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932" firstSheet="0" activeTab="3" autoFilterDateGrouping="1"/>
  </bookViews>
  <sheets>
    <sheet xmlns:r="http://schemas.openxmlformats.org/officeDocument/2006/relationships" name="Scrape" sheetId="1" state="visible" r:id="rId1"/>
    <sheet xmlns:r="http://schemas.openxmlformats.org/officeDocument/2006/relationships" name="HT 0-0" sheetId="2" state="visible" r:id="rId2"/>
    <sheet xmlns:r="http://schemas.openxmlformats.org/officeDocument/2006/relationships" name="HT 0-1" sheetId="3" state="visible" r:id="rId3"/>
    <sheet xmlns:r="http://schemas.openxmlformats.org/officeDocument/2006/relationships" name="HT 1-0" sheetId="4" state="visible" r:id="rId4"/>
  </sheets>
  <definedNames>
    <definedName name="_xlnm._FilterDatabase" localSheetId="1" hidden="1">'HT 0-0'!$A$2:$OY$612</definedName>
    <definedName name="_xlnm._FilterDatabase" localSheetId="2" hidden="1">'HT 0-1'!$A$2:$OC$33</definedName>
    <definedName name="_xlnm._FilterDatabase" localSheetId="3" hidden="1">'HT 1-0'!$A$2:$OF$33</definedName>
  </definedNames>
  <calcPr calcId="191029" fullCalcOnLoad="1"/>
</workbook>
</file>

<file path=xl/styles.xml><?xml version="1.0" encoding="utf-8"?>
<styleSheet xmlns="http://schemas.openxmlformats.org/spreadsheetml/2006/main">
  <numFmts count="3">
    <numFmt numFmtId="164" formatCode="0.0"/>
    <numFmt numFmtId="165" formatCode="0.0000"/>
    <numFmt numFmtId="166" formatCode="0.000"/>
  </numFmts>
  <fonts count="40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Calibri"/>
      <family val="2"/>
      <b val="1"/>
      <color rgb="FF002060"/>
      <sz val="11"/>
      <scheme val="minor"/>
    </font>
    <font>
      <name val="Arial"/>
      <family val="2"/>
      <b val="1"/>
      <color theme="1"/>
      <sz val="9"/>
    </font>
    <font>
      <name val="Arial"/>
      <family val="2"/>
      <color theme="1"/>
      <sz val="9"/>
    </font>
    <font>
      <name val="Calibri"/>
      <family val="2"/>
      <b val="1"/>
      <sz val="10"/>
      <scheme val="minor"/>
    </font>
    <font>
      <name val="Arial"/>
      <family val="2"/>
      <color theme="1"/>
      <sz val="11"/>
    </font>
    <font>
      <name val="Arial"/>
      <family val="2"/>
      <sz val="10"/>
    </font>
    <font>
      <name val="Calibri Light"/>
      <family val="2"/>
      <color theme="3"/>
      <sz val="18"/>
      <scheme val="major"/>
    </font>
    <font>
      <name val="Arial"/>
      <family val="2"/>
      <b val="1"/>
      <color theme="3"/>
      <sz val="15"/>
    </font>
    <font>
      <name val="Arial"/>
      <family val="2"/>
      <b val="1"/>
      <color theme="3"/>
      <sz val="13"/>
    </font>
    <font>
      <name val="Arial"/>
      <family val="2"/>
      <b val="1"/>
      <color theme="3"/>
      <sz val="11"/>
    </font>
    <font>
      <name val="Arial"/>
      <family val="2"/>
      <color rgb="FF006100"/>
      <sz val="9"/>
    </font>
    <font>
      <name val="Arial"/>
      <family val="2"/>
      <color rgb="FF9C0006"/>
      <sz val="9"/>
    </font>
    <font>
      <name val="Arial"/>
      <family val="2"/>
      <color rgb="FF9C5700"/>
      <sz val="9"/>
    </font>
    <font>
      <name val="Arial"/>
      <family val="2"/>
      <color rgb="FF3F3F76"/>
      <sz val="9"/>
    </font>
    <font>
      <name val="Arial"/>
      <family val="2"/>
      <b val="1"/>
      <color rgb="FF3F3F3F"/>
      <sz val="9"/>
    </font>
    <font>
      <name val="Arial"/>
      <family val="2"/>
      <b val="1"/>
      <color rgb="FFFA7D00"/>
      <sz val="9"/>
    </font>
    <font>
      <name val="Arial"/>
      <family val="2"/>
      <color rgb="FFFA7D00"/>
      <sz val="9"/>
    </font>
    <font>
      <name val="Arial"/>
      <family val="2"/>
      <b val="1"/>
      <color theme="0"/>
      <sz val="9"/>
    </font>
    <font>
      <name val="Arial"/>
      <family val="2"/>
      <color rgb="FFFF0000"/>
      <sz val="9"/>
    </font>
    <font>
      <name val="Arial"/>
      <family val="2"/>
      <i val="1"/>
      <color rgb="FF7F7F7F"/>
      <sz val="9"/>
    </font>
    <font>
      <name val="Arial"/>
      <family val="2"/>
      <color theme="0"/>
      <sz val="9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rgb="FFFA7D00"/>
      <sz val="11"/>
      <scheme val="minor"/>
    </font>
  </fonts>
  <fills count="41">
    <fill>
      <patternFill/>
    </fill>
    <fill>
      <patternFill patternType="gray125"/>
    </fill>
    <fill>
      <patternFill patternType="solid">
        <fgColor theme="9" tint="0.599993896298104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rgb="FF002060"/>
      </left>
      <right style="dotted">
        <color rgb="FF002060"/>
      </right>
      <top style="dotted">
        <color rgb="FF002060"/>
      </top>
      <bottom style="dotted">
        <color rgb="FF00206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theme="1"/>
      </left>
      <right/>
      <top style="thick">
        <color theme="1"/>
      </top>
      <bottom style="thin">
        <color indexed="64"/>
      </bottom>
      <diagonal/>
    </border>
    <border>
      <left/>
      <right/>
      <top style="thick">
        <color theme="1"/>
      </top>
      <bottom style="thin">
        <color indexed="64"/>
      </bottom>
      <diagonal/>
    </border>
    <border>
      <left/>
      <right style="thick">
        <color theme="1"/>
      </right>
      <top style="thick">
        <color theme="1"/>
      </top>
      <bottom style="thin">
        <color indexed="64"/>
      </bottom>
      <diagonal/>
    </border>
    <border>
      <left style="thick">
        <color theme="1"/>
      </left>
      <right/>
      <top style="thin">
        <color indexed="64"/>
      </top>
      <bottom style="thin">
        <color indexed="64"/>
      </bottom>
      <diagonal/>
    </border>
    <border>
      <left/>
      <right style="thick">
        <color theme="1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ck">
        <color theme="1"/>
      </left>
      <right style="thick">
        <color theme="1"/>
      </right>
      <top style="thin">
        <color indexed="64"/>
      </top>
      <bottom style="thin">
        <color indexed="64"/>
      </bottom>
      <diagonal/>
    </border>
    <border>
      <left/>
      <right style="thick">
        <color theme="1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n">
        <color indexed="64"/>
      </bottom>
      <diagonal/>
    </border>
    <border>
      <left/>
      <right/>
      <top style="thick">
        <color theme="1"/>
      </top>
      <bottom/>
      <diagonal/>
    </border>
    <border>
      <left/>
      <right style="thick">
        <color theme="1"/>
      </right>
      <top style="thick">
        <color theme="1"/>
      </top>
      <bottom/>
      <diagonal/>
    </border>
  </borders>
  <cellStyleXfs count="90">
    <xf numFmtId="0" fontId="2" fillId="0" borderId="0"/>
    <xf numFmtId="9" fontId="2" fillId="0" borderId="0"/>
    <xf numFmtId="0" fontId="6" fillId="0" borderId="6"/>
    <xf numFmtId="0" fontId="2" fillId="0" borderId="0"/>
    <xf numFmtId="0" fontId="2" fillId="0" borderId="0"/>
    <xf numFmtId="0" fontId="10" fillId="0" borderId="0"/>
    <xf numFmtId="0" fontId="11" fillId="0" borderId="0"/>
    <xf numFmtId="0" fontId="8" fillId="0" borderId="0"/>
    <xf numFmtId="9" fontId="8" fillId="0" borderId="0"/>
    <xf numFmtId="0" fontId="12" fillId="0" borderId="0"/>
    <xf numFmtId="0" fontId="13" fillId="0" borderId="17"/>
    <xf numFmtId="0" fontId="14" fillId="0" borderId="18"/>
    <xf numFmtId="0" fontId="15" fillId="0" borderId="19"/>
    <xf numFmtId="0" fontId="15" fillId="0" borderId="0"/>
    <xf numFmtId="0" fontId="16" fillId="10" borderId="0"/>
    <xf numFmtId="0" fontId="17" fillId="11" borderId="0"/>
    <xf numFmtId="0" fontId="18" fillId="12" borderId="0"/>
    <xf numFmtId="0" fontId="19" fillId="13" borderId="20"/>
    <xf numFmtId="0" fontId="20" fillId="14" borderId="21"/>
    <xf numFmtId="0" fontId="21" fillId="14" borderId="20"/>
    <xf numFmtId="0" fontId="22" fillId="0" borderId="25"/>
    <xf numFmtId="0" fontId="23" fillId="15" borderId="22"/>
    <xf numFmtId="0" fontId="24" fillId="0" borderId="0"/>
    <xf numFmtId="0" fontId="8" fillId="16" borderId="23"/>
    <xf numFmtId="0" fontId="25" fillId="0" borderId="0"/>
    <xf numFmtId="0" fontId="7" fillId="0" borderId="24"/>
    <xf numFmtId="0" fontId="26" fillId="17" borderId="0"/>
    <xf numFmtId="0" fontId="8" fillId="18" borderId="0"/>
    <xf numFmtId="0" fontId="8" fillId="19" borderId="0"/>
    <xf numFmtId="0" fontId="8" fillId="20" borderId="0"/>
    <xf numFmtId="0" fontId="26" fillId="21" borderId="0"/>
    <xf numFmtId="0" fontId="8" fillId="22" borderId="0"/>
    <xf numFmtId="0" fontId="8" fillId="23" borderId="0"/>
    <xf numFmtId="0" fontId="8" fillId="24" borderId="0"/>
    <xf numFmtId="0" fontId="26" fillId="25" borderId="0"/>
    <xf numFmtId="0" fontId="8" fillId="26" borderId="0"/>
    <xf numFmtId="0" fontId="8" fillId="27" borderId="0"/>
    <xf numFmtId="0" fontId="8" fillId="28" borderId="0"/>
    <xf numFmtId="0" fontId="26" fillId="29" borderId="0"/>
    <xf numFmtId="0" fontId="8" fillId="30" borderId="0"/>
    <xf numFmtId="0" fontId="8" fillId="31" borderId="0"/>
    <xf numFmtId="0" fontId="8" fillId="32" borderId="0"/>
    <xf numFmtId="0" fontId="26" fillId="33" borderId="0"/>
    <xf numFmtId="0" fontId="8" fillId="34" borderId="0"/>
    <xf numFmtId="0" fontId="8" fillId="35" borderId="0"/>
    <xf numFmtId="0" fontId="8" fillId="36" borderId="0"/>
    <xf numFmtId="0" fontId="26" fillId="37" borderId="0"/>
    <xf numFmtId="0" fontId="8" fillId="38" borderId="0"/>
    <xf numFmtId="0" fontId="8" fillId="39" borderId="0"/>
    <xf numFmtId="0" fontId="8" fillId="40" borderId="0"/>
    <xf numFmtId="0" fontId="27" fillId="0" borderId="17"/>
    <xf numFmtId="0" fontId="28" fillId="0" borderId="18"/>
    <xf numFmtId="0" fontId="29" fillId="0" borderId="19"/>
    <xf numFmtId="0" fontId="29" fillId="0" borderId="0"/>
    <xf numFmtId="0" fontId="30" fillId="10" borderId="0"/>
    <xf numFmtId="0" fontId="31" fillId="11" borderId="0"/>
    <xf numFmtId="0" fontId="32" fillId="12" borderId="0"/>
    <xf numFmtId="0" fontId="33" fillId="13" borderId="20"/>
    <xf numFmtId="0" fontId="34" fillId="14" borderId="21"/>
    <xf numFmtId="0" fontId="35" fillId="14" borderId="20"/>
    <xf numFmtId="0" fontId="36" fillId="15" borderId="22"/>
    <xf numFmtId="0" fontId="37" fillId="0" borderId="0"/>
    <xf numFmtId="0" fontId="2" fillId="16" borderId="23"/>
    <xf numFmtId="0" fontId="38" fillId="0" borderId="0"/>
    <xf numFmtId="0" fontId="1" fillId="0" borderId="24"/>
    <xf numFmtId="0" fontId="3" fillId="17" borderId="0"/>
    <xf numFmtId="0" fontId="2" fillId="18" borderId="0"/>
    <xf numFmtId="0" fontId="2" fillId="19" borderId="0"/>
    <xf numFmtId="0" fontId="2" fillId="20" borderId="0"/>
    <xf numFmtId="0" fontId="3" fillId="21" borderId="0"/>
    <xf numFmtId="0" fontId="2" fillId="22" borderId="0"/>
    <xf numFmtId="0" fontId="2" fillId="23" borderId="0"/>
    <xf numFmtId="0" fontId="2" fillId="24" borderId="0"/>
    <xf numFmtId="0" fontId="3" fillId="25" borderId="0"/>
    <xf numFmtId="0" fontId="2" fillId="26" borderId="0"/>
    <xf numFmtId="0" fontId="2" fillId="27" borderId="0"/>
    <xf numFmtId="0" fontId="2" fillId="28" borderId="0"/>
    <xf numFmtId="0" fontId="3" fillId="29" borderId="0"/>
    <xf numFmtId="0" fontId="2" fillId="30" borderId="0"/>
    <xf numFmtId="0" fontId="2" fillId="31" borderId="0"/>
    <xf numFmtId="0" fontId="2" fillId="32" borderId="0"/>
    <xf numFmtId="0" fontId="3" fillId="33" borderId="0"/>
    <xf numFmtId="0" fontId="2" fillId="34" borderId="0"/>
    <xf numFmtId="0" fontId="2" fillId="35" borderId="0"/>
    <xf numFmtId="0" fontId="2" fillId="36" borderId="0"/>
    <xf numFmtId="0" fontId="3" fillId="37" borderId="0"/>
    <xf numFmtId="0" fontId="2" fillId="38" borderId="0"/>
    <xf numFmtId="0" fontId="2" fillId="39" borderId="0"/>
    <xf numFmtId="0" fontId="2" fillId="40" borderId="0"/>
    <xf numFmtId="0" fontId="39" fillId="0" borderId="25"/>
  </cellStyleXfs>
  <cellXfs count="80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14" fontId="0" fillId="0" borderId="0" pivotButton="0" quotePrefix="0" xfId="0"/>
    <xf numFmtId="2" fontId="0" fillId="0" borderId="0" applyAlignment="1" pivotButton="0" quotePrefix="0" xfId="0">
      <alignment horizontal="center"/>
    </xf>
    <xf numFmtId="164" fontId="4" fillId="6" borderId="1" applyAlignment="1" pivotButton="0" quotePrefix="0" xfId="0">
      <alignment horizontal="center"/>
    </xf>
    <xf numFmtId="164" fontId="4" fillId="2" borderId="1" applyAlignment="1" pivotButton="0" quotePrefix="0" xfId="0">
      <alignment horizontal="center"/>
    </xf>
    <xf numFmtId="164" fontId="4" fillId="8" borderId="1" applyAlignment="1" pivotButton="0" quotePrefix="0" xfId="0">
      <alignment horizontal="center"/>
    </xf>
    <xf numFmtId="0" fontId="4" fillId="6" borderId="1" applyAlignment="1" pivotButton="0" quotePrefix="0" xfId="0">
      <alignment horizontal="center"/>
    </xf>
    <xf numFmtId="2" fontId="5" fillId="0" borderId="1" applyAlignment="1" pivotButton="0" quotePrefix="0" xfId="0">
      <alignment horizontal="center"/>
    </xf>
    <xf numFmtId="2" fontId="4" fillId="2" borderId="1" applyAlignment="1" pivotButton="0" quotePrefix="0" xfId="0">
      <alignment horizontal="center"/>
    </xf>
    <xf numFmtId="2" fontId="4" fillId="8" borderId="1" applyAlignment="1" pivotButton="0" quotePrefix="0" xfId="0">
      <alignment horizontal="center"/>
    </xf>
    <xf numFmtId="2" fontId="4" fillId="6" borderId="1" applyAlignment="1" pivotButton="0" quotePrefix="0" xfId="0">
      <alignment horizontal="center"/>
    </xf>
    <xf numFmtId="0" fontId="5" fillId="7" borderId="16" applyAlignment="1" pivotButton="0" quotePrefix="0" xfId="0">
      <alignment horizontal="center"/>
    </xf>
    <xf numFmtId="9" fontId="0" fillId="0" borderId="0" applyAlignment="1" pivotButton="0" quotePrefix="0" xfId="1">
      <alignment horizontal="center"/>
    </xf>
    <xf numFmtId="0" fontId="1" fillId="9" borderId="5" applyAlignment="1" pivotButton="0" quotePrefix="0" xfId="0">
      <alignment horizontal="center"/>
    </xf>
    <xf numFmtId="49" fontId="1" fillId="9" borderId="5" applyAlignment="1" pivotButton="0" quotePrefix="0" xfId="0">
      <alignment horizontal="center"/>
    </xf>
    <xf numFmtId="22" fontId="0" fillId="0" borderId="0" pivotButton="0" quotePrefix="0" xfId="0"/>
    <xf numFmtId="49" fontId="0" fillId="0" borderId="0" pivotButton="0" quotePrefix="0" xfId="0"/>
    <xf numFmtId="0" fontId="1" fillId="7" borderId="5" applyAlignment="1" pivotButton="0" quotePrefix="0" xfId="0">
      <alignment horizontal="center"/>
    </xf>
    <xf numFmtId="0" fontId="1" fillId="0" borderId="5" applyAlignment="1" pivotButton="0" quotePrefix="0" xfId="0">
      <alignment horizontal="center"/>
    </xf>
    <xf numFmtId="0" fontId="1" fillId="0" borderId="1" applyAlignment="1" pivotButton="0" quotePrefix="0" xfId="0">
      <alignment horizontal="center"/>
    </xf>
    <xf numFmtId="0" fontId="1" fillId="8" borderId="1" applyAlignment="1" pivotButton="0" quotePrefix="0" xfId="0">
      <alignment horizontal="center"/>
    </xf>
    <xf numFmtId="0" fontId="1" fillId="8" borderId="5" applyAlignment="1" pivotButton="0" quotePrefix="0" xfId="0">
      <alignment horizontal="center"/>
    </xf>
    <xf numFmtId="0" fontId="5" fillId="4" borderId="5" applyAlignment="1" pivotButton="0" quotePrefix="0" xfId="0">
      <alignment horizontal="center"/>
    </xf>
    <xf numFmtId="9" fontId="5" fillId="7" borderId="16" applyAlignment="1" pivotButton="0" quotePrefix="0" xfId="1">
      <alignment horizontal="center"/>
    </xf>
    <xf numFmtId="2" fontId="5" fillId="7" borderId="16" applyAlignment="1" pivotButton="0" quotePrefix="0" xfId="0">
      <alignment horizontal="center"/>
    </xf>
    <xf numFmtId="0" fontId="5" fillId="4" borderId="16" applyAlignment="1" pivotButton="0" quotePrefix="0" xfId="0">
      <alignment horizontal="center"/>
    </xf>
    <xf numFmtId="0" fontId="5" fillId="4" borderId="7" applyAlignment="1" pivotButton="0" quotePrefix="0" xfId="0">
      <alignment horizontal="center"/>
    </xf>
    <xf numFmtId="0" fontId="5" fillId="3" borderId="16" applyAlignment="1" pivotButton="0" quotePrefix="0" xfId="0">
      <alignment horizontal="center"/>
    </xf>
    <xf numFmtId="9" fontId="5" fillId="3" borderId="16" applyAlignment="1" pivotButton="0" quotePrefix="0" xfId="1">
      <alignment horizontal="center"/>
    </xf>
    <xf numFmtId="2" fontId="5" fillId="3" borderId="16" applyAlignment="1" pivotButton="0" quotePrefix="0" xfId="0">
      <alignment horizontal="center"/>
    </xf>
    <xf numFmtId="165" fontId="5" fillId="0" borderId="15" applyAlignment="1" pivotButton="0" quotePrefix="0" xfId="0">
      <alignment horizontal="center"/>
    </xf>
    <xf numFmtId="1" fontId="4" fillId="0" borderId="0" applyAlignment="1" pivotButton="0" quotePrefix="0" xfId="0">
      <alignment horizontal="center"/>
    </xf>
    <xf numFmtId="9" fontId="0" fillId="0" borderId="0" applyAlignment="1" pivotButton="0" quotePrefix="0" xfId="1">
      <alignment horizontal="center"/>
    </xf>
    <xf numFmtId="1" fontId="5" fillId="0" borderId="0" applyAlignment="1" pivotButton="0" quotePrefix="0" xfId="0">
      <alignment horizontal="center"/>
    </xf>
    <xf numFmtId="49" fontId="0" fillId="0" borderId="0" pivotButton="0" quotePrefix="1" xfId="0"/>
    <xf numFmtId="0" fontId="1" fillId="7" borderId="27" applyAlignment="1" pivotButton="0" quotePrefix="0" xfId="0">
      <alignment horizontal="center"/>
    </xf>
    <xf numFmtId="0" fontId="9" fillId="3" borderId="11" applyAlignment="1" pivotButton="0" quotePrefix="0" xfId="0">
      <alignment horizontal="center"/>
    </xf>
    <xf numFmtId="0" fontId="9" fillId="3" borderId="2" applyAlignment="1" pivotButton="0" quotePrefix="0" xfId="0">
      <alignment horizontal="center"/>
    </xf>
    <xf numFmtId="0" fontId="9" fillId="3" borderId="12" applyAlignment="1" pivotButton="0" quotePrefix="0" xfId="0">
      <alignment horizontal="center"/>
    </xf>
    <xf numFmtId="0" fontId="5" fillId="7" borderId="13" applyAlignment="1" pivotButton="0" quotePrefix="0" xfId="0">
      <alignment horizontal="center"/>
    </xf>
    <xf numFmtId="0" fontId="5" fillId="7" borderId="14" applyAlignment="1" pivotButton="0" quotePrefix="0" xfId="0">
      <alignment horizontal="center"/>
    </xf>
    <xf numFmtId="0" fontId="1" fillId="5" borderId="26" applyAlignment="1" pivotButton="0" quotePrefix="0" xfId="0">
      <alignment horizontal="center"/>
    </xf>
    <xf numFmtId="0" fontId="1" fillId="5" borderId="27" applyAlignment="1" pivotButton="0" quotePrefix="0" xfId="0">
      <alignment horizontal="center"/>
    </xf>
    <xf numFmtId="0" fontId="1" fillId="5" borderId="28" applyAlignment="1" pivotButton="0" quotePrefix="0" xfId="0">
      <alignment horizontal="center"/>
    </xf>
    <xf numFmtId="0" fontId="9" fillId="7" borderId="29" applyAlignment="1" pivotButton="0" quotePrefix="0" xfId="0">
      <alignment horizontal="center"/>
    </xf>
    <xf numFmtId="0" fontId="5" fillId="3" borderId="13" applyAlignment="1" pivotButton="0" quotePrefix="0" xfId="0">
      <alignment horizontal="center"/>
    </xf>
    <xf numFmtId="0" fontId="5" fillId="3" borderId="14" applyAlignment="1" pivotButton="0" quotePrefix="0" xfId="0">
      <alignment horizontal="center"/>
    </xf>
    <xf numFmtId="0" fontId="9" fillId="7" borderId="11" applyAlignment="1" pivotButton="0" quotePrefix="0" xfId="0">
      <alignment horizontal="center"/>
    </xf>
    <xf numFmtId="0" fontId="9" fillId="7" borderId="2" applyAlignment="1" pivotButton="0" quotePrefix="0" xfId="0">
      <alignment horizontal="center"/>
    </xf>
    <xf numFmtId="0" fontId="9" fillId="7" borderId="12" applyAlignment="1" pivotButton="0" quotePrefix="0" xfId="0">
      <alignment horizontal="center"/>
    </xf>
    <xf numFmtId="0" fontId="9" fillId="3" borderId="8" applyAlignment="1" pivotButton="0" quotePrefix="0" xfId="0">
      <alignment horizontal="center"/>
    </xf>
    <xf numFmtId="0" fontId="9" fillId="3" borderId="9" applyAlignment="1" pivotButton="0" quotePrefix="0" xfId="0">
      <alignment horizontal="center"/>
    </xf>
    <xf numFmtId="0" fontId="9" fillId="3" borderId="10" applyAlignment="1" pivotButton="0" quotePrefix="0" xfId="0">
      <alignment horizontal="center"/>
    </xf>
    <xf numFmtId="0" fontId="1" fillId="0" borderId="26" applyAlignment="1" pivotButton="0" quotePrefix="0" xfId="0">
      <alignment horizontal="center"/>
    </xf>
    <xf numFmtId="0" fontId="1" fillId="0" borderId="27" applyAlignment="1" pivotButton="0" quotePrefix="0" xfId="0">
      <alignment horizontal="center"/>
    </xf>
    <xf numFmtId="0" fontId="1" fillId="0" borderId="28" applyAlignment="1" pivotButton="0" quotePrefix="0" xfId="0">
      <alignment horizontal="center"/>
    </xf>
    <xf numFmtId="0" fontId="1" fillId="0" borderId="3" applyAlignment="1" pivotButton="0" quotePrefix="0" xfId="0">
      <alignment horizontal="center"/>
    </xf>
    <xf numFmtId="0" fontId="1" fillId="0" borderId="4" applyAlignment="1" pivotButton="0" quotePrefix="0" xfId="0">
      <alignment horizontal="center"/>
    </xf>
    <xf numFmtId="166" fontId="0" fillId="0" borderId="0" pivotButton="0" quotePrefix="0" xfId="0"/>
    <xf numFmtId="0" fontId="0" fillId="0" borderId="27" pivotButton="0" quotePrefix="0" xfId="0"/>
    <xf numFmtId="166" fontId="0" fillId="0" borderId="0" pivotButton="0" quotePrefix="0" xfId="0"/>
    <xf numFmtId="0" fontId="1" fillId="0" borderId="31" applyAlignment="1" pivotButton="0" quotePrefix="0" xfId="0">
      <alignment horizontal="center"/>
    </xf>
    <xf numFmtId="0" fontId="0" fillId="0" borderId="28" pivotButton="0" quotePrefix="0" xfId="0"/>
    <xf numFmtId="0" fontId="0" fillId="0" borderId="3" pivotButton="0" quotePrefix="0" xfId="0"/>
    <xf numFmtId="0" fontId="0" fillId="0" borderId="4" pivotButton="0" quotePrefix="0" xfId="0"/>
    <xf numFmtId="0" fontId="1" fillId="5" borderId="31" applyAlignment="1" pivotButton="0" quotePrefix="0" xfId="0">
      <alignment horizontal="center"/>
    </xf>
    <xf numFmtId="0" fontId="0" fillId="0" borderId="41" pivotButton="0" quotePrefix="0" xfId="0"/>
    <xf numFmtId="0" fontId="0" fillId="0" borderId="42" pivotButton="0" quotePrefix="0" xfId="0"/>
    <xf numFmtId="0" fontId="9" fillId="7" borderId="35" applyAlignment="1" pivotButton="0" quotePrefix="0" xfId="0">
      <alignment horizontal="center"/>
    </xf>
    <xf numFmtId="0" fontId="0" fillId="0" borderId="2" pivotButton="0" quotePrefix="0" xfId="0"/>
    <xf numFmtId="0" fontId="0" fillId="0" borderId="12" pivotButton="0" quotePrefix="0" xfId="0"/>
    <xf numFmtId="0" fontId="9" fillId="3" borderId="43" applyAlignment="1" pivotButton="0" quotePrefix="0" xfId="0">
      <alignment horizontal="center"/>
    </xf>
    <xf numFmtId="0" fontId="0" fillId="0" borderId="9" pivotButton="0" quotePrefix="0" xfId="0"/>
    <xf numFmtId="0" fontId="0" fillId="0" borderId="10" pivotButton="0" quotePrefix="0" xfId="0"/>
    <xf numFmtId="0" fontId="9" fillId="3" borderId="35" applyAlignment="1" pivotButton="0" quotePrefix="0" xfId="0">
      <alignment horizontal="center"/>
    </xf>
    <xf numFmtId="0" fontId="5" fillId="7" borderId="37" applyAlignment="1" pivotButton="0" quotePrefix="0" xfId="0">
      <alignment horizontal="center"/>
    </xf>
    <xf numFmtId="0" fontId="0" fillId="0" borderId="14" pivotButton="0" quotePrefix="0" xfId="0"/>
    <xf numFmtId="0" fontId="5" fillId="3" borderId="37" applyAlignment="1" pivotButton="0" quotePrefix="0" xfId="0">
      <alignment horizontal="center"/>
    </xf>
    <xf numFmtId="165" fontId="5" fillId="0" borderId="15" applyAlignment="1" pivotButton="0" quotePrefix="0" xfId="0">
      <alignment horizontal="center"/>
    </xf>
  </cellXfs>
  <cellStyles count="90">
    <cellStyle name="Normal" xfId="0" builtinId="0"/>
    <cellStyle name="Percent" xfId="1" builtinId="5"/>
    <cellStyle name="Linked Cell" xfId="2" builtinId="24"/>
    <cellStyle name="Normal 2 2" xfId="3"/>
    <cellStyle name="Normal 3" xfId="4"/>
    <cellStyle name="Normal 2" xfId="5"/>
    <cellStyle name="Normal 13" xfId="6"/>
    <cellStyle name="Normal 4" xfId="7"/>
    <cellStyle name="Percent 2" xfId="8"/>
    <cellStyle name="Title" xfId="9" builtinId="15"/>
    <cellStyle name="Heading 1 2" xfId="10"/>
    <cellStyle name="Heading 2 2" xfId="11"/>
    <cellStyle name="Heading 3 2" xfId="12"/>
    <cellStyle name="Heading 4 2" xfId="13"/>
    <cellStyle name="Good 2" xfId="14"/>
    <cellStyle name="Bad 2" xfId="15"/>
    <cellStyle name="Neutral 2" xfId="16"/>
    <cellStyle name="Input 2" xfId="17"/>
    <cellStyle name="Output 2" xfId="18"/>
    <cellStyle name="Calculation 2" xfId="19"/>
    <cellStyle name="Linked Cell 2" xfId="20"/>
    <cellStyle name="Check Cell 2" xfId="21"/>
    <cellStyle name="Warning Text 2" xfId="22"/>
    <cellStyle name="Note 2" xfId="23"/>
    <cellStyle name="Explanatory Text 2" xfId="24"/>
    <cellStyle name="Total 2" xfId="25"/>
    <cellStyle name="Accent1 2" xfId="26"/>
    <cellStyle name="20% - Accent1 2" xfId="27"/>
    <cellStyle name="40% - Accent1 2" xfId="28"/>
    <cellStyle name="60% - Accent1 2" xfId="29"/>
    <cellStyle name="Accent2 2" xfId="30"/>
    <cellStyle name="20% - Accent2 2" xfId="31"/>
    <cellStyle name="40% - Accent2 2" xfId="32"/>
    <cellStyle name="60% - Accent2 2" xfId="33"/>
    <cellStyle name="Accent3 2" xfId="34"/>
    <cellStyle name="20% - Accent3 2" xfId="35"/>
    <cellStyle name="40% - Accent3 2" xfId="36"/>
    <cellStyle name="60% - Accent3 2" xfId="37"/>
    <cellStyle name="Accent4 2" xfId="38"/>
    <cellStyle name="20% - Accent4 2" xfId="39"/>
    <cellStyle name="40% - Accent4 2" xfId="40"/>
    <cellStyle name="60% - Accent4 2" xfId="41"/>
    <cellStyle name="Accent5 2" xfId="42"/>
    <cellStyle name="20% - Accent5 2" xfId="43"/>
    <cellStyle name="40% - Accent5 2" xfId="44"/>
    <cellStyle name="60% - Accent5 2" xfId="45"/>
    <cellStyle name="Accent6 2" xfId="46"/>
    <cellStyle name="20% - Accent6 2" xfId="47"/>
    <cellStyle name="40% - Accent6 2" xfId="48"/>
    <cellStyle name="60% - Accent6 2" xfId="49"/>
    <cellStyle name="Heading 1" xfId="50" builtinId="16"/>
    <cellStyle name="Heading 2" xfId="51" builtinId="17"/>
    <cellStyle name="Heading 3" xfId="52" builtinId="18"/>
    <cellStyle name="Heading 4" xfId="53" builtinId="19"/>
    <cellStyle name="Good" xfId="54" builtinId="26"/>
    <cellStyle name="Bad" xfId="55" builtinId="27"/>
    <cellStyle name="Neutral" xfId="56" builtinId="28"/>
    <cellStyle name="Input" xfId="57" builtinId="20"/>
    <cellStyle name="Output" xfId="58" builtinId="21"/>
    <cellStyle name="Calculation" xfId="59" builtinId="22"/>
    <cellStyle name="Check Cell" xfId="60" builtinId="23"/>
    <cellStyle name="Warning Text" xfId="61" builtinId="11"/>
    <cellStyle name="Note" xfId="62" builtinId="10"/>
    <cellStyle name="Explanatory Text" xfId="63" builtinId="53"/>
    <cellStyle name="Total" xfId="64" builtinId="25"/>
    <cellStyle name="Accent1" xfId="65" builtinId="29"/>
    <cellStyle name="20% - Accent1" xfId="66" builtinId="30"/>
    <cellStyle name="40% - Accent1" xfId="67" builtinId="31"/>
    <cellStyle name="60% - Accent1" xfId="68" builtinId="32"/>
    <cellStyle name="Accent2" xfId="69" builtinId="33"/>
    <cellStyle name="20% - Accent2" xfId="70" builtinId="34"/>
    <cellStyle name="40% - Accent2" xfId="71" builtinId="35"/>
    <cellStyle name="60% - Accent2" xfId="72" builtinId="36"/>
    <cellStyle name="Accent3" xfId="73" builtinId="37"/>
    <cellStyle name="20% - Accent3" xfId="74" builtinId="38"/>
    <cellStyle name="40% - Accent3" xfId="75" builtinId="39"/>
    <cellStyle name="60% - Accent3" xfId="76" builtinId="40"/>
    <cellStyle name="Accent4" xfId="77" builtinId="41"/>
    <cellStyle name="20% - Accent4" xfId="78" builtinId="42"/>
    <cellStyle name="40% - Accent4" xfId="79" builtinId="43"/>
    <cellStyle name="60% - Accent4" xfId="80" builtinId="44"/>
    <cellStyle name="Accent5" xfId="81" builtinId="45"/>
    <cellStyle name="20% - Accent5" xfId="82" builtinId="46"/>
    <cellStyle name="40% - Accent5" xfId="83" builtinId="47"/>
    <cellStyle name="60% - Accent5" xfId="84" builtinId="48"/>
    <cellStyle name="Accent6" xfId="85" builtinId="49"/>
    <cellStyle name="20% - Accent6" xfId="86" builtinId="50"/>
    <cellStyle name="40% - Accent6" xfId="87" builtinId="51"/>
    <cellStyle name="60% - Accent6" xfId="88" builtinId="52"/>
    <cellStyle name="Linked Cell 3" xfId="89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rgb="FFFF00FF"/>
    <outlinePr summaryBelow="1" summaryRight="1"/>
    <pageSetUpPr/>
  </sheetPr>
  <dimension ref="A1:Q1188"/>
  <sheetViews>
    <sheetView zoomScale="90" zoomScaleNormal="90" workbookViewId="0">
      <selection activeCell="B11" sqref="B11"/>
    </sheetView>
  </sheetViews>
  <sheetFormatPr baseColWidth="8" defaultRowHeight="15"/>
  <cols>
    <col width="17.85546875" customWidth="1" min="1" max="1"/>
    <col width="38.42578125" bestFit="1" customWidth="1" min="2" max="2"/>
    <col width="15.140625" customWidth="1" min="3" max="8"/>
    <col width="17.28515625" customWidth="1" min="9" max="9"/>
    <col width="18.28515625" customWidth="1" min="10" max="10"/>
    <col width="15.140625" customWidth="1" min="11" max="11"/>
    <col width="21.5703125" customWidth="1" min="12" max="12"/>
    <col width="20.42578125" customWidth="1" min="13" max="13"/>
    <col width="18.85546875" customWidth="1" min="14" max="14"/>
    <col width="15.140625" customWidth="1" style="17" min="15" max="15"/>
  </cols>
  <sheetData>
    <row r="1" ht="15.75" customHeight="1" thickBot="1">
      <c r="A1" s="36" t="inlineStr">
        <is>
          <t>TO BE POPULATED BY CMD SCRAPE</t>
        </is>
      </c>
      <c r="B1" s="60" t="n"/>
      <c r="C1" s="60" t="n"/>
      <c r="D1" s="60" t="n"/>
      <c r="E1" s="60" t="n"/>
      <c r="F1" s="60" t="n"/>
      <c r="G1" s="60" t="n"/>
      <c r="H1" s="60" t="n"/>
      <c r="I1" s="60" t="n"/>
      <c r="J1" s="60" t="n"/>
      <c r="K1" s="60" t="n"/>
      <c r="L1" s="60" t="n"/>
      <c r="M1" s="60" t="n"/>
      <c r="N1" s="60" t="n"/>
      <c r="O1" s="60" t="n"/>
    </row>
    <row r="2">
      <c r="A2" s="14" t="inlineStr">
        <is>
          <t>GameDate</t>
        </is>
      </c>
      <c r="B2" s="14" t="inlineStr">
        <is>
          <t>Game</t>
        </is>
      </c>
      <c r="C2" s="14" t="inlineStr">
        <is>
          <t>Home</t>
        </is>
      </c>
      <c r="D2" s="14" t="inlineStr">
        <is>
          <t>Away</t>
        </is>
      </c>
      <c r="E2" s="14" t="inlineStr">
        <is>
          <t>Draw</t>
        </is>
      </c>
      <c r="F2" s="14" t="inlineStr">
        <is>
          <t>HTHome</t>
        </is>
      </c>
      <c r="G2" s="14" t="inlineStr">
        <is>
          <t>HTAway</t>
        </is>
      </c>
      <c r="H2" s="14" t="inlineStr">
        <is>
          <t>HTDraw</t>
        </is>
      </c>
      <c r="I2" s="14" t="inlineStr">
        <is>
          <t>HomeOn</t>
        </is>
      </c>
      <c r="J2" s="14" t="inlineStr">
        <is>
          <t>HomeOff</t>
        </is>
      </c>
      <c r="K2" s="14" t="inlineStr">
        <is>
          <t>HomeDA</t>
        </is>
      </c>
      <c r="L2" s="14" t="inlineStr">
        <is>
          <t>AwayOn</t>
        </is>
      </c>
      <c r="M2" s="14" t="inlineStr">
        <is>
          <t>AwayOff</t>
        </is>
      </c>
      <c r="N2" s="14" t="inlineStr">
        <is>
          <t>AwayDA</t>
        </is>
      </c>
      <c r="O2" s="15" t="inlineStr">
        <is>
          <t>HTScore</t>
        </is>
      </c>
    </row>
    <row r="3">
      <c r="A3" s="16" t="n">
        <v>45110</v>
      </c>
      <c r="B3" t="inlineStr">
        <is>
          <t>Botafogo SP v Guarani</t>
        </is>
      </c>
      <c r="C3" t="n">
        <v>2</v>
      </c>
      <c r="D3" t="n">
        <v>6</v>
      </c>
      <c r="E3" t="n">
        <v>3</v>
      </c>
      <c r="F3" t="n">
        <v>1.9</v>
      </c>
      <c r="G3" t="n">
        <v>7</v>
      </c>
      <c r="H3" t="n">
        <v>3</v>
      </c>
      <c r="I3" t="n">
        <v>5</v>
      </c>
      <c r="J3" t="n">
        <v>2</v>
      </c>
      <c r="K3" t="n">
        <v>16</v>
      </c>
      <c r="L3" t="n">
        <v>1</v>
      </c>
      <c r="M3" t="n">
        <v>1</v>
      </c>
      <c r="N3" t="n">
        <v>13</v>
      </c>
      <c r="O3" s="35" t="inlineStr">
        <is>
          <t>0-0</t>
        </is>
      </c>
      <c r="P3" s="61">
        <f>(1/C3)+(1/D3)+(1/E3)</f>
        <v/>
      </c>
      <c r="Q3" s="61">
        <f>(1/F3)+(1/G3)+(1/H3)</f>
        <v/>
      </c>
    </row>
    <row r="4">
      <c r="A4" s="16" t="n">
        <v>45110</v>
      </c>
      <c r="B4" t="inlineStr">
        <is>
          <t>Elfsborg v Hammarby</t>
        </is>
      </c>
      <c r="C4" t="n">
        <v>3</v>
      </c>
      <c r="D4" t="n">
        <v>3.5</v>
      </c>
      <c r="E4" t="n">
        <v>2.9</v>
      </c>
      <c r="F4" t="n">
        <v>2.8</v>
      </c>
      <c r="G4" t="n">
        <v>4.5</v>
      </c>
      <c r="H4" t="n">
        <v>2.8</v>
      </c>
      <c r="I4" t="n">
        <v>5</v>
      </c>
      <c r="J4" t="n">
        <v>2</v>
      </c>
      <c r="K4" t="n">
        <v>16</v>
      </c>
      <c r="L4" t="n">
        <v>1</v>
      </c>
      <c r="M4" t="n">
        <v>1</v>
      </c>
      <c r="N4" t="n">
        <v>13</v>
      </c>
      <c r="O4" s="35" t="inlineStr">
        <is>
          <t>0-0</t>
        </is>
      </c>
      <c r="P4" s="61">
        <f>(1/C4)+(1/D4)+(1/E4)</f>
        <v/>
      </c>
      <c r="Q4" s="61">
        <f>(1/F4)+(1/G4)+(1/H4)</f>
        <v/>
      </c>
    </row>
    <row r="5">
      <c r="A5" s="16" t="n">
        <v>45110</v>
      </c>
      <c r="B5" t="inlineStr">
        <is>
          <t>Mjallby v Kalmar</t>
        </is>
      </c>
      <c r="C5" t="n">
        <v>3.5</v>
      </c>
      <c r="D5" t="n">
        <v>3</v>
      </c>
      <c r="E5" t="n">
        <v>2.9</v>
      </c>
      <c r="F5" t="n">
        <v>3.6</v>
      </c>
      <c r="G5" t="n">
        <v>7.5</v>
      </c>
      <c r="H5" t="n">
        <v>1.7</v>
      </c>
      <c r="I5" t="n">
        <v>5</v>
      </c>
      <c r="J5" t="n">
        <v>2</v>
      </c>
      <c r="K5" t="n">
        <v>16</v>
      </c>
      <c r="L5" t="n">
        <v>1</v>
      </c>
      <c r="M5" t="n">
        <v>1</v>
      </c>
      <c r="N5" t="n">
        <v>13</v>
      </c>
      <c r="O5" s="35" t="inlineStr">
        <is>
          <t>1-1</t>
        </is>
      </c>
      <c r="P5" s="61">
        <f>(1/C5)+(1/D5)+(1/E5)</f>
        <v/>
      </c>
      <c r="Q5" s="61">
        <f>(1/F5)+(1/G5)+(1/H5)</f>
        <v/>
      </c>
    </row>
    <row r="6">
      <c r="A6" s="16" t="n">
        <v>45110</v>
      </c>
      <c r="B6" t="inlineStr">
        <is>
          <t>Leon v Guadalajara</t>
        </is>
      </c>
      <c r="C6" t="n">
        <v>1.8</v>
      </c>
      <c r="D6" t="n">
        <v>7</v>
      </c>
      <c r="E6" t="n">
        <v>3.3</v>
      </c>
      <c r="F6" t="n">
        <v>1.4</v>
      </c>
      <c r="G6" t="n">
        <v>10</v>
      </c>
      <c r="H6" t="n">
        <v>5.5</v>
      </c>
      <c r="I6" t="n">
        <v>5.5</v>
      </c>
      <c r="J6" t="n">
        <v>2</v>
      </c>
      <c r="K6" t="n">
        <v>16</v>
      </c>
      <c r="L6" t="n">
        <v>1</v>
      </c>
      <c r="M6" t="n">
        <v>1</v>
      </c>
      <c r="N6" t="n">
        <v>13</v>
      </c>
      <c r="O6" s="35" t="inlineStr">
        <is>
          <t>1-0</t>
        </is>
      </c>
      <c r="P6" s="61">
        <f>(1/C6)+(1/D6)+(1/E6)</f>
        <v/>
      </c>
      <c r="Q6" s="61">
        <f>(1/F6)+(1/G6)+(1/H6)</f>
        <v/>
      </c>
    </row>
    <row r="7">
      <c r="A7" s="16" t="n">
        <v>45110</v>
      </c>
      <c r="B7" t="inlineStr">
        <is>
          <t>Liverpool v Deportivo Maldonado</t>
        </is>
      </c>
      <c r="C7" t="n">
        <v>1.6</v>
      </c>
      <c r="D7" t="n">
        <v>7.8</v>
      </c>
      <c r="E7" t="n">
        <v>4</v>
      </c>
      <c r="F7" t="n">
        <v>3.5</v>
      </c>
      <c r="G7" t="n">
        <v>3</v>
      </c>
      <c r="H7" t="n">
        <v>2.6</v>
      </c>
      <c r="I7" t="n">
        <v>5</v>
      </c>
      <c r="J7" t="n">
        <v>2</v>
      </c>
      <c r="K7" t="n">
        <v>16</v>
      </c>
      <c r="L7" t="n">
        <v>1</v>
      </c>
      <c r="M7" t="n">
        <v>1</v>
      </c>
      <c r="N7" t="n">
        <v>13</v>
      </c>
      <c r="O7" s="35" t="inlineStr">
        <is>
          <t>0-1</t>
        </is>
      </c>
      <c r="P7" s="61">
        <f>(1/C7)+(1/D7)+(1/E7)</f>
        <v/>
      </c>
      <c r="Q7" s="61">
        <f>(1/F7)+(1/G7)+(1/H7)</f>
        <v/>
      </c>
    </row>
    <row r="8">
      <c r="A8" s="16" t="n">
        <v>45110</v>
      </c>
      <c r="B8" t="inlineStr">
        <is>
          <t>Stabaek v Stromsgodset</t>
        </is>
      </c>
      <c r="C8" t="n">
        <v>5</v>
      </c>
      <c r="D8" t="n">
        <v>2</v>
      </c>
      <c r="E8" t="n">
        <v>2.5</v>
      </c>
      <c r="F8" t="n">
        <v>5.2</v>
      </c>
      <c r="G8" t="n">
        <v>2.5</v>
      </c>
      <c r="H8" t="n">
        <v>2.4</v>
      </c>
      <c r="I8" t="n">
        <v>5</v>
      </c>
      <c r="J8" t="n">
        <v>2</v>
      </c>
      <c r="K8" t="n">
        <v>16</v>
      </c>
      <c r="L8" t="n">
        <v>1</v>
      </c>
      <c r="M8" t="n">
        <v>1</v>
      </c>
      <c r="N8" t="n">
        <v>13</v>
      </c>
      <c r="O8" s="35" t="inlineStr">
        <is>
          <t>1-1</t>
        </is>
      </c>
      <c r="P8" s="61">
        <f>(1/C8)+(1/D8)+(1/E8)</f>
        <v/>
      </c>
      <c r="Q8" s="61">
        <f>(1/F8)+(1/G8)+(1/H8)</f>
        <v/>
      </c>
    </row>
    <row r="9">
      <c r="A9" s="16" t="n">
        <v>45110</v>
      </c>
      <c r="B9" t="inlineStr">
        <is>
          <t>Huachipato v Magallanes</t>
        </is>
      </c>
      <c r="C9" t="n">
        <v>2</v>
      </c>
      <c r="D9" t="n">
        <v>6</v>
      </c>
      <c r="E9" t="n">
        <v>3</v>
      </c>
      <c r="F9" t="n">
        <v>3.5</v>
      </c>
      <c r="G9" t="n">
        <v>3</v>
      </c>
      <c r="H9" t="n">
        <v>2.6</v>
      </c>
      <c r="I9" t="n">
        <v>5</v>
      </c>
      <c r="J9" t="n">
        <v>2</v>
      </c>
      <c r="K9" t="n">
        <v>16</v>
      </c>
      <c r="L9" t="n">
        <v>1</v>
      </c>
      <c r="M9" t="n">
        <v>1</v>
      </c>
      <c r="N9" t="n">
        <v>13</v>
      </c>
      <c r="O9" s="35" t="inlineStr">
        <is>
          <t>0-1</t>
        </is>
      </c>
      <c r="P9" s="61">
        <f>(1/C9)+(1/D9)+(1/E9)</f>
        <v/>
      </c>
      <c r="Q9" s="61">
        <f>(1/F9)+(1/G9)+(1/H9)</f>
        <v/>
      </c>
    </row>
    <row r="10">
      <c r="A10" s="16" t="inlineStr">
        <is>
          <t>current_date</t>
        </is>
      </c>
      <c r="B10" t="inlineStr">
        <is>
          <t>game</t>
        </is>
      </c>
      <c r="C10" t="inlineStr">
        <is>
          <t>home</t>
        </is>
      </c>
      <c r="F10" t="inlineStr">
        <is>
          <t>ht_home</t>
        </is>
      </c>
      <c r="G10" t="inlineStr">
        <is>
          <t>ht_away</t>
        </is>
      </c>
      <c r="H10" t="inlineStr">
        <is>
          <t>ht_draw</t>
        </is>
      </c>
      <c r="I10" t="inlineStr">
        <is>
          <t>home_on</t>
        </is>
      </c>
      <c r="J10" t="inlineStr">
        <is>
          <t>home_off</t>
        </is>
      </c>
      <c r="K10" t="inlineStr">
        <is>
          <t>home_da</t>
        </is>
      </c>
      <c r="L10" t="inlineStr">
        <is>
          <t>away_on</t>
        </is>
      </c>
      <c r="M10" t="inlineStr">
        <is>
          <t>away_off</t>
        </is>
      </c>
      <c r="N10" t="inlineStr">
        <is>
          <t>away_da</t>
        </is>
      </c>
      <c r="O10" t="inlineStr">
        <is>
          <t>ht_score</t>
        </is>
      </c>
    </row>
    <row r="11">
      <c r="A11" s="16" t="inlineStr">
        <is>
          <t>03/08/23</t>
        </is>
      </c>
      <c r="B11" t="inlineStr">
        <is>
          <t>Ituano v Tombense</t>
        </is>
      </c>
      <c r="C11" t="inlineStr">
        <is>
          <t>2.14</t>
        </is>
      </c>
      <c r="F11" t="inlineStr">
        <is>
          <t>1.43</t>
        </is>
      </c>
      <c r="G11" t="inlineStr">
        <is>
          <t>13.0</t>
        </is>
      </c>
      <c r="H11" t="inlineStr">
        <is>
          <t>4.20</t>
        </is>
      </c>
      <c r="I11" t="inlineStr">
        <is>
          <t>2</t>
        </is>
      </c>
      <c r="J11" t="inlineStr">
        <is>
          <t>5</t>
        </is>
      </c>
      <c r="K11" t="inlineStr">
        <is>
          <t>22</t>
        </is>
      </c>
      <c r="L11" t="inlineStr">
        <is>
          <t>3</t>
        </is>
      </c>
      <c r="M11" t="inlineStr">
        <is>
          <t>5</t>
        </is>
      </c>
      <c r="N11" t="inlineStr">
        <is>
          <t>15</t>
        </is>
      </c>
      <c r="O11" t="inlineStr">
        <is>
          <t>1-0</t>
        </is>
      </c>
    </row>
    <row r="12">
      <c r="A12" s="16" t="n"/>
    </row>
    <row r="13">
      <c r="A13" s="16" t="n"/>
    </row>
    <row r="14">
      <c r="A14" s="16" t="n"/>
    </row>
    <row r="15">
      <c r="A15" s="16" t="n"/>
    </row>
    <row r="16">
      <c r="A16" s="16" t="n"/>
    </row>
    <row r="17">
      <c r="A17" s="16" t="n"/>
    </row>
    <row r="18">
      <c r="A18" s="16" t="n"/>
    </row>
    <row r="19">
      <c r="A19" s="16" t="n"/>
    </row>
    <row r="20">
      <c r="A20" s="16" t="n"/>
    </row>
    <row r="21">
      <c r="A21" s="16" t="n"/>
    </row>
    <row r="22">
      <c r="A22" s="16" t="n"/>
    </row>
    <row r="23">
      <c r="A23" s="16" t="n"/>
    </row>
    <row r="24">
      <c r="A24" s="16" t="n"/>
    </row>
    <row r="25">
      <c r="A25" s="16" t="n"/>
    </row>
    <row r="26">
      <c r="A26" s="16" t="n"/>
    </row>
    <row r="27">
      <c r="A27" s="16" t="n"/>
    </row>
    <row r="28">
      <c r="A28" s="16" t="n"/>
    </row>
    <row r="29">
      <c r="A29" s="16" t="n"/>
    </row>
    <row r="30">
      <c r="A30" s="16" t="n"/>
    </row>
    <row r="31">
      <c r="A31" s="16" t="n"/>
    </row>
    <row r="32">
      <c r="A32" s="16" t="n"/>
    </row>
    <row r="33">
      <c r="A33" s="16" t="n"/>
    </row>
    <row r="34">
      <c r="A34" s="16" t="n"/>
    </row>
    <row r="35">
      <c r="A35" s="16" t="n"/>
    </row>
    <row r="36">
      <c r="A36" s="16" t="n"/>
    </row>
    <row r="37">
      <c r="A37" s="16" t="n"/>
    </row>
    <row r="38">
      <c r="A38" s="16" t="n"/>
    </row>
    <row r="39">
      <c r="A39" s="16" t="n"/>
    </row>
    <row r="40">
      <c r="A40" s="16" t="n"/>
    </row>
    <row r="41">
      <c r="A41" s="16" t="n"/>
    </row>
    <row r="42">
      <c r="A42" s="16" t="n"/>
    </row>
    <row r="43">
      <c r="A43" s="16" t="n"/>
    </row>
    <row r="44">
      <c r="A44" s="16" t="n"/>
    </row>
    <row r="45">
      <c r="A45" s="16" t="inlineStr">
        <is>
          <t>03/08/23</t>
        </is>
      </c>
      <c r="B45" t="inlineStr">
        <is>
          <t>Ituano v Tombense
J. Batista Donizete Dressler Burse has been in charge for 7 games</t>
        </is>
      </c>
      <c r="C45" t="inlineStr">
        <is>
          <t>2.14</t>
        </is>
      </c>
      <c r="F45" t="inlineStr">
        <is>
          <t>1.40</t>
        </is>
      </c>
      <c r="G45" t="inlineStr">
        <is>
          <t>14.5</t>
        </is>
      </c>
      <c r="H45" t="inlineStr">
        <is>
          <t>4.40</t>
        </is>
      </c>
      <c r="I45" t="inlineStr">
        <is>
          <t>2</t>
        </is>
      </c>
      <c r="J45" t="inlineStr">
        <is>
          <t>5</t>
        </is>
      </c>
      <c r="K45" t="inlineStr">
        <is>
          <t>22</t>
        </is>
      </c>
      <c r="L45" t="inlineStr">
        <is>
          <t>3</t>
        </is>
      </c>
      <c r="M45" t="inlineStr">
        <is>
          <t>5</t>
        </is>
      </c>
      <c r="N45" t="inlineStr">
        <is>
          <t>15</t>
        </is>
      </c>
      <c r="O45" t="inlineStr">
        <is>
          <t>1-0</t>
        </is>
      </c>
    </row>
    <row r="46">
      <c r="A46" s="16" t="n"/>
    </row>
    <row r="47">
      <c r="A47" s="16" t="n"/>
    </row>
    <row r="48">
      <c r="A48" s="16" t="n"/>
    </row>
    <row r="49">
      <c r="A49" s="16" t="n"/>
    </row>
    <row r="50">
      <c r="A50" s="16" t="n"/>
    </row>
    <row r="51">
      <c r="A51" s="16" t="n"/>
    </row>
    <row r="52">
      <c r="A52" s="16" t="n"/>
    </row>
    <row r="53">
      <c r="A53" s="16" t="n"/>
    </row>
    <row r="54">
      <c r="A54" s="16" t="n"/>
    </row>
    <row r="55">
      <c r="A55" s="16" t="n"/>
    </row>
    <row r="56">
      <c r="A56" s="16" t="n"/>
    </row>
    <row r="57">
      <c r="A57" s="16" t="n"/>
    </row>
    <row r="58">
      <c r="A58" s="16" t="n"/>
    </row>
    <row r="59">
      <c r="A59" s="16" t="n"/>
    </row>
    <row r="60">
      <c r="A60" s="16" t="n"/>
    </row>
    <row r="61">
      <c r="A61" s="16" t="n"/>
    </row>
    <row r="62">
      <c r="A62" s="16" t="n"/>
    </row>
    <row r="63">
      <c r="A63" s="16" t="n"/>
    </row>
    <row r="64">
      <c r="A64" s="16" t="n"/>
    </row>
    <row r="65">
      <c r="A65" s="16" t="n"/>
    </row>
    <row r="66">
      <c r="A66" s="16" t="n"/>
    </row>
    <row r="67">
      <c r="A67" s="16" t="n"/>
    </row>
    <row r="68">
      <c r="A68" s="16" t="n"/>
    </row>
    <row r="69">
      <c r="A69" s="16" t="n"/>
    </row>
    <row r="70">
      <c r="A70" s="16" t="n"/>
    </row>
    <row r="71">
      <c r="A71" s="16" t="n"/>
    </row>
    <row r="72">
      <c r="A72" s="16" t="n"/>
    </row>
    <row r="73">
      <c r="A73" s="16" t="n"/>
    </row>
    <row r="74">
      <c r="A74" s="16" t="n"/>
    </row>
    <row r="75">
      <c r="A75" s="16" t="n"/>
    </row>
    <row r="76">
      <c r="A76" s="16" t="n"/>
    </row>
    <row r="77">
      <c r="A77" s="16" t="n"/>
    </row>
    <row r="78">
      <c r="A78" s="16" t="n"/>
    </row>
    <row r="79">
      <c r="A79" s="16" t="n"/>
    </row>
    <row r="80">
      <c r="A80" s="16" t="n"/>
    </row>
    <row r="81">
      <c r="A81" s="16" t="n"/>
    </row>
    <row r="82">
      <c r="A82" s="16" t="n"/>
    </row>
    <row r="83">
      <c r="A83" s="16" t="n"/>
    </row>
    <row r="84">
      <c r="A84" s="16" t="n"/>
    </row>
    <row r="85">
      <c r="A85" s="16" t="n"/>
    </row>
    <row r="86">
      <c r="A86" s="16" t="n"/>
    </row>
    <row r="87">
      <c r="A87" s="16" t="n"/>
    </row>
    <row r="88">
      <c r="A88" s="16" t="n"/>
    </row>
    <row r="89">
      <c r="A89" s="16" t="n"/>
    </row>
    <row r="90">
      <c r="A90" s="16" t="n"/>
    </row>
    <row r="91">
      <c r="A91" s="16" t="n"/>
    </row>
    <row r="92">
      <c r="A92" s="16" t="n"/>
    </row>
    <row r="93">
      <c r="A93" s="16" t="n"/>
    </row>
    <row r="94">
      <c r="A94" s="16" t="n"/>
    </row>
    <row r="95">
      <c r="A95" s="16" t="n"/>
    </row>
    <row r="96">
      <c r="A96" s="16" t="n"/>
    </row>
    <row r="97">
      <c r="A97" s="16" t="n"/>
    </row>
    <row r="98">
      <c r="A98" s="16" t="n"/>
    </row>
    <row r="99">
      <c r="A99" s="16" t="n"/>
    </row>
    <row r="100">
      <c r="A100" s="16" t="n"/>
    </row>
    <row r="101">
      <c r="A101" s="16" t="n"/>
    </row>
    <row r="102">
      <c r="A102" s="16" t="n"/>
    </row>
    <row r="103">
      <c r="A103" s="16" t="n"/>
    </row>
    <row r="104">
      <c r="A104" s="16" t="n"/>
    </row>
    <row r="105">
      <c r="A105" s="16" t="n"/>
    </row>
    <row r="106">
      <c r="A106" s="16" t="n"/>
    </row>
    <row r="107">
      <c r="A107" s="16" t="n"/>
    </row>
    <row r="108">
      <c r="A108" s="16" t="n"/>
    </row>
    <row r="109">
      <c r="A109" s="16" t="n"/>
    </row>
    <row r="110">
      <c r="A110" s="16" t="n"/>
    </row>
    <row r="111">
      <c r="A111" s="16" t="n"/>
    </row>
    <row r="112">
      <c r="A112" s="16" t="n"/>
    </row>
    <row r="113">
      <c r="A113" s="16" t="n"/>
    </row>
    <row r="114">
      <c r="A114" s="16" t="n"/>
    </row>
    <row r="115">
      <c r="A115" s="16" t="n"/>
    </row>
    <row r="116">
      <c r="A116" s="16" t="n"/>
    </row>
    <row r="117">
      <c r="A117" s="16" t="n"/>
    </row>
    <row r="118">
      <c r="A118" s="16" t="n"/>
    </row>
    <row r="119">
      <c r="A119" s="16" t="n"/>
    </row>
    <row r="120">
      <c r="A120" s="16" t="n"/>
    </row>
    <row r="121">
      <c r="A121" s="16" t="n"/>
    </row>
    <row r="122">
      <c r="A122" s="16" t="n"/>
    </row>
    <row r="123">
      <c r="A123" s="16" t="n"/>
    </row>
    <row r="124">
      <c r="A124" s="16" t="n"/>
    </row>
    <row r="125">
      <c r="A125" s="16" t="n"/>
    </row>
    <row r="126">
      <c r="A126" s="16" t="n"/>
    </row>
    <row r="127">
      <c r="A127" s="16" t="n"/>
    </row>
    <row r="128">
      <c r="A128" s="16" t="n"/>
    </row>
    <row r="129">
      <c r="A129" s="16" t="n"/>
    </row>
    <row r="130">
      <c r="A130" s="16" t="n"/>
    </row>
    <row r="131">
      <c r="A131" s="16" t="n"/>
    </row>
    <row r="132">
      <c r="A132" s="16" t="n"/>
    </row>
    <row r="133">
      <c r="A133" s="16" t="n"/>
    </row>
    <row r="134">
      <c r="A134" s="16" t="n"/>
    </row>
    <row r="135">
      <c r="A135" s="16" t="n"/>
    </row>
    <row r="136">
      <c r="A136" s="16" t="n"/>
    </row>
    <row r="137">
      <c r="A137" s="16" t="n"/>
    </row>
    <row r="138">
      <c r="A138" s="16" t="n"/>
    </row>
    <row r="139">
      <c r="A139" s="16" t="n"/>
    </row>
    <row r="140">
      <c r="A140" s="16" t="n"/>
    </row>
    <row r="141">
      <c r="A141" s="16" t="n"/>
    </row>
    <row r="142">
      <c r="A142" s="16" t="n"/>
    </row>
    <row r="143">
      <c r="A143" s="16" t="n"/>
    </row>
    <row r="144">
      <c r="A144" s="16" t="n"/>
    </row>
    <row r="145">
      <c r="A145" s="16" t="n"/>
    </row>
    <row r="146">
      <c r="A146" s="16" t="n"/>
    </row>
    <row r="147">
      <c r="A147" s="16" t="n"/>
    </row>
    <row r="148">
      <c r="A148" s="16" t="n"/>
    </row>
    <row r="149">
      <c r="A149" s="16" t="n"/>
    </row>
    <row r="150">
      <c r="A150" s="16" t="n"/>
    </row>
    <row r="151">
      <c r="A151" s="16" t="n"/>
    </row>
    <row r="152">
      <c r="A152" s="16" t="n"/>
    </row>
    <row r="153">
      <c r="A153" s="16" t="n"/>
    </row>
    <row r="154">
      <c r="A154" s="16" t="n"/>
    </row>
    <row r="155">
      <c r="A155" s="16" t="n"/>
    </row>
    <row r="156">
      <c r="A156" s="16" t="n"/>
    </row>
    <row r="157">
      <c r="A157" s="16" t="n"/>
    </row>
    <row r="158">
      <c r="A158" s="16" t="n"/>
    </row>
    <row r="159">
      <c r="A159" s="16" t="n"/>
    </row>
    <row r="160">
      <c r="A160" s="16" t="n"/>
    </row>
    <row r="161">
      <c r="A161" s="16" t="n"/>
    </row>
    <row r="162">
      <c r="A162" s="16" t="n"/>
    </row>
    <row r="163">
      <c r="A163" s="16" t="n"/>
    </row>
    <row r="164">
      <c r="A164" s="16" t="n"/>
    </row>
    <row r="165">
      <c r="A165" s="16" t="n"/>
    </row>
    <row r="166">
      <c r="A166" s="16" t="n"/>
    </row>
    <row r="167">
      <c r="A167" s="16" t="n"/>
    </row>
    <row r="168">
      <c r="A168" s="16" t="n"/>
    </row>
    <row r="169">
      <c r="A169" s="16" t="n"/>
    </row>
    <row r="170">
      <c r="A170" s="16" t="n"/>
    </row>
    <row r="171">
      <c r="A171" s="16" t="n"/>
    </row>
    <row r="172">
      <c r="A172" s="16" t="n"/>
    </row>
    <row r="173">
      <c r="A173" s="16" t="n"/>
    </row>
    <row r="174">
      <c r="A174" s="16" t="n"/>
    </row>
    <row r="175">
      <c r="A175" s="16" t="n"/>
    </row>
    <row r="176">
      <c r="A176" s="16" t="n"/>
    </row>
    <row r="177">
      <c r="A177" s="16" t="n"/>
    </row>
    <row r="178">
      <c r="A178" s="16" t="n"/>
    </row>
    <row r="179">
      <c r="A179" s="16" t="n"/>
    </row>
    <row r="180">
      <c r="A180" s="16" t="n"/>
    </row>
    <row r="181">
      <c r="A181" s="16" t="n"/>
    </row>
    <row r="182">
      <c r="A182" s="16" t="n"/>
    </row>
    <row r="183">
      <c r="A183" s="16" t="n"/>
    </row>
    <row r="184">
      <c r="A184" s="16" t="n"/>
    </row>
    <row r="185">
      <c r="A185" s="16" t="n"/>
    </row>
    <row r="186">
      <c r="A186" s="16" t="n"/>
    </row>
    <row r="187">
      <c r="A187" s="16" t="n"/>
    </row>
    <row r="188">
      <c r="A188" s="16" t="n"/>
    </row>
    <row r="189">
      <c r="A189" s="16" t="n"/>
    </row>
    <row r="190">
      <c r="A190" s="16" t="n"/>
    </row>
    <row r="191">
      <c r="A191" s="16" t="n"/>
    </row>
    <row r="192">
      <c r="A192" s="16" t="n"/>
    </row>
    <row r="193">
      <c r="A193" s="16" t="n"/>
    </row>
    <row r="194">
      <c r="A194" s="16" t="n"/>
    </row>
    <row r="195">
      <c r="A195" s="16" t="n"/>
    </row>
    <row r="196">
      <c r="A196" s="16" t="n"/>
    </row>
    <row r="197">
      <c r="A197" s="16" t="n"/>
    </row>
    <row r="198">
      <c r="A198" s="16" t="n"/>
    </row>
    <row r="199">
      <c r="A199" s="16" t="n"/>
    </row>
    <row r="200">
      <c r="A200" s="16" t="n"/>
    </row>
    <row r="201">
      <c r="A201" s="16" t="n"/>
    </row>
    <row r="202">
      <c r="A202" s="16" t="n"/>
    </row>
    <row r="203">
      <c r="A203" s="16" t="n"/>
    </row>
    <row r="204">
      <c r="A204" s="16" t="n"/>
    </row>
    <row r="205">
      <c r="A205" s="16" t="n"/>
    </row>
    <row r="206">
      <c r="A206" s="16" t="n"/>
    </row>
    <row r="207">
      <c r="A207" s="16" t="n"/>
    </row>
    <row r="208">
      <c r="A208" s="16" t="n"/>
    </row>
    <row r="209">
      <c r="A209" s="16" t="n"/>
    </row>
    <row r="210">
      <c r="A210" s="16" t="n"/>
    </row>
    <row r="211">
      <c r="A211" s="16" t="n"/>
    </row>
    <row r="212">
      <c r="A212" s="16" t="n"/>
    </row>
    <row r="213">
      <c r="A213" s="16" t="n"/>
    </row>
    <row r="214">
      <c r="A214" s="16" t="n"/>
    </row>
    <row r="215">
      <c r="A215" s="16" t="n"/>
    </row>
    <row r="216">
      <c r="A216" s="16" t="n"/>
    </row>
    <row r="217">
      <c r="A217" s="16" t="n"/>
    </row>
    <row r="218">
      <c r="A218" s="16" t="n"/>
    </row>
    <row r="219">
      <c r="A219" s="16" t="n"/>
    </row>
    <row r="220">
      <c r="A220" s="16" t="n"/>
    </row>
    <row r="221">
      <c r="A221" s="16" t="n"/>
    </row>
    <row r="222">
      <c r="A222" s="16" t="n"/>
    </row>
    <row r="223">
      <c r="A223" s="16" t="n"/>
    </row>
    <row r="224">
      <c r="A224" s="16" t="n"/>
    </row>
    <row r="225">
      <c r="A225" s="16" t="n"/>
    </row>
    <row r="226">
      <c r="A226" s="16" t="n"/>
    </row>
    <row r="227">
      <c r="A227" s="16" t="n"/>
    </row>
    <row r="228">
      <c r="A228" s="16" t="n"/>
    </row>
    <row r="229">
      <c r="A229" s="16" t="n"/>
    </row>
    <row r="230">
      <c r="A230" s="16" t="n"/>
    </row>
    <row r="231">
      <c r="A231" s="16" t="n"/>
    </row>
    <row r="232">
      <c r="A232" s="16" t="n"/>
    </row>
    <row r="233">
      <c r="A233" s="16" t="n"/>
    </row>
    <row r="234">
      <c r="A234" s="16" t="n"/>
    </row>
    <row r="235">
      <c r="A235" s="16" t="n"/>
    </row>
    <row r="236">
      <c r="A236" s="16" t="n"/>
    </row>
    <row r="237">
      <c r="A237" s="16" t="n"/>
    </row>
    <row r="238">
      <c r="A238" s="16" t="n"/>
    </row>
    <row r="239">
      <c r="A239" s="16" t="n"/>
    </row>
    <row r="240">
      <c r="A240" s="16" t="n"/>
    </row>
    <row r="241">
      <c r="A241" s="16" t="n"/>
    </row>
    <row r="242">
      <c r="A242" s="16" t="n"/>
    </row>
    <row r="243">
      <c r="A243" s="16" t="n"/>
    </row>
    <row r="244">
      <c r="A244" s="16" t="n"/>
    </row>
    <row r="245">
      <c r="A245" s="16" t="n"/>
    </row>
    <row r="246">
      <c r="A246" s="16" t="n"/>
    </row>
    <row r="247">
      <c r="A247" s="16" t="n"/>
    </row>
    <row r="248">
      <c r="A248" s="16" t="n"/>
    </row>
    <row r="249">
      <c r="A249" s="16" t="n"/>
    </row>
    <row r="250">
      <c r="A250" s="16" t="n"/>
    </row>
    <row r="251">
      <c r="A251" s="16" t="n"/>
    </row>
    <row r="252">
      <c r="A252" s="16" t="n"/>
    </row>
    <row r="253">
      <c r="A253" s="16" t="n"/>
    </row>
    <row r="254">
      <c r="A254" s="16" t="n"/>
    </row>
    <row r="255">
      <c r="A255" s="16" t="n"/>
    </row>
    <row r="256">
      <c r="A256" s="16" t="n"/>
    </row>
    <row r="257">
      <c r="A257" s="16" t="n"/>
    </row>
    <row r="258">
      <c r="A258" s="16" t="n"/>
    </row>
    <row r="259">
      <c r="A259" s="16" t="n"/>
    </row>
    <row r="260">
      <c r="A260" s="16" t="n"/>
    </row>
    <row r="261">
      <c r="A261" s="16" t="n"/>
    </row>
    <row r="262">
      <c r="A262" s="16" t="n"/>
    </row>
    <row r="263">
      <c r="A263" s="16" t="n"/>
    </row>
    <row r="264">
      <c r="A264" s="16" t="n"/>
    </row>
    <row r="265">
      <c r="A265" s="16" t="n"/>
    </row>
    <row r="266">
      <c r="A266" s="16" t="n"/>
    </row>
    <row r="267">
      <c r="A267" s="16" t="n"/>
    </row>
    <row r="268">
      <c r="A268" s="16" t="n"/>
    </row>
    <row r="269">
      <c r="A269" s="16" t="n"/>
    </row>
    <row r="270">
      <c r="A270" s="16" t="n"/>
    </row>
    <row r="271">
      <c r="A271" s="16" t="n"/>
    </row>
    <row r="272">
      <c r="A272" s="16" t="n"/>
    </row>
    <row r="273">
      <c r="A273" s="16" t="n"/>
    </row>
    <row r="274">
      <c r="A274" s="16" t="n"/>
    </row>
    <row r="275">
      <c r="A275" s="16" t="n"/>
    </row>
    <row r="276">
      <c r="A276" s="16" t="n"/>
    </row>
    <row r="277">
      <c r="A277" s="16" t="n"/>
    </row>
    <row r="278">
      <c r="A278" s="16" t="n"/>
    </row>
    <row r="279">
      <c r="A279" s="16" t="n"/>
    </row>
    <row r="280">
      <c r="A280" s="16" t="n"/>
    </row>
    <row r="281">
      <c r="A281" s="16" t="n"/>
    </row>
    <row r="282">
      <c r="A282" s="16" t="n"/>
    </row>
    <row r="283">
      <c r="A283" s="16" t="n"/>
    </row>
    <row r="284">
      <c r="A284" s="16" t="n"/>
    </row>
    <row r="285">
      <c r="A285" s="16" t="n"/>
    </row>
    <row r="286">
      <c r="A286" s="16" t="n"/>
    </row>
    <row r="287">
      <c r="A287" s="16" t="n"/>
    </row>
    <row r="288">
      <c r="A288" s="16" t="n"/>
    </row>
    <row r="289">
      <c r="A289" s="16" t="n"/>
    </row>
    <row r="290">
      <c r="A290" s="16" t="n"/>
    </row>
    <row r="291">
      <c r="A291" s="16" t="n"/>
    </row>
    <row r="292">
      <c r="A292" s="16" t="n"/>
    </row>
    <row r="293">
      <c r="A293" s="16" t="n"/>
    </row>
    <row r="294">
      <c r="A294" s="16" t="n"/>
    </row>
    <row r="295">
      <c r="A295" s="16" t="n"/>
    </row>
    <row r="296">
      <c r="A296" s="16" t="n"/>
    </row>
    <row r="297">
      <c r="A297" s="16" t="n"/>
    </row>
    <row r="298">
      <c r="A298" s="16" t="n"/>
    </row>
    <row r="299">
      <c r="A299" s="16" t="n"/>
    </row>
    <row r="300">
      <c r="A300" s="16" t="n"/>
    </row>
    <row r="301">
      <c r="A301" s="16" t="n"/>
    </row>
    <row r="302">
      <c r="A302" s="16" t="n"/>
    </row>
    <row r="303">
      <c r="A303" s="16" t="n"/>
    </row>
    <row r="304">
      <c r="A304" s="16" t="n"/>
    </row>
    <row r="305">
      <c r="A305" s="16" t="n"/>
    </row>
    <row r="306">
      <c r="A306" s="16" t="n"/>
    </row>
    <row r="307">
      <c r="A307" s="16" t="n"/>
    </row>
    <row r="308">
      <c r="A308" s="16" t="n"/>
    </row>
    <row r="309">
      <c r="A309" s="16" t="n"/>
    </row>
    <row r="310">
      <c r="A310" s="16" t="n"/>
    </row>
    <row r="311">
      <c r="A311" s="16" t="n"/>
    </row>
    <row r="312">
      <c r="A312" s="16" t="n"/>
    </row>
    <row r="313">
      <c r="A313" s="16" t="n"/>
    </row>
    <row r="314">
      <c r="A314" s="16" t="n"/>
    </row>
    <row r="315">
      <c r="A315" s="16" t="n"/>
    </row>
    <row r="316">
      <c r="A316" s="16" t="n"/>
    </row>
    <row r="317">
      <c r="A317" s="16" t="n"/>
    </row>
    <row r="318">
      <c r="A318" s="16" t="n"/>
    </row>
    <row r="319">
      <c r="A319" s="16" t="n"/>
    </row>
    <row r="320">
      <c r="A320" s="16" t="n"/>
    </row>
    <row r="321">
      <c r="A321" s="16" t="n"/>
    </row>
    <row r="322">
      <c r="A322" s="16" t="n"/>
    </row>
    <row r="323">
      <c r="A323" s="16" t="n"/>
    </row>
    <row r="324">
      <c r="A324" s="16" t="n"/>
    </row>
    <row r="325">
      <c r="A325" s="16" t="n"/>
    </row>
    <row r="326">
      <c r="A326" s="16" t="n"/>
    </row>
    <row r="327">
      <c r="A327" s="16" t="n"/>
    </row>
    <row r="328">
      <c r="A328" s="16" t="n"/>
    </row>
    <row r="329">
      <c r="A329" s="16" t="n"/>
    </row>
    <row r="330">
      <c r="A330" s="16" t="n"/>
    </row>
    <row r="331">
      <c r="A331" s="16" t="n"/>
    </row>
    <row r="332">
      <c r="A332" s="16" t="n"/>
    </row>
    <row r="333">
      <c r="A333" s="16" t="n"/>
    </row>
    <row r="334">
      <c r="A334" s="16" t="n"/>
    </row>
    <row r="335">
      <c r="A335" s="16" t="n"/>
    </row>
    <row r="336">
      <c r="A336" s="16" t="n"/>
    </row>
    <row r="337">
      <c r="A337" s="16" t="n"/>
    </row>
    <row r="338">
      <c r="A338" s="16" t="n"/>
    </row>
    <row r="339">
      <c r="A339" s="16" t="n"/>
    </row>
    <row r="340">
      <c r="A340" s="16" t="n"/>
    </row>
    <row r="341">
      <c r="A341" s="16" t="n"/>
    </row>
    <row r="342">
      <c r="A342" s="16" t="n"/>
    </row>
    <row r="343">
      <c r="A343" s="16" t="n"/>
    </row>
    <row r="344">
      <c r="A344" s="16" t="n"/>
    </row>
    <row r="345">
      <c r="A345" s="16" t="n"/>
    </row>
    <row r="346">
      <c r="A346" s="16" t="n"/>
    </row>
    <row r="347">
      <c r="A347" s="16" t="n"/>
    </row>
    <row r="348">
      <c r="A348" s="16" t="n"/>
    </row>
    <row r="349">
      <c r="A349" s="16" t="n"/>
    </row>
    <row r="350">
      <c r="A350" s="16" t="n"/>
    </row>
    <row r="351">
      <c r="A351" s="16" t="n"/>
    </row>
    <row r="352">
      <c r="A352" s="16" t="n"/>
    </row>
    <row r="353">
      <c r="A353" s="16" t="n"/>
    </row>
    <row r="354">
      <c r="A354" s="16" t="n"/>
    </row>
    <row r="355">
      <c r="A355" s="16" t="n"/>
    </row>
    <row r="356">
      <c r="A356" s="16" t="n"/>
    </row>
    <row r="357">
      <c r="A357" s="16" t="n"/>
    </row>
    <row r="358">
      <c r="A358" s="16" t="n"/>
    </row>
    <row r="359">
      <c r="A359" s="16" t="n"/>
    </row>
    <row r="360">
      <c r="A360" s="16" t="n"/>
    </row>
    <row r="361">
      <c r="A361" s="16" t="n"/>
    </row>
    <row r="362">
      <c r="A362" s="16" t="n"/>
    </row>
    <row r="363">
      <c r="A363" s="16" t="n"/>
    </row>
    <row r="364">
      <c r="A364" s="16" t="n"/>
    </row>
    <row r="365">
      <c r="A365" s="16" t="n"/>
    </row>
    <row r="366">
      <c r="A366" s="16" t="n"/>
    </row>
    <row r="367">
      <c r="A367" s="16" t="n"/>
    </row>
    <row r="368">
      <c r="A368" s="16" t="n"/>
    </row>
    <row r="369">
      <c r="A369" s="16" t="n"/>
    </row>
    <row r="370">
      <c r="A370" s="16" t="n"/>
    </row>
    <row r="371">
      <c r="A371" s="16" t="n"/>
    </row>
    <row r="372">
      <c r="A372" s="16" t="n"/>
    </row>
    <row r="373">
      <c r="A373" s="16" t="n"/>
    </row>
    <row r="374">
      <c r="A374" s="16" t="n"/>
    </row>
    <row r="375">
      <c r="A375" s="16" t="n"/>
    </row>
    <row r="376">
      <c r="A376" s="16" t="n"/>
    </row>
    <row r="377">
      <c r="A377" s="16" t="n"/>
    </row>
    <row r="378">
      <c r="A378" s="16" t="n"/>
    </row>
    <row r="379">
      <c r="A379" s="16" t="n"/>
    </row>
    <row r="380">
      <c r="A380" s="16" t="n"/>
    </row>
    <row r="381">
      <c r="A381" s="16" t="n"/>
    </row>
    <row r="382">
      <c r="A382" s="16" t="n"/>
    </row>
    <row r="383">
      <c r="A383" s="16" t="n"/>
    </row>
    <row r="384">
      <c r="A384" s="16" t="n"/>
    </row>
    <row r="385">
      <c r="A385" s="16" t="n"/>
    </row>
    <row r="386">
      <c r="A386" s="16" t="n"/>
    </row>
    <row r="387">
      <c r="A387" s="16" t="n"/>
    </row>
    <row r="388">
      <c r="A388" s="16" t="n"/>
    </row>
    <row r="389">
      <c r="A389" s="16" t="n"/>
    </row>
    <row r="390">
      <c r="A390" s="16" t="n"/>
    </row>
    <row r="391">
      <c r="A391" s="16" t="n"/>
    </row>
    <row r="392">
      <c r="A392" s="16" t="n"/>
    </row>
    <row r="393">
      <c r="A393" s="16" t="n"/>
    </row>
    <row r="394">
      <c r="A394" s="16" t="n"/>
    </row>
    <row r="395">
      <c r="A395" s="16" t="n"/>
    </row>
    <row r="396">
      <c r="A396" s="16" t="n"/>
    </row>
    <row r="397">
      <c r="A397" s="16" t="n"/>
    </row>
    <row r="398">
      <c r="A398" s="16" t="n"/>
    </row>
    <row r="399">
      <c r="A399" s="16" t="n"/>
    </row>
    <row r="400">
      <c r="A400" s="16" t="n"/>
    </row>
    <row r="401">
      <c r="A401" s="16" t="n"/>
    </row>
    <row r="402">
      <c r="A402" s="16" t="n"/>
    </row>
    <row r="403">
      <c r="A403" s="16" t="n"/>
    </row>
    <row r="404">
      <c r="A404" s="16" t="n"/>
    </row>
    <row r="405">
      <c r="A405" s="16" t="n"/>
    </row>
    <row r="406">
      <c r="A406" s="16" t="n"/>
    </row>
    <row r="407">
      <c r="A407" s="16" t="n"/>
    </row>
    <row r="408">
      <c r="A408" s="16" t="n"/>
    </row>
    <row r="409">
      <c r="A409" s="16" t="n"/>
    </row>
    <row r="410">
      <c r="A410" s="16" t="n"/>
    </row>
    <row r="411">
      <c r="A411" s="16" t="n"/>
    </row>
    <row r="412">
      <c r="A412" s="16" t="n"/>
    </row>
    <row r="413">
      <c r="A413" s="16" t="n"/>
    </row>
    <row r="414">
      <c r="A414" s="16" t="n"/>
    </row>
    <row r="415">
      <c r="A415" s="16" t="inlineStr">
        <is>
          <t>03/08/23</t>
        </is>
      </c>
      <c r="B415" t="inlineStr">
        <is>
          <t>Vila Nova v Sport Recife</t>
        </is>
      </c>
      <c r="C415" t="inlineStr">
        <is>
          <t>2.38</t>
        </is>
      </c>
      <c r="F415" t="inlineStr">
        <is>
          <t>3.20</t>
        </is>
      </c>
      <c r="G415" t="inlineStr">
        <is>
          <t>4.10</t>
        </is>
      </c>
      <c r="H415" t="inlineStr">
        <is>
          <t>2.10</t>
        </is>
      </c>
      <c r="I415" t="inlineStr">
        <is>
          <t>0</t>
        </is>
      </c>
      <c r="J415" t="inlineStr">
        <is>
          <t>7</t>
        </is>
      </c>
      <c r="K415" t="inlineStr">
        <is>
          <t>22</t>
        </is>
      </c>
      <c r="L415" t="inlineStr">
        <is>
          <t>2</t>
        </is>
      </c>
      <c r="M415" t="inlineStr">
        <is>
          <t>4</t>
        </is>
      </c>
      <c r="N415" t="inlineStr">
        <is>
          <t>11</t>
        </is>
      </c>
      <c r="O415" t="inlineStr">
        <is>
          <t>0-0</t>
        </is>
      </c>
    </row>
    <row r="416">
      <c r="A416" s="16" t="n"/>
    </row>
    <row r="417">
      <c r="A417" s="16" t="n"/>
    </row>
    <row r="418">
      <c r="A418" s="16" t="inlineStr">
        <is>
          <t>03/08/23</t>
        </is>
      </c>
      <c r="B418" t="inlineStr">
        <is>
          <t>Londrina v Chapecoense</t>
        </is>
      </c>
      <c r="C418" t="inlineStr">
        <is>
          <t>2.60</t>
        </is>
      </c>
      <c r="F418" t="inlineStr">
        <is>
          <t>1.44</t>
        </is>
      </c>
      <c r="G418" t="inlineStr">
        <is>
          <t>10.5</t>
        </is>
      </c>
      <c r="H418" t="inlineStr">
        <is>
          <t>3.90</t>
        </is>
      </c>
      <c r="I418" t="inlineStr">
        <is>
          <t>2</t>
        </is>
      </c>
      <c r="J418" t="inlineStr">
        <is>
          <t>12</t>
        </is>
      </c>
      <c r="K418" t="inlineStr">
        <is>
          <t>20</t>
        </is>
      </c>
      <c r="L418" t="inlineStr">
        <is>
          <t>1</t>
        </is>
      </c>
      <c r="M418" t="inlineStr">
        <is>
          <t>3</t>
        </is>
      </c>
      <c r="N418" t="inlineStr">
        <is>
          <t>19</t>
        </is>
      </c>
      <c r="O418" t="inlineStr">
        <is>
          <t>1-0</t>
        </is>
      </c>
    </row>
    <row r="419">
      <c r="A419" s="16" t="inlineStr">
        <is>
          <t>03/08/23</t>
        </is>
      </c>
      <c r="B419" t="inlineStr">
        <is>
          <t>Guarani v Ceará</t>
        </is>
      </c>
      <c r="C419" t="inlineStr">
        <is>
          <t>2.14</t>
        </is>
      </c>
      <c r="F419" t="inlineStr">
        <is>
          <t>2.56</t>
        </is>
      </c>
      <c r="G419" t="inlineStr">
        <is>
          <t>4.30</t>
        </is>
      </c>
      <c r="H419" t="inlineStr">
        <is>
          <t>2.40</t>
        </is>
      </c>
      <c r="I419" t="inlineStr">
        <is>
          <t>0</t>
        </is>
      </c>
      <c r="J419" t="inlineStr">
        <is>
          <t>7</t>
        </is>
      </c>
      <c r="K419" t="inlineStr">
        <is>
          <t>19</t>
        </is>
      </c>
      <c r="L419" t="inlineStr">
        <is>
          <t>1</t>
        </is>
      </c>
      <c r="M419" t="inlineStr">
        <is>
          <t>2</t>
        </is>
      </c>
      <c r="N419" t="inlineStr">
        <is>
          <t>11</t>
        </is>
      </c>
      <c r="O419" t="inlineStr">
        <is>
          <t>0-0</t>
        </is>
      </c>
    </row>
    <row r="420">
      <c r="A420" s="16" t="n"/>
    </row>
    <row r="421">
      <c r="A421" s="16" t="n"/>
    </row>
    <row r="422">
      <c r="A422" s="16" t="n"/>
    </row>
    <row r="423">
      <c r="A423" s="16" t="n"/>
    </row>
    <row r="424">
      <c r="A424" s="16" t="n"/>
    </row>
    <row r="425">
      <c r="A425" s="16" t="n"/>
    </row>
    <row r="426">
      <c r="A426" s="16" t="n"/>
    </row>
    <row r="427">
      <c r="A427" s="16" t="n"/>
    </row>
    <row r="428">
      <c r="A428" s="16" t="n"/>
    </row>
    <row r="429">
      <c r="A429" s="16" t="n"/>
    </row>
    <row r="430">
      <c r="A430" s="16" t="n"/>
    </row>
    <row r="431">
      <c r="A431" s="16" t="n"/>
    </row>
    <row r="432">
      <c r="A432" s="16" t="n"/>
    </row>
    <row r="433">
      <c r="A433" s="16" t="n"/>
    </row>
    <row r="434">
      <c r="A434" s="16" t="n"/>
    </row>
    <row r="435">
      <c r="A435" s="16" t="n"/>
    </row>
    <row r="436">
      <c r="A436" s="16" t="n"/>
    </row>
    <row r="437">
      <c r="A437" s="16" t="n"/>
    </row>
    <row r="438">
      <c r="A438" s="16" t="n"/>
    </row>
    <row r="439">
      <c r="A439" s="16" t="n"/>
    </row>
    <row r="440">
      <c r="A440" s="16" t="n"/>
    </row>
    <row r="441">
      <c r="A441" s="16" t="n"/>
    </row>
    <row r="442">
      <c r="A442" s="16" t="n"/>
    </row>
    <row r="443">
      <c r="A443" s="16" t="n"/>
    </row>
    <row r="444">
      <c r="A444" s="16" t="n"/>
    </row>
    <row r="445">
      <c r="A445" s="16" t="n"/>
    </row>
    <row r="446">
      <c r="A446" s="16" t="n"/>
    </row>
    <row r="447">
      <c r="A447" s="16" t="n"/>
    </row>
    <row r="448">
      <c r="A448" s="16" t="inlineStr">
        <is>
          <t>03/08/23</t>
        </is>
      </c>
      <c r="B448" t="inlineStr">
        <is>
          <t>Guarani
U. Louzer Filho has been in charge for 7 games v Ceará
A. Ferreira has been in charge for 6 games</t>
        </is>
      </c>
      <c r="C448" t="inlineStr">
        <is>
          <t>2.14</t>
        </is>
      </c>
      <c r="D448" t="inlineStr"/>
      <c r="E448" t="inlineStr"/>
      <c r="F448" t="inlineStr">
        <is>
          <t>2.74</t>
        </is>
      </c>
      <c r="G448" t="inlineStr">
        <is>
          <t>4.60</t>
        </is>
      </c>
      <c r="H448" t="inlineStr">
        <is>
          <t>2.30</t>
        </is>
      </c>
      <c r="I448" t="inlineStr">
        <is>
          <t>0</t>
        </is>
      </c>
      <c r="J448" t="inlineStr">
        <is>
          <t>7</t>
        </is>
      </c>
      <c r="K448" t="inlineStr">
        <is>
          <t>19</t>
        </is>
      </c>
      <c r="L448" t="inlineStr">
        <is>
          <t>1</t>
        </is>
      </c>
      <c r="M448" t="inlineStr">
        <is>
          <t>2</t>
        </is>
      </c>
      <c r="N448" t="inlineStr">
        <is>
          <t>11</t>
        </is>
      </c>
      <c r="O448" t="inlineStr">
        <is>
          <t>0-0</t>
        </is>
      </c>
    </row>
    <row r="449">
      <c r="A449" s="16" t="n"/>
    </row>
    <row r="450">
      <c r="A450" s="16" t="n"/>
    </row>
    <row r="451">
      <c r="A451" s="16" t="n"/>
    </row>
    <row r="452">
      <c r="A452" s="16" t="n"/>
    </row>
    <row r="453">
      <c r="A453" s="16" t="n"/>
    </row>
    <row r="454">
      <c r="A454" s="16" t="n"/>
    </row>
    <row r="455">
      <c r="A455" s="16" t="n"/>
    </row>
    <row r="456">
      <c r="A456" s="16" t="n"/>
    </row>
    <row r="457">
      <c r="A457" s="16" t="n"/>
    </row>
    <row r="458">
      <c r="A458" s="16" t="n"/>
    </row>
    <row r="459">
      <c r="A459" s="16" t="n"/>
    </row>
    <row r="460">
      <c r="A460" s="16" t="n"/>
    </row>
    <row r="461">
      <c r="A461" s="16" t="n"/>
    </row>
    <row r="462">
      <c r="A462" s="16" t="n"/>
    </row>
    <row r="463">
      <c r="A463" s="16" t="n"/>
    </row>
    <row r="464">
      <c r="A464" s="16" t="n"/>
    </row>
    <row r="465">
      <c r="A465" s="16" t="n"/>
    </row>
    <row r="466">
      <c r="A466" s="16" t="n"/>
    </row>
    <row r="467">
      <c r="A467" s="16" t="n"/>
    </row>
    <row r="468">
      <c r="A468" s="16" t="n"/>
    </row>
    <row r="469">
      <c r="A469" s="16" t="n"/>
    </row>
    <row r="470">
      <c r="A470" s="16" t="n"/>
    </row>
    <row r="471">
      <c r="A471" s="16" t="n"/>
    </row>
    <row r="472">
      <c r="A472" s="16" t="n"/>
    </row>
    <row r="473">
      <c r="A473" s="16" t="n"/>
    </row>
    <row r="474">
      <c r="A474" s="16" t="n"/>
    </row>
    <row r="475">
      <c r="A475" s="16" t="n"/>
    </row>
    <row r="476">
      <c r="A476" s="16" t="n"/>
    </row>
    <row r="477">
      <c r="A477" s="16" t="n"/>
    </row>
    <row r="478">
      <c r="A478" s="16" t="n"/>
    </row>
    <row r="479">
      <c r="A479" s="16" t="n"/>
    </row>
    <row r="480">
      <c r="A480" s="16" t="n"/>
    </row>
    <row r="481">
      <c r="A481" s="16" t="n"/>
    </row>
    <row r="482">
      <c r="A482" s="16" t="n"/>
    </row>
    <row r="483">
      <c r="A483" s="16" t="n"/>
    </row>
    <row r="484">
      <c r="A484" s="16" t="n"/>
    </row>
    <row r="485">
      <c r="A485" s="16" t="n"/>
    </row>
    <row r="486">
      <c r="A486" s="16" t="n"/>
    </row>
    <row r="487">
      <c r="A487" s="16" t="n"/>
    </row>
    <row r="488">
      <c r="A488" s="16" t="n"/>
    </row>
    <row r="489">
      <c r="A489" s="16" t="n"/>
    </row>
    <row r="490">
      <c r="A490" s="16" t="n"/>
    </row>
    <row r="491">
      <c r="A491" s="16" t="n"/>
    </row>
    <row r="492">
      <c r="A492" s="16" t="n"/>
    </row>
    <row r="493">
      <c r="A493" s="16" t="n"/>
    </row>
    <row r="494">
      <c r="A494" s="16" t="n"/>
    </row>
    <row r="495">
      <c r="A495" s="16" t="n"/>
    </row>
    <row r="496">
      <c r="A496" s="16" t="n"/>
    </row>
    <row r="497">
      <c r="A497" s="16" t="n"/>
    </row>
    <row r="498">
      <c r="A498" s="16" t="n"/>
    </row>
    <row r="499">
      <c r="A499" s="16" t="n"/>
    </row>
    <row r="500">
      <c r="A500" s="16" t="n"/>
    </row>
    <row r="501">
      <c r="A501" s="16" t="n"/>
    </row>
    <row r="502">
      <c r="A502" s="16" t="n"/>
    </row>
    <row r="503">
      <c r="A503" s="16" t="n"/>
    </row>
    <row r="504">
      <c r="A504" s="16" t="n"/>
    </row>
    <row r="505">
      <c r="A505" s="16" t="n"/>
    </row>
    <row r="506">
      <c r="A506" s="16" t="n"/>
    </row>
    <row r="507">
      <c r="A507" s="16" t="n"/>
    </row>
    <row r="508">
      <c r="A508" s="16" t="n"/>
    </row>
    <row r="509">
      <c r="A509" s="16" t="n"/>
    </row>
    <row r="510">
      <c r="A510" s="16" t="n"/>
    </row>
    <row r="511">
      <c r="A511" s="16" t="n"/>
    </row>
    <row r="512">
      <c r="A512" s="16" t="n"/>
    </row>
    <row r="513">
      <c r="A513" s="16" t="n"/>
    </row>
    <row r="514">
      <c r="A514" s="16" t="n"/>
    </row>
    <row r="515">
      <c r="A515" s="16" t="n"/>
    </row>
    <row r="516">
      <c r="A516" s="16" t="n"/>
    </row>
    <row r="517">
      <c r="A517" s="16" t="n"/>
    </row>
    <row r="518">
      <c r="A518" s="16" t="n"/>
    </row>
    <row r="519">
      <c r="A519" s="16" t="n"/>
    </row>
    <row r="520">
      <c r="A520" s="16" t="n"/>
    </row>
    <row r="521">
      <c r="A521" s="16" t="n"/>
    </row>
    <row r="522">
      <c r="A522" s="16" t="n"/>
    </row>
    <row r="523">
      <c r="A523" s="16" t="n"/>
    </row>
    <row r="524">
      <c r="A524" s="16" t="n"/>
    </row>
    <row r="525">
      <c r="A525" s="16" t="n"/>
    </row>
    <row r="526">
      <c r="A526" s="16" t="n"/>
    </row>
    <row r="527">
      <c r="A527" s="16" t="n"/>
    </row>
    <row r="528">
      <c r="A528" s="16" t="n"/>
    </row>
    <row r="529">
      <c r="A529" s="16" t="n"/>
    </row>
    <row r="530">
      <c r="A530" s="16" t="n"/>
    </row>
    <row r="531">
      <c r="A531" s="16" t="n"/>
    </row>
    <row r="532">
      <c r="A532" s="16" t="n"/>
    </row>
    <row r="533">
      <c r="A533" s="16" t="n"/>
    </row>
    <row r="534">
      <c r="A534" s="16" t="n"/>
    </row>
    <row r="535">
      <c r="A535" s="16" t="n"/>
    </row>
    <row r="536">
      <c r="A536" s="16" t="n"/>
    </row>
    <row r="537">
      <c r="A537" s="16" t="n"/>
    </row>
    <row r="538">
      <c r="A538" s="16" t="n"/>
    </row>
    <row r="539">
      <c r="A539" s="16" t="n"/>
    </row>
    <row r="540">
      <c r="A540" s="16" t="n"/>
    </row>
    <row r="541">
      <c r="A541" s="16" t="n"/>
    </row>
    <row r="542">
      <c r="A542" s="16" t="n"/>
    </row>
    <row r="543">
      <c r="A543" s="16" t="n"/>
    </row>
    <row r="544">
      <c r="A544" s="16" t="n"/>
    </row>
    <row r="545">
      <c r="A545" s="16" t="n"/>
    </row>
    <row r="546">
      <c r="A546" s="16" t="n"/>
    </row>
    <row r="547">
      <c r="A547" s="16" t="n"/>
    </row>
    <row r="548">
      <c r="A548" s="16" t="n"/>
    </row>
    <row r="549">
      <c r="A549" s="16" t="n"/>
    </row>
    <row r="550">
      <c r="A550" s="16" t="n"/>
    </row>
    <row r="551">
      <c r="A551" s="16" t="n"/>
    </row>
    <row r="552">
      <c r="A552" s="16" t="n"/>
    </row>
    <row r="553">
      <c r="A553" s="16" t="n"/>
    </row>
    <row r="554">
      <c r="A554" s="16" t="n"/>
    </row>
    <row r="555">
      <c r="A555" s="16" t="n"/>
    </row>
    <row r="556">
      <c r="A556" s="16" t="n"/>
    </row>
    <row r="557">
      <c r="A557" s="16" t="n"/>
    </row>
    <row r="558">
      <c r="A558" s="16" t="n"/>
    </row>
    <row r="559">
      <c r="A559" s="16" t="n"/>
    </row>
    <row r="560">
      <c r="A560" s="16" t="n"/>
    </row>
    <row r="561">
      <c r="A561" s="16" t="n"/>
    </row>
    <row r="562">
      <c r="A562" s="16" t="n"/>
    </row>
    <row r="563">
      <c r="A563" s="16" t="n"/>
    </row>
    <row r="564">
      <c r="A564" s="16" t="n"/>
    </row>
    <row r="565">
      <c r="A565" s="16" t="n"/>
    </row>
    <row r="566">
      <c r="A566" s="16" t="n"/>
    </row>
    <row r="567">
      <c r="A567" s="16" t="n"/>
    </row>
    <row r="568">
      <c r="A568" s="16" t="n"/>
    </row>
    <row r="569">
      <c r="A569" s="16" t="n"/>
    </row>
    <row r="570">
      <c r="A570" s="16" t="n"/>
    </row>
    <row r="571">
      <c r="A571" s="16" t="n"/>
    </row>
    <row r="572">
      <c r="A572" s="16" t="n"/>
    </row>
    <row r="573">
      <c r="A573" s="16" t="n"/>
    </row>
    <row r="574">
      <c r="A574" s="16" t="n"/>
    </row>
    <row r="575">
      <c r="A575" s="16" t="n"/>
    </row>
    <row r="576">
      <c r="A576" s="16" t="n"/>
    </row>
    <row r="577">
      <c r="A577" s="16" t="n"/>
    </row>
    <row r="578">
      <c r="A578" s="16" t="n"/>
    </row>
    <row r="579">
      <c r="A579" s="16" t="n"/>
    </row>
    <row r="580">
      <c r="A580" s="16" t="n"/>
    </row>
    <row r="581">
      <c r="A581" s="16" t="n"/>
    </row>
    <row r="582">
      <c r="A582" s="16" t="n"/>
    </row>
    <row r="583">
      <c r="A583" s="16" t="n"/>
    </row>
    <row r="584">
      <c r="A584" s="16" t="n"/>
    </row>
    <row r="585">
      <c r="A585" s="16" t="n"/>
    </row>
    <row r="586">
      <c r="A586" s="16" t="n"/>
    </row>
    <row r="587">
      <c r="A587" s="16" t="n"/>
    </row>
    <row r="588">
      <c r="A588" s="16" t="n"/>
    </row>
    <row r="589">
      <c r="A589" s="16" t="n"/>
    </row>
    <row r="590">
      <c r="A590" s="16" t="n"/>
    </row>
    <row r="591">
      <c r="A591" s="16" t="n"/>
    </row>
    <row r="592">
      <c r="A592" s="16" t="n"/>
    </row>
    <row r="593">
      <c r="A593" s="16" t="n"/>
    </row>
    <row r="594">
      <c r="A594" s="16" t="n"/>
    </row>
    <row r="595">
      <c r="A595" s="16" t="n"/>
    </row>
    <row r="596">
      <c r="A596" s="16" t="n"/>
    </row>
    <row r="597">
      <c r="A597" s="16" t="n"/>
    </row>
    <row r="598">
      <c r="A598" s="16" t="n"/>
    </row>
    <row r="599">
      <c r="A599" s="16" t="n"/>
    </row>
    <row r="600">
      <c r="A600" s="16" t="n"/>
    </row>
    <row r="601">
      <c r="A601" s="16" t="n"/>
    </row>
    <row r="602">
      <c r="A602" s="16" t="n"/>
    </row>
    <row r="603">
      <c r="A603" s="16" t="n"/>
    </row>
    <row r="604">
      <c r="A604" s="16" t="n"/>
    </row>
    <row r="605">
      <c r="A605" s="16" t="n"/>
    </row>
    <row r="606">
      <c r="A606" s="16" t="n"/>
    </row>
    <row r="607">
      <c r="A607" s="16" t="n"/>
    </row>
    <row r="608">
      <c r="A608" s="16" t="n"/>
    </row>
    <row r="609">
      <c r="A609" s="16" t="n"/>
    </row>
    <row r="610">
      <c r="A610" s="16" t="n"/>
    </row>
    <row r="611">
      <c r="A611" s="16" t="n"/>
    </row>
    <row r="612">
      <c r="A612" s="16" t="n"/>
    </row>
    <row r="613">
      <c r="A613" s="16" t="n"/>
    </row>
    <row r="614">
      <c r="A614" s="16" t="n"/>
    </row>
    <row r="615">
      <c r="A615" s="16" t="n"/>
    </row>
    <row r="616">
      <c r="A616" s="16" t="n"/>
    </row>
    <row r="617">
      <c r="A617" s="16" t="n"/>
    </row>
    <row r="618">
      <c r="A618" s="16" t="n"/>
    </row>
    <row r="619">
      <c r="A619" s="16" t="n"/>
    </row>
    <row r="620">
      <c r="A620" s="16" t="n"/>
    </row>
    <row r="621">
      <c r="A621" s="16" t="n"/>
    </row>
    <row r="622">
      <c r="A622" s="16" t="n"/>
    </row>
    <row r="623">
      <c r="A623" s="16" t="n"/>
    </row>
    <row r="624">
      <c r="A624" s="16" t="n"/>
    </row>
    <row r="625">
      <c r="A625" s="16" t="n"/>
    </row>
    <row r="626">
      <c r="A626" s="16" t="n"/>
    </row>
    <row r="627">
      <c r="A627" s="16" t="n"/>
    </row>
    <row r="628">
      <c r="A628" s="16" t="n"/>
    </row>
    <row r="629">
      <c r="A629" s="16" t="n"/>
    </row>
    <row r="630">
      <c r="A630" s="16" t="n"/>
    </row>
    <row r="631">
      <c r="A631" s="16" t="n"/>
    </row>
    <row r="632">
      <c r="A632" s="16" t="n"/>
    </row>
    <row r="633">
      <c r="A633" s="16" t="n"/>
    </row>
    <row r="634">
      <c r="A634" s="16" t="n"/>
    </row>
    <row r="635">
      <c r="A635" s="16" t="n"/>
    </row>
    <row r="636">
      <c r="A636" s="16" t="n"/>
    </row>
    <row r="637">
      <c r="A637" s="16" t="n"/>
    </row>
    <row r="638">
      <c r="A638" s="16" t="n"/>
    </row>
    <row r="639">
      <c r="A639" s="16" t="n"/>
    </row>
    <row r="640">
      <c r="A640" s="16" t="n"/>
    </row>
    <row r="641">
      <c r="A641" s="16" t="n"/>
    </row>
    <row r="642">
      <c r="A642" s="16" t="n"/>
    </row>
    <row r="643">
      <c r="A643" s="16" t="n"/>
    </row>
    <row r="644">
      <c r="A644" s="16" t="n"/>
    </row>
    <row r="645">
      <c r="A645" s="16" t="n"/>
    </row>
    <row r="646">
      <c r="A646" s="16" t="n"/>
    </row>
    <row r="647">
      <c r="A647" s="16" t="n"/>
    </row>
    <row r="648">
      <c r="A648" s="16" t="n"/>
    </row>
    <row r="649">
      <c r="A649" s="16" t="n"/>
    </row>
    <row r="650">
      <c r="A650" s="16" t="n"/>
    </row>
    <row r="651">
      <c r="A651" s="16" t="n"/>
    </row>
    <row r="652">
      <c r="A652" s="16" t="n"/>
    </row>
    <row r="653">
      <c r="A653" s="16" t="n"/>
    </row>
    <row r="654">
      <c r="A654" s="16" t="n"/>
    </row>
    <row r="655">
      <c r="A655" s="16" t="n"/>
    </row>
    <row r="656">
      <c r="A656" s="16" t="n"/>
    </row>
    <row r="657">
      <c r="A657" s="16" t="n"/>
    </row>
    <row r="658">
      <c r="A658" s="16" t="n"/>
    </row>
    <row r="659">
      <c r="A659" s="16" t="n"/>
    </row>
    <row r="660">
      <c r="A660" s="16" t="n"/>
    </row>
    <row r="661">
      <c r="A661" s="16" t="n"/>
    </row>
    <row r="662">
      <c r="A662" s="16" t="n"/>
    </row>
    <row r="663">
      <c r="A663" s="16" t="n"/>
    </row>
    <row r="664">
      <c r="A664" s="16" t="n"/>
    </row>
    <row r="665">
      <c r="A665" s="16" t="n"/>
    </row>
    <row r="666">
      <c r="A666" s="16" t="n"/>
    </row>
    <row r="667">
      <c r="A667" s="16" t="n"/>
    </row>
    <row r="668">
      <c r="A668" s="16" t="n"/>
    </row>
    <row r="669">
      <c r="A669" s="16" t="n"/>
    </row>
    <row r="670">
      <c r="A670" s="16" t="n"/>
    </row>
    <row r="671">
      <c r="A671" s="16" t="n"/>
    </row>
    <row r="672">
      <c r="A672" s="16" t="n"/>
    </row>
    <row r="673">
      <c r="A673" s="16" t="n"/>
    </row>
    <row r="674">
      <c r="A674" s="16" t="n"/>
    </row>
    <row r="675">
      <c r="A675" s="16" t="n"/>
    </row>
    <row r="676">
      <c r="A676" s="16" t="n"/>
    </row>
    <row r="677">
      <c r="A677" s="16" t="n"/>
    </row>
    <row r="678">
      <c r="A678" s="16" t="n"/>
    </row>
    <row r="679">
      <c r="A679" s="16" t="n"/>
    </row>
    <row r="680">
      <c r="A680" s="16" t="n"/>
    </row>
    <row r="681">
      <c r="A681" s="16" t="n"/>
    </row>
    <row r="682">
      <c r="A682" s="16" t="n"/>
    </row>
    <row r="683">
      <c r="A683" s="16" t="n"/>
    </row>
    <row r="684">
      <c r="A684" s="16" t="n"/>
    </row>
    <row r="685">
      <c r="A685" s="16" t="n"/>
    </row>
    <row r="686">
      <c r="A686" s="16" t="n"/>
    </row>
    <row r="687">
      <c r="A687" s="16" t="n"/>
    </row>
    <row r="688">
      <c r="A688" s="16" t="n"/>
    </row>
    <row r="689">
      <c r="A689" s="16" t="n"/>
    </row>
    <row r="690">
      <c r="A690" s="16" t="n"/>
    </row>
    <row r="691">
      <c r="A691" s="16" t="n"/>
    </row>
    <row r="692">
      <c r="A692" s="16" t="n"/>
    </row>
    <row r="693">
      <c r="A693" s="16" t="n"/>
    </row>
    <row r="694">
      <c r="A694" s="16" t="n"/>
    </row>
    <row r="695">
      <c r="A695" s="16" t="n"/>
    </row>
    <row r="696">
      <c r="A696" s="16" t="n"/>
    </row>
    <row r="697">
      <c r="A697" s="16" t="n"/>
    </row>
    <row r="698">
      <c r="A698" s="16" t="n"/>
    </row>
    <row r="699">
      <c r="A699" s="16" t="n"/>
    </row>
    <row r="700">
      <c r="A700" s="16" t="n"/>
    </row>
    <row r="701">
      <c r="A701" s="16" t="n"/>
    </row>
    <row r="702">
      <c r="A702" s="16" t="n"/>
    </row>
    <row r="703">
      <c r="A703" s="16" t="n"/>
    </row>
    <row r="704">
      <c r="A704" s="16" t="n"/>
    </row>
    <row r="705">
      <c r="A705" s="16" t="n"/>
    </row>
    <row r="706">
      <c r="A706" s="16" t="n"/>
    </row>
    <row r="707">
      <c r="A707" s="16" t="n"/>
    </row>
    <row r="708">
      <c r="A708" s="16" t="n"/>
    </row>
    <row r="709">
      <c r="A709" s="16" t="n"/>
    </row>
    <row r="710">
      <c r="A710" s="16" t="n"/>
    </row>
    <row r="711">
      <c r="A711" s="16" t="n"/>
    </row>
    <row r="712">
      <c r="A712" s="16" t="n"/>
    </row>
    <row r="713">
      <c r="A713" s="16" t="n"/>
    </row>
    <row r="714">
      <c r="A714" s="16" t="n"/>
    </row>
    <row r="715">
      <c r="A715" s="16" t="n"/>
    </row>
    <row r="716">
      <c r="A716" s="16" t="n"/>
    </row>
    <row r="717">
      <c r="A717" s="16" t="n"/>
    </row>
    <row r="718">
      <c r="A718" s="16" t="n"/>
    </row>
    <row r="719">
      <c r="A719" s="16" t="n"/>
    </row>
    <row r="720">
      <c r="A720" s="16" t="n"/>
    </row>
    <row r="721">
      <c r="A721" s="16" t="n"/>
    </row>
    <row r="722">
      <c r="A722" s="16" t="n"/>
    </row>
    <row r="723">
      <c r="A723" s="16" t="n"/>
    </row>
    <row r="724">
      <c r="A724" s="16" t="n"/>
    </row>
    <row r="725">
      <c r="A725" s="16" t="n"/>
    </row>
    <row r="726">
      <c r="A726" s="16" t="n"/>
    </row>
    <row r="727">
      <c r="A727" s="16" t="n"/>
    </row>
    <row r="728">
      <c r="A728" s="16" t="n"/>
    </row>
    <row r="729">
      <c r="A729" s="16" t="n"/>
    </row>
    <row r="730">
      <c r="A730" s="16" t="n"/>
    </row>
    <row r="731">
      <c r="A731" s="16" t="n"/>
    </row>
    <row r="732">
      <c r="A732" s="16" t="n"/>
    </row>
    <row r="733">
      <c r="A733" s="16" t="n"/>
    </row>
    <row r="734">
      <c r="A734" s="16" t="n"/>
    </row>
    <row r="735">
      <c r="A735" s="16" t="n"/>
    </row>
    <row r="736">
      <c r="A736" s="16" t="n"/>
    </row>
    <row r="737">
      <c r="A737" s="16" t="n"/>
    </row>
    <row r="738">
      <c r="A738" s="16" t="n"/>
    </row>
    <row r="739">
      <c r="A739" s="16" t="n"/>
    </row>
    <row r="740">
      <c r="A740" s="16" t="n"/>
    </row>
    <row r="741">
      <c r="A741" s="16" t="n"/>
    </row>
    <row r="742">
      <c r="A742" s="16" t="n"/>
    </row>
    <row r="743">
      <c r="A743" s="16" t="n"/>
    </row>
    <row r="744">
      <c r="A744" s="16" t="n"/>
    </row>
    <row r="745">
      <c r="A745" s="16" t="n"/>
    </row>
    <row r="746">
      <c r="A746" s="16" t="n"/>
    </row>
    <row r="747">
      <c r="A747" s="16" t="n"/>
    </row>
    <row r="748">
      <c r="A748" s="16" t="n"/>
    </row>
    <row r="749">
      <c r="A749" s="16" t="n"/>
    </row>
    <row r="750">
      <c r="A750" s="16" t="n"/>
    </row>
    <row r="751">
      <c r="A751" s="16" t="n"/>
    </row>
    <row r="752">
      <c r="A752" s="16" t="n"/>
    </row>
    <row r="753">
      <c r="A753" s="16" t="n"/>
    </row>
    <row r="754">
      <c r="A754" s="16" t="n"/>
    </row>
    <row r="755">
      <c r="A755" s="16" t="n"/>
    </row>
    <row r="756">
      <c r="A756" s="16" t="n"/>
    </row>
    <row r="757">
      <c r="A757" s="16" t="n"/>
    </row>
    <row r="758">
      <c r="A758" s="16" t="n"/>
    </row>
    <row r="759">
      <c r="A759" s="16" t="n"/>
    </row>
    <row r="760">
      <c r="A760" s="16" t="n"/>
    </row>
    <row r="761">
      <c r="A761" s="16" t="n"/>
    </row>
    <row r="762">
      <c r="A762" s="16" t="n"/>
    </row>
    <row r="763">
      <c r="A763" s="16" t="n"/>
    </row>
    <row r="764">
      <c r="A764" s="16" t="n"/>
    </row>
    <row r="765">
      <c r="A765" s="16" t="n"/>
    </row>
    <row r="766">
      <c r="A766" s="16" t="n"/>
    </row>
    <row r="767">
      <c r="A767" s="16" t="n"/>
    </row>
    <row r="768">
      <c r="A768" s="16" t="n"/>
    </row>
    <row r="769">
      <c r="A769" s="16" t="n"/>
    </row>
    <row r="770">
      <c r="A770" s="16" t="n"/>
    </row>
    <row r="771">
      <c r="A771" s="16" t="n"/>
    </row>
    <row r="772">
      <c r="A772" s="16" t="n"/>
    </row>
    <row r="773">
      <c r="A773" s="16" t="n"/>
    </row>
    <row r="774">
      <c r="A774" s="16" t="n"/>
    </row>
    <row r="775">
      <c r="A775" s="16" t="n"/>
    </row>
    <row r="776">
      <c r="A776" s="16" t="n"/>
    </row>
    <row r="777">
      <c r="A777" s="16" t="n"/>
    </row>
    <row r="778">
      <c r="A778" s="16" t="n"/>
    </row>
    <row r="779">
      <c r="A779" s="16" t="n"/>
    </row>
    <row r="780">
      <c r="A780" s="16" t="n"/>
    </row>
    <row r="781">
      <c r="A781" s="16" t="n"/>
    </row>
    <row r="782">
      <c r="A782" s="16" t="n"/>
    </row>
    <row r="783">
      <c r="A783" s="16" t="n"/>
    </row>
    <row r="784">
      <c r="A784" s="16" t="n"/>
    </row>
    <row r="785">
      <c r="A785" s="16" t="n"/>
    </row>
    <row r="786">
      <c r="A786" s="16" t="n"/>
    </row>
    <row r="787">
      <c r="A787" s="16" t="n"/>
    </row>
    <row r="788">
      <c r="A788" s="16" t="n"/>
    </row>
    <row r="789">
      <c r="A789" s="16" t="n"/>
    </row>
    <row r="790">
      <c r="A790" s="16" t="n"/>
    </row>
    <row r="791">
      <c r="A791" s="16" t="n"/>
    </row>
    <row r="792">
      <c r="A792" s="16" t="n"/>
    </row>
    <row r="793">
      <c r="A793" s="16" t="n"/>
    </row>
    <row r="794">
      <c r="A794" s="16" t="n"/>
    </row>
    <row r="795">
      <c r="A795" s="16" t="n"/>
    </row>
    <row r="796">
      <c r="A796" s="16" t="n"/>
    </row>
    <row r="797">
      <c r="A797" s="16" t="n"/>
    </row>
    <row r="798">
      <c r="A798" s="16" t="n"/>
    </row>
    <row r="799">
      <c r="A799" s="16" t="n"/>
    </row>
    <row r="800">
      <c r="A800" s="16" t="n"/>
    </row>
    <row r="801">
      <c r="A801" s="16" t="n"/>
    </row>
    <row r="802">
      <c r="A802" s="16" t="n"/>
    </row>
    <row r="803">
      <c r="A803" s="16" t="n"/>
    </row>
    <row r="804">
      <c r="A804" s="16" t="n"/>
    </row>
    <row r="805">
      <c r="A805" s="16" t="n"/>
    </row>
    <row r="806">
      <c r="A806" s="16" t="n"/>
    </row>
    <row r="807">
      <c r="A807" s="16" t="n"/>
    </row>
    <row r="808">
      <c r="A808" s="16" t="n"/>
    </row>
    <row r="809">
      <c r="A809" s="16" t="n"/>
    </row>
    <row r="810">
      <c r="A810" s="16" t="n"/>
    </row>
    <row r="811">
      <c r="A811" s="16" t="n"/>
    </row>
    <row r="812">
      <c r="A812" s="16" t="n"/>
    </row>
    <row r="813">
      <c r="A813" s="16" t="n"/>
    </row>
    <row r="814">
      <c r="A814" s="16" t="n"/>
    </row>
    <row r="815">
      <c r="A815" s="16" t="n"/>
    </row>
    <row r="816">
      <c r="A816" s="16" t="n"/>
    </row>
    <row r="817">
      <c r="A817" s="16" t="n"/>
    </row>
    <row r="818">
      <c r="A818" s="16" t="n"/>
    </row>
    <row r="819">
      <c r="A819" s="16" t="n"/>
    </row>
    <row r="820">
      <c r="A820" s="16" t="n"/>
    </row>
    <row r="821">
      <c r="A821" s="16" t="n"/>
    </row>
    <row r="822">
      <c r="A822" s="16" t="n"/>
    </row>
    <row r="823">
      <c r="A823" s="16" t="n"/>
    </row>
    <row r="824">
      <c r="A824" s="16" t="n"/>
    </row>
    <row r="825">
      <c r="A825" s="16" t="n"/>
    </row>
    <row r="826">
      <c r="A826" s="16" t="n"/>
    </row>
    <row r="827">
      <c r="A827" s="16" t="n"/>
    </row>
    <row r="828">
      <c r="A828" s="16" t="n"/>
    </row>
    <row r="829">
      <c r="A829" s="16" t="n"/>
    </row>
    <row r="830">
      <c r="A830" s="16" t="n"/>
    </row>
    <row r="831">
      <c r="A831" s="16" t="n"/>
    </row>
    <row r="832">
      <c r="A832" s="16" t="n"/>
    </row>
    <row r="833">
      <c r="A833" s="16" t="n"/>
    </row>
    <row r="834">
      <c r="A834" s="16" t="n"/>
    </row>
    <row r="835">
      <c r="A835" s="16" t="n"/>
    </row>
    <row r="836">
      <c r="A836" s="16" t="n"/>
    </row>
    <row r="837">
      <c r="A837" s="16" t="n"/>
    </row>
    <row r="838">
      <c r="A838" s="16" t="n"/>
    </row>
    <row r="839">
      <c r="A839" s="16" t="n"/>
    </row>
    <row r="840">
      <c r="A840" s="16" t="n"/>
    </row>
    <row r="841">
      <c r="A841" s="16" t="n"/>
    </row>
    <row r="842">
      <c r="A842" s="16" t="n"/>
    </row>
    <row r="843">
      <c r="A843" s="16" t="n"/>
    </row>
    <row r="844">
      <c r="A844" s="16" t="n"/>
    </row>
    <row r="845">
      <c r="A845" s="16" t="n"/>
    </row>
    <row r="846">
      <c r="A846" s="16" t="n"/>
    </row>
    <row r="847">
      <c r="A847" s="16" t="n"/>
    </row>
    <row r="848">
      <c r="A848" s="16" t="n"/>
    </row>
    <row r="849">
      <c r="A849" s="16" t="n"/>
    </row>
    <row r="850">
      <c r="A850" s="16" t="n"/>
    </row>
    <row r="851">
      <c r="A851" s="16" t="n"/>
    </row>
    <row r="852">
      <c r="A852" s="16" t="n"/>
    </row>
    <row r="853">
      <c r="A853" s="16" t="n"/>
    </row>
    <row r="854">
      <c r="A854" s="16" t="n"/>
    </row>
    <row r="855">
      <c r="A855" s="16" t="n"/>
    </row>
    <row r="856">
      <c r="A856" s="16" t="n"/>
    </row>
    <row r="857">
      <c r="A857" s="16" t="n"/>
    </row>
    <row r="858">
      <c r="A858" s="16" t="n"/>
    </row>
    <row r="859">
      <c r="A859" s="16" t="n"/>
    </row>
    <row r="860">
      <c r="A860" s="16" t="n"/>
    </row>
    <row r="861">
      <c r="A861" s="16" t="n"/>
    </row>
    <row r="862">
      <c r="A862" s="16" t="n"/>
    </row>
    <row r="863">
      <c r="A863" s="16" t="n"/>
    </row>
    <row r="864">
      <c r="A864" s="16" t="n"/>
    </row>
    <row r="865">
      <c r="A865" s="16" t="n"/>
    </row>
    <row r="866">
      <c r="A866" s="16" t="n"/>
    </row>
    <row r="867">
      <c r="A867" s="16" t="n"/>
    </row>
    <row r="868">
      <c r="A868" s="16" t="n"/>
    </row>
    <row r="869">
      <c r="A869" s="16" t="n"/>
    </row>
    <row r="870">
      <c r="A870" s="16" t="n"/>
    </row>
    <row r="871">
      <c r="A871" s="16" t="n"/>
    </row>
    <row r="872">
      <c r="A872" s="16" t="n"/>
    </row>
    <row r="873">
      <c r="A873" s="16" t="n"/>
    </row>
    <row r="874">
      <c r="A874" s="16" t="n"/>
    </row>
    <row r="875">
      <c r="A875" s="16" t="n"/>
    </row>
    <row r="876">
      <c r="A876" s="16" t="n"/>
    </row>
    <row r="877">
      <c r="A877" s="16" t="n"/>
    </row>
    <row r="878">
      <c r="A878" s="16" t="n"/>
    </row>
    <row r="879">
      <c r="A879" s="16" t="n"/>
    </row>
    <row r="880">
      <c r="A880" s="16" t="n"/>
    </row>
    <row r="881">
      <c r="A881" s="16" t="n"/>
    </row>
    <row r="882">
      <c r="A882" s="16" t="n"/>
    </row>
    <row r="883">
      <c r="A883" s="16" t="n"/>
    </row>
    <row r="884">
      <c r="A884" s="16" t="n"/>
    </row>
    <row r="885">
      <c r="A885" s="16" t="n"/>
    </row>
    <row r="886">
      <c r="A886" s="16" t="n"/>
    </row>
    <row r="887">
      <c r="A887" s="16" t="n"/>
    </row>
    <row r="888">
      <c r="A888" s="16" t="n"/>
    </row>
    <row r="889">
      <c r="A889" s="16" t="n"/>
    </row>
    <row r="890">
      <c r="A890" s="16" t="n"/>
    </row>
    <row r="891">
      <c r="A891" s="16" t="n"/>
    </row>
    <row r="892">
      <c r="A892" s="16" t="n"/>
    </row>
    <row r="893">
      <c r="A893" s="16" t="n"/>
    </row>
    <row r="894">
      <c r="A894" s="16" t="n"/>
    </row>
    <row r="895">
      <c r="A895" s="16" t="n"/>
    </row>
    <row r="896">
      <c r="A896" s="16" t="n"/>
    </row>
    <row r="897">
      <c r="A897" s="16" t="n"/>
    </row>
    <row r="898">
      <c r="A898" s="16" t="n"/>
    </row>
    <row r="899">
      <c r="A899" s="16" t="n"/>
    </row>
    <row r="900">
      <c r="A900" s="16" t="n"/>
    </row>
    <row r="901">
      <c r="A901" s="16" t="n"/>
    </row>
    <row r="902">
      <c r="A902" s="16" t="n"/>
    </row>
    <row r="903">
      <c r="A903" s="16" t="n"/>
    </row>
    <row r="904">
      <c r="A904" s="16" t="n"/>
    </row>
    <row r="905">
      <c r="A905" s="16" t="n"/>
    </row>
    <row r="906">
      <c r="A906" s="16" t="n"/>
    </row>
    <row r="907">
      <c r="A907" s="16" t="n"/>
    </row>
    <row r="908">
      <c r="A908" s="16" t="n"/>
    </row>
    <row r="909">
      <c r="A909" s="16" t="n"/>
    </row>
    <row r="910">
      <c r="A910" s="16" t="n"/>
    </row>
    <row r="911">
      <c r="A911" s="16" t="n"/>
    </row>
    <row r="912">
      <c r="A912" s="16" t="n"/>
    </row>
    <row r="913">
      <c r="A913" s="16" t="n"/>
    </row>
    <row r="914">
      <c r="A914" s="16" t="n"/>
    </row>
    <row r="915">
      <c r="A915" s="16" t="n"/>
    </row>
    <row r="916">
      <c r="A916" s="16" t="n"/>
    </row>
    <row r="917">
      <c r="A917" s="16" t="n"/>
    </row>
    <row r="918">
      <c r="A918" s="16" t="n"/>
    </row>
    <row r="919">
      <c r="A919" s="16" t="n"/>
    </row>
    <row r="920">
      <c r="A920" s="16" t="n"/>
    </row>
    <row r="921">
      <c r="A921" s="16" t="n"/>
    </row>
    <row r="922">
      <c r="A922" s="16" t="n"/>
    </row>
    <row r="923">
      <c r="A923" s="16" t="n"/>
    </row>
    <row r="924">
      <c r="A924" s="16" t="n"/>
    </row>
    <row r="925">
      <c r="A925" s="16" t="n"/>
    </row>
    <row r="926">
      <c r="A926" s="16" t="n"/>
    </row>
    <row r="927">
      <c r="A927" s="16" t="n"/>
    </row>
    <row r="928">
      <c r="A928" s="16" t="n"/>
    </row>
    <row r="929">
      <c r="A929" s="16" t="n"/>
    </row>
    <row r="930">
      <c r="A930" s="16" t="n"/>
    </row>
    <row r="931">
      <c r="A931" s="16" t="n"/>
    </row>
    <row r="932">
      <c r="A932" s="16" t="n"/>
    </row>
    <row r="933">
      <c r="A933" s="16" t="n"/>
    </row>
    <row r="934">
      <c r="A934" s="16" t="n"/>
    </row>
    <row r="935">
      <c r="A935" s="16" t="n"/>
    </row>
    <row r="936">
      <c r="A936" s="16" t="n"/>
    </row>
    <row r="937">
      <c r="A937" s="16" t="n"/>
    </row>
    <row r="938">
      <c r="A938" s="16" t="n"/>
    </row>
    <row r="939">
      <c r="A939" s="16" t="n"/>
    </row>
    <row r="940">
      <c r="A940" s="16" t="n"/>
    </row>
    <row r="941">
      <c r="A941" s="16" t="n"/>
    </row>
    <row r="942">
      <c r="A942" s="16" t="n"/>
    </row>
    <row r="943">
      <c r="A943" s="16" t="n"/>
    </row>
    <row r="944">
      <c r="A944" s="16" t="n"/>
    </row>
    <row r="945">
      <c r="A945" s="16" t="n"/>
    </row>
    <row r="946">
      <c r="A946" s="16" t="n"/>
    </row>
    <row r="947">
      <c r="A947" s="16" t="n"/>
    </row>
    <row r="948">
      <c r="A948" s="16" t="n"/>
    </row>
    <row r="949">
      <c r="A949" s="16" t="n"/>
    </row>
    <row r="950">
      <c r="A950" s="16" t="n"/>
    </row>
    <row r="951">
      <c r="A951" s="16" t="n"/>
    </row>
    <row r="952">
      <c r="A952" s="16" t="n"/>
    </row>
    <row r="953">
      <c r="A953" s="16" t="n"/>
    </row>
    <row r="954">
      <c r="A954" s="16" t="n"/>
    </row>
    <row r="955">
      <c r="A955" s="16" t="n"/>
    </row>
    <row r="956">
      <c r="A956" s="16" t="n"/>
    </row>
    <row r="957">
      <c r="A957" s="16" t="n"/>
    </row>
    <row r="958">
      <c r="A958" s="16" t="n"/>
    </row>
    <row r="959">
      <c r="A959" s="16" t="n"/>
    </row>
    <row r="960">
      <c r="A960" s="16" t="n"/>
    </row>
    <row r="961">
      <c r="A961" s="16" t="n"/>
    </row>
    <row r="962">
      <c r="A962" s="16" t="n"/>
    </row>
    <row r="963">
      <c r="A963" s="16" t="n"/>
    </row>
    <row r="964">
      <c r="A964" s="16" t="n"/>
    </row>
    <row r="965">
      <c r="A965" s="16" t="n"/>
    </row>
    <row r="966">
      <c r="A966" s="16" t="n"/>
    </row>
    <row r="967">
      <c r="A967" s="16" t="n"/>
    </row>
    <row r="968">
      <c r="A968" s="16" t="n"/>
    </row>
    <row r="969">
      <c r="A969" s="16" t="n"/>
    </row>
    <row r="970">
      <c r="A970" s="16" t="n"/>
    </row>
    <row r="971">
      <c r="A971" s="16" t="n"/>
    </row>
    <row r="972">
      <c r="A972" s="16" t="n"/>
    </row>
    <row r="973">
      <c r="A973" s="16" t="n"/>
    </row>
    <row r="974">
      <c r="A974" s="16" t="n"/>
    </row>
    <row r="975">
      <c r="A975" s="16" t="n"/>
    </row>
    <row r="976">
      <c r="A976" s="16" t="n"/>
    </row>
    <row r="977">
      <c r="A977" s="16" t="n"/>
    </row>
    <row r="978">
      <c r="A978" s="16" t="n"/>
    </row>
    <row r="979">
      <c r="A979" s="16" t="n"/>
    </row>
    <row r="980">
      <c r="A980" s="16" t="n"/>
    </row>
    <row r="981">
      <c r="A981" s="16" t="n"/>
    </row>
    <row r="982">
      <c r="A982" s="16" t="n"/>
    </row>
    <row r="983">
      <c r="A983" s="16" t="n"/>
    </row>
    <row r="984">
      <c r="A984" s="16" t="n"/>
    </row>
    <row r="985">
      <c r="A985" s="16" t="n"/>
    </row>
    <row r="986">
      <c r="A986" s="16" t="n"/>
    </row>
    <row r="987">
      <c r="A987" s="16" t="n"/>
    </row>
    <row r="988">
      <c r="A988" s="16" t="n"/>
    </row>
    <row r="989">
      <c r="A989" s="16" t="n"/>
    </row>
    <row r="990">
      <c r="A990" s="16" t="n"/>
    </row>
    <row r="991">
      <c r="A991" s="16" t="n"/>
    </row>
    <row r="992">
      <c r="A992" s="16" t="n"/>
    </row>
    <row r="993">
      <c r="A993" s="16" t="n"/>
    </row>
    <row r="994">
      <c r="A994" s="16" t="n"/>
    </row>
    <row r="995">
      <c r="A995" s="16" t="n"/>
    </row>
    <row r="996">
      <c r="A996" s="16" t="n"/>
    </row>
    <row r="997">
      <c r="A997" s="16" t="n"/>
    </row>
    <row r="998">
      <c r="A998" s="16" t="n"/>
    </row>
    <row r="999">
      <c r="A999" s="16" t="n"/>
    </row>
    <row r="1000">
      <c r="A1000" s="16" t="n"/>
    </row>
    <row r="1001">
      <c r="A1001" s="16" t="n"/>
    </row>
    <row r="1002">
      <c r="A1002" s="16" t="n"/>
    </row>
    <row r="1003">
      <c r="A1003" s="16" t="n"/>
    </row>
    <row r="1004">
      <c r="A1004" s="16" t="n"/>
    </row>
    <row r="1005">
      <c r="A1005" s="16" t="n"/>
    </row>
    <row r="1006">
      <c r="A1006" s="16" t="n"/>
    </row>
    <row r="1007">
      <c r="A1007" s="16" t="n"/>
    </row>
    <row r="1008">
      <c r="A1008" s="16" t="n"/>
    </row>
    <row r="1009">
      <c r="A1009" s="16" t="n"/>
    </row>
    <row r="1010">
      <c r="A1010" s="16" t="n"/>
    </row>
    <row r="1011">
      <c r="A1011" s="16" t="n"/>
    </row>
    <row r="1012">
      <c r="A1012" s="16" t="n"/>
    </row>
    <row r="1013">
      <c r="A1013" s="16" t="n"/>
    </row>
    <row r="1014">
      <c r="A1014" s="16" t="n"/>
    </row>
    <row r="1015">
      <c r="A1015" s="16" t="n"/>
    </row>
    <row r="1016">
      <c r="A1016" s="16" t="n"/>
    </row>
    <row r="1017">
      <c r="A1017" s="16" t="n"/>
    </row>
    <row r="1018">
      <c r="A1018" s="16" t="n"/>
    </row>
    <row r="1019">
      <c r="A1019" s="16" t="n"/>
    </row>
    <row r="1020">
      <c r="A1020" s="16" t="n"/>
    </row>
    <row r="1021">
      <c r="A1021" s="16" t="n"/>
    </row>
    <row r="1022">
      <c r="A1022" s="16" t="n"/>
    </row>
    <row r="1023">
      <c r="A1023" s="16" t="n"/>
    </row>
    <row r="1024">
      <c r="A1024" s="16" t="n"/>
    </row>
    <row r="1025">
      <c r="A1025" s="16" t="n"/>
    </row>
    <row r="1026">
      <c r="A1026" s="16" t="n"/>
    </row>
    <row r="1027">
      <c r="A1027" s="16" t="n"/>
    </row>
    <row r="1028">
      <c r="A1028" s="16" t="n"/>
    </row>
    <row r="1029">
      <c r="A1029" s="16" t="n"/>
    </row>
    <row r="1030">
      <c r="A1030" s="16" t="n"/>
    </row>
    <row r="1031">
      <c r="A1031" s="16" t="n"/>
    </row>
    <row r="1032">
      <c r="A1032" s="16" t="n"/>
    </row>
    <row r="1033">
      <c r="A1033" s="16" t="n"/>
    </row>
    <row r="1034">
      <c r="A1034" s="16" t="n"/>
    </row>
    <row r="1035">
      <c r="A1035" s="16" t="n"/>
    </row>
    <row r="1036">
      <c r="A1036" s="16" t="n"/>
    </row>
    <row r="1037">
      <c r="A1037" s="16" t="n"/>
    </row>
    <row r="1038">
      <c r="A1038" s="16" t="n"/>
    </row>
    <row r="1039">
      <c r="A1039" s="16" t="n"/>
    </row>
    <row r="1040">
      <c r="A1040" s="16" t="n"/>
    </row>
    <row r="1041">
      <c r="A1041" s="16" t="n"/>
    </row>
    <row r="1042">
      <c r="A1042" s="16" t="n"/>
    </row>
    <row r="1043">
      <c r="A1043" s="16" t="n"/>
    </row>
    <row r="1044">
      <c r="A1044" s="16" t="n"/>
    </row>
    <row r="1045">
      <c r="A1045" s="16" t="n"/>
    </row>
    <row r="1046">
      <c r="A1046" s="16" t="n"/>
    </row>
    <row r="1047">
      <c r="A1047" s="16" t="n"/>
    </row>
    <row r="1048">
      <c r="A1048" s="16" t="n"/>
    </row>
    <row r="1049">
      <c r="A1049" s="16" t="n"/>
    </row>
    <row r="1050">
      <c r="A1050" s="16" t="n"/>
    </row>
    <row r="1051">
      <c r="A1051" s="16" t="n"/>
    </row>
    <row r="1052">
      <c r="A1052" s="16" t="n"/>
    </row>
    <row r="1053">
      <c r="A1053" s="16" t="n"/>
    </row>
    <row r="1054">
      <c r="A1054" s="16" t="n"/>
    </row>
    <row r="1055">
      <c r="A1055" s="16" t="n"/>
    </row>
    <row r="1056">
      <c r="A1056" s="16" t="n"/>
    </row>
    <row r="1057">
      <c r="A1057" s="16" t="n"/>
    </row>
    <row r="1058">
      <c r="A1058" s="16" t="n"/>
    </row>
    <row r="1059">
      <c r="A1059" s="16" t="n"/>
    </row>
    <row r="1060">
      <c r="A1060" s="16" t="n"/>
    </row>
    <row r="1061">
      <c r="A1061" s="16" t="n"/>
    </row>
    <row r="1062">
      <c r="A1062" s="16" t="n"/>
    </row>
    <row r="1063">
      <c r="A1063" s="16" t="n"/>
    </row>
    <row r="1064">
      <c r="A1064" s="16" t="n"/>
    </row>
    <row r="1065">
      <c r="A1065" s="16" t="n"/>
    </row>
    <row r="1066">
      <c r="A1066" s="16" t="n"/>
    </row>
    <row r="1067">
      <c r="A1067" s="16" t="n"/>
    </row>
    <row r="1068">
      <c r="A1068" s="16" t="n"/>
    </row>
    <row r="1069">
      <c r="A1069" s="16" t="n"/>
    </row>
    <row r="1070">
      <c r="A1070" s="16" t="n"/>
    </row>
    <row r="1071">
      <c r="A1071" s="16" t="n"/>
    </row>
    <row r="1072">
      <c r="A1072" s="16" t="n"/>
    </row>
    <row r="1073">
      <c r="A1073" s="16" t="n"/>
    </row>
    <row r="1074">
      <c r="A1074" s="16" t="n"/>
    </row>
    <row r="1075">
      <c r="A1075" s="16" t="n"/>
    </row>
    <row r="1076">
      <c r="A1076" s="16" t="n"/>
    </row>
    <row r="1077">
      <c r="A1077" s="16" t="n"/>
    </row>
    <row r="1078">
      <c r="A1078" s="16" t="n"/>
    </row>
    <row r="1079">
      <c r="A1079" s="16" t="n"/>
    </row>
    <row r="1080">
      <c r="A1080" s="16" t="n"/>
    </row>
    <row r="1081">
      <c r="A1081" s="16" t="n"/>
    </row>
    <row r="1082">
      <c r="A1082" s="16" t="n"/>
    </row>
    <row r="1083">
      <c r="A1083" s="16" t="n"/>
    </row>
    <row r="1084">
      <c r="A1084" s="16" t="n"/>
    </row>
    <row r="1085">
      <c r="A1085" s="16" t="n"/>
    </row>
    <row r="1086">
      <c r="A1086" s="16" t="n"/>
    </row>
    <row r="1087">
      <c r="A1087" s="16" t="n"/>
    </row>
    <row r="1088">
      <c r="A1088" s="16" t="n"/>
    </row>
    <row r="1089">
      <c r="A1089" s="16" t="n"/>
    </row>
    <row r="1090">
      <c r="A1090" s="16" t="n"/>
    </row>
    <row r="1091">
      <c r="A1091" s="16" t="n"/>
    </row>
    <row r="1092">
      <c r="A1092" s="16" t="n"/>
    </row>
    <row r="1093">
      <c r="A1093" s="16" t="n"/>
    </row>
    <row r="1094">
      <c r="A1094" s="16" t="n"/>
    </row>
    <row r="1095">
      <c r="A1095" s="16" t="n"/>
    </row>
    <row r="1096">
      <c r="A1096" s="16" t="n"/>
    </row>
    <row r="1097">
      <c r="A1097" s="16" t="n"/>
    </row>
    <row r="1098">
      <c r="A1098" s="16" t="n"/>
    </row>
    <row r="1099">
      <c r="A1099" s="16" t="n"/>
    </row>
    <row r="1100">
      <c r="A1100" s="16" t="n"/>
    </row>
    <row r="1101">
      <c r="A1101" s="16" t="n"/>
    </row>
    <row r="1102">
      <c r="A1102" s="16" t="n"/>
    </row>
    <row r="1103">
      <c r="A1103" s="16" t="n"/>
    </row>
    <row r="1104">
      <c r="A1104" s="16" t="n"/>
    </row>
    <row r="1105">
      <c r="A1105" s="16" t="n"/>
    </row>
    <row r="1106">
      <c r="A1106" s="16" t="n"/>
    </row>
    <row r="1107">
      <c r="A1107" s="16" t="n"/>
    </row>
    <row r="1108">
      <c r="A1108" s="16" t="n"/>
    </row>
    <row r="1109">
      <c r="A1109" s="16" t="n"/>
    </row>
    <row r="1110">
      <c r="A1110" s="16" t="n"/>
    </row>
    <row r="1111">
      <c r="A1111" s="16" t="n"/>
    </row>
    <row r="1112">
      <c r="A1112" s="16" t="n"/>
    </row>
    <row r="1113">
      <c r="A1113" s="16" t="n"/>
    </row>
    <row r="1114">
      <c r="A1114" s="16" t="n"/>
    </row>
    <row r="1115">
      <c r="A1115" s="16" t="n"/>
    </row>
    <row r="1116">
      <c r="A1116" s="16" t="n"/>
    </row>
    <row r="1117">
      <c r="A1117" s="16" t="n"/>
    </row>
    <row r="1118">
      <c r="A1118" s="16" t="n"/>
    </row>
    <row r="1119">
      <c r="A1119" s="16" t="n"/>
    </row>
    <row r="1120">
      <c r="A1120" s="16" t="n"/>
    </row>
    <row r="1121">
      <c r="A1121" s="16" t="n"/>
    </row>
    <row r="1122">
      <c r="A1122" s="16" t="n"/>
    </row>
    <row r="1123">
      <c r="A1123" s="16" t="n"/>
    </row>
    <row r="1124">
      <c r="A1124" s="16" t="n"/>
    </row>
    <row r="1125">
      <c r="A1125" s="16" t="n"/>
    </row>
    <row r="1126">
      <c r="A1126" s="16" t="n"/>
    </row>
    <row r="1127">
      <c r="A1127" s="16" t="n"/>
    </row>
    <row r="1128">
      <c r="A1128" s="16" t="n"/>
    </row>
    <row r="1129">
      <c r="A1129" s="16" t="n"/>
    </row>
    <row r="1130">
      <c r="A1130" s="16" t="n"/>
    </row>
    <row r="1131">
      <c r="A1131" s="16" t="n"/>
    </row>
    <row r="1132">
      <c r="A1132" s="16" t="n"/>
    </row>
    <row r="1133">
      <c r="A1133" s="16" t="n"/>
    </row>
    <row r="1134">
      <c r="A1134" s="16" t="n"/>
    </row>
    <row r="1135">
      <c r="A1135" s="16" t="n"/>
    </row>
    <row r="1136">
      <c r="A1136" s="16" t="n"/>
    </row>
    <row r="1137">
      <c r="A1137" s="16" t="n"/>
    </row>
    <row r="1138">
      <c r="A1138" s="16" t="n"/>
    </row>
    <row r="1139">
      <c r="A1139" s="16" t="n"/>
    </row>
    <row r="1140">
      <c r="A1140" s="16" t="n"/>
    </row>
    <row r="1141">
      <c r="A1141" s="16" t="n"/>
    </row>
    <row r="1142">
      <c r="A1142" s="16" t="n"/>
    </row>
    <row r="1143">
      <c r="A1143" s="16" t="n"/>
    </row>
    <row r="1144">
      <c r="A1144" s="16" t="n"/>
    </row>
    <row r="1145">
      <c r="A1145" s="16" t="n"/>
    </row>
    <row r="1146">
      <c r="A1146" s="16" t="n"/>
    </row>
    <row r="1147">
      <c r="A1147" s="16" t="n"/>
    </row>
    <row r="1148">
      <c r="A1148" s="16" t="n"/>
    </row>
    <row r="1149">
      <c r="A1149" s="16" t="n"/>
    </row>
    <row r="1150">
      <c r="A1150" s="16" t="n"/>
    </row>
    <row r="1151">
      <c r="A1151" s="16" t="n"/>
    </row>
    <row r="1152">
      <c r="A1152" s="16" t="n"/>
    </row>
    <row r="1153">
      <c r="A1153" s="16" t="n"/>
    </row>
    <row r="1154">
      <c r="A1154" s="16" t="n"/>
    </row>
    <row r="1155">
      <c r="A1155" s="16" t="n"/>
    </row>
    <row r="1156">
      <c r="A1156" s="16" t="n"/>
    </row>
    <row r="1157">
      <c r="A1157" s="16" t="n"/>
    </row>
    <row r="1158">
      <c r="A1158" s="16" t="n"/>
    </row>
    <row r="1159">
      <c r="A1159" s="16" t="n"/>
    </row>
    <row r="1160">
      <c r="A1160" s="16" t="n"/>
    </row>
    <row r="1161">
      <c r="A1161" s="16" t="n"/>
    </row>
    <row r="1162">
      <c r="A1162" s="16" t="n"/>
    </row>
    <row r="1163">
      <c r="A1163" s="16" t="n"/>
    </row>
    <row r="1164">
      <c r="A1164" s="16" t="n"/>
    </row>
    <row r="1165">
      <c r="A1165" s="16" t="n"/>
    </row>
    <row r="1166">
      <c r="A1166" s="16" t="n"/>
    </row>
    <row r="1167">
      <c r="A1167" s="16" t="n"/>
    </row>
    <row r="1168">
      <c r="A1168" s="16" t="n"/>
    </row>
    <row r="1169">
      <c r="A1169" s="16" t="n"/>
    </row>
    <row r="1170">
      <c r="A1170" s="16" t="n"/>
    </row>
    <row r="1171">
      <c r="A1171" s="16" t="n"/>
    </row>
    <row r="1172">
      <c r="A1172" s="16" t="n"/>
    </row>
    <row r="1173">
      <c r="A1173" s="16" t="n"/>
    </row>
    <row r="1174">
      <c r="A1174" s="16" t="n"/>
    </row>
    <row r="1175">
      <c r="A1175" s="16" t="n"/>
    </row>
    <row r="1176">
      <c r="A1176" s="16" t="n"/>
    </row>
    <row r="1177">
      <c r="A1177" s="16" t="n"/>
    </row>
    <row r="1178">
      <c r="A1178" s="16" t="n"/>
    </row>
    <row r="1179">
      <c r="A1179" s="16" t="n"/>
    </row>
    <row r="1180">
      <c r="A1180" s="16" t="n"/>
    </row>
    <row r="1181">
      <c r="A1181" s="16" t="n"/>
    </row>
    <row r="1182">
      <c r="A1182" t="inlineStr">
        <is>
          <t>current_date</t>
        </is>
      </c>
      <c r="B1182" t="inlineStr">
        <is>
          <t>game</t>
        </is>
      </c>
      <c r="C1182" t="inlineStr">
        <is>
          <t>home</t>
        </is>
      </c>
      <c r="F1182" t="inlineStr">
        <is>
          <t>ht_home</t>
        </is>
      </c>
      <c r="G1182" t="inlineStr">
        <is>
          <t>ht_away</t>
        </is>
      </c>
      <c r="H1182" t="inlineStr">
        <is>
          <t>ht_draw</t>
        </is>
      </c>
      <c r="I1182" t="inlineStr">
        <is>
          <t>home_on</t>
        </is>
      </c>
      <c r="J1182" t="inlineStr">
        <is>
          <t>home_off</t>
        </is>
      </c>
      <c r="K1182" t="inlineStr">
        <is>
          <t>home_da</t>
        </is>
      </c>
      <c r="L1182" t="inlineStr">
        <is>
          <t>away_on</t>
        </is>
      </c>
      <c r="M1182" t="inlineStr">
        <is>
          <t>away_off</t>
        </is>
      </c>
      <c r="N1182" t="inlineStr">
        <is>
          <t>away_da</t>
        </is>
      </c>
      <c r="O1182" t="inlineStr">
        <is>
          <t>ht_score</t>
        </is>
      </c>
    </row>
    <row r="1183">
      <c r="A1183" t="inlineStr">
        <is>
          <t>03/08/23</t>
        </is>
      </c>
      <c r="B1183" t="inlineStr">
        <is>
          <t>Ituano v Tombense</t>
        </is>
      </c>
      <c r="C1183" t="inlineStr">
        <is>
          <t>2.14</t>
        </is>
      </c>
      <c r="F1183" t="inlineStr">
        <is>
          <t>1.43</t>
        </is>
      </c>
      <c r="G1183" t="inlineStr">
        <is>
          <t>13.0</t>
        </is>
      </c>
      <c r="H1183" t="inlineStr">
        <is>
          <t>4.20</t>
        </is>
      </c>
      <c r="I1183" t="inlineStr">
        <is>
          <t>2</t>
        </is>
      </c>
      <c r="J1183" t="inlineStr">
        <is>
          <t>5</t>
        </is>
      </c>
      <c r="K1183" t="inlineStr">
        <is>
          <t>22</t>
        </is>
      </c>
      <c r="L1183" t="inlineStr">
        <is>
          <t>3</t>
        </is>
      </c>
      <c r="M1183" t="inlineStr">
        <is>
          <t>5</t>
        </is>
      </c>
      <c r="N1183" t="inlineStr">
        <is>
          <t>15</t>
        </is>
      </c>
      <c r="O1183" t="inlineStr">
        <is>
          <t>1-0</t>
        </is>
      </c>
    </row>
    <row r="1184">
      <c r="A1184" t="inlineStr">
        <is>
          <t>03/08/23</t>
        </is>
      </c>
      <c r="B1184" t="inlineStr">
        <is>
          <t>Ituano v Tombense
J. Batista Donizete Dressler Burse has been in charge for 7 games</t>
        </is>
      </c>
      <c r="C1184" t="inlineStr">
        <is>
          <t>2.14</t>
        </is>
      </c>
      <c r="F1184" t="inlineStr">
        <is>
          <t>1.40</t>
        </is>
      </c>
      <c r="G1184" t="inlineStr">
        <is>
          <t>14.5</t>
        </is>
      </c>
      <c r="H1184" t="inlineStr">
        <is>
          <t>4.40</t>
        </is>
      </c>
      <c r="I1184" t="inlineStr">
        <is>
          <t>2</t>
        </is>
      </c>
      <c r="J1184" t="inlineStr">
        <is>
          <t>5</t>
        </is>
      </c>
      <c r="K1184" t="inlineStr">
        <is>
          <t>22</t>
        </is>
      </c>
      <c r="L1184" t="inlineStr">
        <is>
          <t>3</t>
        </is>
      </c>
      <c r="M1184" t="inlineStr">
        <is>
          <t>5</t>
        </is>
      </c>
      <c r="N1184" t="inlineStr">
        <is>
          <t>15</t>
        </is>
      </c>
      <c r="O1184" t="inlineStr">
        <is>
          <t>1-0</t>
        </is>
      </c>
    </row>
    <row r="1185">
      <c r="A1185" t="inlineStr">
        <is>
          <t>03/08/23</t>
        </is>
      </c>
      <c r="B1185" t="inlineStr">
        <is>
          <t>Vila Nova v Sport Recife</t>
        </is>
      </c>
      <c r="C1185" t="inlineStr">
        <is>
          <t>2.38</t>
        </is>
      </c>
      <c r="F1185" t="inlineStr">
        <is>
          <t>3.20</t>
        </is>
      </c>
      <c r="G1185" t="inlineStr">
        <is>
          <t>4.10</t>
        </is>
      </c>
      <c r="H1185" t="inlineStr">
        <is>
          <t>2.10</t>
        </is>
      </c>
      <c r="I1185" t="inlineStr">
        <is>
          <t>0</t>
        </is>
      </c>
      <c r="J1185" t="inlineStr">
        <is>
          <t>7</t>
        </is>
      </c>
      <c r="K1185" t="inlineStr">
        <is>
          <t>22</t>
        </is>
      </c>
      <c r="L1185" t="inlineStr">
        <is>
          <t>2</t>
        </is>
      </c>
      <c r="M1185" t="inlineStr">
        <is>
          <t>4</t>
        </is>
      </c>
      <c r="N1185" t="inlineStr">
        <is>
          <t>11</t>
        </is>
      </c>
      <c r="O1185" t="inlineStr">
        <is>
          <t>0-0</t>
        </is>
      </c>
    </row>
    <row r="1186">
      <c r="A1186" t="inlineStr">
        <is>
          <t>03/08/23</t>
        </is>
      </c>
      <c r="B1186" t="inlineStr">
        <is>
          <t>Londrina v Chapecoense</t>
        </is>
      </c>
      <c r="C1186" t="inlineStr">
        <is>
          <t>2.60</t>
        </is>
      </c>
      <c r="F1186" t="inlineStr">
        <is>
          <t>1.44</t>
        </is>
      </c>
      <c r="G1186" t="inlineStr">
        <is>
          <t>10.5</t>
        </is>
      </c>
      <c r="H1186" t="inlineStr">
        <is>
          <t>3.90</t>
        </is>
      </c>
      <c r="I1186" t="inlineStr">
        <is>
          <t>2</t>
        </is>
      </c>
      <c r="J1186" t="inlineStr">
        <is>
          <t>12</t>
        </is>
      </c>
      <c r="K1186" t="inlineStr">
        <is>
          <t>20</t>
        </is>
      </c>
      <c r="L1186" t="inlineStr">
        <is>
          <t>1</t>
        </is>
      </c>
      <c r="M1186" t="inlineStr">
        <is>
          <t>3</t>
        </is>
      </c>
      <c r="N1186" t="inlineStr">
        <is>
          <t>19</t>
        </is>
      </c>
      <c r="O1186" t="inlineStr">
        <is>
          <t>1-0</t>
        </is>
      </c>
    </row>
    <row r="1187">
      <c r="A1187" t="inlineStr">
        <is>
          <t>03/08/23</t>
        </is>
      </c>
      <c r="B1187" t="inlineStr">
        <is>
          <t>Guarani v Ceará</t>
        </is>
      </c>
      <c r="C1187" t="inlineStr">
        <is>
          <t>2.14</t>
        </is>
      </c>
      <c r="F1187" t="inlineStr">
        <is>
          <t>2.56</t>
        </is>
      </c>
      <c r="G1187" t="inlineStr">
        <is>
          <t>4.30</t>
        </is>
      </c>
      <c r="H1187" t="inlineStr">
        <is>
          <t>2.40</t>
        </is>
      </c>
      <c r="I1187" t="inlineStr">
        <is>
          <t>0</t>
        </is>
      </c>
      <c r="J1187" t="inlineStr">
        <is>
          <t>7</t>
        </is>
      </c>
      <c r="K1187" t="inlineStr">
        <is>
          <t>19</t>
        </is>
      </c>
      <c r="L1187" t="inlineStr">
        <is>
          <t>1</t>
        </is>
      </c>
      <c r="M1187" t="inlineStr">
        <is>
          <t>2</t>
        </is>
      </c>
      <c r="N1187" t="inlineStr">
        <is>
          <t>11</t>
        </is>
      </c>
      <c r="O1187" t="inlineStr">
        <is>
          <t>0-0</t>
        </is>
      </c>
    </row>
    <row r="1188">
      <c r="A1188" t="inlineStr">
        <is>
          <t>03/08/23</t>
        </is>
      </c>
      <c r="B1188" t="inlineStr">
        <is>
          <t>Guarani
U. Louzer Filho has been in charge for 7 games v Ceará
A. Ferreira has been in charge for 6 games</t>
        </is>
      </c>
      <c r="C1188" t="inlineStr">
        <is>
          <t>2.14</t>
        </is>
      </c>
      <c r="D1188" t="inlineStr"/>
      <c r="E1188" t="inlineStr"/>
      <c r="F1188" t="inlineStr">
        <is>
          <t>2.74</t>
        </is>
      </c>
      <c r="G1188" t="inlineStr">
        <is>
          <t>4.60</t>
        </is>
      </c>
      <c r="H1188" t="inlineStr">
        <is>
          <t>2.30</t>
        </is>
      </c>
      <c r="I1188" t="inlineStr">
        <is>
          <t>0</t>
        </is>
      </c>
      <c r="J1188" t="inlineStr">
        <is>
          <t>7</t>
        </is>
      </c>
      <c r="K1188" t="inlineStr">
        <is>
          <t>19</t>
        </is>
      </c>
      <c r="L1188" t="inlineStr">
        <is>
          <t>1</t>
        </is>
      </c>
      <c r="M1188" t="inlineStr">
        <is>
          <t>2</t>
        </is>
      </c>
      <c r="N1188" t="inlineStr">
        <is>
          <t>11</t>
        </is>
      </c>
      <c r="O1188" t="inlineStr">
        <is>
          <t>0-0</t>
        </is>
      </c>
    </row>
  </sheetData>
  <mergeCells count="1">
    <mergeCell ref="A1:O1"/>
  </mergeCells>
  <pageMargins left="0.7" right="0.7" top="0.75" bottom="0.75" header="0.3" footer="0.3"/>
  <pageSetup orientation="portrait" copies="0"/>
</worksheet>
</file>

<file path=xl/worksheets/sheet2.xml><?xml version="1.0" encoding="utf-8"?>
<worksheet xmlns="http://schemas.openxmlformats.org/spreadsheetml/2006/main">
  <sheetPr>
    <tabColor rgb="FFFFFF00"/>
    <outlinePr summaryBelow="1" summaryRight="1"/>
    <pageSetUpPr/>
  </sheetPr>
  <dimension ref="A1:OY612"/>
  <sheetViews>
    <sheetView zoomScaleNormal="100" workbookViewId="0">
      <selection activeCell="HW27" sqref="HW27"/>
    </sheetView>
  </sheetViews>
  <sheetFormatPr baseColWidth="8" defaultRowHeight="15"/>
  <cols>
    <col width="13" customWidth="1" min="1" max="1"/>
    <col width="22.42578125" bestFit="1" customWidth="1" min="2" max="2"/>
    <col width="23.42578125" bestFit="1" customWidth="1" min="3" max="3"/>
    <col width="21.42578125" bestFit="1" customWidth="1" min="4" max="4"/>
    <col width="23.5703125" bestFit="1" customWidth="1" min="5" max="5"/>
    <col hidden="1" width="13" customWidth="1" min="6" max="11"/>
    <col hidden="1" width="13" customWidth="1" min="15" max="58"/>
    <col hidden="1" width="13" customWidth="1" min="60" max="74"/>
    <col hidden="1" width="13" customWidth="1" min="76" max="224"/>
    <col hidden="1" width="13" customWidth="1" min="226" max="230"/>
    <col width="11.85546875" bestFit="1" customWidth="1" min="231" max="231"/>
    <col width="13.85546875" bestFit="1" customWidth="1" min="232" max="232"/>
    <col width="10.85546875" bestFit="1" customWidth="1" min="233" max="233"/>
    <col width="14.85546875" bestFit="1" customWidth="1" min="234" max="234"/>
    <col hidden="1" width="13" customWidth="1" min="235" max="235"/>
    <col width="9.7109375" bestFit="1" customWidth="1" min="236" max="236"/>
    <col hidden="1" width="9.140625" customWidth="1" min="237" max="241"/>
    <col width="11.85546875" bestFit="1" customWidth="1" min="242" max="242"/>
    <col width="13.85546875" bestFit="1" customWidth="1" min="243" max="243"/>
    <col width="10.85546875" bestFit="1" customWidth="1" min="244" max="244"/>
    <col width="14.85546875" bestFit="1" customWidth="1" min="245" max="245"/>
    <col hidden="1" width="9.140625" customWidth="1" min="246" max="296"/>
    <col width="14.140625" customWidth="1" min="297" max="297"/>
    <col hidden="1" width="13" customWidth="1" min="298" max="299"/>
    <col width="28.5703125" customWidth="1" style="1" min="300" max="300"/>
    <col width="22.85546875" customWidth="1" style="1" min="301" max="301"/>
    <col width="37.7109375" customWidth="1" style="1" min="302" max="302"/>
    <col width="34.85546875" bestFit="1" customWidth="1" min="303" max="303"/>
    <col width="11.85546875" bestFit="1" customWidth="1" min="304" max="304"/>
    <col width="13.85546875" bestFit="1" customWidth="1" min="305" max="305"/>
    <col width="11.85546875" bestFit="1" customWidth="1" min="306" max="306"/>
    <col width="13.85546875" bestFit="1" customWidth="1" min="307" max="307"/>
    <col width="14.85546875" bestFit="1" customWidth="1" min="308" max="308"/>
    <col width="10.85546875" bestFit="1" customWidth="1" min="309" max="309"/>
    <col width="14.85546875" bestFit="1" customWidth="1" min="310" max="310"/>
    <col width="10.85546875" bestFit="1" customWidth="1" min="311" max="311"/>
    <col width="9.7109375" bestFit="1" customWidth="1" min="312" max="313"/>
    <col hidden="1" width="13" customWidth="1" min="314" max="314"/>
    <col width="10.85546875" customWidth="1" min="315" max="315"/>
    <col width="9.140625" customWidth="1" min="318" max="319"/>
    <col width="13.5703125" customWidth="1" min="320" max="320"/>
    <col width="17.5703125" bestFit="1" customWidth="1" min="323" max="323"/>
    <col width="17.85546875" bestFit="1" customWidth="1" min="324" max="324"/>
    <col width="12" bestFit="1" customWidth="1" min="325" max="325"/>
    <col width="17" bestFit="1" customWidth="1" min="326" max="326"/>
    <col width="17.42578125" bestFit="1" customWidth="1" min="327" max="327"/>
    <col width="11.5703125" bestFit="1" customWidth="1" min="328" max="328"/>
    <col width="14.42578125" customWidth="1" min="329" max="329"/>
    <col width="12" customWidth="1" min="330" max="332"/>
    <col width="11.28515625" bestFit="1" customWidth="1" min="333" max="333"/>
    <col width="12.7109375" bestFit="1" customWidth="1" min="334" max="334"/>
    <col width="11.140625" bestFit="1" customWidth="1" min="335" max="335"/>
    <col width="12.5703125" bestFit="1" customWidth="1" min="336" max="336"/>
    <col width="14.7109375" bestFit="1" customWidth="1" min="337" max="337"/>
    <col width="14.28515625" bestFit="1" customWidth="1" min="338" max="338"/>
    <col width="16.5703125" customWidth="1" min="348" max="348"/>
    <col width="20.7109375" customWidth="1" min="349" max="349"/>
    <col width="18.140625" customWidth="1" min="350" max="350"/>
    <col width="31.5703125" customWidth="1" min="351" max="351"/>
    <col width="16.28515625" customWidth="1" min="352" max="352"/>
    <col width="14.42578125" customWidth="1" min="353" max="353"/>
    <col width="13.5703125" customWidth="1" min="354" max="354"/>
    <col width="14" customWidth="1" min="355" max="355"/>
    <col width="14.5703125" customWidth="1" min="356" max="356"/>
    <col width="14.42578125" customWidth="1" min="357" max="357"/>
    <col width="16.85546875" customWidth="1" min="358" max="358"/>
    <col width="17.28515625" customWidth="1" min="359" max="359"/>
    <col width="16.140625" customWidth="1" min="360" max="360"/>
    <col width="14.28515625" customWidth="1" min="361" max="361"/>
    <col width="13.7109375" customWidth="1" min="362" max="362"/>
    <col width="12.85546875" customWidth="1" min="363" max="363"/>
    <col width="12" customWidth="1" min="364" max="364"/>
    <col width="11.85546875" customWidth="1" min="365" max="365"/>
    <col width="12.140625" customWidth="1" min="366" max="366"/>
    <col width="12.5703125" customWidth="1" min="367" max="367"/>
    <col width="15" customWidth="1" min="368" max="368"/>
    <col width="16.42578125" customWidth="1" min="369" max="369"/>
    <col width="15.5703125" customWidth="1" min="370" max="370"/>
    <col width="13.5703125" customWidth="1" min="371" max="371"/>
    <col width="17.28515625" customWidth="1" min="372" max="372"/>
    <col width="15.140625" customWidth="1" min="373" max="373"/>
    <col width="17.28515625" customWidth="1" min="374" max="374"/>
    <col width="15.28515625" customWidth="1" min="375" max="375"/>
    <col width="15.7109375" customWidth="1" min="376" max="376"/>
    <col width="13.5703125" customWidth="1" min="377" max="377"/>
    <col width="18" customWidth="1" min="378" max="378"/>
    <col width="17.85546875" customWidth="1" min="379" max="379"/>
    <col width="15.7109375" customWidth="1" min="380" max="380"/>
    <col width="14.28515625" customWidth="1" min="381" max="381"/>
    <col width="15.7109375" customWidth="1" min="382" max="382"/>
    <col width="18.28515625" customWidth="1" min="383" max="383"/>
    <col width="20" customWidth="1" min="384" max="384"/>
    <col width="20.42578125" customWidth="1" min="385" max="385"/>
    <col width="9.140625" customWidth="1" style="33" min="387" max="387"/>
    <col width="9.140625" customWidth="1" style="3" min="388" max="388"/>
    <col width="11.5703125" customWidth="1" min="391" max="392"/>
    <col width="12.42578125" customWidth="1" min="393" max="396"/>
    <col width="16.85546875" customWidth="1" min="397" max="397"/>
    <col width="19.42578125" customWidth="1" min="398" max="398"/>
    <col width="9.140625" customWidth="1" style="33" min="400" max="400"/>
    <col width="9.140625" customWidth="1" style="3" min="401" max="401"/>
    <col width="12.140625" customWidth="1" min="404" max="405"/>
    <col width="14.28515625" customWidth="1" min="406" max="406"/>
    <col width="10.28515625" customWidth="1" min="407" max="407"/>
    <col width="12.42578125" customWidth="1" min="408" max="408"/>
    <col width="12.140625" customWidth="1" min="409" max="409"/>
  </cols>
  <sheetData>
    <row r="1" ht="16.5" customHeight="1" thickBot="1" thickTop="1">
      <c r="A1" s="62" t="inlineStr">
        <is>
          <t>Daily Upload</t>
        </is>
      </c>
      <c r="B1" s="60" t="n"/>
      <c r="C1" s="60" t="n"/>
      <c r="D1" s="60" t="n"/>
      <c r="E1" s="60" t="n"/>
      <c r="F1" s="60" t="n"/>
      <c r="G1" s="60" t="n"/>
      <c r="H1" s="60" t="n"/>
      <c r="I1" s="60" t="n"/>
      <c r="J1" s="60" t="n"/>
      <c r="K1" s="60" t="n"/>
      <c r="L1" s="60" t="n"/>
      <c r="M1" s="60" t="n"/>
      <c r="N1" s="60" t="n"/>
      <c r="O1" s="60" t="n"/>
      <c r="P1" s="60" t="n"/>
      <c r="Q1" s="60" t="n"/>
      <c r="R1" s="60" t="n"/>
      <c r="S1" s="60" t="n"/>
      <c r="T1" s="60" t="n"/>
      <c r="U1" s="60" t="n"/>
      <c r="V1" s="60" t="n"/>
      <c r="W1" s="60" t="n"/>
      <c r="X1" s="60" t="n"/>
      <c r="Y1" s="60" t="n"/>
      <c r="Z1" s="60" t="n"/>
      <c r="AA1" s="60" t="n"/>
      <c r="AB1" s="60" t="n"/>
      <c r="AC1" s="60" t="n"/>
      <c r="AD1" s="60" t="n"/>
      <c r="AE1" s="60" t="n"/>
      <c r="AF1" s="60" t="n"/>
      <c r="AG1" s="60" t="n"/>
      <c r="AH1" s="60" t="n"/>
      <c r="AI1" s="60" t="n"/>
      <c r="AJ1" s="60" t="n"/>
      <c r="AK1" s="60" t="n"/>
      <c r="AL1" s="60" t="n"/>
      <c r="AM1" s="60" t="n"/>
      <c r="AN1" s="60" t="n"/>
      <c r="AO1" s="60" t="n"/>
      <c r="AP1" s="60" t="n"/>
      <c r="AQ1" s="60" t="n"/>
      <c r="AR1" s="60" t="n"/>
      <c r="AS1" s="60" t="n"/>
      <c r="AT1" s="60" t="n"/>
      <c r="AU1" s="60" t="n"/>
      <c r="AV1" s="60" t="n"/>
      <c r="AW1" s="60" t="n"/>
      <c r="AX1" s="60" t="n"/>
      <c r="AY1" s="60" t="n"/>
      <c r="AZ1" s="60" t="n"/>
      <c r="BA1" s="60" t="n"/>
      <c r="BB1" s="60" t="n"/>
      <c r="BC1" s="60" t="n"/>
      <c r="BD1" s="60" t="n"/>
      <c r="BE1" s="60" t="n"/>
      <c r="BF1" s="60" t="n"/>
      <c r="BG1" s="60" t="n"/>
      <c r="BH1" s="60" t="n"/>
      <c r="BI1" s="60" t="n"/>
      <c r="BJ1" s="60" t="n"/>
      <c r="BK1" s="60" t="n"/>
      <c r="BL1" s="60" t="n"/>
      <c r="BM1" s="60" t="n"/>
      <c r="BN1" s="60" t="n"/>
      <c r="BO1" s="60" t="n"/>
      <c r="BP1" s="60" t="n"/>
      <c r="BQ1" s="60" t="n"/>
      <c r="BR1" s="60" t="n"/>
      <c r="BS1" s="60" t="n"/>
      <c r="BT1" s="60" t="n"/>
      <c r="BU1" s="60" t="n"/>
      <c r="BV1" s="60" t="n"/>
      <c r="BW1" s="60" t="n"/>
      <c r="BX1" s="60" t="n"/>
      <c r="BY1" s="60" t="n"/>
      <c r="BZ1" s="60" t="n"/>
      <c r="CA1" s="60" t="n"/>
      <c r="CB1" s="60" t="n"/>
      <c r="CC1" s="60" t="n"/>
      <c r="CD1" s="60" t="n"/>
      <c r="CE1" s="60" t="n"/>
      <c r="CF1" s="60" t="n"/>
      <c r="CG1" s="60" t="n"/>
      <c r="CH1" s="60" t="n"/>
      <c r="CI1" s="60" t="n"/>
      <c r="CJ1" s="60" t="n"/>
      <c r="CK1" s="60" t="n"/>
      <c r="CL1" s="60" t="n"/>
      <c r="CM1" s="60" t="n"/>
      <c r="CN1" s="60" t="n"/>
      <c r="CO1" s="60" t="n"/>
      <c r="CP1" s="60" t="n"/>
      <c r="CQ1" s="60" t="n"/>
      <c r="CR1" s="60" t="n"/>
      <c r="CS1" s="60" t="n"/>
      <c r="CT1" s="60" t="n"/>
      <c r="CU1" s="60" t="n"/>
      <c r="CV1" s="60" t="n"/>
      <c r="CW1" s="60" t="n"/>
      <c r="CX1" s="60" t="n"/>
      <c r="CY1" s="60" t="n"/>
      <c r="CZ1" s="60" t="n"/>
      <c r="DA1" s="60" t="n"/>
      <c r="DB1" s="60" t="n"/>
      <c r="DC1" s="60" t="n"/>
      <c r="DD1" s="60" t="n"/>
      <c r="DE1" s="60" t="n"/>
      <c r="DF1" s="60" t="n"/>
      <c r="DG1" s="60" t="n"/>
      <c r="DH1" s="60" t="n"/>
      <c r="DI1" s="60" t="n"/>
      <c r="DJ1" s="60" t="n"/>
      <c r="DK1" s="60" t="n"/>
      <c r="DL1" s="60" t="n"/>
      <c r="DM1" s="60" t="n"/>
      <c r="DN1" s="60" t="n"/>
      <c r="DO1" s="60" t="n"/>
      <c r="DP1" s="60" t="n"/>
      <c r="DQ1" s="60" t="n"/>
      <c r="DR1" s="60" t="n"/>
      <c r="DS1" s="60" t="n"/>
      <c r="DT1" s="60" t="n"/>
      <c r="DU1" s="60" t="n"/>
      <c r="DV1" s="60" t="n"/>
      <c r="DW1" s="60" t="n"/>
      <c r="DX1" s="60" t="n"/>
      <c r="DY1" s="60" t="n"/>
      <c r="DZ1" s="60" t="n"/>
      <c r="EA1" s="60" t="n"/>
      <c r="EB1" s="60" t="n"/>
      <c r="EC1" s="60" t="n"/>
      <c r="ED1" s="60" t="n"/>
      <c r="EE1" s="60" t="n"/>
      <c r="EF1" s="60" t="n"/>
      <c r="EG1" s="60" t="n"/>
      <c r="EH1" s="60" t="n"/>
      <c r="EI1" s="60" t="n"/>
      <c r="EJ1" s="60" t="n"/>
      <c r="EK1" s="60" t="n"/>
      <c r="EL1" s="60" t="n"/>
      <c r="EM1" s="60" t="n"/>
      <c r="EN1" s="60" t="n"/>
      <c r="EO1" s="60" t="n"/>
      <c r="EP1" s="60" t="n"/>
      <c r="EQ1" s="60" t="n"/>
      <c r="ER1" s="60" t="n"/>
      <c r="ES1" s="60" t="n"/>
      <c r="ET1" s="60" t="n"/>
      <c r="EU1" s="60" t="n"/>
      <c r="EV1" s="60" t="n"/>
      <c r="EW1" s="60" t="n"/>
      <c r="EX1" s="60" t="n"/>
      <c r="EY1" s="60" t="n"/>
      <c r="EZ1" s="60" t="n"/>
      <c r="FA1" s="60" t="n"/>
      <c r="FB1" s="60" t="n"/>
      <c r="FC1" s="60" t="n"/>
      <c r="FD1" s="60" t="n"/>
      <c r="FE1" s="60" t="n"/>
      <c r="FF1" s="60" t="n"/>
      <c r="FG1" s="60" t="n"/>
      <c r="FH1" s="60" t="n"/>
      <c r="FI1" s="60" t="n"/>
      <c r="FJ1" s="60" t="n"/>
      <c r="FK1" s="60" t="n"/>
      <c r="FL1" s="60" t="n"/>
      <c r="FM1" s="60" t="n"/>
      <c r="FN1" s="60" t="n"/>
      <c r="FO1" s="60" t="n"/>
      <c r="FP1" s="60" t="n"/>
      <c r="FQ1" s="60" t="n"/>
      <c r="FR1" s="60" t="n"/>
      <c r="FS1" s="60" t="n"/>
      <c r="FT1" s="60" t="n"/>
      <c r="FU1" s="60" t="n"/>
      <c r="FV1" s="60" t="n"/>
      <c r="FW1" s="60" t="n"/>
      <c r="FX1" s="60" t="n"/>
      <c r="FY1" s="60" t="n"/>
      <c r="FZ1" s="60" t="n"/>
      <c r="GA1" s="60" t="n"/>
      <c r="GB1" s="60" t="n"/>
      <c r="GC1" s="60" t="n"/>
      <c r="GD1" s="60" t="n"/>
      <c r="GE1" s="60" t="n"/>
      <c r="GF1" s="60" t="n"/>
      <c r="GG1" s="60" t="n"/>
      <c r="GH1" s="60" t="n"/>
      <c r="GI1" s="60" t="n"/>
      <c r="GJ1" s="60" t="n"/>
      <c r="GK1" s="60" t="n"/>
      <c r="GL1" s="60" t="n"/>
      <c r="GM1" s="60" t="n"/>
      <c r="GN1" s="60" t="n"/>
      <c r="GO1" s="60" t="n"/>
      <c r="GP1" s="60" t="n"/>
      <c r="GQ1" s="60" t="n"/>
      <c r="GR1" s="60" t="n"/>
      <c r="GS1" s="60" t="n"/>
      <c r="GT1" s="60" t="n"/>
      <c r="GU1" s="60" t="n"/>
      <c r="GV1" s="60" t="n"/>
      <c r="GW1" s="60" t="n"/>
      <c r="GX1" s="60" t="n"/>
      <c r="GY1" s="60" t="n"/>
      <c r="GZ1" s="60" t="n"/>
      <c r="HA1" s="60" t="n"/>
      <c r="HB1" s="60" t="n"/>
      <c r="HC1" s="60" t="n"/>
      <c r="HD1" s="60" t="n"/>
      <c r="HE1" s="60" t="n"/>
      <c r="HF1" s="60" t="n"/>
      <c r="HG1" s="60" t="n"/>
      <c r="HH1" s="60" t="n"/>
      <c r="HI1" s="60" t="n"/>
      <c r="HJ1" s="60" t="n"/>
      <c r="HK1" s="60" t="n"/>
      <c r="HL1" s="60" t="n"/>
      <c r="HM1" s="60" t="n"/>
      <c r="HN1" s="60" t="n"/>
      <c r="HO1" s="60" t="n"/>
      <c r="HP1" s="60" t="n"/>
      <c r="HQ1" s="60" t="n"/>
      <c r="HR1" s="60" t="n"/>
      <c r="HS1" s="60" t="n"/>
      <c r="HT1" s="60" t="n"/>
      <c r="HU1" s="60" t="n"/>
      <c r="HV1" s="60" t="n"/>
      <c r="HW1" s="60" t="n"/>
      <c r="HX1" s="60" t="n"/>
      <c r="HY1" s="60" t="n"/>
      <c r="HZ1" s="60" t="n"/>
      <c r="IA1" s="60" t="n"/>
      <c r="IB1" s="60" t="n"/>
      <c r="IC1" s="60" t="n"/>
      <c r="ID1" s="60" t="n"/>
      <c r="IE1" s="60" t="n"/>
      <c r="IF1" s="60" t="n"/>
      <c r="IG1" s="60" t="n"/>
      <c r="IH1" s="60" t="n"/>
      <c r="II1" s="60" t="n"/>
      <c r="IJ1" s="60" t="n"/>
      <c r="IK1" s="60" t="n"/>
      <c r="IL1" s="60" t="n"/>
      <c r="IM1" s="60" t="n"/>
      <c r="IN1" s="60" t="n"/>
      <c r="IO1" s="60" t="n"/>
      <c r="IP1" s="60" t="n"/>
      <c r="IQ1" s="60" t="n"/>
      <c r="IR1" s="60" t="n"/>
      <c r="IS1" s="60" t="n"/>
      <c r="IT1" s="60" t="n"/>
      <c r="IU1" s="60" t="n"/>
      <c r="IV1" s="60" t="n"/>
      <c r="IW1" s="60" t="n"/>
      <c r="IX1" s="60" t="n"/>
      <c r="IY1" s="60" t="n"/>
      <c r="IZ1" s="60" t="n"/>
      <c r="JA1" s="60" t="n"/>
      <c r="JB1" s="60" t="n"/>
      <c r="JC1" s="60" t="n"/>
      <c r="JD1" s="60" t="n"/>
      <c r="JE1" s="60" t="n"/>
      <c r="JF1" s="60" t="n"/>
      <c r="JG1" s="60" t="n"/>
      <c r="JH1" s="60" t="n"/>
      <c r="JI1" s="60" t="n"/>
      <c r="JJ1" s="60" t="n"/>
      <c r="JK1" s="60" t="n"/>
      <c r="JL1" s="60" t="n"/>
      <c r="JM1" s="60" t="n"/>
      <c r="JN1" s="60" t="n"/>
      <c r="JO1" s="60" t="n"/>
      <c r="JP1" s="60" t="n"/>
      <c r="JQ1" s="60" t="n"/>
      <c r="JR1" s="60" t="n"/>
      <c r="JS1" s="60" t="n"/>
      <c r="JT1" s="60" t="n"/>
      <c r="JU1" s="60" t="n"/>
      <c r="JV1" s="60" t="n"/>
      <c r="JW1" s="60" t="n"/>
      <c r="JX1" s="60" t="n"/>
      <c r="JY1" s="60" t="n"/>
      <c r="JZ1" s="60" t="n"/>
      <c r="KA1" s="60" t="n"/>
      <c r="KB1" s="60" t="n"/>
      <c r="KC1" s="60" t="n"/>
      <c r="KD1" s="60" t="n"/>
      <c r="KE1" s="60" t="n"/>
      <c r="KF1" s="60" t="n"/>
      <c r="KG1" s="60" t="n"/>
      <c r="KH1" s="60" t="n"/>
      <c r="KI1" s="60" t="n"/>
      <c r="KJ1" s="60" t="n"/>
      <c r="KK1" s="63" t="n"/>
      <c r="KN1" s="58" t="inlineStr">
        <is>
          <t>Formula</t>
        </is>
      </c>
      <c r="KO1" s="64" t="n"/>
      <c r="KP1" s="64" t="n"/>
      <c r="KQ1" s="64" t="n"/>
      <c r="KR1" s="64" t="n"/>
      <c r="KS1" s="64" t="n"/>
      <c r="KT1" s="64" t="n"/>
      <c r="KU1" s="64" t="n"/>
      <c r="KV1" s="64" t="n"/>
      <c r="KW1" s="64" t="n"/>
      <c r="KX1" s="64" t="n"/>
      <c r="KY1" s="64" t="n"/>
      <c r="KZ1" s="64" t="n"/>
      <c r="LA1" s="65" t="n"/>
      <c r="LB1" s="54" t="inlineStr">
        <is>
          <t>From Access</t>
        </is>
      </c>
      <c r="LC1" s="60" t="n"/>
      <c r="LD1" s="60" t="n"/>
      <c r="LE1" s="60" t="n"/>
      <c r="LF1" s="60" t="n"/>
      <c r="LG1" s="60" t="n"/>
      <c r="LH1" s="60" t="n"/>
      <c r="LI1" s="60" t="n"/>
      <c r="LJ1" s="60" t="n"/>
      <c r="LK1" s="60" t="n"/>
      <c r="LL1" s="60" t="n"/>
      <c r="LM1" s="60" t="n"/>
      <c r="LN1" s="60" t="n"/>
      <c r="LO1" s="60" t="n"/>
      <c r="LP1" s="60" t="n"/>
      <c r="LQ1" s="60" t="n"/>
      <c r="LR1" s="62" t="inlineStr">
        <is>
          <t>Formula</t>
        </is>
      </c>
      <c r="LS1" s="63" t="n"/>
      <c r="LT1" s="62" t="inlineStr">
        <is>
          <t>From DABDIP</t>
        </is>
      </c>
      <c r="LU1" s="60" t="n"/>
      <c r="LV1" s="60" t="n"/>
      <c r="LW1" s="60" t="n"/>
      <c r="LX1" s="60" t="n"/>
      <c r="LY1" s="60" t="n"/>
      <c r="LZ1" s="60" t="n"/>
      <c r="MA1" s="60" t="n"/>
      <c r="MB1" s="60" t="n"/>
      <c r="MC1" s="60" t="n"/>
      <c r="MD1" s="60" t="n"/>
      <c r="ME1" s="60" t="n"/>
      <c r="MF1" s="60" t="n"/>
      <c r="MG1" s="60" t="n"/>
      <c r="MH1" s="60" t="n"/>
      <c r="MI1" s="63" t="n"/>
      <c r="MJ1" s="66" t="inlineStr">
        <is>
          <t>CSV Output Rules (If blank row = no CSV required)</t>
        </is>
      </c>
      <c r="MK1" s="60" t="n"/>
      <c r="ML1" s="60" t="n"/>
      <c r="MM1" s="60" t="n"/>
      <c r="MN1" s="60" t="n"/>
      <c r="MO1" s="63" t="n"/>
      <c r="MP1" s="45" t="inlineStr">
        <is>
          <t>SHOT SCORE + FORM + HOME FORM</t>
        </is>
      </c>
      <c r="MQ1" s="67" t="n"/>
      <c r="MR1" s="67" t="n"/>
      <c r="MS1" s="68" t="n"/>
      <c r="MT1" s="45" t="inlineStr">
        <is>
          <t>DA SCORE</t>
        </is>
      </c>
      <c r="MU1" s="68" t="n"/>
      <c r="MV1" s="45" t="inlineStr">
        <is>
          <t>DA RATIO + POSITION</t>
        </is>
      </c>
      <c r="MW1" s="68" t="n"/>
      <c r="MX1" s="45" t="inlineStr">
        <is>
          <t>SHOT SCORE</t>
        </is>
      </c>
      <c r="MY1" s="68" t="n"/>
      <c r="MZ1" s="69" t="inlineStr">
        <is>
          <t>H/A FORM + FORM</t>
        </is>
      </c>
      <c r="NA1" s="70" t="n"/>
      <c r="NB1" s="70" t="n"/>
      <c r="NC1" s="71" t="n"/>
      <c r="ND1" s="72" t="inlineStr">
        <is>
          <t>SHOT SCORE RATIO + FORM + HOME FORM</t>
        </is>
      </c>
      <c r="NE1" s="73" t="n"/>
      <c r="NF1" s="73" t="n"/>
      <c r="NG1" s="74" t="n"/>
      <c r="NH1" s="37" t="inlineStr">
        <is>
          <t>SHOT SCORE RATIO + POSITION</t>
        </is>
      </c>
      <c r="NI1" s="70" t="n"/>
      <c r="NJ1" s="37" t="inlineStr">
        <is>
          <t>DA RATIO</t>
        </is>
      </c>
      <c r="NK1" s="70" t="n"/>
      <c r="NL1" s="37" t="inlineStr">
        <is>
          <t>DA RATIO + POSITION</t>
        </is>
      </c>
      <c r="NM1" s="70" t="n"/>
      <c r="NN1" s="37" t="inlineStr">
        <is>
          <t>SHOT SCORE</t>
        </is>
      </c>
      <c r="NO1" s="70" t="n"/>
      <c r="NP1" s="75" t="inlineStr">
        <is>
          <t>H/A FORM + FORM</t>
        </is>
      </c>
      <c r="NQ1" s="70" t="n"/>
      <c r="NR1" s="70" t="n"/>
      <c r="NS1" s="71" t="n"/>
      <c r="NT1" s="76" t="inlineStr">
        <is>
          <t>SNAPSHOT HOME WIN</t>
        </is>
      </c>
      <c r="NU1" s="77" t="n"/>
      <c r="OG1" s="78" t="inlineStr">
        <is>
          <t>SNAPSHOT AWAY WIN</t>
        </is>
      </c>
      <c r="OH1" s="77" t="n"/>
      <c r="OT1" s="66" t="inlineStr">
        <is>
          <t>CSV Output Rules (If blank row = no CSV required)</t>
        </is>
      </c>
      <c r="OU1" s="60" t="n"/>
      <c r="OV1" s="60" t="n"/>
      <c r="OW1" s="60" t="n"/>
      <c r="OX1" s="60" t="n"/>
      <c r="OY1" s="63" t="n"/>
    </row>
    <row r="2" ht="16.5" customHeight="1" thickBot="1" thickTop="1">
      <c r="A2" s="18" t="inlineStr">
        <is>
          <t>Date</t>
        </is>
      </c>
      <c r="B2" s="18" t="inlineStr">
        <is>
          <t>Country</t>
        </is>
      </c>
      <c r="C2" s="18" t="inlineStr">
        <is>
          <t>League</t>
        </is>
      </c>
      <c r="D2" s="18" t="inlineStr">
        <is>
          <t>Home</t>
        </is>
      </c>
      <c r="E2" s="18" t="inlineStr">
        <is>
          <t>Away</t>
        </is>
      </c>
      <c r="F2" s="19" t="inlineStr">
        <is>
          <t>HTH</t>
        </is>
      </c>
      <c r="G2" s="19" t="inlineStr">
        <is>
          <t>HTA</t>
        </is>
      </c>
      <c r="H2" s="19" t="inlineStr">
        <is>
          <t>FTH</t>
        </is>
      </c>
      <c r="I2" s="19" t="inlineStr">
        <is>
          <t>FTA</t>
        </is>
      </c>
      <c r="J2" s="19" t="inlineStr">
        <is>
          <t>Home Goals</t>
        </is>
      </c>
      <c r="K2" s="19" t="inlineStr">
        <is>
          <t>Away Goals</t>
        </is>
      </c>
      <c r="L2" s="18" t="inlineStr">
        <is>
          <t>MO 1</t>
        </is>
      </c>
      <c r="M2" s="18" t="inlineStr">
        <is>
          <t>MO X</t>
        </is>
      </c>
      <c r="N2" s="18" t="inlineStr">
        <is>
          <t>MO 2</t>
        </is>
      </c>
      <c r="O2" s="19" t="inlineStr">
        <is>
          <t>MO Liquidity</t>
        </is>
      </c>
      <c r="P2" s="19" t="inlineStr">
        <is>
          <t>O/U Over</t>
        </is>
      </c>
      <c r="Q2" s="19" t="inlineStr">
        <is>
          <t>O/U Under</t>
        </is>
      </c>
      <c r="R2" s="19" t="inlineStr">
        <is>
          <t>O/U Liquidity</t>
        </is>
      </c>
      <c r="S2" s="19" t="inlineStr">
        <is>
          <t>LSM FT H On</t>
        </is>
      </c>
      <c r="T2" s="19" t="inlineStr">
        <is>
          <t>LSM FT H Off</t>
        </is>
      </c>
      <c r="U2" s="19" t="inlineStr">
        <is>
          <t>LSM FT H Blk</t>
        </is>
      </c>
      <c r="V2" s="19" t="inlineStr">
        <is>
          <t>LSM FT H In</t>
        </is>
      </c>
      <c r="W2" s="19" t="inlineStr">
        <is>
          <t>LSM FT H Out</t>
        </is>
      </c>
      <c r="X2" s="19" t="inlineStr">
        <is>
          <t>LSM FT H Cnr</t>
        </is>
      </c>
      <c r="Y2" s="19" t="inlineStr">
        <is>
          <t>LSM FT H DA</t>
        </is>
      </c>
      <c r="Z2" s="19" t="inlineStr">
        <is>
          <t>LSM FT H Poss</t>
        </is>
      </c>
      <c r="AA2" s="19" t="inlineStr">
        <is>
          <t>LSM FT H YC</t>
        </is>
      </c>
      <c r="AB2" s="19" t="inlineStr">
        <is>
          <t>LSM FT H RC</t>
        </is>
      </c>
      <c r="AC2" s="19" t="inlineStr">
        <is>
          <t>LSM FT A On</t>
        </is>
      </c>
      <c r="AD2" s="19" t="inlineStr">
        <is>
          <t>LSM FT A Off</t>
        </is>
      </c>
      <c r="AE2" s="19" t="inlineStr">
        <is>
          <t>LSM FT A Blk</t>
        </is>
      </c>
      <c r="AF2" s="19" t="inlineStr">
        <is>
          <t>LSM FT A In</t>
        </is>
      </c>
      <c r="AG2" s="19" t="inlineStr">
        <is>
          <t>LSM FT A Out</t>
        </is>
      </c>
      <c r="AH2" s="19" t="inlineStr">
        <is>
          <t>LSM FT A Cnr</t>
        </is>
      </c>
      <c r="AI2" s="19" t="inlineStr">
        <is>
          <t>LSM FT A DA</t>
        </is>
      </c>
      <c r="AJ2" s="19" t="inlineStr">
        <is>
          <t>LSM FT A Poss</t>
        </is>
      </c>
      <c r="AK2" s="19" t="inlineStr">
        <is>
          <t>LSM FT A YC</t>
        </is>
      </c>
      <c r="AL2" s="19" t="inlineStr">
        <is>
          <t>LSM FT A RC</t>
        </is>
      </c>
      <c r="AM2" s="19" t="inlineStr">
        <is>
          <t>LSM HT H On</t>
        </is>
      </c>
      <c r="AN2" s="19" t="inlineStr">
        <is>
          <t>LSM HT H Off</t>
        </is>
      </c>
      <c r="AO2" s="19" t="inlineStr">
        <is>
          <t>LSM HT H Blk</t>
        </is>
      </c>
      <c r="AP2" s="19" t="inlineStr">
        <is>
          <t>LSM HT H In</t>
        </is>
      </c>
      <c r="AQ2" s="19" t="inlineStr">
        <is>
          <t>LSM HT H Out</t>
        </is>
      </c>
      <c r="AR2" s="19" t="inlineStr">
        <is>
          <t>LSM HT H Cnr</t>
        </is>
      </c>
      <c r="AS2" s="19" t="inlineStr">
        <is>
          <t>LSM HT H DA</t>
        </is>
      </c>
      <c r="AT2" s="19" t="inlineStr">
        <is>
          <t>LSM HT H Poss</t>
        </is>
      </c>
      <c r="AU2" s="19" t="inlineStr">
        <is>
          <t>LSM HT H YC</t>
        </is>
      </c>
      <c r="AV2" s="19" t="inlineStr">
        <is>
          <t>LSM HT H RC</t>
        </is>
      </c>
      <c r="AW2" s="19" t="inlineStr">
        <is>
          <t>LSM HT A On</t>
        </is>
      </c>
      <c r="AX2" s="19" t="inlineStr">
        <is>
          <t>LSM HT A Off</t>
        </is>
      </c>
      <c r="AY2" s="19" t="inlineStr">
        <is>
          <t>LSM HT A Blk</t>
        </is>
      </c>
      <c r="AZ2" s="19" t="inlineStr">
        <is>
          <t>LSM HT A In</t>
        </is>
      </c>
      <c r="BA2" s="19" t="inlineStr">
        <is>
          <t>LSM HT A Out</t>
        </is>
      </c>
      <c r="BB2" s="19" t="inlineStr">
        <is>
          <t>LSM HT A Cnr</t>
        </is>
      </c>
      <c r="BC2" s="19" t="inlineStr">
        <is>
          <t>LSM HT A DA</t>
        </is>
      </c>
      <c r="BD2" s="19" t="inlineStr">
        <is>
          <t>LSM HT A Poss</t>
        </is>
      </c>
      <c r="BE2" s="19" t="inlineStr">
        <is>
          <t>LSM HT A YC</t>
        </is>
      </c>
      <c r="BF2" s="19" t="inlineStr">
        <is>
          <t>LSM HT A RC</t>
        </is>
      </c>
      <c r="BG2" s="18" t="inlineStr">
        <is>
          <t>MTS H P</t>
        </is>
      </c>
      <c r="BH2" s="19" t="inlineStr">
        <is>
          <t>MTS H 0-0</t>
        </is>
      </c>
      <c r="BI2" s="19" t="inlineStr">
        <is>
          <t>MTS H O1.5</t>
        </is>
      </c>
      <c r="BJ2" s="19" t="inlineStr">
        <is>
          <t>MTS H O2.5</t>
        </is>
      </c>
      <c r="BK2" s="19" t="inlineStr">
        <is>
          <t>MTS H O3.5</t>
        </is>
      </c>
      <c r="BL2" s="19" t="inlineStr">
        <is>
          <t>MTS H Scrd</t>
        </is>
      </c>
      <c r="BM2" s="19" t="inlineStr">
        <is>
          <t>MTS H Concd</t>
        </is>
      </c>
      <c r="BN2" s="19" t="inlineStr">
        <is>
          <t>MTS H Scrd Ave</t>
        </is>
      </c>
      <c r="BO2" s="19" t="inlineStr">
        <is>
          <t>MTS H Concd Ave</t>
        </is>
      </c>
      <c r="BP2" s="19" t="inlineStr">
        <is>
          <t>MTS H BTS</t>
        </is>
      </c>
      <c r="BQ2" s="19" t="inlineStr">
        <is>
          <t>MTS H 1+ 1st</t>
        </is>
      </c>
      <c r="BR2" s="19" t="inlineStr">
        <is>
          <t>MTS H 2+ 1st</t>
        </is>
      </c>
      <c r="BS2" s="19" t="inlineStr">
        <is>
          <t>MTS H 1+ 2nd</t>
        </is>
      </c>
      <c r="BT2" s="19" t="inlineStr">
        <is>
          <t>MTS H 2+ 2nd</t>
        </is>
      </c>
      <c r="BU2" s="19" t="inlineStr">
        <is>
          <t>MTS H CS3</t>
        </is>
      </c>
      <c r="BV2" s="19" t="inlineStr">
        <is>
          <t>MTS H CS4</t>
        </is>
      </c>
      <c r="BW2" s="18" t="inlineStr">
        <is>
          <t>MTS A P</t>
        </is>
      </c>
      <c r="BX2" s="19" t="inlineStr">
        <is>
          <t>MTS A 0-0</t>
        </is>
      </c>
      <c r="BY2" s="19" t="inlineStr">
        <is>
          <t>MTS A O1.5</t>
        </is>
      </c>
      <c r="BZ2" s="19" t="inlineStr">
        <is>
          <t>MTS A O2.5</t>
        </is>
      </c>
      <c r="CA2" s="19" t="inlineStr">
        <is>
          <t>MTS A O3.5</t>
        </is>
      </c>
      <c r="CB2" s="19" t="inlineStr">
        <is>
          <t>MTS A Scrd</t>
        </is>
      </c>
      <c r="CC2" s="19" t="inlineStr">
        <is>
          <t>MTS A Concd</t>
        </is>
      </c>
      <c r="CD2" s="19" t="inlineStr">
        <is>
          <t>MTS A Scrd Ave</t>
        </is>
      </c>
      <c r="CE2" s="19" t="inlineStr">
        <is>
          <t>MTS A Concd Ave</t>
        </is>
      </c>
      <c r="CF2" s="19" t="inlineStr">
        <is>
          <t>MTS A BTS</t>
        </is>
      </c>
      <c r="CG2" s="19" t="inlineStr">
        <is>
          <t>MTS A 1+ 1st</t>
        </is>
      </c>
      <c r="CH2" s="19" t="inlineStr">
        <is>
          <t>MTS A 2+ 1st</t>
        </is>
      </c>
      <c r="CI2" s="19" t="inlineStr">
        <is>
          <t>MTS A 1+ 2nd</t>
        </is>
      </c>
      <c r="CJ2" s="19" t="inlineStr">
        <is>
          <t>MTS A 2+ 2nd</t>
        </is>
      </c>
      <c r="CK2" s="19" t="inlineStr">
        <is>
          <t>MTS A CS3</t>
        </is>
      </c>
      <c r="CL2" s="19" t="inlineStr">
        <is>
          <t>MTS A CS4</t>
        </is>
      </c>
      <c r="CM2" s="19" t="inlineStr">
        <is>
          <t>TB H P</t>
        </is>
      </c>
      <c r="CN2" s="19" t="inlineStr">
        <is>
          <t>TB H 0-0</t>
        </is>
      </c>
      <c r="CO2" s="19" t="inlineStr">
        <is>
          <t>TB H O1.5</t>
        </is>
      </c>
      <c r="CP2" s="19" t="inlineStr">
        <is>
          <t>TB H O2.5</t>
        </is>
      </c>
      <c r="CQ2" s="19" t="inlineStr">
        <is>
          <t>TB H O3.5</t>
        </is>
      </c>
      <c r="CR2" s="19" t="inlineStr">
        <is>
          <t>TB H Scrd</t>
        </is>
      </c>
      <c r="CS2" s="19" t="inlineStr">
        <is>
          <t>TB H Concd</t>
        </is>
      </c>
      <c r="CT2" s="19" t="inlineStr">
        <is>
          <t>TB H Scrd Ave</t>
        </is>
      </c>
      <c r="CU2" s="19" t="inlineStr">
        <is>
          <t>TB H Concd Ave</t>
        </is>
      </c>
      <c r="CV2" s="19" t="inlineStr">
        <is>
          <t>TB H BTS</t>
        </is>
      </c>
      <c r="CW2" s="19" t="inlineStr">
        <is>
          <t>TB H 1+ 1st</t>
        </is>
      </c>
      <c r="CX2" s="19" t="inlineStr">
        <is>
          <t>TB H 2+ 1st</t>
        </is>
      </c>
      <c r="CY2" s="19" t="inlineStr">
        <is>
          <t>TB H 1+ 2nd</t>
        </is>
      </c>
      <c r="CZ2" s="19" t="inlineStr">
        <is>
          <t>TB H 2+ 2nd</t>
        </is>
      </c>
      <c r="DA2" s="19" t="inlineStr">
        <is>
          <t>TB H CS3</t>
        </is>
      </c>
      <c r="DB2" s="19" t="inlineStr">
        <is>
          <t>TB H CS4</t>
        </is>
      </c>
      <c r="DC2" s="19" t="inlineStr">
        <is>
          <t>TB A P</t>
        </is>
      </c>
      <c r="DD2" s="19" t="inlineStr">
        <is>
          <t>TB A 0-0</t>
        </is>
      </c>
      <c r="DE2" s="19" t="inlineStr">
        <is>
          <t>TB A O1.5</t>
        </is>
      </c>
      <c r="DF2" s="19" t="inlineStr">
        <is>
          <t>TB A O2.5</t>
        </is>
      </c>
      <c r="DG2" s="19" t="inlineStr">
        <is>
          <t>TB A O3.5</t>
        </is>
      </c>
      <c r="DH2" s="19" t="inlineStr">
        <is>
          <t>TB A Scrd</t>
        </is>
      </c>
      <c r="DI2" s="19" t="inlineStr">
        <is>
          <t>TB A Concd</t>
        </is>
      </c>
      <c r="DJ2" s="19" t="inlineStr">
        <is>
          <t>TB A Scrd Ave</t>
        </is>
      </c>
      <c r="DK2" s="19" t="inlineStr">
        <is>
          <t>TB A Concd Ave</t>
        </is>
      </c>
      <c r="DL2" s="19" t="inlineStr">
        <is>
          <t>TB A BTS</t>
        </is>
      </c>
      <c r="DM2" s="19" t="inlineStr">
        <is>
          <t>TB A 1+ 1st</t>
        </is>
      </c>
      <c r="DN2" s="19" t="inlineStr">
        <is>
          <t>TB A 2+ 1st</t>
        </is>
      </c>
      <c r="DO2" s="19" t="inlineStr">
        <is>
          <t>TB A 1+ 2nd</t>
        </is>
      </c>
      <c r="DP2" s="19" t="inlineStr">
        <is>
          <t>TB A 2+ 2nd</t>
        </is>
      </c>
      <c r="DQ2" s="19" t="inlineStr">
        <is>
          <t>TB A CS3</t>
        </is>
      </c>
      <c r="DR2" s="19" t="inlineStr">
        <is>
          <t>TB A CS4</t>
        </is>
      </c>
      <c r="DS2" s="19" t="inlineStr">
        <is>
          <t>PP H FH Scrd</t>
        </is>
      </c>
      <c r="DT2" s="19" t="inlineStr">
        <is>
          <t>PP A FH Scrd</t>
        </is>
      </c>
      <c r="DU2" s="19" t="inlineStr">
        <is>
          <t>PP FH Prob %</t>
        </is>
      </c>
      <c r="DV2" s="19" t="inlineStr">
        <is>
          <t>PP H SH Scrd</t>
        </is>
      </c>
      <c r="DW2" s="19" t="inlineStr">
        <is>
          <t>PP A SH Scrd</t>
        </is>
      </c>
      <c r="DX2" s="19" t="inlineStr">
        <is>
          <t>PP SH Prob %</t>
        </is>
      </c>
      <c r="DY2" s="19" t="inlineStr">
        <is>
          <t>PP WDW</t>
        </is>
      </c>
      <c r="DZ2" s="19" t="inlineStr">
        <is>
          <t>PP FB</t>
        </is>
      </c>
      <c r="EA2" s="19" t="inlineStr">
        <is>
          <t>PP PZ</t>
        </is>
      </c>
      <c r="EB2" s="19" t="inlineStr">
        <is>
          <t>PP GP</t>
        </is>
      </c>
      <c r="EC2" s="19" t="inlineStr">
        <is>
          <t>PP H2H</t>
        </is>
      </c>
      <c r="ED2" s="19" t="inlineStr">
        <is>
          <t>GT H G+</t>
        </is>
      </c>
      <c r="EE2" s="19" t="inlineStr">
        <is>
          <t>GT H G-</t>
        </is>
      </c>
      <c r="EF2" s="19" t="inlineStr">
        <is>
          <t>GT H 0-15+</t>
        </is>
      </c>
      <c r="EG2" s="19" t="inlineStr">
        <is>
          <t>GT H 0-15-</t>
        </is>
      </c>
      <c r="EH2" s="19" t="inlineStr">
        <is>
          <t>GT H 16-30+</t>
        </is>
      </c>
      <c r="EI2" s="19" t="inlineStr">
        <is>
          <t>GT H 16-30-</t>
        </is>
      </c>
      <c r="EJ2" s="19" t="inlineStr">
        <is>
          <t>GT H 31-45+</t>
        </is>
      </c>
      <c r="EK2" s="19" t="inlineStr">
        <is>
          <t>GT H 31-45-</t>
        </is>
      </c>
      <c r="EL2" s="19" t="inlineStr">
        <is>
          <t>GT H 46-60+</t>
        </is>
      </c>
      <c r="EM2" s="19" t="inlineStr">
        <is>
          <t>GT H 46-60-</t>
        </is>
      </c>
      <c r="EN2" s="19" t="inlineStr">
        <is>
          <t>GT H 61/75+</t>
        </is>
      </c>
      <c r="EO2" s="19" t="inlineStr">
        <is>
          <t>GT H 61/75-</t>
        </is>
      </c>
      <c r="EP2" s="19" t="inlineStr">
        <is>
          <t>GT H 76-90+</t>
        </is>
      </c>
      <c r="EQ2" s="19" t="inlineStr">
        <is>
          <t>GT H 76-90-</t>
        </is>
      </c>
      <c r="ER2" s="19" t="inlineStr">
        <is>
          <t>GT H Goals F/A 0-15</t>
        </is>
      </c>
      <c r="ES2" s="19" t="inlineStr">
        <is>
          <t>GT H Goals F/A 16-30</t>
        </is>
      </c>
      <c r="ET2" s="19" t="inlineStr">
        <is>
          <t>GT H Goals F/A 31-45</t>
        </is>
      </c>
      <c r="EU2" s="19" t="inlineStr">
        <is>
          <t>GT H Goals F/A 46-60</t>
        </is>
      </c>
      <c r="EV2" s="19" t="inlineStr">
        <is>
          <t>GT H Goals F/A 61-75</t>
        </is>
      </c>
      <c r="EW2" s="19" t="inlineStr">
        <is>
          <t>GT H Goals F/A 76-90</t>
        </is>
      </c>
      <c r="EX2" s="19" t="inlineStr">
        <is>
          <t>GT H GS1 %</t>
        </is>
      </c>
      <c r="EY2" s="19" t="inlineStr">
        <is>
          <t>GT H GS2 %</t>
        </is>
      </c>
      <c r="EZ2" s="19" t="inlineStr">
        <is>
          <t>GT H GC1 %</t>
        </is>
      </c>
      <c r="FA2" s="19" t="inlineStr">
        <is>
          <t>GT H GC2 %</t>
        </is>
      </c>
      <c r="FB2" s="19" t="inlineStr">
        <is>
          <t>GT H 40+</t>
        </is>
      </c>
      <c r="FC2" s="19" t="inlineStr">
        <is>
          <t>GT H 85+</t>
        </is>
      </c>
      <c r="FD2" s="19" t="inlineStr">
        <is>
          <t>GT A G+</t>
        </is>
      </c>
      <c r="FE2" s="19" t="inlineStr">
        <is>
          <t>GT A G-</t>
        </is>
      </c>
      <c r="FF2" s="19" t="inlineStr">
        <is>
          <t>GT A 0-15+</t>
        </is>
      </c>
      <c r="FG2" s="19" t="inlineStr">
        <is>
          <t>GT A 0-15-</t>
        </is>
      </c>
      <c r="FH2" s="19" t="inlineStr">
        <is>
          <t>GT A 16-30+</t>
        </is>
      </c>
      <c r="FI2" s="19" t="inlineStr">
        <is>
          <t>GT A 16-30-</t>
        </is>
      </c>
      <c r="FJ2" s="19" t="inlineStr">
        <is>
          <t>GT A 31-45+</t>
        </is>
      </c>
      <c r="FK2" s="19" t="inlineStr">
        <is>
          <t>GT A 31-45-</t>
        </is>
      </c>
      <c r="FL2" s="19" t="inlineStr">
        <is>
          <t>GT A 46-60+</t>
        </is>
      </c>
      <c r="FM2" s="19" t="inlineStr">
        <is>
          <t>GT A 46-60-</t>
        </is>
      </c>
      <c r="FN2" s="19" t="inlineStr">
        <is>
          <t>GT A 61/75+</t>
        </is>
      </c>
      <c r="FO2" s="19" t="inlineStr">
        <is>
          <t>GT A 61/75-</t>
        </is>
      </c>
      <c r="FP2" s="19" t="inlineStr">
        <is>
          <t>GT A 76-90+</t>
        </is>
      </c>
      <c r="FQ2" s="19" t="inlineStr">
        <is>
          <t>GT A 76-90-</t>
        </is>
      </c>
      <c r="FR2" s="19" t="inlineStr">
        <is>
          <t>GT A Goals F/A 0-15</t>
        </is>
      </c>
      <c r="FS2" s="19" t="inlineStr">
        <is>
          <t>GT A Goals F/A 16-30</t>
        </is>
      </c>
      <c r="FT2" s="19" t="inlineStr">
        <is>
          <t>GT A Goals F/A 31-45</t>
        </is>
      </c>
      <c r="FU2" s="19" t="inlineStr">
        <is>
          <t>GT A Goals F/A 46-60</t>
        </is>
      </c>
      <c r="FV2" s="19" t="inlineStr">
        <is>
          <t>GT A Goals F/A 61-75</t>
        </is>
      </c>
      <c r="FW2" s="19" t="inlineStr">
        <is>
          <t>GT A Goals F/A 76-90</t>
        </is>
      </c>
      <c r="FX2" s="19" t="inlineStr">
        <is>
          <t>GT A GS1 %</t>
        </is>
      </c>
      <c r="FY2" s="19" t="inlineStr">
        <is>
          <t>GT A GS2 %</t>
        </is>
      </c>
      <c r="FZ2" s="19" t="inlineStr">
        <is>
          <t>GT A GC1 %</t>
        </is>
      </c>
      <c r="GA2" s="19" t="inlineStr">
        <is>
          <t>GT A GC2 %</t>
        </is>
      </c>
      <c r="GB2" s="19" t="inlineStr">
        <is>
          <t>GT A 40+</t>
        </is>
      </c>
      <c r="GC2" s="19" t="inlineStr">
        <is>
          <t>GT A 85+</t>
        </is>
      </c>
      <c r="GD2" s="19" t="inlineStr">
        <is>
          <t>GP H H</t>
        </is>
      </c>
      <c r="GE2" s="19" t="inlineStr">
        <is>
          <t>GP H D</t>
        </is>
      </c>
      <c r="GF2" s="19" t="inlineStr">
        <is>
          <t>GP H A</t>
        </is>
      </c>
      <c r="GG2" s="19" t="inlineStr">
        <is>
          <t>GP H 1-0</t>
        </is>
      </c>
      <c r="GH2" s="19" t="inlineStr">
        <is>
          <t>GP H 1-0-1-1</t>
        </is>
      </c>
      <c r="GI2" s="19" t="inlineStr">
        <is>
          <t>GP H 1-0-2-0</t>
        </is>
      </c>
      <c r="GJ2" s="19" t="inlineStr">
        <is>
          <t>GP H 0-1</t>
        </is>
      </c>
      <c r="GK2" s="19" t="inlineStr">
        <is>
          <t>GP H 0-1-1-1</t>
        </is>
      </c>
      <c r="GL2" s="19" t="inlineStr">
        <is>
          <t>GP H 0-1-0-2</t>
        </is>
      </c>
      <c r="GM2" s="19" t="inlineStr">
        <is>
          <t>GP H First</t>
        </is>
      </c>
      <c r="GN2" s="19" t="inlineStr">
        <is>
          <t>GP H Last</t>
        </is>
      </c>
      <c r="GO2" s="19" t="inlineStr">
        <is>
          <t>GP H 2+</t>
        </is>
      </c>
      <c r="GP2" s="19" t="inlineStr">
        <is>
          <t>GP H 2-</t>
        </is>
      </c>
      <c r="GQ2" s="19" t="inlineStr">
        <is>
          <t>GP H H 1st</t>
        </is>
      </c>
      <c r="GR2" s="19" t="inlineStr">
        <is>
          <t>GP H D 1st</t>
        </is>
      </c>
      <c r="GS2" s="19" t="inlineStr">
        <is>
          <t>GP H A 1st</t>
        </is>
      </c>
      <c r="GT2" s="19" t="inlineStr">
        <is>
          <t>GP H H 2nd</t>
        </is>
      </c>
      <c r="GU2" s="19" t="inlineStr">
        <is>
          <t>GP H D 2nd</t>
        </is>
      </c>
      <c r="GV2" s="19" t="inlineStr">
        <is>
          <t>GP H A 2nd</t>
        </is>
      </c>
      <c r="GW2" s="19" t="inlineStr">
        <is>
          <t>GP A H</t>
        </is>
      </c>
      <c r="GX2" s="19" t="inlineStr">
        <is>
          <t>GP A D</t>
        </is>
      </c>
      <c r="GY2" s="19" t="inlineStr">
        <is>
          <t>GP A A</t>
        </is>
      </c>
      <c r="GZ2" s="19" t="inlineStr">
        <is>
          <t>GP A 1-0</t>
        </is>
      </c>
      <c r="HA2" s="19" t="inlineStr">
        <is>
          <t>GP A 1-0-1-1</t>
        </is>
      </c>
      <c r="HB2" s="19" t="inlineStr">
        <is>
          <t>GP A 1-0-2-0</t>
        </is>
      </c>
      <c r="HC2" s="19" t="inlineStr">
        <is>
          <t>GP A 0-1</t>
        </is>
      </c>
      <c r="HD2" s="19" t="inlineStr">
        <is>
          <t>GP A 0-1-1-1</t>
        </is>
      </c>
      <c r="HE2" s="19" t="inlineStr">
        <is>
          <t>GP A 0-1-0-2</t>
        </is>
      </c>
      <c r="HF2" s="19" t="inlineStr">
        <is>
          <t>GP A First</t>
        </is>
      </c>
      <c r="HG2" s="19" t="inlineStr">
        <is>
          <t>GP A Last</t>
        </is>
      </c>
      <c r="HH2" s="19" t="inlineStr">
        <is>
          <t>GP A 2+</t>
        </is>
      </c>
      <c r="HI2" s="19" t="inlineStr">
        <is>
          <t>GP A 2-</t>
        </is>
      </c>
      <c r="HJ2" s="19" t="inlineStr">
        <is>
          <t>GP A H 1st</t>
        </is>
      </c>
      <c r="HK2" s="19" t="inlineStr">
        <is>
          <t>GP A D 1st</t>
        </is>
      </c>
      <c r="HL2" s="19" t="inlineStr">
        <is>
          <t>GP A A 1st</t>
        </is>
      </c>
      <c r="HM2" s="19" t="inlineStr">
        <is>
          <t>GP A H 2nd</t>
        </is>
      </c>
      <c r="HN2" s="19" t="inlineStr">
        <is>
          <t>GP A D 2nd</t>
        </is>
      </c>
      <c r="HO2" s="19" t="inlineStr">
        <is>
          <t>GP A A 2nd</t>
        </is>
      </c>
      <c r="HP2" s="19" t="inlineStr">
        <is>
          <t>LTA H Pos</t>
        </is>
      </c>
      <c r="HQ2" s="18" t="inlineStr">
        <is>
          <t>LTA H H/A</t>
        </is>
      </c>
      <c r="HR2" s="19" t="inlineStr">
        <is>
          <t>LTA H H/A Swing</t>
        </is>
      </c>
      <c r="HS2" s="19" t="inlineStr">
        <is>
          <t>LTA H FH</t>
        </is>
      </c>
      <c r="HT2" s="19" t="inlineStr">
        <is>
          <t>LTA H FH Swing</t>
        </is>
      </c>
      <c r="HU2" s="19" t="inlineStr">
        <is>
          <t>LTA H SH</t>
        </is>
      </c>
      <c r="HV2" s="19" t="inlineStr">
        <is>
          <t>LTA H SH Swing</t>
        </is>
      </c>
      <c r="HW2" s="18" t="inlineStr">
        <is>
          <t>LTA H Attack</t>
        </is>
      </c>
      <c r="HX2" s="18" t="inlineStr">
        <is>
          <t>LTA H Defence</t>
        </is>
      </c>
      <c r="HY2" s="18" t="inlineStr">
        <is>
          <t>LTA H Form</t>
        </is>
      </c>
      <c r="HZ2" s="18" t="inlineStr">
        <is>
          <t>LTA H H/A Form</t>
        </is>
      </c>
      <c r="IA2" s="19" t="inlineStr">
        <is>
          <t>LTA A Pos</t>
        </is>
      </c>
      <c r="IB2" s="18" t="inlineStr">
        <is>
          <t>LTA A H/A</t>
        </is>
      </c>
      <c r="IC2" s="19" t="inlineStr">
        <is>
          <t>LTA A H/A Swing</t>
        </is>
      </c>
      <c r="ID2" s="19" t="inlineStr">
        <is>
          <t>LTA A FH</t>
        </is>
      </c>
      <c r="IE2" s="19" t="inlineStr">
        <is>
          <t>LTA A FH Swing</t>
        </is>
      </c>
      <c r="IF2" s="19" t="inlineStr">
        <is>
          <t>LTA A SH</t>
        </is>
      </c>
      <c r="IG2" s="19" t="inlineStr">
        <is>
          <t>LTA A SH Swing</t>
        </is>
      </c>
      <c r="IH2" s="18" t="inlineStr">
        <is>
          <t>LTA A Attack</t>
        </is>
      </c>
      <c r="II2" s="18" t="inlineStr">
        <is>
          <t>LTA A Defence</t>
        </is>
      </c>
      <c r="IJ2" s="18" t="inlineStr">
        <is>
          <t>LTA A Form</t>
        </is>
      </c>
      <c r="IK2" s="18" t="inlineStr">
        <is>
          <t>LTA A H/A Form</t>
        </is>
      </c>
      <c r="IL2" s="19" t="inlineStr">
        <is>
          <t>RLTA H Pos</t>
        </is>
      </c>
      <c r="IM2" s="19" t="inlineStr">
        <is>
          <t>RLTA H H/A</t>
        </is>
      </c>
      <c r="IN2" s="19" t="inlineStr">
        <is>
          <t>RLTA H H/A Swing</t>
        </is>
      </c>
      <c r="IO2" s="19" t="inlineStr">
        <is>
          <t>RLTA H FH</t>
        </is>
      </c>
      <c r="IP2" s="19" t="inlineStr">
        <is>
          <t>RLTA H FH Swing</t>
        </is>
      </c>
      <c r="IQ2" s="19" t="inlineStr">
        <is>
          <t>RLTA H SH</t>
        </is>
      </c>
      <c r="IR2" s="19" t="inlineStr">
        <is>
          <t>RLTA H SH Swing</t>
        </is>
      </c>
      <c r="IS2" s="19" t="inlineStr">
        <is>
          <t>RLTA H Attack</t>
        </is>
      </c>
      <c r="IT2" s="19" t="inlineStr">
        <is>
          <t>RLTA H Defence</t>
        </is>
      </c>
      <c r="IU2" s="19" t="inlineStr">
        <is>
          <t>RLTA H Form</t>
        </is>
      </c>
      <c r="IV2" s="19" t="inlineStr">
        <is>
          <t>RLTA H H/A Form</t>
        </is>
      </c>
      <c r="IW2" s="19" t="inlineStr">
        <is>
          <t>RLTA A Pos</t>
        </is>
      </c>
      <c r="IX2" s="19" t="inlineStr">
        <is>
          <t>RLTA A H/A</t>
        </is>
      </c>
      <c r="IY2" s="19" t="inlineStr">
        <is>
          <t>RLTA A H/A Swing</t>
        </is>
      </c>
      <c r="IZ2" s="19" t="inlineStr">
        <is>
          <t>RLTA A FH</t>
        </is>
      </c>
      <c r="JA2" s="19" t="inlineStr">
        <is>
          <t>RLTA A FH Swing</t>
        </is>
      </c>
      <c r="JB2" s="19" t="inlineStr">
        <is>
          <t>RLTA A SH</t>
        </is>
      </c>
      <c r="JC2" s="19" t="inlineStr">
        <is>
          <t>RLTA A SH Swing</t>
        </is>
      </c>
      <c r="JD2" s="19" t="inlineStr">
        <is>
          <t>RLTA A Attack</t>
        </is>
      </c>
      <c r="JE2" s="19" t="inlineStr">
        <is>
          <t>RLTA A Defence</t>
        </is>
      </c>
      <c r="JF2" s="19" t="inlineStr">
        <is>
          <t>RLTA A Form</t>
        </is>
      </c>
      <c r="JG2" s="19" t="inlineStr">
        <is>
          <t>RLTA A H/A Form</t>
        </is>
      </c>
      <c r="JH2" s="19" t="inlineStr">
        <is>
          <t>ELTA H Pos</t>
        </is>
      </c>
      <c r="JI2" s="19" t="inlineStr">
        <is>
          <t>ELTA H H/A</t>
        </is>
      </c>
      <c r="JJ2" s="19" t="inlineStr">
        <is>
          <t>ELTA H H/A Swing</t>
        </is>
      </c>
      <c r="JK2" s="19" t="inlineStr">
        <is>
          <t>ELTA H FH</t>
        </is>
      </c>
      <c r="JL2" s="19" t="inlineStr">
        <is>
          <t>ELTA H FH Swing</t>
        </is>
      </c>
      <c r="JM2" s="19" t="inlineStr">
        <is>
          <t>ELTA H SH</t>
        </is>
      </c>
      <c r="JN2" s="19" t="inlineStr">
        <is>
          <t>ELTA H SH Swing</t>
        </is>
      </c>
      <c r="JO2" s="19" t="inlineStr">
        <is>
          <t>ELTA H Attack</t>
        </is>
      </c>
      <c r="JP2" s="19" t="inlineStr">
        <is>
          <t>ELTA H Defence</t>
        </is>
      </c>
      <c r="JQ2" s="19" t="inlineStr">
        <is>
          <t>ELTA H Form</t>
        </is>
      </c>
      <c r="JR2" s="19" t="inlineStr">
        <is>
          <t>ELTA H H/A Form</t>
        </is>
      </c>
      <c r="JS2" s="19" t="inlineStr">
        <is>
          <t>ELTA A Pos</t>
        </is>
      </c>
      <c r="JT2" s="19" t="inlineStr">
        <is>
          <t>ELTA A H/A</t>
        </is>
      </c>
      <c r="JU2" s="19" t="inlineStr">
        <is>
          <t>ELTA A H/A Swing</t>
        </is>
      </c>
      <c r="JV2" s="19" t="inlineStr">
        <is>
          <t>ELTA A FH</t>
        </is>
      </c>
      <c r="JW2" s="19" t="inlineStr">
        <is>
          <t>ELTA A FH Swing</t>
        </is>
      </c>
      <c r="JX2" s="19" t="inlineStr">
        <is>
          <t>ELTA A SH</t>
        </is>
      </c>
      <c r="JY2" s="19" t="inlineStr">
        <is>
          <t>ELTA A SH Swing</t>
        </is>
      </c>
      <c r="JZ2" s="19" t="inlineStr">
        <is>
          <t>ELTA A Attack</t>
        </is>
      </c>
      <c r="KA2" s="19" t="inlineStr">
        <is>
          <t>ELTA A Defence</t>
        </is>
      </c>
      <c r="KB2" s="19" t="inlineStr">
        <is>
          <t>ELTA A Form</t>
        </is>
      </c>
      <c r="KC2" s="19" t="inlineStr">
        <is>
          <t>ELTA A H/A Form</t>
        </is>
      </c>
      <c r="KD2" s="19" t="inlineStr">
        <is>
          <t>GVT H</t>
        </is>
      </c>
      <c r="KE2" s="19" t="inlineStr">
        <is>
          <t>GVT D</t>
        </is>
      </c>
      <c r="KF2" s="19" t="inlineStr">
        <is>
          <t>GVT A</t>
        </is>
      </c>
      <c r="KG2" s="19" t="inlineStr">
        <is>
          <t>GVT BTS</t>
        </is>
      </c>
      <c r="KH2" s="19" t="inlineStr">
        <is>
          <t>GVT O15</t>
        </is>
      </c>
      <c r="KI2" s="19" t="inlineStr">
        <is>
          <t>GVT O25</t>
        </is>
      </c>
      <c r="KJ2" s="19" t="inlineStr">
        <is>
          <t>GVT O35</t>
        </is>
      </c>
      <c r="KK2" s="18" t="inlineStr">
        <is>
          <t>League Teams</t>
        </is>
      </c>
      <c r="KL2" s="20" t="inlineStr">
        <is>
          <t>FH LTD 21-45</t>
        </is>
      </c>
      <c r="KM2" s="20" t="inlineStr">
        <is>
          <t>FH00 25-45</t>
        </is>
      </c>
      <c r="KN2" s="21" t="inlineStr">
        <is>
          <t>BF Home Team</t>
        </is>
      </c>
      <c r="KO2" s="21" t="inlineStr">
        <is>
          <t>BF Away Team</t>
        </is>
      </c>
      <c r="KP2" s="21" t="inlineStr">
        <is>
          <t>BF Fixture to match Scrape</t>
        </is>
      </c>
      <c r="KQ2" s="21" t="inlineStr">
        <is>
          <t>League</t>
        </is>
      </c>
      <c r="KR2" s="21" t="inlineStr">
        <is>
          <t>LTA H Attack</t>
        </is>
      </c>
      <c r="KS2" s="21" t="inlineStr">
        <is>
          <t>LTA H Defence</t>
        </is>
      </c>
      <c r="KT2" s="21" t="inlineStr">
        <is>
          <t>LTA A Attack</t>
        </is>
      </c>
      <c r="KU2" s="21" t="inlineStr">
        <is>
          <t>LTA A Defence</t>
        </is>
      </c>
      <c r="KV2" s="21" t="inlineStr">
        <is>
          <t>LTA H H/A Form</t>
        </is>
      </c>
      <c r="KW2" s="21" t="inlineStr">
        <is>
          <t>LTA H Form</t>
        </is>
      </c>
      <c r="KX2" s="21" t="inlineStr">
        <is>
          <t>LTA A H/A Form</t>
        </is>
      </c>
      <c r="KY2" s="21" t="inlineStr">
        <is>
          <t>LTA A Form</t>
        </is>
      </c>
      <c r="KZ2" s="21" t="inlineStr">
        <is>
          <t>LTA H H/A</t>
        </is>
      </c>
      <c r="LA2" s="21" t="inlineStr">
        <is>
          <t>LTA A H/A</t>
        </is>
      </c>
      <c r="LB2" s="14" t="inlineStr">
        <is>
          <t>ID</t>
        </is>
      </c>
      <c r="LC2" s="14" t="inlineStr">
        <is>
          <t>DateTime</t>
        </is>
      </c>
      <c r="LD2" s="14" t="inlineStr">
        <is>
          <t>Game</t>
        </is>
      </c>
      <c r="LE2" s="14" t="inlineStr">
        <is>
          <t>Home</t>
        </is>
      </c>
      <c r="LF2" s="14" t="inlineStr">
        <is>
          <t>Away</t>
        </is>
      </c>
      <c r="LG2" s="14" t="inlineStr">
        <is>
          <t>Draw</t>
        </is>
      </c>
      <c r="LH2" s="14" t="inlineStr">
        <is>
          <t>HT Home</t>
        </is>
      </c>
      <c r="LI2" s="14" t="inlineStr">
        <is>
          <t>HT Away</t>
        </is>
      </c>
      <c r="LJ2" s="14" t="inlineStr">
        <is>
          <t>HT Draw</t>
        </is>
      </c>
      <c r="LK2" s="14" t="inlineStr">
        <is>
          <t>HT Home Shots On</t>
        </is>
      </c>
      <c r="LL2" s="14" t="inlineStr">
        <is>
          <t>HT Home Shots Off</t>
        </is>
      </c>
      <c r="LM2" s="14" t="inlineStr">
        <is>
          <t>HT Home DA</t>
        </is>
      </c>
      <c r="LN2" s="14" t="inlineStr">
        <is>
          <t>HT Away Shots On</t>
        </is>
      </c>
      <c r="LO2" s="14" t="inlineStr">
        <is>
          <t>HT Away Shots Off</t>
        </is>
      </c>
      <c r="LP2" s="14" t="inlineStr">
        <is>
          <t>HT Away DA</t>
        </is>
      </c>
      <c r="LQ2" s="14" t="inlineStr">
        <is>
          <t>HT Score</t>
        </is>
      </c>
      <c r="LR2" s="22" t="inlineStr">
        <is>
          <t>Overround</t>
        </is>
      </c>
      <c r="LS2" s="22" t="n"/>
      <c r="LT2" s="23" t="inlineStr">
        <is>
          <t>HW Index</t>
        </is>
      </c>
      <c r="LU2" s="23" t="inlineStr">
        <is>
          <t>LTA H Attack</t>
        </is>
      </c>
      <c r="LV2" s="23" t="inlineStr">
        <is>
          <t>LTA H Defence</t>
        </is>
      </c>
      <c r="LW2" s="23" t="inlineStr">
        <is>
          <t>LTA A Attack</t>
        </is>
      </c>
      <c r="LX2" s="23" t="inlineStr">
        <is>
          <t>LTA A Defence</t>
        </is>
      </c>
      <c r="LY2" s="23" t="inlineStr">
        <is>
          <t>Home Shot Score</t>
        </is>
      </c>
      <c r="LZ2" s="23" t="inlineStr">
        <is>
          <t>Away Shot Score</t>
        </is>
      </c>
      <c r="MA2" s="23" t="inlineStr">
        <is>
          <t>Shot Score</t>
        </is>
      </c>
      <c r="MB2" s="23" t="inlineStr">
        <is>
          <t>Upper</t>
        </is>
      </c>
      <c r="MC2" s="23" t="inlineStr">
        <is>
          <t>Lower</t>
        </is>
      </c>
      <c r="MD2" s="23" t="inlineStr">
        <is>
          <t>Home Odds</t>
        </is>
      </c>
      <c r="ME2" s="23" t="inlineStr">
        <is>
          <t>Upper</t>
        </is>
      </c>
      <c r="MF2" s="23" t="inlineStr">
        <is>
          <t>Lower</t>
        </is>
      </c>
      <c r="MG2" s="23" t="inlineStr">
        <is>
          <t>DA Score</t>
        </is>
      </c>
      <c r="MH2" s="23" t="inlineStr">
        <is>
          <t>Upper</t>
        </is>
      </c>
      <c r="MI2" s="23" t="inlineStr">
        <is>
          <t>Lower</t>
        </is>
      </c>
      <c r="MJ2" s="14" t="inlineStr">
        <is>
          <t>Provider</t>
        </is>
      </c>
      <c r="MK2" s="14" t="inlineStr">
        <is>
          <t>SelectionName</t>
        </is>
      </c>
      <c r="ML2" s="14" t="inlineStr">
        <is>
          <t>MarketName</t>
        </is>
      </c>
      <c r="MM2" s="14" t="inlineStr">
        <is>
          <t>EventName</t>
        </is>
      </c>
      <c r="MN2" s="14" t="inlineStr">
        <is>
          <t>MarketType</t>
        </is>
      </c>
      <c r="MO2" s="14" t="inlineStr">
        <is>
          <t>BetType</t>
        </is>
      </c>
      <c r="MP2" s="23" t="inlineStr">
        <is>
          <t>HW Y</t>
        </is>
      </c>
      <c r="MQ2" s="23" t="inlineStr">
        <is>
          <t>HW N</t>
        </is>
      </c>
      <c r="MR2" s="23" t="inlineStr">
        <is>
          <t>HW Y</t>
        </is>
      </c>
      <c r="MS2" s="23" t="inlineStr">
        <is>
          <t>HW N</t>
        </is>
      </c>
      <c r="MT2" s="23" t="inlineStr">
        <is>
          <t>HW Y</t>
        </is>
      </c>
      <c r="MU2" s="23" t="inlineStr">
        <is>
          <t>HW N</t>
        </is>
      </c>
      <c r="MV2" s="23" t="inlineStr">
        <is>
          <t>HW Y</t>
        </is>
      </c>
      <c r="MW2" s="23" t="inlineStr">
        <is>
          <t>HW N</t>
        </is>
      </c>
      <c r="MX2" s="23" t="inlineStr">
        <is>
          <t>HW Y</t>
        </is>
      </c>
      <c r="MY2" s="23" t="inlineStr">
        <is>
          <t>HW N</t>
        </is>
      </c>
      <c r="MZ2" s="23" t="inlineStr">
        <is>
          <t>HW Y</t>
        </is>
      </c>
      <c r="NA2" s="23" t="inlineStr">
        <is>
          <t>HW N</t>
        </is>
      </c>
      <c r="NB2" s="23" t="inlineStr">
        <is>
          <t>HW Y</t>
        </is>
      </c>
      <c r="NC2" s="23" t="inlineStr">
        <is>
          <t>HW N</t>
        </is>
      </c>
      <c r="ND2" s="23" t="inlineStr">
        <is>
          <t>AW Y</t>
        </is>
      </c>
      <c r="NE2" s="23" t="inlineStr">
        <is>
          <t>AW N</t>
        </is>
      </c>
      <c r="NF2" s="23" t="inlineStr">
        <is>
          <t>AW Y</t>
        </is>
      </c>
      <c r="NG2" s="23" t="inlineStr">
        <is>
          <t>AW N</t>
        </is>
      </c>
      <c r="NH2" s="23" t="inlineStr">
        <is>
          <t>AW Y</t>
        </is>
      </c>
      <c r="NI2" s="23" t="inlineStr">
        <is>
          <t>AW N</t>
        </is>
      </c>
      <c r="NJ2" s="23" t="inlineStr">
        <is>
          <t>AW Y</t>
        </is>
      </c>
      <c r="NK2" s="23" t="inlineStr">
        <is>
          <t>AW N</t>
        </is>
      </c>
      <c r="NL2" s="23" t="inlineStr">
        <is>
          <t>AW Y</t>
        </is>
      </c>
      <c r="NM2" s="23" t="inlineStr">
        <is>
          <t>AW N</t>
        </is>
      </c>
      <c r="NN2" s="23" t="inlineStr">
        <is>
          <t>AW Y</t>
        </is>
      </c>
      <c r="NO2" s="23" t="inlineStr">
        <is>
          <t>AW N</t>
        </is>
      </c>
      <c r="NP2" s="23" t="inlineStr">
        <is>
          <t>AW Y</t>
        </is>
      </c>
      <c r="NQ2" s="23" t="inlineStr">
        <is>
          <t>AW N</t>
        </is>
      </c>
      <c r="NR2" s="23" t="inlineStr">
        <is>
          <t>AW Y</t>
        </is>
      </c>
      <c r="NS2" s="23" t="inlineStr">
        <is>
          <t>AW N</t>
        </is>
      </c>
      <c r="NT2" s="23" t="inlineStr">
        <is>
          <t>HW Y</t>
        </is>
      </c>
      <c r="NU2" s="23" t="inlineStr">
        <is>
          <t>HW N</t>
        </is>
      </c>
      <c r="NV2" s="12" t="inlineStr">
        <is>
          <t>SAMPLE</t>
        </is>
      </c>
      <c r="NW2" s="24" t="inlineStr">
        <is>
          <t>SR</t>
        </is>
      </c>
      <c r="NX2" s="25" t="inlineStr">
        <is>
          <t>ODDS</t>
        </is>
      </c>
      <c r="NY2" s="12" t="inlineStr">
        <is>
          <t>BF Odds</t>
        </is>
      </c>
      <c r="NZ2" s="12" t="inlineStr">
        <is>
          <t>EV</t>
        </is>
      </c>
      <c r="OA2" s="26" t="inlineStr">
        <is>
          <t>Overround</t>
        </is>
      </c>
      <c r="OB2" s="26" t="inlineStr">
        <is>
          <t>Overround</t>
        </is>
      </c>
      <c r="OC2" s="26" t="inlineStr">
        <is>
          <t>Sample&gt;100</t>
        </is>
      </c>
      <c r="OD2" s="26" t="inlineStr">
        <is>
          <t>&gt;8%</t>
        </is>
      </c>
      <c r="OE2" s="26" t="inlineStr">
        <is>
          <t>Higher</t>
        </is>
      </c>
      <c r="OF2" s="26" t="inlineStr">
        <is>
          <t>Qualifier</t>
        </is>
      </c>
      <c r="OG2" s="27" t="inlineStr">
        <is>
          <t>AW Y</t>
        </is>
      </c>
      <c r="OH2" s="23" t="inlineStr">
        <is>
          <t>AW N</t>
        </is>
      </c>
      <c r="OI2" s="28" t="inlineStr">
        <is>
          <t>SAMPLE</t>
        </is>
      </c>
      <c r="OJ2" s="29" t="inlineStr">
        <is>
          <t>SR</t>
        </is>
      </c>
      <c r="OK2" s="30" t="inlineStr">
        <is>
          <t>ODDS</t>
        </is>
      </c>
      <c r="OL2" s="28" t="inlineStr">
        <is>
          <t>BF Odds</t>
        </is>
      </c>
      <c r="OM2" s="28" t="inlineStr">
        <is>
          <t>EV</t>
        </is>
      </c>
      <c r="ON2" s="26" t="inlineStr">
        <is>
          <t>Overround</t>
        </is>
      </c>
      <c r="OO2" s="26" t="inlineStr">
        <is>
          <t>Overround</t>
        </is>
      </c>
      <c r="OP2" s="26" t="inlineStr">
        <is>
          <t>Sample&gt;100</t>
        </is>
      </c>
      <c r="OQ2" s="26" t="inlineStr">
        <is>
          <t>&gt;8%</t>
        </is>
      </c>
      <c r="OR2" s="26" t="inlineStr">
        <is>
          <t>Higher</t>
        </is>
      </c>
      <c r="OS2" s="26" t="inlineStr">
        <is>
          <t>Qualifier</t>
        </is>
      </c>
      <c r="OT2" s="14" t="inlineStr">
        <is>
          <t>Provider</t>
        </is>
      </c>
      <c r="OU2" s="14" t="inlineStr">
        <is>
          <t>SelectionName</t>
        </is>
      </c>
      <c r="OV2" s="14" t="inlineStr">
        <is>
          <t>MarketName</t>
        </is>
      </c>
      <c r="OW2" s="14" t="inlineStr">
        <is>
          <t>EventName</t>
        </is>
      </c>
      <c r="OX2" s="14" t="inlineStr">
        <is>
          <t>MarketType</t>
        </is>
      </c>
      <c r="OY2" s="14" t="inlineStr">
        <is>
          <t>BetType</t>
        </is>
      </c>
    </row>
    <row r="3" ht="16.5" customHeight="1" thickBot="1" thickTop="1">
      <c r="A3" s="2" t="n">
        <v>45111</v>
      </c>
      <c r="B3" t="inlineStr">
        <is>
          <t>Argentina</t>
        </is>
      </c>
      <c r="C3" t="inlineStr">
        <is>
          <t>Primera Division</t>
        </is>
      </c>
      <c r="D3" t="inlineStr">
        <is>
          <t>Newell's Old Boys</t>
        </is>
      </c>
      <c r="E3" t="inlineStr">
        <is>
          <t>Gimnasia La Plata</t>
        </is>
      </c>
      <c r="L3" t="n">
        <v>2.1</v>
      </c>
      <c r="M3" t="n">
        <v>3.15</v>
      </c>
      <c r="N3" t="n">
        <v>4.5</v>
      </c>
      <c r="O3" t="n">
        <v>1756</v>
      </c>
      <c r="P3" t="n">
        <v>2.9</v>
      </c>
      <c r="Q3" t="n">
        <v>1.5</v>
      </c>
      <c r="R3" t="n">
        <v>78</v>
      </c>
      <c r="BG3" t="n">
        <v>10</v>
      </c>
      <c r="BH3" t="n">
        <v>2</v>
      </c>
      <c r="BI3" t="n">
        <v>4</v>
      </c>
      <c r="BJ3" t="n">
        <v>0</v>
      </c>
      <c r="BK3" t="n">
        <v>0</v>
      </c>
      <c r="BL3" t="n">
        <v>7</v>
      </c>
      <c r="BM3" t="n">
        <v>2</v>
      </c>
      <c r="BN3" t="n">
        <v>1</v>
      </c>
      <c r="BO3" t="n">
        <v>0.2</v>
      </c>
      <c r="BP3" t="n">
        <v>1</v>
      </c>
      <c r="BQ3" t="n">
        <v>4</v>
      </c>
      <c r="BR3" t="n">
        <v>0</v>
      </c>
      <c r="BS3" t="n">
        <v>7</v>
      </c>
      <c r="BT3" t="n">
        <v>1</v>
      </c>
      <c r="BU3" t="n">
        <v>0</v>
      </c>
      <c r="BV3" t="n">
        <v>0</v>
      </c>
      <c r="BW3" t="n">
        <v>11</v>
      </c>
      <c r="BX3" t="n">
        <v>2</v>
      </c>
      <c r="BY3" t="n">
        <v>7</v>
      </c>
      <c r="BZ3" t="n">
        <v>5</v>
      </c>
      <c r="CA3" t="n">
        <v>4</v>
      </c>
      <c r="CB3" t="n">
        <v>4</v>
      </c>
      <c r="CC3" t="n">
        <v>8</v>
      </c>
      <c r="CD3" t="n">
        <v>0.64</v>
      </c>
      <c r="CE3" t="n">
        <v>1.82</v>
      </c>
      <c r="CF3" t="n">
        <v>3</v>
      </c>
      <c r="CG3" t="n">
        <v>8</v>
      </c>
      <c r="CH3" t="n">
        <v>2</v>
      </c>
      <c r="CI3" t="n">
        <v>7</v>
      </c>
      <c r="CJ3" t="n">
        <v>6</v>
      </c>
      <c r="CK3" t="n">
        <v>1</v>
      </c>
      <c r="CL3" t="n">
        <v>2</v>
      </c>
      <c r="CM3" t="n">
        <v>5</v>
      </c>
      <c r="CN3" t="n">
        <v>0</v>
      </c>
      <c r="CO3" t="n">
        <v>3</v>
      </c>
      <c r="CP3" t="n">
        <v>0</v>
      </c>
      <c r="CQ3" t="n">
        <v>0</v>
      </c>
      <c r="CR3" t="n">
        <v>5</v>
      </c>
      <c r="CS3" t="n">
        <v>1</v>
      </c>
      <c r="CT3" t="n">
        <v>1.4</v>
      </c>
      <c r="CU3" t="n">
        <v>0.2</v>
      </c>
      <c r="CV3" t="n">
        <v>1</v>
      </c>
      <c r="CW3" t="n">
        <v>3</v>
      </c>
      <c r="CX3" t="n">
        <v>0</v>
      </c>
      <c r="CY3" t="n">
        <v>4</v>
      </c>
      <c r="CZ3" t="n">
        <v>1</v>
      </c>
      <c r="DA3" t="n">
        <v>0</v>
      </c>
      <c r="DB3" t="n">
        <v>0</v>
      </c>
      <c r="DC3" t="n">
        <v>5</v>
      </c>
      <c r="DD3" t="n">
        <v>0</v>
      </c>
      <c r="DE3" t="n">
        <v>5</v>
      </c>
      <c r="DF3" t="n">
        <v>4</v>
      </c>
      <c r="DG3" t="n">
        <v>3</v>
      </c>
      <c r="DH3" t="n">
        <v>2</v>
      </c>
      <c r="DI3" t="n">
        <v>5</v>
      </c>
      <c r="DJ3" t="n">
        <v>1</v>
      </c>
      <c r="DK3" t="n">
        <v>2.8</v>
      </c>
      <c r="DL3" t="n">
        <v>2</v>
      </c>
      <c r="DM3" t="n">
        <v>5</v>
      </c>
      <c r="DN3" t="n">
        <v>2</v>
      </c>
      <c r="DO3" t="n">
        <v>5</v>
      </c>
      <c r="DP3" t="n">
        <v>4</v>
      </c>
      <c r="DQ3" t="n">
        <v>1</v>
      </c>
      <c r="DR3" t="n">
        <v>1</v>
      </c>
      <c r="DS3" t="n">
        <v>4</v>
      </c>
      <c r="DT3" t="n">
        <v>3</v>
      </c>
      <c r="DU3" t="n">
        <v>56</v>
      </c>
      <c r="DV3" t="n">
        <v>5</v>
      </c>
      <c r="DW3" t="n">
        <v>2</v>
      </c>
      <c r="DX3" t="n">
        <v>59</v>
      </c>
      <c r="DY3" t="inlineStr">
        <is>
          <t xml:space="preserve"> 2 - 0</t>
        </is>
      </c>
      <c r="DZ3" t="inlineStr">
        <is>
          <t xml:space="preserve"> 2 - 0</t>
        </is>
      </c>
      <c r="EA3" t="inlineStr">
        <is>
          <t xml:space="preserve"> 2 - 0</t>
        </is>
      </c>
      <c r="EB3" t="inlineStr">
        <is>
          <t xml:space="preserve"> </t>
        </is>
      </c>
      <c r="EC3" t="inlineStr">
        <is>
          <t xml:space="preserve"> 2 - 0</t>
        </is>
      </c>
      <c r="ED3" t="n">
        <v>10</v>
      </c>
      <c r="EE3" t="n">
        <v>2</v>
      </c>
      <c r="EF3" t="n">
        <v>0</v>
      </c>
      <c r="EG3" t="n">
        <v>0</v>
      </c>
      <c r="EH3" t="n">
        <v>2</v>
      </c>
      <c r="EI3" t="n">
        <v>0</v>
      </c>
      <c r="EJ3" t="n">
        <v>2</v>
      </c>
      <c r="EK3" t="n">
        <v>0</v>
      </c>
      <c r="EL3" t="n">
        <v>0</v>
      </c>
      <c r="EM3" t="n">
        <v>0</v>
      </c>
      <c r="EN3" t="n">
        <v>1</v>
      </c>
      <c r="EO3" t="n">
        <v>1</v>
      </c>
      <c r="EP3" t="n">
        <v>4</v>
      </c>
      <c r="EQ3" t="n">
        <v>1</v>
      </c>
      <c r="ER3" t="n">
        <v>0</v>
      </c>
      <c r="ES3" t="n">
        <v>20</v>
      </c>
      <c r="ET3" t="n">
        <v>20</v>
      </c>
      <c r="EU3" t="n">
        <v>0</v>
      </c>
      <c r="EV3" t="n">
        <v>20</v>
      </c>
      <c r="EW3" t="n">
        <v>50</v>
      </c>
      <c r="EX3" t="n">
        <v>40</v>
      </c>
      <c r="EY3" t="n">
        <v>60</v>
      </c>
      <c r="EZ3" t="n">
        <v>0</v>
      </c>
      <c r="FA3" t="n">
        <v>100</v>
      </c>
      <c r="FB3" t="n">
        <v>0</v>
      </c>
      <c r="FC3" t="n">
        <v>4</v>
      </c>
      <c r="FD3" t="n">
        <v>7</v>
      </c>
      <c r="FE3" t="n">
        <v>20</v>
      </c>
      <c r="FF3" t="n">
        <v>1</v>
      </c>
      <c r="FG3" t="n">
        <v>0</v>
      </c>
      <c r="FH3" t="n">
        <v>1</v>
      </c>
      <c r="FI3" t="n">
        <v>5</v>
      </c>
      <c r="FJ3" t="n">
        <v>2</v>
      </c>
      <c r="FK3" t="n">
        <v>2</v>
      </c>
      <c r="FL3" t="n">
        <v>0</v>
      </c>
      <c r="FM3" t="n">
        <v>5</v>
      </c>
      <c r="FN3" t="n">
        <v>2</v>
      </c>
      <c r="FO3" t="n">
        <v>2</v>
      </c>
      <c r="FP3" t="n">
        <v>1</v>
      </c>
      <c r="FQ3" t="n">
        <v>4</v>
      </c>
      <c r="FR3" t="n">
        <v>9</v>
      </c>
      <c r="FS3" t="n">
        <v>45</v>
      </c>
      <c r="FT3" t="n">
        <v>36</v>
      </c>
      <c r="FU3" t="n">
        <v>45</v>
      </c>
      <c r="FV3" t="n">
        <v>36</v>
      </c>
      <c r="FW3" t="n">
        <v>45</v>
      </c>
      <c r="FX3" t="n">
        <v>57.1</v>
      </c>
      <c r="FY3" t="n">
        <v>43</v>
      </c>
      <c r="FZ3" t="n">
        <v>35</v>
      </c>
      <c r="GA3" t="n">
        <v>65</v>
      </c>
      <c r="GB3" t="n">
        <v>2</v>
      </c>
      <c r="GC3" t="n">
        <v>3</v>
      </c>
      <c r="GD3" t="n">
        <v>6</v>
      </c>
      <c r="GE3" t="n">
        <v>3</v>
      </c>
      <c r="GF3" t="n">
        <v>1</v>
      </c>
      <c r="GG3" t="n">
        <v>7</v>
      </c>
      <c r="GH3" t="n">
        <v>1</v>
      </c>
      <c r="GI3" t="n">
        <v>3</v>
      </c>
      <c r="GJ3" t="n">
        <v>1</v>
      </c>
      <c r="GK3" t="n">
        <v>0</v>
      </c>
      <c r="GL3" t="n">
        <v>0</v>
      </c>
      <c r="GM3" t="n">
        <v>7</v>
      </c>
      <c r="GN3" t="n">
        <v>6</v>
      </c>
      <c r="GO3" t="n">
        <v>3</v>
      </c>
      <c r="GP3" t="n">
        <v>0</v>
      </c>
      <c r="GQ3" t="n">
        <v>4</v>
      </c>
      <c r="GR3" t="n">
        <v>6</v>
      </c>
      <c r="GS3" t="n">
        <v>0</v>
      </c>
      <c r="GT3" t="n">
        <v>5</v>
      </c>
      <c r="GU3" t="n">
        <v>3</v>
      </c>
      <c r="GV3" t="n">
        <v>2</v>
      </c>
      <c r="GW3" t="n">
        <v>7</v>
      </c>
      <c r="GX3" t="n">
        <v>2</v>
      </c>
      <c r="GY3" t="n">
        <v>2</v>
      </c>
      <c r="GZ3" t="n">
        <v>7</v>
      </c>
      <c r="HA3" t="n">
        <v>1</v>
      </c>
      <c r="HB3" t="n">
        <v>5</v>
      </c>
      <c r="HC3" t="n">
        <v>2</v>
      </c>
      <c r="HD3" t="n">
        <v>1</v>
      </c>
      <c r="HE3" t="n">
        <v>0</v>
      </c>
      <c r="HF3" t="n">
        <v>2</v>
      </c>
      <c r="HG3" t="n">
        <v>3</v>
      </c>
      <c r="HH3" t="n">
        <v>1</v>
      </c>
      <c r="HI3" t="n">
        <v>6</v>
      </c>
      <c r="HJ3" t="n">
        <v>5</v>
      </c>
      <c r="HK3" t="n">
        <v>4</v>
      </c>
      <c r="HL3" t="n">
        <v>2</v>
      </c>
      <c r="HM3" t="n">
        <v>6</v>
      </c>
      <c r="HN3" t="n">
        <v>4</v>
      </c>
      <c r="HO3" t="n">
        <v>1</v>
      </c>
      <c r="HP3" t="n">
        <v>12</v>
      </c>
      <c r="HQ3" t="n">
        <v>6</v>
      </c>
      <c r="HR3" t="n">
        <v>11</v>
      </c>
      <c r="HS3" t="n">
        <v>7</v>
      </c>
      <c r="HU3" t="n">
        <v>6</v>
      </c>
      <c r="HV3" t="n">
        <v>15</v>
      </c>
      <c r="HW3" t="n">
        <v>20</v>
      </c>
      <c r="HX3" t="n">
        <v>2</v>
      </c>
      <c r="HY3" t="n">
        <v>11</v>
      </c>
      <c r="HZ3" t="n">
        <v>8</v>
      </c>
      <c r="IA3" t="n">
        <v>18</v>
      </c>
      <c r="IB3" t="n">
        <v>23</v>
      </c>
      <c r="ID3" t="n">
        <v>17</v>
      </c>
      <c r="IF3" t="n">
        <v>27</v>
      </c>
      <c r="IH3" t="n">
        <v>19</v>
      </c>
      <c r="II3" t="n">
        <v>27</v>
      </c>
      <c r="IJ3" t="n">
        <v>17</v>
      </c>
      <c r="IK3" t="n">
        <v>19</v>
      </c>
      <c r="IL3" t="n">
        <v>12</v>
      </c>
      <c r="IM3" t="n">
        <v>8</v>
      </c>
      <c r="IN3" t="n">
        <v>7</v>
      </c>
      <c r="IO3" t="n">
        <v>9</v>
      </c>
      <c r="IQ3" t="n">
        <v>8</v>
      </c>
      <c r="IR3" t="n">
        <v>14</v>
      </c>
      <c r="IS3" t="n">
        <v>22</v>
      </c>
      <c r="IT3" t="n">
        <v>2</v>
      </c>
      <c r="IU3" t="n">
        <v>10</v>
      </c>
      <c r="IV3" t="n">
        <v>10</v>
      </c>
      <c r="IW3" t="n">
        <v>16</v>
      </c>
      <c r="IX3" t="n">
        <v>19</v>
      </c>
      <c r="IZ3" t="n">
        <v>14</v>
      </c>
      <c r="JB3" t="n">
        <v>26</v>
      </c>
      <c r="JD3" t="n">
        <v>20</v>
      </c>
      <c r="JE3" t="n">
        <v>26</v>
      </c>
      <c r="JF3" t="n">
        <v>17</v>
      </c>
      <c r="JG3" t="n">
        <v>20</v>
      </c>
      <c r="KD3" t="inlineStr">
        <is>
          <t>G</t>
        </is>
      </c>
      <c r="KE3" t="inlineStr">
        <is>
          <t>R</t>
        </is>
      </c>
      <c r="KF3" t="inlineStr">
        <is>
          <t>R</t>
        </is>
      </c>
      <c r="KG3" t="inlineStr">
        <is>
          <t>R</t>
        </is>
      </c>
      <c r="KH3" t="inlineStr">
        <is>
          <t>R</t>
        </is>
      </c>
      <c r="KI3" t="inlineStr">
        <is>
          <t>R</t>
        </is>
      </c>
      <c r="KJ3" t="inlineStr">
        <is>
          <t>R</t>
        </is>
      </c>
      <c r="KK3" t="n">
        <v>28</v>
      </c>
      <c r="KL3" t="n">
        <v>3</v>
      </c>
      <c r="KM3" t="n">
        <v>3</v>
      </c>
      <c r="KN3" s="1" t="inlineStr">
        <is>
          <t>Newells</t>
        </is>
      </c>
      <c r="KO3" s="1" t="inlineStr">
        <is>
          <t>Gimnasia La Plata</t>
        </is>
      </c>
      <c r="KP3" s="1" t="inlineStr">
        <is>
          <t>Newells v Gimnasia La Plata</t>
        </is>
      </c>
      <c r="KQ3" t="inlineStr">
        <is>
          <t>Argentina_Primera Division</t>
        </is>
      </c>
      <c r="KR3" s="1" t="inlineStr">
        <is>
          <t>R</t>
        </is>
      </c>
      <c r="KS3" s="1" t="inlineStr">
        <is>
          <t>G</t>
        </is>
      </c>
      <c r="KT3" s="1" t="inlineStr">
        <is>
          <t>R</t>
        </is>
      </c>
      <c r="KU3" s="1" t="inlineStr">
        <is>
          <t>R</t>
        </is>
      </c>
      <c r="KV3" s="1" t="inlineStr">
        <is>
          <t>G</t>
        </is>
      </c>
      <c r="KW3" s="1" t="inlineStr">
        <is>
          <t>A</t>
        </is>
      </c>
      <c r="KX3" s="1" t="inlineStr">
        <is>
          <t>R</t>
        </is>
      </c>
      <c r="KY3" s="1" t="inlineStr">
        <is>
          <t>A</t>
        </is>
      </c>
      <c r="KZ3" s="1" t="inlineStr">
        <is>
          <t>G</t>
        </is>
      </c>
      <c r="LA3" s="1" t="inlineStr">
        <is>
          <t>R</t>
        </is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inlineStr">
        <is>
          <t>B</t>
        </is>
      </c>
      <c r="LU3" s="4" t="n">
        <v>0.5</v>
      </c>
      <c r="LV3" s="4" t="n">
        <v>0.5</v>
      </c>
      <c r="LW3" s="4" t="n">
        <v>0.5</v>
      </c>
      <c r="LX3" s="4" t="n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33" t="e">
        <v>#DIV/0!</v>
      </c>
      <c r="NX3" s="3" t="e">
        <v>#DIV/0!</v>
      </c>
      <c r="NY3" s="1" t="e">
        <v>#N/A</v>
      </c>
      <c r="NZ3" s="79" t="e">
        <v>#DIV/0!</v>
      </c>
      <c r="OA3" s="34" t="e">
        <v>#N/A</v>
      </c>
      <c r="OB3" s="34" t="e">
        <v>#N/A</v>
      </c>
      <c r="OC3" s="32" t="n">
        <v>0</v>
      </c>
      <c r="OD3" s="32" t="e">
        <v>#DIV/0!</v>
      </c>
      <c r="OE3" s="32" t="e">
        <v>#DIV/0!</v>
      </c>
      <c r="OF3" s="32" t="e">
        <v>#DIV/0!</v>
      </c>
      <c r="OG3" s="1" t="n">
        <v>0</v>
      </c>
      <c r="OH3" s="1" t="n">
        <v>0</v>
      </c>
      <c r="OI3" s="1" t="n">
        <v>0</v>
      </c>
      <c r="OJ3" s="33" t="e">
        <v>#DIV/0!</v>
      </c>
      <c r="OK3" s="3" t="e">
        <v>#DIV/0!</v>
      </c>
      <c r="OL3" s="1" t="e">
        <v>#N/A</v>
      </c>
      <c r="OM3" s="79" t="e">
        <v>#DIV/0!</v>
      </c>
      <c r="ON3" s="34" t="e">
        <v>#N/A</v>
      </c>
      <c r="OO3" s="34" t="e">
        <v>#N/A</v>
      </c>
      <c r="OP3" s="32" t="n">
        <v>0</v>
      </c>
      <c r="OQ3" s="32" t="e">
        <v>#DIV/0!</v>
      </c>
      <c r="OR3" s="32" t="e">
        <v>#DIV/0!</v>
      </c>
      <c r="OS3" s="32" t="e">
        <v>#DIV/0!</v>
      </c>
      <c r="OT3" t="e">
        <v>#DIV/0!</v>
      </c>
      <c r="OU3" t="e">
        <v>#DIV/0!</v>
      </c>
      <c r="OV3" t="e">
        <v>#DIV/0!</v>
      </c>
      <c r="OW3" t="e">
        <v>#DIV/0!</v>
      </c>
      <c r="OX3" t="e">
        <v>#DIV/0!</v>
      </c>
      <c r="OY3" t="e">
        <v>#DIV/0!</v>
      </c>
    </row>
    <row r="4" ht="16.5" customHeight="1" thickBot="1" thickTop="1">
      <c r="A4" s="2" t="n">
        <v>45111</v>
      </c>
      <c r="B4" t="inlineStr">
        <is>
          <t>Brazil</t>
        </is>
      </c>
      <c r="C4" t="inlineStr">
        <is>
          <t>Serie A</t>
        </is>
      </c>
      <c r="D4" t="inlineStr">
        <is>
          <t>Goias</t>
        </is>
      </c>
      <c r="E4" t="inlineStr">
        <is>
          <t>Coritiba</t>
        </is>
      </c>
      <c r="L4" t="n">
        <v>2.16</v>
      </c>
      <c r="M4" t="n">
        <v>3.35</v>
      </c>
      <c r="N4" t="n">
        <v>4.1</v>
      </c>
      <c r="O4" t="n">
        <v>15485</v>
      </c>
      <c r="P4" t="n">
        <v>2.42</v>
      </c>
      <c r="Q4" t="n">
        <v>1.66</v>
      </c>
      <c r="R4" t="n">
        <v>263</v>
      </c>
      <c r="BG4" t="n">
        <v>5</v>
      </c>
      <c r="BH4" t="n">
        <v>0</v>
      </c>
      <c r="BI4" t="n">
        <v>4</v>
      </c>
      <c r="BJ4" t="n">
        <v>4</v>
      </c>
      <c r="BK4" t="n">
        <v>3</v>
      </c>
      <c r="BL4" t="n">
        <v>3</v>
      </c>
      <c r="BM4" t="n">
        <v>5</v>
      </c>
      <c r="BN4" t="n">
        <v>1.4</v>
      </c>
      <c r="BO4" t="n">
        <v>2</v>
      </c>
      <c r="BP4" t="n">
        <v>3</v>
      </c>
      <c r="BQ4" t="n">
        <v>4</v>
      </c>
      <c r="BR4" t="n">
        <v>3</v>
      </c>
      <c r="BS4" t="n">
        <v>5</v>
      </c>
      <c r="BT4" t="n">
        <v>3</v>
      </c>
      <c r="BU4" t="n">
        <v>1</v>
      </c>
      <c r="BV4" t="n">
        <v>2</v>
      </c>
      <c r="BW4" t="n">
        <v>6</v>
      </c>
      <c r="BX4" t="n">
        <v>0</v>
      </c>
      <c r="BY4" t="n">
        <v>6</v>
      </c>
      <c r="BZ4" t="n">
        <v>5</v>
      </c>
      <c r="CA4" t="n">
        <v>4</v>
      </c>
      <c r="CB4" t="n">
        <v>5</v>
      </c>
      <c r="CC4" t="n">
        <v>6</v>
      </c>
      <c r="CD4" t="n">
        <v>1</v>
      </c>
      <c r="CE4" t="n">
        <v>3</v>
      </c>
      <c r="CF4" t="n">
        <v>5</v>
      </c>
      <c r="CG4" t="n">
        <v>6</v>
      </c>
      <c r="CH4" t="n">
        <v>2</v>
      </c>
      <c r="CI4" t="n">
        <v>6</v>
      </c>
      <c r="CJ4" t="n">
        <v>5</v>
      </c>
      <c r="CK4" t="n">
        <v>1</v>
      </c>
      <c r="CL4" t="n">
        <v>2</v>
      </c>
      <c r="CM4" t="n">
        <v>2</v>
      </c>
      <c r="CN4" t="n">
        <v>0</v>
      </c>
      <c r="CO4" t="n">
        <v>1</v>
      </c>
      <c r="CP4" t="n">
        <v>1</v>
      </c>
      <c r="CQ4" t="n">
        <v>1</v>
      </c>
      <c r="CR4" t="n">
        <v>1</v>
      </c>
      <c r="CS4" t="n">
        <v>2</v>
      </c>
      <c r="CT4" t="n">
        <v>1.5</v>
      </c>
      <c r="CU4" t="n">
        <v>1</v>
      </c>
      <c r="CV4" t="n">
        <v>1</v>
      </c>
      <c r="CW4" t="n">
        <v>1</v>
      </c>
      <c r="CX4" t="n">
        <v>1</v>
      </c>
      <c r="CY4" t="n">
        <v>2</v>
      </c>
      <c r="CZ4" t="n">
        <v>1</v>
      </c>
      <c r="DA4" t="n">
        <v>0</v>
      </c>
      <c r="DB4" t="n">
        <v>1</v>
      </c>
      <c r="DC4" t="n">
        <v>3</v>
      </c>
      <c r="DD4" t="n">
        <v>0</v>
      </c>
      <c r="DE4" t="n">
        <v>3</v>
      </c>
      <c r="DF4" t="n">
        <v>2</v>
      </c>
      <c r="DG4" t="n">
        <v>2</v>
      </c>
      <c r="DH4" t="n">
        <v>3</v>
      </c>
      <c r="DI4" t="n">
        <v>3</v>
      </c>
      <c r="DJ4" t="n">
        <v>1.33</v>
      </c>
      <c r="DK4" t="n">
        <v>2.33</v>
      </c>
      <c r="DL4" t="n">
        <v>3</v>
      </c>
      <c r="DM4" t="n">
        <v>3</v>
      </c>
      <c r="DN4" t="n">
        <v>0</v>
      </c>
      <c r="DO4" t="n">
        <v>3</v>
      </c>
      <c r="DP4" t="n">
        <v>2</v>
      </c>
      <c r="DQ4" t="n">
        <v>0</v>
      </c>
      <c r="DR4" t="n">
        <v>1</v>
      </c>
      <c r="DS4" t="n">
        <v>3</v>
      </c>
      <c r="DT4" t="n">
        <v>2</v>
      </c>
      <c r="DU4" t="n">
        <v>73</v>
      </c>
      <c r="DV4" t="n">
        <v>3</v>
      </c>
      <c r="DW4" t="n">
        <v>4</v>
      </c>
      <c r="DX4" t="n">
        <v>87</v>
      </c>
      <c r="DY4" t="inlineStr">
        <is>
          <t xml:space="preserve"> 2 - 1</t>
        </is>
      </c>
      <c r="DZ4" t="inlineStr">
        <is>
          <t xml:space="preserve"> 3 - 1</t>
        </is>
      </c>
      <c r="EA4" t="inlineStr">
        <is>
          <t xml:space="preserve"> 1 - 0</t>
        </is>
      </c>
      <c r="EB4" t="inlineStr">
        <is>
          <t xml:space="preserve"> </t>
        </is>
      </c>
      <c r="EC4" t="inlineStr">
        <is>
          <t xml:space="preserve"> 1 - 0</t>
        </is>
      </c>
      <c r="ED4" t="n">
        <v>7</v>
      </c>
      <c r="EE4" t="n">
        <v>10</v>
      </c>
      <c r="EF4" t="n">
        <v>0</v>
      </c>
      <c r="EG4" t="n">
        <v>2</v>
      </c>
      <c r="EH4" t="n">
        <v>0</v>
      </c>
      <c r="EI4" t="n">
        <v>1</v>
      </c>
      <c r="EJ4" t="n">
        <v>3</v>
      </c>
      <c r="EK4" t="n">
        <v>1</v>
      </c>
      <c r="EL4" t="n">
        <v>1</v>
      </c>
      <c r="EM4" t="n">
        <v>3</v>
      </c>
      <c r="EN4" t="n">
        <v>0</v>
      </c>
      <c r="EO4" t="n">
        <v>0</v>
      </c>
      <c r="EP4" t="n">
        <v>2</v>
      </c>
      <c r="EQ4" t="n">
        <v>1</v>
      </c>
      <c r="ER4" t="n">
        <v>40</v>
      </c>
      <c r="ES4" t="n">
        <v>20</v>
      </c>
      <c r="ET4" t="n">
        <v>60</v>
      </c>
      <c r="EU4" t="n">
        <v>80</v>
      </c>
      <c r="EV4" t="n">
        <v>0</v>
      </c>
      <c r="EW4" t="n">
        <v>60</v>
      </c>
      <c r="EX4" t="n">
        <v>42.9</v>
      </c>
      <c r="EY4" t="n">
        <v>57</v>
      </c>
      <c r="EZ4" t="n">
        <v>40</v>
      </c>
      <c r="FA4" t="n">
        <v>60</v>
      </c>
      <c r="FB4" t="n">
        <v>2</v>
      </c>
      <c r="FC4" t="n">
        <v>3</v>
      </c>
      <c r="FD4" t="n">
        <v>6</v>
      </c>
      <c r="FE4" t="n">
        <v>18</v>
      </c>
      <c r="FF4" t="n">
        <v>0</v>
      </c>
      <c r="FG4" t="n">
        <v>2</v>
      </c>
      <c r="FH4" t="n">
        <v>1</v>
      </c>
      <c r="FI4" t="n">
        <v>2</v>
      </c>
      <c r="FJ4" t="n">
        <v>1</v>
      </c>
      <c r="FK4" t="n">
        <v>2</v>
      </c>
      <c r="FL4" t="n">
        <v>1</v>
      </c>
      <c r="FM4" t="n">
        <v>3</v>
      </c>
      <c r="FN4" t="n">
        <v>2</v>
      </c>
      <c r="FO4" t="n">
        <v>3</v>
      </c>
      <c r="FP4" t="n">
        <v>1</v>
      </c>
      <c r="FQ4" t="n">
        <v>3</v>
      </c>
      <c r="FR4" t="n">
        <v>33</v>
      </c>
      <c r="FS4" t="n">
        <v>50</v>
      </c>
      <c r="FT4" t="n">
        <v>33</v>
      </c>
      <c r="FU4" t="n">
        <v>67</v>
      </c>
      <c r="FV4" t="n">
        <v>67</v>
      </c>
      <c r="FW4" t="n">
        <v>67</v>
      </c>
      <c r="FX4" t="n">
        <v>33.3</v>
      </c>
      <c r="FY4" t="n">
        <v>67</v>
      </c>
      <c r="FZ4" t="n">
        <v>33.3</v>
      </c>
      <c r="GA4" t="n">
        <v>67</v>
      </c>
      <c r="GB4" t="n">
        <v>1</v>
      </c>
      <c r="GC4" t="n">
        <v>2</v>
      </c>
      <c r="GD4" t="n">
        <v>2</v>
      </c>
      <c r="GE4" t="n">
        <v>1</v>
      </c>
      <c r="GF4" t="n">
        <v>2</v>
      </c>
      <c r="GG4" t="n">
        <v>0</v>
      </c>
      <c r="GH4" t="n">
        <v>0</v>
      </c>
      <c r="GI4" t="n">
        <v>0</v>
      </c>
      <c r="GJ4" t="n">
        <v>5</v>
      </c>
      <c r="GK4" t="n">
        <v>3</v>
      </c>
      <c r="GL4" t="n">
        <v>1</v>
      </c>
      <c r="GM4" t="n">
        <v>0</v>
      </c>
      <c r="GN4" t="n">
        <v>3</v>
      </c>
      <c r="GO4" t="n">
        <v>1</v>
      </c>
      <c r="GP4" t="n">
        <v>1</v>
      </c>
      <c r="GQ4" t="n">
        <v>0</v>
      </c>
      <c r="GR4" t="n">
        <v>4</v>
      </c>
      <c r="GS4" t="n">
        <v>1</v>
      </c>
      <c r="GT4" t="n">
        <v>2</v>
      </c>
      <c r="GU4" t="n">
        <v>1</v>
      </c>
      <c r="GV4" t="n">
        <v>2</v>
      </c>
      <c r="GW4" t="n">
        <v>5</v>
      </c>
      <c r="GX4" t="n">
        <v>1</v>
      </c>
      <c r="GY4" t="n">
        <v>0</v>
      </c>
      <c r="GZ4" t="n">
        <v>5</v>
      </c>
      <c r="HA4" t="n">
        <v>3</v>
      </c>
      <c r="HB4" t="n">
        <v>2</v>
      </c>
      <c r="HC4" t="n">
        <v>1</v>
      </c>
      <c r="HD4" t="n">
        <v>1</v>
      </c>
      <c r="HE4" t="n">
        <v>0</v>
      </c>
      <c r="HF4" t="n">
        <v>1</v>
      </c>
      <c r="HG4" t="n">
        <v>2</v>
      </c>
      <c r="HH4" t="n">
        <v>0</v>
      </c>
      <c r="HI4" t="n">
        <v>4</v>
      </c>
      <c r="HJ4" t="n">
        <v>4</v>
      </c>
      <c r="HK4" t="n">
        <v>1</v>
      </c>
      <c r="HL4" t="n">
        <v>1</v>
      </c>
      <c r="HM4" t="n">
        <v>4</v>
      </c>
      <c r="HN4" t="n">
        <v>1</v>
      </c>
      <c r="HO4" t="n">
        <v>1</v>
      </c>
      <c r="HP4" t="n">
        <v>17</v>
      </c>
      <c r="HQ4" t="n">
        <v>13</v>
      </c>
      <c r="HR4" t="n">
        <v>4</v>
      </c>
      <c r="HS4" t="n">
        <v>20</v>
      </c>
      <c r="HU4" t="n">
        <v>13</v>
      </c>
      <c r="HW4" t="n">
        <v>12</v>
      </c>
      <c r="HX4" t="n">
        <v>20</v>
      </c>
      <c r="HY4" t="n">
        <v>16</v>
      </c>
      <c r="HZ4" t="n">
        <v>13</v>
      </c>
      <c r="IA4" t="n">
        <v>20</v>
      </c>
      <c r="IB4" t="n">
        <v>20</v>
      </c>
      <c r="ID4" t="n">
        <v>16</v>
      </c>
      <c r="IE4" t="n">
        <v>7</v>
      </c>
      <c r="IF4" t="n">
        <v>18</v>
      </c>
      <c r="IH4" t="n">
        <v>11</v>
      </c>
      <c r="II4" t="n">
        <v>20</v>
      </c>
      <c r="IJ4" t="n">
        <v>20</v>
      </c>
      <c r="IK4" t="n">
        <v>19</v>
      </c>
      <c r="IL4" t="n">
        <v>15</v>
      </c>
      <c r="IM4" t="n">
        <v>13</v>
      </c>
      <c r="IN4" t="n">
        <v>6</v>
      </c>
      <c r="IO4" t="n">
        <v>18</v>
      </c>
      <c r="IQ4" t="n">
        <v>13</v>
      </c>
      <c r="IS4" t="n">
        <v>15</v>
      </c>
      <c r="IT4" t="n">
        <v>20</v>
      </c>
      <c r="IU4" t="n">
        <v>17</v>
      </c>
      <c r="IV4" t="n">
        <v>15</v>
      </c>
      <c r="IW4" t="n">
        <v>16</v>
      </c>
      <c r="IX4" t="n">
        <v>20</v>
      </c>
      <c r="IZ4" t="n">
        <v>19</v>
      </c>
      <c r="JB4" t="n">
        <v>15</v>
      </c>
      <c r="JD4" t="n">
        <v>13</v>
      </c>
      <c r="JE4" t="n">
        <v>20</v>
      </c>
      <c r="JF4" t="n">
        <v>20</v>
      </c>
      <c r="JG4" t="n">
        <v>19</v>
      </c>
      <c r="KD4" t="inlineStr">
        <is>
          <t>G</t>
        </is>
      </c>
      <c r="KE4" t="inlineStr">
        <is>
          <t>R</t>
        </is>
      </c>
      <c r="KF4" t="inlineStr">
        <is>
          <t>A</t>
        </is>
      </c>
      <c r="KG4" t="inlineStr">
        <is>
          <t>G</t>
        </is>
      </c>
      <c r="KH4" t="inlineStr">
        <is>
          <t>G</t>
        </is>
      </c>
      <c r="KI4" t="inlineStr">
        <is>
          <t>G</t>
        </is>
      </c>
      <c r="KJ4" t="inlineStr">
        <is>
          <t>G</t>
        </is>
      </c>
      <c r="KK4" t="n">
        <v>20</v>
      </c>
      <c r="KL4" t="n">
        <v>10</v>
      </c>
      <c r="KM4" t="n">
        <v>6</v>
      </c>
      <c r="KN4" s="1" t="inlineStr">
        <is>
          <t>Goias</t>
        </is>
      </c>
      <c r="KO4" s="1" t="inlineStr">
        <is>
          <t>Coritiba</t>
        </is>
      </c>
      <c r="KP4" s="1" t="inlineStr">
        <is>
          <t>Goias v Coritiba</t>
        </is>
      </c>
      <c r="KQ4" t="inlineStr">
        <is>
          <t>Brazil_Serie A</t>
        </is>
      </c>
      <c r="KR4" s="1" t="inlineStr">
        <is>
          <t>A</t>
        </is>
      </c>
      <c r="KS4" s="1" t="inlineStr">
        <is>
          <t>R</t>
        </is>
      </c>
      <c r="KT4" s="1" t="inlineStr">
        <is>
          <t>A</t>
        </is>
      </c>
      <c r="KU4" s="1" t="inlineStr">
        <is>
          <t>R</t>
        </is>
      </c>
      <c r="KV4" s="1" t="inlineStr">
        <is>
          <t>A</t>
        </is>
      </c>
      <c r="KW4" s="1" t="inlineStr">
        <is>
          <t>R</t>
        </is>
      </c>
      <c r="KX4" s="1" t="inlineStr">
        <is>
          <t>R</t>
        </is>
      </c>
      <c r="KY4" s="1" t="inlineStr">
        <is>
          <t>R</t>
        </is>
      </c>
      <c r="KZ4" s="1" t="inlineStr">
        <is>
          <t>A</t>
        </is>
      </c>
      <c r="LA4" s="1" t="inlineStr">
        <is>
          <t>R</t>
        </is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inlineStr">
        <is>
          <t>B</t>
        </is>
      </c>
      <c r="LU4" s="4" t="n">
        <v>1</v>
      </c>
      <c r="LV4" s="4" t="n">
        <v>2</v>
      </c>
      <c r="LW4" s="4" t="n">
        <v>1</v>
      </c>
      <c r="LX4" s="4" t="n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P4" s="1" t="n">
        <v>0</v>
      </c>
      <c r="MQ4" s="1" t="n">
        <v>0</v>
      </c>
      <c r="MR4" s="1" t="n">
        <v>0</v>
      </c>
      <c r="MS4" s="1" t="n">
        <v>0</v>
      </c>
      <c r="MT4" s="1" t="n">
        <v>0</v>
      </c>
      <c r="MU4" s="1" t="n">
        <v>0</v>
      </c>
      <c r="MV4" s="1" t="n">
        <v>0</v>
      </c>
      <c r="MW4" s="1" t="n">
        <v>0</v>
      </c>
      <c r="MX4" s="1" t="n">
        <v>0</v>
      </c>
      <c r="MY4" s="1" t="n">
        <v>0</v>
      </c>
      <c r="MZ4" s="1" t="n">
        <v>0</v>
      </c>
      <c r="NA4" s="1" t="n">
        <v>0</v>
      </c>
      <c r="NB4" s="1" t="n">
        <v>0</v>
      </c>
      <c r="NC4" s="1" t="n">
        <v>0</v>
      </c>
      <c r="ND4" s="1" t="n">
        <v>0</v>
      </c>
      <c r="NE4" s="1" t="n">
        <v>0</v>
      </c>
      <c r="NF4" s="1" t="n">
        <v>0</v>
      </c>
      <c r="NG4" s="1" t="n">
        <v>0</v>
      </c>
      <c r="NH4" s="1" t="n">
        <v>0</v>
      </c>
      <c r="NI4" s="1" t="n">
        <v>0</v>
      </c>
      <c r="NJ4" s="1" t="n">
        <v>0</v>
      </c>
      <c r="NK4" s="1" t="n">
        <v>0</v>
      </c>
      <c r="NL4" s="1" t="n">
        <v>0</v>
      </c>
      <c r="NM4" s="1" t="n">
        <v>0</v>
      </c>
      <c r="NN4" s="1" t="n">
        <v>0</v>
      </c>
      <c r="NO4" s="1" t="n">
        <v>0</v>
      </c>
      <c r="NP4" s="1" t="n">
        <v>0</v>
      </c>
      <c r="NQ4" s="1" t="n">
        <v>0</v>
      </c>
      <c r="NR4" s="1" t="n">
        <v>0</v>
      </c>
      <c r="NS4" s="1" t="n">
        <v>0</v>
      </c>
      <c r="NT4" s="1" t="n">
        <v>0</v>
      </c>
      <c r="NU4" s="1" t="n">
        <v>0</v>
      </c>
      <c r="NV4" s="1" t="n">
        <v>0</v>
      </c>
      <c r="NW4" s="33" t="e">
        <v>#DIV/0!</v>
      </c>
      <c r="NX4" s="3" t="e">
        <v>#DIV/0!</v>
      </c>
      <c r="NY4" s="1" t="e">
        <v>#N/A</v>
      </c>
      <c r="NZ4" s="79" t="e">
        <v>#DIV/0!</v>
      </c>
      <c r="OA4" s="34" t="e">
        <v>#N/A</v>
      </c>
      <c r="OB4" s="34" t="e">
        <v>#N/A</v>
      </c>
      <c r="OC4" s="32" t="n">
        <v>0</v>
      </c>
      <c r="OD4" s="32" t="e">
        <v>#DIV/0!</v>
      </c>
      <c r="OE4" s="32" t="e">
        <v>#DIV/0!</v>
      </c>
      <c r="OF4" s="32" t="e">
        <v>#DIV/0!</v>
      </c>
      <c r="OG4" s="1" t="n">
        <v>0</v>
      </c>
      <c r="OH4" s="1" t="n">
        <v>0</v>
      </c>
      <c r="OI4" s="1" t="n">
        <v>0</v>
      </c>
      <c r="OJ4" s="33" t="e">
        <v>#DIV/0!</v>
      </c>
      <c r="OK4" s="3" t="e">
        <v>#DIV/0!</v>
      </c>
      <c r="OL4" s="1" t="e">
        <v>#N/A</v>
      </c>
      <c r="OM4" s="79" t="e">
        <v>#DIV/0!</v>
      </c>
      <c r="ON4" s="34" t="e">
        <v>#N/A</v>
      </c>
      <c r="OO4" s="34" t="e">
        <v>#N/A</v>
      </c>
      <c r="OP4" s="32" t="n">
        <v>0</v>
      </c>
      <c r="OQ4" s="32" t="e">
        <v>#DIV/0!</v>
      </c>
      <c r="OR4" s="32" t="e">
        <v>#DIV/0!</v>
      </c>
      <c r="OS4" s="32" t="e">
        <v>#DIV/0!</v>
      </c>
      <c r="OT4" t="e">
        <v>#DIV/0!</v>
      </c>
      <c r="OU4" t="e">
        <v>#DIV/0!</v>
      </c>
      <c r="OV4" t="e">
        <v>#DIV/0!</v>
      </c>
      <c r="OW4" t="e">
        <v>#DIV/0!</v>
      </c>
      <c r="OX4" t="e">
        <v>#DIV/0!</v>
      </c>
      <c r="OY4" t="e">
        <v>#DIV/0!</v>
      </c>
    </row>
    <row r="5" ht="16.5" customHeight="1" thickBot="1" thickTop="1">
      <c r="A5" s="2" t="n">
        <v>45110</v>
      </c>
      <c r="B5" t="inlineStr">
        <is>
          <t>Brazil</t>
        </is>
      </c>
      <c r="C5" t="inlineStr">
        <is>
          <t>Serie B</t>
        </is>
      </c>
      <c r="D5" t="inlineStr">
        <is>
          <t>Mirassol</t>
        </is>
      </c>
      <c r="E5" t="inlineStr">
        <is>
          <t>Ituano</t>
        </is>
      </c>
      <c r="L5" t="n">
        <v>1.67</v>
      </c>
      <c r="M5" t="n">
        <v>3.9</v>
      </c>
      <c r="N5" t="n">
        <v>6.4</v>
      </c>
      <c r="O5" t="n">
        <v>1582</v>
      </c>
      <c r="P5" t="n">
        <v>2.16</v>
      </c>
      <c r="Q5" t="n">
        <v>1.8</v>
      </c>
      <c r="R5" t="n">
        <v>39</v>
      </c>
      <c r="BG5" t="n">
        <v>7</v>
      </c>
      <c r="BH5" t="n">
        <v>0</v>
      </c>
      <c r="BI5" t="n">
        <v>4</v>
      </c>
      <c r="BJ5" t="n">
        <v>1</v>
      </c>
      <c r="BK5" t="n">
        <v>1</v>
      </c>
      <c r="BL5" t="n">
        <v>6</v>
      </c>
      <c r="BM5" t="n">
        <v>3</v>
      </c>
      <c r="BN5" t="n">
        <v>1.29</v>
      </c>
      <c r="BO5" t="n">
        <v>0.71</v>
      </c>
      <c r="BP5" t="n">
        <v>2</v>
      </c>
      <c r="BQ5" t="n">
        <v>4</v>
      </c>
      <c r="BR5" t="n">
        <v>2</v>
      </c>
      <c r="BS5" t="n">
        <v>6</v>
      </c>
      <c r="BT5" t="n">
        <v>1</v>
      </c>
      <c r="BU5" t="n">
        <v>0</v>
      </c>
      <c r="BV5" t="n">
        <v>0</v>
      </c>
      <c r="BW5" t="n">
        <v>7</v>
      </c>
      <c r="BX5" t="n">
        <v>0</v>
      </c>
      <c r="BY5" t="n">
        <v>5</v>
      </c>
      <c r="BZ5" t="n">
        <v>4</v>
      </c>
      <c r="CA5" t="n">
        <v>1</v>
      </c>
      <c r="CB5" t="n">
        <v>3</v>
      </c>
      <c r="CC5" t="n">
        <v>6</v>
      </c>
      <c r="CD5" t="n">
        <v>0.71</v>
      </c>
      <c r="CE5" t="n">
        <v>1.71</v>
      </c>
      <c r="CF5" t="n">
        <v>2</v>
      </c>
      <c r="CG5" t="n">
        <v>5</v>
      </c>
      <c r="CH5" t="n">
        <v>2</v>
      </c>
      <c r="CI5" t="n">
        <v>5</v>
      </c>
      <c r="CJ5" t="n">
        <v>3</v>
      </c>
      <c r="CK5" t="n">
        <v>3</v>
      </c>
      <c r="CL5" t="n">
        <v>1</v>
      </c>
      <c r="CM5" t="n">
        <v>3</v>
      </c>
      <c r="CN5" t="n">
        <v>0</v>
      </c>
      <c r="CO5" t="n">
        <v>1</v>
      </c>
      <c r="CP5" t="n">
        <v>1</v>
      </c>
      <c r="CQ5" t="n">
        <v>1</v>
      </c>
      <c r="CR5" t="n">
        <v>3</v>
      </c>
      <c r="CS5" t="n">
        <v>1</v>
      </c>
      <c r="CT5" t="n">
        <v>1.67</v>
      </c>
      <c r="CU5" t="n">
        <v>0.67</v>
      </c>
      <c r="CV5" t="n">
        <v>1</v>
      </c>
      <c r="CW5" t="n">
        <v>1</v>
      </c>
      <c r="CX5" t="n">
        <v>1</v>
      </c>
      <c r="CY5" t="n">
        <v>3</v>
      </c>
      <c r="CZ5" t="n">
        <v>1</v>
      </c>
      <c r="DA5" t="n">
        <v>0</v>
      </c>
      <c r="DB5" t="n">
        <v>0</v>
      </c>
      <c r="DC5" t="n">
        <v>4</v>
      </c>
      <c r="DD5" t="n">
        <v>0</v>
      </c>
      <c r="DE5" t="n">
        <v>2</v>
      </c>
      <c r="DF5" t="n">
        <v>2</v>
      </c>
      <c r="DG5" t="n">
        <v>0</v>
      </c>
      <c r="DH5" t="n">
        <v>1</v>
      </c>
      <c r="DI5" t="n">
        <v>4</v>
      </c>
      <c r="DJ5" t="n">
        <v>0.25</v>
      </c>
      <c r="DK5" t="n">
        <v>1.75</v>
      </c>
      <c r="DL5" t="n">
        <v>1</v>
      </c>
      <c r="DM5" t="n">
        <v>3</v>
      </c>
      <c r="DN5" t="n">
        <v>1</v>
      </c>
      <c r="DO5" t="n">
        <v>2</v>
      </c>
      <c r="DP5" t="n">
        <v>1</v>
      </c>
      <c r="DQ5" t="n">
        <v>2</v>
      </c>
      <c r="DR5" t="n">
        <v>0</v>
      </c>
      <c r="DS5" t="n">
        <v>3</v>
      </c>
      <c r="DT5" t="n">
        <v>1</v>
      </c>
      <c r="DU5" t="n">
        <v>51</v>
      </c>
      <c r="DV5" t="n">
        <v>5</v>
      </c>
      <c r="DW5" t="n">
        <v>3</v>
      </c>
      <c r="DX5" t="n">
        <v>83</v>
      </c>
      <c r="DY5" t="inlineStr">
        <is>
          <t xml:space="preserve"> 1 - 0</t>
        </is>
      </c>
      <c r="DZ5" t="inlineStr">
        <is>
          <t xml:space="preserve"> 2 - 1</t>
        </is>
      </c>
      <c r="EA5" t="inlineStr">
        <is>
          <t xml:space="preserve"> 3 - 0</t>
        </is>
      </c>
      <c r="EB5" t="inlineStr">
        <is>
          <t xml:space="preserve"> </t>
        </is>
      </c>
      <c r="EC5" t="inlineStr">
        <is>
          <t xml:space="preserve"> </t>
        </is>
      </c>
      <c r="ED5" t="n">
        <v>9</v>
      </c>
      <c r="EE5" t="n">
        <v>5</v>
      </c>
      <c r="EF5" t="n">
        <v>1</v>
      </c>
      <c r="EG5" t="n">
        <v>1</v>
      </c>
      <c r="EH5" t="n">
        <v>0</v>
      </c>
      <c r="EI5" t="n">
        <v>0</v>
      </c>
      <c r="EJ5" t="n">
        <v>2</v>
      </c>
      <c r="EK5" t="n">
        <v>2</v>
      </c>
      <c r="EL5" t="n">
        <v>3</v>
      </c>
      <c r="EM5" t="n">
        <v>0</v>
      </c>
      <c r="EN5" t="n">
        <v>3</v>
      </c>
      <c r="EO5" t="n">
        <v>1</v>
      </c>
      <c r="EP5" t="n">
        <v>0</v>
      </c>
      <c r="EQ5" t="n">
        <v>1</v>
      </c>
      <c r="ER5" t="n">
        <v>14</v>
      </c>
      <c r="ES5" t="n">
        <v>0</v>
      </c>
      <c r="ET5" t="n">
        <v>43</v>
      </c>
      <c r="EU5" t="n">
        <v>43</v>
      </c>
      <c r="EV5" t="n">
        <v>57</v>
      </c>
      <c r="EW5" t="n">
        <v>14</v>
      </c>
      <c r="EX5" t="n">
        <v>33.3</v>
      </c>
      <c r="EY5" t="n">
        <v>67</v>
      </c>
      <c r="EZ5" t="n">
        <v>60</v>
      </c>
      <c r="FA5" t="n">
        <v>40</v>
      </c>
      <c r="FB5" t="n">
        <v>3</v>
      </c>
      <c r="FC5" t="n">
        <v>0</v>
      </c>
      <c r="FD5" t="n">
        <v>5</v>
      </c>
      <c r="FE5" t="n">
        <v>12</v>
      </c>
      <c r="FF5" t="n">
        <v>1</v>
      </c>
      <c r="FG5" t="n">
        <v>1</v>
      </c>
      <c r="FH5" t="n">
        <v>0</v>
      </c>
      <c r="FI5" t="n">
        <v>0</v>
      </c>
      <c r="FJ5" t="n">
        <v>0</v>
      </c>
      <c r="FK5" t="n">
        <v>4</v>
      </c>
      <c r="FL5" t="n">
        <v>1</v>
      </c>
      <c r="FM5" t="n">
        <v>1</v>
      </c>
      <c r="FN5" t="n">
        <v>3</v>
      </c>
      <c r="FO5" t="n">
        <v>1</v>
      </c>
      <c r="FP5" t="n">
        <v>0</v>
      </c>
      <c r="FQ5" t="n">
        <v>2</v>
      </c>
      <c r="FR5" t="n">
        <v>29</v>
      </c>
      <c r="FS5" t="n">
        <v>0</v>
      </c>
      <c r="FT5" t="n">
        <v>57</v>
      </c>
      <c r="FU5" t="n">
        <v>29</v>
      </c>
      <c r="FV5" t="n">
        <v>57</v>
      </c>
      <c r="FW5" t="n">
        <v>29</v>
      </c>
      <c r="FX5" t="n">
        <v>20</v>
      </c>
      <c r="FY5" t="n">
        <v>80</v>
      </c>
      <c r="FZ5" t="n">
        <v>58.3</v>
      </c>
      <c r="GA5" t="n">
        <v>42</v>
      </c>
      <c r="GB5" t="n">
        <v>3</v>
      </c>
      <c r="GC5" t="n">
        <v>0</v>
      </c>
      <c r="GD5" t="n">
        <v>5</v>
      </c>
      <c r="GE5" t="n">
        <v>1</v>
      </c>
      <c r="GF5" t="n">
        <v>1</v>
      </c>
      <c r="GG5" t="n">
        <v>4</v>
      </c>
      <c r="GH5" t="n">
        <v>0</v>
      </c>
      <c r="GI5" t="n">
        <v>1</v>
      </c>
      <c r="GJ5" t="n">
        <v>3</v>
      </c>
      <c r="GK5" t="n">
        <v>2</v>
      </c>
      <c r="GL5" t="n">
        <v>1</v>
      </c>
      <c r="GM5" t="n">
        <v>4</v>
      </c>
      <c r="GN5" t="n">
        <v>5</v>
      </c>
      <c r="GO5" t="n">
        <v>2</v>
      </c>
      <c r="GP5" t="n">
        <v>1</v>
      </c>
      <c r="GQ5" t="n">
        <v>1</v>
      </c>
      <c r="GR5" t="n">
        <v>5</v>
      </c>
      <c r="GS5" t="n">
        <v>1</v>
      </c>
      <c r="GT5" t="n">
        <v>5</v>
      </c>
      <c r="GU5" t="n">
        <v>1</v>
      </c>
      <c r="GV5" t="n">
        <v>1</v>
      </c>
      <c r="GW5" t="n">
        <v>5</v>
      </c>
      <c r="GX5" t="n">
        <v>1</v>
      </c>
      <c r="GY5" t="n">
        <v>1</v>
      </c>
      <c r="GZ5" t="n">
        <v>5</v>
      </c>
      <c r="HA5" t="n">
        <v>0</v>
      </c>
      <c r="HB5" t="n">
        <v>3</v>
      </c>
      <c r="HC5" t="n">
        <v>2</v>
      </c>
      <c r="HD5" t="n">
        <v>1</v>
      </c>
      <c r="HE5" t="n">
        <v>1</v>
      </c>
      <c r="HF5" t="n">
        <v>2</v>
      </c>
      <c r="HG5" t="n">
        <v>3</v>
      </c>
      <c r="HH5" t="n">
        <v>1</v>
      </c>
      <c r="HI5" t="n">
        <v>3</v>
      </c>
      <c r="HJ5" t="n">
        <v>5</v>
      </c>
      <c r="HK5" t="n">
        <v>2</v>
      </c>
      <c r="HL5" t="n">
        <v>0</v>
      </c>
      <c r="HM5" t="n">
        <v>3</v>
      </c>
      <c r="HN5" t="n">
        <v>2</v>
      </c>
      <c r="HO5" t="n">
        <v>2</v>
      </c>
      <c r="HP5" t="n">
        <v>6</v>
      </c>
      <c r="HQ5" t="n">
        <v>4</v>
      </c>
      <c r="HR5" t="n">
        <v>7</v>
      </c>
      <c r="HS5" t="n">
        <v>15</v>
      </c>
      <c r="HU5" t="n">
        <v>2</v>
      </c>
      <c r="HW5" t="n">
        <v>9</v>
      </c>
      <c r="HX5" t="n">
        <v>7</v>
      </c>
      <c r="HY5" t="n">
        <v>5</v>
      </c>
      <c r="HZ5" t="n">
        <v>2</v>
      </c>
      <c r="IA5" t="n">
        <v>14</v>
      </c>
      <c r="IB5" t="n">
        <v>19</v>
      </c>
      <c r="ID5" t="n">
        <v>20</v>
      </c>
      <c r="IF5" t="n">
        <v>9</v>
      </c>
      <c r="IH5" t="n">
        <v>15</v>
      </c>
      <c r="II5" t="n">
        <v>17</v>
      </c>
      <c r="IJ5" t="n">
        <v>11</v>
      </c>
      <c r="IK5" t="n">
        <v>11</v>
      </c>
      <c r="KD5" t="inlineStr">
        <is>
          <t>-</t>
        </is>
      </c>
      <c r="KE5" t="inlineStr">
        <is>
          <t>-</t>
        </is>
      </c>
      <c r="KF5" t="inlineStr">
        <is>
          <t>-</t>
        </is>
      </c>
      <c r="KG5" t="inlineStr">
        <is>
          <t>-</t>
        </is>
      </c>
      <c r="KH5" t="inlineStr">
        <is>
          <t>-</t>
        </is>
      </c>
      <c r="KI5" t="inlineStr">
        <is>
          <t>-</t>
        </is>
      </c>
      <c r="KJ5" t="inlineStr">
        <is>
          <t>-</t>
        </is>
      </c>
      <c r="KK5" t="n">
        <v>20</v>
      </c>
      <c r="KL5" t="n">
        <v>11</v>
      </c>
      <c r="KM5" t="n">
        <v>4</v>
      </c>
      <c r="KN5" s="1" t="inlineStr">
        <is>
          <t>Mirassol</t>
        </is>
      </c>
      <c r="KO5" s="1" t="inlineStr">
        <is>
          <t>Ituano</t>
        </is>
      </c>
      <c r="KP5" s="1" t="inlineStr">
        <is>
          <t>Mirassol v Ituano</t>
        </is>
      </c>
      <c r="KQ5" t="inlineStr">
        <is>
          <t>Brazil_Serie B</t>
        </is>
      </c>
      <c r="KR5" s="1" t="inlineStr">
        <is>
          <t>A</t>
        </is>
      </c>
      <c r="KS5" s="1" t="inlineStr">
        <is>
          <t>A</t>
        </is>
      </c>
      <c r="KT5" s="1" t="inlineStr">
        <is>
          <t>R</t>
        </is>
      </c>
      <c r="KU5" s="1" t="inlineStr">
        <is>
          <t>R</t>
        </is>
      </c>
      <c r="KV5" s="1" t="inlineStr">
        <is>
          <t>G</t>
        </is>
      </c>
      <c r="KW5" s="1" t="inlineStr">
        <is>
          <t>G</t>
        </is>
      </c>
      <c r="KX5" s="1" t="inlineStr">
        <is>
          <t>A</t>
        </is>
      </c>
      <c r="KY5" s="1" t="inlineStr">
        <is>
          <t>A</t>
        </is>
      </c>
      <c r="KZ5" s="1" t="inlineStr">
        <is>
          <t>G</t>
        </is>
      </c>
      <c r="LA5" s="1" t="inlineStr">
        <is>
          <t>R</t>
        </is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inlineStr">
        <is>
          <t>B</t>
        </is>
      </c>
      <c r="LU5" s="4" t="n">
        <v>1</v>
      </c>
      <c r="LV5" s="4" t="n">
        <v>1</v>
      </c>
      <c r="LW5" s="4" t="n">
        <v>0.5</v>
      </c>
      <c r="LX5" s="4" t="n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33" t="e">
        <v>#DIV/0!</v>
      </c>
      <c r="NX5" s="3" t="e">
        <v>#DIV/0!</v>
      </c>
      <c r="NY5" s="1" t="e">
        <v>#N/A</v>
      </c>
      <c r="NZ5" s="79" t="e">
        <v>#DIV/0!</v>
      </c>
      <c r="OA5" s="34" t="e">
        <v>#N/A</v>
      </c>
      <c r="OB5" s="34" t="e">
        <v>#N/A</v>
      </c>
      <c r="OC5" s="32" t="n">
        <v>0</v>
      </c>
      <c r="OD5" s="32" t="e">
        <v>#DIV/0!</v>
      </c>
      <c r="OE5" s="32" t="e">
        <v>#DIV/0!</v>
      </c>
      <c r="OF5" s="32" t="e">
        <v>#DIV/0!</v>
      </c>
      <c r="OG5" s="1" t="n">
        <v>0</v>
      </c>
      <c r="OH5" s="1" t="n">
        <v>0</v>
      </c>
      <c r="OI5" s="1" t="n">
        <v>0</v>
      </c>
      <c r="OJ5" s="33" t="e">
        <v>#DIV/0!</v>
      </c>
      <c r="OK5" s="3" t="e">
        <v>#DIV/0!</v>
      </c>
      <c r="OL5" s="1" t="e">
        <v>#N/A</v>
      </c>
      <c r="OM5" s="79" t="e">
        <v>#DIV/0!</v>
      </c>
      <c r="ON5" s="34" t="e">
        <v>#N/A</v>
      </c>
      <c r="OO5" s="34" t="e">
        <v>#N/A</v>
      </c>
      <c r="OP5" s="32" t="n">
        <v>0</v>
      </c>
      <c r="OQ5" s="32" t="e">
        <v>#DIV/0!</v>
      </c>
      <c r="OR5" s="32" t="e">
        <v>#DIV/0!</v>
      </c>
      <c r="OS5" s="32" t="e">
        <v>#DIV/0!</v>
      </c>
      <c r="OT5" t="e">
        <v>#DIV/0!</v>
      </c>
      <c r="OU5" t="e">
        <v>#DIV/0!</v>
      </c>
      <c r="OV5" t="e">
        <v>#DIV/0!</v>
      </c>
      <c r="OW5" t="e">
        <v>#DIV/0!</v>
      </c>
      <c r="OX5" t="e">
        <v>#DIV/0!</v>
      </c>
      <c r="OY5" t="e">
        <v>#DIV/0!</v>
      </c>
    </row>
    <row r="6" ht="16.5" customHeight="1" thickBot="1" thickTop="1">
      <c r="A6" s="2" t="n">
        <v>45111</v>
      </c>
      <c r="B6" t="inlineStr">
        <is>
          <t>Brazil</t>
        </is>
      </c>
      <c r="C6" t="inlineStr">
        <is>
          <t>Serie B</t>
        </is>
      </c>
      <c r="D6" t="inlineStr">
        <is>
          <t>Botafogo SP</t>
        </is>
      </c>
      <c r="E6" t="inlineStr">
        <is>
          <t>Guarani</t>
        </is>
      </c>
      <c r="L6" t="n">
        <v>2.54</v>
      </c>
      <c r="M6" t="n">
        <v>3.05</v>
      </c>
      <c r="N6" t="n">
        <v>3.5</v>
      </c>
      <c r="O6" t="n">
        <v>1104</v>
      </c>
      <c r="P6" t="n">
        <v>2.66</v>
      </c>
      <c r="Q6" t="n">
        <v>1.56</v>
      </c>
      <c r="R6" t="n">
        <v>47</v>
      </c>
      <c r="BG6" t="n">
        <v>7</v>
      </c>
      <c r="BH6" t="n">
        <v>1</v>
      </c>
      <c r="BI6" t="n">
        <v>4</v>
      </c>
      <c r="BJ6" t="n">
        <v>2</v>
      </c>
      <c r="BK6" t="n">
        <v>0</v>
      </c>
      <c r="BL6" t="n">
        <v>3</v>
      </c>
      <c r="BM6" t="n">
        <v>3</v>
      </c>
      <c r="BN6" t="n">
        <v>0.57</v>
      </c>
      <c r="BO6" t="n">
        <v>1.14</v>
      </c>
      <c r="BP6" t="n">
        <v>0</v>
      </c>
      <c r="BQ6" t="n">
        <v>4</v>
      </c>
      <c r="BR6" t="n">
        <v>1</v>
      </c>
      <c r="BS6" t="n">
        <v>5</v>
      </c>
      <c r="BT6" t="n">
        <v>2</v>
      </c>
      <c r="BU6" t="n">
        <v>2</v>
      </c>
      <c r="BV6" t="n">
        <v>0</v>
      </c>
      <c r="BW6" t="n">
        <v>7</v>
      </c>
      <c r="BX6" t="n">
        <v>1</v>
      </c>
      <c r="BY6" t="n">
        <v>4</v>
      </c>
      <c r="BZ6" t="n">
        <v>1</v>
      </c>
      <c r="CA6" t="n">
        <v>0</v>
      </c>
      <c r="CB6" t="n">
        <v>3</v>
      </c>
      <c r="CC6" t="n">
        <v>5</v>
      </c>
      <c r="CD6" t="n">
        <v>0.71</v>
      </c>
      <c r="CE6" t="n">
        <v>0.86</v>
      </c>
      <c r="CF6" t="n">
        <v>2</v>
      </c>
      <c r="CG6" t="n">
        <v>4</v>
      </c>
      <c r="CH6" t="n">
        <v>2</v>
      </c>
      <c r="CI6" t="n">
        <v>4</v>
      </c>
      <c r="CJ6" t="n">
        <v>1</v>
      </c>
      <c r="CK6" t="n">
        <v>1</v>
      </c>
      <c r="CL6" t="n">
        <v>0</v>
      </c>
      <c r="CM6" t="n">
        <v>3</v>
      </c>
      <c r="CN6" t="n">
        <v>0</v>
      </c>
      <c r="CO6" t="n">
        <v>2</v>
      </c>
      <c r="CP6" t="n">
        <v>2</v>
      </c>
      <c r="CQ6" t="n">
        <v>0</v>
      </c>
      <c r="CR6" t="n">
        <v>1</v>
      </c>
      <c r="CS6" t="n">
        <v>2</v>
      </c>
      <c r="CT6" t="n">
        <v>0.33</v>
      </c>
      <c r="CU6" t="n">
        <v>2</v>
      </c>
      <c r="CV6" t="n">
        <v>0</v>
      </c>
      <c r="CW6" t="n">
        <v>2</v>
      </c>
      <c r="CX6" t="n">
        <v>1</v>
      </c>
      <c r="CY6" t="n">
        <v>3</v>
      </c>
      <c r="CZ6" t="n">
        <v>1</v>
      </c>
      <c r="DA6" t="n">
        <v>2</v>
      </c>
      <c r="DB6" t="n">
        <v>0</v>
      </c>
      <c r="DC6" t="n">
        <v>2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2</v>
      </c>
      <c r="DJ6" t="n">
        <v>1</v>
      </c>
      <c r="DK6" t="n">
        <v>1</v>
      </c>
      <c r="DL6" t="n">
        <v>2</v>
      </c>
      <c r="DM6" t="n">
        <v>1</v>
      </c>
      <c r="DN6" t="n">
        <v>0</v>
      </c>
      <c r="DO6" t="n">
        <v>2</v>
      </c>
      <c r="DP6" t="n">
        <v>1</v>
      </c>
      <c r="DQ6" t="n">
        <v>0</v>
      </c>
      <c r="DR6" t="n">
        <v>0</v>
      </c>
      <c r="DS6" t="n">
        <v>2</v>
      </c>
      <c r="DT6" t="n">
        <v>2</v>
      </c>
      <c r="DU6" t="n">
        <v>50</v>
      </c>
      <c r="DV6" t="n">
        <v>2</v>
      </c>
      <c r="DW6" t="n">
        <v>2</v>
      </c>
      <c r="DX6" t="n">
        <v>50</v>
      </c>
      <c r="DY6" t="inlineStr">
        <is>
          <t xml:space="preserve"> 1 - 1</t>
        </is>
      </c>
      <c r="DZ6" t="inlineStr">
        <is>
          <t xml:space="preserve"> 1 - 0</t>
        </is>
      </c>
      <c r="EA6" t="inlineStr">
        <is>
          <t xml:space="preserve"> 0 - 0</t>
        </is>
      </c>
      <c r="EB6" t="inlineStr">
        <is>
          <t xml:space="preserve"> </t>
        </is>
      </c>
      <c r="EC6" t="inlineStr">
        <is>
          <t xml:space="preserve"> 0 - 1</t>
        </is>
      </c>
      <c r="ED6" t="n">
        <v>4</v>
      </c>
      <c r="EE6" t="n">
        <v>8</v>
      </c>
      <c r="EF6" t="n">
        <v>1</v>
      </c>
      <c r="EG6" t="n">
        <v>0</v>
      </c>
      <c r="EH6" t="n">
        <v>1</v>
      </c>
      <c r="EI6" t="n">
        <v>1</v>
      </c>
      <c r="EJ6" t="n">
        <v>0</v>
      </c>
      <c r="EK6" t="n">
        <v>2</v>
      </c>
      <c r="EL6" t="n">
        <v>0</v>
      </c>
      <c r="EM6" t="n">
        <v>2</v>
      </c>
      <c r="EN6" t="n">
        <v>0</v>
      </c>
      <c r="EO6" t="n">
        <v>2</v>
      </c>
      <c r="EP6" t="n">
        <v>2</v>
      </c>
      <c r="EQ6" t="n">
        <v>1</v>
      </c>
      <c r="ER6" t="n">
        <v>14</v>
      </c>
      <c r="ES6" t="n">
        <v>29</v>
      </c>
      <c r="ET6" t="n">
        <v>29</v>
      </c>
      <c r="EU6" t="n">
        <v>29</v>
      </c>
      <c r="EV6" t="n">
        <v>29</v>
      </c>
      <c r="EW6" t="n">
        <v>43</v>
      </c>
      <c r="EX6" t="n">
        <v>50</v>
      </c>
      <c r="EY6" t="n">
        <v>50</v>
      </c>
      <c r="EZ6" t="n">
        <v>37.5</v>
      </c>
      <c r="FA6" t="n">
        <v>62</v>
      </c>
      <c r="FB6" t="n">
        <v>0</v>
      </c>
      <c r="FC6" t="n">
        <v>3</v>
      </c>
      <c r="FD6" t="n">
        <v>5</v>
      </c>
      <c r="FE6" t="n">
        <v>6</v>
      </c>
      <c r="FF6" t="n">
        <v>1</v>
      </c>
      <c r="FG6" t="n">
        <v>1</v>
      </c>
      <c r="FH6" t="n">
        <v>2</v>
      </c>
      <c r="FI6" t="n">
        <v>1</v>
      </c>
      <c r="FJ6" t="n">
        <v>0</v>
      </c>
      <c r="FK6" t="n">
        <v>1</v>
      </c>
      <c r="FL6" t="n">
        <v>0</v>
      </c>
      <c r="FM6" t="n">
        <v>2</v>
      </c>
      <c r="FN6" t="n">
        <v>0</v>
      </c>
      <c r="FO6" t="n">
        <v>0</v>
      </c>
      <c r="FP6" t="n">
        <v>2</v>
      </c>
      <c r="FQ6" t="n">
        <v>1</v>
      </c>
      <c r="FR6" t="n">
        <v>29</v>
      </c>
      <c r="FS6" t="n">
        <v>43</v>
      </c>
      <c r="FT6" t="n">
        <v>14</v>
      </c>
      <c r="FU6" t="n">
        <v>29</v>
      </c>
      <c r="FV6" t="n">
        <v>0</v>
      </c>
      <c r="FW6" t="n">
        <v>29</v>
      </c>
      <c r="FX6" t="n">
        <v>60</v>
      </c>
      <c r="FY6" t="n">
        <v>40</v>
      </c>
      <c r="FZ6" t="n">
        <v>50</v>
      </c>
      <c r="GA6" t="n">
        <v>50</v>
      </c>
      <c r="GB6" t="n">
        <v>1</v>
      </c>
      <c r="GC6" t="n">
        <v>2</v>
      </c>
      <c r="GD6" t="n">
        <v>3</v>
      </c>
      <c r="GE6" t="n">
        <v>1</v>
      </c>
      <c r="GF6" t="n">
        <v>3</v>
      </c>
      <c r="GG6" t="n">
        <v>3</v>
      </c>
      <c r="GH6" t="n">
        <v>0</v>
      </c>
      <c r="GI6" t="n">
        <v>1</v>
      </c>
      <c r="GJ6" t="n">
        <v>3</v>
      </c>
      <c r="GK6" t="n">
        <v>0</v>
      </c>
      <c r="GL6" t="n">
        <v>3</v>
      </c>
      <c r="GM6" t="n">
        <v>3</v>
      </c>
      <c r="GN6" t="n">
        <v>3</v>
      </c>
      <c r="GO6" t="n">
        <v>1</v>
      </c>
      <c r="GP6" t="n">
        <v>3</v>
      </c>
      <c r="GQ6" t="n">
        <v>2</v>
      </c>
      <c r="GR6" t="n">
        <v>3</v>
      </c>
      <c r="GS6" t="n">
        <v>2</v>
      </c>
      <c r="GT6" t="n">
        <v>2</v>
      </c>
      <c r="GU6" t="n">
        <v>2</v>
      </c>
      <c r="GV6" t="n">
        <v>3</v>
      </c>
      <c r="GW6" t="n">
        <v>3</v>
      </c>
      <c r="GX6" t="n">
        <v>3</v>
      </c>
      <c r="GY6" t="n">
        <v>1</v>
      </c>
      <c r="GZ6" t="n">
        <v>4</v>
      </c>
      <c r="HA6" t="n">
        <v>1</v>
      </c>
      <c r="HB6" t="n">
        <v>1</v>
      </c>
      <c r="HC6" t="n">
        <v>2</v>
      </c>
      <c r="HD6" t="n">
        <v>1</v>
      </c>
      <c r="HE6" t="n">
        <v>1</v>
      </c>
      <c r="HF6" t="n">
        <v>2</v>
      </c>
      <c r="HG6" t="n">
        <v>2</v>
      </c>
      <c r="HH6" t="n">
        <v>1</v>
      </c>
      <c r="HI6" t="n">
        <v>1</v>
      </c>
      <c r="HJ6" t="n">
        <v>2</v>
      </c>
      <c r="HK6" t="n">
        <v>3</v>
      </c>
      <c r="HL6" t="n">
        <v>2</v>
      </c>
      <c r="HM6" t="n">
        <v>2</v>
      </c>
      <c r="HN6" t="n">
        <v>4</v>
      </c>
      <c r="HO6" t="n">
        <v>1</v>
      </c>
      <c r="HP6" t="n">
        <v>11</v>
      </c>
      <c r="HQ6" t="n">
        <v>13</v>
      </c>
      <c r="HS6" t="n">
        <v>13</v>
      </c>
      <c r="HU6" t="n">
        <v>16</v>
      </c>
      <c r="HW6" t="n">
        <v>19</v>
      </c>
      <c r="HX6" t="n">
        <v>13</v>
      </c>
      <c r="HY6" t="n">
        <v>15</v>
      </c>
      <c r="HZ6" t="n">
        <v>19</v>
      </c>
      <c r="IA6" t="n">
        <v>8</v>
      </c>
      <c r="IB6" t="n">
        <v>12</v>
      </c>
      <c r="ID6" t="n">
        <v>8</v>
      </c>
      <c r="IE6" t="n">
        <v>2</v>
      </c>
      <c r="IF6" t="n">
        <v>12</v>
      </c>
      <c r="IH6" t="n">
        <v>14</v>
      </c>
      <c r="II6" t="n">
        <v>5</v>
      </c>
      <c r="IJ6" t="n">
        <v>10</v>
      </c>
      <c r="IK6" t="n">
        <v>15</v>
      </c>
      <c r="KD6" t="inlineStr">
        <is>
          <t>-</t>
        </is>
      </c>
      <c r="KE6" t="inlineStr">
        <is>
          <t>-</t>
        </is>
      </c>
      <c r="KF6" t="inlineStr">
        <is>
          <t>-</t>
        </is>
      </c>
      <c r="KG6" t="inlineStr">
        <is>
          <t>-</t>
        </is>
      </c>
      <c r="KH6" t="inlineStr">
        <is>
          <t>-</t>
        </is>
      </c>
      <c r="KI6" t="inlineStr">
        <is>
          <t>-</t>
        </is>
      </c>
      <c r="KJ6" t="inlineStr">
        <is>
          <t>-</t>
        </is>
      </c>
      <c r="KK6" t="n">
        <v>20</v>
      </c>
      <c r="KL6" t="n">
        <v>10</v>
      </c>
      <c r="KM6" t="n">
        <v>10</v>
      </c>
      <c r="KN6" s="1" t="inlineStr">
        <is>
          <t>Botafogo SP</t>
        </is>
      </c>
      <c r="KO6" s="1" t="inlineStr">
        <is>
          <t>Guarani</t>
        </is>
      </c>
      <c r="KP6" s="1" t="inlineStr">
        <is>
          <t>Botafogo SP v Guarani</t>
        </is>
      </c>
      <c r="KQ6" t="inlineStr">
        <is>
          <t>Brazil_Serie B</t>
        </is>
      </c>
      <c r="KR6" s="1" t="inlineStr">
        <is>
          <t>R</t>
        </is>
      </c>
      <c r="KS6" s="1" t="inlineStr">
        <is>
          <t>A</t>
        </is>
      </c>
      <c r="KT6" s="1" t="inlineStr">
        <is>
          <t>R</t>
        </is>
      </c>
      <c r="KU6" s="1" t="inlineStr">
        <is>
          <t>G</t>
        </is>
      </c>
      <c r="KV6" s="1" t="inlineStr">
        <is>
          <t>R</t>
        </is>
      </c>
      <c r="KW6" s="1" t="inlineStr">
        <is>
          <t>R</t>
        </is>
      </c>
      <c r="KX6" s="1" t="inlineStr">
        <is>
          <t>R</t>
        </is>
      </c>
      <c r="KY6" s="1" t="inlineStr">
        <is>
          <t>A</t>
        </is>
      </c>
      <c r="KZ6" s="1" t="inlineStr">
        <is>
          <t>A</t>
        </is>
      </c>
      <c r="LA6" s="1" t="inlineStr">
        <is>
          <t>A</t>
        </is>
      </c>
      <c r="LB6" t="e">
        <v>#REF!</v>
      </c>
      <c r="LC6" t="n">
        <v>45110</v>
      </c>
      <c r="LD6" t="inlineStr">
        <is>
          <t>Botafogo SP v Guarani</t>
        </is>
      </c>
      <c r="LE6" t="n">
        <v>2</v>
      </c>
      <c r="LF6" t="n">
        <v>6</v>
      </c>
      <c r="LG6" t="n">
        <v>3</v>
      </c>
      <c r="LH6" t="n">
        <v>1.9</v>
      </c>
      <c r="LI6" t="n">
        <v>7</v>
      </c>
      <c r="LJ6" t="n">
        <v>3</v>
      </c>
      <c r="LK6" t="n">
        <v>5</v>
      </c>
      <c r="LL6" t="n">
        <v>2</v>
      </c>
      <c r="LM6" t="n">
        <v>16</v>
      </c>
      <c r="LN6" t="n">
        <v>1</v>
      </c>
      <c r="LO6" t="n">
        <v>1</v>
      </c>
      <c r="LP6" t="n">
        <v>13</v>
      </c>
      <c r="LQ6" t="inlineStr">
        <is>
          <t>0-0</t>
        </is>
      </c>
      <c r="LR6" t="n">
        <v>1.00250626566416</v>
      </c>
      <c r="LS6" t="n">
        <v>1</v>
      </c>
      <c r="LT6" s="8" t="inlineStr">
        <is>
          <t>B</t>
        </is>
      </c>
      <c r="LU6" s="4" t="n">
        <v>0.5</v>
      </c>
      <c r="LV6" s="4" t="n">
        <v>1</v>
      </c>
      <c r="LW6" s="4" t="n">
        <v>0.5</v>
      </c>
      <c r="LX6" s="4" t="n">
        <v>0.5</v>
      </c>
      <c r="LY6" s="7" t="n">
        <v>7</v>
      </c>
      <c r="LZ6" s="7" t="n">
        <v>3</v>
      </c>
      <c r="MA6" s="11" t="n">
        <v>4</v>
      </c>
      <c r="MB6" s="5" t="n">
        <v>6</v>
      </c>
      <c r="MC6" s="6" t="n">
        <v>2</v>
      </c>
      <c r="MD6" s="4" t="n">
        <v>2</v>
      </c>
      <c r="ME6" s="9" t="n">
        <v>2.75</v>
      </c>
      <c r="MF6" s="10" t="n">
        <v>1.25</v>
      </c>
      <c r="MG6" s="4" t="n">
        <v>-3.5</v>
      </c>
      <c r="MH6" s="9" t="n">
        <v>-4.2</v>
      </c>
      <c r="MI6" s="10" t="n">
        <v>-2.8</v>
      </c>
      <c r="MJ6" t="inlineStr">
        <is>
          <t>BackAway0-0</t>
        </is>
      </c>
      <c r="MK6" t="inlineStr">
        <is>
          <t>Guarani</t>
        </is>
      </c>
      <c r="ML6" t="inlineStr">
        <is>
          <t>Match Odds</t>
        </is>
      </c>
      <c r="MM6" t="inlineStr">
        <is>
          <t>Botafogo SP v Guarani</t>
        </is>
      </c>
      <c r="MN6" t="inlineStr">
        <is>
          <t>MATCH_ODDS</t>
        </is>
      </c>
      <c r="MO6" t="inlineStr">
        <is>
          <t>BACK</t>
        </is>
      </c>
      <c r="MP6" s="1" t="n">
        <v>129</v>
      </c>
      <c r="MQ6" s="1" t="n">
        <v>222</v>
      </c>
      <c r="MR6" s="1" t="n">
        <v>94</v>
      </c>
      <c r="MS6" s="1" t="n">
        <v>156</v>
      </c>
      <c r="MT6" s="1" t="n">
        <v>0</v>
      </c>
      <c r="MU6" s="1" t="n">
        <v>0</v>
      </c>
      <c r="MV6" s="1" t="n">
        <v>0</v>
      </c>
      <c r="MW6" s="1" t="n">
        <v>0</v>
      </c>
      <c r="MX6" s="1" t="n">
        <v>996</v>
      </c>
      <c r="MY6" s="1" t="n">
        <v>1491</v>
      </c>
      <c r="MZ6" s="1" t="n">
        <v>800</v>
      </c>
      <c r="NA6" s="1" t="n">
        <v>1158</v>
      </c>
      <c r="NB6" s="1" t="n">
        <v>485</v>
      </c>
      <c r="NC6" s="1" t="n">
        <v>813</v>
      </c>
      <c r="ND6" s="1" t="n">
        <v>80</v>
      </c>
      <c r="NE6" s="1" t="n">
        <v>272</v>
      </c>
      <c r="NF6" s="1" t="n">
        <v>47</v>
      </c>
      <c r="NG6" s="1" t="n">
        <v>192</v>
      </c>
      <c r="NH6" s="1" t="n">
        <v>59</v>
      </c>
      <c r="NI6" s="1" t="n">
        <v>229</v>
      </c>
      <c r="NJ6" s="1" t="n">
        <v>0</v>
      </c>
      <c r="NK6" s="1" t="n">
        <v>0</v>
      </c>
      <c r="NL6" s="1" t="n">
        <v>0</v>
      </c>
      <c r="NM6" s="1" t="n">
        <v>0</v>
      </c>
      <c r="NN6" s="1" t="n">
        <v>510</v>
      </c>
      <c r="NO6" s="1" t="n">
        <v>1978</v>
      </c>
      <c r="NP6" s="1" t="n">
        <v>404</v>
      </c>
      <c r="NQ6" s="1" t="n">
        <v>1555</v>
      </c>
      <c r="NR6" s="1" t="n">
        <v>292</v>
      </c>
      <c r="NS6" s="1" t="n">
        <v>1006</v>
      </c>
      <c r="NT6" s="1" t="n">
        <v>2504</v>
      </c>
      <c r="NU6" s="1" t="n">
        <v>3840</v>
      </c>
      <c r="NV6" s="1" t="n">
        <v>6344</v>
      </c>
      <c r="NW6" s="33" t="n">
        <v>0.3947036569987389</v>
      </c>
      <c r="NX6" s="3" t="n">
        <v>2.533546325878595</v>
      </c>
      <c r="NY6" s="1" t="n">
        <v>1.9</v>
      </c>
      <c r="NZ6" s="79" t="n">
        <v>-0.2571677175283733</v>
      </c>
      <c r="OA6" s="34" t="n">
        <v>1</v>
      </c>
      <c r="OB6" s="34" t="n">
        <v>1</v>
      </c>
      <c r="OC6" s="32" t="n">
        <v>1</v>
      </c>
      <c r="OD6" s="32" t="n">
        <v>0</v>
      </c>
      <c r="OE6" s="32" t="n">
        <v>0</v>
      </c>
      <c r="OF6" s="32" t="n">
        <v>3</v>
      </c>
      <c r="OG6" s="1" t="n">
        <v>1392</v>
      </c>
      <c r="OH6" s="1" t="n">
        <v>5232</v>
      </c>
      <c r="OI6" s="1" t="n">
        <v>6624</v>
      </c>
      <c r="OJ6" s="33" t="n">
        <v>0.2101449275362319</v>
      </c>
      <c r="OK6" s="3" t="n">
        <v>4.758620689655173</v>
      </c>
      <c r="OL6" s="1" t="n">
        <v>7</v>
      </c>
      <c r="OM6" s="79" t="n">
        <v>0.4457971014492754</v>
      </c>
      <c r="ON6" s="34" t="n">
        <v>1</v>
      </c>
      <c r="OO6" s="34" t="n">
        <v>1</v>
      </c>
      <c r="OP6" s="32" t="n">
        <v>1</v>
      </c>
      <c r="OQ6" s="32" t="n">
        <v>1</v>
      </c>
      <c r="OR6" s="32" t="n">
        <v>1</v>
      </c>
      <c r="OS6" s="32" t="n">
        <v>5</v>
      </c>
      <c r="OT6" t="inlineStr">
        <is>
          <t>BackAway0-0</t>
        </is>
      </c>
      <c r="OU6" t="inlineStr">
        <is>
          <t>Guarani</t>
        </is>
      </c>
      <c r="OV6" t="inlineStr">
        <is>
          <t>Match Odds</t>
        </is>
      </c>
      <c r="OW6" t="inlineStr">
        <is>
          <t>Botafogo SP v Guarani</t>
        </is>
      </c>
      <c r="OX6" t="inlineStr">
        <is>
          <t>MATCH_ODDS</t>
        </is>
      </c>
      <c r="OY6" t="inlineStr">
        <is>
          <t>BACK</t>
        </is>
      </c>
    </row>
    <row r="7" ht="16.5" customHeight="1" thickBot="1" thickTop="1">
      <c r="A7" s="2" t="n">
        <v>45110</v>
      </c>
      <c r="B7" t="inlineStr">
        <is>
          <t>Norway</t>
        </is>
      </c>
      <c r="C7" t="inlineStr">
        <is>
          <t>Eliteserien</t>
        </is>
      </c>
      <c r="D7" t="inlineStr">
        <is>
          <t>Stabaek</t>
        </is>
      </c>
      <c r="E7" t="inlineStr">
        <is>
          <t>Stromsgodset</t>
        </is>
      </c>
      <c r="L7" t="n">
        <v>2.18</v>
      </c>
      <c r="M7" t="n">
        <v>3.7</v>
      </c>
      <c r="N7" t="n">
        <v>3.5</v>
      </c>
      <c r="O7" t="n">
        <v>3234</v>
      </c>
      <c r="P7" t="n">
        <v>1.86</v>
      </c>
      <c r="Q7" t="n">
        <v>2.1</v>
      </c>
      <c r="R7" t="n">
        <v>16</v>
      </c>
      <c r="BG7" t="n">
        <v>6</v>
      </c>
      <c r="BH7" t="n">
        <v>1</v>
      </c>
      <c r="BI7" t="n">
        <v>4</v>
      </c>
      <c r="BJ7" t="n">
        <v>3</v>
      </c>
      <c r="BK7" t="n">
        <v>1</v>
      </c>
      <c r="BL7" t="n">
        <v>5</v>
      </c>
      <c r="BM7" t="n">
        <v>3</v>
      </c>
      <c r="BN7" t="n">
        <v>1.5</v>
      </c>
      <c r="BO7" t="n">
        <v>0.67</v>
      </c>
      <c r="BP7" t="n">
        <v>3</v>
      </c>
      <c r="BQ7" t="n">
        <v>3</v>
      </c>
      <c r="BR7" t="n">
        <v>2</v>
      </c>
      <c r="BS7" t="n">
        <v>5</v>
      </c>
      <c r="BT7" t="n">
        <v>2</v>
      </c>
      <c r="BU7" t="n">
        <v>2</v>
      </c>
      <c r="BV7" t="n">
        <v>1</v>
      </c>
      <c r="BW7" t="n">
        <v>6</v>
      </c>
      <c r="BX7" t="n">
        <v>0</v>
      </c>
      <c r="BY7" t="n">
        <v>5</v>
      </c>
      <c r="BZ7" t="n">
        <v>2</v>
      </c>
      <c r="CA7" t="n">
        <v>2</v>
      </c>
      <c r="CB7" t="n">
        <v>5</v>
      </c>
      <c r="CC7" t="n">
        <v>5</v>
      </c>
      <c r="CD7" t="n">
        <v>1.33</v>
      </c>
      <c r="CE7" t="n">
        <v>1.83</v>
      </c>
      <c r="CF7" t="n">
        <v>4</v>
      </c>
      <c r="CG7" t="n">
        <v>2</v>
      </c>
      <c r="CH7" t="n">
        <v>1</v>
      </c>
      <c r="CI7" t="n">
        <v>6</v>
      </c>
      <c r="CJ7" t="n">
        <v>5</v>
      </c>
      <c r="CK7" t="n">
        <v>0</v>
      </c>
      <c r="CL7" t="n">
        <v>0</v>
      </c>
      <c r="CM7" t="n">
        <v>4</v>
      </c>
      <c r="CN7" t="n">
        <v>0</v>
      </c>
      <c r="CO7" t="n">
        <v>3</v>
      </c>
      <c r="CP7" t="n">
        <v>3</v>
      </c>
      <c r="CQ7" t="n">
        <v>1</v>
      </c>
      <c r="CR7" t="n">
        <v>4</v>
      </c>
      <c r="CS7" t="n">
        <v>2</v>
      </c>
      <c r="CT7" t="n">
        <v>2</v>
      </c>
      <c r="CU7" t="n">
        <v>0.75</v>
      </c>
      <c r="CV7" t="n">
        <v>2</v>
      </c>
      <c r="CW7" t="n">
        <v>3</v>
      </c>
      <c r="CX7" t="n">
        <v>2</v>
      </c>
      <c r="CY7" t="n">
        <v>4</v>
      </c>
      <c r="CZ7" t="n">
        <v>1</v>
      </c>
      <c r="DA7" t="n">
        <v>2</v>
      </c>
      <c r="DB7" t="n">
        <v>1</v>
      </c>
      <c r="DC7" t="n">
        <v>2</v>
      </c>
      <c r="DD7" t="n">
        <v>0</v>
      </c>
      <c r="DE7" t="n">
        <v>1</v>
      </c>
      <c r="DF7" t="n">
        <v>0</v>
      </c>
      <c r="DG7" t="n">
        <v>0</v>
      </c>
      <c r="DH7" t="n">
        <v>1</v>
      </c>
      <c r="DI7" t="n">
        <v>1</v>
      </c>
      <c r="DJ7" t="n">
        <v>0.5</v>
      </c>
      <c r="DK7" t="n">
        <v>1</v>
      </c>
      <c r="DL7" t="n">
        <v>0</v>
      </c>
      <c r="DM7" t="n">
        <v>0</v>
      </c>
      <c r="DN7" t="n">
        <v>0</v>
      </c>
      <c r="DO7" t="n">
        <v>2</v>
      </c>
      <c r="DP7" t="n">
        <v>1</v>
      </c>
      <c r="DQ7" t="n">
        <v>0</v>
      </c>
      <c r="DR7" t="n">
        <v>0</v>
      </c>
      <c r="DS7" t="n">
        <v>3</v>
      </c>
      <c r="DT7" t="n">
        <v>1</v>
      </c>
      <c r="DU7" t="n">
        <v>59</v>
      </c>
      <c r="DV7" t="n">
        <v>3</v>
      </c>
      <c r="DW7" t="n">
        <v>5</v>
      </c>
      <c r="DX7" t="n">
        <v>92</v>
      </c>
      <c r="DY7" t="inlineStr">
        <is>
          <t xml:space="preserve"> 2 - 0</t>
        </is>
      </c>
      <c r="DZ7" t="inlineStr">
        <is>
          <t xml:space="preserve"> 2 - 1</t>
        </is>
      </c>
      <c r="EA7" t="inlineStr">
        <is>
          <t xml:space="preserve"> 1 - 1</t>
        </is>
      </c>
      <c r="EB7" t="inlineStr">
        <is>
          <t xml:space="preserve"> </t>
        </is>
      </c>
      <c r="EC7" t="inlineStr">
        <is>
          <t xml:space="preserve"> 0 - 0</t>
        </is>
      </c>
      <c r="ED7" t="n">
        <v>9</v>
      </c>
      <c r="EE7" t="n">
        <v>4</v>
      </c>
      <c r="EF7" t="n">
        <v>2</v>
      </c>
      <c r="EG7" t="n">
        <v>0</v>
      </c>
      <c r="EH7" t="n">
        <v>1</v>
      </c>
      <c r="EI7" t="n">
        <v>1</v>
      </c>
      <c r="EJ7" t="n">
        <v>1</v>
      </c>
      <c r="EK7" t="n">
        <v>0</v>
      </c>
      <c r="EL7" t="n">
        <v>0</v>
      </c>
      <c r="EM7" t="n">
        <v>0</v>
      </c>
      <c r="EN7" t="n">
        <v>1</v>
      </c>
      <c r="EO7" t="n">
        <v>0</v>
      </c>
      <c r="EP7" t="n">
        <v>3</v>
      </c>
      <c r="EQ7" t="n">
        <v>3</v>
      </c>
      <c r="ER7" t="n">
        <v>33</v>
      </c>
      <c r="ES7" t="n">
        <v>33</v>
      </c>
      <c r="ET7" t="n">
        <v>17</v>
      </c>
      <c r="EU7" t="n">
        <v>0</v>
      </c>
      <c r="EV7" t="n">
        <v>17</v>
      </c>
      <c r="EW7" t="n">
        <v>83</v>
      </c>
      <c r="EX7" t="n">
        <v>55.6</v>
      </c>
      <c r="EY7" t="n">
        <v>44</v>
      </c>
      <c r="EZ7" t="n">
        <v>25</v>
      </c>
      <c r="FA7" t="n">
        <v>75</v>
      </c>
      <c r="FB7" t="n">
        <v>0</v>
      </c>
      <c r="FC7" t="n">
        <v>2</v>
      </c>
      <c r="FD7" t="n">
        <v>8</v>
      </c>
      <c r="FE7" t="n">
        <v>11</v>
      </c>
      <c r="FF7" t="n">
        <v>0</v>
      </c>
      <c r="FG7" t="n">
        <v>0</v>
      </c>
      <c r="FH7" t="n">
        <v>0</v>
      </c>
      <c r="FI7" t="n">
        <v>1</v>
      </c>
      <c r="FJ7" t="n">
        <v>1</v>
      </c>
      <c r="FK7" t="n">
        <v>1</v>
      </c>
      <c r="FL7" t="n">
        <v>0</v>
      </c>
      <c r="FM7" t="n">
        <v>1</v>
      </c>
      <c r="FN7" t="n">
        <v>4</v>
      </c>
      <c r="FO7" t="n">
        <v>2</v>
      </c>
      <c r="FP7" t="n">
        <v>2</v>
      </c>
      <c r="FQ7" t="n">
        <v>4</v>
      </c>
      <c r="FR7" t="n">
        <v>0</v>
      </c>
      <c r="FS7" t="n">
        <v>17</v>
      </c>
      <c r="FT7" t="n">
        <v>33</v>
      </c>
      <c r="FU7" t="n">
        <v>17</v>
      </c>
      <c r="FV7" t="n">
        <v>83</v>
      </c>
      <c r="FW7" t="n">
        <v>67</v>
      </c>
      <c r="FX7" t="n">
        <v>25</v>
      </c>
      <c r="FY7" t="n">
        <v>75</v>
      </c>
      <c r="FZ7" t="n">
        <v>27.3</v>
      </c>
      <c r="GA7" t="n">
        <v>73</v>
      </c>
      <c r="GB7" t="n">
        <v>0</v>
      </c>
      <c r="GC7" t="n">
        <v>4</v>
      </c>
      <c r="GD7" t="n">
        <v>3</v>
      </c>
      <c r="GE7" t="n">
        <v>3</v>
      </c>
      <c r="GF7" t="n">
        <v>0</v>
      </c>
      <c r="GG7" t="n">
        <v>4</v>
      </c>
      <c r="GH7" t="n">
        <v>0</v>
      </c>
      <c r="GI7" t="n">
        <v>3</v>
      </c>
      <c r="GJ7" t="n">
        <v>1</v>
      </c>
      <c r="GK7" t="n">
        <v>1</v>
      </c>
      <c r="GL7" t="n">
        <v>0</v>
      </c>
      <c r="GM7" t="n">
        <v>4</v>
      </c>
      <c r="GN7" t="n">
        <v>3</v>
      </c>
      <c r="GO7" t="n">
        <v>3</v>
      </c>
      <c r="GP7" t="n">
        <v>0</v>
      </c>
      <c r="GQ7" t="n">
        <v>3</v>
      </c>
      <c r="GR7" t="n">
        <v>3</v>
      </c>
      <c r="GS7" t="n">
        <v>0</v>
      </c>
      <c r="GT7" t="n">
        <v>2</v>
      </c>
      <c r="GU7" t="n">
        <v>2</v>
      </c>
      <c r="GV7" t="n">
        <v>2</v>
      </c>
      <c r="GW7" t="n">
        <v>3</v>
      </c>
      <c r="GX7" t="n">
        <v>2</v>
      </c>
      <c r="GY7" t="n">
        <v>1</v>
      </c>
      <c r="GZ7" t="n">
        <v>4</v>
      </c>
      <c r="HA7" t="n">
        <v>2</v>
      </c>
      <c r="HB7" t="n">
        <v>2</v>
      </c>
      <c r="HC7" t="n">
        <v>2</v>
      </c>
      <c r="HD7" t="n">
        <v>1</v>
      </c>
      <c r="HE7" t="n">
        <v>0</v>
      </c>
      <c r="HF7" t="n">
        <v>2</v>
      </c>
      <c r="HG7" t="n">
        <v>3</v>
      </c>
      <c r="HH7" t="n">
        <v>0</v>
      </c>
      <c r="HI7" t="n">
        <v>3</v>
      </c>
      <c r="HJ7" t="n">
        <v>1</v>
      </c>
      <c r="HK7" t="n">
        <v>5</v>
      </c>
      <c r="HL7" t="n">
        <v>0</v>
      </c>
      <c r="HM7" t="n">
        <v>2</v>
      </c>
      <c r="HN7" t="n">
        <v>3</v>
      </c>
      <c r="HO7" t="n">
        <v>1</v>
      </c>
      <c r="HP7" t="n">
        <v>9</v>
      </c>
      <c r="HQ7" t="n">
        <v>5</v>
      </c>
      <c r="HS7" t="n">
        <v>2</v>
      </c>
      <c r="HU7" t="n">
        <v>10</v>
      </c>
      <c r="HW7" t="n">
        <v>9</v>
      </c>
      <c r="HX7" t="n">
        <v>3</v>
      </c>
      <c r="HY7" t="n">
        <v>12</v>
      </c>
      <c r="HZ7" t="n">
        <v>4</v>
      </c>
      <c r="IA7" t="n">
        <v>11</v>
      </c>
      <c r="IB7" t="n">
        <v>10</v>
      </c>
      <c r="ID7" t="n">
        <v>10</v>
      </c>
      <c r="IF7" t="n">
        <v>9</v>
      </c>
      <c r="IG7" t="n">
        <v>3</v>
      </c>
      <c r="IH7" t="n">
        <v>9</v>
      </c>
      <c r="II7" t="n">
        <v>12</v>
      </c>
      <c r="IJ7" t="n">
        <v>7</v>
      </c>
      <c r="IK7" t="n">
        <v>8</v>
      </c>
      <c r="KD7" t="inlineStr">
        <is>
          <t>-</t>
        </is>
      </c>
      <c r="KE7" t="inlineStr">
        <is>
          <t>-</t>
        </is>
      </c>
      <c r="KF7" t="inlineStr">
        <is>
          <t>-</t>
        </is>
      </c>
      <c r="KG7" t="inlineStr">
        <is>
          <t>-</t>
        </is>
      </c>
      <c r="KH7" t="inlineStr">
        <is>
          <t>-</t>
        </is>
      </c>
      <c r="KI7" t="inlineStr">
        <is>
          <t>-</t>
        </is>
      </c>
      <c r="KJ7" t="inlineStr">
        <is>
          <t>-</t>
        </is>
      </c>
      <c r="KK7" t="n">
        <v>16</v>
      </c>
      <c r="KL7" t="n">
        <v>1</v>
      </c>
      <c r="KM7" t="n">
        <v>1</v>
      </c>
      <c r="KN7" s="1" t="inlineStr">
        <is>
          <t>Stabaek</t>
        </is>
      </c>
      <c r="KO7" s="1" t="inlineStr">
        <is>
          <t>Stromsgodset</t>
        </is>
      </c>
      <c r="KP7" s="1" t="inlineStr">
        <is>
          <t>Stabaek v Stromsgodset</t>
        </is>
      </c>
      <c r="KQ7" t="inlineStr">
        <is>
          <t>Norway_Eliteserien</t>
        </is>
      </c>
      <c r="KR7" s="1" t="inlineStr">
        <is>
          <t>A</t>
        </is>
      </c>
      <c r="KS7" s="1" t="inlineStr">
        <is>
          <t>G</t>
        </is>
      </c>
      <c r="KT7" s="1" t="inlineStr">
        <is>
          <t>A</t>
        </is>
      </c>
      <c r="KU7" s="1" t="inlineStr">
        <is>
          <t>R</t>
        </is>
      </c>
      <c r="KV7" s="1" t="inlineStr">
        <is>
          <t>G</t>
        </is>
      </c>
      <c r="KW7" s="1" t="inlineStr">
        <is>
          <t>R</t>
        </is>
      </c>
      <c r="KX7" s="1" t="inlineStr">
        <is>
          <t>A</t>
        </is>
      </c>
      <c r="KY7" s="1" t="inlineStr">
        <is>
          <t>A</t>
        </is>
      </c>
      <c r="KZ7" s="1" t="inlineStr">
        <is>
          <t>G</t>
        </is>
      </c>
      <c r="LA7" s="1" t="inlineStr">
        <is>
          <t>A</t>
        </is>
      </c>
      <c r="LQ7" t="inlineStr">
        <is>
          <t>1-1</t>
        </is>
      </c>
      <c r="LR7" t="e">
        <v>#VALUE!</v>
      </c>
      <c r="LS7" t="e">
        <v>#VALUE!</v>
      </c>
      <c r="LT7" s="8" t="inlineStr">
        <is>
          <t>B</t>
        </is>
      </c>
      <c r="LU7" s="4" t="n">
        <v>1</v>
      </c>
      <c r="LV7" s="4" t="n">
        <v>0.5</v>
      </c>
      <c r="LW7" s="4" t="n">
        <v>1</v>
      </c>
      <c r="LX7" s="4" t="n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 t="inlineStr"/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P7" s="1" t="n">
        <v>0</v>
      </c>
      <c r="MQ7" s="1" t="n">
        <v>0</v>
      </c>
      <c r="MR7" s="1" t="n">
        <v>0</v>
      </c>
      <c r="MS7" s="1" t="n">
        <v>0</v>
      </c>
      <c r="MT7" s="1" t="n">
        <v>0</v>
      </c>
      <c r="MU7" s="1" t="n">
        <v>0</v>
      </c>
      <c r="MV7" s="1" t="n">
        <v>0</v>
      </c>
      <c r="MW7" s="1" t="n">
        <v>0</v>
      </c>
      <c r="MX7" s="1" t="n">
        <v>0</v>
      </c>
      <c r="MY7" s="1" t="n">
        <v>0</v>
      </c>
      <c r="MZ7" s="1" t="n">
        <v>0</v>
      </c>
      <c r="NA7" s="1" t="n">
        <v>0</v>
      </c>
      <c r="NB7" s="1" t="n">
        <v>0</v>
      </c>
      <c r="NC7" s="1" t="n">
        <v>0</v>
      </c>
      <c r="ND7" s="1" t="n">
        <v>0</v>
      </c>
      <c r="NE7" s="1" t="n">
        <v>0</v>
      </c>
      <c r="NF7" s="1" t="n">
        <v>0</v>
      </c>
      <c r="NG7" s="1" t="n">
        <v>0</v>
      </c>
      <c r="NH7" s="1" t="n">
        <v>0</v>
      </c>
      <c r="NI7" s="1" t="n">
        <v>0</v>
      </c>
      <c r="NJ7" s="1" t="n">
        <v>0</v>
      </c>
      <c r="NK7" s="1" t="n">
        <v>0</v>
      </c>
      <c r="NL7" s="1" t="n">
        <v>0</v>
      </c>
      <c r="NM7" s="1" t="n">
        <v>0</v>
      </c>
      <c r="NN7" s="1" t="n">
        <v>0</v>
      </c>
      <c r="NO7" s="1" t="n">
        <v>0</v>
      </c>
      <c r="NP7" s="1" t="n">
        <v>0</v>
      </c>
      <c r="NQ7" s="1" t="n">
        <v>0</v>
      </c>
      <c r="NR7" s="1" t="n">
        <v>0</v>
      </c>
      <c r="NS7" s="1" t="n">
        <v>0</v>
      </c>
      <c r="NT7" s="1" t="n">
        <v>0</v>
      </c>
      <c r="NU7" s="1" t="n">
        <v>0</v>
      </c>
      <c r="NV7" s="1" t="n">
        <v>0</v>
      </c>
      <c r="NW7" s="33" t="e">
        <v>#DIV/0!</v>
      </c>
      <c r="NX7" s="3" t="e">
        <v>#DIV/0!</v>
      </c>
      <c r="NY7" s="1" t="inlineStr"/>
      <c r="NZ7" s="79" t="e">
        <v>#DIV/0!</v>
      </c>
      <c r="OA7" s="34" t="e">
        <v>#VALUE!</v>
      </c>
      <c r="OB7" s="34" t="e">
        <v>#VALUE!</v>
      </c>
      <c r="OC7" s="32" t="n">
        <v>0</v>
      </c>
      <c r="OD7" s="32" t="e">
        <v>#DIV/0!</v>
      </c>
      <c r="OE7" s="32" t="e">
        <v>#DIV/0!</v>
      </c>
      <c r="OF7" s="32" t="e">
        <v>#DIV/0!</v>
      </c>
      <c r="OG7" s="1" t="n">
        <v>0</v>
      </c>
      <c r="OH7" s="1" t="n">
        <v>0</v>
      </c>
      <c r="OI7" s="1" t="n">
        <v>0</v>
      </c>
      <c r="OJ7" s="33" t="e">
        <v>#DIV/0!</v>
      </c>
      <c r="OK7" s="3" t="e">
        <v>#DIV/0!</v>
      </c>
      <c r="OL7" s="1" t="inlineStr"/>
      <c r="OM7" s="79" t="e">
        <v>#DIV/0!</v>
      </c>
      <c r="ON7" s="34" t="e">
        <v>#VALUE!</v>
      </c>
      <c r="OO7" s="34" t="e">
        <v>#VALUE!</v>
      </c>
      <c r="OP7" s="32" t="n">
        <v>0</v>
      </c>
      <c r="OQ7" s="32" t="e">
        <v>#DIV/0!</v>
      </c>
      <c r="OR7" s="32" t="e">
        <v>#DIV/0!</v>
      </c>
      <c r="OS7" s="32" t="e">
        <v>#DIV/0!</v>
      </c>
      <c r="OT7" t="e">
        <v>#DIV/0!</v>
      </c>
      <c r="OU7" t="e">
        <v>#DIV/0!</v>
      </c>
      <c r="OV7" t="e">
        <v>#DIV/0!</v>
      </c>
      <c r="OW7" t="e">
        <v>#DIV/0!</v>
      </c>
      <c r="OX7" t="e">
        <v>#DIV/0!</v>
      </c>
      <c r="OY7" t="e">
        <v>#DIV/0!</v>
      </c>
    </row>
    <row r="8" ht="16.5" customHeight="1" thickBot="1" thickTop="1">
      <c r="A8" s="2" t="n">
        <v>45111</v>
      </c>
      <c r="B8" t="inlineStr">
        <is>
          <t>Peru</t>
        </is>
      </c>
      <c r="C8" t="inlineStr">
        <is>
          <t>Primera Division</t>
        </is>
      </c>
      <c r="D8" t="inlineStr">
        <is>
          <t>Cesar Vallejo</t>
        </is>
      </c>
      <c r="E8" t="inlineStr">
        <is>
          <t>Cienciano</t>
        </is>
      </c>
      <c r="L8" t="n">
        <v>1.78</v>
      </c>
      <c r="M8" t="n">
        <v>3.75</v>
      </c>
      <c r="N8" t="n">
        <v>5.1</v>
      </c>
      <c r="O8" t="n">
        <v>1006</v>
      </c>
      <c r="P8" t="n">
        <v>2</v>
      </c>
      <c r="Q8" t="n">
        <v>1.93</v>
      </c>
      <c r="R8" t="n">
        <v>63</v>
      </c>
      <c r="BG8" t="n">
        <v>9</v>
      </c>
      <c r="BH8" t="n">
        <v>0</v>
      </c>
      <c r="BI8" t="n">
        <v>9</v>
      </c>
      <c r="BJ8" t="n">
        <v>4</v>
      </c>
      <c r="BK8" t="n">
        <v>3</v>
      </c>
      <c r="BL8" t="n">
        <v>8</v>
      </c>
      <c r="BM8" t="n">
        <v>5</v>
      </c>
      <c r="BN8" t="n">
        <v>2</v>
      </c>
      <c r="BO8" t="n">
        <v>0.78</v>
      </c>
      <c r="BP8" t="n">
        <v>4</v>
      </c>
      <c r="BQ8" t="n">
        <v>4</v>
      </c>
      <c r="BR8" t="n">
        <v>0</v>
      </c>
      <c r="BS8" t="n">
        <v>9</v>
      </c>
      <c r="BT8" t="n">
        <v>7</v>
      </c>
      <c r="BU8" t="n">
        <v>1</v>
      </c>
      <c r="BV8" t="n">
        <v>3</v>
      </c>
      <c r="BW8" t="n">
        <v>8</v>
      </c>
      <c r="BX8" t="n">
        <v>0</v>
      </c>
      <c r="BY8" t="n">
        <v>6</v>
      </c>
      <c r="BZ8" t="n">
        <v>5</v>
      </c>
      <c r="CA8" t="n">
        <v>4</v>
      </c>
      <c r="CB8" t="n">
        <v>3</v>
      </c>
      <c r="CC8" t="n">
        <v>8</v>
      </c>
      <c r="CD8" t="n">
        <v>1.13</v>
      </c>
      <c r="CE8" t="n">
        <v>2.38</v>
      </c>
      <c r="CF8" t="n">
        <v>3</v>
      </c>
      <c r="CG8" t="n">
        <v>7</v>
      </c>
      <c r="CH8" t="n">
        <v>5</v>
      </c>
      <c r="CI8" t="n">
        <v>6</v>
      </c>
      <c r="CJ8" t="n">
        <v>4</v>
      </c>
      <c r="CK8" t="n">
        <v>1</v>
      </c>
      <c r="CL8" t="n">
        <v>1</v>
      </c>
      <c r="CM8" t="n">
        <v>6</v>
      </c>
      <c r="CN8" t="n">
        <v>0</v>
      </c>
      <c r="CO8" t="n">
        <v>6</v>
      </c>
      <c r="CP8" t="n">
        <v>3</v>
      </c>
      <c r="CQ8" t="n">
        <v>3</v>
      </c>
      <c r="CR8" t="n">
        <v>6</v>
      </c>
      <c r="CS8" t="n">
        <v>4</v>
      </c>
      <c r="CT8" t="n">
        <v>2.17</v>
      </c>
      <c r="CU8" t="n">
        <v>0.83</v>
      </c>
      <c r="CV8" t="n">
        <v>4</v>
      </c>
      <c r="CW8" t="n">
        <v>3</v>
      </c>
      <c r="CX8" t="n">
        <v>0</v>
      </c>
      <c r="CY8" t="n">
        <v>6</v>
      </c>
      <c r="CZ8" t="n">
        <v>4</v>
      </c>
      <c r="DA8" t="n">
        <v>0</v>
      </c>
      <c r="DB8" t="n">
        <v>3</v>
      </c>
      <c r="DC8" t="n">
        <v>5</v>
      </c>
      <c r="DD8" t="n">
        <v>0</v>
      </c>
      <c r="DE8" t="n">
        <v>4</v>
      </c>
      <c r="DF8" t="n">
        <v>3</v>
      </c>
      <c r="DG8" t="n">
        <v>2</v>
      </c>
      <c r="DH8" t="n">
        <v>2</v>
      </c>
      <c r="DI8" t="n">
        <v>5</v>
      </c>
      <c r="DJ8" t="n">
        <v>1</v>
      </c>
      <c r="DK8" t="n">
        <v>2.2</v>
      </c>
      <c r="DL8" t="n">
        <v>2</v>
      </c>
      <c r="DM8" t="n">
        <v>4</v>
      </c>
      <c r="DN8" t="n">
        <v>3</v>
      </c>
      <c r="DO8" t="n">
        <v>4</v>
      </c>
      <c r="DP8" t="n">
        <v>3</v>
      </c>
      <c r="DQ8" t="n">
        <v>1</v>
      </c>
      <c r="DR8" t="n">
        <v>1</v>
      </c>
      <c r="DS8" t="n">
        <v>3</v>
      </c>
      <c r="DT8" t="n">
        <v>2</v>
      </c>
      <c r="DU8" t="n">
        <v>50</v>
      </c>
      <c r="DV8" t="n">
        <v>8</v>
      </c>
      <c r="DW8" t="n">
        <v>2</v>
      </c>
      <c r="DX8" t="n">
        <v>92</v>
      </c>
      <c r="DY8" t="inlineStr">
        <is>
          <t xml:space="preserve"> </t>
        </is>
      </c>
      <c r="DZ8" t="inlineStr">
        <is>
          <t xml:space="preserve"> 3 - 1</t>
        </is>
      </c>
      <c r="EA8" t="inlineStr">
        <is>
          <t xml:space="preserve"> 2 - 0</t>
        </is>
      </c>
      <c r="EB8" t="inlineStr">
        <is>
          <t xml:space="preserve"> </t>
        </is>
      </c>
      <c r="EC8" t="inlineStr">
        <is>
          <t xml:space="preserve"> 0 - 0</t>
        </is>
      </c>
      <c r="ED8" t="n">
        <v>18</v>
      </c>
      <c r="EE8" t="n">
        <v>7</v>
      </c>
      <c r="EF8" t="n">
        <v>0</v>
      </c>
      <c r="EG8" t="n">
        <v>0</v>
      </c>
      <c r="EH8" t="n">
        <v>0</v>
      </c>
      <c r="EI8" t="n">
        <v>1</v>
      </c>
      <c r="EJ8" t="n">
        <v>3</v>
      </c>
      <c r="EK8" t="n">
        <v>0</v>
      </c>
      <c r="EL8" t="n">
        <v>4</v>
      </c>
      <c r="EM8" t="n">
        <v>2</v>
      </c>
      <c r="EN8" t="n">
        <v>4</v>
      </c>
      <c r="EO8" t="n">
        <v>4</v>
      </c>
      <c r="EP8" t="n">
        <v>5</v>
      </c>
      <c r="EQ8" t="n">
        <v>0</v>
      </c>
      <c r="ER8" t="n">
        <v>0</v>
      </c>
      <c r="ES8" t="n">
        <v>11</v>
      </c>
      <c r="ET8" t="n">
        <v>33</v>
      </c>
      <c r="EU8" t="n">
        <v>67</v>
      </c>
      <c r="EV8" t="n">
        <v>56</v>
      </c>
      <c r="EW8" t="n">
        <v>56</v>
      </c>
      <c r="EX8" t="n">
        <v>16.7</v>
      </c>
      <c r="EY8" t="n">
        <v>83</v>
      </c>
      <c r="EZ8" t="n">
        <v>14.3</v>
      </c>
      <c r="FA8" t="n">
        <v>86</v>
      </c>
      <c r="FB8" t="n">
        <v>1</v>
      </c>
      <c r="FC8" t="n">
        <v>4</v>
      </c>
      <c r="FD8" t="n">
        <v>9</v>
      </c>
      <c r="FE8" t="n">
        <v>19</v>
      </c>
      <c r="FF8" t="n">
        <v>2</v>
      </c>
      <c r="FG8" t="n">
        <v>1</v>
      </c>
      <c r="FH8" t="n">
        <v>1</v>
      </c>
      <c r="FI8" t="n">
        <v>3</v>
      </c>
      <c r="FJ8" t="n">
        <v>1</v>
      </c>
      <c r="FK8" t="n">
        <v>4</v>
      </c>
      <c r="FL8" t="n">
        <v>0</v>
      </c>
      <c r="FM8" t="n">
        <v>4</v>
      </c>
      <c r="FN8" t="n">
        <v>0</v>
      </c>
      <c r="FO8" t="n">
        <v>1</v>
      </c>
      <c r="FP8" t="n">
        <v>2</v>
      </c>
      <c r="FQ8" t="n">
        <v>2</v>
      </c>
      <c r="FR8" t="n">
        <v>38</v>
      </c>
      <c r="FS8" t="n">
        <v>50</v>
      </c>
      <c r="FT8" t="n">
        <v>50</v>
      </c>
      <c r="FU8" t="n">
        <v>50</v>
      </c>
      <c r="FV8" t="n">
        <v>13</v>
      </c>
      <c r="FW8" t="n">
        <v>50</v>
      </c>
      <c r="FX8" t="n">
        <v>66.7</v>
      </c>
      <c r="FY8" t="n">
        <v>33</v>
      </c>
      <c r="FZ8" t="n">
        <v>52.6</v>
      </c>
      <c r="GA8" t="n">
        <v>47</v>
      </c>
      <c r="GB8" t="n">
        <v>4</v>
      </c>
      <c r="GC8" t="n">
        <v>4</v>
      </c>
      <c r="GD8" t="n">
        <v>6</v>
      </c>
      <c r="GE8" t="n">
        <v>2</v>
      </c>
      <c r="GF8" t="n">
        <v>1</v>
      </c>
      <c r="GG8" t="n">
        <v>6</v>
      </c>
      <c r="GH8" t="n">
        <v>2</v>
      </c>
      <c r="GI8" t="n">
        <v>4</v>
      </c>
      <c r="GJ8" t="n">
        <v>3</v>
      </c>
      <c r="GK8" t="n">
        <v>1</v>
      </c>
      <c r="GL8" t="n">
        <v>2</v>
      </c>
      <c r="GM8" t="n">
        <v>6</v>
      </c>
      <c r="GN8" t="n">
        <v>7</v>
      </c>
      <c r="GO8" t="n">
        <v>6</v>
      </c>
      <c r="GP8" t="n">
        <v>2</v>
      </c>
      <c r="GQ8" t="n">
        <v>3</v>
      </c>
      <c r="GR8" t="n">
        <v>5</v>
      </c>
      <c r="GS8" t="n">
        <v>1</v>
      </c>
      <c r="GT8" t="n">
        <v>6</v>
      </c>
      <c r="GU8" t="n">
        <v>2</v>
      </c>
      <c r="GV8" t="n">
        <v>1</v>
      </c>
      <c r="GW8" t="n">
        <v>6</v>
      </c>
      <c r="GX8" t="n">
        <v>0</v>
      </c>
      <c r="GY8" t="n">
        <v>2</v>
      </c>
      <c r="GZ8" t="n">
        <v>6</v>
      </c>
      <c r="HA8" t="n">
        <v>0</v>
      </c>
      <c r="HB8" t="n">
        <v>4</v>
      </c>
      <c r="HC8" t="n">
        <v>2</v>
      </c>
      <c r="HD8" t="n">
        <v>0</v>
      </c>
      <c r="HE8" t="n">
        <v>2</v>
      </c>
      <c r="HF8" t="n">
        <v>2</v>
      </c>
      <c r="HG8" t="n">
        <v>2</v>
      </c>
      <c r="HH8" t="n">
        <v>2</v>
      </c>
      <c r="HI8" t="n">
        <v>4</v>
      </c>
      <c r="HJ8" t="n">
        <v>5</v>
      </c>
      <c r="HK8" t="n">
        <v>1</v>
      </c>
      <c r="HL8" t="n">
        <v>2</v>
      </c>
      <c r="HM8" t="n">
        <v>4</v>
      </c>
      <c r="HN8" t="n">
        <v>4</v>
      </c>
      <c r="HO8" t="n">
        <v>0</v>
      </c>
      <c r="HP8" t="n">
        <v>8</v>
      </c>
      <c r="HQ8" t="n">
        <v>5</v>
      </c>
      <c r="HR8" t="n">
        <v>5</v>
      </c>
      <c r="HS8" t="n">
        <v>10</v>
      </c>
      <c r="HU8" t="n">
        <v>4</v>
      </c>
      <c r="HV8" t="n">
        <v>8</v>
      </c>
      <c r="HW8" t="n">
        <v>8</v>
      </c>
      <c r="HX8" t="n">
        <v>6</v>
      </c>
      <c r="HY8" t="n">
        <v>15</v>
      </c>
      <c r="HZ8" t="n">
        <v>6</v>
      </c>
      <c r="IA8" t="n">
        <v>11</v>
      </c>
      <c r="IB8" t="n">
        <v>13</v>
      </c>
      <c r="ID8" t="n">
        <v>11</v>
      </c>
      <c r="IE8" t="n">
        <v>2</v>
      </c>
      <c r="IF8" t="n">
        <v>15</v>
      </c>
      <c r="IH8" t="n">
        <v>6</v>
      </c>
      <c r="II8" t="n">
        <v>18</v>
      </c>
      <c r="IJ8" t="n">
        <v>16</v>
      </c>
      <c r="IK8" t="n">
        <v>9</v>
      </c>
      <c r="IL8" t="n">
        <v>7</v>
      </c>
      <c r="IM8" t="n">
        <v>5</v>
      </c>
      <c r="IN8" t="n">
        <v>2</v>
      </c>
      <c r="IO8" t="n">
        <v>9</v>
      </c>
      <c r="IQ8" t="n">
        <v>6</v>
      </c>
      <c r="IR8" t="n">
        <v>8</v>
      </c>
      <c r="IS8" t="n">
        <v>8</v>
      </c>
      <c r="IT8" t="n">
        <v>8</v>
      </c>
      <c r="IU8" t="n">
        <v>15</v>
      </c>
      <c r="IV8" t="n">
        <v>6</v>
      </c>
      <c r="IW8" t="n">
        <v>8</v>
      </c>
      <c r="IX8" t="n">
        <v>8</v>
      </c>
      <c r="IZ8" t="n">
        <v>12</v>
      </c>
      <c r="JB8" t="n">
        <v>15</v>
      </c>
      <c r="JD8" t="n">
        <v>5</v>
      </c>
      <c r="JE8" t="n">
        <v>18</v>
      </c>
      <c r="JF8" t="n">
        <v>16</v>
      </c>
      <c r="JG8" t="n">
        <v>9</v>
      </c>
      <c r="KD8" t="inlineStr">
        <is>
          <t>G</t>
        </is>
      </c>
      <c r="KE8" t="inlineStr">
        <is>
          <t>R</t>
        </is>
      </c>
      <c r="KF8" t="inlineStr">
        <is>
          <t>R</t>
        </is>
      </c>
      <c r="KG8" t="inlineStr">
        <is>
          <t>R</t>
        </is>
      </c>
      <c r="KH8" t="inlineStr">
        <is>
          <t>G</t>
        </is>
      </c>
      <c r="KI8" t="inlineStr">
        <is>
          <t>A</t>
        </is>
      </c>
      <c r="KJ8" t="inlineStr">
        <is>
          <t>G</t>
        </is>
      </c>
      <c r="KK8" t="n">
        <v>19</v>
      </c>
      <c r="KL8" t="n">
        <v>13</v>
      </c>
      <c r="KM8" t="n">
        <v>10</v>
      </c>
      <c r="KN8" s="1" t="inlineStr">
        <is>
          <t>Universidad Cesar Vallejo</t>
        </is>
      </c>
      <c r="KO8" s="1" t="inlineStr">
        <is>
          <t>Cienciano</t>
        </is>
      </c>
      <c r="KP8" s="1" t="inlineStr">
        <is>
          <t>Universidad Cesar Vallejo v Cienciano</t>
        </is>
      </c>
      <c r="KQ8" t="inlineStr">
        <is>
          <t>Peru_Primera Division</t>
        </is>
      </c>
      <c r="KR8" s="1" t="inlineStr">
        <is>
          <t>A</t>
        </is>
      </c>
      <c r="KS8" s="1" t="inlineStr">
        <is>
          <t>G</t>
        </is>
      </c>
      <c r="KT8" s="1" t="inlineStr">
        <is>
          <t>G</t>
        </is>
      </c>
      <c r="KU8" s="1" t="inlineStr">
        <is>
          <t>R</t>
        </is>
      </c>
      <c r="KV8" s="1" t="inlineStr">
        <is>
          <t>G</t>
        </is>
      </c>
      <c r="KW8" s="1" t="inlineStr">
        <is>
          <t>R</t>
        </is>
      </c>
      <c r="KX8" s="1" t="inlineStr">
        <is>
          <t>A</t>
        </is>
      </c>
      <c r="KY8" s="1" t="inlineStr">
        <is>
          <t>R</t>
        </is>
      </c>
      <c r="KZ8" s="1" t="inlineStr">
        <is>
          <t>G</t>
        </is>
      </c>
      <c r="LA8" s="1" t="inlineStr">
        <is>
          <t>R</t>
        </is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inlineStr">
        <is>
          <t>B</t>
        </is>
      </c>
      <c r="LU8" s="4" t="n">
        <v>1</v>
      </c>
      <c r="LV8" s="4" t="n">
        <v>0.5</v>
      </c>
      <c r="LW8" s="4" t="n">
        <v>2</v>
      </c>
      <c r="LX8" s="4" t="n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P8" s="1" t="n">
        <v>0</v>
      </c>
      <c r="MQ8" s="1" t="n">
        <v>0</v>
      </c>
      <c r="MR8" s="1" t="n">
        <v>0</v>
      </c>
      <c r="MS8" s="1" t="n">
        <v>0</v>
      </c>
      <c r="MT8" s="1" t="n">
        <v>0</v>
      </c>
      <c r="MU8" s="1" t="n">
        <v>0</v>
      </c>
      <c r="MV8" s="1" t="n">
        <v>0</v>
      </c>
      <c r="MW8" s="1" t="n">
        <v>0</v>
      </c>
      <c r="MX8" s="1" t="n">
        <v>0</v>
      </c>
      <c r="MY8" s="1" t="n">
        <v>0</v>
      </c>
      <c r="MZ8" s="1" t="n">
        <v>0</v>
      </c>
      <c r="NA8" s="1" t="n">
        <v>0</v>
      </c>
      <c r="NB8" s="1" t="n">
        <v>0</v>
      </c>
      <c r="NC8" s="1" t="n">
        <v>0</v>
      </c>
      <c r="ND8" s="1" t="n">
        <v>0</v>
      </c>
      <c r="NE8" s="1" t="n">
        <v>0</v>
      </c>
      <c r="NF8" s="1" t="n">
        <v>0</v>
      </c>
      <c r="NG8" s="1" t="n">
        <v>0</v>
      </c>
      <c r="NH8" s="1" t="n">
        <v>0</v>
      </c>
      <c r="NI8" s="1" t="n">
        <v>0</v>
      </c>
      <c r="NJ8" s="1" t="n">
        <v>0</v>
      </c>
      <c r="NK8" s="1" t="n">
        <v>0</v>
      </c>
      <c r="NL8" s="1" t="n">
        <v>0</v>
      </c>
      <c r="NM8" s="1" t="n">
        <v>0</v>
      </c>
      <c r="NN8" s="1" t="n">
        <v>0</v>
      </c>
      <c r="NO8" s="1" t="n">
        <v>0</v>
      </c>
      <c r="NP8" s="1" t="n">
        <v>0</v>
      </c>
      <c r="NQ8" s="1" t="n">
        <v>0</v>
      </c>
      <c r="NR8" s="1" t="n">
        <v>0</v>
      </c>
      <c r="NS8" s="1" t="n">
        <v>0</v>
      </c>
      <c r="NT8" s="1" t="n">
        <v>0</v>
      </c>
      <c r="NU8" s="1" t="n">
        <v>0</v>
      </c>
      <c r="NV8" s="1" t="n">
        <v>0</v>
      </c>
      <c r="NW8" s="33" t="e">
        <v>#DIV/0!</v>
      </c>
      <c r="NX8" s="3" t="e">
        <v>#DIV/0!</v>
      </c>
      <c r="NY8" s="1" t="e">
        <v>#N/A</v>
      </c>
      <c r="NZ8" s="79" t="e">
        <v>#DIV/0!</v>
      </c>
      <c r="OA8" s="34" t="e">
        <v>#N/A</v>
      </c>
      <c r="OB8" s="34" t="e">
        <v>#N/A</v>
      </c>
      <c r="OC8" s="32" t="n">
        <v>0</v>
      </c>
      <c r="OD8" s="32" t="e">
        <v>#DIV/0!</v>
      </c>
      <c r="OE8" s="32" t="e">
        <v>#DIV/0!</v>
      </c>
      <c r="OF8" s="32" t="e">
        <v>#DIV/0!</v>
      </c>
      <c r="OG8" s="1" t="n">
        <v>0</v>
      </c>
      <c r="OH8" s="1" t="n">
        <v>0</v>
      </c>
      <c r="OI8" s="1" t="n">
        <v>0</v>
      </c>
      <c r="OJ8" s="33" t="e">
        <v>#DIV/0!</v>
      </c>
      <c r="OK8" s="3" t="e">
        <v>#DIV/0!</v>
      </c>
      <c r="OL8" s="1" t="e">
        <v>#N/A</v>
      </c>
      <c r="OM8" s="79" t="e">
        <v>#DIV/0!</v>
      </c>
      <c r="ON8" s="34" t="e">
        <v>#N/A</v>
      </c>
      <c r="OO8" s="34" t="e">
        <v>#N/A</v>
      </c>
      <c r="OP8" s="32" t="n">
        <v>0</v>
      </c>
      <c r="OQ8" s="32" t="e">
        <v>#DIV/0!</v>
      </c>
      <c r="OR8" s="32" t="e">
        <v>#DIV/0!</v>
      </c>
      <c r="OS8" s="32" t="e">
        <v>#DIV/0!</v>
      </c>
      <c r="OT8" t="e">
        <v>#DIV/0!</v>
      </c>
      <c r="OU8" t="e">
        <v>#DIV/0!</v>
      </c>
      <c r="OV8" t="e">
        <v>#DIV/0!</v>
      </c>
      <c r="OW8" t="e">
        <v>#DIV/0!</v>
      </c>
      <c r="OX8" t="e">
        <v>#DIV/0!</v>
      </c>
      <c r="OY8" t="e">
        <v>#DIV/0!</v>
      </c>
    </row>
    <row r="9" ht="16.5" customHeight="1" thickBot="1" thickTop="1">
      <c r="A9" s="2" t="n">
        <v>45111</v>
      </c>
      <c r="B9" t="inlineStr">
        <is>
          <t>Peru</t>
        </is>
      </c>
      <c r="C9" t="inlineStr">
        <is>
          <t>Primera Division</t>
        </is>
      </c>
      <c r="D9" t="inlineStr">
        <is>
          <t>Universitario</t>
        </is>
      </c>
      <c r="E9" t="inlineStr">
        <is>
          <t>Alianza Atletico</t>
        </is>
      </c>
      <c r="L9" t="n">
        <v>1.27</v>
      </c>
      <c r="M9" t="n">
        <v>5.9</v>
      </c>
      <c r="N9" t="n">
        <v>11.5</v>
      </c>
      <c r="O9" t="n">
        <v>400</v>
      </c>
      <c r="P9" t="n">
        <v>1.6</v>
      </c>
      <c r="Q9" t="n">
        <v>2.34</v>
      </c>
      <c r="R9" t="n">
        <v>44</v>
      </c>
      <c r="BG9" t="n">
        <v>9</v>
      </c>
      <c r="BH9" t="n">
        <v>0</v>
      </c>
      <c r="BI9" t="n">
        <v>7</v>
      </c>
      <c r="BJ9" t="n">
        <v>6</v>
      </c>
      <c r="BK9" t="n">
        <v>3</v>
      </c>
      <c r="BL9" t="n">
        <v>9</v>
      </c>
      <c r="BM9" t="n">
        <v>3</v>
      </c>
      <c r="BN9" t="n">
        <v>2.33</v>
      </c>
      <c r="BO9" t="n">
        <v>0.44</v>
      </c>
      <c r="BP9" t="n">
        <v>3</v>
      </c>
      <c r="BQ9" t="n">
        <v>7</v>
      </c>
      <c r="BR9" t="n">
        <v>3</v>
      </c>
      <c r="BS9" t="n">
        <v>8</v>
      </c>
      <c r="BT9" t="n">
        <v>5</v>
      </c>
      <c r="BU9" t="n">
        <v>3</v>
      </c>
      <c r="BV9" t="n">
        <v>1</v>
      </c>
      <c r="BW9" t="n">
        <v>9</v>
      </c>
      <c r="BX9" t="n">
        <v>0</v>
      </c>
      <c r="BY9" t="n">
        <v>7</v>
      </c>
      <c r="BZ9" t="n">
        <v>7</v>
      </c>
      <c r="CA9" t="n">
        <v>5</v>
      </c>
      <c r="CB9" t="n">
        <v>8</v>
      </c>
      <c r="CC9" t="n">
        <v>8</v>
      </c>
      <c r="CD9" t="n">
        <v>1.56</v>
      </c>
      <c r="CE9" t="n">
        <v>2.44</v>
      </c>
      <c r="CF9" t="n">
        <v>7</v>
      </c>
      <c r="CG9" t="n">
        <v>6</v>
      </c>
      <c r="CH9" t="n">
        <v>5</v>
      </c>
      <c r="CI9" t="n">
        <v>7</v>
      </c>
      <c r="CJ9" t="n">
        <v>5</v>
      </c>
      <c r="CK9" t="n">
        <v>2</v>
      </c>
      <c r="CL9" t="n">
        <v>1</v>
      </c>
      <c r="CM9" t="n">
        <v>4</v>
      </c>
      <c r="CN9" t="n">
        <v>0</v>
      </c>
      <c r="CO9" t="n">
        <v>4</v>
      </c>
      <c r="CP9" t="n">
        <v>4</v>
      </c>
      <c r="CQ9" t="n">
        <v>2</v>
      </c>
      <c r="CR9" t="n">
        <v>4</v>
      </c>
      <c r="CS9" t="n">
        <v>2</v>
      </c>
      <c r="CT9" t="n">
        <v>3</v>
      </c>
      <c r="CU9" t="n">
        <v>0.5</v>
      </c>
      <c r="CV9" t="n">
        <v>2</v>
      </c>
      <c r="CW9" t="n">
        <v>3</v>
      </c>
      <c r="CX9" t="n">
        <v>2</v>
      </c>
      <c r="CY9" t="n">
        <v>4</v>
      </c>
      <c r="CZ9" t="n">
        <v>3</v>
      </c>
      <c r="DA9" t="n">
        <v>2</v>
      </c>
      <c r="DB9" t="n">
        <v>1</v>
      </c>
      <c r="DC9" t="n">
        <v>4</v>
      </c>
      <c r="DD9" t="n">
        <v>0</v>
      </c>
      <c r="DE9" t="n">
        <v>3</v>
      </c>
      <c r="DF9" t="n">
        <v>3</v>
      </c>
      <c r="DG9" t="n">
        <v>2</v>
      </c>
      <c r="DH9" t="n">
        <v>3</v>
      </c>
      <c r="DI9" t="n">
        <v>4</v>
      </c>
      <c r="DJ9" t="n">
        <v>1.25</v>
      </c>
      <c r="DK9" t="n">
        <v>2</v>
      </c>
      <c r="DL9" t="n">
        <v>3</v>
      </c>
      <c r="DM9" t="n">
        <v>2</v>
      </c>
      <c r="DN9" t="n">
        <v>1</v>
      </c>
      <c r="DO9" t="n">
        <v>3</v>
      </c>
      <c r="DP9" t="n">
        <v>3</v>
      </c>
      <c r="DQ9" t="n">
        <v>1</v>
      </c>
      <c r="DR9" t="n">
        <v>1</v>
      </c>
      <c r="DS9" t="n">
        <v>6</v>
      </c>
      <c r="DT9" t="n">
        <v>5</v>
      </c>
      <c r="DU9" t="n">
        <v>85</v>
      </c>
      <c r="DV9" t="n">
        <v>8</v>
      </c>
      <c r="DW9" t="n">
        <v>5</v>
      </c>
      <c r="DX9" t="n">
        <v>95</v>
      </c>
      <c r="DY9" t="inlineStr">
        <is>
          <t xml:space="preserve"> </t>
        </is>
      </c>
      <c r="DZ9" t="inlineStr">
        <is>
          <t xml:space="preserve"> 2 - 0</t>
        </is>
      </c>
      <c r="EA9" t="inlineStr">
        <is>
          <t xml:space="preserve"> </t>
        </is>
      </c>
      <c r="EB9" t="inlineStr">
        <is>
          <t xml:space="preserve"> </t>
        </is>
      </c>
      <c r="EC9" t="inlineStr">
        <is>
          <t xml:space="preserve"> 3 - 1</t>
        </is>
      </c>
      <c r="ED9" t="n">
        <v>21</v>
      </c>
      <c r="EE9" t="n">
        <v>4</v>
      </c>
      <c r="EF9" t="n">
        <v>2</v>
      </c>
      <c r="EG9" t="n">
        <v>0</v>
      </c>
      <c r="EH9" t="n">
        <v>2</v>
      </c>
      <c r="EI9" t="n">
        <v>1</v>
      </c>
      <c r="EJ9" t="n">
        <v>4</v>
      </c>
      <c r="EK9" t="n">
        <v>1</v>
      </c>
      <c r="EL9" t="n">
        <v>4</v>
      </c>
      <c r="EM9" t="n">
        <v>2</v>
      </c>
      <c r="EN9" t="n">
        <v>5</v>
      </c>
      <c r="EO9" t="n">
        <v>0</v>
      </c>
      <c r="EP9" t="n">
        <v>2</v>
      </c>
      <c r="EQ9" t="n">
        <v>0</v>
      </c>
      <c r="ER9" t="n">
        <v>22</v>
      </c>
      <c r="ES9" t="n">
        <v>33</v>
      </c>
      <c r="ET9" t="n">
        <v>44</v>
      </c>
      <c r="EU9" t="n">
        <v>56</v>
      </c>
      <c r="EV9" t="n">
        <v>56</v>
      </c>
      <c r="EW9" t="n">
        <v>22</v>
      </c>
      <c r="EX9" t="n">
        <v>38.1</v>
      </c>
      <c r="EY9" t="n">
        <v>62</v>
      </c>
      <c r="EZ9" t="n">
        <v>50</v>
      </c>
      <c r="FA9" t="n">
        <v>50</v>
      </c>
      <c r="FB9" t="n">
        <v>2</v>
      </c>
      <c r="FC9" t="n">
        <v>2</v>
      </c>
      <c r="FD9" t="n">
        <v>14</v>
      </c>
      <c r="FE9" t="n">
        <v>22</v>
      </c>
      <c r="FF9" t="n">
        <v>3</v>
      </c>
      <c r="FG9" t="n">
        <v>3</v>
      </c>
      <c r="FH9" t="n">
        <v>3</v>
      </c>
      <c r="FI9" t="n">
        <v>3</v>
      </c>
      <c r="FJ9" t="n">
        <v>0</v>
      </c>
      <c r="FK9" t="n">
        <v>4</v>
      </c>
      <c r="FL9" t="n">
        <v>2</v>
      </c>
      <c r="FM9" t="n">
        <v>4</v>
      </c>
      <c r="FN9" t="n">
        <v>2</v>
      </c>
      <c r="FO9" t="n">
        <v>4</v>
      </c>
      <c r="FP9" t="n">
        <v>2</v>
      </c>
      <c r="FQ9" t="n">
        <v>1</v>
      </c>
      <c r="FR9" t="n">
        <v>44</v>
      </c>
      <c r="FS9" t="n">
        <v>44</v>
      </c>
      <c r="FT9" t="n">
        <v>44</v>
      </c>
      <c r="FU9" t="n">
        <v>67</v>
      </c>
      <c r="FV9" t="n">
        <v>56</v>
      </c>
      <c r="FW9" t="n">
        <v>33</v>
      </c>
      <c r="FX9" t="n">
        <v>57.1</v>
      </c>
      <c r="FY9" t="n">
        <v>43</v>
      </c>
      <c r="FZ9" t="n">
        <v>54.5</v>
      </c>
      <c r="GA9" t="n">
        <v>45</v>
      </c>
      <c r="GB9" t="n">
        <v>1</v>
      </c>
      <c r="GC9" t="n">
        <v>2</v>
      </c>
      <c r="GD9" t="n">
        <v>8</v>
      </c>
      <c r="GE9" t="n">
        <v>0</v>
      </c>
      <c r="GF9" t="n">
        <v>1</v>
      </c>
      <c r="GG9" t="n">
        <v>8</v>
      </c>
      <c r="GH9" t="n">
        <v>2</v>
      </c>
      <c r="GI9" t="n">
        <v>4</v>
      </c>
      <c r="GJ9" t="n">
        <v>1</v>
      </c>
      <c r="GK9" t="n">
        <v>0</v>
      </c>
      <c r="GL9" t="n">
        <v>1</v>
      </c>
      <c r="GM9" t="n">
        <v>8</v>
      </c>
      <c r="GN9" t="n">
        <v>9</v>
      </c>
      <c r="GO9" t="n">
        <v>5</v>
      </c>
      <c r="GP9" t="n">
        <v>1</v>
      </c>
      <c r="GQ9" t="n">
        <v>5</v>
      </c>
      <c r="GR9" t="n">
        <v>3</v>
      </c>
      <c r="GS9" t="n">
        <v>1</v>
      </c>
      <c r="GT9" t="n">
        <v>7</v>
      </c>
      <c r="GU9" t="n">
        <v>2</v>
      </c>
      <c r="GV9" t="n">
        <v>0</v>
      </c>
      <c r="GW9" t="n">
        <v>6</v>
      </c>
      <c r="GX9" t="n">
        <v>2</v>
      </c>
      <c r="GY9" t="n">
        <v>1</v>
      </c>
      <c r="GZ9" t="n">
        <v>4</v>
      </c>
      <c r="HA9" t="n">
        <v>2</v>
      </c>
      <c r="HB9" t="n">
        <v>1</v>
      </c>
      <c r="HC9" t="n">
        <v>5</v>
      </c>
      <c r="HD9" t="n">
        <v>1</v>
      </c>
      <c r="HE9" t="n">
        <v>3</v>
      </c>
      <c r="HF9" t="n">
        <v>5</v>
      </c>
      <c r="HG9" t="n">
        <v>4</v>
      </c>
      <c r="HH9" t="n">
        <v>3</v>
      </c>
      <c r="HI9" t="n">
        <v>4</v>
      </c>
      <c r="HJ9" t="n">
        <v>5</v>
      </c>
      <c r="HK9" t="n">
        <v>3</v>
      </c>
      <c r="HL9" t="n">
        <v>1</v>
      </c>
      <c r="HM9" t="n">
        <v>3</v>
      </c>
      <c r="HN9" t="n">
        <v>4</v>
      </c>
      <c r="HO9" t="n">
        <v>2</v>
      </c>
      <c r="HP9" t="n">
        <v>3</v>
      </c>
      <c r="HQ9" t="n">
        <v>3</v>
      </c>
      <c r="HR9" t="n">
        <v>1</v>
      </c>
      <c r="HS9" t="n">
        <v>3</v>
      </c>
      <c r="HT9" t="n">
        <v>4</v>
      </c>
      <c r="HU9" t="n">
        <v>1</v>
      </c>
      <c r="HW9" t="n">
        <v>3</v>
      </c>
      <c r="HX9" t="n">
        <v>3</v>
      </c>
      <c r="HY9" t="n">
        <v>11</v>
      </c>
      <c r="HZ9" t="n">
        <v>2</v>
      </c>
      <c r="IA9" t="n">
        <v>13</v>
      </c>
      <c r="IB9" t="n">
        <v>14</v>
      </c>
      <c r="ID9" t="n">
        <v>17</v>
      </c>
      <c r="IF9" t="n">
        <v>8</v>
      </c>
      <c r="IH9" t="n">
        <v>2</v>
      </c>
      <c r="II9" t="n">
        <v>15</v>
      </c>
      <c r="IJ9" t="n">
        <v>12</v>
      </c>
      <c r="IK9" t="n">
        <v>17</v>
      </c>
      <c r="IL9" t="n">
        <v>3</v>
      </c>
      <c r="IM9" t="n">
        <v>2</v>
      </c>
      <c r="IN9" t="n">
        <v>2</v>
      </c>
      <c r="IO9" t="n">
        <v>3</v>
      </c>
      <c r="IQ9" t="n">
        <v>3</v>
      </c>
      <c r="IS9" t="n">
        <v>3</v>
      </c>
      <c r="IT9" t="n">
        <v>3</v>
      </c>
      <c r="IU9" t="n">
        <v>11</v>
      </c>
      <c r="IV9" t="n">
        <v>3</v>
      </c>
      <c r="IW9" t="n">
        <v>10</v>
      </c>
      <c r="IX9" t="n">
        <v>11</v>
      </c>
      <c r="IZ9" t="n">
        <v>9</v>
      </c>
      <c r="JA9" t="n">
        <v>1</v>
      </c>
      <c r="JB9" t="n">
        <v>9</v>
      </c>
      <c r="JC9" t="n">
        <v>1</v>
      </c>
      <c r="JD9" t="n">
        <v>3</v>
      </c>
      <c r="JE9" t="n">
        <v>15</v>
      </c>
      <c r="JF9" t="n">
        <v>12</v>
      </c>
      <c r="JG9" t="n">
        <v>17</v>
      </c>
      <c r="KD9" t="inlineStr">
        <is>
          <t>R</t>
        </is>
      </c>
      <c r="KE9" t="inlineStr">
        <is>
          <t>R</t>
        </is>
      </c>
      <c r="KF9" t="inlineStr">
        <is>
          <t>R</t>
        </is>
      </c>
      <c r="KG9" t="inlineStr">
        <is>
          <t>R</t>
        </is>
      </c>
      <c r="KH9" t="inlineStr">
        <is>
          <t>R</t>
        </is>
      </c>
      <c r="KI9" t="inlineStr">
        <is>
          <t>R</t>
        </is>
      </c>
      <c r="KJ9" t="inlineStr">
        <is>
          <t>R</t>
        </is>
      </c>
      <c r="KK9" t="n">
        <v>19</v>
      </c>
      <c r="KL9" t="n">
        <v>12</v>
      </c>
      <c r="KM9" t="n">
        <v>12</v>
      </c>
      <c r="KN9" s="1" t="inlineStr">
        <is>
          <t>Universitario (Sucre)</t>
        </is>
      </c>
      <c r="KO9" s="1" t="inlineStr">
        <is>
          <t>Alianza Atletico</t>
        </is>
      </c>
      <c r="KP9" s="1" t="inlineStr">
        <is>
          <t>Universitario (Sucre) v Alianza Atletico</t>
        </is>
      </c>
      <c r="KQ9" t="inlineStr">
        <is>
          <t>Peru_Primera Division</t>
        </is>
      </c>
      <c r="KR9" s="1" t="inlineStr">
        <is>
          <t>G</t>
        </is>
      </c>
      <c r="KS9" s="1" t="inlineStr">
        <is>
          <t>G</t>
        </is>
      </c>
      <c r="KT9" s="1" t="inlineStr">
        <is>
          <t>G</t>
        </is>
      </c>
      <c r="KU9" s="1" t="inlineStr">
        <is>
          <t>R</t>
        </is>
      </c>
      <c r="KV9" s="1" t="inlineStr">
        <is>
          <t>G</t>
        </is>
      </c>
      <c r="KW9" s="1" t="inlineStr">
        <is>
          <t>A</t>
        </is>
      </c>
      <c r="KX9" s="1" t="inlineStr">
        <is>
          <t>R</t>
        </is>
      </c>
      <c r="KY9" s="1" t="inlineStr">
        <is>
          <t>A</t>
        </is>
      </c>
      <c r="KZ9" s="1" t="inlineStr">
        <is>
          <t>G</t>
        </is>
      </c>
      <c r="LA9" s="1" t="inlineStr">
        <is>
          <t>R</t>
        </is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inlineStr">
        <is>
          <t>B</t>
        </is>
      </c>
      <c r="LU9" s="4" t="n">
        <v>2</v>
      </c>
      <c r="LV9" s="4" t="n">
        <v>0.5</v>
      </c>
      <c r="LW9" s="4" t="n">
        <v>2</v>
      </c>
      <c r="LX9" s="4" t="n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P9" s="1" t="n">
        <v>0</v>
      </c>
      <c r="MQ9" s="1" t="n">
        <v>0</v>
      </c>
      <c r="MR9" s="1" t="n">
        <v>0</v>
      </c>
      <c r="MS9" s="1" t="n">
        <v>0</v>
      </c>
      <c r="MT9" s="1" t="n">
        <v>0</v>
      </c>
      <c r="MU9" s="1" t="n">
        <v>0</v>
      </c>
      <c r="MV9" s="1" t="n">
        <v>0</v>
      </c>
      <c r="MW9" s="1" t="n">
        <v>0</v>
      </c>
      <c r="MX9" s="1" t="n">
        <v>0</v>
      </c>
      <c r="MY9" s="1" t="n">
        <v>0</v>
      </c>
      <c r="MZ9" s="1" t="n">
        <v>0</v>
      </c>
      <c r="NA9" s="1" t="n">
        <v>0</v>
      </c>
      <c r="NB9" s="1" t="n">
        <v>0</v>
      </c>
      <c r="NC9" s="1" t="n">
        <v>0</v>
      </c>
      <c r="ND9" s="1" t="n">
        <v>0</v>
      </c>
      <c r="NE9" s="1" t="n">
        <v>0</v>
      </c>
      <c r="NF9" s="1" t="n">
        <v>0</v>
      </c>
      <c r="NG9" s="1" t="n">
        <v>0</v>
      </c>
      <c r="NH9" s="1" t="n">
        <v>0</v>
      </c>
      <c r="NI9" s="1" t="n">
        <v>0</v>
      </c>
      <c r="NJ9" s="1" t="n">
        <v>0</v>
      </c>
      <c r="NK9" s="1" t="n">
        <v>0</v>
      </c>
      <c r="NL9" s="1" t="n">
        <v>0</v>
      </c>
      <c r="NM9" s="1" t="n">
        <v>0</v>
      </c>
      <c r="NN9" s="1" t="n">
        <v>0</v>
      </c>
      <c r="NO9" s="1" t="n">
        <v>0</v>
      </c>
      <c r="NP9" s="1" t="n">
        <v>0</v>
      </c>
      <c r="NQ9" s="1" t="n">
        <v>0</v>
      </c>
      <c r="NR9" s="1" t="n">
        <v>0</v>
      </c>
      <c r="NS9" s="1" t="n">
        <v>0</v>
      </c>
      <c r="NT9" s="1" t="n">
        <v>0</v>
      </c>
      <c r="NU9" s="1" t="n">
        <v>0</v>
      </c>
      <c r="NV9" s="1" t="n">
        <v>0</v>
      </c>
      <c r="NW9" s="33" t="e">
        <v>#DIV/0!</v>
      </c>
      <c r="NX9" s="3" t="e">
        <v>#DIV/0!</v>
      </c>
      <c r="NY9" s="1" t="e">
        <v>#N/A</v>
      </c>
      <c r="NZ9" s="79" t="e">
        <v>#DIV/0!</v>
      </c>
      <c r="OA9" s="34" t="e">
        <v>#N/A</v>
      </c>
      <c r="OB9" s="34" t="e">
        <v>#N/A</v>
      </c>
      <c r="OC9" s="32" t="n">
        <v>0</v>
      </c>
      <c r="OD9" s="32" t="e">
        <v>#DIV/0!</v>
      </c>
      <c r="OE9" s="32" t="e">
        <v>#DIV/0!</v>
      </c>
      <c r="OF9" s="32" t="e">
        <v>#DIV/0!</v>
      </c>
      <c r="OG9" s="1" t="n">
        <v>0</v>
      </c>
      <c r="OH9" s="1" t="n">
        <v>0</v>
      </c>
      <c r="OI9" s="1" t="n">
        <v>0</v>
      </c>
      <c r="OJ9" s="33" t="e">
        <v>#DIV/0!</v>
      </c>
      <c r="OK9" s="3" t="e">
        <v>#DIV/0!</v>
      </c>
      <c r="OL9" s="1" t="e">
        <v>#N/A</v>
      </c>
      <c r="OM9" s="79" t="e">
        <v>#DIV/0!</v>
      </c>
      <c r="ON9" s="34" t="e">
        <v>#N/A</v>
      </c>
      <c r="OO9" s="34" t="e">
        <v>#N/A</v>
      </c>
      <c r="OP9" s="32" t="n">
        <v>0</v>
      </c>
      <c r="OQ9" s="32" t="e">
        <v>#DIV/0!</v>
      </c>
      <c r="OR9" s="32" t="e">
        <v>#DIV/0!</v>
      </c>
      <c r="OS9" s="32" t="e">
        <v>#DIV/0!</v>
      </c>
      <c r="OT9" t="e">
        <v>#DIV/0!</v>
      </c>
      <c r="OU9" t="e">
        <v>#DIV/0!</v>
      </c>
      <c r="OV9" t="e">
        <v>#DIV/0!</v>
      </c>
      <c r="OW9" t="e">
        <v>#DIV/0!</v>
      </c>
      <c r="OX9" t="e">
        <v>#DIV/0!</v>
      </c>
      <c r="OY9" t="e">
        <v>#DIV/0!</v>
      </c>
    </row>
    <row r="10" ht="16.5" customHeight="1" thickBot="1" thickTop="1">
      <c r="A10" s="2" t="n">
        <v>45111</v>
      </c>
      <c r="B10" t="inlineStr">
        <is>
          <t>Peru</t>
        </is>
      </c>
      <c r="C10" t="inlineStr">
        <is>
          <t>Primera Division</t>
        </is>
      </c>
      <c r="D10" t="inlineStr">
        <is>
          <t>Sport Boys</t>
        </is>
      </c>
      <c r="E10" t="inlineStr">
        <is>
          <t>Academia Cantolao</t>
        </is>
      </c>
      <c r="L10" t="n">
        <v>1.53</v>
      </c>
      <c r="M10" t="n">
        <v>4</v>
      </c>
      <c r="N10" t="n">
        <v>6.2</v>
      </c>
      <c r="O10" t="n">
        <v>7</v>
      </c>
      <c r="P10" t="n">
        <v>1.79</v>
      </c>
      <c r="Q10" t="n">
        <v>2.04</v>
      </c>
      <c r="R10" t="n">
        <v>0</v>
      </c>
      <c r="BG10" t="n">
        <v>9</v>
      </c>
      <c r="BH10" t="n">
        <v>0</v>
      </c>
      <c r="BI10" t="n">
        <v>6</v>
      </c>
      <c r="BJ10" t="n">
        <v>5</v>
      </c>
      <c r="BK10" t="n">
        <v>2</v>
      </c>
      <c r="BL10" t="n">
        <v>5</v>
      </c>
      <c r="BM10" t="n">
        <v>8</v>
      </c>
      <c r="BN10" t="n">
        <v>1.11</v>
      </c>
      <c r="BO10" t="n">
        <v>1.44</v>
      </c>
      <c r="BP10" t="n">
        <v>4</v>
      </c>
      <c r="BQ10" t="n">
        <v>4</v>
      </c>
      <c r="BR10" t="n">
        <v>2</v>
      </c>
      <c r="BS10" t="n">
        <v>7</v>
      </c>
      <c r="BT10" t="n">
        <v>5</v>
      </c>
      <c r="BU10" t="n">
        <v>3</v>
      </c>
      <c r="BV10" t="n">
        <v>1</v>
      </c>
      <c r="BW10" t="n">
        <v>9</v>
      </c>
      <c r="BX10" t="n">
        <v>0</v>
      </c>
      <c r="BY10" t="n">
        <v>8</v>
      </c>
      <c r="BZ10" t="n">
        <v>6</v>
      </c>
      <c r="CA10" t="n">
        <v>3</v>
      </c>
      <c r="CB10" t="n">
        <v>2</v>
      </c>
      <c r="CC10" t="n">
        <v>9</v>
      </c>
      <c r="CD10" t="n">
        <v>0.22</v>
      </c>
      <c r="CE10" t="n">
        <v>2.78</v>
      </c>
      <c r="CF10" t="n">
        <v>2</v>
      </c>
      <c r="CG10" t="n">
        <v>7</v>
      </c>
      <c r="CH10" t="n">
        <v>2</v>
      </c>
      <c r="CI10" t="n">
        <v>7</v>
      </c>
      <c r="CJ10" t="n">
        <v>6</v>
      </c>
      <c r="CK10" t="n">
        <v>3</v>
      </c>
      <c r="CL10" t="n">
        <v>0</v>
      </c>
      <c r="CM10" t="n">
        <v>5</v>
      </c>
      <c r="CN10" t="n">
        <v>0</v>
      </c>
      <c r="CO10" t="n">
        <v>4</v>
      </c>
      <c r="CP10" t="n">
        <v>3</v>
      </c>
      <c r="CQ10" t="n">
        <v>2</v>
      </c>
      <c r="CR10" t="n">
        <v>3</v>
      </c>
      <c r="CS10" t="n">
        <v>5</v>
      </c>
      <c r="CT10" t="n">
        <v>1.4</v>
      </c>
      <c r="CU10" t="n">
        <v>1.6</v>
      </c>
      <c r="CV10" t="n">
        <v>3</v>
      </c>
      <c r="CW10" t="n">
        <v>3</v>
      </c>
      <c r="CX10" t="n">
        <v>2</v>
      </c>
      <c r="CY10" t="n">
        <v>4</v>
      </c>
      <c r="CZ10" t="n">
        <v>3</v>
      </c>
      <c r="DA10" t="n">
        <v>1</v>
      </c>
      <c r="DB10" t="n">
        <v>1</v>
      </c>
      <c r="DC10" t="n">
        <v>4</v>
      </c>
      <c r="DD10" t="n">
        <v>0</v>
      </c>
      <c r="DE10" t="n">
        <v>3</v>
      </c>
      <c r="DF10" t="n">
        <v>2</v>
      </c>
      <c r="DG10" t="n">
        <v>0</v>
      </c>
      <c r="DH10" t="n">
        <v>2</v>
      </c>
      <c r="DI10" t="n">
        <v>4</v>
      </c>
      <c r="DJ10" t="n">
        <v>0.5</v>
      </c>
      <c r="DK10" t="n">
        <v>1.75</v>
      </c>
      <c r="DL10" t="n">
        <v>2</v>
      </c>
      <c r="DM10" t="n">
        <v>3</v>
      </c>
      <c r="DN10" t="n">
        <v>1</v>
      </c>
      <c r="DO10" t="n">
        <v>2</v>
      </c>
      <c r="DP10" t="n">
        <v>2</v>
      </c>
      <c r="DQ10" t="n">
        <v>2</v>
      </c>
      <c r="DR10" t="n">
        <v>0</v>
      </c>
      <c r="DS10" t="n">
        <v>2</v>
      </c>
      <c r="DT10" t="n">
        <v>1</v>
      </c>
      <c r="DU10" t="n">
        <v>31</v>
      </c>
      <c r="DV10" t="n">
        <v>5</v>
      </c>
      <c r="DW10" t="n">
        <v>1</v>
      </c>
      <c r="DX10" t="n">
        <v>61</v>
      </c>
      <c r="DY10" t="inlineStr">
        <is>
          <t xml:space="preserve"> </t>
        </is>
      </c>
      <c r="DZ10" t="inlineStr">
        <is>
          <t xml:space="preserve"> 1 - 0</t>
        </is>
      </c>
      <c r="EA10" t="inlineStr">
        <is>
          <t xml:space="preserve"> 1 - 0</t>
        </is>
      </c>
      <c r="EB10" t="inlineStr">
        <is>
          <t xml:space="preserve"> </t>
        </is>
      </c>
      <c r="EC10" t="inlineStr">
        <is>
          <t xml:space="preserve"> 1 - 0</t>
        </is>
      </c>
      <c r="ED10" t="n">
        <v>10</v>
      </c>
      <c r="EE10" t="n">
        <v>13</v>
      </c>
      <c r="EF10" t="n">
        <v>1</v>
      </c>
      <c r="EG10" t="n">
        <v>1</v>
      </c>
      <c r="EH10" t="n">
        <v>0</v>
      </c>
      <c r="EI10" t="n">
        <v>1</v>
      </c>
      <c r="EJ10" t="n">
        <v>1</v>
      </c>
      <c r="EK10" t="n">
        <v>2</v>
      </c>
      <c r="EL10" t="n">
        <v>1</v>
      </c>
      <c r="EM10" t="n">
        <v>2</v>
      </c>
      <c r="EN10" t="n">
        <v>2</v>
      </c>
      <c r="EO10" t="n">
        <v>2</v>
      </c>
      <c r="EP10" t="n">
        <v>4</v>
      </c>
      <c r="EQ10" t="n">
        <v>4</v>
      </c>
      <c r="ER10" t="n">
        <v>22</v>
      </c>
      <c r="ES10" t="n">
        <v>11</v>
      </c>
      <c r="ET10" t="n">
        <v>22</v>
      </c>
      <c r="EU10" t="n">
        <v>33</v>
      </c>
      <c r="EV10" t="n">
        <v>44</v>
      </c>
      <c r="EW10" t="n">
        <v>56</v>
      </c>
      <c r="EX10" t="n">
        <v>20</v>
      </c>
      <c r="EY10" t="n">
        <v>80</v>
      </c>
      <c r="EZ10" t="n">
        <v>30.8</v>
      </c>
      <c r="FA10" t="n">
        <v>69</v>
      </c>
      <c r="FB10" t="n">
        <v>1</v>
      </c>
      <c r="FC10" t="n">
        <v>5</v>
      </c>
      <c r="FD10" t="n">
        <v>2</v>
      </c>
      <c r="FE10" t="n">
        <v>25</v>
      </c>
      <c r="FF10" t="n">
        <v>0</v>
      </c>
      <c r="FG10" t="n">
        <v>4</v>
      </c>
      <c r="FH10" t="n">
        <v>1</v>
      </c>
      <c r="FI10" t="n">
        <v>2</v>
      </c>
      <c r="FJ10" t="n">
        <v>0</v>
      </c>
      <c r="FK10" t="n">
        <v>2</v>
      </c>
      <c r="FL10" t="n">
        <v>0</v>
      </c>
      <c r="FM10" t="n">
        <v>3</v>
      </c>
      <c r="FN10" t="n">
        <v>1</v>
      </c>
      <c r="FO10" t="n">
        <v>4</v>
      </c>
      <c r="FP10" t="n">
        <v>0</v>
      </c>
      <c r="FQ10" t="n">
        <v>6</v>
      </c>
      <c r="FR10" t="n">
        <v>44</v>
      </c>
      <c r="FS10" t="n">
        <v>33</v>
      </c>
      <c r="FT10" t="n">
        <v>22</v>
      </c>
      <c r="FU10" t="n">
        <v>33</v>
      </c>
      <c r="FV10" t="n">
        <v>56</v>
      </c>
      <c r="FW10" t="n">
        <v>67</v>
      </c>
      <c r="FX10" t="n">
        <v>50</v>
      </c>
      <c r="FY10" t="n">
        <v>50</v>
      </c>
      <c r="FZ10" t="n">
        <v>40</v>
      </c>
      <c r="GA10" t="n">
        <v>60</v>
      </c>
      <c r="GB10" t="n">
        <v>1</v>
      </c>
      <c r="GC10" t="n">
        <v>4</v>
      </c>
      <c r="GD10" t="n">
        <v>4</v>
      </c>
      <c r="GE10" t="n">
        <v>1</v>
      </c>
      <c r="GF10" t="n">
        <v>4</v>
      </c>
      <c r="GG10" t="n">
        <v>3</v>
      </c>
      <c r="GH10" t="n">
        <v>2</v>
      </c>
      <c r="GI10" t="n">
        <v>0</v>
      </c>
      <c r="GJ10" t="n">
        <v>6</v>
      </c>
      <c r="GK10" t="n">
        <v>2</v>
      </c>
      <c r="GL10" t="n">
        <v>2</v>
      </c>
      <c r="GM10" t="n">
        <v>3</v>
      </c>
      <c r="GN10" t="n">
        <v>4</v>
      </c>
      <c r="GO10" t="n">
        <v>1</v>
      </c>
      <c r="GP10" t="n">
        <v>2</v>
      </c>
      <c r="GQ10" t="n">
        <v>1</v>
      </c>
      <c r="GR10" t="n">
        <v>6</v>
      </c>
      <c r="GS10" t="n">
        <v>2</v>
      </c>
      <c r="GT10" t="n">
        <v>3</v>
      </c>
      <c r="GU10" t="n">
        <v>4</v>
      </c>
      <c r="GV10" t="n">
        <v>2</v>
      </c>
      <c r="GW10" t="n">
        <v>8</v>
      </c>
      <c r="GX10" t="n">
        <v>1</v>
      </c>
      <c r="GY10" t="n">
        <v>0</v>
      </c>
      <c r="GZ10" t="n">
        <v>9</v>
      </c>
      <c r="HA10" t="n">
        <v>2</v>
      </c>
      <c r="HB10" t="n">
        <v>6</v>
      </c>
      <c r="HC10" t="n">
        <v>0</v>
      </c>
      <c r="HD10" t="n">
        <v>0</v>
      </c>
      <c r="HE10" t="n">
        <v>0</v>
      </c>
      <c r="HF10" t="n">
        <v>0</v>
      </c>
      <c r="HG10" t="n">
        <v>1</v>
      </c>
      <c r="HH10" t="n">
        <v>0</v>
      </c>
      <c r="HI10" t="n">
        <v>6</v>
      </c>
      <c r="HJ10" t="n">
        <v>6</v>
      </c>
      <c r="HK10" t="n">
        <v>3</v>
      </c>
      <c r="HL10" t="n">
        <v>0</v>
      </c>
      <c r="HM10" t="n">
        <v>7</v>
      </c>
      <c r="HN10" t="n">
        <v>2</v>
      </c>
      <c r="HO10" t="n">
        <v>0</v>
      </c>
      <c r="HP10" t="n">
        <v>14</v>
      </c>
      <c r="HQ10" t="n">
        <v>17</v>
      </c>
      <c r="HS10" t="n">
        <v>19</v>
      </c>
      <c r="HU10" t="n">
        <v>13</v>
      </c>
      <c r="HV10" t="n">
        <v>1</v>
      </c>
      <c r="HW10" t="n">
        <v>16</v>
      </c>
      <c r="HX10" t="n">
        <v>15</v>
      </c>
      <c r="HY10" t="n">
        <v>3</v>
      </c>
      <c r="HZ10" t="n">
        <v>11</v>
      </c>
      <c r="IA10" t="n">
        <v>19</v>
      </c>
      <c r="IB10" t="n">
        <v>19</v>
      </c>
      <c r="IC10" t="n">
        <v>3</v>
      </c>
      <c r="ID10" t="n">
        <v>19</v>
      </c>
      <c r="IE10" t="n">
        <v>5</v>
      </c>
      <c r="IF10" t="n">
        <v>19</v>
      </c>
      <c r="IH10" t="n">
        <v>19</v>
      </c>
      <c r="II10" t="n">
        <v>19</v>
      </c>
      <c r="IJ10" t="n">
        <v>19</v>
      </c>
      <c r="IK10" t="n">
        <v>15</v>
      </c>
      <c r="IL10" t="n">
        <v>14</v>
      </c>
      <c r="IM10" t="n">
        <v>17</v>
      </c>
      <c r="IO10" t="n">
        <v>18</v>
      </c>
      <c r="IQ10" t="n">
        <v>15</v>
      </c>
      <c r="IS10" t="n">
        <v>16</v>
      </c>
      <c r="IT10" t="n">
        <v>18</v>
      </c>
      <c r="IU10" t="n">
        <v>3</v>
      </c>
      <c r="IV10" t="n">
        <v>12</v>
      </c>
      <c r="IW10" t="n">
        <v>17</v>
      </c>
      <c r="IX10" t="n">
        <v>19</v>
      </c>
      <c r="IZ10" t="n">
        <v>19</v>
      </c>
      <c r="JB10" t="n">
        <v>17</v>
      </c>
      <c r="JC10" t="n">
        <v>1</v>
      </c>
      <c r="JD10" t="n">
        <v>19</v>
      </c>
      <c r="JE10" t="n">
        <v>19</v>
      </c>
      <c r="JF10" t="n">
        <v>19</v>
      </c>
      <c r="JG10" t="n">
        <v>15</v>
      </c>
      <c r="KD10" t="inlineStr">
        <is>
          <t>R</t>
        </is>
      </c>
      <c r="KE10" t="inlineStr">
        <is>
          <t>R</t>
        </is>
      </c>
      <c r="KF10" t="inlineStr">
        <is>
          <t>R</t>
        </is>
      </c>
      <c r="KG10" t="inlineStr">
        <is>
          <t>R</t>
        </is>
      </c>
      <c r="KH10" t="inlineStr">
        <is>
          <t>R</t>
        </is>
      </c>
      <c r="KI10" t="inlineStr">
        <is>
          <t>R</t>
        </is>
      </c>
      <c r="KJ10" t="inlineStr">
        <is>
          <t>R</t>
        </is>
      </c>
      <c r="KK10" t="n">
        <v>19</v>
      </c>
      <c r="KL10" t="n">
        <v>13</v>
      </c>
      <c r="KM10" t="n">
        <v>13</v>
      </c>
      <c r="KN10" s="1" t="inlineStr">
        <is>
          <t>Sport Boys (Per)</t>
        </is>
      </c>
      <c r="KO10" s="1" t="inlineStr">
        <is>
          <t>Academia Cantolao</t>
        </is>
      </c>
      <c r="KP10" s="1" t="inlineStr">
        <is>
          <t>Sport Boys (Per) v Academia Cantolao</t>
        </is>
      </c>
      <c r="KQ10" t="inlineStr">
        <is>
          <t>Peru_Primera Division</t>
        </is>
      </c>
      <c r="KR10" s="1" t="inlineStr">
        <is>
          <t>R</t>
        </is>
      </c>
      <c r="KS10" s="1" t="inlineStr">
        <is>
          <t>R</t>
        </is>
      </c>
      <c r="KT10" s="1" t="inlineStr">
        <is>
          <t>R</t>
        </is>
      </c>
      <c r="KU10" s="1" t="inlineStr">
        <is>
          <t>R</t>
        </is>
      </c>
      <c r="KV10" s="1" t="inlineStr">
        <is>
          <t>A</t>
        </is>
      </c>
      <c r="KW10" s="1" t="inlineStr">
        <is>
          <t>G</t>
        </is>
      </c>
      <c r="KX10" s="1" t="inlineStr">
        <is>
          <t>R</t>
        </is>
      </c>
      <c r="KY10" s="1" t="inlineStr">
        <is>
          <t>R</t>
        </is>
      </c>
      <c r="KZ10" s="1" t="inlineStr">
        <is>
          <t>R</t>
        </is>
      </c>
      <c r="LA10" s="1" t="inlineStr">
        <is>
          <t>R</t>
        </is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inlineStr">
        <is>
          <t>B</t>
        </is>
      </c>
      <c r="LU10" s="4" t="n">
        <v>0.5</v>
      </c>
      <c r="LV10" s="4" t="n">
        <v>2</v>
      </c>
      <c r="LW10" s="4" t="n">
        <v>0.5</v>
      </c>
      <c r="LX10" s="4" t="n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P10" s="1" t="n">
        <v>0</v>
      </c>
      <c r="MQ10" s="1" t="n">
        <v>0</v>
      </c>
      <c r="MR10" s="1" t="n">
        <v>0</v>
      </c>
      <c r="MS10" s="1" t="n">
        <v>0</v>
      </c>
      <c r="MT10" s="1" t="n">
        <v>0</v>
      </c>
      <c r="MU10" s="1" t="n">
        <v>0</v>
      </c>
      <c r="MV10" s="1" t="n">
        <v>0</v>
      </c>
      <c r="MW10" s="1" t="n">
        <v>0</v>
      </c>
      <c r="MX10" s="1" t="n">
        <v>0</v>
      </c>
      <c r="MY10" s="1" t="n">
        <v>0</v>
      </c>
      <c r="MZ10" s="1" t="n">
        <v>0</v>
      </c>
      <c r="NA10" s="1" t="n">
        <v>0</v>
      </c>
      <c r="NB10" s="1" t="n">
        <v>0</v>
      </c>
      <c r="NC10" s="1" t="n">
        <v>0</v>
      </c>
      <c r="ND10" s="1" t="n">
        <v>0</v>
      </c>
      <c r="NE10" s="1" t="n">
        <v>0</v>
      </c>
      <c r="NF10" s="1" t="n">
        <v>0</v>
      </c>
      <c r="NG10" s="1" t="n">
        <v>0</v>
      </c>
      <c r="NH10" s="1" t="n">
        <v>0</v>
      </c>
      <c r="NI10" s="1" t="n">
        <v>0</v>
      </c>
      <c r="NJ10" s="1" t="n">
        <v>0</v>
      </c>
      <c r="NK10" s="1" t="n">
        <v>0</v>
      </c>
      <c r="NL10" s="1" t="n">
        <v>0</v>
      </c>
      <c r="NM10" s="1" t="n">
        <v>0</v>
      </c>
      <c r="NN10" s="1" t="n">
        <v>0</v>
      </c>
      <c r="NO10" s="1" t="n">
        <v>0</v>
      </c>
      <c r="NP10" s="1" t="n">
        <v>0</v>
      </c>
      <c r="NQ10" s="1" t="n">
        <v>0</v>
      </c>
      <c r="NR10" s="1" t="n">
        <v>0</v>
      </c>
      <c r="NS10" s="1" t="n">
        <v>0</v>
      </c>
      <c r="NT10" s="1" t="n">
        <v>0</v>
      </c>
      <c r="NU10" s="1" t="n">
        <v>0</v>
      </c>
      <c r="NV10" s="1" t="n">
        <v>0</v>
      </c>
      <c r="NW10" s="33" t="e">
        <v>#DIV/0!</v>
      </c>
      <c r="NX10" s="3" t="e">
        <v>#DIV/0!</v>
      </c>
      <c r="NY10" s="1" t="e">
        <v>#N/A</v>
      </c>
      <c r="NZ10" s="79" t="e">
        <v>#DIV/0!</v>
      </c>
      <c r="OA10" s="34" t="e">
        <v>#N/A</v>
      </c>
      <c r="OB10" s="34" t="e">
        <v>#N/A</v>
      </c>
      <c r="OC10" s="32" t="n">
        <v>0</v>
      </c>
      <c r="OD10" s="32" t="e">
        <v>#DIV/0!</v>
      </c>
      <c r="OE10" s="32" t="e">
        <v>#DIV/0!</v>
      </c>
      <c r="OF10" s="32" t="e">
        <v>#DIV/0!</v>
      </c>
      <c r="OG10" s="1" t="n">
        <v>0</v>
      </c>
      <c r="OH10" s="1" t="n">
        <v>0</v>
      </c>
      <c r="OI10" s="1" t="n">
        <v>0</v>
      </c>
      <c r="OJ10" s="33" t="e">
        <v>#DIV/0!</v>
      </c>
      <c r="OK10" s="3" t="e">
        <v>#DIV/0!</v>
      </c>
      <c r="OL10" s="1" t="e">
        <v>#N/A</v>
      </c>
      <c r="OM10" s="79" t="e">
        <v>#DIV/0!</v>
      </c>
      <c r="ON10" s="34" t="e">
        <v>#N/A</v>
      </c>
      <c r="OO10" s="34" t="e">
        <v>#N/A</v>
      </c>
      <c r="OP10" s="32" t="n">
        <v>0</v>
      </c>
      <c r="OQ10" s="32" t="e">
        <v>#DIV/0!</v>
      </c>
      <c r="OR10" s="32" t="e">
        <v>#DIV/0!</v>
      </c>
      <c r="OS10" s="32" t="e">
        <v>#DIV/0!</v>
      </c>
      <c r="OT10" t="e">
        <v>#DIV/0!</v>
      </c>
      <c r="OU10" t="e">
        <v>#DIV/0!</v>
      </c>
      <c r="OV10" t="e">
        <v>#DIV/0!</v>
      </c>
      <c r="OW10" t="e">
        <v>#DIV/0!</v>
      </c>
      <c r="OX10" t="e">
        <v>#DIV/0!</v>
      </c>
      <c r="OY10" t="e">
        <v>#DIV/0!</v>
      </c>
    </row>
    <row r="11" ht="16.5" customHeight="1" thickBot="1" thickTop="1">
      <c r="A11" s="2" t="n">
        <v>45110</v>
      </c>
      <c r="B11" t="inlineStr">
        <is>
          <t>Sweden</t>
        </is>
      </c>
      <c r="C11" t="inlineStr">
        <is>
          <t>Allsvenskan</t>
        </is>
      </c>
      <c r="D11" t="inlineStr">
        <is>
          <t>Elfsborg</t>
        </is>
      </c>
      <c r="E11" t="inlineStr">
        <is>
          <t>Hammarby</t>
        </is>
      </c>
      <c r="L11" t="n">
        <v>1.6</v>
      </c>
      <c r="M11" t="n">
        <v>4.6</v>
      </c>
      <c r="N11" t="n">
        <v>6</v>
      </c>
      <c r="O11" t="n">
        <v>7031</v>
      </c>
      <c r="P11" t="n">
        <v>1.65</v>
      </c>
      <c r="Q11" t="n">
        <v>2.52</v>
      </c>
      <c r="R11" t="n">
        <v>415</v>
      </c>
      <c r="BG11" t="n">
        <v>6</v>
      </c>
      <c r="BH11" t="n">
        <v>0</v>
      </c>
      <c r="BI11" t="n">
        <v>6</v>
      </c>
      <c r="BJ11" t="n">
        <v>3</v>
      </c>
      <c r="BK11" t="n">
        <v>2</v>
      </c>
      <c r="BL11" t="n">
        <v>5</v>
      </c>
      <c r="BM11" t="n">
        <v>3</v>
      </c>
      <c r="BN11" t="n">
        <v>2.83</v>
      </c>
      <c r="BO11" t="n">
        <v>0.67</v>
      </c>
      <c r="BP11" t="n">
        <v>2</v>
      </c>
      <c r="BQ11" t="n">
        <v>4</v>
      </c>
      <c r="BR11" t="n">
        <v>2</v>
      </c>
      <c r="BS11" t="n">
        <v>6</v>
      </c>
      <c r="BT11" t="n">
        <v>4</v>
      </c>
      <c r="BU11" t="n">
        <v>1</v>
      </c>
      <c r="BV11" t="n">
        <v>0</v>
      </c>
      <c r="BW11" t="n">
        <v>7</v>
      </c>
      <c r="BX11" t="n">
        <v>1</v>
      </c>
      <c r="BY11" t="n">
        <v>6</v>
      </c>
      <c r="BZ11" t="n">
        <v>3</v>
      </c>
      <c r="CA11" t="n">
        <v>3</v>
      </c>
      <c r="CB11" t="n">
        <v>4</v>
      </c>
      <c r="CC11" t="n">
        <v>6</v>
      </c>
      <c r="CD11" t="n">
        <v>0.86</v>
      </c>
      <c r="CE11" t="n">
        <v>2</v>
      </c>
      <c r="CF11" t="n">
        <v>4</v>
      </c>
      <c r="CG11" t="n">
        <v>5</v>
      </c>
      <c r="CH11" t="n">
        <v>2</v>
      </c>
      <c r="CI11" t="n">
        <v>6</v>
      </c>
      <c r="CJ11" t="n">
        <v>3</v>
      </c>
      <c r="CK11" t="n">
        <v>0</v>
      </c>
      <c r="CL11" t="n">
        <v>2</v>
      </c>
      <c r="CM11" t="n">
        <v>1</v>
      </c>
      <c r="CN11" t="n">
        <v>0</v>
      </c>
      <c r="CO11" t="n">
        <v>1</v>
      </c>
      <c r="CP11" t="n">
        <v>0</v>
      </c>
      <c r="CQ11" t="n">
        <v>0</v>
      </c>
      <c r="CR11" t="n">
        <v>1</v>
      </c>
      <c r="CS11" t="n">
        <v>0</v>
      </c>
      <c r="CT11" t="n">
        <v>2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1</v>
      </c>
      <c r="DA11" t="n">
        <v>0</v>
      </c>
      <c r="DB11" t="n">
        <v>0</v>
      </c>
      <c r="DC11" t="n">
        <v>4</v>
      </c>
      <c r="DD11" t="n">
        <v>1</v>
      </c>
      <c r="DE11" t="n">
        <v>3</v>
      </c>
      <c r="DF11" t="n">
        <v>2</v>
      </c>
      <c r="DG11" t="n">
        <v>2</v>
      </c>
      <c r="DH11" t="n">
        <v>2</v>
      </c>
      <c r="DI11" t="n">
        <v>3</v>
      </c>
      <c r="DJ11" t="n">
        <v>0.75</v>
      </c>
      <c r="DK11" t="n">
        <v>2.25</v>
      </c>
      <c r="DL11" t="n">
        <v>2</v>
      </c>
      <c r="DM11" t="n">
        <v>2</v>
      </c>
      <c r="DN11" t="n">
        <v>2</v>
      </c>
      <c r="DO11" t="n">
        <v>3</v>
      </c>
      <c r="DP11" t="n">
        <v>2</v>
      </c>
      <c r="DQ11" t="n">
        <v>0</v>
      </c>
      <c r="DR11" t="n">
        <v>1</v>
      </c>
      <c r="DS11" t="n">
        <v>2</v>
      </c>
      <c r="DT11" t="n">
        <v>2</v>
      </c>
      <c r="DU11" t="n">
        <v>52</v>
      </c>
      <c r="DV11" t="n">
        <v>5</v>
      </c>
      <c r="DW11" t="n">
        <v>3</v>
      </c>
      <c r="DX11" t="n">
        <v>90</v>
      </c>
      <c r="DY11" t="inlineStr">
        <is>
          <t xml:space="preserve"> 3 - 0</t>
        </is>
      </c>
      <c r="DZ11" t="inlineStr">
        <is>
          <t xml:space="preserve"> 2 - 0</t>
        </is>
      </c>
      <c r="EA11" t="inlineStr">
        <is>
          <t xml:space="preserve"> 3 - 2</t>
        </is>
      </c>
      <c r="EB11" t="inlineStr">
        <is>
          <t xml:space="preserve"> </t>
        </is>
      </c>
      <c r="EC11" t="inlineStr">
        <is>
          <t xml:space="preserve"> 2 - 1</t>
        </is>
      </c>
      <c r="ED11" t="n">
        <v>17</v>
      </c>
      <c r="EE11" t="n">
        <v>4</v>
      </c>
      <c r="EF11" t="n">
        <v>1</v>
      </c>
      <c r="EG11" t="n">
        <v>0</v>
      </c>
      <c r="EH11" t="n">
        <v>1</v>
      </c>
      <c r="EI11" t="n">
        <v>1</v>
      </c>
      <c r="EJ11" t="n">
        <v>1</v>
      </c>
      <c r="EK11" t="n">
        <v>1</v>
      </c>
      <c r="EL11" t="n">
        <v>5</v>
      </c>
      <c r="EM11" t="n">
        <v>0</v>
      </c>
      <c r="EN11" t="n">
        <v>3</v>
      </c>
      <c r="EO11" t="n">
        <v>2</v>
      </c>
      <c r="EP11" t="n">
        <v>1</v>
      </c>
      <c r="EQ11" t="n">
        <v>0</v>
      </c>
      <c r="ER11" t="n">
        <v>17</v>
      </c>
      <c r="ES11" t="n">
        <v>33</v>
      </c>
      <c r="ET11" t="n">
        <v>33</v>
      </c>
      <c r="EU11" t="n">
        <v>83</v>
      </c>
      <c r="EV11" t="n">
        <v>83</v>
      </c>
      <c r="EW11" t="n">
        <v>17</v>
      </c>
      <c r="EX11" t="n">
        <v>23.5</v>
      </c>
      <c r="EY11" t="n">
        <v>76</v>
      </c>
      <c r="EZ11" t="n">
        <v>50</v>
      </c>
      <c r="FA11" t="n">
        <v>50</v>
      </c>
      <c r="FB11" t="n">
        <v>1</v>
      </c>
      <c r="FC11" t="n">
        <v>0</v>
      </c>
      <c r="FD11" t="n">
        <v>6</v>
      </c>
      <c r="FE11" t="n">
        <v>14</v>
      </c>
      <c r="FF11" t="n">
        <v>0</v>
      </c>
      <c r="FG11" t="n">
        <v>2</v>
      </c>
      <c r="FH11" t="n">
        <v>0</v>
      </c>
      <c r="FI11" t="n">
        <v>1</v>
      </c>
      <c r="FJ11" t="n">
        <v>2</v>
      </c>
      <c r="FK11" t="n">
        <v>3</v>
      </c>
      <c r="FL11" t="n">
        <v>2</v>
      </c>
      <c r="FM11" t="n">
        <v>3</v>
      </c>
      <c r="FN11" t="n">
        <v>2</v>
      </c>
      <c r="FO11" t="n">
        <v>1</v>
      </c>
      <c r="FP11" t="n">
        <v>0</v>
      </c>
      <c r="FQ11" t="n">
        <v>2</v>
      </c>
      <c r="FR11" t="n">
        <v>29</v>
      </c>
      <c r="FS11" t="n">
        <v>14</v>
      </c>
      <c r="FT11" t="n">
        <v>71</v>
      </c>
      <c r="FU11" t="n">
        <v>57</v>
      </c>
      <c r="FV11" t="n">
        <v>29</v>
      </c>
      <c r="FW11" t="n">
        <v>29</v>
      </c>
      <c r="FX11" t="n">
        <v>33.3</v>
      </c>
      <c r="FY11" t="n">
        <v>67</v>
      </c>
      <c r="FZ11" t="n">
        <v>50</v>
      </c>
      <c r="GA11" t="n">
        <v>50</v>
      </c>
      <c r="GB11" t="n">
        <v>5</v>
      </c>
      <c r="GC11" t="n">
        <v>2</v>
      </c>
      <c r="GD11" t="n">
        <v>4</v>
      </c>
      <c r="GE11" t="n">
        <v>1</v>
      </c>
      <c r="GF11" t="n">
        <v>1</v>
      </c>
      <c r="GG11" t="n">
        <v>4</v>
      </c>
      <c r="GH11" t="n">
        <v>1</v>
      </c>
      <c r="GI11" t="n">
        <v>3</v>
      </c>
      <c r="GJ11" t="n">
        <v>2</v>
      </c>
      <c r="GK11" t="n">
        <v>1</v>
      </c>
      <c r="GL11" t="n">
        <v>1</v>
      </c>
      <c r="GM11" t="n">
        <v>4</v>
      </c>
      <c r="GN11" t="n">
        <v>4</v>
      </c>
      <c r="GO11" t="n">
        <v>4</v>
      </c>
      <c r="GP11" t="n">
        <v>1</v>
      </c>
      <c r="GQ11" t="n">
        <v>2</v>
      </c>
      <c r="GR11" t="n">
        <v>2</v>
      </c>
      <c r="GS11" t="n">
        <v>2</v>
      </c>
      <c r="GT11" t="n">
        <v>4</v>
      </c>
      <c r="GU11" t="n">
        <v>1</v>
      </c>
      <c r="GV11" t="n">
        <v>1</v>
      </c>
      <c r="GW11" t="n">
        <v>4</v>
      </c>
      <c r="GX11" t="n">
        <v>3</v>
      </c>
      <c r="GY11" t="n">
        <v>0</v>
      </c>
      <c r="GZ11" t="n">
        <v>4</v>
      </c>
      <c r="HA11" t="n">
        <v>0</v>
      </c>
      <c r="HB11" t="n">
        <v>4</v>
      </c>
      <c r="HC11" t="n">
        <v>2</v>
      </c>
      <c r="HD11" t="n">
        <v>2</v>
      </c>
      <c r="HE11" t="n">
        <v>0</v>
      </c>
      <c r="HF11" t="n">
        <v>2</v>
      </c>
      <c r="HG11" t="n">
        <v>3</v>
      </c>
      <c r="HH11" t="n">
        <v>0</v>
      </c>
      <c r="HI11" t="n">
        <v>4</v>
      </c>
      <c r="HJ11" t="n">
        <v>3</v>
      </c>
      <c r="HK11" t="n">
        <v>2</v>
      </c>
      <c r="HL11" t="n">
        <v>2</v>
      </c>
      <c r="HM11" t="n">
        <v>4</v>
      </c>
      <c r="HN11" t="n">
        <v>1</v>
      </c>
      <c r="HO11" t="n">
        <v>2</v>
      </c>
      <c r="HP11" t="n">
        <v>3</v>
      </c>
      <c r="HQ11" t="n">
        <v>4</v>
      </c>
      <c r="HS11" t="n">
        <v>10</v>
      </c>
      <c r="HU11" t="n">
        <v>2</v>
      </c>
      <c r="HV11" t="n">
        <v>3</v>
      </c>
      <c r="HW11" t="n">
        <v>3</v>
      </c>
      <c r="HX11" t="n">
        <v>3</v>
      </c>
      <c r="HY11" t="n">
        <v>1</v>
      </c>
      <c r="HZ11" t="n">
        <v>3</v>
      </c>
      <c r="IA11" t="n">
        <v>9</v>
      </c>
      <c r="IB11" t="n">
        <v>12</v>
      </c>
      <c r="ID11" t="n">
        <v>6</v>
      </c>
      <c r="IE11" t="n">
        <v>10</v>
      </c>
      <c r="IF11" t="n">
        <v>11</v>
      </c>
      <c r="IH11" t="n">
        <v>10</v>
      </c>
      <c r="II11" t="n">
        <v>12</v>
      </c>
      <c r="IJ11" t="n">
        <v>8</v>
      </c>
      <c r="IK11" t="n">
        <v>9</v>
      </c>
      <c r="IL11" t="n">
        <v>1</v>
      </c>
      <c r="IM11" t="n">
        <v>5</v>
      </c>
      <c r="IO11" t="n">
        <v>9</v>
      </c>
      <c r="IQ11" t="n">
        <v>2</v>
      </c>
      <c r="IS11" t="n">
        <v>3</v>
      </c>
      <c r="IT11" t="n">
        <v>3</v>
      </c>
      <c r="IU11" t="n">
        <v>1</v>
      </c>
      <c r="IV11" t="n">
        <v>3</v>
      </c>
      <c r="IW11" t="n">
        <v>6</v>
      </c>
      <c r="IX11" t="n">
        <v>11</v>
      </c>
      <c r="IZ11" t="n">
        <v>8</v>
      </c>
      <c r="JB11" t="n">
        <v>9</v>
      </c>
      <c r="JD11" t="n">
        <v>9</v>
      </c>
      <c r="JE11" t="n">
        <v>10</v>
      </c>
      <c r="JF11" t="n">
        <v>8</v>
      </c>
      <c r="JG11" t="n">
        <v>10</v>
      </c>
      <c r="KD11" t="inlineStr">
        <is>
          <t>R</t>
        </is>
      </c>
      <c r="KE11" t="inlineStr">
        <is>
          <t>A</t>
        </is>
      </c>
      <c r="KF11" t="inlineStr">
        <is>
          <t>A</t>
        </is>
      </c>
      <c r="KG11" t="inlineStr">
        <is>
          <t>R</t>
        </is>
      </c>
      <c r="KH11" t="inlineStr">
        <is>
          <t>G</t>
        </is>
      </c>
      <c r="KI11" t="inlineStr">
        <is>
          <t>R</t>
        </is>
      </c>
      <c r="KJ11" t="inlineStr">
        <is>
          <t>R</t>
        </is>
      </c>
      <c r="KK11" t="n">
        <v>16</v>
      </c>
      <c r="KL11" t="n">
        <v>10</v>
      </c>
      <c r="KM11" t="n">
        <v>8</v>
      </c>
      <c r="KN11" s="1" t="inlineStr">
        <is>
          <t>Elfsborg</t>
        </is>
      </c>
      <c r="KO11" s="1" t="inlineStr">
        <is>
          <t>Hammarby</t>
        </is>
      </c>
      <c r="KP11" s="1" t="inlineStr">
        <is>
          <t>Elfsborg v Hammarby</t>
        </is>
      </c>
      <c r="KQ11" t="inlineStr">
        <is>
          <t>Sweden_Allsvenskan</t>
        </is>
      </c>
      <c r="KR11" s="1" t="inlineStr">
        <is>
          <t>G</t>
        </is>
      </c>
      <c r="KS11" s="1" t="inlineStr">
        <is>
          <t>G</t>
        </is>
      </c>
      <c r="KT11" s="1" t="inlineStr">
        <is>
          <t>A</t>
        </is>
      </c>
      <c r="KU11" s="1" t="inlineStr">
        <is>
          <t>R</t>
        </is>
      </c>
      <c r="KV11" s="1" t="inlineStr">
        <is>
          <t>G</t>
        </is>
      </c>
      <c r="KW11" s="1" t="inlineStr">
        <is>
          <t>G</t>
        </is>
      </c>
      <c r="KX11" s="1" t="inlineStr">
        <is>
          <t>A</t>
        </is>
      </c>
      <c r="KY11" s="1" t="inlineStr">
        <is>
          <t>A</t>
        </is>
      </c>
      <c r="KZ11" s="1" t="inlineStr">
        <is>
          <t>G</t>
        </is>
      </c>
      <c r="LA11" s="1" t="inlineStr">
        <is>
          <t>R</t>
        </is>
      </c>
      <c r="LB11" t="e">
        <v>#REF!</v>
      </c>
      <c r="LC11" t="n">
        <v>45110</v>
      </c>
      <c r="LD11" t="inlineStr">
        <is>
          <t>Elfsborg v Hammarby</t>
        </is>
      </c>
      <c r="LE11" t="n">
        <v>3</v>
      </c>
      <c r="LF11" t="n">
        <v>3.5</v>
      </c>
      <c r="LG11" t="n">
        <v>2.9</v>
      </c>
      <c r="LH11" t="n">
        <v>2.8</v>
      </c>
      <c r="LI11" t="n">
        <v>4.5</v>
      </c>
      <c r="LJ11" t="n">
        <v>2.8</v>
      </c>
      <c r="LK11" t="n">
        <v>5</v>
      </c>
      <c r="LL11" t="n">
        <v>2</v>
      </c>
      <c r="LM11" t="n">
        <v>16</v>
      </c>
      <c r="LN11" t="n">
        <v>1</v>
      </c>
      <c r="LO11" t="n">
        <v>1</v>
      </c>
      <c r="LP11" t="n">
        <v>13</v>
      </c>
      <c r="LQ11" t="inlineStr">
        <is>
          <t>0-0</t>
        </is>
      </c>
      <c r="LR11" t="n">
        <v>0.9365079365079365</v>
      </c>
      <c r="LS11" t="n">
        <v>0.9638752052545156</v>
      </c>
      <c r="LT11" s="8" t="inlineStr">
        <is>
          <t>B</t>
        </is>
      </c>
      <c r="LU11" s="4" t="n">
        <v>2</v>
      </c>
      <c r="LV11" s="4" t="n">
        <v>0.5</v>
      </c>
      <c r="LW11" s="4" t="n">
        <v>1</v>
      </c>
      <c r="LX11" s="4" t="n">
        <v>2</v>
      </c>
      <c r="LY11" s="7" t="n">
        <v>28</v>
      </c>
      <c r="LZ11" s="7" t="n">
        <v>3</v>
      </c>
      <c r="MA11" s="11" t="n">
        <v>25</v>
      </c>
      <c r="MB11" s="5" t="n">
        <v>27</v>
      </c>
      <c r="MC11" s="6" t="n">
        <v>23</v>
      </c>
      <c r="MD11" s="4" t="n">
        <v>3</v>
      </c>
      <c r="ME11" s="9" t="n">
        <v>3.75</v>
      </c>
      <c r="MF11" s="10" t="n">
        <v>2.25</v>
      </c>
      <c r="MG11" s="4" t="n">
        <v>44.5</v>
      </c>
      <c r="MH11" s="9" t="n">
        <v>53.4</v>
      </c>
      <c r="MI11" s="10" t="n">
        <v>35.6</v>
      </c>
      <c r="MJ11" t="inlineStr">
        <is>
          <t>BackAway0-0</t>
        </is>
      </c>
      <c r="MK11" t="inlineStr">
        <is>
          <t>Hammarby</t>
        </is>
      </c>
      <c r="ML11" t="inlineStr">
        <is>
          <t>Match Odds</t>
        </is>
      </c>
      <c r="MM11" t="inlineStr">
        <is>
          <t>Elfsborg v Hammarby</t>
        </is>
      </c>
      <c r="MN11" t="inlineStr">
        <is>
          <t>MATCH_ODDS</t>
        </is>
      </c>
      <c r="MO11" t="inlineStr">
        <is>
          <t>BACK</t>
        </is>
      </c>
      <c r="MP11" s="1" t="n">
        <v>2</v>
      </c>
      <c r="MQ11" s="1" t="n">
        <v>5</v>
      </c>
      <c r="MR11" s="1" t="n">
        <v>2</v>
      </c>
      <c r="MS11" s="1" t="n">
        <v>5</v>
      </c>
      <c r="MT11" s="1" t="n">
        <v>193</v>
      </c>
      <c r="MU11" s="1" t="n">
        <v>404</v>
      </c>
      <c r="MV11" s="1" t="n">
        <v>18</v>
      </c>
      <c r="MW11" s="1" t="n">
        <v>38</v>
      </c>
      <c r="MX11" s="1" t="n">
        <v>18</v>
      </c>
      <c r="MY11" s="1" t="n">
        <v>36</v>
      </c>
      <c r="MZ11" s="1" t="n">
        <v>194</v>
      </c>
      <c r="NA11" s="1" t="n">
        <v>385</v>
      </c>
      <c r="NB11" s="1" t="n">
        <v>176</v>
      </c>
      <c r="NC11" s="1" t="n">
        <v>413</v>
      </c>
      <c r="ND11" s="1" t="n">
        <v>1</v>
      </c>
      <c r="NE11" s="1" t="n">
        <v>6</v>
      </c>
      <c r="NF11" s="1" t="n">
        <v>2</v>
      </c>
      <c r="NG11" s="1" t="n">
        <v>4</v>
      </c>
      <c r="NH11" s="1" t="n">
        <v>1</v>
      </c>
      <c r="NI11" s="1" t="n">
        <v>3</v>
      </c>
      <c r="NJ11" s="1" t="n">
        <v>150</v>
      </c>
      <c r="NK11" s="1" t="n">
        <v>447</v>
      </c>
      <c r="NL11" s="1" t="n">
        <v>12</v>
      </c>
      <c r="NM11" s="1" t="n">
        <v>44</v>
      </c>
      <c r="NN11" s="1" t="n">
        <v>14</v>
      </c>
      <c r="NO11" s="1" t="n">
        <v>40</v>
      </c>
      <c r="NP11" s="1" t="n">
        <v>146</v>
      </c>
      <c r="NQ11" s="1" t="n">
        <v>433</v>
      </c>
      <c r="NR11" s="1" t="n">
        <v>185</v>
      </c>
      <c r="NS11" s="1" t="n">
        <v>404</v>
      </c>
      <c r="NT11" s="1" t="n">
        <v>603</v>
      </c>
      <c r="NU11" s="1" t="n">
        <v>1286</v>
      </c>
      <c r="NV11" s="1" t="n">
        <v>1889</v>
      </c>
      <c r="NW11" s="33" t="n">
        <v>0.3192165166754897</v>
      </c>
      <c r="NX11" s="3" t="n">
        <v>3.132669983416252</v>
      </c>
      <c r="NY11" s="1" t="n">
        <v>2.8</v>
      </c>
      <c r="NZ11" s="79" t="n">
        <v>-0.1176855479089466</v>
      </c>
      <c r="OA11" s="34" t="n">
        <v>1</v>
      </c>
      <c r="OB11" s="34" t="n">
        <v>1</v>
      </c>
      <c r="OC11" s="32" t="n">
        <v>1</v>
      </c>
      <c r="OD11" s="32" t="n">
        <v>0</v>
      </c>
      <c r="OE11" s="32" t="n">
        <v>0</v>
      </c>
      <c r="OF11" s="32" t="n">
        <v>3</v>
      </c>
      <c r="OG11" s="1" t="n">
        <v>511</v>
      </c>
      <c r="OH11" s="1" t="n">
        <v>1381</v>
      </c>
      <c r="OI11" s="1" t="n">
        <v>1892</v>
      </c>
      <c r="OJ11" s="33" t="n">
        <v>0.2700845665961945</v>
      </c>
      <c r="OK11" s="3" t="n">
        <v>3.702544031311155</v>
      </c>
      <c r="OL11" s="1" t="n">
        <v>4.5</v>
      </c>
      <c r="OM11" s="79" t="n">
        <v>0.1964746300211416</v>
      </c>
      <c r="ON11" s="34" t="n">
        <v>1</v>
      </c>
      <c r="OO11" s="34" t="n">
        <v>1</v>
      </c>
      <c r="OP11" s="32" t="n">
        <v>1</v>
      </c>
      <c r="OQ11" s="32" t="n">
        <v>1</v>
      </c>
      <c r="OR11" s="32" t="n">
        <v>1</v>
      </c>
      <c r="OS11" s="32" t="n">
        <v>5</v>
      </c>
      <c r="OT11" t="inlineStr">
        <is>
          <t>BackAway0-0</t>
        </is>
      </c>
      <c r="OU11" t="inlineStr">
        <is>
          <t>Hammarby</t>
        </is>
      </c>
      <c r="OV11" t="inlineStr">
        <is>
          <t>Match Odds</t>
        </is>
      </c>
      <c r="OW11" t="inlineStr">
        <is>
          <t>Elfsborg v Hammarby</t>
        </is>
      </c>
      <c r="OX11" t="inlineStr">
        <is>
          <t>MATCH_ODDS</t>
        </is>
      </c>
      <c r="OY11" t="inlineStr">
        <is>
          <t>BACK</t>
        </is>
      </c>
    </row>
    <row r="12" ht="16.5" customHeight="1" thickBot="1" thickTop="1">
      <c r="A12" s="2" t="n">
        <v>45110</v>
      </c>
      <c r="B12" t="inlineStr">
        <is>
          <t>Sweden</t>
        </is>
      </c>
      <c r="C12" t="inlineStr">
        <is>
          <t>Allsvenskan</t>
        </is>
      </c>
      <c r="D12" t="inlineStr">
        <is>
          <t>Mjallby</t>
        </is>
      </c>
      <c r="E12" t="inlineStr">
        <is>
          <t>Kalmar</t>
        </is>
      </c>
      <c r="L12" t="n">
        <v>2.76</v>
      </c>
      <c r="M12" t="n">
        <v>3.15</v>
      </c>
      <c r="N12" t="n">
        <v>3.05</v>
      </c>
      <c r="O12" t="n">
        <v>1770</v>
      </c>
      <c r="P12" t="n">
        <v>2.58</v>
      </c>
      <c r="Q12" t="n">
        <v>1.6</v>
      </c>
      <c r="R12" t="n">
        <v>274</v>
      </c>
      <c r="BG12" t="n">
        <v>6</v>
      </c>
      <c r="BH12" t="n">
        <v>1</v>
      </c>
      <c r="BI12" t="n">
        <v>4</v>
      </c>
      <c r="BJ12" t="n">
        <v>2</v>
      </c>
      <c r="BK12" t="n">
        <v>1</v>
      </c>
      <c r="BL12" t="n">
        <v>3</v>
      </c>
      <c r="BM12" t="n">
        <v>3</v>
      </c>
      <c r="BN12" t="n">
        <v>1.17</v>
      </c>
      <c r="BO12" t="n">
        <v>0.83</v>
      </c>
      <c r="BP12" t="n">
        <v>1</v>
      </c>
      <c r="BQ12" t="n">
        <v>3</v>
      </c>
      <c r="BR12" t="n">
        <v>1</v>
      </c>
      <c r="BS12" t="n">
        <v>4</v>
      </c>
      <c r="BT12" t="n">
        <v>2</v>
      </c>
      <c r="BU12" t="n">
        <v>1</v>
      </c>
      <c r="BV12" t="n">
        <v>1</v>
      </c>
      <c r="BW12" t="n">
        <v>6</v>
      </c>
      <c r="BX12" t="n">
        <v>1</v>
      </c>
      <c r="BY12" t="n">
        <v>3</v>
      </c>
      <c r="BZ12" t="n">
        <v>2</v>
      </c>
      <c r="CA12" t="n">
        <v>2</v>
      </c>
      <c r="CB12" t="n">
        <v>4</v>
      </c>
      <c r="CC12" t="n">
        <v>4</v>
      </c>
      <c r="CD12" t="n">
        <v>1</v>
      </c>
      <c r="CE12" t="n">
        <v>1</v>
      </c>
      <c r="CF12" t="n">
        <v>3</v>
      </c>
      <c r="CG12" t="n">
        <v>2</v>
      </c>
      <c r="CH12" t="n">
        <v>2</v>
      </c>
      <c r="CI12" t="n">
        <v>5</v>
      </c>
      <c r="CJ12" t="n">
        <v>3</v>
      </c>
      <c r="CK12" t="n">
        <v>0</v>
      </c>
      <c r="CL12" t="n">
        <v>2</v>
      </c>
      <c r="CM12" t="n">
        <v>2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2</v>
      </c>
      <c r="CT12" t="n">
        <v>0</v>
      </c>
      <c r="CU12" t="n">
        <v>1.5</v>
      </c>
      <c r="CV12" t="n">
        <v>0</v>
      </c>
      <c r="CW12" t="n">
        <v>0</v>
      </c>
      <c r="CX12" t="n">
        <v>0</v>
      </c>
      <c r="CY12" t="n">
        <v>2</v>
      </c>
      <c r="CZ12" t="n">
        <v>1</v>
      </c>
      <c r="DA12" t="n">
        <v>0</v>
      </c>
      <c r="DB12" t="n">
        <v>0</v>
      </c>
      <c r="DC12" t="n">
        <v>3</v>
      </c>
      <c r="DD12" t="n">
        <v>1</v>
      </c>
      <c r="DE12" t="n">
        <v>1</v>
      </c>
      <c r="DF12" t="n">
        <v>0</v>
      </c>
      <c r="DG12" t="n">
        <v>0</v>
      </c>
      <c r="DH12" t="n">
        <v>2</v>
      </c>
      <c r="DI12" t="n">
        <v>1</v>
      </c>
      <c r="DJ12" t="n">
        <v>0.67</v>
      </c>
      <c r="DK12" t="n">
        <v>0.33</v>
      </c>
      <c r="DL12" t="n">
        <v>1</v>
      </c>
      <c r="DM12" t="n">
        <v>0</v>
      </c>
      <c r="DN12" t="n">
        <v>0</v>
      </c>
      <c r="DO12" t="n">
        <v>2</v>
      </c>
      <c r="DP12" t="n">
        <v>1</v>
      </c>
      <c r="DQ12" t="n">
        <v>0</v>
      </c>
      <c r="DR12" t="n">
        <v>0</v>
      </c>
      <c r="DS12" t="n">
        <v>3</v>
      </c>
      <c r="DT12" t="n">
        <v>1</v>
      </c>
      <c r="DU12" t="n">
        <v>59</v>
      </c>
      <c r="DV12" t="n">
        <v>2</v>
      </c>
      <c r="DW12" t="n">
        <v>4</v>
      </c>
      <c r="DX12" t="n">
        <v>78</v>
      </c>
      <c r="DY12" t="inlineStr">
        <is>
          <t xml:space="preserve"> 1 - 1</t>
        </is>
      </c>
      <c r="DZ12" t="inlineStr">
        <is>
          <t xml:space="preserve"> 0 - 1</t>
        </is>
      </c>
      <c r="EA12" t="inlineStr">
        <is>
          <t xml:space="preserve"> 2 - 2</t>
        </is>
      </c>
      <c r="EB12" t="inlineStr">
        <is>
          <t xml:space="preserve"> </t>
        </is>
      </c>
      <c r="EC12" t="inlineStr">
        <is>
          <t xml:space="preserve"> 1 - 1</t>
        </is>
      </c>
      <c r="ED12" t="n">
        <v>7</v>
      </c>
      <c r="EE12" t="n">
        <v>5</v>
      </c>
      <c r="EF12" t="n">
        <v>1</v>
      </c>
      <c r="EG12" t="n">
        <v>0</v>
      </c>
      <c r="EH12" t="n">
        <v>1</v>
      </c>
      <c r="EI12" t="n">
        <v>0</v>
      </c>
      <c r="EJ12" t="n">
        <v>2</v>
      </c>
      <c r="EK12" t="n">
        <v>0</v>
      </c>
      <c r="EL12" t="n">
        <v>1</v>
      </c>
      <c r="EM12" t="n">
        <v>1</v>
      </c>
      <c r="EN12" t="n">
        <v>1</v>
      </c>
      <c r="EO12" t="n">
        <v>3</v>
      </c>
      <c r="EP12" t="n">
        <v>0</v>
      </c>
      <c r="EQ12" t="n">
        <v>1</v>
      </c>
      <c r="ER12" t="n">
        <v>17</v>
      </c>
      <c r="ES12" t="n">
        <v>17</v>
      </c>
      <c r="ET12" t="n">
        <v>33</v>
      </c>
      <c r="EU12" t="n">
        <v>17</v>
      </c>
      <c r="EV12" t="n">
        <v>67</v>
      </c>
      <c r="EW12" t="n">
        <v>17</v>
      </c>
      <c r="EX12" t="n">
        <v>71.40000000000001</v>
      </c>
      <c r="EY12" t="n">
        <v>29</v>
      </c>
      <c r="EZ12" t="n">
        <v>0</v>
      </c>
      <c r="FA12" t="n">
        <v>100</v>
      </c>
      <c r="FB12" t="n">
        <v>2</v>
      </c>
      <c r="FC12" t="n">
        <v>1</v>
      </c>
      <c r="FD12" t="n">
        <v>6</v>
      </c>
      <c r="FE12" t="n">
        <v>6</v>
      </c>
      <c r="FF12" t="n">
        <v>1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2</v>
      </c>
      <c r="FN12" t="n">
        <v>3</v>
      </c>
      <c r="FO12" t="n">
        <v>1</v>
      </c>
      <c r="FP12" t="n">
        <v>0</v>
      </c>
      <c r="FQ12" t="n">
        <v>1</v>
      </c>
      <c r="FR12" t="n">
        <v>17</v>
      </c>
      <c r="FS12" t="n">
        <v>17</v>
      </c>
      <c r="FT12" t="n">
        <v>17</v>
      </c>
      <c r="FU12" t="n">
        <v>50</v>
      </c>
      <c r="FV12" t="n">
        <v>67</v>
      </c>
      <c r="FW12" t="n">
        <v>17</v>
      </c>
      <c r="FX12" t="n">
        <v>33.3</v>
      </c>
      <c r="FY12" t="n">
        <v>67</v>
      </c>
      <c r="FZ12" t="n">
        <v>33.3</v>
      </c>
      <c r="GA12" t="n">
        <v>67</v>
      </c>
      <c r="GB12" t="n">
        <v>1</v>
      </c>
      <c r="GC12" t="n">
        <v>0</v>
      </c>
      <c r="GD12" t="n">
        <v>2</v>
      </c>
      <c r="GE12" t="n">
        <v>2</v>
      </c>
      <c r="GF12" t="n">
        <v>2</v>
      </c>
      <c r="GG12" t="n">
        <v>3</v>
      </c>
      <c r="GH12" t="n">
        <v>0</v>
      </c>
      <c r="GI12" t="n">
        <v>3</v>
      </c>
      <c r="GJ12" t="n">
        <v>2</v>
      </c>
      <c r="GK12" t="n">
        <v>0</v>
      </c>
      <c r="GL12" t="n">
        <v>1</v>
      </c>
      <c r="GM12" t="n">
        <v>3</v>
      </c>
      <c r="GN12" t="n">
        <v>2</v>
      </c>
      <c r="GO12" t="n">
        <v>3</v>
      </c>
      <c r="GP12" t="n">
        <v>1</v>
      </c>
      <c r="GQ12" t="n">
        <v>3</v>
      </c>
      <c r="GR12" t="n">
        <v>3</v>
      </c>
      <c r="GS12" t="n">
        <v>0</v>
      </c>
      <c r="GT12" t="n">
        <v>1</v>
      </c>
      <c r="GU12" t="n">
        <v>2</v>
      </c>
      <c r="GV12" t="n">
        <v>3</v>
      </c>
      <c r="GW12" t="n">
        <v>2</v>
      </c>
      <c r="GX12" t="n">
        <v>2</v>
      </c>
      <c r="GY12" t="n">
        <v>2</v>
      </c>
      <c r="GZ12" t="n">
        <v>2</v>
      </c>
      <c r="HA12" t="n">
        <v>0</v>
      </c>
      <c r="HB12" t="n">
        <v>1</v>
      </c>
      <c r="HC12" t="n">
        <v>3</v>
      </c>
      <c r="HD12" t="n">
        <v>1</v>
      </c>
      <c r="HE12" t="n">
        <v>1</v>
      </c>
      <c r="HF12" t="n">
        <v>3</v>
      </c>
      <c r="HG12" t="n">
        <v>3</v>
      </c>
      <c r="HH12" t="n">
        <v>1</v>
      </c>
      <c r="HI12" t="n">
        <v>1</v>
      </c>
      <c r="HJ12" t="n">
        <v>1</v>
      </c>
      <c r="HK12" t="n">
        <v>4</v>
      </c>
      <c r="HL12" t="n">
        <v>1</v>
      </c>
      <c r="HM12" t="n">
        <v>1</v>
      </c>
      <c r="HN12" t="n">
        <v>4</v>
      </c>
      <c r="HO12" t="n">
        <v>1</v>
      </c>
      <c r="HP12" t="n">
        <v>10</v>
      </c>
      <c r="HQ12" t="n">
        <v>9</v>
      </c>
      <c r="HR12" t="n">
        <v>3</v>
      </c>
      <c r="HS12" t="n">
        <v>3</v>
      </c>
      <c r="HT12" t="n">
        <v>7</v>
      </c>
      <c r="HU12" t="n">
        <v>13</v>
      </c>
      <c r="HW12" t="n">
        <v>11</v>
      </c>
      <c r="HX12" t="n">
        <v>6</v>
      </c>
      <c r="HY12" t="n">
        <v>10</v>
      </c>
      <c r="HZ12" t="n">
        <v>9</v>
      </c>
      <c r="IA12" t="n">
        <v>5</v>
      </c>
      <c r="IB12" t="n">
        <v>7</v>
      </c>
      <c r="ID12" t="n">
        <v>5</v>
      </c>
      <c r="IF12" t="n">
        <v>9</v>
      </c>
      <c r="IH12" t="n">
        <v>8</v>
      </c>
      <c r="II12" t="n">
        <v>4</v>
      </c>
      <c r="IJ12" t="n">
        <v>6</v>
      </c>
      <c r="IK12" t="n">
        <v>8</v>
      </c>
      <c r="IL12" t="n">
        <v>8</v>
      </c>
      <c r="IM12" t="n">
        <v>9</v>
      </c>
      <c r="IO12" t="n">
        <v>6</v>
      </c>
      <c r="IP12" t="n">
        <v>5</v>
      </c>
      <c r="IQ12" t="n">
        <v>12</v>
      </c>
      <c r="IS12" t="n">
        <v>10</v>
      </c>
      <c r="IT12" t="n">
        <v>9</v>
      </c>
      <c r="IU12" t="n">
        <v>11</v>
      </c>
      <c r="IV12" t="n">
        <v>9</v>
      </c>
      <c r="IW12" t="n">
        <v>4</v>
      </c>
      <c r="IX12" t="n">
        <v>4</v>
      </c>
      <c r="IY12" t="n">
        <v>1</v>
      </c>
      <c r="IZ12" t="n">
        <v>7</v>
      </c>
      <c r="JB12" t="n">
        <v>7</v>
      </c>
      <c r="JD12" t="n">
        <v>7</v>
      </c>
      <c r="JE12" t="n">
        <v>4</v>
      </c>
      <c r="JF12" t="n">
        <v>6</v>
      </c>
      <c r="JG12" t="n">
        <v>8</v>
      </c>
      <c r="KD12" t="inlineStr">
        <is>
          <t>R</t>
        </is>
      </c>
      <c r="KE12" t="inlineStr">
        <is>
          <t>R</t>
        </is>
      </c>
      <c r="KF12" t="inlineStr">
        <is>
          <t>G</t>
        </is>
      </c>
      <c r="KG12" t="inlineStr">
        <is>
          <t>R</t>
        </is>
      </c>
      <c r="KH12" t="inlineStr">
        <is>
          <t>A</t>
        </is>
      </c>
      <c r="KI12" t="inlineStr">
        <is>
          <t>G</t>
        </is>
      </c>
      <c r="KJ12" t="inlineStr">
        <is>
          <t>G</t>
        </is>
      </c>
      <c r="KK12" t="n">
        <v>16</v>
      </c>
      <c r="KL12" t="n">
        <v>9</v>
      </c>
      <c r="KM12" t="n">
        <v>9</v>
      </c>
      <c r="KN12" s="1" t="inlineStr">
        <is>
          <t>Mjallby</t>
        </is>
      </c>
      <c r="KO12" s="1" t="inlineStr">
        <is>
          <t>Kalmar FF</t>
        </is>
      </c>
      <c r="KP12" s="1" t="inlineStr">
        <is>
          <t>Mjallby v Kalmar FF</t>
        </is>
      </c>
      <c r="KQ12" t="inlineStr">
        <is>
          <t>Sweden_Allsvenskan</t>
        </is>
      </c>
      <c r="KR12" s="1" t="inlineStr">
        <is>
          <t>R</t>
        </is>
      </c>
      <c r="KS12" s="1" t="inlineStr">
        <is>
          <t>A</t>
        </is>
      </c>
      <c r="KT12" s="1" t="inlineStr">
        <is>
          <t>A</t>
        </is>
      </c>
      <c r="KU12" s="1" t="inlineStr">
        <is>
          <t>G</t>
        </is>
      </c>
      <c r="KV12" s="1" t="inlineStr">
        <is>
          <t>A</t>
        </is>
      </c>
      <c r="KW12" s="1" t="inlineStr">
        <is>
          <t>A</t>
        </is>
      </c>
      <c r="KX12" s="1" t="inlineStr">
        <is>
          <t>A</t>
        </is>
      </c>
      <c r="KY12" s="1" t="inlineStr">
        <is>
          <t>A</t>
        </is>
      </c>
      <c r="KZ12" s="1" t="inlineStr">
        <is>
          <t>A</t>
        </is>
      </c>
      <c r="LA12" s="1" t="inlineStr">
        <is>
          <t>A</t>
        </is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inlineStr">
        <is>
          <t>B</t>
        </is>
      </c>
      <c r="LU12" s="4" t="n">
        <v>0.5</v>
      </c>
      <c r="LV12" s="4" t="n">
        <v>1</v>
      </c>
      <c r="LW12" s="4" t="n">
        <v>1</v>
      </c>
      <c r="LX12" s="4" t="n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P12" s="1" t="n">
        <v>0</v>
      </c>
      <c r="MQ12" s="1" t="n">
        <v>0</v>
      </c>
      <c r="MR12" s="1" t="n">
        <v>0</v>
      </c>
      <c r="MS12" s="1" t="n">
        <v>0</v>
      </c>
      <c r="MT12" s="1" t="n">
        <v>0</v>
      </c>
      <c r="MU12" s="1" t="n">
        <v>0</v>
      </c>
      <c r="MV12" s="1" t="n">
        <v>0</v>
      </c>
      <c r="MW12" s="1" t="n">
        <v>0</v>
      </c>
      <c r="MX12" s="1" t="n">
        <v>0</v>
      </c>
      <c r="MY12" s="1" t="n">
        <v>0</v>
      </c>
      <c r="MZ12" s="1" t="n">
        <v>0</v>
      </c>
      <c r="NA12" s="1" t="n">
        <v>0</v>
      </c>
      <c r="NB12" s="1" t="n">
        <v>0</v>
      </c>
      <c r="NC12" s="1" t="n">
        <v>0</v>
      </c>
      <c r="ND12" s="1" t="n">
        <v>0</v>
      </c>
      <c r="NE12" s="1" t="n">
        <v>0</v>
      </c>
      <c r="NF12" s="1" t="n">
        <v>0</v>
      </c>
      <c r="NG12" s="1" t="n">
        <v>0</v>
      </c>
      <c r="NH12" s="1" t="n">
        <v>0</v>
      </c>
      <c r="NI12" s="1" t="n">
        <v>0</v>
      </c>
      <c r="NJ12" s="1" t="n">
        <v>0</v>
      </c>
      <c r="NK12" s="1" t="n">
        <v>0</v>
      </c>
      <c r="NL12" s="1" t="n">
        <v>0</v>
      </c>
      <c r="NM12" s="1" t="n">
        <v>0</v>
      </c>
      <c r="NN12" s="1" t="n">
        <v>0</v>
      </c>
      <c r="NO12" s="1" t="n">
        <v>0</v>
      </c>
      <c r="NP12" s="1" t="n">
        <v>0</v>
      </c>
      <c r="NQ12" s="1" t="n">
        <v>0</v>
      </c>
      <c r="NR12" s="1" t="n">
        <v>0</v>
      </c>
      <c r="NS12" s="1" t="n">
        <v>0</v>
      </c>
      <c r="NT12" s="1" t="n">
        <v>0</v>
      </c>
      <c r="NU12" s="1" t="n">
        <v>0</v>
      </c>
      <c r="NV12" s="1" t="n">
        <v>0</v>
      </c>
      <c r="NW12" s="33" t="e">
        <v>#DIV/0!</v>
      </c>
      <c r="NX12" s="3" t="e">
        <v>#DIV/0!</v>
      </c>
      <c r="NY12" s="1" t="e">
        <v>#N/A</v>
      </c>
      <c r="NZ12" s="79" t="e">
        <v>#DIV/0!</v>
      </c>
      <c r="OA12" s="34" t="e">
        <v>#N/A</v>
      </c>
      <c r="OB12" s="34" t="e">
        <v>#N/A</v>
      </c>
      <c r="OC12" s="32" t="n">
        <v>0</v>
      </c>
      <c r="OD12" s="32" t="e">
        <v>#DIV/0!</v>
      </c>
      <c r="OE12" s="32" t="e">
        <v>#DIV/0!</v>
      </c>
      <c r="OF12" s="32" t="e">
        <v>#DIV/0!</v>
      </c>
      <c r="OG12" s="1" t="n">
        <v>0</v>
      </c>
      <c r="OH12" s="1" t="n">
        <v>0</v>
      </c>
      <c r="OI12" s="1" t="n">
        <v>0</v>
      </c>
      <c r="OJ12" s="33" t="e">
        <v>#DIV/0!</v>
      </c>
      <c r="OK12" s="3" t="e">
        <v>#DIV/0!</v>
      </c>
      <c r="OL12" s="1" t="e">
        <v>#N/A</v>
      </c>
      <c r="OM12" s="79" t="e">
        <v>#DIV/0!</v>
      </c>
      <c r="ON12" s="34" t="e">
        <v>#N/A</v>
      </c>
      <c r="OO12" s="34" t="e">
        <v>#N/A</v>
      </c>
      <c r="OP12" s="32" t="n">
        <v>0</v>
      </c>
      <c r="OQ12" s="32" t="e">
        <v>#DIV/0!</v>
      </c>
      <c r="OR12" s="32" t="e">
        <v>#DIV/0!</v>
      </c>
      <c r="OS12" s="32" t="e">
        <v>#DIV/0!</v>
      </c>
      <c r="OT12" t="e">
        <v>#DIV/0!</v>
      </c>
      <c r="OU12" t="e">
        <v>#DIV/0!</v>
      </c>
      <c r="OV12" t="e">
        <v>#DIV/0!</v>
      </c>
      <c r="OW12" t="e">
        <v>#DIV/0!</v>
      </c>
      <c r="OX12" t="e">
        <v>#DIV/0!</v>
      </c>
      <c r="OY12" t="e">
        <v>#DIV/0!</v>
      </c>
    </row>
    <row r="13" ht="16.5" customHeight="1" thickBot="1" thickTop="1">
      <c r="A13" s="2" t="n">
        <v>45111</v>
      </c>
      <c r="B13" t="inlineStr">
        <is>
          <t>Mexico</t>
        </is>
      </c>
      <c r="C13" t="inlineStr">
        <is>
          <t>Liga MX</t>
        </is>
      </c>
      <c r="D13" t="inlineStr">
        <is>
          <t>Leon</t>
        </is>
      </c>
      <c r="E13" t="inlineStr">
        <is>
          <t>Guadalajara</t>
        </is>
      </c>
      <c r="L13" t="n">
        <v>2.02</v>
      </c>
      <c r="M13" t="n">
        <v>3.45</v>
      </c>
      <c r="N13" t="n">
        <v>4</v>
      </c>
      <c r="O13" t="n">
        <v>161</v>
      </c>
      <c r="P13" t="n">
        <v>2</v>
      </c>
      <c r="Q13" t="n">
        <v>1.83</v>
      </c>
      <c r="R13" t="n">
        <v>0</v>
      </c>
      <c r="BG13" t="n">
        <v>16</v>
      </c>
      <c r="BH13" t="n">
        <v>1</v>
      </c>
      <c r="BI13" t="n">
        <v>13</v>
      </c>
      <c r="BJ13" t="n">
        <v>9</v>
      </c>
      <c r="BK13" t="n">
        <v>6</v>
      </c>
      <c r="BL13" t="n">
        <v>12</v>
      </c>
      <c r="BM13" t="n">
        <v>11</v>
      </c>
      <c r="BN13" t="n">
        <v>1.88</v>
      </c>
      <c r="BO13" t="n">
        <v>1.19</v>
      </c>
      <c r="BP13" t="n">
        <v>8</v>
      </c>
      <c r="BQ13" t="n">
        <v>9</v>
      </c>
      <c r="BR13" t="n">
        <v>7</v>
      </c>
      <c r="BS13" t="n">
        <v>14</v>
      </c>
      <c r="BT13" t="n">
        <v>9</v>
      </c>
      <c r="BU13" t="n">
        <v>3</v>
      </c>
      <c r="BV13" t="n">
        <v>2</v>
      </c>
      <c r="BW13" t="n">
        <v>16</v>
      </c>
      <c r="BX13" t="n">
        <v>2</v>
      </c>
      <c r="BY13" t="n">
        <v>12</v>
      </c>
      <c r="BZ13" t="n">
        <v>10</v>
      </c>
      <c r="CA13" t="n">
        <v>3</v>
      </c>
      <c r="CB13" t="n">
        <v>13</v>
      </c>
      <c r="CC13" t="n">
        <v>11</v>
      </c>
      <c r="CD13" t="n">
        <v>1.5</v>
      </c>
      <c r="CE13" t="n">
        <v>1.06</v>
      </c>
      <c r="CF13" t="n">
        <v>10</v>
      </c>
      <c r="CG13" t="n">
        <v>9</v>
      </c>
      <c r="CH13" t="n">
        <v>6</v>
      </c>
      <c r="CI13" t="n">
        <v>13</v>
      </c>
      <c r="CJ13" t="n">
        <v>9</v>
      </c>
      <c r="CK13" t="n">
        <v>7</v>
      </c>
      <c r="CL13" t="n">
        <v>1</v>
      </c>
      <c r="CM13" t="n">
        <v>8</v>
      </c>
      <c r="CN13" t="n">
        <v>1</v>
      </c>
      <c r="CO13" t="n">
        <v>6</v>
      </c>
      <c r="CP13" t="n">
        <v>2</v>
      </c>
      <c r="CQ13" t="n">
        <v>1</v>
      </c>
      <c r="CR13" t="n">
        <v>5</v>
      </c>
      <c r="CS13" t="n">
        <v>4</v>
      </c>
      <c r="CT13" t="n">
        <v>1.5</v>
      </c>
      <c r="CU13" t="n">
        <v>0.63</v>
      </c>
      <c r="CV13" t="n">
        <v>2</v>
      </c>
      <c r="CW13" t="n">
        <v>3</v>
      </c>
      <c r="CX13" t="n">
        <v>2</v>
      </c>
      <c r="CY13" t="n">
        <v>7</v>
      </c>
      <c r="CZ13" t="n">
        <v>4</v>
      </c>
      <c r="DA13" t="n">
        <v>1</v>
      </c>
      <c r="DB13" t="n">
        <v>0</v>
      </c>
      <c r="DC13" t="n">
        <v>8</v>
      </c>
      <c r="DD13" t="n">
        <v>2</v>
      </c>
      <c r="DE13" t="n">
        <v>4</v>
      </c>
      <c r="DF13" t="n">
        <v>2</v>
      </c>
      <c r="DG13" t="n">
        <v>0</v>
      </c>
      <c r="DH13" t="n">
        <v>5</v>
      </c>
      <c r="DI13" t="n">
        <v>4</v>
      </c>
      <c r="DJ13" t="n">
        <v>0.88</v>
      </c>
      <c r="DK13" t="n">
        <v>0.63</v>
      </c>
      <c r="DL13" t="n">
        <v>3</v>
      </c>
      <c r="DM13" t="n">
        <v>3</v>
      </c>
      <c r="DN13" t="n">
        <v>1</v>
      </c>
      <c r="DO13" t="n">
        <v>5</v>
      </c>
      <c r="DP13" t="n">
        <v>3</v>
      </c>
      <c r="DQ13" t="n">
        <v>2</v>
      </c>
      <c r="DR13" t="n">
        <v>0</v>
      </c>
      <c r="DS13" t="n">
        <v>6</v>
      </c>
      <c r="DT13" t="n">
        <v>6</v>
      </c>
      <c r="DU13" t="n">
        <v>62</v>
      </c>
      <c r="DV13" t="n">
        <v>11</v>
      </c>
      <c r="DW13" t="n">
        <v>10</v>
      </c>
      <c r="DX13" t="n">
        <v>89</v>
      </c>
      <c r="DY13" t="inlineStr">
        <is>
          <t xml:space="preserve"> 1 - 0</t>
        </is>
      </c>
      <c r="DZ13" t="inlineStr">
        <is>
          <t xml:space="preserve"> 2 - 0</t>
        </is>
      </c>
      <c r="EA13" t="inlineStr">
        <is>
          <t xml:space="preserve"> 2 - 2</t>
        </is>
      </c>
      <c r="EB13" t="inlineStr">
        <is>
          <t xml:space="preserve"> 2 - 1</t>
        </is>
      </c>
      <c r="EC13" t="inlineStr">
        <is>
          <t xml:space="preserve"> 0 - 2</t>
        </is>
      </c>
      <c r="ED13" t="n">
        <v>30</v>
      </c>
      <c r="EE13" t="n">
        <v>19</v>
      </c>
      <c r="EF13" t="n">
        <v>3</v>
      </c>
      <c r="EG13" t="n">
        <v>4</v>
      </c>
      <c r="EH13" t="n">
        <v>3</v>
      </c>
      <c r="EI13" t="n">
        <v>1</v>
      </c>
      <c r="EJ13" t="n">
        <v>4</v>
      </c>
      <c r="EK13" t="n">
        <v>3</v>
      </c>
      <c r="EL13" t="n">
        <v>3</v>
      </c>
      <c r="EM13" t="n">
        <v>3</v>
      </c>
      <c r="EN13" t="n">
        <v>7</v>
      </c>
      <c r="EO13" t="n">
        <v>2</v>
      </c>
      <c r="EP13" t="n">
        <v>7</v>
      </c>
      <c r="EQ13" t="n">
        <v>5</v>
      </c>
      <c r="ER13" t="n">
        <v>38</v>
      </c>
      <c r="ES13" t="n">
        <v>25</v>
      </c>
      <c r="ET13" t="n">
        <v>31</v>
      </c>
      <c r="EU13" t="n">
        <v>31</v>
      </c>
      <c r="EV13" t="n">
        <v>56</v>
      </c>
      <c r="EW13" t="n">
        <v>56</v>
      </c>
      <c r="EX13" t="n">
        <v>33.3</v>
      </c>
      <c r="EY13" t="n">
        <v>67</v>
      </c>
      <c r="EZ13" t="n">
        <v>47.4</v>
      </c>
      <c r="FA13" t="n">
        <v>53</v>
      </c>
      <c r="FB13" t="n">
        <v>5</v>
      </c>
      <c r="FC13" t="n">
        <v>6</v>
      </c>
      <c r="FD13" t="n">
        <v>24</v>
      </c>
      <c r="FE13" t="n">
        <v>17</v>
      </c>
      <c r="FF13" t="n">
        <v>3</v>
      </c>
      <c r="FG13" t="n">
        <v>1</v>
      </c>
      <c r="FH13" t="n">
        <v>3</v>
      </c>
      <c r="FI13" t="n">
        <v>0</v>
      </c>
      <c r="FJ13" t="n">
        <v>5</v>
      </c>
      <c r="FK13" t="n">
        <v>4</v>
      </c>
      <c r="FL13" t="n">
        <v>6</v>
      </c>
      <c r="FM13" t="n">
        <v>4</v>
      </c>
      <c r="FN13" t="n">
        <v>5</v>
      </c>
      <c r="FO13" t="n">
        <v>2</v>
      </c>
      <c r="FP13" t="n">
        <v>2</v>
      </c>
      <c r="FQ13" t="n">
        <v>5</v>
      </c>
      <c r="FR13" t="n">
        <v>25</v>
      </c>
      <c r="FS13" t="n">
        <v>19</v>
      </c>
      <c r="FT13" t="n">
        <v>50</v>
      </c>
      <c r="FU13" t="n">
        <v>50</v>
      </c>
      <c r="FV13" t="n">
        <v>44</v>
      </c>
      <c r="FW13" t="n">
        <v>31</v>
      </c>
      <c r="FX13" t="n">
        <v>45.8</v>
      </c>
      <c r="FY13" t="n">
        <v>54</v>
      </c>
      <c r="FZ13" t="n">
        <v>35.3</v>
      </c>
      <c r="GA13" t="n">
        <v>65</v>
      </c>
      <c r="GB13" t="n">
        <v>4</v>
      </c>
      <c r="GC13" t="n">
        <v>4</v>
      </c>
      <c r="GD13" t="n">
        <v>9</v>
      </c>
      <c r="GE13" t="n">
        <v>4</v>
      </c>
      <c r="GF13" t="n">
        <v>3</v>
      </c>
      <c r="GG13" t="n">
        <v>10</v>
      </c>
      <c r="GH13" t="n">
        <v>5</v>
      </c>
      <c r="GI13" t="n">
        <v>3</v>
      </c>
      <c r="GJ13" t="n">
        <v>5</v>
      </c>
      <c r="GK13" t="n">
        <v>1</v>
      </c>
      <c r="GL13" t="n">
        <v>3</v>
      </c>
      <c r="GM13" t="n">
        <v>10</v>
      </c>
      <c r="GN13" t="n">
        <v>9</v>
      </c>
      <c r="GO13" t="n">
        <v>7</v>
      </c>
      <c r="GP13" t="n">
        <v>3</v>
      </c>
      <c r="GQ13" t="n">
        <v>4</v>
      </c>
      <c r="GR13" t="n">
        <v>9</v>
      </c>
      <c r="GS13" t="n">
        <v>3</v>
      </c>
      <c r="GT13" t="n">
        <v>9</v>
      </c>
      <c r="GU13" t="n">
        <v>4</v>
      </c>
      <c r="GV13" t="n">
        <v>3</v>
      </c>
      <c r="GW13" t="n">
        <v>4</v>
      </c>
      <c r="GX13" t="n">
        <v>5</v>
      </c>
      <c r="GY13" t="n">
        <v>7</v>
      </c>
      <c r="GZ13" t="n">
        <v>4</v>
      </c>
      <c r="HA13" t="n">
        <v>2</v>
      </c>
      <c r="HB13" t="n">
        <v>1</v>
      </c>
      <c r="HC13" t="n">
        <v>10</v>
      </c>
      <c r="HD13" t="n">
        <v>3</v>
      </c>
      <c r="HE13" t="n">
        <v>6</v>
      </c>
      <c r="HF13" t="n">
        <v>10</v>
      </c>
      <c r="HG13" t="n">
        <v>5</v>
      </c>
      <c r="HH13" t="n">
        <v>6</v>
      </c>
      <c r="HI13" t="n">
        <v>1</v>
      </c>
      <c r="HJ13" t="n">
        <v>3</v>
      </c>
      <c r="HK13" t="n">
        <v>9</v>
      </c>
      <c r="HL13" t="n">
        <v>4</v>
      </c>
      <c r="HM13" t="n">
        <v>4</v>
      </c>
      <c r="HN13" t="n">
        <v>8</v>
      </c>
      <c r="HO13" t="n">
        <v>4</v>
      </c>
      <c r="HP13" t="n">
        <v>7</v>
      </c>
      <c r="HQ13" t="n">
        <v>5</v>
      </c>
      <c r="HS13" t="n">
        <v>9</v>
      </c>
      <c r="HU13" t="n">
        <v>2</v>
      </c>
      <c r="HV13" t="n">
        <v>6</v>
      </c>
      <c r="HW13" t="n">
        <v>5</v>
      </c>
      <c r="HX13" t="n">
        <v>9</v>
      </c>
      <c r="HY13" t="n">
        <v>5</v>
      </c>
      <c r="HZ13" t="n">
        <v>10</v>
      </c>
      <c r="IA13" t="n">
        <v>5</v>
      </c>
      <c r="IB13" t="n">
        <v>3</v>
      </c>
      <c r="ID13" t="n">
        <v>3</v>
      </c>
      <c r="IE13" t="n">
        <v>4</v>
      </c>
      <c r="IF13" t="n">
        <v>6</v>
      </c>
      <c r="IH13" t="n">
        <v>3</v>
      </c>
      <c r="II13" t="n">
        <v>4</v>
      </c>
      <c r="IJ13" t="n">
        <v>2</v>
      </c>
      <c r="IK13" t="n">
        <v>5</v>
      </c>
      <c r="KD13" t="inlineStr">
        <is>
          <t>R</t>
        </is>
      </c>
      <c r="KE13" t="inlineStr">
        <is>
          <t>R</t>
        </is>
      </c>
      <c r="KF13" t="inlineStr">
        <is>
          <t>R</t>
        </is>
      </c>
      <c r="KG13" t="inlineStr">
        <is>
          <t>R</t>
        </is>
      </c>
      <c r="KH13" t="inlineStr">
        <is>
          <t>R</t>
        </is>
      </c>
      <c r="KI13" t="inlineStr">
        <is>
          <t>R</t>
        </is>
      </c>
      <c r="KJ13" t="inlineStr">
        <is>
          <t>R</t>
        </is>
      </c>
      <c r="KK13" t="n">
        <v>18</v>
      </c>
      <c r="KL13" t="n">
        <v>13</v>
      </c>
      <c r="KM13" t="n">
        <v>13</v>
      </c>
      <c r="KN13" s="1" t="inlineStr">
        <is>
          <t>Leon</t>
        </is>
      </c>
      <c r="KO13" s="1" t="inlineStr">
        <is>
          <t>Guadalajara</t>
        </is>
      </c>
      <c r="KP13" s="1" t="inlineStr">
        <is>
          <t>Leon v Guadalajara</t>
        </is>
      </c>
      <c r="KQ13" t="inlineStr">
        <is>
          <t>Mexico_Liga MX</t>
        </is>
      </c>
      <c r="KR13" s="1" t="inlineStr">
        <is>
          <t>G</t>
        </is>
      </c>
      <c r="KS13" s="1" t="inlineStr">
        <is>
          <t>A</t>
        </is>
      </c>
      <c r="KT13" s="1" t="inlineStr">
        <is>
          <t>G</t>
        </is>
      </c>
      <c r="KU13" s="1" t="inlineStr">
        <is>
          <t>G</t>
        </is>
      </c>
      <c r="KV13" s="1" t="inlineStr">
        <is>
          <t>A</t>
        </is>
      </c>
      <c r="KW13" s="1" t="inlineStr">
        <is>
          <t>G</t>
        </is>
      </c>
      <c r="KX13" s="1" t="inlineStr">
        <is>
          <t>G</t>
        </is>
      </c>
      <c r="KY13" s="1" t="inlineStr">
        <is>
          <t>G</t>
        </is>
      </c>
      <c r="KZ13" s="1" t="inlineStr">
        <is>
          <t>G</t>
        </is>
      </c>
      <c r="LA13" s="1" t="inlineStr">
        <is>
          <t>G</t>
        </is>
      </c>
      <c r="LQ13" t="inlineStr">
        <is>
          <t>1-0</t>
        </is>
      </c>
      <c r="LR13" t="e">
        <v>#VALUE!</v>
      </c>
      <c r="LS13" t="e">
        <v>#VALUE!</v>
      </c>
      <c r="LT13" s="8" t="inlineStr">
        <is>
          <t>B</t>
        </is>
      </c>
      <c r="LU13" s="4" t="n">
        <v>2</v>
      </c>
      <c r="LV13" s="4" t="n">
        <v>1</v>
      </c>
      <c r="LW13" s="4" t="n">
        <v>2</v>
      </c>
      <c r="LX13" s="4" t="n">
        <v>0.5</v>
      </c>
      <c r="LY13" s="7" t="e">
        <v>#VALUE!</v>
      </c>
      <c r="LZ13" s="7" t="e">
        <v>#VALUE!</v>
      </c>
      <c r="MA13" s="11" t="e">
        <v>#VALUE!</v>
      </c>
      <c r="MB13" s="5" t="e">
        <v>#VALUE!</v>
      </c>
      <c r="MC13" s="6" t="e">
        <v>#VALUE!</v>
      </c>
      <c r="MD13" s="4" t="inlineStr"/>
      <c r="ME13" s="9" t="e">
        <v>#VALUE!</v>
      </c>
      <c r="MF13" s="10" t="e">
        <v>#VALUE!</v>
      </c>
      <c r="MG13" s="4" t="e">
        <v>#VALUE!</v>
      </c>
      <c r="MH13" s="9" t="e">
        <v>#VALUE!</v>
      </c>
      <c r="MI13" s="10" t="e">
        <v>#VALUE!</v>
      </c>
      <c r="MP13" s="1" t="n">
        <v>0</v>
      </c>
      <c r="MQ13" s="1" t="n">
        <v>0</v>
      </c>
      <c r="MR13" s="1" t="n">
        <v>0</v>
      </c>
      <c r="MS13" s="1" t="n">
        <v>0</v>
      </c>
      <c r="MT13" s="1" t="n">
        <v>0</v>
      </c>
      <c r="MU13" s="1" t="n">
        <v>0</v>
      </c>
      <c r="MV13" s="1" t="n">
        <v>0</v>
      </c>
      <c r="MW13" s="1" t="n">
        <v>0</v>
      </c>
      <c r="MX13" s="1" t="n">
        <v>0</v>
      </c>
      <c r="MY13" s="1" t="n">
        <v>0</v>
      </c>
      <c r="MZ13" s="1" t="n">
        <v>0</v>
      </c>
      <c r="NA13" s="1" t="n">
        <v>0</v>
      </c>
      <c r="NB13" s="1" t="n">
        <v>0</v>
      </c>
      <c r="NC13" s="1" t="n">
        <v>0</v>
      </c>
      <c r="ND13" s="1" t="n">
        <v>0</v>
      </c>
      <c r="NE13" s="1" t="n">
        <v>0</v>
      </c>
      <c r="NF13" s="1" t="n">
        <v>0</v>
      </c>
      <c r="NG13" s="1" t="n">
        <v>0</v>
      </c>
      <c r="NH13" s="1" t="n">
        <v>0</v>
      </c>
      <c r="NI13" s="1" t="n">
        <v>0</v>
      </c>
      <c r="NJ13" s="1" t="n">
        <v>0</v>
      </c>
      <c r="NK13" s="1" t="n">
        <v>0</v>
      </c>
      <c r="NL13" s="1" t="n">
        <v>0</v>
      </c>
      <c r="NM13" s="1" t="n">
        <v>0</v>
      </c>
      <c r="NN13" s="1" t="n">
        <v>0</v>
      </c>
      <c r="NO13" s="1" t="n">
        <v>0</v>
      </c>
      <c r="NP13" s="1" t="n">
        <v>0</v>
      </c>
      <c r="NQ13" s="1" t="n">
        <v>0</v>
      </c>
      <c r="NR13" s="1" t="n">
        <v>0</v>
      </c>
      <c r="NS13" s="1" t="n">
        <v>0</v>
      </c>
      <c r="NT13" s="1" t="n">
        <v>0</v>
      </c>
      <c r="NU13" s="1" t="n">
        <v>0</v>
      </c>
      <c r="NV13" s="1" t="n">
        <v>0</v>
      </c>
      <c r="NW13" s="33" t="e">
        <v>#DIV/0!</v>
      </c>
      <c r="NX13" s="3" t="e">
        <v>#DIV/0!</v>
      </c>
      <c r="NY13" s="1" t="inlineStr"/>
      <c r="NZ13" s="79" t="e">
        <v>#DIV/0!</v>
      </c>
      <c r="OA13" s="34" t="e">
        <v>#VALUE!</v>
      </c>
      <c r="OB13" s="34" t="e">
        <v>#VALUE!</v>
      </c>
      <c r="OC13" s="32" t="n">
        <v>0</v>
      </c>
      <c r="OD13" s="32" t="e">
        <v>#DIV/0!</v>
      </c>
      <c r="OE13" s="32" t="e">
        <v>#DIV/0!</v>
      </c>
      <c r="OF13" s="32" t="e">
        <v>#DIV/0!</v>
      </c>
      <c r="OG13" s="1" t="n">
        <v>0</v>
      </c>
      <c r="OH13" s="1" t="n">
        <v>0</v>
      </c>
      <c r="OI13" s="1" t="n">
        <v>0</v>
      </c>
      <c r="OJ13" s="33" t="e">
        <v>#DIV/0!</v>
      </c>
      <c r="OK13" s="3" t="e">
        <v>#DIV/0!</v>
      </c>
      <c r="OL13" s="1" t="inlineStr"/>
      <c r="OM13" s="79" t="e">
        <v>#DIV/0!</v>
      </c>
      <c r="ON13" s="34" t="e">
        <v>#VALUE!</v>
      </c>
      <c r="OO13" s="34" t="e">
        <v>#VALUE!</v>
      </c>
      <c r="OP13" s="32" t="n">
        <v>0</v>
      </c>
      <c r="OQ13" s="32" t="e">
        <v>#DIV/0!</v>
      </c>
      <c r="OR13" s="32" t="e">
        <v>#DIV/0!</v>
      </c>
      <c r="OS13" s="32" t="e">
        <v>#DIV/0!</v>
      </c>
      <c r="OT13" t="e">
        <v>#DIV/0!</v>
      </c>
      <c r="OU13" t="e">
        <v>#DIV/0!</v>
      </c>
      <c r="OV13" t="e">
        <v>#DIV/0!</v>
      </c>
      <c r="OW13" t="e">
        <v>#DIV/0!</v>
      </c>
      <c r="OX13" t="e">
        <v>#DIV/0!</v>
      </c>
      <c r="OY13" t="e">
        <v>#DIV/0!</v>
      </c>
    </row>
    <row r="14" ht="16.5" customHeight="1" thickBot="1" thickTop="1">
      <c r="A14" s="2" t="n">
        <v>45110</v>
      </c>
      <c r="B14" t="inlineStr">
        <is>
          <t>Uruguay</t>
        </is>
      </c>
      <c r="C14" t="inlineStr">
        <is>
          <t>Primera Division</t>
        </is>
      </c>
      <c r="D14" t="inlineStr">
        <is>
          <t>Liverpool</t>
        </is>
      </c>
      <c r="E14" t="inlineStr">
        <is>
          <t>Deportivo Maldonado</t>
        </is>
      </c>
      <c r="L14" t="n">
        <v>1.69</v>
      </c>
      <c r="M14" t="n">
        <v>4.2</v>
      </c>
      <c r="N14" t="n">
        <v>5.5</v>
      </c>
      <c r="O14" t="n">
        <v>1566</v>
      </c>
      <c r="P14" t="n">
        <v>1.85</v>
      </c>
      <c r="Q14" t="n">
        <v>2.12</v>
      </c>
      <c r="R14" t="n">
        <v>259</v>
      </c>
      <c r="BG14" t="n">
        <v>9</v>
      </c>
      <c r="BH14" t="n">
        <v>0</v>
      </c>
      <c r="BI14" t="n">
        <v>7</v>
      </c>
      <c r="BJ14" t="n">
        <v>6</v>
      </c>
      <c r="BK14" t="n">
        <v>5</v>
      </c>
      <c r="BL14" t="n">
        <v>9</v>
      </c>
      <c r="BM14" t="n">
        <v>6</v>
      </c>
      <c r="BN14" t="n">
        <v>2.33</v>
      </c>
      <c r="BO14" t="n">
        <v>1.11</v>
      </c>
      <c r="BP14" t="n">
        <v>6</v>
      </c>
      <c r="BQ14" t="n">
        <v>6</v>
      </c>
      <c r="BR14" t="n">
        <v>2</v>
      </c>
      <c r="BS14" t="n">
        <v>9</v>
      </c>
      <c r="BT14" t="n">
        <v>6</v>
      </c>
      <c r="BU14" t="n">
        <v>1</v>
      </c>
      <c r="BV14" t="n">
        <v>2</v>
      </c>
      <c r="BW14" t="n">
        <v>10</v>
      </c>
      <c r="BX14" t="n">
        <v>1</v>
      </c>
      <c r="BY14" t="n">
        <v>7</v>
      </c>
      <c r="BZ14" t="n">
        <v>6</v>
      </c>
      <c r="CA14" t="n">
        <v>5</v>
      </c>
      <c r="CB14" t="n">
        <v>7</v>
      </c>
      <c r="CC14" t="n">
        <v>7</v>
      </c>
      <c r="CD14" t="n">
        <v>0.9</v>
      </c>
      <c r="CE14" t="n">
        <v>2.2</v>
      </c>
      <c r="CF14" t="n">
        <v>5</v>
      </c>
      <c r="CG14" t="n">
        <v>8</v>
      </c>
      <c r="CH14" t="n">
        <v>4</v>
      </c>
      <c r="CI14" t="n">
        <v>7</v>
      </c>
      <c r="CJ14" t="n">
        <v>5</v>
      </c>
      <c r="CK14" t="n">
        <v>1</v>
      </c>
      <c r="CL14" t="n">
        <v>1</v>
      </c>
      <c r="CM14" t="n">
        <v>7</v>
      </c>
      <c r="CN14" t="n">
        <v>0</v>
      </c>
      <c r="CO14" t="n">
        <v>6</v>
      </c>
      <c r="CP14" t="n">
        <v>5</v>
      </c>
      <c r="CQ14" t="n">
        <v>5</v>
      </c>
      <c r="CR14" t="n">
        <v>7</v>
      </c>
      <c r="CS14" t="n">
        <v>6</v>
      </c>
      <c r="CT14" t="n">
        <v>2.43</v>
      </c>
      <c r="CU14" t="n">
        <v>1.43</v>
      </c>
      <c r="CV14" t="n">
        <v>6</v>
      </c>
      <c r="CW14" t="n">
        <v>5</v>
      </c>
      <c r="CX14" t="n">
        <v>2</v>
      </c>
      <c r="CY14" t="n">
        <v>7</v>
      </c>
      <c r="CZ14" t="n">
        <v>5</v>
      </c>
      <c r="DA14" t="n">
        <v>0</v>
      </c>
      <c r="DB14" t="n">
        <v>2</v>
      </c>
      <c r="DC14" t="n">
        <v>6</v>
      </c>
      <c r="DD14" t="n">
        <v>0</v>
      </c>
      <c r="DE14" t="n">
        <v>5</v>
      </c>
      <c r="DF14" t="n">
        <v>4</v>
      </c>
      <c r="DG14" t="n">
        <v>3</v>
      </c>
      <c r="DH14" t="n">
        <v>5</v>
      </c>
      <c r="DI14" t="n">
        <v>5</v>
      </c>
      <c r="DJ14" t="n">
        <v>1</v>
      </c>
      <c r="DK14" t="n">
        <v>2.33</v>
      </c>
      <c r="DL14" t="n">
        <v>4</v>
      </c>
      <c r="DM14" t="n">
        <v>5</v>
      </c>
      <c r="DN14" t="n">
        <v>2</v>
      </c>
      <c r="DO14" t="n">
        <v>5</v>
      </c>
      <c r="DP14" t="n">
        <v>3</v>
      </c>
      <c r="DQ14" t="n">
        <v>1</v>
      </c>
      <c r="DR14" t="n">
        <v>1</v>
      </c>
      <c r="DS14" t="n">
        <v>6</v>
      </c>
      <c r="DT14" t="n">
        <v>5</v>
      </c>
      <c r="DU14" t="n">
        <v>84</v>
      </c>
      <c r="DV14" t="n">
        <v>8</v>
      </c>
      <c r="DW14" t="n">
        <v>3</v>
      </c>
      <c r="DX14" t="n">
        <v>92</v>
      </c>
      <c r="DY14" t="inlineStr">
        <is>
          <t xml:space="preserve"> </t>
        </is>
      </c>
      <c r="DZ14" t="inlineStr">
        <is>
          <t xml:space="preserve"> 3 - 0</t>
        </is>
      </c>
      <c r="EA14" t="inlineStr">
        <is>
          <t xml:space="preserve"> 4 - 1</t>
        </is>
      </c>
      <c r="EB14" t="inlineStr">
        <is>
          <t xml:space="preserve"> </t>
        </is>
      </c>
      <c r="EC14" t="inlineStr">
        <is>
          <t xml:space="preserve"> 4 - 2</t>
        </is>
      </c>
      <c r="ED14" t="n">
        <v>21</v>
      </c>
      <c r="EE14" t="n">
        <v>10</v>
      </c>
      <c r="EF14" t="n">
        <v>3</v>
      </c>
      <c r="EG14" t="n">
        <v>0</v>
      </c>
      <c r="EH14" t="n">
        <v>3</v>
      </c>
      <c r="EI14" t="n">
        <v>0</v>
      </c>
      <c r="EJ14" t="n">
        <v>2</v>
      </c>
      <c r="EK14" t="n">
        <v>1</v>
      </c>
      <c r="EL14" t="n">
        <v>5</v>
      </c>
      <c r="EM14" t="n">
        <v>1</v>
      </c>
      <c r="EN14" t="n">
        <v>5</v>
      </c>
      <c r="EO14" t="n">
        <v>3</v>
      </c>
      <c r="EP14" t="n">
        <v>2</v>
      </c>
      <c r="EQ14" t="n">
        <v>4</v>
      </c>
      <c r="ER14" t="n">
        <v>33</v>
      </c>
      <c r="ES14" t="n">
        <v>33</v>
      </c>
      <c r="ET14" t="n">
        <v>33</v>
      </c>
      <c r="EU14" t="n">
        <v>56</v>
      </c>
      <c r="EV14" t="n">
        <v>78</v>
      </c>
      <c r="EW14" t="n">
        <v>56</v>
      </c>
      <c r="EX14" t="n">
        <v>38.1</v>
      </c>
      <c r="EY14" t="n">
        <v>62</v>
      </c>
      <c r="EZ14" t="n">
        <v>10</v>
      </c>
      <c r="FA14" t="n">
        <v>90</v>
      </c>
      <c r="FB14" t="n">
        <v>2</v>
      </c>
      <c r="FC14" t="n">
        <v>2</v>
      </c>
      <c r="FD14" t="n">
        <v>9</v>
      </c>
      <c r="FE14" t="n">
        <v>22</v>
      </c>
      <c r="FF14" t="n">
        <v>1</v>
      </c>
      <c r="FG14" t="n">
        <v>1</v>
      </c>
      <c r="FH14" t="n">
        <v>2</v>
      </c>
      <c r="FI14" t="n">
        <v>3</v>
      </c>
      <c r="FJ14" t="n">
        <v>2</v>
      </c>
      <c r="FK14" t="n">
        <v>4</v>
      </c>
      <c r="FL14" t="n">
        <v>1</v>
      </c>
      <c r="FM14" t="n">
        <v>5</v>
      </c>
      <c r="FN14" t="n">
        <v>2</v>
      </c>
      <c r="FO14" t="n">
        <v>4</v>
      </c>
      <c r="FP14" t="n">
        <v>1</v>
      </c>
      <c r="FQ14" t="n">
        <v>3</v>
      </c>
      <c r="FR14" t="n">
        <v>20</v>
      </c>
      <c r="FS14" t="n">
        <v>40</v>
      </c>
      <c r="FT14" t="n">
        <v>60</v>
      </c>
      <c r="FU14" t="n">
        <v>50</v>
      </c>
      <c r="FV14" t="n">
        <v>60</v>
      </c>
      <c r="FW14" t="n">
        <v>30</v>
      </c>
      <c r="FX14" t="n">
        <v>55.6</v>
      </c>
      <c r="FY14" t="n">
        <v>44</v>
      </c>
      <c r="FZ14" t="n">
        <v>40.9</v>
      </c>
      <c r="GA14" t="n">
        <v>59</v>
      </c>
      <c r="GB14" t="n">
        <v>5</v>
      </c>
      <c r="GC14" t="n">
        <v>1</v>
      </c>
      <c r="GD14" t="n">
        <v>7</v>
      </c>
      <c r="GE14" t="n">
        <v>1</v>
      </c>
      <c r="GF14" t="n">
        <v>1</v>
      </c>
      <c r="GG14" t="n">
        <v>9</v>
      </c>
      <c r="GH14" t="n">
        <v>2</v>
      </c>
      <c r="GI14" t="n">
        <v>5</v>
      </c>
      <c r="GJ14" t="n">
        <v>0</v>
      </c>
      <c r="GK14" t="n">
        <v>0</v>
      </c>
      <c r="GL14" t="n">
        <v>0</v>
      </c>
      <c r="GM14" t="n">
        <v>9</v>
      </c>
      <c r="GN14" t="n">
        <v>3</v>
      </c>
      <c r="GO14" t="n">
        <v>5</v>
      </c>
      <c r="GP14" t="n">
        <v>0</v>
      </c>
      <c r="GQ14" t="n">
        <v>5</v>
      </c>
      <c r="GR14" t="n">
        <v>4</v>
      </c>
      <c r="GS14" t="n">
        <v>0</v>
      </c>
      <c r="GT14" t="n">
        <v>6</v>
      </c>
      <c r="GU14" t="n">
        <v>0</v>
      </c>
      <c r="GV14" t="n">
        <v>3</v>
      </c>
      <c r="GW14" t="n">
        <v>6</v>
      </c>
      <c r="GX14" t="n">
        <v>2</v>
      </c>
      <c r="GY14" t="n">
        <v>2</v>
      </c>
      <c r="GZ14" t="n">
        <v>4</v>
      </c>
      <c r="HA14" t="n">
        <v>1</v>
      </c>
      <c r="HB14" t="n">
        <v>3</v>
      </c>
      <c r="HC14" t="n">
        <v>5</v>
      </c>
      <c r="HD14" t="n">
        <v>3</v>
      </c>
      <c r="HE14" t="n">
        <v>0</v>
      </c>
      <c r="HF14" t="n">
        <v>5</v>
      </c>
      <c r="HG14" t="n">
        <v>4</v>
      </c>
      <c r="HH14" t="n">
        <v>0</v>
      </c>
      <c r="HI14" t="n">
        <v>5</v>
      </c>
      <c r="HJ14" t="n">
        <v>4</v>
      </c>
      <c r="HK14" t="n">
        <v>3</v>
      </c>
      <c r="HL14" t="n">
        <v>3</v>
      </c>
      <c r="HM14" t="n">
        <v>6</v>
      </c>
      <c r="HN14" t="n">
        <v>3</v>
      </c>
      <c r="HO14" t="n">
        <v>1</v>
      </c>
      <c r="HP14" t="n">
        <v>4</v>
      </c>
      <c r="HQ14" t="n">
        <v>2</v>
      </c>
      <c r="HR14" t="n">
        <v>6</v>
      </c>
      <c r="HS14" t="n">
        <v>4</v>
      </c>
      <c r="HU14" t="n">
        <v>4</v>
      </c>
      <c r="HV14" t="n">
        <v>6</v>
      </c>
      <c r="HW14" t="n">
        <v>2</v>
      </c>
      <c r="HX14" t="n">
        <v>10</v>
      </c>
      <c r="HY14" t="n">
        <v>1</v>
      </c>
      <c r="HZ14" t="n">
        <v>2</v>
      </c>
      <c r="IA14" t="n">
        <v>10</v>
      </c>
      <c r="IB14" t="n">
        <v>14</v>
      </c>
      <c r="ID14" t="n">
        <v>7</v>
      </c>
      <c r="IE14" t="n">
        <v>3</v>
      </c>
      <c r="IF14" t="n">
        <v>16</v>
      </c>
      <c r="IH14" t="n">
        <v>11</v>
      </c>
      <c r="II14" t="n">
        <v>15</v>
      </c>
      <c r="IJ14" t="n">
        <v>13</v>
      </c>
      <c r="IK14" t="n">
        <v>16</v>
      </c>
      <c r="KD14" t="inlineStr">
        <is>
          <t>G</t>
        </is>
      </c>
      <c r="KE14" t="inlineStr">
        <is>
          <t>R</t>
        </is>
      </c>
      <c r="KF14" t="inlineStr">
        <is>
          <t>R</t>
        </is>
      </c>
      <c r="KG14" t="inlineStr">
        <is>
          <t>A</t>
        </is>
      </c>
      <c r="KH14" t="inlineStr">
        <is>
          <t>R</t>
        </is>
      </c>
      <c r="KI14" t="inlineStr">
        <is>
          <t>G</t>
        </is>
      </c>
      <c r="KJ14" t="inlineStr">
        <is>
          <t>G</t>
        </is>
      </c>
      <c r="KK14" t="n">
        <v>16</v>
      </c>
      <c r="KL14" t="n">
        <v>9</v>
      </c>
      <c r="KM14" t="n">
        <v>6</v>
      </c>
      <c r="KN14" s="1" t="inlineStr">
        <is>
          <t>Liverpool</t>
        </is>
      </c>
      <c r="KO14" s="1" t="inlineStr">
        <is>
          <t>Deportivo Maldonado</t>
        </is>
      </c>
      <c r="KP14" s="1" t="inlineStr">
        <is>
          <t>Liverpool v Deportivo Maldonado</t>
        </is>
      </c>
      <c r="KQ14" t="inlineStr">
        <is>
          <t>Uruguay_Primera Division</t>
        </is>
      </c>
      <c r="KR14" s="1" t="inlineStr">
        <is>
          <t>G</t>
        </is>
      </c>
      <c r="KS14" s="1" t="inlineStr">
        <is>
          <t>A</t>
        </is>
      </c>
      <c r="KT14" s="1" t="inlineStr">
        <is>
          <t>R</t>
        </is>
      </c>
      <c r="KU14" s="1" t="inlineStr">
        <is>
          <t>R</t>
        </is>
      </c>
      <c r="KV14" s="1" t="inlineStr">
        <is>
          <t>G</t>
        </is>
      </c>
      <c r="KW14" s="1" t="inlineStr">
        <is>
          <t>G</t>
        </is>
      </c>
      <c r="KX14" s="1" t="inlineStr">
        <is>
          <t>R</t>
        </is>
      </c>
      <c r="KY14" s="1" t="inlineStr">
        <is>
          <t>R</t>
        </is>
      </c>
      <c r="KZ14" s="1" t="inlineStr">
        <is>
          <t>G</t>
        </is>
      </c>
      <c r="LA14" s="1" t="inlineStr">
        <is>
          <t>R</t>
        </is>
      </c>
      <c r="LQ14" t="inlineStr">
        <is>
          <t>0-1</t>
        </is>
      </c>
      <c r="LR14" t="e">
        <v>#VALUE!</v>
      </c>
      <c r="LS14" t="e">
        <v>#VALUE!</v>
      </c>
      <c r="LT14" s="8" t="inlineStr">
        <is>
          <t>C</t>
        </is>
      </c>
      <c r="LU14" s="4" t="n">
        <v>2</v>
      </c>
      <c r="LV14" s="4" t="n">
        <v>1</v>
      </c>
      <c r="LW14" s="4" t="n">
        <v>0.5</v>
      </c>
      <c r="LX14" s="4" t="n">
        <v>2</v>
      </c>
      <c r="LY14" s="7" t="e">
        <v>#VALUE!</v>
      </c>
      <c r="LZ14" s="7" t="e">
        <v>#VALUE!</v>
      </c>
      <c r="MA14" s="11" t="e">
        <v>#VALUE!</v>
      </c>
      <c r="MB14" s="5" t="e">
        <v>#VALUE!</v>
      </c>
      <c r="MC14" s="6" t="e">
        <v>#VALUE!</v>
      </c>
      <c r="MD14" s="4" t="inlineStr"/>
      <c r="ME14" s="9" t="e">
        <v>#VALUE!</v>
      </c>
      <c r="MF14" s="10" t="e">
        <v>#VALUE!</v>
      </c>
      <c r="MG14" s="4" t="e">
        <v>#VALUE!</v>
      </c>
      <c r="MH14" s="9" t="e">
        <v>#VALUE!</v>
      </c>
      <c r="MI14" s="10" t="e">
        <v>#VALUE!</v>
      </c>
      <c r="MP14" s="1" t="n">
        <v>0</v>
      </c>
      <c r="MQ14" s="1" t="n">
        <v>0</v>
      </c>
      <c r="MR14" s="1" t="n">
        <v>0</v>
      </c>
      <c r="MS14" s="1" t="n">
        <v>0</v>
      </c>
      <c r="MT14" s="1" t="n">
        <v>0</v>
      </c>
      <c r="MU14" s="1" t="n">
        <v>0</v>
      </c>
      <c r="MV14" s="1" t="n">
        <v>0</v>
      </c>
      <c r="MW14" s="1" t="n">
        <v>0</v>
      </c>
      <c r="MX14" s="1" t="n">
        <v>0</v>
      </c>
      <c r="MY14" s="1" t="n">
        <v>0</v>
      </c>
      <c r="MZ14" s="1" t="n">
        <v>0</v>
      </c>
      <c r="NA14" s="1" t="n">
        <v>0</v>
      </c>
      <c r="NB14" s="1" t="n">
        <v>0</v>
      </c>
      <c r="NC14" s="1" t="n">
        <v>0</v>
      </c>
      <c r="ND14" s="1" t="n">
        <v>0</v>
      </c>
      <c r="NE14" s="1" t="n">
        <v>0</v>
      </c>
      <c r="NF14" s="1" t="n">
        <v>0</v>
      </c>
      <c r="NG14" s="1" t="n">
        <v>0</v>
      </c>
      <c r="NH14" s="1" t="n">
        <v>0</v>
      </c>
      <c r="NI14" s="1" t="n">
        <v>0</v>
      </c>
      <c r="NJ14" s="1" t="n">
        <v>0</v>
      </c>
      <c r="NK14" s="1" t="n">
        <v>0</v>
      </c>
      <c r="NL14" s="1" t="n">
        <v>0</v>
      </c>
      <c r="NM14" s="1" t="n">
        <v>0</v>
      </c>
      <c r="NN14" s="1" t="n">
        <v>0</v>
      </c>
      <c r="NO14" s="1" t="n">
        <v>0</v>
      </c>
      <c r="NP14" s="1" t="n">
        <v>0</v>
      </c>
      <c r="NQ14" s="1" t="n">
        <v>0</v>
      </c>
      <c r="NR14" s="1" t="n">
        <v>0</v>
      </c>
      <c r="NS14" s="1" t="n">
        <v>0</v>
      </c>
      <c r="NT14" s="1" t="n">
        <v>0</v>
      </c>
      <c r="NU14" s="1" t="n">
        <v>0</v>
      </c>
      <c r="NV14" s="1" t="n">
        <v>0</v>
      </c>
      <c r="NW14" s="33" t="e">
        <v>#DIV/0!</v>
      </c>
      <c r="NX14" s="3" t="e">
        <v>#DIV/0!</v>
      </c>
      <c r="NY14" s="1" t="inlineStr"/>
      <c r="NZ14" s="79" t="e">
        <v>#DIV/0!</v>
      </c>
      <c r="OA14" s="34" t="e">
        <v>#VALUE!</v>
      </c>
      <c r="OB14" s="34" t="e">
        <v>#VALUE!</v>
      </c>
      <c r="OC14" s="32" t="n">
        <v>0</v>
      </c>
      <c r="OD14" s="32" t="e">
        <v>#DIV/0!</v>
      </c>
      <c r="OE14" s="32" t="e">
        <v>#DIV/0!</v>
      </c>
      <c r="OF14" s="32" t="e">
        <v>#DIV/0!</v>
      </c>
      <c r="OG14" s="1" t="n">
        <v>0</v>
      </c>
      <c r="OH14" s="1" t="n">
        <v>0</v>
      </c>
      <c r="OI14" s="1" t="n">
        <v>0</v>
      </c>
      <c r="OJ14" s="33" t="e">
        <v>#DIV/0!</v>
      </c>
      <c r="OK14" s="3" t="e">
        <v>#DIV/0!</v>
      </c>
      <c r="OL14" s="1" t="inlineStr"/>
      <c r="OM14" s="79" t="e">
        <v>#DIV/0!</v>
      </c>
      <c r="ON14" s="34" t="e">
        <v>#VALUE!</v>
      </c>
      <c r="OO14" s="34" t="e">
        <v>#VALUE!</v>
      </c>
      <c r="OP14" s="32" t="n">
        <v>0</v>
      </c>
      <c r="OQ14" s="32" t="e">
        <v>#DIV/0!</v>
      </c>
      <c r="OR14" s="32" t="e">
        <v>#DIV/0!</v>
      </c>
      <c r="OS14" s="32" t="e">
        <v>#DIV/0!</v>
      </c>
      <c r="OT14" t="e">
        <v>#DIV/0!</v>
      </c>
      <c r="OU14" t="e">
        <v>#DIV/0!</v>
      </c>
      <c r="OV14" t="e">
        <v>#DIV/0!</v>
      </c>
      <c r="OW14" t="e">
        <v>#DIV/0!</v>
      </c>
      <c r="OX14" t="e">
        <v>#DIV/0!</v>
      </c>
      <c r="OY14" t="e">
        <v>#DIV/0!</v>
      </c>
    </row>
    <row r="15" ht="16.5" customHeight="1" thickBot="1" thickTop="1">
      <c r="A15" s="2" t="n">
        <v>45110</v>
      </c>
      <c r="B15" t="inlineStr">
        <is>
          <t>Uruguay</t>
        </is>
      </c>
      <c r="C15" t="inlineStr">
        <is>
          <t>Primera Division</t>
        </is>
      </c>
      <c r="D15" t="inlineStr">
        <is>
          <t>Penarol</t>
        </is>
      </c>
      <c r="E15" t="inlineStr">
        <is>
          <t>Torque</t>
        </is>
      </c>
      <c r="L15" t="n">
        <v>1.59</v>
      </c>
      <c r="M15" t="n">
        <v>4.1</v>
      </c>
      <c r="N15" t="n">
        <v>6.4</v>
      </c>
      <c r="O15" t="n">
        <v>249</v>
      </c>
      <c r="P15" t="n">
        <v>2.04</v>
      </c>
      <c r="Q15" t="n">
        <v>1.94</v>
      </c>
      <c r="R15" t="n">
        <v>6</v>
      </c>
      <c r="BG15" t="n">
        <v>10</v>
      </c>
      <c r="BH15" t="n">
        <v>0</v>
      </c>
      <c r="BI15" t="n">
        <v>8</v>
      </c>
      <c r="BJ15" t="n">
        <v>3</v>
      </c>
      <c r="BK15" t="n">
        <v>2</v>
      </c>
      <c r="BL15" t="n">
        <v>10</v>
      </c>
      <c r="BM15" t="n">
        <v>4</v>
      </c>
      <c r="BN15" t="n">
        <v>1.6</v>
      </c>
      <c r="BO15" t="n">
        <v>0.7</v>
      </c>
      <c r="BP15" t="n">
        <v>4</v>
      </c>
      <c r="BQ15" t="n">
        <v>8</v>
      </c>
      <c r="BR15" t="n">
        <v>2</v>
      </c>
      <c r="BS15" t="n">
        <v>9</v>
      </c>
      <c r="BT15" t="n">
        <v>3</v>
      </c>
      <c r="BU15" t="n">
        <v>1</v>
      </c>
      <c r="BV15" t="n">
        <v>2</v>
      </c>
      <c r="BW15" t="n">
        <v>8</v>
      </c>
      <c r="BX15" t="n">
        <v>0</v>
      </c>
      <c r="BY15" t="n">
        <v>6</v>
      </c>
      <c r="BZ15" t="n">
        <v>4</v>
      </c>
      <c r="CA15" t="n">
        <v>2</v>
      </c>
      <c r="CB15" t="n">
        <v>6</v>
      </c>
      <c r="CC15" t="n">
        <v>7</v>
      </c>
      <c r="CD15" t="n">
        <v>1.38</v>
      </c>
      <c r="CE15" t="n">
        <v>1.25</v>
      </c>
      <c r="CF15" t="n">
        <v>5</v>
      </c>
      <c r="CG15" t="n">
        <v>5</v>
      </c>
      <c r="CH15" t="n">
        <v>1</v>
      </c>
      <c r="CI15" t="n">
        <v>8</v>
      </c>
      <c r="CJ15" t="n">
        <v>5</v>
      </c>
      <c r="CK15" t="n">
        <v>2</v>
      </c>
      <c r="CL15" t="n">
        <v>1</v>
      </c>
      <c r="CM15" t="n">
        <v>5</v>
      </c>
      <c r="CN15" t="n">
        <v>0</v>
      </c>
      <c r="CO15" t="n">
        <v>5</v>
      </c>
      <c r="CP15" t="n">
        <v>2</v>
      </c>
      <c r="CQ15" t="n">
        <v>1</v>
      </c>
      <c r="CR15" t="n">
        <v>5</v>
      </c>
      <c r="CS15" t="n">
        <v>2</v>
      </c>
      <c r="CT15" t="n">
        <v>2</v>
      </c>
      <c r="CU15" t="n">
        <v>0.6</v>
      </c>
      <c r="CV15" t="n">
        <v>2</v>
      </c>
      <c r="CW15" t="n">
        <v>5</v>
      </c>
      <c r="CX15" t="n">
        <v>1</v>
      </c>
      <c r="CY15" t="n">
        <v>5</v>
      </c>
      <c r="CZ15" t="n">
        <v>1</v>
      </c>
      <c r="DA15" t="n">
        <v>1</v>
      </c>
      <c r="DB15" t="n">
        <v>1</v>
      </c>
      <c r="DC15" t="n">
        <v>2</v>
      </c>
      <c r="DD15" t="n">
        <v>0</v>
      </c>
      <c r="DE15" t="n">
        <v>1</v>
      </c>
      <c r="DF15" t="n">
        <v>1</v>
      </c>
      <c r="DG15" t="n">
        <v>1</v>
      </c>
      <c r="DH15" t="n">
        <v>1</v>
      </c>
      <c r="DI15" t="n">
        <v>2</v>
      </c>
      <c r="DJ15" t="n">
        <v>1</v>
      </c>
      <c r="DK15" t="n">
        <v>1.5</v>
      </c>
      <c r="DL15" t="n">
        <v>1</v>
      </c>
      <c r="DM15" t="n">
        <v>1</v>
      </c>
      <c r="DN15" t="n">
        <v>0</v>
      </c>
      <c r="DO15" t="n">
        <v>2</v>
      </c>
      <c r="DP15" t="n">
        <v>1</v>
      </c>
      <c r="DQ15" t="n">
        <v>0</v>
      </c>
      <c r="DR15" t="n">
        <v>1</v>
      </c>
      <c r="DS15" t="n">
        <v>8</v>
      </c>
      <c r="DT15" t="n">
        <v>4</v>
      </c>
      <c r="DU15" t="n">
        <v>90</v>
      </c>
      <c r="DV15" t="n">
        <v>7</v>
      </c>
      <c r="DW15" t="n">
        <v>6</v>
      </c>
      <c r="DX15" t="n">
        <v>93</v>
      </c>
      <c r="DY15" t="inlineStr">
        <is>
          <t xml:space="preserve"> 1 - 1</t>
        </is>
      </c>
      <c r="DZ15" t="inlineStr">
        <is>
          <t xml:space="preserve"> 2 - 0</t>
        </is>
      </c>
      <c r="EA15" t="inlineStr">
        <is>
          <t xml:space="preserve"> </t>
        </is>
      </c>
      <c r="EB15" t="inlineStr">
        <is>
          <t xml:space="preserve"> </t>
        </is>
      </c>
      <c r="EC15" t="inlineStr">
        <is>
          <t xml:space="preserve"> 2 - 2</t>
        </is>
      </c>
      <c r="ED15" t="n">
        <v>16</v>
      </c>
      <c r="EE15" t="n">
        <v>7</v>
      </c>
      <c r="EF15" t="n">
        <v>2</v>
      </c>
      <c r="EG15" t="n">
        <v>0</v>
      </c>
      <c r="EH15" t="n">
        <v>3</v>
      </c>
      <c r="EI15" t="n">
        <v>1</v>
      </c>
      <c r="EJ15" t="n">
        <v>3</v>
      </c>
      <c r="EK15" t="n">
        <v>1</v>
      </c>
      <c r="EL15" t="n">
        <v>3</v>
      </c>
      <c r="EM15" t="n">
        <v>1</v>
      </c>
      <c r="EN15" t="n">
        <v>3</v>
      </c>
      <c r="EO15" t="n">
        <v>2</v>
      </c>
      <c r="EP15" t="n">
        <v>1</v>
      </c>
      <c r="EQ15" t="n">
        <v>1</v>
      </c>
      <c r="ER15" t="n">
        <v>20</v>
      </c>
      <c r="ES15" t="n">
        <v>30</v>
      </c>
      <c r="ET15" t="n">
        <v>40</v>
      </c>
      <c r="EU15" t="n">
        <v>40</v>
      </c>
      <c r="EV15" t="n">
        <v>50</v>
      </c>
      <c r="EW15" t="n">
        <v>20</v>
      </c>
      <c r="EX15" t="n">
        <v>50</v>
      </c>
      <c r="EY15" t="n">
        <v>50</v>
      </c>
      <c r="EZ15" t="n">
        <v>28.6</v>
      </c>
      <c r="FA15" t="n">
        <v>71</v>
      </c>
      <c r="FB15" t="n">
        <v>1</v>
      </c>
      <c r="FC15" t="n">
        <v>1</v>
      </c>
      <c r="FD15" t="n">
        <v>11</v>
      </c>
      <c r="FE15" t="n">
        <v>10</v>
      </c>
      <c r="FF15" t="n">
        <v>1</v>
      </c>
      <c r="FG15" t="n">
        <v>1</v>
      </c>
      <c r="FH15" t="n">
        <v>1</v>
      </c>
      <c r="FI15" t="n">
        <v>0</v>
      </c>
      <c r="FJ15" t="n">
        <v>2</v>
      </c>
      <c r="FK15" t="n">
        <v>1</v>
      </c>
      <c r="FL15" t="n">
        <v>2</v>
      </c>
      <c r="FM15" t="n">
        <v>3</v>
      </c>
      <c r="FN15" t="n">
        <v>0</v>
      </c>
      <c r="FO15" t="n">
        <v>3</v>
      </c>
      <c r="FP15" t="n">
        <v>5</v>
      </c>
      <c r="FQ15" t="n">
        <v>1</v>
      </c>
      <c r="FR15" t="n">
        <v>25</v>
      </c>
      <c r="FS15" t="n">
        <v>13</v>
      </c>
      <c r="FT15" t="n">
        <v>38</v>
      </c>
      <c r="FU15" t="n">
        <v>63</v>
      </c>
      <c r="FV15" t="n">
        <v>38</v>
      </c>
      <c r="FW15" t="n">
        <v>75</v>
      </c>
      <c r="FX15" t="n">
        <v>36.4</v>
      </c>
      <c r="FY15" t="n">
        <v>64</v>
      </c>
      <c r="FZ15" t="n">
        <v>30</v>
      </c>
      <c r="GA15" t="n">
        <v>70</v>
      </c>
      <c r="GB15" t="n">
        <v>1</v>
      </c>
      <c r="GC15" t="n">
        <v>2</v>
      </c>
      <c r="GD15" t="n">
        <v>7</v>
      </c>
      <c r="GE15" t="n">
        <v>2</v>
      </c>
      <c r="GF15" t="n">
        <v>1</v>
      </c>
      <c r="GG15" t="n">
        <v>9</v>
      </c>
      <c r="GH15" t="n">
        <v>3</v>
      </c>
      <c r="GI15" t="n">
        <v>4</v>
      </c>
      <c r="GJ15" t="n">
        <v>1</v>
      </c>
      <c r="GK15" t="n">
        <v>1</v>
      </c>
      <c r="GL15" t="n">
        <v>0</v>
      </c>
      <c r="GM15" t="n">
        <v>9</v>
      </c>
      <c r="GN15" t="n">
        <v>7</v>
      </c>
      <c r="GO15" t="n">
        <v>4</v>
      </c>
      <c r="GP15" t="n">
        <v>1</v>
      </c>
      <c r="GQ15" t="n">
        <v>6</v>
      </c>
      <c r="GR15" t="n">
        <v>4</v>
      </c>
      <c r="GS15" t="n">
        <v>0</v>
      </c>
      <c r="GT15" t="n">
        <v>6</v>
      </c>
      <c r="GU15" t="n">
        <v>1</v>
      </c>
      <c r="GV15" t="n">
        <v>3</v>
      </c>
      <c r="GW15" t="n">
        <v>3</v>
      </c>
      <c r="GX15" t="n">
        <v>2</v>
      </c>
      <c r="GY15" t="n">
        <v>3</v>
      </c>
      <c r="GZ15" t="n">
        <v>4</v>
      </c>
      <c r="HA15" t="n">
        <v>2</v>
      </c>
      <c r="HB15" t="n">
        <v>0</v>
      </c>
      <c r="HC15" t="n">
        <v>4</v>
      </c>
      <c r="HD15" t="n">
        <v>2</v>
      </c>
      <c r="HE15" t="n">
        <v>2</v>
      </c>
      <c r="HF15" t="n">
        <v>4</v>
      </c>
      <c r="HG15" t="n">
        <v>5</v>
      </c>
      <c r="HH15" t="n">
        <v>2</v>
      </c>
      <c r="HI15" t="n">
        <v>1</v>
      </c>
      <c r="HJ15" t="n">
        <v>2</v>
      </c>
      <c r="HK15" t="n">
        <v>3</v>
      </c>
      <c r="HL15" t="n">
        <v>3</v>
      </c>
      <c r="HM15" t="n">
        <v>2</v>
      </c>
      <c r="HN15" t="n">
        <v>4</v>
      </c>
      <c r="HO15" t="n">
        <v>2</v>
      </c>
      <c r="HP15" t="n">
        <v>1</v>
      </c>
      <c r="HQ15" t="n">
        <v>3</v>
      </c>
      <c r="HS15" t="n">
        <v>3</v>
      </c>
      <c r="HU15" t="n">
        <v>5</v>
      </c>
      <c r="HW15" t="n">
        <v>6</v>
      </c>
      <c r="HX15" t="n">
        <v>4</v>
      </c>
      <c r="HY15" t="n">
        <v>8</v>
      </c>
      <c r="HZ15" t="n">
        <v>10</v>
      </c>
      <c r="IA15" t="n">
        <v>14</v>
      </c>
      <c r="IB15" t="n">
        <v>4</v>
      </c>
      <c r="IC15" t="n">
        <v>12</v>
      </c>
      <c r="ID15" t="n">
        <v>4</v>
      </c>
      <c r="IE15" t="n">
        <v>12</v>
      </c>
      <c r="IF15" t="n">
        <v>7</v>
      </c>
      <c r="IG15" t="n">
        <v>11</v>
      </c>
      <c r="IH15" t="n">
        <v>3</v>
      </c>
      <c r="II15" t="n">
        <v>6</v>
      </c>
      <c r="IJ15" t="n">
        <v>15</v>
      </c>
      <c r="IK15" t="n">
        <v>10</v>
      </c>
      <c r="KD15" t="inlineStr">
        <is>
          <t>R</t>
        </is>
      </c>
      <c r="KE15" t="inlineStr">
        <is>
          <t>R</t>
        </is>
      </c>
      <c r="KF15" t="inlineStr">
        <is>
          <t>G</t>
        </is>
      </c>
      <c r="KG15" t="inlineStr">
        <is>
          <t>A</t>
        </is>
      </c>
      <c r="KH15" t="inlineStr">
        <is>
          <t>G</t>
        </is>
      </c>
      <c r="KI15" t="inlineStr">
        <is>
          <t>R</t>
        </is>
      </c>
      <c r="KJ15" t="inlineStr">
        <is>
          <t>R</t>
        </is>
      </c>
      <c r="KK15" t="n">
        <v>16</v>
      </c>
      <c r="KL15" t="n">
        <v>7</v>
      </c>
      <c r="KM15" t="n">
        <v>6</v>
      </c>
      <c r="KN15" s="1" t="inlineStr">
        <is>
          <t>Penarol</t>
        </is>
      </c>
      <c r="KO15" s="1" t="inlineStr">
        <is>
          <t>Torque</t>
        </is>
      </c>
      <c r="KP15" s="1" t="inlineStr">
        <is>
          <t>Penarol v Torque</t>
        </is>
      </c>
      <c r="KQ15" t="inlineStr">
        <is>
          <t>Uruguay_Primera Division</t>
        </is>
      </c>
      <c r="KR15" s="1" t="inlineStr">
        <is>
          <t>A</t>
        </is>
      </c>
      <c r="KS15" s="1" t="inlineStr">
        <is>
          <t>G</t>
        </is>
      </c>
      <c r="KT15" s="1" t="inlineStr">
        <is>
          <t>G</t>
        </is>
      </c>
      <c r="KU15" s="1" t="inlineStr">
        <is>
          <t>A</t>
        </is>
      </c>
      <c r="KV15" s="1" t="inlineStr">
        <is>
          <t>A</t>
        </is>
      </c>
      <c r="KW15" s="1" t="inlineStr">
        <is>
          <t>A</t>
        </is>
      </c>
      <c r="KX15" s="1" t="inlineStr">
        <is>
          <t>A</t>
        </is>
      </c>
      <c r="KY15" s="1" t="inlineStr">
        <is>
          <t>R</t>
        </is>
      </c>
      <c r="KZ15" s="1" t="inlineStr">
        <is>
          <t>G</t>
        </is>
      </c>
      <c r="LA15" s="1" t="inlineStr">
        <is>
          <t>G</t>
        </is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inlineStr">
        <is>
          <t>C</t>
        </is>
      </c>
      <c r="LU15" s="4" t="n">
        <v>1</v>
      </c>
      <c r="LV15" s="4" t="n">
        <v>0.5</v>
      </c>
      <c r="LW15" s="4" t="n">
        <v>2</v>
      </c>
      <c r="LX15" s="4" t="n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P15" s="1" t="n">
        <v>0</v>
      </c>
      <c r="MQ15" s="1" t="n">
        <v>0</v>
      </c>
      <c r="MR15" s="1" t="n">
        <v>0</v>
      </c>
      <c r="MS15" s="1" t="n">
        <v>0</v>
      </c>
      <c r="MT15" s="1" t="n">
        <v>0</v>
      </c>
      <c r="MU15" s="1" t="n">
        <v>0</v>
      </c>
      <c r="MV15" s="1" t="n">
        <v>0</v>
      </c>
      <c r="MW15" s="1" t="n">
        <v>0</v>
      </c>
      <c r="MX15" s="1" t="n">
        <v>0</v>
      </c>
      <c r="MY15" s="1" t="n">
        <v>0</v>
      </c>
      <c r="MZ15" s="1" t="n">
        <v>0</v>
      </c>
      <c r="NA15" s="1" t="n">
        <v>0</v>
      </c>
      <c r="NB15" s="1" t="n">
        <v>0</v>
      </c>
      <c r="NC15" s="1" t="n">
        <v>0</v>
      </c>
      <c r="ND15" s="1" t="n">
        <v>0</v>
      </c>
      <c r="NE15" s="1" t="n">
        <v>0</v>
      </c>
      <c r="NF15" s="1" t="n">
        <v>0</v>
      </c>
      <c r="NG15" s="1" t="n">
        <v>0</v>
      </c>
      <c r="NH15" s="1" t="n">
        <v>0</v>
      </c>
      <c r="NI15" s="1" t="n">
        <v>0</v>
      </c>
      <c r="NJ15" s="1" t="n">
        <v>0</v>
      </c>
      <c r="NK15" s="1" t="n">
        <v>0</v>
      </c>
      <c r="NL15" s="1" t="n">
        <v>0</v>
      </c>
      <c r="NM15" s="1" t="n">
        <v>0</v>
      </c>
      <c r="NN15" s="1" t="n">
        <v>0</v>
      </c>
      <c r="NO15" s="1" t="n">
        <v>0</v>
      </c>
      <c r="NP15" s="1" t="n">
        <v>0</v>
      </c>
      <c r="NQ15" s="1" t="n">
        <v>0</v>
      </c>
      <c r="NR15" s="1" t="n">
        <v>0</v>
      </c>
      <c r="NS15" s="1" t="n">
        <v>0</v>
      </c>
      <c r="NT15" s="1" t="n">
        <v>0</v>
      </c>
      <c r="NU15" s="1" t="n">
        <v>0</v>
      </c>
      <c r="NV15" s="1" t="n">
        <v>0</v>
      </c>
      <c r="NW15" s="33" t="e">
        <v>#DIV/0!</v>
      </c>
      <c r="NX15" s="3" t="e">
        <v>#DIV/0!</v>
      </c>
      <c r="NY15" s="1" t="e">
        <v>#N/A</v>
      </c>
      <c r="NZ15" s="79" t="e">
        <v>#DIV/0!</v>
      </c>
      <c r="OA15" s="34" t="e">
        <v>#N/A</v>
      </c>
      <c r="OB15" s="34" t="e">
        <v>#N/A</v>
      </c>
      <c r="OC15" s="32" t="n">
        <v>0</v>
      </c>
      <c r="OD15" s="32" t="e">
        <v>#DIV/0!</v>
      </c>
      <c r="OE15" s="32" t="e">
        <v>#DIV/0!</v>
      </c>
      <c r="OF15" s="32" t="e">
        <v>#DIV/0!</v>
      </c>
      <c r="OG15" s="1" t="n">
        <v>0</v>
      </c>
      <c r="OH15" s="1" t="n">
        <v>0</v>
      </c>
      <c r="OI15" s="1" t="n">
        <v>0</v>
      </c>
      <c r="OJ15" s="33" t="e">
        <v>#DIV/0!</v>
      </c>
      <c r="OK15" s="3" t="e">
        <v>#DIV/0!</v>
      </c>
      <c r="OL15" s="1" t="e">
        <v>#N/A</v>
      </c>
      <c r="OM15" s="79" t="e">
        <v>#DIV/0!</v>
      </c>
      <c r="ON15" s="34" t="e">
        <v>#N/A</v>
      </c>
      <c r="OO15" s="34" t="e">
        <v>#N/A</v>
      </c>
      <c r="OP15" s="32" t="n">
        <v>0</v>
      </c>
      <c r="OQ15" s="32" t="e">
        <v>#DIV/0!</v>
      </c>
      <c r="OR15" s="32" t="e">
        <v>#DIV/0!</v>
      </c>
      <c r="OS15" s="32" t="e">
        <v>#DIV/0!</v>
      </c>
      <c r="OT15" t="e">
        <v>#DIV/0!</v>
      </c>
      <c r="OU15" t="e">
        <v>#DIV/0!</v>
      </c>
      <c r="OV15" t="e">
        <v>#DIV/0!</v>
      </c>
      <c r="OW15" t="e">
        <v>#DIV/0!</v>
      </c>
      <c r="OX15" t="e">
        <v>#DIV/0!</v>
      </c>
      <c r="OY15" t="e">
        <v>#DIV/0!</v>
      </c>
    </row>
    <row r="16" ht="16.5" customHeight="1" thickBot="1" thickTop="1">
      <c r="A16" s="2" t="n">
        <v>45110</v>
      </c>
      <c r="B16" t="inlineStr">
        <is>
          <t>Chile</t>
        </is>
      </c>
      <c r="C16" t="inlineStr">
        <is>
          <t>Primera</t>
        </is>
      </c>
      <c r="D16" t="inlineStr">
        <is>
          <t>Huachipato</t>
        </is>
      </c>
      <c r="E16" t="inlineStr">
        <is>
          <t>Magallanes</t>
        </is>
      </c>
      <c r="L16" t="n">
        <v>1.79</v>
      </c>
      <c r="M16" t="n">
        <v>3.9</v>
      </c>
      <c r="N16" t="n">
        <v>5</v>
      </c>
      <c r="O16" t="n">
        <v>740</v>
      </c>
      <c r="P16" t="n">
        <v>1.92</v>
      </c>
      <c r="Q16" t="n">
        <v>2.02</v>
      </c>
      <c r="R16" t="n">
        <v>8</v>
      </c>
      <c r="BG16" t="n">
        <v>6</v>
      </c>
      <c r="BH16" t="n">
        <v>0</v>
      </c>
      <c r="BI16" t="n">
        <v>4</v>
      </c>
      <c r="BJ16" t="n">
        <v>3</v>
      </c>
      <c r="BK16" t="n">
        <v>1</v>
      </c>
      <c r="BL16" t="n">
        <v>5</v>
      </c>
      <c r="BM16" t="n">
        <v>3</v>
      </c>
      <c r="BN16" t="n">
        <v>1.67</v>
      </c>
      <c r="BO16" t="n">
        <v>0.83</v>
      </c>
      <c r="BP16" t="n">
        <v>2</v>
      </c>
      <c r="BQ16" t="n">
        <v>4</v>
      </c>
      <c r="BR16" t="n">
        <v>4</v>
      </c>
      <c r="BS16" t="n">
        <v>5</v>
      </c>
      <c r="BT16" t="n">
        <v>0</v>
      </c>
      <c r="BU16" t="n">
        <v>2</v>
      </c>
      <c r="BV16" t="n">
        <v>0</v>
      </c>
      <c r="BW16" t="n">
        <v>7</v>
      </c>
      <c r="BX16" t="n">
        <v>0</v>
      </c>
      <c r="BY16" t="n">
        <v>6</v>
      </c>
      <c r="BZ16" t="n">
        <v>4</v>
      </c>
      <c r="CA16" t="n">
        <v>2</v>
      </c>
      <c r="CB16" t="n">
        <v>4</v>
      </c>
      <c r="CC16" t="n">
        <v>7</v>
      </c>
      <c r="CD16" t="n">
        <v>1</v>
      </c>
      <c r="CE16" t="n">
        <v>2</v>
      </c>
      <c r="CF16" t="n">
        <v>4</v>
      </c>
      <c r="CG16" t="n">
        <v>6</v>
      </c>
      <c r="CH16" t="n">
        <v>1</v>
      </c>
      <c r="CI16" t="n">
        <v>7</v>
      </c>
      <c r="CJ16" t="n">
        <v>4</v>
      </c>
      <c r="CK16" t="n">
        <v>2</v>
      </c>
      <c r="CL16" t="n">
        <v>0</v>
      </c>
      <c r="CM16" t="n">
        <v>2</v>
      </c>
      <c r="CN16" t="n">
        <v>0</v>
      </c>
      <c r="CO16" t="n">
        <v>2</v>
      </c>
      <c r="CP16" t="n">
        <v>1</v>
      </c>
      <c r="CQ16" t="n">
        <v>1</v>
      </c>
      <c r="CR16" t="n">
        <v>2</v>
      </c>
      <c r="CS16" t="n">
        <v>1</v>
      </c>
      <c r="CT16" t="n">
        <v>2</v>
      </c>
      <c r="CU16" t="n">
        <v>1.5</v>
      </c>
      <c r="CV16" t="n">
        <v>1</v>
      </c>
      <c r="CW16" t="n">
        <v>2</v>
      </c>
      <c r="CX16" t="n">
        <v>2</v>
      </c>
      <c r="CY16" t="n">
        <v>1</v>
      </c>
      <c r="CZ16" t="n">
        <v>0</v>
      </c>
      <c r="DA16" t="n">
        <v>0</v>
      </c>
      <c r="DB16" t="n">
        <v>0</v>
      </c>
      <c r="DC16" t="n">
        <v>5</v>
      </c>
      <c r="DD16" t="n">
        <v>0</v>
      </c>
      <c r="DE16" t="n">
        <v>4</v>
      </c>
      <c r="DF16" t="n">
        <v>2</v>
      </c>
      <c r="DG16" t="n">
        <v>0</v>
      </c>
      <c r="DH16" t="n">
        <v>2</v>
      </c>
      <c r="DI16" t="n">
        <v>5</v>
      </c>
      <c r="DJ16" t="n">
        <v>0.6</v>
      </c>
      <c r="DK16" t="n">
        <v>1.6</v>
      </c>
      <c r="DL16" t="n">
        <v>2</v>
      </c>
      <c r="DM16" t="n">
        <v>4</v>
      </c>
      <c r="DN16" t="n">
        <v>0</v>
      </c>
      <c r="DO16" t="n">
        <v>5</v>
      </c>
      <c r="DP16" t="n">
        <v>2</v>
      </c>
      <c r="DQ16" t="n">
        <v>2</v>
      </c>
      <c r="DR16" t="n">
        <v>0</v>
      </c>
      <c r="DS16" t="n">
        <v>4</v>
      </c>
      <c r="DT16" t="n">
        <v>2</v>
      </c>
      <c r="DU16" t="n">
        <v>77</v>
      </c>
      <c r="DV16" t="n">
        <v>3</v>
      </c>
      <c r="DW16" t="n">
        <v>4</v>
      </c>
      <c r="DX16" t="n">
        <v>79</v>
      </c>
      <c r="DY16" t="inlineStr">
        <is>
          <t xml:space="preserve"> </t>
        </is>
      </c>
      <c r="DZ16" t="inlineStr">
        <is>
          <t xml:space="preserve"> 1 - 0</t>
        </is>
      </c>
      <c r="EA16" t="inlineStr">
        <is>
          <t xml:space="preserve"> 3 - 0</t>
        </is>
      </c>
      <c r="EB16" t="inlineStr">
        <is>
          <t xml:space="preserve"> </t>
        </is>
      </c>
      <c r="EC16" t="inlineStr">
        <is>
          <t xml:space="preserve"> </t>
        </is>
      </c>
      <c r="ED16" t="n">
        <v>10</v>
      </c>
      <c r="EE16" t="n">
        <v>5</v>
      </c>
      <c r="EF16" t="n">
        <v>1</v>
      </c>
      <c r="EG16" t="n">
        <v>0</v>
      </c>
      <c r="EH16" t="n">
        <v>2</v>
      </c>
      <c r="EI16" t="n">
        <v>2</v>
      </c>
      <c r="EJ16" t="n">
        <v>3</v>
      </c>
      <c r="EK16" t="n">
        <v>1</v>
      </c>
      <c r="EL16" t="n">
        <v>1</v>
      </c>
      <c r="EM16" t="n">
        <v>0</v>
      </c>
      <c r="EN16" t="n">
        <v>1</v>
      </c>
      <c r="EO16" t="n">
        <v>2</v>
      </c>
      <c r="EP16" t="n">
        <v>1</v>
      </c>
      <c r="EQ16" t="n">
        <v>0</v>
      </c>
      <c r="ER16" t="n">
        <v>17</v>
      </c>
      <c r="ES16" t="n">
        <v>50</v>
      </c>
      <c r="ET16" t="n">
        <v>50</v>
      </c>
      <c r="EU16" t="n">
        <v>17</v>
      </c>
      <c r="EV16" t="n">
        <v>50</v>
      </c>
      <c r="EW16" t="n">
        <v>17</v>
      </c>
      <c r="EX16" t="n">
        <v>70</v>
      </c>
      <c r="EY16" t="n">
        <v>30</v>
      </c>
      <c r="EZ16" t="n">
        <v>60</v>
      </c>
      <c r="FA16" t="n">
        <v>40</v>
      </c>
      <c r="FB16" t="n">
        <v>2</v>
      </c>
      <c r="FC16" t="n">
        <v>1</v>
      </c>
      <c r="FD16" t="n">
        <v>7</v>
      </c>
      <c r="FE16" t="n">
        <v>14</v>
      </c>
      <c r="FF16" t="n">
        <v>0</v>
      </c>
      <c r="FG16" t="n">
        <v>3</v>
      </c>
      <c r="FH16" t="n">
        <v>0</v>
      </c>
      <c r="FI16" t="n">
        <v>2</v>
      </c>
      <c r="FJ16" t="n">
        <v>2</v>
      </c>
      <c r="FK16" t="n">
        <v>1</v>
      </c>
      <c r="FL16" t="n">
        <v>1</v>
      </c>
      <c r="FM16" t="n">
        <v>2</v>
      </c>
      <c r="FN16" t="n">
        <v>3</v>
      </c>
      <c r="FO16" t="n">
        <v>2</v>
      </c>
      <c r="FP16" t="n">
        <v>0</v>
      </c>
      <c r="FQ16" t="n">
        <v>3</v>
      </c>
      <c r="FR16" t="n">
        <v>43</v>
      </c>
      <c r="FS16" t="n">
        <v>29</v>
      </c>
      <c r="FT16" t="n">
        <v>43</v>
      </c>
      <c r="FU16" t="n">
        <v>43</v>
      </c>
      <c r="FV16" t="n">
        <v>71</v>
      </c>
      <c r="FW16" t="n">
        <v>43</v>
      </c>
      <c r="FX16" t="n">
        <v>28.6</v>
      </c>
      <c r="FY16" t="n">
        <v>71</v>
      </c>
      <c r="FZ16" t="n">
        <v>42.9</v>
      </c>
      <c r="GA16" t="n">
        <v>57</v>
      </c>
      <c r="GB16" t="n">
        <v>3</v>
      </c>
      <c r="GC16" t="n">
        <v>3</v>
      </c>
      <c r="GD16" t="n">
        <v>4</v>
      </c>
      <c r="GE16" t="n">
        <v>0</v>
      </c>
      <c r="GF16" t="n">
        <v>2</v>
      </c>
      <c r="GG16" t="n">
        <v>4</v>
      </c>
      <c r="GH16" t="n">
        <v>1</v>
      </c>
      <c r="GI16" t="n">
        <v>2</v>
      </c>
      <c r="GJ16" t="n">
        <v>2</v>
      </c>
      <c r="GK16" t="n">
        <v>1</v>
      </c>
      <c r="GL16" t="n">
        <v>0</v>
      </c>
      <c r="GM16" t="n">
        <v>4</v>
      </c>
      <c r="GN16" t="n">
        <v>4</v>
      </c>
      <c r="GO16" t="n">
        <v>3</v>
      </c>
      <c r="GP16" t="n">
        <v>0</v>
      </c>
      <c r="GQ16" t="n">
        <v>2</v>
      </c>
      <c r="GR16" t="n">
        <v>4</v>
      </c>
      <c r="GS16" t="n">
        <v>0</v>
      </c>
      <c r="GT16" t="n">
        <v>3</v>
      </c>
      <c r="GU16" t="n">
        <v>1</v>
      </c>
      <c r="GV16" t="n">
        <v>2</v>
      </c>
      <c r="GW16" t="n">
        <v>6</v>
      </c>
      <c r="GX16" t="n">
        <v>0</v>
      </c>
      <c r="GY16" t="n">
        <v>1</v>
      </c>
      <c r="GZ16" t="n">
        <v>6</v>
      </c>
      <c r="HA16" t="n">
        <v>1</v>
      </c>
      <c r="HB16" t="n">
        <v>4</v>
      </c>
      <c r="HC16" t="n">
        <v>1</v>
      </c>
      <c r="HD16" t="n">
        <v>0</v>
      </c>
      <c r="HE16" t="n">
        <v>1</v>
      </c>
      <c r="HF16" t="n">
        <v>1</v>
      </c>
      <c r="HG16" t="n">
        <v>1</v>
      </c>
      <c r="HH16" t="n">
        <v>1</v>
      </c>
      <c r="HI16" t="n">
        <v>4</v>
      </c>
      <c r="HJ16" t="n">
        <v>5</v>
      </c>
      <c r="HK16" t="n">
        <v>1</v>
      </c>
      <c r="HL16" t="n">
        <v>1</v>
      </c>
      <c r="HM16" t="n">
        <v>3</v>
      </c>
      <c r="HN16" t="n">
        <v>4</v>
      </c>
      <c r="HO16" t="n">
        <v>0</v>
      </c>
      <c r="HP16" t="n">
        <v>1</v>
      </c>
      <c r="HQ16" t="n">
        <v>2</v>
      </c>
      <c r="HS16" t="n">
        <v>6</v>
      </c>
      <c r="HU16" t="n">
        <v>6</v>
      </c>
      <c r="HW16" t="n">
        <v>3</v>
      </c>
      <c r="HX16" t="n">
        <v>3</v>
      </c>
      <c r="HY16" t="n">
        <v>8</v>
      </c>
      <c r="HZ16" t="n">
        <v>3</v>
      </c>
      <c r="IA16" t="n">
        <v>16</v>
      </c>
      <c r="IB16" t="n">
        <v>16</v>
      </c>
      <c r="IC16" t="n">
        <v>1</v>
      </c>
      <c r="ID16" t="n">
        <v>15</v>
      </c>
      <c r="IE16" t="n">
        <v>6</v>
      </c>
      <c r="IF16" t="n">
        <v>15</v>
      </c>
      <c r="IG16" t="n">
        <v>6</v>
      </c>
      <c r="IH16" t="n">
        <v>13</v>
      </c>
      <c r="II16" t="n">
        <v>16</v>
      </c>
      <c r="IJ16" t="n">
        <v>16</v>
      </c>
      <c r="IK16" t="n">
        <v>16</v>
      </c>
      <c r="KD16" t="inlineStr">
        <is>
          <t>-</t>
        </is>
      </c>
      <c r="KE16" t="inlineStr">
        <is>
          <t>-</t>
        </is>
      </c>
      <c r="KF16" t="inlineStr">
        <is>
          <t>-</t>
        </is>
      </c>
      <c r="KG16" t="inlineStr">
        <is>
          <t>-</t>
        </is>
      </c>
      <c r="KH16" t="inlineStr">
        <is>
          <t>-</t>
        </is>
      </c>
      <c r="KI16" t="inlineStr">
        <is>
          <t>-</t>
        </is>
      </c>
      <c r="KJ16" t="inlineStr">
        <is>
          <t>-</t>
        </is>
      </c>
      <c r="KK16" t="n">
        <v>16</v>
      </c>
      <c r="KL16" t="n">
        <v>13</v>
      </c>
      <c r="KM16" t="n">
        <v>9</v>
      </c>
      <c r="KN16" s="1" t="inlineStr">
        <is>
          <t>Huachipato</t>
        </is>
      </c>
      <c r="KO16" s="1" t="inlineStr">
        <is>
          <t>Magallanes</t>
        </is>
      </c>
      <c r="KP16" s="1" t="inlineStr">
        <is>
          <t>Huachipato v Magallanes</t>
        </is>
      </c>
      <c r="KQ16" t="inlineStr">
        <is>
          <t>Chile_Primera</t>
        </is>
      </c>
      <c r="KR16" s="1" t="inlineStr">
        <is>
          <t>G</t>
        </is>
      </c>
      <c r="KS16" s="1" t="inlineStr">
        <is>
          <t>G</t>
        </is>
      </c>
      <c r="KT16" s="1" t="inlineStr">
        <is>
          <t>R</t>
        </is>
      </c>
      <c r="KU16" s="1" t="inlineStr">
        <is>
          <t>R</t>
        </is>
      </c>
      <c r="KV16" s="1" t="inlineStr">
        <is>
          <t>G</t>
        </is>
      </c>
      <c r="KW16" s="1" t="inlineStr">
        <is>
          <t>A</t>
        </is>
      </c>
      <c r="KX16" s="1" t="inlineStr">
        <is>
          <t>R</t>
        </is>
      </c>
      <c r="KY16" s="1" t="inlineStr">
        <is>
          <t>R</t>
        </is>
      </c>
      <c r="KZ16" s="1" t="inlineStr">
        <is>
          <t>G</t>
        </is>
      </c>
      <c r="LA16" s="1" t="inlineStr">
        <is>
          <t>R</t>
        </is>
      </c>
      <c r="LQ16" t="inlineStr">
        <is>
          <t>0-1</t>
        </is>
      </c>
      <c r="LR16" t="e">
        <v>#VALUE!</v>
      </c>
      <c r="LS16" t="e">
        <v>#VALUE!</v>
      </c>
      <c r="LT16" s="8" t="inlineStr">
        <is>
          <t>A</t>
        </is>
      </c>
      <c r="LU16" s="4" t="n">
        <v>2</v>
      </c>
      <c r="LV16" s="4" t="n">
        <v>0.5</v>
      </c>
      <c r="LW16" s="4" t="n">
        <v>0.5</v>
      </c>
      <c r="LX16" s="4" t="n">
        <v>2</v>
      </c>
      <c r="LY16" s="7" t="e">
        <v>#VALUE!</v>
      </c>
      <c r="LZ16" s="7" t="e">
        <v>#VALUE!</v>
      </c>
      <c r="MA16" s="11" t="e">
        <v>#VALUE!</v>
      </c>
      <c r="MB16" s="5" t="e">
        <v>#VALUE!</v>
      </c>
      <c r="MC16" s="6" t="e">
        <v>#VALUE!</v>
      </c>
      <c r="MD16" s="4" t="inlineStr"/>
      <c r="ME16" s="9" t="e">
        <v>#VALUE!</v>
      </c>
      <c r="MF16" s="10" t="e">
        <v>#VALUE!</v>
      </c>
      <c r="MG16" s="4" t="e">
        <v>#VALUE!</v>
      </c>
      <c r="MH16" s="9" t="e">
        <v>#VALUE!</v>
      </c>
      <c r="MI16" s="10" t="e">
        <v>#VALUE!</v>
      </c>
      <c r="MP16" s="1" t="n">
        <v>0</v>
      </c>
      <c r="MQ16" s="1" t="n">
        <v>0</v>
      </c>
      <c r="MR16" s="1" t="n">
        <v>0</v>
      </c>
      <c r="MS16" s="1" t="n">
        <v>0</v>
      </c>
      <c r="MT16" s="1" t="n">
        <v>0</v>
      </c>
      <c r="MU16" s="1" t="n">
        <v>0</v>
      </c>
      <c r="MV16" s="1" t="n">
        <v>0</v>
      </c>
      <c r="MW16" s="1" t="n">
        <v>0</v>
      </c>
      <c r="MX16" s="1" t="n">
        <v>0</v>
      </c>
      <c r="MY16" s="1" t="n">
        <v>0</v>
      </c>
      <c r="MZ16" s="1" t="n">
        <v>0</v>
      </c>
      <c r="NA16" s="1" t="n">
        <v>0</v>
      </c>
      <c r="NB16" s="1" t="n">
        <v>0</v>
      </c>
      <c r="NC16" s="1" t="n">
        <v>0</v>
      </c>
      <c r="ND16" s="1" t="n">
        <v>0</v>
      </c>
      <c r="NE16" s="1" t="n">
        <v>0</v>
      </c>
      <c r="NF16" s="1" t="n">
        <v>0</v>
      </c>
      <c r="NG16" s="1" t="n">
        <v>0</v>
      </c>
      <c r="NH16" s="1" t="n">
        <v>0</v>
      </c>
      <c r="NI16" s="1" t="n">
        <v>0</v>
      </c>
      <c r="NJ16" s="1" t="n">
        <v>0</v>
      </c>
      <c r="NK16" s="1" t="n">
        <v>0</v>
      </c>
      <c r="NL16" s="1" t="n">
        <v>0</v>
      </c>
      <c r="NM16" s="1" t="n">
        <v>0</v>
      </c>
      <c r="NN16" s="1" t="n">
        <v>0</v>
      </c>
      <c r="NO16" s="1" t="n">
        <v>0</v>
      </c>
      <c r="NP16" s="1" t="n">
        <v>0</v>
      </c>
      <c r="NQ16" s="1" t="n">
        <v>0</v>
      </c>
      <c r="NR16" s="1" t="n">
        <v>0</v>
      </c>
      <c r="NS16" s="1" t="n">
        <v>0</v>
      </c>
      <c r="NT16" s="1" t="n">
        <v>0</v>
      </c>
      <c r="NU16" s="1" t="n">
        <v>0</v>
      </c>
      <c r="NV16" s="1" t="n">
        <v>0</v>
      </c>
      <c r="NW16" s="33" t="e">
        <v>#DIV/0!</v>
      </c>
      <c r="NX16" s="3" t="e">
        <v>#DIV/0!</v>
      </c>
      <c r="NY16" s="1" t="inlineStr"/>
      <c r="NZ16" s="79" t="e">
        <v>#DIV/0!</v>
      </c>
      <c r="OA16" s="34" t="e">
        <v>#VALUE!</v>
      </c>
      <c r="OB16" s="34" t="e">
        <v>#VALUE!</v>
      </c>
      <c r="OC16" s="32" t="n">
        <v>0</v>
      </c>
      <c r="OD16" s="32" t="e">
        <v>#DIV/0!</v>
      </c>
      <c r="OE16" s="32" t="e">
        <v>#DIV/0!</v>
      </c>
      <c r="OF16" s="32" t="e">
        <v>#DIV/0!</v>
      </c>
      <c r="OG16" s="1" t="n">
        <v>0</v>
      </c>
      <c r="OH16" s="1" t="n">
        <v>0</v>
      </c>
      <c r="OI16" s="1" t="n">
        <v>0</v>
      </c>
      <c r="OJ16" s="33" t="e">
        <v>#DIV/0!</v>
      </c>
      <c r="OK16" s="3" t="e">
        <v>#DIV/0!</v>
      </c>
      <c r="OL16" s="1" t="inlineStr"/>
      <c r="OM16" s="79" t="e">
        <v>#DIV/0!</v>
      </c>
      <c r="ON16" s="34" t="e">
        <v>#VALUE!</v>
      </c>
      <c r="OO16" s="34" t="e">
        <v>#VALUE!</v>
      </c>
      <c r="OP16" s="32" t="n">
        <v>0</v>
      </c>
      <c r="OQ16" s="32" t="e">
        <v>#DIV/0!</v>
      </c>
      <c r="OR16" s="32" t="e">
        <v>#DIV/0!</v>
      </c>
      <c r="OS16" s="32" t="e">
        <v>#DIV/0!</v>
      </c>
      <c r="OT16" t="e">
        <v>#DIV/0!</v>
      </c>
      <c r="OU16" t="e">
        <v>#DIV/0!</v>
      </c>
      <c r="OV16" t="e">
        <v>#DIV/0!</v>
      </c>
      <c r="OW16" t="e">
        <v>#DIV/0!</v>
      </c>
      <c r="OX16" t="e">
        <v>#DIV/0!</v>
      </c>
      <c r="OY16" t="e">
        <v>#DIV/0!</v>
      </c>
    </row>
    <row r="17" ht="16.5" customHeight="1" thickBot="1" thickTop="1">
      <c r="A17" s="2" t="n">
        <v>45110</v>
      </c>
      <c r="B17" t="inlineStr">
        <is>
          <t>China</t>
        </is>
      </c>
      <c r="C17" t="inlineStr">
        <is>
          <t>Super League</t>
        </is>
      </c>
      <c r="D17" t="inlineStr">
        <is>
          <t>Shenzhen</t>
        </is>
      </c>
      <c r="E17" t="inlineStr">
        <is>
          <t>Wuhan Three Towns</t>
        </is>
      </c>
      <c r="L17" t="n">
        <v>15.5</v>
      </c>
      <c r="M17" t="n">
        <v>10</v>
      </c>
      <c r="N17" t="n">
        <v>1.19</v>
      </c>
      <c r="O17" t="n">
        <v>3255</v>
      </c>
      <c r="P17" t="n">
        <v>1.41</v>
      </c>
      <c r="Q17" t="n">
        <v>3.3</v>
      </c>
      <c r="R17" t="n">
        <v>3682</v>
      </c>
      <c r="BG17" t="n">
        <v>8</v>
      </c>
      <c r="BH17" t="n">
        <v>0</v>
      </c>
      <c r="BI17" t="n">
        <v>7</v>
      </c>
      <c r="BJ17" t="n">
        <v>5</v>
      </c>
      <c r="BK17" t="n">
        <v>2</v>
      </c>
      <c r="BL17" t="n">
        <v>5</v>
      </c>
      <c r="BM17" t="n">
        <v>8</v>
      </c>
      <c r="BN17" t="n">
        <v>1.13</v>
      </c>
      <c r="BO17" t="n">
        <v>1.75</v>
      </c>
      <c r="BP17" t="n">
        <v>5</v>
      </c>
      <c r="BQ17" t="n">
        <v>7</v>
      </c>
      <c r="BR17" t="n">
        <v>4</v>
      </c>
      <c r="BS17" t="n">
        <v>6</v>
      </c>
      <c r="BT17" t="n">
        <v>4</v>
      </c>
      <c r="BU17" t="n">
        <v>3</v>
      </c>
      <c r="BV17" t="n">
        <v>1</v>
      </c>
      <c r="BW17" t="n">
        <v>7</v>
      </c>
      <c r="BX17" t="n">
        <v>0</v>
      </c>
      <c r="BY17" t="n">
        <v>7</v>
      </c>
      <c r="BZ17" t="n">
        <v>4</v>
      </c>
      <c r="CA17" t="n">
        <v>1</v>
      </c>
      <c r="CB17" t="n">
        <v>7</v>
      </c>
      <c r="CC17" t="n">
        <v>5</v>
      </c>
      <c r="CD17" t="n">
        <v>2</v>
      </c>
      <c r="CE17" t="n">
        <v>0.86</v>
      </c>
      <c r="CF17" t="n">
        <v>5</v>
      </c>
      <c r="CG17" t="n">
        <v>7</v>
      </c>
      <c r="CH17" t="n">
        <v>5</v>
      </c>
      <c r="CI17" t="n">
        <v>5</v>
      </c>
      <c r="CJ17" t="n">
        <v>2</v>
      </c>
      <c r="CK17" t="n">
        <v>3</v>
      </c>
      <c r="CL17" t="n">
        <v>0</v>
      </c>
      <c r="CM17" t="n">
        <v>3</v>
      </c>
      <c r="CN17" t="n">
        <v>0</v>
      </c>
      <c r="CO17" t="n">
        <v>3</v>
      </c>
      <c r="CP17" t="n">
        <v>2</v>
      </c>
      <c r="CQ17" t="n">
        <v>1</v>
      </c>
      <c r="CR17" t="n">
        <v>1</v>
      </c>
      <c r="CS17" t="n">
        <v>3</v>
      </c>
      <c r="CT17" t="n">
        <v>0.33</v>
      </c>
      <c r="CU17" t="n">
        <v>2.67</v>
      </c>
      <c r="CV17" t="n">
        <v>1</v>
      </c>
      <c r="CW17" t="n">
        <v>3</v>
      </c>
      <c r="CX17" t="n">
        <v>1</v>
      </c>
      <c r="CY17" t="n">
        <v>2</v>
      </c>
      <c r="CZ17" t="n">
        <v>2</v>
      </c>
      <c r="DA17" t="n">
        <v>1</v>
      </c>
      <c r="DB17" t="n">
        <v>1</v>
      </c>
      <c r="DC17" t="n">
        <v>5</v>
      </c>
      <c r="DD17" t="n">
        <v>0</v>
      </c>
      <c r="DE17" t="n">
        <v>5</v>
      </c>
      <c r="DF17" t="n">
        <v>4</v>
      </c>
      <c r="DG17" t="n">
        <v>1</v>
      </c>
      <c r="DH17" t="n">
        <v>5</v>
      </c>
      <c r="DI17" t="n">
        <v>3</v>
      </c>
      <c r="DJ17" t="n">
        <v>2.4</v>
      </c>
      <c r="DK17" t="n">
        <v>0.8</v>
      </c>
      <c r="DL17" t="n">
        <v>3</v>
      </c>
      <c r="DM17" t="n">
        <v>5</v>
      </c>
      <c r="DN17" t="n">
        <v>3</v>
      </c>
      <c r="DO17" t="n">
        <v>5</v>
      </c>
      <c r="DP17" t="n">
        <v>2</v>
      </c>
      <c r="DQ17" t="n">
        <v>3</v>
      </c>
      <c r="DR17" t="n">
        <v>0</v>
      </c>
      <c r="DS17" t="n">
        <v>2</v>
      </c>
      <c r="DT17" t="n">
        <v>6</v>
      </c>
      <c r="DU17" t="n">
        <v>90</v>
      </c>
      <c r="DV17" t="n">
        <v>4</v>
      </c>
      <c r="DW17" t="n">
        <v>4</v>
      </c>
      <c r="DX17" t="n">
        <v>79</v>
      </c>
      <c r="DY17" t="inlineStr">
        <is>
          <t xml:space="preserve"> </t>
        </is>
      </c>
      <c r="DZ17" t="inlineStr">
        <is>
          <t xml:space="preserve"> 0 - 3</t>
        </is>
      </c>
      <c r="EA17" t="inlineStr">
        <is>
          <t xml:space="preserve"> 0 - 3</t>
        </is>
      </c>
      <c r="EB17" t="inlineStr">
        <is>
          <t xml:space="preserve"> </t>
        </is>
      </c>
      <c r="EC17" t="inlineStr">
        <is>
          <t xml:space="preserve"> 0 - 4</t>
        </is>
      </c>
      <c r="ED17" t="n">
        <v>9</v>
      </c>
      <c r="EE17" t="n">
        <v>14</v>
      </c>
      <c r="EF17" t="n">
        <v>0</v>
      </c>
      <c r="EG17" t="n">
        <v>3</v>
      </c>
      <c r="EH17" t="n">
        <v>1</v>
      </c>
      <c r="EI17" t="n">
        <v>4</v>
      </c>
      <c r="EJ17" t="n">
        <v>2</v>
      </c>
      <c r="EK17" t="n">
        <v>1</v>
      </c>
      <c r="EL17" t="n">
        <v>0</v>
      </c>
      <c r="EM17" t="n">
        <v>3</v>
      </c>
      <c r="EN17" t="n">
        <v>1</v>
      </c>
      <c r="EO17" t="n">
        <v>2</v>
      </c>
      <c r="EP17" t="n">
        <v>4</v>
      </c>
      <c r="EQ17" t="n">
        <v>1</v>
      </c>
      <c r="ER17" t="n">
        <v>38</v>
      </c>
      <c r="ES17" t="n">
        <v>63</v>
      </c>
      <c r="ET17" t="n">
        <v>38</v>
      </c>
      <c r="EU17" t="n">
        <v>38</v>
      </c>
      <c r="EV17" t="n">
        <v>38</v>
      </c>
      <c r="EW17" t="n">
        <v>63</v>
      </c>
      <c r="EX17" t="n">
        <v>33.3</v>
      </c>
      <c r="EY17" t="n">
        <v>67</v>
      </c>
      <c r="EZ17" t="n">
        <v>57.1</v>
      </c>
      <c r="FA17" t="n">
        <v>43</v>
      </c>
      <c r="FB17" t="n">
        <v>2</v>
      </c>
      <c r="FC17" t="n">
        <v>4</v>
      </c>
      <c r="FD17" t="n">
        <v>14</v>
      </c>
      <c r="FE17" t="n">
        <v>6</v>
      </c>
      <c r="FF17" t="n">
        <v>2</v>
      </c>
      <c r="FG17" t="n">
        <v>1</v>
      </c>
      <c r="FH17" t="n">
        <v>1</v>
      </c>
      <c r="FI17" t="n">
        <v>2</v>
      </c>
      <c r="FJ17" t="n">
        <v>4</v>
      </c>
      <c r="FK17" t="n">
        <v>1</v>
      </c>
      <c r="FL17" t="n">
        <v>2</v>
      </c>
      <c r="FM17" t="n">
        <v>0</v>
      </c>
      <c r="FN17" t="n">
        <v>0</v>
      </c>
      <c r="FO17" t="n">
        <v>1</v>
      </c>
      <c r="FP17" t="n">
        <v>2</v>
      </c>
      <c r="FQ17" t="n">
        <v>1</v>
      </c>
      <c r="FR17" t="n">
        <v>29</v>
      </c>
      <c r="FS17" t="n">
        <v>43</v>
      </c>
      <c r="FT17" t="n">
        <v>57</v>
      </c>
      <c r="FU17" t="n">
        <v>29</v>
      </c>
      <c r="FV17" t="n">
        <v>14</v>
      </c>
      <c r="FW17" t="n">
        <v>43</v>
      </c>
      <c r="FX17" t="n">
        <v>57.1</v>
      </c>
      <c r="FY17" t="n">
        <v>43</v>
      </c>
      <c r="FZ17" t="n">
        <v>66.7</v>
      </c>
      <c r="GA17" t="n">
        <v>33</v>
      </c>
      <c r="GB17" t="n">
        <v>4</v>
      </c>
      <c r="GC17" t="n">
        <v>2</v>
      </c>
      <c r="GD17" t="n">
        <v>3</v>
      </c>
      <c r="GE17" t="n">
        <v>1</v>
      </c>
      <c r="GF17" t="n">
        <v>4</v>
      </c>
      <c r="GG17" t="n">
        <v>1</v>
      </c>
      <c r="GH17" t="n">
        <v>0</v>
      </c>
      <c r="GI17" t="n">
        <v>1</v>
      </c>
      <c r="GJ17" t="n">
        <v>7</v>
      </c>
      <c r="GK17" t="n">
        <v>2</v>
      </c>
      <c r="GL17" t="n">
        <v>4</v>
      </c>
      <c r="GM17" t="n">
        <v>1</v>
      </c>
      <c r="GN17" t="n">
        <v>4</v>
      </c>
      <c r="GO17" t="n">
        <v>1</v>
      </c>
      <c r="GP17" t="n">
        <v>4</v>
      </c>
      <c r="GQ17" t="n">
        <v>1</v>
      </c>
      <c r="GR17" t="n">
        <v>2</v>
      </c>
      <c r="GS17" t="n">
        <v>5</v>
      </c>
      <c r="GT17" t="n">
        <v>2</v>
      </c>
      <c r="GU17" t="n">
        <v>3</v>
      </c>
      <c r="GV17" t="n">
        <v>3</v>
      </c>
      <c r="GW17" t="n">
        <v>1</v>
      </c>
      <c r="GX17" t="n">
        <v>3</v>
      </c>
      <c r="GY17" t="n">
        <v>3</v>
      </c>
      <c r="GZ17" t="n">
        <v>2</v>
      </c>
      <c r="HA17" t="n">
        <v>2</v>
      </c>
      <c r="HB17" t="n">
        <v>0</v>
      </c>
      <c r="HC17" t="n">
        <v>5</v>
      </c>
      <c r="HD17" t="n">
        <v>3</v>
      </c>
      <c r="HE17" t="n">
        <v>2</v>
      </c>
      <c r="HF17" t="n">
        <v>5</v>
      </c>
      <c r="HG17" t="n">
        <v>5</v>
      </c>
      <c r="HH17" t="n">
        <v>2</v>
      </c>
      <c r="HI17" t="n">
        <v>0</v>
      </c>
      <c r="HJ17" t="n">
        <v>1</v>
      </c>
      <c r="HK17" t="n">
        <v>3</v>
      </c>
      <c r="HL17" t="n">
        <v>3</v>
      </c>
      <c r="HM17" t="n">
        <v>1</v>
      </c>
      <c r="HN17" t="n">
        <v>2</v>
      </c>
      <c r="HO17" t="n">
        <v>4</v>
      </c>
      <c r="HP17" t="n">
        <v>12</v>
      </c>
      <c r="HQ17" t="n">
        <v>10</v>
      </c>
      <c r="HS17" t="n">
        <v>16</v>
      </c>
      <c r="HU17" t="n">
        <v>11</v>
      </c>
      <c r="HW17" t="n">
        <v>9</v>
      </c>
      <c r="HX17" t="n">
        <v>17</v>
      </c>
      <c r="HY17" t="n">
        <v>13</v>
      </c>
      <c r="HZ17" t="n">
        <v>8</v>
      </c>
      <c r="IA17" t="n">
        <v>9</v>
      </c>
      <c r="IB17" t="n">
        <v>5</v>
      </c>
      <c r="ID17" t="n">
        <v>4</v>
      </c>
      <c r="IE17" t="n">
        <v>9</v>
      </c>
      <c r="IF17" t="n">
        <v>2</v>
      </c>
      <c r="IH17" t="n">
        <v>1</v>
      </c>
      <c r="II17" t="n">
        <v>7</v>
      </c>
      <c r="IJ17" t="n">
        <v>11</v>
      </c>
      <c r="IK17" t="n">
        <v>6</v>
      </c>
      <c r="IL17" t="n">
        <v>15</v>
      </c>
      <c r="IM17" t="n">
        <v>14</v>
      </c>
      <c r="IO17" t="n">
        <v>18</v>
      </c>
      <c r="IQ17" t="n">
        <v>13</v>
      </c>
      <c r="IS17" t="n">
        <v>15</v>
      </c>
      <c r="IT17" t="n">
        <v>17</v>
      </c>
      <c r="IU17" t="n">
        <v>14</v>
      </c>
      <c r="IV17" t="n">
        <v>8</v>
      </c>
      <c r="IW17" t="n">
        <v>8</v>
      </c>
      <c r="IX17" t="n">
        <v>4</v>
      </c>
      <c r="IZ17" t="n">
        <v>2</v>
      </c>
      <c r="JA17" t="n">
        <v>9</v>
      </c>
      <c r="JB17" t="n">
        <v>1</v>
      </c>
      <c r="JD17" t="n">
        <v>2</v>
      </c>
      <c r="JE17" t="n">
        <v>4</v>
      </c>
      <c r="JF17" t="n">
        <v>11</v>
      </c>
      <c r="JG17" t="n">
        <v>7</v>
      </c>
      <c r="KD17" t="inlineStr">
        <is>
          <t>G</t>
        </is>
      </c>
      <c r="KE17" t="inlineStr">
        <is>
          <t>G</t>
        </is>
      </c>
      <c r="KF17" t="inlineStr">
        <is>
          <t>R</t>
        </is>
      </c>
      <c r="KG17" t="inlineStr">
        <is>
          <t>G</t>
        </is>
      </c>
      <c r="KH17" t="inlineStr">
        <is>
          <t>A</t>
        </is>
      </c>
      <c r="KI17" t="inlineStr">
        <is>
          <t>R</t>
        </is>
      </c>
      <c r="KJ17" t="inlineStr">
        <is>
          <t>R</t>
        </is>
      </c>
      <c r="KK17" t="n">
        <v>18</v>
      </c>
      <c r="KL17" t="n">
        <v>8</v>
      </c>
      <c r="KM17" t="n">
        <v>5</v>
      </c>
      <c r="KN17" s="1" t="inlineStr">
        <is>
          <t>Shenzhen FC</t>
        </is>
      </c>
      <c r="KO17" s="1" t="inlineStr">
        <is>
          <t>Wuhan Three Towns</t>
        </is>
      </c>
      <c r="KP17" s="1" t="inlineStr">
        <is>
          <t>Shenzhen FC v Wuhan Three Towns</t>
        </is>
      </c>
      <c r="KQ17" t="inlineStr">
        <is>
          <t>China_Super League</t>
        </is>
      </c>
      <c r="KR17" s="1" t="inlineStr">
        <is>
          <t>A</t>
        </is>
      </c>
      <c r="KS17" s="1" t="inlineStr">
        <is>
          <t>R</t>
        </is>
      </c>
      <c r="KT17" s="1" t="inlineStr">
        <is>
          <t>G</t>
        </is>
      </c>
      <c r="KU17" s="1" t="inlineStr">
        <is>
          <t>A</t>
        </is>
      </c>
      <c r="KV17" s="1" t="inlineStr">
        <is>
          <t>A</t>
        </is>
      </c>
      <c r="KW17" s="1" t="inlineStr">
        <is>
          <t>R</t>
        </is>
      </c>
      <c r="KX17" s="1" t="inlineStr">
        <is>
          <t>G</t>
        </is>
      </c>
      <c r="KY17" s="1" t="inlineStr">
        <is>
          <t>A</t>
        </is>
      </c>
      <c r="KZ17" s="1" t="inlineStr">
        <is>
          <t>A</t>
        </is>
      </c>
      <c r="LA17" s="1" t="inlineStr">
        <is>
          <t>G</t>
        </is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inlineStr">
        <is>
          <t>B</t>
        </is>
      </c>
      <c r="LU17" s="4" t="n">
        <v>1</v>
      </c>
      <c r="LV17" s="4" t="n">
        <v>2</v>
      </c>
      <c r="LW17" s="4" t="n">
        <v>2</v>
      </c>
      <c r="LX17" s="4" t="n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P17" s="1" t="n">
        <v>0</v>
      </c>
      <c r="MQ17" s="1" t="n">
        <v>0</v>
      </c>
      <c r="MR17" s="1" t="n">
        <v>0</v>
      </c>
      <c r="MS17" s="1" t="n">
        <v>0</v>
      </c>
      <c r="MT17" s="1" t="n">
        <v>0</v>
      </c>
      <c r="MU17" s="1" t="n">
        <v>0</v>
      </c>
      <c r="MV17" s="1" t="n">
        <v>0</v>
      </c>
      <c r="MW17" s="1" t="n">
        <v>0</v>
      </c>
      <c r="MX17" s="1" t="n">
        <v>0</v>
      </c>
      <c r="MY17" s="1" t="n">
        <v>0</v>
      </c>
      <c r="MZ17" s="1" t="n">
        <v>0</v>
      </c>
      <c r="NA17" s="1" t="n">
        <v>0</v>
      </c>
      <c r="NB17" s="1" t="n">
        <v>0</v>
      </c>
      <c r="NC17" s="1" t="n">
        <v>0</v>
      </c>
      <c r="ND17" s="1" t="n">
        <v>0</v>
      </c>
      <c r="NE17" s="1" t="n">
        <v>0</v>
      </c>
      <c r="NF17" s="1" t="n">
        <v>0</v>
      </c>
      <c r="NG17" s="1" t="n">
        <v>0</v>
      </c>
      <c r="NH17" s="1" t="n">
        <v>0</v>
      </c>
      <c r="NI17" s="1" t="n">
        <v>0</v>
      </c>
      <c r="NJ17" s="1" t="n">
        <v>0</v>
      </c>
      <c r="NK17" s="1" t="n">
        <v>0</v>
      </c>
      <c r="NL17" s="1" t="n">
        <v>0</v>
      </c>
      <c r="NM17" s="1" t="n">
        <v>0</v>
      </c>
      <c r="NN17" s="1" t="n">
        <v>0</v>
      </c>
      <c r="NO17" s="1" t="n">
        <v>0</v>
      </c>
      <c r="NP17" s="1" t="n">
        <v>0</v>
      </c>
      <c r="NQ17" s="1" t="n">
        <v>0</v>
      </c>
      <c r="NR17" s="1" t="n">
        <v>0</v>
      </c>
      <c r="NS17" s="1" t="n">
        <v>0</v>
      </c>
      <c r="NT17" s="1" t="n">
        <v>0</v>
      </c>
      <c r="NU17" s="1" t="n">
        <v>0</v>
      </c>
      <c r="NV17" s="1" t="n">
        <v>0</v>
      </c>
      <c r="NW17" s="33" t="e">
        <v>#DIV/0!</v>
      </c>
      <c r="NX17" s="3" t="e">
        <v>#DIV/0!</v>
      </c>
      <c r="NY17" s="1" t="e">
        <v>#N/A</v>
      </c>
      <c r="NZ17" s="79" t="e">
        <v>#DIV/0!</v>
      </c>
      <c r="OA17" s="34" t="e">
        <v>#N/A</v>
      </c>
      <c r="OB17" s="34" t="e">
        <v>#N/A</v>
      </c>
      <c r="OC17" s="32" t="n">
        <v>0</v>
      </c>
      <c r="OD17" s="32" t="e">
        <v>#DIV/0!</v>
      </c>
      <c r="OE17" s="32" t="e">
        <v>#DIV/0!</v>
      </c>
      <c r="OF17" s="32" t="e">
        <v>#DIV/0!</v>
      </c>
      <c r="OG17" s="1" t="n">
        <v>0</v>
      </c>
      <c r="OH17" s="1" t="n">
        <v>0</v>
      </c>
      <c r="OI17" s="1" t="n">
        <v>0</v>
      </c>
      <c r="OJ17" s="33" t="e">
        <v>#DIV/0!</v>
      </c>
      <c r="OK17" s="3" t="e">
        <v>#DIV/0!</v>
      </c>
      <c r="OL17" s="1" t="e">
        <v>#N/A</v>
      </c>
      <c r="OM17" s="79" t="e">
        <v>#DIV/0!</v>
      </c>
      <c r="ON17" s="34" t="e">
        <v>#N/A</v>
      </c>
      <c r="OO17" s="34" t="e">
        <v>#N/A</v>
      </c>
      <c r="OP17" s="32" t="n">
        <v>0</v>
      </c>
      <c r="OQ17" s="32" t="e">
        <v>#DIV/0!</v>
      </c>
      <c r="OR17" s="32" t="e">
        <v>#DIV/0!</v>
      </c>
      <c r="OS17" s="32" t="e">
        <v>#DIV/0!</v>
      </c>
      <c r="OT17" t="e">
        <v>#DIV/0!</v>
      </c>
      <c r="OU17" t="e">
        <v>#DIV/0!</v>
      </c>
      <c r="OV17" t="e">
        <v>#DIV/0!</v>
      </c>
      <c r="OW17" t="e">
        <v>#DIV/0!</v>
      </c>
      <c r="OX17" t="e">
        <v>#DIV/0!</v>
      </c>
      <c r="OY17" t="e">
        <v>#DIV/0!</v>
      </c>
    </row>
    <row r="18" ht="16.5" customHeight="1" thickBot="1" thickTop="1">
      <c r="A18" s="2" t="n">
        <v>45110</v>
      </c>
      <c r="B18" t="inlineStr">
        <is>
          <t>China</t>
        </is>
      </c>
      <c r="C18" t="inlineStr">
        <is>
          <t>Super League</t>
        </is>
      </c>
      <c r="D18" t="inlineStr">
        <is>
          <t>Shandong Luneng</t>
        </is>
      </c>
      <c r="E18" t="inlineStr">
        <is>
          <t>Shanghai SIPG</t>
        </is>
      </c>
      <c r="L18" t="n">
        <v>2.8</v>
      </c>
      <c r="M18" t="n">
        <v>3.4</v>
      </c>
      <c r="N18" t="n">
        <v>2.74</v>
      </c>
      <c r="O18" t="n">
        <v>1693</v>
      </c>
      <c r="P18" t="n">
        <v>2</v>
      </c>
      <c r="Q18" t="n">
        <v>1.95</v>
      </c>
      <c r="R18" t="n">
        <v>809</v>
      </c>
      <c r="BG18" t="n">
        <v>5</v>
      </c>
      <c r="BH18" t="n">
        <v>0</v>
      </c>
      <c r="BI18" t="n">
        <v>5</v>
      </c>
      <c r="BJ18" t="n">
        <v>3</v>
      </c>
      <c r="BK18" t="n">
        <v>1</v>
      </c>
      <c r="BL18" t="n">
        <v>5</v>
      </c>
      <c r="BM18" t="n">
        <v>3</v>
      </c>
      <c r="BN18" t="n">
        <v>2.4</v>
      </c>
      <c r="BO18" t="n">
        <v>0.6</v>
      </c>
      <c r="BP18" t="n">
        <v>3</v>
      </c>
      <c r="BQ18" t="n">
        <v>5</v>
      </c>
      <c r="BR18" t="n">
        <v>2</v>
      </c>
      <c r="BS18" t="n">
        <v>4</v>
      </c>
      <c r="BT18" t="n">
        <v>3</v>
      </c>
      <c r="BU18" t="n">
        <v>2</v>
      </c>
      <c r="BV18" t="n">
        <v>0</v>
      </c>
      <c r="BW18" t="n">
        <v>7</v>
      </c>
      <c r="BX18" t="n">
        <v>1</v>
      </c>
      <c r="BY18" t="n">
        <v>5</v>
      </c>
      <c r="BZ18" t="n">
        <v>3</v>
      </c>
      <c r="CA18" t="n">
        <v>0</v>
      </c>
      <c r="CB18" t="n">
        <v>6</v>
      </c>
      <c r="CC18" t="n">
        <v>2</v>
      </c>
      <c r="CD18" t="n">
        <v>1.71</v>
      </c>
      <c r="CE18" t="n">
        <v>0.29</v>
      </c>
      <c r="CF18" t="n">
        <v>2</v>
      </c>
      <c r="CG18" t="n">
        <v>4</v>
      </c>
      <c r="CH18" t="n">
        <v>1</v>
      </c>
      <c r="CI18" t="n">
        <v>4</v>
      </c>
      <c r="CJ18" t="n">
        <v>3</v>
      </c>
      <c r="CK18" t="n">
        <v>3</v>
      </c>
      <c r="CL18" t="n">
        <v>0</v>
      </c>
      <c r="CM18" t="n">
        <v>2</v>
      </c>
      <c r="CN18" t="n">
        <v>0</v>
      </c>
      <c r="CO18" t="n">
        <v>2</v>
      </c>
      <c r="CP18" t="n">
        <v>2</v>
      </c>
      <c r="CQ18" t="n">
        <v>1</v>
      </c>
      <c r="CR18" t="n">
        <v>2</v>
      </c>
      <c r="CS18" t="n">
        <v>2</v>
      </c>
      <c r="CT18" t="n">
        <v>3</v>
      </c>
      <c r="CU18" t="n">
        <v>1</v>
      </c>
      <c r="CV18" t="n">
        <v>2</v>
      </c>
      <c r="CW18" t="n">
        <v>2</v>
      </c>
      <c r="CX18" t="n">
        <v>1</v>
      </c>
      <c r="CY18" t="n">
        <v>2</v>
      </c>
      <c r="CZ18" t="n">
        <v>2</v>
      </c>
      <c r="DA18" t="n">
        <v>1</v>
      </c>
      <c r="DB18" t="n">
        <v>0</v>
      </c>
      <c r="DC18" t="n">
        <v>5</v>
      </c>
      <c r="DD18" t="n">
        <v>1</v>
      </c>
      <c r="DE18" t="n">
        <v>4</v>
      </c>
      <c r="DF18" t="n">
        <v>3</v>
      </c>
      <c r="DG18" t="n">
        <v>0</v>
      </c>
      <c r="DH18" t="n">
        <v>4</v>
      </c>
      <c r="DI18" t="n">
        <v>2</v>
      </c>
      <c r="DJ18" t="n">
        <v>1.8</v>
      </c>
      <c r="DK18" t="n">
        <v>0.4</v>
      </c>
      <c r="DL18" t="n">
        <v>2</v>
      </c>
      <c r="DM18" t="n">
        <v>2</v>
      </c>
      <c r="DN18" t="n">
        <v>1</v>
      </c>
      <c r="DO18" t="n">
        <v>3</v>
      </c>
      <c r="DP18" t="n">
        <v>3</v>
      </c>
      <c r="DQ18" t="n">
        <v>3</v>
      </c>
      <c r="DR18" t="n">
        <v>0</v>
      </c>
      <c r="DS18" t="n">
        <v>4</v>
      </c>
      <c r="DT18" t="n">
        <v>4</v>
      </c>
      <c r="DU18" t="n">
        <v>91</v>
      </c>
      <c r="DV18" t="n">
        <v>4</v>
      </c>
      <c r="DW18" t="n">
        <v>4</v>
      </c>
      <c r="DX18" t="n">
        <v>91</v>
      </c>
      <c r="DY18" t="inlineStr">
        <is>
          <t xml:space="preserve"> </t>
        </is>
      </c>
      <c r="DZ18" t="inlineStr">
        <is>
          <t xml:space="preserve"> 1 - 2</t>
        </is>
      </c>
      <c r="EA18" t="inlineStr">
        <is>
          <t xml:space="preserve"> </t>
        </is>
      </c>
      <c r="EB18" t="inlineStr">
        <is>
          <t xml:space="preserve"> </t>
        </is>
      </c>
      <c r="EC18" t="inlineStr">
        <is>
          <t xml:space="preserve"> 3 - 1</t>
        </is>
      </c>
      <c r="ED18" t="n">
        <v>12</v>
      </c>
      <c r="EE18" t="n">
        <v>3</v>
      </c>
      <c r="EF18" t="n">
        <v>2</v>
      </c>
      <c r="EG18" t="n">
        <v>0</v>
      </c>
      <c r="EH18" t="n">
        <v>1</v>
      </c>
      <c r="EI18" t="n">
        <v>0</v>
      </c>
      <c r="EJ18" t="n">
        <v>1</v>
      </c>
      <c r="EK18" t="n">
        <v>1</v>
      </c>
      <c r="EL18" t="n">
        <v>1</v>
      </c>
      <c r="EM18" t="n">
        <v>0</v>
      </c>
      <c r="EN18" t="n">
        <v>3</v>
      </c>
      <c r="EO18" t="n">
        <v>0</v>
      </c>
      <c r="EP18" t="n">
        <v>2</v>
      </c>
      <c r="EQ18" t="n">
        <v>2</v>
      </c>
      <c r="ER18" t="n">
        <v>40</v>
      </c>
      <c r="ES18" t="n">
        <v>20</v>
      </c>
      <c r="ET18" t="n">
        <v>40</v>
      </c>
      <c r="EU18" t="n">
        <v>20</v>
      </c>
      <c r="EV18" t="n">
        <v>60</v>
      </c>
      <c r="EW18" t="n">
        <v>60</v>
      </c>
      <c r="EX18" t="n">
        <v>50</v>
      </c>
      <c r="EY18" t="n">
        <v>50</v>
      </c>
      <c r="EZ18" t="n">
        <v>33.3</v>
      </c>
      <c r="FA18" t="n">
        <v>67</v>
      </c>
      <c r="FB18" t="n">
        <v>2</v>
      </c>
      <c r="FC18" t="n">
        <v>1</v>
      </c>
      <c r="FD18" t="n">
        <v>12</v>
      </c>
      <c r="FE18" t="n">
        <v>2</v>
      </c>
      <c r="FF18" t="n">
        <v>1</v>
      </c>
      <c r="FG18" t="n">
        <v>0</v>
      </c>
      <c r="FH18" t="n">
        <v>2</v>
      </c>
      <c r="FI18" t="n">
        <v>0</v>
      </c>
      <c r="FJ18" t="n">
        <v>3</v>
      </c>
      <c r="FK18" t="n">
        <v>0</v>
      </c>
      <c r="FL18" t="n">
        <v>0</v>
      </c>
      <c r="FM18" t="n">
        <v>0</v>
      </c>
      <c r="FN18" t="n">
        <v>3</v>
      </c>
      <c r="FO18" t="n">
        <v>0</v>
      </c>
      <c r="FP18" t="n">
        <v>3</v>
      </c>
      <c r="FQ18" t="n">
        <v>2</v>
      </c>
      <c r="FR18" t="n">
        <v>14</v>
      </c>
      <c r="FS18" t="n">
        <v>29</v>
      </c>
      <c r="FT18" t="n">
        <v>43</v>
      </c>
      <c r="FU18" t="n">
        <v>0</v>
      </c>
      <c r="FV18" t="n">
        <v>43</v>
      </c>
      <c r="FW18" t="n">
        <v>57</v>
      </c>
      <c r="FX18" t="n">
        <v>50</v>
      </c>
      <c r="FY18" t="n">
        <v>50</v>
      </c>
      <c r="FZ18" t="n">
        <v>0</v>
      </c>
      <c r="GA18" t="n">
        <v>100</v>
      </c>
      <c r="GB18" t="n">
        <v>3</v>
      </c>
      <c r="GC18" t="n">
        <v>2</v>
      </c>
      <c r="GD18" t="n">
        <v>4</v>
      </c>
      <c r="GE18" t="n">
        <v>1</v>
      </c>
      <c r="GF18" t="n">
        <v>0</v>
      </c>
      <c r="GG18" t="n">
        <v>4</v>
      </c>
      <c r="GH18" t="n">
        <v>0</v>
      </c>
      <c r="GI18" t="n">
        <v>4</v>
      </c>
      <c r="GJ18" t="n">
        <v>1</v>
      </c>
      <c r="GK18" t="n">
        <v>1</v>
      </c>
      <c r="GL18" t="n">
        <v>0</v>
      </c>
      <c r="GM18" t="n">
        <v>4</v>
      </c>
      <c r="GN18" t="n">
        <v>4</v>
      </c>
      <c r="GO18" t="n">
        <v>4</v>
      </c>
      <c r="GP18" t="n">
        <v>0</v>
      </c>
      <c r="GQ18" t="n">
        <v>4</v>
      </c>
      <c r="GR18" t="n">
        <v>0</v>
      </c>
      <c r="GS18" t="n">
        <v>1</v>
      </c>
      <c r="GT18" t="n">
        <v>3</v>
      </c>
      <c r="GU18" t="n">
        <v>2</v>
      </c>
      <c r="GV18" t="n">
        <v>0</v>
      </c>
      <c r="GW18" t="n">
        <v>0</v>
      </c>
      <c r="GX18" t="n">
        <v>1</v>
      </c>
      <c r="GY18" t="n">
        <v>6</v>
      </c>
      <c r="GZ18" t="n">
        <v>0</v>
      </c>
      <c r="HA18" t="n">
        <v>0</v>
      </c>
      <c r="HB18" t="n">
        <v>0</v>
      </c>
      <c r="HC18" t="n">
        <v>6</v>
      </c>
      <c r="HD18" t="n">
        <v>0</v>
      </c>
      <c r="HE18" t="n">
        <v>5</v>
      </c>
      <c r="HF18" t="n">
        <v>6</v>
      </c>
      <c r="HG18" t="n">
        <v>4</v>
      </c>
      <c r="HH18" t="n">
        <v>5</v>
      </c>
      <c r="HI18" t="n">
        <v>0</v>
      </c>
      <c r="HJ18" t="n">
        <v>0</v>
      </c>
      <c r="HK18" t="n">
        <v>3</v>
      </c>
      <c r="HL18" t="n">
        <v>4</v>
      </c>
      <c r="HM18" t="n">
        <v>0</v>
      </c>
      <c r="HN18" t="n">
        <v>4</v>
      </c>
      <c r="HO18" t="n">
        <v>3</v>
      </c>
      <c r="HP18" t="n">
        <v>5</v>
      </c>
      <c r="HQ18" t="n">
        <v>1</v>
      </c>
      <c r="HR18" t="n">
        <v>4</v>
      </c>
      <c r="HS18" t="n">
        <v>1</v>
      </c>
      <c r="HT18" t="n">
        <v>4</v>
      </c>
      <c r="HU18" t="n">
        <v>1</v>
      </c>
      <c r="HV18" t="n">
        <v>6</v>
      </c>
      <c r="HW18" t="n">
        <v>1</v>
      </c>
      <c r="HX18" t="n">
        <v>3</v>
      </c>
      <c r="HY18" t="n">
        <v>2</v>
      </c>
      <c r="HZ18" t="n">
        <v>1</v>
      </c>
      <c r="IA18" t="n">
        <v>1</v>
      </c>
      <c r="IB18" t="n">
        <v>1</v>
      </c>
      <c r="ID18" t="n">
        <v>1</v>
      </c>
      <c r="IF18" t="n">
        <v>3</v>
      </c>
      <c r="IH18" t="n">
        <v>3</v>
      </c>
      <c r="II18" t="n">
        <v>3</v>
      </c>
      <c r="IJ18" t="n">
        <v>1</v>
      </c>
      <c r="IK18" t="n">
        <v>1</v>
      </c>
      <c r="IL18" t="n">
        <v>4</v>
      </c>
      <c r="IM18" t="n">
        <v>1</v>
      </c>
      <c r="IN18" t="n">
        <v>3</v>
      </c>
      <c r="IO18" t="n">
        <v>2</v>
      </c>
      <c r="IP18" t="n">
        <v>2</v>
      </c>
      <c r="IQ18" t="n">
        <v>1</v>
      </c>
      <c r="IR18" t="n">
        <v>6</v>
      </c>
      <c r="IS18" t="n">
        <v>1</v>
      </c>
      <c r="IT18" t="n">
        <v>1</v>
      </c>
      <c r="IU18" t="n">
        <v>2</v>
      </c>
      <c r="IV18" t="n">
        <v>1</v>
      </c>
      <c r="IW18" t="n">
        <v>1</v>
      </c>
      <c r="IX18" t="n">
        <v>1</v>
      </c>
      <c r="IZ18" t="n">
        <v>1</v>
      </c>
      <c r="JB18" t="n">
        <v>4</v>
      </c>
      <c r="JD18" t="n">
        <v>6</v>
      </c>
      <c r="JE18" t="n">
        <v>1</v>
      </c>
      <c r="JF18" t="n">
        <v>1</v>
      </c>
      <c r="JG18" t="n">
        <v>1</v>
      </c>
      <c r="KD18" t="inlineStr">
        <is>
          <t>A</t>
        </is>
      </c>
      <c r="KE18" t="inlineStr">
        <is>
          <t>R</t>
        </is>
      </c>
      <c r="KF18" t="inlineStr">
        <is>
          <t>G</t>
        </is>
      </c>
      <c r="KG18" t="inlineStr">
        <is>
          <t>R</t>
        </is>
      </c>
      <c r="KH18" t="inlineStr">
        <is>
          <t>A</t>
        </is>
      </c>
      <c r="KI18" t="inlineStr">
        <is>
          <t>G</t>
        </is>
      </c>
      <c r="KJ18" t="inlineStr">
        <is>
          <t>R</t>
        </is>
      </c>
      <c r="KK18" t="n">
        <v>18</v>
      </c>
      <c r="KL18" t="n">
        <v>11</v>
      </c>
      <c r="KM18" t="n">
        <v>6</v>
      </c>
      <c r="KN18" s="1" t="inlineStr">
        <is>
          <t>Shandong Taishan</t>
        </is>
      </c>
      <c r="KO18" s="1" t="inlineStr">
        <is>
          <t>Shanghai Port FC</t>
        </is>
      </c>
      <c r="KP18" s="1" t="inlineStr">
        <is>
          <t>Shandong Taishan v Shanghai Port FC</t>
        </is>
      </c>
      <c r="KQ18" t="inlineStr">
        <is>
          <t>China_Super League</t>
        </is>
      </c>
      <c r="KR18" s="1" t="inlineStr">
        <is>
          <t>G</t>
        </is>
      </c>
      <c r="KS18" s="1" t="inlineStr">
        <is>
          <t>G</t>
        </is>
      </c>
      <c r="KT18" s="1" t="inlineStr">
        <is>
          <t>G</t>
        </is>
      </c>
      <c r="KU18" s="1" t="inlineStr">
        <is>
          <t>G</t>
        </is>
      </c>
      <c r="KV18" s="1" t="inlineStr">
        <is>
          <t>G</t>
        </is>
      </c>
      <c r="KW18" s="1" t="inlineStr">
        <is>
          <t>G</t>
        </is>
      </c>
      <c r="KX18" s="1" t="inlineStr">
        <is>
          <t>G</t>
        </is>
      </c>
      <c r="KY18" s="1" t="inlineStr">
        <is>
          <t>G</t>
        </is>
      </c>
      <c r="KZ18" s="1" t="inlineStr">
        <is>
          <t>G</t>
        </is>
      </c>
      <c r="LA18" s="1" t="inlineStr">
        <is>
          <t>G</t>
        </is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inlineStr">
        <is>
          <t>B</t>
        </is>
      </c>
      <c r="LU18" s="4" t="n">
        <v>2</v>
      </c>
      <c r="LV18" s="4" t="n">
        <v>0.5</v>
      </c>
      <c r="LW18" s="4" t="n">
        <v>2</v>
      </c>
      <c r="LX18" s="4" t="n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P18" s="1" t="n">
        <v>0</v>
      </c>
      <c r="MQ18" s="1" t="n">
        <v>0</v>
      </c>
      <c r="MR18" s="1" t="n">
        <v>0</v>
      </c>
      <c r="MS18" s="1" t="n">
        <v>0</v>
      </c>
      <c r="MT18" s="1" t="n">
        <v>0</v>
      </c>
      <c r="MU18" s="1" t="n">
        <v>0</v>
      </c>
      <c r="MV18" s="1" t="n">
        <v>0</v>
      </c>
      <c r="MW18" s="1" t="n">
        <v>0</v>
      </c>
      <c r="MX18" s="1" t="n">
        <v>0</v>
      </c>
      <c r="MY18" s="1" t="n">
        <v>0</v>
      </c>
      <c r="MZ18" s="1" t="n">
        <v>0</v>
      </c>
      <c r="NA18" s="1" t="n">
        <v>0</v>
      </c>
      <c r="NB18" s="1" t="n">
        <v>0</v>
      </c>
      <c r="NC18" s="1" t="n">
        <v>0</v>
      </c>
      <c r="ND18" s="1" t="n">
        <v>0</v>
      </c>
      <c r="NE18" s="1" t="n">
        <v>0</v>
      </c>
      <c r="NF18" s="1" t="n">
        <v>0</v>
      </c>
      <c r="NG18" s="1" t="n">
        <v>0</v>
      </c>
      <c r="NH18" s="1" t="n">
        <v>0</v>
      </c>
      <c r="NI18" s="1" t="n">
        <v>0</v>
      </c>
      <c r="NJ18" s="1" t="n">
        <v>0</v>
      </c>
      <c r="NK18" s="1" t="n">
        <v>0</v>
      </c>
      <c r="NL18" s="1" t="n">
        <v>0</v>
      </c>
      <c r="NM18" s="1" t="n">
        <v>0</v>
      </c>
      <c r="NN18" s="1" t="n">
        <v>0</v>
      </c>
      <c r="NO18" s="1" t="n">
        <v>0</v>
      </c>
      <c r="NP18" s="1" t="n">
        <v>0</v>
      </c>
      <c r="NQ18" s="1" t="n">
        <v>0</v>
      </c>
      <c r="NR18" s="1" t="n">
        <v>0</v>
      </c>
      <c r="NS18" s="1" t="n">
        <v>0</v>
      </c>
      <c r="NT18" s="1" t="n">
        <v>0</v>
      </c>
      <c r="NU18" s="1" t="n">
        <v>0</v>
      </c>
      <c r="NV18" s="1" t="n">
        <v>0</v>
      </c>
      <c r="NW18" s="33" t="e">
        <v>#DIV/0!</v>
      </c>
      <c r="NX18" s="3" t="e">
        <v>#DIV/0!</v>
      </c>
      <c r="NY18" s="1" t="e">
        <v>#N/A</v>
      </c>
      <c r="NZ18" s="79" t="e">
        <v>#DIV/0!</v>
      </c>
      <c r="OA18" s="34" t="e">
        <v>#N/A</v>
      </c>
      <c r="OB18" s="34" t="e">
        <v>#N/A</v>
      </c>
      <c r="OC18" s="32" t="n">
        <v>0</v>
      </c>
      <c r="OD18" s="32" t="e">
        <v>#DIV/0!</v>
      </c>
      <c r="OE18" s="32" t="e">
        <v>#DIV/0!</v>
      </c>
      <c r="OF18" s="32" t="e">
        <v>#DIV/0!</v>
      </c>
      <c r="OG18" s="1" t="n">
        <v>0</v>
      </c>
      <c r="OH18" s="1" t="n">
        <v>0</v>
      </c>
      <c r="OI18" s="1" t="n">
        <v>0</v>
      </c>
      <c r="OJ18" s="33" t="e">
        <v>#DIV/0!</v>
      </c>
      <c r="OK18" s="3" t="e">
        <v>#DIV/0!</v>
      </c>
      <c r="OL18" s="1" t="e">
        <v>#N/A</v>
      </c>
      <c r="OM18" s="79" t="e">
        <v>#DIV/0!</v>
      </c>
      <c r="ON18" s="34" t="e">
        <v>#N/A</v>
      </c>
      <c r="OO18" s="34" t="e">
        <v>#N/A</v>
      </c>
      <c r="OP18" s="32" t="n">
        <v>0</v>
      </c>
      <c r="OQ18" s="32" t="e">
        <v>#DIV/0!</v>
      </c>
      <c r="OR18" s="32" t="e">
        <v>#DIV/0!</v>
      </c>
      <c r="OS18" s="32" t="e">
        <v>#DIV/0!</v>
      </c>
      <c r="OT18" t="e">
        <v>#DIV/0!</v>
      </c>
      <c r="OU18" t="e">
        <v>#DIV/0!</v>
      </c>
      <c r="OV18" t="e">
        <v>#DIV/0!</v>
      </c>
      <c r="OW18" t="e">
        <v>#DIV/0!</v>
      </c>
      <c r="OX18" t="e">
        <v>#DIV/0!</v>
      </c>
      <c r="OY18" t="e">
        <v>#DIV/0!</v>
      </c>
    </row>
    <row r="19" ht="16.5" customHeight="1" thickBot="1" thickTop="1">
      <c r="A19" s="2" t="n">
        <v>45110</v>
      </c>
      <c r="B19" t="inlineStr">
        <is>
          <t>China</t>
        </is>
      </c>
      <c r="C19" t="inlineStr">
        <is>
          <t>Super League</t>
        </is>
      </c>
      <c r="D19" t="inlineStr">
        <is>
          <t>Chengdu Qianbao</t>
        </is>
      </c>
      <c r="E19" t="inlineStr">
        <is>
          <t>Beijing Guoan</t>
        </is>
      </c>
      <c r="L19" t="n">
        <v>2.08</v>
      </c>
      <c r="M19" t="n">
        <v>3.55</v>
      </c>
      <c r="N19" t="n">
        <v>4</v>
      </c>
      <c r="O19" t="n">
        <v>2802</v>
      </c>
      <c r="P19" t="n">
        <v>2.02</v>
      </c>
      <c r="Q19" t="n">
        <v>1.94</v>
      </c>
      <c r="R19" t="n">
        <v>519</v>
      </c>
      <c r="BG19" t="n">
        <v>7</v>
      </c>
      <c r="BH19" t="n">
        <v>1</v>
      </c>
      <c r="BI19" t="n">
        <v>5</v>
      </c>
      <c r="BJ19" t="n">
        <v>5</v>
      </c>
      <c r="BK19" t="n">
        <v>3</v>
      </c>
      <c r="BL19" t="n">
        <v>6</v>
      </c>
      <c r="BM19" t="n">
        <v>5</v>
      </c>
      <c r="BN19" t="n">
        <v>1.71</v>
      </c>
      <c r="BO19" t="n">
        <v>1.14</v>
      </c>
      <c r="BP19" t="n">
        <v>5</v>
      </c>
      <c r="BQ19" t="n">
        <v>4</v>
      </c>
      <c r="BR19" t="n">
        <v>4</v>
      </c>
      <c r="BS19" t="n">
        <v>6</v>
      </c>
      <c r="BT19" t="n">
        <v>3</v>
      </c>
      <c r="BU19" t="n">
        <v>2</v>
      </c>
      <c r="BV19" t="n">
        <v>2</v>
      </c>
      <c r="BW19" t="n">
        <v>6</v>
      </c>
      <c r="BX19" t="n">
        <v>0</v>
      </c>
      <c r="BY19" t="n">
        <v>5</v>
      </c>
      <c r="BZ19" t="n">
        <v>3</v>
      </c>
      <c r="CA19" t="n">
        <v>3</v>
      </c>
      <c r="CB19" t="n">
        <v>6</v>
      </c>
      <c r="CC19" t="n">
        <v>5</v>
      </c>
      <c r="CD19" t="n">
        <v>1.33</v>
      </c>
      <c r="CE19" t="n">
        <v>1.67</v>
      </c>
      <c r="CF19" t="n">
        <v>5</v>
      </c>
      <c r="CG19" t="n">
        <v>4</v>
      </c>
      <c r="CH19" t="n">
        <v>3</v>
      </c>
      <c r="CI19" t="n">
        <v>6</v>
      </c>
      <c r="CJ19" t="n">
        <v>4</v>
      </c>
      <c r="CK19" t="n">
        <v>0</v>
      </c>
      <c r="CL19" t="n">
        <v>2</v>
      </c>
      <c r="CM19" t="n">
        <v>4</v>
      </c>
      <c r="CN19" t="n">
        <v>1</v>
      </c>
      <c r="CO19" t="n">
        <v>3</v>
      </c>
      <c r="CP19" t="n">
        <v>3</v>
      </c>
      <c r="CQ19" t="n">
        <v>2</v>
      </c>
      <c r="CR19" t="n">
        <v>3</v>
      </c>
      <c r="CS19" t="n">
        <v>3</v>
      </c>
      <c r="CT19" t="n">
        <v>1.5</v>
      </c>
      <c r="CU19" t="n">
        <v>1.25</v>
      </c>
      <c r="CV19" t="n">
        <v>3</v>
      </c>
      <c r="CW19" t="n">
        <v>2</v>
      </c>
      <c r="CX19" t="n">
        <v>2</v>
      </c>
      <c r="CY19" t="n">
        <v>3</v>
      </c>
      <c r="CZ19" t="n">
        <v>2</v>
      </c>
      <c r="DA19" t="n">
        <v>1</v>
      </c>
      <c r="DB19" t="n">
        <v>2</v>
      </c>
      <c r="DC19" t="n">
        <v>3</v>
      </c>
      <c r="DD19" t="n">
        <v>0</v>
      </c>
      <c r="DE19" t="n">
        <v>3</v>
      </c>
      <c r="DF19" t="n">
        <v>1</v>
      </c>
      <c r="DG19" t="n">
        <v>1</v>
      </c>
      <c r="DH19" t="n">
        <v>3</v>
      </c>
      <c r="DI19" t="n">
        <v>3</v>
      </c>
      <c r="DJ19" t="n">
        <v>1.33</v>
      </c>
      <c r="DK19" t="n">
        <v>1.67</v>
      </c>
      <c r="DL19" t="n">
        <v>3</v>
      </c>
      <c r="DM19" t="n">
        <v>2</v>
      </c>
      <c r="DN19" t="n">
        <v>1</v>
      </c>
      <c r="DO19" t="n">
        <v>3</v>
      </c>
      <c r="DP19" t="n">
        <v>2</v>
      </c>
      <c r="DQ19" t="n">
        <v>0</v>
      </c>
      <c r="DR19" t="n">
        <v>0</v>
      </c>
      <c r="DS19" t="n">
        <v>4</v>
      </c>
      <c r="DT19" t="n">
        <v>1</v>
      </c>
      <c r="DU19" t="n">
        <v>64</v>
      </c>
      <c r="DV19" t="n">
        <v>4</v>
      </c>
      <c r="DW19" t="n">
        <v>6</v>
      </c>
      <c r="DX19" t="n">
        <v>100</v>
      </c>
      <c r="DY19" t="inlineStr">
        <is>
          <t xml:space="preserve"> </t>
        </is>
      </c>
      <c r="DZ19" t="inlineStr">
        <is>
          <t xml:space="preserve"> 1 - 1</t>
        </is>
      </c>
      <c r="EA19" t="inlineStr">
        <is>
          <t xml:space="preserve"> 2 - 0</t>
        </is>
      </c>
      <c r="EB19" t="inlineStr">
        <is>
          <t xml:space="preserve"> </t>
        </is>
      </c>
      <c r="EC19" t="inlineStr">
        <is>
          <t xml:space="preserve"> 2 - 3</t>
        </is>
      </c>
      <c r="ED19" t="n">
        <v>12</v>
      </c>
      <c r="EE19" t="n">
        <v>8</v>
      </c>
      <c r="EF19" t="n">
        <v>2</v>
      </c>
      <c r="EG19" t="n">
        <v>0</v>
      </c>
      <c r="EH19" t="n">
        <v>2</v>
      </c>
      <c r="EI19" t="n">
        <v>0</v>
      </c>
      <c r="EJ19" t="n">
        <v>1</v>
      </c>
      <c r="EK19" t="n">
        <v>1</v>
      </c>
      <c r="EL19" t="n">
        <v>2</v>
      </c>
      <c r="EM19" t="n">
        <v>2</v>
      </c>
      <c r="EN19" t="n">
        <v>1</v>
      </c>
      <c r="EO19" t="n">
        <v>1</v>
      </c>
      <c r="EP19" t="n">
        <v>2</v>
      </c>
      <c r="EQ19" t="n">
        <v>2</v>
      </c>
      <c r="ER19" t="n">
        <v>29</v>
      </c>
      <c r="ES19" t="n">
        <v>29</v>
      </c>
      <c r="ET19" t="n">
        <v>29</v>
      </c>
      <c r="EU19" t="n">
        <v>43</v>
      </c>
      <c r="EV19" t="n">
        <v>29</v>
      </c>
      <c r="EW19" t="n">
        <v>43</v>
      </c>
      <c r="EX19" t="n">
        <v>58.3</v>
      </c>
      <c r="EY19" t="n">
        <v>42</v>
      </c>
      <c r="EZ19" t="n">
        <v>12.5</v>
      </c>
      <c r="FA19" t="n">
        <v>87</v>
      </c>
      <c r="FB19" t="n">
        <v>1</v>
      </c>
      <c r="FC19" t="n">
        <v>3</v>
      </c>
      <c r="FD19" t="n">
        <v>8</v>
      </c>
      <c r="FE19" t="n">
        <v>10</v>
      </c>
      <c r="FF19" t="n">
        <v>1</v>
      </c>
      <c r="FG19" t="n">
        <v>1</v>
      </c>
      <c r="FH19" t="n">
        <v>0</v>
      </c>
      <c r="FI19" t="n">
        <v>4</v>
      </c>
      <c r="FJ19" t="n">
        <v>0</v>
      </c>
      <c r="FK19" t="n">
        <v>1</v>
      </c>
      <c r="FL19" t="n">
        <v>3</v>
      </c>
      <c r="FM19" t="n">
        <v>2</v>
      </c>
      <c r="FN19" t="n">
        <v>2</v>
      </c>
      <c r="FO19" t="n">
        <v>1</v>
      </c>
      <c r="FP19" t="n">
        <v>1</v>
      </c>
      <c r="FQ19" t="n">
        <v>1</v>
      </c>
      <c r="FR19" t="n">
        <v>33</v>
      </c>
      <c r="FS19" t="n">
        <v>67</v>
      </c>
      <c r="FT19" t="n">
        <v>17</v>
      </c>
      <c r="FU19" t="n">
        <v>50</v>
      </c>
      <c r="FV19" t="n">
        <v>50</v>
      </c>
      <c r="FW19" t="n">
        <v>33</v>
      </c>
      <c r="FX19" t="n">
        <v>12.5</v>
      </c>
      <c r="FY19" t="n">
        <v>87</v>
      </c>
      <c r="FZ19" t="n">
        <v>60</v>
      </c>
      <c r="GA19" t="n">
        <v>40</v>
      </c>
      <c r="GB19" t="n">
        <v>1</v>
      </c>
      <c r="GC19" t="n">
        <v>2</v>
      </c>
      <c r="GD19" t="n">
        <v>4</v>
      </c>
      <c r="GE19" t="n">
        <v>3</v>
      </c>
      <c r="GF19" t="n">
        <v>0</v>
      </c>
      <c r="GG19" t="n">
        <v>5</v>
      </c>
      <c r="GH19" t="n">
        <v>1</v>
      </c>
      <c r="GI19" t="n">
        <v>3</v>
      </c>
      <c r="GJ19" t="n">
        <v>1</v>
      </c>
      <c r="GK19" t="n">
        <v>1</v>
      </c>
      <c r="GL19" t="n">
        <v>0</v>
      </c>
      <c r="GM19" t="n">
        <v>5</v>
      </c>
      <c r="GN19" t="n">
        <v>2</v>
      </c>
      <c r="GO19" t="n">
        <v>3</v>
      </c>
      <c r="GP19" t="n">
        <v>0</v>
      </c>
      <c r="GQ19" t="n">
        <v>3</v>
      </c>
      <c r="GR19" t="n">
        <v>4</v>
      </c>
      <c r="GS19" t="n">
        <v>0</v>
      </c>
      <c r="GT19" t="n">
        <v>2</v>
      </c>
      <c r="GU19" t="n">
        <v>2</v>
      </c>
      <c r="GV19" t="n">
        <v>3</v>
      </c>
      <c r="GW19" t="n">
        <v>2</v>
      </c>
      <c r="GX19" t="n">
        <v>3</v>
      </c>
      <c r="GY19" t="n">
        <v>1</v>
      </c>
      <c r="GZ19" t="n">
        <v>3</v>
      </c>
      <c r="HA19" t="n">
        <v>1</v>
      </c>
      <c r="HB19" t="n">
        <v>2</v>
      </c>
      <c r="HC19" t="n">
        <v>3</v>
      </c>
      <c r="HD19" t="n">
        <v>2</v>
      </c>
      <c r="HE19" t="n">
        <v>0</v>
      </c>
      <c r="HF19" t="n">
        <v>3</v>
      </c>
      <c r="HG19" t="n">
        <v>4</v>
      </c>
      <c r="HH19" t="n">
        <v>0</v>
      </c>
      <c r="HI19" t="n">
        <v>2</v>
      </c>
      <c r="HJ19" t="n">
        <v>3</v>
      </c>
      <c r="HK19" t="n">
        <v>3</v>
      </c>
      <c r="HL19" t="n">
        <v>0</v>
      </c>
      <c r="HM19" t="n">
        <v>1</v>
      </c>
      <c r="HN19" t="n">
        <v>2</v>
      </c>
      <c r="HO19" t="n">
        <v>3</v>
      </c>
      <c r="HP19" t="n">
        <v>3</v>
      </c>
      <c r="HQ19" t="n">
        <v>3</v>
      </c>
      <c r="HR19" t="n">
        <v>3</v>
      </c>
      <c r="HS19" t="n">
        <v>4</v>
      </c>
      <c r="HU19" t="n">
        <v>10</v>
      </c>
      <c r="HW19" t="n">
        <v>5</v>
      </c>
      <c r="HX19" t="n">
        <v>7</v>
      </c>
      <c r="HY19" t="n">
        <v>3</v>
      </c>
      <c r="HZ19" t="n">
        <v>4</v>
      </c>
      <c r="IA19" t="n">
        <v>7</v>
      </c>
      <c r="IB19" t="n">
        <v>10</v>
      </c>
      <c r="ID19" t="n">
        <v>14</v>
      </c>
      <c r="IF19" t="n">
        <v>4</v>
      </c>
      <c r="IG19" t="n">
        <v>10</v>
      </c>
      <c r="IH19" t="n">
        <v>9</v>
      </c>
      <c r="II19" t="n">
        <v>14</v>
      </c>
      <c r="IJ19" t="n">
        <v>10</v>
      </c>
      <c r="IK19" t="n">
        <v>11</v>
      </c>
      <c r="IL19" t="n">
        <v>2</v>
      </c>
      <c r="IM19" t="n">
        <v>2</v>
      </c>
      <c r="IN19" t="n">
        <v>2</v>
      </c>
      <c r="IO19" t="n">
        <v>5</v>
      </c>
      <c r="IQ19" t="n">
        <v>6</v>
      </c>
      <c r="IS19" t="n">
        <v>4</v>
      </c>
      <c r="IT19" t="n">
        <v>4</v>
      </c>
      <c r="IU19" t="n">
        <v>4</v>
      </c>
      <c r="IV19" t="n">
        <v>4</v>
      </c>
      <c r="IW19" t="n">
        <v>6</v>
      </c>
      <c r="IX19" t="n">
        <v>8</v>
      </c>
      <c r="IZ19" t="n">
        <v>13</v>
      </c>
      <c r="JB19" t="n">
        <v>3</v>
      </c>
      <c r="JC19" t="n">
        <v>7</v>
      </c>
      <c r="JD19" t="n">
        <v>4</v>
      </c>
      <c r="JE19" t="n">
        <v>9</v>
      </c>
      <c r="JF19" t="n">
        <v>9</v>
      </c>
      <c r="JG19" t="n">
        <v>12</v>
      </c>
      <c r="KD19" t="inlineStr">
        <is>
          <t>A</t>
        </is>
      </c>
      <c r="KE19" t="inlineStr">
        <is>
          <t>A</t>
        </is>
      </c>
      <c r="KF19" t="inlineStr">
        <is>
          <t>R</t>
        </is>
      </c>
      <c r="KG19" t="inlineStr">
        <is>
          <t>G</t>
        </is>
      </c>
      <c r="KH19" t="inlineStr">
        <is>
          <t>A</t>
        </is>
      </c>
      <c r="KI19" t="inlineStr">
        <is>
          <t>G</t>
        </is>
      </c>
      <c r="KJ19" t="inlineStr">
        <is>
          <t>G</t>
        </is>
      </c>
      <c r="KK19" t="n">
        <v>18</v>
      </c>
      <c r="KL19" t="n">
        <v>13</v>
      </c>
      <c r="KM19" t="n">
        <v>9</v>
      </c>
      <c r="KN19" s="1" t="inlineStr">
        <is>
          <t>Chengdu Rongcheng</t>
        </is>
      </c>
      <c r="KO19" s="1" t="inlineStr">
        <is>
          <t>Beijing Guoan</t>
        </is>
      </c>
      <c r="KP19" s="1" t="inlineStr">
        <is>
          <t>Chengdu Rongcheng v Beijing Guoan</t>
        </is>
      </c>
      <c r="KQ19" t="inlineStr">
        <is>
          <t>China_Super League</t>
        </is>
      </c>
      <c r="KR19" s="1" t="inlineStr">
        <is>
          <t>G</t>
        </is>
      </c>
      <c r="KS19" s="1" t="inlineStr">
        <is>
          <t>A</t>
        </is>
      </c>
      <c r="KT19" s="1" t="inlineStr">
        <is>
          <t>A</t>
        </is>
      </c>
      <c r="KU19" s="1" t="inlineStr">
        <is>
          <t>R</t>
        </is>
      </c>
      <c r="KV19" s="1" t="inlineStr">
        <is>
          <t>G</t>
        </is>
      </c>
      <c r="KW19" s="1" t="inlineStr">
        <is>
          <t>G</t>
        </is>
      </c>
      <c r="KX19" s="1" t="inlineStr">
        <is>
          <t>A</t>
        </is>
      </c>
      <c r="KY19" s="1" t="inlineStr">
        <is>
          <t>A</t>
        </is>
      </c>
      <c r="KZ19" s="1" t="inlineStr">
        <is>
          <t>G</t>
        </is>
      </c>
      <c r="LA19" s="1" t="inlineStr">
        <is>
          <t>A</t>
        </is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inlineStr">
        <is>
          <t>B</t>
        </is>
      </c>
      <c r="LU19" s="4" t="n">
        <v>2</v>
      </c>
      <c r="LV19" s="4" t="n">
        <v>1</v>
      </c>
      <c r="LW19" s="4" t="n">
        <v>1</v>
      </c>
      <c r="LX19" s="4" t="n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33" t="e">
        <v>#DIV/0!</v>
      </c>
      <c r="NX19" s="3" t="e">
        <v>#DIV/0!</v>
      </c>
      <c r="NY19" s="1" t="e">
        <v>#N/A</v>
      </c>
      <c r="NZ19" s="79" t="e">
        <v>#DIV/0!</v>
      </c>
      <c r="OA19" s="34" t="e">
        <v>#N/A</v>
      </c>
      <c r="OB19" s="34" t="e">
        <v>#N/A</v>
      </c>
      <c r="OC19" s="32" t="n">
        <v>0</v>
      </c>
      <c r="OD19" s="32" t="e">
        <v>#DIV/0!</v>
      </c>
      <c r="OE19" s="32" t="e">
        <v>#DIV/0!</v>
      </c>
      <c r="OF19" s="32" t="e">
        <v>#DIV/0!</v>
      </c>
      <c r="OG19" s="1" t="n">
        <v>0</v>
      </c>
      <c r="OH19" s="1" t="n">
        <v>0</v>
      </c>
      <c r="OI19" s="1" t="n">
        <v>0</v>
      </c>
      <c r="OJ19" s="33" t="e">
        <v>#DIV/0!</v>
      </c>
      <c r="OK19" s="3" t="e">
        <v>#DIV/0!</v>
      </c>
      <c r="OL19" s="1" t="e">
        <v>#N/A</v>
      </c>
      <c r="OM19" s="79" t="e">
        <v>#DIV/0!</v>
      </c>
      <c r="ON19" s="34" t="e">
        <v>#N/A</v>
      </c>
      <c r="OO19" s="34" t="e">
        <v>#N/A</v>
      </c>
      <c r="OP19" s="32" t="n">
        <v>0</v>
      </c>
      <c r="OQ19" s="32" t="e">
        <v>#DIV/0!</v>
      </c>
      <c r="OR19" s="32" t="e">
        <v>#DIV/0!</v>
      </c>
      <c r="OS19" s="32" t="e">
        <v>#DIV/0!</v>
      </c>
      <c r="OT19" t="e">
        <v>#DIV/0!</v>
      </c>
      <c r="OU19" t="e">
        <v>#DIV/0!</v>
      </c>
      <c r="OV19" t="e">
        <v>#DIV/0!</v>
      </c>
      <c r="OW19" t="e">
        <v>#DIV/0!</v>
      </c>
      <c r="OX19" t="e">
        <v>#DIV/0!</v>
      </c>
      <c r="OY19" t="e">
        <v>#DIV/0!</v>
      </c>
    </row>
    <row r="20" ht="16.5" customHeight="1" thickBot="1" thickTop="1">
      <c r="A20" s="2" t="n">
        <v>45110</v>
      </c>
      <c r="B20" t="inlineStr">
        <is>
          <t>China</t>
        </is>
      </c>
      <c r="C20" t="inlineStr">
        <is>
          <t>Super League</t>
        </is>
      </c>
      <c r="D20" t="inlineStr">
        <is>
          <t>Changchun Yatai</t>
        </is>
      </c>
      <c r="E20" t="inlineStr">
        <is>
          <t>Henan Jianye</t>
        </is>
      </c>
      <c r="L20" t="n">
        <v>2.54</v>
      </c>
      <c r="M20" t="n">
        <v>3.5</v>
      </c>
      <c r="N20" t="n">
        <v>2.94</v>
      </c>
      <c r="O20" t="n">
        <v>1988</v>
      </c>
      <c r="P20" t="n">
        <v>1.92</v>
      </c>
      <c r="Q20" t="n">
        <v>2.04</v>
      </c>
      <c r="R20" t="n">
        <v>585</v>
      </c>
      <c r="BG20" t="n">
        <v>6</v>
      </c>
      <c r="BH20" t="n">
        <v>0</v>
      </c>
      <c r="BI20" t="n">
        <v>5</v>
      </c>
      <c r="BJ20" t="n">
        <v>4</v>
      </c>
      <c r="BK20" t="n">
        <v>3</v>
      </c>
      <c r="BL20" t="n">
        <v>5</v>
      </c>
      <c r="BM20" t="n">
        <v>5</v>
      </c>
      <c r="BN20" t="n">
        <v>1.83</v>
      </c>
      <c r="BO20" t="n">
        <v>1.83</v>
      </c>
      <c r="BP20" t="n">
        <v>4</v>
      </c>
      <c r="BQ20" t="n">
        <v>6</v>
      </c>
      <c r="BR20" t="n">
        <v>3</v>
      </c>
      <c r="BS20" t="n">
        <v>4</v>
      </c>
      <c r="BT20" t="n">
        <v>3</v>
      </c>
      <c r="BU20" t="n">
        <v>1</v>
      </c>
      <c r="BV20" t="n">
        <v>0</v>
      </c>
      <c r="BW20" t="n">
        <v>6</v>
      </c>
      <c r="BX20" t="n">
        <v>0</v>
      </c>
      <c r="BY20" t="n">
        <v>3</v>
      </c>
      <c r="BZ20" t="n">
        <v>1</v>
      </c>
      <c r="CA20" t="n">
        <v>1</v>
      </c>
      <c r="CB20" t="n">
        <v>4</v>
      </c>
      <c r="CC20" t="n">
        <v>5</v>
      </c>
      <c r="CD20" t="n">
        <v>0.83</v>
      </c>
      <c r="CE20" t="n">
        <v>1.17</v>
      </c>
      <c r="CF20" t="n">
        <v>3</v>
      </c>
      <c r="CG20" t="n">
        <v>2</v>
      </c>
      <c r="CH20" t="n">
        <v>1</v>
      </c>
      <c r="CI20" t="n">
        <v>6</v>
      </c>
      <c r="CJ20" t="n">
        <v>2</v>
      </c>
      <c r="CK20" t="n">
        <v>0</v>
      </c>
      <c r="CL20" t="n">
        <v>0</v>
      </c>
      <c r="CM20" t="n">
        <v>4</v>
      </c>
      <c r="CN20" t="n">
        <v>0</v>
      </c>
      <c r="CO20" t="n">
        <v>3</v>
      </c>
      <c r="CP20" t="n">
        <v>3</v>
      </c>
      <c r="CQ20" t="n">
        <v>3</v>
      </c>
      <c r="CR20" t="n">
        <v>4</v>
      </c>
      <c r="CS20" t="n">
        <v>3</v>
      </c>
      <c r="CT20" t="n">
        <v>2.5</v>
      </c>
      <c r="CU20" t="n">
        <v>1.75</v>
      </c>
      <c r="CV20" t="n">
        <v>3</v>
      </c>
      <c r="CW20" t="n">
        <v>4</v>
      </c>
      <c r="CX20" t="n">
        <v>2</v>
      </c>
      <c r="CY20" t="n">
        <v>3</v>
      </c>
      <c r="CZ20" t="n">
        <v>3</v>
      </c>
      <c r="DA20" t="n">
        <v>0</v>
      </c>
      <c r="DB20" t="n">
        <v>0</v>
      </c>
      <c r="DC20" t="n">
        <v>3</v>
      </c>
      <c r="DD20" t="n">
        <v>0</v>
      </c>
      <c r="DE20" t="n">
        <v>2</v>
      </c>
      <c r="DF20" t="n">
        <v>1</v>
      </c>
      <c r="DG20" t="n">
        <v>1</v>
      </c>
      <c r="DH20" t="n">
        <v>2</v>
      </c>
      <c r="DI20" t="n">
        <v>3</v>
      </c>
      <c r="DJ20" t="n">
        <v>1</v>
      </c>
      <c r="DK20" t="n">
        <v>1.67</v>
      </c>
      <c r="DL20" t="n">
        <v>2</v>
      </c>
      <c r="DM20" t="n">
        <v>2</v>
      </c>
      <c r="DN20" t="n">
        <v>1</v>
      </c>
      <c r="DO20" t="n">
        <v>3</v>
      </c>
      <c r="DP20" t="n">
        <v>1</v>
      </c>
      <c r="DQ20" t="n">
        <v>0</v>
      </c>
      <c r="DR20" t="n">
        <v>0</v>
      </c>
      <c r="DS20" t="n">
        <v>4</v>
      </c>
      <c r="DT20" t="n">
        <v>2</v>
      </c>
      <c r="DU20" t="n">
        <v>78</v>
      </c>
      <c r="DV20" t="n">
        <v>3</v>
      </c>
      <c r="DW20" t="n">
        <v>3</v>
      </c>
      <c r="DX20" t="n">
        <v>75</v>
      </c>
      <c r="DY20" t="inlineStr">
        <is>
          <t xml:space="preserve"> </t>
        </is>
      </c>
      <c r="DZ20" t="inlineStr">
        <is>
          <t xml:space="preserve"> 1 - 1</t>
        </is>
      </c>
      <c r="EA20" t="inlineStr">
        <is>
          <t xml:space="preserve"> 1 - 1</t>
        </is>
      </c>
      <c r="EB20" t="inlineStr">
        <is>
          <t xml:space="preserve"> </t>
        </is>
      </c>
      <c r="EC20" t="inlineStr">
        <is>
          <t xml:space="preserve"> 0 - 0</t>
        </is>
      </c>
      <c r="ED20" t="n">
        <v>11</v>
      </c>
      <c r="EE20" t="n">
        <v>11</v>
      </c>
      <c r="EF20" t="n">
        <v>2</v>
      </c>
      <c r="EG20" t="n">
        <v>3</v>
      </c>
      <c r="EH20" t="n">
        <v>2</v>
      </c>
      <c r="EI20" t="n">
        <v>1</v>
      </c>
      <c r="EJ20" t="n">
        <v>2</v>
      </c>
      <c r="EK20" t="n">
        <v>1</v>
      </c>
      <c r="EL20" t="n">
        <v>1</v>
      </c>
      <c r="EM20" t="n">
        <v>2</v>
      </c>
      <c r="EN20" t="n">
        <v>1</v>
      </c>
      <c r="EO20" t="n">
        <v>2</v>
      </c>
      <c r="EP20" t="n">
        <v>1</v>
      </c>
      <c r="EQ20" t="n">
        <v>1</v>
      </c>
      <c r="ER20" t="n">
        <v>83</v>
      </c>
      <c r="ES20" t="n">
        <v>50</v>
      </c>
      <c r="ET20" t="n">
        <v>50</v>
      </c>
      <c r="EU20" t="n">
        <v>50</v>
      </c>
      <c r="EV20" t="n">
        <v>50</v>
      </c>
      <c r="EW20" t="n">
        <v>17</v>
      </c>
      <c r="EX20" t="n">
        <v>63.6</v>
      </c>
      <c r="EY20" t="n">
        <v>36</v>
      </c>
      <c r="EZ20" t="n">
        <v>45.5</v>
      </c>
      <c r="FA20" t="n">
        <v>54</v>
      </c>
      <c r="FB20" t="n">
        <v>3</v>
      </c>
      <c r="FC20" t="n">
        <v>1</v>
      </c>
      <c r="FD20" t="n">
        <v>5</v>
      </c>
      <c r="FE20" t="n">
        <v>7</v>
      </c>
      <c r="FF20" t="n">
        <v>0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2</v>
      </c>
      <c r="FO20" t="n">
        <v>1</v>
      </c>
      <c r="FP20" t="n">
        <v>0</v>
      </c>
      <c r="FQ20" t="n">
        <v>3</v>
      </c>
      <c r="FR20" t="n">
        <v>0</v>
      </c>
      <c r="FS20" t="n">
        <v>33</v>
      </c>
      <c r="FT20" t="n">
        <v>17</v>
      </c>
      <c r="FU20" t="n">
        <v>33</v>
      </c>
      <c r="FV20" t="n">
        <v>50</v>
      </c>
      <c r="FW20" t="n">
        <v>50</v>
      </c>
      <c r="FX20" t="n">
        <v>40</v>
      </c>
      <c r="FY20" t="n">
        <v>60</v>
      </c>
      <c r="FZ20" t="n">
        <v>28.6</v>
      </c>
      <c r="GA20" t="n">
        <v>71</v>
      </c>
      <c r="GB20" t="n">
        <v>1</v>
      </c>
      <c r="GC20" t="n">
        <v>1</v>
      </c>
      <c r="GD20" t="n">
        <v>3</v>
      </c>
      <c r="GE20" t="n">
        <v>1</v>
      </c>
      <c r="GF20" t="n">
        <v>2</v>
      </c>
      <c r="GG20" t="n">
        <v>3</v>
      </c>
      <c r="GH20" t="n">
        <v>1</v>
      </c>
      <c r="GI20" t="n">
        <v>1</v>
      </c>
      <c r="GJ20" t="n">
        <v>3</v>
      </c>
      <c r="GK20" t="n">
        <v>2</v>
      </c>
      <c r="GL20" t="n">
        <v>1</v>
      </c>
      <c r="GM20" t="n">
        <v>3</v>
      </c>
      <c r="GN20" t="n">
        <v>3</v>
      </c>
      <c r="GO20" t="n">
        <v>2</v>
      </c>
      <c r="GP20" t="n">
        <v>2</v>
      </c>
      <c r="GQ20" t="n">
        <v>4</v>
      </c>
      <c r="GR20" t="n">
        <v>0</v>
      </c>
      <c r="GS20" t="n">
        <v>2</v>
      </c>
      <c r="GT20" t="n">
        <v>1</v>
      </c>
      <c r="GU20" t="n">
        <v>4</v>
      </c>
      <c r="GV20" t="n">
        <v>1</v>
      </c>
      <c r="GW20" t="n">
        <v>3</v>
      </c>
      <c r="GX20" t="n">
        <v>2</v>
      </c>
      <c r="GY20" t="n">
        <v>1</v>
      </c>
      <c r="GZ20" t="n">
        <v>3</v>
      </c>
      <c r="HA20" t="n">
        <v>0</v>
      </c>
      <c r="HB20" t="n">
        <v>1</v>
      </c>
      <c r="HC20" t="n">
        <v>3</v>
      </c>
      <c r="HD20" t="n">
        <v>2</v>
      </c>
      <c r="HE20" t="n">
        <v>0</v>
      </c>
      <c r="HF20" t="n">
        <v>3</v>
      </c>
      <c r="HG20" t="n">
        <v>2</v>
      </c>
      <c r="HH20" t="n">
        <v>0</v>
      </c>
      <c r="HI20" t="n">
        <v>1</v>
      </c>
      <c r="HJ20" t="n">
        <v>1</v>
      </c>
      <c r="HK20" t="n">
        <v>4</v>
      </c>
      <c r="HL20" t="n">
        <v>1</v>
      </c>
      <c r="HM20" t="n">
        <v>3</v>
      </c>
      <c r="HN20" t="n">
        <v>2</v>
      </c>
      <c r="HO20" t="n">
        <v>1</v>
      </c>
      <c r="HP20" t="n">
        <v>6</v>
      </c>
      <c r="HQ20" t="n">
        <v>7</v>
      </c>
      <c r="HS20" t="n">
        <v>2</v>
      </c>
      <c r="HT20" t="n">
        <v>4</v>
      </c>
      <c r="HU20" t="n">
        <v>9</v>
      </c>
      <c r="HW20" t="n">
        <v>4</v>
      </c>
      <c r="HX20" t="n">
        <v>18</v>
      </c>
      <c r="HY20" t="n">
        <v>8</v>
      </c>
      <c r="HZ20" t="n">
        <v>7</v>
      </c>
      <c r="IA20" t="n">
        <v>11</v>
      </c>
      <c r="IB20" t="n">
        <v>11</v>
      </c>
      <c r="IC20" t="n">
        <v>1</v>
      </c>
      <c r="ID20" t="n">
        <v>11</v>
      </c>
      <c r="IF20" t="n">
        <v>13</v>
      </c>
      <c r="IH20" t="n">
        <v>13</v>
      </c>
      <c r="II20" t="n">
        <v>8</v>
      </c>
      <c r="IJ20" t="n">
        <v>6</v>
      </c>
      <c r="IK20" t="n">
        <v>8</v>
      </c>
      <c r="IL20" t="n">
        <v>11</v>
      </c>
      <c r="IM20" t="n">
        <v>9</v>
      </c>
      <c r="IO20" t="n">
        <v>4</v>
      </c>
      <c r="IQ20" t="n">
        <v>12</v>
      </c>
      <c r="IS20" t="n">
        <v>6</v>
      </c>
      <c r="IT20" t="n">
        <v>16</v>
      </c>
      <c r="IU20" t="n">
        <v>8</v>
      </c>
      <c r="IV20" t="n">
        <v>6</v>
      </c>
      <c r="IW20" t="n">
        <v>10</v>
      </c>
      <c r="IX20" t="n">
        <v>9</v>
      </c>
      <c r="IZ20" t="n">
        <v>9</v>
      </c>
      <c r="JB20" t="n">
        <v>11</v>
      </c>
      <c r="JD20" t="n">
        <v>8</v>
      </c>
      <c r="JE20" t="n">
        <v>6</v>
      </c>
      <c r="JF20" t="n">
        <v>5</v>
      </c>
      <c r="JG20" t="n">
        <v>9</v>
      </c>
      <c r="KD20" t="inlineStr">
        <is>
          <t>R</t>
        </is>
      </c>
      <c r="KE20" t="inlineStr">
        <is>
          <t>A</t>
        </is>
      </c>
      <c r="KF20" t="inlineStr">
        <is>
          <t>A</t>
        </is>
      </c>
      <c r="KG20" t="inlineStr">
        <is>
          <t>A</t>
        </is>
      </c>
      <c r="KH20" t="inlineStr">
        <is>
          <t>R</t>
        </is>
      </c>
      <c r="KI20" t="inlineStr">
        <is>
          <t>R</t>
        </is>
      </c>
      <c r="KJ20" t="inlineStr">
        <is>
          <t>G</t>
        </is>
      </c>
      <c r="KK20" t="n">
        <v>18</v>
      </c>
      <c r="KL20" t="n">
        <v>1</v>
      </c>
      <c r="KM20" t="n">
        <v>1</v>
      </c>
      <c r="KN20" s="1" t="inlineStr">
        <is>
          <t>Changchun Yatai</t>
        </is>
      </c>
      <c r="KO20" s="1" t="inlineStr">
        <is>
          <t>Henan</t>
        </is>
      </c>
      <c r="KP20" s="1" t="inlineStr">
        <is>
          <t>Changchun Yatai v Henan</t>
        </is>
      </c>
      <c r="KQ20" t="inlineStr">
        <is>
          <t>China_Super League</t>
        </is>
      </c>
      <c r="KR20" s="1" t="inlineStr">
        <is>
          <t>G</t>
        </is>
      </c>
      <c r="KS20" s="1" t="inlineStr">
        <is>
          <t>R</t>
        </is>
      </c>
      <c r="KT20" s="1" t="inlineStr">
        <is>
          <t>R</t>
        </is>
      </c>
      <c r="KU20" s="1" t="inlineStr">
        <is>
          <t>A</t>
        </is>
      </c>
      <c r="KV20" s="1" t="inlineStr">
        <is>
          <t>A</t>
        </is>
      </c>
      <c r="KW20" s="1" t="inlineStr">
        <is>
          <t>A</t>
        </is>
      </c>
      <c r="KX20" s="1" t="inlineStr">
        <is>
          <t>A</t>
        </is>
      </c>
      <c r="KY20" s="1" t="inlineStr">
        <is>
          <t>G</t>
        </is>
      </c>
      <c r="KZ20" s="1" t="inlineStr">
        <is>
          <t>A</t>
        </is>
      </c>
      <c r="LA20" s="1" t="inlineStr">
        <is>
          <t>A</t>
        </is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inlineStr">
        <is>
          <t>B</t>
        </is>
      </c>
      <c r="LU20" s="4" t="n">
        <v>2</v>
      </c>
      <c r="LV20" s="4" t="n">
        <v>2</v>
      </c>
      <c r="LW20" s="4" t="n">
        <v>0.5</v>
      </c>
      <c r="LX20" s="4" t="n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33" t="e">
        <v>#DIV/0!</v>
      </c>
      <c r="NX20" s="3" t="e">
        <v>#DIV/0!</v>
      </c>
      <c r="NY20" s="1" t="e">
        <v>#N/A</v>
      </c>
      <c r="NZ20" s="79" t="e">
        <v>#DIV/0!</v>
      </c>
      <c r="OA20" s="34" t="e">
        <v>#N/A</v>
      </c>
      <c r="OB20" s="34" t="e">
        <v>#N/A</v>
      </c>
      <c r="OC20" s="32" t="n">
        <v>0</v>
      </c>
      <c r="OD20" s="32" t="e">
        <v>#DIV/0!</v>
      </c>
      <c r="OE20" s="32" t="e">
        <v>#DIV/0!</v>
      </c>
      <c r="OF20" s="32" t="e">
        <v>#DIV/0!</v>
      </c>
      <c r="OG20" s="1" t="n">
        <v>0</v>
      </c>
      <c r="OH20" s="1" t="n">
        <v>0</v>
      </c>
      <c r="OI20" s="1" t="n">
        <v>0</v>
      </c>
      <c r="OJ20" s="33" t="e">
        <v>#DIV/0!</v>
      </c>
      <c r="OK20" s="3" t="e">
        <v>#DIV/0!</v>
      </c>
      <c r="OL20" s="1" t="e">
        <v>#N/A</v>
      </c>
      <c r="OM20" s="79" t="e">
        <v>#DIV/0!</v>
      </c>
      <c r="ON20" s="34" t="e">
        <v>#N/A</v>
      </c>
      <c r="OO20" s="34" t="e">
        <v>#N/A</v>
      </c>
      <c r="OP20" s="32" t="n">
        <v>0</v>
      </c>
      <c r="OQ20" s="32" t="e">
        <v>#DIV/0!</v>
      </c>
      <c r="OR20" s="32" t="e">
        <v>#DIV/0!</v>
      </c>
      <c r="OS20" s="32" t="e">
        <v>#DIV/0!</v>
      </c>
      <c r="OT20" t="e">
        <v>#DIV/0!</v>
      </c>
      <c r="OU20" t="e">
        <v>#DIV/0!</v>
      </c>
      <c r="OV20" t="e">
        <v>#DIV/0!</v>
      </c>
      <c r="OW20" t="e">
        <v>#DIV/0!</v>
      </c>
      <c r="OX20" t="e">
        <v>#DIV/0!</v>
      </c>
      <c r="OY20" t="e">
        <v>#DIV/0!</v>
      </c>
    </row>
    <row r="21" ht="16.5" customHeight="1" thickBot="1" thickTop="1">
      <c r="A21" s="2" t="n">
        <v>45110</v>
      </c>
      <c r="B21" t="inlineStr">
        <is>
          <t>Latvia</t>
        </is>
      </c>
      <c r="C21" t="inlineStr">
        <is>
          <t>Virsliga</t>
        </is>
      </c>
      <c r="D21" t="inlineStr">
        <is>
          <t>Tukums</t>
        </is>
      </c>
      <c r="E21" t="inlineStr">
        <is>
          <t>Metta / LU</t>
        </is>
      </c>
      <c r="L21" t="n">
        <v>2.34</v>
      </c>
      <c r="M21" t="n">
        <v>3.85</v>
      </c>
      <c r="N21" t="n">
        <v>2.76</v>
      </c>
      <c r="O21" t="n">
        <v>52</v>
      </c>
      <c r="P21" t="n">
        <v>1.55</v>
      </c>
      <c r="Q21" t="n">
        <v>2.66</v>
      </c>
      <c r="R21" t="n">
        <v>0</v>
      </c>
      <c r="BG21" t="n">
        <v>9</v>
      </c>
      <c r="BH21" t="n">
        <v>1</v>
      </c>
      <c r="BI21" t="n">
        <v>7</v>
      </c>
      <c r="BJ21" t="n">
        <v>5</v>
      </c>
      <c r="BK21" t="n">
        <v>3</v>
      </c>
      <c r="BL21" t="n">
        <v>6</v>
      </c>
      <c r="BM21" t="n">
        <v>6</v>
      </c>
      <c r="BN21" t="n">
        <v>1.11</v>
      </c>
      <c r="BO21" t="n">
        <v>2</v>
      </c>
      <c r="BP21" t="n">
        <v>4</v>
      </c>
      <c r="BQ21" t="n">
        <v>5</v>
      </c>
      <c r="BR21" t="n">
        <v>4</v>
      </c>
      <c r="BS21" t="n">
        <v>8</v>
      </c>
      <c r="BT21" t="n">
        <v>4</v>
      </c>
      <c r="BU21" t="n">
        <v>2</v>
      </c>
      <c r="BV21" t="n">
        <v>1</v>
      </c>
      <c r="BW21" t="n">
        <v>10</v>
      </c>
      <c r="BX21" t="n">
        <v>0</v>
      </c>
      <c r="BY21" t="n">
        <v>10</v>
      </c>
      <c r="BZ21" t="n">
        <v>7</v>
      </c>
      <c r="CA21" t="n">
        <v>4</v>
      </c>
      <c r="CB21" t="n">
        <v>9</v>
      </c>
      <c r="CC21" t="n">
        <v>9</v>
      </c>
      <c r="CD21" t="n">
        <v>1.5</v>
      </c>
      <c r="CE21" t="n">
        <v>1.8</v>
      </c>
      <c r="CF21" t="n">
        <v>8</v>
      </c>
      <c r="CG21" t="n">
        <v>7</v>
      </c>
      <c r="CH21" t="n">
        <v>3</v>
      </c>
      <c r="CI21" t="n">
        <v>9</v>
      </c>
      <c r="CJ21" t="n">
        <v>7</v>
      </c>
      <c r="CK21" t="n">
        <v>3</v>
      </c>
      <c r="CL21" t="n">
        <v>1</v>
      </c>
      <c r="CM21" t="n">
        <v>4</v>
      </c>
      <c r="CN21" t="n">
        <v>0</v>
      </c>
      <c r="CO21" t="n">
        <v>3</v>
      </c>
      <c r="CP21" t="n">
        <v>2</v>
      </c>
      <c r="CQ21" t="n">
        <v>1</v>
      </c>
      <c r="CR21" t="n">
        <v>4</v>
      </c>
      <c r="CS21" t="n">
        <v>2</v>
      </c>
      <c r="CT21" t="n">
        <v>1.75</v>
      </c>
      <c r="CU21" t="n">
        <v>1</v>
      </c>
      <c r="CV21" t="n">
        <v>2</v>
      </c>
      <c r="CW21" t="n">
        <v>1</v>
      </c>
      <c r="CX21" t="n">
        <v>1</v>
      </c>
      <c r="CY21" t="n">
        <v>4</v>
      </c>
      <c r="CZ21" t="n">
        <v>3</v>
      </c>
      <c r="DA21" t="n">
        <v>1</v>
      </c>
      <c r="DB21" t="n">
        <v>0</v>
      </c>
      <c r="DC21" t="n">
        <v>5</v>
      </c>
      <c r="DD21" t="n">
        <v>0</v>
      </c>
      <c r="DE21" t="n">
        <v>5</v>
      </c>
      <c r="DF21" t="n">
        <v>4</v>
      </c>
      <c r="DG21" t="n">
        <v>1</v>
      </c>
      <c r="DH21" t="n">
        <v>5</v>
      </c>
      <c r="DI21" t="n">
        <v>4</v>
      </c>
      <c r="DJ21" t="n">
        <v>2</v>
      </c>
      <c r="DK21" t="n">
        <v>1.2</v>
      </c>
      <c r="DL21" t="n">
        <v>4</v>
      </c>
      <c r="DM21" t="n">
        <v>3</v>
      </c>
      <c r="DN21" t="n">
        <v>2</v>
      </c>
      <c r="DO21" t="n">
        <v>4</v>
      </c>
      <c r="DP21" t="n">
        <v>3</v>
      </c>
      <c r="DQ21" t="n">
        <v>3</v>
      </c>
      <c r="DR21" t="n">
        <v>0</v>
      </c>
      <c r="DS21" t="n">
        <v>3</v>
      </c>
      <c r="DT21" t="n">
        <v>3</v>
      </c>
      <c r="DU21" t="n">
        <v>53</v>
      </c>
      <c r="DV21" t="n">
        <v>5</v>
      </c>
      <c r="DW21" t="n">
        <v>7</v>
      </c>
      <c r="DX21" t="n">
        <v>87</v>
      </c>
      <c r="DY21" t="inlineStr">
        <is>
          <t xml:space="preserve"> 2 - 1</t>
        </is>
      </c>
      <c r="DZ21" t="inlineStr">
        <is>
          <t xml:space="preserve"> 3 - 1</t>
        </is>
      </c>
      <c r="EA21" t="inlineStr">
        <is>
          <t xml:space="preserve"> 1 - 0</t>
        </is>
      </c>
      <c r="EB21" t="inlineStr">
        <is>
          <t xml:space="preserve"> </t>
        </is>
      </c>
      <c r="EC21" t="inlineStr">
        <is>
          <t xml:space="preserve"> 1 - 2</t>
        </is>
      </c>
      <c r="ED21" t="n">
        <v>10</v>
      </c>
      <c r="EE21" t="n">
        <v>18</v>
      </c>
      <c r="EF21" t="n">
        <v>1</v>
      </c>
      <c r="EG21" t="n">
        <v>2</v>
      </c>
      <c r="EH21" t="n">
        <v>3</v>
      </c>
      <c r="EI21" t="n">
        <v>3</v>
      </c>
      <c r="EJ21" t="n">
        <v>0</v>
      </c>
      <c r="EK21" t="n">
        <v>2</v>
      </c>
      <c r="EL21" t="n">
        <v>3</v>
      </c>
      <c r="EM21" t="n">
        <v>1</v>
      </c>
      <c r="EN21" t="n">
        <v>1</v>
      </c>
      <c r="EO21" t="n">
        <v>4</v>
      </c>
      <c r="EP21" t="n">
        <v>2</v>
      </c>
      <c r="EQ21" t="n">
        <v>3</v>
      </c>
      <c r="ER21" t="n">
        <v>33</v>
      </c>
      <c r="ES21" t="n">
        <v>56</v>
      </c>
      <c r="ET21" t="n">
        <v>22</v>
      </c>
      <c r="EU21" t="n">
        <v>33</v>
      </c>
      <c r="EV21" t="n">
        <v>44</v>
      </c>
      <c r="EW21" t="n">
        <v>56</v>
      </c>
      <c r="EX21" t="n">
        <v>40</v>
      </c>
      <c r="EY21" t="n">
        <v>60</v>
      </c>
      <c r="EZ21" t="n">
        <v>44.4</v>
      </c>
      <c r="FA21" t="n">
        <v>56</v>
      </c>
      <c r="FB21" t="n">
        <v>0</v>
      </c>
      <c r="FC21" t="n">
        <v>5</v>
      </c>
      <c r="FD21" t="n">
        <v>15</v>
      </c>
      <c r="FE21" t="n">
        <v>18</v>
      </c>
      <c r="FF21" t="n">
        <v>0</v>
      </c>
      <c r="FG21" t="n">
        <v>2</v>
      </c>
      <c r="FH21" t="n">
        <v>2</v>
      </c>
      <c r="FI21" t="n">
        <v>2</v>
      </c>
      <c r="FJ21" t="n">
        <v>1</v>
      </c>
      <c r="FK21" t="n">
        <v>3</v>
      </c>
      <c r="FL21" t="n">
        <v>3</v>
      </c>
      <c r="FM21" t="n">
        <v>1</v>
      </c>
      <c r="FN21" t="n">
        <v>2</v>
      </c>
      <c r="FO21" t="n">
        <v>7</v>
      </c>
      <c r="FP21" t="n">
        <v>5</v>
      </c>
      <c r="FQ21" t="n">
        <v>2</v>
      </c>
      <c r="FR21" t="n">
        <v>20</v>
      </c>
      <c r="FS21" t="n">
        <v>40</v>
      </c>
      <c r="FT21" t="n">
        <v>40</v>
      </c>
      <c r="FU21" t="n">
        <v>40</v>
      </c>
      <c r="FV21" t="n">
        <v>80</v>
      </c>
      <c r="FW21" t="n">
        <v>60</v>
      </c>
      <c r="FX21" t="n">
        <v>26.7</v>
      </c>
      <c r="FY21" t="n">
        <v>73</v>
      </c>
      <c r="FZ21" t="n">
        <v>38.9</v>
      </c>
      <c r="GA21" t="n">
        <v>61</v>
      </c>
      <c r="GB21" t="n">
        <v>3</v>
      </c>
      <c r="GC21" t="n">
        <v>5</v>
      </c>
      <c r="GD21" t="n">
        <v>3</v>
      </c>
      <c r="GE21" t="n">
        <v>2</v>
      </c>
      <c r="GF21" t="n">
        <v>4</v>
      </c>
      <c r="GG21" t="n">
        <v>3</v>
      </c>
      <c r="GH21" t="n">
        <v>0</v>
      </c>
      <c r="GI21" t="n">
        <v>2</v>
      </c>
      <c r="GJ21" t="n">
        <v>5</v>
      </c>
      <c r="GK21" t="n">
        <v>2</v>
      </c>
      <c r="GL21" t="n">
        <v>3</v>
      </c>
      <c r="GM21" t="n">
        <v>3</v>
      </c>
      <c r="GN21" t="n">
        <v>3</v>
      </c>
      <c r="GO21" t="n">
        <v>2</v>
      </c>
      <c r="GP21" t="n">
        <v>4</v>
      </c>
      <c r="GQ21" t="n">
        <v>1</v>
      </c>
      <c r="GR21" t="n">
        <v>4</v>
      </c>
      <c r="GS21" t="n">
        <v>4</v>
      </c>
      <c r="GT21" t="n">
        <v>3</v>
      </c>
      <c r="GU21" t="n">
        <v>1</v>
      </c>
      <c r="GV21" t="n">
        <v>5</v>
      </c>
      <c r="GW21" t="n">
        <v>4</v>
      </c>
      <c r="GX21" t="n">
        <v>3</v>
      </c>
      <c r="GY21" t="n">
        <v>3</v>
      </c>
      <c r="GZ21" t="n">
        <v>6</v>
      </c>
      <c r="HA21" t="n">
        <v>4</v>
      </c>
      <c r="HB21" t="n">
        <v>2</v>
      </c>
      <c r="HC21" t="n">
        <v>4</v>
      </c>
      <c r="HD21" t="n">
        <v>3</v>
      </c>
      <c r="HE21" t="n">
        <v>1</v>
      </c>
      <c r="HF21" t="n">
        <v>4</v>
      </c>
      <c r="HG21" t="n">
        <v>5</v>
      </c>
      <c r="HH21" t="n">
        <v>1</v>
      </c>
      <c r="HI21" t="n">
        <v>3</v>
      </c>
      <c r="HJ21" t="n">
        <v>5</v>
      </c>
      <c r="HK21" t="n">
        <v>3</v>
      </c>
      <c r="HL21" t="n">
        <v>2</v>
      </c>
      <c r="HM21" t="n">
        <v>3</v>
      </c>
      <c r="HN21" t="n">
        <v>4</v>
      </c>
      <c r="HO21" t="n">
        <v>3</v>
      </c>
      <c r="HP21" t="n">
        <v>7</v>
      </c>
      <c r="HQ21" t="n">
        <v>8</v>
      </c>
      <c r="HS21" t="n">
        <v>10</v>
      </c>
      <c r="HU21" t="n">
        <v>5</v>
      </c>
      <c r="HV21" t="n">
        <v>2</v>
      </c>
      <c r="HW21" t="n">
        <v>6</v>
      </c>
      <c r="HX21" t="n">
        <v>9</v>
      </c>
      <c r="HY21" t="n">
        <v>3</v>
      </c>
      <c r="HZ21" t="n">
        <v>3</v>
      </c>
      <c r="IA21" t="n">
        <v>6</v>
      </c>
      <c r="IB21" t="n">
        <v>5</v>
      </c>
      <c r="IC21" t="n">
        <v>2</v>
      </c>
      <c r="ID21" t="n">
        <v>7</v>
      </c>
      <c r="IF21" t="n">
        <v>6</v>
      </c>
      <c r="IH21" t="n">
        <v>5</v>
      </c>
      <c r="II21" t="n">
        <v>7</v>
      </c>
      <c r="IJ21" t="n">
        <v>9</v>
      </c>
      <c r="IK21" t="n">
        <v>7</v>
      </c>
      <c r="IL21" t="n">
        <v>7</v>
      </c>
      <c r="IM21" t="n">
        <v>8</v>
      </c>
      <c r="IO21" t="n">
        <v>10</v>
      </c>
      <c r="IQ21" t="n">
        <v>4</v>
      </c>
      <c r="IR21" t="n">
        <v>3</v>
      </c>
      <c r="IS21" t="n">
        <v>8</v>
      </c>
      <c r="IT21" t="n">
        <v>9</v>
      </c>
      <c r="IU21" t="n">
        <v>3</v>
      </c>
      <c r="IV21" t="n">
        <v>3</v>
      </c>
      <c r="IW21" t="n">
        <v>6</v>
      </c>
      <c r="IX21" t="n">
        <v>5</v>
      </c>
      <c r="IY21" t="n">
        <v>2</v>
      </c>
      <c r="IZ21" t="n">
        <v>7</v>
      </c>
      <c r="JB21" t="n">
        <v>6</v>
      </c>
      <c r="JD21" t="n">
        <v>5</v>
      </c>
      <c r="JE21" t="n">
        <v>7</v>
      </c>
      <c r="JF21" t="n">
        <v>9</v>
      </c>
      <c r="JG21" t="n">
        <v>7</v>
      </c>
      <c r="KD21" t="inlineStr">
        <is>
          <t>R</t>
        </is>
      </c>
      <c r="KE21" t="inlineStr">
        <is>
          <t>A</t>
        </is>
      </c>
      <c r="KF21" t="inlineStr">
        <is>
          <t>A</t>
        </is>
      </c>
      <c r="KG21" t="inlineStr">
        <is>
          <t>A</t>
        </is>
      </c>
      <c r="KH21" t="inlineStr">
        <is>
          <t>A</t>
        </is>
      </c>
      <c r="KI21" t="inlineStr">
        <is>
          <t>A</t>
        </is>
      </c>
      <c r="KJ21" t="inlineStr">
        <is>
          <t>R</t>
        </is>
      </c>
      <c r="KK21" t="n">
        <v>10</v>
      </c>
      <c r="KL21" t="n">
        <v>6</v>
      </c>
      <c r="KM21" t="n">
        <v>5</v>
      </c>
      <c r="KN21" s="1" t="e">
        <v>#N/A</v>
      </c>
      <c r="KO21" s="1" t="inlineStr">
        <is>
          <t>FS METTA/LU</t>
        </is>
      </c>
      <c r="KP21" s="1" t="e">
        <v>#N/A</v>
      </c>
      <c r="KQ21" t="inlineStr">
        <is>
          <t>Latvia_Virsliga</t>
        </is>
      </c>
      <c r="KR21" s="1" t="inlineStr">
        <is>
          <t>A</t>
        </is>
      </c>
      <c r="KS21" s="1" t="inlineStr">
        <is>
          <t>R</t>
        </is>
      </c>
      <c r="KT21" s="1" t="inlineStr">
        <is>
          <t>A</t>
        </is>
      </c>
      <c r="KU21" s="1" t="inlineStr">
        <is>
          <t>R</t>
        </is>
      </c>
      <c r="KV21" s="1" t="inlineStr">
        <is>
          <t>G</t>
        </is>
      </c>
      <c r="KW21" s="1" t="inlineStr">
        <is>
          <t>G</t>
        </is>
      </c>
      <c r="KX21" s="1" t="inlineStr">
        <is>
          <t>R</t>
        </is>
      </c>
      <c r="KY21" s="1" t="inlineStr">
        <is>
          <t>R</t>
        </is>
      </c>
      <c r="KZ21" s="1" t="inlineStr">
        <is>
          <t>R</t>
        </is>
      </c>
      <c r="LA21" s="1" t="inlineStr">
        <is>
          <t>A</t>
        </is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inlineStr">
        <is>
          <t>C</t>
        </is>
      </c>
      <c r="LU21" s="4" t="n">
        <v>1</v>
      </c>
      <c r="LV21" s="4" t="n">
        <v>2</v>
      </c>
      <c r="LW21" s="4" t="n">
        <v>1</v>
      </c>
      <c r="LX21" s="4" t="n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P21" s="1" t="n">
        <v>0</v>
      </c>
      <c r="MQ21" s="1" t="n">
        <v>0</v>
      </c>
      <c r="MR21" s="1" t="n">
        <v>0</v>
      </c>
      <c r="MS21" s="1" t="n">
        <v>0</v>
      </c>
      <c r="MT21" s="1" t="n">
        <v>0</v>
      </c>
      <c r="MU21" s="1" t="n">
        <v>0</v>
      </c>
      <c r="MV21" s="1" t="n">
        <v>0</v>
      </c>
      <c r="MW21" s="1" t="n">
        <v>0</v>
      </c>
      <c r="MX21" s="1" t="n">
        <v>0</v>
      </c>
      <c r="MY21" s="1" t="n">
        <v>0</v>
      </c>
      <c r="MZ21" s="1" t="n">
        <v>0</v>
      </c>
      <c r="NA21" s="1" t="n">
        <v>0</v>
      </c>
      <c r="NB21" s="1" t="n">
        <v>0</v>
      </c>
      <c r="NC21" s="1" t="n">
        <v>0</v>
      </c>
      <c r="ND21" s="1" t="n">
        <v>0</v>
      </c>
      <c r="NE21" s="1" t="n">
        <v>0</v>
      </c>
      <c r="NF21" s="1" t="n">
        <v>0</v>
      </c>
      <c r="NG21" s="1" t="n">
        <v>0</v>
      </c>
      <c r="NH21" s="1" t="n">
        <v>0</v>
      </c>
      <c r="NI21" s="1" t="n">
        <v>0</v>
      </c>
      <c r="NJ21" s="1" t="n">
        <v>0</v>
      </c>
      <c r="NK21" s="1" t="n">
        <v>0</v>
      </c>
      <c r="NL21" s="1" t="n">
        <v>0</v>
      </c>
      <c r="NM21" s="1" t="n">
        <v>0</v>
      </c>
      <c r="NN21" s="1" t="n">
        <v>0</v>
      </c>
      <c r="NO21" s="1" t="n">
        <v>0</v>
      </c>
      <c r="NP21" s="1" t="n">
        <v>0</v>
      </c>
      <c r="NQ21" s="1" t="n">
        <v>0</v>
      </c>
      <c r="NR21" s="1" t="n">
        <v>0</v>
      </c>
      <c r="NS21" s="1" t="n">
        <v>0</v>
      </c>
      <c r="NT21" s="1" t="n">
        <v>0</v>
      </c>
      <c r="NU21" s="1" t="n">
        <v>0</v>
      </c>
      <c r="NV21" s="1" t="n">
        <v>0</v>
      </c>
      <c r="NW21" s="33" t="e">
        <v>#DIV/0!</v>
      </c>
      <c r="NX21" s="3" t="e">
        <v>#DIV/0!</v>
      </c>
      <c r="NY21" s="1" t="e">
        <v>#N/A</v>
      </c>
      <c r="NZ21" s="79" t="e">
        <v>#DIV/0!</v>
      </c>
      <c r="OA21" s="34" t="e">
        <v>#N/A</v>
      </c>
      <c r="OB21" s="34" t="e">
        <v>#N/A</v>
      </c>
      <c r="OC21" s="32" t="n">
        <v>0</v>
      </c>
      <c r="OD21" s="32" t="e">
        <v>#DIV/0!</v>
      </c>
      <c r="OE21" s="32" t="e">
        <v>#DIV/0!</v>
      </c>
      <c r="OF21" s="32" t="e">
        <v>#DIV/0!</v>
      </c>
      <c r="OG21" s="1" t="n">
        <v>0</v>
      </c>
      <c r="OH21" s="1" t="n">
        <v>0</v>
      </c>
      <c r="OI21" s="1" t="n">
        <v>0</v>
      </c>
      <c r="OJ21" s="33" t="e">
        <v>#DIV/0!</v>
      </c>
      <c r="OK21" s="3" t="e">
        <v>#DIV/0!</v>
      </c>
      <c r="OL21" s="1" t="e">
        <v>#N/A</v>
      </c>
      <c r="OM21" s="79" t="e">
        <v>#DIV/0!</v>
      </c>
      <c r="ON21" s="34" t="e">
        <v>#N/A</v>
      </c>
      <c r="OO21" s="34" t="e">
        <v>#N/A</v>
      </c>
      <c r="OP21" s="32" t="n">
        <v>0</v>
      </c>
      <c r="OQ21" s="32" t="e">
        <v>#DIV/0!</v>
      </c>
      <c r="OR21" s="32" t="e">
        <v>#DIV/0!</v>
      </c>
      <c r="OS21" s="32" t="e">
        <v>#DIV/0!</v>
      </c>
      <c r="OT21" t="e">
        <v>#DIV/0!</v>
      </c>
      <c r="OU21" t="e">
        <v>#DIV/0!</v>
      </c>
      <c r="OV21" t="e">
        <v>#DIV/0!</v>
      </c>
      <c r="OW21" t="e">
        <v>#DIV/0!</v>
      </c>
      <c r="OX21" t="e">
        <v>#DIV/0!</v>
      </c>
      <c r="OY21" t="e">
        <v>#DIV/0!</v>
      </c>
    </row>
    <row r="22" ht="16.5" customHeight="1" thickBot="1" thickTop="1">
      <c r="A22" s="2" t="n">
        <v>45110</v>
      </c>
      <c r="B22" t="inlineStr">
        <is>
          <t>Latvia</t>
        </is>
      </c>
      <c r="C22" t="inlineStr">
        <is>
          <t>Virsliga</t>
        </is>
      </c>
      <c r="D22" t="inlineStr">
        <is>
          <t>Auda</t>
        </is>
      </c>
      <c r="E22" t="inlineStr">
        <is>
          <t>Valmiera</t>
        </is>
      </c>
      <c r="L22" t="n">
        <v>2.9</v>
      </c>
      <c r="M22" t="n">
        <v>3.35</v>
      </c>
      <c r="N22" t="n">
        <v>2.6</v>
      </c>
      <c r="O22" t="n">
        <v>36</v>
      </c>
      <c r="P22" t="n">
        <v>1.98</v>
      </c>
      <c r="Q22" t="n">
        <v>1.87</v>
      </c>
      <c r="R22" t="n">
        <v>2</v>
      </c>
      <c r="BG22" t="n">
        <v>9</v>
      </c>
      <c r="BH22" t="n">
        <v>1</v>
      </c>
      <c r="BI22" t="n">
        <v>7</v>
      </c>
      <c r="BJ22" t="n">
        <v>4</v>
      </c>
      <c r="BK22" t="n">
        <v>3</v>
      </c>
      <c r="BL22" t="n">
        <v>4</v>
      </c>
      <c r="BM22" t="n">
        <v>6</v>
      </c>
      <c r="BN22" t="n">
        <v>0.78</v>
      </c>
      <c r="BO22" t="n">
        <v>1.67</v>
      </c>
      <c r="BP22" t="n">
        <v>2</v>
      </c>
      <c r="BQ22" t="n">
        <v>7</v>
      </c>
      <c r="BR22" t="n">
        <v>2</v>
      </c>
      <c r="BS22" t="n">
        <v>6</v>
      </c>
      <c r="BT22" t="n">
        <v>4</v>
      </c>
      <c r="BU22" t="n">
        <v>1</v>
      </c>
      <c r="BV22" t="n">
        <v>1</v>
      </c>
      <c r="BW22" t="n">
        <v>10</v>
      </c>
      <c r="BX22" t="n">
        <v>1</v>
      </c>
      <c r="BY22" t="n">
        <v>7</v>
      </c>
      <c r="BZ22" t="n">
        <v>5</v>
      </c>
      <c r="CA22" t="n">
        <v>1</v>
      </c>
      <c r="CB22" t="n">
        <v>5</v>
      </c>
      <c r="CC22" t="n">
        <v>7</v>
      </c>
      <c r="CD22" t="n">
        <v>0.9</v>
      </c>
      <c r="CE22" t="n">
        <v>1.3</v>
      </c>
      <c r="CF22" t="n">
        <v>3</v>
      </c>
      <c r="CG22" t="n">
        <v>6</v>
      </c>
      <c r="CH22" t="n">
        <v>3</v>
      </c>
      <c r="CI22" t="n">
        <v>8</v>
      </c>
      <c r="CJ22" t="n">
        <v>5</v>
      </c>
      <c r="CK22" t="n">
        <v>4</v>
      </c>
      <c r="CL22" t="n">
        <v>0</v>
      </c>
      <c r="CM22" t="n">
        <v>4</v>
      </c>
      <c r="CN22" t="n">
        <v>1</v>
      </c>
      <c r="CO22" t="n">
        <v>3</v>
      </c>
      <c r="CP22" t="n">
        <v>2</v>
      </c>
      <c r="CQ22" t="n">
        <v>2</v>
      </c>
      <c r="CR22" t="n">
        <v>0</v>
      </c>
      <c r="CS22" t="n">
        <v>3</v>
      </c>
      <c r="CT22" t="n">
        <v>0</v>
      </c>
      <c r="CU22" t="n">
        <v>2.5</v>
      </c>
      <c r="CV22" t="n">
        <v>0</v>
      </c>
      <c r="CW22" t="n">
        <v>2</v>
      </c>
      <c r="CX22" t="n">
        <v>1</v>
      </c>
      <c r="CY22" t="n">
        <v>3</v>
      </c>
      <c r="CZ22" t="n">
        <v>2</v>
      </c>
      <c r="DA22" t="n">
        <v>0</v>
      </c>
      <c r="DB22" t="n">
        <v>0</v>
      </c>
      <c r="DC22" t="n">
        <v>5</v>
      </c>
      <c r="DD22" t="n">
        <v>0</v>
      </c>
      <c r="DE22" t="n">
        <v>5</v>
      </c>
      <c r="DF22" t="n">
        <v>5</v>
      </c>
      <c r="DG22" t="n">
        <v>1</v>
      </c>
      <c r="DH22" t="n">
        <v>3</v>
      </c>
      <c r="DI22" t="n">
        <v>4</v>
      </c>
      <c r="DJ22" t="n">
        <v>1.4</v>
      </c>
      <c r="DK22" t="n">
        <v>1.8</v>
      </c>
      <c r="DL22" t="n">
        <v>2</v>
      </c>
      <c r="DM22" t="n">
        <v>5</v>
      </c>
      <c r="DN22" t="n">
        <v>3</v>
      </c>
      <c r="DO22" t="n">
        <v>5</v>
      </c>
      <c r="DP22" t="n">
        <v>3</v>
      </c>
      <c r="DQ22" t="n">
        <v>4</v>
      </c>
      <c r="DR22" t="n">
        <v>0</v>
      </c>
      <c r="DS22" t="n">
        <v>3</v>
      </c>
      <c r="DT22" t="n">
        <v>2</v>
      </c>
      <c r="DU22" t="n">
        <v>46</v>
      </c>
      <c r="DV22" t="n">
        <v>2</v>
      </c>
      <c r="DW22" t="n">
        <v>4</v>
      </c>
      <c r="DX22" t="n">
        <v>53</v>
      </c>
      <c r="DY22" t="inlineStr">
        <is>
          <t xml:space="preserve"> 1 - 1</t>
        </is>
      </c>
      <c r="DZ22" t="inlineStr">
        <is>
          <t xml:space="preserve"> 1 - 1</t>
        </is>
      </c>
      <c r="EA22" t="inlineStr">
        <is>
          <t xml:space="preserve"> 1 - 0</t>
        </is>
      </c>
      <c r="EB22" t="inlineStr">
        <is>
          <t xml:space="preserve"> </t>
        </is>
      </c>
      <c r="EC22" t="inlineStr">
        <is>
          <t xml:space="preserve"> 0 - 4</t>
        </is>
      </c>
      <c r="ED22" t="n">
        <v>7</v>
      </c>
      <c r="EE22" t="n">
        <v>15</v>
      </c>
      <c r="EF22" t="n">
        <v>0</v>
      </c>
      <c r="EG22" t="n">
        <v>1</v>
      </c>
      <c r="EH22" t="n">
        <v>2</v>
      </c>
      <c r="EI22" t="n">
        <v>0</v>
      </c>
      <c r="EJ22" t="n">
        <v>1</v>
      </c>
      <c r="EK22" t="n">
        <v>3</v>
      </c>
      <c r="EL22" t="n">
        <v>0</v>
      </c>
      <c r="EM22" t="n">
        <v>3</v>
      </c>
      <c r="EN22" t="n">
        <v>2</v>
      </c>
      <c r="EO22" t="n">
        <v>3</v>
      </c>
      <c r="EP22" t="n">
        <v>1</v>
      </c>
      <c r="EQ22" t="n">
        <v>3</v>
      </c>
      <c r="ER22" t="n">
        <v>11</v>
      </c>
      <c r="ES22" t="n">
        <v>22</v>
      </c>
      <c r="ET22" t="n">
        <v>44</v>
      </c>
      <c r="EU22" t="n">
        <v>33</v>
      </c>
      <c r="EV22" t="n">
        <v>56</v>
      </c>
      <c r="EW22" t="n">
        <v>33</v>
      </c>
      <c r="EX22" t="n">
        <v>57.1</v>
      </c>
      <c r="EY22" t="n">
        <v>43</v>
      </c>
      <c r="EZ22" t="n">
        <v>33.3</v>
      </c>
      <c r="FA22" t="n">
        <v>67</v>
      </c>
      <c r="FB22" t="n">
        <v>4</v>
      </c>
      <c r="FC22" t="n">
        <v>3</v>
      </c>
      <c r="FD22" t="n">
        <v>9</v>
      </c>
      <c r="FE22" t="n">
        <v>13</v>
      </c>
      <c r="FF22" t="n">
        <v>0</v>
      </c>
      <c r="FG22" t="n">
        <v>2</v>
      </c>
      <c r="FH22" t="n">
        <v>0</v>
      </c>
      <c r="FI22" t="n">
        <v>3</v>
      </c>
      <c r="FJ22" t="n">
        <v>2</v>
      </c>
      <c r="FK22" t="n">
        <v>1</v>
      </c>
      <c r="FL22" t="n">
        <v>1</v>
      </c>
      <c r="FM22" t="n">
        <v>1</v>
      </c>
      <c r="FN22" t="n">
        <v>3</v>
      </c>
      <c r="FO22" t="n">
        <v>4</v>
      </c>
      <c r="FP22" t="n">
        <v>2</v>
      </c>
      <c r="FQ22" t="n">
        <v>2</v>
      </c>
      <c r="FR22" t="n">
        <v>20</v>
      </c>
      <c r="FS22" t="n">
        <v>30</v>
      </c>
      <c r="FT22" t="n">
        <v>30</v>
      </c>
      <c r="FU22" t="n">
        <v>20</v>
      </c>
      <c r="FV22" t="n">
        <v>60</v>
      </c>
      <c r="FW22" t="n">
        <v>40</v>
      </c>
      <c r="FX22" t="n">
        <v>33.3</v>
      </c>
      <c r="FY22" t="n">
        <v>67</v>
      </c>
      <c r="FZ22" t="n">
        <v>46.2</v>
      </c>
      <c r="GA22" t="n">
        <v>54</v>
      </c>
      <c r="GB22" t="n">
        <v>2</v>
      </c>
      <c r="GC22" t="n">
        <v>1</v>
      </c>
      <c r="GD22" t="n">
        <v>3</v>
      </c>
      <c r="GE22" t="n">
        <v>2</v>
      </c>
      <c r="GF22" t="n">
        <v>4</v>
      </c>
      <c r="GG22" t="n">
        <v>3</v>
      </c>
      <c r="GH22" t="n">
        <v>0</v>
      </c>
      <c r="GI22" t="n">
        <v>2</v>
      </c>
      <c r="GJ22" t="n">
        <v>5</v>
      </c>
      <c r="GK22" t="n">
        <v>1</v>
      </c>
      <c r="GL22" t="n">
        <v>4</v>
      </c>
      <c r="GM22" t="n">
        <v>3</v>
      </c>
      <c r="GN22" t="n">
        <v>4</v>
      </c>
      <c r="GO22" t="n">
        <v>2</v>
      </c>
      <c r="GP22" t="n">
        <v>4</v>
      </c>
      <c r="GQ22" t="n">
        <v>3</v>
      </c>
      <c r="GR22" t="n">
        <v>2</v>
      </c>
      <c r="GS22" t="n">
        <v>4</v>
      </c>
      <c r="GT22" t="n">
        <v>2</v>
      </c>
      <c r="GU22" t="n">
        <v>3</v>
      </c>
      <c r="GV22" t="n">
        <v>4</v>
      </c>
      <c r="GW22" t="n">
        <v>5</v>
      </c>
      <c r="GX22" t="n">
        <v>2</v>
      </c>
      <c r="GY22" t="n">
        <v>3</v>
      </c>
      <c r="GZ22" t="n">
        <v>7</v>
      </c>
      <c r="HA22" t="n">
        <v>3</v>
      </c>
      <c r="HB22" t="n">
        <v>3</v>
      </c>
      <c r="HC22" t="n">
        <v>2</v>
      </c>
      <c r="HD22" t="n">
        <v>0</v>
      </c>
      <c r="HE22" t="n">
        <v>1</v>
      </c>
      <c r="HF22" t="n">
        <v>2</v>
      </c>
      <c r="HG22" t="n">
        <v>4</v>
      </c>
      <c r="HH22" t="n">
        <v>1</v>
      </c>
      <c r="HI22" t="n">
        <v>3</v>
      </c>
      <c r="HJ22" t="n">
        <v>4</v>
      </c>
      <c r="HK22" t="n">
        <v>5</v>
      </c>
      <c r="HL22" t="n">
        <v>1</v>
      </c>
      <c r="HM22" t="n">
        <v>4</v>
      </c>
      <c r="HN22" t="n">
        <v>3</v>
      </c>
      <c r="HO22" t="n">
        <v>3</v>
      </c>
      <c r="HP22" t="n">
        <v>5</v>
      </c>
      <c r="HQ22" t="n">
        <v>7</v>
      </c>
      <c r="HS22" t="n">
        <v>7</v>
      </c>
      <c r="HU22" t="n">
        <v>8</v>
      </c>
      <c r="HW22" t="n">
        <v>10</v>
      </c>
      <c r="HX22" t="n">
        <v>5</v>
      </c>
      <c r="HY22" t="n">
        <v>2</v>
      </c>
      <c r="HZ22" t="n">
        <v>4</v>
      </c>
      <c r="IA22" t="n">
        <v>4</v>
      </c>
      <c r="IB22" t="n">
        <v>6</v>
      </c>
      <c r="ID22" t="n">
        <v>8</v>
      </c>
      <c r="IF22" t="n">
        <v>7</v>
      </c>
      <c r="IH22" t="n">
        <v>8</v>
      </c>
      <c r="II22" t="n">
        <v>5</v>
      </c>
      <c r="IJ22" t="n">
        <v>7</v>
      </c>
      <c r="IK22" t="n">
        <v>6</v>
      </c>
      <c r="IL22" t="n">
        <v>5</v>
      </c>
      <c r="IM22" t="n">
        <v>9</v>
      </c>
      <c r="IO22" t="n">
        <v>8</v>
      </c>
      <c r="IQ22" t="n">
        <v>7</v>
      </c>
      <c r="IS22" t="n">
        <v>10</v>
      </c>
      <c r="IT22" t="n">
        <v>5</v>
      </c>
      <c r="IU22" t="n">
        <v>2</v>
      </c>
      <c r="IV22" t="n">
        <v>4</v>
      </c>
      <c r="IW22" t="n">
        <v>4</v>
      </c>
      <c r="IX22" t="n">
        <v>7</v>
      </c>
      <c r="IZ22" t="n">
        <v>8</v>
      </c>
      <c r="JB22" t="n">
        <v>7</v>
      </c>
      <c r="JD22" t="n">
        <v>8</v>
      </c>
      <c r="JE22" t="n">
        <v>5</v>
      </c>
      <c r="JF22" t="n">
        <v>7</v>
      </c>
      <c r="JG22" t="n">
        <v>6</v>
      </c>
      <c r="KD22" t="inlineStr">
        <is>
          <t>G</t>
        </is>
      </c>
      <c r="KE22" t="inlineStr">
        <is>
          <t>R</t>
        </is>
      </c>
      <c r="KF22" t="inlineStr">
        <is>
          <t>A</t>
        </is>
      </c>
      <c r="KG22" t="inlineStr">
        <is>
          <t>R</t>
        </is>
      </c>
      <c r="KH22" t="inlineStr">
        <is>
          <t>R</t>
        </is>
      </c>
      <c r="KI22" t="inlineStr">
        <is>
          <t>R</t>
        </is>
      </c>
      <c r="KJ22" t="inlineStr">
        <is>
          <t>R</t>
        </is>
      </c>
      <c r="KK22" t="n">
        <v>10</v>
      </c>
      <c r="KL22" t="n">
        <v>10</v>
      </c>
      <c r="KM22" t="n">
        <v>9</v>
      </c>
      <c r="KN22" s="1" t="e">
        <v>#N/A</v>
      </c>
      <c r="KO22" s="1" t="e">
        <v>#N/A</v>
      </c>
      <c r="KP22" s="1" t="e">
        <v>#N/A</v>
      </c>
      <c r="KQ22" t="inlineStr">
        <is>
          <t>Latvia_Virsliga</t>
        </is>
      </c>
      <c r="KR22" s="1" t="inlineStr">
        <is>
          <t>R</t>
        </is>
      </c>
      <c r="KS22" s="1" t="inlineStr">
        <is>
          <t>A</t>
        </is>
      </c>
      <c r="KT22" s="1" t="inlineStr">
        <is>
          <t>R</t>
        </is>
      </c>
      <c r="KU22" s="1" t="inlineStr">
        <is>
          <t>A</t>
        </is>
      </c>
      <c r="KV22" s="1" t="inlineStr">
        <is>
          <t>A</t>
        </is>
      </c>
      <c r="KW22" s="1" t="inlineStr">
        <is>
          <t>G</t>
        </is>
      </c>
      <c r="KX22" s="1" t="inlineStr">
        <is>
          <t>A</t>
        </is>
      </c>
      <c r="KY22" s="1" t="inlineStr">
        <is>
          <t>R</t>
        </is>
      </c>
      <c r="KZ22" s="1" t="inlineStr">
        <is>
          <t>R</t>
        </is>
      </c>
      <c r="LA22" s="1" t="inlineStr">
        <is>
          <t>A</t>
        </is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inlineStr">
        <is>
          <t>C</t>
        </is>
      </c>
      <c r="LU22" s="4" t="n">
        <v>0.5</v>
      </c>
      <c r="LV22" s="4" t="n">
        <v>1</v>
      </c>
      <c r="LW22" s="4" t="n">
        <v>0.5</v>
      </c>
      <c r="LX22" s="4" t="n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P22" s="1" t="n">
        <v>0</v>
      </c>
      <c r="MQ22" s="1" t="n">
        <v>0</v>
      </c>
      <c r="MR22" s="1" t="n">
        <v>0</v>
      </c>
      <c r="MS22" s="1" t="n">
        <v>0</v>
      </c>
      <c r="MT22" s="1" t="n">
        <v>0</v>
      </c>
      <c r="MU22" s="1" t="n">
        <v>0</v>
      </c>
      <c r="MV22" s="1" t="n">
        <v>0</v>
      </c>
      <c r="MW22" s="1" t="n">
        <v>0</v>
      </c>
      <c r="MX22" s="1" t="n">
        <v>0</v>
      </c>
      <c r="MY22" s="1" t="n">
        <v>0</v>
      </c>
      <c r="MZ22" s="1" t="n">
        <v>0</v>
      </c>
      <c r="NA22" s="1" t="n">
        <v>0</v>
      </c>
      <c r="NB22" s="1" t="n">
        <v>0</v>
      </c>
      <c r="NC22" s="1" t="n">
        <v>0</v>
      </c>
      <c r="ND22" s="1" t="n">
        <v>0</v>
      </c>
      <c r="NE22" s="1" t="n">
        <v>0</v>
      </c>
      <c r="NF22" s="1" t="n">
        <v>0</v>
      </c>
      <c r="NG22" s="1" t="n">
        <v>0</v>
      </c>
      <c r="NH22" s="1" t="n">
        <v>0</v>
      </c>
      <c r="NI22" s="1" t="n">
        <v>0</v>
      </c>
      <c r="NJ22" s="1" t="n">
        <v>0</v>
      </c>
      <c r="NK22" s="1" t="n">
        <v>0</v>
      </c>
      <c r="NL22" s="1" t="n">
        <v>0</v>
      </c>
      <c r="NM22" s="1" t="n">
        <v>0</v>
      </c>
      <c r="NN22" s="1" t="n">
        <v>0</v>
      </c>
      <c r="NO22" s="1" t="n">
        <v>0</v>
      </c>
      <c r="NP22" s="1" t="n">
        <v>0</v>
      </c>
      <c r="NQ22" s="1" t="n">
        <v>0</v>
      </c>
      <c r="NR22" s="1" t="n">
        <v>0</v>
      </c>
      <c r="NS22" s="1" t="n">
        <v>0</v>
      </c>
      <c r="NT22" s="1" t="n">
        <v>0</v>
      </c>
      <c r="NU22" s="1" t="n">
        <v>0</v>
      </c>
      <c r="NV22" s="1" t="n">
        <v>0</v>
      </c>
      <c r="NW22" s="33" t="e">
        <v>#DIV/0!</v>
      </c>
      <c r="NX22" s="3" t="e">
        <v>#DIV/0!</v>
      </c>
      <c r="NY22" s="1" t="e">
        <v>#N/A</v>
      </c>
      <c r="NZ22" s="79" t="e">
        <v>#DIV/0!</v>
      </c>
      <c r="OA22" s="34" t="e">
        <v>#N/A</v>
      </c>
      <c r="OB22" s="34" t="e">
        <v>#N/A</v>
      </c>
      <c r="OC22" s="32" t="n">
        <v>0</v>
      </c>
      <c r="OD22" s="32" t="e">
        <v>#DIV/0!</v>
      </c>
      <c r="OE22" s="32" t="e">
        <v>#DIV/0!</v>
      </c>
      <c r="OF22" s="32" t="e">
        <v>#DIV/0!</v>
      </c>
      <c r="OG22" s="1" t="n">
        <v>0</v>
      </c>
      <c r="OH22" s="1" t="n">
        <v>0</v>
      </c>
      <c r="OI22" s="1" t="n">
        <v>0</v>
      </c>
      <c r="OJ22" s="33" t="e">
        <v>#DIV/0!</v>
      </c>
      <c r="OK22" s="3" t="e">
        <v>#DIV/0!</v>
      </c>
      <c r="OL22" s="1" t="e">
        <v>#N/A</v>
      </c>
      <c r="OM22" s="79" t="e">
        <v>#DIV/0!</v>
      </c>
      <c r="ON22" s="34" t="e">
        <v>#N/A</v>
      </c>
      <c r="OO22" s="34" t="e">
        <v>#N/A</v>
      </c>
      <c r="OP22" s="32" t="n">
        <v>0</v>
      </c>
      <c r="OQ22" s="32" t="e">
        <v>#DIV/0!</v>
      </c>
      <c r="OR22" s="32" t="e">
        <v>#DIV/0!</v>
      </c>
      <c r="OS22" s="32" t="e">
        <v>#DIV/0!</v>
      </c>
      <c r="OT22" t="e">
        <v>#DIV/0!</v>
      </c>
      <c r="OU22" t="e">
        <v>#DIV/0!</v>
      </c>
      <c r="OV22" t="e">
        <v>#DIV/0!</v>
      </c>
      <c r="OW22" t="e">
        <v>#DIV/0!</v>
      </c>
      <c r="OX22" t="e">
        <v>#DIV/0!</v>
      </c>
      <c r="OY22" t="e">
        <v>#DIV/0!</v>
      </c>
    </row>
    <row r="23" ht="16.5" customHeight="1" thickBot="1" thickTop="1">
      <c r="A23" s="2" t="n">
        <v>45111</v>
      </c>
      <c r="B23" t="inlineStr">
        <is>
          <t>Latvia</t>
        </is>
      </c>
      <c r="C23" t="inlineStr">
        <is>
          <t>Virsliga</t>
        </is>
      </c>
      <c r="D23" t="inlineStr">
        <is>
          <t>Rigas FS</t>
        </is>
      </c>
      <c r="E23" t="inlineStr">
        <is>
          <t>FS Jelgava</t>
        </is>
      </c>
      <c r="BG23" t="n">
        <v>9</v>
      </c>
      <c r="BH23" t="n">
        <v>1</v>
      </c>
      <c r="BI23" t="n">
        <v>7</v>
      </c>
      <c r="BJ23" t="n">
        <v>5</v>
      </c>
      <c r="BK23" t="n">
        <v>2</v>
      </c>
      <c r="BL23" t="n">
        <v>8</v>
      </c>
      <c r="BM23" t="n">
        <v>3</v>
      </c>
      <c r="BN23" t="n">
        <v>2.11</v>
      </c>
      <c r="BO23" t="n">
        <v>0.33</v>
      </c>
      <c r="BP23" t="n">
        <v>3</v>
      </c>
      <c r="BQ23" t="n">
        <v>6</v>
      </c>
      <c r="BR23" t="n">
        <v>5</v>
      </c>
      <c r="BS23" t="n">
        <v>7</v>
      </c>
      <c r="BT23" t="n">
        <v>4</v>
      </c>
      <c r="BU23" t="n">
        <v>3</v>
      </c>
      <c r="BV23" t="n">
        <v>1</v>
      </c>
      <c r="BW23" t="n">
        <v>9</v>
      </c>
      <c r="BX23" t="n">
        <v>0</v>
      </c>
      <c r="BY23" t="n">
        <v>8</v>
      </c>
      <c r="BZ23" t="n">
        <v>5</v>
      </c>
      <c r="CA23" t="n">
        <v>4</v>
      </c>
      <c r="CB23" t="n">
        <v>5</v>
      </c>
      <c r="CC23" t="n">
        <v>9</v>
      </c>
      <c r="CD23" t="n">
        <v>0.89</v>
      </c>
      <c r="CE23" t="n">
        <v>2.44</v>
      </c>
      <c r="CF23" t="n">
        <v>5</v>
      </c>
      <c r="CG23" t="n">
        <v>6</v>
      </c>
      <c r="CH23" t="n">
        <v>4</v>
      </c>
      <c r="CI23" t="n">
        <v>7</v>
      </c>
      <c r="CJ23" t="n">
        <v>6</v>
      </c>
      <c r="CK23" t="n">
        <v>1</v>
      </c>
      <c r="CL23" t="n">
        <v>1</v>
      </c>
      <c r="CM23" t="n">
        <v>4</v>
      </c>
      <c r="CN23" t="n">
        <v>0</v>
      </c>
      <c r="CO23" t="n">
        <v>3</v>
      </c>
      <c r="CP23" t="n">
        <v>3</v>
      </c>
      <c r="CQ23" t="n">
        <v>2</v>
      </c>
      <c r="CR23" t="n">
        <v>4</v>
      </c>
      <c r="CS23" t="n">
        <v>2</v>
      </c>
      <c r="CT23" t="n">
        <v>2.5</v>
      </c>
      <c r="CU23" t="n">
        <v>0.5</v>
      </c>
      <c r="CV23" t="n">
        <v>2</v>
      </c>
      <c r="CW23" t="n">
        <v>3</v>
      </c>
      <c r="CX23" t="n">
        <v>3</v>
      </c>
      <c r="CY23" t="n">
        <v>4</v>
      </c>
      <c r="CZ23" t="n">
        <v>2</v>
      </c>
      <c r="DA23" t="n">
        <v>1</v>
      </c>
      <c r="DB23" t="n">
        <v>1</v>
      </c>
      <c r="DC23" t="n">
        <v>5</v>
      </c>
      <c r="DD23" t="n">
        <v>0</v>
      </c>
      <c r="DE23" t="n">
        <v>4</v>
      </c>
      <c r="DF23" t="n">
        <v>3</v>
      </c>
      <c r="DG23" t="n">
        <v>2</v>
      </c>
      <c r="DH23" t="n">
        <v>2</v>
      </c>
      <c r="DI23" t="n">
        <v>5</v>
      </c>
      <c r="DJ23" t="n">
        <v>0.6</v>
      </c>
      <c r="DK23" t="n">
        <v>2.4</v>
      </c>
      <c r="DL23" t="n">
        <v>2</v>
      </c>
      <c r="DM23" t="n">
        <v>4</v>
      </c>
      <c r="DN23" t="n">
        <v>3</v>
      </c>
      <c r="DO23" t="n">
        <v>3</v>
      </c>
      <c r="DP23" t="n">
        <v>3</v>
      </c>
      <c r="DQ23" t="n">
        <v>1</v>
      </c>
      <c r="DR23" t="n">
        <v>0</v>
      </c>
      <c r="DS23" t="n">
        <v>6</v>
      </c>
      <c r="DT23" t="n">
        <v>2</v>
      </c>
      <c r="DU23" t="n">
        <v>74</v>
      </c>
      <c r="DV23" t="n">
        <v>7</v>
      </c>
      <c r="DW23" t="n">
        <v>4</v>
      </c>
      <c r="DX23" t="n">
        <v>88</v>
      </c>
      <c r="DY23" t="inlineStr">
        <is>
          <t xml:space="preserve"> 3 - 0</t>
        </is>
      </c>
      <c r="DZ23" t="inlineStr">
        <is>
          <t xml:space="preserve"> 2 - 0</t>
        </is>
      </c>
      <c r="EA23" t="inlineStr">
        <is>
          <t xml:space="preserve"> 2 - 0</t>
        </is>
      </c>
      <c r="EB23" t="inlineStr">
        <is>
          <t xml:space="preserve"> </t>
        </is>
      </c>
      <c r="EC23" t="inlineStr">
        <is>
          <t xml:space="preserve"> 4 - 0</t>
        </is>
      </c>
      <c r="ED23" t="n">
        <v>19</v>
      </c>
      <c r="EE23" t="n">
        <v>3</v>
      </c>
      <c r="EF23" t="n">
        <v>4</v>
      </c>
      <c r="EG23" t="n">
        <v>0</v>
      </c>
      <c r="EH23" t="n">
        <v>2</v>
      </c>
      <c r="EI23" t="n">
        <v>1</v>
      </c>
      <c r="EJ23" t="n">
        <v>2</v>
      </c>
      <c r="EK23" t="n">
        <v>2</v>
      </c>
      <c r="EL23" t="n">
        <v>2</v>
      </c>
      <c r="EM23" t="n">
        <v>0</v>
      </c>
      <c r="EN23" t="n">
        <v>3</v>
      </c>
      <c r="EO23" t="n">
        <v>0</v>
      </c>
      <c r="EP23" t="n">
        <v>5</v>
      </c>
      <c r="EQ23" t="n">
        <v>0</v>
      </c>
      <c r="ER23" t="n">
        <v>44</v>
      </c>
      <c r="ES23" t="n">
        <v>33</v>
      </c>
      <c r="ET23" t="n">
        <v>44</v>
      </c>
      <c r="EU23" t="n">
        <v>22</v>
      </c>
      <c r="EV23" t="n">
        <v>33</v>
      </c>
      <c r="EW23" t="n">
        <v>56</v>
      </c>
      <c r="EX23" t="n">
        <v>42.1</v>
      </c>
      <c r="EY23" t="n">
        <v>58</v>
      </c>
      <c r="EZ23" t="n">
        <v>100</v>
      </c>
      <c r="FA23" t="n">
        <v>0</v>
      </c>
      <c r="FB23" t="n">
        <v>3</v>
      </c>
      <c r="FC23" t="n">
        <v>2</v>
      </c>
      <c r="FD23" t="n">
        <v>8</v>
      </c>
      <c r="FE23" t="n">
        <v>22</v>
      </c>
      <c r="FF23" t="n">
        <v>1</v>
      </c>
      <c r="FG23" t="n">
        <v>2</v>
      </c>
      <c r="FH23" t="n">
        <v>1</v>
      </c>
      <c r="FI23" t="n">
        <v>4</v>
      </c>
      <c r="FJ23" t="n">
        <v>1</v>
      </c>
      <c r="FK23" t="n">
        <v>3</v>
      </c>
      <c r="FL23" t="n">
        <v>1</v>
      </c>
      <c r="FM23" t="n">
        <v>3</v>
      </c>
      <c r="FN23" t="n">
        <v>2</v>
      </c>
      <c r="FO23" t="n">
        <v>2</v>
      </c>
      <c r="FP23" t="n">
        <v>2</v>
      </c>
      <c r="FQ23" t="n">
        <v>6</v>
      </c>
      <c r="FR23" t="n">
        <v>33</v>
      </c>
      <c r="FS23" t="n">
        <v>56</v>
      </c>
      <c r="FT23" t="n">
        <v>44</v>
      </c>
      <c r="FU23" t="n">
        <v>33</v>
      </c>
      <c r="FV23" t="n">
        <v>44</v>
      </c>
      <c r="FW23" t="n">
        <v>78</v>
      </c>
      <c r="FX23" t="n">
        <v>37.5</v>
      </c>
      <c r="FY23" t="n">
        <v>62</v>
      </c>
      <c r="FZ23" t="n">
        <v>40.9</v>
      </c>
      <c r="GA23" t="n">
        <v>59</v>
      </c>
      <c r="GB23" t="n">
        <v>3</v>
      </c>
      <c r="GC23" t="n">
        <v>5</v>
      </c>
      <c r="GD23" t="n">
        <v>8</v>
      </c>
      <c r="GE23" t="n">
        <v>1</v>
      </c>
      <c r="GF23" t="n">
        <v>0</v>
      </c>
      <c r="GG23" t="n">
        <v>7</v>
      </c>
      <c r="GH23" t="n">
        <v>2</v>
      </c>
      <c r="GI23" t="n">
        <v>4</v>
      </c>
      <c r="GJ23" t="n">
        <v>1</v>
      </c>
      <c r="GK23" t="n">
        <v>1</v>
      </c>
      <c r="GL23" t="n">
        <v>0</v>
      </c>
      <c r="GM23" t="n">
        <v>7</v>
      </c>
      <c r="GN23" t="n">
        <v>8</v>
      </c>
      <c r="GO23" t="n">
        <v>5</v>
      </c>
      <c r="GP23" t="n">
        <v>0</v>
      </c>
      <c r="GQ23" t="n">
        <v>3</v>
      </c>
      <c r="GR23" t="n">
        <v>6</v>
      </c>
      <c r="GS23" t="n">
        <v>0</v>
      </c>
      <c r="GT23" t="n">
        <v>7</v>
      </c>
      <c r="GU23" t="n">
        <v>2</v>
      </c>
      <c r="GV23" t="n">
        <v>0</v>
      </c>
      <c r="GW23" t="n">
        <v>7</v>
      </c>
      <c r="GX23" t="n">
        <v>2</v>
      </c>
      <c r="GY23" t="n">
        <v>0</v>
      </c>
      <c r="GZ23" t="n">
        <v>7</v>
      </c>
      <c r="HA23" t="n">
        <v>1</v>
      </c>
      <c r="HB23" t="n">
        <v>5</v>
      </c>
      <c r="HC23" t="n">
        <v>2</v>
      </c>
      <c r="HD23" t="n">
        <v>1</v>
      </c>
      <c r="HE23" t="n">
        <v>1</v>
      </c>
      <c r="HF23" t="n">
        <v>2</v>
      </c>
      <c r="HG23" t="n">
        <v>1</v>
      </c>
      <c r="HH23" t="n">
        <v>1</v>
      </c>
      <c r="HI23" t="n">
        <v>5</v>
      </c>
      <c r="HJ23" t="n">
        <v>5</v>
      </c>
      <c r="HK23" t="n">
        <v>3</v>
      </c>
      <c r="HL23" t="n">
        <v>1</v>
      </c>
      <c r="HM23" t="n">
        <v>5</v>
      </c>
      <c r="HN23" t="n">
        <v>3</v>
      </c>
      <c r="HO23" t="n">
        <v>1</v>
      </c>
      <c r="HP23" t="n">
        <v>2</v>
      </c>
      <c r="HQ23" t="n">
        <v>1</v>
      </c>
      <c r="HR23" t="n">
        <v>2</v>
      </c>
      <c r="HS23" t="n">
        <v>3</v>
      </c>
      <c r="HU23" t="n">
        <v>2</v>
      </c>
      <c r="HV23" t="n">
        <v>1</v>
      </c>
      <c r="HW23" t="n">
        <v>2</v>
      </c>
      <c r="HX23" t="n">
        <v>1</v>
      </c>
      <c r="HY23" t="n">
        <v>1</v>
      </c>
      <c r="HZ23" t="n">
        <v>2</v>
      </c>
      <c r="IA23" t="n">
        <v>8</v>
      </c>
      <c r="IB23" t="n">
        <v>9</v>
      </c>
      <c r="ID23" t="n">
        <v>9</v>
      </c>
      <c r="IF23" t="n">
        <v>9</v>
      </c>
      <c r="IH23" t="n">
        <v>9</v>
      </c>
      <c r="II23" t="n">
        <v>9</v>
      </c>
      <c r="IJ23" t="n">
        <v>8</v>
      </c>
      <c r="IK23" t="n">
        <v>9</v>
      </c>
      <c r="KD23" t="inlineStr">
        <is>
          <t>-</t>
        </is>
      </c>
      <c r="KE23" t="inlineStr">
        <is>
          <t>-</t>
        </is>
      </c>
      <c r="KF23" t="inlineStr">
        <is>
          <t>-</t>
        </is>
      </c>
      <c r="KG23" t="inlineStr">
        <is>
          <t>-</t>
        </is>
      </c>
      <c r="KH23" t="inlineStr">
        <is>
          <t>-</t>
        </is>
      </c>
      <c r="KI23" t="inlineStr">
        <is>
          <t>-</t>
        </is>
      </c>
      <c r="KJ23" t="inlineStr">
        <is>
          <t>-</t>
        </is>
      </c>
      <c r="KK23" t="n">
        <v>10</v>
      </c>
      <c r="KL23" t="n">
        <v>12</v>
      </c>
      <c r="KM23" t="n">
        <v>9</v>
      </c>
      <c r="KN23" s="1" t="e">
        <v>#N/A</v>
      </c>
      <c r="KO23" s="1" t="inlineStr">
        <is>
          <t>FK Jelgava</t>
        </is>
      </c>
      <c r="KP23" s="1" t="e">
        <v>#N/A</v>
      </c>
      <c r="KQ23" t="inlineStr">
        <is>
          <t>Latvia_Virsliga</t>
        </is>
      </c>
      <c r="KR23" s="1" t="inlineStr">
        <is>
          <t>G</t>
        </is>
      </c>
      <c r="KS23" s="1" t="inlineStr">
        <is>
          <t>G</t>
        </is>
      </c>
      <c r="KT23" s="1" t="inlineStr">
        <is>
          <t>R</t>
        </is>
      </c>
      <c r="KU23" s="1" t="inlineStr">
        <is>
          <t>R</t>
        </is>
      </c>
      <c r="KV23" s="1" t="inlineStr">
        <is>
          <t>G</t>
        </is>
      </c>
      <c r="KW23" s="1" t="inlineStr">
        <is>
          <t>G</t>
        </is>
      </c>
      <c r="KX23" s="1" t="inlineStr">
        <is>
          <t>R</t>
        </is>
      </c>
      <c r="KY23" s="1" t="inlineStr">
        <is>
          <t>R</t>
        </is>
      </c>
      <c r="KZ23" s="1" t="inlineStr">
        <is>
          <t>G</t>
        </is>
      </c>
      <c r="LA23" s="1" t="inlineStr">
        <is>
          <t>R</t>
        </is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inlineStr">
        <is>
          <t>C</t>
        </is>
      </c>
      <c r="LU23" s="4" t="n">
        <v>2</v>
      </c>
      <c r="LV23" s="4" t="n">
        <v>0.5</v>
      </c>
      <c r="LW23" s="4" t="n">
        <v>0.5</v>
      </c>
      <c r="LX23" s="4" t="n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P23" s="1" t="n">
        <v>0</v>
      </c>
      <c r="MQ23" s="1" t="n">
        <v>0</v>
      </c>
      <c r="MR23" s="1" t="n">
        <v>0</v>
      </c>
      <c r="MS23" s="1" t="n">
        <v>0</v>
      </c>
      <c r="MT23" s="1" t="n">
        <v>0</v>
      </c>
      <c r="MU23" s="1" t="n">
        <v>0</v>
      </c>
      <c r="MV23" s="1" t="n">
        <v>0</v>
      </c>
      <c r="MW23" s="1" t="n">
        <v>0</v>
      </c>
      <c r="MX23" s="1" t="n">
        <v>0</v>
      </c>
      <c r="MY23" s="1" t="n">
        <v>0</v>
      </c>
      <c r="MZ23" s="1" t="n">
        <v>0</v>
      </c>
      <c r="NA23" s="1" t="n">
        <v>0</v>
      </c>
      <c r="NB23" s="1" t="n">
        <v>0</v>
      </c>
      <c r="NC23" s="1" t="n">
        <v>0</v>
      </c>
      <c r="ND23" s="1" t="n">
        <v>0</v>
      </c>
      <c r="NE23" s="1" t="n">
        <v>0</v>
      </c>
      <c r="NF23" s="1" t="n">
        <v>0</v>
      </c>
      <c r="NG23" s="1" t="n">
        <v>0</v>
      </c>
      <c r="NH23" s="1" t="n">
        <v>0</v>
      </c>
      <c r="NI23" s="1" t="n">
        <v>0</v>
      </c>
      <c r="NJ23" s="1" t="n">
        <v>0</v>
      </c>
      <c r="NK23" s="1" t="n">
        <v>0</v>
      </c>
      <c r="NL23" s="1" t="n">
        <v>0</v>
      </c>
      <c r="NM23" s="1" t="n">
        <v>0</v>
      </c>
      <c r="NN23" s="1" t="n">
        <v>0</v>
      </c>
      <c r="NO23" s="1" t="n">
        <v>0</v>
      </c>
      <c r="NP23" s="1" t="n">
        <v>0</v>
      </c>
      <c r="NQ23" s="1" t="n">
        <v>0</v>
      </c>
      <c r="NR23" s="1" t="n">
        <v>0</v>
      </c>
      <c r="NS23" s="1" t="n">
        <v>0</v>
      </c>
      <c r="NT23" s="1" t="n">
        <v>0</v>
      </c>
      <c r="NU23" s="1" t="n">
        <v>0</v>
      </c>
      <c r="NV23" s="1" t="n">
        <v>0</v>
      </c>
      <c r="NW23" s="33" t="e">
        <v>#DIV/0!</v>
      </c>
      <c r="NX23" s="3" t="e">
        <v>#DIV/0!</v>
      </c>
      <c r="NY23" s="1" t="e">
        <v>#N/A</v>
      </c>
      <c r="NZ23" s="79" t="e">
        <v>#DIV/0!</v>
      </c>
      <c r="OA23" s="34" t="e">
        <v>#N/A</v>
      </c>
      <c r="OB23" s="34" t="e">
        <v>#N/A</v>
      </c>
      <c r="OC23" s="32" t="n">
        <v>0</v>
      </c>
      <c r="OD23" s="32" t="e">
        <v>#DIV/0!</v>
      </c>
      <c r="OE23" s="32" t="e">
        <v>#DIV/0!</v>
      </c>
      <c r="OF23" s="32" t="e">
        <v>#DIV/0!</v>
      </c>
      <c r="OG23" s="1" t="n">
        <v>0</v>
      </c>
      <c r="OH23" s="1" t="n">
        <v>0</v>
      </c>
      <c r="OI23" s="1" t="n">
        <v>0</v>
      </c>
      <c r="OJ23" s="33" t="e">
        <v>#DIV/0!</v>
      </c>
      <c r="OK23" s="3" t="e">
        <v>#DIV/0!</v>
      </c>
      <c r="OL23" s="1" t="e">
        <v>#N/A</v>
      </c>
      <c r="OM23" s="79" t="e">
        <v>#DIV/0!</v>
      </c>
      <c r="ON23" s="34" t="e">
        <v>#N/A</v>
      </c>
      <c r="OO23" s="34" t="e">
        <v>#N/A</v>
      </c>
      <c r="OP23" s="32" t="n">
        <v>0</v>
      </c>
      <c r="OQ23" s="32" t="e">
        <v>#DIV/0!</v>
      </c>
      <c r="OR23" s="32" t="e">
        <v>#DIV/0!</v>
      </c>
      <c r="OS23" s="32" t="e">
        <v>#DIV/0!</v>
      </c>
      <c r="OT23" t="e">
        <v>#DIV/0!</v>
      </c>
      <c r="OU23" t="e">
        <v>#DIV/0!</v>
      </c>
      <c r="OV23" t="e">
        <v>#DIV/0!</v>
      </c>
      <c r="OW23" t="e">
        <v>#DIV/0!</v>
      </c>
      <c r="OX23" t="e">
        <v>#DIV/0!</v>
      </c>
      <c r="OY23" t="e">
        <v>#DIV/0!</v>
      </c>
    </row>
    <row r="24" ht="16.5" customHeight="1" thickBot="1" thickTop="1">
      <c r="A24" s="2" t="n">
        <v>45111</v>
      </c>
      <c r="B24" t="inlineStr">
        <is>
          <t>Latvia</t>
        </is>
      </c>
      <c r="C24" t="inlineStr">
        <is>
          <t>Virsliga</t>
        </is>
      </c>
      <c r="D24" t="inlineStr">
        <is>
          <t>Riga</t>
        </is>
      </c>
      <c r="E24" t="inlineStr">
        <is>
          <t>Liepaja</t>
        </is>
      </c>
      <c r="BG24" t="n">
        <v>9</v>
      </c>
      <c r="BH24" t="n">
        <v>0</v>
      </c>
      <c r="BI24" t="n">
        <v>8</v>
      </c>
      <c r="BJ24" t="n">
        <v>6</v>
      </c>
      <c r="BK24" t="n">
        <v>4</v>
      </c>
      <c r="BL24" t="n">
        <v>9</v>
      </c>
      <c r="BM24" t="n">
        <v>5</v>
      </c>
      <c r="BN24" t="n">
        <v>2.78</v>
      </c>
      <c r="BO24" t="n">
        <v>0.67</v>
      </c>
      <c r="BP24" t="n">
        <v>5</v>
      </c>
      <c r="BQ24" t="n">
        <v>6</v>
      </c>
      <c r="BR24" t="n">
        <v>5</v>
      </c>
      <c r="BS24" t="n">
        <v>9</v>
      </c>
      <c r="BT24" t="n">
        <v>5</v>
      </c>
      <c r="BU24" t="n">
        <v>2</v>
      </c>
      <c r="BV24" t="n">
        <v>1</v>
      </c>
      <c r="BW24" t="n">
        <v>8</v>
      </c>
      <c r="BX24" t="n">
        <v>0</v>
      </c>
      <c r="BY24" t="n">
        <v>7</v>
      </c>
      <c r="BZ24" t="n">
        <v>5</v>
      </c>
      <c r="CA24" t="n">
        <v>2</v>
      </c>
      <c r="CB24" t="n">
        <v>7</v>
      </c>
      <c r="CC24" t="n">
        <v>5</v>
      </c>
      <c r="CD24" t="n">
        <v>2.25</v>
      </c>
      <c r="CE24" t="n">
        <v>1</v>
      </c>
      <c r="CF24" t="n">
        <v>4</v>
      </c>
      <c r="CG24" t="n">
        <v>6</v>
      </c>
      <c r="CH24" t="n">
        <v>3</v>
      </c>
      <c r="CI24" t="n">
        <v>6</v>
      </c>
      <c r="CJ24" t="n">
        <v>4</v>
      </c>
      <c r="CK24" t="n">
        <v>3</v>
      </c>
      <c r="CL24" t="n">
        <v>0</v>
      </c>
      <c r="CM24" t="n">
        <v>4</v>
      </c>
      <c r="CN24" t="n">
        <v>0</v>
      </c>
      <c r="CO24" t="n">
        <v>4</v>
      </c>
      <c r="CP24" t="n">
        <v>2</v>
      </c>
      <c r="CQ24" t="n">
        <v>1</v>
      </c>
      <c r="CR24" t="n">
        <v>4</v>
      </c>
      <c r="CS24" t="n">
        <v>2</v>
      </c>
      <c r="CT24" t="n">
        <v>2</v>
      </c>
      <c r="CU24" t="n">
        <v>0.75</v>
      </c>
      <c r="CV24" t="n">
        <v>2</v>
      </c>
      <c r="CW24" t="n">
        <v>3</v>
      </c>
      <c r="CX24" t="n">
        <v>2</v>
      </c>
      <c r="CY24" t="n">
        <v>4</v>
      </c>
      <c r="CZ24" t="n">
        <v>1</v>
      </c>
      <c r="DA24" t="n">
        <v>1</v>
      </c>
      <c r="DB24" t="n">
        <v>1</v>
      </c>
      <c r="DC24" t="n">
        <v>4</v>
      </c>
      <c r="DD24" t="n">
        <v>0</v>
      </c>
      <c r="DE24" t="n">
        <v>3</v>
      </c>
      <c r="DF24" t="n">
        <v>1</v>
      </c>
      <c r="DG24" t="n">
        <v>1</v>
      </c>
      <c r="DH24" t="n">
        <v>3</v>
      </c>
      <c r="DI24" t="n">
        <v>2</v>
      </c>
      <c r="DJ24" t="n">
        <v>1.5</v>
      </c>
      <c r="DK24" t="n">
        <v>0.75</v>
      </c>
      <c r="DL24" t="n">
        <v>1</v>
      </c>
      <c r="DM24" t="n">
        <v>2</v>
      </c>
      <c r="DN24" t="n">
        <v>0</v>
      </c>
      <c r="DO24" t="n">
        <v>3</v>
      </c>
      <c r="DP24" t="n">
        <v>2</v>
      </c>
      <c r="DQ24" t="n">
        <v>0</v>
      </c>
      <c r="DR24" t="n">
        <v>0</v>
      </c>
      <c r="DS24" t="n">
        <v>5</v>
      </c>
      <c r="DT24" t="n">
        <v>5</v>
      </c>
      <c r="DU24" t="n">
        <v>84</v>
      </c>
      <c r="DV24" t="n">
        <v>9</v>
      </c>
      <c r="DW24" t="n">
        <v>4</v>
      </c>
      <c r="DX24" t="n">
        <v>100</v>
      </c>
      <c r="DY24" t="inlineStr">
        <is>
          <t xml:space="preserve"> 3 - 0</t>
        </is>
      </c>
      <c r="DZ24" t="inlineStr">
        <is>
          <t xml:space="preserve"> 2 - 0</t>
        </is>
      </c>
      <c r="EA24" t="inlineStr">
        <is>
          <t xml:space="preserve"> 2 - 0</t>
        </is>
      </c>
      <c r="EB24" t="inlineStr">
        <is>
          <t xml:space="preserve"> </t>
        </is>
      </c>
      <c r="EC24" t="inlineStr">
        <is>
          <t xml:space="preserve"> 2 - 0</t>
        </is>
      </c>
      <c r="ED24" t="n">
        <v>25</v>
      </c>
      <c r="EE24" t="n">
        <v>6</v>
      </c>
      <c r="EF24" t="n">
        <v>2</v>
      </c>
      <c r="EG24" t="n">
        <v>0</v>
      </c>
      <c r="EH24" t="n">
        <v>4</v>
      </c>
      <c r="EI24" t="n">
        <v>1</v>
      </c>
      <c r="EJ24" t="n">
        <v>1</v>
      </c>
      <c r="EK24" t="n">
        <v>2</v>
      </c>
      <c r="EL24" t="n">
        <v>2</v>
      </c>
      <c r="EM24" t="n">
        <v>0</v>
      </c>
      <c r="EN24" t="n">
        <v>5</v>
      </c>
      <c r="EO24" t="n">
        <v>2</v>
      </c>
      <c r="EP24" t="n">
        <v>7</v>
      </c>
      <c r="EQ24" t="n">
        <v>1</v>
      </c>
      <c r="ER24" t="n">
        <v>22</v>
      </c>
      <c r="ES24" t="n">
        <v>56</v>
      </c>
      <c r="ET24" t="n">
        <v>22</v>
      </c>
      <c r="EU24" t="n">
        <v>22</v>
      </c>
      <c r="EV24" t="n">
        <v>67</v>
      </c>
      <c r="EW24" t="n">
        <v>78</v>
      </c>
      <c r="EX24" t="n">
        <v>44</v>
      </c>
      <c r="EY24" t="n">
        <v>56</v>
      </c>
      <c r="EZ24" t="n">
        <v>50</v>
      </c>
      <c r="FA24" t="n">
        <v>50</v>
      </c>
      <c r="FB24" t="n">
        <v>2</v>
      </c>
      <c r="FC24" t="n">
        <v>5</v>
      </c>
      <c r="FD24" t="n">
        <v>18</v>
      </c>
      <c r="FE24" t="n">
        <v>8</v>
      </c>
      <c r="FF24" t="n">
        <v>2</v>
      </c>
      <c r="FG24" t="n">
        <v>0</v>
      </c>
      <c r="FH24" t="n">
        <v>2</v>
      </c>
      <c r="FI24" t="n">
        <v>1</v>
      </c>
      <c r="FJ24" t="n">
        <v>3</v>
      </c>
      <c r="FK24" t="n">
        <v>2</v>
      </c>
      <c r="FL24" t="n">
        <v>2</v>
      </c>
      <c r="FM24" t="n">
        <v>0</v>
      </c>
      <c r="FN24" t="n">
        <v>3</v>
      </c>
      <c r="FO24" t="n">
        <v>4</v>
      </c>
      <c r="FP24" t="n">
        <v>3</v>
      </c>
      <c r="FQ24" t="n">
        <v>1</v>
      </c>
      <c r="FR24" t="n">
        <v>25</v>
      </c>
      <c r="FS24" t="n">
        <v>38</v>
      </c>
      <c r="FT24" t="n">
        <v>63</v>
      </c>
      <c r="FU24" t="n">
        <v>25</v>
      </c>
      <c r="FV24" t="n">
        <v>75</v>
      </c>
      <c r="FW24" t="n">
        <v>50</v>
      </c>
      <c r="FX24" t="n">
        <v>38.9</v>
      </c>
      <c r="FY24" t="n">
        <v>61</v>
      </c>
      <c r="FZ24" t="n">
        <v>37.5</v>
      </c>
      <c r="GA24" t="n">
        <v>62</v>
      </c>
      <c r="GB24" t="n">
        <v>2</v>
      </c>
      <c r="GC24" t="n">
        <v>1</v>
      </c>
      <c r="GD24" t="n">
        <v>7</v>
      </c>
      <c r="GE24" t="n">
        <v>2</v>
      </c>
      <c r="GF24" t="n">
        <v>0</v>
      </c>
      <c r="GG24" t="n">
        <v>7</v>
      </c>
      <c r="GH24" t="n">
        <v>1</v>
      </c>
      <c r="GI24" t="n">
        <v>5</v>
      </c>
      <c r="GJ24" t="n">
        <v>2</v>
      </c>
      <c r="GK24" t="n">
        <v>1</v>
      </c>
      <c r="GL24" t="n">
        <v>1</v>
      </c>
      <c r="GM24" t="n">
        <v>7</v>
      </c>
      <c r="GN24" t="n">
        <v>7</v>
      </c>
      <c r="GO24" t="n">
        <v>5</v>
      </c>
      <c r="GP24" t="n">
        <v>1</v>
      </c>
      <c r="GQ24" t="n">
        <v>4</v>
      </c>
      <c r="GR24" t="n">
        <v>3</v>
      </c>
      <c r="GS24" t="n">
        <v>2</v>
      </c>
      <c r="GT24" t="n">
        <v>8</v>
      </c>
      <c r="GU24" t="n">
        <v>1</v>
      </c>
      <c r="GV24" t="n">
        <v>0</v>
      </c>
      <c r="GW24" t="n">
        <v>2</v>
      </c>
      <c r="GX24" t="n">
        <v>1</v>
      </c>
      <c r="GY24" t="n">
        <v>5</v>
      </c>
      <c r="GZ24" t="n">
        <v>2</v>
      </c>
      <c r="HA24" t="n">
        <v>0</v>
      </c>
      <c r="HB24" t="n">
        <v>2</v>
      </c>
      <c r="HC24" t="n">
        <v>6</v>
      </c>
      <c r="HD24" t="n">
        <v>3</v>
      </c>
      <c r="HE24" t="n">
        <v>2</v>
      </c>
      <c r="HF24" t="n">
        <v>6</v>
      </c>
      <c r="HG24" t="n">
        <v>6</v>
      </c>
      <c r="HH24" t="n">
        <v>3</v>
      </c>
      <c r="HI24" t="n">
        <v>2</v>
      </c>
      <c r="HJ24" t="n">
        <v>1</v>
      </c>
      <c r="HK24" t="n">
        <v>3</v>
      </c>
      <c r="HL24" t="n">
        <v>4</v>
      </c>
      <c r="HM24" t="n">
        <v>2</v>
      </c>
      <c r="HN24" t="n">
        <v>3</v>
      </c>
      <c r="HO24" t="n">
        <v>3</v>
      </c>
      <c r="HP24" t="n">
        <v>1</v>
      </c>
      <c r="HQ24" t="n">
        <v>2</v>
      </c>
      <c r="HS24" t="n">
        <v>2</v>
      </c>
      <c r="HU24" t="n">
        <v>1</v>
      </c>
      <c r="HV24" t="n">
        <v>1</v>
      </c>
      <c r="HW24" t="n">
        <v>1</v>
      </c>
      <c r="HX24" t="n">
        <v>2</v>
      </c>
      <c r="HY24" t="n">
        <v>4</v>
      </c>
      <c r="HZ24" t="n">
        <v>1</v>
      </c>
      <c r="IA24" t="n">
        <v>3</v>
      </c>
      <c r="IB24" t="n">
        <v>3</v>
      </c>
      <c r="IC24" t="n">
        <v>1</v>
      </c>
      <c r="ID24" t="n">
        <v>3</v>
      </c>
      <c r="IE24" t="n">
        <v>1</v>
      </c>
      <c r="IF24" t="n">
        <v>4</v>
      </c>
      <c r="IH24" t="n">
        <v>2</v>
      </c>
      <c r="II24" t="n">
        <v>4</v>
      </c>
      <c r="IJ24" t="n">
        <v>5</v>
      </c>
      <c r="IK24" t="n">
        <v>5</v>
      </c>
      <c r="IL24" t="n">
        <v>2</v>
      </c>
      <c r="IM24" t="n">
        <v>2</v>
      </c>
      <c r="IO24" t="n">
        <v>1</v>
      </c>
      <c r="IP24" t="n">
        <v>1</v>
      </c>
      <c r="IQ24" t="n">
        <v>1</v>
      </c>
      <c r="IR24" t="n">
        <v>3</v>
      </c>
      <c r="IS24" t="n">
        <v>1</v>
      </c>
      <c r="IT24" t="n">
        <v>2</v>
      </c>
      <c r="IU24" t="n">
        <v>4</v>
      </c>
      <c r="IV24" t="n">
        <v>1</v>
      </c>
      <c r="IW24" t="n">
        <v>3</v>
      </c>
      <c r="IX24" t="n">
        <v>3</v>
      </c>
      <c r="IZ24" t="n">
        <v>3</v>
      </c>
      <c r="JB24" t="n">
        <v>5</v>
      </c>
      <c r="JD24" t="n">
        <v>4</v>
      </c>
      <c r="JE24" t="n">
        <v>4</v>
      </c>
      <c r="JF24" t="n">
        <v>5</v>
      </c>
      <c r="JG24" t="n">
        <v>5</v>
      </c>
      <c r="KD24" t="inlineStr">
        <is>
          <t>R</t>
        </is>
      </c>
      <c r="KE24" t="inlineStr">
        <is>
          <t>R</t>
        </is>
      </c>
      <c r="KF24" t="inlineStr">
        <is>
          <t>R</t>
        </is>
      </c>
      <c r="KG24" t="inlineStr">
        <is>
          <t>R</t>
        </is>
      </c>
      <c r="KH24" t="inlineStr">
        <is>
          <t>R</t>
        </is>
      </c>
      <c r="KI24" t="inlineStr">
        <is>
          <t>R</t>
        </is>
      </c>
      <c r="KJ24" t="inlineStr">
        <is>
          <t>R</t>
        </is>
      </c>
      <c r="KK24" t="n">
        <v>10</v>
      </c>
      <c r="KN24" s="1" t="e">
        <v>#N/A</v>
      </c>
      <c r="KO24" s="1" t="e">
        <v>#N/A</v>
      </c>
      <c r="KP24" s="1" t="e">
        <v>#N/A</v>
      </c>
      <c r="KQ24" t="inlineStr">
        <is>
          <t>Latvia_Virsliga</t>
        </is>
      </c>
      <c r="KR24" s="1" t="inlineStr">
        <is>
          <t>G</t>
        </is>
      </c>
      <c r="KS24" s="1" t="inlineStr">
        <is>
          <t>G</t>
        </is>
      </c>
      <c r="KT24" s="1" t="inlineStr">
        <is>
          <t>G</t>
        </is>
      </c>
      <c r="KU24" s="1" t="inlineStr">
        <is>
          <t>A</t>
        </is>
      </c>
      <c r="KV24" s="1" t="inlineStr">
        <is>
          <t>G</t>
        </is>
      </c>
      <c r="KW24" s="1" t="inlineStr">
        <is>
          <t>A</t>
        </is>
      </c>
      <c r="KX24" s="1" t="inlineStr">
        <is>
          <t>A</t>
        </is>
      </c>
      <c r="KY24" s="1" t="inlineStr">
        <is>
          <t>A</t>
        </is>
      </c>
      <c r="KZ24" s="1" t="inlineStr">
        <is>
          <t>G</t>
        </is>
      </c>
      <c r="LA24" s="1" t="inlineStr">
        <is>
          <t>G</t>
        </is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inlineStr">
        <is>
          <t>C</t>
        </is>
      </c>
      <c r="LU24" s="4" t="n">
        <v>2</v>
      </c>
      <c r="LV24" s="4" t="n">
        <v>0.5</v>
      </c>
      <c r="LW24" s="4" t="n">
        <v>2</v>
      </c>
      <c r="LX24" s="4" t="n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P24" s="1" t="n">
        <v>0</v>
      </c>
      <c r="MQ24" s="1" t="n">
        <v>0</v>
      </c>
      <c r="MR24" s="1" t="n">
        <v>0</v>
      </c>
      <c r="MS24" s="1" t="n">
        <v>0</v>
      </c>
      <c r="MT24" s="1" t="n">
        <v>0</v>
      </c>
      <c r="MU24" s="1" t="n">
        <v>0</v>
      </c>
      <c r="MV24" s="1" t="n">
        <v>0</v>
      </c>
      <c r="MW24" s="1" t="n">
        <v>0</v>
      </c>
      <c r="MX24" s="1" t="n">
        <v>0</v>
      </c>
      <c r="MY24" s="1" t="n">
        <v>0</v>
      </c>
      <c r="MZ24" s="1" t="n">
        <v>0</v>
      </c>
      <c r="NA24" s="1" t="n">
        <v>0</v>
      </c>
      <c r="NB24" s="1" t="n">
        <v>0</v>
      </c>
      <c r="NC24" s="1" t="n">
        <v>0</v>
      </c>
      <c r="ND24" s="1" t="n">
        <v>0</v>
      </c>
      <c r="NE24" s="1" t="n">
        <v>0</v>
      </c>
      <c r="NF24" s="1" t="n">
        <v>0</v>
      </c>
      <c r="NG24" s="1" t="n">
        <v>0</v>
      </c>
      <c r="NH24" s="1" t="n">
        <v>0</v>
      </c>
      <c r="NI24" s="1" t="n">
        <v>0</v>
      </c>
      <c r="NJ24" s="1" t="n">
        <v>0</v>
      </c>
      <c r="NK24" s="1" t="n">
        <v>0</v>
      </c>
      <c r="NL24" s="1" t="n">
        <v>0</v>
      </c>
      <c r="NM24" s="1" t="n">
        <v>0</v>
      </c>
      <c r="NN24" s="1" t="n">
        <v>0</v>
      </c>
      <c r="NO24" s="1" t="n">
        <v>0</v>
      </c>
      <c r="NP24" s="1" t="n">
        <v>0</v>
      </c>
      <c r="NQ24" s="1" t="n">
        <v>0</v>
      </c>
      <c r="NR24" s="1" t="n">
        <v>0</v>
      </c>
      <c r="NS24" s="1" t="n">
        <v>0</v>
      </c>
      <c r="NT24" s="1" t="n">
        <v>0</v>
      </c>
      <c r="NU24" s="1" t="n">
        <v>0</v>
      </c>
      <c r="NV24" s="1" t="n">
        <v>0</v>
      </c>
      <c r="NW24" s="33" t="e">
        <v>#DIV/0!</v>
      </c>
      <c r="NX24" s="3" t="e">
        <v>#DIV/0!</v>
      </c>
      <c r="NY24" s="1" t="e">
        <v>#N/A</v>
      </c>
      <c r="NZ24" s="79" t="e">
        <v>#DIV/0!</v>
      </c>
      <c r="OA24" s="34" t="e">
        <v>#N/A</v>
      </c>
      <c r="OB24" s="34" t="e">
        <v>#N/A</v>
      </c>
      <c r="OC24" s="32" t="n">
        <v>0</v>
      </c>
      <c r="OD24" s="32" t="e">
        <v>#DIV/0!</v>
      </c>
      <c r="OE24" s="32" t="e">
        <v>#DIV/0!</v>
      </c>
      <c r="OF24" s="32" t="e">
        <v>#DIV/0!</v>
      </c>
      <c r="OG24" s="1" t="n">
        <v>0</v>
      </c>
      <c r="OH24" s="1" t="n">
        <v>0</v>
      </c>
      <c r="OI24" s="1" t="n">
        <v>0</v>
      </c>
      <c r="OJ24" s="33" t="e">
        <v>#DIV/0!</v>
      </c>
      <c r="OK24" s="3" t="e">
        <v>#DIV/0!</v>
      </c>
      <c r="OL24" s="1" t="e">
        <v>#N/A</v>
      </c>
      <c r="OM24" s="79" t="e">
        <v>#DIV/0!</v>
      </c>
      <c r="ON24" s="34" t="e">
        <v>#N/A</v>
      </c>
      <c r="OO24" s="34" t="e">
        <v>#N/A</v>
      </c>
      <c r="OP24" s="32" t="n">
        <v>0</v>
      </c>
      <c r="OQ24" s="32" t="e">
        <v>#DIV/0!</v>
      </c>
      <c r="OR24" s="32" t="e">
        <v>#DIV/0!</v>
      </c>
      <c r="OS24" s="32" t="e">
        <v>#DIV/0!</v>
      </c>
      <c r="OT24" t="e">
        <v>#DIV/0!</v>
      </c>
      <c r="OU24" t="e">
        <v>#DIV/0!</v>
      </c>
      <c r="OV24" t="e">
        <v>#DIV/0!</v>
      </c>
      <c r="OW24" t="e">
        <v>#DIV/0!</v>
      </c>
      <c r="OX24" t="e">
        <v>#DIV/0!</v>
      </c>
      <c r="OY24" t="e">
        <v>#DIV/0!</v>
      </c>
    </row>
    <row r="25" ht="16.5" customHeight="1" thickBot="1" thickTop="1">
      <c r="A25" s="2" t="n"/>
      <c r="KN25" s="1">
        <f>IF(INDEX(#REF!,MATCH('HT 0-0'!D25,#REF!,0))=INDEX(#REF!,MATCH('HT 0-0'!D25,#REF!,0)),INDEX(#REF!,MATCH('HT 0-0'!D25,#REF!,0)),"ERROR")</f>
        <v/>
      </c>
      <c r="KO25" s="1">
        <f>IF(INDEX(#REF!,MATCH('HT 0-0'!E25,#REF!,0))=INDEX(#REF!,MATCH('HT 0-0'!E25,#REF!,0)),INDEX(#REF!,MATCH('HT 0-0'!E25,#REF!,0)),"ERROR")</f>
        <v/>
      </c>
      <c r="KP25" s="1">
        <f>KN25&amp;" v "&amp;KO25</f>
        <v/>
      </c>
      <c r="KQ25">
        <f>B25&amp;"_"&amp;C25</f>
        <v/>
      </c>
      <c r="KR25" s="1">
        <f>IF((HW25/KK25)&lt;0.335,"G",IF((HW25/KK25)&gt;0.67,"R","A"))</f>
        <v/>
      </c>
      <c r="KS25" s="1">
        <f>IF((HX25/KK25)&lt;0.335,"G",IF((HX25/KK25)&gt;0.67,"R","A"))</f>
        <v/>
      </c>
      <c r="KT25" s="1">
        <f>IF((IH25/KK25)&lt;0.335,"G",IF((IH25/KK25)&gt;0.67,"R","A"))</f>
        <v/>
      </c>
      <c r="KU25" s="1">
        <f>IF((II25/KK25)&lt;0.335,"G",IF((II25/KK25)&gt;0.67,"R","A"))</f>
        <v/>
      </c>
      <c r="KV25" s="1">
        <f>IF((HZ25/KK25)&lt;0.335,"G",IF((HZ25/KK25)&gt;0.67,"R","A"))</f>
        <v/>
      </c>
      <c r="KW25" s="1">
        <f>IF((HY25/KK25)&lt;0.335,"G",IF((HY25/KK25)&gt;0.67,"R","A"))</f>
        <v/>
      </c>
      <c r="KX25" s="1">
        <f>IF((IK25/KK25)&lt;0.335,"G",IF((IK25/KK25)&gt;0.67,"R","A"))</f>
        <v/>
      </c>
      <c r="KY25" s="1">
        <f>IF((IJ25/KK25)&lt;0.335,"G",IF((IJ25/KK25)&gt;0.67,"R","A"))</f>
        <v/>
      </c>
      <c r="KZ25" s="1">
        <f>IF((HQ25/KK25)&lt;0.335,"G",IF((HQ25/KK25)&gt;0.67,"R","A"))</f>
        <v/>
      </c>
      <c r="LA25" s="1">
        <f>IF((IB25/KK25)&lt;0.335,"G",IF((IB25/KK25)&gt;0.67,"R","A"))</f>
        <v/>
      </c>
      <c r="LB25">
        <f>IF(LQ25="0-0",INDEX(Scrape!#REF!,MATCH('HT 0-0'!KP25,Scrape!$B:$B,0)),"")</f>
        <v/>
      </c>
      <c r="LC25">
        <f>IF(LQ25="0-0",INDEX(Scrape!$A:$A,MATCH('HT 0-0'!KP25,Scrape!$B:$B,0)),"")</f>
        <v/>
      </c>
      <c r="LD25">
        <f>IF(LQ25="0-0",INDEX(Scrape!$B:$B,MATCH('HT 0-0'!KP25,Scrape!$B:$B,0)),"")</f>
        <v/>
      </c>
      <c r="LE25">
        <f>IF(LQ25="0-0",INDEX(Scrape!$C:$C,MATCH('HT 0-0'!KP25,Scrape!$B:$B,0)),"")</f>
        <v/>
      </c>
      <c r="LF25">
        <f>IF(LQ25="0-0",INDEX(Scrape!$D:$D,MATCH('HT 0-0'!KP25,Scrape!$B:$B,0)),"")</f>
        <v/>
      </c>
      <c r="LG25">
        <f>IF(LQ25="0-0",INDEX(Scrape!$E:$E,MATCH('HT 0-0'!KP25,Scrape!$B:$B,0)),"")</f>
        <v/>
      </c>
      <c r="LH25">
        <f>IF(LQ25="0-0",INDEX(Scrape!$F:$F,MATCH('HT 0-0'!KP25,Scrape!$B:$B,0)),"")</f>
        <v/>
      </c>
      <c r="LI25">
        <f>IF(LQ25="0-0",INDEX(Scrape!$G:$G,MATCH('HT 0-0'!KP25,Scrape!$B:$B,0)),"")</f>
        <v/>
      </c>
      <c r="LJ25">
        <f>IF(LQ25="0-0",INDEX(Scrape!$H:$H,MATCH('HT 0-0'!KP25,Scrape!$B:$B,0)),"")</f>
        <v/>
      </c>
      <c r="LK25">
        <f>IF(LQ25="0-0",INDEX(Scrape!$I:$I,MATCH('HT 0-0'!KP25,Scrape!$B:$B,0)),"")</f>
        <v/>
      </c>
      <c r="LL25">
        <f>IF(LQ25="0-0",INDEX(Scrape!$J:$J,MATCH('HT 0-0'!KP25,Scrape!$B:$B,0)),"")</f>
        <v/>
      </c>
      <c r="LM25">
        <f>IF(LQ25="0-0",INDEX(Scrape!$K:$K,MATCH('HT 0-0'!KP25,Scrape!$B:$B,0)),"")</f>
        <v/>
      </c>
      <c r="LN25">
        <f>IF(LQ25="0-0",INDEX(Scrape!$L:$L,MATCH('HT 0-0'!KP25,Scrape!$B:$B,0)),"")</f>
        <v/>
      </c>
      <c r="LO25">
        <f>IF(LQ25="0-0",INDEX(Scrape!$M:$M,MATCH('HT 0-0'!KP25,Scrape!$B:$B,0)),"")</f>
        <v/>
      </c>
      <c r="LP25">
        <f>IF(LQ25="0-0",INDEX(Scrape!$N:$N,MATCH('HT 0-0'!KP25,Scrape!$B:$B,0)),"")</f>
        <v/>
      </c>
      <c r="LQ25">
        <f>INDEX(Scrape!$O:$O,MATCH('HT 0-0'!KP25,Scrape!$B:$B,0))</f>
        <v/>
      </c>
      <c r="LR25">
        <f>(1/LJ25)+(1/LI25)+(1/LH25)</f>
        <v/>
      </c>
      <c r="LS25">
        <f>(1/LG25)+(1/LF25)+(1/LE25)</f>
        <v/>
      </c>
      <c r="LT25" s="8">
        <f>IF(INDEX(#REF!,MATCH(KQ25,#REF!,0))=INDEX(#REF!,MATCH(KQ25,#REF!,0)),INDEX(#REF!,MATCH(KQ25,#REF!,0)),"ERROR")</f>
        <v/>
      </c>
      <c r="LU25" s="4">
        <f>IF(KR25="G",2,IF(KR25="R",0.5,IF(KR25="A",1)))</f>
        <v/>
      </c>
      <c r="LV25" s="4">
        <f>IF(KS25="G",0.5,IF(KS25="R",2,IF(KS25="A",1)))</f>
        <v/>
      </c>
      <c r="LW25" s="4">
        <f>IF(KT25="G",2,IF(KT25="R",0.5,IF(KT25="A",1)))</f>
        <v/>
      </c>
      <c r="LX25" s="4">
        <f>IF(KU25="G",0.5,IF(KU25="R",2,IF(KU25="A",1)))</f>
        <v/>
      </c>
      <c r="LY25" s="7">
        <f>(LK25*(LU25+LX25)+(LL25*(LU25+LX25)))</f>
        <v/>
      </c>
      <c r="LZ25" s="7">
        <f>(LN25*(LV25+LW25)+(LO25*(LV25+LW25)))</f>
        <v/>
      </c>
      <c r="MA25" s="11">
        <f>LY25-LZ25</f>
        <v/>
      </c>
      <c r="MB25" s="5">
        <f>MA25+2</f>
        <v/>
      </c>
      <c r="MC25" s="6">
        <f>MA25-2</f>
        <v/>
      </c>
      <c r="MD25" s="4">
        <f>LE25</f>
        <v/>
      </c>
      <c r="ME25" s="9">
        <f>IF(MD25=0,1000,MD25+0.75)</f>
        <v/>
      </c>
      <c r="MF25" s="10">
        <f>IF(MD25=0,0,MD25-0.75)</f>
        <v/>
      </c>
      <c r="MG25" s="4">
        <f>((LM25*(LU25+LX25))-((LP25*(LV25+LW25))))</f>
        <v/>
      </c>
      <c r="MH25" s="9">
        <f>MG25*1.2</f>
        <v/>
      </c>
      <c r="MI25" s="10">
        <f>MG25*0.8</f>
        <v/>
      </c>
      <c r="MJ25">
        <f>IFERROR(OT25,"")</f>
        <v/>
      </c>
      <c r="MK25">
        <f>IFERROR(OU25,"")</f>
        <v/>
      </c>
      <c r="ML25">
        <f>IFERROR(OV25,"")</f>
        <v/>
      </c>
      <c r="MM25">
        <f>IFERROR(OW25,"")</f>
        <v/>
      </c>
      <c r="MN25">
        <f>IFERROR(OX25,"")</f>
        <v/>
      </c>
      <c r="MO25">
        <f>IFERROR(OY25,"")</f>
        <v/>
      </c>
      <c r="MP25" s="1">
        <f>COUNTIFS(#REF!,LT25,#REF!,1,#REF!,"&gt;="&amp;MC25,#REF!,"&lt;="&amp;MB25,#REF!,"&lt;="&amp;ME25,#REF!,"&gt;="&amp;MF25,#REF!,"="&amp;KV25,#REF!,"="&amp;KX25)</f>
        <v/>
      </c>
      <c r="MQ25" s="1">
        <f>COUNTIFS(#REF!,LT25,#REF!,0,#REF!,"&gt;="&amp;MC25,#REF!,"&lt;="&amp;MB25,#REF!,"&lt;="&amp;ME25,#REF!,"&gt;="&amp;MF25,#REF!,"="&amp;KV25,#REF!,"="&amp;KX25)</f>
        <v/>
      </c>
      <c r="MR25" s="1">
        <f>COUNTIFS(#REF!,LT25,#REF!,1,#REF!,"&gt;="&amp;MC25,#REF!,"&lt;="&amp;MB25,#REF!,"&lt;="&amp;ME25,#REF!,"&gt;="&amp;MF25,#REF!,"="&amp;KW25,#REF!,"="&amp;KY25)</f>
        <v/>
      </c>
      <c r="MS25" s="1">
        <f>COUNTIFS(#REF!,LT25,#REF!,0,#REF!,"&gt;="&amp;MC25,#REF!,"&lt;="&amp;MB25,#REF!,"&lt;="&amp;ME25,#REF!,"&gt;="&amp;MF25,#REF!,"="&amp;KW25,#REF!,"="&amp;KY25)</f>
        <v/>
      </c>
      <c r="MT25" s="1">
        <f>COUNTIFS(#REF!,LT25,#REF!,1,#REF!,"&gt;="&amp;MI25,#REF!,"&lt;="&amp;MH25,#REF!,"&lt;="&amp;ME25,#REF!,"&gt;="&amp;MF25)</f>
        <v/>
      </c>
      <c r="MU25" s="1">
        <f>COUNTIFS(#REF!,LT25,#REF!,0,#REF!,"&gt;="&amp;MI25,#REF!,"&lt;="&amp;MH25,#REF!,"&lt;="&amp;ME25,#REF!,"&gt;="&amp;MF25)</f>
        <v/>
      </c>
      <c r="MV25" s="1">
        <f>COUNTIFS(#REF!,LT25,#REF!,1,#REF!,"&gt;="&amp;MI25,#REF!,"&lt;="&amp;MH25,#REF!,"="&amp;KZ25,#REF!,"="&amp;LA25,#REF!,"&lt;="&amp;ME25,#REF!,"&gt;="&amp;MF25)</f>
        <v/>
      </c>
      <c r="MW25" s="1">
        <f>COUNTIFS(#REF!,LT25,#REF!,0,#REF!,"&gt;="&amp;MI25,#REF!,"&lt;="&amp;MH25,#REF!,"="&amp;KZ25,#REF!,"="&amp;LA25,#REF!,"&lt;="&amp;ME25,#REF!,"&gt;="&amp;MF25)</f>
        <v/>
      </c>
      <c r="MX25" s="1">
        <f>COUNTIFS(#REF!,LT25,#REF!,1,#REF!,"&gt;="&amp;MC25,#REF!,"&lt;="&amp;MB25,#REF!,"&lt;="&amp;ME25,#REF!,"&gt;="&amp;MF25)</f>
        <v/>
      </c>
      <c r="MY25" s="1">
        <f>COUNTIFS(#REF!,LT25,#REF!,0,#REF!,"&gt;="&amp;MC25,#REF!,"&lt;="&amp;MB25,#REF!,"&lt;="&amp;ME25,#REF!,"&gt;="&amp;MF25)</f>
        <v/>
      </c>
      <c r="MZ25" s="1">
        <f>COUNTIFS(#REF!,LT25,#REF!,1,#REF!,"&lt;="&amp;ME25,#REF!,"&gt;="&amp;MF25,#REF!,"="&amp;KV25,#REF!,"="&amp;KX25)</f>
        <v/>
      </c>
      <c r="NA25" s="1">
        <f>COUNTIFS(#REF!,LT25,#REF!,0,#REF!,"&lt;="&amp;ME25,#REF!,"&gt;="&amp;MF25,#REF!,"="&amp;KV25,#REF!,"="&amp;KX25)</f>
        <v/>
      </c>
      <c r="NB25" s="1">
        <f>COUNTIFS(#REF!,LT25,#REF!,1,#REF!,"&lt;="&amp;ME25,#REF!,"&gt;="&amp;MF25,#REF!,"="&amp;KW25,#REF!,"="&amp;KY25)</f>
        <v/>
      </c>
      <c r="NC25" s="1">
        <f>COUNTIFS(#REF!,LT25,#REF!,0,#REF!,"&lt;="&amp;ME25,#REF!,"&gt;="&amp;MF25,#REF!,"="&amp;KW25,#REF!,"="&amp;KY25)</f>
        <v/>
      </c>
      <c r="ND25" s="1">
        <f>COUNTIFS(#REF!,LT25,#REF!,1,#REF!,"&gt;="&amp;MC25,#REF!,"&lt;="&amp;MB25,#REF!,"&lt;="&amp;ME25,#REF!,"&gt;="&amp;MF25,#REF!,"="&amp;KV25,#REF!,"="&amp;KX25)</f>
        <v/>
      </c>
      <c r="NE25" s="1">
        <f>COUNTIFS(#REF!,LT25,#REF!,0,#REF!,"&gt;="&amp;MC25,#REF!,"&lt;="&amp;MB25,#REF!,"&lt;="&amp;ME25,#REF!,"&gt;="&amp;MF25,#REF!,"="&amp;KV25,#REF!,"="&amp;KX25)</f>
        <v/>
      </c>
      <c r="NF25" s="1">
        <f>COUNTIFS(#REF!,LT25,#REF!,1,#REF!,"&gt;="&amp;MC25,#REF!,"&lt;="&amp;MB25,#REF!,"&lt;="&amp;ME25,#REF!,"&gt;="&amp;MF25,#REF!,"="&amp;KW25,#REF!,"="&amp;KY25)</f>
        <v/>
      </c>
      <c r="NG25" s="1">
        <f>COUNTIFS(#REF!,LT25,#REF!,0,#REF!,"&gt;="&amp;MC25,#REF!,"&lt;="&amp;MB25,#REF!,"&lt;="&amp;ME25,#REF!,"&gt;="&amp;MF25,#REF!,"="&amp;KW25,#REF!,"="&amp;KY25)</f>
        <v/>
      </c>
      <c r="NH25" s="1">
        <f>COUNTIFS(#REF!,LT25,#REF!,1,#REF!,"&gt;="&amp;MC25,#REF!,"&lt;="&amp;MB25,#REF!,"&lt;="&amp;ME25,#REF!,"&gt;="&amp;MF25,#REF!,"="&amp;KZ25,#REF!,"="&amp;LA25)</f>
        <v/>
      </c>
      <c r="NI25" s="1">
        <f>COUNTIFS(#REF!,LT25,#REF!,0,#REF!,"&gt;="&amp;MC25,#REF!,"&lt;="&amp;MB25,#REF!,"&lt;="&amp;ME25,#REF!,"&gt;="&amp;MF25,#REF!,"="&amp;KZ25,#REF!,"="&amp;LA25)</f>
        <v/>
      </c>
      <c r="NJ25" s="1">
        <f>COUNTIFS(#REF!,LT25,#REF!,1,#REF!,"&gt;="&amp;MI25,#REF!,"&lt;="&amp;MH25,#REF!,"&lt;="&amp;ME25,#REF!,"&gt;="&amp;MF25)</f>
        <v/>
      </c>
      <c r="NK25" s="1">
        <f>COUNTIFS(#REF!,LT25,#REF!,0,#REF!,"&gt;="&amp;MI25,#REF!,"&lt;="&amp;MH25,#REF!,"&lt;="&amp;ME25,#REF!,"&gt;="&amp;MF25)</f>
        <v/>
      </c>
      <c r="NL25" s="1">
        <f>COUNTIFS(#REF!,LT25,#REF!,1,#REF!,"&gt;="&amp;MI25,#REF!,"&lt;="&amp;MH25,#REF!,"="&amp;KZ25,#REF!,"="&amp;LA25,#REF!,"&lt;="&amp;ME25,#REF!,"&gt;="&amp;MF25)</f>
        <v/>
      </c>
      <c r="NM25" s="1">
        <f>COUNTIFS(#REF!,LT25,#REF!,0,#REF!,"&gt;="&amp;MI25,#REF!,"&lt;="&amp;MH25,#REF!,"="&amp;KZ25,#REF!,"="&amp;LA25,#REF!,"&lt;="&amp;ME25,#REF!,"&gt;="&amp;MF25)</f>
        <v/>
      </c>
      <c r="NN25" s="1">
        <f>COUNTIFS(#REF!,LT25,#REF!,1,#REF!,"&gt;="&amp;MC25,#REF!,"&lt;="&amp;MB25,#REF!,"&lt;="&amp;ME25,#REF!,"&gt;="&amp;MF25)</f>
        <v/>
      </c>
      <c r="NO25" s="1">
        <f>COUNTIFS(#REF!,LT25,#REF!,0,#REF!,"&gt;="&amp;MC25,#REF!,"&lt;="&amp;MB25,#REF!,"&lt;="&amp;ME25,#REF!,"&gt;="&amp;MF25)</f>
        <v/>
      </c>
      <c r="NP25" s="1">
        <f>COUNTIFS(#REF!,LT25,#REF!,1,#REF!,"&lt;="&amp;ME25,#REF!,"&gt;="&amp;MF25,#REF!,"="&amp;KV25,#REF!,"="&amp;KX25)</f>
        <v/>
      </c>
      <c r="NQ25" s="1">
        <f>COUNTIFS(#REF!,LT25,#REF!,0,#REF!,"&lt;="&amp;ME25,#REF!,"&gt;="&amp;MF25,#REF!,"="&amp;KV25,#REF!,"="&amp;KX25)</f>
        <v/>
      </c>
      <c r="NR25" s="1">
        <f>COUNTIFS(#REF!,LT25,#REF!,1,#REF!,"&lt;="&amp;ME25,#REF!,"&gt;="&amp;MF25,#REF!,"="&amp;KW25,#REF!,"="&amp;KY25)</f>
        <v/>
      </c>
      <c r="NS25" s="1">
        <f>COUNTIFS(#REF!,LT25,#REF!,0,#REF!,"&lt;="&amp;ME25,#REF!,"&gt;="&amp;MF25,#REF!,"="&amp;KW25,#REF!,"="&amp;KY25)</f>
        <v/>
      </c>
      <c r="NT25" s="1">
        <f>MP25+MR25+MT25+MV25+MX25+MZ25+NB25</f>
        <v/>
      </c>
      <c r="NU25" s="1">
        <f>MQ25+MS25+MU25+MW25+MY25+NA25+NC25</f>
        <v/>
      </c>
      <c r="NV25" s="1">
        <f>NT25+NU25</f>
        <v/>
      </c>
      <c r="NW25" s="33">
        <f>NT25/(NT25+NU25)</f>
        <v/>
      </c>
      <c r="NX25" s="3">
        <f>1/NW25</f>
        <v/>
      </c>
      <c r="NY25" s="1">
        <f>LH25</f>
        <v/>
      </c>
      <c r="NZ25" s="79">
        <f>(NW25*((NY25-1)*0.98))-((1-NW25)*1)</f>
        <v/>
      </c>
      <c r="OA25" s="34">
        <f>IF(LR25&lt;0.9,0,IF(AND(LR25&gt;1.1),0,1))</f>
        <v/>
      </c>
      <c r="OB25" s="34">
        <f>IF(LS25&lt;0.9,0,IF(AND(LS25&gt;1.1),0,1))</f>
        <v/>
      </c>
      <c r="OC25" s="32">
        <f>IF(NV25&gt;99,1,0)</f>
        <v/>
      </c>
      <c r="OD25" s="32">
        <f>IF(NZ25&gt;0.0799,1,0)</f>
        <v/>
      </c>
      <c r="OE25" s="32">
        <f>IF(NZ25&gt;OM25,1,0)</f>
        <v/>
      </c>
      <c r="OF25" s="32">
        <f>OC25+OD25+OE25+OA25+OB25</f>
        <v/>
      </c>
      <c r="OG25" s="1">
        <f>ND25+NF25+NH25+NJ25+NL25+NN25+NP25+NR25</f>
        <v/>
      </c>
      <c r="OH25" s="1">
        <f>NE25+NG25+NI25+NK25+NM25+NO25+NQ25+NS25</f>
        <v/>
      </c>
      <c r="OI25" s="1">
        <f>OG25+OH25</f>
        <v/>
      </c>
      <c r="OJ25" s="33">
        <f>OG25/(OG25+OH25)</f>
        <v/>
      </c>
      <c r="OK25" s="3">
        <f>1/OJ25</f>
        <v/>
      </c>
      <c r="OL25" s="1">
        <f>LI25</f>
        <v/>
      </c>
      <c r="OM25" s="79">
        <f>(OJ25*((OL25-1)*0.98))-((1-OJ25)*1)</f>
        <v/>
      </c>
      <c r="ON25" s="34">
        <f>IF(LR25&lt;0.9,0,IF(AND(LR25&gt;1.1),0,1))</f>
        <v/>
      </c>
      <c r="OO25" s="34">
        <f>IF(LS25&lt;0.9,0,IF(AND(LS25&gt;1.1),0,1))</f>
        <v/>
      </c>
      <c r="OP25" s="32">
        <f>IF(OI25&gt;99,1,0)</f>
        <v/>
      </c>
      <c r="OQ25" s="32">
        <f>IF(OM25&gt;0.0799,1,0)</f>
        <v/>
      </c>
      <c r="OR25" s="32">
        <f>IF(OM25&gt;OZ25,1,0)</f>
        <v/>
      </c>
      <c r="OS25" s="32">
        <f>OP25+OQ25+OR25+ON25+OO25</f>
        <v/>
      </c>
      <c r="OT25">
        <f>IF(OF25=5,"BackHome0-0",IF(AND(OS25=5),"BackAway0-0",""))</f>
        <v/>
      </c>
      <c r="OU25">
        <f>IF(OF25=5,KN25,IF(AND(OS25=5),KO25,""))</f>
        <v/>
      </c>
      <c r="OV25">
        <f>IF(OF25=5,"Match Odds",IF(AND(OS25=5),"Match Odds",""))</f>
        <v/>
      </c>
      <c r="OW25">
        <f>IF(OF25=5,KP25,IF(AND(OS25=5),KP25,""))</f>
        <v/>
      </c>
      <c r="OX25">
        <f>IF(OF25=5,"MATCH_ODDS",IF(AND(OS25=5),"MATCH_ODDS",""))</f>
        <v/>
      </c>
      <c r="OY25">
        <f>IF(OF25=5,"BACK",IF(AND(OS25=5),"BACK",""))</f>
        <v/>
      </c>
    </row>
    <row r="26" ht="16.5" customHeight="1" thickBot="1" thickTop="1">
      <c r="A26" s="2" t="n"/>
      <c r="KN26" s="1">
        <f>IF(INDEX(#REF!,MATCH('HT 0-0'!D26,#REF!,0))=INDEX(#REF!,MATCH('HT 0-0'!D26,#REF!,0)),INDEX(#REF!,MATCH('HT 0-0'!D26,#REF!,0)),"ERROR")</f>
        <v/>
      </c>
      <c r="KO26" s="1">
        <f>IF(INDEX(#REF!,MATCH('HT 0-0'!E26,#REF!,0))=INDEX(#REF!,MATCH('HT 0-0'!E26,#REF!,0)),INDEX(#REF!,MATCH('HT 0-0'!E26,#REF!,0)),"ERROR")</f>
        <v/>
      </c>
      <c r="KP26" s="1">
        <f>KN26&amp;" v "&amp;KO26</f>
        <v/>
      </c>
      <c r="KQ26">
        <f>B26&amp;"_"&amp;C26</f>
        <v/>
      </c>
      <c r="KR26" s="1">
        <f>IF((HW26/KK26)&lt;0.335,"G",IF((HW26/KK26)&gt;0.67,"R","A"))</f>
        <v/>
      </c>
      <c r="KS26" s="1">
        <f>IF((HX26/KK26)&lt;0.335,"G",IF((HX26/KK26)&gt;0.67,"R","A"))</f>
        <v/>
      </c>
      <c r="KT26" s="1">
        <f>IF((IH26/KK26)&lt;0.335,"G",IF((IH26/KK26)&gt;0.67,"R","A"))</f>
        <v/>
      </c>
      <c r="KU26" s="1">
        <f>IF((II26/KK26)&lt;0.335,"G",IF((II26/KK26)&gt;0.67,"R","A"))</f>
        <v/>
      </c>
      <c r="KV26" s="1">
        <f>IF((HZ26/KK26)&lt;0.335,"G",IF((HZ26/KK26)&gt;0.67,"R","A"))</f>
        <v/>
      </c>
      <c r="KW26" s="1">
        <f>IF((HY26/KK26)&lt;0.335,"G",IF((HY26/KK26)&gt;0.67,"R","A"))</f>
        <v/>
      </c>
      <c r="KX26" s="1">
        <f>IF((IK26/KK26)&lt;0.335,"G",IF((IK26/KK26)&gt;0.67,"R","A"))</f>
        <v/>
      </c>
      <c r="KY26" s="1">
        <f>IF((IJ26/KK26)&lt;0.335,"G",IF((IJ26/KK26)&gt;0.67,"R","A"))</f>
        <v/>
      </c>
      <c r="KZ26" s="1">
        <f>IF((HQ26/KK26)&lt;0.335,"G",IF((HQ26/KK26)&gt;0.67,"R","A"))</f>
        <v/>
      </c>
      <c r="LA26" s="1">
        <f>IF((IB26/KK26)&lt;0.335,"G",IF((IB26/KK26)&gt;0.67,"R","A"))</f>
        <v/>
      </c>
      <c r="LB26">
        <f>IF(LQ26="0-0",INDEX(Scrape!#REF!,MATCH('HT 0-0'!KP26,Scrape!$B:$B,0)),"")</f>
        <v/>
      </c>
      <c r="LC26">
        <f>IF(LQ26="0-0",INDEX(Scrape!$A:$A,MATCH('HT 0-0'!KP26,Scrape!$B:$B,0)),"")</f>
        <v/>
      </c>
      <c r="LD26">
        <f>IF(LQ26="0-0",INDEX(Scrape!$B:$B,MATCH('HT 0-0'!KP26,Scrape!$B:$B,0)),"")</f>
        <v/>
      </c>
      <c r="LE26">
        <f>IF(LQ26="0-0",INDEX(Scrape!$C:$C,MATCH('HT 0-0'!KP26,Scrape!$B:$B,0)),"")</f>
        <v/>
      </c>
      <c r="LF26">
        <f>IF(LQ26="0-0",INDEX(Scrape!$D:$D,MATCH('HT 0-0'!KP26,Scrape!$B:$B,0)),"")</f>
        <v/>
      </c>
      <c r="LG26">
        <f>IF(LQ26="0-0",INDEX(Scrape!$E:$E,MATCH('HT 0-0'!KP26,Scrape!$B:$B,0)),"")</f>
        <v/>
      </c>
      <c r="LH26">
        <f>IF(LQ26="0-0",INDEX(Scrape!$F:$F,MATCH('HT 0-0'!KP26,Scrape!$B:$B,0)),"")</f>
        <v/>
      </c>
      <c r="LI26">
        <f>IF(LQ26="0-0",INDEX(Scrape!$G:$G,MATCH('HT 0-0'!KP26,Scrape!$B:$B,0)),"")</f>
        <v/>
      </c>
      <c r="LJ26">
        <f>IF(LQ26="0-0",INDEX(Scrape!$H:$H,MATCH('HT 0-0'!KP26,Scrape!$B:$B,0)),"")</f>
        <v/>
      </c>
      <c r="LK26">
        <f>IF(LQ26="0-0",INDEX(Scrape!$I:$I,MATCH('HT 0-0'!KP26,Scrape!$B:$B,0)),"")</f>
        <v/>
      </c>
      <c r="LL26">
        <f>IF(LQ26="0-0",INDEX(Scrape!$J:$J,MATCH('HT 0-0'!KP26,Scrape!$B:$B,0)),"")</f>
        <v/>
      </c>
      <c r="LM26">
        <f>IF(LQ26="0-0",INDEX(Scrape!$K:$K,MATCH('HT 0-0'!KP26,Scrape!$B:$B,0)),"")</f>
        <v/>
      </c>
      <c r="LN26">
        <f>IF(LQ26="0-0",INDEX(Scrape!$L:$L,MATCH('HT 0-0'!KP26,Scrape!$B:$B,0)),"")</f>
        <v/>
      </c>
      <c r="LO26">
        <f>IF(LQ26="0-0",INDEX(Scrape!$M:$M,MATCH('HT 0-0'!KP26,Scrape!$B:$B,0)),"")</f>
        <v/>
      </c>
      <c r="LP26">
        <f>IF(LQ26="0-0",INDEX(Scrape!$N:$N,MATCH('HT 0-0'!KP26,Scrape!$B:$B,0)),"")</f>
        <v/>
      </c>
      <c r="LQ26">
        <f>INDEX(Scrape!$O:$O,MATCH('HT 0-0'!KP26,Scrape!$B:$B,0))</f>
        <v/>
      </c>
      <c r="LR26">
        <f>(1/LJ26)+(1/LI26)+(1/LH26)</f>
        <v/>
      </c>
      <c r="LS26">
        <f>(1/LG26)+(1/LF26)+(1/LE26)</f>
        <v/>
      </c>
      <c r="LT26" s="8">
        <f>IF(INDEX(#REF!,MATCH(KQ26,#REF!,0))=INDEX(#REF!,MATCH(KQ26,#REF!,0)),INDEX(#REF!,MATCH(KQ26,#REF!,0)),"ERROR")</f>
        <v/>
      </c>
      <c r="LU26" s="4">
        <f>IF(KR26="G",2,IF(KR26="R",0.5,IF(KR26="A",1)))</f>
        <v/>
      </c>
      <c r="LV26" s="4">
        <f>IF(KS26="G",0.5,IF(KS26="R",2,IF(KS26="A",1)))</f>
        <v/>
      </c>
      <c r="LW26" s="4">
        <f>IF(KT26="G",2,IF(KT26="R",0.5,IF(KT26="A",1)))</f>
        <v/>
      </c>
      <c r="LX26" s="4">
        <f>IF(KU26="G",0.5,IF(KU26="R",2,IF(KU26="A",1)))</f>
        <v/>
      </c>
      <c r="LY26" s="7">
        <f>(LK26*(LU26+LX26)+(LL26*(LU26+LX26)))</f>
        <v/>
      </c>
      <c r="LZ26" s="7">
        <f>(LN26*(LV26+LW26)+(LO26*(LV26+LW26)))</f>
        <v/>
      </c>
      <c r="MA26" s="11">
        <f>LY26-LZ26</f>
        <v/>
      </c>
      <c r="MB26" s="5">
        <f>MA26+2</f>
        <v/>
      </c>
      <c r="MC26" s="6">
        <f>MA26-2</f>
        <v/>
      </c>
      <c r="MD26" s="4">
        <f>LE26</f>
        <v/>
      </c>
      <c r="ME26" s="9">
        <f>IF(MD26=0,1000,MD26+0.75)</f>
        <v/>
      </c>
      <c r="MF26" s="10">
        <f>IF(MD26=0,0,MD26-0.75)</f>
        <v/>
      </c>
      <c r="MG26" s="4">
        <f>((LM26*(LU26+LX26))-((LP26*(LV26+LW26))))</f>
        <v/>
      </c>
      <c r="MH26" s="9">
        <f>MG26*1.2</f>
        <v/>
      </c>
      <c r="MI26" s="10">
        <f>MG26*0.8</f>
        <v/>
      </c>
      <c r="MJ26">
        <f>IFERROR(OT26,"")</f>
        <v/>
      </c>
      <c r="MK26">
        <f>IFERROR(OU26,"")</f>
        <v/>
      </c>
      <c r="ML26">
        <f>IFERROR(OV26,"")</f>
        <v/>
      </c>
      <c r="MM26">
        <f>IFERROR(OW26,"")</f>
        <v/>
      </c>
      <c r="MN26">
        <f>IFERROR(OX26,"")</f>
        <v/>
      </c>
      <c r="MO26">
        <f>IFERROR(OY26,"")</f>
        <v/>
      </c>
      <c r="MP26" s="1">
        <f>COUNTIFS(#REF!,LT26,#REF!,1,#REF!,"&gt;="&amp;MC26,#REF!,"&lt;="&amp;MB26,#REF!,"&lt;="&amp;ME26,#REF!,"&gt;="&amp;MF26,#REF!,"="&amp;KV26,#REF!,"="&amp;KX26)</f>
        <v/>
      </c>
      <c r="MQ26" s="1">
        <f>COUNTIFS(#REF!,LT26,#REF!,0,#REF!,"&gt;="&amp;MC26,#REF!,"&lt;="&amp;MB26,#REF!,"&lt;="&amp;ME26,#REF!,"&gt;="&amp;MF26,#REF!,"="&amp;KV26,#REF!,"="&amp;KX26)</f>
        <v/>
      </c>
      <c r="MR26" s="1">
        <f>COUNTIFS(#REF!,LT26,#REF!,1,#REF!,"&gt;="&amp;MC26,#REF!,"&lt;="&amp;MB26,#REF!,"&lt;="&amp;ME26,#REF!,"&gt;="&amp;MF26,#REF!,"="&amp;KW26,#REF!,"="&amp;KY26)</f>
        <v/>
      </c>
      <c r="MS26" s="1">
        <f>COUNTIFS(#REF!,LT26,#REF!,0,#REF!,"&gt;="&amp;MC26,#REF!,"&lt;="&amp;MB26,#REF!,"&lt;="&amp;ME26,#REF!,"&gt;="&amp;MF26,#REF!,"="&amp;KW26,#REF!,"="&amp;KY26)</f>
        <v/>
      </c>
      <c r="MT26" s="1">
        <f>COUNTIFS(#REF!,LT26,#REF!,1,#REF!,"&gt;="&amp;MI26,#REF!,"&lt;="&amp;MH26,#REF!,"&lt;="&amp;ME26,#REF!,"&gt;="&amp;MF26)</f>
        <v/>
      </c>
      <c r="MU26" s="1">
        <f>COUNTIFS(#REF!,LT26,#REF!,0,#REF!,"&gt;="&amp;MI26,#REF!,"&lt;="&amp;MH26,#REF!,"&lt;="&amp;ME26,#REF!,"&gt;="&amp;MF26)</f>
        <v/>
      </c>
      <c r="MV26" s="1">
        <f>COUNTIFS(#REF!,LT26,#REF!,1,#REF!,"&gt;="&amp;MI26,#REF!,"&lt;="&amp;MH26,#REF!,"="&amp;KZ26,#REF!,"="&amp;LA26,#REF!,"&lt;="&amp;ME26,#REF!,"&gt;="&amp;MF26)</f>
        <v/>
      </c>
      <c r="MW26" s="1">
        <f>COUNTIFS(#REF!,LT26,#REF!,0,#REF!,"&gt;="&amp;MI26,#REF!,"&lt;="&amp;MH26,#REF!,"="&amp;KZ26,#REF!,"="&amp;LA26,#REF!,"&lt;="&amp;ME26,#REF!,"&gt;="&amp;MF26)</f>
        <v/>
      </c>
      <c r="MX26" s="1">
        <f>COUNTIFS(#REF!,LT26,#REF!,1,#REF!,"&gt;="&amp;MC26,#REF!,"&lt;="&amp;MB26,#REF!,"&lt;="&amp;ME26,#REF!,"&gt;="&amp;MF26)</f>
        <v/>
      </c>
      <c r="MY26" s="1">
        <f>COUNTIFS(#REF!,LT26,#REF!,0,#REF!,"&gt;="&amp;MC26,#REF!,"&lt;="&amp;MB26,#REF!,"&lt;="&amp;ME26,#REF!,"&gt;="&amp;MF26)</f>
        <v/>
      </c>
      <c r="MZ26" s="1">
        <f>COUNTIFS(#REF!,LT26,#REF!,1,#REF!,"&lt;="&amp;ME26,#REF!,"&gt;="&amp;MF26,#REF!,"="&amp;KV26,#REF!,"="&amp;KX26)</f>
        <v/>
      </c>
      <c r="NA26" s="1">
        <f>COUNTIFS(#REF!,LT26,#REF!,0,#REF!,"&lt;="&amp;ME26,#REF!,"&gt;="&amp;MF26,#REF!,"="&amp;KV26,#REF!,"="&amp;KX26)</f>
        <v/>
      </c>
      <c r="NB26" s="1">
        <f>COUNTIFS(#REF!,LT26,#REF!,1,#REF!,"&lt;="&amp;ME26,#REF!,"&gt;="&amp;MF26,#REF!,"="&amp;KW26,#REF!,"="&amp;KY26)</f>
        <v/>
      </c>
      <c r="NC26" s="1">
        <f>COUNTIFS(#REF!,LT26,#REF!,0,#REF!,"&lt;="&amp;ME26,#REF!,"&gt;="&amp;MF26,#REF!,"="&amp;KW26,#REF!,"="&amp;KY26)</f>
        <v/>
      </c>
      <c r="ND26" s="1">
        <f>COUNTIFS(#REF!,LT26,#REF!,1,#REF!,"&gt;="&amp;MC26,#REF!,"&lt;="&amp;MB26,#REF!,"&lt;="&amp;ME26,#REF!,"&gt;="&amp;MF26,#REF!,"="&amp;KV26,#REF!,"="&amp;KX26)</f>
        <v/>
      </c>
      <c r="NE26" s="1">
        <f>COUNTIFS(#REF!,LT26,#REF!,0,#REF!,"&gt;="&amp;MC26,#REF!,"&lt;="&amp;MB26,#REF!,"&lt;="&amp;ME26,#REF!,"&gt;="&amp;MF26,#REF!,"="&amp;KV26,#REF!,"="&amp;KX26)</f>
        <v/>
      </c>
      <c r="NF26" s="1">
        <f>COUNTIFS(#REF!,LT26,#REF!,1,#REF!,"&gt;="&amp;MC26,#REF!,"&lt;="&amp;MB26,#REF!,"&lt;="&amp;ME26,#REF!,"&gt;="&amp;MF26,#REF!,"="&amp;KW26,#REF!,"="&amp;KY26)</f>
        <v/>
      </c>
      <c r="NG26" s="1">
        <f>COUNTIFS(#REF!,LT26,#REF!,0,#REF!,"&gt;="&amp;MC26,#REF!,"&lt;="&amp;MB26,#REF!,"&lt;="&amp;ME26,#REF!,"&gt;="&amp;MF26,#REF!,"="&amp;KW26,#REF!,"="&amp;KY26)</f>
        <v/>
      </c>
      <c r="NH26" s="1">
        <f>COUNTIFS(#REF!,LT26,#REF!,1,#REF!,"&gt;="&amp;MC26,#REF!,"&lt;="&amp;MB26,#REF!,"&lt;="&amp;ME26,#REF!,"&gt;="&amp;MF26,#REF!,"="&amp;KZ26,#REF!,"="&amp;LA26)</f>
        <v/>
      </c>
      <c r="NI26" s="1">
        <f>COUNTIFS(#REF!,LT26,#REF!,0,#REF!,"&gt;="&amp;MC26,#REF!,"&lt;="&amp;MB26,#REF!,"&lt;="&amp;ME26,#REF!,"&gt;="&amp;MF26,#REF!,"="&amp;KZ26,#REF!,"="&amp;LA26)</f>
        <v/>
      </c>
      <c r="NJ26" s="1">
        <f>COUNTIFS(#REF!,LT26,#REF!,1,#REF!,"&gt;="&amp;MI26,#REF!,"&lt;="&amp;MH26,#REF!,"&lt;="&amp;ME26,#REF!,"&gt;="&amp;MF26)</f>
        <v/>
      </c>
      <c r="NK26" s="1">
        <f>COUNTIFS(#REF!,LT26,#REF!,0,#REF!,"&gt;="&amp;MI26,#REF!,"&lt;="&amp;MH26,#REF!,"&lt;="&amp;ME26,#REF!,"&gt;="&amp;MF26)</f>
        <v/>
      </c>
      <c r="NL26" s="1">
        <f>COUNTIFS(#REF!,LT26,#REF!,1,#REF!,"&gt;="&amp;MI26,#REF!,"&lt;="&amp;MH26,#REF!,"="&amp;KZ26,#REF!,"="&amp;LA26,#REF!,"&lt;="&amp;ME26,#REF!,"&gt;="&amp;MF26)</f>
        <v/>
      </c>
      <c r="NM26" s="1">
        <f>COUNTIFS(#REF!,LT26,#REF!,0,#REF!,"&gt;="&amp;MI26,#REF!,"&lt;="&amp;MH26,#REF!,"="&amp;KZ26,#REF!,"="&amp;LA26,#REF!,"&lt;="&amp;ME26,#REF!,"&gt;="&amp;MF26)</f>
        <v/>
      </c>
      <c r="NN26" s="1">
        <f>COUNTIFS(#REF!,LT26,#REF!,1,#REF!,"&gt;="&amp;MC26,#REF!,"&lt;="&amp;MB26,#REF!,"&lt;="&amp;ME26,#REF!,"&gt;="&amp;MF26)</f>
        <v/>
      </c>
      <c r="NO26" s="1">
        <f>COUNTIFS(#REF!,LT26,#REF!,0,#REF!,"&gt;="&amp;MC26,#REF!,"&lt;="&amp;MB26,#REF!,"&lt;="&amp;ME26,#REF!,"&gt;="&amp;MF26)</f>
        <v/>
      </c>
      <c r="NP26" s="1">
        <f>COUNTIFS(#REF!,LT26,#REF!,1,#REF!,"&lt;="&amp;ME26,#REF!,"&gt;="&amp;MF26,#REF!,"="&amp;KV26,#REF!,"="&amp;KX26)</f>
        <v/>
      </c>
      <c r="NQ26" s="1">
        <f>COUNTIFS(#REF!,LT26,#REF!,0,#REF!,"&lt;="&amp;ME26,#REF!,"&gt;="&amp;MF26,#REF!,"="&amp;KV26,#REF!,"="&amp;KX26)</f>
        <v/>
      </c>
      <c r="NR26" s="1">
        <f>COUNTIFS(#REF!,LT26,#REF!,1,#REF!,"&lt;="&amp;ME26,#REF!,"&gt;="&amp;MF26,#REF!,"="&amp;KW26,#REF!,"="&amp;KY26)</f>
        <v/>
      </c>
      <c r="NS26" s="1">
        <f>COUNTIFS(#REF!,LT26,#REF!,0,#REF!,"&lt;="&amp;ME26,#REF!,"&gt;="&amp;MF26,#REF!,"="&amp;KW26,#REF!,"="&amp;KY26)</f>
        <v/>
      </c>
      <c r="NT26" s="1">
        <f>MP26+MR26+MT26+MV26+MX26+MZ26+NB26</f>
        <v/>
      </c>
      <c r="NU26" s="1">
        <f>MQ26+MS26+MU26+MW26+MY26+NA26+NC26</f>
        <v/>
      </c>
      <c r="NV26" s="1">
        <f>NT26+NU26</f>
        <v/>
      </c>
      <c r="NW26" s="33">
        <f>NT26/(NT26+NU26)</f>
        <v/>
      </c>
      <c r="NX26" s="3">
        <f>1/NW26</f>
        <v/>
      </c>
      <c r="NY26" s="1">
        <f>LH26</f>
        <v/>
      </c>
      <c r="NZ26" s="79">
        <f>(NW26*((NY26-1)*0.98))-((1-NW26)*1)</f>
        <v/>
      </c>
      <c r="OA26" s="34">
        <f>IF(LR26&lt;0.9,0,IF(AND(LR26&gt;1.1),0,1))</f>
        <v/>
      </c>
      <c r="OB26" s="34">
        <f>IF(LS26&lt;0.9,0,IF(AND(LS26&gt;1.1),0,1))</f>
        <v/>
      </c>
      <c r="OC26" s="32">
        <f>IF(NV26&gt;99,1,0)</f>
        <v/>
      </c>
      <c r="OD26" s="32">
        <f>IF(NZ26&gt;0.0799,1,0)</f>
        <v/>
      </c>
      <c r="OE26" s="32">
        <f>IF(NZ26&gt;OM26,1,0)</f>
        <v/>
      </c>
      <c r="OF26" s="32">
        <f>OC26+OD26+OE26+OA26+OB26</f>
        <v/>
      </c>
      <c r="OG26" s="1">
        <f>ND26+NF26+NH26+NJ26+NL26+NN26+NP26+NR26</f>
        <v/>
      </c>
      <c r="OH26" s="1">
        <f>NE26+NG26+NI26+NK26+NM26+NO26+NQ26+NS26</f>
        <v/>
      </c>
      <c r="OI26" s="1">
        <f>OG26+OH26</f>
        <v/>
      </c>
      <c r="OJ26" s="33">
        <f>OG26/(OG26+OH26)</f>
        <v/>
      </c>
      <c r="OK26" s="3">
        <f>1/OJ26</f>
        <v/>
      </c>
      <c r="OL26" s="1">
        <f>LI26</f>
        <v/>
      </c>
      <c r="OM26" s="79">
        <f>(OJ26*((OL26-1)*0.98))-((1-OJ26)*1)</f>
        <v/>
      </c>
      <c r="ON26" s="34">
        <f>IF(LR26&lt;0.9,0,IF(AND(LR26&gt;1.1),0,1))</f>
        <v/>
      </c>
      <c r="OO26" s="34">
        <f>IF(LS26&lt;0.9,0,IF(AND(LS26&gt;1.1),0,1))</f>
        <v/>
      </c>
      <c r="OP26" s="32">
        <f>IF(OI26&gt;99,1,0)</f>
        <v/>
      </c>
      <c r="OQ26" s="32">
        <f>IF(OM26&gt;0.0799,1,0)</f>
        <v/>
      </c>
      <c r="OR26" s="32">
        <f>IF(OM26&gt;OZ26,1,0)</f>
        <v/>
      </c>
      <c r="OS26" s="32">
        <f>OP26+OQ26+OR26+ON26+OO26</f>
        <v/>
      </c>
      <c r="OT26">
        <f>IF(OF26=5,"BackHome0-0",IF(AND(OS26=5),"BackAway0-0",""))</f>
        <v/>
      </c>
      <c r="OU26">
        <f>IF(OF26=5,KN26,IF(AND(OS26=5),KO26,""))</f>
        <v/>
      </c>
      <c r="OV26">
        <f>IF(OF26=5,"Match Odds",IF(AND(OS26=5),"Match Odds",""))</f>
        <v/>
      </c>
      <c r="OW26">
        <f>IF(OF26=5,KP26,IF(AND(OS26=5),KP26,""))</f>
        <v/>
      </c>
      <c r="OX26">
        <f>IF(OF26=5,"MATCH_ODDS",IF(AND(OS26=5),"MATCH_ODDS",""))</f>
        <v/>
      </c>
      <c r="OY26">
        <f>IF(OF26=5,"BACK",IF(AND(OS26=5),"BACK",""))</f>
        <v/>
      </c>
    </row>
    <row r="27" ht="16.5" customHeight="1" thickBot="1" thickTop="1">
      <c r="A27" s="2" t="n"/>
      <c r="KN27" s="1">
        <f>IF(INDEX(#REF!,MATCH('HT 0-0'!D27,#REF!,0))=INDEX(#REF!,MATCH('HT 0-0'!D27,#REF!,0)),INDEX(#REF!,MATCH('HT 0-0'!D27,#REF!,0)),"ERROR")</f>
        <v/>
      </c>
      <c r="KO27" s="1">
        <f>IF(INDEX(#REF!,MATCH('HT 0-0'!E27,#REF!,0))=INDEX(#REF!,MATCH('HT 0-0'!E27,#REF!,0)),INDEX(#REF!,MATCH('HT 0-0'!E27,#REF!,0)),"ERROR")</f>
        <v/>
      </c>
      <c r="KP27" s="1">
        <f>KN27&amp;" v "&amp;KO27</f>
        <v/>
      </c>
      <c r="KQ27">
        <f>B27&amp;"_"&amp;C27</f>
        <v/>
      </c>
      <c r="KR27" s="1">
        <f>IF((HW27/KK27)&lt;0.335,"G",IF((HW27/KK27)&gt;0.67,"R","A"))</f>
        <v/>
      </c>
      <c r="KS27" s="1">
        <f>IF((HX27/KK27)&lt;0.335,"G",IF((HX27/KK27)&gt;0.67,"R","A"))</f>
        <v/>
      </c>
      <c r="KT27" s="1">
        <f>IF((IH27/KK27)&lt;0.335,"G",IF((IH27/KK27)&gt;0.67,"R","A"))</f>
        <v/>
      </c>
      <c r="KU27" s="1">
        <f>IF((II27/KK27)&lt;0.335,"G",IF((II27/KK27)&gt;0.67,"R","A"))</f>
        <v/>
      </c>
      <c r="KV27" s="1">
        <f>IF((HZ27/KK27)&lt;0.335,"G",IF((HZ27/KK27)&gt;0.67,"R","A"))</f>
        <v/>
      </c>
      <c r="KW27" s="1">
        <f>IF((HY27/KK27)&lt;0.335,"G",IF((HY27/KK27)&gt;0.67,"R","A"))</f>
        <v/>
      </c>
      <c r="KX27" s="1">
        <f>IF((IK27/KK27)&lt;0.335,"G",IF((IK27/KK27)&gt;0.67,"R","A"))</f>
        <v/>
      </c>
      <c r="KY27" s="1">
        <f>IF((IJ27/KK27)&lt;0.335,"G",IF((IJ27/KK27)&gt;0.67,"R","A"))</f>
        <v/>
      </c>
      <c r="KZ27" s="1">
        <f>IF((HQ27/KK27)&lt;0.335,"G",IF((HQ27/KK27)&gt;0.67,"R","A"))</f>
        <v/>
      </c>
      <c r="LA27" s="1">
        <f>IF((IB27/KK27)&lt;0.335,"G",IF((IB27/KK27)&gt;0.67,"R","A"))</f>
        <v/>
      </c>
      <c r="LB27">
        <f>IF(LQ27="0-0",INDEX(Scrape!#REF!,MATCH('HT 0-0'!KP27,Scrape!$B:$B,0)),"")</f>
        <v/>
      </c>
      <c r="LC27">
        <f>IF(LQ27="0-0",INDEX(Scrape!$A:$A,MATCH('HT 0-0'!KP27,Scrape!$B:$B,0)),"")</f>
        <v/>
      </c>
      <c r="LD27">
        <f>IF(LQ27="0-0",INDEX(Scrape!$B:$B,MATCH('HT 0-0'!KP27,Scrape!$B:$B,0)),"")</f>
        <v/>
      </c>
      <c r="LE27">
        <f>IF(LQ27="0-0",INDEX(Scrape!$C:$C,MATCH('HT 0-0'!KP27,Scrape!$B:$B,0)),"")</f>
        <v/>
      </c>
      <c r="LF27">
        <f>IF(LQ27="0-0",INDEX(Scrape!$D:$D,MATCH('HT 0-0'!KP27,Scrape!$B:$B,0)),"")</f>
        <v/>
      </c>
      <c r="LG27">
        <f>IF(LQ27="0-0",INDEX(Scrape!$E:$E,MATCH('HT 0-0'!KP27,Scrape!$B:$B,0)),"")</f>
        <v/>
      </c>
      <c r="LH27">
        <f>IF(LQ27="0-0",INDEX(Scrape!$F:$F,MATCH('HT 0-0'!KP27,Scrape!$B:$B,0)),"")</f>
        <v/>
      </c>
      <c r="LI27">
        <f>IF(LQ27="0-0",INDEX(Scrape!$G:$G,MATCH('HT 0-0'!KP27,Scrape!$B:$B,0)),"")</f>
        <v/>
      </c>
      <c r="LJ27">
        <f>IF(LQ27="0-0",INDEX(Scrape!$H:$H,MATCH('HT 0-0'!KP27,Scrape!$B:$B,0)),"")</f>
        <v/>
      </c>
      <c r="LK27">
        <f>IF(LQ27="0-0",INDEX(Scrape!$I:$I,MATCH('HT 0-0'!KP27,Scrape!$B:$B,0)),"")</f>
        <v/>
      </c>
      <c r="LL27">
        <f>IF(LQ27="0-0",INDEX(Scrape!$J:$J,MATCH('HT 0-0'!KP27,Scrape!$B:$B,0)),"")</f>
        <v/>
      </c>
      <c r="LM27">
        <f>IF(LQ27="0-0",INDEX(Scrape!$K:$K,MATCH('HT 0-0'!KP27,Scrape!$B:$B,0)),"")</f>
        <v/>
      </c>
      <c r="LN27">
        <f>IF(LQ27="0-0",INDEX(Scrape!$L:$L,MATCH('HT 0-0'!KP27,Scrape!$B:$B,0)),"")</f>
        <v/>
      </c>
      <c r="LO27">
        <f>IF(LQ27="0-0",INDEX(Scrape!$M:$M,MATCH('HT 0-0'!KP27,Scrape!$B:$B,0)),"")</f>
        <v/>
      </c>
      <c r="LP27">
        <f>IF(LQ27="0-0",INDEX(Scrape!$N:$N,MATCH('HT 0-0'!KP27,Scrape!$B:$B,0)),"")</f>
        <v/>
      </c>
      <c r="LQ27">
        <f>INDEX(Scrape!$O:$O,MATCH('HT 0-0'!KP27,Scrape!$B:$B,0))</f>
        <v/>
      </c>
      <c r="LR27">
        <f>(1/LJ27)+(1/LI27)+(1/LH27)</f>
        <v/>
      </c>
      <c r="LS27">
        <f>(1/LG27)+(1/LF27)+(1/LE27)</f>
        <v/>
      </c>
      <c r="LT27" s="8">
        <f>IF(INDEX(#REF!,MATCH(KQ27,#REF!,0))=INDEX(#REF!,MATCH(KQ27,#REF!,0)),INDEX(#REF!,MATCH(KQ27,#REF!,0)),"ERROR")</f>
        <v/>
      </c>
      <c r="LU27" s="4">
        <f>IF(KR27="G",2,IF(KR27="R",0.5,IF(KR27="A",1)))</f>
        <v/>
      </c>
      <c r="LV27" s="4">
        <f>IF(KS27="G",0.5,IF(KS27="R",2,IF(KS27="A",1)))</f>
        <v/>
      </c>
      <c r="LW27" s="4">
        <f>IF(KT27="G",2,IF(KT27="R",0.5,IF(KT27="A",1)))</f>
        <v/>
      </c>
      <c r="LX27" s="4">
        <f>IF(KU27="G",0.5,IF(KU27="R",2,IF(KU27="A",1)))</f>
        <v/>
      </c>
      <c r="LY27" s="7">
        <f>(LK27*(LU27+LX27)+(LL27*(LU27+LX27)))</f>
        <v/>
      </c>
      <c r="LZ27" s="7">
        <f>(LN27*(LV27+LW27)+(LO27*(LV27+LW27)))</f>
        <v/>
      </c>
      <c r="MA27" s="11">
        <f>LY27-LZ27</f>
        <v/>
      </c>
      <c r="MB27" s="5">
        <f>MA27+2</f>
        <v/>
      </c>
      <c r="MC27" s="6">
        <f>MA27-2</f>
        <v/>
      </c>
      <c r="MD27" s="4">
        <f>LE27</f>
        <v/>
      </c>
      <c r="ME27" s="9">
        <f>IF(MD27=0,1000,MD27+0.75)</f>
        <v/>
      </c>
      <c r="MF27" s="10">
        <f>IF(MD27=0,0,MD27-0.75)</f>
        <v/>
      </c>
      <c r="MG27" s="4">
        <f>((LM27*(LU27+LX27))-((LP27*(LV27+LW27))))</f>
        <v/>
      </c>
      <c r="MH27" s="9">
        <f>MG27*1.2</f>
        <v/>
      </c>
      <c r="MI27" s="10">
        <f>MG27*0.8</f>
        <v/>
      </c>
      <c r="MJ27">
        <f>IFERROR(OT27,"")</f>
        <v/>
      </c>
      <c r="MK27">
        <f>IFERROR(OU27,"")</f>
        <v/>
      </c>
      <c r="ML27">
        <f>IFERROR(OV27,"")</f>
        <v/>
      </c>
      <c r="MM27">
        <f>IFERROR(OW27,"")</f>
        <v/>
      </c>
      <c r="MN27">
        <f>IFERROR(OX27,"")</f>
        <v/>
      </c>
      <c r="MO27">
        <f>IFERROR(OY27,"")</f>
        <v/>
      </c>
      <c r="MP27" s="1">
        <f>COUNTIFS(#REF!,LT27,#REF!,1,#REF!,"&gt;="&amp;MC27,#REF!,"&lt;="&amp;MB27,#REF!,"&lt;="&amp;ME27,#REF!,"&gt;="&amp;MF27,#REF!,"="&amp;KV27,#REF!,"="&amp;KX27)</f>
        <v/>
      </c>
      <c r="MQ27" s="1">
        <f>COUNTIFS(#REF!,LT27,#REF!,0,#REF!,"&gt;="&amp;MC27,#REF!,"&lt;="&amp;MB27,#REF!,"&lt;="&amp;ME27,#REF!,"&gt;="&amp;MF27,#REF!,"="&amp;KV27,#REF!,"="&amp;KX27)</f>
        <v/>
      </c>
      <c r="MR27" s="1">
        <f>COUNTIFS(#REF!,LT27,#REF!,1,#REF!,"&gt;="&amp;MC27,#REF!,"&lt;="&amp;MB27,#REF!,"&lt;="&amp;ME27,#REF!,"&gt;="&amp;MF27,#REF!,"="&amp;KW27,#REF!,"="&amp;KY27)</f>
        <v/>
      </c>
      <c r="MS27" s="1">
        <f>COUNTIFS(#REF!,LT27,#REF!,0,#REF!,"&gt;="&amp;MC27,#REF!,"&lt;="&amp;MB27,#REF!,"&lt;="&amp;ME27,#REF!,"&gt;="&amp;MF27,#REF!,"="&amp;KW27,#REF!,"="&amp;KY27)</f>
        <v/>
      </c>
      <c r="MT27" s="1">
        <f>COUNTIFS(#REF!,LT27,#REF!,1,#REF!,"&gt;="&amp;MI27,#REF!,"&lt;="&amp;MH27,#REF!,"&lt;="&amp;ME27,#REF!,"&gt;="&amp;MF27)</f>
        <v/>
      </c>
      <c r="MU27" s="1">
        <f>COUNTIFS(#REF!,LT27,#REF!,0,#REF!,"&gt;="&amp;MI27,#REF!,"&lt;="&amp;MH27,#REF!,"&lt;="&amp;ME27,#REF!,"&gt;="&amp;MF27)</f>
        <v/>
      </c>
      <c r="MV27" s="1">
        <f>COUNTIFS(#REF!,LT27,#REF!,1,#REF!,"&gt;="&amp;MI27,#REF!,"&lt;="&amp;MH27,#REF!,"="&amp;KZ27,#REF!,"="&amp;LA27,#REF!,"&lt;="&amp;ME27,#REF!,"&gt;="&amp;MF27)</f>
        <v/>
      </c>
      <c r="MW27" s="1">
        <f>COUNTIFS(#REF!,LT27,#REF!,0,#REF!,"&gt;="&amp;MI27,#REF!,"&lt;="&amp;MH27,#REF!,"="&amp;KZ27,#REF!,"="&amp;LA27,#REF!,"&lt;="&amp;ME27,#REF!,"&gt;="&amp;MF27)</f>
        <v/>
      </c>
      <c r="MX27" s="1">
        <f>COUNTIFS(#REF!,LT27,#REF!,1,#REF!,"&gt;="&amp;MC27,#REF!,"&lt;="&amp;MB27,#REF!,"&lt;="&amp;ME27,#REF!,"&gt;="&amp;MF27)</f>
        <v/>
      </c>
      <c r="MY27" s="1">
        <f>COUNTIFS(#REF!,LT27,#REF!,0,#REF!,"&gt;="&amp;MC27,#REF!,"&lt;="&amp;MB27,#REF!,"&lt;="&amp;ME27,#REF!,"&gt;="&amp;MF27)</f>
        <v/>
      </c>
      <c r="MZ27" s="1">
        <f>COUNTIFS(#REF!,LT27,#REF!,1,#REF!,"&lt;="&amp;ME27,#REF!,"&gt;="&amp;MF27,#REF!,"="&amp;KV27,#REF!,"="&amp;KX27)</f>
        <v/>
      </c>
      <c r="NA27" s="1">
        <f>COUNTIFS(#REF!,LT27,#REF!,0,#REF!,"&lt;="&amp;ME27,#REF!,"&gt;="&amp;MF27,#REF!,"="&amp;KV27,#REF!,"="&amp;KX27)</f>
        <v/>
      </c>
      <c r="NB27" s="1">
        <f>COUNTIFS(#REF!,LT27,#REF!,1,#REF!,"&lt;="&amp;ME27,#REF!,"&gt;="&amp;MF27,#REF!,"="&amp;KW27,#REF!,"="&amp;KY27)</f>
        <v/>
      </c>
      <c r="NC27" s="1">
        <f>COUNTIFS(#REF!,LT27,#REF!,0,#REF!,"&lt;="&amp;ME27,#REF!,"&gt;="&amp;MF27,#REF!,"="&amp;KW27,#REF!,"="&amp;KY27)</f>
        <v/>
      </c>
      <c r="ND27" s="1">
        <f>COUNTIFS(#REF!,LT27,#REF!,1,#REF!,"&gt;="&amp;MC27,#REF!,"&lt;="&amp;MB27,#REF!,"&lt;="&amp;ME27,#REF!,"&gt;="&amp;MF27,#REF!,"="&amp;KV27,#REF!,"="&amp;KX27)</f>
        <v/>
      </c>
      <c r="NE27" s="1">
        <f>COUNTIFS(#REF!,LT27,#REF!,0,#REF!,"&gt;="&amp;MC27,#REF!,"&lt;="&amp;MB27,#REF!,"&lt;="&amp;ME27,#REF!,"&gt;="&amp;MF27,#REF!,"="&amp;KV27,#REF!,"="&amp;KX27)</f>
        <v/>
      </c>
      <c r="NF27" s="1">
        <f>COUNTIFS(#REF!,LT27,#REF!,1,#REF!,"&gt;="&amp;MC27,#REF!,"&lt;="&amp;MB27,#REF!,"&lt;="&amp;ME27,#REF!,"&gt;="&amp;MF27,#REF!,"="&amp;KW27,#REF!,"="&amp;KY27)</f>
        <v/>
      </c>
      <c r="NG27" s="1">
        <f>COUNTIFS(#REF!,LT27,#REF!,0,#REF!,"&gt;="&amp;MC27,#REF!,"&lt;="&amp;MB27,#REF!,"&lt;="&amp;ME27,#REF!,"&gt;="&amp;MF27,#REF!,"="&amp;KW27,#REF!,"="&amp;KY27)</f>
        <v/>
      </c>
      <c r="NH27" s="1">
        <f>COUNTIFS(#REF!,LT27,#REF!,1,#REF!,"&gt;="&amp;MC27,#REF!,"&lt;="&amp;MB27,#REF!,"&lt;="&amp;ME27,#REF!,"&gt;="&amp;MF27,#REF!,"="&amp;KZ27,#REF!,"="&amp;LA27)</f>
        <v/>
      </c>
      <c r="NI27" s="1">
        <f>COUNTIFS(#REF!,LT27,#REF!,0,#REF!,"&gt;="&amp;MC27,#REF!,"&lt;="&amp;MB27,#REF!,"&lt;="&amp;ME27,#REF!,"&gt;="&amp;MF27,#REF!,"="&amp;KZ27,#REF!,"="&amp;LA27)</f>
        <v/>
      </c>
      <c r="NJ27" s="1">
        <f>COUNTIFS(#REF!,LT27,#REF!,1,#REF!,"&gt;="&amp;MI27,#REF!,"&lt;="&amp;MH27,#REF!,"&lt;="&amp;ME27,#REF!,"&gt;="&amp;MF27)</f>
        <v/>
      </c>
      <c r="NK27" s="1">
        <f>COUNTIFS(#REF!,LT27,#REF!,0,#REF!,"&gt;="&amp;MI27,#REF!,"&lt;="&amp;MH27,#REF!,"&lt;="&amp;ME27,#REF!,"&gt;="&amp;MF27)</f>
        <v/>
      </c>
      <c r="NL27" s="1">
        <f>COUNTIFS(#REF!,LT27,#REF!,1,#REF!,"&gt;="&amp;MI27,#REF!,"&lt;="&amp;MH27,#REF!,"="&amp;KZ27,#REF!,"="&amp;LA27,#REF!,"&lt;="&amp;ME27,#REF!,"&gt;="&amp;MF27)</f>
        <v/>
      </c>
      <c r="NM27" s="1">
        <f>COUNTIFS(#REF!,LT27,#REF!,0,#REF!,"&gt;="&amp;MI27,#REF!,"&lt;="&amp;MH27,#REF!,"="&amp;KZ27,#REF!,"="&amp;LA27,#REF!,"&lt;="&amp;ME27,#REF!,"&gt;="&amp;MF27)</f>
        <v/>
      </c>
      <c r="NN27" s="1">
        <f>COUNTIFS(#REF!,LT27,#REF!,1,#REF!,"&gt;="&amp;MC27,#REF!,"&lt;="&amp;MB27,#REF!,"&lt;="&amp;ME27,#REF!,"&gt;="&amp;MF27)</f>
        <v/>
      </c>
      <c r="NO27" s="1">
        <f>COUNTIFS(#REF!,LT27,#REF!,0,#REF!,"&gt;="&amp;MC27,#REF!,"&lt;="&amp;MB27,#REF!,"&lt;="&amp;ME27,#REF!,"&gt;="&amp;MF27)</f>
        <v/>
      </c>
      <c r="NP27" s="1">
        <f>COUNTIFS(#REF!,LT27,#REF!,1,#REF!,"&lt;="&amp;ME27,#REF!,"&gt;="&amp;MF27,#REF!,"="&amp;KV27,#REF!,"="&amp;KX27)</f>
        <v/>
      </c>
      <c r="NQ27" s="1">
        <f>COUNTIFS(#REF!,LT27,#REF!,0,#REF!,"&lt;="&amp;ME27,#REF!,"&gt;="&amp;MF27,#REF!,"="&amp;KV27,#REF!,"="&amp;KX27)</f>
        <v/>
      </c>
      <c r="NR27" s="1">
        <f>COUNTIFS(#REF!,LT27,#REF!,1,#REF!,"&lt;="&amp;ME27,#REF!,"&gt;="&amp;MF27,#REF!,"="&amp;KW27,#REF!,"="&amp;KY27)</f>
        <v/>
      </c>
      <c r="NS27" s="1">
        <f>COUNTIFS(#REF!,LT27,#REF!,0,#REF!,"&lt;="&amp;ME27,#REF!,"&gt;="&amp;MF27,#REF!,"="&amp;KW27,#REF!,"="&amp;KY27)</f>
        <v/>
      </c>
      <c r="NT27" s="1">
        <f>MP27+MR27+MT27+MV27+MX27+MZ27+NB27</f>
        <v/>
      </c>
      <c r="NU27" s="1">
        <f>MQ27+MS27+MU27+MW27+MY27+NA27+NC27</f>
        <v/>
      </c>
      <c r="NV27" s="1">
        <f>NT27+NU27</f>
        <v/>
      </c>
      <c r="NW27" s="33">
        <f>NT27/(NT27+NU27)</f>
        <v/>
      </c>
      <c r="NX27" s="3">
        <f>1/NW27</f>
        <v/>
      </c>
      <c r="NY27" s="1">
        <f>LH27</f>
        <v/>
      </c>
      <c r="NZ27" s="79">
        <f>(NW27*((NY27-1)*0.98))-((1-NW27)*1)</f>
        <v/>
      </c>
      <c r="OA27" s="34">
        <f>IF(LR27&lt;0.9,0,IF(AND(LR27&gt;1.1),0,1))</f>
        <v/>
      </c>
      <c r="OB27" s="34">
        <f>IF(LS27&lt;0.9,0,IF(AND(LS27&gt;1.1),0,1))</f>
        <v/>
      </c>
      <c r="OC27" s="32">
        <f>IF(NV27&gt;99,1,0)</f>
        <v/>
      </c>
      <c r="OD27" s="32">
        <f>IF(NZ27&gt;0.0799,1,0)</f>
        <v/>
      </c>
      <c r="OE27" s="32">
        <f>IF(NZ27&gt;OM27,1,0)</f>
        <v/>
      </c>
      <c r="OF27" s="32">
        <f>OC27+OD27+OE27+OA27+OB27</f>
        <v/>
      </c>
      <c r="OG27" s="1">
        <f>ND27+NF27+NH27+NJ27+NL27+NN27+NP27+NR27</f>
        <v/>
      </c>
      <c r="OH27" s="1">
        <f>NE27+NG27+NI27+NK27+NM27+NO27+NQ27+NS27</f>
        <v/>
      </c>
      <c r="OI27" s="1">
        <f>OG27+OH27</f>
        <v/>
      </c>
      <c r="OJ27" s="33">
        <f>OG27/(OG27+OH27)</f>
        <v/>
      </c>
      <c r="OK27" s="3">
        <f>1/OJ27</f>
        <v/>
      </c>
      <c r="OL27" s="1">
        <f>LI27</f>
        <v/>
      </c>
      <c r="OM27" s="79">
        <f>(OJ27*((OL27-1)*0.98))-((1-OJ27)*1)</f>
        <v/>
      </c>
      <c r="ON27" s="34">
        <f>IF(LR27&lt;0.9,0,IF(AND(LR27&gt;1.1),0,1))</f>
        <v/>
      </c>
      <c r="OO27" s="34">
        <f>IF(LS27&lt;0.9,0,IF(AND(LS27&gt;1.1),0,1))</f>
        <v/>
      </c>
      <c r="OP27" s="32">
        <f>IF(OI27&gt;99,1,0)</f>
        <v/>
      </c>
      <c r="OQ27" s="32">
        <f>IF(OM27&gt;0.0799,1,0)</f>
        <v/>
      </c>
      <c r="OR27" s="32">
        <f>IF(OM27&gt;OZ27,1,0)</f>
        <v/>
      </c>
      <c r="OS27" s="32">
        <f>OP27+OQ27+OR27+ON27+OO27</f>
        <v/>
      </c>
      <c r="OT27">
        <f>IF(OF27=5,"BackHome0-0",IF(AND(OS27=5),"BackAway0-0",""))</f>
        <v/>
      </c>
      <c r="OU27">
        <f>IF(OF27=5,KN27,IF(AND(OS27=5),KO27,""))</f>
        <v/>
      </c>
      <c r="OV27">
        <f>IF(OF27=5,"Match Odds",IF(AND(OS27=5),"Match Odds",""))</f>
        <v/>
      </c>
      <c r="OW27">
        <f>IF(OF27=5,KP27,IF(AND(OS27=5),KP27,""))</f>
        <v/>
      </c>
      <c r="OX27">
        <f>IF(OF27=5,"MATCH_ODDS",IF(AND(OS27=5),"MATCH_ODDS",""))</f>
        <v/>
      </c>
      <c r="OY27">
        <f>IF(OF27=5,"BACK",IF(AND(OS27=5),"BACK",""))</f>
        <v/>
      </c>
    </row>
    <row r="28" ht="16.5" customHeight="1" thickBot="1" thickTop="1">
      <c r="A28" s="2" t="n"/>
      <c r="KN28" s="1">
        <f>IF(INDEX(#REF!,MATCH('HT 0-0'!D28,#REF!,0))=INDEX(#REF!,MATCH('HT 0-0'!D28,#REF!,0)),INDEX(#REF!,MATCH('HT 0-0'!D28,#REF!,0)),"ERROR")</f>
        <v/>
      </c>
      <c r="KO28" s="1">
        <f>IF(INDEX(#REF!,MATCH('HT 0-0'!E28,#REF!,0))=INDEX(#REF!,MATCH('HT 0-0'!E28,#REF!,0)),INDEX(#REF!,MATCH('HT 0-0'!E28,#REF!,0)),"ERROR")</f>
        <v/>
      </c>
      <c r="KP28" s="1">
        <f>KN28&amp;" v "&amp;KO28</f>
        <v/>
      </c>
      <c r="KQ28">
        <f>B28&amp;"_"&amp;C28</f>
        <v/>
      </c>
      <c r="KR28" s="1">
        <f>IF((HW28/KK28)&lt;0.335,"G",IF((HW28/KK28)&gt;0.67,"R","A"))</f>
        <v/>
      </c>
      <c r="KS28" s="1">
        <f>IF((HX28/KK28)&lt;0.335,"G",IF((HX28/KK28)&gt;0.67,"R","A"))</f>
        <v/>
      </c>
      <c r="KT28" s="1">
        <f>IF((IH28/KK28)&lt;0.335,"G",IF((IH28/KK28)&gt;0.67,"R","A"))</f>
        <v/>
      </c>
      <c r="KU28" s="1">
        <f>IF((II28/KK28)&lt;0.335,"G",IF((II28/KK28)&gt;0.67,"R","A"))</f>
        <v/>
      </c>
      <c r="KV28" s="1">
        <f>IF((HZ28/KK28)&lt;0.335,"G",IF((HZ28/KK28)&gt;0.67,"R","A"))</f>
        <v/>
      </c>
      <c r="KW28" s="1">
        <f>IF((HY28/KK28)&lt;0.335,"G",IF((HY28/KK28)&gt;0.67,"R","A"))</f>
        <v/>
      </c>
      <c r="KX28" s="1">
        <f>IF((IK28/KK28)&lt;0.335,"G",IF((IK28/KK28)&gt;0.67,"R","A"))</f>
        <v/>
      </c>
      <c r="KY28" s="1">
        <f>IF((IJ28/KK28)&lt;0.335,"G",IF((IJ28/KK28)&gt;0.67,"R","A"))</f>
        <v/>
      </c>
      <c r="KZ28" s="1">
        <f>IF((HQ28/KK28)&lt;0.335,"G",IF((HQ28/KK28)&gt;0.67,"R","A"))</f>
        <v/>
      </c>
      <c r="LA28" s="1">
        <f>IF((IB28/KK28)&lt;0.335,"G",IF((IB28/KK28)&gt;0.67,"R","A"))</f>
        <v/>
      </c>
      <c r="LB28">
        <f>IF(LQ28="0-0",INDEX(Scrape!#REF!,MATCH('HT 0-0'!KP28,Scrape!$B:$B,0)),"")</f>
        <v/>
      </c>
      <c r="LC28">
        <f>IF(LQ28="0-0",INDEX(Scrape!$A:$A,MATCH('HT 0-0'!KP28,Scrape!$B:$B,0)),"")</f>
        <v/>
      </c>
      <c r="LD28">
        <f>IF(LQ28="0-0",INDEX(Scrape!$B:$B,MATCH('HT 0-0'!KP28,Scrape!$B:$B,0)),"")</f>
        <v/>
      </c>
      <c r="LE28">
        <f>IF(LQ28="0-0",INDEX(Scrape!$C:$C,MATCH('HT 0-0'!KP28,Scrape!$B:$B,0)),"")</f>
        <v/>
      </c>
      <c r="LF28">
        <f>IF(LQ28="0-0",INDEX(Scrape!$D:$D,MATCH('HT 0-0'!KP28,Scrape!$B:$B,0)),"")</f>
        <v/>
      </c>
      <c r="LG28">
        <f>IF(LQ28="0-0",INDEX(Scrape!$E:$E,MATCH('HT 0-0'!KP28,Scrape!$B:$B,0)),"")</f>
        <v/>
      </c>
      <c r="LH28">
        <f>IF(LQ28="0-0",INDEX(Scrape!$F:$F,MATCH('HT 0-0'!KP28,Scrape!$B:$B,0)),"")</f>
        <v/>
      </c>
      <c r="LI28">
        <f>IF(LQ28="0-0",INDEX(Scrape!$G:$G,MATCH('HT 0-0'!KP28,Scrape!$B:$B,0)),"")</f>
        <v/>
      </c>
      <c r="LJ28">
        <f>IF(LQ28="0-0",INDEX(Scrape!$H:$H,MATCH('HT 0-0'!KP28,Scrape!$B:$B,0)),"")</f>
        <v/>
      </c>
      <c r="LK28">
        <f>IF(LQ28="0-0",INDEX(Scrape!$I:$I,MATCH('HT 0-0'!KP28,Scrape!$B:$B,0)),"")</f>
        <v/>
      </c>
      <c r="LL28">
        <f>IF(LQ28="0-0",INDEX(Scrape!$J:$J,MATCH('HT 0-0'!KP28,Scrape!$B:$B,0)),"")</f>
        <v/>
      </c>
      <c r="LM28">
        <f>IF(LQ28="0-0",INDEX(Scrape!$K:$K,MATCH('HT 0-0'!KP28,Scrape!$B:$B,0)),"")</f>
        <v/>
      </c>
      <c r="LN28">
        <f>IF(LQ28="0-0",INDEX(Scrape!$L:$L,MATCH('HT 0-0'!KP28,Scrape!$B:$B,0)),"")</f>
        <v/>
      </c>
      <c r="LO28">
        <f>IF(LQ28="0-0",INDEX(Scrape!$M:$M,MATCH('HT 0-0'!KP28,Scrape!$B:$B,0)),"")</f>
        <v/>
      </c>
      <c r="LP28">
        <f>IF(LQ28="0-0",INDEX(Scrape!$N:$N,MATCH('HT 0-0'!KP28,Scrape!$B:$B,0)),"")</f>
        <v/>
      </c>
      <c r="LQ28">
        <f>INDEX(Scrape!$O:$O,MATCH('HT 0-0'!KP28,Scrape!$B:$B,0))</f>
        <v/>
      </c>
      <c r="LR28">
        <f>(1/LJ28)+(1/LI28)+(1/LH28)</f>
        <v/>
      </c>
      <c r="LS28">
        <f>(1/LG28)+(1/LF28)+(1/LE28)</f>
        <v/>
      </c>
      <c r="LT28" s="8">
        <f>IF(INDEX(#REF!,MATCH(KQ28,#REF!,0))=INDEX(#REF!,MATCH(KQ28,#REF!,0)),INDEX(#REF!,MATCH(KQ28,#REF!,0)),"ERROR")</f>
        <v/>
      </c>
      <c r="LU28" s="4">
        <f>IF(KR28="G",2,IF(KR28="R",0.5,IF(KR28="A",1)))</f>
        <v/>
      </c>
      <c r="LV28" s="4">
        <f>IF(KS28="G",0.5,IF(KS28="R",2,IF(KS28="A",1)))</f>
        <v/>
      </c>
      <c r="LW28" s="4">
        <f>IF(KT28="G",2,IF(KT28="R",0.5,IF(KT28="A",1)))</f>
        <v/>
      </c>
      <c r="LX28" s="4">
        <f>IF(KU28="G",0.5,IF(KU28="R",2,IF(KU28="A",1)))</f>
        <v/>
      </c>
      <c r="LY28" s="7">
        <f>(LK28*(LU28+LX28)+(LL28*(LU28+LX28)))</f>
        <v/>
      </c>
      <c r="LZ28" s="7">
        <f>(LN28*(LV28+LW28)+(LO28*(LV28+LW28)))</f>
        <v/>
      </c>
      <c r="MA28" s="11">
        <f>LY28-LZ28</f>
        <v/>
      </c>
      <c r="MB28" s="5">
        <f>MA28+2</f>
        <v/>
      </c>
      <c r="MC28" s="6">
        <f>MA28-2</f>
        <v/>
      </c>
      <c r="MD28" s="4">
        <f>LE28</f>
        <v/>
      </c>
      <c r="ME28" s="9">
        <f>IF(MD28=0,1000,MD28+0.75)</f>
        <v/>
      </c>
      <c r="MF28" s="10">
        <f>IF(MD28=0,0,MD28-0.75)</f>
        <v/>
      </c>
      <c r="MG28" s="4">
        <f>((LM28*(LU28+LX28))-((LP28*(LV28+LW28))))</f>
        <v/>
      </c>
      <c r="MH28" s="9">
        <f>MG28*1.2</f>
        <v/>
      </c>
      <c r="MI28" s="10">
        <f>MG28*0.8</f>
        <v/>
      </c>
      <c r="MJ28">
        <f>IFERROR(OT28,"")</f>
        <v/>
      </c>
      <c r="MK28">
        <f>IFERROR(OU28,"")</f>
        <v/>
      </c>
      <c r="ML28">
        <f>IFERROR(OV28,"")</f>
        <v/>
      </c>
      <c r="MM28">
        <f>IFERROR(OW28,"")</f>
        <v/>
      </c>
      <c r="MN28">
        <f>IFERROR(OX28,"")</f>
        <v/>
      </c>
      <c r="MO28">
        <f>IFERROR(OY28,"")</f>
        <v/>
      </c>
      <c r="MP28" s="1">
        <f>COUNTIFS(#REF!,LT28,#REF!,1,#REF!,"&gt;="&amp;MC28,#REF!,"&lt;="&amp;MB28,#REF!,"&lt;="&amp;ME28,#REF!,"&gt;="&amp;MF28,#REF!,"="&amp;KV28,#REF!,"="&amp;KX28)</f>
        <v/>
      </c>
      <c r="MQ28" s="1">
        <f>COUNTIFS(#REF!,LT28,#REF!,0,#REF!,"&gt;="&amp;MC28,#REF!,"&lt;="&amp;MB28,#REF!,"&lt;="&amp;ME28,#REF!,"&gt;="&amp;MF28,#REF!,"="&amp;KV28,#REF!,"="&amp;KX28)</f>
        <v/>
      </c>
      <c r="MR28" s="1">
        <f>COUNTIFS(#REF!,LT28,#REF!,1,#REF!,"&gt;="&amp;MC28,#REF!,"&lt;="&amp;MB28,#REF!,"&lt;="&amp;ME28,#REF!,"&gt;="&amp;MF28,#REF!,"="&amp;KW28,#REF!,"="&amp;KY28)</f>
        <v/>
      </c>
      <c r="MS28" s="1">
        <f>COUNTIFS(#REF!,LT28,#REF!,0,#REF!,"&gt;="&amp;MC28,#REF!,"&lt;="&amp;MB28,#REF!,"&lt;="&amp;ME28,#REF!,"&gt;="&amp;MF28,#REF!,"="&amp;KW28,#REF!,"="&amp;KY28)</f>
        <v/>
      </c>
      <c r="MT28" s="1">
        <f>COUNTIFS(#REF!,LT28,#REF!,1,#REF!,"&gt;="&amp;MI28,#REF!,"&lt;="&amp;MH28,#REF!,"&lt;="&amp;ME28,#REF!,"&gt;="&amp;MF28)</f>
        <v/>
      </c>
      <c r="MU28" s="1">
        <f>COUNTIFS(#REF!,LT28,#REF!,0,#REF!,"&gt;="&amp;MI28,#REF!,"&lt;="&amp;MH28,#REF!,"&lt;="&amp;ME28,#REF!,"&gt;="&amp;MF28)</f>
        <v/>
      </c>
      <c r="MV28" s="1">
        <f>COUNTIFS(#REF!,LT28,#REF!,1,#REF!,"&gt;="&amp;MI28,#REF!,"&lt;="&amp;MH28,#REF!,"="&amp;KZ28,#REF!,"="&amp;LA28,#REF!,"&lt;="&amp;ME28,#REF!,"&gt;="&amp;MF28)</f>
        <v/>
      </c>
      <c r="MW28" s="1">
        <f>COUNTIFS(#REF!,LT28,#REF!,0,#REF!,"&gt;="&amp;MI28,#REF!,"&lt;="&amp;MH28,#REF!,"="&amp;KZ28,#REF!,"="&amp;LA28,#REF!,"&lt;="&amp;ME28,#REF!,"&gt;="&amp;MF28)</f>
        <v/>
      </c>
      <c r="MX28" s="1">
        <f>COUNTIFS(#REF!,LT28,#REF!,1,#REF!,"&gt;="&amp;MC28,#REF!,"&lt;="&amp;MB28,#REF!,"&lt;="&amp;ME28,#REF!,"&gt;="&amp;MF28)</f>
        <v/>
      </c>
      <c r="MY28" s="1">
        <f>COUNTIFS(#REF!,LT28,#REF!,0,#REF!,"&gt;="&amp;MC28,#REF!,"&lt;="&amp;MB28,#REF!,"&lt;="&amp;ME28,#REF!,"&gt;="&amp;MF28)</f>
        <v/>
      </c>
      <c r="MZ28" s="1">
        <f>COUNTIFS(#REF!,LT28,#REF!,1,#REF!,"&lt;="&amp;ME28,#REF!,"&gt;="&amp;MF28,#REF!,"="&amp;KV28,#REF!,"="&amp;KX28)</f>
        <v/>
      </c>
      <c r="NA28" s="1">
        <f>COUNTIFS(#REF!,LT28,#REF!,0,#REF!,"&lt;="&amp;ME28,#REF!,"&gt;="&amp;MF28,#REF!,"="&amp;KV28,#REF!,"="&amp;KX28)</f>
        <v/>
      </c>
      <c r="NB28" s="1">
        <f>COUNTIFS(#REF!,LT28,#REF!,1,#REF!,"&lt;="&amp;ME28,#REF!,"&gt;="&amp;MF28,#REF!,"="&amp;KW28,#REF!,"="&amp;KY28)</f>
        <v/>
      </c>
      <c r="NC28" s="1">
        <f>COUNTIFS(#REF!,LT28,#REF!,0,#REF!,"&lt;="&amp;ME28,#REF!,"&gt;="&amp;MF28,#REF!,"="&amp;KW28,#REF!,"="&amp;KY28)</f>
        <v/>
      </c>
      <c r="ND28" s="1">
        <f>COUNTIFS(#REF!,LT28,#REF!,1,#REF!,"&gt;="&amp;MC28,#REF!,"&lt;="&amp;MB28,#REF!,"&lt;="&amp;ME28,#REF!,"&gt;="&amp;MF28,#REF!,"="&amp;KV28,#REF!,"="&amp;KX28)</f>
        <v/>
      </c>
      <c r="NE28" s="1">
        <f>COUNTIFS(#REF!,LT28,#REF!,0,#REF!,"&gt;="&amp;MC28,#REF!,"&lt;="&amp;MB28,#REF!,"&lt;="&amp;ME28,#REF!,"&gt;="&amp;MF28,#REF!,"="&amp;KV28,#REF!,"="&amp;KX28)</f>
        <v/>
      </c>
      <c r="NF28" s="1">
        <f>COUNTIFS(#REF!,LT28,#REF!,1,#REF!,"&gt;="&amp;MC28,#REF!,"&lt;="&amp;MB28,#REF!,"&lt;="&amp;ME28,#REF!,"&gt;="&amp;MF28,#REF!,"="&amp;KW28,#REF!,"="&amp;KY28)</f>
        <v/>
      </c>
      <c r="NG28" s="1">
        <f>COUNTIFS(#REF!,LT28,#REF!,0,#REF!,"&gt;="&amp;MC28,#REF!,"&lt;="&amp;MB28,#REF!,"&lt;="&amp;ME28,#REF!,"&gt;="&amp;MF28,#REF!,"="&amp;KW28,#REF!,"="&amp;KY28)</f>
        <v/>
      </c>
      <c r="NH28" s="1">
        <f>COUNTIFS(#REF!,LT28,#REF!,1,#REF!,"&gt;="&amp;MC28,#REF!,"&lt;="&amp;MB28,#REF!,"&lt;="&amp;ME28,#REF!,"&gt;="&amp;MF28,#REF!,"="&amp;KZ28,#REF!,"="&amp;LA28)</f>
        <v/>
      </c>
      <c r="NI28" s="1">
        <f>COUNTIFS(#REF!,LT28,#REF!,0,#REF!,"&gt;="&amp;MC28,#REF!,"&lt;="&amp;MB28,#REF!,"&lt;="&amp;ME28,#REF!,"&gt;="&amp;MF28,#REF!,"="&amp;KZ28,#REF!,"="&amp;LA28)</f>
        <v/>
      </c>
      <c r="NJ28" s="1">
        <f>COUNTIFS(#REF!,LT28,#REF!,1,#REF!,"&gt;="&amp;MI28,#REF!,"&lt;="&amp;MH28,#REF!,"&lt;="&amp;ME28,#REF!,"&gt;="&amp;MF28)</f>
        <v/>
      </c>
      <c r="NK28" s="1">
        <f>COUNTIFS(#REF!,LT28,#REF!,0,#REF!,"&gt;="&amp;MI28,#REF!,"&lt;="&amp;MH28,#REF!,"&lt;="&amp;ME28,#REF!,"&gt;="&amp;MF28)</f>
        <v/>
      </c>
      <c r="NL28" s="1">
        <f>COUNTIFS(#REF!,LT28,#REF!,1,#REF!,"&gt;="&amp;MI28,#REF!,"&lt;="&amp;MH28,#REF!,"="&amp;KZ28,#REF!,"="&amp;LA28,#REF!,"&lt;="&amp;ME28,#REF!,"&gt;="&amp;MF28)</f>
        <v/>
      </c>
      <c r="NM28" s="1">
        <f>COUNTIFS(#REF!,LT28,#REF!,0,#REF!,"&gt;="&amp;MI28,#REF!,"&lt;="&amp;MH28,#REF!,"="&amp;KZ28,#REF!,"="&amp;LA28,#REF!,"&lt;="&amp;ME28,#REF!,"&gt;="&amp;MF28)</f>
        <v/>
      </c>
      <c r="NN28" s="1">
        <f>COUNTIFS(#REF!,LT28,#REF!,1,#REF!,"&gt;="&amp;MC28,#REF!,"&lt;="&amp;MB28,#REF!,"&lt;="&amp;ME28,#REF!,"&gt;="&amp;MF28)</f>
        <v/>
      </c>
      <c r="NO28" s="1">
        <f>COUNTIFS(#REF!,LT28,#REF!,0,#REF!,"&gt;="&amp;MC28,#REF!,"&lt;="&amp;MB28,#REF!,"&lt;="&amp;ME28,#REF!,"&gt;="&amp;MF28)</f>
        <v/>
      </c>
      <c r="NP28" s="1">
        <f>COUNTIFS(#REF!,LT28,#REF!,1,#REF!,"&lt;="&amp;ME28,#REF!,"&gt;="&amp;MF28,#REF!,"="&amp;KV28,#REF!,"="&amp;KX28)</f>
        <v/>
      </c>
      <c r="NQ28" s="1">
        <f>COUNTIFS(#REF!,LT28,#REF!,0,#REF!,"&lt;="&amp;ME28,#REF!,"&gt;="&amp;MF28,#REF!,"="&amp;KV28,#REF!,"="&amp;KX28)</f>
        <v/>
      </c>
      <c r="NR28" s="1">
        <f>COUNTIFS(#REF!,LT28,#REF!,1,#REF!,"&lt;="&amp;ME28,#REF!,"&gt;="&amp;MF28,#REF!,"="&amp;KW28,#REF!,"="&amp;KY28)</f>
        <v/>
      </c>
      <c r="NS28" s="1">
        <f>COUNTIFS(#REF!,LT28,#REF!,0,#REF!,"&lt;="&amp;ME28,#REF!,"&gt;="&amp;MF28,#REF!,"="&amp;KW28,#REF!,"="&amp;KY28)</f>
        <v/>
      </c>
      <c r="NT28" s="1">
        <f>MP28+MR28+MT28+MV28+MX28+MZ28+NB28</f>
        <v/>
      </c>
      <c r="NU28" s="1">
        <f>MQ28+MS28+MU28+MW28+MY28+NA28+NC28</f>
        <v/>
      </c>
      <c r="NV28" s="1">
        <f>NT28+NU28</f>
        <v/>
      </c>
      <c r="NW28" s="33">
        <f>NT28/(NT28+NU28)</f>
        <v/>
      </c>
      <c r="NX28" s="3">
        <f>1/NW28</f>
        <v/>
      </c>
      <c r="NY28" s="1">
        <f>LH28</f>
        <v/>
      </c>
      <c r="NZ28" s="79">
        <f>(NW28*((NY28-1)*0.98))-((1-NW28)*1)</f>
        <v/>
      </c>
      <c r="OA28" s="34">
        <f>IF(LR28&lt;0.9,0,IF(AND(LR28&gt;1.1),0,1))</f>
        <v/>
      </c>
      <c r="OB28" s="34">
        <f>IF(LS28&lt;0.9,0,IF(AND(LS28&gt;1.1),0,1))</f>
        <v/>
      </c>
      <c r="OC28" s="32">
        <f>IF(NV28&gt;99,1,0)</f>
        <v/>
      </c>
      <c r="OD28" s="32">
        <f>IF(NZ28&gt;0.0799,1,0)</f>
        <v/>
      </c>
      <c r="OE28" s="32">
        <f>IF(NZ28&gt;OM28,1,0)</f>
        <v/>
      </c>
      <c r="OF28" s="32">
        <f>OC28+OD28+OE28+OA28+OB28</f>
        <v/>
      </c>
      <c r="OG28" s="1">
        <f>ND28+NF28+NH28+NJ28+NL28+NN28+NP28+NR28</f>
        <v/>
      </c>
      <c r="OH28" s="1">
        <f>NE28+NG28+NI28+NK28+NM28+NO28+NQ28+NS28</f>
        <v/>
      </c>
      <c r="OI28" s="1">
        <f>OG28+OH28</f>
        <v/>
      </c>
      <c r="OJ28" s="33">
        <f>OG28/(OG28+OH28)</f>
        <v/>
      </c>
      <c r="OK28" s="3">
        <f>1/OJ28</f>
        <v/>
      </c>
      <c r="OL28" s="1">
        <f>LI28</f>
        <v/>
      </c>
      <c r="OM28" s="79">
        <f>(OJ28*((OL28-1)*0.98))-((1-OJ28)*1)</f>
        <v/>
      </c>
      <c r="ON28" s="34">
        <f>IF(LR28&lt;0.9,0,IF(AND(LR28&gt;1.1),0,1))</f>
        <v/>
      </c>
      <c r="OO28" s="34">
        <f>IF(LS28&lt;0.9,0,IF(AND(LS28&gt;1.1),0,1))</f>
        <v/>
      </c>
      <c r="OP28" s="32">
        <f>IF(OI28&gt;99,1,0)</f>
        <v/>
      </c>
      <c r="OQ28" s="32">
        <f>IF(OM28&gt;0.0799,1,0)</f>
        <v/>
      </c>
      <c r="OR28" s="32">
        <f>IF(OM28&gt;OZ28,1,0)</f>
        <v/>
      </c>
      <c r="OS28" s="32">
        <f>OP28+OQ28+OR28+ON28+OO28</f>
        <v/>
      </c>
      <c r="OT28">
        <f>IF(OF28=5,"BackHome0-0",IF(AND(OS28=5),"BackAway0-0",""))</f>
        <v/>
      </c>
      <c r="OU28">
        <f>IF(OF28=5,KN28,IF(AND(OS28=5),KO28,""))</f>
        <v/>
      </c>
      <c r="OV28">
        <f>IF(OF28=5,"Match Odds",IF(AND(OS28=5),"Match Odds",""))</f>
        <v/>
      </c>
      <c r="OW28">
        <f>IF(OF28=5,KP28,IF(AND(OS28=5),KP28,""))</f>
        <v/>
      </c>
      <c r="OX28">
        <f>IF(OF28=5,"MATCH_ODDS",IF(AND(OS28=5),"MATCH_ODDS",""))</f>
        <v/>
      </c>
      <c r="OY28">
        <f>IF(OF28=5,"BACK",IF(AND(OS28=5),"BACK",""))</f>
        <v/>
      </c>
    </row>
    <row r="29" ht="16.5" customHeight="1" thickBot="1" thickTop="1">
      <c r="A29" s="2" t="n"/>
      <c r="KN29" s="1">
        <f>IF(INDEX(#REF!,MATCH('HT 0-0'!D29,#REF!,0))=INDEX(#REF!,MATCH('HT 0-0'!D29,#REF!,0)),INDEX(#REF!,MATCH('HT 0-0'!D29,#REF!,0)),"ERROR")</f>
        <v/>
      </c>
      <c r="KO29" s="1">
        <f>IF(INDEX(#REF!,MATCH('HT 0-0'!E29,#REF!,0))=INDEX(#REF!,MATCH('HT 0-0'!E29,#REF!,0)),INDEX(#REF!,MATCH('HT 0-0'!E29,#REF!,0)),"ERROR")</f>
        <v/>
      </c>
      <c r="KP29" s="1">
        <f>KN29&amp;" v "&amp;KO29</f>
        <v/>
      </c>
      <c r="KQ29">
        <f>B29&amp;"_"&amp;C29</f>
        <v/>
      </c>
      <c r="KR29" s="1">
        <f>IF((HW29/KK29)&lt;0.335,"G",IF((HW29/KK29)&gt;0.67,"R","A"))</f>
        <v/>
      </c>
      <c r="KS29" s="1">
        <f>IF((HX29/KK29)&lt;0.335,"G",IF((HX29/KK29)&gt;0.67,"R","A"))</f>
        <v/>
      </c>
      <c r="KT29" s="1">
        <f>IF((IH29/KK29)&lt;0.335,"G",IF((IH29/KK29)&gt;0.67,"R","A"))</f>
        <v/>
      </c>
      <c r="KU29" s="1">
        <f>IF((II29/KK29)&lt;0.335,"G",IF((II29/KK29)&gt;0.67,"R","A"))</f>
        <v/>
      </c>
      <c r="KV29" s="1">
        <f>IF((HZ29/KK29)&lt;0.335,"G",IF((HZ29/KK29)&gt;0.67,"R","A"))</f>
        <v/>
      </c>
      <c r="KW29" s="1">
        <f>IF((HY29/KK29)&lt;0.335,"G",IF((HY29/KK29)&gt;0.67,"R","A"))</f>
        <v/>
      </c>
      <c r="KX29" s="1">
        <f>IF((IK29/KK29)&lt;0.335,"G",IF((IK29/KK29)&gt;0.67,"R","A"))</f>
        <v/>
      </c>
      <c r="KY29" s="1">
        <f>IF((IJ29/KK29)&lt;0.335,"G",IF((IJ29/KK29)&gt;0.67,"R","A"))</f>
        <v/>
      </c>
      <c r="KZ29" s="1">
        <f>IF((HQ29/KK29)&lt;0.335,"G",IF((HQ29/KK29)&gt;0.67,"R","A"))</f>
        <v/>
      </c>
      <c r="LA29" s="1">
        <f>IF((IB29/KK29)&lt;0.335,"G",IF((IB29/KK29)&gt;0.67,"R","A"))</f>
        <v/>
      </c>
      <c r="LB29">
        <f>IF(LQ29="0-0",INDEX(Scrape!#REF!,MATCH('HT 0-0'!KP29,Scrape!$B:$B,0)),"")</f>
        <v/>
      </c>
      <c r="LC29">
        <f>IF(LQ29="0-0",INDEX(Scrape!$A:$A,MATCH('HT 0-0'!KP29,Scrape!$B:$B,0)),"")</f>
        <v/>
      </c>
      <c r="LD29">
        <f>IF(LQ29="0-0",INDEX(Scrape!$B:$B,MATCH('HT 0-0'!KP29,Scrape!$B:$B,0)),"")</f>
        <v/>
      </c>
      <c r="LE29">
        <f>IF(LQ29="0-0",INDEX(Scrape!$C:$C,MATCH('HT 0-0'!KP29,Scrape!$B:$B,0)),"")</f>
        <v/>
      </c>
      <c r="LF29">
        <f>IF(LQ29="0-0",INDEX(Scrape!$D:$D,MATCH('HT 0-0'!KP29,Scrape!$B:$B,0)),"")</f>
        <v/>
      </c>
      <c r="LG29">
        <f>IF(LQ29="0-0",INDEX(Scrape!$E:$E,MATCH('HT 0-0'!KP29,Scrape!$B:$B,0)),"")</f>
        <v/>
      </c>
      <c r="LH29">
        <f>IF(LQ29="0-0",INDEX(Scrape!$F:$F,MATCH('HT 0-0'!KP29,Scrape!$B:$B,0)),"")</f>
        <v/>
      </c>
      <c r="LI29">
        <f>IF(LQ29="0-0",INDEX(Scrape!$G:$G,MATCH('HT 0-0'!KP29,Scrape!$B:$B,0)),"")</f>
        <v/>
      </c>
      <c r="LJ29">
        <f>IF(LQ29="0-0",INDEX(Scrape!$H:$H,MATCH('HT 0-0'!KP29,Scrape!$B:$B,0)),"")</f>
        <v/>
      </c>
      <c r="LK29">
        <f>IF(LQ29="0-0",INDEX(Scrape!$I:$I,MATCH('HT 0-0'!KP29,Scrape!$B:$B,0)),"")</f>
        <v/>
      </c>
      <c r="LL29">
        <f>IF(LQ29="0-0",INDEX(Scrape!$J:$J,MATCH('HT 0-0'!KP29,Scrape!$B:$B,0)),"")</f>
        <v/>
      </c>
      <c r="LM29">
        <f>IF(LQ29="0-0",INDEX(Scrape!$K:$K,MATCH('HT 0-0'!KP29,Scrape!$B:$B,0)),"")</f>
        <v/>
      </c>
      <c r="LN29">
        <f>IF(LQ29="0-0",INDEX(Scrape!$L:$L,MATCH('HT 0-0'!KP29,Scrape!$B:$B,0)),"")</f>
        <v/>
      </c>
      <c r="LO29">
        <f>IF(LQ29="0-0",INDEX(Scrape!$M:$M,MATCH('HT 0-0'!KP29,Scrape!$B:$B,0)),"")</f>
        <v/>
      </c>
      <c r="LP29">
        <f>IF(LQ29="0-0",INDEX(Scrape!$N:$N,MATCH('HT 0-0'!KP29,Scrape!$B:$B,0)),"")</f>
        <v/>
      </c>
      <c r="LQ29">
        <f>INDEX(Scrape!$O:$O,MATCH('HT 0-0'!KP29,Scrape!$B:$B,0))</f>
        <v/>
      </c>
      <c r="LR29">
        <f>(1/LJ29)+(1/LI29)+(1/LH29)</f>
        <v/>
      </c>
      <c r="LS29">
        <f>(1/LG29)+(1/LF29)+(1/LE29)</f>
        <v/>
      </c>
      <c r="LT29" s="8">
        <f>IF(INDEX(#REF!,MATCH(KQ29,#REF!,0))=INDEX(#REF!,MATCH(KQ29,#REF!,0)),INDEX(#REF!,MATCH(KQ29,#REF!,0)),"ERROR")</f>
        <v/>
      </c>
      <c r="LU29" s="4">
        <f>IF(KR29="G",2,IF(KR29="R",0.5,IF(KR29="A",1)))</f>
        <v/>
      </c>
      <c r="LV29" s="4">
        <f>IF(KS29="G",0.5,IF(KS29="R",2,IF(KS29="A",1)))</f>
        <v/>
      </c>
      <c r="LW29" s="4">
        <f>IF(KT29="G",2,IF(KT29="R",0.5,IF(KT29="A",1)))</f>
        <v/>
      </c>
      <c r="LX29" s="4">
        <f>IF(KU29="G",0.5,IF(KU29="R",2,IF(KU29="A",1)))</f>
        <v/>
      </c>
      <c r="LY29" s="7">
        <f>(LK29*(LU29+LX29)+(LL29*(LU29+LX29)))</f>
        <v/>
      </c>
      <c r="LZ29" s="7">
        <f>(LN29*(LV29+LW29)+(LO29*(LV29+LW29)))</f>
        <v/>
      </c>
      <c r="MA29" s="11">
        <f>LY29-LZ29</f>
        <v/>
      </c>
      <c r="MB29" s="5">
        <f>MA29+2</f>
        <v/>
      </c>
      <c r="MC29" s="6">
        <f>MA29-2</f>
        <v/>
      </c>
      <c r="MD29" s="4">
        <f>LE29</f>
        <v/>
      </c>
      <c r="ME29" s="9">
        <f>IF(MD29=0,1000,MD29+0.75)</f>
        <v/>
      </c>
      <c r="MF29" s="10">
        <f>IF(MD29=0,0,MD29-0.75)</f>
        <v/>
      </c>
      <c r="MG29" s="4">
        <f>((LM29*(LU29+LX29))-((LP29*(LV29+LW29))))</f>
        <v/>
      </c>
      <c r="MH29" s="9">
        <f>MG29*1.2</f>
        <v/>
      </c>
      <c r="MI29" s="10">
        <f>MG29*0.8</f>
        <v/>
      </c>
      <c r="MJ29">
        <f>IFERROR(OT29,"")</f>
        <v/>
      </c>
      <c r="MK29">
        <f>IFERROR(OU29,"")</f>
        <v/>
      </c>
      <c r="ML29">
        <f>IFERROR(OV29,"")</f>
        <v/>
      </c>
      <c r="MM29">
        <f>IFERROR(OW29,"")</f>
        <v/>
      </c>
      <c r="MN29">
        <f>IFERROR(OX29,"")</f>
        <v/>
      </c>
      <c r="MO29">
        <f>IFERROR(OY29,"")</f>
        <v/>
      </c>
      <c r="MP29" s="1">
        <f>COUNTIFS(#REF!,LT29,#REF!,1,#REF!,"&gt;="&amp;MC29,#REF!,"&lt;="&amp;MB29,#REF!,"&lt;="&amp;ME29,#REF!,"&gt;="&amp;MF29,#REF!,"="&amp;KV29,#REF!,"="&amp;KX29)</f>
        <v/>
      </c>
      <c r="MQ29" s="1">
        <f>COUNTIFS(#REF!,LT29,#REF!,0,#REF!,"&gt;="&amp;MC29,#REF!,"&lt;="&amp;MB29,#REF!,"&lt;="&amp;ME29,#REF!,"&gt;="&amp;MF29,#REF!,"="&amp;KV29,#REF!,"="&amp;KX29)</f>
        <v/>
      </c>
      <c r="MR29" s="1">
        <f>COUNTIFS(#REF!,LT29,#REF!,1,#REF!,"&gt;="&amp;MC29,#REF!,"&lt;="&amp;MB29,#REF!,"&lt;="&amp;ME29,#REF!,"&gt;="&amp;MF29,#REF!,"="&amp;KW29,#REF!,"="&amp;KY29)</f>
        <v/>
      </c>
      <c r="MS29" s="1">
        <f>COUNTIFS(#REF!,LT29,#REF!,0,#REF!,"&gt;="&amp;MC29,#REF!,"&lt;="&amp;MB29,#REF!,"&lt;="&amp;ME29,#REF!,"&gt;="&amp;MF29,#REF!,"="&amp;KW29,#REF!,"="&amp;KY29)</f>
        <v/>
      </c>
      <c r="MT29" s="1">
        <f>COUNTIFS(#REF!,LT29,#REF!,1,#REF!,"&gt;="&amp;MI29,#REF!,"&lt;="&amp;MH29,#REF!,"&lt;="&amp;ME29,#REF!,"&gt;="&amp;MF29)</f>
        <v/>
      </c>
      <c r="MU29" s="1">
        <f>COUNTIFS(#REF!,LT29,#REF!,0,#REF!,"&gt;="&amp;MI29,#REF!,"&lt;="&amp;MH29,#REF!,"&lt;="&amp;ME29,#REF!,"&gt;="&amp;MF29)</f>
        <v/>
      </c>
      <c r="MV29" s="1">
        <f>COUNTIFS(#REF!,LT29,#REF!,1,#REF!,"&gt;="&amp;MI29,#REF!,"&lt;="&amp;MH29,#REF!,"="&amp;KZ29,#REF!,"="&amp;LA29,#REF!,"&lt;="&amp;ME29,#REF!,"&gt;="&amp;MF29)</f>
        <v/>
      </c>
      <c r="MW29" s="1">
        <f>COUNTIFS(#REF!,LT29,#REF!,0,#REF!,"&gt;="&amp;MI29,#REF!,"&lt;="&amp;MH29,#REF!,"="&amp;KZ29,#REF!,"="&amp;LA29,#REF!,"&lt;="&amp;ME29,#REF!,"&gt;="&amp;MF29)</f>
        <v/>
      </c>
      <c r="MX29" s="1">
        <f>COUNTIFS(#REF!,LT29,#REF!,1,#REF!,"&gt;="&amp;MC29,#REF!,"&lt;="&amp;MB29,#REF!,"&lt;="&amp;ME29,#REF!,"&gt;="&amp;MF29)</f>
        <v/>
      </c>
      <c r="MY29" s="1">
        <f>COUNTIFS(#REF!,LT29,#REF!,0,#REF!,"&gt;="&amp;MC29,#REF!,"&lt;="&amp;MB29,#REF!,"&lt;="&amp;ME29,#REF!,"&gt;="&amp;MF29)</f>
        <v/>
      </c>
      <c r="MZ29" s="1">
        <f>COUNTIFS(#REF!,LT29,#REF!,1,#REF!,"&lt;="&amp;ME29,#REF!,"&gt;="&amp;MF29,#REF!,"="&amp;KV29,#REF!,"="&amp;KX29)</f>
        <v/>
      </c>
      <c r="NA29" s="1">
        <f>COUNTIFS(#REF!,LT29,#REF!,0,#REF!,"&lt;="&amp;ME29,#REF!,"&gt;="&amp;MF29,#REF!,"="&amp;KV29,#REF!,"="&amp;KX29)</f>
        <v/>
      </c>
      <c r="NB29" s="1">
        <f>COUNTIFS(#REF!,LT29,#REF!,1,#REF!,"&lt;="&amp;ME29,#REF!,"&gt;="&amp;MF29,#REF!,"="&amp;KW29,#REF!,"="&amp;KY29)</f>
        <v/>
      </c>
      <c r="NC29" s="1">
        <f>COUNTIFS(#REF!,LT29,#REF!,0,#REF!,"&lt;="&amp;ME29,#REF!,"&gt;="&amp;MF29,#REF!,"="&amp;KW29,#REF!,"="&amp;KY29)</f>
        <v/>
      </c>
      <c r="ND29" s="1">
        <f>COUNTIFS(#REF!,LT29,#REF!,1,#REF!,"&gt;="&amp;MC29,#REF!,"&lt;="&amp;MB29,#REF!,"&lt;="&amp;ME29,#REF!,"&gt;="&amp;MF29,#REF!,"="&amp;KV29,#REF!,"="&amp;KX29)</f>
        <v/>
      </c>
      <c r="NE29" s="1">
        <f>COUNTIFS(#REF!,LT29,#REF!,0,#REF!,"&gt;="&amp;MC29,#REF!,"&lt;="&amp;MB29,#REF!,"&lt;="&amp;ME29,#REF!,"&gt;="&amp;MF29,#REF!,"="&amp;KV29,#REF!,"="&amp;KX29)</f>
        <v/>
      </c>
      <c r="NF29" s="1">
        <f>COUNTIFS(#REF!,LT29,#REF!,1,#REF!,"&gt;="&amp;MC29,#REF!,"&lt;="&amp;MB29,#REF!,"&lt;="&amp;ME29,#REF!,"&gt;="&amp;MF29,#REF!,"="&amp;KW29,#REF!,"="&amp;KY29)</f>
        <v/>
      </c>
      <c r="NG29" s="1">
        <f>COUNTIFS(#REF!,LT29,#REF!,0,#REF!,"&gt;="&amp;MC29,#REF!,"&lt;="&amp;MB29,#REF!,"&lt;="&amp;ME29,#REF!,"&gt;="&amp;MF29,#REF!,"="&amp;KW29,#REF!,"="&amp;KY29)</f>
        <v/>
      </c>
      <c r="NH29" s="1">
        <f>COUNTIFS(#REF!,LT29,#REF!,1,#REF!,"&gt;="&amp;MC29,#REF!,"&lt;="&amp;MB29,#REF!,"&lt;="&amp;ME29,#REF!,"&gt;="&amp;MF29,#REF!,"="&amp;KZ29,#REF!,"="&amp;LA29)</f>
        <v/>
      </c>
      <c r="NI29" s="1">
        <f>COUNTIFS(#REF!,LT29,#REF!,0,#REF!,"&gt;="&amp;MC29,#REF!,"&lt;="&amp;MB29,#REF!,"&lt;="&amp;ME29,#REF!,"&gt;="&amp;MF29,#REF!,"="&amp;KZ29,#REF!,"="&amp;LA29)</f>
        <v/>
      </c>
      <c r="NJ29" s="1">
        <f>COUNTIFS(#REF!,LT29,#REF!,1,#REF!,"&gt;="&amp;MI29,#REF!,"&lt;="&amp;MH29,#REF!,"&lt;="&amp;ME29,#REF!,"&gt;="&amp;MF29)</f>
        <v/>
      </c>
      <c r="NK29" s="1">
        <f>COUNTIFS(#REF!,LT29,#REF!,0,#REF!,"&gt;="&amp;MI29,#REF!,"&lt;="&amp;MH29,#REF!,"&lt;="&amp;ME29,#REF!,"&gt;="&amp;MF29)</f>
        <v/>
      </c>
      <c r="NL29" s="1">
        <f>COUNTIFS(#REF!,LT29,#REF!,1,#REF!,"&gt;="&amp;MI29,#REF!,"&lt;="&amp;MH29,#REF!,"="&amp;KZ29,#REF!,"="&amp;LA29,#REF!,"&lt;="&amp;ME29,#REF!,"&gt;="&amp;MF29)</f>
        <v/>
      </c>
      <c r="NM29" s="1">
        <f>COUNTIFS(#REF!,LT29,#REF!,0,#REF!,"&gt;="&amp;MI29,#REF!,"&lt;="&amp;MH29,#REF!,"="&amp;KZ29,#REF!,"="&amp;LA29,#REF!,"&lt;="&amp;ME29,#REF!,"&gt;="&amp;MF29)</f>
        <v/>
      </c>
      <c r="NN29" s="1">
        <f>COUNTIFS(#REF!,LT29,#REF!,1,#REF!,"&gt;="&amp;MC29,#REF!,"&lt;="&amp;MB29,#REF!,"&lt;="&amp;ME29,#REF!,"&gt;="&amp;MF29)</f>
        <v/>
      </c>
      <c r="NO29" s="1">
        <f>COUNTIFS(#REF!,LT29,#REF!,0,#REF!,"&gt;="&amp;MC29,#REF!,"&lt;="&amp;MB29,#REF!,"&lt;="&amp;ME29,#REF!,"&gt;="&amp;MF29)</f>
        <v/>
      </c>
      <c r="NP29" s="1">
        <f>COUNTIFS(#REF!,LT29,#REF!,1,#REF!,"&lt;="&amp;ME29,#REF!,"&gt;="&amp;MF29,#REF!,"="&amp;KV29,#REF!,"="&amp;KX29)</f>
        <v/>
      </c>
      <c r="NQ29" s="1">
        <f>COUNTIFS(#REF!,LT29,#REF!,0,#REF!,"&lt;="&amp;ME29,#REF!,"&gt;="&amp;MF29,#REF!,"="&amp;KV29,#REF!,"="&amp;KX29)</f>
        <v/>
      </c>
      <c r="NR29" s="1">
        <f>COUNTIFS(#REF!,LT29,#REF!,1,#REF!,"&lt;="&amp;ME29,#REF!,"&gt;="&amp;MF29,#REF!,"="&amp;KW29,#REF!,"="&amp;KY29)</f>
        <v/>
      </c>
      <c r="NS29" s="1">
        <f>COUNTIFS(#REF!,LT29,#REF!,0,#REF!,"&lt;="&amp;ME29,#REF!,"&gt;="&amp;MF29,#REF!,"="&amp;KW29,#REF!,"="&amp;KY29)</f>
        <v/>
      </c>
      <c r="NT29" s="1">
        <f>MP29+MR29+MT29+MV29+MX29+MZ29+NB29</f>
        <v/>
      </c>
      <c r="NU29" s="1">
        <f>MQ29+MS29+MU29+MW29+MY29+NA29+NC29</f>
        <v/>
      </c>
      <c r="NV29" s="1">
        <f>NT29+NU29</f>
        <v/>
      </c>
      <c r="NW29" s="33">
        <f>NT29/(NT29+NU29)</f>
        <v/>
      </c>
      <c r="NX29" s="3">
        <f>1/NW29</f>
        <v/>
      </c>
      <c r="NY29" s="1">
        <f>LH29</f>
        <v/>
      </c>
      <c r="NZ29" s="79">
        <f>(NW29*((NY29-1)*0.98))-((1-NW29)*1)</f>
        <v/>
      </c>
      <c r="OA29" s="34">
        <f>IF(LR29&lt;0.9,0,IF(AND(LR29&gt;1.1),0,1))</f>
        <v/>
      </c>
      <c r="OB29" s="34">
        <f>IF(LS29&lt;0.9,0,IF(AND(LS29&gt;1.1),0,1))</f>
        <v/>
      </c>
      <c r="OC29" s="32">
        <f>IF(NV29&gt;99,1,0)</f>
        <v/>
      </c>
      <c r="OD29" s="32">
        <f>IF(NZ29&gt;0.0799,1,0)</f>
        <v/>
      </c>
      <c r="OE29" s="32">
        <f>IF(NZ29&gt;OM29,1,0)</f>
        <v/>
      </c>
      <c r="OF29" s="32">
        <f>OC29+OD29+OE29+OA29+OB29</f>
        <v/>
      </c>
      <c r="OG29" s="1">
        <f>ND29+NF29+NH29+NJ29+NL29+NN29+NP29+NR29</f>
        <v/>
      </c>
      <c r="OH29" s="1">
        <f>NE29+NG29+NI29+NK29+NM29+NO29+NQ29+NS29</f>
        <v/>
      </c>
      <c r="OI29" s="1">
        <f>OG29+OH29</f>
        <v/>
      </c>
      <c r="OJ29" s="33">
        <f>OG29/(OG29+OH29)</f>
        <v/>
      </c>
      <c r="OK29" s="3">
        <f>1/OJ29</f>
        <v/>
      </c>
      <c r="OL29" s="1">
        <f>LI29</f>
        <v/>
      </c>
      <c r="OM29" s="79">
        <f>(OJ29*((OL29-1)*0.98))-((1-OJ29)*1)</f>
        <v/>
      </c>
      <c r="ON29" s="34">
        <f>IF(LR29&lt;0.9,0,IF(AND(LR29&gt;1.1),0,1))</f>
        <v/>
      </c>
      <c r="OO29" s="34">
        <f>IF(LS29&lt;0.9,0,IF(AND(LS29&gt;1.1),0,1))</f>
        <v/>
      </c>
      <c r="OP29" s="32">
        <f>IF(OI29&gt;99,1,0)</f>
        <v/>
      </c>
      <c r="OQ29" s="32">
        <f>IF(OM29&gt;0.0799,1,0)</f>
        <v/>
      </c>
      <c r="OR29" s="32">
        <f>IF(OM29&gt;OZ29,1,0)</f>
        <v/>
      </c>
      <c r="OS29" s="32">
        <f>OP29+OQ29+OR29+ON29+OO29</f>
        <v/>
      </c>
      <c r="OT29">
        <f>IF(OF29=5,"BackHome0-0",IF(AND(OS29=5),"BackAway0-0",""))</f>
        <v/>
      </c>
      <c r="OU29">
        <f>IF(OF29=5,KN29,IF(AND(OS29=5),KO29,""))</f>
        <v/>
      </c>
      <c r="OV29">
        <f>IF(OF29=5,"Match Odds",IF(AND(OS29=5),"Match Odds",""))</f>
        <v/>
      </c>
      <c r="OW29">
        <f>IF(OF29=5,KP29,IF(AND(OS29=5),KP29,""))</f>
        <v/>
      </c>
      <c r="OX29">
        <f>IF(OF29=5,"MATCH_ODDS",IF(AND(OS29=5),"MATCH_ODDS",""))</f>
        <v/>
      </c>
      <c r="OY29">
        <f>IF(OF29=5,"BACK",IF(AND(OS29=5),"BACK",""))</f>
        <v/>
      </c>
    </row>
    <row r="30" ht="16.5" customHeight="1" thickBot="1" thickTop="1">
      <c r="A30" s="2" t="n"/>
      <c r="KN30" s="1">
        <f>IF(INDEX(#REF!,MATCH('HT 0-0'!D30,#REF!,0))=INDEX(#REF!,MATCH('HT 0-0'!D30,#REF!,0)),INDEX(#REF!,MATCH('HT 0-0'!D30,#REF!,0)),"ERROR")</f>
        <v/>
      </c>
      <c r="KO30" s="1">
        <f>IF(INDEX(#REF!,MATCH('HT 0-0'!E30,#REF!,0))=INDEX(#REF!,MATCH('HT 0-0'!E30,#REF!,0)),INDEX(#REF!,MATCH('HT 0-0'!E30,#REF!,0)),"ERROR")</f>
        <v/>
      </c>
      <c r="KP30" s="1">
        <f>KN30&amp;" v "&amp;KO30</f>
        <v/>
      </c>
      <c r="KQ30">
        <f>B30&amp;"_"&amp;C30</f>
        <v/>
      </c>
      <c r="KR30" s="1">
        <f>IF((HW30/KK30)&lt;0.335,"G",IF((HW30/KK30)&gt;0.67,"R","A"))</f>
        <v/>
      </c>
      <c r="KS30" s="1">
        <f>IF((HX30/KK30)&lt;0.335,"G",IF((HX30/KK30)&gt;0.67,"R","A"))</f>
        <v/>
      </c>
      <c r="KT30" s="1">
        <f>IF((IH30/KK30)&lt;0.335,"G",IF((IH30/KK30)&gt;0.67,"R","A"))</f>
        <v/>
      </c>
      <c r="KU30" s="1">
        <f>IF((II30/KK30)&lt;0.335,"G",IF((II30/KK30)&gt;0.67,"R","A"))</f>
        <v/>
      </c>
      <c r="KV30" s="1">
        <f>IF((HZ30/KK30)&lt;0.335,"G",IF((HZ30/KK30)&gt;0.67,"R","A"))</f>
        <v/>
      </c>
      <c r="KW30" s="1">
        <f>IF((HY30/KK30)&lt;0.335,"G",IF((HY30/KK30)&gt;0.67,"R","A"))</f>
        <v/>
      </c>
      <c r="KX30" s="1">
        <f>IF((IK30/KK30)&lt;0.335,"G",IF((IK30/KK30)&gt;0.67,"R","A"))</f>
        <v/>
      </c>
      <c r="KY30" s="1">
        <f>IF((IJ30/KK30)&lt;0.335,"G",IF((IJ30/KK30)&gt;0.67,"R","A"))</f>
        <v/>
      </c>
      <c r="KZ30" s="1">
        <f>IF((HQ30/KK30)&lt;0.335,"G",IF((HQ30/KK30)&gt;0.67,"R","A"))</f>
        <v/>
      </c>
      <c r="LA30" s="1">
        <f>IF((IB30/KK30)&lt;0.335,"G",IF((IB30/KK30)&gt;0.67,"R","A"))</f>
        <v/>
      </c>
      <c r="LB30">
        <f>IF(LQ30="0-0",INDEX(Scrape!#REF!,MATCH('HT 0-0'!KP30,Scrape!$B:$B,0)),"")</f>
        <v/>
      </c>
      <c r="LC30">
        <f>IF(LQ30="0-0",INDEX(Scrape!$A:$A,MATCH('HT 0-0'!KP30,Scrape!$B:$B,0)),"")</f>
        <v/>
      </c>
      <c r="LD30">
        <f>IF(LQ30="0-0",INDEX(Scrape!$B:$B,MATCH('HT 0-0'!KP30,Scrape!$B:$B,0)),"")</f>
        <v/>
      </c>
      <c r="LE30">
        <f>IF(LQ30="0-0",INDEX(Scrape!$C:$C,MATCH('HT 0-0'!KP30,Scrape!$B:$B,0)),"")</f>
        <v/>
      </c>
      <c r="LF30">
        <f>IF(LQ30="0-0",INDEX(Scrape!$D:$D,MATCH('HT 0-0'!KP30,Scrape!$B:$B,0)),"")</f>
        <v/>
      </c>
      <c r="LG30">
        <f>IF(LQ30="0-0",INDEX(Scrape!$E:$E,MATCH('HT 0-0'!KP30,Scrape!$B:$B,0)),"")</f>
        <v/>
      </c>
      <c r="LH30">
        <f>IF(LQ30="0-0",INDEX(Scrape!$F:$F,MATCH('HT 0-0'!KP30,Scrape!$B:$B,0)),"")</f>
        <v/>
      </c>
      <c r="LI30">
        <f>IF(LQ30="0-0",INDEX(Scrape!$G:$G,MATCH('HT 0-0'!KP30,Scrape!$B:$B,0)),"")</f>
        <v/>
      </c>
      <c r="LJ30">
        <f>IF(LQ30="0-0",INDEX(Scrape!$H:$H,MATCH('HT 0-0'!KP30,Scrape!$B:$B,0)),"")</f>
        <v/>
      </c>
      <c r="LK30">
        <f>IF(LQ30="0-0",INDEX(Scrape!$I:$I,MATCH('HT 0-0'!KP30,Scrape!$B:$B,0)),"")</f>
        <v/>
      </c>
      <c r="LL30">
        <f>IF(LQ30="0-0",INDEX(Scrape!$J:$J,MATCH('HT 0-0'!KP30,Scrape!$B:$B,0)),"")</f>
        <v/>
      </c>
      <c r="LM30">
        <f>IF(LQ30="0-0",INDEX(Scrape!$K:$K,MATCH('HT 0-0'!KP30,Scrape!$B:$B,0)),"")</f>
        <v/>
      </c>
      <c r="LN30">
        <f>IF(LQ30="0-0",INDEX(Scrape!$L:$L,MATCH('HT 0-0'!KP30,Scrape!$B:$B,0)),"")</f>
        <v/>
      </c>
      <c r="LO30">
        <f>IF(LQ30="0-0",INDEX(Scrape!$M:$M,MATCH('HT 0-0'!KP30,Scrape!$B:$B,0)),"")</f>
        <v/>
      </c>
      <c r="LP30">
        <f>IF(LQ30="0-0",INDEX(Scrape!$N:$N,MATCH('HT 0-0'!KP30,Scrape!$B:$B,0)),"")</f>
        <v/>
      </c>
      <c r="LQ30">
        <f>INDEX(Scrape!$O:$O,MATCH('HT 0-0'!KP30,Scrape!$B:$B,0))</f>
        <v/>
      </c>
      <c r="LR30">
        <f>(1/LJ30)+(1/LI30)+(1/LH30)</f>
        <v/>
      </c>
      <c r="LS30">
        <f>(1/LG30)+(1/LF30)+(1/LE30)</f>
        <v/>
      </c>
      <c r="LT30" s="8">
        <f>IF(INDEX(#REF!,MATCH(KQ30,#REF!,0))=INDEX(#REF!,MATCH(KQ30,#REF!,0)),INDEX(#REF!,MATCH(KQ30,#REF!,0)),"ERROR")</f>
        <v/>
      </c>
      <c r="LU30" s="4">
        <f>IF(KR30="G",2,IF(KR30="R",0.5,IF(KR30="A",1)))</f>
        <v/>
      </c>
      <c r="LV30" s="4">
        <f>IF(KS30="G",0.5,IF(KS30="R",2,IF(KS30="A",1)))</f>
        <v/>
      </c>
      <c r="LW30" s="4">
        <f>IF(KT30="G",2,IF(KT30="R",0.5,IF(KT30="A",1)))</f>
        <v/>
      </c>
      <c r="LX30" s="4">
        <f>IF(KU30="G",0.5,IF(KU30="R",2,IF(KU30="A",1)))</f>
        <v/>
      </c>
      <c r="LY30" s="7">
        <f>(LK30*(LU30+LX30)+(LL30*(LU30+LX30)))</f>
        <v/>
      </c>
      <c r="LZ30" s="7">
        <f>(LN30*(LV30+LW30)+(LO30*(LV30+LW30)))</f>
        <v/>
      </c>
      <c r="MA30" s="11">
        <f>LY30-LZ30</f>
        <v/>
      </c>
      <c r="MB30" s="5">
        <f>MA30+2</f>
        <v/>
      </c>
      <c r="MC30" s="6">
        <f>MA30-2</f>
        <v/>
      </c>
      <c r="MD30" s="4">
        <f>LE30</f>
        <v/>
      </c>
      <c r="ME30" s="9">
        <f>IF(MD30=0,1000,MD30+0.75)</f>
        <v/>
      </c>
      <c r="MF30" s="10">
        <f>IF(MD30=0,0,MD30-0.75)</f>
        <v/>
      </c>
      <c r="MG30" s="4">
        <f>((LM30*(LU30+LX30))-((LP30*(LV30+LW30))))</f>
        <v/>
      </c>
      <c r="MH30" s="9">
        <f>MG30*1.2</f>
        <v/>
      </c>
      <c r="MI30" s="10">
        <f>MG30*0.8</f>
        <v/>
      </c>
      <c r="MJ30">
        <f>IFERROR(OT30,"")</f>
        <v/>
      </c>
      <c r="MK30">
        <f>IFERROR(OU30,"")</f>
        <v/>
      </c>
      <c r="ML30">
        <f>IFERROR(OV30,"")</f>
        <v/>
      </c>
      <c r="MM30">
        <f>IFERROR(OW30,"")</f>
        <v/>
      </c>
      <c r="MN30">
        <f>IFERROR(OX30,"")</f>
        <v/>
      </c>
      <c r="MO30">
        <f>IFERROR(OY30,"")</f>
        <v/>
      </c>
      <c r="MP30" s="1">
        <f>COUNTIFS(#REF!,LT30,#REF!,1,#REF!,"&gt;="&amp;MC30,#REF!,"&lt;="&amp;MB30,#REF!,"&lt;="&amp;ME30,#REF!,"&gt;="&amp;MF30,#REF!,"="&amp;KV30,#REF!,"="&amp;KX30)</f>
        <v/>
      </c>
      <c r="MQ30" s="1">
        <f>COUNTIFS(#REF!,LT30,#REF!,0,#REF!,"&gt;="&amp;MC30,#REF!,"&lt;="&amp;MB30,#REF!,"&lt;="&amp;ME30,#REF!,"&gt;="&amp;MF30,#REF!,"="&amp;KV30,#REF!,"="&amp;KX30)</f>
        <v/>
      </c>
      <c r="MR30" s="1">
        <f>COUNTIFS(#REF!,LT30,#REF!,1,#REF!,"&gt;="&amp;MC30,#REF!,"&lt;="&amp;MB30,#REF!,"&lt;="&amp;ME30,#REF!,"&gt;="&amp;MF30,#REF!,"="&amp;KW30,#REF!,"="&amp;KY30)</f>
        <v/>
      </c>
      <c r="MS30" s="1">
        <f>COUNTIFS(#REF!,LT30,#REF!,0,#REF!,"&gt;="&amp;MC30,#REF!,"&lt;="&amp;MB30,#REF!,"&lt;="&amp;ME30,#REF!,"&gt;="&amp;MF30,#REF!,"="&amp;KW30,#REF!,"="&amp;KY30)</f>
        <v/>
      </c>
      <c r="MT30" s="1">
        <f>COUNTIFS(#REF!,LT30,#REF!,1,#REF!,"&gt;="&amp;MI30,#REF!,"&lt;="&amp;MH30,#REF!,"&lt;="&amp;ME30,#REF!,"&gt;="&amp;MF30)</f>
        <v/>
      </c>
      <c r="MU30" s="1">
        <f>COUNTIFS(#REF!,LT30,#REF!,0,#REF!,"&gt;="&amp;MI30,#REF!,"&lt;="&amp;MH30,#REF!,"&lt;="&amp;ME30,#REF!,"&gt;="&amp;MF30)</f>
        <v/>
      </c>
      <c r="MV30" s="1">
        <f>COUNTIFS(#REF!,LT30,#REF!,1,#REF!,"&gt;="&amp;MI30,#REF!,"&lt;="&amp;MH30,#REF!,"="&amp;KZ30,#REF!,"="&amp;LA30,#REF!,"&lt;="&amp;ME30,#REF!,"&gt;="&amp;MF30)</f>
        <v/>
      </c>
      <c r="MW30" s="1">
        <f>COUNTIFS(#REF!,LT30,#REF!,0,#REF!,"&gt;="&amp;MI30,#REF!,"&lt;="&amp;MH30,#REF!,"="&amp;KZ30,#REF!,"="&amp;LA30,#REF!,"&lt;="&amp;ME30,#REF!,"&gt;="&amp;MF30)</f>
        <v/>
      </c>
      <c r="MX30" s="1">
        <f>COUNTIFS(#REF!,LT30,#REF!,1,#REF!,"&gt;="&amp;MC30,#REF!,"&lt;="&amp;MB30,#REF!,"&lt;="&amp;ME30,#REF!,"&gt;="&amp;MF30)</f>
        <v/>
      </c>
      <c r="MY30" s="1">
        <f>COUNTIFS(#REF!,LT30,#REF!,0,#REF!,"&gt;="&amp;MC30,#REF!,"&lt;="&amp;MB30,#REF!,"&lt;="&amp;ME30,#REF!,"&gt;="&amp;MF30)</f>
        <v/>
      </c>
      <c r="MZ30" s="1">
        <f>COUNTIFS(#REF!,LT30,#REF!,1,#REF!,"&lt;="&amp;ME30,#REF!,"&gt;="&amp;MF30,#REF!,"="&amp;KV30,#REF!,"="&amp;KX30)</f>
        <v/>
      </c>
      <c r="NA30" s="1">
        <f>COUNTIFS(#REF!,LT30,#REF!,0,#REF!,"&lt;="&amp;ME30,#REF!,"&gt;="&amp;MF30,#REF!,"="&amp;KV30,#REF!,"="&amp;KX30)</f>
        <v/>
      </c>
      <c r="NB30" s="1">
        <f>COUNTIFS(#REF!,LT30,#REF!,1,#REF!,"&lt;="&amp;ME30,#REF!,"&gt;="&amp;MF30,#REF!,"="&amp;KW30,#REF!,"="&amp;KY30)</f>
        <v/>
      </c>
      <c r="NC30" s="1">
        <f>COUNTIFS(#REF!,LT30,#REF!,0,#REF!,"&lt;="&amp;ME30,#REF!,"&gt;="&amp;MF30,#REF!,"="&amp;KW30,#REF!,"="&amp;KY30)</f>
        <v/>
      </c>
      <c r="ND30" s="1">
        <f>COUNTIFS(#REF!,LT30,#REF!,1,#REF!,"&gt;="&amp;MC30,#REF!,"&lt;="&amp;MB30,#REF!,"&lt;="&amp;ME30,#REF!,"&gt;="&amp;MF30,#REF!,"="&amp;KV30,#REF!,"="&amp;KX30)</f>
        <v/>
      </c>
      <c r="NE30" s="1">
        <f>COUNTIFS(#REF!,LT30,#REF!,0,#REF!,"&gt;="&amp;MC30,#REF!,"&lt;="&amp;MB30,#REF!,"&lt;="&amp;ME30,#REF!,"&gt;="&amp;MF30,#REF!,"="&amp;KV30,#REF!,"="&amp;KX30)</f>
        <v/>
      </c>
      <c r="NF30" s="1">
        <f>COUNTIFS(#REF!,LT30,#REF!,1,#REF!,"&gt;="&amp;MC30,#REF!,"&lt;="&amp;MB30,#REF!,"&lt;="&amp;ME30,#REF!,"&gt;="&amp;MF30,#REF!,"="&amp;KW30,#REF!,"="&amp;KY30)</f>
        <v/>
      </c>
      <c r="NG30" s="1">
        <f>COUNTIFS(#REF!,LT30,#REF!,0,#REF!,"&gt;="&amp;MC30,#REF!,"&lt;="&amp;MB30,#REF!,"&lt;="&amp;ME30,#REF!,"&gt;="&amp;MF30,#REF!,"="&amp;KW30,#REF!,"="&amp;KY30)</f>
        <v/>
      </c>
      <c r="NH30" s="1">
        <f>COUNTIFS(#REF!,LT30,#REF!,1,#REF!,"&gt;="&amp;MC30,#REF!,"&lt;="&amp;MB30,#REF!,"&lt;="&amp;ME30,#REF!,"&gt;="&amp;MF30,#REF!,"="&amp;KZ30,#REF!,"="&amp;LA30)</f>
        <v/>
      </c>
      <c r="NI30" s="1">
        <f>COUNTIFS(#REF!,LT30,#REF!,0,#REF!,"&gt;="&amp;MC30,#REF!,"&lt;="&amp;MB30,#REF!,"&lt;="&amp;ME30,#REF!,"&gt;="&amp;MF30,#REF!,"="&amp;KZ30,#REF!,"="&amp;LA30)</f>
        <v/>
      </c>
      <c r="NJ30" s="1">
        <f>COUNTIFS(#REF!,LT30,#REF!,1,#REF!,"&gt;="&amp;MI30,#REF!,"&lt;="&amp;MH30,#REF!,"&lt;="&amp;ME30,#REF!,"&gt;="&amp;MF30)</f>
        <v/>
      </c>
      <c r="NK30" s="1">
        <f>COUNTIFS(#REF!,LT30,#REF!,0,#REF!,"&gt;="&amp;MI30,#REF!,"&lt;="&amp;MH30,#REF!,"&lt;="&amp;ME30,#REF!,"&gt;="&amp;MF30)</f>
        <v/>
      </c>
      <c r="NL30" s="1">
        <f>COUNTIFS(#REF!,LT30,#REF!,1,#REF!,"&gt;="&amp;MI30,#REF!,"&lt;="&amp;MH30,#REF!,"="&amp;KZ30,#REF!,"="&amp;LA30,#REF!,"&lt;="&amp;ME30,#REF!,"&gt;="&amp;MF30)</f>
        <v/>
      </c>
      <c r="NM30" s="1">
        <f>COUNTIFS(#REF!,LT30,#REF!,0,#REF!,"&gt;="&amp;MI30,#REF!,"&lt;="&amp;MH30,#REF!,"="&amp;KZ30,#REF!,"="&amp;LA30,#REF!,"&lt;="&amp;ME30,#REF!,"&gt;="&amp;MF30)</f>
        <v/>
      </c>
      <c r="NN30" s="1">
        <f>COUNTIFS(#REF!,LT30,#REF!,1,#REF!,"&gt;="&amp;MC30,#REF!,"&lt;="&amp;MB30,#REF!,"&lt;="&amp;ME30,#REF!,"&gt;="&amp;MF30)</f>
        <v/>
      </c>
      <c r="NO30" s="1">
        <f>COUNTIFS(#REF!,LT30,#REF!,0,#REF!,"&gt;="&amp;MC30,#REF!,"&lt;="&amp;MB30,#REF!,"&lt;="&amp;ME30,#REF!,"&gt;="&amp;MF30)</f>
        <v/>
      </c>
      <c r="NP30" s="1">
        <f>COUNTIFS(#REF!,LT30,#REF!,1,#REF!,"&lt;="&amp;ME30,#REF!,"&gt;="&amp;MF30,#REF!,"="&amp;KV30,#REF!,"="&amp;KX30)</f>
        <v/>
      </c>
      <c r="NQ30" s="1">
        <f>COUNTIFS(#REF!,LT30,#REF!,0,#REF!,"&lt;="&amp;ME30,#REF!,"&gt;="&amp;MF30,#REF!,"="&amp;KV30,#REF!,"="&amp;KX30)</f>
        <v/>
      </c>
      <c r="NR30" s="1">
        <f>COUNTIFS(#REF!,LT30,#REF!,1,#REF!,"&lt;="&amp;ME30,#REF!,"&gt;="&amp;MF30,#REF!,"="&amp;KW30,#REF!,"="&amp;KY30)</f>
        <v/>
      </c>
      <c r="NS30" s="1">
        <f>COUNTIFS(#REF!,LT30,#REF!,0,#REF!,"&lt;="&amp;ME30,#REF!,"&gt;="&amp;MF30,#REF!,"="&amp;KW30,#REF!,"="&amp;KY30)</f>
        <v/>
      </c>
      <c r="NT30" s="1">
        <f>MP30+MR30+MT30+MV30+MX30+MZ30+NB30</f>
        <v/>
      </c>
      <c r="NU30" s="1">
        <f>MQ30+MS30+MU30+MW30+MY30+NA30+NC30</f>
        <v/>
      </c>
      <c r="NV30" s="1">
        <f>NT30+NU30</f>
        <v/>
      </c>
      <c r="NW30" s="33">
        <f>NT30/(NT30+NU30)</f>
        <v/>
      </c>
      <c r="NX30" s="3">
        <f>1/NW30</f>
        <v/>
      </c>
      <c r="NY30" s="1">
        <f>LH30</f>
        <v/>
      </c>
      <c r="NZ30" s="79">
        <f>(NW30*((NY30-1)*0.98))-((1-NW30)*1)</f>
        <v/>
      </c>
      <c r="OA30" s="34">
        <f>IF(LR30&lt;0.9,0,IF(AND(LR30&gt;1.1),0,1))</f>
        <v/>
      </c>
      <c r="OB30" s="34">
        <f>IF(LS30&lt;0.9,0,IF(AND(LS30&gt;1.1),0,1))</f>
        <v/>
      </c>
      <c r="OC30" s="32">
        <f>IF(NV30&gt;99,1,0)</f>
        <v/>
      </c>
      <c r="OD30" s="32">
        <f>IF(NZ30&gt;0.0799,1,0)</f>
        <v/>
      </c>
      <c r="OE30" s="32">
        <f>IF(NZ30&gt;OM30,1,0)</f>
        <v/>
      </c>
      <c r="OF30" s="32">
        <f>OC30+OD30+OE30+OA30+OB30</f>
        <v/>
      </c>
      <c r="OG30" s="1">
        <f>ND30+NF30+NH30+NJ30+NL30+NN30+NP30+NR30</f>
        <v/>
      </c>
      <c r="OH30" s="1">
        <f>NE30+NG30+NI30+NK30+NM30+NO30+NQ30+NS30</f>
        <v/>
      </c>
      <c r="OI30" s="1">
        <f>OG30+OH30</f>
        <v/>
      </c>
      <c r="OJ30" s="33">
        <f>OG30/(OG30+OH30)</f>
        <v/>
      </c>
      <c r="OK30" s="3">
        <f>1/OJ30</f>
        <v/>
      </c>
      <c r="OL30" s="1">
        <f>LI30</f>
        <v/>
      </c>
      <c r="OM30" s="79">
        <f>(OJ30*((OL30-1)*0.98))-((1-OJ30)*1)</f>
        <v/>
      </c>
      <c r="ON30" s="34">
        <f>IF(LR30&lt;0.9,0,IF(AND(LR30&gt;1.1),0,1))</f>
        <v/>
      </c>
      <c r="OO30" s="34">
        <f>IF(LS30&lt;0.9,0,IF(AND(LS30&gt;1.1),0,1))</f>
        <v/>
      </c>
      <c r="OP30" s="32">
        <f>IF(OI30&gt;99,1,0)</f>
        <v/>
      </c>
      <c r="OQ30" s="32">
        <f>IF(OM30&gt;0.0799,1,0)</f>
        <v/>
      </c>
      <c r="OR30" s="32">
        <f>IF(OM30&gt;OZ30,1,0)</f>
        <v/>
      </c>
      <c r="OS30" s="32">
        <f>OP30+OQ30+OR30+ON30+OO30</f>
        <v/>
      </c>
      <c r="OT30">
        <f>IF(OF30=5,"BackHome0-0",IF(AND(OS30=5),"BackAway0-0",""))</f>
        <v/>
      </c>
      <c r="OU30">
        <f>IF(OF30=5,KN30,IF(AND(OS30=5),KO30,""))</f>
        <v/>
      </c>
      <c r="OV30">
        <f>IF(OF30=5,"Match Odds",IF(AND(OS30=5),"Match Odds",""))</f>
        <v/>
      </c>
      <c r="OW30">
        <f>IF(OF30=5,KP30,IF(AND(OS30=5),KP30,""))</f>
        <v/>
      </c>
      <c r="OX30">
        <f>IF(OF30=5,"MATCH_ODDS",IF(AND(OS30=5),"MATCH_ODDS",""))</f>
        <v/>
      </c>
      <c r="OY30">
        <f>IF(OF30=5,"BACK",IF(AND(OS30=5),"BACK",""))</f>
        <v/>
      </c>
    </row>
    <row r="31" ht="16.5" customHeight="1" thickBot="1" thickTop="1">
      <c r="A31" s="2" t="n"/>
      <c r="KN31" s="1">
        <f>IF(INDEX(#REF!,MATCH('HT 0-0'!D31,#REF!,0))=INDEX(#REF!,MATCH('HT 0-0'!D31,#REF!,0)),INDEX(#REF!,MATCH('HT 0-0'!D31,#REF!,0)),"ERROR")</f>
        <v/>
      </c>
      <c r="KO31" s="1">
        <f>IF(INDEX(#REF!,MATCH('HT 0-0'!E31,#REF!,0))=INDEX(#REF!,MATCH('HT 0-0'!E31,#REF!,0)),INDEX(#REF!,MATCH('HT 0-0'!E31,#REF!,0)),"ERROR")</f>
        <v/>
      </c>
      <c r="KP31" s="1">
        <f>KN31&amp;" v "&amp;KO31</f>
        <v/>
      </c>
      <c r="KQ31">
        <f>B31&amp;"_"&amp;C31</f>
        <v/>
      </c>
      <c r="KR31" s="1">
        <f>IF((HW31/KK31)&lt;0.335,"G",IF((HW31/KK31)&gt;0.67,"R","A"))</f>
        <v/>
      </c>
      <c r="KS31" s="1">
        <f>IF((HX31/KK31)&lt;0.335,"G",IF((HX31/KK31)&gt;0.67,"R","A"))</f>
        <v/>
      </c>
      <c r="KT31" s="1">
        <f>IF((IH31/KK31)&lt;0.335,"G",IF((IH31/KK31)&gt;0.67,"R","A"))</f>
        <v/>
      </c>
      <c r="KU31" s="1">
        <f>IF((II31/KK31)&lt;0.335,"G",IF((II31/KK31)&gt;0.67,"R","A"))</f>
        <v/>
      </c>
      <c r="KV31" s="1">
        <f>IF((HZ31/KK31)&lt;0.335,"G",IF((HZ31/KK31)&gt;0.67,"R","A"))</f>
        <v/>
      </c>
      <c r="KW31" s="1">
        <f>IF((HY31/KK31)&lt;0.335,"G",IF((HY31/KK31)&gt;0.67,"R","A"))</f>
        <v/>
      </c>
      <c r="KX31" s="1">
        <f>IF((IK31/KK31)&lt;0.335,"G",IF((IK31/KK31)&gt;0.67,"R","A"))</f>
        <v/>
      </c>
      <c r="KY31" s="1">
        <f>IF((IJ31/KK31)&lt;0.335,"G",IF((IJ31/KK31)&gt;0.67,"R","A"))</f>
        <v/>
      </c>
      <c r="KZ31" s="1">
        <f>IF((HQ31/KK31)&lt;0.335,"G",IF((HQ31/KK31)&gt;0.67,"R","A"))</f>
        <v/>
      </c>
      <c r="LA31" s="1">
        <f>IF((IB31/KK31)&lt;0.335,"G",IF((IB31/KK31)&gt;0.67,"R","A"))</f>
        <v/>
      </c>
      <c r="LB31">
        <f>IF(LQ31="0-0",INDEX(Scrape!#REF!,MATCH('HT 0-0'!KP31,Scrape!$B:$B,0)),"")</f>
        <v/>
      </c>
      <c r="LC31">
        <f>IF(LQ31="0-0",INDEX(Scrape!$A:$A,MATCH('HT 0-0'!KP31,Scrape!$B:$B,0)),"")</f>
        <v/>
      </c>
      <c r="LD31">
        <f>IF(LQ31="0-0",INDEX(Scrape!$B:$B,MATCH('HT 0-0'!KP31,Scrape!$B:$B,0)),"")</f>
        <v/>
      </c>
      <c r="LE31">
        <f>IF(LQ31="0-0",INDEX(Scrape!$C:$C,MATCH('HT 0-0'!KP31,Scrape!$B:$B,0)),"")</f>
        <v/>
      </c>
      <c r="LF31">
        <f>IF(LQ31="0-0",INDEX(Scrape!$D:$D,MATCH('HT 0-0'!KP31,Scrape!$B:$B,0)),"")</f>
        <v/>
      </c>
      <c r="LG31">
        <f>IF(LQ31="0-0",INDEX(Scrape!$E:$E,MATCH('HT 0-0'!KP31,Scrape!$B:$B,0)),"")</f>
        <v/>
      </c>
      <c r="LH31">
        <f>IF(LQ31="0-0",INDEX(Scrape!$F:$F,MATCH('HT 0-0'!KP31,Scrape!$B:$B,0)),"")</f>
        <v/>
      </c>
      <c r="LI31">
        <f>IF(LQ31="0-0",INDEX(Scrape!$G:$G,MATCH('HT 0-0'!KP31,Scrape!$B:$B,0)),"")</f>
        <v/>
      </c>
      <c r="LJ31">
        <f>IF(LQ31="0-0",INDEX(Scrape!$H:$H,MATCH('HT 0-0'!KP31,Scrape!$B:$B,0)),"")</f>
        <v/>
      </c>
      <c r="LK31">
        <f>IF(LQ31="0-0",INDEX(Scrape!$I:$I,MATCH('HT 0-0'!KP31,Scrape!$B:$B,0)),"")</f>
        <v/>
      </c>
      <c r="LL31">
        <f>IF(LQ31="0-0",INDEX(Scrape!$J:$J,MATCH('HT 0-0'!KP31,Scrape!$B:$B,0)),"")</f>
        <v/>
      </c>
      <c r="LM31">
        <f>IF(LQ31="0-0",INDEX(Scrape!$K:$K,MATCH('HT 0-0'!KP31,Scrape!$B:$B,0)),"")</f>
        <v/>
      </c>
      <c r="LN31">
        <f>IF(LQ31="0-0",INDEX(Scrape!$L:$L,MATCH('HT 0-0'!KP31,Scrape!$B:$B,0)),"")</f>
        <v/>
      </c>
      <c r="LO31">
        <f>IF(LQ31="0-0",INDEX(Scrape!$M:$M,MATCH('HT 0-0'!KP31,Scrape!$B:$B,0)),"")</f>
        <v/>
      </c>
      <c r="LP31">
        <f>IF(LQ31="0-0",INDEX(Scrape!$N:$N,MATCH('HT 0-0'!KP31,Scrape!$B:$B,0)),"")</f>
        <v/>
      </c>
      <c r="LQ31">
        <f>INDEX(Scrape!$O:$O,MATCH('HT 0-0'!KP31,Scrape!$B:$B,0))</f>
        <v/>
      </c>
      <c r="LR31">
        <f>(1/LJ31)+(1/LI31)+(1/LH31)</f>
        <v/>
      </c>
      <c r="LS31">
        <f>(1/LG31)+(1/LF31)+(1/LE31)</f>
        <v/>
      </c>
      <c r="LT31" s="8">
        <f>IF(INDEX(#REF!,MATCH(KQ31,#REF!,0))=INDEX(#REF!,MATCH(KQ31,#REF!,0)),INDEX(#REF!,MATCH(KQ31,#REF!,0)),"ERROR")</f>
        <v/>
      </c>
      <c r="LU31" s="4">
        <f>IF(KR31="G",2,IF(KR31="R",0.5,IF(KR31="A",1)))</f>
        <v/>
      </c>
      <c r="LV31" s="4">
        <f>IF(KS31="G",0.5,IF(KS31="R",2,IF(KS31="A",1)))</f>
        <v/>
      </c>
      <c r="LW31" s="4">
        <f>IF(KT31="G",2,IF(KT31="R",0.5,IF(KT31="A",1)))</f>
        <v/>
      </c>
      <c r="LX31" s="4">
        <f>IF(KU31="G",0.5,IF(KU31="R",2,IF(KU31="A",1)))</f>
        <v/>
      </c>
      <c r="LY31" s="7">
        <f>(LK31*(LU31+LX31)+(LL31*(LU31+LX31)))</f>
        <v/>
      </c>
      <c r="LZ31" s="7">
        <f>(LN31*(LV31+LW31)+(LO31*(LV31+LW31)))</f>
        <v/>
      </c>
      <c r="MA31" s="11">
        <f>LY31-LZ31</f>
        <v/>
      </c>
      <c r="MB31" s="5">
        <f>MA31+2</f>
        <v/>
      </c>
      <c r="MC31" s="6">
        <f>MA31-2</f>
        <v/>
      </c>
      <c r="MD31" s="4">
        <f>LE31</f>
        <v/>
      </c>
      <c r="ME31" s="9">
        <f>IF(MD31=0,1000,MD31+0.75)</f>
        <v/>
      </c>
      <c r="MF31" s="10">
        <f>IF(MD31=0,0,MD31-0.75)</f>
        <v/>
      </c>
      <c r="MG31" s="4">
        <f>((LM31*(LU31+LX31))-((LP31*(LV31+LW31))))</f>
        <v/>
      </c>
      <c r="MH31" s="9">
        <f>MG31*1.2</f>
        <v/>
      </c>
      <c r="MI31" s="10">
        <f>MG31*0.8</f>
        <v/>
      </c>
      <c r="MJ31">
        <f>IFERROR(OT31,"")</f>
        <v/>
      </c>
      <c r="MK31">
        <f>IFERROR(OU31,"")</f>
        <v/>
      </c>
      <c r="ML31">
        <f>IFERROR(OV31,"")</f>
        <v/>
      </c>
      <c r="MM31">
        <f>IFERROR(OW31,"")</f>
        <v/>
      </c>
      <c r="MN31">
        <f>IFERROR(OX31,"")</f>
        <v/>
      </c>
      <c r="MO31">
        <f>IFERROR(OY31,"")</f>
        <v/>
      </c>
      <c r="MP31" s="1">
        <f>COUNTIFS(#REF!,LT31,#REF!,1,#REF!,"&gt;="&amp;MC31,#REF!,"&lt;="&amp;MB31,#REF!,"&lt;="&amp;ME31,#REF!,"&gt;="&amp;MF31,#REF!,"="&amp;KV31,#REF!,"="&amp;KX31)</f>
        <v/>
      </c>
      <c r="MQ31" s="1">
        <f>COUNTIFS(#REF!,LT31,#REF!,0,#REF!,"&gt;="&amp;MC31,#REF!,"&lt;="&amp;MB31,#REF!,"&lt;="&amp;ME31,#REF!,"&gt;="&amp;MF31,#REF!,"="&amp;KV31,#REF!,"="&amp;KX31)</f>
        <v/>
      </c>
      <c r="MR31" s="1">
        <f>COUNTIFS(#REF!,LT31,#REF!,1,#REF!,"&gt;="&amp;MC31,#REF!,"&lt;="&amp;MB31,#REF!,"&lt;="&amp;ME31,#REF!,"&gt;="&amp;MF31,#REF!,"="&amp;KW31,#REF!,"="&amp;KY31)</f>
        <v/>
      </c>
      <c r="MS31" s="1">
        <f>COUNTIFS(#REF!,LT31,#REF!,0,#REF!,"&gt;="&amp;MC31,#REF!,"&lt;="&amp;MB31,#REF!,"&lt;="&amp;ME31,#REF!,"&gt;="&amp;MF31,#REF!,"="&amp;KW31,#REF!,"="&amp;KY31)</f>
        <v/>
      </c>
      <c r="MT31" s="1">
        <f>COUNTIFS(#REF!,LT31,#REF!,1,#REF!,"&gt;="&amp;MI31,#REF!,"&lt;="&amp;MH31,#REF!,"&lt;="&amp;ME31,#REF!,"&gt;="&amp;MF31)</f>
        <v/>
      </c>
      <c r="MU31" s="1">
        <f>COUNTIFS(#REF!,LT31,#REF!,0,#REF!,"&gt;="&amp;MI31,#REF!,"&lt;="&amp;MH31,#REF!,"&lt;="&amp;ME31,#REF!,"&gt;="&amp;MF31)</f>
        <v/>
      </c>
      <c r="MV31" s="1">
        <f>COUNTIFS(#REF!,LT31,#REF!,1,#REF!,"&gt;="&amp;MI31,#REF!,"&lt;="&amp;MH31,#REF!,"="&amp;KZ31,#REF!,"="&amp;LA31,#REF!,"&lt;="&amp;ME31,#REF!,"&gt;="&amp;MF31)</f>
        <v/>
      </c>
      <c r="MW31" s="1">
        <f>COUNTIFS(#REF!,LT31,#REF!,0,#REF!,"&gt;="&amp;MI31,#REF!,"&lt;="&amp;MH31,#REF!,"="&amp;KZ31,#REF!,"="&amp;LA31,#REF!,"&lt;="&amp;ME31,#REF!,"&gt;="&amp;MF31)</f>
        <v/>
      </c>
      <c r="MX31" s="1">
        <f>COUNTIFS(#REF!,LT31,#REF!,1,#REF!,"&gt;="&amp;MC31,#REF!,"&lt;="&amp;MB31,#REF!,"&lt;="&amp;ME31,#REF!,"&gt;="&amp;MF31)</f>
        <v/>
      </c>
      <c r="MY31" s="1">
        <f>COUNTIFS(#REF!,LT31,#REF!,0,#REF!,"&gt;="&amp;MC31,#REF!,"&lt;="&amp;MB31,#REF!,"&lt;="&amp;ME31,#REF!,"&gt;="&amp;MF31)</f>
        <v/>
      </c>
      <c r="MZ31" s="1">
        <f>COUNTIFS(#REF!,LT31,#REF!,1,#REF!,"&lt;="&amp;ME31,#REF!,"&gt;="&amp;MF31,#REF!,"="&amp;KV31,#REF!,"="&amp;KX31)</f>
        <v/>
      </c>
      <c r="NA31" s="1">
        <f>COUNTIFS(#REF!,LT31,#REF!,0,#REF!,"&lt;="&amp;ME31,#REF!,"&gt;="&amp;MF31,#REF!,"="&amp;KV31,#REF!,"="&amp;KX31)</f>
        <v/>
      </c>
      <c r="NB31" s="1">
        <f>COUNTIFS(#REF!,LT31,#REF!,1,#REF!,"&lt;="&amp;ME31,#REF!,"&gt;="&amp;MF31,#REF!,"="&amp;KW31,#REF!,"="&amp;KY31)</f>
        <v/>
      </c>
      <c r="NC31" s="1">
        <f>COUNTIFS(#REF!,LT31,#REF!,0,#REF!,"&lt;="&amp;ME31,#REF!,"&gt;="&amp;MF31,#REF!,"="&amp;KW31,#REF!,"="&amp;KY31)</f>
        <v/>
      </c>
      <c r="ND31" s="1">
        <f>COUNTIFS(#REF!,LT31,#REF!,1,#REF!,"&gt;="&amp;MC31,#REF!,"&lt;="&amp;MB31,#REF!,"&lt;="&amp;ME31,#REF!,"&gt;="&amp;MF31,#REF!,"="&amp;KV31,#REF!,"="&amp;KX31)</f>
        <v/>
      </c>
      <c r="NE31" s="1">
        <f>COUNTIFS(#REF!,LT31,#REF!,0,#REF!,"&gt;="&amp;MC31,#REF!,"&lt;="&amp;MB31,#REF!,"&lt;="&amp;ME31,#REF!,"&gt;="&amp;MF31,#REF!,"="&amp;KV31,#REF!,"="&amp;KX31)</f>
        <v/>
      </c>
      <c r="NF31" s="1">
        <f>COUNTIFS(#REF!,LT31,#REF!,1,#REF!,"&gt;="&amp;MC31,#REF!,"&lt;="&amp;MB31,#REF!,"&lt;="&amp;ME31,#REF!,"&gt;="&amp;MF31,#REF!,"="&amp;KW31,#REF!,"="&amp;KY31)</f>
        <v/>
      </c>
      <c r="NG31" s="1">
        <f>COUNTIFS(#REF!,LT31,#REF!,0,#REF!,"&gt;="&amp;MC31,#REF!,"&lt;="&amp;MB31,#REF!,"&lt;="&amp;ME31,#REF!,"&gt;="&amp;MF31,#REF!,"="&amp;KW31,#REF!,"="&amp;KY31)</f>
        <v/>
      </c>
      <c r="NH31" s="1">
        <f>COUNTIFS(#REF!,LT31,#REF!,1,#REF!,"&gt;="&amp;MC31,#REF!,"&lt;="&amp;MB31,#REF!,"&lt;="&amp;ME31,#REF!,"&gt;="&amp;MF31,#REF!,"="&amp;KZ31,#REF!,"="&amp;LA31)</f>
        <v/>
      </c>
      <c r="NI31" s="1">
        <f>COUNTIFS(#REF!,LT31,#REF!,0,#REF!,"&gt;="&amp;MC31,#REF!,"&lt;="&amp;MB31,#REF!,"&lt;="&amp;ME31,#REF!,"&gt;="&amp;MF31,#REF!,"="&amp;KZ31,#REF!,"="&amp;LA31)</f>
        <v/>
      </c>
      <c r="NJ31" s="1">
        <f>COUNTIFS(#REF!,LT31,#REF!,1,#REF!,"&gt;="&amp;MI31,#REF!,"&lt;="&amp;MH31,#REF!,"&lt;="&amp;ME31,#REF!,"&gt;="&amp;MF31)</f>
        <v/>
      </c>
      <c r="NK31" s="1">
        <f>COUNTIFS(#REF!,LT31,#REF!,0,#REF!,"&gt;="&amp;MI31,#REF!,"&lt;="&amp;MH31,#REF!,"&lt;="&amp;ME31,#REF!,"&gt;="&amp;MF31)</f>
        <v/>
      </c>
      <c r="NL31" s="1">
        <f>COUNTIFS(#REF!,LT31,#REF!,1,#REF!,"&gt;="&amp;MI31,#REF!,"&lt;="&amp;MH31,#REF!,"="&amp;KZ31,#REF!,"="&amp;LA31,#REF!,"&lt;="&amp;ME31,#REF!,"&gt;="&amp;MF31)</f>
        <v/>
      </c>
      <c r="NM31" s="1">
        <f>COUNTIFS(#REF!,LT31,#REF!,0,#REF!,"&gt;="&amp;MI31,#REF!,"&lt;="&amp;MH31,#REF!,"="&amp;KZ31,#REF!,"="&amp;LA31,#REF!,"&lt;="&amp;ME31,#REF!,"&gt;="&amp;MF31)</f>
        <v/>
      </c>
      <c r="NN31" s="1">
        <f>COUNTIFS(#REF!,LT31,#REF!,1,#REF!,"&gt;="&amp;MC31,#REF!,"&lt;="&amp;MB31,#REF!,"&lt;="&amp;ME31,#REF!,"&gt;="&amp;MF31)</f>
        <v/>
      </c>
      <c r="NO31" s="1">
        <f>COUNTIFS(#REF!,LT31,#REF!,0,#REF!,"&gt;="&amp;MC31,#REF!,"&lt;="&amp;MB31,#REF!,"&lt;="&amp;ME31,#REF!,"&gt;="&amp;MF31)</f>
        <v/>
      </c>
      <c r="NP31" s="1">
        <f>COUNTIFS(#REF!,LT31,#REF!,1,#REF!,"&lt;="&amp;ME31,#REF!,"&gt;="&amp;MF31,#REF!,"="&amp;KV31,#REF!,"="&amp;KX31)</f>
        <v/>
      </c>
      <c r="NQ31" s="1">
        <f>COUNTIFS(#REF!,LT31,#REF!,0,#REF!,"&lt;="&amp;ME31,#REF!,"&gt;="&amp;MF31,#REF!,"="&amp;KV31,#REF!,"="&amp;KX31)</f>
        <v/>
      </c>
      <c r="NR31" s="1">
        <f>COUNTIFS(#REF!,LT31,#REF!,1,#REF!,"&lt;="&amp;ME31,#REF!,"&gt;="&amp;MF31,#REF!,"="&amp;KW31,#REF!,"="&amp;KY31)</f>
        <v/>
      </c>
      <c r="NS31" s="1">
        <f>COUNTIFS(#REF!,LT31,#REF!,0,#REF!,"&lt;="&amp;ME31,#REF!,"&gt;="&amp;MF31,#REF!,"="&amp;KW31,#REF!,"="&amp;KY31)</f>
        <v/>
      </c>
      <c r="NT31" s="1">
        <f>MP31+MR31+MT31+MV31+MX31+MZ31+NB31</f>
        <v/>
      </c>
      <c r="NU31" s="1">
        <f>MQ31+MS31+MU31+MW31+MY31+NA31+NC31</f>
        <v/>
      </c>
      <c r="NV31" s="1">
        <f>NT31+NU31</f>
        <v/>
      </c>
      <c r="NW31" s="33">
        <f>NT31/(NT31+NU31)</f>
        <v/>
      </c>
      <c r="NX31" s="3">
        <f>1/NW31</f>
        <v/>
      </c>
      <c r="NY31" s="1">
        <f>LH31</f>
        <v/>
      </c>
      <c r="NZ31" s="79">
        <f>(NW31*((NY31-1)*0.98))-((1-NW31)*1)</f>
        <v/>
      </c>
      <c r="OA31" s="34">
        <f>IF(LR31&lt;0.9,0,IF(AND(LR31&gt;1.1),0,1))</f>
        <v/>
      </c>
      <c r="OB31" s="34">
        <f>IF(LS31&lt;0.9,0,IF(AND(LS31&gt;1.1),0,1))</f>
        <v/>
      </c>
      <c r="OC31" s="32">
        <f>IF(NV31&gt;99,1,0)</f>
        <v/>
      </c>
      <c r="OD31" s="32">
        <f>IF(NZ31&gt;0.0799,1,0)</f>
        <v/>
      </c>
      <c r="OE31" s="32">
        <f>IF(NZ31&gt;OM31,1,0)</f>
        <v/>
      </c>
      <c r="OF31" s="32">
        <f>OC31+OD31+OE31+OA31+OB31</f>
        <v/>
      </c>
      <c r="OG31" s="1">
        <f>ND31+NF31+NH31+NJ31+NL31+NN31+NP31+NR31</f>
        <v/>
      </c>
      <c r="OH31" s="1">
        <f>NE31+NG31+NI31+NK31+NM31+NO31+NQ31+NS31</f>
        <v/>
      </c>
      <c r="OI31" s="1">
        <f>OG31+OH31</f>
        <v/>
      </c>
      <c r="OJ31" s="33">
        <f>OG31/(OG31+OH31)</f>
        <v/>
      </c>
      <c r="OK31" s="3">
        <f>1/OJ31</f>
        <v/>
      </c>
      <c r="OL31" s="1">
        <f>LI31</f>
        <v/>
      </c>
      <c r="OM31" s="79">
        <f>(OJ31*((OL31-1)*0.98))-((1-OJ31)*1)</f>
        <v/>
      </c>
      <c r="ON31" s="34">
        <f>IF(LR31&lt;0.9,0,IF(AND(LR31&gt;1.1),0,1))</f>
        <v/>
      </c>
      <c r="OO31" s="34">
        <f>IF(LS31&lt;0.9,0,IF(AND(LS31&gt;1.1),0,1))</f>
        <v/>
      </c>
      <c r="OP31" s="32">
        <f>IF(OI31&gt;99,1,0)</f>
        <v/>
      </c>
      <c r="OQ31" s="32">
        <f>IF(OM31&gt;0.0799,1,0)</f>
        <v/>
      </c>
      <c r="OR31" s="32">
        <f>IF(OM31&gt;OZ31,1,0)</f>
        <v/>
      </c>
      <c r="OS31" s="32">
        <f>OP31+OQ31+OR31+ON31+OO31</f>
        <v/>
      </c>
      <c r="OT31">
        <f>IF(OF31=5,"BackHome0-0",IF(AND(OS31=5),"BackAway0-0",""))</f>
        <v/>
      </c>
      <c r="OU31">
        <f>IF(OF31=5,KN31,IF(AND(OS31=5),KO31,""))</f>
        <v/>
      </c>
      <c r="OV31">
        <f>IF(OF31=5,"Match Odds",IF(AND(OS31=5),"Match Odds",""))</f>
        <v/>
      </c>
      <c r="OW31">
        <f>IF(OF31=5,KP31,IF(AND(OS31=5),KP31,""))</f>
        <v/>
      </c>
      <c r="OX31">
        <f>IF(OF31=5,"MATCH_ODDS",IF(AND(OS31=5),"MATCH_ODDS",""))</f>
        <v/>
      </c>
      <c r="OY31">
        <f>IF(OF31=5,"BACK",IF(AND(OS31=5),"BACK",""))</f>
        <v/>
      </c>
    </row>
    <row r="32" ht="16.5" customHeight="1" thickBot="1" thickTop="1">
      <c r="A32" s="2" t="n"/>
      <c r="KN32" s="1">
        <f>IF(INDEX(#REF!,MATCH('HT 0-0'!D32,#REF!,0))=INDEX(#REF!,MATCH('HT 0-0'!D32,#REF!,0)),INDEX(#REF!,MATCH('HT 0-0'!D32,#REF!,0)),"ERROR")</f>
        <v/>
      </c>
      <c r="KO32" s="1">
        <f>IF(INDEX(#REF!,MATCH('HT 0-0'!E32,#REF!,0))=INDEX(#REF!,MATCH('HT 0-0'!E32,#REF!,0)),INDEX(#REF!,MATCH('HT 0-0'!E32,#REF!,0)),"ERROR")</f>
        <v/>
      </c>
      <c r="KP32" s="1">
        <f>KN32&amp;" v "&amp;KO32</f>
        <v/>
      </c>
      <c r="KQ32">
        <f>B32&amp;"_"&amp;C32</f>
        <v/>
      </c>
      <c r="KR32" s="1">
        <f>IF((HW32/KK32)&lt;0.335,"G",IF((HW32/KK32)&gt;0.67,"R","A"))</f>
        <v/>
      </c>
      <c r="KS32" s="1">
        <f>IF((HX32/KK32)&lt;0.335,"G",IF((HX32/KK32)&gt;0.67,"R","A"))</f>
        <v/>
      </c>
      <c r="KT32" s="1">
        <f>IF((IH32/KK32)&lt;0.335,"G",IF((IH32/KK32)&gt;0.67,"R","A"))</f>
        <v/>
      </c>
      <c r="KU32" s="1">
        <f>IF((II32/KK32)&lt;0.335,"G",IF((II32/KK32)&gt;0.67,"R","A"))</f>
        <v/>
      </c>
      <c r="KV32" s="1">
        <f>IF((HZ32/KK32)&lt;0.335,"G",IF((HZ32/KK32)&gt;0.67,"R","A"))</f>
        <v/>
      </c>
      <c r="KW32" s="1">
        <f>IF((HY32/KK32)&lt;0.335,"G",IF((HY32/KK32)&gt;0.67,"R","A"))</f>
        <v/>
      </c>
      <c r="KX32" s="1">
        <f>IF((IK32/KK32)&lt;0.335,"G",IF((IK32/KK32)&gt;0.67,"R","A"))</f>
        <v/>
      </c>
      <c r="KY32" s="1">
        <f>IF((IJ32/KK32)&lt;0.335,"G",IF((IJ32/KK32)&gt;0.67,"R","A"))</f>
        <v/>
      </c>
      <c r="KZ32" s="1">
        <f>IF((HQ32/KK32)&lt;0.335,"G",IF((HQ32/KK32)&gt;0.67,"R","A"))</f>
        <v/>
      </c>
      <c r="LA32" s="1">
        <f>IF((IB32/KK32)&lt;0.335,"G",IF((IB32/KK32)&gt;0.67,"R","A"))</f>
        <v/>
      </c>
      <c r="LB32">
        <f>IF(LQ32="0-0",INDEX(Scrape!#REF!,MATCH('HT 0-0'!KP32,Scrape!$B:$B,0)),"")</f>
        <v/>
      </c>
      <c r="LC32">
        <f>IF(LQ32="0-0",INDEX(Scrape!$A:$A,MATCH('HT 0-0'!KP32,Scrape!$B:$B,0)),"")</f>
        <v/>
      </c>
      <c r="LD32">
        <f>IF(LQ32="0-0",INDEX(Scrape!$B:$B,MATCH('HT 0-0'!KP32,Scrape!$B:$B,0)),"")</f>
        <v/>
      </c>
      <c r="LE32">
        <f>IF(LQ32="0-0",INDEX(Scrape!$C:$C,MATCH('HT 0-0'!KP32,Scrape!$B:$B,0)),"")</f>
        <v/>
      </c>
      <c r="LF32">
        <f>IF(LQ32="0-0",INDEX(Scrape!$D:$D,MATCH('HT 0-0'!KP32,Scrape!$B:$B,0)),"")</f>
        <v/>
      </c>
      <c r="LG32">
        <f>IF(LQ32="0-0",INDEX(Scrape!$E:$E,MATCH('HT 0-0'!KP32,Scrape!$B:$B,0)),"")</f>
        <v/>
      </c>
      <c r="LH32">
        <f>IF(LQ32="0-0",INDEX(Scrape!$F:$F,MATCH('HT 0-0'!KP32,Scrape!$B:$B,0)),"")</f>
        <v/>
      </c>
      <c r="LI32">
        <f>IF(LQ32="0-0",INDEX(Scrape!$G:$G,MATCH('HT 0-0'!KP32,Scrape!$B:$B,0)),"")</f>
        <v/>
      </c>
      <c r="LJ32">
        <f>IF(LQ32="0-0",INDEX(Scrape!$H:$H,MATCH('HT 0-0'!KP32,Scrape!$B:$B,0)),"")</f>
        <v/>
      </c>
      <c r="LK32">
        <f>IF(LQ32="0-0",INDEX(Scrape!$I:$I,MATCH('HT 0-0'!KP32,Scrape!$B:$B,0)),"")</f>
        <v/>
      </c>
      <c r="LL32">
        <f>IF(LQ32="0-0",INDEX(Scrape!$J:$J,MATCH('HT 0-0'!KP32,Scrape!$B:$B,0)),"")</f>
        <v/>
      </c>
      <c r="LM32">
        <f>IF(LQ32="0-0",INDEX(Scrape!$K:$K,MATCH('HT 0-0'!KP32,Scrape!$B:$B,0)),"")</f>
        <v/>
      </c>
      <c r="LN32">
        <f>IF(LQ32="0-0",INDEX(Scrape!$L:$L,MATCH('HT 0-0'!KP32,Scrape!$B:$B,0)),"")</f>
        <v/>
      </c>
      <c r="LO32">
        <f>IF(LQ32="0-0",INDEX(Scrape!$M:$M,MATCH('HT 0-0'!KP32,Scrape!$B:$B,0)),"")</f>
        <v/>
      </c>
      <c r="LP32">
        <f>IF(LQ32="0-0",INDEX(Scrape!$N:$N,MATCH('HT 0-0'!KP32,Scrape!$B:$B,0)),"")</f>
        <v/>
      </c>
      <c r="LQ32">
        <f>INDEX(Scrape!$O:$O,MATCH('HT 0-0'!KP32,Scrape!$B:$B,0))</f>
        <v/>
      </c>
      <c r="LR32">
        <f>(1/LJ32)+(1/LI32)+(1/LH32)</f>
        <v/>
      </c>
      <c r="LS32">
        <f>(1/LG32)+(1/LF32)+(1/LE32)</f>
        <v/>
      </c>
      <c r="LT32" s="8">
        <f>IF(INDEX(#REF!,MATCH(KQ32,#REF!,0))=INDEX(#REF!,MATCH(KQ32,#REF!,0)),INDEX(#REF!,MATCH(KQ32,#REF!,0)),"ERROR")</f>
        <v/>
      </c>
      <c r="LU32" s="4">
        <f>IF(KR32="G",2,IF(KR32="R",0.5,IF(KR32="A",1)))</f>
        <v/>
      </c>
      <c r="LV32" s="4">
        <f>IF(KS32="G",0.5,IF(KS32="R",2,IF(KS32="A",1)))</f>
        <v/>
      </c>
      <c r="LW32" s="4">
        <f>IF(KT32="G",2,IF(KT32="R",0.5,IF(KT32="A",1)))</f>
        <v/>
      </c>
      <c r="LX32" s="4">
        <f>IF(KU32="G",0.5,IF(KU32="R",2,IF(KU32="A",1)))</f>
        <v/>
      </c>
      <c r="LY32" s="7">
        <f>(LK32*(LU32+LX32)+(LL32*(LU32+LX32)))</f>
        <v/>
      </c>
      <c r="LZ32" s="7">
        <f>(LN32*(LV32+LW32)+(LO32*(LV32+LW32)))</f>
        <v/>
      </c>
      <c r="MA32" s="11">
        <f>LY32-LZ32</f>
        <v/>
      </c>
      <c r="MB32" s="5">
        <f>MA32+2</f>
        <v/>
      </c>
      <c r="MC32" s="6">
        <f>MA32-2</f>
        <v/>
      </c>
      <c r="MD32" s="4">
        <f>LE32</f>
        <v/>
      </c>
      <c r="ME32" s="9">
        <f>IF(MD32=0,1000,MD32+0.75)</f>
        <v/>
      </c>
      <c r="MF32" s="10">
        <f>IF(MD32=0,0,MD32-0.75)</f>
        <v/>
      </c>
      <c r="MG32" s="4">
        <f>((LM32*(LU32+LX32))-((LP32*(LV32+LW32))))</f>
        <v/>
      </c>
      <c r="MH32" s="9">
        <f>MG32*1.2</f>
        <v/>
      </c>
      <c r="MI32" s="10">
        <f>MG32*0.8</f>
        <v/>
      </c>
      <c r="MJ32">
        <f>IFERROR(OT32,"")</f>
        <v/>
      </c>
      <c r="MK32">
        <f>IFERROR(OU32,"")</f>
        <v/>
      </c>
      <c r="ML32">
        <f>IFERROR(OV32,"")</f>
        <v/>
      </c>
      <c r="MM32">
        <f>IFERROR(OW32,"")</f>
        <v/>
      </c>
      <c r="MN32">
        <f>IFERROR(OX32,"")</f>
        <v/>
      </c>
      <c r="MO32">
        <f>IFERROR(OY32,"")</f>
        <v/>
      </c>
      <c r="MP32" s="1">
        <f>COUNTIFS(#REF!,LT32,#REF!,1,#REF!,"&gt;="&amp;MC32,#REF!,"&lt;="&amp;MB32,#REF!,"&lt;="&amp;ME32,#REF!,"&gt;="&amp;MF32,#REF!,"="&amp;KV32,#REF!,"="&amp;KX32)</f>
        <v/>
      </c>
      <c r="MQ32" s="1">
        <f>COUNTIFS(#REF!,LT32,#REF!,0,#REF!,"&gt;="&amp;MC32,#REF!,"&lt;="&amp;MB32,#REF!,"&lt;="&amp;ME32,#REF!,"&gt;="&amp;MF32,#REF!,"="&amp;KV32,#REF!,"="&amp;KX32)</f>
        <v/>
      </c>
      <c r="MR32" s="1">
        <f>COUNTIFS(#REF!,LT32,#REF!,1,#REF!,"&gt;="&amp;MC32,#REF!,"&lt;="&amp;MB32,#REF!,"&lt;="&amp;ME32,#REF!,"&gt;="&amp;MF32,#REF!,"="&amp;KW32,#REF!,"="&amp;KY32)</f>
        <v/>
      </c>
      <c r="MS32" s="1">
        <f>COUNTIFS(#REF!,LT32,#REF!,0,#REF!,"&gt;="&amp;MC32,#REF!,"&lt;="&amp;MB32,#REF!,"&lt;="&amp;ME32,#REF!,"&gt;="&amp;MF32,#REF!,"="&amp;KW32,#REF!,"="&amp;KY32)</f>
        <v/>
      </c>
      <c r="MT32" s="1">
        <f>COUNTIFS(#REF!,LT32,#REF!,1,#REF!,"&gt;="&amp;MI32,#REF!,"&lt;="&amp;MH32,#REF!,"&lt;="&amp;ME32,#REF!,"&gt;="&amp;MF32)</f>
        <v/>
      </c>
      <c r="MU32" s="1">
        <f>COUNTIFS(#REF!,LT32,#REF!,0,#REF!,"&gt;="&amp;MI32,#REF!,"&lt;="&amp;MH32,#REF!,"&lt;="&amp;ME32,#REF!,"&gt;="&amp;MF32)</f>
        <v/>
      </c>
      <c r="MV32" s="1">
        <f>COUNTIFS(#REF!,LT32,#REF!,1,#REF!,"&gt;="&amp;MI32,#REF!,"&lt;="&amp;MH32,#REF!,"="&amp;KZ32,#REF!,"="&amp;LA32,#REF!,"&lt;="&amp;ME32,#REF!,"&gt;="&amp;MF32)</f>
        <v/>
      </c>
      <c r="MW32" s="1">
        <f>COUNTIFS(#REF!,LT32,#REF!,0,#REF!,"&gt;="&amp;MI32,#REF!,"&lt;="&amp;MH32,#REF!,"="&amp;KZ32,#REF!,"="&amp;LA32,#REF!,"&lt;="&amp;ME32,#REF!,"&gt;="&amp;MF32)</f>
        <v/>
      </c>
      <c r="MX32" s="1">
        <f>COUNTIFS(#REF!,LT32,#REF!,1,#REF!,"&gt;="&amp;MC32,#REF!,"&lt;="&amp;MB32,#REF!,"&lt;="&amp;ME32,#REF!,"&gt;="&amp;MF32)</f>
        <v/>
      </c>
      <c r="MY32" s="1">
        <f>COUNTIFS(#REF!,LT32,#REF!,0,#REF!,"&gt;="&amp;MC32,#REF!,"&lt;="&amp;MB32,#REF!,"&lt;="&amp;ME32,#REF!,"&gt;="&amp;MF32)</f>
        <v/>
      </c>
      <c r="MZ32" s="1">
        <f>COUNTIFS(#REF!,LT32,#REF!,1,#REF!,"&lt;="&amp;ME32,#REF!,"&gt;="&amp;MF32,#REF!,"="&amp;KV32,#REF!,"="&amp;KX32)</f>
        <v/>
      </c>
      <c r="NA32" s="1">
        <f>COUNTIFS(#REF!,LT32,#REF!,0,#REF!,"&lt;="&amp;ME32,#REF!,"&gt;="&amp;MF32,#REF!,"="&amp;KV32,#REF!,"="&amp;KX32)</f>
        <v/>
      </c>
      <c r="NB32" s="1">
        <f>COUNTIFS(#REF!,LT32,#REF!,1,#REF!,"&lt;="&amp;ME32,#REF!,"&gt;="&amp;MF32,#REF!,"="&amp;KW32,#REF!,"="&amp;KY32)</f>
        <v/>
      </c>
      <c r="NC32" s="1">
        <f>COUNTIFS(#REF!,LT32,#REF!,0,#REF!,"&lt;="&amp;ME32,#REF!,"&gt;="&amp;MF32,#REF!,"="&amp;KW32,#REF!,"="&amp;KY32)</f>
        <v/>
      </c>
      <c r="ND32" s="1">
        <f>COUNTIFS(#REF!,LT32,#REF!,1,#REF!,"&gt;="&amp;MC32,#REF!,"&lt;="&amp;MB32,#REF!,"&lt;="&amp;ME32,#REF!,"&gt;="&amp;MF32,#REF!,"="&amp;KV32,#REF!,"="&amp;KX32)</f>
        <v/>
      </c>
      <c r="NE32" s="1">
        <f>COUNTIFS(#REF!,LT32,#REF!,0,#REF!,"&gt;="&amp;MC32,#REF!,"&lt;="&amp;MB32,#REF!,"&lt;="&amp;ME32,#REF!,"&gt;="&amp;MF32,#REF!,"="&amp;KV32,#REF!,"="&amp;KX32)</f>
        <v/>
      </c>
      <c r="NF32" s="1">
        <f>COUNTIFS(#REF!,LT32,#REF!,1,#REF!,"&gt;="&amp;MC32,#REF!,"&lt;="&amp;MB32,#REF!,"&lt;="&amp;ME32,#REF!,"&gt;="&amp;MF32,#REF!,"="&amp;KW32,#REF!,"="&amp;KY32)</f>
        <v/>
      </c>
      <c r="NG32" s="1">
        <f>COUNTIFS(#REF!,LT32,#REF!,0,#REF!,"&gt;="&amp;MC32,#REF!,"&lt;="&amp;MB32,#REF!,"&lt;="&amp;ME32,#REF!,"&gt;="&amp;MF32,#REF!,"="&amp;KW32,#REF!,"="&amp;KY32)</f>
        <v/>
      </c>
      <c r="NH32" s="1">
        <f>COUNTIFS(#REF!,LT32,#REF!,1,#REF!,"&gt;="&amp;MC32,#REF!,"&lt;="&amp;MB32,#REF!,"&lt;="&amp;ME32,#REF!,"&gt;="&amp;MF32,#REF!,"="&amp;KZ32,#REF!,"="&amp;LA32)</f>
        <v/>
      </c>
      <c r="NI32" s="1">
        <f>COUNTIFS(#REF!,LT32,#REF!,0,#REF!,"&gt;="&amp;MC32,#REF!,"&lt;="&amp;MB32,#REF!,"&lt;="&amp;ME32,#REF!,"&gt;="&amp;MF32,#REF!,"="&amp;KZ32,#REF!,"="&amp;LA32)</f>
        <v/>
      </c>
      <c r="NJ32" s="1">
        <f>COUNTIFS(#REF!,LT32,#REF!,1,#REF!,"&gt;="&amp;MI32,#REF!,"&lt;="&amp;MH32,#REF!,"&lt;="&amp;ME32,#REF!,"&gt;="&amp;MF32)</f>
        <v/>
      </c>
      <c r="NK32" s="1">
        <f>COUNTIFS(#REF!,LT32,#REF!,0,#REF!,"&gt;="&amp;MI32,#REF!,"&lt;="&amp;MH32,#REF!,"&lt;="&amp;ME32,#REF!,"&gt;="&amp;MF32)</f>
        <v/>
      </c>
      <c r="NL32" s="1">
        <f>COUNTIFS(#REF!,LT32,#REF!,1,#REF!,"&gt;="&amp;MI32,#REF!,"&lt;="&amp;MH32,#REF!,"="&amp;KZ32,#REF!,"="&amp;LA32,#REF!,"&lt;="&amp;ME32,#REF!,"&gt;="&amp;MF32)</f>
        <v/>
      </c>
      <c r="NM32" s="1">
        <f>COUNTIFS(#REF!,LT32,#REF!,0,#REF!,"&gt;="&amp;MI32,#REF!,"&lt;="&amp;MH32,#REF!,"="&amp;KZ32,#REF!,"="&amp;LA32,#REF!,"&lt;="&amp;ME32,#REF!,"&gt;="&amp;MF32)</f>
        <v/>
      </c>
      <c r="NN32" s="1">
        <f>COUNTIFS(#REF!,LT32,#REF!,1,#REF!,"&gt;="&amp;MC32,#REF!,"&lt;="&amp;MB32,#REF!,"&lt;="&amp;ME32,#REF!,"&gt;="&amp;MF32)</f>
        <v/>
      </c>
      <c r="NO32" s="1">
        <f>COUNTIFS(#REF!,LT32,#REF!,0,#REF!,"&gt;="&amp;MC32,#REF!,"&lt;="&amp;MB32,#REF!,"&lt;="&amp;ME32,#REF!,"&gt;="&amp;MF32)</f>
        <v/>
      </c>
      <c r="NP32" s="1">
        <f>COUNTIFS(#REF!,LT32,#REF!,1,#REF!,"&lt;="&amp;ME32,#REF!,"&gt;="&amp;MF32,#REF!,"="&amp;KV32,#REF!,"="&amp;KX32)</f>
        <v/>
      </c>
      <c r="NQ32" s="1">
        <f>COUNTIFS(#REF!,LT32,#REF!,0,#REF!,"&lt;="&amp;ME32,#REF!,"&gt;="&amp;MF32,#REF!,"="&amp;KV32,#REF!,"="&amp;KX32)</f>
        <v/>
      </c>
      <c r="NR32" s="1">
        <f>COUNTIFS(#REF!,LT32,#REF!,1,#REF!,"&lt;="&amp;ME32,#REF!,"&gt;="&amp;MF32,#REF!,"="&amp;KW32,#REF!,"="&amp;KY32)</f>
        <v/>
      </c>
      <c r="NS32" s="1">
        <f>COUNTIFS(#REF!,LT32,#REF!,0,#REF!,"&lt;="&amp;ME32,#REF!,"&gt;="&amp;MF32,#REF!,"="&amp;KW32,#REF!,"="&amp;KY32)</f>
        <v/>
      </c>
      <c r="NT32" s="1">
        <f>MP32+MR32+MT32+MV32+MX32+MZ32+NB32</f>
        <v/>
      </c>
      <c r="NU32" s="1">
        <f>MQ32+MS32+MU32+MW32+MY32+NA32+NC32</f>
        <v/>
      </c>
      <c r="NV32" s="1">
        <f>NT32+NU32</f>
        <v/>
      </c>
      <c r="NW32" s="33">
        <f>NT32/(NT32+NU32)</f>
        <v/>
      </c>
      <c r="NX32" s="3">
        <f>1/NW32</f>
        <v/>
      </c>
      <c r="NY32" s="1">
        <f>LH32</f>
        <v/>
      </c>
      <c r="NZ32" s="79">
        <f>(NW32*((NY32-1)*0.98))-((1-NW32)*1)</f>
        <v/>
      </c>
      <c r="OA32" s="34">
        <f>IF(LR32&lt;0.9,0,IF(AND(LR32&gt;1.1),0,1))</f>
        <v/>
      </c>
      <c r="OB32" s="34">
        <f>IF(LS32&lt;0.9,0,IF(AND(LS32&gt;1.1),0,1))</f>
        <v/>
      </c>
      <c r="OC32" s="32">
        <f>IF(NV32&gt;99,1,0)</f>
        <v/>
      </c>
      <c r="OD32" s="32">
        <f>IF(NZ32&gt;0.0799,1,0)</f>
        <v/>
      </c>
      <c r="OE32" s="32">
        <f>IF(NZ32&gt;OM32,1,0)</f>
        <v/>
      </c>
      <c r="OF32" s="32">
        <f>OC32+OD32+OE32+OA32+OB32</f>
        <v/>
      </c>
      <c r="OG32" s="1">
        <f>ND32+NF32+NH32+NJ32+NL32+NN32+NP32+NR32</f>
        <v/>
      </c>
      <c r="OH32" s="1">
        <f>NE32+NG32+NI32+NK32+NM32+NO32+NQ32+NS32</f>
        <v/>
      </c>
      <c r="OI32" s="1">
        <f>OG32+OH32</f>
        <v/>
      </c>
      <c r="OJ32" s="33">
        <f>OG32/(OG32+OH32)</f>
        <v/>
      </c>
      <c r="OK32" s="3">
        <f>1/OJ32</f>
        <v/>
      </c>
      <c r="OL32" s="1">
        <f>LI32</f>
        <v/>
      </c>
      <c r="OM32" s="79">
        <f>(OJ32*((OL32-1)*0.98))-((1-OJ32)*1)</f>
        <v/>
      </c>
      <c r="ON32" s="34">
        <f>IF(LR32&lt;0.9,0,IF(AND(LR32&gt;1.1),0,1))</f>
        <v/>
      </c>
      <c r="OO32" s="34">
        <f>IF(LS32&lt;0.9,0,IF(AND(LS32&gt;1.1),0,1))</f>
        <v/>
      </c>
      <c r="OP32" s="32">
        <f>IF(OI32&gt;99,1,0)</f>
        <v/>
      </c>
      <c r="OQ32" s="32">
        <f>IF(OM32&gt;0.0799,1,0)</f>
        <v/>
      </c>
      <c r="OR32" s="32">
        <f>IF(OM32&gt;OZ32,1,0)</f>
        <v/>
      </c>
      <c r="OS32" s="32">
        <f>OP32+OQ32+OR32+ON32+OO32</f>
        <v/>
      </c>
      <c r="OT32">
        <f>IF(OF32=5,"BackHome0-0",IF(AND(OS32=5),"BackAway0-0",""))</f>
        <v/>
      </c>
      <c r="OU32">
        <f>IF(OF32=5,KN32,IF(AND(OS32=5),KO32,""))</f>
        <v/>
      </c>
      <c r="OV32">
        <f>IF(OF32=5,"Match Odds",IF(AND(OS32=5),"Match Odds",""))</f>
        <v/>
      </c>
      <c r="OW32">
        <f>IF(OF32=5,KP32,IF(AND(OS32=5),KP32,""))</f>
        <v/>
      </c>
      <c r="OX32">
        <f>IF(OF32=5,"MATCH_ODDS",IF(AND(OS32=5),"MATCH_ODDS",""))</f>
        <v/>
      </c>
      <c r="OY32">
        <f>IF(OF32=5,"BACK",IF(AND(OS32=5),"BACK",""))</f>
        <v/>
      </c>
    </row>
    <row r="33" ht="16.5" customHeight="1" thickBot="1" thickTop="1">
      <c r="A33" s="2" t="n"/>
      <c r="KN33" s="1">
        <f>IF(INDEX(#REF!,MATCH('HT 0-0'!D33,#REF!,0))=INDEX(#REF!,MATCH('HT 0-0'!D33,#REF!,0)),INDEX(#REF!,MATCH('HT 0-0'!D33,#REF!,0)),"ERROR")</f>
        <v/>
      </c>
      <c r="KO33" s="1">
        <f>IF(INDEX(#REF!,MATCH('HT 0-0'!E33,#REF!,0))=INDEX(#REF!,MATCH('HT 0-0'!E33,#REF!,0)),INDEX(#REF!,MATCH('HT 0-0'!E33,#REF!,0)),"ERROR")</f>
        <v/>
      </c>
      <c r="KP33" s="1">
        <f>KN33&amp;" v "&amp;KO33</f>
        <v/>
      </c>
      <c r="KQ33">
        <f>B33&amp;"_"&amp;C33</f>
        <v/>
      </c>
      <c r="KR33" s="1">
        <f>IF((HW33/KK33)&lt;0.335,"G",IF((HW33/KK33)&gt;0.67,"R","A"))</f>
        <v/>
      </c>
      <c r="KS33" s="1">
        <f>IF((HX33/KK33)&lt;0.335,"G",IF((HX33/KK33)&gt;0.67,"R","A"))</f>
        <v/>
      </c>
      <c r="KT33" s="1">
        <f>IF((IH33/KK33)&lt;0.335,"G",IF((IH33/KK33)&gt;0.67,"R","A"))</f>
        <v/>
      </c>
      <c r="KU33" s="1">
        <f>IF((II33/KK33)&lt;0.335,"G",IF((II33/KK33)&gt;0.67,"R","A"))</f>
        <v/>
      </c>
      <c r="KV33" s="1">
        <f>IF((HZ33/KK33)&lt;0.335,"G",IF((HZ33/KK33)&gt;0.67,"R","A"))</f>
        <v/>
      </c>
      <c r="KW33" s="1">
        <f>IF((HY33/KK33)&lt;0.335,"G",IF((HY33/KK33)&gt;0.67,"R","A"))</f>
        <v/>
      </c>
      <c r="KX33" s="1">
        <f>IF((IK33/KK33)&lt;0.335,"G",IF((IK33/KK33)&gt;0.67,"R","A"))</f>
        <v/>
      </c>
      <c r="KY33" s="1">
        <f>IF((IJ33/KK33)&lt;0.335,"G",IF((IJ33/KK33)&gt;0.67,"R","A"))</f>
        <v/>
      </c>
      <c r="KZ33" s="1">
        <f>IF((HQ33/KK33)&lt;0.335,"G",IF((HQ33/KK33)&gt;0.67,"R","A"))</f>
        <v/>
      </c>
      <c r="LA33" s="1">
        <f>IF((IB33/KK33)&lt;0.335,"G",IF((IB33/KK33)&gt;0.67,"R","A"))</f>
        <v/>
      </c>
      <c r="LB33">
        <f>IF(LQ33="0-0",INDEX(Scrape!#REF!,MATCH('HT 0-0'!KP33,Scrape!$B:$B,0)),"")</f>
        <v/>
      </c>
      <c r="LC33">
        <f>IF(LQ33="0-0",INDEX(Scrape!$A:$A,MATCH('HT 0-0'!KP33,Scrape!$B:$B,0)),"")</f>
        <v/>
      </c>
      <c r="LD33">
        <f>IF(LQ33="0-0",INDEX(Scrape!$B:$B,MATCH('HT 0-0'!KP33,Scrape!$B:$B,0)),"")</f>
        <v/>
      </c>
      <c r="LE33">
        <f>IF(LQ33="0-0",INDEX(Scrape!$C:$C,MATCH('HT 0-0'!KP33,Scrape!$B:$B,0)),"")</f>
        <v/>
      </c>
      <c r="LF33">
        <f>IF(LQ33="0-0",INDEX(Scrape!$D:$D,MATCH('HT 0-0'!KP33,Scrape!$B:$B,0)),"")</f>
        <v/>
      </c>
      <c r="LG33">
        <f>IF(LQ33="0-0",INDEX(Scrape!$E:$E,MATCH('HT 0-0'!KP33,Scrape!$B:$B,0)),"")</f>
        <v/>
      </c>
      <c r="LH33">
        <f>IF(LQ33="0-0",INDEX(Scrape!$F:$F,MATCH('HT 0-0'!KP33,Scrape!$B:$B,0)),"")</f>
        <v/>
      </c>
      <c r="LI33">
        <f>IF(LQ33="0-0",INDEX(Scrape!$G:$G,MATCH('HT 0-0'!KP33,Scrape!$B:$B,0)),"")</f>
        <v/>
      </c>
      <c r="LJ33">
        <f>IF(LQ33="0-0",INDEX(Scrape!$H:$H,MATCH('HT 0-0'!KP33,Scrape!$B:$B,0)),"")</f>
        <v/>
      </c>
      <c r="LK33">
        <f>IF(LQ33="0-0",INDEX(Scrape!$I:$I,MATCH('HT 0-0'!KP33,Scrape!$B:$B,0)),"")</f>
        <v/>
      </c>
      <c r="LL33">
        <f>IF(LQ33="0-0",INDEX(Scrape!$J:$J,MATCH('HT 0-0'!KP33,Scrape!$B:$B,0)),"")</f>
        <v/>
      </c>
      <c r="LM33">
        <f>IF(LQ33="0-0",INDEX(Scrape!$K:$K,MATCH('HT 0-0'!KP33,Scrape!$B:$B,0)),"")</f>
        <v/>
      </c>
      <c r="LN33">
        <f>IF(LQ33="0-0",INDEX(Scrape!$L:$L,MATCH('HT 0-0'!KP33,Scrape!$B:$B,0)),"")</f>
        <v/>
      </c>
      <c r="LO33">
        <f>IF(LQ33="0-0",INDEX(Scrape!$M:$M,MATCH('HT 0-0'!KP33,Scrape!$B:$B,0)),"")</f>
        <v/>
      </c>
      <c r="LP33">
        <f>IF(LQ33="0-0",INDEX(Scrape!$N:$N,MATCH('HT 0-0'!KP33,Scrape!$B:$B,0)),"")</f>
        <v/>
      </c>
      <c r="LQ33">
        <f>INDEX(Scrape!$O:$O,MATCH('HT 0-0'!KP33,Scrape!$B:$B,0))</f>
        <v/>
      </c>
      <c r="LR33">
        <f>(1/LJ33)+(1/LI33)+(1/LH33)</f>
        <v/>
      </c>
      <c r="LS33">
        <f>(1/LG33)+(1/LF33)+(1/LE33)</f>
        <v/>
      </c>
      <c r="LT33" s="8">
        <f>IF(INDEX(#REF!,MATCH(KQ33,#REF!,0))=INDEX(#REF!,MATCH(KQ33,#REF!,0)),INDEX(#REF!,MATCH(KQ33,#REF!,0)),"ERROR")</f>
        <v/>
      </c>
      <c r="LU33" s="4">
        <f>IF(KR33="G",2,IF(KR33="R",0.5,IF(KR33="A",1)))</f>
        <v/>
      </c>
      <c r="LV33" s="4">
        <f>IF(KS33="G",0.5,IF(KS33="R",2,IF(KS33="A",1)))</f>
        <v/>
      </c>
      <c r="LW33" s="4">
        <f>IF(KT33="G",2,IF(KT33="R",0.5,IF(KT33="A",1)))</f>
        <v/>
      </c>
      <c r="LX33" s="4">
        <f>IF(KU33="G",0.5,IF(KU33="R",2,IF(KU33="A",1)))</f>
        <v/>
      </c>
      <c r="LY33" s="7">
        <f>(LK33*(LU33+LX33)+(LL33*(LU33+LX33)))</f>
        <v/>
      </c>
      <c r="LZ33" s="7">
        <f>(LN33*(LV33+LW33)+(LO33*(LV33+LW33)))</f>
        <v/>
      </c>
      <c r="MA33" s="11">
        <f>LY33-LZ33</f>
        <v/>
      </c>
      <c r="MB33" s="5">
        <f>MA33+2</f>
        <v/>
      </c>
      <c r="MC33" s="6">
        <f>MA33-2</f>
        <v/>
      </c>
      <c r="MD33" s="4">
        <f>LE33</f>
        <v/>
      </c>
      <c r="ME33" s="9">
        <f>IF(MD33=0,1000,MD33+0.75)</f>
        <v/>
      </c>
      <c r="MF33" s="10">
        <f>IF(MD33=0,0,MD33-0.75)</f>
        <v/>
      </c>
      <c r="MG33" s="4">
        <f>((LM33*(LU33+LX33))-((LP33*(LV33+LW33))))</f>
        <v/>
      </c>
      <c r="MH33" s="9">
        <f>MG33*1.2</f>
        <v/>
      </c>
      <c r="MI33" s="10">
        <f>MG33*0.8</f>
        <v/>
      </c>
      <c r="MJ33">
        <f>IFERROR(OT33,"")</f>
        <v/>
      </c>
      <c r="MK33">
        <f>IFERROR(OU33,"")</f>
        <v/>
      </c>
      <c r="ML33">
        <f>IFERROR(OV33,"")</f>
        <v/>
      </c>
      <c r="MM33">
        <f>IFERROR(OW33,"")</f>
        <v/>
      </c>
      <c r="MN33">
        <f>IFERROR(OX33,"")</f>
        <v/>
      </c>
      <c r="MO33">
        <f>IFERROR(OY33,"")</f>
        <v/>
      </c>
      <c r="MP33" s="1">
        <f>COUNTIFS(#REF!,LT33,#REF!,1,#REF!,"&gt;="&amp;MC33,#REF!,"&lt;="&amp;MB33,#REF!,"&lt;="&amp;ME33,#REF!,"&gt;="&amp;MF33,#REF!,"="&amp;KV33,#REF!,"="&amp;KX33)</f>
        <v/>
      </c>
      <c r="MQ33" s="1">
        <f>COUNTIFS(#REF!,LT33,#REF!,0,#REF!,"&gt;="&amp;MC33,#REF!,"&lt;="&amp;MB33,#REF!,"&lt;="&amp;ME33,#REF!,"&gt;="&amp;MF33,#REF!,"="&amp;KV33,#REF!,"="&amp;KX33)</f>
        <v/>
      </c>
      <c r="MR33" s="1">
        <f>COUNTIFS(#REF!,LT33,#REF!,1,#REF!,"&gt;="&amp;MC33,#REF!,"&lt;="&amp;MB33,#REF!,"&lt;="&amp;ME33,#REF!,"&gt;="&amp;MF33,#REF!,"="&amp;KW33,#REF!,"="&amp;KY33)</f>
        <v/>
      </c>
      <c r="MS33" s="1">
        <f>COUNTIFS(#REF!,LT33,#REF!,0,#REF!,"&gt;="&amp;MC33,#REF!,"&lt;="&amp;MB33,#REF!,"&lt;="&amp;ME33,#REF!,"&gt;="&amp;MF33,#REF!,"="&amp;KW33,#REF!,"="&amp;KY33)</f>
        <v/>
      </c>
      <c r="MT33" s="1">
        <f>COUNTIFS(#REF!,LT33,#REF!,1,#REF!,"&gt;="&amp;MI33,#REF!,"&lt;="&amp;MH33,#REF!,"&lt;="&amp;ME33,#REF!,"&gt;="&amp;MF33)</f>
        <v/>
      </c>
      <c r="MU33" s="1">
        <f>COUNTIFS(#REF!,LT33,#REF!,0,#REF!,"&gt;="&amp;MI33,#REF!,"&lt;="&amp;MH33,#REF!,"&lt;="&amp;ME33,#REF!,"&gt;="&amp;MF33)</f>
        <v/>
      </c>
      <c r="MV33" s="1">
        <f>COUNTIFS(#REF!,LT33,#REF!,1,#REF!,"&gt;="&amp;MI33,#REF!,"&lt;="&amp;MH33,#REF!,"="&amp;KZ33,#REF!,"="&amp;LA33,#REF!,"&lt;="&amp;ME33,#REF!,"&gt;="&amp;MF33)</f>
        <v/>
      </c>
      <c r="MW33" s="1">
        <f>COUNTIFS(#REF!,LT33,#REF!,0,#REF!,"&gt;="&amp;MI33,#REF!,"&lt;="&amp;MH33,#REF!,"="&amp;KZ33,#REF!,"="&amp;LA33,#REF!,"&lt;="&amp;ME33,#REF!,"&gt;="&amp;MF33)</f>
        <v/>
      </c>
      <c r="MX33" s="1">
        <f>COUNTIFS(#REF!,LT33,#REF!,1,#REF!,"&gt;="&amp;MC33,#REF!,"&lt;="&amp;MB33,#REF!,"&lt;="&amp;ME33,#REF!,"&gt;="&amp;MF33)</f>
        <v/>
      </c>
      <c r="MY33" s="1">
        <f>COUNTIFS(#REF!,LT33,#REF!,0,#REF!,"&gt;="&amp;MC33,#REF!,"&lt;="&amp;MB33,#REF!,"&lt;="&amp;ME33,#REF!,"&gt;="&amp;MF33)</f>
        <v/>
      </c>
      <c r="MZ33" s="1">
        <f>COUNTIFS(#REF!,LT33,#REF!,1,#REF!,"&lt;="&amp;ME33,#REF!,"&gt;="&amp;MF33,#REF!,"="&amp;KV33,#REF!,"="&amp;KX33)</f>
        <v/>
      </c>
      <c r="NA33" s="1">
        <f>COUNTIFS(#REF!,LT33,#REF!,0,#REF!,"&lt;="&amp;ME33,#REF!,"&gt;="&amp;MF33,#REF!,"="&amp;KV33,#REF!,"="&amp;KX33)</f>
        <v/>
      </c>
      <c r="NB33" s="1">
        <f>COUNTIFS(#REF!,LT33,#REF!,1,#REF!,"&lt;="&amp;ME33,#REF!,"&gt;="&amp;MF33,#REF!,"="&amp;KW33,#REF!,"="&amp;KY33)</f>
        <v/>
      </c>
      <c r="NC33" s="1">
        <f>COUNTIFS(#REF!,LT33,#REF!,0,#REF!,"&lt;="&amp;ME33,#REF!,"&gt;="&amp;MF33,#REF!,"="&amp;KW33,#REF!,"="&amp;KY33)</f>
        <v/>
      </c>
      <c r="ND33" s="1">
        <f>COUNTIFS(#REF!,LT33,#REF!,1,#REF!,"&gt;="&amp;MC33,#REF!,"&lt;="&amp;MB33,#REF!,"&lt;="&amp;ME33,#REF!,"&gt;="&amp;MF33,#REF!,"="&amp;KV33,#REF!,"="&amp;KX33)</f>
        <v/>
      </c>
      <c r="NE33" s="1">
        <f>COUNTIFS(#REF!,LT33,#REF!,0,#REF!,"&gt;="&amp;MC33,#REF!,"&lt;="&amp;MB33,#REF!,"&lt;="&amp;ME33,#REF!,"&gt;="&amp;MF33,#REF!,"="&amp;KV33,#REF!,"="&amp;KX33)</f>
        <v/>
      </c>
      <c r="NF33" s="1">
        <f>COUNTIFS(#REF!,LT33,#REF!,1,#REF!,"&gt;="&amp;MC33,#REF!,"&lt;="&amp;MB33,#REF!,"&lt;="&amp;ME33,#REF!,"&gt;="&amp;MF33,#REF!,"="&amp;KW33,#REF!,"="&amp;KY33)</f>
        <v/>
      </c>
      <c r="NG33" s="1">
        <f>COUNTIFS(#REF!,LT33,#REF!,0,#REF!,"&gt;="&amp;MC33,#REF!,"&lt;="&amp;MB33,#REF!,"&lt;="&amp;ME33,#REF!,"&gt;="&amp;MF33,#REF!,"="&amp;KW33,#REF!,"="&amp;KY33)</f>
        <v/>
      </c>
      <c r="NH33" s="1">
        <f>COUNTIFS(#REF!,LT33,#REF!,1,#REF!,"&gt;="&amp;MC33,#REF!,"&lt;="&amp;MB33,#REF!,"&lt;="&amp;ME33,#REF!,"&gt;="&amp;MF33,#REF!,"="&amp;KZ33,#REF!,"="&amp;LA33)</f>
        <v/>
      </c>
      <c r="NI33" s="1">
        <f>COUNTIFS(#REF!,LT33,#REF!,0,#REF!,"&gt;="&amp;MC33,#REF!,"&lt;="&amp;MB33,#REF!,"&lt;="&amp;ME33,#REF!,"&gt;="&amp;MF33,#REF!,"="&amp;KZ33,#REF!,"="&amp;LA33)</f>
        <v/>
      </c>
      <c r="NJ33" s="1">
        <f>COUNTIFS(#REF!,LT33,#REF!,1,#REF!,"&gt;="&amp;MI33,#REF!,"&lt;="&amp;MH33,#REF!,"&lt;="&amp;ME33,#REF!,"&gt;="&amp;MF33)</f>
        <v/>
      </c>
      <c r="NK33" s="1">
        <f>COUNTIFS(#REF!,LT33,#REF!,0,#REF!,"&gt;="&amp;MI33,#REF!,"&lt;="&amp;MH33,#REF!,"&lt;="&amp;ME33,#REF!,"&gt;="&amp;MF33)</f>
        <v/>
      </c>
      <c r="NL33" s="1">
        <f>COUNTIFS(#REF!,LT33,#REF!,1,#REF!,"&gt;="&amp;MI33,#REF!,"&lt;="&amp;MH33,#REF!,"="&amp;KZ33,#REF!,"="&amp;LA33,#REF!,"&lt;="&amp;ME33,#REF!,"&gt;="&amp;MF33)</f>
        <v/>
      </c>
      <c r="NM33" s="1">
        <f>COUNTIFS(#REF!,LT33,#REF!,0,#REF!,"&gt;="&amp;MI33,#REF!,"&lt;="&amp;MH33,#REF!,"="&amp;KZ33,#REF!,"="&amp;LA33,#REF!,"&lt;="&amp;ME33,#REF!,"&gt;="&amp;MF33)</f>
        <v/>
      </c>
      <c r="NN33" s="1">
        <f>COUNTIFS(#REF!,LT33,#REF!,1,#REF!,"&gt;="&amp;MC33,#REF!,"&lt;="&amp;MB33,#REF!,"&lt;="&amp;ME33,#REF!,"&gt;="&amp;MF33)</f>
        <v/>
      </c>
      <c r="NO33" s="1">
        <f>COUNTIFS(#REF!,LT33,#REF!,0,#REF!,"&gt;="&amp;MC33,#REF!,"&lt;="&amp;MB33,#REF!,"&lt;="&amp;ME33,#REF!,"&gt;="&amp;MF33)</f>
        <v/>
      </c>
      <c r="NP33" s="1">
        <f>COUNTIFS(#REF!,LT33,#REF!,1,#REF!,"&lt;="&amp;ME33,#REF!,"&gt;="&amp;MF33,#REF!,"="&amp;KV33,#REF!,"="&amp;KX33)</f>
        <v/>
      </c>
      <c r="NQ33" s="1">
        <f>COUNTIFS(#REF!,LT33,#REF!,0,#REF!,"&lt;="&amp;ME33,#REF!,"&gt;="&amp;MF33,#REF!,"="&amp;KV33,#REF!,"="&amp;KX33)</f>
        <v/>
      </c>
      <c r="NR33" s="1">
        <f>COUNTIFS(#REF!,LT33,#REF!,1,#REF!,"&lt;="&amp;ME33,#REF!,"&gt;="&amp;MF33,#REF!,"="&amp;KW33,#REF!,"="&amp;KY33)</f>
        <v/>
      </c>
      <c r="NS33" s="1">
        <f>COUNTIFS(#REF!,LT33,#REF!,0,#REF!,"&lt;="&amp;ME33,#REF!,"&gt;="&amp;MF33,#REF!,"="&amp;KW33,#REF!,"="&amp;KY33)</f>
        <v/>
      </c>
      <c r="NT33" s="1">
        <f>MP33+MR33+MT33+MV33+MX33+MZ33+NB33</f>
        <v/>
      </c>
      <c r="NU33" s="1">
        <f>MQ33+MS33+MU33+MW33+MY33+NA33+NC33</f>
        <v/>
      </c>
      <c r="NV33" s="1">
        <f>NT33+NU33</f>
        <v/>
      </c>
      <c r="NW33" s="33">
        <f>NT33/(NT33+NU33)</f>
        <v/>
      </c>
      <c r="NX33" s="3">
        <f>1/NW33</f>
        <v/>
      </c>
      <c r="NY33" s="1">
        <f>LH33</f>
        <v/>
      </c>
      <c r="NZ33" s="79">
        <f>(NW33*((NY33-1)*0.98))-((1-NW33)*1)</f>
        <v/>
      </c>
      <c r="OA33" s="34">
        <f>IF(LR33&lt;0.9,0,IF(AND(LR33&gt;1.1),0,1))</f>
        <v/>
      </c>
      <c r="OB33" s="34">
        <f>IF(LS33&lt;0.9,0,IF(AND(LS33&gt;1.1),0,1))</f>
        <v/>
      </c>
      <c r="OC33" s="32">
        <f>IF(NV33&gt;99,1,0)</f>
        <v/>
      </c>
      <c r="OD33" s="32">
        <f>IF(NZ33&gt;0.0799,1,0)</f>
        <v/>
      </c>
      <c r="OE33" s="32">
        <f>IF(NZ33&gt;OM33,1,0)</f>
        <v/>
      </c>
      <c r="OF33" s="32">
        <f>OC33+OD33+OE33+OA33+OB33</f>
        <v/>
      </c>
      <c r="OG33" s="1">
        <f>ND33+NF33+NH33+NJ33+NL33+NN33+NP33+NR33</f>
        <v/>
      </c>
      <c r="OH33" s="1">
        <f>NE33+NG33+NI33+NK33+NM33+NO33+NQ33+NS33</f>
        <v/>
      </c>
      <c r="OI33" s="1">
        <f>OG33+OH33</f>
        <v/>
      </c>
      <c r="OJ33" s="33">
        <f>OG33/(OG33+OH33)</f>
        <v/>
      </c>
      <c r="OK33" s="3">
        <f>1/OJ33</f>
        <v/>
      </c>
      <c r="OL33" s="1">
        <f>LI33</f>
        <v/>
      </c>
      <c r="OM33" s="79">
        <f>(OJ33*((OL33-1)*0.98))-((1-OJ33)*1)</f>
        <v/>
      </c>
      <c r="ON33" s="34">
        <f>IF(LR33&lt;0.9,0,IF(AND(LR33&gt;1.1),0,1))</f>
        <v/>
      </c>
      <c r="OO33" s="34">
        <f>IF(LS33&lt;0.9,0,IF(AND(LS33&gt;1.1),0,1))</f>
        <v/>
      </c>
      <c r="OP33" s="32">
        <f>IF(OI33&gt;99,1,0)</f>
        <v/>
      </c>
      <c r="OQ33" s="32">
        <f>IF(OM33&gt;0.0799,1,0)</f>
        <v/>
      </c>
      <c r="OR33" s="32">
        <f>IF(OM33&gt;OZ33,1,0)</f>
        <v/>
      </c>
      <c r="OS33" s="32">
        <f>OP33+OQ33+OR33+ON33+OO33</f>
        <v/>
      </c>
      <c r="OT33">
        <f>IF(OF33=5,"BackHome0-0",IF(AND(OS33=5),"BackAway0-0",""))</f>
        <v/>
      </c>
      <c r="OU33">
        <f>IF(OF33=5,KN33,IF(AND(OS33=5),KO33,""))</f>
        <v/>
      </c>
      <c r="OV33">
        <f>IF(OF33=5,"Match Odds",IF(AND(OS33=5),"Match Odds",""))</f>
        <v/>
      </c>
      <c r="OW33">
        <f>IF(OF33=5,KP33,IF(AND(OS33=5),KP33,""))</f>
        <v/>
      </c>
      <c r="OX33">
        <f>IF(OF33=5,"MATCH_ODDS",IF(AND(OS33=5),"MATCH_ODDS",""))</f>
        <v/>
      </c>
      <c r="OY33">
        <f>IF(OF33=5,"BACK",IF(AND(OS33=5),"BACK",""))</f>
        <v/>
      </c>
    </row>
    <row r="34" ht="16.5" customHeight="1" thickBot="1" thickTop="1">
      <c r="A34" s="2" t="n"/>
      <c r="KN34" s="1">
        <f>IF(INDEX(#REF!,MATCH('HT 0-0'!D34,#REF!,0))=INDEX(#REF!,MATCH('HT 0-0'!D34,#REF!,0)),INDEX(#REF!,MATCH('HT 0-0'!D34,#REF!,0)),"ERROR")</f>
        <v/>
      </c>
      <c r="KO34" s="1">
        <f>IF(INDEX(#REF!,MATCH('HT 0-0'!E34,#REF!,0))=INDEX(#REF!,MATCH('HT 0-0'!E34,#REF!,0)),INDEX(#REF!,MATCH('HT 0-0'!E34,#REF!,0)),"ERROR")</f>
        <v/>
      </c>
      <c r="KP34" s="1">
        <f>KN34&amp;" v "&amp;KO34</f>
        <v/>
      </c>
      <c r="KQ34">
        <f>B34&amp;"_"&amp;C34</f>
        <v/>
      </c>
      <c r="KR34" s="1">
        <f>IF((HW34/KK34)&lt;0.335,"G",IF((HW34/KK34)&gt;0.67,"R","A"))</f>
        <v/>
      </c>
      <c r="KS34" s="1">
        <f>IF((HX34/KK34)&lt;0.335,"G",IF((HX34/KK34)&gt;0.67,"R","A"))</f>
        <v/>
      </c>
      <c r="KT34" s="1">
        <f>IF((IH34/KK34)&lt;0.335,"G",IF((IH34/KK34)&gt;0.67,"R","A"))</f>
        <v/>
      </c>
      <c r="KU34" s="1">
        <f>IF((II34/KK34)&lt;0.335,"G",IF((II34/KK34)&gt;0.67,"R","A"))</f>
        <v/>
      </c>
      <c r="KV34" s="1">
        <f>IF((HZ34/KK34)&lt;0.335,"G",IF((HZ34/KK34)&gt;0.67,"R","A"))</f>
        <v/>
      </c>
      <c r="KW34" s="1">
        <f>IF((HY34/KK34)&lt;0.335,"G",IF((HY34/KK34)&gt;0.67,"R","A"))</f>
        <v/>
      </c>
      <c r="KX34" s="1">
        <f>IF((IK34/KK34)&lt;0.335,"G",IF((IK34/KK34)&gt;0.67,"R","A"))</f>
        <v/>
      </c>
      <c r="KY34" s="1">
        <f>IF((IJ34/KK34)&lt;0.335,"G",IF((IJ34/KK34)&gt;0.67,"R","A"))</f>
        <v/>
      </c>
      <c r="KZ34" s="1">
        <f>IF((HQ34/KK34)&lt;0.335,"G",IF((HQ34/KK34)&gt;0.67,"R","A"))</f>
        <v/>
      </c>
      <c r="LA34" s="1">
        <f>IF((IB34/KK34)&lt;0.335,"G",IF((IB34/KK34)&gt;0.67,"R","A"))</f>
        <v/>
      </c>
      <c r="LB34">
        <f>IF(LQ34="0-0",INDEX(Scrape!#REF!,MATCH('HT 0-0'!KP34,Scrape!$B:$B,0)),"")</f>
        <v/>
      </c>
      <c r="LC34">
        <f>IF(LQ34="0-0",INDEX(Scrape!$A:$A,MATCH('HT 0-0'!KP34,Scrape!$B:$B,0)),"")</f>
        <v/>
      </c>
      <c r="LD34">
        <f>IF(LQ34="0-0",INDEX(Scrape!$B:$B,MATCH('HT 0-0'!KP34,Scrape!$B:$B,0)),"")</f>
        <v/>
      </c>
      <c r="LE34">
        <f>IF(LQ34="0-0",INDEX(Scrape!$C:$C,MATCH('HT 0-0'!KP34,Scrape!$B:$B,0)),"")</f>
        <v/>
      </c>
      <c r="LF34">
        <f>IF(LQ34="0-0",INDEX(Scrape!$D:$D,MATCH('HT 0-0'!KP34,Scrape!$B:$B,0)),"")</f>
        <v/>
      </c>
      <c r="LG34">
        <f>IF(LQ34="0-0",INDEX(Scrape!$E:$E,MATCH('HT 0-0'!KP34,Scrape!$B:$B,0)),"")</f>
        <v/>
      </c>
      <c r="LH34">
        <f>IF(LQ34="0-0",INDEX(Scrape!$F:$F,MATCH('HT 0-0'!KP34,Scrape!$B:$B,0)),"")</f>
        <v/>
      </c>
      <c r="LI34">
        <f>IF(LQ34="0-0",INDEX(Scrape!$G:$G,MATCH('HT 0-0'!KP34,Scrape!$B:$B,0)),"")</f>
        <v/>
      </c>
      <c r="LJ34">
        <f>IF(LQ34="0-0",INDEX(Scrape!$H:$H,MATCH('HT 0-0'!KP34,Scrape!$B:$B,0)),"")</f>
        <v/>
      </c>
      <c r="LK34">
        <f>IF(LQ34="0-0",INDEX(Scrape!$I:$I,MATCH('HT 0-0'!KP34,Scrape!$B:$B,0)),"")</f>
        <v/>
      </c>
      <c r="LL34">
        <f>IF(LQ34="0-0",INDEX(Scrape!$J:$J,MATCH('HT 0-0'!KP34,Scrape!$B:$B,0)),"")</f>
        <v/>
      </c>
      <c r="LM34">
        <f>IF(LQ34="0-0",INDEX(Scrape!$K:$K,MATCH('HT 0-0'!KP34,Scrape!$B:$B,0)),"")</f>
        <v/>
      </c>
      <c r="LN34">
        <f>IF(LQ34="0-0",INDEX(Scrape!$L:$L,MATCH('HT 0-0'!KP34,Scrape!$B:$B,0)),"")</f>
        <v/>
      </c>
      <c r="LO34">
        <f>IF(LQ34="0-0",INDEX(Scrape!$M:$M,MATCH('HT 0-0'!KP34,Scrape!$B:$B,0)),"")</f>
        <v/>
      </c>
      <c r="LP34">
        <f>IF(LQ34="0-0",INDEX(Scrape!$N:$N,MATCH('HT 0-0'!KP34,Scrape!$B:$B,0)),"")</f>
        <v/>
      </c>
      <c r="LQ34">
        <f>INDEX(Scrape!$O:$O,MATCH('HT 0-0'!KP34,Scrape!$B:$B,0))</f>
        <v/>
      </c>
      <c r="LR34">
        <f>(1/LJ34)+(1/LI34)+(1/LH34)</f>
        <v/>
      </c>
      <c r="LS34">
        <f>(1/LG34)+(1/LF34)+(1/LE34)</f>
        <v/>
      </c>
      <c r="LT34" s="8">
        <f>IF(INDEX(#REF!,MATCH(KQ34,#REF!,0))=INDEX(#REF!,MATCH(KQ34,#REF!,0)),INDEX(#REF!,MATCH(KQ34,#REF!,0)),"ERROR")</f>
        <v/>
      </c>
      <c r="LU34" s="4">
        <f>IF(KR34="G",2,IF(KR34="R",0.5,IF(KR34="A",1)))</f>
        <v/>
      </c>
      <c r="LV34" s="4">
        <f>IF(KS34="G",0.5,IF(KS34="R",2,IF(KS34="A",1)))</f>
        <v/>
      </c>
      <c r="LW34" s="4">
        <f>IF(KT34="G",2,IF(KT34="R",0.5,IF(KT34="A",1)))</f>
        <v/>
      </c>
      <c r="LX34" s="4">
        <f>IF(KU34="G",0.5,IF(KU34="R",2,IF(KU34="A",1)))</f>
        <v/>
      </c>
      <c r="LY34" s="7">
        <f>(LK34*(LU34+LX34)+(LL34*(LU34+LX34)))</f>
        <v/>
      </c>
      <c r="LZ34" s="7">
        <f>(LN34*(LV34+LW34)+(LO34*(LV34+LW34)))</f>
        <v/>
      </c>
      <c r="MA34" s="11">
        <f>LY34-LZ34</f>
        <v/>
      </c>
      <c r="MB34" s="5">
        <f>MA34+2</f>
        <v/>
      </c>
      <c r="MC34" s="6">
        <f>MA34-2</f>
        <v/>
      </c>
      <c r="MD34" s="4">
        <f>LE34</f>
        <v/>
      </c>
      <c r="ME34" s="9">
        <f>IF(MD34=0,1000,MD34+0.75)</f>
        <v/>
      </c>
      <c r="MF34" s="10">
        <f>IF(MD34=0,0,MD34-0.75)</f>
        <v/>
      </c>
      <c r="MG34" s="4">
        <f>((LM34*(LU34+LX34))-((LP34*(LV34+LW34))))</f>
        <v/>
      </c>
      <c r="MH34" s="9">
        <f>MG34*1.2</f>
        <v/>
      </c>
      <c r="MI34" s="10">
        <f>MG34*0.8</f>
        <v/>
      </c>
      <c r="MJ34">
        <f>IFERROR(OT34,"")</f>
        <v/>
      </c>
      <c r="MK34">
        <f>IFERROR(OU34,"")</f>
        <v/>
      </c>
      <c r="ML34">
        <f>IFERROR(OV34,"")</f>
        <v/>
      </c>
      <c r="MM34">
        <f>IFERROR(OW34,"")</f>
        <v/>
      </c>
      <c r="MN34">
        <f>IFERROR(OX34,"")</f>
        <v/>
      </c>
      <c r="MO34">
        <f>IFERROR(OY34,"")</f>
        <v/>
      </c>
      <c r="MP34" s="1">
        <f>COUNTIFS(#REF!,LT34,#REF!,1,#REF!,"&gt;="&amp;MC34,#REF!,"&lt;="&amp;MB34,#REF!,"&lt;="&amp;ME34,#REF!,"&gt;="&amp;MF34,#REF!,"="&amp;KV34,#REF!,"="&amp;KX34)</f>
        <v/>
      </c>
      <c r="MQ34" s="1">
        <f>COUNTIFS(#REF!,LT34,#REF!,0,#REF!,"&gt;="&amp;MC34,#REF!,"&lt;="&amp;MB34,#REF!,"&lt;="&amp;ME34,#REF!,"&gt;="&amp;MF34,#REF!,"="&amp;KV34,#REF!,"="&amp;KX34)</f>
        <v/>
      </c>
      <c r="MR34" s="1">
        <f>COUNTIFS(#REF!,LT34,#REF!,1,#REF!,"&gt;="&amp;MC34,#REF!,"&lt;="&amp;MB34,#REF!,"&lt;="&amp;ME34,#REF!,"&gt;="&amp;MF34,#REF!,"="&amp;KW34,#REF!,"="&amp;KY34)</f>
        <v/>
      </c>
      <c r="MS34" s="1">
        <f>COUNTIFS(#REF!,LT34,#REF!,0,#REF!,"&gt;="&amp;MC34,#REF!,"&lt;="&amp;MB34,#REF!,"&lt;="&amp;ME34,#REF!,"&gt;="&amp;MF34,#REF!,"="&amp;KW34,#REF!,"="&amp;KY34)</f>
        <v/>
      </c>
      <c r="MT34" s="1">
        <f>COUNTIFS(#REF!,LT34,#REF!,1,#REF!,"&gt;="&amp;MI34,#REF!,"&lt;="&amp;MH34,#REF!,"&lt;="&amp;ME34,#REF!,"&gt;="&amp;MF34)</f>
        <v/>
      </c>
      <c r="MU34" s="1">
        <f>COUNTIFS(#REF!,LT34,#REF!,0,#REF!,"&gt;="&amp;MI34,#REF!,"&lt;="&amp;MH34,#REF!,"&lt;="&amp;ME34,#REF!,"&gt;="&amp;MF34)</f>
        <v/>
      </c>
      <c r="MV34" s="1">
        <f>COUNTIFS(#REF!,LT34,#REF!,1,#REF!,"&gt;="&amp;MI34,#REF!,"&lt;="&amp;MH34,#REF!,"="&amp;KZ34,#REF!,"="&amp;LA34,#REF!,"&lt;="&amp;ME34,#REF!,"&gt;="&amp;MF34)</f>
        <v/>
      </c>
      <c r="MW34" s="1">
        <f>COUNTIFS(#REF!,LT34,#REF!,0,#REF!,"&gt;="&amp;MI34,#REF!,"&lt;="&amp;MH34,#REF!,"="&amp;KZ34,#REF!,"="&amp;LA34,#REF!,"&lt;="&amp;ME34,#REF!,"&gt;="&amp;MF34)</f>
        <v/>
      </c>
      <c r="MX34" s="1">
        <f>COUNTIFS(#REF!,LT34,#REF!,1,#REF!,"&gt;="&amp;MC34,#REF!,"&lt;="&amp;MB34,#REF!,"&lt;="&amp;ME34,#REF!,"&gt;="&amp;MF34)</f>
        <v/>
      </c>
      <c r="MY34" s="1">
        <f>COUNTIFS(#REF!,LT34,#REF!,0,#REF!,"&gt;="&amp;MC34,#REF!,"&lt;="&amp;MB34,#REF!,"&lt;="&amp;ME34,#REF!,"&gt;="&amp;MF34)</f>
        <v/>
      </c>
      <c r="MZ34" s="1">
        <f>COUNTIFS(#REF!,LT34,#REF!,1,#REF!,"&lt;="&amp;ME34,#REF!,"&gt;="&amp;MF34,#REF!,"="&amp;KV34,#REF!,"="&amp;KX34)</f>
        <v/>
      </c>
      <c r="NA34" s="1">
        <f>COUNTIFS(#REF!,LT34,#REF!,0,#REF!,"&lt;="&amp;ME34,#REF!,"&gt;="&amp;MF34,#REF!,"="&amp;KV34,#REF!,"="&amp;KX34)</f>
        <v/>
      </c>
      <c r="NB34" s="1">
        <f>COUNTIFS(#REF!,LT34,#REF!,1,#REF!,"&lt;="&amp;ME34,#REF!,"&gt;="&amp;MF34,#REF!,"="&amp;KW34,#REF!,"="&amp;KY34)</f>
        <v/>
      </c>
      <c r="NC34" s="1">
        <f>COUNTIFS(#REF!,LT34,#REF!,0,#REF!,"&lt;="&amp;ME34,#REF!,"&gt;="&amp;MF34,#REF!,"="&amp;KW34,#REF!,"="&amp;KY34)</f>
        <v/>
      </c>
      <c r="ND34" s="1">
        <f>COUNTIFS(#REF!,LT34,#REF!,1,#REF!,"&gt;="&amp;MC34,#REF!,"&lt;="&amp;MB34,#REF!,"&lt;="&amp;ME34,#REF!,"&gt;="&amp;MF34,#REF!,"="&amp;KV34,#REF!,"="&amp;KX34)</f>
        <v/>
      </c>
      <c r="NE34" s="1">
        <f>COUNTIFS(#REF!,LT34,#REF!,0,#REF!,"&gt;="&amp;MC34,#REF!,"&lt;="&amp;MB34,#REF!,"&lt;="&amp;ME34,#REF!,"&gt;="&amp;MF34,#REF!,"="&amp;KV34,#REF!,"="&amp;KX34)</f>
        <v/>
      </c>
      <c r="NF34" s="1">
        <f>COUNTIFS(#REF!,LT34,#REF!,1,#REF!,"&gt;="&amp;MC34,#REF!,"&lt;="&amp;MB34,#REF!,"&lt;="&amp;ME34,#REF!,"&gt;="&amp;MF34,#REF!,"="&amp;KW34,#REF!,"="&amp;KY34)</f>
        <v/>
      </c>
      <c r="NG34" s="1">
        <f>COUNTIFS(#REF!,LT34,#REF!,0,#REF!,"&gt;="&amp;MC34,#REF!,"&lt;="&amp;MB34,#REF!,"&lt;="&amp;ME34,#REF!,"&gt;="&amp;MF34,#REF!,"="&amp;KW34,#REF!,"="&amp;KY34)</f>
        <v/>
      </c>
      <c r="NH34" s="1">
        <f>COUNTIFS(#REF!,LT34,#REF!,1,#REF!,"&gt;="&amp;MC34,#REF!,"&lt;="&amp;MB34,#REF!,"&lt;="&amp;ME34,#REF!,"&gt;="&amp;MF34,#REF!,"="&amp;KZ34,#REF!,"="&amp;LA34)</f>
        <v/>
      </c>
      <c r="NI34" s="1">
        <f>COUNTIFS(#REF!,LT34,#REF!,0,#REF!,"&gt;="&amp;MC34,#REF!,"&lt;="&amp;MB34,#REF!,"&lt;="&amp;ME34,#REF!,"&gt;="&amp;MF34,#REF!,"="&amp;KZ34,#REF!,"="&amp;LA34)</f>
        <v/>
      </c>
      <c r="NJ34" s="1">
        <f>COUNTIFS(#REF!,LT34,#REF!,1,#REF!,"&gt;="&amp;MI34,#REF!,"&lt;="&amp;MH34,#REF!,"&lt;="&amp;ME34,#REF!,"&gt;="&amp;MF34)</f>
        <v/>
      </c>
      <c r="NK34" s="1">
        <f>COUNTIFS(#REF!,LT34,#REF!,0,#REF!,"&gt;="&amp;MI34,#REF!,"&lt;="&amp;MH34,#REF!,"&lt;="&amp;ME34,#REF!,"&gt;="&amp;MF34)</f>
        <v/>
      </c>
      <c r="NL34" s="1">
        <f>COUNTIFS(#REF!,LT34,#REF!,1,#REF!,"&gt;="&amp;MI34,#REF!,"&lt;="&amp;MH34,#REF!,"="&amp;KZ34,#REF!,"="&amp;LA34,#REF!,"&lt;="&amp;ME34,#REF!,"&gt;="&amp;MF34)</f>
        <v/>
      </c>
      <c r="NM34" s="1">
        <f>COUNTIFS(#REF!,LT34,#REF!,0,#REF!,"&gt;="&amp;MI34,#REF!,"&lt;="&amp;MH34,#REF!,"="&amp;KZ34,#REF!,"="&amp;LA34,#REF!,"&lt;="&amp;ME34,#REF!,"&gt;="&amp;MF34)</f>
        <v/>
      </c>
      <c r="NN34" s="1">
        <f>COUNTIFS(#REF!,LT34,#REF!,1,#REF!,"&gt;="&amp;MC34,#REF!,"&lt;="&amp;MB34,#REF!,"&lt;="&amp;ME34,#REF!,"&gt;="&amp;MF34)</f>
        <v/>
      </c>
      <c r="NO34" s="1">
        <f>COUNTIFS(#REF!,LT34,#REF!,0,#REF!,"&gt;="&amp;MC34,#REF!,"&lt;="&amp;MB34,#REF!,"&lt;="&amp;ME34,#REF!,"&gt;="&amp;MF34)</f>
        <v/>
      </c>
      <c r="NP34" s="1">
        <f>COUNTIFS(#REF!,LT34,#REF!,1,#REF!,"&lt;="&amp;ME34,#REF!,"&gt;="&amp;MF34,#REF!,"="&amp;KV34,#REF!,"="&amp;KX34)</f>
        <v/>
      </c>
      <c r="NQ34" s="1">
        <f>COUNTIFS(#REF!,LT34,#REF!,0,#REF!,"&lt;="&amp;ME34,#REF!,"&gt;="&amp;MF34,#REF!,"="&amp;KV34,#REF!,"="&amp;KX34)</f>
        <v/>
      </c>
      <c r="NR34" s="1">
        <f>COUNTIFS(#REF!,LT34,#REF!,1,#REF!,"&lt;="&amp;ME34,#REF!,"&gt;="&amp;MF34,#REF!,"="&amp;KW34,#REF!,"="&amp;KY34)</f>
        <v/>
      </c>
      <c r="NS34" s="1">
        <f>COUNTIFS(#REF!,LT34,#REF!,0,#REF!,"&lt;="&amp;ME34,#REF!,"&gt;="&amp;MF34,#REF!,"="&amp;KW34,#REF!,"="&amp;KY34)</f>
        <v/>
      </c>
      <c r="NT34" s="1">
        <f>MP34+MR34+MT34+MV34+MX34+MZ34+NB34</f>
        <v/>
      </c>
      <c r="NU34" s="1">
        <f>MQ34+MS34+MU34+MW34+MY34+NA34+NC34</f>
        <v/>
      </c>
      <c r="NV34" s="1">
        <f>NT34+NU34</f>
        <v/>
      </c>
      <c r="NW34" s="33">
        <f>NT34/(NT34+NU34)</f>
        <v/>
      </c>
      <c r="NX34" s="3">
        <f>1/NW34</f>
        <v/>
      </c>
      <c r="NY34" s="1">
        <f>LH34</f>
        <v/>
      </c>
      <c r="NZ34" s="79">
        <f>(NW34*((NY34-1)*0.98))-((1-NW34)*1)</f>
        <v/>
      </c>
      <c r="OA34" s="34">
        <f>IF(LR34&lt;0.9,0,IF(AND(LR34&gt;1.1),0,1))</f>
        <v/>
      </c>
      <c r="OB34" s="34">
        <f>IF(LS34&lt;0.9,0,IF(AND(LS34&gt;1.1),0,1))</f>
        <v/>
      </c>
      <c r="OC34" s="32">
        <f>IF(NV34&gt;99,1,0)</f>
        <v/>
      </c>
      <c r="OD34" s="32">
        <f>IF(NZ34&gt;0.0799,1,0)</f>
        <v/>
      </c>
      <c r="OE34" s="32">
        <f>IF(NZ34&gt;OM34,1,0)</f>
        <v/>
      </c>
      <c r="OF34" s="32">
        <f>OC34+OD34+OE34+OA34+OB34</f>
        <v/>
      </c>
      <c r="OG34" s="1">
        <f>ND34+NF34+NH34+NJ34+NL34+NN34+NP34+NR34</f>
        <v/>
      </c>
      <c r="OH34" s="1">
        <f>NE34+NG34+NI34+NK34+NM34+NO34+NQ34+NS34</f>
        <v/>
      </c>
      <c r="OI34" s="1">
        <f>OG34+OH34</f>
        <v/>
      </c>
      <c r="OJ34" s="33">
        <f>OG34/(OG34+OH34)</f>
        <v/>
      </c>
      <c r="OK34" s="3">
        <f>1/OJ34</f>
        <v/>
      </c>
      <c r="OL34" s="1">
        <f>LI34</f>
        <v/>
      </c>
      <c r="OM34" s="79">
        <f>(OJ34*((OL34-1)*0.98))-((1-OJ34)*1)</f>
        <v/>
      </c>
      <c r="ON34" s="34">
        <f>IF(LR34&lt;0.9,0,IF(AND(LR34&gt;1.1),0,1))</f>
        <v/>
      </c>
      <c r="OO34" s="34">
        <f>IF(LS34&lt;0.9,0,IF(AND(LS34&gt;1.1),0,1))</f>
        <v/>
      </c>
      <c r="OP34" s="32">
        <f>IF(OI34&gt;99,1,0)</f>
        <v/>
      </c>
      <c r="OQ34" s="32">
        <f>IF(OM34&gt;0.0799,1,0)</f>
        <v/>
      </c>
      <c r="OR34" s="32">
        <f>IF(OM34&gt;OZ34,1,0)</f>
        <v/>
      </c>
      <c r="OS34" s="32">
        <f>OP34+OQ34+OR34+ON34+OO34</f>
        <v/>
      </c>
      <c r="OT34">
        <f>IF(OF34=5,"BackHome0-0",IF(AND(OS34=5),"BackAway0-0",""))</f>
        <v/>
      </c>
      <c r="OU34">
        <f>IF(OF34=5,KN34,IF(AND(OS34=5),KO34,""))</f>
        <v/>
      </c>
      <c r="OV34">
        <f>IF(OF34=5,"Match Odds",IF(AND(OS34=5),"Match Odds",""))</f>
        <v/>
      </c>
      <c r="OW34">
        <f>IF(OF34=5,KP34,IF(AND(OS34=5),KP34,""))</f>
        <v/>
      </c>
      <c r="OX34">
        <f>IF(OF34=5,"MATCH_ODDS",IF(AND(OS34=5),"MATCH_ODDS",""))</f>
        <v/>
      </c>
      <c r="OY34">
        <f>IF(OF34=5,"BACK",IF(AND(OS34=5),"BACK",""))</f>
        <v/>
      </c>
    </row>
    <row r="35" ht="16.5" customHeight="1" thickBot="1" thickTop="1">
      <c r="A35" s="2" t="n"/>
      <c r="KN35" s="1">
        <f>IF(INDEX(#REF!,MATCH('HT 0-0'!D35,#REF!,0))=INDEX(#REF!,MATCH('HT 0-0'!D35,#REF!,0)),INDEX(#REF!,MATCH('HT 0-0'!D35,#REF!,0)),"ERROR")</f>
        <v/>
      </c>
      <c r="KO35" s="1">
        <f>IF(INDEX(#REF!,MATCH('HT 0-0'!E35,#REF!,0))=INDEX(#REF!,MATCH('HT 0-0'!E35,#REF!,0)),INDEX(#REF!,MATCH('HT 0-0'!E35,#REF!,0)),"ERROR")</f>
        <v/>
      </c>
      <c r="KP35" s="1">
        <f>KN35&amp;" v "&amp;KO35</f>
        <v/>
      </c>
      <c r="KQ35">
        <f>B35&amp;"_"&amp;C35</f>
        <v/>
      </c>
      <c r="KR35" s="1">
        <f>IF((HW35/KK35)&lt;0.335,"G",IF((HW35/KK35)&gt;0.67,"R","A"))</f>
        <v/>
      </c>
      <c r="KS35" s="1">
        <f>IF((HX35/KK35)&lt;0.335,"G",IF((HX35/KK35)&gt;0.67,"R","A"))</f>
        <v/>
      </c>
      <c r="KT35" s="1">
        <f>IF((IH35/KK35)&lt;0.335,"G",IF((IH35/KK35)&gt;0.67,"R","A"))</f>
        <v/>
      </c>
      <c r="KU35" s="1">
        <f>IF((II35/KK35)&lt;0.335,"G",IF((II35/KK35)&gt;0.67,"R","A"))</f>
        <v/>
      </c>
      <c r="KV35" s="1">
        <f>IF((HZ35/KK35)&lt;0.335,"G",IF((HZ35/KK35)&gt;0.67,"R","A"))</f>
        <v/>
      </c>
      <c r="KW35" s="1">
        <f>IF((HY35/KK35)&lt;0.335,"G",IF((HY35/KK35)&gt;0.67,"R","A"))</f>
        <v/>
      </c>
      <c r="KX35" s="1">
        <f>IF((IK35/KK35)&lt;0.335,"G",IF((IK35/KK35)&gt;0.67,"R","A"))</f>
        <v/>
      </c>
      <c r="KY35" s="1">
        <f>IF((IJ35/KK35)&lt;0.335,"G",IF((IJ35/KK35)&gt;0.67,"R","A"))</f>
        <v/>
      </c>
      <c r="KZ35" s="1">
        <f>IF((HQ35/KK35)&lt;0.335,"G",IF((HQ35/KK35)&gt;0.67,"R","A"))</f>
        <v/>
      </c>
      <c r="LA35" s="1">
        <f>IF((IB35/KK35)&lt;0.335,"G",IF((IB35/KK35)&gt;0.67,"R","A"))</f>
        <v/>
      </c>
      <c r="LB35">
        <f>IF(LQ35="0-0",INDEX(Scrape!#REF!,MATCH('HT 0-0'!KP35,Scrape!$B:$B,0)),"")</f>
        <v/>
      </c>
      <c r="LC35">
        <f>IF(LQ35="0-0",INDEX(Scrape!$A:$A,MATCH('HT 0-0'!KP35,Scrape!$B:$B,0)),"")</f>
        <v/>
      </c>
      <c r="LD35">
        <f>IF(LQ35="0-0",INDEX(Scrape!$B:$B,MATCH('HT 0-0'!KP35,Scrape!$B:$B,0)),"")</f>
        <v/>
      </c>
      <c r="LE35">
        <f>IF(LQ35="0-0",INDEX(Scrape!$C:$C,MATCH('HT 0-0'!KP35,Scrape!$B:$B,0)),"")</f>
        <v/>
      </c>
      <c r="LF35">
        <f>IF(LQ35="0-0",INDEX(Scrape!$D:$D,MATCH('HT 0-0'!KP35,Scrape!$B:$B,0)),"")</f>
        <v/>
      </c>
      <c r="LG35">
        <f>IF(LQ35="0-0",INDEX(Scrape!$E:$E,MATCH('HT 0-0'!KP35,Scrape!$B:$B,0)),"")</f>
        <v/>
      </c>
      <c r="LH35">
        <f>IF(LQ35="0-0",INDEX(Scrape!$F:$F,MATCH('HT 0-0'!KP35,Scrape!$B:$B,0)),"")</f>
        <v/>
      </c>
      <c r="LI35">
        <f>IF(LQ35="0-0",INDEX(Scrape!$G:$G,MATCH('HT 0-0'!KP35,Scrape!$B:$B,0)),"")</f>
        <v/>
      </c>
      <c r="LJ35">
        <f>IF(LQ35="0-0",INDEX(Scrape!$H:$H,MATCH('HT 0-0'!KP35,Scrape!$B:$B,0)),"")</f>
        <v/>
      </c>
      <c r="LK35">
        <f>IF(LQ35="0-0",INDEX(Scrape!$I:$I,MATCH('HT 0-0'!KP35,Scrape!$B:$B,0)),"")</f>
        <v/>
      </c>
      <c r="LL35">
        <f>IF(LQ35="0-0",INDEX(Scrape!$J:$J,MATCH('HT 0-0'!KP35,Scrape!$B:$B,0)),"")</f>
        <v/>
      </c>
      <c r="LM35">
        <f>IF(LQ35="0-0",INDEX(Scrape!$K:$K,MATCH('HT 0-0'!KP35,Scrape!$B:$B,0)),"")</f>
        <v/>
      </c>
      <c r="LN35">
        <f>IF(LQ35="0-0",INDEX(Scrape!$L:$L,MATCH('HT 0-0'!KP35,Scrape!$B:$B,0)),"")</f>
        <v/>
      </c>
      <c r="LO35">
        <f>IF(LQ35="0-0",INDEX(Scrape!$M:$M,MATCH('HT 0-0'!KP35,Scrape!$B:$B,0)),"")</f>
        <v/>
      </c>
      <c r="LP35">
        <f>IF(LQ35="0-0",INDEX(Scrape!$N:$N,MATCH('HT 0-0'!KP35,Scrape!$B:$B,0)),"")</f>
        <v/>
      </c>
      <c r="LQ35">
        <f>INDEX(Scrape!$O:$O,MATCH('HT 0-0'!KP35,Scrape!$B:$B,0))</f>
        <v/>
      </c>
      <c r="LR35">
        <f>(1/LJ35)+(1/LI35)+(1/LH35)</f>
        <v/>
      </c>
      <c r="LS35">
        <f>(1/LG35)+(1/LF35)+(1/LE35)</f>
        <v/>
      </c>
      <c r="LT35" s="8">
        <f>IF(INDEX(#REF!,MATCH(KQ35,#REF!,0))=INDEX(#REF!,MATCH(KQ35,#REF!,0)),INDEX(#REF!,MATCH(KQ35,#REF!,0)),"ERROR")</f>
        <v/>
      </c>
      <c r="LU35" s="4">
        <f>IF(KR35="G",2,IF(KR35="R",0.5,IF(KR35="A",1)))</f>
        <v/>
      </c>
      <c r="LV35" s="4">
        <f>IF(KS35="G",0.5,IF(KS35="R",2,IF(KS35="A",1)))</f>
        <v/>
      </c>
      <c r="LW35" s="4">
        <f>IF(KT35="G",2,IF(KT35="R",0.5,IF(KT35="A",1)))</f>
        <v/>
      </c>
      <c r="LX35" s="4">
        <f>IF(KU35="G",0.5,IF(KU35="R",2,IF(KU35="A",1)))</f>
        <v/>
      </c>
      <c r="LY35" s="7">
        <f>(LK35*(LU35+LX35)+(LL35*(LU35+LX35)))</f>
        <v/>
      </c>
      <c r="LZ35" s="7">
        <f>(LN35*(LV35+LW35)+(LO35*(LV35+LW35)))</f>
        <v/>
      </c>
      <c r="MA35" s="11">
        <f>LY35-LZ35</f>
        <v/>
      </c>
      <c r="MB35" s="5">
        <f>MA35+2</f>
        <v/>
      </c>
      <c r="MC35" s="6">
        <f>MA35-2</f>
        <v/>
      </c>
      <c r="MD35" s="4">
        <f>LE35</f>
        <v/>
      </c>
      <c r="ME35" s="9">
        <f>IF(MD35=0,1000,MD35+0.75)</f>
        <v/>
      </c>
      <c r="MF35" s="10">
        <f>IF(MD35=0,0,MD35-0.75)</f>
        <v/>
      </c>
      <c r="MG35" s="4">
        <f>((LM35*(LU35+LX35))-((LP35*(LV35+LW35))))</f>
        <v/>
      </c>
      <c r="MH35" s="9">
        <f>MG35*1.2</f>
        <v/>
      </c>
      <c r="MI35" s="10">
        <f>MG35*0.8</f>
        <v/>
      </c>
      <c r="MJ35">
        <f>IFERROR(OT35,"")</f>
        <v/>
      </c>
      <c r="MK35">
        <f>IFERROR(OU35,"")</f>
        <v/>
      </c>
      <c r="ML35">
        <f>IFERROR(OV35,"")</f>
        <v/>
      </c>
      <c r="MM35">
        <f>IFERROR(OW35,"")</f>
        <v/>
      </c>
      <c r="MN35">
        <f>IFERROR(OX35,"")</f>
        <v/>
      </c>
      <c r="MO35">
        <f>IFERROR(OY35,"")</f>
        <v/>
      </c>
      <c r="MP35" s="1">
        <f>COUNTIFS(#REF!,LT35,#REF!,1,#REF!,"&gt;="&amp;MC35,#REF!,"&lt;="&amp;MB35,#REF!,"&lt;="&amp;ME35,#REF!,"&gt;="&amp;MF35,#REF!,"="&amp;KV35,#REF!,"="&amp;KX35)</f>
        <v/>
      </c>
      <c r="MQ35" s="1">
        <f>COUNTIFS(#REF!,LT35,#REF!,0,#REF!,"&gt;="&amp;MC35,#REF!,"&lt;="&amp;MB35,#REF!,"&lt;="&amp;ME35,#REF!,"&gt;="&amp;MF35,#REF!,"="&amp;KV35,#REF!,"="&amp;KX35)</f>
        <v/>
      </c>
      <c r="MR35" s="1">
        <f>COUNTIFS(#REF!,LT35,#REF!,1,#REF!,"&gt;="&amp;MC35,#REF!,"&lt;="&amp;MB35,#REF!,"&lt;="&amp;ME35,#REF!,"&gt;="&amp;MF35,#REF!,"="&amp;KW35,#REF!,"="&amp;KY35)</f>
        <v/>
      </c>
      <c r="MS35" s="1">
        <f>COUNTIFS(#REF!,LT35,#REF!,0,#REF!,"&gt;="&amp;MC35,#REF!,"&lt;="&amp;MB35,#REF!,"&lt;="&amp;ME35,#REF!,"&gt;="&amp;MF35,#REF!,"="&amp;KW35,#REF!,"="&amp;KY35)</f>
        <v/>
      </c>
      <c r="MT35" s="1">
        <f>COUNTIFS(#REF!,LT35,#REF!,1,#REF!,"&gt;="&amp;MI35,#REF!,"&lt;="&amp;MH35,#REF!,"&lt;="&amp;ME35,#REF!,"&gt;="&amp;MF35)</f>
        <v/>
      </c>
      <c r="MU35" s="1">
        <f>COUNTIFS(#REF!,LT35,#REF!,0,#REF!,"&gt;="&amp;MI35,#REF!,"&lt;="&amp;MH35,#REF!,"&lt;="&amp;ME35,#REF!,"&gt;="&amp;MF35)</f>
        <v/>
      </c>
      <c r="MV35" s="1">
        <f>COUNTIFS(#REF!,LT35,#REF!,1,#REF!,"&gt;="&amp;MI35,#REF!,"&lt;="&amp;MH35,#REF!,"="&amp;KZ35,#REF!,"="&amp;LA35,#REF!,"&lt;="&amp;ME35,#REF!,"&gt;="&amp;MF35)</f>
        <v/>
      </c>
      <c r="MW35" s="1">
        <f>COUNTIFS(#REF!,LT35,#REF!,0,#REF!,"&gt;="&amp;MI35,#REF!,"&lt;="&amp;MH35,#REF!,"="&amp;KZ35,#REF!,"="&amp;LA35,#REF!,"&lt;="&amp;ME35,#REF!,"&gt;="&amp;MF35)</f>
        <v/>
      </c>
      <c r="MX35" s="1">
        <f>COUNTIFS(#REF!,LT35,#REF!,1,#REF!,"&gt;="&amp;MC35,#REF!,"&lt;="&amp;MB35,#REF!,"&lt;="&amp;ME35,#REF!,"&gt;="&amp;MF35)</f>
        <v/>
      </c>
      <c r="MY35" s="1">
        <f>COUNTIFS(#REF!,LT35,#REF!,0,#REF!,"&gt;="&amp;MC35,#REF!,"&lt;="&amp;MB35,#REF!,"&lt;="&amp;ME35,#REF!,"&gt;="&amp;MF35)</f>
        <v/>
      </c>
      <c r="MZ35" s="1">
        <f>COUNTIFS(#REF!,LT35,#REF!,1,#REF!,"&lt;="&amp;ME35,#REF!,"&gt;="&amp;MF35,#REF!,"="&amp;KV35,#REF!,"="&amp;KX35)</f>
        <v/>
      </c>
      <c r="NA35" s="1">
        <f>COUNTIFS(#REF!,LT35,#REF!,0,#REF!,"&lt;="&amp;ME35,#REF!,"&gt;="&amp;MF35,#REF!,"="&amp;KV35,#REF!,"="&amp;KX35)</f>
        <v/>
      </c>
      <c r="NB35" s="1">
        <f>COUNTIFS(#REF!,LT35,#REF!,1,#REF!,"&lt;="&amp;ME35,#REF!,"&gt;="&amp;MF35,#REF!,"="&amp;KW35,#REF!,"="&amp;KY35)</f>
        <v/>
      </c>
      <c r="NC35" s="1">
        <f>COUNTIFS(#REF!,LT35,#REF!,0,#REF!,"&lt;="&amp;ME35,#REF!,"&gt;="&amp;MF35,#REF!,"="&amp;KW35,#REF!,"="&amp;KY35)</f>
        <v/>
      </c>
      <c r="ND35" s="1">
        <f>COUNTIFS(#REF!,LT35,#REF!,1,#REF!,"&gt;="&amp;MC35,#REF!,"&lt;="&amp;MB35,#REF!,"&lt;="&amp;ME35,#REF!,"&gt;="&amp;MF35,#REF!,"="&amp;KV35,#REF!,"="&amp;KX35)</f>
        <v/>
      </c>
      <c r="NE35" s="1">
        <f>COUNTIFS(#REF!,LT35,#REF!,0,#REF!,"&gt;="&amp;MC35,#REF!,"&lt;="&amp;MB35,#REF!,"&lt;="&amp;ME35,#REF!,"&gt;="&amp;MF35,#REF!,"="&amp;KV35,#REF!,"="&amp;KX35)</f>
        <v/>
      </c>
      <c r="NF35" s="1">
        <f>COUNTIFS(#REF!,LT35,#REF!,1,#REF!,"&gt;="&amp;MC35,#REF!,"&lt;="&amp;MB35,#REF!,"&lt;="&amp;ME35,#REF!,"&gt;="&amp;MF35,#REF!,"="&amp;KW35,#REF!,"="&amp;KY35)</f>
        <v/>
      </c>
      <c r="NG35" s="1">
        <f>COUNTIFS(#REF!,LT35,#REF!,0,#REF!,"&gt;="&amp;MC35,#REF!,"&lt;="&amp;MB35,#REF!,"&lt;="&amp;ME35,#REF!,"&gt;="&amp;MF35,#REF!,"="&amp;KW35,#REF!,"="&amp;KY35)</f>
        <v/>
      </c>
      <c r="NH35" s="1">
        <f>COUNTIFS(#REF!,LT35,#REF!,1,#REF!,"&gt;="&amp;MC35,#REF!,"&lt;="&amp;MB35,#REF!,"&lt;="&amp;ME35,#REF!,"&gt;="&amp;MF35,#REF!,"="&amp;KZ35,#REF!,"="&amp;LA35)</f>
        <v/>
      </c>
      <c r="NI35" s="1">
        <f>COUNTIFS(#REF!,LT35,#REF!,0,#REF!,"&gt;="&amp;MC35,#REF!,"&lt;="&amp;MB35,#REF!,"&lt;="&amp;ME35,#REF!,"&gt;="&amp;MF35,#REF!,"="&amp;KZ35,#REF!,"="&amp;LA35)</f>
        <v/>
      </c>
      <c r="NJ35" s="1">
        <f>COUNTIFS(#REF!,LT35,#REF!,1,#REF!,"&gt;="&amp;MI35,#REF!,"&lt;="&amp;MH35,#REF!,"&lt;="&amp;ME35,#REF!,"&gt;="&amp;MF35)</f>
        <v/>
      </c>
      <c r="NK35" s="1">
        <f>COUNTIFS(#REF!,LT35,#REF!,0,#REF!,"&gt;="&amp;MI35,#REF!,"&lt;="&amp;MH35,#REF!,"&lt;="&amp;ME35,#REF!,"&gt;="&amp;MF35)</f>
        <v/>
      </c>
      <c r="NL35" s="1">
        <f>COUNTIFS(#REF!,LT35,#REF!,1,#REF!,"&gt;="&amp;MI35,#REF!,"&lt;="&amp;MH35,#REF!,"="&amp;KZ35,#REF!,"="&amp;LA35,#REF!,"&lt;="&amp;ME35,#REF!,"&gt;="&amp;MF35)</f>
        <v/>
      </c>
      <c r="NM35" s="1">
        <f>COUNTIFS(#REF!,LT35,#REF!,0,#REF!,"&gt;="&amp;MI35,#REF!,"&lt;="&amp;MH35,#REF!,"="&amp;KZ35,#REF!,"="&amp;LA35,#REF!,"&lt;="&amp;ME35,#REF!,"&gt;="&amp;MF35)</f>
        <v/>
      </c>
      <c r="NN35" s="1">
        <f>COUNTIFS(#REF!,LT35,#REF!,1,#REF!,"&gt;="&amp;MC35,#REF!,"&lt;="&amp;MB35,#REF!,"&lt;="&amp;ME35,#REF!,"&gt;="&amp;MF35)</f>
        <v/>
      </c>
      <c r="NO35" s="1">
        <f>COUNTIFS(#REF!,LT35,#REF!,0,#REF!,"&gt;="&amp;MC35,#REF!,"&lt;="&amp;MB35,#REF!,"&lt;="&amp;ME35,#REF!,"&gt;="&amp;MF35)</f>
        <v/>
      </c>
      <c r="NP35" s="1">
        <f>COUNTIFS(#REF!,LT35,#REF!,1,#REF!,"&lt;="&amp;ME35,#REF!,"&gt;="&amp;MF35,#REF!,"="&amp;KV35,#REF!,"="&amp;KX35)</f>
        <v/>
      </c>
      <c r="NQ35" s="1">
        <f>COUNTIFS(#REF!,LT35,#REF!,0,#REF!,"&lt;="&amp;ME35,#REF!,"&gt;="&amp;MF35,#REF!,"="&amp;KV35,#REF!,"="&amp;KX35)</f>
        <v/>
      </c>
      <c r="NR35" s="1">
        <f>COUNTIFS(#REF!,LT35,#REF!,1,#REF!,"&lt;="&amp;ME35,#REF!,"&gt;="&amp;MF35,#REF!,"="&amp;KW35,#REF!,"="&amp;KY35)</f>
        <v/>
      </c>
      <c r="NS35" s="1">
        <f>COUNTIFS(#REF!,LT35,#REF!,0,#REF!,"&lt;="&amp;ME35,#REF!,"&gt;="&amp;MF35,#REF!,"="&amp;KW35,#REF!,"="&amp;KY35)</f>
        <v/>
      </c>
      <c r="NT35" s="1">
        <f>MP35+MR35+MT35+MV35+MX35+MZ35+NB35</f>
        <v/>
      </c>
      <c r="NU35" s="1">
        <f>MQ35+MS35+MU35+MW35+MY35+NA35+NC35</f>
        <v/>
      </c>
      <c r="NV35" s="1">
        <f>NT35+NU35</f>
        <v/>
      </c>
      <c r="NW35" s="33">
        <f>NT35/(NT35+NU35)</f>
        <v/>
      </c>
      <c r="NX35" s="3">
        <f>1/NW35</f>
        <v/>
      </c>
      <c r="NY35" s="1">
        <f>LH35</f>
        <v/>
      </c>
      <c r="NZ35" s="79">
        <f>(NW35*((NY35-1)*0.98))-((1-NW35)*1)</f>
        <v/>
      </c>
      <c r="OA35" s="34">
        <f>IF(LR35&lt;0.9,0,IF(AND(LR35&gt;1.1),0,1))</f>
        <v/>
      </c>
      <c r="OB35" s="34">
        <f>IF(LS35&lt;0.9,0,IF(AND(LS35&gt;1.1),0,1))</f>
        <v/>
      </c>
      <c r="OC35" s="32">
        <f>IF(NV35&gt;99,1,0)</f>
        <v/>
      </c>
      <c r="OD35" s="32">
        <f>IF(NZ35&gt;0.0799,1,0)</f>
        <v/>
      </c>
      <c r="OE35" s="32">
        <f>IF(NZ35&gt;OM35,1,0)</f>
        <v/>
      </c>
      <c r="OF35" s="32">
        <f>OC35+OD35+OE35+OA35+OB35</f>
        <v/>
      </c>
      <c r="OG35" s="1">
        <f>ND35+NF35+NH35+NJ35+NL35+NN35+NP35+NR35</f>
        <v/>
      </c>
      <c r="OH35" s="1">
        <f>NE35+NG35+NI35+NK35+NM35+NO35+NQ35+NS35</f>
        <v/>
      </c>
      <c r="OI35" s="1">
        <f>OG35+OH35</f>
        <v/>
      </c>
      <c r="OJ35" s="33">
        <f>OG35/(OG35+OH35)</f>
        <v/>
      </c>
      <c r="OK35" s="3">
        <f>1/OJ35</f>
        <v/>
      </c>
      <c r="OL35" s="1">
        <f>LI35</f>
        <v/>
      </c>
      <c r="OM35" s="79">
        <f>(OJ35*((OL35-1)*0.98))-((1-OJ35)*1)</f>
        <v/>
      </c>
      <c r="ON35" s="34">
        <f>IF(LR35&lt;0.9,0,IF(AND(LR35&gt;1.1),0,1))</f>
        <v/>
      </c>
      <c r="OO35" s="34">
        <f>IF(LS35&lt;0.9,0,IF(AND(LS35&gt;1.1),0,1))</f>
        <v/>
      </c>
      <c r="OP35" s="32">
        <f>IF(OI35&gt;99,1,0)</f>
        <v/>
      </c>
      <c r="OQ35" s="32">
        <f>IF(OM35&gt;0.0799,1,0)</f>
        <v/>
      </c>
      <c r="OR35" s="32">
        <f>IF(OM35&gt;OZ35,1,0)</f>
        <v/>
      </c>
      <c r="OS35" s="32">
        <f>OP35+OQ35+OR35+ON35+OO35</f>
        <v/>
      </c>
      <c r="OT35">
        <f>IF(OF35=5,"BackHome0-0",IF(AND(OS35=5),"BackAway0-0",""))</f>
        <v/>
      </c>
      <c r="OU35">
        <f>IF(OF35=5,KN35,IF(AND(OS35=5),KO35,""))</f>
        <v/>
      </c>
      <c r="OV35">
        <f>IF(OF35=5,"Match Odds",IF(AND(OS35=5),"Match Odds",""))</f>
        <v/>
      </c>
      <c r="OW35">
        <f>IF(OF35=5,KP35,IF(AND(OS35=5),KP35,""))</f>
        <v/>
      </c>
      <c r="OX35">
        <f>IF(OF35=5,"MATCH_ODDS",IF(AND(OS35=5),"MATCH_ODDS",""))</f>
        <v/>
      </c>
      <c r="OY35">
        <f>IF(OF35=5,"BACK",IF(AND(OS35=5),"BACK",""))</f>
        <v/>
      </c>
    </row>
    <row r="36" ht="16.5" customHeight="1" thickBot="1" thickTop="1">
      <c r="A36" s="2" t="n"/>
      <c r="KN36" s="1">
        <f>IF(INDEX(#REF!,MATCH('HT 0-0'!D36,#REF!,0))=INDEX(#REF!,MATCH('HT 0-0'!D36,#REF!,0)),INDEX(#REF!,MATCH('HT 0-0'!D36,#REF!,0)),"ERROR")</f>
        <v/>
      </c>
      <c r="KO36" s="1">
        <f>IF(INDEX(#REF!,MATCH('HT 0-0'!E36,#REF!,0))=INDEX(#REF!,MATCH('HT 0-0'!E36,#REF!,0)),INDEX(#REF!,MATCH('HT 0-0'!E36,#REF!,0)),"ERROR")</f>
        <v/>
      </c>
      <c r="KP36" s="1">
        <f>KN36&amp;" v "&amp;KO36</f>
        <v/>
      </c>
      <c r="KQ36">
        <f>B36&amp;"_"&amp;C36</f>
        <v/>
      </c>
      <c r="KR36" s="1">
        <f>IF((HW36/KK36)&lt;0.335,"G",IF((HW36/KK36)&gt;0.67,"R","A"))</f>
        <v/>
      </c>
      <c r="KS36" s="1">
        <f>IF((HX36/KK36)&lt;0.335,"G",IF((HX36/KK36)&gt;0.67,"R","A"))</f>
        <v/>
      </c>
      <c r="KT36" s="1">
        <f>IF((IH36/KK36)&lt;0.335,"G",IF((IH36/KK36)&gt;0.67,"R","A"))</f>
        <v/>
      </c>
      <c r="KU36" s="1">
        <f>IF((II36/KK36)&lt;0.335,"G",IF((II36/KK36)&gt;0.67,"R","A"))</f>
        <v/>
      </c>
      <c r="KV36" s="1">
        <f>IF((HZ36/KK36)&lt;0.335,"G",IF((HZ36/KK36)&gt;0.67,"R","A"))</f>
        <v/>
      </c>
      <c r="KW36" s="1">
        <f>IF((HY36/KK36)&lt;0.335,"G",IF((HY36/KK36)&gt;0.67,"R","A"))</f>
        <v/>
      </c>
      <c r="KX36" s="1">
        <f>IF((IK36/KK36)&lt;0.335,"G",IF((IK36/KK36)&gt;0.67,"R","A"))</f>
        <v/>
      </c>
      <c r="KY36" s="1">
        <f>IF((IJ36/KK36)&lt;0.335,"G",IF((IJ36/KK36)&gt;0.67,"R","A"))</f>
        <v/>
      </c>
      <c r="KZ36" s="1">
        <f>IF((HQ36/KK36)&lt;0.335,"G",IF((HQ36/KK36)&gt;0.67,"R","A"))</f>
        <v/>
      </c>
      <c r="LA36" s="1">
        <f>IF((IB36/KK36)&lt;0.335,"G",IF((IB36/KK36)&gt;0.67,"R","A"))</f>
        <v/>
      </c>
      <c r="LB36">
        <f>IF(LQ36="0-0",INDEX(Scrape!#REF!,MATCH('HT 0-0'!KP36,Scrape!$B:$B,0)),"")</f>
        <v/>
      </c>
      <c r="LC36">
        <f>IF(LQ36="0-0",INDEX(Scrape!$A:$A,MATCH('HT 0-0'!KP36,Scrape!$B:$B,0)),"")</f>
        <v/>
      </c>
      <c r="LD36">
        <f>IF(LQ36="0-0",INDEX(Scrape!$B:$B,MATCH('HT 0-0'!KP36,Scrape!$B:$B,0)),"")</f>
        <v/>
      </c>
      <c r="LE36">
        <f>IF(LQ36="0-0",INDEX(Scrape!$C:$C,MATCH('HT 0-0'!KP36,Scrape!$B:$B,0)),"")</f>
        <v/>
      </c>
      <c r="LF36">
        <f>IF(LQ36="0-0",INDEX(Scrape!$D:$D,MATCH('HT 0-0'!KP36,Scrape!$B:$B,0)),"")</f>
        <v/>
      </c>
      <c r="LG36">
        <f>IF(LQ36="0-0",INDEX(Scrape!$E:$E,MATCH('HT 0-0'!KP36,Scrape!$B:$B,0)),"")</f>
        <v/>
      </c>
      <c r="LH36">
        <f>IF(LQ36="0-0",INDEX(Scrape!$F:$F,MATCH('HT 0-0'!KP36,Scrape!$B:$B,0)),"")</f>
        <v/>
      </c>
      <c r="LI36">
        <f>IF(LQ36="0-0",INDEX(Scrape!$G:$G,MATCH('HT 0-0'!KP36,Scrape!$B:$B,0)),"")</f>
        <v/>
      </c>
      <c r="LJ36">
        <f>IF(LQ36="0-0",INDEX(Scrape!$H:$H,MATCH('HT 0-0'!KP36,Scrape!$B:$B,0)),"")</f>
        <v/>
      </c>
      <c r="LK36">
        <f>IF(LQ36="0-0",INDEX(Scrape!$I:$I,MATCH('HT 0-0'!KP36,Scrape!$B:$B,0)),"")</f>
        <v/>
      </c>
      <c r="LL36">
        <f>IF(LQ36="0-0",INDEX(Scrape!$J:$J,MATCH('HT 0-0'!KP36,Scrape!$B:$B,0)),"")</f>
        <v/>
      </c>
      <c r="LM36">
        <f>IF(LQ36="0-0",INDEX(Scrape!$K:$K,MATCH('HT 0-0'!KP36,Scrape!$B:$B,0)),"")</f>
        <v/>
      </c>
      <c r="LN36">
        <f>IF(LQ36="0-0",INDEX(Scrape!$L:$L,MATCH('HT 0-0'!KP36,Scrape!$B:$B,0)),"")</f>
        <v/>
      </c>
      <c r="LO36">
        <f>IF(LQ36="0-0",INDEX(Scrape!$M:$M,MATCH('HT 0-0'!KP36,Scrape!$B:$B,0)),"")</f>
        <v/>
      </c>
      <c r="LP36">
        <f>IF(LQ36="0-0",INDEX(Scrape!$N:$N,MATCH('HT 0-0'!KP36,Scrape!$B:$B,0)),"")</f>
        <v/>
      </c>
      <c r="LQ36">
        <f>INDEX(Scrape!$O:$O,MATCH('HT 0-0'!KP36,Scrape!$B:$B,0))</f>
        <v/>
      </c>
      <c r="LR36">
        <f>(1/LJ36)+(1/LI36)+(1/LH36)</f>
        <v/>
      </c>
      <c r="LS36">
        <f>(1/LG36)+(1/LF36)+(1/LE36)</f>
        <v/>
      </c>
      <c r="LT36" s="8">
        <f>IF(INDEX(#REF!,MATCH(KQ36,#REF!,0))=INDEX(#REF!,MATCH(KQ36,#REF!,0)),INDEX(#REF!,MATCH(KQ36,#REF!,0)),"ERROR")</f>
        <v/>
      </c>
      <c r="LU36" s="4">
        <f>IF(KR36="G",2,IF(KR36="R",0.5,IF(KR36="A",1)))</f>
        <v/>
      </c>
      <c r="LV36" s="4">
        <f>IF(KS36="G",0.5,IF(KS36="R",2,IF(KS36="A",1)))</f>
        <v/>
      </c>
      <c r="LW36" s="4">
        <f>IF(KT36="G",2,IF(KT36="R",0.5,IF(KT36="A",1)))</f>
        <v/>
      </c>
      <c r="LX36" s="4">
        <f>IF(KU36="G",0.5,IF(KU36="R",2,IF(KU36="A",1)))</f>
        <v/>
      </c>
      <c r="LY36" s="7">
        <f>(LK36*(LU36+LX36)+(LL36*(LU36+LX36)))</f>
        <v/>
      </c>
      <c r="LZ36" s="7">
        <f>(LN36*(LV36+LW36)+(LO36*(LV36+LW36)))</f>
        <v/>
      </c>
      <c r="MA36" s="11">
        <f>LY36-LZ36</f>
        <v/>
      </c>
      <c r="MB36" s="5">
        <f>MA36+2</f>
        <v/>
      </c>
      <c r="MC36" s="6">
        <f>MA36-2</f>
        <v/>
      </c>
      <c r="MD36" s="4">
        <f>LE36</f>
        <v/>
      </c>
      <c r="ME36" s="9">
        <f>IF(MD36=0,1000,MD36+0.75)</f>
        <v/>
      </c>
      <c r="MF36" s="10">
        <f>IF(MD36=0,0,MD36-0.75)</f>
        <v/>
      </c>
      <c r="MG36" s="4">
        <f>((LM36*(LU36+LX36))-((LP36*(LV36+LW36))))</f>
        <v/>
      </c>
      <c r="MH36" s="9">
        <f>MG36*1.2</f>
        <v/>
      </c>
      <c r="MI36" s="10">
        <f>MG36*0.8</f>
        <v/>
      </c>
      <c r="MJ36">
        <f>IFERROR(OT36,"")</f>
        <v/>
      </c>
      <c r="MK36">
        <f>IFERROR(OU36,"")</f>
        <v/>
      </c>
      <c r="ML36">
        <f>IFERROR(OV36,"")</f>
        <v/>
      </c>
      <c r="MM36">
        <f>IFERROR(OW36,"")</f>
        <v/>
      </c>
      <c r="MN36">
        <f>IFERROR(OX36,"")</f>
        <v/>
      </c>
      <c r="MO36">
        <f>IFERROR(OY36,"")</f>
        <v/>
      </c>
      <c r="MP36" s="1">
        <f>COUNTIFS(#REF!,LT36,#REF!,1,#REF!,"&gt;="&amp;MC36,#REF!,"&lt;="&amp;MB36,#REF!,"&lt;="&amp;ME36,#REF!,"&gt;="&amp;MF36,#REF!,"="&amp;KV36,#REF!,"="&amp;KX36)</f>
        <v/>
      </c>
      <c r="MQ36" s="1">
        <f>COUNTIFS(#REF!,LT36,#REF!,0,#REF!,"&gt;="&amp;MC36,#REF!,"&lt;="&amp;MB36,#REF!,"&lt;="&amp;ME36,#REF!,"&gt;="&amp;MF36,#REF!,"="&amp;KV36,#REF!,"="&amp;KX36)</f>
        <v/>
      </c>
      <c r="MR36" s="1">
        <f>COUNTIFS(#REF!,LT36,#REF!,1,#REF!,"&gt;="&amp;MC36,#REF!,"&lt;="&amp;MB36,#REF!,"&lt;="&amp;ME36,#REF!,"&gt;="&amp;MF36,#REF!,"="&amp;KW36,#REF!,"="&amp;KY36)</f>
        <v/>
      </c>
      <c r="MS36" s="1">
        <f>COUNTIFS(#REF!,LT36,#REF!,0,#REF!,"&gt;="&amp;MC36,#REF!,"&lt;="&amp;MB36,#REF!,"&lt;="&amp;ME36,#REF!,"&gt;="&amp;MF36,#REF!,"="&amp;KW36,#REF!,"="&amp;KY36)</f>
        <v/>
      </c>
      <c r="MT36" s="1">
        <f>COUNTIFS(#REF!,LT36,#REF!,1,#REF!,"&gt;="&amp;MI36,#REF!,"&lt;="&amp;MH36,#REF!,"&lt;="&amp;ME36,#REF!,"&gt;="&amp;MF36)</f>
        <v/>
      </c>
      <c r="MU36" s="1">
        <f>COUNTIFS(#REF!,LT36,#REF!,0,#REF!,"&gt;="&amp;MI36,#REF!,"&lt;="&amp;MH36,#REF!,"&lt;="&amp;ME36,#REF!,"&gt;="&amp;MF36)</f>
        <v/>
      </c>
      <c r="MV36" s="1">
        <f>COUNTIFS(#REF!,LT36,#REF!,1,#REF!,"&gt;="&amp;MI36,#REF!,"&lt;="&amp;MH36,#REF!,"="&amp;KZ36,#REF!,"="&amp;LA36,#REF!,"&lt;="&amp;ME36,#REF!,"&gt;="&amp;MF36)</f>
        <v/>
      </c>
      <c r="MW36" s="1">
        <f>COUNTIFS(#REF!,LT36,#REF!,0,#REF!,"&gt;="&amp;MI36,#REF!,"&lt;="&amp;MH36,#REF!,"="&amp;KZ36,#REF!,"="&amp;LA36,#REF!,"&lt;="&amp;ME36,#REF!,"&gt;="&amp;MF36)</f>
        <v/>
      </c>
      <c r="MX36" s="1">
        <f>COUNTIFS(#REF!,LT36,#REF!,1,#REF!,"&gt;="&amp;MC36,#REF!,"&lt;="&amp;MB36,#REF!,"&lt;="&amp;ME36,#REF!,"&gt;="&amp;MF36)</f>
        <v/>
      </c>
      <c r="MY36" s="1">
        <f>COUNTIFS(#REF!,LT36,#REF!,0,#REF!,"&gt;="&amp;MC36,#REF!,"&lt;="&amp;MB36,#REF!,"&lt;="&amp;ME36,#REF!,"&gt;="&amp;MF36)</f>
        <v/>
      </c>
      <c r="MZ36" s="1">
        <f>COUNTIFS(#REF!,LT36,#REF!,1,#REF!,"&lt;="&amp;ME36,#REF!,"&gt;="&amp;MF36,#REF!,"="&amp;KV36,#REF!,"="&amp;KX36)</f>
        <v/>
      </c>
      <c r="NA36" s="1">
        <f>COUNTIFS(#REF!,LT36,#REF!,0,#REF!,"&lt;="&amp;ME36,#REF!,"&gt;="&amp;MF36,#REF!,"="&amp;KV36,#REF!,"="&amp;KX36)</f>
        <v/>
      </c>
      <c r="NB36" s="1">
        <f>COUNTIFS(#REF!,LT36,#REF!,1,#REF!,"&lt;="&amp;ME36,#REF!,"&gt;="&amp;MF36,#REF!,"="&amp;KW36,#REF!,"="&amp;KY36)</f>
        <v/>
      </c>
      <c r="NC36" s="1">
        <f>COUNTIFS(#REF!,LT36,#REF!,0,#REF!,"&lt;="&amp;ME36,#REF!,"&gt;="&amp;MF36,#REF!,"="&amp;KW36,#REF!,"="&amp;KY36)</f>
        <v/>
      </c>
      <c r="ND36" s="1">
        <f>COUNTIFS(#REF!,LT36,#REF!,1,#REF!,"&gt;="&amp;MC36,#REF!,"&lt;="&amp;MB36,#REF!,"&lt;="&amp;ME36,#REF!,"&gt;="&amp;MF36,#REF!,"="&amp;KV36,#REF!,"="&amp;KX36)</f>
        <v/>
      </c>
      <c r="NE36" s="1">
        <f>COUNTIFS(#REF!,LT36,#REF!,0,#REF!,"&gt;="&amp;MC36,#REF!,"&lt;="&amp;MB36,#REF!,"&lt;="&amp;ME36,#REF!,"&gt;="&amp;MF36,#REF!,"="&amp;KV36,#REF!,"="&amp;KX36)</f>
        <v/>
      </c>
      <c r="NF36" s="1">
        <f>COUNTIFS(#REF!,LT36,#REF!,1,#REF!,"&gt;="&amp;MC36,#REF!,"&lt;="&amp;MB36,#REF!,"&lt;="&amp;ME36,#REF!,"&gt;="&amp;MF36,#REF!,"="&amp;KW36,#REF!,"="&amp;KY36)</f>
        <v/>
      </c>
      <c r="NG36" s="1">
        <f>COUNTIFS(#REF!,LT36,#REF!,0,#REF!,"&gt;="&amp;MC36,#REF!,"&lt;="&amp;MB36,#REF!,"&lt;="&amp;ME36,#REF!,"&gt;="&amp;MF36,#REF!,"="&amp;KW36,#REF!,"="&amp;KY36)</f>
        <v/>
      </c>
      <c r="NH36" s="1">
        <f>COUNTIFS(#REF!,LT36,#REF!,1,#REF!,"&gt;="&amp;MC36,#REF!,"&lt;="&amp;MB36,#REF!,"&lt;="&amp;ME36,#REF!,"&gt;="&amp;MF36,#REF!,"="&amp;KZ36,#REF!,"="&amp;LA36)</f>
        <v/>
      </c>
      <c r="NI36" s="1">
        <f>COUNTIFS(#REF!,LT36,#REF!,0,#REF!,"&gt;="&amp;MC36,#REF!,"&lt;="&amp;MB36,#REF!,"&lt;="&amp;ME36,#REF!,"&gt;="&amp;MF36,#REF!,"="&amp;KZ36,#REF!,"="&amp;LA36)</f>
        <v/>
      </c>
      <c r="NJ36" s="1">
        <f>COUNTIFS(#REF!,LT36,#REF!,1,#REF!,"&gt;="&amp;MI36,#REF!,"&lt;="&amp;MH36,#REF!,"&lt;="&amp;ME36,#REF!,"&gt;="&amp;MF36)</f>
        <v/>
      </c>
      <c r="NK36" s="1">
        <f>COUNTIFS(#REF!,LT36,#REF!,0,#REF!,"&gt;="&amp;MI36,#REF!,"&lt;="&amp;MH36,#REF!,"&lt;="&amp;ME36,#REF!,"&gt;="&amp;MF36)</f>
        <v/>
      </c>
      <c r="NL36" s="1">
        <f>COUNTIFS(#REF!,LT36,#REF!,1,#REF!,"&gt;="&amp;MI36,#REF!,"&lt;="&amp;MH36,#REF!,"="&amp;KZ36,#REF!,"="&amp;LA36,#REF!,"&lt;="&amp;ME36,#REF!,"&gt;="&amp;MF36)</f>
        <v/>
      </c>
      <c r="NM36" s="1">
        <f>COUNTIFS(#REF!,LT36,#REF!,0,#REF!,"&gt;="&amp;MI36,#REF!,"&lt;="&amp;MH36,#REF!,"="&amp;KZ36,#REF!,"="&amp;LA36,#REF!,"&lt;="&amp;ME36,#REF!,"&gt;="&amp;MF36)</f>
        <v/>
      </c>
      <c r="NN36" s="1">
        <f>COUNTIFS(#REF!,LT36,#REF!,1,#REF!,"&gt;="&amp;MC36,#REF!,"&lt;="&amp;MB36,#REF!,"&lt;="&amp;ME36,#REF!,"&gt;="&amp;MF36)</f>
        <v/>
      </c>
      <c r="NO36" s="1">
        <f>COUNTIFS(#REF!,LT36,#REF!,0,#REF!,"&gt;="&amp;MC36,#REF!,"&lt;="&amp;MB36,#REF!,"&lt;="&amp;ME36,#REF!,"&gt;="&amp;MF36)</f>
        <v/>
      </c>
      <c r="NP36" s="1">
        <f>COUNTIFS(#REF!,LT36,#REF!,1,#REF!,"&lt;="&amp;ME36,#REF!,"&gt;="&amp;MF36,#REF!,"="&amp;KV36,#REF!,"="&amp;KX36)</f>
        <v/>
      </c>
      <c r="NQ36" s="1">
        <f>COUNTIFS(#REF!,LT36,#REF!,0,#REF!,"&lt;="&amp;ME36,#REF!,"&gt;="&amp;MF36,#REF!,"="&amp;KV36,#REF!,"="&amp;KX36)</f>
        <v/>
      </c>
      <c r="NR36" s="1">
        <f>COUNTIFS(#REF!,LT36,#REF!,1,#REF!,"&lt;="&amp;ME36,#REF!,"&gt;="&amp;MF36,#REF!,"="&amp;KW36,#REF!,"="&amp;KY36)</f>
        <v/>
      </c>
      <c r="NS36" s="1">
        <f>COUNTIFS(#REF!,LT36,#REF!,0,#REF!,"&lt;="&amp;ME36,#REF!,"&gt;="&amp;MF36,#REF!,"="&amp;KW36,#REF!,"="&amp;KY36)</f>
        <v/>
      </c>
      <c r="NT36" s="1">
        <f>MP36+MR36+MT36+MV36+MX36+MZ36+NB36</f>
        <v/>
      </c>
      <c r="NU36" s="1">
        <f>MQ36+MS36+MU36+MW36+MY36+NA36+NC36</f>
        <v/>
      </c>
      <c r="NV36" s="1">
        <f>NT36+NU36</f>
        <v/>
      </c>
      <c r="NW36" s="33">
        <f>NT36/(NT36+NU36)</f>
        <v/>
      </c>
      <c r="NX36" s="3">
        <f>1/NW36</f>
        <v/>
      </c>
      <c r="NY36" s="1">
        <f>LH36</f>
        <v/>
      </c>
      <c r="NZ36" s="79">
        <f>(NW36*((NY36-1)*0.98))-((1-NW36)*1)</f>
        <v/>
      </c>
      <c r="OA36" s="34">
        <f>IF(LR36&lt;0.9,0,IF(AND(LR36&gt;1.1),0,1))</f>
        <v/>
      </c>
      <c r="OB36" s="34">
        <f>IF(LS36&lt;0.9,0,IF(AND(LS36&gt;1.1),0,1))</f>
        <v/>
      </c>
      <c r="OC36" s="32">
        <f>IF(NV36&gt;99,1,0)</f>
        <v/>
      </c>
      <c r="OD36" s="32">
        <f>IF(NZ36&gt;0.0799,1,0)</f>
        <v/>
      </c>
      <c r="OE36" s="32">
        <f>IF(NZ36&gt;OM36,1,0)</f>
        <v/>
      </c>
      <c r="OF36" s="32">
        <f>OC36+OD36+OE36+OA36+OB36</f>
        <v/>
      </c>
      <c r="OG36" s="1">
        <f>ND36+NF36+NH36+NJ36+NL36+NN36+NP36+NR36</f>
        <v/>
      </c>
      <c r="OH36" s="1">
        <f>NE36+NG36+NI36+NK36+NM36+NO36+NQ36+NS36</f>
        <v/>
      </c>
      <c r="OI36" s="1">
        <f>OG36+OH36</f>
        <v/>
      </c>
      <c r="OJ36" s="33">
        <f>OG36/(OG36+OH36)</f>
        <v/>
      </c>
      <c r="OK36" s="3">
        <f>1/OJ36</f>
        <v/>
      </c>
      <c r="OL36" s="1">
        <f>LI36</f>
        <v/>
      </c>
      <c r="OM36" s="79">
        <f>(OJ36*((OL36-1)*0.98))-((1-OJ36)*1)</f>
        <v/>
      </c>
      <c r="ON36" s="34">
        <f>IF(LR36&lt;0.9,0,IF(AND(LR36&gt;1.1),0,1))</f>
        <v/>
      </c>
      <c r="OO36" s="34">
        <f>IF(LS36&lt;0.9,0,IF(AND(LS36&gt;1.1),0,1))</f>
        <v/>
      </c>
      <c r="OP36" s="32">
        <f>IF(OI36&gt;99,1,0)</f>
        <v/>
      </c>
      <c r="OQ36" s="32">
        <f>IF(OM36&gt;0.0799,1,0)</f>
        <v/>
      </c>
      <c r="OR36" s="32">
        <f>IF(OM36&gt;OZ36,1,0)</f>
        <v/>
      </c>
      <c r="OS36" s="32">
        <f>OP36+OQ36+OR36+ON36+OO36</f>
        <v/>
      </c>
      <c r="OT36">
        <f>IF(OF36=5,"BackHome0-0",IF(AND(OS36=5),"BackAway0-0",""))</f>
        <v/>
      </c>
      <c r="OU36">
        <f>IF(OF36=5,KN36,IF(AND(OS36=5),KO36,""))</f>
        <v/>
      </c>
      <c r="OV36">
        <f>IF(OF36=5,"Match Odds",IF(AND(OS36=5),"Match Odds",""))</f>
        <v/>
      </c>
      <c r="OW36">
        <f>IF(OF36=5,KP36,IF(AND(OS36=5),KP36,""))</f>
        <v/>
      </c>
      <c r="OX36">
        <f>IF(OF36=5,"MATCH_ODDS",IF(AND(OS36=5),"MATCH_ODDS",""))</f>
        <v/>
      </c>
      <c r="OY36">
        <f>IF(OF36=5,"BACK",IF(AND(OS36=5),"BACK",""))</f>
        <v/>
      </c>
    </row>
    <row r="37" ht="16.5" customHeight="1" thickBot="1" thickTop="1">
      <c r="A37" s="2" t="n"/>
      <c r="KN37" s="1">
        <f>IF(INDEX(#REF!,MATCH('HT 0-0'!D37,#REF!,0))=INDEX(#REF!,MATCH('HT 0-0'!D37,#REF!,0)),INDEX(#REF!,MATCH('HT 0-0'!D37,#REF!,0)),"ERROR")</f>
        <v/>
      </c>
      <c r="KO37" s="1">
        <f>IF(INDEX(#REF!,MATCH('HT 0-0'!E37,#REF!,0))=INDEX(#REF!,MATCH('HT 0-0'!E37,#REF!,0)),INDEX(#REF!,MATCH('HT 0-0'!E37,#REF!,0)),"ERROR")</f>
        <v/>
      </c>
      <c r="KP37" s="1">
        <f>KN37&amp;" v "&amp;KO37</f>
        <v/>
      </c>
      <c r="KQ37">
        <f>B37&amp;"_"&amp;C37</f>
        <v/>
      </c>
      <c r="KR37" s="1">
        <f>IF((HW37/KK37)&lt;0.335,"G",IF((HW37/KK37)&gt;0.67,"R","A"))</f>
        <v/>
      </c>
      <c r="KS37" s="1">
        <f>IF((HX37/KK37)&lt;0.335,"G",IF((HX37/KK37)&gt;0.67,"R","A"))</f>
        <v/>
      </c>
      <c r="KT37" s="1">
        <f>IF((IH37/KK37)&lt;0.335,"G",IF((IH37/KK37)&gt;0.67,"R","A"))</f>
        <v/>
      </c>
      <c r="KU37" s="1">
        <f>IF((II37/KK37)&lt;0.335,"G",IF((II37/KK37)&gt;0.67,"R","A"))</f>
        <v/>
      </c>
      <c r="KV37" s="1">
        <f>IF((HZ37/KK37)&lt;0.335,"G",IF((HZ37/KK37)&gt;0.67,"R","A"))</f>
        <v/>
      </c>
      <c r="KW37" s="1">
        <f>IF((HY37/KK37)&lt;0.335,"G",IF((HY37/KK37)&gt;0.67,"R","A"))</f>
        <v/>
      </c>
      <c r="KX37" s="1">
        <f>IF((IK37/KK37)&lt;0.335,"G",IF((IK37/KK37)&gt;0.67,"R","A"))</f>
        <v/>
      </c>
      <c r="KY37" s="1">
        <f>IF((IJ37/KK37)&lt;0.335,"G",IF((IJ37/KK37)&gt;0.67,"R","A"))</f>
        <v/>
      </c>
      <c r="KZ37" s="1">
        <f>IF((HQ37/KK37)&lt;0.335,"G",IF((HQ37/KK37)&gt;0.67,"R","A"))</f>
        <v/>
      </c>
      <c r="LA37" s="1">
        <f>IF((IB37/KK37)&lt;0.335,"G",IF((IB37/KK37)&gt;0.67,"R","A"))</f>
        <v/>
      </c>
      <c r="LB37">
        <f>IF(LQ37="0-0",INDEX(Scrape!#REF!,MATCH('HT 0-0'!KP37,Scrape!$B:$B,0)),"")</f>
        <v/>
      </c>
      <c r="LC37">
        <f>IF(LQ37="0-0",INDEX(Scrape!$A:$A,MATCH('HT 0-0'!KP37,Scrape!$B:$B,0)),"")</f>
        <v/>
      </c>
      <c r="LD37">
        <f>IF(LQ37="0-0",INDEX(Scrape!$B:$B,MATCH('HT 0-0'!KP37,Scrape!$B:$B,0)),"")</f>
        <v/>
      </c>
      <c r="LE37">
        <f>IF(LQ37="0-0",INDEX(Scrape!$C:$C,MATCH('HT 0-0'!KP37,Scrape!$B:$B,0)),"")</f>
        <v/>
      </c>
      <c r="LF37">
        <f>IF(LQ37="0-0",INDEX(Scrape!$D:$D,MATCH('HT 0-0'!KP37,Scrape!$B:$B,0)),"")</f>
        <v/>
      </c>
      <c r="LG37">
        <f>IF(LQ37="0-0",INDEX(Scrape!$E:$E,MATCH('HT 0-0'!KP37,Scrape!$B:$B,0)),"")</f>
        <v/>
      </c>
      <c r="LH37">
        <f>IF(LQ37="0-0",INDEX(Scrape!$F:$F,MATCH('HT 0-0'!KP37,Scrape!$B:$B,0)),"")</f>
        <v/>
      </c>
      <c r="LI37">
        <f>IF(LQ37="0-0",INDEX(Scrape!$G:$G,MATCH('HT 0-0'!KP37,Scrape!$B:$B,0)),"")</f>
        <v/>
      </c>
      <c r="LJ37">
        <f>IF(LQ37="0-0",INDEX(Scrape!$H:$H,MATCH('HT 0-0'!KP37,Scrape!$B:$B,0)),"")</f>
        <v/>
      </c>
      <c r="LK37">
        <f>IF(LQ37="0-0",INDEX(Scrape!$I:$I,MATCH('HT 0-0'!KP37,Scrape!$B:$B,0)),"")</f>
        <v/>
      </c>
      <c r="LL37">
        <f>IF(LQ37="0-0",INDEX(Scrape!$J:$J,MATCH('HT 0-0'!KP37,Scrape!$B:$B,0)),"")</f>
        <v/>
      </c>
      <c r="LM37">
        <f>IF(LQ37="0-0",INDEX(Scrape!$K:$K,MATCH('HT 0-0'!KP37,Scrape!$B:$B,0)),"")</f>
        <v/>
      </c>
      <c r="LN37">
        <f>IF(LQ37="0-0",INDEX(Scrape!$L:$L,MATCH('HT 0-0'!KP37,Scrape!$B:$B,0)),"")</f>
        <v/>
      </c>
      <c r="LO37">
        <f>IF(LQ37="0-0",INDEX(Scrape!$M:$M,MATCH('HT 0-0'!KP37,Scrape!$B:$B,0)),"")</f>
        <v/>
      </c>
      <c r="LP37">
        <f>IF(LQ37="0-0",INDEX(Scrape!$N:$N,MATCH('HT 0-0'!KP37,Scrape!$B:$B,0)),"")</f>
        <v/>
      </c>
      <c r="LQ37">
        <f>INDEX(Scrape!$O:$O,MATCH('HT 0-0'!KP37,Scrape!$B:$B,0))</f>
        <v/>
      </c>
      <c r="LR37">
        <f>(1/LJ37)+(1/LI37)+(1/LH37)</f>
        <v/>
      </c>
      <c r="LS37">
        <f>(1/LG37)+(1/LF37)+(1/LE37)</f>
        <v/>
      </c>
      <c r="LT37" s="8">
        <f>IF(INDEX(#REF!,MATCH(KQ37,#REF!,0))=INDEX(#REF!,MATCH(KQ37,#REF!,0)),INDEX(#REF!,MATCH(KQ37,#REF!,0)),"ERROR")</f>
        <v/>
      </c>
      <c r="LU37" s="4">
        <f>IF(KR37="G",2,IF(KR37="R",0.5,IF(KR37="A",1)))</f>
        <v/>
      </c>
      <c r="LV37" s="4">
        <f>IF(KS37="G",0.5,IF(KS37="R",2,IF(KS37="A",1)))</f>
        <v/>
      </c>
      <c r="LW37" s="4">
        <f>IF(KT37="G",2,IF(KT37="R",0.5,IF(KT37="A",1)))</f>
        <v/>
      </c>
      <c r="LX37" s="4">
        <f>IF(KU37="G",0.5,IF(KU37="R",2,IF(KU37="A",1)))</f>
        <v/>
      </c>
      <c r="LY37" s="7">
        <f>(LK37*(LU37+LX37)+(LL37*(LU37+LX37)))</f>
        <v/>
      </c>
      <c r="LZ37" s="7">
        <f>(LN37*(LV37+LW37)+(LO37*(LV37+LW37)))</f>
        <v/>
      </c>
      <c r="MA37" s="11">
        <f>LY37-LZ37</f>
        <v/>
      </c>
      <c r="MB37" s="5">
        <f>MA37+2</f>
        <v/>
      </c>
      <c r="MC37" s="6">
        <f>MA37-2</f>
        <v/>
      </c>
      <c r="MD37" s="4">
        <f>LE37</f>
        <v/>
      </c>
      <c r="ME37" s="9">
        <f>IF(MD37=0,1000,MD37+0.75)</f>
        <v/>
      </c>
      <c r="MF37" s="10">
        <f>IF(MD37=0,0,MD37-0.75)</f>
        <v/>
      </c>
      <c r="MG37" s="4">
        <f>((LM37*(LU37+LX37))-((LP37*(LV37+LW37))))</f>
        <v/>
      </c>
      <c r="MH37" s="9">
        <f>MG37*1.2</f>
        <v/>
      </c>
      <c r="MI37" s="10">
        <f>MG37*0.8</f>
        <v/>
      </c>
      <c r="MJ37">
        <f>IFERROR(OT37,"")</f>
        <v/>
      </c>
      <c r="MK37">
        <f>IFERROR(OU37,"")</f>
        <v/>
      </c>
      <c r="ML37">
        <f>IFERROR(OV37,"")</f>
        <v/>
      </c>
      <c r="MM37">
        <f>IFERROR(OW37,"")</f>
        <v/>
      </c>
      <c r="MN37">
        <f>IFERROR(OX37,"")</f>
        <v/>
      </c>
      <c r="MO37">
        <f>IFERROR(OY37,"")</f>
        <v/>
      </c>
      <c r="MP37" s="1">
        <f>COUNTIFS(#REF!,LT37,#REF!,1,#REF!,"&gt;="&amp;MC37,#REF!,"&lt;="&amp;MB37,#REF!,"&lt;="&amp;ME37,#REF!,"&gt;="&amp;MF37,#REF!,"="&amp;KV37,#REF!,"="&amp;KX37)</f>
        <v/>
      </c>
      <c r="MQ37" s="1">
        <f>COUNTIFS(#REF!,LT37,#REF!,0,#REF!,"&gt;="&amp;MC37,#REF!,"&lt;="&amp;MB37,#REF!,"&lt;="&amp;ME37,#REF!,"&gt;="&amp;MF37,#REF!,"="&amp;KV37,#REF!,"="&amp;KX37)</f>
        <v/>
      </c>
      <c r="MR37" s="1">
        <f>COUNTIFS(#REF!,LT37,#REF!,1,#REF!,"&gt;="&amp;MC37,#REF!,"&lt;="&amp;MB37,#REF!,"&lt;="&amp;ME37,#REF!,"&gt;="&amp;MF37,#REF!,"="&amp;KW37,#REF!,"="&amp;KY37)</f>
        <v/>
      </c>
      <c r="MS37" s="1">
        <f>COUNTIFS(#REF!,LT37,#REF!,0,#REF!,"&gt;="&amp;MC37,#REF!,"&lt;="&amp;MB37,#REF!,"&lt;="&amp;ME37,#REF!,"&gt;="&amp;MF37,#REF!,"="&amp;KW37,#REF!,"="&amp;KY37)</f>
        <v/>
      </c>
      <c r="MT37" s="1">
        <f>COUNTIFS(#REF!,LT37,#REF!,1,#REF!,"&gt;="&amp;MI37,#REF!,"&lt;="&amp;MH37,#REF!,"&lt;="&amp;ME37,#REF!,"&gt;="&amp;MF37)</f>
        <v/>
      </c>
      <c r="MU37" s="1">
        <f>COUNTIFS(#REF!,LT37,#REF!,0,#REF!,"&gt;="&amp;MI37,#REF!,"&lt;="&amp;MH37,#REF!,"&lt;="&amp;ME37,#REF!,"&gt;="&amp;MF37)</f>
        <v/>
      </c>
      <c r="MV37" s="1">
        <f>COUNTIFS(#REF!,LT37,#REF!,1,#REF!,"&gt;="&amp;MI37,#REF!,"&lt;="&amp;MH37,#REF!,"="&amp;KZ37,#REF!,"="&amp;LA37,#REF!,"&lt;="&amp;ME37,#REF!,"&gt;="&amp;MF37)</f>
        <v/>
      </c>
      <c r="MW37" s="1">
        <f>COUNTIFS(#REF!,LT37,#REF!,0,#REF!,"&gt;="&amp;MI37,#REF!,"&lt;="&amp;MH37,#REF!,"="&amp;KZ37,#REF!,"="&amp;LA37,#REF!,"&lt;="&amp;ME37,#REF!,"&gt;="&amp;MF37)</f>
        <v/>
      </c>
      <c r="MX37" s="1">
        <f>COUNTIFS(#REF!,LT37,#REF!,1,#REF!,"&gt;="&amp;MC37,#REF!,"&lt;="&amp;MB37,#REF!,"&lt;="&amp;ME37,#REF!,"&gt;="&amp;MF37)</f>
        <v/>
      </c>
      <c r="MY37" s="1">
        <f>COUNTIFS(#REF!,LT37,#REF!,0,#REF!,"&gt;="&amp;MC37,#REF!,"&lt;="&amp;MB37,#REF!,"&lt;="&amp;ME37,#REF!,"&gt;="&amp;MF37)</f>
        <v/>
      </c>
      <c r="MZ37" s="1">
        <f>COUNTIFS(#REF!,LT37,#REF!,1,#REF!,"&lt;="&amp;ME37,#REF!,"&gt;="&amp;MF37,#REF!,"="&amp;KV37,#REF!,"="&amp;KX37)</f>
        <v/>
      </c>
      <c r="NA37" s="1">
        <f>COUNTIFS(#REF!,LT37,#REF!,0,#REF!,"&lt;="&amp;ME37,#REF!,"&gt;="&amp;MF37,#REF!,"="&amp;KV37,#REF!,"="&amp;KX37)</f>
        <v/>
      </c>
      <c r="NB37" s="1">
        <f>COUNTIFS(#REF!,LT37,#REF!,1,#REF!,"&lt;="&amp;ME37,#REF!,"&gt;="&amp;MF37,#REF!,"="&amp;KW37,#REF!,"="&amp;KY37)</f>
        <v/>
      </c>
      <c r="NC37" s="1">
        <f>COUNTIFS(#REF!,LT37,#REF!,0,#REF!,"&lt;="&amp;ME37,#REF!,"&gt;="&amp;MF37,#REF!,"="&amp;KW37,#REF!,"="&amp;KY37)</f>
        <v/>
      </c>
      <c r="ND37" s="1">
        <f>COUNTIFS(#REF!,LT37,#REF!,1,#REF!,"&gt;="&amp;MC37,#REF!,"&lt;="&amp;MB37,#REF!,"&lt;="&amp;ME37,#REF!,"&gt;="&amp;MF37,#REF!,"="&amp;KV37,#REF!,"="&amp;KX37)</f>
        <v/>
      </c>
      <c r="NE37" s="1">
        <f>COUNTIFS(#REF!,LT37,#REF!,0,#REF!,"&gt;="&amp;MC37,#REF!,"&lt;="&amp;MB37,#REF!,"&lt;="&amp;ME37,#REF!,"&gt;="&amp;MF37,#REF!,"="&amp;KV37,#REF!,"="&amp;KX37)</f>
        <v/>
      </c>
      <c r="NF37" s="1">
        <f>COUNTIFS(#REF!,LT37,#REF!,1,#REF!,"&gt;="&amp;MC37,#REF!,"&lt;="&amp;MB37,#REF!,"&lt;="&amp;ME37,#REF!,"&gt;="&amp;MF37,#REF!,"="&amp;KW37,#REF!,"="&amp;KY37)</f>
        <v/>
      </c>
      <c r="NG37" s="1">
        <f>COUNTIFS(#REF!,LT37,#REF!,0,#REF!,"&gt;="&amp;MC37,#REF!,"&lt;="&amp;MB37,#REF!,"&lt;="&amp;ME37,#REF!,"&gt;="&amp;MF37,#REF!,"="&amp;KW37,#REF!,"="&amp;KY37)</f>
        <v/>
      </c>
      <c r="NH37" s="1">
        <f>COUNTIFS(#REF!,LT37,#REF!,1,#REF!,"&gt;="&amp;MC37,#REF!,"&lt;="&amp;MB37,#REF!,"&lt;="&amp;ME37,#REF!,"&gt;="&amp;MF37,#REF!,"="&amp;KZ37,#REF!,"="&amp;LA37)</f>
        <v/>
      </c>
      <c r="NI37" s="1">
        <f>COUNTIFS(#REF!,LT37,#REF!,0,#REF!,"&gt;="&amp;MC37,#REF!,"&lt;="&amp;MB37,#REF!,"&lt;="&amp;ME37,#REF!,"&gt;="&amp;MF37,#REF!,"="&amp;KZ37,#REF!,"="&amp;LA37)</f>
        <v/>
      </c>
      <c r="NJ37" s="1">
        <f>COUNTIFS(#REF!,LT37,#REF!,1,#REF!,"&gt;="&amp;MI37,#REF!,"&lt;="&amp;MH37,#REF!,"&lt;="&amp;ME37,#REF!,"&gt;="&amp;MF37)</f>
        <v/>
      </c>
      <c r="NK37" s="1">
        <f>COUNTIFS(#REF!,LT37,#REF!,0,#REF!,"&gt;="&amp;MI37,#REF!,"&lt;="&amp;MH37,#REF!,"&lt;="&amp;ME37,#REF!,"&gt;="&amp;MF37)</f>
        <v/>
      </c>
      <c r="NL37" s="1">
        <f>COUNTIFS(#REF!,LT37,#REF!,1,#REF!,"&gt;="&amp;MI37,#REF!,"&lt;="&amp;MH37,#REF!,"="&amp;KZ37,#REF!,"="&amp;LA37,#REF!,"&lt;="&amp;ME37,#REF!,"&gt;="&amp;MF37)</f>
        <v/>
      </c>
      <c r="NM37" s="1">
        <f>COUNTIFS(#REF!,LT37,#REF!,0,#REF!,"&gt;="&amp;MI37,#REF!,"&lt;="&amp;MH37,#REF!,"="&amp;KZ37,#REF!,"="&amp;LA37,#REF!,"&lt;="&amp;ME37,#REF!,"&gt;="&amp;MF37)</f>
        <v/>
      </c>
      <c r="NN37" s="1">
        <f>COUNTIFS(#REF!,LT37,#REF!,1,#REF!,"&gt;="&amp;MC37,#REF!,"&lt;="&amp;MB37,#REF!,"&lt;="&amp;ME37,#REF!,"&gt;="&amp;MF37)</f>
        <v/>
      </c>
      <c r="NO37" s="1">
        <f>COUNTIFS(#REF!,LT37,#REF!,0,#REF!,"&gt;="&amp;MC37,#REF!,"&lt;="&amp;MB37,#REF!,"&lt;="&amp;ME37,#REF!,"&gt;="&amp;MF37)</f>
        <v/>
      </c>
      <c r="NP37" s="1">
        <f>COUNTIFS(#REF!,LT37,#REF!,1,#REF!,"&lt;="&amp;ME37,#REF!,"&gt;="&amp;MF37,#REF!,"="&amp;KV37,#REF!,"="&amp;KX37)</f>
        <v/>
      </c>
      <c r="NQ37" s="1">
        <f>COUNTIFS(#REF!,LT37,#REF!,0,#REF!,"&lt;="&amp;ME37,#REF!,"&gt;="&amp;MF37,#REF!,"="&amp;KV37,#REF!,"="&amp;KX37)</f>
        <v/>
      </c>
      <c r="NR37" s="1">
        <f>COUNTIFS(#REF!,LT37,#REF!,1,#REF!,"&lt;="&amp;ME37,#REF!,"&gt;="&amp;MF37,#REF!,"="&amp;KW37,#REF!,"="&amp;KY37)</f>
        <v/>
      </c>
      <c r="NS37" s="1">
        <f>COUNTIFS(#REF!,LT37,#REF!,0,#REF!,"&lt;="&amp;ME37,#REF!,"&gt;="&amp;MF37,#REF!,"="&amp;KW37,#REF!,"="&amp;KY37)</f>
        <v/>
      </c>
      <c r="NT37" s="1">
        <f>MP37+MR37+MT37+MV37+MX37+MZ37+NB37</f>
        <v/>
      </c>
      <c r="NU37" s="1">
        <f>MQ37+MS37+MU37+MW37+MY37+NA37+NC37</f>
        <v/>
      </c>
      <c r="NV37" s="1">
        <f>NT37+NU37</f>
        <v/>
      </c>
      <c r="NW37" s="33">
        <f>NT37/(NT37+NU37)</f>
        <v/>
      </c>
      <c r="NX37" s="3">
        <f>1/NW37</f>
        <v/>
      </c>
      <c r="NY37" s="1">
        <f>LH37</f>
        <v/>
      </c>
      <c r="NZ37" s="79">
        <f>(NW37*((NY37-1)*0.98))-((1-NW37)*1)</f>
        <v/>
      </c>
      <c r="OA37" s="34">
        <f>IF(LR37&lt;0.9,0,IF(AND(LR37&gt;1.1),0,1))</f>
        <v/>
      </c>
      <c r="OB37" s="34">
        <f>IF(LS37&lt;0.9,0,IF(AND(LS37&gt;1.1),0,1))</f>
        <v/>
      </c>
      <c r="OC37" s="32">
        <f>IF(NV37&gt;99,1,0)</f>
        <v/>
      </c>
      <c r="OD37" s="32">
        <f>IF(NZ37&gt;0.0799,1,0)</f>
        <v/>
      </c>
      <c r="OE37" s="32">
        <f>IF(NZ37&gt;OM37,1,0)</f>
        <v/>
      </c>
      <c r="OF37" s="32">
        <f>OC37+OD37+OE37+OA37+OB37</f>
        <v/>
      </c>
      <c r="OG37" s="1">
        <f>ND37+NF37+NH37+NJ37+NL37+NN37+NP37+NR37</f>
        <v/>
      </c>
      <c r="OH37" s="1">
        <f>NE37+NG37+NI37+NK37+NM37+NO37+NQ37+NS37</f>
        <v/>
      </c>
      <c r="OI37" s="1">
        <f>OG37+OH37</f>
        <v/>
      </c>
      <c r="OJ37" s="33">
        <f>OG37/(OG37+OH37)</f>
        <v/>
      </c>
      <c r="OK37" s="3">
        <f>1/OJ37</f>
        <v/>
      </c>
      <c r="OL37" s="1">
        <f>LI37</f>
        <v/>
      </c>
      <c r="OM37" s="79">
        <f>(OJ37*((OL37-1)*0.98))-((1-OJ37)*1)</f>
        <v/>
      </c>
      <c r="ON37" s="34">
        <f>IF(LR37&lt;0.9,0,IF(AND(LR37&gt;1.1),0,1))</f>
        <v/>
      </c>
      <c r="OO37" s="34">
        <f>IF(LS37&lt;0.9,0,IF(AND(LS37&gt;1.1),0,1))</f>
        <v/>
      </c>
      <c r="OP37" s="32">
        <f>IF(OI37&gt;99,1,0)</f>
        <v/>
      </c>
      <c r="OQ37" s="32">
        <f>IF(OM37&gt;0.0799,1,0)</f>
        <v/>
      </c>
      <c r="OR37" s="32">
        <f>IF(OM37&gt;OZ37,1,0)</f>
        <v/>
      </c>
      <c r="OS37" s="32">
        <f>OP37+OQ37+OR37+ON37+OO37</f>
        <v/>
      </c>
      <c r="OT37">
        <f>IF(OF37=5,"BackHome0-0",IF(AND(OS37=5),"BackAway0-0",""))</f>
        <v/>
      </c>
      <c r="OU37">
        <f>IF(OF37=5,KN37,IF(AND(OS37=5),KO37,""))</f>
        <v/>
      </c>
      <c r="OV37">
        <f>IF(OF37=5,"Match Odds",IF(AND(OS37=5),"Match Odds",""))</f>
        <v/>
      </c>
      <c r="OW37">
        <f>IF(OF37=5,KP37,IF(AND(OS37=5),KP37,""))</f>
        <v/>
      </c>
      <c r="OX37">
        <f>IF(OF37=5,"MATCH_ODDS",IF(AND(OS37=5),"MATCH_ODDS",""))</f>
        <v/>
      </c>
      <c r="OY37">
        <f>IF(OF37=5,"BACK",IF(AND(OS37=5),"BACK",""))</f>
        <v/>
      </c>
    </row>
    <row r="38" ht="16.5" customHeight="1" thickBot="1" thickTop="1">
      <c r="A38" s="2" t="n"/>
      <c r="KN38" s="1">
        <f>IF(INDEX(#REF!,MATCH('HT 0-0'!D38,#REF!,0))=INDEX(#REF!,MATCH('HT 0-0'!D38,#REF!,0)),INDEX(#REF!,MATCH('HT 0-0'!D38,#REF!,0)),"ERROR")</f>
        <v/>
      </c>
      <c r="KO38" s="1">
        <f>IF(INDEX(#REF!,MATCH('HT 0-0'!E38,#REF!,0))=INDEX(#REF!,MATCH('HT 0-0'!E38,#REF!,0)),INDEX(#REF!,MATCH('HT 0-0'!E38,#REF!,0)),"ERROR")</f>
        <v/>
      </c>
      <c r="KP38" s="1">
        <f>KN38&amp;" v "&amp;KO38</f>
        <v/>
      </c>
      <c r="KQ38">
        <f>B38&amp;"_"&amp;C38</f>
        <v/>
      </c>
      <c r="KR38" s="1">
        <f>IF((HW38/KK38)&lt;0.335,"G",IF((HW38/KK38)&gt;0.67,"R","A"))</f>
        <v/>
      </c>
      <c r="KS38" s="1">
        <f>IF((HX38/KK38)&lt;0.335,"G",IF((HX38/KK38)&gt;0.67,"R","A"))</f>
        <v/>
      </c>
      <c r="KT38" s="1">
        <f>IF((IH38/KK38)&lt;0.335,"G",IF((IH38/KK38)&gt;0.67,"R","A"))</f>
        <v/>
      </c>
      <c r="KU38" s="1">
        <f>IF((II38/KK38)&lt;0.335,"G",IF((II38/KK38)&gt;0.67,"R","A"))</f>
        <v/>
      </c>
      <c r="KV38" s="1">
        <f>IF((HZ38/KK38)&lt;0.335,"G",IF((HZ38/KK38)&gt;0.67,"R","A"))</f>
        <v/>
      </c>
      <c r="KW38" s="1">
        <f>IF((HY38/KK38)&lt;0.335,"G",IF((HY38/KK38)&gt;0.67,"R","A"))</f>
        <v/>
      </c>
      <c r="KX38" s="1">
        <f>IF((IK38/KK38)&lt;0.335,"G",IF((IK38/KK38)&gt;0.67,"R","A"))</f>
        <v/>
      </c>
      <c r="KY38" s="1">
        <f>IF((IJ38/KK38)&lt;0.335,"G",IF((IJ38/KK38)&gt;0.67,"R","A"))</f>
        <v/>
      </c>
      <c r="KZ38" s="1">
        <f>IF((HQ38/KK38)&lt;0.335,"G",IF((HQ38/KK38)&gt;0.67,"R","A"))</f>
        <v/>
      </c>
      <c r="LA38" s="1">
        <f>IF((IB38/KK38)&lt;0.335,"G",IF((IB38/KK38)&gt;0.67,"R","A"))</f>
        <v/>
      </c>
      <c r="LB38">
        <f>IF(LQ38="0-0",INDEX(Scrape!#REF!,MATCH('HT 0-0'!KP38,Scrape!$B:$B,0)),"")</f>
        <v/>
      </c>
      <c r="LC38">
        <f>IF(LQ38="0-0",INDEX(Scrape!$A:$A,MATCH('HT 0-0'!KP38,Scrape!$B:$B,0)),"")</f>
        <v/>
      </c>
      <c r="LD38">
        <f>IF(LQ38="0-0",INDEX(Scrape!$B:$B,MATCH('HT 0-0'!KP38,Scrape!$B:$B,0)),"")</f>
        <v/>
      </c>
      <c r="LE38">
        <f>IF(LQ38="0-0",INDEX(Scrape!$C:$C,MATCH('HT 0-0'!KP38,Scrape!$B:$B,0)),"")</f>
        <v/>
      </c>
      <c r="LF38">
        <f>IF(LQ38="0-0",INDEX(Scrape!$D:$D,MATCH('HT 0-0'!KP38,Scrape!$B:$B,0)),"")</f>
        <v/>
      </c>
      <c r="LG38">
        <f>IF(LQ38="0-0",INDEX(Scrape!$E:$E,MATCH('HT 0-0'!KP38,Scrape!$B:$B,0)),"")</f>
        <v/>
      </c>
      <c r="LH38">
        <f>IF(LQ38="0-0",INDEX(Scrape!$F:$F,MATCH('HT 0-0'!KP38,Scrape!$B:$B,0)),"")</f>
        <v/>
      </c>
      <c r="LI38">
        <f>IF(LQ38="0-0",INDEX(Scrape!$G:$G,MATCH('HT 0-0'!KP38,Scrape!$B:$B,0)),"")</f>
        <v/>
      </c>
      <c r="LJ38">
        <f>IF(LQ38="0-0",INDEX(Scrape!$H:$H,MATCH('HT 0-0'!KP38,Scrape!$B:$B,0)),"")</f>
        <v/>
      </c>
      <c r="LK38">
        <f>IF(LQ38="0-0",INDEX(Scrape!$I:$I,MATCH('HT 0-0'!KP38,Scrape!$B:$B,0)),"")</f>
        <v/>
      </c>
      <c r="LL38">
        <f>IF(LQ38="0-0",INDEX(Scrape!$J:$J,MATCH('HT 0-0'!KP38,Scrape!$B:$B,0)),"")</f>
        <v/>
      </c>
      <c r="LM38">
        <f>IF(LQ38="0-0",INDEX(Scrape!$K:$K,MATCH('HT 0-0'!KP38,Scrape!$B:$B,0)),"")</f>
        <v/>
      </c>
      <c r="LN38">
        <f>IF(LQ38="0-0",INDEX(Scrape!$L:$L,MATCH('HT 0-0'!KP38,Scrape!$B:$B,0)),"")</f>
        <v/>
      </c>
      <c r="LO38">
        <f>IF(LQ38="0-0",INDEX(Scrape!$M:$M,MATCH('HT 0-0'!KP38,Scrape!$B:$B,0)),"")</f>
        <v/>
      </c>
      <c r="LP38">
        <f>IF(LQ38="0-0",INDEX(Scrape!$N:$N,MATCH('HT 0-0'!KP38,Scrape!$B:$B,0)),"")</f>
        <v/>
      </c>
      <c r="LQ38">
        <f>INDEX(Scrape!$O:$O,MATCH('HT 0-0'!KP38,Scrape!$B:$B,0))</f>
        <v/>
      </c>
      <c r="LR38">
        <f>(1/LJ38)+(1/LI38)+(1/LH38)</f>
        <v/>
      </c>
      <c r="LS38">
        <f>(1/LG38)+(1/LF38)+(1/LE38)</f>
        <v/>
      </c>
      <c r="LT38" s="8">
        <f>IF(INDEX(#REF!,MATCH(KQ38,#REF!,0))=INDEX(#REF!,MATCH(KQ38,#REF!,0)),INDEX(#REF!,MATCH(KQ38,#REF!,0)),"ERROR")</f>
        <v/>
      </c>
      <c r="LU38" s="4">
        <f>IF(KR38="G",2,IF(KR38="R",0.5,IF(KR38="A",1)))</f>
        <v/>
      </c>
      <c r="LV38" s="4">
        <f>IF(KS38="G",0.5,IF(KS38="R",2,IF(KS38="A",1)))</f>
        <v/>
      </c>
      <c r="LW38" s="4">
        <f>IF(KT38="G",2,IF(KT38="R",0.5,IF(KT38="A",1)))</f>
        <v/>
      </c>
      <c r="LX38" s="4">
        <f>IF(KU38="G",0.5,IF(KU38="R",2,IF(KU38="A",1)))</f>
        <v/>
      </c>
      <c r="LY38" s="7">
        <f>(LK38*(LU38+LX38)+(LL38*(LU38+LX38)))</f>
        <v/>
      </c>
      <c r="LZ38" s="7">
        <f>(LN38*(LV38+LW38)+(LO38*(LV38+LW38)))</f>
        <v/>
      </c>
      <c r="MA38" s="11">
        <f>LY38-LZ38</f>
        <v/>
      </c>
      <c r="MB38" s="5">
        <f>MA38+2</f>
        <v/>
      </c>
      <c r="MC38" s="6">
        <f>MA38-2</f>
        <v/>
      </c>
      <c r="MD38" s="4">
        <f>LE38</f>
        <v/>
      </c>
      <c r="ME38" s="9">
        <f>IF(MD38=0,1000,MD38+0.75)</f>
        <v/>
      </c>
      <c r="MF38" s="10">
        <f>IF(MD38=0,0,MD38-0.75)</f>
        <v/>
      </c>
      <c r="MG38" s="4">
        <f>((LM38*(LU38+LX38))-((LP38*(LV38+LW38))))</f>
        <v/>
      </c>
      <c r="MH38" s="9">
        <f>MG38*1.2</f>
        <v/>
      </c>
      <c r="MI38" s="10">
        <f>MG38*0.8</f>
        <v/>
      </c>
      <c r="MJ38">
        <f>IFERROR(OT38,"")</f>
        <v/>
      </c>
      <c r="MK38">
        <f>IFERROR(OU38,"")</f>
        <v/>
      </c>
      <c r="ML38">
        <f>IFERROR(OV38,"")</f>
        <v/>
      </c>
      <c r="MM38">
        <f>IFERROR(OW38,"")</f>
        <v/>
      </c>
      <c r="MN38">
        <f>IFERROR(OX38,"")</f>
        <v/>
      </c>
      <c r="MO38">
        <f>IFERROR(OY38,"")</f>
        <v/>
      </c>
      <c r="MP38" s="1">
        <f>COUNTIFS(#REF!,LT38,#REF!,1,#REF!,"&gt;="&amp;MC38,#REF!,"&lt;="&amp;MB38,#REF!,"&lt;="&amp;ME38,#REF!,"&gt;="&amp;MF38,#REF!,"="&amp;KV38,#REF!,"="&amp;KX38)</f>
        <v/>
      </c>
      <c r="MQ38" s="1">
        <f>COUNTIFS(#REF!,LT38,#REF!,0,#REF!,"&gt;="&amp;MC38,#REF!,"&lt;="&amp;MB38,#REF!,"&lt;="&amp;ME38,#REF!,"&gt;="&amp;MF38,#REF!,"="&amp;KV38,#REF!,"="&amp;KX38)</f>
        <v/>
      </c>
      <c r="MR38" s="1">
        <f>COUNTIFS(#REF!,LT38,#REF!,1,#REF!,"&gt;="&amp;MC38,#REF!,"&lt;="&amp;MB38,#REF!,"&lt;="&amp;ME38,#REF!,"&gt;="&amp;MF38,#REF!,"="&amp;KW38,#REF!,"="&amp;KY38)</f>
        <v/>
      </c>
      <c r="MS38" s="1">
        <f>COUNTIFS(#REF!,LT38,#REF!,0,#REF!,"&gt;="&amp;MC38,#REF!,"&lt;="&amp;MB38,#REF!,"&lt;="&amp;ME38,#REF!,"&gt;="&amp;MF38,#REF!,"="&amp;KW38,#REF!,"="&amp;KY38)</f>
        <v/>
      </c>
      <c r="MT38" s="1">
        <f>COUNTIFS(#REF!,LT38,#REF!,1,#REF!,"&gt;="&amp;MI38,#REF!,"&lt;="&amp;MH38,#REF!,"&lt;="&amp;ME38,#REF!,"&gt;="&amp;MF38)</f>
        <v/>
      </c>
      <c r="MU38" s="1">
        <f>COUNTIFS(#REF!,LT38,#REF!,0,#REF!,"&gt;="&amp;MI38,#REF!,"&lt;="&amp;MH38,#REF!,"&lt;="&amp;ME38,#REF!,"&gt;="&amp;MF38)</f>
        <v/>
      </c>
      <c r="MV38" s="1">
        <f>COUNTIFS(#REF!,LT38,#REF!,1,#REF!,"&gt;="&amp;MI38,#REF!,"&lt;="&amp;MH38,#REF!,"="&amp;KZ38,#REF!,"="&amp;LA38,#REF!,"&lt;="&amp;ME38,#REF!,"&gt;="&amp;MF38)</f>
        <v/>
      </c>
      <c r="MW38" s="1">
        <f>COUNTIFS(#REF!,LT38,#REF!,0,#REF!,"&gt;="&amp;MI38,#REF!,"&lt;="&amp;MH38,#REF!,"="&amp;KZ38,#REF!,"="&amp;LA38,#REF!,"&lt;="&amp;ME38,#REF!,"&gt;="&amp;MF38)</f>
        <v/>
      </c>
      <c r="MX38" s="1">
        <f>COUNTIFS(#REF!,LT38,#REF!,1,#REF!,"&gt;="&amp;MC38,#REF!,"&lt;="&amp;MB38,#REF!,"&lt;="&amp;ME38,#REF!,"&gt;="&amp;MF38)</f>
        <v/>
      </c>
      <c r="MY38" s="1">
        <f>COUNTIFS(#REF!,LT38,#REF!,0,#REF!,"&gt;="&amp;MC38,#REF!,"&lt;="&amp;MB38,#REF!,"&lt;="&amp;ME38,#REF!,"&gt;="&amp;MF38)</f>
        <v/>
      </c>
      <c r="MZ38" s="1">
        <f>COUNTIFS(#REF!,LT38,#REF!,1,#REF!,"&lt;="&amp;ME38,#REF!,"&gt;="&amp;MF38,#REF!,"="&amp;KV38,#REF!,"="&amp;KX38)</f>
        <v/>
      </c>
      <c r="NA38" s="1">
        <f>COUNTIFS(#REF!,LT38,#REF!,0,#REF!,"&lt;="&amp;ME38,#REF!,"&gt;="&amp;MF38,#REF!,"="&amp;KV38,#REF!,"="&amp;KX38)</f>
        <v/>
      </c>
      <c r="NB38" s="1">
        <f>COUNTIFS(#REF!,LT38,#REF!,1,#REF!,"&lt;="&amp;ME38,#REF!,"&gt;="&amp;MF38,#REF!,"="&amp;KW38,#REF!,"="&amp;KY38)</f>
        <v/>
      </c>
      <c r="NC38" s="1">
        <f>COUNTIFS(#REF!,LT38,#REF!,0,#REF!,"&lt;="&amp;ME38,#REF!,"&gt;="&amp;MF38,#REF!,"="&amp;KW38,#REF!,"="&amp;KY38)</f>
        <v/>
      </c>
      <c r="ND38" s="1">
        <f>COUNTIFS(#REF!,LT38,#REF!,1,#REF!,"&gt;="&amp;MC38,#REF!,"&lt;="&amp;MB38,#REF!,"&lt;="&amp;ME38,#REF!,"&gt;="&amp;MF38,#REF!,"="&amp;KV38,#REF!,"="&amp;KX38)</f>
        <v/>
      </c>
      <c r="NE38" s="1">
        <f>COUNTIFS(#REF!,LT38,#REF!,0,#REF!,"&gt;="&amp;MC38,#REF!,"&lt;="&amp;MB38,#REF!,"&lt;="&amp;ME38,#REF!,"&gt;="&amp;MF38,#REF!,"="&amp;KV38,#REF!,"="&amp;KX38)</f>
        <v/>
      </c>
      <c r="NF38" s="1">
        <f>COUNTIFS(#REF!,LT38,#REF!,1,#REF!,"&gt;="&amp;MC38,#REF!,"&lt;="&amp;MB38,#REF!,"&lt;="&amp;ME38,#REF!,"&gt;="&amp;MF38,#REF!,"="&amp;KW38,#REF!,"="&amp;KY38)</f>
        <v/>
      </c>
      <c r="NG38" s="1">
        <f>COUNTIFS(#REF!,LT38,#REF!,0,#REF!,"&gt;="&amp;MC38,#REF!,"&lt;="&amp;MB38,#REF!,"&lt;="&amp;ME38,#REF!,"&gt;="&amp;MF38,#REF!,"="&amp;KW38,#REF!,"="&amp;KY38)</f>
        <v/>
      </c>
      <c r="NH38" s="1">
        <f>COUNTIFS(#REF!,LT38,#REF!,1,#REF!,"&gt;="&amp;MC38,#REF!,"&lt;="&amp;MB38,#REF!,"&lt;="&amp;ME38,#REF!,"&gt;="&amp;MF38,#REF!,"="&amp;KZ38,#REF!,"="&amp;LA38)</f>
        <v/>
      </c>
      <c r="NI38" s="1">
        <f>COUNTIFS(#REF!,LT38,#REF!,0,#REF!,"&gt;="&amp;MC38,#REF!,"&lt;="&amp;MB38,#REF!,"&lt;="&amp;ME38,#REF!,"&gt;="&amp;MF38,#REF!,"="&amp;KZ38,#REF!,"="&amp;LA38)</f>
        <v/>
      </c>
      <c r="NJ38" s="1">
        <f>COUNTIFS(#REF!,LT38,#REF!,1,#REF!,"&gt;="&amp;MI38,#REF!,"&lt;="&amp;MH38,#REF!,"&lt;="&amp;ME38,#REF!,"&gt;="&amp;MF38)</f>
        <v/>
      </c>
      <c r="NK38" s="1">
        <f>COUNTIFS(#REF!,LT38,#REF!,0,#REF!,"&gt;="&amp;MI38,#REF!,"&lt;="&amp;MH38,#REF!,"&lt;="&amp;ME38,#REF!,"&gt;="&amp;MF38)</f>
        <v/>
      </c>
      <c r="NL38" s="1">
        <f>COUNTIFS(#REF!,LT38,#REF!,1,#REF!,"&gt;="&amp;MI38,#REF!,"&lt;="&amp;MH38,#REF!,"="&amp;KZ38,#REF!,"="&amp;LA38,#REF!,"&lt;="&amp;ME38,#REF!,"&gt;="&amp;MF38)</f>
        <v/>
      </c>
      <c r="NM38" s="1">
        <f>COUNTIFS(#REF!,LT38,#REF!,0,#REF!,"&gt;="&amp;MI38,#REF!,"&lt;="&amp;MH38,#REF!,"="&amp;KZ38,#REF!,"="&amp;LA38,#REF!,"&lt;="&amp;ME38,#REF!,"&gt;="&amp;MF38)</f>
        <v/>
      </c>
      <c r="NN38" s="1">
        <f>COUNTIFS(#REF!,LT38,#REF!,1,#REF!,"&gt;="&amp;MC38,#REF!,"&lt;="&amp;MB38,#REF!,"&lt;="&amp;ME38,#REF!,"&gt;="&amp;MF38)</f>
        <v/>
      </c>
      <c r="NO38" s="1">
        <f>COUNTIFS(#REF!,LT38,#REF!,0,#REF!,"&gt;="&amp;MC38,#REF!,"&lt;="&amp;MB38,#REF!,"&lt;="&amp;ME38,#REF!,"&gt;="&amp;MF38)</f>
        <v/>
      </c>
      <c r="NP38" s="1">
        <f>COUNTIFS(#REF!,LT38,#REF!,1,#REF!,"&lt;="&amp;ME38,#REF!,"&gt;="&amp;MF38,#REF!,"="&amp;KV38,#REF!,"="&amp;KX38)</f>
        <v/>
      </c>
      <c r="NQ38" s="1">
        <f>COUNTIFS(#REF!,LT38,#REF!,0,#REF!,"&lt;="&amp;ME38,#REF!,"&gt;="&amp;MF38,#REF!,"="&amp;KV38,#REF!,"="&amp;KX38)</f>
        <v/>
      </c>
      <c r="NR38" s="1">
        <f>COUNTIFS(#REF!,LT38,#REF!,1,#REF!,"&lt;="&amp;ME38,#REF!,"&gt;="&amp;MF38,#REF!,"="&amp;KW38,#REF!,"="&amp;KY38)</f>
        <v/>
      </c>
      <c r="NS38" s="1">
        <f>COUNTIFS(#REF!,LT38,#REF!,0,#REF!,"&lt;="&amp;ME38,#REF!,"&gt;="&amp;MF38,#REF!,"="&amp;KW38,#REF!,"="&amp;KY38)</f>
        <v/>
      </c>
      <c r="NT38" s="1">
        <f>MP38+MR38+MT38+MV38+MX38+MZ38+NB38</f>
        <v/>
      </c>
      <c r="NU38" s="1">
        <f>MQ38+MS38+MU38+MW38+MY38+NA38+NC38</f>
        <v/>
      </c>
      <c r="NV38" s="1">
        <f>NT38+NU38</f>
        <v/>
      </c>
      <c r="NW38" s="33">
        <f>NT38/(NT38+NU38)</f>
        <v/>
      </c>
      <c r="NX38" s="3">
        <f>1/NW38</f>
        <v/>
      </c>
      <c r="NY38" s="1">
        <f>LH38</f>
        <v/>
      </c>
      <c r="NZ38" s="79">
        <f>(NW38*((NY38-1)*0.98))-((1-NW38)*1)</f>
        <v/>
      </c>
      <c r="OA38" s="34">
        <f>IF(LR38&lt;0.9,0,IF(AND(LR38&gt;1.1),0,1))</f>
        <v/>
      </c>
      <c r="OB38" s="34">
        <f>IF(LS38&lt;0.9,0,IF(AND(LS38&gt;1.1),0,1))</f>
        <v/>
      </c>
      <c r="OC38" s="32">
        <f>IF(NV38&gt;99,1,0)</f>
        <v/>
      </c>
      <c r="OD38" s="32">
        <f>IF(NZ38&gt;0.0799,1,0)</f>
        <v/>
      </c>
      <c r="OE38" s="32">
        <f>IF(NZ38&gt;OM38,1,0)</f>
        <v/>
      </c>
      <c r="OF38" s="32">
        <f>OC38+OD38+OE38+OA38+OB38</f>
        <v/>
      </c>
      <c r="OG38" s="1">
        <f>ND38+NF38+NH38+NJ38+NL38+NN38+NP38+NR38</f>
        <v/>
      </c>
      <c r="OH38" s="1">
        <f>NE38+NG38+NI38+NK38+NM38+NO38+NQ38+NS38</f>
        <v/>
      </c>
      <c r="OI38" s="1">
        <f>OG38+OH38</f>
        <v/>
      </c>
      <c r="OJ38" s="33">
        <f>OG38/(OG38+OH38)</f>
        <v/>
      </c>
      <c r="OK38" s="3">
        <f>1/OJ38</f>
        <v/>
      </c>
      <c r="OL38" s="1">
        <f>LI38</f>
        <v/>
      </c>
      <c r="OM38" s="79">
        <f>(OJ38*((OL38-1)*0.98))-((1-OJ38)*1)</f>
        <v/>
      </c>
      <c r="ON38" s="34">
        <f>IF(LR38&lt;0.9,0,IF(AND(LR38&gt;1.1),0,1))</f>
        <v/>
      </c>
      <c r="OO38" s="34">
        <f>IF(LS38&lt;0.9,0,IF(AND(LS38&gt;1.1),0,1))</f>
        <v/>
      </c>
      <c r="OP38" s="32">
        <f>IF(OI38&gt;99,1,0)</f>
        <v/>
      </c>
      <c r="OQ38" s="32">
        <f>IF(OM38&gt;0.0799,1,0)</f>
        <v/>
      </c>
      <c r="OR38" s="32">
        <f>IF(OM38&gt;OZ38,1,0)</f>
        <v/>
      </c>
      <c r="OS38" s="32">
        <f>OP38+OQ38+OR38+ON38+OO38</f>
        <v/>
      </c>
      <c r="OT38">
        <f>IF(OF38=5,"BackHome0-0",IF(AND(OS38=5),"BackAway0-0",""))</f>
        <v/>
      </c>
      <c r="OU38">
        <f>IF(OF38=5,KN38,IF(AND(OS38=5),KO38,""))</f>
        <v/>
      </c>
      <c r="OV38">
        <f>IF(OF38=5,"Match Odds",IF(AND(OS38=5),"Match Odds",""))</f>
        <v/>
      </c>
      <c r="OW38">
        <f>IF(OF38=5,KP38,IF(AND(OS38=5),KP38,""))</f>
        <v/>
      </c>
      <c r="OX38">
        <f>IF(OF38=5,"MATCH_ODDS",IF(AND(OS38=5),"MATCH_ODDS",""))</f>
        <v/>
      </c>
      <c r="OY38">
        <f>IF(OF38=5,"BACK",IF(AND(OS38=5),"BACK",""))</f>
        <v/>
      </c>
    </row>
    <row r="39" ht="16.5" customHeight="1" thickBot="1" thickTop="1">
      <c r="A39" s="2" t="n"/>
      <c r="KN39" s="1">
        <f>IF(INDEX(#REF!,MATCH('HT 0-0'!D39,#REF!,0))=INDEX(#REF!,MATCH('HT 0-0'!D39,#REF!,0)),INDEX(#REF!,MATCH('HT 0-0'!D39,#REF!,0)),"ERROR")</f>
        <v/>
      </c>
      <c r="KO39" s="1">
        <f>IF(INDEX(#REF!,MATCH('HT 0-0'!E39,#REF!,0))=INDEX(#REF!,MATCH('HT 0-0'!E39,#REF!,0)),INDEX(#REF!,MATCH('HT 0-0'!E39,#REF!,0)),"ERROR")</f>
        <v/>
      </c>
      <c r="KP39" s="1">
        <f>KN39&amp;" v "&amp;KO39</f>
        <v/>
      </c>
      <c r="KQ39">
        <f>B39&amp;"_"&amp;C39</f>
        <v/>
      </c>
      <c r="KR39" s="1">
        <f>IF((HW39/KK39)&lt;0.335,"G",IF((HW39/KK39)&gt;0.67,"R","A"))</f>
        <v/>
      </c>
      <c r="KS39" s="1">
        <f>IF((HX39/KK39)&lt;0.335,"G",IF((HX39/KK39)&gt;0.67,"R","A"))</f>
        <v/>
      </c>
      <c r="KT39" s="1">
        <f>IF((IH39/KK39)&lt;0.335,"G",IF((IH39/KK39)&gt;0.67,"R","A"))</f>
        <v/>
      </c>
      <c r="KU39" s="1">
        <f>IF((II39/KK39)&lt;0.335,"G",IF((II39/KK39)&gt;0.67,"R","A"))</f>
        <v/>
      </c>
      <c r="KV39" s="1">
        <f>IF((HZ39/KK39)&lt;0.335,"G",IF((HZ39/KK39)&gt;0.67,"R","A"))</f>
        <v/>
      </c>
      <c r="KW39" s="1">
        <f>IF((HY39/KK39)&lt;0.335,"G",IF((HY39/KK39)&gt;0.67,"R","A"))</f>
        <v/>
      </c>
      <c r="KX39" s="1">
        <f>IF((IK39/KK39)&lt;0.335,"G",IF((IK39/KK39)&gt;0.67,"R","A"))</f>
        <v/>
      </c>
      <c r="KY39" s="1">
        <f>IF((IJ39/KK39)&lt;0.335,"G",IF((IJ39/KK39)&gt;0.67,"R","A"))</f>
        <v/>
      </c>
      <c r="KZ39" s="1">
        <f>IF((HQ39/KK39)&lt;0.335,"G",IF((HQ39/KK39)&gt;0.67,"R","A"))</f>
        <v/>
      </c>
      <c r="LA39" s="1">
        <f>IF((IB39/KK39)&lt;0.335,"G",IF((IB39/KK39)&gt;0.67,"R","A"))</f>
        <v/>
      </c>
      <c r="LB39">
        <f>IF(LQ39="0-0",INDEX(Scrape!#REF!,MATCH('HT 0-0'!KP39,Scrape!$B:$B,0)),"")</f>
        <v/>
      </c>
      <c r="LC39">
        <f>IF(LQ39="0-0",INDEX(Scrape!$A:$A,MATCH('HT 0-0'!KP39,Scrape!$B:$B,0)),"")</f>
        <v/>
      </c>
      <c r="LD39">
        <f>IF(LQ39="0-0",INDEX(Scrape!$B:$B,MATCH('HT 0-0'!KP39,Scrape!$B:$B,0)),"")</f>
        <v/>
      </c>
      <c r="LE39">
        <f>IF(LQ39="0-0",INDEX(Scrape!$C:$C,MATCH('HT 0-0'!KP39,Scrape!$B:$B,0)),"")</f>
        <v/>
      </c>
      <c r="LF39">
        <f>IF(LQ39="0-0",INDEX(Scrape!$D:$D,MATCH('HT 0-0'!KP39,Scrape!$B:$B,0)),"")</f>
        <v/>
      </c>
      <c r="LG39">
        <f>IF(LQ39="0-0",INDEX(Scrape!$E:$E,MATCH('HT 0-0'!KP39,Scrape!$B:$B,0)),"")</f>
        <v/>
      </c>
      <c r="LH39">
        <f>IF(LQ39="0-0",INDEX(Scrape!$F:$F,MATCH('HT 0-0'!KP39,Scrape!$B:$B,0)),"")</f>
        <v/>
      </c>
      <c r="LI39">
        <f>IF(LQ39="0-0",INDEX(Scrape!$G:$G,MATCH('HT 0-0'!KP39,Scrape!$B:$B,0)),"")</f>
        <v/>
      </c>
      <c r="LJ39">
        <f>IF(LQ39="0-0",INDEX(Scrape!$H:$H,MATCH('HT 0-0'!KP39,Scrape!$B:$B,0)),"")</f>
        <v/>
      </c>
      <c r="LK39">
        <f>IF(LQ39="0-0",INDEX(Scrape!$I:$I,MATCH('HT 0-0'!KP39,Scrape!$B:$B,0)),"")</f>
        <v/>
      </c>
      <c r="LL39">
        <f>IF(LQ39="0-0",INDEX(Scrape!$J:$J,MATCH('HT 0-0'!KP39,Scrape!$B:$B,0)),"")</f>
        <v/>
      </c>
      <c r="LM39">
        <f>IF(LQ39="0-0",INDEX(Scrape!$K:$K,MATCH('HT 0-0'!KP39,Scrape!$B:$B,0)),"")</f>
        <v/>
      </c>
      <c r="LN39">
        <f>IF(LQ39="0-0",INDEX(Scrape!$L:$L,MATCH('HT 0-0'!KP39,Scrape!$B:$B,0)),"")</f>
        <v/>
      </c>
      <c r="LO39">
        <f>IF(LQ39="0-0",INDEX(Scrape!$M:$M,MATCH('HT 0-0'!KP39,Scrape!$B:$B,0)),"")</f>
        <v/>
      </c>
      <c r="LP39">
        <f>IF(LQ39="0-0",INDEX(Scrape!$N:$N,MATCH('HT 0-0'!KP39,Scrape!$B:$B,0)),"")</f>
        <v/>
      </c>
      <c r="LQ39">
        <f>INDEX(Scrape!$O:$O,MATCH('HT 0-0'!KP39,Scrape!$B:$B,0))</f>
        <v/>
      </c>
      <c r="LR39">
        <f>(1/LJ39)+(1/LI39)+(1/LH39)</f>
        <v/>
      </c>
      <c r="LS39">
        <f>(1/LG39)+(1/LF39)+(1/LE39)</f>
        <v/>
      </c>
      <c r="LT39" s="8">
        <f>IF(INDEX(#REF!,MATCH(KQ39,#REF!,0))=INDEX(#REF!,MATCH(KQ39,#REF!,0)),INDEX(#REF!,MATCH(KQ39,#REF!,0)),"ERROR")</f>
        <v/>
      </c>
      <c r="LU39" s="4">
        <f>IF(KR39="G",2,IF(KR39="R",0.5,IF(KR39="A",1)))</f>
        <v/>
      </c>
      <c r="LV39" s="4">
        <f>IF(KS39="G",0.5,IF(KS39="R",2,IF(KS39="A",1)))</f>
        <v/>
      </c>
      <c r="LW39" s="4">
        <f>IF(KT39="G",2,IF(KT39="R",0.5,IF(KT39="A",1)))</f>
        <v/>
      </c>
      <c r="LX39" s="4">
        <f>IF(KU39="G",0.5,IF(KU39="R",2,IF(KU39="A",1)))</f>
        <v/>
      </c>
      <c r="LY39" s="7">
        <f>(LK39*(LU39+LX39)+(LL39*(LU39+LX39)))</f>
        <v/>
      </c>
      <c r="LZ39" s="7">
        <f>(LN39*(LV39+LW39)+(LO39*(LV39+LW39)))</f>
        <v/>
      </c>
      <c r="MA39" s="11">
        <f>LY39-LZ39</f>
        <v/>
      </c>
      <c r="MB39" s="5">
        <f>MA39+2</f>
        <v/>
      </c>
      <c r="MC39" s="6">
        <f>MA39-2</f>
        <v/>
      </c>
      <c r="MD39" s="4">
        <f>LE39</f>
        <v/>
      </c>
      <c r="ME39" s="9">
        <f>IF(MD39=0,1000,MD39+0.75)</f>
        <v/>
      </c>
      <c r="MF39" s="10">
        <f>IF(MD39=0,0,MD39-0.75)</f>
        <v/>
      </c>
      <c r="MG39" s="4">
        <f>((LM39*(LU39+LX39))-((LP39*(LV39+LW39))))</f>
        <v/>
      </c>
      <c r="MH39" s="9">
        <f>MG39*1.2</f>
        <v/>
      </c>
      <c r="MI39" s="10">
        <f>MG39*0.8</f>
        <v/>
      </c>
      <c r="MJ39">
        <f>IFERROR(OT39,"")</f>
        <v/>
      </c>
      <c r="MK39">
        <f>IFERROR(OU39,"")</f>
        <v/>
      </c>
      <c r="ML39">
        <f>IFERROR(OV39,"")</f>
        <v/>
      </c>
      <c r="MM39">
        <f>IFERROR(OW39,"")</f>
        <v/>
      </c>
      <c r="MN39">
        <f>IFERROR(OX39,"")</f>
        <v/>
      </c>
      <c r="MO39">
        <f>IFERROR(OY39,"")</f>
        <v/>
      </c>
      <c r="MP39" s="1">
        <f>COUNTIFS(#REF!,LT39,#REF!,1,#REF!,"&gt;="&amp;MC39,#REF!,"&lt;="&amp;MB39,#REF!,"&lt;="&amp;ME39,#REF!,"&gt;="&amp;MF39,#REF!,"="&amp;KV39,#REF!,"="&amp;KX39)</f>
        <v/>
      </c>
      <c r="MQ39" s="1">
        <f>COUNTIFS(#REF!,LT39,#REF!,0,#REF!,"&gt;="&amp;MC39,#REF!,"&lt;="&amp;MB39,#REF!,"&lt;="&amp;ME39,#REF!,"&gt;="&amp;MF39,#REF!,"="&amp;KV39,#REF!,"="&amp;KX39)</f>
        <v/>
      </c>
      <c r="MR39" s="1">
        <f>COUNTIFS(#REF!,LT39,#REF!,1,#REF!,"&gt;="&amp;MC39,#REF!,"&lt;="&amp;MB39,#REF!,"&lt;="&amp;ME39,#REF!,"&gt;="&amp;MF39,#REF!,"="&amp;KW39,#REF!,"="&amp;KY39)</f>
        <v/>
      </c>
      <c r="MS39" s="1">
        <f>COUNTIFS(#REF!,LT39,#REF!,0,#REF!,"&gt;="&amp;MC39,#REF!,"&lt;="&amp;MB39,#REF!,"&lt;="&amp;ME39,#REF!,"&gt;="&amp;MF39,#REF!,"="&amp;KW39,#REF!,"="&amp;KY39)</f>
        <v/>
      </c>
      <c r="MT39" s="1">
        <f>COUNTIFS(#REF!,LT39,#REF!,1,#REF!,"&gt;="&amp;MI39,#REF!,"&lt;="&amp;MH39,#REF!,"&lt;="&amp;ME39,#REF!,"&gt;="&amp;MF39)</f>
        <v/>
      </c>
      <c r="MU39" s="1">
        <f>COUNTIFS(#REF!,LT39,#REF!,0,#REF!,"&gt;="&amp;MI39,#REF!,"&lt;="&amp;MH39,#REF!,"&lt;="&amp;ME39,#REF!,"&gt;="&amp;MF39)</f>
        <v/>
      </c>
      <c r="MV39" s="1">
        <f>COUNTIFS(#REF!,LT39,#REF!,1,#REF!,"&gt;="&amp;MI39,#REF!,"&lt;="&amp;MH39,#REF!,"="&amp;KZ39,#REF!,"="&amp;LA39,#REF!,"&lt;="&amp;ME39,#REF!,"&gt;="&amp;MF39)</f>
        <v/>
      </c>
      <c r="MW39" s="1">
        <f>COUNTIFS(#REF!,LT39,#REF!,0,#REF!,"&gt;="&amp;MI39,#REF!,"&lt;="&amp;MH39,#REF!,"="&amp;KZ39,#REF!,"="&amp;LA39,#REF!,"&lt;="&amp;ME39,#REF!,"&gt;="&amp;MF39)</f>
        <v/>
      </c>
      <c r="MX39" s="1">
        <f>COUNTIFS(#REF!,LT39,#REF!,1,#REF!,"&gt;="&amp;MC39,#REF!,"&lt;="&amp;MB39,#REF!,"&lt;="&amp;ME39,#REF!,"&gt;="&amp;MF39)</f>
        <v/>
      </c>
      <c r="MY39" s="1">
        <f>COUNTIFS(#REF!,LT39,#REF!,0,#REF!,"&gt;="&amp;MC39,#REF!,"&lt;="&amp;MB39,#REF!,"&lt;="&amp;ME39,#REF!,"&gt;="&amp;MF39)</f>
        <v/>
      </c>
      <c r="MZ39" s="1">
        <f>COUNTIFS(#REF!,LT39,#REF!,1,#REF!,"&lt;="&amp;ME39,#REF!,"&gt;="&amp;MF39,#REF!,"="&amp;KV39,#REF!,"="&amp;KX39)</f>
        <v/>
      </c>
      <c r="NA39" s="1">
        <f>COUNTIFS(#REF!,LT39,#REF!,0,#REF!,"&lt;="&amp;ME39,#REF!,"&gt;="&amp;MF39,#REF!,"="&amp;KV39,#REF!,"="&amp;KX39)</f>
        <v/>
      </c>
      <c r="NB39" s="1">
        <f>COUNTIFS(#REF!,LT39,#REF!,1,#REF!,"&lt;="&amp;ME39,#REF!,"&gt;="&amp;MF39,#REF!,"="&amp;KW39,#REF!,"="&amp;KY39)</f>
        <v/>
      </c>
      <c r="NC39" s="1">
        <f>COUNTIFS(#REF!,LT39,#REF!,0,#REF!,"&lt;="&amp;ME39,#REF!,"&gt;="&amp;MF39,#REF!,"="&amp;KW39,#REF!,"="&amp;KY39)</f>
        <v/>
      </c>
      <c r="ND39" s="1">
        <f>COUNTIFS(#REF!,LT39,#REF!,1,#REF!,"&gt;="&amp;MC39,#REF!,"&lt;="&amp;MB39,#REF!,"&lt;="&amp;ME39,#REF!,"&gt;="&amp;MF39,#REF!,"="&amp;KV39,#REF!,"="&amp;KX39)</f>
        <v/>
      </c>
      <c r="NE39" s="1">
        <f>COUNTIFS(#REF!,LT39,#REF!,0,#REF!,"&gt;="&amp;MC39,#REF!,"&lt;="&amp;MB39,#REF!,"&lt;="&amp;ME39,#REF!,"&gt;="&amp;MF39,#REF!,"="&amp;KV39,#REF!,"="&amp;KX39)</f>
        <v/>
      </c>
      <c r="NF39" s="1">
        <f>COUNTIFS(#REF!,LT39,#REF!,1,#REF!,"&gt;="&amp;MC39,#REF!,"&lt;="&amp;MB39,#REF!,"&lt;="&amp;ME39,#REF!,"&gt;="&amp;MF39,#REF!,"="&amp;KW39,#REF!,"="&amp;KY39)</f>
        <v/>
      </c>
      <c r="NG39" s="1">
        <f>COUNTIFS(#REF!,LT39,#REF!,0,#REF!,"&gt;="&amp;MC39,#REF!,"&lt;="&amp;MB39,#REF!,"&lt;="&amp;ME39,#REF!,"&gt;="&amp;MF39,#REF!,"="&amp;KW39,#REF!,"="&amp;KY39)</f>
        <v/>
      </c>
      <c r="NH39" s="1">
        <f>COUNTIFS(#REF!,LT39,#REF!,1,#REF!,"&gt;="&amp;MC39,#REF!,"&lt;="&amp;MB39,#REF!,"&lt;="&amp;ME39,#REF!,"&gt;="&amp;MF39,#REF!,"="&amp;KZ39,#REF!,"="&amp;LA39)</f>
        <v/>
      </c>
      <c r="NI39" s="1">
        <f>COUNTIFS(#REF!,LT39,#REF!,0,#REF!,"&gt;="&amp;MC39,#REF!,"&lt;="&amp;MB39,#REF!,"&lt;="&amp;ME39,#REF!,"&gt;="&amp;MF39,#REF!,"="&amp;KZ39,#REF!,"="&amp;LA39)</f>
        <v/>
      </c>
      <c r="NJ39" s="1">
        <f>COUNTIFS(#REF!,LT39,#REF!,1,#REF!,"&gt;="&amp;MI39,#REF!,"&lt;="&amp;MH39,#REF!,"&lt;="&amp;ME39,#REF!,"&gt;="&amp;MF39)</f>
        <v/>
      </c>
      <c r="NK39" s="1">
        <f>COUNTIFS(#REF!,LT39,#REF!,0,#REF!,"&gt;="&amp;MI39,#REF!,"&lt;="&amp;MH39,#REF!,"&lt;="&amp;ME39,#REF!,"&gt;="&amp;MF39)</f>
        <v/>
      </c>
      <c r="NL39" s="1">
        <f>COUNTIFS(#REF!,LT39,#REF!,1,#REF!,"&gt;="&amp;MI39,#REF!,"&lt;="&amp;MH39,#REF!,"="&amp;KZ39,#REF!,"="&amp;LA39,#REF!,"&lt;="&amp;ME39,#REF!,"&gt;="&amp;MF39)</f>
        <v/>
      </c>
      <c r="NM39" s="1">
        <f>COUNTIFS(#REF!,LT39,#REF!,0,#REF!,"&gt;="&amp;MI39,#REF!,"&lt;="&amp;MH39,#REF!,"="&amp;KZ39,#REF!,"="&amp;LA39,#REF!,"&lt;="&amp;ME39,#REF!,"&gt;="&amp;MF39)</f>
        <v/>
      </c>
      <c r="NN39" s="1">
        <f>COUNTIFS(#REF!,LT39,#REF!,1,#REF!,"&gt;="&amp;MC39,#REF!,"&lt;="&amp;MB39,#REF!,"&lt;="&amp;ME39,#REF!,"&gt;="&amp;MF39)</f>
        <v/>
      </c>
      <c r="NO39" s="1">
        <f>COUNTIFS(#REF!,LT39,#REF!,0,#REF!,"&gt;="&amp;MC39,#REF!,"&lt;="&amp;MB39,#REF!,"&lt;="&amp;ME39,#REF!,"&gt;="&amp;MF39)</f>
        <v/>
      </c>
      <c r="NP39" s="1">
        <f>COUNTIFS(#REF!,LT39,#REF!,1,#REF!,"&lt;="&amp;ME39,#REF!,"&gt;="&amp;MF39,#REF!,"="&amp;KV39,#REF!,"="&amp;KX39)</f>
        <v/>
      </c>
      <c r="NQ39" s="1">
        <f>COUNTIFS(#REF!,LT39,#REF!,0,#REF!,"&lt;="&amp;ME39,#REF!,"&gt;="&amp;MF39,#REF!,"="&amp;KV39,#REF!,"="&amp;KX39)</f>
        <v/>
      </c>
      <c r="NR39" s="1">
        <f>COUNTIFS(#REF!,LT39,#REF!,1,#REF!,"&lt;="&amp;ME39,#REF!,"&gt;="&amp;MF39,#REF!,"="&amp;KW39,#REF!,"="&amp;KY39)</f>
        <v/>
      </c>
      <c r="NS39" s="1">
        <f>COUNTIFS(#REF!,LT39,#REF!,0,#REF!,"&lt;="&amp;ME39,#REF!,"&gt;="&amp;MF39,#REF!,"="&amp;KW39,#REF!,"="&amp;KY39)</f>
        <v/>
      </c>
      <c r="NT39" s="1">
        <f>MP39+MR39+MT39+MV39+MX39+MZ39+NB39</f>
        <v/>
      </c>
      <c r="NU39" s="1">
        <f>MQ39+MS39+MU39+MW39+MY39+NA39+NC39</f>
        <v/>
      </c>
      <c r="NV39" s="1">
        <f>NT39+NU39</f>
        <v/>
      </c>
      <c r="NW39" s="33">
        <f>NT39/(NT39+NU39)</f>
        <v/>
      </c>
      <c r="NX39" s="3">
        <f>1/NW39</f>
        <v/>
      </c>
      <c r="NY39" s="1">
        <f>LH39</f>
        <v/>
      </c>
      <c r="NZ39" s="79">
        <f>(NW39*((NY39-1)*0.98))-((1-NW39)*1)</f>
        <v/>
      </c>
      <c r="OA39" s="34">
        <f>IF(LR39&lt;0.9,0,IF(AND(LR39&gt;1.1),0,1))</f>
        <v/>
      </c>
      <c r="OB39" s="34">
        <f>IF(LS39&lt;0.9,0,IF(AND(LS39&gt;1.1),0,1))</f>
        <v/>
      </c>
      <c r="OC39" s="32">
        <f>IF(NV39&gt;99,1,0)</f>
        <v/>
      </c>
      <c r="OD39" s="32">
        <f>IF(NZ39&gt;0.0799,1,0)</f>
        <v/>
      </c>
      <c r="OE39" s="32">
        <f>IF(NZ39&gt;OM39,1,0)</f>
        <v/>
      </c>
      <c r="OF39" s="32">
        <f>OC39+OD39+OE39+OA39+OB39</f>
        <v/>
      </c>
      <c r="OG39" s="1">
        <f>ND39+NF39+NH39+NJ39+NL39+NN39+NP39+NR39</f>
        <v/>
      </c>
      <c r="OH39" s="1">
        <f>NE39+NG39+NI39+NK39+NM39+NO39+NQ39+NS39</f>
        <v/>
      </c>
      <c r="OI39" s="1">
        <f>OG39+OH39</f>
        <v/>
      </c>
      <c r="OJ39" s="33">
        <f>OG39/(OG39+OH39)</f>
        <v/>
      </c>
      <c r="OK39" s="3">
        <f>1/OJ39</f>
        <v/>
      </c>
      <c r="OL39" s="1">
        <f>LI39</f>
        <v/>
      </c>
      <c r="OM39" s="79">
        <f>(OJ39*((OL39-1)*0.98))-((1-OJ39)*1)</f>
        <v/>
      </c>
      <c r="ON39" s="34">
        <f>IF(LR39&lt;0.9,0,IF(AND(LR39&gt;1.1),0,1))</f>
        <v/>
      </c>
      <c r="OO39" s="34">
        <f>IF(LS39&lt;0.9,0,IF(AND(LS39&gt;1.1),0,1))</f>
        <v/>
      </c>
      <c r="OP39" s="32">
        <f>IF(OI39&gt;99,1,0)</f>
        <v/>
      </c>
      <c r="OQ39" s="32">
        <f>IF(OM39&gt;0.0799,1,0)</f>
        <v/>
      </c>
      <c r="OR39" s="32">
        <f>IF(OM39&gt;OZ39,1,0)</f>
        <v/>
      </c>
      <c r="OS39" s="32">
        <f>OP39+OQ39+OR39+ON39+OO39</f>
        <v/>
      </c>
      <c r="OT39">
        <f>IF(OF39=5,"BackHome0-0",IF(AND(OS39=5),"BackAway0-0",""))</f>
        <v/>
      </c>
      <c r="OU39">
        <f>IF(OF39=5,KN39,IF(AND(OS39=5),KO39,""))</f>
        <v/>
      </c>
      <c r="OV39">
        <f>IF(OF39=5,"Match Odds",IF(AND(OS39=5),"Match Odds",""))</f>
        <v/>
      </c>
      <c r="OW39">
        <f>IF(OF39=5,KP39,IF(AND(OS39=5),KP39,""))</f>
        <v/>
      </c>
      <c r="OX39">
        <f>IF(OF39=5,"MATCH_ODDS",IF(AND(OS39=5),"MATCH_ODDS",""))</f>
        <v/>
      </c>
      <c r="OY39">
        <f>IF(OF39=5,"BACK",IF(AND(OS39=5),"BACK",""))</f>
        <v/>
      </c>
    </row>
    <row r="40" ht="16.5" customHeight="1" thickBot="1" thickTop="1">
      <c r="A40" s="2" t="n"/>
      <c r="KN40" s="1">
        <f>IF(INDEX(#REF!,MATCH('HT 0-0'!D40,#REF!,0))=INDEX(#REF!,MATCH('HT 0-0'!D40,#REF!,0)),INDEX(#REF!,MATCH('HT 0-0'!D40,#REF!,0)),"ERROR")</f>
        <v/>
      </c>
      <c r="KO40" s="1">
        <f>IF(INDEX(#REF!,MATCH('HT 0-0'!E40,#REF!,0))=INDEX(#REF!,MATCH('HT 0-0'!E40,#REF!,0)),INDEX(#REF!,MATCH('HT 0-0'!E40,#REF!,0)),"ERROR")</f>
        <v/>
      </c>
      <c r="KP40" s="1">
        <f>KN40&amp;" v "&amp;KO40</f>
        <v/>
      </c>
      <c r="KQ40">
        <f>B40&amp;"_"&amp;C40</f>
        <v/>
      </c>
      <c r="KR40" s="1">
        <f>IF((HW40/KK40)&lt;0.335,"G",IF((HW40/KK40)&gt;0.67,"R","A"))</f>
        <v/>
      </c>
      <c r="KS40" s="1">
        <f>IF((HX40/KK40)&lt;0.335,"G",IF((HX40/KK40)&gt;0.67,"R","A"))</f>
        <v/>
      </c>
      <c r="KT40" s="1">
        <f>IF((IH40/KK40)&lt;0.335,"G",IF((IH40/KK40)&gt;0.67,"R","A"))</f>
        <v/>
      </c>
      <c r="KU40" s="1">
        <f>IF((II40/KK40)&lt;0.335,"G",IF((II40/KK40)&gt;0.67,"R","A"))</f>
        <v/>
      </c>
      <c r="KV40" s="1">
        <f>IF((HZ40/KK40)&lt;0.335,"G",IF((HZ40/KK40)&gt;0.67,"R","A"))</f>
        <v/>
      </c>
      <c r="KW40" s="1">
        <f>IF((HY40/KK40)&lt;0.335,"G",IF((HY40/KK40)&gt;0.67,"R","A"))</f>
        <v/>
      </c>
      <c r="KX40" s="1">
        <f>IF((IK40/KK40)&lt;0.335,"G",IF((IK40/KK40)&gt;0.67,"R","A"))</f>
        <v/>
      </c>
      <c r="KY40" s="1">
        <f>IF((IJ40/KK40)&lt;0.335,"G",IF((IJ40/KK40)&gt;0.67,"R","A"))</f>
        <v/>
      </c>
      <c r="KZ40" s="1">
        <f>IF((HQ40/KK40)&lt;0.335,"G",IF((HQ40/KK40)&gt;0.67,"R","A"))</f>
        <v/>
      </c>
      <c r="LA40" s="1">
        <f>IF((IB40/KK40)&lt;0.335,"G",IF((IB40/KK40)&gt;0.67,"R","A"))</f>
        <v/>
      </c>
      <c r="LB40">
        <f>IF(LQ40="0-0",INDEX(Scrape!#REF!,MATCH('HT 0-0'!KP40,Scrape!$B:$B,0)),"")</f>
        <v/>
      </c>
      <c r="LC40">
        <f>IF(LQ40="0-0",INDEX(Scrape!$A:$A,MATCH('HT 0-0'!KP40,Scrape!$B:$B,0)),"")</f>
        <v/>
      </c>
      <c r="LD40">
        <f>IF(LQ40="0-0",INDEX(Scrape!$B:$B,MATCH('HT 0-0'!KP40,Scrape!$B:$B,0)),"")</f>
        <v/>
      </c>
      <c r="LE40">
        <f>IF(LQ40="0-0",INDEX(Scrape!$C:$C,MATCH('HT 0-0'!KP40,Scrape!$B:$B,0)),"")</f>
        <v/>
      </c>
      <c r="LF40">
        <f>IF(LQ40="0-0",INDEX(Scrape!$D:$D,MATCH('HT 0-0'!KP40,Scrape!$B:$B,0)),"")</f>
        <v/>
      </c>
      <c r="LG40">
        <f>IF(LQ40="0-0",INDEX(Scrape!$E:$E,MATCH('HT 0-0'!KP40,Scrape!$B:$B,0)),"")</f>
        <v/>
      </c>
      <c r="LH40">
        <f>IF(LQ40="0-0",INDEX(Scrape!$F:$F,MATCH('HT 0-0'!KP40,Scrape!$B:$B,0)),"")</f>
        <v/>
      </c>
      <c r="LI40">
        <f>IF(LQ40="0-0",INDEX(Scrape!$G:$G,MATCH('HT 0-0'!KP40,Scrape!$B:$B,0)),"")</f>
        <v/>
      </c>
      <c r="LJ40">
        <f>IF(LQ40="0-0",INDEX(Scrape!$H:$H,MATCH('HT 0-0'!KP40,Scrape!$B:$B,0)),"")</f>
        <v/>
      </c>
      <c r="LK40">
        <f>IF(LQ40="0-0",INDEX(Scrape!$I:$I,MATCH('HT 0-0'!KP40,Scrape!$B:$B,0)),"")</f>
        <v/>
      </c>
      <c r="LL40">
        <f>IF(LQ40="0-0",INDEX(Scrape!$J:$J,MATCH('HT 0-0'!KP40,Scrape!$B:$B,0)),"")</f>
        <v/>
      </c>
      <c r="LM40">
        <f>IF(LQ40="0-0",INDEX(Scrape!$K:$K,MATCH('HT 0-0'!KP40,Scrape!$B:$B,0)),"")</f>
        <v/>
      </c>
      <c r="LN40">
        <f>IF(LQ40="0-0",INDEX(Scrape!$L:$L,MATCH('HT 0-0'!KP40,Scrape!$B:$B,0)),"")</f>
        <v/>
      </c>
      <c r="LO40">
        <f>IF(LQ40="0-0",INDEX(Scrape!$M:$M,MATCH('HT 0-0'!KP40,Scrape!$B:$B,0)),"")</f>
        <v/>
      </c>
      <c r="LP40">
        <f>IF(LQ40="0-0",INDEX(Scrape!$N:$N,MATCH('HT 0-0'!KP40,Scrape!$B:$B,0)),"")</f>
        <v/>
      </c>
      <c r="LQ40">
        <f>INDEX(Scrape!$O:$O,MATCH('HT 0-0'!KP40,Scrape!$B:$B,0))</f>
        <v/>
      </c>
      <c r="LR40">
        <f>(1/LJ40)+(1/LI40)+(1/LH40)</f>
        <v/>
      </c>
      <c r="LS40">
        <f>(1/LG40)+(1/LF40)+(1/LE40)</f>
        <v/>
      </c>
      <c r="LT40" s="8">
        <f>IF(INDEX(#REF!,MATCH(KQ40,#REF!,0))=INDEX(#REF!,MATCH(KQ40,#REF!,0)),INDEX(#REF!,MATCH(KQ40,#REF!,0)),"ERROR")</f>
        <v/>
      </c>
      <c r="LU40" s="4">
        <f>IF(KR40="G",2,IF(KR40="R",0.5,IF(KR40="A",1)))</f>
        <v/>
      </c>
      <c r="LV40" s="4">
        <f>IF(KS40="G",0.5,IF(KS40="R",2,IF(KS40="A",1)))</f>
        <v/>
      </c>
      <c r="LW40" s="4">
        <f>IF(KT40="G",2,IF(KT40="R",0.5,IF(KT40="A",1)))</f>
        <v/>
      </c>
      <c r="LX40" s="4">
        <f>IF(KU40="G",0.5,IF(KU40="R",2,IF(KU40="A",1)))</f>
        <v/>
      </c>
      <c r="LY40" s="7">
        <f>(LK40*(LU40+LX40)+(LL40*(LU40+LX40)))</f>
        <v/>
      </c>
      <c r="LZ40" s="7">
        <f>(LN40*(LV40+LW40)+(LO40*(LV40+LW40)))</f>
        <v/>
      </c>
      <c r="MA40" s="11">
        <f>LY40-LZ40</f>
        <v/>
      </c>
      <c r="MB40" s="5">
        <f>MA40+2</f>
        <v/>
      </c>
      <c r="MC40" s="6">
        <f>MA40-2</f>
        <v/>
      </c>
      <c r="MD40" s="4">
        <f>LE40</f>
        <v/>
      </c>
      <c r="ME40" s="9">
        <f>IF(MD40=0,1000,MD40+0.75)</f>
        <v/>
      </c>
      <c r="MF40" s="10">
        <f>IF(MD40=0,0,MD40-0.75)</f>
        <v/>
      </c>
      <c r="MG40" s="4">
        <f>((LM40*(LU40+LX40))-((LP40*(LV40+LW40))))</f>
        <v/>
      </c>
      <c r="MH40" s="9">
        <f>MG40*1.2</f>
        <v/>
      </c>
      <c r="MI40" s="10">
        <f>MG40*0.8</f>
        <v/>
      </c>
      <c r="MJ40">
        <f>IFERROR(OT40,"")</f>
        <v/>
      </c>
      <c r="MK40">
        <f>IFERROR(OU40,"")</f>
        <v/>
      </c>
      <c r="ML40">
        <f>IFERROR(OV40,"")</f>
        <v/>
      </c>
      <c r="MM40">
        <f>IFERROR(OW40,"")</f>
        <v/>
      </c>
      <c r="MN40">
        <f>IFERROR(OX40,"")</f>
        <v/>
      </c>
      <c r="MO40">
        <f>IFERROR(OY40,"")</f>
        <v/>
      </c>
      <c r="MP40" s="1">
        <f>COUNTIFS(#REF!,LT40,#REF!,1,#REF!,"&gt;="&amp;MC40,#REF!,"&lt;="&amp;MB40,#REF!,"&lt;="&amp;ME40,#REF!,"&gt;="&amp;MF40,#REF!,"="&amp;KV40,#REF!,"="&amp;KX40)</f>
        <v/>
      </c>
      <c r="MQ40" s="1">
        <f>COUNTIFS(#REF!,LT40,#REF!,0,#REF!,"&gt;="&amp;MC40,#REF!,"&lt;="&amp;MB40,#REF!,"&lt;="&amp;ME40,#REF!,"&gt;="&amp;MF40,#REF!,"="&amp;KV40,#REF!,"="&amp;KX40)</f>
        <v/>
      </c>
      <c r="MR40" s="1">
        <f>COUNTIFS(#REF!,LT40,#REF!,1,#REF!,"&gt;="&amp;MC40,#REF!,"&lt;="&amp;MB40,#REF!,"&lt;="&amp;ME40,#REF!,"&gt;="&amp;MF40,#REF!,"="&amp;KW40,#REF!,"="&amp;KY40)</f>
        <v/>
      </c>
      <c r="MS40" s="1">
        <f>COUNTIFS(#REF!,LT40,#REF!,0,#REF!,"&gt;="&amp;MC40,#REF!,"&lt;="&amp;MB40,#REF!,"&lt;="&amp;ME40,#REF!,"&gt;="&amp;MF40,#REF!,"="&amp;KW40,#REF!,"="&amp;KY40)</f>
        <v/>
      </c>
      <c r="MT40" s="1">
        <f>COUNTIFS(#REF!,LT40,#REF!,1,#REF!,"&gt;="&amp;MI40,#REF!,"&lt;="&amp;MH40,#REF!,"&lt;="&amp;ME40,#REF!,"&gt;="&amp;MF40)</f>
        <v/>
      </c>
      <c r="MU40" s="1">
        <f>COUNTIFS(#REF!,LT40,#REF!,0,#REF!,"&gt;="&amp;MI40,#REF!,"&lt;="&amp;MH40,#REF!,"&lt;="&amp;ME40,#REF!,"&gt;="&amp;MF40)</f>
        <v/>
      </c>
      <c r="MV40" s="1">
        <f>COUNTIFS(#REF!,LT40,#REF!,1,#REF!,"&gt;="&amp;MI40,#REF!,"&lt;="&amp;MH40,#REF!,"="&amp;KZ40,#REF!,"="&amp;LA40,#REF!,"&lt;="&amp;ME40,#REF!,"&gt;="&amp;MF40)</f>
        <v/>
      </c>
      <c r="MW40" s="1">
        <f>COUNTIFS(#REF!,LT40,#REF!,0,#REF!,"&gt;="&amp;MI40,#REF!,"&lt;="&amp;MH40,#REF!,"="&amp;KZ40,#REF!,"="&amp;LA40,#REF!,"&lt;="&amp;ME40,#REF!,"&gt;="&amp;MF40)</f>
        <v/>
      </c>
      <c r="MX40" s="1">
        <f>COUNTIFS(#REF!,LT40,#REF!,1,#REF!,"&gt;="&amp;MC40,#REF!,"&lt;="&amp;MB40,#REF!,"&lt;="&amp;ME40,#REF!,"&gt;="&amp;MF40)</f>
        <v/>
      </c>
      <c r="MY40" s="1">
        <f>COUNTIFS(#REF!,LT40,#REF!,0,#REF!,"&gt;="&amp;MC40,#REF!,"&lt;="&amp;MB40,#REF!,"&lt;="&amp;ME40,#REF!,"&gt;="&amp;MF40)</f>
        <v/>
      </c>
      <c r="MZ40" s="1">
        <f>COUNTIFS(#REF!,LT40,#REF!,1,#REF!,"&lt;="&amp;ME40,#REF!,"&gt;="&amp;MF40,#REF!,"="&amp;KV40,#REF!,"="&amp;KX40)</f>
        <v/>
      </c>
      <c r="NA40" s="1">
        <f>COUNTIFS(#REF!,LT40,#REF!,0,#REF!,"&lt;="&amp;ME40,#REF!,"&gt;="&amp;MF40,#REF!,"="&amp;KV40,#REF!,"="&amp;KX40)</f>
        <v/>
      </c>
      <c r="NB40" s="1">
        <f>COUNTIFS(#REF!,LT40,#REF!,1,#REF!,"&lt;="&amp;ME40,#REF!,"&gt;="&amp;MF40,#REF!,"="&amp;KW40,#REF!,"="&amp;KY40)</f>
        <v/>
      </c>
      <c r="NC40" s="1">
        <f>COUNTIFS(#REF!,LT40,#REF!,0,#REF!,"&lt;="&amp;ME40,#REF!,"&gt;="&amp;MF40,#REF!,"="&amp;KW40,#REF!,"="&amp;KY40)</f>
        <v/>
      </c>
      <c r="ND40" s="1">
        <f>COUNTIFS(#REF!,LT40,#REF!,1,#REF!,"&gt;="&amp;MC40,#REF!,"&lt;="&amp;MB40,#REF!,"&lt;="&amp;ME40,#REF!,"&gt;="&amp;MF40,#REF!,"="&amp;KV40,#REF!,"="&amp;KX40)</f>
        <v/>
      </c>
      <c r="NE40" s="1">
        <f>COUNTIFS(#REF!,LT40,#REF!,0,#REF!,"&gt;="&amp;MC40,#REF!,"&lt;="&amp;MB40,#REF!,"&lt;="&amp;ME40,#REF!,"&gt;="&amp;MF40,#REF!,"="&amp;KV40,#REF!,"="&amp;KX40)</f>
        <v/>
      </c>
      <c r="NF40" s="1">
        <f>COUNTIFS(#REF!,LT40,#REF!,1,#REF!,"&gt;="&amp;MC40,#REF!,"&lt;="&amp;MB40,#REF!,"&lt;="&amp;ME40,#REF!,"&gt;="&amp;MF40,#REF!,"="&amp;KW40,#REF!,"="&amp;KY40)</f>
        <v/>
      </c>
      <c r="NG40" s="1">
        <f>COUNTIFS(#REF!,LT40,#REF!,0,#REF!,"&gt;="&amp;MC40,#REF!,"&lt;="&amp;MB40,#REF!,"&lt;="&amp;ME40,#REF!,"&gt;="&amp;MF40,#REF!,"="&amp;KW40,#REF!,"="&amp;KY40)</f>
        <v/>
      </c>
      <c r="NH40" s="1">
        <f>COUNTIFS(#REF!,LT40,#REF!,1,#REF!,"&gt;="&amp;MC40,#REF!,"&lt;="&amp;MB40,#REF!,"&lt;="&amp;ME40,#REF!,"&gt;="&amp;MF40,#REF!,"="&amp;KZ40,#REF!,"="&amp;LA40)</f>
        <v/>
      </c>
      <c r="NI40" s="1">
        <f>COUNTIFS(#REF!,LT40,#REF!,0,#REF!,"&gt;="&amp;MC40,#REF!,"&lt;="&amp;MB40,#REF!,"&lt;="&amp;ME40,#REF!,"&gt;="&amp;MF40,#REF!,"="&amp;KZ40,#REF!,"="&amp;LA40)</f>
        <v/>
      </c>
      <c r="NJ40" s="1">
        <f>COUNTIFS(#REF!,LT40,#REF!,1,#REF!,"&gt;="&amp;MI40,#REF!,"&lt;="&amp;MH40,#REF!,"&lt;="&amp;ME40,#REF!,"&gt;="&amp;MF40)</f>
        <v/>
      </c>
      <c r="NK40" s="1">
        <f>COUNTIFS(#REF!,LT40,#REF!,0,#REF!,"&gt;="&amp;MI40,#REF!,"&lt;="&amp;MH40,#REF!,"&lt;="&amp;ME40,#REF!,"&gt;="&amp;MF40)</f>
        <v/>
      </c>
      <c r="NL40" s="1">
        <f>COUNTIFS(#REF!,LT40,#REF!,1,#REF!,"&gt;="&amp;MI40,#REF!,"&lt;="&amp;MH40,#REF!,"="&amp;KZ40,#REF!,"="&amp;LA40,#REF!,"&lt;="&amp;ME40,#REF!,"&gt;="&amp;MF40)</f>
        <v/>
      </c>
      <c r="NM40" s="1">
        <f>COUNTIFS(#REF!,LT40,#REF!,0,#REF!,"&gt;="&amp;MI40,#REF!,"&lt;="&amp;MH40,#REF!,"="&amp;KZ40,#REF!,"="&amp;LA40,#REF!,"&lt;="&amp;ME40,#REF!,"&gt;="&amp;MF40)</f>
        <v/>
      </c>
      <c r="NN40" s="1">
        <f>COUNTIFS(#REF!,LT40,#REF!,1,#REF!,"&gt;="&amp;MC40,#REF!,"&lt;="&amp;MB40,#REF!,"&lt;="&amp;ME40,#REF!,"&gt;="&amp;MF40)</f>
        <v/>
      </c>
      <c r="NO40" s="1">
        <f>COUNTIFS(#REF!,LT40,#REF!,0,#REF!,"&gt;="&amp;MC40,#REF!,"&lt;="&amp;MB40,#REF!,"&lt;="&amp;ME40,#REF!,"&gt;="&amp;MF40)</f>
        <v/>
      </c>
      <c r="NP40" s="1">
        <f>COUNTIFS(#REF!,LT40,#REF!,1,#REF!,"&lt;="&amp;ME40,#REF!,"&gt;="&amp;MF40,#REF!,"="&amp;KV40,#REF!,"="&amp;KX40)</f>
        <v/>
      </c>
      <c r="NQ40" s="1">
        <f>COUNTIFS(#REF!,LT40,#REF!,0,#REF!,"&lt;="&amp;ME40,#REF!,"&gt;="&amp;MF40,#REF!,"="&amp;KV40,#REF!,"="&amp;KX40)</f>
        <v/>
      </c>
      <c r="NR40" s="1">
        <f>COUNTIFS(#REF!,LT40,#REF!,1,#REF!,"&lt;="&amp;ME40,#REF!,"&gt;="&amp;MF40,#REF!,"="&amp;KW40,#REF!,"="&amp;KY40)</f>
        <v/>
      </c>
      <c r="NS40" s="1">
        <f>COUNTIFS(#REF!,LT40,#REF!,0,#REF!,"&lt;="&amp;ME40,#REF!,"&gt;="&amp;MF40,#REF!,"="&amp;KW40,#REF!,"="&amp;KY40)</f>
        <v/>
      </c>
      <c r="NT40" s="1">
        <f>MP40+MR40+MT40+MV40+MX40+MZ40+NB40</f>
        <v/>
      </c>
      <c r="NU40" s="1">
        <f>MQ40+MS40+MU40+MW40+MY40+NA40+NC40</f>
        <v/>
      </c>
      <c r="NV40" s="1">
        <f>NT40+NU40</f>
        <v/>
      </c>
      <c r="NW40" s="33">
        <f>NT40/(NT40+NU40)</f>
        <v/>
      </c>
      <c r="NX40" s="3">
        <f>1/NW40</f>
        <v/>
      </c>
      <c r="NY40" s="1">
        <f>LH40</f>
        <v/>
      </c>
      <c r="NZ40" s="79">
        <f>(NW40*((NY40-1)*0.98))-((1-NW40)*1)</f>
        <v/>
      </c>
      <c r="OA40" s="34">
        <f>IF(LR40&lt;0.9,0,IF(AND(LR40&gt;1.1),0,1))</f>
        <v/>
      </c>
      <c r="OB40" s="34">
        <f>IF(LS40&lt;0.9,0,IF(AND(LS40&gt;1.1),0,1))</f>
        <v/>
      </c>
      <c r="OC40" s="32">
        <f>IF(NV40&gt;99,1,0)</f>
        <v/>
      </c>
      <c r="OD40" s="32">
        <f>IF(NZ40&gt;0.0799,1,0)</f>
        <v/>
      </c>
      <c r="OE40" s="32">
        <f>IF(NZ40&gt;OM40,1,0)</f>
        <v/>
      </c>
      <c r="OF40" s="32">
        <f>OC40+OD40+OE40+OA40+OB40</f>
        <v/>
      </c>
      <c r="OG40" s="1">
        <f>ND40+NF40+NH40+NJ40+NL40+NN40+NP40+NR40</f>
        <v/>
      </c>
      <c r="OH40" s="1">
        <f>NE40+NG40+NI40+NK40+NM40+NO40+NQ40+NS40</f>
        <v/>
      </c>
      <c r="OI40" s="1">
        <f>OG40+OH40</f>
        <v/>
      </c>
      <c r="OJ40" s="33">
        <f>OG40/(OG40+OH40)</f>
        <v/>
      </c>
      <c r="OK40" s="3">
        <f>1/OJ40</f>
        <v/>
      </c>
      <c r="OL40" s="1">
        <f>LI40</f>
        <v/>
      </c>
      <c r="OM40" s="79">
        <f>(OJ40*((OL40-1)*0.98))-((1-OJ40)*1)</f>
        <v/>
      </c>
      <c r="ON40" s="34">
        <f>IF(LR40&lt;0.9,0,IF(AND(LR40&gt;1.1),0,1))</f>
        <v/>
      </c>
      <c r="OO40" s="34">
        <f>IF(LS40&lt;0.9,0,IF(AND(LS40&gt;1.1),0,1))</f>
        <v/>
      </c>
      <c r="OP40" s="32">
        <f>IF(OI40&gt;99,1,0)</f>
        <v/>
      </c>
      <c r="OQ40" s="32">
        <f>IF(OM40&gt;0.0799,1,0)</f>
        <v/>
      </c>
      <c r="OR40" s="32">
        <f>IF(OM40&gt;OZ40,1,0)</f>
        <v/>
      </c>
      <c r="OS40" s="32">
        <f>OP40+OQ40+OR40+ON40+OO40</f>
        <v/>
      </c>
      <c r="OT40">
        <f>IF(OF40=5,"BackHome0-0",IF(AND(OS40=5),"BackAway0-0",""))</f>
        <v/>
      </c>
      <c r="OU40">
        <f>IF(OF40=5,KN40,IF(AND(OS40=5),KO40,""))</f>
        <v/>
      </c>
      <c r="OV40">
        <f>IF(OF40=5,"Match Odds",IF(AND(OS40=5),"Match Odds",""))</f>
        <v/>
      </c>
      <c r="OW40">
        <f>IF(OF40=5,KP40,IF(AND(OS40=5),KP40,""))</f>
        <v/>
      </c>
      <c r="OX40">
        <f>IF(OF40=5,"MATCH_ODDS",IF(AND(OS40=5),"MATCH_ODDS",""))</f>
        <v/>
      </c>
      <c r="OY40">
        <f>IF(OF40=5,"BACK",IF(AND(OS40=5),"BACK",""))</f>
        <v/>
      </c>
    </row>
    <row r="41" ht="16.5" customHeight="1" thickBot="1" thickTop="1">
      <c r="A41" s="2" t="n"/>
      <c r="KN41" s="1">
        <f>IF(INDEX(#REF!,MATCH('HT 0-0'!D41,#REF!,0))=INDEX(#REF!,MATCH('HT 0-0'!D41,#REF!,0)),INDEX(#REF!,MATCH('HT 0-0'!D41,#REF!,0)),"ERROR")</f>
        <v/>
      </c>
      <c r="KO41" s="1">
        <f>IF(INDEX(#REF!,MATCH('HT 0-0'!E41,#REF!,0))=INDEX(#REF!,MATCH('HT 0-0'!E41,#REF!,0)),INDEX(#REF!,MATCH('HT 0-0'!E41,#REF!,0)),"ERROR")</f>
        <v/>
      </c>
      <c r="KP41" s="1">
        <f>KN41&amp;" v "&amp;KO41</f>
        <v/>
      </c>
      <c r="KQ41">
        <f>B41&amp;"_"&amp;C41</f>
        <v/>
      </c>
      <c r="KR41" s="1">
        <f>IF((HW41/KK41)&lt;0.335,"G",IF((HW41/KK41)&gt;0.67,"R","A"))</f>
        <v/>
      </c>
      <c r="KS41" s="1">
        <f>IF((HX41/KK41)&lt;0.335,"G",IF((HX41/KK41)&gt;0.67,"R","A"))</f>
        <v/>
      </c>
      <c r="KT41" s="1">
        <f>IF((IH41/KK41)&lt;0.335,"G",IF((IH41/KK41)&gt;0.67,"R","A"))</f>
        <v/>
      </c>
      <c r="KU41" s="1">
        <f>IF((II41/KK41)&lt;0.335,"G",IF((II41/KK41)&gt;0.67,"R","A"))</f>
        <v/>
      </c>
      <c r="KV41" s="1">
        <f>IF((HZ41/KK41)&lt;0.335,"G",IF((HZ41/KK41)&gt;0.67,"R","A"))</f>
        <v/>
      </c>
      <c r="KW41" s="1">
        <f>IF((HY41/KK41)&lt;0.335,"G",IF((HY41/KK41)&gt;0.67,"R","A"))</f>
        <v/>
      </c>
      <c r="KX41" s="1">
        <f>IF((IK41/KK41)&lt;0.335,"G",IF((IK41/KK41)&gt;0.67,"R","A"))</f>
        <v/>
      </c>
      <c r="KY41" s="1">
        <f>IF((IJ41/KK41)&lt;0.335,"G",IF((IJ41/KK41)&gt;0.67,"R","A"))</f>
        <v/>
      </c>
      <c r="KZ41" s="1">
        <f>IF((HQ41/KK41)&lt;0.335,"G",IF((HQ41/KK41)&gt;0.67,"R","A"))</f>
        <v/>
      </c>
      <c r="LA41" s="1">
        <f>IF((IB41/KK41)&lt;0.335,"G",IF((IB41/KK41)&gt;0.67,"R","A"))</f>
        <v/>
      </c>
      <c r="LB41">
        <f>IF(LQ41="0-0",INDEX(Scrape!#REF!,MATCH('HT 0-0'!KP41,Scrape!$B:$B,0)),"")</f>
        <v/>
      </c>
      <c r="LC41">
        <f>IF(LQ41="0-0",INDEX(Scrape!$A:$A,MATCH('HT 0-0'!KP41,Scrape!$B:$B,0)),"")</f>
        <v/>
      </c>
      <c r="LD41">
        <f>IF(LQ41="0-0",INDEX(Scrape!$B:$B,MATCH('HT 0-0'!KP41,Scrape!$B:$B,0)),"")</f>
        <v/>
      </c>
      <c r="LE41">
        <f>IF(LQ41="0-0",INDEX(Scrape!$C:$C,MATCH('HT 0-0'!KP41,Scrape!$B:$B,0)),"")</f>
        <v/>
      </c>
      <c r="LF41">
        <f>IF(LQ41="0-0",INDEX(Scrape!$D:$D,MATCH('HT 0-0'!KP41,Scrape!$B:$B,0)),"")</f>
        <v/>
      </c>
      <c r="LG41">
        <f>IF(LQ41="0-0",INDEX(Scrape!$E:$E,MATCH('HT 0-0'!KP41,Scrape!$B:$B,0)),"")</f>
        <v/>
      </c>
      <c r="LH41">
        <f>IF(LQ41="0-0",INDEX(Scrape!$F:$F,MATCH('HT 0-0'!KP41,Scrape!$B:$B,0)),"")</f>
        <v/>
      </c>
      <c r="LI41">
        <f>IF(LQ41="0-0",INDEX(Scrape!$G:$G,MATCH('HT 0-0'!KP41,Scrape!$B:$B,0)),"")</f>
        <v/>
      </c>
      <c r="LJ41">
        <f>IF(LQ41="0-0",INDEX(Scrape!$H:$H,MATCH('HT 0-0'!KP41,Scrape!$B:$B,0)),"")</f>
        <v/>
      </c>
      <c r="LK41">
        <f>IF(LQ41="0-0",INDEX(Scrape!$I:$I,MATCH('HT 0-0'!KP41,Scrape!$B:$B,0)),"")</f>
        <v/>
      </c>
      <c r="LL41">
        <f>IF(LQ41="0-0",INDEX(Scrape!$J:$J,MATCH('HT 0-0'!KP41,Scrape!$B:$B,0)),"")</f>
        <v/>
      </c>
      <c r="LM41">
        <f>IF(LQ41="0-0",INDEX(Scrape!$K:$K,MATCH('HT 0-0'!KP41,Scrape!$B:$B,0)),"")</f>
        <v/>
      </c>
      <c r="LN41">
        <f>IF(LQ41="0-0",INDEX(Scrape!$L:$L,MATCH('HT 0-0'!KP41,Scrape!$B:$B,0)),"")</f>
        <v/>
      </c>
      <c r="LO41">
        <f>IF(LQ41="0-0",INDEX(Scrape!$M:$M,MATCH('HT 0-0'!KP41,Scrape!$B:$B,0)),"")</f>
        <v/>
      </c>
      <c r="LP41">
        <f>IF(LQ41="0-0",INDEX(Scrape!$N:$N,MATCH('HT 0-0'!KP41,Scrape!$B:$B,0)),"")</f>
        <v/>
      </c>
      <c r="LQ41">
        <f>INDEX(Scrape!$O:$O,MATCH('HT 0-0'!KP41,Scrape!$B:$B,0))</f>
        <v/>
      </c>
      <c r="LR41">
        <f>(1/LJ41)+(1/LI41)+(1/LH41)</f>
        <v/>
      </c>
      <c r="LS41">
        <f>(1/LG41)+(1/LF41)+(1/LE41)</f>
        <v/>
      </c>
      <c r="LT41" s="8">
        <f>IF(INDEX(#REF!,MATCH(KQ41,#REF!,0))=INDEX(#REF!,MATCH(KQ41,#REF!,0)),INDEX(#REF!,MATCH(KQ41,#REF!,0)),"ERROR")</f>
        <v/>
      </c>
      <c r="LU41" s="4">
        <f>IF(KR41="G",2,IF(KR41="R",0.5,IF(KR41="A",1)))</f>
        <v/>
      </c>
      <c r="LV41" s="4">
        <f>IF(KS41="G",0.5,IF(KS41="R",2,IF(KS41="A",1)))</f>
        <v/>
      </c>
      <c r="LW41" s="4">
        <f>IF(KT41="G",2,IF(KT41="R",0.5,IF(KT41="A",1)))</f>
        <v/>
      </c>
      <c r="LX41" s="4">
        <f>IF(KU41="G",0.5,IF(KU41="R",2,IF(KU41="A",1)))</f>
        <v/>
      </c>
      <c r="LY41" s="7">
        <f>(LK41*(LU41+LX41)+(LL41*(LU41+LX41)))</f>
        <v/>
      </c>
      <c r="LZ41" s="7">
        <f>(LN41*(LV41+LW41)+(LO41*(LV41+LW41)))</f>
        <v/>
      </c>
      <c r="MA41" s="11">
        <f>LY41-LZ41</f>
        <v/>
      </c>
      <c r="MB41" s="5">
        <f>MA41+2</f>
        <v/>
      </c>
      <c r="MC41" s="6">
        <f>MA41-2</f>
        <v/>
      </c>
      <c r="MD41" s="4">
        <f>LE41</f>
        <v/>
      </c>
      <c r="ME41" s="9">
        <f>IF(MD41=0,1000,MD41+0.75)</f>
        <v/>
      </c>
      <c r="MF41" s="10">
        <f>IF(MD41=0,0,MD41-0.75)</f>
        <v/>
      </c>
      <c r="MG41" s="4">
        <f>((LM41*(LU41+LX41))-((LP41*(LV41+LW41))))</f>
        <v/>
      </c>
      <c r="MH41" s="9">
        <f>MG41*1.2</f>
        <v/>
      </c>
      <c r="MI41" s="10">
        <f>MG41*0.8</f>
        <v/>
      </c>
      <c r="MJ41">
        <f>IFERROR(OT41,"")</f>
        <v/>
      </c>
      <c r="MK41">
        <f>IFERROR(OU41,"")</f>
        <v/>
      </c>
      <c r="ML41">
        <f>IFERROR(OV41,"")</f>
        <v/>
      </c>
      <c r="MM41">
        <f>IFERROR(OW41,"")</f>
        <v/>
      </c>
      <c r="MN41">
        <f>IFERROR(OX41,"")</f>
        <v/>
      </c>
      <c r="MO41">
        <f>IFERROR(OY41,"")</f>
        <v/>
      </c>
      <c r="MP41" s="1">
        <f>COUNTIFS(#REF!,LT41,#REF!,1,#REF!,"&gt;="&amp;MC41,#REF!,"&lt;="&amp;MB41,#REF!,"&lt;="&amp;ME41,#REF!,"&gt;="&amp;MF41,#REF!,"="&amp;KV41,#REF!,"="&amp;KX41)</f>
        <v/>
      </c>
      <c r="MQ41" s="1">
        <f>COUNTIFS(#REF!,LT41,#REF!,0,#REF!,"&gt;="&amp;MC41,#REF!,"&lt;="&amp;MB41,#REF!,"&lt;="&amp;ME41,#REF!,"&gt;="&amp;MF41,#REF!,"="&amp;KV41,#REF!,"="&amp;KX41)</f>
        <v/>
      </c>
      <c r="MR41" s="1">
        <f>COUNTIFS(#REF!,LT41,#REF!,1,#REF!,"&gt;="&amp;MC41,#REF!,"&lt;="&amp;MB41,#REF!,"&lt;="&amp;ME41,#REF!,"&gt;="&amp;MF41,#REF!,"="&amp;KW41,#REF!,"="&amp;KY41)</f>
        <v/>
      </c>
      <c r="MS41" s="1">
        <f>COUNTIFS(#REF!,LT41,#REF!,0,#REF!,"&gt;="&amp;MC41,#REF!,"&lt;="&amp;MB41,#REF!,"&lt;="&amp;ME41,#REF!,"&gt;="&amp;MF41,#REF!,"="&amp;KW41,#REF!,"="&amp;KY41)</f>
        <v/>
      </c>
      <c r="MT41" s="1">
        <f>COUNTIFS(#REF!,LT41,#REF!,1,#REF!,"&gt;="&amp;MI41,#REF!,"&lt;="&amp;MH41,#REF!,"&lt;="&amp;ME41,#REF!,"&gt;="&amp;MF41)</f>
        <v/>
      </c>
      <c r="MU41" s="1">
        <f>COUNTIFS(#REF!,LT41,#REF!,0,#REF!,"&gt;="&amp;MI41,#REF!,"&lt;="&amp;MH41,#REF!,"&lt;="&amp;ME41,#REF!,"&gt;="&amp;MF41)</f>
        <v/>
      </c>
      <c r="MV41" s="1">
        <f>COUNTIFS(#REF!,LT41,#REF!,1,#REF!,"&gt;="&amp;MI41,#REF!,"&lt;="&amp;MH41,#REF!,"="&amp;KZ41,#REF!,"="&amp;LA41,#REF!,"&lt;="&amp;ME41,#REF!,"&gt;="&amp;MF41)</f>
        <v/>
      </c>
      <c r="MW41" s="1">
        <f>COUNTIFS(#REF!,LT41,#REF!,0,#REF!,"&gt;="&amp;MI41,#REF!,"&lt;="&amp;MH41,#REF!,"="&amp;KZ41,#REF!,"="&amp;LA41,#REF!,"&lt;="&amp;ME41,#REF!,"&gt;="&amp;MF41)</f>
        <v/>
      </c>
      <c r="MX41" s="1">
        <f>COUNTIFS(#REF!,LT41,#REF!,1,#REF!,"&gt;="&amp;MC41,#REF!,"&lt;="&amp;MB41,#REF!,"&lt;="&amp;ME41,#REF!,"&gt;="&amp;MF41)</f>
        <v/>
      </c>
      <c r="MY41" s="1">
        <f>COUNTIFS(#REF!,LT41,#REF!,0,#REF!,"&gt;="&amp;MC41,#REF!,"&lt;="&amp;MB41,#REF!,"&lt;="&amp;ME41,#REF!,"&gt;="&amp;MF41)</f>
        <v/>
      </c>
      <c r="MZ41" s="1">
        <f>COUNTIFS(#REF!,LT41,#REF!,1,#REF!,"&lt;="&amp;ME41,#REF!,"&gt;="&amp;MF41,#REF!,"="&amp;KV41,#REF!,"="&amp;KX41)</f>
        <v/>
      </c>
      <c r="NA41" s="1">
        <f>COUNTIFS(#REF!,LT41,#REF!,0,#REF!,"&lt;="&amp;ME41,#REF!,"&gt;="&amp;MF41,#REF!,"="&amp;KV41,#REF!,"="&amp;KX41)</f>
        <v/>
      </c>
      <c r="NB41" s="1">
        <f>COUNTIFS(#REF!,LT41,#REF!,1,#REF!,"&lt;="&amp;ME41,#REF!,"&gt;="&amp;MF41,#REF!,"="&amp;KW41,#REF!,"="&amp;KY41)</f>
        <v/>
      </c>
      <c r="NC41" s="1">
        <f>COUNTIFS(#REF!,LT41,#REF!,0,#REF!,"&lt;="&amp;ME41,#REF!,"&gt;="&amp;MF41,#REF!,"="&amp;KW41,#REF!,"="&amp;KY41)</f>
        <v/>
      </c>
      <c r="ND41" s="1">
        <f>COUNTIFS(#REF!,LT41,#REF!,1,#REF!,"&gt;="&amp;MC41,#REF!,"&lt;="&amp;MB41,#REF!,"&lt;="&amp;ME41,#REF!,"&gt;="&amp;MF41,#REF!,"="&amp;KV41,#REF!,"="&amp;KX41)</f>
        <v/>
      </c>
      <c r="NE41" s="1">
        <f>COUNTIFS(#REF!,LT41,#REF!,0,#REF!,"&gt;="&amp;MC41,#REF!,"&lt;="&amp;MB41,#REF!,"&lt;="&amp;ME41,#REF!,"&gt;="&amp;MF41,#REF!,"="&amp;KV41,#REF!,"="&amp;KX41)</f>
        <v/>
      </c>
      <c r="NF41" s="1">
        <f>COUNTIFS(#REF!,LT41,#REF!,1,#REF!,"&gt;="&amp;MC41,#REF!,"&lt;="&amp;MB41,#REF!,"&lt;="&amp;ME41,#REF!,"&gt;="&amp;MF41,#REF!,"="&amp;KW41,#REF!,"="&amp;KY41)</f>
        <v/>
      </c>
      <c r="NG41" s="1">
        <f>COUNTIFS(#REF!,LT41,#REF!,0,#REF!,"&gt;="&amp;MC41,#REF!,"&lt;="&amp;MB41,#REF!,"&lt;="&amp;ME41,#REF!,"&gt;="&amp;MF41,#REF!,"="&amp;KW41,#REF!,"="&amp;KY41)</f>
        <v/>
      </c>
      <c r="NH41" s="1">
        <f>COUNTIFS(#REF!,LT41,#REF!,1,#REF!,"&gt;="&amp;MC41,#REF!,"&lt;="&amp;MB41,#REF!,"&lt;="&amp;ME41,#REF!,"&gt;="&amp;MF41,#REF!,"="&amp;KZ41,#REF!,"="&amp;LA41)</f>
        <v/>
      </c>
      <c r="NI41" s="1">
        <f>COUNTIFS(#REF!,LT41,#REF!,0,#REF!,"&gt;="&amp;MC41,#REF!,"&lt;="&amp;MB41,#REF!,"&lt;="&amp;ME41,#REF!,"&gt;="&amp;MF41,#REF!,"="&amp;KZ41,#REF!,"="&amp;LA41)</f>
        <v/>
      </c>
      <c r="NJ41" s="1">
        <f>COUNTIFS(#REF!,LT41,#REF!,1,#REF!,"&gt;="&amp;MI41,#REF!,"&lt;="&amp;MH41,#REF!,"&lt;="&amp;ME41,#REF!,"&gt;="&amp;MF41)</f>
        <v/>
      </c>
      <c r="NK41" s="1">
        <f>COUNTIFS(#REF!,LT41,#REF!,0,#REF!,"&gt;="&amp;MI41,#REF!,"&lt;="&amp;MH41,#REF!,"&lt;="&amp;ME41,#REF!,"&gt;="&amp;MF41)</f>
        <v/>
      </c>
      <c r="NL41" s="1">
        <f>COUNTIFS(#REF!,LT41,#REF!,1,#REF!,"&gt;="&amp;MI41,#REF!,"&lt;="&amp;MH41,#REF!,"="&amp;KZ41,#REF!,"="&amp;LA41,#REF!,"&lt;="&amp;ME41,#REF!,"&gt;="&amp;MF41)</f>
        <v/>
      </c>
      <c r="NM41" s="1">
        <f>COUNTIFS(#REF!,LT41,#REF!,0,#REF!,"&gt;="&amp;MI41,#REF!,"&lt;="&amp;MH41,#REF!,"="&amp;KZ41,#REF!,"="&amp;LA41,#REF!,"&lt;="&amp;ME41,#REF!,"&gt;="&amp;MF41)</f>
        <v/>
      </c>
      <c r="NN41" s="1">
        <f>COUNTIFS(#REF!,LT41,#REF!,1,#REF!,"&gt;="&amp;MC41,#REF!,"&lt;="&amp;MB41,#REF!,"&lt;="&amp;ME41,#REF!,"&gt;="&amp;MF41)</f>
        <v/>
      </c>
      <c r="NO41" s="1">
        <f>COUNTIFS(#REF!,LT41,#REF!,0,#REF!,"&gt;="&amp;MC41,#REF!,"&lt;="&amp;MB41,#REF!,"&lt;="&amp;ME41,#REF!,"&gt;="&amp;MF41)</f>
        <v/>
      </c>
      <c r="NP41" s="1">
        <f>COUNTIFS(#REF!,LT41,#REF!,1,#REF!,"&lt;="&amp;ME41,#REF!,"&gt;="&amp;MF41,#REF!,"="&amp;KV41,#REF!,"="&amp;KX41)</f>
        <v/>
      </c>
      <c r="NQ41" s="1">
        <f>COUNTIFS(#REF!,LT41,#REF!,0,#REF!,"&lt;="&amp;ME41,#REF!,"&gt;="&amp;MF41,#REF!,"="&amp;KV41,#REF!,"="&amp;KX41)</f>
        <v/>
      </c>
      <c r="NR41" s="1">
        <f>COUNTIFS(#REF!,LT41,#REF!,1,#REF!,"&lt;="&amp;ME41,#REF!,"&gt;="&amp;MF41,#REF!,"="&amp;KW41,#REF!,"="&amp;KY41)</f>
        <v/>
      </c>
      <c r="NS41" s="1">
        <f>COUNTIFS(#REF!,LT41,#REF!,0,#REF!,"&lt;="&amp;ME41,#REF!,"&gt;="&amp;MF41,#REF!,"="&amp;KW41,#REF!,"="&amp;KY41)</f>
        <v/>
      </c>
      <c r="NT41" s="1">
        <f>MP41+MR41+MT41+MV41+MX41+MZ41+NB41</f>
        <v/>
      </c>
      <c r="NU41" s="1">
        <f>MQ41+MS41+MU41+MW41+MY41+NA41+NC41</f>
        <v/>
      </c>
      <c r="NV41" s="1">
        <f>NT41+NU41</f>
        <v/>
      </c>
      <c r="NW41" s="33">
        <f>NT41/(NT41+NU41)</f>
        <v/>
      </c>
      <c r="NX41" s="3">
        <f>1/NW41</f>
        <v/>
      </c>
      <c r="NY41" s="1">
        <f>LH41</f>
        <v/>
      </c>
      <c r="NZ41" s="79">
        <f>(NW41*((NY41-1)*0.98))-((1-NW41)*1)</f>
        <v/>
      </c>
      <c r="OA41" s="34">
        <f>IF(LR41&lt;0.9,0,IF(AND(LR41&gt;1.1),0,1))</f>
        <v/>
      </c>
      <c r="OB41" s="34">
        <f>IF(LS41&lt;0.9,0,IF(AND(LS41&gt;1.1),0,1))</f>
        <v/>
      </c>
      <c r="OC41" s="32">
        <f>IF(NV41&gt;99,1,0)</f>
        <v/>
      </c>
      <c r="OD41" s="32">
        <f>IF(NZ41&gt;0.0799,1,0)</f>
        <v/>
      </c>
      <c r="OE41" s="32">
        <f>IF(NZ41&gt;OM41,1,0)</f>
        <v/>
      </c>
      <c r="OF41" s="32">
        <f>OC41+OD41+OE41+OA41+OB41</f>
        <v/>
      </c>
      <c r="OG41" s="1">
        <f>ND41+NF41+NH41+NJ41+NL41+NN41+NP41+NR41</f>
        <v/>
      </c>
      <c r="OH41" s="1">
        <f>NE41+NG41+NI41+NK41+NM41+NO41+NQ41+NS41</f>
        <v/>
      </c>
      <c r="OI41" s="1">
        <f>OG41+OH41</f>
        <v/>
      </c>
      <c r="OJ41" s="33">
        <f>OG41/(OG41+OH41)</f>
        <v/>
      </c>
      <c r="OK41" s="3">
        <f>1/OJ41</f>
        <v/>
      </c>
      <c r="OL41" s="1">
        <f>LI41</f>
        <v/>
      </c>
      <c r="OM41" s="79">
        <f>(OJ41*((OL41-1)*0.98))-((1-OJ41)*1)</f>
        <v/>
      </c>
      <c r="ON41" s="34">
        <f>IF(LR41&lt;0.9,0,IF(AND(LR41&gt;1.1),0,1))</f>
        <v/>
      </c>
      <c r="OO41" s="34">
        <f>IF(LS41&lt;0.9,0,IF(AND(LS41&gt;1.1),0,1))</f>
        <v/>
      </c>
      <c r="OP41" s="32">
        <f>IF(OI41&gt;99,1,0)</f>
        <v/>
      </c>
      <c r="OQ41" s="32">
        <f>IF(OM41&gt;0.0799,1,0)</f>
        <v/>
      </c>
      <c r="OR41" s="32">
        <f>IF(OM41&gt;OZ41,1,0)</f>
        <v/>
      </c>
      <c r="OS41" s="32">
        <f>OP41+OQ41+OR41+ON41+OO41</f>
        <v/>
      </c>
      <c r="OT41">
        <f>IF(OF41=5,"BackHome0-0",IF(AND(OS41=5),"BackAway0-0",""))</f>
        <v/>
      </c>
      <c r="OU41">
        <f>IF(OF41=5,KN41,IF(AND(OS41=5),KO41,""))</f>
        <v/>
      </c>
      <c r="OV41">
        <f>IF(OF41=5,"Match Odds",IF(AND(OS41=5),"Match Odds",""))</f>
        <v/>
      </c>
      <c r="OW41">
        <f>IF(OF41=5,KP41,IF(AND(OS41=5),KP41,""))</f>
        <v/>
      </c>
      <c r="OX41">
        <f>IF(OF41=5,"MATCH_ODDS",IF(AND(OS41=5),"MATCH_ODDS",""))</f>
        <v/>
      </c>
      <c r="OY41">
        <f>IF(OF41=5,"BACK",IF(AND(OS41=5),"BACK",""))</f>
        <v/>
      </c>
    </row>
    <row r="42" ht="16.5" customHeight="1" thickBot="1" thickTop="1">
      <c r="A42" s="2" t="n"/>
      <c r="KN42" s="1">
        <f>IF(INDEX(#REF!,MATCH('HT 0-0'!D42,#REF!,0))=INDEX(#REF!,MATCH('HT 0-0'!D42,#REF!,0)),INDEX(#REF!,MATCH('HT 0-0'!D42,#REF!,0)),"ERROR")</f>
        <v/>
      </c>
      <c r="KO42" s="1">
        <f>IF(INDEX(#REF!,MATCH('HT 0-0'!E42,#REF!,0))=INDEX(#REF!,MATCH('HT 0-0'!E42,#REF!,0)),INDEX(#REF!,MATCH('HT 0-0'!E42,#REF!,0)),"ERROR")</f>
        <v/>
      </c>
      <c r="KP42" s="1">
        <f>KN42&amp;" v "&amp;KO42</f>
        <v/>
      </c>
      <c r="KQ42">
        <f>B42&amp;"_"&amp;C42</f>
        <v/>
      </c>
      <c r="KR42" s="1">
        <f>IF((HW42/KK42)&lt;0.335,"G",IF((HW42/KK42)&gt;0.67,"R","A"))</f>
        <v/>
      </c>
      <c r="KS42" s="1">
        <f>IF((HX42/KK42)&lt;0.335,"G",IF((HX42/KK42)&gt;0.67,"R","A"))</f>
        <v/>
      </c>
      <c r="KT42" s="1">
        <f>IF((IH42/KK42)&lt;0.335,"G",IF((IH42/KK42)&gt;0.67,"R","A"))</f>
        <v/>
      </c>
      <c r="KU42" s="1">
        <f>IF((II42/KK42)&lt;0.335,"G",IF((II42/KK42)&gt;0.67,"R","A"))</f>
        <v/>
      </c>
      <c r="KV42" s="1">
        <f>IF((HZ42/KK42)&lt;0.335,"G",IF((HZ42/KK42)&gt;0.67,"R","A"))</f>
        <v/>
      </c>
      <c r="KW42" s="1">
        <f>IF((HY42/KK42)&lt;0.335,"G",IF((HY42/KK42)&gt;0.67,"R","A"))</f>
        <v/>
      </c>
      <c r="KX42" s="1">
        <f>IF((IK42/KK42)&lt;0.335,"G",IF((IK42/KK42)&gt;0.67,"R","A"))</f>
        <v/>
      </c>
      <c r="KY42" s="1">
        <f>IF((IJ42/KK42)&lt;0.335,"G",IF((IJ42/KK42)&gt;0.67,"R","A"))</f>
        <v/>
      </c>
      <c r="KZ42" s="1">
        <f>IF((HQ42/KK42)&lt;0.335,"G",IF((HQ42/KK42)&gt;0.67,"R","A"))</f>
        <v/>
      </c>
      <c r="LA42" s="1">
        <f>IF((IB42/KK42)&lt;0.335,"G",IF((IB42/KK42)&gt;0.67,"R","A"))</f>
        <v/>
      </c>
      <c r="LB42">
        <f>IF(LQ42="0-0",INDEX(Scrape!#REF!,MATCH('HT 0-0'!KP42,Scrape!$B:$B,0)),"")</f>
        <v/>
      </c>
      <c r="LC42">
        <f>IF(LQ42="0-0",INDEX(Scrape!$A:$A,MATCH('HT 0-0'!KP42,Scrape!$B:$B,0)),"")</f>
        <v/>
      </c>
      <c r="LD42">
        <f>IF(LQ42="0-0",INDEX(Scrape!$B:$B,MATCH('HT 0-0'!KP42,Scrape!$B:$B,0)),"")</f>
        <v/>
      </c>
      <c r="LE42">
        <f>IF(LQ42="0-0",INDEX(Scrape!$C:$C,MATCH('HT 0-0'!KP42,Scrape!$B:$B,0)),"")</f>
        <v/>
      </c>
      <c r="LF42">
        <f>IF(LQ42="0-0",INDEX(Scrape!$D:$D,MATCH('HT 0-0'!KP42,Scrape!$B:$B,0)),"")</f>
        <v/>
      </c>
      <c r="LG42">
        <f>IF(LQ42="0-0",INDEX(Scrape!$E:$E,MATCH('HT 0-0'!KP42,Scrape!$B:$B,0)),"")</f>
        <v/>
      </c>
      <c r="LH42">
        <f>IF(LQ42="0-0",INDEX(Scrape!$F:$F,MATCH('HT 0-0'!KP42,Scrape!$B:$B,0)),"")</f>
        <v/>
      </c>
      <c r="LI42">
        <f>IF(LQ42="0-0",INDEX(Scrape!$G:$G,MATCH('HT 0-0'!KP42,Scrape!$B:$B,0)),"")</f>
        <v/>
      </c>
      <c r="LJ42">
        <f>IF(LQ42="0-0",INDEX(Scrape!$H:$H,MATCH('HT 0-0'!KP42,Scrape!$B:$B,0)),"")</f>
        <v/>
      </c>
      <c r="LK42">
        <f>IF(LQ42="0-0",INDEX(Scrape!$I:$I,MATCH('HT 0-0'!KP42,Scrape!$B:$B,0)),"")</f>
        <v/>
      </c>
      <c r="LL42">
        <f>IF(LQ42="0-0",INDEX(Scrape!$J:$J,MATCH('HT 0-0'!KP42,Scrape!$B:$B,0)),"")</f>
        <v/>
      </c>
      <c r="LM42">
        <f>IF(LQ42="0-0",INDEX(Scrape!$K:$K,MATCH('HT 0-0'!KP42,Scrape!$B:$B,0)),"")</f>
        <v/>
      </c>
      <c r="LN42">
        <f>IF(LQ42="0-0",INDEX(Scrape!$L:$L,MATCH('HT 0-0'!KP42,Scrape!$B:$B,0)),"")</f>
        <v/>
      </c>
      <c r="LO42">
        <f>IF(LQ42="0-0",INDEX(Scrape!$M:$M,MATCH('HT 0-0'!KP42,Scrape!$B:$B,0)),"")</f>
        <v/>
      </c>
      <c r="LP42">
        <f>IF(LQ42="0-0",INDEX(Scrape!$N:$N,MATCH('HT 0-0'!KP42,Scrape!$B:$B,0)),"")</f>
        <v/>
      </c>
      <c r="LQ42">
        <f>INDEX(Scrape!$O:$O,MATCH('HT 0-0'!KP42,Scrape!$B:$B,0))</f>
        <v/>
      </c>
      <c r="LR42">
        <f>(1/LJ42)+(1/LI42)+(1/LH42)</f>
        <v/>
      </c>
      <c r="LS42">
        <f>(1/LG42)+(1/LF42)+(1/LE42)</f>
        <v/>
      </c>
      <c r="LT42" s="8">
        <f>IF(INDEX(#REF!,MATCH(KQ42,#REF!,0))=INDEX(#REF!,MATCH(KQ42,#REF!,0)),INDEX(#REF!,MATCH(KQ42,#REF!,0)),"ERROR")</f>
        <v/>
      </c>
      <c r="LU42" s="4">
        <f>IF(KR42="G",2,IF(KR42="R",0.5,IF(KR42="A",1)))</f>
        <v/>
      </c>
      <c r="LV42" s="4">
        <f>IF(KS42="G",0.5,IF(KS42="R",2,IF(KS42="A",1)))</f>
        <v/>
      </c>
      <c r="LW42" s="4">
        <f>IF(KT42="G",2,IF(KT42="R",0.5,IF(KT42="A",1)))</f>
        <v/>
      </c>
      <c r="LX42" s="4">
        <f>IF(KU42="G",0.5,IF(KU42="R",2,IF(KU42="A",1)))</f>
        <v/>
      </c>
      <c r="LY42" s="7">
        <f>(LK42*(LU42+LX42)+(LL42*(LU42+LX42)))</f>
        <v/>
      </c>
      <c r="LZ42" s="7">
        <f>(LN42*(LV42+LW42)+(LO42*(LV42+LW42)))</f>
        <v/>
      </c>
      <c r="MA42" s="11">
        <f>LY42-LZ42</f>
        <v/>
      </c>
      <c r="MB42" s="5">
        <f>MA42+2</f>
        <v/>
      </c>
      <c r="MC42" s="6">
        <f>MA42-2</f>
        <v/>
      </c>
      <c r="MD42" s="4">
        <f>LE42</f>
        <v/>
      </c>
      <c r="ME42" s="9">
        <f>IF(MD42=0,1000,MD42+0.75)</f>
        <v/>
      </c>
      <c r="MF42" s="10">
        <f>IF(MD42=0,0,MD42-0.75)</f>
        <v/>
      </c>
      <c r="MG42" s="4">
        <f>((LM42*(LU42+LX42))-((LP42*(LV42+LW42))))</f>
        <v/>
      </c>
      <c r="MH42" s="9">
        <f>MG42*1.2</f>
        <v/>
      </c>
      <c r="MI42" s="10">
        <f>MG42*0.8</f>
        <v/>
      </c>
      <c r="MJ42">
        <f>IFERROR(OT42,"")</f>
        <v/>
      </c>
      <c r="MK42">
        <f>IFERROR(OU42,"")</f>
        <v/>
      </c>
      <c r="ML42">
        <f>IFERROR(OV42,"")</f>
        <v/>
      </c>
      <c r="MM42">
        <f>IFERROR(OW42,"")</f>
        <v/>
      </c>
      <c r="MN42">
        <f>IFERROR(OX42,"")</f>
        <v/>
      </c>
      <c r="MO42">
        <f>IFERROR(OY42,"")</f>
        <v/>
      </c>
      <c r="MP42" s="1">
        <f>COUNTIFS(#REF!,LT42,#REF!,1,#REF!,"&gt;="&amp;MC42,#REF!,"&lt;="&amp;MB42,#REF!,"&lt;="&amp;ME42,#REF!,"&gt;="&amp;MF42,#REF!,"="&amp;KV42,#REF!,"="&amp;KX42)</f>
        <v/>
      </c>
      <c r="MQ42" s="1">
        <f>COUNTIFS(#REF!,LT42,#REF!,0,#REF!,"&gt;="&amp;MC42,#REF!,"&lt;="&amp;MB42,#REF!,"&lt;="&amp;ME42,#REF!,"&gt;="&amp;MF42,#REF!,"="&amp;KV42,#REF!,"="&amp;KX42)</f>
        <v/>
      </c>
      <c r="MR42" s="1">
        <f>COUNTIFS(#REF!,LT42,#REF!,1,#REF!,"&gt;="&amp;MC42,#REF!,"&lt;="&amp;MB42,#REF!,"&lt;="&amp;ME42,#REF!,"&gt;="&amp;MF42,#REF!,"="&amp;KW42,#REF!,"="&amp;KY42)</f>
        <v/>
      </c>
      <c r="MS42" s="1">
        <f>COUNTIFS(#REF!,LT42,#REF!,0,#REF!,"&gt;="&amp;MC42,#REF!,"&lt;="&amp;MB42,#REF!,"&lt;="&amp;ME42,#REF!,"&gt;="&amp;MF42,#REF!,"="&amp;KW42,#REF!,"="&amp;KY42)</f>
        <v/>
      </c>
      <c r="MT42" s="1">
        <f>COUNTIFS(#REF!,LT42,#REF!,1,#REF!,"&gt;="&amp;MI42,#REF!,"&lt;="&amp;MH42,#REF!,"&lt;="&amp;ME42,#REF!,"&gt;="&amp;MF42)</f>
        <v/>
      </c>
      <c r="MU42" s="1">
        <f>COUNTIFS(#REF!,LT42,#REF!,0,#REF!,"&gt;="&amp;MI42,#REF!,"&lt;="&amp;MH42,#REF!,"&lt;="&amp;ME42,#REF!,"&gt;="&amp;MF42)</f>
        <v/>
      </c>
      <c r="MV42" s="1">
        <f>COUNTIFS(#REF!,LT42,#REF!,1,#REF!,"&gt;="&amp;MI42,#REF!,"&lt;="&amp;MH42,#REF!,"="&amp;KZ42,#REF!,"="&amp;LA42,#REF!,"&lt;="&amp;ME42,#REF!,"&gt;="&amp;MF42)</f>
        <v/>
      </c>
      <c r="MW42" s="1">
        <f>COUNTIFS(#REF!,LT42,#REF!,0,#REF!,"&gt;="&amp;MI42,#REF!,"&lt;="&amp;MH42,#REF!,"="&amp;KZ42,#REF!,"="&amp;LA42,#REF!,"&lt;="&amp;ME42,#REF!,"&gt;="&amp;MF42)</f>
        <v/>
      </c>
      <c r="MX42" s="1">
        <f>COUNTIFS(#REF!,LT42,#REF!,1,#REF!,"&gt;="&amp;MC42,#REF!,"&lt;="&amp;MB42,#REF!,"&lt;="&amp;ME42,#REF!,"&gt;="&amp;MF42)</f>
        <v/>
      </c>
      <c r="MY42" s="1">
        <f>COUNTIFS(#REF!,LT42,#REF!,0,#REF!,"&gt;="&amp;MC42,#REF!,"&lt;="&amp;MB42,#REF!,"&lt;="&amp;ME42,#REF!,"&gt;="&amp;MF42)</f>
        <v/>
      </c>
      <c r="MZ42" s="1">
        <f>COUNTIFS(#REF!,LT42,#REF!,1,#REF!,"&lt;="&amp;ME42,#REF!,"&gt;="&amp;MF42,#REF!,"="&amp;KV42,#REF!,"="&amp;KX42)</f>
        <v/>
      </c>
      <c r="NA42" s="1">
        <f>COUNTIFS(#REF!,LT42,#REF!,0,#REF!,"&lt;="&amp;ME42,#REF!,"&gt;="&amp;MF42,#REF!,"="&amp;KV42,#REF!,"="&amp;KX42)</f>
        <v/>
      </c>
      <c r="NB42" s="1">
        <f>COUNTIFS(#REF!,LT42,#REF!,1,#REF!,"&lt;="&amp;ME42,#REF!,"&gt;="&amp;MF42,#REF!,"="&amp;KW42,#REF!,"="&amp;KY42)</f>
        <v/>
      </c>
      <c r="NC42" s="1">
        <f>COUNTIFS(#REF!,LT42,#REF!,0,#REF!,"&lt;="&amp;ME42,#REF!,"&gt;="&amp;MF42,#REF!,"="&amp;KW42,#REF!,"="&amp;KY42)</f>
        <v/>
      </c>
      <c r="ND42" s="1">
        <f>COUNTIFS(#REF!,LT42,#REF!,1,#REF!,"&gt;="&amp;MC42,#REF!,"&lt;="&amp;MB42,#REF!,"&lt;="&amp;ME42,#REF!,"&gt;="&amp;MF42,#REF!,"="&amp;KV42,#REF!,"="&amp;KX42)</f>
        <v/>
      </c>
      <c r="NE42" s="1">
        <f>COUNTIFS(#REF!,LT42,#REF!,0,#REF!,"&gt;="&amp;MC42,#REF!,"&lt;="&amp;MB42,#REF!,"&lt;="&amp;ME42,#REF!,"&gt;="&amp;MF42,#REF!,"="&amp;KV42,#REF!,"="&amp;KX42)</f>
        <v/>
      </c>
      <c r="NF42" s="1">
        <f>COUNTIFS(#REF!,LT42,#REF!,1,#REF!,"&gt;="&amp;MC42,#REF!,"&lt;="&amp;MB42,#REF!,"&lt;="&amp;ME42,#REF!,"&gt;="&amp;MF42,#REF!,"="&amp;KW42,#REF!,"="&amp;KY42)</f>
        <v/>
      </c>
      <c r="NG42" s="1">
        <f>COUNTIFS(#REF!,LT42,#REF!,0,#REF!,"&gt;="&amp;MC42,#REF!,"&lt;="&amp;MB42,#REF!,"&lt;="&amp;ME42,#REF!,"&gt;="&amp;MF42,#REF!,"="&amp;KW42,#REF!,"="&amp;KY42)</f>
        <v/>
      </c>
      <c r="NH42" s="1">
        <f>COUNTIFS(#REF!,LT42,#REF!,1,#REF!,"&gt;="&amp;MC42,#REF!,"&lt;="&amp;MB42,#REF!,"&lt;="&amp;ME42,#REF!,"&gt;="&amp;MF42,#REF!,"="&amp;KZ42,#REF!,"="&amp;LA42)</f>
        <v/>
      </c>
      <c r="NI42" s="1">
        <f>COUNTIFS(#REF!,LT42,#REF!,0,#REF!,"&gt;="&amp;MC42,#REF!,"&lt;="&amp;MB42,#REF!,"&lt;="&amp;ME42,#REF!,"&gt;="&amp;MF42,#REF!,"="&amp;KZ42,#REF!,"="&amp;LA42)</f>
        <v/>
      </c>
      <c r="NJ42" s="1">
        <f>COUNTIFS(#REF!,LT42,#REF!,1,#REF!,"&gt;="&amp;MI42,#REF!,"&lt;="&amp;MH42,#REF!,"&lt;="&amp;ME42,#REF!,"&gt;="&amp;MF42)</f>
        <v/>
      </c>
      <c r="NK42" s="1">
        <f>COUNTIFS(#REF!,LT42,#REF!,0,#REF!,"&gt;="&amp;MI42,#REF!,"&lt;="&amp;MH42,#REF!,"&lt;="&amp;ME42,#REF!,"&gt;="&amp;MF42)</f>
        <v/>
      </c>
      <c r="NL42" s="1">
        <f>COUNTIFS(#REF!,LT42,#REF!,1,#REF!,"&gt;="&amp;MI42,#REF!,"&lt;="&amp;MH42,#REF!,"="&amp;KZ42,#REF!,"="&amp;LA42,#REF!,"&lt;="&amp;ME42,#REF!,"&gt;="&amp;MF42)</f>
        <v/>
      </c>
      <c r="NM42" s="1">
        <f>COUNTIFS(#REF!,LT42,#REF!,0,#REF!,"&gt;="&amp;MI42,#REF!,"&lt;="&amp;MH42,#REF!,"="&amp;KZ42,#REF!,"="&amp;LA42,#REF!,"&lt;="&amp;ME42,#REF!,"&gt;="&amp;MF42)</f>
        <v/>
      </c>
      <c r="NN42" s="1">
        <f>COUNTIFS(#REF!,LT42,#REF!,1,#REF!,"&gt;="&amp;MC42,#REF!,"&lt;="&amp;MB42,#REF!,"&lt;="&amp;ME42,#REF!,"&gt;="&amp;MF42)</f>
        <v/>
      </c>
      <c r="NO42" s="1">
        <f>COUNTIFS(#REF!,LT42,#REF!,0,#REF!,"&gt;="&amp;MC42,#REF!,"&lt;="&amp;MB42,#REF!,"&lt;="&amp;ME42,#REF!,"&gt;="&amp;MF42)</f>
        <v/>
      </c>
      <c r="NP42" s="1">
        <f>COUNTIFS(#REF!,LT42,#REF!,1,#REF!,"&lt;="&amp;ME42,#REF!,"&gt;="&amp;MF42,#REF!,"="&amp;KV42,#REF!,"="&amp;KX42)</f>
        <v/>
      </c>
      <c r="NQ42" s="1">
        <f>COUNTIFS(#REF!,LT42,#REF!,0,#REF!,"&lt;="&amp;ME42,#REF!,"&gt;="&amp;MF42,#REF!,"="&amp;KV42,#REF!,"="&amp;KX42)</f>
        <v/>
      </c>
      <c r="NR42" s="1">
        <f>COUNTIFS(#REF!,LT42,#REF!,1,#REF!,"&lt;="&amp;ME42,#REF!,"&gt;="&amp;MF42,#REF!,"="&amp;KW42,#REF!,"="&amp;KY42)</f>
        <v/>
      </c>
      <c r="NS42" s="1">
        <f>COUNTIFS(#REF!,LT42,#REF!,0,#REF!,"&lt;="&amp;ME42,#REF!,"&gt;="&amp;MF42,#REF!,"="&amp;KW42,#REF!,"="&amp;KY42)</f>
        <v/>
      </c>
      <c r="NT42" s="1">
        <f>MP42+MR42+MT42+MV42+MX42+MZ42+NB42</f>
        <v/>
      </c>
      <c r="NU42" s="1">
        <f>MQ42+MS42+MU42+MW42+MY42+NA42+NC42</f>
        <v/>
      </c>
      <c r="NV42" s="1">
        <f>NT42+NU42</f>
        <v/>
      </c>
      <c r="NW42" s="33">
        <f>NT42/(NT42+NU42)</f>
        <v/>
      </c>
      <c r="NX42" s="3">
        <f>1/NW42</f>
        <v/>
      </c>
      <c r="NY42" s="1">
        <f>LH42</f>
        <v/>
      </c>
      <c r="NZ42" s="79">
        <f>(NW42*((NY42-1)*0.98))-((1-NW42)*1)</f>
        <v/>
      </c>
      <c r="OA42" s="34">
        <f>IF(LR42&lt;0.9,0,IF(AND(LR42&gt;1.1),0,1))</f>
        <v/>
      </c>
      <c r="OB42" s="34">
        <f>IF(LS42&lt;0.9,0,IF(AND(LS42&gt;1.1),0,1))</f>
        <v/>
      </c>
      <c r="OC42" s="32">
        <f>IF(NV42&gt;99,1,0)</f>
        <v/>
      </c>
      <c r="OD42" s="32">
        <f>IF(NZ42&gt;0.0799,1,0)</f>
        <v/>
      </c>
      <c r="OE42" s="32">
        <f>IF(NZ42&gt;OM42,1,0)</f>
        <v/>
      </c>
      <c r="OF42" s="32">
        <f>OC42+OD42+OE42+OA42+OB42</f>
        <v/>
      </c>
      <c r="OG42" s="1">
        <f>ND42+NF42+NH42+NJ42+NL42+NN42+NP42+NR42</f>
        <v/>
      </c>
      <c r="OH42" s="1">
        <f>NE42+NG42+NI42+NK42+NM42+NO42+NQ42+NS42</f>
        <v/>
      </c>
      <c r="OI42" s="1">
        <f>OG42+OH42</f>
        <v/>
      </c>
      <c r="OJ42" s="33">
        <f>OG42/(OG42+OH42)</f>
        <v/>
      </c>
      <c r="OK42" s="3">
        <f>1/OJ42</f>
        <v/>
      </c>
      <c r="OL42" s="1">
        <f>LI42</f>
        <v/>
      </c>
      <c r="OM42" s="79">
        <f>(OJ42*((OL42-1)*0.98))-((1-OJ42)*1)</f>
        <v/>
      </c>
      <c r="ON42" s="34">
        <f>IF(LR42&lt;0.9,0,IF(AND(LR42&gt;1.1),0,1))</f>
        <v/>
      </c>
      <c r="OO42" s="34">
        <f>IF(LS42&lt;0.9,0,IF(AND(LS42&gt;1.1),0,1))</f>
        <v/>
      </c>
      <c r="OP42" s="32">
        <f>IF(OI42&gt;99,1,0)</f>
        <v/>
      </c>
      <c r="OQ42" s="32">
        <f>IF(OM42&gt;0.0799,1,0)</f>
        <v/>
      </c>
      <c r="OR42" s="32">
        <f>IF(OM42&gt;OZ42,1,0)</f>
        <v/>
      </c>
      <c r="OS42" s="32">
        <f>OP42+OQ42+OR42+ON42+OO42</f>
        <v/>
      </c>
      <c r="OT42">
        <f>IF(OF42=5,"BackHome0-0",IF(AND(OS42=5),"BackAway0-0",""))</f>
        <v/>
      </c>
      <c r="OU42">
        <f>IF(OF42=5,KN42,IF(AND(OS42=5),KO42,""))</f>
        <v/>
      </c>
      <c r="OV42">
        <f>IF(OF42=5,"Match Odds",IF(AND(OS42=5),"Match Odds",""))</f>
        <v/>
      </c>
      <c r="OW42">
        <f>IF(OF42=5,KP42,IF(AND(OS42=5),KP42,""))</f>
        <v/>
      </c>
      <c r="OX42">
        <f>IF(OF42=5,"MATCH_ODDS",IF(AND(OS42=5),"MATCH_ODDS",""))</f>
        <v/>
      </c>
      <c r="OY42">
        <f>IF(OF42=5,"BACK",IF(AND(OS42=5),"BACK",""))</f>
        <v/>
      </c>
    </row>
    <row r="43" ht="16.5" customHeight="1" thickBot="1" thickTop="1">
      <c r="A43" s="2" t="n"/>
      <c r="KN43" s="1">
        <f>IF(INDEX(#REF!,MATCH('HT 0-0'!D43,#REF!,0))=INDEX(#REF!,MATCH('HT 0-0'!D43,#REF!,0)),INDEX(#REF!,MATCH('HT 0-0'!D43,#REF!,0)),"ERROR")</f>
        <v/>
      </c>
      <c r="KO43" s="1">
        <f>IF(INDEX(#REF!,MATCH('HT 0-0'!E43,#REF!,0))=INDEX(#REF!,MATCH('HT 0-0'!E43,#REF!,0)),INDEX(#REF!,MATCH('HT 0-0'!E43,#REF!,0)),"ERROR")</f>
        <v/>
      </c>
      <c r="KP43" s="1">
        <f>KN43&amp;" v "&amp;KO43</f>
        <v/>
      </c>
      <c r="KQ43">
        <f>B43&amp;"_"&amp;C43</f>
        <v/>
      </c>
      <c r="KR43" s="1">
        <f>IF((HW43/KK43)&lt;0.335,"G",IF((HW43/KK43)&gt;0.67,"R","A"))</f>
        <v/>
      </c>
      <c r="KS43" s="1">
        <f>IF((HX43/KK43)&lt;0.335,"G",IF((HX43/KK43)&gt;0.67,"R","A"))</f>
        <v/>
      </c>
      <c r="KT43" s="1">
        <f>IF((IH43/KK43)&lt;0.335,"G",IF((IH43/KK43)&gt;0.67,"R","A"))</f>
        <v/>
      </c>
      <c r="KU43" s="1">
        <f>IF((II43/KK43)&lt;0.335,"G",IF((II43/KK43)&gt;0.67,"R","A"))</f>
        <v/>
      </c>
      <c r="KV43" s="1">
        <f>IF((HZ43/KK43)&lt;0.335,"G",IF((HZ43/KK43)&gt;0.67,"R","A"))</f>
        <v/>
      </c>
      <c r="KW43" s="1">
        <f>IF((HY43/KK43)&lt;0.335,"G",IF((HY43/KK43)&gt;0.67,"R","A"))</f>
        <v/>
      </c>
      <c r="KX43" s="1">
        <f>IF((IK43/KK43)&lt;0.335,"G",IF((IK43/KK43)&gt;0.67,"R","A"))</f>
        <v/>
      </c>
      <c r="KY43" s="1">
        <f>IF((IJ43/KK43)&lt;0.335,"G",IF((IJ43/KK43)&gt;0.67,"R","A"))</f>
        <v/>
      </c>
      <c r="KZ43" s="1">
        <f>IF((HQ43/KK43)&lt;0.335,"G",IF((HQ43/KK43)&gt;0.67,"R","A"))</f>
        <v/>
      </c>
      <c r="LA43" s="1">
        <f>IF((IB43/KK43)&lt;0.335,"G",IF((IB43/KK43)&gt;0.67,"R","A"))</f>
        <v/>
      </c>
      <c r="LB43">
        <f>IF(LQ43="0-0",INDEX(Scrape!#REF!,MATCH('HT 0-0'!KP43,Scrape!$B:$B,0)),"")</f>
        <v/>
      </c>
      <c r="LC43">
        <f>IF(LQ43="0-0",INDEX(Scrape!$A:$A,MATCH('HT 0-0'!KP43,Scrape!$B:$B,0)),"")</f>
        <v/>
      </c>
      <c r="LD43">
        <f>IF(LQ43="0-0",INDEX(Scrape!$B:$B,MATCH('HT 0-0'!KP43,Scrape!$B:$B,0)),"")</f>
        <v/>
      </c>
      <c r="LE43">
        <f>IF(LQ43="0-0",INDEX(Scrape!$C:$C,MATCH('HT 0-0'!KP43,Scrape!$B:$B,0)),"")</f>
        <v/>
      </c>
      <c r="LF43">
        <f>IF(LQ43="0-0",INDEX(Scrape!$D:$D,MATCH('HT 0-0'!KP43,Scrape!$B:$B,0)),"")</f>
        <v/>
      </c>
      <c r="LG43">
        <f>IF(LQ43="0-0",INDEX(Scrape!$E:$E,MATCH('HT 0-0'!KP43,Scrape!$B:$B,0)),"")</f>
        <v/>
      </c>
      <c r="LH43">
        <f>IF(LQ43="0-0",INDEX(Scrape!$F:$F,MATCH('HT 0-0'!KP43,Scrape!$B:$B,0)),"")</f>
        <v/>
      </c>
      <c r="LI43">
        <f>IF(LQ43="0-0",INDEX(Scrape!$G:$G,MATCH('HT 0-0'!KP43,Scrape!$B:$B,0)),"")</f>
        <v/>
      </c>
      <c r="LJ43">
        <f>IF(LQ43="0-0",INDEX(Scrape!$H:$H,MATCH('HT 0-0'!KP43,Scrape!$B:$B,0)),"")</f>
        <v/>
      </c>
      <c r="LK43">
        <f>IF(LQ43="0-0",INDEX(Scrape!$I:$I,MATCH('HT 0-0'!KP43,Scrape!$B:$B,0)),"")</f>
        <v/>
      </c>
      <c r="LL43">
        <f>IF(LQ43="0-0",INDEX(Scrape!$J:$J,MATCH('HT 0-0'!KP43,Scrape!$B:$B,0)),"")</f>
        <v/>
      </c>
      <c r="LM43">
        <f>IF(LQ43="0-0",INDEX(Scrape!$K:$K,MATCH('HT 0-0'!KP43,Scrape!$B:$B,0)),"")</f>
        <v/>
      </c>
      <c r="LN43">
        <f>IF(LQ43="0-0",INDEX(Scrape!$L:$L,MATCH('HT 0-0'!KP43,Scrape!$B:$B,0)),"")</f>
        <v/>
      </c>
      <c r="LO43">
        <f>IF(LQ43="0-0",INDEX(Scrape!$M:$M,MATCH('HT 0-0'!KP43,Scrape!$B:$B,0)),"")</f>
        <v/>
      </c>
      <c r="LP43">
        <f>IF(LQ43="0-0",INDEX(Scrape!$N:$N,MATCH('HT 0-0'!KP43,Scrape!$B:$B,0)),"")</f>
        <v/>
      </c>
      <c r="LQ43">
        <f>INDEX(Scrape!$O:$O,MATCH('HT 0-0'!KP43,Scrape!$B:$B,0))</f>
        <v/>
      </c>
      <c r="LR43">
        <f>(1/LJ43)+(1/LI43)+(1/LH43)</f>
        <v/>
      </c>
      <c r="LS43">
        <f>(1/LG43)+(1/LF43)+(1/LE43)</f>
        <v/>
      </c>
      <c r="LT43" s="8">
        <f>IF(INDEX(#REF!,MATCH(KQ43,#REF!,0))=INDEX(#REF!,MATCH(KQ43,#REF!,0)),INDEX(#REF!,MATCH(KQ43,#REF!,0)),"ERROR")</f>
        <v/>
      </c>
      <c r="LU43" s="4">
        <f>IF(KR43="G",2,IF(KR43="R",0.5,IF(KR43="A",1)))</f>
        <v/>
      </c>
      <c r="LV43" s="4">
        <f>IF(KS43="G",0.5,IF(KS43="R",2,IF(KS43="A",1)))</f>
        <v/>
      </c>
      <c r="LW43" s="4">
        <f>IF(KT43="G",2,IF(KT43="R",0.5,IF(KT43="A",1)))</f>
        <v/>
      </c>
      <c r="LX43" s="4">
        <f>IF(KU43="G",0.5,IF(KU43="R",2,IF(KU43="A",1)))</f>
        <v/>
      </c>
      <c r="LY43" s="7">
        <f>(LK43*(LU43+LX43)+(LL43*(LU43+LX43)))</f>
        <v/>
      </c>
      <c r="LZ43" s="7">
        <f>(LN43*(LV43+LW43)+(LO43*(LV43+LW43)))</f>
        <v/>
      </c>
      <c r="MA43" s="11">
        <f>LY43-LZ43</f>
        <v/>
      </c>
      <c r="MB43" s="5">
        <f>MA43+2</f>
        <v/>
      </c>
      <c r="MC43" s="6">
        <f>MA43-2</f>
        <v/>
      </c>
      <c r="MD43" s="4">
        <f>LE43</f>
        <v/>
      </c>
      <c r="ME43" s="9">
        <f>IF(MD43=0,1000,MD43+0.75)</f>
        <v/>
      </c>
      <c r="MF43" s="10">
        <f>IF(MD43=0,0,MD43-0.75)</f>
        <v/>
      </c>
      <c r="MG43" s="4">
        <f>((LM43*(LU43+LX43))-((LP43*(LV43+LW43))))</f>
        <v/>
      </c>
      <c r="MH43" s="9">
        <f>MG43*1.2</f>
        <v/>
      </c>
      <c r="MI43" s="10">
        <f>MG43*0.8</f>
        <v/>
      </c>
      <c r="MJ43">
        <f>IFERROR(OT43,"")</f>
        <v/>
      </c>
      <c r="MK43">
        <f>IFERROR(OU43,"")</f>
        <v/>
      </c>
      <c r="ML43">
        <f>IFERROR(OV43,"")</f>
        <v/>
      </c>
      <c r="MM43">
        <f>IFERROR(OW43,"")</f>
        <v/>
      </c>
      <c r="MN43">
        <f>IFERROR(OX43,"")</f>
        <v/>
      </c>
      <c r="MO43">
        <f>IFERROR(OY43,"")</f>
        <v/>
      </c>
      <c r="MP43" s="1">
        <f>COUNTIFS(#REF!,LT43,#REF!,1,#REF!,"&gt;="&amp;MC43,#REF!,"&lt;="&amp;MB43,#REF!,"&lt;="&amp;ME43,#REF!,"&gt;="&amp;MF43,#REF!,"="&amp;KV43,#REF!,"="&amp;KX43)</f>
        <v/>
      </c>
      <c r="MQ43" s="1">
        <f>COUNTIFS(#REF!,LT43,#REF!,0,#REF!,"&gt;="&amp;MC43,#REF!,"&lt;="&amp;MB43,#REF!,"&lt;="&amp;ME43,#REF!,"&gt;="&amp;MF43,#REF!,"="&amp;KV43,#REF!,"="&amp;KX43)</f>
        <v/>
      </c>
      <c r="MR43" s="1">
        <f>COUNTIFS(#REF!,LT43,#REF!,1,#REF!,"&gt;="&amp;MC43,#REF!,"&lt;="&amp;MB43,#REF!,"&lt;="&amp;ME43,#REF!,"&gt;="&amp;MF43,#REF!,"="&amp;KW43,#REF!,"="&amp;KY43)</f>
        <v/>
      </c>
      <c r="MS43" s="1">
        <f>COUNTIFS(#REF!,LT43,#REF!,0,#REF!,"&gt;="&amp;MC43,#REF!,"&lt;="&amp;MB43,#REF!,"&lt;="&amp;ME43,#REF!,"&gt;="&amp;MF43,#REF!,"="&amp;KW43,#REF!,"="&amp;KY43)</f>
        <v/>
      </c>
      <c r="MT43" s="1">
        <f>COUNTIFS(#REF!,LT43,#REF!,1,#REF!,"&gt;="&amp;MI43,#REF!,"&lt;="&amp;MH43,#REF!,"&lt;="&amp;ME43,#REF!,"&gt;="&amp;MF43)</f>
        <v/>
      </c>
      <c r="MU43" s="1">
        <f>COUNTIFS(#REF!,LT43,#REF!,0,#REF!,"&gt;="&amp;MI43,#REF!,"&lt;="&amp;MH43,#REF!,"&lt;="&amp;ME43,#REF!,"&gt;="&amp;MF43)</f>
        <v/>
      </c>
      <c r="MV43" s="1">
        <f>COUNTIFS(#REF!,LT43,#REF!,1,#REF!,"&gt;="&amp;MI43,#REF!,"&lt;="&amp;MH43,#REF!,"="&amp;KZ43,#REF!,"="&amp;LA43,#REF!,"&lt;="&amp;ME43,#REF!,"&gt;="&amp;MF43)</f>
        <v/>
      </c>
      <c r="MW43" s="1">
        <f>COUNTIFS(#REF!,LT43,#REF!,0,#REF!,"&gt;="&amp;MI43,#REF!,"&lt;="&amp;MH43,#REF!,"="&amp;KZ43,#REF!,"="&amp;LA43,#REF!,"&lt;="&amp;ME43,#REF!,"&gt;="&amp;MF43)</f>
        <v/>
      </c>
      <c r="MX43" s="1">
        <f>COUNTIFS(#REF!,LT43,#REF!,1,#REF!,"&gt;="&amp;MC43,#REF!,"&lt;="&amp;MB43,#REF!,"&lt;="&amp;ME43,#REF!,"&gt;="&amp;MF43)</f>
        <v/>
      </c>
      <c r="MY43" s="1">
        <f>COUNTIFS(#REF!,LT43,#REF!,0,#REF!,"&gt;="&amp;MC43,#REF!,"&lt;="&amp;MB43,#REF!,"&lt;="&amp;ME43,#REF!,"&gt;="&amp;MF43)</f>
        <v/>
      </c>
      <c r="MZ43" s="1">
        <f>COUNTIFS(#REF!,LT43,#REF!,1,#REF!,"&lt;="&amp;ME43,#REF!,"&gt;="&amp;MF43,#REF!,"="&amp;KV43,#REF!,"="&amp;KX43)</f>
        <v/>
      </c>
      <c r="NA43" s="1">
        <f>COUNTIFS(#REF!,LT43,#REF!,0,#REF!,"&lt;="&amp;ME43,#REF!,"&gt;="&amp;MF43,#REF!,"="&amp;KV43,#REF!,"="&amp;KX43)</f>
        <v/>
      </c>
      <c r="NB43" s="1">
        <f>COUNTIFS(#REF!,LT43,#REF!,1,#REF!,"&lt;="&amp;ME43,#REF!,"&gt;="&amp;MF43,#REF!,"="&amp;KW43,#REF!,"="&amp;KY43)</f>
        <v/>
      </c>
      <c r="NC43" s="1">
        <f>COUNTIFS(#REF!,LT43,#REF!,0,#REF!,"&lt;="&amp;ME43,#REF!,"&gt;="&amp;MF43,#REF!,"="&amp;KW43,#REF!,"="&amp;KY43)</f>
        <v/>
      </c>
      <c r="ND43" s="1">
        <f>COUNTIFS(#REF!,LT43,#REF!,1,#REF!,"&gt;="&amp;MC43,#REF!,"&lt;="&amp;MB43,#REF!,"&lt;="&amp;ME43,#REF!,"&gt;="&amp;MF43,#REF!,"="&amp;KV43,#REF!,"="&amp;KX43)</f>
        <v/>
      </c>
      <c r="NE43" s="1">
        <f>COUNTIFS(#REF!,LT43,#REF!,0,#REF!,"&gt;="&amp;MC43,#REF!,"&lt;="&amp;MB43,#REF!,"&lt;="&amp;ME43,#REF!,"&gt;="&amp;MF43,#REF!,"="&amp;KV43,#REF!,"="&amp;KX43)</f>
        <v/>
      </c>
      <c r="NF43" s="1">
        <f>COUNTIFS(#REF!,LT43,#REF!,1,#REF!,"&gt;="&amp;MC43,#REF!,"&lt;="&amp;MB43,#REF!,"&lt;="&amp;ME43,#REF!,"&gt;="&amp;MF43,#REF!,"="&amp;KW43,#REF!,"="&amp;KY43)</f>
        <v/>
      </c>
      <c r="NG43" s="1">
        <f>COUNTIFS(#REF!,LT43,#REF!,0,#REF!,"&gt;="&amp;MC43,#REF!,"&lt;="&amp;MB43,#REF!,"&lt;="&amp;ME43,#REF!,"&gt;="&amp;MF43,#REF!,"="&amp;KW43,#REF!,"="&amp;KY43)</f>
        <v/>
      </c>
      <c r="NH43" s="1">
        <f>COUNTIFS(#REF!,LT43,#REF!,1,#REF!,"&gt;="&amp;MC43,#REF!,"&lt;="&amp;MB43,#REF!,"&lt;="&amp;ME43,#REF!,"&gt;="&amp;MF43,#REF!,"="&amp;KZ43,#REF!,"="&amp;LA43)</f>
        <v/>
      </c>
      <c r="NI43" s="1">
        <f>COUNTIFS(#REF!,LT43,#REF!,0,#REF!,"&gt;="&amp;MC43,#REF!,"&lt;="&amp;MB43,#REF!,"&lt;="&amp;ME43,#REF!,"&gt;="&amp;MF43,#REF!,"="&amp;KZ43,#REF!,"="&amp;LA43)</f>
        <v/>
      </c>
      <c r="NJ43" s="1">
        <f>COUNTIFS(#REF!,LT43,#REF!,1,#REF!,"&gt;="&amp;MI43,#REF!,"&lt;="&amp;MH43,#REF!,"&lt;="&amp;ME43,#REF!,"&gt;="&amp;MF43)</f>
        <v/>
      </c>
      <c r="NK43" s="1">
        <f>COUNTIFS(#REF!,LT43,#REF!,0,#REF!,"&gt;="&amp;MI43,#REF!,"&lt;="&amp;MH43,#REF!,"&lt;="&amp;ME43,#REF!,"&gt;="&amp;MF43)</f>
        <v/>
      </c>
      <c r="NL43" s="1">
        <f>COUNTIFS(#REF!,LT43,#REF!,1,#REF!,"&gt;="&amp;MI43,#REF!,"&lt;="&amp;MH43,#REF!,"="&amp;KZ43,#REF!,"="&amp;LA43,#REF!,"&lt;="&amp;ME43,#REF!,"&gt;="&amp;MF43)</f>
        <v/>
      </c>
      <c r="NM43" s="1">
        <f>COUNTIFS(#REF!,LT43,#REF!,0,#REF!,"&gt;="&amp;MI43,#REF!,"&lt;="&amp;MH43,#REF!,"="&amp;KZ43,#REF!,"="&amp;LA43,#REF!,"&lt;="&amp;ME43,#REF!,"&gt;="&amp;MF43)</f>
        <v/>
      </c>
      <c r="NN43" s="1">
        <f>COUNTIFS(#REF!,LT43,#REF!,1,#REF!,"&gt;="&amp;MC43,#REF!,"&lt;="&amp;MB43,#REF!,"&lt;="&amp;ME43,#REF!,"&gt;="&amp;MF43)</f>
        <v/>
      </c>
      <c r="NO43" s="1">
        <f>COUNTIFS(#REF!,LT43,#REF!,0,#REF!,"&gt;="&amp;MC43,#REF!,"&lt;="&amp;MB43,#REF!,"&lt;="&amp;ME43,#REF!,"&gt;="&amp;MF43)</f>
        <v/>
      </c>
      <c r="NP43" s="1">
        <f>COUNTIFS(#REF!,LT43,#REF!,1,#REF!,"&lt;="&amp;ME43,#REF!,"&gt;="&amp;MF43,#REF!,"="&amp;KV43,#REF!,"="&amp;KX43)</f>
        <v/>
      </c>
      <c r="NQ43" s="1">
        <f>COUNTIFS(#REF!,LT43,#REF!,0,#REF!,"&lt;="&amp;ME43,#REF!,"&gt;="&amp;MF43,#REF!,"="&amp;KV43,#REF!,"="&amp;KX43)</f>
        <v/>
      </c>
      <c r="NR43" s="1">
        <f>COUNTIFS(#REF!,LT43,#REF!,1,#REF!,"&lt;="&amp;ME43,#REF!,"&gt;="&amp;MF43,#REF!,"="&amp;KW43,#REF!,"="&amp;KY43)</f>
        <v/>
      </c>
      <c r="NS43" s="1">
        <f>COUNTIFS(#REF!,LT43,#REF!,0,#REF!,"&lt;="&amp;ME43,#REF!,"&gt;="&amp;MF43,#REF!,"="&amp;KW43,#REF!,"="&amp;KY43)</f>
        <v/>
      </c>
      <c r="NT43" s="1">
        <f>MP43+MR43+MT43+MV43+MX43+MZ43+NB43</f>
        <v/>
      </c>
      <c r="NU43" s="1">
        <f>MQ43+MS43+MU43+MW43+MY43+NA43+NC43</f>
        <v/>
      </c>
      <c r="NV43" s="1">
        <f>NT43+NU43</f>
        <v/>
      </c>
      <c r="NW43" s="33">
        <f>NT43/(NT43+NU43)</f>
        <v/>
      </c>
      <c r="NX43" s="3">
        <f>1/NW43</f>
        <v/>
      </c>
      <c r="NY43" s="1">
        <f>LH43</f>
        <v/>
      </c>
      <c r="NZ43" s="79">
        <f>(NW43*((NY43-1)*0.98))-((1-NW43)*1)</f>
        <v/>
      </c>
      <c r="OA43" s="34">
        <f>IF(LR43&lt;0.9,0,IF(AND(LR43&gt;1.1),0,1))</f>
        <v/>
      </c>
      <c r="OB43" s="34">
        <f>IF(LS43&lt;0.9,0,IF(AND(LS43&gt;1.1),0,1))</f>
        <v/>
      </c>
      <c r="OC43" s="32">
        <f>IF(NV43&gt;99,1,0)</f>
        <v/>
      </c>
      <c r="OD43" s="32">
        <f>IF(NZ43&gt;0.0799,1,0)</f>
        <v/>
      </c>
      <c r="OE43" s="32">
        <f>IF(NZ43&gt;OM43,1,0)</f>
        <v/>
      </c>
      <c r="OF43" s="32">
        <f>OC43+OD43+OE43+OA43+OB43</f>
        <v/>
      </c>
      <c r="OG43" s="1">
        <f>ND43+NF43+NH43+NJ43+NL43+NN43+NP43+NR43</f>
        <v/>
      </c>
      <c r="OH43" s="1">
        <f>NE43+NG43+NI43+NK43+NM43+NO43+NQ43+NS43</f>
        <v/>
      </c>
      <c r="OI43" s="1">
        <f>OG43+OH43</f>
        <v/>
      </c>
      <c r="OJ43" s="33">
        <f>OG43/(OG43+OH43)</f>
        <v/>
      </c>
      <c r="OK43" s="3">
        <f>1/OJ43</f>
        <v/>
      </c>
      <c r="OL43" s="1">
        <f>LI43</f>
        <v/>
      </c>
      <c r="OM43" s="79">
        <f>(OJ43*((OL43-1)*0.98))-((1-OJ43)*1)</f>
        <v/>
      </c>
      <c r="ON43" s="34">
        <f>IF(LR43&lt;0.9,0,IF(AND(LR43&gt;1.1),0,1))</f>
        <v/>
      </c>
      <c r="OO43" s="34">
        <f>IF(LS43&lt;0.9,0,IF(AND(LS43&gt;1.1),0,1))</f>
        <v/>
      </c>
      <c r="OP43" s="32">
        <f>IF(OI43&gt;99,1,0)</f>
        <v/>
      </c>
      <c r="OQ43" s="32">
        <f>IF(OM43&gt;0.0799,1,0)</f>
        <v/>
      </c>
      <c r="OR43" s="32">
        <f>IF(OM43&gt;OZ43,1,0)</f>
        <v/>
      </c>
      <c r="OS43" s="32">
        <f>OP43+OQ43+OR43+ON43+OO43</f>
        <v/>
      </c>
      <c r="OT43">
        <f>IF(OF43=5,"BackHome0-0",IF(AND(OS43=5),"BackAway0-0",""))</f>
        <v/>
      </c>
      <c r="OU43">
        <f>IF(OF43=5,KN43,IF(AND(OS43=5),KO43,""))</f>
        <v/>
      </c>
      <c r="OV43">
        <f>IF(OF43=5,"Match Odds",IF(AND(OS43=5),"Match Odds",""))</f>
        <v/>
      </c>
      <c r="OW43">
        <f>IF(OF43=5,KP43,IF(AND(OS43=5),KP43,""))</f>
        <v/>
      </c>
      <c r="OX43">
        <f>IF(OF43=5,"MATCH_ODDS",IF(AND(OS43=5),"MATCH_ODDS",""))</f>
        <v/>
      </c>
      <c r="OY43">
        <f>IF(OF43=5,"BACK",IF(AND(OS43=5),"BACK",""))</f>
        <v/>
      </c>
    </row>
    <row r="44" ht="16.5" customHeight="1" thickBot="1" thickTop="1">
      <c r="A44" s="2" t="n"/>
      <c r="KN44" s="1">
        <f>IF(INDEX(#REF!,MATCH('HT 0-0'!D44,#REF!,0))=INDEX(#REF!,MATCH('HT 0-0'!D44,#REF!,0)),INDEX(#REF!,MATCH('HT 0-0'!D44,#REF!,0)),"ERROR")</f>
        <v/>
      </c>
      <c r="KO44" s="1">
        <f>IF(INDEX(#REF!,MATCH('HT 0-0'!E44,#REF!,0))=INDEX(#REF!,MATCH('HT 0-0'!E44,#REF!,0)),INDEX(#REF!,MATCH('HT 0-0'!E44,#REF!,0)),"ERROR")</f>
        <v/>
      </c>
      <c r="KP44" s="1">
        <f>KN44&amp;" v "&amp;KO44</f>
        <v/>
      </c>
      <c r="KQ44">
        <f>B44&amp;"_"&amp;C44</f>
        <v/>
      </c>
      <c r="KR44" s="1">
        <f>IF((HW44/KK44)&lt;0.335,"G",IF((HW44/KK44)&gt;0.67,"R","A"))</f>
        <v/>
      </c>
      <c r="KS44" s="1">
        <f>IF((HX44/KK44)&lt;0.335,"G",IF((HX44/KK44)&gt;0.67,"R","A"))</f>
        <v/>
      </c>
      <c r="KT44" s="1">
        <f>IF((IH44/KK44)&lt;0.335,"G",IF((IH44/KK44)&gt;0.67,"R","A"))</f>
        <v/>
      </c>
      <c r="KU44" s="1">
        <f>IF((II44/KK44)&lt;0.335,"G",IF((II44/KK44)&gt;0.67,"R","A"))</f>
        <v/>
      </c>
      <c r="KV44" s="1">
        <f>IF((HZ44/KK44)&lt;0.335,"G",IF((HZ44/KK44)&gt;0.67,"R","A"))</f>
        <v/>
      </c>
      <c r="KW44" s="1">
        <f>IF((HY44/KK44)&lt;0.335,"G",IF((HY44/KK44)&gt;0.67,"R","A"))</f>
        <v/>
      </c>
      <c r="KX44" s="1">
        <f>IF((IK44/KK44)&lt;0.335,"G",IF((IK44/KK44)&gt;0.67,"R","A"))</f>
        <v/>
      </c>
      <c r="KY44" s="1">
        <f>IF((IJ44/KK44)&lt;0.335,"G",IF((IJ44/KK44)&gt;0.67,"R","A"))</f>
        <v/>
      </c>
      <c r="KZ44" s="1">
        <f>IF((HQ44/KK44)&lt;0.335,"G",IF((HQ44/KK44)&gt;0.67,"R","A"))</f>
        <v/>
      </c>
      <c r="LA44" s="1">
        <f>IF((IB44/KK44)&lt;0.335,"G",IF((IB44/KK44)&gt;0.67,"R","A"))</f>
        <v/>
      </c>
      <c r="LB44">
        <f>IF(LQ44="0-0",INDEX(Scrape!#REF!,MATCH('HT 0-0'!KP44,Scrape!$B:$B,0)),"")</f>
        <v/>
      </c>
      <c r="LC44">
        <f>IF(LQ44="0-0",INDEX(Scrape!$A:$A,MATCH('HT 0-0'!KP44,Scrape!$B:$B,0)),"")</f>
        <v/>
      </c>
      <c r="LD44">
        <f>IF(LQ44="0-0",INDEX(Scrape!$B:$B,MATCH('HT 0-0'!KP44,Scrape!$B:$B,0)),"")</f>
        <v/>
      </c>
      <c r="LE44">
        <f>IF(LQ44="0-0",INDEX(Scrape!$C:$C,MATCH('HT 0-0'!KP44,Scrape!$B:$B,0)),"")</f>
        <v/>
      </c>
      <c r="LF44">
        <f>IF(LQ44="0-0",INDEX(Scrape!$D:$D,MATCH('HT 0-0'!KP44,Scrape!$B:$B,0)),"")</f>
        <v/>
      </c>
      <c r="LG44">
        <f>IF(LQ44="0-0",INDEX(Scrape!$E:$E,MATCH('HT 0-0'!KP44,Scrape!$B:$B,0)),"")</f>
        <v/>
      </c>
      <c r="LH44">
        <f>IF(LQ44="0-0",INDEX(Scrape!$F:$F,MATCH('HT 0-0'!KP44,Scrape!$B:$B,0)),"")</f>
        <v/>
      </c>
      <c r="LI44">
        <f>IF(LQ44="0-0",INDEX(Scrape!$G:$G,MATCH('HT 0-0'!KP44,Scrape!$B:$B,0)),"")</f>
        <v/>
      </c>
      <c r="LJ44">
        <f>IF(LQ44="0-0",INDEX(Scrape!$H:$H,MATCH('HT 0-0'!KP44,Scrape!$B:$B,0)),"")</f>
        <v/>
      </c>
      <c r="LK44">
        <f>IF(LQ44="0-0",INDEX(Scrape!$I:$I,MATCH('HT 0-0'!KP44,Scrape!$B:$B,0)),"")</f>
        <v/>
      </c>
      <c r="LL44">
        <f>IF(LQ44="0-0",INDEX(Scrape!$J:$J,MATCH('HT 0-0'!KP44,Scrape!$B:$B,0)),"")</f>
        <v/>
      </c>
      <c r="LM44">
        <f>IF(LQ44="0-0",INDEX(Scrape!$K:$K,MATCH('HT 0-0'!KP44,Scrape!$B:$B,0)),"")</f>
        <v/>
      </c>
      <c r="LN44">
        <f>IF(LQ44="0-0",INDEX(Scrape!$L:$L,MATCH('HT 0-0'!KP44,Scrape!$B:$B,0)),"")</f>
        <v/>
      </c>
      <c r="LO44">
        <f>IF(LQ44="0-0",INDEX(Scrape!$M:$M,MATCH('HT 0-0'!KP44,Scrape!$B:$B,0)),"")</f>
        <v/>
      </c>
      <c r="LP44">
        <f>IF(LQ44="0-0",INDEX(Scrape!$N:$N,MATCH('HT 0-0'!KP44,Scrape!$B:$B,0)),"")</f>
        <v/>
      </c>
      <c r="LQ44">
        <f>INDEX(Scrape!$O:$O,MATCH('HT 0-0'!KP44,Scrape!$B:$B,0))</f>
        <v/>
      </c>
      <c r="LR44">
        <f>(1/LJ44)+(1/LI44)+(1/LH44)</f>
        <v/>
      </c>
      <c r="LS44">
        <f>(1/LG44)+(1/LF44)+(1/LE44)</f>
        <v/>
      </c>
      <c r="LT44" s="8">
        <f>IF(INDEX(#REF!,MATCH(KQ44,#REF!,0))=INDEX(#REF!,MATCH(KQ44,#REF!,0)),INDEX(#REF!,MATCH(KQ44,#REF!,0)),"ERROR")</f>
        <v/>
      </c>
      <c r="LU44" s="4">
        <f>IF(KR44="G",2,IF(KR44="R",0.5,IF(KR44="A",1)))</f>
        <v/>
      </c>
      <c r="LV44" s="4">
        <f>IF(KS44="G",0.5,IF(KS44="R",2,IF(KS44="A",1)))</f>
        <v/>
      </c>
      <c r="LW44" s="4">
        <f>IF(KT44="G",2,IF(KT44="R",0.5,IF(KT44="A",1)))</f>
        <v/>
      </c>
      <c r="LX44" s="4">
        <f>IF(KU44="G",0.5,IF(KU44="R",2,IF(KU44="A",1)))</f>
        <v/>
      </c>
      <c r="LY44" s="7">
        <f>(LK44*(LU44+LX44)+(LL44*(LU44+LX44)))</f>
        <v/>
      </c>
      <c r="LZ44" s="7">
        <f>(LN44*(LV44+LW44)+(LO44*(LV44+LW44)))</f>
        <v/>
      </c>
      <c r="MA44" s="11">
        <f>LY44-LZ44</f>
        <v/>
      </c>
      <c r="MB44" s="5">
        <f>MA44+2</f>
        <v/>
      </c>
      <c r="MC44" s="6">
        <f>MA44-2</f>
        <v/>
      </c>
      <c r="MD44" s="4">
        <f>LE44</f>
        <v/>
      </c>
      <c r="ME44" s="9">
        <f>IF(MD44=0,1000,MD44+0.75)</f>
        <v/>
      </c>
      <c r="MF44" s="10">
        <f>IF(MD44=0,0,MD44-0.75)</f>
        <v/>
      </c>
      <c r="MG44" s="4">
        <f>((LM44*(LU44+LX44))-((LP44*(LV44+LW44))))</f>
        <v/>
      </c>
      <c r="MH44" s="9">
        <f>MG44*1.2</f>
        <v/>
      </c>
      <c r="MI44" s="10">
        <f>MG44*0.8</f>
        <v/>
      </c>
      <c r="MJ44">
        <f>IFERROR(OT44,"")</f>
        <v/>
      </c>
      <c r="MK44">
        <f>IFERROR(OU44,"")</f>
        <v/>
      </c>
      <c r="ML44">
        <f>IFERROR(OV44,"")</f>
        <v/>
      </c>
      <c r="MM44">
        <f>IFERROR(OW44,"")</f>
        <v/>
      </c>
      <c r="MN44">
        <f>IFERROR(OX44,"")</f>
        <v/>
      </c>
      <c r="MO44">
        <f>IFERROR(OY44,"")</f>
        <v/>
      </c>
      <c r="MP44" s="1">
        <f>COUNTIFS(#REF!,LT44,#REF!,1,#REF!,"&gt;="&amp;MC44,#REF!,"&lt;="&amp;MB44,#REF!,"&lt;="&amp;ME44,#REF!,"&gt;="&amp;MF44,#REF!,"="&amp;KV44,#REF!,"="&amp;KX44)</f>
        <v/>
      </c>
      <c r="MQ44" s="1">
        <f>COUNTIFS(#REF!,LT44,#REF!,0,#REF!,"&gt;="&amp;MC44,#REF!,"&lt;="&amp;MB44,#REF!,"&lt;="&amp;ME44,#REF!,"&gt;="&amp;MF44,#REF!,"="&amp;KV44,#REF!,"="&amp;KX44)</f>
        <v/>
      </c>
      <c r="MR44" s="1">
        <f>COUNTIFS(#REF!,LT44,#REF!,1,#REF!,"&gt;="&amp;MC44,#REF!,"&lt;="&amp;MB44,#REF!,"&lt;="&amp;ME44,#REF!,"&gt;="&amp;MF44,#REF!,"="&amp;KW44,#REF!,"="&amp;KY44)</f>
        <v/>
      </c>
      <c r="MS44" s="1">
        <f>COUNTIFS(#REF!,LT44,#REF!,0,#REF!,"&gt;="&amp;MC44,#REF!,"&lt;="&amp;MB44,#REF!,"&lt;="&amp;ME44,#REF!,"&gt;="&amp;MF44,#REF!,"="&amp;KW44,#REF!,"="&amp;KY44)</f>
        <v/>
      </c>
      <c r="MT44" s="1">
        <f>COUNTIFS(#REF!,LT44,#REF!,1,#REF!,"&gt;="&amp;MI44,#REF!,"&lt;="&amp;MH44,#REF!,"&lt;="&amp;ME44,#REF!,"&gt;="&amp;MF44)</f>
        <v/>
      </c>
      <c r="MU44" s="1">
        <f>COUNTIFS(#REF!,LT44,#REF!,0,#REF!,"&gt;="&amp;MI44,#REF!,"&lt;="&amp;MH44,#REF!,"&lt;="&amp;ME44,#REF!,"&gt;="&amp;MF44)</f>
        <v/>
      </c>
      <c r="MV44" s="1">
        <f>COUNTIFS(#REF!,LT44,#REF!,1,#REF!,"&gt;="&amp;MI44,#REF!,"&lt;="&amp;MH44,#REF!,"="&amp;KZ44,#REF!,"="&amp;LA44,#REF!,"&lt;="&amp;ME44,#REF!,"&gt;="&amp;MF44)</f>
        <v/>
      </c>
      <c r="MW44" s="1">
        <f>COUNTIFS(#REF!,LT44,#REF!,0,#REF!,"&gt;="&amp;MI44,#REF!,"&lt;="&amp;MH44,#REF!,"="&amp;KZ44,#REF!,"="&amp;LA44,#REF!,"&lt;="&amp;ME44,#REF!,"&gt;="&amp;MF44)</f>
        <v/>
      </c>
      <c r="MX44" s="1">
        <f>COUNTIFS(#REF!,LT44,#REF!,1,#REF!,"&gt;="&amp;MC44,#REF!,"&lt;="&amp;MB44,#REF!,"&lt;="&amp;ME44,#REF!,"&gt;="&amp;MF44)</f>
        <v/>
      </c>
      <c r="MY44" s="1">
        <f>COUNTIFS(#REF!,LT44,#REF!,0,#REF!,"&gt;="&amp;MC44,#REF!,"&lt;="&amp;MB44,#REF!,"&lt;="&amp;ME44,#REF!,"&gt;="&amp;MF44)</f>
        <v/>
      </c>
      <c r="MZ44" s="1">
        <f>COUNTIFS(#REF!,LT44,#REF!,1,#REF!,"&lt;="&amp;ME44,#REF!,"&gt;="&amp;MF44,#REF!,"="&amp;KV44,#REF!,"="&amp;KX44)</f>
        <v/>
      </c>
      <c r="NA44" s="1">
        <f>COUNTIFS(#REF!,LT44,#REF!,0,#REF!,"&lt;="&amp;ME44,#REF!,"&gt;="&amp;MF44,#REF!,"="&amp;KV44,#REF!,"="&amp;KX44)</f>
        <v/>
      </c>
      <c r="NB44" s="1">
        <f>COUNTIFS(#REF!,LT44,#REF!,1,#REF!,"&lt;="&amp;ME44,#REF!,"&gt;="&amp;MF44,#REF!,"="&amp;KW44,#REF!,"="&amp;KY44)</f>
        <v/>
      </c>
      <c r="NC44" s="1">
        <f>COUNTIFS(#REF!,LT44,#REF!,0,#REF!,"&lt;="&amp;ME44,#REF!,"&gt;="&amp;MF44,#REF!,"="&amp;KW44,#REF!,"="&amp;KY44)</f>
        <v/>
      </c>
      <c r="ND44" s="1">
        <f>COUNTIFS(#REF!,LT44,#REF!,1,#REF!,"&gt;="&amp;MC44,#REF!,"&lt;="&amp;MB44,#REF!,"&lt;="&amp;ME44,#REF!,"&gt;="&amp;MF44,#REF!,"="&amp;KV44,#REF!,"="&amp;KX44)</f>
        <v/>
      </c>
      <c r="NE44" s="1">
        <f>COUNTIFS(#REF!,LT44,#REF!,0,#REF!,"&gt;="&amp;MC44,#REF!,"&lt;="&amp;MB44,#REF!,"&lt;="&amp;ME44,#REF!,"&gt;="&amp;MF44,#REF!,"="&amp;KV44,#REF!,"="&amp;KX44)</f>
        <v/>
      </c>
      <c r="NF44" s="1">
        <f>COUNTIFS(#REF!,LT44,#REF!,1,#REF!,"&gt;="&amp;MC44,#REF!,"&lt;="&amp;MB44,#REF!,"&lt;="&amp;ME44,#REF!,"&gt;="&amp;MF44,#REF!,"="&amp;KW44,#REF!,"="&amp;KY44)</f>
        <v/>
      </c>
      <c r="NG44" s="1">
        <f>COUNTIFS(#REF!,LT44,#REF!,0,#REF!,"&gt;="&amp;MC44,#REF!,"&lt;="&amp;MB44,#REF!,"&lt;="&amp;ME44,#REF!,"&gt;="&amp;MF44,#REF!,"="&amp;KW44,#REF!,"="&amp;KY44)</f>
        <v/>
      </c>
      <c r="NH44" s="1">
        <f>COUNTIFS(#REF!,LT44,#REF!,1,#REF!,"&gt;="&amp;MC44,#REF!,"&lt;="&amp;MB44,#REF!,"&lt;="&amp;ME44,#REF!,"&gt;="&amp;MF44,#REF!,"="&amp;KZ44,#REF!,"="&amp;LA44)</f>
        <v/>
      </c>
      <c r="NI44" s="1">
        <f>COUNTIFS(#REF!,LT44,#REF!,0,#REF!,"&gt;="&amp;MC44,#REF!,"&lt;="&amp;MB44,#REF!,"&lt;="&amp;ME44,#REF!,"&gt;="&amp;MF44,#REF!,"="&amp;KZ44,#REF!,"="&amp;LA44)</f>
        <v/>
      </c>
      <c r="NJ44" s="1">
        <f>COUNTIFS(#REF!,LT44,#REF!,1,#REF!,"&gt;="&amp;MI44,#REF!,"&lt;="&amp;MH44,#REF!,"&lt;="&amp;ME44,#REF!,"&gt;="&amp;MF44)</f>
        <v/>
      </c>
      <c r="NK44" s="1">
        <f>COUNTIFS(#REF!,LT44,#REF!,0,#REF!,"&gt;="&amp;MI44,#REF!,"&lt;="&amp;MH44,#REF!,"&lt;="&amp;ME44,#REF!,"&gt;="&amp;MF44)</f>
        <v/>
      </c>
      <c r="NL44" s="1">
        <f>COUNTIFS(#REF!,LT44,#REF!,1,#REF!,"&gt;="&amp;MI44,#REF!,"&lt;="&amp;MH44,#REF!,"="&amp;KZ44,#REF!,"="&amp;LA44,#REF!,"&lt;="&amp;ME44,#REF!,"&gt;="&amp;MF44)</f>
        <v/>
      </c>
      <c r="NM44" s="1">
        <f>COUNTIFS(#REF!,LT44,#REF!,0,#REF!,"&gt;="&amp;MI44,#REF!,"&lt;="&amp;MH44,#REF!,"="&amp;KZ44,#REF!,"="&amp;LA44,#REF!,"&lt;="&amp;ME44,#REF!,"&gt;="&amp;MF44)</f>
        <v/>
      </c>
      <c r="NN44" s="1">
        <f>COUNTIFS(#REF!,LT44,#REF!,1,#REF!,"&gt;="&amp;MC44,#REF!,"&lt;="&amp;MB44,#REF!,"&lt;="&amp;ME44,#REF!,"&gt;="&amp;MF44)</f>
        <v/>
      </c>
      <c r="NO44" s="1">
        <f>COUNTIFS(#REF!,LT44,#REF!,0,#REF!,"&gt;="&amp;MC44,#REF!,"&lt;="&amp;MB44,#REF!,"&lt;="&amp;ME44,#REF!,"&gt;="&amp;MF44)</f>
        <v/>
      </c>
      <c r="NP44" s="1">
        <f>COUNTIFS(#REF!,LT44,#REF!,1,#REF!,"&lt;="&amp;ME44,#REF!,"&gt;="&amp;MF44,#REF!,"="&amp;KV44,#REF!,"="&amp;KX44)</f>
        <v/>
      </c>
      <c r="NQ44" s="1">
        <f>COUNTIFS(#REF!,LT44,#REF!,0,#REF!,"&lt;="&amp;ME44,#REF!,"&gt;="&amp;MF44,#REF!,"="&amp;KV44,#REF!,"="&amp;KX44)</f>
        <v/>
      </c>
      <c r="NR44" s="1">
        <f>COUNTIFS(#REF!,LT44,#REF!,1,#REF!,"&lt;="&amp;ME44,#REF!,"&gt;="&amp;MF44,#REF!,"="&amp;KW44,#REF!,"="&amp;KY44)</f>
        <v/>
      </c>
      <c r="NS44" s="1">
        <f>COUNTIFS(#REF!,LT44,#REF!,0,#REF!,"&lt;="&amp;ME44,#REF!,"&gt;="&amp;MF44,#REF!,"="&amp;KW44,#REF!,"="&amp;KY44)</f>
        <v/>
      </c>
      <c r="NT44" s="1">
        <f>MP44+MR44+MT44+MV44+MX44+MZ44+NB44</f>
        <v/>
      </c>
      <c r="NU44" s="1">
        <f>MQ44+MS44+MU44+MW44+MY44+NA44+NC44</f>
        <v/>
      </c>
      <c r="NV44" s="1">
        <f>NT44+NU44</f>
        <v/>
      </c>
      <c r="NW44" s="33">
        <f>NT44/(NT44+NU44)</f>
        <v/>
      </c>
      <c r="NX44" s="3">
        <f>1/NW44</f>
        <v/>
      </c>
      <c r="NY44" s="1">
        <f>LH44</f>
        <v/>
      </c>
      <c r="NZ44" s="79">
        <f>(NW44*((NY44-1)*0.98))-((1-NW44)*1)</f>
        <v/>
      </c>
      <c r="OA44" s="34">
        <f>IF(LR44&lt;0.9,0,IF(AND(LR44&gt;1.1),0,1))</f>
        <v/>
      </c>
      <c r="OB44" s="34">
        <f>IF(LS44&lt;0.9,0,IF(AND(LS44&gt;1.1),0,1))</f>
        <v/>
      </c>
      <c r="OC44" s="32">
        <f>IF(NV44&gt;99,1,0)</f>
        <v/>
      </c>
      <c r="OD44" s="32">
        <f>IF(NZ44&gt;0.0799,1,0)</f>
        <v/>
      </c>
      <c r="OE44" s="32">
        <f>IF(NZ44&gt;OM44,1,0)</f>
        <v/>
      </c>
      <c r="OF44" s="32">
        <f>OC44+OD44+OE44+OA44+OB44</f>
        <v/>
      </c>
      <c r="OG44" s="1">
        <f>ND44+NF44+NH44+NJ44+NL44+NN44+NP44+NR44</f>
        <v/>
      </c>
      <c r="OH44" s="1">
        <f>NE44+NG44+NI44+NK44+NM44+NO44+NQ44+NS44</f>
        <v/>
      </c>
      <c r="OI44" s="1">
        <f>OG44+OH44</f>
        <v/>
      </c>
      <c r="OJ44" s="33">
        <f>OG44/(OG44+OH44)</f>
        <v/>
      </c>
      <c r="OK44" s="3">
        <f>1/OJ44</f>
        <v/>
      </c>
      <c r="OL44" s="1">
        <f>LI44</f>
        <v/>
      </c>
      <c r="OM44" s="79">
        <f>(OJ44*((OL44-1)*0.98))-((1-OJ44)*1)</f>
        <v/>
      </c>
      <c r="ON44" s="34">
        <f>IF(LR44&lt;0.9,0,IF(AND(LR44&gt;1.1),0,1))</f>
        <v/>
      </c>
      <c r="OO44" s="34">
        <f>IF(LS44&lt;0.9,0,IF(AND(LS44&gt;1.1),0,1))</f>
        <v/>
      </c>
      <c r="OP44" s="32">
        <f>IF(OI44&gt;99,1,0)</f>
        <v/>
      </c>
      <c r="OQ44" s="32">
        <f>IF(OM44&gt;0.0799,1,0)</f>
        <v/>
      </c>
      <c r="OR44" s="32">
        <f>IF(OM44&gt;OZ44,1,0)</f>
        <v/>
      </c>
      <c r="OS44" s="32">
        <f>OP44+OQ44+OR44+ON44+OO44</f>
        <v/>
      </c>
      <c r="OT44">
        <f>IF(OF44=5,"BackHome0-0",IF(AND(OS44=5),"BackAway0-0",""))</f>
        <v/>
      </c>
      <c r="OU44">
        <f>IF(OF44=5,KN44,IF(AND(OS44=5),KO44,""))</f>
        <v/>
      </c>
      <c r="OV44">
        <f>IF(OF44=5,"Match Odds",IF(AND(OS44=5),"Match Odds",""))</f>
        <v/>
      </c>
      <c r="OW44">
        <f>IF(OF44=5,KP44,IF(AND(OS44=5),KP44,""))</f>
        <v/>
      </c>
      <c r="OX44">
        <f>IF(OF44=5,"MATCH_ODDS",IF(AND(OS44=5),"MATCH_ODDS",""))</f>
        <v/>
      </c>
      <c r="OY44">
        <f>IF(OF44=5,"BACK",IF(AND(OS44=5),"BACK",""))</f>
        <v/>
      </c>
    </row>
    <row r="45" ht="16.5" customHeight="1" thickBot="1" thickTop="1">
      <c r="A45" s="2" t="n"/>
      <c r="KN45" s="1">
        <f>IF(INDEX(#REF!,MATCH('HT 0-0'!D45,#REF!,0))=INDEX(#REF!,MATCH('HT 0-0'!D45,#REF!,0)),INDEX(#REF!,MATCH('HT 0-0'!D45,#REF!,0)),"ERROR")</f>
        <v/>
      </c>
      <c r="KO45" s="1">
        <f>IF(INDEX(#REF!,MATCH('HT 0-0'!E45,#REF!,0))=INDEX(#REF!,MATCH('HT 0-0'!E45,#REF!,0)),INDEX(#REF!,MATCH('HT 0-0'!E45,#REF!,0)),"ERROR")</f>
        <v/>
      </c>
      <c r="KP45" s="1">
        <f>KN45&amp;" v "&amp;KO45</f>
        <v/>
      </c>
      <c r="KQ45">
        <f>B45&amp;"_"&amp;C45</f>
        <v/>
      </c>
      <c r="KR45" s="1">
        <f>IF((HW45/KK45)&lt;0.335,"G",IF((HW45/KK45)&gt;0.67,"R","A"))</f>
        <v/>
      </c>
      <c r="KS45" s="1">
        <f>IF((HX45/KK45)&lt;0.335,"G",IF((HX45/KK45)&gt;0.67,"R","A"))</f>
        <v/>
      </c>
      <c r="KT45" s="1">
        <f>IF((IH45/KK45)&lt;0.335,"G",IF((IH45/KK45)&gt;0.67,"R","A"))</f>
        <v/>
      </c>
      <c r="KU45" s="1">
        <f>IF((II45/KK45)&lt;0.335,"G",IF((II45/KK45)&gt;0.67,"R","A"))</f>
        <v/>
      </c>
      <c r="KV45" s="1">
        <f>IF((HZ45/KK45)&lt;0.335,"G",IF((HZ45/KK45)&gt;0.67,"R","A"))</f>
        <v/>
      </c>
      <c r="KW45" s="1">
        <f>IF((HY45/KK45)&lt;0.335,"G",IF((HY45/KK45)&gt;0.67,"R","A"))</f>
        <v/>
      </c>
      <c r="KX45" s="1">
        <f>IF((IK45/KK45)&lt;0.335,"G",IF((IK45/KK45)&gt;0.67,"R","A"))</f>
        <v/>
      </c>
      <c r="KY45" s="1">
        <f>IF((IJ45/KK45)&lt;0.335,"G",IF((IJ45/KK45)&gt;0.67,"R","A"))</f>
        <v/>
      </c>
      <c r="KZ45" s="1">
        <f>IF((HQ45/KK45)&lt;0.335,"G",IF((HQ45/KK45)&gt;0.67,"R","A"))</f>
        <v/>
      </c>
      <c r="LA45" s="1">
        <f>IF((IB45/KK45)&lt;0.335,"G",IF((IB45/KK45)&gt;0.67,"R","A"))</f>
        <v/>
      </c>
      <c r="LB45">
        <f>IF(LQ45="0-0",INDEX(Scrape!#REF!,MATCH('HT 0-0'!KP45,Scrape!$B:$B,0)),"")</f>
        <v/>
      </c>
      <c r="LC45">
        <f>IF(LQ45="0-0",INDEX(Scrape!$A:$A,MATCH('HT 0-0'!KP45,Scrape!$B:$B,0)),"")</f>
        <v/>
      </c>
      <c r="LD45">
        <f>IF(LQ45="0-0",INDEX(Scrape!$B:$B,MATCH('HT 0-0'!KP45,Scrape!$B:$B,0)),"")</f>
        <v/>
      </c>
      <c r="LE45">
        <f>IF(LQ45="0-0",INDEX(Scrape!$C:$C,MATCH('HT 0-0'!KP45,Scrape!$B:$B,0)),"")</f>
        <v/>
      </c>
      <c r="LF45">
        <f>IF(LQ45="0-0",INDEX(Scrape!$D:$D,MATCH('HT 0-0'!KP45,Scrape!$B:$B,0)),"")</f>
        <v/>
      </c>
      <c r="LG45">
        <f>IF(LQ45="0-0",INDEX(Scrape!$E:$E,MATCH('HT 0-0'!KP45,Scrape!$B:$B,0)),"")</f>
        <v/>
      </c>
      <c r="LH45">
        <f>IF(LQ45="0-0",INDEX(Scrape!$F:$F,MATCH('HT 0-0'!KP45,Scrape!$B:$B,0)),"")</f>
        <v/>
      </c>
      <c r="LI45">
        <f>IF(LQ45="0-0",INDEX(Scrape!$G:$G,MATCH('HT 0-0'!KP45,Scrape!$B:$B,0)),"")</f>
        <v/>
      </c>
      <c r="LJ45">
        <f>IF(LQ45="0-0",INDEX(Scrape!$H:$H,MATCH('HT 0-0'!KP45,Scrape!$B:$B,0)),"")</f>
        <v/>
      </c>
      <c r="LK45">
        <f>IF(LQ45="0-0",INDEX(Scrape!$I:$I,MATCH('HT 0-0'!KP45,Scrape!$B:$B,0)),"")</f>
        <v/>
      </c>
      <c r="LL45">
        <f>IF(LQ45="0-0",INDEX(Scrape!$J:$J,MATCH('HT 0-0'!KP45,Scrape!$B:$B,0)),"")</f>
        <v/>
      </c>
      <c r="LM45">
        <f>IF(LQ45="0-0",INDEX(Scrape!$K:$K,MATCH('HT 0-0'!KP45,Scrape!$B:$B,0)),"")</f>
        <v/>
      </c>
      <c r="LN45">
        <f>IF(LQ45="0-0",INDEX(Scrape!$L:$L,MATCH('HT 0-0'!KP45,Scrape!$B:$B,0)),"")</f>
        <v/>
      </c>
      <c r="LO45">
        <f>IF(LQ45="0-0",INDEX(Scrape!$M:$M,MATCH('HT 0-0'!KP45,Scrape!$B:$B,0)),"")</f>
        <v/>
      </c>
      <c r="LP45">
        <f>IF(LQ45="0-0",INDEX(Scrape!$N:$N,MATCH('HT 0-0'!KP45,Scrape!$B:$B,0)),"")</f>
        <v/>
      </c>
      <c r="LQ45">
        <f>INDEX(Scrape!$O:$O,MATCH('HT 0-0'!KP45,Scrape!$B:$B,0))</f>
        <v/>
      </c>
      <c r="LR45">
        <f>(1/LJ45)+(1/LI45)+(1/LH45)</f>
        <v/>
      </c>
      <c r="LS45">
        <f>(1/LG45)+(1/LF45)+(1/LE45)</f>
        <v/>
      </c>
      <c r="LT45" s="8">
        <f>IF(INDEX(#REF!,MATCH(KQ45,#REF!,0))=INDEX(#REF!,MATCH(KQ45,#REF!,0)),INDEX(#REF!,MATCH(KQ45,#REF!,0)),"ERROR")</f>
        <v/>
      </c>
      <c r="LU45" s="4">
        <f>IF(KR45="G",2,IF(KR45="R",0.5,IF(KR45="A",1)))</f>
        <v/>
      </c>
      <c r="LV45" s="4">
        <f>IF(KS45="G",0.5,IF(KS45="R",2,IF(KS45="A",1)))</f>
        <v/>
      </c>
      <c r="LW45" s="4">
        <f>IF(KT45="G",2,IF(KT45="R",0.5,IF(KT45="A",1)))</f>
        <v/>
      </c>
      <c r="LX45" s="4">
        <f>IF(KU45="G",0.5,IF(KU45="R",2,IF(KU45="A",1)))</f>
        <v/>
      </c>
      <c r="LY45" s="7">
        <f>(LK45*(LU45+LX45)+(LL45*(LU45+LX45)))</f>
        <v/>
      </c>
      <c r="LZ45" s="7">
        <f>(LN45*(LV45+LW45)+(LO45*(LV45+LW45)))</f>
        <v/>
      </c>
      <c r="MA45" s="11">
        <f>LY45-LZ45</f>
        <v/>
      </c>
      <c r="MB45" s="5">
        <f>MA45+2</f>
        <v/>
      </c>
      <c r="MC45" s="6">
        <f>MA45-2</f>
        <v/>
      </c>
      <c r="MD45" s="4">
        <f>LE45</f>
        <v/>
      </c>
      <c r="ME45" s="9">
        <f>IF(MD45=0,1000,MD45+0.75)</f>
        <v/>
      </c>
      <c r="MF45" s="10">
        <f>IF(MD45=0,0,MD45-0.75)</f>
        <v/>
      </c>
      <c r="MG45" s="4">
        <f>((LM45*(LU45+LX45))-((LP45*(LV45+LW45))))</f>
        <v/>
      </c>
      <c r="MH45" s="9">
        <f>MG45*1.2</f>
        <v/>
      </c>
      <c r="MI45" s="10">
        <f>MG45*0.8</f>
        <v/>
      </c>
      <c r="MJ45">
        <f>IFERROR(OT45,"")</f>
        <v/>
      </c>
      <c r="MK45">
        <f>IFERROR(OU45,"")</f>
        <v/>
      </c>
      <c r="ML45">
        <f>IFERROR(OV45,"")</f>
        <v/>
      </c>
      <c r="MM45">
        <f>IFERROR(OW45,"")</f>
        <v/>
      </c>
      <c r="MN45">
        <f>IFERROR(OX45,"")</f>
        <v/>
      </c>
      <c r="MO45">
        <f>IFERROR(OY45,"")</f>
        <v/>
      </c>
      <c r="MP45" s="1">
        <f>COUNTIFS(#REF!,LT45,#REF!,1,#REF!,"&gt;="&amp;MC45,#REF!,"&lt;="&amp;MB45,#REF!,"&lt;="&amp;ME45,#REF!,"&gt;="&amp;MF45,#REF!,"="&amp;KV45,#REF!,"="&amp;KX45)</f>
        <v/>
      </c>
      <c r="MQ45" s="1">
        <f>COUNTIFS(#REF!,LT45,#REF!,0,#REF!,"&gt;="&amp;MC45,#REF!,"&lt;="&amp;MB45,#REF!,"&lt;="&amp;ME45,#REF!,"&gt;="&amp;MF45,#REF!,"="&amp;KV45,#REF!,"="&amp;KX45)</f>
        <v/>
      </c>
      <c r="MR45" s="1">
        <f>COUNTIFS(#REF!,LT45,#REF!,1,#REF!,"&gt;="&amp;MC45,#REF!,"&lt;="&amp;MB45,#REF!,"&lt;="&amp;ME45,#REF!,"&gt;="&amp;MF45,#REF!,"="&amp;KW45,#REF!,"="&amp;KY45)</f>
        <v/>
      </c>
      <c r="MS45" s="1">
        <f>COUNTIFS(#REF!,LT45,#REF!,0,#REF!,"&gt;="&amp;MC45,#REF!,"&lt;="&amp;MB45,#REF!,"&lt;="&amp;ME45,#REF!,"&gt;="&amp;MF45,#REF!,"="&amp;KW45,#REF!,"="&amp;KY45)</f>
        <v/>
      </c>
      <c r="MT45" s="1">
        <f>COUNTIFS(#REF!,LT45,#REF!,1,#REF!,"&gt;="&amp;MI45,#REF!,"&lt;="&amp;MH45,#REF!,"&lt;="&amp;ME45,#REF!,"&gt;="&amp;MF45)</f>
        <v/>
      </c>
      <c r="MU45" s="1">
        <f>COUNTIFS(#REF!,LT45,#REF!,0,#REF!,"&gt;="&amp;MI45,#REF!,"&lt;="&amp;MH45,#REF!,"&lt;="&amp;ME45,#REF!,"&gt;="&amp;MF45)</f>
        <v/>
      </c>
      <c r="MV45" s="1">
        <f>COUNTIFS(#REF!,LT45,#REF!,1,#REF!,"&gt;="&amp;MI45,#REF!,"&lt;="&amp;MH45,#REF!,"="&amp;KZ45,#REF!,"="&amp;LA45,#REF!,"&lt;="&amp;ME45,#REF!,"&gt;="&amp;MF45)</f>
        <v/>
      </c>
      <c r="MW45" s="1">
        <f>COUNTIFS(#REF!,LT45,#REF!,0,#REF!,"&gt;="&amp;MI45,#REF!,"&lt;="&amp;MH45,#REF!,"="&amp;KZ45,#REF!,"="&amp;LA45,#REF!,"&lt;="&amp;ME45,#REF!,"&gt;="&amp;MF45)</f>
        <v/>
      </c>
      <c r="MX45" s="1">
        <f>COUNTIFS(#REF!,LT45,#REF!,1,#REF!,"&gt;="&amp;MC45,#REF!,"&lt;="&amp;MB45,#REF!,"&lt;="&amp;ME45,#REF!,"&gt;="&amp;MF45)</f>
        <v/>
      </c>
      <c r="MY45" s="1">
        <f>COUNTIFS(#REF!,LT45,#REF!,0,#REF!,"&gt;="&amp;MC45,#REF!,"&lt;="&amp;MB45,#REF!,"&lt;="&amp;ME45,#REF!,"&gt;="&amp;MF45)</f>
        <v/>
      </c>
      <c r="MZ45" s="1">
        <f>COUNTIFS(#REF!,LT45,#REF!,1,#REF!,"&lt;="&amp;ME45,#REF!,"&gt;="&amp;MF45,#REF!,"="&amp;KV45,#REF!,"="&amp;KX45)</f>
        <v/>
      </c>
      <c r="NA45" s="1">
        <f>COUNTIFS(#REF!,LT45,#REF!,0,#REF!,"&lt;="&amp;ME45,#REF!,"&gt;="&amp;MF45,#REF!,"="&amp;KV45,#REF!,"="&amp;KX45)</f>
        <v/>
      </c>
      <c r="NB45" s="1">
        <f>COUNTIFS(#REF!,LT45,#REF!,1,#REF!,"&lt;="&amp;ME45,#REF!,"&gt;="&amp;MF45,#REF!,"="&amp;KW45,#REF!,"="&amp;KY45)</f>
        <v/>
      </c>
      <c r="NC45" s="1">
        <f>COUNTIFS(#REF!,LT45,#REF!,0,#REF!,"&lt;="&amp;ME45,#REF!,"&gt;="&amp;MF45,#REF!,"="&amp;KW45,#REF!,"="&amp;KY45)</f>
        <v/>
      </c>
      <c r="ND45" s="1">
        <f>COUNTIFS(#REF!,LT45,#REF!,1,#REF!,"&gt;="&amp;MC45,#REF!,"&lt;="&amp;MB45,#REF!,"&lt;="&amp;ME45,#REF!,"&gt;="&amp;MF45,#REF!,"="&amp;KV45,#REF!,"="&amp;KX45)</f>
        <v/>
      </c>
      <c r="NE45" s="1">
        <f>COUNTIFS(#REF!,LT45,#REF!,0,#REF!,"&gt;="&amp;MC45,#REF!,"&lt;="&amp;MB45,#REF!,"&lt;="&amp;ME45,#REF!,"&gt;="&amp;MF45,#REF!,"="&amp;KV45,#REF!,"="&amp;KX45)</f>
        <v/>
      </c>
      <c r="NF45" s="1">
        <f>COUNTIFS(#REF!,LT45,#REF!,1,#REF!,"&gt;="&amp;MC45,#REF!,"&lt;="&amp;MB45,#REF!,"&lt;="&amp;ME45,#REF!,"&gt;="&amp;MF45,#REF!,"="&amp;KW45,#REF!,"="&amp;KY45)</f>
        <v/>
      </c>
      <c r="NG45" s="1">
        <f>COUNTIFS(#REF!,LT45,#REF!,0,#REF!,"&gt;="&amp;MC45,#REF!,"&lt;="&amp;MB45,#REF!,"&lt;="&amp;ME45,#REF!,"&gt;="&amp;MF45,#REF!,"="&amp;KW45,#REF!,"="&amp;KY45)</f>
        <v/>
      </c>
      <c r="NH45" s="1">
        <f>COUNTIFS(#REF!,LT45,#REF!,1,#REF!,"&gt;="&amp;MC45,#REF!,"&lt;="&amp;MB45,#REF!,"&lt;="&amp;ME45,#REF!,"&gt;="&amp;MF45,#REF!,"="&amp;KZ45,#REF!,"="&amp;LA45)</f>
        <v/>
      </c>
      <c r="NI45" s="1">
        <f>COUNTIFS(#REF!,LT45,#REF!,0,#REF!,"&gt;="&amp;MC45,#REF!,"&lt;="&amp;MB45,#REF!,"&lt;="&amp;ME45,#REF!,"&gt;="&amp;MF45,#REF!,"="&amp;KZ45,#REF!,"="&amp;LA45)</f>
        <v/>
      </c>
      <c r="NJ45" s="1">
        <f>COUNTIFS(#REF!,LT45,#REF!,1,#REF!,"&gt;="&amp;MI45,#REF!,"&lt;="&amp;MH45,#REF!,"&lt;="&amp;ME45,#REF!,"&gt;="&amp;MF45)</f>
        <v/>
      </c>
      <c r="NK45" s="1">
        <f>COUNTIFS(#REF!,LT45,#REF!,0,#REF!,"&gt;="&amp;MI45,#REF!,"&lt;="&amp;MH45,#REF!,"&lt;="&amp;ME45,#REF!,"&gt;="&amp;MF45)</f>
        <v/>
      </c>
      <c r="NL45" s="1">
        <f>COUNTIFS(#REF!,LT45,#REF!,1,#REF!,"&gt;="&amp;MI45,#REF!,"&lt;="&amp;MH45,#REF!,"="&amp;KZ45,#REF!,"="&amp;LA45,#REF!,"&lt;="&amp;ME45,#REF!,"&gt;="&amp;MF45)</f>
        <v/>
      </c>
      <c r="NM45" s="1">
        <f>COUNTIFS(#REF!,LT45,#REF!,0,#REF!,"&gt;="&amp;MI45,#REF!,"&lt;="&amp;MH45,#REF!,"="&amp;KZ45,#REF!,"="&amp;LA45,#REF!,"&lt;="&amp;ME45,#REF!,"&gt;="&amp;MF45)</f>
        <v/>
      </c>
      <c r="NN45" s="1">
        <f>COUNTIFS(#REF!,LT45,#REF!,1,#REF!,"&gt;="&amp;MC45,#REF!,"&lt;="&amp;MB45,#REF!,"&lt;="&amp;ME45,#REF!,"&gt;="&amp;MF45)</f>
        <v/>
      </c>
      <c r="NO45" s="1">
        <f>COUNTIFS(#REF!,LT45,#REF!,0,#REF!,"&gt;="&amp;MC45,#REF!,"&lt;="&amp;MB45,#REF!,"&lt;="&amp;ME45,#REF!,"&gt;="&amp;MF45)</f>
        <v/>
      </c>
      <c r="NP45" s="1">
        <f>COUNTIFS(#REF!,LT45,#REF!,1,#REF!,"&lt;="&amp;ME45,#REF!,"&gt;="&amp;MF45,#REF!,"="&amp;KV45,#REF!,"="&amp;KX45)</f>
        <v/>
      </c>
      <c r="NQ45" s="1">
        <f>COUNTIFS(#REF!,LT45,#REF!,0,#REF!,"&lt;="&amp;ME45,#REF!,"&gt;="&amp;MF45,#REF!,"="&amp;KV45,#REF!,"="&amp;KX45)</f>
        <v/>
      </c>
      <c r="NR45" s="1">
        <f>COUNTIFS(#REF!,LT45,#REF!,1,#REF!,"&lt;="&amp;ME45,#REF!,"&gt;="&amp;MF45,#REF!,"="&amp;KW45,#REF!,"="&amp;KY45)</f>
        <v/>
      </c>
      <c r="NS45" s="1">
        <f>COUNTIFS(#REF!,LT45,#REF!,0,#REF!,"&lt;="&amp;ME45,#REF!,"&gt;="&amp;MF45,#REF!,"="&amp;KW45,#REF!,"="&amp;KY45)</f>
        <v/>
      </c>
      <c r="NT45" s="1">
        <f>MP45+MR45+MT45+MV45+MX45+MZ45+NB45</f>
        <v/>
      </c>
      <c r="NU45" s="1">
        <f>MQ45+MS45+MU45+MW45+MY45+NA45+NC45</f>
        <v/>
      </c>
      <c r="NV45" s="1">
        <f>NT45+NU45</f>
        <v/>
      </c>
      <c r="NW45" s="33">
        <f>NT45/(NT45+NU45)</f>
        <v/>
      </c>
      <c r="NX45" s="3">
        <f>1/NW45</f>
        <v/>
      </c>
      <c r="NY45" s="1">
        <f>LH45</f>
        <v/>
      </c>
      <c r="NZ45" s="79">
        <f>(NW45*((NY45-1)*0.98))-((1-NW45)*1)</f>
        <v/>
      </c>
      <c r="OA45" s="34">
        <f>IF(LR45&lt;0.9,0,IF(AND(LR45&gt;1.1),0,1))</f>
        <v/>
      </c>
      <c r="OB45" s="34">
        <f>IF(LS45&lt;0.9,0,IF(AND(LS45&gt;1.1),0,1))</f>
        <v/>
      </c>
      <c r="OC45" s="32">
        <f>IF(NV45&gt;99,1,0)</f>
        <v/>
      </c>
      <c r="OD45" s="32">
        <f>IF(NZ45&gt;0.0799,1,0)</f>
        <v/>
      </c>
      <c r="OE45" s="32">
        <f>IF(NZ45&gt;OM45,1,0)</f>
        <v/>
      </c>
      <c r="OF45" s="32">
        <f>OC45+OD45+OE45+OA45+OB45</f>
        <v/>
      </c>
      <c r="OG45" s="1">
        <f>ND45+NF45+NH45+NJ45+NL45+NN45+NP45+NR45</f>
        <v/>
      </c>
      <c r="OH45" s="1">
        <f>NE45+NG45+NI45+NK45+NM45+NO45+NQ45+NS45</f>
        <v/>
      </c>
      <c r="OI45" s="1">
        <f>OG45+OH45</f>
        <v/>
      </c>
      <c r="OJ45" s="33">
        <f>OG45/(OG45+OH45)</f>
        <v/>
      </c>
      <c r="OK45" s="3">
        <f>1/OJ45</f>
        <v/>
      </c>
      <c r="OL45" s="1">
        <f>LI45</f>
        <v/>
      </c>
      <c r="OM45" s="79">
        <f>(OJ45*((OL45-1)*0.98))-((1-OJ45)*1)</f>
        <v/>
      </c>
      <c r="ON45" s="34">
        <f>IF(LR45&lt;0.9,0,IF(AND(LR45&gt;1.1),0,1))</f>
        <v/>
      </c>
      <c r="OO45" s="34">
        <f>IF(LS45&lt;0.9,0,IF(AND(LS45&gt;1.1),0,1))</f>
        <v/>
      </c>
      <c r="OP45" s="32">
        <f>IF(OI45&gt;99,1,0)</f>
        <v/>
      </c>
      <c r="OQ45" s="32">
        <f>IF(OM45&gt;0.0799,1,0)</f>
        <v/>
      </c>
      <c r="OR45" s="32">
        <f>IF(OM45&gt;OZ45,1,0)</f>
        <v/>
      </c>
      <c r="OS45" s="32">
        <f>OP45+OQ45+OR45+ON45+OO45</f>
        <v/>
      </c>
      <c r="OT45">
        <f>IF(OF45=5,"BackHome0-0",IF(AND(OS45=5),"BackAway0-0",""))</f>
        <v/>
      </c>
      <c r="OU45">
        <f>IF(OF45=5,KN45,IF(AND(OS45=5),KO45,""))</f>
        <v/>
      </c>
      <c r="OV45">
        <f>IF(OF45=5,"Match Odds",IF(AND(OS45=5),"Match Odds",""))</f>
        <v/>
      </c>
      <c r="OW45">
        <f>IF(OF45=5,KP45,IF(AND(OS45=5),KP45,""))</f>
        <v/>
      </c>
      <c r="OX45">
        <f>IF(OF45=5,"MATCH_ODDS",IF(AND(OS45=5),"MATCH_ODDS",""))</f>
        <v/>
      </c>
      <c r="OY45">
        <f>IF(OF45=5,"BACK",IF(AND(OS45=5),"BACK",""))</f>
        <v/>
      </c>
    </row>
    <row r="46" ht="16.5" customHeight="1" thickBot="1" thickTop="1">
      <c r="A46" s="2" t="n"/>
      <c r="KN46" s="1">
        <f>IF(INDEX(#REF!,MATCH('HT 0-0'!D46,#REF!,0))=INDEX(#REF!,MATCH('HT 0-0'!D46,#REF!,0)),INDEX(#REF!,MATCH('HT 0-0'!D46,#REF!,0)),"ERROR")</f>
        <v/>
      </c>
      <c r="KO46" s="1">
        <f>IF(INDEX(#REF!,MATCH('HT 0-0'!E46,#REF!,0))=INDEX(#REF!,MATCH('HT 0-0'!E46,#REF!,0)),INDEX(#REF!,MATCH('HT 0-0'!E46,#REF!,0)),"ERROR")</f>
        <v/>
      </c>
      <c r="KP46" s="1">
        <f>KN46&amp;" v "&amp;KO46</f>
        <v/>
      </c>
      <c r="KQ46">
        <f>B46&amp;"_"&amp;C46</f>
        <v/>
      </c>
      <c r="KR46" s="1">
        <f>IF((HW46/KK46)&lt;0.335,"G",IF((HW46/KK46)&gt;0.67,"R","A"))</f>
        <v/>
      </c>
      <c r="KS46" s="1">
        <f>IF((HX46/KK46)&lt;0.335,"G",IF((HX46/KK46)&gt;0.67,"R","A"))</f>
        <v/>
      </c>
      <c r="KT46" s="1">
        <f>IF((IH46/KK46)&lt;0.335,"G",IF((IH46/KK46)&gt;0.67,"R","A"))</f>
        <v/>
      </c>
      <c r="KU46" s="1">
        <f>IF((II46/KK46)&lt;0.335,"G",IF((II46/KK46)&gt;0.67,"R","A"))</f>
        <v/>
      </c>
      <c r="KV46" s="1">
        <f>IF((HZ46/KK46)&lt;0.335,"G",IF((HZ46/KK46)&gt;0.67,"R","A"))</f>
        <v/>
      </c>
      <c r="KW46" s="1">
        <f>IF((HY46/KK46)&lt;0.335,"G",IF((HY46/KK46)&gt;0.67,"R","A"))</f>
        <v/>
      </c>
      <c r="KX46" s="1">
        <f>IF((IK46/KK46)&lt;0.335,"G",IF((IK46/KK46)&gt;0.67,"R","A"))</f>
        <v/>
      </c>
      <c r="KY46" s="1">
        <f>IF((IJ46/KK46)&lt;0.335,"G",IF((IJ46/KK46)&gt;0.67,"R","A"))</f>
        <v/>
      </c>
      <c r="KZ46" s="1">
        <f>IF((HQ46/KK46)&lt;0.335,"G",IF((HQ46/KK46)&gt;0.67,"R","A"))</f>
        <v/>
      </c>
      <c r="LA46" s="1">
        <f>IF((IB46/KK46)&lt;0.335,"G",IF((IB46/KK46)&gt;0.67,"R","A"))</f>
        <v/>
      </c>
      <c r="LB46">
        <f>IF(LQ46="0-0",INDEX(Scrape!#REF!,MATCH('HT 0-0'!KP46,Scrape!$B:$B,0)),"")</f>
        <v/>
      </c>
      <c r="LC46">
        <f>IF(LQ46="0-0",INDEX(Scrape!$A:$A,MATCH('HT 0-0'!KP46,Scrape!$B:$B,0)),"")</f>
        <v/>
      </c>
      <c r="LD46">
        <f>IF(LQ46="0-0",INDEX(Scrape!$B:$B,MATCH('HT 0-0'!KP46,Scrape!$B:$B,0)),"")</f>
        <v/>
      </c>
      <c r="LE46">
        <f>IF(LQ46="0-0",INDEX(Scrape!$C:$C,MATCH('HT 0-0'!KP46,Scrape!$B:$B,0)),"")</f>
        <v/>
      </c>
      <c r="LF46">
        <f>IF(LQ46="0-0",INDEX(Scrape!$D:$D,MATCH('HT 0-0'!KP46,Scrape!$B:$B,0)),"")</f>
        <v/>
      </c>
      <c r="LG46">
        <f>IF(LQ46="0-0",INDEX(Scrape!$E:$E,MATCH('HT 0-0'!KP46,Scrape!$B:$B,0)),"")</f>
        <v/>
      </c>
      <c r="LH46">
        <f>IF(LQ46="0-0",INDEX(Scrape!$F:$F,MATCH('HT 0-0'!KP46,Scrape!$B:$B,0)),"")</f>
        <v/>
      </c>
      <c r="LI46">
        <f>IF(LQ46="0-0",INDEX(Scrape!$G:$G,MATCH('HT 0-0'!KP46,Scrape!$B:$B,0)),"")</f>
        <v/>
      </c>
      <c r="LJ46">
        <f>IF(LQ46="0-0",INDEX(Scrape!$H:$H,MATCH('HT 0-0'!KP46,Scrape!$B:$B,0)),"")</f>
        <v/>
      </c>
      <c r="LK46">
        <f>IF(LQ46="0-0",INDEX(Scrape!$I:$I,MATCH('HT 0-0'!KP46,Scrape!$B:$B,0)),"")</f>
        <v/>
      </c>
      <c r="LL46">
        <f>IF(LQ46="0-0",INDEX(Scrape!$J:$J,MATCH('HT 0-0'!KP46,Scrape!$B:$B,0)),"")</f>
        <v/>
      </c>
      <c r="LM46">
        <f>IF(LQ46="0-0",INDEX(Scrape!$K:$K,MATCH('HT 0-0'!KP46,Scrape!$B:$B,0)),"")</f>
        <v/>
      </c>
      <c r="LN46">
        <f>IF(LQ46="0-0",INDEX(Scrape!$L:$L,MATCH('HT 0-0'!KP46,Scrape!$B:$B,0)),"")</f>
        <v/>
      </c>
      <c r="LO46">
        <f>IF(LQ46="0-0",INDEX(Scrape!$M:$M,MATCH('HT 0-0'!KP46,Scrape!$B:$B,0)),"")</f>
        <v/>
      </c>
      <c r="LP46">
        <f>IF(LQ46="0-0",INDEX(Scrape!$N:$N,MATCH('HT 0-0'!KP46,Scrape!$B:$B,0)),"")</f>
        <v/>
      </c>
      <c r="LQ46">
        <f>INDEX(Scrape!$O:$O,MATCH('HT 0-0'!KP46,Scrape!$B:$B,0))</f>
        <v/>
      </c>
      <c r="LR46">
        <f>(1/LJ46)+(1/LI46)+(1/LH46)</f>
        <v/>
      </c>
      <c r="LS46">
        <f>(1/LG46)+(1/LF46)+(1/LE46)</f>
        <v/>
      </c>
      <c r="LT46" s="8">
        <f>IF(INDEX(#REF!,MATCH(KQ46,#REF!,0))=INDEX(#REF!,MATCH(KQ46,#REF!,0)),INDEX(#REF!,MATCH(KQ46,#REF!,0)),"ERROR")</f>
        <v/>
      </c>
      <c r="LU46" s="4">
        <f>IF(KR46="G",2,IF(KR46="R",0.5,IF(KR46="A",1)))</f>
        <v/>
      </c>
      <c r="LV46" s="4">
        <f>IF(KS46="G",0.5,IF(KS46="R",2,IF(KS46="A",1)))</f>
        <v/>
      </c>
      <c r="LW46" s="4">
        <f>IF(KT46="G",2,IF(KT46="R",0.5,IF(KT46="A",1)))</f>
        <v/>
      </c>
      <c r="LX46" s="4">
        <f>IF(KU46="G",0.5,IF(KU46="R",2,IF(KU46="A",1)))</f>
        <v/>
      </c>
      <c r="LY46" s="7">
        <f>(LK46*(LU46+LX46)+(LL46*(LU46+LX46)))</f>
        <v/>
      </c>
      <c r="LZ46" s="7">
        <f>(LN46*(LV46+LW46)+(LO46*(LV46+LW46)))</f>
        <v/>
      </c>
      <c r="MA46" s="11">
        <f>LY46-LZ46</f>
        <v/>
      </c>
      <c r="MB46" s="5">
        <f>MA46+2</f>
        <v/>
      </c>
      <c r="MC46" s="6">
        <f>MA46-2</f>
        <v/>
      </c>
      <c r="MD46" s="4">
        <f>LE46</f>
        <v/>
      </c>
      <c r="ME46" s="9">
        <f>IF(MD46=0,1000,MD46+0.75)</f>
        <v/>
      </c>
      <c r="MF46" s="10">
        <f>IF(MD46=0,0,MD46-0.75)</f>
        <v/>
      </c>
      <c r="MG46" s="4">
        <f>((LM46*(LU46+LX46))-((LP46*(LV46+LW46))))</f>
        <v/>
      </c>
      <c r="MH46" s="9">
        <f>MG46*1.2</f>
        <v/>
      </c>
      <c r="MI46" s="10">
        <f>MG46*0.8</f>
        <v/>
      </c>
      <c r="MJ46">
        <f>IFERROR(OT46,"")</f>
        <v/>
      </c>
      <c r="MK46">
        <f>IFERROR(OU46,"")</f>
        <v/>
      </c>
      <c r="ML46">
        <f>IFERROR(OV46,"")</f>
        <v/>
      </c>
      <c r="MM46">
        <f>IFERROR(OW46,"")</f>
        <v/>
      </c>
      <c r="MN46">
        <f>IFERROR(OX46,"")</f>
        <v/>
      </c>
      <c r="MO46">
        <f>IFERROR(OY46,"")</f>
        <v/>
      </c>
      <c r="MP46" s="1">
        <f>COUNTIFS(#REF!,LT46,#REF!,1,#REF!,"&gt;="&amp;MC46,#REF!,"&lt;="&amp;MB46,#REF!,"&lt;="&amp;ME46,#REF!,"&gt;="&amp;MF46,#REF!,"="&amp;KV46,#REF!,"="&amp;KX46)</f>
        <v/>
      </c>
      <c r="MQ46" s="1">
        <f>COUNTIFS(#REF!,LT46,#REF!,0,#REF!,"&gt;="&amp;MC46,#REF!,"&lt;="&amp;MB46,#REF!,"&lt;="&amp;ME46,#REF!,"&gt;="&amp;MF46,#REF!,"="&amp;KV46,#REF!,"="&amp;KX46)</f>
        <v/>
      </c>
      <c r="MR46" s="1">
        <f>COUNTIFS(#REF!,LT46,#REF!,1,#REF!,"&gt;="&amp;MC46,#REF!,"&lt;="&amp;MB46,#REF!,"&lt;="&amp;ME46,#REF!,"&gt;="&amp;MF46,#REF!,"="&amp;KW46,#REF!,"="&amp;KY46)</f>
        <v/>
      </c>
      <c r="MS46" s="1">
        <f>COUNTIFS(#REF!,LT46,#REF!,0,#REF!,"&gt;="&amp;MC46,#REF!,"&lt;="&amp;MB46,#REF!,"&lt;="&amp;ME46,#REF!,"&gt;="&amp;MF46,#REF!,"="&amp;KW46,#REF!,"="&amp;KY46)</f>
        <v/>
      </c>
      <c r="MT46" s="1">
        <f>COUNTIFS(#REF!,LT46,#REF!,1,#REF!,"&gt;="&amp;MI46,#REF!,"&lt;="&amp;MH46,#REF!,"&lt;="&amp;ME46,#REF!,"&gt;="&amp;MF46)</f>
        <v/>
      </c>
      <c r="MU46" s="1">
        <f>COUNTIFS(#REF!,LT46,#REF!,0,#REF!,"&gt;="&amp;MI46,#REF!,"&lt;="&amp;MH46,#REF!,"&lt;="&amp;ME46,#REF!,"&gt;="&amp;MF46)</f>
        <v/>
      </c>
      <c r="MV46" s="1">
        <f>COUNTIFS(#REF!,LT46,#REF!,1,#REF!,"&gt;="&amp;MI46,#REF!,"&lt;="&amp;MH46,#REF!,"="&amp;KZ46,#REF!,"="&amp;LA46,#REF!,"&lt;="&amp;ME46,#REF!,"&gt;="&amp;MF46)</f>
        <v/>
      </c>
      <c r="MW46" s="1">
        <f>COUNTIFS(#REF!,LT46,#REF!,0,#REF!,"&gt;="&amp;MI46,#REF!,"&lt;="&amp;MH46,#REF!,"="&amp;KZ46,#REF!,"="&amp;LA46,#REF!,"&lt;="&amp;ME46,#REF!,"&gt;="&amp;MF46)</f>
        <v/>
      </c>
      <c r="MX46" s="1">
        <f>COUNTIFS(#REF!,LT46,#REF!,1,#REF!,"&gt;="&amp;MC46,#REF!,"&lt;="&amp;MB46,#REF!,"&lt;="&amp;ME46,#REF!,"&gt;="&amp;MF46)</f>
        <v/>
      </c>
      <c r="MY46" s="1">
        <f>COUNTIFS(#REF!,LT46,#REF!,0,#REF!,"&gt;="&amp;MC46,#REF!,"&lt;="&amp;MB46,#REF!,"&lt;="&amp;ME46,#REF!,"&gt;="&amp;MF46)</f>
        <v/>
      </c>
      <c r="MZ46" s="1">
        <f>COUNTIFS(#REF!,LT46,#REF!,1,#REF!,"&lt;="&amp;ME46,#REF!,"&gt;="&amp;MF46,#REF!,"="&amp;KV46,#REF!,"="&amp;KX46)</f>
        <v/>
      </c>
      <c r="NA46" s="1">
        <f>COUNTIFS(#REF!,LT46,#REF!,0,#REF!,"&lt;="&amp;ME46,#REF!,"&gt;="&amp;MF46,#REF!,"="&amp;KV46,#REF!,"="&amp;KX46)</f>
        <v/>
      </c>
      <c r="NB46" s="1">
        <f>COUNTIFS(#REF!,LT46,#REF!,1,#REF!,"&lt;="&amp;ME46,#REF!,"&gt;="&amp;MF46,#REF!,"="&amp;KW46,#REF!,"="&amp;KY46)</f>
        <v/>
      </c>
      <c r="NC46" s="1">
        <f>COUNTIFS(#REF!,LT46,#REF!,0,#REF!,"&lt;="&amp;ME46,#REF!,"&gt;="&amp;MF46,#REF!,"="&amp;KW46,#REF!,"="&amp;KY46)</f>
        <v/>
      </c>
      <c r="ND46" s="1">
        <f>COUNTIFS(#REF!,LT46,#REF!,1,#REF!,"&gt;="&amp;MC46,#REF!,"&lt;="&amp;MB46,#REF!,"&lt;="&amp;ME46,#REF!,"&gt;="&amp;MF46,#REF!,"="&amp;KV46,#REF!,"="&amp;KX46)</f>
        <v/>
      </c>
      <c r="NE46" s="1">
        <f>COUNTIFS(#REF!,LT46,#REF!,0,#REF!,"&gt;="&amp;MC46,#REF!,"&lt;="&amp;MB46,#REF!,"&lt;="&amp;ME46,#REF!,"&gt;="&amp;MF46,#REF!,"="&amp;KV46,#REF!,"="&amp;KX46)</f>
        <v/>
      </c>
      <c r="NF46" s="1">
        <f>COUNTIFS(#REF!,LT46,#REF!,1,#REF!,"&gt;="&amp;MC46,#REF!,"&lt;="&amp;MB46,#REF!,"&lt;="&amp;ME46,#REF!,"&gt;="&amp;MF46,#REF!,"="&amp;KW46,#REF!,"="&amp;KY46)</f>
        <v/>
      </c>
      <c r="NG46" s="1">
        <f>COUNTIFS(#REF!,LT46,#REF!,0,#REF!,"&gt;="&amp;MC46,#REF!,"&lt;="&amp;MB46,#REF!,"&lt;="&amp;ME46,#REF!,"&gt;="&amp;MF46,#REF!,"="&amp;KW46,#REF!,"="&amp;KY46)</f>
        <v/>
      </c>
      <c r="NH46" s="1">
        <f>COUNTIFS(#REF!,LT46,#REF!,1,#REF!,"&gt;="&amp;MC46,#REF!,"&lt;="&amp;MB46,#REF!,"&lt;="&amp;ME46,#REF!,"&gt;="&amp;MF46,#REF!,"="&amp;KZ46,#REF!,"="&amp;LA46)</f>
        <v/>
      </c>
      <c r="NI46" s="1">
        <f>COUNTIFS(#REF!,LT46,#REF!,0,#REF!,"&gt;="&amp;MC46,#REF!,"&lt;="&amp;MB46,#REF!,"&lt;="&amp;ME46,#REF!,"&gt;="&amp;MF46,#REF!,"="&amp;KZ46,#REF!,"="&amp;LA46)</f>
        <v/>
      </c>
      <c r="NJ46" s="1">
        <f>COUNTIFS(#REF!,LT46,#REF!,1,#REF!,"&gt;="&amp;MI46,#REF!,"&lt;="&amp;MH46,#REF!,"&lt;="&amp;ME46,#REF!,"&gt;="&amp;MF46)</f>
        <v/>
      </c>
      <c r="NK46" s="1">
        <f>COUNTIFS(#REF!,LT46,#REF!,0,#REF!,"&gt;="&amp;MI46,#REF!,"&lt;="&amp;MH46,#REF!,"&lt;="&amp;ME46,#REF!,"&gt;="&amp;MF46)</f>
        <v/>
      </c>
      <c r="NL46" s="1">
        <f>COUNTIFS(#REF!,LT46,#REF!,1,#REF!,"&gt;="&amp;MI46,#REF!,"&lt;="&amp;MH46,#REF!,"="&amp;KZ46,#REF!,"="&amp;LA46,#REF!,"&lt;="&amp;ME46,#REF!,"&gt;="&amp;MF46)</f>
        <v/>
      </c>
      <c r="NM46" s="1">
        <f>COUNTIFS(#REF!,LT46,#REF!,0,#REF!,"&gt;="&amp;MI46,#REF!,"&lt;="&amp;MH46,#REF!,"="&amp;KZ46,#REF!,"="&amp;LA46,#REF!,"&lt;="&amp;ME46,#REF!,"&gt;="&amp;MF46)</f>
        <v/>
      </c>
      <c r="NN46" s="1">
        <f>COUNTIFS(#REF!,LT46,#REF!,1,#REF!,"&gt;="&amp;MC46,#REF!,"&lt;="&amp;MB46,#REF!,"&lt;="&amp;ME46,#REF!,"&gt;="&amp;MF46)</f>
        <v/>
      </c>
      <c r="NO46" s="1">
        <f>COUNTIFS(#REF!,LT46,#REF!,0,#REF!,"&gt;="&amp;MC46,#REF!,"&lt;="&amp;MB46,#REF!,"&lt;="&amp;ME46,#REF!,"&gt;="&amp;MF46)</f>
        <v/>
      </c>
      <c r="NP46" s="1">
        <f>COUNTIFS(#REF!,LT46,#REF!,1,#REF!,"&lt;="&amp;ME46,#REF!,"&gt;="&amp;MF46,#REF!,"="&amp;KV46,#REF!,"="&amp;KX46)</f>
        <v/>
      </c>
      <c r="NQ46" s="1">
        <f>COUNTIFS(#REF!,LT46,#REF!,0,#REF!,"&lt;="&amp;ME46,#REF!,"&gt;="&amp;MF46,#REF!,"="&amp;KV46,#REF!,"="&amp;KX46)</f>
        <v/>
      </c>
      <c r="NR46" s="1">
        <f>COUNTIFS(#REF!,LT46,#REF!,1,#REF!,"&lt;="&amp;ME46,#REF!,"&gt;="&amp;MF46,#REF!,"="&amp;KW46,#REF!,"="&amp;KY46)</f>
        <v/>
      </c>
      <c r="NS46" s="1">
        <f>COUNTIFS(#REF!,LT46,#REF!,0,#REF!,"&lt;="&amp;ME46,#REF!,"&gt;="&amp;MF46,#REF!,"="&amp;KW46,#REF!,"="&amp;KY46)</f>
        <v/>
      </c>
      <c r="NT46" s="1">
        <f>MP46+MR46+MT46+MV46+MX46+MZ46+NB46</f>
        <v/>
      </c>
      <c r="NU46" s="1">
        <f>MQ46+MS46+MU46+MW46+MY46+NA46+NC46</f>
        <v/>
      </c>
      <c r="NV46" s="1">
        <f>NT46+NU46</f>
        <v/>
      </c>
      <c r="NW46" s="33">
        <f>NT46/(NT46+NU46)</f>
        <v/>
      </c>
      <c r="NX46" s="3">
        <f>1/NW46</f>
        <v/>
      </c>
      <c r="NY46" s="1">
        <f>LH46</f>
        <v/>
      </c>
      <c r="NZ46" s="79">
        <f>(NW46*((NY46-1)*0.98))-((1-NW46)*1)</f>
        <v/>
      </c>
      <c r="OA46" s="34">
        <f>IF(LR46&lt;0.9,0,IF(AND(LR46&gt;1.1),0,1))</f>
        <v/>
      </c>
      <c r="OB46" s="34">
        <f>IF(LS46&lt;0.9,0,IF(AND(LS46&gt;1.1),0,1))</f>
        <v/>
      </c>
      <c r="OC46" s="32">
        <f>IF(NV46&gt;99,1,0)</f>
        <v/>
      </c>
      <c r="OD46" s="32">
        <f>IF(NZ46&gt;0.0799,1,0)</f>
        <v/>
      </c>
      <c r="OE46" s="32">
        <f>IF(NZ46&gt;OM46,1,0)</f>
        <v/>
      </c>
      <c r="OF46" s="32">
        <f>OC46+OD46+OE46+OA46+OB46</f>
        <v/>
      </c>
      <c r="OG46" s="1">
        <f>ND46+NF46+NH46+NJ46+NL46+NN46+NP46+NR46</f>
        <v/>
      </c>
      <c r="OH46" s="1">
        <f>NE46+NG46+NI46+NK46+NM46+NO46+NQ46+NS46</f>
        <v/>
      </c>
      <c r="OI46" s="1">
        <f>OG46+OH46</f>
        <v/>
      </c>
      <c r="OJ46" s="33">
        <f>OG46/(OG46+OH46)</f>
        <v/>
      </c>
      <c r="OK46" s="3">
        <f>1/OJ46</f>
        <v/>
      </c>
      <c r="OL46" s="1">
        <f>LI46</f>
        <v/>
      </c>
      <c r="OM46" s="79">
        <f>(OJ46*((OL46-1)*0.98))-((1-OJ46)*1)</f>
        <v/>
      </c>
      <c r="ON46" s="34">
        <f>IF(LR46&lt;0.9,0,IF(AND(LR46&gt;1.1),0,1))</f>
        <v/>
      </c>
      <c r="OO46" s="34">
        <f>IF(LS46&lt;0.9,0,IF(AND(LS46&gt;1.1),0,1))</f>
        <v/>
      </c>
      <c r="OP46" s="32">
        <f>IF(OI46&gt;99,1,0)</f>
        <v/>
      </c>
      <c r="OQ46" s="32">
        <f>IF(OM46&gt;0.0799,1,0)</f>
        <v/>
      </c>
      <c r="OR46" s="32">
        <f>IF(OM46&gt;OZ46,1,0)</f>
        <v/>
      </c>
      <c r="OS46" s="32">
        <f>OP46+OQ46+OR46+ON46+OO46</f>
        <v/>
      </c>
      <c r="OT46">
        <f>IF(OF46=5,"BackHome0-0",IF(AND(OS46=5),"BackAway0-0",""))</f>
        <v/>
      </c>
      <c r="OU46">
        <f>IF(OF46=5,KN46,IF(AND(OS46=5),KO46,""))</f>
        <v/>
      </c>
      <c r="OV46">
        <f>IF(OF46=5,"Match Odds",IF(AND(OS46=5),"Match Odds",""))</f>
        <v/>
      </c>
      <c r="OW46">
        <f>IF(OF46=5,KP46,IF(AND(OS46=5),KP46,""))</f>
        <v/>
      </c>
      <c r="OX46">
        <f>IF(OF46=5,"MATCH_ODDS",IF(AND(OS46=5),"MATCH_ODDS",""))</f>
        <v/>
      </c>
      <c r="OY46">
        <f>IF(OF46=5,"BACK",IF(AND(OS46=5),"BACK",""))</f>
        <v/>
      </c>
    </row>
    <row r="47" ht="16.5" customHeight="1" thickBot="1" thickTop="1">
      <c r="A47" s="2" t="n"/>
      <c r="KN47" s="1">
        <f>IF(INDEX(#REF!,MATCH('HT 0-0'!D47,#REF!,0))=INDEX(#REF!,MATCH('HT 0-0'!D47,#REF!,0)),INDEX(#REF!,MATCH('HT 0-0'!D47,#REF!,0)),"ERROR")</f>
        <v/>
      </c>
      <c r="KO47" s="1">
        <f>IF(INDEX(#REF!,MATCH('HT 0-0'!E47,#REF!,0))=INDEX(#REF!,MATCH('HT 0-0'!E47,#REF!,0)),INDEX(#REF!,MATCH('HT 0-0'!E47,#REF!,0)),"ERROR")</f>
        <v/>
      </c>
      <c r="KP47" s="1">
        <f>KN47&amp;" v "&amp;KO47</f>
        <v/>
      </c>
      <c r="KQ47">
        <f>B47&amp;"_"&amp;C47</f>
        <v/>
      </c>
      <c r="KR47" s="1">
        <f>IF((HW47/KK47)&lt;0.335,"G",IF((HW47/KK47)&gt;0.67,"R","A"))</f>
        <v/>
      </c>
      <c r="KS47" s="1">
        <f>IF((HX47/KK47)&lt;0.335,"G",IF((HX47/KK47)&gt;0.67,"R","A"))</f>
        <v/>
      </c>
      <c r="KT47" s="1">
        <f>IF((IH47/KK47)&lt;0.335,"G",IF((IH47/KK47)&gt;0.67,"R","A"))</f>
        <v/>
      </c>
      <c r="KU47" s="1">
        <f>IF((II47/KK47)&lt;0.335,"G",IF((II47/KK47)&gt;0.67,"R","A"))</f>
        <v/>
      </c>
      <c r="KV47" s="1">
        <f>IF((HZ47/KK47)&lt;0.335,"G",IF((HZ47/KK47)&gt;0.67,"R","A"))</f>
        <v/>
      </c>
      <c r="KW47" s="1">
        <f>IF((HY47/KK47)&lt;0.335,"G",IF((HY47/KK47)&gt;0.67,"R","A"))</f>
        <v/>
      </c>
      <c r="KX47" s="1">
        <f>IF((IK47/KK47)&lt;0.335,"G",IF((IK47/KK47)&gt;0.67,"R","A"))</f>
        <v/>
      </c>
      <c r="KY47" s="1">
        <f>IF((IJ47/KK47)&lt;0.335,"G",IF((IJ47/KK47)&gt;0.67,"R","A"))</f>
        <v/>
      </c>
      <c r="KZ47" s="1">
        <f>IF((HQ47/KK47)&lt;0.335,"G",IF((HQ47/KK47)&gt;0.67,"R","A"))</f>
        <v/>
      </c>
      <c r="LA47" s="1">
        <f>IF((IB47/KK47)&lt;0.335,"G",IF((IB47/KK47)&gt;0.67,"R","A"))</f>
        <v/>
      </c>
      <c r="LB47">
        <f>IF(LQ47="0-0",INDEX(Scrape!#REF!,MATCH('HT 0-0'!KP47,Scrape!$B:$B,0)),"")</f>
        <v/>
      </c>
      <c r="LC47">
        <f>IF(LQ47="0-0",INDEX(Scrape!$A:$A,MATCH('HT 0-0'!KP47,Scrape!$B:$B,0)),"")</f>
        <v/>
      </c>
      <c r="LD47">
        <f>IF(LQ47="0-0",INDEX(Scrape!$B:$B,MATCH('HT 0-0'!KP47,Scrape!$B:$B,0)),"")</f>
        <v/>
      </c>
      <c r="LE47">
        <f>IF(LQ47="0-0",INDEX(Scrape!$C:$C,MATCH('HT 0-0'!KP47,Scrape!$B:$B,0)),"")</f>
        <v/>
      </c>
      <c r="LF47">
        <f>IF(LQ47="0-0",INDEX(Scrape!$D:$D,MATCH('HT 0-0'!KP47,Scrape!$B:$B,0)),"")</f>
        <v/>
      </c>
      <c r="LG47">
        <f>IF(LQ47="0-0",INDEX(Scrape!$E:$E,MATCH('HT 0-0'!KP47,Scrape!$B:$B,0)),"")</f>
        <v/>
      </c>
      <c r="LH47">
        <f>IF(LQ47="0-0",INDEX(Scrape!$F:$F,MATCH('HT 0-0'!KP47,Scrape!$B:$B,0)),"")</f>
        <v/>
      </c>
      <c r="LI47">
        <f>IF(LQ47="0-0",INDEX(Scrape!$G:$G,MATCH('HT 0-0'!KP47,Scrape!$B:$B,0)),"")</f>
        <v/>
      </c>
      <c r="LJ47">
        <f>IF(LQ47="0-0",INDEX(Scrape!$H:$H,MATCH('HT 0-0'!KP47,Scrape!$B:$B,0)),"")</f>
        <v/>
      </c>
      <c r="LK47">
        <f>IF(LQ47="0-0",INDEX(Scrape!$I:$I,MATCH('HT 0-0'!KP47,Scrape!$B:$B,0)),"")</f>
        <v/>
      </c>
      <c r="LL47">
        <f>IF(LQ47="0-0",INDEX(Scrape!$J:$J,MATCH('HT 0-0'!KP47,Scrape!$B:$B,0)),"")</f>
        <v/>
      </c>
      <c r="LM47">
        <f>IF(LQ47="0-0",INDEX(Scrape!$K:$K,MATCH('HT 0-0'!KP47,Scrape!$B:$B,0)),"")</f>
        <v/>
      </c>
      <c r="LN47">
        <f>IF(LQ47="0-0",INDEX(Scrape!$L:$L,MATCH('HT 0-0'!KP47,Scrape!$B:$B,0)),"")</f>
        <v/>
      </c>
      <c r="LO47">
        <f>IF(LQ47="0-0",INDEX(Scrape!$M:$M,MATCH('HT 0-0'!KP47,Scrape!$B:$B,0)),"")</f>
        <v/>
      </c>
      <c r="LP47">
        <f>IF(LQ47="0-0",INDEX(Scrape!$N:$N,MATCH('HT 0-0'!KP47,Scrape!$B:$B,0)),"")</f>
        <v/>
      </c>
      <c r="LQ47">
        <f>INDEX(Scrape!$O:$O,MATCH('HT 0-0'!KP47,Scrape!$B:$B,0))</f>
        <v/>
      </c>
      <c r="LR47">
        <f>(1/LJ47)+(1/LI47)+(1/LH47)</f>
        <v/>
      </c>
      <c r="LS47">
        <f>(1/LG47)+(1/LF47)+(1/LE47)</f>
        <v/>
      </c>
      <c r="LT47" s="8">
        <f>IF(INDEX(#REF!,MATCH(KQ47,#REF!,0))=INDEX(#REF!,MATCH(KQ47,#REF!,0)),INDEX(#REF!,MATCH(KQ47,#REF!,0)),"ERROR")</f>
        <v/>
      </c>
      <c r="LU47" s="4">
        <f>IF(KR47="G",2,IF(KR47="R",0.5,IF(KR47="A",1)))</f>
        <v/>
      </c>
      <c r="LV47" s="4">
        <f>IF(KS47="G",0.5,IF(KS47="R",2,IF(KS47="A",1)))</f>
        <v/>
      </c>
      <c r="LW47" s="4">
        <f>IF(KT47="G",2,IF(KT47="R",0.5,IF(KT47="A",1)))</f>
        <v/>
      </c>
      <c r="LX47" s="4">
        <f>IF(KU47="G",0.5,IF(KU47="R",2,IF(KU47="A",1)))</f>
        <v/>
      </c>
      <c r="LY47" s="7">
        <f>(LK47*(LU47+LX47)+(LL47*(LU47+LX47)))</f>
        <v/>
      </c>
      <c r="LZ47" s="7">
        <f>(LN47*(LV47+LW47)+(LO47*(LV47+LW47)))</f>
        <v/>
      </c>
      <c r="MA47" s="11">
        <f>LY47-LZ47</f>
        <v/>
      </c>
      <c r="MB47" s="5">
        <f>MA47+2</f>
        <v/>
      </c>
      <c r="MC47" s="6">
        <f>MA47-2</f>
        <v/>
      </c>
      <c r="MD47" s="4">
        <f>LE47</f>
        <v/>
      </c>
      <c r="ME47" s="9">
        <f>IF(MD47=0,1000,MD47+0.75)</f>
        <v/>
      </c>
      <c r="MF47" s="10">
        <f>IF(MD47=0,0,MD47-0.75)</f>
        <v/>
      </c>
      <c r="MG47" s="4">
        <f>((LM47*(LU47+LX47))-((LP47*(LV47+LW47))))</f>
        <v/>
      </c>
      <c r="MH47" s="9">
        <f>MG47*1.2</f>
        <v/>
      </c>
      <c r="MI47" s="10">
        <f>MG47*0.8</f>
        <v/>
      </c>
      <c r="MJ47">
        <f>IFERROR(OT47,"")</f>
        <v/>
      </c>
      <c r="MK47">
        <f>IFERROR(OU47,"")</f>
        <v/>
      </c>
      <c r="ML47">
        <f>IFERROR(OV47,"")</f>
        <v/>
      </c>
      <c r="MM47">
        <f>IFERROR(OW47,"")</f>
        <v/>
      </c>
      <c r="MN47">
        <f>IFERROR(OX47,"")</f>
        <v/>
      </c>
      <c r="MO47">
        <f>IFERROR(OY47,"")</f>
        <v/>
      </c>
      <c r="MP47" s="1">
        <f>COUNTIFS(#REF!,LT47,#REF!,1,#REF!,"&gt;="&amp;MC47,#REF!,"&lt;="&amp;MB47,#REF!,"&lt;="&amp;ME47,#REF!,"&gt;="&amp;MF47,#REF!,"="&amp;KV47,#REF!,"="&amp;KX47)</f>
        <v/>
      </c>
      <c r="MQ47" s="1">
        <f>COUNTIFS(#REF!,LT47,#REF!,0,#REF!,"&gt;="&amp;MC47,#REF!,"&lt;="&amp;MB47,#REF!,"&lt;="&amp;ME47,#REF!,"&gt;="&amp;MF47,#REF!,"="&amp;KV47,#REF!,"="&amp;KX47)</f>
        <v/>
      </c>
      <c r="MR47" s="1">
        <f>COUNTIFS(#REF!,LT47,#REF!,1,#REF!,"&gt;="&amp;MC47,#REF!,"&lt;="&amp;MB47,#REF!,"&lt;="&amp;ME47,#REF!,"&gt;="&amp;MF47,#REF!,"="&amp;KW47,#REF!,"="&amp;KY47)</f>
        <v/>
      </c>
      <c r="MS47" s="1">
        <f>COUNTIFS(#REF!,LT47,#REF!,0,#REF!,"&gt;="&amp;MC47,#REF!,"&lt;="&amp;MB47,#REF!,"&lt;="&amp;ME47,#REF!,"&gt;="&amp;MF47,#REF!,"="&amp;KW47,#REF!,"="&amp;KY47)</f>
        <v/>
      </c>
      <c r="MT47" s="1">
        <f>COUNTIFS(#REF!,LT47,#REF!,1,#REF!,"&gt;="&amp;MI47,#REF!,"&lt;="&amp;MH47,#REF!,"&lt;="&amp;ME47,#REF!,"&gt;="&amp;MF47)</f>
        <v/>
      </c>
      <c r="MU47" s="1">
        <f>COUNTIFS(#REF!,LT47,#REF!,0,#REF!,"&gt;="&amp;MI47,#REF!,"&lt;="&amp;MH47,#REF!,"&lt;="&amp;ME47,#REF!,"&gt;="&amp;MF47)</f>
        <v/>
      </c>
      <c r="MV47" s="1">
        <f>COUNTIFS(#REF!,LT47,#REF!,1,#REF!,"&gt;="&amp;MI47,#REF!,"&lt;="&amp;MH47,#REF!,"="&amp;KZ47,#REF!,"="&amp;LA47,#REF!,"&lt;="&amp;ME47,#REF!,"&gt;="&amp;MF47)</f>
        <v/>
      </c>
      <c r="MW47" s="1">
        <f>COUNTIFS(#REF!,LT47,#REF!,0,#REF!,"&gt;="&amp;MI47,#REF!,"&lt;="&amp;MH47,#REF!,"="&amp;KZ47,#REF!,"="&amp;LA47,#REF!,"&lt;="&amp;ME47,#REF!,"&gt;="&amp;MF47)</f>
        <v/>
      </c>
      <c r="MX47" s="1">
        <f>COUNTIFS(#REF!,LT47,#REF!,1,#REF!,"&gt;="&amp;MC47,#REF!,"&lt;="&amp;MB47,#REF!,"&lt;="&amp;ME47,#REF!,"&gt;="&amp;MF47)</f>
        <v/>
      </c>
      <c r="MY47" s="1">
        <f>COUNTIFS(#REF!,LT47,#REF!,0,#REF!,"&gt;="&amp;MC47,#REF!,"&lt;="&amp;MB47,#REF!,"&lt;="&amp;ME47,#REF!,"&gt;="&amp;MF47)</f>
        <v/>
      </c>
      <c r="MZ47" s="1">
        <f>COUNTIFS(#REF!,LT47,#REF!,1,#REF!,"&lt;="&amp;ME47,#REF!,"&gt;="&amp;MF47,#REF!,"="&amp;KV47,#REF!,"="&amp;KX47)</f>
        <v/>
      </c>
      <c r="NA47" s="1">
        <f>COUNTIFS(#REF!,LT47,#REF!,0,#REF!,"&lt;="&amp;ME47,#REF!,"&gt;="&amp;MF47,#REF!,"="&amp;KV47,#REF!,"="&amp;KX47)</f>
        <v/>
      </c>
      <c r="NB47" s="1">
        <f>COUNTIFS(#REF!,LT47,#REF!,1,#REF!,"&lt;="&amp;ME47,#REF!,"&gt;="&amp;MF47,#REF!,"="&amp;KW47,#REF!,"="&amp;KY47)</f>
        <v/>
      </c>
      <c r="NC47" s="1">
        <f>COUNTIFS(#REF!,LT47,#REF!,0,#REF!,"&lt;="&amp;ME47,#REF!,"&gt;="&amp;MF47,#REF!,"="&amp;KW47,#REF!,"="&amp;KY47)</f>
        <v/>
      </c>
      <c r="ND47" s="1">
        <f>COUNTIFS(#REF!,LT47,#REF!,1,#REF!,"&gt;="&amp;MC47,#REF!,"&lt;="&amp;MB47,#REF!,"&lt;="&amp;ME47,#REF!,"&gt;="&amp;MF47,#REF!,"="&amp;KV47,#REF!,"="&amp;KX47)</f>
        <v/>
      </c>
      <c r="NE47" s="1">
        <f>COUNTIFS(#REF!,LT47,#REF!,0,#REF!,"&gt;="&amp;MC47,#REF!,"&lt;="&amp;MB47,#REF!,"&lt;="&amp;ME47,#REF!,"&gt;="&amp;MF47,#REF!,"="&amp;KV47,#REF!,"="&amp;KX47)</f>
        <v/>
      </c>
      <c r="NF47" s="1">
        <f>COUNTIFS(#REF!,LT47,#REF!,1,#REF!,"&gt;="&amp;MC47,#REF!,"&lt;="&amp;MB47,#REF!,"&lt;="&amp;ME47,#REF!,"&gt;="&amp;MF47,#REF!,"="&amp;KW47,#REF!,"="&amp;KY47)</f>
        <v/>
      </c>
      <c r="NG47" s="1">
        <f>COUNTIFS(#REF!,LT47,#REF!,0,#REF!,"&gt;="&amp;MC47,#REF!,"&lt;="&amp;MB47,#REF!,"&lt;="&amp;ME47,#REF!,"&gt;="&amp;MF47,#REF!,"="&amp;KW47,#REF!,"="&amp;KY47)</f>
        <v/>
      </c>
      <c r="NH47" s="1">
        <f>COUNTIFS(#REF!,LT47,#REF!,1,#REF!,"&gt;="&amp;MC47,#REF!,"&lt;="&amp;MB47,#REF!,"&lt;="&amp;ME47,#REF!,"&gt;="&amp;MF47,#REF!,"="&amp;KZ47,#REF!,"="&amp;LA47)</f>
        <v/>
      </c>
      <c r="NI47" s="1">
        <f>COUNTIFS(#REF!,LT47,#REF!,0,#REF!,"&gt;="&amp;MC47,#REF!,"&lt;="&amp;MB47,#REF!,"&lt;="&amp;ME47,#REF!,"&gt;="&amp;MF47,#REF!,"="&amp;KZ47,#REF!,"="&amp;LA47)</f>
        <v/>
      </c>
      <c r="NJ47" s="1">
        <f>COUNTIFS(#REF!,LT47,#REF!,1,#REF!,"&gt;="&amp;MI47,#REF!,"&lt;="&amp;MH47,#REF!,"&lt;="&amp;ME47,#REF!,"&gt;="&amp;MF47)</f>
        <v/>
      </c>
      <c r="NK47" s="1">
        <f>COUNTIFS(#REF!,LT47,#REF!,0,#REF!,"&gt;="&amp;MI47,#REF!,"&lt;="&amp;MH47,#REF!,"&lt;="&amp;ME47,#REF!,"&gt;="&amp;MF47)</f>
        <v/>
      </c>
      <c r="NL47" s="1">
        <f>COUNTIFS(#REF!,LT47,#REF!,1,#REF!,"&gt;="&amp;MI47,#REF!,"&lt;="&amp;MH47,#REF!,"="&amp;KZ47,#REF!,"="&amp;LA47,#REF!,"&lt;="&amp;ME47,#REF!,"&gt;="&amp;MF47)</f>
        <v/>
      </c>
      <c r="NM47" s="1">
        <f>COUNTIFS(#REF!,LT47,#REF!,0,#REF!,"&gt;="&amp;MI47,#REF!,"&lt;="&amp;MH47,#REF!,"="&amp;KZ47,#REF!,"="&amp;LA47,#REF!,"&lt;="&amp;ME47,#REF!,"&gt;="&amp;MF47)</f>
        <v/>
      </c>
      <c r="NN47" s="1">
        <f>COUNTIFS(#REF!,LT47,#REF!,1,#REF!,"&gt;="&amp;MC47,#REF!,"&lt;="&amp;MB47,#REF!,"&lt;="&amp;ME47,#REF!,"&gt;="&amp;MF47)</f>
        <v/>
      </c>
      <c r="NO47" s="1">
        <f>COUNTIFS(#REF!,LT47,#REF!,0,#REF!,"&gt;="&amp;MC47,#REF!,"&lt;="&amp;MB47,#REF!,"&lt;="&amp;ME47,#REF!,"&gt;="&amp;MF47)</f>
        <v/>
      </c>
      <c r="NP47" s="1">
        <f>COUNTIFS(#REF!,LT47,#REF!,1,#REF!,"&lt;="&amp;ME47,#REF!,"&gt;="&amp;MF47,#REF!,"="&amp;KV47,#REF!,"="&amp;KX47)</f>
        <v/>
      </c>
      <c r="NQ47" s="1">
        <f>COUNTIFS(#REF!,LT47,#REF!,0,#REF!,"&lt;="&amp;ME47,#REF!,"&gt;="&amp;MF47,#REF!,"="&amp;KV47,#REF!,"="&amp;KX47)</f>
        <v/>
      </c>
      <c r="NR47" s="1">
        <f>COUNTIFS(#REF!,LT47,#REF!,1,#REF!,"&lt;="&amp;ME47,#REF!,"&gt;="&amp;MF47,#REF!,"="&amp;KW47,#REF!,"="&amp;KY47)</f>
        <v/>
      </c>
      <c r="NS47" s="1">
        <f>COUNTIFS(#REF!,LT47,#REF!,0,#REF!,"&lt;="&amp;ME47,#REF!,"&gt;="&amp;MF47,#REF!,"="&amp;KW47,#REF!,"="&amp;KY47)</f>
        <v/>
      </c>
      <c r="NT47" s="1">
        <f>MP47+MR47+MT47+MV47+MX47+MZ47+NB47</f>
        <v/>
      </c>
      <c r="NU47" s="1">
        <f>MQ47+MS47+MU47+MW47+MY47+NA47+NC47</f>
        <v/>
      </c>
      <c r="NV47" s="1">
        <f>NT47+NU47</f>
        <v/>
      </c>
      <c r="NW47" s="33">
        <f>NT47/(NT47+NU47)</f>
        <v/>
      </c>
      <c r="NX47" s="3">
        <f>1/NW47</f>
        <v/>
      </c>
      <c r="NY47" s="1">
        <f>LH47</f>
        <v/>
      </c>
      <c r="NZ47" s="79">
        <f>(NW47*((NY47-1)*0.98))-((1-NW47)*1)</f>
        <v/>
      </c>
      <c r="OA47" s="34">
        <f>IF(LR47&lt;0.9,0,IF(AND(LR47&gt;1.1),0,1))</f>
        <v/>
      </c>
      <c r="OB47" s="34">
        <f>IF(LS47&lt;0.9,0,IF(AND(LS47&gt;1.1),0,1))</f>
        <v/>
      </c>
      <c r="OC47" s="32">
        <f>IF(NV47&gt;99,1,0)</f>
        <v/>
      </c>
      <c r="OD47" s="32">
        <f>IF(NZ47&gt;0.0799,1,0)</f>
        <v/>
      </c>
      <c r="OE47" s="32">
        <f>IF(NZ47&gt;OM47,1,0)</f>
        <v/>
      </c>
      <c r="OF47" s="32">
        <f>OC47+OD47+OE47+OA47+OB47</f>
        <v/>
      </c>
      <c r="OG47" s="1">
        <f>ND47+NF47+NH47+NJ47+NL47+NN47+NP47+NR47</f>
        <v/>
      </c>
      <c r="OH47" s="1">
        <f>NE47+NG47+NI47+NK47+NM47+NO47+NQ47+NS47</f>
        <v/>
      </c>
      <c r="OI47" s="1">
        <f>OG47+OH47</f>
        <v/>
      </c>
      <c r="OJ47" s="33">
        <f>OG47/(OG47+OH47)</f>
        <v/>
      </c>
      <c r="OK47" s="3">
        <f>1/OJ47</f>
        <v/>
      </c>
      <c r="OL47" s="1">
        <f>LI47</f>
        <v/>
      </c>
      <c r="OM47" s="79">
        <f>(OJ47*((OL47-1)*0.98))-((1-OJ47)*1)</f>
        <v/>
      </c>
      <c r="ON47" s="34">
        <f>IF(LR47&lt;0.9,0,IF(AND(LR47&gt;1.1),0,1))</f>
        <v/>
      </c>
      <c r="OO47" s="34">
        <f>IF(LS47&lt;0.9,0,IF(AND(LS47&gt;1.1),0,1))</f>
        <v/>
      </c>
      <c r="OP47" s="32">
        <f>IF(OI47&gt;99,1,0)</f>
        <v/>
      </c>
      <c r="OQ47" s="32">
        <f>IF(OM47&gt;0.0799,1,0)</f>
        <v/>
      </c>
      <c r="OR47" s="32">
        <f>IF(OM47&gt;OZ47,1,0)</f>
        <v/>
      </c>
      <c r="OS47" s="32">
        <f>OP47+OQ47+OR47+ON47+OO47</f>
        <v/>
      </c>
      <c r="OT47">
        <f>IF(OF47=5,"BackHome0-0",IF(AND(OS47=5),"BackAway0-0",""))</f>
        <v/>
      </c>
      <c r="OU47">
        <f>IF(OF47=5,KN47,IF(AND(OS47=5),KO47,""))</f>
        <v/>
      </c>
      <c r="OV47">
        <f>IF(OF47=5,"Match Odds",IF(AND(OS47=5),"Match Odds",""))</f>
        <v/>
      </c>
      <c r="OW47">
        <f>IF(OF47=5,KP47,IF(AND(OS47=5),KP47,""))</f>
        <v/>
      </c>
      <c r="OX47">
        <f>IF(OF47=5,"MATCH_ODDS",IF(AND(OS47=5),"MATCH_ODDS",""))</f>
        <v/>
      </c>
      <c r="OY47">
        <f>IF(OF47=5,"BACK",IF(AND(OS47=5),"BACK",""))</f>
        <v/>
      </c>
    </row>
    <row r="48" ht="16.5" customHeight="1" thickBot="1" thickTop="1">
      <c r="A48" s="2" t="n"/>
      <c r="KN48" s="1">
        <f>IF(INDEX(#REF!,MATCH('HT 0-0'!D48,#REF!,0))=INDEX(#REF!,MATCH('HT 0-0'!D48,#REF!,0)),INDEX(#REF!,MATCH('HT 0-0'!D48,#REF!,0)),"ERROR")</f>
        <v/>
      </c>
      <c r="KO48" s="1">
        <f>IF(INDEX(#REF!,MATCH('HT 0-0'!E48,#REF!,0))=INDEX(#REF!,MATCH('HT 0-0'!E48,#REF!,0)),INDEX(#REF!,MATCH('HT 0-0'!E48,#REF!,0)),"ERROR")</f>
        <v/>
      </c>
      <c r="KP48" s="1">
        <f>KN48&amp;" v "&amp;KO48</f>
        <v/>
      </c>
      <c r="KQ48">
        <f>B48&amp;"_"&amp;C48</f>
        <v/>
      </c>
      <c r="KR48" s="1">
        <f>IF((HW48/KK48)&lt;0.335,"G",IF((HW48/KK48)&gt;0.67,"R","A"))</f>
        <v/>
      </c>
      <c r="KS48" s="1">
        <f>IF((HX48/KK48)&lt;0.335,"G",IF((HX48/KK48)&gt;0.67,"R","A"))</f>
        <v/>
      </c>
      <c r="KT48" s="1">
        <f>IF((IH48/KK48)&lt;0.335,"G",IF((IH48/KK48)&gt;0.67,"R","A"))</f>
        <v/>
      </c>
      <c r="KU48" s="1">
        <f>IF((II48/KK48)&lt;0.335,"G",IF((II48/KK48)&gt;0.67,"R","A"))</f>
        <v/>
      </c>
      <c r="KV48" s="1">
        <f>IF((HZ48/KK48)&lt;0.335,"G",IF((HZ48/KK48)&gt;0.67,"R","A"))</f>
        <v/>
      </c>
      <c r="KW48" s="1">
        <f>IF((HY48/KK48)&lt;0.335,"G",IF((HY48/KK48)&gt;0.67,"R","A"))</f>
        <v/>
      </c>
      <c r="KX48" s="1">
        <f>IF((IK48/KK48)&lt;0.335,"G",IF((IK48/KK48)&gt;0.67,"R","A"))</f>
        <v/>
      </c>
      <c r="KY48" s="1">
        <f>IF((IJ48/KK48)&lt;0.335,"G",IF((IJ48/KK48)&gt;0.67,"R","A"))</f>
        <v/>
      </c>
      <c r="KZ48" s="1">
        <f>IF((HQ48/KK48)&lt;0.335,"G",IF((HQ48/KK48)&gt;0.67,"R","A"))</f>
        <v/>
      </c>
      <c r="LA48" s="1">
        <f>IF((IB48/KK48)&lt;0.335,"G",IF((IB48/KK48)&gt;0.67,"R","A"))</f>
        <v/>
      </c>
      <c r="LB48">
        <f>IF(LQ48="0-0",INDEX(Scrape!#REF!,MATCH('HT 0-0'!KP48,Scrape!$B:$B,0)),"")</f>
        <v/>
      </c>
      <c r="LC48">
        <f>IF(LQ48="0-0",INDEX(Scrape!$A:$A,MATCH('HT 0-0'!KP48,Scrape!$B:$B,0)),"")</f>
        <v/>
      </c>
      <c r="LD48">
        <f>IF(LQ48="0-0",INDEX(Scrape!$B:$B,MATCH('HT 0-0'!KP48,Scrape!$B:$B,0)),"")</f>
        <v/>
      </c>
      <c r="LE48">
        <f>IF(LQ48="0-0",INDEX(Scrape!$C:$C,MATCH('HT 0-0'!KP48,Scrape!$B:$B,0)),"")</f>
        <v/>
      </c>
      <c r="LF48">
        <f>IF(LQ48="0-0",INDEX(Scrape!$D:$D,MATCH('HT 0-0'!KP48,Scrape!$B:$B,0)),"")</f>
        <v/>
      </c>
      <c r="LG48">
        <f>IF(LQ48="0-0",INDEX(Scrape!$E:$E,MATCH('HT 0-0'!KP48,Scrape!$B:$B,0)),"")</f>
        <v/>
      </c>
      <c r="LH48">
        <f>IF(LQ48="0-0",INDEX(Scrape!$F:$F,MATCH('HT 0-0'!KP48,Scrape!$B:$B,0)),"")</f>
        <v/>
      </c>
      <c r="LI48">
        <f>IF(LQ48="0-0",INDEX(Scrape!$G:$G,MATCH('HT 0-0'!KP48,Scrape!$B:$B,0)),"")</f>
        <v/>
      </c>
      <c r="LJ48">
        <f>IF(LQ48="0-0",INDEX(Scrape!$H:$H,MATCH('HT 0-0'!KP48,Scrape!$B:$B,0)),"")</f>
        <v/>
      </c>
      <c r="LK48">
        <f>IF(LQ48="0-0",INDEX(Scrape!$I:$I,MATCH('HT 0-0'!KP48,Scrape!$B:$B,0)),"")</f>
        <v/>
      </c>
      <c r="LL48">
        <f>IF(LQ48="0-0",INDEX(Scrape!$J:$J,MATCH('HT 0-0'!KP48,Scrape!$B:$B,0)),"")</f>
        <v/>
      </c>
      <c r="LM48">
        <f>IF(LQ48="0-0",INDEX(Scrape!$K:$K,MATCH('HT 0-0'!KP48,Scrape!$B:$B,0)),"")</f>
        <v/>
      </c>
      <c r="LN48">
        <f>IF(LQ48="0-0",INDEX(Scrape!$L:$L,MATCH('HT 0-0'!KP48,Scrape!$B:$B,0)),"")</f>
        <v/>
      </c>
      <c r="LO48">
        <f>IF(LQ48="0-0",INDEX(Scrape!$M:$M,MATCH('HT 0-0'!KP48,Scrape!$B:$B,0)),"")</f>
        <v/>
      </c>
      <c r="LP48">
        <f>IF(LQ48="0-0",INDEX(Scrape!$N:$N,MATCH('HT 0-0'!KP48,Scrape!$B:$B,0)),"")</f>
        <v/>
      </c>
      <c r="LQ48">
        <f>INDEX(Scrape!$O:$O,MATCH('HT 0-0'!KP48,Scrape!$B:$B,0))</f>
        <v/>
      </c>
      <c r="LR48">
        <f>(1/LJ48)+(1/LI48)+(1/LH48)</f>
        <v/>
      </c>
      <c r="LS48">
        <f>(1/LG48)+(1/LF48)+(1/LE48)</f>
        <v/>
      </c>
      <c r="LT48" s="8">
        <f>IF(INDEX(#REF!,MATCH(KQ48,#REF!,0))=INDEX(#REF!,MATCH(KQ48,#REF!,0)),INDEX(#REF!,MATCH(KQ48,#REF!,0)),"ERROR")</f>
        <v/>
      </c>
      <c r="LU48" s="4">
        <f>IF(KR48="G",2,IF(KR48="R",0.5,IF(KR48="A",1)))</f>
        <v/>
      </c>
      <c r="LV48" s="4">
        <f>IF(KS48="G",0.5,IF(KS48="R",2,IF(KS48="A",1)))</f>
        <v/>
      </c>
      <c r="LW48" s="4">
        <f>IF(KT48="G",2,IF(KT48="R",0.5,IF(KT48="A",1)))</f>
        <v/>
      </c>
      <c r="LX48" s="4">
        <f>IF(KU48="G",0.5,IF(KU48="R",2,IF(KU48="A",1)))</f>
        <v/>
      </c>
      <c r="LY48" s="7">
        <f>(LK48*(LU48+LX48)+(LL48*(LU48+LX48)))</f>
        <v/>
      </c>
      <c r="LZ48" s="7">
        <f>(LN48*(LV48+LW48)+(LO48*(LV48+LW48)))</f>
        <v/>
      </c>
      <c r="MA48" s="11">
        <f>LY48-LZ48</f>
        <v/>
      </c>
      <c r="MB48" s="5">
        <f>MA48+2</f>
        <v/>
      </c>
      <c r="MC48" s="6">
        <f>MA48-2</f>
        <v/>
      </c>
      <c r="MD48" s="4">
        <f>LE48</f>
        <v/>
      </c>
      <c r="ME48" s="9">
        <f>IF(MD48=0,1000,MD48+0.75)</f>
        <v/>
      </c>
      <c r="MF48" s="10">
        <f>IF(MD48=0,0,MD48-0.75)</f>
        <v/>
      </c>
      <c r="MG48" s="4">
        <f>((LM48*(LU48+LX48))-((LP48*(LV48+LW48))))</f>
        <v/>
      </c>
      <c r="MH48" s="9">
        <f>MG48*1.2</f>
        <v/>
      </c>
      <c r="MI48" s="10">
        <f>MG48*0.8</f>
        <v/>
      </c>
      <c r="MJ48">
        <f>IFERROR(OT48,"")</f>
        <v/>
      </c>
      <c r="MK48">
        <f>IFERROR(OU48,"")</f>
        <v/>
      </c>
      <c r="ML48">
        <f>IFERROR(OV48,"")</f>
        <v/>
      </c>
      <c r="MM48">
        <f>IFERROR(OW48,"")</f>
        <v/>
      </c>
      <c r="MN48">
        <f>IFERROR(OX48,"")</f>
        <v/>
      </c>
      <c r="MO48">
        <f>IFERROR(OY48,"")</f>
        <v/>
      </c>
      <c r="MP48" s="1">
        <f>COUNTIFS(#REF!,LT48,#REF!,1,#REF!,"&gt;="&amp;MC48,#REF!,"&lt;="&amp;MB48,#REF!,"&lt;="&amp;ME48,#REF!,"&gt;="&amp;MF48,#REF!,"="&amp;KV48,#REF!,"="&amp;KX48)</f>
        <v/>
      </c>
      <c r="MQ48" s="1">
        <f>COUNTIFS(#REF!,LT48,#REF!,0,#REF!,"&gt;="&amp;MC48,#REF!,"&lt;="&amp;MB48,#REF!,"&lt;="&amp;ME48,#REF!,"&gt;="&amp;MF48,#REF!,"="&amp;KV48,#REF!,"="&amp;KX48)</f>
        <v/>
      </c>
      <c r="MR48" s="1">
        <f>COUNTIFS(#REF!,LT48,#REF!,1,#REF!,"&gt;="&amp;MC48,#REF!,"&lt;="&amp;MB48,#REF!,"&lt;="&amp;ME48,#REF!,"&gt;="&amp;MF48,#REF!,"="&amp;KW48,#REF!,"="&amp;KY48)</f>
        <v/>
      </c>
      <c r="MS48" s="1">
        <f>COUNTIFS(#REF!,LT48,#REF!,0,#REF!,"&gt;="&amp;MC48,#REF!,"&lt;="&amp;MB48,#REF!,"&lt;="&amp;ME48,#REF!,"&gt;="&amp;MF48,#REF!,"="&amp;KW48,#REF!,"="&amp;KY48)</f>
        <v/>
      </c>
      <c r="MT48" s="1">
        <f>COUNTIFS(#REF!,LT48,#REF!,1,#REF!,"&gt;="&amp;MI48,#REF!,"&lt;="&amp;MH48,#REF!,"&lt;="&amp;ME48,#REF!,"&gt;="&amp;MF48)</f>
        <v/>
      </c>
      <c r="MU48" s="1">
        <f>COUNTIFS(#REF!,LT48,#REF!,0,#REF!,"&gt;="&amp;MI48,#REF!,"&lt;="&amp;MH48,#REF!,"&lt;="&amp;ME48,#REF!,"&gt;="&amp;MF48)</f>
        <v/>
      </c>
      <c r="MV48" s="1">
        <f>COUNTIFS(#REF!,LT48,#REF!,1,#REF!,"&gt;="&amp;MI48,#REF!,"&lt;="&amp;MH48,#REF!,"="&amp;KZ48,#REF!,"="&amp;LA48,#REF!,"&lt;="&amp;ME48,#REF!,"&gt;="&amp;MF48)</f>
        <v/>
      </c>
      <c r="MW48" s="1">
        <f>COUNTIFS(#REF!,LT48,#REF!,0,#REF!,"&gt;="&amp;MI48,#REF!,"&lt;="&amp;MH48,#REF!,"="&amp;KZ48,#REF!,"="&amp;LA48,#REF!,"&lt;="&amp;ME48,#REF!,"&gt;="&amp;MF48)</f>
        <v/>
      </c>
      <c r="MX48" s="1">
        <f>COUNTIFS(#REF!,LT48,#REF!,1,#REF!,"&gt;="&amp;MC48,#REF!,"&lt;="&amp;MB48,#REF!,"&lt;="&amp;ME48,#REF!,"&gt;="&amp;MF48)</f>
        <v/>
      </c>
      <c r="MY48" s="1">
        <f>COUNTIFS(#REF!,LT48,#REF!,0,#REF!,"&gt;="&amp;MC48,#REF!,"&lt;="&amp;MB48,#REF!,"&lt;="&amp;ME48,#REF!,"&gt;="&amp;MF48)</f>
        <v/>
      </c>
      <c r="MZ48" s="1">
        <f>COUNTIFS(#REF!,LT48,#REF!,1,#REF!,"&lt;="&amp;ME48,#REF!,"&gt;="&amp;MF48,#REF!,"="&amp;KV48,#REF!,"="&amp;KX48)</f>
        <v/>
      </c>
      <c r="NA48" s="1">
        <f>COUNTIFS(#REF!,LT48,#REF!,0,#REF!,"&lt;="&amp;ME48,#REF!,"&gt;="&amp;MF48,#REF!,"="&amp;KV48,#REF!,"="&amp;KX48)</f>
        <v/>
      </c>
      <c r="NB48" s="1">
        <f>COUNTIFS(#REF!,LT48,#REF!,1,#REF!,"&lt;="&amp;ME48,#REF!,"&gt;="&amp;MF48,#REF!,"="&amp;KW48,#REF!,"="&amp;KY48)</f>
        <v/>
      </c>
      <c r="NC48" s="1">
        <f>COUNTIFS(#REF!,LT48,#REF!,0,#REF!,"&lt;="&amp;ME48,#REF!,"&gt;="&amp;MF48,#REF!,"="&amp;KW48,#REF!,"="&amp;KY48)</f>
        <v/>
      </c>
      <c r="ND48" s="1">
        <f>COUNTIFS(#REF!,LT48,#REF!,1,#REF!,"&gt;="&amp;MC48,#REF!,"&lt;="&amp;MB48,#REF!,"&lt;="&amp;ME48,#REF!,"&gt;="&amp;MF48,#REF!,"="&amp;KV48,#REF!,"="&amp;KX48)</f>
        <v/>
      </c>
      <c r="NE48" s="1">
        <f>COUNTIFS(#REF!,LT48,#REF!,0,#REF!,"&gt;="&amp;MC48,#REF!,"&lt;="&amp;MB48,#REF!,"&lt;="&amp;ME48,#REF!,"&gt;="&amp;MF48,#REF!,"="&amp;KV48,#REF!,"="&amp;KX48)</f>
        <v/>
      </c>
      <c r="NF48" s="1">
        <f>COUNTIFS(#REF!,LT48,#REF!,1,#REF!,"&gt;="&amp;MC48,#REF!,"&lt;="&amp;MB48,#REF!,"&lt;="&amp;ME48,#REF!,"&gt;="&amp;MF48,#REF!,"="&amp;KW48,#REF!,"="&amp;KY48)</f>
        <v/>
      </c>
      <c r="NG48" s="1">
        <f>COUNTIFS(#REF!,LT48,#REF!,0,#REF!,"&gt;="&amp;MC48,#REF!,"&lt;="&amp;MB48,#REF!,"&lt;="&amp;ME48,#REF!,"&gt;="&amp;MF48,#REF!,"="&amp;KW48,#REF!,"="&amp;KY48)</f>
        <v/>
      </c>
      <c r="NH48" s="1">
        <f>COUNTIFS(#REF!,LT48,#REF!,1,#REF!,"&gt;="&amp;MC48,#REF!,"&lt;="&amp;MB48,#REF!,"&lt;="&amp;ME48,#REF!,"&gt;="&amp;MF48,#REF!,"="&amp;KZ48,#REF!,"="&amp;LA48)</f>
        <v/>
      </c>
      <c r="NI48" s="1">
        <f>COUNTIFS(#REF!,LT48,#REF!,0,#REF!,"&gt;="&amp;MC48,#REF!,"&lt;="&amp;MB48,#REF!,"&lt;="&amp;ME48,#REF!,"&gt;="&amp;MF48,#REF!,"="&amp;KZ48,#REF!,"="&amp;LA48)</f>
        <v/>
      </c>
      <c r="NJ48" s="1">
        <f>COUNTIFS(#REF!,LT48,#REF!,1,#REF!,"&gt;="&amp;MI48,#REF!,"&lt;="&amp;MH48,#REF!,"&lt;="&amp;ME48,#REF!,"&gt;="&amp;MF48)</f>
        <v/>
      </c>
      <c r="NK48" s="1">
        <f>COUNTIFS(#REF!,LT48,#REF!,0,#REF!,"&gt;="&amp;MI48,#REF!,"&lt;="&amp;MH48,#REF!,"&lt;="&amp;ME48,#REF!,"&gt;="&amp;MF48)</f>
        <v/>
      </c>
      <c r="NL48" s="1">
        <f>COUNTIFS(#REF!,LT48,#REF!,1,#REF!,"&gt;="&amp;MI48,#REF!,"&lt;="&amp;MH48,#REF!,"="&amp;KZ48,#REF!,"="&amp;LA48,#REF!,"&lt;="&amp;ME48,#REF!,"&gt;="&amp;MF48)</f>
        <v/>
      </c>
      <c r="NM48" s="1">
        <f>COUNTIFS(#REF!,LT48,#REF!,0,#REF!,"&gt;="&amp;MI48,#REF!,"&lt;="&amp;MH48,#REF!,"="&amp;KZ48,#REF!,"="&amp;LA48,#REF!,"&lt;="&amp;ME48,#REF!,"&gt;="&amp;MF48)</f>
        <v/>
      </c>
      <c r="NN48" s="1">
        <f>COUNTIFS(#REF!,LT48,#REF!,1,#REF!,"&gt;="&amp;MC48,#REF!,"&lt;="&amp;MB48,#REF!,"&lt;="&amp;ME48,#REF!,"&gt;="&amp;MF48)</f>
        <v/>
      </c>
      <c r="NO48" s="1">
        <f>COUNTIFS(#REF!,LT48,#REF!,0,#REF!,"&gt;="&amp;MC48,#REF!,"&lt;="&amp;MB48,#REF!,"&lt;="&amp;ME48,#REF!,"&gt;="&amp;MF48)</f>
        <v/>
      </c>
      <c r="NP48" s="1">
        <f>COUNTIFS(#REF!,LT48,#REF!,1,#REF!,"&lt;="&amp;ME48,#REF!,"&gt;="&amp;MF48,#REF!,"="&amp;KV48,#REF!,"="&amp;KX48)</f>
        <v/>
      </c>
      <c r="NQ48" s="1">
        <f>COUNTIFS(#REF!,LT48,#REF!,0,#REF!,"&lt;="&amp;ME48,#REF!,"&gt;="&amp;MF48,#REF!,"="&amp;KV48,#REF!,"="&amp;KX48)</f>
        <v/>
      </c>
      <c r="NR48" s="1">
        <f>COUNTIFS(#REF!,LT48,#REF!,1,#REF!,"&lt;="&amp;ME48,#REF!,"&gt;="&amp;MF48,#REF!,"="&amp;KW48,#REF!,"="&amp;KY48)</f>
        <v/>
      </c>
      <c r="NS48" s="1">
        <f>COUNTIFS(#REF!,LT48,#REF!,0,#REF!,"&lt;="&amp;ME48,#REF!,"&gt;="&amp;MF48,#REF!,"="&amp;KW48,#REF!,"="&amp;KY48)</f>
        <v/>
      </c>
      <c r="NT48" s="1">
        <f>MP48+MR48+MT48+MV48+MX48+MZ48+NB48</f>
        <v/>
      </c>
      <c r="NU48" s="1">
        <f>MQ48+MS48+MU48+MW48+MY48+NA48+NC48</f>
        <v/>
      </c>
      <c r="NV48" s="1">
        <f>NT48+NU48</f>
        <v/>
      </c>
      <c r="NW48" s="33">
        <f>NT48/(NT48+NU48)</f>
        <v/>
      </c>
      <c r="NX48" s="3">
        <f>1/NW48</f>
        <v/>
      </c>
      <c r="NY48" s="1">
        <f>LH48</f>
        <v/>
      </c>
      <c r="NZ48" s="79">
        <f>(NW48*((NY48-1)*0.98))-((1-NW48)*1)</f>
        <v/>
      </c>
      <c r="OA48" s="34">
        <f>IF(LR48&lt;0.9,0,IF(AND(LR48&gt;1.1),0,1))</f>
        <v/>
      </c>
      <c r="OB48" s="34">
        <f>IF(LS48&lt;0.9,0,IF(AND(LS48&gt;1.1),0,1))</f>
        <v/>
      </c>
      <c r="OC48" s="32">
        <f>IF(NV48&gt;99,1,0)</f>
        <v/>
      </c>
      <c r="OD48" s="32">
        <f>IF(NZ48&gt;0.0799,1,0)</f>
        <v/>
      </c>
      <c r="OE48" s="32">
        <f>IF(NZ48&gt;OM48,1,0)</f>
        <v/>
      </c>
      <c r="OF48" s="32">
        <f>OC48+OD48+OE48+OA48+OB48</f>
        <v/>
      </c>
      <c r="OG48" s="1">
        <f>ND48+NF48+NH48+NJ48+NL48+NN48+NP48+NR48</f>
        <v/>
      </c>
      <c r="OH48" s="1">
        <f>NE48+NG48+NI48+NK48+NM48+NO48+NQ48+NS48</f>
        <v/>
      </c>
      <c r="OI48" s="1">
        <f>OG48+OH48</f>
        <v/>
      </c>
      <c r="OJ48" s="33">
        <f>OG48/(OG48+OH48)</f>
        <v/>
      </c>
      <c r="OK48" s="3">
        <f>1/OJ48</f>
        <v/>
      </c>
      <c r="OL48" s="1">
        <f>LI48</f>
        <v/>
      </c>
      <c r="OM48" s="79">
        <f>(OJ48*((OL48-1)*0.98))-((1-OJ48)*1)</f>
        <v/>
      </c>
      <c r="ON48" s="34">
        <f>IF(LR48&lt;0.9,0,IF(AND(LR48&gt;1.1),0,1))</f>
        <v/>
      </c>
      <c r="OO48" s="34">
        <f>IF(LS48&lt;0.9,0,IF(AND(LS48&gt;1.1),0,1))</f>
        <v/>
      </c>
      <c r="OP48" s="32">
        <f>IF(OI48&gt;99,1,0)</f>
        <v/>
      </c>
      <c r="OQ48" s="32">
        <f>IF(OM48&gt;0.0799,1,0)</f>
        <v/>
      </c>
      <c r="OR48" s="32">
        <f>IF(OM48&gt;OZ48,1,0)</f>
        <v/>
      </c>
      <c r="OS48" s="32">
        <f>OP48+OQ48+OR48+ON48+OO48</f>
        <v/>
      </c>
      <c r="OT48">
        <f>IF(OF48=5,"BackHome0-0",IF(AND(OS48=5),"BackAway0-0",""))</f>
        <v/>
      </c>
      <c r="OU48">
        <f>IF(OF48=5,KN48,IF(AND(OS48=5),KO48,""))</f>
        <v/>
      </c>
      <c r="OV48">
        <f>IF(OF48=5,"Match Odds",IF(AND(OS48=5),"Match Odds",""))</f>
        <v/>
      </c>
      <c r="OW48">
        <f>IF(OF48=5,KP48,IF(AND(OS48=5),KP48,""))</f>
        <v/>
      </c>
      <c r="OX48">
        <f>IF(OF48=5,"MATCH_ODDS",IF(AND(OS48=5),"MATCH_ODDS",""))</f>
        <v/>
      </c>
      <c r="OY48">
        <f>IF(OF48=5,"BACK",IF(AND(OS48=5),"BACK",""))</f>
        <v/>
      </c>
    </row>
    <row r="49" ht="16.5" customHeight="1" thickBot="1" thickTop="1">
      <c r="A49" s="2" t="n"/>
      <c r="KN49" s="1">
        <f>IF(INDEX(#REF!,MATCH('HT 0-0'!D49,#REF!,0))=INDEX(#REF!,MATCH('HT 0-0'!D49,#REF!,0)),INDEX(#REF!,MATCH('HT 0-0'!D49,#REF!,0)),"ERROR")</f>
        <v/>
      </c>
      <c r="KO49" s="1">
        <f>IF(INDEX(#REF!,MATCH('HT 0-0'!E49,#REF!,0))=INDEX(#REF!,MATCH('HT 0-0'!E49,#REF!,0)),INDEX(#REF!,MATCH('HT 0-0'!E49,#REF!,0)),"ERROR")</f>
        <v/>
      </c>
      <c r="KP49" s="1">
        <f>KN49&amp;" v "&amp;KO49</f>
        <v/>
      </c>
      <c r="KQ49">
        <f>B49&amp;"_"&amp;C49</f>
        <v/>
      </c>
      <c r="KR49" s="1">
        <f>IF((HW49/KK49)&lt;0.335,"G",IF((HW49/KK49)&gt;0.67,"R","A"))</f>
        <v/>
      </c>
      <c r="KS49" s="1">
        <f>IF((HX49/KK49)&lt;0.335,"G",IF((HX49/KK49)&gt;0.67,"R","A"))</f>
        <v/>
      </c>
      <c r="KT49" s="1">
        <f>IF((IH49/KK49)&lt;0.335,"G",IF((IH49/KK49)&gt;0.67,"R","A"))</f>
        <v/>
      </c>
      <c r="KU49" s="1">
        <f>IF((II49/KK49)&lt;0.335,"G",IF((II49/KK49)&gt;0.67,"R","A"))</f>
        <v/>
      </c>
      <c r="KV49" s="1">
        <f>IF((HZ49/KK49)&lt;0.335,"G",IF((HZ49/KK49)&gt;0.67,"R","A"))</f>
        <v/>
      </c>
      <c r="KW49" s="1">
        <f>IF((HY49/KK49)&lt;0.335,"G",IF((HY49/KK49)&gt;0.67,"R","A"))</f>
        <v/>
      </c>
      <c r="KX49" s="1">
        <f>IF((IK49/KK49)&lt;0.335,"G",IF((IK49/KK49)&gt;0.67,"R","A"))</f>
        <v/>
      </c>
      <c r="KY49" s="1">
        <f>IF((IJ49/KK49)&lt;0.335,"G",IF((IJ49/KK49)&gt;0.67,"R","A"))</f>
        <v/>
      </c>
      <c r="KZ49" s="1">
        <f>IF((HQ49/KK49)&lt;0.335,"G",IF((HQ49/KK49)&gt;0.67,"R","A"))</f>
        <v/>
      </c>
      <c r="LA49" s="1">
        <f>IF((IB49/KK49)&lt;0.335,"G",IF((IB49/KK49)&gt;0.67,"R","A"))</f>
        <v/>
      </c>
      <c r="LB49">
        <f>IF(LQ49="0-0",INDEX(Scrape!#REF!,MATCH('HT 0-0'!KP49,Scrape!$B:$B,0)),"")</f>
        <v/>
      </c>
      <c r="LC49">
        <f>IF(LQ49="0-0",INDEX(Scrape!$A:$A,MATCH('HT 0-0'!KP49,Scrape!$B:$B,0)),"")</f>
        <v/>
      </c>
      <c r="LD49">
        <f>IF(LQ49="0-0",INDEX(Scrape!$B:$B,MATCH('HT 0-0'!KP49,Scrape!$B:$B,0)),"")</f>
        <v/>
      </c>
      <c r="LE49">
        <f>IF(LQ49="0-0",INDEX(Scrape!$C:$C,MATCH('HT 0-0'!KP49,Scrape!$B:$B,0)),"")</f>
        <v/>
      </c>
      <c r="LF49">
        <f>IF(LQ49="0-0",INDEX(Scrape!$D:$D,MATCH('HT 0-0'!KP49,Scrape!$B:$B,0)),"")</f>
        <v/>
      </c>
      <c r="LG49">
        <f>IF(LQ49="0-0",INDEX(Scrape!$E:$E,MATCH('HT 0-0'!KP49,Scrape!$B:$B,0)),"")</f>
        <v/>
      </c>
      <c r="LH49">
        <f>IF(LQ49="0-0",INDEX(Scrape!$F:$F,MATCH('HT 0-0'!KP49,Scrape!$B:$B,0)),"")</f>
        <v/>
      </c>
      <c r="LI49">
        <f>IF(LQ49="0-0",INDEX(Scrape!$G:$G,MATCH('HT 0-0'!KP49,Scrape!$B:$B,0)),"")</f>
        <v/>
      </c>
      <c r="LJ49">
        <f>IF(LQ49="0-0",INDEX(Scrape!$H:$H,MATCH('HT 0-0'!KP49,Scrape!$B:$B,0)),"")</f>
        <v/>
      </c>
      <c r="LK49">
        <f>IF(LQ49="0-0",INDEX(Scrape!$I:$I,MATCH('HT 0-0'!KP49,Scrape!$B:$B,0)),"")</f>
        <v/>
      </c>
      <c r="LL49">
        <f>IF(LQ49="0-0",INDEX(Scrape!$J:$J,MATCH('HT 0-0'!KP49,Scrape!$B:$B,0)),"")</f>
        <v/>
      </c>
      <c r="LM49">
        <f>IF(LQ49="0-0",INDEX(Scrape!$K:$K,MATCH('HT 0-0'!KP49,Scrape!$B:$B,0)),"")</f>
        <v/>
      </c>
      <c r="LN49">
        <f>IF(LQ49="0-0",INDEX(Scrape!$L:$L,MATCH('HT 0-0'!KP49,Scrape!$B:$B,0)),"")</f>
        <v/>
      </c>
      <c r="LO49">
        <f>IF(LQ49="0-0",INDEX(Scrape!$M:$M,MATCH('HT 0-0'!KP49,Scrape!$B:$B,0)),"")</f>
        <v/>
      </c>
      <c r="LP49">
        <f>IF(LQ49="0-0",INDEX(Scrape!$N:$N,MATCH('HT 0-0'!KP49,Scrape!$B:$B,0)),"")</f>
        <v/>
      </c>
      <c r="LQ49">
        <f>INDEX(Scrape!$O:$O,MATCH('HT 0-0'!KP49,Scrape!$B:$B,0))</f>
        <v/>
      </c>
      <c r="LR49">
        <f>(1/LJ49)+(1/LI49)+(1/LH49)</f>
        <v/>
      </c>
      <c r="LS49">
        <f>(1/LG49)+(1/LF49)+(1/LE49)</f>
        <v/>
      </c>
      <c r="LT49" s="8">
        <f>IF(INDEX(#REF!,MATCH(KQ49,#REF!,0))=INDEX(#REF!,MATCH(KQ49,#REF!,0)),INDEX(#REF!,MATCH(KQ49,#REF!,0)),"ERROR")</f>
        <v/>
      </c>
      <c r="LU49" s="4">
        <f>IF(KR49="G",2,IF(KR49="R",0.5,IF(KR49="A",1)))</f>
        <v/>
      </c>
      <c r="LV49" s="4">
        <f>IF(KS49="G",0.5,IF(KS49="R",2,IF(KS49="A",1)))</f>
        <v/>
      </c>
      <c r="LW49" s="4">
        <f>IF(KT49="G",2,IF(KT49="R",0.5,IF(KT49="A",1)))</f>
        <v/>
      </c>
      <c r="LX49" s="4">
        <f>IF(KU49="G",0.5,IF(KU49="R",2,IF(KU49="A",1)))</f>
        <v/>
      </c>
      <c r="LY49" s="7">
        <f>(LK49*(LU49+LX49)+(LL49*(LU49+LX49)))</f>
        <v/>
      </c>
      <c r="LZ49" s="7">
        <f>(LN49*(LV49+LW49)+(LO49*(LV49+LW49)))</f>
        <v/>
      </c>
      <c r="MA49" s="11">
        <f>LY49-LZ49</f>
        <v/>
      </c>
      <c r="MB49" s="5">
        <f>MA49+2</f>
        <v/>
      </c>
      <c r="MC49" s="6">
        <f>MA49-2</f>
        <v/>
      </c>
      <c r="MD49" s="4">
        <f>LE49</f>
        <v/>
      </c>
      <c r="ME49" s="9">
        <f>IF(MD49=0,1000,MD49+0.75)</f>
        <v/>
      </c>
      <c r="MF49" s="10">
        <f>IF(MD49=0,0,MD49-0.75)</f>
        <v/>
      </c>
      <c r="MG49" s="4">
        <f>((LM49*(LU49+LX49))-((LP49*(LV49+LW49))))</f>
        <v/>
      </c>
      <c r="MH49" s="9">
        <f>MG49*1.2</f>
        <v/>
      </c>
      <c r="MI49" s="10">
        <f>MG49*0.8</f>
        <v/>
      </c>
      <c r="MJ49">
        <f>IFERROR(OT49,"")</f>
        <v/>
      </c>
      <c r="MK49">
        <f>IFERROR(OU49,"")</f>
        <v/>
      </c>
      <c r="ML49">
        <f>IFERROR(OV49,"")</f>
        <v/>
      </c>
      <c r="MM49">
        <f>IFERROR(OW49,"")</f>
        <v/>
      </c>
      <c r="MN49">
        <f>IFERROR(OX49,"")</f>
        <v/>
      </c>
      <c r="MO49">
        <f>IFERROR(OY49,"")</f>
        <v/>
      </c>
      <c r="MP49" s="1">
        <f>COUNTIFS(#REF!,LT49,#REF!,1,#REF!,"&gt;="&amp;MC49,#REF!,"&lt;="&amp;MB49,#REF!,"&lt;="&amp;ME49,#REF!,"&gt;="&amp;MF49,#REF!,"="&amp;KV49,#REF!,"="&amp;KX49)</f>
        <v/>
      </c>
      <c r="MQ49" s="1">
        <f>COUNTIFS(#REF!,LT49,#REF!,0,#REF!,"&gt;="&amp;MC49,#REF!,"&lt;="&amp;MB49,#REF!,"&lt;="&amp;ME49,#REF!,"&gt;="&amp;MF49,#REF!,"="&amp;KV49,#REF!,"="&amp;KX49)</f>
        <v/>
      </c>
      <c r="MR49" s="1">
        <f>COUNTIFS(#REF!,LT49,#REF!,1,#REF!,"&gt;="&amp;MC49,#REF!,"&lt;="&amp;MB49,#REF!,"&lt;="&amp;ME49,#REF!,"&gt;="&amp;MF49,#REF!,"="&amp;KW49,#REF!,"="&amp;KY49)</f>
        <v/>
      </c>
      <c r="MS49" s="1">
        <f>COUNTIFS(#REF!,LT49,#REF!,0,#REF!,"&gt;="&amp;MC49,#REF!,"&lt;="&amp;MB49,#REF!,"&lt;="&amp;ME49,#REF!,"&gt;="&amp;MF49,#REF!,"="&amp;KW49,#REF!,"="&amp;KY49)</f>
        <v/>
      </c>
      <c r="MT49" s="1">
        <f>COUNTIFS(#REF!,LT49,#REF!,1,#REF!,"&gt;="&amp;MI49,#REF!,"&lt;="&amp;MH49,#REF!,"&lt;="&amp;ME49,#REF!,"&gt;="&amp;MF49)</f>
        <v/>
      </c>
      <c r="MU49" s="1">
        <f>COUNTIFS(#REF!,LT49,#REF!,0,#REF!,"&gt;="&amp;MI49,#REF!,"&lt;="&amp;MH49,#REF!,"&lt;="&amp;ME49,#REF!,"&gt;="&amp;MF49)</f>
        <v/>
      </c>
      <c r="MV49" s="1">
        <f>COUNTIFS(#REF!,LT49,#REF!,1,#REF!,"&gt;="&amp;MI49,#REF!,"&lt;="&amp;MH49,#REF!,"="&amp;KZ49,#REF!,"="&amp;LA49,#REF!,"&lt;="&amp;ME49,#REF!,"&gt;="&amp;MF49)</f>
        <v/>
      </c>
      <c r="MW49" s="1">
        <f>COUNTIFS(#REF!,LT49,#REF!,0,#REF!,"&gt;="&amp;MI49,#REF!,"&lt;="&amp;MH49,#REF!,"="&amp;KZ49,#REF!,"="&amp;LA49,#REF!,"&lt;="&amp;ME49,#REF!,"&gt;="&amp;MF49)</f>
        <v/>
      </c>
      <c r="MX49" s="1">
        <f>COUNTIFS(#REF!,LT49,#REF!,1,#REF!,"&gt;="&amp;MC49,#REF!,"&lt;="&amp;MB49,#REF!,"&lt;="&amp;ME49,#REF!,"&gt;="&amp;MF49)</f>
        <v/>
      </c>
      <c r="MY49" s="1">
        <f>COUNTIFS(#REF!,LT49,#REF!,0,#REF!,"&gt;="&amp;MC49,#REF!,"&lt;="&amp;MB49,#REF!,"&lt;="&amp;ME49,#REF!,"&gt;="&amp;MF49)</f>
        <v/>
      </c>
      <c r="MZ49" s="1">
        <f>COUNTIFS(#REF!,LT49,#REF!,1,#REF!,"&lt;="&amp;ME49,#REF!,"&gt;="&amp;MF49,#REF!,"="&amp;KV49,#REF!,"="&amp;KX49)</f>
        <v/>
      </c>
      <c r="NA49" s="1">
        <f>COUNTIFS(#REF!,LT49,#REF!,0,#REF!,"&lt;="&amp;ME49,#REF!,"&gt;="&amp;MF49,#REF!,"="&amp;KV49,#REF!,"="&amp;KX49)</f>
        <v/>
      </c>
      <c r="NB49" s="1">
        <f>COUNTIFS(#REF!,LT49,#REF!,1,#REF!,"&lt;="&amp;ME49,#REF!,"&gt;="&amp;MF49,#REF!,"="&amp;KW49,#REF!,"="&amp;KY49)</f>
        <v/>
      </c>
      <c r="NC49" s="1">
        <f>COUNTIFS(#REF!,LT49,#REF!,0,#REF!,"&lt;="&amp;ME49,#REF!,"&gt;="&amp;MF49,#REF!,"="&amp;KW49,#REF!,"="&amp;KY49)</f>
        <v/>
      </c>
      <c r="ND49" s="1">
        <f>COUNTIFS(#REF!,LT49,#REF!,1,#REF!,"&gt;="&amp;MC49,#REF!,"&lt;="&amp;MB49,#REF!,"&lt;="&amp;ME49,#REF!,"&gt;="&amp;MF49,#REF!,"="&amp;KV49,#REF!,"="&amp;KX49)</f>
        <v/>
      </c>
      <c r="NE49" s="1">
        <f>COUNTIFS(#REF!,LT49,#REF!,0,#REF!,"&gt;="&amp;MC49,#REF!,"&lt;="&amp;MB49,#REF!,"&lt;="&amp;ME49,#REF!,"&gt;="&amp;MF49,#REF!,"="&amp;KV49,#REF!,"="&amp;KX49)</f>
        <v/>
      </c>
      <c r="NF49" s="1">
        <f>COUNTIFS(#REF!,LT49,#REF!,1,#REF!,"&gt;="&amp;MC49,#REF!,"&lt;="&amp;MB49,#REF!,"&lt;="&amp;ME49,#REF!,"&gt;="&amp;MF49,#REF!,"="&amp;KW49,#REF!,"="&amp;KY49)</f>
        <v/>
      </c>
      <c r="NG49" s="1">
        <f>COUNTIFS(#REF!,LT49,#REF!,0,#REF!,"&gt;="&amp;MC49,#REF!,"&lt;="&amp;MB49,#REF!,"&lt;="&amp;ME49,#REF!,"&gt;="&amp;MF49,#REF!,"="&amp;KW49,#REF!,"="&amp;KY49)</f>
        <v/>
      </c>
      <c r="NH49" s="1">
        <f>COUNTIFS(#REF!,LT49,#REF!,1,#REF!,"&gt;="&amp;MC49,#REF!,"&lt;="&amp;MB49,#REF!,"&lt;="&amp;ME49,#REF!,"&gt;="&amp;MF49,#REF!,"="&amp;KZ49,#REF!,"="&amp;LA49)</f>
        <v/>
      </c>
      <c r="NI49" s="1">
        <f>COUNTIFS(#REF!,LT49,#REF!,0,#REF!,"&gt;="&amp;MC49,#REF!,"&lt;="&amp;MB49,#REF!,"&lt;="&amp;ME49,#REF!,"&gt;="&amp;MF49,#REF!,"="&amp;KZ49,#REF!,"="&amp;LA49)</f>
        <v/>
      </c>
      <c r="NJ49" s="1">
        <f>COUNTIFS(#REF!,LT49,#REF!,1,#REF!,"&gt;="&amp;MI49,#REF!,"&lt;="&amp;MH49,#REF!,"&lt;="&amp;ME49,#REF!,"&gt;="&amp;MF49)</f>
        <v/>
      </c>
      <c r="NK49" s="1">
        <f>COUNTIFS(#REF!,LT49,#REF!,0,#REF!,"&gt;="&amp;MI49,#REF!,"&lt;="&amp;MH49,#REF!,"&lt;="&amp;ME49,#REF!,"&gt;="&amp;MF49)</f>
        <v/>
      </c>
      <c r="NL49" s="1">
        <f>COUNTIFS(#REF!,LT49,#REF!,1,#REF!,"&gt;="&amp;MI49,#REF!,"&lt;="&amp;MH49,#REF!,"="&amp;KZ49,#REF!,"="&amp;LA49,#REF!,"&lt;="&amp;ME49,#REF!,"&gt;="&amp;MF49)</f>
        <v/>
      </c>
      <c r="NM49" s="1">
        <f>COUNTIFS(#REF!,LT49,#REF!,0,#REF!,"&gt;="&amp;MI49,#REF!,"&lt;="&amp;MH49,#REF!,"="&amp;KZ49,#REF!,"="&amp;LA49,#REF!,"&lt;="&amp;ME49,#REF!,"&gt;="&amp;MF49)</f>
        <v/>
      </c>
      <c r="NN49" s="1">
        <f>COUNTIFS(#REF!,LT49,#REF!,1,#REF!,"&gt;="&amp;MC49,#REF!,"&lt;="&amp;MB49,#REF!,"&lt;="&amp;ME49,#REF!,"&gt;="&amp;MF49)</f>
        <v/>
      </c>
      <c r="NO49" s="1">
        <f>COUNTIFS(#REF!,LT49,#REF!,0,#REF!,"&gt;="&amp;MC49,#REF!,"&lt;="&amp;MB49,#REF!,"&lt;="&amp;ME49,#REF!,"&gt;="&amp;MF49)</f>
        <v/>
      </c>
      <c r="NP49" s="1">
        <f>COUNTIFS(#REF!,LT49,#REF!,1,#REF!,"&lt;="&amp;ME49,#REF!,"&gt;="&amp;MF49,#REF!,"="&amp;KV49,#REF!,"="&amp;KX49)</f>
        <v/>
      </c>
      <c r="NQ49" s="1">
        <f>COUNTIFS(#REF!,LT49,#REF!,0,#REF!,"&lt;="&amp;ME49,#REF!,"&gt;="&amp;MF49,#REF!,"="&amp;KV49,#REF!,"="&amp;KX49)</f>
        <v/>
      </c>
      <c r="NR49" s="1">
        <f>COUNTIFS(#REF!,LT49,#REF!,1,#REF!,"&lt;="&amp;ME49,#REF!,"&gt;="&amp;MF49,#REF!,"="&amp;KW49,#REF!,"="&amp;KY49)</f>
        <v/>
      </c>
      <c r="NS49" s="1">
        <f>COUNTIFS(#REF!,LT49,#REF!,0,#REF!,"&lt;="&amp;ME49,#REF!,"&gt;="&amp;MF49,#REF!,"="&amp;KW49,#REF!,"="&amp;KY49)</f>
        <v/>
      </c>
      <c r="NT49" s="1">
        <f>MP49+MR49+MT49+MV49+MX49+MZ49+NB49</f>
        <v/>
      </c>
      <c r="NU49" s="1">
        <f>MQ49+MS49+MU49+MW49+MY49+NA49+NC49</f>
        <v/>
      </c>
      <c r="NV49" s="1">
        <f>NT49+NU49</f>
        <v/>
      </c>
      <c r="NW49" s="33">
        <f>NT49/(NT49+NU49)</f>
        <v/>
      </c>
      <c r="NX49" s="3">
        <f>1/NW49</f>
        <v/>
      </c>
      <c r="NY49" s="1">
        <f>LH49</f>
        <v/>
      </c>
      <c r="NZ49" s="79">
        <f>(NW49*((NY49-1)*0.98))-((1-NW49)*1)</f>
        <v/>
      </c>
      <c r="OA49" s="34">
        <f>IF(LR49&lt;0.9,0,IF(AND(LR49&gt;1.1),0,1))</f>
        <v/>
      </c>
      <c r="OB49" s="34">
        <f>IF(LS49&lt;0.9,0,IF(AND(LS49&gt;1.1),0,1))</f>
        <v/>
      </c>
      <c r="OC49" s="32">
        <f>IF(NV49&gt;99,1,0)</f>
        <v/>
      </c>
      <c r="OD49" s="32">
        <f>IF(NZ49&gt;0.0799,1,0)</f>
        <v/>
      </c>
      <c r="OE49" s="32">
        <f>IF(NZ49&gt;OM49,1,0)</f>
        <v/>
      </c>
      <c r="OF49" s="32">
        <f>OC49+OD49+OE49+OA49+OB49</f>
        <v/>
      </c>
      <c r="OG49" s="1">
        <f>ND49+NF49+NH49+NJ49+NL49+NN49+NP49+NR49</f>
        <v/>
      </c>
      <c r="OH49" s="1">
        <f>NE49+NG49+NI49+NK49+NM49+NO49+NQ49+NS49</f>
        <v/>
      </c>
      <c r="OI49" s="1">
        <f>OG49+OH49</f>
        <v/>
      </c>
      <c r="OJ49" s="33">
        <f>OG49/(OG49+OH49)</f>
        <v/>
      </c>
      <c r="OK49" s="3">
        <f>1/OJ49</f>
        <v/>
      </c>
      <c r="OL49" s="1">
        <f>LI49</f>
        <v/>
      </c>
      <c r="OM49" s="79">
        <f>(OJ49*((OL49-1)*0.98))-((1-OJ49)*1)</f>
        <v/>
      </c>
      <c r="ON49" s="34">
        <f>IF(LR49&lt;0.9,0,IF(AND(LR49&gt;1.1),0,1))</f>
        <v/>
      </c>
      <c r="OO49" s="34">
        <f>IF(LS49&lt;0.9,0,IF(AND(LS49&gt;1.1),0,1))</f>
        <v/>
      </c>
      <c r="OP49" s="32">
        <f>IF(OI49&gt;99,1,0)</f>
        <v/>
      </c>
      <c r="OQ49" s="32">
        <f>IF(OM49&gt;0.0799,1,0)</f>
        <v/>
      </c>
      <c r="OR49" s="32">
        <f>IF(OM49&gt;OZ49,1,0)</f>
        <v/>
      </c>
      <c r="OS49" s="32">
        <f>OP49+OQ49+OR49+ON49+OO49</f>
        <v/>
      </c>
      <c r="OT49">
        <f>IF(OF49=5,"BackHome0-0",IF(AND(OS49=5),"BackAway0-0",""))</f>
        <v/>
      </c>
      <c r="OU49">
        <f>IF(OF49=5,KN49,IF(AND(OS49=5),KO49,""))</f>
        <v/>
      </c>
      <c r="OV49">
        <f>IF(OF49=5,"Match Odds",IF(AND(OS49=5),"Match Odds",""))</f>
        <v/>
      </c>
      <c r="OW49">
        <f>IF(OF49=5,KP49,IF(AND(OS49=5),KP49,""))</f>
        <v/>
      </c>
      <c r="OX49">
        <f>IF(OF49=5,"MATCH_ODDS",IF(AND(OS49=5),"MATCH_ODDS",""))</f>
        <v/>
      </c>
      <c r="OY49">
        <f>IF(OF49=5,"BACK",IF(AND(OS49=5),"BACK",""))</f>
        <v/>
      </c>
    </row>
    <row r="50" ht="16.5" customHeight="1" thickBot="1" thickTop="1">
      <c r="A50" s="2" t="n"/>
      <c r="KN50" s="1">
        <f>IF(INDEX(#REF!,MATCH('HT 0-0'!D50,#REF!,0))=INDEX(#REF!,MATCH('HT 0-0'!D50,#REF!,0)),INDEX(#REF!,MATCH('HT 0-0'!D50,#REF!,0)),"ERROR")</f>
        <v/>
      </c>
      <c r="KO50" s="1">
        <f>IF(INDEX(#REF!,MATCH('HT 0-0'!E50,#REF!,0))=INDEX(#REF!,MATCH('HT 0-0'!E50,#REF!,0)),INDEX(#REF!,MATCH('HT 0-0'!E50,#REF!,0)),"ERROR")</f>
        <v/>
      </c>
      <c r="KP50" s="1">
        <f>KN50&amp;" v "&amp;KO50</f>
        <v/>
      </c>
      <c r="KQ50">
        <f>B50&amp;"_"&amp;C50</f>
        <v/>
      </c>
      <c r="KR50" s="1">
        <f>IF((HW50/KK50)&lt;0.335,"G",IF((HW50/KK50)&gt;0.67,"R","A"))</f>
        <v/>
      </c>
      <c r="KS50" s="1">
        <f>IF((HX50/KK50)&lt;0.335,"G",IF((HX50/KK50)&gt;0.67,"R","A"))</f>
        <v/>
      </c>
      <c r="KT50" s="1">
        <f>IF((IH50/KK50)&lt;0.335,"G",IF((IH50/KK50)&gt;0.67,"R","A"))</f>
        <v/>
      </c>
      <c r="KU50" s="1">
        <f>IF((II50/KK50)&lt;0.335,"G",IF((II50/KK50)&gt;0.67,"R","A"))</f>
        <v/>
      </c>
      <c r="KV50" s="1">
        <f>IF((HZ50/KK50)&lt;0.335,"G",IF((HZ50/KK50)&gt;0.67,"R","A"))</f>
        <v/>
      </c>
      <c r="KW50" s="1">
        <f>IF((HY50/KK50)&lt;0.335,"G",IF((HY50/KK50)&gt;0.67,"R","A"))</f>
        <v/>
      </c>
      <c r="KX50" s="1">
        <f>IF((IK50/KK50)&lt;0.335,"G",IF((IK50/KK50)&gt;0.67,"R","A"))</f>
        <v/>
      </c>
      <c r="KY50" s="1">
        <f>IF((IJ50/KK50)&lt;0.335,"G",IF((IJ50/KK50)&gt;0.67,"R","A"))</f>
        <v/>
      </c>
      <c r="KZ50" s="1">
        <f>IF((HQ50/KK50)&lt;0.335,"G",IF((HQ50/KK50)&gt;0.67,"R","A"))</f>
        <v/>
      </c>
      <c r="LA50" s="1">
        <f>IF((IB50/KK50)&lt;0.335,"G",IF((IB50/KK50)&gt;0.67,"R","A"))</f>
        <v/>
      </c>
      <c r="LB50">
        <f>IF(LQ50="0-0",INDEX(Scrape!#REF!,MATCH('HT 0-0'!KP50,Scrape!$B:$B,0)),"")</f>
        <v/>
      </c>
      <c r="LC50">
        <f>IF(LQ50="0-0",INDEX(Scrape!$A:$A,MATCH('HT 0-0'!KP50,Scrape!$B:$B,0)),"")</f>
        <v/>
      </c>
      <c r="LD50">
        <f>IF(LQ50="0-0",INDEX(Scrape!$B:$B,MATCH('HT 0-0'!KP50,Scrape!$B:$B,0)),"")</f>
        <v/>
      </c>
      <c r="LE50">
        <f>IF(LQ50="0-0",INDEX(Scrape!$C:$C,MATCH('HT 0-0'!KP50,Scrape!$B:$B,0)),"")</f>
        <v/>
      </c>
      <c r="LF50">
        <f>IF(LQ50="0-0",INDEX(Scrape!$D:$D,MATCH('HT 0-0'!KP50,Scrape!$B:$B,0)),"")</f>
        <v/>
      </c>
      <c r="LG50">
        <f>IF(LQ50="0-0",INDEX(Scrape!$E:$E,MATCH('HT 0-0'!KP50,Scrape!$B:$B,0)),"")</f>
        <v/>
      </c>
      <c r="LH50">
        <f>IF(LQ50="0-0",INDEX(Scrape!$F:$F,MATCH('HT 0-0'!KP50,Scrape!$B:$B,0)),"")</f>
        <v/>
      </c>
      <c r="LI50">
        <f>IF(LQ50="0-0",INDEX(Scrape!$G:$G,MATCH('HT 0-0'!KP50,Scrape!$B:$B,0)),"")</f>
        <v/>
      </c>
      <c r="LJ50">
        <f>IF(LQ50="0-0",INDEX(Scrape!$H:$H,MATCH('HT 0-0'!KP50,Scrape!$B:$B,0)),"")</f>
        <v/>
      </c>
      <c r="LK50">
        <f>IF(LQ50="0-0",INDEX(Scrape!$I:$I,MATCH('HT 0-0'!KP50,Scrape!$B:$B,0)),"")</f>
        <v/>
      </c>
      <c r="LL50">
        <f>IF(LQ50="0-0",INDEX(Scrape!$J:$J,MATCH('HT 0-0'!KP50,Scrape!$B:$B,0)),"")</f>
        <v/>
      </c>
      <c r="LM50">
        <f>IF(LQ50="0-0",INDEX(Scrape!$K:$K,MATCH('HT 0-0'!KP50,Scrape!$B:$B,0)),"")</f>
        <v/>
      </c>
      <c r="LN50">
        <f>IF(LQ50="0-0",INDEX(Scrape!$L:$L,MATCH('HT 0-0'!KP50,Scrape!$B:$B,0)),"")</f>
        <v/>
      </c>
      <c r="LO50">
        <f>IF(LQ50="0-0",INDEX(Scrape!$M:$M,MATCH('HT 0-0'!KP50,Scrape!$B:$B,0)),"")</f>
        <v/>
      </c>
      <c r="LP50">
        <f>IF(LQ50="0-0",INDEX(Scrape!$N:$N,MATCH('HT 0-0'!KP50,Scrape!$B:$B,0)),"")</f>
        <v/>
      </c>
      <c r="LQ50">
        <f>INDEX(Scrape!$O:$O,MATCH('HT 0-0'!KP50,Scrape!$B:$B,0))</f>
        <v/>
      </c>
      <c r="LR50">
        <f>(1/LJ50)+(1/LI50)+(1/LH50)</f>
        <v/>
      </c>
      <c r="LS50">
        <f>(1/LG50)+(1/LF50)+(1/LE50)</f>
        <v/>
      </c>
      <c r="LT50" s="8">
        <f>IF(INDEX(#REF!,MATCH(KQ50,#REF!,0))=INDEX(#REF!,MATCH(KQ50,#REF!,0)),INDEX(#REF!,MATCH(KQ50,#REF!,0)),"ERROR")</f>
        <v/>
      </c>
      <c r="LU50" s="4">
        <f>IF(KR50="G",2,IF(KR50="R",0.5,IF(KR50="A",1)))</f>
        <v/>
      </c>
      <c r="LV50" s="4">
        <f>IF(KS50="G",0.5,IF(KS50="R",2,IF(KS50="A",1)))</f>
        <v/>
      </c>
      <c r="LW50" s="4">
        <f>IF(KT50="G",2,IF(KT50="R",0.5,IF(KT50="A",1)))</f>
        <v/>
      </c>
      <c r="LX50" s="4">
        <f>IF(KU50="G",0.5,IF(KU50="R",2,IF(KU50="A",1)))</f>
        <v/>
      </c>
      <c r="LY50" s="7">
        <f>(LK50*(LU50+LX50)+(LL50*(LU50+LX50)))</f>
        <v/>
      </c>
      <c r="LZ50" s="7">
        <f>(LN50*(LV50+LW50)+(LO50*(LV50+LW50)))</f>
        <v/>
      </c>
      <c r="MA50" s="11">
        <f>LY50-LZ50</f>
        <v/>
      </c>
      <c r="MB50" s="5">
        <f>MA50+2</f>
        <v/>
      </c>
      <c r="MC50" s="6">
        <f>MA50-2</f>
        <v/>
      </c>
      <c r="MD50" s="4">
        <f>LE50</f>
        <v/>
      </c>
      <c r="ME50" s="9">
        <f>IF(MD50=0,1000,MD50+0.75)</f>
        <v/>
      </c>
      <c r="MF50" s="10">
        <f>IF(MD50=0,0,MD50-0.75)</f>
        <v/>
      </c>
      <c r="MG50" s="4">
        <f>((LM50*(LU50+LX50))-((LP50*(LV50+LW50))))</f>
        <v/>
      </c>
      <c r="MH50" s="9">
        <f>MG50*1.2</f>
        <v/>
      </c>
      <c r="MI50" s="10">
        <f>MG50*0.8</f>
        <v/>
      </c>
      <c r="MJ50">
        <f>IFERROR(OT50,"")</f>
        <v/>
      </c>
      <c r="MK50">
        <f>IFERROR(OU50,"")</f>
        <v/>
      </c>
      <c r="ML50">
        <f>IFERROR(OV50,"")</f>
        <v/>
      </c>
      <c r="MM50">
        <f>IFERROR(OW50,"")</f>
        <v/>
      </c>
      <c r="MN50">
        <f>IFERROR(OX50,"")</f>
        <v/>
      </c>
      <c r="MO50">
        <f>IFERROR(OY50,"")</f>
        <v/>
      </c>
      <c r="MP50" s="1">
        <f>COUNTIFS(#REF!,LT50,#REF!,1,#REF!,"&gt;="&amp;MC50,#REF!,"&lt;="&amp;MB50,#REF!,"&lt;="&amp;ME50,#REF!,"&gt;="&amp;MF50,#REF!,"="&amp;KV50,#REF!,"="&amp;KX50)</f>
        <v/>
      </c>
      <c r="MQ50" s="1">
        <f>COUNTIFS(#REF!,LT50,#REF!,0,#REF!,"&gt;="&amp;MC50,#REF!,"&lt;="&amp;MB50,#REF!,"&lt;="&amp;ME50,#REF!,"&gt;="&amp;MF50,#REF!,"="&amp;KV50,#REF!,"="&amp;KX50)</f>
        <v/>
      </c>
      <c r="MR50" s="1">
        <f>COUNTIFS(#REF!,LT50,#REF!,1,#REF!,"&gt;="&amp;MC50,#REF!,"&lt;="&amp;MB50,#REF!,"&lt;="&amp;ME50,#REF!,"&gt;="&amp;MF50,#REF!,"="&amp;KW50,#REF!,"="&amp;KY50)</f>
        <v/>
      </c>
      <c r="MS50" s="1">
        <f>COUNTIFS(#REF!,LT50,#REF!,0,#REF!,"&gt;="&amp;MC50,#REF!,"&lt;="&amp;MB50,#REF!,"&lt;="&amp;ME50,#REF!,"&gt;="&amp;MF50,#REF!,"="&amp;KW50,#REF!,"="&amp;KY50)</f>
        <v/>
      </c>
      <c r="MT50" s="1">
        <f>COUNTIFS(#REF!,LT50,#REF!,1,#REF!,"&gt;="&amp;MI50,#REF!,"&lt;="&amp;MH50,#REF!,"&lt;="&amp;ME50,#REF!,"&gt;="&amp;MF50)</f>
        <v/>
      </c>
      <c r="MU50" s="1">
        <f>COUNTIFS(#REF!,LT50,#REF!,0,#REF!,"&gt;="&amp;MI50,#REF!,"&lt;="&amp;MH50,#REF!,"&lt;="&amp;ME50,#REF!,"&gt;="&amp;MF50)</f>
        <v/>
      </c>
      <c r="MV50" s="1">
        <f>COUNTIFS(#REF!,LT50,#REF!,1,#REF!,"&gt;="&amp;MI50,#REF!,"&lt;="&amp;MH50,#REF!,"="&amp;KZ50,#REF!,"="&amp;LA50,#REF!,"&lt;="&amp;ME50,#REF!,"&gt;="&amp;MF50)</f>
        <v/>
      </c>
      <c r="MW50" s="1">
        <f>COUNTIFS(#REF!,LT50,#REF!,0,#REF!,"&gt;="&amp;MI50,#REF!,"&lt;="&amp;MH50,#REF!,"="&amp;KZ50,#REF!,"="&amp;LA50,#REF!,"&lt;="&amp;ME50,#REF!,"&gt;="&amp;MF50)</f>
        <v/>
      </c>
      <c r="MX50" s="1">
        <f>COUNTIFS(#REF!,LT50,#REF!,1,#REF!,"&gt;="&amp;MC50,#REF!,"&lt;="&amp;MB50,#REF!,"&lt;="&amp;ME50,#REF!,"&gt;="&amp;MF50)</f>
        <v/>
      </c>
      <c r="MY50" s="1">
        <f>COUNTIFS(#REF!,LT50,#REF!,0,#REF!,"&gt;="&amp;MC50,#REF!,"&lt;="&amp;MB50,#REF!,"&lt;="&amp;ME50,#REF!,"&gt;="&amp;MF50)</f>
        <v/>
      </c>
      <c r="MZ50" s="1">
        <f>COUNTIFS(#REF!,LT50,#REF!,1,#REF!,"&lt;="&amp;ME50,#REF!,"&gt;="&amp;MF50,#REF!,"="&amp;KV50,#REF!,"="&amp;KX50)</f>
        <v/>
      </c>
      <c r="NA50" s="1">
        <f>COUNTIFS(#REF!,LT50,#REF!,0,#REF!,"&lt;="&amp;ME50,#REF!,"&gt;="&amp;MF50,#REF!,"="&amp;KV50,#REF!,"="&amp;KX50)</f>
        <v/>
      </c>
      <c r="NB50" s="1">
        <f>COUNTIFS(#REF!,LT50,#REF!,1,#REF!,"&lt;="&amp;ME50,#REF!,"&gt;="&amp;MF50,#REF!,"="&amp;KW50,#REF!,"="&amp;KY50)</f>
        <v/>
      </c>
      <c r="NC50" s="1">
        <f>COUNTIFS(#REF!,LT50,#REF!,0,#REF!,"&lt;="&amp;ME50,#REF!,"&gt;="&amp;MF50,#REF!,"="&amp;KW50,#REF!,"="&amp;KY50)</f>
        <v/>
      </c>
      <c r="ND50" s="1">
        <f>COUNTIFS(#REF!,LT50,#REF!,1,#REF!,"&gt;="&amp;MC50,#REF!,"&lt;="&amp;MB50,#REF!,"&lt;="&amp;ME50,#REF!,"&gt;="&amp;MF50,#REF!,"="&amp;KV50,#REF!,"="&amp;KX50)</f>
        <v/>
      </c>
      <c r="NE50" s="1">
        <f>COUNTIFS(#REF!,LT50,#REF!,0,#REF!,"&gt;="&amp;MC50,#REF!,"&lt;="&amp;MB50,#REF!,"&lt;="&amp;ME50,#REF!,"&gt;="&amp;MF50,#REF!,"="&amp;KV50,#REF!,"="&amp;KX50)</f>
        <v/>
      </c>
      <c r="NF50" s="1">
        <f>COUNTIFS(#REF!,LT50,#REF!,1,#REF!,"&gt;="&amp;MC50,#REF!,"&lt;="&amp;MB50,#REF!,"&lt;="&amp;ME50,#REF!,"&gt;="&amp;MF50,#REF!,"="&amp;KW50,#REF!,"="&amp;KY50)</f>
        <v/>
      </c>
      <c r="NG50" s="1">
        <f>COUNTIFS(#REF!,LT50,#REF!,0,#REF!,"&gt;="&amp;MC50,#REF!,"&lt;="&amp;MB50,#REF!,"&lt;="&amp;ME50,#REF!,"&gt;="&amp;MF50,#REF!,"="&amp;KW50,#REF!,"="&amp;KY50)</f>
        <v/>
      </c>
      <c r="NH50" s="1">
        <f>COUNTIFS(#REF!,LT50,#REF!,1,#REF!,"&gt;="&amp;MC50,#REF!,"&lt;="&amp;MB50,#REF!,"&lt;="&amp;ME50,#REF!,"&gt;="&amp;MF50,#REF!,"="&amp;KZ50,#REF!,"="&amp;LA50)</f>
        <v/>
      </c>
      <c r="NI50" s="1">
        <f>COUNTIFS(#REF!,LT50,#REF!,0,#REF!,"&gt;="&amp;MC50,#REF!,"&lt;="&amp;MB50,#REF!,"&lt;="&amp;ME50,#REF!,"&gt;="&amp;MF50,#REF!,"="&amp;KZ50,#REF!,"="&amp;LA50)</f>
        <v/>
      </c>
      <c r="NJ50" s="1">
        <f>COUNTIFS(#REF!,LT50,#REF!,1,#REF!,"&gt;="&amp;MI50,#REF!,"&lt;="&amp;MH50,#REF!,"&lt;="&amp;ME50,#REF!,"&gt;="&amp;MF50)</f>
        <v/>
      </c>
      <c r="NK50" s="1">
        <f>COUNTIFS(#REF!,LT50,#REF!,0,#REF!,"&gt;="&amp;MI50,#REF!,"&lt;="&amp;MH50,#REF!,"&lt;="&amp;ME50,#REF!,"&gt;="&amp;MF50)</f>
        <v/>
      </c>
      <c r="NL50" s="1">
        <f>COUNTIFS(#REF!,LT50,#REF!,1,#REF!,"&gt;="&amp;MI50,#REF!,"&lt;="&amp;MH50,#REF!,"="&amp;KZ50,#REF!,"="&amp;LA50,#REF!,"&lt;="&amp;ME50,#REF!,"&gt;="&amp;MF50)</f>
        <v/>
      </c>
      <c r="NM50" s="1">
        <f>COUNTIFS(#REF!,LT50,#REF!,0,#REF!,"&gt;="&amp;MI50,#REF!,"&lt;="&amp;MH50,#REF!,"="&amp;KZ50,#REF!,"="&amp;LA50,#REF!,"&lt;="&amp;ME50,#REF!,"&gt;="&amp;MF50)</f>
        <v/>
      </c>
      <c r="NN50" s="1">
        <f>COUNTIFS(#REF!,LT50,#REF!,1,#REF!,"&gt;="&amp;MC50,#REF!,"&lt;="&amp;MB50,#REF!,"&lt;="&amp;ME50,#REF!,"&gt;="&amp;MF50)</f>
        <v/>
      </c>
      <c r="NO50" s="1">
        <f>COUNTIFS(#REF!,LT50,#REF!,0,#REF!,"&gt;="&amp;MC50,#REF!,"&lt;="&amp;MB50,#REF!,"&lt;="&amp;ME50,#REF!,"&gt;="&amp;MF50)</f>
        <v/>
      </c>
      <c r="NP50" s="1">
        <f>COUNTIFS(#REF!,LT50,#REF!,1,#REF!,"&lt;="&amp;ME50,#REF!,"&gt;="&amp;MF50,#REF!,"="&amp;KV50,#REF!,"="&amp;KX50)</f>
        <v/>
      </c>
      <c r="NQ50" s="1">
        <f>COUNTIFS(#REF!,LT50,#REF!,0,#REF!,"&lt;="&amp;ME50,#REF!,"&gt;="&amp;MF50,#REF!,"="&amp;KV50,#REF!,"="&amp;KX50)</f>
        <v/>
      </c>
      <c r="NR50" s="1">
        <f>COUNTIFS(#REF!,LT50,#REF!,1,#REF!,"&lt;="&amp;ME50,#REF!,"&gt;="&amp;MF50,#REF!,"="&amp;KW50,#REF!,"="&amp;KY50)</f>
        <v/>
      </c>
      <c r="NS50" s="1">
        <f>COUNTIFS(#REF!,LT50,#REF!,0,#REF!,"&lt;="&amp;ME50,#REF!,"&gt;="&amp;MF50,#REF!,"="&amp;KW50,#REF!,"="&amp;KY50)</f>
        <v/>
      </c>
      <c r="NT50" s="1">
        <f>MP50+MR50+MT50+MV50+MX50+MZ50+NB50</f>
        <v/>
      </c>
      <c r="NU50" s="1">
        <f>MQ50+MS50+MU50+MW50+MY50+NA50+NC50</f>
        <v/>
      </c>
      <c r="NV50" s="1">
        <f>NT50+NU50</f>
        <v/>
      </c>
      <c r="NW50" s="33">
        <f>NT50/(NT50+NU50)</f>
        <v/>
      </c>
      <c r="NX50" s="3">
        <f>1/NW50</f>
        <v/>
      </c>
      <c r="NY50" s="1">
        <f>LH50</f>
        <v/>
      </c>
      <c r="NZ50" s="79">
        <f>(NW50*((NY50-1)*0.98))-((1-NW50)*1)</f>
        <v/>
      </c>
      <c r="OA50" s="34">
        <f>IF(LR50&lt;0.9,0,IF(AND(LR50&gt;1.1),0,1))</f>
        <v/>
      </c>
      <c r="OB50" s="34">
        <f>IF(LS50&lt;0.9,0,IF(AND(LS50&gt;1.1),0,1))</f>
        <v/>
      </c>
      <c r="OC50" s="32">
        <f>IF(NV50&gt;99,1,0)</f>
        <v/>
      </c>
      <c r="OD50" s="32">
        <f>IF(NZ50&gt;0.0799,1,0)</f>
        <v/>
      </c>
      <c r="OE50" s="32">
        <f>IF(NZ50&gt;OM50,1,0)</f>
        <v/>
      </c>
      <c r="OF50" s="32">
        <f>OC50+OD50+OE50+OA50+OB50</f>
        <v/>
      </c>
      <c r="OG50" s="1">
        <f>ND50+NF50+NH50+NJ50+NL50+NN50+NP50+NR50</f>
        <v/>
      </c>
      <c r="OH50" s="1">
        <f>NE50+NG50+NI50+NK50+NM50+NO50+NQ50+NS50</f>
        <v/>
      </c>
      <c r="OI50" s="1">
        <f>OG50+OH50</f>
        <v/>
      </c>
      <c r="OJ50" s="33">
        <f>OG50/(OG50+OH50)</f>
        <v/>
      </c>
      <c r="OK50" s="3">
        <f>1/OJ50</f>
        <v/>
      </c>
      <c r="OL50" s="1">
        <f>LI50</f>
        <v/>
      </c>
      <c r="OM50" s="79">
        <f>(OJ50*((OL50-1)*0.98))-((1-OJ50)*1)</f>
        <v/>
      </c>
      <c r="ON50" s="34">
        <f>IF(LR50&lt;0.9,0,IF(AND(LR50&gt;1.1),0,1))</f>
        <v/>
      </c>
      <c r="OO50" s="34">
        <f>IF(LS50&lt;0.9,0,IF(AND(LS50&gt;1.1),0,1))</f>
        <v/>
      </c>
      <c r="OP50" s="32">
        <f>IF(OI50&gt;99,1,0)</f>
        <v/>
      </c>
      <c r="OQ50" s="32">
        <f>IF(OM50&gt;0.0799,1,0)</f>
        <v/>
      </c>
      <c r="OR50" s="32">
        <f>IF(OM50&gt;OZ50,1,0)</f>
        <v/>
      </c>
      <c r="OS50" s="32">
        <f>OP50+OQ50+OR50+ON50+OO50</f>
        <v/>
      </c>
      <c r="OT50">
        <f>IF(OF50=5,"BackHome0-0",IF(AND(OS50=5),"BackAway0-0",""))</f>
        <v/>
      </c>
      <c r="OU50">
        <f>IF(OF50=5,KN50,IF(AND(OS50=5),KO50,""))</f>
        <v/>
      </c>
      <c r="OV50">
        <f>IF(OF50=5,"Match Odds",IF(AND(OS50=5),"Match Odds",""))</f>
        <v/>
      </c>
      <c r="OW50">
        <f>IF(OF50=5,KP50,IF(AND(OS50=5),KP50,""))</f>
        <v/>
      </c>
      <c r="OX50">
        <f>IF(OF50=5,"MATCH_ODDS",IF(AND(OS50=5),"MATCH_ODDS",""))</f>
        <v/>
      </c>
      <c r="OY50">
        <f>IF(OF50=5,"BACK",IF(AND(OS50=5),"BACK",""))</f>
        <v/>
      </c>
    </row>
    <row r="51" ht="16.5" customHeight="1" thickBot="1" thickTop="1">
      <c r="A51" s="2" t="n"/>
      <c r="KN51" s="1">
        <f>IF(INDEX(#REF!,MATCH('HT 0-0'!D51,#REF!,0))=INDEX(#REF!,MATCH('HT 0-0'!D51,#REF!,0)),INDEX(#REF!,MATCH('HT 0-0'!D51,#REF!,0)),"ERROR")</f>
        <v/>
      </c>
      <c r="KO51" s="1">
        <f>IF(INDEX(#REF!,MATCH('HT 0-0'!E51,#REF!,0))=INDEX(#REF!,MATCH('HT 0-0'!E51,#REF!,0)),INDEX(#REF!,MATCH('HT 0-0'!E51,#REF!,0)),"ERROR")</f>
        <v/>
      </c>
      <c r="KP51" s="1">
        <f>KN51&amp;" v "&amp;KO51</f>
        <v/>
      </c>
      <c r="KQ51">
        <f>B51&amp;"_"&amp;C51</f>
        <v/>
      </c>
      <c r="KR51" s="1">
        <f>IF((HW51/KK51)&lt;0.335,"G",IF((HW51/KK51)&gt;0.67,"R","A"))</f>
        <v/>
      </c>
      <c r="KS51" s="1">
        <f>IF((HX51/KK51)&lt;0.335,"G",IF((HX51/KK51)&gt;0.67,"R","A"))</f>
        <v/>
      </c>
      <c r="KT51" s="1">
        <f>IF((IH51/KK51)&lt;0.335,"G",IF((IH51/KK51)&gt;0.67,"R","A"))</f>
        <v/>
      </c>
      <c r="KU51" s="1">
        <f>IF((II51/KK51)&lt;0.335,"G",IF((II51/KK51)&gt;0.67,"R","A"))</f>
        <v/>
      </c>
      <c r="KV51" s="1">
        <f>IF((HZ51/KK51)&lt;0.335,"G",IF((HZ51/KK51)&gt;0.67,"R","A"))</f>
        <v/>
      </c>
      <c r="KW51" s="1">
        <f>IF((HY51/KK51)&lt;0.335,"G",IF((HY51/KK51)&gt;0.67,"R","A"))</f>
        <v/>
      </c>
      <c r="KX51" s="1">
        <f>IF((IK51/KK51)&lt;0.335,"G",IF((IK51/KK51)&gt;0.67,"R","A"))</f>
        <v/>
      </c>
      <c r="KY51" s="1">
        <f>IF((IJ51/KK51)&lt;0.335,"G",IF((IJ51/KK51)&gt;0.67,"R","A"))</f>
        <v/>
      </c>
      <c r="KZ51" s="1">
        <f>IF((HQ51/KK51)&lt;0.335,"G",IF((HQ51/KK51)&gt;0.67,"R","A"))</f>
        <v/>
      </c>
      <c r="LA51" s="1">
        <f>IF((IB51/KK51)&lt;0.335,"G",IF((IB51/KK51)&gt;0.67,"R","A"))</f>
        <v/>
      </c>
      <c r="LB51">
        <f>IF(LQ51="0-0",INDEX(Scrape!#REF!,MATCH('HT 0-0'!KP51,Scrape!$B:$B,0)),"")</f>
        <v/>
      </c>
      <c r="LC51">
        <f>IF(LQ51="0-0",INDEX(Scrape!$A:$A,MATCH('HT 0-0'!KP51,Scrape!$B:$B,0)),"")</f>
        <v/>
      </c>
      <c r="LD51">
        <f>IF(LQ51="0-0",INDEX(Scrape!$B:$B,MATCH('HT 0-0'!KP51,Scrape!$B:$B,0)),"")</f>
        <v/>
      </c>
      <c r="LE51">
        <f>IF(LQ51="0-0",INDEX(Scrape!$C:$C,MATCH('HT 0-0'!KP51,Scrape!$B:$B,0)),"")</f>
        <v/>
      </c>
      <c r="LF51">
        <f>IF(LQ51="0-0",INDEX(Scrape!$D:$D,MATCH('HT 0-0'!KP51,Scrape!$B:$B,0)),"")</f>
        <v/>
      </c>
      <c r="LG51">
        <f>IF(LQ51="0-0",INDEX(Scrape!$E:$E,MATCH('HT 0-0'!KP51,Scrape!$B:$B,0)),"")</f>
        <v/>
      </c>
      <c r="LH51">
        <f>IF(LQ51="0-0",INDEX(Scrape!$F:$F,MATCH('HT 0-0'!KP51,Scrape!$B:$B,0)),"")</f>
        <v/>
      </c>
      <c r="LI51">
        <f>IF(LQ51="0-0",INDEX(Scrape!$G:$G,MATCH('HT 0-0'!KP51,Scrape!$B:$B,0)),"")</f>
        <v/>
      </c>
      <c r="LJ51">
        <f>IF(LQ51="0-0",INDEX(Scrape!$H:$H,MATCH('HT 0-0'!KP51,Scrape!$B:$B,0)),"")</f>
        <v/>
      </c>
      <c r="LK51">
        <f>IF(LQ51="0-0",INDEX(Scrape!$I:$I,MATCH('HT 0-0'!KP51,Scrape!$B:$B,0)),"")</f>
        <v/>
      </c>
      <c r="LL51">
        <f>IF(LQ51="0-0",INDEX(Scrape!$J:$J,MATCH('HT 0-0'!KP51,Scrape!$B:$B,0)),"")</f>
        <v/>
      </c>
      <c r="LM51">
        <f>IF(LQ51="0-0",INDEX(Scrape!$K:$K,MATCH('HT 0-0'!KP51,Scrape!$B:$B,0)),"")</f>
        <v/>
      </c>
      <c r="LN51">
        <f>IF(LQ51="0-0",INDEX(Scrape!$L:$L,MATCH('HT 0-0'!KP51,Scrape!$B:$B,0)),"")</f>
        <v/>
      </c>
      <c r="LO51">
        <f>IF(LQ51="0-0",INDEX(Scrape!$M:$M,MATCH('HT 0-0'!KP51,Scrape!$B:$B,0)),"")</f>
        <v/>
      </c>
      <c r="LP51">
        <f>IF(LQ51="0-0",INDEX(Scrape!$N:$N,MATCH('HT 0-0'!KP51,Scrape!$B:$B,0)),"")</f>
        <v/>
      </c>
      <c r="LQ51">
        <f>INDEX(Scrape!$O:$O,MATCH('HT 0-0'!KP51,Scrape!$B:$B,0))</f>
        <v/>
      </c>
      <c r="LR51">
        <f>(1/LJ51)+(1/LI51)+(1/LH51)</f>
        <v/>
      </c>
      <c r="LS51">
        <f>(1/LG51)+(1/LF51)+(1/LE51)</f>
        <v/>
      </c>
      <c r="LT51" s="8">
        <f>IF(INDEX(#REF!,MATCH(KQ51,#REF!,0))=INDEX(#REF!,MATCH(KQ51,#REF!,0)),INDEX(#REF!,MATCH(KQ51,#REF!,0)),"ERROR")</f>
        <v/>
      </c>
      <c r="LU51" s="4">
        <f>IF(KR51="G",2,IF(KR51="R",0.5,IF(KR51="A",1)))</f>
        <v/>
      </c>
      <c r="LV51" s="4">
        <f>IF(KS51="G",0.5,IF(KS51="R",2,IF(KS51="A",1)))</f>
        <v/>
      </c>
      <c r="LW51" s="4">
        <f>IF(KT51="G",2,IF(KT51="R",0.5,IF(KT51="A",1)))</f>
        <v/>
      </c>
      <c r="LX51" s="4">
        <f>IF(KU51="G",0.5,IF(KU51="R",2,IF(KU51="A",1)))</f>
        <v/>
      </c>
      <c r="LY51" s="7">
        <f>(LK51*(LU51+LX51)+(LL51*(LU51+LX51)))</f>
        <v/>
      </c>
      <c r="LZ51" s="7">
        <f>(LN51*(LV51+LW51)+(LO51*(LV51+LW51)))</f>
        <v/>
      </c>
      <c r="MA51" s="11">
        <f>LY51-LZ51</f>
        <v/>
      </c>
      <c r="MB51" s="5">
        <f>MA51+2</f>
        <v/>
      </c>
      <c r="MC51" s="6">
        <f>MA51-2</f>
        <v/>
      </c>
      <c r="MD51" s="4">
        <f>LE51</f>
        <v/>
      </c>
      <c r="ME51" s="9">
        <f>IF(MD51=0,1000,MD51+0.75)</f>
        <v/>
      </c>
      <c r="MF51" s="10">
        <f>IF(MD51=0,0,MD51-0.75)</f>
        <v/>
      </c>
      <c r="MG51" s="4">
        <f>((LM51*(LU51+LX51))-((LP51*(LV51+LW51))))</f>
        <v/>
      </c>
      <c r="MH51" s="9">
        <f>MG51*1.2</f>
        <v/>
      </c>
      <c r="MI51" s="10">
        <f>MG51*0.8</f>
        <v/>
      </c>
      <c r="MJ51">
        <f>IFERROR(OT51,"")</f>
        <v/>
      </c>
      <c r="MK51">
        <f>IFERROR(OU51,"")</f>
        <v/>
      </c>
      <c r="ML51">
        <f>IFERROR(OV51,"")</f>
        <v/>
      </c>
      <c r="MM51">
        <f>IFERROR(OW51,"")</f>
        <v/>
      </c>
      <c r="MN51">
        <f>IFERROR(OX51,"")</f>
        <v/>
      </c>
      <c r="MO51">
        <f>IFERROR(OY51,"")</f>
        <v/>
      </c>
      <c r="MP51" s="1">
        <f>COUNTIFS(#REF!,LT51,#REF!,1,#REF!,"&gt;="&amp;MC51,#REF!,"&lt;="&amp;MB51,#REF!,"&lt;="&amp;ME51,#REF!,"&gt;="&amp;MF51,#REF!,"="&amp;KV51,#REF!,"="&amp;KX51)</f>
        <v/>
      </c>
      <c r="MQ51" s="1">
        <f>COUNTIFS(#REF!,LT51,#REF!,0,#REF!,"&gt;="&amp;MC51,#REF!,"&lt;="&amp;MB51,#REF!,"&lt;="&amp;ME51,#REF!,"&gt;="&amp;MF51,#REF!,"="&amp;KV51,#REF!,"="&amp;KX51)</f>
        <v/>
      </c>
      <c r="MR51" s="1">
        <f>COUNTIFS(#REF!,LT51,#REF!,1,#REF!,"&gt;="&amp;MC51,#REF!,"&lt;="&amp;MB51,#REF!,"&lt;="&amp;ME51,#REF!,"&gt;="&amp;MF51,#REF!,"="&amp;KW51,#REF!,"="&amp;KY51)</f>
        <v/>
      </c>
      <c r="MS51" s="1">
        <f>COUNTIFS(#REF!,LT51,#REF!,0,#REF!,"&gt;="&amp;MC51,#REF!,"&lt;="&amp;MB51,#REF!,"&lt;="&amp;ME51,#REF!,"&gt;="&amp;MF51,#REF!,"="&amp;KW51,#REF!,"="&amp;KY51)</f>
        <v/>
      </c>
      <c r="MT51" s="1">
        <f>COUNTIFS(#REF!,LT51,#REF!,1,#REF!,"&gt;="&amp;MI51,#REF!,"&lt;="&amp;MH51,#REF!,"&lt;="&amp;ME51,#REF!,"&gt;="&amp;MF51)</f>
        <v/>
      </c>
      <c r="MU51" s="1">
        <f>COUNTIFS(#REF!,LT51,#REF!,0,#REF!,"&gt;="&amp;MI51,#REF!,"&lt;="&amp;MH51,#REF!,"&lt;="&amp;ME51,#REF!,"&gt;="&amp;MF51)</f>
        <v/>
      </c>
      <c r="MV51" s="1">
        <f>COUNTIFS(#REF!,LT51,#REF!,1,#REF!,"&gt;="&amp;MI51,#REF!,"&lt;="&amp;MH51,#REF!,"="&amp;KZ51,#REF!,"="&amp;LA51,#REF!,"&lt;="&amp;ME51,#REF!,"&gt;="&amp;MF51)</f>
        <v/>
      </c>
      <c r="MW51" s="1">
        <f>COUNTIFS(#REF!,LT51,#REF!,0,#REF!,"&gt;="&amp;MI51,#REF!,"&lt;="&amp;MH51,#REF!,"="&amp;KZ51,#REF!,"="&amp;LA51,#REF!,"&lt;="&amp;ME51,#REF!,"&gt;="&amp;MF51)</f>
        <v/>
      </c>
      <c r="MX51" s="1">
        <f>COUNTIFS(#REF!,LT51,#REF!,1,#REF!,"&gt;="&amp;MC51,#REF!,"&lt;="&amp;MB51,#REF!,"&lt;="&amp;ME51,#REF!,"&gt;="&amp;MF51)</f>
        <v/>
      </c>
      <c r="MY51" s="1">
        <f>COUNTIFS(#REF!,LT51,#REF!,0,#REF!,"&gt;="&amp;MC51,#REF!,"&lt;="&amp;MB51,#REF!,"&lt;="&amp;ME51,#REF!,"&gt;="&amp;MF51)</f>
        <v/>
      </c>
      <c r="MZ51" s="1">
        <f>COUNTIFS(#REF!,LT51,#REF!,1,#REF!,"&lt;="&amp;ME51,#REF!,"&gt;="&amp;MF51,#REF!,"="&amp;KV51,#REF!,"="&amp;KX51)</f>
        <v/>
      </c>
      <c r="NA51" s="1">
        <f>COUNTIFS(#REF!,LT51,#REF!,0,#REF!,"&lt;="&amp;ME51,#REF!,"&gt;="&amp;MF51,#REF!,"="&amp;KV51,#REF!,"="&amp;KX51)</f>
        <v/>
      </c>
      <c r="NB51" s="1">
        <f>COUNTIFS(#REF!,LT51,#REF!,1,#REF!,"&lt;="&amp;ME51,#REF!,"&gt;="&amp;MF51,#REF!,"="&amp;KW51,#REF!,"="&amp;KY51)</f>
        <v/>
      </c>
      <c r="NC51" s="1">
        <f>COUNTIFS(#REF!,LT51,#REF!,0,#REF!,"&lt;="&amp;ME51,#REF!,"&gt;="&amp;MF51,#REF!,"="&amp;KW51,#REF!,"="&amp;KY51)</f>
        <v/>
      </c>
      <c r="ND51" s="1">
        <f>COUNTIFS(#REF!,LT51,#REF!,1,#REF!,"&gt;="&amp;MC51,#REF!,"&lt;="&amp;MB51,#REF!,"&lt;="&amp;ME51,#REF!,"&gt;="&amp;MF51,#REF!,"="&amp;KV51,#REF!,"="&amp;KX51)</f>
        <v/>
      </c>
      <c r="NE51" s="1">
        <f>COUNTIFS(#REF!,LT51,#REF!,0,#REF!,"&gt;="&amp;MC51,#REF!,"&lt;="&amp;MB51,#REF!,"&lt;="&amp;ME51,#REF!,"&gt;="&amp;MF51,#REF!,"="&amp;KV51,#REF!,"="&amp;KX51)</f>
        <v/>
      </c>
      <c r="NF51" s="1">
        <f>COUNTIFS(#REF!,LT51,#REF!,1,#REF!,"&gt;="&amp;MC51,#REF!,"&lt;="&amp;MB51,#REF!,"&lt;="&amp;ME51,#REF!,"&gt;="&amp;MF51,#REF!,"="&amp;KW51,#REF!,"="&amp;KY51)</f>
        <v/>
      </c>
      <c r="NG51" s="1">
        <f>COUNTIFS(#REF!,LT51,#REF!,0,#REF!,"&gt;="&amp;MC51,#REF!,"&lt;="&amp;MB51,#REF!,"&lt;="&amp;ME51,#REF!,"&gt;="&amp;MF51,#REF!,"="&amp;KW51,#REF!,"="&amp;KY51)</f>
        <v/>
      </c>
      <c r="NH51" s="1">
        <f>COUNTIFS(#REF!,LT51,#REF!,1,#REF!,"&gt;="&amp;MC51,#REF!,"&lt;="&amp;MB51,#REF!,"&lt;="&amp;ME51,#REF!,"&gt;="&amp;MF51,#REF!,"="&amp;KZ51,#REF!,"="&amp;LA51)</f>
        <v/>
      </c>
      <c r="NI51" s="1">
        <f>COUNTIFS(#REF!,LT51,#REF!,0,#REF!,"&gt;="&amp;MC51,#REF!,"&lt;="&amp;MB51,#REF!,"&lt;="&amp;ME51,#REF!,"&gt;="&amp;MF51,#REF!,"="&amp;KZ51,#REF!,"="&amp;LA51)</f>
        <v/>
      </c>
      <c r="NJ51" s="1">
        <f>COUNTIFS(#REF!,LT51,#REF!,1,#REF!,"&gt;="&amp;MI51,#REF!,"&lt;="&amp;MH51,#REF!,"&lt;="&amp;ME51,#REF!,"&gt;="&amp;MF51)</f>
        <v/>
      </c>
      <c r="NK51" s="1">
        <f>COUNTIFS(#REF!,LT51,#REF!,0,#REF!,"&gt;="&amp;MI51,#REF!,"&lt;="&amp;MH51,#REF!,"&lt;="&amp;ME51,#REF!,"&gt;="&amp;MF51)</f>
        <v/>
      </c>
      <c r="NL51" s="1">
        <f>COUNTIFS(#REF!,LT51,#REF!,1,#REF!,"&gt;="&amp;MI51,#REF!,"&lt;="&amp;MH51,#REF!,"="&amp;KZ51,#REF!,"="&amp;LA51,#REF!,"&lt;="&amp;ME51,#REF!,"&gt;="&amp;MF51)</f>
        <v/>
      </c>
      <c r="NM51" s="1">
        <f>COUNTIFS(#REF!,LT51,#REF!,0,#REF!,"&gt;="&amp;MI51,#REF!,"&lt;="&amp;MH51,#REF!,"="&amp;KZ51,#REF!,"="&amp;LA51,#REF!,"&lt;="&amp;ME51,#REF!,"&gt;="&amp;MF51)</f>
        <v/>
      </c>
      <c r="NN51" s="1">
        <f>COUNTIFS(#REF!,LT51,#REF!,1,#REF!,"&gt;="&amp;MC51,#REF!,"&lt;="&amp;MB51,#REF!,"&lt;="&amp;ME51,#REF!,"&gt;="&amp;MF51)</f>
        <v/>
      </c>
      <c r="NO51" s="1">
        <f>COUNTIFS(#REF!,LT51,#REF!,0,#REF!,"&gt;="&amp;MC51,#REF!,"&lt;="&amp;MB51,#REF!,"&lt;="&amp;ME51,#REF!,"&gt;="&amp;MF51)</f>
        <v/>
      </c>
      <c r="NP51" s="1">
        <f>COUNTIFS(#REF!,LT51,#REF!,1,#REF!,"&lt;="&amp;ME51,#REF!,"&gt;="&amp;MF51,#REF!,"="&amp;KV51,#REF!,"="&amp;KX51)</f>
        <v/>
      </c>
      <c r="NQ51" s="1">
        <f>COUNTIFS(#REF!,LT51,#REF!,0,#REF!,"&lt;="&amp;ME51,#REF!,"&gt;="&amp;MF51,#REF!,"="&amp;KV51,#REF!,"="&amp;KX51)</f>
        <v/>
      </c>
      <c r="NR51" s="1">
        <f>COUNTIFS(#REF!,LT51,#REF!,1,#REF!,"&lt;="&amp;ME51,#REF!,"&gt;="&amp;MF51,#REF!,"="&amp;KW51,#REF!,"="&amp;KY51)</f>
        <v/>
      </c>
      <c r="NS51" s="1">
        <f>COUNTIFS(#REF!,LT51,#REF!,0,#REF!,"&lt;="&amp;ME51,#REF!,"&gt;="&amp;MF51,#REF!,"="&amp;KW51,#REF!,"="&amp;KY51)</f>
        <v/>
      </c>
      <c r="NT51" s="1">
        <f>MP51+MR51+MT51+MV51+MX51+MZ51+NB51</f>
        <v/>
      </c>
      <c r="NU51" s="1">
        <f>MQ51+MS51+MU51+MW51+MY51+NA51+NC51</f>
        <v/>
      </c>
      <c r="NV51" s="1">
        <f>NT51+NU51</f>
        <v/>
      </c>
      <c r="NW51" s="33">
        <f>NT51/(NT51+NU51)</f>
        <v/>
      </c>
      <c r="NX51" s="3">
        <f>1/NW51</f>
        <v/>
      </c>
      <c r="NY51" s="1">
        <f>LH51</f>
        <v/>
      </c>
      <c r="NZ51" s="79">
        <f>(NW51*((NY51-1)*0.98))-((1-NW51)*1)</f>
        <v/>
      </c>
      <c r="OA51" s="34">
        <f>IF(LR51&lt;0.9,0,IF(AND(LR51&gt;1.1),0,1))</f>
        <v/>
      </c>
      <c r="OB51" s="34">
        <f>IF(LS51&lt;0.9,0,IF(AND(LS51&gt;1.1),0,1))</f>
        <v/>
      </c>
      <c r="OC51" s="32">
        <f>IF(NV51&gt;99,1,0)</f>
        <v/>
      </c>
      <c r="OD51" s="32">
        <f>IF(NZ51&gt;0.0799,1,0)</f>
        <v/>
      </c>
      <c r="OE51" s="32">
        <f>IF(NZ51&gt;OM51,1,0)</f>
        <v/>
      </c>
      <c r="OF51" s="32">
        <f>OC51+OD51+OE51+OA51+OB51</f>
        <v/>
      </c>
      <c r="OG51" s="1">
        <f>ND51+NF51+NH51+NJ51+NL51+NN51+NP51+NR51</f>
        <v/>
      </c>
      <c r="OH51" s="1">
        <f>NE51+NG51+NI51+NK51+NM51+NO51+NQ51+NS51</f>
        <v/>
      </c>
      <c r="OI51" s="1">
        <f>OG51+OH51</f>
        <v/>
      </c>
      <c r="OJ51" s="33">
        <f>OG51/(OG51+OH51)</f>
        <v/>
      </c>
      <c r="OK51" s="3">
        <f>1/OJ51</f>
        <v/>
      </c>
      <c r="OL51" s="1">
        <f>LI51</f>
        <v/>
      </c>
      <c r="OM51" s="79">
        <f>(OJ51*((OL51-1)*0.98))-((1-OJ51)*1)</f>
        <v/>
      </c>
      <c r="ON51" s="34">
        <f>IF(LR51&lt;0.9,0,IF(AND(LR51&gt;1.1),0,1))</f>
        <v/>
      </c>
      <c r="OO51" s="34">
        <f>IF(LS51&lt;0.9,0,IF(AND(LS51&gt;1.1),0,1))</f>
        <v/>
      </c>
      <c r="OP51" s="32">
        <f>IF(OI51&gt;99,1,0)</f>
        <v/>
      </c>
      <c r="OQ51" s="32">
        <f>IF(OM51&gt;0.0799,1,0)</f>
        <v/>
      </c>
      <c r="OR51" s="32">
        <f>IF(OM51&gt;OZ51,1,0)</f>
        <v/>
      </c>
      <c r="OS51" s="32">
        <f>OP51+OQ51+OR51+ON51+OO51</f>
        <v/>
      </c>
      <c r="OT51">
        <f>IF(OF51=5,"BackHome0-0",IF(AND(OS51=5),"BackAway0-0",""))</f>
        <v/>
      </c>
      <c r="OU51">
        <f>IF(OF51=5,KN51,IF(AND(OS51=5),KO51,""))</f>
        <v/>
      </c>
      <c r="OV51">
        <f>IF(OF51=5,"Match Odds",IF(AND(OS51=5),"Match Odds",""))</f>
        <v/>
      </c>
      <c r="OW51">
        <f>IF(OF51=5,KP51,IF(AND(OS51=5),KP51,""))</f>
        <v/>
      </c>
      <c r="OX51">
        <f>IF(OF51=5,"MATCH_ODDS",IF(AND(OS51=5),"MATCH_ODDS",""))</f>
        <v/>
      </c>
      <c r="OY51">
        <f>IF(OF51=5,"BACK",IF(AND(OS51=5),"BACK",""))</f>
        <v/>
      </c>
    </row>
    <row r="52" ht="16.5" customHeight="1" thickBot="1" thickTop="1">
      <c r="A52" s="2" t="n"/>
      <c r="KN52" s="1">
        <f>IF(INDEX(#REF!,MATCH('HT 0-0'!D52,#REF!,0))=INDEX(#REF!,MATCH('HT 0-0'!D52,#REF!,0)),INDEX(#REF!,MATCH('HT 0-0'!D52,#REF!,0)),"ERROR")</f>
        <v/>
      </c>
      <c r="KO52" s="1">
        <f>IF(INDEX(#REF!,MATCH('HT 0-0'!E52,#REF!,0))=INDEX(#REF!,MATCH('HT 0-0'!E52,#REF!,0)),INDEX(#REF!,MATCH('HT 0-0'!E52,#REF!,0)),"ERROR")</f>
        <v/>
      </c>
      <c r="KP52" s="1">
        <f>KN52&amp;" v "&amp;KO52</f>
        <v/>
      </c>
      <c r="KQ52">
        <f>B52&amp;"_"&amp;C52</f>
        <v/>
      </c>
      <c r="KR52" s="1">
        <f>IF((HW52/KK52)&lt;0.335,"G",IF((HW52/KK52)&gt;0.67,"R","A"))</f>
        <v/>
      </c>
      <c r="KS52" s="1">
        <f>IF((HX52/KK52)&lt;0.335,"G",IF((HX52/KK52)&gt;0.67,"R","A"))</f>
        <v/>
      </c>
      <c r="KT52" s="1">
        <f>IF((IH52/KK52)&lt;0.335,"G",IF((IH52/KK52)&gt;0.67,"R","A"))</f>
        <v/>
      </c>
      <c r="KU52" s="1">
        <f>IF((II52/KK52)&lt;0.335,"G",IF((II52/KK52)&gt;0.67,"R","A"))</f>
        <v/>
      </c>
      <c r="KV52" s="1">
        <f>IF((HZ52/KK52)&lt;0.335,"G",IF((HZ52/KK52)&gt;0.67,"R","A"))</f>
        <v/>
      </c>
      <c r="KW52" s="1">
        <f>IF((HY52/KK52)&lt;0.335,"G",IF((HY52/KK52)&gt;0.67,"R","A"))</f>
        <v/>
      </c>
      <c r="KX52" s="1">
        <f>IF((IK52/KK52)&lt;0.335,"G",IF((IK52/KK52)&gt;0.67,"R","A"))</f>
        <v/>
      </c>
      <c r="KY52" s="1">
        <f>IF((IJ52/KK52)&lt;0.335,"G",IF((IJ52/KK52)&gt;0.67,"R","A"))</f>
        <v/>
      </c>
      <c r="KZ52" s="1">
        <f>IF((HQ52/KK52)&lt;0.335,"G",IF((HQ52/KK52)&gt;0.67,"R","A"))</f>
        <v/>
      </c>
      <c r="LA52" s="1">
        <f>IF((IB52/KK52)&lt;0.335,"G",IF((IB52/KK52)&gt;0.67,"R","A"))</f>
        <v/>
      </c>
      <c r="LB52">
        <f>IF(LQ52="0-0",INDEX(Scrape!#REF!,MATCH('HT 0-0'!KP52,Scrape!$B:$B,0)),"")</f>
        <v/>
      </c>
      <c r="LC52">
        <f>IF(LQ52="0-0",INDEX(Scrape!$A:$A,MATCH('HT 0-0'!KP52,Scrape!$B:$B,0)),"")</f>
        <v/>
      </c>
      <c r="LD52">
        <f>IF(LQ52="0-0",INDEX(Scrape!$B:$B,MATCH('HT 0-0'!KP52,Scrape!$B:$B,0)),"")</f>
        <v/>
      </c>
      <c r="LE52">
        <f>IF(LQ52="0-0",INDEX(Scrape!$C:$C,MATCH('HT 0-0'!KP52,Scrape!$B:$B,0)),"")</f>
        <v/>
      </c>
      <c r="LF52">
        <f>IF(LQ52="0-0",INDEX(Scrape!$D:$D,MATCH('HT 0-0'!KP52,Scrape!$B:$B,0)),"")</f>
        <v/>
      </c>
      <c r="LG52">
        <f>IF(LQ52="0-0",INDEX(Scrape!$E:$E,MATCH('HT 0-0'!KP52,Scrape!$B:$B,0)),"")</f>
        <v/>
      </c>
      <c r="LH52">
        <f>IF(LQ52="0-0",INDEX(Scrape!$F:$F,MATCH('HT 0-0'!KP52,Scrape!$B:$B,0)),"")</f>
        <v/>
      </c>
      <c r="LI52">
        <f>IF(LQ52="0-0",INDEX(Scrape!$G:$G,MATCH('HT 0-0'!KP52,Scrape!$B:$B,0)),"")</f>
        <v/>
      </c>
      <c r="LJ52">
        <f>IF(LQ52="0-0",INDEX(Scrape!$H:$H,MATCH('HT 0-0'!KP52,Scrape!$B:$B,0)),"")</f>
        <v/>
      </c>
      <c r="LK52">
        <f>IF(LQ52="0-0",INDEX(Scrape!$I:$I,MATCH('HT 0-0'!KP52,Scrape!$B:$B,0)),"")</f>
        <v/>
      </c>
      <c r="LL52">
        <f>IF(LQ52="0-0",INDEX(Scrape!$J:$J,MATCH('HT 0-0'!KP52,Scrape!$B:$B,0)),"")</f>
        <v/>
      </c>
      <c r="LM52">
        <f>IF(LQ52="0-0",INDEX(Scrape!$K:$K,MATCH('HT 0-0'!KP52,Scrape!$B:$B,0)),"")</f>
        <v/>
      </c>
      <c r="LN52">
        <f>IF(LQ52="0-0",INDEX(Scrape!$L:$L,MATCH('HT 0-0'!KP52,Scrape!$B:$B,0)),"")</f>
        <v/>
      </c>
      <c r="LO52">
        <f>IF(LQ52="0-0",INDEX(Scrape!$M:$M,MATCH('HT 0-0'!KP52,Scrape!$B:$B,0)),"")</f>
        <v/>
      </c>
      <c r="LP52">
        <f>IF(LQ52="0-0",INDEX(Scrape!$N:$N,MATCH('HT 0-0'!KP52,Scrape!$B:$B,0)),"")</f>
        <v/>
      </c>
      <c r="LQ52">
        <f>INDEX(Scrape!$O:$O,MATCH('HT 0-0'!KP52,Scrape!$B:$B,0))</f>
        <v/>
      </c>
      <c r="LR52">
        <f>(1/LJ52)+(1/LI52)+(1/LH52)</f>
        <v/>
      </c>
      <c r="LS52">
        <f>(1/LG52)+(1/LF52)+(1/LE52)</f>
        <v/>
      </c>
      <c r="LT52" s="8">
        <f>IF(INDEX(#REF!,MATCH(KQ52,#REF!,0))=INDEX(#REF!,MATCH(KQ52,#REF!,0)),INDEX(#REF!,MATCH(KQ52,#REF!,0)),"ERROR")</f>
        <v/>
      </c>
      <c r="LU52" s="4">
        <f>IF(KR52="G",2,IF(KR52="R",0.5,IF(KR52="A",1)))</f>
        <v/>
      </c>
      <c r="LV52" s="4">
        <f>IF(KS52="G",0.5,IF(KS52="R",2,IF(KS52="A",1)))</f>
        <v/>
      </c>
      <c r="LW52" s="4">
        <f>IF(KT52="G",2,IF(KT52="R",0.5,IF(KT52="A",1)))</f>
        <v/>
      </c>
      <c r="LX52" s="4">
        <f>IF(KU52="G",0.5,IF(KU52="R",2,IF(KU52="A",1)))</f>
        <v/>
      </c>
      <c r="LY52" s="7">
        <f>(LK52*(LU52+LX52)+(LL52*(LU52+LX52)))</f>
        <v/>
      </c>
      <c r="LZ52" s="7">
        <f>(LN52*(LV52+LW52)+(LO52*(LV52+LW52)))</f>
        <v/>
      </c>
      <c r="MA52" s="11">
        <f>LY52-LZ52</f>
        <v/>
      </c>
      <c r="MB52" s="5">
        <f>MA52+2</f>
        <v/>
      </c>
      <c r="MC52" s="6">
        <f>MA52-2</f>
        <v/>
      </c>
      <c r="MD52" s="4">
        <f>LE52</f>
        <v/>
      </c>
      <c r="ME52" s="9">
        <f>IF(MD52=0,1000,MD52+0.75)</f>
        <v/>
      </c>
      <c r="MF52" s="10">
        <f>IF(MD52=0,0,MD52-0.75)</f>
        <v/>
      </c>
      <c r="MG52" s="4">
        <f>((LM52*(LU52+LX52))-((LP52*(LV52+LW52))))</f>
        <v/>
      </c>
      <c r="MH52" s="9">
        <f>MG52*1.2</f>
        <v/>
      </c>
      <c r="MI52" s="10">
        <f>MG52*0.8</f>
        <v/>
      </c>
      <c r="MJ52">
        <f>IFERROR(OT52,"")</f>
        <v/>
      </c>
      <c r="MK52">
        <f>IFERROR(OU52,"")</f>
        <v/>
      </c>
      <c r="ML52">
        <f>IFERROR(OV52,"")</f>
        <v/>
      </c>
      <c r="MM52">
        <f>IFERROR(OW52,"")</f>
        <v/>
      </c>
      <c r="MN52">
        <f>IFERROR(OX52,"")</f>
        <v/>
      </c>
      <c r="MO52">
        <f>IFERROR(OY52,"")</f>
        <v/>
      </c>
      <c r="MP52" s="1">
        <f>COUNTIFS(#REF!,LT52,#REF!,1,#REF!,"&gt;="&amp;MC52,#REF!,"&lt;="&amp;MB52,#REF!,"&lt;="&amp;ME52,#REF!,"&gt;="&amp;MF52,#REF!,"="&amp;KV52,#REF!,"="&amp;KX52)</f>
        <v/>
      </c>
      <c r="MQ52" s="1">
        <f>COUNTIFS(#REF!,LT52,#REF!,0,#REF!,"&gt;="&amp;MC52,#REF!,"&lt;="&amp;MB52,#REF!,"&lt;="&amp;ME52,#REF!,"&gt;="&amp;MF52,#REF!,"="&amp;KV52,#REF!,"="&amp;KX52)</f>
        <v/>
      </c>
      <c r="MR52" s="1">
        <f>COUNTIFS(#REF!,LT52,#REF!,1,#REF!,"&gt;="&amp;MC52,#REF!,"&lt;="&amp;MB52,#REF!,"&lt;="&amp;ME52,#REF!,"&gt;="&amp;MF52,#REF!,"="&amp;KW52,#REF!,"="&amp;KY52)</f>
        <v/>
      </c>
      <c r="MS52" s="1">
        <f>COUNTIFS(#REF!,LT52,#REF!,0,#REF!,"&gt;="&amp;MC52,#REF!,"&lt;="&amp;MB52,#REF!,"&lt;="&amp;ME52,#REF!,"&gt;="&amp;MF52,#REF!,"="&amp;KW52,#REF!,"="&amp;KY52)</f>
        <v/>
      </c>
      <c r="MT52" s="1">
        <f>COUNTIFS(#REF!,LT52,#REF!,1,#REF!,"&gt;="&amp;MI52,#REF!,"&lt;="&amp;MH52,#REF!,"&lt;="&amp;ME52,#REF!,"&gt;="&amp;MF52)</f>
        <v/>
      </c>
      <c r="MU52" s="1">
        <f>COUNTIFS(#REF!,LT52,#REF!,0,#REF!,"&gt;="&amp;MI52,#REF!,"&lt;="&amp;MH52,#REF!,"&lt;="&amp;ME52,#REF!,"&gt;="&amp;MF52)</f>
        <v/>
      </c>
      <c r="MV52" s="1">
        <f>COUNTIFS(#REF!,LT52,#REF!,1,#REF!,"&gt;="&amp;MI52,#REF!,"&lt;="&amp;MH52,#REF!,"="&amp;KZ52,#REF!,"="&amp;LA52,#REF!,"&lt;="&amp;ME52,#REF!,"&gt;="&amp;MF52)</f>
        <v/>
      </c>
      <c r="MW52" s="1">
        <f>COUNTIFS(#REF!,LT52,#REF!,0,#REF!,"&gt;="&amp;MI52,#REF!,"&lt;="&amp;MH52,#REF!,"="&amp;KZ52,#REF!,"="&amp;LA52,#REF!,"&lt;="&amp;ME52,#REF!,"&gt;="&amp;MF52)</f>
        <v/>
      </c>
      <c r="MX52" s="1">
        <f>COUNTIFS(#REF!,LT52,#REF!,1,#REF!,"&gt;="&amp;MC52,#REF!,"&lt;="&amp;MB52,#REF!,"&lt;="&amp;ME52,#REF!,"&gt;="&amp;MF52)</f>
        <v/>
      </c>
      <c r="MY52" s="1">
        <f>COUNTIFS(#REF!,LT52,#REF!,0,#REF!,"&gt;="&amp;MC52,#REF!,"&lt;="&amp;MB52,#REF!,"&lt;="&amp;ME52,#REF!,"&gt;="&amp;MF52)</f>
        <v/>
      </c>
      <c r="MZ52" s="1">
        <f>COUNTIFS(#REF!,LT52,#REF!,1,#REF!,"&lt;="&amp;ME52,#REF!,"&gt;="&amp;MF52,#REF!,"="&amp;KV52,#REF!,"="&amp;KX52)</f>
        <v/>
      </c>
      <c r="NA52" s="1">
        <f>COUNTIFS(#REF!,LT52,#REF!,0,#REF!,"&lt;="&amp;ME52,#REF!,"&gt;="&amp;MF52,#REF!,"="&amp;KV52,#REF!,"="&amp;KX52)</f>
        <v/>
      </c>
      <c r="NB52" s="1">
        <f>COUNTIFS(#REF!,LT52,#REF!,1,#REF!,"&lt;="&amp;ME52,#REF!,"&gt;="&amp;MF52,#REF!,"="&amp;KW52,#REF!,"="&amp;KY52)</f>
        <v/>
      </c>
      <c r="NC52" s="1">
        <f>COUNTIFS(#REF!,LT52,#REF!,0,#REF!,"&lt;="&amp;ME52,#REF!,"&gt;="&amp;MF52,#REF!,"="&amp;KW52,#REF!,"="&amp;KY52)</f>
        <v/>
      </c>
      <c r="ND52" s="1">
        <f>COUNTIFS(#REF!,LT52,#REF!,1,#REF!,"&gt;="&amp;MC52,#REF!,"&lt;="&amp;MB52,#REF!,"&lt;="&amp;ME52,#REF!,"&gt;="&amp;MF52,#REF!,"="&amp;KV52,#REF!,"="&amp;KX52)</f>
        <v/>
      </c>
      <c r="NE52" s="1">
        <f>COUNTIFS(#REF!,LT52,#REF!,0,#REF!,"&gt;="&amp;MC52,#REF!,"&lt;="&amp;MB52,#REF!,"&lt;="&amp;ME52,#REF!,"&gt;="&amp;MF52,#REF!,"="&amp;KV52,#REF!,"="&amp;KX52)</f>
        <v/>
      </c>
      <c r="NF52" s="1">
        <f>COUNTIFS(#REF!,LT52,#REF!,1,#REF!,"&gt;="&amp;MC52,#REF!,"&lt;="&amp;MB52,#REF!,"&lt;="&amp;ME52,#REF!,"&gt;="&amp;MF52,#REF!,"="&amp;KW52,#REF!,"="&amp;KY52)</f>
        <v/>
      </c>
      <c r="NG52" s="1">
        <f>COUNTIFS(#REF!,LT52,#REF!,0,#REF!,"&gt;="&amp;MC52,#REF!,"&lt;="&amp;MB52,#REF!,"&lt;="&amp;ME52,#REF!,"&gt;="&amp;MF52,#REF!,"="&amp;KW52,#REF!,"="&amp;KY52)</f>
        <v/>
      </c>
      <c r="NH52" s="1">
        <f>COUNTIFS(#REF!,LT52,#REF!,1,#REF!,"&gt;="&amp;MC52,#REF!,"&lt;="&amp;MB52,#REF!,"&lt;="&amp;ME52,#REF!,"&gt;="&amp;MF52,#REF!,"="&amp;KZ52,#REF!,"="&amp;LA52)</f>
        <v/>
      </c>
      <c r="NI52" s="1">
        <f>COUNTIFS(#REF!,LT52,#REF!,0,#REF!,"&gt;="&amp;MC52,#REF!,"&lt;="&amp;MB52,#REF!,"&lt;="&amp;ME52,#REF!,"&gt;="&amp;MF52,#REF!,"="&amp;KZ52,#REF!,"="&amp;LA52)</f>
        <v/>
      </c>
      <c r="NJ52" s="1">
        <f>COUNTIFS(#REF!,LT52,#REF!,1,#REF!,"&gt;="&amp;MI52,#REF!,"&lt;="&amp;MH52,#REF!,"&lt;="&amp;ME52,#REF!,"&gt;="&amp;MF52)</f>
        <v/>
      </c>
      <c r="NK52" s="1">
        <f>COUNTIFS(#REF!,LT52,#REF!,0,#REF!,"&gt;="&amp;MI52,#REF!,"&lt;="&amp;MH52,#REF!,"&lt;="&amp;ME52,#REF!,"&gt;="&amp;MF52)</f>
        <v/>
      </c>
      <c r="NL52" s="1">
        <f>COUNTIFS(#REF!,LT52,#REF!,1,#REF!,"&gt;="&amp;MI52,#REF!,"&lt;="&amp;MH52,#REF!,"="&amp;KZ52,#REF!,"="&amp;LA52,#REF!,"&lt;="&amp;ME52,#REF!,"&gt;="&amp;MF52)</f>
        <v/>
      </c>
      <c r="NM52" s="1">
        <f>COUNTIFS(#REF!,LT52,#REF!,0,#REF!,"&gt;="&amp;MI52,#REF!,"&lt;="&amp;MH52,#REF!,"="&amp;KZ52,#REF!,"="&amp;LA52,#REF!,"&lt;="&amp;ME52,#REF!,"&gt;="&amp;MF52)</f>
        <v/>
      </c>
      <c r="NN52" s="1">
        <f>COUNTIFS(#REF!,LT52,#REF!,1,#REF!,"&gt;="&amp;MC52,#REF!,"&lt;="&amp;MB52,#REF!,"&lt;="&amp;ME52,#REF!,"&gt;="&amp;MF52)</f>
        <v/>
      </c>
      <c r="NO52" s="1">
        <f>COUNTIFS(#REF!,LT52,#REF!,0,#REF!,"&gt;="&amp;MC52,#REF!,"&lt;="&amp;MB52,#REF!,"&lt;="&amp;ME52,#REF!,"&gt;="&amp;MF52)</f>
        <v/>
      </c>
      <c r="NP52" s="1">
        <f>COUNTIFS(#REF!,LT52,#REF!,1,#REF!,"&lt;="&amp;ME52,#REF!,"&gt;="&amp;MF52,#REF!,"="&amp;KV52,#REF!,"="&amp;KX52)</f>
        <v/>
      </c>
      <c r="NQ52" s="1">
        <f>COUNTIFS(#REF!,LT52,#REF!,0,#REF!,"&lt;="&amp;ME52,#REF!,"&gt;="&amp;MF52,#REF!,"="&amp;KV52,#REF!,"="&amp;KX52)</f>
        <v/>
      </c>
      <c r="NR52" s="1">
        <f>COUNTIFS(#REF!,LT52,#REF!,1,#REF!,"&lt;="&amp;ME52,#REF!,"&gt;="&amp;MF52,#REF!,"="&amp;KW52,#REF!,"="&amp;KY52)</f>
        <v/>
      </c>
      <c r="NS52" s="1">
        <f>COUNTIFS(#REF!,LT52,#REF!,0,#REF!,"&lt;="&amp;ME52,#REF!,"&gt;="&amp;MF52,#REF!,"="&amp;KW52,#REF!,"="&amp;KY52)</f>
        <v/>
      </c>
      <c r="NT52" s="1">
        <f>MP52+MR52+MT52+MV52+MX52+MZ52+NB52</f>
        <v/>
      </c>
      <c r="NU52" s="1">
        <f>MQ52+MS52+MU52+MW52+MY52+NA52+NC52</f>
        <v/>
      </c>
      <c r="NV52" s="1">
        <f>NT52+NU52</f>
        <v/>
      </c>
      <c r="NW52" s="33">
        <f>NT52/(NT52+NU52)</f>
        <v/>
      </c>
      <c r="NX52" s="3">
        <f>1/NW52</f>
        <v/>
      </c>
      <c r="NY52" s="1">
        <f>LH52</f>
        <v/>
      </c>
      <c r="NZ52" s="79">
        <f>(NW52*((NY52-1)*0.98))-((1-NW52)*1)</f>
        <v/>
      </c>
      <c r="OA52" s="34">
        <f>IF(LR52&lt;0.9,0,IF(AND(LR52&gt;1.1),0,1))</f>
        <v/>
      </c>
      <c r="OB52" s="34">
        <f>IF(LS52&lt;0.9,0,IF(AND(LS52&gt;1.1),0,1))</f>
        <v/>
      </c>
      <c r="OC52" s="32">
        <f>IF(NV52&gt;99,1,0)</f>
        <v/>
      </c>
      <c r="OD52" s="32">
        <f>IF(NZ52&gt;0.0799,1,0)</f>
        <v/>
      </c>
      <c r="OE52" s="32">
        <f>IF(NZ52&gt;OM52,1,0)</f>
        <v/>
      </c>
      <c r="OF52" s="32">
        <f>OC52+OD52+OE52+OA52+OB52</f>
        <v/>
      </c>
      <c r="OG52" s="1">
        <f>ND52+NF52+NH52+NJ52+NL52+NN52+NP52+NR52</f>
        <v/>
      </c>
      <c r="OH52" s="1">
        <f>NE52+NG52+NI52+NK52+NM52+NO52+NQ52+NS52</f>
        <v/>
      </c>
      <c r="OI52" s="1">
        <f>OG52+OH52</f>
        <v/>
      </c>
      <c r="OJ52" s="33">
        <f>OG52/(OG52+OH52)</f>
        <v/>
      </c>
      <c r="OK52" s="3">
        <f>1/OJ52</f>
        <v/>
      </c>
      <c r="OL52" s="1">
        <f>LI52</f>
        <v/>
      </c>
      <c r="OM52" s="79">
        <f>(OJ52*((OL52-1)*0.98))-((1-OJ52)*1)</f>
        <v/>
      </c>
      <c r="ON52" s="34">
        <f>IF(LR52&lt;0.9,0,IF(AND(LR52&gt;1.1),0,1))</f>
        <v/>
      </c>
      <c r="OO52" s="34">
        <f>IF(LS52&lt;0.9,0,IF(AND(LS52&gt;1.1),0,1))</f>
        <v/>
      </c>
      <c r="OP52" s="32">
        <f>IF(OI52&gt;99,1,0)</f>
        <v/>
      </c>
      <c r="OQ52" s="32">
        <f>IF(OM52&gt;0.0799,1,0)</f>
        <v/>
      </c>
      <c r="OR52" s="32">
        <f>IF(OM52&gt;OZ52,1,0)</f>
        <v/>
      </c>
      <c r="OS52" s="32">
        <f>OP52+OQ52+OR52+ON52+OO52</f>
        <v/>
      </c>
      <c r="OT52">
        <f>IF(OF52=5,"BackHome0-0",IF(AND(OS52=5),"BackAway0-0",""))</f>
        <v/>
      </c>
      <c r="OU52">
        <f>IF(OF52=5,KN52,IF(AND(OS52=5),KO52,""))</f>
        <v/>
      </c>
      <c r="OV52">
        <f>IF(OF52=5,"Match Odds",IF(AND(OS52=5),"Match Odds",""))</f>
        <v/>
      </c>
      <c r="OW52">
        <f>IF(OF52=5,KP52,IF(AND(OS52=5),KP52,""))</f>
        <v/>
      </c>
      <c r="OX52">
        <f>IF(OF52=5,"MATCH_ODDS",IF(AND(OS52=5),"MATCH_ODDS",""))</f>
        <v/>
      </c>
      <c r="OY52">
        <f>IF(OF52=5,"BACK",IF(AND(OS52=5),"BACK",""))</f>
        <v/>
      </c>
    </row>
    <row r="53" ht="16.5" customHeight="1" thickBot="1" thickTop="1">
      <c r="A53" s="2" t="n"/>
      <c r="KN53" s="1">
        <f>IF(INDEX(#REF!,MATCH('HT 0-0'!D53,#REF!,0))=INDEX(#REF!,MATCH('HT 0-0'!D53,#REF!,0)),INDEX(#REF!,MATCH('HT 0-0'!D53,#REF!,0)),"ERROR")</f>
        <v/>
      </c>
      <c r="KO53" s="1">
        <f>IF(INDEX(#REF!,MATCH('HT 0-0'!E53,#REF!,0))=INDEX(#REF!,MATCH('HT 0-0'!E53,#REF!,0)),INDEX(#REF!,MATCH('HT 0-0'!E53,#REF!,0)),"ERROR")</f>
        <v/>
      </c>
      <c r="KP53" s="1">
        <f>KN53&amp;" v "&amp;KO53</f>
        <v/>
      </c>
      <c r="KQ53">
        <f>B53&amp;"_"&amp;C53</f>
        <v/>
      </c>
      <c r="KR53" s="1">
        <f>IF((HW53/KK53)&lt;0.335,"G",IF((HW53/KK53)&gt;0.67,"R","A"))</f>
        <v/>
      </c>
      <c r="KS53" s="1">
        <f>IF((HX53/KK53)&lt;0.335,"G",IF((HX53/KK53)&gt;0.67,"R","A"))</f>
        <v/>
      </c>
      <c r="KT53" s="1">
        <f>IF((IH53/KK53)&lt;0.335,"G",IF((IH53/KK53)&gt;0.67,"R","A"))</f>
        <v/>
      </c>
      <c r="KU53" s="1">
        <f>IF((II53/KK53)&lt;0.335,"G",IF((II53/KK53)&gt;0.67,"R","A"))</f>
        <v/>
      </c>
      <c r="KV53" s="1">
        <f>IF((HZ53/KK53)&lt;0.335,"G",IF((HZ53/KK53)&gt;0.67,"R","A"))</f>
        <v/>
      </c>
      <c r="KW53" s="1">
        <f>IF((HY53/KK53)&lt;0.335,"G",IF((HY53/KK53)&gt;0.67,"R","A"))</f>
        <v/>
      </c>
      <c r="KX53" s="1">
        <f>IF((IK53/KK53)&lt;0.335,"G",IF((IK53/KK53)&gt;0.67,"R","A"))</f>
        <v/>
      </c>
      <c r="KY53" s="1">
        <f>IF((IJ53/KK53)&lt;0.335,"G",IF((IJ53/KK53)&gt;0.67,"R","A"))</f>
        <v/>
      </c>
      <c r="KZ53" s="1">
        <f>IF((HQ53/KK53)&lt;0.335,"G",IF((HQ53/KK53)&gt;0.67,"R","A"))</f>
        <v/>
      </c>
      <c r="LA53" s="1">
        <f>IF((IB53/KK53)&lt;0.335,"G",IF((IB53/KK53)&gt;0.67,"R","A"))</f>
        <v/>
      </c>
      <c r="LB53">
        <f>IF(LQ53="0-0",INDEX(Scrape!#REF!,MATCH('HT 0-0'!KP53,Scrape!$B:$B,0)),"")</f>
        <v/>
      </c>
      <c r="LC53">
        <f>IF(LQ53="0-0",INDEX(Scrape!$A:$A,MATCH('HT 0-0'!KP53,Scrape!$B:$B,0)),"")</f>
        <v/>
      </c>
      <c r="LD53">
        <f>IF(LQ53="0-0",INDEX(Scrape!$B:$B,MATCH('HT 0-0'!KP53,Scrape!$B:$B,0)),"")</f>
        <v/>
      </c>
      <c r="LE53">
        <f>IF(LQ53="0-0",INDEX(Scrape!$C:$C,MATCH('HT 0-0'!KP53,Scrape!$B:$B,0)),"")</f>
        <v/>
      </c>
      <c r="LF53">
        <f>IF(LQ53="0-0",INDEX(Scrape!$D:$D,MATCH('HT 0-0'!KP53,Scrape!$B:$B,0)),"")</f>
        <v/>
      </c>
      <c r="LG53">
        <f>IF(LQ53="0-0",INDEX(Scrape!$E:$E,MATCH('HT 0-0'!KP53,Scrape!$B:$B,0)),"")</f>
        <v/>
      </c>
      <c r="LH53">
        <f>IF(LQ53="0-0",INDEX(Scrape!$F:$F,MATCH('HT 0-0'!KP53,Scrape!$B:$B,0)),"")</f>
        <v/>
      </c>
      <c r="LI53">
        <f>IF(LQ53="0-0",INDEX(Scrape!$G:$G,MATCH('HT 0-0'!KP53,Scrape!$B:$B,0)),"")</f>
        <v/>
      </c>
      <c r="LJ53">
        <f>IF(LQ53="0-0",INDEX(Scrape!$H:$H,MATCH('HT 0-0'!KP53,Scrape!$B:$B,0)),"")</f>
        <v/>
      </c>
      <c r="LK53">
        <f>IF(LQ53="0-0",INDEX(Scrape!$I:$I,MATCH('HT 0-0'!KP53,Scrape!$B:$B,0)),"")</f>
        <v/>
      </c>
      <c r="LL53">
        <f>IF(LQ53="0-0",INDEX(Scrape!$J:$J,MATCH('HT 0-0'!KP53,Scrape!$B:$B,0)),"")</f>
        <v/>
      </c>
      <c r="LM53">
        <f>IF(LQ53="0-0",INDEX(Scrape!$K:$K,MATCH('HT 0-0'!KP53,Scrape!$B:$B,0)),"")</f>
        <v/>
      </c>
      <c r="LN53">
        <f>IF(LQ53="0-0",INDEX(Scrape!$L:$L,MATCH('HT 0-0'!KP53,Scrape!$B:$B,0)),"")</f>
        <v/>
      </c>
      <c r="LO53">
        <f>IF(LQ53="0-0",INDEX(Scrape!$M:$M,MATCH('HT 0-0'!KP53,Scrape!$B:$B,0)),"")</f>
        <v/>
      </c>
      <c r="LP53">
        <f>IF(LQ53="0-0",INDEX(Scrape!$N:$N,MATCH('HT 0-0'!KP53,Scrape!$B:$B,0)),"")</f>
        <v/>
      </c>
      <c r="LQ53">
        <f>INDEX(Scrape!$O:$O,MATCH('HT 0-0'!KP53,Scrape!$B:$B,0))</f>
        <v/>
      </c>
      <c r="LR53">
        <f>(1/LJ53)+(1/LI53)+(1/LH53)</f>
        <v/>
      </c>
      <c r="LS53">
        <f>(1/LG53)+(1/LF53)+(1/LE53)</f>
        <v/>
      </c>
      <c r="LT53" s="8">
        <f>IF(INDEX(#REF!,MATCH(KQ53,#REF!,0))=INDEX(#REF!,MATCH(KQ53,#REF!,0)),INDEX(#REF!,MATCH(KQ53,#REF!,0)),"ERROR")</f>
        <v/>
      </c>
      <c r="LU53" s="4">
        <f>IF(KR53="G",2,IF(KR53="R",0.5,IF(KR53="A",1)))</f>
        <v/>
      </c>
      <c r="LV53" s="4">
        <f>IF(KS53="G",0.5,IF(KS53="R",2,IF(KS53="A",1)))</f>
        <v/>
      </c>
      <c r="LW53" s="4">
        <f>IF(KT53="G",2,IF(KT53="R",0.5,IF(KT53="A",1)))</f>
        <v/>
      </c>
      <c r="LX53" s="4">
        <f>IF(KU53="G",0.5,IF(KU53="R",2,IF(KU53="A",1)))</f>
        <v/>
      </c>
      <c r="LY53" s="7">
        <f>(LK53*(LU53+LX53)+(LL53*(LU53+LX53)))</f>
        <v/>
      </c>
      <c r="LZ53" s="7">
        <f>(LN53*(LV53+LW53)+(LO53*(LV53+LW53)))</f>
        <v/>
      </c>
      <c r="MA53" s="11">
        <f>LY53-LZ53</f>
        <v/>
      </c>
      <c r="MB53" s="5">
        <f>MA53+2</f>
        <v/>
      </c>
      <c r="MC53" s="6">
        <f>MA53-2</f>
        <v/>
      </c>
      <c r="MD53" s="4">
        <f>LE53</f>
        <v/>
      </c>
      <c r="ME53" s="9">
        <f>IF(MD53=0,1000,MD53+0.75)</f>
        <v/>
      </c>
      <c r="MF53" s="10">
        <f>IF(MD53=0,0,MD53-0.75)</f>
        <v/>
      </c>
      <c r="MG53" s="4">
        <f>((LM53*(LU53+LX53))-((LP53*(LV53+LW53))))</f>
        <v/>
      </c>
      <c r="MH53" s="9">
        <f>MG53*1.2</f>
        <v/>
      </c>
      <c r="MI53" s="10">
        <f>MG53*0.8</f>
        <v/>
      </c>
      <c r="MJ53">
        <f>IFERROR(OT53,"")</f>
        <v/>
      </c>
      <c r="MK53">
        <f>IFERROR(OU53,"")</f>
        <v/>
      </c>
      <c r="ML53">
        <f>IFERROR(OV53,"")</f>
        <v/>
      </c>
      <c r="MM53">
        <f>IFERROR(OW53,"")</f>
        <v/>
      </c>
      <c r="MN53">
        <f>IFERROR(OX53,"")</f>
        <v/>
      </c>
      <c r="MO53">
        <f>IFERROR(OY53,"")</f>
        <v/>
      </c>
      <c r="MP53" s="1">
        <f>COUNTIFS(#REF!,LT53,#REF!,1,#REF!,"&gt;="&amp;MC53,#REF!,"&lt;="&amp;MB53,#REF!,"&lt;="&amp;ME53,#REF!,"&gt;="&amp;MF53,#REF!,"="&amp;KV53,#REF!,"="&amp;KX53)</f>
        <v/>
      </c>
      <c r="MQ53" s="1">
        <f>COUNTIFS(#REF!,LT53,#REF!,0,#REF!,"&gt;="&amp;MC53,#REF!,"&lt;="&amp;MB53,#REF!,"&lt;="&amp;ME53,#REF!,"&gt;="&amp;MF53,#REF!,"="&amp;KV53,#REF!,"="&amp;KX53)</f>
        <v/>
      </c>
      <c r="MR53" s="1">
        <f>COUNTIFS(#REF!,LT53,#REF!,1,#REF!,"&gt;="&amp;MC53,#REF!,"&lt;="&amp;MB53,#REF!,"&lt;="&amp;ME53,#REF!,"&gt;="&amp;MF53,#REF!,"="&amp;KW53,#REF!,"="&amp;KY53)</f>
        <v/>
      </c>
      <c r="MS53" s="1">
        <f>COUNTIFS(#REF!,LT53,#REF!,0,#REF!,"&gt;="&amp;MC53,#REF!,"&lt;="&amp;MB53,#REF!,"&lt;="&amp;ME53,#REF!,"&gt;="&amp;MF53,#REF!,"="&amp;KW53,#REF!,"="&amp;KY53)</f>
        <v/>
      </c>
      <c r="MT53" s="1">
        <f>COUNTIFS(#REF!,LT53,#REF!,1,#REF!,"&gt;="&amp;MI53,#REF!,"&lt;="&amp;MH53,#REF!,"&lt;="&amp;ME53,#REF!,"&gt;="&amp;MF53)</f>
        <v/>
      </c>
      <c r="MU53" s="1">
        <f>COUNTIFS(#REF!,LT53,#REF!,0,#REF!,"&gt;="&amp;MI53,#REF!,"&lt;="&amp;MH53,#REF!,"&lt;="&amp;ME53,#REF!,"&gt;="&amp;MF53)</f>
        <v/>
      </c>
      <c r="MV53" s="1">
        <f>COUNTIFS(#REF!,LT53,#REF!,1,#REF!,"&gt;="&amp;MI53,#REF!,"&lt;="&amp;MH53,#REF!,"="&amp;KZ53,#REF!,"="&amp;LA53,#REF!,"&lt;="&amp;ME53,#REF!,"&gt;="&amp;MF53)</f>
        <v/>
      </c>
      <c r="MW53" s="1">
        <f>COUNTIFS(#REF!,LT53,#REF!,0,#REF!,"&gt;="&amp;MI53,#REF!,"&lt;="&amp;MH53,#REF!,"="&amp;KZ53,#REF!,"="&amp;LA53,#REF!,"&lt;="&amp;ME53,#REF!,"&gt;="&amp;MF53)</f>
        <v/>
      </c>
      <c r="MX53" s="1">
        <f>COUNTIFS(#REF!,LT53,#REF!,1,#REF!,"&gt;="&amp;MC53,#REF!,"&lt;="&amp;MB53,#REF!,"&lt;="&amp;ME53,#REF!,"&gt;="&amp;MF53)</f>
        <v/>
      </c>
      <c r="MY53" s="1">
        <f>COUNTIFS(#REF!,LT53,#REF!,0,#REF!,"&gt;="&amp;MC53,#REF!,"&lt;="&amp;MB53,#REF!,"&lt;="&amp;ME53,#REF!,"&gt;="&amp;MF53)</f>
        <v/>
      </c>
      <c r="MZ53" s="1">
        <f>COUNTIFS(#REF!,LT53,#REF!,1,#REF!,"&lt;="&amp;ME53,#REF!,"&gt;="&amp;MF53,#REF!,"="&amp;KV53,#REF!,"="&amp;KX53)</f>
        <v/>
      </c>
      <c r="NA53" s="1">
        <f>COUNTIFS(#REF!,LT53,#REF!,0,#REF!,"&lt;="&amp;ME53,#REF!,"&gt;="&amp;MF53,#REF!,"="&amp;KV53,#REF!,"="&amp;KX53)</f>
        <v/>
      </c>
      <c r="NB53" s="1">
        <f>COUNTIFS(#REF!,LT53,#REF!,1,#REF!,"&lt;="&amp;ME53,#REF!,"&gt;="&amp;MF53,#REF!,"="&amp;KW53,#REF!,"="&amp;KY53)</f>
        <v/>
      </c>
      <c r="NC53" s="1">
        <f>COUNTIFS(#REF!,LT53,#REF!,0,#REF!,"&lt;="&amp;ME53,#REF!,"&gt;="&amp;MF53,#REF!,"="&amp;KW53,#REF!,"="&amp;KY53)</f>
        <v/>
      </c>
      <c r="ND53" s="1">
        <f>COUNTIFS(#REF!,LT53,#REF!,1,#REF!,"&gt;="&amp;MC53,#REF!,"&lt;="&amp;MB53,#REF!,"&lt;="&amp;ME53,#REF!,"&gt;="&amp;MF53,#REF!,"="&amp;KV53,#REF!,"="&amp;KX53)</f>
        <v/>
      </c>
      <c r="NE53" s="1">
        <f>COUNTIFS(#REF!,LT53,#REF!,0,#REF!,"&gt;="&amp;MC53,#REF!,"&lt;="&amp;MB53,#REF!,"&lt;="&amp;ME53,#REF!,"&gt;="&amp;MF53,#REF!,"="&amp;KV53,#REF!,"="&amp;KX53)</f>
        <v/>
      </c>
      <c r="NF53" s="1">
        <f>COUNTIFS(#REF!,LT53,#REF!,1,#REF!,"&gt;="&amp;MC53,#REF!,"&lt;="&amp;MB53,#REF!,"&lt;="&amp;ME53,#REF!,"&gt;="&amp;MF53,#REF!,"="&amp;KW53,#REF!,"="&amp;KY53)</f>
        <v/>
      </c>
      <c r="NG53" s="1">
        <f>COUNTIFS(#REF!,LT53,#REF!,0,#REF!,"&gt;="&amp;MC53,#REF!,"&lt;="&amp;MB53,#REF!,"&lt;="&amp;ME53,#REF!,"&gt;="&amp;MF53,#REF!,"="&amp;KW53,#REF!,"="&amp;KY53)</f>
        <v/>
      </c>
      <c r="NH53" s="1">
        <f>COUNTIFS(#REF!,LT53,#REF!,1,#REF!,"&gt;="&amp;MC53,#REF!,"&lt;="&amp;MB53,#REF!,"&lt;="&amp;ME53,#REF!,"&gt;="&amp;MF53,#REF!,"="&amp;KZ53,#REF!,"="&amp;LA53)</f>
        <v/>
      </c>
      <c r="NI53" s="1">
        <f>COUNTIFS(#REF!,LT53,#REF!,0,#REF!,"&gt;="&amp;MC53,#REF!,"&lt;="&amp;MB53,#REF!,"&lt;="&amp;ME53,#REF!,"&gt;="&amp;MF53,#REF!,"="&amp;KZ53,#REF!,"="&amp;LA53)</f>
        <v/>
      </c>
      <c r="NJ53" s="1">
        <f>COUNTIFS(#REF!,LT53,#REF!,1,#REF!,"&gt;="&amp;MI53,#REF!,"&lt;="&amp;MH53,#REF!,"&lt;="&amp;ME53,#REF!,"&gt;="&amp;MF53)</f>
        <v/>
      </c>
      <c r="NK53" s="1">
        <f>COUNTIFS(#REF!,LT53,#REF!,0,#REF!,"&gt;="&amp;MI53,#REF!,"&lt;="&amp;MH53,#REF!,"&lt;="&amp;ME53,#REF!,"&gt;="&amp;MF53)</f>
        <v/>
      </c>
      <c r="NL53" s="1">
        <f>COUNTIFS(#REF!,LT53,#REF!,1,#REF!,"&gt;="&amp;MI53,#REF!,"&lt;="&amp;MH53,#REF!,"="&amp;KZ53,#REF!,"="&amp;LA53,#REF!,"&lt;="&amp;ME53,#REF!,"&gt;="&amp;MF53)</f>
        <v/>
      </c>
      <c r="NM53" s="1">
        <f>COUNTIFS(#REF!,LT53,#REF!,0,#REF!,"&gt;="&amp;MI53,#REF!,"&lt;="&amp;MH53,#REF!,"="&amp;KZ53,#REF!,"="&amp;LA53,#REF!,"&lt;="&amp;ME53,#REF!,"&gt;="&amp;MF53)</f>
        <v/>
      </c>
      <c r="NN53" s="1">
        <f>COUNTIFS(#REF!,LT53,#REF!,1,#REF!,"&gt;="&amp;MC53,#REF!,"&lt;="&amp;MB53,#REF!,"&lt;="&amp;ME53,#REF!,"&gt;="&amp;MF53)</f>
        <v/>
      </c>
      <c r="NO53" s="1">
        <f>COUNTIFS(#REF!,LT53,#REF!,0,#REF!,"&gt;="&amp;MC53,#REF!,"&lt;="&amp;MB53,#REF!,"&lt;="&amp;ME53,#REF!,"&gt;="&amp;MF53)</f>
        <v/>
      </c>
      <c r="NP53" s="1">
        <f>COUNTIFS(#REF!,LT53,#REF!,1,#REF!,"&lt;="&amp;ME53,#REF!,"&gt;="&amp;MF53,#REF!,"="&amp;KV53,#REF!,"="&amp;KX53)</f>
        <v/>
      </c>
      <c r="NQ53" s="1">
        <f>COUNTIFS(#REF!,LT53,#REF!,0,#REF!,"&lt;="&amp;ME53,#REF!,"&gt;="&amp;MF53,#REF!,"="&amp;KV53,#REF!,"="&amp;KX53)</f>
        <v/>
      </c>
      <c r="NR53" s="1">
        <f>COUNTIFS(#REF!,LT53,#REF!,1,#REF!,"&lt;="&amp;ME53,#REF!,"&gt;="&amp;MF53,#REF!,"="&amp;KW53,#REF!,"="&amp;KY53)</f>
        <v/>
      </c>
      <c r="NS53" s="1">
        <f>COUNTIFS(#REF!,LT53,#REF!,0,#REF!,"&lt;="&amp;ME53,#REF!,"&gt;="&amp;MF53,#REF!,"="&amp;KW53,#REF!,"="&amp;KY53)</f>
        <v/>
      </c>
      <c r="NT53" s="1">
        <f>MP53+MR53+MT53+MV53+MX53+MZ53+NB53</f>
        <v/>
      </c>
      <c r="NU53" s="1">
        <f>MQ53+MS53+MU53+MW53+MY53+NA53+NC53</f>
        <v/>
      </c>
      <c r="NV53" s="1">
        <f>NT53+NU53</f>
        <v/>
      </c>
      <c r="NW53" s="33">
        <f>NT53/(NT53+NU53)</f>
        <v/>
      </c>
      <c r="NX53" s="3">
        <f>1/NW53</f>
        <v/>
      </c>
      <c r="NY53" s="1">
        <f>LH53</f>
        <v/>
      </c>
      <c r="NZ53" s="79">
        <f>(NW53*((NY53-1)*0.98))-((1-NW53)*1)</f>
        <v/>
      </c>
      <c r="OA53" s="34">
        <f>IF(LR53&lt;0.9,0,IF(AND(LR53&gt;1.1),0,1))</f>
        <v/>
      </c>
      <c r="OB53" s="34">
        <f>IF(LS53&lt;0.9,0,IF(AND(LS53&gt;1.1),0,1))</f>
        <v/>
      </c>
      <c r="OC53" s="32">
        <f>IF(NV53&gt;99,1,0)</f>
        <v/>
      </c>
      <c r="OD53" s="32">
        <f>IF(NZ53&gt;0.0799,1,0)</f>
        <v/>
      </c>
      <c r="OE53" s="32">
        <f>IF(NZ53&gt;OM53,1,0)</f>
        <v/>
      </c>
      <c r="OF53" s="32">
        <f>OC53+OD53+OE53+OA53+OB53</f>
        <v/>
      </c>
      <c r="OG53" s="1">
        <f>ND53+NF53+NH53+NJ53+NL53+NN53+NP53+NR53</f>
        <v/>
      </c>
      <c r="OH53" s="1">
        <f>NE53+NG53+NI53+NK53+NM53+NO53+NQ53+NS53</f>
        <v/>
      </c>
      <c r="OI53" s="1">
        <f>OG53+OH53</f>
        <v/>
      </c>
      <c r="OJ53" s="33">
        <f>OG53/(OG53+OH53)</f>
        <v/>
      </c>
      <c r="OK53" s="3">
        <f>1/OJ53</f>
        <v/>
      </c>
      <c r="OL53" s="1">
        <f>LI53</f>
        <v/>
      </c>
      <c r="OM53" s="79">
        <f>(OJ53*((OL53-1)*0.98))-((1-OJ53)*1)</f>
        <v/>
      </c>
      <c r="ON53" s="34">
        <f>IF(LR53&lt;0.9,0,IF(AND(LR53&gt;1.1),0,1))</f>
        <v/>
      </c>
      <c r="OO53" s="34">
        <f>IF(LS53&lt;0.9,0,IF(AND(LS53&gt;1.1),0,1))</f>
        <v/>
      </c>
      <c r="OP53" s="32">
        <f>IF(OI53&gt;99,1,0)</f>
        <v/>
      </c>
      <c r="OQ53" s="32">
        <f>IF(OM53&gt;0.0799,1,0)</f>
        <v/>
      </c>
      <c r="OR53" s="32">
        <f>IF(OM53&gt;OZ53,1,0)</f>
        <v/>
      </c>
      <c r="OS53" s="32">
        <f>OP53+OQ53+OR53+ON53+OO53</f>
        <v/>
      </c>
      <c r="OT53">
        <f>IF(OF53=5,"BackHome0-0",IF(AND(OS53=5),"BackAway0-0",""))</f>
        <v/>
      </c>
      <c r="OU53">
        <f>IF(OF53=5,KN53,IF(AND(OS53=5),KO53,""))</f>
        <v/>
      </c>
      <c r="OV53">
        <f>IF(OF53=5,"Match Odds",IF(AND(OS53=5),"Match Odds",""))</f>
        <v/>
      </c>
      <c r="OW53">
        <f>IF(OF53=5,KP53,IF(AND(OS53=5),KP53,""))</f>
        <v/>
      </c>
      <c r="OX53">
        <f>IF(OF53=5,"MATCH_ODDS",IF(AND(OS53=5),"MATCH_ODDS",""))</f>
        <v/>
      </c>
      <c r="OY53">
        <f>IF(OF53=5,"BACK",IF(AND(OS53=5),"BACK",""))</f>
        <v/>
      </c>
    </row>
    <row r="54" ht="16.5" customHeight="1" thickBot="1" thickTop="1">
      <c r="A54" s="2" t="n"/>
      <c r="KN54" s="1">
        <f>IF(INDEX(#REF!,MATCH('HT 0-0'!D54,#REF!,0))=INDEX(#REF!,MATCH('HT 0-0'!D54,#REF!,0)),INDEX(#REF!,MATCH('HT 0-0'!D54,#REF!,0)),"ERROR")</f>
        <v/>
      </c>
      <c r="KO54" s="1">
        <f>IF(INDEX(#REF!,MATCH('HT 0-0'!E54,#REF!,0))=INDEX(#REF!,MATCH('HT 0-0'!E54,#REF!,0)),INDEX(#REF!,MATCH('HT 0-0'!E54,#REF!,0)),"ERROR")</f>
        <v/>
      </c>
      <c r="KP54" s="1">
        <f>KN54&amp;" v "&amp;KO54</f>
        <v/>
      </c>
      <c r="KQ54">
        <f>B54&amp;"_"&amp;C54</f>
        <v/>
      </c>
      <c r="KR54" s="1">
        <f>IF((HW54/KK54)&lt;0.335,"G",IF((HW54/KK54)&gt;0.67,"R","A"))</f>
        <v/>
      </c>
      <c r="KS54" s="1">
        <f>IF((HX54/KK54)&lt;0.335,"G",IF((HX54/KK54)&gt;0.67,"R","A"))</f>
        <v/>
      </c>
      <c r="KT54" s="1">
        <f>IF((IH54/KK54)&lt;0.335,"G",IF((IH54/KK54)&gt;0.67,"R","A"))</f>
        <v/>
      </c>
      <c r="KU54" s="1">
        <f>IF((II54/KK54)&lt;0.335,"G",IF((II54/KK54)&gt;0.67,"R","A"))</f>
        <v/>
      </c>
      <c r="KV54" s="1">
        <f>IF((HZ54/KK54)&lt;0.335,"G",IF((HZ54/KK54)&gt;0.67,"R","A"))</f>
        <v/>
      </c>
      <c r="KW54" s="1">
        <f>IF((HY54/KK54)&lt;0.335,"G",IF((HY54/KK54)&gt;0.67,"R","A"))</f>
        <v/>
      </c>
      <c r="KX54" s="1">
        <f>IF((IK54/KK54)&lt;0.335,"G",IF((IK54/KK54)&gt;0.67,"R","A"))</f>
        <v/>
      </c>
      <c r="KY54" s="1">
        <f>IF((IJ54/KK54)&lt;0.335,"G",IF((IJ54/KK54)&gt;0.67,"R","A"))</f>
        <v/>
      </c>
      <c r="KZ54" s="1">
        <f>IF((HQ54/KK54)&lt;0.335,"G",IF((HQ54/KK54)&gt;0.67,"R","A"))</f>
        <v/>
      </c>
      <c r="LA54" s="1">
        <f>IF((IB54/KK54)&lt;0.335,"G",IF((IB54/KK54)&gt;0.67,"R","A"))</f>
        <v/>
      </c>
      <c r="LB54">
        <f>IF(LQ54="0-0",INDEX(Scrape!#REF!,MATCH('HT 0-0'!KP54,Scrape!$B:$B,0)),"")</f>
        <v/>
      </c>
      <c r="LC54">
        <f>IF(LQ54="0-0",INDEX(Scrape!$A:$A,MATCH('HT 0-0'!KP54,Scrape!$B:$B,0)),"")</f>
        <v/>
      </c>
      <c r="LD54">
        <f>IF(LQ54="0-0",INDEX(Scrape!$B:$B,MATCH('HT 0-0'!KP54,Scrape!$B:$B,0)),"")</f>
        <v/>
      </c>
      <c r="LE54">
        <f>IF(LQ54="0-0",INDEX(Scrape!$C:$C,MATCH('HT 0-0'!KP54,Scrape!$B:$B,0)),"")</f>
        <v/>
      </c>
      <c r="LF54">
        <f>IF(LQ54="0-0",INDEX(Scrape!$D:$D,MATCH('HT 0-0'!KP54,Scrape!$B:$B,0)),"")</f>
        <v/>
      </c>
      <c r="LG54">
        <f>IF(LQ54="0-0",INDEX(Scrape!$E:$E,MATCH('HT 0-0'!KP54,Scrape!$B:$B,0)),"")</f>
        <v/>
      </c>
      <c r="LH54">
        <f>IF(LQ54="0-0",INDEX(Scrape!$F:$F,MATCH('HT 0-0'!KP54,Scrape!$B:$B,0)),"")</f>
        <v/>
      </c>
      <c r="LI54">
        <f>IF(LQ54="0-0",INDEX(Scrape!$G:$G,MATCH('HT 0-0'!KP54,Scrape!$B:$B,0)),"")</f>
        <v/>
      </c>
      <c r="LJ54">
        <f>IF(LQ54="0-0",INDEX(Scrape!$H:$H,MATCH('HT 0-0'!KP54,Scrape!$B:$B,0)),"")</f>
        <v/>
      </c>
      <c r="LK54">
        <f>IF(LQ54="0-0",INDEX(Scrape!$I:$I,MATCH('HT 0-0'!KP54,Scrape!$B:$B,0)),"")</f>
        <v/>
      </c>
      <c r="LL54">
        <f>IF(LQ54="0-0",INDEX(Scrape!$J:$J,MATCH('HT 0-0'!KP54,Scrape!$B:$B,0)),"")</f>
        <v/>
      </c>
      <c r="LM54">
        <f>IF(LQ54="0-0",INDEX(Scrape!$K:$K,MATCH('HT 0-0'!KP54,Scrape!$B:$B,0)),"")</f>
        <v/>
      </c>
      <c r="LN54">
        <f>IF(LQ54="0-0",INDEX(Scrape!$L:$L,MATCH('HT 0-0'!KP54,Scrape!$B:$B,0)),"")</f>
        <v/>
      </c>
      <c r="LO54">
        <f>IF(LQ54="0-0",INDEX(Scrape!$M:$M,MATCH('HT 0-0'!KP54,Scrape!$B:$B,0)),"")</f>
        <v/>
      </c>
      <c r="LP54">
        <f>IF(LQ54="0-0",INDEX(Scrape!$N:$N,MATCH('HT 0-0'!KP54,Scrape!$B:$B,0)),"")</f>
        <v/>
      </c>
      <c r="LQ54">
        <f>INDEX(Scrape!$O:$O,MATCH('HT 0-0'!KP54,Scrape!$B:$B,0))</f>
        <v/>
      </c>
      <c r="LR54">
        <f>(1/LJ54)+(1/LI54)+(1/LH54)</f>
        <v/>
      </c>
      <c r="LS54">
        <f>(1/LG54)+(1/LF54)+(1/LE54)</f>
        <v/>
      </c>
      <c r="LT54" s="8">
        <f>IF(INDEX(#REF!,MATCH(KQ54,#REF!,0))=INDEX(#REF!,MATCH(KQ54,#REF!,0)),INDEX(#REF!,MATCH(KQ54,#REF!,0)),"ERROR")</f>
        <v/>
      </c>
      <c r="LU54" s="4">
        <f>IF(KR54="G",2,IF(KR54="R",0.5,IF(KR54="A",1)))</f>
        <v/>
      </c>
      <c r="LV54" s="4">
        <f>IF(KS54="G",0.5,IF(KS54="R",2,IF(KS54="A",1)))</f>
        <v/>
      </c>
      <c r="LW54" s="4">
        <f>IF(KT54="G",2,IF(KT54="R",0.5,IF(KT54="A",1)))</f>
        <v/>
      </c>
      <c r="LX54" s="4">
        <f>IF(KU54="G",0.5,IF(KU54="R",2,IF(KU54="A",1)))</f>
        <v/>
      </c>
      <c r="LY54" s="7">
        <f>(LK54*(LU54+LX54)+(LL54*(LU54+LX54)))</f>
        <v/>
      </c>
      <c r="LZ54" s="7">
        <f>(LN54*(LV54+LW54)+(LO54*(LV54+LW54)))</f>
        <v/>
      </c>
      <c r="MA54" s="11">
        <f>LY54-LZ54</f>
        <v/>
      </c>
      <c r="MB54" s="5">
        <f>MA54+2</f>
        <v/>
      </c>
      <c r="MC54" s="6">
        <f>MA54-2</f>
        <v/>
      </c>
      <c r="MD54" s="4">
        <f>LE54</f>
        <v/>
      </c>
      <c r="ME54" s="9">
        <f>IF(MD54=0,1000,MD54+0.75)</f>
        <v/>
      </c>
      <c r="MF54" s="10">
        <f>IF(MD54=0,0,MD54-0.75)</f>
        <v/>
      </c>
      <c r="MG54" s="4">
        <f>((LM54*(LU54+LX54))-((LP54*(LV54+LW54))))</f>
        <v/>
      </c>
      <c r="MH54" s="9">
        <f>MG54*1.2</f>
        <v/>
      </c>
      <c r="MI54" s="10">
        <f>MG54*0.8</f>
        <v/>
      </c>
      <c r="MJ54">
        <f>IFERROR(OT54,"")</f>
        <v/>
      </c>
      <c r="MK54">
        <f>IFERROR(OU54,"")</f>
        <v/>
      </c>
      <c r="ML54">
        <f>IFERROR(OV54,"")</f>
        <v/>
      </c>
      <c r="MM54">
        <f>IFERROR(OW54,"")</f>
        <v/>
      </c>
      <c r="MN54">
        <f>IFERROR(OX54,"")</f>
        <v/>
      </c>
      <c r="MO54">
        <f>IFERROR(OY54,"")</f>
        <v/>
      </c>
      <c r="MP54" s="1">
        <f>COUNTIFS(#REF!,LT54,#REF!,1,#REF!,"&gt;="&amp;MC54,#REF!,"&lt;="&amp;MB54,#REF!,"&lt;="&amp;ME54,#REF!,"&gt;="&amp;MF54,#REF!,"="&amp;KV54,#REF!,"="&amp;KX54)</f>
        <v/>
      </c>
      <c r="MQ54" s="1">
        <f>COUNTIFS(#REF!,LT54,#REF!,0,#REF!,"&gt;="&amp;MC54,#REF!,"&lt;="&amp;MB54,#REF!,"&lt;="&amp;ME54,#REF!,"&gt;="&amp;MF54,#REF!,"="&amp;KV54,#REF!,"="&amp;KX54)</f>
        <v/>
      </c>
      <c r="MR54" s="1">
        <f>COUNTIFS(#REF!,LT54,#REF!,1,#REF!,"&gt;="&amp;MC54,#REF!,"&lt;="&amp;MB54,#REF!,"&lt;="&amp;ME54,#REF!,"&gt;="&amp;MF54,#REF!,"="&amp;KW54,#REF!,"="&amp;KY54)</f>
        <v/>
      </c>
      <c r="MS54" s="1">
        <f>COUNTIFS(#REF!,LT54,#REF!,0,#REF!,"&gt;="&amp;MC54,#REF!,"&lt;="&amp;MB54,#REF!,"&lt;="&amp;ME54,#REF!,"&gt;="&amp;MF54,#REF!,"="&amp;KW54,#REF!,"="&amp;KY54)</f>
        <v/>
      </c>
      <c r="MT54" s="1">
        <f>COUNTIFS(#REF!,LT54,#REF!,1,#REF!,"&gt;="&amp;MI54,#REF!,"&lt;="&amp;MH54,#REF!,"&lt;="&amp;ME54,#REF!,"&gt;="&amp;MF54)</f>
        <v/>
      </c>
      <c r="MU54" s="1">
        <f>COUNTIFS(#REF!,LT54,#REF!,0,#REF!,"&gt;="&amp;MI54,#REF!,"&lt;="&amp;MH54,#REF!,"&lt;="&amp;ME54,#REF!,"&gt;="&amp;MF54)</f>
        <v/>
      </c>
      <c r="MV54" s="1">
        <f>COUNTIFS(#REF!,LT54,#REF!,1,#REF!,"&gt;="&amp;MI54,#REF!,"&lt;="&amp;MH54,#REF!,"="&amp;KZ54,#REF!,"="&amp;LA54,#REF!,"&lt;="&amp;ME54,#REF!,"&gt;="&amp;MF54)</f>
        <v/>
      </c>
      <c r="MW54" s="1">
        <f>COUNTIFS(#REF!,LT54,#REF!,0,#REF!,"&gt;="&amp;MI54,#REF!,"&lt;="&amp;MH54,#REF!,"="&amp;KZ54,#REF!,"="&amp;LA54,#REF!,"&lt;="&amp;ME54,#REF!,"&gt;="&amp;MF54)</f>
        <v/>
      </c>
      <c r="MX54" s="1">
        <f>COUNTIFS(#REF!,LT54,#REF!,1,#REF!,"&gt;="&amp;MC54,#REF!,"&lt;="&amp;MB54,#REF!,"&lt;="&amp;ME54,#REF!,"&gt;="&amp;MF54)</f>
        <v/>
      </c>
      <c r="MY54" s="1">
        <f>COUNTIFS(#REF!,LT54,#REF!,0,#REF!,"&gt;="&amp;MC54,#REF!,"&lt;="&amp;MB54,#REF!,"&lt;="&amp;ME54,#REF!,"&gt;="&amp;MF54)</f>
        <v/>
      </c>
      <c r="MZ54" s="1">
        <f>COUNTIFS(#REF!,LT54,#REF!,1,#REF!,"&lt;="&amp;ME54,#REF!,"&gt;="&amp;MF54,#REF!,"="&amp;KV54,#REF!,"="&amp;KX54)</f>
        <v/>
      </c>
      <c r="NA54" s="1">
        <f>COUNTIFS(#REF!,LT54,#REF!,0,#REF!,"&lt;="&amp;ME54,#REF!,"&gt;="&amp;MF54,#REF!,"="&amp;KV54,#REF!,"="&amp;KX54)</f>
        <v/>
      </c>
      <c r="NB54" s="1">
        <f>COUNTIFS(#REF!,LT54,#REF!,1,#REF!,"&lt;="&amp;ME54,#REF!,"&gt;="&amp;MF54,#REF!,"="&amp;KW54,#REF!,"="&amp;KY54)</f>
        <v/>
      </c>
      <c r="NC54" s="1">
        <f>COUNTIFS(#REF!,LT54,#REF!,0,#REF!,"&lt;="&amp;ME54,#REF!,"&gt;="&amp;MF54,#REF!,"="&amp;KW54,#REF!,"="&amp;KY54)</f>
        <v/>
      </c>
      <c r="ND54" s="1">
        <f>COUNTIFS(#REF!,LT54,#REF!,1,#REF!,"&gt;="&amp;MC54,#REF!,"&lt;="&amp;MB54,#REF!,"&lt;="&amp;ME54,#REF!,"&gt;="&amp;MF54,#REF!,"="&amp;KV54,#REF!,"="&amp;KX54)</f>
        <v/>
      </c>
      <c r="NE54" s="1">
        <f>COUNTIFS(#REF!,LT54,#REF!,0,#REF!,"&gt;="&amp;MC54,#REF!,"&lt;="&amp;MB54,#REF!,"&lt;="&amp;ME54,#REF!,"&gt;="&amp;MF54,#REF!,"="&amp;KV54,#REF!,"="&amp;KX54)</f>
        <v/>
      </c>
      <c r="NF54" s="1">
        <f>COUNTIFS(#REF!,LT54,#REF!,1,#REF!,"&gt;="&amp;MC54,#REF!,"&lt;="&amp;MB54,#REF!,"&lt;="&amp;ME54,#REF!,"&gt;="&amp;MF54,#REF!,"="&amp;KW54,#REF!,"="&amp;KY54)</f>
        <v/>
      </c>
      <c r="NG54" s="1">
        <f>COUNTIFS(#REF!,LT54,#REF!,0,#REF!,"&gt;="&amp;MC54,#REF!,"&lt;="&amp;MB54,#REF!,"&lt;="&amp;ME54,#REF!,"&gt;="&amp;MF54,#REF!,"="&amp;KW54,#REF!,"="&amp;KY54)</f>
        <v/>
      </c>
      <c r="NH54" s="1">
        <f>COUNTIFS(#REF!,LT54,#REF!,1,#REF!,"&gt;="&amp;MC54,#REF!,"&lt;="&amp;MB54,#REF!,"&lt;="&amp;ME54,#REF!,"&gt;="&amp;MF54,#REF!,"="&amp;KZ54,#REF!,"="&amp;LA54)</f>
        <v/>
      </c>
      <c r="NI54" s="1">
        <f>COUNTIFS(#REF!,LT54,#REF!,0,#REF!,"&gt;="&amp;MC54,#REF!,"&lt;="&amp;MB54,#REF!,"&lt;="&amp;ME54,#REF!,"&gt;="&amp;MF54,#REF!,"="&amp;KZ54,#REF!,"="&amp;LA54)</f>
        <v/>
      </c>
      <c r="NJ54" s="1">
        <f>COUNTIFS(#REF!,LT54,#REF!,1,#REF!,"&gt;="&amp;MI54,#REF!,"&lt;="&amp;MH54,#REF!,"&lt;="&amp;ME54,#REF!,"&gt;="&amp;MF54)</f>
        <v/>
      </c>
      <c r="NK54" s="1">
        <f>COUNTIFS(#REF!,LT54,#REF!,0,#REF!,"&gt;="&amp;MI54,#REF!,"&lt;="&amp;MH54,#REF!,"&lt;="&amp;ME54,#REF!,"&gt;="&amp;MF54)</f>
        <v/>
      </c>
      <c r="NL54" s="1">
        <f>COUNTIFS(#REF!,LT54,#REF!,1,#REF!,"&gt;="&amp;MI54,#REF!,"&lt;="&amp;MH54,#REF!,"="&amp;KZ54,#REF!,"="&amp;LA54,#REF!,"&lt;="&amp;ME54,#REF!,"&gt;="&amp;MF54)</f>
        <v/>
      </c>
      <c r="NM54" s="1">
        <f>COUNTIFS(#REF!,LT54,#REF!,0,#REF!,"&gt;="&amp;MI54,#REF!,"&lt;="&amp;MH54,#REF!,"="&amp;KZ54,#REF!,"="&amp;LA54,#REF!,"&lt;="&amp;ME54,#REF!,"&gt;="&amp;MF54)</f>
        <v/>
      </c>
      <c r="NN54" s="1">
        <f>COUNTIFS(#REF!,LT54,#REF!,1,#REF!,"&gt;="&amp;MC54,#REF!,"&lt;="&amp;MB54,#REF!,"&lt;="&amp;ME54,#REF!,"&gt;="&amp;MF54)</f>
        <v/>
      </c>
      <c r="NO54" s="1">
        <f>COUNTIFS(#REF!,LT54,#REF!,0,#REF!,"&gt;="&amp;MC54,#REF!,"&lt;="&amp;MB54,#REF!,"&lt;="&amp;ME54,#REF!,"&gt;="&amp;MF54)</f>
        <v/>
      </c>
      <c r="NP54" s="1">
        <f>COUNTIFS(#REF!,LT54,#REF!,1,#REF!,"&lt;="&amp;ME54,#REF!,"&gt;="&amp;MF54,#REF!,"="&amp;KV54,#REF!,"="&amp;KX54)</f>
        <v/>
      </c>
      <c r="NQ54" s="1">
        <f>COUNTIFS(#REF!,LT54,#REF!,0,#REF!,"&lt;="&amp;ME54,#REF!,"&gt;="&amp;MF54,#REF!,"="&amp;KV54,#REF!,"="&amp;KX54)</f>
        <v/>
      </c>
      <c r="NR54" s="1">
        <f>COUNTIFS(#REF!,LT54,#REF!,1,#REF!,"&lt;="&amp;ME54,#REF!,"&gt;="&amp;MF54,#REF!,"="&amp;KW54,#REF!,"="&amp;KY54)</f>
        <v/>
      </c>
      <c r="NS54" s="1">
        <f>COUNTIFS(#REF!,LT54,#REF!,0,#REF!,"&lt;="&amp;ME54,#REF!,"&gt;="&amp;MF54,#REF!,"="&amp;KW54,#REF!,"="&amp;KY54)</f>
        <v/>
      </c>
      <c r="NT54" s="1">
        <f>MP54+MR54+MT54+MV54+MX54+MZ54+NB54</f>
        <v/>
      </c>
      <c r="NU54" s="1">
        <f>MQ54+MS54+MU54+MW54+MY54+NA54+NC54</f>
        <v/>
      </c>
      <c r="NV54" s="1">
        <f>NT54+NU54</f>
        <v/>
      </c>
      <c r="NW54" s="33">
        <f>NT54/(NT54+NU54)</f>
        <v/>
      </c>
      <c r="NX54" s="3">
        <f>1/NW54</f>
        <v/>
      </c>
      <c r="NY54" s="1">
        <f>LH54</f>
        <v/>
      </c>
      <c r="NZ54" s="79">
        <f>(NW54*((NY54-1)*0.98))-((1-NW54)*1)</f>
        <v/>
      </c>
      <c r="OA54" s="34">
        <f>IF(LR54&lt;0.9,0,IF(AND(LR54&gt;1.1),0,1))</f>
        <v/>
      </c>
      <c r="OB54" s="34">
        <f>IF(LS54&lt;0.9,0,IF(AND(LS54&gt;1.1),0,1))</f>
        <v/>
      </c>
      <c r="OC54" s="32">
        <f>IF(NV54&gt;99,1,0)</f>
        <v/>
      </c>
      <c r="OD54" s="32">
        <f>IF(NZ54&gt;0.0799,1,0)</f>
        <v/>
      </c>
      <c r="OE54" s="32">
        <f>IF(NZ54&gt;OM54,1,0)</f>
        <v/>
      </c>
      <c r="OF54" s="32">
        <f>OC54+OD54+OE54+OA54+OB54</f>
        <v/>
      </c>
      <c r="OG54" s="1">
        <f>ND54+NF54+NH54+NJ54+NL54+NN54+NP54+NR54</f>
        <v/>
      </c>
      <c r="OH54" s="1">
        <f>NE54+NG54+NI54+NK54+NM54+NO54+NQ54+NS54</f>
        <v/>
      </c>
      <c r="OI54" s="1">
        <f>OG54+OH54</f>
        <v/>
      </c>
      <c r="OJ54" s="33">
        <f>OG54/(OG54+OH54)</f>
        <v/>
      </c>
      <c r="OK54" s="3">
        <f>1/OJ54</f>
        <v/>
      </c>
      <c r="OL54" s="1">
        <f>LI54</f>
        <v/>
      </c>
      <c r="OM54" s="79">
        <f>(OJ54*((OL54-1)*0.98))-((1-OJ54)*1)</f>
        <v/>
      </c>
      <c r="ON54" s="34">
        <f>IF(LR54&lt;0.9,0,IF(AND(LR54&gt;1.1),0,1))</f>
        <v/>
      </c>
      <c r="OO54" s="34">
        <f>IF(LS54&lt;0.9,0,IF(AND(LS54&gt;1.1),0,1))</f>
        <v/>
      </c>
      <c r="OP54" s="32">
        <f>IF(OI54&gt;99,1,0)</f>
        <v/>
      </c>
      <c r="OQ54" s="32">
        <f>IF(OM54&gt;0.0799,1,0)</f>
        <v/>
      </c>
      <c r="OR54" s="32">
        <f>IF(OM54&gt;OZ54,1,0)</f>
        <v/>
      </c>
      <c r="OS54" s="32">
        <f>OP54+OQ54+OR54+ON54+OO54</f>
        <v/>
      </c>
      <c r="OT54">
        <f>IF(OF54=5,"BackHome0-0",IF(AND(OS54=5),"BackAway0-0",""))</f>
        <v/>
      </c>
      <c r="OU54">
        <f>IF(OF54=5,KN54,IF(AND(OS54=5),KO54,""))</f>
        <v/>
      </c>
      <c r="OV54">
        <f>IF(OF54=5,"Match Odds",IF(AND(OS54=5),"Match Odds",""))</f>
        <v/>
      </c>
      <c r="OW54">
        <f>IF(OF54=5,KP54,IF(AND(OS54=5),KP54,""))</f>
        <v/>
      </c>
      <c r="OX54">
        <f>IF(OF54=5,"MATCH_ODDS",IF(AND(OS54=5),"MATCH_ODDS",""))</f>
        <v/>
      </c>
      <c r="OY54">
        <f>IF(OF54=5,"BACK",IF(AND(OS54=5),"BACK",""))</f>
        <v/>
      </c>
    </row>
    <row r="55" ht="16.5" customHeight="1" thickBot="1" thickTop="1">
      <c r="A55" s="2" t="n"/>
      <c r="KN55" s="1">
        <f>IF(INDEX(#REF!,MATCH('HT 0-0'!D55,#REF!,0))=INDEX(#REF!,MATCH('HT 0-0'!D55,#REF!,0)),INDEX(#REF!,MATCH('HT 0-0'!D55,#REF!,0)),"ERROR")</f>
        <v/>
      </c>
      <c r="KO55" s="1">
        <f>IF(INDEX(#REF!,MATCH('HT 0-0'!E55,#REF!,0))=INDEX(#REF!,MATCH('HT 0-0'!E55,#REF!,0)),INDEX(#REF!,MATCH('HT 0-0'!E55,#REF!,0)),"ERROR")</f>
        <v/>
      </c>
      <c r="KP55" s="1">
        <f>KN55&amp;" v "&amp;KO55</f>
        <v/>
      </c>
      <c r="KQ55">
        <f>B55&amp;"_"&amp;C55</f>
        <v/>
      </c>
      <c r="KR55" s="1">
        <f>IF((HW55/KK55)&lt;0.335,"G",IF((HW55/KK55)&gt;0.67,"R","A"))</f>
        <v/>
      </c>
      <c r="KS55" s="1">
        <f>IF((HX55/KK55)&lt;0.335,"G",IF((HX55/KK55)&gt;0.67,"R","A"))</f>
        <v/>
      </c>
      <c r="KT55" s="1">
        <f>IF((IH55/KK55)&lt;0.335,"G",IF((IH55/KK55)&gt;0.67,"R","A"))</f>
        <v/>
      </c>
      <c r="KU55" s="1">
        <f>IF((II55/KK55)&lt;0.335,"G",IF((II55/KK55)&gt;0.67,"R","A"))</f>
        <v/>
      </c>
      <c r="KV55" s="1">
        <f>IF((HZ55/KK55)&lt;0.335,"G",IF((HZ55/KK55)&gt;0.67,"R","A"))</f>
        <v/>
      </c>
      <c r="KW55" s="1">
        <f>IF((HY55/KK55)&lt;0.335,"G",IF((HY55/KK55)&gt;0.67,"R","A"))</f>
        <v/>
      </c>
      <c r="KX55" s="1">
        <f>IF((IK55/KK55)&lt;0.335,"G",IF((IK55/KK55)&gt;0.67,"R","A"))</f>
        <v/>
      </c>
      <c r="KY55" s="1">
        <f>IF((IJ55/KK55)&lt;0.335,"G",IF((IJ55/KK55)&gt;0.67,"R","A"))</f>
        <v/>
      </c>
      <c r="KZ55" s="1">
        <f>IF((HQ55/KK55)&lt;0.335,"G",IF((HQ55/KK55)&gt;0.67,"R","A"))</f>
        <v/>
      </c>
      <c r="LA55" s="1">
        <f>IF((IB55/KK55)&lt;0.335,"G",IF((IB55/KK55)&gt;0.67,"R","A"))</f>
        <v/>
      </c>
      <c r="LB55">
        <f>IF(LQ55="0-0",INDEX(Scrape!#REF!,MATCH('HT 0-0'!KP55,Scrape!$B:$B,0)),"")</f>
        <v/>
      </c>
      <c r="LC55">
        <f>IF(LQ55="0-0",INDEX(Scrape!$A:$A,MATCH('HT 0-0'!KP55,Scrape!$B:$B,0)),"")</f>
        <v/>
      </c>
      <c r="LD55">
        <f>IF(LQ55="0-0",INDEX(Scrape!$B:$B,MATCH('HT 0-0'!KP55,Scrape!$B:$B,0)),"")</f>
        <v/>
      </c>
      <c r="LE55">
        <f>IF(LQ55="0-0",INDEX(Scrape!$C:$C,MATCH('HT 0-0'!KP55,Scrape!$B:$B,0)),"")</f>
        <v/>
      </c>
      <c r="LF55">
        <f>IF(LQ55="0-0",INDEX(Scrape!$D:$D,MATCH('HT 0-0'!KP55,Scrape!$B:$B,0)),"")</f>
        <v/>
      </c>
      <c r="LG55">
        <f>IF(LQ55="0-0",INDEX(Scrape!$E:$E,MATCH('HT 0-0'!KP55,Scrape!$B:$B,0)),"")</f>
        <v/>
      </c>
      <c r="LH55">
        <f>IF(LQ55="0-0",INDEX(Scrape!$F:$F,MATCH('HT 0-0'!KP55,Scrape!$B:$B,0)),"")</f>
        <v/>
      </c>
      <c r="LI55">
        <f>IF(LQ55="0-0",INDEX(Scrape!$G:$G,MATCH('HT 0-0'!KP55,Scrape!$B:$B,0)),"")</f>
        <v/>
      </c>
      <c r="LJ55">
        <f>IF(LQ55="0-0",INDEX(Scrape!$H:$H,MATCH('HT 0-0'!KP55,Scrape!$B:$B,0)),"")</f>
        <v/>
      </c>
      <c r="LK55">
        <f>IF(LQ55="0-0",INDEX(Scrape!$I:$I,MATCH('HT 0-0'!KP55,Scrape!$B:$B,0)),"")</f>
        <v/>
      </c>
      <c r="LL55">
        <f>IF(LQ55="0-0",INDEX(Scrape!$J:$J,MATCH('HT 0-0'!KP55,Scrape!$B:$B,0)),"")</f>
        <v/>
      </c>
      <c r="LM55">
        <f>IF(LQ55="0-0",INDEX(Scrape!$K:$K,MATCH('HT 0-0'!KP55,Scrape!$B:$B,0)),"")</f>
        <v/>
      </c>
      <c r="LN55">
        <f>IF(LQ55="0-0",INDEX(Scrape!$L:$L,MATCH('HT 0-0'!KP55,Scrape!$B:$B,0)),"")</f>
        <v/>
      </c>
      <c r="LO55">
        <f>IF(LQ55="0-0",INDEX(Scrape!$M:$M,MATCH('HT 0-0'!KP55,Scrape!$B:$B,0)),"")</f>
        <v/>
      </c>
      <c r="LP55">
        <f>IF(LQ55="0-0",INDEX(Scrape!$N:$N,MATCH('HT 0-0'!KP55,Scrape!$B:$B,0)),"")</f>
        <v/>
      </c>
      <c r="LQ55">
        <f>INDEX(Scrape!$O:$O,MATCH('HT 0-0'!KP55,Scrape!$B:$B,0))</f>
        <v/>
      </c>
      <c r="LR55">
        <f>(1/LJ55)+(1/LI55)+(1/LH55)</f>
        <v/>
      </c>
      <c r="LS55">
        <f>(1/LG55)+(1/LF55)+(1/LE55)</f>
        <v/>
      </c>
      <c r="LT55" s="8">
        <f>IF(INDEX(#REF!,MATCH(KQ55,#REF!,0))=INDEX(#REF!,MATCH(KQ55,#REF!,0)),INDEX(#REF!,MATCH(KQ55,#REF!,0)),"ERROR")</f>
        <v/>
      </c>
      <c r="LU55" s="4">
        <f>IF(KR55="G",2,IF(KR55="R",0.5,IF(KR55="A",1)))</f>
        <v/>
      </c>
      <c r="LV55" s="4">
        <f>IF(KS55="G",0.5,IF(KS55="R",2,IF(KS55="A",1)))</f>
        <v/>
      </c>
      <c r="LW55" s="4">
        <f>IF(KT55="G",2,IF(KT55="R",0.5,IF(KT55="A",1)))</f>
        <v/>
      </c>
      <c r="LX55" s="4">
        <f>IF(KU55="G",0.5,IF(KU55="R",2,IF(KU55="A",1)))</f>
        <v/>
      </c>
      <c r="LY55" s="7">
        <f>(LK55*(LU55+LX55)+(LL55*(LU55+LX55)))</f>
        <v/>
      </c>
      <c r="LZ55" s="7">
        <f>(LN55*(LV55+LW55)+(LO55*(LV55+LW55)))</f>
        <v/>
      </c>
      <c r="MA55" s="11">
        <f>LY55-LZ55</f>
        <v/>
      </c>
      <c r="MB55" s="5">
        <f>MA55+2</f>
        <v/>
      </c>
      <c r="MC55" s="6">
        <f>MA55-2</f>
        <v/>
      </c>
      <c r="MD55" s="4">
        <f>LE55</f>
        <v/>
      </c>
      <c r="ME55" s="9">
        <f>IF(MD55=0,1000,MD55+0.75)</f>
        <v/>
      </c>
      <c r="MF55" s="10">
        <f>IF(MD55=0,0,MD55-0.75)</f>
        <v/>
      </c>
      <c r="MG55" s="4">
        <f>((LM55*(LU55+LX55))-((LP55*(LV55+LW55))))</f>
        <v/>
      </c>
      <c r="MH55" s="9">
        <f>MG55*1.2</f>
        <v/>
      </c>
      <c r="MI55" s="10">
        <f>MG55*0.8</f>
        <v/>
      </c>
      <c r="MJ55">
        <f>IFERROR(OT55,"")</f>
        <v/>
      </c>
      <c r="MK55">
        <f>IFERROR(OU55,"")</f>
        <v/>
      </c>
      <c r="ML55">
        <f>IFERROR(OV55,"")</f>
        <v/>
      </c>
      <c r="MM55">
        <f>IFERROR(OW55,"")</f>
        <v/>
      </c>
      <c r="MN55">
        <f>IFERROR(OX55,"")</f>
        <v/>
      </c>
      <c r="MO55">
        <f>IFERROR(OY55,"")</f>
        <v/>
      </c>
      <c r="MP55" s="1">
        <f>COUNTIFS(#REF!,LT55,#REF!,1,#REF!,"&gt;="&amp;MC55,#REF!,"&lt;="&amp;MB55,#REF!,"&lt;="&amp;ME55,#REF!,"&gt;="&amp;MF55,#REF!,"="&amp;KV55,#REF!,"="&amp;KX55)</f>
        <v/>
      </c>
      <c r="MQ55" s="1">
        <f>COUNTIFS(#REF!,LT55,#REF!,0,#REF!,"&gt;="&amp;MC55,#REF!,"&lt;="&amp;MB55,#REF!,"&lt;="&amp;ME55,#REF!,"&gt;="&amp;MF55,#REF!,"="&amp;KV55,#REF!,"="&amp;KX55)</f>
        <v/>
      </c>
      <c r="MR55" s="1">
        <f>COUNTIFS(#REF!,LT55,#REF!,1,#REF!,"&gt;="&amp;MC55,#REF!,"&lt;="&amp;MB55,#REF!,"&lt;="&amp;ME55,#REF!,"&gt;="&amp;MF55,#REF!,"="&amp;KW55,#REF!,"="&amp;KY55)</f>
        <v/>
      </c>
      <c r="MS55" s="1">
        <f>COUNTIFS(#REF!,LT55,#REF!,0,#REF!,"&gt;="&amp;MC55,#REF!,"&lt;="&amp;MB55,#REF!,"&lt;="&amp;ME55,#REF!,"&gt;="&amp;MF55,#REF!,"="&amp;KW55,#REF!,"="&amp;KY55)</f>
        <v/>
      </c>
      <c r="MT55" s="1">
        <f>COUNTIFS(#REF!,LT55,#REF!,1,#REF!,"&gt;="&amp;MI55,#REF!,"&lt;="&amp;MH55,#REF!,"&lt;="&amp;ME55,#REF!,"&gt;="&amp;MF55)</f>
        <v/>
      </c>
      <c r="MU55" s="1">
        <f>COUNTIFS(#REF!,LT55,#REF!,0,#REF!,"&gt;="&amp;MI55,#REF!,"&lt;="&amp;MH55,#REF!,"&lt;="&amp;ME55,#REF!,"&gt;="&amp;MF55)</f>
        <v/>
      </c>
      <c r="MV55" s="1">
        <f>COUNTIFS(#REF!,LT55,#REF!,1,#REF!,"&gt;="&amp;MI55,#REF!,"&lt;="&amp;MH55,#REF!,"="&amp;KZ55,#REF!,"="&amp;LA55,#REF!,"&lt;="&amp;ME55,#REF!,"&gt;="&amp;MF55)</f>
        <v/>
      </c>
      <c r="MW55" s="1">
        <f>COUNTIFS(#REF!,LT55,#REF!,0,#REF!,"&gt;="&amp;MI55,#REF!,"&lt;="&amp;MH55,#REF!,"="&amp;KZ55,#REF!,"="&amp;LA55,#REF!,"&lt;="&amp;ME55,#REF!,"&gt;="&amp;MF55)</f>
        <v/>
      </c>
      <c r="MX55" s="1">
        <f>COUNTIFS(#REF!,LT55,#REF!,1,#REF!,"&gt;="&amp;MC55,#REF!,"&lt;="&amp;MB55,#REF!,"&lt;="&amp;ME55,#REF!,"&gt;="&amp;MF55)</f>
        <v/>
      </c>
      <c r="MY55" s="1">
        <f>COUNTIFS(#REF!,LT55,#REF!,0,#REF!,"&gt;="&amp;MC55,#REF!,"&lt;="&amp;MB55,#REF!,"&lt;="&amp;ME55,#REF!,"&gt;="&amp;MF55)</f>
        <v/>
      </c>
      <c r="MZ55" s="1">
        <f>COUNTIFS(#REF!,LT55,#REF!,1,#REF!,"&lt;="&amp;ME55,#REF!,"&gt;="&amp;MF55,#REF!,"="&amp;KV55,#REF!,"="&amp;KX55)</f>
        <v/>
      </c>
      <c r="NA55" s="1">
        <f>COUNTIFS(#REF!,LT55,#REF!,0,#REF!,"&lt;="&amp;ME55,#REF!,"&gt;="&amp;MF55,#REF!,"="&amp;KV55,#REF!,"="&amp;KX55)</f>
        <v/>
      </c>
      <c r="NB55" s="1">
        <f>COUNTIFS(#REF!,LT55,#REF!,1,#REF!,"&lt;="&amp;ME55,#REF!,"&gt;="&amp;MF55,#REF!,"="&amp;KW55,#REF!,"="&amp;KY55)</f>
        <v/>
      </c>
      <c r="NC55" s="1">
        <f>COUNTIFS(#REF!,LT55,#REF!,0,#REF!,"&lt;="&amp;ME55,#REF!,"&gt;="&amp;MF55,#REF!,"="&amp;KW55,#REF!,"="&amp;KY55)</f>
        <v/>
      </c>
      <c r="ND55" s="1">
        <f>COUNTIFS(#REF!,LT55,#REF!,1,#REF!,"&gt;="&amp;MC55,#REF!,"&lt;="&amp;MB55,#REF!,"&lt;="&amp;ME55,#REF!,"&gt;="&amp;MF55,#REF!,"="&amp;KV55,#REF!,"="&amp;KX55)</f>
        <v/>
      </c>
      <c r="NE55" s="1">
        <f>COUNTIFS(#REF!,LT55,#REF!,0,#REF!,"&gt;="&amp;MC55,#REF!,"&lt;="&amp;MB55,#REF!,"&lt;="&amp;ME55,#REF!,"&gt;="&amp;MF55,#REF!,"="&amp;KV55,#REF!,"="&amp;KX55)</f>
        <v/>
      </c>
      <c r="NF55" s="1">
        <f>COUNTIFS(#REF!,LT55,#REF!,1,#REF!,"&gt;="&amp;MC55,#REF!,"&lt;="&amp;MB55,#REF!,"&lt;="&amp;ME55,#REF!,"&gt;="&amp;MF55,#REF!,"="&amp;KW55,#REF!,"="&amp;KY55)</f>
        <v/>
      </c>
      <c r="NG55" s="1">
        <f>COUNTIFS(#REF!,LT55,#REF!,0,#REF!,"&gt;="&amp;MC55,#REF!,"&lt;="&amp;MB55,#REF!,"&lt;="&amp;ME55,#REF!,"&gt;="&amp;MF55,#REF!,"="&amp;KW55,#REF!,"="&amp;KY55)</f>
        <v/>
      </c>
      <c r="NH55" s="1">
        <f>COUNTIFS(#REF!,LT55,#REF!,1,#REF!,"&gt;="&amp;MC55,#REF!,"&lt;="&amp;MB55,#REF!,"&lt;="&amp;ME55,#REF!,"&gt;="&amp;MF55,#REF!,"="&amp;KZ55,#REF!,"="&amp;LA55)</f>
        <v/>
      </c>
      <c r="NI55" s="1">
        <f>COUNTIFS(#REF!,LT55,#REF!,0,#REF!,"&gt;="&amp;MC55,#REF!,"&lt;="&amp;MB55,#REF!,"&lt;="&amp;ME55,#REF!,"&gt;="&amp;MF55,#REF!,"="&amp;KZ55,#REF!,"="&amp;LA55)</f>
        <v/>
      </c>
      <c r="NJ55" s="1">
        <f>COUNTIFS(#REF!,LT55,#REF!,1,#REF!,"&gt;="&amp;MI55,#REF!,"&lt;="&amp;MH55,#REF!,"&lt;="&amp;ME55,#REF!,"&gt;="&amp;MF55)</f>
        <v/>
      </c>
      <c r="NK55" s="1">
        <f>COUNTIFS(#REF!,LT55,#REF!,0,#REF!,"&gt;="&amp;MI55,#REF!,"&lt;="&amp;MH55,#REF!,"&lt;="&amp;ME55,#REF!,"&gt;="&amp;MF55)</f>
        <v/>
      </c>
      <c r="NL55" s="1">
        <f>COUNTIFS(#REF!,LT55,#REF!,1,#REF!,"&gt;="&amp;MI55,#REF!,"&lt;="&amp;MH55,#REF!,"="&amp;KZ55,#REF!,"="&amp;LA55,#REF!,"&lt;="&amp;ME55,#REF!,"&gt;="&amp;MF55)</f>
        <v/>
      </c>
      <c r="NM55" s="1">
        <f>COUNTIFS(#REF!,LT55,#REF!,0,#REF!,"&gt;="&amp;MI55,#REF!,"&lt;="&amp;MH55,#REF!,"="&amp;KZ55,#REF!,"="&amp;LA55,#REF!,"&lt;="&amp;ME55,#REF!,"&gt;="&amp;MF55)</f>
        <v/>
      </c>
      <c r="NN55" s="1">
        <f>COUNTIFS(#REF!,LT55,#REF!,1,#REF!,"&gt;="&amp;MC55,#REF!,"&lt;="&amp;MB55,#REF!,"&lt;="&amp;ME55,#REF!,"&gt;="&amp;MF55)</f>
        <v/>
      </c>
      <c r="NO55" s="1">
        <f>COUNTIFS(#REF!,LT55,#REF!,0,#REF!,"&gt;="&amp;MC55,#REF!,"&lt;="&amp;MB55,#REF!,"&lt;="&amp;ME55,#REF!,"&gt;="&amp;MF55)</f>
        <v/>
      </c>
      <c r="NP55" s="1">
        <f>COUNTIFS(#REF!,LT55,#REF!,1,#REF!,"&lt;="&amp;ME55,#REF!,"&gt;="&amp;MF55,#REF!,"="&amp;KV55,#REF!,"="&amp;KX55)</f>
        <v/>
      </c>
      <c r="NQ55" s="1">
        <f>COUNTIFS(#REF!,LT55,#REF!,0,#REF!,"&lt;="&amp;ME55,#REF!,"&gt;="&amp;MF55,#REF!,"="&amp;KV55,#REF!,"="&amp;KX55)</f>
        <v/>
      </c>
      <c r="NR55" s="1">
        <f>COUNTIFS(#REF!,LT55,#REF!,1,#REF!,"&lt;="&amp;ME55,#REF!,"&gt;="&amp;MF55,#REF!,"="&amp;KW55,#REF!,"="&amp;KY55)</f>
        <v/>
      </c>
      <c r="NS55" s="1">
        <f>COUNTIFS(#REF!,LT55,#REF!,0,#REF!,"&lt;="&amp;ME55,#REF!,"&gt;="&amp;MF55,#REF!,"="&amp;KW55,#REF!,"="&amp;KY55)</f>
        <v/>
      </c>
      <c r="NT55" s="1">
        <f>MP55+MR55+MT55+MV55+MX55+MZ55+NB55</f>
        <v/>
      </c>
      <c r="NU55" s="1">
        <f>MQ55+MS55+MU55+MW55+MY55+NA55+NC55</f>
        <v/>
      </c>
      <c r="NV55" s="1">
        <f>NT55+NU55</f>
        <v/>
      </c>
      <c r="NW55" s="33">
        <f>NT55/(NT55+NU55)</f>
        <v/>
      </c>
      <c r="NX55" s="3">
        <f>1/NW55</f>
        <v/>
      </c>
      <c r="NY55" s="1">
        <f>LH55</f>
        <v/>
      </c>
      <c r="NZ55" s="79">
        <f>(NW55*((NY55-1)*0.98))-((1-NW55)*1)</f>
        <v/>
      </c>
      <c r="OA55" s="34">
        <f>IF(LR55&lt;0.9,0,IF(AND(LR55&gt;1.1),0,1))</f>
        <v/>
      </c>
      <c r="OB55" s="34">
        <f>IF(LS55&lt;0.9,0,IF(AND(LS55&gt;1.1),0,1))</f>
        <v/>
      </c>
      <c r="OC55" s="32">
        <f>IF(NV55&gt;99,1,0)</f>
        <v/>
      </c>
      <c r="OD55" s="32">
        <f>IF(NZ55&gt;0.0799,1,0)</f>
        <v/>
      </c>
      <c r="OE55" s="32">
        <f>IF(NZ55&gt;OM55,1,0)</f>
        <v/>
      </c>
      <c r="OF55" s="32">
        <f>OC55+OD55+OE55+OA55+OB55</f>
        <v/>
      </c>
      <c r="OG55" s="1">
        <f>ND55+NF55+NH55+NJ55+NL55+NN55+NP55+NR55</f>
        <v/>
      </c>
      <c r="OH55" s="1">
        <f>NE55+NG55+NI55+NK55+NM55+NO55+NQ55+NS55</f>
        <v/>
      </c>
      <c r="OI55" s="1">
        <f>OG55+OH55</f>
        <v/>
      </c>
      <c r="OJ55" s="33">
        <f>OG55/(OG55+OH55)</f>
        <v/>
      </c>
      <c r="OK55" s="3">
        <f>1/OJ55</f>
        <v/>
      </c>
      <c r="OL55" s="1">
        <f>LI55</f>
        <v/>
      </c>
      <c r="OM55" s="79">
        <f>(OJ55*((OL55-1)*0.98))-((1-OJ55)*1)</f>
        <v/>
      </c>
      <c r="ON55" s="34">
        <f>IF(LR55&lt;0.9,0,IF(AND(LR55&gt;1.1),0,1))</f>
        <v/>
      </c>
      <c r="OO55" s="34">
        <f>IF(LS55&lt;0.9,0,IF(AND(LS55&gt;1.1),0,1))</f>
        <v/>
      </c>
      <c r="OP55" s="32">
        <f>IF(OI55&gt;99,1,0)</f>
        <v/>
      </c>
      <c r="OQ55" s="32">
        <f>IF(OM55&gt;0.0799,1,0)</f>
        <v/>
      </c>
      <c r="OR55" s="32">
        <f>IF(OM55&gt;OZ55,1,0)</f>
        <v/>
      </c>
      <c r="OS55" s="32">
        <f>OP55+OQ55+OR55+ON55+OO55</f>
        <v/>
      </c>
      <c r="OT55">
        <f>IF(OF55=5,"BackHome0-0",IF(AND(OS55=5),"BackAway0-0",""))</f>
        <v/>
      </c>
      <c r="OU55">
        <f>IF(OF55=5,KN55,IF(AND(OS55=5),KO55,""))</f>
        <v/>
      </c>
      <c r="OV55">
        <f>IF(OF55=5,"Match Odds",IF(AND(OS55=5),"Match Odds",""))</f>
        <v/>
      </c>
      <c r="OW55">
        <f>IF(OF55=5,KP55,IF(AND(OS55=5),KP55,""))</f>
        <v/>
      </c>
      <c r="OX55">
        <f>IF(OF55=5,"MATCH_ODDS",IF(AND(OS55=5),"MATCH_ODDS",""))</f>
        <v/>
      </c>
      <c r="OY55">
        <f>IF(OF55=5,"BACK",IF(AND(OS55=5),"BACK",""))</f>
        <v/>
      </c>
    </row>
    <row r="56" ht="18" customHeight="1" thickBot="1" thickTop="1">
      <c r="A56" s="2" t="n"/>
      <c r="KN56" s="1">
        <f>IF(INDEX(#REF!,MATCH('HT 0-0'!D56,#REF!,0))=INDEX(#REF!,MATCH('HT 0-0'!D56,#REF!,0)),INDEX(#REF!,MATCH('HT 0-0'!D56,#REF!,0)),"ERROR")</f>
        <v/>
      </c>
      <c r="KO56" s="1">
        <f>IF(INDEX(#REF!,MATCH('HT 0-0'!E56,#REF!,0))=INDEX(#REF!,MATCH('HT 0-0'!E56,#REF!,0)),INDEX(#REF!,MATCH('HT 0-0'!E56,#REF!,0)),"ERROR")</f>
        <v/>
      </c>
      <c r="KP56" s="1">
        <f>KN56&amp;" v "&amp;KO56</f>
        <v/>
      </c>
      <c r="KQ56">
        <f>B56&amp;"_"&amp;C56</f>
        <v/>
      </c>
      <c r="KR56" s="1">
        <f>IF((HW56/KK56)&lt;0.335,"G",IF((HW56/KK56)&gt;0.67,"R","A"))</f>
        <v/>
      </c>
      <c r="KS56" s="1">
        <f>IF((HX56/KK56)&lt;0.335,"G",IF((HX56/KK56)&gt;0.67,"R","A"))</f>
        <v/>
      </c>
      <c r="KT56" s="1">
        <f>IF((IH56/KK56)&lt;0.335,"G",IF((IH56/KK56)&gt;0.67,"R","A"))</f>
        <v/>
      </c>
      <c r="KU56" s="1">
        <f>IF((II56/KK56)&lt;0.335,"G",IF((II56/KK56)&gt;0.67,"R","A"))</f>
        <v/>
      </c>
      <c r="KV56" s="1">
        <f>IF((HZ56/KK56)&lt;0.335,"G",IF((HZ56/KK56)&gt;0.67,"R","A"))</f>
        <v/>
      </c>
      <c r="KW56" s="1">
        <f>IF((HY56/KK56)&lt;0.335,"G",IF((HY56/KK56)&gt;0.67,"R","A"))</f>
        <v/>
      </c>
      <c r="KX56" s="1">
        <f>IF((IK56/KK56)&lt;0.335,"G",IF((IK56/KK56)&gt;0.67,"R","A"))</f>
        <v/>
      </c>
      <c r="KY56" s="1">
        <f>IF((IJ56/KK56)&lt;0.335,"G",IF((IJ56/KK56)&gt;0.67,"R","A"))</f>
        <v/>
      </c>
      <c r="KZ56" s="1">
        <f>IF((HQ56/KK56)&lt;0.335,"G",IF((HQ56/KK56)&gt;0.67,"R","A"))</f>
        <v/>
      </c>
      <c r="LA56" s="1">
        <f>IF((IB56/KK56)&lt;0.335,"G",IF((IB56/KK56)&gt;0.67,"R","A"))</f>
        <v/>
      </c>
      <c r="LB56">
        <f>IF(LQ56="0-0",INDEX(Scrape!#REF!,MATCH('HT 0-0'!KP56,Scrape!$B:$B,0)),"")</f>
        <v/>
      </c>
      <c r="LC56">
        <f>IF(LQ56="0-0",INDEX(Scrape!$A:$A,MATCH('HT 0-0'!KP56,Scrape!$B:$B,0)),"")</f>
        <v/>
      </c>
      <c r="LD56">
        <f>IF(LQ56="0-0",INDEX(Scrape!$B:$B,MATCH('HT 0-0'!KP56,Scrape!$B:$B,0)),"")</f>
        <v/>
      </c>
      <c r="LE56">
        <f>IF(LQ56="0-0",INDEX(Scrape!$C:$C,MATCH('HT 0-0'!KP56,Scrape!$B:$B,0)),"")</f>
        <v/>
      </c>
      <c r="LF56">
        <f>IF(LQ56="0-0",INDEX(Scrape!$D:$D,MATCH('HT 0-0'!KP56,Scrape!$B:$B,0)),"")</f>
        <v/>
      </c>
      <c r="LG56">
        <f>IF(LQ56="0-0",INDEX(Scrape!$E:$E,MATCH('HT 0-0'!KP56,Scrape!$B:$B,0)),"")</f>
        <v/>
      </c>
      <c r="LH56">
        <f>IF(LQ56="0-0",INDEX(Scrape!$F:$F,MATCH('HT 0-0'!KP56,Scrape!$B:$B,0)),"")</f>
        <v/>
      </c>
      <c r="LI56">
        <f>IF(LQ56="0-0",INDEX(Scrape!$G:$G,MATCH('HT 0-0'!KP56,Scrape!$B:$B,0)),"")</f>
        <v/>
      </c>
      <c r="LJ56">
        <f>IF(LQ56="0-0",INDEX(Scrape!$H:$H,MATCH('HT 0-0'!KP56,Scrape!$B:$B,0)),"")</f>
        <v/>
      </c>
      <c r="LK56">
        <f>IF(LQ56="0-0",INDEX(Scrape!$I:$I,MATCH('HT 0-0'!KP56,Scrape!$B:$B,0)),"")</f>
        <v/>
      </c>
      <c r="LL56">
        <f>IF(LQ56="0-0",INDEX(Scrape!$J:$J,MATCH('HT 0-0'!KP56,Scrape!$B:$B,0)),"")</f>
        <v/>
      </c>
      <c r="LM56">
        <f>IF(LQ56="0-0",INDEX(Scrape!$K:$K,MATCH('HT 0-0'!KP56,Scrape!$B:$B,0)),"")</f>
        <v/>
      </c>
      <c r="LN56">
        <f>IF(LQ56="0-0",INDEX(Scrape!$L:$L,MATCH('HT 0-0'!KP56,Scrape!$B:$B,0)),"")</f>
        <v/>
      </c>
      <c r="LO56">
        <f>IF(LQ56="0-0",INDEX(Scrape!$M:$M,MATCH('HT 0-0'!KP56,Scrape!$B:$B,0)),"")</f>
        <v/>
      </c>
      <c r="LP56">
        <f>IF(LQ56="0-0",INDEX(Scrape!$N:$N,MATCH('HT 0-0'!KP56,Scrape!$B:$B,0)),"")</f>
        <v/>
      </c>
      <c r="LQ56">
        <f>INDEX(Scrape!$O:$O,MATCH('HT 0-0'!KP56,Scrape!$B:$B,0))</f>
        <v/>
      </c>
      <c r="LR56">
        <f>(1/LJ56)+(1/LI56)+(1/LH56)</f>
        <v/>
      </c>
      <c r="LS56">
        <f>(1/LG56)+(1/LF56)+(1/LE56)</f>
        <v/>
      </c>
      <c r="LT56" s="8">
        <f>IF(INDEX(#REF!,MATCH(KQ56,#REF!,0))=INDEX(#REF!,MATCH(KQ56,#REF!,0)),INDEX(#REF!,MATCH(KQ56,#REF!,0)),"ERROR")</f>
        <v/>
      </c>
      <c r="LU56" s="4">
        <f>IF(KR56="G",2,IF(KR56="R",0.5,IF(KR56="A",1)))</f>
        <v/>
      </c>
      <c r="LV56" s="4">
        <f>IF(KS56="G",0.5,IF(KS56="R",2,IF(KS56="A",1)))</f>
        <v/>
      </c>
      <c r="LW56" s="4">
        <f>IF(KT56="G",2,IF(KT56="R",0.5,IF(KT56="A",1)))</f>
        <v/>
      </c>
      <c r="LX56" s="4">
        <f>IF(KU56="G",0.5,IF(KU56="R",2,IF(KU56="A",1)))</f>
        <v/>
      </c>
      <c r="LY56" s="7">
        <f>(LK56*(LU56+LX56)+(LL56*(LU56+LX56)))</f>
        <v/>
      </c>
      <c r="LZ56" s="7">
        <f>(LN56*(LV56+LW56)+(LO56*(LV56+LW56)))</f>
        <v/>
      </c>
      <c r="MA56" s="11">
        <f>LY56-LZ56</f>
        <v/>
      </c>
      <c r="MB56" s="5">
        <f>MA56+2</f>
        <v/>
      </c>
      <c r="MC56" s="6">
        <f>MA56-2</f>
        <v/>
      </c>
      <c r="MD56" s="4">
        <f>LE56</f>
        <v/>
      </c>
      <c r="ME56" s="9">
        <f>IF(MD56=0,1000,MD56+0.75)</f>
        <v/>
      </c>
      <c r="MF56" s="10">
        <f>IF(MD56=0,0,MD56-0.75)</f>
        <v/>
      </c>
      <c r="MG56" s="4">
        <f>((LM56*(LU56+LX56))-((LP56*(LV56+LW56))))</f>
        <v/>
      </c>
      <c r="MH56" s="9">
        <f>MG56*1.2</f>
        <v/>
      </c>
      <c r="MI56" s="10">
        <f>MG56*0.8</f>
        <v/>
      </c>
      <c r="MJ56">
        <f>IFERROR(OT56,"")</f>
        <v/>
      </c>
      <c r="MK56">
        <f>IFERROR(OU56,"")</f>
        <v/>
      </c>
      <c r="ML56">
        <f>IFERROR(OV56,"")</f>
        <v/>
      </c>
      <c r="MM56">
        <f>IFERROR(OW56,"")</f>
        <v/>
      </c>
      <c r="MN56">
        <f>IFERROR(OX56,"")</f>
        <v/>
      </c>
      <c r="MO56">
        <f>IFERROR(OY56,"")</f>
        <v/>
      </c>
      <c r="MP56" s="1">
        <f>COUNTIFS(#REF!,LT56,#REF!,1,#REF!,"&gt;="&amp;MC56,#REF!,"&lt;="&amp;MB56,#REF!,"&lt;="&amp;ME56,#REF!,"&gt;="&amp;MF56,#REF!,"="&amp;KV56,#REF!,"="&amp;KX56)</f>
        <v/>
      </c>
      <c r="MQ56" s="1">
        <f>COUNTIFS(#REF!,LT56,#REF!,0,#REF!,"&gt;="&amp;MC56,#REF!,"&lt;="&amp;MB56,#REF!,"&lt;="&amp;ME56,#REF!,"&gt;="&amp;MF56,#REF!,"="&amp;KV56,#REF!,"="&amp;KX56)</f>
        <v/>
      </c>
      <c r="MR56" s="1">
        <f>COUNTIFS(#REF!,LT56,#REF!,1,#REF!,"&gt;="&amp;MC56,#REF!,"&lt;="&amp;MB56,#REF!,"&lt;="&amp;ME56,#REF!,"&gt;="&amp;MF56,#REF!,"="&amp;KW56,#REF!,"="&amp;KY56)</f>
        <v/>
      </c>
      <c r="MS56" s="1">
        <f>COUNTIFS(#REF!,LT56,#REF!,0,#REF!,"&gt;="&amp;MC56,#REF!,"&lt;="&amp;MB56,#REF!,"&lt;="&amp;ME56,#REF!,"&gt;="&amp;MF56,#REF!,"="&amp;KW56,#REF!,"="&amp;KY56)</f>
        <v/>
      </c>
      <c r="MT56" s="1">
        <f>COUNTIFS(#REF!,LT56,#REF!,1,#REF!,"&gt;="&amp;MI56,#REF!,"&lt;="&amp;MH56,#REF!,"&lt;="&amp;ME56,#REF!,"&gt;="&amp;MF56)</f>
        <v/>
      </c>
      <c r="MU56" s="1">
        <f>COUNTIFS(#REF!,LT56,#REF!,0,#REF!,"&gt;="&amp;MI56,#REF!,"&lt;="&amp;MH56,#REF!,"&lt;="&amp;ME56,#REF!,"&gt;="&amp;MF56)</f>
        <v/>
      </c>
      <c r="MV56" s="1">
        <f>COUNTIFS(#REF!,LT56,#REF!,1,#REF!,"&gt;="&amp;MI56,#REF!,"&lt;="&amp;MH56,#REF!,"="&amp;KZ56,#REF!,"="&amp;LA56,#REF!,"&lt;="&amp;ME56,#REF!,"&gt;="&amp;MF56)</f>
        <v/>
      </c>
      <c r="MW56" s="1">
        <f>COUNTIFS(#REF!,LT56,#REF!,0,#REF!,"&gt;="&amp;MI56,#REF!,"&lt;="&amp;MH56,#REF!,"="&amp;KZ56,#REF!,"="&amp;LA56,#REF!,"&lt;="&amp;ME56,#REF!,"&gt;="&amp;MF56)</f>
        <v/>
      </c>
      <c r="MX56" s="1">
        <f>COUNTIFS(#REF!,LT56,#REF!,1,#REF!,"&gt;="&amp;MC56,#REF!,"&lt;="&amp;MB56,#REF!,"&lt;="&amp;ME56,#REF!,"&gt;="&amp;MF56)</f>
        <v/>
      </c>
      <c r="MY56" s="1">
        <f>COUNTIFS(#REF!,LT56,#REF!,0,#REF!,"&gt;="&amp;MC56,#REF!,"&lt;="&amp;MB56,#REF!,"&lt;="&amp;ME56,#REF!,"&gt;="&amp;MF56)</f>
        <v/>
      </c>
      <c r="MZ56" s="1">
        <f>COUNTIFS(#REF!,LT56,#REF!,1,#REF!,"&lt;="&amp;ME56,#REF!,"&gt;="&amp;MF56,#REF!,"="&amp;KV56,#REF!,"="&amp;KX56)</f>
        <v/>
      </c>
      <c r="NA56" s="1">
        <f>COUNTIFS(#REF!,LT56,#REF!,0,#REF!,"&lt;="&amp;ME56,#REF!,"&gt;="&amp;MF56,#REF!,"="&amp;KV56,#REF!,"="&amp;KX56)</f>
        <v/>
      </c>
      <c r="NB56" s="1">
        <f>COUNTIFS(#REF!,LT56,#REF!,1,#REF!,"&lt;="&amp;ME56,#REF!,"&gt;="&amp;MF56,#REF!,"="&amp;KW56,#REF!,"="&amp;KY56)</f>
        <v/>
      </c>
      <c r="NC56" s="1">
        <f>COUNTIFS(#REF!,LT56,#REF!,0,#REF!,"&lt;="&amp;ME56,#REF!,"&gt;="&amp;MF56,#REF!,"="&amp;KW56,#REF!,"="&amp;KY56)</f>
        <v/>
      </c>
      <c r="ND56" s="1">
        <f>COUNTIFS(#REF!,LT56,#REF!,1,#REF!,"&gt;="&amp;MC56,#REF!,"&lt;="&amp;MB56,#REF!,"&lt;="&amp;ME56,#REF!,"&gt;="&amp;MF56,#REF!,"="&amp;KV56,#REF!,"="&amp;KX56)</f>
        <v/>
      </c>
      <c r="NE56" s="1">
        <f>COUNTIFS(#REF!,LT56,#REF!,0,#REF!,"&gt;="&amp;MC56,#REF!,"&lt;="&amp;MB56,#REF!,"&lt;="&amp;ME56,#REF!,"&gt;="&amp;MF56,#REF!,"="&amp;KV56,#REF!,"="&amp;KX56)</f>
        <v/>
      </c>
      <c r="NF56" s="1">
        <f>COUNTIFS(#REF!,LT56,#REF!,1,#REF!,"&gt;="&amp;MC56,#REF!,"&lt;="&amp;MB56,#REF!,"&lt;="&amp;ME56,#REF!,"&gt;="&amp;MF56,#REF!,"="&amp;KW56,#REF!,"="&amp;KY56)</f>
        <v/>
      </c>
      <c r="NG56" s="1">
        <f>COUNTIFS(#REF!,LT56,#REF!,0,#REF!,"&gt;="&amp;MC56,#REF!,"&lt;="&amp;MB56,#REF!,"&lt;="&amp;ME56,#REF!,"&gt;="&amp;MF56,#REF!,"="&amp;KW56,#REF!,"="&amp;KY56)</f>
        <v/>
      </c>
      <c r="NH56" s="1">
        <f>COUNTIFS(#REF!,LT56,#REF!,1,#REF!,"&gt;="&amp;MC56,#REF!,"&lt;="&amp;MB56,#REF!,"&lt;="&amp;ME56,#REF!,"&gt;="&amp;MF56,#REF!,"="&amp;KZ56,#REF!,"="&amp;LA56)</f>
        <v/>
      </c>
      <c r="NI56" s="1">
        <f>COUNTIFS(#REF!,LT56,#REF!,0,#REF!,"&gt;="&amp;MC56,#REF!,"&lt;="&amp;MB56,#REF!,"&lt;="&amp;ME56,#REF!,"&gt;="&amp;MF56,#REF!,"="&amp;KZ56,#REF!,"="&amp;LA56)</f>
        <v/>
      </c>
      <c r="NJ56" s="1">
        <f>COUNTIFS(#REF!,LT56,#REF!,1,#REF!,"&gt;="&amp;MI56,#REF!,"&lt;="&amp;MH56,#REF!,"&lt;="&amp;ME56,#REF!,"&gt;="&amp;MF56)</f>
        <v/>
      </c>
      <c r="NK56" s="1">
        <f>COUNTIFS(#REF!,LT56,#REF!,0,#REF!,"&gt;="&amp;MI56,#REF!,"&lt;="&amp;MH56,#REF!,"&lt;="&amp;ME56,#REF!,"&gt;="&amp;MF56)</f>
        <v/>
      </c>
      <c r="NL56" s="1">
        <f>COUNTIFS(#REF!,LT56,#REF!,1,#REF!,"&gt;="&amp;MI56,#REF!,"&lt;="&amp;MH56,#REF!,"="&amp;KZ56,#REF!,"="&amp;LA56,#REF!,"&lt;="&amp;ME56,#REF!,"&gt;="&amp;MF56)</f>
        <v/>
      </c>
      <c r="NM56" s="1">
        <f>COUNTIFS(#REF!,LT56,#REF!,0,#REF!,"&gt;="&amp;MI56,#REF!,"&lt;="&amp;MH56,#REF!,"="&amp;KZ56,#REF!,"="&amp;LA56,#REF!,"&lt;="&amp;ME56,#REF!,"&gt;="&amp;MF56)</f>
        <v/>
      </c>
      <c r="NN56" s="1">
        <f>COUNTIFS(#REF!,LT56,#REF!,1,#REF!,"&gt;="&amp;MC56,#REF!,"&lt;="&amp;MB56,#REF!,"&lt;="&amp;ME56,#REF!,"&gt;="&amp;MF56)</f>
        <v/>
      </c>
      <c r="NO56" s="1">
        <f>COUNTIFS(#REF!,LT56,#REF!,0,#REF!,"&gt;="&amp;MC56,#REF!,"&lt;="&amp;MB56,#REF!,"&lt;="&amp;ME56,#REF!,"&gt;="&amp;MF56)</f>
        <v/>
      </c>
      <c r="NP56" s="1">
        <f>COUNTIFS(#REF!,LT56,#REF!,1,#REF!,"&lt;="&amp;ME56,#REF!,"&gt;="&amp;MF56,#REF!,"="&amp;KV56,#REF!,"="&amp;KX56)</f>
        <v/>
      </c>
      <c r="NQ56" s="1">
        <f>COUNTIFS(#REF!,LT56,#REF!,0,#REF!,"&lt;="&amp;ME56,#REF!,"&gt;="&amp;MF56,#REF!,"="&amp;KV56,#REF!,"="&amp;KX56)</f>
        <v/>
      </c>
      <c r="NR56" s="1">
        <f>COUNTIFS(#REF!,LT56,#REF!,1,#REF!,"&lt;="&amp;ME56,#REF!,"&gt;="&amp;MF56,#REF!,"="&amp;KW56,#REF!,"="&amp;KY56)</f>
        <v/>
      </c>
      <c r="NS56" s="1">
        <f>COUNTIFS(#REF!,LT56,#REF!,0,#REF!,"&lt;="&amp;ME56,#REF!,"&gt;="&amp;MF56,#REF!,"="&amp;KW56,#REF!,"="&amp;KY56)</f>
        <v/>
      </c>
      <c r="NT56" s="1">
        <f>MP56+MR56+MT56+MV56+MX56+MZ56+NB56</f>
        <v/>
      </c>
      <c r="NU56" s="1">
        <f>MQ56+MS56+MU56+MW56+MY56+NA56+NC56</f>
        <v/>
      </c>
      <c r="NV56" s="1">
        <f>NT56+NU56</f>
        <v/>
      </c>
      <c r="NW56" s="33">
        <f>NT56/(NT56+NU56)</f>
        <v/>
      </c>
      <c r="NX56" s="3">
        <f>1/NW56</f>
        <v/>
      </c>
      <c r="NY56" s="1">
        <f>LH56</f>
        <v/>
      </c>
      <c r="NZ56" s="79">
        <f>(NW56*((NY56-1)*0.98))-((1-NW56)*1)</f>
        <v/>
      </c>
      <c r="OA56" s="34">
        <f>IF(LR56&lt;0.9,0,IF(AND(LR56&gt;1.1),0,1))</f>
        <v/>
      </c>
      <c r="OB56" s="34">
        <f>IF(LS56&lt;0.9,0,IF(AND(LS56&gt;1.1),0,1))</f>
        <v/>
      </c>
      <c r="OC56" s="32">
        <f>IF(NV56&gt;99,1,0)</f>
        <v/>
      </c>
      <c r="OD56" s="32">
        <f>IF(NZ56&gt;0.0799,1,0)</f>
        <v/>
      </c>
      <c r="OE56" s="32">
        <f>IF(NZ56&gt;OM56,1,0)</f>
        <v/>
      </c>
      <c r="OF56" s="32">
        <f>OC56+OD56+OE56+OA56+OB56</f>
        <v/>
      </c>
      <c r="OG56" s="1">
        <f>ND56+NF56+NH56+NJ56+NL56+NN56+NP56+NR56</f>
        <v/>
      </c>
      <c r="OH56" s="1">
        <f>NE56+NG56+NI56+NK56+NM56+NO56+NQ56+NS56</f>
        <v/>
      </c>
      <c r="OI56" s="1">
        <f>OG56+OH56</f>
        <v/>
      </c>
      <c r="OJ56" s="33">
        <f>OG56/(OG56+OH56)</f>
        <v/>
      </c>
      <c r="OK56" s="3">
        <f>1/OJ56</f>
        <v/>
      </c>
      <c r="OL56" s="1">
        <f>LI56</f>
        <v/>
      </c>
      <c r="OM56" s="79">
        <f>(OJ56*((OL56-1)*0.98))-((1-OJ56)*1)</f>
        <v/>
      </c>
      <c r="ON56" s="34">
        <f>IF(LR56&lt;0.9,0,IF(AND(LR56&gt;1.1),0,1))</f>
        <v/>
      </c>
      <c r="OO56" s="34">
        <f>IF(LS56&lt;0.9,0,IF(AND(LS56&gt;1.1),0,1))</f>
        <v/>
      </c>
      <c r="OP56" s="32">
        <f>IF(OI56&gt;99,1,0)</f>
        <v/>
      </c>
      <c r="OQ56" s="32">
        <f>IF(OM56&gt;0.0799,1,0)</f>
        <v/>
      </c>
      <c r="OR56" s="32">
        <f>IF(OM56&gt;OZ56,1,0)</f>
        <v/>
      </c>
      <c r="OS56" s="32">
        <f>OP56+OQ56+OR56+ON56+OO56</f>
        <v/>
      </c>
      <c r="OT56">
        <f>IF(OF56=5,"BackHome0-0",IF(AND(OS56=5),"BackAway0-0",""))</f>
        <v/>
      </c>
      <c r="OU56">
        <f>IF(OF56=5,KN56,IF(AND(OS56=5),KO56,""))</f>
        <v/>
      </c>
      <c r="OV56">
        <f>IF(OF56=5,"Match Odds",IF(AND(OS56=5),"Match Odds",""))</f>
        <v/>
      </c>
      <c r="OW56">
        <f>IF(OF56=5,KP56,IF(AND(OS56=5),KP56,""))</f>
        <v/>
      </c>
      <c r="OX56">
        <f>IF(OF56=5,"MATCH_ODDS",IF(AND(OS56=5),"MATCH_ODDS",""))</f>
        <v/>
      </c>
      <c r="OY56">
        <f>IF(OF56=5,"BACK",IF(AND(OS56=5),"BACK",""))</f>
        <v/>
      </c>
    </row>
    <row r="57" ht="16.5" customHeight="1" thickBot="1" thickTop="1">
      <c r="A57" s="2" t="n"/>
      <c r="KN57" s="1">
        <f>IF(INDEX(#REF!,MATCH('HT 0-0'!D57,#REF!,0))=INDEX(#REF!,MATCH('HT 0-0'!D57,#REF!,0)),INDEX(#REF!,MATCH('HT 0-0'!D57,#REF!,0)),"ERROR")</f>
        <v/>
      </c>
      <c r="KO57" s="1">
        <f>IF(INDEX(#REF!,MATCH('HT 0-0'!E57,#REF!,0))=INDEX(#REF!,MATCH('HT 0-0'!E57,#REF!,0)),INDEX(#REF!,MATCH('HT 0-0'!E57,#REF!,0)),"ERROR")</f>
        <v/>
      </c>
      <c r="KP57" s="1">
        <f>KN57&amp;" v "&amp;KO57</f>
        <v/>
      </c>
      <c r="KQ57">
        <f>B57&amp;"_"&amp;C57</f>
        <v/>
      </c>
      <c r="KR57" s="1">
        <f>IF((HW57/KK57)&lt;0.335,"G",IF((HW57/KK57)&gt;0.67,"R","A"))</f>
        <v/>
      </c>
      <c r="KS57" s="1">
        <f>IF((HX57/KK57)&lt;0.335,"G",IF((HX57/KK57)&gt;0.67,"R","A"))</f>
        <v/>
      </c>
      <c r="KT57" s="1">
        <f>IF((IH57/KK57)&lt;0.335,"G",IF((IH57/KK57)&gt;0.67,"R","A"))</f>
        <v/>
      </c>
      <c r="KU57" s="1">
        <f>IF((II57/KK57)&lt;0.335,"G",IF((II57/KK57)&gt;0.67,"R","A"))</f>
        <v/>
      </c>
      <c r="KV57" s="1">
        <f>IF((HZ57/KK57)&lt;0.335,"G",IF((HZ57/KK57)&gt;0.67,"R","A"))</f>
        <v/>
      </c>
      <c r="KW57" s="1">
        <f>IF((HY57/KK57)&lt;0.335,"G",IF((HY57/KK57)&gt;0.67,"R","A"))</f>
        <v/>
      </c>
      <c r="KX57" s="1">
        <f>IF((IK57/KK57)&lt;0.335,"G",IF((IK57/KK57)&gt;0.67,"R","A"))</f>
        <v/>
      </c>
      <c r="KY57" s="1">
        <f>IF((IJ57/KK57)&lt;0.335,"G",IF((IJ57/KK57)&gt;0.67,"R","A"))</f>
        <v/>
      </c>
      <c r="KZ57" s="1">
        <f>IF((HQ57/KK57)&lt;0.335,"G",IF((HQ57/KK57)&gt;0.67,"R","A"))</f>
        <v/>
      </c>
      <c r="LA57" s="1">
        <f>IF((IB57/KK57)&lt;0.335,"G",IF((IB57/KK57)&gt;0.67,"R","A"))</f>
        <v/>
      </c>
      <c r="LB57">
        <f>IF(LQ57="0-0",INDEX(Scrape!#REF!,MATCH('HT 0-0'!KP57,Scrape!$B:$B,0)),"")</f>
        <v/>
      </c>
      <c r="LC57">
        <f>IF(LQ57="0-0",INDEX(Scrape!$A:$A,MATCH('HT 0-0'!KP57,Scrape!$B:$B,0)),"")</f>
        <v/>
      </c>
      <c r="LD57">
        <f>IF(LQ57="0-0",INDEX(Scrape!$B:$B,MATCH('HT 0-0'!KP57,Scrape!$B:$B,0)),"")</f>
        <v/>
      </c>
      <c r="LE57">
        <f>IF(LQ57="0-0",INDEX(Scrape!$C:$C,MATCH('HT 0-0'!KP57,Scrape!$B:$B,0)),"")</f>
        <v/>
      </c>
      <c r="LF57">
        <f>IF(LQ57="0-0",INDEX(Scrape!$D:$D,MATCH('HT 0-0'!KP57,Scrape!$B:$B,0)),"")</f>
        <v/>
      </c>
      <c r="LG57">
        <f>IF(LQ57="0-0",INDEX(Scrape!$E:$E,MATCH('HT 0-0'!KP57,Scrape!$B:$B,0)),"")</f>
        <v/>
      </c>
      <c r="LH57">
        <f>IF(LQ57="0-0",INDEX(Scrape!$F:$F,MATCH('HT 0-0'!KP57,Scrape!$B:$B,0)),"")</f>
        <v/>
      </c>
      <c r="LI57">
        <f>IF(LQ57="0-0",INDEX(Scrape!$G:$G,MATCH('HT 0-0'!KP57,Scrape!$B:$B,0)),"")</f>
        <v/>
      </c>
      <c r="LJ57">
        <f>IF(LQ57="0-0",INDEX(Scrape!$H:$H,MATCH('HT 0-0'!KP57,Scrape!$B:$B,0)),"")</f>
        <v/>
      </c>
      <c r="LK57">
        <f>IF(LQ57="0-0",INDEX(Scrape!$I:$I,MATCH('HT 0-0'!KP57,Scrape!$B:$B,0)),"")</f>
        <v/>
      </c>
      <c r="LL57">
        <f>IF(LQ57="0-0",INDEX(Scrape!$J:$J,MATCH('HT 0-0'!KP57,Scrape!$B:$B,0)),"")</f>
        <v/>
      </c>
      <c r="LM57">
        <f>IF(LQ57="0-0",INDEX(Scrape!$K:$K,MATCH('HT 0-0'!KP57,Scrape!$B:$B,0)),"")</f>
        <v/>
      </c>
      <c r="LN57">
        <f>IF(LQ57="0-0",INDEX(Scrape!$L:$L,MATCH('HT 0-0'!KP57,Scrape!$B:$B,0)),"")</f>
        <v/>
      </c>
      <c r="LO57">
        <f>IF(LQ57="0-0",INDEX(Scrape!$M:$M,MATCH('HT 0-0'!KP57,Scrape!$B:$B,0)),"")</f>
        <v/>
      </c>
      <c r="LP57">
        <f>IF(LQ57="0-0",INDEX(Scrape!$N:$N,MATCH('HT 0-0'!KP57,Scrape!$B:$B,0)),"")</f>
        <v/>
      </c>
      <c r="LQ57">
        <f>INDEX(Scrape!$O:$O,MATCH('HT 0-0'!KP57,Scrape!$B:$B,0))</f>
        <v/>
      </c>
      <c r="LR57">
        <f>(1/LJ57)+(1/LI57)+(1/LH57)</f>
        <v/>
      </c>
      <c r="LS57">
        <f>(1/LG57)+(1/LF57)+(1/LE57)</f>
        <v/>
      </c>
      <c r="LT57" s="8">
        <f>IF(INDEX(#REF!,MATCH(KQ57,#REF!,0))=INDEX(#REF!,MATCH(KQ57,#REF!,0)),INDEX(#REF!,MATCH(KQ57,#REF!,0)),"ERROR")</f>
        <v/>
      </c>
      <c r="LU57" s="4">
        <f>IF(KR57="G",2,IF(KR57="R",0.5,IF(KR57="A",1)))</f>
        <v/>
      </c>
      <c r="LV57" s="4">
        <f>IF(KS57="G",0.5,IF(KS57="R",2,IF(KS57="A",1)))</f>
        <v/>
      </c>
      <c r="LW57" s="4">
        <f>IF(KT57="G",2,IF(KT57="R",0.5,IF(KT57="A",1)))</f>
        <v/>
      </c>
      <c r="LX57" s="4">
        <f>IF(KU57="G",0.5,IF(KU57="R",2,IF(KU57="A",1)))</f>
        <v/>
      </c>
      <c r="LY57" s="7">
        <f>(LK57*(LU57+LX57)+(LL57*(LU57+LX57)))</f>
        <v/>
      </c>
      <c r="LZ57" s="7">
        <f>(LN57*(LV57+LW57)+(LO57*(LV57+LW57)))</f>
        <v/>
      </c>
      <c r="MA57" s="11">
        <f>LY57-LZ57</f>
        <v/>
      </c>
      <c r="MB57" s="5">
        <f>MA57+2</f>
        <v/>
      </c>
      <c r="MC57" s="6">
        <f>MA57-2</f>
        <v/>
      </c>
      <c r="MD57" s="4">
        <f>LE57</f>
        <v/>
      </c>
      <c r="ME57" s="9">
        <f>IF(MD57=0,1000,MD57+0.75)</f>
        <v/>
      </c>
      <c r="MF57" s="10">
        <f>IF(MD57=0,0,MD57-0.75)</f>
        <v/>
      </c>
      <c r="MG57" s="4">
        <f>((LM57*(LU57+LX57))-((LP57*(LV57+LW57))))</f>
        <v/>
      </c>
      <c r="MH57" s="9">
        <f>MG57*1.2</f>
        <v/>
      </c>
      <c r="MI57" s="10">
        <f>MG57*0.8</f>
        <v/>
      </c>
      <c r="MJ57">
        <f>IFERROR(OT57,"")</f>
        <v/>
      </c>
      <c r="MK57">
        <f>IFERROR(OU57,"")</f>
        <v/>
      </c>
      <c r="ML57">
        <f>IFERROR(OV57,"")</f>
        <v/>
      </c>
      <c r="MM57">
        <f>IFERROR(OW57,"")</f>
        <v/>
      </c>
      <c r="MN57">
        <f>IFERROR(OX57,"")</f>
        <v/>
      </c>
      <c r="MO57">
        <f>IFERROR(OY57,"")</f>
        <v/>
      </c>
      <c r="MP57" s="1">
        <f>COUNTIFS(#REF!,LT57,#REF!,1,#REF!,"&gt;="&amp;MC57,#REF!,"&lt;="&amp;MB57,#REF!,"&lt;="&amp;ME57,#REF!,"&gt;="&amp;MF57,#REF!,"="&amp;KV57,#REF!,"="&amp;KX57)</f>
        <v/>
      </c>
      <c r="MQ57" s="1">
        <f>COUNTIFS(#REF!,LT57,#REF!,0,#REF!,"&gt;="&amp;MC57,#REF!,"&lt;="&amp;MB57,#REF!,"&lt;="&amp;ME57,#REF!,"&gt;="&amp;MF57,#REF!,"="&amp;KV57,#REF!,"="&amp;KX57)</f>
        <v/>
      </c>
      <c r="MR57" s="1">
        <f>COUNTIFS(#REF!,LT57,#REF!,1,#REF!,"&gt;="&amp;MC57,#REF!,"&lt;="&amp;MB57,#REF!,"&lt;="&amp;ME57,#REF!,"&gt;="&amp;MF57,#REF!,"="&amp;KW57,#REF!,"="&amp;KY57)</f>
        <v/>
      </c>
      <c r="MS57" s="1">
        <f>COUNTIFS(#REF!,LT57,#REF!,0,#REF!,"&gt;="&amp;MC57,#REF!,"&lt;="&amp;MB57,#REF!,"&lt;="&amp;ME57,#REF!,"&gt;="&amp;MF57,#REF!,"="&amp;KW57,#REF!,"="&amp;KY57)</f>
        <v/>
      </c>
      <c r="MT57" s="1">
        <f>COUNTIFS(#REF!,LT57,#REF!,1,#REF!,"&gt;="&amp;MI57,#REF!,"&lt;="&amp;MH57,#REF!,"&lt;="&amp;ME57,#REF!,"&gt;="&amp;MF57)</f>
        <v/>
      </c>
      <c r="MU57" s="1">
        <f>COUNTIFS(#REF!,LT57,#REF!,0,#REF!,"&gt;="&amp;MI57,#REF!,"&lt;="&amp;MH57,#REF!,"&lt;="&amp;ME57,#REF!,"&gt;="&amp;MF57)</f>
        <v/>
      </c>
      <c r="MV57" s="1">
        <f>COUNTIFS(#REF!,LT57,#REF!,1,#REF!,"&gt;="&amp;MI57,#REF!,"&lt;="&amp;MH57,#REF!,"="&amp;KZ57,#REF!,"="&amp;LA57,#REF!,"&lt;="&amp;ME57,#REF!,"&gt;="&amp;MF57)</f>
        <v/>
      </c>
      <c r="MW57" s="1">
        <f>COUNTIFS(#REF!,LT57,#REF!,0,#REF!,"&gt;="&amp;MI57,#REF!,"&lt;="&amp;MH57,#REF!,"="&amp;KZ57,#REF!,"="&amp;LA57,#REF!,"&lt;="&amp;ME57,#REF!,"&gt;="&amp;MF57)</f>
        <v/>
      </c>
      <c r="MX57" s="1">
        <f>COUNTIFS(#REF!,LT57,#REF!,1,#REF!,"&gt;="&amp;MC57,#REF!,"&lt;="&amp;MB57,#REF!,"&lt;="&amp;ME57,#REF!,"&gt;="&amp;MF57)</f>
        <v/>
      </c>
      <c r="MY57" s="1">
        <f>COUNTIFS(#REF!,LT57,#REF!,0,#REF!,"&gt;="&amp;MC57,#REF!,"&lt;="&amp;MB57,#REF!,"&lt;="&amp;ME57,#REF!,"&gt;="&amp;MF57)</f>
        <v/>
      </c>
      <c r="MZ57" s="1">
        <f>COUNTIFS(#REF!,LT57,#REF!,1,#REF!,"&lt;="&amp;ME57,#REF!,"&gt;="&amp;MF57,#REF!,"="&amp;KV57,#REF!,"="&amp;KX57)</f>
        <v/>
      </c>
      <c r="NA57" s="1">
        <f>COUNTIFS(#REF!,LT57,#REF!,0,#REF!,"&lt;="&amp;ME57,#REF!,"&gt;="&amp;MF57,#REF!,"="&amp;KV57,#REF!,"="&amp;KX57)</f>
        <v/>
      </c>
      <c r="NB57" s="1">
        <f>COUNTIFS(#REF!,LT57,#REF!,1,#REF!,"&lt;="&amp;ME57,#REF!,"&gt;="&amp;MF57,#REF!,"="&amp;KW57,#REF!,"="&amp;KY57)</f>
        <v/>
      </c>
      <c r="NC57" s="1">
        <f>COUNTIFS(#REF!,LT57,#REF!,0,#REF!,"&lt;="&amp;ME57,#REF!,"&gt;="&amp;MF57,#REF!,"="&amp;KW57,#REF!,"="&amp;KY57)</f>
        <v/>
      </c>
      <c r="ND57" s="1">
        <f>COUNTIFS(#REF!,LT57,#REF!,1,#REF!,"&gt;="&amp;MC57,#REF!,"&lt;="&amp;MB57,#REF!,"&lt;="&amp;ME57,#REF!,"&gt;="&amp;MF57,#REF!,"="&amp;KV57,#REF!,"="&amp;KX57)</f>
        <v/>
      </c>
      <c r="NE57" s="1">
        <f>COUNTIFS(#REF!,LT57,#REF!,0,#REF!,"&gt;="&amp;MC57,#REF!,"&lt;="&amp;MB57,#REF!,"&lt;="&amp;ME57,#REF!,"&gt;="&amp;MF57,#REF!,"="&amp;KV57,#REF!,"="&amp;KX57)</f>
        <v/>
      </c>
      <c r="NF57" s="1">
        <f>COUNTIFS(#REF!,LT57,#REF!,1,#REF!,"&gt;="&amp;MC57,#REF!,"&lt;="&amp;MB57,#REF!,"&lt;="&amp;ME57,#REF!,"&gt;="&amp;MF57,#REF!,"="&amp;KW57,#REF!,"="&amp;KY57)</f>
        <v/>
      </c>
      <c r="NG57" s="1">
        <f>COUNTIFS(#REF!,LT57,#REF!,0,#REF!,"&gt;="&amp;MC57,#REF!,"&lt;="&amp;MB57,#REF!,"&lt;="&amp;ME57,#REF!,"&gt;="&amp;MF57,#REF!,"="&amp;KW57,#REF!,"="&amp;KY57)</f>
        <v/>
      </c>
      <c r="NH57" s="1">
        <f>COUNTIFS(#REF!,LT57,#REF!,1,#REF!,"&gt;="&amp;MC57,#REF!,"&lt;="&amp;MB57,#REF!,"&lt;="&amp;ME57,#REF!,"&gt;="&amp;MF57,#REF!,"="&amp;KZ57,#REF!,"="&amp;LA57)</f>
        <v/>
      </c>
      <c r="NI57" s="1">
        <f>COUNTIFS(#REF!,LT57,#REF!,0,#REF!,"&gt;="&amp;MC57,#REF!,"&lt;="&amp;MB57,#REF!,"&lt;="&amp;ME57,#REF!,"&gt;="&amp;MF57,#REF!,"="&amp;KZ57,#REF!,"="&amp;LA57)</f>
        <v/>
      </c>
      <c r="NJ57" s="1">
        <f>COUNTIFS(#REF!,LT57,#REF!,1,#REF!,"&gt;="&amp;MI57,#REF!,"&lt;="&amp;MH57,#REF!,"&lt;="&amp;ME57,#REF!,"&gt;="&amp;MF57)</f>
        <v/>
      </c>
      <c r="NK57" s="1">
        <f>COUNTIFS(#REF!,LT57,#REF!,0,#REF!,"&gt;="&amp;MI57,#REF!,"&lt;="&amp;MH57,#REF!,"&lt;="&amp;ME57,#REF!,"&gt;="&amp;MF57)</f>
        <v/>
      </c>
      <c r="NL57" s="1">
        <f>COUNTIFS(#REF!,LT57,#REF!,1,#REF!,"&gt;="&amp;MI57,#REF!,"&lt;="&amp;MH57,#REF!,"="&amp;KZ57,#REF!,"="&amp;LA57,#REF!,"&lt;="&amp;ME57,#REF!,"&gt;="&amp;MF57)</f>
        <v/>
      </c>
      <c r="NM57" s="1">
        <f>COUNTIFS(#REF!,LT57,#REF!,0,#REF!,"&gt;="&amp;MI57,#REF!,"&lt;="&amp;MH57,#REF!,"="&amp;KZ57,#REF!,"="&amp;LA57,#REF!,"&lt;="&amp;ME57,#REF!,"&gt;="&amp;MF57)</f>
        <v/>
      </c>
      <c r="NN57" s="1">
        <f>COUNTIFS(#REF!,LT57,#REF!,1,#REF!,"&gt;="&amp;MC57,#REF!,"&lt;="&amp;MB57,#REF!,"&lt;="&amp;ME57,#REF!,"&gt;="&amp;MF57)</f>
        <v/>
      </c>
      <c r="NO57" s="1">
        <f>COUNTIFS(#REF!,LT57,#REF!,0,#REF!,"&gt;="&amp;MC57,#REF!,"&lt;="&amp;MB57,#REF!,"&lt;="&amp;ME57,#REF!,"&gt;="&amp;MF57)</f>
        <v/>
      </c>
      <c r="NP57" s="1">
        <f>COUNTIFS(#REF!,LT57,#REF!,1,#REF!,"&lt;="&amp;ME57,#REF!,"&gt;="&amp;MF57,#REF!,"="&amp;KV57,#REF!,"="&amp;KX57)</f>
        <v/>
      </c>
      <c r="NQ57" s="1">
        <f>COUNTIFS(#REF!,LT57,#REF!,0,#REF!,"&lt;="&amp;ME57,#REF!,"&gt;="&amp;MF57,#REF!,"="&amp;KV57,#REF!,"="&amp;KX57)</f>
        <v/>
      </c>
      <c r="NR57" s="1">
        <f>COUNTIFS(#REF!,LT57,#REF!,1,#REF!,"&lt;="&amp;ME57,#REF!,"&gt;="&amp;MF57,#REF!,"="&amp;KW57,#REF!,"="&amp;KY57)</f>
        <v/>
      </c>
      <c r="NS57" s="1">
        <f>COUNTIFS(#REF!,LT57,#REF!,0,#REF!,"&lt;="&amp;ME57,#REF!,"&gt;="&amp;MF57,#REF!,"="&amp;KW57,#REF!,"="&amp;KY57)</f>
        <v/>
      </c>
      <c r="NT57" s="1">
        <f>MP57+MR57+MT57+MV57+MX57+MZ57+NB57</f>
        <v/>
      </c>
      <c r="NU57" s="1">
        <f>MQ57+MS57+MU57+MW57+MY57+NA57+NC57</f>
        <v/>
      </c>
      <c r="NV57" s="1">
        <f>NT57+NU57</f>
        <v/>
      </c>
      <c r="NW57" s="33">
        <f>NT57/(NT57+NU57)</f>
        <v/>
      </c>
      <c r="NX57" s="3">
        <f>1/NW57</f>
        <v/>
      </c>
      <c r="NY57" s="1">
        <f>LH57</f>
        <v/>
      </c>
      <c r="NZ57" s="79">
        <f>(NW57*((NY57-1)*0.98))-((1-NW57)*1)</f>
        <v/>
      </c>
      <c r="OA57" s="34">
        <f>IF(LR57&lt;0.9,0,IF(AND(LR57&gt;1.1),0,1))</f>
        <v/>
      </c>
      <c r="OB57" s="34">
        <f>IF(LS57&lt;0.9,0,IF(AND(LS57&gt;1.1),0,1))</f>
        <v/>
      </c>
      <c r="OC57" s="32">
        <f>IF(NV57&gt;99,1,0)</f>
        <v/>
      </c>
      <c r="OD57" s="32">
        <f>IF(NZ57&gt;0.0799,1,0)</f>
        <v/>
      </c>
      <c r="OE57" s="32">
        <f>IF(NZ57&gt;OM57,1,0)</f>
        <v/>
      </c>
      <c r="OF57" s="32">
        <f>OC57+OD57+OE57+OA57+OB57</f>
        <v/>
      </c>
      <c r="OG57" s="1">
        <f>ND57+NF57+NH57+NJ57+NL57+NN57+NP57+NR57</f>
        <v/>
      </c>
      <c r="OH57" s="1">
        <f>NE57+NG57+NI57+NK57+NM57+NO57+NQ57+NS57</f>
        <v/>
      </c>
      <c r="OI57" s="1">
        <f>OG57+OH57</f>
        <v/>
      </c>
      <c r="OJ57" s="33">
        <f>OG57/(OG57+OH57)</f>
        <v/>
      </c>
      <c r="OK57" s="3">
        <f>1/OJ57</f>
        <v/>
      </c>
      <c r="OL57" s="1">
        <f>LI57</f>
        <v/>
      </c>
      <c r="OM57" s="79">
        <f>(OJ57*((OL57-1)*0.98))-((1-OJ57)*1)</f>
        <v/>
      </c>
      <c r="ON57" s="34">
        <f>IF(LR57&lt;0.9,0,IF(AND(LR57&gt;1.1),0,1))</f>
        <v/>
      </c>
      <c r="OO57" s="34">
        <f>IF(LS57&lt;0.9,0,IF(AND(LS57&gt;1.1),0,1))</f>
        <v/>
      </c>
      <c r="OP57" s="32">
        <f>IF(OI57&gt;99,1,0)</f>
        <v/>
      </c>
      <c r="OQ57" s="32">
        <f>IF(OM57&gt;0.0799,1,0)</f>
        <v/>
      </c>
      <c r="OR57" s="32">
        <f>IF(OM57&gt;OZ57,1,0)</f>
        <v/>
      </c>
      <c r="OS57" s="32">
        <f>OP57+OQ57+OR57+ON57+OO57</f>
        <v/>
      </c>
      <c r="OT57">
        <f>IF(OF57=5,"BackHome0-0",IF(AND(OS57=5),"BackAway0-0",""))</f>
        <v/>
      </c>
      <c r="OU57">
        <f>IF(OF57=5,KN57,IF(AND(OS57=5),KO57,""))</f>
        <v/>
      </c>
      <c r="OV57">
        <f>IF(OF57=5,"Match Odds",IF(AND(OS57=5),"Match Odds",""))</f>
        <v/>
      </c>
      <c r="OW57">
        <f>IF(OF57=5,KP57,IF(AND(OS57=5),KP57,""))</f>
        <v/>
      </c>
      <c r="OX57">
        <f>IF(OF57=5,"MATCH_ODDS",IF(AND(OS57=5),"MATCH_ODDS",""))</f>
        <v/>
      </c>
      <c r="OY57">
        <f>IF(OF57=5,"BACK",IF(AND(OS57=5),"BACK",""))</f>
        <v/>
      </c>
    </row>
    <row r="58" ht="16.5" customHeight="1" thickBot="1" thickTop="1">
      <c r="A58" s="2" t="n"/>
      <c r="KN58" s="1">
        <f>IF(INDEX(#REF!,MATCH('HT 0-0'!D58,#REF!,0))=INDEX(#REF!,MATCH('HT 0-0'!D58,#REF!,0)),INDEX(#REF!,MATCH('HT 0-0'!D58,#REF!,0)),"ERROR")</f>
        <v/>
      </c>
      <c r="KO58" s="1">
        <f>IF(INDEX(#REF!,MATCH('HT 0-0'!E58,#REF!,0))=INDEX(#REF!,MATCH('HT 0-0'!E58,#REF!,0)),INDEX(#REF!,MATCH('HT 0-0'!E58,#REF!,0)),"ERROR")</f>
        <v/>
      </c>
      <c r="KP58" s="1">
        <f>KN58&amp;" v "&amp;KO58</f>
        <v/>
      </c>
      <c r="KQ58">
        <f>B58&amp;"_"&amp;C58</f>
        <v/>
      </c>
      <c r="KR58" s="1">
        <f>IF((HW58/KK58)&lt;0.335,"G",IF((HW58/KK58)&gt;0.67,"R","A"))</f>
        <v/>
      </c>
      <c r="KS58" s="1">
        <f>IF((HX58/KK58)&lt;0.335,"G",IF((HX58/KK58)&gt;0.67,"R","A"))</f>
        <v/>
      </c>
      <c r="KT58" s="1">
        <f>IF((IH58/KK58)&lt;0.335,"G",IF((IH58/KK58)&gt;0.67,"R","A"))</f>
        <v/>
      </c>
      <c r="KU58" s="1">
        <f>IF((II58/KK58)&lt;0.335,"G",IF((II58/KK58)&gt;0.67,"R","A"))</f>
        <v/>
      </c>
      <c r="KV58" s="1">
        <f>IF((HZ58/KK58)&lt;0.335,"G",IF((HZ58/KK58)&gt;0.67,"R","A"))</f>
        <v/>
      </c>
      <c r="KW58" s="1">
        <f>IF((HY58/KK58)&lt;0.335,"G",IF((HY58/KK58)&gt;0.67,"R","A"))</f>
        <v/>
      </c>
      <c r="KX58" s="1">
        <f>IF((IK58/KK58)&lt;0.335,"G",IF((IK58/KK58)&gt;0.67,"R","A"))</f>
        <v/>
      </c>
      <c r="KY58" s="1">
        <f>IF((IJ58/KK58)&lt;0.335,"G",IF((IJ58/KK58)&gt;0.67,"R","A"))</f>
        <v/>
      </c>
      <c r="KZ58" s="1">
        <f>IF((HQ58/KK58)&lt;0.335,"G",IF((HQ58/KK58)&gt;0.67,"R","A"))</f>
        <v/>
      </c>
      <c r="LA58" s="1">
        <f>IF((IB58/KK58)&lt;0.335,"G",IF((IB58/KK58)&gt;0.67,"R","A"))</f>
        <v/>
      </c>
      <c r="LB58">
        <f>IF(LQ58="0-0",INDEX(Scrape!#REF!,MATCH('HT 0-0'!KP58,Scrape!$B:$B,0)),"")</f>
        <v/>
      </c>
      <c r="LC58">
        <f>IF(LQ58="0-0",INDEX(Scrape!$A:$A,MATCH('HT 0-0'!KP58,Scrape!$B:$B,0)),"")</f>
        <v/>
      </c>
      <c r="LD58">
        <f>IF(LQ58="0-0",INDEX(Scrape!$B:$B,MATCH('HT 0-0'!KP58,Scrape!$B:$B,0)),"")</f>
        <v/>
      </c>
      <c r="LE58">
        <f>IF(LQ58="0-0",INDEX(Scrape!$C:$C,MATCH('HT 0-0'!KP58,Scrape!$B:$B,0)),"")</f>
        <v/>
      </c>
      <c r="LF58">
        <f>IF(LQ58="0-0",INDEX(Scrape!$D:$D,MATCH('HT 0-0'!KP58,Scrape!$B:$B,0)),"")</f>
        <v/>
      </c>
      <c r="LG58">
        <f>IF(LQ58="0-0",INDEX(Scrape!$E:$E,MATCH('HT 0-0'!KP58,Scrape!$B:$B,0)),"")</f>
        <v/>
      </c>
      <c r="LH58">
        <f>IF(LQ58="0-0",INDEX(Scrape!$F:$F,MATCH('HT 0-0'!KP58,Scrape!$B:$B,0)),"")</f>
        <v/>
      </c>
      <c r="LI58">
        <f>IF(LQ58="0-0",INDEX(Scrape!$G:$G,MATCH('HT 0-0'!KP58,Scrape!$B:$B,0)),"")</f>
        <v/>
      </c>
      <c r="LJ58">
        <f>IF(LQ58="0-0",INDEX(Scrape!$H:$H,MATCH('HT 0-0'!KP58,Scrape!$B:$B,0)),"")</f>
        <v/>
      </c>
      <c r="LK58">
        <f>IF(LQ58="0-0",INDEX(Scrape!$I:$I,MATCH('HT 0-0'!KP58,Scrape!$B:$B,0)),"")</f>
        <v/>
      </c>
      <c r="LL58">
        <f>IF(LQ58="0-0",INDEX(Scrape!$J:$J,MATCH('HT 0-0'!KP58,Scrape!$B:$B,0)),"")</f>
        <v/>
      </c>
      <c r="LM58">
        <f>IF(LQ58="0-0",INDEX(Scrape!$K:$K,MATCH('HT 0-0'!KP58,Scrape!$B:$B,0)),"")</f>
        <v/>
      </c>
      <c r="LN58">
        <f>IF(LQ58="0-0",INDEX(Scrape!$L:$L,MATCH('HT 0-0'!KP58,Scrape!$B:$B,0)),"")</f>
        <v/>
      </c>
      <c r="LO58">
        <f>IF(LQ58="0-0",INDEX(Scrape!$M:$M,MATCH('HT 0-0'!KP58,Scrape!$B:$B,0)),"")</f>
        <v/>
      </c>
      <c r="LP58">
        <f>IF(LQ58="0-0",INDEX(Scrape!$N:$N,MATCH('HT 0-0'!KP58,Scrape!$B:$B,0)),"")</f>
        <v/>
      </c>
      <c r="LQ58">
        <f>INDEX(Scrape!$O:$O,MATCH('HT 0-0'!KP58,Scrape!$B:$B,0))</f>
        <v/>
      </c>
      <c r="LR58">
        <f>(1/LJ58)+(1/LI58)+(1/LH58)</f>
        <v/>
      </c>
      <c r="LS58">
        <f>(1/LG58)+(1/LF58)+(1/LE58)</f>
        <v/>
      </c>
      <c r="LT58" s="8">
        <f>IF(INDEX(#REF!,MATCH(KQ58,#REF!,0))=INDEX(#REF!,MATCH(KQ58,#REF!,0)),INDEX(#REF!,MATCH(KQ58,#REF!,0)),"ERROR")</f>
        <v/>
      </c>
      <c r="LU58" s="4">
        <f>IF(KR58="G",2,IF(KR58="R",0.5,IF(KR58="A",1)))</f>
        <v/>
      </c>
      <c r="LV58" s="4">
        <f>IF(KS58="G",0.5,IF(KS58="R",2,IF(KS58="A",1)))</f>
        <v/>
      </c>
      <c r="LW58" s="4">
        <f>IF(KT58="G",2,IF(KT58="R",0.5,IF(KT58="A",1)))</f>
        <v/>
      </c>
      <c r="LX58" s="4">
        <f>IF(KU58="G",0.5,IF(KU58="R",2,IF(KU58="A",1)))</f>
        <v/>
      </c>
      <c r="LY58" s="7">
        <f>(LK58*(LU58+LX58)+(LL58*(LU58+LX58)))</f>
        <v/>
      </c>
      <c r="LZ58" s="7">
        <f>(LN58*(LV58+LW58)+(LO58*(LV58+LW58)))</f>
        <v/>
      </c>
      <c r="MA58" s="11">
        <f>LY58-LZ58</f>
        <v/>
      </c>
      <c r="MB58" s="5">
        <f>MA58+2</f>
        <v/>
      </c>
      <c r="MC58" s="6">
        <f>MA58-2</f>
        <v/>
      </c>
      <c r="MD58" s="4">
        <f>LE58</f>
        <v/>
      </c>
      <c r="ME58" s="9">
        <f>IF(MD58=0,1000,MD58+0.75)</f>
        <v/>
      </c>
      <c r="MF58" s="10">
        <f>IF(MD58=0,0,MD58-0.75)</f>
        <v/>
      </c>
      <c r="MG58" s="4">
        <f>((LM58*(LU58+LX58))-((LP58*(LV58+LW58))))</f>
        <v/>
      </c>
      <c r="MH58" s="9">
        <f>MG58*1.2</f>
        <v/>
      </c>
      <c r="MI58" s="10">
        <f>MG58*0.8</f>
        <v/>
      </c>
      <c r="MJ58">
        <f>IFERROR(OT58,"")</f>
        <v/>
      </c>
      <c r="MK58">
        <f>IFERROR(OU58,"")</f>
        <v/>
      </c>
      <c r="ML58">
        <f>IFERROR(OV58,"")</f>
        <v/>
      </c>
      <c r="MM58">
        <f>IFERROR(OW58,"")</f>
        <v/>
      </c>
      <c r="MN58">
        <f>IFERROR(OX58,"")</f>
        <v/>
      </c>
      <c r="MO58">
        <f>IFERROR(OY58,"")</f>
        <v/>
      </c>
      <c r="MP58" s="1">
        <f>COUNTIFS(#REF!,LT58,#REF!,1,#REF!,"&gt;="&amp;MC58,#REF!,"&lt;="&amp;MB58,#REF!,"&lt;="&amp;ME58,#REF!,"&gt;="&amp;MF58,#REF!,"="&amp;KV58,#REF!,"="&amp;KX58)</f>
        <v/>
      </c>
      <c r="MQ58" s="1">
        <f>COUNTIFS(#REF!,LT58,#REF!,0,#REF!,"&gt;="&amp;MC58,#REF!,"&lt;="&amp;MB58,#REF!,"&lt;="&amp;ME58,#REF!,"&gt;="&amp;MF58,#REF!,"="&amp;KV58,#REF!,"="&amp;KX58)</f>
        <v/>
      </c>
      <c r="MR58" s="1">
        <f>COUNTIFS(#REF!,LT58,#REF!,1,#REF!,"&gt;="&amp;MC58,#REF!,"&lt;="&amp;MB58,#REF!,"&lt;="&amp;ME58,#REF!,"&gt;="&amp;MF58,#REF!,"="&amp;KW58,#REF!,"="&amp;KY58)</f>
        <v/>
      </c>
      <c r="MS58" s="1">
        <f>COUNTIFS(#REF!,LT58,#REF!,0,#REF!,"&gt;="&amp;MC58,#REF!,"&lt;="&amp;MB58,#REF!,"&lt;="&amp;ME58,#REF!,"&gt;="&amp;MF58,#REF!,"="&amp;KW58,#REF!,"="&amp;KY58)</f>
        <v/>
      </c>
      <c r="MT58" s="1">
        <f>COUNTIFS(#REF!,LT58,#REF!,1,#REF!,"&gt;="&amp;MI58,#REF!,"&lt;="&amp;MH58,#REF!,"&lt;="&amp;ME58,#REF!,"&gt;="&amp;MF58)</f>
        <v/>
      </c>
      <c r="MU58" s="1">
        <f>COUNTIFS(#REF!,LT58,#REF!,0,#REF!,"&gt;="&amp;MI58,#REF!,"&lt;="&amp;MH58,#REF!,"&lt;="&amp;ME58,#REF!,"&gt;="&amp;MF58)</f>
        <v/>
      </c>
      <c r="MV58" s="1">
        <f>COUNTIFS(#REF!,LT58,#REF!,1,#REF!,"&gt;="&amp;MI58,#REF!,"&lt;="&amp;MH58,#REF!,"="&amp;KZ58,#REF!,"="&amp;LA58,#REF!,"&lt;="&amp;ME58,#REF!,"&gt;="&amp;MF58)</f>
        <v/>
      </c>
      <c r="MW58" s="1">
        <f>COUNTIFS(#REF!,LT58,#REF!,0,#REF!,"&gt;="&amp;MI58,#REF!,"&lt;="&amp;MH58,#REF!,"="&amp;KZ58,#REF!,"="&amp;LA58,#REF!,"&lt;="&amp;ME58,#REF!,"&gt;="&amp;MF58)</f>
        <v/>
      </c>
      <c r="MX58" s="1">
        <f>COUNTIFS(#REF!,LT58,#REF!,1,#REF!,"&gt;="&amp;MC58,#REF!,"&lt;="&amp;MB58,#REF!,"&lt;="&amp;ME58,#REF!,"&gt;="&amp;MF58)</f>
        <v/>
      </c>
      <c r="MY58" s="1">
        <f>COUNTIFS(#REF!,LT58,#REF!,0,#REF!,"&gt;="&amp;MC58,#REF!,"&lt;="&amp;MB58,#REF!,"&lt;="&amp;ME58,#REF!,"&gt;="&amp;MF58)</f>
        <v/>
      </c>
      <c r="MZ58" s="1">
        <f>COUNTIFS(#REF!,LT58,#REF!,1,#REF!,"&lt;="&amp;ME58,#REF!,"&gt;="&amp;MF58,#REF!,"="&amp;KV58,#REF!,"="&amp;KX58)</f>
        <v/>
      </c>
      <c r="NA58" s="1">
        <f>COUNTIFS(#REF!,LT58,#REF!,0,#REF!,"&lt;="&amp;ME58,#REF!,"&gt;="&amp;MF58,#REF!,"="&amp;KV58,#REF!,"="&amp;KX58)</f>
        <v/>
      </c>
      <c r="NB58" s="1">
        <f>COUNTIFS(#REF!,LT58,#REF!,1,#REF!,"&lt;="&amp;ME58,#REF!,"&gt;="&amp;MF58,#REF!,"="&amp;KW58,#REF!,"="&amp;KY58)</f>
        <v/>
      </c>
      <c r="NC58" s="1">
        <f>COUNTIFS(#REF!,LT58,#REF!,0,#REF!,"&lt;="&amp;ME58,#REF!,"&gt;="&amp;MF58,#REF!,"="&amp;KW58,#REF!,"="&amp;KY58)</f>
        <v/>
      </c>
      <c r="ND58" s="1">
        <f>COUNTIFS(#REF!,LT58,#REF!,1,#REF!,"&gt;="&amp;MC58,#REF!,"&lt;="&amp;MB58,#REF!,"&lt;="&amp;ME58,#REF!,"&gt;="&amp;MF58,#REF!,"="&amp;KV58,#REF!,"="&amp;KX58)</f>
        <v/>
      </c>
      <c r="NE58" s="1">
        <f>COUNTIFS(#REF!,LT58,#REF!,0,#REF!,"&gt;="&amp;MC58,#REF!,"&lt;="&amp;MB58,#REF!,"&lt;="&amp;ME58,#REF!,"&gt;="&amp;MF58,#REF!,"="&amp;KV58,#REF!,"="&amp;KX58)</f>
        <v/>
      </c>
      <c r="NF58" s="1">
        <f>COUNTIFS(#REF!,LT58,#REF!,1,#REF!,"&gt;="&amp;MC58,#REF!,"&lt;="&amp;MB58,#REF!,"&lt;="&amp;ME58,#REF!,"&gt;="&amp;MF58,#REF!,"="&amp;KW58,#REF!,"="&amp;KY58)</f>
        <v/>
      </c>
      <c r="NG58" s="1">
        <f>COUNTIFS(#REF!,LT58,#REF!,0,#REF!,"&gt;="&amp;MC58,#REF!,"&lt;="&amp;MB58,#REF!,"&lt;="&amp;ME58,#REF!,"&gt;="&amp;MF58,#REF!,"="&amp;KW58,#REF!,"="&amp;KY58)</f>
        <v/>
      </c>
      <c r="NH58" s="1">
        <f>COUNTIFS(#REF!,LT58,#REF!,1,#REF!,"&gt;="&amp;MC58,#REF!,"&lt;="&amp;MB58,#REF!,"&lt;="&amp;ME58,#REF!,"&gt;="&amp;MF58,#REF!,"="&amp;KZ58,#REF!,"="&amp;LA58)</f>
        <v/>
      </c>
      <c r="NI58" s="1">
        <f>COUNTIFS(#REF!,LT58,#REF!,0,#REF!,"&gt;="&amp;MC58,#REF!,"&lt;="&amp;MB58,#REF!,"&lt;="&amp;ME58,#REF!,"&gt;="&amp;MF58,#REF!,"="&amp;KZ58,#REF!,"="&amp;LA58)</f>
        <v/>
      </c>
      <c r="NJ58" s="1">
        <f>COUNTIFS(#REF!,LT58,#REF!,1,#REF!,"&gt;="&amp;MI58,#REF!,"&lt;="&amp;MH58,#REF!,"&lt;="&amp;ME58,#REF!,"&gt;="&amp;MF58)</f>
        <v/>
      </c>
      <c r="NK58" s="1">
        <f>COUNTIFS(#REF!,LT58,#REF!,0,#REF!,"&gt;="&amp;MI58,#REF!,"&lt;="&amp;MH58,#REF!,"&lt;="&amp;ME58,#REF!,"&gt;="&amp;MF58)</f>
        <v/>
      </c>
      <c r="NL58" s="1">
        <f>COUNTIFS(#REF!,LT58,#REF!,1,#REF!,"&gt;="&amp;MI58,#REF!,"&lt;="&amp;MH58,#REF!,"="&amp;KZ58,#REF!,"="&amp;LA58,#REF!,"&lt;="&amp;ME58,#REF!,"&gt;="&amp;MF58)</f>
        <v/>
      </c>
      <c r="NM58" s="1">
        <f>COUNTIFS(#REF!,LT58,#REF!,0,#REF!,"&gt;="&amp;MI58,#REF!,"&lt;="&amp;MH58,#REF!,"="&amp;KZ58,#REF!,"="&amp;LA58,#REF!,"&lt;="&amp;ME58,#REF!,"&gt;="&amp;MF58)</f>
        <v/>
      </c>
      <c r="NN58" s="1">
        <f>COUNTIFS(#REF!,LT58,#REF!,1,#REF!,"&gt;="&amp;MC58,#REF!,"&lt;="&amp;MB58,#REF!,"&lt;="&amp;ME58,#REF!,"&gt;="&amp;MF58)</f>
        <v/>
      </c>
      <c r="NO58" s="1">
        <f>COUNTIFS(#REF!,LT58,#REF!,0,#REF!,"&gt;="&amp;MC58,#REF!,"&lt;="&amp;MB58,#REF!,"&lt;="&amp;ME58,#REF!,"&gt;="&amp;MF58)</f>
        <v/>
      </c>
      <c r="NP58" s="1">
        <f>COUNTIFS(#REF!,LT58,#REF!,1,#REF!,"&lt;="&amp;ME58,#REF!,"&gt;="&amp;MF58,#REF!,"="&amp;KV58,#REF!,"="&amp;KX58)</f>
        <v/>
      </c>
      <c r="NQ58" s="1">
        <f>COUNTIFS(#REF!,LT58,#REF!,0,#REF!,"&lt;="&amp;ME58,#REF!,"&gt;="&amp;MF58,#REF!,"="&amp;KV58,#REF!,"="&amp;KX58)</f>
        <v/>
      </c>
      <c r="NR58" s="1">
        <f>COUNTIFS(#REF!,LT58,#REF!,1,#REF!,"&lt;="&amp;ME58,#REF!,"&gt;="&amp;MF58,#REF!,"="&amp;KW58,#REF!,"="&amp;KY58)</f>
        <v/>
      </c>
      <c r="NS58" s="1">
        <f>COUNTIFS(#REF!,LT58,#REF!,0,#REF!,"&lt;="&amp;ME58,#REF!,"&gt;="&amp;MF58,#REF!,"="&amp;KW58,#REF!,"="&amp;KY58)</f>
        <v/>
      </c>
      <c r="NT58" s="1">
        <f>MP58+MR58+MT58+MV58+MX58+MZ58+NB58</f>
        <v/>
      </c>
      <c r="NU58" s="1">
        <f>MQ58+MS58+MU58+MW58+MY58+NA58+NC58</f>
        <v/>
      </c>
      <c r="NV58" s="1">
        <f>NT58+NU58</f>
        <v/>
      </c>
      <c r="NW58" s="33">
        <f>NT58/(NT58+NU58)</f>
        <v/>
      </c>
      <c r="NX58" s="3">
        <f>1/NW58</f>
        <v/>
      </c>
      <c r="NY58" s="1">
        <f>LH58</f>
        <v/>
      </c>
      <c r="NZ58" s="79">
        <f>(NW58*((NY58-1)*0.98))-((1-NW58)*1)</f>
        <v/>
      </c>
      <c r="OA58" s="34">
        <f>IF(LR58&lt;0.9,0,IF(AND(LR58&gt;1.1),0,1))</f>
        <v/>
      </c>
      <c r="OB58" s="34">
        <f>IF(LS58&lt;0.9,0,IF(AND(LS58&gt;1.1),0,1))</f>
        <v/>
      </c>
      <c r="OC58" s="32">
        <f>IF(NV58&gt;99,1,0)</f>
        <v/>
      </c>
      <c r="OD58" s="32">
        <f>IF(NZ58&gt;0.0799,1,0)</f>
        <v/>
      </c>
      <c r="OE58" s="32">
        <f>IF(NZ58&gt;OM58,1,0)</f>
        <v/>
      </c>
      <c r="OF58" s="32">
        <f>OC58+OD58+OE58+OA58+OB58</f>
        <v/>
      </c>
      <c r="OG58" s="1">
        <f>ND58+NF58+NH58+NJ58+NL58+NN58+NP58+NR58</f>
        <v/>
      </c>
      <c r="OH58" s="1">
        <f>NE58+NG58+NI58+NK58+NM58+NO58+NQ58+NS58</f>
        <v/>
      </c>
      <c r="OI58" s="1">
        <f>OG58+OH58</f>
        <v/>
      </c>
      <c r="OJ58" s="33">
        <f>OG58/(OG58+OH58)</f>
        <v/>
      </c>
      <c r="OK58" s="3">
        <f>1/OJ58</f>
        <v/>
      </c>
      <c r="OL58" s="1">
        <f>LI58</f>
        <v/>
      </c>
      <c r="OM58" s="79">
        <f>(OJ58*((OL58-1)*0.98))-((1-OJ58)*1)</f>
        <v/>
      </c>
      <c r="ON58" s="34">
        <f>IF(LR58&lt;0.9,0,IF(AND(LR58&gt;1.1),0,1))</f>
        <v/>
      </c>
      <c r="OO58" s="34">
        <f>IF(LS58&lt;0.9,0,IF(AND(LS58&gt;1.1),0,1))</f>
        <v/>
      </c>
      <c r="OP58" s="32">
        <f>IF(OI58&gt;99,1,0)</f>
        <v/>
      </c>
      <c r="OQ58" s="32">
        <f>IF(OM58&gt;0.0799,1,0)</f>
        <v/>
      </c>
      <c r="OR58" s="32">
        <f>IF(OM58&gt;OZ58,1,0)</f>
        <v/>
      </c>
      <c r="OS58" s="32">
        <f>OP58+OQ58+OR58+ON58+OO58</f>
        <v/>
      </c>
      <c r="OT58">
        <f>IF(OF58=5,"BackHome0-0",IF(AND(OS58=5),"BackAway0-0",""))</f>
        <v/>
      </c>
      <c r="OU58">
        <f>IF(OF58=5,KN58,IF(AND(OS58=5),KO58,""))</f>
        <v/>
      </c>
      <c r="OV58">
        <f>IF(OF58=5,"Match Odds",IF(AND(OS58=5),"Match Odds",""))</f>
        <v/>
      </c>
      <c r="OW58">
        <f>IF(OF58=5,KP58,IF(AND(OS58=5),KP58,""))</f>
        <v/>
      </c>
      <c r="OX58">
        <f>IF(OF58=5,"MATCH_ODDS",IF(AND(OS58=5),"MATCH_ODDS",""))</f>
        <v/>
      </c>
      <c r="OY58">
        <f>IF(OF58=5,"BACK",IF(AND(OS58=5),"BACK",""))</f>
        <v/>
      </c>
    </row>
    <row r="59" ht="16.5" customHeight="1" thickBot="1" thickTop="1">
      <c r="A59" s="2" t="n"/>
      <c r="KN59" s="1">
        <f>IF(INDEX(#REF!,MATCH('HT 0-0'!D59,#REF!,0))=INDEX(#REF!,MATCH('HT 0-0'!D59,#REF!,0)),INDEX(#REF!,MATCH('HT 0-0'!D59,#REF!,0)),"ERROR")</f>
        <v/>
      </c>
      <c r="KO59" s="1">
        <f>IF(INDEX(#REF!,MATCH('HT 0-0'!E59,#REF!,0))=INDEX(#REF!,MATCH('HT 0-0'!E59,#REF!,0)),INDEX(#REF!,MATCH('HT 0-0'!E59,#REF!,0)),"ERROR")</f>
        <v/>
      </c>
      <c r="KP59" s="1">
        <f>KN59&amp;" v "&amp;KO59</f>
        <v/>
      </c>
      <c r="KQ59">
        <f>B59&amp;"_"&amp;C59</f>
        <v/>
      </c>
      <c r="KR59" s="1">
        <f>IF((HW59/KK59)&lt;0.335,"G",IF((HW59/KK59)&gt;0.67,"R","A"))</f>
        <v/>
      </c>
      <c r="KS59" s="1">
        <f>IF((HX59/KK59)&lt;0.335,"G",IF((HX59/KK59)&gt;0.67,"R","A"))</f>
        <v/>
      </c>
      <c r="KT59" s="1">
        <f>IF((IH59/KK59)&lt;0.335,"G",IF((IH59/KK59)&gt;0.67,"R","A"))</f>
        <v/>
      </c>
      <c r="KU59" s="1">
        <f>IF((II59/KK59)&lt;0.335,"G",IF((II59/KK59)&gt;0.67,"R","A"))</f>
        <v/>
      </c>
      <c r="KV59" s="1">
        <f>IF((HZ59/KK59)&lt;0.335,"G",IF((HZ59/KK59)&gt;0.67,"R","A"))</f>
        <v/>
      </c>
      <c r="KW59" s="1">
        <f>IF((HY59/KK59)&lt;0.335,"G",IF((HY59/KK59)&gt;0.67,"R","A"))</f>
        <v/>
      </c>
      <c r="KX59" s="1">
        <f>IF((IK59/KK59)&lt;0.335,"G",IF((IK59/KK59)&gt;0.67,"R","A"))</f>
        <v/>
      </c>
      <c r="KY59" s="1">
        <f>IF((IJ59/KK59)&lt;0.335,"G",IF((IJ59/KK59)&gt;0.67,"R","A"))</f>
        <v/>
      </c>
      <c r="KZ59" s="1">
        <f>IF((HQ59/KK59)&lt;0.335,"G",IF((HQ59/KK59)&gt;0.67,"R","A"))</f>
        <v/>
      </c>
      <c r="LA59" s="1">
        <f>IF((IB59/KK59)&lt;0.335,"G",IF((IB59/KK59)&gt;0.67,"R","A"))</f>
        <v/>
      </c>
      <c r="LB59">
        <f>IF(LQ59="0-0",INDEX(Scrape!#REF!,MATCH('HT 0-0'!KP59,Scrape!$B:$B,0)),"")</f>
        <v/>
      </c>
      <c r="LC59">
        <f>IF(LQ59="0-0",INDEX(Scrape!$A:$A,MATCH('HT 0-0'!KP59,Scrape!$B:$B,0)),"")</f>
        <v/>
      </c>
      <c r="LD59">
        <f>IF(LQ59="0-0",INDEX(Scrape!$B:$B,MATCH('HT 0-0'!KP59,Scrape!$B:$B,0)),"")</f>
        <v/>
      </c>
      <c r="LE59">
        <f>IF(LQ59="0-0",INDEX(Scrape!$C:$C,MATCH('HT 0-0'!KP59,Scrape!$B:$B,0)),"")</f>
        <v/>
      </c>
      <c r="LF59">
        <f>IF(LQ59="0-0",INDEX(Scrape!$D:$D,MATCH('HT 0-0'!KP59,Scrape!$B:$B,0)),"")</f>
        <v/>
      </c>
      <c r="LG59">
        <f>IF(LQ59="0-0",INDEX(Scrape!$E:$E,MATCH('HT 0-0'!KP59,Scrape!$B:$B,0)),"")</f>
        <v/>
      </c>
      <c r="LH59">
        <f>IF(LQ59="0-0",INDEX(Scrape!$F:$F,MATCH('HT 0-0'!KP59,Scrape!$B:$B,0)),"")</f>
        <v/>
      </c>
      <c r="LI59">
        <f>IF(LQ59="0-0",INDEX(Scrape!$G:$G,MATCH('HT 0-0'!KP59,Scrape!$B:$B,0)),"")</f>
        <v/>
      </c>
      <c r="LJ59">
        <f>IF(LQ59="0-0",INDEX(Scrape!$H:$H,MATCH('HT 0-0'!KP59,Scrape!$B:$B,0)),"")</f>
        <v/>
      </c>
      <c r="LK59">
        <f>IF(LQ59="0-0",INDEX(Scrape!$I:$I,MATCH('HT 0-0'!KP59,Scrape!$B:$B,0)),"")</f>
        <v/>
      </c>
      <c r="LL59">
        <f>IF(LQ59="0-0",INDEX(Scrape!$J:$J,MATCH('HT 0-0'!KP59,Scrape!$B:$B,0)),"")</f>
        <v/>
      </c>
      <c r="LM59">
        <f>IF(LQ59="0-0",INDEX(Scrape!$K:$K,MATCH('HT 0-0'!KP59,Scrape!$B:$B,0)),"")</f>
        <v/>
      </c>
      <c r="LN59">
        <f>IF(LQ59="0-0",INDEX(Scrape!$L:$L,MATCH('HT 0-0'!KP59,Scrape!$B:$B,0)),"")</f>
        <v/>
      </c>
      <c r="LO59">
        <f>IF(LQ59="0-0",INDEX(Scrape!$M:$M,MATCH('HT 0-0'!KP59,Scrape!$B:$B,0)),"")</f>
        <v/>
      </c>
      <c r="LP59">
        <f>IF(LQ59="0-0",INDEX(Scrape!$N:$N,MATCH('HT 0-0'!KP59,Scrape!$B:$B,0)),"")</f>
        <v/>
      </c>
      <c r="LQ59">
        <f>INDEX(Scrape!$O:$O,MATCH('HT 0-0'!KP59,Scrape!$B:$B,0))</f>
        <v/>
      </c>
      <c r="LR59">
        <f>(1/LJ59)+(1/LI59)+(1/LH59)</f>
        <v/>
      </c>
      <c r="LS59">
        <f>(1/LG59)+(1/LF59)+(1/LE59)</f>
        <v/>
      </c>
      <c r="LT59" s="8">
        <f>IF(INDEX(#REF!,MATCH(KQ59,#REF!,0))=INDEX(#REF!,MATCH(KQ59,#REF!,0)),INDEX(#REF!,MATCH(KQ59,#REF!,0)),"ERROR")</f>
        <v/>
      </c>
      <c r="LU59" s="4">
        <f>IF(KR59="G",2,IF(KR59="R",0.5,IF(KR59="A",1)))</f>
        <v/>
      </c>
      <c r="LV59" s="4">
        <f>IF(KS59="G",0.5,IF(KS59="R",2,IF(KS59="A",1)))</f>
        <v/>
      </c>
      <c r="LW59" s="4">
        <f>IF(KT59="G",2,IF(KT59="R",0.5,IF(KT59="A",1)))</f>
        <v/>
      </c>
      <c r="LX59" s="4">
        <f>IF(KU59="G",0.5,IF(KU59="R",2,IF(KU59="A",1)))</f>
        <v/>
      </c>
      <c r="LY59" s="7">
        <f>(LK59*(LU59+LX59)+(LL59*(LU59+LX59)))</f>
        <v/>
      </c>
      <c r="LZ59" s="7">
        <f>(LN59*(LV59+LW59)+(LO59*(LV59+LW59)))</f>
        <v/>
      </c>
      <c r="MA59" s="11">
        <f>LY59-LZ59</f>
        <v/>
      </c>
      <c r="MB59" s="5">
        <f>MA59+2</f>
        <v/>
      </c>
      <c r="MC59" s="6">
        <f>MA59-2</f>
        <v/>
      </c>
      <c r="MD59" s="4">
        <f>LE59</f>
        <v/>
      </c>
      <c r="ME59" s="9">
        <f>IF(MD59=0,1000,MD59+0.75)</f>
        <v/>
      </c>
      <c r="MF59" s="10">
        <f>IF(MD59=0,0,MD59-0.75)</f>
        <v/>
      </c>
      <c r="MG59" s="4">
        <f>((LM59*(LU59+LX59))-((LP59*(LV59+LW59))))</f>
        <v/>
      </c>
      <c r="MH59" s="9">
        <f>MG59*1.2</f>
        <v/>
      </c>
      <c r="MI59" s="10">
        <f>MG59*0.8</f>
        <v/>
      </c>
      <c r="MJ59">
        <f>IFERROR(OT59,"")</f>
        <v/>
      </c>
      <c r="MK59">
        <f>IFERROR(OU59,"")</f>
        <v/>
      </c>
      <c r="ML59">
        <f>IFERROR(OV59,"")</f>
        <v/>
      </c>
      <c r="MM59">
        <f>IFERROR(OW59,"")</f>
        <v/>
      </c>
      <c r="MN59">
        <f>IFERROR(OX59,"")</f>
        <v/>
      </c>
      <c r="MO59">
        <f>IFERROR(OY59,"")</f>
        <v/>
      </c>
      <c r="MP59" s="1">
        <f>COUNTIFS(#REF!,LT59,#REF!,1,#REF!,"&gt;="&amp;MC59,#REF!,"&lt;="&amp;MB59,#REF!,"&lt;="&amp;ME59,#REF!,"&gt;="&amp;MF59,#REF!,"="&amp;KV59,#REF!,"="&amp;KX59)</f>
        <v/>
      </c>
      <c r="MQ59" s="1">
        <f>COUNTIFS(#REF!,LT59,#REF!,0,#REF!,"&gt;="&amp;MC59,#REF!,"&lt;="&amp;MB59,#REF!,"&lt;="&amp;ME59,#REF!,"&gt;="&amp;MF59,#REF!,"="&amp;KV59,#REF!,"="&amp;KX59)</f>
        <v/>
      </c>
      <c r="MR59" s="1">
        <f>COUNTIFS(#REF!,LT59,#REF!,1,#REF!,"&gt;="&amp;MC59,#REF!,"&lt;="&amp;MB59,#REF!,"&lt;="&amp;ME59,#REF!,"&gt;="&amp;MF59,#REF!,"="&amp;KW59,#REF!,"="&amp;KY59)</f>
        <v/>
      </c>
      <c r="MS59" s="1">
        <f>COUNTIFS(#REF!,LT59,#REF!,0,#REF!,"&gt;="&amp;MC59,#REF!,"&lt;="&amp;MB59,#REF!,"&lt;="&amp;ME59,#REF!,"&gt;="&amp;MF59,#REF!,"="&amp;KW59,#REF!,"="&amp;KY59)</f>
        <v/>
      </c>
      <c r="MT59" s="1">
        <f>COUNTIFS(#REF!,LT59,#REF!,1,#REF!,"&gt;="&amp;MI59,#REF!,"&lt;="&amp;MH59,#REF!,"&lt;="&amp;ME59,#REF!,"&gt;="&amp;MF59)</f>
        <v/>
      </c>
      <c r="MU59" s="1">
        <f>COUNTIFS(#REF!,LT59,#REF!,0,#REF!,"&gt;="&amp;MI59,#REF!,"&lt;="&amp;MH59,#REF!,"&lt;="&amp;ME59,#REF!,"&gt;="&amp;MF59)</f>
        <v/>
      </c>
      <c r="MV59" s="1">
        <f>COUNTIFS(#REF!,LT59,#REF!,1,#REF!,"&gt;="&amp;MI59,#REF!,"&lt;="&amp;MH59,#REF!,"="&amp;KZ59,#REF!,"="&amp;LA59,#REF!,"&lt;="&amp;ME59,#REF!,"&gt;="&amp;MF59)</f>
        <v/>
      </c>
      <c r="MW59" s="1">
        <f>COUNTIFS(#REF!,LT59,#REF!,0,#REF!,"&gt;="&amp;MI59,#REF!,"&lt;="&amp;MH59,#REF!,"="&amp;KZ59,#REF!,"="&amp;LA59,#REF!,"&lt;="&amp;ME59,#REF!,"&gt;="&amp;MF59)</f>
        <v/>
      </c>
      <c r="MX59" s="1">
        <f>COUNTIFS(#REF!,LT59,#REF!,1,#REF!,"&gt;="&amp;MC59,#REF!,"&lt;="&amp;MB59,#REF!,"&lt;="&amp;ME59,#REF!,"&gt;="&amp;MF59)</f>
        <v/>
      </c>
      <c r="MY59" s="1">
        <f>COUNTIFS(#REF!,LT59,#REF!,0,#REF!,"&gt;="&amp;MC59,#REF!,"&lt;="&amp;MB59,#REF!,"&lt;="&amp;ME59,#REF!,"&gt;="&amp;MF59)</f>
        <v/>
      </c>
      <c r="MZ59" s="1">
        <f>COUNTIFS(#REF!,LT59,#REF!,1,#REF!,"&lt;="&amp;ME59,#REF!,"&gt;="&amp;MF59,#REF!,"="&amp;KV59,#REF!,"="&amp;KX59)</f>
        <v/>
      </c>
      <c r="NA59" s="1">
        <f>COUNTIFS(#REF!,LT59,#REF!,0,#REF!,"&lt;="&amp;ME59,#REF!,"&gt;="&amp;MF59,#REF!,"="&amp;KV59,#REF!,"="&amp;KX59)</f>
        <v/>
      </c>
      <c r="NB59" s="1">
        <f>COUNTIFS(#REF!,LT59,#REF!,1,#REF!,"&lt;="&amp;ME59,#REF!,"&gt;="&amp;MF59,#REF!,"="&amp;KW59,#REF!,"="&amp;KY59)</f>
        <v/>
      </c>
      <c r="NC59" s="1">
        <f>COUNTIFS(#REF!,LT59,#REF!,0,#REF!,"&lt;="&amp;ME59,#REF!,"&gt;="&amp;MF59,#REF!,"="&amp;KW59,#REF!,"="&amp;KY59)</f>
        <v/>
      </c>
      <c r="ND59" s="1">
        <f>COUNTIFS(#REF!,LT59,#REF!,1,#REF!,"&gt;="&amp;MC59,#REF!,"&lt;="&amp;MB59,#REF!,"&lt;="&amp;ME59,#REF!,"&gt;="&amp;MF59,#REF!,"="&amp;KV59,#REF!,"="&amp;KX59)</f>
        <v/>
      </c>
      <c r="NE59" s="1">
        <f>COUNTIFS(#REF!,LT59,#REF!,0,#REF!,"&gt;="&amp;MC59,#REF!,"&lt;="&amp;MB59,#REF!,"&lt;="&amp;ME59,#REF!,"&gt;="&amp;MF59,#REF!,"="&amp;KV59,#REF!,"="&amp;KX59)</f>
        <v/>
      </c>
      <c r="NF59" s="1">
        <f>COUNTIFS(#REF!,LT59,#REF!,1,#REF!,"&gt;="&amp;MC59,#REF!,"&lt;="&amp;MB59,#REF!,"&lt;="&amp;ME59,#REF!,"&gt;="&amp;MF59,#REF!,"="&amp;KW59,#REF!,"="&amp;KY59)</f>
        <v/>
      </c>
      <c r="NG59" s="1">
        <f>COUNTIFS(#REF!,LT59,#REF!,0,#REF!,"&gt;="&amp;MC59,#REF!,"&lt;="&amp;MB59,#REF!,"&lt;="&amp;ME59,#REF!,"&gt;="&amp;MF59,#REF!,"="&amp;KW59,#REF!,"="&amp;KY59)</f>
        <v/>
      </c>
      <c r="NH59" s="1">
        <f>COUNTIFS(#REF!,LT59,#REF!,1,#REF!,"&gt;="&amp;MC59,#REF!,"&lt;="&amp;MB59,#REF!,"&lt;="&amp;ME59,#REF!,"&gt;="&amp;MF59,#REF!,"="&amp;KZ59,#REF!,"="&amp;LA59)</f>
        <v/>
      </c>
      <c r="NI59" s="1">
        <f>COUNTIFS(#REF!,LT59,#REF!,0,#REF!,"&gt;="&amp;MC59,#REF!,"&lt;="&amp;MB59,#REF!,"&lt;="&amp;ME59,#REF!,"&gt;="&amp;MF59,#REF!,"="&amp;KZ59,#REF!,"="&amp;LA59)</f>
        <v/>
      </c>
      <c r="NJ59" s="1">
        <f>COUNTIFS(#REF!,LT59,#REF!,1,#REF!,"&gt;="&amp;MI59,#REF!,"&lt;="&amp;MH59,#REF!,"&lt;="&amp;ME59,#REF!,"&gt;="&amp;MF59)</f>
        <v/>
      </c>
      <c r="NK59" s="1">
        <f>COUNTIFS(#REF!,LT59,#REF!,0,#REF!,"&gt;="&amp;MI59,#REF!,"&lt;="&amp;MH59,#REF!,"&lt;="&amp;ME59,#REF!,"&gt;="&amp;MF59)</f>
        <v/>
      </c>
      <c r="NL59" s="1">
        <f>COUNTIFS(#REF!,LT59,#REF!,1,#REF!,"&gt;="&amp;MI59,#REF!,"&lt;="&amp;MH59,#REF!,"="&amp;KZ59,#REF!,"="&amp;LA59,#REF!,"&lt;="&amp;ME59,#REF!,"&gt;="&amp;MF59)</f>
        <v/>
      </c>
      <c r="NM59" s="1">
        <f>COUNTIFS(#REF!,LT59,#REF!,0,#REF!,"&gt;="&amp;MI59,#REF!,"&lt;="&amp;MH59,#REF!,"="&amp;KZ59,#REF!,"="&amp;LA59,#REF!,"&lt;="&amp;ME59,#REF!,"&gt;="&amp;MF59)</f>
        <v/>
      </c>
      <c r="NN59" s="1">
        <f>COUNTIFS(#REF!,LT59,#REF!,1,#REF!,"&gt;="&amp;MC59,#REF!,"&lt;="&amp;MB59,#REF!,"&lt;="&amp;ME59,#REF!,"&gt;="&amp;MF59)</f>
        <v/>
      </c>
      <c r="NO59" s="1">
        <f>COUNTIFS(#REF!,LT59,#REF!,0,#REF!,"&gt;="&amp;MC59,#REF!,"&lt;="&amp;MB59,#REF!,"&lt;="&amp;ME59,#REF!,"&gt;="&amp;MF59)</f>
        <v/>
      </c>
      <c r="NP59" s="1">
        <f>COUNTIFS(#REF!,LT59,#REF!,1,#REF!,"&lt;="&amp;ME59,#REF!,"&gt;="&amp;MF59,#REF!,"="&amp;KV59,#REF!,"="&amp;KX59)</f>
        <v/>
      </c>
      <c r="NQ59" s="1">
        <f>COUNTIFS(#REF!,LT59,#REF!,0,#REF!,"&lt;="&amp;ME59,#REF!,"&gt;="&amp;MF59,#REF!,"="&amp;KV59,#REF!,"="&amp;KX59)</f>
        <v/>
      </c>
      <c r="NR59" s="1">
        <f>COUNTIFS(#REF!,LT59,#REF!,1,#REF!,"&lt;="&amp;ME59,#REF!,"&gt;="&amp;MF59,#REF!,"="&amp;KW59,#REF!,"="&amp;KY59)</f>
        <v/>
      </c>
      <c r="NS59" s="1">
        <f>COUNTIFS(#REF!,LT59,#REF!,0,#REF!,"&lt;="&amp;ME59,#REF!,"&gt;="&amp;MF59,#REF!,"="&amp;KW59,#REF!,"="&amp;KY59)</f>
        <v/>
      </c>
      <c r="NT59" s="1">
        <f>MP59+MR59+MT59+MV59+MX59+MZ59+NB59</f>
        <v/>
      </c>
      <c r="NU59" s="1">
        <f>MQ59+MS59+MU59+MW59+MY59+NA59+NC59</f>
        <v/>
      </c>
      <c r="NV59" s="1">
        <f>NT59+NU59</f>
        <v/>
      </c>
      <c r="NW59" s="33">
        <f>NT59/(NT59+NU59)</f>
        <v/>
      </c>
      <c r="NX59" s="3">
        <f>1/NW59</f>
        <v/>
      </c>
      <c r="NY59" s="1">
        <f>LH59</f>
        <v/>
      </c>
      <c r="NZ59" s="79">
        <f>(NW59*((NY59-1)*0.98))-((1-NW59)*1)</f>
        <v/>
      </c>
      <c r="OA59" s="34">
        <f>IF(LR59&lt;0.9,0,IF(AND(LR59&gt;1.1),0,1))</f>
        <v/>
      </c>
      <c r="OB59" s="34">
        <f>IF(LS59&lt;0.9,0,IF(AND(LS59&gt;1.1),0,1))</f>
        <v/>
      </c>
      <c r="OC59" s="32">
        <f>IF(NV59&gt;99,1,0)</f>
        <v/>
      </c>
      <c r="OD59" s="32">
        <f>IF(NZ59&gt;0.0799,1,0)</f>
        <v/>
      </c>
      <c r="OE59" s="32">
        <f>IF(NZ59&gt;OM59,1,0)</f>
        <v/>
      </c>
      <c r="OF59" s="32">
        <f>OC59+OD59+OE59+OA59+OB59</f>
        <v/>
      </c>
      <c r="OG59" s="1">
        <f>ND59+NF59+NH59+NJ59+NL59+NN59+NP59+NR59</f>
        <v/>
      </c>
      <c r="OH59" s="1">
        <f>NE59+NG59+NI59+NK59+NM59+NO59+NQ59+NS59</f>
        <v/>
      </c>
      <c r="OI59" s="1">
        <f>OG59+OH59</f>
        <v/>
      </c>
      <c r="OJ59" s="33">
        <f>OG59/(OG59+OH59)</f>
        <v/>
      </c>
      <c r="OK59" s="3">
        <f>1/OJ59</f>
        <v/>
      </c>
      <c r="OL59" s="1">
        <f>LI59</f>
        <v/>
      </c>
      <c r="OM59" s="79">
        <f>(OJ59*((OL59-1)*0.98))-((1-OJ59)*1)</f>
        <v/>
      </c>
      <c r="ON59" s="34">
        <f>IF(LR59&lt;0.9,0,IF(AND(LR59&gt;1.1),0,1))</f>
        <v/>
      </c>
      <c r="OO59" s="34">
        <f>IF(LS59&lt;0.9,0,IF(AND(LS59&gt;1.1),0,1))</f>
        <v/>
      </c>
      <c r="OP59" s="32">
        <f>IF(OI59&gt;99,1,0)</f>
        <v/>
      </c>
      <c r="OQ59" s="32">
        <f>IF(OM59&gt;0.0799,1,0)</f>
        <v/>
      </c>
      <c r="OR59" s="32">
        <f>IF(OM59&gt;OZ59,1,0)</f>
        <v/>
      </c>
      <c r="OS59" s="32">
        <f>OP59+OQ59+OR59+ON59+OO59</f>
        <v/>
      </c>
      <c r="OT59">
        <f>IF(OF59=5,"BackHome0-0",IF(AND(OS59=5),"BackAway0-0",""))</f>
        <v/>
      </c>
      <c r="OU59">
        <f>IF(OF59=5,KN59,IF(AND(OS59=5),KO59,""))</f>
        <v/>
      </c>
      <c r="OV59">
        <f>IF(OF59=5,"Match Odds",IF(AND(OS59=5),"Match Odds",""))</f>
        <v/>
      </c>
      <c r="OW59">
        <f>IF(OF59=5,KP59,IF(AND(OS59=5),KP59,""))</f>
        <v/>
      </c>
      <c r="OX59">
        <f>IF(OF59=5,"MATCH_ODDS",IF(AND(OS59=5),"MATCH_ODDS",""))</f>
        <v/>
      </c>
      <c r="OY59">
        <f>IF(OF59=5,"BACK",IF(AND(OS59=5),"BACK",""))</f>
        <v/>
      </c>
    </row>
    <row r="60" ht="16.5" customHeight="1" thickBot="1" thickTop="1">
      <c r="A60" s="2" t="n"/>
      <c r="KN60" s="1">
        <f>IF(INDEX(#REF!,MATCH('HT 0-0'!D60,#REF!,0))=INDEX(#REF!,MATCH('HT 0-0'!D60,#REF!,0)),INDEX(#REF!,MATCH('HT 0-0'!D60,#REF!,0)),"ERROR")</f>
        <v/>
      </c>
      <c r="KO60" s="1">
        <f>IF(INDEX(#REF!,MATCH('HT 0-0'!E60,#REF!,0))=INDEX(#REF!,MATCH('HT 0-0'!E60,#REF!,0)),INDEX(#REF!,MATCH('HT 0-0'!E60,#REF!,0)),"ERROR")</f>
        <v/>
      </c>
      <c r="KP60" s="1">
        <f>KN60&amp;" v "&amp;KO60</f>
        <v/>
      </c>
      <c r="KQ60">
        <f>B60&amp;"_"&amp;C60</f>
        <v/>
      </c>
      <c r="KR60" s="1">
        <f>IF((HW60/KK60)&lt;0.335,"G",IF((HW60/KK60)&gt;0.67,"R","A"))</f>
        <v/>
      </c>
      <c r="KS60" s="1">
        <f>IF((HX60/KK60)&lt;0.335,"G",IF((HX60/KK60)&gt;0.67,"R","A"))</f>
        <v/>
      </c>
      <c r="KT60" s="1">
        <f>IF((IH60/KK60)&lt;0.335,"G",IF((IH60/KK60)&gt;0.67,"R","A"))</f>
        <v/>
      </c>
      <c r="KU60" s="1">
        <f>IF((II60/KK60)&lt;0.335,"G",IF((II60/KK60)&gt;0.67,"R","A"))</f>
        <v/>
      </c>
      <c r="KV60" s="1">
        <f>IF((HZ60/KK60)&lt;0.335,"G",IF((HZ60/KK60)&gt;0.67,"R","A"))</f>
        <v/>
      </c>
      <c r="KW60" s="1">
        <f>IF((HY60/KK60)&lt;0.335,"G",IF((HY60/KK60)&gt;0.67,"R","A"))</f>
        <v/>
      </c>
      <c r="KX60" s="1">
        <f>IF((IK60/KK60)&lt;0.335,"G",IF((IK60/KK60)&gt;0.67,"R","A"))</f>
        <v/>
      </c>
      <c r="KY60" s="1">
        <f>IF((IJ60/KK60)&lt;0.335,"G",IF((IJ60/KK60)&gt;0.67,"R","A"))</f>
        <v/>
      </c>
      <c r="KZ60" s="1">
        <f>IF((HQ60/KK60)&lt;0.335,"G",IF((HQ60/KK60)&gt;0.67,"R","A"))</f>
        <v/>
      </c>
      <c r="LA60" s="1">
        <f>IF((IB60/KK60)&lt;0.335,"G",IF((IB60/KK60)&gt;0.67,"R","A"))</f>
        <v/>
      </c>
      <c r="LB60">
        <f>IF(LQ60="0-0",INDEX(Scrape!#REF!,MATCH('HT 0-0'!KP60,Scrape!$B:$B,0)),"")</f>
        <v/>
      </c>
      <c r="LC60">
        <f>IF(LQ60="0-0",INDEX(Scrape!$A:$A,MATCH('HT 0-0'!KP60,Scrape!$B:$B,0)),"")</f>
        <v/>
      </c>
      <c r="LD60">
        <f>IF(LQ60="0-0",INDEX(Scrape!$B:$B,MATCH('HT 0-0'!KP60,Scrape!$B:$B,0)),"")</f>
        <v/>
      </c>
      <c r="LE60">
        <f>IF(LQ60="0-0",INDEX(Scrape!$C:$C,MATCH('HT 0-0'!KP60,Scrape!$B:$B,0)),"")</f>
        <v/>
      </c>
      <c r="LF60">
        <f>IF(LQ60="0-0",INDEX(Scrape!$D:$D,MATCH('HT 0-0'!KP60,Scrape!$B:$B,0)),"")</f>
        <v/>
      </c>
      <c r="LG60">
        <f>IF(LQ60="0-0",INDEX(Scrape!$E:$E,MATCH('HT 0-0'!KP60,Scrape!$B:$B,0)),"")</f>
        <v/>
      </c>
      <c r="LH60">
        <f>IF(LQ60="0-0",INDEX(Scrape!$F:$F,MATCH('HT 0-0'!KP60,Scrape!$B:$B,0)),"")</f>
        <v/>
      </c>
      <c r="LI60">
        <f>IF(LQ60="0-0",INDEX(Scrape!$G:$G,MATCH('HT 0-0'!KP60,Scrape!$B:$B,0)),"")</f>
        <v/>
      </c>
      <c r="LJ60">
        <f>IF(LQ60="0-0",INDEX(Scrape!$H:$H,MATCH('HT 0-0'!KP60,Scrape!$B:$B,0)),"")</f>
        <v/>
      </c>
      <c r="LK60">
        <f>IF(LQ60="0-0",INDEX(Scrape!$I:$I,MATCH('HT 0-0'!KP60,Scrape!$B:$B,0)),"")</f>
        <v/>
      </c>
      <c r="LL60">
        <f>IF(LQ60="0-0",INDEX(Scrape!$J:$J,MATCH('HT 0-0'!KP60,Scrape!$B:$B,0)),"")</f>
        <v/>
      </c>
      <c r="LM60">
        <f>IF(LQ60="0-0",INDEX(Scrape!$K:$K,MATCH('HT 0-0'!KP60,Scrape!$B:$B,0)),"")</f>
        <v/>
      </c>
      <c r="LN60">
        <f>IF(LQ60="0-0",INDEX(Scrape!$L:$L,MATCH('HT 0-0'!KP60,Scrape!$B:$B,0)),"")</f>
        <v/>
      </c>
      <c r="LO60">
        <f>IF(LQ60="0-0",INDEX(Scrape!$M:$M,MATCH('HT 0-0'!KP60,Scrape!$B:$B,0)),"")</f>
        <v/>
      </c>
      <c r="LP60">
        <f>IF(LQ60="0-0",INDEX(Scrape!$N:$N,MATCH('HT 0-0'!KP60,Scrape!$B:$B,0)),"")</f>
        <v/>
      </c>
      <c r="LQ60">
        <f>INDEX(Scrape!$O:$O,MATCH('HT 0-0'!KP60,Scrape!$B:$B,0))</f>
        <v/>
      </c>
      <c r="LR60">
        <f>(1/LJ60)+(1/LI60)+(1/LH60)</f>
        <v/>
      </c>
      <c r="LS60">
        <f>(1/LG60)+(1/LF60)+(1/LE60)</f>
        <v/>
      </c>
      <c r="LT60" s="8">
        <f>IF(INDEX(#REF!,MATCH(KQ60,#REF!,0))=INDEX(#REF!,MATCH(KQ60,#REF!,0)),INDEX(#REF!,MATCH(KQ60,#REF!,0)),"ERROR")</f>
        <v/>
      </c>
      <c r="LU60" s="4">
        <f>IF(KR60="G",2,IF(KR60="R",0.5,IF(KR60="A",1)))</f>
        <v/>
      </c>
      <c r="LV60" s="4">
        <f>IF(KS60="G",0.5,IF(KS60="R",2,IF(KS60="A",1)))</f>
        <v/>
      </c>
      <c r="LW60" s="4">
        <f>IF(KT60="G",2,IF(KT60="R",0.5,IF(KT60="A",1)))</f>
        <v/>
      </c>
      <c r="LX60" s="4">
        <f>IF(KU60="G",0.5,IF(KU60="R",2,IF(KU60="A",1)))</f>
        <v/>
      </c>
      <c r="LY60" s="7">
        <f>(LK60*(LU60+LX60)+(LL60*(LU60+LX60)))</f>
        <v/>
      </c>
      <c r="LZ60" s="7">
        <f>(LN60*(LV60+LW60)+(LO60*(LV60+LW60)))</f>
        <v/>
      </c>
      <c r="MA60" s="11">
        <f>LY60-LZ60</f>
        <v/>
      </c>
      <c r="MB60" s="5">
        <f>MA60+2</f>
        <v/>
      </c>
      <c r="MC60" s="6">
        <f>MA60-2</f>
        <v/>
      </c>
      <c r="MD60" s="4">
        <f>LE60</f>
        <v/>
      </c>
      <c r="ME60" s="9">
        <f>IF(MD60=0,1000,MD60+0.75)</f>
        <v/>
      </c>
      <c r="MF60" s="10">
        <f>IF(MD60=0,0,MD60-0.75)</f>
        <v/>
      </c>
      <c r="MG60" s="4">
        <f>((LM60*(LU60+LX60))-((LP60*(LV60+LW60))))</f>
        <v/>
      </c>
      <c r="MH60" s="9">
        <f>MG60*1.2</f>
        <v/>
      </c>
      <c r="MI60" s="10">
        <f>MG60*0.8</f>
        <v/>
      </c>
      <c r="MJ60">
        <f>IFERROR(OT60,"")</f>
        <v/>
      </c>
      <c r="MK60">
        <f>IFERROR(OU60,"")</f>
        <v/>
      </c>
      <c r="ML60">
        <f>IFERROR(OV60,"")</f>
        <v/>
      </c>
      <c r="MM60">
        <f>IFERROR(OW60,"")</f>
        <v/>
      </c>
      <c r="MN60">
        <f>IFERROR(OX60,"")</f>
        <v/>
      </c>
      <c r="MO60">
        <f>IFERROR(OY60,"")</f>
        <v/>
      </c>
      <c r="MP60" s="1">
        <f>COUNTIFS(#REF!,LT60,#REF!,1,#REF!,"&gt;="&amp;MC60,#REF!,"&lt;="&amp;MB60,#REF!,"&lt;="&amp;ME60,#REF!,"&gt;="&amp;MF60,#REF!,"="&amp;KV60,#REF!,"="&amp;KX60)</f>
        <v/>
      </c>
      <c r="MQ60" s="1">
        <f>COUNTIFS(#REF!,LT60,#REF!,0,#REF!,"&gt;="&amp;MC60,#REF!,"&lt;="&amp;MB60,#REF!,"&lt;="&amp;ME60,#REF!,"&gt;="&amp;MF60,#REF!,"="&amp;KV60,#REF!,"="&amp;KX60)</f>
        <v/>
      </c>
      <c r="MR60" s="1">
        <f>COUNTIFS(#REF!,LT60,#REF!,1,#REF!,"&gt;="&amp;MC60,#REF!,"&lt;="&amp;MB60,#REF!,"&lt;="&amp;ME60,#REF!,"&gt;="&amp;MF60,#REF!,"="&amp;KW60,#REF!,"="&amp;KY60)</f>
        <v/>
      </c>
      <c r="MS60" s="1">
        <f>COUNTIFS(#REF!,LT60,#REF!,0,#REF!,"&gt;="&amp;MC60,#REF!,"&lt;="&amp;MB60,#REF!,"&lt;="&amp;ME60,#REF!,"&gt;="&amp;MF60,#REF!,"="&amp;KW60,#REF!,"="&amp;KY60)</f>
        <v/>
      </c>
      <c r="MT60" s="1">
        <f>COUNTIFS(#REF!,LT60,#REF!,1,#REF!,"&gt;="&amp;MI60,#REF!,"&lt;="&amp;MH60,#REF!,"&lt;="&amp;ME60,#REF!,"&gt;="&amp;MF60)</f>
        <v/>
      </c>
      <c r="MU60" s="1">
        <f>COUNTIFS(#REF!,LT60,#REF!,0,#REF!,"&gt;="&amp;MI60,#REF!,"&lt;="&amp;MH60,#REF!,"&lt;="&amp;ME60,#REF!,"&gt;="&amp;MF60)</f>
        <v/>
      </c>
      <c r="MV60" s="1">
        <f>COUNTIFS(#REF!,LT60,#REF!,1,#REF!,"&gt;="&amp;MI60,#REF!,"&lt;="&amp;MH60,#REF!,"="&amp;KZ60,#REF!,"="&amp;LA60,#REF!,"&lt;="&amp;ME60,#REF!,"&gt;="&amp;MF60)</f>
        <v/>
      </c>
      <c r="MW60" s="1">
        <f>COUNTIFS(#REF!,LT60,#REF!,0,#REF!,"&gt;="&amp;MI60,#REF!,"&lt;="&amp;MH60,#REF!,"="&amp;KZ60,#REF!,"="&amp;LA60,#REF!,"&lt;="&amp;ME60,#REF!,"&gt;="&amp;MF60)</f>
        <v/>
      </c>
      <c r="MX60" s="1">
        <f>COUNTIFS(#REF!,LT60,#REF!,1,#REF!,"&gt;="&amp;MC60,#REF!,"&lt;="&amp;MB60,#REF!,"&lt;="&amp;ME60,#REF!,"&gt;="&amp;MF60)</f>
        <v/>
      </c>
      <c r="MY60" s="1">
        <f>COUNTIFS(#REF!,LT60,#REF!,0,#REF!,"&gt;="&amp;MC60,#REF!,"&lt;="&amp;MB60,#REF!,"&lt;="&amp;ME60,#REF!,"&gt;="&amp;MF60)</f>
        <v/>
      </c>
      <c r="MZ60" s="1">
        <f>COUNTIFS(#REF!,LT60,#REF!,1,#REF!,"&lt;="&amp;ME60,#REF!,"&gt;="&amp;MF60,#REF!,"="&amp;KV60,#REF!,"="&amp;KX60)</f>
        <v/>
      </c>
      <c r="NA60" s="1">
        <f>COUNTIFS(#REF!,LT60,#REF!,0,#REF!,"&lt;="&amp;ME60,#REF!,"&gt;="&amp;MF60,#REF!,"="&amp;KV60,#REF!,"="&amp;KX60)</f>
        <v/>
      </c>
      <c r="NB60" s="1">
        <f>COUNTIFS(#REF!,LT60,#REF!,1,#REF!,"&lt;="&amp;ME60,#REF!,"&gt;="&amp;MF60,#REF!,"="&amp;KW60,#REF!,"="&amp;KY60)</f>
        <v/>
      </c>
      <c r="NC60" s="1">
        <f>COUNTIFS(#REF!,LT60,#REF!,0,#REF!,"&lt;="&amp;ME60,#REF!,"&gt;="&amp;MF60,#REF!,"="&amp;KW60,#REF!,"="&amp;KY60)</f>
        <v/>
      </c>
      <c r="ND60" s="1">
        <f>COUNTIFS(#REF!,LT60,#REF!,1,#REF!,"&gt;="&amp;MC60,#REF!,"&lt;="&amp;MB60,#REF!,"&lt;="&amp;ME60,#REF!,"&gt;="&amp;MF60,#REF!,"="&amp;KV60,#REF!,"="&amp;KX60)</f>
        <v/>
      </c>
      <c r="NE60" s="1">
        <f>COUNTIFS(#REF!,LT60,#REF!,0,#REF!,"&gt;="&amp;MC60,#REF!,"&lt;="&amp;MB60,#REF!,"&lt;="&amp;ME60,#REF!,"&gt;="&amp;MF60,#REF!,"="&amp;KV60,#REF!,"="&amp;KX60)</f>
        <v/>
      </c>
      <c r="NF60" s="1">
        <f>COUNTIFS(#REF!,LT60,#REF!,1,#REF!,"&gt;="&amp;MC60,#REF!,"&lt;="&amp;MB60,#REF!,"&lt;="&amp;ME60,#REF!,"&gt;="&amp;MF60,#REF!,"="&amp;KW60,#REF!,"="&amp;KY60)</f>
        <v/>
      </c>
      <c r="NG60" s="1">
        <f>COUNTIFS(#REF!,LT60,#REF!,0,#REF!,"&gt;="&amp;MC60,#REF!,"&lt;="&amp;MB60,#REF!,"&lt;="&amp;ME60,#REF!,"&gt;="&amp;MF60,#REF!,"="&amp;KW60,#REF!,"="&amp;KY60)</f>
        <v/>
      </c>
      <c r="NH60" s="1">
        <f>COUNTIFS(#REF!,LT60,#REF!,1,#REF!,"&gt;="&amp;MC60,#REF!,"&lt;="&amp;MB60,#REF!,"&lt;="&amp;ME60,#REF!,"&gt;="&amp;MF60,#REF!,"="&amp;KZ60,#REF!,"="&amp;LA60)</f>
        <v/>
      </c>
      <c r="NI60" s="1">
        <f>COUNTIFS(#REF!,LT60,#REF!,0,#REF!,"&gt;="&amp;MC60,#REF!,"&lt;="&amp;MB60,#REF!,"&lt;="&amp;ME60,#REF!,"&gt;="&amp;MF60,#REF!,"="&amp;KZ60,#REF!,"="&amp;LA60)</f>
        <v/>
      </c>
      <c r="NJ60" s="1">
        <f>COUNTIFS(#REF!,LT60,#REF!,1,#REF!,"&gt;="&amp;MI60,#REF!,"&lt;="&amp;MH60,#REF!,"&lt;="&amp;ME60,#REF!,"&gt;="&amp;MF60)</f>
        <v/>
      </c>
      <c r="NK60" s="1">
        <f>COUNTIFS(#REF!,LT60,#REF!,0,#REF!,"&gt;="&amp;MI60,#REF!,"&lt;="&amp;MH60,#REF!,"&lt;="&amp;ME60,#REF!,"&gt;="&amp;MF60)</f>
        <v/>
      </c>
      <c r="NL60" s="1">
        <f>COUNTIFS(#REF!,LT60,#REF!,1,#REF!,"&gt;="&amp;MI60,#REF!,"&lt;="&amp;MH60,#REF!,"="&amp;KZ60,#REF!,"="&amp;LA60,#REF!,"&lt;="&amp;ME60,#REF!,"&gt;="&amp;MF60)</f>
        <v/>
      </c>
      <c r="NM60" s="1">
        <f>COUNTIFS(#REF!,LT60,#REF!,0,#REF!,"&gt;="&amp;MI60,#REF!,"&lt;="&amp;MH60,#REF!,"="&amp;KZ60,#REF!,"="&amp;LA60,#REF!,"&lt;="&amp;ME60,#REF!,"&gt;="&amp;MF60)</f>
        <v/>
      </c>
      <c r="NN60" s="1">
        <f>COUNTIFS(#REF!,LT60,#REF!,1,#REF!,"&gt;="&amp;MC60,#REF!,"&lt;="&amp;MB60,#REF!,"&lt;="&amp;ME60,#REF!,"&gt;="&amp;MF60)</f>
        <v/>
      </c>
      <c r="NO60" s="1">
        <f>COUNTIFS(#REF!,LT60,#REF!,0,#REF!,"&gt;="&amp;MC60,#REF!,"&lt;="&amp;MB60,#REF!,"&lt;="&amp;ME60,#REF!,"&gt;="&amp;MF60)</f>
        <v/>
      </c>
      <c r="NP60" s="1">
        <f>COUNTIFS(#REF!,LT60,#REF!,1,#REF!,"&lt;="&amp;ME60,#REF!,"&gt;="&amp;MF60,#REF!,"="&amp;KV60,#REF!,"="&amp;KX60)</f>
        <v/>
      </c>
      <c r="NQ60" s="1">
        <f>COUNTIFS(#REF!,LT60,#REF!,0,#REF!,"&lt;="&amp;ME60,#REF!,"&gt;="&amp;MF60,#REF!,"="&amp;KV60,#REF!,"="&amp;KX60)</f>
        <v/>
      </c>
      <c r="NR60" s="1">
        <f>COUNTIFS(#REF!,LT60,#REF!,1,#REF!,"&lt;="&amp;ME60,#REF!,"&gt;="&amp;MF60,#REF!,"="&amp;KW60,#REF!,"="&amp;KY60)</f>
        <v/>
      </c>
      <c r="NS60" s="1">
        <f>COUNTIFS(#REF!,LT60,#REF!,0,#REF!,"&lt;="&amp;ME60,#REF!,"&gt;="&amp;MF60,#REF!,"="&amp;KW60,#REF!,"="&amp;KY60)</f>
        <v/>
      </c>
      <c r="NT60" s="1">
        <f>MP60+MR60+MT60+MV60+MX60+MZ60+NB60</f>
        <v/>
      </c>
      <c r="NU60" s="1">
        <f>MQ60+MS60+MU60+MW60+MY60+NA60+NC60</f>
        <v/>
      </c>
      <c r="NV60" s="1">
        <f>NT60+NU60</f>
        <v/>
      </c>
      <c r="NW60" s="33">
        <f>NT60/(NT60+NU60)</f>
        <v/>
      </c>
      <c r="NX60" s="3">
        <f>1/NW60</f>
        <v/>
      </c>
      <c r="NY60" s="1">
        <f>LH60</f>
        <v/>
      </c>
      <c r="NZ60" s="79">
        <f>(NW60*((NY60-1)*0.98))-((1-NW60)*1)</f>
        <v/>
      </c>
      <c r="OA60" s="34">
        <f>IF(LR60&lt;0.9,0,IF(AND(LR60&gt;1.1),0,1))</f>
        <v/>
      </c>
      <c r="OB60" s="34">
        <f>IF(LS60&lt;0.9,0,IF(AND(LS60&gt;1.1),0,1))</f>
        <v/>
      </c>
      <c r="OC60" s="32">
        <f>IF(NV60&gt;99,1,0)</f>
        <v/>
      </c>
      <c r="OD60" s="32">
        <f>IF(NZ60&gt;0.0799,1,0)</f>
        <v/>
      </c>
      <c r="OE60" s="32">
        <f>IF(NZ60&gt;OM60,1,0)</f>
        <v/>
      </c>
      <c r="OF60" s="32">
        <f>OC60+OD60+OE60+OA60+OB60</f>
        <v/>
      </c>
      <c r="OG60" s="1">
        <f>ND60+NF60+NH60+NJ60+NL60+NN60+NP60+NR60</f>
        <v/>
      </c>
      <c r="OH60" s="1">
        <f>NE60+NG60+NI60+NK60+NM60+NO60+NQ60+NS60</f>
        <v/>
      </c>
      <c r="OI60" s="1">
        <f>OG60+OH60</f>
        <v/>
      </c>
      <c r="OJ60" s="33">
        <f>OG60/(OG60+OH60)</f>
        <v/>
      </c>
      <c r="OK60" s="3">
        <f>1/OJ60</f>
        <v/>
      </c>
      <c r="OL60" s="1">
        <f>LI60</f>
        <v/>
      </c>
      <c r="OM60" s="79">
        <f>(OJ60*((OL60-1)*0.98))-((1-OJ60)*1)</f>
        <v/>
      </c>
      <c r="ON60" s="34">
        <f>IF(LR60&lt;0.9,0,IF(AND(LR60&gt;1.1),0,1))</f>
        <v/>
      </c>
      <c r="OO60" s="34">
        <f>IF(LS60&lt;0.9,0,IF(AND(LS60&gt;1.1),0,1))</f>
        <v/>
      </c>
      <c r="OP60" s="32">
        <f>IF(OI60&gt;99,1,0)</f>
        <v/>
      </c>
      <c r="OQ60" s="32">
        <f>IF(OM60&gt;0.0799,1,0)</f>
        <v/>
      </c>
      <c r="OR60" s="32">
        <f>IF(OM60&gt;OZ60,1,0)</f>
        <v/>
      </c>
      <c r="OS60" s="32">
        <f>OP60+OQ60+OR60+ON60+OO60</f>
        <v/>
      </c>
      <c r="OT60">
        <f>IF(OF60=5,"BackHome0-0",IF(AND(OS60=5),"BackAway0-0",""))</f>
        <v/>
      </c>
      <c r="OU60">
        <f>IF(OF60=5,KN60,IF(AND(OS60=5),KO60,""))</f>
        <v/>
      </c>
      <c r="OV60">
        <f>IF(OF60=5,"Match Odds",IF(AND(OS60=5),"Match Odds",""))</f>
        <v/>
      </c>
      <c r="OW60">
        <f>IF(OF60=5,KP60,IF(AND(OS60=5),KP60,""))</f>
        <v/>
      </c>
      <c r="OX60">
        <f>IF(OF60=5,"MATCH_ODDS",IF(AND(OS60=5),"MATCH_ODDS",""))</f>
        <v/>
      </c>
      <c r="OY60">
        <f>IF(OF60=5,"BACK",IF(AND(OS60=5),"BACK",""))</f>
        <v/>
      </c>
    </row>
    <row r="61" ht="16.5" customHeight="1" thickBot="1" thickTop="1">
      <c r="A61" s="2" t="n"/>
      <c r="KN61" s="1">
        <f>IF(INDEX(#REF!,MATCH('HT 0-0'!D61,#REF!,0))=INDEX(#REF!,MATCH('HT 0-0'!D61,#REF!,0)),INDEX(#REF!,MATCH('HT 0-0'!D61,#REF!,0)),"ERROR")</f>
        <v/>
      </c>
      <c r="KO61" s="1">
        <f>IF(INDEX(#REF!,MATCH('HT 0-0'!E61,#REF!,0))=INDEX(#REF!,MATCH('HT 0-0'!E61,#REF!,0)),INDEX(#REF!,MATCH('HT 0-0'!E61,#REF!,0)),"ERROR")</f>
        <v/>
      </c>
      <c r="KP61" s="1">
        <f>KN61&amp;" v "&amp;KO61</f>
        <v/>
      </c>
      <c r="KQ61">
        <f>B61&amp;"_"&amp;C61</f>
        <v/>
      </c>
      <c r="KR61" s="1">
        <f>IF((HW61/KK61)&lt;0.335,"G",IF((HW61/KK61)&gt;0.67,"R","A"))</f>
        <v/>
      </c>
      <c r="KS61" s="1">
        <f>IF((HX61/KK61)&lt;0.335,"G",IF((HX61/KK61)&gt;0.67,"R","A"))</f>
        <v/>
      </c>
      <c r="KT61" s="1">
        <f>IF((IH61/KK61)&lt;0.335,"G",IF((IH61/KK61)&gt;0.67,"R","A"))</f>
        <v/>
      </c>
      <c r="KU61" s="1">
        <f>IF((II61/KK61)&lt;0.335,"G",IF((II61/KK61)&gt;0.67,"R","A"))</f>
        <v/>
      </c>
      <c r="KV61" s="1">
        <f>IF((HZ61/KK61)&lt;0.335,"G",IF((HZ61/KK61)&gt;0.67,"R","A"))</f>
        <v/>
      </c>
      <c r="KW61" s="1">
        <f>IF((HY61/KK61)&lt;0.335,"G",IF((HY61/KK61)&gt;0.67,"R","A"))</f>
        <v/>
      </c>
      <c r="KX61" s="1">
        <f>IF((IK61/KK61)&lt;0.335,"G",IF((IK61/KK61)&gt;0.67,"R","A"))</f>
        <v/>
      </c>
      <c r="KY61" s="1">
        <f>IF((IJ61/KK61)&lt;0.335,"G",IF((IJ61/KK61)&gt;0.67,"R","A"))</f>
        <v/>
      </c>
      <c r="KZ61" s="1">
        <f>IF((HQ61/KK61)&lt;0.335,"G",IF((HQ61/KK61)&gt;0.67,"R","A"))</f>
        <v/>
      </c>
      <c r="LA61" s="1">
        <f>IF((IB61/KK61)&lt;0.335,"G",IF((IB61/KK61)&gt;0.67,"R","A"))</f>
        <v/>
      </c>
      <c r="LB61">
        <f>IF(LQ61="0-0",INDEX(Scrape!#REF!,MATCH('HT 0-0'!KP61,Scrape!$B:$B,0)),"")</f>
        <v/>
      </c>
      <c r="LC61">
        <f>IF(LQ61="0-0",INDEX(Scrape!$A:$A,MATCH('HT 0-0'!KP61,Scrape!$B:$B,0)),"")</f>
        <v/>
      </c>
      <c r="LD61">
        <f>IF(LQ61="0-0",INDEX(Scrape!$B:$B,MATCH('HT 0-0'!KP61,Scrape!$B:$B,0)),"")</f>
        <v/>
      </c>
      <c r="LE61">
        <f>IF(LQ61="0-0",INDEX(Scrape!$C:$C,MATCH('HT 0-0'!KP61,Scrape!$B:$B,0)),"")</f>
        <v/>
      </c>
      <c r="LF61">
        <f>IF(LQ61="0-0",INDEX(Scrape!$D:$D,MATCH('HT 0-0'!KP61,Scrape!$B:$B,0)),"")</f>
        <v/>
      </c>
      <c r="LG61">
        <f>IF(LQ61="0-0",INDEX(Scrape!$E:$E,MATCH('HT 0-0'!KP61,Scrape!$B:$B,0)),"")</f>
        <v/>
      </c>
      <c r="LH61">
        <f>IF(LQ61="0-0",INDEX(Scrape!$F:$F,MATCH('HT 0-0'!KP61,Scrape!$B:$B,0)),"")</f>
        <v/>
      </c>
      <c r="LI61">
        <f>IF(LQ61="0-0",INDEX(Scrape!$G:$G,MATCH('HT 0-0'!KP61,Scrape!$B:$B,0)),"")</f>
        <v/>
      </c>
      <c r="LJ61">
        <f>IF(LQ61="0-0",INDEX(Scrape!$H:$H,MATCH('HT 0-0'!KP61,Scrape!$B:$B,0)),"")</f>
        <v/>
      </c>
      <c r="LK61">
        <f>IF(LQ61="0-0",INDEX(Scrape!$I:$I,MATCH('HT 0-0'!KP61,Scrape!$B:$B,0)),"")</f>
        <v/>
      </c>
      <c r="LL61">
        <f>IF(LQ61="0-0",INDEX(Scrape!$J:$J,MATCH('HT 0-0'!KP61,Scrape!$B:$B,0)),"")</f>
        <v/>
      </c>
      <c r="LM61">
        <f>IF(LQ61="0-0",INDEX(Scrape!$K:$K,MATCH('HT 0-0'!KP61,Scrape!$B:$B,0)),"")</f>
        <v/>
      </c>
      <c r="LN61">
        <f>IF(LQ61="0-0",INDEX(Scrape!$L:$L,MATCH('HT 0-0'!KP61,Scrape!$B:$B,0)),"")</f>
        <v/>
      </c>
      <c r="LO61">
        <f>IF(LQ61="0-0",INDEX(Scrape!$M:$M,MATCH('HT 0-0'!KP61,Scrape!$B:$B,0)),"")</f>
        <v/>
      </c>
      <c r="LP61">
        <f>IF(LQ61="0-0",INDEX(Scrape!$N:$N,MATCH('HT 0-0'!KP61,Scrape!$B:$B,0)),"")</f>
        <v/>
      </c>
      <c r="LQ61">
        <f>INDEX(Scrape!$O:$O,MATCH('HT 0-0'!KP61,Scrape!$B:$B,0))</f>
        <v/>
      </c>
      <c r="LR61">
        <f>(1/LJ61)+(1/LI61)+(1/LH61)</f>
        <v/>
      </c>
      <c r="LS61">
        <f>(1/LG61)+(1/LF61)+(1/LE61)</f>
        <v/>
      </c>
      <c r="LT61" s="8">
        <f>IF(INDEX(#REF!,MATCH(KQ61,#REF!,0))=INDEX(#REF!,MATCH(KQ61,#REF!,0)),INDEX(#REF!,MATCH(KQ61,#REF!,0)),"ERROR")</f>
        <v/>
      </c>
      <c r="LU61" s="4">
        <f>IF(KR61="G",2,IF(KR61="R",0.5,IF(KR61="A",1)))</f>
        <v/>
      </c>
      <c r="LV61" s="4">
        <f>IF(KS61="G",0.5,IF(KS61="R",2,IF(KS61="A",1)))</f>
        <v/>
      </c>
      <c r="LW61" s="4">
        <f>IF(KT61="G",2,IF(KT61="R",0.5,IF(KT61="A",1)))</f>
        <v/>
      </c>
      <c r="LX61" s="4">
        <f>IF(KU61="G",0.5,IF(KU61="R",2,IF(KU61="A",1)))</f>
        <v/>
      </c>
      <c r="LY61" s="7">
        <f>(LK61*(LU61+LX61)+(LL61*(LU61+LX61)))</f>
        <v/>
      </c>
      <c r="LZ61" s="7">
        <f>(LN61*(LV61+LW61)+(LO61*(LV61+LW61)))</f>
        <v/>
      </c>
      <c r="MA61" s="11">
        <f>LY61-LZ61</f>
        <v/>
      </c>
      <c r="MB61" s="5">
        <f>MA61+2</f>
        <v/>
      </c>
      <c r="MC61" s="6">
        <f>MA61-2</f>
        <v/>
      </c>
      <c r="MD61" s="4">
        <f>LE61</f>
        <v/>
      </c>
      <c r="ME61" s="9">
        <f>IF(MD61=0,1000,MD61+0.75)</f>
        <v/>
      </c>
      <c r="MF61" s="10">
        <f>IF(MD61=0,0,MD61-0.75)</f>
        <v/>
      </c>
      <c r="MG61" s="4">
        <f>((LM61*(LU61+LX61))-((LP61*(LV61+LW61))))</f>
        <v/>
      </c>
      <c r="MH61" s="9">
        <f>MG61*1.2</f>
        <v/>
      </c>
      <c r="MI61" s="10">
        <f>MG61*0.8</f>
        <v/>
      </c>
      <c r="MJ61">
        <f>IFERROR(OT61,"")</f>
        <v/>
      </c>
      <c r="MK61">
        <f>IFERROR(OU61,"")</f>
        <v/>
      </c>
      <c r="ML61">
        <f>IFERROR(OV61,"")</f>
        <v/>
      </c>
      <c r="MM61">
        <f>IFERROR(OW61,"")</f>
        <v/>
      </c>
      <c r="MN61">
        <f>IFERROR(OX61,"")</f>
        <v/>
      </c>
      <c r="MO61">
        <f>IFERROR(OY61,"")</f>
        <v/>
      </c>
      <c r="MP61" s="1">
        <f>COUNTIFS(#REF!,LT61,#REF!,1,#REF!,"&gt;="&amp;MC61,#REF!,"&lt;="&amp;MB61,#REF!,"&lt;="&amp;ME61,#REF!,"&gt;="&amp;MF61,#REF!,"="&amp;KV61,#REF!,"="&amp;KX61)</f>
        <v/>
      </c>
      <c r="MQ61" s="1">
        <f>COUNTIFS(#REF!,LT61,#REF!,0,#REF!,"&gt;="&amp;MC61,#REF!,"&lt;="&amp;MB61,#REF!,"&lt;="&amp;ME61,#REF!,"&gt;="&amp;MF61,#REF!,"="&amp;KV61,#REF!,"="&amp;KX61)</f>
        <v/>
      </c>
      <c r="MR61" s="1">
        <f>COUNTIFS(#REF!,LT61,#REF!,1,#REF!,"&gt;="&amp;MC61,#REF!,"&lt;="&amp;MB61,#REF!,"&lt;="&amp;ME61,#REF!,"&gt;="&amp;MF61,#REF!,"="&amp;KW61,#REF!,"="&amp;KY61)</f>
        <v/>
      </c>
      <c r="MS61" s="1">
        <f>COUNTIFS(#REF!,LT61,#REF!,0,#REF!,"&gt;="&amp;MC61,#REF!,"&lt;="&amp;MB61,#REF!,"&lt;="&amp;ME61,#REF!,"&gt;="&amp;MF61,#REF!,"="&amp;KW61,#REF!,"="&amp;KY61)</f>
        <v/>
      </c>
      <c r="MT61" s="1">
        <f>COUNTIFS(#REF!,LT61,#REF!,1,#REF!,"&gt;="&amp;MI61,#REF!,"&lt;="&amp;MH61,#REF!,"&lt;="&amp;ME61,#REF!,"&gt;="&amp;MF61)</f>
        <v/>
      </c>
      <c r="MU61" s="1">
        <f>COUNTIFS(#REF!,LT61,#REF!,0,#REF!,"&gt;="&amp;MI61,#REF!,"&lt;="&amp;MH61,#REF!,"&lt;="&amp;ME61,#REF!,"&gt;="&amp;MF61)</f>
        <v/>
      </c>
      <c r="MV61" s="1">
        <f>COUNTIFS(#REF!,LT61,#REF!,1,#REF!,"&gt;="&amp;MI61,#REF!,"&lt;="&amp;MH61,#REF!,"="&amp;KZ61,#REF!,"="&amp;LA61,#REF!,"&lt;="&amp;ME61,#REF!,"&gt;="&amp;MF61)</f>
        <v/>
      </c>
      <c r="MW61" s="1">
        <f>COUNTIFS(#REF!,LT61,#REF!,0,#REF!,"&gt;="&amp;MI61,#REF!,"&lt;="&amp;MH61,#REF!,"="&amp;KZ61,#REF!,"="&amp;LA61,#REF!,"&lt;="&amp;ME61,#REF!,"&gt;="&amp;MF61)</f>
        <v/>
      </c>
      <c r="MX61" s="1">
        <f>COUNTIFS(#REF!,LT61,#REF!,1,#REF!,"&gt;="&amp;MC61,#REF!,"&lt;="&amp;MB61,#REF!,"&lt;="&amp;ME61,#REF!,"&gt;="&amp;MF61)</f>
        <v/>
      </c>
      <c r="MY61" s="1">
        <f>COUNTIFS(#REF!,LT61,#REF!,0,#REF!,"&gt;="&amp;MC61,#REF!,"&lt;="&amp;MB61,#REF!,"&lt;="&amp;ME61,#REF!,"&gt;="&amp;MF61)</f>
        <v/>
      </c>
      <c r="MZ61" s="1">
        <f>COUNTIFS(#REF!,LT61,#REF!,1,#REF!,"&lt;="&amp;ME61,#REF!,"&gt;="&amp;MF61,#REF!,"="&amp;KV61,#REF!,"="&amp;KX61)</f>
        <v/>
      </c>
      <c r="NA61" s="1">
        <f>COUNTIFS(#REF!,LT61,#REF!,0,#REF!,"&lt;="&amp;ME61,#REF!,"&gt;="&amp;MF61,#REF!,"="&amp;KV61,#REF!,"="&amp;KX61)</f>
        <v/>
      </c>
      <c r="NB61" s="1">
        <f>COUNTIFS(#REF!,LT61,#REF!,1,#REF!,"&lt;="&amp;ME61,#REF!,"&gt;="&amp;MF61,#REF!,"="&amp;KW61,#REF!,"="&amp;KY61)</f>
        <v/>
      </c>
      <c r="NC61" s="1">
        <f>COUNTIFS(#REF!,LT61,#REF!,0,#REF!,"&lt;="&amp;ME61,#REF!,"&gt;="&amp;MF61,#REF!,"="&amp;KW61,#REF!,"="&amp;KY61)</f>
        <v/>
      </c>
      <c r="ND61" s="1">
        <f>COUNTIFS(#REF!,LT61,#REF!,1,#REF!,"&gt;="&amp;MC61,#REF!,"&lt;="&amp;MB61,#REF!,"&lt;="&amp;ME61,#REF!,"&gt;="&amp;MF61,#REF!,"="&amp;KV61,#REF!,"="&amp;KX61)</f>
        <v/>
      </c>
      <c r="NE61" s="1">
        <f>COUNTIFS(#REF!,LT61,#REF!,0,#REF!,"&gt;="&amp;MC61,#REF!,"&lt;="&amp;MB61,#REF!,"&lt;="&amp;ME61,#REF!,"&gt;="&amp;MF61,#REF!,"="&amp;KV61,#REF!,"="&amp;KX61)</f>
        <v/>
      </c>
      <c r="NF61" s="1">
        <f>COUNTIFS(#REF!,LT61,#REF!,1,#REF!,"&gt;="&amp;MC61,#REF!,"&lt;="&amp;MB61,#REF!,"&lt;="&amp;ME61,#REF!,"&gt;="&amp;MF61,#REF!,"="&amp;KW61,#REF!,"="&amp;KY61)</f>
        <v/>
      </c>
      <c r="NG61" s="1">
        <f>COUNTIFS(#REF!,LT61,#REF!,0,#REF!,"&gt;="&amp;MC61,#REF!,"&lt;="&amp;MB61,#REF!,"&lt;="&amp;ME61,#REF!,"&gt;="&amp;MF61,#REF!,"="&amp;KW61,#REF!,"="&amp;KY61)</f>
        <v/>
      </c>
      <c r="NH61" s="1">
        <f>COUNTIFS(#REF!,LT61,#REF!,1,#REF!,"&gt;="&amp;MC61,#REF!,"&lt;="&amp;MB61,#REF!,"&lt;="&amp;ME61,#REF!,"&gt;="&amp;MF61,#REF!,"="&amp;KZ61,#REF!,"="&amp;LA61)</f>
        <v/>
      </c>
      <c r="NI61" s="1">
        <f>COUNTIFS(#REF!,LT61,#REF!,0,#REF!,"&gt;="&amp;MC61,#REF!,"&lt;="&amp;MB61,#REF!,"&lt;="&amp;ME61,#REF!,"&gt;="&amp;MF61,#REF!,"="&amp;KZ61,#REF!,"="&amp;LA61)</f>
        <v/>
      </c>
      <c r="NJ61" s="1">
        <f>COUNTIFS(#REF!,LT61,#REF!,1,#REF!,"&gt;="&amp;MI61,#REF!,"&lt;="&amp;MH61,#REF!,"&lt;="&amp;ME61,#REF!,"&gt;="&amp;MF61)</f>
        <v/>
      </c>
      <c r="NK61" s="1">
        <f>COUNTIFS(#REF!,LT61,#REF!,0,#REF!,"&gt;="&amp;MI61,#REF!,"&lt;="&amp;MH61,#REF!,"&lt;="&amp;ME61,#REF!,"&gt;="&amp;MF61)</f>
        <v/>
      </c>
      <c r="NL61" s="1">
        <f>COUNTIFS(#REF!,LT61,#REF!,1,#REF!,"&gt;="&amp;MI61,#REF!,"&lt;="&amp;MH61,#REF!,"="&amp;KZ61,#REF!,"="&amp;LA61,#REF!,"&lt;="&amp;ME61,#REF!,"&gt;="&amp;MF61)</f>
        <v/>
      </c>
      <c r="NM61" s="1">
        <f>COUNTIFS(#REF!,LT61,#REF!,0,#REF!,"&gt;="&amp;MI61,#REF!,"&lt;="&amp;MH61,#REF!,"="&amp;KZ61,#REF!,"="&amp;LA61,#REF!,"&lt;="&amp;ME61,#REF!,"&gt;="&amp;MF61)</f>
        <v/>
      </c>
      <c r="NN61" s="1">
        <f>COUNTIFS(#REF!,LT61,#REF!,1,#REF!,"&gt;="&amp;MC61,#REF!,"&lt;="&amp;MB61,#REF!,"&lt;="&amp;ME61,#REF!,"&gt;="&amp;MF61)</f>
        <v/>
      </c>
      <c r="NO61" s="1">
        <f>COUNTIFS(#REF!,LT61,#REF!,0,#REF!,"&gt;="&amp;MC61,#REF!,"&lt;="&amp;MB61,#REF!,"&lt;="&amp;ME61,#REF!,"&gt;="&amp;MF61)</f>
        <v/>
      </c>
      <c r="NP61" s="1">
        <f>COUNTIFS(#REF!,LT61,#REF!,1,#REF!,"&lt;="&amp;ME61,#REF!,"&gt;="&amp;MF61,#REF!,"="&amp;KV61,#REF!,"="&amp;KX61)</f>
        <v/>
      </c>
      <c r="NQ61" s="1">
        <f>COUNTIFS(#REF!,LT61,#REF!,0,#REF!,"&lt;="&amp;ME61,#REF!,"&gt;="&amp;MF61,#REF!,"="&amp;KV61,#REF!,"="&amp;KX61)</f>
        <v/>
      </c>
      <c r="NR61" s="1">
        <f>COUNTIFS(#REF!,LT61,#REF!,1,#REF!,"&lt;="&amp;ME61,#REF!,"&gt;="&amp;MF61,#REF!,"="&amp;KW61,#REF!,"="&amp;KY61)</f>
        <v/>
      </c>
      <c r="NS61" s="1">
        <f>COUNTIFS(#REF!,LT61,#REF!,0,#REF!,"&lt;="&amp;ME61,#REF!,"&gt;="&amp;MF61,#REF!,"="&amp;KW61,#REF!,"="&amp;KY61)</f>
        <v/>
      </c>
      <c r="NT61" s="1">
        <f>MP61+MR61+MT61+MV61+MX61+MZ61+NB61</f>
        <v/>
      </c>
      <c r="NU61" s="1">
        <f>MQ61+MS61+MU61+MW61+MY61+NA61+NC61</f>
        <v/>
      </c>
      <c r="NV61" s="1">
        <f>NT61+NU61</f>
        <v/>
      </c>
      <c r="NW61" s="33">
        <f>NT61/(NT61+NU61)</f>
        <v/>
      </c>
      <c r="NX61" s="3">
        <f>1/NW61</f>
        <v/>
      </c>
      <c r="NY61" s="1">
        <f>LH61</f>
        <v/>
      </c>
      <c r="NZ61" s="79">
        <f>(NW61*((NY61-1)*0.98))-((1-NW61)*1)</f>
        <v/>
      </c>
      <c r="OA61" s="34">
        <f>IF(LR61&lt;0.9,0,IF(AND(LR61&gt;1.1),0,1))</f>
        <v/>
      </c>
      <c r="OB61" s="34">
        <f>IF(LS61&lt;0.9,0,IF(AND(LS61&gt;1.1),0,1))</f>
        <v/>
      </c>
      <c r="OC61" s="32">
        <f>IF(NV61&gt;99,1,0)</f>
        <v/>
      </c>
      <c r="OD61" s="32">
        <f>IF(NZ61&gt;0.0799,1,0)</f>
        <v/>
      </c>
      <c r="OE61" s="32">
        <f>IF(NZ61&gt;OM61,1,0)</f>
        <v/>
      </c>
      <c r="OF61" s="32">
        <f>OC61+OD61+OE61+OA61+OB61</f>
        <v/>
      </c>
      <c r="OG61" s="1">
        <f>ND61+NF61+NH61+NJ61+NL61+NN61+NP61+NR61</f>
        <v/>
      </c>
      <c r="OH61" s="1">
        <f>NE61+NG61+NI61+NK61+NM61+NO61+NQ61+NS61</f>
        <v/>
      </c>
      <c r="OI61" s="1">
        <f>OG61+OH61</f>
        <v/>
      </c>
      <c r="OJ61" s="33">
        <f>OG61/(OG61+OH61)</f>
        <v/>
      </c>
      <c r="OK61" s="3">
        <f>1/OJ61</f>
        <v/>
      </c>
      <c r="OL61" s="1">
        <f>LI61</f>
        <v/>
      </c>
      <c r="OM61" s="79">
        <f>(OJ61*((OL61-1)*0.98))-((1-OJ61)*1)</f>
        <v/>
      </c>
      <c r="ON61" s="34">
        <f>IF(LR61&lt;0.9,0,IF(AND(LR61&gt;1.1),0,1))</f>
        <v/>
      </c>
      <c r="OO61" s="34">
        <f>IF(LS61&lt;0.9,0,IF(AND(LS61&gt;1.1),0,1))</f>
        <v/>
      </c>
      <c r="OP61" s="32">
        <f>IF(OI61&gt;99,1,0)</f>
        <v/>
      </c>
      <c r="OQ61" s="32">
        <f>IF(OM61&gt;0.0799,1,0)</f>
        <v/>
      </c>
      <c r="OR61" s="32">
        <f>IF(OM61&gt;OZ61,1,0)</f>
        <v/>
      </c>
      <c r="OS61" s="32">
        <f>OP61+OQ61+OR61+ON61+OO61</f>
        <v/>
      </c>
      <c r="OT61">
        <f>IF(OF61=5,"BackHome0-0",IF(AND(OS61=5),"BackAway0-0",""))</f>
        <v/>
      </c>
      <c r="OU61">
        <f>IF(OF61=5,KN61,IF(AND(OS61=5),KO61,""))</f>
        <v/>
      </c>
      <c r="OV61">
        <f>IF(OF61=5,"Match Odds",IF(AND(OS61=5),"Match Odds",""))</f>
        <v/>
      </c>
      <c r="OW61">
        <f>IF(OF61=5,KP61,IF(AND(OS61=5),KP61,""))</f>
        <v/>
      </c>
      <c r="OX61">
        <f>IF(OF61=5,"MATCH_ODDS",IF(AND(OS61=5),"MATCH_ODDS",""))</f>
        <v/>
      </c>
      <c r="OY61">
        <f>IF(OF61=5,"BACK",IF(AND(OS61=5),"BACK",""))</f>
        <v/>
      </c>
    </row>
    <row r="62" ht="16.5" customHeight="1" thickBot="1" thickTop="1">
      <c r="A62" s="2" t="n"/>
      <c r="KN62" s="1">
        <f>IF(INDEX(#REF!,MATCH('HT 0-0'!D62,#REF!,0))=INDEX(#REF!,MATCH('HT 0-0'!D62,#REF!,0)),INDEX(#REF!,MATCH('HT 0-0'!D62,#REF!,0)),"ERROR")</f>
        <v/>
      </c>
      <c r="KO62" s="1">
        <f>IF(INDEX(#REF!,MATCH('HT 0-0'!E62,#REF!,0))=INDEX(#REF!,MATCH('HT 0-0'!E62,#REF!,0)),INDEX(#REF!,MATCH('HT 0-0'!E62,#REF!,0)),"ERROR")</f>
        <v/>
      </c>
      <c r="KP62" s="1">
        <f>KN62&amp;" v "&amp;KO62</f>
        <v/>
      </c>
      <c r="KQ62">
        <f>B62&amp;"_"&amp;C62</f>
        <v/>
      </c>
      <c r="KR62" s="1">
        <f>IF((HW62/KK62)&lt;0.335,"G",IF((HW62/KK62)&gt;0.67,"R","A"))</f>
        <v/>
      </c>
      <c r="KS62" s="1">
        <f>IF((HX62/KK62)&lt;0.335,"G",IF((HX62/KK62)&gt;0.67,"R","A"))</f>
        <v/>
      </c>
      <c r="KT62" s="1">
        <f>IF((IH62/KK62)&lt;0.335,"G",IF((IH62/KK62)&gt;0.67,"R","A"))</f>
        <v/>
      </c>
      <c r="KU62" s="1">
        <f>IF((II62/KK62)&lt;0.335,"G",IF((II62/KK62)&gt;0.67,"R","A"))</f>
        <v/>
      </c>
      <c r="KV62" s="1">
        <f>IF((HZ62/KK62)&lt;0.335,"G",IF((HZ62/KK62)&gt;0.67,"R","A"))</f>
        <v/>
      </c>
      <c r="KW62" s="1">
        <f>IF((HY62/KK62)&lt;0.335,"G",IF((HY62/KK62)&gt;0.67,"R","A"))</f>
        <v/>
      </c>
      <c r="KX62" s="1">
        <f>IF((IK62/KK62)&lt;0.335,"G",IF((IK62/KK62)&gt;0.67,"R","A"))</f>
        <v/>
      </c>
      <c r="KY62" s="1">
        <f>IF((IJ62/KK62)&lt;0.335,"G",IF((IJ62/KK62)&gt;0.67,"R","A"))</f>
        <v/>
      </c>
      <c r="KZ62" s="1">
        <f>IF((HQ62/KK62)&lt;0.335,"G",IF((HQ62/KK62)&gt;0.67,"R","A"))</f>
        <v/>
      </c>
      <c r="LA62" s="1">
        <f>IF((IB62/KK62)&lt;0.335,"G",IF((IB62/KK62)&gt;0.67,"R","A"))</f>
        <v/>
      </c>
      <c r="LB62">
        <f>IF(LQ62="0-0",INDEX(Scrape!#REF!,MATCH('HT 0-0'!KP62,Scrape!$B:$B,0)),"")</f>
        <v/>
      </c>
      <c r="LC62">
        <f>IF(LQ62="0-0",INDEX(Scrape!$A:$A,MATCH('HT 0-0'!KP62,Scrape!$B:$B,0)),"")</f>
        <v/>
      </c>
      <c r="LD62">
        <f>IF(LQ62="0-0",INDEX(Scrape!$B:$B,MATCH('HT 0-0'!KP62,Scrape!$B:$B,0)),"")</f>
        <v/>
      </c>
      <c r="LE62">
        <f>IF(LQ62="0-0",INDEX(Scrape!$C:$C,MATCH('HT 0-0'!KP62,Scrape!$B:$B,0)),"")</f>
        <v/>
      </c>
      <c r="LF62">
        <f>IF(LQ62="0-0",INDEX(Scrape!$D:$D,MATCH('HT 0-0'!KP62,Scrape!$B:$B,0)),"")</f>
        <v/>
      </c>
      <c r="LG62">
        <f>IF(LQ62="0-0",INDEX(Scrape!$E:$E,MATCH('HT 0-0'!KP62,Scrape!$B:$B,0)),"")</f>
        <v/>
      </c>
      <c r="LH62">
        <f>IF(LQ62="0-0",INDEX(Scrape!$F:$F,MATCH('HT 0-0'!KP62,Scrape!$B:$B,0)),"")</f>
        <v/>
      </c>
      <c r="LI62">
        <f>IF(LQ62="0-0",INDEX(Scrape!$G:$G,MATCH('HT 0-0'!KP62,Scrape!$B:$B,0)),"")</f>
        <v/>
      </c>
      <c r="LJ62">
        <f>IF(LQ62="0-0",INDEX(Scrape!$H:$H,MATCH('HT 0-0'!KP62,Scrape!$B:$B,0)),"")</f>
        <v/>
      </c>
      <c r="LK62">
        <f>IF(LQ62="0-0",INDEX(Scrape!$I:$I,MATCH('HT 0-0'!KP62,Scrape!$B:$B,0)),"")</f>
        <v/>
      </c>
      <c r="LL62">
        <f>IF(LQ62="0-0",INDEX(Scrape!$J:$J,MATCH('HT 0-0'!KP62,Scrape!$B:$B,0)),"")</f>
        <v/>
      </c>
      <c r="LM62">
        <f>IF(LQ62="0-0",INDEX(Scrape!$K:$K,MATCH('HT 0-0'!KP62,Scrape!$B:$B,0)),"")</f>
        <v/>
      </c>
      <c r="LN62">
        <f>IF(LQ62="0-0",INDEX(Scrape!$L:$L,MATCH('HT 0-0'!KP62,Scrape!$B:$B,0)),"")</f>
        <v/>
      </c>
      <c r="LO62">
        <f>IF(LQ62="0-0",INDEX(Scrape!$M:$M,MATCH('HT 0-0'!KP62,Scrape!$B:$B,0)),"")</f>
        <v/>
      </c>
      <c r="LP62">
        <f>IF(LQ62="0-0",INDEX(Scrape!$N:$N,MATCH('HT 0-0'!KP62,Scrape!$B:$B,0)),"")</f>
        <v/>
      </c>
      <c r="LQ62">
        <f>INDEX(Scrape!$O:$O,MATCH('HT 0-0'!KP62,Scrape!$B:$B,0))</f>
        <v/>
      </c>
      <c r="LR62">
        <f>(1/LJ62)+(1/LI62)+(1/LH62)</f>
        <v/>
      </c>
      <c r="LS62">
        <f>(1/LG62)+(1/LF62)+(1/LE62)</f>
        <v/>
      </c>
      <c r="LT62" s="8">
        <f>IF(INDEX(#REF!,MATCH(KQ62,#REF!,0))=INDEX(#REF!,MATCH(KQ62,#REF!,0)),INDEX(#REF!,MATCH(KQ62,#REF!,0)),"ERROR")</f>
        <v/>
      </c>
      <c r="LU62" s="4">
        <f>IF(KR62="G",2,IF(KR62="R",0.5,IF(KR62="A",1)))</f>
        <v/>
      </c>
      <c r="LV62" s="4">
        <f>IF(KS62="G",0.5,IF(KS62="R",2,IF(KS62="A",1)))</f>
        <v/>
      </c>
      <c r="LW62" s="4">
        <f>IF(KT62="G",2,IF(KT62="R",0.5,IF(KT62="A",1)))</f>
        <v/>
      </c>
      <c r="LX62" s="4">
        <f>IF(KU62="G",0.5,IF(KU62="R",2,IF(KU62="A",1)))</f>
        <v/>
      </c>
      <c r="LY62" s="7">
        <f>(LK62*(LU62+LX62)+(LL62*(LU62+LX62)))</f>
        <v/>
      </c>
      <c r="LZ62" s="7">
        <f>(LN62*(LV62+LW62)+(LO62*(LV62+LW62)))</f>
        <v/>
      </c>
      <c r="MA62" s="11">
        <f>LY62-LZ62</f>
        <v/>
      </c>
      <c r="MB62" s="5">
        <f>MA62+2</f>
        <v/>
      </c>
      <c r="MC62" s="6">
        <f>MA62-2</f>
        <v/>
      </c>
      <c r="MD62" s="4">
        <f>LE62</f>
        <v/>
      </c>
      <c r="ME62" s="9">
        <f>IF(MD62=0,1000,MD62+0.75)</f>
        <v/>
      </c>
      <c r="MF62" s="10">
        <f>IF(MD62=0,0,MD62-0.75)</f>
        <v/>
      </c>
      <c r="MG62" s="4">
        <f>((LM62*(LU62+LX62))-((LP62*(LV62+LW62))))</f>
        <v/>
      </c>
      <c r="MH62" s="9">
        <f>MG62*1.2</f>
        <v/>
      </c>
      <c r="MI62" s="10">
        <f>MG62*0.8</f>
        <v/>
      </c>
      <c r="MJ62">
        <f>IFERROR(OT62,"")</f>
        <v/>
      </c>
      <c r="MK62">
        <f>IFERROR(OU62,"")</f>
        <v/>
      </c>
      <c r="ML62">
        <f>IFERROR(OV62,"")</f>
        <v/>
      </c>
      <c r="MM62">
        <f>IFERROR(OW62,"")</f>
        <v/>
      </c>
      <c r="MN62">
        <f>IFERROR(OX62,"")</f>
        <v/>
      </c>
      <c r="MO62">
        <f>IFERROR(OY62,"")</f>
        <v/>
      </c>
      <c r="MP62" s="1">
        <f>COUNTIFS(#REF!,LT62,#REF!,1,#REF!,"&gt;="&amp;MC62,#REF!,"&lt;="&amp;MB62,#REF!,"&lt;="&amp;ME62,#REF!,"&gt;="&amp;MF62,#REF!,"="&amp;KV62,#REF!,"="&amp;KX62)</f>
        <v/>
      </c>
      <c r="MQ62" s="1">
        <f>COUNTIFS(#REF!,LT62,#REF!,0,#REF!,"&gt;="&amp;MC62,#REF!,"&lt;="&amp;MB62,#REF!,"&lt;="&amp;ME62,#REF!,"&gt;="&amp;MF62,#REF!,"="&amp;KV62,#REF!,"="&amp;KX62)</f>
        <v/>
      </c>
      <c r="MR62" s="1">
        <f>COUNTIFS(#REF!,LT62,#REF!,1,#REF!,"&gt;="&amp;MC62,#REF!,"&lt;="&amp;MB62,#REF!,"&lt;="&amp;ME62,#REF!,"&gt;="&amp;MF62,#REF!,"="&amp;KW62,#REF!,"="&amp;KY62)</f>
        <v/>
      </c>
      <c r="MS62" s="1">
        <f>COUNTIFS(#REF!,LT62,#REF!,0,#REF!,"&gt;="&amp;MC62,#REF!,"&lt;="&amp;MB62,#REF!,"&lt;="&amp;ME62,#REF!,"&gt;="&amp;MF62,#REF!,"="&amp;KW62,#REF!,"="&amp;KY62)</f>
        <v/>
      </c>
      <c r="MT62" s="1">
        <f>COUNTIFS(#REF!,LT62,#REF!,1,#REF!,"&gt;="&amp;MI62,#REF!,"&lt;="&amp;MH62,#REF!,"&lt;="&amp;ME62,#REF!,"&gt;="&amp;MF62)</f>
        <v/>
      </c>
      <c r="MU62" s="1">
        <f>COUNTIFS(#REF!,LT62,#REF!,0,#REF!,"&gt;="&amp;MI62,#REF!,"&lt;="&amp;MH62,#REF!,"&lt;="&amp;ME62,#REF!,"&gt;="&amp;MF62)</f>
        <v/>
      </c>
      <c r="MV62" s="1">
        <f>COUNTIFS(#REF!,LT62,#REF!,1,#REF!,"&gt;="&amp;MI62,#REF!,"&lt;="&amp;MH62,#REF!,"="&amp;KZ62,#REF!,"="&amp;LA62,#REF!,"&lt;="&amp;ME62,#REF!,"&gt;="&amp;MF62)</f>
        <v/>
      </c>
      <c r="MW62" s="1">
        <f>COUNTIFS(#REF!,LT62,#REF!,0,#REF!,"&gt;="&amp;MI62,#REF!,"&lt;="&amp;MH62,#REF!,"="&amp;KZ62,#REF!,"="&amp;LA62,#REF!,"&lt;="&amp;ME62,#REF!,"&gt;="&amp;MF62)</f>
        <v/>
      </c>
      <c r="MX62" s="1">
        <f>COUNTIFS(#REF!,LT62,#REF!,1,#REF!,"&gt;="&amp;MC62,#REF!,"&lt;="&amp;MB62,#REF!,"&lt;="&amp;ME62,#REF!,"&gt;="&amp;MF62)</f>
        <v/>
      </c>
      <c r="MY62" s="1">
        <f>COUNTIFS(#REF!,LT62,#REF!,0,#REF!,"&gt;="&amp;MC62,#REF!,"&lt;="&amp;MB62,#REF!,"&lt;="&amp;ME62,#REF!,"&gt;="&amp;MF62)</f>
        <v/>
      </c>
      <c r="MZ62" s="1">
        <f>COUNTIFS(#REF!,LT62,#REF!,1,#REF!,"&lt;="&amp;ME62,#REF!,"&gt;="&amp;MF62,#REF!,"="&amp;KV62,#REF!,"="&amp;KX62)</f>
        <v/>
      </c>
      <c r="NA62" s="1">
        <f>COUNTIFS(#REF!,LT62,#REF!,0,#REF!,"&lt;="&amp;ME62,#REF!,"&gt;="&amp;MF62,#REF!,"="&amp;KV62,#REF!,"="&amp;KX62)</f>
        <v/>
      </c>
      <c r="NB62" s="1">
        <f>COUNTIFS(#REF!,LT62,#REF!,1,#REF!,"&lt;="&amp;ME62,#REF!,"&gt;="&amp;MF62,#REF!,"="&amp;KW62,#REF!,"="&amp;KY62)</f>
        <v/>
      </c>
      <c r="NC62" s="1">
        <f>COUNTIFS(#REF!,LT62,#REF!,0,#REF!,"&lt;="&amp;ME62,#REF!,"&gt;="&amp;MF62,#REF!,"="&amp;KW62,#REF!,"="&amp;KY62)</f>
        <v/>
      </c>
      <c r="ND62" s="1">
        <f>COUNTIFS(#REF!,LT62,#REF!,1,#REF!,"&gt;="&amp;MC62,#REF!,"&lt;="&amp;MB62,#REF!,"&lt;="&amp;ME62,#REF!,"&gt;="&amp;MF62,#REF!,"="&amp;KV62,#REF!,"="&amp;KX62)</f>
        <v/>
      </c>
      <c r="NE62" s="1">
        <f>COUNTIFS(#REF!,LT62,#REF!,0,#REF!,"&gt;="&amp;MC62,#REF!,"&lt;="&amp;MB62,#REF!,"&lt;="&amp;ME62,#REF!,"&gt;="&amp;MF62,#REF!,"="&amp;KV62,#REF!,"="&amp;KX62)</f>
        <v/>
      </c>
      <c r="NF62" s="1">
        <f>COUNTIFS(#REF!,LT62,#REF!,1,#REF!,"&gt;="&amp;MC62,#REF!,"&lt;="&amp;MB62,#REF!,"&lt;="&amp;ME62,#REF!,"&gt;="&amp;MF62,#REF!,"="&amp;KW62,#REF!,"="&amp;KY62)</f>
        <v/>
      </c>
      <c r="NG62" s="1">
        <f>COUNTIFS(#REF!,LT62,#REF!,0,#REF!,"&gt;="&amp;MC62,#REF!,"&lt;="&amp;MB62,#REF!,"&lt;="&amp;ME62,#REF!,"&gt;="&amp;MF62,#REF!,"="&amp;KW62,#REF!,"="&amp;KY62)</f>
        <v/>
      </c>
      <c r="NH62" s="1">
        <f>COUNTIFS(#REF!,LT62,#REF!,1,#REF!,"&gt;="&amp;MC62,#REF!,"&lt;="&amp;MB62,#REF!,"&lt;="&amp;ME62,#REF!,"&gt;="&amp;MF62,#REF!,"="&amp;KZ62,#REF!,"="&amp;LA62)</f>
        <v/>
      </c>
      <c r="NI62" s="1">
        <f>COUNTIFS(#REF!,LT62,#REF!,0,#REF!,"&gt;="&amp;MC62,#REF!,"&lt;="&amp;MB62,#REF!,"&lt;="&amp;ME62,#REF!,"&gt;="&amp;MF62,#REF!,"="&amp;KZ62,#REF!,"="&amp;LA62)</f>
        <v/>
      </c>
      <c r="NJ62" s="1">
        <f>COUNTIFS(#REF!,LT62,#REF!,1,#REF!,"&gt;="&amp;MI62,#REF!,"&lt;="&amp;MH62,#REF!,"&lt;="&amp;ME62,#REF!,"&gt;="&amp;MF62)</f>
        <v/>
      </c>
      <c r="NK62" s="1">
        <f>COUNTIFS(#REF!,LT62,#REF!,0,#REF!,"&gt;="&amp;MI62,#REF!,"&lt;="&amp;MH62,#REF!,"&lt;="&amp;ME62,#REF!,"&gt;="&amp;MF62)</f>
        <v/>
      </c>
      <c r="NL62" s="1">
        <f>COUNTIFS(#REF!,LT62,#REF!,1,#REF!,"&gt;="&amp;MI62,#REF!,"&lt;="&amp;MH62,#REF!,"="&amp;KZ62,#REF!,"="&amp;LA62,#REF!,"&lt;="&amp;ME62,#REF!,"&gt;="&amp;MF62)</f>
        <v/>
      </c>
      <c r="NM62" s="1">
        <f>COUNTIFS(#REF!,LT62,#REF!,0,#REF!,"&gt;="&amp;MI62,#REF!,"&lt;="&amp;MH62,#REF!,"="&amp;KZ62,#REF!,"="&amp;LA62,#REF!,"&lt;="&amp;ME62,#REF!,"&gt;="&amp;MF62)</f>
        <v/>
      </c>
      <c r="NN62" s="1">
        <f>COUNTIFS(#REF!,LT62,#REF!,1,#REF!,"&gt;="&amp;MC62,#REF!,"&lt;="&amp;MB62,#REF!,"&lt;="&amp;ME62,#REF!,"&gt;="&amp;MF62)</f>
        <v/>
      </c>
      <c r="NO62" s="1">
        <f>COUNTIFS(#REF!,LT62,#REF!,0,#REF!,"&gt;="&amp;MC62,#REF!,"&lt;="&amp;MB62,#REF!,"&lt;="&amp;ME62,#REF!,"&gt;="&amp;MF62)</f>
        <v/>
      </c>
      <c r="NP62" s="1">
        <f>COUNTIFS(#REF!,LT62,#REF!,1,#REF!,"&lt;="&amp;ME62,#REF!,"&gt;="&amp;MF62,#REF!,"="&amp;KV62,#REF!,"="&amp;KX62)</f>
        <v/>
      </c>
      <c r="NQ62" s="1">
        <f>COUNTIFS(#REF!,LT62,#REF!,0,#REF!,"&lt;="&amp;ME62,#REF!,"&gt;="&amp;MF62,#REF!,"="&amp;KV62,#REF!,"="&amp;KX62)</f>
        <v/>
      </c>
      <c r="NR62" s="1">
        <f>COUNTIFS(#REF!,LT62,#REF!,1,#REF!,"&lt;="&amp;ME62,#REF!,"&gt;="&amp;MF62,#REF!,"="&amp;KW62,#REF!,"="&amp;KY62)</f>
        <v/>
      </c>
      <c r="NS62" s="1">
        <f>COUNTIFS(#REF!,LT62,#REF!,0,#REF!,"&lt;="&amp;ME62,#REF!,"&gt;="&amp;MF62,#REF!,"="&amp;KW62,#REF!,"="&amp;KY62)</f>
        <v/>
      </c>
      <c r="NT62" s="1">
        <f>MP62+MR62+MT62+MV62+MX62+MZ62+NB62</f>
        <v/>
      </c>
      <c r="NU62" s="1">
        <f>MQ62+MS62+MU62+MW62+MY62+NA62+NC62</f>
        <v/>
      </c>
      <c r="NV62" s="1">
        <f>NT62+NU62</f>
        <v/>
      </c>
      <c r="NW62" s="33">
        <f>NT62/(NT62+NU62)</f>
        <v/>
      </c>
      <c r="NX62" s="3">
        <f>1/NW62</f>
        <v/>
      </c>
      <c r="NY62" s="1">
        <f>LH62</f>
        <v/>
      </c>
      <c r="NZ62" s="79">
        <f>(NW62*((NY62-1)*0.98))-((1-NW62)*1)</f>
        <v/>
      </c>
      <c r="OA62" s="34">
        <f>IF(LR62&lt;0.9,0,IF(AND(LR62&gt;1.1),0,1))</f>
        <v/>
      </c>
      <c r="OB62" s="34">
        <f>IF(LS62&lt;0.9,0,IF(AND(LS62&gt;1.1),0,1))</f>
        <v/>
      </c>
      <c r="OC62" s="32">
        <f>IF(NV62&gt;99,1,0)</f>
        <v/>
      </c>
      <c r="OD62" s="32">
        <f>IF(NZ62&gt;0.0799,1,0)</f>
        <v/>
      </c>
      <c r="OE62" s="32">
        <f>IF(NZ62&gt;OM62,1,0)</f>
        <v/>
      </c>
      <c r="OF62" s="32">
        <f>OC62+OD62+OE62+OA62+OB62</f>
        <v/>
      </c>
      <c r="OG62" s="1">
        <f>ND62+NF62+NH62+NJ62+NL62+NN62+NP62+NR62</f>
        <v/>
      </c>
      <c r="OH62" s="1">
        <f>NE62+NG62+NI62+NK62+NM62+NO62+NQ62+NS62</f>
        <v/>
      </c>
      <c r="OI62" s="1">
        <f>OG62+OH62</f>
        <v/>
      </c>
      <c r="OJ62" s="33">
        <f>OG62/(OG62+OH62)</f>
        <v/>
      </c>
      <c r="OK62" s="3">
        <f>1/OJ62</f>
        <v/>
      </c>
      <c r="OL62" s="1">
        <f>LI62</f>
        <v/>
      </c>
      <c r="OM62" s="79">
        <f>(OJ62*((OL62-1)*0.98))-((1-OJ62)*1)</f>
        <v/>
      </c>
      <c r="ON62" s="34">
        <f>IF(LR62&lt;0.9,0,IF(AND(LR62&gt;1.1),0,1))</f>
        <v/>
      </c>
      <c r="OO62" s="34">
        <f>IF(LS62&lt;0.9,0,IF(AND(LS62&gt;1.1),0,1))</f>
        <v/>
      </c>
      <c r="OP62" s="32">
        <f>IF(OI62&gt;99,1,0)</f>
        <v/>
      </c>
      <c r="OQ62" s="32">
        <f>IF(OM62&gt;0.0799,1,0)</f>
        <v/>
      </c>
      <c r="OR62" s="32">
        <f>IF(OM62&gt;OZ62,1,0)</f>
        <v/>
      </c>
      <c r="OS62" s="32">
        <f>OP62+OQ62+OR62+ON62+OO62</f>
        <v/>
      </c>
      <c r="OT62">
        <f>IF(OF62=5,"BackHome0-0",IF(AND(OS62=5),"BackAway0-0",""))</f>
        <v/>
      </c>
      <c r="OU62">
        <f>IF(OF62=5,KN62,IF(AND(OS62=5),KO62,""))</f>
        <v/>
      </c>
      <c r="OV62">
        <f>IF(OF62=5,"Match Odds",IF(AND(OS62=5),"Match Odds",""))</f>
        <v/>
      </c>
      <c r="OW62">
        <f>IF(OF62=5,KP62,IF(AND(OS62=5),KP62,""))</f>
        <v/>
      </c>
      <c r="OX62">
        <f>IF(OF62=5,"MATCH_ODDS",IF(AND(OS62=5),"MATCH_ODDS",""))</f>
        <v/>
      </c>
      <c r="OY62">
        <f>IF(OF62=5,"BACK",IF(AND(OS62=5),"BACK",""))</f>
        <v/>
      </c>
    </row>
    <row r="63" ht="16.5" customHeight="1" thickBot="1" thickTop="1">
      <c r="A63" s="2" t="n"/>
      <c r="KN63" s="1">
        <f>IF(INDEX(#REF!,MATCH('HT 0-0'!D63,#REF!,0))=INDEX(#REF!,MATCH('HT 0-0'!D63,#REF!,0)),INDEX(#REF!,MATCH('HT 0-0'!D63,#REF!,0)),"ERROR")</f>
        <v/>
      </c>
      <c r="KO63" s="1">
        <f>IF(INDEX(#REF!,MATCH('HT 0-0'!E63,#REF!,0))=INDEX(#REF!,MATCH('HT 0-0'!E63,#REF!,0)),INDEX(#REF!,MATCH('HT 0-0'!E63,#REF!,0)),"ERROR")</f>
        <v/>
      </c>
      <c r="KP63" s="1">
        <f>KN63&amp;" v "&amp;KO63</f>
        <v/>
      </c>
      <c r="KQ63">
        <f>B63&amp;"_"&amp;C63</f>
        <v/>
      </c>
      <c r="KR63" s="1">
        <f>IF((HW63/KK63)&lt;0.335,"G",IF((HW63/KK63)&gt;0.67,"R","A"))</f>
        <v/>
      </c>
      <c r="KS63" s="1">
        <f>IF((HX63/KK63)&lt;0.335,"G",IF((HX63/KK63)&gt;0.67,"R","A"))</f>
        <v/>
      </c>
      <c r="KT63" s="1">
        <f>IF((IH63/KK63)&lt;0.335,"G",IF((IH63/KK63)&gt;0.67,"R","A"))</f>
        <v/>
      </c>
      <c r="KU63" s="1">
        <f>IF((II63/KK63)&lt;0.335,"G",IF((II63/KK63)&gt;0.67,"R","A"))</f>
        <v/>
      </c>
      <c r="KV63" s="1">
        <f>IF((HZ63/KK63)&lt;0.335,"G",IF((HZ63/KK63)&gt;0.67,"R","A"))</f>
        <v/>
      </c>
      <c r="KW63" s="1">
        <f>IF((HY63/KK63)&lt;0.335,"G",IF((HY63/KK63)&gt;0.67,"R","A"))</f>
        <v/>
      </c>
      <c r="KX63" s="1">
        <f>IF((IK63/KK63)&lt;0.335,"G",IF((IK63/KK63)&gt;0.67,"R","A"))</f>
        <v/>
      </c>
      <c r="KY63" s="1">
        <f>IF((IJ63/KK63)&lt;0.335,"G",IF((IJ63/KK63)&gt;0.67,"R","A"))</f>
        <v/>
      </c>
      <c r="KZ63" s="1">
        <f>IF((HQ63/KK63)&lt;0.335,"G",IF((HQ63/KK63)&gt;0.67,"R","A"))</f>
        <v/>
      </c>
      <c r="LA63" s="1">
        <f>IF((IB63/KK63)&lt;0.335,"G",IF((IB63/KK63)&gt;0.67,"R","A"))</f>
        <v/>
      </c>
      <c r="LB63">
        <f>IF(LQ63="0-0",INDEX(Scrape!#REF!,MATCH('HT 0-0'!KP63,Scrape!$B:$B,0)),"")</f>
        <v/>
      </c>
      <c r="LC63">
        <f>IF(LQ63="0-0",INDEX(Scrape!$A:$A,MATCH('HT 0-0'!KP63,Scrape!$B:$B,0)),"")</f>
        <v/>
      </c>
      <c r="LD63">
        <f>IF(LQ63="0-0",INDEX(Scrape!$B:$B,MATCH('HT 0-0'!KP63,Scrape!$B:$B,0)),"")</f>
        <v/>
      </c>
      <c r="LE63">
        <f>IF(LQ63="0-0",INDEX(Scrape!$C:$C,MATCH('HT 0-0'!KP63,Scrape!$B:$B,0)),"")</f>
        <v/>
      </c>
      <c r="LF63">
        <f>IF(LQ63="0-0",INDEX(Scrape!$D:$D,MATCH('HT 0-0'!KP63,Scrape!$B:$B,0)),"")</f>
        <v/>
      </c>
      <c r="LG63">
        <f>IF(LQ63="0-0",INDEX(Scrape!$E:$E,MATCH('HT 0-0'!KP63,Scrape!$B:$B,0)),"")</f>
        <v/>
      </c>
      <c r="LH63">
        <f>IF(LQ63="0-0",INDEX(Scrape!$F:$F,MATCH('HT 0-0'!KP63,Scrape!$B:$B,0)),"")</f>
        <v/>
      </c>
      <c r="LI63">
        <f>IF(LQ63="0-0",INDEX(Scrape!$G:$G,MATCH('HT 0-0'!KP63,Scrape!$B:$B,0)),"")</f>
        <v/>
      </c>
      <c r="LJ63">
        <f>IF(LQ63="0-0",INDEX(Scrape!$H:$H,MATCH('HT 0-0'!KP63,Scrape!$B:$B,0)),"")</f>
        <v/>
      </c>
      <c r="LK63">
        <f>IF(LQ63="0-0",INDEX(Scrape!$I:$I,MATCH('HT 0-0'!KP63,Scrape!$B:$B,0)),"")</f>
        <v/>
      </c>
      <c r="LL63">
        <f>IF(LQ63="0-0",INDEX(Scrape!$J:$J,MATCH('HT 0-0'!KP63,Scrape!$B:$B,0)),"")</f>
        <v/>
      </c>
      <c r="LM63">
        <f>IF(LQ63="0-0",INDEX(Scrape!$K:$K,MATCH('HT 0-0'!KP63,Scrape!$B:$B,0)),"")</f>
        <v/>
      </c>
      <c r="LN63">
        <f>IF(LQ63="0-0",INDEX(Scrape!$L:$L,MATCH('HT 0-0'!KP63,Scrape!$B:$B,0)),"")</f>
        <v/>
      </c>
      <c r="LO63">
        <f>IF(LQ63="0-0",INDEX(Scrape!$M:$M,MATCH('HT 0-0'!KP63,Scrape!$B:$B,0)),"")</f>
        <v/>
      </c>
      <c r="LP63">
        <f>IF(LQ63="0-0",INDEX(Scrape!$N:$N,MATCH('HT 0-0'!KP63,Scrape!$B:$B,0)),"")</f>
        <v/>
      </c>
      <c r="LQ63">
        <f>INDEX(Scrape!$O:$O,MATCH('HT 0-0'!KP63,Scrape!$B:$B,0))</f>
        <v/>
      </c>
      <c r="LR63">
        <f>(1/LJ63)+(1/LI63)+(1/LH63)</f>
        <v/>
      </c>
      <c r="LS63">
        <f>(1/LG63)+(1/LF63)+(1/LE63)</f>
        <v/>
      </c>
      <c r="LT63" s="8">
        <f>IF(INDEX(#REF!,MATCH(KQ63,#REF!,0))=INDEX(#REF!,MATCH(KQ63,#REF!,0)),INDEX(#REF!,MATCH(KQ63,#REF!,0)),"ERROR")</f>
        <v/>
      </c>
      <c r="LU63" s="4">
        <f>IF(KR63="G",2,IF(KR63="R",0.5,IF(KR63="A",1)))</f>
        <v/>
      </c>
      <c r="LV63" s="4">
        <f>IF(KS63="G",0.5,IF(KS63="R",2,IF(KS63="A",1)))</f>
        <v/>
      </c>
      <c r="LW63" s="4">
        <f>IF(KT63="G",2,IF(KT63="R",0.5,IF(KT63="A",1)))</f>
        <v/>
      </c>
      <c r="LX63" s="4">
        <f>IF(KU63="G",0.5,IF(KU63="R",2,IF(KU63="A",1)))</f>
        <v/>
      </c>
      <c r="LY63" s="7">
        <f>(LK63*(LU63+LX63)+(LL63*(LU63+LX63)))</f>
        <v/>
      </c>
      <c r="LZ63" s="7">
        <f>(LN63*(LV63+LW63)+(LO63*(LV63+LW63)))</f>
        <v/>
      </c>
      <c r="MA63" s="11">
        <f>LY63-LZ63</f>
        <v/>
      </c>
      <c r="MB63" s="5">
        <f>MA63+2</f>
        <v/>
      </c>
      <c r="MC63" s="6">
        <f>MA63-2</f>
        <v/>
      </c>
      <c r="MD63" s="4">
        <f>LE63</f>
        <v/>
      </c>
      <c r="ME63" s="9">
        <f>IF(MD63=0,1000,MD63+0.75)</f>
        <v/>
      </c>
      <c r="MF63" s="10">
        <f>IF(MD63=0,0,MD63-0.75)</f>
        <v/>
      </c>
      <c r="MG63" s="4">
        <f>((LM63*(LU63+LX63))-((LP63*(LV63+LW63))))</f>
        <v/>
      </c>
      <c r="MH63" s="9">
        <f>MG63*1.2</f>
        <v/>
      </c>
      <c r="MI63" s="10">
        <f>MG63*0.8</f>
        <v/>
      </c>
      <c r="MJ63">
        <f>IFERROR(OT63,"")</f>
        <v/>
      </c>
      <c r="MK63">
        <f>IFERROR(OU63,"")</f>
        <v/>
      </c>
      <c r="ML63">
        <f>IFERROR(OV63,"")</f>
        <v/>
      </c>
      <c r="MM63">
        <f>IFERROR(OW63,"")</f>
        <v/>
      </c>
      <c r="MN63">
        <f>IFERROR(OX63,"")</f>
        <v/>
      </c>
      <c r="MO63">
        <f>IFERROR(OY63,"")</f>
        <v/>
      </c>
      <c r="MP63" s="1">
        <f>COUNTIFS(#REF!,LT63,#REF!,1,#REF!,"&gt;="&amp;MC63,#REF!,"&lt;="&amp;MB63,#REF!,"&lt;="&amp;ME63,#REF!,"&gt;="&amp;MF63,#REF!,"="&amp;KV63,#REF!,"="&amp;KX63)</f>
        <v/>
      </c>
      <c r="MQ63" s="1">
        <f>COUNTIFS(#REF!,LT63,#REF!,0,#REF!,"&gt;="&amp;MC63,#REF!,"&lt;="&amp;MB63,#REF!,"&lt;="&amp;ME63,#REF!,"&gt;="&amp;MF63,#REF!,"="&amp;KV63,#REF!,"="&amp;KX63)</f>
        <v/>
      </c>
      <c r="MR63" s="1">
        <f>COUNTIFS(#REF!,LT63,#REF!,1,#REF!,"&gt;="&amp;MC63,#REF!,"&lt;="&amp;MB63,#REF!,"&lt;="&amp;ME63,#REF!,"&gt;="&amp;MF63,#REF!,"="&amp;KW63,#REF!,"="&amp;KY63)</f>
        <v/>
      </c>
      <c r="MS63" s="1">
        <f>COUNTIFS(#REF!,LT63,#REF!,0,#REF!,"&gt;="&amp;MC63,#REF!,"&lt;="&amp;MB63,#REF!,"&lt;="&amp;ME63,#REF!,"&gt;="&amp;MF63,#REF!,"="&amp;KW63,#REF!,"="&amp;KY63)</f>
        <v/>
      </c>
      <c r="MT63" s="1">
        <f>COUNTIFS(#REF!,LT63,#REF!,1,#REF!,"&gt;="&amp;MI63,#REF!,"&lt;="&amp;MH63,#REF!,"&lt;="&amp;ME63,#REF!,"&gt;="&amp;MF63)</f>
        <v/>
      </c>
      <c r="MU63" s="1">
        <f>COUNTIFS(#REF!,LT63,#REF!,0,#REF!,"&gt;="&amp;MI63,#REF!,"&lt;="&amp;MH63,#REF!,"&lt;="&amp;ME63,#REF!,"&gt;="&amp;MF63)</f>
        <v/>
      </c>
      <c r="MV63" s="1">
        <f>COUNTIFS(#REF!,LT63,#REF!,1,#REF!,"&gt;="&amp;MI63,#REF!,"&lt;="&amp;MH63,#REF!,"="&amp;KZ63,#REF!,"="&amp;LA63,#REF!,"&lt;="&amp;ME63,#REF!,"&gt;="&amp;MF63)</f>
        <v/>
      </c>
      <c r="MW63" s="1">
        <f>COUNTIFS(#REF!,LT63,#REF!,0,#REF!,"&gt;="&amp;MI63,#REF!,"&lt;="&amp;MH63,#REF!,"="&amp;KZ63,#REF!,"="&amp;LA63,#REF!,"&lt;="&amp;ME63,#REF!,"&gt;="&amp;MF63)</f>
        <v/>
      </c>
      <c r="MX63" s="1">
        <f>COUNTIFS(#REF!,LT63,#REF!,1,#REF!,"&gt;="&amp;MC63,#REF!,"&lt;="&amp;MB63,#REF!,"&lt;="&amp;ME63,#REF!,"&gt;="&amp;MF63)</f>
        <v/>
      </c>
      <c r="MY63" s="1">
        <f>COUNTIFS(#REF!,LT63,#REF!,0,#REF!,"&gt;="&amp;MC63,#REF!,"&lt;="&amp;MB63,#REF!,"&lt;="&amp;ME63,#REF!,"&gt;="&amp;MF63)</f>
        <v/>
      </c>
      <c r="MZ63" s="1">
        <f>COUNTIFS(#REF!,LT63,#REF!,1,#REF!,"&lt;="&amp;ME63,#REF!,"&gt;="&amp;MF63,#REF!,"="&amp;KV63,#REF!,"="&amp;KX63)</f>
        <v/>
      </c>
      <c r="NA63" s="1">
        <f>COUNTIFS(#REF!,LT63,#REF!,0,#REF!,"&lt;="&amp;ME63,#REF!,"&gt;="&amp;MF63,#REF!,"="&amp;KV63,#REF!,"="&amp;KX63)</f>
        <v/>
      </c>
      <c r="NB63" s="1">
        <f>COUNTIFS(#REF!,LT63,#REF!,1,#REF!,"&lt;="&amp;ME63,#REF!,"&gt;="&amp;MF63,#REF!,"="&amp;KW63,#REF!,"="&amp;KY63)</f>
        <v/>
      </c>
      <c r="NC63" s="1">
        <f>COUNTIFS(#REF!,LT63,#REF!,0,#REF!,"&lt;="&amp;ME63,#REF!,"&gt;="&amp;MF63,#REF!,"="&amp;KW63,#REF!,"="&amp;KY63)</f>
        <v/>
      </c>
      <c r="ND63" s="1">
        <f>COUNTIFS(#REF!,LT63,#REF!,1,#REF!,"&gt;="&amp;MC63,#REF!,"&lt;="&amp;MB63,#REF!,"&lt;="&amp;ME63,#REF!,"&gt;="&amp;MF63,#REF!,"="&amp;KV63,#REF!,"="&amp;KX63)</f>
        <v/>
      </c>
      <c r="NE63" s="1">
        <f>COUNTIFS(#REF!,LT63,#REF!,0,#REF!,"&gt;="&amp;MC63,#REF!,"&lt;="&amp;MB63,#REF!,"&lt;="&amp;ME63,#REF!,"&gt;="&amp;MF63,#REF!,"="&amp;KV63,#REF!,"="&amp;KX63)</f>
        <v/>
      </c>
      <c r="NF63" s="1">
        <f>COUNTIFS(#REF!,LT63,#REF!,1,#REF!,"&gt;="&amp;MC63,#REF!,"&lt;="&amp;MB63,#REF!,"&lt;="&amp;ME63,#REF!,"&gt;="&amp;MF63,#REF!,"="&amp;KW63,#REF!,"="&amp;KY63)</f>
        <v/>
      </c>
      <c r="NG63" s="1">
        <f>COUNTIFS(#REF!,LT63,#REF!,0,#REF!,"&gt;="&amp;MC63,#REF!,"&lt;="&amp;MB63,#REF!,"&lt;="&amp;ME63,#REF!,"&gt;="&amp;MF63,#REF!,"="&amp;KW63,#REF!,"="&amp;KY63)</f>
        <v/>
      </c>
      <c r="NH63" s="1">
        <f>COUNTIFS(#REF!,LT63,#REF!,1,#REF!,"&gt;="&amp;MC63,#REF!,"&lt;="&amp;MB63,#REF!,"&lt;="&amp;ME63,#REF!,"&gt;="&amp;MF63,#REF!,"="&amp;KZ63,#REF!,"="&amp;LA63)</f>
        <v/>
      </c>
      <c r="NI63" s="1">
        <f>COUNTIFS(#REF!,LT63,#REF!,0,#REF!,"&gt;="&amp;MC63,#REF!,"&lt;="&amp;MB63,#REF!,"&lt;="&amp;ME63,#REF!,"&gt;="&amp;MF63,#REF!,"="&amp;KZ63,#REF!,"="&amp;LA63)</f>
        <v/>
      </c>
      <c r="NJ63" s="1">
        <f>COUNTIFS(#REF!,LT63,#REF!,1,#REF!,"&gt;="&amp;MI63,#REF!,"&lt;="&amp;MH63,#REF!,"&lt;="&amp;ME63,#REF!,"&gt;="&amp;MF63)</f>
        <v/>
      </c>
      <c r="NK63" s="1">
        <f>COUNTIFS(#REF!,LT63,#REF!,0,#REF!,"&gt;="&amp;MI63,#REF!,"&lt;="&amp;MH63,#REF!,"&lt;="&amp;ME63,#REF!,"&gt;="&amp;MF63)</f>
        <v/>
      </c>
      <c r="NL63" s="1">
        <f>COUNTIFS(#REF!,LT63,#REF!,1,#REF!,"&gt;="&amp;MI63,#REF!,"&lt;="&amp;MH63,#REF!,"="&amp;KZ63,#REF!,"="&amp;LA63,#REF!,"&lt;="&amp;ME63,#REF!,"&gt;="&amp;MF63)</f>
        <v/>
      </c>
      <c r="NM63" s="1">
        <f>COUNTIFS(#REF!,LT63,#REF!,0,#REF!,"&gt;="&amp;MI63,#REF!,"&lt;="&amp;MH63,#REF!,"="&amp;KZ63,#REF!,"="&amp;LA63,#REF!,"&lt;="&amp;ME63,#REF!,"&gt;="&amp;MF63)</f>
        <v/>
      </c>
      <c r="NN63" s="1">
        <f>COUNTIFS(#REF!,LT63,#REF!,1,#REF!,"&gt;="&amp;MC63,#REF!,"&lt;="&amp;MB63,#REF!,"&lt;="&amp;ME63,#REF!,"&gt;="&amp;MF63)</f>
        <v/>
      </c>
      <c r="NO63" s="1">
        <f>COUNTIFS(#REF!,LT63,#REF!,0,#REF!,"&gt;="&amp;MC63,#REF!,"&lt;="&amp;MB63,#REF!,"&lt;="&amp;ME63,#REF!,"&gt;="&amp;MF63)</f>
        <v/>
      </c>
      <c r="NP63" s="1">
        <f>COUNTIFS(#REF!,LT63,#REF!,1,#REF!,"&lt;="&amp;ME63,#REF!,"&gt;="&amp;MF63,#REF!,"="&amp;KV63,#REF!,"="&amp;KX63)</f>
        <v/>
      </c>
      <c r="NQ63" s="1">
        <f>COUNTIFS(#REF!,LT63,#REF!,0,#REF!,"&lt;="&amp;ME63,#REF!,"&gt;="&amp;MF63,#REF!,"="&amp;KV63,#REF!,"="&amp;KX63)</f>
        <v/>
      </c>
      <c r="NR63" s="1">
        <f>COUNTIFS(#REF!,LT63,#REF!,1,#REF!,"&lt;="&amp;ME63,#REF!,"&gt;="&amp;MF63,#REF!,"="&amp;KW63,#REF!,"="&amp;KY63)</f>
        <v/>
      </c>
      <c r="NS63" s="1">
        <f>COUNTIFS(#REF!,LT63,#REF!,0,#REF!,"&lt;="&amp;ME63,#REF!,"&gt;="&amp;MF63,#REF!,"="&amp;KW63,#REF!,"="&amp;KY63)</f>
        <v/>
      </c>
      <c r="NT63" s="1">
        <f>MP63+MR63+MT63+MV63+MX63+MZ63+NB63</f>
        <v/>
      </c>
      <c r="NU63" s="1">
        <f>MQ63+MS63+MU63+MW63+MY63+NA63+NC63</f>
        <v/>
      </c>
      <c r="NV63" s="1">
        <f>NT63+NU63</f>
        <v/>
      </c>
      <c r="NW63" s="33">
        <f>NT63/(NT63+NU63)</f>
        <v/>
      </c>
      <c r="NX63" s="3">
        <f>1/NW63</f>
        <v/>
      </c>
      <c r="NY63" s="1">
        <f>LH63</f>
        <v/>
      </c>
      <c r="NZ63" s="79">
        <f>(NW63*((NY63-1)*0.98))-((1-NW63)*1)</f>
        <v/>
      </c>
      <c r="OA63" s="34">
        <f>IF(LR63&lt;0.9,0,IF(AND(LR63&gt;1.1),0,1))</f>
        <v/>
      </c>
      <c r="OB63" s="34">
        <f>IF(LS63&lt;0.9,0,IF(AND(LS63&gt;1.1),0,1))</f>
        <v/>
      </c>
      <c r="OC63" s="32">
        <f>IF(NV63&gt;99,1,0)</f>
        <v/>
      </c>
      <c r="OD63" s="32">
        <f>IF(NZ63&gt;0.0799,1,0)</f>
        <v/>
      </c>
      <c r="OE63" s="32">
        <f>IF(NZ63&gt;OM63,1,0)</f>
        <v/>
      </c>
      <c r="OF63" s="32">
        <f>OC63+OD63+OE63+OA63+OB63</f>
        <v/>
      </c>
      <c r="OG63" s="1">
        <f>ND63+NF63+NH63+NJ63+NL63+NN63+NP63+NR63</f>
        <v/>
      </c>
      <c r="OH63" s="1">
        <f>NE63+NG63+NI63+NK63+NM63+NO63+NQ63+NS63</f>
        <v/>
      </c>
      <c r="OI63" s="1">
        <f>OG63+OH63</f>
        <v/>
      </c>
      <c r="OJ63" s="33">
        <f>OG63/(OG63+OH63)</f>
        <v/>
      </c>
      <c r="OK63" s="3">
        <f>1/OJ63</f>
        <v/>
      </c>
      <c r="OL63" s="1">
        <f>LI63</f>
        <v/>
      </c>
      <c r="OM63" s="79">
        <f>(OJ63*((OL63-1)*0.98))-((1-OJ63)*1)</f>
        <v/>
      </c>
      <c r="ON63" s="34">
        <f>IF(LR63&lt;0.9,0,IF(AND(LR63&gt;1.1),0,1))</f>
        <v/>
      </c>
      <c r="OO63" s="34">
        <f>IF(LS63&lt;0.9,0,IF(AND(LS63&gt;1.1),0,1))</f>
        <v/>
      </c>
      <c r="OP63" s="32">
        <f>IF(OI63&gt;99,1,0)</f>
        <v/>
      </c>
      <c r="OQ63" s="32">
        <f>IF(OM63&gt;0.0799,1,0)</f>
        <v/>
      </c>
      <c r="OR63" s="32">
        <f>IF(OM63&gt;OZ63,1,0)</f>
        <v/>
      </c>
      <c r="OS63" s="32">
        <f>OP63+OQ63+OR63+ON63+OO63</f>
        <v/>
      </c>
      <c r="OT63">
        <f>IF(OF63=5,"BackHome0-0",IF(AND(OS63=5),"BackAway0-0",""))</f>
        <v/>
      </c>
      <c r="OU63">
        <f>IF(OF63=5,KN63,IF(AND(OS63=5),KO63,""))</f>
        <v/>
      </c>
      <c r="OV63">
        <f>IF(OF63=5,"Match Odds",IF(AND(OS63=5),"Match Odds",""))</f>
        <v/>
      </c>
      <c r="OW63">
        <f>IF(OF63=5,KP63,IF(AND(OS63=5),KP63,""))</f>
        <v/>
      </c>
      <c r="OX63">
        <f>IF(OF63=5,"MATCH_ODDS",IF(AND(OS63=5),"MATCH_ODDS",""))</f>
        <v/>
      </c>
      <c r="OY63">
        <f>IF(OF63=5,"BACK",IF(AND(OS63=5),"BACK",""))</f>
        <v/>
      </c>
    </row>
    <row r="64" ht="16.5" customHeight="1" thickBot="1" thickTop="1">
      <c r="A64" s="2" t="n"/>
      <c r="KN64" s="1">
        <f>IF(INDEX(#REF!,MATCH('HT 0-0'!D64,#REF!,0))=INDEX(#REF!,MATCH('HT 0-0'!D64,#REF!,0)),INDEX(#REF!,MATCH('HT 0-0'!D64,#REF!,0)),"ERROR")</f>
        <v/>
      </c>
      <c r="KO64" s="1">
        <f>IF(INDEX(#REF!,MATCH('HT 0-0'!E64,#REF!,0))=INDEX(#REF!,MATCH('HT 0-0'!E64,#REF!,0)),INDEX(#REF!,MATCH('HT 0-0'!E64,#REF!,0)),"ERROR")</f>
        <v/>
      </c>
      <c r="KP64" s="1">
        <f>KN64&amp;" v "&amp;KO64</f>
        <v/>
      </c>
      <c r="KQ64">
        <f>B64&amp;"_"&amp;C64</f>
        <v/>
      </c>
      <c r="KR64" s="1">
        <f>IF((HW64/KK64)&lt;0.335,"G",IF((HW64/KK64)&gt;0.67,"R","A"))</f>
        <v/>
      </c>
      <c r="KS64" s="1">
        <f>IF((HX64/KK64)&lt;0.335,"G",IF((HX64/KK64)&gt;0.67,"R","A"))</f>
        <v/>
      </c>
      <c r="KT64" s="1">
        <f>IF((IH64/KK64)&lt;0.335,"G",IF((IH64/KK64)&gt;0.67,"R","A"))</f>
        <v/>
      </c>
      <c r="KU64" s="1">
        <f>IF((II64/KK64)&lt;0.335,"G",IF((II64/KK64)&gt;0.67,"R","A"))</f>
        <v/>
      </c>
      <c r="KV64" s="1">
        <f>IF((HZ64/KK64)&lt;0.335,"G",IF((HZ64/KK64)&gt;0.67,"R","A"))</f>
        <v/>
      </c>
      <c r="KW64" s="1">
        <f>IF((HY64/KK64)&lt;0.335,"G",IF((HY64/KK64)&gt;0.67,"R","A"))</f>
        <v/>
      </c>
      <c r="KX64" s="1">
        <f>IF((IK64/KK64)&lt;0.335,"G",IF((IK64/KK64)&gt;0.67,"R","A"))</f>
        <v/>
      </c>
      <c r="KY64" s="1">
        <f>IF((IJ64/KK64)&lt;0.335,"G",IF((IJ64/KK64)&gt;0.67,"R","A"))</f>
        <v/>
      </c>
      <c r="KZ64" s="1">
        <f>IF((HQ64/KK64)&lt;0.335,"G",IF((HQ64/KK64)&gt;0.67,"R","A"))</f>
        <v/>
      </c>
      <c r="LA64" s="1">
        <f>IF((IB64/KK64)&lt;0.335,"G",IF((IB64/KK64)&gt;0.67,"R","A"))</f>
        <v/>
      </c>
      <c r="LB64">
        <f>IF(LQ64="0-0",INDEX(Scrape!#REF!,MATCH('HT 0-0'!KP64,Scrape!$B:$B,0)),"")</f>
        <v/>
      </c>
      <c r="LC64">
        <f>IF(LQ64="0-0",INDEX(Scrape!$A:$A,MATCH('HT 0-0'!KP64,Scrape!$B:$B,0)),"")</f>
        <v/>
      </c>
      <c r="LD64">
        <f>IF(LQ64="0-0",INDEX(Scrape!$B:$B,MATCH('HT 0-0'!KP64,Scrape!$B:$B,0)),"")</f>
        <v/>
      </c>
      <c r="LE64">
        <f>IF(LQ64="0-0",INDEX(Scrape!$C:$C,MATCH('HT 0-0'!KP64,Scrape!$B:$B,0)),"")</f>
        <v/>
      </c>
      <c r="LF64">
        <f>IF(LQ64="0-0",INDEX(Scrape!$D:$D,MATCH('HT 0-0'!KP64,Scrape!$B:$B,0)),"")</f>
        <v/>
      </c>
      <c r="LG64">
        <f>IF(LQ64="0-0",INDEX(Scrape!$E:$E,MATCH('HT 0-0'!KP64,Scrape!$B:$B,0)),"")</f>
        <v/>
      </c>
      <c r="LH64">
        <f>IF(LQ64="0-0",INDEX(Scrape!$F:$F,MATCH('HT 0-0'!KP64,Scrape!$B:$B,0)),"")</f>
        <v/>
      </c>
      <c r="LI64">
        <f>IF(LQ64="0-0",INDEX(Scrape!$G:$G,MATCH('HT 0-0'!KP64,Scrape!$B:$B,0)),"")</f>
        <v/>
      </c>
      <c r="LJ64">
        <f>IF(LQ64="0-0",INDEX(Scrape!$H:$H,MATCH('HT 0-0'!KP64,Scrape!$B:$B,0)),"")</f>
        <v/>
      </c>
      <c r="LK64">
        <f>IF(LQ64="0-0",INDEX(Scrape!$I:$I,MATCH('HT 0-0'!KP64,Scrape!$B:$B,0)),"")</f>
        <v/>
      </c>
      <c r="LL64">
        <f>IF(LQ64="0-0",INDEX(Scrape!$J:$J,MATCH('HT 0-0'!KP64,Scrape!$B:$B,0)),"")</f>
        <v/>
      </c>
      <c r="LM64">
        <f>IF(LQ64="0-0",INDEX(Scrape!$K:$K,MATCH('HT 0-0'!KP64,Scrape!$B:$B,0)),"")</f>
        <v/>
      </c>
      <c r="LN64">
        <f>IF(LQ64="0-0",INDEX(Scrape!$L:$L,MATCH('HT 0-0'!KP64,Scrape!$B:$B,0)),"")</f>
        <v/>
      </c>
      <c r="LO64">
        <f>IF(LQ64="0-0",INDEX(Scrape!$M:$M,MATCH('HT 0-0'!KP64,Scrape!$B:$B,0)),"")</f>
        <v/>
      </c>
      <c r="LP64">
        <f>IF(LQ64="0-0",INDEX(Scrape!$N:$N,MATCH('HT 0-0'!KP64,Scrape!$B:$B,0)),"")</f>
        <v/>
      </c>
      <c r="LQ64">
        <f>INDEX(Scrape!$O:$O,MATCH('HT 0-0'!KP64,Scrape!$B:$B,0))</f>
        <v/>
      </c>
      <c r="LR64">
        <f>(1/LJ64)+(1/LI64)+(1/LH64)</f>
        <v/>
      </c>
      <c r="LS64">
        <f>(1/LG64)+(1/LF64)+(1/LE64)</f>
        <v/>
      </c>
      <c r="LT64" s="8">
        <f>IF(INDEX(#REF!,MATCH(KQ64,#REF!,0))=INDEX(#REF!,MATCH(KQ64,#REF!,0)),INDEX(#REF!,MATCH(KQ64,#REF!,0)),"ERROR")</f>
        <v/>
      </c>
      <c r="LU64" s="4">
        <f>IF(KR64="G",2,IF(KR64="R",0.5,IF(KR64="A",1)))</f>
        <v/>
      </c>
      <c r="LV64" s="4">
        <f>IF(KS64="G",0.5,IF(KS64="R",2,IF(KS64="A",1)))</f>
        <v/>
      </c>
      <c r="LW64" s="4">
        <f>IF(KT64="G",2,IF(KT64="R",0.5,IF(KT64="A",1)))</f>
        <v/>
      </c>
      <c r="LX64" s="4">
        <f>IF(KU64="G",0.5,IF(KU64="R",2,IF(KU64="A",1)))</f>
        <v/>
      </c>
      <c r="LY64" s="7">
        <f>(LK64*(LU64+LX64)+(LL64*(LU64+LX64)))</f>
        <v/>
      </c>
      <c r="LZ64" s="7">
        <f>(LN64*(LV64+LW64)+(LO64*(LV64+LW64)))</f>
        <v/>
      </c>
      <c r="MA64" s="11">
        <f>LY64-LZ64</f>
        <v/>
      </c>
      <c r="MB64" s="5">
        <f>MA64+2</f>
        <v/>
      </c>
      <c r="MC64" s="6">
        <f>MA64-2</f>
        <v/>
      </c>
      <c r="MD64" s="4">
        <f>LE64</f>
        <v/>
      </c>
      <c r="ME64" s="9">
        <f>IF(MD64=0,1000,MD64+0.75)</f>
        <v/>
      </c>
      <c r="MF64" s="10">
        <f>IF(MD64=0,0,MD64-0.75)</f>
        <v/>
      </c>
      <c r="MG64" s="4">
        <f>((LM64*(LU64+LX64))-((LP64*(LV64+LW64))))</f>
        <v/>
      </c>
      <c r="MH64" s="9">
        <f>MG64*1.2</f>
        <v/>
      </c>
      <c r="MI64" s="10">
        <f>MG64*0.8</f>
        <v/>
      </c>
      <c r="MJ64">
        <f>IFERROR(OT64,"")</f>
        <v/>
      </c>
      <c r="MK64">
        <f>IFERROR(OU64,"")</f>
        <v/>
      </c>
      <c r="ML64">
        <f>IFERROR(OV64,"")</f>
        <v/>
      </c>
      <c r="MM64">
        <f>IFERROR(OW64,"")</f>
        <v/>
      </c>
      <c r="MN64">
        <f>IFERROR(OX64,"")</f>
        <v/>
      </c>
      <c r="MO64">
        <f>IFERROR(OY64,"")</f>
        <v/>
      </c>
      <c r="MP64" s="1">
        <f>COUNTIFS(#REF!,LT64,#REF!,1,#REF!,"&gt;="&amp;MC64,#REF!,"&lt;="&amp;MB64,#REF!,"&lt;="&amp;ME64,#REF!,"&gt;="&amp;MF64,#REF!,"="&amp;KV64,#REF!,"="&amp;KX64)</f>
        <v/>
      </c>
      <c r="MQ64" s="1">
        <f>COUNTIFS(#REF!,LT64,#REF!,0,#REF!,"&gt;="&amp;MC64,#REF!,"&lt;="&amp;MB64,#REF!,"&lt;="&amp;ME64,#REF!,"&gt;="&amp;MF64,#REF!,"="&amp;KV64,#REF!,"="&amp;KX64)</f>
        <v/>
      </c>
      <c r="MR64" s="1">
        <f>COUNTIFS(#REF!,LT64,#REF!,1,#REF!,"&gt;="&amp;MC64,#REF!,"&lt;="&amp;MB64,#REF!,"&lt;="&amp;ME64,#REF!,"&gt;="&amp;MF64,#REF!,"="&amp;KW64,#REF!,"="&amp;KY64)</f>
        <v/>
      </c>
      <c r="MS64" s="1">
        <f>COUNTIFS(#REF!,LT64,#REF!,0,#REF!,"&gt;="&amp;MC64,#REF!,"&lt;="&amp;MB64,#REF!,"&lt;="&amp;ME64,#REF!,"&gt;="&amp;MF64,#REF!,"="&amp;KW64,#REF!,"="&amp;KY64)</f>
        <v/>
      </c>
      <c r="MT64" s="1">
        <f>COUNTIFS(#REF!,LT64,#REF!,1,#REF!,"&gt;="&amp;MI64,#REF!,"&lt;="&amp;MH64,#REF!,"&lt;="&amp;ME64,#REF!,"&gt;="&amp;MF64)</f>
        <v/>
      </c>
      <c r="MU64" s="1">
        <f>COUNTIFS(#REF!,LT64,#REF!,0,#REF!,"&gt;="&amp;MI64,#REF!,"&lt;="&amp;MH64,#REF!,"&lt;="&amp;ME64,#REF!,"&gt;="&amp;MF64)</f>
        <v/>
      </c>
      <c r="MV64" s="1">
        <f>COUNTIFS(#REF!,LT64,#REF!,1,#REF!,"&gt;="&amp;MI64,#REF!,"&lt;="&amp;MH64,#REF!,"="&amp;KZ64,#REF!,"="&amp;LA64,#REF!,"&lt;="&amp;ME64,#REF!,"&gt;="&amp;MF64)</f>
        <v/>
      </c>
      <c r="MW64" s="1">
        <f>COUNTIFS(#REF!,LT64,#REF!,0,#REF!,"&gt;="&amp;MI64,#REF!,"&lt;="&amp;MH64,#REF!,"="&amp;KZ64,#REF!,"="&amp;LA64,#REF!,"&lt;="&amp;ME64,#REF!,"&gt;="&amp;MF64)</f>
        <v/>
      </c>
      <c r="MX64" s="1">
        <f>COUNTIFS(#REF!,LT64,#REF!,1,#REF!,"&gt;="&amp;MC64,#REF!,"&lt;="&amp;MB64,#REF!,"&lt;="&amp;ME64,#REF!,"&gt;="&amp;MF64)</f>
        <v/>
      </c>
      <c r="MY64" s="1">
        <f>COUNTIFS(#REF!,LT64,#REF!,0,#REF!,"&gt;="&amp;MC64,#REF!,"&lt;="&amp;MB64,#REF!,"&lt;="&amp;ME64,#REF!,"&gt;="&amp;MF64)</f>
        <v/>
      </c>
      <c r="MZ64" s="1">
        <f>COUNTIFS(#REF!,LT64,#REF!,1,#REF!,"&lt;="&amp;ME64,#REF!,"&gt;="&amp;MF64,#REF!,"="&amp;KV64,#REF!,"="&amp;KX64)</f>
        <v/>
      </c>
      <c r="NA64" s="1">
        <f>COUNTIFS(#REF!,LT64,#REF!,0,#REF!,"&lt;="&amp;ME64,#REF!,"&gt;="&amp;MF64,#REF!,"="&amp;KV64,#REF!,"="&amp;KX64)</f>
        <v/>
      </c>
      <c r="NB64" s="1">
        <f>COUNTIFS(#REF!,LT64,#REF!,1,#REF!,"&lt;="&amp;ME64,#REF!,"&gt;="&amp;MF64,#REF!,"="&amp;KW64,#REF!,"="&amp;KY64)</f>
        <v/>
      </c>
      <c r="NC64" s="1">
        <f>COUNTIFS(#REF!,LT64,#REF!,0,#REF!,"&lt;="&amp;ME64,#REF!,"&gt;="&amp;MF64,#REF!,"="&amp;KW64,#REF!,"="&amp;KY64)</f>
        <v/>
      </c>
      <c r="ND64" s="1">
        <f>COUNTIFS(#REF!,LT64,#REF!,1,#REF!,"&gt;="&amp;MC64,#REF!,"&lt;="&amp;MB64,#REF!,"&lt;="&amp;ME64,#REF!,"&gt;="&amp;MF64,#REF!,"="&amp;KV64,#REF!,"="&amp;KX64)</f>
        <v/>
      </c>
      <c r="NE64" s="1">
        <f>COUNTIFS(#REF!,LT64,#REF!,0,#REF!,"&gt;="&amp;MC64,#REF!,"&lt;="&amp;MB64,#REF!,"&lt;="&amp;ME64,#REF!,"&gt;="&amp;MF64,#REF!,"="&amp;KV64,#REF!,"="&amp;KX64)</f>
        <v/>
      </c>
      <c r="NF64" s="1">
        <f>COUNTIFS(#REF!,LT64,#REF!,1,#REF!,"&gt;="&amp;MC64,#REF!,"&lt;="&amp;MB64,#REF!,"&lt;="&amp;ME64,#REF!,"&gt;="&amp;MF64,#REF!,"="&amp;KW64,#REF!,"="&amp;KY64)</f>
        <v/>
      </c>
      <c r="NG64" s="1">
        <f>COUNTIFS(#REF!,LT64,#REF!,0,#REF!,"&gt;="&amp;MC64,#REF!,"&lt;="&amp;MB64,#REF!,"&lt;="&amp;ME64,#REF!,"&gt;="&amp;MF64,#REF!,"="&amp;KW64,#REF!,"="&amp;KY64)</f>
        <v/>
      </c>
      <c r="NH64" s="1">
        <f>COUNTIFS(#REF!,LT64,#REF!,1,#REF!,"&gt;="&amp;MC64,#REF!,"&lt;="&amp;MB64,#REF!,"&lt;="&amp;ME64,#REF!,"&gt;="&amp;MF64,#REF!,"="&amp;KZ64,#REF!,"="&amp;LA64)</f>
        <v/>
      </c>
      <c r="NI64" s="1">
        <f>COUNTIFS(#REF!,LT64,#REF!,0,#REF!,"&gt;="&amp;MC64,#REF!,"&lt;="&amp;MB64,#REF!,"&lt;="&amp;ME64,#REF!,"&gt;="&amp;MF64,#REF!,"="&amp;KZ64,#REF!,"="&amp;LA64)</f>
        <v/>
      </c>
      <c r="NJ64" s="1">
        <f>COUNTIFS(#REF!,LT64,#REF!,1,#REF!,"&gt;="&amp;MI64,#REF!,"&lt;="&amp;MH64,#REF!,"&lt;="&amp;ME64,#REF!,"&gt;="&amp;MF64)</f>
        <v/>
      </c>
      <c r="NK64" s="1">
        <f>COUNTIFS(#REF!,LT64,#REF!,0,#REF!,"&gt;="&amp;MI64,#REF!,"&lt;="&amp;MH64,#REF!,"&lt;="&amp;ME64,#REF!,"&gt;="&amp;MF64)</f>
        <v/>
      </c>
      <c r="NL64" s="1">
        <f>COUNTIFS(#REF!,LT64,#REF!,1,#REF!,"&gt;="&amp;MI64,#REF!,"&lt;="&amp;MH64,#REF!,"="&amp;KZ64,#REF!,"="&amp;LA64,#REF!,"&lt;="&amp;ME64,#REF!,"&gt;="&amp;MF64)</f>
        <v/>
      </c>
      <c r="NM64" s="1">
        <f>COUNTIFS(#REF!,LT64,#REF!,0,#REF!,"&gt;="&amp;MI64,#REF!,"&lt;="&amp;MH64,#REF!,"="&amp;KZ64,#REF!,"="&amp;LA64,#REF!,"&lt;="&amp;ME64,#REF!,"&gt;="&amp;MF64)</f>
        <v/>
      </c>
      <c r="NN64" s="1">
        <f>COUNTIFS(#REF!,LT64,#REF!,1,#REF!,"&gt;="&amp;MC64,#REF!,"&lt;="&amp;MB64,#REF!,"&lt;="&amp;ME64,#REF!,"&gt;="&amp;MF64)</f>
        <v/>
      </c>
      <c r="NO64" s="1">
        <f>COUNTIFS(#REF!,LT64,#REF!,0,#REF!,"&gt;="&amp;MC64,#REF!,"&lt;="&amp;MB64,#REF!,"&lt;="&amp;ME64,#REF!,"&gt;="&amp;MF64)</f>
        <v/>
      </c>
      <c r="NP64" s="1">
        <f>COUNTIFS(#REF!,LT64,#REF!,1,#REF!,"&lt;="&amp;ME64,#REF!,"&gt;="&amp;MF64,#REF!,"="&amp;KV64,#REF!,"="&amp;KX64)</f>
        <v/>
      </c>
      <c r="NQ64" s="1">
        <f>COUNTIFS(#REF!,LT64,#REF!,0,#REF!,"&lt;="&amp;ME64,#REF!,"&gt;="&amp;MF64,#REF!,"="&amp;KV64,#REF!,"="&amp;KX64)</f>
        <v/>
      </c>
      <c r="NR64" s="1">
        <f>COUNTIFS(#REF!,LT64,#REF!,1,#REF!,"&lt;="&amp;ME64,#REF!,"&gt;="&amp;MF64,#REF!,"="&amp;KW64,#REF!,"="&amp;KY64)</f>
        <v/>
      </c>
      <c r="NS64" s="1">
        <f>COUNTIFS(#REF!,LT64,#REF!,0,#REF!,"&lt;="&amp;ME64,#REF!,"&gt;="&amp;MF64,#REF!,"="&amp;KW64,#REF!,"="&amp;KY64)</f>
        <v/>
      </c>
      <c r="NT64" s="1">
        <f>MP64+MR64+MT64+MV64+MX64+MZ64+NB64</f>
        <v/>
      </c>
      <c r="NU64" s="1">
        <f>MQ64+MS64+MU64+MW64+MY64+NA64+NC64</f>
        <v/>
      </c>
      <c r="NV64" s="1">
        <f>NT64+NU64</f>
        <v/>
      </c>
      <c r="NW64" s="33">
        <f>NT64/(NT64+NU64)</f>
        <v/>
      </c>
      <c r="NX64" s="3">
        <f>1/NW64</f>
        <v/>
      </c>
      <c r="NY64" s="1">
        <f>LH64</f>
        <v/>
      </c>
      <c r="NZ64" s="79">
        <f>(NW64*((NY64-1)*0.98))-((1-NW64)*1)</f>
        <v/>
      </c>
      <c r="OA64" s="34">
        <f>IF(LR64&lt;0.9,0,IF(AND(LR64&gt;1.1),0,1))</f>
        <v/>
      </c>
      <c r="OB64" s="34">
        <f>IF(LS64&lt;0.9,0,IF(AND(LS64&gt;1.1),0,1))</f>
        <v/>
      </c>
      <c r="OC64" s="32">
        <f>IF(NV64&gt;99,1,0)</f>
        <v/>
      </c>
      <c r="OD64" s="32">
        <f>IF(NZ64&gt;0.0799,1,0)</f>
        <v/>
      </c>
      <c r="OE64" s="32">
        <f>IF(NZ64&gt;OM64,1,0)</f>
        <v/>
      </c>
      <c r="OF64" s="32">
        <f>OC64+OD64+OE64+OA64+OB64</f>
        <v/>
      </c>
      <c r="OG64" s="1">
        <f>ND64+NF64+NH64+NJ64+NL64+NN64+NP64+NR64</f>
        <v/>
      </c>
      <c r="OH64" s="1">
        <f>NE64+NG64+NI64+NK64+NM64+NO64+NQ64+NS64</f>
        <v/>
      </c>
      <c r="OI64" s="1">
        <f>OG64+OH64</f>
        <v/>
      </c>
      <c r="OJ64" s="33">
        <f>OG64/(OG64+OH64)</f>
        <v/>
      </c>
      <c r="OK64" s="3">
        <f>1/OJ64</f>
        <v/>
      </c>
      <c r="OL64" s="1">
        <f>LI64</f>
        <v/>
      </c>
      <c r="OM64" s="79">
        <f>(OJ64*((OL64-1)*0.98))-((1-OJ64)*1)</f>
        <v/>
      </c>
      <c r="ON64" s="34">
        <f>IF(LR64&lt;0.9,0,IF(AND(LR64&gt;1.1),0,1))</f>
        <v/>
      </c>
      <c r="OO64" s="34">
        <f>IF(LS64&lt;0.9,0,IF(AND(LS64&gt;1.1),0,1))</f>
        <v/>
      </c>
      <c r="OP64" s="32">
        <f>IF(OI64&gt;99,1,0)</f>
        <v/>
      </c>
      <c r="OQ64" s="32">
        <f>IF(OM64&gt;0.0799,1,0)</f>
        <v/>
      </c>
      <c r="OR64" s="32">
        <f>IF(OM64&gt;OZ64,1,0)</f>
        <v/>
      </c>
      <c r="OS64" s="32">
        <f>OP64+OQ64+OR64+ON64+OO64</f>
        <v/>
      </c>
      <c r="OT64">
        <f>IF(OF64=5,"BackHome0-0",IF(AND(OS64=5),"BackAway0-0",""))</f>
        <v/>
      </c>
      <c r="OU64">
        <f>IF(OF64=5,KN64,IF(AND(OS64=5),KO64,""))</f>
        <v/>
      </c>
      <c r="OV64">
        <f>IF(OF64=5,"Match Odds",IF(AND(OS64=5),"Match Odds",""))</f>
        <v/>
      </c>
      <c r="OW64">
        <f>IF(OF64=5,KP64,IF(AND(OS64=5),KP64,""))</f>
        <v/>
      </c>
      <c r="OX64">
        <f>IF(OF64=5,"MATCH_ODDS",IF(AND(OS64=5),"MATCH_ODDS",""))</f>
        <v/>
      </c>
      <c r="OY64">
        <f>IF(OF64=5,"BACK",IF(AND(OS64=5),"BACK",""))</f>
        <v/>
      </c>
    </row>
    <row r="65" ht="16.5" customHeight="1" thickBot="1" thickTop="1">
      <c r="A65" s="2" t="n"/>
      <c r="KN65" s="1">
        <f>IF(INDEX(#REF!,MATCH('HT 0-0'!D65,#REF!,0))=INDEX(#REF!,MATCH('HT 0-0'!D65,#REF!,0)),INDEX(#REF!,MATCH('HT 0-0'!D65,#REF!,0)),"ERROR")</f>
        <v/>
      </c>
      <c r="KO65" s="1">
        <f>IF(INDEX(#REF!,MATCH('HT 0-0'!E65,#REF!,0))=INDEX(#REF!,MATCH('HT 0-0'!E65,#REF!,0)),INDEX(#REF!,MATCH('HT 0-0'!E65,#REF!,0)),"ERROR")</f>
        <v/>
      </c>
      <c r="KP65" s="1">
        <f>KN65&amp;" v "&amp;KO65</f>
        <v/>
      </c>
      <c r="KQ65">
        <f>B65&amp;"_"&amp;C65</f>
        <v/>
      </c>
      <c r="KR65" s="1">
        <f>IF((HW65/KK65)&lt;0.335,"G",IF((HW65/KK65)&gt;0.67,"R","A"))</f>
        <v/>
      </c>
      <c r="KS65" s="1">
        <f>IF((HX65/KK65)&lt;0.335,"G",IF((HX65/KK65)&gt;0.67,"R","A"))</f>
        <v/>
      </c>
      <c r="KT65" s="1">
        <f>IF((IH65/KK65)&lt;0.335,"G",IF((IH65/KK65)&gt;0.67,"R","A"))</f>
        <v/>
      </c>
      <c r="KU65" s="1">
        <f>IF((II65/KK65)&lt;0.335,"G",IF((II65/KK65)&gt;0.67,"R","A"))</f>
        <v/>
      </c>
      <c r="KV65" s="1">
        <f>IF((HZ65/KK65)&lt;0.335,"G",IF((HZ65/KK65)&gt;0.67,"R","A"))</f>
        <v/>
      </c>
      <c r="KW65" s="1">
        <f>IF((HY65/KK65)&lt;0.335,"G",IF((HY65/KK65)&gt;0.67,"R","A"))</f>
        <v/>
      </c>
      <c r="KX65" s="1">
        <f>IF((IK65/KK65)&lt;0.335,"G",IF((IK65/KK65)&gt;0.67,"R","A"))</f>
        <v/>
      </c>
      <c r="KY65" s="1">
        <f>IF((IJ65/KK65)&lt;0.335,"G",IF((IJ65/KK65)&gt;0.67,"R","A"))</f>
        <v/>
      </c>
      <c r="KZ65" s="1">
        <f>IF((HQ65/KK65)&lt;0.335,"G",IF((HQ65/KK65)&gt;0.67,"R","A"))</f>
        <v/>
      </c>
      <c r="LA65" s="1">
        <f>IF((IB65/KK65)&lt;0.335,"G",IF((IB65/KK65)&gt;0.67,"R","A"))</f>
        <v/>
      </c>
      <c r="LB65">
        <f>IF(LQ65="0-0",INDEX(Scrape!#REF!,MATCH('HT 0-0'!KP65,Scrape!$B:$B,0)),"")</f>
        <v/>
      </c>
      <c r="LC65">
        <f>IF(LQ65="0-0",INDEX(Scrape!$A:$A,MATCH('HT 0-0'!KP65,Scrape!$B:$B,0)),"")</f>
        <v/>
      </c>
      <c r="LD65">
        <f>IF(LQ65="0-0",INDEX(Scrape!$B:$B,MATCH('HT 0-0'!KP65,Scrape!$B:$B,0)),"")</f>
        <v/>
      </c>
      <c r="LE65">
        <f>IF(LQ65="0-0",INDEX(Scrape!$C:$C,MATCH('HT 0-0'!KP65,Scrape!$B:$B,0)),"")</f>
        <v/>
      </c>
      <c r="LF65">
        <f>IF(LQ65="0-0",INDEX(Scrape!$D:$D,MATCH('HT 0-0'!KP65,Scrape!$B:$B,0)),"")</f>
        <v/>
      </c>
      <c r="LG65">
        <f>IF(LQ65="0-0",INDEX(Scrape!$E:$E,MATCH('HT 0-0'!KP65,Scrape!$B:$B,0)),"")</f>
        <v/>
      </c>
      <c r="LH65">
        <f>IF(LQ65="0-0",INDEX(Scrape!$F:$F,MATCH('HT 0-0'!KP65,Scrape!$B:$B,0)),"")</f>
        <v/>
      </c>
      <c r="LI65">
        <f>IF(LQ65="0-0",INDEX(Scrape!$G:$G,MATCH('HT 0-0'!KP65,Scrape!$B:$B,0)),"")</f>
        <v/>
      </c>
      <c r="LJ65">
        <f>IF(LQ65="0-0",INDEX(Scrape!$H:$H,MATCH('HT 0-0'!KP65,Scrape!$B:$B,0)),"")</f>
        <v/>
      </c>
      <c r="LK65">
        <f>IF(LQ65="0-0",INDEX(Scrape!$I:$I,MATCH('HT 0-0'!KP65,Scrape!$B:$B,0)),"")</f>
        <v/>
      </c>
      <c r="LL65">
        <f>IF(LQ65="0-0",INDEX(Scrape!$J:$J,MATCH('HT 0-0'!KP65,Scrape!$B:$B,0)),"")</f>
        <v/>
      </c>
      <c r="LM65">
        <f>IF(LQ65="0-0",INDEX(Scrape!$K:$K,MATCH('HT 0-0'!KP65,Scrape!$B:$B,0)),"")</f>
        <v/>
      </c>
      <c r="LN65">
        <f>IF(LQ65="0-0",INDEX(Scrape!$L:$L,MATCH('HT 0-0'!KP65,Scrape!$B:$B,0)),"")</f>
        <v/>
      </c>
      <c r="LO65">
        <f>IF(LQ65="0-0",INDEX(Scrape!$M:$M,MATCH('HT 0-0'!KP65,Scrape!$B:$B,0)),"")</f>
        <v/>
      </c>
      <c r="LP65">
        <f>IF(LQ65="0-0",INDEX(Scrape!$N:$N,MATCH('HT 0-0'!KP65,Scrape!$B:$B,0)),"")</f>
        <v/>
      </c>
      <c r="LQ65">
        <f>INDEX(Scrape!$O:$O,MATCH('HT 0-0'!KP65,Scrape!$B:$B,0))</f>
        <v/>
      </c>
      <c r="LR65">
        <f>(1/LJ65)+(1/LI65)+(1/LH65)</f>
        <v/>
      </c>
      <c r="LS65">
        <f>(1/LG65)+(1/LF65)+(1/LE65)</f>
        <v/>
      </c>
      <c r="LT65" s="8">
        <f>IF(INDEX(#REF!,MATCH(KQ65,#REF!,0))=INDEX(#REF!,MATCH(KQ65,#REF!,0)),INDEX(#REF!,MATCH(KQ65,#REF!,0)),"ERROR")</f>
        <v/>
      </c>
      <c r="LU65" s="4">
        <f>IF(KR65="G",2,IF(KR65="R",0.5,IF(KR65="A",1)))</f>
        <v/>
      </c>
      <c r="LV65" s="4">
        <f>IF(KS65="G",0.5,IF(KS65="R",2,IF(KS65="A",1)))</f>
        <v/>
      </c>
      <c r="LW65" s="4">
        <f>IF(KT65="G",2,IF(KT65="R",0.5,IF(KT65="A",1)))</f>
        <v/>
      </c>
      <c r="LX65" s="4">
        <f>IF(KU65="G",0.5,IF(KU65="R",2,IF(KU65="A",1)))</f>
        <v/>
      </c>
      <c r="LY65" s="7">
        <f>(LK65*(LU65+LX65)+(LL65*(LU65+LX65)))</f>
        <v/>
      </c>
      <c r="LZ65" s="7">
        <f>(LN65*(LV65+LW65)+(LO65*(LV65+LW65)))</f>
        <v/>
      </c>
      <c r="MA65" s="11">
        <f>LY65-LZ65</f>
        <v/>
      </c>
      <c r="MB65" s="5">
        <f>MA65+2</f>
        <v/>
      </c>
      <c r="MC65" s="6">
        <f>MA65-2</f>
        <v/>
      </c>
      <c r="MD65" s="4">
        <f>LE65</f>
        <v/>
      </c>
      <c r="ME65" s="9">
        <f>IF(MD65=0,1000,MD65+0.75)</f>
        <v/>
      </c>
      <c r="MF65" s="10">
        <f>IF(MD65=0,0,MD65-0.75)</f>
        <v/>
      </c>
      <c r="MG65" s="4">
        <f>((LM65*(LU65+LX65))-((LP65*(LV65+LW65))))</f>
        <v/>
      </c>
      <c r="MH65" s="9">
        <f>MG65*1.2</f>
        <v/>
      </c>
      <c r="MI65" s="10">
        <f>MG65*0.8</f>
        <v/>
      </c>
      <c r="MJ65">
        <f>IFERROR(OT65,"")</f>
        <v/>
      </c>
      <c r="MK65">
        <f>IFERROR(OU65,"")</f>
        <v/>
      </c>
      <c r="ML65">
        <f>IFERROR(OV65,"")</f>
        <v/>
      </c>
      <c r="MM65">
        <f>IFERROR(OW65,"")</f>
        <v/>
      </c>
      <c r="MN65">
        <f>IFERROR(OX65,"")</f>
        <v/>
      </c>
      <c r="MO65">
        <f>IFERROR(OY65,"")</f>
        <v/>
      </c>
      <c r="MP65" s="1">
        <f>COUNTIFS(#REF!,LT65,#REF!,1,#REF!,"&gt;="&amp;MC65,#REF!,"&lt;="&amp;MB65,#REF!,"&lt;="&amp;ME65,#REF!,"&gt;="&amp;MF65,#REF!,"="&amp;KV65,#REF!,"="&amp;KX65)</f>
        <v/>
      </c>
      <c r="MQ65" s="1">
        <f>COUNTIFS(#REF!,LT65,#REF!,0,#REF!,"&gt;="&amp;MC65,#REF!,"&lt;="&amp;MB65,#REF!,"&lt;="&amp;ME65,#REF!,"&gt;="&amp;MF65,#REF!,"="&amp;KV65,#REF!,"="&amp;KX65)</f>
        <v/>
      </c>
      <c r="MR65" s="1">
        <f>COUNTIFS(#REF!,LT65,#REF!,1,#REF!,"&gt;="&amp;MC65,#REF!,"&lt;="&amp;MB65,#REF!,"&lt;="&amp;ME65,#REF!,"&gt;="&amp;MF65,#REF!,"="&amp;KW65,#REF!,"="&amp;KY65)</f>
        <v/>
      </c>
      <c r="MS65" s="1">
        <f>COUNTIFS(#REF!,LT65,#REF!,0,#REF!,"&gt;="&amp;MC65,#REF!,"&lt;="&amp;MB65,#REF!,"&lt;="&amp;ME65,#REF!,"&gt;="&amp;MF65,#REF!,"="&amp;KW65,#REF!,"="&amp;KY65)</f>
        <v/>
      </c>
      <c r="MT65" s="1">
        <f>COUNTIFS(#REF!,LT65,#REF!,1,#REF!,"&gt;="&amp;MI65,#REF!,"&lt;="&amp;MH65,#REF!,"&lt;="&amp;ME65,#REF!,"&gt;="&amp;MF65)</f>
        <v/>
      </c>
      <c r="MU65" s="1">
        <f>COUNTIFS(#REF!,LT65,#REF!,0,#REF!,"&gt;="&amp;MI65,#REF!,"&lt;="&amp;MH65,#REF!,"&lt;="&amp;ME65,#REF!,"&gt;="&amp;MF65)</f>
        <v/>
      </c>
      <c r="MV65" s="1">
        <f>COUNTIFS(#REF!,LT65,#REF!,1,#REF!,"&gt;="&amp;MI65,#REF!,"&lt;="&amp;MH65,#REF!,"="&amp;KZ65,#REF!,"="&amp;LA65,#REF!,"&lt;="&amp;ME65,#REF!,"&gt;="&amp;MF65)</f>
        <v/>
      </c>
      <c r="MW65" s="1">
        <f>COUNTIFS(#REF!,LT65,#REF!,0,#REF!,"&gt;="&amp;MI65,#REF!,"&lt;="&amp;MH65,#REF!,"="&amp;KZ65,#REF!,"="&amp;LA65,#REF!,"&lt;="&amp;ME65,#REF!,"&gt;="&amp;MF65)</f>
        <v/>
      </c>
      <c r="MX65" s="1">
        <f>COUNTIFS(#REF!,LT65,#REF!,1,#REF!,"&gt;="&amp;MC65,#REF!,"&lt;="&amp;MB65,#REF!,"&lt;="&amp;ME65,#REF!,"&gt;="&amp;MF65)</f>
        <v/>
      </c>
      <c r="MY65" s="1">
        <f>COUNTIFS(#REF!,LT65,#REF!,0,#REF!,"&gt;="&amp;MC65,#REF!,"&lt;="&amp;MB65,#REF!,"&lt;="&amp;ME65,#REF!,"&gt;="&amp;MF65)</f>
        <v/>
      </c>
      <c r="MZ65" s="1">
        <f>COUNTIFS(#REF!,LT65,#REF!,1,#REF!,"&lt;="&amp;ME65,#REF!,"&gt;="&amp;MF65,#REF!,"="&amp;KV65,#REF!,"="&amp;KX65)</f>
        <v/>
      </c>
      <c r="NA65" s="1">
        <f>COUNTIFS(#REF!,LT65,#REF!,0,#REF!,"&lt;="&amp;ME65,#REF!,"&gt;="&amp;MF65,#REF!,"="&amp;KV65,#REF!,"="&amp;KX65)</f>
        <v/>
      </c>
      <c r="NB65" s="1">
        <f>COUNTIFS(#REF!,LT65,#REF!,1,#REF!,"&lt;="&amp;ME65,#REF!,"&gt;="&amp;MF65,#REF!,"="&amp;KW65,#REF!,"="&amp;KY65)</f>
        <v/>
      </c>
      <c r="NC65" s="1">
        <f>COUNTIFS(#REF!,LT65,#REF!,0,#REF!,"&lt;="&amp;ME65,#REF!,"&gt;="&amp;MF65,#REF!,"="&amp;KW65,#REF!,"="&amp;KY65)</f>
        <v/>
      </c>
      <c r="ND65" s="1">
        <f>COUNTIFS(#REF!,LT65,#REF!,1,#REF!,"&gt;="&amp;MC65,#REF!,"&lt;="&amp;MB65,#REF!,"&lt;="&amp;ME65,#REF!,"&gt;="&amp;MF65,#REF!,"="&amp;KV65,#REF!,"="&amp;KX65)</f>
        <v/>
      </c>
      <c r="NE65" s="1">
        <f>COUNTIFS(#REF!,LT65,#REF!,0,#REF!,"&gt;="&amp;MC65,#REF!,"&lt;="&amp;MB65,#REF!,"&lt;="&amp;ME65,#REF!,"&gt;="&amp;MF65,#REF!,"="&amp;KV65,#REF!,"="&amp;KX65)</f>
        <v/>
      </c>
      <c r="NF65" s="1">
        <f>COUNTIFS(#REF!,LT65,#REF!,1,#REF!,"&gt;="&amp;MC65,#REF!,"&lt;="&amp;MB65,#REF!,"&lt;="&amp;ME65,#REF!,"&gt;="&amp;MF65,#REF!,"="&amp;KW65,#REF!,"="&amp;KY65)</f>
        <v/>
      </c>
      <c r="NG65" s="1">
        <f>COUNTIFS(#REF!,LT65,#REF!,0,#REF!,"&gt;="&amp;MC65,#REF!,"&lt;="&amp;MB65,#REF!,"&lt;="&amp;ME65,#REF!,"&gt;="&amp;MF65,#REF!,"="&amp;KW65,#REF!,"="&amp;KY65)</f>
        <v/>
      </c>
      <c r="NH65" s="1">
        <f>COUNTIFS(#REF!,LT65,#REF!,1,#REF!,"&gt;="&amp;MC65,#REF!,"&lt;="&amp;MB65,#REF!,"&lt;="&amp;ME65,#REF!,"&gt;="&amp;MF65,#REF!,"="&amp;KZ65,#REF!,"="&amp;LA65)</f>
        <v/>
      </c>
      <c r="NI65" s="1">
        <f>COUNTIFS(#REF!,LT65,#REF!,0,#REF!,"&gt;="&amp;MC65,#REF!,"&lt;="&amp;MB65,#REF!,"&lt;="&amp;ME65,#REF!,"&gt;="&amp;MF65,#REF!,"="&amp;KZ65,#REF!,"="&amp;LA65)</f>
        <v/>
      </c>
      <c r="NJ65" s="1">
        <f>COUNTIFS(#REF!,LT65,#REF!,1,#REF!,"&gt;="&amp;MI65,#REF!,"&lt;="&amp;MH65,#REF!,"&lt;="&amp;ME65,#REF!,"&gt;="&amp;MF65)</f>
        <v/>
      </c>
      <c r="NK65" s="1">
        <f>COUNTIFS(#REF!,LT65,#REF!,0,#REF!,"&gt;="&amp;MI65,#REF!,"&lt;="&amp;MH65,#REF!,"&lt;="&amp;ME65,#REF!,"&gt;="&amp;MF65)</f>
        <v/>
      </c>
      <c r="NL65" s="1">
        <f>COUNTIFS(#REF!,LT65,#REF!,1,#REF!,"&gt;="&amp;MI65,#REF!,"&lt;="&amp;MH65,#REF!,"="&amp;KZ65,#REF!,"="&amp;LA65,#REF!,"&lt;="&amp;ME65,#REF!,"&gt;="&amp;MF65)</f>
        <v/>
      </c>
      <c r="NM65" s="1">
        <f>COUNTIFS(#REF!,LT65,#REF!,0,#REF!,"&gt;="&amp;MI65,#REF!,"&lt;="&amp;MH65,#REF!,"="&amp;KZ65,#REF!,"="&amp;LA65,#REF!,"&lt;="&amp;ME65,#REF!,"&gt;="&amp;MF65)</f>
        <v/>
      </c>
      <c r="NN65" s="1">
        <f>COUNTIFS(#REF!,LT65,#REF!,1,#REF!,"&gt;="&amp;MC65,#REF!,"&lt;="&amp;MB65,#REF!,"&lt;="&amp;ME65,#REF!,"&gt;="&amp;MF65)</f>
        <v/>
      </c>
      <c r="NO65" s="1">
        <f>COUNTIFS(#REF!,LT65,#REF!,0,#REF!,"&gt;="&amp;MC65,#REF!,"&lt;="&amp;MB65,#REF!,"&lt;="&amp;ME65,#REF!,"&gt;="&amp;MF65)</f>
        <v/>
      </c>
      <c r="NP65" s="1">
        <f>COUNTIFS(#REF!,LT65,#REF!,1,#REF!,"&lt;="&amp;ME65,#REF!,"&gt;="&amp;MF65,#REF!,"="&amp;KV65,#REF!,"="&amp;KX65)</f>
        <v/>
      </c>
      <c r="NQ65" s="1">
        <f>COUNTIFS(#REF!,LT65,#REF!,0,#REF!,"&lt;="&amp;ME65,#REF!,"&gt;="&amp;MF65,#REF!,"="&amp;KV65,#REF!,"="&amp;KX65)</f>
        <v/>
      </c>
      <c r="NR65" s="1">
        <f>COUNTIFS(#REF!,LT65,#REF!,1,#REF!,"&lt;="&amp;ME65,#REF!,"&gt;="&amp;MF65,#REF!,"="&amp;KW65,#REF!,"="&amp;KY65)</f>
        <v/>
      </c>
      <c r="NS65" s="1">
        <f>COUNTIFS(#REF!,LT65,#REF!,0,#REF!,"&lt;="&amp;ME65,#REF!,"&gt;="&amp;MF65,#REF!,"="&amp;KW65,#REF!,"="&amp;KY65)</f>
        <v/>
      </c>
      <c r="NT65" s="1">
        <f>MP65+MR65+MT65+MV65+MX65+MZ65+NB65</f>
        <v/>
      </c>
      <c r="NU65" s="1">
        <f>MQ65+MS65+MU65+MW65+MY65+NA65+NC65</f>
        <v/>
      </c>
      <c r="NV65" s="1">
        <f>NT65+NU65</f>
        <v/>
      </c>
      <c r="NW65" s="33">
        <f>NT65/(NT65+NU65)</f>
        <v/>
      </c>
      <c r="NX65" s="3">
        <f>1/NW65</f>
        <v/>
      </c>
      <c r="NY65" s="1">
        <f>LH65</f>
        <v/>
      </c>
      <c r="NZ65" s="79">
        <f>(NW65*((NY65-1)*0.98))-((1-NW65)*1)</f>
        <v/>
      </c>
      <c r="OA65" s="34">
        <f>IF(LR65&lt;0.9,0,IF(AND(LR65&gt;1.1),0,1))</f>
        <v/>
      </c>
      <c r="OB65" s="34">
        <f>IF(LS65&lt;0.9,0,IF(AND(LS65&gt;1.1),0,1))</f>
        <v/>
      </c>
      <c r="OC65" s="32">
        <f>IF(NV65&gt;99,1,0)</f>
        <v/>
      </c>
      <c r="OD65" s="32">
        <f>IF(NZ65&gt;0.0799,1,0)</f>
        <v/>
      </c>
      <c r="OE65" s="32">
        <f>IF(NZ65&gt;OM65,1,0)</f>
        <v/>
      </c>
      <c r="OF65" s="32">
        <f>OC65+OD65+OE65+OA65+OB65</f>
        <v/>
      </c>
      <c r="OG65" s="1">
        <f>ND65+NF65+NH65+NJ65+NL65+NN65+NP65+NR65</f>
        <v/>
      </c>
      <c r="OH65" s="1">
        <f>NE65+NG65+NI65+NK65+NM65+NO65+NQ65+NS65</f>
        <v/>
      </c>
      <c r="OI65" s="1">
        <f>OG65+OH65</f>
        <v/>
      </c>
      <c r="OJ65" s="33">
        <f>OG65/(OG65+OH65)</f>
        <v/>
      </c>
      <c r="OK65" s="3">
        <f>1/OJ65</f>
        <v/>
      </c>
      <c r="OL65" s="1">
        <f>LI65</f>
        <v/>
      </c>
      <c r="OM65" s="79">
        <f>(OJ65*((OL65-1)*0.98))-((1-OJ65)*1)</f>
        <v/>
      </c>
      <c r="ON65" s="34">
        <f>IF(LR65&lt;0.9,0,IF(AND(LR65&gt;1.1),0,1))</f>
        <v/>
      </c>
      <c r="OO65" s="34">
        <f>IF(LS65&lt;0.9,0,IF(AND(LS65&gt;1.1),0,1))</f>
        <v/>
      </c>
      <c r="OP65" s="32">
        <f>IF(OI65&gt;99,1,0)</f>
        <v/>
      </c>
      <c r="OQ65" s="32">
        <f>IF(OM65&gt;0.0799,1,0)</f>
        <v/>
      </c>
      <c r="OR65" s="32">
        <f>IF(OM65&gt;OZ65,1,0)</f>
        <v/>
      </c>
      <c r="OS65" s="32">
        <f>OP65+OQ65+OR65+ON65+OO65</f>
        <v/>
      </c>
      <c r="OT65">
        <f>IF(OF65=5,"BackHome0-0",IF(AND(OS65=5),"BackAway0-0",""))</f>
        <v/>
      </c>
      <c r="OU65">
        <f>IF(OF65=5,KN65,IF(AND(OS65=5),KO65,""))</f>
        <v/>
      </c>
      <c r="OV65">
        <f>IF(OF65=5,"Match Odds",IF(AND(OS65=5),"Match Odds",""))</f>
        <v/>
      </c>
      <c r="OW65">
        <f>IF(OF65=5,KP65,IF(AND(OS65=5),KP65,""))</f>
        <v/>
      </c>
      <c r="OX65">
        <f>IF(OF65=5,"MATCH_ODDS",IF(AND(OS65=5),"MATCH_ODDS",""))</f>
        <v/>
      </c>
      <c r="OY65">
        <f>IF(OF65=5,"BACK",IF(AND(OS65=5),"BACK",""))</f>
        <v/>
      </c>
    </row>
    <row r="66" ht="16.5" customHeight="1" thickBot="1" thickTop="1">
      <c r="A66" s="2" t="n"/>
      <c r="KN66" s="1">
        <f>IF(INDEX(#REF!,MATCH('HT 0-0'!D66,#REF!,0))=INDEX(#REF!,MATCH('HT 0-0'!D66,#REF!,0)),INDEX(#REF!,MATCH('HT 0-0'!D66,#REF!,0)),"ERROR")</f>
        <v/>
      </c>
      <c r="KO66" s="1">
        <f>IF(INDEX(#REF!,MATCH('HT 0-0'!E66,#REF!,0))=INDEX(#REF!,MATCH('HT 0-0'!E66,#REF!,0)),INDEX(#REF!,MATCH('HT 0-0'!E66,#REF!,0)),"ERROR")</f>
        <v/>
      </c>
      <c r="KP66" s="1">
        <f>KN66&amp;" v "&amp;KO66</f>
        <v/>
      </c>
      <c r="KQ66">
        <f>B66&amp;"_"&amp;C66</f>
        <v/>
      </c>
      <c r="KR66" s="1">
        <f>IF((HW66/KK66)&lt;0.335,"G",IF((HW66/KK66)&gt;0.67,"R","A"))</f>
        <v/>
      </c>
      <c r="KS66" s="1">
        <f>IF((HX66/KK66)&lt;0.335,"G",IF((HX66/KK66)&gt;0.67,"R","A"))</f>
        <v/>
      </c>
      <c r="KT66" s="1">
        <f>IF((IH66/KK66)&lt;0.335,"G",IF((IH66/KK66)&gt;0.67,"R","A"))</f>
        <v/>
      </c>
      <c r="KU66" s="1">
        <f>IF((II66/KK66)&lt;0.335,"G",IF((II66/KK66)&gt;0.67,"R","A"))</f>
        <v/>
      </c>
      <c r="KV66" s="1">
        <f>IF((HZ66/KK66)&lt;0.335,"G",IF((HZ66/KK66)&gt;0.67,"R","A"))</f>
        <v/>
      </c>
      <c r="KW66" s="1">
        <f>IF((HY66/KK66)&lt;0.335,"G",IF((HY66/KK66)&gt;0.67,"R","A"))</f>
        <v/>
      </c>
      <c r="KX66" s="1">
        <f>IF((IK66/KK66)&lt;0.335,"G",IF((IK66/KK66)&gt;0.67,"R","A"))</f>
        <v/>
      </c>
      <c r="KY66" s="1">
        <f>IF((IJ66/KK66)&lt;0.335,"G",IF((IJ66/KK66)&gt;0.67,"R","A"))</f>
        <v/>
      </c>
      <c r="KZ66" s="1">
        <f>IF((HQ66/KK66)&lt;0.335,"G",IF((HQ66/KK66)&gt;0.67,"R","A"))</f>
        <v/>
      </c>
      <c r="LA66" s="1">
        <f>IF((IB66/KK66)&lt;0.335,"G",IF((IB66/KK66)&gt;0.67,"R","A"))</f>
        <v/>
      </c>
      <c r="LB66">
        <f>IF(LQ66="0-0",INDEX(Scrape!#REF!,MATCH('HT 0-0'!KP66,Scrape!$B:$B,0)),"")</f>
        <v/>
      </c>
      <c r="LC66">
        <f>IF(LQ66="0-0",INDEX(Scrape!$A:$A,MATCH('HT 0-0'!KP66,Scrape!$B:$B,0)),"")</f>
        <v/>
      </c>
      <c r="LD66">
        <f>IF(LQ66="0-0",INDEX(Scrape!$B:$B,MATCH('HT 0-0'!KP66,Scrape!$B:$B,0)),"")</f>
        <v/>
      </c>
      <c r="LE66">
        <f>IF(LQ66="0-0",INDEX(Scrape!$C:$C,MATCH('HT 0-0'!KP66,Scrape!$B:$B,0)),"")</f>
        <v/>
      </c>
      <c r="LF66">
        <f>IF(LQ66="0-0",INDEX(Scrape!$D:$D,MATCH('HT 0-0'!KP66,Scrape!$B:$B,0)),"")</f>
        <v/>
      </c>
      <c r="LG66">
        <f>IF(LQ66="0-0",INDEX(Scrape!$E:$E,MATCH('HT 0-0'!KP66,Scrape!$B:$B,0)),"")</f>
        <v/>
      </c>
      <c r="LH66">
        <f>IF(LQ66="0-0",INDEX(Scrape!$F:$F,MATCH('HT 0-0'!KP66,Scrape!$B:$B,0)),"")</f>
        <v/>
      </c>
      <c r="LI66">
        <f>IF(LQ66="0-0",INDEX(Scrape!$G:$G,MATCH('HT 0-0'!KP66,Scrape!$B:$B,0)),"")</f>
        <v/>
      </c>
      <c r="LJ66">
        <f>IF(LQ66="0-0",INDEX(Scrape!$H:$H,MATCH('HT 0-0'!KP66,Scrape!$B:$B,0)),"")</f>
        <v/>
      </c>
      <c r="LK66">
        <f>IF(LQ66="0-0",INDEX(Scrape!$I:$I,MATCH('HT 0-0'!KP66,Scrape!$B:$B,0)),"")</f>
        <v/>
      </c>
      <c r="LL66">
        <f>IF(LQ66="0-0",INDEX(Scrape!$J:$J,MATCH('HT 0-0'!KP66,Scrape!$B:$B,0)),"")</f>
        <v/>
      </c>
      <c r="LM66">
        <f>IF(LQ66="0-0",INDEX(Scrape!$K:$K,MATCH('HT 0-0'!KP66,Scrape!$B:$B,0)),"")</f>
        <v/>
      </c>
      <c r="LN66">
        <f>IF(LQ66="0-0",INDEX(Scrape!$L:$L,MATCH('HT 0-0'!KP66,Scrape!$B:$B,0)),"")</f>
        <v/>
      </c>
      <c r="LO66">
        <f>IF(LQ66="0-0",INDEX(Scrape!$M:$M,MATCH('HT 0-0'!KP66,Scrape!$B:$B,0)),"")</f>
        <v/>
      </c>
      <c r="LP66">
        <f>IF(LQ66="0-0",INDEX(Scrape!$N:$N,MATCH('HT 0-0'!KP66,Scrape!$B:$B,0)),"")</f>
        <v/>
      </c>
      <c r="LQ66">
        <f>INDEX(Scrape!$O:$O,MATCH('HT 0-0'!KP66,Scrape!$B:$B,0))</f>
        <v/>
      </c>
      <c r="LR66">
        <f>(1/LJ66)+(1/LI66)+(1/LH66)</f>
        <v/>
      </c>
      <c r="LS66">
        <f>(1/LG66)+(1/LF66)+(1/LE66)</f>
        <v/>
      </c>
      <c r="LT66" s="8">
        <f>IF(INDEX(#REF!,MATCH(KQ66,#REF!,0))=INDEX(#REF!,MATCH(KQ66,#REF!,0)),INDEX(#REF!,MATCH(KQ66,#REF!,0)),"ERROR")</f>
        <v/>
      </c>
      <c r="LU66" s="4">
        <f>IF(KR66="G",2,IF(KR66="R",0.5,IF(KR66="A",1)))</f>
        <v/>
      </c>
      <c r="LV66" s="4">
        <f>IF(KS66="G",0.5,IF(KS66="R",2,IF(KS66="A",1)))</f>
        <v/>
      </c>
      <c r="LW66" s="4">
        <f>IF(KT66="G",2,IF(KT66="R",0.5,IF(KT66="A",1)))</f>
        <v/>
      </c>
      <c r="LX66" s="4">
        <f>IF(KU66="G",0.5,IF(KU66="R",2,IF(KU66="A",1)))</f>
        <v/>
      </c>
      <c r="LY66" s="7">
        <f>(LK66*(LU66+LX66)+(LL66*(LU66+LX66)))</f>
        <v/>
      </c>
      <c r="LZ66" s="7">
        <f>(LN66*(LV66+LW66)+(LO66*(LV66+LW66)))</f>
        <v/>
      </c>
      <c r="MA66" s="11">
        <f>LY66-LZ66</f>
        <v/>
      </c>
      <c r="MB66" s="5">
        <f>MA66+2</f>
        <v/>
      </c>
      <c r="MC66" s="6">
        <f>MA66-2</f>
        <v/>
      </c>
      <c r="MD66" s="4">
        <f>LE66</f>
        <v/>
      </c>
      <c r="ME66" s="9">
        <f>IF(MD66=0,1000,MD66+0.75)</f>
        <v/>
      </c>
      <c r="MF66" s="10">
        <f>IF(MD66=0,0,MD66-0.75)</f>
        <v/>
      </c>
      <c r="MG66" s="4">
        <f>((LM66*(LU66+LX66))-((LP66*(LV66+LW66))))</f>
        <v/>
      </c>
      <c r="MH66" s="9">
        <f>MG66*1.2</f>
        <v/>
      </c>
      <c r="MI66" s="10">
        <f>MG66*0.8</f>
        <v/>
      </c>
      <c r="MJ66">
        <f>IFERROR(OT66,"")</f>
        <v/>
      </c>
      <c r="MK66">
        <f>IFERROR(OU66,"")</f>
        <v/>
      </c>
      <c r="ML66">
        <f>IFERROR(OV66,"")</f>
        <v/>
      </c>
      <c r="MM66">
        <f>IFERROR(OW66,"")</f>
        <v/>
      </c>
      <c r="MN66">
        <f>IFERROR(OX66,"")</f>
        <v/>
      </c>
      <c r="MO66">
        <f>IFERROR(OY66,"")</f>
        <v/>
      </c>
      <c r="MP66" s="1">
        <f>COUNTIFS(#REF!,LT66,#REF!,1,#REF!,"&gt;="&amp;MC66,#REF!,"&lt;="&amp;MB66,#REF!,"&lt;="&amp;ME66,#REF!,"&gt;="&amp;MF66,#REF!,"="&amp;KV66,#REF!,"="&amp;KX66)</f>
        <v/>
      </c>
      <c r="MQ66" s="1">
        <f>COUNTIFS(#REF!,LT66,#REF!,0,#REF!,"&gt;="&amp;MC66,#REF!,"&lt;="&amp;MB66,#REF!,"&lt;="&amp;ME66,#REF!,"&gt;="&amp;MF66,#REF!,"="&amp;KV66,#REF!,"="&amp;KX66)</f>
        <v/>
      </c>
      <c r="MR66" s="1">
        <f>COUNTIFS(#REF!,LT66,#REF!,1,#REF!,"&gt;="&amp;MC66,#REF!,"&lt;="&amp;MB66,#REF!,"&lt;="&amp;ME66,#REF!,"&gt;="&amp;MF66,#REF!,"="&amp;KW66,#REF!,"="&amp;KY66)</f>
        <v/>
      </c>
      <c r="MS66" s="1">
        <f>COUNTIFS(#REF!,LT66,#REF!,0,#REF!,"&gt;="&amp;MC66,#REF!,"&lt;="&amp;MB66,#REF!,"&lt;="&amp;ME66,#REF!,"&gt;="&amp;MF66,#REF!,"="&amp;KW66,#REF!,"="&amp;KY66)</f>
        <v/>
      </c>
      <c r="MT66" s="1">
        <f>COUNTIFS(#REF!,LT66,#REF!,1,#REF!,"&gt;="&amp;MI66,#REF!,"&lt;="&amp;MH66,#REF!,"&lt;="&amp;ME66,#REF!,"&gt;="&amp;MF66)</f>
        <v/>
      </c>
      <c r="MU66" s="1">
        <f>COUNTIFS(#REF!,LT66,#REF!,0,#REF!,"&gt;="&amp;MI66,#REF!,"&lt;="&amp;MH66,#REF!,"&lt;="&amp;ME66,#REF!,"&gt;="&amp;MF66)</f>
        <v/>
      </c>
      <c r="MV66" s="1">
        <f>COUNTIFS(#REF!,LT66,#REF!,1,#REF!,"&gt;="&amp;MI66,#REF!,"&lt;="&amp;MH66,#REF!,"="&amp;KZ66,#REF!,"="&amp;LA66,#REF!,"&lt;="&amp;ME66,#REF!,"&gt;="&amp;MF66)</f>
        <v/>
      </c>
      <c r="MW66" s="1">
        <f>COUNTIFS(#REF!,LT66,#REF!,0,#REF!,"&gt;="&amp;MI66,#REF!,"&lt;="&amp;MH66,#REF!,"="&amp;KZ66,#REF!,"="&amp;LA66,#REF!,"&lt;="&amp;ME66,#REF!,"&gt;="&amp;MF66)</f>
        <v/>
      </c>
      <c r="MX66" s="1">
        <f>COUNTIFS(#REF!,LT66,#REF!,1,#REF!,"&gt;="&amp;MC66,#REF!,"&lt;="&amp;MB66,#REF!,"&lt;="&amp;ME66,#REF!,"&gt;="&amp;MF66)</f>
        <v/>
      </c>
      <c r="MY66" s="1">
        <f>COUNTIFS(#REF!,LT66,#REF!,0,#REF!,"&gt;="&amp;MC66,#REF!,"&lt;="&amp;MB66,#REF!,"&lt;="&amp;ME66,#REF!,"&gt;="&amp;MF66)</f>
        <v/>
      </c>
      <c r="MZ66" s="1">
        <f>COUNTIFS(#REF!,LT66,#REF!,1,#REF!,"&lt;="&amp;ME66,#REF!,"&gt;="&amp;MF66,#REF!,"="&amp;KV66,#REF!,"="&amp;KX66)</f>
        <v/>
      </c>
      <c r="NA66" s="1">
        <f>COUNTIFS(#REF!,LT66,#REF!,0,#REF!,"&lt;="&amp;ME66,#REF!,"&gt;="&amp;MF66,#REF!,"="&amp;KV66,#REF!,"="&amp;KX66)</f>
        <v/>
      </c>
      <c r="NB66" s="1">
        <f>COUNTIFS(#REF!,LT66,#REF!,1,#REF!,"&lt;="&amp;ME66,#REF!,"&gt;="&amp;MF66,#REF!,"="&amp;KW66,#REF!,"="&amp;KY66)</f>
        <v/>
      </c>
      <c r="NC66" s="1">
        <f>COUNTIFS(#REF!,LT66,#REF!,0,#REF!,"&lt;="&amp;ME66,#REF!,"&gt;="&amp;MF66,#REF!,"="&amp;KW66,#REF!,"="&amp;KY66)</f>
        <v/>
      </c>
      <c r="ND66" s="1">
        <f>COUNTIFS(#REF!,LT66,#REF!,1,#REF!,"&gt;="&amp;MC66,#REF!,"&lt;="&amp;MB66,#REF!,"&lt;="&amp;ME66,#REF!,"&gt;="&amp;MF66,#REF!,"="&amp;KV66,#REF!,"="&amp;KX66)</f>
        <v/>
      </c>
      <c r="NE66" s="1">
        <f>COUNTIFS(#REF!,LT66,#REF!,0,#REF!,"&gt;="&amp;MC66,#REF!,"&lt;="&amp;MB66,#REF!,"&lt;="&amp;ME66,#REF!,"&gt;="&amp;MF66,#REF!,"="&amp;KV66,#REF!,"="&amp;KX66)</f>
        <v/>
      </c>
      <c r="NF66" s="1">
        <f>COUNTIFS(#REF!,LT66,#REF!,1,#REF!,"&gt;="&amp;MC66,#REF!,"&lt;="&amp;MB66,#REF!,"&lt;="&amp;ME66,#REF!,"&gt;="&amp;MF66,#REF!,"="&amp;KW66,#REF!,"="&amp;KY66)</f>
        <v/>
      </c>
      <c r="NG66" s="1">
        <f>COUNTIFS(#REF!,LT66,#REF!,0,#REF!,"&gt;="&amp;MC66,#REF!,"&lt;="&amp;MB66,#REF!,"&lt;="&amp;ME66,#REF!,"&gt;="&amp;MF66,#REF!,"="&amp;KW66,#REF!,"="&amp;KY66)</f>
        <v/>
      </c>
      <c r="NH66" s="1">
        <f>COUNTIFS(#REF!,LT66,#REF!,1,#REF!,"&gt;="&amp;MC66,#REF!,"&lt;="&amp;MB66,#REF!,"&lt;="&amp;ME66,#REF!,"&gt;="&amp;MF66,#REF!,"="&amp;KZ66,#REF!,"="&amp;LA66)</f>
        <v/>
      </c>
      <c r="NI66" s="1">
        <f>COUNTIFS(#REF!,LT66,#REF!,0,#REF!,"&gt;="&amp;MC66,#REF!,"&lt;="&amp;MB66,#REF!,"&lt;="&amp;ME66,#REF!,"&gt;="&amp;MF66,#REF!,"="&amp;KZ66,#REF!,"="&amp;LA66)</f>
        <v/>
      </c>
      <c r="NJ66" s="1">
        <f>COUNTIFS(#REF!,LT66,#REF!,1,#REF!,"&gt;="&amp;MI66,#REF!,"&lt;="&amp;MH66,#REF!,"&lt;="&amp;ME66,#REF!,"&gt;="&amp;MF66)</f>
        <v/>
      </c>
      <c r="NK66" s="1">
        <f>COUNTIFS(#REF!,LT66,#REF!,0,#REF!,"&gt;="&amp;MI66,#REF!,"&lt;="&amp;MH66,#REF!,"&lt;="&amp;ME66,#REF!,"&gt;="&amp;MF66)</f>
        <v/>
      </c>
      <c r="NL66" s="1">
        <f>COUNTIFS(#REF!,LT66,#REF!,1,#REF!,"&gt;="&amp;MI66,#REF!,"&lt;="&amp;MH66,#REF!,"="&amp;KZ66,#REF!,"="&amp;LA66,#REF!,"&lt;="&amp;ME66,#REF!,"&gt;="&amp;MF66)</f>
        <v/>
      </c>
      <c r="NM66" s="1">
        <f>COUNTIFS(#REF!,LT66,#REF!,0,#REF!,"&gt;="&amp;MI66,#REF!,"&lt;="&amp;MH66,#REF!,"="&amp;KZ66,#REF!,"="&amp;LA66,#REF!,"&lt;="&amp;ME66,#REF!,"&gt;="&amp;MF66)</f>
        <v/>
      </c>
      <c r="NN66" s="1">
        <f>COUNTIFS(#REF!,LT66,#REF!,1,#REF!,"&gt;="&amp;MC66,#REF!,"&lt;="&amp;MB66,#REF!,"&lt;="&amp;ME66,#REF!,"&gt;="&amp;MF66)</f>
        <v/>
      </c>
      <c r="NO66" s="1">
        <f>COUNTIFS(#REF!,LT66,#REF!,0,#REF!,"&gt;="&amp;MC66,#REF!,"&lt;="&amp;MB66,#REF!,"&lt;="&amp;ME66,#REF!,"&gt;="&amp;MF66)</f>
        <v/>
      </c>
      <c r="NP66" s="1">
        <f>COUNTIFS(#REF!,LT66,#REF!,1,#REF!,"&lt;="&amp;ME66,#REF!,"&gt;="&amp;MF66,#REF!,"="&amp;KV66,#REF!,"="&amp;KX66)</f>
        <v/>
      </c>
      <c r="NQ66" s="1">
        <f>COUNTIFS(#REF!,LT66,#REF!,0,#REF!,"&lt;="&amp;ME66,#REF!,"&gt;="&amp;MF66,#REF!,"="&amp;KV66,#REF!,"="&amp;KX66)</f>
        <v/>
      </c>
      <c r="NR66" s="1">
        <f>COUNTIFS(#REF!,LT66,#REF!,1,#REF!,"&lt;="&amp;ME66,#REF!,"&gt;="&amp;MF66,#REF!,"="&amp;KW66,#REF!,"="&amp;KY66)</f>
        <v/>
      </c>
      <c r="NS66" s="1">
        <f>COUNTIFS(#REF!,LT66,#REF!,0,#REF!,"&lt;="&amp;ME66,#REF!,"&gt;="&amp;MF66,#REF!,"="&amp;KW66,#REF!,"="&amp;KY66)</f>
        <v/>
      </c>
      <c r="NT66" s="1">
        <f>MP66+MR66+MT66+MV66+MX66+MZ66+NB66</f>
        <v/>
      </c>
      <c r="NU66" s="1">
        <f>MQ66+MS66+MU66+MW66+MY66+NA66+NC66</f>
        <v/>
      </c>
      <c r="NV66" s="1">
        <f>NT66+NU66</f>
        <v/>
      </c>
      <c r="NW66" s="33">
        <f>NT66/(NT66+NU66)</f>
        <v/>
      </c>
      <c r="NX66" s="3">
        <f>1/NW66</f>
        <v/>
      </c>
      <c r="NY66" s="1">
        <f>LH66</f>
        <v/>
      </c>
      <c r="NZ66" s="79">
        <f>(NW66*((NY66-1)*0.98))-((1-NW66)*1)</f>
        <v/>
      </c>
      <c r="OA66" s="34">
        <f>IF(LR66&lt;0.9,0,IF(AND(LR66&gt;1.1),0,1))</f>
        <v/>
      </c>
      <c r="OB66" s="34">
        <f>IF(LS66&lt;0.9,0,IF(AND(LS66&gt;1.1),0,1))</f>
        <v/>
      </c>
      <c r="OC66" s="32">
        <f>IF(NV66&gt;99,1,0)</f>
        <v/>
      </c>
      <c r="OD66" s="32">
        <f>IF(NZ66&gt;0.0799,1,0)</f>
        <v/>
      </c>
      <c r="OE66" s="32">
        <f>IF(NZ66&gt;OM66,1,0)</f>
        <v/>
      </c>
      <c r="OF66" s="32">
        <f>OC66+OD66+OE66+OA66+OB66</f>
        <v/>
      </c>
      <c r="OG66" s="1">
        <f>ND66+NF66+NH66+NJ66+NL66+NN66+NP66+NR66</f>
        <v/>
      </c>
      <c r="OH66" s="1">
        <f>NE66+NG66+NI66+NK66+NM66+NO66+NQ66+NS66</f>
        <v/>
      </c>
      <c r="OI66" s="1">
        <f>OG66+OH66</f>
        <v/>
      </c>
      <c r="OJ66" s="33">
        <f>OG66/(OG66+OH66)</f>
        <v/>
      </c>
      <c r="OK66" s="3">
        <f>1/OJ66</f>
        <v/>
      </c>
      <c r="OL66" s="1">
        <f>LI66</f>
        <v/>
      </c>
      <c r="OM66" s="79">
        <f>(OJ66*((OL66-1)*0.98))-((1-OJ66)*1)</f>
        <v/>
      </c>
      <c r="ON66" s="34">
        <f>IF(LR66&lt;0.9,0,IF(AND(LR66&gt;1.1),0,1))</f>
        <v/>
      </c>
      <c r="OO66" s="34">
        <f>IF(LS66&lt;0.9,0,IF(AND(LS66&gt;1.1),0,1))</f>
        <v/>
      </c>
      <c r="OP66" s="32">
        <f>IF(OI66&gt;99,1,0)</f>
        <v/>
      </c>
      <c r="OQ66" s="32">
        <f>IF(OM66&gt;0.0799,1,0)</f>
        <v/>
      </c>
      <c r="OR66" s="32">
        <f>IF(OM66&gt;OZ66,1,0)</f>
        <v/>
      </c>
      <c r="OS66" s="32">
        <f>OP66+OQ66+OR66+ON66+OO66</f>
        <v/>
      </c>
      <c r="OT66">
        <f>IF(OF66=5,"BackHome0-0",IF(AND(OS66=5),"BackAway0-0",""))</f>
        <v/>
      </c>
      <c r="OU66">
        <f>IF(OF66=5,KN66,IF(AND(OS66=5),KO66,""))</f>
        <v/>
      </c>
      <c r="OV66">
        <f>IF(OF66=5,"Match Odds",IF(AND(OS66=5),"Match Odds",""))</f>
        <v/>
      </c>
      <c r="OW66">
        <f>IF(OF66=5,KP66,IF(AND(OS66=5),KP66,""))</f>
        <v/>
      </c>
      <c r="OX66">
        <f>IF(OF66=5,"MATCH_ODDS",IF(AND(OS66=5),"MATCH_ODDS",""))</f>
        <v/>
      </c>
      <c r="OY66">
        <f>IF(OF66=5,"BACK",IF(AND(OS66=5),"BACK",""))</f>
        <v/>
      </c>
    </row>
    <row r="67" ht="16.5" customHeight="1" thickBot="1" thickTop="1">
      <c r="A67" s="2" t="n"/>
      <c r="KN67" s="1">
        <f>IF(INDEX(#REF!,MATCH('HT 0-0'!D67,#REF!,0))=INDEX(#REF!,MATCH('HT 0-0'!D67,#REF!,0)),INDEX(#REF!,MATCH('HT 0-0'!D67,#REF!,0)),"ERROR")</f>
        <v/>
      </c>
      <c r="KO67" s="1">
        <f>IF(INDEX(#REF!,MATCH('HT 0-0'!E67,#REF!,0))=INDEX(#REF!,MATCH('HT 0-0'!E67,#REF!,0)),INDEX(#REF!,MATCH('HT 0-0'!E67,#REF!,0)),"ERROR")</f>
        <v/>
      </c>
      <c r="KP67" s="1">
        <f>KN67&amp;" v "&amp;KO67</f>
        <v/>
      </c>
      <c r="KQ67">
        <f>B67&amp;"_"&amp;C67</f>
        <v/>
      </c>
      <c r="KR67" s="1">
        <f>IF((HW67/KK67)&lt;0.335,"G",IF((HW67/KK67)&gt;0.67,"R","A"))</f>
        <v/>
      </c>
      <c r="KS67" s="1">
        <f>IF((HX67/KK67)&lt;0.335,"G",IF((HX67/KK67)&gt;0.67,"R","A"))</f>
        <v/>
      </c>
      <c r="KT67" s="1">
        <f>IF((IH67/KK67)&lt;0.335,"G",IF((IH67/KK67)&gt;0.67,"R","A"))</f>
        <v/>
      </c>
      <c r="KU67" s="1">
        <f>IF((II67/KK67)&lt;0.335,"G",IF((II67/KK67)&gt;0.67,"R","A"))</f>
        <v/>
      </c>
      <c r="KV67" s="1">
        <f>IF((HZ67/KK67)&lt;0.335,"G",IF((HZ67/KK67)&gt;0.67,"R","A"))</f>
        <v/>
      </c>
      <c r="KW67" s="1">
        <f>IF((HY67/KK67)&lt;0.335,"G",IF((HY67/KK67)&gt;0.67,"R","A"))</f>
        <v/>
      </c>
      <c r="KX67" s="1">
        <f>IF((IK67/KK67)&lt;0.335,"G",IF((IK67/KK67)&gt;0.67,"R","A"))</f>
        <v/>
      </c>
      <c r="KY67" s="1">
        <f>IF((IJ67/KK67)&lt;0.335,"G",IF((IJ67/KK67)&gt;0.67,"R","A"))</f>
        <v/>
      </c>
      <c r="KZ67" s="1">
        <f>IF((HQ67/KK67)&lt;0.335,"G",IF((HQ67/KK67)&gt;0.67,"R","A"))</f>
        <v/>
      </c>
      <c r="LA67" s="1">
        <f>IF((IB67/KK67)&lt;0.335,"G",IF((IB67/KK67)&gt;0.67,"R","A"))</f>
        <v/>
      </c>
      <c r="LB67">
        <f>IF(LQ67="0-0",INDEX(Scrape!#REF!,MATCH('HT 0-0'!KP67,Scrape!$B:$B,0)),"")</f>
        <v/>
      </c>
      <c r="LC67">
        <f>IF(LQ67="0-0",INDEX(Scrape!$A:$A,MATCH('HT 0-0'!KP67,Scrape!$B:$B,0)),"")</f>
        <v/>
      </c>
      <c r="LD67">
        <f>IF(LQ67="0-0",INDEX(Scrape!$B:$B,MATCH('HT 0-0'!KP67,Scrape!$B:$B,0)),"")</f>
        <v/>
      </c>
      <c r="LE67">
        <f>IF(LQ67="0-0",INDEX(Scrape!$C:$C,MATCH('HT 0-0'!KP67,Scrape!$B:$B,0)),"")</f>
        <v/>
      </c>
      <c r="LF67">
        <f>IF(LQ67="0-0",INDEX(Scrape!$D:$D,MATCH('HT 0-0'!KP67,Scrape!$B:$B,0)),"")</f>
        <v/>
      </c>
      <c r="LG67">
        <f>IF(LQ67="0-0",INDEX(Scrape!$E:$E,MATCH('HT 0-0'!KP67,Scrape!$B:$B,0)),"")</f>
        <v/>
      </c>
      <c r="LH67">
        <f>IF(LQ67="0-0",INDEX(Scrape!$F:$F,MATCH('HT 0-0'!KP67,Scrape!$B:$B,0)),"")</f>
        <v/>
      </c>
      <c r="LI67">
        <f>IF(LQ67="0-0",INDEX(Scrape!$G:$G,MATCH('HT 0-0'!KP67,Scrape!$B:$B,0)),"")</f>
        <v/>
      </c>
      <c r="LJ67">
        <f>IF(LQ67="0-0",INDEX(Scrape!$H:$H,MATCH('HT 0-0'!KP67,Scrape!$B:$B,0)),"")</f>
        <v/>
      </c>
      <c r="LK67">
        <f>IF(LQ67="0-0",INDEX(Scrape!$I:$I,MATCH('HT 0-0'!KP67,Scrape!$B:$B,0)),"")</f>
        <v/>
      </c>
      <c r="LL67">
        <f>IF(LQ67="0-0",INDEX(Scrape!$J:$J,MATCH('HT 0-0'!KP67,Scrape!$B:$B,0)),"")</f>
        <v/>
      </c>
      <c r="LM67">
        <f>IF(LQ67="0-0",INDEX(Scrape!$K:$K,MATCH('HT 0-0'!KP67,Scrape!$B:$B,0)),"")</f>
        <v/>
      </c>
      <c r="LN67">
        <f>IF(LQ67="0-0",INDEX(Scrape!$L:$L,MATCH('HT 0-0'!KP67,Scrape!$B:$B,0)),"")</f>
        <v/>
      </c>
      <c r="LO67">
        <f>IF(LQ67="0-0",INDEX(Scrape!$M:$M,MATCH('HT 0-0'!KP67,Scrape!$B:$B,0)),"")</f>
        <v/>
      </c>
      <c r="LP67">
        <f>IF(LQ67="0-0",INDEX(Scrape!$N:$N,MATCH('HT 0-0'!KP67,Scrape!$B:$B,0)),"")</f>
        <v/>
      </c>
      <c r="LQ67">
        <f>INDEX(Scrape!$O:$O,MATCH('HT 0-0'!KP67,Scrape!$B:$B,0))</f>
        <v/>
      </c>
      <c r="LR67">
        <f>(1/LJ67)+(1/LI67)+(1/LH67)</f>
        <v/>
      </c>
      <c r="LS67">
        <f>(1/LG67)+(1/LF67)+(1/LE67)</f>
        <v/>
      </c>
      <c r="LT67" s="8">
        <f>IF(INDEX(#REF!,MATCH(KQ67,#REF!,0))=INDEX(#REF!,MATCH(KQ67,#REF!,0)),INDEX(#REF!,MATCH(KQ67,#REF!,0)),"ERROR")</f>
        <v/>
      </c>
      <c r="LU67" s="4">
        <f>IF(KR67="G",2,IF(KR67="R",0.5,IF(KR67="A",1)))</f>
        <v/>
      </c>
      <c r="LV67" s="4">
        <f>IF(KS67="G",0.5,IF(KS67="R",2,IF(KS67="A",1)))</f>
        <v/>
      </c>
      <c r="LW67" s="4">
        <f>IF(KT67="G",2,IF(KT67="R",0.5,IF(KT67="A",1)))</f>
        <v/>
      </c>
      <c r="LX67" s="4">
        <f>IF(KU67="G",0.5,IF(KU67="R",2,IF(KU67="A",1)))</f>
        <v/>
      </c>
      <c r="LY67" s="7">
        <f>(LK67*(LU67+LX67)+(LL67*(LU67+LX67)))</f>
        <v/>
      </c>
      <c r="LZ67" s="7">
        <f>(LN67*(LV67+LW67)+(LO67*(LV67+LW67)))</f>
        <v/>
      </c>
      <c r="MA67" s="11">
        <f>LY67-LZ67</f>
        <v/>
      </c>
      <c r="MB67" s="5">
        <f>MA67+2</f>
        <v/>
      </c>
      <c r="MC67" s="6">
        <f>MA67-2</f>
        <v/>
      </c>
      <c r="MD67" s="4">
        <f>LE67</f>
        <v/>
      </c>
      <c r="ME67" s="9">
        <f>IF(MD67=0,1000,MD67+0.75)</f>
        <v/>
      </c>
      <c r="MF67" s="10">
        <f>IF(MD67=0,0,MD67-0.75)</f>
        <v/>
      </c>
      <c r="MG67" s="4">
        <f>((LM67*(LU67+LX67))-((LP67*(LV67+LW67))))</f>
        <v/>
      </c>
      <c r="MH67" s="9">
        <f>MG67*1.2</f>
        <v/>
      </c>
      <c r="MI67" s="10">
        <f>MG67*0.8</f>
        <v/>
      </c>
      <c r="MJ67">
        <f>IFERROR(OT67,"")</f>
        <v/>
      </c>
      <c r="MK67">
        <f>IFERROR(OU67,"")</f>
        <v/>
      </c>
      <c r="ML67">
        <f>IFERROR(OV67,"")</f>
        <v/>
      </c>
      <c r="MM67">
        <f>IFERROR(OW67,"")</f>
        <v/>
      </c>
      <c r="MN67">
        <f>IFERROR(OX67,"")</f>
        <v/>
      </c>
      <c r="MO67">
        <f>IFERROR(OY67,"")</f>
        <v/>
      </c>
      <c r="MP67" s="1">
        <f>COUNTIFS(#REF!,LT67,#REF!,1,#REF!,"&gt;="&amp;MC67,#REF!,"&lt;="&amp;MB67,#REF!,"&lt;="&amp;ME67,#REF!,"&gt;="&amp;MF67,#REF!,"="&amp;KV67,#REF!,"="&amp;KX67)</f>
        <v/>
      </c>
      <c r="MQ67" s="1">
        <f>COUNTIFS(#REF!,LT67,#REF!,0,#REF!,"&gt;="&amp;MC67,#REF!,"&lt;="&amp;MB67,#REF!,"&lt;="&amp;ME67,#REF!,"&gt;="&amp;MF67,#REF!,"="&amp;KV67,#REF!,"="&amp;KX67)</f>
        <v/>
      </c>
      <c r="MR67" s="1">
        <f>COUNTIFS(#REF!,LT67,#REF!,1,#REF!,"&gt;="&amp;MC67,#REF!,"&lt;="&amp;MB67,#REF!,"&lt;="&amp;ME67,#REF!,"&gt;="&amp;MF67,#REF!,"="&amp;KW67,#REF!,"="&amp;KY67)</f>
        <v/>
      </c>
      <c r="MS67" s="1">
        <f>COUNTIFS(#REF!,LT67,#REF!,0,#REF!,"&gt;="&amp;MC67,#REF!,"&lt;="&amp;MB67,#REF!,"&lt;="&amp;ME67,#REF!,"&gt;="&amp;MF67,#REF!,"="&amp;KW67,#REF!,"="&amp;KY67)</f>
        <v/>
      </c>
      <c r="MT67" s="1">
        <f>COUNTIFS(#REF!,LT67,#REF!,1,#REF!,"&gt;="&amp;MI67,#REF!,"&lt;="&amp;MH67,#REF!,"&lt;="&amp;ME67,#REF!,"&gt;="&amp;MF67)</f>
        <v/>
      </c>
      <c r="MU67" s="1">
        <f>COUNTIFS(#REF!,LT67,#REF!,0,#REF!,"&gt;="&amp;MI67,#REF!,"&lt;="&amp;MH67,#REF!,"&lt;="&amp;ME67,#REF!,"&gt;="&amp;MF67)</f>
        <v/>
      </c>
      <c r="MV67" s="1">
        <f>COUNTIFS(#REF!,LT67,#REF!,1,#REF!,"&gt;="&amp;MI67,#REF!,"&lt;="&amp;MH67,#REF!,"="&amp;KZ67,#REF!,"="&amp;LA67,#REF!,"&lt;="&amp;ME67,#REF!,"&gt;="&amp;MF67)</f>
        <v/>
      </c>
      <c r="MW67" s="1">
        <f>COUNTIFS(#REF!,LT67,#REF!,0,#REF!,"&gt;="&amp;MI67,#REF!,"&lt;="&amp;MH67,#REF!,"="&amp;KZ67,#REF!,"="&amp;LA67,#REF!,"&lt;="&amp;ME67,#REF!,"&gt;="&amp;MF67)</f>
        <v/>
      </c>
      <c r="MX67" s="1">
        <f>COUNTIFS(#REF!,LT67,#REF!,1,#REF!,"&gt;="&amp;MC67,#REF!,"&lt;="&amp;MB67,#REF!,"&lt;="&amp;ME67,#REF!,"&gt;="&amp;MF67)</f>
        <v/>
      </c>
      <c r="MY67" s="1">
        <f>COUNTIFS(#REF!,LT67,#REF!,0,#REF!,"&gt;="&amp;MC67,#REF!,"&lt;="&amp;MB67,#REF!,"&lt;="&amp;ME67,#REF!,"&gt;="&amp;MF67)</f>
        <v/>
      </c>
      <c r="MZ67" s="1">
        <f>COUNTIFS(#REF!,LT67,#REF!,1,#REF!,"&lt;="&amp;ME67,#REF!,"&gt;="&amp;MF67,#REF!,"="&amp;KV67,#REF!,"="&amp;KX67)</f>
        <v/>
      </c>
      <c r="NA67" s="1">
        <f>COUNTIFS(#REF!,LT67,#REF!,0,#REF!,"&lt;="&amp;ME67,#REF!,"&gt;="&amp;MF67,#REF!,"="&amp;KV67,#REF!,"="&amp;KX67)</f>
        <v/>
      </c>
      <c r="NB67" s="1">
        <f>COUNTIFS(#REF!,LT67,#REF!,1,#REF!,"&lt;="&amp;ME67,#REF!,"&gt;="&amp;MF67,#REF!,"="&amp;KW67,#REF!,"="&amp;KY67)</f>
        <v/>
      </c>
      <c r="NC67" s="1">
        <f>COUNTIFS(#REF!,LT67,#REF!,0,#REF!,"&lt;="&amp;ME67,#REF!,"&gt;="&amp;MF67,#REF!,"="&amp;KW67,#REF!,"="&amp;KY67)</f>
        <v/>
      </c>
      <c r="ND67" s="1">
        <f>COUNTIFS(#REF!,LT67,#REF!,1,#REF!,"&gt;="&amp;MC67,#REF!,"&lt;="&amp;MB67,#REF!,"&lt;="&amp;ME67,#REF!,"&gt;="&amp;MF67,#REF!,"="&amp;KV67,#REF!,"="&amp;KX67)</f>
        <v/>
      </c>
      <c r="NE67" s="1">
        <f>COUNTIFS(#REF!,LT67,#REF!,0,#REF!,"&gt;="&amp;MC67,#REF!,"&lt;="&amp;MB67,#REF!,"&lt;="&amp;ME67,#REF!,"&gt;="&amp;MF67,#REF!,"="&amp;KV67,#REF!,"="&amp;KX67)</f>
        <v/>
      </c>
      <c r="NF67" s="1">
        <f>COUNTIFS(#REF!,LT67,#REF!,1,#REF!,"&gt;="&amp;MC67,#REF!,"&lt;="&amp;MB67,#REF!,"&lt;="&amp;ME67,#REF!,"&gt;="&amp;MF67,#REF!,"="&amp;KW67,#REF!,"="&amp;KY67)</f>
        <v/>
      </c>
      <c r="NG67" s="1">
        <f>COUNTIFS(#REF!,LT67,#REF!,0,#REF!,"&gt;="&amp;MC67,#REF!,"&lt;="&amp;MB67,#REF!,"&lt;="&amp;ME67,#REF!,"&gt;="&amp;MF67,#REF!,"="&amp;KW67,#REF!,"="&amp;KY67)</f>
        <v/>
      </c>
      <c r="NH67" s="1">
        <f>COUNTIFS(#REF!,LT67,#REF!,1,#REF!,"&gt;="&amp;MC67,#REF!,"&lt;="&amp;MB67,#REF!,"&lt;="&amp;ME67,#REF!,"&gt;="&amp;MF67,#REF!,"="&amp;KZ67,#REF!,"="&amp;LA67)</f>
        <v/>
      </c>
      <c r="NI67" s="1">
        <f>COUNTIFS(#REF!,LT67,#REF!,0,#REF!,"&gt;="&amp;MC67,#REF!,"&lt;="&amp;MB67,#REF!,"&lt;="&amp;ME67,#REF!,"&gt;="&amp;MF67,#REF!,"="&amp;KZ67,#REF!,"="&amp;LA67)</f>
        <v/>
      </c>
      <c r="NJ67" s="1">
        <f>COUNTIFS(#REF!,LT67,#REF!,1,#REF!,"&gt;="&amp;MI67,#REF!,"&lt;="&amp;MH67,#REF!,"&lt;="&amp;ME67,#REF!,"&gt;="&amp;MF67)</f>
        <v/>
      </c>
      <c r="NK67" s="1">
        <f>COUNTIFS(#REF!,LT67,#REF!,0,#REF!,"&gt;="&amp;MI67,#REF!,"&lt;="&amp;MH67,#REF!,"&lt;="&amp;ME67,#REF!,"&gt;="&amp;MF67)</f>
        <v/>
      </c>
      <c r="NL67" s="1">
        <f>COUNTIFS(#REF!,LT67,#REF!,1,#REF!,"&gt;="&amp;MI67,#REF!,"&lt;="&amp;MH67,#REF!,"="&amp;KZ67,#REF!,"="&amp;LA67,#REF!,"&lt;="&amp;ME67,#REF!,"&gt;="&amp;MF67)</f>
        <v/>
      </c>
      <c r="NM67" s="1">
        <f>COUNTIFS(#REF!,LT67,#REF!,0,#REF!,"&gt;="&amp;MI67,#REF!,"&lt;="&amp;MH67,#REF!,"="&amp;KZ67,#REF!,"="&amp;LA67,#REF!,"&lt;="&amp;ME67,#REF!,"&gt;="&amp;MF67)</f>
        <v/>
      </c>
      <c r="NN67" s="1">
        <f>COUNTIFS(#REF!,LT67,#REF!,1,#REF!,"&gt;="&amp;MC67,#REF!,"&lt;="&amp;MB67,#REF!,"&lt;="&amp;ME67,#REF!,"&gt;="&amp;MF67)</f>
        <v/>
      </c>
      <c r="NO67" s="1">
        <f>COUNTIFS(#REF!,LT67,#REF!,0,#REF!,"&gt;="&amp;MC67,#REF!,"&lt;="&amp;MB67,#REF!,"&lt;="&amp;ME67,#REF!,"&gt;="&amp;MF67)</f>
        <v/>
      </c>
      <c r="NP67" s="1">
        <f>COUNTIFS(#REF!,LT67,#REF!,1,#REF!,"&lt;="&amp;ME67,#REF!,"&gt;="&amp;MF67,#REF!,"="&amp;KV67,#REF!,"="&amp;KX67)</f>
        <v/>
      </c>
      <c r="NQ67" s="1">
        <f>COUNTIFS(#REF!,LT67,#REF!,0,#REF!,"&lt;="&amp;ME67,#REF!,"&gt;="&amp;MF67,#REF!,"="&amp;KV67,#REF!,"="&amp;KX67)</f>
        <v/>
      </c>
      <c r="NR67" s="1">
        <f>COUNTIFS(#REF!,LT67,#REF!,1,#REF!,"&lt;="&amp;ME67,#REF!,"&gt;="&amp;MF67,#REF!,"="&amp;KW67,#REF!,"="&amp;KY67)</f>
        <v/>
      </c>
      <c r="NS67" s="1">
        <f>COUNTIFS(#REF!,LT67,#REF!,0,#REF!,"&lt;="&amp;ME67,#REF!,"&gt;="&amp;MF67,#REF!,"="&amp;KW67,#REF!,"="&amp;KY67)</f>
        <v/>
      </c>
      <c r="NT67" s="1">
        <f>MP67+MR67+MT67+MV67+MX67+MZ67+NB67</f>
        <v/>
      </c>
      <c r="NU67" s="1">
        <f>MQ67+MS67+MU67+MW67+MY67+NA67+NC67</f>
        <v/>
      </c>
      <c r="NV67" s="1">
        <f>NT67+NU67</f>
        <v/>
      </c>
      <c r="NW67" s="33">
        <f>NT67/(NT67+NU67)</f>
        <v/>
      </c>
      <c r="NX67" s="3">
        <f>1/NW67</f>
        <v/>
      </c>
      <c r="NY67" s="1">
        <f>LH67</f>
        <v/>
      </c>
      <c r="NZ67" s="79">
        <f>(NW67*((NY67-1)*0.98))-((1-NW67)*1)</f>
        <v/>
      </c>
      <c r="OA67" s="34">
        <f>IF(LR67&lt;0.9,0,IF(AND(LR67&gt;1.1),0,1))</f>
        <v/>
      </c>
      <c r="OB67" s="34">
        <f>IF(LS67&lt;0.9,0,IF(AND(LS67&gt;1.1),0,1))</f>
        <v/>
      </c>
      <c r="OC67" s="32">
        <f>IF(NV67&gt;99,1,0)</f>
        <v/>
      </c>
      <c r="OD67" s="32">
        <f>IF(NZ67&gt;0.0799,1,0)</f>
        <v/>
      </c>
      <c r="OE67" s="32">
        <f>IF(NZ67&gt;OM67,1,0)</f>
        <v/>
      </c>
      <c r="OF67" s="32">
        <f>OC67+OD67+OE67+OA67+OB67</f>
        <v/>
      </c>
      <c r="OG67" s="1">
        <f>ND67+NF67+NH67+NJ67+NL67+NN67+NP67+NR67</f>
        <v/>
      </c>
      <c r="OH67" s="1">
        <f>NE67+NG67+NI67+NK67+NM67+NO67+NQ67+NS67</f>
        <v/>
      </c>
      <c r="OI67" s="1">
        <f>OG67+OH67</f>
        <v/>
      </c>
      <c r="OJ67" s="33">
        <f>OG67/(OG67+OH67)</f>
        <v/>
      </c>
      <c r="OK67" s="3">
        <f>1/OJ67</f>
        <v/>
      </c>
      <c r="OL67" s="1">
        <f>LI67</f>
        <v/>
      </c>
      <c r="OM67" s="79">
        <f>(OJ67*((OL67-1)*0.98))-((1-OJ67)*1)</f>
        <v/>
      </c>
      <c r="ON67" s="34">
        <f>IF(LR67&lt;0.9,0,IF(AND(LR67&gt;1.1),0,1))</f>
        <v/>
      </c>
      <c r="OO67" s="34">
        <f>IF(LS67&lt;0.9,0,IF(AND(LS67&gt;1.1),0,1))</f>
        <v/>
      </c>
      <c r="OP67" s="32">
        <f>IF(OI67&gt;99,1,0)</f>
        <v/>
      </c>
      <c r="OQ67" s="32">
        <f>IF(OM67&gt;0.0799,1,0)</f>
        <v/>
      </c>
      <c r="OR67" s="32">
        <f>IF(OM67&gt;OZ67,1,0)</f>
        <v/>
      </c>
      <c r="OS67" s="32">
        <f>OP67+OQ67+OR67+ON67+OO67</f>
        <v/>
      </c>
      <c r="OT67">
        <f>IF(OF67=5,"BackHome0-0",IF(AND(OS67=5),"BackAway0-0",""))</f>
        <v/>
      </c>
      <c r="OU67">
        <f>IF(OF67=5,KN67,IF(AND(OS67=5),KO67,""))</f>
        <v/>
      </c>
      <c r="OV67">
        <f>IF(OF67=5,"Match Odds",IF(AND(OS67=5),"Match Odds",""))</f>
        <v/>
      </c>
      <c r="OW67">
        <f>IF(OF67=5,KP67,IF(AND(OS67=5),KP67,""))</f>
        <v/>
      </c>
      <c r="OX67">
        <f>IF(OF67=5,"MATCH_ODDS",IF(AND(OS67=5),"MATCH_ODDS",""))</f>
        <v/>
      </c>
      <c r="OY67">
        <f>IF(OF67=5,"BACK",IF(AND(OS67=5),"BACK",""))</f>
        <v/>
      </c>
    </row>
    <row r="68" ht="16.5" customHeight="1" thickBot="1" thickTop="1">
      <c r="A68" s="2" t="n"/>
      <c r="KN68" s="1">
        <f>IF(INDEX(#REF!,MATCH('HT 0-0'!D68,#REF!,0))=INDEX(#REF!,MATCH('HT 0-0'!D68,#REF!,0)),INDEX(#REF!,MATCH('HT 0-0'!D68,#REF!,0)),"ERROR")</f>
        <v/>
      </c>
      <c r="KO68" s="1">
        <f>IF(INDEX(#REF!,MATCH('HT 0-0'!E68,#REF!,0))=INDEX(#REF!,MATCH('HT 0-0'!E68,#REF!,0)),INDEX(#REF!,MATCH('HT 0-0'!E68,#REF!,0)),"ERROR")</f>
        <v/>
      </c>
      <c r="KP68" s="1">
        <f>KN68&amp;" v "&amp;KO68</f>
        <v/>
      </c>
      <c r="KQ68">
        <f>B68&amp;"_"&amp;C68</f>
        <v/>
      </c>
      <c r="KR68" s="1">
        <f>IF((HW68/KK68)&lt;0.335,"G",IF((HW68/KK68)&gt;0.67,"R","A"))</f>
        <v/>
      </c>
      <c r="KS68" s="1">
        <f>IF((HX68/KK68)&lt;0.335,"G",IF((HX68/KK68)&gt;0.67,"R","A"))</f>
        <v/>
      </c>
      <c r="KT68" s="1">
        <f>IF((IH68/KK68)&lt;0.335,"G",IF((IH68/KK68)&gt;0.67,"R","A"))</f>
        <v/>
      </c>
      <c r="KU68" s="1">
        <f>IF((II68/KK68)&lt;0.335,"G",IF((II68/KK68)&gt;0.67,"R","A"))</f>
        <v/>
      </c>
      <c r="KV68" s="1">
        <f>IF((HZ68/KK68)&lt;0.335,"G",IF((HZ68/KK68)&gt;0.67,"R","A"))</f>
        <v/>
      </c>
      <c r="KW68" s="1">
        <f>IF((HY68/KK68)&lt;0.335,"G",IF((HY68/KK68)&gt;0.67,"R","A"))</f>
        <v/>
      </c>
      <c r="KX68" s="1">
        <f>IF((IK68/KK68)&lt;0.335,"G",IF((IK68/KK68)&gt;0.67,"R","A"))</f>
        <v/>
      </c>
      <c r="KY68" s="1">
        <f>IF((IJ68/KK68)&lt;0.335,"G",IF((IJ68/KK68)&gt;0.67,"R","A"))</f>
        <v/>
      </c>
      <c r="KZ68" s="1">
        <f>IF((HQ68/KK68)&lt;0.335,"G",IF((HQ68/KK68)&gt;0.67,"R","A"))</f>
        <v/>
      </c>
      <c r="LA68" s="1">
        <f>IF((IB68/KK68)&lt;0.335,"G",IF((IB68/KK68)&gt;0.67,"R","A"))</f>
        <v/>
      </c>
      <c r="LB68">
        <f>IF(LQ68="0-0",INDEX(Scrape!#REF!,MATCH('HT 0-0'!KP68,Scrape!$B:$B,0)),"")</f>
        <v/>
      </c>
      <c r="LC68">
        <f>IF(LQ68="0-0",INDEX(Scrape!$A:$A,MATCH('HT 0-0'!KP68,Scrape!$B:$B,0)),"")</f>
        <v/>
      </c>
      <c r="LD68">
        <f>IF(LQ68="0-0",INDEX(Scrape!$B:$B,MATCH('HT 0-0'!KP68,Scrape!$B:$B,0)),"")</f>
        <v/>
      </c>
      <c r="LE68">
        <f>IF(LQ68="0-0",INDEX(Scrape!$C:$C,MATCH('HT 0-0'!KP68,Scrape!$B:$B,0)),"")</f>
        <v/>
      </c>
      <c r="LF68">
        <f>IF(LQ68="0-0",INDEX(Scrape!$D:$D,MATCH('HT 0-0'!KP68,Scrape!$B:$B,0)),"")</f>
        <v/>
      </c>
      <c r="LG68">
        <f>IF(LQ68="0-0",INDEX(Scrape!$E:$E,MATCH('HT 0-0'!KP68,Scrape!$B:$B,0)),"")</f>
        <v/>
      </c>
      <c r="LH68">
        <f>IF(LQ68="0-0",INDEX(Scrape!$F:$F,MATCH('HT 0-0'!KP68,Scrape!$B:$B,0)),"")</f>
        <v/>
      </c>
      <c r="LI68">
        <f>IF(LQ68="0-0",INDEX(Scrape!$G:$G,MATCH('HT 0-0'!KP68,Scrape!$B:$B,0)),"")</f>
        <v/>
      </c>
      <c r="LJ68">
        <f>IF(LQ68="0-0",INDEX(Scrape!$H:$H,MATCH('HT 0-0'!KP68,Scrape!$B:$B,0)),"")</f>
        <v/>
      </c>
      <c r="LK68">
        <f>IF(LQ68="0-0",INDEX(Scrape!$I:$I,MATCH('HT 0-0'!KP68,Scrape!$B:$B,0)),"")</f>
        <v/>
      </c>
      <c r="LL68">
        <f>IF(LQ68="0-0",INDEX(Scrape!$J:$J,MATCH('HT 0-0'!KP68,Scrape!$B:$B,0)),"")</f>
        <v/>
      </c>
      <c r="LM68">
        <f>IF(LQ68="0-0",INDEX(Scrape!$K:$K,MATCH('HT 0-0'!KP68,Scrape!$B:$B,0)),"")</f>
        <v/>
      </c>
      <c r="LN68">
        <f>IF(LQ68="0-0",INDEX(Scrape!$L:$L,MATCH('HT 0-0'!KP68,Scrape!$B:$B,0)),"")</f>
        <v/>
      </c>
      <c r="LO68">
        <f>IF(LQ68="0-0",INDEX(Scrape!$M:$M,MATCH('HT 0-0'!KP68,Scrape!$B:$B,0)),"")</f>
        <v/>
      </c>
      <c r="LP68">
        <f>IF(LQ68="0-0",INDEX(Scrape!$N:$N,MATCH('HT 0-0'!KP68,Scrape!$B:$B,0)),"")</f>
        <v/>
      </c>
      <c r="LQ68">
        <f>INDEX(Scrape!$O:$O,MATCH('HT 0-0'!KP68,Scrape!$B:$B,0))</f>
        <v/>
      </c>
      <c r="LR68">
        <f>(1/LJ68)+(1/LI68)+(1/LH68)</f>
        <v/>
      </c>
      <c r="LS68">
        <f>(1/LG68)+(1/LF68)+(1/LE68)</f>
        <v/>
      </c>
      <c r="LT68" s="8">
        <f>IF(INDEX(#REF!,MATCH(KQ68,#REF!,0))=INDEX(#REF!,MATCH(KQ68,#REF!,0)),INDEX(#REF!,MATCH(KQ68,#REF!,0)),"ERROR")</f>
        <v/>
      </c>
      <c r="LU68" s="4">
        <f>IF(KR68="G",2,IF(KR68="R",0.5,IF(KR68="A",1)))</f>
        <v/>
      </c>
      <c r="LV68" s="4">
        <f>IF(KS68="G",0.5,IF(KS68="R",2,IF(KS68="A",1)))</f>
        <v/>
      </c>
      <c r="LW68" s="4">
        <f>IF(KT68="G",2,IF(KT68="R",0.5,IF(KT68="A",1)))</f>
        <v/>
      </c>
      <c r="LX68" s="4">
        <f>IF(KU68="G",0.5,IF(KU68="R",2,IF(KU68="A",1)))</f>
        <v/>
      </c>
      <c r="LY68" s="7">
        <f>(LK68*(LU68+LX68)+(LL68*(LU68+LX68)))</f>
        <v/>
      </c>
      <c r="LZ68" s="7">
        <f>(LN68*(LV68+LW68)+(LO68*(LV68+LW68)))</f>
        <v/>
      </c>
      <c r="MA68" s="11">
        <f>LY68-LZ68</f>
        <v/>
      </c>
      <c r="MB68" s="5">
        <f>MA68+2</f>
        <v/>
      </c>
      <c r="MC68" s="6">
        <f>MA68-2</f>
        <v/>
      </c>
      <c r="MD68" s="4">
        <f>LE68</f>
        <v/>
      </c>
      <c r="ME68" s="9">
        <f>IF(MD68=0,1000,MD68+0.75)</f>
        <v/>
      </c>
      <c r="MF68" s="10">
        <f>IF(MD68=0,0,MD68-0.75)</f>
        <v/>
      </c>
      <c r="MG68" s="4">
        <f>((LM68*(LU68+LX68))-((LP68*(LV68+LW68))))</f>
        <v/>
      </c>
      <c r="MH68" s="9">
        <f>MG68*1.2</f>
        <v/>
      </c>
      <c r="MI68" s="10">
        <f>MG68*0.8</f>
        <v/>
      </c>
      <c r="MJ68">
        <f>IFERROR(OT68,"")</f>
        <v/>
      </c>
      <c r="MK68">
        <f>IFERROR(OU68,"")</f>
        <v/>
      </c>
      <c r="ML68">
        <f>IFERROR(OV68,"")</f>
        <v/>
      </c>
      <c r="MM68">
        <f>IFERROR(OW68,"")</f>
        <v/>
      </c>
      <c r="MN68">
        <f>IFERROR(OX68,"")</f>
        <v/>
      </c>
      <c r="MO68">
        <f>IFERROR(OY68,"")</f>
        <v/>
      </c>
      <c r="MP68" s="1">
        <f>COUNTIFS(#REF!,LT68,#REF!,1,#REF!,"&gt;="&amp;MC68,#REF!,"&lt;="&amp;MB68,#REF!,"&lt;="&amp;ME68,#REF!,"&gt;="&amp;MF68,#REF!,"="&amp;KV68,#REF!,"="&amp;KX68)</f>
        <v/>
      </c>
      <c r="MQ68" s="1">
        <f>COUNTIFS(#REF!,LT68,#REF!,0,#REF!,"&gt;="&amp;MC68,#REF!,"&lt;="&amp;MB68,#REF!,"&lt;="&amp;ME68,#REF!,"&gt;="&amp;MF68,#REF!,"="&amp;KV68,#REF!,"="&amp;KX68)</f>
        <v/>
      </c>
      <c r="MR68" s="1">
        <f>COUNTIFS(#REF!,LT68,#REF!,1,#REF!,"&gt;="&amp;MC68,#REF!,"&lt;="&amp;MB68,#REF!,"&lt;="&amp;ME68,#REF!,"&gt;="&amp;MF68,#REF!,"="&amp;KW68,#REF!,"="&amp;KY68)</f>
        <v/>
      </c>
      <c r="MS68" s="1">
        <f>COUNTIFS(#REF!,LT68,#REF!,0,#REF!,"&gt;="&amp;MC68,#REF!,"&lt;="&amp;MB68,#REF!,"&lt;="&amp;ME68,#REF!,"&gt;="&amp;MF68,#REF!,"="&amp;KW68,#REF!,"="&amp;KY68)</f>
        <v/>
      </c>
      <c r="MT68" s="1">
        <f>COUNTIFS(#REF!,LT68,#REF!,1,#REF!,"&gt;="&amp;MI68,#REF!,"&lt;="&amp;MH68,#REF!,"&lt;="&amp;ME68,#REF!,"&gt;="&amp;MF68)</f>
        <v/>
      </c>
      <c r="MU68" s="1">
        <f>COUNTIFS(#REF!,LT68,#REF!,0,#REF!,"&gt;="&amp;MI68,#REF!,"&lt;="&amp;MH68,#REF!,"&lt;="&amp;ME68,#REF!,"&gt;="&amp;MF68)</f>
        <v/>
      </c>
      <c r="MV68" s="1">
        <f>COUNTIFS(#REF!,LT68,#REF!,1,#REF!,"&gt;="&amp;MI68,#REF!,"&lt;="&amp;MH68,#REF!,"="&amp;KZ68,#REF!,"="&amp;LA68,#REF!,"&lt;="&amp;ME68,#REF!,"&gt;="&amp;MF68)</f>
        <v/>
      </c>
      <c r="MW68" s="1">
        <f>COUNTIFS(#REF!,LT68,#REF!,0,#REF!,"&gt;="&amp;MI68,#REF!,"&lt;="&amp;MH68,#REF!,"="&amp;KZ68,#REF!,"="&amp;LA68,#REF!,"&lt;="&amp;ME68,#REF!,"&gt;="&amp;MF68)</f>
        <v/>
      </c>
      <c r="MX68" s="1">
        <f>COUNTIFS(#REF!,LT68,#REF!,1,#REF!,"&gt;="&amp;MC68,#REF!,"&lt;="&amp;MB68,#REF!,"&lt;="&amp;ME68,#REF!,"&gt;="&amp;MF68)</f>
        <v/>
      </c>
      <c r="MY68" s="1">
        <f>COUNTIFS(#REF!,LT68,#REF!,0,#REF!,"&gt;="&amp;MC68,#REF!,"&lt;="&amp;MB68,#REF!,"&lt;="&amp;ME68,#REF!,"&gt;="&amp;MF68)</f>
        <v/>
      </c>
      <c r="MZ68" s="1">
        <f>COUNTIFS(#REF!,LT68,#REF!,1,#REF!,"&lt;="&amp;ME68,#REF!,"&gt;="&amp;MF68,#REF!,"="&amp;KV68,#REF!,"="&amp;KX68)</f>
        <v/>
      </c>
      <c r="NA68" s="1">
        <f>COUNTIFS(#REF!,LT68,#REF!,0,#REF!,"&lt;="&amp;ME68,#REF!,"&gt;="&amp;MF68,#REF!,"="&amp;KV68,#REF!,"="&amp;KX68)</f>
        <v/>
      </c>
      <c r="NB68" s="1">
        <f>COUNTIFS(#REF!,LT68,#REF!,1,#REF!,"&lt;="&amp;ME68,#REF!,"&gt;="&amp;MF68,#REF!,"="&amp;KW68,#REF!,"="&amp;KY68)</f>
        <v/>
      </c>
      <c r="NC68" s="1">
        <f>COUNTIFS(#REF!,LT68,#REF!,0,#REF!,"&lt;="&amp;ME68,#REF!,"&gt;="&amp;MF68,#REF!,"="&amp;KW68,#REF!,"="&amp;KY68)</f>
        <v/>
      </c>
      <c r="ND68" s="1">
        <f>COUNTIFS(#REF!,LT68,#REF!,1,#REF!,"&gt;="&amp;MC68,#REF!,"&lt;="&amp;MB68,#REF!,"&lt;="&amp;ME68,#REF!,"&gt;="&amp;MF68,#REF!,"="&amp;KV68,#REF!,"="&amp;KX68)</f>
        <v/>
      </c>
      <c r="NE68" s="1">
        <f>COUNTIFS(#REF!,LT68,#REF!,0,#REF!,"&gt;="&amp;MC68,#REF!,"&lt;="&amp;MB68,#REF!,"&lt;="&amp;ME68,#REF!,"&gt;="&amp;MF68,#REF!,"="&amp;KV68,#REF!,"="&amp;KX68)</f>
        <v/>
      </c>
      <c r="NF68" s="1">
        <f>COUNTIFS(#REF!,LT68,#REF!,1,#REF!,"&gt;="&amp;MC68,#REF!,"&lt;="&amp;MB68,#REF!,"&lt;="&amp;ME68,#REF!,"&gt;="&amp;MF68,#REF!,"="&amp;KW68,#REF!,"="&amp;KY68)</f>
        <v/>
      </c>
      <c r="NG68" s="1">
        <f>COUNTIFS(#REF!,LT68,#REF!,0,#REF!,"&gt;="&amp;MC68,#REF!,"&lt;="&amp;MB68,#REF!,"&lt;="&amp;ME68,#REF!,"&gt;="&amp;MF68,#REF!,"="&amp;KW68,#REF!,"="&amp;KY68)</f>
        <v/>
      </c>
      <c r="NH68" s="1">
        <f>COUNTIFS(#REF!,LT68,#REF!,1,#REF!,"&gt;="&amp;MC68,#REF!,"&lt;="&amp;MB68,#REF!,"&lt;="&amp;ME68,#REF!,"&gt;="&amp;MF68,#REF!,"="&amp;KZ68,#REF!,"="&amp;LA68)</f>
        <v/>
      </c>
      <c r="NI68" s="1">
        <f>COUNTIFS(#REF!,LT68,#REF!,0,#REF!,"&gt;="&amp;MC68,#REF!,"&lt;="&amp;MB68,#REF!,"&lt;="&amp;ME68,#REF!,"&gt;="&amp;MF68,#REF!,"="&amp;KZ68,#REF!,"="&amp;LA68)</f>
        <v/>
      </c>
      <c r="NJ68" s="1">
        <f>COUNTIFS(#REF!,LT68,#REF!,1,#REF!,"&gt;="&amp;MI68,#REF!,"&lt;="&amp;MH68,#REF!,"&lt;="&amp;ME68,#REF!,"&gt;="&amp;MF68)</f>
        <v/>
      </c>
      <c r="NK68" s="1">
        <f>COUNTIFS(#REF!,LT68,#REF!,0,#REF!,"&gt;="&amp;MI68,#REF!,"&lt;="&amp;MH68,#REF!,"&lt;="&amp;ME68,#REF!,"&gt;="&amp;MF68)</f>
        <v/>
      </c>
      <c r="NL68" s="1">
        <f>COUNTIFS(#REF!,LT68,#REF!,1,#REF!,"&gt;="&amp;MI68,#REF!,"&lt;="&amp;MH68,#REF!,"="&amp;KZ68,#REF!,"="&amp;LA68,#REF!,"&lt;="&amp;ME68,#REF!,"&gt;="&amp;MF68)</f>
        <v/>
      </c>
      <c r="NM68" s="1">
        <f>COUNTIFS(#REF!,LT68,#REF!,0,#REF!,"&gt;="&amp;MI68,#REF!,"&lt;="&amp;MH68,#REF!,"="&amp;KZ68,#REF!,"="&amp;LA68,#REF!,"&lt;="&amp;ME68,#REF!,"&gt;="&amp;MF68)</f>
        <v/>
      </c>
      <c r="NN68" s="1">
        <f>COUNTIFS(#REF!,LT68,#REF!,1,#REF!,"&gt;="&amp;MC68,#REF!,"&lt;="&amp;MB68,#REF!,"&lt;="&amp;ME68,#REF!,"&gt;="&amp;MF68)</f>
        <v/>
      </c>
      <c r="NO68" s="1">
        <f>COUNTIFS(#REF!,LT68,#REF!,0,#REF!,"&gt;="&amp;MC68,#REF!,"&lt;="&amp;MB68,#REF!,"&lt;="&amp;ME68,#REF!,"&gt;="&amp;MF68)</f>
        <v/>
      </c>
      <c r="NP68" s="1">
        <f>COUNTIFS(#REF!,LT68,#REF!,1,#REF!,"&lt;="&amp;ME68,#REF!,"&gt;="&amp;MF68,#REF!,"="&amp;KV68,#REF!,"="&amp;KX68)</f>
        <v/>
      </c>
      <c r="NQ68" s="1">
        <f>COUNTIFS(#REF!,LT68,#REF!,0,#REF!,"&lt;="&amp;ME68,#REF!,"&gt;="&amp;MF68,#REF!,"="&amp;KV68,#REF!,"="&amp;KX68)</f>
        <v/>
      </c>
      <c r="NR68" s="1">
        <f>COUNTIFS(#REF!,LT68,#REF!,1,#REF!,"&lt;="&amp;ME68,#REF!,"&gt;="&amp;MF68,#REF!,"="&amp;KW68,#REF!,"="&amp;KY68)</f>
        <v/>
      </c>
      <c r="NS68" s="1">
        <f>COUNTIFS(#REF!,LT68,#REF!,0,#REF!,"&lt;="&amp;ME68,#REF!,"&gt;="&amp;MF68,#REF!,"="&amp;KW68,#REF!,"="&amp;KY68)</f>
        <v/>
      </c>
      <c r="NT68" s="1">
        <f>MP68+MR68+MT68+MV68+MX68+MZ68+NB68</f>
        <v/>
      </c>
      <c r="NU68" s="1">
        <f>MQ68+MS68+MU68+MW68+MY68+NA68+NC68</f>
        <v/>
      </c>
      <c r="NV68" s="1">
        <f>NT68+NU68</f>
        <v/>
      </c>
      <c r="NW68" s="33">
        <f>NT68/(NT68+NU68)</f>
        <v/>
      </c>
      <c r="NX68" s="3">
        <f>1/NW68</f>
        <v/>
      </c>
      <c r="NY68" s="1">
        <f>LH68</f>
        <v/>
      </c>
      <c r="NZ68" s="79">
        <f>(NW68*((NY68-1)*0.98))-((1-NW68)*1)</f>
        <v/>
      </c>
      <c r="OA68" s="34">
        <f>IF(LR68&lt;0.9,0,IF(AND(LR68&gt;1.1),0,1))</f>
        <v/>
      </c>
      <c r="OB68" s="34">
        <f>IF(LS68&lt;0.9,0,IF(AND(LS68&gt;1.1),0,1))</f>
        <v/>
      </c>
      <c r="OC68" s="32">
        <f>IF(NV68&gt;99,1,0)</f>
        <v/>
      </c>
      <c r="OD68" s="32">
        <f>IF(NZ68&gt;0.0799,1,0)</f>
        <v/>
      </c>
      <c r="OE68" s="32">
        <f>IF(NZ68&gt;OM68,1,0)</f>
        <v/>
      </c>
      <c r="OF68" s="32">
        <f>OC68+OD68+OE68+OA68+OB68</f>
        <v/>
      </c>
      <c r="OG68" s="1">
        <f>ND68+NF68+NH68+NJ68+NL68+NN68+NP68+NR68</f>
        <v/>
      </c>
      <c r="OH68" s="1">
        <f>NE68+NG68+NI68+NK68+NM68+NO68+NQ68+NS68</f>
        <v/>
      </c>
      <c r="OI68" s="1">
        <f>OG68+OH68</f>
        <v/>
      </c>
      <c r="OJ68" s="33">
        <f>OG68/(OG68+OH68)</f>
        <v/>
      </c>
      <c r="OK68" s="3">
        <f>1/OJ68</f>
        <v/>
      </c>
      <c r="OL68" s="1">
        <f>LI68</f>
        <v/>
      </c>
      <c r="OM68" s="79">
        <f>(OJ68*((OL68-1)*0.98))-((1-OJ68)*1)</f>
        <v/>
      </c>
      <c r="ON68" s="34">
        <f>IF(LR68&lt;0.9,0,IF(AND(LR68&gt;1.1),0,1))</f>
        <v/>
      </c>
      <c r="OO68" s="34">
        <f>IF(LS68&lt;0.9,0,IF(AND(LS68&gt;1.1),0,1))</f>
        <v/>
      </c>
      <c r="OP68" s="32">
        <f>IF(OI68&gt;99,1,0)</f>
        <v/>
      </c>
      <c r="OQ68" s="32">
        <f>IF(OM68&gt;0.0799,1,0)</f>
        <v/>
      </c>
      <c r="OR68" s="32">
        <f>IF(OM68&gt;OZ68,1,0)</f>
        <v/>
      </c>
      <c r="OS68" s="32">
        <f>OP68+OQ68+OR68+ON68+OO68</f>
        <v/>
      </c>
      <c r="OT68">
        <f>IF(OF68=5,"BackHome0-0",IF(AND(OS68=5),"BackAway0-0",""))</f>
        <v/>
      </c>
      <c r="OU68">
        <f>IF(OF68=5,KN68,IF(AND(OS68=5),KO68,""))</f>
        <v/>
      </c>
      <c r="OV68">
        <f>IF(OF68=5,"Match Odds",IF(AND(OS68=5),"Match Odds",""))</f>
        <v/>
      </c>
      <c r="OW68">
        <f>IF(OF68=5,KP68,IF(AND(OS68=5),KP68,""))</f>
        <v/>
      </c>
      <c r="OX68">
        <f>IF(OF68=5,"MATCH_ODDS",IF(AND(OS68=5),"MATCH_ODDS",""))</f>
        <v/>
      </c>
      <c r="OY68">
        <f>IF(OF68=5,"BACK",IF(AND(OS68=5),"BACK",""))</f>
        <v/>
      </c>
    </row>
    <row r="69" ht="16.5" customHeight="1" thickBot="1" thickTop="1">
      <c r="A69" s="2" t="n"/>
      <c r="KN69" s="1">
        <f>IF(INDEX(#REF!,MATCH('HT 0-0'!D69,#REF!,0))=INDEX(#REF!,MATCH('HT 0-0'!D69,#REF!,0)),INDEX(#REF!,MATCH('HT 0-0'!D69,#REF!,0)),"ERROR")</f>
        <v/>
      </c>
      <c r="KO69" s="1">
        <f>IF(INDEX(#REF!,MATCH('HT 0-0'!E69,#REF!,0))=INDEX(#REF!,MATCH('HT 0-0'!E69,#REF!,0)),INDEX(#REF!,MATCH('HT 0-0'!E69,#REF!,0)),"ERROR")</f>
        <v/>
      </c>
      <c r="KP69" s="1">
        <f>KN69&amp;" v "&amp;KO69</f>
        <v/>
      </c>
      <c r="KQ69">
        <f>B69&amp;"_"&amp;C69</f>
        <v/>
      </c>
      <c r="KR69" s="1">
        <f>IF((HW69/KK69)&lt;0.335,"G",IF((HW69/KK69)&gt;0.67,"R","A"))</f>
        <v/>
      </c>
      <c r="KS69" s="1">
        <f>IF((HX69/KK69)&lt;0.335,"G",IF((HX69/KK69)&gt;0.67,"R","A"))</f>
        <v/>
      </c>
      <c r="KT69" s="1">
        <f>IF((IH69/KK69)&lt;0.335,"G",IF((IH69/KK69)&gt;0.67,"R","A"))</f>
        <v/>
      </c>
      <c r="KU69" s="1">
        <f>IF((II69/KK69)&lt;0.335,"G",IF((II69/KK69)&gt;0.67,"R","A"))</f>
        <v/>
      </c>
      <c r="KV69" s="1">
        <f>IF((HZ69/KK69)&lt;0.335,"G",IF((HZ69/KK69)&gt;0.67,"R","A"))</f>
        <v/>
      </c>
      <c r="KW69" s="1">
        <f>IF((HY69/KK69)&lt;0.335,"G",IF((HY69/KK69)&gt;0.67,"R","A"))</f>
        <v/>
      </c>
      <c r="KX69" s="1">
        <f>IF((IK69/KK69)&lt;0.335,"G",IF((IK69/KK69)&gt;0.67,"R","A"))</f>
        <v/>
      </c>
      <c r="KY69" s="1">
        <f>IF((IJ69/KK69)&lt;0.335,"G",IF((IJ69/KK69)&gt;0.67,"R","A"))</f>
        <v/>
      </c>
      <c r="KZ69" s="1">
        <f>IF((HQ69/KK69)&lt;0.335,"G",IF((HQ69/KK69)&gt;0.67,"R","A"))</f>
        <v/>
      </c>
      <c r="LA69" s="1">
        <f>IF((IB69/KK69)&lt;0.335,"G",IF((IB69/KK69)&gt;0.67,"R","A"))</f>
        <v/>
      </c>
      <c r="LB69">
        <f>IF(LQ69="0-0",INDEX(Scrape!#REF!,MATCH('HT 0-0'!KP69,Scrape!$B:$B,0)),"")</f>
        <v/>
      </c>
      <c r="LC69">
        <f>IF(LQ69="0-0",INDEX(Scrape!$A:$A,MATCH('HT 0-0'!KP69,Scrape!$B:$B,0)),"")</f>
        <v/>
      </c>
      <c r="LD69">
        <f>IF(LQ69="0-0",INDEX(Scrape!$B:$B,MATCH('HT 0-0'!KP69,Scrape!$B:$B,0)),"")</f>
        <v/>
      </c>
      <c r="LE69">
        <f>IF(LQ69="0-0",INDEX(Scrape!$C:$C,MATCH('HT 0-0'!KP69,Scrape!$B:$B,0)),"")</f>
        <v/>
      </c>
      <c r="LF69">
        <f>IF(LQ69="0-0",INDEX(Scrape!$D:$D,MATCH('HT 0-0'!KP69,Scrape!$B:$B,0)),"")</f>
        <v/>
      </c>
      <c r="LG69">
        <f>IF(LQ69="0-0",INDEX(Scrape!$E:$E,MATCH('HT 0-0'!KP69,Scrape!$B:$B,0)),"")</f>
        <v/>
      </c>
      <c r="LH69">
        <f>IF(LQ69="0-0",INDEX(Scrape!$F:$F,MATCH('HT 0-0'!KP69,Scrape!$B:$B,0)),"")</f>
        <v/>
      </c>
      <c r="LI69">
        <f>IF(LQ69="0-0",INDEX(Scrape!$G:$G,MATCH('HT 0-0'!KP69,Scrape!$B:$B,0)),"")</f>
        <v/>
      </c>
      <c r="LJ69">
        <f>IF(LQ69="0-0",INDEX(Scrape!$H:$H,MATCH('HT 0-0'!KP69,Scrape!$B:$B,0)),"")</f>
        <v/>
      </c>
      <c r="LK69">
        <f>IF(LQ69="0-0",INDEX(Scrape!$I:$I,MATCH('HT 0-0'!KP69,Scrape!$B:$B,0)),"")</f>
        <v/>
      </c>
      <c r="LL69">
        <f>IF(LQ69="0-0",INDEX(Scrape!$J:$J,MATCH('HT 0-0'!KP69,Scrape!$B:$B,0)),"")</f>
        <v/>
      </c>
      <c r="LM69">
        <f>IF(LQ69="0-0",INDEX(Scrape!$K:$K,MATCH('HT 0-0'!KP69,Scrape!$B:$B,0)),"")</f>
        <v/>
      </c>
      <c r="LN69">
        <f>IF(LQ69="0-0",INDEX(Scrape!$L:$L,MATCH('HT 0-0'!KP69,Scrape!$B:$B,0)),"")</f>
        <v/>
      </c>
      <c r="LO69">
        <f>IF(LQ69="0-0",INDEX(Scrape!$M:$M,MATCH('HT 0-0'!KP69,Scrape!$B:$B,0)),"")</f>
        <v/>
      </c>
      <c r="LP69">
        <f>IF(LQ69="0-0",INDEX(Scrape!$N:$N,MATCH('HT 0-0'!KP69,Scrape!$B:$B,0)),"")</f>
        <v/>
      </c>
      <c r="LQ69">
        <f>INDEX(Scrape!$O:$O,MATCH('HT 0-0'!KP69,Scrape!$B:$B,0))</f>
        <v/>
      </c>
      <c r="LR69">
        <f>(1/LJ69)+(1/LI69)+(1/LH69)</f>
        <v/>
      </c>
      <c r="LS69">
        <f>(1/LG69)+(1/LF69)+(1/LE69)</f>
        <v/>
      </c>
      <c r="LT69" s="8">
        <f>IF(INDEX(#REF!,MATCH(KQ69,#REF!,0))=INDEX(#REF!,MATCH(KQ69,#REF!,0)),INDEX(#REF!,MATCH(KQ69,#REF!,0)),"ERROR")</f>
        <v/>
      </c>
      <c r="LU69" s="4">
        <f>IF(KR69="G",2,IF(KR69="R",0.5,IF(KR69="A",1)))</f>
        <v/>
      </c>
      <c r="LV69" s="4">
        <f>IF(KS69="G",0.5,IF(KS69="R",2,IF(KS69="A",1)))</f>
        <v/>
      </c>
      <c r="LW69" s="4">
        <f>IF(KT69="G",2,IF(KT69="R",0.5,IF(KT69="A",1)))</f>
        <v/>
      </c>
      <c r="LX69" s="4">
        <f>IF(KU69="G",0.5,IF(KU69="R",2,IF(KU69="A",1)))</f>
        <v/>
      </c>
      <c r="LY69" s="7">
        <f>(LK69*(LU69+LX69)+(LL69*(LU69+LX69)))</f>
        <v/>
      </c>
      <c r="LZ69" s="7">
        <f>(LN69*(LV69+LW69)+(LO69*(LV69+LW69)))</f>
        <v/>
      </c>
      <c r="MA69" s="11">
        <f>LY69-LZ69</f>
        <v/>
      </c>
      <c r="MB69" s="5">
        <f>MA69+2</f>
        <v/>
      </c>
      <c r="MC69" s="6">
        <f>MA69-2</f>
        <v/>
      </c>
      <c r="MD69" s="4">
        <f>LE69</f>
        <v/>
      </c>
      <c r="ME69" s="9">
        <f>IF(MD69=0,1000,MD69+0.75)</f>
        <v/>
      </c>
      <c r="MF69" s="10">
        <f>IF(MD69=0,0,MD69-0.75)</f>
        <v/>
      </c>
      <c r="MG69" s="4">
        <f>((LM69*(LU69+LX69))-((LP69*(LV69+LW69))))</f>
        <v/>
      </c>
      <c r="MH69" s="9">
        <f>MG69*1.2</f>
        <v/>
      </c>
      <c r="MI69" s="10">
        <f>MG69*0.8</f>
        <v/>
      </c>
      <c r="MJ69">
        <f>IFERROR(OT69,"")</f>
        <v/>
      </c>
      <c r="MK69">
        <f>IFERROR(OU69,"")</f>
        <v/>
      </c>
      <c r="ML69">
        <f>IFERROR(OV69,"")</f>
        <v/>
      </c>
      <c r="MM69">
        <f>IFERROR(OW69,"")</f>
        <v/>
      </c>
      <c r="MN69">
        <f>IFERROR(OX69,"")</f>
        <v/>
      </c>
      <c r="MO69">
        <f>IFERROR(OY69,"")</f>
        <v/>
      </c>
      <c r="MP69" s="1">
        <f>COUNTIFS(#REF!,LT69,#REF!,1,#REF!,"&gt;="&amp;MC69,#REF!,"&lt;="&amp;MB69,#REF!,"&lt;="&amp;ME69,#REF!,"&gt;="&amp;MF69,#REF!,"="&amp;KV69,#REF!,"="&amp;KX69)</f>
        <v/>
      </c>
      <c r="MQ69" s="1">
        <f>COUNTIFS(#REF!,LT69,#REF!,0,#REF!,"&gt;="&amp;MC69,#REF!,"&lt;="&amp;MB69,#REF!,"&lt;="&amp;ME69,#REF!,"&gt;="&amp;MF69,#REF!,"="&amp;KV69,#REF!,"="&amp;KX69)</f>
        <v/>
      </c>
      <c r="MR69" s="1">
        <f>COUNTIFS(#REF!,LT69,#REF!,1,#REF!,"&gt;="&amp;MC69,#REF!,"&lt;="&amp;MB69,#REF!,"&lt;="&amp;ME69,#REF!,"&gt;="&amp;MF69,#REF!,"="&amp;KW69,#REF!,"="&amp;KY69)</f>
        <v/>
      </c>
      <c r="MS69" s="1">
        <f>COUNTIFS(#REF!,LT69,#REF!,0,#REF!,"&gt;="&amp;MC69,#REF!,"&lt;="&amp;MB69,#REF!,"&lt;="&amp;ME69,#REF!,"&gt;="&amp;MF69,#REF!,"="&amp;KW69,#REF!,"="&amp;KY69)</f>
        <v/>
      </c>
      <c r="MT69" s="1">
        <f>COUNTIFS(#REF!,LT69,#REF!,1,#REF!,"&gt;="&amp;MI69,#REF!,"&lt;="&amp;MH69,#REF!,"&lt;="&amp;ME69,#REF!,"&gt;="&amp;MF69)</f>
        <v/>
      </c>
      <c r="MU69" s="1">
        <f>COUNTIFS(#REF!,LT69,#REF!,0,#REF!,"&gt;="&amp;MI69,#REF!,"&lt;="&amp;MH69,#REF!,"&lt;="&amp;ME69,#REF!,"&gt;="&amp;MF69)</f>
        <v/>
      </c>
      <c r="MV69" s="1">
        <f>COUNTIFS(#REF!,LT69,#REF!,1,#REF!,"&gt;="&amp;MI69,#REF!,"&lt;="&amp;MH69,#REF!,"="&amp;KZ69,#REF!,"="&amp;LA69,#REF!,"&lt;="&amp;ME69,#REF!,"&gt;="&amp;MF69)</f>
        <v/>
      </c>
      <c r="MW69" s="1">
        <f>COUNTIFS(#REF!,LT69,#REF!,0,#REF!,"&gt;="&amp;MI69,#REF!,"&lt;="&amp;MH69,#REF!,"="&amp;KZ69,#REF!,"="&amp;LA69,#REF!,"&lt;="&amp;ME69,#REF!,"&gt;="&amp;MF69)</f>
        <v/>
      </c>
      <c r="MX69" s="1">
        <f>COUNTIFS(#REF!,LT69,#REF!,1,#REF!,"&gt;="&amp;MC69,#REF!,"&lt;="&amp;MB69,#REF!,"&lt;="&amp;ME69,#REF!,"&gt;="&amp;MF69)</f>
        <v/>
      </c>
      <c r="MY69" s="1">
        <f>COUNTIFS(#REF!,LT69,#REF!,0,#REF!,"&gt;="&amp;MC69,#REF!,"&lt;="&amp;MB69,#REF!,"&lt;="&amp;ME69,#REF!,"&gt;="&amp;MF69)</f>
        <v/>
      </c>
      <c r="MZ69" s="1">
        <f>COUNTIFS(#REF!,LT69,#REF!,1,#REF!,"&lt;="&amp;ME69,#REF!,"&gt;="&amp;MF69,#REF!,"="&amp;KV69,#REF!,"="&amp;KX69)</f>
        <v/>
      </c>
      <c r="NA69" s="1">
        <f>COUNTIFS(#REF!,LT69,#REF!,0,#REF!,"&lt;="&amp;ME69,#REF!,"&gt;="&amp;MF69,#REF!,"="&amp;KV69,#REF!,"="&amp;KX69)</f>
        <v/>
      </c>
      <c r="NB69" s="1">
        <f>COUNTIFS(#REF!,LT69,#REF!,1,#REF!,"&lt;="&amp;ME69,#REF!,"&gt;="&amp;MF69,#REF!,"="&amp;KW69,#REF!,"="&amp;KY69)</f>
        <v/>
      </c>
      <c r="NC69" s="1">
        <f>COUNTIFS(#REF!,LT69,#REF!,0,#REF!,"&lt;="&amp;ME69,#REF!,"&gt;="&amp;MF69,#REF!,"="&amp;KW69,#REF!,"="&amp;KY69)</f>
        <v/>
      </c>
      <c r="ND69" s="1">
        <f>COUNTIFS(#REF!,LT69,#REF!,1,#REF!,"&gt;="&amp;MC69,#REF!,"&lt;="&amp;MB69,#REF!,"&lt;="&amp;ME69,#REF!,"&gt;="&amp;MF69,#REF!,"="&amp;KV69,#REF!,"="&amp;KX69)</f>
        <v/>
      </c>
      <c r="NE69" s="1">
        <f>COUNTIFS(#REF!,LT69,#REF!,0,#REF!,"&gt;="&amp;MC69,#REF!,"&lt;="&amp;MB69,#REF!,"&lt;="&amp;ME69,#REF!,"&gt;="&amp;MF69,#REF!,"="&amp;KV69,#REF!,"="&amp;KX69)</f>
        <v/>
      </c>
      <c r="NF69" s="1">
        <f>COUNTIFS(#REF!,LT69,#REF!,1,#REF!,"&gt;="&amp;MC69,#REF!,"&lt;="&amp;MB69,#REF!,"&lt;="&amp;ME69,#REF!,"&gt;="&amp;MF69,#REF!,"="&amp;KW69,#REF!,"="&amp;KY69)</f>
        <v/>
      </c>
      <c r="NG69" s="1">
        <f>COUNTIFS(#REF!,LT69,#REF!,0,#REF!,"&gt;="&amp;MC69,#REF!,"&lt;="&amp;MB69,#REF!,"&lt;="&amp;ME69,#REF!,"&gt;="&amp;MF69,#REF!,"="&amp;KW69,#REF!,"="&amp;KY69)</f>
        <v/>
      </c>
      <c r="NH69" s="1">
        <f>COUNTIFS(#REF!,LT69,#REF!,1,#REF!,"&gt;="&amp;MC69,#REF!,"&lt;="&amp;MB69,#REF!,"&lt;="&amp;ME69,#REF!,"&gt;="&amp;MF69,#REF!,"="&amp;KZ69,#REF!,"="&amp;LA69)</f>
        <v/>
      </c>
      <c r="NI69" s="1">
        <f>COUNTIFS(#REF!,LT69,#REF!,0,#REF!,"&gt;="&amp;MC69,#REF!,"&lt;="&amp;MB69,#REF!,"&lt;="&amp;ME69,#REF!,"&gt;="&amp;MF69,#REF!,"="&amp;KZ69,#REF!,"="&amp;LA69)</f>
        <v/>
      </c>
      <c r="NJ69" s="1">
        <f>COUNTIFS(#REF!,LT69,#REF!,1,#REF!,"&gt;="&amp;MI69,#REF!,"&lt;="&amp;MH69,#REF!,"&lt;="&amp;ME69,#REF!,"&gt;="&amp;MF69)</f>
        <v/>
      </c>
      <c r="NK69" s="1">
        <f>COUNTIFS(#REF!,LT69,#REF!,0,#REF!,"&gt;="&amp;MI69,#REF!,"&lt;="&amp;MH69,#REF!,"&lt;="&amp;ME69,#REF!,"&gt;="&amp;MF69)</f>
        <v/>
      </c>
      <c r="NL69" s="1">
        <f>COUNTIFS(#REF!,LT69,#REF!,1,#REF!,"&gt;="&amp;MI69,#REF!,"&lt;="&amp;MH69,#REF!,"="&amp;KZ69,#REF!,"="&amp;LA69,#REF!,"&lt;="&amp;ME69,#REF!,"&gt;="&amp;MF69)</f>
        <v/>
      </c>
      <c r="NM69" s="1">
        <f>COUNTIFS(#REF!,LT69,#REF!,0,#REF!,"&gt;="&amp;MI69,#REF!,"&lt;="&amp;MH69,#REF!,"="&amp;KZ69,#REF!,"="&amp;LA69,#REF!,"&lt;="&amp;ME69,#REF!,"&gt;="&amp;MF69)</f>
        <v/>
      </c>
      <c r="NN69" s="1">
        <f>COUNTIFS(#REF!,LT69,#REF!,1,#REF!,"&gt;="&amp;MC69,#REF!,"&lt;="&amp;MB69,#REF!,"&lt;="&amp;ME69,#REF!,"&gt;="&amp;MF69)</f>
        <v/>
      </c>
      <c r="NO69" s="1">
        <f>COUNTIFS(#REF!,LT69,#REF!,0,#REF!,"&gt;="&amp;MC69,#REF!,"&lt;="&amp;MB69,#REF!,"&lt;="&amp;ME69,#REF!,"&gt;="&amp;MF69)</f>
        <v/>
      </c>
      <c r="NP69" s="1">
        <f>COUNTIFS(#REF!,LT69,#REF!,1,#REF!,"&lt;="&amp;ME69,#REF!,"&gt;="&amp;MF69,#REF!,"="&amp;KV69,#REF!,"="&amp;KX69)</f>
        <v/>
      </c>
      <c r="NQ69" s="1">
        <f>COUNTIFS(#REF!,LT69,#REF!,0,#REF!,"&lt;="&amp;ME69,#REF!,"&gt;="&amp;MF69,#REF!,"="&amp;KV69,#REF!,"="&amp;KX69)</f>
        <v/>
      </c>
      <c r="NR69" s="1">
        <f>COUNTIFS(#REF!,LT69,#REF!,1,#REF!,"&lt;="&amp;ME69,#REF!,"&gt;="&amp;MF69,#REF!,"="&amp;KW69,#REF!,"="&amp;KY69)</f>
        <v/>
      </c>
      <c r="NS69" s="1">
        <f>COUNTIFS(#REF!,LT69,#REF!,0,#REF!,"&lt;="&amp;ME69,#REF!,"&gt;="&amp;MF69,#REF!,"="&amp;KW69,#REF!,"="&amp;KY69)</f>
        <v/>
      </c>
      <c r="NT69" s="1">
        <f>MP69+MR69+MT69+MV69+MX69+MZ69+NB69</f>
        <v/>
      </c>
      <c r="NU69" s="1">
        <f>MQ69+MS69+MU69+MW69+MY69+NA69+NC69</f>
        <v/>
      </c>
      <c r="NV69" s="1">
        <f>NT69+NU69</f>
        <v/>
      </c>
      <c r="NW69" s="33">
        <f>NT69/(NT69+NU69)</f>
        <v/>
      </c>
      <c r="NX69" s="3">
        <f>1/NW69</f>
        <v/>
      </c>
      <c r="NY69" s="1">
        <f>LH69</f>
        <v/>
      </c>
      <c r="NZ69" s="79">
        <f>(NW69*((NY69-1)*0.98))-((1-NW69)*1)</f>
        <v/>
      </c>
      <c r="OA69" s="34">
        <f>IF(LR69&lt;0.9,0,IF(AND(LR69&gt;1.1),0,1))</f>
        <v/>
      </c>
      <c r="OB69" s="34">
        <f>IF(LS69&lt;0.9,0,IF(AND(LS69&gt;1.1),0,1))</f>
        <v/>
      </c>
      <c r="OC69" s="32">
        <f>IF(NV69&gt;99,1,0)</f>
        <v/>
      </c>
      <c r="OD69" s="32">
        <f>IF(NZ69&gt;0.0799,1,0)</f>
        <v/>
      </c>
      <c r="OE69" s="32">
        <f>IF(NZ69&gt;OM69,1,0)</f>
        <v/>
      </c>
      <c r="OF69" s="32">
        <f>OC69+OD69+OE69+OA69+OB69</f>
        <v/>
      </c>
      <c r="OG69" s="1">
        <f>ND69+NF69+NH69+NJ69+NL69+NN69+NP69+NR69</f>
        <v/>
      </c>
      <c r="OH69" s="1">
        <f>NE69+NG69+NI69+NK69+NM69+NO69+NQ69+NS69</f>
        <v/>
      </c>
      <c r="OI69" s="1">
        <f>OG69+OH69</f>
        <v/>
      </c>
      <c r="OJ69" s="33">
        <f>OG69/(OG69+OH69)</f>
        <v/>
      </c>
      <c r="OK69" s="3">
        <f>1/OJ69</f>
        <v/>
      </c>
      <c r="OL69" s="1">
        <f>LI69</f>
        <v/>
      </c>
      <c r="OM69" s="79">
        <f>(OJ69*((OL69-1)*0.98))-((1-OJ69)*1)</f>
        <v/>
      </c>
      <c r="ON69" s="34">
        <f>IF(LR69&lt;0.9,0,IF(AND(LR69&gt;1.1),0,1))</f>
        <v/>
      </c>
      <c r="OO69" s="34">
        <f>IF(LS69&lt;0.9,0,IF(AND(LS69&gt;1.1),0,1))</f>
        <v/>
      </c>
      <c r="OP69" s="32">
        <f>IF(OI69&gt;99,1,0)</f>
        <v/>
      </c>
      <c r="OQ69" s="32">
        <f>IF(OM69&gt;0.0799,1,0)</f>
        <v/>
      </c>
      <c r="OR69" s="32">
        <f>IF(OM69&gt;OZ69,1,0)</f>
        <v/>
      </c>
      <c r="OS69" s="32">
        <f>OP69+OQ69+OR69+ON69+OO69</f>
        <v/>
      </c>
      <c r="OT69">
        <f>IF(OF69=5,"BackHome0-0",IF(AND(OS69=5),"BackAway0-0",""))</f>
        <v/>
      </c>
      <c r="OU69">
        <f>IF(OF69=5,KN69,IF(AND(OS69=5),KO69,""))</f>
        <v/>
      </c>
      <c r="OV69">
        <f>IF(OF69=5,"Match Odds",IF(AND(OS69=5),"Match Odds",""))</f>
        <v/>
      </c>
      <c r="OW69">
        <f>IF(OF69=5,KP69,IF(AND(OS69=5),KP69,""))</f>
        <v/>
      </c>
      <c r="OX69">
        <f>IF(OF69=5,"MATCH_ODDS",IF(AND(OS69=5),"MATCH_ODDS",""))</f>
        <v/>
      </c>
      <c r="OY69">
        <f>IF(OF69=5,"BACK",IF(AND(OS69=5),"BACK",""))</f>
        <v/>
      </c>
    </row>
    <row r="70" ht="16.5" customHeight="1" thickBot="1" thickTop="1">
      <c r="A70" s="2" t="n"/>
      <c r="KN70" s="1">
        <f>IF(INDEX(#REF!,MATCH('HT 0-0'!D70,#REF!,0))=INDEX(#REF!,MATCH('HT 0-0'!D70,#REF!,0)),INDEX(#REF!,MATCH('HT 0-0'!D70,#REF!,0)),"ERROR")</f>
        <v/>
      </c>
      <c r="KO70" s="1">
        <f>IF(INDEX(#REF!,MATCH('HT 0-0'!E70,#REF!,0))=INDEX(#REF!,MATCH('HT 0-0'!E70,#REF!,0)),INDEX(#REF!,MATCH('HT 0-0'!E70,#REF!,0)),"ERROR")</f>
        <v/>
      </c>
      <c r="KP70" s="1">
        <f>KN70&amp;" v "&amp;KO70</f>
        <v/>
      </c>
      <c r="KQ70">
        <f>B70&amp;"_"&amp;C70</f>
        <v/>
      </c>
      <c r="KR70" s="1">
        <f>IF((HW70/KK70)&lt;0.335,"G",IF((HW70/KK70)&gt;0.67,"R","A"))</f>
        <v/>
      </c>
      <c r="KS70" s="1">
        <f>IF((HX70/KK70)&lt;0.335,"G",IF((HX70/KK70)&gt;0.67,"R","A"))</f>
        <v/>
      </c>
      <c r="KT70" s="1">
        <f>IF((IH70/KK70)&lt;0.335,"G",IF((IH70/KK70)&gt;0.67,"R","A"))</f>
        <v/>
      </c>
      <c r="KU70" s="1">
        <f>IF((II70/KK70)&lt;0.335,"G",IF((II70/KK70)&gt;0.67,"R","A"))</f>
        <v/>
      </c>
      <c r="KV70" s="1">
        <f>IF((HZ70/KK70)&lt;0.335,"G",IF((HZ70/KK70)&gt;0.67,"R","A"))</f>
        <v/>
      </c>
      <c r="KW70" s="1">
        <f>IF((HY70/KK70)&lt;0.335,"G",IF((HY70/KK70)&gt;0.67,"R","A"))</f>
        <v/>
      </c>
      <c r="KX70" s="1">
        <f>IF((IK70/KK70)&lt;0.335,"G",IF((IK70/KK70)&gt;0.67,"R","A"))</f>
        <v/>
      </c>
      <c r="KY70" s="1">
        <f>IF((IJ70/KK70)&lt;0.335,"G",IF((IJ70/KK70)&gt;0.67,"R","A"))</f>
        <v/>
      </c>
      <c r="KZ70" s="1">
        <f>IF((HQ70/KK70)&lt;0.335,"G",IF((HQ70/KK70)&gt;0.67,"R","A"))</f>
        <v/>
      </c>
      <c r="LA70" s="1">
        <f>IF((IB70/KK70)&lt;0.335,"G",IF((IB70/KK70)&gt;0.67,"R","A"))</f>
        <v/>
      </c>
      <c r="LB70">
        <f>IF(LQ70="0-0",INDEX(Scrape!#REF!,MATCH('HT 0-0'!KP70,Scrape!$B:$B,0)),"")</f>
        <v/>
      </c>
      <c r="LC70">
        <f>IF(LQ70="0-0",INDEX(Scrape!$A:$A,MATCH('HT 0-0'!KP70,Scrape!$B:$B,0)),"")</f>
        <v/>
      </c>
      <c r="LD70">
        <f>IF(LQ70="0-0",INDEX(Scrape!$B:$B,MATCH('HT 0-0'!KP70,Scrape!$B:$B,0)),"")</f>
        <v/>
      </c>
      <c r="LE70">
        <f>IF(LQ70="0-0",INDEX(Scrape!$C:$C,MATCH('HT 0-0'!KP70,Scrape!$B:$B,0)),"")</f>
        <v/>
      </c>
      <c r="LF70">
        <f>IF(LQ70="0-0",INDEX(Scrape!$D:$D,MATCH('HT 0-0'!KP70,Scrape!$B:$B,0)),"")</f>
        <v/>
      </c>
      <c r="LG70">
        <f>IF(LQ70="0-0",INDEX(Scrape!$E:$E,MATCH('HT 0-0'!KP70,Scrape!$B:$B,0)),"")</f>
        <v/>
      </c>
      <c r="LH70">
        <f>IF(LQ70="0-0",INDEX(Scrape!$F:$F,MATCH('HT 0-0'!KP70,Scrape!$B:$B,0)),"")</f>
        <v/>
      </c>
      <c r="LI70">
        <f>IF(LQ70="0-0",INDEX(Scrape!$G:$G,MATCH('HT 0-0'!KP70,Scrape!$B:$B,0)),"")</f>
        <v/>
      </c>
      <c r="LJ70">
        <f>IF(LQ70="0-0",INDEX(Scrape!$H:$H,MATCH('HT 0-0'!KP70,Scrape!$B:$B,0)),"")</f>
        <v/>
      </c>
      <c r="LK70">
        <f>IF(LQ70="0-0",INDEX(Scrape!$I:$I,MATCH('HT 0-0'!KP70,Scrape!$B:$B,0)),"")</f>
        <v/>
      </c>
      <c r="LL70">
        <f>IF(LQ70="0-0",INDEX(Scrape!$J:$J,MATCH('HT 0-0'!KP70,Scrape!$B:$B,0)),"")</f>
        <v/>
      </c>
      <c r="LM70">
        <f>IF(LQ70="0-0",INDEX(Scrape!$K:$K,MATCH('HT 0-0'!KP70,Scrape!$B:$B,0)),"")</f>
        <v/>
      </c>
      <c r="LN70">
        <f>IF(LQ70="0-0",INDEX(Scrape!$L:$L,MATCH('HT 0-0'!KP70,Scrape!$B:$B,0)),"")</f>
        <v/>
      </c>
      <c r="LO70">
        <f>IF(LQ70="0-0",INDEX(Scrape!$M:$M,MATCH('HT 0-0'!KP70,Scrape!$B:$B,0)),"")</f>
        <v/>
      </c>
      <c r="LP70">
        <f>IF(LQ70="0-0",INDEX(Scrape!$N:$N,MATCH('HT 0-0'!KP70,Scrape!$B:$B,0)),"")</f>
        <v/>
      </c>
      <c r="LQ70">
        <f>INDEX(Scrape!$O:$O,MATCH('HT 0-0'!KP70,Scrape!$B:$B,0))</f>
        <v/>
      </c>
      <c r="LR70">
        <f>(1/LJ70)+(1/LI70)+(1/LH70)</f>
        <v/>
      </c>
      <c r="LS70">
        <f>(1/LG70)+(1/LF70)+(1/LE70)</f>
        <v/>
      </c>
      <c r="LT70" s="8">
        <f>IF(INDEX(#REF!,MATCH(KQ70,#REF!,0))=INDEX(#REF!,MATCH(KQ70,#REF!,0)),INDEX(#REF!,MATCH(KQ70,#REF!,0)),"ERROR")</f>
        <v/>
      </c>
      <c r="LU70" s="4">
        <f>IF(KR70="G",2,IF(KR70="R",0.5,IF(KR70="A",1)))</f>
        <v/>
      </c>
      <c r="LV70" s="4">
        <f>IF(KS70="G",0.5,IF(KS70="R",2,IF(KS70="A",1)))</f>
        <v/>
      </c>
      <c r="LW70" s="4">
        <f>IF(KT70="G",2,IF(KT70="R",0.5,IF(KT70="A",1)))</f>
        <v/>
      </c>
      <c r="LX70" s="4">
        <f>IF(KU70="G",0.5,IF(KU70="R",2,IF(KU70="A",1)))</f>
        <v/>
      </c>
      <c r="LY70" s="7">
        <f>(LK70*(LU70+LX70)+(LL70*(LU70+LX70)))</f>
        <v/>
      </c>
      <c r="LZ70" s="7">
        <f>(LN70*(LV70+LW70)+(LO70*(LV70+LW70)))</f>
        <v/>
      </c>
      <c r="MA70" s="11">
        <f>LY70-LZ70</f>
        <v/>
      </c>
      <c r="MB70" s="5">
        <f>MA70+2</f>
        <v/>
      </c>
      <c r="MC70" s="6">
        <f>MA70-2</f>
        <v/>
      </c>
      <c r="MD70" s="4">
        <f>LE70</f>
        <v/>
      </c>
      <c r="ME70" s="9">
        <f>IF(MD70=0,1000,MD70+0.75)</f>
        <v/>
      </c>
      <c r="MF70" s="10">
        <f>IF(MD70=0,0,MD70-0.75)</f>
        <v/>
      </c>
      <c r="MG70" s="4">
        <f>((LM70*(LU70+LX70))-((LP70*(LV70+LW70))))</f>
        <v/>
      </c>
      <c r="MH70" s="9">
        <f>MG70*1.2</f>
        <v/>
      </c>
      <c r="MI70" s="10">
        <f>MG70*0.8</f>
        <v/>
      </c>
      <c r="MJ70">
        <f>IFERROR(OT70,"")</f>
        <v/>
      </c>
      <c r="MK70">
        <f>IFERROR(OU70,"")</f>
        <v/>
      </c>
      <c r="ML70">
        <f>IFERROR(OV70,"")</f>
        <v/>
      </c>
      <c r="MM70">
        <f>IFERROR(OW70,"")</f>
        <v/>
      </c>
      <c r="MN70">
        <f>IFERROR(OX70,"")</f>
        <v/>
      </c>
      <c r="MO70">
        <f>IFERROR(OY70,"")</f>
        <v/>
      </c>
      <c r="MP70" s="1">
        <f>COUNTIFS(#REF!,LT70,#REF!,1,#REF!,"&gt;="&amp;MC70,#REF!,"&lt;="&amp;MB70,#REF!,"&lt;="&amp;ME70,#REF!,"&gt;="&amp;MF70,#REF!,"="&amp;KV70,#REF!,"="&amp;KX70)</f>
        <v/>
      </c>
      <c r="MQ70" s="1">
        <f>COUNTIFS(#REF!,LT70,#REF!,0,#REF!,"&gt;="&amp;MC70,#REF!,"&lt;="&amp;MB70,#REF!,"&lt;="&amp;ME70,#REF!,"&gt;="&amp;MF70,#REF!,"="&amp;KV70,#REF!,"="&amp;KX70)</f>
        <v/>
      </c>
      <c r="MR70" s="1">
        <f>COUNTIFS(#REF!,LT70,#REF!,1,#REF!,"&gt;="&amp;MC70,#REF!,"&lt;="&amp;MB70,#REF!,"&lt;="&amp;ME70,#REF!,"&gt;="&amp;MF70,#REF!,"="&amp;KW70,#REF!,"="&amp;KY70)</f>
        <v/>
      </c>
      <c r="MS70" s="1">
        <f>COUNTIFS(#REF!,LT70,#REF!,0,#REF!,"&gt;="&amp;MC70,#REF!,"&lt;="&amp;MB70,#REF!,"&lt;="&amp;ME70,#REF!,"&gt;="&amp;MF70,#REF!,"="&amp;KW70,#REF!,"="&amp;KY70)</f>
        <v/>
      </c>
      <c r="MT70" s="1">
        <f>COUNTIFS(#REF!,LT70,#REF!,1,#REF!,"&gt;="&amp;MI70,#REF!,"&lt;="&amp;MH70,#REF!,"&lt;="&amp;ME70,#REF!,"&gt;="&amp;MF70)</f>
        <v/>
      </c>
      <c r="MU70" s="1">
        <f>COUNTIFS(#REF!,LT70,#REF!,0,#REF!,"&gt;="&amp;MI70,#REF!,"&lt;="&amp;MH70,#REF!,"&lt;="&amp;ME70,#REF!,"&gt;="&amp;MF70)</f>
        <v/>
      </c>
      <c r="MV70" s="1">
        <f>COUNTIFS(#REF!,LT70,#REF!,1,#REF!,"&gt;="&amp;MI70,#REF!,"&lt;="&amp;MH70,#REF!,"="&amp;KZ70,#REF!,"="&amp;LA70,#REF!,"&lt;="&amp;ME70,#REF!,"&gt;="&amp;MF70)</f>
        <v/>
      </c>
      <c r="MW70" s="1">
        <f>COUNTIFS(#REF!,LT70,#REF!,0,#REF!,"&gt;="&amp;MI70,#REF!,"&lt;="&amp;MH70,#REF!,"="&amp;KZ70,#REF!,"="&amp;LA70,#REF!,"&lt;="&amp;ME70,#REF!,"&gt;="&amp;MF70)</f>
        <v/>
      </c>
      <c r="MX70" s="1">
        <f>COUNTIFS(#REF!,LT70,#REF!,1,#REF!,"&gt;="&amp;MC70,#REF!,"&lt;="&amp;MB70,#REF!,"&lt;="&amp;ME70,#REF!,"&gt;="&amp;MF70)</f>
        <v/>
      </c>
      <c r="MY70" s="1">
        <f>COUNTIFS(#REF!,LT70,#REF!,0,#REF!,"&gt;="&amp;MC70,#REF!,"&lt;="&amp;MB70,#REF!,"&lt;="&amp;ME70,#REF!,"&gt;="&amp;MF70)</f>
        <v/>
      </c>
      <c r="MZ70" s="1">
        <f>COUNTIFS(#REF!,LT70,#REF!,1,#REF!,"&lt;="&amp;ME70,#REF!,"&gt;="&amp;MF70,#REF!,"="&amp;KV70,#REF!,"="&amp;KX70)</f>
        <v/>
      </c>
      <c r="NA70" s="1">
        <f>COUNTIFS(#REF!,LT70,#REF!,0,#REF!,"&lt;="&amp;ME70,#REF!,"&gt;="&amp;MF70,#REF!,"="&amp;KV70,#REF!,"="&amp;KX70)</f>
        <v/>
      </c>
      <c r="NB70" s="1">
        <f>COUNTIFS(#REF!,LT70,#REF!,1,#REF!,"&lt;="&amp;ME70,#REF!,"&gt;="&amp;MF70,#REF!,"="&amp;KW70,#REF!,"="&amp;KY70)</f>
        <v/>
      </c>
      <c r="NC70" s="1">
        <f>COUNTIFS(#REF!,LT70,#REF!,0,#REF!,"&lt;="&amp;ME70,#REF!,"&gt;="&amp;MF70,#REF!,"="&amp;KW70,#REF!,"="&amp;KY70)</f>
        <v/>
      </c>
      <c r="ND70" s="1">
        <f>COUNTIFS(#REF!,LT70,#REF!,1,#REF!,"&gt;="&amp;MC70,#REF!,"&lt;="&amp;MB70,#REF!,"&lt;="&amp;ME70,#REF!,"&gt;="&amp;MF70,#REF!,"="&amp;KV70,#REF!,"="&amp;KX70)</f>
        <v/>
      </c>
      <c r="NE70" s="1">
        <f>COUNTIFS(#REF!,LT70,#REF!,0,#REF!,"&gt;="&amp;MC70,#REF!,"&lt;="&amp;MB70,#REF!,"&lt;="&amp;ME70,#REF!,"&gt;="&amp;MF70,#REF!,"="&amp;KV70,#REF!,"="&amp;KX70)</f>
        <v/>
      </c>
      <c r="NF70" s="1">
        <f>COUNTIFS(#REF!,LT70,#REF!,1,#REF!,"&gt;="&amp;MC70,#REF!,"&lt;="&amp;MB70,#REF!,"&lt;="&amp;ME70,#REF!,"&gt;="&amp;MF70,#REF!,"="&amp;KW70,#REF!,"="&amp;KY70)</f>
        <v/>
      </c>
      <c r="NG70" s="1">
        <f>COUNTIFS(#REF!,LT70,#REF!,0,#REF!,"&gt;="&amp;MC70,#REF!,"&lt;="&amp;MB70,#REF!,"&lt;="&amp;ME70,#REF!,"&gt;="&amp;MF70,#REF!,"="&amp;KW70,#REF!,"="&amp;KY70)</f>
        <v/>
      </c>
      <c r="NH70" s="1">
        <f>COUNTIFS(#REF!,LT70,#REF!,1,#REF!,"&gt;="&amp;MC70,#REF!,"&lt;="&amp;MB70,#REF!,"&lt;="&amp;ME70,#REF!,"&gt;="&amp;MF70,#REF!,"="&amp;KZ70,#REF!,"="&amp;LA70)</f>
        <v/>
      </c>
      <c r="NI70" s="1">
        <f>COUNTIFS(#REF!,LT70,#REF!,0,#REF!,"&gt;="&amp;MC70,#REF!,"&lt;="&amp;MB70,#REF!,"&lt;="&amp;ME70,#REF!,"&gt;="&amp;MF70,#REF!,"="&amp;KZ70,#REF!,"="&amp;LA70)</f>
        <v/>
      </c>
      <c r="NJ70" s="1">
        <f>COUNTIFS(#REF!,LT70,#REF!,1,#REF!,"&gt;="&amp;MI70,#REF!,"&lt;="&amp;MH70,#REF!,"&lt;="&amp;ME70,#REF!,"&gt;="&amp;MF70)</f>
        <v/>
      </c>
      <c r="NK70" s="1">
        <f>COUNTIFS(#REF!,LT70,#REF!,0,#REF!,"&gt;="&amp;MI70,#REF!,"&lt;="&amp;MH70,#REF!,"&lt;="&amp;ME70,#REF!,"&gt;="&amp;MF70)</f>
        <v/>
      </c>
      <c r="NL70" s="1">
        <f>COUNTIFS(#REF!,LT70,#REF!,1,#REF!,"&gt;="&amp;MI70,#REF!,"&lt;="&amp;MH70,#REF!,"="&amp;KZ70,#REF!,"="&amp;LA70,#REF!,"&lt;="&amp;ME70,#REF!,"&gt;="&amp;MF70)</f>
        <v/>
      </c>
      <c r="NM70" s="1">
        <f>COUNTIFS(#REF!,LT70,#REF!,0,#REF!,"&gt;="&amp;MI70,#REF!,"&lt;="&amp;MH70,#REF!,"="&amp;KZ70,#REF!,"="&amp;LA70,#REF!,"&lt;="&amp;ME70,#REF!,"&gt;="&amp;MF70)</f>
        <v/>
      </c>
      <c r="NN70" s="1">
        <f>COUNTIFS(#REF!,LT70,#REF!,1,#REF!,"&gt;="&amp;MC70,#REF!,"&lt;="&amp;MB70,#REF!,"&lt;="&amp;ME70,#REF!,"&gt;="&amp;MF70)</f>
        <v/>
      </c>
      <c r="NO70" s="1">
        <f>COUNTIFS(#REF!,LT70,#REF!,0,#REF!,"&gt;="&amp;MC70,#REF!,"&lt;="&amp;MB70,#REF!,"&lt;="&amp;ME70,#REF!,"&gt;="&amp;MF70)</f>
        <v/>
      </c>
      <c r="NP70" s="1">
        <f>COUNTIFS(#REF!,LT70,#REF!,1,#REF!,"&lt;="&amp;ME70,#REF!,"&gt;="&amp;MF70,#REF!,"="&amp;KV70,#REF!,"="&amp;KX70)</f>
        <v/>
      </c>
      <c r="NQ70" s="1">
        <f>COUNTIFS(#REF!,LT70,#REF!,0,#REF!,"&lt;="&amp;ME70,#REF!,"&gt;="&amp;MF70,#REF!,"="&amp;KV70,#REF!,"="&amp;KX70)</f>
        <v/>
      </c>
      <c r="NR70" s="1">
        <f>COUNTIFS(#REF!,LT70,#REF!,1,#REF!,"&lt;="&amp;ME70,#REF!,"&gt;="&amp;MF70,#REF!,"="&amp;KW70,#REF!,"="&amp;KY70)</f>
        <v/>
      </c>
      <c r="NS70" s="1">
        <f>COUNTIFS(#REF!,LT70,#REF!,0,#REF!,"&lt;="&amp;ME70,#REF!,"&gt;="&amp;MF70,#REF!,"="&amp;KW70,#REF!,"="&amp;KY70)</f>
        <v/>
      </c>
      <c r="NT70" s="1">
        <f>MP70+MR70+MT70+MV70+MX70+MZ70+NB70</f>
        <v/>
      </c>
      <c r="NU70" s="1">
        <f>MQ70+MS70+MU70+MW70+MY70+NA70+NC70</f>
        <v/>
      </c>
      <c r="NV70" s="1">
        <f>NT70+NU70</f>
        <v/>
      </c>
      <c r="NW70" s="33">
        <f>NT70/(NT70+NU70)</f>
        <v/>
      </c>
      <c r="NX70" s="3">
        <f>1/NW70</f>
        <v/>
      </c>
      <c r="NY70" s="1">
        <f>LH70</f>
        <v/>
      </c>
      <c r="NZ70" s="79">
        <f>(NW70*((NY70-1)*0.98))-((1-NW70)*1)</f>
        <v/>
      </c>
      <c r="OA70" s="34">
        <f>IF(LR70&lt;0.9,0,IF(AND(LR70&gt;1.1),0,1))</f>
        <v/>
      </c>
      <c r="OB70" s="34">
        <f>IF(LS70&lt;0.9,0,IF(AND(LS70&gt;1.1),0,1))</f>
        <v/>
      </c>
      <c r="OC70" s="32">
        <f>IF(NV70&gt;99,1,0)</f>
        <v/>
      </c>
      <c r="OD70" s="32">
        <f>IF(NZ70&gt;0.0799,1,0)</f>
        <v/>
      </c>
      <c r="OE70" s="32">
        <f>IF(NZ70&gt;OM70,1,0)</f>
        <v/>
      </c>
      <c r="OF70" s="32">
        <f>OC70+OD70+OE70+OA70+OB70</f>
        <v/>
      </c>
      <c r="OG70" s="1">
        <f>ND70+NF70+NH70+NJ70+NL70+NN70+NP70+NR70</f>
        <v/>
      </c>
      <c r="OH70" s="1">
        <f>NE70+NG70+NI70+NK70+NM70+NO70+NQ70+NS70</f>
        <v/>
      </c>
      <c r="OI70" s="1">
        <f>OG70+OH70</f>
        <v/>
      </c>
      <c r="OJ70" s="33">
        <f>OG70/(OG70+OH70)</f>
        <v/>
      </c>
      <c r="OK70" s="3">
        <f>1/OJ70</f>
        <v/>
      </c>
      <c r="OL70" s="1">
        <f>LI70</f>
        <v/>
      </c>
      <c r="OM70" s="79">
        <f>(OJ70*((OL70-1)*0.98))-((1-OJ70)*1)</f>
        <v/>
      </c>
      <c r="ON70" s="34">
        <f>IF(LR70&lt;0.9,0,IF(AND(LR70&gt;1.1),0,1))</f>
        <v/>
      </c>
      <c r="OO70" s="34">
        <f>IF(LS70&lt;0.9,0,IF(AND(LS70&gt;1.1),0,1))</f>
        <v/>
      </c>
      <c r="OP70" s="32">
        <f>IF(OI70&gt;99,1,0)</f>
        <v/>
      </c>
      <c r="OQ70" s="32">
        <f>IF(OM70&gt;0.0799,1,0)</f>
        <v/>
      </c>
      <c r="OR70" s="32">
        <f>IF(OM70&gt;OZ70,1,0)</f>
        <v/>
      </c>
      <c r="OS70" s="32">
        <f>OP70+OQ70+OR70+ON70+OO70</f>
        <v/>
      </c>
      <c r="OT70">
        <f>IF(OF70=5,"BackHome0-0",IF(AND(OS70=5),"BackAway0-0",""))</f>
        <v/>
      </c>
      <c r="OU70">
        <f>IF(OF70=5,KN70,IF(AND(OS70=5),KO70,""))</f>
        <v/>
      </c>
      <c r="OV70">
        <f>IF(OF70=5,"Match Odds",IF(AND(OS70=5),"Match Odds",""))</f>
        <v/>
      </c>
      <c r="OW70">
        <f>IF(OF70=5,KP70,IF(AND(OS70=5),KP70,""))</f>
        <v/>
      </c>
      <c r="OX70">
        <f>IF(OF70=5,"MATCH_ODDS",IF(AND(OS70=5),"MATCH_ODDS",""))</f>
        <v/>
      </c>
      <c r="OY70">
        <f>IF(OF70=5,"BACK",IF(AND(OS70=5),"BACK",""))</f>
        <v/>
      </c>
    </row>
    <row r="71" ht="16.5" customHeight="1" thickBot="1" thickTop="1">
      <c r="A71" s="2" t="n"/>
      <c r="KN71" s="1">
        <f>IF(INDEX(#REF!,MATCH('HT 0-0'!D71,#REF!,0))=INDEX(#REF!,MATCH('HT 0-0'!D71,#REF!,0)),INDEX(#REF!,MATCH('HT 0-0'!D71,#REF!,0)),"ERROR")</f>
        <v/>
      </c>
      <c r="KO71" s="1">
        <f>IF(INDEX(#REF!,MATCH('HT 0-0'!E71,#REF!,0))=INDEX(#REF!,MATCH('HT 0-0'!E71,#REF!,0)),INDEX(#REF!,MATCH('HT 0-0'!E71,#REF!,0)),"ERROR")</f>
        <v/>
      </c>
      <c r="KP71" s="1">
        <f>KN71&amp;" v "&amp;KO71</f>
        <v/>
      </c>
      <c r="KQ71">
        <f>B71&amp;"_"&amp;C71</f>
        <v/>
      </c>
      <c r="KR71" s="1">
        <f>IF((HW71/KK71)&lt;0.335,"G",IF((HW71/KK71)&gt;0.67,"R","A"))</f>
        <v/>
      </c>
      <c r="KS71" s="1">
        <f>IF((HX71/KK71)&lt;0.335,"G",IF((HX71/KK71)&gt;0.67,"R","A"))</f>
        <v/>
      </c>
      <c r="KT71" s="1">
        <f>IF((IH71/KK71)&lt;0.335,"G",IF((IH71/KK71)&gt;0.67,"R","A"))</f>
        <v/>
      </c>
      <c r="KU71" s="1">
        <f>IF((II71/KK71)&lt;0.335,"G",IF((II71/KK71)&gt;0.67,"R","A"))</f>
        <v/>
      </c>
      <c r="KV71" s="1">
        <f>IF((HZ71/KK71)&lt;0.335,"G",IF((HZ71/KK71)&gt;0.67,"R","A"))</f>
        <v/>
      </c>
      <c r="KW71" s="1">
        <f>IF((HY71/KK71)&lt;0.335,"G",IF((HY71/KK71)&gt;0.67,"R","A"))</f>
        <v/>
      </c>
      <c r="KX71" s="1">
        <f>IF((IK71/KK71)&lt;0.335,"G",IF((IK71/KK71)&gt;0.67,"R","A"))</f>
        <v/>
      </c>
      <c r="KY71" s="1">
        <f>IF((IJ71/KK71)&lt;0.335,"G",IF((IJ71/KK71)&gt;0.67,"R","A"))</f>
        <v/>
      </c>
      <c r="KZ71" s="1">
        <f>IF((HQ71/KK71)&lt;0.335,"G",IF((HQ71/KK71)&gt;0.67,"R","A"))</f>
        <v/>
      </c>
      <c r="LA71" s="1">
        <f>IF((IB71/KK71)&lt;0.335,"G",IF((IB71/KK71)&gt;0.67,"R","A"))</f>
        <v/>
      </c>
      <c r="LB71">
        <f>IF(LQ71="0-0",INDEX(Scrape!#REF!,MATCH('HT 0-0'!KP71,Scrape!$B:$B,0)),"")</f>
        <v/>
      </c>
      <c r="LC71">
        <f>IF(LQ71="0-0",INDEX(Scrape!$A:$A,MATCH('HT 0-0'!KP71,Scrape!$B:$B,0)),"")</f>
        <v/>
      </c>
      <c r="LD71">
        <f>IF(LQ71="0-0",INDEX(Scrape!$B:$B,MATCH('HT 0-0'!KP71,Scrape!$B:$B,0)),"")</f>
        <v/>
      </c>
      <c r="LE71">
        <f>IF(LQ71="0-0",INDEX(Scrape!$C:$C,MATCH('HT 0-0'!KP71,Scrape!$B:$B,0)),"")</f>
        <v/>
      </c>
      <c r="LF71">
        <f>IF(LQ71="0-0",INDEX(Scrape!$D:$D,MATCH('HT 0-0'!KP71,Scrape!$B:$B,0)),"")</f>
        <v/>
      </c>
      <c r="LG71">
        <f>IF(LQ71="0-0",INDEX(Scrape!$E:$E,MATCH('HT 0-0'!KP71,Scrape!$B:$B,0)),"")</f>
        <v/>
      </c>
      <c r="LH71">
        <f>IF(LQ71="0-0",INDEX(Scrape!$F:$F,MATCH('HT 0-0'!KP71,Scrape!$B:$B,0)),"")</f>
        <v/>
      </c>
      <c r="LI71">
        <f>IF(LQ71="0-0",INDEX(Scrape!$G:$G,MATCH('HT 0-0'!KP71,Scrape!$B:$B,0)),"")</f>
        <v/>
      </c>
      <c r="LJ71">
        <f>IF(LQ71="0-0",INDEX(Scrape!$H:$H,MATCH('HT 0-0'!KP71,Scrape!$B:$B,0)),"")</f>
        <v/>
      </c>
      <c r="LK71">
        <f>IF(LQ71="0-0",INDEX(Scrape!$I:$I,MATCH('HT 0-0'!KP71,Scrape!$B:$B,0)),"")</f>
        <v/>
      </c>
      <c r="LL71">
        <f>IF(LQ71="0-0",INDEX(Scrape!$J:$J,MATCH('HT 0-0'!KP71,Scrape!$B:$B,0)),"")</f>
        <v/>
      </c>
      <c r="LM71">
        <f>IF(LQ71="0-0",INDEX(Scrape!$K:$K,MATCH('HT 0-0'!KP71,Scrape!$B:$B,0)),"")</f>
        <v/>
      </c>
      <c r="LN71">
        <f>IF(LQ71="0-0",INDEX(Scrape!$L:$L,MATCH('HT 0-0'!KP71,Scrape!$B:$B,0)),"")</f>
        <v/>
      </c>
      <c r="LO71">
        <f>IF(LQ71="0-0",INDEX(Scrape!$M:$M,MATCH('HT 0-0'!KP71,Scrape!$B:$B,0)),"")</f>
        <v/>
      </c>
      <c r="LP71">
        <f>IF(LQ71="0-0",INDEX(Scrape!$N:$N,MATCH('HT 0-0'!KP71,Scrape!$B:$B,0)),"")</f>
        <v/>
      </c>
      <c r="LQ71">
        <f>INDEX(Scrape!$O:$O,MATCH('HT 0-0'!KP71,Scrape!$B:$B,0))</f>
        <v/>
      </c>
      <c r="LR71">
        <f>(1/LJ71)+(1/LI71)+(1/LH71)</f>
        <v/>
      </c>
      <c r="LS71">
        <f>(1/LG71)+(1/LF71)+(1/LE71)</f>
        <v/>
      </c>
      <c r="LT71" s="8">
        <f>IF(INDEX(#REF!,MATCH(KQ71,#REF!,0))=INDEX(#REF!,MATCH(KQ71,#REF!,0)),INDEX(#REF!,MATCH(KQ71,#REF!,0)),"ERROR")</f>
        <v/>
      </c>
      <c r="LU71" s="4">
        <f>IF(KR71="G",2,IF(KR71="R",0.5,IF(KR71="A",1)))</f>
        <v/>
      </c>
      <c r="LV71" s="4">
        <f>IF(KS71="G",0.5,IF(KS71="R",2,IF(KS71="A",1)))</f>
        <v/>
      </c>
      <c r="LW71" s="4">
        <f>IF(KT71="G",2,IF(KT71="R",0.5,IF(KT71="A",1)))</f>
        <v/>
      </c>
      <c r="LX71" s="4">
        <f>IF(KU71="G",0.5,IF(KU71="R",2,IF(KU71="A",1)))</f>
        <v/>
      </c>
      <c r="LY71" s="7">
        <f>(LK71*(LU71+LX71)+(LL71*(LU71+LX71)))</f>
        <v/>
      </c>
      <c r="LZ71" s="7">
        <f>(LN71*(LV71+LW71)+(LO71*(LV71+LW71)))</f>
        <v/>
      </c>
      <c r="MA71" s="11">
        <f>LY71-LZ71</f>
        <v/>
      </c>
      <c r="MB71" s="5">
        <f>MA71+2</f>
        <v/>
      </c>
      <c r="MC71" s="6">
        <f>MA71-2</f>
        <v/>
      </c>
      <c r="MD71" s="4">
        <f>LE71</f>
        <v/>
      </c>
      <c r="ME71" s="9">
        <f>IF(MD71=0,1000,MD71+0.75)</f>
        <v/>
      </c>
      <c r="MF71" s="10">
        <f>IF(MD71=0,0,MD71-0.75)</f>
        <v/>
      </c>
      <c r="MG71" s="4">
        <f>((LM71*(LU71+LX71))-((LP71*(LV71+LW71))))</f>
        <v/>
      </c>
      <c r="MH71" s="9">
        <f>MG71*1.2</f>
        <v/>
      </c>
      <c r="MI71" s="10">
        <f>MG71*0.8</f>
        <v/>
      </c>
      <c r="MJ71">
        <f>IFERROR(OT71,"")</f>
        <v/>
      </c>
      <c r="MK71">
        <f>IFERROR(OU71,"")</f>
        <v/>
      </c>
      <c r="ML71">
        <f>IFERROR(OV71,"")</f>
        <v/>
      </c>
      <c r="MM71">
        <f>IFERROR(OW71,"")</f>
        <v/>
      </c>
      <c r="MN71">
        <f>IFERROR(OX71,"")</f>
        <v/>
      </c>
      <c r="MO71">
        <f>IFERROR(OY71,"")</f>
        <v/>
      </c>
      <c r="MP71" s="1">
        <f>COUNTIFS(#REF!,LT71,#REF!,1,#REF!,"&gt;="&amp;MC71,#REF!,"&lt;="&amp;MB71,#REF!,"&lt;="&amp;ME71,#REF!,"&gt;="&amp;MF71,#REF!,"="&amp;KV71,#REF!,"="&amp;KX71)</f>
        <v/>
      </c>
      <c r="MQ71" s="1">
        <f>COUNTIFS(#REF!,LT71,#REF!,0,#REF!,"&gt;="&amp;MC71,#REF!,"&lt;="&amp;MB71,#REF!,"&lt;="&amp;ME71,#REF!,"&gt;="&amp;MF71,#REF!,"="&amp;KV71,#REF!,"="&amp;KX71)</f>
        <v/>
      </c>
      <c r="MR71" s="1">
        <f>COUNTIFS(#REF!,LT71,#REF!,1,#REF!,"&gt;="&amp;MC71,#REF!,"&lt;="&amp;MB71,#REF!,"&lt;="&amp;ME71,#REF!,"&gt;="&amp;MF71,#REF!,"="&amp;KW71,#REF!,"="&amp;KY71)</f>
        <v/>
      </c>
      <c r="MS71" s="1">
        <f>COUNTIFS(#REF!,LT71,#REF!,0,#REF!,"&gt;="&amp;MC71,#REF!,"&lt;="&amp;MB71,#REF!,"&lt;="&amp;ME71,#REF!,"&gt;="&amp;MF71,#REF!,"="&amp;KW71,#REF!,"="&amp;KY71)</f>
        <v/>
      </c>
      <c r="MT71" s="1">
        <f>COUNTIFS(#REF!,LT71,#REF!,1,#REF!,"&gt;="&amp;MI71,#REF!,"&lt;="&amp;MH71,#REF!,"&lt;="&amp;ME71,#REF!,"&gt;="&amp;MF71)</f>
        <v/>
      </c>
      <c r="MU71" s="1">
        <f>COUNTIFS(#REF!,LT71,#REF!,0,#REF!,"&gt;="&amp;MI71,#REF!,"&lt;="&amp;MH71,#REF!,"&lt;="&amp;ME71,#REF!,"&gt;="&amp;MF71)</f>
        <v/>
      </c>
      <c r="MV71" s="1">
        <f>COUNTIFS(#REF!,LT71,#REF!,1,#REF!,"&gt;="&amp;MI71,#REF!,"&lt;="&amp;MH71,#REF!,"="&amp;KZ71,#REF!,"="&amp;LA71,#REF!,"&lt;="&amp;ME71,#REF!,"&gt;="&amp;MF71)</f>
        <v/>
      </c>
      <c r="MW71" s="1">
        <f>COUNTIFS(#REF!,LT71,#REF!,0,#REF!,"&gt;="&amp;MI71,#REF!,"&lt;="&amp;MH71,#REF!,"="&amp;KZ71,#REF!,"="&amp;LA71,#REF!,"&lt;="&amp;ME71,#REF!,"&gt;="&amp;MF71)</f>
        <v/>
      </c>
      <c r="MX71" s="1">
        <f>COUNTIFS(#REF!,LT71,#REF!,1,#REF!,"&gt;="&amp;MC71,#REF!,"&lt;="&amp;MB71,#REF!,"&lt;="&amp;ME71,#REF!,"&gt;="&amp;MF71)</f>
        <v/>
      </c>
      <c r="MY71" s="1">
        <f>COUNTIFS(#REF!,LT71,#REF!,0,#REF!,"&gt;="&amp;MC71,#REF!,"&lt;="&amp;MB71,#REF!,"&lt;="&amp;ME71,#REF!,"&gt;="&amp;MF71)</f>
        <v/>
      </c>
      <c r="MZ71" s="1">
        <f>COUNTIFS(#REF!,LT71,#REF!,1,#REF!,"&lt;="&amp;ME71,#REF!,"&gt;="&amp;MF71,#REF!,"="&amp;KV71,#REF!,"="&amp;KX71)</f>
        <v/>
      </c>
      <c r="NA71" s="1">
        <f>COUNTIFS(#REF!,LT71,#REF!,0,#REF!,"&lt;="&amp;ME71,#REF!,"&gt;="&amp;MF71,#REF!,"="&amp;KV71,#REF!,"="&amp;KX71)</f>
        <v/>
      </c>
      <c r="NB71" s="1">
        <f>COUNTIFS(#REF!,LT71,#REF!,1,#REF!,"&lt;="&amp;ME71,#REF!,"&gt;="&amp;MF71,#REF!,"="&amp;KW71,#REF!,"="&amp;KY71)</f>
        <v/>
      </c>
      <c r="NC71" s="1">
        <f>COUNTIFS(#REF!,LT71,#REF!,0,#REF!,"&lt;="&amp;ME71,#REF!,"&gt;="&amp;MF71,#REF!,"="&amp;KW71,#REF!,"="&amp;KY71)</f>
        <v/>
      </c>
      <c r="ND71" s="1">
        <f>COUNTIFS(#REF!,LT71,#REF!,1,#REF!,"&gt;="&amp;MC71,#REF!,"&lt;="&amp;MB71,#REF!,"&lt;="&amp;ME71,#REF!,"&gt;="&amp;MF71,#REF!,"="&amp;KV71,#REF!,"="&amp;KX71)</f>
        <v/>
      </c>
      <c r="NE71" s="1">
        <f>COUNTIFS(#REF!,LT71,#REF!,0,#REF!,"&gt;="&amp;MC71,#REF!,"&lt;="&amp;MB71,#REF!,"&lt;="&amp;ME71,#REF!,"&gt;="&amp;MF71,#REF!,"="&amp;KV71,#REF!,"="&amp;KX71)</f>
        <v/>
      </c>
      <c r="NF71" s="1">
        <f>COUNTIFS(#REF!,LT71,#REF!,1,#REF!,"&gt;="&amp;MC71,#REF!,"&lt;="&amp;MB71,#REF!,"&lt;="&amp;ME71,#REF!,"&gt;="&amp;MF71,#REF!,"="&amp;KW71,#REF!,"="&amp;KY71)</f>
        <v/>
      </c>
      <c r="NG71" s="1">
        <f>COUNTIFS(#REF!,LT71,#REF!,0,#REF!,"&gt;="&amp;MC71,#REF!,"&lt;="&amp;MB71,#REF!,"&lt;="&amp;ME71,#REF!,"&gt;="&amp;MF71,#REF!,"="&amp;KW71,#REF!,"="&amp;KY71)</f>
        <v/>
      </c>
      <c r="NH71" s="1">
        <f>COUNTIFS(#REF!,LT71,#REF!,1,#REF!,"&gt;="&amp;MC71,#REF!,"&lt;="&amp;MB71,#REF!,"&lt;="&amp;ME71,#REF!,"&gt;="&amp;MF71,#REF!,"="&amp;KZ71,#REF!,"="&amp;LA71)</f>
        <v/>
      </c>
      <c r="NI71" s="1">
        <f>COUNTIFS(#REF!,LT71,#REF!,0,#REF!,"&gt;="&amp;MC71,#REF!,"&lt;="&amp;MB71,#REF!,"&lt;="&amp;ME71,#REF!,"&gt;="&amp;MF71,#REF!,"="&amp;KZ71,#REF!,"="&amp;LA71)</f>
        <v/>
      </c>
      <c r="NJ71" s="1">
        <f>COUNTIFS(#REF!,LT71,#REF!,1,#REF!,"&gt;="&amp;MI71,#REF!,"&lt;="&amp;MH71,#REF!,"&lt;="&amp;ME71,#REF!,"&gt;="&amp;MF71)</f>
        <v/>
      </c>
      <c r="NK71" s="1">
        <f>COUNTIFS(#REF!,LT71,#REF!,0,#REF!,"&gt;="&amp;MI71,#REF!,"&lt;="&amp;MH71,#REF!,"&lt;="&amp;ME71,#REF!,"&gt;="&amp;MF71)</f>
        <v/>
      </c>
      <c r="NL71" s="1">
        <f>COUNTIFS(#REF!,LT71,#REF!,1,#REF!,"&gt;="&amp;MI71,#REF!,"&lt;="&amp;MH71,#REF!,"="&amp;KZ71,#REF!,"="&amp;LA71,#REF!,"&lt;="&amp;ME71,#REF!,"&gt;="&amp;MF71)</f>
        <v/>
      </c>
      <c r="NM71" s="1">
        <f>COUNTIFS(#REF!,LT71,#REF!,0,#REF!,"&gt;="&amp;MI71,#REF!,"&lt;="&amp;MH71,#REF!,"="&amp;KZ71,#REF!,"="&amp;LA71,#REF!,"&lt;="&amp;ME71,#REF!,"&gt;="&amp;MF71)</f>
        <v/>
      </c>
      <c r="NN71" s="1">
        <f>COUNTIFS(#REF!,LT71,#REF!,1,#REF!,"&gt;="&amp;MC71,#REF!,"&lt;="&amp;MB71,#REF!,"&lt;="&amp;ME71,#REF!,"&gt;="&amp;MF71)</f>
        <v/>
      </c>
      <c r="NO71" s="1">
        <f>COUNTIFS(#REF!,LT71,#REF!,0,#REF!,"&gt;="&amp;MC71,#REF!,"&lt;="&amp;MB71,#REF!,"&lt;="&amp;ME71,#REF!,"&gt;="&amp;MF71)</f>
        <v/>
      </c>
      <c r="NP71" s="1">
        <f>COUNTIFS(#REF!,LT71,#REF!,1,#REF!,"&lt;="&amp;ME71,#REF!,"&gt;="&amp;MF71,#REF!,"="&amp;KV71,#REF!,"="&amp;KX71)</f>
        <v/>
      </c>
      <c r="NQ71" s="1">
        <f>COUNTIFS(#REF!,LT71,#REF!,0,#REF!,"&lt;="&amp;ME71,#REF!,"&gt;="&amp;MF71,#REF!,"="&amp;KV71,#REF!,"="&amp;KX71)</f>
        <v/>
      </c>
      <c r="NR71" s="1">
        <f>COUNTIFS(#REF!,LT71,#REF!,1,#REF!,"&lt;="&amp;ME71,#REF!,"&gt;="&amp;MF71,#REF!,"="&amp;KW71,#REF!,"="&amp;KY71)</f>
        <v/>
      </c>
      <c r="NS71" s="1">
        <f>COUNTIFS(#REF!,LT71,#REF!,0,#REF!,"&lt;="&amp;ME71,#REF!,"&gt;="&amp;MF71,#REF!,"="&amp;KW71,#REF!,"="&amp;KY71)</f>
        <v/>
      </c>
      <c r="NT71" s="1">
        <f>MP71+MR71+MT71+MV71+MX71+MZ71+NB71</f>
        <v/>
      </c>
      <c r="NU71" s="1">
        <f>MQ71+MS71+MU71+MW71+MY71+NA71+NC71</f>
        <v/>
      </c>
      <c r="NV71" s="1">
        <f>NT71+NU71</f>
        <v/>
      </c>
      <c r="NW71" s="33">
        <f>NT71/(NT71+NU71)</f>
        <v/>
      </c>
      <c r="NX71" s="3">
        <f>1/NW71</f>
        <v/>
      </c>
      <c r="NY71" s="1">
        <f>LH71</f>
        <v/>
      </c>
      <c r="NZ71" s="79">
        <f>(NW71*((NY71-1)*0.98))-((1-NW71)*1)</f>
        <v/>
      </c>
      <c r="OA71" s="34">
        <f>IF(LR71&lt;0.9,0,IF(AND(LR71&gt;1.1),0,1))</f>
        <v/>
      </c>
      <c r="OB71" s="34">
        <f>IF(LS71&lt;0.9,0,IF(AND(LS71&gt;1.1),0,1))</f>
        <v/>
      </c>
      <c r="OC71" s="32">
        <f>IF(NV71&gt;99,1,0)</f>
        <v/>
      </c>
      <c r="OD71" s="32">
        <f>IF(NZ71&gt;0.0799,1,0)</f>
        <v/>
      </c>
      <c r="OE71" s="32">
        <f>IF(NZ71&gt;OM71,1,0)</f>
        <v/>
      </c>
      <c r="OF71" s="32">
        <f>OC71+OD71+OE71+OA71+OB71</f>
        <v/>
      </c>
      <c r="OG71" s="1">
        <f>ND71+NF71+NH71+NJ71+NL71+NN71+NP71+NR71</f>
        <v/>
      </c>
      <c r="OH71" s="1">
        <f>NE71+NG71+NI71+NK71+NM71+NO71+NQ71+NS71</f>
        <v/>
      </c>
      <c r="OI71" s="1">
        <f>OG71+OH71</f>
        <v/>
      </c>
      <c r="OJ71" s="33">
        <f>OG71/(OG71+OH71)</f>
        <v/>
      </c>
      <c r="OK71" s="3">
        <f>1/OJ71</f>
        <v/>
      </c>
      <c r="OL71" s="1">
        <f>LI71</f>
        <v/>
      </c>
      <c r="OM71" s="79">
        <f>(OJ71*((OL71-1)*0.98))-((1-OJ71)*1)</f>
        <v/>
      </c>
      <c r="ON71" s="34">
        <f>IF(LR71&lt;0.9,0,IF(AND(LR71&gt;1.1),0,1))</f>
        <v/>
      </c>
      <c r="OO71" s="34">
        <f>IF(LS71&lt;0.9,0,IF(AND(LS71&gt;1.1),0,1))</f>
        <v/>
      </c>
      <c r="OP71" s="32">
        <f>IF(OI71&gt;99,1,0)</f>
        <v/>
      </c>
      <c r="OQ71" s="32">
        <f>IF(OM71&gt;0.0799,1,0)</f>
        <v/>
      </c>
      <c r="OR71" s="32">
        <f>IF(OM71&gt;OZ71,1,0)</f>
        <v/>
      </c>
      <c r="OS71" s="32">
        <f>OP71+OQ71+OR71+ON71+OO71</f>
        <v/>
      </c>
      <c r="OT71">
        <f>IF(OF71=5,"BackHome0-0",IF(AND(OS71=5),"BackAway0-0",""))</f>
        <v/>
      </c>
      <c r="OU71">
        <f>IF(OF71=5,KN71,IF(AND(OS71=5),KO71,""))</f>
        <v/>
      </c>
      <c r="OV71">
        <f>IF(OF71=5,"Match Odds",IF(AND(OS71=5),"Match Odds",""))</f>
        <v/>
      </c>
      <c r="OW71">
        <f>IF(OF71=5,KP71,IF(AND(OS71=5),KP71,""))</f>
        <v/>
      </c>
      <c r="OX71">
        <f>IF(OF71=5,"MATCH_ODDS",IF(AND(OS71=5),"MATCH_ODDS",""))</f>
        <v/>
      </c>
      <c r="OY71">
        <f>IF(OF71=5,"BACK",IF(AND(OS71=5),"BACK",""))</f>
        <v/>
      </c>
    </row>
    <row r="72" ht="16.5" customHeight="1" thickBot="1" thickTop="1">
      <c r="A72" s="2" t="n"/>
      <c r="KN72" s="1">
        <f>IF(INDEX(#REF!,MATCH('HT 0-0'!D72,#REF!,0))=INDEX(#REF!,MATCH('HT 0-0'!D72,#REF!,0)),INDEX(#REF!,MATCH('HT 0-0'!D72,#REF!,0)),"ERROR")</f>
        <v/>
      </c>
      <c r="KO72" s="1">
        <f>IF(INDEX(#REF!,MATCH('HT 0-0'!E72,#REF!,0))=INDEX(#REF!,MATCH('HT 0-0'!E72,#REF!,0)),INDEX(#REF!,MATCH('HT 0-0'!E72,#REF!,0)),"ERROR")</f>
        <v/>
      </c>
      <c r="KP72" s="1">
        <f>KN72&amp;" v "&amp;KO72</f>
        <v/>
      </c>
      <c r="KQ72">
        <f>B72&amp;"_"&amp;C72</f>
        <v/>
      </c>
      <c r="KR72" s="1">
        <f>IF((HW72/KK72)&lt;0.335,"G",IF((HW72/KK72)&gt;0.67,"R","A"))</f>
        <v/>
      </c>
      <c r="KS72" s="1">
        <f>IF((HX72/KK72)&lt;0.335,"G",IF((HX72/KK72)&gt;0.67,"R","A"))</f>
        <v/>
      </c>
      <c r="KT72" s="1">
        <f>IF((IH72/KK72)&lt;0.335,"G",IF((IH72/KK72)&gt;0.67,"R","A"))</f>
        <v/>
      </c>
      <c r="KU72" s="1">
        <f>IF((II72/KK72)&lt;0.335,"G",IF((II72/KK72)&gt;0.67,"R","A"))</f>
        <v/>
      </c>
      <c r="KV72" s="1">
        <f>IF((HZ72/KK72)&lt;0.335,"G",IF((HZ72/KK72)&gt;0.67,"R","A"))</f>
        <v/>
      </c>
      <c r="KW72" s="1">
        <f>IF((HY72/KK72)&lt;0.335,"G",IF((HY72/KK72)&gt;0.67,"R","A"))</f>
        <v/>
      </c>
      <c r="KX72" s="1">
        <f>IF((IK72/KK72)&lt;0.335,"G",IF((IK72/KK72)&gt;0.67,"R","A"))</f>
        <v/>
      </c>
      <c r="KY72" s="1">
        <f>IF((IJ72/KK72)&lt;0.335,"G",IF((IJ72/KK72)&gt;0.67,"R","A"))</f>
        <v/>
      </c>
      <c r="KZ72" s="1">
        <f>IF((HQ72/KK72)&lt;0.335,"G",IF((HQ72/KK72)&gt;0.67,"R","A"))</f>
        <v/>
      </c>
      <c r="LA72" s="1">
        <f>IF((IB72/KK72)&lt;0.335,"G",IF((IB72/KK72)&gt;0.67,"R","A"))</f>
        <v/>
      </c>
      <c r="LB72">
        <f>IF(LQ72="0-0",INDEX(Scrape!#REF!,MATCH('HT 0-0'!KP72,Scrape!$B:$B,0)),"")</f>
        <v/>
      </c>
      <c r="LC72">
        <f>IF(LQ72="0-0",INDEX(Scrape!$A:$A,MATCH('HT 0-0'!KP72,Scrape!$B:$B,0)),"")</f>
        <v/>
      </c>
      <c r="LD72">
        <f>IF(LQ72="0-0",INDEX(Scrape!$B:$B,MATCH('HT 0-0'!KP72,Scrape!$B:$B,0)),"")</f>
        <v/>
      </c>
      <c r="LE72">
        <f>IF(LQ72="0-0",INDEX(Scrape!$C:$C,MATCH('HT 0-0'!KP72,Scrape!$B:$B,0)),"")</f>
        <v/>
      </c>
      <c r="LF72">
        <f>IF(LQ72="0-0",INDEX(Scrape!$D:$D,MATCH('HT 0-0'!KP72,Scrape!$B:$B,0)),"")</f>
        <v/>
      </c>
      <c r="LG72">
        <f>IF(LQ72="0-0",INDEX(Scrape!$E:$E,MATCH('HT 0-0'!KP72,Scrape!$B:$B,0)),"")</f>
        <v/>
      </c>
      <c r="LH72">
        <f>IF(LQ72="0-0",INDEX(Scrape!$F:$F,MATCH('HT 0-0'!KP72,Scrape!$B:$B,0)),"")</f>
        <v/>
      </c>
      <c r="LI72">
        <f>IF(LQ72="0-0",INDEX(Scrape!$G:$G,MATCH('HT 0-0'!KP72,Scrape!$B:$B,0)),"")</f>
        <v/>
      </c>
      <c r="LJ72">
        <f>IF(LQ72="0-0",INDEX(Scrape!$H:$H,MATCH('HT 0-0'!KP72,Scrape!$B:$B,0)),"")</f>
        <v/>
      </c>
      <c r="LK72">
        <f>IF(LQ72="0-0",INDEX(Scrape!$I:$I,MATCH('HT 0-0'!KP72,Scrape!$B:$B,0)),"")</f>
        <v/>
      </c>
      <c r="LL72">
        <f>IF(LQ72="0-0",INDEX(Scrape!$J:$J,MATCH('HT 0-0'!KP72,Scrape!$B:$B,0)),"")</f>
        <v/>
      </c>
      <c r="LM72">
        <f>IF(LQ72="0-0",INDEX(Scrape!$K:$K,MATCH('HT 0-0'!KP72,Scrape!$B:$B,0)),"")</f>
        <v/>
      </c>
      <c r="LN72">
        <f>IF(LQ72="0-0",INDEX(Scrape!$L:$L,MATCH('HT 0-0'!KP72,Scrape!$B:$B,0)),"")</f>
        <v/>
      </c>
      <c r="LO72">
        <f>IF(LQ72="0-0",INDEX(Scrape!$M:$M,MATCH('HT 0-0'!KP72,Scrape!$B:$B,0)),"")</f>
        <v/>
      </c>
      <c r="LP72">
        <f>IF(LQ72="0-0",INDEX(Scrape!$N:$N,MATCH('HT 0-0'!KP72,Scrape!$B:$B,0)),"")</f>
        <v/>
      </c>
      <c r="LQ72">
        <f>INDEX(Scrape!$O:$O,MATCH('HT 0-0'!KP72,Scrape!$B:$B,0))</f>
        <v/>
      </c>
      <c r="LR72">
        <f>(1/LJ72)+(1/LI72)+(1/LH72)</f>
        <v/>
      </c>
      <c r="LS72">
        <f>(1/LG72)+(1/LF72)+(1/LE72)</f>
        <v/>
      </c>
      <c r="LT72" s="8">
        <f>IF(INDEX(#REF!,MATCH(KQ72,#REF!,0))=INDEX(#REF!,MATCH(KQ72,#REF!,0)),INDEX(#REF!,MATCH(KQ72,#REF!,0)),"ERROR")</f>
        <v/>
      </c>
      <c r="LU72" s="4">
        <f>IF(KR72="G",2,IF(KR72="R",0.5,IF(KR72="A",1)))</f>
        <v/>
      </c>
      <c r="LV72" s="4">
        <f>IF(KS72="G",0.5,IF(KS72="R",2,IF(KS72="A",1)))</f>
        <v/>
      </c>
      <c r="LW72" s="4">
        <f>IF(KT72="G",2,IF(KT72="R",0.5,IF(KT72="A",1)))</f>
        <v/>
      </c>
      <c r="LX72" s="4">
        <f>IF(KU72="G",0.5,IF(KU72="R",2,IF(KU72="A",1)))</f>
        <v/>
      </c>
      <c r="LY72" s="7">
        <f>(LK72*(LU72+LX72)+(LL72*(LU72+LX72)))</f>
        <v/>
      </c>
      <c r="LZ72" s="7">
        <f>(LN72*(LV72+LW72)+(LO72*(LV72+LW72)))</f>
        <v/>
      </c>
      <c r="MA72" s="11">
        <f>LY72-LZ72</f>
        <v/>
      </c>
      <c r="MB72" s="5">
        <f>MA72+2</f>
        <v/>
      </c>
      <c r="MC72" s="6">
        <f>MA72-2</f>
        <v/>
      </c>
      <c r="MD72" s="4">
        <f>LE72</f>
        <v/>
      </c>
      <c r="ME72" s="9">
        <f>IF(MD72=0,1000,MD72+0.75)</f>
        <v/>
      </c>
      <c r="MF72" s="10">
        <f>IF(MD72=0,0,MD72-0.75)</f>
        <v/>
      </c>
      <c r="MG72" s="4">
        <f>((LM72*(LU72+LX72))-((LP72*(LV72+LW72))))</f>
        <v/>
      </c>
      <c r="MH72" s="9">
        <f>MG72*1.2</f>
        <v/>
      </c>
      <c r="MI72" s="10">
        <f>MG72*0.8</f>
        <v/>
      </c>
      <c r="MJ72">
        <f>IFERROR(OT72,"")</f>
        <v/>
      </c>
      <c r="MK72">
        <f>IFERROR(OU72,"")</f>
        <v/>
      </c>
      <c r="ML72">
        <f>IFERROR(OV72,"")</f>
        <v/>
      </c>
      <c r="MM72">
        <f>IFERROR(OW72,"")</f>
        <v/>
      </c>
      <c r="MN72">
        <f>IFERROR(OX72,"")</f>
        <v/>
      </c>
      <c r="MO72">
        <f>IFERROR(OY72,"")</f>
        <v/>
      </c>
      <c r="MP72" s="1">
        <f>COUNTIFS(#REF!,LT72,#REF!,1,#REF!,"&gt;="&amp;MC72,#REF!,"&lt;="&amp;MB72,#REF!,"&lt;="&amp;ME72,#REF!,"&gt;="&amp;MF72,#REF!,"="&amp;KV72,#REF!,"="&amp;KX72)</f>
        <v/>
      </c>
      <c r="MQ72" s="1">
        <f>COUNTIFS(#REF!,LT72,#REF!,0,#REF!,"&gt;="&amp;MC72,#REF!,"&lt;="&amp;MB72,#REF!,"&lt;="&amp;ME72,#REF!,"&gt;="&amp;MF72,#REF!,"="&amp;KV72,#REF!,"="&amp;KX72)</f>
        <v/>
      </c>
      <c r="MR72" s="1">
        <f>COUNTIFS(#REF!,LT72,#REF!,1,#REF!,"&gt;="&amp;MC72,#REF!,"&lt;="&amp;MB72,#REF!,"&lt;="&amp;ME72,#REF!,"&gt;="&amp;MF72,#REF!,"="&amp;KW72,#REF!,"="&amp;KY72)</f>
        <v/>
      </c>
      <c r="MS72" s="1">
        <f>COUNTIFS(#REF!,LT72,#REF!,0,#REF!,"&gt;="&amp;MC72,#REF!,"&lt;="&amp;MB72,#REF!,"&lt;="&amp;ME72,#REF!,"&gt;="&amp;MF72,#REF!,"="&amp;KW72,#REF!,"="&amp;KY72)</f>
        <v/>
      </c>
      <c r="MT72" s="1">
        <f>COUNTIFS(#REF!,LT72,#REF!,1,#REF!,"&gt;="&amp;MI72,#REF!,"&lt;="&amp;MH72,#REF!,"&lt;="&amp;ME72,#REF!,"&gt;="&amp;MF72)</f>
        <v/>
      </c>
      <c r="MU72" s="1">
        <f>COUNTIFS(#REF!,LT72,#REF!,0,#REF!,"&gt;="&amp;MI72,#REF!,"&lt;="&amp;MH72,#REF!,"&lt;="&amp;ME72,#REF!,"&gt;="&amp;MF72)</f>
        <v/>
      </c>
      <c r="MV72" s="1">
        <f>COUNTIFS(#REF!,LT72,#REF!,1,#REF!,"&gt;="&amp;MI72,#REF!,"&lt;="&amp;MH72,#REF!,"="&amp;KZ72,#REF!,"="&amp;LA72,#REF!,"&lt;="&amp;ME72,#REF!,"&gt;="&amp;MF72)</f>
        <v/>
      </c>
      <c r="MW72" s="1">
        <f>COUNTIFS(#REF!,LT72,#REF!,0,#REF!,"&gt;="&amp;MI72,#REF!,"&lt;="&amp;MH72,#REF!,"="&amp;KZ72,#REF!,"="&amp;LA72,#REF!,"&lt;="&amp;ME72,#REF!,"&gt;="&amp;MF72)</f>
        <v/>
      </c>
      <c r="MX72" s="1">
        <f>COUNTIFS(#REF!,LT72,#REF!,1,#REF!,"&gt;="&amp;MC72,#REF!,"&lt;="&amp;MB72,#REF!,"&lt;="&amp;ME72,#REF!,"&gt;="&amp;MF72)</f>
        <v/>
      </c>
      <c r="MY72" s="1">
        <f>COUNTIFS(#REF!,LT72,#REF!,0,#REF!,"&gt;="&amp;MC72,#REF!,"&lt;="&amp;MB72,#REF!,"&lt;="&amp;ME72,#REF!,"&gt;="&amp;MF72)</f>
        <v/>
      </c>
      <c r="MZ72" s="1">
        <f>COUNTIFS(#REF!,LT72,#REF!,1,#REF!,"&lt;="&amp;ME72,#REF!,"&gt;="&amp;MF72,#REF!,"="&amp;KV72,#REF!,"="&amp;KX72)</f>
        <v/>
      </c>
      <c r="NA72" s="1">
        <f>COUNTIFS(#REF!,LT72,#REF!,0,#REF!,"&lt;="&amp;ME72,#REF!,"&gt;="&amp;MF72,#REF!,"="&amp;KV72,#REF!,"="&amp;KX72)</f>
        <v/>
      </c>
      <c r="NB72" s="1">
        <f>COUNTIFS(#REF!,LT72,#REF!,1,#REF!,"&lt;="&amp;ME72,#REF!,"&gt;="&amp;MF72,#REF!,"="&amp;KW72,#REF!,"="&amp;KY72)</f>
        <v/>
      </c>
      <c r="NC72" s="1">
        <f>COUNTIFS(#REF!,LT72,#REF!,0,#REF!,"&lt;="&amp;ME72,#REF!,"&gt;="&amp;MF72,#REF!,"="&amp;KW72,#REF!,"="&amp;KY72)</f>
        <v/>
      </c>
      <c r="ND72" s="1">
        <f>COUNTIFS(#REF!,LT72,#REF!,1,#REF!,"&gt;="&amp;MC72,#REF!,"&lt;="&amp;MB72,#REF!,"&lt;="&amp;ME72,#REF!,"&gt;="&amp;MF72,#REF!,"="&amp;KV72,#REF!,"="&amp;KX72)</f>
        <v/>
      </c>
      <c r="NE72" s="1">
        <f>COUNTIFS(#REF!,LT72,#REF!,0,#REF!,"&gt;="&amp;MC72,#REF!,"&lt;="&amp;MB72,#REF!,"&lt;="&amp;ME72,#REF!,"&gt;="&amp;MF72,#REF!,"="&amp;KV72,#REF!,"="&amp;KX72)</f>
        <v/>
      </c>
      <c r="NF72" s="1">
        <f>COUNTIFS(#REF!,LT72,#REF!,1,#REF!,"&gt;="&amp;MC72,#REF!,"&lt;="&amp;MB72,#REF!,"&lt;="&amp;ME72,#REF!,"&gt;="&amp;MF72,#REF!,"="&amp;KW72,#REF!,"="&amp;KY72)</f>
        <v/>
      </c>
      <c r="NG72" s="1">
        <f>COUNTIFS(#REF!,LT72,#REF!,0,#REF!,"&gt;="&amp;MC72,#REF!,"&lt;="&amp;MB72,#REF!,"&lt;="&amp;ME72,#REF!,"&gt;="&amp;MF72,#REF!,"="&amp;KW72,#REF!,"="&amp;KY72)</f>
        <v/>
      </c>
      <c r="NH72" s="1">
        <f>COUNTIFS(#REF!,LT72,#REF!,1,#REF!,"&gt;="&amp;MC72,#REF!,"&lt;="&amp;MB72,#REF!,"&lt;="&amp;ME72,#REF!,"&gt;="&amp;MF72,#REF!,"="&amp;KZ72,#REF!,"="&amp;LA72)</f>
        <v/>
      </c>
      <c r="NI72" s="1">
        <f>COUNTIFS(#REF!,LT72,#REF!,0,#REF!,"&gt;="&amp;MC72,#REF!,"&lt;="&amp;MB72,#REF!,"&lt;="&amp;ME72,#REF!,"&gt;="&amp;MF72,#REF!,"="&amp;KZ72,#REF!,"="&amp;LA72)</f>
        <v/>
      </c>
      <c r="NJ72" s="1">
        <f>COUNTIFS(#REF!,LT72,#REF!,1,#REF!,"&gt;="&amp;MI72,#REF!,"&lt;="&amp;MH72,#REF!,"&lt;="&amp;ME72,#REF!,"&gt;="&amp;MF72)</f>
        <v/>
      </c>
      <c r="NK72" s="1">
        <f>COUNTIFS(#REF!,LT72,#REF!,0,#REF!,"&gt;="&amp;MI72,#REF!,"&lt;="&amp;MH72,#REF!,"&lt;="&amp;ME72,#REF!,"&gt;="&amp;MF72)</f>
        <v/>
      </c>
      <c r="NL72" s="1">
        <f>COUNTIFS(#REF!,LT72,#REF!,1,#REF!,"&gt;="&amp;MI72,#REF!,"&lt;="&amp;MH72,#REF!,"="&amp;KZ72,#REF!,"="&amp;LA72,#REF!,"&lt;="&amp;ME72,#REF!,"&gt;="&amp;MF72)</f>
        <v/>
      </c>
      <c r="NM72" s="1">
        <f>COUNTIFS(#REF!,LT72,#REF!,0,#REF!,"&gt;="&amp;MI72,#REF!,"&lt;="&amp;MH72,#REF!,"="&amp;KZ72,#REF!,"="&amp;LA72,#REF!,"&lt;="&amp;ME72,#REF!,"&gt;="&amp;MF72)</f>
        <v/>
      </c>
      <c r="NN72" s="1">
        <f>COUNTIFS(#REF!,LT72,#REF!,1,#REF!,"&gt;="&amp;MC72,#REF!,"&lt;="&amp;MB72,#REF!,"&lt;="&amp;ME72,#REF!,"&gt;="&amp;MF72)</f>
        <v/>
      </c>
      <c r="NO72" s="1">
        <f>COUNTIFS(#REF!,LT72,#REF!,0,#REF!,"&gt;="&amp;MC72,#REF!,"&lt;="&amp;MB72,#REF!,"&lt;="&amp;ME72,#REF!,"&gt;="&amp;MF72)</f>
        <v/>
      </c>
      <c r="NP72" s="1">
        <f>COUNTIFS(#REF!,LT72,#REF!,1,#REF!,"&lt;="&amp;ME72,#REF!,"&gt;="&amp;MF72,#REF!,"="&amp;KV72,#REF!,"="&amp;KX72)</f>
        <v/>
      </c>
      <c r="NQ72" s="1">
        <f>COUNTIFS(#REF!,LT72,#REF!,0,#REF!,"&lt;="&amp;ME72,#REF!,"&gt;="&amp;MF72,#REF!,"="&amp;KV72,#REF!,"="&amp;KX72)</f>
        <v/>
      </c>
      <c r="NR72" s="1">
        <f>COUNTIFS(#REF!,LT72,#REF!,1,#REF!,"&lt;="&amp;ME72,#REF!,"&gt;="&amp;MF72,#REF!,"="&amp;KW72,#REF!,"="&amp;KY72)</f>
        <v/>
      </c>
      <c r="NS72" s="1">
        <f>COUNTIFS(#REF!,LT72,#REF!,0,#REF!,"&lt;="&amp;ME72,#REF!,"&gt;="&amp;MF72,#REF!,"="&amp;KW72,#REF!,"="&amp;KY72)</f>
        <v/>
      </c>
      <c r="NT72" s="1">
        <f>MP72+MR72+MT72+MV72+MX72+MZ72+NB72</f>
        <v/>
      </c>
      <c r="NU72" s="1">
        <f>MQ72+MS72+MU72+MW72+MY72+NA72+NC72</f>
        <v/>
      </c>
      <c r="NV72" s="1">
        <f>NT72+NU72</f>
        <v/>
      </c>
      <c r="NW72" s="33">
        <f>NT72/(NT72+NU72)</f>
        <v/>
      </c>
      <c r="NX72" s="3">
        <f>1/NW72</f>
        <v/>
      </c>
      <c r="NY72" s="1">
        <f>LH72</f>
        <v/>
      </c>
      <c r="NZ72" s="79">
        <f>(NW72*((NY72-1)*0.98))-((1-NW72)*1)</f>
        <v/>
      </c>
      <c r="OA72" s="34">
        <f>IF(LR72&lt;0.9,0,IF(AND(LR72&gt;1.1),0,1))</f>
        <v/>
      </c>
      <c r="OB72" s="34">
        <f>IF(LS72&lt;0.9,0,IF(AND(LS72&gt;1.1),0,1))</f>
        <v/>
      </c>
      <c r="OC72" s="32">
        <f>IF(NV72&gt;99,1,0)</f>
        <v/>
      </c>
      <c r="OD72" s="32">
        <f>IF(NZ72&gt;0.0799,1,0)</f>
        <v/>
      </c>
      <c r="OE72" s="32">
        <f>IF(NZ72&gt;OM72,1,0)</f>
        <v/>
      </c>
      <c r="OF72" s="32">
        <f>OC72+OD72+OE72+OA72+OB72</f>
        <v/>
      </c>
      <c r="OG72" s="1">
        <f>ND72+NF72+NH72+NJ72+NL72+NN72+NP72+NR72</f>
        <v/>
      </c>
      <c r="OH72" s="1">
        <f>NE72+NG72+NI72+NK72+NM72+NO72+NQ72+NS72</f>
        <v/>
      </c>
      <c r="OI72" s="1">
        <f>OG72+OH72</f>
        <v/>
      </c>
      <c r="OJ72" s="33">
        <f>OG72/(OG72+OH72)</f>
        <v/>
      </c>
      <c r="OK72" s="3">
        <f>1/OJ72</f>
        <v/>
      </c>
      <c r="OL72" s="1">
        <f>LI72</f>
        <v/>
      </c>
      <c r="OM72" s="79">
        <f>(OJ72*((OL72-1)*0.98))-((1-OJ72)*1)</f>
        <v/>
      </c>
      <c r="ON72" s="34">
        <f>IF(LR72&lt;0.9,0,IF(AND(LR72&gt;1.1),0,1))</f>
        <v/>
      </c>
      <c r="OO72" s="34">
        <f>IF(LS72&lt;0.9,0,IF(AND(LS72&gt;1.1),0,1))</f>
        <v/>
      </c>
      <c r="OP72" s="32">
        <f>IF(OI72&gt;99,1,0)</f>
        <v/>
      </c>
      <c r="OQ72" s="32">
        <f>IF(OM72&gt;0.0799,1,0)</f>
        <v/>
      </c>
      <c r="OR72" s="32">
        <f>IF(OM72&gt;OZ72,1,0)</f>
        <v/>
      </c>
      <c r="OS72" s="32">
        <f>OP72+OQ72+OR72+ON72+OO72</f>
        <v/>
      </c>
      <c r="OT72">
        <f>IF(OF72=5,"BackHome0-0",IF(AND(OS72=5),"BackAway0-0",""))</f>
        <v/>
      </c>
      <c r="OU72">
        <f>IF(OF72=5,KN72,IF(AND(OS72=5),KO72,""))</f>
        <v/>
      </c>
      <c r="OV72">
        <f>IF(OF72=5,"Match Odds",IF(AND(OS72=5),"Match Odds",""))</f>
        <v/>
      </c>
      <c r="OW72">
        <f>IF(OF72=5,KP72,IF(AND(OS72=5),KP72,""))</f>
        <v/>
      </c>
      <c r="OX72">
        <f>IF(OF72=5,"MATCH_ODDS",IF(AND(OS72=5),"MATCH_ODDS",""))</f>
        <v/>
      </c>
      <c r="OY72">
        <f>IF(OF72=5,"BACK",IF(AND(OS72=5),"BACK",""))</f>
        <v/>
      </c>
    </row>
    <row r="73" ht="16.5" customHeight="1" thickBot="1" thickTop="1">
      <c r="A73" s="2" t="n"/>
      <c r="KN73" s="1">
        <f>IF(INDEX(#REF!,MATCH('HT 0-0'!D73,#REF!,0))=INDEX(#REF!,MATCH('HT 0-0'!D73,#REF!,0)),INDEX(#REF!,MATCH('HT 0-0'!D73,#REF!,0)),"ERROR")</f>
        <v/>
      </c>
      <c r="KO73" s="1">
        <f>IF(INDEX(#REF!,MATCH('HT 0-0'!E73,#REF!,0))=INDEX(#REF!,MATCH('HT 0-0'!E73,#REF!,0)),INDEX(#REF!,MATCH('HT 0-0'!E73,#REF!,0)),"ERROR")</f>
        <v/>
      </c>
      <c r="KP73" s="1">
        <f>KN73&amp;" v "&amp;KO73</f>
        <v/>
      </c>
      <c r="KQ73">
        <f>B73&amp;"_"&amp;C73</f>
        <v/>
      </c>
      <c r="KR73" s="1">
        <f>IF((HW73/KK73)&lt;0.335,"G",IF((HW73/KK73)&gt;0.67,"R","A"))</f>
        <v/>
      </c>
      <c r="KS73" s="1">
        <f>IF((HX73/KK73)&lt;0.335,"G",IF((HX73/KK73)&gt;0.67,"R","A"))</f>
        <v/>
      </c>
      <c r="KT73" s="1">
        <f>IF((IH73/KK73)&lt;0.335,"G",IF((IH73/KK73)&gt;0.67,"R","A"))</f>
        <v/>
      </c>
      <c r="KU73" s="1">
        <f>IF((II73/KK73)&lt;0.335,"G",IF((II73/KK73)&gt;0.67,"R","A"))</f>
        <v/>
      </c>
      <c r="KV73" s="1">
        <f>IF((HZ73/KK73)&lt;0.335,"G",IF((HZ73/KK73)&gt;0.67,"R","A"))</f>
        <v/>
      </c>
      <c r="KW73" s="1">
        <f>IF((HY73/KK73)&lt;0.335,"G",IF((HY73/KK73)&gt;0.67,"R","A"))</f>
        <v/>
      </c>
      <c r="KX73" s="1">
        <f>IF((IK73/KK73)&lt;0.335,"G",IF((IK73/KK73)&gt;0.67,"R","A"))</f>
        <v/>
      </c>
      <c r="KY73" s="1">
        <f>IF((IJ73/KK73)&lt;0.335,"G",IF((IJ73/KK73)&gt;0.67,"R","A"))</f>
        <v/>
      </c>
      <c r="KZ73" s="1">
        <f>IF((HQ73/KK73)&lt;0.335,"G",IF((HQ73/KK73)&gt;0.67,"R","A"))</f>
        <v/>
      </c>
      <c r="LA73" s="1">
        <f>IF((IB73/KK73)&lt;0.335,"G",IF((IB73/KK73)&gt;0.67,"R","A"))</f>
        <v/>
      </c>
      <c r="LB73">
        <f>IF(LQ73="0-0",INDEX(Scrape!#REF!,MATCH('HT 0-0'!KP73,Scrape!$B:$B,0)),"")</f>
        <v/>
      </c>
      <c r="LC73">
        <f>IF(LQ73="0-0",INDEX(Scrape!$A:$A,MATCH('HT 0-0'!KP73,Scrape!$B:$B,0)),"")</f>
        <v/>
      </c>
      <c r="LD73">
        <f>IF(LQ73="0-0",INDEX(Scrape!$B:$B,MATCH('HT 0-0'!KP73,Scrape!$B:$B,0)),"")</f>
        <v/>
      </c>
      <c r="LE73">
        <f>IF(LQ73="0-0",INDEX(Scrape!$C:$C,MATCH('HT 0-0'!KP73,Scrape!$B:$B,0)),"")</f>
        <v/>
      </c>
      <c r="LF73">
        <f>IF(LQ73="0-0",INDEX(Scrape!$D:$D,MATCH('HT 0-0'!KP73,Scrape!$B:$B,0)),"")</f>
        <v/>
      </c>
      <c r="LG73">
        <f>IF(LQ73="0-0",INDEX(Scrape!$E:$E,MATCH('HT 0-0'!KP73,Scrape!$B:$B,0)),"")</f>
        <v/>
      </c>
      <c r="LH73">
        <f>IF(LQ73="0-0",INDEX(Scrape!$F:$F,MATCH('HT 0-0'!KP73,Scrape!$B:$B,0)),"")</f>
        <v/>
      </c>
      <c r="LI73">
        <f>IF(LQ73="0-0",INDEX(Scrape!$G:$G,MATCH('HT 0-0'!KP73,Scrape!$B:$B,0)),"")</f>
        <v/>
      </c>
      <c r="LJ73">
        <f>IF(LQ73="0-0",INDEX(Scrape!$H:$H,MATCH('HT 0-0'!KP73,Scrape!$B:$B,0)),"")</f>
        <v/>
      </c>
      <c r="LK73">
        <f>IF(LQ73="0-0",INDEX(Scrape!$I:$I,MATCH('HT 0-0'!KP73,Scrape!$B:$B,0)),"")</f>
        <v/>
      </c>
      <c r="LL73">
        <f>IF(LQ73="0-0",INDEX(Scrape!$J:$J,MATCH('HT 0-0'!KP73,Scrape!$B:$B,0)),"")</f>
        <v/>
      </c>
      <c r="LM73">
        <f>IF(LQ73="0-0",INDEX(Scrape!$K:$K,MATCH('HT 0-0'!KP73,Scrape!$B:$B,0)),"")</f>
        <v/>
      </c>
      <c r="LN73">
        <f>IF(LQ73="0-0",INDEX(Scrape!$L:$L,MATCH('HT 0-0'!KP73,Scrape!$B:$B,0)),"")</f>
        <v/>
      </c>
      <c r="LO73">
        <f>IF(LQ73="0-0",INDEX(Scrape!$M:$M,MATCH('HT 0-0'!KP73,Scrape!$B:$B,0)),"")</f>
        <v/>
      </c>
      <c r="LP73">
        <f>IF(LQ73="0-0",INDEX(Scrape!$N:$N,MATCH('HT 0-0'!KP73,Scrape!$B:$B,0)),"")</f>
        <v/>
      </c>
      <c r="LQ73">
        <f>INDEX(Scrape!$O:$O,MATCH('HT 0-0'!KP73,Scrape!$B:$B,0))</f>
        <v/>
      </c>
      <c r="LR73">
        <f>(1/LJ73)+(1/LI73)+(1/LH73)</f>
        <v/>
      </c>
      <c r="LS73">
        <f>(1/LG73)+(1/LF73)+(1/LE73)</f>
        <v/>
      </c>
      <c r="LT73" s="8">
        <f>IF(INDEX(#REF!,MATCH(KQ73,#REF!,0))=INDEX(#REF!,MATCH(KQ73,#REF!,0)),INDEX(#REF!,MATCH(KQ73,#REF!,0)),"ERROR")</f>
        <v/>
      </c>
      <c r="LU73" s="4">
        <f>IF(KR73="G",2,IF(KR73="R",0.5,IF(KR73="A",1)))</f>
        <v/>
      </c>
      <c r="LV73" s="4">
        <f>IF(KS73="G",0.5,IF(KS73="R",2,IF(KS73="A",1)))</f>
        <v/>
      </c>
      <c r="LW73" s="4">
        <f>IF(KT73="G",2,IF(KT73="R",0.5,IF(KT73="A",1)))</f>
        <v/>
      </c>
      <c r="LX73" s="4">
        <f>IF(KU73="G",0.5,IF(KU73="R",2,IF(KU73="A",1)))</f>
        <v/>
      </c>
      <c r="LY73" s="7">
        <f>(LK73*(LU73+LX73)+(LL73*(LU73+LX73)))</f>
        <v/>
      </c>
      <c r="LZ73" s="7">
        <f>(LN73*(LV73+LW73)+(LO73*(LV73+LW73)))</f>
        <v/>
      </c>
      <c r="MA73" s="11">
        <f>LY73-LZ73</f>
        <v/>
      </c>
      <c r="MB73" s="5">
        <f>MA73+2</f>
        <v/>
      </c>
      <c r="MC73" s="6">
        <f>MA73-2</f>
        <v/>
      </c>
      <c r="MD73" s="4">
        <f>LE73</f>
        <v/>
      </c>
      <c r="ME73" s="9">
        <f>IF(MD73=0,1000,MD73+0.75)</f>
        <v/>
      </c>
      <c r="MF73" s="10">
        <f>IF(MD73=0,0,MD73-0.75)</f>
        <v/>
      </c>
      <c r="MG73" s="4">
        <f>((LM73*(LU73+LX73))-((LP73*(LV73+LW73))))</f>
        <v/>
      </c>
      <c r="MH73" s="9">
        <f>MG73*1.2</f>
        <v/>
      </c>
      <c r="MI73" s="10">
        <f>MG73*0.8</f>
        <v/>
      </c>
      <c r="MJ73">
        <f>IFERROR(OT73,"")</f>
        <v/>
      </c>
      <c r="MK73">
        <f>IFERROR(OU73,"")</f>
        <v/>
      </c>
      <c r="ML73">
        <f>IFERROR(OV73,"")</f>
        <v/>
      </c>
      <c r="MM73">
        <f>IFERROR(OW73,"")</f>
        <v/>
      </c>
      <c r="MN73">
        <f>IFERROR(OX73,"")</f>
        <v/>
      </c>
      <c r="MO73">
        <f>IFERROR(OY73,"")</f>
        <v/>
      </c>
      <c r="MP73" s="1">
        <f>COUNTIFS(#REF!,LT73,#REF!,1,#REF!,"&gt;="&amp;MC73,#REF!,"&lt;="&amp;MB73,#REF!,"&lt;="&amp;ME73,#REF!,"&gt;="&amp;MF73,#REF!,"="&amp;KV73,#REF!,"="&amp;KX73)</f>
        <v/>
      </c>
      <c r="MQ73" s="1">
        <f>COUNTIFS(#REF!,LT73,#REF!,0,#REF!,"&gt;="&amp;MC73,#REF!,"&lt;="&amp;MB73,#REF!,"&lt;="&amp;ME73,#REF!,"&gt;="&amp;MF73,#REF!,"="&amp;KV73,#REF!,"="&amp;KX73)</f>
        <v/>
      </c>
      <c r="MR73" s="1">
        <f>COUNTIFS(#REF!,LT73,#REF!,1,#REF!,"&gt;="&amp;MC73,#REF!,"&lt;="&amp;MB73,#REF!,"&lt;="&amp;ME73,#REF!,"&gt;="&amp;MF73,#REF!,"="&amp;KW73,#REF!,"="&amp;KY73)</f>
        <v/>
      </c>
      <c r="MS73" s="1">
        <f>COUNTIFS(#REF!,LT73,#REF!,0,#REF!,"&gt;="&amp;MC73,#REF!,"&lt;="&amp;MB73,#REF!,"&lt;="&amp;ME73,#REF!,"&gt;="&amp;MF73,#REF!,"="&amp;KW73,#REF!,"="&amp;KY73)</f>
        <v/>
      </c>
      <c r="MT73" s="1">
        <f>COUNTIFS(#REF!,LT73,#REF!,1,#REF!,"&gt;="&amp;MI73,#REF!,"&lt;="&amp;MH73,#REF!,"&lt;="&amp;ME73,#REF!,"&gt;="&amp;MF73)</f>
        <v/>
      </c>
      <c r="MU73" s="1">
        <f>COUNTIFS(#REF!,LT73,#REF!,0,#REF!,"&gt;="&amp;MI73,#REF!,"&lt;="&amp;MH73,#REF!,"&lt;="&amp;ME73,#REF!,"&gt;="&amp;MF73)</f>
        <v/>
      </c>
      <c r="MV73" s="1">
        <f>COUNTIFS(#REF!,LT73,#REF!,1,#REF!,"&gt;="&amp;MI73,#REF!,"&lt;="&amp;MH73,#REF!,"="&amp;KZ73,#REF!,"="&amp;LA73,#REF!,"&lt;="&amp;ME73,#REF!,"&gt;="&amp;MF73)</f>
        <v/>
      </c>
      <c r="MW73" s="1">
        <f>COUNTIFS(#REF!,LT73,#REF!,0,#REF!,"&gt;="&amp;MI73,#REF!,"&lt;="&amp;MH73,#REF!,"="&amp;KZ73,#REF!,"="&amp;LA73,#REF!,"&lt;="&amp;ME73,#REF!,"&gt;="&amp;MF73)</f>
        <v/>
      </c>
      <c r="MX73" s="1">
        <f>COUNTIFS(#REF!,LT73,#REF!,1,#REF!,"&gt;="&amp;MC73,#REF!,"&lt;="&amp;MB73,#REF!,"&lt;="&amp;ME73,#REF!,"&gt;="&amp;MF73)</f>
        <v/>
      </c>
      <c r="MY73" s="1">
        <f>COUNTIFS(#REF!,LT73,#REF!,0,#REF!,"&gt;="&amp;MC73,#REF!,"&lt;="&amp;MB73,#REF!,"&lt;="&amp;ME73,#REF!,"&gt;="&amp;MF73)</f>
        <v/>
      </c>
      <c r="MZ73" s="1">
        <f>COUNTIFS(#REF!,LT73,#REF!,1,#REF!,"&lt;="&amp;ME73,#REF!,"&gt;="&amp;MF73,#REF!,"="&amp;KV73,#REF!,"="&amp;KX73)</f>
        <v/>
      </c>
      <c r="NA73" s="1">
        <f>COUNTIFS(#REF!,LT73,#REF!,0,#REF!,"&lt;="&amp;ME73,#REF!,"&gt;="&amp;MF73,#REF!,"="&amp;KV73,#REF!,"="&amp;KX73)</f>
        <v/>
      </c>
      <c r="NB73" s="1">
        <f>COUNTIFS(#REF!,LT73,#REF!,1,#REF!,"&lt;="&amp;ME73,#REF!,"&gt;="&amp;MF73,#REF!,"="&amp;KW73,#REF!,"="&amp;KY73)</f>
        <v/>
      </c>
      <c r="NC73" s="1">
        <f>COUNTIFS(#REF!,LT73,#REF!,0,#REF!,"&lt;="&amp;ME73,#REF!,"&gt;="&amp;MF73,#REF!,"="&amp;KW73,#REF!,"="&amp;KY73)</f>
        <v/>
      </c>
      <c r="ND73" s="1">
        <f>COUNTIFS(#REF!,LT73,#REF!,1,#REF!,"&gt;="&amp;MC73,#REF!,"&lt;="&amp;MB73,#REF!,"&lt;="&amp;ME73,#REF!,"&gt;="&amp;MF73,#REF!,"="&amp;KV73,#REF!,"="&amp;KX73)</f>
        <v/>
      </c>
      <c r="NE73" s="1">
        <f>COUNTIFS(#REF!,LT73,#REF!,0,#REF!,"&gt;="&amp;MC73,#REF!,"&lt;="&amp;MB73,#REF!,"&lt;="&amp;ME73,#REF!,"&gt;="&amp;MF73,#REF!,"="&amp;KV73,#REF!,"="&amp;KX73)</f>
        <v/>
      </c>
      <c r="NF73" s="1">
        <f>COUNTIFS(#REF!,LT73,#REF!,1,#REF!,"&gt;="&amp;MC73,#REF!,"&lt;="&amp;MB73,#REF!,"&lt;="&amp;ME73,#REF!,"&gt;="&amp;MF73,#REF!,"="&amp;KW73,#REF!,"="&amp;KY73)</f>
        <v/>
      </c>
      <c r="NG73" s="1">
        <f>COUNTIFS(#REF!,LT73,#REF!,0,#REF!,"&gt;="&amp;MC73,#REF!,"&lt;="&amp;MB73,#REF!,"&lt;="&amp;ME73,#REF!,"&gt;="&amp;MF73,#REF!,"="&amp;KW73,#REF!,"="&amp;KY73)</f>
        <v/>
      </c>
      <c r="NH73" s="1">
        <f>COUNTIFS(#REF!,LT73,#REF!,1,#REF!,"&gt;="&amp;MC73,#REF!,"&lt;="&amp;MB73,#REF!,"&lt;="&amp;ME73,#REF!,"&gt;="&amp;MF73,#REF!,"="&amp;KZ73,#REF!,"="&amp;LA73)</f>
        <v/>
      </c>
      <c r="NI73" s="1">
        <f>COUNTIFS(#REF!,LT73,#REF!,0,#REF!,"&gt;="&amp;MC73,#REF!,"&lt;="&amp;MB73,#REF!,"&lt;="&amp;ME73,#REF!,"&gt;="&amp;MF73,#REF!,"="&amp;KZ73,#REF!,"="&amp;LA73)</f>
        <v/>
      </c>
      <c r="NJ73" s="1">
        <f>COUNTIFS(#REF!,LT73,#REF!,1,#REF!,"&gt;="&amp;MI73,#REF!,"&lt;="&amp;MH73,#REF!,"&lt;="&amp;ME73,#REF!,"&gt;="&amp;MF73)</f>
        <v/>
      </c>
      <c r="NK73" s="1">
        <f>COUNTIFS(#REF!,LT73,#REF!,0,#REF!,"&gt;="&amp;MI73,#REF!,"&lt;="&amp;MH73,#REF!,"&lt;="&amp;ME73,#REF!,"&gt;="&amp;MF73)</f>
        <v/>
      </c>
      <c r="NL73" s="1">
        <f>COUNTIFS(#REF!,LT73,#REF!,1,#REF!,"&gt;="&amp;MI73,#REF!,"&lt;="&amp;MH73,#REF!,"="&amp;KZ73,#REF!,"="&amp;LA73,#REF!,"&lt;="&amp;ME73,#REF!,"&gt;="&amp;MF73)</f>
        <v/>
      </c>
      <c r="NM73" s="1">
        <f>COUNTIFS(#REF!,LT73,#REF!,0,#REF!,"&gt;="&amp;MI73,#REF!,"&lt;="&amp;MH73,#REF!,"="&amp;KZ73,#REF!,"="&amp;LA73,#REF!,"&lt;="&amp;ME73,#REF!,"&gt;="&amp;MF73)</f>
        <v/>
      </c>
      <c r="NN73" s="1">
        <f>COUNTIFS(#REF!,LT73,#REF!,1,#REF!,"&gt;="&amp;MC73,#REF!,"&lt;="&amp;MB73,#REF!,"&lt;="&amp;ME73,#REF!,"&gt;="&amp;MF73)</f>
        <v/>
      </c>
      <c r="NO73" s="1">
        <f>COUNTIFS(#REF!,LT73,#REF!,0,#REF!,"&gt;="&amp;MC73,#REF!,"&lt;="&amp;MB73,#REF!,"&lt;="&amp;ME73,#REF!,"&gt;="&amp;MF73)</f>
        <v/>
      </c>
      <c r="NP73" s="1">
        <f>COUNTIFS(#REF!,LT73,#REF!,1,#REF!,"&lt;="&amp;ME73,#REF!,"&gt;="&amp;MF73,#REF!,"="&amp;KV73,#REF!,"="&amp;KX73)</f>
        <v/>
      </c>
      <c r="NQ73" s="1">
        <f>COUNTIFS(#REF!,LT73,#REF!,0,#REF!,"&lt;="&amp;ME73,#REF!,"&gt;="&amp;MF73,#REF!,"="&amp;KV73,#REF!,"="&amp;KX73)</f>
        <v/>
      </c>
      <c r="NR73" s="1">
        <f>COUNTIFS(#REF!,LT73,#REF!,1,#REF!,"&lt;="&amp;ME73,#REF!,"&gt;="&amp;MF73,#REF!,"="&amp;KW73,#REF!,"="&amp;KY73)</f>
        <v/>
      </c>
      <c r="NS73" s="1">
        <f>COUNTIFS(#REF!,LT73,#REF!,0,#REF!,"&lt;="&amp;ME73,#REF!,"&gt;="&amp;MF73,#REF!,"="&amp;KW73,#REF!,"="&amp;KY73)</f>
        <v/>
      </c>
      <c r="NT73" s="1">
        <f>MP73+MR73+MT73+MV73+MX73+MZ73+NB73</f>
        <v/>
      </c>
      <c r="NU73" s="1">
        <f>MQ73+MS73+MU73+MW73+MY73+NA73+NC73</f>
        <v/>
      </c>
      <c r="NV73" s="1">
        <f>NT73+NU73</f>
        <v/>
      </c>
      <c r="NW73" s="33">
        <f>NT73/(NT73+NU73)</f>
        <v/>
      </c>
      <c r="NX73" s="3">
        <f>1/NW73</f>
        <v/>
      </c>
      <c r="NY73" s="1">
        <f>LH73</f>
        <v/>
      </c>
      <c r="NZ73" s="79">
        <f>(NW73*((NY73-1)*0.98))-((1-NW73)*1)</f>
        <v/>
      </c>
      <c r="OA73" s="34">
        <f>IF(LR73&lt;0.9,0,IF(AND(LR73&gt;1.1),0,1))</f>
        <v/>
      </c>
      <c r="OB73" s="34">
        <f>IF(LS73&lt;0.9,0,IF(AND(LS73&gt;1.1),0,1))</f>
        <v/>
      </c>
      <c r="OC73" s="32">
        <f>IF(NV73&gt;99,1,0)</f>
        <v/>
      </c>
      <c r="OD73" s="32">
        <f>IF(NZ73&gt;0.0799,1,0)</f>
        <v/>
      </c>
      <c r="OE73" s="32">
        <f>IF(NZ73&gt;OM73,1,0)</f>
        <v/>
      </c>
      <c r="OF73" s="32">
        <f>OC73+OD73+OE73+OA73+OB73</f>
        <v/>
      </c>
      <c r="OG73" s="1">
        <f>ND73+NF73+NH73+NJ73+NL73+NN73+NP73+NR73</f>
        <v/>
      </c>
      <c r="OH73" s="1">
        <f>NE73+NG73+NI73+NK73+NM73+NO73+NQ73+NS73</f>
        <v/>
      </c>
      <c r="OI73" s="1">
        <f>OG73+OH73</f>
        <v/>
      </c>
      <c r="OJ73" s="33">
        <f>OG73/(OG73+OH73)</f>
        <v/>
      </c>
      <c r="OK73" s="3">
        <f>1/OJ73</f>
        <v/>
      </c>
      <c r="OL73" s="1">
        <f>LI73</f>
        <v/>
      </c>
      <c r="OM73" s="79">
        <f>(OJ73*((OL73-1)*0.98))-((1-OJ73)*1)</f>
        <v/>
      </c>
      <c r="ON73" s="34">
        <f>IF(LR73&lt;0.9,0,IF(AND(LR73&gt;1.1),0,1))</f>
        <v/>
      </c>
      <c r="OO73" s="34">
        <f>IF(LS73&lt;0.9,0,IF(AND(LS73&gt;1.1),0,1))</f>
        <v/>
      </c>
      <c r="OP73" s="32">
        <f>IF(OI73&gt;99,1,0)</f>
        <v/>
      </c>
      <c r="OQ73" s="32">
        <f>IF(OM73&gt;0.0799,1,0)</f>
        <v/>
      </c>
      <c r="OR73" s="32">
        <f>IF(OM73&gt;OZ73,1,0)</f>
        <v/>
      </c>
      <c r="OS73" s="32">
        <f>OP73+OQ73+OR73+ON73+OO73</f>
        <v/>
      </c>
      <c r="OT73">
        <f>IF(OF73=5,"BackHome0-0",IF(AND(OS73=5),"BackAway0-0",""))</f>
        <v/>
      </c>
      <c r="OU73">
        <f>IF(OF73=5,KN73,IF(AND(OS73=5),KO73,""))</f>
        <v/>
      </c>
      <c r="OV73">
        <f>IF(OF73=5,"Match Odds",IF(AND(OS73=5),"Match Odds",""))</f>
        <v/>
      </c>
      <c r="OW73">
        <f>IF(OF73=5,KP73,IF(AND(OS73=5),KP73,""))</f>
        <v/>
      </c>
      <c r="OX73">
        <f>IF(OF73=5,"MATCH_ODDS",IF(AND(OS73=5),"MATCH_ODDS",""))</f>
        <v/>
      </c>
      <c r="OY73">
        <f>IF(OF73=5,"BACK",IF(AND(OS73=5),"BACK",""))</f>
        <v/>
      </c>
    </row>
    <row r="74" ht="16.5" customHeight="1" thickBot="1" thickTop="1">
      <c r="A74" s="2" t="n"/>
      <c r="KN74" s="1">
        <f>IF(INDEX(#REF!,MATCH('HT 0-0'!D74,#REF!,0))=INDEX(#REF!,MATCH('HT 0-0'!D74,#REF!,0)),INDEX(#REF!,MATCH('HT 0-0'!D74,#REF!,0)),"ERROR")</f>
        <v/>
      </c>
      <c r="KO74" s="1">
        <f>IF(INDEX(#REF!,MATCH('HT 0-0'!E74,#REF!,0))=INDEX(#REF!,MATCH('HT 0-0'!E74,#REF!,0)),INDEX(#REF!,MATCH('HT 0-0'!E74,#REF!,0)),"ERROR")</f>
        <v/>
      </c>
      <c r="KP74" s="1">
        <f>KN74&amp;" v "&amp;KO74</f>
        <v/>
      </c>
      <c r="KQ74">
        <f>B74&amp;"_"&amp;C74</f>
        <v/>
      </c>
      <c r="KR74" s="1">
        <f>IF((HW74/KK74)&lt;0.335,"G",IF((HW74/KK74)&gt;0.67,"R","A"))</f>
        <v/>
      </c>
      <c r="KS74" s="1">
        <f>IF((HX74/KK74)&lt;0.335,"G",IF((HX74/KK74)&gt;0.67,"R","A"))</f>
        <v/>
      </c>
      <c r="KT74" s="1">
        <f>IF((IH74/KK74)&lt;0.335,"G",IF((IH74/KK74)&gt;0.67,"R","A"))</f>
        <v/>
      </c>
      <c r="KU74" s="1">
        <f>IF((II74/KK74)&lt;0.335,"G",IF((II74/KK74)&gt;0.67,"R","A"))</f>
        <v/>
      </c>
      <c r="KV74" s="1">
        <f>IF((HZ74/KK74)&lt;0.335,"G",IF((HZ74/KK74)&gt;0.67,"R","A"))</f>
        <v/>
      </c>
      <c r="KW74" s="1">
        <f>IF((HY74/KK74)&lt;0.335,"G",IF((HY74/KK74)&gt;0.67,"R","A"))</f>
        <v/>
      </c>
      <c r="KX74" s="1">
        <f>IF((IK74/KK74)&lt;0.335,"G",IF((IK74/KK74)&gt;0.67,"R","A"))</f>
        <v/>
      </c>
      <c r="KY74" s="1">
        <f>IF((IJ74/KK74)&lt;0.335,"G",IF((IJ74/KK74)&gt;0.67,"R","A"))</f>
        <v/>
      </c>
      <c r="KZ74" s="1">
        <f>IF((HQ74/KK74)&lt;0.335,"G",IF((HQ74/KK74)&gt;0.67,"R","A"))</f>
        <v/>
      </c>
      <c r="LA74" s="1">
        <f>IF((IB74/KK74)&lt;0.335,"G",IF((IB74/KK74)&gt;0.67,"R","A"))</f>
        <v/>
      </c>
      <c r="LB74">
        <f>IF(LQ74="0-0",INDEX(Scrape!#REF!,MATCH('HT 0-0'!KP74,Scrape!$B:$B,0)),"")</f>
        <v/>
      </c>
      <c r="LC74">
        <f>IF(LQ74="0-0",INDEX(Scrape!$A:$A,MATCH('HT 0-0'!KP74,Scrape!$B:$B,0)),"")</f>
        <v/>
      </c>
      <c r="LD74">
        <f>IF(LQ74="0-0",INDEX(Scrape!$B:$B,MATCH('HT 0-0'!KP74,Scrape!$B:$B,0)),"")</f>
        <v/>
      </c>
      <c r="LE74">
        <f>IF(LQ74="0-0",INDEX(Scrape!$C:$C,MATCH('HT 0-0'!KP74,Scrape!$B:$B,0)),"")</f>
        <v/>
      </c>
      <c r="LF74">
        <f>IF(LQ74="0-0",INDEX(Scrape!$D:$D,MATCH('HT 0-0'!KP74,Scrape!$B:$B,0)),"")</f>
        <v/>
      </c>
      <c r="LG74">
        <f>IF(LQ74="0-0",INDEX(Scrape!$E:$E,MATCH('HT 0-0'!KP74,Scrape!$B:$B,0)),"")</f>
        <v/>
      </c>
      <c r="LH74">
        <f>IF(LQ74="0-0",INDEX(Scrape!$F:$F,MATCH('HT 0-0'!KP74,Scrape!$B:$B,0)),"")</f>
        <v/>
      </c>
      <c r="LI74">
        <f>IF(LQ74="0-0",INDEX(Scrape!$G:$G,MATCH('HT 0-0'!KP74,Scrape!$B:$B,0)),"")</f>
        <v/>
      </c>
      <c r="LJ74">
        <f>IF(LQ74="0-0",INDEX(Scrape!$H:$H,MATCH('HT 0-0'!KP74,Scrape!$B:$B,0)),"")</f>
        <v/>
      </c>
      <c r="LK74">
        <f>IF(LQ74="0-0",INDEX(Scrape!$I:$I,MATCH('HT 0-0'!KP74,Scrape!$B:$B,0)),"")</f>
        <v/>
      </c>
      <c r="LL74">
        <f>IF(LQ74="0-0",INDEX(Scrape!$J:$J,MATCH('HT 0-0'!KP74,Scrape!$B:$B,0)),"")</f>
        <v/>
      </c>
      <c r="LM74">
        <f>IF(LQ74="0-0",INDEX(Scrape!$K:$K,MATCH('HT 0-0'!KP74,Scrape!$B:$B,0)),"")</f>
        <v/>
      </c>
      <c r="LN74">
        <f>IF(LQ74="0-0",INDEX(Scrape!$L:$L,MATCH('HT 0-0'!KP74,Scrape!$B:$B,0)),"")</f>
        <v/>
      </c>
      <c r="LO74">
        <f>IF(LQ74="0-0",INDEX(Scrape!$M:$M,MATCH('HT 0-0'!KP74,Scrape!$B:$B,0)),"")</f>
        <v/>
      </c>
      <c r="LP74">
        <f>IF(LQ74="0-0",INDEX(Scrape!$N:$N,MATCH('HT 0-0'!KP74,Scrape!$B:$B,0)),"")</f>
        <v/>
      </c>
      <c r="LQ74">
        <f>INDEX(Scrape!$O:$O,MATCH('HT 0-0'!KP74,Scrape!$B:$B,0))</f>
        <v/>
      </c>
      <c r="LR74">
        <f>(1/LJ74)+(1/LI74)+(1/LH74)</f>
        <v/>
      </c>
      <c r="LS74">
        <f>(1/LG74)+(1/LF74)+(1/LE74)</f>
        <v/>
      </c>
      <c r="LT74" s="8">
        <f>IF(INDEX(#REF!,MATCH(KQ74,#REF!,0))=INDEX(#REF!,MATCH(KQ74,#REF!,0)),INDEX(#REF!,MATCH(KQ74,#REF!,0)),"ERROR")</f>
        <v/>
      </c>
      <c r="LU74" s="4">
        <f>IF(KR74="G",2,IF(KR74="R",0.5,IF(KR74="A",1)))</f>
        <v/>
      </c>
      <c r="LV74" s="4">
        <f>IF(KS74="G",0.5,IF(KS74="R",2,IF(KS74="A",1)))</f>
        <v/>
      </c>
      <c r="LW74" s="4">
        <f>IF(KT74="G",2,IF(KT74="R",0.5,IF(KT74="A",1)))</f>
        <v/>
      </c>
      <c r="LX74" s="4">
        <f>IF(KU74="G",0.5,IF(KU74="R",2,IF(KU74="A",1)))</f>
        <v/>
      </c>
      <c r="LY74" s="7">
        <f>(LK74*(LU74+LX74)+(LL74*(LU74+LX74)))</f>
        <v/>
      </c>
      <c r="LZ74" s="7">
        <f>(LN74*(LV74+LW74)+(LO74*(LV74+LW74)))</f>
        <v/>
      </c>
      <c r="MA74" s="11">
        <f>LY74-LZ74</f>
        <v/>
      </c>
      <c r="MB74" s="5">
        <f>MA74+2</f>
        <v/>
      </c>
      <c r="MC74" s="6">
        <f>MA74-2</f>
        <v/>
      </c>
      <c r="MD74" s="4">
        <f>LE74</f>
        <v/>
      </c>
      <c r="ME74" s="9">
        <f>IF(MD74=0,1000,MD74+0.75)</f>
        <v/>
      </c>
      <c r="MF74" s="10">
        <f>IF(MD74=0,0,MD74-0.75)</f>
        <v/>
      </c>
      <c r="MG74" s="4">
        <f>((LM74*(LU74+LX74))-((LP74*(LV74+LW74))))</f>
        <v/>
      </c>
      <c r="MH74" s="9">
        <f>MG74*1.2</f>
        <v/>
      </c>
      <c r="MI74" s="10">
        <f>MG74*0.8</f>
        <v/>
      </c>
      <c r="MJ74">
        <f>IFERROR(OT74,"")</f>
        <v/>
      </c>
      <c r="MK74">
        <f>IFERROR(OU74,"")</f>
        <v/>
      </c>
      <c r="ML74">
        <f>IFERROR(OV74,"")</f>
        <v/>
      </c>
      <c r="MM74">
        <f>IFERROR(OW74,"")</f>
        <v/>
      </c>
      <c r="MN74">
        <f>IFERROR(OX74,"")</f>
        <v/>
      </c>
      <c r="MO74">
        <f>IFERROR(OY74,"")</f>
        <v/>
      </c>
      <c r="MP74" s="1">
        <f>COUNTIFS(#REF!,LT74,#REF!,1,#REF!,"&gt;="&amp;MC74,#REF!,"&lt;="&amp;MB74,#REF!,"&lt;="&amp;ME74,#REF!,"&gt;="&amp;MF74,#REF!,"="&amp;KV74,#REF!,"="&amp;KX74)</f>
        <v/>
      </c>
      <c r="MQ74" s="1">
        <f>COUNTIFS(#REF!,LT74,#REF!,0,#REF!,"&gt;="&amp;MC74,#REF!,"&lt;="&amp;MB74,#REF!,"&lt;="&amp;ME74,#REF!,"&gt;="&amp;MF74,#REF!,"="&amp;KV74,#REF!,"="&amp;KX74)</f>
        <v/>
      </c>
      <c r="MR74" s="1">
        <f>COUNTIFS(#REF!,LT74,#REF!,1,#REF!,"&gt;="&amp;MC74,#REF!,"&lt;="&amp;MB74,#REF!,"&lt;="&amp;ME74,#REF!,"&gt;="&amp;MF74,#REF!,"="&amp;KW74,#REF!,"="&amp;KY74)</f>
        <v/>
      </c>
      <c r="MS74" s="1">
        <f>COUNTIFS(#REF!,LT74,#REF!,0,#REF!,"&gt;="&amp;MC74,#REF!,"&lt;="&amp;MB74,#REF!,"&lt;="&amp;ME74,#REF!,"&gt;="&amp;MF74,#REF!,"="&amp;KW74,#REF!,"="&amp;KY74)</f>
        <v/>
      </c>
      <c r="MT74" s="1">
        <f>COUNTIFS(#REF!,LT74,#REF!,1,#REF!,"&gt;="&amp;MI74,#REF!,"&lt;="&amp;MH74,#REF!,"&lt;="&amp;ME74,#REF!,"&gt;="&amp;MF74)</f>
        <v/>
      </c>
      <c r="MU74" s="1">
        <f>COUNTIFS(#REF!,LT74,#REF!,0,#REF!,"&gt;="&amp;MI74,#REF!,"&lt;="&amp;MH74,#REF!,"&lt;="&amp;ME74,#REF!,"&gt;="&amp;MF74)</f>
        <v/>
      </c>
      <c r="MV74" s="1">
        <f>COUNTIFS(#REF!,LT74,#REF!,1,#REF!,"&gt;="&amp;MI74,#REF!,"&lt;="&amp;MH74,#REF!,"="&amp;KZ74,#REF!,"="&amp;LA74,#REF!,"&lt;="&amp;ME74,#REF!,"&gt;="&amp;MF74)</f>
        <v/>
      </c>
      <c r="MW74" s="1">
        <f>COUNTIFS(#REF!,LT74,#REF!,0,#REF!,"&gt;="&amp;MI74,#REF!,"&lt;="&amp;MH74,#REF!,"="&amp;KZ74,#REF!,"="&amp;LA74,#REF!,"&lt;="&amp;ME74,#REF!,"&gt;="&amp;MF74)</f>
        <v/>
      </c>
      <c r="MX74" s="1">
        <f>COUNTIFS(#REF!,LT74,#REF!,1,#REF!,"&gt;="&amp;MC74,#REF!,"&lt;="&amp;MB74,#REF!,"&lt;="&amp;ME74,#REF!,"&gt;="&amp;MF74)</f>
        <v/>
      </c>
      <c r="MY74" s="1">
        <f>COUNTIFS(#REF!,LT74,#REF!,0,#REF!,"&gt;="&amp;MC74,#REF!,"&lt;="&amp;MB74,#REF!,"&lt;="&amp;ME74,#REF!,"&gt;="&amp;MF74)</f>
        <v/>
      </c>
      <c r="MZ74" s="1">
        <f>COUNTIFS(#REF!,LT74,#REF!,1,#REF!,"&lt;="&amp;ME74,#REF!,"&gt;="&amp;MF74,#REF!,"="&amp;KV74,#REF!,"="&amp;KX74)</f>
        <v/>
      </c>
      <c r="NA74" s="1">
        <f>COUNTIFS(#REF!,LT74,#REF!,0,#REF!,"&lt;="&amp;ME74,#REF!,"&gt;="&amp;MF74,#REF!,"="&amp;KV74,#REF!,"="&amp;KX74)</f>
        <v/>
      </c>
      <c r="NB74" s="1">
        <f>COUNTIFS(#REF!,LT74,#REF!,1,#REF!,"&lt;="&amp;ME74,#REF!,"&gt;="&amp;MF74,#REF!,"="&amp;KW74,#REF!,"="&amp;KY74)</f>
        <v/>
      </c>
      <c r="NC74" s="1">
        <f>COUNTIFS(#REF!,LT74,#REF!,0,#REF!,"&lt;="&amp;ME74,#REF!,"&gt;="&amp;MF74,#REF!,"="&amp;KW74,#REF!,"="&amp;KY74)</f>
        <v/>
      </c>
      <c r="ND74" s="1">
        <f>COUNTIFS(#REF!,LT74,#REF!,1,#REF!,"&gt;="&amp;MC74,#REF!,"&lt;="&amp;MB74,#REF!,"&lt;="&amp;ME74,#REF!,"&gt;="&amp;MF74,#REF!,"="&amp;KV74,#REF!,"="&amp;KX74)</f>
        <v/>
      </c>
      <c r="NE74" s="1">
        <f>COUNTIFS(#REF!,LT74,#REF!,0,#REF!,"&gt;="&amp;MC74,#REF!,"&lt;="&amp;MB74,#REF!,"&lt;="&amp;ME74,#REF!,"&gt;="&amp;MF74,#REF!,"="&amp;KV74,#REF!,"="&amp;KX74)</f>
        <v/>
      </c>
      <c r="NF74" s="1">
        <f>COUNTIFS(#REF!,LT74,#REF!,1,#REF!,"&gt;="&amp;MC74,#REF!,"&lt;="&amp;MB74,#REF!,"&lt;="&amp;ME74,#REF!,"&gt;="&amp;MF74,#REF!,"="&amp;KW74,#REF!,"="&amp;KY74)</f>
        <v/>
      </c>
      <c r="NG74" s="1">
        <f>COUNTIFS(#REF!,LT74,#REF!,0,#REF!,"&gt;="&amp;MC74,#REF!,"&lt;="&amp;MB74,#REF!,"&lt;="&amp;ME74,#REF!,"&gt;="&amp;MF74,#REF!,"="&amp;KW74,#REF!,"="&amp;KY74)</f>
        <v/>
      </c>
      <c r="NH74" s="1">
        <f>COUNTIFS(#REF!,LT74,#REF!,1,#REF!,"&gt;="&amp;MC74,#REF!,"&lt;="&amp;MB74,#REF!,"&lt;="&amp;ME74,#REF!,"&gt;="&amp;MF74,#REF!,"="&amp;KZ74,#REF!,"="&amp;LA74)</f>
        <v/>
      </c>
      <c r="NI74" s="1">
        <f>COUNTIFS(#REF!,LT74,#REF!,0,#REF!,"&gt;="&amp;MC74,#REF!,"&lt;="&amp;MB74,#REF!,"&lt;="&amp;ME74,#REF!,"&gt;="&amp;MF74,#REF!,"="&amp;KZ74,#REF!,"="&amp;LA74)</f>
        <v/>
      </c>
      <c r="NJ74" s="1">
        <f>COUNTIFS(#REF!,LT74,#REF!,1,#REF!,"&gt;="&amp;MI74,#REF!,"&lt;="&amp;MH74,#REF!,"&lt;="&amp;ME74,#REF!,"&gt;="&amp;MF74)</f>
        <v/>
      </c>
      <c r="NK74" s="1">
        <f>COUNTIFS(#REF!,LT74,#REF!,0,#REF!,"&gt;="&amp;MI74,#REF!,"&lt;="&amp;MH74,#REF!,"&lt;="&amp;ME74,#REF!,"&gt;="&amp;MF74)</f>
        <v/>
      </c>
      <c r="NL74" s="1">
        <f>COUNTIFS(#REF!,LT74,#REF!,1,#REF!,"&gt;="&amp;MI74,#REF!,"&lt;="&amp;MH74,#REF!,"="&amp;KZ74,#REF!,"="&amp;LA74,#REF!,"&lt;="&amp;ME74,#REF!,"&gt;="&amp;MF74)</f>
        <v/>
      </c>
      <c r="NM74" s="1">
        <f>COUNTIFS(#REF!,LT74,#REF!,0,#REF!,"&gt;="&amp;MI74,#REF!,"&lt;="&amp;MH74,#REF!,"="&amp;KZ74,#REF!,"="&amp;LA74,#REF!,"&lt;="&amp;ME74,#REF!,"&gt;="&amp;MF74)</f>
        <v/>
      </c>
      <c r="NN74" s="1">
        <f>COUNTIFS(#REF!,LT74,#REF!,1,#REF!,"&gt;="&amp;MC74,#REF!,"&lt;="&amp;MB74,#REF!,"&lt;="&amp;ME74,#REF!,"&gt;="&amp;MF74)</f>
        <v/>
      </c>
      <c r="NO74" s="1">
        <f>COUNTIFS(#REF!,LT74,#REF!,0,#REF!,"&gt;="&amp;MC74,#REF!,"&lt;="&amp;MB74,#REF!,"&lt;="&amp;ME74,#REF!,"&gt;="&amp;MF74)</f>
        <v/>
      </c>
      <c r="NP74" s="1">
        <f>COUNTIFS(#REF!,LT74,#REF!,1,#REF!,"&lt;="&amp;ME74,#REF!,"&gt;="&amp;MF74,#REF!,"="&amp;KV74,#REF!,"="&amp;KX74)</f>
        <v/>
      </c>
      <c r="NQ74" s="1">
        <f>COUNTIFS(#REF!,LT74,#REF!,0,#REF!,"&lt;="&amp;ME74,#REF!,"&gt;="&amp;MF74,#REF!,"="&amp;KV74,#REF!,"="&amp;KX74)</f>
        <v/>
      </c>
      <c r="NR74" s="1">
        <f>COUNTIFS(#REF!,LT74,#REF!,1,#REF!,"&lt;="&amp;ME74,#REF!,"&gt;="&amp;MF74,#REF!,"="&amp;KW74,#REF!,"="&amp;KY74)</f>
        <v/>
      </c>
      <c r="NS74" s="1">
        <f>COUNTIFS(#REF!,LT74,#REF!,0,#REF!,"&lt;="&amp;ME74,#REF!,"&gt;="&amp;MF74,#REF!,"="&amp;KW74,#REF!,"="&amp;KY74)</f>
        <v/>
      </c>
      <c r="NT74" s="1">
        <f>MP74+MR74+MT74+MV74+MX74+MZ74+NB74</f>
        <v/>
      </c>
      <c r="NU74" s="1">
        <f>MQ74+MS74+MU74+MW74+MY74+NA74+NC74</f>
        <v/>
      </c>
      <c r="NV74" s="1">
        <f>NT74+NU74</f>
        <v/>
      </c>
      <c r="NW74" s="33">
        <f>NT74/(NT74+NU74)</f>
        <v/>
      </c>
      <c r="NX74" s="3">
        <f>1/NW74</f>
        <v/>
      </c>
      <c r="NY74" s="1">
        <f>LH74</f>
        <v/>
      </c>
      <c r="NZ74" s="79">
        <f>(NW74*((NY74-1)*0.98))-((1-NW74)*1)</f>
        <v/>
      </c>
      <c r="OA74" s="34">
        <f>IF(LR74&lt;0.9,0,IF(AND(LR74&gt;1.1),0,1))</f>
        <v/>
      </c>
      <c r="OB74" s="34">
        <f>IF(LS74&lt;0.9,0,IF(AND(LS74&gt;1.1),0,1))</f>
        <v/>
      </c>
      <c r="OC74" s="32">
        <f>IF(NV74&gt;99,1,0)</f>
        <v/>
      </c>
      <c r="OD74" s="32">
        <f>IF(NZ74&gt;0.0799,1,0)</f>
        <v/>
      </c>
      <c r="OE74" s="32">
        <f>IF(NZ74&gt;OM74,1,0)</f>
        <v/>
      </c>
      <c r="OF74" s="32">
        <f>OC74+OD74+OE74+OA74+OB74</f>
        <v/>
      </c>
      <c r="OG74" s="1">
        <f>ND74+NF74+NH74+NJ74+NL74+NN74+NP74+NR74</f>
        <v/>
      </c>
      <c r="OH74" s="1">
        <f>NE74+NG74+NI74+NK74+NM74+NO74+NQ74+NS74</f>
        <v/>
      </c>
      <c r="OI74" s="1">
        <f>OG74+OH74</f>
        <v/>
      </c>
      <c r="OJ74" s="33">
        <f>OG74/(OG74+OH74)</f>
        <v/>
      </c>
      <c r="OK74" s="3">
        <f>1/OJ74</f>
        <v/>
      </c>
      <c r="OL74" s="1">
        <f>LI74</f>
        <v/>
      </c>
      <c r="OM74" s="79">
        <f>(OJ74*((OL74-1)*0.98))-((1-OJ74)*1)</f>
        <v/>
      </c>
      <c r="ON74" s="34">
        <f>IF(LR74&lt;0.9,0,IF(AND(LR74&gt;1.1),0,1))</f>
        <v/>
      </c>
      <c r="OO74" s="34">
        <f>IF(LS74&lt;0.9,0,IF(AND(LS74&gt;1.1),0,1))</f>
        <v/>
      </c>
      <c r="OP74" s="32">
        <f>IF(OI74&gt;99,1,0)</f>
        <v/>
      </c>
      <c r="OQ74" s="32">
        <f>IF(OM74&gt;0.0799,1,0)</f>
        <v/>
      </c>
      <c r="OR74" s="32">
        <f>IF(OM74&gt;OZ74,1,0)</f>
        <v/>
      </c>
      <c r="OS74" s="32">
        <f>OP74+OQ74+OR74+ON74+OO74</f>
        <v/>
      </c>
      <c r="OT74">
        <f>IF(OF74=5,"BackHome0-0",IF(AND(OS74=5),"BackAway0-0",""))</f>
        <v/>
      </c>
      <c r="OU74">
        <f>IF(OF74=5,KN74,IF(AND(OS74=5),KO74,""))</f>
        <v/>
      </c>
      <c r="OV74">
        <f>IF(OF74=5,"Match Odds",IF(AND(OS74=5),"Match Odds",""))</f>
        <v/>
      </c>
      <c r="OW74">
        <f>IF(OF74=5,KP74,IF(AND(OS74=5),KP74,""))</f>
        <v/>
      </c>
      <c r="OX74">
        <f>IF(OF74=5,"MATCH_ODDS",IF(AND(OS74=5),"MATCH_ODDS",""))</f>
        <v/>
      </c>
      <c r="OY74">
        <f>IF(OF74=5,"BACK",IF(AND(OS74=5),"BACK",""))</f>
        <v/>
      </c>
    </row>
    <row r="75" ht="15" customHeight="1" thickBot="1" thickTop="1">
      <c r="A75" s="2" t="n"/>
      <c r="KN75" s="1">
        <f>IF(INDEX(#REF!,MATCH('HT 0-0'!D75,#REF!,0))=INDEX(#REF!,MATCH('HT 0-0'!D75,#REF!,0)),INDEX(#REF!,MATCH('HT 0-0'!D75,#REF!,0)),"ERROR")</f>
        <v/>
      </c>
      <c r="KO75" s="1">
        <f>IF(INDEX(#REF!,MATCH('HT 0-0'!E75,#REF!,0))=INDEX(#REF!,MATCH('HT 0-0'!E75,#REF!,0)),INDEX(#REF!,MATCH('HT 0-0'!E75,#REF!,0)),"ERROR")</f>
        <v/>
      </c>
      <c r="KP75" s="1">
        <f>KN75&amp;" v "&amp;KO75</f>
        <v/>
      </c>
      <c r="KQ75">
        <f>B75&amp;"_"&amp;C75</f>
        <v/>
      </c>
      <c r="KR75" s="1">
        <f>IF((HW75/KK75)&lt;0.335,"G",IF((HW75/KK75)&gt;0.67,"R","A"))</f>
        <v/>
      </c>
      <c r="KS75" s="1">
        <f>IF((HX75/KK75)&lt;0.335,"G",IF((HX75/KK75)&gt;0.67,"R","A"))</f>
        <v/>
      </c>
      <c r="KT75" s="1">
        <f>IF((IH75/KK75)&lt;0.335,"G",IF((IH75/KK75)&gt;0.67,"R","A"))</f>
        <v/>
      </c>
      <c r="KU75" s="1">
        <f>IF((II75/KK75)&lt;0.335,"G",IF((II75/KK75)&gt;0.67,"R","A"))</f>
        <v/>
      </c>
      <c r="KV75" s="1">
        <f>IF((HZ75/KK75)&lt;0.335,"G",IF((HZ75/KK75)&gt;0.67,"R","A"))</f>
        <v/>
      </c>
      <c r="KW75" s="1">
        <f>IF((HY75/KK75)&lt;0.335,"G",IF((HY75/KK75)&gt;0.67,"R","A"))</f>
        <v/>
      </c>
      <c r="KX75" s="1">
        <f>IF((IK75/KK75)&lt;0.335,"G",IF((IK75/KK75)&gt;0.67,"R","A"))</f>
        <v/>
      </c>
      <c r="KY75" s="1">
        <f>IF((IJ75/KK75)&lt;0.335,"G",IF((IJ75/KK75)&gt;0.67,"R","A"))</f>
        <v/>
      </c>
      <c r="KZ75" s="1">
        <f>IF((HQ75/KK75)&lt;0.335,"G",IF((HQ75/KK75)&gt;0.67,"R","A"))</f>
        <v/>
      </c>
      <c r="LA75" s="1">
        <f>IF((IB75/KK75)&lt;0.335,"G",IF((IB75/KK75)&gt;0.67,"R","A"))</f>
        <v/>
      </c>
      <c r="LB75">
        <f>IF(LQ75="0-0",INDEX(Scrape!#REF!,MATCH('HT 0-0'!KP75,Scrape!$B:$B,0)),"")</f>
        <v/>
      </c>
      <c r="LC75">
        <f>IF(LQ75="0-0",INDEX(Scrape!$A:$A,MATCH('HT 0-0'!KP75,Scrape!$B:$B,0)),"")</f>
        <v/>
      </c>
      <c r="LD75">
        <f>IF(LQ75="0-0",INDEX(Scrape!$B:$B,MATCH('HT 0-0'!KP75,Scrape!$B:$B,0)),"")</f>
        <v/>
      </c>
      <c r="LE75">
        <f>IF(LQ75="0-0",INDEX(Scrape!$C:$C,MATCH('HT 0-0'!KP75,Scrape!$B:$B,0)),"")</f>
        <v/>
      </c>
      <c r="LF75">
        <f>IF(LQ75="0-0",INDEX(Scrape!$D:$D,MATCH('HT 0-0'!KP75,Scrape!$B:$B,0)),"")</f>
        <v/>
      </c>
      <c r="LG75">
        <f>IF(LQ75="0-0",INDEX(Scrape!$E:$E,MATCH('HT 0-0'!KP75,Scrape!$B:$B,0)),"")</f>
        <v/>
      </c>
      <c r="LH75">
        <f>IF(LQ75="0-0",INDEX(Scrape!$F:$F,MATCH('HT 0-0'!KP75,Scrape!$B:$B,0)),"")</f>
        <v/>
      </c>
      <c r="LI75">
        <f>IF(LQ75="0-0",INDEX(Scrape!$G:$G,MATCH('HT 0-0'!KP75,Scrape!$B:$B,0)),"")</f>
        <v/>
      </c>
      <c r="LJ75">
        <f>IF(LQ75="0-0",INDEX(Scrape!$H:$H,MATCH('HT 0-0'!KP75,Scrape!$B:$B,0)),"")</f>
        <v/>
      </c>
      <c r="LK75">
        <f>IF(LQ75="0-0",INDEX(Scrape!$I:$I,MATCH('HT 0-0'!KP75,Scrape!$B:$B,0)),"")</f>
        <v/>
      </c>
      <c r="LL75">
        <f>IF(LQ75="0-0",INDEX(Scrape!$J:$J,MATCH('HT 0-0'!KP75,Scrape!$B:$B,0)),"")</f>
        <v/>
      </c>
      <c r="LM75">
        <f>IF(LQ75="0-0",INDEX(Scrape!$K:$K,MATCH('HT 0-0'!KP75,Scrape!$B:$B,0)),"")</f>
        <v/>
      </c>
      <c r="LN75">
        <f>IF(LQ75="0-0",INDEX(Scrape!$L:$L,MATCH('HT 0-0'!KP75,Scrape!$B:$B,0)),"")</f>
        <v/>
      </c>
      <c r="LO75">
        <f>IF(LQ75="0-0",INDEX(Scrape!$M:$M,MATCH('HT 0-0'!KP75,Scrape!$B:$B,0)),"")</f>
        <v/>
      </c>
      <c r="LP75">
        <f>IF(LQ75="0-0",INDEX(Scrape!$N:$N,MATCH('HT 0-0'!KP75,Scrape!$B:$B,0)),"")</f>
        <v/>
      </c>
      <c r="LQ75">
        <f>INDEX(Scrape!$O:$O,MATCH('HT 0-0'!KP75,Scrape!$B:$B,0))</f>
        <v/>
      </c>
      <c r="LR75">
        <f>(1/LJ75)+(1/LI75)+(1/LH75)</f>
        <v/>
      </c>
      <c r="LS75">
        <f>(1/LG75)+(1/LF75)+(1/LE75)</f>
        <v/>
      </c>
      <c r="LT75" s="8">
        <f>IF(INDEX(#REF!,MATCH(KQ75,#REF!,0))=INDEX(#REF!,MATCH(KQ75,#REF!,0)),INDEX(#REF!,MATCH(KQ75,#REF!,0)),"ERROR")</f>
        <v/>
      </c>
      <c r="LU75" s="4">
        <f>IF(KR75="G",2,IF(KR75="R",0.5,IF(KR75="A",1)))</f>
        <v/>
      </c>
      <c r="LV75" s="4">
        <f>IF(KS75="G",0.5,IF(KS75="R",2,IF(KS75="A",1)))</f>
        <v/>
      </c>
      <c r="LW75" s="4">
        <f>IF(KT75="G",2,IF(KT75="R",0.5,IF(KT75="A",1)))</f>
        <v/>
      </c>
      <c r="LX75" s="4">
        <f>IF(KU75="G",0.5,IF(KU75="R",2,IF(KU75="A",1)))</f>
        <v/>
      </c>
      <c r="LY75" s="7">
        <f>(LK75*(LU75+LX75)+(LL75*(LU75+LX75)))</f>
        <v/>
      </c>
      <c r="LZ75" s="7">
        <f>(LN75*(LV75+LW75)+(LO75*(LV75+LW75)))</f>
        <v/>
      </c>
      <c r="MA75" s="11">
        <f>LY75-LZ75</f>
        <v/>
      </c>
      <c r="MB75" s="5">
        <f>MA75+2</f>
        <v/>
      </c>
      <c r="MC75" s="6">
        <f>MA75-2</f>
        <v/>
      </c>
      <c r="MD75" s="4">
        <f>LE75</f>
        <v/>
      </c>
      <c r="ME75" s="9">
        <f>IF(MD75=0,1000,MD75+0.75)</f>
        <v/>
      </c>
      <c r="MF75" s="10">
        <f>IF(MD75=0,0,MD75-0.75)</f>
        <v/>
      </c>
      <c r="MG75" s="4">
        <f>((LM75*(LU75+LX75))-((LP75*(LV75+LW75))))</f>
        <v/>
      </c>
      <c r="MH75" s="9">
        <f>MG75*1.2</f>
        <v/>
      </c>
      <c r="MI75" s="10">
        <f>MG75*0.8</f>
        <v/>
      </c>
      <c r="MJ75">
        <f>IFERROR(OT75,"")</f>
        <v/>
      </c>
      <c r="MK75">
        <f>IFERROR(OU75,"")</f>
        <v/>
      </c>
      <c r="ML75">
        <f>IFERROR(OV75,"")</f>
        <v/>
      </c>
      <c r="MM75">
        <f>IFERROR(OW75,"")</f>
        <v/>
      </c>
      <c r="MN75">
        <f>IFERROR(OX75,"")</f>
        <v/>
      </c>
      <c r="MO75">
        <f>IFERROR(OY75,"")</f>
        <v/>
      </c>
      <c r="MP75" s="1">
        <f>COUNTIFS(#REF!,LT75,#REF!,1,#REF!,"&gt;="&amp;MC75,#REF!,"&lt;="&amp;MB75,#REF!,"&lt;="&amp;ME75,#REF!,"&gt;="&amp;MF75,#REF!,"="&amp;KV75,#REF!,"="&amp;KX75)</f>
        <v/>
      </c>
      <c r="MQ75" s="1">
        <f>COUNTIFS(#REF!,LT75,#REF!,0,#REF!,"&gt;="&amp;MC75,#REF!,"&lt;="&amp;MB75,#REF!,"&lt;="&amp;ME75,#REF!,"&gt;="&amp;MF75,#REF!,"="&amp;KV75,#REF!,"="&amp;KX75)</f>
        <v/>
      </c>
      <c r="MR75" s="1">
        <f>COUNTIFS(#REF!,LT75,#REF!,1,#REF!,"&gt;="&amp;MC75,#REF!,"&lt;="&amp;MB75,#REF!,"&lt;="&amp;ME75,#REF!,"&gt;="&amp;MF75,#REF!,"="&amp;KW75,#REF!,"="&amp;KY75)</f>
        <v/>
      </c>
      <c r="MS75" s="1">
        <f>COUNTIFS(#REF!,LT75,#REF!,0,#REF!,"&gt;="&amp;MC75,#REF!,"&lt;="&amp;MB75,#REF!,"&lt;="&amp;ME75,#REF!,"&gt;="&amp;MF75,#REF!,"="&amp;KW75,#REF!,"="&amp;KY75)</f>
        <v/>
      </c>
      <c r="MT75" s="1">
        <f>COUNTIFS(#REF!,LT75,#REF!,1,#REF!,"&gt;="&amp;MI75,#REF!,"&lt;="&amp;MH75,#REF!,"&lt;="&amp;ME75,#REF!,"&gt;="&amp;MF75)</f>
        <v/>
      </c>
      <c r="MU75" s="1">
        <f>COUNTIFS(#REF!,LT75,#REF!,0,#REF!,"&gt;="&amp;MI75,#REF!,"&lt;="&amp;MH75,#REF!,"&lt;="&amp;ME75,#REF!,"&gt;="&amp;MF75)</f>
        <v/>
      </c>
      <c r="MV75" s="1">
        <f>COUNTIFS(#REF!,LT75,#REF!,1,#REF!,"&gt;="&amp;MI75,#REF!,"&lt;="&amp;MH75,#REF!,"="&amp;KZ75,#REF!,"="&amp;LA75,#REF!,"&lt;="&amp;ME75,#REF!,"&gt;="&amp;MF75)</f>
        <v/>
      </c>
      <c r="MW75" s="1">
        <f>COUNTIFS(#REF!,LT75,#REF!,0,#REF!,"&gt;="&amp;MI75,#REF!,"&lt;="&amp;MH75,#REF!,"="&amp;KZ75,#REF!,"="&amp;LA75,#REF!,"&lt;="&amp;ME75,#REF!,"&gt;="&amp;MF75)</f>
        <v/>
      </c>
      <c r="MX75" s="1">
        <f>COUNTIFS(#REF!,LT75,#REF!,1,#REF!,"&gt;="&amp;MC75,#REF!,"&lt;="&amp;MB75,#REF!,"&lt;="&amp;ME75,#REF!,"&gt;="&amp;MF75)</f>
        <v/>
      </c>
      <c r="MY75" s="1">
        <f>COUNTIFS(#REF!,LT75,#REF!,0,#REF!,"&gt;="&amp;MC75,#REF!,"&lt;="&amp;MB75,#REF!,"&lt;="&amp;ME75,#REF!,"&gt;="&amp;MF75)</f>
        <v/>
      </c>
      <c r="MZ75" s="1">
        <f>COUNTIFS(#REF!,LT75,#REF!,1,#REF!,"&lt;="&amp;ME75,#REF!,"&gt;="&amp;MF75,#REF!,"="&amp;KV75,#REF!,"="&amp;KX75)</f>
        <v/>
      </c>
      <c r="NA75" s="1">
        <f>COUNTIFS(#REF!,LT75,#REF!,0,#REF!,"&lt;="&amp;ME75,#REF!,"&gt;="&amp;MF75,#REF!,"="&amp;KV75,#REF!,"="&amp;KX75)</f>
        <v/>
      </c>
      <c r="NB75" s="1">
        <f>COUNTIFS(#REF!,LT75,#REF!,1,#REF!,"&lt;="&amp;ME75,#REF!,"&gt;="&amp;MF75,#REF!,"="&amp;KW75,#REF!,"="&amp;KY75)</f>
        <v/>
      </c>
      <c r="NC75" s="1">
        <f>COUNTIFS(#REF!,LT75,#REF!,0,#REF!,"&lt;="&amp;ME75,#REF!,"&gt;="&amp;MF75,#REF!,"="&amp;KW75,#REF!,"="&amp;KY75)</f>
        <v/>
      </c>
      <c r="ND75" s="1">
        <f>COUNTIFS(#REF!,LT75,#REF!,1,#REF!,"&gt;="&amp;MC75,#REF!,"&lt;="&amp;MB75,#REF!,"&lt;="&amp;ME75,#REF!,"&gt;="&amp;MF75,#REF!,"="&amp;KV75,#REF!,"="&amp;KX75)</f>
        <v/>
      </c>
      <c r="NE75" s="1">
        <f>COUNTIFS(#REF!,LT75,#REF!,0,#REF!,"&gt;="&amp;MC75,#REF!,"&lt;="&amp;MB75,#REF!,"&lt;="&amp;ME75,#REF!,"&gt;="&amp;MF75,#REF!,"="&amp;KV75,#REF!,"="&amp;KX75)</f>
        <v/>
      </c>
      <c r="NF75" s="1">
        <f>COUNTIFS(#REF!,LT75,#REF!,1,#REF!,"&gt;="&amp;MC75,#REF!,"&lt;="&amp;MB75,#REF!,"&lt;="&amp;ME75,#REF!,"&gt;="&amp;MF75,#REF!,"="&amp;KW75,#REF!,"="&amp;KY75)</f>
        <v/>
      </c>
      <c r="NG75" s="1">
        <f>COUNTIFS(#REF!,LT75,#REF!,0,#REF!,"&gt;="&amp;MC75,#REF!,"&lt;="&amp;MB75,#REF!,"&lt;="&amp;ME75,#REF!,"&gt;="&amp;MF75,#REF!,"="&amp;KW75,#REF!,"="&amp;KY75)</f>
        <v/>
      </c>
      <c r="NH75" s="1">
        <f>COUNTIFS(#REF!,LT75,#REF!,1,#REF!,"&gt;="&amp;MC75,#REF!,"&lt;="&amp;MB75,#REF!,"&lt;="&amp;ME75,#REF!,"&gt;="&amp;MF75,#REF!,"="&amp;KZ75,#REF!,"="&amp;LA75)</f>
        <v/>
      </c>
      <c r="NI75" s="1">
        <f>COUNTIFS(#REF!,LT75,#REF!,0,#REF!,"&gt;="&amp;MC75,#REF!,"&lt;="&amp;MB75,#REF!,"&lt;="&amp;ME75,#REF!,"&gt;="&amp;MF75,#REF!,"="&amp;KZ75,#REF!,"="&amp;LA75)</f>
        <v/>
      </c>
      <c r="NJ75" s="1">
        <f>COUNTIFS(#REF!,LT75,#REF!,1,#REF!,"&gt;="&amp;MI75,#REF!,"&lt;="&amp;MH75,#REF!,"&lt;="&amp;ME75,#REF!,"&gt;="&amp;MF75)</f>
        <v/>
      </c>
      <c r="NK75" s="1">
        <f>COUNTIFS(#REF!,LT75,#REF!,0,#REF!,"&gt;="&amp;MI75,#REF!,"&lt;="&amp;MH75,#REF!,"&lt;="&amp;ME75,#REF!,"&gt;="&amp;MF75)</f>
        <v/>
      </c>
      <c r="NL75" s="1">
        <f>COUNTIFS(#REF!,LT75,#REF!,1,#REF!,"&gt;="&amp;MI75,#REF!,"&lt;="&amp;MH75,#REF!,"="&amp;KZ75,#REF!,"="&amp;LA75,#REF!,"&lt;="&amp;ME75,#REF!,"&gt;="&amp;MF75)</f>
        <v/>
      </c>
      <c r="NM75" s="1">
        <f>COUNTIFS(#REF!,LT75,#REF!,0,#REF!,"&gt;="&amp;MI75,#REF!,"&lt;="&amp;MH75,#REF!,"="&amp;KZ75,#REF!,"="&amp;LA75,#REF!,"&lt;="&amp;ME75,#REF!,"&gt;="&amp;MF75)</f>
        <v/>
      </c>
      <c r="NN75" s="1">
        <f>COUNTIFS(#REF!,LT75,#REF!,1,#REF!,"&gt;="&amp;MC75,#REF!,"&lt;="&amp;MB75,#REF!,"&lt;="&amp;ME75,#REF!,"&gt;="&amp;MF75)</f>
        <v/>
      </c>
      <c r="NO75" s="1">
        <f>COUNTIFS(#REF!,LT75,#REF!,0,#REF!,"&gt;="&amp;MC75,#REF!,"&lt;="&amp;MB75,#REF!,"&lt;="&amp;ME75,#REF!,"&gt;="&amp;MF75)</f>
        <v/>
      </c>
      <c r="NP75" s="1">
        <f>COUNTIFS(#REF!,LT75,#REF!,1,#REF!,"&lt;="&amp;ME75,#REF!,"&gt;="&amp;MF75,#REF!,"="&amp;KV75,#REF!,"="&amp;KX75)</f>
        <v/>
      </c>
      <c r="NQ75" s="1">
        <f>COUNTIFS(#REF!,LT75,#REF!,0,#REF!,"&lt;="&amp;ME75,#REF!,"&gt;="&amp;MF75,#REF!,"="&amp;KV75,#REF!,"="&amp;KX75)</f>
        <v/>
      </c>
      <c r="NR75" s="1">
        <f>COUNTIFS(#REF!,LT75,#REF!,1,#REF!,"&lt;="&amp;ME75,#REF!,"&gt;="&amp;MF75,#REF!,"="&amp;KW75,#REF!,"="&amp;KY75)</f>
        <v/>
      </c>
      <c r="NS75" s="1">
        <f>COUNTIFS(#REF!,LT75,#REF!,0,#REF!,"&lt;="&amp;ME75,#REF!,"&gt;="&amp;MF75,#REF!,"="&amp;KW75,#REF!,"="&amp;KY75)</f>
        <v/>
      </c>
      <c r="NT75" s="1">
        <f>MP75+MR75+MT75+MV75+MX75+MZ75+NB75</f>
        <v/>
      </c>
      <c r="NU75" s="1">
        <f>MQ75+MS75+MU75+MW75+MY75+NA75+NC75</f>
        <v/>
      </c>
      <c r="NV75" s="1">
        <f>NT75+NU75</f>
        <v/>
      </c>
      <c r="NW75" s="33">
        <f>NT75/(NT75+NU75)</f>
        <v/>
      </c>
      <c r="NX75" s="3">
        <f>1/NW75</f>
        <v/>
      </c>
      <c r="NY75" s="1">
        <f>LH75</f>
        <v/>
      </c>
      <c r="NZ75" s="79">
        <f>(NW75*((NY75-1)*0.98))-((1-NW75)*1)</f>
        <v/>
      </c>
      <c r="OA75" s="34">
        <f>IF(LR75&lt;0.9,0,IF(AND(LR75&gt;1.1),0,1))</f>
        <v/>
      </c>
      <c r="OB75" s="34">
        <f>IF(LS75&lt;0.9,0,IF(AND(LS75&gt;1.1),0,1))</f>
        <v/>
      </c>
      <c r="OC75" s="32">
        <f>IF(NV75&gt;99,1,0)</f>
        <v/>
      </c>
      <c r="OD75" s="32">
        <f>IF(NZ75&gt;0.0799,1,0)</f>
        <v/>
      </c>
      <c r="OE75" s="32">
        <f>IF(NZ75&gt;OM75,1,0)</f>
        <v/>
      </c>
      <c r="OF75" s="32">
        <f>OC75+OD75+OE75+OA75+OB75</f>
        <v/>
      </c>
      <c r="OG75" s="1">
        <f>ND75+NF75+NH75+NJ75+NL75+NN75+NP75+NR75</f>
        <v/>
      </c>
      <c r="OH75" s="1">
        <f>NE75+NG75+NI75+NK75+NM75+NO75+NQ75+NS75</f>
        <v/>
      </c>
      <c r="OI75" s="1">
        <f>OG75+OH75</f>
        <v/>
      </c>
      <c r="OJ75" s="33">
        <f>OG75/(OG75+OH75)</f>
        <v/>
      </c>
      <c r="OK75" s="3">
        <f>1/OJ75</f>
        <v/>
      </c>
      <c r="OL75" s="1">
        <f>LI75</f>
        <v/>
      </c>
      <c r="OM75" s="79">
        <f>(OJ75*((OL75-1)*0.98))-((1-OJ75)*1)</f>
        <v/>
      </c>
      <c r="ON75" s="34">
        <f>IF(LR75&lt;0.9,0,IF(AND(LR75&gt;1.1),0,1))</f>
        <v/>
      </c>
      <c r="OO75" s="34">
        <f>IF(LS75&lt;0.9,0,IF(AND(LS75&gt;1.1),0,1))</f>
        <v/>
      </c>
      <c r="OP75" s="32">
        <f>IF(OI75&gt;99,1,0)</f>
        <v/>
      </c>
      <c r="OQ75" s="32">
        <f>IF(OM75&gt;0.0799,1,0)</f>
        <v/>
      </c>
      <c r="OR75" s="32">
        <f>IF(OM75&gt;OZ75,1,0)</f>
        <v/>
      </c>
      <c r="OS75" s="32">
        <f>OP75+OQ75+OR75+ON75+OO75</f>
        <v/>
      </c>
      <c r="OT75">
        <f>IF(OF75=5,"BackHome0-0",IF(AND(OS75=5),"BackAway0-0",""))</f>
        <v/>
      </c>
      <c r="OU75">
        <f>IF(OF75=5,KN75,IF(AND(OS75=5),KO75,""))</f>
        <v/>
      </c>
      <c r="OV75">
        <f>IF(OF75=5,"Match Odds",IF(AND(OS75=5),"Match Odds",""))</f>
        <v/>
      </c>
      <c r="OW75">
        <f>IF(OF75=5,KP75,IF(AND(OS75=5),KP75,""))</f>
        <v/>
      </c>
      <c r="OX75">
        <f>IF(OF75=5,"MATCH_ODDS",IF(AND(OS75=5),"MATCH_ODDS",""))</f>
        <v/>
      </c>
      <c r="OY75">
        <f>IF(OF75=5,"BACK",IF(AND(OS75=5),"BACK",""))</f>
        <v/>
      </c>
    </row>
    <row r="76" ht="16.5" customHeight="1" thickBot="1" thickTop="1">
      <c r="A76" s="2" t="n"/>
      <c r="KN76" s="1">
        <f>IF(INDEX(#REF!,MATCH('HT 0-0'!D76,#REF!,0))=INDEX(#REF!,MATCH('HT 0-0'!D76,#REF!,0)),INDEX(#REF!,MATCH('HT 0-0'!D76,#REF!,0)),"ERROR")</f>
        <v/>
      </c>
      <c r="KO76" s="1">
        <f>IF(INDEX(#REF!,MATCH('HT 0-0'!E76,#REF!,0))=INDEX(#REF!,MATCH('HT 0-0'!E76,#REF!,0)),INDEX(#REF!,MATCH('HT 0-0'!E76,#REF!,0)),"ERROR")</f>
        <v/>
      </c>
      <c r="KP76" s="1">
        <f>KN76&amp;" v "&amp;KO76</f>
        <v/>
      </c>
      <c r="KQ76">
        <f>B76&amp;"_"&amp;C76</f>
        <v/>
      </c>
      <c r="KR76" s="1">
        <f>IF((HW76/KK76)&lt;0.335,"G",IF((HW76/KK76)&gt;0.67,"R","A"))</f>
        <v/>
      </c>
      <c r="KS76" s="1">
        <f>IF((HX76/KK76)&lt;0.335,"G",IF((HX76/KK76)&gt;0.67,"R","A"))</f>
        <v/>
      </c>
      <c r="KT76" s="1">
        <f>IF((IH76/KK76)&lt;0.335,"G",IF((IH76/KK76)&gt;0.67,"R","A"))</f>
        <v/>
      </c>
      <c r="KU76" s="1">
        <f>IF((II76/KK76)&lt;0.335,"G",IF((II76/KK76)&gt;0.67,"R","A"))</f>
        <v/>
      </c>
      <c r="KV76" s="1">
        <f>IF((HZ76/KK76)&lt;0.335,"G",IF((HZ76/KK76)&gt;0.67,"R","A"))</f>
        <v/>
      </c>
      <c r="KW76" s="1">
        <f>IF((HY76/KK76)&lt;0.335,"G",IF((HY76/KK76)&gt;0.67,"R","A"))</f>
        <v/>
      </c>
      <c r="KX76" s="1">
        <f>IF((IK76/KK76)&lt;0.335,"G",IF((IK76/KK76)&gt;0.67,"R","A"))</f>
        <v/>
      </c>
      <c r="KY76" s="1">
        <f>IF((IJ76/KK76)&lt;0.335,"G",IF((IJ76/KK76)&gt;0.67,"R","A"))</f>
        <v/>
      </c>
      <c r="KZ76" s="1">
        <f>IF((HQ76/KK76)&lt;0.335,"G",IF((HQ76/KK76)&gt;0.67,"R","A"))</f>
        <v/>
      </c>
      <c r="LA76" s="1">
        <f>IF((IB76/KK76)&lt;0.335,"G",IF((IB76/KK76)&gt;0.67,"R","A"))</f>
        <v/>
      </c>
      <c r="LB76">
        <f>IF(LQ76="0-0",INDEX(Scrape!#REF!,MATCH('HT 0-0'!KP76,Scrape!$B:$B,0)),"")</f>
        <v/>
      </c>
      <c r="LC76">
        <f>IF(LQ76="0-0",INDEX(Scrape!$A:$A,MATCH('HT 0-0'!KP76,Scrape!$B:$B,0)),"")</f>
        <v/>
      </c>
      <c r="LD76">
        <f>IF(LQ76="0-0",INDEX(Scrape!$B:$B,MATCH('HT 0-0'!KP76,Scrape!$B:$B,0)),"")</f>
        <v/>
      </c>
      <c r="LE76">
        <f>IF(LQ76="0-0",INDEX(Scrape!$C:$C,MATCH('HT 0-0'!KP76,Scrape!$B:$B,0)),"")</f>
        <v/>
      </c>
      <c r="LF76">
        <f>IF(LQ76="0-0",INDEX(Scrape!$D:$D,MATCH('HT 0-0'!KP76,Scrape!$B:$B,0)),"")</f>
        <v/>
      </c>
      <c r="LG76">
        <f>IF(LQ76="0-0",INDEX(Scrape!$E:$E,MATCH('HT 0-0'!KP76,Scrape!$B:$B,0)),"")</f>
        <v/>
      </c>
      <c r="LH76">
        <f>IF(LQ76="0-0",INDEX(Scrape!$F:$F,MATCH('HT 0-0'!KP76,Scrape!$B:$B,0)),"")</f>
        <v/>
      </c>
      <c r="LI76">
        <f>IF(LQ76="0-0",INDEX(Scrape!$G:$G,MATCH('HT 0-0'!KP76,Scrape!$B:$B,0)),"")</f>
        <v/>
      </c>
      <c r="LJ76">
        <f>IF(LQ76="0-0",INDEX(Scrape!$H:$H,MATCH('HT 0-0'!KP76,Scrape!$B:$B,0)),"")</f>
        <v/>
      </c>
      <c r="LK76">
        <f>IF(LQ76="0-0",INDEX(Scrape!$I:$I,MATCH('HT 0-0'!KP76,Scrape!$B:$B,0)),"")</f>
        <v/>
      </c>
      <c r="LL76">
        <f>IF(LQ76="0-0",INDEX(Scrape!$J:$J,MATCH('HT 0-0'!KP76,Scrape!$B:$B,0)),"")</f>
        <v/>
      </c>
      <c r="LM76">
        <f>IF(LQ76="0-0",INDEX(Scrape!$K:$K,MATCH('HT 0-0'!KP76,Scrape!$B:$B,0)),"")</f>
        <v/>
      </c>
      <c r="LN76">
        <f>IF(LQ76="0-0",INDEX(Scrape!$L:$L,MATCH('HT 0-0'!KP76,Scrape!$B:$B,0)),"")</f>
        <v/>
      </c>
      <c r="LO76">
        <f>IF(LQ76="0-0",INDEX(Scrape!$M:$M,MATCH('HT 0-0'!KP76,Scrape!$B:$B,0)),"")</f>
        <v/>
      </c>
      <c r="LP76">
        <f>IF(LQ76="0-0",INDEX(Scrape!$N:$N,MATCH('HT 0-0'!KP76,Scrape!$B:$B,0)),"")</f>
        <v/>
      </c>
      <c r="LQ76">
        <f>INDEX(Scrape!$O:$O,MATCH('HT 0-0'!KP76,Scrape!$B:$B,0))</f>
        <v/>
      </c>
      <c r="LR76">
        <f>(1/LJ76)+(1/LI76)+(1/LH76)</f>
        <v/>
      </c>
      <c r="LS76">
        <f>(1/LG76)+(1/LF76)+(1/LE76)</f>
        <v/>
      </c>
      <c r="LT76" s="8">
        <f>IF(INDEX(#REF!,MATCH(KQ76,#REF!,0))=INDEX(#REF!,MATCH(KQ76,#REF!,0)),INDEX(#REF!,MATCH(KQ76,#REF!,0)),"ERROR")</f>
        <v/>
      </c>
      <c r="LU76" s="4">
        <f>IF(KR76="G",2,IF(KR76="R",0.5,IF(KR76="A",1)))</f>
        <v/>
      </c>
      <c r="LV76" s="4">
        <f>IF(KS76="G",0.5,IF(KS76="R",2,IF(KS76="A",1)))</f>
        <v/>
      </c>
      <c r="LW76" s="4">
        <f>IF(KT76="G",2,IF(KT76="R",0.5,IF(KT76="A",1)))</f>
        <v/>
      </c>
      <c r="LX76" s="4">
        <f>IF(KU76="G",0.5,IF(KU76="R",2,IF(KU76="A",1)))</f>
        <v/>
      </c>
      <c r="LY76" s="7">
        <f>(LK76*(LU76+LX76)+(LL76*(LU76+LX76)))</f>
        <v/>
      </c>
      <c r="LZ76" s="7">
        <f>(LN76*(LV76+LW76)+(LO76*(LV76+LW76)))</f>
        <v/>
      </c>
      <c r="MA76" s="11">
        <f>LY76-LZ76</f>
        <v/>
      </c>
      <c r="MB76" s="5">
        <f>MA76+2</f>
        <v/>
      </c>
      <c r="MC76" s="6">
        <f>MA76-2</f>
        <v/>
      </c>
      <c r="MD76" s="4">
        <f>LE76</f>
        <v/>
      </c>
      <c r="ME76" s="9">
        <f>IF(MD76=0,1000,MD76+0.75)</f>
        <v/>
      </c>
      <c r="MF76" s="10">
        <f>IF(MD76=0,0,MD76-0.75)</f>
        <v/>
      </c>
      <c r="MG76" s="4">
        <f>((LM76*(LU76+LX76))-((LP76*(LV76+LW76))))</f>
        <v/>
      </c>
      <c r="MH76" s="9">
        <f>MG76*1.2</f>
        <v/>
      </c>
      <c r="MI76" s="10">
        <f>MG76*0.8</f>
        <v/>
      </c>
      <c r="MJ76">
        <f>IFERROR(OT76,"")</f>
        <v/>
      </c>
      <c r="MK76">
        <f>IFERROR(OU76,"")</f>
        <v/>
      </c>
      <c r="ML76">
        <f>IFERROR(OV76,"")</f>
        <v/>
      </c>
      <c r="MM76">
        <f>IFERROR(OW76,"")</f>
        <v/>
      </c>
      <c r="MN76">
        <f>IFERROR(OX76,"")</f>
        <v/>
      </c>
      <c r="MO76">
        <f>IFERROR(OY76,"")</f>
        <v/>
      </c>
      <c r="MP76" s="1">
        <f>COUNTIFS(#REF!,LT76,#REF!,1,#REF!,"&gt;="&amp;MC76,#REF!,"&lt;="&amp;MB76,#REF!,"&lt;="&amp;ME76,#REF!,"&gt;="&amp;MF76,#REF!,"="&amp;KV76,#REF!,"="&amp;KX76)</f>
        <v/>
      </c>
      <c r="MQ76" s="1">
        <f>COUNTIFS(#REF!,LT76,#REF!,0,#REF!,"&gt;="&amp;MC76,#REF!,"&lt;="&amp;MB76,#REF!,"&lt;="&amp;ME76,#REF!,"&gt;="&amp;MF76,#REF!,"="&amp;KV76,#REF!,"="&amp;KX76)</f>
        <v/>
      </c>
      <c r="MR76" s="1">
        <f>COUNTIFS(#REF!,LT76,#REF!,1,#REF!,"&gt;="&amp;MC76,#REF!,"&lt;="&amp;MB76,#REF!,"&lt;="&amp;ME76,#REF!,"&gt;="&amp;MF76,#REF!,"="&amp;KW76,#REF!,"="&amp;KY76)</f>
        <v/>
      </c>
      <c r="MS76" s="1">
        <f>COUNTIFS(#REF!,LT76,#REF!,0,#REF!,"&gt;="&amp;MC76,#REF!,"&lt;="&amp;MB76,#REF!,"&lt;="&amp;ME76,#REF!,"&gt;="&amp;MF76,#REF!,"="&amp;KW76,#REF!,"="&amp;KY76)</f>
        <v/>
      </c>
      <c r="MT76" s="1">
        <f>COUNTIFS(#REF!,LT76,#REF!,1,#REF!,"&gt;="&amp;MI76,#REF!,"&lt;="&amp;MH76,#REF!,"&lt;="&amp;ME76,#REF!,"&gt;="&amp;MF76)</f>
        <v/>
      </c>
      <c r="MU76" s="1">
        <f>COUNTIFS(#REF!,LT76,#REF!,0,#REF!,"&gt;="&amp;MI76,#REF!,"&lt;="&amp;MH76,#REF!,"&lt;="&amp;ME76,#REF!,"&gt;="&amp;MF76)</f>
        <v/>
      </c>
      <c r="MV76" s="1">
        <f>COUNTIFS(#REF!,LT76,#REF!,1,#REF!,"&gt;="&amp;MI76,#REF!,"&lt;="&amp;MH76,#REF!,"="&amp;KZ76,#REF!,"="&amp;LA76,#REF!,"&lt;="&amp;ME76,#REF!,"&gt;="&amp;MF76)</f>
        <v/>
      </c>
      <c r="MW76" s="1">
        <f>COUNTIFS(#REF!,LT76,#REF!,0,#REF!,"&gt;="&amp;MI76,#REF!,"&lt;="&amp;MH76,#REF!,"="&amp;KZ76,#REF!,"="&amp;LA76,#REF!,"&lt;="&amp;ME76,#REF!,"&gt;="&amp;MF76)</f>
        <v/>
      </c>
      <c r="MX76" s="1">
        <f>COUNTIFS(#REF!,LT76,#REF!,1,#REF!,"&gt;="&amp;MC76,#REF!,"&lt;="&amp;MB76,#REF!,"&lt;="&amp;ME76,#REF!,"&gt;="&amp;MF76)</f>
        <v/>
      </c>
      <c r="MY76" s="1">
        <f>COUNTIFS(#REF!,LT76,#REF!,0,#REF!,"&gt;="&amp;MC76,#REF!,"&lt;="&amp;MB76,#REF!,"&lt;="&amp;ME76,#REF!,"&gt;="&amp;MF76)</f>
        <v/>
      </c>
      <c r="MZ76" s="1">
        <f>COUNTIFS(#REF!,LT76,#REF!,1,#REF!,"&lt;="&amp;ME76,#REF!,"&gt;="&amp;MF76,#REF!,"="&amp;KV76,#REF!,"="&amp;KX76)</f>
        <v/>
      </c>
      <c r="NA76" s="1">
        <f>COUNTIFS(#REF!,LT76,#REF!,0,#REF!,"&lt;="&amp;ME76,#REF!,"&gt;="&amp;MF76,#REF!,"="&amp;KV76,#REF!,"="&amp;KX76)</f>
        <v/>
      </c>
      <c r="NB76" s="1">
        <f>COUNTIFS(#REF!,LT76,#REF!,1,#REF!,"&lt;="&amp;ME76,#REF!,"&gt;="&amp;MF76,#REF!,"="&amp;KW76,#REF!,"="&amp;KY76)</f>
        <v/>
      </c>
      <c r="NC76" s="1">
        <f>COUNTIFS(#REF!,LT76,#REF!,0,#REF!,"&lt;="&amp;ME76,#REF!,"&gt;="&amp;MF76,#REF!,"="&amp;KW76,#REF!,"="&amp;KY76)</f>
        <v/>
      </c>
      <c r="ND76" s="1">
        <f>COUNTIFS(#REF!,LT76,#REF!,1,#REF!,"&gt;="&amp;MC76,#REF!,"&lt;="&amp;MB76,#REF!,"&lt;="&amp;ME76,#REF!,"&gt;="&amp;MF76,#REF!,"="&amp;KV76,#REF!,"="&amp;KX76)</f>
        <v/>
      </c>
      <c r="NE76" s="1">
        <f>COUNTIFS(#REF!,LT76,#REF!,0,#REF!,"&gt;="&amp;MC76,#REF!,"&lt;="&amp;MB76,#REF!,"&lt;="&amp;ME76,#REF!,"&gt;="&amp;MF76,#REF!,"="&amp;KV76,#REF!,"="&amp;KX76)</f>
        <v/>
      </c>
      <c r="NF76" s="1">
        <f>COUNTIFS(#REF!,LT76,#REF!,1,#REF!,"&gt;="&amp;MC76,#REF!,"&lt;="&amp;MB76,#REF!,"&lt;="&amp;ME76,#REF!,"&gt;="&amp;MF76,#REF!,"="&amp;KW76,#REF!,"="&amp;KY76)</f>
        <v/>
      </c>
      <c r="NG76" s="1">
        <f>COUNTIFS(#REF!,LT76,#REF!,0,#REF!,"&gt;="&amp;MC76,#REF!,"&lt;="&amp;MB76,#REF!,"&lt;="&amp;ME76,#REF!,"&gt;="&amp;MF76,#REF!,"="&amp;KW76,#REF!,"="&amp;KY76)</f>
        <v/>
      </c>
      <c r="NH76" s="1">
        <f>COUNTIFS(#REF!,LT76,#REF!,1,#REF!,"&gt;="&amp;MC76,#REF!,"&lt;="&amp;MB76,#REF!,"&lt;="&amp;ME76,#REF!,"&gt;="&amp;MF76,#REF!,"="&amp;KZ76,#REF!,"="&amp;LA76)</f>
        <v/>
      </c>
      <c r="NI76" s="1">
        <f>COUNTIFS(#REF!,LT76,#REF!,0,#REF!,"&gt;="&amp;MC76,#REF!,"&lt;="&amp;MB76,#REF!,"&lt;="&amp;ME76,#REF!,"&gt;="&amp;MF76,#REF!,"="&amp;KZ76,#REF!,"="&amp;LA76)</f>
        <v/>
      </c>
      <c r="NJ76" s="1">
        <f>COUNTIFS(#REF!,LT76,#REF!,1,#REF!,"&gt;="&amp;MI76,#REF!,"&lt;="&amp;MH76,#REF!,"&lt;="&amp;ME76,#REF!,"&gt;="&amp;MF76)</f>
        <v/>
      </c>
      <c r="NK76" s="1">
        <f>COUNTIFS(#REF!,LT76,#REF!,0,#REF!,"&gt;="&amp;MI76,#REF!,"&lt;="&amp;MH76,#REF!,"&lt;="&amp;ME76,#REF!,"&gt;="&amp;MF76)</f>
        <v/>
      </c>
      <c r="NL76" s="1">
        <f>COUNTIFS(#REF!,LT76,#REF!,1,#REF!,"&gt;="&amp;MI76,#REF!,"&lt;="&amp;MH76,#REF!,"="&amp;KZ76,#REF!,"="&amp;LA76,#REF!,"&lt;="&amp;ME76,#REF!,"&gt;="&amp;MF76)</f>
        <v/>
      </c>
      <c r="NM76" s="1">
        <f>COUNTIFS(#REF!,LT76,#REF!,0,#REF!,"&gt;="&amp;MI76,#REF!,"&lt;="&amp;MH76,#REF!,"="&amp;KZ76,#REF!,"="&amp;LA76,#REF!,"&lt;="&amp;ME76,#REF!,"&gt;="&amp;MF76)</f>
        <v/>
      </c>
      <c r="NN76" s="1">
        <f>COUNTIFS(#REF!,LT76,#REF!,1,#REF!,"&gt;="&amp;MC76,#REF!,"&lt;="&amp;MB76,#REF!,"&lt;="&amp;ME76,#REF!,"&gt;="&amp;MF76)</f>
        <v/>
      </c>
      <c r="NO76" s="1">
        <f>COUNTIFS(#REF!,LT76,#REF!,0,#REF!,"&gt;="&amp;MC76,#REF!,"&lt;="&amp;MB76,#REF!,"&lt;="&amp;ME76,#REF!,"&gt;="&amp;MF76)</f>
        <v/>
      </c>
      <c r="NP76" s="1">
        <f>COUNTIFS(#REF!,LT76,#REF!,1,#REF!,"&lt;="&amp;ME76,#REF!,"&gt;="&amp;MF76,#REF!,"="&amp;KV76,#REF!,"="&amp;KX76)</f>
        <v/>
      </c>
      <c r="NQ76" s="1">
        <f>COUNTIFS(#REF!,LT76,#REF!,0,#REF!,"&lt;="&amp;ME76,#REF!,"&gt;="&amp;MF76,#REF!,"="&amp;KV76,#REF!,"="&amp;KX76)</f>
        <v/>
      </c>
      <c r="NR76" s="1">
        <f>COUNTIFS(#REF!,LT76,#REF!,1,#REF!,"&lt;="&amp;ME76,#REF!,"&gt;="&amp;MF76,#REF!,"="&amp;KW76,#REF!,"="&amp;KY76)</f>
        <v/>
      </c>
      <c r="NS76" s="1">
        <f>COUNTIFS(#REF!,LT76,#REF!,0,#REF!,"&lt;="&amp;ME76,#REF!,"&gt;="&amp;MF76,#REF!,"="&amp;KW76,#REF!,"="&amp;KY76)</f>
        <v/>
      </c>
      <c r="NT76" s="1">
        <f>MP76+MR76+MT76+MV76+MX76+MZ76+NB76</f>
        <v/>
      </c>
      <c r="NU76" s="1">
        <f>MQ76+MS76+MU76+MW76+MY76+NA76+NC76</f>
        <v/>
      </c>
      <c r="NV76" s="1">
        <f>NT76+NU76</f>
        <v/>
      </c>
      <c r="NW76" s="33">
        <f>NT76/(NT76+NU76)</f>
        <v/>
      </c>
      <c r="NX76" s="3">
        <f>1/NW76</f>
        <v/>
      </c>
      <c r="NY76" s="1">
        <f>LH76</f>
        <v/>
      </c>
      <c r="NZ76" s="79">
        <f>(NW76*((NY76-1)*0.98))-((1-NW76)*1)</f>
        <v/>
      </c>
      <c r="OA76" s="34">
        <f>IF(LR76&lt;0.9,0,IF(AND(LR76&gt;1.1),0,1))</f>
        <v/>
      </c>
      <c r="OB76" s="34">
        <f>IF(LS76&lt;0.9,0,IF(AND(LS76&gt;1.1),0,1))</f>
        <v/>
      </c>
      <c r="OC76" s="32">
        <f>IF(NV76&gt;99,1,0)</f>
        <v/>
      </c>
      <c r="OD76" s="32">
        <f>IF(NZ76&gt;0.0799,1,0)</f>
        <v/>
      </c>
      <c r="OE76" s="32">
        <f>IF(NZ76&gt;OM76,1,0)</f>
        <v/>
      </c>
      <c r="OF76" s="32">
        <f>OC76+OD76+OE76+OA76+OB76</f>
        <v/>
      </c>
      <c r="OG76" s="1">
        <f>ND76+NF76+NH76+NJ76+NL76+NN76+NP76+NR76</f>
        <v/>
      </c>
      <c r="OH76" s="1">
        <f>NE76+NG76+NI76+NK76+NM76+NO76+NQ76+NS76</f>
        <v/>
      </c>
      <c r="OI76" s="1">
        <f>OG76+OH76</f>
        <v/>
      </c>
      <c r="OJ76" s="33">
        <f>OG76/(OG76+OH76)</f>
        <v/>
      </c>
      <c r="OK76" s="3">
        <f>1/OJ76</f>
        <v/>
      </c>
      <c r="OL76" s="1">
        <f>LI76</f>
        <v/>
      </c>
      <c r="OM76" s="79">
        <f>(OJ76*((OL76-1)*0.98))-((1-OJ76)*1)</f>
        <v/>
      </c>
      <c r="ON76" s="34">
        <f>IF(LR76&lt;0.9,0,IF(AND(LR76&gt;1.1),0,1))</f>
        <v/>
      </c>
      <c r="OO76" s="34">
        <f>IF(LS76&lt;0.9,0,IF(AND(LS76&gt;1.1),0,1))</f>
        <v/>
      </c>
      <c r="OP76" s="32">
        <f>IF(OI76&gt;99,1,0)</f>
        <v/>
      </c>
      <c r="OQ76" s="32">
        <f>IF(OM76&gt;0.0799,1,0)</f>
        <v/>
      </c>
      <c r="OR76" s="32">
        <f>IF(OM76&gt;OZ76,1,0)</f>
        <v/>
      </c>
      <c r="OS76" s="32">
        <f>OP76+OQ76+OR76+ON76+OO76</f>
        <v/>
      </c>
      <c r="OT76">
        <f>IF(OF76=5,"BackHome0-0",IF(AND(OS76=5),"BackAway0-0",""))</f>
        <v/>
      </c>
      <c r="OU76">
        <f>IF(OF76=5,KN76,IF(AND(OS76=5),KO76,""))</f>
        <v/>
      </c>
      <c r="OV76">
        <f>IF(OF76=5,"Match Odds",IF(AND(OS76=5),"Match Odds",""))</f>
        <v/>
      </c>
      <c r="OW76">
        <f>IF(OF76=5,KP76,IF(AND(OS76=5),KP76,""))</f>
        <v/>
      </c>
      <c r="OX76">
        <f>IF(OF76=5,"MATCH_ODDS",IF(AND(OS76=5),"MATCH_ODDS",""))</f>
        <v/>
      </c>
      <c r="OY76">
        <f>IF(OF76=5,"BACK",IF(AND(OS76=5),"BACK",""))</f>
        <v/>
      </c>
    </row>
    <row r="77" ht="16.5" customHeight="1" thickBot="1" thickTop="1">
      <c r="A77" s="2" t="n"/>
      <c r="KN77" s="1">
        <f>IF(INDEX(#REF!,MATCH('HT 0-0'!D77,#REF!,0))=INDEX(#REF!,MATCH('HT 0-0'!D77,#REF!,0)),INDEX(#REF!,MATCH('HT 0-0'!D77,#REF!,0)),"ERROR")</f>
        <v/>
      </c>
      <c r="KO77" s="1">
        <f>IF(INDEX(#REF!,MATCH('HT 0-0'!E77,#REF!,0))=INDEX(#REF!,MATCH('HT 0-0'!E77,#REF!,0)),INDEX(#REF!,MATCH('HT 0-0'!E77,#REF!,0)),"ERROR")</f>
        <v/>
      </c>
      <c r="KP77" s="1">
        <f>KN77&amp;" v "&amp;KO77</f>
        <v/>
      </c>
      <c r="KQ77">
        <f>B77&amp;"_"&amp;C77</f>
        <v/>
      </c>
      <c r="KR77" s="1">
        <f>IF((HW77/KK77)&lt;0.335,"G",IF((HW77/KK77)&gt;0.67,"R","A"))</f>
        <v/>
      </c>
      <c r="KS77" s="1">
        <f>IF((HX77/KK77)&lt;0.335,"G",IF((HX77/KK77)&gt;0.67,"R","A"))</f>
        <v/>
      </c>
      <c r="KT77" s="1">
        <f>IF((IH77/KK77)&lt;0.335,"G",IF((IH77/KK77)&gt;0.67,"R","A"))</f>
        <v/>
      </c>
      <c r="KU77" s="1">
        <f>IF((II77/KK77)&lt;0.335,"G",IF((II77/KK77)&gt;0.67,"R","A"))</f>
        <v/>
      </c>
      <c r="KV77" s="1">
        <f>IF((HZ77/KK77)&lt;0.335,"G",IF((HZ77/KK77)&gt;0.67,"R","A"))</f>
        <v/>
      </c>
      <c r="KW77" s="1">
        <f>IF((HY77/KK77)&lt;0.335,"G",IF((HY77/KK77)&gt;0.67,"R","A"))</f>
        <v/>
      </c>
      <c r="KX77" s="1">
        <f>IF((IK77/KK77)&lt;0.335,"G",IF((IK77/KK77)&gt;0.67,"R","A"))</f>
        <v/>
      </c>
      <c r="KY77" s="1">
        <f>IF((IJ77/KK77)&lt;0.335,"G",IF((IJ77/KK77)&gt;0.67,"R","A"))</f>
        <v/>
      </c>
      <c r="KZ77" s="1">
        <f>IF((HQ77/KK77)&lt;0.335,"G",IF((HQ77/KK77)&gt;0.67,"R","A"))</f>
        <v/>
      </c>
      <c r="LA77" s="1">
        <f>IF((IB77/KK77)&lt;0.335,"G",IF((IB77/KK77)&gt;0.67,"R","A"))</f>
        <v/>
      </c>
      <c r="LB77">
        <f>IF(LQ77="0-0",INDEX(Scrape!#REF!,MATCH('HT 0-0'!KP77,Scrape!$B:$B,0)),"")</f>
        <v/>
      </c>
      <c r="LC77">
        <f>IF(LQ77="0-0",INDEX(Scrape!$A:$A,MATCH('HT 0-0'!KP77,Scrape!$B:$B,0)),"")</f>
        <v/>
      </c>
      <c r="LD77">
        <f>IF(LQ77="0-0",INDEX(Scrape!$B:$B,MATCH('HT 0-0'!KP77,Scrape!$B:$B,0)),"")</f>
        <v/>
      </c>
      <c r="LE77">
        <f>IF(LQ77="0-0",INDEX(Scrape!$C:$C,MATCH('HT 0-0'!KP77,Scrape!$B:$B,0)),"")</f>
        <v/>
      </c>
      <c r="LF77">
        <f>IF(LQ77="0-0",INDEX(Scrape!$D:$D,MATCH('HT 0-0'!KP77,Scrape!$B:$B,0)),"")</f>
        <v/>
      </c>
      <c r="LG77">
        <f>IF(LQ77="0-0",INDEX(Scrape!$E:$E,MATCH('HT 0-0'!KP77,Scrape!$B:$B,0)),"")</f>
        <v/>
      </c>
      <c r="LH77">
        <f>IF(LQ77="0-0",INDEX(Scrape!$F:$F,MATCH('HT 0-0'!KP77,Scrape!$B:$B,0)),"")</f>
        <v/>
      </c>
      <c r="LI77">
        <f>IF(LQ77="0-0",INDEX(Scrape!$G:$G,MATCH('HT 0-0'!KP77,Scrape!$B:$B,0)),"")</f>
        <v/>
      </c>
      <c r="LJ77">
        <f>IF(LQ77="0-0",INDEX(Scrape!$H:$H,MATCH('HT 0-0'!KP77,Scrape!$B:$B,0)),"")</f>
        <v/>
      </c>
      <c r="LK77">
        <f>IF(LQ77="0-0",INDEX(Scrape!$I:$I,MATCH('HT 0-0'!KP77,Scrape!$B:$B,0)),"")</f>
        <v/>
      </c>
      <c r="LL77">
        <f>IF(LQ77="0-0",INDEX(Scrape!$J:$J,MATCH('HT 0-0'!KP77,Scrape!$B:$B,0)),"")</f>
        <v/>
      </c>
      <c r="LM77">
        <f>IF(LQ77="0-0",INDEX(Scrape!$K:$K,MATCH('HT 0-0'!KP77,Scrape!$B:$B,0)),"")</f>
        <v/>
      </c>
      <c r="LN77">
        <f>IF(LQ77="0-0",INDEX(Scrape!$L:$L,MATCH('HT 0-0'!KP77,Scrape!$B:$B,0)),"")</f>
        <v/>
      </c>
      <c r="LO77">
        <f>IF(LQ77="0-0",INDEX(Scrape!$M:$M,MATCH('HT 0-0'!KP77,Scrape!$B:$B,0)),"")</f>
        <v/>
      </c>
      <c r="LP77">
        <f>IF(LQ77="0-0",INDEX(Scrape!$N:$N,MATCH('HT 0-0'!KP77,Scrape!$B:$B,0)),"")</f>
        <v/>
      </c>
      <c r="LQ77">
        <f>INDEX(Scrape!$O:$O,MATCH('HT 0-0'!KP77,Scrape!$B:$B,0))</f>
        <v/>
      </c>
      <c r="LR77">
        <f>(1/LJ77)+(1/LI77)+(1/LH77)</f>
        <v/>
      </c>
      <c r="LS77">
        <f>(1/LG77)+(1/LF77)+(1/LE77)</f>
        <v/>
      </c>
      <c r="LT77" s="8">
        <f>IF(INDEX(#REF!,MATCH(KQ77,#REF!,0))=INDEX(#REF!,MATCH(KQ77,#REF!,0)),INDEX(#REF!,MATCH(KQ77,#REF!,0)),"ERROR")</f>
        <v/>
      </c>
      <c r="LU77" s="4">
        <f>IF(KR77="G",2,IF(KR77="R",0.5,IF(KR77="A",1)))</f>
        <v/>
      </c>
      <c r="LV77" s="4">
        <f>IF(KS77="G",0.5,IF(KS77="R",2,IF(KS77="A",1)))</f>
        <v/>
      </c>
      <c r="LW77" s="4">
        <f>IF(KT77="G",2,IF(KT77="R",0.5,IF(KT77="A",1)))</f>
        <v/>
      </c>
      <c r="LX77" s="4">
        <f>IF(KU77="G",0.5,IF(KU77="R",2,IF(KU77="A",1)))</f>
        <v/>
      </c>
      <c r="LY77" s="7">
        <f>(LK77*(LU77+LX77)+(LL77*(LU77+LX77)))</f>
        <v/>
      </c>
      <c r="LZ77" s="7">
        <f>(LN77*(LV77+LW77)+(LO77*(LV77+LW77)))</f>
        <v/>
      </c>
      <c r="MA77" s="11">
        <f>LY77-LZ77</f>
        <v/>
      </c>
      <c r="MB77" s="5">
        <f>MA77+2</f>
        <v/>
      </c>
      <c r="MC77" s="6">
        <f>MA77-2</f>
        <v/>
      </c>
      <c r="MD77" s="4">
        <f>LE77</f>
        <v/>
      </c>
      <c r="ME77" s="9">
        <f>IF(MD77=0,1000,MD77+0.75)</f>
        <v/>
      </c>
      <c r="MF77" s="10">
        <f>IF(MD77=0,0,MD77-0.75)</f>
        <v/>
      </c>
      <c r="MG77" s="4">
        <f>((LM77*(LU77+LX77))-((LP77*(LV77+LW77))))</f>
        <v/>
      </c>
      <c r="MH77" s="9">
        <f>MG77*1.2</f>
        <v/>
      </c>
      <c r="MI77" s="10">
        <f>MG77*0.8</f>
        <v/>
      </c>
      <c r="MJ77">
        <f>IFERROR(OT77,"")</f>
        <v/>
      </c>
      <c r="MK77">
        <f>IFERROR(OU77,"")</f>
        <v/>
      </c>
      <c r="ML77">
        <f>IFERROR(OV77,"")</f>
        <v/>
      </c>
      <c r="MM77">
        <f>IFERROR(OW77,"")</f>
        <v/>
      </c>
      <c r="MN77">
        <f>IFERROR(OX77,"")</f>
        <v/>
      </c>
      <c r="MO77">
        <f>IFERROR(OY77,"")</f>
        <v/>
      </c>
      <c r="MP77" s="1">
        <f>COUNTIFS(#REF!,LT77,#REF!,1,#REF!,"&gt;="&amp;MC77,#REF!,"&lt;="&amp;MB77,#REF!,"&lt;="&amp;ME77,#REF!,"&gt;="&amp;MF77,#REF!,"="&amp;KV77,#REF!,"="&amp;KX77)</f>
        <v/>
      </c>
      <c r="MQ77" s="1">
        <f>COUNTIFS(#REF!,LT77,#REF!,0,#REF!,"&gt;="&amp;MC77,#REF!,"&lt;="&amp;MB77,#REF!,"&lt;="&amp;ME77,#REF!,"&gt;="&amp;MF77,#REF!,"="&amp;KV77,#REF!,"="&amp;KX77)</f>
        <v/>
      </c>
      <c r="MR77" s="1">
        <f>COUNTIFS(#REF!,LT77,#REF!,1,#REF!,"&gt;="&amp;MC77,#REF!,"&lt;="&amp;MB77,#REF!,"&lt;="&amp;ME77,#REF!,"&gt;="&amp;MF77,#REF!,"="&amp;KW77,#REF!,"="&amp;KY77)</f>
        <v/>
      </c>
      <c r="MS77" s="1">
        <f>COUNTIFS(#REF!,LT77,#REF!,0,#REF!,"&gt;="&amp;MC77,#REF!,"&lt;="&amp;MB77,#REF!,"&lt;="&amp;ME77,#REF!,"&gt;="&amp;MF77,#REF!,"="&amp;KW77,#REF!,"="&amp;KY77)</f>
        <v/>
      </c>
      <c r="MT77" s="1">
        <f>COUNTIFS(#REF!,LT77,#REF!,1,#REF!,"&gt;="&amp;MI77,#REF!,"&lt;="&amp;MH77,#REF!,"&lt;="&amp;ME77,#REF!,"&gt;="&amp;MF77)</f>
        <v/>
      </c>
      <c r="MU77" s="1">
        <f>COUNTIFS(#REF!,LT77,#REF!,0,#REF!,"&gt;="&amp;MI77,#REF!,"&lt;="&amp;MH77,#REF!,"&lt;="&amp;ME77,#REF!,"&gt;="&amp;MF77)</f>
        <v/>
      </c>
      <c r="MV77" s="1">
        <f>COUNTIFS(#REF!,LT77,#REF!,1,#REF!,"&gt;="&amp;MI77,#REF!,"&lt;="&amp;MH77,#REF!,"="&amp;KZ77,#REF!,"="&amp;LA77,#REF!,"&lt;="&amp;ME77,#REF!,"&gt;="&amp;MF77)</f>
        <v/>
      </c>
      <c r="MW77" s="1">
        <f>COUNTIFS(#REF!,LT77,#REF!,0,#REF!,"&gt;="&amp;MI77,#REF!,"&lt;="&amp;MH77,#REF!,"="&amp;KZ77,#REF!,"="&amp;LA77,#REF!,"&lt;="&amp;ME77,#REF!,"&gt;="&amp;MF77)</f>
        <v/>
      </c>
      <c r="MX77" s="1">
        <f>COUNTIFS(#REF!,LT77,#REF!,1,#REF!,"&gt;="&amp;MC77,#REF!,"&lt;="&amp;MB77,#REF!,"&lt;="&amp;ME77,#REF!,"&gt;="&amp;MF77)</f>
        <v/>
      </c>
      <c r="MY77" s="1">
        <f>COUNTIFS(#REF!,LT77,#REF!,0,#REF!,"&gt;="&amp;MC77,#REF!,"&lt;="&amp;MB77,#REF!,"&lt;="&amp;ME77,#REF!,"&gt;="&amp;MF77)</f>
        <v/>
      </c>
      <c r="MZ77" s="1">
        <f>COUNTIFS(#REF!,LT77,#REF!,1,#REF!,"&lt;="&amp;ME77,#REF!,"&gt;="&amp;MF77,#REF!,"="&amp;KV77,#REF!,"="&amp;KX77)</f>
        <v/>
      </c>
      <c r="NA77" s="1">
        <f>COUNTIFS(#REF!,LT77,#REF!,0,#REF!,"&lt;="&amp;ME77,#REF!,"&gt;="&amp;MF77,#REF!,"="&amp;KV77,#REF!,"="&amp;KX77)</f>
        <v/>
      </c>
      <c r="NB77" s="1">
        <f>COUNTIFS(#REF!,LT77,#REF!,1,#REF!,"&lt;="&amp;ME77,#REF!,"&gt;="&amp;MF77,#REF!,"="&amp;KW77,#REF!,"="&amp;KY77)</f>
        <v/>
      </c>
      <c r="NC77" s="1">
        <f>COUNTIFS(#REF!,LT77,#REF!,0,#REF!,"&lt;="&amp;ME77,#REF!,"&gt;="&amp;MF77,#REF!,"="&amp;KW77,#REF!,"="&amp;KY77)</f>
        <v/>
      </c>
      <c r="ND77" s="1">
        <f>COUNTIFS(#REF!,LT77,#REF!,1,#REF!,"&gt;="&amp;MC77,#REF!,"&lt;="&amp;MB77,#REF!,"&lt;="&amp;ME77,#REF!,"&gt;="&amp;MF77,#REF!,"="&amp;KV77,#REF!,"="&amp;KX77)</f>
        <v/>
      </c>
      <c r="NE77" s="1">
        <f>COUNTIFS(#REF!,LT77,#REF!,0,#REF!,"&gt;="&amp;MC77,#REF!,"&lt;="&amp;MB77,#REF!,"&lt;="&amp;ME77,#REF!,"&gt;="&amp;MF77,#REF!,"="&amp;KV77,#REF!,"="&amp;KX77)</f>
        <v/>
      </c>
      <c r="NF77" s="1">
        <f>COUNTIFS(#REF!,LT77,#REF!,1,#REF!,"&gt;="&amp;MC77,#REF!,"&lt;="&amp;MB77,#REF!,"&lt;="&amp;ME77,#REF!,"&gt;="&amp;MF77,#REF!,"="&amp;KW77,#REF!,"="&amp;KY77)</f>
        <v/>
      </c>
      <c r="NG77" s="1">
        <f>COUNTIFS(#REF!,LT77,#REF!,0,#REF!,"&gt;="&amp;MC77,#REF!,"&lt;="&amp;MB77,#REF!,"&lt;="&amp;ME77,#REF!,"&gt;="&amp;MF77,#REF!,"="&amp;KW77,#REF!,"="&amp;KY77)</f>
        <v/>
      </c>
      <c r="NH77" s="1">
        <f>COUNTIFS(#REF!,LT77,#REF!,1,#REF!,"&gt;="&amp;MC77,#REF!,"&lt;="&amp;MB77,#REF!,"&lt;="&amp;ME77,#REF!,"&gt;="&amp;MF77,#REF!,"="&amp;KZ77,#REF!,"="&amp;LA77)</f>
        <v/>
      </c>
      <c r="NI77" s="1">
        <f>COUNTIFS(#REF!,LT77,#REF!,0,#REF!,"&gt;="&amp;MC77,#REF!,"&lt;="&amp;MB77,#REF!,"&lt;="&amp;ME77,#REF!,"&gt;="&amp;MF77,#REF!,"="&amp;KZ77,#REF!,"="&amp;LA77)</f>
        <v/>
      </c>
      <c r="NJ77" s="1">
        <f>COUNTIFS(#REF!,LT77,#REF!,1,#REF!,"&gt;="&amp;MI77,#REF!,"&lt;="&amp;MH77,#REF!,"&lt;="&amp;ME77,#REF!,"&gt;="&amp;MF77)</f>
        <v/>
      </c>
      <c r="NK77" s="1">
        <f>COUNTIFS(#REF!,LT77,#REF!,0,#REF!,"&gt;="&amp;MI77,#REF!,"&lt;="&amp;MH77,#REF!,"&lt;="&amp;ME77,#REF!,"&gt;="&amp;MF77)</f>
        <v/>
      </c>
      <c r="NL77" s="1">
        <f>COUNTIFS(#REF!,LT77,#REF!,1,#REF!,"&gt;="&amp;MI77,#REF!,"&lt;="&amp;MH77,#REF!,"="&amp;KZ77,#REF!,"="&amp;LA77,#REF!,"&lt;="&amp;ME77,#REF!,"&gt;="&amp;MF77)</f>
        <v/>
      </c>
      <c r="NM77" s="1">
        <f>COUNTIFS(#REF!,LT77,#REF!,0,#REF!,"&gt;="&amp;MI77,#REF!,"&lt;="&amp;MH77,#REF!,"="&amp;KZ77,#REF!,"="&amp;LA77,#REF!,"&lt;="&amp;ME77,#REF!,"&gt;="&amp;MF77)</f>
        <v/>
      </c>
      <c r="NN77" s="1">
        <f>COUNTIFS(#REF!,LT77,#REF!,1,#REF!,"&gt;="&amp;MC77,#REF!,"&lt;="&amp;MB77,#REF!,"&lt;="&amp;ME77,#REF!,"&gt;="&amp;MF77)</f>
        <v/>
      </c>
      <c r="NO77" s="1">
        <f>COUNTIFS(#REF!,LT77,#REF!,0,#REF!,"&gt;="&amp;MC77,#REF!,"&lt;="&amp;MB77,#REF!,"&lt;="&amp;ME77,#REF!,"&gt;="&amp;MF77)</f>
        <v/>
      </c>
      <c r="NP77" s="1">
        <f>COUNTIFS(#REF!,LT77,#REF!,1,#REF!,"&lt;="&amp;ME77,#REF!,"&gt;="&amp;MF77,#REF!,"="&amp;KV77,#REF!,"="&amp;KX77)</f>
        <v/>
      </c>
      <c r="NQ77" s="1">
        <f>COUNTIFS(#REF!,LT77,#REF!,0,#REF!,"&lt;="&amp;ME77,#REF!,"&gt;="&amp;MF77,#REF!,"="&amp;KV77,#REF!,"="&amp;KX77)</f>
        <v/>
      </c>
      <c r="NR77" s="1">
        <f>COUNTIFS(#REF!,LT77,#REF!,1,#REF!,"&lt;="&amp;ME77,#REF!,"&gt;="&amp;MF77,#REF!,"="&amp;KW77,#REF!,"="&amp;KY77)</f>
        <v/>
      </c>
      <c r="NS77" s="1">
        <f>COUNTIFS(#REF!,LT77,#REF!,0,#REF!,"&lt;="&amp;ME77,#REF!,"&gt;="&amp;MF77,#REF!,"="&amp;KW77,#REF!,"="&amp;KY77)</f>
        <v/>
      </c>
      <c r="NT77" s="1">
        <f>MP77+MR77+MT77+MV77+MX77+MZ77+NB77</f>
        <v/>
      </c>
      <c r="NU77" s="1">
        <f>MQ77+MS77+MU77+MW77+MY77+NA77+NC77</f>
        <v/>
      </c>
      <c r="NV77" s="1">
        <f>NT77+NU77</f>
        <v/>
      </c>
      <c r="NW77" s="33">
        <f>NT77/(NT77+NU77)</f>
        <v/>
      </c>
      <c r="NX77" s="3">
        <f>1/NW77</f>
        <v/>
      </c>
      <c r="NY77" s="1">
        <f>LH77</f>
        <v/>
      </c>
      <c r="NZ77" s="79">
        <f>(NW77*((NY77-1)*0.98))-((1-NW77)*1)</f>
        <v/>
      </c>
      <c r="OA77" s="34">
        <f>IF(LR77&lt;0.9,0,IF(AND(LR77&gt;1.1),0,1))</f>
        <v/>
      </c>
      <c r="OB77" s="34">
        <f>IF(LS77&lt;0.9,0,IF(AND(LS77&gt;1.1),0,1))</f>
        <v/>
      </c>
      <c r="OC77" s="32">
        <f>IF(NV77&gt;99,1,0)</f>
        <v/>
      </c>
      <c r="OD77" s="32">
        <f>IF(NZ77&gt;0.0799,1,0)</f>
        <v/>
      </c>
      <c r="OE77" s="32">
        <f>IF(NZ77&gt;OM77,1,0)</f>
        <v/>
      </c>
      <c r="OF77" s="32">
        <f>OC77+OD77+OE77+OA77+OB77</f>
        <v/>
      </c>
      <c r="OG77" s="1">
        <f>ND77+NF77+NH77+NJ77+NL77+NN77+NP77+NR77</f>
        <v/>
      </c>
      <c r="OH77" s="1">
        <f>NE77+NG77+NI77+NK77+NM77+NO77+NQ77+NS77</f>
        <v/>
      </c>
      <c r="OI77" s="1">
        <f>OG77+OH77</f>
        <v/>
      </c>
      <c r="OJ77" s="33">
        <f>OG77/(OG77+OH77)</f>
        <v/>
      </c>
      <c r="OK77" s="3">
        <f>1/OJ77</f>
        <v/>
      </c>
      <c r="OL77" s="1">
        <f>LI77</f>
        <v/>
      </c>
      <c r="OM77" s="79">
        <f>(OJ77*((OL77-1)*0.98))-((1-OJ77)*1)</f>
        <v/>
      </c>
      <c r="ON77" s="34">
        <f>IF(LR77&lt;0.9,0,IF(AND(LR77&gt;1.1),0,1))</f>
        <v/>
      </c>
      <c r="OO77" s="34">
        <f>IF(LS77&lt;0.9,0,IF(AND(LS77&gt;1.1),0,1))</f>
        <v/>
      </c>
      <c r="OP77" s="32">
        <f>IF(OI77&gt;99,1,0)</f>
        <v/>
      </c>
      <c r="OQ77" s="32">
        <f>IF(OM77&gt;0.0799,1,0)</f>
        <v/>
      </c>
      <c r="OR77" s="32">
        <f>IF(OM77&gt;OZ77,1,0)</f>
        <v/>
      </c>
      <c r="OS77" s="32">
        <f>OP77+OQ77+OR77+ON77+OO77</f>
        <v/>
      </c>
      <c r="OT77">
        <f>IF(OF77=5,"BackHome0-0",IF(AND(OS77=5),"BackAway0-0",""))</f>
        <v/>
      </c>
      <c r="OU77">
        <f>IF(OF77=5,KN77,IF(AND(OS77=5),KO77,""))</f>
        <v/>
      </c>
      <c r="OV77">
        <f>IF(OF77=5,"Match Odds",IF(AND(OS77=5),"Match Odds",""))</f>
        <v/>
      </c>
      <c r="OW77">
        <f>IF(OF77=5,KP77,IF(AND(OS77=5),KP77,""))</f>
        <v/>
      </c>
      <c r="OX77">
        <f>IF(OF77=5,"MATCH_ODDS",IF(AND(OS77=5),"MATCH_ODDS",""))</f>
        <v/>
      </c>
      <c r="OY77">
        <f>IF(OF77=5,"BACK",IF(AND(OS77=5),"BACK",""))</f>
        <v/>
      </c>
    </row>
    <row r="78" ht="16.5" customHeight="1" thickBot="1" thickTop="1">
      <c r="A78" s="2" t="n"/>
      <c r="KN78" s="1">
        <f>IF(INDEX(#REF!,MATCH('HT 0-0'!D78,#REF!,0))=INDEX(#REF!,MATCH('HT 0-0'!D78,#REF!,0)),INDEX(#REF!,MATCH('HT 0-0'!D78,#REF!,0)),"ERROR")</f>
        <v/>
      </c>
      <c r="KO78" s="1">
        <f>IF(INDEX(#REF!,MATCH('HT 0-0'!E78,#REF!,0))=INDEX(#REF!,MATCH('HT 0-0'!E78,#REF!,0)),INDEX(#REF!,MATCH('HT 0-0'!E78,#REF!,0)),"ERROR")</f>
        <v/>
      </c>
      <c r="KP78" s="1">
        <f>KN78&amp;" v "&amp;KO78</f>
        <v/>
      </c>
      <c r="KQ78">
        <f>B78&amp;"_"&amp;C78</f>
        <v/>
      </c>
      <c r="KR78" s="1">
        <f>IF((HW78/KK78)&lt;0.335,"G",IF((HW78/KK78)&gt;0.67,"R","A"))</f>
        <v/>
      </c>
      <c r="KS78" s="1">
        <f>IF((HX78/KK78)&lt;0.335,"G",IF((HX78/KK78)&gt;0.67,"R","A"))</f>
        <v/>
      </c>
      <c r="KT78" s="1">
        <f>IF((IH78/KK78)&lt;0.335,"G",IF((IH78/KK78)&gt;0.67,"R","A"))</f>
        <v/>
      </c>
      <c r="KU78" s="1">
        <f>IF((II78/KK78)&lt;0.335,"G",IF((II78/KK78)&gt;0.67,"R","A"))</f>
        <v/>
      </c>
      <c r="KV78" s="1">
        <f>IF((HZ78/KK78)&lt;0.335,"G",IF((HZ78/KK78)&gt;0.67,"R","A"))</f>
        <v/>
      </c>
      <c r="KW78" s="1">
        <f>IF((HY78/KK78)&lt;0.335,"G",IF((HY78/KK78)&gt;0.67,"R","A"))</f>
        <v/>
      </c>
      <c r="KX78" s="1">
        <f>IF((IK78/KK78)&lt;0.335,"G",IF((IK78/KK78)&gt;0.67,"R","A"))</f>
        <v/>
      </c>
      <c r="KY78" s="1">
        <f>IF((IJ78/KK78)&lt;0.335,"G",IF((IJ78/KK78)&gt;0.67,"R","A"))</f>
        <v/>
      </c>
      <c r="KZ78" s="1">
        <f>IF((HQ78/KK78)&lt;0.335,"G",IF((HQ78/KK78)&gt;0.67,"R","A"))</f>
        <v/>
      </c>
      <c r="LA78" s="1">
        <f>IF((IB78/KK78)&lt;0.335,"G",IF((IB78/KK78)&gt;0.67,"R","A"))</f>
        <v/>
      </c>
      <c r="LB78">
        <f>IF(LQ78="0-0",INDEX(Scrape!#REF!,MATCH('HT 0-0'!KP78,Scrape!$B:$B,0)),"")</f>
        <v/>
      </c>
      <c r="LC78">
        <f>IF(LQ78="0-0",INDEX(Scrape!$A:$A,MATCH('HT 0-0'!KP78,Scrape!$B:$B,0)),"")</f>
        <v/>
      </c>
      <c r="LD78">
        <f>IF(LQ78="0-0",INDEX(Scrape!$B:$B,MATCH('HT 0-0'!KP78,Scrape!$B:$B,0)),"")</f>
        <v/>
      </c>
      <c r="LE78">
        <f>IF(LQ78="0-0",INDEX(Scrape!$C:$C,MATCH('HT 0-0'!KP78,Scrape!$B:$B,0)),"")</f>
        <v/>
      </c>
      <c r="LF78">
        <f>IF(LQ78="0-0",INDEX(Scrape!$D:$D,MATCH('HT 0-0'!KP78,Scrape!$B:$B,0)),"")</f>
        <v/>
      </c>
      <c r="LG78">
        <f>IF(LQ78="0-0",INDEX(Scrape!$E:$E,MATCH('HT 0-0'!KP78,Scrape!$B:$B,0)),"")</f>
        <v/>
      </c>
      <c r="LH78">
        <f>IF(LQ78="0-0",INDEX(Scrape!$F:$F,MATCH('HT 0-0'!KP78,Scrape!$B:$B,0)),"")</f>
        <v/>
      </c>
      <c r="LI78">
        <f>IF(LQ78="0-0",INDEX(Scrape!$G:$G,MATCH('HT 0-0'!KP78,Scrape!$B:$B,0)),"")</f>
        <v/>
      </c>
      <c r="LJ78">
        <f>IF(LQ78="0-0",INDEX(Scrape!$H:$H,MATCH('HT 0-0'!KP78,Scrape!$B:$B,0)),"")</f>
        <v/>
      </c>
      <c r="LK78">
        <f>IF(LQ78="0-0",INDEX(Scrape!$I:$I,MATCH('HT 0-0'!KP78,Scrape!$B:$B,0)),"")</f>
        <v/>
      </c>
      <c r="LL78">
        <f>IF(LQ78="0-0",INDEX(Scrape!$J:$J,MATCH('HT 0-0'!KP78,Scrape!$B:$B,0)),"")</f>
        <v/>
      </c>
      <c r="LM78">
        <f>IF(LQ78="0-0",INDEX(Scrape!$K:$K,MATCH('HT 0-0'!KP78,Scrape!$B:$B,0)),"")</f>
        <v/>
      </c>
      <c r="LN78">
        <f>IF(LQ78="0-0",INDEX(Scrape!$L:$L,MATCH('HT 0-0'!KP78,Scrape!$B:$B,0)),"")</f>
        <v/>
      </c>
      <c r="LO78">
        <f>IF(LQ78="0-0",INDEX(Scrape!$M:$M,MATCH('HT 0-0'!KP78,Scrape!$B:$B,0)),"")</f>
        <v/>
      </c>
      <c r="LP78">
        <f>IF(LQ78="0-0",INDEX(Scrape!$N:$N,MATCH('HT 0-0'!KP78,Scrape!$B:$B,0)),"")</f>
        <v/>
      </c>
      <c r="LQ78">
        <f>INDEX(Scrape!$O:$O,MATCH('HT 0-0'!KP78,Scrape!$B:$B,0))</f>
        <v/>
      </c>
      <c r="LR78">
        <f>(1/LJ78)+(1/LI78)+(1/LH78)</f>
        <v/>
      </c>
      <c r="LS78">
        <f>(1/LG78)+(1/LF78)+(1/LE78)</f>
        <v/>
      </c>
      <c r="LT78" s="8">
        <f>IF(INDEX(#REF!,MATCH(KQ78,#REF!,0))=INDEX(#REF!,MATCH(KQ78,#REF!,0)),INDEX(#REF!,MATCH(KQ78,#REF!,0)),"ERROR")</f>
        <v/>
      </c>
      <c r="LU78" s="4">
        <f>IF(KR78="G",2,IF(KR78="R",0.5,IF(KR78="A",1)))</f>
        <v/>
      </c>
      <c r="LV78" s="4">
        <f>IF(KS78="G",0.5,IF(KS78="R",2,IF(KS78="A",1)))</f>
        <v/>
      </c>
      <c r="LW78" s="4">
        <f>IF(KT78="G",2,IF(KT78="R",0.5,IF(KT78="A",1)))</f>
        <v/>
      </c>
      <c r="LX78" s="4">
        <f>IF(KU78="G",0.5,IF(KU78="R",2,IF(KU78="A",1)))</f>
        <v/>
      </c>
      <c r="LY78" s="7">
        <f>(LK78*(LU78+LX78)+(LL78*(LU78+LX78)))</f>
        <v/>
      </c>
      <c r="LZ78" s="7">
        <f>(LN78*(LV78+LW78)+(LO78*(LV78+LW78)))</f>
        <v/>
      </c>
      <c r="MA78" s="11">
        <f>LY78-LZ78</f>
        <v/>
      </c>
      <c r="MB78" s="5">
        <f>MA78+2</f>
        <v/>
      </c>
      <c r="MC78" s="6">
        <f>MA78-2</f>
        <v/>
      </c>
      <c r="MD78" s="4">
        <f>LE78</f>
        <v/>
      </c>
      <c r="ME78" s="9">
        <f>IF(MD78=0,1000,MD78+0.75)</f>
        <v/>
      </c>
      <c r="MF78" s="10">
        <f>IF(MD78=0,0,MD78-0.75)</f>
        <v/>
      </c>
      <c r="MG78" s="4">
        <f>((LM78*(LU78+LX78))-((LP78*(LV78+LW78))))</f>
        <v/>
      </c>
      <c r="MH78" s="9">
        <f>MG78*1.2</f>
        <v/>
      </c>
      <c r="MI78" s="10">
        <f>MG78*0.8</f>
        <v/>
      </c>
      <c r="MJ78">
        <f>IFERROR(OT78,"")</f>
        <v/>
      </c>
      <c r="MK78">
        <f>IFERROR(OU78,"")</f>
        <v/>
      </c>
      <c r="ML78">
        <f>IFERROR(OV78,"")</f>
        <v/>
      </c>
      <c r="MM78">
        <f>IFERROR(OW78,"")</f>
        <v/>
      </c>
      <c r="MN78">
        <f>IFERROR(OX78,"")</f>
        <v/>
      </c>
      <c r="MO78">
        <f>IFERROR(OY78,"")</f>
        <v/>
      </c>
      <c r="MP78" s="1">
        <f>COUNTIFS(#REF!,LT78,#REF!,1,#REF!,"&gt;="&amp;MC78,#REF!,"&lt;="&amp;MB78,#REF!,"&lt;="&amp;ME78,#REF!,"&gt;="&amp;MF78,#REF!,"="&amp;KV78,#REF!,"="&amp;KX78)</f>
        <v/>
      </c>
      <c r="MQ78" s="1">
        <f>COUNTIFS(#REF!,LT78,#REF!,0,#REF!,"&gt;="&amp;MC78,#REF!,"&lt;="&amp;MB78,#REF!,"&lt;="&amp;ME78,#REF!,"&gt;="&amp;MF78,#REF!,"="&amp;KV78,#REF!,"="&amp;KX78)</f>
        <v/>
      </c>
      <c r="MR78" s="1">
        <f>COUNTIFS(#REF!,LT78,#REF!,1,#REF!,"&gt;="&amp;MC78,#REF!,"&lt;="&amp;MB78,#REF!,"&lt;="&amp;ME78,#REF!,"&gt;="&amp;MF78,#REF!,"="&amp;KW78,#REF!,"="&amp;KY78)</f>
        <v/>
      </c>
      <c r="MS78" s="1">
        <f>COUNTIFS(#REF!,LT78,#REF!,0,#REF!,"&gt;="&amp;MC78,#REF!,"&lt;="&amp;MB78,#REF!,"&lt;="&amp;ME78,#REF!,"&gt;="&amp;MF78,#REF!,"="&amp;KW78,#REF!,"="&amp;KY78)</f>
        <v/>
      </c>
      <c r="MT78" s="1">
        <f>COUNTIFS(#REF!,LT78,#REF!,1,#REF!,"&gt;="&amp;MI78,#REF!,"&lt;="&amp;MH78,#REF!,"&lt;="&amp;ME78,#REF!,"&gt;="&amp;MF78)</f>
        <v/>
      </c>
      <c r="MU78" s="1">
        <f>COUNTIFS(#REF!,LT78,#REF!,0,#REF!,"&gt;="&amp;MI78,#REF!,"&lt;="&amp;MH78,#REF!,"&lt;="&amp;ME78,#REF!,"&gt;="&amp;MF78)</f>
        <v/>
      </c>
      <c r="MV78" s="1">
        <f>COUNTIFS(#REF!,LT78,#REF!,1,#REF!,"&gt;="&amp;MI78,#REF!,"&lt;="&amp;MH78,#REF!,"="&amp;KZ78,#REF!,"="&amp;LA78,#REF!,"&lt;="&amp;ME78,#REF!,"&gt;="&amp;MF78)</f>
        <v/>
      </c>
      <c r="MW78" s="1">
        <f>COUNTIFS(#REF!,LT78,#REF!,0,#REF!,"&gt;="&amp;MI78,#REF!,"&lt;="&amp;MH78,#REF!,"="&amp;KZ78,#REF!,"="&amp;LA78,#REF!,"&lt;="&amp;ME78,#REF!,"&gt;="&amp;MF78)</f>
        <v/>
      </c>
      <c r="MX78" s="1">
        <f>COUNTIFS(#REF!,LT78,#REF!,1,#REF!,"&gt;="&amp;MC78,#REF!,"&lt;="&amp;MB78,#REF!,"&lt;="&amp;ME78,#REF!,"&gt;="&amp;MF78)</f>
        <v/>
      </c>
      <c r="MY78" s="1">
        <f>COUNTIFS(#REF!,LT78,#REF!,0,#REF!,"&gt;="&amp;MC78,#REF!,"&lt;="&amp;MB78,#REF!,"&lt;="&amp;ME78,#REF!,"&gt;="&amp;MF78)</f>
        <v/>
      </c>
      <c r="MZ78" s="1">
        <f>COUNTIFS(#REF!,LT78,#REF!,1,#REF!,"&lt;="&amp;ME78,#REF!,"&gt;="&amp;MF78,#REF!,"="&amp;KV78,#REF!,"="&amp;KX78)</f>
        <v/>
      </c>
      <c r="NA78" s="1">
        <f>COUNTIFS(#REF!,LT78,#REF!,0,#REF!,"&lt;="&amp;ME78,#REF!,"&gt;="&amp;MF78,#REF!,"="&amp;KV78,#REF!,"="&amp;KX78)</f>
        <v/>
      </c>
      <c r="NB78" s="1">
        <f>COUNTIFS(#REF!,LT78,#REF!,1,#REF!,"&lt;="&amp;ME78,#REF!,"&gt;="&amp;MF78,#REF!,"="&amp;KW78,#REF!,"="&amp;KY78)</f>
        <v/>
      </c>
      <c r="NC78" s="1">
        <f>COUNTIFS(#REF!,LT78,#REF!,0,#REF!,"&lt;="&amp;ME78,#REF!,"&gt;="&amp;MF78,#REF!,"="&amp;KW78,#REF!,"="&amp;KY78)</f>
        <v/>
      </c>
      <c r="ND78" s="1">
        <f>COUNTIFS(#REF!,LT78,#REF!,1,#REF!,"&gt;="&amp;MC78,#REF!,"&lt;="&amp;MB78,#REF!,"&lt;="&amp;ME78,#REF!,"&gt;="&amp;MF78,#REF!,"="&amp;KV78,#REF!,"="&amp;KX78)</f>
        <v/>
      </c>
      <c r="NE78" s="1">
        <f>COUNTIFS(#REF!,LT78,#REF!,0,#REF!,"&gt;="&amp;MC78,#REF!,"&lt;="&amp;MB78,#REF!,"&lt;="&amp;ME78,#REF!,"&gt;="&amp;MF78,#REF!,"="&amp;KV78,#REF!,"="&amp;KX78)</f>
        <v/>
      </c>
      <c r="NF78" s="1">
        <f>COUNTIFS(#REF!,LT78,#REF!,1,#REF!,"&gt;="&amp;MC78,#REF!,"&lt;="&amp;MB78,#REF!,"&lt;="&amp;ME78,#REF!,"&gt;="&amp;MF78,#REF!,"="&amp;KW78,#REF!,"="&amp;KY78)</f>
        <v/>
      </c>
      <c r="NG78" s="1">
        <f>COUNTIFS(#REF!,LT78,#REF!,0,#REF!,"&gt;="&amp;MC78,#REF!,"&lt;="&amp;MB78,#REF!,"&lt;="&amp;ME78,#REF!,"&gt;="&amp;MF78,#REF!,"="&amp;KW78,#REF!,"="&amp;KY78)</f>
        <v/>
      </c>
      <c r="NH78" s="1">
        <f>COUNTIFS(#REF!,LT78,#REF!,1,#REF!,"&gt;="&amp;MC78,#REF!,"&lt;="&amp;MB78,#REF!,"&lt;="&amp;ME78,#REF!,"&gt;="&amp;MF78,#REF!,"="&amp;KZ78,#REF!,"="&amp;LA78)</f>
        <v/>
      </c>
      <c r="NI78" s="1">
        <f>COUNTIFS(#REF!,LT78,#REF!,0,#REF!,"&gt;="&amp;MC78,#REF!,"&lt;="&amp;MB78,#REF!,"&lt;="&amp;ME78,#REF!,"&gt;="&amp;MF78,#REF!,"="&amp;KZ78,#REF!,"="&amp;LA78)</f>
        <v/>
      </c>
      <c r="NJ78" s="1">
        <f>COUNTIFS(#REF!,LT78,#REF!,1,#REF!,"&gt;="&amp;MI78,#REF!,"&lt;="&amp;MH78,#REF!,"&lt;="&amp;ME78,#REF!,"&gt;="&amp;MF78)</f>
        <v/>
      </c>
      <c r="NK78" s="1">
        <f>COUNTIFS(#REF!,LT78,#REF!,0,#REF!,"&gt;="&amp;MI78,#REF!,"&lt;="&amp;MH78,#REF!,"&lt;="&amp;ME78,#REF!,"&gt;="&amp;MF78)</f>
        <v/>
      </c>
      <c r="NL78" s="1">
        <f>COUNTIFS(#REF!,LT78,#REF!,1,#REF!,"&gt;="&amp;MI78,#REF!,"&lt;="&amp;MH78,#REF!,"="&amp;KZ78,#REF!,"="&amp;LA78,#REF!,"&lt;="&amp;ME78,#REF!,"&gt;="&amp;MF78)</f>
        <v/>
      </c>
      <c r="NM78" s="1">
        <f>COUNTIFS(#REF!,LT78,#REF!,0,#REF!,"&gt;="&amp;MI78,#REF!,"&lt;="&amp;MH78,#REF!,"="&amp;KZ78,#REF!,"="&amp;LA78,#REF!,"&lt;="&amp;ME78,#REF!,"&gt;="&amp;MF78)</f>
        <v/>
      </c>
      <c r="NN78" s="1">
        <f>COUNTIFS(#REF!,LT78,#REF!,1,#REF!,"&gt;="&amp;MC78,#REF!,"&lt;="&amp;MB78,#REF!,"&lt;="&amp;ME78,#REF!,"&gt;="&amp;MF78)</f>
        <v/>
      </c>
      <c r="NO78" s="1">
        <f>COUNTIFS(#REF!,LT78,#REF!,0,#REF!,"&gt;="&amp;MC78,#REF!,"&lt;="&amp;MB78,#REF!,"&lt;="&amp;ME78,#REF!,"&gt;="&amp;MF78)</f>
        <v/>
      </c>
      <c r="NP78" s="1">
        <f>COUNTIFS(#REF!,LT78,#REF!,1,#REF!,"&lt;="&amp;ME78,#REF!,"&gt;="&amp;MF78,#REF!,"="&amp;KV78,#REF!,"="&amp;KX78)</f>
        <v/>
      </c>
      <c r="NQ78" s="1">
        <f>COUNTIFS(#REF!,LT78,#REF!,0,#REF!,"&lt;="&amp;ME78,#REF!,"&gt;="&amp;MF78,#REF!,"="&amp;KV78,#REF!,"="&amp;KX78)</f>
        <v/>
      </c>
      <c r="NR78" s="1">
        <f>COUNTIFS(#REF!,LT78,#REF!,1,#REF!,"&lt;="&amp;ME78,#REF!,"&gt;="&amp;MF78,#REF!,"="&amp;KW78,#REF!,"="&amp;KY78)</f>
        <v/>
      </c>
      <c r="NS78" s="1">
        <f>COUNTIFS(#REF!,LT78,#REF!,0,#REF!,"&lt;="&amp;ME78,#REF!,"&gt;="&amp;MF78,#REF!,"="&amp;KW78,#REF!,"="&amp;KY78)</f>
        <v/>
      </c>
      <c r="NT78" s="1">
        <f>MP78+MR78+MT78+MV78+MX78+MZ78+NB78</f>
        <v/>
      </c>
      <c r="NU78" s="1">
        <f>MQ78+MS78+MU78+MW78+MY78+NA78+NC78</f>
        <v/>
      </c>
      <c r="NV78" s="1">
        <f>NT78+NU78</f>
        <v/>
      </c>
      <c r="NW78" s="33">
        <f>NT78/(NT78+NU78)</f>
        <v/>
      </c>
      <c r="NX78" s="3">
        <f>1/NW78</f>
        <v/>
      </c>
      <c r="NY78" s="1">
        <f>LH78</f>
        <v/>
      </c>
      <c r="NZ78" s="79">
        <f>(NW78*((NY78-1)*0.98))-((1-NW78)*1)</f>
        <v/>
      </c>
      <c r="OA78" s="34">
        <f>IF(LR78&lt;0.9,0,IF(AND(LR78&gt;1.1),0,1))</f>
        <v/>
      </c>
      <c r="OB78" s="34">
        <f>IF(LS78&lt;0.9,0,IF(AND(LS78&gt;1.1),0,1))</f>
        <v/>
      </c>
      <c r="OC78" s="32">
        <f>IF(NV78&gt;99,1,0)</f>
        <v/>
      </c>
      <c r="OD78" s="32">
        <f>IF(NZ78&gt;0.0799,1,0)</f>
        <v/>
      </c>
      <c r="OE78" s="32">
        <f>IF(NZ78&gt;OM78,1,0)</f>
        <v/>
      </c>
      <c r="OF78" s="32">
        <f>OC78+OD78+OE78+OA78+OB78</f>
        <v/>
      </c>
      <c r="OG78" s="1">
        <f>ND78+NF78+NH78+NJ78+NL78+NN78+NP78+NR78</f>
        <v/>
      </c>
      <c r="OH78" s="1">
        <f>NE78+NG78+NI78+NK78+NM78+NO78+NQ78+NS78</f>
        <v/>
      </c>
      <c r="OI78" s="1">
        <f>OG78+OH78</f>
        <v/>
      </c>
      <c r="OJ78" s="33">
        <f>OG78/(OG78+OH78)</f>
        <v/>
      </c>
      <c r="OK78" s="3">
        <f>1/OJ78</f>
        <v/>
      </c>
      <c r="OL78" s="1">
        <f>LI78</f>
        <v/>
      </c>
      <c r="OM78" s="79">
        <f>(OJ78*((OL78-1)*0.98))-((1-OJ78)*1)</f>
        <v/>
      </c>
      <c r="ON78" s="34">
        <f>IF(LR78&lt;0.9,0,IF(AND(LR78&gt;1.1),0,1))</f>
        <v/>
      </c>
      <c r="OO78" s="34">
        <f>IF(LS78&lt;0.9,0,IF(AND(LS78&gt;1.1),0,1))</f>
        <v/>
      </c>
      <c r="OP78" s="32">
        <f>IF(OI78&gt;99,1,0)</f>
        <v/>
      </c>
      <c r="OQ78" s="32">
        <f>IF(OM78&gt;0.0799,1,0)</f>
        <v/>
      </c>
      <c r="OR78" s="32">
        <f>IF(OM78&gt;OZ78,1,0)</f>
        <v/>
      </c>
      <c r="OS78" s="32">
        <f>OP78+OQ78+OR78+ON78+OO78</f>
        <v/>
      </c>
      <c r="OT78">
        <f>IF(OF78=5,"BackHome0-0",IF(AND(OS78=5),"BackAway0-0",""))</f>
        <v/>
      </c>
      <c r="OU78">
        <f>IF(OF78=5,KN78,IF(AND(OS78=5),KO78,""))</f>
        <v/>
      </c>
      <c r="OV78">
        <f>IF(OF78=5,"Match Odds",IF(AND(OS78=5),"Match Odds",""))</f>
        <v/>
      </c>
      <c r="OW78">
        <f>IF(OF78=5,KP78,IF(AND(OS78=5),KP78,""))</f>
        <v/>
      </c>
      <c r="OX78">
        <f>IF(OF78=5,"MATCH_ODDS",IF(AND(OS78=5),"MATCH_ODDS",""))</f>
        <v/>
      </c>
      <c r="OY78">
        <f>IF(OF78=5,"BACK",IF(AND(OS78=5),"BACK",""))</f>
        <v/>
      </c>
    </row>
    <row r="79" ht="16.5" customHeight="1" thickBot="1" thickTop="1">
      <c r="A79" s="2" t="n"/>
      <c r="KN79" s="1">
        <f>IF(INDEX(#REF!,MATCH('HT 0-0'!D79,#REF!,0))=INDEX(#REF!,MATCH('HT 0-0'!D79,#REF!,0)),INDEX(#REF!,MATCH('HT 0-0'!D79,#REF!,0)),"ERROR")</f>
        <v/>
      </c>
      <c r="KO79" s="1">
        <f>IF(INDEX(#REF!,MATCH('HT 0-0'!E79,#REF!,0))=INDEX(#REF!,MATCH('HT 0-0'!E79,#REF!,0)),INDEX(#REF!,MATCH('HT 0-0'!E79,#REF!,0)),"ERROR")</f>
        <v/>
      </c>
      <c r="KP79" s="1">
        <f>KN79&amp;" v "&amp;KO79</f>
        <v/>
      </c>
      <c r="KQ79">
        <f>B79&amp;"_"&amp;C79</f>
        <v/>
      </c>
      <c r="KR79" s="1">
        <f>IF((HW79/KK79)&lt;0.335,"G",IF((HW79/KK79)&gt;0.67,"R","A"))</f>
        <v/>
      </c>
      <c r="KS79" s="1">
        <f>IF((HX79/KK79)&lt;0.335,"G",IF((HX79/KK79)&gt;0.67,"R","A"))</f>
        <v/>
      </c>
      <c r="KT79" s="1">
        <f>IF((IH79/KK79)&lt;0.335,"G",IF((IH79/KK79)&gt;0.67,"R","A"))</f>
        <v/>
      </c>
      <c r="KU79" s="1">
        <f>IF((II79/KK79)&lt;0.335,"G",IF((II79/KK79)&gt;0.67,"R","A"))</f>
        <v/>
      </c>
      <c r="KV79" s="1">
        <f>IF((HZ79/KK79)&lt;0.335,"G",IF((HZ79/KK79)&gt;0.67,"R","A"))</f>
        <v/>
      </c>
      <c r="KW79" s="1">
        <f>IF((HY79/KK79)&lt;0.335,"G",IF((HY79/KK79)&gt;0.67,"R","A"))</f>
        <v/>
      </c>
      <c r="KX79" s="1">
        <f>IF((IK79/KK79)&lt;0.335,"G",IF((IK79/KK79)&gt;0.67,"R","A"))</f>
        <v/>
      </c>
      <c r="KY79" s="1">
        <f>IF((IJ79/KK79)&lt;0.335,"G",IF((IJ79/KK79)&gt;0.67,"R","A"))</f>
        <v/>
      </c>
      <c r="KZ79" s="1">
        <f>IF((HQ79/KK79)&lt;0.335,"G",IF((HQ79/KK79)&gt;0.67,"R","A"))</f>
        <v/>
      </c>
      <c r="LA79" s="1">
        <f>IF((IB79/KK79)&lt;0.335,"G",IF((IB79/KK79)&gt;0.67,"R","A"))</f>
        <v/>
      </c>
      <c r="LB79">
        <f>IF(LQ79="0-0",INDEX(Scrape!#REF!,MATCH('HT 0-0'!KP79,Scrape!$B:$B,0)),"")</f>
        <v/>
      </c>
      <c r="LC79">
        <f>IF(LQ79="0-0",INDEX(Scrape!$A:$A,MATCH('HT 0-0'!KP79,Scrape!$B:$B,0)),"")</f>
        <v/>
      </c>
      <c r="LD79">
        <f>IF(LQ79="0-0",INDEX(Scrape!$B:$B,MATCH('HT 0-0'!KP79,Scrape!$B:$B,0)),"")</f>
        <v/>
      </c>
      <c r="LE79">
        <f>IF(LQ79="0-0",INDEX(Scrape!$C:$C,MATCH('HT 0-0'!KP79,Scrape!$B:$B,0)),"")</f>
        <v/>
      </c>
      <c r="LF79">
        <f>IF(LQ79="0-0",INDEX(Scrape!$D:$D,MATCH('HT 0-0'!KP79,Scrape!$B:$B,0)),"")</f>
        <v/>
      </c>
      <c r="LG79">
        <f>IF(LQ79="0-0",INDEX(Scrape!$E:$E,MATCH('HT 0-0'!KP79,Scrape!$B:$B,0)),"")</f>
        <v/>
      </c>
      <c r="LH79">
        <f>IF(LQ79="0-0",INDEX(Scrape!$F:$F,MATCH('HT 0-0'!KP79,Scrape!$B:$B,0)),"")</f>
        <v/>
      </c>
      <c r="LI79">
        <f>IF(LQ79="0-0",INDEX(Scrape!$G:$G,MATCH('HT 0-0'!KP79,Scrape!$B:$B,0)),"")</f>
        <v/>
      </c>
      <c r="LJ79">
        <f>IF(LQ79="0-0",INDEX(Scrape!$H:$H,MATCH('HT 0-0'!KP79,Scrape!$B:$B,0)),"")</f>
        <v/>
      </c>
      <c r="LK79">
        <f>IF(LQ79="0-0",INDEX(Scrape!$I:$I,MATCH('HT 0-0'!KP79,Scrape!$B:$B,0)),"")</f>
        <v/>
      </c>
      <c r="LL79">
        <f>IF(LQ79="0-0",INDEX(Scrape!$J:$J,MATCH('HT 0-0'!KP79,Scrape!$B:$B,0)),"")</f>
        <v/>
      </c>
      <c r="LM79">
        <f>IF(LQ79="0-0",INDEX(Scrape!$K:$K,MATCH('HT 0-0'!KP79,Scrape!$B:$B,0)),"")</f>
        <v/>
      </c>
      <c r="LN79">
        <f>IF(LQ79="0-0",INDEX(Scrape!$L:$L,MATCH('HT 0-0'!KP79,Scrape!$B:$B,0)),"")</f>
        <v/>
      </c>
      <c r="LO79">
        <f>IF(LQ79="0-0",INDEX(Scrape!$M:$M,MATCH('HT 0-0'!KP79,Scrape!$B:$B,0)),"")</f>
        <v/>
      </c>
      <c r="LP79">
        <f>IF(LQ79="0-0",INDEX(Scrape!$N:$N,MATCH('HT 0-0'!KP79,Scrape!$B:$B,0)),"")</f>
        <v/>
      </c>
      <c r="LQ79">
        <f>INDEX(Scrape!$O:$O,MATCH('HT 0-0'!KP79,Scrape!$B:$B,0))</f>
        <v/>
      </c>
      <c r="LR79">
        <f>(1/LJ79)+(1/LI79)+(1/LH79)</f>
        <v/>
      </c>
      <c r="LS79">
        <f>(1/LG79)+(1/LF79)+(1/LE79)</f>
        <v/>
      </c>
      <c r="LT79" s="8">
        <f>IF(INDEX(#REF!,MATCH(KQ79,#REF!,0))=INDEX(#REF!,MATCH(KQ79,#REF!,0)),INDEX(#REF!,MATCH(KQ79,#REF!,0)),"ERROR")</f>
        <v/>
      </c>
      <c r="LU79" s="4">
        <f>IF(KR79="G",2,IF(KR79="R",0.5,IF(KR79="A",1)))</f>
        <v/>
      </c>
      <c r="LV79" s="4">
        <f>IF(KS79="G",0.5,IF(KS79="R",2,IF(KS79="A",1)))</f>
        <v/>
      </c>
      <c r="LW79" s="4">
        <f>IF(KT79="G",2,IF(KT79="R",0.5,IF(KT79="A",1)))</f>
        <v/>
      </c>
      <c r="LX79" s="4">
        <f>IF(KU79="G",0.5,IF(KU79="R",2,IF(KU79="A",1)))</f>
        <v/>
      </c>
      <c r="LY79" s="7">
        <f>(LK79*(LU79+LX79)+(LL79*(LU79+LX79)))</f>
        <v/>
      </c>
      <c r="LZ79" s="7">
        <f>(LN79*(LV79+LW79)+(LO79*(LV79+LW79)))</f>
        <v/>
      </c>
      <c r="MA79" s="11">
        <f>LY79-LZ79</f>
        <v/>
      </c>
      <c r="MB79" s="5">
        <f>MA79+2</f>
        <v/>
      </c>
      <c r="MC79" s="6">
        <f>MA79-2</f>
        <v/>
      </c>
      <c r="MD79" s="4">
        <f>LE79</f>
        <v/>
      </c>
      <c r="ME79" s="9">
        <f>IF(MD79=0,1000,MD79+0.75)</f>
        <v/>
      </c>
      <c r="MF79" s="10">
        <f>IF(MD79=0,0,MD79-0.75)</f>
        <v/>
      </c>
      <c r="MG79" s="4">
        <f>((LM79*(LU79+LX79))-((LP79*(LV79+LW79))))</f>
        <v/>
      </c>
      <c r="MH79" s="9">
        <f>MG79*1.2</f>
        <v/>
      </c>
      <c r="MI79" s="10">
        <f>MG79*0.8</f>
        <v/>
      </c>
      <c r="MJ79">
        <f>IFERROR(OT79,"")</f>
        <v/>
      </c>
      <c r="MK79">
        <f>IFERROR(OU79,"")</f>
        <v/>
      </c>
      <c r="ML79">
        <f>IFERROR(OV79,"")</f>
        <v/>
      </c>
      <c r="MM79">
        <f>IFERROR(OW79,"")</f>
        <v/>
      </c>
      <c r="MN79">
        <f>IFERROR(OX79,"")</f>
        <v/>
      </c>
      <c r="MO79">
        <f>IFERROR(OY79,"")</f>
        <v/>
      </c>
      <c r="MP79" s="1">
        <f>COUNTIFS(#REF!,LT79,#REF!,1,#REF!,"&gt;="&amp;MC79,#REF!,"&lt;="&amp;MB79,#REF!,"&lt;="&amp;ME79,#REF!,"&gt;="&amp;MF79,#REF!,"="&amp;KV79,#REF!,"="&amp;KX79)</f>
        <v/>
      </c>
      <c r="MQ79" s="1">
        <f>COUNTIFS(#REF!,LT79,#REF!,0,#REF!,"&gt;="&amp;MC79,#REF!,"&lt;="&amp;MB79,#REF!,"&lt;="&amp;ME79,#REF!,"&gt;="&amp;MF79,#REF!,"="&amp;KV79,#REF!,"="&amp;KX79)</f>
        <v/>
      </c>
      <c r="MR79" s="1">
        <f>COUNTIFS(#REF!,LT79,#REF!,1,#REF!,"&gt;="&amp;MC79,#REF!,"&lt;="&amp;MB79,#REF!,"&lt;="&amp;ME79,#REF!,"&gt;="&amp;MF79,#REF!,"="&amp;KW79,#REF!,"="&amp;KY79)</f>
        <v/>
      </c>
      <c r="MS79" s="1">
        <f>COUNTIFS(#REF!,LT79,#REF!,0,#REF!,"&gt;="&amp;MC79,#REF!,"&lt;="&amp;MB79,#REF!,"&lt;="&amp;ME79,#REF!,"&gt;="&amp;MF79,#REF!,"="&amp;KW79,#REF!,"="&amp;KY79)</f>
        <v/>
      </c>
      <c r="MT79" s="1">
        <f>COUNTIFS(#REF!,LT79,#REF!,1,#REF!,"&gt;="&amp;MI79,#REF!,"&lt;="&amp;MH79,#REF!,"&lt;="&amp;ME79,#REF!,"&gt;="&amp;MF79)</f>
        <v/>
      </c>
      <c r="MU79" s="1">
        <f>COUNTIFS(#REF!,LT79,#REF!,0,#REF!,"&gt;="&amp;MI79,#REF!,"&lt;="&amp;MH79,#REF!,"&lt;="&amp;ME79,#REF!,"&gt;="&amp;MF79)</f>
        <v/>
      </c>
      <c r="MV79" s="1">
        <f>COUNTIFS(#REF!,LT79,#REF!,1,#REF!,"&gt;="&amp;MI79,#REF!,"&lt;="&amp;MH79,#REF!,"="&amp;KZ79,#REF!,"="&amp;LA79,#REF!,"&lt;="&amp;ME79,#REF!,"&gt;="&amp;MF79)</f>
        <v/>
      </c>
      <c r="MW79" s="1">
        <f>COUNTIFS(#REF!,LT79,#REF!,0,#REF!,"&gt;="&amp;MI79,#REF!,"&lt;="&amp;MH79,#REF!,"="&amp;KZ79,#REF!,"="&amp;LA79,#REF!,"&lt;="&amp;ME79,#REF!,"&gt;="&amp;MF79)</f>
        <v/>
      </c>
      <c r="MX79" s="1">
        <f>COUNTIFS(#REF!,LT79,#REF!,1,#REF!,"&gt;="&amp;MC79,#REF!,"&lt;="&amp;MB79,#REF!,"&lt;="&amp;ME79,#REF!,"&gt;="&amp;MF79)</f>
        <v/>
      </c>
      <c r="MY79" s="1">
        <f>COUNTIFS(#REF!,LT79,#REF!,0,#REF!,"&gt;="&amp;MC79,#REF!,"&lt;="&amp;MB79,#REF!,"&lt;="&amp;ME79,#REF!,"&gt;="&amp;MF79)</f>
        <v/>
      </c>
      <c r="MZ79" s="1">
        <f>COUNTIFS(#REF!,LT79,#REF!,1,#REF!,"&lt;="&amp;ME79,#REF!,"&gt;="&amp;MF79,#REF!,"="&amp;KV79,#REF!,"="&amp;KX79)</f>
        <v/>
      </c>
      <c r="NA79" s="1">
        <f>COUNTIFS(#REF!,LT79,#REF!,0,#REF!,"&lt;="&amp;ME79,#REF!,"&gt;="&amp;MF79,#REF!,"="&amp;KV79,#REF!,"="&amp;KX79)</f>
        <v/>
      </c>
      <c r="NB79" s="1">
        <f>COUNTIFS(#REF!,LT79,#REF!,1,#REF!,"&lt;="&amp;ME79,#REF!,"&gt;="&amp;MF79,#REF!,"="&amp;KW79,#REF!,"="&amp;KY79)</f>
        <v/>
      </c>
      <c r="NC79" s="1">
        <f>COUNTIFS(#REF!,LT79,#REF!,0,#REF!,"&lt;="&amp;ME79,#REF!,"&gt;="&amp;MF79,#REF!,"="&amp;KW79,#REF!,"="&amp;KY79)</f>
        <v/>
      </c>
      <c r="ND79" s="1">
        <f>COUNTIFS(#REF!,LT79,#REF!,1,#REF!,"&gt;="&amp;MC79,#REF!,"&lt;="&amp;MB79,#REF!,"&lt;="&amp;ME79,#REF!,"&gt;="&amp;MF79,#REF!,"="&amp;KV79,#REF!,"="&amp;KX79)</f>
        <v/>
      </c>
      <c r="NE79" s="1">
        <f>COUNTIFS(#REF!,LT79,#REF!,0,#REF!,"&gt;="&amp;MC79,#REF!,"&lt;="&amp;MB79,#REF!,"&lt;="&amp;ME79,#REF!,"&gt;="&amp;MF79,#REF!,"="&amp;KV79,#REF!,"="&amp;KX79)</f>
        <v/>
      </c>
      <c r="NF79" s="1">
        <f>COUNTIFS(#REF!,LT79,#REF!,1,#REF!,"&gt;="&amp;MC79,#REF!,"&lt;="&amp;MB79,#REF!,"&lt;="&amp;ME79,#REF!,"&gt;="&amp;MF79,#REF!,"="&amp;KW79,#REF!,"="&amp;KY79)</f>
        <v/>
      </c>
      <c r="NG79" s="1">
        <f>COUNTIFS(#REF!,LT79,#REF!,0,#REF!,"&gt;="&amp;MC79,#REF!,"&lt;="&amp;MB79,#REF!,"&lt;="&amp;ME79,#REF!,"&gt;="&amp;MF79,#REF!,"="&amp;KW79,#REF!,"="&amp;KY79)</f>
        <v/>
      </c>
      <c r="NH79" s="1">
        <f>COUNTIFS(#REF!,LT79,#REF!,1,#REF!,"&gt;="&amp;MC79,#REF!,"&lt;="&amp;MB79,#REF!,"&lt;="&amp;ME79,#REF!,"&gt;="&amp;MF79,#REF!,"="&amp;KZ79,#REF!,"="&amp;LA79)</f>
        <v/>
      </c>
      <c r="NI79" s="1">
        <f>COUNTIFS(#REF!,LT79,#REF!,0,#REF!,"&gt;="&amp;MC79,#REF!,"&lt;="&amp;MB79,#REF!,"&lt;="&amp;ME79,#REF!,"&gt;="&amp;MF79,#REF!,"="&amp;KZ79,#REF!,"="&amp;LA79)</f>
        <v/>
      </c>
      <c r="NJ79" s="1">
        <f>COUNTIFS(#REF!,LT79,#REF!,1,#REF!,"&gt;="&amp;MI79,#REF!,"&lt;="&amp;MH79,#REF!,"&lt;="&amp;ME79,#REF!,"&gt;="&amp;MF79)</f>
        <v/>
      </c>
      <c r="NK79" s="1">
        <f>COUNTIFS(#REF!,LT79,#REF!,0,#REF!,"&gt;="&amp;MI79,#REF!,"&lt;="&amp;MH79,#REF!,"&lt;="&amp;ME79,#REF!,"&gt;="&amp;MF79)</f>
        <v/>
      </c>
      <c r="NL79" s="1">
        <f>COUNTIFS(#REF!,LT79,#REF!,1,#REF!,"&gt;="&amp;MI79,#REF!,"&lt;="&amp;MH79,#REF!,"="&amp;KZ79,#REF!,"="&amp;LA79,#REF!,"&lt;="&amp;ME79,#REF!,"&gt;="&amp;MF79)</f>
        <v/>
      </c>
      <c r="NM79" s="1">
        <f>COUNTIFS(#REF!,LT79,#REF!,0,#REF!,"&gt;="&amp;MI79,#REF!,"&lt;="&amp;MH79,#REF!,"="&amp;KZ79,#REF!,"="&amp;LA79,#REF!,"&lt;="&amp;ME79,#REF!,"&gt;="&amp;MF79)</f>
        <v/>
      </c>
      <c r="NN79" s="1">
        <f>COUNTIFS(#REF!,LT79,#REF!,1,#REF!,"&gt;="&amp;MC79,#REF!,"&lt;="&amp;MB79,#REF!,"&lt;="&amp;ME79,#REF!,"&gt;="&amp;MF79)</f>
        <v/>
      </c>
      <c r="NO79" s="1">
        <f>COUNTIFS(#REF!,LT79,#REF!,0,#REF!,"&gt;="&amp;MC79,#REF!,"&lt;="&amp;MB79,#REF!,"&lt;="&amp;ME79,#REF!,"&gt;="&amp;MF79)</f>
        <v/>
      </c>
      <c r="NP79" s="1">
        <f>COUNTIFS(#REF!,LT79,#REF!,1,#REF!,"&lt;="&amp;ME79,#REF!,"&gt;="&amp;MF79,#REF!,"="&amp;KV79,#REF!,"="&amp;KX79)</f>
        <v/>
      </c>
      <c r="NQ79" s="1">
        <f>COUNTIFS(#REF!,LT79,#REF!,0,#REF!,"&lt;="&amp;ME79,#REF!,"&gt;="&amp;MF79,#REF!,"="&amp;KV79,#REF!,"="&amp;KX79)</f>
        <v/>
      </c>
      <c r="NR79" s="1">
        <f>COUNTIFS(#REF!,LT79,#REF!,1,#REF!,"&lt;="&amp;ME79,#REF!,"&gt;="&amp;MF79,#REF!,"="&amp;KW79,#REF!,"="&amp;KY79)</f>
        <v/>
      </c>
      <c r="NS79" s="1">
        <f>COUNTIFS(#REF!,LT79,#REF!,0,#REF!,"&lt;="&amp;ME79,#REF!,"&gt;="&amp;MF79,#REF!,"="&amp;KW79,#REF!,"="&amp;KY79)</f>
        <v/>
      </c>
      <c r="NT79" s="1">
        <f>MP79+MR79+MT79+MV79+MX79+MZ79+NB79</f>
        <v/>
      </c>
      <c r="NU79" s="1">
        <f>MQ79+MS79+MU79+MW79+MY79+NA79+NC79</f>
        <v/>
      </c>
      <c r="NV79" s="1">
        <f>NT79+NU79</f>
        <v/>
      </c>
      <c r="NW79" s="33">
        <f>NT79/(NT79+NU79)</f>
        <v/>
      </c>
      <c r="NX79" s="3">
        <f>1/NW79</f>
        <v/>
      </c>
      <c r="NY79" s="1">
        <f>LH79</f>
        <v/>
      </c>
      <c r="NZ79" s="79">
        <f>(NW79*((NY79-1)*0.98))-((1-NW79)*1)</f>
        <v/>
      </c>
      <c r="OA79" s="34">
        <f>IF(LR79&lt;0.9,0,IF(AND(LR79&gt;1.1),0,1))</f>
        <v/>
      </c>
      <c r="OB79" s="34">
        <f>IF(LS79&lt;0.9,0,IF(AND(LS79&gt;1.1),0,1))</f>
        <v/>
      </c>
      <c r="OC79" s="32">
        <f>IF(NV79&gt;99,1,0)</f>
        <v/>
      </c>
      <c r="OD79" s="32">
        <f>IF(NZ79&gt;0.0799,1,0)</f>
        <v/>
      </c>
      <c r="OE79" s="32">
        <f>IF(NZ79&gt;OM79,1,0)</f>
        <v/>
      </c>
      <c r="OF79" s="32">
        <f>OC79+OD79+OE79+OA79+OB79</f>
        <v/>
      </c>
      <c r="OG79" s="1">
        <f>ND79+NF79+NH79+NJ79+NL79+NN79+NP79+NR79</f>
        <v/>
      </c>
      <c r="OH79" s="1">
        <f>NE79+NG79+NI79+NK79+NM79+NO79+NQ79+NS79</f>
        <v/>
      </c>
      <c r="OI79" s="1">
        <f>OG79+OH79</f>
        <v/>
      </c>
      <c r="OJ79" s="33">
        <f>OG79/(OG79+OH79)</f>
        <v/>
      </c>
      <c r="OK79" s="3">
        <f>1/OJ79</f>
        <v/>
      </c>
      <c r="OL79" s="1">
        <f>LI79</f>
        <v/>
      </c>
      <c r="OM79" s="79">
        <f>(OJ79*((OL79-1)*0.98))-((1-OJ79)*1)</f>
        <v/>
      </c>
      <c r="ON79" s="34">
        <f>IF(LR79&lt;0.9,0,IF(AND(LR79&gt;1.1),0,1))</f>
        <v/>
      </c>
      <c r="OO79" s="34">
        <f>IF(LS79&lt;0.9,0,IF(AND(LS79&gt;1.1),0,1))</f>
        <v/>
      </c>
      <c r="OP79" s="32">
        <f>IF(OI79&gt;99,1,0)</f>
        <v/>
      </c>
      <c r="OQ79" s="32">
        <f>IF(OM79&gt;0.0799,1,0)</f>
        <v/>
      </c>
      <c r="OR79" s="32">
        <f>IF(OM79&gt;OZ79,1,0)</f>
        <v/>
      </c>
      <c r="OS79" s="32">
        <f>OP79+OQ79+OR79+ON79+OO79</f>
        <v/>
      </c>
      <c r="OT79">
        <f>IF(OF79=5,"BackHome0-0",IF(AND(OS79=5),"BackAway0-0",""))</f>
        <v/>
      </c>
      <c r="OU79">
        <f>IF(OF79=5,KN79,IF(AND(OS79=5),KO79,""))</f>
        <v/>
      </c>
      <c r="OV79">
        <f>IF(OF79=5,"Match Odds",IF(AND(OS79=5),"Match Odds",""))</f>
        <v/>
      </c>
      <c r="OW79">
        <f>IF(OF79=5,KP79,IF(AND(OS79=5),KP79,""))</f>
        <v/>
      </c>
      <c r="OX79">
        <f>IF(OF79=5,"MATCH_ODDS",IF(AND(OS79=5),"MATCH_ODDS",""))</f>
        <v/>
      </c>
      <c r="OY79">
        <f>IF(OF79=5,"BACK",IF(AND(OS79=5),"BACK",""))</f>
        <v/>
      </c>
    </row>
    <row r="80" ht="16.5" customHeight="1" thickBot="1" thickTop="1">
      <c r="A80" s="2" t="n"/>
      <c r="KN80" s="1">
        <f>IF(INDEX(#REF!,MATCH('HT 0-0'!D80,#REF!,0))=INDEX(#REF!,MATCH('HT 0-0'!D80,#REF!,0)),INDEX(#REF!,MATCH('HT 0-0'!D80,#REF!,0)),"ERROR")</f>
        <v/>
      </c>
      <c r="KO80" s="1">
        <f>IF(INDEX(#REF!,MATCH('HT 0-0'!E80,#REF!,0))=INDEX(#REF!,MATCH('HT 0-0'!E80,#REF!,0)),INDEX(#REF!,MATCH('HT 0-0'!E80,#REF!,0)),"ERROR")</f>
        <v/>
      </c>
      <c r="KP80" s="1">
        <f>KN80&amp;" v "&amp;KO80</f>
        <v/>
      </c>
      <c r="KQ80">
        <f>B80&amp;"_"&amp;C80</f>
        <v/>
      </c>
      <c r="KR80" s="1">
        <f>IF((HW80/KK80)&lt;0.335,"G",IF((HW80/KK80)&gt;0.67,"R","A"))</f>
        <v/>
      </c>
      <c r="KS80" s="1">
        <f>IF((HX80/KK80)&lt;0.335,"G",IF((HX80/KK80)&gt;0.67,"R","A"))</f>
        <v/>
      </c>
      <c r="KT80" s="1">
        <f>IF((IH80/KK80)&lt;0.335,"G",IF((IH80/KK80)&gt;0.67,"R","A"))</f>
        <v/>
      </c>
      <c r="KU80" s="1">
        <f>IF((II80/KK80)&lt;0.335,"G",IF((II80/KK80)&gt;0.67,"R","A"))</f>
        <v/>
      </c>
      <c r="KV80" s="1">
        <f>IF((HZ80/KK80)&lt;0.335,"G",IF((HZ80/KK80)&gt;0.67,"R","A"))</f>
        <v/>
      </c>
      <c r="KW80" s="1">
        <f>IF((HY80/KK80)&lt;0.335,"G",IF((HY80/KK80)&gt;0.67,"R","A"))</f>
        <v/>
      </c>
      <c r="KX80" s="1">
        <f>IF((IK80/KK80)&lt;0.335,"G",IF((IK80/KK80)&gt;0.67,"R","A"))</f>
        <v/>
      </c>
      <c r="KY80" s="1">
        <f>IF((IJ80/KK80)&lt;0.335,"G",IF((IJ80/KK80)&gt;0.67,"R","A"))</f>
        <v/>
      </c>
      <c r="KZ80" s="1">
        <f>IF((HQ80/KK80)&lt;0.335,"G",IF((HQ80/KK80)&gt;0.67,"R","A"))</f>
        <v/>
      </c>
      <c r="LA80" s="1">
        <f>IF((IB80/KK80)&lt;0.335,"G",IF((IB80/KK80)&gt;0.67,"R","A"))</f>
        <v/>
      </c>
      <c r="LB80">
        <f>IF(LQ80="0-0",INDEX(Scrape!#REF!,MATCH('HT 0-0'!KP80,Scrape!$B:$B,0)),"")</f>
        <v/>
      </c>
      <c r="LC80">
        <f>IF(LQ80="0-0",INDEX(Scrape!$A:$A,MATCH('HT 0-0'!KP80,Scrape!$B:$B,0)),"")</f>
        <v/>
      </c>
      <c r="LD80">
        <f>IF(LQ80="0-0",INDEX(Scrape!$B:$B,MATCH('HT 0-0'!KP80,Scrape!$B:$B,0)),"")</f>
        <v/>
      </c>
      <c r="LE80">
        <f>IF(LQ80="0-0",INDEX(Scrape!$C:$C,MATCH('HT 0-0'!KP80,Scrape!$B:$B,0)),"")</f>
        <v/>
      </c>
      <c r="LF80">
        <f>IF(LQ80="0-0",INDEX(Scrape!$D:$D,MATCH('HT 0-0'!KP80,Scrape!$B:$B,0)),"")</f>
        <v/>
      </c>
      <c r="LG80">
        <f>IF(LQ80="0-0",INDEX(Scrape!$E:$E,MATCH('HT 0-0'!KP80,Scrape!$B:$B,0)),"")</f>
        <v/>
      </c>
      <c r="LH80">
        <f>IF(LQ80="0-0",INDEX(Scrape!$F:$F,MATCH('HT 0-0'!KP80,Scrape!$B:$B,0)),"")</f>
        <v/>
      </c>
      <c r="LI80">
        <f>IF(LQ80="0-0",INDEX(Scrape!$G:$G,MATCH('HT 0-0'!KP80,Scrape!$B:$B,0)),"")</f>
        <v/>
      </c>
      <c r="LJ80">
        <f>IF(LQ80="0-0",INDEX(Scrape!$H:$H,MATCH('HT 0-0'!KP80,Scrape!$B:$B,0)),"")</f>
        <v/>
      </c>
      <c r="LK80">
        <f>IF(LQ80="0-0",INDEX(Scrape!$I:$I,MATCH('HT 0-0'!KP80,Scrape!$B:$B,0)),"")</f>
        <v/>
      </c>
      <c r="LL80">
        <f>IF(LQ80="0-0",INDEX(Scrape!$J:$J,MATCH('HT 0-0'!KP80,Scrape!$B:$B,0)),"")</f>
        <v/>
      </c>
      <c r="LM80">
        <f>IF(LQ80="0-0",INDEX(Scrape!$K:$K,MATCH('HT 0-0'!KP80,Scrape!$B:$B,0)),"")</f>
        <v/>
      </c>
      <c r="LN80">
        <f>IF(LQ80="0-0",INDEX(Scrape!$L:$L,MATCH('HT 0-0'!KP80,Scrape!$B:$B,0)),"")</f>
        <v/>
      </c>
      <c r="LO80">
        <f>IF(LQ80="0-0",INDEX(Scrape!$M:$M,MATCH('HT 0-0'!KP80,Scrape!$B:$B,0)),"")</f>
        <v/>
      </c>
      <c r="LP80">
        <f>IF(LQ80="0-0",INDEX(Scrape!$N:$N,MATCH('HT 0-0'!KP80,Scrape!$B:$B,0)),"")</f>
        <v/>
      </c>
      <c r="LQ80">
        <f>INDEX(Scrape!$O:$O,MATCH('HT 0-0'!KP80,Scrape!$B:$B,0))</f>
        <v/>
      </c>
      <c r="LR80">
        <f>(1/LJ80)+(1/LI80)+(1/LH80)</f>
        <v/>
      </c>
      <c r="LS80">
        <f>(1/LG80)+(1/LF80)+(1/LE80)</f>
        <v/>
      </c>
      <c r="LT80" s="8">
        <f>IF(INDEX(#REF!,MATCH(KQ80,#REF!,0))=INDEX(#REF!,MATCH(KQ80,#REF!,0)),INDEX(#REF!,MATCH(KQ80,#REF!,0)),"ERROR")</f>
        <v/>
      </c>
      <c r="LU80" s="4">
        <f>IF(KR80="G",2,IF(KR80="R",0.5,IF(KR80="A",1)))</f>
        <v/>
      </c>
      <c r="LV80" s="4">
        <f>IF(KS80="G",0.5,IF(KS80="R",2,IF(KS80="A",1)))</f>
        <v/>
      </c>
      <c r="LW80" s="4">
        <f>IF(KT80="G",2,IF(KT80="R",0.5,IF(KT80="A",1)))</f>
        <v/>
      </c>
      <c r="LX80" s="4">
        <f>IF(KU80="G",0.5,IF(KU80="R",2,IF(KU80="A",1)))</f>
        <v/>
      </c>
      <c r="LY80" s="7">
        <f>(LK80*(LU80+LX80)+(LL80*(LU80+LX80)))</f>
        <v/>
      </c>
      <c r="LZ80" s="7">
        <f>(LN80*(LV80+LW80)+(LO80*(LV80+LW80)))</f>
        <v/>
      </c>
      <c r="MA80" s="11">
        <f>LY80-LZ80</f>
        <v/>
      </c>
      <c r="MB80" s="5">
        <f>MA80+2</f>
        <v/>
      </c>
      <c r="MC80" s="6">
        <f>MA80-2</f>
        <v/>
      </c>
      <c r="MD80" s="4">
        <f>LE80</f>
        <v/>
      </c>
      <c r="ME80" s="9">
        <f>IF(MD80=0,1000,MD80+0.75)</f>
        <v/>
      </c>
      <c r="MF80" s="10">
        <f>IF(MD80=0,0,MD80-0.75)</f>
        <v/>
      </c>
      <c r="MG80" s="4">
        <f>((LM80*(LU80+LX80))-((LP80*(LV80+LW80))))</f>
        <v/>
      </c>
      <c r="MH80" s="9">
        <f>MG80*1.2</f>
        <v/>
      </c>
      <c r="MI80" s="10">
        <f>MG80*0.8</f>
        <v/>
      </c>
      <c r="MJ80">
        <f>IFERROR(OT80,"")</f>
        <v/>
      </c>
      <c r="MK80">
        <f>IFERROR(OU80,"")</f>
        <v/>
      </c>
      <c r="ML80">
        <f>IFERROR(OV80,"")</f>
        <v/>
      </c>
      <c r="MM80">
        <f>IFERROR(OW80,"")</f>
        <v/>
      </c>
      <c r="MN80">
        <f>IFERROR(OX80,"")</f>
        <v/>
      </c>
      <c r="MO80">
        <f>IFERROR(OY80,"")</f>
        <v/>
      </c>
      <c r="MP80" s="1">
        <f>COUNTIFS(#REF!,LT80,#REF!,1,#REF!,"&gt;="&amp;MC80,#REF!,"&lt;="&amp;MB80,#REF!,"&lt;="&amp;ME80,#REF!,"&gt;="&amp;MF80,#REF!,"="&amp;KV80,#REF!,"="&amp;KX80)</f>
        <v/>
      </c>
      <c r="MQ80" s="1">
        <f>COUNTIFS(#REF!,LT80,#REF!,0,#REF!,"&gt;="&amp;MC80,#REF!,"&lt;="&amp;MB80,#REF!,"&lt;="&amp;ME80,#REF!,"&gt;="&amp;MF80,#REF!,"="&amp;KV80,#REF!,"="&amp;KX80)</f>
        <v/>
      </c>
      <c r="MR80" s="1">
        <f>COUNTIFS(#REF!,LT80,#REF!,1,#REF!,"&gt;="&amp;MC80,#REF!,"&lt;="&amp;MB80,#REF!,"&lt;="&amp;ME80,#REF!,"&gt;="&amp;MF80,#REF!,"="&amp;KW80,#REF!,"="&amp;KY80)</f>
        <v/>
      </c>
      <c r="MS80" s="1">
        <f>COUNTIFS(#REF!,LT80,#REF!,0,#REF!,"&gt;="&amp;MC80,#REF!,"&lt;="&amp;MB80,#REF!,"&lt;="&amp;ME80,#REF!,"&gt;="&amp;MF80,#REF!,"="&amp;KW80,#REF!,"="&amp;KY80)</f>
        <v/>
      </c>
      <c r="MT80" s="1">
        <f>COUNTIFS(#REF!,LT80,#REF!,1,#REF!,"&gt;="&amp;MI80,#REF!,"&lt;="&amp;MH80,#REF!,"&lt;="&amp;ME80,#REF!,"&gt;="&amp;MF80)</f>
        <v/>
      </c>
      <c r="MU80" s="1">
        <f>COUNTIFS(#REF!,LT80,#REF!,0,#REF!,"&gt;="&amp;MI80,#REF!,"&lt;="&amp;MH80,#REF!,"&lt;="&amp;ME80,#REF!,"&gt;="&amp;MF80)</f>
        <v/>
      </c>
      <c r="MV80" s="1">
        <f>COUNTIFS(#REF!,LT80,#REF!,1,#REF!,"&gt;="&amp;MI80,#REF!,"&lt;="&amp;MH80,#REF!,"="&amp;KZ80,#REF!,"="&amp;LA80,#REF!,"&lt;="&amp;ME80,#REF!,"&gt;="&amp;MF80)</f>
        <v/>
      </c>
      <c r="MW80" s="1">
        <f>COUNTIFS(#REF!,LT80,#REF!,0,#REF!,"&gt;="&amp;MI80,#REF!,"&lt;="&amp;MH80,#REF!,"="&amp;KZ80,#REF!,"="&amp;LA80,#REF!,"&lt;="&amp;ME80,#REF!,"&gt;="&amp;MF80)</f>
        <v/>
      </c>
      <c r="MX80" s="1">
        <f>COUNTIFS(#REF!,LT80,#REF!,1,#REF!,"&gt;="&amp;MC80,#REF!,"&lt;="&amp;MB80,#REF!,"&lt;="&amp;ME80,#REF!,"&gt;="&amp;MF80)</f>
        <v/>
      </c>
      <c r="MY80" s="1">
        <f>COUNTIFS(#REF!,LT80,#REF!,0,#REF!,"&gt;="&amp;MC80,#REF!,"&lt;="&amp;MB80,#REF!,"&lt;="&amp;ME80,#REF!,"&gt;="&amp;MF80)</f>
        <v/>
      </c>
      <c r="MZ80" s="1">
        <f>COUNTIFS(#REF!,LT80,#REF!,1,#REF!,"&lt;="&amp;ME80,#REF!,"&gt;="&amp;MF80,#REF!,"="&amp;KV80,#REF!,"="&amp;KX80)</f>
        <v/>
      </c>
      <c r="NA80" s="1">
        <f>COUNTIFS(#REF!,LT80,#REF!,0,#REF!,"&lt;="&amp;ME80,#REF!,"&gt;="&amp;MF80,#REF!,"="&amp;KV80,#REF!,"="&amp;KX80)</f>
        <v/>
      </c>
      <c r="NB80" s="1">
        <f>COUNTIFS(#REF!,LT80,#REF!,1,#REF!,"&lt;="&amp;ME80,#REF!,"&gt;="&amp;MF80,#REF!,"="&amp;KW80,#REF!,"="&amp;KY80)</f>
        <v/>
      </c>
      <c r="NC80" s="1">
        <f>COUNTIFS(#REF!,LT80,#REF!,0,#REF!,"&lt;="&amp;ME80,#REF!,"&gt;="&amp;MF80,#REF!,"="&amp;KW80,#REF!,"="&amp;KY80)</f>
        <v/>
      </c>
      <c r="ND80" s="1">
        <f>COUNTIFS(#REF!,LT80,#REF!,1,#REF!,"&gt;="&amp;MC80,#REF!,"&lt;="&amp;MB80,#REF!,"&lt;="&amp;ME80,#REF!,"&gt;="&amp;MF80,#REF!,"="&amp;KV80,#REF!,"="&amp;KX80)</f>
        <v/>
      </c>
      <c r="NE80" s="1">
        <f>COUNTIFS(#REF!,LT80,#REF!,0,#REF!,"&gt;="&amp;MC80,#REF!,"&lt;="&amp;MB80,#REF!,"&lt;="&amp;ME80,#REF!,"&gt;="&amp;MF80,#REF!,"="&amp;KV80,#REF!,"="&amp;KX80)</f>
        <v/>
      </c>
      <c r="NF80" s="1">
        <f>COUNTIFS(#REF!,LT80,#REF!,1,#REF!,"&gt;="&amp;MC80,#REF!,"&lt;="&amp;MB80,#REF!,"&lt;="&amp;ME80,#REF!,"&gt;="&amp;MF80,#REF!,"="&amp;KW80,#REF!,"="&amp;KY80)</f>
        <v/>
      </c>
      <c r="NG80" s="1">
        <f>COUNTIFS(#REF!,LT80,#REF!,0,#REF!,"&gt;="&amp;MC80,#REF!,"&lt;="&amp;MB80,#REF!,"&lt;="&amp;ME80,#REF!,"&gt;="&amp;MF80,#REF!,"="&amp;KW80,#REF!,"="&amp;KY80)</f>
        <v/>
      </c>
      <c r="NH80" s="1">
        <f>COUNTIFS(#REF!,LT80,#REF!,1,#REF!,"&gt;="&amp;MC80,#REF!,"&lt;="&amp;MB80,#REF!,"&lt;="&amp;ME80,#REF!,"&gt;="&amp;MF80,#REF!,"="&amp;KZ80,#REF!,"="&amp;LA80)</f>
        <v/>
      </c>
      <c r="NI80" s="1">
        <f>COUNTIFS(#REF!,LT80,#REF!,0,#REF!,"&gt;="&amp;MC80,#REF!,"&lt;="&amp;MB80,#REF!,"&lt;="&amp;ME80,#REF!,"&gt;="&amp;MF80,#REF!,"="&amp;KZ80,#REF!,"="&amp;LA80)</f>
        <v/>
      </c>
      <c r="NJ80" s="1">
        <f>COUNTIFS(#REF!,LT80,#REF!,1,#REF!,"&gt;="&amp;MI80,#REF!,"&lt;="&amp;MH80,#REF!,"&lt;="&amp;ME80,#REF!,"&gt;="&amp;MF80)</f>
        <v/>
      </c>
      <c r="NK80" s="1">
        <f>COUNTIFS(#REF!,LT80,#REF!,0,#REF!,"&gt;="&amp;MI80,#REF!,"&lt;="&amp;MH80,#REF!,"&lt;="&amp;ME80,#REF!,"&gt;="&amp;MF80)</f>
        <v/>
      </c>
      <c r="NL80" s="1">
        <f>COUNTIFS(#REF!,LT80,#REF!,1,#REF!,"&gt;="&amp;MI80,#REF!,"&lt;="&amp;MH80,#REF!,"="&amp;KZ80,#REF!,"="&amp;LA80,#REF!,"&lt;="&amp;ME80,#REF!,"&gt;="&amp;MF80)</f>
        <v/>
      </c>
      <c r="NM80" s="1">
        <f>COUNTIFS(#REF!,LT80,#REF!,0,#REF!,"&gt;="&amp;MI80,#REF!,"&lt;="&amp;MH80,#REF!,"="&amp;KZ80,#REF!,"="&amp;LA80,#REF!,"&lt;="&amp;ME80,#REF!,"&gt;="&amp;MF80)</f>
        <v/>
      </c>
      <c r="NN80" s="1">
        <f>COUNTIFS(#REF!,LT80,#REF!,1,#REF!,"&gt;="&amp;MC80,#REF!,"&lt;="&amp;MB80,#REF!,"&lt;="&amp;ME80,#REF!,"&gt;="&amp;MF80)</f>
        <v/>
      </c>
      <c r="NO80" s="1">
        <f>COUNTIFS(#REF!,LT80,#REF!,0,#REF!,"&gt;="&amp;MC80,#REF!,"&lt;="&amp;MB80,#REF!,"&lt;="&amp;ME80,#REF!,"&gt;="&amp;MF80)</f>
        <v/>
      </c>
      <c r="NP80" s="1">
        <f>COUNTIFS(#REF!,LT80,#REF!,1,#REF!,"&lt;="&amp;ME80,#REF!,"&gt;="&amp;MF80,#REF!,"="&amp;KV80,#REF!,"="&amp;KX80)</f>
        <v/>
      </c>
      <c r="NQ80" s="1">
        <f>COUNTIFS(#REF!,LT80,#REF!,0,#REF!,"&lt;="&amp;ME80,#REF!,"&gt;="&amp;MF80,#REF!,"="&amp;KV80,#REF!,"="&amp;KX80)</f>
        <v/>
      </c>
      <c r="NR80" s="1">
        <f>COUNTIFS(#REF!,LT80,#REF!,1,#REF!,"&lt;="&amp;ME80,#REF!,"&gt;="&amp;MF80,#REF!,"="&amp;KW80,#REF!,"="&amp;KY80)</f>
        <v/>
      </c>
      <c r="NS80" s="1">
        <f>COUNTIFS(#REF!,LT80,#REF!,0,#REF!,"&lt;="&amp;ME80,#REF!,"&gt;="&amp;MF80,#REF!,"="&amp;KW80,#REF!,"="&amp;KY80)</f>
        <v/>
      </c>
      <c r="NT80" s="1">
        <f>MP80+MR80+MT80+MV80+MX80+MZ80+NB80</f>
        <v/>
      </c>
      <c r="NU80" s="1">
        <f>MQ80+MS80+MU80+MW80+MY80+NA80+NC80</f>
        <v/>
      </c>
      <c r="NV80" s="1">
        <f>NT80+NU80</f>
        <v/>
      </c>
      <c r="NW80" s="33">
        <f>NT80/(NT80+NU80)</f>
        <v/>
      </c>
      <c r="NX80" s="3">
        <f>1/NW80</f>
        <v/>
      </c>
      <c r="NY80" s="1">
        <f>LH80</f>
        <v/>
      </c>
      <c r="NZ80" s="79">
        <f>(NW80*((NY80-1)*0.98))-((1-NW80)*1)</f>
        <v/>
      </c>
      <c r="OA80" s="34">
        <f>IF(LR80&lt;0.9,0,IF(AND(LR80&gt;1.1),0,1))</f>
        <v/>
      </c>
      <c r="OB80" s="34">
        <f>IF(LS80&lt;0.9,0,IF(AND(LS80&gt;1.1),0,1))</f>
        <v/>
      </c>
      <c r="OC80" s="32">
        <f>IF(NV80&gt;99,1,0)</f>
        <v/>
      </c>
      <c r="OD80" s="32">
        <f>IF(NZ80&gt;0.0799,1,0)</f>
        <v/>
      </c>
      <c r="OE80" s="32">
        <f>IF(NZ80&gt;OM80,1,0)</f>
        <v/>
      </c>
      <c r="OF80" s="32">
        <f>OC80+OD80+OE80+OA80+OB80</f>
        <v/>
      </c>
      <c r="OG80" s="1">
        <f>ND80+NF80+NH80+NJ80+NL80+NN80+NP80+NR80</f>
        <v/>
      </c>
      <c r="OH80" s="1">
        <f>NE80+NG80+NI80+NK80+NM80+NO80+NQ80+NS80</f>
        <v/>
      </c>
      <c r="OI80" s="1">
        <f>OG80+OH80</f>
        <v/>
      </c>
      <c r="OJ80" s="33">
        <f>OG80/(OG80+OH80)</f>
        <v/>
      </c>
      <c r="OK80" s="3">
        <f>1/OJ80</f>
        <v/>
      </c>
      <c r="OL80" s="1">
        <f>LI80</f>
        <v/>
      </c>
      <c r="OM80" s="79">
        <f>(OJ80*((OL80-1)*0.98))-((1-OJ80)*1)</f>
        <v/>
      </c>
      <c r="ON80" s="34">
        <f>IF(LR80&lt;0.9,0,IF(AND(LR80&gt;1.1),0,1))</f>
        <v/>
      </c>
      <c r="OO80" s="34">
        <f>IF(LS80&lt;0.9,0,IF(AND(LS80&gt;1.1),0,1))</f>
        <v/>
      </c>
      <c r="OP80" s="32">
        <f>IF(OI80&gt;99,1,0)</f>
        <v/>
      </c>
      <c r="OQ80" s="32">
        <f>IF(OM80&gt;0.0799,1,0)</f>
        <v/>
      </c>
      <c r="OR80" s="32">
        <f>IF(OM80&gt;OZ80,1,0)</f>
        <v/>
      </c>
      <c r="OS80" s="32">
        <f>OP80+OQ80+OR80+ON80+OO80</f>
        <v/>
      </c>
      <c r="OT80">
        <f>IF(OF80=5,"BackHome0-0",IF(AND(OS80=5),"BackAway0-0",""))</f>
        <v/>
      </c>
      <c r="OU80">
        <f>IF(OF80=5,KN80,IF(AND(OS80=5),KO80,""))</f>
        <v/>
      </c>
      <c r="OV80">
        <f>IF(OF80=5,"Match Odds",IF(AND(OS80=5),"Match Odds",""))</f>
        <v/>
      </c>
      <c r="OW80">
        <f>IF(OF80=5,KP80,IF(AND(OS80=5),KP80,""))</f>
        <v/>
      </c>
      <c r="OX80">
        <f>IF(OF80=5,"MATCH_ODDS",IF(AND(OS80=5),"MATCH_ODDS",""))</f>
        <v/>
      </c>
      <c r="OY80">
        <f>IF(OF80=5,"BACK",IF(AND(OS80=5),"BACK",""))</f>
        <v/>
      </c>
    </row>
    <row r="81" ht="16.5" customHeight="1" thickBot="1" thickTop="1">
      <c r="A81" s="2" t="n"/>
      <c r="KN81" s="1">
        <f>IF(INDEX(#REF!,MATCH('HT 0-0'!D81,#REF!,0))=INDEX(#REF!,MATCH('HT 0-0'!D81,#REF!,0)),INDEX(#REF!,MATCH('HT 0-0'!D81,#REF!,0)),"ERROR")</f>
        <v/>
      </c>
      <c r="KO81" s="1">
        <f>IF(INDEX(#REF!,MATCH('HT 0-0'!E81,#REF!,0))=INDEX(#REF!,MATCH('HT 0-0'!E81,#REF!,0)),INDEX(#REF!,MATCH('HT 0-0'!E81,#REF!,0)),"ERROR")</f>
        <v/>
      </c>
      <c r="KP81" s="1">
        <f>KN81&amp;" v "&amp;KO81</f>
        <v/>
      </c>
      <c r="KQ81">
        <f>B81&amp;"_"&amp;C81</f>
        <v/>
      </c>
      <c r="KR81" s="1">
        <f>IF((HW81/KK81)&lt;0.335,"G",IF((HW81/KK81)&gt;0.67,"R","A"))</f>
        <v/>
      </c>
      <c r="KS81" s="1">
        <f>IF((HX81/KK81)&lt;0.335,"G",IF((HX81/KK81)&gt;0.67,"R","A"))</f>
        <v/>
      </c>
      <c r="KT81" s="1">
        <f>IF((IH81/KK81)&lt;0.335,"G",IF((IH81/KK81)&gt;0.67,"R","A"))</f>
        <v/>
      </c>
      <c r="KU81" s="1">
        <f>IF((II81/KK81)&lt;0.335,"G",IF((II81/KK81)&gt;0.67,"R","A"))</f>
        <v/>
      </c>
      <c r="KV81" s="1">
        <f>IF((HZ81/KK81)&lt;0.335,"G",IF((HZ81/KK81)&gt;0.67,"R","A"))</f>
        <v/>
      </c>
      <c r="KW81" s="1">
        <f>IF((HY81/KK81)&lt;0.335,"G",IF((HY81/KK81)&gt;0.67,"R","A"))</f>
        <v/>
      </c>
      <c r="KX81" s="1">
        <f>IF((IK81/KK81)&lt;0.335,"G",IF((IK81/KK81)&gt;0.67,"R","A"))</f>
        <v/>
      </c>
      <c r="KY81" s="1">
        <f>IF((IJ81/KK81)&lt;0.335,"G",IF((IJ81/KK81)&gt;0.67,"R","A"))</f>
        <v/>
      </c>
      <c r="KZ81" s="1">
        <f>IF((HQ81/KK81)&lt;0.335,"G",IF((HQ81/KK81)&gt;0.67,"R","A"))</f>
        <v/>
      </c>
      <c r="LA81" s="1">
        <f>IF((IB81/KK81)&lt;0.335,"G",IF((IB81/KK81)&gt;0.67,"R","A"))</f>
        <v/>
      </c>
      <c r="LB81">
        <f>IF(LQ81="0-0",INDEX(Scrape!#REF!,MATCH('HT 0-0'!KP81,Scrape!$B:$B,0)),"")</f>
        <v/>
      </c>
      <c r="LC81">
        <f>IF(LQ81="0-0",INDEX(Scrape!$A:$A,MATCH('HT 0-0'!KP81,Scrape!$B:$B,0)),"")</f>
        <v/>
      </c>
      <c r="LD81">
        <f>IF(LQ81="0-0",INDEX(Scrape!$B:$B,MATCH('HT 0-0'!KP81,Scrape!$B:$B,0)),"")</f>
        <v/>
      </c>
      <c r="LE81">
        <f>IF(LQ81="0-0",INDEX(Scrape!$C:$C,MATCH('HT 0-0'!KP81,Scrape!$B:$B,0)),"")</f>
        <v/>
      </c>
      <c r="LF81">
        <f>IF(LQ81="0-0",INDEX(Scrape!$D:$D,MATCH('HT 0-0'!KP81,Scrape!$B:$B,0)),"")</f>
        <v/>
      </c>
      <c r="LG81">
        <f>IF(LQ81="0-0",INDEX(Scrape!$E:$E,MATCH('HT 0-0'!KP81,Scrape!$B:$B,0)),"")</f>
        <v/>
      </c>
      <c r="LH81">
        <f>IF(LQ81="0-0",INDEX(Scrape!$F:$F,MATCH('HT 0-0'!KP81,Scrape!$B:$B,0)),"")</f>
        <v/>
      </c>
      <c r="LI81">
        <f>IF(LQ81="0-0",INDEX(Scrape!$G:$G,MATCH('HT 0-0'!KP81,Scrape!$B:$B,0)),"")</f>
        <v/>
      </c>
      <c r="LJ81">
        <f>IF(LQ81="0-0",INDEX(Scrape!$H:$H,MATCH('HT 0-0'!KP81,Scrape!$B:$B,0)),"")</f>
        <v/>
      </c>
      <c r="LK81">
        <f>IF(LQ81="0-0",INDEX(Scrape!$I:$I,MATCH('HT 0-0'!KP81,Scrape!$B:$B,0)),"")</f>
        <v/>
      </c>
      <c r="LL81">
        <f>IF(LQ81="0-0",INDEX(Scrape!$J:$J,MATCH('HT 0-0'!KP81,Scrape!$B:$B,0)),"")</f>
        <v/>
      </c>
      <c r="LM81">
        <f>IF(LQ81="0-0",INDEX(Scrape!$K:$K,MATCH('HT 0-0'!KP81,Scrape!$B:$B,0)),"")</f>
        <v/>
      </c>
      <c r="LN81">
        <f>IF(LQ81="0-0",INDEX(Scrape!$L:$L,MATCH('HT 0-0'!KP81,Scrape!$B:$B,0)),"")</f>
        <v/>
      </c>
      <c r="LO81">
        <f>IF(LQ81="0-0",INDEX(Scrape!$M:$M,MATCH('HT 0-0'!KP81,Scrape!$B:$B,0)),"")</f>
        <v/>
      </c>
      <c r="LP81">
        <f>IF(LQ81="0-0",INDEX(Scrape!$N:$N,MATCH('HT 0-0'!KP81,Scrape!$B:$B,0)),"")</f>
        <v/>
      </c>
      <c r="LQ81">
        <f>INDEX(Scrape!$O:$O,MATCH('HT 0-0'!KP81,Scrape!$B:$B,0))</f>
        <v/>
      </c>
      <c r="LR81">
        <f>(1/LJ81)+(1/LI81)+(1/LH81)</f>
        <v/>
      </c>
      <c r="LS81">
        <f>(1/LG81)+(1/LF81)+(1/LE81)</f>
        <v/>
      </c>
      <c r="LT81" s="8">
        <f>IF(INDEX(#REF!,MATCH(KQ81,#REF!,0))=INDEX(#REF!,MATCH(KQ81,#REF!,0)),INDEX(#REF!,MATCH(KQ81,#REF!,0)),"ERROR")</f>
        <v/>
      </c>
      <c r="LU81" s="4">
        <f>IF(KR81="G",2,IF(KR81="R",0.5,IF(KR81="A",1)))</f>
        <v/>
      </c>
      <c r="LV81" s="4">
        <f>IF(KS81="G",0.5,IF(KS81="R",2,IF(KS81="A",1)))</f>
        <v/>
      </c>
      <c r="LW81" s="4">
        <f>IF(KT81="G",2,IF(KT81="R",0.5,IF(KT81="A",1)))</f>
        <v/>
      </c>
      <c r="LX81" s="4">
        <f>IF(KU81="G",0.5,IF(KU81="R",2,IF(KU81="A",1)))</f>
        <v/>
      </c>
      <c r="LY81" s="7">
        <f>(LK81*(LU81+LX81)+(LL81*(LU81+LX81)))</f>
        <v/>
      </c>
      <c r="LZ81" s="7">
        <f>(LN81*(LV81+LW81)+(LO81*(LV81+LW81)))</f>
        <v/>
      </c>
      <c r="MA81" s="11">
        <f>LY81-LZ81</f>
        <v/>
      </c>
      <c r="MB81" s="5">
        <f>MA81+2</f>
        <v/>
      </c>
      <c r="MC81" s="6">
        <f>MA81-2</f>
        <v/>
      </c>
      <c r="MD81" s="4">
        <f>LE81</f>
        <v/>
      </c>
      <c r="ME81" s="9">
        <f>IF(MD81=0,1000,MD81+0.75)</f>
        <v/>
      </c>
      <c r="MF81" s="10">
        <f>IF(MD81=0,0,MD81-0.75)</f>
        <v/>
      </c>
      <c r="MG81" s="4">
        <f>((LM81*(LU81+LX81))-((LP81*(LV81+LW81))))</f>
        <v/>
      </c>
      <c r="MH81" s="9">
        <f>MG81*1.2</f>
        <v/>
      </c>
      <c r="MI81" s="10">
        <f>MG81*0.8</f>
        <v/>
      </c>
      <c r="MJ81">
        <f>IFERROR(OT81,"")</f>
        <v/>
      </c>
      <c r="MK81">
        <f>IFERROR(OU81,"")</f>
        <v/>
      </c>
      <c r="ML81">
        <f>IFERROR(OV81,"")</f>
        <v/>
      </c>
      <c r="MM81">
        <f>IFERROR(OW81,"")</f>
        <v/>
      </c>
      <c r="MN81">
        <f>IFERROR(OX81,"")</f>
        <v/>
      </c>
      <c r="MO81">
        <f>IFERROR(OY81,"")</f>
        <v/>
      </c>
      <c r="MP81" s="1">
        <f>COUNTIFS(#REF!,LT81,#REF!,1,#REF!,"&gt;="&amp;MC81,#REF!,"&lt;="&amp;MB81,#REF!,"&lt;="&amp;ME81,#REF!,"&gt;="&amp;MF81,#REF!,"="&amp;KV81,#REF!,"="&amp;KX81)</f>
        <v/>
      </c>
      <c r="MQ81" s="1">
        <f>COUNTIFS(#REF!,LT81,#REF!,0,#REF!,"&gt;="&amp;MC81,#REF!,"&lt;="&amp;MB81,#REF!,"&lt;="&amp;ME81,#REF!,"&gt;="&amp;MF81,#REF!,"="&amp;KV81,#REF!,"="&amp;KX81)</f>
        <v/>
      </c>
      <c r="MR81" s="1">
        <f>COUNTIFS(#REF!,LT81,#REF!,1,#REF!,"&gt;="&amp;MC81,#REF!,"&lt;="&amp;MB81,#REF!,"&lt;="&amp;ME81,#REF!,"&gt;="&amp;MF81,#REF!,"="&amp;KW81,#REF!,"="&amp;KY81)</f>
        <v/>
      </c>
      <c r="MS81" s="1">
        <f>COUNTIFS(#REF!,LT81,#REF!,0,#REF!,"&gt;="&amp;MC81,#REF!,"&lt;="&amp;MB81,#REF!,"&lt;="&amp;ME81,#REF!,"&gt;="&amp;MF81,#REF!,"="&amp;KW81,#REF!,"="&amp;KY81)</f>
        <v/>
      </c>
      <c r="MT81" s="1">
        <f>COUNTIFS(#REF!,LT81,#REF!,1,#REF!,"&gt;="&amp;MI81,#REF!,"&lt;="&amp;MH81,#REF!,"&lt;="&amp;ME81,#REF!,"&gt;="&amp;MF81)</f>
        <v/>
      </c>
      <c r="MU81" s="1">
        <f>COUNTIFS(#REF!,LT81,#REF!,0,#REF!,"&gt;="&amp;MI81,#REF!,"&lt;="&amp;MH81,#REF!,"&lt;="&amp;ME81,#REF!,"&gt;="&amp;MF81)</f>
        <v/>
      </c>
      <c r="MV81" s="1">
        <f>COUNTIFS(#REF!,LT81,#REF!,1,#REF!,"&gt;="&amp;MI81,#REF!,"&lt;="&amp;MH81,#REF!,"="&amp;KZ81,#REF!,"="&amp;LA81,#REF!,"&lt;="&amp;ME81,#REF!,"&gt;="&amp;MF81)</f>
        <v/>
      </c>
      <c r="MW81" s="1">
        <f>COUNTIFS(#REF!,LT81,#REF!,0,#REF!,"&gt;="&amp;MI81,#REF!,"&lt;="&amp;MH81,#REF!,"="&amp;KZ81,#REF!,"="&amp;LA81,#REF!,"&lt;="&amp;ME81,#REF!,"&gt;="&amp;MF81)</f>
        <v/>
      </c>
      <c r="MX81" s="1">
        <f>COUNTIFS(#REF!,LT81,#REF!,1,#REF!,"&gt;="&amp;MC81,#REF!,"&lt;="&amp;MB81,#REF!,"&lt;="&amp;ME81,#REF!,"&gt;="&amp;MF81)</f>
        <v/>
      </c>
      <c r="MY81" s="1">
        <f>COUNTIFS(#REF!,LT81,#REF!,0,#REF!,"&gt;="&amp;MC81,#REF!,"&lt;="&amp;MB81,#REF!,"&lt;="&amp;ME81,#REF!,"&gt;="&amp;MF81)</f>
        <v/>
      </c>
      <c r="MZ81" s="1">
        <f>COUNTIFS(#REF!,LT81,#REF!,1,#REF!,"&lt;="&amp;ME81,#REF!,"&gt;="&amp;MF81,#REF!,"="&amp;KV81,#REF!,"="&amp;KX81)</f>
        <v/>
      </c>
      <c r="NA81" s="1">
        <f>COUNTIFS(#REF!,LT81,#REF!,0,#REF!,"&lt;="&amp;ME81,#REF!,"&gt;="&amp;MF81,#REF!,"="&amp;KV81,#REF!,"="&amp;KX81)</f>
        <v/>
      </c>
      <c r="NB81" s="1">
        <f>COUNTIFS(#REF!,LT81,#REF!,1,#REF!,"&lt;="&amp;ME81,#REF!,"&gt;="&amp;MF81,#REF!,"="&amp;KW81,#REF!,"="&amp;KY81)</f>
        <v/>
      </c>
      <c r="NC81" s="1">
        <f>COUNTIFS(#REF!,LT81,#REF!,0,#REF!,"&lt;="&amp;ME81,#REF!,"&gt;="&amp;MF81,#REF!,"="&amp;KW81,#REF!,"="&amp;KY81)</f>
        <v/>
      </c>
      <c r="ND81" s="1">
        <f>COUNTIFS(#REF!,LT81,#REF!,1,#REF!,"&gt;="&amp;MC81,#REF!,"&lt;="&amp;MB81,#REF!,"&lt;="&amp;ME81,#REF!,"&gt;="&amp;MF81,#REF!,"="&amp;KV81,#REF!,"="&amp;KX81)</f>
        <v/>
      </c>
      <c r="NE81" s="1">
        <f>COUNTIFS(#REF!,LT81,#REF!,0,#REF!,"&gt;="&amp;MC81,#REF!,"&lt;="&amp;MB81,#REF!,"&lt;="&amp;ME81,#REF!,"&gt;="&amp;MF81,#REF!,"="&amp;KV81,#REF!,"="&amp;KX81)</f>
        <v/>
      </c>
      <c r="NF81" s="1">
        <f>COUNTIFS(#REF!,LT81,#REF!,1,#REF!,"&gt;="&amp;MC81,#REF!,"&lt;="&amp;MB81,#REF!,"&lt;="&amp;ME81,#REF!,"&gt;="&amp;MF81,#REF!,"="&amp;KW81,#REF!,"="&amp;KY81)</f>
        <v/>
      </c>
      <c r="NG81" s="1">
        <f>COUNTIFS(#REF!,LT81,#REF!,0,#REF!,"&gt;="&amp;MC81,#REF!,"&lt;="&amp;MB81,#REF!,"&lt;="&amp;ME81,#REF!,"&gt;="&amp;MF81,#REF!,"="&amp;KW81,#REF!,"="&amp;KY81)</f>
        <v/>
      </c>
      <c r="NH81" s="1">
        <f>COUNTIFS(#REF!,LT81,#REF!,1,#REF!,"&gt;="&amp;MC81,#REF!,"&lt;="&amp;MB81,#REF!,"&lt;="&amp;ME81,#REF!,"&gt;="&amp;MF81,#REF!,"="&amp;KZ81,#REF!,"="&amp;LA81)</f>
        <v/>
      </c>
      <c r="NI81" s="1">
        <f>COUNTIFS(#REF!,LT81,#REF!,0,#REF!,"&gt;="&amp;MC81,#REF!,"&lt;="&amp;MB81,#REF!,"&lt;="&amp;ME81,#REF!,"&gt;="&amp;MF81,#REF!,"="&amp;KZ81,#REF!,"="&amp;LA81)</f>
        <v/>
      </c>
      <c r="NJ81" s="1">
        <f>COUNTIFS(#REF!,LT81,#REF!,1,#REF!,"&gt;="&amp;MI81,#REF!,"&lt;="&amp;MH81,#REF!,"&lt;="&amp;ME81,#REF!,"&gt;="&amp;MF81)</f>
        <v/>
      </c>
      <c r="NK81" s="1">
        <f>COUNTIFS(#REF!,LT81,#REF!,0,#REF!,"&gt;="&amp;MI81,#REF!,"&lt;="&amp;MH81,#REF!,"&lt;="&amp;ME81,#REF!,"&gt;="&amp;MF81)</f>
        <v/>
      </c>
      <c r="NL81" s="1">
        <f>COUNTIFS(#REF!,LT81,#REF!,1,#REF!,"&gt;="&amp;MI81,#REF!,"&lt;="&amp;MH81,#REF!,"="&amp;KZ81,#REF!,"="&amp;LA81,#REF!,"&lt;="&amp;ME81,#REF!,"&gt;="&amp;MF81)</f>
        <v/>
      </c>
      <c r="NM81" s="1">
        <f>COUNTIFS(#REF!,LT81,#REF!,0,#REF!,"&gt;="&amp;MI81,#REF!,"&lt;="&amp;MH81,#REF!,"="&amp;KZ81,#REF!,"="&amp;LA81,#REF!,"&lt;="&amp;ME81,#REF!,"&gt;="&amp;MF81)</f>
        <v/>
      </c>
      <c r="NN81" s="1">
        <f>COUNTIFS(#REF!,LT81,#REF!,1,#REF!,"&gt;="&amp;MC81,#REF!,"&lt;="&amp;MB81,#REF!,"&lt;="&amp;ME81,#REF!,"&gt;="&amp;MF81)</f>
        <v/>
      </c>
      <c r="NO81" s="1">
        <f>COUNTIFS(#REF!,LT81,#REF!,0,#REF!,"&gt;="&amp;MC81,#REF!,"&lt;="&amp;MB81,#REF!,"&lt;="&amp;ME81,#REF!,"&gt;="&amp;MF81)</f>
        <v/>
      </c>
      <c r="NP81" s="1">
        <f>COUNTIFS(#REF!,LT81,#REF!,1,#REF!,"&lt;="&amp;ME81,#REF!,"&gt;="&amp;MF81,#REF!,"="&amp;KV81,#REF!,"="&amp;KX81)</f>
        <v/>
      </c>
      <c r="NQ81" s="1">
        <f>COUNTIFS(#REF!,LT81,#REF!,0,#REF!,"&lt;="&amp;ME81,#REF!,"&gt;="&amp;MF81,#REF!,"="&amp;KV81,#REF!,"="&amp;KX81)</f>
        <v/>
      </c>
      <c r="NR81" s="1">
        <f>COUNTIFS(#REF!,LT81,#REF!,1,#REF!,"&lt;="&amp;ME81,#REF!,"&gt;="&amp;MF81,#REF!,"="&amp;KW81,#REF!,"="&amp;KY81)</f>
        <v/>
      </c>
      <c r="NS81" s="1">
        <f>COUNTIFS(#REF!,LT81,#REF!,0,#REF!,"&lt;="&amp;ME81,#REF!,"&gt;="&amp;MF81,#REF!,"="&amp;KW81,#REF!,"="&amp;KY81)</f>
        <v/>
      </c>
      <c r="NT81" s="1">
        <f>MP81+MR81+MT81+MV81+MX81+MZ81+NB81</f>
        <v/>
      </c>
      <c r="NU81" s="1">
        <f>MQ81+MS81+MU81+MW81+MY81+NA81+NC81</f>
        <v/>
      </c>
      <c r="NV81" s="1">
        <f>NT81+NU81</f>
        <v/>
      </c>
      <c r="NW81" s="33">
        <f>NT81/(NT81+NU81)</f>
        <v/>
      </c>
      <c r="NX81" s="3">
        <f>1/NW81</f>
        <v/>
      </c>
      <c r="NY81" s="1">
        <f>LH81</f>
        <v/>
      </c>
      <c r="NZ81" s="79">
        <f>(NW81*((NY81-1)*0.98))-((1-NW81)*1)</f>
        <v/>
      </c>
      <c r="OA81" s="34">
        <f>IF(LR81&lt;0.9,0,IF(AND(LR81&gt;1.1),0,1))</f>
        <v/>
      </c>
      <c r="OB81" s="34">
        <f>IF(LS81&lt;0.9,0,IF(AND(LS81&gt;1.1),0,1))</f>
        <v/>
      </c>
      <c r="OC81" s="32">
        <f>IF(NV81&gt;99,1,0)</f>
        <v/>
      </c>
      <c r="OD81" s="32">
        <f>IF(NZ81&gt;0.0799,1,0)</f>
        <v/>
      </c>
      <c r="OE81" s="32">
        <f>IF(NZ81&gt;OM81,1,0)</f>
        <v/>
      </c>
      <c r="OF81" s="32">
        <f>OC81+OD81+OE81+OA81+OB81</f>
        <v/>
      </c>
      <c r="OG81" s="1">
        <f>ND81+NF81+NH81+NJ81+NL81+NN81+NP81+NR81</f>
        <v/>
      </c>
      <c r="OH81" s="1">
        <f>NE81+NG81+NI81+NK81+NM81+NO81+NQ81+NS81</f>
        <v/>
      </c>
      <c r="OI81" s="1">
        <f>OG81+OH81</f>
        <v/>
      </c>
      <c r="OJ81" s="33">
        <f>OG81/(OG81+OH81)</f>
        <v/>
      </c>
      <c r="OK81" s="3">
        <f>1/OJ81</f>
        <v/>
      </c>
      <c r="OL81" s="1">
        <f>LI81</f>
        <v/>
      </c>
      <c r="OM81" s="79">
        <f>(OJ81*((OL81-1)*0.98))-((1-OJ81)*1)</f>
        <v/>
      </c>
      <c r="ON81" s="34">
        <f>IF(LR81&lt;0.9,0,IF(AND(LR81&gt;1.1),0,1))</f>
        <v/>
      </c>
      <c r="OO81" s="34">
        <f>IF(LS81&lt;0.9,0,IF(AND(LS81&gt;1.1),0,1))</f>
        <v/>
      </c>
      <c r="OP81" s="32">
        <f>IF(OI81&gt;99,1,0)</f>
        <v/>
      </c>
      <c r="OQ81" s="32">
        <f>IF(OM81&gt;0.0799,1,0)</f>
        <v/>
      </c>
      <c r="OR81" s="32">
        <f>IF(OM81&gt;OZ81,1,0)</f>
        <v/>
      </c>
      <c r="OS81" s="32">
        <f>OP81+OQ81+OR81+ON81+OO81</f>
        <v/>
      </c>
      <c r="OT81">
        <f>IF(OF81=5,"BackHome0-0",IF(AND(OS81=5),"BackAway0-0",""))</f>
        <v/>
      </c>
      <c r="OU81">
        <f>IF(OF81=5,KN81,IF(AND(OS81=5),KO81,""))</f>
        <v/>
      </c>
      <c r="OV81">
        <f>IF(OF81=5,"Match Odds",IF(AND(OS81=5),"Match Odds",""))</f>
        <v/>
      </c>
      <c r="OW81">
        <f>IF(OF81=5,KP81,IF(AND(OS81=5),KP81,""))</f>
        <v/>
      </c>
      <c r="OX81">
        <f>IF(OF81=5,"MATCH_ODDS",IF(AND(OS81=5),"MATCH_ODDS",""))</f>
        <v/>
      </c>
      <c r="OY81">
        <f>IF(OF81=5,"BACK",IF(AND(OS81=5),"BACK",""))</f>
        <v/>
      </c>
    </row>
    <row r="82" ht="16.5" customHeight="1" thickBot="1" thickTop="1">
      <c r="A82" s="2" t="n"/>
      <c r="KN82" s="1">
        <f>IF(INDEX(#REF!,MATCH('HT 0-0'!D82,#REF!,0))=INDEX(#REF!,MATCH('HT 0-0'!D82,#REF!,0)),INDEX(#REF!,MATCH('HT 0-0'!D82,#REF!,0)),"ERROR")</f>
        <v/>
      </c>
      <c r="KO82" s="1">
        <f>IF(INDEX(#REF!,MATCH('HT 0-0'!E82,#REF!,0))=INDEX(#REF!,MATCH('HT 0-0'!E82,#REF!,0)),INDEX(#REF!,MATCH('HT 0-0'!E82,#REF!,0)),"ERROR")</f>
        <v/>
      </c>
      <c r="KP82" s="1">
        <f>KN82&amp;" v "&amp;KO82</f>
        <v/>
      </c>
      <c r="KQ82">
        <f>B82&amp;"_"&amp;C82</f>
        <v/>
      </c>
      <c r="KR82" s="1">
        <f>IF((HW82/KK82)&lt;0.335,"G",IF((HW82/KK82)&gt;0.67,"R","A"))</f>
        <v/>
      </c>
      <c r="KS82" s="1">
        <f>IF((HX82/KK82)&lt;0.335,"G",IF((HX82/KK82)&gt;0.67,"R","A"))</f>
        <v/>
      </c>
      <c r="KT82" s="1">
        <f>IF((IH82/KK82)&lt;0.335,"G",IF((IH82/KK82)&gt;0.67,"R","A"))</f>
        <v/>
      </c>
      <c r="KU82" s="1">
        <f>IF((II82/KK82)&lt;0.335,"G",IF((II82/KK82)&gt;0.67,"R","A"))</f>
        <v/>
      </c>
      <c r="KV82" s="1">
        <f>IF((HZ82/KK82)&lt;0.335,"G",IF((HZ82/KK82)&gt;0.67,"R","A"))</f>
        <v/>
      </c>
      <c r="KW82" s="1">
        <f>IF((HY82/KK82)&lt;0.335,"G",IF((HY82/KK82)&gt;0.67,"R","A"))</f>
        <v/>
      </c>
      <c r="KX82" s="1">
        <f>IF((IK82/KK82)&lt;0.335,"G",IF((IK82/KK82)&gt;0.67,"R","A"))</f>
        <v/>
      </c>
      <c r="KY82" s="1">
        <f>IF((IJ82/KK82)&lt;0.335,"G",IF((IJ82/KK82)&gt;0.67,"R","A"))</f>
        <v/>
      </c>
      <c r="KZ82" s="1">
        <f>IF((HQ82/KK82)&lt;0.335,"G",IF((HQ82/KK82)&gt;0.67,"R","A"))</f>
        <v/>
      </c>
      <c r="LA82" s="1">
        <f>IF((IB82/KK82)&lt;0.335,"G",IF((IB82/KK82)&gt;0.67,"R","A"))</f>
        <v/>
      </c>
      <c r="LB82">
        <f>IF(LQ82="0-0",INDEX(Scrape!#REF!,MATCH('HT 0-0'!KP82,Scrape!$B:$B,0)),"")</f>
        <v/>
      </c>
      <c r="LC82">
        <f>IF(LQ82="0-0",INDEX(Scrape!$A:$A,MATCH('HT 0-0'!KP82,Scrape!$B:$B,0)),"")</f>
        <v/>
      </c>
      <c r="LD82">
        <f>IF(LQ82="0-0",INDEX(Scrape!$B:$B,MATCH('HT 0-0'!KP82,Scrape!$B:$B,0)),"")</f>
        <v/>
      </c>
      <c r="LE82">
        <f>IF(LQ82="0-0",INDEX(Scrape!$C:$C,MATCH('HT 0-0'!KP82,Scrape!$B:$B,0)),"")</f>
        <v/>
      </c>
      <c r="LF82">
        <f>IF(LQ82="0-0",INDEX(Scrape!$D:$D,MATCH('HT 0-0'!KP82,Scrape!$B:$B,0)),"")</f>
        <v/>
      </c>
      <c r="LG82">
        <f>IF(LQ82="0-0",INDEX(Scrape!$E:$E,MATCH('HT 0-0'!KP82,Scrape!$B:$B,0)),"")</f>
        <v/>
      </c>
      <c r="LH82">
        <f>IF(LQ82="0-0",INDEX(Scrape!$F:$F,MATCH('HT 0-0'!KP82,Scrape!$B:$B,0)),"")</f>
        <v/>
      </c>
      <c r="LI82">
        <f>IF(LQ82="0-0",INDEX(Scrape!$G:$G,MATCH('HT 0-0'!KP82,Scrape!$B:$B,0)),"")</f>
        <v/>
      </c>
      <c r="LJ82">
        <f>IF(LQ82="0-0",INDEX(Scrape!$H:$H,MATCH('HT 0-0'!KP82,Scrape!$B:$B,0)),"")</f>
        <v/>
      </c>
      <c r="LK82">
        <f>IF(LQ82="0-0",INDEX(Scrape!$I:$I,MATCH('HT 0-0'!KP82,Scrape!$B:$B,0)),"")</f>
        <v/>
      </c>
      <c r="LL82">
        <f>IF(LQ82="0-0",INDEX(Scrape!$J:$J,MATCH('HT 0-0'!KP82,Scrape!$B:$B,0)),"")</f>
        <v/>
      </c>
      <c r="LM82">
        <f>IF(LQ82="0-0",INDEX(Scrape!$K:$K,MATCH('HT 0-0'!KP82,Scrape!$B:$B,0)),"")</f>
        <v/>
      </c>
      <c r="LN82">
        <f>IF(LQ82="0-0",INDEX(Scrape!$L:$L,MATCH('HT 0-0'!KP82,Scrape!$B:$B,0)),"")</f>
        <v/>
      </c>
      <c r="LO82">
        <f>IF(LQ82="0-0",INDEX(Scrape!$M:$M,MATCH('HT 0-0'!KP82,Scrape!$B:$B,0)),"")</f>
        <v/>
      </c>
      <c r="LP82">
        <f>IF(LQ82="0-0",INDEX(Scrape!$N:$N,MATCH('HT 0-0'!KP82,Scrape!$B:$B,0)),"")</f>
        <v/>
      </c>
      <c r="LQ82">
        <f>INDEX(Scrape!$O:$O,MATCH('HT 0-0'!KP82,Scrape!$B:$B,0))</f>
        <v/>
      </c>
      <c r="LR82">
        <f>(1/LJ82)+(1/LI82)+(1/LH82)</f>
        <v/>
      </c>
      <c r="LS82">
        <f>(1/LG82)+(1/LF82)+(1/LE82)</f>
        <v/>
      </c>
      <c r="LT82" s="8">
        <f>IF(INDEX(#REF!,MATCH(KQ82,#REF!,0))=INDEX(#REF!,MATCH(KQ82,#REF!,0)),INDEX(#REF!,MATCH(KQ82,#REF!,0)),"ERROR")</f>
        <v/>
      </c>
      <c r="LU82" s="4">
        <f>IF(KR82="G",2,IF(KR82="R",0.5,IF(KR82="A",1)))</f>
        <v/>
      </c>
      <c r="LV82" s="4">
        <f>IF(KS82="G",0.5,IF(KS82="R",2,IF(KS82="A",1)))</f>
        <v/>
      </c>
      <c r="LW82" s="4">
        <f>IF(KT82="G",2,IF(KT82="R",0.5,IF(KT82="A",1)))</f>
        <v/>
      </c>
      <c r="LX82" s="4">
        <f>IF(KU82="G",0.5,IF(KU82="R",2,IF(KU82="A",1)))</f>
        <v/>
      </c>
      <c r="LY82" s="7">
        <f>(LK82*(LU82+LX82)+(LL82*(LU82+LX82)))</f>
        <v/>
      </c>
      <c r="LZ82" s="7">
        <f>(LN82*(LV82+LW82)+(LO82*(LV82+LW82)))</f>
        <v/>
      </c>
      <c r="MA82" s="11">
        <f>LY82-LZ82</f>
        <v/>
      </c>
      <c r="MB82" s="5">
        <f>MA82+2</f>
        <v/>
      </c>
      <c r="MC82" s="6">
        <f>MA82-2</f>
        <v/>
      </c>
      <c r="MD82" s="4">
        <f>LE82</f>
        <v/>
      </c>
      <c r="ME82" s="9">
        <f>IF(MD82=0,1000,MD82+0.75)</f>
        <v/>
      </c>
      <c r="MF82" s="10">
        <f>IF(MD82=0,0,MD82-0.75)</f>
        <v/>
      </c>
      <c r="MG82" s="4">
        <f>((LM82*(LU82+LX82))-((LP82*(LV82+LW82))))</f>
        <v/>
      </c>
      <c r="MH82" s="9">
        <f>MG82*1.2</f>
        <v/>
      </c>
      <c r="MI82" s="10">
        <f>MG82*0.8</f>
        <v/>
      </c>
      <c r="MJ82">
        <f>IFERROR(OT82,"")</f>
        <v/>
      </c>
      <c r="MK82">
        <f>IFERROR(OU82,"")</f>
        <v/>
      </c>
      <c r="ML82">
        <f>IFERROR(OV82,"")</f>
        <v/>
      </c>
      <c r="MM82">
        <f>IFERROR(OW82,"")</f>
        <v/>
      </c>
      <c r="MN82">
        <f>IFERROR(OX82,"")</f>
        <v/>
      </c>
      <c r="MO82">
        <f>IFERROR(OY82,"")</f>
        <v/>
      </c>
      <c r="MP82" s="1">
        <f>COUNTIFS(#REF!,LT82,#REF!,1,#REF!,"&gt;="&amp;MC82,#REF!,"&lt;="&amp;MB82,#REF!,"&lt;="&amp;ME82,#REF!,"&gt;="&amp;MF82,#REF!,"="&amp;KV82,#REF!,"="&amp;KX82)</f>
        <v/>
      </c>
      <c r="MQ82" s="1">
        <f>COUNTIFS(#REF!,LT82,#REF!,0,#REF!,"&gt;="&amp;MC82,#REF!,"&lt;="&amp;MB82,#REF!,"&lt;="&amp;ME82,#REF!,"&gt;="&amp;MF82,#REF!,"="&amp;KV82,#REF!,"="&amp;KX82)</f>
        <v/>
      </c>
      <c r="MR82" s="1">
        <f>COUNTIFS(#REF!,LT82,#REF!,1,#REF!,"&gt;="&amp;MC82,#REF!,"&lt;="&amp;MB82,#REF!,"&lt;="&amp;ME82,#REF!,"&gt;="&amp;MF82,#REF!,"="&amp;KW82,#REF!,"="&amp;KY82)</f>
        <v/>
      </c>
      <c r="MS82" s="1">
        <f>COUNTIFS(#REF!,LT82,#REF!,0,#REF!,"&gt;="&amp;MC82,#REF!,"&lt;="&amp;MB82,#REF!,"&lt;="&amp;ME82,#REF!,"&gt;="&amp;MF82,#REF!,"="&amp;KW82,#REF!,"="&amp;KY82)</f>
        <v/>
      </c>
      <c r="MT82" s="1">
        <f>COUNTIFS(#REF!,LT82,#REF!,1,#REF!,"&gt;="&amp;MI82,#REF!,"&lt;="&amp;MH82,#REF!,"&lt;="&amp;ME82,#REF!,"&gt;="&amp;MF82)</f>
        <v/>
      </c>
      <c r="MU82" s="1">
        <f>COUNTIFS(#REF!,LT82,#REF!,0,#REF!,"&gt;="&amp;MI82,#REF!,"&lt;="&amp;MH82,#REF!,"&lt;="&amp;ME82,#REF!,"&gt;="&amp;MF82)</f>
        <v/>
      </c>
      <c r="MV82" s="1">
        <f>COUNTIFS(#REF!,LT82,#REF!,1,#REF!,"&gt;="&amp;MI82,#REF!,"&lt;="&amp;MH82,#REF!,"="&amp;KZ82,#REF!,"="&amp;LA82,#REF!,"&lt;="&amp;ME82,#REF!,"&gt;="&amp;MF82)</f>
        <v/>
      </c>
      <c r="MW82" s="1">
        <f>COUNTIFS(#REF!,LT82,#REF!,0,#REF!,"&gt;="&amp;MI82,#REF!,"&lt;="&amp;MH82,#REF!,"="&amp;KZ82,#REF!,"="&amp;LA82,#REF!,"&lt;="&amp;ME82,#REF!,"&gt;="&amp;MF82)</f>
        <v/>
      </c>
      <c r="MX82" s="1">
        <f>COUNTIFS(#REF!,LT82,#REF!,1,#REF!,"&gt;="&amp;MC82,#REF!,"&lt;="&amp;MB82,#REF!,"&lt;="&amp;ME82,#REF!,"&gt;="&amp;MF82)</f>
        <v/>
      </c>
      <c r="MY82" s="1">
        <f>COUNTIFS(#REF!,LT82,#REF!,0,#REF!,"&gt;="&amp;MC82,#REF!,"&lt;="&amp;MB82,#REF!,"&lt;="&amp;ME82,#REF!,"&gt;="&amp;MF82)</f>
        <v/>
      </c>
      <c r="MZ82" s="1">
        <f>COUNTIFS(#REF!,LT82,#REF!,1,#REF!,"&lt;="&amp;ME82,#REF!,"&gt;="&amp;MF82,#REF!,"="&amp;KV82,#REF!,"="&amp;KX82)</f>
        <v/>
      </c>
      <c r="NA82" s="1">
        <f>COUNTIFS(#REF!,LT82,#REF!,0,#REF!,"&lt;="&amp;ME82,#REF!,"&gt;="&amp;MF82,#REF!,"="&amp;KV82,#REF!,"="&amp;KX82)</f>
        <v/>
      </c>
      <c r="NB82" s="1">
        <f>COUNTIFS(#REF!,LT82,#REF!,1,#REF!,"&lt;="&amp;ME82,#REF!,"&gt;="&amp;MF82,#REF!,"="&amp;KW82,#REF!,"="&amp;KY82)</f>
        <v/>
      </c>
      <c r="NC82" s="1">
        <f>COUNTIFS(#REF!,LT82,#REF!,0,#REF!,"&lt;="&amp;ME82,#REF!,"&gt;="&amp;MF82,#REF!,"="&amp;KW82,#REF!,"="&amp;KY82)</f>
        <v/>
      </c>
      <c r="ND82" s="1">
        <f>COUNTIFS(#REF!,LT82,#REF!,1,#REF!,"&gt;="&amp;MC82,#REF!,"&lt;="&amp;MB82,#REF!,"&lt;="&amp;ME82,#REF!,"&gt;="&amp;MF82,#REF!,"="&amp;KV82,#REF!,"="&amp;KX82)</f>
        <v/>
      </c>
      <c r="NE82" s="1">
        <f>COUNTIFS(#REF!,LT82,#REF!,0,#REF!,"&gt;="&amp;MC82,#REF!,"&lt;="&amp;MB82,#REF!,"&lt;="&amp;ME82,#REF!,"&gt;="&amp;MF82,#REF!,"="&amp;KV82,#REF!,"="&amp;KX82)</f>
        <v/>
      </c>
      <c r="NF82" s="1">
        <f>COUNTIFS(#REF!,LT82,#REF!,1,#REF!,"&gt;="&amp;MC82,#REF!,"&lt;="&amp;MB82,#REF!,"&lt;="&amp;ME82,#REF!,"&gt;="&amp;MF82,#REF!,"="&amp;KW82,#REF!,"="&amp;KY82)</f>
        <v/>
      </c>
      <c r="NG82" s="1">
        <f>COUNTIFS(#REF!,LT82,#REF!,0,#REF!,"&gt;="&amp;MC82,#REF!,"&lt;="&amp;MB82,#REF!,"&lt;="&amp;ME82,#REF!,"&gt;="&amp;MF82,#REF!,"="&amp;KW82,#REF!,"="&amp;KY82)</f>
        <v/>
      </c>
      <c r="NH82" s="1">
        <f>COUNTIFS(#REF!,LT82,#REF!,1,#REF!,"&gt;="&amp;MC82,#REF!,"&lt;="&amp;MB82,#REF!,"&lt;="&amp;ME82,#REF!,"&gt;="&amp;MF82,#REF!,"="&amp;KZ82,#REF!,"="&amp;LA82)</f>
        <v/>
      </c>
      <c r="NI82" s="1">
        <f>COUNTIFS(#REF!,LT82,#REF!,0,#REF!,"&gt;="&amp;MC82,#REF!,"&lt;="&amp;MB82,#REF!,"&lt;="&amp;ME82,#REF!,"&gt;="&amp;MF82,#REF!,"="&amp;KZ82,#REF!,"="&amp;LA82)</f>
        <v/>
      </c>
      <c r="NJ82" s="1">
        <f>COUNTIFS(#REF!,LT82,#REF!,1,#REF!,"&gt;="&amp;MI82,#REF!,"&lt;="&amp;MH82,#REF!,"&lt;="&amp;ME82,#REF!,"&gt;="&amp;MF82)</f>
        <v/>
      </c>
      <c r="NK82" s="1">
        <f>COUNTIFS(#REF!,LT82,#REF!,0,#REF!,"&gt;="&amp;MI82,#REF!,"&lt;="&amp;MH82,#REF!,"&lt;="&amp;ME82,#REF!,"&gt;="&amp;MF82)</f>
        <v/>
      </c>
      <c r="NL82" s="1">
        <f>COUNTIFS(#REF!,LT82,#REF!,1,#REF!,"&gt;="&amp;MI82,#REF!,"&lt;="&amp;MH82,#REF!,"="&amp;KZ82,#REF!,"="&amp;LA82,#REF!,"&lt;="&amp;ME82,#REF!,"&gt;="&amp;MF82)</f>
        <v/>
      </c>
      <c r="NM82" s="1">
        <f>COUNTIFS(#REF!,LT82,#REF!,0,#REF!,"&gt;="&amp;MI82,#REF!,"&lt;="&amp;MH82,#REF!,"="&amp;KZ82,#REF!,"="&amp;LA82,#REF!,"&lt;="&amp;ME82,#REF!,"&gt;="&amp;MF82)</f>
        <v/>
      </c>
      <c r="NN82" s="1">
        <f>COUNTIFS(#REF!,LT82,#REF!,1,#REF!,"&gt;="&amp;MC82,#REF!,"&lt;="&amp;MB82,#REF!,"&lt;="&amp;ME82,#REF!,"&gt;="&amp;MF82)</f>
        <v/>
      </c>
      <c r="NO82" s="1">
        <f>COUNTIFS(#REF!,LT82,#REF!,0,#REF!,"&gt;="&amp;MC82,#REF!,"&lt;="&amp;MB82,#REF!,"&lt;="&amp;ME82,#REF!,"&gt;="&amp;MF82)</f>
        <v/>
      </c>
      <c r="NP82" s="1">
        <f>COUNTIFS(#REF!,LT82,#REF!,1,#REF!,"&lt;="&amp;ME82,#REF!,"&gt;="&amp;MF82,#REF!,"="&amp;KV82,#REF!,"="&amp;KX82)</f>
        <v/>
      </c>
      <c r="NQ82" s="1">
        <f>COUNTIFS(#REF!,LT82,#REF!,0,#REF!,"&lt;="&amp;ME82,#REF!,"&gt;="&amp;MF82,#REF!,"="&amp;KV82,#REF!,"="&amp;KX82)</f>
        <v/>
      </c>
      <c r="NR82" s="1">
        <f>COUNTIFS(#REF!,LT82,#REF!,1,#REF!,"&lt;="&amp;ME82,#REF!,"&gt;="&amp;MF82,#REF!,"="&amp;KW82,#REF!,"="&amp;KY82)</f>
        <v/>
      </c>
      <c r="NS82" s="1">
        <f>COUNTIFS(#REF!,LT82,#REF!,0,#REF!,"&lt;="&amp;ME82,#REF!,"&gt;="&amp;MF82,#REF!,"="&amp;KW82,#REF!,"="&amp;KY82)</f>
        <v/>
      </c>
      <c r="NT82" s="1">
        <f>MP82+MR82+MT82+MV82+MX82+MZ82+NB82</f>
        <v/>
      </c>
      <c r="NU82" s="1">
        <f>MQ82+MS82+MU82+MW82+MY82+NA82+NC82</f>
        <v/>
      </c>
      <c r="NV82" s="1">
        <f>NT82+NU82</f>
        <v/>
      </c>
      <c r="NW82" s="33">
        <f>NT82/(NT82+NU82)</f>
        <v/>
      </c>
      <c r="NX82" s="3">
        <f>1/NW82</f>
        <v/>
      </c>
      <c r="NY82" s="1">
        <f>LH82</f>
        <v/>
      </c>
      <c r="NZ82" s="79">
        <f>(NW82*((NY82-1)*0.98))-((1-NW82)*1)</f>
        <v/>
      </c>
      <c r="OA82" s="34">
        <f>IF(LR82&lt;0.9,0,IF(AND(LR82&gt;1.1),0,1))</f>
        <v/>
      </c>
      <c r="OB82" s="34">
        <f>IF(LS82&lt;0.9,0,IF(AND(LS82&gt;1.1),0,1))</f>
        <v/>
      </c>
      <c r="OC82" s="32">
        <f>IF(NV82&gt;99,1,0)</f>
        <v/>
      </c>
      <c r="OD82" s="32">
        <f>IF(NZ82&gt;0.0799,1,0)</f>
        <v/>
      </c>
      <c r="OE82" s="32">
        <f>IF(NZ82&gt;OM82,1,0)</f>
        <v/>
      </c>
      <c r="OF82" s="32">
        <f>OC82+OD82+OE82+OA82+OB82</f>
        <v/>
      </c>
      <c r="OG82" s="1">
        <f>ND82+NF82+NH82+NJ82+NL82+NN82+NP82+NR82</f>
        <v/>
      </c>
      <c r="OH82" s="1">
        <f>NE82+NG82+NI82+NK82+NM82+NO82+NQ82+NS82</f>
        <v/>
      </c>
      <c r="OI82" s="1">
        <f>OG82+OH82</f>
        <v/>
      </c>
      <c r="OJ82" s="33">
        <f>OG82/(OG82+OH82)</f>
        <v/>
      </c>
      <c r="OK82" s="3">
        <f>1/OJ82</f>
        <v/>
      </c>
      <c r="OL82" s="1">
        <f>LI82</f>
        <v/>
      </c>
      <c r="OM82" s="79">
        <f>(OJ82*((OL82-1)*0.98))-((1-OJ82)*1)</f>
        <v/>
      </c>
      <c r="ON82" s="34">
        <f>IF(LR82&lt;0.9,0,IF(AND(LR82&gt;1.1),0,1))</f>
        <v/>
      </c>
      <c r="OO82" s="34">
        <f>IF(LS82&lt;0.9,0,IF(AND(LS82&gt;1.1),0,1))</f>
        <v/>
      </c>
      <c r="OP82" s="32">
        <f>IF(OI82&gt;99,1,0)</f>
        <v/>
      </c>
      <c r="OQ82" s="32">
        <f>IF(OM82&gt;0.0799,1,0)</f>
        <v/>
      </c>
      <c r="OR82" s="32">
        <f>IF(OM82&gt;OZ82,1,0)</f>
        <v/>
      </c>
      <c r="OS82" s="32">
        <f>OP82+OQ82+OR82+ON82+OO82</f>
        <v/>
      </c>
      <c r="OT82">
        <f>IF(OF82=5,"BackHome0-0",IF(AND(OS82=5),"BackAway0-0",""))</f>
        <v/>
      </c>
      <c r="OU82">
        <f>IF(OF82=5,KN82,IF(AND(OS82=5),KO82,""))</f>
        <v/>
      </c>
      <c r="OV82">
        <f>IF(OF82=5,"Match Odds",IF(AND(OS82=5),"Match Odds",""))</f>
        <v/>
      </c>
      <c r="OW82">
        <f>IF(OF82=5,KP82,IF(AND(OS82=5),KP82,""))</f>
        <v/>
      </c>
      <c r="OX82">
        <f>IF(OF82=5,"MATCH_ODDS",IF(AND(OS82=5),"MATCH_ODDS",""))</f>
        <v/>
      </c>
      <c r="OY82">
        <f>IF(OF82=5,"BACK",IF(AND(OS82=5),"BACK",""))</f>
        <v/>
      </c>
    </row>
    <row r="83" ht="16.5" customHeight="1" thickBot="1" thickTop="1">
      <c r="A83" s="2" t="n"/>
      <c r="KN83" s="1">
        <f>IF(INDEX(#REF!,MATCH('HT 0-0'!D83,#REF!,0))=INDEX(#REF!,MATCH('HT 0-0'!D83,#REF!,0)),INDEX(#REF!,MATCH('HT 0-0'!D83,#REF!,0)),"ERROR")</f>
        <v/>
      </c>
      <c r="KO83" s="1">
        <f>IF(INDEX(#REF!,MATCH('HT 0-0'!E83,#REF!,0))=INDEX(#REF!,MATCH('HT 0-0'!E83,#REF!,0)),INDEX(#REF!,MATCH('HT 0-0'!E83,#REF!,0)),"ERROR")</f>
        <v/>
      </c>
      <c r="KP83" s="1">
        <f>KN83&amp;" v "&amp;KO83</f>
        <v/>
      </c>
      <c r="KQ83">
        <f>B83&amp;"_"&amp;C83</f>
        <v/>
      </c>
      <c r="KR83" s="1">
        <f>IF((HW83/KK83)&lt;0.335,"G",IF((HW83/KK83)&gt;0.67,"R","A"))</f>
        <v/>
      </c>
      <c r="KS83" s="1">
        <f>IF((HX83/KK83)&lt;0.335,"G",IF((HX83/KK83)&gt;0.67,"R","A"))</f>
        <v/>
      </c>
      <c r="KT83" s="1">
        <f>IF((IH83/KK83)&lt;0.335,"G",IF((IH83/KK83)&gt;0.67,"R","A"))</f>
        <v/>
      </c>
      <c r="KU83" s="1">
        <f>IF((II83/KK83)&lt;0.335,"G",IF((II83/KK83)&gt;0.67,"R","A"))</f>
        <v/>
      </c>
      <c r="KV83" s="1">
        <f>IF((HZ83/KK83)&lt;0.335,"G",IF((HZ83/KK83)&gt;0.67,"R","A"))</f>
        <v/>
      </c>
      <c r="KW83" s="1">
        <f>IF((HY83/KK83)&lt;0.335,"G",IF((HY83/KK83)&gt;0.67,"R","A"))</f>
        <v/>
      </c>
      <c r="KX83" s="1">
        <f>IF((IK83/KK83)&lt;0.335,"G",IF((IK83/KK83)&gt;0.67,"R","A"))</f>
        <v/>
      </c>
      <c r="KY83" s="1">
        <f>IF((IJ83/KK83)&lt;0.335,"G",IF((IJ83/KK83)&gt;0.67,"R","A"))</f>
        <v/>
      </c>
      <c r="KZ83" s="1">
        <f>IF((HQ83/KK83)&lt;0.335,"G",IF((HQ83/KK83)&gt;0.67,"R","A"))</f>
        <v/>
      </c>
      <c r="LA83" s="1">
        <f>IF((IB83/KK83)&lt;0.335,"G",IF((IB83/KK83)&gt;0.67,"R","A"))</f>
        <v/>
      </c>
      <c r="LB83">
        <f>IF(LQ83="0-0",INDEX(Scrape!#REF!,MATCH('HT 0-0'!KP83,Scrape!$B:$B,0)),"")</f>
        <v/>
      </c>
      <c r="LC83">
        <f>IF(LQ83="0-0",INDEX(Scrape!$A:$A,MATCH('HT 0-0'!KP83,Scrape!$B:$B,0)),"")</f>
        <v/>
      </c>
      <c r="LD83">
        <f>IF(LQ83="0-0",INDEX(Scrape!$B:$B,MATCH('HT 0-0'!KP83,Scrape!$B:$B,0)),"")</f>
        <v/>
      </c>
      <c r="LE83">
        <f>IF(LQ83="0-0",INDEX(Scrape!$C:$C,MATCH('HT 0-0'!KP83,Scrape!$B:$B,0)),"")</f>
        <v/>
      </c>
      <c r="LF83">
        <f>IF(LQ83="0-0",INDEX(Scrape!$D:$D,MATCH('HT 0-0'!KP83,Scrape!$B:$B,0)),"")</f>
        <v/>
      </c>
      <c r="LG83">
        <f>IF(LQ83="0-0",INDEX(Scrape!$E:$E,MATCH('HT 0-0'!KP83,Scrape!$B:$B,0)),"")</f>
        <v/>
      </c>
      <c r="LH83">
        <f>IF(LQ83="0-0",INDEX(Scrape!$F:$F,MATCH('HT 0-0'!KP83,Scrape!$B:$B,0)),"")</f>
        <v/>
      </c>
      <c r="LI83">
        <f>IF(LQ83="0-0",INDEX(Scrape!$G:$G,MATCH('HT 0-0'!KP83,Scrape!$B:$B,0)),"")</f>
        <v/>
      </c>
      <c r="LJ83">
        <f>IF(LQ83="0-0",INDEX(Scrape!$H:$H,MATCH('HT 0-0'!KP83,Scrape!$B:$B,0)),"")</f>
        <v/>
      </c>
      <c r="LK83">
        <f>IF(LQ83="0-0",INDEX(Scrape!$I:$I,MATCH('HT 0-0'!KP83,Scrape!$B:$B,0)),"")</f>
        <v/>
      </c>
      <c r="LL83">
        <f>IF(LQ83="0-0",INDEX(Scrape!$J:$J,MATCH('HT 0-0'!KP83,Scrape!$B:$B,0)),"")</f>
        <v/>
      </c>
      <c r="LM83">
        <f>IF(LQ83="0-0",INDEX(Scrape!$K:$K,MATCH('HT 0-0'!KP83,Scrape!$B:$B,0)),"")</f>
        <v/>
      </c>
      <c r="LN83">
        <f>IF(LQ83="0-0",INDEX(Scrape!$L:$L,MATCH('HT 0-0'!KP83,Scrape!$B:$B,0)),"")</f>
        <v/>
      </c>
      <c r="LO83">
        <f>IF(LQ83="0-0",INDEX(Scrape!$M:$M,MATCH('HT 0-0'!KP83,Scrape!$B:$B,0)),"")</f>
        <v/>
      </c>
      <c r="LP83">
        <f>IF(LQ83="0-0",INDEX(Scrape!$N:$N,MATCH('HT 0-0'!KP83,Scrape!$B:$B,0)),"")</f>
        <v/>
      </c>
      <c r="LQ83">
        <f>INDEX(Scrape!$O:$O,MATCH('HT 0-0'!KP83,Scrape!$B:$B,0))</f>
        <v/>
      </c>
      <c r="LR83">
        <f>(1/LJ83)+(1/LI83)+(1/LH83)</f>
        <v/>
      </c>
      <c r="LS83">
        <f>(1/LG83)+(1/LF83)+(1/LE83)</f>
        <v/>
      </c>
      <c r="LT83" s="8">
        <f>IF(INDEX(#REF!,MATCH(KQ83,#REF!,0))=INDEX(#REF!,MATCH(KQ83,#REF!,0)),INDEX(#REF!,MATCH(KQ83,#REF!,0)),"ERROR")</f>
        <v/>
      </c>
      <c r="LU83" s="4">
        <f>IF(KR83="G",2,IF(KR83="R",0.5,IF(KR83="A",1)))</f>
        <v/>
      </c>
      <c r="LV83" s="4">
        <f>IF(KS83="G",0.5,IF(KS83="R",2,IF(KS83="A",1)))</f>
        <v/>
      </c>
      <c r="LW83" s="4">
        <f>IF(KT83="G",2,IF(KT83="R",0.5,IF(KT83="A",1)))</f>
        <v/>
      </c>
      <c r="LX83" s="4">
        <f>IF(KU83="G",0.5,IF(KU83="R",2,IF(KU83="A",1)))</f>
        <v/>
      </c>
      <c r="LY83" s="7">
        <f>(LK83*(LU83+LX83)+(LL83*(LU83+LX83)))</f>
        <v/>
      </c>
      <c r="LZ83" s="7">
        <f>(LN83*(LV83+LW83)+(LO83*(LV83+LW83)))</f>
        <v/>
      </c>
      <c r="MA83" s="11">
        <f>LY83-LZ83</f>
        <v/>
      </c>
      <c r="MB83" s="5">
        <f>MA83+2</f>
        <v/>
      </c>
      <c r="MC83" s="6">
        <f>MA83-2</f>
        <v/>
      </c>
      <c r="MD83" s="4">
        <f>LE83</f>
        <v/>
      </c>
      <c r="ME83" s="9">
        <f>IF(MD83=0,1000,MD83+0.75)</f>
        <v/>
      </c>
      <c r="MF83" s="10">
        <f>IF(MD83=0,0,MD83-0.75)</f>
        <v/>
      </c>
      <c r="MG83" s="4">
        <f>((LM83*(LU83+LX83))-((LP83*(LV83+LW83))))</f>
        <v/>
      </c>
      <c r="MH83" s="9">
        <f>MG83*1.2</f>
        <v/>
      </c>
      <c r="MI83" s="10">
        <f>MG83*0.8</f>
        <v/>
      </c>
      <c r="MJ83">
        <f>IFERROR(OT83,"")</f>
        <v/>
      </c>
      <c r="MK83">
        <f>IFERROR(OU83,"")</f>
        <v/>
      </c>
      <c r="ML83">
        <f>IFERROR(OV83,"")</f>
        <v/>
      </c>
      <c r="MM83">
        <f>IFERROR(OW83,"")</f>
        <v/>
      </c>
      <c r="MN83">
        <f>IFERROR(OX83,"")</f>
        <v/>
      </c>
      <c r="MO83">
        <f>IFERROR(OY83,"")</f>
        <v/>
      </c>
      <c r="MP83" s="1">
        <f>COUNTIFS(#REF!,LT83,#REF!,1,#REF!,"&gt;="&amp;MC83,#REF!,"&lt;="&amp;MB83,#REF!,"&lt;="&amp;ME83,#REF!,"&gt;="&amp;MF83,#REF!,"="&amp;KV83,#REF!,"="&amp;KX83)</f>
        <v/>
      </c>
      <c r="MQ83" s="1">
        <f>COUNTIFS(#REF!,LT83,#REF!,0,#REF!,"&gt;="&amp;MC83,#REF!,"&lt;="&amp;MB83,#REF!,"&lt;="&amp;ME83,#REF!,"&gt;="&amp;MF83,#REF!,"="&amp;KV83,#REF!,"="&amp;KX83)</f>
        <v/>
      </c>
      <c r="MR83" s="1">
        <f>COUNTIFS(#REF!,LT83,#REF!,1,#REF!,"&gt;="&amp;MC83,#REF!,"&lt;="&amp;MB83,#REF!,"&lt;="&amp;ME83,#REF!,"&gt;="&amp;MF83,#REF!,"="&amp;KW83,#REF!,"="&amp;KY83)</f>
        <v/>
      </c>
      <c r="MS83" s="1">
        <f>COUNTIFS(#REF!,LT83,#REF!,0,#REF!,"&gt;="&amp;MC83,#REF!,"&lt;="&amp;MB83,#REF!,"&lt;="&amp;ME83,#REF!,"&gt;="&amp;MF83,#REF!,"="&amp;KW83,#REF!,"="&amp;KY83)</f>
        <v/>
      </c>
      <c r="MT83" s="1">
        <f>COUNTIFS(#REF!,LT83,#REF!,1,#REF!,"&gt;="&amp;MI83,#REF!,"&lt;="&amp;MH83,#REF!,"&lt;="&amp;ME83,#REF!,"&gt;="&amp;MF83)</f>
        <v/>
      </c>
      <c r="MU83" s="1">
        <f>COUNTIFS(#REF!,LT83,#REF!,0,#REF!,"&gt;="&amp;MI83,#REF!,"&lt;="&amp;MH83,#REF!,"&lt;="&amp;ME83,#REF!,"&gt;="&amp;MF83)</f>
        <v/>
      </c>
      <c r="MV83" s="1">
        <f>COUNTIFS(#REF!,LT83,#REF!,1,#REF!,"&gt;="&amp;MI83,#REF!,"&lt;="&amp;MH83,#REF!,"="&amp;KZ83,#REF!,"="&amp;LA83,#REF!,"&lt;="&amp;ME83,#REF!,"&gt;="&amp;MF83)</f>
        <v/>
      </c>
      <c r="MW83" s="1">
        <f>COUNTIFS(#REF!,LT83,#REF!,0,#REF!,"&gt;="&amp;MI83,#REF!,"&lt;="&amp;MH83,#REF!,"="&amp;KZ83,#REF!,"="&amp;LA83,#REF!,"&lt;="&amp;ME83,#REF!,"&gt;="&amp;MF83)</f>
        <v/>
      </c>
      <c r="MX83" s="1">
        <f>COUNTIFS(#REF!,LT83,#REF!,1,#REF!,"&gt;="&amp;MC83,#REF!,"&lt;="&amp;MB83,#REF!,"&lt;="&amp;ME83,#REF!,"&gt;="&amp;MF83)</f>
        <v/>
      </c>
      <c r="MY83" s="1">
        <f>COUNTIFS(#REF!,LT83,#REF!,0,#REF!,"&gt;="&amp;MC83,#REF!,"&lt;="&amp;MB83,#REF!,"&lt;="&amp;ME83,#REF!,"&gt;="&amp;MF83)</f>
        <v/>
      </c>
      <c r="MZ83" s="1">
        <f>COUNTIFS(#REF!,LT83,#REF!,1,#REF!,"&lt;="&amp;ME83,#REF!,"&gt;="&amp;MF83,#REF!,"="&amp;KV83,#REF!,"="&amp;KX83)</f>
        <v/>
      </c>
      <c r="NA83" s="1">
        <f>COUNTIFS(#REF!,LT83,#REF!,0,#REF!,"&lt;="&amp;ME83,#REF!,"&gt;="&amp;MF83,#REF!,"="&amp;KV83,#REF!,"="&amp;KX83)</f>
        <v/>
      </c>
      <c r="NB83" s="1">
        <f>COUNTIFS(#REF!,LT83,#REF!,1,#REF!,"&lt;="&amp;ME83,#REF!,"&gt;="&amp;MF83,#REF!,"="&amp;KW83,#REF!,"="&amp;KY83)</f>
        <v/>
      </c>
      <c r="NC83" s="1">
        <f>COUNTIFS(#REF!,LT83,#REF!,0,#REF!,"&lt;="&amp;ME83,#REF!,"&gt;="&amp;MF83,#REF!,"="&amp;KW83,#REF!,"="&amp;KY83)</f>
        <v/>
      </c>
      <c r="ND83" s="1">
        <f>COUNTIFS(#REF!,LT83,#REF!,1,#REF!,"&gt;="&amp;MC83,#REF!,"&lt;="&amp;MB83,#REF!,"&lt;="&amp;ME83,#REF!,"&gt;="&amp;MF83,#REF!,"="&amp;KV83,#REF!,"="&amp;KX83)</f>
        <v/>
      </c>
      <c r="NE83" s="1">
        <f>COUNTIFS(#REF!,LT83,#REF!,0,#REF!,"&gt;="&amp;MC83,#REF!,"&lt;="&amp;MB83,#REF!,"&lt;="&amp;ME83,#REF!,"&gt;="&amp;MF83,#REF!,"="&amp;KV83,#REF!,"="&amp;KX83)</f>
        <v/>
      </c>
      <c r="NF83" s="1">
        <f>COUNTIFS(#REF!,LT83,#REF!,1,#REF!,"&gt;="&amp;MC83,#REF!,"&lt;="&amp;MB83,#REF!,"&lt;="&amp;ME83,#REF!,"&gt;="&amp;MF83,#REF!,"="&amp;KW83,#REF!,"="&amp;KY83)</f>
        <v/>
      </c>
      <c r="NG83" s="1">
        <f>COUNTIFS(#REF!,LT83,#REF!,0,#REF!,"&gt;="&amp;MC83,#REF!,"&lt;="&amp;MB83,#REF!,"&lt;="&amp;ME83,#REF!,"&gt;="&amp;MF83,#REF!,"="&amp;KW83,#REF!,"="&amp;KY83)</f>
        <v/>
      </c>
      <c r="NH83" s="1">
        <f>COUNTIFS(#REF!,LT83,#REF!,1,#REF!,"&gt;="&amp;MC83,#REF!,"&lt;="&amp;MB83,#REF!,"&lt;="&amp;ME83,#REF!,"&gt;="&amp;MF83,#REF!,"="&amp;KZ83,#REF!,"="&amp;LA83)</f>
        <v/>
      </c>
      <c r="NI83" s="1">
        <f>COUNTIFS(#REF!,LT83,#REF!,0,#REF!,"&gt;="&amp;MC83,#REF!,"&lt;="&amp;MB83,#REF!,"&lt;="&amp;ME83,#REF!,"&gt;="&amp;MF83,#REF!,"="&amp;KZ83,#REF!,"="&amp;LA83)</f>
        <v/>
      </c>
      <c r="NJ83" s="1">
        <f>COUNTIFS(#REF!,LT83,#REF!,1,#REF!,"&gt;="&amp;MI83,#REF!,"&lt;="&amp;MH83,#REF!,"&lt;="&amp;ME83,#REF!,"&gt;="&amp;MF83)</f>
        <v/>
      </c>
      <c r="NK83" s="1">
        <f>COUNTIFS(#REF!,LT83,#REF!,0,#REF!,"&gt;="&amp;MI83,#REF!,"&lt;="&amp;MH83,#REF!,"&lt;="&amp;ME83,#REF!,"&gt;="&amp;MF83)</f>
        <v/>
      </c>
      <c r="NL83" s="1">
        <f>COUNTIFS(#REF!,LT83,#REF!,1,#REF!,"&gt;="&amp;MI83,#REF!,"&lt;="&amp;MH83,#REF!,"="&amp;KZ83,#REF!,"="&amp;LA83,#REF!,"&lt;="&amp;ME83,#REF!,"&gt;="&amp;MF83)</f>
        <v/>
      </c>
      <c r="NM83" s="1">
        <f>COUNTIFS(#REF!,LT83,#REF!,0,#REF!,"&gt;="&amp;MI83,#REF!,"&lt;="&amp;MH83,#REF!,"="&amp;KZ83,#REF!,"="&amp;LA83,#REF!,"&lt;="&amp;ME83,#REF!,"&gt;="&amp;MF83)</f>
        <v/>
      </c>
      <c r="NN83" s="1">
        <f>COUNTIFS(#REF!,LT83,#REF!,1,#REF!,"&gt;="&amp;MC83,#REF!,"&lt;="&amp;MB83,#REF!,"&lt;="&amp;ME83,#REF!,"&gt;="&amp;MF83)</f>
        <v/>
      </c>
      <c r="NO83" s="1">
        <f>COUNTIFS(#REF!,LT83,#REF!,0,#REF!,"&gt;="&amp;MC83,#REF!,"&lt;="&amp;MB83,#REF!,"&lt;="&amp;ME83,#REF!,"&gt;="&amp;MF83)</f>
        <v/>
      </c>
      <c r="NP83" s="1">
        <f>COUNTIFS(#REF!,LT83,#REF!,1,#REF!,"&lt;="&amp;ME83,#REF!,"&gt;="&amp;MF83,#REF!,"="&amp;KV83,#REF!,"="&amp;KX83)</f>
        <v/>
      </c>
      <c r="NQ83" s="1">
        <f>COUNTIFS(#REF!,LT83,#REF!,0,#REF!,"&lt;="&amp;ME83,#REF!,"&gt;="&amp;MF83,#REF!,"="&amp;KV83,#REF!,"="&amp;KX83)</f>
        <v/>
      </c>
      <c r="NR83" s="1">
        <f>COUNTIFS(#REF!,LT83,#REF!,1,#REF!,"&lt;="&amp;ME83,#REF!,"&gt;="&amp;MF83,#REF!,"="&amp;KW83,#REF!,"="&amp;KY83)</f>
        <v/>
      </c>
      <c r="NS83" s="1">
        <f>COUNTIFS(#REF!,LT83,#REF!,0,#REF!,"&lt;="&amp;ME83,#REF!,"&gt;="&amp;MF83,#REF!,"="&amp;KW83,#REF!,"="&amp;KY83)</f>
        <v/>
      </c>
      <c r="NT83" s="1">
        <f>MP83+MR83+MT83+MV83+MX83+MZ83+NB83</f>
        <v/>
      </c>
      <c r="NU83" s="1">
        <f>MQ83+MS83+MU83+MW83+MY83+NA83+NC83</f>
        <v/>
      </c>
      <c r="NV83" s="1">
        <f>NT83+NU83</f>
        <v/>
      </c>
      <c r="NW83" s="33">
        <f>NT83/(NT83+NU83)</f>
        <v/>
      </c>
      <c r="NX83" s="3">
        <f>1/NW83</f>
        <v/>
      </c>
      <c r="NY83" s="1">
        <f>LH83</f>
        <v/>
      </c>
      <c r="NZ83" s="79">
        <f>(NW83*((NY83-1)*0.98))-((1-NW83)*1)</f>
        <v/>
      </c>
      <c r="OA83" s="34">
        <f>IF(LR83&lt;0.9,0,IF(AND(LR83&gt;1.1),0,1))</f>
        <v/>
      </c>
      <c r="OB83" s="34">
        <f>IF(LS83&lt;0.9,0,IF(AND(LS83&gt;1.1),0,1))</f>
        <v/>
      </c>
      <c r="OC83" s="32">
        <f>IF(NV83&gt;99,1,0)</f>
        <v/>
      </c>
      <c r="OD83" s="32">
        <f>IF(NZ83&gt;0.0799,1,0)</f>
        <v/>
      </c>
      <c r="OE83" s="32">
        <f>IF(NZ83&gt;OM83,1,0)</f>
        <v/>
      </c>
      <c r="OF83" s="32">
        <f>OC83+OD83+OE83+OA83+OB83</f>
        <v/>
      </c>
      <c r="OG83" s="1">
        <f>ND83+NF83+NH83+NJ83+NL83+NN83+NP83+NR83</f>
        <v/>
      </c>
      <c r="OH83" s="1">
        <f>NE83+NG83+NI83+NK83+NM83+NO83+NQ83+NS83</f>
        <v/>
      </c>
      <c r="OI83" s="1">
        <f>OG83+OH83</f>
        <v/>
      </c>
      <c r="OJ83" s="33">
        <f>OG83/(OG83+OH83)</f>
        <v/>
      </c>
      <c r="OK83" s="3">
        <f>1/OJ83</f>
        <v/>
      </c>
      <c r="OL83" s="1">
        <f>LI83</f>
        <v/>
      </c>
      <c r="OM83" s="79">
        <f>(OJ83*((OL83-1)*0.98))-((1-OJ83)*1)</f>
        <v/>
      </c>
      <c r="ON83" s="34">
        <f>IF(LR83&lt;0.9,0,IF(AND(LR83&gt;1.1),0,1))</f>
        <v/>
      </c>
      <c r="OO83" s="34">
        <f>IF(LS83&lt;0.9,0,IF(AND(LS83&gt;1.1),0,1))</f>
        <v/>
      </c>
      <c r="OP83" s="32">
        <f>IF(OI83&gt;99,1,0)</f>
        <v/>
      </c>
      <c r="OQ83" s="32">
        <f>IF(OM83&gt;0.0799,1,0)</f>
        <v/>
      </c>
      <c r="OR83" s="32">
        <f>IF(OM83&gt;OZ83,1,0)</f>
        <v/>
      </c>
      <c r="OS83" s="32">
        <f>OP83+OQ83+OR83+ON83+OO83</f>
        <v/>
      </c>
      <c r="OT83">
        <f>IF(OF83=5,"BackHome0-0",IF(AND(OS83=5),"BackAway0-0",""))</f>
        <v/>
      </c>
      <c r="OU83">
        <f>IF(OF83=5,KN83,IF(AND(OS83=5),KO83,""))</f>
        <v/>
      </c>
      <c r="OV83">
        <f>IF(OF83=5,"Match Odds",IF(AND(OS83=5),"Match Odds",""))</f>
        <v/>
      </c>
      <c r="OW83">
        <f>IF(OF83=5,KP83,IF(AND(OS83=5),KP83,""))</f>
        <v/>
      </c>
      <c r="OX83">
        <f>IF(OF83=5,"MATCH_ODDS",IF(AND(OS83=5),"MATCH_ODDS",""))</f>
        <v/>
      </c>
      <c r="OY83">
        <f>IF(OF83=5,"BACK",IF(AND(OS83=5),"BACK",""))</f>
        <v/>
      </c>
    </row>
    <row r="84" ht="16.5" customHeight="1" thickBot="1" thickTop="1">
      <c r="A84" s="2" t="n"/>
      <c r="KN84" s="1">
        <f>IF(INDEX(#REF!,MATCH('HT 0-0'!D84,#REF!,0))=INDEX(#REF!,MATCH('HT 0-0'!D84,#REF!,0)),INDEX(#REF!,MATCH('HT 0-0'!D84,#REF!,0)),"ERROR")</f>
        <v/>
      </c>
      <c r="KO84" s="1">
        <f>IF(INDEX(#REF!,MATCH('HT 0-0'!E84,#REF!,0))=INDEX(#REF!,MATCH('HT 0-0'!E84,#REF!,0)),INDEX(#REF!,MATCH('HT 0-0'!E84,#REF!,0)),"ERROR")</f>
        <v/>
      </c>
      <c r="KP84" s="1">
        <f>KN84&amp;" v "&amp;KO84</f>
        <v/>
      </c>
      <c r="KQ84">
        <f>B84&amp;"_"&amp;C84</f>
        <v/>
      </c>
      <c r="KR84" s="1">
        <f>IF((HW84/KK84)&lt;0.335,"G",IF((HW84/KK84)&gt;0.67,"R","A"))</f>
        <v/>
      </c>
      <c r="KS84" s="1">
        <f>IF((HX84/KK84)&lt;0.335,"G",IF((HX84/KK84)&gt;0.67,"R","A"))</f>
        <v/>
      </c>
      <c r="KT84" s="1">
        <f>IF((IH84/KK84)&lt;0.335,"G",IF((IH84/KK84)&gt;0.67,"R","A"))</f>
        <v/>
      </c>
      <c r="KU84" s="1">
        <f>IF((II84/KK84)&lt;0.335,"G",IF((II84/KK84)&gt;0.67,"R","A"))</f>
        <v/>
      </c>
      <c r="KV84" s="1">
        <f>IF((HZ84/KK84)&lt;0.335,"G",IF((HZ84/KK84)&gt;0.67,"R","A"))</f>
        <v/>
      </c>
      <c r="KW84" s="1">
        <f>IF((HY84/KK84)&lt;0.335,"G",IF((HY84/KK84)&gt;0.67,"R","A"))</f>
        <v/>
      </c>
      <c r="KX84" s="1">
        <f>IF((IK84/KK84)&lt;0.335,"G",IF((IK84/KK84)&gt;0.67,"R","A"))</f>
        <v/>
      </c>
      <c r="KY84" s="1">
        <f>IF((IJ84/KK84)&lt;0.335,"G",IF((IJ84/KK84)&gt;0.67,"R","A"))</f>
        <v/>
      </c>
      <c r="KZ84" s="1">
        <f>IF((HQ84/KK84)&lt;0.335,"G",IF((HQ84/KK84)&gt;0.67,"R","A"))</f>
        <v/>
      </c>
      <c r="LA84" s="1">
        <f>IF((IB84/KK84)&lt;0.335,"G",IF((IB84/KK84)&gt;0.67,"R","A"))</f>
        <v/>
      </c>
      <c r="LB84">
        <f>IF(LQ84="0-0",INDEX(Scrape!#REF!,MATCH('HT 0-0'!KP84,Scrape!$B:$B,0)),"")</f>
        <v/>
      </c>
      <c r="LC84">
        <f>IF(LQ84="0-0",INDEX(Scrape!$A:$A,MATCH('HT 0-0'!KP84,Scrape!$B:$B,0)),"")</f>
        <v/>
      </c>
      <c r="LD84">
        <f>IF(LQ84="0-0",INDEX(Scrape!$B:$B,MATCH('HT 0-0'!KP84,Scrape!$B:$B,0)),"")</f>
        <v/>
      </c>
      <c r="LE84">
        <f>IF(LQ84="0-0",INDEX(Scrape!$C:$C,MATCH('HT 0-0'!KP84,Scrape!$B:$B,0)),"")</f>
        <v/>
      </c>
      <c r="LF84">
        <f>IF(LQ84="0-0",INDEX(Scrape!$D:$D,MATCH('HT 0-0'!KP84,Scrape!$B:$B,0)),"")</f>
        <v/>
      </c>
      <c r="LG84">
        <f>IF(LQ84="0-0",INDEX(Scrape!$E:$E,MATCH('HT 0-0'!KP84,Scrape!$B:$B,0)),"")</f>
        <v/>
      </c>
      <c r="LH84">
        <f>IF(LQ84="0-0",INDEX(Scrape!$F:$F,MATCH('HT 0-0'!KP84,Scrape!$B:$B,0)),"")</f>
        <v/>
      </c>
      <c r="LI84">
        <f>IF(LQ84="0-0",INDEX(Scrape!$G:$G,MATCH('HT 0-0'!KP84,Scrape!$B:$B,0)),"")</f>
        <v/>
      </c>
      <c r="LJ84">
        <f>IF(LQ84="0-0",INDEX(Scrape!$H:$H,MATCH('HT 0-0'!KP84,Scrape!$B:$B,0)),"")</f>
        <v/>
      </c>
      <c r="LK84">
        <f>IF(LQ84="0-0",INDEX(Scrape!$I:$I,MATCH('HT 0-0'!KP84,Scrape!$B:$B,0)),"")</f>
        <v/>
      </c>
      <c r="LL84">
        <f>IF(LQ84="0-0",INDEX(Scrape!$J:$J,MATCH('HT 0-0'!KP84,Scrape!$B:$B,0)),"")</f>
        <v/>
      </c>
      <c r="LM84">
        <f>IF(LQ84="0-0",INDEX(Scrape!$K:$K,MATCH('HT 0-0'!KP84,Scrape!$B:$B,0)),"")</f>
        <v/>
      </c>
      <c r="LN84">
        <f>IF(LQ84="0-0",INDEX(Scrape!$L:$L,MATCH('HT 0-0'!KP84,Scrape!$B:$B,0)),"")</f>
        <v/>
      </c>
      <c r="LO84">
        <f>IF(LQ84="0-0",INDEX(Scrape!$M:$M,MATCH('HT 0-0'!KP84,Scrape!$B:$B,0)),"")</f>
        <v/>
      </c>
      <c r="LP84">
        <f>IF(LQ84="0-0",INDEX(Scrape!$N:$N,MATCH('HT 0-0'!KP84,Scrape!$B:$B,0)),"")</f>
        <v/>
      </c>
      <c r="LQ84">
        <f>INDEX(Scrape!$O:$O,MATCH('HT 0-0'!KP84,Scrape!$B:$B,0))</f>
        <v/>
      </c>
      <c r="LR84">
        <f>(1/LJ84)+(1/LI84)+(1/LH84)</f>
        <v/>
      </c>
      <c r="LS84">
        <f>(1/LG84)+(1/LF84)+(1/LE84)</f>
        <v/>
      </c>
      <c r="LT84" s="8">
        <f>IF(INDEX(#REF!,MATCH(KQ84,#REF!,0))=INDEX(#REF!,MATCH(KQ84,#REF!,0)),INDEX(#REF!,MATCH(KQ84,#REF!,0)),"ERROR")</f>
        <v/>
      </c>
      <c r="LU84" s="4">
        <f>IF(KR84="G",2,IF(KR84="R",0.5,IF(KR84="A",1)))</f>
        <v/>
      </c>
      <c r="LV84" s="4">
        <f>IF(KS84="G",0.5,IF(KS84="R",2,IF(KS84="A",1)))</f>
        <v/>
      </c>
      <c r="LW84" s="4">
        <f>IF(KT84="G",2,IF(KT84="R",0.5,IF(KT84="A",1)))</f>
        <v/>
      </c>
      <c r="LX84" s="4">
        <f>IF(KU84="G",0.5,IF(KU84="R",2,IF(KU84="A",1)))</f>
        <v/>
      </c>
      <c r="LY84" s="7">
        <f>(LK84*(LU84+LX84)+(LL84*(LU84+LX84)))</f>
        <v/>
      </c>
      <c r="LZ84" s="7">
        <f>(LN84*(LV84+LW84)+(LO84*(LV84+LW84)))</f>
        <v/>
      </c>
      <c r="MA84" s="11">
        <f>LY84-LZ84</f>
        <v/>
      </c>
      <c r="MB84" s="5">
        <f>MA84+2</f>
        <v/>
      </c>
      <c r="MC84" s="6">
        <f>MA84-2</f>
        <v/>
      </c>
      <c r="MD84" s="4">
        <f>LE84</f>
        <v/>
      </c>
      <c r="ME84" s="9">
        <f>IF(MD84=0,1000,MD84+0.75)</f>
        <v/>
      </c>
      <c r="MF84" s="10">
        <f>IF(MD84=0,0,MD84-0.75)</f>
        <v/>
      </c>
      <c r="MG84" s="4">
        <f>((LM84*(LU84+LX84))-((LP84*(LV84+LW84))))</f>
        <v/>
      </c>
      <c r="MH84" s="9">
        <f>MG84*1.2</f>
        <v/>
      </c>
      <c r="MI84" s="10">
        <f>MG84*0.8</f>
        <v/>
      </c>
      <c r="MJ84">
        <f>IFERROR(OT84,"")</f>
        <v/>
      </c>
      <c r="MK84">
        <f>IFERROR(OU84,"")</f>
        <v/>
      </c>
      <c r="ML84">
        <f>IFERROR(OV84,"")</f>
        <v/>
      </c>
      <c r="MM84">
        <f>IFERROR(OW84,"")</f>
        <v/>
      </c>
      <c r="MN84">
        <f>IFERROR(OX84,"")</f>
        <v/>
      </c>
      <c r="MO84">
        <f>IFERROR(OY84,"")</f>
        <v/>
      </c>
      <c r="MP84" s="1">
        <f>COUNTIFS(#REF!,LT84,#REF!,1,#REF!,"&gt;="&amp;MC84,#REF!,"&lt;="&amp;MB84,#REF!,"&lt;="&amp;ME84,#REF!,"&gt;="&amp;MF84,#REF!,"="&amp;KV84,#REF!,"="&amp;KX84)</f>
        <v/>
      </c>
      <c r="MQ84" s="1">
        <f>COUNTIFS(#REF!,LT84,#REF!,0,#REF!,"&gt;="&amp;MC84,#REF!,"&lt;="&amp;MB84,#REF!,"&lt;="&amp;ME84,#REF!,"&gt;="&amp;MF84,#REF!,"="&amp;KV84,#REF!,"="&amp;KX84)</f>
        <v/>
      </c>
      <c r="MR84" s="1">
        <f>COUNTIFS(#REF!,LT84,#REF!,1,#REF!,"&gt;="&amp;MC84,#REF!,"&lt;="&amp;MB84,#REF!,"&lt;="&amp;ME84,#REF!,"&gt;="&amp;MF84,#REF!,"="&amp;KW84,#REF!,"="&amp;KY84)</f>
        <v/>
      </c>
      <c r="MS84" s="1">
        <f>COUNTIFS(#REF!,LT84,#REF!,0,#REF!,"&gt;="&amp;MC84,#REF!,"&lt;="&amp;MB84,#REF!,"&lt;="&amp;ME84,#REF!,"&gt;="&amp;MF84,#REF!,"="&amp;KW84,#REF!,"="&amp;KY84)</f>
        <v/>
      </c>
      <c r="MT84" s="1">
        <f>COUNTIFS(#REF!,LT84,#REF!,1,#REF!,"&gt;="&amp;MI84,#REF!,"&lt;="&amp;MH84,#REF!,"&lt;="&amp;ME84,#REF!,"&gt;="&amp;MF84)</f>
        <v/>
      </c>
      <c r="MU84" s="1">
        <f>COUNTIFS(#REF!,LT84,#REF!,0,#REF!,"&gt;="&amp;MI84,#REF!,"&lt;="&amp;MH84,#REF!,"&lt;="&amp;ME84,#REF!,"&gt;="&amp;MF84)</f>
        <v/>
      </c>
      <c r="MV84" s="1">
        <f>COUNTIFS(#REF!,LT84,#REF!,1,#REF!,"&gt;="&amp;MI84,#REF!,"&lt;="&amp;MH84,#REF!,"="&amp;KZ84,#REF!,"="&amp;LA84,#REF!,"&lt;="&amp;ME84,#REF!,"&gt;="&amp;MF84)</f>
        <v/>
      </c>
      <c r="MW84" s="1">
        <f>COUNTIFS(#REF!,LT84,#REF!,0,#REF!,"&gt;="&amp;MI84,#REF!,"&lt;="&amp;MH84,#REF!,"="&amp;KZ84,#REF!,"="&amp;LA84,#REF!,"&lt;="&amp;ME84,#REF!,"&gt;="&amp;MF84)</f>
        <v/>
      </c>
      <c r="MX84" s="1">
        <f>COUNTIFS(#REF!,LT84,#REF!,1,#REF!,"&gt;="&amp;MC84,#REF!,"&lt;="&amp;MB84,#REF!,"&lt;="&amp;ME84,#REF!,"&gt;="&amp;MF84)</f>
        <v/>
      </c>
      <c r="MY84" s="1">
        <f>COUNTIFS(#REF!,LT84,#REF!,0,#REF!,"&gt;="&amp;MC84,#REF!,"&lt;="&amp;MB84,#REF!,"&lt;="&amp;ME84,#REF!,"&gt;="&amp;MF84)</f>
        <v/>
      </c>
      <c r="MZ84" s="1">
        <f>COUNTIFS(#REF!,LT84,#REF!,1,#REF!,"&lt;="&amp;ME84,#REF!,"&gt;="&amp;MF84,#REF!,"="&amp;KV84,#REF!,"="&amp;KX84)</f>
        <v/>
      </c>
      <c r="NA84" s="1">
        <f>COUNTIFS(#REF!,LT84,#REF!,0,#REF!,"&lt;="&amp;ME84,#REF!,"&gt;="&amp;MF84,#REF!,"="&amp;KV84,#REF!,"="&amp;KX84)</f>
        <v/>
      </c>
      <c r="NB84" s="1">
        <f>COUNTIFS(#REF!,LT84,#REF!,1,#REF!,"&lt;="&amp;ME84,#REF!,"&gt;="&amp;MF84,#REF!,"="&amp;KW84,#REF!,"="&amp;KY84)</f>
        <v/>
      </c>
      <c r="NC84" s="1">
        <f>COUNTIFS(#REF!,LT84,#REF!,0,#REF!,"&lt;="&amp;ME84,#REF!,"&gt;="&amp;MF84,#REF!,"="&amp;KW84,#REF!,"="&amp;KY84)</f>
        <v/>
      </c>
      <c r="ND84" s="1">
        <f>COUNTIFS(#REF!,LT84,#REF!,1,#REF!,"&gt;="&amp;MC84,#REF!,"&lt;="&amp;MB84,#REF!,"&lt;="&amp;ME84,#REF!,"&gt;="&amp;MF84,#REF!,"="&amp;KV84,#REF!,"="&amp;KX84)</f>
        <v/>
      </c>
      <c r="NE84" s="1">
        <f>COUNTIFS(#REF!,LT84,#REF!,0,#REF!,"&gt;="&amp;MC84,#REF!,"&lt;="&amp;MB84,#REF!,"&lt;="&amp;ME84,#REF!,"&gt;="&amp;MF84,#REF!,"="&amp;KV84,#REF!,"="&amp;KX84)</f>
        <v/>
      </c>
      <c r="NF84" s="1">
        <f>COUNTIFS(#REF!,LT84,#REF!,1,#REF!,"&gt;="&amp;MC84,#REF!,"&lt;="&amp;MB84,#REF!,"&lt;="&amp;ME84,#REF!,"&gt;="&amp;MF84,#REF!,"="&amp;KW84,#REF!,"="&amp;KY84)</f>
        <v/>
      </c>
      <c r="NG84" s="1">
        <f>COUNTIFS(#REF!,LT84,#REF!,0,#REF!,"&gt;="&amp;MC84,#REF!,"&lt;="&amp;MB84,#REF!,"&lt;="&amp;ME84,#REF!,"&gt;="&amp;MF84,#REF!,"="&amp;KW84,#REF!,"="&amp;KY84)</f>
        <v/>
      </c>
      <c r="NH84" s="1">
        <f>COUNTIFS(#REF!,LT84,#REF!,1,#REF!,"&gt;="&amp;MC84,#REF!,"&lt;="&amp;MB84,#REF!,"&lt;="&amp;ME84,#REF!,"&gt;="&amp;MF84,#REF!,"="&amp;KZ84,#REF!,"="&amp;LA84)</f>
        <v/>
      </c>
      <c r="NI84" s="1">
        <f>COUNTIFS(#REF!,LT84,#REF!,0,#REF!,"&gt;="&amp;MC84,#REF!,"&lt;="&amp;MB84,#REF!,"&lt;="&amp;ME84,#REF!,"&gt;="&amp;MF84,#REF!,"="&amp;KZ84,#REF!,"="&amp;LA84)</f>
        <v/>
      </c>
      <c r="NJ84" s="1">
        <f>COUNTIFS(#REF!,LT84,#REF!,1,#REF!,"&gt;="&amp;MI84,#REF!,"&lt;="&amp;MH84,#REF!,"&lt;="&amp;ME84,#REF!,"&gt;="&amp;MF84)</f>
        <v/>
      </c>
      <c r="NK84" s="1">
        <f>COUNTIFS(#REF!,LT84,#REF!,0,#REF!,"&gt;="&amp;MI84,#REF!,"&lt;="&amp;MH84,#REF!,"&lt;="&amp;ME84,#REF!,"&gt;="&amp;MF84)</f>
        <v/>
      </c>
      <c r="NL84" s="1">
        <f>COUNTIFS(#REF!,LT84,#REF!,1,#REF!,"&gt;="&amp;MI84,#REF!,"&lt;="&amp;MH84,#REF!,"="&amp;KZ84,#REF!,"="&amp;LA84,#REF!,"&lt;="&amp;ME84,#REF!,"&gt;="&amp;MF84)</f>
        <v/>
      </c>
      <c r="NM84" s="1">
        <f>COUNTIFS(#REF!,LT84,#REF!,0,#REF!,"&gt;="&amp;MI84,#REF!,"&lt;="&amp;MH84,#REF!,"="&amp;KZ84,#REF!,"="&amp;LA84,#REF!,"&lt;="&amp;ME84,#REF!,"&gt;="&amp;MF84)</f>
        <v/>
      </c>
      <c r="NN84" s="1">
        <f>COUNTIFS(#REF!,LT84,#REF!,1,#REF!,"&gt;="&amp;MC84,#REF!,"&lt;="&amp;MB84,#REF!,"&lt;="&amp;ME84,#REF!,"&gt;="&amp;MF84)</f>
        <v/>
      </c>
      <c r="NO84" s="1">
        <f>COUNTIFS(#REF!,LT84,#REF!,0,#REF!,"&gt;="&amp;MC84,#REF!,"&lt;="&amp;MB84,#REF!,"&lt;="&amp;ME84,#REF!,"&gt;="&amp;MF84)</f>
        <v/>
      </c>
      <c r="NP84" s="1">
        <f>COUNTIFS(#REF!,LT84,#REF!,1,#REF!,"&lt;="&amp;ME84,#REF!,"&gt;="&amp;MF84,#REF!,"="&amp;KV84,#REF!,"="&amp;KX84)</f>
        <v/>
      </c>
      <c r="NQ84" s="1">
        <f>COUNTIFS(#REF!,LT84,#REF!,0,#REF!,"&lt;="&amp;ME84,#REF!,"&gt;="&amp;MF84,#REF!,"="&amp;KV84,#REF!,"="&amp;KX84)</f>
        <v/>
      </c>
      <c r="NR84" s="1">
        <f>COUNTIFS(#REF!,LT84,#REF!,1,#REF!,"&lt;="&amp;ME84,#REF!,"&gt;="&amp;MF84,#REF!,"="&amp;KW84,#REF!,"="&amp;KY84)</f>
        <v/>
      </c>
      <c r="NS84" s="1">
        <f>COUNTIFS(#REF!,LT84,#REF!,0,#REF!,"&lt;="&amp;ME84,#REF!,"&gt;="&amp;MF84,#REF!,"="&amp;KW84,#REF!,"="&amp;KY84)</f>
        <v/>
      </c>
      <c r="NT84" s="1">
        <f>MP84+MR84+MT84+MV84+MX84+MZ84+NB84</f>
        <v/>
      </c>
      <c r="NU84" s="1">
        <f>MQ84+MS84+MU84+MW84+MY84+NA84+NC84</f>
        <v/>
      </c>
      <c r="NV84" s="1">
        <f>NT84+NU84</f>
        <v/>
      </c>
      <c r="NW84" s="33">
        <f>NT84/(NT84+NU84)</f>
        <v/>
      </c>
      <c r="NX84" s="3">
        <f>1/NW84</f>
        <v/>
      </c>
      <c r="NY84" s="1">
        <f>LH84</f>
        <v/>
      </c>
      <c r="NZ84" s="79">
        <f>(NW84*((NY84-1)*0.98))-((1-NW84)*1)</f>
        <v/>
      </c>
      <c r="OA84" s="34">
        <f>IF(LR84&lt;0.9,0,IF(AND(LR84&gt;1.1),0,1))</f>
        <v/>
      </c>
      <c r="OB84" s="34">
        <f>IF(LS84&lt;0.9,0,IF(AND(LS84&gt;1.1),0,1))</f>
        <v/>
      </c>
      <c r="OC84" s="32">
        <f>IF(NV84&gt;99,1,0)</f>
        <v/>
      </c>
      <c r="OD84" s="32">
        <f>IF(NZ84&gt;0.0799,1,0)</f>
        <v/>
      </c>
      <c r="OE84" s="32">
        <f>IF(NZ84&gt;OM84,1,0)</f>
        <v/>
      </c>
      <c r="OF84" s="32">
        <f>OC84+OD84+OE84+OA84+OB84</f>
        <v/>
      </c>
      <c r="OG84" s="1">
        <f>ND84+NF84+NH84+NJ84+NL84+NN84+NP84+NR84</f>
        <v/>
      </c>
      <c r="OH84" s="1">
        <f>NE84+NG84+NI84+NK84+NM84+NO84+NQ84+NS84</f>
        <v/>
      </c>
      <c r="OI84" s="1">
        <f>OG84+OH84</f>
        <v/>
      </c>
      <c r="OJ84" s="33">
        <f>OG84/(OG84+OH84)</f>
        <v/>
      </c>
      <c r="OK84" s="3">
        <f>1/OJ84</f>
        <v/>
      </c>
      <c r="OL84" s="1">
        <f>LI84</f>
        <v/>
      </c>
      <c r="OM84" s="79">
        <f>(OJ84*((OL84-1)*0.98))-((1-OJ84)*1)</f>
        <v/>
      </c>
      <c r="ON84" s="34">
        <f>IF(LR84&lt;0.9,0,IF(AND(LR84&gt;1.1),0,1))</f>
        <v/>
      </c>
      <c r="OO84" s="34">
        <f>IF(LS84&lt;0.9,0,IF(AND(LS84&gt;1.1),0,1))</f>
        <v/>
      </c>
      <c r="OP84" s="32">
        <f>IF(OI84&gt;99,1,0)</f>
        <v/>
      </c>
      <c r="OQ84" s="32">
        <f>IF(OM84&gt;0.0799,1,0)</f>
        <v/>
      </c>
      <c r="OR84" s="32">
        <f>IF(OM84&gt;OZ84,1,0)</f>
        <v/>
      </c>
      <c r="OS84" s="32">
        <f>OP84+OQ84+OR84+ON84+OO84</f>
        <v/>
      </c>
      <c r="OT84">
        <f>IF(OF84=5,"BackHome0-0",IF(AND(OS84=5),"BackAway0-0",""))</f>
        <v/>
      </c>
      <c r="OU84">
        <f>IF(OF84=5,KN84,IF(AND(OS84=5),KO84,""))</f>
        <v/>
      </c>
      <c r="OV84">
        <f>IF(OF84=5,"Match Odds",IF(AND(OS84=5),"Match Odds",""))</f>
        <v/>
      </c>
      <c r="OW84">
        <f>IF(OF84=5,KP84,IF(AND(OS84=5),KP84,""))</f>
        <v/>
      </c>
      <c r="OX84">
        <f>IF(OF84=5,"MATCH_ODDS",IF(AND(OS84=5),"MATCH_ODDS",""))</f>
        <v/>
      </c>
      <c r="OY84">
        <f>IF(OF84=5,"BACK",IF(AND(OS84=5),"BACK",""))</f>
        <v/>
      </c>
    </row>
    <row r="85" ht="16.5" customHeight="1" thickBot="1" thickTop="1">
      <c r="A85" s="2" t="n"/>
      <c r="KN85" s="1">
        <f>IF(INDEX(#REF!,MATCH('HT 0-0'!D85,#REF!,0))=INDEX(#REF!,MATCH('HT 0-0'!D85,#REF!,0)),INDEX(#REF!,MATCH('HT 0-0'!D85,#REF!,0)),"ERROR")</f>
        <v/>
      </c>
      <c r="KO85" s="1">
        <f>IF(INDEX(#REF!,MATCH('HT 0-0'!E85,#REF!,0))=INDEX(#REF!,MATCH('HT 0-0'!E85,#REF!,0)),INDEX(#REF!,MATCH('HT 0-0'!E85,#REF!,0)),"ERROR")</f>
        <v/>
      </c>
      <c r="KP85" s="1">
        <f>KN85&amp;" v "&amp;KO85</f>
        <v/>
      </c>
      <c r="KQ85">
        <f>B85&amp;"_"&amp;C85</f>
        <v/>
      </c>
      <c r="KR85" s="1">
        <f>IF((HW85/KK85)&lt;0.335,"G",IF((HW85/KK85)&gt;0.67,"R","A"))</f>
        <v/>
      </c>
      <c r="KS85" s="1">
        <f>IF((HX85/KK85)&lt;0.335,"G",IF((HX85/KK85)&gt;0.67,"R","A"))</f>
        <v/>
      </c>
      <c r="KT85" s="1">
        <f>IF((IH85/KK85)&lt;0.335,"G",IF((IH85/KK85)&gt;0.67,"R","A"))</f>
        <v/>
      </c>
      <c r="KU85" s="1">
        <f>IF((II85/KK85)&lt;0.335,"G",IF((II85/KK85)&gt;0.67,"R","A"))</f>
        <v/>
      </c>
      <c r="KV85" s="1">
        <f>IF((HZ85/KK85)&lt;0.335,"G",IF((HZ85/KK85)&gt;0.67,"R","A"))</f>
        <v/>
      </c>
      <c r="KW85" s="1">
        <f>IF((HY85/KK85)&lt;0.335,"G",IF((HY85/KK85)&gt;0.67,"R","A"))</f>
        <v/>
      </c>
      <c r="KX85" s="1">
        <f>IF((IK85/KK85)&lt;0.335,"G",IF((IK85/KK85)&gt;0.67,"R","A"))</f>
        <v/>
      </c>
      <c r="KY85" s="1">
        <f>IF((IJ85/KK85)&lt;0.335,"G",IF((IJ85/KK85)&gt;0.67,"R","A"))</f>
        <v/>
      </c>
      <c r="KZ85" s="1">
        <f>IF((HQ85/KK85)&lt;0.335,"G",IF((HQ85/KK85)&gt;0.67,"R","A"))</f>
        <v/>
      </c>
      <c r="LA85" s="1">
        <f>IF((IB85/KK85)&lt;0.335,"G",IF((IB85/KK85)&gt;0.67,"R","A"))</f>
        <v/>
      </c>
      <c r="LB85">
        <f>IF(LQ85="0-0",INDEX(Scrape!#REF!,MATCH('HT 0-0'!KP85,Scrape!$B:$B,0)),"")</f>
        <v/>
      </c>
      <c r="LC85">
        <f>IF(LQ85="0-0",INDEX(Scrape!$A:$A,MATCH('HT 0-0'!KP85,Scrape!$B:$B,0)),"")</f>
        <v/>
      </c>
      <c r="LD85">
        <f>IF(LQ85="0-0",INDEX(Scrape!$B:$B,MATCH('HT 0-0'!KP85,Scrape!$B:$B,0)),"")</f>
        <v/>
      </c>
      <c r="LE85">
        <f>IF(LQ85="0-0",INDEX(Scrape!$C:$C,MATCH('HT 0-0'!KP85,Scrape!$B:$B,0)),"")</f>
        <v/>
      </c>
      <c r="LF85">
        <f>IF(LQ85="0-0",INDEX(Scrape!$D:$D,MATCH('HT 0-0'!KP85,Scrape!$B:$B,0)),"")</f>
        <v/>
      </c>
      <c r="LG85">
        <f>IF(LQ85="0-0",INDEX(Scrape!$E:$E,MATCH('HT 0-0'!KP85,Scrape!$B:$B,0)),"")</f>
        <v/>
      </c>
      <c r="LH85">
        <f>IF(LQ85="0-0",INDEX(Scrape!$F:$F,MATCH('HT 0-0'!KP85,Scrape!$B:$B,0)),"")</f>
        <v/>
      </c>
      <c r="LI85">
        <f>IF(LQ85="0-0",INDEX(Scrape!$G:$G,MATCH('HT 0-0'!KP85,Scrape!$B:$B,0)),"")</f>
        <v/>
      </c>
      <c r="LJ85">
        <f>IF(LQ85="0-0",INDEX(Scrape!$H:$H,MATCH('HT 0-0'!KP85,Scrape!$B:$B,0)),"")</f>
        <v/>
      </c>
      <c r="LK85">
        <f>IF(LQ85="0-0",INDEX(Scrape!$I:$I,MATCH('HT 0-0'!KP85,Scrape!$B:$B,0)),"")</f>
        <v/>
      </c>
      <c r="LL85">
        <f>IF(LQ85="0-0",INDEX(Scrape!$J:$J,MATCH('HT 0-0'!KP85,Scrape!$B:$B,0)),"")</f>
        <v/>
      </c>
      <c r="LM85">
        <f>IF(LQ85="0-0",INDEX(Scrape!$K:$K,MATCH('HT 0-0'!KP85,Scrape!$B:$B,0)),"")</f>
        <v/>
      </c>
      <c r="LN85">
        <f>IF(LQ85="0-0",INDEX(Scrape!$L:$L,MATCH('HT 0-0'!KP85,Scrape!$B:$B,0)),"")</f>
        <v/>
      </c>
      <c r="LO85">
        <f>IF(LQ85="0-0",INDEX(Scrape!$M:$M,MATCH('HT 0-0'!KP85,Scrape!$B:$B,0)),"")</f>
        <v/>
      </c>
      <c r="LP85">
        <f>IF(LQ85="0-0",INDEX(Scrape!$N:$N,MATCH('HT 0-0'!KP85,Scrape!$B:$B,0)),"")</f>
        <v/>
      </c>
      <c r="LQ85">
        <f>INDEX(Scrape!$O:$O,MATCH('HT 0-0'!KP85,Scrape!$B:$B,0))</f>
        <v/>
      </c>
      <c r="LR85">
        <f>(1/LJ85)+(1/LI85)+(1/LH85)</f>
        <v/>
      </c>
      <c r="LS85">
        <f>(1/LG85)+(1/LF85)+(1/LE85)</f>
        <v/>
      </c>
      <c r="LT85" s="8">
        <f>IF(INDEX(#REF!,MATCH(KQ85,#REF!,0))=INDEX(#REF!,MATCH(KQ85,#REF!,0)),INDEX(#REF!,MATCH(KQ85,#REF!,0)),"ERROR")</f>
        <v/>
      </c>
      <c r="LU85" s="4">
        <f>IF(KR85="G",2,IF(KR85="R",0.5,IF(KR85="A",1)))</f>
        <v/>
      </c>
      <c r="LV85" s="4">
        <f>IF(KS85="G",0.5,IF(KS85="R",2,IF(KS85="A",1)))</f>
        <v/>
      </c>
      <c r="LW85" s="4">
        <f>IF(KT85="G",2,IF(KT85="R",0.5,IF(KT85="A",1)))</f>
        <v/>
      </c>
      <c r="LX85" s="4">
        <f>IF(KU85="G",0.5,IF(KU85="R",2,IF(KU85="A",1)))</f>
        <v/>
      </c>
      <c r="LY85" s="7">
        <f>(LK85*(LU85+LX85)+(LL85*(LU85+LX85)))</f>
        <v/>
      </c>
      <c r="LZ85" s="7">
        <f>(LN85*(LV85+LW85)+(LO85*(LV85+LW85)))</f>
        <v/>
      </c>
      <c r="MA85" s="11">
        <f>LY85-LZ85</f>
        <v/>
      </c>
      <c r="MB85" s="5">
        <f>MA85+2</f>
        <v/>
      </c>
      <c r="MC85" s="6">
        <f>MA85-2</f>
        <v/>
      </c>
      <c r="MD85" s="4">
        <f>LE85</f>
        <v/>
      </c>
      <c r="ME85" s="9">
        <f>IF(MD85=0,1000,MD85+0.75)</f>
        <v/>
      </c>
      <c r="MF85" s="10">
        <f>IF(MD85=0,0,MD85-0.75)</f>
        <v/>
      </c>
      <c r="MG85" s="4">
        <f>((LM85*(LU85+LX85))-((LP85*(LV85+LW85))))</f>
        <v/>
      </c>
      <c r="MH85" s="9">
        <f>MG85*1.2</f>
        <v/>
      </c>
      <c r="MI85" s="10">
        <f>MG85*0.8</f>
        <v/>
      </c>
      <c r="MJ85">
        <f>IFERROR(OT85,"")</f>
        <v/>
      </c>
      <c r="MK85">
        <f>IFERROR(OU85,"")</f>
        <v/>
      </c>
      <c r="ML85">
        <f>IFERROR(OV85,"")</f>
        <v/>
      </c>
      <c r="MM85">
        <f>IFERROR(OW85,"")</f>
        <v/>
      </c>
      <c r="MN85">
        <f>IFERROR(OX85,"")</f>
        <v/>
      </c>
      <c r="MO85">
        <f>IFERROR(OY85,"")</f>
        <v/>
      </c>
      <c r="MP85" s="1">
        <f>COUNTIFS(#REF!,LT85,#REF!,1,#REF!,"&gt;="&amp;MC85,#REF!,"&lt;="&amp;MB85,#REF!,"&lt;="&amp;ME85,#REF!,"&gt;="&amp;MF85,#REF!,"="&amp;KV85,#REF!,"="&amp;KX85)</f>
        <v/>
      </c>
      <c r="MQ85" s="1">
        <f>COUNTIFS(#REF!,LT85,#REF!,0,#REF!,"&gt;="&amp;MC85,#REF!,"&lt;="&amp;MB85,#REF!,"&lt;="&amp;ME85,#REF!,"&gt;="&amp;MF85,#REF!,"="&amp;KV85,#REF!,"="&amp;KX85)</f>
        <v/>
      </c>
      <c r="MR85" s="1">
        <f>COUNTIFS(#REF!,LT85,#REF!,1,#REF!,"&gt;="&amp;MC85,#REF!,"&lt;="&amp;MB85,#REF!,"&lt;="&amp;ME85,#REF!,"&gt;="&amp;MF85,#REF!,"="&amp;KW85,#REF!,"="&amp;KY85)</f>
        <v/>
      </c>
      <c r="MS85" s="1">
        <f>COUNTIFS(#REF!,LT85,#REF!,0,#REF!,"&gt;="&amp;MC85,#REF!,"&lt;="&amp;MB85,#REF!,"&lt;="&amp;ME85,#REF!,"&gt;="&amp;MF85,#REF!,"="&amp;KW85,#REF!,"="&amp;KY85)</f>
        <v/>
      </c>
      <c r="MT85" s="1">
        <f>COUNTIFS(#REF!,LT85,#REF!,1,#REF!,"&gt;="&amp;MI85,#REF!,"&lt;="&amp;MH85,#REF!,"&lt;="&amp;ME85,#REF!,"&gt;="&amp;MF85)</f>
        <v/>
      </c>
      <c r="MU85" s="1">
        <f>COUNTIFS(#REF!,LT85,#REF!,0,#REF!,"&gt;="&amp;MI85,#REF!,"&lt;="&amp;MH85,#REF!,"&lt;="&amp;ME85,#REF!,"&gt;="&amp;MF85)</f>
        <v/>
      </c>
      <c r="MV85" s="1">
        <f>COUNTIFS(#REF!,LT85,#REF!,1,#REF!,"&gt;="&amp;MI85,#REF!,"&lt;="&amp;MH85,#REF!,"="&amp;KZ85,#REF!,"="&amp;LA85,#REF!,"&lt;="&amp;ME85,#REF!,"&gt;="&amp;MF85)</f>
        <v/>
      </c>
      <c r="MW85" s="1">
        <f>COUNTIFS(#REF!,LT85,#REF!,0,#REF!,"&gt;="&amp;MI85,#REF!,"&lt;="&amp;MH85,#REF!,"="&amp;KZ85,#REF!,"="&amp;LA85,#REF!,"&lt;="&amp;ME85,#REF!,"&gt;="&amp;MF85)</f>
        <v/>
      </c>
      <c r="MX85" s="1">
        <f>COUNTIFS(#REF!,LT85,#REF!,1,#REF!,"&gt;="&amp;MC85,#REF!,"&lt;="&amp;MB85,#REF!,"&lt;="&amp;ME85,#REF!,"&gt;="&amp;MF85)</f>
        <v/>
      </c>
      <c r="MY85" s="1">
        <f>COUNTIFS(#REF!,LT85,#REF!,0,#REF!,"&gt;="&amp;MC85,#REF!,"&lt;="&amp;MB85,#REF!,"&lt;="&amp;ME85,#REF!,"&gt;="&amp;MF85)</f>
        <v/>
      </c>
      <c r="MZ85" s="1">
        <f>COUNTIFS(#REF!,LT85,#REF!,1,#REF!,"&lt;="&amp;ME85,#REF!,"&gt;="&amp;MF85,#REF!,"="&amp;KV85,#REF!,"="&amp;KX85)</f>
        <v/>
      </c>
      <c r="NA85" s="1">
        <f>COUNTIFS(#REF!,LT85,#REF!,0,#REF!,"&lt;="&amp;ME85,#REF!,"&gt;="&amp;MF85,#REF!,"="&amp;KV85,#REF!,"="&amp;KX85)</f>
        <v/>
      </c>
      <c r="NB85" s="1">
        <f>COUNTIFS(#REF!,LT85,#REF!,1,#REF!,"&lt;="&amp;ME85,#REF!,"&gt;="&amp;MF85,#REF!,"="&amp;KW85,#REF!,"="&amp;KY85)</f>
        <v/>
      </c>
      <c r="NC85" s="1">
        <f>COUNTIFS(#REF!,LT85,#REF!,0,#REF!,"&lt;="&amp;ME85,#REF!,"&gt;="&amp;MF85,#REF!,"="&amp;KW85,#REF!,"="&amp;KY85)</f>
        <v/>
      </c>
      <c r="ND85" s="1">
        <f>COUNTIFS(#REF!,LT85,#REF!,1,#REF!,"&gt;="&amp;MC85,#REF!,"&lt;="&amp;MB85,#REF!,"&lt;="&amp;ME85,#REF!,"&gt;="&amp;MF85,#REF!,"="&amp;KV85,#REF!,"="&amp;KX85)</f>
        <v/>
      </c>
      <c r="NE85" s="1">
        <f>COUNTIFS(#REF!,LT85,#REF!,0,#REF!,"&gt;="&amp;MC85,#REF!,"&lt;="&amp;MB85,#REF!,"&lt;="&amp;ME85,#REF!,"&gt;="&amp;MF85,#REF!,"="&amp;KV85,#REF!,"="&amp;KX85)</f>
        <v/>
      </c>
      <c r="NF85" s="1">
        <f>COUNTIFS(#REF!,LT85,#REF!,1,#REF!,"&gt;="&amp;MC85,#REF!,"&lt;="&amp;MB85,#REF!,"&lt;="&amp;ME85,#REF!,"&gt;="&amp;MF85,#REF!,"="&amp;KW85,#REF!,"="&amp;KY85)</f>
        <v/>
      </c>
      <c r="NG85" s="1">
        <f>COUNTIFS(#REF!,LT85,#REF!,0,#REF!,"&gt;="&amp;MC85,#REF!,"&lt;="&amp;MB85,#REF!,"&lt;="&amp;ME85,#REF!,"&gt;="&amp;MF85,#REF!,"="&amp;KW85,#REF!,"="&amp;KY85)</f>
        <v/>
      </c>
      <c r="NH85" s="1">
        <f>COUNTIFS(#REF!,LT85,#REF!,1,#REF!,"&gt;="&amp;MC85,#REF!,"&lt;="&amp;MB85,#REF!,"&lt;="&amp;ME85,#REF!,"&gt;="&amp;MF85,#REF!,"="&amp;KZ85,#REF!,"="&amp;LA85)</f>
        <v/>
      </c>
      <c r="NI85" s="1">
        <f>COUNTIFS(#REF!,LT85,#REF!,0,#REF!,"&gt;="&amp;MC85,#REF!,"&lt;="&amp;MB85,#REF!,"&lt;="&amp;ME85,#REF!,"&gt;="&amp;MF85,#REF!,"="&amp;KZ85,#REF!,"="&amp;LA85)</f>
        <v/>
      </c>
      <c r="NJ85" s="1">
        <f>COUNTIFS(#REF!,LT85,#REF!,1,#REF!,"&gt;="&amp;MI85,#REF!,"&lt;="&amp;MH85,#REF!,"&lt;="&amp;ME85,#REF!,"&gt;="&amp;MF85)</f>
        <v/>
      </c>
      <c r="NK85" s="1">
        <f>COUNTIFS(#REF!,LT85,#REF!,0,#REF!,"&gt;="&amp;MI85,#REF!,"&lt;="&amp;MH85,#REF!,"&lt;="&amp;ME85,#REF!,"&gt;="&amp;MF85)</f>
        <v/>
      </c>
      <c r="NL85" s="1">
        <f>COUNTIFS(#REF!,LT85,#REF!,1,#REF!,"&gt;="&amp;MI85,#REF!,"&lt;="&amp;MH85,#REF!,"="&amp;KZ85,#REF!,"="&amp;LA85,#REF!,"&lt;="&amp;ME85,#REF!,"&gt;="&amp;MF85)</f>
        <v/>
      </c>
      <c r="NM85" s="1">
        <f>COUNTIFS(#REF!,LT85,#REF!,0,#REF!,"&gt;="&amp;MI85,#REF!,"&lt;="&amp;MH85,#REF!,"="&amp;KZ85,#REF!,"="&amp;LA85,#REF!,"&lt;="&amp;ME85,#REF!,"&gt;="&amp;MF85)</f>
        <v/>
      </c>
      <c r="NN85" s="1">
        <f>COUNTIFS(#REF!,LT85,#REF!,1,#REF!,"&gt;="&amp;MC85,#REF!,"&lt;="&amp;MB85,#REF!,"&lt;="&amp;ME85,#REF!,"&gt;="&amp;MF85)</f>
        <v/>
      </c>
      <c r="NO85" s="1">
        <f>COUNTIFS(#REF!,LT85,#REF!,0,#REF!,"&gt;="&amp;MC85,#REF!,"&lt;="&amp;MB85,#REF!,"&lt;="&amp;ME85,#REF!,"&gt;="&amp;MF85)</f>
        <v/>
      </c>
      <c r="NP85" s="1">
        <f>COUNTIFS(#REF!,LT85,#REF!,1,#REF!,"&lt;="&amp;ME85,#REF!,"&gt;="&amp;MF85,#REF!,"="&amp;KV85,#REF!,"="&amp;KX85)</f>
        <v/>
      </c>
      <c r="NQ85" s="1">
        <f>COUNTIFS(#REF!,LT85,#REF!,0,#REF!,"&lt;="&amp;ME85,#REF!,"&gt;="&amp;MF85,#REF!,"="&amp;KV85,#REF!,"="&amp;KX85)</f>
        <v/>
      </c>
      <c r="NR85" s="1">
        <f>COUNTIFS(#REF!,LT85,#REF!,1,#REF!,"&lt;="&amp;ME85,#REF!,"&gt;="&amp;MF85,#REF!,"="&amp;KW85,#REF!,"="&amp;KY85)</f>
        <v/>
      </c>
      <c r="NS85" s="1">
        <f>COUNTIFS(#REF!,LT85,#REF!,0,#REF!,"&lt;="&amp;ME85,#REF!,"&gt;="&amp;MF85,#REF!,"="&amp;KW85,#REF!,"="&amp;KY85)</f>
        <v/>
      </c>
      <c r="NT85" s="1">
        <f>MP85+MR85+MT85+MV85+MX85+MZ85+NB85</f>
        <v/>
      </c>
      <c r="NU85" s="1">
        <f>MQ85+MS85+MU85+MW85+MY85+NA85+NC85</f>
        <v/>
      </c>
      <c r="NV85" s="1">
        <f>NT85+NU85</f>
        <v/>
      </c>
      <c r="NW85" s="33">
        <f>NT85/(NT85+NU85)</f>
        <v/>
      </c>
      <c r="NX85" s="3">
        <f>1/NW85</f>
        <v/>
      </c>
      <c r="NY85" s="1">
        <f>LH85</f>
        <v/>
      </c>
      <c r="NZ85" s="79">
        <f>(NW85*((NY85-1)*0.98))-((1-NW85)*1)</f>
        <v/>
      </c>
      <c r="OA85" s="34">
        <f>IF(LR85&lt;0.9,0,IF(AND(LR85&gt;1.1),0,1))</f>
        <v/>
      </c>
      <c r="OB85" s="34">
        <f>IF(LS85&lt;0.9,0,IF(AND(LS85&gt;1.1),0,1))</f>
        <v/>
      </c>
      <c r="OC85" s="32">
        <f>IF(NV85&gt;99,1,0)</f>
        <v/>
      </c>
      <c r="OD85" s="32">
        <f>IF(NZ85&gt;0.0799,1,0)</f>
        <v/>
      </c>
      <c r="OE85" s="32">
        <f>IF(NZ85&gt;OM85,1,0)</f>
        <v/>
      </c>
      <c r="OF85" s="32">
        <f>OC85+OD85+OE85+OA85+OB85</f>
        <v/>
      </c>
      <c r="OG85" s="1">
        <f>ND85+NF85+NH85+NJ85+NL85+NN85+NP85+NR85</f>
        <v/>
      </c>
      <c r="OH85" s="1">
        <f>NE85+NG85+NI85+NK85+NM85+NO85+NQ85+NS85</f>
        <v/>
      </c>
      <c r="OI85" s="1">
        <f>OG85+OH85</f>
        <v/>
      </c>
      <c r="OJ85" s="33">
        <f>OG85/(OG85+OH85)</f>
        <v/>
      </c>
      <c r="OK85" s="3">
        <f>1/OJ85</f>
        <v/>
      </c>
      <c r="OL85" s="1">
        <f>LI85</f>
        <v/>
      </c>
      <c r="OM85" s="79">
        <f>(OJ85*((OL85-1)*0.98))-((1-OJ85)*1)</f>
        <v/>
      </c>
      <c r="ON85" s="34">
        <f>IF(LR85&lt;0.9,0,IF(AND(LR85&gt;1.1),0,1))</f>
        <v/>
      </c>
      <c r="OO85" s="34">
        <f>IF(LS85&lt;0.9,0,IF(AND(LS85&gt;1.1),0,1))</f>
        <v/>
      </c>
      <c r="OP85" s="32">
        <f>IF(OI85&gt;99,1,0)</f>
        <v/>
      </c>
      <c r="OQ85" s="32">
        <f>IF(OM85&gt;0.0799,1,0)</f>
        <v/>
      </c>
      <c r="OR85" s="32">
        <f>IF(OM85&gt;OZ85,1,0)</f>
        <v/>
      </c>
      <c r="OS85" s="32">
        <f>OP85+OQ85+OR85+ON85+OO85</f>
        <v/>
      </c>
      <c r="OT85">
        <f>IF(OF85=5,"BackHome0-0",IF(AND(OS85=5),"BackAway0-0",""))</f>
        <v/>
      </c>
      <c r="OU85">
        <f>IF(OF85=5,KN85,IF(AND(OS85=5),KO85,""))</f>
        <v/>
      </c>
      <c r="OV85">
        <f>IF(OF85=5,"Match Odds",IF(AND(OS85=5),"Match Odds",""))</f>
        <v/>
      </c>
      <c r="OW85">
        <f>IF(OF85=5,KP85,IF(AND(OS85=5),KP85,""))</f>
        <v/>
      </c>
      <c r="OX85">
        <f>IF(OF85=5,"MATCH_ODDS",IF(AND(OS85=5),"MATCH_ODDS",""))</f>
        <v/>
      </c>
      <c r="OY85">
        <f>IF(OF85=5,"BACK",IF(AND(OS85=5),"BACK",""))</f>
        <v/>
      </c>
    </row>
    <row r="86" ht="16.5" customHeight="1" thickBot="1" thickTop="1">
      <c r="A86" s="2" t="n"/>
      <c r="KN86" s="1">
        <f>IF(INDEX(#REF!,MATCH('HT 0-0'!D86,#REF!,0))=INDEX(#REF!,MATCH('HT 0-0'!D86,#REF!,0)),INDEX(#REF!,MATCH('HT 0-0'!D86,#REF!,0)),"ERROR")</f>
        <v/>
      </c>
      <c r="KO86" s="1">
        <f>IF(INDEX(#REF!,MATCH('HT 0-0'!E86,#REF!,0))=INDEX(#REF!,MATCH('HT 0-0'!E86,#REF!,0)),INDEX(#REF!,MATCH('HT 0-0'!E86,#REF!,0)),"ERROR")</f>
        <v/>
      </c>
      <c r="KP86" s="1">
        <f>KN86&amp;" v "&amp;KO86</f>
        <v/>
      </c>
      <c r="KQ86">
        <f>B86&amp;"_"&amp;C86</f>
        <v/>
      </c>
      <c r="KR86" s="1">
        <f>IF((HW86/KK86)&lt;0.335,"G",IF((HW86/KK86)&gt;0.67,"R","A"))</f>
        <v/>
      </c>
      <c r="KS86" s="1">
        <f>IF((HX86/KK86)&lt;0.335,"G",IF((HX86/KK86)&gt;0.67,"R","A"))</f>
        <v/>
      </c>
      <c r="KT86" s="1">
        <f>IF((IH86/KK86)&lt;0.335,"G",IF((IH86/KK86)&gt;0.67,"R","A"))</f>
        <v/>
      </c>
      <c r="KU86" s="1">
        <f>IF((II86/KK86)&lt;0.335,"G",IF((II86/KK86)&gt;0.67,"R","A"))</f>
        <v/>
      </c>
      <c r="KV86" s="1">
        <f>IF((HZ86/KK86)&lt;0.335,"G",IF((HZ86/KK86)&gt;0.67,"R","A"))</f>
        <v/>
      </c>
      <c r="KW86" s="1">
        <f>IF((HY86/KK86)&lt;0.335,"G",IF((HY86/KK86)&gt;0.67,"R","A"))</f>
        <v/>
      </c>
      <c r="KX86" s="1">
        <f>IF((IK86/KK86)&lt;0.335,"G",IF((IK86/KK86)&gt;0.67,"R","A"))</f>
        <v/>
      </c>
      <c r="KY86" s="1">
        <f>IF((IJ86/KK86)&lt;0.335,"G",IF((IJ86/KK86)&gt;0.67,"R","A"))</f>
        <v/>
      </c>
      <c r="KZ86" s="1">
        <f>IF((HQ86/KK86)&lt;0.335,"G",IF((HQ86/KK86)&gt;0.67,"R","A"))</f>
        <v/>
      </c>
      <c r="LA86" s="1">
        <f>IF((IB86/KK86)&lt;0.335,"G",IF((IB86/KK86)&gt;0.67,"R","A"))</f>
        <v/>
      </c>
      <c r="LB86">
        <f>IF(LQ86="0-0",INDEX(Scrape!#REF!,MATCH('HT 0-0'!KP86,Scrape!$B:$B,0)),"")</f>
        <v/>
      </c>
      <c r="LC86">
        <f>IF(LQ86="0-0",INDEX(Scrape!$A:$A,MATCH('HT 0-0'!KP86,Scrape!$B:$B,0)),"")</f>
        <v/>
      </c>
      <c r="LD86">
        <f>IF(LQ86="0-0",INDEX(Scrape!$B:$B,MATCH('HT 0-0'!KP86,Scrape!$B:$B,0)),"")</f>
        <v/>
      </c>
      <c r="LE86">
        <f>IF(LQ86="0-0",INDEX(Scrape!$C:$C,MATCH('HT 0-0'!KP86,Scrape!$B:$B,0)),"")</f>
        <v/>
      </c>
      <c r="LF86">
        <f>IF(LQ86="0-0",INDEX(Scrape!$D:$D,MATCH('HT 0-0'!KP86,Scrape!$B:$B,0)),"")</f>
        <v/>
      </c>
      <c r="LG86">
        <f>IF(LQ86="0-0",INDEX(Scrape!$E:$E,MATCH('HT 0-0'!KP86,Scrape!$B:$B,0)),"")</f>
        <v/>
      </c>
      <c r="LH86">
        <f>IF(LQ86="0-0",INDEX(Scrape!$F:$F,MATCH('HT 0-0'!KP86,Scrape!$B:$B,0)),"")</f>
        <v/>
      </c>
      <c r="LI86">
        <f>IF(LQ86="0-0",INDEX(Scrape!$G:$G,MATCH('HT 0-0'!KP86,Scrape!$B:$B,0)),"")</f>
        <v/>
      </c>
      <c r="LJ86">
        <f>IF(LQ86="0-0",INDEX(Scrape!$H:$H,MATCH('HT 0-0'!KP86,Scrape!$B:$B,0)),"")</f>
        <v/>
      </c>
      <c r="LK86">
        <f>IF(LQ86="0-0",INDEX(Scrape!$I:$I,MATCH('HT 0-0'!KP86,Scrape!$B:$B,0)),"")</f>
        <v/>
      </c>
      <c r="LL86">
        <f>IF(LQ86="0-0",INDEX(Scrape!$J:$J,MATCH('HT 0-0'!KP86,Scrape!$B:$B,0)),"")</f>
        <v/>
      </c>
      <c r="LM86">
        <f>IF(LQ86="0-0",INDEX(Scrape!$K:$K,MATCH('HT 0-0'!KP86,Scrape!$B:$B,0)),"")</f>
        <v/>
      </c>
      <c r="LN86">
        <f>IF(LQ86="0-0",INDEX(Scrape!$L:$L,MATCH('HT 0-0'!KP86,Scrape!$B:$B,0)),"")</f>
        <v/>
      </c>
      <c r="LO86">
        <f>IF(LQ86="0-0",INDEX(Scrape!$M:$M,MATCH('HT 0-0'!KP86,Scrape!$B:$B,0)),"")</f>
        <v/>
      </c>
      <c r="LP86">
        <f>IF(LQ86="0-0",INDEX(Scrape!$N:$N,MATCH('HT 0-0'!KP86,Scrape!$B:$B,0)),"")</f>
        <v/>
      </c>
      <c r="LQ86">
        <f>INDEX(Scrape!$O:$O,MATCH('HT 0-0'!KP86,Scrape!$B:$B,0))</f>
        <v/>
      </c>
      <c r="LR86">
        <f>(1/LJ86)+(1/LI86)+(1/LH86)</f>
        <v/>
      </c>
      <c r="LS86">
        <f>(1/LG86)+(1/LF86)+(1/LE86)</f>
        <v/>
      </c>
      <c r="LT86" s="8">
        <f>IF(INDEX(#REF!,MATCH(KQ86,#REF!,0))=INDEX(#REF!,MATCH(KQ86,#REF!,0)),INDEX(#REF!,MATCH(KQ86,#REF!,0)),"ERROR")</f>
        <v/>
      </c>
      <c r="LU86" s="4">
        <f>IF(KR86="G",2,IF(KR86="R",0.5,IF(KR86="A",1)))</f>
        <v/>
      </c>
      <c r="LV86" s="4">
        <f>IF(KS86="G",0.5,IF(KS86="R",2,IF(KS86="A",1)))</f>
        <v/>
      </c>
      <c r="LW86" s="4">
        <f>IF(KT86="G",2,IF(KT86="R",0.5,IF(KT86="A",1)))</f>
        <v/>
      </c>
      <c r="LX86" s="4">
        <f>IF(KU86="G",0.5,IF(KU86="R",2,IF(KU86="A",1)))</f>
        <v/>
      </c>
      <c r="LY86" s="7">
        <f>(LK86*(LU86+LX86)+(LL86*(LU86+LX86)))</f>
        <v/>
      </c>
      <c r="LZ86" s="7">
        <f>(LN86*(LV86+LW86)+(LO86*(LV86+LW86)))</f>
        <v/>
      </c>
      <c r="MA86" s="11">
        <f>LY86-LZ86</f>
        <v/>
      </c>
      <c r="MB86" s="5">
        <f>MA86+2</f>
        <v/>
      </c>
      <c r="MC86" s="6">
        <f>MA86-2</f>
        <v/>
      </c>
      <c r="MD86" s="4">
        <f>LE86</f>
        <v/>
      </c>
      <c r="ME86" s="9">
        <f>IF(MD86=0,1000,MD86+0.75)</f>
        <v/>
      </c>
      <c r="MF86" s="10">
        <f>IF(MD86=0,0,MD86-0.75)</f>
        <v/>
      </c>
      <c r="MG86" s="4">
        <f>((LM86*(LU86+LX86))-((LP86*(LV86+LW86))))</f>
        <v/>
      </c>
      <c r="MH86" s="9">
        <f>MG86*1.2</f>
        <v/>
      </c>
      <c r="MI86" s="10">
        <f>MG86*0.8</f>
        <v/>
      </c>
      <c r="MJ86">
        <f>IFERROR(OT86,"")</f>
        <v/>
      </c>
      <c r="MK86">
        <f>IFERROR(OU86,"")</f>
        <v/>
      </c>
      <c r="ML86">
        <f>IFERROR(OV86,"")</f>
        <v/>
      </c>
      <c r="MM86">
        <f>IFERROR(OW86,"")</f>
        <v/>
      </c>
      <c r="MN86">
        <f>IFERROR(OX86,"")</f>
        <v/>
      </c>
      <c r="MO86">
        <f>IFERROR(OY86,"")</f>
        <v/>
      </c>
      <c r="MP86" s="1">
        <f>COUNTIFS(#REF!,LT86,#REF!,1,#REF!,"&gt;="&amp;MC86,#REF!,"&lt;="&amp;MB86,#REF!,"&lt;="&amp;ME86,#REF!,"&gt;="&amp;MF86,#REF!,"="&amp;KV86,#REF!,"="&amp;KX86)</f>
        <v/>
      </c>
      <c r="MQ86" s="1">
        <f>COUNTIFS(#REF!,LT86,#REF!,0,#REF!,"&gt;="&amp;MC86,#REF!,"&lt;="&amp;MB86,#REF!,"&lt;="&amp;ME86,#REF!,"&gt;="&amp;MF86,#REF!,"="&amp;KV86,#REF!,"="&amp;KX86)</f>
        <v/>
      </c>
      <c r="MR86" s="1">
        <f>COUNTIFS(#REF!,LT86,#REF!,1,#REF!,"&gt;="&amp;MC86,#REF!,"&lt;="&amp;MB86,#REF!,"&lt;="&amp;ME86,#REF!,"&gt;="&amp;MF86,#REF!,"="&amp;KW86,#REF!,"="&amp;KY86)</f>
        <v/>
      </c>
      <c r="MS86" s="1">
        <f>COUNTIFS(#REF!,LT86,#REF!,0,#REF!,"&gt;="&amp;MC86,#REF!,"&lt;="&amp;MB86,#REF!,"&lt;="&amp;ME86,#REF!,"&gt;="&amp;MF86,#REF!,"="&amp;KW86,#REF!,"="&amp;KY86)</f>
        <v/>
      </c>
      <c r="MT86" s="1">
        <f>COUNTIFS(#REF!,LT86,#REF!,1,#REF!,"&gt;="&amp;MI86,#REF!,"&lt;="&amp;MH86,#REF!,"&lt;="&amp;ME86,#REF!,"&gt;="&amp;MF86)</f>
        <v/>
      </c>
      <c r="MU86" s="1">
        <f>COUNTIFS(#REF!,LT86,#REF!,0,#REF!,"&gt;="&amp;MI86,#REF!,"&lt;="&amp;MH86,#REF!,"&lt;="&amp;ME86,#REF!,"&gt;="&amp;MF86)</f>
        <v/>
      </c>
      <c r="MV86" s="1">
        <f>COUNTIFS(#REF!,LT86,#REF!,1,#REF!,"&gt;="&amp;MI86,#REF!,"&lt;="&amp;MH86,#REF!,"="&amp;KZ86,#REF!,"="&amp;LA86,#REF!,"&lt;="&amp;ME86,#REF!,"&gt;="&amp;MF86)</f>
        <v/>
      </c>
      <c r="MW86" s="1">
        <f>COUNTIFS(#REF!,LT86,#REF!,0,#REF!,"&gt;="&amp;MI86,#REF!,"&lt;="&amp;MH86,#REF!,"="&amp;KZ86,#REF!,"="&amp;LA86,#REF!,"&lt;="&amp;ME86,#REF!,"&gt;="&amp;MF86)</f>
        <v/>
      </c>
      <c r="MX86" s="1">
        <f>COUNTIFS(#REF!,LT86,#REF!,1,#REF!,"&gt;="&amp;MC86,#REF!,"&lt;="&amp;MB86,#REF!,"&lt;="&amp;ME86,#REF!,"&gt;="&amp;MF86)</f>
        <v/>
      </c>
      <c r="MY86" s="1">
        <f>COUNTIFS(#REF!,LT86,#REF!,0,#REF!,"&gt;="&amp;MC86,#REF!,"&lt;="&amp;MB86,#REF!,"&lt;="&amp;ME86,#REF!,"&gt;="&amp;MF86)</f>
        <v/>
      </c>
      <c r="MZ86" s="1">
        <f>COUNTIFS(#REF!,LT86,#REF!,1,#REF!,"&lt;="&amp;ME86,#REF!,"&gt;="&amp;MF86,#REF!,"="&amp;KV86,#REF!,"="&amp;KX86)</f>
        <v/>
      </c>
      <c r="NA86" s="1">
        <f>COUNTIFS(#REF!,LT86,#REF!,0,#REF!,"&lt;="&amp;ME86,#REF!,"&gt;="&amp;MF86,#REF!,"="&amp;KV86,#REF!,"="&amp;KX86)</f>
        <v/>
      </c>
      <c r="NB86" s="1">
        <f>COUNTIFS(#REF!,LT86,#REF!,1,#REF!,"&lt;="&amp;ME86,#REF!,"&gt;="&amp;MF86,#REF!,"="&amp;KW86,#REF!,"="&amp;KY86)</f>
        <v/>
      </c>
      <c r="NC86" s="1">
        <f>COUNTIFS(#REF!,LT86,#REF!,0,#REF!,"&lt;="&amp;ME86,#REF!,"&gt;="&amp;MF86,#REF!,"="&amp;KW86,#REF!,"="&amp;KY86)</f>
        <v/>
      </c>
      <c r="ND86" s="1">
        <f>COUNTIFS(#REF!,LT86,#REF!,1,#REF!,"&gt;="&amp;MC86,#REF!,"&lt;="&amp;MB86,#REF!,"&lt;="&amp;ME86,#REF!,"&gt;="&amp;MF86,#REF!,"="&amp;KV86,#REF!,"="&amp;KX86)</f>
        <v/>
      </c>
      <c r="NE86" s="1">
        <f>COUNTIFS(#REF!,LT86,#REF!,0,#REF!,"&gt;="&amp;MC86,#REF!,"&lt;="&amp;MB86,#REF!,"&lt;="&amp;ME86,#REF!,"&gt;="&amp;MF86,#REF!,"="&amp;KV86,#REF!,"="&amp;KX86)</f>
        <v/>
      </c>
      <c r="NF86" s="1">
        <f>COUNTIFS(#REF!,LT86,#REF!,1,#REF!,"&gt;="&amp;MC86,#REF!,"&lt;="&amp;MB86,#REF!,"&lt;="&amp;ME86,#REF!,"&gt;="&amp;MF86,#REF!,"="&amp;KW86,#REF!,"="&amp;KY86)</f>
        <v/>
      </c>
      <c r="NG86" s="1">
        <f>COUNTIFS(#REF!,LT86,#REF!,0,#REF!,"&gt;="&amp;MC86,#REF!,"&lt;="&amp;MB86,#REF!,"&lt;="&amp;ME86,#REF!,"&gt;="&amp;MF86,#REF!,"="&amp;KW86,#REF!,"="&amp;KY86)</f>
        <v/>
      </c>
      <c r="NH86" s="1">
        <f>COUNTIFS(#REF!,LT86,#REF!,1,#REF!,"&gt;="&amp;MC86,#REF!,"&lt;="&amp;MB86,#REF!,"&lt;="&amp;ME86,#REF!,"&gt;="&amp;MF86,#REF!,"="&amp;KZ86,#REF!,"="&amp;LA86)</f>
        <v/>
      </c>
      <c r="NI86" s="1">
        <f>COUNTIFS(#REF!,LT86,#REF!,0,#REF!,"&gt;="&amp;MC86,#REF!,"&lt;="&amp;MB86,#REF!,"&lt;="&amp;ME86,#REF!,"&gt;="&amp;MF86,#REF!,"="&amp;KZ86,#REF!,"="&amp;LA86)</f>
        <v/>
      </c>
      <c r="NJ86" s="1">
        <f>COUNTIFS(#REF!,LT86,#REF!,1,#REF!,"&gt;="&amp;MI86,#REF!,"&lt;="&amp;MH86,#REF!,"&lt;="&amp;ME86,#REF!,"&gt;="&amp;MF86)</f>
        <v/>
      </c>
      <c r="NK86" s="1">
        <f>COUNTIFS(#REF!,LT86,#REF!,0,#REF!,"&gt;="&amp;MI86,#REF!,"&lt;="&amp;MH86,#REF!,"&lt;="&amp;ME86,#REF!,"&gt;="&amp;MF86)</f>
        <v/>
      </c>
      <c r="NL86" s="1">
        <f>COUNTIFS(#REF!,LT86,#REF!,1,#REF!,"&gt;="&amp;MI86,#REF!,"&lt;="&amp;MH86,#REF!,"="&amp;KZ86,#REF!,"="&amp;LA86,#REF!,"&lt;="&amp;ME86,#REF!,"&gt;="&amp;MF86)</f>
        <v/>
      </c>
      <c r="NM86" s="1">
        <f>COUNTIFS(#REF!,LT86,#REF!,0,#REF!,"&gt;="&amp;MI86,#REF!,"&lt;="&amp;MH86,#REF!,"="&amp;KZ86,#REF!,"="&amp;LA86,#REF!,"&lt;="&amp;ME86,#REF!,"&gt;="&amp;MF86)</f>
        <v/>
      </c>
      <c r="NN86" s="1">
        <f>COUNTIFS(#REF!,LT86,#REF!,1,#REF!,"&gt;="&amp;MC86,#REF!,"&lt;="&amp;MB86,#REF!,"&lt;="&amp;ME86,#REF!,"&gt;="&amp;MF86)</f>
        <v/>
      </c>
      <c r="NO86" s="1">
        <f>COUNTIFS(#REF!,LT86,#REF!,0,#REF!,"&gt;="&amp;MC86,#REF!,"&lt;="&amp;MB86,#REF!,"&lt;="&amp;ME86,#REF!,"&gt;="&amp;MF86)</f>
        <v/>
      </c>
      <c r="NP86" s="1">
        <f>COUNTIFS(#REF!,LT86,#REF!,1,#REF!,"&lt;="&amp;ME86,#REF!,"&gt;="&amp;MF86,#REF!,"="&amp;KV86,#REF!,"="&amp;KX86)</f>
        <v/>
      </c>
      <c r="NQ86" s="1">
        <f>COUNTIFS(#REF!,LT86,#REF!,0,#REF!,"&lt;="&amp;ME86,#REF!,"&gt;="&amp;MF86,#REF!,"="&amp;KV86,#REF!,"="&amp;KX86)</f>
        <v/>
      </c>
      <c r="NR86" s="1">
        <f>COUNTIFS(#REF!,LT86,#REF!,1,#REF!,"&lt;="&amp;ME86,#REF!,"&gt;="&amp;MF86,#REF!,"="&amp;KW86,#REF!,"="&amp;KY86)</f>
        <v/>
      </c>
      <c r="NS86" s="1">
        <f>COUNTIFS(#REF!,LT86,#REF!,0,#REF!,"&lt;="&amp;ME86,#REF!,"&gt;="&amp;MF86,#REF!,"="&amp;KW86,#REF!,"="&amp;KY86)</f>
        <v/>
      </c>
      <c r="NT86" s="1">
        <f>MP86+MR86+MT86+MV86+MX86+MZ86+NB86</f>
        <v/>
      </c>
      <c r="NU86" s="1">
        <f>MQ86+MS86+MU86+MW86+MY86+NA86+NC86</f>
        <v/>
      </c>
      <c r="NV86" s="1">
        <f>NT86+NU86</f>
        <v/>
      </c>
      <c r="NW86" s="33">
        <f>NT86/(NT86+NU86)</f>
        <v/>
      </c>
      <c r="NX86" s="3">
        <f>1/NW86</f>
        <v/>
      </c>
      <c r="NY86" s="1">
        <f>LH86</f>
        <v/>
      </c>
      <c r="NZ86" s="79">
        <f>(NW86*((NY86-1)*0.98))-((1-NW86)*1)</f>
        <v/>
      </c>
      <c r="OA86" s="34">
        <f>IF(LR86&lt;0.9,0,IF(AND(LR86&gt;1.1),0,1))</f>
        <v/>
      </c>
      <c r="OB86" s="34">
        <f>IF(LS86&lt;0.9,0,IF(AND(LS86&gt;1.1),0,1))</f>
        <v/>
      </c>
      <c r="OC86" s="32">
        <f>IF(NV86&gt;99,1,0)</f>
        <v/>
      </c>
      <c r="OD86" s="32">
        <f>IF(NZ86&gt;0.0799,1,0)</f>
        <v/>
      </c>
      <c r="OE86" s="32">
        <f>IF(NZ86&gt;OM86,1,0)</f>
        <v/>
      </c>
      <c r="OF86" s="32">
        <f>OC86+OD86+OE86+OA86+OB86</f>
        <v/>
      </c>
      <c r="OG86" s="1">
        <f>ND86+NF86+NH86+NJ86+NL86+NN86+NP86+NR86</f>
        <v/>
      </c>
      <c r="OH86" s="1">
        <f>NE86+NG86+NI86+NK86+NM86+NO86+NQ86+NS86</f>
        <v/>
      </c>
      <c r="OI86" s="1">
        <f>OG86+OH86</f>
        <v/>
      </c>
      <c r="OJ86" s="33">
        <f>OG86/(OG86+OH86)</f>
        <v/>
      </c>
      <c r="OK86" s="3">
        <f>1/OJ86</f>
        <v/>
      </c>
      <c r="OL86" s="1">
        <f>LI86</f>
        <v/>
      </c>
      <c r="OM86" s="79">
        <f>(OJ86*((OL86-1)*0.98))-((1-OJ86)*1)</f>
        <v/>
      </c>
      <c r="ON86" s="34">
        <f>IF(LR86&lt;0.9,0,IF(AND(LR86&gt;1.1),0,1))</f>
        <v/>
      </c>
      <c r="OO86" s="34">
        <f>IF(LS86&lt;0.9,0,IF(AND(LS86&gt;1.1),0,1))</f>
        <v/>
      </c>
      <c r="OP86" s="32">
        <f>IF(OI86&gt;99,1,0)</f>
        <v/>
      </c>
      <c r="OQ86" s="32">
        <f>IF(OM86&gt;0.0799,1,0)</f>
        <v/>
      </c>
      <c r="OR86" s="32">
        <f>IF(OM86&gt;OZ86,1,0)</f>
        <v/>
      </c>
      <c r="OS86" s="32">
        <f>OP86+OQ86+OR86+ON86+OO86</f>
        <v/>
      </c>
      <c r="OT86">
        <f>IF(OF86=5,"BackHome0-0",IF(AND(OS86=5),"BackAway0-0",""))</f>
        <v/>
      </c>
      <c r="OU86">
        <f>IF(OF86=5,KN86,IF(AND(OS86=5),KO86,""))</f>
        <v/>
      </c>
      <c r="OV86">
        <f>IF(OF86=5,"Match Odds",IF(AND(OS86=5),"Match Odds",""))</f>
        <v/>
      </c>
      <c r="OW86">
        <f>IF(OF86=5,KP86,IF(AND(OS86=5),KP86,""))</f>
        <v/>
      </c>
      <c r="OX86">
        <f>IF(OF86=5,"MATCH_ODDS",IF(AND(OS86=5),"MATCH_ODDS",""))</f>
        <v/>
      </c>
      <c r="OY86">
        <f>IF(OF86=5,"BACK",IF(AND(OS86=5),"BACK",""))</f>
        <v/>
      </c>
    </row>
    <row r="87" ht="16.5" customHeight="1" thickBot="1" thickTop="1">
      <c r="A87" s="2" t="n"/>
      <c r="KN87" s="1">
        <f>IF(INDEX(#REF!,MATCH('HT 0-0'!D87,#REF!,0))=INDEX(#REF!,MATCH('HT 0-0'!D87,#REF!,0)),INDEX(#REF!,MATCH('HT 0-0'!D87,#REF!,0)),"ERROR")</f>
        <v/>
      </c>
      <c r="KO87" s="1">
        <f>IF(INDEX(#REF!,MATCH('HT 0-0'!E87,#REF!,0))=INDEX(#REF!,MATCH('HT 0-0'!E87,#REF!,0)),INDEX(#REF!,MATCH('HT 0-0'!E87,#REF!,0)),"ERROR")</f>
        <v/>
      </c>
      <c r="KP87" s="1">
        <f>KN87&amp;" v "&amp;KO87</f>
        <v/>
      </c>
      <c r="KQ87">
        <f>B87&amp;"_"&amp;C87</f>
        <v/>
      </c>
      <c r="KR87" s="1">
        <f>IF((HW87/KK87)&lt;0.335,"G",IF((HW87/KK87)&gt;0.67,"R","A"))</f>
        <v/>
      </c>
      <c r="KS87" s="1">
        <f>IF((HX87/KK87)&lt;0.335,"G",IF((HX87/KK87)&gt;0.67,"R","A"))</f>
        <v/>
      </c>
      <c r="KT87" s="1">
        <f>IF((IH87/KK87)&lt;0.335,"G",IF((IH87/KK87)&gt;0.67,"R","A"))</f>
        <v/>
      </c>
      <c r="KU87" s="1">
        <f>IF((II87/KK87)&lt;0.335,"G",IF((II87/KK87)&gt;0.67,"R","A"))</f>
        <v/>
      </c>
      <c r="KV87" s="1">
        <f>IF((HZ87/KK87)&lt;0.335,"G",IF((HZ87/KK87)&gt;0.67,"R","A"))</f>
        <v/>
      </c>
      <c r="KW87" s="1">
        <f>IF((HY87/KK87)&lt;0.335,"G",IF((HY87/KK87)&gt;0.67,"R","A"))</f>
        <v/>
      </c>
      <c r="KX87" s="1">
        <f>IF((IK87/KK87)&lt;0.335,"G",IF((IK87/KK87)&gt;0.67,"R","A"))</f>
        <v/>
      </c>
      <c r="KY87" s="1">
        <f>IF((IJ87/KK87)&lt;0.335,"G",IF((IJ87/KK87)&gt;0.67,"R","A"))</f>
        <v/>
      </c>
      <c r="KZ87" s="1">
        <f>IF((HQ87/KK87)&lt;0.335,"G",IF((HQ87/KK87)&gt;0.67,"R","A"))</f>
        <v/>
      </c>
      <c r="LA87" s="1">
        <f>IF((IB87/KK87)&lt;0.335,"G",IF((IB87/KK87)&gt;0.67,"R","A"))</f>
        <v/>
      </c>
      <c r="LB87">
        <f>IF(LQ87="0-0",INDEX(Scrape!#REF!,MATCH('HT 0-0'!KP87,Scrape!$B:$B,0)),"")</f>
        <v/>
      </c>
      <c r="LC87">
        <f>IF(LQ87="0-0",INDEX(Scrape!$A:$A,MATCH('HT 0-0'!KP87,Scrape!$B:$B,0)),"")</f>
        <v/>
      </c>
      <c r="LD87">
        <f>IF(LQ87="0-0",INDEX(Scrape!$B:$B,MATCH('HT 0-0'!KP87,Scrape!$B:$B,0)),"")</f>
        <v/>
      </c>
      <c r="LE87">
        <f>IF(LQ87="0-0",INDEX(Scrape!$C:$C,MATCH('HT 0-0'!KP87,Scrape!$B:$B,0)),"")</f>
        <v/>
      </c>
      <c r="LF87">
        <f>IF(LQ87="0-0",INDEX(Scrape!$D:$D,MATCH('HT 0-0'!KP87,Scrape!$B:$B,0)),"")</f>
        <v/>
      </c>
      <c r="LG87">
        <f>IF(LQ87="0-0",INDEX(Scrape!$E:$E,MATCH('HT 0-0'!KP87,Scrape!$B:$B,0)),"")</f>
        <v/>
      </c>
      <c r="LH87">
        <f>IF(LQ87="0-0",INDEX(Scrape!$F:$F,MATCH('HT 0-0'!KP87,Scrape!$B:$B,0)),"")</f>
        <v/>
      </c>
      <c r="LI87">
        <f>IF(LQ87="0-0",INDEX(Scrape!$G:$G,MATCH('HT 0-0'!KP87,Scrape!$B:$B,0)),"")</f>
        <v/>
      </c>
      <c r="LJ87">
        <f>IF(LQ87="0-0",INDEX(Scrape!$H:$H,MATCH('HT 0-0'!KP87,Scrape!$B:$B,0)),"")</f>
        <v/>
      </c>
      <c r="LK87">
        <f>IF(LQ87="0-0",INDEX(Scrape!$I:$I,MATCH('HT 0-0'!KP87,Scrape!$B:$B,0)),"")</f>
        <v/>
      </c>
      <c r="LL87">
        <f>IF(LQ87="0-0",INDEX(Scrape!$J:$J,MATCH('HT 0-0'!KP87,Scrape!$B:$B,0)),"")</f>
        <v/>
      </c>
      <c r="LM87">
        <f>IF(LQ87="0-0",INDEX(Scrape!$K:$K,MATCH('HT 0-0'!KP87,Scrape!$B:$B,0)),"")</f>
        <v/>
      </c>
      <c r="LN87">
        <f>IF(LQ87="0-0",INDEX(Scrape!$L:$L,MATCH('HT 0-0'!KP87,Scrape!$B:$B,0)),"")</f>
        <v/>
      </c>
      <c r="LO87">
        <f>IF(LQ87="0-0",INDEX(Scrape!$M:$M,MATCH('HT 0-0'!KP87,Scrape!$B:$B,0)),"")</f>
        <v/>
      </c>
      <c r="LP87">
        <f>IF(LQ87="0-0",INDEX(Scrape!$N:$N,MATCH('HT 0-0'!KP87,Scrape!$B:$B,0)),"")</f>
        <v/>
      </c>
      <c r="LQ87">
        <f>INDEX(Scrape!$O:$O,MATCH('HT 0-0'!KP87,Scrape!$B:$B,0))</f>
        <v/>
      </c>
      <c r="LR87">
        <f>(1/LJ87)+(1/LI87)+(1/LH87)</f>
        <v/>
      </c>
      <c r="LS87">
        <f>(1/LG87)+(1/LF87)+(1/LE87)</f>
        <v/>
      </c>
      <c r="LT87" s="8">
        <f>IF(INDEX(#REF!,MATCH(KQ87,#REF!,0))=INDEX(#REF!,MATCH(KQ87,#REF!,0)),INDEX(#REF!,MATCH(KQ87,#REF!,0)),"ERROR")</f>
        <v/>
      </c>
      <c r="LU87" s="4">
        <f>IF(KR87="G",2,IF(KR87="R",0.5,IF(KR87="A",1)))</f>
        <v/>
      </c>
      <c r="LV87" s="4">
        <f>IF(KS87="G",0.5,IF(KS87="R",2,IF(KS87="A",1)))</f>
        <v/>
      </c>
      <c r="LW87" s="4">
        <f>IF(KT87="G",2,IF(KT87="R",0.5,IF(KT87="A",1)))</f>
        <v/>
      </c>
      <c r="LX87" s="4">
        <f>IF(KU87="G",0.5,IF(KU87="R",2,IF(KU87="A",1)))</f>
        <v/>
      </c>
      <c r="LY87" s="7">
        <f>(LK87*(LU87+LX87)+(LL87*(LU87+LX87)))</f>
        <v/>
      </c>
      <c r="LZ87" s="7">
        <f>(LN87*(LV87+LW87)+(LO87*(LV87+LW87)))</f>
        <v/>
      </c>
      <c r="MA87" s="11">
        <f>LY87-LZ87</f>
        <v/>
      </c>
      <c r="MB87" s="5">
        <f>MA87+2</f>
        <v/>
      </c>
      <c r="MC87" s="6">
        <f>MA87-2</f>
        <v/>
      </c>
      <c r="MD87" s="4">
        <f>LE87</f>
        <v/>
      </c>
      <c r="ME87" s="9">
        <f>IF(MD87=0,1000,MD87+0.75)</f>
        <v/>
      </c>
      <c r="MF87" s="10">
        <f>IF(MD87=0,0,MD87-0.75)</f>
        <v/>
      </c>
      <c r="MG87" s="4">
        <f>((LM87*(LU87+LX87))-((LP87*(LV87+LW87))))</f>
        <v/>
      </c>
      <c r="MH87" s="9">
        <f>MG87*1.2</f>
        <v/>
      </c>
      <c r="MI87" s="10">
        <f>MG87*0.8</f>
        <v/>
      </c>
      <c r="MJ87">
        <f>IFERROR(OT87,"")</f>
        <v/>
      </c>
      <c r="MK87">
        <f>IFERROR(OU87,"")</f>
        <v/>
      </c>
      <c r="ML87">
        <f>IFERROR(OV87,"")</f>
        <v/>
      </c>
      <c r="MM87">
        <f>IFERROR(OW87,"")</f>
        <v/>
      </c>
      <c r="MN87">
        <f>IFERROR(OX87,"")</f>
        <v/>
      </c>
      <c r="MO87">
        <f>IFERROR(OY87,"")</f>
        <v/>
      </c>
      <c r="MP87" s="1">
        <f>COUNTIFS(#REF!,LT87,#REF!,1,#REF!,"&gt;="&amp;MC87,#REF!,"&lt;="&amp;MB87,#REF!,"&lt;="&amp;ME87,#REF!,"&gt;="&amp;MF87,#REF!,"="&amp;KV87,#REF!,"="&amp;KX87)</f>
        <v/>
      </c>
      <c r="MQ87" s="1">
        <f>COUNTIFS(#REF!,LT87,#REF!,0,#REF!,"&gt;="&amp;MC87,#REF!,"&lt;="&amp;MB87,#REF!,"&lt;="&amp;ME87,#REF!,"&gt;="&amp;MF87,#REF!,"="&amp;KV87,#REF!,"="&amp;KX87)</f>
        <v/>
      </c>
      <c r="MR87" s="1">
        <f>COUNTIFS(#REF!,LT87,#REF!,1,#REF!,"&gt;="&amp;MC87,#REF!,"&lt;="&amp;MB87,#REF!,"&lt;="&amp;ME87,#REF!,"&gt;="&amp;MF87,#REF!,"="&amp;KW87,#REF!,"="&amp;KY87)</f>
        <v/>
      </c>
      <c r="MS87" s="1">
        <f>COUNTIFS(#REF!,LT87,#REF!,0,#REF!,"&gt;="&amp;MC87,#REF!,"&lt;="&amp;MB87,#REF!,"&lt;="&amp;ME87,#REF!,"&gt;="&amp;MF87,#REF!,"="&amp;KW87,#REF!,"="&amp;KY87)</f>
        <v/>
      </c>
      <c r="MT87" s="1">
        <f>COUNTIFS(#REF!,LT87,#REF!,1,#REF!,"&gt;="&amp;MI87,#REF!,"&lt;="&amp;MH87,#REF!,"&lt;="&amp;ME87,#REF!,"&gt;="&amp;MF87)</f>
        <v/>
      </c>
      <c r="MU87" s="1">
        <f>COUNTIFS(#REF!,LT87,#REF!,0,#REF!,"&gt;="&amp;MI87,#REF!,"&lt;="&amp;MH87,#REF!,"&lt;="&amp;ME87,#REF!,"&gt;="&amp;MF87)</f>
        <v/>
      </c>
      <c r="MV87" s="1">
        <f>COUNTIFS(#REF!,LT87,#REF!,1,#REF!,"&gt;="&amp;MI87,#REF!,"&lt;="&amp;MH87,#REF!,"="&amp;KZ87,#REF!,"="&amp;LA87,#REF!,"&lt;="&amp;ME87,#REF!,"&gt;="&amp;MF87)</f>
        <v/>
      </c>
      <c r="MW87" s="1">
        <f>COUNTIFS(#REF!,LT87,#REF!,0,#REF!,"&gt;="&amp;MI87,#REF!,"&lt;="&amp;MH87,#REF!,"="&amp;KZ87,#REF!,"="&amp;LA87,#REF!,"&lt;="&amp;ME87,#REF!,"&gt;="&amp;MF87)</f>
        <v/>
      </c>
      <c r="MX87" s="1">
        <f>COUNTIFS(#REF!,LT87,#REF!,1,#REF!,"&gt;="&amp;MC87,#REF!,"&lt;="&amp;MB87,#REF!,"&lt;="&amp;ME87,#REF!,"&gt;="&amp;MF87)</f>
        <v/>
      </c>
      <c r="MY87" s="1">
        <f>COUNTIFS(#REF!,LT87,#REF!,0,#REF!,"&gt;="&amp;MC87,#REF!,"&lt;="&amp;MB87,#REF!,"&lt;="&amp;ME87,#REF!,"&gt;="&amp;MF87)</f>
        <v/>
      </c>
      <c r="MZ87" s="1">
        <f>COUNTIFS(#REF!,LT87,#REF!,1,#REF!,"&lt;="&amp;ME87,#REF!,"&gt;="&amp;MF87,#REF!,"="&amp;KV87,#REF!,"="&amp;KX87)</f>
        <v/>
      </c>
      <c r="NA87" s="1">
        <f>COUNTIFS(#REF!,LT87,#REF!,0,#REF!,"&lt;="&amp;ME87,#REF!,"&gt;="&amp;MF87,#REF!,"="&amp;KV87,#REF!,"="&amp;KX87)</f>
        <v/>
      </c>
      <c r="NB87" s="1">
        <f>COUNTIFS(#REF!,LT87,#REF!,1,#REF!,"&lt;="&amp;ME87,#REF!,"&gt;="&amp;MF87,#REF!,"="&amp;KW87,#REF!,"="&amp;KY87)</f>
        <v/>
      </c>
      <c r="NC87" s="1">
        <f>COUNTIFS(#REF!,LT87,#REF!,0,#REF!,"&lt;="&amp;ME87,#REF!,"&gt;="&amp;MF87,#REF!,"="&amp;KW87,#REF!,"="&amp;KY87)</f>
        <v/>
      </c>
      <c r="ND87" s="1">
        <f>COUNTIFS(#REF!,LT87,#REF!,1,#REF!,"&gt;="&amp;MC87,#REF!,"&lt;="&amp;MB87,#REF!,"&lt;="&amp;ME87,#REF!,"&gt;="&amp;MF87,#REF!,"="&amp;KV87,#REF!,"="&amp;KX87)</f>
        <v/>
      </c>
      <c r="NE87" s="1">
        <f>COUNTIFS(#REF!,LT87,#REF!,0,#REF!,"&gt;="&amp;MC87,#REF!,"&lt;="&amp;MB87,#REF!,"&lt;="&amp;ME87,#REF!,"&gt;="&amp;MF87,#REF!,"="&amp;KV87,#REF!,"="&amp;KX87)</f>
        <v/>
      </c>
      <c r="NF87" s="1">
        <f>COUNTIFS(#REF!,LT87,#REF!,1,#REF!,"&gt;="&amp;MC87,#REF!,"&lt;="&amp;MB87,#REF!,"&lt;="&amp;ME87,#REF!,"&gt;="&amp;MF87,#REF!,"="&amp;KW87,#REF!,"="&amp;KY87)</f>
        <v/>
      </c>
      <c r="NG87" s="1">
        <f>COUNTIFS(#REF!,LT87,#REF!,0,#REF!,"&gt;="&amp;MC87,#REF!,"&lt;="&amp;MB87,#REF!,"&lt;="&amp;ME87,#REF!,"&gt;="&amp;MF87,#REF!,"="&amp;KW87,#REF!,"="&amp;KY87)</f>
        <v/>
      </c>
      <c r="NH87" s="1">
        <f>COUNTIFS(#REF!,LT87,#REF!,1,#REF!,"&gt;="&amp;MC87,#REF!,"&lt;="&amp;MB87,#REF!,"&lt;="&amp;ME87,#REF!,"&gt;="&amp;MF87,#REF!,"="&amp;KZ87,#REF!,"="&amp;LA87)</f>
        <v/>
      </c>
      <c r="NI87" s="1">
        <f>COUNTIFS(#REF!,LT87,#REF!,0,#REF!,"&gt;="&amp;MC87,#REF!,"&lt;="&amp;MB87,#REF!,"&lt;="&amp;ME87,#REF!,"&gt;="&amp;MF87,#REF!,"="&amp;KZ87,#REF!,"="&amp;LA87)</f>
        <v/>
      </c>
      <c r="NJ87" s="1">
        <f>COUNTIFS(#REF!,LT87,#REF!,1,#REF!,"&gt;="&amp;MI87,#REF!,"&lt;="&amp;MH87,#REF!,"&lt;="&amp;ME87,#REF!,"&gt;="&amp;MF87)</f>
        <v/>
      </c>
      <c r="NK87" s="1">
        <f>COUNTIFS(#REF!,LT87,#REF!,0,#REF!,"&gt;="&amp;MI87,#REF!,"&lt;="&amp;MH87,#REF!,"&lt;="&amp;ME87,#REF!,"&gt;="&amp;MF87)</f>
        <v/>
      </c>
      <c r="NL87" s="1">
        <f>COUNTIFS(#REF!,LT87,#REF!,1,#REF!,"&gt;="&amp;MI87,#REF!,"&lt;="&amp;MH87,#REF!,"="&amp;KZ87,#REF!,"="&amp;LA87,#REF!,"&lt;="&amp;ME87,#REF!,"&gt;="&amp;MF87)</f>
        <v/>
      </c>
      <c r="NM87" s="1">
        <f>COUNTIFS(#REF!,LT87,#REF!,0,#REF!,"&gt;="&amp;MI87,#REF!,"&lt;="&amp;MH87,#REF!,"="&amp;KZ87,#REF!,"="&amp;LA87,#REF!,"&lt;="&amp;ME87,#REF!,"&gt;="&amp;MF87)</f>
        <v/>
      </c>
      <c r="NN87" s="1">
        <f>COUNTIFS(#REF!,LT87,#REF!,1,#REF!,"&gt;="&amp;MC87,#REF!,"&lt;="&amp;MB87,#REF!,"&lt;="&amp;ME87,#REF!,"&gt;="&amp;MF87)</f>
        <v/>
      </c>
      <c r="NO87" s="1">
        <f>COUNTIFS(#REF!,LT87,#REF!,0,#REF!,"&gt;="&amp;MC87,#REF!,"&lt;="&amp;MB87,#REF!,"&lt;="&amp;ME87,#REF!,"&gt;="&amp;MF87)</f>
        <v/>
      </c>
      <c r="NP87" s="1">
        <f>COUNTIFS(#REF!,LT87,#REF!,1,#REF!,"&lt;="&amp;ME87,#REF!,"&gt;="&amp;MF87,#REF!,"="&amp;KV87,#REF!,"="&amp;KX87)</f>
        <v/>
      </c>
      <c r="NQ87" s="1">
        <f>COUNTIFS(#REF!,LT87,#REF!,0,#REF!,"&lt;="&amp;ME87,#REF!,"&gt;="&amp;MF87,#REF!,"="&amp;KV87,#REF!,"="&amp;KX87)</f>
        <v/>
      </c>
      <c r="NR87" s="1">
        <f>COUNTIFS(#REF!,LT87,#REF!,1,#REF!,"&lt;="&amp;ME87,#REF!,"&gt;="&amp;MF87,#REF!,"="&amp;KW87,#REF!,"="&amp;KY87)</f>
        <v/>
      </c>
      <c r="NS87" s="1">
        <f>COUNTIFS(#REF!,LT87,#REF!,0,#REF!,"&lt;="&amp;ME87,#REF!,"&gt;="&amp;MF87,#REF!,"="&amp;KW87,#REF!,"="&amp;KY87)</f>
        <v/>
      </c>
      <c r="NT87" s="1">
        <f>MP87+MR87+MT87+MV87+MX87+MZ87+NB87</f>
        <v/>
      </c>
      <c r="NU87" s="1">
        <f>MQ87+MS87+MU87+MW87+MY87+NA87+NC87</f>
        <v/>
      </c>
      <c r="NV87" s="1">
        <f>NT87+NU87</f>
        <v/>
      </c>
      <c r="NW87" s="33">
        <f>NT87/(NT87+NU87)</f>
        <v/>
      </c>
      <c r="NX87" s="3">
        <f>1/NW87</f>
        <v/>
      </c>
      <c r="NY87" s="1">
        <f>LH87</f>
        <v/>
      </c>
      <c r="NZ87" s="79">
        <f>(NW87*((NY87-1)*0.98))-((1-NW87)*1)</f>
        <v/>
      </c>
      <c r="OA87" s="34">
        <f>IF(LR87&lt;0.9,0,IF(AND(LR87&gt;1.1),0,1))</f>
        <v/>
      </c>
      <c r="OB87" s="34">
        <f>IF(LS87&lt;0.9,0,IF(AND(LS87&gt;1.1),0,1))</f>
        <v/>
      </c>
      <c r="OC87" s="32">
        <f>IF(NV87&gt;99,1,0)</f>
        <v/>
      </c>
      <c r="OD87" s="32">
        <f>IF(NZ87&gt;0.0799,1,0)</f>
        <v/>
      </c>
      <c r="OE87" s="32">
        <f>IF(NZ87&gt;OM87,1,0)</f>
        <v/>
      </c>
      <c r="OF87" s="32">
        <f>OC87+OD87+OE87+OA87+OB87</f>
        <v/>
      </c>
      <c r="OG87" s="1">
        <f>ND87+NF87+NH87+NJ87+NL87+NN87+NP87+NR87</f>
        <v/>
      </c>
      <c r="OH87" s="1">
        <f>NE87+NG87+NI87+NK87+NM87+NO87+NQ87+NS87</f>
        <v/>
      </c>
      <c r="OI87" s="1">
        <f>OG87+OH87</f>
        <v/>
      </c>
      <c r="OJ87" s="33">
        <f>OG87/(OG87+OH87)</f>
        <v/>
      </c>
      <c r="OK87" s="3">
        <f>1/OJ87</f>
        <v/>
      </c>
      <c r="OL87" s="1">
        <f>LI87</f>
        <v/>
      </c>
      <c r="OM87" s="79">
        <f>(OJ87*((OL87-1)*0.98))-((1-OJ87)*1)</f>
        <v/>
      </c>
      <c r="ON87" s="34">
        <f>IF(LR87&lt;0.9,0,IF(AND(LR87&gt;1.1),0,1))</f>
        <v/>
      </c>
      <c r="OO87" s="34">
        <f>IF(LS87&lt;0.9,0,IF(AND(LS87&gt;1.1),0,1))</f>
        <v/>
      </c>
      <c r="OP87" s="32">
        <f>IF(OI87&gt;99,1,0)</f>
        <v/>
      </c>
      <c r="OQ87" s="32">
        <f>IF(OM87&gt;0.0799,1,0)</f>
        <v/>
      </c>
      <c r="OR87" s="32">
        <f>IF(OM87&gt;OZ87,1,0)</f>
        <v/>
      </c>
      <c r="OS87" s="32">
        <f>OP87+OQ87+OR87+ON87+OO87</f>
        <v/>
      </c>
      <c r="OT87">
        <f>IF(OF87=5,"BackHome0-0",IF(AND(OS87=5),"BackAway0-0",""))</f>
        <v/>
      </c>
      <c r="OU87">
        <f>IF(OF87=5,KN87,IF(AND(OS87=5),KO87,""))</f>
        <v/>
      </c>
      <c r="OV87">
        <f>IF(OF87=5,"Match Odds",IF(AND(OS87=5),"Match Odds",""))</f>
        <v/>
      </c>
      <c r="OW87">
        <f>IF(OF87=5,KP87,IF(AND(OS87=5),KP87,""))</f>
        <v/>
      </c>
      <c r="OX87">
        <f>IF(OF87=5,"MATCH_ODDS",IF(AND(OS87=5),"MATCH_ODDS",""))</f>
        <v/>
      </c>
      <c r="OY87">
        <f>IF(OF87=5,"BACK",IF(AND(OS87=5),"BACK",""))</f>
        <v/>
      </c>
    </row>
    <row r="88" ht="16.5" customHeight="1" thickBot="1" thickTop="1">
      <c r="A88" s="2" t="n"/>
      <c r="KN88" s="1">
        <f>IF(INDEX(#REF!,MATCH('HT 0-0'!D88,#REF!,0))=INDEX(#REF!,MATCH('HT 0-0'!D88,#REF!,0)),INDEX(#REF!,MATCH('HT 0-0'!D88,#REF!,0)),"ERROR")</f>
        <v/>
      </c>
      <c r="KO88" s="1">
        <f>IF(INDEX(#REF!,MATCH('HT 0-0'!E88,#REF!,0))=INDEX(#REF!,MATCH('HT 0-0'!E88,#REF!,0)),INDEX(#REF!,MATCH('HT 0-0'!E88,#REF!,0)),"ERROR")</f>
        <v/>
      </c>
      <c r="KP88" s="1">
        <f>KN88&amp;" v "&amp;KO88</f>
        <v/>
      </c>
      <c r="KQ88">
        <f>B88&amp;"_"&amp;C88</f>
        <v/>
      </c>
      <c r="KR88" s="1">
        <f>IF((HW88/KK88)&lt;0.335,"G",IF((HW88/KK88)&gt;0.67,"R","A"))</f>
        <v/>
      </c>
      <c r="KS88" s="1">
        <f>IF((HX88/KK88)&lt;0.335,"G",IF((HX88/KK88)&gt;0.67,"R","A"))</f>
        <v/>
      </c>
      <c r="KT88" s="1">
        <f>IF((IH88/KK88)&lt;0.335,"G",IF((IH88/KK88)&gt;0.67,"R","A"))</f>
        <v/>
      </c>
      <c r="KU88" s="1">
        <f>IF((II88/KK88)&lt;0.335,"G",IF((II88/KK88)&gt;0.67,"R","A"))</f>
        <v/>
      </c>
      <c r="KV88" s="1">
        <f>IF((HZ88/KK88)&lt;0.335,"G",IF((HZ88/KK88)&gt;0.67,"R","A"))</f>
        <v/>
      </c>
      <c r="KW88" s="1">
        <f>IF((HY88/KK88)&lt;0.335,"G",IF((HY88/KK88)&gt;0.67,"R","A"))</f>
        <v/>
      </c>
      <c r="KX88" s="1">
        <f>IF((IK88/KK88)&lt;0.335,"G",IF((IK88/KK88)&gt;0.67,"R","A"))</f>
        <v/>
      </c>
      <c r="KY88" s="1">
        <f>IF((IJ88/KK88)&lt;0.335,"G",IF((IJ88/KK88)&gt;0.67,"R","A"))</f>
        <v/>
      </c>
      <c r="KZ88" s="1">
        <f>IF((HQ88/KK88)&lt;0.335,"G",IF((HQ88/KK88)&gt;0.67,"R","A"))</f>
        <v/>
      </c>
      <c r="LA88" s="1">
        <f>IF((IB88/KK88)&lt;0.335,"G",IF((IB88/KK88)&gt;0.67,"R","A"))</f>
        <v/>
      </c>
      <c r="LB88">
        <f>IF(LQ88="0-0",INDEX(Scrape!#REF!,MATCH('HT 0-0'!KP88,Scrape!$B:$B,0)),"")</f>
        <v/>
      </c>
      <c r="LC88">
        <f>IF(LQ88="0-0",INDEX(Scrape!$A:$A,MATCH('HT 0-0'!KP88,Scrape!$B:$B,0)),"")</f>
        <v/>
      </c>
      <c r="LD88">
        <f>IF(LQ88="0-0",INDEX(Scrape!$B:$B,MATCH('HT 0-0'!KP88,Scrape!$B:$B,0)),"")</f>
        <v/>
      </c>
      <c r="LE88">
        <f>IF(LQ88="0-0",INDEX(Scrape!$C:$C,MATCH('HT 0-0'!KP88,Scrape!$B:$B,0)),"")</f>
        <v/>
      </c>
      <c r="LF88">
        <f>IF(LQ88="0-0",INDEX(Scrape!$D:$D,MATCH('HT 0-0'!KP88,Scrape!$B:$B,0)),"")</f>
        <v/>
      </c>
      <c r="LG88">
        <f>IF(LQ88="0-0",INDEX(Scrape!$E:$E,MATCH('HT 0-0'!KP88,Scrape!$B:$B,0)),"")</f>
        <v/>
      </c>
      <c r="LH88">
        <f>IF(LQ88="0-0",INDEX(Scrape!$F:$F,MATCH('HT 0-0'!KP88,Scrape!$B:$B,0)),"")</f>
        <v/>
      </c>
      <c r="LI88">
        <f>IF(LQ88="0-0",INDEX(Scrape!$G:$G,MATCH('HT 0-0'!KP88,Scrape!$B:$B,0)),"")</f>
        <v/>
      </c>
      <c r="LJ88">
        <f>IF(LQ88="0-0",INDEX(Scrape!$H:$H,MATCH('HT 0-0'!KP88,Scrape!$B:$B,0)),"")</f>
        <v/>
      </c>
      <c r="LK88">
        <f>IF(LQ88="0-0",INDEX(Scrape!$I:$I,MATCH('HT 0-0'!KP88,Scrape!$B:$B,0)),"")</f>
        <v/>
      </c>
      <c r="LL88">
        <f>IF(LQ88="0-0",INDEX(Scrape!$J:$J,MATCH('HT 0-0'!KP88,Scrape!$B:$B,0)),"")</f>
        <v/>
      </c>
      <c r="LM88">
        <f>IF(LQ88="0-0",INDEX(Scrape!$K:$K,MATCH('HT 0-0'!KP88,Scrape!$B:$B,0)),"")</f>
        <v/>
      </c>
      <c r="LN88">
        <f>IF(LQ88="0-0",INDEX(Scrape!$L:$L,MATCH('HT 0-0'!KP88,Scrape!$B:$B,0)),"")</f>
        <v/>
      </c>
      <c r="LO88">
        <f>IF(LQ88="0-0",INDEX(Scrape!$M:$M,MATCH('HT 0-0'!KP88,Scrape!$B:$B,0)),"")</f>
        <v/>
      </c>
      <c r="LP88">
        <f>IF(LQ88="0-0",INDEX(Scrape!$N:$N,MATCH('HT 0-0'!KP88,Scrape!$B:$B,0)),"")</f>
        <v/>
      </c>
      <c r="LQ88">
        <f>INDEX(Scrape!$O:$O,MATCH('HT 0-0'!KP88,Scrape!$B:$B,0))</f>
        <v/>
      </c>
      <c r="LR88">
        <f>(1/LJ88)+(1/LI88)+(1/LH88)</f>
        <v/>
      </c>
      <c r="LS88">
        <f>(1/LG88)+(1/LF88)+(1/LE88)</f>
        <v/>
      </c>
      <c r="LT88" s="8">
        <f>IF(INDEX(#REF!,MATCH(KQ88,#REF!,0))=INDEX(#REF!,MATCH(KQ88,#REF!,0)),INDEX(#REF!,MATCH(KQ88,#REF!,0)),"ERROR")</f>
        <v/>
      </c>
      <c r="LU88" s="4">
        <f>IF(KR88="G",2,IF(KR88="R",0.5,IF(KR88="A",1)))</f>
        <v/>
      </c>
      <c r="LV88" s="4">
        <f>IF(KS88="G",0.5,IF(KS88="R",2,IF(KS88="A",1)))</f>
        <v/>
      </c>
      <c r="LW88" s="4">
        <f>IF(KT88="G",2,IF(KT88="R",0.5,IF(KT88="A",1)))</f>
        <v/>
      </c>
      <c r="LX88" s="4">
        <f>IF(KU88="G",0.5,IF(KU88="R",2,IF(KU88="A",1)))</f>
        <v/>
      </c>
      <c r="LY88" s="7">
        <f>(LK88*(LU88+LX88)+(LL88*(LU88+LX88)))</f>
        <v/>
      </c>
      <c r="LZ88" s="7">
        <f>(LN88*(LV88+LW88)+(LO88*(LV88+LW88)))</f>
        <v/>
      </c>
      <c r="MA88" s="11">
        <f>LY88-LZ88</f>
        <v/>
      </c>
      <c r="MB88" s="5">
        <f>MA88+2</f>
        <v/>
      </c>
      <c r="MC88" s="6">
        <f>MA88-2</f>
        <v/>
      </c>
      <c r="MD88" s="4">
        <f>LE88</f>
        <v/>
      </c>
      <c r="ME88" s="9">
        <f>IF(MD88=0,1000,MD88+0.75)</f>
        <v/>
      </c>
      <c r="MF88" s="10">
        <f>IF(MD88=0,0,MD88-0.75)</f>
        <v/>
      </c>
      <c r="MG88" s="4">
        <f>((LM88*(LU88+LX88))-((LP88*(LV88+LW88))))</f>
        <v/>
      </c>
      <c r="MH88" s="9">
        <f>MG88*1.2</f>
        <v/>
      </c>
      <c r="MI88" s="10">
        <f>MG88*0.8</f>
        <v/>
      </c>
      <c r="MJ88">
        <f>IFERROR(OT88,"")</f>
        <v/>
      </c>
      <c r="MK88">
        <f>IFERROR(OU88,"")</f>
        <v/>
      </c>
      <c r="ML88">
        <f>IFERROR(OV88,"")</f>
        <v/>
      </c>
      <c r="MM88">
        <f>IFERROR(OW88,"")</f>
        <v/>
      </c>
      <c r="MN88">
        <f>IFERROR(OX88,"")</f>
        <v/>
      </c>
      <c r="MO88">
        <f>IFERROR(OY88,"")</f>
        <v/>
      </c>
      <c r="MP88" s="1">
        <f>COUNTIFS(#REF!,LT88,#REF!,1,#REF!,"&gt;="&amp;MC88,#REF!,"&lt;="&amp;MB88,#REF!,"&lt;="&amp;ME88,#REF!,"&gt;="&amp;MF88,#REF!,"="&amp;KV88,#REF!,"="&amp;KX88)</f>
        <v/>
      </c>
      <c r="MQ88" s="1">
        <f>COUNTIFS(#REF!,LT88,#REF!,0,#REF!,"&gt;="&amp;MC88,#REF!,"&lt;="&amp;MB88,#REF!,"&lt;="&amp;ME88,#REF!,"&gt;="&amp;MF88,#REF!,"="&amp;KV88,#REF!,"="&amp;KX88)</f>
        <v/>
      </c>
      <c r="MR88" s="1">
        <f>COUNTIFS(#REF!,LT88,#REF!,1,#REF!,"&gt;="&amp;MC88,#REF!,"&lt;="&amp;MB88,#REF!,"&lt;="&amp;ME88,#REF!,"&gt;="&amp;MF88,#REF!,"="&amp;KW88,#REF!,"="&amp;KY88)</f>
        <v/>
      </c>
      <c r="MS88" s="1">
        <f>COUNTIFS(#REF!,LT88,#REF!,0,#REF!,"&gt;="&amp;MC88,#REF!,"&lt;="&amp;MB88,#REF!,"&lt;="&amp;ME88,#REF!,"&gt;="&amp;MF88,#REF!,"="&amp;KW88,#REF!,"="&amp;KY88)</f>
        <v/>
      </c>
      <c r="MT88" s="1">
        <f>COUNTIFS(#REF!,LT88,#REF!,1,#REF!,"&gt;="&amp;MI88,#REF!,"&lt;="&amp;MH88,#REF!,"&lt;="&amp;ME88,#REF!,"&gt;="&amp;MF88)</f>
        <v/>
      </c>
      <c r="MU88" s="1">
        <f>COUNTIFS(#REF!,LT88,#REF!,0,#REF!,"&gt;="&amp;MI88,#REF!,"&lt;="&amp;MH88,#REF!,"&lt;="&amp;ME88,#REF!,"&gt;="&amp;MF88)</f>
        <v/>
      </c>
      <c r="MV88" s="1">
        <f>COUNTIFS(#REF!,LT88,#REF!,1,#REF!,"&gt;="&amp;MI88,#REF!,"&lt;="&amp;MH88,#REF!,"="&amp;KZ88,#REF!,"="&amp;LA88,#REF!,"&lt;="&amp;ME88,#REF!,"&gt;="&amp;MF88)</f>
        <v/>
      </c>
      <c r="MW88" s="1">
        <f>COUNTIFS(#REF!,LT88,#REF!,0,#REF!,"&gt;="&amp;MI88,#REF!,"&lt;="&amp;MH88,#REF!,"="&amp;KZ88,#REF!,"="&amp;LA88,#REF!,"&lt;="&amp;ME88,#REF!,"&gt;="&amp;MF88)</f>
        <v/>
      </c>
      <c r="MX88" s="1">
        <f>COUNTIFS(#REF!,LT88,#REF!,1,#REF!,"&gt;="&amp;MC88,#REF!,"&lt;="&amp;MB88,#REF!,"&lt;="&amp;ME88,#REF!,"&gt;="&amp;MF88)</f>
        <v/>
      </c>
      <c r="MY88" s="1">
        <f>COUNTIFS(#REF!,LT88,#REF!,0,#REF!,"&gt;="&amp;MC88,#REF!,"&lt;="&amp;MB88,#REF!,"&lt;="&amp;ME88,#REF!,"&gt;="&amp;MF88)</f>
        <v/>
      </c>
      <c r="MZ88" s="1">
        <f>COUNTIFS(#REF!,LT88,#REF!,1,#REF!,"&lt;="&amp;ME88,#REF!,"&gt;="&amp;MF88,#REF!,"="&amp;KV88,#REF!,"="&amp;KX88)</f>
        <v/>
      </c>
      <c r="NA88" s="1">
        <f>COUNTIFS(#REF!,LT88,#REF!,0,#REF!,"&lt;="&amp;ME88,#REF!,"&gt;="&amp;MF88,#REF!,"="&amp;KV88,#REF!,"="&amp;KX88)</f>
        <v/>
      </c>
      <c r="NB88" s="1">
        <f>COUNTIFS(#REF!,LT88,#REF!,1,#REF!,"&lt;="&amp;ME88,#REF!,"&gt;="&amp;MF88,#REF!,"="&amp;KW88,#REF!,"="&amp;KY88)</f>
        <v/>
      </c>
      <c r="NC88" s="1">
        <f>COUNTIFS(#REF!,LT88,#REF!,0,#REF!,"&lt;="&amp;ME88,#REF!,"&gt;="&amp;MF88,#REF!,"="&amp;KW88,#REF!,"="&amp;KY88)</f>
        <v/>
      </c>
      <c r="ND88" s="1">
        <f>COUNTIFS(#REF!,LT88,#REF!,1,#REF!,"&gt;="&amp;MC88,#REF!,"&lt;="&amp;MB88,#REF!,"&lt;="&amp;ME88,#REF!,"&gt;="&amp;MF88,#REF!,"="&amp;KV88,#REF!,"="&amp;KX88)</f>
        <v/>
      </c>
      <c r="NE88" s="1">
        <f>COUNTIFS(#REF!,LT88,#REF!,0,#REF!,"&gt;="&amp;MC88,#REF!,"&lt;="&amp;MB88,#REF!,"&lt;="&amp;ME88,#REF!,"&gt;="&amp;MF88,#REF!,"="&amp;KV88,#REF!,"="&amp;KX88)</f>
        <v/>
      </c>
      <c r="NF88" s="1">
        <f>COUNTIFS(#REF!,LT88,#REF!,1,#REF!,"&gt;="&amp;MC88,#REF!,"&lt;="&amp;MB88,#REF!,"&lt;="&amp;ME88,#REF!,"&gt;="&amp;MF88,#REF!,"="&amp;KW88,#REF!,"="&amp;KY88)</f>
        <v/>
      </c>
      <c r="NG88" s="1">
        <f>COUNTIFS(#REF!,LT88,#REF!,0,#REF!,"&gt;="&amp;MC88,#REF!,"&lt;="&amp;MB88,#REF!,"&lt;="&amp;ME88,#REF!,"&gt;="&amp;MF88,#REF!,"="&amp;KW88,#REF!,"="&amp;KY88)</f>
        <v/>
      </c>
      <c r="NH88" s="1">
        <f>COUNTIFS(#REF!,LT88,#REF!,1,#REF!,"&gt;="&amp;MC88,#REF!,"&lt;="&amp;MB88,#REF!,"&lt;="&amp;ME88,#REF!,"&gt;="&amp;MF88,#REF!,"="&amp;KZ88,#REF!,"="&amp;LA88)</f>
        <v/>
      </c>
      <c r="NI88" s="1">
        <f>COUNTIFS(#REF!,LT88,#REF!,0,#REF!,"&gt;="&amp;MC88,#REF!,"&lt;="&amp;MB88,#REF!,"&lt;="&amp;ME88,#REF!,"&gt;="&amp;MF88,#REF!,"="&amp;KZ88,#REF!,"="&amp;LA88)</f>
        <v/>
      </c>
      <c r="NJ88" s="1">
        <f>COUNTIFS(#REF!,LT88,#REF!,1,#REF!,"&gt;="&amp;MI88,#REF!,"&lt;="&amp;MH88,#REF!,"&lt;="&amp;ME88,#REF!,"&gt;="&amp;MF88)</f>
        <v/>
      </c>
      <c r="NK88" s="1">
        <f>COUNTIFS(#REF!,LT88,#REF!,0,#REF!,"&gt;="&amp;MI88,#REF!,"&lt;="&amp;MH88,#REF!,"&lt;="&amp;ME88,#REF!,"&gt;="&amp;MF88)</f>
        <v/>
      </c>
      <c r="NL88" s="1">
        <f>COUNTIFS(#REF!,LT88,#REF!,1,#REF!,"&gt;="&amp;MI88,#REF!,"&lt;="&amp;MH88,#REF!,"="&amp;KZ88,#REF!,"="&amp;LA88,#REF!,"&lt;="&amp;ME88,#REF!,"&gt;="&amp;MF88)</f>
        <v/>
      </c>
      <c r="NM88" s="1">
        <f>COUNTIFS(#REF!,LT88,#REF!,0,#REF!,"&gt;="&amp;MI88,#REF!,"&lt;="&amp;MH88,#REF!,"="&amp;KZ88,#REF!,"="&amp;LA88,#REF!,"&lt;="&amp;ME88,#REF!,"&gt;="&amp;MF88)</f>
        <v/>
      </c>
      <c r="NN88" s="1">
        <f>COUNTIFS(#REF!,LT88,#REF!,1,#REF!,"&gt;="&amp;MC88,#REF!,"&lt;="&amp;MB88,#REF!,"&lt;="&amp;ME88,#REF!,"&gt;="&amp;MF88)</f>
        <v/>
      </c>
      <c r="NO88" s="1">
        <f>COUNTIFS(#REF!,LT88,#REF!,0,#REF!,"&gt;="&amp;MC88,#REF!,"&lt;="&amp;MB88,#REF!,"&lt;="&amp;ME88,#REF!,"&gt;="&amp;MF88)</f>
        <v/>
      </c>
      <c r="NP88" s="1">
        <f>COUNTIFS(#REF!,LT88,#REF!,1,#REF!,"&lt;="&amp;ME88,#REF!,"&gt;="&amp;MF88,#REF!,"="&amp;KV88,#REF!,"="&amp;KX88)</f>
        <v/>
      </c>
      <c r="NQ88" s="1">
        <f>COUNTIFS(#REF!,LT88,#REF!,0,#REF!,"&lt;="&amp;ME88,#REF!,"&gt;="&amp;MF88,#REF!,"="&amp;KV88,#REF!,"="&amp;KX88)</f>
        <v/>
      </c>
      <c r="NR88" s="1">
        <f>COUNTIFS(#REF!,LT88,#REF!,1,#REF!,"&lt;="&amp;ME88,#REF!,"&gt;="&amp;MF88,#REF!,"="&amp;KW88,#REF!,"="&amp;KY88)</f>
        <v/>
      </c>
      <c r="NS88" s="1">
        <f>COUNTIFS(#REF!,LT88,#REF!,0,#REF!,"&lt;="&amp;ME88,#REF!,"&gt;="&amp;MF88,#REF!,"="&amp;KW88,#REF!,"="&amp;KY88)</f>
        <v/>
      </c>
      <c r="NT88" s="1">
        <f>MP88+MR88+MT88+MV88+MX88+MZ88+NB88</f>
        <v/>
      </c>
      <c r="NU88" s="1">
        <f>MQ88+MS88+MU88+MW88+MY88+NA88+NC88</f>
        <v/>
      </c>
      <c r="NV88" s="1">
        <f>NT88+NU88</f>
        <v/>
      </c>
      <c r="NW88" s="33">
        <f>NT88/(NT88+NU88)</f>
        <v/>
      </c>
      <c r="NX88" s="3">
        <f>1/NW88</f>
        <v/>
      </c>
      <c r="NY88" s="1">
        <f>LH88</f>
        <v/>
      </c>
      <c r="NZ88" s="79">
        <f>(NW88*((NY88-1)*0.98))-((1-NW88)*1)</f>
        <v/>
      </c>
      <c r="OA88" s="34">
        <f>IF(LR88&lt;0.9,0,IF(AND(LR88&gt;1.1),0,1))</f>
        <v/>
      </c>
      <c r="OB88" s="34">
        <f>IF(LS88&lt;0.9,0,IF(AND(LS88&gt;1.1),0,1))</f>
        <v/>
      </c>
      <c r="OC88" s="32">
        <f>IF(NV88&gt;99,1,0)</f>
        <v/>
      </c>
      <c r="OD88" s="32">
        <f>IF(NZ88&gt;0.0799,1,0)</f>
        <v/>
      </c>
      <c r="OE88" s="32">
        <f>IF(NZ88&gt;OM88,1,0)</f>
        <v/>
      </c>
      <c r="OF88" s="32">
        <f>OC88+OD88+OE88+OA88+OB88</f>
        <v/>
      </c>
      <c r="OG88" s="1">
        <f>ND88+NF88+NH88+NJ88+NL88+NN88+NP88+NR88</f>
        <v/>
      </c>
      <c r="OH88" s="1">
        <f>NE88+NG88+NI88+NK88+NM88+NO88+NQ88+NS88</f>
        <v/>
      </c>
      <c r="OI88" s="1">
        <f>OG88+OH88</f>
        <v/>
      </c>
      <c r="OJ88" s="33">
        <f>OG88/(OG88+OH88)</f>
        <v/>
      </c>
      <c r="OK88" s="3">
        <f>1/OJ88</f>
        <v/>
      </c>
      <c r="OL88" s="1">
        <f>LI88</f>
        <v/>
      </c>
      <c r="OM88" s="79">
        <f>(OJ88*((OL88-1)*0.98))-((1-OJ88)*1)</f>
        <v/>
      </c>
      <c r="ON88" s="34">
        <f>IF(LR88&lt;0.9,0,IF(AND(LR88&gt;1.1),0,1))</f>
        <v/>
      </c>
      <c r="OO88" s="34">
        <f>IF(LS88&lt;0.9,0,IF(AND(LS88&gt;1.1),0,1))</f>
        <v/>
      </c>
      <c r="OP88" s="32">
        <f>IF(OI88&gt;99,1,0)</f>
        <v/>
      </c>
      <c r="OQ88" s="32">
        <f>IF(OM88&gt;0.0799,1,0)</f>
        <v/>
      </c>
      <c r="OR88" s="32">
        <f>IF(OM88&gt;OZ88,1,0)</f>
        <v/>
      </c>
      <c r="OS88" s="32">
        <f>OP88+OQ88+OR88+ON88+OO88</f>
        <v/>
      </c>
      <c r="OT88">
        <f>IF(OF88=5,"BackHome0-0",IF(AND(OS88=5),"BackAway0-0",""))</f>
        <v/>
      </c>
      <c r="OU88">
        <f>IF(OF88=5,KN88,IF(AND(OS88=5),KO88,""))</f>
        <v/>
      </c>
      <c r="OV88">
        <f>IF(OF88=5,"Match Odds",IF(AND(OS88=5),"Match Odds",""))</f>
        <v/>
      </c>
      <c r="OW88">
        <f>IF(OF88=5,KP88,IF(AND(OS88=5),KP88,""))</f>
        <v/>
      </c>
      <c r="OX88">
        <f>IF(OF88=5,"MATCH_ODDS",IF(AND(OS88=5),"MATCH_ODDS",""))</f>
        <v/>
      </c>
      <c r="OY88">
        <f>IF(OF88=5,"BACK",IF(AND(OS88=5),"BACK",""))</f>
        <v/>
      </c>
    </row>
    <row r="89" ht="16.5" customHeight="1" thickBot="1" thickTop="1">
      <c r="A89" s="2" t="n"/>
      <c r="KN89" s="1">
        <f>IF(INDEX(#REF!,MATCH('HT 0-0'!D89,#REF!,0))=INDEX(#REF!,MATCH('HT 0-0'!D89,#REF!,0)),INDEX(#REF!,MATCH('HT 0-0'!D89,#REF!,0)),"ERROR")</f>
        <v/>
      </c>
      <c r="KO89" s="1">
        <f>IF(INDEX(#REF!,MATCH('HT 0-0'!E89,#REF!,0))=INDEX(#REF!,MATCH('HT 0-0'!E89,#REF!,0)),INDEX(#REF!,MATCH('HT 0-0'!E89,#REF!,0)),"ERROR")</f>
        <v/>
      </c>
      <c r="KP89" s="1">
        <f>KN89&amp;" v "&amp;KO89</f>
        <v/>
      </c>
      <c r="KQ89">
        <f>B89&amp;"_"&amp;C89</f>
        <v/>
      </c>
      <c r="KR89" s="1">
        <f>IF((HW89/KK89)&lt;0.335,"G",IF((HW89/KK89)&gt;0.67,"R","A"))</f>
        <v/>
      </c>
      <c r="KS89" s="1">
        <f>IF((HX89/KK89)&lt;0.335,"G",IF((HX89/KK89)&gt;0.67,"R","A"))</f>
        <v/>
      </c>
      <c r="KT89" s="1">
        <f>IF((IH89/KK89)&lt;0.335,"G",IF((IH89/KK89)&gt;0.67,"R","A"))</f>
        <v/>
      </c>
      <c r="KU89" s="1">
        <f>IF((II89/KK89)&lt;0.335,"G",IF((II89/KK89)&gt;0.67,"R","A"))</f>
        <v/>
      </c>
      <c r="KV89" s="1">
        <f>IF((HZ89/KK89)&lt;0.335,"G",IF((HZ89/KK89)&gt;0.67,"R","A"))</f>
        <v/>
      </c>
      <c r="KW89" s="1">
        <f>IF((HY89/KK89)&lt;0.335,"G",IF((HY89/KK89)&gt;0.67,"R","A"))</f>
        <v/>
      </c>
      <c r="KX89" s="1">
        <f>IF((IK89/KK89)&lt;0.335,"G",IF((IK89/KK89)&gt;0.67,"R","A"))</f>
        <v/>
      </c>
      <c r="KY89" s="1">
        <f>IF((IJ89/KK89)&lt;0.335,"G",IF((IJ89/KK89)&gt;0.67,"R","A"))</f>
        <v/>
      </c>
      <c r="KZ89" s="1">
        <f>IF((HQ89/KK89)&lt;0.335,"G",IF((HQ89/KK89)&gt;0.67,"R","A"))</f>
        <v/>
      </c>
      <c r="LA89" s="1">
        <f>IF((IB89/KK89)&lt;0.335,"G",IF((IB89/KK89)&gt;0.67,"R","A"))</f>
        <v/>
      </c>
      <c r="LB89">
        <f>IF(LQ89="0-0",INDEX(Scrape!#REF!,MATCH('HT 0-0'!KP89,Scrape!$B:$B,0)),"")</f>
        <v/>
      </c>
      <c r="LC89">
        <f>IF(LQ89="0-0",INDEX(Scrape!$A:$A,MATCH('HT 0-0'!KP89,Scrape!$B:$B,0)),"")</f>
        <v/>
      </c>
      <c r="LD89">
        <f>IF(LQ89="0-0",INDEX(Scrape!$B:$B,MATCH('HT 0-0'!KP89,Scrape!$B:$B,0)),"")</f>
        <v/>
      </c>
      <c r="LE89">
        <f>IF(LQ89="0-0",INDEX(Scrape!$C:$C,MATCH('HT 0-0'!KP89,Scrape!$B:$B,0)),"")</f>
        <v/>
      </c>
      <c r="LF89">
        <f>IF(LQ89="0-0",INDEX(Scrape!$D:$D,MATCH('HT 0-0'!KP89,Scrape!$B:$B,0)),"")</f>
        <v/>
      </c>
      <c r="LG89">
        <f>IF(LQ89="0-0",INDEX(Scrape!$E:$E,MATCH('HT 0-0'!KP89,Scrape!$B:$B,0)),"")</f>
        <v/>
      </c>
      <c r="LH89">
        <f>IF(LQ89="0-0",INDEX(Scrape!$F:$F,MATCH('HT 0-0'!KP89,Scrape!$B:$B,0)),"")</f>
        <v/>
      </c>
      <c r="LI89">
        <f>IF(LQ89="0-0",INDEX(Scrape!$G:$G,MATCH('HT 0-0'!KP89,Scrape!$B:$B,0)),"")</f>
        <v/>
      </c>
      <c r="LJ89">
        <f>IF(LQ89="0-0",INDEX(Scrape!$H:$H,MATCH('HT 0-0'!KP89,Scrape!$B:$B,0)),"")</f>
        <v/>
      </c>
      <c r="LK89">
        <f>IF(LQ89="0-0",INDEX(Scrape!$I:$I,MATCH('HT 0-0'!KP89,Scrape!$B:$B,0)),"")</f>
        <v/>
      </c>
      <c r="LL89">
        <f>IF(LQ89="0-0",INDEX(Scrape!$J:$J,MATCH('HT 0-0'!KP89,Scrape!$B:$B,0)),"")</f>
        <v/>
      </c>
      <c r="LM89">
        <f>IF(LQ89="0-0",INDEX(Scrape!$K:$K,MATCH('HT 0-0'!KP89,Scrape!$B:$B,0)),"")</f>
        <v/>
      </c>
      <c r="LN89">
        <f>IF(LQ89="0-0",INDEX(Scrape!$L:$L,MATCH('HT 0-0'!KP89,Scrape!$B:$B,0)),"")</f>
        <v/>
      </c>
      <c r="LO89">
        <f>IF(LQ89="0-0",INDEX(Scrape!$M:$M,MATCH('HT 0-0'!KP89,Scrape!$B:$B,0)),"")</f>
        <v/>
      </c>
      <c r="LP89">
        <f>IF(LQ89="0-0",INDEX(Scrape!$N:$N,MATCH('HT 0-0'!KP89,Scrape!$B:$B,0)),"")</f>
        <v/>
      </c>
      <c r="LQ89">
        <f>INDEX(Scrape!$O:$O,MATCH('HT 0-0'!KP89,Scrape!$B:$B,0))</f>
        <v/>
      </c>
      <c r="LR89">
        <f>(1/LJ89)+(1/LI89)+(1/LH89)</f>
        <v/>
      </c>
      <c r="LS89">
        <f>(1/LG89)+(1/LF89)+(1/LE89)</f>
        <v/>
      </c>
      <c r="LT89" s="8">
        <f>IF(INDEX(#REF!,MATCH(KQ89,#REF!,0))=INDEX(#REF!,MATCH(KQ89,#REF!,0)),INDEX(#REF!,MATCH(KQ89,#REF!,0)),"ERROR")</f>
        <v/>
      </c>
      <c r="LU89" s="4">
        <f>IF(KR89="G",2,IF(KR89="R",0.5,IF(KR89="A",1)))</f>
        <v/>
      </c>
      <c r="LV89" s="4">
        <f>IF(KS89="G",0.5,IF(KS89="R",2,IF(KS89="A",1)))</f>
        <v/>
      </c>
      <c r="LW89" s="4">
        <f>IF(KT89="G",2,IF(KT89="R",0.5,IF(KT89="A",1)))</f>
        <v/>
      </c>
      <c r="LX89" s="4">
        <f>IF(KU89="G",0.5,IF(KU89="R",2,IF(KU89="A",1)))</f>
        <v/>
      </c>
      <c r="LY89" s="7">
        <f>(LK89*(LU89+LX89)+(LL89*(LU89+LX89)))</f>
        <v/>
      </c>
      <c r="LZ89" s="7">
        <f>(LN89*(LV89+LW89)+(LO89*(LV89+LW89)))</f>
        <v/>
      </c>
      <c r="MA89" s="11">
        <f>LY89-LZ89</f>
        <v/>
      </c>
      <c r="MB89" s="5">
        <f>MA89+2</f>
        <v/>
      </c>
      <c r="MC89" s="6">
        <f>MA89-2</f>
        <v/>
      </c>
      <c r="MD89" s="4">
        <f>LE89</f>
        <v/>
      </c>
      <c r="ME89" s="9">
        <f>IF(MD89=0,1000,MD89+0.75)</f>
        <v/>
      </c>
      <c r="MF89" s="10">
        <f>IF(MD89=0,0,MD89-0.75)</f>
        <v/>
      </c>
      <c r="MG89" s="4">
        <f>((LM89*(LU89+LX89))-((LP89*(LV89+LW89))))</f>
        <v/>
      </c>
      <c r="MH89" s="9">
        <f>MG89*1.2</f>
        <v/>
      </c>
      <c r="MI89" s="10">
        <f>MG89*0.8</f>
        <v/>
      </c>
      <c r="MJ89">
        <f>IFERROR(OT89,"")</f>
        <v/>
      </c>
      <c r="MK89">
        <f>IFERROR(OU89,"")</f>
        <v/>
      </c>
      <c r="ML89">
        <f>IFERROR(OV89,"")</f>
        <v/>
      </c>
      <c r="MM89">
        <f>IFERROR(OW89,"")</f>
        <v/>
      </c>
      <c r="MN89">
        <f>IFERROR(OX89,"")</f>
        <v/>
      </c>
      <c r="MO89">
        <f>IFERROR(OY89,"")</f>
        <v/>
      </c>
      <c r="MP89" s="1">
        <f>COUNTIFS(#REF!,LT89,#REF!,1,#REF!,"&gt;="&amp;MC89,#REF!,"&lt;="&amp;MB89,#REF!,"&lt;="&amp;ME89,#REF!,"&gt;="&amp;MF89,#REF!,"="&amp;KV89,#REF!,"="&amp;KX89)</f>
        <v/>
      </c>
      <c r="MQ89" s="1">
        <f>COUNTIFS(#REF!,LT89,#REF!,0,#REF!,"&gt;="&amp;MC89,#REF!,"&lt;="&amp;MB89,#REF!,"&lt;="&amp;ME89,#REF!,"&gt;="&amp;MF89,#REF!,"="&amp;KV89,#REF!,"="&amp;KX89)</f>
        <v/>
      </c>
      <c r="MR89" s="1">
        <f>COUNTIFS(#REF!,LT89,#REF!,1,#REF!,"&gt;="&amp;MC89,#REF!,"&lt;="&amp;MB89,#REF!,"&lt;="&amp;ME89,#REF!,"&gt;="&amp;MF89,#REF!,"="&amp;KW89,#REF!,"="&amp;KY89)</f>
        <v/>
      </c>
      <c r="MS89" s="1">
        <f>COUNTIFS(#REF!,LT89,#REF!,0,#REF!,"&gt;="&amp;MC89,#REF!,"&lt;="&amp;MB89,#REF!,"&lt;="&amp;ME89,#REF!,"&gt;="&amp;MF89,#REF!,"="&amp;KW89,#REF!,"="&amp;KY89)</f>
        <v/>
      </c>
      <c r="MT89" s="1">
        <f>COUNTIFS(#REF!,LT89,#REF!,1,#REF!,"&gt;="&amp;MI89,#REF!,"&lt;="&amp;MH89,#REF!,"&lt;="&amp;ME89,#REF!,"&gt;="&amp;MF89)</f>
        <v/>
      </c>
      <c r="MU89" s="1">
        <f>COUNTIFS(#REF!,LT89,#REF!,0,#REF!,"&gt;="&amp;MI89,#REF!,"&lt;="&amp;MH89,#REF!,"&lt;="&amp;ME89,#REF!,"&gt;="&amp;MF89)</f>
        <v/>
      </c>
      <c r="MV89" s="1">
        <f>COUNTIFS(#REF!,LT89,#REF!,1,#REF!,"&gt;="&amp;MI89,#REF!,"&lt;="&amp;MH89,#REF!,"="&amp;KZ89,#REF!,"="&amp;LA89,#REF!,"&lt;="&amp;ME89,#REF!,"&gt;="&amp;MF89)</f>
        <v/>
      </c>
      <c r="MW89" s="1">
        <f>COUNTIFS(#REF!,LT89,#REF!,0,#REF!,"&gt;="&amp;MI89,#REF!,"&lt;="&amp;MH89,#REF!,"="&amp;KZ89,#REF!,"="&amp;LA89,#REF!,"&lt;="&amp;ME89,#REF!,"&gt;="&amp;MF89)</f>
        <v/>
      </c>
      <c r="MX89" s="1">
        <f>COUNTIFS(#REF!,LT89,#REF!,1,#REF!,"&gt;="&amp;MC89,#REF!,"&lt;="&amp;MB89,#REF!,"&lt;="&amp;ME89,#REF!,"&gt;="&amp;MF89)</f>
        <v/>
      </c>
      <c r="MY89" s="1">
        <f>COUNTIFS(#REF!,LT89,#REF!,0,#REF!,"&gt;="&amp;MC89,#REF!,"&lt;="&amp;MB89,#REF!,"&lt;="&amp;ME89,#REF!,"&gt;="&amp;MF89)</f>
        <v/>
      </c>
      <c r="MZ89" s="1">
        <f>COUNTIFS(#REF!,LT89,#REF!,1,#REF!,"&lt;="&amp;ME89,#REF!,"&gt;="&amp;MF89,#REF!,"="&amp;KV89,#REF!,"="&amp;KX89)</f>
        <v/>
      </c>
      <c r="NA89" s="1">
        <f>COUNTIFS(#REF!,LT89,#REF!,0,#REF!,"&lt;="&amp;ME89,#REF!,"&gt;="&amp;MF89,#REF!,"="&amp;KV89,#REF!,"="&amp;KX89)</f>
        <v/>
      </c>
      <c r="NB89" s="1">
        <f>COUNTIFS(#REF!,LT89,#REF!,1,#REF!,"&lt;="&amp;ME89,#REF!,"&gt;="&amp;MF89,#REF!,"="&amp;KW89,#REF!,"="&amp;KY89)</f>
        <v/>
      </c>
      <c r="NC89" s="1">
        <f>COUNTIFS(#REF!,LT89,#REF!,0,#REF!,"&lt;="&amp;ME89,#REF!,"&gt;="&amp;MF89,#REF!,"="&amp;KW89,#REF!,"="&amp;KY89)</f>
        <v/>
      </c>
      <c r="ND89" s="1">
        <f>COUNTIFS(#REF!,LT89,#REF!,1,#REF!,"&gt;="&amp;MC89,#REF!,"&lt;="&amp;MB89,#REF!,"&lt;="&amp;ME89,#REF!,"&gt;="&amp;MF89,#REF!,"="&amp;KV89,#REF!,"="&amp;KX89)</f>
        <v/>
      </c>
      <c r="NE89" s="1">
        <f>COUNTIFS(#REF!,LT89,#REF!,0,#REF!,"&gt;="&amp;MC89,#REF!,"&lt;="&amp;MB89,#REF!,"&lt;="&amp;ME89,#REF!,"&gt;="&amp;MF89,#REF!,"="&amp;KV89,#REF!,"="&amp;KX89)</f>
        <v/>
      </c>
      <c r="NF89" s="1">
        <f>COUNTIFS(#REF!,LT89,#REF!,1,#REF!,"&gt;="&amp;MC89,#REF!,"&lt;="&amp;MB89,#REF!,"&lt;="&amp;ME89,#REF!,"&gt;="&amp;MF89,#REF!,"="&amp;KW89,#REF!,"="&amp;KY89)</f>
        <v/>
      </c>
      <c r="NG89" s="1">
        <f>COUNTIFS(#REF!,LT89,#REF!,0,#REF!,"&gt;="&amp;MC89,#REF!,"&lt;="&amp;MB89,#REF!,"&lt;="&amp;ME89,#REF!,"&gt;="&amp;MF89,#REF!,"="&amp;KW89,#REF!,"="&amp;KY89)</f>
        <v/>
      </c>
      <c r="NH89" s="1">
        <f>COUNTIFS(#REF!,LT89,#REF!,1,#REF!,"&gt;="&amp;MC89,#REF!,"&lt;="&amp;MB89,#REF!,"&lt;="&amp;ME89,#REF!,"&gt;="&amp;MF89,#REF!,"="&amp;KZ89,#REF!,"="&amp;LA89)</f>
        <v/>
      </c>
      <c r="NI89" s="1">
        <f>COUNTIFS(#REF!,LT89,#REF!,0,#REF!,"&gt;="&amp;MC89,#REF!,"&lt;="&amp;MB89,#REF!,"&lt;="&amp;ME89,#REF!,"&gt;="&amp;MF89,#REF!,"="&amp;KZ89,#REF!,"="&amp;LA89)</f>
        <v/>
      </c>
      <c r="NJ89" s="1">
        <f>COUNTIFS(#REF!,LT89,#REF!,1,#REF!,"&gt;="&amp;MI89,#REF!,"&lt;="&amp;MH89,#REF!,"&lt;="&amp;ME89,#REF!,"&gt;="&amp;MF89)</f>
        <v/>
      </c>
      <c r="NK89" s="1">
        <f>COUNTIFS(#REF!,LT89,#REF!,0,#REF!,"&gt;="&amp;MI89,#REF!,"&lt;="&amp;MH89,#REF!,"&lt;="&amp;ME89,#REF!,"&gt;="&amp;MF89)</f>
        <v/>
      </c>
      <c r="NL89" s="1">
        <f>COUNTIFS(#REF!,LT89,#REF!,1,#REF!,"&gt;="&amp;MI89,#REF!,"&lt;="&amp;MH89,#REF!,"="&amp;KZ89,#REF!,"="&amp;LA89,#REF!,"&lt;="&amp;ME89,#REF!,"&gt;="&amp;MF89)</f>
        <v/>
      </c>
      <c r="NM89" s="1">
        <f>COUNTIFS(#REF!,LT89,#REF!,0,#REF!,"&gt;="&amp;MI89,#REF!,"&lt;="&amp;MH89,#REF!,"="&amp;KZ89,#REF!,"="&amp;LA89,#REF!,"&lt;="&amp;ME89,#REF!,"&gt;="&amp;MF89)</f>
        <v/>
      </c>
      <c r="NN89" s="1">
        <f>COUNTIFS(#REF!,LT89,#REF!,1,#REF!,"&gt;="&amp;MC89,#REF!,"&lt;="&amp;MB89,#REF!,"&lt;="&amp;ME89,#REF!,"&gt;="&amp;MF89)</f>
        <v/>
      </c>
      <c r="NO89" s="1">
        <f>COUNTIFS(#REF!,LT89,#REF!,0,#REF!,"&gt;="&amp;MC89,#REF!,"&lt;="&amp;MB89,#REF!,"&lt;="&amp;ME89,#REF!,"&gt;="&amp;MF89)</f>
        <v/>
      </c>
      <c r="NP89" s="1">
        <f>COUNTIFS(#REF!,LT89,#REF!,1,#REF!,"&lt;="&amp;ME89,#REF!,"&gt;="&amp;MF89,#REF!,"="&amp;KV89,#REF!,"="&amp;KX89)</f>
        <v/>
      </c>
      <c r="NQ89" s="1">
        <f>COUNTIFS(#REF!,LT89,#REF!,0,#REF!,"&lt;="&amp;ME89,#REF!,"&gt;="&amp;MF89,#REF!,"="&amp;KV89,#REF!,"="&amp;KX89)</f>
        <v/>
      </c>
      <c r="NR89" s="1">
        <f>COUNTIFS(#REF!,LT89,#REF!,1,#REF!,"&lt;="&amp;ME89,#REF!,"&gt;="&amp;MF89,#REF!,"="&amp;KW89,#REF!,"="&amp;KY89)</f>
        <v/>
      </c>
      <c r="NS89" s="1">
        <f>COUNTIFS(#REF!,LT89,#REF!,0,#REF!,"&lt;="&amp;ME89,#REF!,"&gt;="&amp;MF89,#REF!,"="&amp;KW89,#REF!,"="&amp;KY89)</f>
        <v/>
      </c>
      <c r="NT89" s="1">
        <f>MP89+MR89+MT89+MV89+MX89+MZ89+NB89</f>
        <v/>
      </c>
      <c r="NU89" s="1">
        <f>MQ89+MS89+MU89+MW89+MY89+NA89+NC89</f>
        <v/>
      </c>
      <c r="NV89" s="1">
        <f>NT89+NU89</f>
        <v/>
      </c>
      <c r="NW89" s="33">
        <f>NT89/(NT89+NU89)</f>
        <v/>
      </c>
      <c r="NX89" s="3">
        <f>1/NW89</f>
        <v/>
      </c>
      <c r="NY89" s="1">
        <f>LH89</f>
        <v/>
      </c>
      <c r="NZ89" s="79">
        <f>(NW89*((NY89-1)*0.98))-((1-NW89)*1)</f>
        <v/>
      </c>
      <c r="OA89" s="34">
        <f>IF(LR89&lt;0.9,0,IF(AND(LR89&gt;1.1),0,1))</f>
        <v/>
      </c>
      <c r="OB89" s="34">
        <f>IF(LS89&lt;0.9,0,IF(AND(LS89&gt;1.1),0,1))</f>
        <v/>
      </c>
      <c r="OC89" s="32">
        <f>IF(NV89&gt;99,1,0)</f>
        <v/>
      </c>
      <c r="OD89" s="32">
        <f>IF(NZ89&gt;0.0799,1,0)</f>
        <v/>
      </c>
      <c r="OE89" s="32">
        <f>IF(NZ89&gt;OM89,1,0)</f>
        <v/>
      </c>
      <c r="OF89" s="32">
        <f>OC89+OD89+OE89+OA89+OB89</f>
        <v/>
      </c>
      <c r="OG89" s="1">
        <f>ND89+NF89+NH89+NJ89+NL89+NN89+NP89+NR89</f>
        <v/>
      </c>
      <c r="OH89" s="1">
        <f>NE89+NG89+NI89+NK89+NM89+NO89+NQ89+NS89</f>
        <v/>
      </c>
      <c r="OI89" s="1">
        <f>OG89+OH89</f>
        <v/>
      </c>
      <c r="OJ89" s="33">
        <f>OG89/(OG89+OH89)</f>
        <v/>
      </c>
      <c r="OK89" s="3">
        <f>1/OJ89</f>
        <v/>
      </c>
      <c r="OL89" s="1">
        <f>LI89</f>
        <v/>
      </c>
      <c r="OM89" s="79">
        <f>(OJ89*((OL89-1)*0.98))-((1-OJ89)*1)</f>
        <v/>
      </c>
      <c r="ON89" s="34">
        <f>IF(LR89&lt;0.9,0,IF(AND(LR89&gt;1.1),0,1))</f>
        <v/>
      </c>
      <c r="OO89" s="34">
        <f>IF(LS89&lt;0.9,0,IF(AND(LS89&gt;1.1),0,1))</f>
        <v/>
      </c>
      <c r="OP89" s="32">
        <f>IF(OI89&gt;99,1,0)</f>
        <v/>
      </c>
      <c r="OQ89" s="32">
        <f>IF(OM89&gt;0.0799,1,0)</f>
        <v/>
      </c>
      <c r="OR89" s="32">
        <f>IF(OM89&gt;OZ89,1,0)</f>
        <v/>
      </c>
      <c r="OS89" s="32">
        <f>OP89+OQ89+OR89+ON89+OO89</f>
        <v/>
      </c>
      <c r="OT89">
        <f>IF(OF89=5,"BackHome0-0",IF(AND(OS89=5),"BackAway0-0",""))</f>
        <v/>
      </c>
      <c r="OU89">
        <f>IF(OF89=5,KN89,IF(AND(OS89=5),KO89,""))</f>
        <v/>
      </c>
      <c r="OV89">
        <f>IF(OF89=5,"Match Odds",IF(AND(OS89=5),"Match Odds",""))</f>
        <v/>
      </c>
      <c r="OW89">
        <f>IF(OF89=5,KP89,IF(AND(OS89=5),KP89,""))</f>
        <v/>
      </c>
      <c r="OX89">
        <f>IF(OF89=5,"MATCH_ODDS",IF(AND(OS89=5),"MATCH_ODDS",""))</f>
        <v/>
      </c>
      <c r="OY89">
        <f>IF(OF89=5,"BACK",IF(AND(OS89=5),"BACK",""))</f>
        <v/>
      </c>
    </row>
    <row r="90" ht="16.5" customHeight="1" thickBot="1" thickTop="1">
      <c r="A90" s="2" t="n"/>
      <c r="KN90" s="1">
        <f>IF(INDEX(#REF!,MATCH('HT 0-0'!D90,#REF!,0))=INDEX(#REF!,MATCH('HT 0-0'!D90,#REF!,0)),INDEX(#REF!,MATCH('HT 0-0'!D90,#REF!,0)),"ERROR")</f>
        <v/>
      </c>
      <c r="KO90" s="1">
        <f>IF(INDEX(#REF!,MATCH('HT 0-0'!E90,#REF!,0))=INDEX(#REF!,MATCH('HT 0-0'!E90,#REF!,0)),INDEX(#REF!,MATCH('HT 0-0'!E90,#REF!,0)),"ERROR")</f>
        <v/>
      </c>
      <c r="KP90" s="1">
        <f>KN90&amp;" v "&amp;KO90</f>
        <v/>
      </c>
      <c r="KQ90">
        <f>B90&amp;"_"&amp;C90</f>
        <v/>
      </c>
      <c r="KR90" s="1">
        <f>IF((HW90/KK90)&lt;0.335,"G",IF((HW90/KK90)&gt;0.67,"R","A"))</f>
        <v/>
      </c>
      <c r="KS90" s="1">
        <f>IF((HX90/KK90)&lt;0.335,"G",IF((HX90/KK90)&gt;0.67,"R","A"))</f>
        <v/>
      </c>
      <c r="KT90" s="1">
        <f>IF((IH90/KK90)&lt;0.335,"G",IF((IH90/KK90)&gt;0.67,"R","A"))</f>
        <v/>
      </c>
      <c r="KU90" s="1">
        <f>IF((II90/KK90)&lt;0.335,"G",IF((II90/KK90)&gt;0.67,"R","A"))</f>
        <v/>
      </c>
      <c r="KV90" s="1">
        <f>IF((HZ90/KK90)&lt;0.335,"G",IF((HZ90/KK90)&gt;0.67,"R","A"))</f>
        <v/>
      </c>
      <c r="KW90" s="1">
        <f>IF((HY90/KK90)&lt;0.335,"G",IF((HY90/KK90)&gt;0.67,"R","A"))</f>
        <v/>
      </c>
      <c r="KX90" s="1">
        <f>IF((IK90/KK90)&lt;0.335,"G",IF((IK90/KK90)&gt;0.67,"R","A"))</f>
        <v/>
      </c>
      <c r="KY90" s="1">
        <f>IF((IJ90/KK90)&lt;0.335,"G",IF((IJ90/KK90)&gt;0.67,"R","A"))</f>
        <v/>
      </c>
      <c r="KZ90" s="1">
        <f>IF((HQ90/KK90)&lt;0.335,"G",IF((HQ90/KK90)&gt;0.67,"R","A"))</f>
        <v/>
      </c>
      <c r="LA90" s="1">
        <f>IF((IB90/KK90)&lt;0.335,"G",IF((IB90/KK90)&gt;0.67,"R","A"))</f>
        <v/>
      </c>
      <c r="LB90">
        <f>IF(LQ90="0-0",INDEX(Scrape!#REF!,MATCH('HT 0-0'!KP90,Scrape!$B:$B,0)),"")</f>
        <v/>
      </c>
      <c r="LC90">
        <f>IF(LQ90="0-0",INDEX(Scrape!$A:$A,MATCH('HT 0-0'!KP90,Scrape!$B:$B,0)),"")</f>
        <v/>
      </c>
      <c r="LD90">
        <f>IF(LQ90="0-0",INDEX(Scrape!$B:$B,MATCH('HT 0-0'!KP90,Scrape!$B:$B,0)),"")</f>
        <v/>
      </c>
      <c r="LE90">
        <f>IF(LQ90="0-0",INDEX(Scrape!$C:$C,MATCH('HT 0-0'!KP90,Scrape!$B:$B,0)),"")</f>
        <v/>
      </c>
      <c r="LF90">
        <f>IF(LQ90="0-0",INDEX(Scrape!$D:$D,MATCH('HT 0-0'!KP90,Scrape!$B:$B,0)),"")</f>
        <v/>
      </c>
      <c r="LG90">
        <f>IF(LQ90="0-0",INDEX(Scrape!$E:$E,MATCH('HT 0-0'!KP90,Scrape!$B:$B,0)),"")</f>
        <v/>
      </c>
      <c r="LH90">
        <f>IF(LQ90="0-0",INDEX(Scrape!$F:$F,MATCH('HT 0-0'!KP90,Scrape!$B:$B,0)),"")</f>
        <v/>
      </c>
      <c r="LI90">
        <f>IF(LQ90="0-0",INDEX(Scrape!$G:$G,MATCH('HT 0-0'!KP90,Scrape!$B:$B,0)),"")</f>
        <v/>
      </c>
      <c r="LJ90">
        <f>IF(LQ90="0-0",INDEX(Scrape!$H:$H,MATCH('HT 0-0'!KP90,Scrape!$B:$B,0)),"")</f>
        <v/>
      </c>
      <c r="LK90">
        <f>IF(LQ90="0-0",INDEX(Scrape!$I:$I,MATCH('HT 0-0'!KP90,Scrape!$B:$B,0)),"")</f>
        <v/>
      </c>
      <c r="LL90">
        <f>IF(LQ90="0-0",INDEX(Scrape!$J:$J,MATCH('HT 0-0'!KP90,Scrape!$B:$B,0)),"")</f>
        <v/>
      </c>
      <c r="LM90">
        <f>IF(LQ90="0-0",INDEX(Scrape!$K:$K,MATCH('HT 0-0'!KP90,Scrape!$B:$B,0)),"")</f>
        <v/>
      </c>
      <c r="LN90">
        <f>IF(LQ90="0-0",INDEX(Scrape!$L:$L,MATCH('HT 0-0'!KP90,Scrape!$B:$B,0)),"")</f>
        <v/>
      </c>
      <c r="LO90">
        <f>IF(LQ90="0-0",INDEX(Scrape!$M:$M,MATCH('HT 0-0'!KP90,Scrape!$B:$B,0)),"")</f>
        <v/>
      </c>
      <c r="LP90">
        <f>IF(LQ90="0-0",INDEX(Scrape!$N:$N,MATCH('HT 0-0'!KP90,Scrape!$B:$B,0)),"")</f>
        <v/>
      </c>
      <c r="LQ90">
        <f>INDEX(Scrape!$O:$O,MATCH('HT 0-0'!KP90,Scrape!$B:$B,0))</f>
        <v/>
      </c>
      <c r="LR90">
        <f>(1/LJ90)+(1/LI90)+(1/LH90)</f>
        <v/>
      </c>
      <c r="LS90">
        <f>(1/LG90)+(1/LF90)+(1/LE90)</f>
        <v/>
      </c>
      <c r="LT90" s="8">
        <f>IF(INDEX(#REF!,MATCH(KQ90,#REF!,0))=INDEX(#REF!,MATCH(KQ90,#REF!,0)),INDEX(#REF!,MATCH(KQ90,#REF!,0)),"ERROR")</f>
        <v/>
      </c>
      <c r="LU90" s="4">
        <f>IF(KR90="G",2,IF(KR90="R",0.5,IF(KR90="A",1)))</f>
        <v/>
      </c>
      <c r="LV90" s="4">
        <f>IF(KS90="G",0.5,IF(KS90="R",2,IF(KS90="A",1)))</f>
        <v/>
      </c>
      <c r="LW90" s="4">
        <f>IF(KT90="G",2,IF(KT90="R",0.5,IF(KT90="A",1)))</f>
        <v/>
      </c>
      <c r="LX90" s="4">
        <f>IF(KU90="G",0.5,IF(KU90="R",2,IF(KU90="A",1)))</f>
        <v/>
      </c>
      <c r="LY90" s="7">
        <f>(LK90*(LU90+LX90)+(LL90*(LU90+LX90)))</f>
        <v/>
      </c>
      <c r="LZ90" s="7">
        <f>(LN90*(LV90+LW90)+(LO90*(LV90+LW90)))</f>
        <v/>
      </c>
      <c r="MA90" s="11">
        <f>LY90-LZ90</f>
        <v/>
      </c>
      <c r="MB90" s="5">
        <f>MA90+2</f>
        <v/>
      </c>
      <c r="MC90" s="6">
        <f>MA90-2</f>
        <v/>
      </c>
      <c r="MD90" s="4">
        <f>LE90</f>
        <v/>
      </c>
      <c r="ME90" s="9">
        <f>IF(MD90=0,1000,MD90+0.75)</f>
        <v/>
      </c>
      <c r="MF90" s="10">
        <f>IF(MD90=0,0,MD90-0.75)</f>
        <v/>
      </c>
      <c r="MG90" s="4">
        <f>((LM90*(LU90+LX90))-((LP90*(LV90+LW90))))</f>
        <v/>
      </c>
      <c r="MH90" s="9">
        <f>MG90*1.2</f>
        <v/>
      </c>
      <c r="MI90" s="10">
        <f>MG90*0.8</f>
        <v/>
      </c>
      <c r="MJ90">
        <f>IFERROR(OT90,"")</f>
        <v/>
      </c>
      <c r="MK90">
        <f>IFERROR(OU90,"")</f>
        <v/>
      </c>
      <c r="ML90">
        <f>IFERROR(OV90,"")</f>
        <v/>
      </c>
      <c r="MM90">
        <f>IFERROR(OW90,"")</f>
        <v/>
      </c>
      <c r="MN90">
        <f>IFERROR(OX90,"")</f>
        <v/>
      </c>
      <c r="MO90">
        <f>IFERROR(OY90,"")</f>
        <v/>
      </c>
      <c r="MP90" s="1">
        <f>COUNTIFS(#REF!,LT90,#REF!,1,#REF!,"&gt;="&amp;MC90,#REF!,"&lt;="&amp;MB90,#REF!,"&lt;="&amp;ME90,#REF!,"&gt;="&amp;MF90,#REF!,"="&amp;KV90,#REF!,"="&amp;KX90)</f>
        <v/>
      </c>
      <c r="MQ90" s="1">
        <f>COUNTIFS(#REF!,LT90,#REF!,0,#REF!,"&gt;="&amp;MC90,#REF!,"&lt;="&amp;MB90,#REF!,"&lt;="&amp;ME90,#REF!,"&gt;="&amp;MF90,#REF!,"="&amp;KV90,#REF!,"="&amp;KX90)</f>
        <v/>
      </c>
      <c r="MR90" s="1">
        <f>COUNTIFS(#REF!,LT90,#REF!,1,#REF!,"&gt;="&amp;MC90,#REF!,"&lt;="&amp;MB90,#REF!,"&lt;="&amp;ME90,#REF!,"&gt;="&amp;MF90,#REF!,"="&amp;KW90,#REF!,"="&amp;KY90)</f>
        <v/>
      </c>
      <c r="MS90" s="1">
        <f>COUNTIFS(#REF!,LT90,#REF!,0,#REF!,"&gt;="&amp;MC90,#REF!,"&lt;="&amp;MB90,#REF!,"&lt;="&amp;ME90,#REF!,"&gt;="&amp;MF90,#REF!,"="&amp;KW90,#REF!,"="&amp;KY90)</f>
        <v/>
      </c>
      <c r="MT90" s="1">
        <f>COUNTIFS(#REF!,LT90,#REF!,1,#REF!,"&gt;="&amp;MI90,#REF!,"&lt;="&amp;MH90,#REF!,"&lt;="&amp;ME90,#REF!,"&gt;="&amp;MF90)</f>
        <v/>
      </c>
      <c r="MU90" s="1">
        <f>COUNTIFS(#REF!,LT90,#REF!,0,#REF!,"&gt;="&amp;MI90,#REF!,"&lt;="&amp;MH90,#REF!,"&lt;="&amp;ME90,#REF!,"&gt;="&amp;MF90)</f>
        <v/>
      </c>
      <c r="MV90" s="1">
        <f>COUNTIFS(#REF!,LT90,#REF!,1,#REF!,"&gt;="&amp;MI90,#REF!,"&lt;="&amp;MH90,#REF!,"="&amp;KZ90,#REF!,"="&amp;LA90,#REF!,"&lt;="&amp;ME90,#REF!,"&gt;="&amp;MF90)</f>
        <v/>
      </c>
      <c r="MW90" s="1">
        <f>COUNTIFS(#REF!,LT90,#REF!,0,#REF!,"&gt;="&amp;MI90,#REF!,"&lt;="&amp;MH90,#REF!,"="&amp;KZ90,#REF!,"="&amp;LA90,#REF!,"&lt;="&amp;ME90,#REF!,"&gt;="&amp;MF90)</f>
        <v/>
      </c>
      <c r="MX90" s="1">
        <f>COUNTIFS(#REF!,LT90,#REF!,1,#REF!,"&gt;="&amp;MC90,#REF!,"&lt;="&amp;MB90,#REF!,"&lt;="&amp;ME90,#REF!,"&gt;="&amp;MF90)</f>
        <v/>
      </c>
      <c r="MY90" s="1">
        <f>COUNTIFS(#REF!,LT90,#REF!,0,#REF!,"&gt;="&amp;MC90,#REF!,"&lt;="&amp;MB90,#REF!,"&lt;="&amp;ME90,#REF!,"&gt;="&amp;MF90)</f>
        <v/>
      </c>
      <c r="MZ90" s="1">
        <f>COUNTIFS(#REF!,LT90,#REF!,1,#REF!,"&lt;="&amp;ME90,#REF!,"&gt;="&amp;MF90,#REF!,"="&amp;KV90,#REF!,"="&amp;KX90)</f>
        <v/>
      </c>
      <c r="NA90" s="1">
        <f>COUNTIFS(#REF!,LT90,#REF!,0,#REF!,"&lt;="&amp;ME90,#REF!,"&gt;="&amp;MF90,#REF!,"="&amp;KV90,#REF!,"="&amp;KX90)</f>
        <v/>
      </c>
      <c r="NB90" s="1">
        <f>COUNTIFS(#REF!,LT90,#REF!,1,#REF!,"&lt;="&amp;ME90,#REF!,"&gt;="&amp;MF90,#REF!,"="&amp;KW90,#REF!,"="&amp;KY90)</f>
        <v/>
      </c>
      <c r="NC90" s="1">
        <f>COUNTIFS(#REF!,LT90,#REF!,0,#REF!,"&lt;="&amp;ME90,#REF!,"&gt;="&amp;MF90,#REF!,"="&amp;KW90,#REF!,"="&amp;KY90)</f>
        <v/>
      </c>
      <c r="ND90" s="1">
        <f>COUNTIFS(#REF!,LT90,#REF!,1,#REF!,"&gt;="&amp;MC90,#REF!,"&lt;="&amp;MB90,#REF!,"&lt;="&amp;ME90,#REF!,"&gt;="&amp;MF90,#REF!,"="&amp;KV90,#REF!,"="&amp;KX90)</f>
        <v/>
      </c>
      <c r="NE90" s="1">
        <f>COUNTIFS(#REF!,LT90,#REF!,0,#REF!,"&gt;="&amp;MC90,#REF!,"&lt;="&amp;MB90,#REF!,"&lt;="&amp;ME90,#REF!,"&gt;="&amp;MF90,#REF!,"="&amp;KV90,#REF!,"="&amp;KX90)</f>
        <v/>
      </c>
      <c r="NF90" s="1">
        <f>COUNTIFS(#REF!,LT90,#REF!,1,#REF!,"&gt;="&amp;MC90,#REF!,"&lt;="&amp;MB90,#REF!,"&lt;="&amp;ME90,#REF!,"&gt;="&amp;MF90,#REF!,"="&amp;KW90,#REF!,"="&amp;KY90)</f>
        <v/>
      </c>
      <c r="NG90" s="1">
        <f>COUNTIFS(#REF!,LT90,#REF!,0,#REF!,"&gt;="&amp;MC90,#REF!,"&lt;="&amp;MB90,#REF!,"&lt;="&amp;ME90,#REF!,"&gt;="&amp;MF90,#REF!,"="&amp;KW90,#REF!,"="&amp;KY90)</f>
        <v/>
      </c>
      <c r="NH90" s="1">
        <f>COUNTIFS(#REF!,LT90,#REF!,1,#REF!,"&gt;="&amp;MC90,#REF!,"&lt;="&amp;MB90,#REF!,"&lt;="&amp;ME90,#REF!,"&gt;="&amp;MF90,#REF!,"="&amp;KZ90,#REF!,"="&amp;LA90)</f>
        <v/>
      </c>
      <c r="NI90" s="1">
        <f>COUNTIFS(#REF!,LT90,#REF!,0,#REF!,"&gt;="&amp;MC90,#REF!,"&lt;="&amp;MB90,#REF!,"&lt;="&amp;ME90,#REF!,"&gt;="&amp;MF90,#REF!,"="&amp;KZ90,#REF!,"="&amp;LA90)</f>
        <v/>
      </c>
      <c r="NJ90" s="1">
        <f>COUNTIFS(#REF!,LT90,#REF!,1,#REF!,"&gt;="&amp;MI90,#REF!,"&lt;="&amp;MH90,#REF!,"&lt;="&amp;ME90,#REF!,"&gt;="&amp;MF90)</f>
        <v/>
      </c>
      <c r="NK90" s="1">
        <f>COUNTIFS(#REF!,LT90,#REF!,0,#REF!,"&gt;="&amp;MI90,#REF!,"&lt;="&amp;MH90,#REF!,"&lt;="&amp;ME90,#REF!,"&gt;="&amp;MF90)</f>
        <v/>
      </c>
      <c r="NL90" s="1">
        <f>COUNTIFS(#REF!,LT90,#REF!,1,#REF!,"&gt;="&amp;MI90,#REF!,"&lt;="&amp;MH90,#REF!,"="&amp;KZ90,#REF!,"="&amp;LA90,#REF!,"&lt;="&amp;ME90,#REF!,"&gt;="&amp;MF90)</f>
        <v/>
      </c>
      <c r="NM90" s="1">
        <f>COUNTIFS(#REF!,LT90,#REF!,0,#REF!,"&gt;="&amp;MI90,#REF!,"&lt;="&amp;MH90,#REF!,"="&amp;KZ90,#REF!,"="&amp;LA90,#REF!,"&lt;="&amp;ME90,#REF!,"&gt;="&amp;MF90)</f>
        <v/>
      </c>
      <c r="NN90" s="1">
        <f>COUNTIFS(#REF!,LT90,#REF!,1,#REF!,"&gt;="&amp;MC90,#REF!,"&lt;="&amp;MB90,#REF!,"&lt;="&amp;ME90,#REF!,"&gt;="&amp;MF90)</f>
        <v/>
      </c>
      <c r="NO90" s="1">
        <f>COUNTIFS(#REF!,LT90,#REF!,0,#REF!,"&gt;="&amp;MC90,#REF!,"&lt;="&amp;MB90,#REF!,"&lt;="&amp;ME90,#REF!,"&gt;="&amp;MF90)</f>
        <v/>
      </c>
      <c r="NP90" s="1">
        <f>COUNTIFS(#REF!,LT90,#REF!,1,#REF!,"&lt;="&amp;ME90,#REF!,"&gt;="&amp;MF90,#REF!,"="&amp;KV90,#REF!,"="&amp;KX90)</f>
        <v/>
      </c>
      <c r="NQ90" s="1">
        <f>COUNTIFS(#REF!,LT90,#REF!,0,#REF!,"&lt;="&amp;ME90,#REF!,"&gt;="&amp;MF90,#REF!,"="&amp;KV90,#REF!,"="&amp;KX90)</f>
        <v/>
      </c>
      <c r="NR90" s="1">
        <f>COUNTIFS(#REF!,LT90,#REF!,1,#REF!,"&lt;="&amp;ME90,#REF!,"&gt;="&amp;MF90,#REF!,"="&amp;KW90,#REF!,"="&amp;KY90)</f>
        <v/>
      </c>
      <c r="NS90" s="1">
        <f>COUNTIFS(#REF!,LT90,#REF!,0,#REF!,"&lt;="&amp;ME90,#REF!,"&gt;="&amp;MF90,#REF!,"="&amp;KW90,#REF!,"="&amp;KY90)</f>
        <v/>
      </c>
      <c r="NT90" s="1">
        <f>MP90+MR90+MT90+MV90+MX90+MZ90+NB90</f>
        <v/>
      </c>
      <c r="NU90" s="1">
        <f>MQ90+MS90+MU90+MW90+MY90+NA90+NC90</f>
        <v/>
      </c>
      <c r="NV90" s="1">
        <f>NT90+NU90</f>
        <v/>
      </c>
      <c r="NW90" s="33">
        <f>NT90/(NT90+NU90)</f>
        <v/>
      </c>
      <c r="NX90" s="3">
        <f>1/NW90</f>
        <v/>
      </c>
      <c r="NY90" s="1">
        <f>LH90</f>
        <v/>
      </c>
      <c r="NZ90" s="79">
        <f>(NW90*((NY90-1)*0.98))-((1-NW90)*1)</f>
        <v/>
      </c>
      <c r="OA90" s="34">
        <f>IF(LR90&lt;0.9,0,IF(AND(LR90&gt;1.1),0,1))</f>
        <v/>
      </c>
      <c r="OB90" s="34">
        <f>IF(LS90&lt;0.9,0,IF(AND(LS90&gt;1.1),0,1))</f>
        <v/>
      </c>
      <c r="OC90" s="32">
        <f>IF(NV90&gt;99,1,0)</f>
        <v/>
      </c>
      <c r="OD90" s="32">
        <f>IF(NZ90&gt;0.0799,1,0)</f>
        <v/>
      </c>
      <c r="OE90" s="32">
        <f>IF(NZ90&gt;OM90,1,0)</f>
        <v/>
      </c>
      <c r="OF90" s="32">
        <f>OC90+OD90+OE90+OA90+OB90</f>
        <v/>
      </c>
      <c r="OG90" s="1">
        <f>ND90+NF90+NH90+NJ90+NL90+NN90+NP90+NR90</f>
        <v/>
      </c>
      <c r="OH90" s="1">
        <f>NE90+NG90+NI90+NK90+NM90+NO90+NQ90+NS90</f>
        <v/>
      </c>
      <c r="OI90" s="1">
        <f>OG90+OH90</f>
        <v/>
      </c>
      <c r="OJ90" s="33">
        <f>OG90/(OG90+OH90)</f>
        <v/>
      </c>
      <c r="OK90" s="3">
        <f>1/OJ90</f>
        <v/>
      </c>
      <c r="OL90" s="1">
        <f>LI90</f>
        <v/>
      </c>
      <c r="OM90" s="79">
        <f>(OJ90*((OL90-1)*0.98))-((1-OJ90)*1)</f>
        <v/>
      </c>
      <c r="ON90" s="34">
        <f>IF(LR90&lt;0.9,0,IF(AND(LR90&gt;1.1),0,1))</f>
        <v/>
      </c>
      <c r="OO90" s="34">
        <f>IF(LS90&lt;0.9,0,IF(AND(LS90&gt;1.1),0,1))</f>
        <v/>
      </c>
      <c r="OP90" s="32">
        <f>IF(OI90&gt;99,1,0)</f>
        <v/>
      </c>
      <c r="OQ90" s="32">
        <f>IF(OM90&gt;0.0799,1,0)</f>
        <v/>
      </c>
      <c r="OR90" s="32">
        <f>IF(OM90&gt;OZ90,1,0)</f>
        <v/>
      </c>
      <c r="OS90" s="32">
        <f>OP90+OQ90+OR90+ON90+OO90</f>
        <v/>
      </c>
      <c r="OT90">
        <f>IF(OF90=5,"BackHome0-0",IF(AND(OS90=5),"BackAway0-0",""))</f>
        <v/>
      </c>
      <c r="OU90">
        <f>IF(OF90=5,KN90,IF(AND(OS90=5),KO90,""))</f>
        <v/>
      </c>
      <c r="OV90">
        <f>IF(OF90=5,"Match Odds",IF(AND(OS90=5),"Match Odds",""))</f>
        <v/>
      </c>
      <c r="OW90">
        <f>IF(OF90=5,KP90,IF(AND(OS90=5),KP90,""))</f>
        <v/>
      </c>
      <c r="OX90">
        <f>IF(OF90=5,"MATCH_ODDS",IF(AND(OS90=5),"MATCH_ODDS",""))</f>
        <v/>
      </c>
      <c r="OY90">
        <f>IF(OF90=5,"BACK",IF(AND(OS90=5),"BACK",""))</f>
        <v/>
      </c>
    </row>
    <row r="91" ht="16.5" customHeight="1" thickBot="1" thickTop="1">
      <c r="A91" s="2" t="n"/>
      <c r="KN91" s="1">
        <f>IF(INDEX(#REF!,MATCH('HT 0-0'!D91,#REF!,0))=INDEX(#REF!,MATCH('HT 0-0'!D91,#REF!,0)),INDEX(#REF!,MATCH('HT 0-0'!D91,#REF!,0)),"ERROR")</f>
        <v/>
      </c>
      <c r="KO91" s="1">
        <f>IF(INDEX(#REF!,MATCH('HT 0-0'!E91,#REF!,0))=INDEX(#REF!,MATCH('HT 0-0'!E91,#REF!,0)),INDEX(#REF!,MATCH('HT 0-0'!E91,#REF!,0)),"ERROR")</f>
        <v/>
      </c>
      <c r="KP91" s="1">
        <f>KN91&amp;" v "&amp;KO91</f>
        <v/>
      </c>
      <c r="KQ91">
        <f>B91&amp;"_"&amp;C91</f>
        <v/>
      </c>
      <c r="KR91" s="1">
        <f>IF((HW91/KK91)&lt;0.335,"G",IF((HW91/KK91)&gt;0.67,"R","A"))</f>
        <v/>
      </c>
      <c r="KS91" s="1">
        <f>IF((HX91/KK91)&lt;0.335,"G",IF((HX91/KK91)&gt;0.67,"R","A"))</f>
        <v/>
      </c>
      <c r="KT91" s="1">
        <f>IF((IH91/KK91)&lt;0.335,"G",IF((IH91/KK91)&gt;0.67,"R","A"))</f>
        <v/>
      </c>
      <c r="KU91" s="1">
        <f>IF((II91/KK91)&lt;0.335,"G",IF((II91/KK91)&gt;0.67,"R","A"))</f>
        <v/>
      </c>
      <c r="KV91" s="1">
        <f>IF((HZ91/KK91)&lt;0.335,"G",IF((HZ91/KK91)&gt;0.67,"R","A"))</f>
        <v/>
      </c>
      <c r="KW91" s="1">
        <f>IF((HY91/KK91)&lt;0.335,"G",IF((HY91/KK91)&gt;0.67,"R","A"))</f>
        <v/>
      </c>
      <c r="KX91" s="1">
        <f>IF((IK91/KK91)&lt;0.335,"G",IF((IK91/KK91)&gt;0.67,"R","A"))</f>
        <v/>
      </c>
      <c r="KY91" s="1">
        <f>IF((IJ91/KK91)&lt;0.335,"G",IF((IJ91/KK91)&gt;0.67,"R","A"))</f>
        <v/>
      </c>
      <c r="KZ91" s="1">
        <f>IF((HQ91/KK91)&lt;0.335,"G",IF((HQ91/KK91)&gt;0.67,"R","A"))</f>
        <v/>
      </c>
      <c r="LA91" s="1">
        <f>IF((IB91/KK91)&lt;0.335,"G",IF((IB91/KK91)&gt;0.67,"R","A"))</f>
        <v/>
      </c>
      <c r="LB91">
        <f>IF(LQ91="0-0",INDEX(Scrape!#REF!,MATCH('HT 0-0'!KP91,Scrape!$B:$B,0)),"")</f>
        <v/>
      </c>
      <c r="LC91">
        <f>IF(LQ91="0-0",INDEX(Scrape!$A:$A,MATCH('HT 0-0'!KP91,Scrape!$B:$B,0)),"")</f>
        <v/>
      </c>
      <c r="LD91">
        <f>IF(LQ91="0-0",INDEX(Scrape!$B:$B,MATCH('HT 0-0'!KP91,Scrape!$B:$B,0)),"")</f>
        <v/>
      </c>
      <c r="LE91">
        <f>IF(LQ91="0-0",INDEX(Scrape!$C:$C,MATCH('HT 0-0'!KP91,Scrape!$B:$B,0)),"")</f>
        <v/>
      </c>
      <c r="LF91">
        <f>IF(LQ91="0-0",INDEX(Scrape!$D:$D,MATCH('HT 0-0'!KP91,Scrape!$B:$B,0)),"")</f>
        <v/>
      </c>
      <c r="LG91">
        <f>IF(LQ91="0-0",INDEX(Scrape!$E:$E,MATCH('HT 0-0'!KP91,Scrape!$B:$B,0)),"")</f>
        <v/>
      </c>
      <c r="LH91">
        <f>IF(LQ91="0-0",INDEX(Scrape!$F:$F,MATCH('HT 0-0'!KP91,Scrape!$B:$B,0)),"")</f>
        <v/>
      </c>
      <c r="LI91">
        <f>IF(LQ91="0-0",INDEX(Scrape!$G:$G,MATCH('HT 0-0'!KP91,Scrape!$B:$B,0)),"")</f>
        <v/>
      </c>
      <c r="LJ91">
        <f>IF(LQ91="0-0",INDEX(Scrape!$H:$H,MATCH('HT 0-0'!KP91,Scrape!$B:$B,0)),"")</f>
        <v/>
      </c>
      <c r="LK91">
        <f>IF(LQ91="0-0",INDEX(Scrape!$I:$I,MATCH('HT 0-0'!KP91,Scrape!$B:$B,0)),"")</f>
        <v/>
      </c>
      <c r="LL91">
        <f>IF(LQ91="0-0",INDEX(Scrape!$J:$J,MATCH('HT 0-0'!KP91,Scrape!$B:$B,0)),"")</f>
        <v/>
      </c>
      <c r="LM91">
        <f>IF(LQ91="0-0",INDEX(Scrape!$K:$K,MATCH('HT 0-0'!KP91,Scrape!$B:$B,0)),"")</f>
        <v/>
      </c>
      <c r="LN91">
        <f>IF(LQ91="0-0",INDEX(Scrape!$L:$L,MATCH('HT 0-0'!KP91,Scrape!$B:$B,0)),"")</f>
        <v/>
      </c>
      <c r="LO91">
        <f>IF(LQ91="0-0",INDEX(Scrape!$M:$M,MATCH('HT 0-0'!KP91,Scrape!$B:$B,0)),"")</f>
        <v/>
      </c>
      <c r="LP91">
        <f>IF(LQ91="0-0",INDEX(Scrape!$N:$N,MATCH('HT 0-0'!KP91,Scrape!$B:$B,0)),"")</f>
        <v/>
      </c>
      <c r="LQ91">
        <f>INDEX(Scrape!$O:$O,MATCH('HT 0-0'!KP91,Scrape!$B:$B,0))</f>
        <v/>
      </c>
      <c r="LR91">
        <f>(1/LJ91)+(1/LI91)+(1/LH91)</f>
        <v/>
      </c>
      <c r="LS91">
        <f>(1/LG91)+(1/LF91)+(1/LE91)</f>
        <v/>
      </c>
      <c r="LT91" s="8">
        <f>IF(INDEX(#REF!,MATCH(KQ91,#REF!,0))=INDEX(#REF!,MATCH(KQ91,#REF!,0)),INDEX(#REF!,MATCH(KQ91,#REF!,0)),"ERROR")</f>
        <v/>
      </c>
      <c r="LU91" s="4">
        <f>IF(KR91="G",2,IF(KR91="R",0.5,IF(KR91="A",1)))</f>
        <v/>
      </c>
      <c r="LV91" s="4">
        <f>IF(KS91="G",0.5,IF(KS91="R",2,IF(KS91="A",1)))</f>
        <v/>
      </c>
      <c r="LW91" s="4">
        <f>IF(KT91="G",2,IF(KT91="R",0.5,IF(KT91="A",1)))</f>
        <v/>
      </c>
      <c r="LX91" s="4">
        <f>IF(KU91="G",0.5,IF(KU91="R",2,IF(KU91="A",1)))</f>
        <v/>
      </c>
      <c r="LY91" s="7">
        <f>(LK91*(LU91+LX91)+(LL91*(LU91+LX91)))</f>
        <v/>
      </c>
      <c r="LZ91" s="7">
        <f>(LN91*(LV91+LW91)+(LO91*(LV91+LW91)))</f>
        <v/>
      </c>
      <c r="MA91" s="11">
        <f>LY91-LZ91</f>
        <v/>
      </c>
      <c r="MB91" s="5">
        <f>MA91+2</f>
        <v/>
      </c>
      <c r="MC91" s="6">
        <f>MA91-2</f>
        <v/>
      </c>
      <c r="MD91" s="4">
        <f>LE91</f>
        <v/>
      </c>
      <c r="ME91" s="9">
        <f>IF(MD91=0,1000,MD91+0.75)</f>
        <v/>
      </c>
      <c r="MF91" s="10">
        <f>IF(MD91=0,0,MD91-0.75)</f>
        <v/>
      </c>
      <c r="MG91" s="4">
        <f>((LM91*(LU91+LX91))-((LP91*(LV91+LW91))))</f>
        <v/>
      </c>
      <c r="MH91" s="9">
        <f>MG91*1.2</f>
        <v/>
      </c>
      <c r="MI91" s="10">
        <f>MG91*0.8</f>
        <v/>
      </c>
      <c r="MJ91">
        <f>IFERROR(OT91,"")</f>
        <v/>
      </c>
      <c r="MK91">
        <f>IFERROR(OU91,"")</f>
        <v/>
      </c>
      <c r="ML91">
        <f>IFERROR(OV91,"")</f>
        <v/>
      </c>
      <c r="MM91">
        <f>IFERROR(OW91,"")</f>
        <v/>
      </c>
      <c r="MN91">
        <f>IFERROR(OX91,"")</f>
        <v/>
      </c>
      <c r="MO91">
        <f>IFERROR(OY91,"")</f>
        <v/>
      </c>
      <c r="MP91" s="1">
        <f>COUNTIFS(#REF!,LT91,#REF!,1,#REF!,"&gt;="&amp;MC91,#REF!,"&lt;="&amp;MB91,#REF!,"&lt;="&amp;ME91,#REF!,"&gt;="&amp;MF91,#REF!,"="&amp;KV91,#REF!,"="&amp;KX91)</f>
        <v/>
      </c>
      <c r="MQ91" s="1">
        <f>COUNTIFS(#REF!,LT91,#REF!,0,#REF!,"&gt;="&amp;MC91,#REF!,"&lt;="&amp;MB91,#REF!,"&lt;="&amp;ME91,#REF!,"&gt;="&amp;MF91,#REF!,"="&amp;KV91,#REF!,"="&amp;KX91)</f>
        <v/>
      </c>
      <c r="MR91" s="1">
        <f>COUNTIFS(#REF!,LT91,#REF!,1,#REF!,"&gt;="&amp;MC91,#REF!,"&lt;="&amp;MB91,#REF!,"&lt;="&amp;ME91,#REF!,"&gt;="&amp;MF91,#REF!,"="&amp;KW91,#REF!,"="&amp;KY91)</f>
        <v/>
      </c>
      <c r="MS91" s="1">
        <f>COUNTIFS(#REF!,LT91,#REF!,0,#REF!,"&gt;="&amp;MC91,#REF!,"&lt;="&amp;MB91,#REF!,"&lt;="&amp;ME91,#REF!,"&gt;="&amp;MF91,#REF!,"="&amp;KW91,#REF!,"="&amp;KY91)</f>
        <v/>
      </c>
      <c r="MT91" s="1">
        <f>COUNTIFS(#REF!,LT91,#REF!,1,#REF!,"&gt;="&amp;MI91,#REF!,"&lt;="&amp;MH91,#REF!,"&lt;="&amp;ME91,#REF!,"&gt;="&amp;MF91)</f>
        <v/>
      </c>
      <c r="MU91" s="1">
        <f>COUNTIFS(#REF!,LT91,#REF!,0,#REF!,"&gt;="&amp;MI91,#REF!,"&lt;="&amp;MH91,#REF!,"&lt;="&amp;ME91,#REF!,"&gt;="&amp;MF91)</f>
        <v/>
      </c>
      <c r="MV91" s="1">
        <f>COUNTIFS(#REF!,LT91,#REF!,1,#REF!,"&gt;="&amp;MI91,#REF!,"&lt;="&amp;MH91,#REF!,"="&amp;KZ91,#REF!,"="&amp;LA91,#REF!,"&lt;="&amp;ME91,#REF!,"&gt;="&amp;MF91)</f>
        <v/>
      </c>
      <c r="MW91" s="1">
        <f>COUNTIFS(#REF!,LT91,#REF!,0,#REF!,"&gt;="&amp;MI91,#REF!,"&lt;="&amp;MH91,#REF!,"="&amp;KZ91,#REF!,"="&amp;LA91,#REF!,"&lt;="&amp;ME91,#REF!,"&gt;="&amp;MF91)</f>
        <v/>
      </c>
      <c r="MX91" s="1">
        <f>COUNTIFS(#REF!,LT91,#REF!,1,#REF!,"&gt;="&amp;MC91,#REF!,"&lt;="&amp;MB91,#REF!,"&lt;="&amp;ME91,#REF!,"&gt;="&amp;MF91)</f>
        <v/>
      </c>
      <c r="MY91" s="1">
        <f>COUNTIFS(#REF!,LT91,#REF!,0,#REF!,"&gt;="&amp;MC91,#REF!,"&lt;="&amp;MB91,#REF!,"&lt;="&amp;ME91,#REF!,"&gt;="&amp;MF91)</f>
        <v/>
      </c>
      <c r="MZ91" s="1">
        <f>COUNTIFS(#REF!,LT91,#REF!,1,#REF!,"&lt;="&amp;ME91,#REF!,"&gt;="&amp;MF91,#REF!,"="&amp;KV91,#REF!,"="&amp;KX91)</f>
        <v/>
      </c>
      <c r="NA91" s="1">
        <f>COUNTIFS(#REF!,LT91,#REF!,0,#REF!,"&lt;="&amp;ME91,#REF!,"&gt;="&amp;MF91,#REF!,"="&amp;KV91,#REF!,"="&amp;KX91)</f>
        <v/>
      </c>
      <c r="NB91" s="1">
        <f>COUNTIFS(#REF!,LT91,#REF!,1,#REF!,"&lt;="&amp;ME91,#REF!,"&gt;="&amp;MF91,#REF!,"="&amp;KW91,#REF!,"="&amp;KY91)</f>
        <v/>
      </c>
      <c r="NC91" s="1">
        <f>COUNTIFS(#REF!,LT91,#REF!,0,#REF!,"&lt;="&amp;ME91,#REF!,"&gt;="&amp;MF91,#REF!,"="&amp;KW91,#REF!,"="&amp;KY91)</f>
        <v/>
      </c>
      <c r="ND91" s="1">
        <f>COUNTIFS(#REF!,LT91,#REF!,1,#REF!,"&gt;="&amp;MC91,#REF!,"&lt;="&amp;MB91,#REF!,"&lt;="&amp;ME91,#REF!,"&gt;="&amp;MF91,#REF!,"="&amp;KV91,#REF!,"="&amp;KX91)</f>
        <v/>
      </c>
      <c r="NE91" s="1">
        <f>COUNTIFS(#REF!,LT91,#REF!,0,#REF!,"&gt;="&amp;MC91,#REF!,"&lt;="&amp;MB91,#REF!,"&lt;="&amp;ME91,#REF!,"&gt;="&amp;MF91,#REF!,"="&amp;KV91,#REF!,"="&amp;KX91)</f>
        <v/>
      </c>
      <c r="NF91" s="1">
        <f>COUNTIFS(#REF!,LT91,#REF!,1,#REF!,"&gt;="&amp;MC91,#REF!,"&lt;="&amp;MB91,#REF!,"&lt;="&amp;ME91,#REF!,"&gt;="&amp;MF91,#REF!,"="&amp;KW91,#REF!,"="&amp;KY91)</f>
        <v/>
      </c>
      <c r="NG91" s="1">
        <f>COUNTIFS(#REF!,LT91,#REF!,0,#REF!,"&gt;="&amp;MC91,#REF!,"&lt;="&amp;MB91,#REF!,"&lt;="&amp;ME91,#REF!,"&gt;="&amp;MF91,#REF!,"="&amp;KW91,#REF!,"="&amp;KY91)</f>
        <v/>
      </c>
      <c r="NH91" s="1">
        <f>COUNTIFS(#REF!,LT91,#REF!,1,#REF!,"&gt;="&amp;MC91,#REF!,"&lt;="&amp;MB91,#REF!,"&lt;="&amp;ME91,#REF!,"&gt;="&amp;MF91,#REF!,"="&amp;KZ91,#REF!,"="&amp;LA91)</f>
        <v/>
      </c>
      <c r="NI91" s="1">
        <f>COUNTIFS(#REF!,LT91,#REF!,0,#REF!,"&gt;="&amp;MC91,#REF!,"&lt;="&amp;MB91,#REF!,"&lt;="&amp;ME91,#REF!,"&gt;="&amp;MF91,#REF!,"="&amp;KZ91,#REF!,"="&amp;LA91)</f>
        <v/>
      </c>
      <c r="NJ91" s="1">
        <f>COUNTIFS(#REF!,LT91,#REF!,1,#REF!,"&gt;="&amp;MI91,#REF!,"&lt;="&amp;MH91,#REF!,"&lt;="&amp;ME91,#REF!,"&gt;="&amp;MF91)</f>
        <v/>
      </c>
      <c r="NK91" s="1">
        <f>COUNTIFS(#REF!,LT91,#REF!,0,#REF!,"&gt;="&amp;MI91,#REF!,"&lt;="&amp;MH91,#REF!,"&lt;="&amp;ME91,#REF!,"&gt;="&amp;MF91)</f>
        <v/>
      </c>
      <c r="NL91" s="1">
        <f>COUNTIFS(#REF!,LT91,#REF!,1,#REF!,"&gt;="&amp;MI91,#REF!,"&lt;="&amp;MH91,#REF!,"="&amp;KZ91,#REF!,"="&amp;LA91,#REF!,"&lt;="&amp;ME91,#REF!,"&gt;="&amp;MF91)</f>
        <v/>
      </c>
      <c r="NM91" s="1">
        <f>COUNTIFS(#REF!,LT91,#REF!,0,#REF!,"&gt;="&amp;MI91,#REF!,"&lt;="&amp;MH91,#REF!,"="&amp;KZ91,#REF!,"="&amp;LA91,#REF!,"&lt;="&amp;ME91,#REF!,"&gt;="&amp;MF91)</f>
        <v/>
      </c>
      <c r="NN91" s="1">
        <f>COUNTIFS(#REF!,LT91,#REF!,1,#REF!,"&gt;="&amp;MC91,#REF!,"&lt;="&amp;MB91,#REF!,"&lt;="&amp;ME91,#REF!,"&gt;="&amp;MF91)</f>
        <v/>
      </c>
      <c r="NO91" s="1">
        <f>COUNTIFS(#REF!,LT91,#REF!,0,#REF!,"&gt;="&amp;MC91,#REF!,"&lt;="&amp;MB91,#REF!,"&lt;="&amp;ME91,#REF!,"&gt;="&amp;MF91)</f>
        <v/>
      </c>
      <c r="NP91" s="1">
        <f>COUNTIFS(#REF!,LT91,#REF!,1,#REF!,"&lt;="&amp;ME91,#REF!,"&gt;="&amp;MF91,#REF!,"="&amp;KV91,#REF!,"="&amp;KX91)</f>
        <v/>
      </c>
      <c r="NQ91" s="1">
        <f>COUNTIFS(#REF!,LT91,#REF!,0,#REF!,"&lt;="&amp;ME91,#REF!,"&gt;="&amp;MF91,#REF!,"="&amp;KV91,#REF!,"="&amp;KX91)</f>
        <v/>
      </c>
      <c r="NR91" s="1">
        <f>COUNTIFS(#REF!,LT91,#REF!,1,#REF!,"&lt;="&amp;ME91,#REF!,"&gt;="&amp;MF91,#REF!,"="&amp;KW91,#REF!,"="&amp;KY91)</f>
        <v/>
      </c>
      <c r="NS91" s="1">
        <f>COUNTIFS(#REF!,LT91,#REF!,0,#REF!,"&lt;="&amp;ME91,#REF!,"&gt;="&amp;MF91,#REF!,"="&amp;KW91,#REF!,"="&amp;KY91)</f>
        <v/>
      </c>
      <c r="NT91" s="1">
        <f>MP91+MR91+MT91+MV91+MX91+MZ91+NB91</f>
        <v/>
      </c>
      <c r="NU91" s="1">
        <f>MQ91+MS91+MU91+MW91+MY91+NA91+NC91</f>
        <v/>
      </c>
      <c r="NV91" s="1">
        <f>NT91+NU91</f>
        <v/>
      </c>
      <c r="NW91" s="33">
        <f>NT91/(NT91+NU91)</f>
        <v/>
      </c>
      <c r="NX91" s="3">
        <f>1/NW91</f>
        <v/>
      </c>
      <c r="NY91" s="1">
        <f>LH91</f>
        <v/>
      </c>
      <c r="NZ91" s="79">
        <f>(NW91*((NY91-1)*0.98))-((1-NW91)*1)</f>
        <v/>
      </c>
      <c r="OA91" s="34">
        <f>IF(LR91&lt;0.9,0,IF(AND(LR91&gt;1.1),0,1))</f>
        <v/>
      </c>
      <c r="OB91" s="34">
        <f>IF(LS91&lt;0.9,0,IF(AND(LS91&gt;1.1),0,1))</f>
        <v/>
      </c>
      <c r="OC91" s="32">
        <f>IF(NV91&gt;99,1,0)</f>
        <v/>
      </c>
      <c r="OD91" s="32">
        <f>IF(NZ91&gt;0.0799,1,0)</f>
        <v/>
      </c>
      <c r="OE91" s="32">
        <f>IF(NZ91&gt;OM91,1,0)</f>
        <v/>
      </c>
      <c r="OF91" s="32">
        <f>OC91+OD91+OE91+OA91+OB91</f>
        <v/>
      </c>
      <c r="OG91" s="1">
        <f>ND91+NF91+NH91+NJ91+NL91+NN91+NP91+NR91</f>
        <v/>
      </c>
      <c r="OH91" s="1">
        <f>NE91+NG91+NI91+NK91+NM91+NO91+NQ91+NS91</f>
        <v/>
      </c>
      <c r="OI91" s="1">
        <f>OG91+OH91</f>
        <v/>
      </c>
      <c r="OJ91" s="33">
        <f>OG91/(OG91+OH91)</f>
        <v/>
      </c>
      <c r="OK91" s="3">
        <f>1/OJ91</f>
        <v/>
      </c>
      <c r="OL91" s="1">
        <f>LI91</f>
        <v/>
      </c>
      <c r="OM91" s="79">
        <f>(OJ91*((OL91-1)*0.98))-((1-OJ91)*1)</f>
        <v/>
      </c>
      <c r="ON91" s="34">
        <f>IF(LR91&lt;0.9,0,IF(AND(LR91&gt;1.1),0,1))</f>
        <v/>
      </c>
      <c r="OO91" s="34">
        <f>IF(LS91&lt;0.9,0,IF(AND(LS91&gt;1.1),0,1))</f>
        <v/>
      </c>
      <c r="OP91" s="32">
        <f>IF(OI91&gt;99,1,0)</f>
        <v/>
      </c>
      <c r="OQ91" s="32">
        <f>IF(OM91&gt;0.0799,1,0)</f>
        <v/>
      </c>
      <c r="OR91" s="32">
        <f>IF(OM91&gt;OZ91,1,0)</f>
        <v/>
      </c>
      <c r="OS91" s="32">
        <f>OP91+OQ91+OR91+ON91+OO91</f>
        <v/>
      </c>
      <c r="OT91">
        <f>IF(OF91=5,"BackHome0-0",IF(AND(OS91=5),"BackAway0-0",""))</f>
        <v/>
      </c>
      <c r="OU91">
        <f>IF(OF91=5,KN91,IF(AND(OS91=5),KO91,""))</f>
        <v/>
      </c>
      <c r="OV91">
        <f>IF(OF91=5,"Match Odds",IF(AND(OS91=5),"Match Odds",""))</f>
        <v/>
      </c>
      <c r="OW91">
        <f>IF(OF91=5,KP91,IF(AND(OS91=5),KP91,""))</f>
        <v/>
      </c>
      <c r="OX91">
        <f>IF(OF91=5,"MATCH_ODDS",IF(AND(OS91=5),"MATCH_ODDS",""))</f>
        <v/>
      </c>
      <c r="OY91">
        <f>IF(OF91=5,"BACK",IF(AND(OS91=5),"BACK",""))</f>
        <v/>
      </c>
    </row>
    <row r="92" ht="16.5" customHeight="1" thickBot="1" thickTop="1">
      <c r="A92" s="2" t="n"/>
      <c r="KN92" s="1">
        <f>IF(INDEX(#REF!,MATCH('HT 0-0'!D92,#REF!,0))=INDEX(#REF!,MATCH('HT 0-0'!D92,#REF!,0)),INDEX(#REF!,MATCH('HT 0-0'!D92,#REF!,0)),"ERROR")</f>
        <v/>
      </c>
      <c r="KO92" s="1">
        <f>IF(INDEX(#REF!,MATCH('HT 0-0'!E92,#REF!,0))=INDEX(#REF!,MATCH('HT 0-0'!E92,#REF!,0)),INDEX(#REF!,MATCH('HT 0-0'!E92,#REF!,0)),"ERROR")</f>
        <v/>
      </c>
      <c r="KP92" s="1">
        <f>KN92&amp;" v "&amp;KO92</f>
        <v/>
      </c>
      <c r="KQ92">
        <f>B92&amp;"_"&amp;C92</f>
        <v/>
      </c>
      <c r="KR92" s="1">
        <f>IF((HW92/KK92)&lt;0.335,"G",IF((HW92/KK92)&gt;0.67,"R","A"))</f>
        <v/>
      </c>
      <c r="KS92" s="1">
        <f>IF((HX92/KK92)&lt;0.335,"G",IF((HX92/KK92)&gt;0.67,"R","A"))</f>
        <v/>
      </c>
      <c r="KT92" s="1">
        <f>IF((IH92/KK92)&lt;0.335,"G",IF((IH92/KK92)&gt;0.67,"R","A"))</f>
        <v/>
      </c>
      <c r="KU92" s="1">
        <f>IF((II92/KK92)&lt;0.335,"G",IF((II92/KK92)&gt;0.67,"R","A"))</f>
        <v/>
      </c>
      <c r="KV92" s="1">
        <f>IF((HZ92/KK92)&lt;0.335,"G",IF((HZ92/KK92)&gt;0.67,"R","A"))</f>
        <v/>
      </c>
      <c r="KW92" s="1">
        <f>IF((HY92/KK92)&lt;0.335,"G",IF((HY92/KK92)&gt;0.67,"R","A"))</f>
        <v/>
      </c>
      <c r="KX92" s="1">
        <f>IF((IK92/KK92)&lt;0.335,"G",IF((IK92/KK92)&gt;0.67,"R","A"))</f>
        <v/>
      </c>
      <c r="KY92" s="1">
        <f>IF((IJ92/KK92)&lt;0.335,"G",IF((IJ92/KK92)&gt;0.67,"R","A"))</f>
        <v/>
      </c>
      <c r="KZ92" s="1">
        <f>IF((HQ92/KK92)&lt;0.335,"G",IF((HQ92/KK92)&gt;0.67,"R","A"))</f>
        <v/>
      </c>
      <c r="LA92" s="1">
        <f>IF((IB92/KK92)&lt;0.335,"G",IF((IB92/KK92)&gt;0.67,"R","A"))</f>
        <v/>
      </c>
      <c r="LB92">
        <f>IF(LQ92="0-0",INDEX(Scrape!#REF!,MATCH('HT 0-0'!KP92,Scrape!$B:$B,0)),"")</f>
        <v/>
      </c>
      <c r="LC92">
        <f>IF(LQ92="0-0",INDEX(Scrape!$A:$A,MATCH('HT 0-0'!KP92,Scrape!$B:$B,0)),"")</f>
        <v/>
      </c>
      <c r="LD92">
        <f>IF(LQ92="0-0",INDEX(Scrape!$B:$B,MATCH('HT 0-0'!KP92,Scrape!$B:$B,0)),"")</f>
        <v/>
      </c>
      <c r="LE92">
        <f>IF(LQ92="0-0",INDEX(Scrape!$C:$C,MATCH('HT 0-0'!KP92,Scrape!$B:$B,0)),"")</f>
        <v/>
      </c>
      <c r="LF92">
        <f>IF(LQ92="0-0",INDEX(Scrape!$D:$D,MATCH('HT 0-0'!KP92,Scrape!$B:$B,0)),"")</f>
        <v/>
      </c>
      <c r="LG92">
        <f>IF(LQ92="0-0",INDEX(Scrape!$E:$E,MATCH('HT 0-0'!KP92,Scrape!$B:$B,0)),"")</f>
        <v/>
      </c>
      <c r="LH92">
        <f>IF(LQ92="0-0",INDEX(Scrape!$F:$F,MATCH('HT 0-0'!KP92,Scrape!$B:$B,0)),"")</f>
        <v/>
      </c>
      <c r="LI92">
        <f>IF(LQ92="0-0",INDEX(Scrape!$G:$G,MATCH('HT 0-0'!KP92,Scrape!$B:$B,0)),"")</f>
        <v/>
      </c>
      <c r="LJ92">
        <f>IF(LQ92="0-0",INDEX(Scrape!$H:$H,MATCH('HT 0-0'!KP92,Scrape!$B:$B,0)),"")</f>
        <v/>
      </c>
      <c r="LK92">
        <f>IF(LQ92="0-0",INDEX(Scrape!$I:$I,MATCH('HT 0-0'!KP92,Scrape!$B:$B,0)),"")</f>
        <v/>
      </c>
      <c r="LL92">
        <f>IF(LQ92="0-0",INDEX(Scrape!$J:$J,MATCH('HT 0-0'!KP92,Scrape!$B:$B,0)),"")</f>
        <v/>
      </c>
      <c r="LM92">
        <f>IF(LQ92="0-0",INDEX(Scrape!$K:$K,MATCH('HT 0-0'!KP92,Scrape!$B:$B,0)),"")</f>
        <v/>
      </c>
      <c r="LN92">
        <f>IF(LQ92="0-0",INDEX(Scrape!$L:$L,MATCH('HT 0-0'!KP92,Scrape!$B:$B,0)),"")</f>
        <v/>
      </c>
      <c r="LO92">
        <f>IF(LQ92="0-0",INDEX(Scrape!$M:$M,MATCH('HT 0-0'!KP92,Scrape!$B:$B,0)),"")</f>
        <v/>
      </c>
      <c r="LP92">
        <f>IF(LQ92="0-0",INDEX(Scrape!$N:$N,MATCH('HT 0-0'!KP92,Scrape!$B:$B,0)),"")</f>
        <v/>
      </c>
      <c r="LQ92">
        <f>INDEX(Scrape!$O:$O,MATCH('HT 0-0'!KP92,Scrape!$B:$B,0))</f>
        <v/>
      </c>
      <c r="LR92">
        <f>(1/LJ92)+(1/LI92)+(1/LH92)</f>
        <v/>
      </c>
      <c r="LS92">
        <f>(1/LG92)+(1/LF92)+(1/LE92)</f>
        <v/>
      </c>
      <c r="LT92" s="8">
        <f>IF(INDEX(#REF!,MATCH(KQ92,#REF!,0))=INDEX(#REF!,MATCH(KQ92,#REF!,0)),INDEX(#REF!,MATCH(KQ92,#REF!,0)),"ERROR")</f>
        <v/>
      </c>
      <c r="LU92" s="4">
        <f>IF(KR92="G",2,IF(KR92="R",0.5,IF(KR92="A",1)))</f>
        <v/>
      </c>
      <c r="LV92" s="4">
        <f>IF(KS92="G",0.5,IF(KS92="R",2,IF(KS92="A",1)))</f>
        <v/>
      </c>
      <c r="LW92" s="4">
        <f>IF(KT92="G",2,IF(KT92="R",0.5,IF(KT92="A",1)))</f>
        <v/>
      </c>
      <c r="LX92" s="4">
        <f>IF(KU92="G",0.5,IF(KU92="R",2,IF(KU92="A",1)))</f>
        <v/>
      </c>
      <c r="LY92" s="7">
        <f>(LK92*(LU92+LX92)+(LL92*(LU92+LX92)))</f>
        <v/>
      </c>
      <c r="LZ92" s="7">
        <f>(LN92*(LV92+LW92)+(LO92*(LV92+LW92)))</f>
        <v/>
      </c>
      <c r="MA92" s="11">
        <f>LY92-LZ92</f>
        <v/>
      </c>
      <c r="MB92" s="5">
        <f>MA92+2</f>
        <v/>
      </c>
      <c r="MC92" s="6">
        <f>MA92-2</f>
        <v/>
      </c>
      <c r="MD92" s="4">
        <f>LE92</f>
        <v/>
      </c>
      <c r="ME92" s="9">
        <f>IF(MD92=0,1000,MD92+0.75)</f>
        <v/>
      </c>
      <c r="MF92" s="10">
        <f>IF(MD92=0,0,MD92-0.75)</f>
        <v/>
      </c>
      <c r="MG92" s="4">
        <f>((LM92*(LU92+LX92))-((LP92*(LV92+LW92))))</f>
        <v/>
      </c>
      <c r="MH92" s="9">
        <f>MG92*1.2</f>
        <v/>
      </c>
      <c r="MI92" s="10">
        <f>MG92*0.8</f>
        <v/>
      </c>
      <c r="MJ92">
        <f>IFERROR(OT92,"")</f>
        <v/>
      </c>
      <c r="MK92">
        <f>IFERROR(OU92,"")</f>
        <v/>
      </c>
      <c r="ML92">
        <f>IFERROR(OV92,"")</f>
        <v/>
      </c>
      <c r="MM92">
        <f>IFERROR(OW92,"")</f>
        <v/>
      </c>
      <c r="MN92">
        <f>IFERROR(OX92,"")</f>
        <v/>
      </c>
      <c r="MO92">
        <f>IFERROR(OY92,"")</f>
        <v/>
      </c>
      <c r="MP92" s="1">
        <f>COUNTIFS(#REF!,LT92,#REF!,1,#REF!,"&gt;="&amp;MC92,#REF!,"&lt;="&amp;MB92,#REF!,"&lt;="&amp;ME92,#REF!,"&gt;="&amp;MF92,#REF!,"="&amp;KV92,#REF!,"="&amp;KX92)</f>
        <v/>
      </c>
      <c r="MQ92" s="1">
        <f>COUNTIFS(#REF!,LT92,#REF!,0,#REF!,"&gt;="&amp;MC92,#REF!,"&lt;="&amp;MB92,#REF!,"&lt;="&amp;ME92,#REF!,"&gt;="&amp;MF92,#REF!,"="&amp;KV92,#REF!,"="&amp;KX92)</f>
        <v/>
      </c>
      <c r="MR92" s="1">
        <f>COUNTIFS(#REF!,LT92,#REF!,1,#REF!,"&gt;="&amp;MC92,#REF!,"&lt;="&amp;MB92,#REF!,"&lt;="&amp;ME92,#REF!,"&gt;="&amp;MF92,#REF!,"="&amp;KW92,#REF!,"="&amp;KY92)</f>
        <v/>
      </c>
      <c r="MS92" s="1">
        <f>COUNTIFS(#REF!,LT92,#REF!,0,#REF!,"&gt;="&amp;MC92,#REF!,"&lt;="&amp;MB92,#REF!,"&lt;="&amp;ME92,#REF!,"&gt;="&amp;MF92,#REF!,"="&amp;KW92,#REF!,"="&amp;KY92)</f>
        <v/>
      </c>
      <c r="MT92" s="1">
        <f>COUNTIFS(#REF!,LT92,#REF!,1,#REF!,"&gt;="&amp;MI92,#REF!,"&lt;="&amp;MH92,#REF!,"&lt;="&amp;ME92,#REF!,"&gt;="&amp;MF92)</f>
        <v/>
      </c>
      <c r="MU92" s="1">
        <f>COUNTIFS(#REF!,LT92,#REF!,0,#REF!,"&gt;="&amp;MI92,#REF!,"&lt;="&amp;MH92,#REF!,"&lt;="&amp;ME92,#REF!,"&gt;="&amp;MF92)</f>
        <v/>
      </c>
      <c r="MV92" s="1">
        <f>COUNTIFS(#REF!,LT92,#REF!,1,#REF!,"&gt;="&amp;MI92,#REF!,"&lt;="&amp;MH92,#REF!,"="&amp;KZ92,#REF!,"="&amp;LA92,#REF!,"&lt;="&amp;ME92,#REF!,"&gt;="&amp;MF92)</f>
        <v/>
      </c>
      <c r="MW92" s="1">
        <f>COUNTIFS(#REF!,LT92,#REF!,0,#REF!,"&gt;="&amp;MI92,#REF!,"&lt;="&amp;MH92,#REF!,"="&amp;KZ92,#REF!,"="&amp;LA92,#REF!,"&lt;="&amp;ME92,#REF!,"&gt;="&amp;MF92)</f>
        <v/>
      </c>
      <c r="MX92" s="1">
        <f>COUNTIFS(#REF!,LT92,#REF!,1,#REF!,"&gt;="&amp;MC92,#REF!,"&lt;="&amp;MB92,#REF!,"&lt;="&amp;ME92,#REF!,"&gt;="&amp;MF92)</f>
        <v/>
      </c>
      <c r="MY92" s="1">
        <f>COUNTIFS(#REF!,LT92,#REF!,0,#REF!,"&gt;="&amp;MC92,#REF!,"&lt;="&amp;MB92,#REF!,"&lt;="&amp;ME92,#REF!,"&gt;="&amp;MF92)</f>
        <v/>
      </c>
      <c r="MZ92" s="1">
        <f>COUNTIFS(#REF!,LT92,#REF!,1,#REF!,"&lt;="&amp;ME92,#REF!,"&gt;="&amp;MF92,#REF!,"="&amp;KV92,#REF!,"="&amp;KX92)</f>
        <v/>
      </c>
      <c r="NA92" s="1">
        <f>COUNTIFS(#REF!,LT92,#REF!,0,#REF!,"&lt;="&amp;ME92,#REF!,"&gt;="&amp;MF92,#REF!,"="&amp;KV92,#REF!,"="&amp;KX92)</f>
        <v/>
      </c>
      <c r="NB92" s="1">
        <f>COUNTIFS(#REF!,LT92,#REF!,1,#REF!,"&lt;="&amp;ME92,#REF!,"&gt;="&amp;MF92,#REF!,"="&amp;KW92,#REF!,"="&amp;KY92)</f>
        <v/>
      </c>
      <c r="NC92" s="1">
        <f>COUNTIFS(#REF!,LT92,#REF!,0,#REF!,"&lt;="&amp;ME92,#REF!,"&gt;="&amp;MF92,#REF!,"="&amp;KW92,#REF!,"="&amp;KY92)</f>
        <v/>
      </c>
      <c r="ND92" s="1">
        <f>COUNTIFS(#REF!,LT92,#REF!,1,#REF!,"&gt;="&amp;MC92,#REF!,"&lt;="&amp;MB92,#REF!,"&lt;="&amp;ME92,#REF!,"&gt;="&amp;MF92,#REF!,"="&amp;KV92,#REF!,"="&amp;KX92)</f>
        <v/>
      </c>
      <c r="NE92" s="1">
        <f>COUNTIFS(#REF!,LT92,#REF!,0,#REF!,"&gt;="&amp;MC92,#REF!,"&lt;="&amp;MB92,#REF!,"&lt;="&amp;ME92,#REF!,"&gt;="&amp;MF92,#REF!,"="&amp;KV92,#REF!,"="&amp;KX92)</f>
        <v/>
      </c>
      <c r="NF92" s="1">
        <f>COUNTIFS(#REF!,LT92,#REF!,1,#REF!,"&gt;="&amp;MC92,#REF!,"&lt;="&amp;MB92,#REF!,"&lt;="&amp;ME92,#REF!,"&gt;="&amp;MF92,#REF!,"="&amp;KW92,#REF!,"="&amp;KY92)</f>
        <v/>
      </c>
      <c r="NG92" s="1">
        <f>COUNTIFS(#REF!,LT92,#REF!,0,#REF!,"&gt;="&amp;MC92,#REF!,"&lt;="&amp;MB92,#REF!,"&lt;="&amp;ME92,#REF!,"&gt;="&amp;MF92,#REF!,"="&amp;KW92,#REF!,"="&amp;KY92)</f>
        <v/>
      </c>
      <c r="NH92" s="1">
        <f>COUNTIFS(#REF!,LT92,#REF!,1,#REF!,"&gt;="&amp;MC92,#REF!,"&lt;="&amp;MB92,#REF!,"&lt;="&amp;ME92,#REF!,"&gt;="&amp;MF92,#REF!,"="&amp;KZ92,#REF!,"="&amp;LA92)</f>
        <v/>
      </c>
      <c r="NI92" s="1">
        <f>COUNTIFS(#REF!,LT92,#REF!,0,#REF!,"&gt;="&amp;MC92,#REF!,"&lt;="&amp;MB92,#REF!,"&lt;="&amp;ME92,#REF!,"&gt;="&amp;MF92,#REF!,"="&amp;KZ92,#REF!,"="&amp;LA92)</f>
        <v/>
      </c>
      <c r="NJ92" s="1">
        <f>COUNTIFS(#REF!,LT92,#REF!,1,#REF!,"&gt;="&amp;MI92,#REF!,"&lt;="&amp;MH92,#REF!,"&lt;="&amp;ME92,#REF!,"&gt;="&amp;MF92)</f>
        <v/>
      </c>
      <c r="NK92" s="1">
        <f>COUNTIFS(#REF!,LT92,#REF!,0,#REF!,"&gt;="&amp;MI92,#REF!,"&lt;="&amp;MH92,#REF!,"&lt;="&amp;ME92,#REF!,"&gt;="&amp;MF92)</f>
        <v/>
      </c>
      <c r="NL92" s="1">
        <f>COUNTIFS(#REF!,LT92,#REF!,1,#REF!,"&gt;="&amp;MI92,#REF!,"&lt;="&amp;MH92,#REF!,"="&amp;KZ92,#REF!,"="&amp;LA92,#REF!,"&lt;="&amp;ME92,#REF!,"&gt;="&amp;MF92)</f>
        <v/>
      </c>
      <c r="NM92" s="1">
        <f>COUNTIFS(#REF!,LT92,#REF!,0,#REF!,"&gt;="&amp;MI92,#REF!,"&lt;="&amp;MH92,#REF!,"="&amp;KZ92,#REF!,"="&amp;LA92,#REF!,"&lt;="&amp;ME92,#REF!,"&gt;="&amp;MF92)</f>
        <v/>
      </c>
      <c r="NN92" s="1">
        <f>COUNTIFS(#REF!,LT92,#REF!,1,#REF!,"&gt;="&amp;MC92,#REF!,"&lt;="&amp;MB92,#REF!,"&lt;="&amp;ME92,#REF!,"&gt;="&amp;MF92)</f>
        <v/>
      </c>
      <c r="NO92" s="1">
        <f>COUNTIFS(#REF!,LT92,#REF!,0,#REF!,"&gt;="&amp;MC92,#REF!,"&lt;="&amp;MB92,#REF!,"&lt;="&amp;ME92,#REF!,"&gt;="&amp;MF92)</f>
        <v/>
      </c>
      <c r="NP92" s="1">
        <f>COUNTIFS(#REF!,LT92,#REF!,1,#REF!,"&lt;="&amp;ME92,#REF!,"&gt;="&amp;MF92,#REF!,"="&amp;KV92,#REF!,"="&amp;KX92)</f>
        <v/>
      </c>
      <c r="NQ92" s="1">
        <f>COUNTIFS(#REF!,LT92,#REF!,0,#REF!,"&lt;="&amp;ME92,#REF!,"&gt;="&amp;MF92,#REF!,"="&amp;KV92,#REF!,"="&amp;KX92)</f>
        <v/>
      </c>
      <c r="NR92" s="1">
        <f>COUNTIFS(#REF!,LT92,#REF!,1,#REF!,"&lt;="&amp;ME92,#REF!,"&gt;="&amp;MF92,#REF!,"="&amp;KW92,#REF!,"="&amp;KY92)</f>
        <v/>
      </c>
      <c r="NS92" s="1">
        <f>COUNTIFS(#REF!,LT92,#REF!,0,#REF!,"&lt;="&amp;ME92,#REF!,"&gt;="&amp;MF92,#REF!,"="&amp;KW92,#REF!,"="&amp;KY92)</f>
        <v/>
      </c>
      <c r="NT92" s="1">
        <f>MP92+MR92+MT92+MV92+MX92+MZ92+NB92</f>
        <v/>
      </c>
      <c r="NU92" s="1">
        <f>MQ92+MS92+MU92+MW92+MY92+NA92+NC92</f>
        <v/>
      </c>
      <c r="NV92" s="1">
        <f>NT92+NU92</f>
        <v/>
      </c>
      <c r="NW92" s="33">
        <f>NT92/(NT92+NU92)</f>
        <v/>
      </c>
      <c r="NX92" s="3">
        <f>1/NW92</f>
        <v/>
      </c>
      <c r="NY92" s="1">
        <f>LH92</f>
        <v/>
      </c>
      <c r="NZ92" s="79">
        <f>(NW92*((NY92-1)*0.98))-((1-NW92)*1)</f>
        <v/>
      </c>
      <c r="OA92" s="34">
        <f>IF(LR92&lt;0.9,0,IF(AND(LR92&gt;1.1),0,1))</f>
        <v/>
      </c>
      <c r="OB92" s="34">
        <f>IF(LS92&lt;0.9,0,IF(AND(LS92&gt;1.1),0,1))</f>
        <v/>
      </c>
      <c r="OC92" s="32">
        <f>IF(NV92&gt;99,1,0)</f>
        <v/>
      </c>
      <c r="OD92" s="32">
        <f>IF(NZ92&gt;0.0799,1,0)</f>
        <v/>
      </c>
      <c r="OE92" s="32">
        <f>IF(NZ92&gt;OM92,1,0)</f>
        <v/>
      </c>
      <c r="OF92" s="32">
        <f>OC92+OD92+OE92+OA92+OB92</f>
        <v/>
      </c>
      <c r="OG92" s="1">
        <f>ND92+NF92+NH92+NJ92+NL92+NN92+NP92+NR92</f>
        <v/>
      </c>
      <c r="OH92" s="1">
        <f>NE92+NG92+NI92+NK92+NM92+NO92+NQ92+NS92</f>
        <v/>
      </c>
      <c r="OI92" s="1">
        <f>OG92+OH92</f>
        <v/>
      </c>
      <c r="OJ92" s="33">
        <f>OG92/(OG92+OH92)</f>
        <v/>
      </c>
      <c r="OK92" s="3">
        <f>1/OJ92</f>
        <v/>
      </c>
      <c r="OL92" s="1">
        <f>LI92</f>
        <v/>
      </c>
      <c r="OM92" s="79">
        <f>(OJ92*((OL92-1)*0.98))-((1-OJ92)*1)</f>
        <v/>
      </c>
      <c r="ON92" s="34">
        <f>IF(LR92&lt;0.9,0,IF(AND(LR92&gt;1.1),0,1))</f>
        <v/>
      </c>
      <c r="OO92" s="34">
        <f>IF(LS92&lt;0.9,0,IF(AND(LS92&gt;1.1),0,1))</f>
        <v/>
      </c>
      <c r="OP92" s="32">
        <f>IF(OI92&gt;99,1,0)</f>
        <v/>
      </c>
      <c r="OQ92" s="32">
        <f>IF(OM92&gt;0.0799,1,0)</f>
        <v/>
      </c>
      <c r="OR92" s="32">
        <f>IF(OM92&gt;OZ92,1,0)</f>
        <v/>
      </c>
      <c r="OS92" s="32">
        <f>OP92+OQ92+OR92+ON92+OO92</f>
        <v/>
      </c>
      <c r="OT92">
        <f>IF(OF92=5,"BackHome0-0",IF(AND(OS92=5),"BackAway0-0",""))</f>
        <v/>
      </c>
      <c r="OU92">
        <f>IF(OF92=5,KN92,IF(AND(OS92=5),KO92,""))</f>
        <v/>
      </c>
      <c r="OV92">
        <f>IF(OF92=5,"Match Odds",IF(AND(OS92=5),"Match Odds",""))</f>
        <v/>
      </c>
      <c r="OW92">
        <f>IF(OF92=5,KP92,IF(AND(OS92=5),KP92,""))</f>
        <v/>
      </c>
      <c r="OX92">
        <f>IF(OF92=5,"MATCH_ODDS",IF(AND(OS92=5),"MATCH_ODDS",""))</f>
        <v/>
      </c>
      <c r="OY92">
        <f>IF(OF92=5,"BACK",IF(AND(OS92=5),"BACK",""))</f>
        <v/>
      </c>
    </row>
    <row r="93" ht="16.5" customHeight="1" thickBot="1" thickTop="1">
      <c r="A93" s="2" t="n"/>
      <c r="KN93" s="1">
        <f>IF(INDEX(#REF!,MATCH('HT 0-0'!D93,#REF!,0))=INDEX(#REF!,MATCH('HT 0-0'!D93,#REF!,0)),INDEX(#REF!,MATCH('HT 0-0'!D93,#REF!,0)),"ERROR")</f>
        <v/>
      </c>
      <c r="KO93" s="1">
        <f>IF(INDEX(#REF!,MATCH('HT 0-0'!E93,#REF!,0))=INDEX(#REF!,MATCH('HT 0-0'!E93,#REF!,0)),INDEX(#REF!,MATCH('HT 0-0'!E93,#REF!,0)),"ERROR")</f>
        <v/>
      </c>
      <c r="KP93" s="1">
        <f>KN93&amp;" v "&amp;KO93</f>
        <v/>
      </c>
      <c r="KQ93">
        <f>B93&amp;"_"&amp;C93</f>
        <v/>
      </c>
      <c r="KR93" s="1">
        <f>IF((HW93/KK93)&lt;0.335,"G",IF((HW93/KK93)&gt;0.67,"R","A"))</f>
        <v/>
      </c>
      <c r="KS93" s="1">
        <f>IF((HX93/KK93)&lt;0.335,"G",IF((HX93/KK93)&gt;0.67,"R","A"))</f>
        <v/>
      </c>
      <c r="KT93" s="1">
        <f>IF((IH93/KK93)&lt;0.335,"G",IF((IH93/KK93)&gt;0.67,"R","A"))</f>
        <v/>
      </c>
      <c r="KU93" s="1">
        <f>IF((II93/KK93)&lt;0.335,"G",IF((II93/KK93)&gt;0.67,"R","A"))</f>
        <v/>
      </c>
      <c r="KV93" s="1">
        <f>IF((HZ93/KK93)&lt;0.335,"G",IF((HZ93/KK93)&gt;0.67,"R","A"))</f>
        <v/>
      </c>
      <c r="KW93" s="1">
        <f>IF((HY93/KK93)&lt;0.335,"G",IF((HY93/KK93)&gt;0.67,"R","A"))</f>
        <v/>
      </c>
      <c r="KX93" s="1">
        <f>IF((IK93/KK93)&lt;0.335,"G",IF((IK93/KK93)&gt;0.67,"R","A"))</f>
        <v/>
      </c>
      <c r="KY93" s="1">
        <f>IF((IJ93/KK93)&lt;0.335,"G",IF((IJ93/KK93)&gt;0.67,"R","A"))</f>
        <v/>
      </c>
      <c r="KZ93" s="1">
        <f>IF((HQ93/KK93)&lt;0.335,"G",IF((HQ93/KK93)&gt;0.67,"R","A"))</f>
        <v/>
      </c>
      <c r="LA93" s="1">
        <f>IF((IB93/KK93)&lt;0.335,"G",IF((IB93/KK93)&gt;0.67,"R","A"))</f>
        <v/>
      </c>
      <c r="LB93">
        <f>IF(LQ93="0-0",INDEX(Scrape!#REF!,MATCH('HT 0-0'!KP93,Scrape!$B:$B,0)),"")</f>
        <v/>
      </c>
      <c r="LC93">
        <f>IF(LQ93="0-0",INDEX(Scrape!$A:$A,MATCH('HT 0-0'!KP93,Scrape!$B:$B,0)),"")</f>
        <v/>
      </c>
      <c r="LD93">
        <f>IF(LQ93="0-0",INDEX(Scrape!$B:$B,MATCH('HT 0-0'!KP93,Scrape!$B:$B,0)),"")</f>
        <v/>
      </c>
      <c r="LE93">
        <f>IF(LQ93="0-0",INDEX(Scrape!$C:$C,MATCH('HT 0-0'!KP93,Scrape!$B:$B,0)),"")</f>
        <v/>
      </c>
      <c r="LF93">
        <f>IF(LQ93="0-0",INDEX(Scrape!$D:$D,MATCH('HT 0-0'!KP93,Scrape!$B:$B,0)),"")</f>
        <v/>
      </c>
      <c r="LG93">
        <f>IF(LQ93="0-0",INDEX(Scrape!$E:$E,MATCH('HT 0-0'!KP93,Scrape!$B:$B,0)),"")</f>
        <v/>
      </c>
      <c r="LH93">
        <f>IF(LQ93="0-0",INDEX(Scrape!$F:$F,MATCH('HT 0-0'!KP93,Scrape!$B:$B,0)),"")</f>
        <v/>
      </c>
      <c r="LI93">
        <f>IF(LQ93="0-0",INDEX(Scrape!$G:$G,MATCH('HT 0-0'!KP93,Scrape!$B:$B,0)),"")</f>
        <v/>
      </c>
      <c r="LJ93">
        <f>IF(LQ93="0-0",INDEX(Scrape!$H:$H,MATCH('HT 0-0'!KP93,Scrape!$B:$B,0)),"")</f>
        <v/>
      </c>
      <c r="LK93">
        <f>IF(LQ93="0-0",INDEX(Scrape!$I:$I,MATCH('HT 0-0'!KP93,Scrape!$B:$B,0)),"")</f>
        <v/>
      </c>
      <c r="LL93">
        <f>IF(LQ93="0-0",INDEX(Scrape!$J:$J,MATCH('HT 0-0'!KP93,Scrape!$B:$B,0)),"")</f>
        <v/>
      </c>
      <c r="LM93">
        <f>IF(LQ93="0-0",INDEX(Scrape!$K:$K,MATCH('HT 0-0'!KP93,Scrape!$B:$B,0)),"")</f>
        <v/>
      </c>
      <c r="LN93">
        <f>IF(LQ93="0-0",INDEX(Scrape!$L:$L,MATCH('HT 0-0'!KP93,Scrape!$B:$B,0)),"")</f>
        <v/>
      </c>
      <c r="LO93">
        <f>IF(LQ93="0-0",INDEX(Scrape!$M:$M,MATCH('HT 0-0'!KP93,Scrape!$B:$B,0)),"")</f>
        <v/>
      </c>
      <c r="LP93">
        <f>IF(LQ93="0-0",INDEX(Scrape!$N:$N,MATCH('HT 0-0'!KP93,Scrape!$B:$B,0)),"")</f>
        <v/>
      </c>
      <c r="LQ93">
        <f>INDEX(Scrape!$O:$O,MATCH('HT 0-0'!KP93,Scrape!$B:$B,0))</f>
        <v/>
      </c>
      <c r="LR93">
        <f>(1/LJ93)+(1/LI93)+(1/LH93)</f>
        <v/>
      </c>
      <c r="LS93">
        <f>(1/LG93)+(1/LF93)+(1/LE93)</f>
        <v/>
      </c>
      <c r="LT93" s="8">
        <f>IF(INDEX(#REF!,MATCH(KQ93,#REF!,0))=INDEX(#REF!,MATCH(KQ93,#REF!,0)),INDEX(#REF!,MATCH(KQ93,#REF!,0)),"ERROR")</f>
        <v/>
      </c>
      <c r="LU93" s="4">
        <f>IF(KR93="G",2,IF(KR93="R",0.5,IF(KR93="A",1)))</f>
        <v/>
      </c>
      <c r="LV93" s="4">
        <f>IF(KS93="G",0.5,IF(KS93="R",2,IF(KS93="A",1)))</f>
        <v/>
      </c>
      <c r="LW93" s="4">
        <f>IF(KT93="G",2,IF(KT93="R",0.5,IF(KT93="A",1)))</f>
        <v/>
      </c>
      <c r="LX93" s="4">
        <f>IF(KU93="G",0.5,IF(KU93="R",2,IF(KU93="A",1)))</f>
        <v/>
      </c>
      <c r="LY93" s="7">
        <f>(LK93*(LU93+LX93)+(LL93*(LU93+LX93)))</f>
        <v/>
      </c>
      <c r="LZ93" s="7">
        <f>(LN93*(LV93+LW93)+(LO93*(LV93+LW93)))</f>
        <v/>
      </c>
      <c r="MA93" s="11">
        <f>LY93-LZ93</f>
        <v/>
      </c>
      <c r="MB93" s="5">
        <f>MA93+2</f>
        <v/>
      </c>
      <c r="MC93" s="6">
        <f>MA93-2</f>
        <v/>
      </c>
      <c r="MD93" s="4">
        <f>LE93</f>
        <v/>
      </c>
      <c r="ME93" s="9">
        <f>IF(MD93=0,1000,MD93+0.75)</f>
        <v/>
      </c>
      <c r="MF93" s="10">
        <f>IF(MD93=0,0,MD93-0.75)</f>
        <v/>
      </c>
      <c r="MG93" s="4">
        <f>((LM93*(LU93+LX93))-((LP93*(LV93+LW93))))</f>
        <v/>
      </c>
      <c r="MH93" s="9">
        <f>MG93*1.2</f>
        <v/>
      </c>
      <c r="MI93" s="10">
        <f>MG93*0.8</f>
        <v/>
      </c>
      <c r="MJ93">
        <f>IFERROR(OT93,"")</f>
        <v/>
      </c>
      <c r="MK93">
        <f>IFERROR(OU93,"")</f>
        <v/>
      </c>
      <c r="ML93">
        <f>IFERROR(OV93,"")</f>
        <v/>
      </c>
      <c r="MM93">
        <f>IFERROR(OW93,"")</f>
        <v/>
      </c>
      <c r="MN93">
        <f>IFERROR(OX93,"")</f>
        <v/>
      </c>
      <c r="MO93">
        <f>IFERROR(OY93,"")</f>
        <v/>
      </c>
      <c r="MP93" s="1">
        <f>COUNTIFS(#REF!,LT93,#REF!,1,#REF!,"&gt;="&amp;MC93,#REF!,"&lt;="&amp;MB93,#REF!,"&lt;="&amp;ME93,#REF!,"&gt;="&amp;MF93,#REF!,"="&amp;KV93,#REF!,"="&amp;KX93)</f>
        <v/>
      </c>
      <c r="MQ93" s="1">
        <f>COUNTIFS(#REF!,LT93,#REF!,0,#REF!,"&gt;="&amp;MC93,#REF!,"&lt;="&amp;MB93,#REF!,"&lt;="&amp;ME93,#REF!,"&gt;="&amp;MF93,#REF!,"="&amp;KV93,#REF!,"="&amp;KX93)</f>
        <v/>
      </c>
      <c r="MR93" s="1">
        <f>COUNTIFS(#REF!,LT93,#REF!,1,#REF!,"&gt;="&amp;MC93,#REF!,"&lt;="&amp;MB93,#REF!,"&lt;="&amp;ME93,#REF!,"&gt;="&amp;MF93,#REF!,"="&amp;KW93,#REF!,"="&amp;KY93)</f>
        <v/>
      </c>
      <c r="MS93" s="1">
        <f>COUNTIFS(#REF!,LT93,#REF!,0,#REF!,"&gt;="&amp;MC93,#REF!,"&lt;="&amp;MB93,#REF!,"&lt;="&amp;ME93,#REF!,"&gt;="&amp;MF93,#REF!,"="&amp;KW93,#REF!,"="&amp;KY93)</f>
        <v/>
      </c>
      <c r="MT93" s="1">
        <f>COUNTIFS(#REF!,LT93,#REF!,1,#REF!,"&gt;="&amp;MI93,#REF!,"&lt;="&amp;MH93,#REF!,"&lt;="&amp;ME93,#REF!,"&gt;="&amp;MF93)</f>
        <v/>
      </c>
      <c r="MU93" s="1">
        <f>COUNTIFS(#REF!,LT93,#REF!,0,#REF!,"&gt;="&amp;MI93,#REF!,"&lt;="&amp;MH93,#REF!,"&lt;="&amp;ME93,#REF!,"&gt;="&amp;MF93)</f>
        <v/>
      </c>
      <c r="MV93" s="1">
        <f>COUNTIFS(#REF!,LT93,#REF!,1,#REF!,"&gt;="&amp;MI93,#REF!,"&lt;="&amp;MH93,#REF!,"="&amp;KZ93,#REF!,"="&amp;LA93,#REF!,"&lt;="&amp;ME93,#REF!,"&gt;="&amp;MF93)</f>
        <v/>
      </c>
      <c r="MW93" s="1">
        <f>COUNTIFS(#REF!,LT93,#REF!,0,#REF!,"&gt;="&amp;MI93,#REF!,"&lt;="&amp;MH93,#REF!,"="&amp;KZ93,#REF!,"="&amp;LA93,#REF!,"&lt;="&amp;ME93,#REF!,"&gt;="&amp;MF93)</f>
        <v/>
      </c>
      <c r="MX93" s="1">
        <f>COUNTIFS(#REF!,LT93,#REF!,1,#REF!,"&gt;="&amp;MC93,#REF!,"&lt;="&amp;MB93,#REF!,"&lt;="&amp;ME93,#REF!,"&gt;="&amp;MF93)</f>
        <v/>
      </c>
      <c r="MY93" s="1">
        <f>COUNTIFS(#REF!,LT93,#REF!,0,#REF!,"&gt;="&amp;MC93,#REF!,"&lt;="&amp;MB93,#REF!,"&lt;="&amp;ME93,#REF!,"&gt;="&amp;MF93)</f>
        <v/>
      </c>
      <c r="MZ93" s="1">
        <f>COUNTIFS(#REF!,LT93,#REF!,1,#REF!,"&lt;="&amp;ME93,#REF!,"&gt;="&amp;MF93,#REF!,"="&amp;KV93,#REF!,"="&amp;KX93)</f>
        <v/>
      </c>
      <c r="NA93" s="1">
        <f>COUNTIFS(#REF!,LT93,#REF!,0,#REF!,"&lt;="&amp;ME93,#REF!,"&gt;="&amp;MF93,#REF!,"="&amp;KV93,#REF!,"="&amp;KX93)</f>
        <v/>
      </c>
      <c r="NB93" s="1">
        <f>COUNTIFS(#REF!,LT93,#REF!,1,#REF!,"&lt;="&amp;ME93,#REF!,"&gt;="&amp;MF93,#REF!,"="&amp;KW93,#REF!,"="&amp;KY93)</f>
        <v/>
      </c>
      <c r="NC93" s="1">
        <f>COUNTIFS(#REF!,LT93,#REF!,0,#REF!,"&lt;="&amp;ME93,#REF!,"&gt;="&amp;MF93,#REF!,"="&amp;KW93,#REF!,"="&amp;KY93)</f>
        <v/>
      </c>
      <c r="ND93" s="1">
        <f>COUNTIFS(#REF!,LT93,#REF!,1,#REF!,"&gt;="&amp;MC93,#REF!,"&lt;="&amp;MB93,#REF!,"&lt;="&amp;ME93,#REF!,"&gt;="&amp;MF93,#REF!,"="&amp;KV93,#REF!,"="&amp;KX93)</f>
        <v/>
      </c>
      <c r="NE93" s="1">
        <f>COUNTIFS(#REF!,LT93,#REF!,0,#REF!,"&gt;="&amp;MC93,#REF!,"&lt;="&amp;MB93,#REF!,"&lt;="&amp;ME93,#REF!,"&gt;="&amp;MF93,#REF!,"="&amp;KV93,#REF!,"="&amp;KX93)</f>
        <v/>
      </c>
      <c r="NF93" s="1">
        <f>COUNTIFS(#REF!,LT93,#REF!,1,#REF!,"&gt;="&amp;MC93,#REF!,"&lt;="&amp;MB93,#REF!,"&lt;="&amp;ME93,#REF!,"&gt;="&amp;MF93,#REF!,"="&amp;KW93,#REF!,"="&amp;KY93)</f>
        <v/>
      </c>
      <c r="NG93" s="1">
        <f>COUNTIFS(#REF!,LT93,#REF!,0,#REF!,"&gt;="&amp;MC93,#REF!,"&lt;="&amp;MB93,#REF!,"&lt;="&amp;ME93,#REF!,"&gt;="&amp;MF93,#REF!,"="&amp;KW93,#REF!,"="&amp;KY93)</f>
        <v/>
      </c>
      <c r="NH93" s="1">
        <f>COUNTIFS(#REF!,LT93,#REF!,1,#REF!,"&gt;="&amp;MC93,#REF!,"&lt;="&amp;MB93,#REF!,"&lt;="&amp;ME93,#REF!,"&gt;="&amp;MF93,#REF!,"="&amp;KZ93,#REF!,"="&amp;LA93)</f>
        <v/>
      </c>
      <c r="NI93" s="1">
        <f>COUNTIFS(#REF!,LT93,#REF!,0,#REF!,"&gt;="&amp;MC93,#REF!,"&lt;="&amp;MB93,#REF!,"&lt;="&amp;ME93,#REF!,"&gt;="&amp;MF93,#REF!,"="&amp;KZ93,#REF!,"="&amp;LA93)</f>
        <v/>
      </c>
      <c r="NJ93" s="1">
        <f>COUNTIFS(#REF!,LT93,#REF!,1,#REF!,"&gt;="&amp;MI93,#REF!,"&lt;="&amp;MH93,#REF!,"&lt;="&amp;ME93,#REF!,"&gt;="&amp;MF93)</f>
        <v/>
      </c>
      <c r="NK93" s="1">
        <f>COUNTIFS(#REF!,LT93,#REF!,0,#REF!,"&gt;="&amp;MI93,#REF!,"&lt;="&amp;MH93,#REF!,"&lt;="&amp;ME93,#REF!,"&gt;="&amp;MF93)</f>
        <v/>
      </c>
      <c r="NL93" s="1">
        <f>COUNTIFS(#REF!,LT93,#REF!,1,#REF!,"&gt;="&amp;MI93,#REF!,"&lt;="&amp;MH93,#REF!,"="&amp;KZ93,#REF!,"="&amp;LA93,#REF!,"&lt;="&amp;ME93,#REF!,"&gt;="&amp;MF93)</f>
        <v/>
      </c>
      <c r="NM93" s="1">
        <f>COUNTIFS(#REF!,LT93,#REF!,0,#REF!,"&gt;="&amp;MI93,#REF!,"&lt;="&amp;MH93,#REF!,"="&amp;KZ93,#REF!,"="&amp;LA93,#REF!,"&lt;="&amp;ME93,#REF!,"&gt;="&amp;MF93)</f>
        <v/>
      </c>
      <c r="NN93" s="1">
        <f>COUNTIFS(#REF!,LT93,#REF!,1,#REF!,"&gt;="&amp;MC93,#REF!,"&lt;="&amp;MB93,#REF!,"&lt;="&amp;ME93,#REF!,"&gt;="&amp;MF93)</f>
        <v/>
      </c>
      <c r="NO93" s="1">
        <f>COUNTIFS(#REF!,LT93,#REF!,0,#REF!,"&gt;="&amp;MC93,#REF!,"&lt;="&amp;MB93,#REF!,"&lt;="&amp;ME93,#REF!,"&gt;="&amp;MF93)</f>
        <v/>
      </c>
      <c r="NP93" s="1">
        <f>COUNTIFS(#REF!,LT93,#REF!,1,#REF!,"&lt;="&amp;ME93,#REF!,"&gt;="&amp;MF93,#REF!,"="&amp;KV93,#REF!,"="&amp;KX93)</f>
        <v/>
      </c>
      <c r="NQ93" s="1">
        <f>COUNTIFS(#REF!,LT93,#REF!,0,#REF!,"&lt;="&amp;ME93,#REF!,"&gt;="&amp;MF93,#REF!,"="&amp;KV93,#REF!,"="&amp;KX93)</f>
        <v/>
      </c>
      <c r="NR93" s="1">
        <f>COUNTIFS(#REF!,LT93,#REF!,1,#REF!,"&lt;="&amp;ME93,#REF!,"&gt;="&amp;MF93,#REF!,"="&amp;KW93,#REF!,"="&amp;KY93)</f>
        <v/>
      </c>
      <c r="NS93" s="1">
        <f>COUNTIFS(#REF!,LT93,#REF!,0,#REF!,"&lt;="&amp;ME93,#REF!,"&gt;="&amp;MF93,#REF!,"="&amp;KW93,#REF!,"="&amp;KY93)</f>
        <v/>
      </c>
      <c r="NT93" s="1">
        <f>MP93+MR93+MT93+MV93+MX93+MZ93+NB93</f>
        <v/>
      </c>
      <c r="NU93" s="1">
        <f>MQ93+MS93+MU93+MW93+MY93+NA93+NC93</f>
        <v/>
      </c>
      <c r="NV93" s="1">
        <f>NT93+NU93</f>
        <v/>
      </c>
      <c r="NW93" s="33">
        <f>NT93/(NT93+NU93)</f>
        <v/>
      </c>
      <c r="NX93" s="3">
        <f>1/NW93</f>
        <v/>
      </c>
      <c r="NY93" s="1">
        <f>LH93</f>
        <v/>
      </c>
      <c r="NZ93" s="79">
        <f>(NW93*((NY93-1)*0.98))-((1-NW93)*1)</f>
        <v/>
      </c>
      <c r="OA93" s="34">
        <f>IF(LR93&lt;0.9,0,IF(AND(LR93&gt;1.1),0,1))</f>
        <v/>
      </c>
      <c r="OB93" s="34">
        <f>IF(LS93&lt;0.9,0,IF(AND(LS93&gt;1.1),0,1))</f>
        <v/>
      </c>
      <c r="OC93" s="32">
        <f>IF(NV93&gt;99,1,0)</f>
        <v/>
      </c>
      <c r="OD93" s="32">
        <f>IF(NZ93&gt;0.0799,1,0)</f>
        <v/>
      </c>
      <c r="OE93" s="32">
        <f>IF(NZ93&gt;OM93,1,0)</f>
        <v/>
      </c>
      <c r="OF93" s="32">
        <f>OC93+OD93+OE93+OA93+OB93</f>
        <v/>
      </c>
      <c r="OG93" s="1">
        <f>ND93+NF93+NH93+NJ93+NL93+NN93+NP93+NR93</f>
        <v/>
      </c>
      <c r="OH93" s="1">
        <f>NE93+NG93+NI93+NK93+NM93+NO93+NQ93+NS93</f>
        <v/>
      </c>
      <c r="OI93" s="1">
        <f>OG93+OH93</f>
        <v/>
      </c>
      <c r="OJ93" s="33">
        <f>OG93/(OG93+OH93)</f>
        <v/>
      </c>
      <c r="OK93" s="3">
        <f>1/OJ93</f>
        <v/>
      </c>
      <c r="OL93" s="1">
        <f>LI93</f>
        <v/>
      </c>
      <c r="OM93" s="79">
        <f>(OJ93*((OL93-1)*0.98))-((1-OJ93)*1)</f>
        <v/>
      </c>
      <c r="ON93" s="34">
        <f>IF(LR93&lt;0.9,0,IF(AND(LR93&gt;1.1),0,1))</f>
        <v/>
      </c>
      <c r="OO93" s="34">
        <f>IF(LS93&lt;0.9,0,IF(AND(LS93&gt;1.1),0,1))</f>
        <v/>
      </c>
      <c r="OP93" s="32">
        <f>IF(OI93&gt;99,1,0)</f>
        <v/>
      </c>
      <c r="OQ93" s="32">
        <f>IF(OM93&gt;0.0799,1,0)</f>
        <v/>
      </c>
      <c r="OR93" s="32">
        <f>IF(OM93&gt;OZ93,1,0)</f>
        <v/>
      </c>
      <c r="OS93" s="32">
        <f>OP93+OQ93+OR93+ON93+OO93</f>
        <v/>
      </c>
      <c r="OT93">
        <f>IF(OF93=5,"BackHome0-0",IF(AND(OS93=5),"BackAway0-0",""))</f>
        <v/>
      </c>
      <c r="OU93">
        <f>IF(OF93=5,KN93,IF(AND(OS93=5),KO93,""))</f>
        <v/>
      </c>
      <c r="OV93">
        <f>IF(OF93=5,"Match Odds",IF(AND(OS93=5),"Match Odds",""))</f>
        <v/>
      </c>
      <c r="OW93">
        <f>IF(OF93=5,KP93,IF(AND(OS93=5),KP93,""))</f>
        <v/>
      </c>
      <c r="OX93">
        <f>IF(OF93=5,"MATCH_ODDS",IF(AND(OS93=5),"MATCH_ODDS",""))</f>
        <v/>
      </c>
      <c r="OY93">
        <f>IF(OF93=5,"BACK",IF(AND(OS93=5),"BACK",""))</f>
        <v/>
      </c>
    </row>
    <row r="94" ht="16.5" customHeight="1" thickBot="1" thickTop="1">
      <c r="A94" s="2" t="n"/>
      <c r="KN94" s="1">
        <f>IF(INDEX(#REF!,MATCH('HT 0-0'!D94,#REF!,0))=INDEX(#REF!,MATCH('HT 0-0'!D94,#REF!,0)),INDEX(#REF!,MATCH('HT 0-0'!D94,#REF!,0)),"ERROR")</f>
        <v/>
      </c>
      <c r="KO94" s="1">
        <f>IF(INDEX(#REF!,MATCH('HT 0-0'!E94,#REF!,0))=INDEX(#REF!,MATCH('HT 0-0'!E94,#REF!,0)),INDEX(#REF!,MATCH('HT 0-0'!E94,#REF!,0)),"ERROR")</f>
        <v/>
      </c>
      <c r="KP94" s="1">
        <f>KN94&amp;" v "&amp;KO94</f>
        <v/>
      </c>
      <c r="KQ94">
        <f>B94&amp;"_"&amp;C94</f>
        <v/>
      </c>
      <c r="KR94" s="1">
        <f>IF((HW94/KK94)&lt;0.335,"G",IF((HW94/KK94)&gt;0.67,"R","A"))</f>
        <v/>
      </c>
      <c r="KS94" s="1">
        <f>IF((HX94/KK94)&lt;0.335,"G",IF((HX94/KK94)&gt;0.67,"R","A"))</f>
        <v/>
      </c>
      <c r="KT94" s="1">
        <f>IF((IH94/KK94)&lt;0.335,"G",IF((IH94/KK94)&gt;0.67,"R","A"))</f>
        <v/>
      </c>
      <c r="KU94" s="1">
        <f>IF((II94/KK94)&lt;0.335,"G",IF((II94/KK94)&gt;0.67,"R","A"))</f>
        <v/>
      </c>
      <c r="KV94" s="1">
        <f>IF((HZ94/KK94)&lt;0.335,"G",IF((HZ94/KK94)&gt;0.67,"R","A"))</f>
        <v/>
      </c>
      <c r="KW94" s="1">
        <f>IF((HY94/KK94)&lt;0.335,"G",IF((HY94/KK94)&gt;0.67,"R","A"))</f>
        <v/>
      </c>
      <c r="KX94" s="1">
        <f>IF((IK94/KK94)&lt;0.335,"G",IF((IK94/KK94)&gt;0.67,"R","A"))</f>
        <v/>
      </c>
      <c r="KY94" s="1">
        <f>IF((IJ94/KK94)&lt;0.335,"G",IF((IJ94/KK94)&gt;0.67,"R","A"))</f>
        <v/>
      </c>
      <c r="KZ94" s="1">
        <f>IF((HQ94/KK94)&lt;0.335,"G",IF((HQ94/KK94)&gt;0.67,"R","A"))</f>
        <v/>
      </c>
      <c r="LA94" s="1">
        <f>IF((IB94/KK94)&lt;0.335,"G",IF((IB94/KK94)&gt;0.67,"R","A"))</f>
        <v/>
      </c>
      <c r="LB94">
        <f>IF(LQ94="0-0",INDEX(Scrape!#REF!,MATCH('HT 0-0'!KP94,Scrape!$B:$B,0)),"")</f>
        <v/>
      </c>
      <c r="LC94">
        <f>IF(LQ94="0-0",INDEX(Scrape!$A:$A,MATCH('HT 0-0'!KP94,Scrape!$B:$B,0)),"")</f>
        <v/>
      </c>
      <c r="LD94">
        <f>IF(LQ94="0-0",INDEX(Scrape!$B:$B,MATCH('HT 0-0'!KP94,Scrape!$B:$B,0)),"")</f>
        <v/>
      </c>
      <c r="LE94">
        <f>IF(LQ94="0-0",INDEX(Scrape!$C:$C,MATCH('HT 0-0'!KP94,Scrape!$B:$B,0)),"")</f>
        <v/>
      </c>
      <c r="LF94">
        <f>IF(LQ94="0-0",INDEX(Scrape!$D:$D,MATCH('HT 0-0'!KP94,Scrape!$B:$B,0)),"")</f>
        <v/>
      </c>
      <c r="LG94">
        <f>IF(LQ94="0-0",INDEX(Scrape!$E:$E,MATCH('HT 0-0'!KP94,Scrape!$B:$B,0)),"")</f>
        <v/>
      </c>
      <c r="LH94">
        <f>IF(LQ94="0-0",INDEX(Scrape!$F:$F,MATCH('HT 0-0'!KP94,Scrape!$B:$B,0)),"")</f>
        <v/>
      </c>
      <c r="LI94">
        <f>IF(LQ94="0-0",INDEX(Scrape!$G:$G,MATCH('HT 0-0'!KP94,Scrape!$B:$B,0)),"")</f>
        <v/>
      </c>
      <c r="LJ94">
        <f>IF(LQ94="0-0",INDEX(Scrape!$H:$H,MATCH('HT 0-0'!KP94,Scrape!$B:$B,0)),"")</f>
        <v/>
      </c>
      <c r="LK94">
        <f>IF(LQ94="0-0",INDEX(Scrape!$I:$I,MATCH('HT 0-0'!KP94,Scrape!$B:$B,0)),"")</f>
        <v/>
      </c>
      <c r="LL94">
        <f>IF(LQ94="0-0",INDEX(Scrape!$J:$J,MATCH('HT 0-0'!KP94,Scrape!$B:$B,0)),"")</f>
        <v/>
      </c>
      <c r="LM94">
        <f>IF(LQ94="0-0",INDEX(Scrape!$K:$K,MATCH('HT 0-0'!KP94,Scrape!$B:$B,0)),"")</f>
        <v/>
      </c>
      <c r="LN94">
        <f>IF(LQ94="0-0",INDEX(Scrape!$L:$L,MATCH('HT 0-0'!KP94,Scrape!$B:$B,0)),"")</f>
        <v/>
      </c>
      <c r="LO94">
        <f>IF(LQ94="0-0",INDEX(Scrape!$M:$M,MATCH('HT 0-0'!KP94,Scrape!$B:$B,0)),"")</f>
        <v/>
      </c>
      <c r="LP94">
        <f>IF(LQ94="0-0",INDEX(Scrape!$N:$N,MATCH('HT 0-0'!KP94,Scrape!$B:$B,0)),"")</f>
        <v/>
      </c>
      <c r="LQ94">
        <f>INDEX(Scrape!$O:$O,MATCH('HT 0-0'!KP94,Scrape!$B:$B,0))</f>
        <v/>
      </c>
      <c r="LR94">
        <f>(1/LJ94)+(1/LI94)+(1/LH94)</f>
        <v/>
      </c>
      <c r="LS94">
        <f>(1/LG94)+(1/LF94)+(1/LE94)</f>
        <v/>
      </c>
      <c r="LT94" s="8">
        <f>IF(INDEX(#REF!,MATCH(KQ94,#REF!,0))=INDEX(#REF!,MATCH(KQ94,#REF!,0)),INDEX(#REF!,MATCH(KQ94,#REF!,0)),"ERROR")</f>
        <v/>
      </c>
      <c r="LU94" s="4">
        <f>IF(KR94="G",2,IF(KR94="R",0.5,IF(KR94="A",1)))</f>
        <v/>
      </c>
      <c r="LV94" s="4">
        <f>IF(KS94="G",0.5,IF(KS94="R",2,IF(KS94="A",1)))</f>
        <v/>
      </c>
      <c r="LW94" s="4">
        <f>IF(KT94="G",2,IF(KT94="R",0.5,IF(KT94="A",1)))</f>
        <v/>
      </c>
      <c r="LX94" s="4">
        <f>IF(KU94="G",0.5,IF(KU94="R",2,IF(KU94="A",1)))</f>
        <v/>
      </c>
      <c r="LY94" s="7">
        <f>(LK94*(LU94+LX94)+(LL94*(LU94+LX94)))</f>
        <v/>
      </c>
      <c r="LZ94" s="7">
        <f>(LN94*(LV94+LW94)+(LO94*(LV94+LW94)))</f>
        <v/>
      </c>
      <c r="MA94" s="11">
        <f>LY94-LZ94</f>
        <v/>
      </c>
      <c r="MB94" s="5">
        <f>MA94+2</f>
        <v/>
      </c>
      <c r="MC94" s="6">
        <f>MA94-2</f>
        <v/>
      </c>
      <c r="MD94" s="4">
        <f>LE94</f>
        <v/>
      </c>
      <c r="ME94" s="9">
        <f>IF(MD94=0,1000,MD94+0.75)</f>
        <v/>
      </c>
      <c r="MF94" s="10">
        <f>IF(MD94=0,0,MD94-0.75)</f>
        <v/>
      </c>
      <c r="MG94" s="4">
        <f>((LM94*(LU94+LX94))-((LP94*(LV94+LW94))))</f>
        <v/>
      </c>
      <c r="MH94" s="9">
        <f>MG94*1.2</f>
        <v/>
      </c>
      <c r="MI94" s="10">
        <f>MG94*0.8</f>
        <v/>
      </c>
      <c r="MJ94">
        <f>IFERROR(OT94,"")</f>
        <v/>
      </c>
      <c r="MK94">
        <f>IFERROR(OU94,"")</f>
        <v/>
      </c>
      <c r="ML94">
        <f>IFERROR(OV94,"")</f>
        <v/>
      </c>
      <c r="MM94">
        <f>IFERROR(OW94,"")</f>
        <v/>
      </c>
      <c r="MN94">
        <f>IFERROR(OX94,"")</f>
        <v/>
      </c>
      <c r="MO94">
        <f>IFERROR(OY94,"")</f>
        <v/>
      </c>
      <c r="MP94" s="1">
        <f>COUNTIFS(#REF!,LT94,#REF!,1,#REF!,"&gt;="&amp;MC94,#REF!,"&lt;="&amp;MB94,#REF!,"&lt;="&amp;ME94,#REF!,"&gt;="&amp;MF94,#REF!,"="&amp;KV94,#REF!,"="&amp;KX94)</f>
        <v/>
      </c>
      <c r="MQ94" s="1">
        <f>COUNTIFS(#REF!,LT94,#REF!,0,#REF!,"&gt;="&amp;MC94,#REF!,"&lt;="&amp;MB94,#REF!,"&lt;="&amp;ME94,#REF!,"&gt;="&amp;MF94,#REF!,"="&amp;KV94,#REF!,"="&amp;KX94)</f>
        <v/>
      </c>
      <c r="MR94" s="1">
        <f>COUNTIFS(#REF!,LT94,#REF!,1,#REF!,"&gt;="&amp;MC94,#REF!,"&lt;="&amp;MB94,#REF!,"&lt;="&amp;ME94,#REF!,"&gt;="&amp;MF94,#REF!,"="&amp;KW94,#REF!,"="&amp;KY94)</f>
        <v/>
      </c>
      <c r="MS94" s="1">
        <f>COUNTIFS(#REF!,LT94,#REF!,0,#REF!,"&gt;="&amp;MC94,#REF!,"&lt;="&amp;MB94,#REF!,"&lt;="&amp;ME94,#REF!,"&gt;="&amp;MF94,#REF!,"="&amp;KW94,#REF!,"="&amp;KY94)</f>
        <v/>
      </c>
      <c r="MT94" s="1">
        <f>COUNTIFS(#REF!,LT94,#REF!,1,#REF!,"&gt;="&amp;MI94,#REF!,"&lt;="&amp;MH94,#REF!,"&lt;="&amp;ME94,#REF!,"&gt;="&amp;MF94)</f>
        <v/>
      </c>
      <c r="MU94" s="1">
        <f>COUNTIFS(#REF!,LT94,#REF!,0,#REF!,"&gt;="&amp;MI94,#REF!,"&lt;="&amp;MH94,#REF!,"&lt;="&amp;ME94,#REF!,"&gt;="&amp;MF94)</f>
        <v/>
      </c>
      <c r="MV94" s="1">
        <f>COUNTIFS(#REF!,LT94,#REF!,1,#REF!,"&gt;="&amp;MI94,#REF!,"&lt;="&amp;MH94,#REF!,"="&amp;KZ94,#REF!,"="&amp;LA94,#REF!,"&lt;="&amp;ME94,#REF!,"&gt;="&amp;MF94)</f>
        <v/>
      </c>
      <c r="MW94" s="1">
        <f>COUNTIFS(#REF!,LT94,#REF!,0,#REF!,"&gt;="&amp;MI94,#REF!,"&lt;="&amp;MH94,#REF!,"="&amp;KZ94,#REF!,"="&amp;LA94,#REF!,"&lt;="&amp;ME94,#REF!,"&gt;="&amp;MF94)</f>
        <v/>
      </c>
      <c r="MX94" s="1">
        <f>COUNTIFS(#REF!,LT94,#REF!,1,#REF!,"&gt;="&amp;MC94,#REF!,"&lt;="&amp;MB94,#REF!,"&lt;="&amp;ME94,#REF!,"&gt;="&amp;MF94)</f>
        <v/>
      </c>
      <c r="MY94" s="1">
        <f>COUNTIFS(#REF!,LT94,#REF!,0,#REF!,"&gt;="&amp;MC94,#REF!,"&lt;="&amp;MB94,#REF!,"&lt;="&amp;ME94,#REF!,"&gt;="&amp;MF94)</f>
        <v/>
      </c>
      <c r="MZ94" s="1">
        <f>COUNTIFS(#REF!,LT94,#REF!,1,#REF!,"&lt;="&amp;ME94,#REF!,"&gt;="&amp;MF94,#REF!,"="&amp;KV94,#REF!,"="&amp;KX94)</f>
        <v/>
      </c>
      <c r="NA94" s="1">
        <f>COUNTIFS(#REF!,LT94,#REF!,0,#REF!,"&lt;="&amp;ME94,#REF!,"&gt;="&amp;MF94,#REF!,"="&amp;KV94,#REF!,"="&amp;KX94)</f>
        <v/>
      </c>
      <c r="NB94" s="1">
        <f>COUNTIFS(#REF!,LT94,#REF!,1,#REF!,"&lt;="&amp;ME94,#REF!,"&gt;="&amp;MF94,#REF!,"="&amp;KW94,#REF!,"="&amp;KY94)</f>
        <v/>
      </c>
      <c r="NC94" s="1">
        <f>COUNTIFS(#REF!,LT94,#REF!,0,#REF!,"&lt;="&amp;ME94,#REF!,"&gt;="&amp;MF94,#REF!,"="&amp;KW94,#REF!,"="&amp;KY94)</f>
        <v/>
      </c>
      <c r="ND94" s="1">
        <f>COUNTIFS(#REF!,LT94,#REF!,1,#REF!,"&gt;="&amp;MC94,#REF!,"&lt;="&amp;MB94,#REF!,"&lt;="&amp;ME94,#REF!,"&gt;="&amp;MF94,#REF!,"="&amp;KV94,#REF!,"="&amp;KX94)</f>
        <v/>
      </c>
      <c r="NE94" s="1">
        <f>COUNTIFS(#REF!,LT94,#REF!,0,#REF!,"&gt;="&amp;MC94,#REF!,"&lt;="&amp;MB94,#REF!,"&lt;="&amp;ME94,#REF!,"&gt;="&amp;MF94,#REF!,"="&amp;KV94,#REF!,"="&amp;KX94)</f>
        <v/>
      </c>
      <c r="NF94" s="1">
        <f>COUNTIFS(#REF!,LT94,#REF!,1,#REF!,"&gt;="&amp;MC94,#REF!,"&lt;="&amp;MB94,#REF!,"&lt;="&amp;ME94,#REF!,"&gt;="&amp;MF94,#REF!,"="&amp;KW94,#REF!,"="&amp;KY94)</f>
        <v/>
      </c>
      <c r="NG94" s="1">
        <f>COUNTIFS(#REF!,LT94,#REF!,0,#REF!,"&gt;="&amp;MC94,#REF!,"&lt;="&amp;MB94,#REF!,"&lt;="&amp;ME94,#REF!,"&gt;="&amp;MF94,#REF!,"="&amp;KW94,#REF!,"="&amp;KY94)</f>
        <v/>
      </c>
      <c r="NH94" s="1">
        <f>COUNTIFS(#REF!,LT94,#REF!,1,#REF!,"&gt;="&amp;MC94,#REF!,"&lt;="&amp;MB94,#REF!,"&lt;="&amp;ME94,#REF!,"&gt;="&amp;MF94,#REF!,"="&amp;KZ94,#REF!,"="&amp;LA94)</f>
        <v/>
      </c>
      <c r="NI94" s="1">
        <f>COUNTIFS(#REF!,LT94,#REF!,0,#REF!,"&gt;="&amp;MC94,#REF!,"&lt;="&amp;MB94,#REF!,"&lt;="&amp;ME94,#REF!,"&gt;="&amp;MF94,#REF!,"="&amp;KZ94,#REF!,"="&amp;LA94)</f>
        <v/>
      </c>
      <c r="NJ94" s="1">
        <f>COUNTIFS(#REF!,LT94,#REF!,1,#REF!,"&gt;="&amp;MI94,#REF!,"&lt;="&amp;MH94,#REF!,"&lt;="&amp;ME94,#REF!,"&gt;="&amp;MF94)</f>
        <v/>
      </c>
      <c r="NK94" s="1">
        <f>COUNTIFS(#REF!,LT94,#REF!,0,#REF!,"&gt;="&amp;MI94,#REF!,"&lt;="&amp;MH94,#REF!,"&lt;="&amp;ME94,#REF!,"&gt;="&amp;MF94)</f>
        <v/>
      </c>
      <c r="NL94" s="1">
        <f>COUNTIFS(#REF!,LT94,#REF!,1,#REF!,"&gt;="&amp;MI94,#REF!,"&lt;="&amp;MH94,#REF!,"="&amp;KZ94,#REF!,"="&amp;LA94,#REF!,"&lt;="&amp;ME94,#REF!,"&gt;="&amp;MF94)</f>
        <v/>
      </c>
      <c r="NM94" s="1">
        <f>COUNTIFS(#REF!,LT94,#REF!,0,#REF!,"&gt;="&amp;MI94,#REF!,"&lt;="&amp;MH94,#REF!,"="&amp;KZ94,#REF!,"="&amp;LA94,#REF!,"&lt;="&amp;ME94,#REF!,"&gt;="&amp;MF94)</f>
        <v/>
      </c>
      <c r="NN94" s="1">
        <f>COUNTIFS(#REF!,LT94,#REF!,1,#REF!,"&gt;="&amp;MC94,#REF!,"&lt;="&amp;MB94,#REF!,"&lt;="&amp;ME94,#REF!,"&gt;="&amp;MF94)</f>
        <v/>
      </c>
      <c r="NO94" s="1">
        <f>COUNTIFS(#REF!,LT94,#REF!,0,#REF!,"&gt;="&amp;MC94,#REF!,"&lt;="&amp;MB94,#REF!,"&lt;="&amp;ME94,#REF!,"&gt;="&amp;MF94)</f>
        <v/>
      </c>
      <c r="NP94" s="1">
        <f>COUNTIFS(#REF!,LT94,#REF!,1,#REF!,"&lt;="&amp;ME94,#REF!,"&gt;="&amp;MF94,#REF!,"="&amp;KV94,#REF!,"="&amp;KX94)</f>
        <v/>
      </c>
      <c r="NQ94" s="1">
        <f>COUNTIFS(#REF!,LT94,#REF!,0,#REF!,"&lt;="&amp;ME94,#REF!,"&gt;="&amp;MF94,#REF!,"="&amp;KV94,#REF!,"="&amp;KX94)</f>
        <v/>
      </c>
      <c r="NR94" s="1">
        <f>COUNTIFS(#REF!,LT94,#REF!,1,#REF!,"&lt;="&amp;ME94,#REF!,"&gt;="&amp;MF94,#REF!,"="&amp;KW94,#REF!,"="&amp;KY94)</f>
        <v/>
      </c>
      <c r="NS94" s="1">
        <f>COUNTIFS(#REF!,LT94,#REF!,0,#REF!,"&lt;="&amp;ME94,#REF!,"&gt;="&amp;MF94,#REF!,"="&amp;KW94,#REF!,"="&amp;KY94)</f>
        <v/>
      </c>
      <c r="NT94" s="1">
        <f>MP94+MR94+MT94+MV94+MX94+MZ94+NB94</f>
        <v/>
      </c>
      <c r="NU94" s="1">
        <f>MQ94+MS94+MU94+MW94+MY94+NA94+NC94</f>
        <v/>
      </c>
      <c r="NV94" s="1">
        <f>NT94+NU94</f>
        <v/>
      </c>
      <c r="NW94" s="33">
        <f>NT94/(NT94+NU94)</f>
        <v/>
      </c>
      <c r="NX94" s="3">
        <f>1/NW94</f>
        <v/>
      </c>
      <c r="NY94" s="1">
        <f>LH94</f>
        <v/>
      </c>
      <c r="NZ94" s="79">
        <f>(NW94*((NY94-1)*0.98))-((1-NW94)*1)</f>
        <v/>
      </c>
      <c r="OA94" s="34">
        <f>IF(LR94&lt;0.9,0,IF(AND(LR94&gt;1.1),0,1))</f>
        <v/>
      </c>
      <c r="OB94" s="34">
        <f>IF(LS94&lt;0.9,0,IF(AND(LS94&gt;1.1),0,1))</f>
        <v/>
      </c>
      <c r="OC94" s="32">
        <f>IF(NV94&gt;99,1,0)</f>
        <v/>
      </c>
      <c r="OD94" s="32">
        <f>IF(NZ94&gt;0.0799,1,0)</f>
        <v/>
      </c>
      <c r="OE94" s="32">
        <f>IF(NZ94&gt;OM94,1,0)</f>
        <v/>
      </c>
      <c r="OF94" s="32">
        <f>OC94+OD94+OE94+OA94+OB94</f>
        <v/>
      </c>
      <c r="OG94" s="1">
        <f>ND94+NF94+NH94+NJ94+NL94+NN94+NP94+NR94</f>
        <v/>
      </c>
      <c r="OH94" s="1">
        <f>NE94+NG94+NI94+NK94+NM94+NO94+NQ94+NS94</f>
        <v/>
      </c>
      <c r="OI94" s="1">
        <f>OG94+OH94</f>
        <v/>
      </c>
      <c r="OJ94" s="33">
        <f>OG94/(OG94+OH94)</f>
        <v/>
      </c>
      <c r="OK94" s="3">
        <f>1/OJ94</f>
        <v/>
      </c>
      <c r="OL94" s="1">
        <f>LI94</f>
        <v/>
      </c>
      <c r="OM94" s="79">
        <f>(OJ94*((OL94-1)*0.98))-((1-OJ94)*1)</f>
        <v/>
      </c>
      <c r="ON94" s="34">
        <f>IF(LR94&lt;0.9,0,IF(AND(LR94&gt;1.1),0,1))</f>
        <v/>
      </c>
      <c r="OO94" s="34">
        <f>IF(LS94&lt;0.9,0,IF(AND(LS94&gt;1.1),0,1))</f>
        <v/>
      </c>
      <c r="OP94" s="32">
        <f>IF(OI94&gt;99,1,0)</f>
        <v/>
      </c>
      <c r="OQ94" s="32">
        <f>IF(OM94&gt;0.0799,1,0)</f>
        <v/>
      </c>
      <c r="OR94" s="32">
        <f>IF(OM94&gt;OZ94,1,0)</f>
        <v/>
      </c>
      <c r="OS94" s="32">
        <f>OP94+OQ94+OR94+ON94+OO94</f>
        <v/>
      </c>
      <c r="OT94">
        <f>IF(OF94=5,"BackHome0-0",IF(AND(OS94=5),"BackAway0-0",""))</f>
        <v/>
      </c>
      <c r="OU94">
        <f>IF(OF94=5,KN94,IF(AND(OS94=5),KO94,""))</f>
        <v/>
      </c>
      <c r="OV94">
        <f>IF(OF94=5,"Match Odds",IF(AND(OS94=5),"Match Odds",""))</f>
        <v/>
      </c>
      <c r="OW94">
        <f>IF(OF94=5,KP94,IF(AND(OS94=5),KP94,""))</f>
        <v/>
      </c>
      <c r="OX94">
        <f>IF(OF94=5,"MATCH_ODDS",IF(AND(OS94=5),"MATCH_ODDS",""))</f>
        <v/>
      </c>
      <c r="OY94">
        <f>IF(OF94=5,"BACK",IF(AND(OS94=5),"BACK",""))</f>
        <v/>
      </c>
    </row>
    <row r="95" ht="16.5" customHeight="1" thickBot="1" thickTop="1">
      <c r="A95" s="2" t="n"/>
      <c r="KN95" s="1">
        <f>IF(INDEX(#REF!,MATCH('HT 0-0'!D95,#REF!,0))=INDEX(#REF!,MATCH('HT 0-0'!D95,#REF!,0)),INDEX(#REF!,MATCH('HT 0-0'!D95,#REF!,0)),"ERROR")</f>
        <v/>
      </c>
      <c r="KO95" s="1">
        <f>IF(INDEX(#REF!,MATCH('HT 0-0'!E95,#REF!,0))=INDEX(#REF!,MATCH('HT 0-0'!E95,#REF!,0)),INDEX(#REF!,MATCH('HT 0-0'!E95,#REF!,0)),"ERROR")</f>
        <v/>
      </c>
      <c r="KP95" s="1">
        <f>KN95&amp;" v "&amp;KO95</f>
        <v/>
      </c>
      <c r="KQ95">
        <f>B95&amp;"_"&amp;C95</f>
        <v/>
      </c>
      <c r="KR95" s="1">
        <f>IF((HW95/KK95)&lt;0.335,"G",IF((HW95/KK95)&gt;0.67,"R","A"))</f>
        <v/>
      </c>
      <c r="KS95" s="1">
        <f>IF((HX95/KK95)&lt;0.335,"G",IF((HX95/KK95)&gt;0.67,"R","A"))</f>
        <v/>
      </c>
      <c r="KT95" s="1">
        <f>IF((IH95/KK95)&lt;0.335,"G",IF((IH95/KK95)&gt;0.67,"R","A"))</f>
        <v/>
      </c>
      <c r="KU95" s="1">
        <f>IF((II95/KK95)&lt;0.335,"G",IF((II95/KK95)&gt;0.67,"R","A"))</f>
        <v/>
      </c>
      <c r="KV95" s="1">
        <f>IF((HZ95/KK95)&lt;0.335,"G",IF((HZ95/KK95)&gt;0.67,"R","A"))</f>
        <v/>
      </c>
      <c r="KW95" s="1">
        <f>IF((HY95/KK95)&lt;0.335,"G",IF((HY95/KK95)&gt;0.67,"R","A"))</f>
        <v/>
      </c>
      <c r="KX95" s="1">
        <f>IF((IK95/KK95)&lt;0.335,"G",IF((IK95/KK95)&gt;0.67,"R","A"))</f>
        <v/>
      </c>
      <c r="KY95" s="1">
        <f>IF((IJ95/KK95)&lt;0.335,"G",IF((IJ95/KK95)&gt;0.67,"R","A"))</f>
        <v/>
      </c>
      <c r="KZ95" s="1">
        <f>IF((HQ95/KK95)&lt;0.335,"G",IF((HQ95/KK95)&gt;0.67,"R","A"))</f>
        <v/>
      </c>
      <c r="LA95" s="1">
        <f>IF((IB95/KK95)&lt;0.335,"G",IF((IB95/KK95)&gt;0.67,"R","A"))</f>
        <v/>
      </c>
      <c r="LB95">
        <f>IF(LQ95="0-0",INDEX(Scrape!#REF!,MATCH('HT 0-0'!KP95,Scrape!$B:$B,0)),"")</f>
        <v/>
      </c>
      <c r="LC95">
        <f>IF(LQ95="0-0",INDEX(Scrape!$A:$A,MATCH('HT 0-0'!KP95,Scrape!$B:$B,0)),"")</f>
        <v/>
      </c>
      <c r="LD95">
        <f>IF(LQ95="0-0",INDEX(Scrape!$B:$B,MATCH('HT 0-0'!KP95,Scrape!$B:$B,0)),"")</f>
        <v/>
      </c>
      <c r="LE95">
        <f>IF(LQ95="0-0",INDEX(Scrape!$C:$C,MATCH('HT 0-0'!KP95,Scrape!$B:$B,0)),"")</f>
        <v/>
      </c>
      <c r="LF95">
        <f>IF(LQ95="0-0",INDEX(Scrape!$D:$D,MATCH('HT 0-0'!KP95,Scrape!$B:$B,0)),"")</f>
        <v/>
      </c>
      <c r="LG95">
        <f>IF(LQ95="0-0",INDEX(Scrape!$E:$E,MATCH('HT 0-0'!KP95,Scrape!$B:$B,0)),"")</f>
        <v/>
      </c>
      <c r="LH95">
        <f>IF(LQ95="0-0",INDEX(Scrape!$F:$F,MATCH('HT 0-0'!KP95,Scrape!$B:$B,0)),"")</f>
        <v/>
      </c>
      <c r="LI95">
        <f>IF(LQ95="0-0",INDEX(Scrape!$G:$G,MATCH('HT 0-0'!KP95,Scrape!$B:$B,0)),"")</f>
        <v/>
      </c>
      <c r="LJ95">
        <f>IF(LQ95="0-0",INDEX(Scrape!$H:$H,MATCH('HT 0-0'!KP95,Scrape!$B:$B,0)),"")</f>
        <v/>
      </c>
      <c r="LK95">
        <f>IF(LQ95="0-0",INDEX(Scrape!$I:$I,MATCH('HT 0-0'!KP95,Scrape!$B:$B,0)),"")</f>
        <v/>
      </c>
      <c r="LL95">
        <f>IF(LQ95="0-0",INDEX(Scrape!$J:$J,MATCH('HT 0-0'!KP95,Scrape!$B:$B,0)),"")</f>
        <v/>
      </c>
      <c r="LM95">
        <f>IF(LQ95="0-0",INDEX(Scrape!$K:$K,MATCH('HT 0-0'!KP95,Scrape!$B:$B,0)),"")</f>
        <v/>
      </c>
      <c r="LN95">
        <f>IF(LQ95="0-0",INDEX(Scrape!$L:$L,MATCH('HT 0-0'!KP95,Scrape!$B:$B,0)),"")</f>
        <v/>
      </c>
      <c r="LO95">
        <f>IF(LQ95="0-0",INDEX(Scrape!$M:$M,MATCH('HT 0-0'!KP95,Scrape!$B:$B,0)),"")</f>
        <v/>
      </c>
      <c r="LP95">
        <f>IF(LQ95="0-0",INDEX(Scrape!$N:$N,MATCH('HT 0-0'!KP95,Scrape!$B:$B,0)),"")</f>
        <v/>
      </c>
      <c r="LQ95">
        <f>INDEX(Scrape!$O:$O,MATCH('HT 0-0'!KP95,Scrape!$B:$B,0))</f>
        <v/>
      </c>
      <c r="LR95">
        <f>(1/LJ95)+(1/LI95)+(1/LH95)</f>
        <v/>
      </c>
      <c r="LS95">
        <f>(1/LG95)+(1/LF95)+(1/LE95)</f>
        <v/>
      </c>
      <c r="LT95" s="8">
        <f>IF(INDEX(#REF!,MATCH(KQ95,#REF!,0))=INDEX(#REF!,MATCH(KQ95,#REF!,0)),INDEX(#REF!,MATCH(KQ95,#REF!,0)),"ERROR")</f>
        <v/>
      </c>
      <c r="LU95" s="4">
        <f>IF(KR95="G",2,IF(KR95="R",0.5,IF(KR95="A",1)))</f>
        <v/>
      </c>
      <c r="LV95" s="4">
        <f>IF(KS95="G",0.5,IF(KS95="R",2,IF(KS95="A",1)))</f>
        <v/>
      </c>
      <c r="LW95" s="4">
        <f>IF(KT95="G",2,IF(KT95="R",0.5,IF(KT95="A",1)))</f>
        <v/>
      </c>
      <c r="LX95" s="4">
        <f>IF(KU95="G",0.5,IF(KU95="R",2,IF(KU95="A",1)))</f>
        <v/>
      </c>
      <c r="LY95" s="7">
        <f>(LK95*(LU95+LX95)+(LL95*(LU95+LX95)))</f>
        <v/>
      </c>
      <c r="LZ95" s="7">
        <f>(LN95*(LV95+LW95)+(LO95*(LV95+LW95)))</f>
        <v/>
      </c>
      <c r="MA95" s="11">
        <f>LY95-LZ95</f>
        <v/>
      </c>
      <c r="MB95" s="5">
        <f>MA95+2</f>
        <v/>
      </c>
      <c r="MC95" s="6">
        <f>MA95-2</f>
        <v/>
      </c>
      <c r="MD95" s="4">
        <f>LE95</f>
        <v/>
      </c>
      <c r="ME95" s="9">
        <f>IF(MD95=0,1000,MD95+0.75)</f>
        <v/>
      </c>
      <c r="MF95" s="10">
        <f>IF(MD95=0,0,MD95-0.75)</f>
        <v/>
      </c>
      <c r="MG95" s="4">
        <f>((LM95*(LU95+LX95))-((LP95*(LV95+LW95))))</f>
        <v/>
      </c>
      <c r="MH95" s="9">
        <f>MG95*1.2</f>
        <v/>
      </c>
      <c r="MI95" s="10">
        <f>MG95*0.8</f>
        <v/>
      </c>
      <c r="MJ95">
        <f>IFERROR(OT95,"")</f>
        <v/>
      </c>
      <c r="MK95">
        <f>IFERROR(OU95,"")</f>
        <v/>
      </c>
      <c r="ML95">
        <f>IFERROR(OV95,"")</f>
        <v/>
      </c>
      <c r="MM95">
        <f>IFERROR(OW95,"")</f>
        <v/>
      </c>
      <c r="MN95">
        <f>IFERROR(OX95,"")</f>
        <v/>
      </c>
      <c r="MO95">
        <f>IFERROR(OY95,"")</f>
        <v/>
      </c>
      <c r="MP95" s="1">
        <f>COUNTIFS(#REF!,LT95,#REF!,1,#REF!,"&gt;="&amp;MC95,#REF!,"&lt;="&amp;MB95,#REF!,"&lt;="&amp;ME95,#REF!,"&gt;="&amp;MF95,#REF!,"="&amp;KV95,#REF!,"="&amp;KX95)</f>
        <v/>
      </c>
      <c r="MQ95" s="1">
        <f>COUNTIFS(#REF!,LT95,#REF!,0,#REF!,"&gt;="&amp;MC95,#REF!,"&lt;="&amp;MB95,#REF!,"&lt;="&amp;ME95,#REF!,"&gt;="&amp;MF95,#REF!,"="&amp;KV95,#REF!,"="&amp;KX95)</f>
        <v/>
      </c>
      <c r="MR95" s="1">
        <f>COUNTIFS(#REF!,LT95,#REF!,1,#REF!,"&gt;="&amp;MC95,#REF!,"&lt;="&amp;MB95,#REF!,"&lt;="&amp;ME95,#REF!,"&gt;="&amp;MF95,#REF!,"="&amp;KW95,#REF!,"="&amp;KY95)</f>
        <v/>
      </c>
      <c r="MS95" s="1">
        <f>COUNTIFS(#REF!,LT95,#REF!,0,#REF!,"&gt;="&amp;MC95,#REF!,"&lt;="&amp;MB95,#REF!,"&lt;="&amp;ME95,#REF!,"&gt;="&amp;MF95,#REF!,"="&amp;KW95,#REF!,"="&amp;KY95)</f>
        <v/>
      </c>
      <c r="MT95" s="1">
        <f>COUNTIFS(#REF!,LT95,#REF!,1,#REF!,"&gt;="&amp;MI95,#REF!,"&lt;="&amp;MH95,#REF!,"&lt;="&amp;ME95,#REF!,"&gt;="&amp;MF95)</f>
        <v/>
      </c>
      <c r="MU95" s="1">
        <f>COUNTIFS(#REF!,LT95,#REF!,0,#REF!,"&gt;="&amp;MI95,#REF!,"&lt;="&amp;MH95,#REF!,"&lt;="&amp;ME95,#REF!,"&gt;="&amp;MF95)</f>
        <v/>
      </c>
      <c r="MV95" s="1">
        <f>COUNTIFS(#REF!,LT95,#REF!,1,#REF!,"&gt;="&amp;MI95,#REF!,"&lt;="&amp;MH95,#REF!,"="&amp;KZ95,#REF!,"="&amp;LA95,#REF!,"&lt;="&amp;ME95,#REF!,"&gt;="&amp;MF95)</f>
        <v/>
      </c>
      <c r="MW95" s="1">
        <f>COUNTIFS(#REF!,LT95,#REF!,0,#REF!,"&gt;="&amp;MI95,#REF!,"&lt;="&amp;MH95,#REF!,"="&amp;KZ95,#REF!,"="&amp;LA95,#REF!,"&lt;="&amp;ME95,#REF!,"&gt;="&amp;MF95)</f>
        <v/>
      </c>
      <c r="MX95" s="1">
        <f>COUNTIFS(#REF!,LT95,#REF!,1,#REF!,"&gt;="&amp;MC95,#REF!,"&lt;="&amp;MB95,#REF!,"&lt;="&amp;ME95,#REF!,"&gt;="&amp;MF95)</f>
        <v/>
      </c>
      <c r="MY95" s="1">
        <f>COUNTIFS(#REF!,LT95,#REF!,0,#REF!,"&gt;="&amp;MC95,#REF!,"&lt;="&amp;MB95,#REF!,"&lt;="&amp;ME95,#REF!,"&gt;="&amp;MF95)</f>
        <v/>
      </c>
      <c r="MZ95" s="1">
        <f>COUNTIFS(#REF!,LT95,#REF!,1,#REF!,"&lt;="&amp;ME95,#REF!,"&gt;="&amp;MF95,#REF!,"="&amp;KV95,#REF!,"="&amp;KX95)</f>
        <v/>
      </c>
      <c r="NA95" s="1">
        <f>COUNTIFS(#REF!,LT95,#REF!,0,#REF!,"&lt;="&amp;ME95,#REF!,"&gt;="&amp;MF95,#REF!,"="&amp;KV95,#REF!,"="&amp;KX95)</f>
        <v/>
      </c>
      <c r="NB95" s="1">
        <f>COUNTIFS(#REF!,LT95,#REF!,1,#REF!,"&lt;="&amp;ME95,#REF!,"&gt;="&amp;MF95,#REF!,"="&amp;KW95,#REF!,"="&amp;KY95)</f>
        <v/>
      </c>
      <c r="NC95" s="1">
        <f>COUNTIFS(#REF!,LT95,#REF!,0,#REF!,"&lt;="&amp;ME95,#REF!,"&gt;="&amp;MF95,#REF!,"="&amp;KW95,#REF!,"="&amp;KY95)</f>
        <v/>
      </c>
      <c r="ND95" s="1">
        <f>COUNTIFS(#REF!,LT95,#REF!,1,#REF!,"&gt;="&amp;MC95,#REF!,"&lt;="&amp;MB95,#REF!,"&lt;="&amp;ME95,#REF!,"&gt;="&amp;MF95,#REF!,"="&amp;KV95,#REF!,"="&amp;KX95)</f>
        <v/>
      </c>
      <c r="NE95" s="1">
        <f>COUNTIFS(#REF!,LT95,#REF!,0,#REF!,"&gt;="&amp;MC95,#REF!,"&lt;="&amp;MB95,#REF!,"&lt;="&amp;ME95,#REF!,"&gt;="&amp;MF95,#REF!,"="&amp;KV95,#REF!,"="&amp;KX95)</f>
        <v/>
      </c>
      <c r="NF95" s="1">
        <f>COUNTIFS(#REF!,LT95,#REF!,1,#REF!,"&gt;="&amp;MC95,#REF!,"&lt;="&amp;MB95,#REF!,"&lt;="&amp;ME95,#REF!,"&gt;="&amp;MF95,#REF!,"="&amp;KW95,#REF!,"="&amp;KY95)</f>
        <v/>
      </c>
      <c r="NG95" s="1">
        <f>COUNTIFS(#REF!,LT95,#REF!,0,#REF!,"&gt;="&amp;MC95,#REF!,"&lt;="&amp;MB95,#REF!,"&lt;="&amp;ME95,#REF!,"&gt;="&amp;MF95,#REF!,"="&amp;KW95,#REF!,"="&amp;KY95)</f>
        <v/>
      </c>
      <c r="NH95" s="1">
        <f>COUNTIFS(#REF!,LT95,#REF!,1,#REF!,"&gt;="&amp;MC95,#REF!,"&lt;="&amp;MB95,#REF!,"&lt;="&amp;ME95,#REF!,"&gt;="&amp;MF95,#REF!,"="&amp;KZ95,#REF!,"="&amp;LA95)</f>
        <v/>
      </c>
      <c r="NI95" s="1">
        <f>COUNTIFS(#REF!,LT95,#REF!,0,#REF!,"&gt;="&amp;MC95,#REF!,"&lt;="&amp;MB95,#REF!,"&lt;="&amp;ME95,#REF!,"&gt;="&amp;MF95,#REF!,"="&amp;KZ95,#REF!,"="&amp;LA95)</f>
        <v/>
      </c>
      <c r="NJ95" s="1">
        <f>COUNTIFS(#REF!,LT95,#REF!,1,#REF!,"&gt;="&amp;MI95,#REF!,"&lt;="&amp;MH95,#REF!,"&lt;="&amp;ME95,#REF!,"&gt;="&amp;MF95)</f>
        <v/>
      </c>
      <c r="NK95" s="1">
        <f>COUNTIFS(#REF!,LT95,#REF!,0,#REF!,"&gt;="&amp;MI95,#REF!,"&lt;="&amp;MH95,#REF!,"&lt;="&amp;ME95,#REF!,"&gt;="&amp;MF95)</f>
        <v/>
      </c>
      <c r="NL95" s="1">
        <f>COUNTIFS(#REF!,LT95,#REF!,1,#REF!,"&gt;="&amp;MI95,#REF!,"&lt;="&amp;MH95,#REF!,"="&amp;KZ95,#REF!,"="&amp;LA95,#REF!,"&lt;="&amp;ME95,#REF!,"&gt;="&amp;MF95)</f>
        <v/>
      </c>
      <c r="NM95" s="1">
        <f>COUNTIFS(#REF!,LT95,#REF!,0,#REF!,"&gt;="&amp;MI95,#REF!,"&lt;="&amp;MH95,#REF!,"="&amp;KZ95,#REF!,"="&amp;LA95,#REF!,"&lt;="&amp;ME95,#REF!,"&gt;="&amp;MF95)</f>
        <v/>
      </c>
      <c r="NN95" s="1">
        <f>COUNTIFS(#REF!,LT95,#REF!,1,#REF!,"&gt;="&amp;MC95,#REF!,"&lt;="&amp;MB95,#REF!,"&lt;="&amp;ME95,#REF!,"&gt;="&amp;MF95)</f>
        <v/>
      </c>
      <c r="NO95" s="1">
        <f>COUNTIFS(#REF!,LT95,#REF!,0,#REF!,"&gt;="&amp;MC95,#REF!,"&lt;="&amp;MB95,#REF!,"&lt;="&amp;ME95,#REF!,"&gt;="&amp;MF95)</f>
        <v/>
      </c>
      <c r="NP95" s="1">
        <f>COUNTIFS(#REF!,LT95,#REF!,1,#REF!,"&lt;="&amp;ME95,#REF!,"&gt;="&amp;MF95,#REF!,"="&amp;KV95,#REF!,"="&amp;KX95)</f>
        <v/>
      </c>
      <c r="NQ95" s="1">
        <f>COUNTIFS(#REF!,LT95,#REF!,0,#REF!,"&lt;="&amp;ME95,#REF!,"&gt;="&amp;MF95,#REF!,"="&amp;KV95,#REF!,"="&amp;KX95)</f>
        <v/>
      </c>
      <c r="NR95" s="1">
        <f>COUNTIFS(#REF!,LT95,#REF!,1,#REF!,"&lt;="&amp;ME95,#REF!,"&gt;="&amp;MF95,#REF!,"="&amp;KW95,#REF!,"="&amp;KY95)</f>
        <v/>
      </c>
      <c r="NS95" s="1">
        <f>COUNTIFS(#REF!,LT95,#REF!,0,#REF!,"&lt;="&amp;ME95,#REF!,"&gt;="&amp;MF95,#REF!,"="&amp;KW95,#REF!,"="&amp;KY95)</f>
        <v/>
      </c>
      <c r="NT95" s="1">
        <f>MP95+MR95+MT95+MV95+MX95+MZ95+NB95</f>
        <v/>
      </c>
      <c r="NU95" s="1">
        <f>MQ95+MS95+MU95+MW95+MY95+NA95+NC95</f>
        <v/>
      </c>
      <c r="NV95" s="1">
        <f>NT95+NU95</f>
        <v/>
      </c>
      <c r="NW95" s="33">
        <f>NT95/(NT95+NU95)</f>
        <v/>
      </c>
      <c r="NX95" s="3">
        <f>1/NW95</f>
        <v/>
      </c>
      <c r="NY95" s="1">
        <f>LH95</f>
        <v/>
      </c>
      <c r="NZ95" s="79">
        <f>(NW95*((NY95-1)*0.98))-((1-NW95)*1)</f>
        <v/>
      </c>
      <c r="OA95" s="34">
        <f>IF(LR95&lt;0.9,0,IF(AND(LR95&gt;1.1),0,1))</f>
        <v/>
      </c>
      <c r="OB95" s="34">
        <f>IF(LS95&lt;0.9,0,IF(AND(LS95&gt;1.1),0,1))</f>
        <v/>
      </c>
      <c r="OC95" s="32">
        <f>IF(NV95&gt;99,1,0)</f>
        <v/>
      </c>
      <c r="OD95" s="32">
        <f>IF(NZ95&gt;0.0799,1,0)</f>
        <v/>
      </c>
      <c r="OE95" s="32">
        <f>IF(NZ95&gt;OM95,1,0)</f>
        <v/>
      </c>
      <c r="OF95" s="32">
        <f>OC95+OD95+OE95+OA95+OB95</f>
        <v/>
      </c>
      <c r="OG95" s="1">
        <f>ND95+NF95+NH95+NJ95+NL95+NN95+NP95+NR95</f>
        <v/>
      </c>
      <c r="OH95" s="1">
        <f>NE95+NG95+NI95+NK95+NM95+NO95+NQ95+NS95</f>
        <v/>
      </c>
      <c r="OI95" s="1">
        <f>OG95+OH95</f>
        <v/>
      </c>
      <c r="OJ95" s="33">
        <f>OG95/(OG95+OH95)</f>
        <v/>
      </c>
      <c r="OK95" s="3">
        <f>1/OJ95</f>
        <v/>
      </c>
      <c r="OL95" s="1">
        <f>LI95</f>
        <v/>
      </c>
      <c r="OM95" s="79">
        <f>(OJ95*((OL95-1)*0.98))-((1-OJ95)*1)</f>
        <v/>
      </c>
      <c r="ON95" s="34">
        <f>IF(LR95&lt;0.9,0,IF(AND(LR95&gt;1.1),0,1))</f>
        <v/>
      </c>
      <c r="OO95" s="34">
        <f>IF(LS95&lt;0.9,0,IF(AND(LS95&gt;1.1),0,1))</f>
        <v/>
      </c>
      <c r="OP95" s="32">
        <f>IF(OI95&gt;99,1,0)</f>
        <v/>
      </c>
      <c r="OQ95" s="32">
        <f>IF(OM95&gt;0.0799,1,0)</f>
        <v/>
      </c>
      <c r="OR95" s="32">
        <f>IF(OM95&gt;OZ95,1,0)</f>
        <v/>
      </c>
      <c r="OS95" s="32">
        <f>OP95+OQ95+OR95+ON95+OO95</f>
        <v/>
      </c>
      <c r="OT95">
        <f>IF(OF95=5,"BackHome0-0",IF(AND(OS95=5),"BackAway0-0",""))</f>
        <v/>
      </c>
      <c r="OU95">
        <f>IF(OF95=5,KN95,IF(AND(OS95=5),KO95,""))</f>
        <v/>
      </c>
      <c r="OV95">
        <f>IF(OF95=5,"Match Odds",IF(AND(OS95=5),"Match Odds",""))</f>
        <v/>
      </c>
      <c r="OW95">
        <f>IF(OF95=5,KP95,IF(AND(OS95=5),KP95,""))</f>
        <v/>
      </c>
      <c r="OX95">
        <f>IF(OF95=5,"MATCH_ODDS",IF(AND(OS95=5),"MATCH_ODDS",""))</f>
        <v/>
      </c>
      <c r="OY95">
        <f>IF(OF95=5,"BACK",IF(AND(OS95=5),"BACK",""))</f>
        <v/>
      </c>
    </row>
    <row r="96" ht="16.5" customHeight="1" thickBot="1" thickTop="1">
      <c r="A96" s="2" t="n"/>
      <c r="KN96" s="1">
        <f>IF(INDEX(#REF!,MATCH('HT 0-0'!D96,#REF!,0))=INDEX(#REF!,MATCH('HT 0-0'!D96,#REF!,0)),INDEX(#REF!,MATCH('HT 0-0'!D96,#REF!,0)),"ERROR")</f>
        <v/>
      </c>
      <c r="KO96" s="1">
        <f>IF(INDEX(#REF!,MATCH('HT 0-0'!E96,#REF!,0))=INDEX(#REF!,MATCH('HT 0-0'!E96,#REF!,0)),INDEX(#REF!,MATCH('HT 0-0'!E96,#REF!,0)),"ERROR")</f>
        <v/>
      </c>
      <c r="KP96" s="1">
        <f>KN96&amp;" v "&amp;KO96</f>
        <v/>
      </c>
      <c r="KQ96">
        <f>B96&amp;"_"&amp;C96</f>
        <v/>
      </c>
      <c r="KR96" s="1">
        <f>IF((HW96/KK96)&lt;0.335,"G",IF((HW96/KK96)&gt;0.67,"R","A"))</f>
        <v/>
      </c>
      <c r="KS96" s="1">
        <f>IF((HX96/KK96)&lt;0.335,"G",IF((HX96/KK96)&gt;0.67,"R","A"))</f>
        <v/>
      </c>
      <c r="KT96" s="1">
        <f>IF((IH96/KK96)&lt;0.335,"G",IF((IH96/KK96)&gt;0.67,"R","A"))</f>
        <v/>
      </c>
      <c r="KU96" s="1">
        <f>IF((II96/KK96)&lt;0.335,"G",IF((II96/KK96)&gt;0.67,"R","A"))</f>
        <v/>
      </c>
      <c r="KV96" s="1">
        <f>IF((HZ96/KK96)&lt;0.335,"G",IF((HZ96/KK96)&gt;0.67,"R","A"))</f>
        <v/>
      </c>
      <c r="KW96" s="1">
        <f>IF((HY96/KK96)&lt;0.335,"G",IF((HY96/KK96)&gt;0.67,"R","A"))</f>
        <v/>
      </c>
      <c r="KX96" s="1">
        <f>IF((IK96/KK96)&lt;0.335,"G",IF((IK96/KK96)&gt;0.67,"R","A"))</f>
        <v/>
      </c>
      <c r="KY96" s="1">
        <f>IF((IJ96/KK96)&lt;0.335,"G",IF((IJ96/KK96)&gt;0.67,"R","A"))</f>
        <v/>
      </c>
      <c r="KZ96" s="1">
        <f>IF((HQ96/KK96)&lt;0.335,"G",IF((HQ96/KK96)&gt;0.67,"R","A"))</f>
        <v/>
      </c>
      <c r="LA96" s="1">
        <f>IF((IB96/KK96)&lt;0.335,"G",IF((IB96/KK96)&gt;0.67,"R","A"))</f>
        <v/>
      </c>
      <c r="LB96">
        <f>IF(LQ96="0-0",INDEX(Scrape!#REF!,MATCH('HT 0-0'!KP96,Scrape!$B:$B,0)),"")</f>
        <v/>
      </c>
      <c r="LC96">
        <f>IF(LQ96="0-0",INDEX(Scrape!$A:$A,MATCH('HT 0-0'!KP96,Scrape!$B:$B,0)),"")</f>
        <v/>
      </c>
      <c r="LD96">
        <f>IF(LQ96="0-0",INDEX(Scrape!$B:$B,MATCH('HT 0-0'!KP96,Scrape!$B:$B,0)),"")</f>
        <v/>
      </c>
      <c r="LE96">
        <f>IF(LQ96="0-0",INDEX(Scrape!$C:$C,MATCH('HT 0-0'!KP96,Scrape!$B:$B,0)),"")</f>
        <v/>
      </c>
      <c r="LF96">
        <f>IF(LQ96="0-0",INDEX(Scrape!$D:$D,MATCH('HT 0-0'!KP96,Scrape!$B:$B,0)),"")</f>
        <v/>
      </c>
      <c r="LG96">
        <f>IF(LQ96="0-0",INDEX(Scrape!$E:$E,MATCH('HT 0-0'!KP96,Scrape!$B:$B,0)),"")</f>
        <v/>
      </c>
      <c r="LH96">
        <f>IF(LQ96="0-0",INDEX(Scrape!$F:$F,MATCH('HT 0-0'!KP96,Scrape!$B:$B,0)),"")</f>
        <v/>
      </c>
      <c r="LI96">
        <f>IF(LQ96="0-0",INDEX(Scrape!$G:$G,MATCH('HT 0-0'!KP96,Scrape!$B:$B,0)),"")</f>
        <v/>
      </c>
      <c r="LJ96">
        <f>IF(LQ96="0-0",INDEX(Scrape!$H:$H,MATCH('HT 0-0'!KP96,Scrape!$B:$B,0)),"")</f>
        <v/>
      </c>
      <c r="LK96">
        <f>IF(LQ96="0-0",INDEX(Scrape!$I:$I,MATCH('HT 0-0'!KP96,Scrape!$B:$B,0)),"")</f>
        <v/>
      </c>
      <c r="LL96">
        <f>IF(LQ96="0-0",INDEX(Scrape!$J:$J,MATCH('HT 0-0'!KP96,Scrape!$B:$B,0)),"")</f>
        <v/>
      </c>
      <c r="LM96">
        <f>IF(LQ96="0-0",INDEX(Scrape!$K:$K,MATCH('HT 0-0'!KP96,Scrape!$B:$B,0)),"")</f>
        <v/>
      </c>
      <c r="LN96">
        <f>IF(LQ96="0-0",INDEX(Scrape!$L:$L,MATCH('HT 0-0'!KP96,Scrape!$B:$B,0)),"")</f>
        <v/>
      </c>
      <c r="LO96">
        <f>IF(LQ96="0-0",INDEX(Scrape!$M:$M,MATCH('HT 0-0'!KP96,Scrape!$B:$B,0)),"")</f>
        <v/>
      </c>
      <c r="LP96">
        <f>IF(LQ96="0-0",INDEX(Scrape!$N:$N,MATCH('HT 0-0'!KP96,Scrape!$B:$B,0)),"")</f>
        <v/>
      </c>
      <c r="LQ96">
        <f>INDEX(Scrape!$O:$O,MATCH('HT 0-0'!KP96,Scrape!$B:$B,0))</f>
        <v/>
      </c>
      <c r="LR96">
        <f>(1/LJ96)+(1/LI96)+(1/LH96)</f>
        <v/>
      </c>
      <c r="LS96">
        <f>(1/LG96)+(1/LF96)+(1/LE96)</f>
        <v/>
      </c>
      <c r="LT96" s="8">
        <f>IF(INDEX(#REF!,MATCH(KQ96,#REF!,0))=INDEX(#REF!,MATCH(KQ96,#REF!,0)),INDEX(#REF!,MATCH(KQ96,#REF!,0)),"ERROR")</f>
        <v/>
      </c>
      <c r="LU96" s="4">
        <f>IF(KR96="G",2,IF(KR96="R",0.5,IF(KR96="A",1)))</f>
        <v/>
      </c>
      <c r="LV96" s="4">
        <f>IF(KS96="G",0.5,IF(KS96="R",2,IF(KS96="A",1)))</f>
        <v/>
      </c>
      <c r="LW96" s="4">
        <f>IF(KT96="G",2,IF(KT96="R",0.5,IF(KT96="A",1)))</f>
        <v/>
      </c>
      <c r="LX96" s="4">
        <f>IF(KU96="G",0.5,IF(KU96="R",2,IF(KU96="A",1)))</f>
        <v/>
      </c>
      <c r="LY96" s="7">
        <f>(LK96*(LU96+LX96)+(LL96*(LU96+LX96)))</f>
        <v/>
      </c>
      <c r="LZ96" s="7">
        <f>(LN96*(LV96+LW96)+(LO96*(LV96+LW96)))</f>
        <v/>
      </c>
      <c r="MA96" s="11">
        <f>LY96-LZ96</f>
        <v/>
      </c>
      <c r="MB96" s="5">
        <f>MA96+2</f>
        <v/>
      </c>
      <c r="MC96" s="6">
        <f>MA96-2</f>
        <v/>
      </c>
      <c r="MD96" s="4">
        <f>LE96</f>
        <v/>
      </c>
      <c r="ME96" s="9">
        <f>IF(MD96=0,1000,MD96+0.75)</f>
        <v/>
      </c>
      <c r="MF96" s="10">
        <f>IF(MD96=0,0,MD96-0.75)</f>
        <v/>
      </c>
      <c r="MG96" s="4">
        <f>((LM96*(LU96+LX96))-((LP96*(LV96+LW96))))</f>
        <v/>
      </c>
      <c r="MH96" s="9">
        <f>MG96*1.2</f>
        <v/>
      </c>
      <c r="MI96" s="10">
        <f>MG96*0.8</f>
        <v/>
      </c>
      <c r="MJ96">
        <f>IFERROR(OT96,"")</f>
        <v/>
      </c>
      <c r="MK96">
        <f>IFERROR(OU96,"")</f>
        <v/>
      </c>
      <c r="ML96">
        <f>IFERROR(OV96,"")</f>
        <v/>
      </c>
      <c r="MM96">
        <f>IFERROR(OW96,"")</f>
        <v/>
      </c>
      <c r="MN96">
        <f>IFERROR(OX96,"")</f>
        <v/>
      </c>
      <c r="MO96">
        <f>IFERROR(OY96,"")</f>
        <v/>
      </c>
      <c r="MP96" s="1">
        <f>COUNTIFS(#REF!,LT96,#REF!,1,#REF!,"&gt;="&amp;MC96,#REF!,"&lt;="&amp;MB96,#REF!,"&lt;="&amp;ME96,#REF!,"&gt;="&amp;MF96,#REF!,"="&amp;KV96,#REF!,"="&amp;KX96)</f>
        <v/>
      </c>
      <c r="MQ96" s="1">
        <f>COUNTIFS(#REF!,LT96,#REF!,0,#REF!,"&gt;="&amp;MC96,#REF!,"&lt;="&amp;MB96,#REF!,"&lt;="&amp;ME96,#REF!,"&gt;="&amp;MF96,#REF!,"="&amp;KV96,#REF!,"="&amp;KX96)</f>
        <v/>
      </c>
      <c r="MR96" s="1">
        <f>COUNTIFS(#REF!,LT96,#REF!,1,#REF!,"&gt;="&amp;MC96,#REF!,"&lt;="&amp;MB96,#REF!,"&lt;="&amp;ME96,#REF!,"&gt;="&amp;MF96,#REF!,"="&amp;KW96,#REF!,"="&amp;KY96)</f>
        <v/>
      </c>
      <c r="MS96" s="1">
        <f>COUNTIFS(#REF!,LT96,#REF!,0,#REF!,"&gt;="&amp;MC96,#REF!,"&lt;="&amp;MB96,#REF!,"&lt;="&amp;ME96,#REF!,"&gt;="&amp;MF96,#REF!,"="&amp;KW96,#REF!,"="&amp;KY96)</f>
        <v/>
      </c>
      <c r="MT96" s="1">
        <f>COUNTIFS(#REF!,LT96,#REF!,1,#REF!,"&gt;="&amp;MI96,#REF!,"&lt;="&amp;MH96,#REF!,"&lt;="&amp;ME96,#REF!,"&gt;="&amp;MF96)</f>
        <v/>
      </c>
      <c r="MU96" s="1">
        <f>COUNTIFS(#REF!,LT96,#REF!,0,#REF!,"&gt;="&amp;MI96,#REF!,"&lt;="&amp;MH96,#REF!,"&lt;="&amp;ME96,#REF!,"&gt;="&amp;MF96)</f>
        <v/>
      </c>
      <c r="MV96" s="1">
        <f>COUNTIFS(#REF!,LT96,#REF!,1,#REF!,"&gt;="&amp;MI96,#REF!,"&lt;="&amp;MH96,#REF!,"="&amp;KZ96,#REF!,"="&amp;LA96,#REF!,"&lt;="&amp;ME96,#REF!,"&gt;="&amp;MF96)</f>
        <v/>
      </c>
      <c r="MW96" s="1">
        <f>COUNTIFS(#REF!,LT96,#REF!,0,#REF!,"&gt;="&amp;MI96,#REF!,"&lt;="&amp;MH96,#REF!,"="&amp;KZ96,#REF!,"="&amp;LA96,#REF!,"&lt;="&amp;ME96,#REF!,"&gt;="&amp;MF96)</f>
        <v/>
      </c>
      <c r="MX96" s="1">
        <f>COUNTIFS(#REF!,LT96,#REF!,1,#REF!,"&gt;="&amp;MC96,#REF!,"&lt;="&amp;MB96,#REF!,"&lt;="&amp;ME96,#REF!,"&gt;="&amp;MF96)</f>
        <v/>
      </c>
      <c r="MY96" s="1">
        <f>COUNTIFS(#REF!,LT96,#REF!,0,#REF!,"&gt;="&amp;MC96,#REF!,"&lt;="&amp;MB96,#REF!,"&lt;="&amp;ME96,#REF!,"&gt;="&amp;MF96)</f>
        <v/>
      </c>
      <c r="MZ96" s="1">
        <f>COUNTIFS(#REF!,LT96,#REF!,1,#REF!,"&lt;="&amp;ME96,#REF!,"&gt;="&amp;MF96,#REF!,"="&amp;KV96,#REF!,"="&amp;KX96)</f>
        <v/>
      </c>
      <c r="NA96" s="1">
        <f>COUNTIFS(#REF!,LT96,#REF!,0,#REF!,"&lt;="&amp;ME96,#REF!,"&gt;="&amp;MF96,#REF!,"="&amp;KV96,#REF!,"="&amp;KX96)</f>
        <v/>
      </c>
      <c r="NB96" s="1">
        <f>COUNTIFS(#REF!,LT96,#REF!,1,#REF!,"&lt;="&amp;ME96,#REF!,"&gt;="&amp;MF96,#REF!,"="&amp;KW96,#REF!,"="&amp;KY96)</f>
        <v/>
      </c>
      <c r="NC96" s="1">
        <f>COUNTIFS(#REF!,LT96,#REF!,0,#REF!,"&lt;="&amp;ME96,#REF!,"&gt;="&amp;MF96,#REF!,"="&amp;KW96,#REF!,"="&amp;KY96)</f>
        <v/>
      </c>
      <c r="ND96" s="1">
        <f>COUNTIFS(#REF!,LT96,#REF!,1,#REF!,"&gt;="&amp;MC96,#REF!,"&lt;="&amp;MB96,#REF!,"&lt;="&amp;ME96,#REF!,"&gt;="&amp;MF96,#REF!,"="&amp;KV96,#REF!,"="&amp;KX96)</f>
        <v/>
      </c>
      <c r="NE96" s="1">
        <f>COUNTIFS(#REF!,LT96,#REF!,0,#REF!,"&gt;="&amp;MC96,#REF!,"&lt;="&amp;MB96,#REF!,"&lt;="&amp;ME96,#REF!,"&gt;="&amp;MF96,#REF!,"="&amp;KV96,#REF!,"="&amp;KX96)</f>
        <v/>
      </c>
      <c r="NF96" s="1">
        <f>COUNTIFS(#REF!,LT96,#REF!,1,#REF!,"&gt;="&amp;MC96,#REF!,"&lt;="&amp;MB96,#REF!,"&lt;="&amp;ME96,#REF!,"&gt;="&amp;MF96,#REF!,"="&amp;KW96,#REF!,"="&amp;KY96)</f>
        <v/>
      </c>
      <c r="NG96" s="1">
        <f>COUNTIFS(#REF!,LT96,#REF!,0,#REF!,"&gt;="&amp;MC96,#REF!,"&lt;="&amp;MB96,#REF!,"&lt;="&amp;ME96,#REF!,"&gt;="&amp;MF96,#REF!,"="&amp;KW96,#REF!,"="&amp;KY96)</f>
        <v/>
      </c>
      <c r="NH96" s="1">
        <f>COUNTIFS(#REF!,LT96,#REF!,1,#REF!,"&gt;="&amp;MC96,#REF!,"&lt;="&amp;MB96,#REF!,"&lt;="&amp;ME96,#REF!,"&gt;="&amp;MF96,#REF!,"="&amp;KZ96,#REF!,"="&amp;LA96)</f>
        <v/>
      </c>
      <c r="NI96" s="1">
        <f>COUNTIFS(#REF!,LT96,#REF!,0,#REF!,"&gt;="&amp;MC96,#REF!,"&lt;="&amp;MB96,#REF!,"&lt;="&amp;ME96,#REF!,"&gt;="&amp;MF96,#REF!,"="&amp;KZ96,#REF!,"="&amp;LA96)</f>
        <v/>
      </c>
      <c r="NJ96" s="1">
        <f>COUNTIFS(#REF!,LT96,#REF!,1,#REF!,"&gt;="&amp;MI96,#REF!,"&lt;="&amp;MH96,#REF!,"&lt;="&amp;ME96,#REF!,"&gt;="&amp;MF96)</f>
        <v/>
      </c>
      <c r="NK96" s="1">
        <f>COUNTIFS(#REF!,LT96,#REF!,0,#REF!,"&gt;="&amp;MI96,#REF!,"&lt;="&amp;MH96,#REF!,"&lt;="&amp;ME96,#REF!,"&gt;="&amp;MF96)</f>
        <v/>
      </c>
      <c r="NL96" s="1">
        <f>COUNTIFS(#REF!,LT96,#REF!,1,#REF!,"&gt;="&amp;MI96,#REF!,"&lt;="&amp;MH96,#REF!,"="&amp;KZ96,#REF!,"="&amp;LA96,#REF!,"&lt;="&amp;ME96,#REF!,"&gt;="&amp;MF96)</f>
        <v/>
      </c>
      <c r="NM96" s="1">
        <f>COUNTIFS(#REF!,LT96,#REF!,0,#REF!,"&gt;="&amp;MI96,#REF!,"&lt;="&amp;MH96,#REF!,"="&amp;KZ96,#REF!,"="&amp;LA96,#REF!,"&lt;="&amp;ME96,#REF!,"&gt;="&amp;MF96)</f>
        <v/>
      </c>
      <c r="NN96" s="1">
        <f>COUNTIFS(#REF!,LT96,#REF!,1,#REF!,"&gt;="&amp;MC96,#REF!,"&lt;="&amp;MB96,#REF!,"&lt;="&amp;ME96,#REF!,"&gt;="&amp;MF96)</f>
        <v/>
      </c>
      <c r="NO96" s="1">
        <f>COUNTIFS(#REF!,LT96,#REF!,0,#REF!,"&gt;="&amp;MC96,#REF!,"&lt;="&amp;MB96,#REF!,"&lt;="&amp;ME96,#REF!,"&gt;="&amp;MF96)</f>
        <v/>
      </c>
      <c r="NP96" s="1">
        <f>COUNTIFS(#REF!,LT96,#REF!,1,#REF!,"&lt;="&amp;ME96,#REF!,"&gt;="&amp;MF96,#REF!,"="&amp;KV96,#REF!,"="&amp;KX96)</f>
        <v/>
      </c>
      <c r="NQ96" s="1">
        <f>COUNTIFS(#REF!,LT96,#REF!,0,#REF!,"&lt;="&amp;ME96,#REF!,"&gt;="&amp;MF96,#REF!,"="&amp;KV96,#REF!,"="&amp;KX96)</f>
        <v/>
      </c>
      <c r="NR96" s="1">
        <f>COUNTIFS(#REF!,LT96,#REF!,1,#REF!,"&lt;="&amp;ME96,#REF!,"&gt;="&amp;MF96,#REF!,"="&amp;KW96,#REF!,"="&amp;KY96)</f>
        <v/>
      </c>
      <c r="NS96" s="1">
        <f>COUNTIFS(#REF!,LT96,#REF!,0,#REF!,"&lt;="&amp;ME96,#REF!,"&gt;="&amp;MF96,#REF!,"="&amp;KW96,#REF!,"="&amp;KY96)</f>
        <v/>
      </c>
      <c r="NT96" s="1">
        <f>MP96+MR96+MT96+MV96+MX96+MZ96+NB96</f>
        <v/>
      </c>
      <c r="NU96" s="1">
        <f>MQ96+MS96+MU96+MW96+MY96+NA96+NC96</f>
        <v/>
      </c>
      <c r="NV96" s="1">
        <f>NT96+NU96</f>
        <v/>
      </c>
      <c r="NW96" s="33">
        <f>NT96/(NT96+NU96)</f>
        <v/>
      </c>
      <c r="NX96" s="3">
        <f>1/NW96</f>
        <v/>
      </c>
      <c r="NY96" s="1">
        <f>LH96</f>
        <v/>
      </c>
      <c r="NZ96" s="79">
        <f>(NW96*((NY96-1)*0.98))-((1-NW96)*1)</f>
        <v/>
      </c>
      <c r="OA96" s="34">
        <f>IF(LR96&lt;0.9,0,IF(AND(LR96&gt;1.1),0,1))</f>
        <v/>
      </c>
      <c r="OB96" s="34">
        <f>IF(LS96&lt;0.9,0,IF(AND(LS96&gt;1.1),0,1))</f>
        <v/>
      </c>
      <c r="OC96" s="32">
        <f>IF(NV96&gt;99,1,0)</f>
        <v/>
      </c>
      <c r="OD96" s="32">
        <f>IF(NZ96&gt;0.0799,1,0)</f>
        <v/>
      </c>
      <c r="OE96" s="32">
        <f>IF(NZ96&gt;OM96,1,0)</f>
        <v/>
      </c>
      <c r="OF96" s="32">
        <f>OC96+OD96+OE96+OA96+OB96</f>
        <v/>
      </c>
      <c r="OG96" s="1">
        <f>ND96+NF96+NH96+NJ96+NL96+NN96+NP96+NR96</f>
        <v/>
      </c>
      <c r="OH96" s="1">
        <f>NE96+NG96+NI96+NK96+NM96+NO96+NQ96+NS96</f>
        <v/>
      </c>
      <c r="OI96" s="1">
        <f>OG96+OH96</f>
        <v/>
      </c>
      <c r="OJ96" s="33">
        <f>OG96/(OG96+OH96)</f>
        <v/>
      </c>
      <c r="OK96" s="3">
        <f>1/OJ96</f>
        <v/>
      </c>
      <c r="OL96" s="1">
        <f>LI96</f>
        <v/>
      </c>
      <c r="OM96" s="79">
        <f>(OJ96*((OL96-1)*0.98))-((1-OJ96)*1)</f>
        <v/>
      </c>
      <c r="ON96" s="34">
        <f>IF(LR96&lt;0.9,0,IF(AND(LR96&gt;1.1),0,1))</f>
        <v/>
      </c>
      <c r="OO96" s="34">
        <f>IF(LS96&lt;0.9,0,IF(AND(LS96&gt;1.1),0,1))</f>
        <v/>
      </c>
      <c r="OP96" s="32">
        <f>IF(OI96&gt;99,1,0)</f>
        <v/>
      </c>
      <c r="OQ96" s="32">
        <f>IF(OM96&gt;0.0799,1,0)</f>
        <v/>
      </c>
      <c r="OR96" s="32">
        <f>IF(OM96&gt;OZ96,1,0)</f>
        <v/>
      </c>
      <c r="OS96" s="32">
        <f>OP96+OQ96+OR96+ON96+OO96</f>
        <v/>
      </c>
      <c r="OT96">
        <f>IF(OF96=5,"BackHome0-0",IF(AND(OS96=5),"BackAway0-0",""))</f>
        <v/>
      </c>
      <c r="OU96">
        <f>IF(OF96=5,KN96,IF(AND(OS96=5),KO96,""))</f>
        <v/>
      </c>
      <c r="OV96">
        <f>IF(OF96=5,"Match Odds",IF(AND(OS96=5),"Match Odds",""))</f>
        <v/>
      </c>
      <c r="OW96">
        <f>IF(OF96=5,KP96,IF(AND(OS96=5),KP96,""))</f>
        <v/>
      </c>
      <c r="OX96">
        <f>IF(OF96=5,"MATCH_ODDS",IF(AND(OS96=5),"MATCH_ODDS",""))</f>
        <v/>
      </c>
      <c r="OY96">
        <f>IF(OF96=5,"BACK",IF(AND(OS96=5),"BACK",""))</f>
        <v/>
      </c>
    </row>
    <row r="97" ht="16.5" customHeight="1" thickBot="1" thickTop="1">
      <c r="A97" s="2" t="n"/>
      <c r="KN97" s="1">
        <f>IF(INDEX(#REF!,MATCH('HT 0-0'!D97,#REF!,0))=INDEX(#REF!,MATCH('HT 0-0'!D97,#REF!,0)),INDEX(#REF!,MATCH('HT 0-0'!D97,#REF!,0)),"ERROR")</f>
        <v/>
      </c>
      <c r="KO97" s="1">
        <f>IF(INDEX(#REF!,MATCH('HT 0-0'!E97,#REF!,0))=INDEX(#REF!,MATCH('HT 0-0'!E97,#REF!,0)),INDEX(#REF!,MATCH('HT 0-0'!E97,#REF!,0)),"ERROR")</f>
        <v/>
      </c>
      <c r="KP97" s="1">
        <f>KN97&amp;" v "&amp;KO97</f>
        <v/>
      </c>
      <c r="KQ97">
        <f>B97&amp;"_"&amp;C97</f>
        <v/>
      </c>
      <c r="KR97" s="1">
        <f>IF((HW97/KK97)&lt;0.335,"G",IF((HW97/KK97)&gt;0.67,"R","A"))</f>
        <v/>
      </c>
      <c r="KS97" s="1">
        <f>IF((HX97/KK97)&lt;0.335,"G",IF((HX97/KK97)&gt;0.67,"R","A"))</f>
        <v/>
      </c>
      <c r="KT97" s="1">
        <f>IF((IH97/KK97)&lt;0.335,"G",IF((IH97/KK97)&gt;0.67,"R","A"))</f>
        <v/>
      </c>
      <c r="KU97" s="1">
        <f>IF((II97/KK97)&lt;0.335,"G",IF((II97/KK97)&gt;0.67,"R","A"))</f>
        <v/>
      </c>
      <c r="KV97" s="1">
        <f>IF((HZ97/KK97)&lt;0.335,"G",IF((HZ97/KK97)&gt;0.67,"R","A"))</f>
        <v/>
      </c>
      <c r="KW97" s="1">
        <f>IF((HY97/KK97)&lt;0.335,"G",IF((HY97/KK97)&gt;0.67,"R","A"))</f>
        <v/>
      </c>
      <c r="KX97" s="1">
        <f>IF((IK97/KK97)&lt;0.335,"G",IF((IK97/KK97)&gt;0.67,"R","A"))</f>
        <v/>
      </c>
      <c r="KY97" s="1">
        <f>IF((IJ97/KK97)&lt;0.335,"G",IF((IJ97/KK97)&gt;0.67,"R","A"))</f>
        <v/>
      </c>
      <c r="KZ97" s="1">
        <f>IF((HQ97/KK97)&lt;0.335,"G",IF((HQ97/KK97)&gt;0.67,"R","A"))</f>
        <v/>
      </c>
      <c r="LA97" s="1">
        <f>IF((IB97/KK97)&lt;0.335,"G",IF((IB97/KK97)&gt;0.67,"R","A"))</f>
        <v/>
      </c>
      <c r="LB97">
        <f>IF(LQ97="0-0",INDEX(Scrape!#REF!,MATCH('HT 0-0'!KP97,Scrape!$B:$B,0)),"")</f>
        <v/>
      </c>
      <c r="LC97">
        <f>IF(LQ97="0-0",INDEX(Scrape!$A:$A,MATCH('HT 0-0'!KP97,Scrape!$B:$B,0)),"")</f>
        <v/>
      </c>
      <c r="LD97">
        <f>IF(LQ97="0-0",INDEX(Scrape!$B:$B,MATCH('HT 0-0'!KP97,Scrape!$B:$B,0)),"")</f>
        <v/>
      </c>
      <c r="LE97">
        <f>IF(LQ97="0-0",INDEX(Scrape!$C:$C,MATCH('HT 0-0'!KP97,Scrape!$B:$B,0)),"")</f>
        <v/>
      </c>
      <c r="LF97">
        <f>IF(LQ97="0-0",INDEX(Scrape!$D:$D,MATCH('HT 0-0'!KP97,Scrape!$B:$B,0)),"")</f>
        <v/>
      </c>
      <c r="LG97">
        <f>IF(LQ97="0-0",INDEX(Scrape!$E:$E,MATCH('HT 0-0'!KP97,Scrape!$B:$B,0)),"")</f>
        <v/>
      </c>
      <c r="LH97">
        <f>IF(LQ97="0-0",INDEX(Scrape!$F:$F,MATCH('HT 0-0'!KP97,Scrape!$B:$B,0)),"")</f>
        <v/>
      </c>
      <c r="LI97">
        <f>IF(LQ97="0-0",INDEX(Scrape!$G:$G,MATCH('HT 0-0'!KP97,Scrape!$B:$B,0)),"")</f>
        <v/>
      </c>
      <c r="LJ97">
        <f>IF(LQ97="0-0",INDEX(Scrape!$H:$H,MATCH('HT 0-0'!KP97,Scrape!$B:$B,0)),"")</f>
        <v/>
      </c>
      <c r="LK97">
        <f>IF(LQ97="0-0",INDEX(Scrape!$I:$I,MATCH('HT 0-0'!KP97,Scrape!$B:$B,0)),"")</f>
        <v/>
      </c>
      <c r="LL97">
        <f>IF(LQ97="0-0",INDEX(Scrape!$J:$J,MATCH('HT 0-0'!KP97,Scrape!$B:$B,0)),"")</f>
        <v/>
      </c>
      <c r="LM97">
        <f>IF(LQ97="0-0",INDEX(Scrape!$K:$K,MATCH('HT 0-0'!KP97,Scrape!$B:$B,0)),"")</f>
        <v/>
      </c>
      <c r="LN97">
        <f>IF(LQ97="0-0",INDEX(Scrape!$L:$L,MATCH('HT 0-0'!KP97,Scrape!$B:$B,0)),"")</f>
        <v/>
      </c>
      <c r="LO97">
        <f>IF(LQ97="0-0",INDEX(Scrape!$M:$M,MATCH('HT 0-0'!KP97,Scrape!$B:$B,0)),"")</f>
        <v/>
      </c>
      <c r="LP97">
        <f>IF(LQ97="0-0",INDEX(Scrape!$N:$N,MATCH('HT 0-0'!KP97,Scrape!$B:$B,0)),"")</f>
        <v/>
      </c>
      <c r="LQ97">
        <f>INDEX(Scrape!$O:$O,MATCH('HT 0-0'!KP97,Scrape!$B:$B,0))</f>
        <v/>
      </c>
      <c r="LR97">
        <f>(1/LJ97)+(1/LI97)+(1/LH97)</f>
        <v/>
      </c>
      <c r="LS97">
        <f>(1/LG97)+(1/LF97)+(1/LE97)</f>
        <v/>
      </c>
      <c r="LT97" s="8">
        <f>IF(INDEX(#REF!,MATCH(KQ97,#REF!,0))=INDEX(#REF!,MATCH(KQ97,#REF!,0)),INDEX(#REF!,MATCH(KQ97,#REF!,0)),"ERROR")</f>
        <v/>
      </c>
      <c r="LU97" s="4">
        <f>IF(KR97="G",2,IF(KR97="R",0.5,IF(KR97="A",1)))</f>
        <v/>
      </c>
      <c r="LV97" s="4">
        <f>IF(KS97="G",0.5,IF(KS97="R",2,IF(KS97="A",1)))</f>
        <v/>
      </c>
      <c r="LW97" s="4">
        <f>IF(KT97="G",2,IF(KT97="R",0.5,IF(KT97="A",1)))</f>
        <v/>
      </c>
      <c r="LX97" s="4">
        <f>IF(KU97="G",0.5,IF(KU97="R",2,IF(KU97="A",1)))</f>
        <v/>
      </c>
      <c r="LY97" s="7">
        <f>(LK97*(LU97+LX97)+(LL97*(LU97+LX97)))</f>
        <v/>
      </c>
      <c r="LZ97" s="7">
        <f>(LN97*(LV97+LW97)+(LO97*(LV97+LW97)))</f>
        <v/>
      </c>
      <c r="MA97" s="11">
        <f>LY97-LZ97</f>
        <v/>
      </c>
      <c r="MB97" s="5">
        <f>MA97+2</f>
        <v/>
      </c>
      <c r="MC97" s="6">
        <f>MA97-2</f>
        <v/>
      </c>
      <c r="MD97" s="4">
        <f>LE97</f>
        <v/>
      </c>
      <c r="ME97" s="9">
        <f>IF(MD97=0,1000,MD97+0.75)</f>
        <v/>
      </c>
      <c r="MF97" s="10">
        <f>IF(MD97=0,0,MD97-0.75)</f>
        <v/>
      </c>
      <c r="MG97" s="4">
        <f>((LM97*(LU97+LX97))-((LP97*(LV97+LW97))))</f>
        <v/>
      </c>
      <c r="MH97" s="9">
        <f>MG97*1.2</f>
        <v/>
      </c>
      <c r="MI97" s="10">
        <f>MG97*0.8</f>
        <v/>
      </c>
      <c r="MJ97">
        <f>IFERROR(OT97,"")</f>
        <v/>
      </c>
      <c r="MK97">
        <f>IFERROR(OU97,"")</f>
        <v/>
      </c>
      <c r="ML97">
        <f>IFERROR(OV97,"")</f>
        <v/>
      </c>
      <c r="MM97">
        <f>IFERROR(OW97,"")</f>
        <v/>
      </c>
      <c r="MN97">
        <f>IFERROR(OX97,"")</f>
        <v/>
      </c>
      <c r="MO97">
        <f>IFERROR(OY97,"")</f>
        <v/>
      </c>
      <c r="MP97" s="1">
        <f>COUNTIFS(#REF!,LT97,#REF!,1,#REF!,"&gt;="&amp;MC97,#REF!,"&lt;="&amp;MB97,#REF!,"&lt;="&amp;ME97,#REF!,"&gt;="&amp;MF97,#REF!,"="&amp;KV97,#REF!,"="&amp;KX97)</f>
        <v/>
      </c>
      <c r="MQ97" s="1">
        <f>COUNTIFS(#REF!,LT97,#REF!,0,#REF!,"&gt;="&amp;MC97,#REF!,"&lt;="&amp;MB97,#REF!,"&lt;="&amp;ME97,#REF!,"&gt;="&amp;MF97,#REF!,"="&amp;KV97,#REF!,"="&amp;KX97)</f>
        <v/>
      </c>
      <c r="MR97" s="1">
        <f>COUNTIFS(#REF!,LT97,#REF!,1,#REF!,"&gt;="&amp;MC97,#REF!,"&lt;="&amp;MB97,#REF!,"&lt;="&amp;ME97,#REF!,"&gt;="&amp;MF97,#REF!,"="&amp;KW97,#REF!,"="&amp;KY97)</f>
        <v/>
      </c>
      <c r="MS97" s="1">
        <f>COUNTIFS(#REF!,LT97,#REF!,0,#REF!,"&gt;="&amp;MC97,#REF!,"&lt;="&amp;MB97,#REF!,"&lt;="&amp;ME97,#REF!,"&gt;="&amp;MF97,#REF!,"="&amp;KW97,#REF!,"="&amp;KY97)</f>
        <v/>
      </c>
      <c r="MT97" s="1">
        <f>COUNTIFS(#REF!,LT97,#REF!,1,#REF!,"&gt;="&amp;MI97,#REF!,"&lt;="&amp;MH97,#REF!,"&lt;="&amp;ME97,#REF!,"&gt;="&amp;MF97)</f>
        <v/>
      </c>
      <c r="MU97" s="1">
        <f>COUNTIFS(#REF!,LT97,#REF!,0,#REF!,"&gt;="&amp;MI97,#REF!,"&lt;="&amp;MH97,#REF!,"&lt;="&amp;ME97,#REF!,"&gt;="&amp;MF97)</f>
        <v/>
      </c>
      <c r="MV97" s="1">
        <f>COUNTIFS(#REF!,LT97,#REF!,1,#REF!,"&gt;="&amp;MI97,#REF!,"&lt;="&amp;MH97,#REF!,"="&amp;KZ97,#REF!,"="&amp;LA97,#REF!,"&lt;="&amp;ME97,#REF!,"&gt;="&amp;MF97)</f>
        <v/>
      </c>
      <c r="MW97" s="1">
        <f>COUNTIFS(#REF!,LT97,#REF!,0,#REF!,"&gt;="&amp;MI97,#REF!,"&lt;="&amp;MH97,#REF!,"="&amp;KZ97,#REF!,"="&amp;LA97,#REF!,"&lt;="&amp;ME97,#REF!,"&gt;="&amp;MF97)</f>
        <v/>
      </c>
      <c r="MX97" s="1">
        <f>COUNTIFS(#REF!,LT97,#REF!,1,#REF!,"&gt;="&amp;MC97,#REF!,"&lt;="&amp;MB97,#REF!,"&lt;="&amp;ME97,#REF!,"&gt;="&amp;MF97)</f>
        <v/>
      </c>
      <c r="MY97" s="1">
        <f>COUNTIFS(#REF!,LT97,#REF!,0,#REF!,"&gt;="&amp;MC97,#REF!,"&lt;="&amp;MB97,#REF!,"&lt;="&amp;ME97,#REF!,"&gt;="&amp;MF97)</f>
        <v/>
      </c>
      <c r="MZ97" s="1">
        <f>COUNTIFS(#REF!,LT97,#REF!,1,#REF!,"&lt;="&amp;ME97,#REF!,"&gt;="&amp;MF97,#REF!,"="&amp;KV97,#REF!,"="&amp;KX97)</f>
        <v/>
      </c>
      <c r="NA97" s="1">
        <f>COUNTIFS(#REF!,LT97,#REF!,0,#REF!,"&lt;="&amp;ME97,#REF!,"&gt;="&amp;MF97,#REF!,"="&amp;KV97,#REF!,"="&amp;KX97)</f>
        <v/>
      </c>
      <c r="NB97" s="1">
        <f>COUNTIFS(#REF!,LT97,#REF!,1,#REF!,"&lt;="&amp;ME97,#REF!,"&gt;="&amp;MF97,#REF!,"="&amp;KW97,#REF!,"="&amp;KY97)</f>
        <v/>
      </c>
      <c r="NC97" s="1">
        <f>COUNTIFS(#REF!,LT97,#REF!,0,#REF!,"&lt;="&amp;ME97,#REF!,"&gt;="&amp;MF97,#REF!,"="&amp;KW97,#REF!,"="&amp;KY97)</f>
        <v/>
      </c>
      <c r="ND97" s="1">
        <f>COUNTIFS(#REF!,LT97,#REF!,1,#REF!,"&gt;="&amp;MC97,#REF!,"&lt;="&amp;MB97,#REF!,"&lt;="&amp;ME97,#REF!,"&gt;="&amp;MF97,#REF!,"="&amp;KV97,#REF!,"="&amp;KX97)</f>
        <v/>
      </c>
      <c r="NE97" s="1">
        <f>COUNTIFS(#REF!,LT97,#REF!,0,#REF!,"&gt;="&amp;MC97,#REF!,"&lt;="&amp;MB97,#REF!,"&lt;="&amp;ME97,#REF!,"&gt;="&amp;MF97,#REF!,"="&amp;KV97,#REF!,"="&amp;KX97)</f>
        <v/>
      </c>
      <c r="NF97" s="1">
        <f>COUNTIFS(#REF!,LT97,#REF!,1,#REF!,"&gt;="&amp;MC97,#REF!,"&lt;="&amp;MB97,#REF!,"&lt;="&amp;ME97,#REF!,"&gt;="&amp;MF97,#REF!,"="&amp;KW97,#REF!,"="&amp;KY97)</f>
        <v/>
      </c>
      <c r="NG97" s="1">
        <f>COUNTIFS(#REF!,LT97,#REF!,0,#REF!,"&gt;="&amp;MC97,#REF!,"&lt;="&amp;MB97,#REF!,"&lt;="&amp;ME97,#REF!,"&gt;="&amp;MF97,#REF!,"="&amp;KW97,#REF!,"="&amp;KY97)</f>
        <v/>
      </c>
      <c r="NH97" s="1">
        <f>COUNTIFS(#REF!,LT97,#REF!,1,#REF!,"&gt;="&amp;MC97,#REF!,"&lt;="&amp;MB97,#REF!,"&lt;="&amp;ME97,#REF!,"&gt;="&amp;MF97,#REF!,"="&amp;KZ97,#REF!,"="&amp;LA97)</f>
        <v/>
      </c>
      <c r="NI97" s="1">
        <f>COUNTIFS(#REF!,LT97,#REF!,0,#REF!,"&gt;="&amp;MC97,#REF!,"&lt;="&amp;MB97,#REF!,"&lt;="&amp;ME97,#REF!,"&gt;="&amp;MF97,#REF!,"="&amp;KZ97,#REF!,"="&amp;LA97)</f>
        <v/>
      </c>
      <c r="NJ97" s="1">
        <f>COUNTIFS(#REF!,LT97,#REF!,1,#REF!,"&gt;="&amp;MI97,#REF!,"&lt;="&amp;MH97,#REF!,"&lt;="&amp;ME97,#REF!,"&gt;="&amp;MF97)</f>
        <v/>
      </c>
      <c r="NK97" s="1">
        <f>COUNTIFS(#REF!,LT97,#REF!,0,#REF!,"&gt;="&amp;MI97,#REF!,"&lt;="&amp;MH97,#REF!,"&lt;="&amp;ME97,#REF!,"&gt;="&amp;MF97)</f>
        <v/>
      </c>
      <c r="NL97" s="1">
        <f>COUNTIFS(#REF!,LT97,#REF!,1,#REF!,"&gt;="&amp;MI97,#REF!,"&lt;="&amp;MH97,#REF!,"="&amp;KZ97,#REF!,"="&amp;LA97,#REF!,"&lt;="&amp;ME97,#REF!,"&gt;="&amp;MF97)</f>
        <v/>
      </c>
      <c r="NM97" s="1">
        <f>COUNTIFS(#REF!,LT97,#REF!,0,#REF!,"&gt;="&amp;MI97,#REF!,"&lt;="&amp;MH97,#REF!,"="&amp;KZ97,#REF!,"="&amp;LA97,#REF!,"&lt;="&amp;ME97,#REF!,"&gt;="&amp;MF97)</f>
        <v/>
      </c>
      <c r="NN97" s="1">
        <f>COUNTIFS(#REF!,LT97,#REF!,1,#REF!,"&gt;="&amp;MC97,#REF!,"&lt;="&amp;MB97,#REF!,"&lt;="&amp;ME97,#REF!,"&gt;="&amp;MF97)</f>
        <v/>
      </c>
      <c r="NO97" s="1">
        <f>COUNTIFS(#REF!,LT97,#REF!,0,#REF!,"&gt;="&amp;MC97,#REF!,"&lt;="&amp;MB97,#REF!,"&lt;="&amp;ME97,#REF!,"&gt;="&amp;MF97)</f>
        <v/>
      </c>
      <c r="NP97" s="1">
        <f>COUNTIFS(#REF!,LT97,#REF!,1,#REF!,"&lt;="&amp;ME97,#REF!,"&gt;="&amp;MF97,#REF!,"="&amp;KV97,#REF!,"="&amp;KX97)</f>
        <v/>
      </c>
      <c r="NQ97" s="1">
        <f>COUNTIFS(#REF!,LT97,#REF!,0,#REF!,"&lt;="&amp;ME97,#REF!,"&gt;="&amp;MF97,#REF!,"="&amp;KV97,#REF!,"="&amp;KX97)</f>
        <v/>
      </c>
      <c r="NR97" s="1">
        <f>COUNTIFS(#REF!,LT97,#REF!,1,#REF!,"&lt;="&amp;ME97,#REF!,"&gt;="&amp;MF97,#REF!,"="&amp;KW97,#REF!,"="&amp;KY97)</f>
        <v/>
      </c>
      <c r="NS97" s="1">
        <f>COUNTIFS(#REF!,LT97,#REF!,0,#REF!,"&lt;="&amp;ME97,#REF!,"&gt;="&amp;MF97,#REF!,"="&amp;KW97,#REF!,"="&amp;KY97)</f>
        <v/>
      </c>
      <c r="NT97" s="1">
        <f>MP97+MR97+MT97+MV97+MX97+MZ97+NB97</f>
        <v/>
      </c>
      <c r="NU97" s="1">
        <f>MQ97+MS97+MU97+MW97+MY97+NA97+NC97</f>
        <v/>
      </c>
      <c r="NV97" s="1">
        <f>NT97+NU97</f>
        <v/>
      </c>
      <c r="NW97" s="33">
        <f>NT97/(NT97+NU97)</f>
        <v/>
      </c>
      <c r="NX97" s="3">
        <f>1/NW97</f>
        <v/>
      </c>
      <c r="NY97" s="1">
        <f>LH97</f>
        <v/>
      </c>
      <c r="NZ97" s="79">
        <f>(NW97*((NY97-1)*0.98))-((1-NW97)*1)</f>
        <v/>
      </c>
      <c r="OA97" s="34">
        <f>IF(LR97&lt;0.9,0,IF(AND(LR97&gt;1.1),0,1))</f>
        <v/>
      </c>
      <c r="OB97" s="34">
        <f>IF(LS97&lt;0.9,0,IF(AND(LS97&gt;1.1),0,1))</f>
        <v/>
      </c>
      <c r="OC97" s="32">
        <f>IF(NV97&gt;99,1,0)</f>
        <v/>
      </c>
      <c r="OD97" s="32">
        <f>IF(NZ97&gt;0.0799,1,0)</f>
        <v/>
      </c>
      <c r="OE97" s="32">
        <f>IF(NZ97&gt;OM97,1,0)</f>
        <v/>
      </c>
      <c r="OF97" s="32">
        <f>OC97+OD97+OE97+OA97+OB97</f>
        <v/>
      </c>
      <c r="OG97" s="1">
        <f>ND97+NF97+NH97+NJ97+NL97+NN97+NP97+NR97</f>
        <v/>
      </c>
      <c r="OH97" s="1">
        <f>NE97+NG97+NI97+NK97+NM97+NO97+NQ97+NS97</f>
        <v/>
      </c>
      <c r="OI97" s="1">
        <f>OG97+OH97</f>
        <v/>
      </c>
      <c r="OJ97" s="33">
        <f>OG97/(OG97+OH97)</f>
        <v/>
      </c>
      <c r="OK97" s="3">
        <f>1/OJ97</f>
        <v/>
      </c>
      <c r="OL97" s="1">
        <f>LI97</f>
        <v/>
      </c>
      <c r="OM97" s="79">
        <f>(OJ97*((OL97-1)*0.98))-((1-OJ97)*1)</f>
        <v/>
      </c>
      <c r="ON97" s="34">
        <f>IF(LR97&lt;0.9,0,IF(AND(LR97&gt;1.1),0,1))</f>
        <v/>
      </c>
      <c r="OO97" s="34">
        <f>IF(LS97&lt;0.9,0,IF(AND(LS97&gt;1.1),0,1))</f>
        <v/>
      </c>
      <c r="OP97" s="32">
        <f>IF(OI97&gt;99,1,0)</f>
        <v/>
      </c>
      <c r="OQ97" s="32">
        <f>IF(OM97&gt;0.0799,1,0)</f>
        <v/>
      </c>
      <c r="OR97" s="32">
        <f>IF(OM97&gt;OZ97,1,0)</f>
        <v/>
      </c>
      <c r="OS97" s="32">
        <f>OP97+OQ97+OR97+ON97+OO97</f>
        <v/>
      </c>
      <c r="OT97">
        <f>IF(OF97=5,"BackHome0-0",IF(AND(OS97=5),"BackAway0-0",""))</f>
        <v/>
      </c>
      <c r="OU97">
        <f>IF(OF97=5,KN97,IF(AND(OS97=5),KO97,""))</f>
        <v/>
      </c>
      <c r="OV97">
        <f>IF(OF97=5,"Match Odds",IF(AND(OS97=5),"Match Odds",""))</f>
        <v/>
      </c>
      <c r="OW97">
        <f>IF(OF97=5,KP97,IF(AND(OS97=5),KP97,""))</f>
        <v/>
      </c>
      <c r="OX97">
        <f>IF(OF97=5,"MATCH_ODDS",IF(AND(OS97=5),"MATCH_ODDS",""))</f>
        <v/>
      </c>
      <c r="OY97">
        <f>IF(OF97=5,"BACK",IF(AND(OS97=5),"BACK",""))</f>
        <v/>
      </c>
    </row>
    <row r="98" ht="16.5" customHeight="1" thickBot="1" thickTop="1">
      <c r="A98" s="2" t="n"/>
      <c r="KN98" s="1">
        <f>IF(INDEX(#REF!,MATCH('HT 0-0'!D98,#REF!,0))=INDEX(#REF!,MATCH('HT 0-0'!D98,#REF!,0)),INDEX(#REF!,MATCH('HT 0-0'!D98,#REF!,0)),"ERROR")</f>
        <v/>
      </c>
      <c r="KO98" s="1">
        <f>IF(INDEX(#REF!,MATCH('HT 0-0'!E98,#REF!,0))=INDEX(#REF!,MATCH('HT 0-0'!E98,#REF!,0)),INDEX(#REF!,MATCH('HT 0-0'!E98,#REF!,0)),"ERROR")</f>
        <v/>
      </c>
      <c r="KP98" s="1">
        <f>KN98&amp;" v "&amp;KO98</f>
        <v/>
      </c>
      <c r="KQ98">
        <f>B98&amp;"_"&amp;C98</f>
        <v/>
      </c>
      <c r="KR98" s="1">
        <f>IF((HW98/KK98)&lt;0.335,"G",IF((HW98/KK98)&gt;0.67,"R","A"))</f>
        <v/>
      </c>
      <c r="KS98" s="1">
        <f>IF((HX98/KK98)&lt;0.335,"G",IF((HX98/KK98)&gt;0.67,"R","A"))</f>
        <v/>
      </c>
      <c r="KT98" s="1">
        <f>IF((IH98/KK98)&lt;0.335,"G",IF((IH98/KK98)&gt;0.67,"R","A"))</f>
        <v/>
      </c>
      <c r="KU98" s="1">
        <f>IF((II98/KK98)&lt;0.335,"G",IF((II98/KK98)&gt;0.67,"R","A"))</f>
        <v/>
      </c>
      <c r="KV98" s="1">
        <f>IF((HZ98/KK98)&lt;0.335,"G",IF((HZ98/KK98)&gt;0.67,"R","A"))</f>
        <v/>
      </c>
      <c r="KW98" s="1">
        <f>IF((HY98/KK98)&lt;0.335,"G",IF((HY98/KK98)&gt;0.67,"R","A"))</f>
        <v/>
      </c>
      <c r="KX98" s="1">
        <f>IF((IK98/KK98)&lt;0.335,"G",IF((IK98/KK98)&gt;0.67,"R","A"))</f>
        <v/>
      </c>
      <c r="KY98" s="1">
        <f>IF((IJ98/KK98)&lt;0.335,"G",IF((IJ98/KK98)&gt;0.67,"R","A"))</f>
        <v/>
      </c>
      <c r="KZ98" s="1">
        <f>IF((HQ98/KK98)&lt;0.335,"G",IF((HQ98/KK98)&gt;0.67,"R","A"))</f>
        <v/>
      </c>
      <c r="LA98" s="1">
        <f>IF((IB98/KK98)&lt;0.335,"G",IF((IB98/KK98)&gt;0.67,"R","A"))</f>
        <v/>
      </c>
      <c r="LB98">
        <f>IF(LQ98="0-0",INDEX(Scrape!#REF!,MATCH('HT 0-0'!KP98,Scrape!$B:$B,0)),"")</f>
        <v/>
      </c>
      <c r="LC98">
        <f>IF(LQ98="0-0",INDEX(Scrape!$A:$A,MATCH('HT 0-0'!KP98,Scrape!$B:$B,0)),"")</f>
        <v/>
      </c>
      <c r="LD98">
        <f>IF(LQ98="0-0",INDEX(Scrape!$B:$B,MATCH('HT 0-0'!KP98,Scrape!$B:$B,0)),"")</f>
        <v/>
      </c>
      <c r="LE98">
        <f>IF(LQ98="0-0",INDEX(Scrape!$C:$C,MATCH('HT 0-0'!KP98,Scrape!$B:$B,0)),"")</f>
        <v/>
      </c>
      <c r="LF98">
        <f>IF(LQ98="0-0",INDEX(Scrape!$D:$D,MATCH('HT 0-0'!KP98,Scrape!$B:$B,0)),"")</f>
        <v/>
      </c>
      <c r="LG98">
        <f>IF(LQ98="0-0",INDEX(Scrape!$E:$E,MATCH('HT 0-0'!KP98,Scrape!$B:$B,0)),"")</f>
        <v/>
      </c>
      <c r="LH98">
        <f>IF(LQ98="0-0",INDEX(Scrape!$F:$F,MATCH('HT 0-0'!KP98,Scrape!$B:$B,0)),"")</f>
        <v/>
      </c>
      <c r="LI98">
        <f>IF(LQ98="0-0",INDEX(Scrape!$G:$G,MATCH('HT 0-0'!KP98,Scrape!$B:$B,0)),"")</f>
        <v/>
      </c>
      <c r="LJ98">
        <f>IF(LQ98="0-0",INDEX(Scrape!$H:$H,MATCH('HT 0-0'!KP98,Scrape!$B:$B,0)),"")</f>
        <v/>
      </c>
      <c r="LK98">
        <f>IF(LQ98="0-0",INDEX(Scrape!$I:$I,MATCH('HT 0-0'!KP98,Scrape!$B:$B,0)),"")</f>
        <v/>
      </c>
      <c r="LL98">
        <f>IF(LQ98="0-0",INDEX(Scrape!$J:$J,MATCH('HT 0-0'!KP98,Scrape!$B:$B,0)),"")</f>
        <v/>
      </c>
      <c r="LM98">
        <f>IF(LQ98="0-0",INDEX(Scrape!$K:$K,MATCH('HT 0-0'!KP98,Scrape!$B:$B,0)),"")</f>
        <v/>
      </c>
      <c r="LN98">
        <f>IF(LQ98="0-0",INDEX(Scrape!$L:$L,MATCH('HT 0-0'!KP98,Scrape!$B:$B,0)),"")</f>
        <v/>
      </c>
      <c r="LO98">
        <f>IF(LQ98="0-0",INDEX(Scrape!$M:$M,MATCH('HT 0-0'!KP98,Scrape!$B:$B,0)),"")</f>
        <v/>
      </c>
      <c r="LP98">
        <f>IF(LQ98="0-0",INDEX(Scrape!$N:$N,MATCH('HT 0-0'!KP98,Scrape!$B:$B,0)),"")</f>
        <v/>
      </c>
      <c r="LQ98">
        <f>INDEX(Scrape!$O:$O,MATCH('HT 0-0'!KP98,Scrape!$B:$B,0))</f>
        <v/>
      </c>
      <c r="LR98">
        <f>(1/LJ98)+(1/LI98)+(1/LH98)</f>
        <v/>
      </c>
      <c r="LS98">
        <f>(1/LG98)+(1/LF98)+(1/LE98)</f>
        <v/>
      </c>
      <c r="LT98" s="8">
        <f>IF(INDEX(#REF!,MATCH(KQ98,#REF!,0))=INDEX(#REF!,MATCH(KQ98,#REF!,0)),INDEX(#REF!,MATCH(KQ98,#REF!,0)),"ERROR")</f>
        <v/>
      </c>
      <c r="LU98" s="4">
        <f>IF(KR98="G",2,IF(KR98="R",0.5,IF(KR98="A",1)))</f>
        <v/>
      </c>
      <c r="LV98" s="4">
        <f>IF(KS98="G",0.5,IF(KS98="R",2,IF(KS98="A",1)))</f>
        <v/>
      </c>
      <c r="LW98" s="4">
        <f>IF(KT98="G",2,IF(KT98="R",0.5,IF(KT98="A",1)))</f>
        <v/>
      </c>
      <c r="LX98" s="4">
        <f>IF(KU98="G",0.5,IF(KU98="R",2,IF(KU98="A",1)))</f>
        <v/>
      </c>
      <c r="LY98" s="7">
        <f>(LK98*(LU98+LX98)+(LL98*(LU98+LX98)))</f>
        <v/>
      </c>
      <c r="LZ98" s="7">
        <f>(LN98*(LV98+LW98)+(LO98*(LV98+LW98)))</f>
        <v/>
      </c>
      <c r="MA98" s="11">
        <f>LY98-LZ98</f>
        <v/>
      </c>
      <c r="MB98" s="5">
        <f>MA98+2</f>
        <v/>
      </c>
      <c r="MC98" s="6">
        <f>MA98-2</f>
        <v/>
      </c>
      <c r="MD98" s="4">
        <f>LE98</f>
        <v/>
      </c>
      <c r="ME98" s="9">
        <f>IF(MD98=0,1000,MD98+0.75)</f>
        <v/>
      </c>
      <c r="MF98" s="10">
        <f>IF(MD98=0,0,MD98-0.75)</f>
        <v/>
      </c>
      <c r="MG98" s="4">
        <f>((LM98*(LU98+LX98))-((LP98*(LV98+LW98))))</f>
        <v/>
      </c>
      <c r="MH98" s="9">
        <f>MG98*1.2</f>
        <v/>
      </c>
      <c r="MI98" s="10">
        <f>MG98*0.8</f>
        <v/>
      </c>
      <c r="MJ98">
        <f>IFERROR(OT98,"")</f>
        <v/>
      </c>
      <c r="MK98">
        <f>IFERROR(OU98,"")</f>
        <v/>
      </c>
      <c r="ML98">
        <f>IFERROR(OV98,"")</f>
        <v/>
      </c>
      <c r="MM98">
        <f>IFERROR(OW98,"")</f>
        <v/>
      </c>
      <c r="MN98">
        <f>IFERROR(OX98,"")</f>
        <v/>
      </c>
      <c r="MO98">
        <f>IFERROR(OY98,"")</f>
        <v/>
      </c>
      <c r="MP98" s="1">
        <f>COUNTIFS(#REF!,LT98,#REF!,1,#REF!,"&gt;="&amp;MC98,#REF!,"&lt;="&amp;MB98,#REF!,"&lt;="&amp;ME98,#REF!,"&gt;="&amp;MF98,#REF!,"="&amp;KV98,#REF!,"="&amp;KX98)</f>
        <v/>
      </c>
      <c r="MQ98" s="1">
        <f>COUNTIFS(#REF!,LT98,#REF!,0,#REF!,"&gt;="&amp;MC98,#REF!,"&lt;="&amp;MB98,#REF!,"&lt;="&amp;ME98,#REF!,"&gt;="&amp;MF98,#REF!,"="&amp;KV98,#REF!,"="&amp;KX98)</f>
        <v/>
      </c>
      <c r="MR98" s="1">
        <f>COUNTIFS(#REF!,LT98,#REF!,1,#REF!,"&gt;="&amp;MC98,#REF!,"&lt;="&amp;MB98,#REF!,"&lt;="&amp;ME98,#REF!,"&gt;="&amp;MF98,#REF!,"="&amp;KW98,#REF!,"="&amp;KY98)</f>
        <v/>
      </c>
      <c r="MS98" s="1">
        <f>COUNTIFS(#REF!,LT98,#REF!,0,#REF!,"&gt;="&amp;MC98,#REF!,"&lt;="&amp;MB98,#REF!,"&lt;="&amp;ME98,#REF!,"&gt;="&amp;MF98,#REF!,"="&amp;KW98,#REF!,"="&amp;KY98)</f>
        <v/>
      </c>
      <c r="MT98" s="1">
        <f>COUNTIFS(#REF!,LT98,#REF!,1,#REF!,"&gt;="&amp;MI98,#REF!,"&lt;="&amp;MH98,#REF!,"&lt;="&amp;ME98,#REF!,"&gt;="&amp;MF98)</f>
        <v/>
      </c>
      <c r="MU98" s="1">
        <f>COUNTIFS(#REF!,LT98,#REF!,0,#REF!,"&gt;="&amp;MI98,#REF!,"&lt;="&amp;MH98,#REF!,"&lt;="&amp;ME98,#REF!,"&gt;="&amp;MF98)</f>
        <v/>
      </c>
      <c r="MV98" s="1">
        <f>COUNTIFS(#REF!,LT98,#REF!,1,#REF!,"&gt;="&amp;MI98,#REF!,"&lt;="&amp;MH98,#REF!,"="&amp;KZ98,#REF!,"="&amp;LA98,#REF!,"&lt;="&amp;ME98,#REF!,"&gt;="&amp;MF98)</f>
        <v/>
      </c>
      <c r="MW98" s="1">
        <f>COUNTIFS(#REF!,LT98,#REF!,0,#REF!,"&gt;="&amp;MI98,#REF!,"&lt;="&amp;MH98,#REF!,"="&amp;KZ98,#REF!,"="&amp;LA98,#REF!,"&lt;="&amp;ME98,#REF!,"&gt;="&amp;MF98)</f>
        <v/>
      </c>
      <c r="MX98" s="1">
        <f>COUNTIFS(#REF!,LT98,#REF!,1,#REF!,"&gt;="&amp;MC98,#REF!,"&lt;="&amp;MB98,#REF!,"&lt;="&amp;ME98,#REF!,"&gt;="&amp;MF98)</f>
        <v/>
      </c>
      <c r="MY98" s="1">
        <f>COUNTIFS(#REF!,LT98,#REF!,0,#REF!,"&gt;="&amp;MC98,#REF!,"&lt;="&amp;MB98,#REF!,"&lt;="&amp;ME98,#REF!,"&gt;="&amp;MF98)</f>
        <v/>
      </c>
      <c r="MZ98" s="1">
        <f>COUNTIFS(#REF!,LT98,#REF!,1,#REF!,"&lt;="&amp;ME98,#REF!,"&gt;="&amp;MF98,#REF!,"="&amp;KV98,#REF!,"="&amp;KX98)</f>
        <v/>
      </c>
      <c r="NA98" s="1">
        <f>COUNTIFS(#REF!,LT98,#REF!,0,#REF!,"&lt;="&amp;ME98,#REF!,"&gt;="&amp;MF98,#REF!,"="&amp;KV98,#REF!,"="&amp;KX98)</f>
        <v/>
      </c>
      <c r="NB98" s="1">
        <f>COUNTIFS(#REF!,LT98,#REF!,1,#REF!,"&lt;="&amp;ME98,#REF!,"&gt;="&amp;MF98,#REF!,"="&amp;KW98,#REF!,"="&amp;KY98)</f>
        <v/>
      </c>
      <c r="NC98" s="1">
        <f>COUNTIFS(#REF!,LT98,#REF!,0,#REF!,"&lt;="&amp;ME98,#REF!,"&gt;="&amp;MF98,#REF!,"="&amp;KW98,#REF!,"="&amp;KY98)</f>
        <v/>
      </c>
      <c r="ND98" s="1">
        <f>COUNTIFS(#REF!,LT98,#REF!,1,#REF!,"&gt;="&amp;MC98,#REF!,"&lt;="&amp;MB98,#REF!,"&lt;="&amp;ME98,#REF!,"&gt;="&amp;MF98,#REF!,"="&amp;KV98,#REF!,"="&amp;KX98)</f>
        <v/>
      </c>
      <c r="NE98" s="1">
        <f>COUNTIFS(#REF!,LT98,#REF!,0,#REF!,"&gt;="&amp;MC98,#REF!,"&lt;="&amp;MB98,#REF!,"&lt;="&amp;ME98,#REF!,"&gt;="&amp;MF98,#REF!,"="&amp;KV98,#REF!,"="&amp;KX98)</f>
        <v/>
      </c>
      <c r="NF98" s="1">
        <f>COUNTIFS(#REF!,LT98,#REF!,1,#REF!,"&gt;="&amp;MC98,#REF!,"&lt;="&amp;MB98,#REF!,"&lt;="&amp;ME98,#REF!,"&gt;="&amp;MF98,#REF!,"="&amp;KW98,#REF!,"="&amp;KY98)</f>
        <v/>
      </c>
      <c r="NG98" s="1">
        <f>COUNTIFS(#REF!,LT98,#REF!,0,#REF!,"&gt;="&amp;MC98,#REF!,"&lt;="&amp;MB98,#REF!,"&lt;="&amp;ME98,#REF!,"&gt;="&amp;MF98,#REF!,"="&amp;KW98,#REF!,"="&amp;KY98)</f>
        <v/>
      </c>
      <c r="NH98" s="1">
        <f>COUNTIFS(#REF!,LT98,#REF!,1,#REF!,"&gt;="&amp;MC98,#REF!,"&lt;="&amp;MB98,#REF!,"&lt;="&amp;ME98,#REF!,"&gt;="&amp;MF98,#REF!,"="&amp;KZ98,#REF!,"="&amp;LA98)</f>
        <v/>
      </c>
      <c r="NI98" s="1">
        <f>COUNTIFS(#REF!,LT98,#REF!,0,#REF!,"&gt;="&amp;MC98,#REF!,"&lt;="&amp;MB98,#REF!,"&lt;="&amp;ME98,#REF!,"&gt;="&amp;MF98,#REF!,"="&amp;KZ98,#REF!,"="&amp;LA98)</f>
        <v/>
      </c>
      <c r="NJ98" s="1">
        <f>COUNTIFS(#REF!,LT98,#REF!,1,#REF!,"&gt;="&amp;MI98,#REF!,"&lt;="&amp;MH98,#REF!,"&lt;="&amp;ME98,#REF!,"&gt;="&amp;MF98)</f>
        <v/>
      </c>
      <c r="NK98" s="1">
        <f>COUNTIFS(#REF!,LT98,#REF!,0,#REF!,"&gt;="&amp;MI98,#REF!,"&lt;="&amp;MH98,#REF!,"&lt;="&amp;ME98,#REF!,"&gt;="&amp;MF98)</f>
        <v/>
      </c>
      <c r="NL98" s="1">
        <f>COUNTIFS(#REF!,LT98,#REF!,1,#REF!,"&gt;="&amp;MI98,#REF!,"&lt;="&amp;MH98,#REF!,"="&amp;KZ98,#REF!,"="&amp;LA98,#REF!,"&lt;="&amp;ME98,#REF!,"&gt;="&amp;MF98)</f>
        <v/>
      </c>
      <c r="NM98" s="1">
        <f>COUNTIFS(#REF!,LT98,#REF!,0,#REF!,"&gt;="&amp;MI98,#REF!,"&lt;="&amp;MH98,#REF!,"="&amp;KZ98,#REF!,"="&amp;LA98,#REF!,"&lt;="&amp;ME98,#REF!,"&gt;="&amp;MF98)</f>
        <v/>
      </c>
      <c r="NN98" s="1">
        <f>COUNTIFS(#REF!,LT98,#REF!,1,#REF!,"&gt;="&amp;MC98,#REF!,"&lt;="&amp;MB98,#REF!,"&lt;="&amp;ME98,#REF!,"&gt;="&amp;MF98)</f>
        <v/>
      </c>
      <c r="NO98" s="1">
        <f>COUNTIFS(#REF!,LT98,#REF!,0,#REF!,"&gt;="&amp;MC98,#REF!,"&lt;="&amp;MB98,#REF!,"&lt;="&amp;ME98,#REF!,"&gt;="&amp;MF98)</f>
        <v/>
      </c>
      <c r="NP98" s="1">
        <f>COUNTIFS(#REF!,LT98,#REF!,1,#REF!,"&lt;="&amp;ME98,#REF!,"&gt;="&amp;MF98,#REF!,"="&amp;KV98,#REF!,"="&amp;KX98)</f>
        <v/>
      </c>
      <c r="NQ98" s="1">
        <f>COUNTIFS(#REF!,LT98,#REF!,0,#REF!,"&lt;="&amp;ME98,#REF!,"&gt;="&amp;MF98,#REF!,"="&amp;KV98,#REF!,"="&amp;KX98)</f>
        <v/>
      </c>
      <c r="NR98" s="1">
        <f>COUNTIFS(#REF!,LT98,#REF!,1,#REF!,"&lt;="&amp;ME98,#REF!,"&gt;="&amp;MF98,#REF!,"="&amp;KW98,#REF!,"="&amp;KY98)</f>
        <v/>
      </c>
      <c r="NS98" s="1">
        <f>COUNTIFS(#REF!,LT98,#REF!,0,#REF!,"&lt;="&amp;ME98,#REF!,"&gt;="&amp;MF98,#REF!,"="&amp;KW98,#REF!,"="&amp;KY98)</f>
        <v/>
      </c>
      <c r="NT98" s="1">
        <f>MP98+MR98+MT98+MV98+MX98+MZ98+NB98</f>
        <v/>
      </c>
      <c r="NU98" s="1">
        <f>MQ98+MS98+MU98+MW98+MY98+NA98+NC98</f>
        <v/>
      </c>
      <c r="NV98" s="1">
        <f>NT98+NU98</f>
        <v/>
      </c>
      <c r="NW98" s="33">
        <f>NT98/(NT98+NU98)</f>
        <v/>
      </c>
      <c r="NX98" s="3">
        <f>1/NW98</f>
        <v/>
      </c>
      <c r="NY98" s="1">
        <f>LH98</f>
        <v/>
      </c>
      <c r="NZ98" s="79">
        <f>(NW98*((NY98-1)*0.98))-((1-NW98)*1)</f>
        <v/>
      </c>
      <c r="OA98" s="34">
        <f>IF(LR98&lt;0.9,0,IF(AND(LR98&gt;1.1),0,1))</f>
        <v/>
      </c>
      <c r="OB98" s="34">
        <f>IF(LS98&lt;0.9,0,IF(AND(LS98&gt;1.1),0,1))</f>
        <v/>
      </c>
      <c r="OC98" s="32">
        <f>IF(NV98&gt;99,1,0)</f>
        <v/>
      </c>
      <c r="OD98" s="32">
        <f>IF(NZ98&gt;0.0799,1,0)</f>
        <v/>
      </c>
      <c r="OE98" s="32">
        <f>IF(NZ98&gt;OM98,1,0)</f>
        <v/>
      </c>
      <c r="OF98" s="32">
        <f>OC98+OD98+OE98+OA98+OB98</f>
        <v/>
      </c>
      <c r="OG98" s="1">
        <f>ND98+NF98+NH98+NJ98+NL98+NN98+NP98+NR98</f>
        <v/>
      </c>
      <c r="OH98" s="1">
        <f>NE98+NG98+NI98+NK98+NM98+NO98+NQ98+NS98</f>
        <v/>
      </c>
      <c r="OI98" s="1">
        <f>OG98+OH98</f>
        <v/>
      </c>
      <c r="OJ98" s="33">
        <f>OG98/(OG98+OH98)</f>
        <v/>
      </c>
      <c r="OK98" s="3">
        <f>1/OJ98</f>
        <v/>
      </c>
      <c r="OL98" s="1">
        <f>LI98</f>
        <v/>
      </c>
      <c r="OM98" s="79">
        <f>(OJ98*((OL98-1)*0.98))-((1-OJ98)*1)</f>
        <v/>
      </c>
      <c r="ON98" s="34">
        <f>IF(LR98&lt;0.9,0,IF(AND(LR98&gt;1.1),0,1))</f>
        <v/>
      </c>
      <c r="OO98" s="34">
        <f>IF(LS98&lt;0.9,0,IF(AND(LS98&gt;1.1),0,1))</f>
        <v/>
      </c>
      <c r="OP98" s="32">
        <f>IF(OI98&gt;99,1,0)</f>
        <v/>
      </c>
      <c r="OQ98" s="32">
        <f>IF(OM98&gt;0.0799,1,0)</f>
        <v/>
      </c>
      <c r="OR98" s="32">
        <f>IF(OM98&gt;OZ98,1,0)</f>
        <v/>
      </c>
      <c r="OS98" s="32">
        <f>OP98+OQ98+OR98+ON98+OO98</f>
        <v/>
      </c>
      <c r="OT98">
        <f>IF(OF98=5,"BackHome0-0",IF(AND(OS98=5),"BackAway0-0",""))</f>
        <v/>
      </c>
      <c r="OU98">
        <f>IF(OF98=5,KN98,IF(AND(OS98=5),KO98,""))</f>
        <v/>
      </c>
      <c r="OV98">
        <f>IF(OF98=5,"Match Odds",IF(AND(OS98=5),"Match Odds",""))</f>
        <v/>
      </c>
      <c r="OW98">
        <f>IF(OF98=5,KP98,IF(AND(OS98=5),KP98,""))</f>
        <v/>
      </c>
      <c r="OX98">
        <f>IF(OF98=5,"MATCH_ODDS",IF(AND(OS98=5),"MATCH_ODDS",""))</f>
        <v/>
      </c>
      <c r="OY98">
        <f>IF(OF98=5,"BACK",IF(AND(OS98=5),"BACK",""))</f>
        <v/>
      </c>
    </row>
    <row r="99" ht="16.5" customHeight="1" thickBot="1" thickTop="1">
      <c r="A99" s="2" t="n"/>
      <c r="KN99" s="1">
        <f>IF(INDEX(#REF!,MATCH('HT 0-0'!D99,#REF!,0))=INDEX(#REF!,MATCH('HT 0-0'!D99,#REF!,0)),INDEX(#REF!,MATCH('HT 0-0'!D99,#REF!,0)),"ERROR")</f>
        <v/>
      </c>
      <c r="KO99" s="1">
        <f>IF(INDEX(#REF!,MATCH('HT 0-0'!E99,#REF!,0))=INDEX(#REF!,MATCH('HT 0-0'!E99,#REF!,0)),INDEX(#REF!,MATCH('HT 0-0'!E99,#REF!,0)),"ERROR")</f>
        <v/>
      </c>
      <c r="KP99" s="1">
        <f>KN99&amp;" v "&amp;KO99</f>
        <v/>
      </c>
      <c r="KQ99">
        <f>B99&amp;"_"&amp;C99</f>
        <v/>
      </c>
      <c r="KR99" s="1">
        <f>IF((HW99/KK99)&lt;0.335,"G",IF((HW99/KK99)&gt;0.67,"R","A"))</f>
        <v/>
      </c>
      <c r="KS99" s="1">
        <f>IF((HX99/KK99)&lt;0.335,"G",IF((HX99/KK99)&gt;0.67,"R","A"))</f>
        <v/>
      </c>
      <c r="KT99" s="1">
        <f>IF((IH99/KK99)&lt;0.335,"G",IF((IH99/KK99)&gt;0.67,"R","A"))</f>
        <v/>
      </c>
      <c r="KU99" s="1">
        <f>IF((II99/KK99)&lt;0.335,"G",IF((II99/KK99)&gt;0.67,"R","A"))</f>
        <v/>
      </c>
      <c r="KV99" s="1">
        <f>IF((HZ99/KK99)&lt;0.335,"G",IF((HZ99/KK99)&gt;0.67,"R","A"))</f>
        <v/>
      </c>
      <c r="KW99" s="1">
        <f>IF((HY99/KK99)&lt;0.335,"G",IF((HY99/KK99)&gt;0.67,"R","A"))</f>
        <v/>
      </c>
      <c r="KX99" s="1">
        <f>IF((IK99/KK99)&lt;0.335,"G",IF((IK99/KK99)&gt;0.67,"R","A"))</f>
        <v/>
      </c>
      <c r="KY99" s="1">
        <f>IF((IJ99/KK99)&lt;0.335,"G",IF((IJ99/KK99)&gt;0.67,"R","A"))</f>
        <v/>
      </c>
      <c r="KZ99" s="1">
        <f>IF((HQ99/KK99)&lt;0.335,"G",IF((HQ99/KK99)&gt;0.67,"R","A"))</f>
        <v/>
      </c>
      <c r="LA99" s="1">
        <f>IF((IB99/KK99)&lt;0.335,"G",IF((IB99/KK99)&gt;0.67,"R","A"))</f>
        <v/>
      </c>
      <c r="LB99">
        <f>IF(LQ99="0-0",INDEX(Scrape!#REF!,MATCH('HT 0-0'!KP99,Scrape!$B:$B,0)),"")</f>
        <v/>
      </c>
      <c r="LC99">
        <f>IF(LQ99="0-0",INDEX(Scrape!$A:$A,MATCH('HT 0-0'!KP99,Scrape!$B:$B,0)),"")</f>
        <v/>
      </c>
      <c r="LD99">
        <f>IF(LQ99="0-0",INDEX(Scrape!$B:$B,MATCH('HT 0-0'!KP99,Scrape!$B:$B,0)),"")</f>
        <v/>
      </c>
      <c r="LE99">
        <f>IF(LQ99="0-0",INDEX(Scrape!$C:$C,MATCH('HT 0-0'!KP99,Scrape!$B:$B,0)),"")</f>
        <v/>
      </c>
      <c r="LF99">
        <f>IF(LQ99="0-0",INDEX(Scrape!$D:$D,MATCH('HT 0-0'!KP99,Scrape!$B:$B,0)),"")</f>
        <v/>
      </c>
      <c r="LG99">
        <f>IF(LQ99="0-0",INDEX(Scrape!$E:$E,MATCH('HT 0-0'!KP99,Scrape!$B:$B,0)),"")</f>
        <v/>
      </c>
      <c r="LH99">
        <f>IF(LQ99="0-0",INDEX(Scrape!$F:$F,MATCH('HT 0-0'!KP99,Scrape!$B:$B,0)),"")</f>
        <v/>
      </c>
      <c r="LI99">
        <f>IF(LQ99="0-0",INDEX(Scrape!$G:$G,MATCH('HT 0-0'!KP99,Scrape!$B:$B,0)),"")</f>
        <v/>
      </c>
      <c r="LJ99">
        <f>IF(LQ99="0-0",INDEX(Scrape!$H:$H,MATCH('HT 0-0'!KP99,Scrape!$B:$B,0)),"")</f>
        <v/>
      </c>
      <c r="LK99">
        <f>IF(LQ99="0-0",INDEX(Scrape!$I:$I,MATCH('HT 0-0'!KP99,Scrape!$B:$B,0)),"")</f>
        <v/>
      </c>
      <c r="LL99">
        <f>IF(LQ99="0-0",INDEX(Scrape!$J:$J,MATCH('HT 0-0'!KP99,Scrape!$B:$B,0)),"")</f>
        <v/>
      </c>
      <c r="LM99">
        <f>IF(LQ99="0-0",INDEX(Scrape!$K:$K,MATCH('HT 0-0'!KP99,Scrape!$B:$B,0)),"")</f>
        <v/>
      </c>
      <c r="LN99">
        <f>IF(LQ99="0-0",INDEX(Scrape!$L:$L,MATCH('HT 0-0'!KP99,Scrape!$B:$B,0)),"")</f>
        <v/>
      </c>
      <c r="LO99">
        <f>IF(LQ99="0-0",INDEX(Scrape!$M:$M,MATCH('HT 0-0'!KP99,Scrape!$B:$B,0)),"")</f>
        <v/>
      </c>
      <c r="LP99">
        <f>IF(LQ99="0-0",INDEX(Scrape!$N:$N,MATCH('HT 0-0'!KP99,Scrape!$B:$B,0)),"")</f>
        <v/>
      </c>
      <c r="LQ99">
        <f>INDEX(Scrape!$O:$O,MATCH('HT 0-0'!KP99,Scrape!$B:$B,0))</f>
        <v/>
      </c>
      <c r="LR99">
        <f>(1/LJ99)+(1/LI99)+(1/LH99)</f>
        <v/>
      </c>
      <c r="LS99">
        <f>(1/LG99)+(1/LF99)+(1/LE99)</f>
        <v/>
      </c>
      <c r="LT99" s="8">
        <f>IF(INDEX(#REF!,MATCH(KQ99,#REF!,0))=INDEX(#REF!,MATCH(KQ99,#REF!,0)),INDEX(#REF!,MATCH(KQ99,#REF!,0)),"ERROR")</f>
        <v/>
      </c>
      <c r="LU99" s="4">
        <f>IF(KR99="G",2,IF(KR99="R",0.5,IF(KR99="A",1)))</f>
        <v/>
      </c>
      <c r="LV99" s="4">
        <f>IF(KS99="G",0.5,IF(KS99="R",2,IF(KS99="A",1)))</f>
        <v/>
      </c>
      <c r="LW99" s="4">
        <f>IF(KT99="G",2,IF(KT99="R",0.5,IF(KT99="A",1)))</f>
        <v/>
      </c>
      <c r="LX99" s="4">
        <f>IF(KU99="G",0.5,IF(KU99="R",2,IF(KU99="A",1)))</f>
        <v/>
      </c>
      <c r="LY99" s="7">
        <f>(LK99*(LU99+LX99)+(LL99*(LU99+LX99)))</f>
        <v/>
      </c>
      <c r="LZ99" s="7">
        <f>(LN99*(LV99+LW99)+(LO99*(LV99+LW99)))</f>
        <v/>
      </c>
      <c r="MA99" s="11">
        <f>LY99-LZ99</f>
        <v/>
      </c>
      <c r="MB99" s="5">
        <f>MA99+2</f>
        <v/>
      </c>
      <c r="MC99" s="6">
        <f>MA99-2</f>
        <v/>
      </c>
      <c r="MD99" s="4">
        <f>LE99</f>
        <v/>
      </c>
      <c r="ME99" s="9">
        <f>IF(MD99=0,1000,MD99+0.75)</f>
        <v/>
      </c>
      <c r="MF99" s="10">
        <f>IF(MD99=0,0,MD99-0.75)</f>
        <v/>
      </c>
      <c r="MG99" s="4">
        <f>((LM99*(LU99+LX99))-((LP99*(LV99+LW99))))</f>
        <v/>
      </c>
      <c r="MH99" s="9">
        <f>MG99*1.2</f>
        <v/>
      </c>
      <c r="MI99" s="10">
        <f>MG99*0.8</f>
        <v/>
      </c>
      <c r="MJ99">
        <f>IFERROR(OT99,"")</f>
        <v/>
      </c>
      <c r="MK99">
        <f>IFERROR(OU99,"")</f>
        <v/>
      </c>
      <c r="ML99">
        <f>IFERROR(OV99,"")</f>
        <v/>
      </c>
      <c r="MM99">
        <f>IFERROR(OW99,"")</f>
        <v/>
      </c>
      <c r="MN99">
        <f>IFERROR(OX99,"")</f>
        <v/>
      </c>
      <c r="MO99">
        <f>IFERROR(OY99,"")</f>
        <v/>
      </c>
      <c r="MP99" s="1">
        <f>COUNTIFS(#REF!,LT99,#REF!,1,#REF!,"&gt;="&amp;MC99,#REF!,"&lt;="&amp;MB99,#REF!,"&lt;="&amp;ME99,#REF!,"&gt;="&amp;MF99,#REF!,"="&amp;KV99,#REF!,"="&amp;KX99)</f>
        <v/>
      </c>
      <c r="MQ99" s="1">
        <f>COUNTIFS(#REF!,LT99,#REF!,0,#REF!,"&gt;="&amp;MC99,#REF!,"&lt;="&amp;MB99,#REF!,"&lt;="&amp;ME99,#REF!,"&gt;="&amp;MF99,#REF!,"="&amp;KV99,#REF!,"="&amp;KX99)</f>
        <v/>
      </c>
      <c r="MR99" s="1">
        <f>COUNTIFS(#REF!,LT99,#REF!,1,#REF!,"&gt;="&amp;MC99,#REF!,"&lt;="&amp;MB99,#REF!,"&lt;="&amp;ME99,#REF!,"&gt;="&amp;MF99,#REF!,"="&amp;KW99,#REF!,"="&amp;KY99)</f>
        <v/>
      </c>
      <c r="MS99" s="1">
        <f>COUNTIFS(#REF!,LT99,#REF!,0,#REF!,"&gt;="&amp;MC99,#REF!,"&lt;="&amp;MB99,#REF!,"&lt;="&amp;ME99,#REF!,"&gt;="&amp;MF99,#REF!,"="&amp;KW99,#REF!,"="&amp;KY99)</f>
        <v/>
      </c>
      <c r="MT99" s="1">
        <f>COUNTIFS(#REF!,LT99,#REF!,1,#REF!,"&gt;="&amp;MI99,#REF!,"&lt;="&amp;MH99,#REF!,"&lt;="&amp;ME99,#REF!,"&gt;="&amp;MF99)</f>
        <v/>
      </c>
      <c r="MU99" s="1">
        <f>COUNTIFS(#REF!,LT99,#REF!,0,#REF!,"&gt;="&amp;MI99,#REF!,"&lt;="&amp;MH99,#REF!,"&lt;="&amp;ME99,#REF!,"&gt;="&amp;MF99)</f>
        <v/>
      </c>
      <c r="MV99" s="1">
        <f>COUNTIFS(#REF!,LT99,#REF!,1,#REF!,"&gt;="&amp;MI99,#REF!,"&lt;="&amp;MH99,#REF!,"="&amp;KZ99,#REF!,"="&amp;LA99,#REF!,"&lt;="&amp;ME99,#REF!,"&gt;="&amp;MF99)</f>
        <v/>
      </c>
      <c r="MW99" s="1">
        <f>COUNTIFS(#REF!,LT99,#REF!,0,#REF!,"&gt;="&amp;MI99,#REF!,"&lt;="&amp;MH99,#REF!,"="&amp;KZ99,#REF!,"="&amp;LA99,#REF!,"&lt;="&amp;ME99,#REF!,"&gt;="&amp;MF99)</f>
        <v/>
      </c>
      <c r="MX99" s="1">
        <f>COUNTIFS(#REF!,LT99,#REF!,1,#REF!,"&gt;="&amp;MC99,#REF!,"&lt;="&amp;MB99,#REF!,"&lt;="&amp;ME99,#REF!,"&gt;="&amp;MF99)</f>
        <v/>
      </c>
      <c r="MY99" s="1">
        <f>COUNTIFS(#REF!,LT99,#REF!,0,#REF!,"&gt;="&amp;MC99,#REF!,"&lt;="&amp;MB99,#REF!,"&lt;="&amp;ME99,#REF!,"&gt;="&amp;MF99)</f>
        <v/>
      </c>
      <c r="MZ99" s="1">
        <f>COUNTIFS(#REF!,LT99,#REF!,1,#REF!,"&lt;="&amp;ME99,#REF!,"&gt;="&amp;MF99,#REF!,"="&amp;KV99,#REF!,"="&amp;KX99)</f>
        <v/>
      </c>
      <c r="NA99" s="1">
        <f>COUNTIFS(#REF!,LT99,#REF!,0,#REF!,"&lt;="&amp;ME99,#REF!,"&gt;="&amp;MF99,#REF!,"="&amp;KV99,#REF!,"="&amp;KX99)</f>
        <v/>
      </c>
      <c r="NB99" s="1">
        <f>COUNTIFS(#REF!,LT99,#REF!,1,#REF!,"&lt;="&amp;ME99,#REF!,"&gt;="&amp;MF99,#REF!,"="&amp;KW99,#REF!,"="&amp;KY99)</f>
        <v/>
      </c>
      <c r="NC99" s="1">
        <f>COUNTIFS(#REF!,LT99,#REF!,0,#REF!,"&lt;="&amp;ME99,#REF!,"&gt;="&amp;MF99,#REF!,"="&amp;KW99,#REF!,"="&amp;KY99)</f>
        <v/>
      </c>
      <c r="ND99" s="1">
        <f>COUNTIFS(#REF!,LT99,#REF!,1,#REF!,"&gt;="&amp;MC99,#REF!,"&lt;="&amp;MB99,#REF!,"&lt;="&amp;ME99,#REF!,"&gt;="&amp;MF99,#REF!,"="&amp;KV99,#REF!,"="&amp;KX99)</f>
        <v/>
      </c>
      <c r="NE99" s="1">
        <f>COUNTIFS(#REF!,LT99,#REF!,0,#REF!,"&gt;="&amp;MC99,#REF!,"&lt;="&amp;MB99,#REF!,"&lt;="&amp;ME99,#REF!,"&gt;="&amp;MF99,#REF!,"="&amp;KV99,#REF!,"="&amp;KX99)</f>
        <v/>
      </c>
      <c r="NF99" s="1">
        <f>COUNTIFS(#REF!,LT99,#REF!,1,#REF!,"&gt;="&amp;MC99,#REF!,"&lt;="&amp;MB99,#REF!,"&lt;="&amp;ME99,#REF!,"&gt;="&amp;MF99,#REF!,"="&amp;KW99,#REF!,"="&amp;KY99)</f>
        <v/>
      </c>
      <c r="NG99" s="1">
        <f>COUNTIFS(#REF!,LT99,#REF!,0,#REF!,"&gt;="&amp;MC99,#REF!,"&lt;="&amp;MB99,#REF!,"&lt;="&amp;ME99,#REF!,"&gt;="&amp;MF99,#REF!,"="&amp;KW99,#REF!,"="&amp;KY99)</f>
        <v/>
      </c>
      <c r="NH99" s="1">
        <f>COUNTIFS(#REF!,LT99,#REF!,1,#REF!,"&gt;="&amp;MC99,#REF!,"&lt;="&amp;MB99,#REF!,"&lt;="&amp;ME99,#REF!,"&gt;="&amp;MF99,#REF!,"="&amp;KZ99,#REF!,"="&amp;LA99)</f>
        <v/>
      </c>
      <c r="NI99" s="1">
        <f>COUNTIFS(#REF!,LT99,#REF!,0,#REF!,"&gt;="&amp;MC99,#REF!,"&lt;="&amp;MB99,#REF!,"&lt;="&amp;ME99,#REF!,"&gt;="&amp;MF99,#REF!,"="&amp;KZ99,#REF!,"="&amp;LA99)</f>
        <v/>
      </c>
      <c r="NJ99" s="1">
        <f>COUNTIFS(#REF!,LT99,#REF!,1,#REF!,"&gt;="&amp;MI99,#REF!,"&lt;="&amp;MH99,#REF!,"&lt;="&amp;ME99,#REF!,"&gt;="&amp;MF99)</f>
        <v/>
      </c>
      <c r="NK99" s="1">
        <f>COUNTIFS(#REF!,LT99,#REF!,0,#REF!,"&gt;="&amp;MI99,#REF!,"&lt;="&amp;MH99,#REF!,"&lt;="&amp;ME99,#REF!,"&gt;="&amp;MF99)</f>
        <v/>
      </c>
      <c r="NL99" s="1">
        <f>COUNTIFS(#REF!,LT99,#REF!,1,#REF!,"&gt;="&amp;MI99,#REF!,"&lt;="&amp;MH99,#REF!,"="&amp;KZ99,#REF!,"="&amp;LA99,#REF!,"&lt;="&amp;ME99,#REF!,"&gt;="&amp;MF99)</f>
        <v/>
      </c>
      <c r="NM99" s="1">
        <f>COUNTIFS(#REF!,LT99,#REF!,0,#REF!,"&gt;="&amp;MI99,#REF!,"&lt;="&amp;MH99,#REF!,"="&amp;KZ99,#REF!,"="&amp;LA99,#REF!,"&lt;="&amp;ME99,#REF!,"&gt;="&amp;MF99)</f>
        <v/>
      </c>
      <c r="NN99" s="1">
        <f>COUNTIFS(#REF!,LT99,#REF!,1,#REF!,"&gt;="&amp;MC99,#REF!,"&lt;="&amp;MB99,#REF!,"&lt;="&amp;ME99,#REF!,"&gt;="&amp;MF99)</f>
        <v/>
      </c>
      <c r="NO99" s="1">
        <f>COUNTIFS(#REF!,LT99,#REF!,0,#REF!,"&gt;="&amp;MC99,#REF!,"&lt;="&amp;MB99,#REF!,"&lt;="&amp;ME99,#REF!,"&gt;="&amp;MF99)</f>
        <v/>
      </c>
      <c r="NP99" s="1">
        <f>COUNTIFS(#REF!,LT99,#REF!,1,#REF!,"&lt;="&amp;ME99,#REF!,"&gt;="&amp;MF99,#REF!,"="&amp;KV99,#REF!,"="&amp;KX99)</f>
        <v/>
      </c>
      <c r="NQ99" s="1">
        <f>COUNTIFS(#REF!,LT99,#REF!,0,#REF!,"&lt;="&amp;ME99,#REF!,"&gt;="&amp;MF99,#REF!,"="&amp;KV99,#REF!,"="&amp;KX99)</f>
        <v/>
      </c>
      <c r="NR99" s="1">
        <f>COUNTIFS(#REF!,LT99,#REF!,1,#REF!,"&lt;="&amp;ME99,#REF!,"&gt;="&amp;MF99,#REF!,"="&amp;KW99,#REF!,"="&amp;KY99)</f>
        <v/>
      </c>
      <c r="NS99" s="1">
        <f>COUNTIFS(#REF!,LT99,#REF!,0,#REF!,"&lt;="&amp;ME99,#REF!,"&gt;="&amp;MF99,#REF!,"="&amp;KW99,#REF!,"="&amp;KY99)</f>
        <v/>
      </c>
      <c r="NT99" s="1">
        <f>MP99+MR99+MT99+MV99+MX99+MZ99+NB99</f>
        <v/>
      </c>
      <c r="NU99" s="1">
        <f>MQ99+MS99+MU99+MW99+MY99+NA99+NC99</f>
        <v/>
      </c>
      <c r="NV99" s="1">
        <f>NT99+NU99</f>
        <v/>
      </c>
      <c r="NW99" s="33">
        <f>NT99/(NT99+NU99)</f>
        <v/>
      </c>
      <c r="NX99" s="3">
        <f>1/NW99</f>
        <v/>
      </c>
      <c r="NY99" s="1">
        <f>LH99</f>
        <v/>
      </c>
      <c r="NZ99" s="79">
        <f>(NW99*((NY99-1)*0.98))-((1-NW99)*1)</f>
        <v/>
      </c>
      <c r="OA99" s="34">
        <f>IF(LR99&lt;0.9,0,IF(AND(LR99&gt;1.1),0,1))</f>
        <v/>
      </c>
      <c r="OB99" s="34">
        <f>IF(LS99&lt;0.9,0,IF(AND(LS99&gt;1.1),0,1))</f>
        <v/>
      </c>
      <c r="OC99" s="32">
        <f>IF(NV99&gt;99,1,0)</f>
        <v/>
      </c>
      <c r="OD99" s="32">
        <f>IF(NZ99&gt;0.0799,1,0)</f>
        <v/>
      </c>
      <c r="OE99" s="32">
        <f>IF(NZ99&gt;OM99,1,0)</f>
        <v/>
      </c>
      <c r="OF99" s="32">
        <f>OC99+OD99+OE99+OA99+OB99</f>
        <v/>
      </c>
      <c r="OG99" s="1">
        <f>ND99+NF99+NH99+NJ99+NL99+NN99+NP99+NR99</f>
        <v/>
      </c>
      <c r="OH99" s="1">
        <f>NE99+NG99+NI99+NK99+NM99+NO99+NQ99+NS99</f>
        <v/>
      </c>
      <c r="OI99" s="1">
        <f>OG99+OH99</f>
        <v/>
      </c>
      <c r="OJ99" s="33">
        <f>OG99/(OG99+OH99)</f>
        <v/>
      </c>
      <c r="OK99" s="3">
        <f>1/OJ99</f>
        <v/>
      </c>
      <c r="OL99" s="1">
        <f>LI99</f>
        <v/>
      </c>
      <c r="OM99" s="79">
        <f>(OJ99*((OL99-1)*0.98))-((1-OJ99)*1)</f>
        <v/>
      </c>
      <c r="ON99" s="34">
        <f>IF(LR99&lt;0.9,0,IF(AND(LR99&gt;1.1),0,1))</f>
        <v/>
      </c>
      <c r="OO99" s="34">
        <f>IF(LS99&lt;0.9,0,IF(AND(LS99&gt;1.1),0,1))</f>
        <v/>
      </c>
      <c r="OP99" s="32">
        <f>IF(OI99&gt;99,1,0)</f>
        <v/>
      </c>
      <c r="OQ99" s="32">
        <f>IF(OM99&gt;0.0799,1,0)</f>
        <v/>
      </c>
      <c r="OR99" s="32">
        <f>IF(OM99&gt;OZ99,1,0)</f>
        <v/>
      </c>
      <c r="OS99" s="32">
        <f>OP99+OQ99+OR99+ON99+OO99</f>
        <v/>
      </c>
      <c r="OT99">
        <f>IF(OF99=5,"BackHome0-0",IF(AND(OS99=5),"BackAway0-0",""))</f>
        <v/>
      </c>
      <c r="OU99">
        <f>IF(OF99=5,KN99,IF(AND(OS99=5),KO99,""))</f>
        <v/>
      </c>
      <c r="OV99">
        <f>IF(OF99=5,"Match Odds",IF(AND(OS99=5),"Match Odds",""))</f>
        <v/>
      </c>
      <c r="OW99">
        <f>IF(OF99=5,KP99,IF(AND(OS99=5),KP99,""))</f>
        <v/>
      </c>
      <c r="OX99">
        <f>IF(OF99=5,"MATCH_ODDS",IF(AND(OS99=5),"MATCH_ODDS",""))</f>
        <v/>
      </c>
      <c r="OY99">
        <f>IF(OF99=5,"BACK",IF(AND(OS99=5),"BACK",""))</f>
        <v/>
      </c>
    </row>
    <row r="100" ht="16.5" customHeight="1" thickBot="1" thickTop="1">
      <c r="A100" s="2" t="n"/>
      <c r="KN100" s="1">
        <f>IF(INDEX(#REF!,MATCH('HT 0-0'!D100,#REF!,0))=INDEX(#REF!,MATCH('HT 0-0'!D100,#REF!,0)),INDEX(#REF!,MATCH('HT 0-0'!D100,#REF!,0)),"ERROR")</f>
        <v/>
      </c>
      <c r="KO100" s="1">
        <f>IF(INDEX(#REF!,MATCH('HT 0-0'!E100,#REF!,0))=INDEX(#REF!,MATCH('HT 0-0'!E100,#REF!,0)),INDEX(#REF!,MATCH('HT 0-0'!E100,#REF!,0)),"ERROR")</f>
        <v/>
      </c>
      <c r="KP100" s="1">
        <f>KN100&amp;" v "&amp;KO100</f>
        <v/>
      </c>
      <c r="KQ100">
        <f>B100&amp;"_"&amp;C100</f>
        <v/>
      </c>
      <c r="KR100" s="1">
        <f>IF((HW100/KK100)&lt;0.335,"G",IF((HW100/KK100)&gt;0.67,"R","A"))</f>
        <v/>
      </c>
      <c r="KS100" s="1">
        <f>IF((HX100/KK100)&lt;0.335,"G",IF((HX100/KK100)&gt;0.67,"R","A"))</f>
        <v/>
      </c>
      <c r="KT100" s="1">
        <f>IF((IH100/KK100)&lt;0.335,"G",IF((IH100/KK100)&gt;0.67,"R","A"))</f>
        <v/>
      </c>
      <c r="KU100" s="1">
        <f>IF((II100/KK100)&lt;0.335,"G",IF((II100/KK100)&gt;0.67,"R","A"))</f>
        <v/>
      </c>
      <c r="KV100" s="1">
        <f>IF((HZ100/KK100)&lt;0.335,"G",IF((HZ100/KK100)&gt;0.67,"R","A"))</f>
        <v/>
      </c>
      <c r="KW100" s="1">
        <f>IF((HY100/KK100)&lt;0.335,"G",IF((HY100/KK100)&gt;0.67,"R","A"))</f>
        <v/>
      </c>
      <c r="KX100" s="1">
        <f>IF((IK100/KK100)&lt;0.335,"G",IF((IK100/KK100)&gt;0.67,"R","A"))</f>
        <v/>
      </c>
      <c r="KY100" s="1">
        <f>IF((IJ100/KK100)&lt;0.335,"G",IF((IJ100/KK100)&gt;0.67,"R","A"))</f>
        <v/>
      </c>
      <c r="KZ100" s="1">
        <f>IF((HQ100/KK100)&lt;0.335,"G",IF((HQ100/KK100)&gt;0.67,"R","A"))</f>
        <v/>
      </c>
      <c r="LA100" s="1">
        <f>IF((IB100/KK100)&lt;0.335,"G",IF((IB100/KK100)&gt;0.67,"R","A"))</f>
        <v/>
      </c>
      <c r="LB100">
        <f>IF(LQ100="0-0",INDEX(Scrape!#REF!,MATCH('HT 0-0'!KP100,Scrape!$B:$B,0)),"")</f>
        <v/>
      </c>
      <c r="LC100">
        <f>IF(LQ100="0-0",INDEX(Scrape!$A:$A,MATCH('HT 0-0'!KP100,Scrape!$B:$B,0)),"")</f>
        <v/>
      </c>
      <c r="LD100">
        <f>IF(LQ100="0-0",INDEX(Scrape!$B:$B,MATCH('HT 0-0'!KP100,Scrape!$B:$B,0)),"")</f>
        <v/>
      </c>
      <c r="LE100">
        <f>IF(LQ100="0-0",INDEX(Scrape!$C:$C,MATCH('HT 0-0'!KP100,Scrape!$B:$B,0)),"")</f>
        <v/>
      </c>
      <c r="LF100">
        <f>IF(LQ100="0-0",INDEX(Scrape!$D:$D,MATCH('HT 0-0'!KP100,Scrape!$B:$B,0)),"")</f>
        <v/>
      </c>
      <c r="LG100">
        <f>IF(LQ100="0-0",INDEX(Scrape!$E:$E,MATCH('HT 0-0'!KP100,Scrape!$B:$B,0)),"")</f>
        <v/>
      </c>
      <c r="LH100">
        <f>IF(LQ100="0-0",INDEX(Scrape!$F:$F,MATCH('HT 0-0'!KP100,Scrape!$B:$B,0)),"")</f>
        <v/>
      </c>
      <c r="LI100">
        <f>IF(LQ100="0-0",INDEX(Scrape!$G:$G,MATCH('HT 0-0'!KP100,Scrape!$B:$B,0)),"")</f>
        <v/>
      </c>
      <c r="LJ100">
        <f>IF(LQ100="0-0",INDEX(Scrape!$H:$H,MATCH('HT 0-0'!KP100,Scrape!$B:$B,0)),"")</f>
        <v/>
      </c>
      <c r="LK100">
        <f>IF(LQ100="0-0",INDEX(Scrape!$I:$I,MATCH('HT 0-0'!KP100,Scrape!$B:$B,0)),"")</f>
        <v/>
      </c>
      <c r="LL100">
        <f>IF(LQ100="0-0",INDEX(Scrape!$J:$J,MATCH('HT 0-0'!KP100,Scrape!$B:$B,0)),"")</f>
        <v/>
      </c>
      <c r="LM100">
        <f>IF(LQ100="0-0",INDEX(Scrape!$K:$K,MATCH('HT 0-0'!KP100,Scrape!$B:$B,0)),"")</f>
        <v/>
      </c>
      <c r="LN100">
        <f>IF(LQ100="0-0",INDEX(Scrape!$L:$L,MATCH('HT 0-0'!KP100,Scrape!$B:$B,0)),"")</f>
        <v/>
      </c>
      <c r="LO100">
        <f>IF(LQ100="0-0",INDEX(Scrape!$M:$M,MATCH('HT 0-0'!KP100,Scrape!$B:$B,0)),"")</f>
        <v/>
      </c>
      <c r="LP100">
        <f>IF(LQ100="0-0",INDEX(Scrape!$N:$N,MATCH('HT 0-0'!KP100,Scrape!$B:$B,0)),"")</f>
        <v/>
      </c>
      <c r="LQ100">
        <f>INDEX(Scrape!$O:$O,MATCH('HT 0-0'!KP100,Scrape!$B:$B,0))</f>
        <v/>
      </c>
      <c r="LR100">
        <f>(1/LJ100)+(1/LI100)+(1/LH100)</f>
        <v/>
      </c>
      <c r="LS100">
        <f>(1/LG100)+(1/LF100)+(1/LE100)</f>
        <v/>
      </c>
      <c r="LT100" s="8">
        <f>IF(INDEX(#REF!,MATCH(KQ100,#REF!,0))=INDEX(#REF!,MATCH(KQ100,#REF!,0)),INDEX(#REF!,MATCH(KQ100,#REF!,0)),"ERROR")</f>
        <v/>
      </c>
      <c r="LU100" s="4">
        <f>IF(KR100="G",2,IF(KR100="R",0.5,IF(KR100="A",1)))</f>
        <v/>
      </c>
      <c r="LV100" s="4">
        <f>IF(KS100="G",0.5,IF(KS100="R",2,IF(KS100="A",1)))</f>
        <v/>
      </c>
      <c r="LW100" s="4">
        <f>IF(KT100="G",2,IF(KT100="R",0.5,IF(KT100="A",1)))</f>
        <v/>
      </c>
      <c r="LX100" s="4">
        <f>IF(KU100="G",0.5,IF(KU100="R",2,IF(KU100="A",1)))</f>
        <v/>
      </c>
      <c r="LY100" s="7">
        <f>(LK100*(LU100+LX100)+(LL100*(LU100+LX100)))</f>
        <v/>
      </c>
      <c r="LZ100" s="7">
        <f>(LN100*(LV100+LW100)+(LO100*(LV100+LW100)))</f>
        <v/>
      </c>
      <c r="MA100" s="11">
        <f>LY100-LZ100</f>
        <v/>
      </c>
      <c r="MB100" s="5">
        <f>MA100+2</f>
        <v/>
      </c>
      <c r="MC100" s="6">
        <f>MA100-2</f>
        <v/>
      </c>
      <c r="MD100" s="4">
        <f>LE100</f>
        <v/>
      </c>
      <c r="ME100" s="9">
        <f>IF(MD100=0,1000,MD100+0.75)</f>
        <v/>
      </c>
      <c r="MF100" s="10">
        <f>IF(MD100=0,0,MD100-0.75)</f>
        <v/>
      </c>
      <c r="MG100" s="4">
        <f>((LM100*(LU100+LX100))-((LP100*(LV100+LW100))))</f>
        <v/>
      </c>
      <c r="MH100" s="9">
        <f>MG100*1.2</f>
        <v/>
      </c>
      <c r="MI100" s="10">
        <f>MG100*0.8</f>
        <v/>
      </c>
      <c r="MJ100">
        <f>IFERROR(OT100,"")</f>
        <v/>
      </c>
      <c r="MK100">
        <f>IFERROR(OU100,"")</f>
        <v/>
      </c>
      <c r="ML100">
        <f>IFERROR(OV100,"")</f>
        <v/>
      </c>
      <c r="MM100">
        <f>IFERROR(OW100,"")</f>
        <v/>
      </c>
      <c r="MN100">
        <f>IFERROR(OX100,"")</f>
        <v/>
      </c>
      <c r="MO100">
        <f>IFERROR(OY100,"")</f>
        <v/>
      </c>
      <c r="MP100" s="1">
        <f>COUNTIFS(#REF!,LT100,#REF!,1,#REF!,"&gt;="&amp;MC100,#REF!,"&lt;="&amp;MB100,#REF!,"&lt;="&amp;ME100,#REF!,"&gt;="&amp;MF100,#REF!,"="&amp;KV100,#REF!,"="&amp;KX100)</f>
        <v/>
      </c>
      <c r="MQ100" s="1">
        <f>COUNTIFS(#REF!,LT100,#REF!,0,#REF!,"&gt;="&amp;MC100,#REF!,"&lt;="&amp;MB100,#REF!,"&lt;="&amp;ME100,#REF!,"&gt;="&amp;MF100,#REF!,"="&amp;KV100,#REF!,"="&amp;KX100)</f>
        <v/>
      </c>
      <c r="MR100" s="1">
        <f>COUNTIFS(#REF!,LT100,#REF!,1,#REF!,"&gt;="&amp;MC100,#REF!,"&lt;="&amp;MB100,#REF!,"&lt;="&amp;ME100,#REF!,"&gt;="&amp;MF100,#REF!,"="&amp;KW100,#REF!,"="&amp;KY100)</f>
        <v/>
      </c>
      <c r="MS100" s="1">
        <f>COUNTIFS(#REF!,LT100,#REF!,0,#REF!,"&gt;="&amp;MC100,#REF!,"&lt;="&amp;MB100,#REF!,"&lt;="&amp;ME100,#REF!,"&gt;="&amp;MF100,#REF!,"="&amp;KW100,#REF!,"="&amp;KY100)</f>
        <v/>
      </c>
      <c r="MT100" s="1">
        <f>COUNTIFS(#REF!,LT100,#REF!,1,#REF!,"&gt;="&amp;MI100,#REF!,"&lt;="&amp;MH100,#REF!,"&lt;="&amp;ME100,#REF!,"&gt;="&amp;MF100)</f>
        <v/>
      </c>
      <c r="MU100" s="1">
        <f>COUNTIFS(#REF!,LT100,#REF!,0,#REF!,"&gt;="&amp;MI100,#REF!,"&lt;="&amp;MH100,#REF!,"&lt;="&amp;ME100,#REF!,"&gt;="&amp;MF100)</f>
        <v/>
      </c>
      <c r="MV100" s="1">
        <f>COUNTIFS(#REF!,LT100,#REF!,1,#REF!,"&gt;="&amp;MI100,#REF!,"&lt;="&amp;MH100,#REF!,"="&amp;KZ100,#REF!,"="&amp;LA100,#REF!,"&lt;="&amp;ME100,#REF!,"&gt;="&amp;MF100)</f>
        <v/>
      </c>
      <c r="MW100" s="1">
        <f>COUNTIFS(#REF!,LT100,#REF!,0,#REF!,"&gt;="&amp;MI100,#REF!,"&lt;="&amp;MH100,#REF!,"="&amp;KZ100,#REF!,"="&amp;LA100,#REF!,"&lt;="&amp;ME100,#REF!,"&gt;="&amp;MF100)</f>
        <v/>
      </c>
      <c r="MX100" s="1">
        <f>COUNTIFS(#REF!,LT100,#REF!,1,#REF!,"&gt;="&amp;MC100,#REF!,"&lt;="&amp;MB100,#REF!,"&lt;="&amp;ME100,#REF!,"&gt;="&amp;MF100)</f>
        <v/>
      </c>
      <c r="MY100" s="1">
        <f>COUNTIFS(#REF!,LT100,#REF!,0,#REF!,"&gt;="&amp;MC100,#REF!,"&lt;="&amp;MB100,#REF!,"&lt;="&amp;ME100,#REF!,"&gt;="&amp;MF100)</f>
        <v/>
      </c>
      <c r="MZ100" s="1">
        <f>COUNTIFS(#REF!,LT100,#REF!,1,#REF!,"&lt;="&amp;ME100,#REF!,"&gt;="&amp;MF100,#REF!,"="&amp;KV100,#REF!,"="&amp;KX100)</f>
        <v/>
      </c>
      <c r="NA100" s="1">
        <f>COUNTIFS(#REF!,LT100,#REF!,0,#REF!,"&lt;="&amp;ME100,#REF!,"&gt;="&amp;MF100,#REF!,"="&amp;KV100,#REF!,"="&amp;KX100)</f>
        <v/>
      </c>
      <c r="NB100" s="1">
        <f>COUNTIFS(#REF!,LT100,#REF!,1,#REF!,"&lt;="&amp;ME100,#REF!,"&gt;="&amp;MF100,#REF!,"="&amp;KW100,#REF!,"="&amp;KY100)</f>
        <v/>
      </c>
      <c r="NC100" s="1">
        <f>COUNTIFS(#REF!,LT100,#REF!,0,#REF!,"&lt;="&amp;ME100,#REF!,"&gt;="&amp;MF100,#REF!,"="&amp;KW100,#REF!,"="&amp;KY100)</f>
        <v/>
      </c>
      <c r="ND100" s="1">
        <f>COUNTIFS(#REF!,LT100,#REF!,1,#REF!,"&gt;="&amp;MC100,#REF!,"&lt;="&amp;MB100,#REF!,"&lt;="&amp;ME100,#REF!,"&gt;="&amp;MF100,#REF!,"="&amp;KV100,#REF!,"="&amp;KX100)</f>
        <v/>
      </c>
      <c r="NE100" s="1">
        <f>COUNTIFS(#REF!,LT100,#REF!,0,#REF!,"&gt;="&amp;MC100,#REF!,"&lt;="&amp;MB100,#REF!,"&lt;="&amp;ME100,#REF!,"&gt;="&amp;MF100,#REF!,"="&amp;KV100,#REF!,"="&amp;KX100)</f>
        <v/>
      </c>
      <c r="NF100" s="1">
        <f>COUNTIFS(#REF!,LT100,#REF!,1,#REF!,"&gt;="&amp;MC100,#REF!,"&lt;="&amp;MB100,#REF!,"&lt;="&amp;ME100,#REF!,"&gt;="&amp;MF100,#REF!,"="&amp;KW100,#REF!,"="&amp;KY100)</f>
        <v/>
      </c>
      <c r="NG100" s="1">
        <f>COUNTIFS(#REF!,LT100,#REF!,0,#REF!,"&gt;="&amp;MC100,#REF!,"&lt;="&amp;MB100,#REF!,"&lt;="&amp;ME100,#REF!,"&gt;="&amp;MF100,#REF!,"="&amp;KW100,#REF!,"="&amp;KY100)</f>
        <v/>
      </c>
      <c r="NH100" s="1">
        <f>COUNTIFS(#REF!,LT100,#REF!,1,#REF!,"&gt;="&amp;MC100,#REF!,"&lt;="&amp;MB100,#REF!,"&lt;="&amp;ME100,#REF!,"&gt;="&amp;MF100,#REF!,"="&amp;KZ100,#REF!,"="&amp;LA100)</f>
        <v/>
      </c>
      <c r="NI100" s="1">
        <f>COUNTIFS(#REF!,LT100,#REF!,0,#REF!,"&gt;="&amp;MC100,#REF!,"&lt;="&amp;MB100,#REF!,"&lt;="&amp;ME100,#REF!,"&gt;="&amp;MF100,#REF!,"="&amp;KZ100,#REF!,"="&amp;LA100)</f>
        <v/>
      </c>
      <c r="NJ100" s="1">
        <f>COUNTIFS(#REF!,LT100,#REF!,1,#REF!,"&gt;="&amp;MI100,#REF!,"&lt;="&amp;MH100,#REF!,"&lt;="&amp;ME100,#REF!,"&gt;="&amp;MF100)</f>
        <v/>
      </c>
      <c r="NK100" s="1">
        <f>COUNTIFS(#REF!,LT100,#REF!,0,#REF!,"&gt;="&amp;MI100,#REF!,"&lt;="&amp;MH100,#REF!,"&lt;="&amp;ME100,#REF!,"&gt;="&amp;MF100)</f>
        <v/>
      </c>
      <c r="NL100" s="1">
        <f>COUNTIFS(#REF!,LT100,#REF!,1,#REF!,"&gt;="&amp;MI100,#REF!,"&lt;="&amp;MH100,#REF!,"="&amp;KZ100,#REF!,"="&amp;LA100,#REF!,"&lt;="&amp;ME100,#REF!,"&gt;="&amp;MF100)</f>
        <v/>
      </c>
      <c r="NM100" s="1">
        <f>COUNTIFS(#REF!,LT100,#REF!,0,#REF!,"&gt;="&amp;MI100,#REF!,"&lt;="&amp;MH100,#REF!,"="&amp;KZ100,#REF!,"="&amp;LA100,#REF!,"&lt;="&amp;ME100,#REF!,"&gt;="&amp;MF100)</f>
        <v/>
      </c>
      <c r="NN100" s="1">
        <f>COUNTIFS(#REF!,LT100,#REF!,1,#REF!,"&gt;="&amp;MC100,#REF!,"&lt;="&amp;MB100,#REF!,"&lt;="&amp;ME100,#REF!,"&gt;="&amp;MF100)</f>
        <v/>
      </c>
      <c r="NO100" s="1">
        <f>COUNTIFS(#REF!,LT100,#REF!,0,#REF!,"&gt;="&amp;MC100,#REF!,"&lt;="&amp;MB100,#REF!,"&lt;="&amp;ME100,#REF!,"&gt;="&amp;MF100)</f>
        <v/>
      </c>
      <c r="NP100" s="1">
        <f>COUNTIFS(#REF!,LT100,#REF!,1,#REF!,"&lt;="&amp;ME100,#REF!,"&gt;="&amp;MF100,#REF!,"="&amp;KV100,#REF!,"="&amp;KX100)</f>
        <v/>
      </c>
      <c r="NQ100" s="1">
        <f>COUNTIFS(#REF!,LT100,#REF!,0,#REF!,"&lt;="&amp;ME100,#REF!,"&gt;="&amp;MF100,#REF!,"="&amp;KV100,#REF!,"="&amp;KX100)</f>
        <v/>
      </c>
      <c r="NR100" s="1">
        <f>COUNTIFS(#REF!,LT100,#REF!,1,#REF!,"&lt;="&amp;ME100,#REF!,"&gt;="&amp;MF100,#REF!,"="&amp;KW100,#REF!,"="&amp;KY100)</f>
        <v/>
      </c>
      <c r="NS100" s="1">
        <f>COUNTIFS(#REF!,LT100,#REF!,0,#REF!,"&lt;="&amp;ME100,#REF!,"&gt;="&amp;MF100,#REF!,"="&amp;KW100,#REF!,"="&amp;KY100)</f>
        <v/>
      </c>
      <c r="NT100" s="1">
        <f>MP100+MR100+MT100+MV100+MX100+MZ100+NB100</f>
        <v/>
      </c>
      <c r="NU100" s="1">
        <f>MQ100+MS100+MU100+MW100+MY100+NA100+NC100</f>
        <v/>
      </c>
      <c r="NV100" s="1">
        <f>NT100+NU100</f>
        <v/>
      </c>
      <c r="NW100" s="33">
        <f>NT100/(NT100+NU100)</f>
        <v/>
      </c>
      <c r="NX100" s="3">
        <f>1/NW100</f>
        <v/>
      </c>
      <c r="NY100" s="1">
        <f>LH100</f>
        <v/>
      </c>
      <c r="NZ100" s="79">
        <f>(NW100*((NY100-1)*0.98))-((1-NW100)*1)</f>
        <v/>
      </c>
      <c r="OA100" s="34">
        <f>IF(LR100&lt;0.9,0,IF(AND(LR100&gt;1.1),0,1))</f>
        <v/>
      </c>
      <c r="OB100" s="34">
        <f>IF(LS100&lt;0.9,0,IF(AND(LS100&gt;1.1),0,1))</f>
        <v/>
      </c>
      <c r="OC100" s="32">
        <f>IF(NV100&gt;99,1,0)</f>
        <v/>
      </c>
      <c r="OD100" s="32">
        <f>IF(NZ100&gt;0.0799,1,0)</f>
        <v/>
      </c>
      <c r="OE100" s="32">
        <f>IF(NZ100&gt;OM100,1,0)</f>
        <v/>
      </c>
      <c r="OF100" s="32">
        <f>OC100+OD100+OE100+OA100+OB100</f>
        <v/>
      </c>
      <c r="OG100" s="1">
        <f>ND100+NF100+NH100+NJ100+NL100+NN100+NP100+NR100</f>
        <v/>
      </c>
      <c r="OH100" s="1">
        <f>NE100+NG100+NI100+NK100+NM100+NO100+NQ100+NS100</f>
        <v/>
      </c>
      <c r="OI100" s="1">
        <f>OG100+OH100</f>
        <v/>
      </c>
      <c r="OJ100" s="33">
        <f>OG100/(OG100+OH100)</f>
        <v/>
      </c>
      <c r="OK100" s="3">
        <f>1/OJ100</f>
        <v/>
      </c>
      <c r="OL100" s="1">
        <f>LI100</f>
        <v/>
      </c>
      <c r="OM100" s="79">
        <f>(OJ100*((OL100-1)*0.98))-((1-OJ100)*1)</f>
        <v/>
      </c>
      <c r="ON100" s="34">
        <f>IF(LR100&lt;0.9,0,IF(AND(LR100&gt;1.1),0,1))</f>
        <v/>
      </c>
      <c r="OO100" s="34">
        <f>IF(LS100&lt;0.9,0,IF(AND(LS100&gt;1.1),0,1))</f>
        <v/>
      </c>
      <c r="OP100" s="32">
        <f>IF(OI100&gt;99,1,0)</f>
        <v/>
      </c>
      <c r="OQ100" s="32">
        <f>IF(OM100&gt;0.0799,1,0)</f>
        <v/>
      </c>
      <c r="OR100" s="32">
        <f>IF(OM100&gt;OZ100,1,0)</f>
        <v/>
      </c>
      <c r="OS100" s="32">
        <f>OP100+OQ100+OR100+ON100+OO100</f>
        <v/>
      </c>
      <c r="OT100">
        <f>IF(OF100=5,"BackHome0-0",IF(AND(OS100=5),"BackAway0-0",""))</f>
        <v/>
      </c>
      <c r="OU100">
        <f>IF(OF100=5,KN100,IF(AND(OS100=5),KO100,""))</f>
        <v/>
      </c>
      <c r="OV100">
        <f>IF(OF100=5,"Match Odds",IF(AND(OS100=5),"Match Odds",""))</f>
        <v/>
      </c>
      <c r="OW100">
        <f>IF(OF100=5,KP100,IF(AND(OS100=5),KP100,""))</f>
        <v/>
      </c>
      <c r="OX100">
        <f>IF(OF100=5,"MATCH_ODDS",IF(AND(OS100=5),"MATCH_ODDS",""))</f>
        <v/>
      </c>
      <c r="OY100">
        <f>IF(OF100=5,"BACK",IF(AND(OS100=5),"BACK",""))</f>
        <v/>
      </c>
    </row>
    <row r="101" ht="16.5" customHeight="1" thickBot="1" thickTop="1">
      <c r="A101" s="2" t="n"/>
      <c r="KN101" s="1">
        <f>IF(INDEX(#REF!,MATCH('HT 0-0'!D101,#REF!,0))=INDEX(#REF!,MATCH('HT 0-0'!D101,#REF!,0)),INDEX(#REF!,MATCH('HT 0-0'!D101,#REF!,0)),"ERROR")</f>
        <v/>
      </c>
      <c r="KO101" s="1">
        <f>IF(INDEX(#REF!,MATCH('HT 0-0'!E101,#REF!,0))=INDEX(#REF!,MATCH('HT 0-0'!E101,#REF!,0)),INDEX(#REF!,MATCH('HT 0-0'!E101,#REF!,0)),"ERROR")</f>
        <v/>
      </c>
      <c r="KP101" s="1">
        <f>KN101&amp;" v "&amp;KO101</f>
        <v/>
      </c>
      <c r="KQ101">
        <f>B101&amp;"_"&amp;C101</f>
        <v/>
      </c>
      <c r="KR101" s="1">
        <f>IF((HW101/KK101)&lt;0.335,"G",IF((HW101/KK101)&gt;0.67,"R","A"))</f>
        <v/>
      </c>
      <c r="KS101" s="1">
        <f>IF((HX101/KK101)&lt;0.335,"G",IF((HX101/KK101)&gt;0.67,"R","A"))</f>
        <v/>
      </c>
      <c r="KT101" s="1">
        <f>IF((IH101/KK101)&lt;0.335,"G",IF((IH101/KK101)&gt;0.67,"R","A"))</f>
        <v/>
      </c>
      <c r="KU101" s="1">
        <f>IF((II101/KK101)&lt;0.335,"G",IF((II101/KK101)&gt;0.67,"R","A"))</f>
        <v/>
      </c>
      <c r="KV101" s="1">
        <f>IF((HZ101/KK101)&lt;0.335,"G",IF((HZ101/KK101)&gt;0.67,"R","A"))</f>
        <v/>
      </c>
      <c r="KW101" s="1">
        <f>IF((HY101/KK101)&lt;0.335,"G",IF((HY101/KK101)&gt;0.67,"R","A"))</f>
        <v/>
      </c>
      <c r="KX101" s="1">
        <f>IF((IK101/KK101)&lt;0.335,"G",IF((IK101/KK101)&gt;0.67,"R","A"))</f>
        <v/>
      </c>
      <c r="KY101" s="1">
        <f>IF((IJ101/KK101)&lt;0.335,"G",IF((IJ101/KK101)&gt;0.67,"R","A"))</f>
        <v/>
      </c>
      <c r="KZ101" s="1">
        <f>IF((HQ101/KK101)&lt;0.335,"G",IF((HQ101/KK101)&gt;0.67,"R","A"))</f>
        <v/>
      </c>
      <c r="LA101" s="1">
        <f>IF((IB101/KK101)&lt;0.335,"G",IF((IB101/KK101)&gt;0.67,"R","A"))</f>
        <v/>
      </c>
      <c r="LB101">
        <f>IF(LQ101="0-0",INDEX(Scrape!#REF!,MATCH('HT 0-0'!KP101,Scrape!$B:$B,0)),"")</f>
        <v/>
      </c>
      <c r="LC101">
        <f>IF(LQ101="0-0",INDEX(Scrape!$A:$A,MATCH('HT 0-0'!KP101,Scrape!$B:$B,0)),"")</f>
        <v/>
      </c>
      <c r="LD101">
        <f>IF(LQ101="0-0",INDEX(Scrape!$B:$B,MATCH('HT 0-0'!KP101,Scrape!$B:$B,0)),"")</f>
        <v/>
      </c>
      <c r="LE101">
        <f>IF(LQ101="0-0",INDEX(Scrape!$C:$C,MATCH('HT 0-0'!KP101,Scrape!$B:$B,0)),"")</f>
        <v/>
      </c>
      <c r="LF101">
        <f>IF(LQ101="0-0",INDEX(Scrape!$D:$D,MATCH('HT 0-0'!KP101,Scrape!$B:$B,0)),"")</f>
        <v/>
      </c>
      <c r="LG101">
        <f>IF(LQ101="0-0",INDEX(Scrape!$E:$E,MATCH('HT 0-0'!KP101,Scrape!$B:$B,0)),"")</f>
        <v/>
      </c>
      <c r="LH101">
        <f>IF(LQ101="0-0",INDEX(Scrape!$F:$F,MATCH('HT 0-0'!KP101,Scrape!$B:$B,0)),"")</f>
        <v/>
      </c>
      <c r="LI101">
        <f>IF(LQ101="0-0",INDEX(Scrape!$G:$G,MATCH('HT 0-0'!KP101,Scrape!$B:$B,0)),"")</f>
        <v/>
      </c>
      <c r="LJ101">
        <f>IF(LQ101="0-0",INDEX(Scrape!$H:$H,MATCH('HT 0-0'!KP101,Scrape!$B:$B,0)),"")</f>
        <v/>
      </c>
      <c r="LK101">
        <f>IF(LQ101="0-0",INDEX(Scrape!$I:$I,MATCH('HT 0-0'!KP101,Scrape!$B:$B,0)),"")</f>
        <v/>
      </c>
      <c r="LL101">
        <f>IF(LQ101="0-0",INDEX(Scrape!$J:$J,MATCH('HT 0-0'!KP101,Scrape!$B:$B,0)),"")</f>
        <v/>
      </c>
      <c r="LM101">
        <f>IF(LQ101="0-0",INDEX(Scrape!$K:$K,MATCH('HT 0-0'!KP101,Scrape!$B:$B,0)),"")</f>
        <v/>
      </c>
      <c r="LN101">
        <f>IF(LQ101="0-0",INDEX(Scrape!$L:$L,MATCH('HT 0-0'!KP101,Scrape!$B:$B,0)),"")</f>
        <v/>
      </c>
      <c r="LO101">
        <f>IF(LQ101="0-0",INDEX(Scrape!$M:$M,MATCH('HT 0-0'!KP101,Scrape!$B:$B,0)),"")</f>
        <v/>
      </c>
      <c r="LP101">
        <f>IF(LQ101="0-0",INDEX(Scrape!$N:$N,MATCH('HT 0-0'!KP101,Scrape!$B:$B,0)),"")</f>
        <v/>
      </c>
      <c r="LQ101">
        <f>INDEX(Scrape!$O:$O,MATCH('HT 0-0'!KP101,Scrape!$B:$B,0))</f>
        <v/>
      </c>
      <c r="LR101">
        <f>(1/LJ101)+(1/LI101)+(1/LH101)</f>
        <v/>
      </c>
      <c r="LS101">
        <f>(1/LG101)+(1/LF101)+(1/LE101)</f>
        <v/>
      </c>
      <c r="LT101" s="8">
        <f>IF(INDEX(#REF!,MATCH(KQ101,#REF!,0))=INDEX(#REF!,MATCH(KQ101,#REF!,0)),INDEX(#REF!,MATCH(KQ101,#REF!,0)),"ERROR")</f>
        <v/>
      </c>
      <c r="LU101" s="4">
        <f>IF(KR101="G",2,IF(KR101="R",0.5,IF(KR101="A",1)))</f>
        <v/>
      </c>
      <c r="LV101" s="4">
        <f>IF(KS101="G",0.5,IF(KS101="R",2,IF(KS101="A",1)))</f>
        <v/>
      </c>
      <c r="LW101" s="4">
        <f>IF(KT101="G",2,IF(KT101="R",0.5,IF(KT101="A",1)))</f>
        <v/>
      </c>
      <c r="LX101" s="4">
        <f>IF(KU101="G",0.5,IF(KU101="R",2,IF(KU101="A",1)))</f>
        <v/>
      </c>
      <c r="LY101" s="7">
        <f>(LK101*(LU101+LX101)+(LL101*(LU101+LX101)))</f>
        <v/>
      </c>
      <c r="LZ101" s="7">
        <f>(LN101*(LV101+LW101)+(LO101*(LV101+LW101)))</f>
        <v/>
      </c>
      <c r="MA101" s="11">
        <f>LY101-LZ101</f>
        <v/>
      </c>
      <c r="MB101" s="5">
        <f>MA101+2</f>
        <v/>
      </c>
      <c r="MC101" s="6">
        <f>MA101-2</f>
        <v/>
      </c>
      <c r="MD101" s="4">
        <f>LE101</f>
        <v/>
      </c>
      <c r="ME101" s="9">
        <f>IF(MD101=0,1000,MD101+0.75)</f>
        <v/>
      </c>
      <c r="MF101" s="10">
        <f>IF(MD101=0,0,MD101-0.75)</f>
        <v/>
      </c>
      <c r="MG101" s="4">
        <f>((LM101*(LU101+LX101))-((LP101*(LV101+LW101))))</f>
        <v/>
      </c>
      <c r="MH101" s="9">
        <f>MG101*1.2</f>
        <v/>
      </c>
      <c r="MI101" s="10">
        <f>MG101*0.8</f>
        <v/>
      </c>
      <c r="MJ101">
        <f>IFERROR(OT101,"")</f>
        <v/>
      </c>
      <c r="MK101">
        <f>IFERROR(OU101,"")</f>
        <v/>
      </c>
      <c r="ML101">
        <f>IFERROR(OV101,"")</f>
        <v/>
      </c>
      <c r="MM101">
        <f>IFERROR(OW101,"")</f>
        <v/>
      </c>
      <c r="MN101">
        <f>IFERROR(OX101,"")</f>
        <v/>
      </c>
      <c r="MO101">
        <f>IFERROR(OY101,"")</f>
        <v/>
      </c>
      <c r="MP101" s="1">
        <f>COUNTIFS(#REF!,LT101,#REF!,1,#REF!,"&gt;="&amp;MC101,#REF!,"&lt;="&amp;MB101,#REF!,"&lt;="&amp;ME101,#REF!,"&gt;="&amp;MF101,#REF!,"="&amp;KV101,#REF!,"="&amp;KX101)</f>
        <v/>
      </c>
      <c r="MQ101" s="1">
        <f>COUNTIFS(#REF!,LT101,#REF!,0,#REF!,"&gt;="&amp;MC101,#REF!,"&lt;="&amp;MB101,#REF!,"&lt;="&amp;ME101,#REF!,"&gt;="&amp;MF101,#REF!,"="&amp;KV101,#REF!,"="&amp;KX101)</f>
        <v/>
      </c>
      <c r="MR101" s="1">
        <f>COUNTIFS(#REF!,LT101,#REF!,1,#REF!,"&gt;="&amp;MC101,#REF!,"&lt;="&amp;MB101,#REF!,"&lt;="&amp;ME101,#REF!,"&gt;="&amp;MF101,#REF!,"="&amp;KW101,#REF!,"="&amp;KY101)</f>
        <v/>
      </c>
      <c r="MS101" s="1">
        <f>COUNTIFS(#REF!,LT101,#REF!,0,#REF!,"&gt;="&amp;MC101,#REF!,"&lt;="&amp;MB101,#REF!,"&lt;="&amp;ME101,#REF!,"&gt;="&amp;MF101,#REF!,"="&amp;KW101,#REF!,"="&amp;KY101)</f>
        <v/>
      </c>
      <c r="MT101" s="1">
        <f>COUNTIFS(#REF!,LT101,#REF!,1,#REF!,"&gt;="&amp;MI101,#REF!,"&lt;="&amp;MH101,#REF!,"&lt;="&amp;ME101,#REF!,"&gt;="&amp;MF101)</f>
        <v/>
      </c>
      <c r="MU101" s="1">
        <f>COUNTIFS(#REF!,LT101,#REF!,0,#REF!,"&gt;="&amp;MI101,#REF!,"&lt;="&amp;MH101,#REF!,"&lt;="&amp;ME101,#REF!,"&gt;="&amp;MF101)</f>
        <v/>
      </c>
      <c r="MV101" s="1">
        <f>COUNTIFS(#REF!,LT101,#REF!,1,#REF!,"&gt;="&amp;MI101,#REF!,"&lt;="&amp;MH101,#REF!,"="&amp;KZ101,#REF!,"="&amp;LA101,#REF!,"&lt;="&amp;ME101,#REF!,"&gt;="&amp;MF101)</f>
        <v/>
      </c>
      <c r="MW101" s="1">
        <f>COUNTIFS(#REF!,LT101,#REF!,0,#REF!,"&gt;="&amp;MI101,#REF!,"&lt;="&amp;MH101,#REF!,"="&amp;KZ101,#REF!,"="&amp;LA101,#REF!,"&lt;="&amp;ME101,#REF!,"&gt;="&amp;MF101)</f>
        <v/>
      </c>
      <c r="MX101" s="1">
        <f>COUNTIFS(#REF!,LT101,#REF!,1,#REF!,"&gt;="&amp;MC101,#REF!,"&lt;="&amp;MB101,#REF!,"&lt;="&amp;ME101,#REF!,"&gt;="&amp;MF101)</f>
        <v/>
      </c>
      <c r="MY101" s="1">
        <f>COUNTIFS(#REF!,LT101,#REF!,0,#REF!,"&gt;="&amp;MC101,#REF!,"&lt;="&amp;MB101,#REF!,"&lt;="&amp;ME101,#REF!,"&gt;="&amp;MF101)</f>
        <v/>
      </c>
      <c r="MZ101" s="1">
        <f>COUNTIFS(#REF!,LT101,#REF!,1,#REF!,"&lt;="&amp;ME101,#REF!,"&gt;="&amp;MF101,#REF!,"="&amp;KV101,#REF!,"="&amp;KX101)</f>
        <v/>
      </c>
      <c r="NA101" s="1">
        <f>COUNTIFS(#REF!,LT101,#REF!,0,#REF!,"&lt;="&amp;ME101,#REF!,"&gt;="&amp;MF101,#REF!,"="&amp;KV101,#REF!,"="&amp;KX101)</f>
        <v/>
      </c>
      <c r="NB101" s="1">
        <f>COUNTIFS(#REF!,LT101,#REF!,1,#REF!,"&lt;="&amp;ME101,#REF!,"&gt;="&amp;MF101,#REF!,"="&amp;KW101,#REF!,"="&amp;KY101)</f>
        <v/>
      </c>
      <c r="NC101" s="1">
        <f>COUNTIFS(#REF!,LT101,#REF!,0,#REF!,"&lt;="&amp;ME101,#REF!,"&gt;="&amp;MF101,#REF!,"="&amp;KW101,#REF!,"="&amp;KY101)</f>
        <v/>
      </c>
      <c r="ND101" s="1">
        <f>COUNTIFS(#REF!,LT101,#REF!,1,#REF!,"&gt;="&amp;MC101,#REF!,"&lt;="&amp;MB101,#REF!,"&lt;="&amp;ME101,#REF!,"&gt;="&amp;MF101,#REF!,"="&amp;KV101,#REF!,"="&amp;KX101)</f>
        <v/>
      </c>
      <c r="NE101" s="1">
        <f>COUNTIFS(#REF!,LT101,#REF!,0,#REF!,"&gt;="&amp;MC101,#REF!,"&lt;="&amp;MB101,#REF!,"&lt;="&amp;ME101,#REF!,"&gt;="&amp;MF101,#REF!,"="&amp;KV101,#REF!,"="&amp;KX101)</f>
        <v/>
      </c>
      <c r="NF101" s="1">
        <f>COUNTIFS(#REF!,LT101,#REF!,1,#REF!,"&gt;="&amp;MC101,#REF!,"&lt;="&amp;MB101,#REF!,"&lt;="&amp;ME101,#REF!,"&gt;="&amp;MF101,#REF!,"="&amp;KW101,#REF!,"="&amp;KY101)</f>
        <v/>
      </c>
      <c r="NG101" s="1">
        <f>COUNTIFS(#REF!,LT101,#REF!,0,#REF!,"&gt;="&amp;MC101,#REF!,"&lt;="&amp;MB101,#REF!,"&lt;="&amp;ME101,#REF!,"&gt;="&amp;MF101,#REF!,"="&amp;KW101,#REF!,"="&amp;KY101)</f>
        <v/>
      </c>
      <c r="NH101" s="1">
        <f>COUNTIFS(#REF!,LT101,#REF!,1,#REF!,"&gt;="&amp;MC101,#REF!,"&lt;="&amp;MB101,#REF!,"&lt;="&amp;ME101,#REF!,"&gt;="&amp;MF101,#REF!,"="&amp;KZ101,#REF!,"="&amp;LA101)</f>
        <v/>
      </c>
      <c r="NI101" s="1">
        <f>COUNTIFS(#REF!,LT101,#REF!,0,#REF!,"&gt;="&amp;MC101,#REF!,"&lt;="&amp;MB101,#REF!,"&lt;="&amp;ME101,#REF!,"&gt;="&amp;MF101,#REF!,"="&amp;KZ101,#REF!,"="&amp;LA101)</f>
        <v/>
      </c>
      <c r="NJ101" s="1">
        <f>COUNTIFS(#REF!,LT101,#REF!,1,#REF!,"&gt;="&amp;MI101,#REF!,"&lt;="&amp;MH101,#REF!,"&lt;="&amp;ME101,#REF!,"&gt;="&amp;MF101)</f>
        <v/>
      </c>
      <c r="NK101" s="1">
        <f>COUNTIFS(#REF!,LT101,#REF!,0,#REF!,"&gt;="&amp;MI101,#REF!,"&lt;="&amp;MH101,#REF!,"&lt;="&amp;ME101,#REF!,"&gt;="&amp;MF101)</f>
        <v/>
      </c>
      <c r="NL101" s="1">
        <f>COUNTIFS(#REF!,LT101,#REF!,1,#REF!,"&gt;="&amp;MI101,#REF!,"&lt;="&amp;MH101,#REF!,"="&amp;KZ101,#REF!,"="&amp;LA101,#REF!,"&lt;="&amp;ME101,#REF!,"&gt;="&amp;MF101)</f>
        <v/>
      </c>
      <c r="NM101" s="1">
        <f>COUNTIFS(#REF!,LT101,#REF!,0,#REF!,"&gt;="&amp;MI101,#REF!,"&lt;="&amp;MH101,#REF!,"="&amp;KZ101,#REF!,"="&amp;LA101,#REF!,"&lt;="&amp;ME101,#REF!,"&gt;="&amp;MF101)</f>
        <v/>
      </c>
      <c r="NN101" s="1">
        <f>COUNTIFS(#REF!,LT101,#REF!,1,#REF!,"&gt;="&amp;MC101,#REF!,"&lt;="&amp;MB101,#REF!,"&lt;="&amp;ME101,#REF!,"&gt;="&amp;MF101)</f>
        <v/>
      </c>
      <c r="NO101" s="1">
        <f>COUNTIFS(#REF!,LT101,#REF!,0,#REF!,"&gt;="&amp;MC101,#REF!,"&lt;="&amp;MB101,#REF!,"&lt;="&amp;ME101,#REF!,"&gt;="&amp;MF101)</f>
        <v/>
      </c>
      <c r="NP101" s="1">
        <f>COUNTIFS(#REF!,LT101,#REF!,1,#REF!,"&lt;="&amp;ME101,#REF!,"&gt;="&amp;MF101,#REF!,"="&amp;KV101,#REF!,"="&amp;KX101)</f>
        <v/>
      </c>
      <c r="NQ101" s="1">
        <f>COUNTIFS(#REF!,LT101,#REF!,0,#REF!,"&lt;="&amp;ME101,#REF!,"&gt;="&amp;MF101,#REF!,"="&amp;KV101,#REF!,"="&amp;KX101)</f>
        <v/>
      </c>
      <c r="NR101" s="1">
        <f>COUNTIFS(#REF!,LT101,#REF!,1,#REF!,"&lt;="&amp;ME101,#REF!,"&gt;="&amp;MF101,#REF!,"="&amp;KW101,#REF!,"="&amp;KY101)</f>
        <v/>
      </c>
      <c r="NS101" s="1">
        <f>COUNTIFS(#REF!,LT101,#REF!,0,#REF!,"&lt;="&amp;ME101,#REF!,"&gt;="&amp;MF101,#REF!,"="&amp;KW101,#REF!,"="&amp;KY101)</f>
        <v/>
      </c>
      <c r="NT101" s="1">
        <f>MP101+MR101+MT101+MV101+MX101+MZ101+NB101</f>
        <v/>
      </c>
      <c r="NU101" s="1">
        <f>MQ101+MS101+MU101+MW101+MY101+NA101+NC101</f>
        <v/>
      </c>
      <c r="NV101" s="1">
        <f>NT101+NU101</f>
        <v/>
      </c>
      <c r="NW101" s="33">
        <f>NT101/(NT101+NU101)</f>
        <v/>
      </c>
      <c r="NX101" s="3">
        <f>1/NW101</f>
        <v/>
      </c>
      <c r="NY101" s="1">
        <f>LH101</f>
        <v/>
      </c>
      <c r="NZ101" s="79">
        <f>(NW101*((NY101-1)*0.98))-((1-NW101)*1)</f>
        <v/>
      </c>
      <c r="OA101" s="34">
        <f>IF(LR101&lt;0.9,0,IF(AND(LR101&gt;1.1),0,1))</f>
        <v/>
      </c>
      <c r="OB101" s="34">
        <f>IF(LS101&lt;0.9,0,IF(AND(LS101&gt;1.1),0,1))</f>
        <v/>
      </c>
      <c r="OC101" s="32">
        <f>IF(NV101&gt;99,1,0)</f>
        <v/>
      </c>
      <c r="OD101" s="32">
        <f>IF(NZ101&gt;0.0799,1,0)</f>
        <v/>
      </c>
      <c r="OE101" s="32">
        <f>IF(NZ101&gt;OM101,1,0)</f>
        <v/>
      </c>
      <c r="OF101" s="32">
        <f>OC101+OD101+OE101+OA101+OB101</f>
        <v/>
      </c>
      <c r="OG101" s="1">
        <f>ND101+NF101+NH101+NJ101+NL101+NN101+NP101+NR101</f>
        <v/>
      </c>
      <c r="OH101" s="1">
        <f>NE101+NG101+NI101+NK101+NM101+NO101+NQ101+NS101</f>
        <v/>
      </c>
      <c r="OI101" s="1">
        <f>OG101+OH101</f>
        <v/>
      </c>
      <c r="OJ101" s="33">
        <f>OG101/(OG101+OH101)</f>
        <v/>
      </c>
      <c r="OK101" s="3">
        <f>1/OJ101</f>
        <v/>
      </c>
      <c r="OL101" s="1">
        <f>LI101</f>
        <v/>
      </c>
      <c r="OM101" s="79">
        <f>(OJ101*((OL101-1)*0.98))-((1-OJ101)*1)</f>
        <v/>
      </c>
      <c r="ON101" s="34">
        <f>IF(LR101&lt;0.9,0,IF(AND(LR101&gt;1.1),0,1))</f>
        <v/>
      </c>
      <c r="OO101" s="34">
        <f>IF(LS101&lt;0.9,0,IF(AND(LS101&gt;1.1),0,1))</f>
        <v/>
      </c>
      <c r="OP101" s="32">
        <f>IF(OI101&gt;99,1,0)</f>
        <v/>
      </c>
      <c r="OQ101" s="32">
        <f>IF(OM101&gt;0.0799,1,0)</f>
        <v/>
      </c>
      <c r="OR101" s="32">
        <f>IF(OM101&gt;OZ101,1,0)</f>
        <v/>
      </c>
      <c r="OS101" s="32">
        <f>OP101+OQ101+OR101+ON101+OO101</f>
        <v/>
      </c>
      <c r="OT101">
        <f>IF(OF101=5,"BackHome0-0",IF(AND(OS101=5),"BackAway0-0",""))</f>
        <v/>
      </c>
      <c r="OU101">
        <f>IF(OF101=5,KN101,IF(AND(OS101=5),KO101,""))</f>
        <v/>
      </c>
      <c r="OV101">
        <f>IF(OF101=5,"Match Odds",IF(AND(OS101=5),"Match Odds",""))</f>
        <v/>
      </c>
      <c r="OW101">
        <f>IF(OF101=5,KP101,IF(AND(OS101=5),KP101,""))</f>
        <v/>
      </c>
      <c r="OX101">
        <f>IF(OF101=5,"MATCH_ODDS",IF(AND(OS101=5),"MATCH_ODDS",""))</f>
        <v/>
      </c>
      <c r="OY101">
        <f>IF(OF101=5,"BACK",IF(AND(OS101=5),"BACK",""))</f>
        <v/>
      </c>
    </row>
    <row r="102" ht="16.5" customHeight="1" thickBot="1" thickTop="1">
      <c r="A102" s="2" t="n"/>
      <c r="KN102" s="1">
        <f>IF(INDEX(#REF!,MATCH('HT 0-0'!D102,#REF!,0))=INDEX(#REF!,MATCH('HT 0-0'!D102,#REF!,0)),INDEX(#REF!,MATCH('HT 0-0'!D102,#REF!,0)),"ERROR")</f>
        <v/>
      </c>
      <c r="KO102" s="1">
        <f>IF(INDEX(#REF!,MATCH('HT 0-0'!E102,#REF!,0))=INDEX(#REF!,MATCH('HT 0-0'!E102,#REF!,0)),INDEX(#REF!,MATCH('HT 0-0'!E102,#REF!,0)),"ERROR")</f>
        <v/>
      </c>
      <c r="KP102" s="1">
        <f>KN102&amp;" v "&amp;KO102</f>
        <v/>
      </c>
      <c r="KQ102">
        <f>B102&amp;"_"&amp;C102</f>
        <v/>
      </c>
      <c r="KR102" s="1">
        <f>IF((HW102/KK102)&lt;0.335,"G",IF((HW102/KK102)&gt;0.67,"R","A"))</f>
        <v/>
      </c>
      <c r="KS102" s="1">
        <f>IF((HX102/KK102)&lt;0.335,"G",IF((HX102/KK102)&gt;0.67,"R","A"))</f>
        <v/>
      </c>
      <c r="KT102" s="1">
        <f>IF((IH102/KK102)&lt;0.335,"G",IF((IH102/KK102)&gt;0.67,"R","A"))</f>
        <v/>
      </c>
      <c r="KU102" s="1">
        <f>IF((II102/KK102)&lt;0.335,"G",IF((II102/KK102)&gt;0.67,"R","A"))</f>
        <v/>
      </c>
      <c r="KV102" s="1">
        <f>IF((HZ102/KK102)&lt;0.335,"G",IF((HZ102/KK102)&gt;0.67,"R","A"))</f>
        <v/>
      </c>
      <c r="KW102" s="1">
        <f>IF((HY102/KK102)&lt;0.335,"G",IF((HY102/KK102)&gt;0.67,"R","A"))</f>
        <v/>
      </c>
      <c r="KX102" s="1">
        <f>IF((IK102/KK102)&lt;0.335,"G",IF((IK102/KK102)&gt;0.67,"R","A"))</f>
        <v/>
      </c>
      <c r="KY102" s="1">
        <f>IF((IJ102/KK102)&lt;0.335,"G",IF((IJ102/KK102)&gt;0.67,"R","A"))</f>
        <v/>
      </c>
      <c r="KZ102" s="1">
        <f>IF((HQ102/KK102)&lt;0.335,"G",IF((HQ102/KK102)&gt;0.67,"R","A"))</f>
        <v/>
      </c>
      <c r="LA102" s="1">
        <f>IF((IB102/KK102)&lt;0.335,"G",IF((IB102/KK102)&gt;0.67,"R","A"))</f>
        <v/>
      </c>
      <c r="LB102">
        <f>IF(LQ102="0-0",INDEX(Scrape!#REF!,MATCH('HT 0-0'!KP102,Scrape!$B:$B,0)),"")</f>
        <v/>
      </c>
      <c r="LC102">
        <f>IF(LQ102="0-0",INDEX(Scrape!$A:$A,MATCH('HT 0-0'!KP102,Scrape!$B:$B,0)),"")</f>
        <v/>
      </c>
      <c r="LD102">
        <f>IF(LQ102="0-0",INDEX(Scrape!$B:$B,MATCH('HT 0-0'!KP102,Scrape!$B:$B,0)),"")</f>
        <v/>
      </c>
      <c r="LE102">
        <f>IF(LQ102="0-0",INDEX(Scrape!$C:$C,MATCH('HT 0-0'!KP102,Scrape!$B:$B,0)),"")</f>
        <v/>
      </c>
      <c r="LF102">
        <f>IF(LQ102="0-0",INDEX(Scrape!$D:$D,MATCH('HT 0-0'!KP102,Scrape!$B:$B,0)),"")</f>
        <v/>
      </c>
      <c r="LG102">
        <f>IF(LQ102="0-0",INDEX(Scrape!$E:$E,MATCH('HT 0-0'!KP102,Scrape!$B:$B,0)),"")</f>
        <v/>
      </c>
      <c r="LH102">
        <f>IF(LQ102="0-0",INDEX(Scrape!$F:$F,MATCH('HT 0-0'!KP102,Scrape!$B:$B,0)),"")</f>
        <v/>
      </c>
      <c r="LI102">
        <f>IF(LQ102="0-0",INDEX(Scrape!$G:$G,MATCH('HT 0-0'!KP102,Scrape!$B:$B,0)),"")</f>
        <v/>
      </c>
      <c r="LJ102">
        <f>IF(LQ102="0-0",INDEX(Scrape!$H:$H,MATCH('HT 0-0'!KP102,Scrape!$B:$B,0)),"")</f>
        <v/>
      </c>
      <c r="LK102">
        <f>IF(LQ102="0-0",INDEX(Scrape!$I:$I,MATCH('HT 0-0'!KP102,Scrape!$B:$B,0)),"")</f>
        <v/>
      </c>
      <c r="LL102">
        <f>IF(LQ102="0-0",INDEX(Scrape!$J:$J,MATCH('HT 0-0'!KP102,Scrape!$B:$B,0)),"")</f>
        <v/>
      </c>
      <c r="LM102">
        <f>IF(LQ102="0-0",INDEX(Scrape!$K:$K,MATCH('HT 0-0'!KP102,Scrape!$B:$B,0)),"")</f>
        <v/>
      </c>
      <c r="LN102">
        <f>IF(LQ102="0-0",INDEX(Scrape!$L:$L,MATCH('HT 0-0'!KP102,Scrape!$B:$B,0)),"")</f>
        <v/>
      </c>
      <c r="LO102">
        <f>IF(LQ102="0-0",INDEX(Scrape!$M:$M,MATCH('HT 0-0'!KP102,Scrape!$B:$B,0)),"")</f>
        <v/>
      </c>
      <c r="LP102">
        <f>IF(LQ102="0-0",INDEX(Scrape!$N:$N,MATCH('HT 0-0'!KP102,Scrape!$B:$B,0)),"")</f>
        <v/>
      </c>
      <c r="LQ102">
        <f>INDEX(Scrape!$O:$O,MATCH('HT 0-0'!KP102,Scrape!$B:$B,0))</f>
        <v/>
      </c>
      <c r="LR102">
        <f>(1/LJ102)+(1/LI102)+(1/LH102)</f>
        <v/>
      </c>
      <c r="LS102">
        <f>(1/LG102)+(1/LF102)+(1/LE102)</f>
        <v/>
      </c>
      <c r="LT102" s="8">
        <f>IF(INDEX(#REF!,MATCH(KQ102,#REF!,0))=INDEX(#REF!,MATCH(KQ102,#REF!,0)),INDEX(#REF!,MATCH(KQ102,#REF!,0)),"ERROR")</f>
        <v/>
      </c>
      <c r="LU102" s="4">
        <f>IF(KR102="G",2,IF(KR102="R",0.5,IF(KR102="A",1)))</f>
        <v/>
      </c>
      <c r="LV102" s="4">
        <f>IF(KS102="G",0.5,IF(KS102="R",2,IF(KS102="A",1)))</f>
        <v/>
      </c>
      <c r="LW102" s="4">
        <f>IF(KT102="G",2,IF(KT102="R",0.5,IF(KT102="A",1)))</f>
        <v/>
      </c>
      <c r="LX102" s="4">
        <f>IF(KU102="G",0.5,IF(KU102="R",2,IF(KU102="A",1)))</f>
        <v/>
      </c>
      <c r="LY102" s="7">
        <f>(LK102*(LU102+LX102)+(LL102*(LU102+LX102)))</f>
        <v/>
      </c>
      <c r="LZ102" s="7">
        <f>(LN102*(LV102+LW102)+(LO102*(LV102+LW102)))</f>
        <v/>
      </c>
      <c r="MA102" s="11">
        <f>LY102-LZ102</f>
        <v/>
      </c>
      <c r="MB102" s="5">
        <f>MA102+2</f>
        <v/>
      </c>
      <c r="MC102" s="6">
        <f>MA102-2</f>
        <v/>
      </c>
      <c r="MD102" s="4">
        <f>LE102</f>
        <v/>
      </c>
      <c r="ME102" s="9">
        <f>IF(MD102=0,1000,MD102+0.75)</f>
        <v/>
      </c>
      <c r="MF102" s="10">
        <f>IF(MD102=0,0,MD102-0.75)</f>
        <v/>
      </c>
      <c r="MG102" s="4">
        <f>((LM102*(LU102+LX102))-((LP102*(LV102+LW102))))</f>
        <v/>
      </c>
      <c r="MH102" s="9">
        <f>MG102*1.2</f>
        <v/>
      </c>
      <c r="MI102" s="10">
        <f>MG102*0.8</f>
        <v/>
      </c>
      <c r="MJ102">
        <f>IFERROR(OT102,"")</f>
        <v/>
      </c>
      <c r="MK102">
        <f>IFERROR(OU102,"")</f>
        <v/>
      </c>
      <c r="ML102">
        <f>IFERROR(OV102,"")</f>
        <v/>
      </c>
      <c r="MM102">
        <f>IFERROR(OW102,"")</f>
        <v/>
      </c>
      <c r="MN102">
        <f>IFERROR(OX102,"")</f>
        <v/>
      </c>
      <c r="MO102">
        <f>IFERROR(OY102,"")</f>
        <v/>
      </c>
      <c r="MP102" s="1">
        <f>COUNTIFS(#REF!,LT102,#REF!,1,#REF!,"&gt;="&amp;MC102,#REF!,"&lt;="&amp;MB102,#REF!,"&lt;="&amp;ME102,#REF!,"&gt;="&amp;MF102,#REF!,"="&amp;KV102,#REF!,"="&amp;KX102)</f>
        <v/>
      </c>
      <c r="MQ102" s="1">
        <f>COUNTIFS(#REF!,LT102,#REF!,0,#REF!,"&gt;="&amp;MC102,#REF!,"&lt;="&amp;MB102,#REF!,"&lt;="&amp;ME102,#REF!,"&gt;="&amp;MF102,#REF!,"="&amp;KV102,#REF!,"="&amp;KX102)</f>
        <v/>
      </c>
      <c r="MR102" s="1">
        <f>COUNTIFS(#REF!,LT102,#REF!,1,#REF!,"&gt;="&amp;MC102,#REF!,"&lt;="&amp;MB102,#REF!,"&lt;="&amp;ME102,#REF!,"&gt;="&amp;MF102,#REF!,"="&amp;KW102,#REF!,"="&amp;KY102)</f>
        <v/>
      </c>
      <c r="MS102" s="1">
        <f>COUNTIFS(#REF!,LT102,#REF!,0,#REF!,"&gt;="&amp;MC102,#REF!,"&lt;="&amp;MB102,#REF!,"&lt;="&amp;ME102,#REF!,"&gt;="&amp;MF102,#REF!,"="&amp;KW102,#REF!,"="&amp;KY102)</f>
        <v/>
      </c>
      <c r="MT102" s="1">
        <f>COUNTIFS(#REF!,LT102,#REF!,1,#REF!,"&gt;="&amp;MI102,#REF!,"&lt;="&amp;MH102,#REF!,"&lt;="&amp;ME102,#REF!,"&gt;="&amp;MF102)</f>
        <v/>
      </c>
      <c r="MU102" s="1">
        <f>COUNTIFS(#REF!,LT102,#REF!,0,#REF!,"&gt;="&amp;MI102,#REF!,"&lt;="&amp;MH102,#REF!,"&lt;="&amp;ME102,#REF!,"&gt;="&amp;MF102)</f>
        <v/>
      </c>
      <c r="MV102" s="1">
        <f>COUNTIFS(#REF!,LT102,#REF!,1,#REF!,"&gt;="&amp;MI102,#REF!,"&lt;="&amp;MH102,#REF!,"="&amp;KZ102,#REF!,"="&amp;LA102,#REF!,"&lt;="&amp;ME102,#REF!,"&gt;="&amp;MF102)</f>
        <v/>
      </c>
      <c r="MW102" s="1">
        <f>COUNTIFS(#REF!,LT102,#REF!,0,#REF!,"&gt;="&amp;MI102,#REF!,"&lt;="&amp;MH102,#REF!,"="&amp;KZ102,#REF!,"="&amp;LA102,#REF!,"&lt;="&amp;ME102,#REF!,"&gt;="&amp;MF102)</f>
        <v/>
      </c>
      <c r="MX102" s="1">
        <f>COUNTIFS(#REF!,LT102,#REF!,1,#REF!,"&gt;="&amp;MC102,#REF!,"&lt;="&amp;MB102,#REF!,"&lt;="&amp;ME102,#REF!,"&gt;="&amp;MF102)</f>
        <v/>
      </c>
      <c r="MY102" s="1">
        <f>COUNTIFS(#REF!,LT102,#REF!,0,#REF!,"&gt;="&amp;MC102,#REF!,"&lt;="&amp;MB102,#REF!,"&lt;="&amp;ME102,#REF!,"&gt;="&amp;MF102)</f>
        <v/>
      </c>
      <c r="MZ102" s="1">
        <f>COUNTIFS(#REF!,LT102,#REF!,1,#REF!,"&lt;="&amp;ME102,#REF!,"&gt;="&amp;MF102,#REF!,"="&amp;KV102,#REF!,"="&amp;KX102)</f>
        <v/>
      </c>
      <c r="NA102" s="1">
        <f>COUNTIFS(#REF!,LT102,#REF!,0,#REF!,"&lt;="&amp;ME102,#REF!,"&gt;="&amp;MF102,#REF!,"="&amp;KV102,#REF!,"="&amp;KX102)</f>
        <v/>
      </c>
      <c r="NB102" s="1">
        <f>COUNTIFS(#REF!,LT102,#REF!,1,#REF!,"&lt;="&amp;ME102,#REF!,"&gt;="&amp;MF102,#REF!,"="&amp;KW102,#REF!,"="&amp;KY102)</f>
        <v/>
      </c>
      <c r="NC102" s="1">
        <f>COUNTIFS(#REF!,LT102,#REF!,0,#REF!,"&lt;="&amp;ME102,#REF!,"&gt;="&amp;MF102,#REF!,"="&amp;KW102,#REF!,"="&amp;KY102)</f>
        <v/>
      </c>
      <c r="ND102" s="1">
        <f>COUNTIFS(#REF!,LT102,#REF!,1,#REF!,"&gt;="&amp;MC102,#REF!,"&lt;="&amp;MB102,#REF!,"&lt;="&amp;ME102,#REF!,"&gt;="&amp;MF102,#REF!,"="&amp;KV102,#REF!,"="&amp;KX102)</f>
        <v/>
      </c>
      <c r="NE102" s="1">
        <f>COUNTIFS(#REF!,LT102,#REF!,0,#REF!,"&gt;="&amp;MC102,#REF!,"&lt;="&amp;MB102,#REF!,"&lt;="&amp;ME102,#REF!,"&gt;="&amp;MF102,#REF!,"="&amp;KV102,#REF!,"="&amp;KX102)</f>
        <v/>
      </c>
      <c r="NF102" s="1">
        <f>COUNTIFS(#REF!,LT102,#REF!,1,#REF!,"&gt;="&amp;MC102,#REF!,"&lt;="&amp;MB102,#REF!,"&lt;="&amp;ME102,#REF!,"&gt;="&amp;MF102,#REF!,"="&amp;KW102,#REF!,"="&amp;KY102)</f>
        <v/>
      </c>
      <c r="NG102" s="1">
        <f>COUNTIFS(#REF!,LT102,#REF!,0,#REF!,"&gt;="&amp;MC102,#REF!,"&lt;="&amp;MB102,#REF!,"&lt;="&amp;ME102,#REF!,"&gt;="&amp;MF102,#REF!,"="&amp;KW102,#REF!,"="&amp;KY102)</f>
        <v/>
      </c>
      <c r="NH102" s="1">
        <f>COUNTIFS(#REF!,LT102,#REF!,1,#REF!,"&gt;="&amp;MC102,#REF!,"&lt;="&amp;MB102,#REF!,"&lt;="&amp;ME102,#REF!,"&gt;="&amp;MF102,#REF!,"="&amp;KZ102,#REF!,"="&amp;LA102)</f>
        <v/>
      </c>
      <c r="NI102" s="1">
        <f>COUNTIFS(#REF!,LT102,#REF!,0,#REF!,"&gt;="&amp;MC102,#REF!,"&lt;="&amp;MB102,#REF!,"&lt;="&amp;ME102,#REF!,"&gt;="&amp;MF102,#REF!,"="&amp;KZ102,#REF!,"="&amp;LA102)</f>
        <v/>
      </c>
      <c r="NJ102" s="1">
        <f>COUNTIFS(#REF!,LT102,#REF!,1,#REF!,"&gt;="&amp;MI102,#REF!,"&lt;="&amp;MH102,#REF!,"&lt;="&amp;ME102,#REF!,"&gt;="&amp;MF102)</f>
        <v/>
      </c>
      <c r="NK102" s="1">
        <f>COUNTIFS(#REF!,LT102,#REF!,0,#REF!,"&gt;="&amp;MI102,#REF!,"&lt;="&amp;MH102,#REF!,"&lt;="&amp;ME102,#REF!,"&gt;="&amp;MF102)</f>
        <v/>
      </c>
      <c r="NL102" s="1">
        <f>COUNTIFS(#REF!,LT102,#REF!,1,#REF!,"&gt;="&amp;MI102,#REF!,"&lt;="&amp;MH102,#REF!,"="&amp;KZ102,#REF!,"="&amp;LA102,#REF!,"&lt;="&amp;ME102,#REF!,"&gt;="&amp;MF102)</f>
        <v/>
      </c>
      <c r="NM102" s="1">
        <f>COUNTIFS(#REF!,LT102,#REF!,0,#REF!,"&gt;="&amp;MI102,#REF!,"&lt;="&amp;MH102,#REF!,"="&amp;KZ102,#REF!,"="&amp;LA102,#REF!,"&lt;="&amp;ME102,#REF!,"&gt;="&amp;MF102)</f>
        <v/>
      </c>
      <c r="NN102" s="1">
        <f>COUNTIFS(#REF!,LT102,#REF!,1,#REF!,"&gt;="&amp;MC102,#REF!,"&lt;="&amp;MB102,#REF!,"&lt;="&amp;ME102,#REF!,"&gt;="&amp;MF102)</f>
        <v/>
      </c>
      <c r="NO102" s="1">
        <f>COUNTIFS(#REF!,LT102,#REF!,0,#REF!,"&gt;="&amp;MC102,#REF!,"&lt;="&amp;MB102,#REF!,"&lt;="&amp;ME102,#REF!,"&gt;="&amp;MF102)</f>
        <v/>
      </c>
      <c r="NP102" s="1">
        <f>COUNTIFS(#REF!,LT102,#REF!,1,#REF!,"&lt;="&amp;ME102,#REF!,"&gt;="&amp;MF102,#REF!,"="&amp;KV102,#REF!,"="&amp;KX102)</f>
        <v/>
      </c>
      <c r="NQ102" s="1">
        <f>COUNTIFS(#REF!,LT102,#REF!,0,#REF!,"&lt;="&amp;ME102,#REF!,"&gt;="&amp;MF102,#REF!,"="&amp;KV102,#REF!,"="&amp;KX102)</f>
        <v/>
      </c>
      <c r="NR102" s="1">
        <f>COUNTIFS(#REF!,LT102,#REF!,1,#REF!,"&lt;="&amp;ME102,#REF!,"&gt;="&amp;MF102,#REF!,"="&amp;KW102,#REF!,"="&amp;KY102)</f>
        <v/>
      </c>
      <c r="NS102" s="1">
        <f>COUNTIFS(#REF!,LT102,#REF!,0,#REF!,"&lt;="&amp;ME102,#REF!,"&gt;="&amp;MF102,#REF!,"="&amp;KW102,#REF!,"="&amp;KY102)</f>
        <v/>
      </c>
      <c r="NT102" s="1">
        <f>MP102+MR102+MT102+MV102+MX102+MZ102+NB102</f>
        <v/>
      </c>
      <c r="NU102" s="1">
        <f>MQ102+MS102+MU102+MW102+MY102+NA102+NC102</f>
        <v/>
      </c>
      <c r="NV102" s="1">
        <f>NT102+NU102</f>
        <v/>
      </c>
      <c r="NW102" s="33">
        <f>NT102/(NT102+NU102)</f>
        <v/>
      </c>
      <c r="NX102" s="3">
        <f>1/NW102</f>
        <v/>
      </c>
      <c r="NY102" s="1">
        <f>LH102</f>
        <v/>
      </c>
      <c r="NZ102" s="79">
        <f>(NW102*((NY102-1)*0.98))-((1-NW102)*1)</f>
        <v/>
      </c>
      <c r="OA102" s="34">
        <f>IF(LR102&lt;0.9,0,IF(AND(LR102&gt;1.1),0,1))</f>
        <v/>
      </c>
      <c r="OB102" s="34">
        <f>IF(LS102&lt;0.9,0,IF(AND(LS102&gt;1.1),0,1))</f>
        <v/>
      </c>
      <c r="OC102" s="32">
        <f>IF(NV102&gt;99,1,0)</f>
        <v/>
      </c>
      <c r="OD102" s="32">
        <f>IF(NZ102&gt;0.0799,1,0)</f>
        <v/>
      </c>
      <c r="OE102" s="32">
        <f>IF(NZ102&gt;OM102,1,0)</f>
        <v/>
      </c>
      <c r="OF102" s="32">
        <f>OC102+OD102+OE102+OA102+OB102</f>
        <v/>
      </c>
      <c r="OG102" s="1">
        <f>ND102+NF102+NH102+NJ102+NL102+NN102+NP102+NR102</f>
        <v/>
      </c>
      <c r="OH102" s="1">
        <f>NE102+NG102+NI102+NK102+NM102+NO102+NQ102+NS102</f>
        <v/>
      </c>
      <c r="OI102" s="1">
        <f>OG102+OH102</f>
        <v/>
      </c>
      <c r="OJ102" s="33">
        <f>OG102/(OG102+OH102)</f>
        <v/>
      </c>
      <c r="OK102" s="3">
        <f>1/OJ102</f>
        <v/>
      </c>
      <c r="OL102" s="1">
        <f>LI102</f>
        <v/>
      </c>
      <c r="OM102" s="79">
        <f>(OJ102*((OL102-1)*0.98))-((1-OJ102)*1)</f>
        <v/>
      </c>
      <c r="ON102" s="34">
        <f>IF(LR102&lt;0.9,0,IF(AND(LR102&gt;1.1),0,1))</f>
        <v/>
      </c>
      <c r="OO102" s="34">
        <f>IF(LS102&lt;0.9,0,IF(AND(LS102&gt;1.1),0,1))</f>
        <v/>
      </c>
      <c r="OP102" s="32">
        <f>IF(OI102&gt;99,1,0)</f>
        <v/>
      </c>
      <c r="OQ102" s="32">
        <f>IF(OM102&gt;0.0799,1,0)</f>
        <v/>
      </c>
      <c r="OR102" s="32">
        <f>IF(OM102&gt;OZ102,1,0)</f>
        <v/>
      </c>
      <c r="OS102" s="32">
        <f>OP102+OQ102+OR102+ON102+OO102</f>
        <v/>
      </c>
      <c r="OT102">
        <f>IF(OF102=5,"BackHome0-0",IF(AND(OS102=5),"BackAway0-0",""))</f>
        <v/>
      </c>
      <c r="OU102">
        <f>IF(OF102=5,KN102,IF(AND(OS102=5),KO102,""))</f>
        <v/>
      </c>
      <c r="OV102">
        <f>IF(OF102=5,"Match Odds",IF(AND(OS102=5),"Match Odds",""))</f>
        <v/>
      </c>
      <c r="OW102">
        <f>IF(OF102=5,KP102,IF(AND(OS102=5),KP102,""))</f>
        <v/>
      </c>
      <c r="OX102">
        <f>IF(OF102=5,"MATCH_ODDS",IF(AND(OS102=5),"MATCH_ODDS",""))</f>
        <v/>
      </c>
      <c r="OY102">
        <f>IF(OF102=5,"BACK",IF(AND(OS102=5),"BACK",""))</f>
        <v/>
      </c>
    </row>
    <row r="103" ht="16.5" customHeight="1" thickBot="1" thickTop="1">
      <c r="A103" s="2" t="n"/>
      <c r="KN103" s="1">
        <f>IF(INDEX(#REF!,MATCH('HT 0-0'!D103,#REF!,0))=INDEX(#REF!,MATCH('HT 0-0'!D103,#REF!,0)),INDEX(#REF!,MATCH('HT 0-0'!D103,#REF!,0)),"ERROR")</f>
        <v/>
      </c>
      <c r="KO103" s="1">
        <f>IF(INDEX(#REF!,MATCH('HT 0-0'!E103,#REF!,0))=INDEX(#REF!,MATCH('HT 0-0'!E103,#REF!,0)),INDEX(#REF!,MATCH('HT 0-0'!E103,#REF!,0)),"ERROR")</f>
        <v/>
      </c>
      <c r="KP103" s="1">
        <f>KN103&amp;" v "&amp;KO103</f>
        <v/>
      </c>
      <c r="KQ103">
        <f>B103&amp;"_"&amp;C103</f>
        <v/>
      </c>
      <c r="KR103" s="1">
        <f>IF((HW103/KK103)&lt;0.335,"G",IF((HW103/KK103)&gt;0.67,"R","A"))</f>
        <v/>
      </c>
      <c r="KS103" s="1">
        <f>IF((HX103/KK103)&lt;0.335,"G",IF((HX103/KK103)&gt;0.67,"R","A"))</f>
        <v/>
      </c>
      <c r="KT103" s="1">
        <f>IF((IH103/KK103)&lt;0.335,"G",IF((IH103/KK103)&gt;0.67,"R","A"))</f>
        <v/>
      </c>
      <c r="KU103" s="1">
        <f>IF((II103/KK103)&lt;0.335,"G",IF((II103/KK103)&gt;0.67,"R","A"))</f>
        <v/>
      </c>
      <c r="KV103" s="1">
        <f>IF((HZ103/KK103)&lt;0.335,"G",IF((HZ103/KK103)&gt;0.67,"R","A"))</f>
        <v/>
      </c>
      <c r="KW103" s="1">
        <f>IF((HY103/KK103)&lt;0.335,"G",IF((HY103/KK103)&gt;0.67,"R","A"))</f>
        <v/>
      </c>
      <c r="KX103" s="1">
        <f>IF((IK103/KK103)&lt;0.335,"G",IF((IK103/KK103)&gt;0.67,"R","A"))</f>
        <v/>
      </c>
      <c r="KY103" s="1">
        <f>IF((IJ103/KK103)&lt;0.335,"G",IF((IJ103/KK103)&gt;0.67,"R","A"))</f>
        <v/>
      </c>
      <c r="KZ103" s="1">
        <f>IF((HQ103/KK103)&lt;0.335,"G",IF((HQ103/KK103)&gt;0.67,"R","A"))</f>
        <v/>
      </c>
      <c r="LA103" s="1">
        <f>IF((IB103/KK103)&lt;0.335,"G",IF((IB103/KK103)&gt;0.67,"R","A"))</f>
        <v/>
      </c>
      <c r="LB103">
        <f>IF(LQ103="0-0",INDEX(Scrape!#REF!,MATCH('HT 0-0'!KP103,Scrape!$B:$B,0)),"")</f>
        <v/>
      </c>
      <c r="LC103">
        <f>IF(LQ103="0-0",INDEX(Scrape!$A:$A,MATCH('HT 0-0'!KP103,Scrape!$B:$B,0)),"")</f>
        <v/>
      </c>
      <c r="LD103">
        <f>IF(LQ103="0-0",INDEX(Scrape!$B:$B,MATCH('HT 0-0'!KP103,Scrape!$B:$B,0)),"")</f>
        <v/>
      </c>
      <c r="LE103">
        <f>IF(LQ103="0-0",INDEX(Scrape!$C:$C,MATCH('HT 0-0'!KP103,Scrape!$B:$B,0)),"")</f>
        <v/>
      </c>
      <c r="LF103">
        <f>IF(LQ103="0-0",INDEX(Scrape!$D:$D,MATCH('HT 0-0'!KP103,Scrape!$B:$B,0)),"")</f>
        <v/>
      </c>
      <c r="LG103">
        <f>IF(LQ103="0-0",INDEX(Scrape!$E:$E,MATCH('HT 0-0'!KP103,Scrape!$B:$B,0)),"")</f>
        <v/>
      </c>
      <c r="LH103">
        <f>IF(LQ103="0-0",INDEX(Scrape!$F:$F,MATCH('HT 0-0'!KP103,Scrape!$B:$B,0)),"")</f>
        <v/>
      </c>
      <c r="LI103">
        <f>IF(LQ103="0-0",INDEX(Scrape!$G:$G,MATCH('HT 0-0'!KP103,Scrape!$B:$B,0)),"")</f>
        <v/>
      </c>
      <c r="LJ103">
        <f>IF(LQ103="0-0",INDEX(Scrape!$H:$H,MATCH('HT 0-0'!KP103,Scrape!$B:$B,0)),"")</f>
        <v/>
      </c>
      <c r="LK103">
        <f>IF(LQ103="0-0",INDEX(Scrape!$I:$I,MATCH('HT 0-0'!KP103,Scrape!$B:$B,0)),"")</f>
        <v/>
      </c>
      <c r="LL103">
        <f>IF(LQ103="0-0",INDEX(Scrape!$J:$J,MATCH('HT 0-0'!KP103,Scrape!$B:$B,0)),"")</f>
        <v/>
      </c>
      <c r="LM103">
        <f>IF(LQ103="0-0",INDEX(Scrape!$K:$K,MATCH('HT 0-0'!KP103,Scrape!$B:$B,0)),"")</f>
        <v/>
      </c>
      <c r="LN103">
        <f>IF(LQ103="0-0",INDEX(Scrape!$L:$L,MATCH('HT 0-0'!KP103,Scrape!$B:$B,0)),"")</f>
        <v/>
      </c>
      <c r="LO103">
        <f>IF(LQ103="0-0",INDEX(Scrape!$M:$M,MATCH('HT 0-0'!KP103,Scrape!$B:$B,0)),"")</f>
        <v/>
      </c>
      <c r="LP103">
        <f>IF(LQ103="0-0",INDEX(Scrape!$N:$N,MATCH('HT 0-0'!KP103,Scrape!$B:$B,0)),"")</f>
        <v/>
      </c>
      <c r="LQ103">
        <f>INDEX(Scrape!$O:$O,MATCH('HT 0-0'!KP103,Scrape!$B:$B,0))</f>
        <v/>
      </c>
      <c r="LR103">
        <f>(1/LJ103)+(1/LI103)+(1/LH103)</f>
        <v/>
      </c>
      <c r="LS103">
        <f>(1/LG103)+(1/LF103)+(1/LE103)</f>
        <v/>
      </c>
      <c r="LT103" s="8">
        <f>IF(INDEX(#REF!,MATCH(KQ103,#REF!,0))=INDEX(#REF!,MATCH(KQ103,#REF!,0)),INDEX(#REF!,MATCH(KQ103,#REF!,0)),"ERROR")</f>
        <v/>
      </c>
      <c r="LU103" s="4">
        <f>IF(KR103="G",2,IF(KR103="R",0.5,IF(KR103="A",1)))</f>
        <v/>
      </c>
      <c r="LV103" s="4">
        <f>IF(KS103="G",0.5,IF(KS103="R",2,IF(KS103="A",1)))</f>
        <v/>
      </c>
      <c r="LW103" s="4">
        <f>IF(KT103="G",2,IF(KT103="R",0.5,IF(KT103="A",1)))</f>
        <v/>
      </c>
      <c r="LX103" s="4">
        <f>IF(KU103="G",0.5,IF(KU103="R",2,IF(KU103="A",1)))</f>
        <v/>
      </c>
      <c r="LY103" s="7">
        <f>(LK103*(LU103+LX103)+(LL103*(LU103+LX103)))</f>
        <v/>
      </c>
      <c r="LZ103" s="7">
        <f>(LN103*(LV103+LW103)+(LO103*(LV103+LW103)))</f>
        <v/>
      </c>
      <c r="MA103" s="11">
        <f>LY103-LZ103</f>
        <v/>
      </c>
      <c r="MB103" s="5">
        <f>MA103+2</f>
        <v/>
      </c>
      <c r="MC103" s="6">
        <f>MA103-2</f>
        <v/>
      </c>
      <c r="MD103" s="4">
        <f>LE103</f>
        <v/>
      </c>
      <c r="ME103" s="9">
        <f>IF(MD103=0,1000,MD103+0.75)</f>
        <v/>
      </c>
      <c r="MF103" s="10">
        <f>IF(MD103=0,0,MD103-0.75)</f>
        <v/>
      </c>
      <c r="MG103" s="4">
        <f>((LM103*(LU103+LX103))-((LP103*(LV103+LW103))))</f>
        <v/>
      </c>
      <c r="MH103" s="9">
        <f>MG103*1.2</f>
        <v/>
      </c>
      <c r="MI103" s="10">
        <f>MG103*0.8</f>
        <v/>
      </c>
      <c r="MJ103">
        <f>IFERROR(OT103,"")</f>
        <v/>
      </c>
      <c r="MK103">
        <f>IFERROR(OU103,"")</f>
        <v/>
      </c>
      <c r="ML103">
        <f>IFERROR(OV103,"")</f>
        <v/>
      </c>
      <c r="MM103">
        <f>IFERROR(OW103,"")</f>
        <v/>
      </c>
      <c r="MN103">
        <f>IFERROR(OX103,"")</f>
        <v/>
      </c>
      <c r="MO103">
        <f>IFERROR(OY103,"")</f>
        <v/>
      </c>
      <c r="MP103" s="1">
        <f>COUNTIFS(#REF!,LT103,#REF!,1,#REF!,"&gt;="&amp;MC103,#REF!,"&lt;="&amp;MB103,#REF!,"&lt;="&amp;ME103,#REF!,"&gt;="&amp;MF103,#REF!,"="&amp;KV103,#REF!,"="&amp;KX103)</f>
        <v/>
      </c>
      <c r="MQ103" s="1">
        <f>COUNTIFS(#REF!,LT103,#REF!,0,#REF!,"&gt;="&amp;MC103,#REF!,"&lt;="&amp;MB103,#REF!,"&lt;="&amp;ME103,#REF!,"&gt;="&amp;MF103,#REF!,"="&amp;KV103,#REF!,"="&amp;KX103)</f>
        <v/>
      </c>
      <c r="MR103" s="1">
        <f>COUNTIFS(#REF!,LT103,#REF!,1,#REF!,"&gt;="&amp;MC103,#REF!,"&lt;="&amp;MB103,#REF!,"&lt;="&amp;ME103,#REF!,"&gt;="&amp;MF103,#REF!,"="&amp;KW103,#REF!,"="&amp;KY103)</f>
        <v/>
      </c>
      <c r="MS103" s="1">
        <f>COUNTIFS(#REF!,LT103,#REF!,0,#REF!,"&gt;="&amp;MC103,#REF!,"&lt;="&amp;MB103,#REF!,"&lt;="&amp;ME103,#REF!,"&gt;="&amp;MF103,#REF!,"="&amp;KW103,#REF!,"="&amp;KY103)</f>
        <v/>
      </c>
      <c r="MT103" s="1">
        <f>COUNTIFS(#REF!,LT103,#REF!,1,#REF!,"&gt;="&amp;MI103,#REF!,"&lt;="&amp;MH103,#REF!,"&lt;="&amp;ME103,#REF!,"&gt;="&amp;MF103)</f>
        <v/>
      </c>
      <c r="MU103" s="1">
        <f>COUNTIFS(#REF!,LT103,#REF!,0,#REF!,"&gt;="&amp;MI103,#REF!,"&lt;="&amp;MH103,#REF!,"&lt;="&amp;ME103,#REF!,"&gt;="&amp;MF103)</f>
        <v/>
      </c>
      <c r="MV103" s="1">
        <f>COUNTIFS(#REF!,LT103,#REF!,1,#REF!,"&gt;="&amp;MI103,#REF!,"&lt;="&amp;MH103,#REF!,"="&amp;KZ103,#REF!,"="&amp;LA103,#REF!,"&lt;="&amp;ME103,#REF!,"&gt;="&amp;MF103)</f>
        <v/>
      </c>
      <c r="MW103" s="1">
        <f>COUNTIFS(#REF!,LT103,#REF!,0,#REF!,"&gt;="&amp;MI103,#REF!,"&lt;="&amp;MH103,#REF!,"="&amp;KZ103,#REF!,"="&amp;LA103,#REF!,"&lt;="&amp;ME103,#REF!,"&gt;="&amp;MF103)</f>
        <v/>
      </c>
      <c r="MX103" s="1">
        <f>COUNTIFS(#REF!,LT103,#REF!,1,#REF!,"&gt;="&amp;MC103,#REF!,"&lt;="&amp;MB103,#REF!,"&lt;="&amp;ME103,#REF!,"&gt;="&amp;MF103)</f>
        <v/>
      </c>
      <c r="MY103" s="1">
        <f>COUNTIFS(#REF!,LT103,#REF!,0,#REF!,"&gt;="&amp;MC103,#REF!,"&lt;="&amp;MB103,#REF!,"&lt;="&amp;ME103,#REF!,"&gt;="&amp;MF103)</f>
        <v/>
      </c>
      <c r="MZ103" s="1">
        <f>COUNTIFS(#REF!,LT103,#REF!,1,#REF!,"&lt;="&amp;ME103,#REF!,"&gt;="&amp;MF103,#REF!,"="&amp;KV103,#REF!,"="&amp;KX103)</f>
        <v/>
      </c>
      <c r="NA103" s="1">
        <f>COUNTIFS(#REF!,LT103,#REF!,0,#REF!,"&lt;="&amp;ME103,#REF!,"&gt;="&amp;MF103,#REF!,"="&amp;KV103,#REF!,"="&amp;KX103)</f>
        <v/>
      </c>
      <c r="NB103" s="1">
        <f>COUNTIFS(#REF!,LT103,#REF!,1,#REF!,"&lt;="&amp;ME103,#REF!,"&gt;="&amp;MF103,#REF!,"="&amp;KW103,#REF!,"="&amp;KY103)</f>
        <v/>
      </c>
      <c r="NC103" s="1">
        <f>COUNTIFS(#REF!,LT103,#REF!,0,#REF!,"&lt;="&amp;ME103,#REF!,"&gt;="&amp;MF103,#REF!,"="&amp;KW103,#REF!,"="&amp;KY103)</f>
        <v/>
      </c>
      <c r="ND103" s="1">
        <f>COUNTIFS(#REF!,LT103,#REF!,1,#REF!,"&gt;="&amp;MC103,#REF!,"&lt;="&amp;MB103,#REF!,"&lt;="&amp;ME103,#REF!,"&gt;="&amp;MF103,#REF!,"="&amp;KV103,#REF!,"="&amp;KX103)</f>
        <v/>
      </c>
      <c r="NE103" s="1">
        <f>COUNTIFS(#REF!,LT103,#REF!,0,#REF!,"&gt;="&amp;MC103,#REF!,"&lt;="&amp;MB103,#REF!,"&lt;="&amp;ME103,#REF!,"&gt;="&amp;MF103,#REF!,"="&amp;KV103,#REF!,"="&amp;KX103)</f>
        <v/>
      </c>
      <c r="NF103" s="1">
        <f>COUNTIFS(#REF!,LT103,#REF!,1,#REF!,"&gt;="&amp;MC103,#REF!,"&lt;="&amp;MB103,#REF!,"&lt;="&amp;ME103,#REF!,"&gt;="&amp;MF103,#REF!,"="&amp;KW103,#REF!,"="&amp;KY103)</f>
        <v/>
      </c>
      <c r="NG103" s="1">
        <f>COUNTIFS(#REF!,LT103,#REF!,0,#REF!,"&gt;="&amp;MC103,#REF!,"&lt;="&amp;MB103,#REF!,"&lt;="&amp;ME103,#REF!,"&gt;="&amp;MF103,#REF!,"="&amp;KW103,#REF!,"="&amp;KY103)</f>
        <v/>
      </c>
      <c r="NH103" s="1">
        <f>COUNTIFS(#REF!,LT103,#REF!,1,#REF!,"&gt;="&amp;MC103,#REF!,"&lt;="&amp;MB103,#REF!,"&lt;="&amp;ME103,#REF!,"&gt;="&amp;MF103,#REF!,"="&amp;KZ103,#REF!,"="&amp;LA103)</f>
        <v/>
      </c>
      <c r="NI103" s="1">
        <f>COUNTIFS(#REF!,LT103,#REF!,0,#REF!,"&gt;="&amp;MC103,#REF!,"&lt;="&amp;MB103,#REF!,"&lt;="&amp;ME103,#REF!,"&gt;="&amp;MF103,#REF!,"="&amp;KZ103,#REF!,"="&amp;LA103)</f>
        <v/>
      </c>
      <c r="NJ103" s="1">
        <f>COUNTIFS(#REF!,LT103,#REF!,1,#REF!,"&gt;="&amp;MI103,#REF!,"&lt;="&amp;MH103,#REF!,"&lt;="&amp;ME103,#REF!,"&gt;="&amp;MF103)</f>
        <v/>
      </c>
      <c r="NK103" s="1">
        <f>COUNTIFS(#REF!,LT103,#REF!,0,#REF!,"&gt;="&amp;MI103,#REF!,"&lt;="&amp;MH103,#REF!,"&lt;="&amp;ME103,#REF!,"&gt;="&amp;MF103)</f>
        <v/>
      </c>
      <c r="NL103" s="1">
        <f>COUNTIFS(#REF!,LT103,#REF!,1,#REF!,"&gt;="&amp;MI103,#REF!,"&lt;="&amp;MH103,#REF!,"="&amp;KZ103,#REF!,"="&amp;LA103,#REF!,"&lt;="&amp;ME103,#REF!,"&gt;="&amp;MF103)</f>
        <v/>
      </c>
      <c r="NM103" s="1">
        <f>COUNTIFS(#REF!,LT103,#REF!,0,#REF!,"&gt;="&amp;MI103,#REF!,"&lt;="&amp;MH103,#REF!,"="&amp;KZ103,#REF!,"="&amp;LA103,#REF!,"&lt;="&amp;ME103,#REF!,"&gt;="&amp;MF103)</f>
        <v/>
      </c>
      <c r="NN103" s="1">
        <f>COUNTIFS(#REF!,LT103,#REF!,1,#REF!,"&gt;="&amp;MC103,#REF!,"&lt;="&amp;MB103,#REF!,"&lt;="&amp;ME103,#REF!,"&gt;="&amp;MF103)</f>
        <v/>
      </c>
      <c r="NO103" s="1">
        <f>COUNTIFS(#REF!,LT103,#REF!,0,#REF!,"&gt;="&amp;MC103,#REF!,"&lt;="&amp;MB103,#REF!,"&lt;="&amp;ME103,#REF!,"&gt;="&amp;MF103)</f>
        <v/>
      </c>
      <c r="NP103" s="1">
        <f>COUNTIFS(#REF!,LT103,#REF!,1,#REF!,"&lt;="&amp;ME103,#REF!,"&gt;="&amp;MF103,#REF!,"="&amp;KV103,#REF!,"="&amp;KX103)</f>
        <v/>
      </c>
      <c r="NQ103" s="1">
        <f>COUNTIFS(#REF!,LT103,#REF!,0,#REF!,"&lt;="&amp;ME103,#REF!,"&gt;="&amp;MF103,#REF!,"="&amp;KV103,#REF!,"="&amp;KX103)</f>
        <v/>
      </c>
      <c r="NR103" s="1">
        <f>COUNTIFS(#REF!,LT103,#REF!,1,#REF!,"&lt;="&amp;ME103,#REF!,"&gt;="&amp;MF103,#REF!,"="&amp;KW103,#REF!,"="&amp;KY103)</f>
        <v/>
      </c>
      <c r="NS103" s="1">
        <f>COUNTIFS(#REF!,LT103,#REF!,0,#REF!,"&lt;="&amp;ME103,#REF!,"&gt;="&amp;MF103,#REF!,"="&amp;KW103,#REF!,"="&amp;KY103)</f>
        <v/>
      </c>
      <c r="NT103" s="1">
        <f>MP103+MR103+MT103+MV103+MX103+MZ103+NB103</f>
        <v/>
      </c>
      <c r="NU103" s="1">
        <f>MQ103+MS103+MU103+MW103+MY103+NA103+NC103</f>
        <v/>
      </c>
      <c r="NV103" s="1">
        <f>NT103+NU103</f>
        <v/>
      </c>
      <c r="NW103" s="33">
        <f>NT103/(NT103+NU103)</f>
        <v/>
      </c>
      <c r="NX103" s="3">
        <f>1/NW103</f>
        <v/>
      </c>
      <c r="NY103" s="1">
        <f>LH103</f>
        <v/>
      </c>
      <c r="NZ103" s="79">
        <f>(NW103*((NY103-1)*0.98))-((1-NW103)*1)</f>
        <v/>
      </c>
      <c r="OA103" s="34">
        <f>IF(LR103&lt;0.9,0,IF(AND(LR103&gt;1.1),0,1))</f>
        <v/>
      </c>
      <c r="OB103" s="34">
        <f>IF(LS103&lt;0.9,0,IF(AND(LS103&gt;1.1),0,1))</f>
        <v/>
      </c>
      <c r="OC103" s="32">
        <f>IF(NV103&gt;99,1,0)</f>
        <v/>
      </c>
      <c r="OD103" s="32">
        <f>IF(NZ103&gt;0.0799,1,0)</f>
        <v/>
      </c>
      <c r="OE103" s="32">
        <f>IF(NZ103&gt;OM103,1,0)</f>
        <v/>
      </c>
      <c r="OF103" s="32">
        <f>OC103+OD103+OE103+OA103+OB103</f>
        <v/>
      </c>
      <c r="OG103" s="1">
        <f>ND103+NF103+NH103+NJ103+NL103+NN103+NP103+NR103</f>
        <v/>
      </c>
      <c r="OH103" s="1">
        <f>NE103+NG103+NI103+NK103+NM103+NO103+NQ103+NS103</f>
        <v/>
      </c>
      <c r="OI103" s="1">
        <f>OG103+OH103</f>
        <v/>
      </c>
      <c r="OJ103" s="33">
        <f>OG103/(OG103+OH103)</f>
        <v/>
      </c>
      <c r="OK103" s="3">
        <f>1/OJ103</f>
        <v/>
      </c>
      <c r="OL103" s="1">
        <f>LI103</f>
        <v/>
      </c>
      <c r="OM103" s="79">
        <f>(OJ103*((OL103-1)*0.98))-((1-OJ103)*1)</f>
        <v/>
      </c>
      <c r="ON103" s="34">
        <f>IF(LR103&lt;0.9,0,IF(AND(LR103&gt;1.1),0,1))</f>
        <v/>
      </c>
      <c r="OO103" s="34">
        <f>IF(LS103&lt;0.9,0,IF(AND(LS103&gt;1.1),0,1))</f>
        <v/>
      </c>
      <c r="OP103" s="32">
        <f>IF(OI103&gt;99,1,0)</f>
        <v/>
      </c>
      <c r="OQ103" s="32">
        <f>IF(OM103&gt;0.0799,1,0)</f>
        <v/>
      </c>
      <c r="OR103" s="32">
        <f>IF(OM103&gt;OZ103,1,0)</f>
        <v/>
      </c>
      <c r="OS103" s="32">
        <f>OP103+OQ103+OR103+ON103+OO103</f>
        <v/>
      </c>
      <c r="OT103">
        <f>IF(OF103=5,"BackHome0-0",IF(AND(OS103=5),"BackAway0-0",""))</f>
        <v/>
      </c>
      <c r="OU103">
        <f>IF(OF103=5,KN103,IF(AND(OS103=5),KO103,""))</f>
        <v/>
      </c>
      <c r="OV103">
        <f>IF(OF103=5,"Match Odds",IF(AND(OS103=5),"Match Odds",""))</f>
        <v/>
      </c>
      <c r="OW103">
        <f>IF(OF103=5,KP103,IF(AND(OS103=5),KP103,""))</f>
        <v/>
      </c>
      <c r="OX103">
        <f>IF(OF103=5,"MATCH_ODDS",IF(AND(OS103=5),"MATCH_ODDS",""))</f>
        <v/>
      </c>
      <c r="OY103">
        <f>IF(OF103=5,"BACK",IF(AND(OS103=5),"BACK",""))</f>
        <v/>
      </c>
    </row>
    <row r="104" ht="16.5" customHeight="1" thickBot="1" thickTop="1">
      <c r="A104" s="2" t="n"/>
      <c r="KN104" s="1">
        <f>IF(INDEX(#REF!,MATCH('HT 0-0'!D104,#REF!,0))=INDEX(#REF!,MATCH('HT 0-0'!D104,#REF!,0)),INDEX(#REF!,MATCH('HT 0-0'!D104,#REF!,0)),"ERROR")</f>
        <v/>
      </c>
      <c r="KO104" s="1">
        <f>IF(INDEX(#REF!,MATCH('HT 0-0'!E104,#REF!,0))=INDEX(#REF!,MATCH('HT 0-0'!E104,#REF!,0)),INDEX(#REF!,MATCH('HT 0-0'!E104,#REF!,0)),"ERROR")</f>
        <v/>
      </c>
      <c r="KP104" s="1">
        <f>KN104&amp;" v "&amp;KO104</f>
        <v/>
      </c>
      <c r="KQ104">
        <f>B104&amp;"_"&amp;C104</f>
        <v/>
      </c>
      <c r="KR104" s="1">
        <f>IF((HW104/KK104)&lt;0.335,"G",IF((HW104/KK104)&gt;0.67,"R","A"))</f>
        <v/>
      </c>
      <c r="KS104" s="1">
        <f>IF((HX104/KK104)&lt;0.335,"G",IF((HX104/KK104)&gt;0.67,"R","A"))</f>
        <v/>
      </c>
      <c r="KT104" s="1">
        <f>IF((IH104/KK104)&lt;0.335,"G",IF((IH104/KK104)&gt;0.67,"R","A"))</f>
        <v/>
      </c>
      <c r="KU104" s="1">
        <f>IF((II104/KK104)&lt;0.335,"G",IF((II104/KK104)&gt;0.67,"R","A"))</f>
        <v/>
      </c>
      <c r="KV104" s="1">
        <f>IF((HZ104/KK104)&lt;0.335,"G",IF((HZ104/KK104)&gt;0.67,"R","A"))</f>
        <v/>
      </c>
      <c r="KW104" s="1">
        <f>IF((HY104/KK104)&lt;0.335,"G",IF((HY104/KK104)&gt;0.67,"R","A"))</f>
        <v/>
      </c>
      <c r="KX104" s="1">
        <f>IF((IK104/KK104)&lt;0.335,"G",IF((IK104/KK104)&gt;0.67,"R","A"))</f>
        <v/>
      </c>
      <c r="KY104" s="1">
        <f>IF((IJ104/KK104)&lt;0.335,"G",IF((IJ104/KK104)&gt;0.67,"R","A"))</f>
        <v/>
      </c>
      <c r="KZ104" s="1">
        <f>IF((HQ104/KK104)&lt;0.335,"G",IF((HQ104/KK104)&gt;0.67,"R","A"))</f>
        <v/>
      </c>
      <c r="LA104" s="1">
        <f>IF((IB104/KK104)&lt;0.335,"G",IF((IB104/KK104)&gt;0.67,"R","A"))</f>
        <v/>
      </c>
      <c r="LB104">
        <f>IF(LQ104="0-0",INDEX(Scrape!#REF!,MATCH('HT 0-0'!KP104,Scrape!$B:$B,0)),"")</f>
        <v/>
      </c>
      <c r="LC104">
        <f>IF(LQ104="0-0",INDEX(Scrape!$A:$A,MATCH('HT 0-0'!KP104,Scrape!$B:$B,0)),"")</f>
        <v/>
      </c>
      <c r="LD104">
        <f>IF(LQ104="0-0",INDEX(Scrape!$B:$B,MATCH('HT 0-0'!KP104,Scrape!$B:$B,0)),"")</f>
        <v/>
      </c>
      <c r="LE104">
        <f>IF(LQ104="0-0",INDEX(Scrape!$C:$C,MATCH('HT 0-0'!KP104,Scrape!$B:$B,0)),"")</f>
        <v/>
      </c>
      <c r="LF104">
        <f>IF(LQ104="0-0",INDEX(Scrape!$D:$D,MATCH('HT 0-0'!KP104,Scrape!$B:$B,0)),"")</f>
        <v/>
      </c>
      <c r="LG104">
        <f>IF(LQ104="0-0",INDEX(Scrape!$E:$E,MATCH('HT 0-0'!KP104,Scrape!$B:$B,0)),"")</f>
        <v/>
      </c>
      <c r="LH104">
        <f>IF(LQ104="0-0",INDEX(Scrape!$F:$F,MATCH('HT 0-0'!KP104,Scrape!$B:$B,0)),"")</f>
        <v/>
      </c>
      <c r="LI104">
        <f>IF(LQ104="0-0",INDEX(Scrape!$G:$G,MATCH('HT 0-0'!KP104,Scrape!$B:$B,0)),"")</f>
        <v/>
      </c>
      <c r="LJ104">
        <f>IF(LQ104="0-0",INDEX(Scrape!$H:$H,MATCH('HT 0-0'!KP104,Scrape!$B:$B,0)),"")</f>
        <v/>
      </c>
      <c r="LK104">
        <f>IF(LQ104="0-0",INDEX(Scrape!$I:$I,MATCH('HT 0-0'!KP104,Scrape!$B:$B,0)),"")</f>
        <v/>
      </c>
      <c r="LL104">
        <f>IF(LQ104="0-0",INDEX(Scrape!$J:$J,MATCH('HT 0-0'!KP104,Scrape!$B:$B,0)),"")</f>
        <v/>
      </c>
      <c r="LM104">
        <f>IF(LQ104="0-0",INDEX(Scrape!$K:$K,MATCH('HT 0-0'!KP104,Scrape!$B:$B,0)),"")</f>
        <v/>
      </c>
      <c r="LN104">
        <f>IF(LQ104="0-0",INDEX(Scrape!$L:$L,MATCH('HT 0-0'!KP104,Scrape!$B:$B,0)),"")</f>
        <v/>
      </c>
      <c r="LO104">
        <f>IF(LQ104="0-0",INDEX(Scrape!$M:$M,MATCH('HT 0-0'!KP104,Scrape!$B:$B,0)),"")</f>
        <v/>
      </c>
      <c r="LP104">
        <f>IF(LQ104="0-0",INDEX(Scrape!$N:$N,MATCH('HT 0-0'!KP104,Scrape!$B:$B,0)),"")</f>
        <v/>
      </c>
      <c r="LQ104">
        <f>INDEX(Scrape!$O:$O,MATCH('HT 0-0'!KP104,Scrape!$B:$B,0))</f>
        <v/>
      </c>
      <c r="LR104">
        <f>(1/LJ104)+(1/LI104)+(1/LH104)</f>
        <v/>
      </c>
      <c r="LS104">
        <f>(1/LG104)+(1/LF104)+(1/LE104)</f>
        <v/>
      </c>
      <c r="LT104" s="8">
        <f>IF(INDEX(#REF!,MATCH(KQ104,#REF!,0))=INDEX(#REF!,MATCH(KQ104,#REF!,0)),INDEX(#REF!,MATCH(KQ104,#REF!,0)),"ERROR")</f>
        <v/>
      </c>
      <c r="LU104" s="4">
        <f>IF(KR104="G",2,IF(KR104="R",0.5,IF(KR104="A",1)))</f>
        <v/>
      </c>
      <c r="LV104" s="4">
        <f>IF(KS104="G",0.5,IF(KS104="R",2,IF(KS104="A",1)))</f>
        <v/>
      </c>
      <c r="LW104" s="4">
        <f>IF(KT104="G",2,IF(KT104="R",0.5,IF(KT104="A",1)))</f>
        <v/>
      </c>
      <c r="LX104" s="4">
        <f>IF(KU104="G",0.5,IF(KU104="R",2,IF(KU104="A",1)))</f>
        <v/>
      </c>
      <c r="LY104" s="7">
        <f>(LK104*(LU104+LX104)+(LL104*(LU104+LX104)))</f>
        <v/>
      </c>
      <c r="LZ104" s="7">
        <f>(LN104*(LV104+LW104)+(LO104*(LV104+LW104)))</f>
        <v/>
      </c>
      <c r="MA104" s="11">
        <f>LY104-LZ104</f>
        <v/>
      </c>
      <c r="MB104" s="5">
        <f>MA104+2</f>
        <v/>
      </c>
      <c r="MC104" s="6">
        <f>MA104-2</f>
        <v/>
      </c>
      <c r="MD104" s="4">
        <f>LE104</f>
        <v/>
      </c>
      <c r="ME104" s="9">
        <f>IF(MD104=0,1000,MD104+0.75)</f>
        <v/>
      </c>
      <c r="MF104" s="10">
        <f>IF(MD104=0,0,MD104-0.75)</f>
        <v/>
      </c>
      <c r="MG104" s="4">
        <f>((LM104*(LU104+LX104))-((LP104*(LV104+LW104))))</f>
        <v/>
      </c>
      <c r="MH104" s="9">
        <f>MG104*1.2</f>
        <v/>
      </c>
      <c r="MI104" s="10">
        <f>MG104*0.8</f>
        <v/>
      </c>
      <c r="MJ104">
        <f>IFERROR(OT104,"")</f>
        <v/>
      </c>
      <c r="MK104">
        <f>IFERROR(OU104,"")</f>
        <v/>
      </c>
      <c r="ML104">
        <f>IFERROR(OV104,"")</f>
        <v/>
      </c>
      <c r="MM104">
        <f>IFERROR(OW104,"")</f>
        <v/>
      </c>
      <c r="MN104">
        <f>IFERROR(OX104,"")</f>
        <v/>
      </c>
      <c r="MO104">
        <f>IFERROR(OY104,"")</f>
        <v/>
      </c>
      <c r="MP104" s="1">
        <f>COUNTIFS(#REF!,LT104,#REF!,1,#REF!,"&gt;="&amp;MC104,#REF!,"&lt;="&amp;MB104,#REF!,"&lt;="&amp;ME104,#REF!,"&gt;="&amp;MF104,#REF!,"="&amp;KV104,#REF!,"="&amp;KX104)</f>
        <v/>
      </c>
      <c r="MQ104" s="1">
        <f>COUNTIFS(#REF!,LT104,#REF!,0,#REF!,"&gt;="&amp;MC104,#REF!,"&lt;="&amp;MB104,#REF!,"&lt;="&amp;ME104,#REF!,"&gt;="&amp;MF104,#REF!,"="&amp;KV104,#REF!,"="&amp;KX104)</f>
        <v/>
      </c>
      <c r="MR104" s="1">
        <f>COUNTIFS(#REF!,LT104,#REF!,1,#REF!,"&gt;="&amp;MC104,#REF!,"&lt;="&amp;MB104,#REF!,"&lt;="&amp;ME104,#REF!,"&gt;="&amp;MF104,#REF!,"="&amp;KW104,#REF!,"="&amp;KY104)</f>
        <v/>
      </c>
      <c r="MS104" s="1">
        <f>COUNTIFS(#REF!,LT104,#REF!,0,#REF!,"&gt;="&amp;MC104,#REF!,"&lt;="&amp;MB104,#REF!,"&lt;="&amp;ME104,#REF!,"&gt;="&amp;MF104,#REF!,"="&amp;KW104,#REF!,"="&amp;KY104)</f>
        <v/>
      </c>
      <c r="MT104" s="1">
        <f>COUNTIFS(#REF!,LT104,#REF!,1,#REF!,"&gt;="&amp;MI104,#REF!,"&lt;="&amp;MH104,#REF!,"&lt;="&amp;ME104,#REF!,"&gt;="&amp;MF104)</f>
        <v/>
      </c>
      <c r="MU104" s="1">
        <f>COUNTIFS(#REF!,LT104,#REF!,0,#REF!,"&gt;="&amp;MI104,#REF!,"&lt;="&amp;MH104,#REF!,"&lt;="&amp;ME104,#REF!,"&gt;="&amp;MF104)</f>
        <v/>
      </c>
      <c r="MV104" s="1">
        <f>COUNTIFS(#REF!,LT104,#REF!,1,#REF!,"&gt;="&amp;MI104,#REF!,"&lt;="&amp;MH104,#REF!,"="&amp;KZ104,#REF!,"="&amp;LA104,#REF!,"&lt;="&amp;ME104,#REF!,"&gt;="&amp;MF104)</f>
        <v/>
      </c>
      <c r="MW104" s="1">
        <f>COUNTIFS(#REF!,LT104,#REF!,0,#REF!,"&gt;="&amp;MI104,#REF!,"&lt;="&amp;MH104,#REF!,"="&amp;KZ104,#REF!,"="&amp;LA104,#REF!,"&lt;="&amp;ME104,#REF!,"&gt;="&amp;MF104)</f>
        <v/>
      </c>
      <c r="MX104" s="1">
        <f>COUNTIFS(#REF!,LT104,#REF!,1,#REF!,"&gt;="&amp;MC104,#REF!,"&lt;="&amp;MB104,#REF!,"&lt;="&amp;ME104,#REF!,"&gt;="&amp;MF104)</f>
        <v/>
      </c>
      <c r="MY104" s="1">
        <f>COUNTIFS(#REF!,LT104,#REF!,0,#REF!,"&gt;="&amp;MC104,#REF!,"&lt;="&amp;MB104,#REF!,"&lt;="&amp;ME104,#REF!,"&gt;="&amp;MF104)</f>
        <v/>
      </c>
      <c r="MZ104" s="1">
        <f>COUNTIFS(#REF!,LT104,#REF!,1,#REF!,"&lt;="&amp;ME104,#REF!,"&gt;="&amp;MF104,#REF!,"="&amp;KV104,#REF!,"="&amp;KX104)</f>
        <v/>
      </c>
      <c r="NA104" s="1">
        <f>COUNTIFS(#REF!,LT104,#REF!,0,#REF!,"&lt;="&amp;ME104,#REF!,"&gt;="&amp;MF104,#REF!,"="&amp;KV104,#REF!,"="&amp;KX104)</f>
        <v/>
      </c>
      <c r="NB104" s="1">
        <f>COUNTIFS(#REF!,LT104,#REF!,1,#REF!,"&lt;="&amp;ME104,#REF!,"&gt;="&amp;MF104,#REF!,"="&amp;KW104,#REF!,"="&amp;KY104)</f>
        <v/>
      </c>
      <c r="NC104" s="1">
        <f>COUNTIFS(#REF!,LT104,#REF!,0,#REF!,"&lt;="&amp;ME104,#REF!,"&gt;="&amp;MF104,#REF!,"="&amp;KW104,#REF!,"="&amp;KY104)</f>
        <v/>
      </c>
      <c r="ND104" s="1">
        <f>COUNTIFS(#REF!,LT104,#REF!,1,#REF!,"&gt;="&amp;MC104,#REF!,"&lt;="&amp;MB104,#REF!,"&lt;="&amp;ME104,#REF!,"&gt;="&amp;MF104,#REF!,"="&amp;KV104,#REF!,"="&amp;KX104)</f>
        <v/>
      </c>
      <c r="NE104" s="1">
        <f>COUNTIFS(#REF!,LT104,#REF!,0,#REF!,"&gt;="&amp;MC104,#REF!,"&lt;="&amp;MB104,#REF!,"&lt;="&amp;ME104,#REF!,"&gt;="&amp;MF104,#REF!,"="&amp;KV104,#REF!,"="&amp;KX104)</f>
        <v/>
      </c>
      <c r="NF104" s="1">
        <f>COUNTIFS(#REF!,LT104,#REF!,1,#REF!,"&gt;="&amp;MC104,#REF!,"&lt;="&amp;MB104,#REF!,"&lt;="&amp;ME104,#REF!,"&gt;="&amp;MF104,#REF!,"="&amp;KW104,#REF!,"="&amp;KY104)</f>
        <v/>
      </c>
      <c r="NG104" s="1">
        <f>COUNTIFS(#REF!,LT104,#REF!,0,#REF!,"&gt;="&amp;MC104,#REF!,"&lt;="&amp;MB104,#REF!,"&lt;="&amp;ME104,#REF!,"&gt;="&amp;MF104,#REF!,"="&amp;KW104,#REF!,"="&amp;KY104)</f>
        <v/>
      </c>
      <c r="NH104" s="1">
        <f>COUNTIFS(#REF!,LT104,#REF!,1,#REF!,"&gt;="&amp;MC104,#REF!,"&lt;="&amp;MB104,#REF!,"&lt;="&amp;ME104,#REF!,"&gt;="&amp;MF104,#REF!,"="&amp;KZ104,#REF!,"="&amp;LA104)</f>
        <v/>
      </c>
      <c r="NI104" s="1">
        <f>COUNTIFS(#REF!,LT104,#REF!,0,#REF!,"&gt;="&amp;MC104,#REF!,"&lt;="&amp;MB104,#REF!,"&lt;="&amp;ME104,#REF!,"&gt;="&amp;MF104,#REF!,"="&amp;KZ104,#REF!,"="&amp;LA104)</f>
        <v/>
      </c>
      <c r="NJ104" s="1">
        <f>COUNTIFS(#REF!,LT104,#REF!,1,#REF!,"&gt;="&amp;MI104,#REF!,"&lt;="&amp;MH104,#REF!,"&lt;="&amp;ME104,#REF!,"&gt;="&amp;MF104)</f>
        <v/>
      </c>
      <c r="NK104" s="1">
        <f>COUNTIFS(#REF!,LT104,#REF!,0,#REF!,"&gt;="&amp;MI104,#REF!,"&lt;="&amp;MH104,#REF!,"&lt;="&amp;ME104,#REF!,"&gt;="&amp;MF104)</f>
        <v/>
      </c>
      <c r="NL104" s="1">
        <f>COUNTIFS(#REF!,LT104,#REF!,1,#REF!,"&gt;="&amp;MI104,#REF!,"&lt;="&amp;MH104,#REF!,"="&amp;KZ104,#REF!,"="&amp;LA104,#REF!,"&lt;="&amp;ME104,#REF!,"&gt;="&amp;MF104)</f>
        <v/>
      </c>
      <c r="NM104" s="1">
        <f>COUNTIFS(#REF!,LT104,#REF!,0,#REF!,"&gt;="&amp;MI104,#REF!,"&lt;="&amp;MH104,#REF!,"="&amp;KZ104,#REF!,"="&amp;LA104,#REF!,"&lt;="&amp;ME104,#REF!,"&gt;="&amp;MF104)</f>
        <v/>
      </c>
      <c r="NN104" s="1">
        <f>COUNTIFS(#REF!,LT104,#REF!,1,#REF!,"&gt;="&amp;MC104,#REF!,"&lt;="&amp;MB104,#REF!,"&lt;="&amp;ME104,#REF!,"&gt;="&amp;MF104)</f>
        <v/>
      </c>
      <c r="NO104" s="1">
        <f>COUNTIFS(#REF!,LT104,#REF!,0,#REF!,"&gt;="&amp;MC104,#REF!,"&lt;="&amp;MB104,#REF!,"&lt;="&amp;ME104,#REF!,"&gt;="&amp;MF104)</f>
        <v/>
      </c>
      <c r="NP104" s="1">
        <f>COUNTIFS(#REF!,LT104,#REF!,1,#REF!,"&lt;="&amp;ME104,#REF!,"&gt;="&amp;MF104,#REF!,"="&amp;KV104,#REF!,"="&amp;KX104)</f>
        <v/>
      </c>
      <c r="NQ104" s="1">
        <f>COUNTIFS(#REF!,LT104,#REF!,0,#REF!,"&lt;="&amp;ME104,#REF!,"&gt;="&amp;MF104,#REF!,"="&amp;KV104,#REF!,"="&amp;KX104)</f>
        <v/>
      </c>
      <c r="NR104" s="1">
        <f>COUNTIFS(#REF!,LT104,#REF!,1,#REF!,"&lt;="&amp;ME104,#REF!,"&gt;="&amp;MF104,#REF!,"="&amp;KW104,#REF!,"="&amp;KY104)</f>
        <v/>
      </c>
      <c r="NS104" s="1">
        <f>COUNTIFS(#REF!,LT104,#REF!,0,#REF!,"&lt;="&amp;ME104,#REF!,"&gt;="&amp;MF104,#REF!,"="&amp;KW104,#REF!,"="&amp;KY104)</f>
        <v/>
      </c>
      <c r="NT104" s="1">
        <f>MP104+MR104+MT104+MV104+MX104+MZ104+NB104</f>
        <v/>
      </c>
      <c r="NU104" s="1">
        <f>MQ104+MS104+MU104+MW104+MY104+NA104+NC104</f>
        <v/>
      </c>
      <c r="NV104" s="1">
        <f>NT104+NU104</f>
        <v/>
      </c>
      <c r="NW104" s="33">
        <f>NT104/(NT104+NU104)</f>
        <v/>
      </c>
      <c r="NX104" s="3">
        <f>1/NW104</f>
        <v/>
      </c>
      <c r="NY104" s="1">
        <f>LH104</f>
        <v/>
      </c>
      <c r="NZ104" s="79">
        <f>(NW104*((NY104-1)*0.98))-((1-NW104)*1)</f>
        <v/>
      </c>
      <c r="OA104" s="34">
        <f>IF(LR104&lt;0.9,0,IF(AND(LR104&gt;1.1),0,1))</f>
        <v/>
      </c>
      <c r="OB104" s="34">
        <f>IF(LS104&lt;0.9,0,IF(AND(LS104&gt;1.1),0,1))</f>
        <v/>
      </c>
      <c r="OC104" s="32">
        <f>IF(NV104&gt;99,1,0)</f>
        <v/>
      </c>
      <c r="OD104" s="32">
        <f>IF(NZ104&gt;0.0799,1,0)</f>
        <v/>
      </c>
      <c r="OE104" s="32">
        <f>IF(NZ104&gt;OM104,1,0)</f>
        <v/>
      </c>
      <c r="OF104" s="32">
        <f>OC104+OD104+OE104+OA104+OB104</f>
        <v/>
      </c>
      <c r="OG104" s="1">
        <f>ND104+NF104+NH104+NJ104+NL104+NN104+NP104+NR104</f>
        <v/>
      </c>
      <c r="OH104" s="1">
        <f>NE104+NG104+NI104+NK104+NM104+NO104+NQ104+NS104</f>
        <v/>
      </c>
      <c r="OI104" s="1">
        <f>OG104+OH104</f>
        <v/>
      </c>
      <c r="OJ104" s="33">
        <f>OG104/(OG104+OH104)</f>
        <v/>
      </c>
      <c r="OK104" s="3">
        <f>1/OJ104</f>
        <v/>
      </c>
      <c r="OL104" s="1">
        <f>LI104</f>
        <v/>
      </c>
      <c r="OM104" s="79">
        <f>(OJ104*((OL104-1)*0.98))-((1-OJ104)*1)</f>
        <v/>
      </c>
      <c r="ON104" s="34">
        <f>IF(LR104&lt;0.9,0,IF(AND(LR104&gt;1.1),0,1))</f>
        <v/>
      </c>
      <c r="OO104" s="34">
        <f>IF(LS104&lt;0.9,0,IF(AND(LS104&gt;1.1),0,1))</f>
        <v/>
      </c>
      <c r="OP104" s="32">
        <f>IF(OI104&gt;99,1,0)</f>
        <v/>
      </c>
      <c r="OQ104" s="32">
        <f>IF(OM104&gt;0.0799,1,0)</f>
        <v/>
      </c>
      <c r="OR104" s="32">
        <f>IF(OM104&gt;OZ104,1,0)</f>
        <v/>
      </c>
      <c r="OS104" s="32">
        <f>OP104+OQ104+OR104+ON104+OO104</f>
        <v/>
      </c>
      <c r="OT104">
        <f>IF(OF104=5,"BackHome0-0",IF(AND(OS104=5),"BackAway0-0",""))</f>
        <v/>
      </c>
      <c r="OU104">
        <f>IF(OF104=5,KN104,IF(AND(OS104=5),KO104,""))</f>
        <v/>
      </c>
      <c r="OV104">
        <f>IF(OF104=5,"Match Odds",IF(AND(OS104=5),"Match Odds",""))</f>
        <v/>
      </c>
      <c r="OW104">
        <f>IF(OF104=5,KP104,IF(AND(OS104=5),KP104,""))</f>
        <v/>
      </c>
      <c r="OX104">
        <f>IF(OF104=5,"MATCH_ODDS",IF(AND(OS104=5),"MATCH_ODDS",""))</f>
        <v/>
      </c>
      <c r="OY104">
        <f>IF(OF104=5,"BACK",IF(AND(OS104=5),"BACK",""))</f>
        <v/>
      </c>
    </row>
    <row r="105" ht="16.5" customHeight="1" thickBot="1" thickTop="1">
      <c r="A105" s="2" t="n"/>
      <c r="KN105" s="1">
        <f>IF(INDEX(#REF!,MATCH('HT 0-0'!D105,#REF!,0))=INDEX(#REF!,MATCH('HT 0-0'!D105,#REF!,0)),INDEX(#REF!,MATCH('HT 0-0'!D105,#REF!,0)),"ERROR")</f>
        <v/>
      </c>
      <c r="KO105" s="1">
        <f>IF(INDEX(#REF!,MATCH('HT 0-0'!E105,#REF!,0))=INDEX(#REF!,MATCH('HT 0-0'!E105,#REF!,0)),INDEX(#REF!,MATCH('HT 0-0'!E105,#REF!,0)),"ERROR")</f>
        <v/>
      </c>
      <c r="KP105" s="1">
        <f>KN105&amp;" v "&amp;KO105</f>
        <v/>
      </c>
      <c r="KQ105">
        <f>B105&amp;"_"&amp;C105</f>
        <v/>
      </c>
      <c r="KR105" s="1">
        <f>IF((HW105/KK105)&lt;0.335,"G",IF((HW105/KK105)&gt;0.67,"R","A"))</f>
        <v/>
      </c>
      <c r="KS105" s="1">
        <f>IF((HX105/KK105)&lt;0.335,"G",IF((HX105/KK105)&gt;0.67,"R","A"))</f>
        <v/>
      </c>
      <c r="KT105" s="1">
        <f>IF((IH105/KK105)&lt;0.335,"G",IF((IH105/KK105)&gt;0.67,"R","A"))</f>
        <v/>
      </c>
      <c r="KU105" s="1">
        <f>IF((II105/KK105)&lt;0.335,"G",IF((II105/KK105)&gt;0.67,"R","A"))</f>
        <v/>
      </c>
      <c r="KV105" s="1">
        <f>IF((HZ105/KK105)&lt;0.335,"G",IF((HZ105/KK105)&gt;0.67,"R","A"))</f>
        <v/>
      </c>
      <c r="KW105" s="1">
        <f>IF((HY105/KK105)&lt;0.335,"G",IF((HY105/KK105)&gt;0.67,"R","A"))</f>
        <v/>
      </c>
      <c r="KX105" s="1">
        <f>IF((IK105/KK105)&lt;0.335,"G",IF((IK105/KK105)&gt;0.67,"R","A"))</f>
        <v/>
      </c>
      <c r="KY105" s="1">
        <f>IF((IJ105/KK105)&lt;0.335,"G",IF((IJ105/KK105)&gt;0.67,"R","A"))</f>
        <v/>
      </c>
      <c r="KZ105" s="1">
        <f>IF((HQ105/KK105)&lt;0.335,"G",IF((HQ105/KK105)&gt;0.67,"R","A"))</f>
        <v/>
      </c>
      <c r="LA105" s="1">
        <f>IF((IB105/KK105)&lt;0.335,"G",IF((IB105/KK105)&gt;0.67,"R","A"))</f>
        <v/>
      </c>
      <c r="LB105">
        <f>IF(LQ105="0-0",INDEX(Scrape!#REF!,MATCH('HT 0-0'!KP105,Scrape!$B:$B,0)),"")</f>
        <v/>
      </c>
      <c r="LC105">
        <f>IF(LQ105="0-0",INDEX(Scrape!$A:$A,MATCH('HT 0-0'!KP105,Scrape!$B:$B,0)),"")</f>
        <v/>
      </c>
      <c r="LD105">
        <f>IF(LQ105="0-0",INDEX(Scrape!$B:$B,MATCH('HT 0-0'!KP105,Scrape!$B:$B,0)),"")</f>
        <v/>
      </c>
      <c r="LE105">
        <f>IF(LQ105="0-0",INDEX(Scrape!$C:$C,MATCH('HT 0-0'!KP105,Scrape!$B:$B,0)),"")</f>
        <v/>
      </c>
      <c r="LF105">
        <f>IF(LQ105="0-0",INDEX(Scrape!$D:$D,MATCH('HT 0-0'!KP105,Scrape!$B:$B,0)),"")</f>
        <v/>
      </c>
      <c r="LG105">
        <f>IF(LQ105="0-0",INDEX(Scrape!$E:$E,MATCH('HT 0-0'!KP105,Scrape!$B:$B,0)),"")</f>
        <v/>
      </c>
      <c r="LH105">
        <f>IF(LQ105="0-0",INDEX(Scrape!$F:$F,MATCH('HT 0-0'!KP105,Scrape!$B:$B,0)),"")</f>
        <v/>
      </c>
      <c r="LI105">
        <f>IF(LQ105="0-0",INDEX(Scrape!$G:$G,MATCH('HT 0-0'!KP105,Scrape!$B:$B,0)),"")</f>
        <v/>
      </c>
      <c r="LJ105">
        <f>IF(LQ105="0-0",INDEX(Scrape!$H:$H,MATCH('HT 0-0'!KP105,Scrape!$B:$B,0)),"")</f>
        <v/>
      </c>
      <c r="LK105">
        <f>IF(LQ105="0-0",INDEX(Scrape!$I:$I,MATCH('HT 0-0'!KP105,Scrape!$B:$B,0)),"")</f>
        <v/>
      </c>
      <c r="LL105">
        <f>IF(LQ105="0-0",INDEX(Scrape!$J:$J,MATCH('HT 0-0'!KP105,Scrape!$B:$B,0)),"")</f>
        <v/>
      </c>
      <c r="LM105">
        <f>IF(LQ105="0-0",INDEX(Scrape!$K:$K,MATCH('HT 0-0'!KP105,Scrape!$B:$B,0)),"")</f>
        <v/>
      </c>
      <c r="LN105">
        <f>IF(LQ105="0-0",INDEX(Scrape!$L:$L,MATCH('HT 0-0'!KP105,Scrape!$B:$B,0)),"")</f>
        <v/>
      </c>
      <c r="LO105">
        <f>IF(LQ105="0-0",INDEX(Scrape!$M:$M,MATCH('HT 0-0'!KP105,Scrape!$B:$B,0)),"")</f>
        <v/>
      </c>
      <c r="LP105">
        <f>IF(LQ105="0-0",INDEX(Scrape!$N:$N,MATCH('HT 0-0'!KP105,Scrape!$B:$B,0)),"")</f>
        <v/>
      </c>
      <c r="LQ105">
        <f>INDEX(Scrape!$O:$O,MATCH('HT 0-0'!KP105,Scrape!$B:$B,0))</f>
        <v/>
      </c>
      <c r="LR105">
        <f>(1/LJ105)+(1/LI105)+(1/LH105)</f>
        <v/>
      </c>
      <c r="LS105">
        <f>(1/LG105)+(1/LF105)+(1/LE105)</f>
        <v/>
      </c>
      <c r="LT105" s="8">
        <f>IF(INDEX(#REF!,MATCH(KQ105,#REF!,0))=INDEX(#REF!,MATCH(KQ105,#REF!,0)),INDEX(#REF!,MATCH(KQ105,#REF!,0)),"ERROR")</f>
        <v/>
      </c>
      <c r="LU105" s="4">
        <f>IF(KR105="G",2,IF(KR105="R",0.5,IF(KR105="A",1)))</f>
        <v/>
      </c>
      <c r="LV105" s="4">
        <f>IF(KS105="G",0.5,IF(KS105="R",2,IF(KS105="A",1)))</f>
        <v/>
      </c>
      <c r="LW105" s="4">
        <f>IF(KT105="G",2,IF(KT105="R",0.5,IF(KT105="A",1)))</f>
        <v/>
      </c>
      <c r="LX105" s="4">
        <f>IF(KU105="G",0.5,IF(KU105="R",2,IF(KU105="A",1)))</f>
        <v/>
      </c>
      <c r="LY105" s="7">
        <f>(LK105*(LU105+LX105)+(LL105*(LU105+LX105)))</f>
        <v/>
      </c>
      <c r="LZ105" s="7">
        <f>(LN105*(LV105+LW105)+(LO105*(LV105+LW105)))</f>
        <v/>
      </c>
      <c r="MA105" s="11">
        <f>LY105-LZ105</f>
        <v/>
      </c>
      <c r="MB105" s="5">
        <f>MA105+2</f>
        <v/>
      </c>
      <c r="MC105" s="6">
        <f>MA105-2</f>
        <v/>
      </c>
      <c r="MD105" s="4">
        <f>LE105</f>
        <v/>
      </c>
      <c r="ME105" s="9">
        <f>IF(MD105=0,1000,MD105+0.75)</f>
        <v/>
      </c>
      <c r="MF105" s="10">
        <f>IF(MD105=0,0,MD105-0.75)</f>
        <v/>
      </c>
      <c r="MG105" s="4">
        <f>((LM105*(LU105+LX105))-((LP105*(LV105+LW105))))</f>
        <v/>
      </c>
      <c r="MH105" s="9">
        <f>MG105*1.2</f>
        <v/>
      </c>
      <c r="MI105" s="10">
        <f>MG105*0.8</f>
        <v/>
      </c>
      <c r="MJ105">
        <f>IFERROR(OT105,"")</f>
        <v/>
      </c>
      <c r="MK105">
        <f>IFERROR(OU105,"")</f>
        <v/>
      </c>
      <c r="ML105">
        <f>IFERROR(OV105,"")</f>
        <v/>
      </c>
      <c r="MM105">
        <f>IFERROR(OW105,"")</f>
        <v/>
      </c>
      <c r="MN105">
        <f>IFERROR(OX105,"")</f>
        <v/>
      </c>
      <c r="MO105">
        <f>IFERROR(OY105,"")</f>
        <v/>
      </c>
      <c r="MP105" s="1">
        <f>COUNTIFS(#REF!,LT105,#REF!,1,#REF!,"&gt;="&amp;MC105,#REF!,"&lt;="&amp;MB105,#REF!,"&lt;="&amp;ME105,#REF!,"&gt;="&amp;MF105,#REF!,"="&amp;KV105,#REF!,"="&amp;KX105)</f>
        <v/>
      </c>
      <c r="MQ105" s="1">
        <f>COUNTIFS(#REF!,LT105,#REF!,0,#REF!,"&gt;="&amp;MC105,#REF!,"&lt;="&amp;MB105,#REF!,"&lt;="&amp;ME105,#REF!,"&gt;="&amp;MF105,#REF!,"="&amp;KV105,#REF!,"="&amp;KX105)</f>
        <v/>
      </c>
      <c r="MR105" s="1">
        <f>COUNTIFS(#REF!,LT105,#REF!,1,#REF!,"&gt;="&amp;MC105,#REF!,"&lt;="&amp;MB105,#REF!,"&lt;="&amp;ME105,#REF!,"&gt;="&amp;MF105,#REF!,"="&amp;KW105,#REF!,"="&amp;KY105)</f>
        <v/>
      </c>
      <c r="MS105" s="1">
        <f>COUNTIFS(#REF!,LT105,#REF!,0,#REF!,"&gt;="&amp;MC105,#REF!,"&lt;="&amp;MB105,#REF!,"&lt;="&amp;ME105,#REF!,"&gt;="&amp;MF105,#REF!,"="&amp;KW105,#REF!,"="&amp;KY105)</f>
        <v/>
      </c>
      <c r="MT105" s="1">
        <f>COUNTIFS(#REF!,LT105,#REF!,1,#REF!,"&gt;="&amp;MI105,#REF!,"&lt;="&amp;MH105,#REF!,"&lt;="&amp;ME105,#REF!,"&gt;="&amp;MF105)</f>
        <v/>
      </c>
      <c r="MU105" s="1">
        <f>COUNTIFS(#REF!,LT105,#REF!,0,#REF!,"&gt;="&amp;MI105,#REF!,"&lt;="&amp;MH105,#REF!,"&lt;="&amp;ME105,#REF!,"&gt;="&amp;MF105)</f>
        <v/>
      </c>
      <c r="MV105" s="1">
        <f>COUNTIFS(#REF!,LT105,#REF!,1,#REF!,"&gt;="&amp;MI105,#REF!,"&lt;="&amp;MH105,#REF!,"="&amp;KZ105,#REF!,"="&amp;LA105,#REF!,"&lt;="&amp;ME105,#REF!,"&gt;="&amp;MF105)</f>
        <v/>
      </c>
      <c r="MW105" s="1">
        <f>COUNTIFS(#REF!,LT105,#REF!,0,#REF!,"&gt;="&amp;MI105,#REF!,"&lt;="&amp;MH105,#REF!,"="&amp;KZ105,#REF!,"="&amp;LA105,#REF!,"&lt;="&amp;ME105,#REF!,"&gt;="&amp;MF105)</f>
        <v/>
      </c>
      <c r="MX105" s="1">
        <f>COUNTIFS(#REF!,LT105,#REF!,1,#REF!,"&gt;="&amp;MC105,#REF!,"&lt;="&amp;MB105,#REF!,"&lt;="&amp;ME105,#REF!,"&gt;="&amp;MF105)</f>
        <v/>
      </c>
      <c r="MY105" s="1">
        <f>COUNTIFS(#REF!,LT105,#REF!,0,#REF!,"&gt;="&amp;MC105,#REF!,"&lt;="&amp;MB105,#REF!,"&lt;="&amp;ME105,#REF!,"&gt;="&amp;MF105)</f>
        <v/>
      </c>
      <c r="MZ105" s="1">
        <f>COUNTIFS(#REF!,LT105,#REF!,1,#REF!,"&lt;="&amp;ME105,#REF!,"&gt;="&amp;MF105,#REF!,"="&amp;KV105,#REF!,"="&amp;KX105)</f>
        <v/>
      </c>
      <c r="NA105" s="1">
        <f>COUNTIFS(#REF!,LT105,#REF!,0,#REF!,"&lt;="&amp;ME105,#REF!,"&gt;="&amp;MF105,#REF!,"="&amp;KV105,#REF!,"="&amp;KX105)</f>
        <v/>
      </c>
      <c r="NB105" s="1">
        <f>COUNTIFS(#REF!,LT105,#REF!,1,#REF!,"&lt;="&amp;ME105,#REF!,"&gt;="&amp;MF105,#REF!,"="&amp;KW105,#REF!,"="&amp;KY105)</f>
        <v/>
      </c>
      <c r="NC105" s="1">
        <f>COUNTIFS(#REF!,LT105,#REF!,0,#REF!,"&lt;="&amp;ME105,#REF!,"&gt;="&amp;MF105,#REF!,"="&amp;KW105,#REF!,"="&amp;KY105)</f>
        <v/>
      </c>
      <c r="ND105" s="1">
        <f>COUNTIFS(#REF!,LT105,#REF!,1,#REF!,"&gt;="&amp;MC105,#REF!,"&lt;="&amp;MB105,#REF!,"&lt;="&amp;ME105,#REF!,"&gt;="&amp;MF105,#REF!,"="&amp;KV105,#REF!,"="&amp;KX105)</f>
        <v/>
      </c>
      <c r="NE105" s="1">
        <f>COUNTIFS(#REF!,LT105,#REF!,0,#REF!,"&gt;="&amp;MC105,#REF!,"&lt;="&amp;MB105,#REF!,"&lt;="&amp;ME105,#REF!,"&gt;="&amp;MF105,#REF!,"="&amp;KV105,#REF!,"="&amp;KX105)</f>
        <v/>
      </c>
      <c r="NF105" s="1">
        <f>COUNTIFS(#REF!,LT105,#REF!,1,#REF!,"&gt;="&amp;MC105,#REF!,"&lt;="&amp;MB105,#REF!,"&lt;="&amp;ME105,#REF!,"&gt;="&amp;MF105,#REF!,"="&amp;KW105,#REF!,"="&amp;KY105)</f>
        <v/>
      </c>
      <c r="NG105" s="1">
        <f>COUNTIFS(#REF!,LT105,#REF!,0,#REF!,"&gt;="&amp;MC105,#REF!,"&lt;="&amp;MB105,#REF!,"&lt;="&amp;ME105,#REF!,"&gt;="&amp;MF105,#REF!,"="&amp;KW105,#REF!,"="&amp;KY105)</f>
        <v/>
      </c>
      <c r="NH105" s="1">
        <f>COUNTIFS(#REF!,LT105,#REF!,1,#REF!,"&gt;="&amp;MC105,#REF!,"&lt;="&amp;MB105,#REF!,"&lt;="&amp;ME105,#REF!,"&gt;="&amp;MF105,#REF!,"="&amp;KZ105,#REF!,"="&amp;LA105)</f>
        <v/>
      </c>
      <c r="NI105" s="1">
        <f>COUNTIFS(#REF!,LT105,#REF!,0,#REF!,"&gt;="&amp;MC105,#REF!,"&lt;="&amp;MB105,#REF!,"&lt;="&amp;ME105,#REF!,"&gt;="&amp;MF105,#REF!,"="&amp;KZ105,#REF!,"="&amp;LA105)</f>
        <v/>
      </c>
      <c r="NJ105" s="1">
        <f>COUNTIFS(#REF!,LT105,#REF!,1,#REF!,"&gt;="&amp;MI105,#REF!,"&lt;="&amp;MH105,#REF!,"&lt;="&amp;ME105,#REF!,"&gt;="&amp;MF105)</f>
        <v/>
      </c>
      <c r="NK105" s="1">
        <f>COUNTIFS(#REF!,LT105,#REF!,0,#REF!,"&gt;="&amp;MI105,#REF!,"&lt;="&amp;MH105,#REF!,"&lt;="&amp;ME105,#REF!,"&gt;="&amp;MF105)</f>
        <v/>
      </c>
      <c r="NL105" s="1">
        <f>COUNTIFS(#REF!,LT105,#REF!,1,#REF!,"&gt;="&amp;MI105,#REF!,"&lt;="&amp;MH105,#REF!,"="&amp;KZ105,#REF!,"="&amp;LA105,#REF!,"&lt;="&amp;ME105,#REF!,"&gt;="&amp;MF105)</f>
        <v/>
      </c>
      <c r="NM105" s="1">
        <f>COUNTIFS(#REF!,LT105,#REF!,0,#REF!,"&gt;="&amp;MI105,#REF!,"&lt;="&amp;MH105,#REF!,"="&amp;KZ105,#REF!,"="&amp;LA105,#REF!,"&lt;="&amp;ME105,#REF!,"&gt;="&amp;MF105)</f>
        <v/>
      </c>
      <c r="NN105" s="1">
        <f>COUNTIFS(#REF!,LT105,#REF!,1,#REF!,"&gt;="&amp;MC105,#REF!,"&lt;="&amp;MB105,#REF!,"&lt;="&amp;ME105,#REF!,"&gt;="&amp;MF105)</f>
        <v/>
      </c>
      <c r="NO105" s="1">
        <f>COUNTIFS(#REF!,LT105,#REF!,0,#REF!,"&gt;="&amp;MC105,#REF!,"&lt;="&amp;MB105,#REF!,"&lt;="&amp;ME105,#REF!,"&gt;="&amp;MF105)</f>
        <v/>
      </c>
      <c r="NP105" s="1">
        <f>COUNTIFS(#REF!,LT105,#REF!,1,#REF!,"&lt;="&amp;ME105,#REF!,"&gt;="&amp;MF105,#REF!,"="&amp;KV105,#REF!,"="&amp;KX105)</f>
        <v/>
      </c>
      <c r="NQ105" s="1">
        <f>COUNTIFS(#REF!,LT105,#REF!,0,#REF!,"&lt;="&amp;ME105,#REF!,"&gt;="&amp;MF105,#REF!,"="&amp;KV105,#REF!,"="&amp;KX105)</f>
        <v/>
      </c>
      <c r="NR105" s="1">
        <f>COUNTIFS(#REF!,LT105,#REF!,1,#REF!,"&lt;="&amp;ME105,#REF!,"&gt;="&amp;MF105,#REF!,"="&amp;KW105,#REF!,"="&amp;KY105)</f>
        <v/>
      </c>
      <c r="NS105" s="1">
        <f>COUNTIFS(#REF!,LT105,#REF!,0,#REF!,"&lt;="&amp;ME105,#REF!,"&gt;="&amp;MF105,#REF!,"="&amp;KW105,#REF!,"="&amp;KY105)</f>
        <v/>
      </c>
      <c r="NT105" s="1">
        <f>MP105+MR105+MT105+MV105+MX105+MZ105+NB105</f>
        <v/>
      </c>
      <c r="NU105" s="1">
        <f>MQ105+MS105+MU105+MW105+MY105+NA105+NC105</f>
        <v/>
      </c>
      <c r="NV105" s="1">
        <f>NT105+NU105</f>
        <v/>
      </c>
      <c r="NW105" s="33">
        <f>NT105/(NT105+NU105)</f>
        <v/>
      </c>
      <c r="NX105" s="3">
        <f>1/NW105</f>
        <v/>
      </c>
      <c r="NY105" s="1">
        <f>LH105</f>
        <v/>
      </c>
      <c r="NZ105" s="79">
        <f>(NW105*((NY105-1)*0.98))-((1-NW105)*1)</f>
        <v/>
      </c>
      <c r="OA105" s="34">
        <f>IF(LR105&lt;0.9,0,IF(AND(LR105&gt;1.1),0,1))</f>
        <v/>
      </c>
      <c r="OB105" s="34">
        <f>IF(LS105&lt;0.9,0,IF(AND(LS105&gt;1.1),0,1))</f>
        <v/>
      </c>
      <c r="OC105" s="32">
        <f>IF(NV105&gt;99,1,0)</f>
        <v/>
      </c>
      <c r="OD105" s="32">
        <f>IF(NZ105&gt;0.0799,1,0)</f>
        <v/>
      </c>
      <c r="OE105" s="32">
        <f>IF(NZ105&gt;OM105,1,0)</f>
        <v/>
      </c>
      <c r="OF105" s="32">
        <f>OC105+OD105+OE105+OA105+OB105</f>
        <v/>
      </c>
      <c r="OG105" s="1">
        <f>ND105+NF105+NH105+NJ105+NL105+NN105+NP105+NR105</f>
        <v/>
      </c>
      <c r="OH105" s="1">
        <f>NE105+NG105+NI105+NK105+NM105+NO105+NQ105+NS105</f>
        <v/>
      </c>
      <c r="OI105" s="1">
        <f>OG105+OH105</f>
        <v/>
      </c>
      <c r="OJ105" s="33">
        <f>OG105/(OG105+OH105)</f>
        <v/>
      </c>
      <c r="OK105" s="3">
        <f>1/OJ105</f>
        <v/>
      </c>
      <c r="OL105" s="1">
        <f>LI105</f>
        <v/>
      </c>
      <c r="OM105" s="79">
        <f>(OJ105*((OL105-1)*0.98))-((1-OJ105)*1)</f>
        <v/>
      </c>
      <c r="ON105" s="34">
        <f>IF(LR105&lt;0.9,0,IF(AND(LR105&gt;1.1),0,1))</f>
        <v/>
      </c>
      <c r="OO105" s="34">
        <f>IF(LS105&lt;0.9,0,IF(AND(LS105&gt;1.1),0,1))</f>
        <v/>
      </c>
      <c r="OP105" s="32">
        <f>IF(OI105&gt;99,1,0)</f>
        <v/>
      </c>
      <c r="OQ105" s="32">
        <f>IF(OM105&gt;0.0799,1,0)</f>
        <v/>
      </c>
      <c r="OR105" s="32">
        <f>IF(OM105&gt;OZ105,1,0)</f>
        <v/>
      </c>
      <c r="OS105" s="32">
        <f>OP105+OQ105+OR105+ON105+OO105</f>
        <v/>
      </c>
      <c r="OT105">
        <f>IF(OF105=5,"BackHome0-0",IF(AND(OS105=5),"BackAway0-0",""))</f>
        <v/>
      </c>
      <c r="OU105">
        <f>IF(OF105=5,KN105,IF(AND(OS105=5),KO105,""))</f>
        <v/>
      </c>
      <c r="OV105">
        <f>IF(OF105=5,"Match Odds",IF(AND(OS105=5),"Match Odds",""))</f>
        <v/>
      </c>
      <c r="OW105">
        <f>IF(OF105=5,KP105,IF(AND(OS105=5),KP105,""))</f>
        <v/>
      </c>
      <c r="OX105">
        <f>IF(OF105=5,"MATCH_ODDS",IF(AND(OS105=5),"MATCH_ODDS",""))</f>
        <v/>
      </c>
      <c r="OY105">
        <f>IF(OF105=5,"BACK",IF(AND(OS105=5),"BACK",""))</f>
        <v/>
      </c>
    </row>
    <row r="106" ht="16.5" customHeight="1" thickBot="1" thickTop="1">
      <c r="A106" s="2" t="n"/>
      <c r="KN106" s="1">
        <f>IF(INDEX(#REF!,MATCH('HT 0-0'!D106,#REF!,0))=INDEX(#REF!,MATCH('HT 0-0'!D106,#REF!,0)),INDEX(#REF!,MATCH('HT 0-0'!D106,#REF!,0)),"ERROR")</f>
        <v/>
      </c>
      <c r="KO106" s="1">
        <f>IF(INDEX(#REF!,MATCH('HT 0-0'!E106,#REF!,0))=INDEX(#REF!,MATCH('HT 0-0'!E106,#REF!,0)),INDEX(#REF!,MATCH('HT 0-0'!E106,#REF!,0)),"ERROR")</f>
        <v/>
      </c>
      <c r="KP106" s="1">
        <f>KN106&amp;" v "&amp;KO106</f>
        <v/>
      </c>
      <c r="KQ106">
        <f>B106&amp;"_"&amp;C106</f>
        <v/>
      </c>
      <c r="KR106" s="1">
        <f>IF((HW106/KK106)&lt;0.335,"G",IF((HW106/KK106)&gt;0.67,"R","A"))</f>
        <v/>
      </c>
      <c r="KS106" s="1">
        <f>IF((HX106/KK106)&lt;0.335,"G",IF((HX106/KK106)&gt;0.67,"R","A"))</f>
        <v/>
      </c>
      <c r="KT106" s="1">
        <f>IF((IH106/KK106)&lt;0.335,"G",IF((IH106/KK106)&gt;0.67,"R","A"))</f>
        <v/>
      </c>
      <c r="KU106" s="1">
        <f>IF((II106/KK106)&lt;0.335,"G",IF((II106/KK106)&gt;0.67,"R","A"))</f>
        <v/>
      </c>
      <c r="KV106" s="1">
        <f>IF((HZ106/KK106)&lt;0.335,"G",IF((HZ106/KK106)&gt;0.67,"R","A"))</f>
        <v/>
      </c>
      <c r="KW106" s="1">
        <f>IF((HY106/KK106)&lt;0.335,"G",IF((HY106/KK106)&gt;0.67,"R","A"))</f>
        <v/>
      </c>
      <c r="KX106" s="1">
        <f>IF((IK106/KK106)&lt;0.335,"G",IF((IK106/KK106)&gt;0.67,"R","A"))</f>
        <v/>
      </c>
      <c r="KY106" s="1">
        <f>IF((IJ106/KK106)&lt;0.335,"G",IF((IJ106/KK106)&gt;0.67,"R","A"))</f>
        <v/>
      </c>
      <c r="KZ106" s="1">
        <f>IF((HQ106/KK106)&lt;0.335,"G",IF((HQ106/KK106)&gt;0.67,"R","A"))</f>
        <v/>
      </c>
      <c r="LA106" s="1">
        <f>IF((IB106/KK106)&lt;0.335,"G",IF((IB106/KK106)&gt;0.67,"R","A"))</f>
        <v/>
      </c>
      <c r="LB106">
        <f>IF(LQ106="0-0",INDEX(Scrape!#REF!,MATCH('HT 0-0'!KP106,Scrape!$B:$B,0)),"")</f>
        <v/>
      </c>
      <c r="LC106">
        <f>IF(LQ106="0-0",INDEX(Scrape!$A:$A,MATCH('HT 0-0'!KP106,Scrape!$B:$B,0)),"")</f>
        <v/>
      </c>
      <c r="LD106">
        <f>IF(LQ106="0-0",INDEX(Scrape!$B:$B,MATCH('HT 0-0'!KP106,Scrape!$B:$B,0)),"")</f>
        <v/>
      </c>
      <c r="LE106">
        <f>IF(LQ106="0-0",INDEX(Scrape!$C:$C,MATCH('HT 0-0'!KP106,Scrape!$B:$B,0)),"")</f>
        <v/>
      </c>
      <c r="LF106">
        <f>IF(LQ106="0-0",INDEX(Scrape!$D:$D,MATCH('HT 0-0'!KP106,Scrape!$B:$B,0)),"")</f>
        <v/>
      </c>
      <c r="LG106">
        <f>IF(LQ106="0-0",INDEX(Scrape!$E:$E,MATCH('HT 0-0'!KP106,Scrape!$B:$B,0)),"")</f>
        <v/>
      </c>
      <c r="LH106">
        <f>IF(LQ106="0-0",INDEX(Scrape!$F:$F,MATCH('HT 0-0'!KP106,Scrape!$B:$B,0)),"")</f>
        <v/>
      </c>
      <c r="LI106">
        <f>IF(LQ106="0-0",INDEX(Scrape!$G:$G,MATCH('HT 0-0'!KP106,Scrape!$B:$B,0)),"")</f>
        <v/>
      </c>
      <c r="LJ106">
        <f>IF(LQ106="0-0",INDEX(Scrape!$H:$H,MATCH('HT 0-0'!KP106,Scrape!$B:$B,0)),"")</f>
        <v/>
      </c>
      <c r="LK106">
        <f>IF(LQ106="0-0",INDEX(Scrape!$I:$I,MATCH('HT 0-0'!KP106,Scrape!$B:$B,0)),"")</f>
        <v/>
      </c>
      <c r="LL106">
        <f>IF(LQ106="0-0",INDEX(Scrape!$J:$J,MATCH('HT 0-0'!KP106,Scrape!$B:$B,0)),"")</f>
        <v/>
      </c>
      <c r="LM106">
        <f>IF(LQ106="0-0",INDEX(Scrape!$K:$K,MATCH('HT 0-0'!KP106,Scrape!$B:$B,0)),"")</f>
        <v/>
      </c>
      <c r="LN106">
        <f>IF(LQ106="0-0",INDEX(Scrape!$L:$L,MATCH('HT 0-0'!KP106,Scrape!$B:$B,0)),"")</f>
        <v/>
      </c>
      <c r="LO106">
        <f>IF(LQ106="0-0",INDEX(Scrape!$M:$M,MATCH('HT 0-0'!KP106,Scrape!$B:$B,0)),"")</f>
        <v/>
      </c>
      <c r="LP106">
        <f>IF(LQ106="0-0",INDEX(Scrape!$N:$N,MATCH('HT 0-0'!KP106,Scrape!$B:$B,0)),"")</f>
        <v/>
      </c>
      <c r="LQ106">
        <f>INDEX(Scrape!$O:$O,MATCH('HT 0-0'!KP106,Scrape!$B:$B,0))</f>
        <v/>
      </c>
      <c r="LR106">
        <f>(1/LJ106)+(1/LI106)+(1/LH106)</f>
        <v/>
      </c>
      <c r="LS106">
        <f>(1/LG106)+(1/LF106)+(1/LE106)</f>
        <v/>
      </c>
      <c r="LT106" s="8">
        <f>IF(INDEX(#REF!,MATCH(KQ106,#REF!,0))=INDEX(#REF!,MATCH(KQ106,#REF!,0)),INDEX(#REF!,MATCH(KQ106,#REF!,0)),"ERROR")</f>
        <v/>
      </c>
      <c r="LU106" s="4">
        <f>IF(KR106="G",2,IF(KR106="R",0.5,IF(KR106="A",1)))</f>
        <v/>
      </c>
      <c r="LV106" s="4">
        <f>IF(KS106="G",0.5,IF(KS106="R",2,IF(KS106="A",1)))</f>
        <v/>
      </c>
      <c r="LW106" s="4">
        <f>IF(KT106="G",2,IF(KT106="R",0.5,IF(KT106="A",1)))</f>
        <v/>
      </c>
      <c r="LX106" s="4">
        <f>IF(KU106="G",0.5,IF(KU106="R",2,IF(KU106="A",1)))</f>
        <v/>
      </c>
      <c r="LY106" s="7">
        <f>(LK106*(LU106+LX106)+(LL106*(LU106+LX106)))</f>
        <v/>
      </c>
      <c r="LZ106" s="7">
        <f>(LN106*(LV106+LW106)+(LO106*(LV106+LW106)))</f>
        <v/>
      </c>
      <c r="MA106" s="11">
        <f>LY106-LZ106</f>
        <v/>
      </c>
      <c r="MB106" s="5">
        <f>MA106+2</f>
        <v/>
      </c>
      <c r="MC106" s="6">
        <f>MA106-2</f>
        <v/>
      </c>
      <c r="MD106" s="4">
        <f>LE106</f>
        <v/>
      </c>
      <c r="ME106" s="9">
        <f>IF(MD106=0,1000,MD106+0.75)</f>
        <v/>
      </c>
      <c r="MF106" s="10">
        <f>IF(MD106=0,0,MD106-0.75)</f>
        <v/>
      </c>
      <c r="MG106" s="4">
        <f>((LM106*(LU106+LX106))-((LP106*(LV106+LW106))))</f>
        <v/>
      </c>
      <c r="MH106" s="9">
        <f>MG106*1.2</f>
        <v/>
      </c>
      <c r="MI106" s="10">
        <f>MG106*0.8</f>
        <v/>
      </c>
      <c r="MJ106">
        <f>IFERROR(OT106,"")</f>
        <v/>
      </c>
      <c r="MK106">
        <f>IFERROR(OU106,"")</f>
        <v/>
      </c>
      <c r="ML106">
        <f>IFERROR(OV106,"")</f>
        <v/>
      </c>
      <c r="MM106">
        <f>IFERROR(OW106,"")</f>
        <v/>
      </c>
      <c r="MN106">
        <f>IFERROR(OX106,"")</f>
        <v/>
      </c>
      <c r="MO106">
        <f>IFERROR(OY106,"")</f>
        <v/>
      </c>
      <c r="MP106" s="1">
        <f>COUNTIFS(#REF!,LT106,#REF!,1,#REF!,"&gt;="&amp;MC106,#REF!,"&lt;="&amp;MB106,#REF!,"&lt;="&amp;ME106,#REF!,"&gt;="&amp;MF106,#REF!,"="&amp;KV106,#REF!,"="&amp;KX106)</f>
        <v/>
      </c>
      <c r="MQ106" s="1">
        <f>COUNTIFS(#REF!,LT106,#REF!,0,#REF!,"&gt;="&amp;MC106,#REF!,"&lt;="&amp;MB106,#REF!,"&lt;="&amp;ME106,#REF!,"&gt;="&amp;MF106,#REF!,"="&amp;KV106,#REF!,"="&amp;KX106)</f>
        <v/>
      </c>
      <c r="MR106" s="1">
        <f>COUNTIFS(#REF!,LT106,#REF!,1,#REF!,"&gt;="&amp;MC106,#REF!,"&lt;="&amp;MB106,#REF!,"&lt;="&amp;ME106,#REF!,"&gt;="&amp;MF106,#REF!,"="&amp;KW106,#REF!,"="&amp;KY106)</f>
        <v/>
      </c>
      <c r="MS106" s="1">
        <f>COUNTIFS(#REF!,LT106,#REF!,0,#REF!,"&gt;="&amp;MC106,#REF!,"&lt;="&amp;MB106,#REF!,"&lt;="&amp;ME106,#REF!,"&gt;="&amp;MF106,#REF!,"="&amp;KW106,#REF!,"="&amp;KY106)</f>
        <v/>
      </c>
      <c r="MT106" s="1">
        <f>COUNTIFS(#REF!,LT106,#REF!,1,#REF!,"&gt;="&amp;MI106,#REF!,"&lt;="&amp;MH106,#REF!,"&lt;="&amp;ME106,#REF!,"&gt;="&amp;MF106)</f>
        <v/>
      </c>
      <c r="MU106" s="1">
        <f>COUNTIFS(#REF!,LT106,#REF!,0,#REF!,"&gt;="&amp;MI106,#REF!,"&lt;="&amp;MH106,#REF!,"&lt;="&amp;ME106,#REF!,"&gt;="&amp;MF106)</f>
        <v/>
      </c>
      <c r="MV106" s="1">
        <f>COUNTIFS(#REF!,LT106,#REF!,1,#REF!,"&gt;="&amp;MI106,#REF!,"&lt;="&amp;MH106,#REF!,"="&amp;KZ106,#REF!,"="&amp;LA106,#REF!,"&lt;="&amp;ME106,#REF!,"&gt;="&amp;MF106)</f>
        <v/>
      </c>
      <c r="MW106" s="1">
        <f>COUNTIFS(#REF!,LT106,#REF!,0,#REF!,"&gt;="&amp;MI106,#REF!,"&lt;="&amp;MH106,#REF!,"="&amp;KZ106,#REF!,"="&amp;LA106,#REF!,"&lt;="&amp;ME106,#REF!,"&gt;="&amp;MF106)</f>
        <v/>
      </c>
      <c r="MX106" s="1">
        <f>COUNTIFS(#REF!,LT106,#REF!,1,#REF!,"&gt;="&amp;MC106,#REF!,"&lt;="&amp;MB106,#REF!,"&lt;="&amp;ME106,#REF!,"&gt;="&amp;MF106)</f>
        <v/>
      </c>
      <c r="MY106" s="1">
        <f>COUNTIFS(#REF!,LT106,#REF!,0,#REF!,"&gt;="&amp;MC106,#REF!,"&lt;="&amp;MB106,#REF!,"&lt;="&amp;ME106,#REF!,"&gt;="&amp;MF106)</f>
        <v/>
      </c>
      <c r="MZ106" s="1">
        <f>COUNTIFS(#REF!,LT106,#REF!,1,#REF!,"&lt;="&amp;ME106,#REF!,"&gt;="&amp;MF106,#REF!,"="&amp;KV106,#REF!,"="&amp;KX106)</f>
        <v/>
      </c>
      <c r="NA106" s="1">
        <f>COUNTIFS(#REF!,LT106,#REF!,0,#REF!,"&lt;="&amp;ME106,#REF!,"&gt;="&amp;MF106,#REF!,"="&amp;KV106,#REF!,"="&amp;KX106)</f>
        <v/>
      </c>
      <c r="NB106" s="1">
        <f>COUNTIFS(#REF!,LT106,#REF!,1,#REF!,"&lt;="&amp;ME106,#REF!,"&gt;="&amp;MF106,#REF!,"="&amp;KW106,#REF!,"="&amp;KY106)</f>
        <v/>
      </c>
      <c r="NC106" s="1">
        <f>COUNTIFS(#REF!,LT106,#REF!,0,#REF!,"&lt;="&amp;ME106,#REF!,"&gt;="&amp;MF106,#REF!,"="&amp;KW106,#REF!,"="&amp;KY106)</f>
        <v/>
      </c>
      <c r="ND106" s="1">
        <f>COUNTIFS(#REF!,LT106,#REF!,1,#REF!,"&gt;="&amp;MC106,#REF!,"&lt;="&amp;MB106,#REF!,"&lt;="&amp;ME106,#REF!,"&gt;="&amp;MF106,#REF!,"="&amp;KV106,#REF!,"="&amp;KX106)</f>
        <v/>
      </c>
      <c r="NE106" s="1">
        <f>COUNTIFS(#REF!,LT106,#REF!,0,#REF!,"&gt;="&amp;MC106,#REF!,"&lt;="&amp;MB106,#REF!,"&lt;="&amp;ME106,#REF!,"&gt;="&amp;MF106,#REF!,"="&amp;KV106,#REF!,"="&amp;KX106)</f>
        <v/>
      </c>
      <c r="NF106" s="1">
        <f>COUNTIFS(#REF!,LT106,#REF!,1,#REF!,"&gt;="&amp;MC106,#REF!,"&lt;="&amp;MB106,#REF!,"&lt;="&amp;ME106,#REF!,"&gt;="&amp;MF106,#REF!,"="&amp;KW106,#REF!,"="&amp;KY106)</f>
        <v/>
      </c>
      <c r="NG106" s="1">
        <f>COUNTIFS(#REF!,LT106,#REF!,0,#REF!,"&gt;="&amp;MC106,#REF!,"&lt;="&amp;MB106,#REF!,"&lt;="&amp;ME106,#REF!,"&gt;="&amp;MF106,#REF!,"="&amp;KW106,#REF!,"="&amp;KY106)</f>
        <v/>
      </c>
      <c r="NH106" s="1">
        <f>COUNTIFS(#REF!,LT106,#REF!,1,#REF!,"&gt;="&amp;MC106,#REF!,"&lt;="&amp;MB106,#REF!,"&lt;="&amp;ME106,#REF!,"&gt;="&amp;MF106,#REF!,"="&amp;KZ106,#REF!,"="&amp;LA106)</f>
        <v/>
      </c>
      <c r="NI106" s="1">
        <f>COUNTIFS(#REF!,LT106,#REF!,0,#REF!,"&gt;="&amp;MC106,#REF!,"&lt;="&amp;MB106,#REF!,"&lt;="&amp;ME106,#REF!,"&gt;="&amp;MF106,#REF!,"="&amp;KZ106,#REF!,"="&amp;LA106)</f>
        <v/>
      </c>
      <c r="NJ106" s="1">
        <f>COUNTIFS(#REF!,LT106,#REF!,1,#REF!,"&gt;="&amp;MI106,#REF!,"&lt;="&amp;MH106,#REF!,"&lt;="&amp;ME106,#REF!,"&gt;="&amp;MF106)</f>
        <v/>
      </c>
      <c r="NK106" s="1">
        <f>COUNTIFS(#REF!,LT106,#REF!,0,#REF!,"&gt;="&amp;MI106,#REF!,"&lt;="&amp;MH106,#REF!,"&lt;="&amp;ME106,#REF!,"&gt;="&amp;MF106)</f>
        <v/>
      </c>
      <c r="NL106" s="1">
        <f>COUNTIFS(#REF!,LT106,#REF!,1,#REF!,"&gt;="&amp;MI106,#REF!,"&lt;="&amp;MH106,#REF!,"="&amp;KZ106,#REF!,"="&amp;LA106,#REF!,"&lt;="&amp;ME106,#REF!,"&gt;="&amp;MF106)</f>
        <v/>
      </c>
      <c r="NM106" s="1">
        <f>COUNTIFS(#REF!,LT106,#REF!,0,#REF!,"&gt;="&amp;MI106,#REF!,"&lt;="&amp;MH106,#REF!,"="&amp;KZ106,#REF!,"="&amp;LA106,#REF!,"&lt;="&amp;ME106,#REF!,"&gt;="&amp;MF106)</f>
        <v/>
      </c>
      <c r="NN106" s="1">
        <f>COUNTIFS(#REF!,LT106,#REF!,1,#REF!,"&gt;="&amp;MC106,#REF!,"&lt;="&amp;MB106,#REF!,"&lt;="&amp;ME106,#REF!,"&gt;="&amp;MF106)</f>
        <v/>
      </c>
      <c r="NO106" s="1">
        <f>COUNTIFS(#REF!,LT106,#REF!,0,#REF!,"&gt;="&amp;MC106,#REF!,"&lt;="&amp;MB106,#REF!,"&lt;="&amp;ME106,#REF!,"&gt;="&amp;MF106)</f>
        <v/>
      </c>
      <c r="NP106" s="1">
        <f>COUNTIFS(#REF!,LT106,#REF!,1,#REF!,"&lt;="&amp;ME106,#REF!,"&gt;="&amp;MF106,#REF!,"="&amp;KV106,#REF!,"="&amp;KX106)</f>
        <v/>
      </c>
      <c r="NQ106" s="1">
        <f>COUNTIFS(#REF!,LT106,#REF!,0,#REF!,"&lt;="&amp;ME106,#REF!,"&gt;="&amp;MF106,#REF!,"="&amp;KV106,#REF!,"="&amp;KX106)</f>
        <v/>
      </c>
      <c r="NR106" s="1">
        <f>COUNTIFS(#REF!,LT106,#REF!,1,#REF!,"&lt;="&amp;ME106,#REF!,"&gt;="&amp;MF106,#REF!,"="&amp;KW106,#REF!,"="&amp;KY106)</f>
        <v/>
      </c>
      <c r="NS106" s="1">
        <f>COUNTIFS(#REF!,LT106,#REF!,0,#REF!,"&lt;="&amp;ME106,#REF!,"&gt;="&amp;MF106,#REF!,"="&amp;KW106,#REF!,"="&amp;KY106)</f>
        <v/>
      </c>
      <c r="NT106" s="1">
        <f>MP106+MR106+MT106+MV106+MX106+MZ106+NB106</f>
        <v/>
      </c>
      <c r="NU106" s="1">
        <f>MQ106+MS106+MU106+MW106+MY106+NA106+NC106</f>
        <v/>
      </c>
      <c r="NV106" s="1">
        <f>NT106+NU106</f>
        <v/>
      </c>
      <c r="NW106" s="33">
        <f>NT106/(NT106+NU106)</f>
        <v/>
      </c>
      <c r="NX106" s="3">
        <f>1/NW106</f>
        <v/>
      </c>
      <c r="NY106" s="1">
        <f>LH106</f>
        <v/>
      </c>
      <c r="NZ106" s="79">
        <f>(NW106*((NY106-1)*0.98))-((1-NW106)*1)</f>
        <v/>
      </c>
      <c r="OA106" s="34">
        <f>IF(LR106&lt;0.9,0,IF(AND(LR106&gt;1.1),0,1))</f>
        <v/>
      </c>
      <c r="OB106" s="34">
        <f>IF(LS106&lt;0.9,0,IF(AND(LS106&gt;1.1),0,1))</f>
        <v/>
      </c>
      <c r="OC106" s="32">
        <f>IF(NV106&gt;99,1,0)</f>
        <v/>
      </c>
      <c r="OD106" s="32">
        <f>IF(NZ106&gt;0.0799,1,0)</f>
        <v/>
      </c>
      <c r="OE106" s="32">
        <f>IF(NZ106&gt;OM106,1,0)</f>
        <v/>
      </c>
      <c r="OF106" s="32">
        <f>OC106+OD106+OE106+OA106+OB106</f>
        <v/>
      </c>
      <c r="OG106" s="1">
        <f>ND106+NF106+NH106+NJ106+NL106+NN106+NP106+NR106</f>
        <v/>
      </c>
      <c r="OH106" s="1">
        <f>NE106+NG106+NI106+NK106+NM106+NO106+NQ106+NS106</f>
        <v/>
      </c>
      <c r="OI106" s="1">
        <f>OG106+OH106</f>
        <v/>
      </c>
      <c r="OJ106" s="33">
        <f>OG106/(OG106+OH106)</f>
        <v/>
      </c>
      <c r="OK106" s="3">
        <f>1/OJ106</f>
        <v/>
      </c>
      <c r="OL106" s="1">
        <f>LI106</f>
        <v/>
      </c>
      <c r="OM106" s="79">
        <f>(OJ106*((OL106-1)*0.98))-((1-OJ106)*1)</f>
        <v/>
      </c>
      <c r="ON106" s="34">
        <f>IF(LR106&lt;0.9,0,IF(AND(LR106&gt;1.1),0,1))</f>
        <v/>
      </c>
      <c r="OO106" s="34">
        <f>IF(LS106&lt;0.9,0,IF(AND(LS106&gt;1.1),0,1))</f>
        <v/>
      </c>
      <c r="OP106" s="32">
        <f>IF(OI106&gt;99,1,0)</f>
        <v/>
      </c>
      <c r="OQ106" s="32">
        <f>IF(OM106&gt;0.0799,1,0)</f>
        <v/>
      </c>
      <c r="OR106" s="32">
        <f>IF(OM106&gt;OZ106,1,0)</f>
        <v/>
      </c>
      <c r="OS106" s="32">
        <f>OP106+OQ106+OR106+ON106+OO106</f>
        <v/>
      </c>
      <c r="OT106">
        <f>IF(OF106=5,"BackHome0-0",IF(AND(OS106=5),"BackAway0-0",""))</f>
        <v/>
      </c>
      <c r="OU106">
        <f>IF(OF106=5,KN106,IF(AND(OS106=5),KO106,""))</f>
        <v/>
      </c>
      <c r="OV106">
        <f>IF(OF106=5,"Match Odds",IF(AND(OS106=5),"Match Odds",""))</f>
        <v/>
      </c>
      <c r="OW106">
        <f>IF(OF106=5,KP106,IF(AND(OS106=5),KP106,""))</f>
        <v/>
      </c>
      <c r="OX106">
        <f>IF(OF106=5,"MATCH_ODDS",IF(AND(OS106=5),"MATCH_ODDS",""))</f>
        <v/>
      </c>
      <c r="OY106">
        <f>IF(OF106=5,"BACK",IF(AND(OS106=5),"BACK",""))</f>
        <v/>
      </c>
    </row>
    <row r="107" ht="16.5" customHeight="1" thickBot="1" thickTop="1">
      <c r="A107" s="2" t="n"/>
      <c r="KN107" s="1">
        <f>IF(INDEX(#REF!,MATCH('HT 0-0'!D107,#REF!,0))=INDEX(#REF!,MATCH('HT 0-0'!D107,#REF!,0)),INDEX(#REF!,MATCH('HT 0-0'!D107,#REF!,0)),"ERROR")</f>
        <v/>
      </c>
      <c r="KO107" s="1">
        <f>IF(INDEX(#REF!,MATCH('HT 0-0'!E107,#REF!,0))=INDEX(#REF!,MATCH('HT 0-0'!E107,#REF!,0)),INDEX(#REF!,MATCH('HT 0-0'!E107,#REF!,0)),"ERROR")</f>
        <v/>
      </c>
      <c r="KP107" s="1">
        <f>KN107&amp;" v "&amp;KO107</f>
        <v/>
      </c>
      <c r="KQ107">
        <f>B107&amp;"_"&amp;C107</f>
        <v/>
      </c>
      <c r="KR107" s="1">
        <f>IF((HW107/KK107)&lt;0.335,"G",IF((HW107/KK107)&gt;0.67,"R","A"))</f>
        <v/>
      </c>
      <c r="KS107" s="1">
        <f>IF((HX107/KK107)&lt;0.335,"G",IF((HX107/KK107)&gt;0.67,"R","A"))</f>
        <v/>
      </c>
      <c r="KT107" s="1">
        <f>IF((IH107/KK107)&lt;0.335,"G",IF((IH107/KK107)&gt;0.67,"R","A"))</f>
        <v/>
      </c>
      <c r="KU107" s="1">
        <f>IF((II107/KK107)&lt;0.335,"G",IF((II107/KK107)&gt;0.67,"R","A"))</f>
        <v/>
      </c>
      <c r="KV107" s="1">
        <f>IF((HZ107/KK107)&lt;0.335,"G",IF((HZ107/KK107)&gt;0.67,"R","A"))</f>
        <v/>
      </c>
      <c r="KW107" s="1">
        <f>IF((HY107/KK107)&lt;0.335,"G",IF((HY107/KK107)&gt;0.67,"R","A"))</f>
        <v/>
      </c>
      <c r="KX107" s="1">
        <f>IF((IK107/KK107)&lt;0.335,"G",IF((IK107/KK107)&gt;0.67,"R","A"))</f>
        <v/>
      </c>
      <c r="KY107" s="1">
        <f>IF((IJ107/KK107)&lt;0.335,"G",IF((IJ107/KK107)&gt;0.67,"R","A"))</f>
        <v/>
      </c>
      <c r="KZ107" s="1">
        <f>IF((HQ107/KK107)&lt;0.335,"G",IF((HQ107/KK107)&gt;0.67,"R","A"))</f>
        <v/>
      </c>
      <c r="LA107" s="1">
        <f>IF((IB107/KK107)&lt;0.335,"G",IF((IB107/KK107)&gt;0.67,"R","A"))</f>
        <v/>
      </c>
      <c r="LB107">
        <f>IF(LQ107="0-0",INDEX(Scrape!#REF!,MATCH('HT 0-0'!KP107,Scrape!$B:$B,0)),"")</f>
        <v/>
      </c>
      <c r="LC107">
        <f>IF(LQ107="0-0",INDEX(Scrape!$A:$A,MATCH('HT 0-0'!KP107,Scrape!$B:$B,0)),"")</f>
        <v/>
      </c>
      <c r="LD107">
        <f>IF(LQ107="0-0",INDEX(Scrape!$B:$B,MATCH('HT 0-0'!KP107,Scrape!$B:$B,0)),"")</f>
        <v/>
      </c>
      <c r="LE107">
        <f>IF(LQ107="0-0",INDEX(Scrape!$C:$C,MATCH('HT 0-0'!KP107,Scrape!$B:$B,0)),"")</f>
        <v/>
      </c>
      <c r="LF107">
        <f>IF(LQ107="0-0",INDEX(Scrape!$D:$D,MATCH('HT 0-0'!KP107,Scrape!$B:$B,0)),"")</f>
        <v/>
      </c>
      <c r="LG107">
        <f>IF(LQ107="0-0",INDEX(Scrape!$E:$E,MATCH('HT 0-0'!KP107,Scrape!$B:$B,0)),"")</f>
        <v/>
      </c>
      <c r="LH107">
        <f>IF(LQ107="0-0",INDEX(Scrape!$F:$F,MATCH('HT 0-0'!KP107,Scrape!$B:$B,0)),"")</f>
        <v/>
      </c>
      <c r="LI107">
        <f>IF(LQ107="0-0",INDEX(Scrape!$G:$G,MATCH('HT 0-0'!KP107,Scrape!$B:$B,0)),"")</f>
        <v/>
      </c>
      <c r="LJ107">
        <f>IF(LQ107="0-0",INDEX(Scrape!$H:$H,MATCH('HT 0-0'!KP107,Scrape!$B:$B,0)),"")</f>
        <v/>
      </c>
      <c r="LK107">
        <f>IF(LQ107="0-0",INDEX(Scrape!$I:$I,MATCH('HT 0-0'!KP107,Scrape!$B:$B,0)),"")</f>
        <v/>
      </c>
      <c r="LL107">
        <f>IF(LQ107="0-0",INDEX(Scrape!$J:$J,MATCH('HT 0-0'!KP107,Scrape!$B:$B,0)),"")</f>
        <v/>
      </c>
      <c r="LM107">
        <f>IF(LQ107="0-0",INDEX(Scrape!$K:$K,MATCH('HT 0-0'!KP107,Scrape!$B:$B,0)),"")</f>
        <v/>
      </c>
      <c r="LN107">
        <f>IF(LQ107="0-0",INDEX(Scrape!$L:$L,MATCH('HT 0-0'!KP107,Scrape!$B:$B,0)),"")</f>
        <v/>
      </c>
      <c r="LO107">
        <f>IF(LQ107="0-0",INDEX(Scrape!$M:$M,MATCH('HT 0-0'!KP107,Scrape!$B:$B,0)),"")</f>
        <v/>
      </c>
      <c r="LP107">
        <f>IF(LQ107="0-0",INDEX(Scrape!$N:$N,MATCH('HT 0-0'!KP107,Scrape!$B:$B,0)),"")</f>
        <v/>
      </c>
      <c r="LQ107">
        <f>INDEX(Scrape!$O:$O,MATCH('HT 0-0'!KP107,Scrape!$B:$B,0))</f>
        <v/>
      </c>
      <c r="LR107">
        <f>(1/LJ107)+(1/LI107)+(1/LH107)</f>
        <v/>
      </c>
      <c r="LS107">
        <f>(1/LG107)+(1/LF107)+(1/LE107)</f>
        <v/>
      </c>
      <c r="LT107" s="8">
        <f>IF(INDEX(#REF!,MATCH(KQ107,#REF!,0))=INDEX(#REF!,MATCH(KQ107,#REF!,0)),INDEX(#REF!,MATCH(KQ107,#REF!,0)),"ERROR")</f>
        <v/>
      </c>
      <c r="LU107" s="4">
        <f>IF(KR107="G",2,IF(KR107="R",0.5,IF(KR107="A",1)))</f>
        <v/>
      </c>
      <c r="LV107" s="4">
        <f>IF(KS107="G",0.5,IF(KS107="R",2,IF(KS107="A",1)))</f>
        <v/>
      </c>
      <c r="LW107" s="4">
        <f>IF(KT107="G",2,IF(KT107="R",0.5,IF(KT107="A",1)))</f>
        <v/>
      </c>
      <c r="LX107" s="4">
        <f>IF(KU107="G",0.5,IF(KU107="R",2,IF(KU107="A",1)))</f>
        <v/>
      </c>
      <c r="LY107" s="7">
        <f>(LK107*(LU107+LX107)+(LL107*(LU107+LX107)))</f>
        <v/>
      </c>
      <c r="LZ107" s="7">
        <f>(LN107*(LV107+LW107)+(LO107*(LV107+LW107)))</f>
        <v/>
      </c>
      <c r="MA107" s="11">
        <f>LY107-LZ107</f>
        <v/>
      </c>
      <c r="MB107" s="5">
        <f>MA107+2</f>
        <v/>
      </c>
      <c r="MC107" s="6">
        <f>MA107-2</f>
        <v/>
      </c>
      <c r="MD107" s="4">
        <f>LE107</f>
        <v/>
      </c>
      <c r="ME107" s="9">
        <f>IF(MD107=0,1000,MD107+0.75)</f>
        <v/>
      </c>
      <c r="MF107" s="10">
        <f>IF(MD107=0,0,MD107-0.75)</f>
        <v/>
      </c>
      <c r="MG107" s="4">
        <f>((LM107*(LU107+LX107))-((LP107*(LV107+LW107))))</f>
        <v/>
      </c>
      <c r="MH107" s="9">
        <f>MG107*1.2</f>
        <v/>
      </c>
      <c r="MI107" s="10">
        <f>MG107*0.8</f>
        <v/>
      </c>
      <c r="MJ107">
        <f>IFERROR(OT107,"")</f>
        <v/>
      </c>
      <c r="MK107">
        <f>IFERROR(OU107,"")</f>
        <v/>
      </c>
      <c r="ML107">
        <f>IFERROR(OV107,"")</f>
        <v/>
      </c>
      <c r="MM107">
        <f>IFERROR(OW107,"")</f>
        <v/>
      </c>
      <c r="MN107">
        <f>IFERROR(OX107,"")</f>
        <v/>
      </c>
      <c r="MO107">
        <f>IFERROR(OY107,"")</f>
        <v/>
      </c>
      <c r="MP107" s="1">
        <f>COUNTIFS(#REF!,LT107,#REF!,1,#REF!,"&gt;="&amp;MC107,#REF!,"&lt;="&amp;MB107,#REF!,"&lt;="&amp;ME107,#REF!,"&gt;="&amp;MF107,#REF!,"="&amp;KV107,#REF!,"="&amp;KX107)</f>
        <v/>
      </c>
      <c r="MQ107" s="1">
        <f>COUNTIFS(#REF!,LT107,#REF!,0,#REF!,"&gt;="&amp;MC107,#REF!,"&lt;="&amp;MB107,#REF!,"&lt;="&amp;ME107,#REF!,"&gt;="&amp;MF107,#REF!,"="&amp;KV107,#REF!,"="&amp;KX107)</f>
        <v/>
      </c>
      <c r="MR107" s="1">
        <f>COUNTIFS(#REF!,LT107,#REF!,1,#REF!,"&gt;="&amp;MC107,#REF!,"&lt;="&amp;MB107,#REF!,"&lt;="&amp;ME107,#REF!,"&gt;="&amp;MF107,#REF!,"="&amp;KW107,#REF!,"="&amp;KY107)</f>
        <v/>
      </c>
      <c r="MS107" s="1">
        <f>COUNTIFS(#REF!,LT107,#REF!,0,#REF!,"&gt;="&amp;MC107,#REF!,"&lt;="&amp;MB107,#REF!,"&lt;="&amp;ME107,#REF!,"&gt;="&amp;MF107,#REF!,"="&amp;KW107,#REF!,"="&amp;KY107)</f>
        <v/>
      </c>
      <c r="MT107" s="1">
        <f>COUNTIFS(#REF!,LT107,#REF!,1,#REF!,"&gt;="&amp;MI107,#REF!,"&lt;="&amp;MH107,#REF!,"&lt;="&amp;ME107,#REF!,"&gt;="&amp;MF107)</f>
        <v/>
      </c>
      <c r="MU107" s="1">
        <f>COUNTIFS(#REF!,LT107,#REF!,0,#REF!,"&gt;="&amp;MI107,#REF!,"&lt;="&amp;MH107,#REF!,"&lt;="&amp;ME107,#REF!,"&gt;="&amp;MF107)</f>
        <v/>
      </c>
      <c r="MV107" s="1">
        <f>COUNTIFS(#REF!,LT107,#REF!,1,#REF!,"&gt;="&amp;MI107,#REF!,"&lt;="&amp;MH107,#REF!,"="&amp;KZ107,#REF!,"="&amp;LA107,#REF!,"&lt;="&amp;ME107,#REF!,"&gt;="&amp;MF107)</f>
        <v/>
      </c>
      <c r="MW107" s="1">
        <f>COUNTIFS(#REF!,LT107,#REF!,0,#REF!,"&gt;="&amp;MI107,#REF!,"&lt;="&amp;MH107,#REF!,"="&amp;KZ107,#REF!,"="&amp;LA107,#REF!,"&lt;="&amp;ME107,#REF!,"&gt;="&amp;MF107)</f>
        <v/>
      </c>
      <c r="MX107" s="1">
        <f>COUNTIFS(#REF!,LT107,#REF!,1,#REF!,"&gt;="&amp;MC107,#REF!,"&lt;="&amp;MB107,#REF!,"&lt;="&amp;ME107,#REF!,"&gt;="&amp;MF107)</f>
        <v/>
      </c>
      <c r="MY107" s="1">
        <f>COUNTIFS(#REF!,LT107,#REF!,0,#REF!,"&gt;="&amp;MC107,#REF!,"&lt;="&amp;MB107,#REF!,"&lt;="&amp;ME107,#REF!,"&gt;="&amp;MF107)</f>
        <v/>
      </c>
      <c r="MZ107" s="1">
        <f>COUNTIFS(#REF!,LT107,#REF!,1,#REF!,"&lt;="&amp;ME107,#REF!,"&gt;="&amp;MF107,#REF!,"="&amp;KV107,#REF!,"="&amp;KX107)</f>
        <v/>
      </c>
      <c r="NA107" s="1">
        <f>COUNTIFS(#REF!,LT107,#REF!,0,#REF!,"&lt;="&amp;ME107,#REF!,"&gt;="&amp;MF107,#REF!,"="&amp;KV107,#REF!,"="&amp;KX107)</f>
        <v/>
      </c>
      <c r="NB107" s="1">
        <f>COUNTIFS(#REF!,LT107,#REF!,1,#REF!,"&lt;="&amp;ME107,#REF!,"&gt;="&amp;MF107,#REF!,"="&amp;KW107,#REF!,"="&amp;KY107)</f>
        <v/>
      </c>
      <c r="NC107" s="1">
        <f>COUNTIFS(#REF!,LT107,#REF!,0,#REF!,"&lt;="&amp;ME107,#REF!,"&gt;="&amp;MF107,#REF!,"="&amp;KW107,#REF!,"="&amp;KY107)</f>
        <v/>
      </c>
      <c r="ND107" s="1">
        <f>COUNTIFS(#REF!,LT107,#REF!,1,#REF!,"&gt;="&amp;MC107,#REF!,"&lt;="&amp;MB107,#REF!,"&lt;="&amp;ME107,#REF!,"&gt;="&amp;MF107,#REF!,"="&amp;KV107,#REF!,"="&amp;KX107)</f>
        <v/>
      </c>
      <c r="NE107" s="1">
        <f>COUNTIFS(#REF!,LT107,#REF!,0,#REF!,"&gt;="&amp;MC107,#REF!,"&lt;="&amp;MB107,#REF!,"&lt;="&amp;ME107,#REF!,"&gt;="&amp;MF107,#REF!,"="&amp;KV107,#REF!,"="&amp;KX107)</f>
        <v/>
      </c>
      <c r="NF107" s="1">
        <f>COUNTIFS(#REF!,LT107,#REF!,1,#REF!,"&gt;="&amp;MC107,#REF!,"&lt;="&amp;MB107,#REF!,"&lt;="&amp;ME107,#REF!,"&gt;="&amp;MF107,#REF!,"="&amp;KW107,#REF!,"="&amp;KY107)</f>
        <v/>
      </c>
      <c r="NG107" s="1">
        <f>COUNTIFS(#REF!,LT107,#REF!,0,#REF!,"&gt;="&amp;MC107,#REF!,"&lt;="&amp;MB107,#REF!,"&lt;="&amp;ME107,#REF!,"&gt;="&amp;MF107,#REF!,"="&amp;KW107,#REF!,"="&amp;KY107)</f>
        <v/>
      </c>
      <c r="NH107" s="1">
        <f>COUNTIFS(#REF!,LT107,#REF!,1,#REF!,"&gt;="&amp;MC107,#REF!,"&lt;="&amp;MB107,#REF!,"&lt;="&amp;ME107,#REF!,"&gt;="&amp;MF107,#REF!,"="&amp;KZ107,#REF!,"="&amp;LA107)</f>
        <v/>
      </c>
      <c r="NI107" s="1">
        <f>COUNTIFS(#REF!,LT107,#REF!,0,#REF!,"&gt;="&amp;MC107,#REF!,"&lt;="&amp;MB107,#REF!,"&lt;="&amp;ME107,#REF!,"&gt;="&amp;MF107,#REF!,"="&amp;KZ107,#REF!,"="&amp;LA107)</f>
        <v/>
      </c>
      <c r="NJ107" s="1">
        <f>COUNTIFS(#REF!,LT107,#REF!,1,#REF!,"&gt;="&amp;MI107,#REF!,"&lt;="&amp;MH107,#REF!,"&lt;="&amp;ME107,#REF!,"&gt;="&amp;MF107)</f>
        <v/>
      </c>
      <c r="NK107" s="1">
        <f>COUNTIFS(#REF!,LT107,#REF!,0,#REF!,"&gt;="&amp;MI107,#REF!,"&lt;="&amp;MH107,#REF!,"&lt;="&amp;ME107,#REF!,"&gt;="&amp;MF107)</f>
        <v/>
      </c>
      <c r="NL107" s="1">
        <f>COUNTIFS(#REF!,LT107,#REF!,1,#REF!,"&gt;="&amp;MI107,#REF!,"&lt;="&amp;MH107,#REF!,"="&amp;KZ107,#REF!,"="&amp;LA107,#REF!,"&lt;="&amp;ME107,#REF!,"&gt;="&amp;MF107)</f>
        <v/>
      </c>
      <c r="NM107" s="1">
        <f>COUNTIFS(#REF!,LT107,#REF!,0,#REF!,"&gt;="&amp;MI107,#REF!,"&lt;="&amp;MH107,#REF!,"="&amp;KZ107,#REF!,"="&amp;LA107,#REF!,"&lt;="&amp;ME107,#REF!,"&gt;="&amp;MF107)</f>
        <v/>
      </c>
      <c r="NN107" s="1">
        <f>COUNTIFS(#REF!,LT107,#REF!,1,#REF!,"&gt;="&amp;MC107,#REF!,"&lt;="&amp;MB107,#REF!,"&lt;="&amp;ME107,#REF!,"&gt;="&amp;MF107)</f>
        <v/>
      </c>
      <c r="NO107" s="1">
        <f>COUNTIFS(#REF!,LT107,#REF!,0,#REF!,"&gt;="&amp;MC107,#REF!,"&lt;="&amp;MB107,#REF!,"&lt;="&amp;ME107,#REF!,"&gt;="&amp;MF107)</f>
        <v/>
      </c>
      <c r="NP107" s="1">
        <f>COUNTIFS(#REF!,LT107,#REF!,1,#REF!,"&lt;="&amp;ME107,#REF!,"&gt;="&amp;MF107,#REF!,"="&amp;KV107,#REF!,"="&amp;KX107)</f>
        <v/>
      </c>
      <c r="NQ107" s="1">
        <f>COUNTIFS(#REF!,LT107,#REF!,0,#REF!,"&lt;="&amp;ME107,#REF!,"&gt;="&amp;MF107,#REF!,"="&amp;KV107,#REF!,"="&amp;KX107)</f>
        <v/>
      </c>
      <c r="NR107" s="1">
        <f>COUNTIFS(#REF!,LT107,#REF!,1,#REF!,"&lt;="&amp;ME107,#REF!,"&gt;="&amp;MF107,#REF!,"="&amp;KW107,#REF!,"="&amp;KY107)</f>
        <v/>
      </c>
      <c r="NS107" s="1">
        <f>COUNTIFS(#REF!,LT107,#REF!,0,#REF!,"&lt;="&amp;ME107,#REF!,"&gt;="&amp;MF107,#REF!,"="&amp;KW107,#REF!,"="&amp;KY107)</f>
        <v/>
      </c>
      <c r="NT107" s="1">
        <f>MP107+MR107+MT107+MV107+MX107+MZ107+NB107</f>
        <v/>
      </c>
      <c r="NU107" s="1">
        <f>MQ107+MS107+MU107+MW107+MY107+NA107+NC107</f>
        <v/>
      </c>
      <c r="NV107" s="1">
        <f>NT107+NU107</f>
        <v/>
      </c>
      <c r="NW107" s="33">
        <f>NT107/(NT107+NU107)</f>
        <v/>
      </c>
      <c r="NX107" s="3">
        <f>1/NW107</f>
        <v/>
      </c>
      <c r="NY107" s="1">
        <f>LH107</f>
        <v/>
      </c>
      <c r="NZ107" s="79">
        <f>(NW107*((NY107-1)*0.98))-((1-NW107)*1)</f>
        <v/>
      </c>
      <c r="OA107" s="34">
        <f>IF(LR107&lt;0.9,0,IF(AND(LR107&gt;1.1),0,1))</f>
        <v/>
      </c>
      <c r="OB107" s="34">
        <f>IF(LS107&lt;0.9,0,IF(AND(LS107&gt;1.1),0,1))</f>
        <v/>
      </c>
      <c r="OC107" s="32">
        <f>IF(NV107&gt;99,1,0)</f>
        <v/>
      </c>
      <c r="OD107" s="32">
        <f>IF(NZ107&gt;0.0799,1,0)</f>
        <v/>
      </c>
      <c r="OE107" s="32">
        <f>IF(NZ107&gt;OM107,1,0)</f>
        <v/>
      </c>
      <c r="OF107" s="32">
        <f>OC107+OD107+OE107+OA107+OB107</f>
        <v/>
      </c>
      <c r="OG107" s="1">
        <f>ND107+NF107+NH107+NJ107+NL107+NN107+NP107+NR107</f>
        <v/>
      </c>
      <c r="OH107" s="1">
        <f>NE107+NG107+NI107+NK107+NM107+NO107+NQ107+NS107</f>
        <v/>
      </c>
      <c r="OI107" s="1">
        <f>OG107+OH107</f>
        <v/>
      </c>
      <c r="OJ107" s="33">
        <f>OG107/(OG107+OH107)</f>
        <v/>
      </c>
      <c r="OK107" s="3">
        <f>1/OJ107</f>
        <v/>
      </c>
      <c r="OL107" s="1">
        <f>LI107</f>
        <v/>
      </c>
      <c r="OM107" s="79">
        <f>(OJ107*((OL107-1)*0.98))-((1-OJ107)*1)</f>
        <v/>
      </c>
      <c r="ON107" s="34">
        <f>IF(LR107&lt;0.9,0,IF(AND(LR107&gt;1.1),0,1))</f>
        <v/>
      </c>
      <c r="OO107" s="34">
        <f>IF(LS107&lt;0.9,0,IF(AND(LS107&gt;1.1),0,1))</f>
        <v/>
      </c>
      <c r="OP107" s="32">
        <f>IF(OI107&gt;99,1,0)</f>
        <v/>
      </c>
      <c r="OQ107" s="32">
        <f>IF(OM107&gt;0.0799,1,0)</f>
        <v/>
      </c>
      <c r="OR107" s="32">
        <f>IF(OM107&gt;OZ107,1,0)</f>
        <v/>
      </c>
      <c r="OS107" s="32">
        <f>OP107+OQ107+OR107+ON107+OO107</f>
        <v/>
      </c>
      <c r="OT107">
        <f>IF(OF107=5,"BackHome0-0",IF(AND(OS107=5),"BackAway0-0",""))</f>
        <v/>
      </c>
      <c r="OU107">
        <f>IF(OF107=5,KN107,IF(AND(OS107=5),KO107,""))</f>
        <v/>
      </c>
      <c r="OV107">
        <f>IF(OF107=5,"Match Odds",IF(AND(OS107=5),"Match Odds",""))</f>
        <v/>
      </c>
      <c r="OW107">
        <f>IF(OF107=5,KP107,IF(AND(OS107=5),KP107,""))</f>
        <v/>
      </c>
      <c r="OX107">
        <f>IF(OF107=5,"MATCH_ODDS",IF(AND(OS107=5),"MATCH_ODDS",""))</f>
        <v/>
      </c>
      <c r="OY107">
        <f>IF(OF107=5,"BACK",IF(AND(OS107=5),"BACK",""))</f>
        <v/>
      </c>
    </row>
    <row r="108" ht="16.5" customHeight="1" thickBot="1" thickTop="1">
      <c r="A108" s="2" t="n"/>
      <c r="KN108" s="1">
        <f>IF(INDEX(#REF!,MATCH('HT 0-0'!D108,#REF!,0))=INDEX(#REF!,MATCH('HT 0-0'!D108,#REF!,0)),INDEX(#REF!,MATCH('HT 0-0'!D108,#REF!,0)),"ERROR")</f>
        <v/>
      </c>
      <c r="KO108" s="1">
        <f>IF(INDEX(#REF!,MATCH('HT 0-0'!E108,#REF!,0))=INDEX(#REF!,MATCH('HT 0-0'!E108,#REF!,0)),INDEX(#REF!,MATCH('HT 0-0'!E108,#REF!,0)),"ERROR")</f>
        <v/>
      </c>
      <c r="KP108" s="1">
        <f>KN108&amp;" v "&amp;KO108</f>
        <v/>
      </c>
      <c r="KQ108">
        <f>B108&amp;"_"&amp;C108</f>
        <v/>
      </c>
      <c r="KR108" s="1">
        <f>IF((HW108/KK108)&lt;0.335,"G",IF((HW108/KK108)&gt;0.67,"R","A"))</f>
        <v/>
      </c>
      <c r="KS108" s="1">
        <f>IF((HX108/KK108)&lt;0.335,"G",IF((HX108/KK108)&gt;0.67,"R","A"))</f>
        <v/>
      </c>
      <c r="KT108" s="1">
        <f>IF((IH108/KK108)&lt;0.335,"G",IF((IH108/KK108)&gt;0.67,"R","A"))</f>
        <v/>
      </c>
      <c r="KU108" s="1">
        <f>IF((II108/KK108)&lt;0.335,"G",IF((II108/KK108)&gt;0.67,"R","A"))</f>
        <v/>
      </c>
      <c r="KV108" s="1">
        <f>IF((HZ108/KK108)&lt;0.335,"G",IF((HZ108/KK108)&gt;0.67,"R","A"))</f>
        <v/>
      </c>
      <c r="KW108" s="1">
        <f>IF((HY108/KK108)&lt;0.335,"G",IF((HY108/KK108)&gt;0.67,"R","A"))</f>
        <v/>
      </c>
      <c r="KX108" s="1">
        <f>IF((IK108/KK108)&lt;0.335,"G",IF((IK108/KK108)&gt;0.67,"R","A"))</f>
        <v/>
      </c>
      <c r="KY108" s="1">
        <f>IF((IJ108/KK108)&lt;0.335,"G",IF((IJ108/KK108)&gt;0.67,"R","A"))</f>
        <v/>
      </c>
      <c r="KZ108" s="1">
        <f>IF((HQ108/KK108)&lt;0.335,"G",IF((HQ108/KK108)&gt;0.67,"R","A"))</f>
        <v/>
      </c>
      <c r="LA108" s="1">
        <f>IF((IB108/KK108)&lt;0.335,"G",IF((IB108/KK108)&gt;0.67,"R","A"))</f>
        <v/>
      </c>
      <c r="LB108">
        <f>IF(LQ108="0-0",INDEX(Scrape!#REF!,MATCH('HT 0-0'!KP108,Scrape!$B:$B,0)),"")</f>
        <v/>
      </c>
      <c r="LC108">
        <f>IF(LQ108="0-0",INDEX(Scrape!$A:$A,MATCH('HT 0-0'!KP108,Scrape!$B:$B,0)),"")</f>
        <v/>
      </c>
      <c r="LD108">
        <f>IF(LQ108="0-0",INDEX(Scrape!$B:$B,MATCH('HT 0-0'!KP108,Scrape!$B:$B,0)),"")</f>
        <v/>
      </c>
      <c r="LE108">
        <f>IF(LQ108="0-0",INDEX(Scrape!$C:$C,MATCH('HT 0-0'!KP108,Scrape!$B:$B,0)),"")</f>
        <v/>
      </c>
      <c r="LF108">
        <f>IF(LQ108="0-0",INDEX(Scrape!$D:$D,MATCH('HT 0-0'!KP108,Scrape!$B:$B,0)),"")</f>
        <v/>
      </c>
      <c r="LG108">
        <f>IF(LQ108="0-0",INDEX(Scrape!$E:$E,MATCH('HT 0-0'!KP108,Scrape!$B:$B,0)),"")</f>
        <v/>
      </c>
      <c r="LH108">
        <f>IF(LQ108="0-0",INDEX(Scrape!$F:$F,MATCH('HT 0-0'!KP108,Scrape!$B:$B,0)),"")</f>
        <v/>
      </c>
      <c r="LI108">
        <f>IF(LQ108="0-0",INDEX(Scrape!$G:$G,MATCH('HT 0-0'!KP108,Scrape!$B:$B,0)),"")</f>
        <v/>
      </c>
      <c r="LJ108">
        <f>IF(LQ108="0-0",INDEX(Scrape!$H:$H,MATCH('HT 0-0'!KP108,Scrape!$B:$B,0)),"")</f>
        <v/>
      </c>
      <c r="LK108">
        <f>IF(LQ108="0-0",INDEX(Scrape!$I:$I,MATCH('HT 0-0'!KP108,Scrape!$B:$B,0)),"")</f>
        <v/>
      </c>
      <c r="LL108">
        <f>IF(LQ108="0-0",INDEX(Scrape!$J:$J,MATCH('HT 0-0'!KP108,Scrape!$B:$B,0)),"")</f>
        <v/>
      </c>
      <c r="LM108">
        <f>IF(LQ108="0-0",INDEX(Scrape!$K:$K,MATCH('HT 0-0'!KP108,Scrape!$B:$B,0)),"")</f>
        <v/>
      </c>
      <c r="LN108">
        <f>IF(LQ108="0-0",INDEX(Scrape!$L:$L,MATCH('HT 0-0'!KP108,Scrape!$B:$B,0)),"")</f>
        <v/>
      </c>
      <c r="LO108">
        <f>IF(LQ108="0-0",INDEX(Scrape!$M:$M,MATCH('HT 0-0'!KP108,Scrape!$B:$B,0)),"")</f>
        <v/>
      </c>
      <c r="LP108">
        <f>IF(LQ108="0-0",INDEX(Scrape!$N:$N,MATCH('HT 0-0'!KP108,Scrape!$B:$B,0)),"")</f>
        <v/>
      </c>
      <c r="LQ108">
        <f>INDEX(Scrape!$O:$O,MATCH('HT 0-0'!KP108,Scrape!$B:$B,0))</f>
        <v/>
      </c>
      <c r="LR108">
        <f>(1/LJ108)+(1/LI108)+(1/LH108)</f>
        <v/>
      </c>
      <c r="LS108">
        <f>(1/LG108)+(1/LF108)+(1/LE108)</f>
        <v/>
      </c>
      <c r="LT108" s="8">
        <f>IF(INDEX(#REF!,MATCH(KQ108,#REF!,0))=INDEX(#REF!,MATCH(KQ108,#REF!,0)),INDEX(#REF!,MATCH(KQ108,#REF!,0)),"ERROR")</f>
        <v/>
      </c>
      <c r="LU108" s="4">
        <f>IF(KR108="G",2,IF(KR108="R",0.5,IF(KR108="A",1)))</f>
        <v/>
      </c>
      <c r="LV108" s="4">
        <f>IF(KS108="G",0.5,IF(KS108="R",2,IF(KS108="A",1)))</f>
        <v/>
      </c>
      <c r="LW108" s="4">
        <f>IF(KT108="G",2,IF(KT108="R",0.5,IF(KT108="A",1)))</f>
        <v/>
      </c>
      <c r="LX108" s="4">
        <f>IF(KU108="G",0.5,IF(KU108="R",2,IF(KU108="A",1)))</f>
        <v/>
      </c>
      <c r="LY108" s="7">
        <f>(LK108*(LU108+LX108)+(LL108*(LU108+LX108)))</f>
        <v/>
      </c>
      <c r="LZ108" s="7">
        <f>(LN108*(LV108+LW108)+(LO108*(LV108+LW108)))</f>
        <v/>
      </c>
      <c r="MA108" s="11">
        <f>LY108-LZ108</f>
        <v/>
      </c>
      <c r="MB108" s="5">
        <f>MA108+2</f>
        <v/>
      </c>
      <c r="MC108" s="6">
        <f>MA108-2</f>
        <v/>
      </c>
      <c r="MD108" s="4">
        <f>LE108</f>
        <v/>
      </c>
      <c r="ME108" s="9">
        <f>IF(MD108=0,1000,MD108+0.75)</f>
        <v/>
      </c>
      <c r="MF108" s="10">
        <f>IF(MD108=0,0,MD108-0.75)</f>
        <v/>
      </c>
      <c r="MG108" s="4">
        <f>((LM108*(LU108+LX108))-((LP108*(LV108+LW108))))</f>
        <v/>
      </c>
      <c r="MH108" s="9">
        <f>MG108*1.2</f>
        <v/>
      </c>
      <c r="MI108" s="10">
        <f>MG108*0.8</f>
        <v/>
      </c>
      <c r="MJ108">
        <f>IFERROR(OT108,"")</f>
        <v/>
      </c>
      <c r="MK108">
        <f>IFERROR(OU108,"")</f>
        <v/>
      </c>
      <c r="ML108">
        <f>IFERROR(OV108,"")</f>
        <v/>
      </c>
      <c r="MM108">
        <f>IFERROR(OW108,"")</f>
        <v/>
      </c>
      <c r="MN108">
        <f>IFERROR(OX108,"")</f>
        <v/>
      </c>
      <c r="MO108">
        <f>IFERROR(OY108,"")</f>
        <v/>
      </c>
      <c r="MP108" s="1">
        <f>COUNTIFS(#REF!,LT108,#REF!,1,#REF!,"&gt;="&amp;MC108,#REF!,"&lt;="&amp;MB108,#REF!,"&lt;="&amp;ME108,#REF!,"&gt;="&amp;MF108,#REF!,"="&amp;KV108,#REF!,"="&amp;KX108)</f>
        <v/>
      </c>
      <c r="MQ108" s="1">
        <f>COUNTIFS(#REF!,LT108,#REF!,0,#REF!,"&gt;="&amp;MC108,#REF!,"&lt;="&amp;MB108,#REF!,"&lt;="&amp;ME108,#REF!,"&gt;="&amp;MF108,#REF!,"="&amp;KV108,#REF!,"="&amp;KX108)</f>
        <v/>
      </c>
      <c r="MR108" s="1">
        <f>COUNTIFS(#REF!,LT108,#REF!,1,#REF!,"&gt;="&amp;MC108,#REF!,"&lt;="&amp;MB108,#REF!,"&lt;="&amp;ME108,#REF!,"&gt;="&amp;MF108,#REF!,"="&amp;KW108,#REF!,"="&amp;KY108)</f>
        <v/>
      </c>
      <c r="MS108" s="1">
        <f>COUNTIFS(#REF!,LT108,#REF!,0,#REF!,"&gt;="&amp;MC108,#REF!,"&lt;="&amp;MB108,#REF!,"&lt;="&amp;ME108,#REF!,"&gt;="&amp;MF108,#REF!,"="&amp;KW108,#REF!,"="&amp;KY108)</f>
        <v/>
      </c>
      <c r="MT108" s="1">
        <f>COUNTIFS(#REF!,LT108,#REF!,1,#REF!,"&gt;="&amp;MI108,#REF!,"&lt;="&amp;MH108,#REF!,"&lt;="&amp;ME108,#REF!,"&gt;="&amp;MF108)</f>
        <v/>
      </c>
      <c r="MU108" s="1">
        <f>COUNTIFS(#REF!,LT108,#REF!,0,#REF!,"&gt;="&amp;MI108,#REF!,"&lt;="&amp;MH108,#REF!,"&lt;="&amp;ME108,#REF!,"&gt;="&amp;MF108)</f>
        <v/>
      </c>
      <c r="MV108" s="1">
        <f>COUNTIFS(#REF!,LT108,#REF!,1,#REF!,"&gt;="&amp;MI108,#REF!,"&lt;="&amp;MH108,#REF!,"="&amp;KZ108,#REF!,"="&amp;LA108,#REF!,"&lt;="&amp;ME108,#REF!,"&gt;="&amp;MF108)</f>
        <v/>
      </c>
      <c r="MW108" s="1">
        <f>COUNTIFS(#REF!,LT108,#REF!,0,#REF!,"&gt;="&amp;MI108,#REF!,"&lt;="&amp;MH108,#REF!,"="&amp;KZ108,#REF!,"="&amp;LA108,#REF!,"&lt;="&amp;ME108,#REF!,"&gt;="&amp;MF108)</f>
        <v/>
      </c>
      <c r="MX108" s="1">
        <f>COUNTIFS(#REF!,LT108,#REF!,1,#REF!,"&gt;="&amp;MC108,#REF!,"&lt;="&amp;MB108,#REF!,"&lt;="&amp;ME108,#REF!,"&gt;="&amp;MF108)</f>
        <v/>
      </c>
      <c r="MY108" s="1">
        <f>COUNTIFS(#REF!,LT108,#REF!,0,#REF!,"&gt;="&amp;MC108,#REF!,"&lt;="&amp;MB108,#REF!,"&lt;="&amp;ME108,#REF!,"&gt;="&amp;MF108)</f>
        <v/>
      </c>
      <c r="MZ108" s="1">
        <f>COUNTIFS(#REF!,LT108,#REF!,1,#REF!,"&lt;="&amp;ME108,#REF!,"&gt;="&amp;MF108,#REF!,"="&amp;KV108,#REF!,"="&amp;KX108)</f>
        <v/>
      </c>
      <c r="NA108" s="1">
        <f>COUNTIFS(#REF!,LT108,#REF!,0,#REF!,"&lt;="&amp;ME108,#REF!,"&gt;="&amp;MF108,#REF!,"="&amp;KV108,#REF!,"="&amp;KX108)</f>
        <v/>
      </c>
      <c r="NB108" s="1">
        <f>COUNTIFS(#REF!,LT108,#REF!,1,#REF!,"&lt;="&amp;ME108,#REF!,"&gt;="&amp;MF108,#REF!,"="&amp;KW108,#REF!,"="&amp;KY108)</f>
        <v/>
      </c>
      <c r="NC108" s="1">
        <f>COUNTIFS(#REF!,LT108,#REF!,0,#REF!,"&lt;="&amp;ME108,#REF!,"&gt;="&amp;MF108,#REF!,"="&amp;KW108,#REF!,"="&amp;KY108)</f>
        <v/>
      </c>
      <c r="ND108" s="1">
        <f>COUNTIFS(#REF!,LT108,#REF!,1,#REF!,"&gt;="&amp;MC108,#REF!,"&lt;="&amp;MB108,#REF!,"&lt;="&amp;ME108,#REF!,"&gt;="&amp;MF108,#REF!,"="&amp;KV108,#REF!,"="&amp;KX108)</f>
        <v/>
      </c>
      <c r="NE108" s="1">
        <f>COUNTIFS(#REF!,LT108,#REF!,0,#REF!,"&gt;="&amp;MC108,#REF!,"&lt;="&amp;MB108,#REF!,"&lt;="&amp;ME108,#REF!,"&gt;="&amp;MF108,#REF!,"="&amp;KV108,#REF!,"="&amp;KX108)</f>
        <v/>
      </c>
      <c r="NF108" s="1">
        <f>COUNTIFS(#REF!,LT108,#REF!,1,#REF!,"&gt;="&amp;MC108,#REF!,"&lt;="&amp;MB108,#REF!,"&lt;="&amp;ME108,#REF!,"&gt;="&amp;MF108,#REF!,"="&amp;KW108,#REF!,"="&amp;KY108)</f>
        <v/>
      </c>
      <c r="NG108" s="1">
        <f>COUNTIFS(#REF!,LT108,#REF!,0,#REF!,"&gt;="&amp;MC108,#REF!,"&lt;="&amp;MB108,#REF!,"&lt;="&amp;ME108,#REF!,"&gt;="&amp;MF108,#REF!,"="&amp;KW108,#REF!,"="&amp;KY108)</f>
        <v/>
      </c>
      <c r="NH108" s="1">
        <f>COUNTIFS(#REF!,LT108,#REF!,1,#REF!,"&gt;="&amp;MC108,#REF!,"&lt;="&amp;MB108,#REF!,"&lt;="&amp;ME108,#REF!,"&gt;="&amp;MF108,#REF!,"="&amp;KZ108,#REF!,"="&amp;LA108)</f>
        <v/>
      </c>
      <c r="NI108" s="1">
        <f>COUNTIFS(#REF!,LT108,#REF!,0,#REF!,"&gt;="&amp;MC108,#REF!,"&lt;="&amp;MB108,#REF!,"&lt;="&amp;ME108,#REF!,"&gt;="&amp;MF108,#REF!,"="&amp;KZ108,#REF!,"="&amp;LA108)</f>
        <v/>
      </c>
      <c r="NJ108" s="1">
        <f>COUNTIFS(#REF!,LT108,#REF!,1,#REF!,"&gt;="&amp;MI108,#REF!,"&lt;="&amp;MH108,#REF!,"&lt;="&amp;ME108,#REF!,"&gt;="&amp;MF108)</f>
        <v/>
      </c>
      <c r="NK108" s="1">
        <f>COUNTIFS(#REF!,LT108,#REF!,0,#REF!,"&gt;="&amp;MI108,#REF!,"&lt;="&amp;MH108,#REF!,"&lt;="&amp;ME108,#REF!,"&gt;="&amp;MF108)</f>
        <v/>
      </c>
      <c r="NL108" s="1">
        <f>COUNTIFS(#REF!,LT108,#REF!,1,#REF!,"&gt;="&amp;MI108,#REF!,"&lt;="&amp;MH108,#REF!,"="&amp;KZ108,#REF!,"="&amp;LA108,#REF!,"&lt;="&amp;ME108,#REF!,"&gt;="&amp;MF108)</f>
        <v/>
      </c>
      <c r="NM108" s="1">
        <f>COUNTIFS(#REF!,LT108,#REF!,0,#REF!,"&gt;="&amp;MI108,#REF!,"&lt;="&amp;MH108,#REF!,"="&amp;KZ108,#REF!,"="&amp;LA108,#REF!,"&lt;="&amp;ME108,#REF!,"&gt;="&amp;MF108)</f>
        <v/>
      </c>
      <c r="NN108" s="1">
        <f>COUNTIFS(#REF!,LT108,#REF!,1,#REF!,"&gt;="&amp;MC108,#REF!,"&lt;="&amp;MB108,#REF!,"&lt;="&amp;ME108,#REF!,"&gt;="&amp;MF108)</f>
        <v/>
      </c>
      <c r="NO108" s="1">
        <f>COUNTIFS(#REF!,LT108,#REF!,0,#REF!,"&gt;="&amp;MC108,#REF!,"&lt;="&amp;MB108,#REF!,"&lt;="&amp;ME108,#REF!,"&gt;="&amp;MF108)</f>
        <v/>
      </c>
      <c r="NP108" s="1">
        <f>COUNTIFS(#REF!,LT108,#REF!,1,#REF!,"&lt;="&amp;ME108,#REF!,"&gt;="&amp;MF108,#REF!,"="&amp;KV108,#REF!,"="&amp;KX108)</f>
        <v/>
      </c>
      <c r="NQ108" s="1">
        <f>COUNTIFS(#REF!,LT108,#REF!,0,#REF!,"&lt;="&amp;ME108,#REF!,"&gt;="&amp;MF108,#REF!,"="&amp;KV108,#REF!,"="&amp;KX108)</f>
        <v/>
      </c>
      <c r="NR108" s="1">
        <f>COUNTIFS(#REF!,LT108,#REF!,1,#REF!,"&lt;="&amp;ME108,#REF!,"&gt;="&amp;MF108,#REF!,"="&amp;KW108,#REF!,"="&amp;KY108)</f>
        <v/>
      </c>
      <c r="NS108" s="1">
        <f>COUNTIFS(#REF!,LT108,#REF!,0,#REF!,"&lt;="&amp;ME108,#REF!,"&gt;="&amp;MF108,#REF!,"="&amp;KW108,#REF!,"="&amp;KY108)</f>
        <v/>
      </c>
      <c r="NT108" s="1">
        <f>MP108+MR108+MT108+MV108+MX108+MZ108+NB108</f>
        <v/>
      </c>
      <c r="NU108" s="1">
        <f>MQ108+MS108+MU108+MW108+MY108+NA108+NC108</f>
        <v/>
      </c>
      <c r="NV108" s="1">
        <f>NT108+NU108</f>
        <v/>
      </c>
      <c r="NW108" s="33">
        <f>NT108/(NT108+NU108)</f>
        <v/>
      </c>
      <c r="NX108" s="3">
        <f>1/NW108</f>
        <v/>
      </c>
      <c r="NY108" s="1">
        <f>LH108</f>
        <v/>
      </c>
      <c r="NZ108" s="79">
        <f>(NW108*((NY108-1)*0.98))-((1-NW108)*1)</f>
        <v/>
      </c>
      <c r="OA108" s="34">
        <f>IF(LR108&lt;0.9,0,IF(AND(LR108&gt;1.1),0,1))</f>
        <v/>
      </c>
      <c r="OB108" s="34">
        <f>IF(LS108&lt;0.9,0,IF(AND(LS108&gt;1.1),0,1))</f>
        <v/>
      </c>
      <c r="OC108" s="32">
        <f>IF(NV108&gt;99,1,0)</f>
        <v/>
      </c>
      <c r="OD108" s="32">
        <f>IF(NZ108&gt;0.0799,1,0)</f>
        <v/>
      </c>
      <c r="OE108" s="32">
        <f>IF(NZ108&gt;OM108,1,0)</f>
        <v/>
      </c>
      <c r="OF108" s="32">
        <f>OC108+OD108+OE108+OA108+OB108</f>
        <v/>
      </c>
      <c r="OG108" s="1">
        <f>ND108+NF108+NH108+NJ108+NL108+NN108+NP108+NR108</f>
        <v/>
      </c>
      <c r="OH108" s="1">
        <f>NE108+NG108+NI108+NK108+NM108+NO108+NQ108+NS108</f>
        <v/>
      </c>
      <c r="OI108" s="1">
        <f>OG108+OH108</f>
        <v/>
      </c>
      <c r="OJ108" s="33">
        <f>OG108/(OG108+OH108)</f>
        <v/>
      </c>
      <c r="OK108" s="3">
        <f>1/OJ108</f>
        <v/>
      </c>
      <c r="OL108" s="1">
        <f>LI108</f>
        <v/>
      </c>
      <c r="OM108" s="79">
        <f>(OJ108*((OL108-1)*0.98))-((1-OJ108)*1)</f>
        <v/>
      </c>
      <c r="ON108" s="34">
        <f>IF(LR108&lt;0.9,0,IF(AND(LR108&gt;1.1),0,1))</f>
        <v/>
      </c>
      <c r="OO108" s="34">
        <f>IF(LS108&lt;0.9,0,IF(AND(LS108&gt;1.1),0,1))</f>
        <v/>
      </c>
      <c r="OP108" s="32">
        <f>IF(OI108&gt;99,1,0)</f>
        <v/>
      </c>
      <c r="OQ108" s="32">
        <f>IF(OM108&gt;0.0799,1,0)</f>
        <v/>
      </c>
      <c r="OR108" s="32">
        <f>IF(OM108&gt;OZ108,1,0)</f>
        <v/>
      </c>
      <c r="OS108" s="32">
        <f>OP108+OQ108+OR108+ON108+OO108</f>
        <v/>
      </c>
      <c r="OT108">
        <f>IF(OF108=5,"BackHome0-0",IF(AND(OS108=5),"BackAway0-0",""))</f>
        <v/>
      </c>
      <c r="OU108">
        <f>IF(OF108=5,KN108,IF(AND(OS108=5),KO108,""))</f>
        <v/>
      </c>
      <c r="OV108">
        <f>IF(OF108=5,"Match Odds",IF(AND(OS108=5),"Match Odds",""))</f>
        <v/>
      </c>
      <c r="OW108">
        <f>IF(OF108=5,KP108,IF(AND(OS108=5),KP108,""))</f>
        <v/>
      </c>
      <c r="OX108">
        <f>IF(OF108=5,"MATCH_ODDS",IF(AND(OS108=5),"MATCH_ODDS",""))</f>
        <v/>
      </c>
      <c r="OY108">
        <f>IF(OF108=5,"BACK",IF(AND(OS108=5),"BACK",""))</f>
        <v/>
      </c>
    </row>
    <row r="109" ht="16.5" customHeight="1" thickBot="1" thickTop="1">
      <c r="A109" s="2" t="n"/>
      <c r="KN109" s="1">
        <f>IF(INDEX(#REF!,MATCH('HT 0-0'!D109,#REF!,0))=INDEX(#REF!,MATCH('HT 0-0'!D109,#REF!,0)),INDEX(#REF!,MATCH('HT 0-0'!D109,#REF!,0)),"ERROR")</f>
        <v/>
      </c>
      <c r="KO109" s="1">
        <f>IF(INDEX(#REF!,MATCH('HT 0-0'!E109,#REF!,0))=INDEX(#REF!,MATCH('HT 0-0'!E109,#REF!,0)),INDEX(#REF!,MATCH('HT 0-0'!E109,#REF!,0)),"ERROR")</f>
        <v/>
      </c>
      <c r="KP109" s="1">
        <f>KN109&amp;" v "&amp;KO109</f>
        <v/>
      </c>
      <c r="KQ109">
        <f>B109&amp;"_"&amp;C109</f>
        <v/>
      </c>
      <c r="KR109" s="1">
        <f>IF((HW109/KK109)&lt;0.335,"G",IF((HW109/KK109)&gt;0.67,"R","A"))</f>
        <v/>
      </c>
      <c r="KS109" s="1">
        <f>IF((HX109/KK109)&lt;0.335,"G",IF((HX109/KK109)&gt;0.67,"R","A"))</f>
        <v/>
      </c>
      <c r="KT109" s="1">
        <f>IF((IH109/KK109)&lt;0.335,"G",IF((IH109/KK109)&gt;0.67,"R","A"))</f>
        <v/>
      </c>
      <c r="KU109" s="1">
        <f>IF((II109/KK109)&lt;0.335,"G",IF((II109/KK109)&gt;0.67,"R","A"))</f>
        <v/>
      </c>
      <c r="KV109" s="1">
        <f>IF((HZ109/KK109)&lt;0.335,"G",IF((HZ109/KK109)&gt;0.67,"R","A"))</f>
        <v/>
      </c>
      <c r="KW109" s="1">
        <f>IF((HY109/KK109)&lt;0.335,"G",IF((HY109/KK109)&gt;0.67,"R","A"))</f>
        <v/>
      </c>
      <c r="KX109" s="1">
        <f>IF((IK109/KK109)&lt;0.335,"G",IF((IK109/KK109)&gt;0.67,"R","A"))</f>
        <v/>
      </c>
      <c r="KY109" s="1">
        <f>IF((IJ109/KK109)&lt;0.335,"G",IF((IJ109/KK109)&gt;0.67,"R","A"))</f>
        <v/>
      </c>
      <c r="KZ109" s="1">
        <f>IF((HQ109/KK109)&lt;0.335,"G",IF((HQ109/KK109)&gt;0.67,"R","A"))</f>
        <v/>
      </c>
      <c r="LA109" s="1">
        <f>IF((IB109/KK109)&lt;0.335,"G",IF((IB109/KK109)&gt;0.67,"R","A"))</f>
        <v/>
      </c>
      <c r="LB109">
        <f>IF(LQ109="0-0",INDEX(Scrape!#REF!,MATCH('HT 0-0'!KP109,Scrape!$B:$B,0)),"")</f>
        <v/>
      </c>
      <c r="LC109">
        <f>IF(LQ109="0-0",INDEX(Scrape!$A:$A,MATCH('HT 0-0'!KP109,Scrape!$B:$B,0)),"")</f>
        <v/>
      </c>
      <c r="LD109">
        <f>IF(LQ109="0-0",INDEX(Scrape!$B:$B,MATCH('HT 0-0'!KP109,Scrape!$B:$B,0)),"")</f>
        <v/>
      </c>
      <c r="LE109">
        <f>IF(LQ109="0-0",INDEX(Scrape!$C:$C,MATCH('HT 0-0'!KP109,Scrape!$B:$B,0)),"")</f>
        <v/>
      </c>
      <c r="LF109">
        <f>IF(LQ109="0-0",INDEX(Scrape!$D:$D,MATCH('HT 0-0'!KP109,Scrape!$B:$B,0)),"")</f>
        <v/>
      </c>
      <c r="LG109">
        <f>IF(LQ109="0-0",INDEX(Scrape!$E:$E,MATCH('HT 0-0'!KP109,Scrape!$B:$B,0)),"")</f>
        <v/>
      </c>
      <c r="LH109">
        <f>IF(LQ109="0-0",INDEX(Scrape!$F:$F,MATCH('HT 0-0'!KP109,Scrape!$B:$B,0)),"")</f>
        <v/>
      </c>
      <c r="LI109">
        <f>IF(LQ109="0-0",INDEX(Scrape!$G:$G,MATCH('HT 0-0'!KP109,Scrape!$B:$B,0)),"")</f>
        <v/>
      </c>
      <c r="LJ109">
        <f>IF(LQ109="0-0",INDEX(Scrape!$H:$H,MATCH('HT 0-0'!KP109,Scrape!$B:$B,0)),"")</f>
        <v/>
      </c>
      <c r="LK109">
        <f>IF(LQ109="0-0",INDEX(Scrape!$I:$I,MATCH('HT 0-0'!KP109,Scrape!$B:$B,0)),"")</f>
        <v/>
      </c>
      <c r="LL109">
        <f>IF(LQ109="0-0",INDEX(Scrape!$J:$J,MATCH('HT 0-0'!KP109,Scrape!$B:$B,0)),"")</f>
        <v/>
      </c>
      <c r="LM109">
        <f>IF(LQ109="0-0",INDEX(Scrape!$K:$K,MATCH('HT 0-0'!KP109,Scrape!$B:$B,0)),"")</f>
        <v/>
      </c>
      <c r="LN109">
        <f>IF(LQ109="0-0",INDEX(Scrape!$L:$L,MATCH('HT 0-0'!KP109,Scrape!$B:$B,0)),"")</f>
        <v/>
      </c>
      <c r="LO109">
        <f>IF(LQ109="0-0",INDEX(Scrape!$M:$M,MATCH('HT 0-0'!KP109,Scrape!$B:$B,0)),"")</f>
        <v/>
      </c>
      <c r="LP109">
        <f>IF(LQ109="0-0",INDEX(Scrape!$N:$N,MATCH('HT 0-0'!KP109,Scrape!$B:$B,0)),"")</f>
        <v/>
      </c>
      <c r="LQ109">
        <f>INDEX(Scrape!$O:$O,MATCH('HT 0-0'!KP109,Scrape!$B:$B,0))</f>
        <v/>
      </c>
      <c r="LR109">
        <f>(1/LJ109)+(1/LI109)+(1/LH109)</f>
        <v/>
      </c>
      <c r="LS109">
        <f>(1/LG109)+(1/LF109)+(1/LE109)</f>
        <v/>
      </c>
      <c r="LT109" s="8">
        <f>IF(INDEX(#REF!,MATCH(KQ109,#REF!,0))=INDEX(#REF!,MATCH(KQ109,#REF!,0)),INDEX(#REF!,MATCH(KQ109,#REF!,0)),"ERROR")</f>
        <v/>
      </c>
      <c r="LU109" s="4">
        <f>IF(KR109="G",2,IF(KR109="R",0.5,IF(KR109="A",1)))</f>
        <v/>
      </c>
      <c r="LV109" s="4">
        <f>IF(KS109="G",0.5,IF(KS109="R",2,IF(KS109="A",1)))</f>
        <v/>
      </c>
      <c r="LW109" s="4">
        <f>IF(KT109="G",2,IF(KT109="R",0.5,IF(KT109="A",1)))</f>
        <v/>
      </c>
      <c r="LX109" s="4">
        <f>IF(KU109="G",0.5,IF(KU109="R",2,IF(KU109="A",1)))</f>
        <v/>
      </c>
      <c r="LY109" s="7">
        <f>(LK109*(LU109+LX109)+(LL109*(LU109+LX109)))</f>
        <v/>
      </c>
      <c r="LZ109" s="7">
        <f>(LN109*(LV109+LW109)+(LO109*(LV109+LW109)))</f>
        <v/>
      </c>
      <c r="MA109" s="11">
        <f>LY109-LZ109</f>
        <v/>
      </c>
      <c r="MB109" s="5">
        <f>MA109+2</f>
        <v/>
      </c>
      <c r="MC109" s="6">
        <f>MA109-2</f>
        <v/>
      </c>
      <c r="MD109" s="4">
        <f>LE109</f>
        <v/>
      </c>
      <c r="ME109" s="9">
        <f>IF(MD109=0,1000,MD109+0.75)</f>
        <v/>
      </c>
      <c r="MF109" s="10">
        <f>IF(MD109=0,0,MD109-0.75)</f>
        <v/>
      </c>
      <c r="MG109" s="4">
        <f>((LM109*(LU109+LX109))-((LP109*(LV109+LW109))))</f>
        <v/>
      </c>
      <c r="MH109" s="9">
        <f>MG109*1.2</f>
        <v/>
      </c>
      <c r="MI109" s="10">
        <f>MG109*0.8</f>
        <v/>
      </c>
      <c r="MJ109">
        <f>IFERROR(OT109,"")</f>
        <v/>
      </c>
      <c r="MK109">
        <f>IFERROR(OU109,"")</f>
        <v/>
      </c>
      <c r="ML109">
        <f>IFERROR(OV109,"")</f>
        <v/>
      </c>
      <c r="MM109">
        <f>IFERROR(OW109,"")</f>
        <v/>
      </c>
      <c r="MN109">
        <f>IFERROR(OX109,"")</f>
        <v/>
      </c>
      <c r="MO109">
        <f>IFERROR(OY109,"")</f>
        <v/>
      </c>
      <c r="MP109" s="1">
        <f>COUNTIFS(#REF!,LT109,#REF!,1,#REF!,"&gt;="&amp;MC109,#REF!,"&lt;="&amp;MB109,#REF!,"&lt;="&amp;ME109,#REF!,"&gt;="&amp;MF109,#REF!,"="&amp;KV109,#REF!,"="&amp;KX109)</f>
        <v/>
      </c>
      <c r="MQ109" s="1">
        <f>COUNTIFS(#REF!,LT109,#REF!,0,#REF!,"&gt;="&amp;MC109,#REF!,"&lt;="&amp;MB109,#REF!,"&lt;="&amp;ME109,#REF!,"&gt;="&amp;MF109,#REF!,"="&amp;KV109,#REF!,"="&amp;KX109)</f>
        <v/>
      </c>
      <c r="MR109" s="1">
        <f>COUNTIFS(#REF!,LT109,#REF!,1,#REF!,"&gt;="&amp;MC109,#REF!,"&lt;="&amp;MB109,#REF!,"&lt;="&amp;ME109,#REF!,"&gt;="&amp;MF109,#REF!,"="&amp;KW109,#REF!,"="&amp;KY109)</f>
        <v/>
      </c>
      <c r="MS109" s="1">
        <f>COUNTIFS(#REF!,LT109,#REF!,0,#REF!,"&gt;="&amp;MC109,#REF!,"&lt;="&amp;MB109,#REF!,"&lt;="&amp;ME109,#REF!,"&gt;="&amp;MF109,#REF!,"="&amp;KW109,#REF!,"="&amp;KY109)</f>
        <v/>
      </c>
      <c r="MT109" s="1">
        <f>COUNTIFS(#REF!,LT109,#REF!,1,#REF!,"&gt;="&amp;MI109,#REF!,"&lt;="&amp;MH109,#REF!,"&lt;="&amp;ME109,#REF!,"&gt;="&amp;MF109)</f>
        <v/>
      </c>
      <c r="MU109" s="1">
        <f>COUNTIFS(#REF!,LT109,#REF!,0,#REF!,"&gt;="&amp;MI109,#REF!,"&lt;="&amp;MH109,#REF!,"&lt;="&amp;ME109,#REF!,"&gt;="&amp;MF109)</f>
        <v/>
      </c>
      <c r="MV109" s="1">
        <f>COUNTIFS(#REF!,LT109,#REF!,1,#REF!,"&gt;="&amp;MI109,#REF!,"&lt;="&amp;MH109,#REF!,"="&amp;KZ109,#REF!,"="&amp;LA109,#REF!,"&lt;="&amp;ME109,#REF!,"&gt;="&amp;MF109)</f>
        <v/>
      </c>
      <c r="MW109" s="1">
        <f>COUNTIFS(#REF!,LT109,#REF!,0,#REF!,"&gt;="&amp;MI109,#REF!,"&lt;="&amp;MH109,#REF!,"="&amp;KZ109,#REF!,"="&amp;LA109,#REF!,"&lt;="&amp;ME109,#REF!,"&gt;="&amp;MF109)</f>
        <v/>
      </c>
      <c r="MX109" s="1">
        <f>COUNTIFS(#REF!,LT109,#REF!,1,#REF!,"&gt;="&amp;MC109,#REF!,"&lt;="&amp;MB109,#REF!,"&lt;="&amp;ME109,#REF!,"&gt;="&amp;MF109)</f>
        <v/>
      </c>
      <c r="MY109" s="1">
        <f>COUNTIFS(#REF!,LT109,#REF!,0,#REF!,"&gt;="&amp;MC109,#REF!,"&lt;="&amp;MB109,#REF!,"&lt;="&amp;ME109,#REF!,"&gt;="&amp;MF109)</f>
        <v/>
      </c>
      <c r="MZ109" s="1">
        <f>COUNTIFS(#REF!,LT109,#REF!,1,#REF!,"&lt;="&amp;ME109,#REF!,"&gt;="&amp;MF109,#REF!,"="&amp;KV109,#REF!,"="&amp;KX109)</f>
        <v/>
      </c>
      <c r="NA109" s="1">
        <f>COUNTIFS(#REF!,LT109,#REF!,0,#REF!,"&lt;="&amp;ME109,#REF!,"&gt;="&amp;MF109,#REF!,"="&amp;KV109,#REF!,"="&amp;KX109)</f>
        <v/>
      </c>
      <c r="NB109" s="1">
        <f>COUNTIFS(#REF!,LT109,#REF!,1,#REF!,"&lt;="&amp;ME109,#REF!,"&gt;="&amp;MF109,#REF!,"="&amp;KW109,#REF!,"="&amp;KY109)</f>
        <v/>
      </c>
      <c r="NC109" s="1">
        <f>COUNTIFS(#REF!,LT109,#REF!,0,#REF!,"&lt;="&amp;ME109,#REF!,"&gt;="&amp;MF109,#REF!,"="&amp;KW109,#REF!,"="&amp;KY109)</f>
        <v/>
      </c>
      <c r="ND109" s="1">
        <f>COUNTIFS(#REF!,LT109,#REF!,1,#REF!,"&gt;="&amp;MC109,#REF!,"&lt;="&amp;MB109,#REF!,"&lt;="&amp;ME109,#REF!,"&gt;="&amp;MF109,#REF!,"="&amp;KV109,#REF!,"="&amp;KX109)</f>
        <v/>
      </c>
      <c r="NE109" s="1">
        <f>COUNTIFS(#REF!,LT109,#REF!,0,#REF!,"&gt;="&amp;MC109,#REF!,"&lt;="&amp;MB109,#REF!,"&lt;="&amp;ME109,#REF!,"&gt;="&amp;MF109,#REF!,"="&amp;KV109,#REF!,"="&amp;KX109)</f>
        <v/>
      </c>
      <c r="NF109" s="1">
        <f>COUNTIFS(#REF!,LT109,#REF!,1,#REF!,"&gt;="&amp;MC109,#REF!,"&lt;="&amp;MB109,#REF!,"&lt;="&amp;ME109,#REF!,"&gt;="&amp;MF109,#REF!,"="&amp;KW109,#REF!,"="&amp;KY109)</f>
        <v/>
      </c>
      <c r="NG109" s="1">
        <f>COUNTIFS(#REF!,LT109,#REF!,0,#REF!,"&gt;="&amp;MC109,#REF!,"&lt;="&amp;MB109,#REF!,"&lt;="&amp;ME109,#REF!,"&gt;="&amp;MF109,#REF!,"="&amp;KW109,#REF!,"="&amp;KY109)</f>
        <v/>
      </c>
      <c r="NH109" s="1">
        <f>COUNTIFS(#REF!,LT109,#REF!,1,#REF!,"&gt;="&amp;MC109,#REF!,"&lt;="&amp;MB109,#REF!,"&lt;="&amp;ME109,#REF!,"&gt;="&amp;MF109,#REF!,"="&amp;KZ109,#REF!,"="&amp;LA109)</f>
        <v/>
      </c>
      <c r="NI109" s="1">
        <f>COUNTIFS(#REF!,LT109,#REF!,0,#REF!,"&gt;="&amp;MC109,#REF!,"&lt;="&amp;MB109,#REF!,"&lt;="&amp;ME109,#REF!,"&gt;="&amp;MF109,#REF!,"="&amp;KZ109,#REF!,"="&amp;LA109)</f>
        <v/>
      </c>
      <c r="NJ109" s="1">
        <f>COUNTIFS(#REF!,LT109,#REF!,1,#REF!,"&gt;="&amp;MI109,#REF!,"&lt;="&amp;MH109,#REF!,"&lt;="&amp;ME109,#REF!,"&gt;="&amp;MF109)</f>
        <v/>
      </c>
      <c r="NK109" s="1">
        <f>COUNTIFS(#REF!,LT109,#REF!,0,#REF!,"&gt;="&amp;MI109,#REF!,"&lt;="&amp;MH109,#REF!,"&lt;="&amp;ME109,#REF!,"&gt;="&amp;MF109)</f>
        <v/>
      </c>
      <c r="NL109" s="1">
        <f>COUNTIFS(#REF!,LT109,#REF!,1,#REF!,"&gt;="&amp;MI109,#REF!,"&lt;="&amp;MH109,#REF!,"="&amp;KZ109,#REF!,"="&amp;LA109,#REF!,"&lt;="&amp;ME109,#REF!,"&gt;="&amp;MF109)</f>
        <v/>
      </c>
      <c r="NM109" s="1">
        <f>COUNTIFS(#REF!,LT109,#REF!,0,#REF!,"&gt;="&amp;MI109,#REF!,"&lt;="&amp;MH109,#REF!,"="&amp;KZ109,#REF!,"="&amp;LA109,#REF!,"&lt;="&amp;ME109,#REF!,"&gt;="&amp;MF109)</f>
        <v/>
      </c>
      <c r="NN109" s="1">
        <f>COUNTIFS(#REF!,LT109,#REF!,1,#REF!,"&gt;="&amp;MC109,#REF!,"&lt;="&amp;MB109,#REF!,"&lt;="&amp;ME109,#REF!,"&gt;="&amp;MF109)</f>
        <v/>
      </c>
      <c r="NO109" s="1">
        <f>COUNTIFS(#REF!,LT109,#REF!,0,#REF!,"&gt;="&amp;MC109,#REF!,"&lt;="&amp;MB109,#REF!,"&lt;="&amp;ME109,#REF!,"&gt;="&amp;MF109)</f>
        <v/>
      </c>
      <c r="NP109" s="1">
        <f>COUNTIFS(#REF!,LT109,#REF!,1,#REF!,"&lt;="&amp;ME109,#REF!,"&gt;="&amp;MF109,#REF!,"="&amp;KV109,#REF!,"="&amp;KX109)</f>
        <v/>
      </c>
      <c r="NQ109" s="1">
        <f>COUNTIFS(#REF!,LT109,#REF!,0,#REF!,"&lt;="&amp;ME109,#REF!,"&gt;="&amp;MF109,#REF!,"="&amp;KV109,#REF!,"="&amp;KX109)</f>
        <v/>
      </c>
      <c r="NR109" s="1">
        <f>COUNTIFS(#REF!,LT109,#REF!,1,#REF!,"&lt;="&amp;ME109,#REF!,"&gt;="&amp;MF109,#REF!,"="&amp;KW109,#REF!,"="&amp;KY109)</f>
        <v/>
      </c>
      <c r="NS109" s="1">
        <f>COUNTIFS(#REF!,LT109,#REF!,0,#REF!,"&lt;="&amp;ME109,#REF!,"&gt;="&amp;MF109,#REF!,"="&amp;KW109,#REF!,"="&amp;KY109)</f>
        <v/>
      </c>
      <c r="NT109" s="1">
        <f>MP109+MR109+MT109+MV109+MX109+MZ109+NB109</f>
        <v/>
      </c>
      <c r="NU109" s="1">
        <f>MQ109+MS109+MU109+MW109+MY109+NA109+NC109</f>
        <v/>
      </c>
      <c r="NV109" s="1">
        <f>NT109+NU109</f>
        <v/>
      </c>
      <c r="NW109" s="33">
        <f>NT109/(NT109+NU109)</f>
        <v/>
      </c>
      <c r="NX109" s="3">
        <f>1/NW109</f>
        <v/>
      </c>
      <c r="NY109" s="1">
        <f>LH109</f>
        <v/>
      </c>
      <c r="NZ109" s="79">
        <f>(NW109*((NY109-1)*0.98))-((1-NW109)*1)</f>
        <v/>
      </c>
      <c r="OA109" s="34">
        <f>IF(LR109&lt;0.9,0,IF(AND(LR109&gt;1.1),0,1))</f>
        <v/>
      </c>
      <c r="OB109" s="34">
        <f>IF(LS109&lt;0.9,0,IF(AND(LS109&gt;1.1),0,1))</f>
        <v/>
      </c>
      <c r="OC109" s="32">
        <f>IF(NV109&gt;99,1,0)</f>
        <v/>
      </c>
      <c r="OD109" s="32">
        <f>IF(NZ109&gt;0.0799,1,0)</f>
        <v/>
      </c>
      <c r="OE109" s="32">
        <f>IF(NZ109&gt;OM109,1,0)</f>
        <v/>
      </c>
      <c r="OF109" s="32">
        <f>OC109+OD109+OE109+OA109+OB109</f>
        <v/>
      </c>
      <c r="OG109" s="1">
        <f>ND109+NF109+NH109+NJ109+NL109+NN109+NP109+NR109</f>
        <v/>
      </c>
      <c r="OH109" s="1">
        <f>NE109+NG109+NI109+NK109+NM109+NO109+NQ109+NS109</f>
        <v/>
      </c>
      <c r="OI109" s="1">
        <f>OG109+OH109</f>
        <v/>
      </c>
      <c r="OJ109" s="33">
        <f>OG109/(OG109+OH109)</f>
        <v/>
      </c>
      <c r="OK109" s="3">
        <f>1/OJ109</f>
        <v/>
      </c>
      <c r="OL109" s="1">
        <f>LI109</f>
        <v/>
      </c>
      <c r="OM109" s="79">
        <f>(OJ109*((OL109-1)*0.98))-((1-OJ109)*1)</f>
        <v/>
      </c>
      <c r="ON109" s="34">
        <f>IF(LR109&lt;0.9,0,IF(AND(LR109&gt;1.1),0,1))</f>
        <v/>
      </c>
      <c r="OO109" s="34">
        <f>IF(LS109&lt;0.9,0,IF(AND(LS109&gt;1.1),0,1))</f>
        <v/>
      </c>
      <c r="OP109" s="32">
        <f>IF(OI109&gt;99,1,0)</f>
        <v/>
      </c>
      <c r="OQ109" s="32">
        <f>IF(OM109&gt;0.0799,1,0)</f>
        <v/>
      </c>
      <c r="OR109" s="32">
        <f>IF(OM109&gt;OZ109,1,0)</f>
        <v/>
      </c>
      <c r="OS109" s="32">
        <f>OP109+OQ109+OR109+ON109+OO109</f>
        <v/>
      </c>
      <c r="OT109">
        <f>IF(OF109=5,"BackHome0-0",IF(AND(OS109=5),"BackAway0-0",""))</f>
        <v/>
      </c>
      <c r="OU109">
        <f>IF(OF109=5,KN109,IF(AND(OS109=5),KO109,""))</f>
        <v/>
      </c>
      <c r="OV109">
        <f>IF(OF109=5,"Match Odds",IF(AND(OS109=5),"Match Odds",""))</f>
        <v/>
      </c>
      <c r="OW109">
        <f>IF(OF109=5,KP109,IF(AND(OS109=5),KP109,""))</f>
        <v/>
      </c>
      <c r="OX109">
        <f>IF(OF109=5,"MATCH_ODDS",IF(AND(OS109=5),"MATCH_ODDS",""))</f>
        <v/>
      </c>
      <c r="OY109">
        <f>IF(OF109=5,"BACK",IF(AND(OS109=5),"BACK",""))</f>
        <v/>
      </c>
    </row>
    <row r="110" ht="16.5" customHeight="1" thickBot="1" thickTop="1">
      <c r="A110" s="2" t="n"/>
      <c r="KN110" s="1">
        <f>IF(INDEX(#REF!,MATCH('HT 0-0'!D110,#REF!,0))=INDEX(#REF!,MATCH('HT 0-0'!D110,#REF!,0)),INDEX(#REF!,MATCH('HT 0-0'!D110,#REF!,0)),"ERROR")</f>
        <v/>
      </c>
      <c r="KO110" s="1">
        <f>IF(INDEX(#REF!,MATCH('HT 0-0'!E110,#REF!,0))=INDEX(#REF!,MATCH('HT 0-0'!E110,#REF!,0)),INDEX(#REF!,MATCH('HT 0-0'!E110,#REF!,0)),"ERROR")</f>
        <v/>
      </c>
      <c r="KP110" s="1">
        <f>KN110&amp;" v "&amp;KO110</f>
        <v/>
      </c>
      <c r="KQ110">
        <f>B110&amp;"_"&amp;C110</f>
        <v/>
      </c>
      <c r="KR110" s="1">
        <f>IF((HW110/KK110)&lt;0.335,"G",IF((HW110/KK110)&gt;0.67,"R","A"))</f>
        <v/>
      </c>
      <c r="KS110" s="1">
        <f>IF((HX110/KK110)&lt;0.335,"G",IF((HX110/KK110)&gt;0.67,"R","A"))</f>
        <v/>
      </c>
      <c r="KT110" s="1">
        <f>IF((IH110/KK110)&lt;0.335,"G",IF((IH110/KK110)&gt;0.67,"R","A"))</f>
        <v/>
      </c>
      <c r="KU110" s="1">
        <f>IF((II110/KK110)&lt;0.335,"G",IF((II110/KK110)&gt;0.67,"R","A"))</f>
        <v/>
      </c>
      <c r="KV110" s="1">
        <f>IF((HZ110/KK110)&lt;0.335,"G",IF((HZ110/KK110)&gt;0.67,"R","A"))</f>
        <v/>
      </c>
      <c r="KW110" s="1">
        <f>IF((HY110/KK110)&lt;0.335,"G",IF((HY110/KK110)&gt;0.67,"R","A"))</f>
        <v/>
      </c>
      <c r="KX110" s="1">
        <f>IF((IK110/KK110)&lt;0.335,"G",IF((IK110/KK110)&gt;0.67,"R","A"))</f>
        <v/>
      </c>
      <c r="KY110" s="1">
        <f>IF((IJ110/KK110)&lt;0.335,"G",IF((IJ110/KK110)&gt;0.67,"R","A"))</f>
        <v/>
      </c>
      <c r="KZ110" s="1">
        <f>IF((HQ110/KK110)&lt;0.335,"G",IF((HQ110/KK110)&gt;0.67,"R","A"))</f>
        <v/>
      </c>
      <c r="LA110" s="1">
        <f>IF((IB110/KK110)&lt;0.335,"G",IF((IB110/KK110)&gt;0.67,"R","A"))</f>
        <v/>
      </c>
      <c r="LB110">
        <f>IF(LQ110="0-0",INDEX(Scrape!#REF!,MATCH('HT 0-0'!KP110,Scrape!$B:$B,0)),"")</f>
        <v/>
      </c>
      <c r="LC110">
        <f>IF(LQ110="0-0",INDEX(Scrape!$A:$A,MATCH('HT 0-0'!KP110,Scrape!$B:$B,0)),"")</f>
        <v/>
      </c>
      <c r="LD110">
        <f>IF(LQ110="0-0",INDEX(Scrape!$B:$B,MATCH('HT 0-0'!KP110,Scrape!$B:$B,0)),"")</f>
        <v/>
      </c>
      <c r="LE110">
        <f>IF(LQ110="0-0",INDEX(Scrape!$C:$C,MATCH('HT 0-0'!KP110,Scrape!$B:$B,0)),"")</f>
        <v/>
      </c>
      <c r="LF110">
        <f>IF(LQ110="0-0",INDEX(Scrape!$D:$D,MATCH('HT 0-0'!KP110,Scrape!$B:$B,0)),"")</f>
        <v/>
      </c>
      <c r="LG110">
        <f>IF(LQ110="0-0",INDEX(Scrape!$E:$E,MATCH('HT 0-0'!KP110,Scrape!$B:$B,0)),"")</f>
        <v/>
      </c>
      <c r="LH110">
        <f>IF(LQ110="0-0",INDEX(Scrape!$F:$F,MATCH('HT 0-0'!KP110,Scrape!$B:$B,0)),"")</f>
        <v/>
      </c>
      <c r="LI110">
        <f>IF(LQ110="0-0",INDEX(Scrape!$G:$G,MATCH('HT 0-0'!KP110,Scrape!$B:$B,0)),"")</f>
        <v/>
      </c>
      <c r="LJ110">
        <f>IF(LQ110="0-0",INDEX(Scrape!$H:$H,MATCH('HT 0-0'!KP110,Scrape!$B:$B,0)),"")</f>
        <v/>
      </c>
      <c r="LK110">
        <f>IF(LQ110="0-0",INDEX(Scrape!$I:$I,MATCH('HT 0-0'!KP110,Scrape!$B:$B,0)),"")</f>
        <v/>
      </c>
      <c r="LL110">
        <f>IF(LQ110="0-0",INDEX(Scrape!$J:$J,MATCH('HT 0-0'!KP110,Scrape!$B:$B,0)),"")</f>
        <v/>
      </c>
      <c r="LM110">
        <f>IF(LQ110="0-0",INDEX(Scrape!$K:$K,MATCH('HT 0-0'!KP110,Scrape!$B:$B,0)),"")</f>
        <v/>
      </c>
      <c r="LN110">
        <f>IF(LQ110="0-0",INDEX(Scrape!$L:$L,MATCH('HT 0-0'!KP110,Scrape!$B:$B,0)),"")</f>
        <v/>
      </c>
      <c r="LO110">
        <f>IF(LQ110="0-0",INDEX(Scrape!$M:$M,MATCH('HT 0-0'!KP110,Scrape!$B:$B,0)),"")</f>
        <v/>
      </c>
      <c r="LP110">
        <f>IF(LQ110="0-0",INDEX(Scrape!$N:$N,MATCH('HT 0-0'!KP110,Scrape!$B:$B,0)),"")</f>
        <v/>
      </c>
      <c r="LQ110">
        <f>INDEX(Scrape!$O:$O,MATCH('HT 0-0'!KP110,Scrape!$B:$B,0))</f>
        <v/>
      </c>
      <c r="LR110">
        <f>(1/LJ110)+(1/LI110)+(1/LH110)</f>
        <v/>
      </c>
      <c r="LS110">
        <f>(1/LG110)+(1/LF110)+(1/LE110)</f>
        <v/>
      </c>
      <c r="LT110" s="8">
        <f>IF(INDEX(#REF!,MATCH(KQ110,#REF!,0))=INDEX(#REF!,MATCH(KQ110,#REF!,0)),INDEX(#REF!,MATCH(KQ110,#REF!,0)),"ERROR")</f>
        <v/>
      </c>
      <c r="LU110" s="4">
        <f>IF(KR110="G",2,IF(KR110="R",0.5,IF(KR110="A",1)))</f>
        <v/>
      </c>
      <c r="LV110" s="4">
        <f>IF(KS110="G",0.5,IF(KS110="R",2,IF(KS110="A",1)))</f>
        <v/>
      </c>
      <c r="LW110" s="4">
        <f>IF(KT110="G",2,IF(KT110="R",0.5,IF(KT110="A",1)))</f>
        <v/>
      </c>
      <c r="LX110" s="4">
        <f>IF(KU110="G",0.5,IF(KU110="R",2,IF(KU110="A",1)))</f>
        <v/>
      </c>
      <c r="LY110" s="7">
        <f>(LK110*(LU110+LX110)+(LL110*(LU110+LX110)))</f>
        <v/>
      </c>
      <c r="LZ110" s="7">
        <f>(LN110*(LV110+LW110)+(LO110*(LV110+LW110)))</f>
        <v/>
      </c>
      <c r="MA110" s="11">
        <f>LY110-LZ110</f>
        <v/>
      </c>
      <c r="MB110" s="5">
        <f>MA110+2</f>
        <v/>
      </c>
      <c r="MC110" s="6">
        <f>MA110-2</f>
        <v/>
      </c>
      <c r="MD110" s="4">
        <f>LE110</f>
        <v/>
      </c>
      <c r="ME110" s="9">
        <f>IF(MD110=0,1000,MD110+0.75)</f>
        <v/>
      </c>
      <c r="MF110" s="10">
        <f>IF(MD110=0,0,MD110-0.75)</f>
        <v/>
      </c>
      <c r="MG110" s="4">
        <f>((LM110*(LU110+LX110))-((LP110*(LV110+LW110))))</f>
        <v/>
      </c>
      <c r="MH110" s="9">
        <f>MG110*1.2</f>
        <v/>
      </c>
      <c r="MI110" s="10">
        <f>MG110*0.8</f>
        <v/>
      </c>
      <c r="MJ110">
        <f>IFERROR(OT110,"")</f>
        <v/>
      </c>
      <c r="MK110">
        <f>IFERROR(OU110,"")</f>
        <v/>
      </c>
      <c r="ML110">
        <f>IFERROR(OV110,"")</f>
        <v/>
      </c>
      <c r="MM110">
        <f>IFERROR(OW110,"")</f>
        <v/>
      </c>
      <c r="MN110">
        <f>IFERROR(OX110,"")</f>
        <v/>
      </c>
      <c r="MO110">
        <f>IFERROR(OY110,"")</f>
        <v/>
      </c>
      <c r="MP110" s="1">
        <f>COUNTIFS(#REF!,LT110,#REF!,1,#REF!,"&gt;="&amp;MC110,#REF!,"&lt;="&amp;MB110,#REF!,"&lt;="&amp;ME110,#REF!,"&gt;="&amp;MF110,#REF!,"="&amp;KV110,#REF!,"="&amp;KX110)</f>
        <v/>
      </c>
      <c r="MQ110" s="1">
        <f>COUNTIFS(#REF!,LT110,#REF!,0,#REF!,"&gt;="&amp;MC110,#REF!,"&lt;="&amp;MB110,#REF!,"&lt;="&amp;ME110,#REF!,"&gt;="&amp;MF110,#REF!,"="&amp;KV110,#REF!,"="&amp;KX110)</f>
        <v/>
      </c>
      <c r="MR110" s="1">
        <f>COUNTIFS(#REF!,LT110,#REF!,1,#REF!,"&gt;="&amp;MC110,#REF!,"&lt;="&amp;MB110,#REF!,"&lt;="&amp;ME110,#REF!,"&gt;="&amp;MF110,#REF!,"="&amp;KW110,#REF!,"="&amp;KY110)</f>
        <v/>
      </c>
      <c r="MS110" s="1">
        <f>COUNTIFS(#REF!,LT110,#REF!,0,#REF!,"&gt;="&amp;MC110,#REF!,"&lt;="&amp;MB110,#REF!,"&lt;="&amp;ME110,#REF!,"&gt;="&amp;MF110,#REF!,"="&amp;KW110,#REF!,"="&amp;KY110)</f>
        <v/>
      </c>
      <c r="MT110" s="1">
        <f>COUNTIFS(#REF!,LT110,#REF!,1,#REF!,"&gt;="&amp;MI110,#REF!,"&lt;="&amp;MH110,#REF!,"&lt;="&amp;ME110,#REF!,"&gt;="&amp;MF110)</f>
        <v/>
      </c>
      <c r="MU110" s="1">
        <f>COUNTIFS(#REF!,LT110,#REF!,0,#REF!,"&gt;="&amp;MI110,#REF!,"&lt;="&amp;MH110,#REF!,"&lt;="&amp;ME110,#REF!,"&gt;="&amp;MF110)</f>
        <v/>
      </c>
      <c r="MV110" s="1">
        <f>COUNTIFS(#REF!,LT110,#REF!,1,#REF!,"&gt;="&amp;MI110,#REF!,"&lt;="&amp;MH110,#REF!,"="&amp;KZ110,#REF!,"="&amp;LA110,#REF!,"&lt;="&amp;ME110,#REF!,"&gt;="&amp;MF110)</f>
        <v/>
      </c>
      <c r="MW110" s="1">
        <f>COUNTIFS(#REF!,LT110,#REF!,0,#REF!,"&gt;="&amp;MI110,#REF!,"&lt;="&amp;MH110,#REF!,"="&amp;KZ110,#REF!,"="&amp;LA110,#REF!,"&lt;="&amp;ME110,#REF!,"&gt;="&amp;MF110)</f>
        <v/>
      </c>
      <c r="MX110" s="1">
        <f>COUNTIFS(#REF!,LT110,#REF!,1,#REF!,"&gt;="&amp;MC110,#REF!,"&lt;="&amp;MB110,#REF!,"&lt;="&amp;ME110,#REF!,"&gt;="&amp;MF110)</f>
        <v/>
      </c>
      <c r="MY110" s="1">
        <f>COUNTIFS(#REF!,LT110,#REF!,0,#REF!,"&gt;="&amp;MC110,#REF!,"&lt;="&amp;MB110,#REF!,"&lt;="&amp;ME110,#REF!,"&gt;="&amp;MF110)</f>
        <v/>
      </c>
      <c r="MZ110" s="1">
        <f>COUNTIFS(#REF!,LT110,#REF!,1,#REF!,"&lt;="&amp;ME110,#REF!,"&gt;="&amp;MF110,#REF!,"="&amp;KV110,#REF!,"="&amp;KX110)</f>
        <v/>
      </c>
      <c r="NA110" s="1">
        <f>COUNTIFS(#REF!,LT110,#REF!,0,#REF!,"&lt;="&amp;ME110,#REF!,"&gt;="&amp;MF110,#REF!,"="&amp;KV110,#REF!,"="&amp;KX110)</f>
        <v/>
      </c>
      <c r="NB110" s="1">
        <f>COUNTIFS(#REF!,LT110,#REF!,1,#REF!,"&lt;="&amp;ME110,#REF!,"&gt;="&amp;MF110,#REF!,"="&amp;KW110,#REF!,"="&amp;KY110)</f>
        <v/>
      </c>
      <c r="NC110" s="1">
        <f>COUNTIFS(#REF!,LT110,#REF!,0,#REF!,"&lt;="&amp;ME110,#REF!,"&gt;="&amp;MF110,#REF!,"="&amp;KW110,#REF!,"="&amp;KY110)</f>
        <v/>
      </c>
      <c r="ND110" s="1">
        <f>COUNTIFS(#REF!,LT110,#REF!,1,#REF!,"&gt;="&amp;MC110,#REF!,"&lt;="&amp;MB110,#REF!,"&lt;="&amp;ME110,#REF!,"&gt;="&amp;MF110,#REF!,"="&amp;KV110,#REF!,"="&amp;KX110)</f>
        <v/>
      </c>
      <c r="NE110" s="1">
        <f>COUNTIFS(#REF!,LT110,#REF!,0,#REF!,"&gt;="&amp;MC110,#REF!,"&lt;="&amp;MB110,#REF!,"&lt;="&amp;ME110,#REF!,"&gt;="&amp;MF110,#REF!,"="&amp;KV110,#REF!,"="&amp;KX110)</f>
        <v/>
      </c>
      <c r="NF110" s="1">
        <f>COUNTIFS(#REF!,LT110,#REF!,1,#REF!,"&gt;="&amp;MC110,#REF!,"&lt;="&amp;MB110,#REF!,"&lt;="&amp;ME110,#REF!,"&gt;="&amp;MF110,#REF!,"="&amp;KW110,#REF!,"="&amp;KY110)</f>
        <v/>
      </c>
      <c r="NG110" s="1">
        <f>COUNTIFS(#REF!,LT110,#REF!,0,#REF!,"&gt;="&amp;MC110,#REF!,"&lt;="&amp;MB110,#REF!,"&lt;="&amp;ME110,#REF!,"&gt;="&amp;MF110,#REF!,"="&amp;KW110,#REF!,"="&amp;KY110)</f>
        <v/>
      </c>
      <c r="NH110" s="1">
        <f>COUNTIFS(#REF!,LT110,#REF!,1,#REF!,"&gt;="&amp;MC110,#REF!,"&lt;="&amp;MB110,#REF!,"&lt;="&amp;ME110,#REF!,"&gt;="&amp;MF110,#REF!,"="&amp;KZ110,#REF!,"="&amp;LA110)</f>
        <v/>
      </c>
      <c r="NI110" s="1">
        <f>COUNTIFS(#REF!,LT110,#REF!,0,#REF!,"&gt;="&amp;MC110,#REF!,"&lt;="&amp;MB110,#REF!,"&lt;="&amp;ME110,#REF!,"&gt;="&amp;MF110,#REF!,"="&amp;KZ110,#REF!,"="&amp;LA110)</f>
        <v/>
      </c>
      <c r="NJ110" s="1">
        <f>COUNTIFS(#REF!,LT110,#REF!,1,#REF!,"&gt;="&amp;MI110,#REF!,"&lt;="&amp;MH110,#REF!,"&lt;="&amp;ME110,#REF!,"&gt;="&amp;MF110)</f>
        <v/>
      </c>
      <c r="NK110" s="1">
        <f>COUNTIFS(#REF!,LT110,#REF!,0,#REF!,"&gt;="&amp;MI110,#REF!,"&lt;="&amp;MH110,#REF!,"&lt;="&amp;ME110,#REF!,"&gt;="&amp;MF110)</f>
        <v/>
      </c>
      <c r="NL110" s="1">
        <f>COUNTIFS(#REF!,LT110,#REF!,1,#REF!,"&gt;="&amp;MI110,#REF!,"&lt;="&amp;MH110,#REF!,"="&amp;KZ110,#REF!,"="&amp;LA110,#REF!,"&lt;="&amp;ME110,#REF!,"&gt;="&amp;MF110)</f>
        <v/>
      </c>
      <c r="NM110" s="1">
        <f>COUNTIFS(#REF!,LT110,#REF!,0,#REF!,"&gt;="&amp;MI110,#REF!,"&lt;="&amp;MH110,#REF!,"="&amp;KZ110,#REF!,"="&amp;LA110,#REF!,"&lt;="&amp;ME110,#REF!,"&gt;="&amp;MF110)</f>
        <v/>
      </c>
      <c r="NN110" s="1">
        <f>COUNTIFS(#REF!,LT110,#REF!,1,#REF!,"&gt;="&amp;MC110,#REF!,"&lt;="&amp;MB110,#REF!,"&lt;="&amp;ME110,#REF!,"&gt;="&amp;MF110)</f>
        <v/>
      </c>
      <c r="NO110" s="1">
        <f>COUNTIFS(#REF!,LT110,#REF!,0,#REF!,"&gt;="&amp;MC110,#REF!,"&lt;="&amp;MB110,#REF!,"&lt;="&amp;ME110,#REF!,"&gt;="&amp;MF110)</f>
        <v/>
      </c>
      <c r="NP110" s="1">
        <f>COUNTIFS(#REF!,LT110,#REF!,1,#REF!,"&lt;="&amp;ME110,#REF!,"&gt;="&amp;MF110,#REF!,"="&amp;KV110,#REF!,"="&amp;KX110)</f>
        <v/>
      </c>
      <c r="NQ110" s="1">
        <f>COUNTIFS(#REF!,LT110,#REF!,0,#REF!,"&lt;="&amp;ME110,#REF!,"&gt;="&amp;MF110,#REF!,"="&amp;KV110,#REF!,"="&amp;KX110)</f>
        <v/>
      </c>
      <c r="NR110" s="1">
        <f>COUNTIFS(#REF!,LT110,#REF!,1,#REF!,"&lt;="&amp;ME110,#REF!,"&gt;="&amp;MF110,#REF!,"="&amp;KW110,#REF!,"="&amp;KY110)</f>
        <v/>
      </c>
      <c r="NS110" s="1">
        <f>COUNTIFS(#REF!,LT110,#REF!,0,#REF!,"&lt;="&amp;ME110,#REF!,"&gt;="&amp;MF110,#REF!,"="&amp;KW110,#REF!,"="&amp;KY110)</f>
        <v/>
      </c>
      <c r="NT110" s="1">
        <f>MP110+MR110+MT110+MV110+MX110+MZ110+NB110</f>
        <v/>
      </c>
      <c r="NU110" s="1">
        <f>MQ110+MS110+MU110+MW110+MY110+NA110+NC110</f>
        <v/>
      </c>
      <c r="NV110" s="1">
        <f>NT110+NU110</f>
        <v/>
      </c>
      <c r="NW110" s="33">
        <f>NT110/(NT110+NU110)</f>
        <v/>
      </c>
      <c r="NX110" s="3">
        <f>1/NW110</f>
        <v/>
      </c>
      <c r="NY110" s="1">
        <f>LH110</f>
        <v/>
      </c>
      <c r="NZ110" s="79">
        <f>(NW110*((NY110-1)*0.98))-((1-NW110)*1)</f>
        <v/>
      </c>
      <c r="OA110" s="34">
        <f>IF(LR110&lt;0.9,0,IF(AND(LR110&gt;1.1),0,1))</f>
        <v/>
      </c>
      <c r="OB110" s="34">
        <f>IF(LS110&lt;0.9,0,IF(AND(LS110&gt;1.1),0,1))</f>
        <v/>
      </c>
      <c r="OC110" s="32">
        <f>IF(NV110&gt;99,1,0)</f>
        <v/>
      </c>
      <c r="OD110" s="32">
        <f>IF(NZ110&gt;0.0799,1,0)</f>
        <v/>
      </c>
      <c r="OE110" s="32">
        <f>IF(NZ110&gt;OM110,1,0)</f>
        <v/>
      </c>
      <c r="OF110" s="32">
        <f>OC110+OD110+OE110+OA110+OB110</f>
        <v/>
      </c>
      <c r="OG110" s="1">
        <f>ND110+NF110+NH110+NJ110+NL110+NN110+NP110+NR110</f>
        <v/>
      </c>
      <c r="OH110" s="1">
        <f>NE110+NG110+NI110+NK110+NM110+NO110+NQ110+NS110</f>
        <v/>
      </c>
      <c r="OI110" s="1">
        <f>OG110+OH110</f>
        <v/>
      </c>
      <c r="OJ110" s="33">
        <f>OG110/(OG110+OH110)</f>
        <v/>
      </c>
      <c r="OK110" s="3">
        <f>1/OJ110</f>
        <v/>
      </c>
      <c r="OL110" s="1">
        <f>LI110</f>
        <v/>
      </c>
      <c r="OM110" s="79">
        <f>(OJ110*((OL110-1)*0.98))-((1-OJ110)*1)</f>
        <v/>
      </c>
      <c r="ON110" s="34">
        <f>IF(LR110&lt;0.9,0,IF(AND(LR110&gt;1.1),0,1))</f>
        <v/>
      </c>
      <c r="OO110" s="34">
        <f>IF(LS110&lt;0.9,0,IF(AND(LS110&gt;1.1),0,1))</f>
        <v/>
      </c>
      <c r="OP110" s="32">
        <f>IF(OI110&gt;99,1,0)</f>
        <v/>
      </c>
      <c r="OQ110" s="32">
        <f>IF(OM110&gt;0.0799,1,0)</f>
        <v/>
      </c>
      <c r="OR110" s="32">
        <f>IF(OM110&gt;OZ110,1,0)</f>
        <v/>
      </c>
      <c r="OS110" s="32">
        <f>OP110+OQ110+OR110+ON110+OO110</f>
        <v/>
      </c>
      <c r="OT110">
        <f>IF(OF110=5,"BackHome0-0",IF(AND(OS110=5),"BackAway0-0",""))</f>
        <v/>
      </c>
      <c r="OU110">
        <f>IF(OF110=5,KN110,IF(AND(OS110=5),KO110,""))</f>
        <v/>
      </c>
      <c r="OV110">
        <f>IF(OF110=5,"Match Odds",IF(AND(OS110=5),"Match Odds",""))</f>
        <v/>
      </c>
      <c r="OW110">
        <f>IF(OF110=5,KP110,IF(AND(OS110=5),KP110,""))</f>
        <v/>
      </c>
      <c r="OX110">
        <f>IF(OF110=5,"MATCH_ODDS",IF(AND(OS110=5),"MATCH_ODDS",""))</f>
        <v/>
      </c>
      <c r="OY110">
        <f>IF(OF110=5,"BACK",IF(AND(OS110=5),"BACK",""))</f>
        <v/>
      </c>
    </row>
    <row r="111" ht="16.5" customHeight="1" thickBot="1" thickTop="1">
      <c r="A111" s="2" t="n"/>
      <c r="KN111" s="1">
        <f>IF(INDEX(#REF!,MATCH('HT 0-0'!D111,#REF!,0))=INDEX(#REF!,MATCH('HT 0-0'!D111,#REF!,0)),INDEX(#REF!,MATCH('HT 0-0'!D111,#REF!,0)),"ERROR")</f>
        <v/>
      </c>
      <c r="KO111" s="1">
        <f>IF(INDEX(#REF!,MATCH('HT 0-0'!E111,#REF!,0))=INDEX(#REF!,MATCH('HT 0-0'!E111,#REF!,0)),INDEX(#REF!,MATCH('HT 0-0'!E111,#REF!,0)),"ERROR")</f>
        <v/>
      </c>
      <c r="KP111" s="1">
        <f>KN111&amp;" v "&amp;KO111</f>
        <v/>
      </c>
      <c r="KQ111">
        <f>B111&amp;"_"&amp;C111</f>
        <v/>
      </c>
      <c r="KR111" s="1">
        <f>IF((HW111/KK111)&lt;0.335,"G",IF((HW111/KK111)&gt;0.67,"R","A"))</f>
        <v/>
      </c>
      <c r="KS111" s="1">
        <f>IF((HX111/KK111)&lt;0.335,"G",IF((HX111/KK111)&gt;0.67,"R","A"))</f>
        <v/>
      </c>
      <c r="KT111" s="1">
        <f>IF((IH111/KK111)&lt;0.335,"G",IF((IH111/KK111)&gt;0.67,"R","A"))</f>
        <v/>
      </c>
      <c r="KU111" s="1">
        <f>IF((II111/KK111)&lt;0.335,"G",IF((II111/KK111)&gt;0.67,"R","A"))</f>
        <v/>
      </c>
      <c r="KV111" s="1">
        <f>IF((HZ111/KK111)&lt;0.335,"G",IF((HZ111/KK111)&gt;0.67,"R","A"))</f>
        <v/>
      </c>
      <c r="KW111" s="1">
        <f>IF((HY111/KK111)&lt;0.335,"G",IF((HY111/KK111)&gt;0.67,"R","A"))</f>
        <v/>
      </c>
      <c r="KX111" s="1">
        <f>IF((IK111/KK111)&lt;0.335,"G",IF((IK111/KK111)&gt;0.67,"R","A"))</f>
        <v/>
      </c>
      <c r="KY111" s="1">
        <f>IF((IJ111/KK111)&lt;0.335,"G",IF((IJ111/KK111)&gt;0.67,"R","A"))</f>
        <v/>
      </c>
      <c r="KZ111" s="1">
        <f>IF((HQ111/KK111)&lt;0.335,"G",IF((HQ111/KK111)&gt;0.67,"R","A"))</f>
        <v/>
      </c>
      <c r="LA111" s="1">
        <f>IF((IB111/KK111)&lt;0.335,"G",IF((IB111/KK111)&gt;0.67,"R","A"))</f>
        <v/>
      </c>
      <c r="LB111">
        <f>IF(LQ111="0-0",INDEX(Scrape!#REF!,MATCH('HT 0-0'!KP111,Scrape!$B:$B,0)),"")</f>
        <v/>
      </c>
      <c r="LC111">
        <f>IF(LQ111="0-0",INDEX(Scrape!$A:$A,MATCH('HT 0-0'!KP111,Scrape!$B:$B,0)),"")</f>
        <v/>
      </c>
      <c r="LD111">
        <f>IF(LQ111="0-0",INDEX(Scrape!$B:$B,MATCH('HT 0-0'!KP111,Scrape!$B:$B,0)),"")</f>
        <v/>
      </c>
      <c r="LE111">
        <f>IF(LQ111="0-0",INDEX(Scrape!$C:$C,MATCH('HT 0-0'!KP111,Scrape!$B:$B,0)),"")</f>
        <v/>
      </c>
      <c r="LF111">
        <f>IF(LQ111="0-0",INDEX(Scrape!$D:$D,MATCH('HT 0-0'!KP111,Scrape!$B:$B,0)),"")</f>
        <v/>
      </c>
      <c r="LG111">
        <f>IF(LQ111="0-0",INDEX(Scrape!$E:$E,MATCH('HT 0-0'!KP111,Scrape!$B:$B,0)),"")</f>
        <v/>
      </c>
      <c r="LH111">
        <f>IF(LQ111="0-0",INDEX(Scrape!$F:$F,MATCH('HT 0-0'!KP111,Scrape!$B:$B,0)),"")</f>
        <v/>
      </c>
      <c r="LI111">
        <f>IF(LQ111="0-0",INDEX(Scrape!$G:$G,MATCH('HT 0-0'!KP111,Scrape!$B:$B,0)),"")</f>
        <v/>
      </c>
      <c r="LJ111">
        <f>IF(LQ111="0-0",INDEX(Scrape!$H:$H,MATCH('HT 0-0'!KP111,Scrape!$B:$B,0)),"")</f>
        <v/>
      </c>
      <c r="LK111">
        <f>IF(LQ111="0-0",INDEX(Scrape!$I:$I,MATCH('HT 0-0'!KP111,Scrape!$B:$B,0)),"")</f>
        <v/>
      </c>
      <c r="LL111">
        <f>IF(LQ111="0-0",INDEX(Scrape!$J:$J,MATCH('HT 0-0'!KP111,Scrape!$B:$B,0)),"")</f>
        <v/>
      </c>
      <c r="LM111">
        <f>IF(LQ111="0-0",INDEX(Scrape!$K:$K,MATCH('HT 0-0'!KP111,Scrape!$B:$B,0)),"")</f>
        <v/>
      </c>
      <c r="LN111">
        <f>IF(LQ111="0-0",INDEX(Scrape!$L:$L,MATCH('HT 0-0'!KP111,Scrape!$B:$B,0)),"")</f>
        <v/>
      </c>
      <c r="LO111">
        <f>IF(LQ111="0-0",INDEX(Scrape!$M:$M,MATCH('HT 0-0'!KP111,Scrape!$B:$B,0)),"")</f>
        <v/>
      </c>
      <c r="LP111">
        <f>IF(LQ111="0-0",INDEX(Scrape!$N:$N,MATCH('HT 0-0'!KP111,Scrape!$B:$B,0)),"")</f>
        <v/>
      </c>
      <c r="LQ111">
        <f>INDEX(Scrape!$O:$O,MATCH('HT 0-0'!KP111,Scrape!$B:$B,0))</f>
        <v/>
      </c>
      <c r="LR111">
        <f>(1/LJ111)+(1/LI111)+(1/LH111)</f>
        <v/>
      </c>
      <c r="LS111">
        <f>(1/LG111)+(1/LF111)+(1/LE111)</f>
        <v/>
      </c>
      <c r="LT111" s="8">
        <f>IF(INDEX(#REF!,MATCH(KQ111,#REF!,0))=INDEX(#REF!,MATCH(KQ111,#REF!,0)),INDEX(#REF!,MATCH(KQ111,#REF!,0)),"ERROR")</f>
        <v/>
      </c>
      <c r="LU111" s="4">
        <f>IF(KR111="G",2,IF(KR111="R",0.5,IF(KR111="A",1)))</f>
        <v/>
      </c>
      <c r="LV111" s="4">
        <f>IF(KS111="G",0.5,IF(KS111="R",2,IF(KS111="A",1)))</f>
        <v/>
      </c>
      <c r="LW111" s="4">
        <f>IF(KT111="G",2,IF(KT111="R",0.5,IF(KT111="A",1)))</f>
        <v/>
      </c>
      <c r="LX111" s="4">
        <f>IF(KU111="G",0.5,IF(KU111="R",2,IF(KU111="A",1)))</f>
        <v/>
      </c>
      <c r="LY111" s="7">
        <f>(LK111*(LU111+LX111)+(LL111*(LU111+LX111)))</f>
        <v/>
      </c>
      <c r="LZ111" s="7">
        <f>(LN111*(LV111+LW111)+(LO111*(LV111+LW111)))</f>
        <v/>
      </c>
      <c r="MA111" s="11">
        <f>LY111-LZ111</f>
        <v/>
      </c>
      <c r="MB111" s="5">
        <f>MA111+2</f>
        <v/>
      </c>
      <c r="MC111" s="6">
        <f>MA111-2</f>
        <v/>
      </c>
      <c r="MD111" s="4">
        <f>LE111</f>
        <v/>
      </c>
      <c r="ME111" s="9">
        <f>IF(MD111=0,1000,MD111+0.75)</f>
        <v/>
      </c>
      <c r="MF111" s="10">
        <f>IF(MD111=0,0,MD111-0.75)</f>
        <v/>
      </c>
      <c r="MG111" s="4">
        <f>((LM111*(LU111+LX111))-((LP111*(LV111+LW111))))</f>
        <v/>
      </c>
      <c r="MH111" s="9">
        <f>MG111*1.2</f>
        <v/>
      </c>
      <c r="MI111" s="10">
        <f>MG111*0.8</f>
        <v/>
      </c>
      <c r="MJ111">
        <f>IFERROR(OT111,"")</f>
        <v/>
      </c>
      <c r="MK111">
        <f>IFERROR(OU111,"")</f>
        <v/>
      </c>
      <c r="ML111">
        <f>IFERROR(OV111,"")</f>
        <v/>
      </c>
      <c r="MM111">
        <f>IFERROR(OW111,"")</f>
        <v/>
      </c>
      <c r="MN111">
        <f>IFERROR(OX111,"")</f>
        <v/>
      </c>
      <c r="MO111">
        <f>IFERROR(OY111,"")</f>
        <v/>
      </c>
      <c r="MP111" s="1">
        <f>COUNTIFS(#REF!,LT111,#REF!,1,#REF!,"&gt;="&amp;MC111,#REF!,"&lt;="&amp;MB111,#REF!,"&lt;="&amp;ME111,#REF!,"&gt;="&amp;MF111,#REF!,"="&amp;KV111,#REF!,"="&amp;KX111)</f>
        <v/>
      </c>
      <c r="MQ111" s="1">
        <f>COUNTIFS(#REF!,LT111,#REF!,0,#REF!,"&gt;="&amp;MC111,#REF!,"&lt;="&amp;MB111,#REF!,"&lt;="&amp;ME111,#REF!,"&gt;="&amp;MF111,#REF!,"="&amp;KV111,#REF!,"="&amp;KX111)</f>
        <v/>
      </c>
      <c r="MR111" s="1">
        <f>COUNTIFS(#REF!,LT111,#REF!,1,#REF!,"&gt;="&amp;MC111,#REF!,"&lt;="&amp;MB111,#REF!,"&lt;="&amp;ME111,#REF!,"&gt;="&amp;MF111,#REF!,"="&amp;KW111,#REF!,"="&amp;KY111)</f>
        <v/>
      </c>
      <c r="MS111" s="1">
        <f>COUNTIFS(#REF!,LT111,#REF!,0,#REF!,"&gt;="&amp;MC111,#REF!,"&lt;="&amp;MB111,#REF!,"&lt;="&amp;ME111,#REF!,"&gt;="&amp;MF111,#REF!,"="&amp;KW111,#REF!,"="&amp;KY111)</f>
        <v/>
      </c>
      <c r="MT111" s="1">
        <f>COUNTIFS(#REF!,LT111,#REF!,1,#REF!,"&gt;="&amp;MI111,#REF!,"&lt;="&amp;MH111,#REF!,"&lt;="&amp;ME111,#REF!,"&gt;="&amp;MF111)</f>
        <v/>
      </c>
      <c r="MU111" s="1">
        <f>COUNTIFS(#REF!,LT111,#REF!,0,#REF!,"&gt;="&amp;MI111,#REF!,"&lt;="&amp;MH111,#REF!,"&lt;="&amp;ME111,#REF!,"&gt;="&amp;MF111)</f>
        <v/>
      </c>
      <c r="MV111" s="1">
        <f>COUNTIFS(#REF!,LT111,#REF!,1,#REF!,"&gt;="&amp;MI111,#REF!,"&lt;="&amp;MH111,#REF!,"="&amp;KZ111,#REF!,"="&amp;LA111,#REF!,"&lt;="&amp;ME111,#REF!,"&gt;="&amp;MF111)</f>
        <v/>
      </c>
      <c r="MW111" s="1">
        <f>COUNTIFS(#REF!,LT111,#REF!,0,#REF!,"&gt;="&amp;MI111,#REF!,"&lt;="&amp;MH111,#REF!,"="&amp;KZ111,#REF!,"="&amp;LA111,#REF!,"&lt;="&amp;ME111,#REF!,"&gt;="&amp;MF111)</f>
        <v/>
      </c>
      <c r="MX111" s="1">
        <f>COUNTIFS(#REF!,LT111,#REF!,1,#REF!,"&gt;="&amp;MC111,#REF!,"&lt;="&amp;MB111,#REF!,"&lt;="&amp;ME111,#REF!,"&gt;="&amp;MF111)</f>
        <v/>
      </c>
      <c r="MY111" s="1">
        <f>COUNTIFS(#REF!,LT111,#REF!,0,#REF!,"&gt;="&amp;MC111,#REF!,"&lt;="&amp;MB111,#REF!,"&lt;="&amp;ME111,#REF!,"&gt;="&amp;MF111)</f>
        <v/>
      </c>
      <c r="MZ111" s="1">
        <f>COUNTIFS(#REF!,LT111,#REF!,1,#REF!,"&lt;="&amp;ME111,#REF!,"&gt;="&amp;MF111,#REF!,"="&amp;KV111,#REF!,"="&amp;KX111)</f>
        <v/>
      </c>
      <c r="NA111" s="1">
        <f>COUNTIFS(#REF!,LT111,#REF!,0,#REF!,"&lt;="&amp;ME111,#REF!,"&gt;="&amp;MF111,#REF!,"="&amp;KV111,#REF!,"="&amp;KX111)</f>
        <v/>
      </c>
      <c r="NB111" s="1">
        <f>COUNTIFS(#REF!,LT111,#REF!,1,#REF!,"&lt;="&amp;ME111,#REF!,"&gt;="&amp;MF111,#REF!,"="&amp;KW111,#REF!,"="&amp;KY111)</f>
        <v/>
      </c>
      <c r="NC111" s="1">
        <f>COUNTIFS(#REF!,LT111,#REF!,0,#REF!,"&lt;="&amp;ME111,#REF!,"&gt;="&amp;MF111,#REF!,"="&amp;KW111,#REF!,"="&amp;KY111)</f>
        <v/>
      </c>
      <c r="ND111" s="1">
        <f>COUNTIFS(#REF!,LT111,#REF!,1,#REF!,"&gt;="&amp;MC111,#REF!,"&lt;="&amp;MB111,#REF!,"&lt;="&amp;ME111,#REF!,"&gt;="&amp;MF111,#REF!,"="&amp;KV111,#REF!,"="&amp;KX111)</f>
        <v/>
      </c>
      <c r="NE111" s="1">
        <f>COUNTIFS(#REF!,LT111,#REF!,0,#REF!,"&gt;="&amp;MC111,#REF!,"&lt;="&amp;MB111,#REF!,"&lt;="&amp;ME111,#REF!,"&gt;="&amp;MF111,#REF!,"="&amp;KV111,#REF!,"="&amp;KX111)</f>
        <v/>
      </c>
      <c r="NF111" s="1">
        <f>COUNTIFS(#REF!,LT111,#REF!,1,#REF!,"&gt;="&amp;MC111,#REF!,"&lt;="&amp;MB111,#REF!,"&lt;="&amp;ME111,#REF!,"&gt;="&amp;MF111,#REF!,"="&amp;KW111,#REF!,"="&amp;KY111)</f>
        <v/>
      </c>
      <c r="NG111" s="1">
        <f>COUNTIFS(#REF!,LT111,#REF!,0,#REF!,"&gt;="&amp;MC111,#REF!,"&lt;="&amp;MB111,#REF!,"&lt;="&amp;ME111,#REF!,"&gt;="&amp;MF111,#REF!,"="&amp;KW111,#REF!,"="&amp;KY111)</f>
        <v/>
      </c>
      <c r="NH111" s="1">
        <f>COUNTIFS(#REF!,LT111,#REF!,1,#REF!,"&gt;="&amp;MC111,#REF!,"&lt;="&amp;MB111,#REF!,"&lt;="&amp;ME111,#REF!,"&gt;="&amp;MF111,#REF!,"="&amp;KZ111,#REF!,"="&amp;LA111)</f>
        <v/>
      </c>
      <c r="NI111" s="1">
        <f>COUNTIFS(#REF!,LT111,#REF!,0,#REF!,"&gt;="&amp;MC111,#REF!,"&lt;="&amp;MB111,#REF!,"&lt;="&amp;ME111,#REF!,"&gt;="&amp;MF111,#REF!,"="&amp;KZ111,#REF!,"="&amp;LA111)</f>
        <v/>
      </c>
      <c r="NJ111" s="1">
        <f>COUNTIFS(#REF!,LT111,#REF!,1,#REF!,"&gt;="&amp;MI111,#REF!,"&lt;="&amp;MH111,#REF!,"&lt;="&amp;ME111,#REF!,"&gt;="&amp;MF111)</f>
        <v/>
      </c>
      <c r="NK111" s="1">
        <f>COUNTIFS(#REF!,LT111,#REF!,0,#REF!,"&gt;="&amp;MI111,#REF!,"&lt;="&amp;MH111,#REF!,"&lt;="&amp;ME111,#REF!,"&gt;="&amp;MF111)</f>
        <v/>
      </c>
      <c r="NL111" s="1">
        <f>COUNTIFS(#REF!,LT111,#REF!,1,#REF!,"&gt;="&amp;MI111,#REF!,"&lt;="&amp;MH111,#REF!,"="&amp;KZ111,#REF!,"="&amp;LA111,#REF!,"&lt;="&amp;ME111,#REF!,"&gt;="&amp;MF111)</f>
        <v/>
      </c>
      <c r="NM111" s="1">
        <f>COUNTIFS(#REF!,LT111,#REF!,0,#REF!,"&gt;="&amp;MI111,#REF!,"&lt;="&amp;MH111,#REF!,"="&amp;KZ111,#REF!,"="&amp;LA111,#REF!,"&lt;="&amp;ME111,#REF!,"&gt;="&amp;MF111)</f>
        <v/>
      </c>
      <c r="NN111" s="1">
        <f>COUNTIFS(#REF!,LT111,#REF!,1,#REF!,"&gt;="&amp;MC111,#REF!,"&lt;="&amp;MB111,#REF!,"&lt;="&amp;ME111,#REF!,"&gt;="&amp;MF111)</f>
        <v/>
      </c>
      <c r="NO111" s="1">
        <f>COUNTIFS(#REF!,LT111,#REF!,0,#REF!,"&gt;="&amp;MC111,#REF!,"&lt;="&amp;MB111,#REF!,"&lt;="&amp;ME111,#REF!,"&gt;="&amp;MF111)</f>
        <v/>
      </c>
      <c r="NP111" s="1">
        <f>COUNTIFS(#REF!,LT111,#REF!,1,#REF!,"&lt;="&amp;ME111,#REF!,"&gt;="&amp;MF111,#REF!,"="&amp;KV111,#REF!,"="&amp;KX111)</f>
        <v/>
      </c>
      <c r="NQ111" s="1">
        <f>COUNTIFS(#REF!,LT111,#REF!,0,#REF!,"&lt;="&amp;ME111,#REF!,"&gt;="&amp;MF111,#REF!,"="&amp;KV111,#REF!,"="&amp;KX111)</f>
        <v/>
      </c>
      <c r="NR111" s="1">
        <f>COUNTIFS(#REF!,LT111,#REF!,1,#REF!,"&lt;="&amp;ME111,#REF!,"&gt;="&amp;MF111,#REF!,"="&amp;KW111,#REF!,"="&amp;KY111)</f>
        <v/>
      </c>
      <c r="NS111" s="1">
        <f>COUNTIFS(#REF!,LT111,#REF!,0,#REF!,"&lt;="&amp;ME111,#REF!,"&gt;="&amp;MF111,#REF!,"="&amp;KW111,#REF!,"="&amp;KY111)</f>
        <v/>
      </c>
      <c r="NT111" s="1">
        <f>MP111+MR111+MT111+MV111+MX111+MZ111+NB111</f>
        <v/>
      </c>
      <c r="NU111" s="1">
        <f>MQ111+MS111+MU111+MW111+MY111+NA111+NC111</f>
        <v/>
      </c>
      <c r="NV111" s="1">
        <f>NT111+NU111</f>
        <v/>
      </c>
      <c r="NW111" s="33">
        <f>NT111/(NT111+NU111)</f>
        <v/>
      </c>
      <c r="NX111" s="3">
        <f>1/NW111</f>
        <v/>
      </c>
      <c r="NY111" s="1">
        <f>LH111</f>
        <v/>
      </c>
      <c r="NZ111" s="79">
        <f>(NW111*((NY111-1)*0.98))-((1-NW111)*1)</f>
        <v/>
      </c>
      <c r="OA111" s="34">
        <f>IF(LR111&lt;0.9,0,IF(AND(LR111&gt;1.1),0,1))</f>
        <v/>
      </c>
      <c r="OB111" s="34">
        <f>IF(LS111&lt;0.9,0,IF(AND(LS111&gt;1.1),0,1))</f>
        <v/>
      </c>
      <c r="OC111" s="32">
        <f>IF(NV111&gt;99,1,0)</f>
        <v/>
      </c>
      <c r="OD111" s="32">
        <f>IF(NZ111&gt;0.0799,1,0)</f>
        <v/>
      </c>
      <c r="OE111" s="32">
        <f>IF(NZ111&gt;OM111,1,0)</f>
        <v/>
      </c>
      <c r="OF111" s="32">
        <f>OC111+OD111+OE111+OA111+OB111</f>
        <v/>
      </c>
      <c r="OG111" s="1">
        <f>ND111+NF111+NH111+NJ111+NL111+NN111+NP111+NR111</f>
        <v/>
      </c>
      <c r="OH111" s="1">
        <f>NE111+NG111+NI111+NK111+NM111+NO111+NQ111+NS111</f>
        <v/>
      </c>
      <c r="OI111" s="1">
        <f>OG111+OH111</f>
        <v/>
      </c>
      <c r="OJ111" s="33">
        <f>OG111/(OG111+OH111)</f>
        <v/>
      </c>
      <c r="OK111" s="3">
        <f>1/OJ111</f>
        <v/>
      </c>
      <c r="OL111" s="1">
        <f>LI111</f>
        <v/>
      </c>
      <c r="OM111" s="79">
        <f>(OJ111*((OL111-1)*0.98))-((1-OJ111)*1)</f>
        <v/>
      </c>
      <c r="ON111" s="34">
        <f>IF(LR111&lt;0.9,0,IF(AND(LR111&gt;1.1),0,1))</f>
        <v/>
      </c>
      <c r="OO111" s="34">
        <f>IF(LS111&lt;0.9,0,IF(AND(LS111&gt;1.1),0,1))</f>
        <v/>
      </c>
      <c r="OP111" s="32">
        <f>IF(OI111&gt;99,1,0)</f>
        <v/>
      </c>
      <c r="OQ111" s="32">
        <f>IF(OM111&gt;0.0799,1,0)</f>
        <v/>
      </c>
      <c r="OR111" s="32">
        <f>IF(OM111&gt;OZ111,1,0)</f>
        <v/>
      </c>
      <c r="OS111" s="32">
        <f>OP111+OQ111+OR111+ON111+OO111</f>
        <v/>
      </c>
      <c r="OT111">
        <f>IF(OF111=5,"BackHome0-0",IF(AND(OS111=5),"BackAway0-0",""))</f>
        <v/>
      </c>
      <c r="OU111">
        <f>IF(OF111=5,KN111,IF(AND(OS111=5),KO111,""))</f>
        <v/>
      </c>
      <c r="OV111">
        <f>IF(OF111=5,"Match Odds",IF(AND(OS111=5),"Match Odds",""))</f>
        <v/>
      </c>
      <c r="OW111">
        <f>IF(OF111=5,KP111,IF(AND(OS111=5),KP111,""))</f>
        <v/>
      </c>
      <c r="OX111">
        <f>IF(OF111=5,"MATCH_ODDS",IF(AND(OS111=5),"MATCH_ODDS",""))</f>
        <v/>
      </c>
      <c r="OY111">
        <f>IF(OF111=5,"BACK",IF(AND(OS111=5),"BACK",""))</f>
        <v/>
      </c>
    </row>
    <row r="112" ht="16.5" customHeight="1" thickBot="1" thickTop="1">
      <c r="A112" s="2" t="n"/>
      <c r="KN112" s="1">
        <f>IF(INDEX(#REF!,MATCH('HT 0-0'!D112,#REF!,0))=INDEX(#REF!,MATCH('HT 0-0'!D112,#REF!,0)),INDEX(#REF!,MATCH('HT 0-0'!D112,#REF!,0)),"ERROR")</f>
        <v/>
      </c>
      <c r="KO112" s="1">
        <f>IF(INDEX(#REF!,MATCH('HT 0-0'!E112,#REF!,0))=INDEX(#REF!,MATCH('HT 0-0'!E112,#REF!,0)),INDEX(#REF!,MATCH('HT 0-0'!E112,#REF!,0)),"ERROR")</f>
        <v/>
      </c>
      <c r="KP112" s="1">
        <f>KN112&amp;" v "&amp;KO112</f>
        <v/>
      </c>
      <c r="KQ112">
        <f>B112&amp;"_"&amp;C112</f>
        <v/>
      </c>
      <c r="KR112" s="1">
        <f>IF((HW112/KK112)&lt;0.335,"G",IF((HW112/KK112)&gt;0.67,"R","A"))</f>
        <v/>
      </c>
      <c r="KS112" s="1">
        <f>IF((HX112/KK112)&lt;0.335,"G",IF((HX112/KK112)&gt;0.67,"R","A"))</f>
        <v/>
      </c>
      <c r="KT112" s="1">
        <f>IF((IH112/KK112)&lt;0.335,"G",IF((IH112/KK112)&gt;0.67,"R","A"))</f>
        <v/>
      </c>
      <c r="KU112" s="1">
        <f>IF((II112/KK112)&lt;0.335,"G",IF((II112/KK112)&gt;0.67,"R","A"))</f>
        <v/>
      </c>
      <c r="KV112" s="1">
        <f>IF((HZ112/KK112)&lt;0.335,"G",IF((HZ112/KK112)&gt;0.67,"R","A"))</f>
        <v/>
      </c>
      <c r="KW112" s="1">
        <f>IF((HY112/KK112)&lt;0.335,"G",IF((HY112/KK112)&gt;0.67,"R","A"))</f>
        <v/>
      </c>
      <c r="KX112" s="1">
        <f>IF((IK112/KK112)&lt;0.335,"G",IF((IK112/KK112)&gt;0.67,"R","A"))</f>
        <v/>
      </c>
      <c r="KY112" s="1">
        <f>IF((IJ112/KK112)&lt;0.335,"G",IF((IJ112/KK112)&gt;0.67,"R","A"))</f>
        <v/>
      </c>
      <c r="KZ112" s="1">
        <f>IF((HQ112/KK112)&lt;0.335,"G",IF((HQ112/KK112)&gt;0.67,"R","A"))</f>
        <v/>
      </c>
      <c r="LA112" s="1">
        <f>IF((IB112/KK112)&lt;0.335,"G",IF((IB112/KK112)&gt;0.67,"R","A"))</f>
        <v/>
      </c>
      <c r="LB112">
        <f>IF(LQ112="0-0",INDEX(Scrape!#REF!,MATCH('HT 0-0'!KP112,Scrape!$B:$B,0)),"")</f>
        <v/>
      </c>
      <c r="LC112">
        <f>IF(LQ112="0-0",INDEX(Scrape!$A:$A,MATCH('HT 0-0'!KP112,Scrape!$B:$B,0)),"")</f>
        <v/>
      </c>
      <c r="LD112">
        <f>IF(LQ112="0-0",INDEX(Scrape!$B:$B,MATCH('HT 0-0'!KP112,Scrape!$B:$B,0)),"")</f>
        <v/>
      </c>
      <c r="LE112">
        <f>IF(LQ112="0-0",INDEX(Scrape!$C:$C,MATCH('HT 0-0'!KP112,Scrape!$B:$B,0)),"")</f>
        <v/>
      </c>
      <c r="LF112">
        <f>IF(LQ112="0-0",INDEX(Scrape!$D:$D,MATCH('HT 0-0'!KP112,Scrape!$B:$B,0)),"")</f>
        <v/>
      </c>
      <c r="LG112">
        <f>IF(LQ112="0-0",INDEX(Scrape!$E:$E,MATCH('HT 0-0'!KP112,Scrape!$B:$B,0)),"")</f>
        <v/>
      </c>
      <c r="LH112">
        <f>IF(LQ112="0-0",INDEX(Scrape!$F:$F,MATCH('HT 0-0'!KP112,Scrape!$B:$B,0)),"")</f>
        <v/>
      </c>
      <c r="LI112">
        <f>IF(LQ112="0-0",INDEX(Scrape!$G:$G,MATCH('HT 0-0'!KP112,Scrape!$B:$B,0)),"")</f>
        <v/>
      </c>
      <c r="LJ112">
        <f>IF(LQ112="0-0",INDEX(Scrape!$H:$H,MATCH('HT 0-0'!KP112,Scrape!$B:$B,0)),"")</f>
        <v/>
      </c>
      <c r="LK112">
        <f>IF(LQ112="0-0",INDEX(Scrape!$I:$I,MATCH('HT 0-0'!KP112,Scrape!$B:$B,0)),"")</f>
        <v/>
      </c>
      <c r="LL112">
        <f>IF(LQ112="0-0",INDEX(Scrape!$J:$J,MATCH('HT 0-0'!KP112,Scrape!$B:$B,0)),"")</f>
        <v/>
      </c>
      <c r="LM112">
        <f>IF(LQ112="0-0",INDEX(Scrape!$K:$K,MATCH('HT 0-0'!KP112,Scrape!$B:$B,0)),"")</f>
        <v/>
      </c>
      <c r="LN112">
        <f>IF(LQ112="0-0",INDEX(Scrape!$L:$L,MATCH('HT 0-0'!KP112,Scrape!$B:$B,0)),"")</f>
        <v/>
      </c>
      <c r="LO112">
        <f>IF(LQ112="0-0",INDEX(Scrape!$M:$M,MATCH('HT 0-0'!KP112,Scrape!$B:$B,0)),"")</f>
        <v/>
      </c>
      <c r="LP112">
        <f>IF(LQ112="0-0",INDEX(Scrape!$N:$N,MATCH('HT 0-0'!KP112,Scrape!$B:$B,0)),"")</f>
        <v/>
      </c>
      <c r="LQ112">
        <f>INDEX(Scrape!$O:$O,MATCH('HT 0-0'!KP112,Scrape!$B:$B,0))</f>
        <v/>
      </c>
      <c r="LR112">
        <f>(1/LJ112)+(1/LI112)+(1/LH112)</f>
        <v/>
      </c>
      <c r="LS112">
        <f>(1/LG112)+(1/LF112)+(1/LE112)</f>
        <v/>
      </c>
      <c r="LT112" s="8">
        <f>IF(INDEX(#REF!,MATCH(KQ112,#REF!,0))=INDEX(#REF!,MATCH(KQ112,#REF!,0)),INDEX(#REF!,MATCH(KQ112,#REF!,0)),"ERROR")</f>
        <v/>
      </c>
      <c r="LU112" s="4">
        <f>IF(KR112="G",2,IF(KR112="R",0.5,IF(KR112="A",1)))</f>
        <v/>
      </c>
      <c r="LV112" s="4">
        <f>IF(KS112="G",0.5,IF(KS112="R",2,IF(KS112="A",1)))</f>
        <v/>
      </c>
      <c r="LW112" s="4">
        <f>IF(KT112="G",2,IF(KT112="R",0.5,IF(KT112="A",1)))</f>
        <v/>
      </c>
      <c r="LX112" s="4">
        <f>IF(KU112="G",0.5,IF(KU112="R",2,IF(KU112="A",1)))</f>
        <v/>
      </c>
      <c r="LY112" s="7">
        <f>(LK112*(LU112+LX112)+(LL112*(LU112+LX112)))</f>
        <v/>
      </c>
      <c r="LZ112" s="7">
        <f>(LN112*(LV112+LW112)+(LO112*(LV112+LW112)))</f>
        <v/>
      </c>
      <c r="MA112" s="11">
        <f>LY112-LZ112</f>
        <v/>
      </c>
      <c r="MB112" s="5">
        <f>MA112+2</f>
        <v/>
      </c>
      <c r="MC112" s="6">
        <f>MA112-2</f>
        <v/>
      </c>
      <c r="MD112" s="4">
        <f>LE112</f>
        <v/>
      </c>
      <c r="ME112" s="9">
        <f>IF(MD112=0,1000,MD112+0.75)</f>
        <v/>
      </c>
      <c r="MF112" s="10">
        <f>IF(MD112=0,0,MD112-0.75)</f>
        <v/>
      </c>
      <c r="MG112" s="4">
        <f>((LM112*(LU112+LX112))-((LP112*(LV112+LW112))))</f>
        <v/>
      </c>
      <c r="MH112" s="9">
        <f>MG112*1.2</f>
        <v/>
      </c>
      <c r="MI112" s="10">
        <f>MG112*0.8</f>
        <v/>
      </c>
      <c r="MJ112">
        <f>IFERROR(OT112,"")</f>
        <v/>
      </c>
      <c r="MK112">
        <f>IFERROR(OU112,"")</f>
        <v/>
      </c>
      <c r="ML112">
        <f>IFERROR(OV112,"")</f>
        <v/>
      </c>
      <c r="MM112">
        <f>IFERROR(OW112,"")</f>
        <v/>
      </c>
      <c r="MN112">
        <f>IFERROR(OX112,"")</f>
        <v/>
      </c>
      <c r="MO112">
        <f>IFERROR(OY112,"")</f>
        <v/>
      </c>
      <c r="MP112" s="1">
        <f>COUNTIFS(#REF!,LT112,#REF!,1,#REF!,"&gt;="&amp;MC112,#REF!,"&lt;="&amp;MB112,#REF!,"&lt;="&amp;ME112,#REF!,"&gt;="&amp;MF112,#REF!,"="&amp;KV112,#REF!,"="&amp;KX112)</f>
        <v/>
      </c>
      <c r="MQ112" s="1">
        <f>COUNTIFS(#REF!,LT112,#REF!,0,#REF!,"&gt;="&amp;MC112,#REF!,"&lt;="&amp;MB112,#REF!,"&lt;="&amp;ME112,#REF!,"&gt;="&amp;MF112,#REF!,"="&amp;KV112,#REF!,"="&amp;KX112)</f>
        <v/>
      </c>
      <c r="MR112" s="1">
        <f>COUNTIFS(#REF!,LT112,#REF!,1,#REF!,"&gt;="&amp;MC112,#REF!,"&lt;="&amp;MB112,#REF!,"&lt;="&amp;ME112,#REF!,"&gt;="&amp;MF112,#REF!,"="&amp;KW112,#REF!,"="&amp;KY112)</f>
        <v/>
      </c>
      <c r="MS112" s="1">
        <f>COUNTIFS(#REF!,LT112,#REF!,0,#REF!,"&gt;="&amp;MC112,#REF!,"&lt;="&amp;MB112,#REF!,"&lt;="&amp;ME112,#REF!,"&gt;="&amp;MF112,#REF!,"="&amp;KW112,#REF!,"="&amp;KY112)</f>
        <v/>
      </c>
      <c r="MT112" s="1">
        <f>COUNTIFS(#REF!,LT112,#REF!,1,#REF!,"&gt;="&amp;MI112,#REF!,"&lt;="&amp;MH112,#REF!,"&lt;="&amp;ME112,#REF!,"&gt;="&amp;MF112)</f>
        <v/>
      </c>
      <c r="MU112" s="1">
        <f>COUNTIFS(#REF!,LT112,#REF!,0,#REF!,"&gt;="&amp;MI112,#REF!,"&lt;="&amp;MH112,#REF!,"&lt;="&amp;ME112,#REF!,"&gt;="&amp;MF112)</f>
        <v/>
      </c>
      <c r="MV112" s="1">
        <f>COUNTIFS(#REF!,LT112,#REF!,1,#REF!,"&gt;="&amp;MI112,#REF!,"&lt;="&amp;MH112,#REF!,"="&amp;KZ112,#REF!,"="&amp;LA112,#REF!,"&lt;="&amp;ME112,#REF!,"&gt;="&amp;MF112)</f>
        <v/>
      </c>
      <c r="MW112" s="1">
        <f>COUNTIFS(#REF!,LT112,#REF!,0,#REF!,"&gt;="&amp;MI112,#REF!,"&lt;="&amp;MH112,#REF!,"="&amp;KZ112,#REF!,"="&amp;LA112,#REF!,"&lt;="&amp;ME112,#REF!,"&gt;="&amp;MF112)</f>
        <v/>
      </c>
      <c r="MX112" s="1">
        <f>COUNTIFS(#REF!,LT112,#REF!,1,#REF!,"&gt;="&amp;MC112,#REF!,"&lt;="&amp;MB112,#REF!,"&lt;="&amp;ME112,#REF!,"&gt;="&amp;MF112)</f>
        <v/>
      </c>
      <c r="MY112" s="1">
        <f>COUNTIFS(#REF!,LT112,#REF!,0,#REF!,"&gt;="&amp;MC112,#REF!,"&lt;="&amp;MB112,#REF!,"&lt;="&amp;ME112,#REF!,"&gt;="&amp;MF112)</f>
        <v/>
      </c>
      <c r="MZ112" s="1">
        <f>COUNTIFS(#REF!,LT112,#REF!,1,#REF!,"&lt;="&amp;ME112,#REF!,"&gt;="&amp;MF112,#REF!,"="&amp;KV112,#REF!,"="&amp;KX112)</f>
        <v/>
      </c>
      <c r="NA112" s="1">
        <f>COUNTIFS(#REF!,LT112,#REF!,0,#REF!,"&lt;="&amp;ME112,#REF!,"&gt;="&amp;MF112,#REF!,"="&amp;KV112,#REF!,"="&amp;KX112)</f>
        <v/>
      </c>
      <c r="NB112" s="1">
        <f>COUNTIFS(#REF!,LT112,#REF!,1,#REF!,"&lt;="&amp;ME112,#REF!,"&gt;="&amp;MF112,#REF!,"="&amp;KW112,#REF!,"="&amp;KY112)</f>
        <v/>
      </c>
      <c r="NC112" s="1">
        <f>COUNTIFS(#REF!,LT112,#REF!,0,#REF!,"&lt;="&amp;ME112,#REF!,"&gt;="&amp;MF112,#REF!,"="&amp;KW112,#REF!,"="&amp;KY112)</f>
        <v/>
      </c>
      <c r="ND112" s="1">
        <f>COUNTIFS(#REF!,LT112,#REF!,1,#REF!,"&gt;="&amp;MC112,#REF!,"&lt;="&amp;MB112,#REF!,"&lt;="&amp;ME112,#REF!,"&gt;="&amp;MF112,#REF!,"="&amp;KV112,#REF!,"="&amp;KX112)</f>
        <v/>
      </c>
      <c r="NE112" s="1">
        <f>COUNTIFS(#REF!,LT112,#REF!,0,#REF!,"&gt;="&amp;MC112,#REF!,"&lt;="&amp;MB112,#REF!,"&lt;="&amp;ME112,#REF!,"&gt;="&amp;MF112,#REF!,"="&amp;KV112,#REF!,"="&amp;KX112)</f>
        <v/>
      </c>
      <c r="NF112" s="1">
        <f>COUNTIFS(#REF!,LT112,#REF!,1,#REF!,"&gt;="&amp;MC112,#REF!,"&lt;="&amp;MB112,#REF!,"&lt;="&amp;ME112,#REF!,"&gt;="&amp;MF112,#REF!,"="&amp;KW112,#REF!,"="&amp;KY112)</f>
        <v/>
      </c>
      <c r="NG112" s="1">
        <f>COUNTIFS(#REF!,LT112,#REF!,0,#REF!,"&gt;="&amp;MC112,#REF!,"&lt;="&amp;MB112,#REF!,"&lt;="&amp;ME112,#REF!,"&gt;="&amp;MF112,#REF!,"="&amp;KW112,#REF!,"="&amp;KY112)</f>
        <v/>
      </c>
      <c r="NH112" s="1">
        <f>COUNTIFS(#REF!,LT112,#REF!,1,#REF!,"&gt;="&amp;MC112,#REF!,"&lt;="&amp;MB112,#REF!,"&lt;="&amp;ME112,#REF!,"&gt;="&amp;MF112,#REF!,"="&amp;KZ112,#REF!,"="&amp;LA112)</f>
        <v/>
      </c>
      <c r="NI112" s="1">
        <f>COUNTIFS(#REF!,LT112,#REF!,0,#REF!,"&gt;="&amp;MC112,#REF!,"&lt;="&amp;MB112,#REF!,"&lt;="&amp;ME112,#REF!,"&gt;="&amp;MF112,#REF!,"="&amp;KZ112,#REF!,"="&amp;LA112)</f>
        <v/>
      </c>
      <c r="NJ112" s="1">
        <f>COUNTIFS(#REF!,LT112,#REF!,1,#REF!,"&gt;="&amp;MI112,#REF!,"&lt;="&amp;MH112,#REF!,"&lt;="&amp;ME112,#REF!,"&gt;="&amp;MF112)</f>
        <v/>
      </c>
      <c r="NK112" s="1">
        <f>COUNTIFS(#REF!,LT112,#REF!,0,#REF!,"&gt;="&amp;MI112,#REF!,"&lt;="&amp;MH112,#REF!,"&lt;="&amp;ME112,#REF!,"&gt;="&amp;MF112)</f>
        <v/>
      </c>
      <c r="NL112" s="1">
        <f>COUNTIFS(#REF!,LT112,#REF!,1,#REF!,"&gt;="&amp;MI112,#REF!,"&lt;="&amp;MH112,#REF!,"="&amp;KZ112,#REF!,"="&amp;LA112,#REF!,"&lt;="&amp;ME112,#REF!,"&gt;="&amp;MF112)</f>
        <v/>
      </c>
      <c r="NM112" s="1">
        <f>COUNTIFS(#REF!,LT112,#REF!,0,#REF!,"&gt;="&amp;MI112,#REF!,"&lt;="&amp;MH112,#REF!,"="&amp;KZ112,#REF!,"="&amp;LA112,#REF!,"&lt;="&amp;ME112,#REF!,"&gt;="&amp;MF112)</f>
        <v/>
      </c>
      <c r="NN112" s="1">
        <f>COUNTIFS(#REF!,LT112,#REF!,1,#REF!,"&gt;="&amp;MC112,#REF!,"&lt;="&amp;MB112,#REF!,"&lt;="&amp;ME112,#REF!,"&gt;="&amp;MF112)</f>
        <v/>
      </c>
      <c r="NO112" s="1">
        <f>COUNTIFS(#REF!,LT112,#REF!,0,#REF!,"&gt;="&amp;MC112,#REF!,"&lt;="&amp;MB112,#REF!,"&lt;="&amp;ME112,#REF!,"&gt;="&amp;MF112)</f>
        <v/>
      </c>
      <c r="NP112" s="1">
        <f>COUNTIFS(#REF!,LT112,#REF!,1,#REF!,"&lt;="&amp;ME112,#REF!,"&gt;="&amp;MF112,#REF!,"="&amp;KV112,#REF!,"="&amp;KX112)</f>
        <v/>
      </c>
      <c r="NQ112" s="1">
        <f>COUNTIFS(#REF!,LT112,#REF!,0,#REF!,"&lt;="&amp;ME112,#REF!,"&gt;="&amp;MF112,#REF!,"="&amp;KV112,#REF!,"="&amp;KX112)</f>
        <v/>
      </c>
      <c r="NR112" s="1">
        <f>COUNTIFS(#REF!,LT112,#REF!,1,#REF!,"&lt;="&amp;ME112,#REF!,"&gt;="&amp;MF112,#REF!,"="&amp;KW112,#REF!,"="&amp;KY112)</f>
        <v/>
      </c>
      <c r="NS112" s="1">
        <f>COUNTIFS(#REF!,LT112,#REF!,0,#REF!,"&lt;="&amp;ME112,#REF!,"&gt;="&amp;MF112,#REF!,"="&amp;KW112,#REF!,"="&amp;KY112)</f>
        <v/>
      </c>
      <c r="NT112" s="1">
        <f>MP112+MR112+MT112+MV112+MX112+MZ112+NB112</f>
        <v/>
      </c>
      <c r="NU112" s="1">
        <f>MQ112+MS112+MU112+MW112+MY112+NA112+NC112</f>
        <v/>
      </c>
      <c r="NV112" s="1">
        <f>NT112+NU112</f>
        <v/>
      </c>
      <c r="NW112" s="33">
        <f>NT112/(NT112+NU112)</f>
        <v/>
      </c>
      <c r="NX112" s="3">
        <f>1/NW112</f>
        <v/>
      </c>
      <c r="NY112" s="1">
        <f>LH112</f>
        <v/>
      </c>
      <c r="NZ112" s="79">
        <f>(NW112*((NY112-1)*0.98))-((1-NW112)*1)</f>
        <v/>
      </c>
      <c r="OA112" s="34">
        <f>IF(LR112&lt;0.9,0,IF(AND(LR112&gt;1.1),0,1))</f>
        <v/>
      </c>
      <c r="OB112" s="34">
        <f>IF(LS112&lt;0.9,0,IF(AND(LS112&gt;1.1),0,1))</f>
        <v/>
      </c>
      <c r="OC112" s="32">
        <f>IF(NV112&gt;99,1,0)</f>
        <v/>
      </c>
      <c r="OD112" s="32">
        <f>IF(NZ112&gt;0.0799,1,0)</f>
        <v/>
      </c>
      <c r="OE112" s="32">
        <f>IF(NZ112&gt;OM112,1,0)</f>
        <v/>
      </c>
      <c r="OF112" s="32">
        <f>OC112+OD112+OE112+OA112+OB112</f>
        <v/>
      </c>
      <c r="OG112" s="1">
        <f>ND112+NF112+NH112+NJ112+NL112+NN112+NP112+NR112</f>
        <v/>
      </c>
      <c r="OH112" s="1">
        <f>NE112+NG112+NI112+NK112+NM112+NO112+NQ112+NS112</f>
        <v/>
      </c>
      <c r="OI112" s="1">
        <f>OG112+OH112</f>
        <v/>
      </c>
      <c r="OJ112" s="33">
        <f>OG112/(OG112+OH112)</f>
        <v/>
      </c>
      <c r="OK112" s="3">
        <f>1/OJ112</f>
        <v/>
      </c>
      <c r="OL112" s="1">
        <f>LI112</f>
        <v/>
      </c>
      <c r="OM112" s="79">
        <f>(OJ112*((OL112-1)*0.98))-((1-OJ112)*1)</f>
        <v/>
      </c>
      <c r="ON112" s="34">
        <f>IF(LR112&lt;0.9,0,IF(AND(LR112&gt;1.1),0,1))</f>
        <v/>
      </c>
      <c r="OO112" s="34">
        <f>IF(LS112&lt;0.9,0,IF(AND(LS112&gt;1.1),0,1))</f>
        <v/>
      </c>
      <c r="OP112" s="32">
        <f>IF(OI112&gt;99,1,0)</f>
        <v/>
      </c>
      <c r="OQ112" s="32">
        <f>IF(OM112&gt;0.0799,1,0)</f>
        <v/>
      </c>
      <c r="OR112" s="32">
        <f>IF(OM112&gt;OZ112,1,0)</f>
        <v/>
      </c>
      <c r="OS112" s="32">
        <f>OP112+OQ112+OR112+ON112+OO112</f>
        <v/>
      </c>
      <c r="OT112">
        <f>IF(OF112=5,"BackHome0-0",IF(AND(OS112=5),"BackAway0-0",""))</f>
        <v/>
      </c>
      <c r="OU112">
        <f>IF(OF112=5,KN112,IF(AND(OS112=5),KO112,""))</f>
        <v/>
      </c>
      <c r="OV112">
        <f>IF(OF112=5,"Match Odds",IF(AND(OS112=5),"Match Odds",""))</f>
        <v/>
      </c>
      <c r="OW112">
        <f>IF(OF112=5,KP112,IF(AND(OS112=5),KP112,""))</f>
        <v/>
      </c>
      <c r="OX112">
        <f>IF(OF112=5,"MATCH_ODDS",IF(AND(OS112=5),"MATCH_ODDS",""))</f>
        <v/>
      </c>
      <c r="OY112">
        <f>IF(OF112=5,"BACK",IF(AND(OS112=5),"BACK",""))</f>
        <v/>
      </c>
    </row>
    <row r="113" ht="16.5" customHeight="1" thickBot="1" thickTop="1">
      <c r="A113" s="2" t="n"/>
      <c r="KN113" s="1">
        <f>IF(INDEX(#REF!,MATCH('HT 0-0'!D113,#REF!,0))=INDEX(#REF!,MATCH('HT 0-0'!D113,#REF!,0)),INDEX(#REF!,MATCH('HT 0-0'!D113,#REF!,0)),"ERROR")</f>
        <v/>
      </c>
      <c r="KO113" s="1">
        <f>IF(INDEX(#REF!,MATCH('HT 0-0'!E113,#REF!,0))=INDEX(#REF!,MATCH('HT 0-0'!E113,#REF!,0)),INDEX(#REF!,MATCH('HT 0-0'!E113,#REF!,0)),"ERROR")</f>
        <v/>
      </c>
      <c r="KP113" s="1">
        <f>KN113&amp;" v "&amp;KO113</f>
        <v/>
      </c>
      <c r="KQ113">
        <f>B113&amp;"_"&amp;C113</f>
        <v/>
      </c>
      <c r="KR113" s="1">
        <f>IF((HW113/KK113)&lt;0.335,"G",IF((HW113/KK113)&gt;0.67,"R","A"))</f>
        <v/>
      </c>
      <c r="KS113" s="1">
        <f>IF((HX113/KK113)&lt;0.335,"G",IF((HX113/KK113)&gt;0.67,"R","A"))</f>
        <v/>
      </c>
      <c r="KT113" s="1">
        <f>IF((IH113/KK113)&lt;0.335,"G",IF((IH113/KK113)&gt;0.67,"R","A"))</f>
        <v/>
      </c>
      <c r="KU113" s="1">
        <f>IF((II113/KK113)&lt;0.335,"G",IF((II113/KK113)&gt;0.67,"R","A"))</f>
        <v/>
      </c>
      <c r="KV113" s="1">
        <f>IF((HZ113/KK113)&lt;0.335,"G",IF((HZ113/KK113)&gt;0.67,"R","A"))</f>
        <v/>
      </c>
      <c r="KW113" s="1">
        <f>IF((HY113/KK113)&lt;0.335,"G",IF((HY113/KK113)&gt;0.67,"R","A"))</f>
        <v/>
      </c>
      <c r="KX113" s="1">
        <f>IF((IK113/KK113)&lt;0.335,"G",IF((IK113/KK113)&gt;0.67,"R","A"))</f>
        <v/>
      </c>
      <c r="KY113" s="1">
        <f>IF((IJ113/KK113)&lt;0.335,"G",IF((IJ113/KK113)&gt;0.67,"R","A"))</f>
        <v/>
      </c>
      <c r="KZ113" s="1">
        <f>IF((HQ113/KK113)&lt;0.335,"G",IF((HQ113/KK113)&gt;0.67,"R","A"))</f>
        <v/>
      </c>
      <c r="LA113" s="1">
        <f>IF((IB113/KK113)&lt;0.335,"G",IF((IB113/KK113)&gt;0.67,"R","A"))</f>
        <v/>
      </c>
      <c r="LB113">
        <f>IF(LQ113="0-0",INDEX(Scrape!#REF!,MATCH('HT 0-0'!KP113,Scrape!$B:$B,0)),"")</f>
        <v/>
      </c>
      <c r="LC113">
        <f>IF(LQ113="0-0",INDEX(Scrape!$A:$A,MATCH('HT 0-0'!KP113,Scrape!$B:$B,0)),"")</f>
        <v/>
      </c>
      <c r="LD113">
        <f>IF(LQ113="0-0",INDEX(Scrape!$B:$B,MATCH('HT 0-0'!KP113,Scrape!$B:$B,0)),"")</f>
        <v/>
      </c>
      <c r="LE113">
        <f>IF(LQ113="0-0",INDEX(Scrape!$C:$C,MATCH('HT 0-0'!KP113,Scrape!$B:$B,0)),"")</f>
        <v/>
      </c>
      <c r="LF113">
        <f>IF(LQ113="0-0",INDEX(Scrape!$D:$D,MATCH('HT 0-0'!KP113,Scrape!$B:$B,0)),"")</f>
        <v/>
      </c>
      <c r="LG113">
        <f>IF(LQ113="0-0",INDEX(Scrape!$E:$E,MATCH('HT 0-0'!KP113,Scrape!$B:$B,0)),"")</f>
        <v/>
      </c>
      <c r="LH113">
        <f>IF(LQ113="0-0",INDEX(Scrape!$F:$F,MATCH('HT 0-0'!KP113,Scrape!$B:$B,0)),"")</f>
        <v/>
      </c>
      <c r="LI113">
        <f>IF(LQ113="0-0",INDEX(Scrape!$G:$G,MATCH('HT 0-0'!KP113,Scrape!$B:$B,0)),"")</f>
        <v/>
      </c>
      <c r="LJ113">
        <f>IF(LQ113="0-0",INDEX(Scrape!$H:$H,MATCH('HT 0-0'!KP113,Scrape!$B:$B,0)),"")</f>
        <v/>
      </c>
      <c r="LK113">
        <f>IF(LQ113="0-0",INDEX(Scrape!$I:$I,MATCH('HT 0-0'!KP113,Scrape!$B:$B,0)),"")</f>
        <v/>
      </c>
      <c r="LL113">
        <f>IF(LQ113="0-0",INDEX(Scrape!$J:$J,MATCH('HT 0-0'!KP113,Scrape!$B:$B,0)),"")</f>
        <v/>
      </c>
      <c r="LM113">
        <f>IF(LQ113="0-0",INDEX(Scrape!$K:$K,MATCH('HT 0-0'!KP113,Scrape!$B:$B,0)),"")</f>
        <v/>
      </c>
      <c r="LN113">
        <f>IF(LQ113="0-0",INDEX(Scrape!$L:$L,MATCH('HT 0-0'!KP113,Scrape!$B:$B,0)),"")</f>
        <v/>
      </c>
      <c r="LO113">
        <f>IF(LQ113="0-0",INDEX(Scrape!$M:$M,MATCH('HT 0-0'!KP113,Scrape!$B:$B,0)),"")</f>
        <v/>
      </c>
      <c r="LP113">
        <f>IF(LQ113="0-0",INDEX(Scrape!$N:$N,MATCH('HT 0-0'!KP113,Scrape!$B:$B,0)),"")</f>
        <v/>
      </c>
      <c r="LQ113">
        <f>INDEX(Scrape!$O:$O,MATCH('HT 0-0'!KP113,Scrape!$B:$B,0))</f>
        <v/>
      </c>
      <c r="LR113">
        <f>(1/LJ113)+(1/LI113)+(1/LH113)</f>
        <v/>
      </c>
      <c r="LS113">
        <f>(1/LG113)+(1/LF113)+(1/LE113)</f>
        <v/>
      </c>
      <c r="LT113" s="8">
        <f>IF(INDEX(#REF!,MATCH(KQ113,#REF!,0))=INDEX(#REF!,MATCH(KQ113,#REF!,0)),INDEX(#REF!,MATCH(KQ113,#REF!,0)),"ERROR")</f>
        <v/>
      </c>
      <c r="LU113" s="4">
        <f>IF(KR113="G",2,IF(KR113="R",0.5,IF(KR113="A",1)))</f>
        <v/>
      </c>
      <c r="LV113" s="4">
        <f>IF(KS113="G",0.5,IF(KS113="R",2,IF(KS113="A",1)))</f>
        <v/>
      </c>
      <c r="LW113" s="4">
        <f>IF(KT113="G",2,IF(KT113="R",0.5,IF(KT113="A",1)))</f>
        <v/>
      </c>
      <c r="LX113" s="4">
        <f>IF(KU113="G",0.5,IF(KU113="R",2,IF(KU113="A",1)))</f>
        <v/>
      </c>
      <c r="LY113" s="7">
        <f>(LK113*(LU113+LX113)+(LL113*(LU113+LX113)))</f>
        <v/>
      </c>
      <c r="LZ113" s="7">
        <f>(LN113*(LV113+LW113)+(LO113*(LV113+LW113)))</f>
        <v/>
      </c>
      <c r="MA113" s="11">
        <f>LY113-LZ113</f>
        <v/>
      </c>
      <c r="MB113" s="5">
        <f>MA113+2</f>
        <v/>
      </c>
      <c r="MC113" s="6">
        <f>MA113-2</f>
        <v/>
      </c>
      <c r="MD113" s="4">
        <f>LE113</f>
        <v/>
      </c>
      <c r="ME113" s="9">
        <f>IF(MD113=0,1000,MD113+0.75)</f>
        <v/>
      </c>
      <c r="MF113" s="10">
        <f>IF(MD113=0,0,MD113-0.75)</f>
        <v/>
      </c>
      <c r="MG113" s="4">
        <f>((LM113*(LU113+LX113))-((LP113*(LV113+LW113))))</f>
        <v/>
      </c>
      <c r="MH113" s="9">
        <f>MG113*1.2</f>
        <v/>
      </c>
      <c r="MI113" s="10">
        <f>MG113*0.8</f>
        <v/>
      </c>
      <c r="MJ113">
        <f>IFERROR(OT113,"")</f>
        <v/>
      </c>
      <c r="MK113">
        <f>IFERROR(OU113,"")</f>
        <v/>
      </c>
      <c r="ML113">
        <f>IFERROR(OV113,"")</f>
        <v/>
      </c>
      <c r="MM113">
        <f>IFERROR(OW113,"")</f>
        <v/>
      </c>
      <c r="MN113">
        <f>IFERROR(OX113,"")</f>
        <v/>
      </c>
      <c r="MO113">
        <f>IFERROR(OY113,"")</f>
        <v/>
      </c>
      <c r="MP113" s="1">
        <f>COUNTIFS(#REF!,LT113,#REF!,1,#REF!,"&gt;="&amp;MC113,#REF!,"&lt;="&amp;MB113,#REF!,"&lt;="&amp;ME113,#REF!,"&gt;="&amp;MF113,#REF!,"="&amp;KV113,#REF!,"="&amp;KX113)</f>
        <v/>
      </c>
      <c r="MQ113" s="1">
        <f>COUNTIFS(#REF!,LT113,#REF!,0,#REF!,"&gt;="&amp;MC113,#REF!,"&lt;="&amp;MB113,#REF!,"&lt;="&amp;ME113,#REF!,"&gt;="&amp;MF113,#REF!,"="&amp;KV113,#REF!,"="&amp;KX113)</f>
        <v/>
      </c>
      <c r="MR113" s="1">
        <f>COUNTIFS(#REF!,LT113,#REF!,1,#REF!,"&gt;="&amp;MC113,#REF!,"&lt;="&amp;MB113,#REF!,"&lt;="&amp;ME113,#REF!,"&gt;="&amp;MF113,#REF!,"="&amp;KW113,#REF!,"="&amp;KY113)</f>
        <v/>
      </c>
      <c r="MS113" s="1">
        <f>COUNTIFS(#REF!,LT113,#REF!,0,#REF!,"&gt;="&amp;MC113,#REF!,"&lt;="&amp;MB113,#REF!,"&lt;="&amp;ME113,#REF!,"&gt;="&amp;MF113,#REF!,"="&amp;KW113,#REF!,"="&amp;KY113)</f>
        <v/>
      </c>
      <c r="MT113" s="1">
        <f>COUNTIFS(#REF!,LT113,#REF!,1,#REF!,"&gt;="&amp;MI113,#REF!,"&lt;="&amp;MH113,#REF!,"&lt;="&amp;ME113,#REF!,"&gt;="&amp;MF113)</f>
        <v/>
      </c>
      <c r="MU113" s="1">
        <f>COUNTIFS(#REF!,LT113,#REF!,0,#REF!,"&gt;="&amp;MI113,#REF!,"&lt;="&amp;MH113,#REF!,"&lt;="&amp;ME113,#REF!,"&gt;="&amp;MF113)</f>
        <v/>
      </c>
      <c r="MV113" s="1">
        <f>COUNTIFS(#REF!,LT113,#REF!,1,#REF!,"&gt;="&amp;MI113,#REF!,"&lt;="&amp;MH113,#REF!,"="&amp;KZ113,#REF!,"="&amp;LA113,#REF!,"&lt;="&amp;ME113,#REF!,"&gt;="&amp;MF113)</f>
        <v/>
      </c>
      <c r="MW113" s="1">
        <f>COUNTIFS(#REF!,LT113,#REF!,0,#REF!,"&gt;="&amp;MI113,#REF!,"&lt;="&amp;MH113,#REF!,"="&amp;KZ113,#REF!,"="&amp;LA113,#REF!,"&lt;="&amp;ME113,#REF!,"&gt;="&amp;MF113)</f>
        <v/>
      </c>
      <c r="MX113" s="1">
        <f>COUNTIFS(#REF!,LT113,#REF!,1,#REF!,"&gt;="&amp;MC113,#REF!,"&lt;="&amp;MB113,#REF!,"&lt;="&amp;ME113,#REF!,"&gt;="&amp;MF113)</f>
        <v/>
      </c>
      <c r="MY113" s="1">
        <f>COUNTIFS(#REF!,LT113,#REF!,0,#REF!,"&gt;="&amp;MC113,#REF!,"&lt;="&amp;MB113,#REF!,"&lt;="&amp;ME113,#REF!,"&gt;="&amp;MF113)</f>
        <v/>
      </c>
      <c r="MZ113" s="1">
        <f>COUNTIFS(#REF!,LT113,#REF!,1,#REF!,"&lt;="&amp;ME113,#REF!,"&gt;="&amp;MF113,#REF!,"="&amp;KV113,#REF!,"="&amp;KX113)</f>
        <v/>
      </c>
      <c r="NA113" s="1">
        <f>COUNTIFS(#REF!,LT113,#REF!,0,#REF!,"&lt;="&amp;ME113,#REF!,"&gt;="&amp;MF113,#REF!,"="&amp;KV113,#REF!,"="&amp;KX113)</f>
        <v/>
      </c>
      <c r="NB113" s="1">
        <f>COUNTIFS(#REF!,LT113,#REF!,1,#REF!,"&lt;="&amp;ME113,#REF!,"&gt;="&amp;MF113,#REF!,"="&amp;KW113,#REF!,"="&amp;KY113)</f>
        <v/>
      </c>
      <c r="NC113" s="1">
        <f>COUNTIFS(#REF!,LT113,#REF!,0,#REF!,"&lt;="&amp;ME113,#REF!,"&gt;="&amp;MF113,#REF!,"="&amp;KW113,#REF!,"="&amp;KY113)</f>
        <v/>
      </c>
      <c r="ND113" s="1">
        <f>COUNTIFS(#REF!,LT113,#REF!,1,#REF!,"&gt;="&amp;MC113,#REF!,"&lt;="&amp;MB113,#REF!,"&lt;="&amp;ME113,#REF!,"&gt;="&amp;MF113,#REF!,"="&amp;KV113,#REF!,"="&amp;KX113)</f>
        <v/>
      </c>
      <c r="NE113" s="1">
        <f>COUNTIFS(#REF!,LT113,#REF!,0,#REF!,"&gt;="&amp;MC113,#REF!,"&lt;="&amp;MB113,#REF!,"&lt;="&amp;ME113,#REF!,"&gt;="&amp;MF113,#REF!,"="&amp;KV113,#REF!,"="&amp;KX113)</f>
        <v/>
      </c>
      <c r="NF113" s="1">
        <f>COUNTIFS(#REF!,LT113,#REF!,1,#REF!,"&gt;="&amp;MC113,#REF!,"&lt;="&amp;MB113,#REF!,"&lt;="&amp;ME113,#REF!,"&gt;="&amp;MF113,#REF!,"="&amp;KW113,#REF!,"="&amp;KY113)</f>
        <v/>
      </c>
      <c r="NG113" s="1">
        <f>COUNTIFS(#REF!,LT113,#REF!,0,#REF!,"&gt;="&amp;MC113,#REF!,"&lt;="&amp;MB113,#REF!,"&lt;="&amp;ME113,#REF!,"&gt;="&amp;MF113,#REF!,"="&amp;KW113,#REF!,"="&amp;KY113)</f>
        <v/>
      </c>
      <c r="NH113" s="1">
        <f>COUNTIFS(#REF!,LT113,#REF!,1,#REF!,"&gt;="&amp;MC113,#REF!,"&lt;="&amp;MB113,#REF!,"&lt;="&amp;ME113,#REF!,"&gt;="&amp;MF113,#REF!,"="&amp;KZ113,#REF!,"="&amp;LA113)</f>
        <v/>
      </c>
      <c r="NI113" s="1">
        <f>COUNTIFS(#REF!,LT113,#REF!,0,#REF!,"&gt;="&amp;MC113,#REF!,"&lt;="&amp;MB113,#REF!,"&lt;="&amp;ME113,#REF!,"&gt;="&amp;MF113,#REF!,"="&amp;KZ113,#REF!,"="&amp;LA113)</f>
        <v/>
      </c>
      <c r="NJ113" s="1">
        <f>COUNTIFS(#REF!,LT113,#REF!,1,#REF!,"&gt;="&amp;MI113,#REF!,"&lt;="&amp;MH113,#REF!,"&lt;="&amp;ME113,#REF!,"&gt;="&amp;MF113)</f>
        <v/>
      </c>
      <c r="NK113" s="1">
        <f>COUNTIFS(#REF!,LT113,#REF!,0,#REF!,"&gt;="&amp;MI113,#REF!,"&lt;="&amp;MH113,#REF!,"&lt;="&amp;ME113,#REF!,"&gt;="&amp;MF113)</f>
        <v/>
      </c>
      <c r="NL113" s="1">
        <f>COUNTIFS(#REF!,LT113,#REF!,1,#REF!,"&gt;="&amp;MI113,#REF!,"&lt;="&amp;MH113,#REF!,"="&amp;KZ113,#REF!,"="&amp;LA113,#REF!,"&lt;="&amp;ME113,#REF!,"&gt;="&amp;MF113)</f>
        <v/>
      </c>
      <c r="NM113" s="1">
        <f>COUNTIFS(#REF!,LT113,#REF!,0,#REF!,"&gt;="&amp;MI113,#REF!,"&lt;="&amp;MH113,#REF!,"="&amp;KZ113,#REF!,"="&amp;LA113,#REF!,"&lt;="&amp;ME113,#REF!,"&gt;="&amp;MF113)</f>
        <v/>
      </c>
      <c r="NN113" s="1">
        <f>COUNTIFS(#REF!,LT113,#REF!,1,#REF!,"&gt;="&amp;MC113,#REF!,"&lt;="&amp;MB113,#REF!,"&lt;="&amp;ME113,#REF!,"&gt;="&amp;MF113)</f>
        <v/>
      </c>
      <c r="NO113" s="1">
        <f>COUNTIFS(#REF!,LT113,#REF!,0,#REF!,"&gt;="&amp;MC113,#REF!,"&lt;="&amp;MB113,#REF!,"&lt;="&amp;ME113,#REF!,"&gt;="&amp;MF113)</f>
        <v/>
      </c>
      <c r="NP113" s="1">
        <f>COUNTIFS(#REF!,LT113,#REF!,1,#REF!,"&lt;="&amp;ME113,#REF!,"&gt;="&amp;MF113,#REF!,"="&amp;KV113,#REF!,"="&amp;KX113)</f>
        <v/>
      </c>
      <c r="NQ113" s="1">
        <f>COUNTIFS(#REF!,LT113,#REF!,0,#REF!,"&lt;="&amp;ME113,#REF!,"&gt;="&amp;MF113,#REF!,"="&amp;KV113,#REF!,"="&amp;KX113)</f>
        <v/>
      </c>
      <c r="NR113" s="1">
        <f>COUNTIFS(#REF!,LT113,#REF!,1,#REF!,"&lt;="&amp;ME113,#REF!,"&gt;="&amp;MF113,#REF!,"="&amp;KW113,#REF!,"="&amp;KY113)</f>
        <v/>
      </c>
      <c r="NS113" s="1">
        <f>COUNTIFS(#REF!,LT113,#REF!,0,#REF!,"&lt;="&amp;ME113,#REF!,"&gt;="&amp;MF113,#REF!,"="&amp;KW113,#REF!,"="&amp;KY113)</f>
        <v/>
      </c>
      <c r="NT113" s="1">
        <f>MP113+MR113+MT113+MV113+MX113+MZ113+NB113</f>
        <v/>
      </c>
      <c r="NU113" s="1">
        <f>MQ113+MS113+MU113+MW113+MY113+NA113+NC113</f>
        <v/>
      </c>
      <c r="NV113" s="1">
        <f>NT113+NU113</f>
        <v/>
      </c>
      <c r="NW113" s="33">
        <f>NT113/(NT113+NU113)</f>
        <v/>
      </c>
      <c r="NX113" s="3">
        <f>1/NW113</f>
        <v/>
      </c>
      <c r="NY113" s="1">
        <f>LH113</f>
        <v/>
      </c>
      <c r="NZ113" s="79">
        <f>(NW113*((NY113-1)*0.98))-((1-NW113)*1)</f>
        <v/>
      </c>
      <c r="OA113" s="34">
        <f>IF(LR113&lt;0.9,0,IF(AND(LR113&gt;1.1),0,1))</f>
        <v/>
      </c>
      <c r="OB113" s="34">
        <f>IF(LS113&lt;0.9,0,IF(AND(LS113&gt;1.1),0,1))</f>
        <v/>
      </c>
      <c r="OC113" s="32">
        <f>IF(NV113&gt;99,1,0)</f>
        <v/>
      </c>
      <c r="OD113" s="32">
        <f>IF(NZ113&gt;0.0799,1,0)</f>
        <v/>
      </c>
      <c r="OE113" s="32">
        <f>IF(NZ113&gt;OM113,1,0)</f>
        <v/>
      </c>
      <c r="OF113" s="32">
        <f>OC113+OD113+OE113+OA113+OB113</f>
        <v/>
      </c>
      <c r="OG113" s="1">
        <f>ND113+NF113+NH113+NJ113+NL113+NN113+NP113+NR113</f>
        <v/>
      </c>
      <c r="OH113" s="1">
        <f>NE113+NG113+NI113+NK113+NM113+NO113+NQ113+NS113</f>
        <v/>
      </c>
      <c r="OI113" s="1">
        <f>OG113+OH113</f>
        <v/>
      </c>
      <c r="OJ113" s="33">
        <f>OG113/(OG113+OH113)</f>
        <v/>
      </c>
      <c r="OK113" s="3">
        <f>1/OJ113</f>
        <v/>
      </c>
      <c r="OL113" s="1">
        <f>LI113</f>
        <v/>
      </c>
      <c r="OM113" s="79">
        <f>(OJ113*((OL113-1)*0.98))-((1-OJ113)*1)</f>
        <v/>
      </c>
      <c r="ON113" s="34">
        <f>IF(LR113&lt;0.9,0,IF(AND(LR113&gt;1.1),0,1))</f>
        <v/>
      </c>
      <c r="OO113" s="34">
        <f>IF(LS113&lt;0.9,0,IF(AND(LS113&gt;1.1),0,1))</f>
        <v/>
      </c>
      <c r="OP113" s="32">
        <f>IF(OI113&gt;99,1,0)</f>
        <v/>
      </c>
      <c r="OQ113" s="32">
        <f>IF(OM113&gt;0.0799,1,0)</f>
        <v/>
      </c>
      <c r="OR113" s="32">
        <f>IF(OM113&gt;OZ113,1,0)</f>
        <v/>
      </c>
      <c r="OS113" s="32">
        <f>OP113+OQ113+OR113+ON113+OO113</f>
        <v/>
      </c>
      <c r="OT113">
        <f>IF(OF113=5,"BackHome0-0",IF(AND(OS113=5),"BackAway0-0",""))</f>
        <v/>
      </c>
      <c r="OU113">
        <f>IF(OF113=5,KN113,IF(AND(OS113=5),KO113,""))</f>
        <v/>
      </c>
      <c r="OV113">
        <f>IF(OF113=5,"Match Odds",IF(AND(OS113=5),"Match Odds",""))</f>
        <v/>
      </c>
      <c r="OW113">
        <f>IF(OF113=5,KP113,IF(AND(OS113=5),KP113,""))</f>
        <v/>
      </c>
      <c r="OX113">
        <f>IF(OF113=5,"MATCH_ODDS",IF(AND(OS113=5),"MATCH_ODDS",""))</f>
        <v/>
      </c>
      <c r="OY113">
        <f>IF(OF113=5,"BACK",IF(AND(OS113=5),"BACK",""))</f>
        <v/>
      </c>
    </row>
    <row r="114" ht="16.5" customHeight="1" thickBot="1" thickTop="1">
      <c r="A114" s="2" t="n"/>
      <c r="KN114" s="1">
        <f>IF(INDEX(#REF!,MATCH('HT 0-0'!D114,#REF!,0))=INDEX(#REF!,MATCH('HT 0-0'!D114,#REF!,0)),INDEX(#REF!,MATCH('HT 0-0'!D114,#REF!,0)),"ERROR")</f>
        <v/>
      </c>
      <c r="KO114" s="1">
        <f>IF(INDEX(#REF!,MATCH('HT 0-0'!E114,#REF!,0))=INDEX(#REF!,MATCH('HT 0-0'!E114,#REF!,0)),INDEX(#REF!,MATCH('HT 0-0'!E114,#REF!,0)),"ERROR")</f>
        <v/>
      </c>
      <c r="KP114" s="1">
        <f>KN114&amp;" v "&amp;KO114</f>
        <v/>
      </c>
      <c r="KQ114">
        <f>B114&amp;"_"&amp;C114</f>
        <v/>
      </c>
      <c r="KR114" s="1">
        <f>IF((HW114/KK114)&lt;0.335,"G",IF((HW114/KK114)&gt;0.67,"R","A"))</f>
        <v/>
      </c>
      <c r="KS114" s="1">
        <f>IF((HX114/KK114)&lt;0.335,"G",IF((HX114/KK114)&gt;0.67,"R","A"))</f>
        <v/>
      </c>
      <c r="KT114" s="1">
        <f>IF((IH114/KK114)&lt;0.335,"G",IF((IH114/KK114)&gt;0.67,"R","A"))</f>
        <v/>
      </c>
      <c r="KU114" s="1">
        <f>IF((II114/KK114)&lt;0.335,"G",IF((II114/KK114)&gt;0.67,"R","A"))</f>
        <v/>
      </c>
      <c r="KV114" s="1">
        <f>IF((HZ114/KK114)&lt;0.335,"G",IF((HZ114/KK114)&gt;0.67,"R","A"))</f>
        <v/>
      </c>
      <c r="KW114" s="1">
        <f>IF((HY114/KK114)&lt;0.335,"G",IF((HY114/KK114)&gt;0.67,"R","A"))</f>
        <v/>
      </c>
      <c r="KX114" s="1">
        <f>IF((IK114/KK114)&lt;0.335,"G",IF((IK114/KK114)&gt;0.67,"R","A"))</f>
        <v/>
      </c>
      <c r="KY114" s="1">
        <f>IF((IJ114/KK114)&lt;0.335,"G",IF((IJ114/KK114)&gt;0.67,"R","A"))</f>
        <v/>
      </c>
      <c r="KZ114" s="1">
        <f>IF((HQ114/KK114)&lt;0.335,"G",IF((HQ114/KK114)&gt;0.67,"R","A"))</f>
        <v/>
      </c>
      <c r="LA114" s="1">
        <f>IF((IB114/KK114)&lt;0.335,"G",IF((IB114/KK114)&gt;0.67,"R","A"))</f>
        <v/>
      </c>
      <c r="LB114">
        <f>IF(LQ114="0-0",INDEX(Scrape!#REF!,MATCH('HT 0-0'!KP114,Scrape!$B:$B,0)),"")</f>
        <v/>
      </c>
      <c r="LC114">
        <f>IF(LQ114="0-0",INDEX(Scrape!$A:$A,MATCH('HT 0-0'!KP114,Scrape!$B:$B,0)),"")</f>
        <v/>
      </c>
      <c r="LD114">
        <f>IF(LQ114="0-0",INDEX(Scrape!$B:$B,MATCH('HT 0-0'!KP114,Scrape!$B:$B,0)),"")</f>
        <v/>
      </c>
      <c r="LE114">
        <f>IF(LQ114="0-0",INDEX(Scrape!$C:$C,MATCH('HT 0-0'!KP114,Scrape!$B:$B,0)),"")</f>
        <v/>
      </c>
      <c r="LF114">
        <f>IF(LQ114="0-0",INDEX(Scrape!$D:$D,MATCH('HT 0-0'!KP114,Scrape!$B:$B,0)),"")</f>
        <v/>
      </c>
      <c r="LG114">
        <f>IF(LQ114="0-0",INDEX(Scrape!$E:$E,MATCH('HT 0-0'!KP114,Scrape!$B:$B,0)),"")</f>
        <v/>
      </c>
      <c r="LH114">
        <f>IF(LQ114="0-0",INDEX(Scrape!$F:$F,MATCH('HT 0-0'!KP114,Scrape!$B:$B,0)),"")</f>
        <v/>
      </c>
      <c r="LI114">
        <f>IF(LQ114="0-0",INDEX(Scrape!$G:$G,MATCH('HT 0-0'!KP114,Scrape!$B:$B,0)),"")</f>
        <v/>
      </c>
      <c r="LJ114">
        <f>IF(LQ114="0-0",INDEX(Scrape!$H:$H,MATCH('HT 0-0'!KP114,Scrape!$B:$B,0)),"")</f>
        <v/>
      </c>
      <c r="LK114">
        <f>IF(LQ114="0-0",INDEX(Scrape!$I:$I,MATCH('HT 0-0'!KP114,Scrape!$B:$B,0)),"")</f>
        <v/>
      </c>
      <c r="LL114">
        <f>IF(LQ114="0-0",INDEX(Scrape!$J:$J,MATCH('HT 0-0'!KP114,Scrape!$B:$B,0)),"")</f>
        <v/>
      </c>
      <c r="LM114">
        <f>IF(LQ114="0-0",INDEX(Scrape!$K:$K,MATCH('HT 0-0'!KP114,Scrape!$B:$B,0)),"")</f>
        <v/>
      </c>
      <c r="LN114">
        <f>IF(LQ114="0-0",INDEX(Scrape!$L:$L,MATCH('HT 0-0'!KP114,Scrape!$B:$B,0)),"")</f>
        <v/>
      </c>
      <c r="LO114">
        <f>IF(LQ114="0-0",INDEX(Scrape!$M:$M,MATCH('HT 0-0'!KP114,Scrape!$B:$B,0)),"")</f>
        <v/>
      </c>
      <c r="LP114">
        <f>IF(LQ114="0-0",INDEX(Scrape!$N:$N,MATCH('HT 0-0'!KP114,Scrape!$B:$B,0)),"")</f>
        <v/>
      </c>
      <c r="LQ114">
        <f>INDEX(Scrape!$O:$O,MATCH('HT 0-0'!KP114,Scrape!$B:$B,0))</f>
        <v/>
      </c>
      <c r="LR114">
        <f>(1/LJ114)+(1/LI114)+(1/LH114)</f>
        <v/>
      </c>
      <c r="LS114">
        <f>(1/LG114)+(1/LF114)+(1/LE114)</f>
        <v/>
      </c>
      <c r="LT114" s="8">
        <f>IF(INDEX(#REF!,MATCH(KQ114,#REF!,0))=INDEX(#REF!,MATCH(KQ114,#REF!,0)),INDEX(#REF!,MATCH(KQ114,#REF!,0)),"ERROR")</f>
        <v/>
      </c>
      <c r="LU114" s="4">
        <f>IF(KR114="G",2,IF(KR114="R",0.5,IF(KR114="A",1)))</f>
        <v/>
      </c>
      <c r="LV114" s="4">
        <f>IF(KS114="G",0.5,IF(KS114="R",2,IF(KS114="A",1)))</f>
        <v/>
      </c>
      <c r="LW114" s="4">
        <f>IF(KT114="G",2,IF(KT114="R",0.5,IF(KT114="A",1)))</f>
        <v/>
      </c>
      <c r="LX114" s="4">
        <f>IF(KU114="G",0.5,IF(KU114="R",2,IF(KU114="A",1)))</f>
        <v/>
      </c>
      <c r="LY114" s="7">
        <f>(LK114*(LU114+LX114)+(LL114*(LU114+LX114)))</f>
        <v/>
      </c>
      <c r="LZ114" s="7">
        <f>(LN114*(LV114+LW114)+(LO114*(LV114+LW114)))</f>
        <v/>
      </c>
      <c r="MA114" s="11">
        <f>LY114-LZ114</f>
        <v/>
      </c>
      <c r="MB114" s="5">
        <f>MA114+2</f>
        <v/>
      </c>
      <c r="MC114" s="6">
        <f>MA114-2</f>
        <v/>
      </c>
      <c r="MD114" s="4">
        <f>LE114</f>
        <v/>
      </c>
      <c r="ME114" s="9">
        <f>IF(MD114=0,1000,MD114+0.75)</f>
        <v/>
      </c>
      <c r="MF114" s="10">
        <f>IF(MD114=0,0,MD114-0.75)</f>
        <v/>
      </c>
      <c r="MG114" s="4">
        <f>((LM114*(LU114+LX114))-((LP114*(LV114+LW114))))</f>
        <v/>
      </c>
      <c r="MH114" s="9">
        <f>MG114*1.2</f>
        <v/>
      </c>
      <c r="MI114" s="10">
        <f>MG114*0.8</f>
        <v/>
      </c>
      <c r="MJ114">
        <f>IFERROR(OT114,"")</f>
        <v/>
      </c>
      <c r="MK114">
        <f>IFERROR(OU114,"")</f>
        <v/>
      </c>
      <c r="ML114">
        <f>IFERROR(OV114,"")</f>
        <v/>
      </c>
      <c r="MM114">
        <f>IFERROR(OW114,"")</f>
        <v/>
      </c>
      <c r="MN114">
        <f>IFERROR(OX114,"")</f>
        <v/>
      </c>
      <c r="MO114">
        <f>IFERROR(OY114,"")</f>
        <v/>
      </c>
      <c r="MP114" s="1">
        <f>COUNTIFS(#REF!,LT114,#REF!,1,#REF!,"&gt;="&amp;MC114,#REF!,"&lt;="&amp;MB114,#REF!,"&lt;="&amp;ME114,#REF!,"&gt;="&amp;MF114,#REF!,"="&amp;KV114,#REF!,"="&amp;KX114)</f>
        <v/>
      </c>
      <c r="MQ114" s="1">
        <f>COUNTIFS(#REF!,LT114,#REF!,0,#REF!,"&gt;="&amp;MC114,#REF!,"&lt;="&amp;MB114,#REF!,"&lt;="&amp;ME114,#REF!,"&gt;="&amp;MF114,#REF!,"="&amp;KV114,#REF!,"="&amp;KX114)</f>
        <v/>
      </c>
      <c r="MR114" s="1">
        <f>COUNTIFS(#REF!,LT114,#REF!,1,#REF!,"&gt;="&amp;MC114,#REF!,"&lt;="&amp;MB114,#REF!,"&lt;="&amp;ME114,#REF!,"&gt;="&amp;MF114,#REF!,"="&amp;KW114,#REF!,"="&amp;KY114)</f>
        <v/>
      </c>
      <c r="MS114" s="1">
        <f>COUNTIFS(#REF!,LT114,#REF!,0,#REF!,"&gt;="&amp;MC114,#REF!,"&lt;="&amp;MB114,#REF!,"&lt;="&amp;ME114,#REF!,"&gt;="&amp;MF114,#REF!,"="&amp;KW114,#REF!,"="&amp;KY114)</f>
        <v/>
      </c>
      <c r="MT114" s="1">
        <f>COUNTIFS(#REF!,LT114,#REF!,1,#REF!,"&gt;="&amp;MI114,#REF!,"&lt;="&amp;MH114,#REF!,"&lt;="&amp;ME114,#REF!,"&gt;="&amp;MF114)</f>
        <v/>
      </c>
      <c r="MU114" s="1">
        <f>COUNTIFS(#REF!,LT114,#REF!,0,#REF!,"&gt;="&amp;MI114,#REF!,"&lt;="&amp;MH114,#REF!,"&lt;="&amp;ME114,#REF!,"&gt;="&amp;MF114)</f>
        <v/>
      </c>
      <c r="MV114" s="1">
        <f>COUNTIFS(#REF!,LT114,#REF!,1,#REF!,"&gt;="&amp;MI114,#REF!,"&lt;="&amp;MH114,#REF!,"="&amp;KZ114,#REF!,"="&amp;LA114,#REF!,"&lt;="&amp;ME114,#REF!,"&gt;="&amp;MF114)</f>
        <v/>
      </c>
      <c r="MW114" s="1">
        <f>COUNTIFS(#REF!,LT114,#REF!,0,#REF!,"&gt;="&amp;MI114,#REF!,"&lt;="&amp;MH114,#REF!,"="&amp;KZ114,#REF!,"="&amp;LA114,#REF!,"&lt;="&amp;ME114,#REF!,"&gt;="&amp;MF114)</f>
        <v/>
      </c>
      <c r="MX114" s="1">
        <f>COUNTIFS(#REF!,LT114,#REF!,1,#REF!,"&gt;="&amp;MC114,#REF!,"&lt;="&amp;MB114,#REF!,"&lt;="&amp;ME114,#REF!,"&gt;="&amp;MF114)</f>
        <v/>
      </c>
      <c r="MY114" s="1">
        <f>COUNTIFS(#REF!,LT114,#REF!,0,#REF!,"&gt;="&amp;MC114,#REF!,"&lt;="&amp;MB114,#REF!,"&lt;="&amp;ME114,#REF!,"&gt;="&amp;MF114)</f>
        <v/>
      </c>
      <c r="MZ114" s="1">
        <f>COUNTIFS(#REF!,LT114,#REF!,1,#REF!,"&lt;="&amp;ME114,#REF!,"&gt;="&amp;MF114,#REF!,"="&amp;KV114,#REF!,"="&amp;KX114)</f>
        <v/>
      </c>
      <c r="NA114" s="1">
        <f>COUNTIFS(#REF!,LT114,#REF!,0,#REF!,"&lt;="&amp;ME114,#REF!,"&gt;="&amp;MF114,#REF!,"="&amp;KV114,#REF!,"="&amp;KX114)</f>
        <v/>
      </c>
      <c r="NB114" s="1">
        <f>COUNTIFS(#REF!,LT114,#REF!,1,#REF!,"&lt;="&amp;ME114,#REF!,"&gt;="&amp;MF114,#REF!,"="&amp;KW114,#REF!,"="&amp;KY114)</f>
        <v/>
      </c>
      <c r="NC114" s="1">
        <f>COUNTIFS(#REF!,LT114,#REF!,0,#REF!,"&lt;="&amp;ME114,#REF!,"&gt;="&amp;MF114,#REF!,"="&amp;KW114,#REF!,"="&amp;KY114)</f>
        <v/>
      </c>
      <c r="ND114" s="1">
        <f>COUNTIFS(#REF!,LT114,#REF!,1,#REF!,"&gt;="&amp;MC114,#REF!,"&lt;="&amp;MB114,#REF!,"&lt;="&amp;ME114,#REF!,"&gt;="&amp;MF114,#REF!,"="&amp;KV114,#REF!,"="&amp;KX114)</f>
        <v/>
      </c>
      <c r="NE114" s="1">
        <f>COUNTIFS(#REF!,LT114,#REF!,0,#REF!,"&gt;="&amp;MC114,#REF!,"&lt;="&amp;MB114,#REF!,"&lt;="&amp;ME114,#REF!,"&gt;="&amp;MF114,#REF!,"="&amp;KV114,#REF!,"="&amp;KX114)</f>
        <v/>
      </c>
      <c r="NF114" s="1">
        <f>COUNTIFS(#REF!,LT114,#REF!,1,#REF!,"&gt;="&amp;MC114,#REF!,"&lt;="&amp;MB114,#REF!,"&lt;="&amp;ME114,#REF!,"&gt;="&amp;MF114,#REF!,"="&amp;KW114,#REF!,"="&amp;KY114)</f>
        <v/>
      </c>
      <c r="NG114" s="1">
        <f>COUNTIFS(#REF!,LT114,#REF!,0,#REF!,"&gt;="&amp;MC114,#REF!,"&lt;="&amp;MB114,#REF!,"&lt;="&amp;ME114,#REF!,"&gt;="&amp;MF114,#REF!,"="&amp;KW114,#REF!,"="&amp;KY114)</f>
        <v/>
      </c>
      <c r="NH114" s="1">
        <f>COUNTIFS(#REF!,LT114,#REF!,1,#REF!,"&gt;="&amp;MC114,#REF!,"&lt;="&amp;MB114,#REF!,"&lt;="&amp;ME114,#REF!,"&gt;="&amp;MF114,#REF!,"="&amp;KZ114,#REF!,"="&amp;LA114)</f>
        <v/>
      </c>
      <c r="NI114" s="1">
        <f>COUNTIFS(#REF!,LT114,#REF!,0,#REF!,"&gt;="&amp;MC114,#REF!,"&lt;="&amp;MB114,#REF!,"&lt;="&amp;ME114,#REF!,"&gt;="&amp;MF114,#REF!,"="&amp;KZ114,#REF!,"="&amp;LA114)</f>
        <v/>
      </c>
      <c r="NJ114" s="1">
        <f>COUNTIFS(#REF!,LT114,#REF!,1,#REF!,"&gt;="&amp;MI114,#REF!,"&lt;="&amp;MH114,#REF!,"&lt;="&amp;ME114,#REF!,"&gt;="&amp;MF114)</f>
        <v/>
      </c>
      <c r="NK114" s="1">
        <f>COUNTIFS(#REF!,LT114,#REF!,0,#REF!,"&gt;="&amp;MI114,#REF!,"&lt;="&amp;MH114,#REF!,"&lt;="&amp;ME114,#REF!,"&gt;="&amp;MF114)</f>
        <v/>
      </c>
      <c r="NL114" s="1">
        <f>COUNTIFS(#REF!,LT114,#REF!,1,#REF!,"&gt;="&amp;MI114,#REF!,"&lt;="&amp;MH114,#REF!,"="&amp;KZ114,#REF!,"="&amp;LA114,#REF!,"&lt;="&amp;ME114,#REF!,"&gt;="&amp;MF114)</f>
        <v/>
      </c>
      <c r="NM114" s="1">
        <f>COUNTIFS(#REF!,LT114,#REF!,0,#REF!,"&gt;="&amp;MI114,#REF!,"&lt;="&amp;MH114,#REF!,"="&amp;KZ114,#REF!,"="&amp;LA114,#REF!,"&lt;="&amp;ME114,#REF!,"&gt;="&amp;MF114)</f>
        <v/>
      </c>
      <c r="NN114" s="1">
        <f>COUNTIFS(#REF!,LT114,#REF!,1,#REF!,"&gt;="&amp;MC114,#REF!,"&lt;="&amp;MB114,#REF!,"&lt;="&amp;ME114,#REF!,"&gt;="&amp;MF114)</f>
        <v/>
      </c>
      <c r="NO114" s="1">
        <f>COUNTIFS(#REF!,LT114,#REF!,0,#REF!,"&gt;="&amp;MC114,#REF!,"&lt;="&amp;MB114,#REF!,"&lt;="&amp;ME114,#REF!,"&gt;="&amp;MF114)</f>
        <v/>
      </c>
      <c r="NP114" s="1">
        <f>COUNTIFS(#REF!,LT114,#REF!,1,#REF!,"&lt;="&amp;ME114,#REF!,"&gt;="&amp;MF114,#REF!,"="&amp;KV114,#REF!,"="&amp;KX114)</f>
        <v/>
      </c>
      <c r="NQ114" s="1">
        <f>COUNTIFS(#REF!,LT114,#REF!,0,#REF!,"&lt;="&amp;ME114,#REF!,"&gt;="&amp;MF114,#REF!,"="&amp;KV114,#REF!,"="&amp;KX114)</f>
        <v/>
      </c>
      <c r="NR114" s="1">
        <f>COUNTIFS(#REF!,LT114,#REF!,1,#REF!,"&lt;="&amp;ME114,#REF!,"&gt;="&amp;MF114,#REF!,"="&amp;KW114,#REF!,"="&amp;KY114)</f>
        <v/>
      </c>
      <c r="NS114" s="1">
        <f>COUNTIFS(#REF!,LT114,#REF!,0,#REF!,"&lt;="&amp;ME114,#REF!,"&gt;="&amp;MF114,#REF!,"="&amp;KW114,#REF!,"="&amp;KY114)</f>
        <v/>
      </c>
      <c r="NT114" s="1">
        <f>MP114+MR114+MT114+MV114+MX114+MZ114+NB114</f>
        <v/>
      </c>
      <c r="NU114" s="1">
        <f>MQ114+MS114+MU114+MW114+MY114+NA114+NC114</f>
        <v/>
      </c>
      <c r="NV114" s="1">
        <f>NT114+NU114</f>
        <v/>
      </c>
      <c r="NW114" s="33">
        <f>NT114/(NT114+NU114)</f>
        <v/>
      </c>
      <c r="NX114" s="3">
        <f>1/NW114</f>
        <v/>
      </c>
      <c r="NY114" s="1">
        <f>LH114</f>
        <v/>
      </c>
      <c r="NZ114" s="79">
        <f>(NW114*((NY114-1)*0.98))-((1-NW114)*1)</f>
        <v/>
      </c>
      <c r="OA114" s="34">
        <f>IF(LR114&lt;0.9,0,IF(AND(LR114&gt;1.1),0,1))</f>
        <v/>
      </c>
      <c r="OB114" s="34">
        <f>IF(LS114&lt;0.9,0,IF(AND(LS114&gt;1.1),0,1))</f>
        <v/>
      </c>
      <c r="OC114" s="32">
        <f>IF(NV114&gt;99,1,0)</f>
        <v/>
      </c>
      <c r="OD114" s="32">
        <f>IF(NZ114&gt;0.0799,1,0)</f>
        <v/>
      </c>
      <c r="OE114" s="32">
        <f>IF(NZ114&gt;OM114,1,0)</f>
        <v/>
      </c>
      <c r="OF114" s="32">
        <f>OC114+OD114+OE114+OA114+OB114</f>
        <v/>
      </c>
      <c r="OG114" s="1">
        <f>ND114+NF114+NH114+NJ114+NL114+NN114+NP114+NR114</f>
        <v/>
      </c>
      <c r="OH114" s="1">
        <f>NE114+NG114+NI114+NK114+NM114+NO114+NQ114+NS114</f>
        <v/>
      </c>
      <c r="OI114" s="1">
        <f>OG114+OH114</f>
        <v/>
      </c>
      <c r="OJ114" s="33">
        <f>OG114/(OG114+OH114)</f>
        <v/>
      </c>
      <c r="OK114" s="3">
        <f>1/OJ114</f>
        <v/>
      </c>
      <c r="OL114" s="1">
        <f>LI114</f>
        <v/>
      </c>
      <c r="OM114" s="79">
        <f>(OJ114*((OL114-1)*0.98))-((1-OJ114)*1)</f>
        <v/>
      </c>
      <c r="ON114" s="34">
        <f>IF(LR114&lt;0.9,0,IF(AND(LR114&gt;1.1),0,1))</f>
        <v/>
      </c>
      <c r="OO114" s="34">
        <f>IF(LS114&lt;0.9,0,IF(AND(LS114&gt;1.1),0,1))</f>
        <v/>
      </c>
      <c r="OP114" s="32">
        <f>IF(OI114&gt;99,1,0)</f>
        <v/>
      </c>
      <c r="OQ114" s="32">
        <f>IF(OM114&gt;0.0799,1,0)</f>
        <v/>
      </c>
      <c r="OR114" s="32">
        <f>IF(OM114&gt;OZ114,1,0)</f>
        <v/>
      </c>
      <c r="OS114" s="32">
        <f>OP114+OQ114+OR114+ON114+OO114</f>
        <v/>
      </c>
      <c r="OT114">
        <f>IF(OF114=5,"BackHome0-0",IF(AND(OS114=5),"BackAway0-0",""))</f>
        <v/>
      </c>
      <c r="OU114">
        <f>IF(OF114=5,KN114,IF(AND(OS114=5),KO114,""))</f>
        <v/>
      </c>
      <c r="OV114">
        <f>IF(OF114=5,"Match Odds",IF(AND(OS114=5),"Match Odds",""))</f>
        <v/>
      </c>
      <c r="OW114">
        <f>IF(OF114=5,KP114,IF(AND(OS114=5),KP114,""))</f>
        <v/>
      </c>
      <c r="OX114">
        <f>IF(OF114=5,"MATCH_ODDS",IF(AND(OS114=5),"MATCH_ODDS",""))</f>
        <v/>
      </c>
      <c r="OY114">
        <f>IF(OF114=5,"BACK",IF(AND(OS114=5),"BACK",""))</f>
        <v/>
      </c>
    </row>
    <row r="115" ht="16.5" customHeight="1" thickBot="1" thickTop="1">
      <c r="A115" s="2" t="n"/>
      <c r="KN115" s="1">
        <f>IF(INDEX(#REF!,MATCH('HT 0-0'!D115,#REF!,0))=INDEX(#REF!,MATCH('HT 0-0'!D115,#REF!,0)),INDEX(#REF!,MATCH('HT 0-0'!D115,#REF!,0)),"ERROR")</f>
        <v/>
      </c>
      <c r="KO115" s="1">
        <f>IF(INDEX(#REF!,MATCH('HT 0-0'!E115,#REF!,0))=INDEX(#REF!,MATCH('HT 0-0'!E115,#REF!,0)),INDEX(#REF!,MATCH('HT 0-0'!E115,#REF!,0)),"ERROR")</f>
        <v/>
      </c>
      <c r="KP115" s="1">
        <f>KN115&amp;" v "&amp;KO115</f>
        <v/>
      </c>
      <c r="KQ115">
        <f>B115&amp;"_"&amp;C115</f>
        <v/>
      </c>
      <c r="KR115" s="1">
        <f>IF((HW115/KK115)&lt;0.335,"G",IF((HW115/KK115)&gt;0.67,"R","A"))</f>
        <v/>
      </c>
      <c r="KS115" s="1">
        <f>IF((HX115/KK115)&lt;0.335,"G",IF((HX115/KK115)&gt;0.67,"R","A"))</f>
        <v/>
      </c>
      <c r="KT115" s="1">
        <f>IF((IH115/KK115)&lt;0.335,"G",IF((IH115/KK115)&gt;0.67,"R","A"))</f>
        <v/>
      </c>
      <c r="KU115" s="1">
        <f>IF((II115/KK115)&lt;0.335,"G",IF((II115/KK115)&gt;0.67,"R","A"))</f>
        <v/>
      </c>
      <c r="KV115" s="1">
        <f>IF((HZ115/KK115)&lt;0.335,"G",IF((HZ115/KK115)&gt;0.67,"R","A"))</f>
        <v/>
      </c>
      <c r="KW115" s="1">
        <f>IF((HY115/KK115)&lt;0.335,"G",IF((HY115/KK115)&gt;0.67,"R","A"))</f>
        <v/>
      </c>
      <c r="KX115" s="1">
        <f>IF((IK115/KK115)&lt;0.335,"G",IF((IK115/KK115)&gt;0.67,"R","A"))</f>
        <v/>
      </c>
      <c r="KY115" s="1">
        <f>IF((IJ115/KK115)&lt;0.335,"G",IF((IJ115/KK115)&gt;0.67,"R","A"))</f>
        <v/>
      </c>
      <c r="KZ115" s="1">
        <f>IF((HQ115/KK115)&lt;0.335,"G",IF((HQ115/KK115)&gt;0.67,"R","A"))</f>
        <v/>
      </c>
      <c r="LA115" s="1">
        <f>IF((IB115/KK115)&lt;0.335,"G",IF((IB115/KK115)&gt;0.67,"R","A"))</f>
        <v/>
      </c>
      <c r="LB115">
        <f>IF(LQ115="0-0",INDEX(Scrape!#REF!,MATCH('HT 0-0'!KP115,Scrape!$B:$B,0)),"")</f>
        <v/>
      </c>
      <c r="LC115">
        <f>IF(LQ115="0-0",INDEX(Scrape!$A:$A,MATCH('HT 0-0'!KP115,Scrape!$B:$B,0)),"")</f>
        <v/>
      </c>
      <c r="LD115">
        <f>IF(LQ115="0-0",INDEX(Scrape!$B:$B,MATCH('HT 0-0'!KP115,Scrape!$B:$B,0)),"")</f>
        <v/>
      </c>
      <c r="LE115">
        <f>IF(LQ115="0-0",INDEX(Scrape!$C:$C,MATCH('HT 0-0'!KP115,Scrape!$B:$B,0)),"")</f>
        <v/>
      </c>
      <c r="LF115">
        <f>IF(LQ115="0-0",INDEX(Scrape!$D:$D,MATCH('HT 0-0'!KP115,Scrape!$B:$B,0)),"")</f>
        <v/>
      </c>
      <c r="LG115">
        <f>IF(LQ115="0-0",INDEX(Scrape!$E:$E,MATCH('HT 0-0'!KP115,Scrape!$B:$B,0)),"")</f>
        <v/>
      </c>
      <c r="LH115">
        <f>IF(LQ115="0-0",INDEX(Scrape!$F:$F,MATCH('HT 0-0'!KP115,Scrape!$B:$B,0)),"")</f>
        <v/>
      </c>
      <c r="LI115">
        <f>IF(LQ115="0-0",INDEX(Scrape!$G:$G,MATCH('HT 0-0'!KP115,Scrape!$B:$B,0)),"")</f>
        <v/>
      </c>
      <c r="LJ115">
        <f>IF(LQ115="0-0",INDEX(Scrape!$H:$H,MATCH('HT 0-0'!KP115,Scrape!$B:$B,0)),"")</f>
        <v/>
      </c>
      <c r="LK115">
        <f>IF(LQ115="0-0",INDEX(Scrape!$I:$I,MATCH('HT 0-0'!KP115,Scrape!$B:$B,0)),"")</f>
        <v/>
      </c>
      <c r="LL115">
        <f>IF(LQ115="0-0",INDEX(Scrape!$J:$J,MATCH('HT 0-0'!KP115,Scrape!$B:$B,0)),"")</f>
        <v/>
      </c>
      <c r="LM115">
        <f>IF(LQ115="0-0",INDEX(Scrape!$K:$K,MATCH('HT 0-0'!KP115,Scrape!$B:$B,0)),"")</f>
        <v/>
      </c>
      <c r="LN115">
        <f>IF(LQ115="0-0",INDEX(Scrape!$L:$L,MATCH('HT 0-0'!KP115,Scrape!$B:$B,0)),"")</f>
        <v/>
      </c>
      <c r="LO115">
        <f>IF(LQ115="0-0",INDEX(Scrape!$M:$M,MATCH('HT 0-0'!KP115,Scrape!$B:$B,0)),"")</f>
        <v/>
      </c>
      <c r="LP115">
        <f>IF(LQ115="0-0",INDEX(Scrape!$N:$N,MATCH('HT 0-0'!KP115,Scrape!$B:$B,0)),"")</f>
        <v/>
      </c>
      <c r="LQ115">
        <f>INDEX(Scrape!$O:$O,MATCH('HT 0-0'!KP115,Scrape!$B:$B,0))</f>
        <v/>
      </c>
      <c r="LR115">
        <f>(1/LJ115)+(1/LI115)+(1/LH115)</f>
        <v/>
      </c>
      <c r="LS115">
        <f>(1/LG115)+(1/LF115)+(1/LE115)</f>
        <v/>
      </c>
      <c r="LT115" s="8">
        <f>IF(INDEX(#REF!,MATCH(KQ115,#REF!,0))=INDEX(#REF!,MATCH(KQ115,#REF!,0)),INDEX(#REF!,MATCH(KQ115,#REF!,0)),"ERROR")</f>
        <v/>
      </c>
      <c r="LU115" s="4">
        <f>IF(KR115="G",2,IF(KR115="R",0.5,IF(KR115="A",1)))</f>
        <v/>
      </c>
      <c r="LV115" s="4">
        <f>IF(KS115="G",0.5,IF(KS115="R",2,IF(KS115="A",1)))</f>
        <v/>
      </c>
      <c r="LW115" s="4">
        <f>IF(KT115="G",2,IF(KT115="R",0.5,IF(KT115="A",1)))</f>
        <v/>
      </c>
      <c r="LX115" s="4">
        <f>IF(KU115="G",0.5,IF(KU115="R",2,IF(KU115="A",1)))</f>
        <v/>
      </c>
      <c r="LY115" s="7">
        <f>(LK115*(LU115+LX115)+(LL115*(LU115+LX115)))</f>
        <v/>
      </c>
      <c r="LZ115" s="7">
        <f>(LN115*(LV115+LW115)+(LO115*(LV115+LW115)))</f>
        <v/>
      </c>
      <c r="MA115" s="11">
        <f>LY115-LZ115</f>
        <v/>
      </c>
      <c r="MB115" s="5">
        <f>MA115+2</f>
        <v/>
      </c>
      <c r="MC115" s="6">
        <f>MA115-2</f>
        <v/>
      </c>
      <c r="MD115" s="4">
        <f>LE115</f>
        <v/>
      </c>
      <c r="ME115" s="9">
        <f>IF(MD115=0,1000,MD115+0.75)</f>
        <v/>
      </c>
      <c r="MF115" s="10">
        <f>IF(MD115=0,0,MD115-0.75)</f>
        <v/>
      </c>
      <c r="MG115" s="4">
        <f>((LM115*(LU115+LX115))-((LP115*(LV115+LW115))))</f>
        <v/>
      </c>
      <c r="MH115" s="9">
        <f>MG115*1.2</f>
        <v/>
      </c>
      <c r="MI115" s="10">
        <f>MG115*0.8</f>
        <v/>
      </c>
      <c r="MJ115">
        <f>IFERROR(OT115,"")</f>
        <v/>
      </c>
      <c r="MK115">
        <f>IFERROR(OU115,"")</f>
        <v/>
      </c>
      <c r="ML115">
        <f>IFERROR(OV115,"")</f>
        <v/>
      </c>
      <c r="MM115">
        <f>IFERROR(OW115,"")</f>
        <v/>
      </c>
      <c r="MN115">
        <f>IFERROR(OX115,"")</f>
        <v/>
      </c>
      <c r="MO115">
        <f>IFERROR(OY115,"")</f>
        <v/>
      </c>
      <c r="MP115" s="1">
        <f>COUNTIFS(#REF!,LT115,#REF!,1,#REF!,"&gt;="&amp;MC115,#REF!,"&lt;="&amp;MB115,#REF!,"&lt;="&amp;ME115,#REF!,"&gt;="&amp;MF115,#REF!,"="&amp;KV115,#REF!,"="&amp;KX115)</f>
        <v/>
      </c>
      <c r="MQ115" s="1">
        <f>COUNTIFS(#REF!,LT115,#REF!,0,#REF!,"&gt;="&amp;MC115,#REF!,"&lt;="&amp;MB115,#REF!,"&lt;="&amp;ME115,#REF!,"&gt;="&amp;MF115,#REF!,"="&amp;KV115,#REF!,"="&amp;KX115)</f>
        <v/>
      </c>
      <c r="MR115" s="1">
        <f>COUNTIFS(#REF!,LT115,#REF!,1,#REF!,"&gt;="&amp;MC115,#REF!,"&lt;="&amp;MB115,#REF!,"&lt;="&amp;ME115,#REF!,"&gt;="&amp;MF115,#REF!,"="&amp;KW115,#REF!,"="&amp;KY115)</f>
        <v/>
      </c>
      <c r="MS115" s="1">
        <f>COUNTIFS(#REF!,LT115,#REF!,0,#REF!,"&gt;="&amp;MC115,#REF!,"&lt;="&amp;MB115,#REF!,"&lt;="&amp;ME115,#REF!,"&gt;="&amp;MF115,#REF!,"="&amp;KW115,#REF!,"="&amp;KY115)</f>
        <v/>
      </c>
      <c r="MT115" s="1">
        <f>COUNTIFS(#REF!,LT115,#REF!,1,#REF!,"&gt;="&amp;MI115,#REF!,"&lt;="&amp;MH115,#REF!,"&lt;="&amp;ME115,#REF!,"&gt;="&amp;MF115)</f>
        <v/>
      </c>
      <c r="MU115" s="1">
        <f>COUNTIFS(#REF!,LT115,#REF!,0,#REF!,"&gt;="&amp;MI115,#REF!,"&lt;="&amp;MH115,#REF!,"&lt;="&amp;ME115,#REF!,"&gt;="&amp;MF115)</f>
        <v/>
      </c>
      <c r="MV115" s="1">
        <f>COUNTIFS(#REF!,LT115,#REF!,1,#REF!,"&gt;="&amp;MI115,#REF!,"&lt;="&amp;MH115,#REF!,"="&amp;KZ115,#REF!,"="&amp;LA115,#REF!,"&lt;="&amp;ME115,#REF!,"&gt;="&amp;MF115)</f>
        <v/>
      </c>
      <c r="MW115" s="1">
        <f>COUNTIFS(#REF!,LT115,#REF!,0,#REF!,"&gt;="&amp;MI115,#REF!,"&lt;="&amp;MH115,#REF!,"="&amp;KZ115,#REF!,"="&amp;LA115,#REF!,"&lt;="&amp;ME115,#REF!,"&gt;="&amp;MF115)</f>
        <v/>
      </c>
      <c r="MX115" s="1">
        <f>COUNTIFS(#REF!,LT115,#REF!,1,#REF!,"&gt;="&amp;MC115,#REF!,"&lt;="&amp;MB115,#REF!,"&lt;="&amp;ME115,#REF!,"&gt;="&amp;MF115)</f>
        <v/>
      </c>
      <c r="MY115" s="1">
        <f>COUNTIFS(#REF!,LT115,#REF!,0,#REF!,"&gt;="&amp;MC115,#REF!,"&lt;="&amp;MB115,#REF!,"&lt;="&amp;ME115,#REF!,"&gt;="&amp;MF115)</f>
        <v/>
      </c>
      <c r="MZ115" s="1">
        <f>COUNTIFS(#REF!,LT115,#REF!,1,#REF!,"&lt;="&amp;ME115,#REF!,"&gt;="&amp;MF115,#REF!,"="&amp;KV115,#REF!,"="&amp;KX115)</f>
        <v/>
      </c>
      <c r="NA115" s="1">
        <f>COUNTIFS(#REF!,LT115,#REF!,0,#REF!,"&lt;="&amp;ME115,#REF!,"&gt;="&amp;MF115,#REF!,"="&amp;KV115,#REF!,"="&amp;KX115)</f>
        <v/>
      </c>
      <c r="NB115" s="1">
        <f>COUNTIFS(#REF!,LT115,#REF!,1,#REF!,"&lt;="&amp;ME115,#REF!,"&gt;="&amp;MF115,#REF!,"="&amp;KW115,#REF!,"="&amp;KY115)</f>
        <v/>
      </c>
      <c r="NC115" s="1">
        <f>COUNTIFS(#REF!,LT115,#REF!,0,#REF!,"&lt;="&amp;ME115,#REF!,"&gt;="&amp;MF115,#REF!,"="&amp;KW115,#REF!,"="&amp;KY115)</f>
        <v/>
      </c>
      <c r="ND115" s="1">
        <f>COUNTIFS(#REF!,LT115,#REF!,1,#REF!,"&gt;="&amp;MC115,#REF!,"&lt;="&amp;MB115,#REF!,"&lt;="&amp;ME115,#REF!,"&gt;="&amp;MF115,#REF!,"="&amp;KV115,#REF!,"="&amp;KX115)</f>
        <v/>
      </c>
      <c r="NE115" s="1">
        <f>COUNTIFS(#REF!,LT115,#REF!,0,#REF!,"&gt;="&amp;MC115,#REF!,"&lt;="&amp;MB115,#REF!,"&lt;="&amp;ME115,#REF!,"&gt;="&amp;MF115,#REF!,"="&amp;KV115,#REF!,"="&amp;KX115)</f>
        <v/>
      </c>
      <c r="NF115" s="1">
        <f>COUNTIFS(#REF!,LT115,#REF!,1,#REF!,"&gt;="&amp;MC115,#REF!,"&lt;="&amp;MB115,#REF!,"&lt;="&amp;ME115,#REF!,"&gt;="&amp;MF115,#REF!,"="&amp;KW115,#REF!,"="&amp;KY115)</f>
        <v/>
      </c>
      <c r="NG115" s="1">
        <f>COUNTIFS(#REF!,LT115,#REF!,0,#REF!,"&gt;="&amp;MC115,#REF!,"&lt;="&amp;MB115,#REF!,"&lt;="&amp;ME115,#REF!,"&gt;="&amp;MF115,#REF!,"="&amp;KW115,#REF!,"="&amp;KY115)</f>
        <v/>
      </c>
      <c r="NH115" s="1">
        <f>COUNTIFS(#REF!,LT115,#REF!,1,#REF!,"&gt;="&amp;MC115,#REF!,"&lt;="&amp;MB115,#REF!,"&lt;="&amp;ME115,#REF!,"&gt;="&amp;MF115,#REF!,"="&amp;KZ115,#REF!,"="&amp;LA115)</f>
        <v/>
      </c>
      <c r="NI115" s="1">
        <f>COUNTIFS(#REF!,LT115,#REF!,0,#REF!,"&gt;="&amp;MC115,#REF!,"&lt;="&amp;MB115,#REF!,"&lt;="&amp;ME115,#REF!,"&gt;="&amp;MF115,#REF!,"="&amp;KZ115,#REF!,"="&amp;LA115)</f>
        <v/>
      </c>
      <c r="NJ115" s="1">
        <f>COUNTIFS(#REF!,LT115,#REF!,1,#REF!,"&gt;="&amp;MI115,#REF!,"&lt;="&amp;MH115,#REF!,"&lt;="&amp;ME115,#REF!,"&gt;="&amp;MF115)</f>
        <v/>
      </c>
      <c r="NK115" s="1">
        <f>COUNTIFS(#REF!,LT115,#REF!,0,#REF!,"&gt;="&amp;MI115,#REF!,"&lt;="&amp;MH115,#REF!,"&lt;="&amp;ME115,#REF!,"&gt;="&amp;MF115)</f>
        <v/>
      </c>
      <c r="NL115" s="1">
        <f>COUNTIFS(#REF!,LT115,#REF!,1,#REF!,"&gt;="&amp;MI115,#REF!,"&lt;="&amp;MH115,#REF!,"="&amp;KZ115,#REF!,"="&amp;LA115,#REF!,"&lt;="&amp;ME115,#REF!,"&gt;="&amp;MF115)</f>
        <v/>
      </c>
      <c r="NM115" s="1">
        <f>COUNTIFS(#REF!,LT115,#REF!,0,#REF!,"&gt;="&amp;MI115,#REF!,"&lt;="&amp;MH115,#REF!,"="&amp;KZ115,#REF!,"="&amp;LA115,#REF!,"&lt;="&amp;ME115,#REF!,"&gt;="&amp;MF115)</f>
        <v/>
      </c>
      <c r="NN115" s="1">
        <f>COUNTIFS(#REF!,LT115,#REF!,1,#REF!,"&gt;="&amp;MC115,#REF!,"&lt;="&amp;MB115,#REF!,"&lt;="&amp;ME115,#REF!,"&gt;="&amp;MF115)</f>
        <v/>
      </c>
      <c r="NO115" s="1">
        <f>COUNTIFS(#REF!,LT115,#REF!,0,#REF!,"&gt;="&amp;MC115,#REF!,"&lt;="&amp;MB115,#REF!,"&lt;="&amp;ME115,#REF!,"&gt;="&amp;MF115)</f>
        <v/>
      </c>
      <c r="NP115" s="1">
        <f>COUNTIFS(#REF!,LT115,#REF!,1,#REF!,"&lt;="&amp;ME115,#REF!,"&gt;="&amp;MF115,#REF!,"="&amp;KV115,#REF!,"="&amp;KX115)</f>
        <v/>
      </c>
      <c r="NQ115" s="1">
        <f>COUNTIFS(#REF!,LT115,#REF!,0,#REF!,"&lt;="&amp;ME115,#REF!,"&gt;="&amp;MF115,#REF!,"="&amp;KV115,#REF!,"="&amp;KX115)</f>
        <v/>
      </c>
      <c r="NR115" s="1">
        <f>COUNTIFS(#REF!,LT115,#REF!,1,#REF!,"&lt;="&amp;ME115,#REF!,"&gt;="&amp;MF115,#REF!,"="&amp;KW115,#REF!,"="&amp;KY115)</f>
        <v/>
      </c>
      <c r="NS115" s="1">
        <f>COUNTIFS(#REF!,LT115,#REF!,0,#REF!,"&lt;="&amp;ME115,#REF!,"&gt;="&amp;MF115,#REF!,"="&amp;KW115,#REF!,"="&amp;KY115)</f>
        <v/>
      </c>
      <c r="NT115" s="1">
        <f>MP115+MR115+MT115+MV115+MX115+MZ115+NB115</f>
        <v/>
      </c>
      <c r="NU115" s="1">
        <f>MQ115+MS115+MU115+MW115+MY115+NA115+NC115</f>
        <v/>
      </c>
      <c r="NV115" s="1">
        <f>NT115+NU115</f>
        <v/>
      </c>
      <c r="NW115" s="33">
        <f>NT115/(NT115+NU115)</f>
        <v/>
      </c>
      <c r="NX115" s="3">
        <f>1/NW115</f>
        <v/>
      </c>
      <c r="NY115" s="1">
        <f>LH115</f>
        <v/>
      </c>
      <c r="NZ115" s="79">
        <f>(NW115*((NY115-1)*0.98))-((1-NW115)*1)</f>
        <v/>
      </c>
      <c r="OA115" s="34">
        <f>IF(LR115&lt;0.9,0,IF(AND(LR115&gt;1.1),0,1))</f>
        <v/>
      </c>
      <c r="OB115" s="34">
        <f>IF(LS115&lt;0.9,0,IF(AND(LS115&gt;1.1),0,1))</f>
        <v/>
      </c>
      <c r="OC115" s="32">
        <f>IF(NV115&gt;99,1,0)</f>
        <v/>
      </c>
      <c r="OD115" s="32">
        <f>IF(NZ115&gt;0.0799,1,0)</f>
        <v/>
      </c>
      <c r="OE115" s="32">
        <f>IF(NZ115&gt;OM115,1,0)</f>
        <v/>
      </c>
      <c r="OF115" s="32">
        <f>OC115+OD115+OE115+OA115+OB115</f>
        <v/>
      </c>
      <c r="OG115" s="1">
        <f>ND115+NF115+NH115+NJ115+NL115+NN115+NP115+NR115</f>
        <v/>
      </c>
      <c r="OH115" s="1">
        <f>NE115+NG115+NI115+NK115+NM115+NO115+NQ115+NS115</f>
        <v/>
      </c>
      <c r="OI115" s="1">
        <f>OG115+OH115</f>
        <v/>
      </c>
      <c r="OJ115" s="33">
        <f>OG115/(OG115+OH115)</f>
        <v/>
      </c>
      <c r="OK115" s="3">
        <f>1/OJ115</f>
        <v/>
      </c>
      <c r="OL115" s="1">
        <f>LI115</f>
        <v/>
      </c>
      <c r="OM115" s="79">
        <f>(OJ115*((OL115-1)*0.98))-((1-OJ115)*1)</f>
        <v/>
      </c>
      <c r="ON115" s="34">
        <f>IF(LR115&lt;0.9,0,IF(AND(LR115&gt;1.1),0,1))</f>
        <v/>
      </c>
      <c r="OO115" s="34">
        <f>IF(LS115&lt;0.9,0,IF(AND(LS115&gt;1.1),0,1))</f>
        <v/>
      </c>
      <c r="OP115" s="32">
        <f>IF(OI115&gt;99,1,0)</f>
        <v/>
      </c>
      <c r="OQ115" s="32">
        <f>IF(OM115&gt;0.0799,1,0)</f>
        <v/>
      </c>
      <c r="OR115" s="32">
        <f>IF(OM115&gt;OZ115,1,0)</f>
        <v/>
      </c>
      <c r="OS115" s="32">
        <f>OP115+OQ115+OR115+ON115+OO115</f>
        <v/>
      </c>
      <c r="OT115">
        <f>IF(OF115=5,"BackHome0-0",IF(AND(OS115=5),"BackAway0-0",""))</f>
        <v/>
      </c>
      <c r="OU115">
        <f>IF(OF115=5,KN115,IF(AND(OS115=5),KO115,""))</f>
        <v/>
      </c>
      <c r="OV115">
        <f>IF(OF115=5,"Match Odds",IF(AND(OS115=5),"Match Odds",""))</f>
        <v/>
      </c>
      <c r="OW115">
        <f>IF(OF115=5,KP115,IF(AND(OS115=5),KP115,""))</f>
        <v/>
      </c>
      <c r="OX115">
        <f>IF(OF115=5,"MATCH_ODDS",IF(AND(OS115=5),"MATCH_ODDS",""))</f>
        <v/>
      </c>
      <c r="OY115">
        <f>IF(OF115=5,"BACK",IF(AND(OS115=5),"BACK",""))</f>
        <v/>
      </c>
    </row>
    <row r="116" ht="16.5" customHeight="1" thickBot="1" thickTop="1">
      <c r="A116" s="2" t="n"/>
      <c r="KN116" s="1">
        <f>IF(INDEX(#REF!,MATCH('HT 0-0'!D116,#REF!,0))=INDEX(#REF!,MATCH('HT 0-0'!D116,#REF!,0)),INDEX(#REF!,MATCH('HT 0-0'!D116,#REF!,0)),"ERROR")</f>
        <v/>
      </c>
      <c r="KO116" s="1">
        <f>IF(INDEX(#REF!,MATCH('HT 0-0'!E116,#REF!,0))=INDEX(#REF!,MATCH('HT 0-0'!E116,#REF!,0)),INDEX(#REF!,MATCH('HT 0-0'!E116,#REF!,0)),"ERROR")</f>
        <v/>
      </c>
      <c r="KP116" s="1">
        <f>KN116&amp;" v "&amp;KO116</f>
        <v/>
      </c>
      <c r="KQ116">
        <f>B116&amp;"_"&amp;C116</f>
        <v/>
      </c>
      <c r="KR116" s="1">
        <f>IF((HW116/KK116)&lt;0.335,"G",IF((HW116/KK116)&gt;0.67,"R","A"))</f>
        <v/>
      </c>
      <c r="KS116" s="1">
        <f>IF((HX116/KK116)&lt;0.335,"G",IF((HX116/KK116)&gt;0.67,"R","A"))</f>
        <v/>
      </c>
      <c r="KT116" s="1">
        <f>IF((IH116/KK116)&lt;0.335,"G",IF((IH116/KK116)&gt;0.67,"R","A"))</f>
        <v/>
      </c>
      <c r="KU116" s="1">
        <f>IF((II116/KK116)&lt;0.335,"G",IF((II116/KK116)&gt;0.67,"R","A"))</f>
        <v/>
      </c>
      <c r="KV116" s="1">
        <f>IF((HZ116/KK116)&lt;0.335,"G",IF((HZ116/KK116)&gt;0.67,"R","A"))</f>
        <v/>
      </c>
      <c r="KW116" s="1">
        <f>IF((HY116/KK116)&lt;0.335,"G",IF((HY116/KK116)&gt;0.67,"R","A"))</f>
        <v/>
      </c>
      <c r="KX116" s="1">
        <f>IF((IK116/KK116)&lt;0.335,"G",IF((IK116/KK116)&gt;0.67,"R","A"))</f>
        <v/>
      </c>
      <c r="KY116" s="1">
        <f>IF((IJ116/KK116)&lt;0.335,"G",IF((IJ116/KK116)&gt;0.67,"R","A"))</f>
        <v/>
      </c>
      <c r="KZ116" s="1">
        <f>IF((HQ116/KK116)&lt;0.335,"G",IF((HQ116/KK116)&gt;0.67,"R","A"))</f>
        <v/>
      </c>
      <c r="LA116" s="1">
        <f>IF((IB116/KK116)&lt;0.335,"G",IF((IB116/KK116)&gt;0.67,"R","A"))</f>
        <v/>
      </c>
      <c r="LB116">
        <f>IF(LQ116="0-0",INDEX(Scrape!#REF!,MATCH('HT 0-0'!KP116,Scrape!$B:$B,0)),"")</f>
        <v/>
      </c>
      <c r="LC116">
        <f>IF(LQ116="0-0",INDEX(Scrape!$A:$A,MATCH('HT 0-0'!KP116,Scrape!$B:$B,0)),"")</f>
        <v/>
      </c>
      <c r="LD116">
        <f>IF(LQ116="0-0",INDEX(Scrape!$B:$B,MATCH('HT 0-0'!KP116,Scrape!$B:$B,0)),"")</f>
        <v/>
      </c>
      <c r="LE116">
        <f>IF(LQ116="0-0",INDEX(Scrape!$C:$C,MATCH('HT 0-0'!KP116,Scrape!$B:$B,0)),"")</f>
        <v/>
      </c>
      <c r="LF116">
        <f>IF(LQ116="0-0",INDEX(Scrape!$D:$D,MATCH('HT 0-0'!KP116,Scrape!$B:$B,0)),"")</f>
        <v/>
      </c>
      <c r="LG116">
        <f>IF(LQ116="0-0",INDEX(Scrape!$E:$E,MATCH('HT 0-0'!KP116,Scrape!$B:$B,0)),"")</f>
        <v/>
      </c>
      <c r="LH116">
        <f>IF(LQ116="0-0",INDEX(Scrape!$F:$F,MATCH('HT 0-0'!KP116,Scrape!$B:$B,0)),"")</f>
        <v/>
      </c>
      <c r="LI116">
        <f>IF(LQ116="0-0",INDEX(Scrape!$G:$G,MATCH('HT 0-0'!KP116,Scrape!$B:$B,0)),"")</f>
        <v/>
      </c>
      <c r="LJ116">
        <f>IF(LQ116="0-0",INDEX(Scrape!$H:$H,MATCH('HT 0-0'!KP116,Scrape!$B:$B,0)),"")</f>
        <v/>
      </c>
      <c r="LK116">
        <f>IF(LQ116="0-0",INDEX(Scrape!$I:$I,MATCH('HT 0-0'!KP116,Scrape!$B:$B,0)),"")</f>
        <v/>
      </c>
      <c r="LL116">
        <f>IF(LQ116="0-0",INDEX(Scrape!$J:$J,MATCH('HT 0-0'!KP116,Scrape!$B:$B,0)),"")</f>
        <v/>
      </c>
      <c r="LM116">
        <f>IF(LQ116="0-0",INDEX(Scrape!$K:$K,MATCH('HT 0-0'!KP116,Scrape!$B:$B,0)),"")</f>
        <v/>
      </c>
      <c r="LN116">
        <f>IF(LQ116="0-0",INDEX(Scrape!$L:$L,MATCH('HT 0-0'!KP116,Scrape!$B:$B,0)),"")</f>
        <v/>
      </c>
      <c r="LO116">
        <f>IF(LQ116="0-0",INDEX(Scrape!$M:$M,MATCH('HT 0-0'!KP116,Scrape!$B:$B,0)),"")</f>
        <v/>
      </c>
      <c r="LP116">
        <f>IF(LQ116="0-0",INDEX(Scrape!$N:$N,MATCH('HT 0-0'!KP116,Scrape!$B:$B,0)),"")</f>
        <v/>
      </c>
      <c r="LQ116">
        <f>INDEX(Scrape!$O:$O,MATCH('HT 0-0'!KP116,Scrape!$B:$B,0))</f>
        <v/>
      </c>
      <c r="LR116">
        <f>(1/LJ116)+(1/LI116)+(1/LH116)</f>
        <v/>
      </c>
      <c r="LS116">
        <f>(1/LG116)+(1/LF116)+(1/LE116)</f>
        <v/>
      </c>
      <c r="LT116" s="8">
        <f>IF(INDEX(#REF!,MATCH(KQ116,#REF!,0))=INDEX(#REF!,MATCH(KQ116,#REF!,0)),INDEX(#REF!,MATCH(KQ116,#REF!,0)),"ERROR")</f>
        <v/>
      </c>
      <c r="LU116" s="4">
        <f>IF(KR116="G",2,IF(KR116="R",0.5,IF(KR116="A",1)))</f>
        <v/>
      </c>
      <c r="LV116" s="4">
        <f>IF(KS116="G",0.5,IF(KS116="R",2,IF(KS116="A",1)))</f>
        <v/>
      </c>
      <c r="LW116" s="4">
        <f>IF(KT116="G",2,IF(KT116="R",0.5,IF(KT116="A",1)))</f>
        <v/>
      </c>
      <c r="LX116" s="4">
        <f>IF(KU116="G",0.5,IF(KU116="R",2,IF(KU116="A",1)))</f>
        <v/>
      </c>
      <c r="LY116" s="7">
        <f>(LK116*(LU116+LX116)+(LL116*(LU116+LX116)))</f>
        <v/>
      </c>
      <c r="LZ116" s="7">
        <f>(LN116*(LV116+LW116)+(LO116*(LV116+LW116)))</f>
        <v/>
      </c>
      <c r="MA116" s="11">
        <f>LY116-LZ116</f>
        <v/>
      </c>
      <c r="MB116" s="5">
        <f>MA116+2</f>
        <v/>
      </c>
      <c r="MC116" s="6">
        <f>MA116-2</f>
        <v/>
      </c>
      <c r="MD116" s="4">
        <f>LE116</f>
        <v/>
      </c>
      <c r="ME116" s="9">
        <f>IF(MD116=0,1000,MD116+0.75)</f>
        <v/>
      </c>
      <c r="MF116" s="10">
        <f>IF(MD116=0,0,MD116-0.75)</f>
        <v/>
      </c>
      <c r="MG116" s="4">
        <f>((LM116*(LU116+LX116))-((LP116*(LV116+LW116))))</f>
        <v/>
      </c>
      <c r="MH116" s="9">
        <f>MG116*1.2</f>
        <v/>
      </c>
      <c r="MI116" s="10">
        <f>MG116*0.8</f>
        <v/>
      </c>
      <c r="MJ116">
        <f>IFERROR(OT116,"")</f>
        <v/>
      </c>
      <c r="MK116">
        <f>IFERROR(OU116,"")</f>
        <v/>
      </c>
      <c r="ML116">
        <f>IFERROR(OV116,"")</f>
        <v/>
      </c>
      <c r="MM116">
        <f>IFERROR(OW116,"")</f>
        <v/>
      </c>
      <c r="MN116">
        <f>IFERROR(OX116,"")</f>
        <v/>
      </c>
      <c r="MO116">
        <f>IFERROR(OY116,"")</f>
        <v/>
      </c>
      <c r="MP116" s="1">
        <f>COUNTIFS(#REF!,LT116,#REF!,1,#REF!,"&gt;="&amp;MC116,#REF!,"&lt;="&amp;MB116,#REF!,"&lt;="&amp;ME116,#REF!,"&gt;="&amp;MF116,#REF!,"="&amp;KV116,#REF!,"="&amp;KX116)</f>
        <v/>
      </c>
      <c r="MQ116" s="1">
        <f>COUNTIFS(#REF!,LT116,#REF!,0,#REF!,"&gt;="&amp;MC116,#REF!,"&lt;="&amp;MB116,#REF!,"&lt;="&amp;ME116,#REF!,"&gt;="&amp;MF116,#REF!,"="&amp;KV116,#REF!,"="&amp;KX116)</f>
        <v/>
      </c>
      <c r="MR116" s="1">
        <f>COUNTIFS(#REF!,LT116,#REF!,1,#REF!,"&gt;="&amp;MC116,#REF!,"&lt;="&amp;MB116,#REF!,"&lt;="&amp;ME116,#REF!,"&gt;="&amp;MF116,#REF!,"="&amp;KW116,#REF!,"="&amp;KY116)</f>
        <v/>
      </c>
      <c r="MS116" s="1">
        <f>COUNTIFS(#REF!,LT116,#REF!,0,#REF!,"&gt;="&amp;MC116,#REF!,"&lt;="&amp;MB116,#REF!,"&lt;="&amp;ME116,#REF!,"&gt;="&amp;MF116,#REF!,"="&amp;KW116,#REF!,"="&amp;KY116)</f>
        <v/>
      </c>
      <c r="MT116" s="1">
        <f>COUNTIFS(#REF!,LT116,#REF!,1,#REF!,"&gt;="&amp;MI116,#REF!,"&lt;="&amp;MH116,#REF!,"&lt;="&amp;ME116,#REF!,"&gt;="&amp;MF116)</f>
        <v/>
      </c>
      <c r="MU116" s="1">
        <f>COUNTIFS(#REF!,LT116,#REF!,0,#REF!,"&gt;="&amp;MI116,#REF!,"&lt;="&amp;MH116,#REF!,"&lt;="&amp;ME116,#REF!,"&gt;="&amp;MF116)</f>
        <v/>
      </c>
      <c r="MV116" s="1">
        <f>COUNTIFS(#REF!,LT116,#REF!,1,#REF!,"&gt;="&amp;MI116,#REF!,"&lt;="&amp;MH116,#REF!,"="&amp;KZ116,#REF!,"="&amp;LA116,#REF!,"&lt;="&amp;ME116,#REF!,"&gt;="&amp;MF116)</f>
        <v/>
      </c>
      <c r="MW116" s="1">
        <f>COUNTIFS(#REF!,LT116,#REF!,0,#REF!,"&gt;="&amp;MI116,#REF!,"&lt;="&amp;MH116,#REF!,"="&amp;KZ116,#REF!,"="&amp;LA116,#REF!,"&lt;="&amp;ME116,#REF!,"&gt;="&amp;MF116)</f>
        <v/>
      </c>
      <c r="MX116" s="1">
        <f>COUNTIFS(#REF!,LT116,#REF!,1,#REF!,"&gt;="&amp;MC116,#REF!,"&lt;="&amp;MB116,#REF!,"&lt;="&amp;ME116,#REF!,"&gt;="&amp;MF116)</f>
        <v/>
      </c>
      <c r="MY116" s="1">
        <f>COUNTIFS(#REF!,LT116,#REF!,0,#REF!,"&gt;="&amp;MC116,#REF!,"&lt;="&amp;MB116,#REF!,"&lt;="&amp;ME116,#REF!,"&gt;="&amp;MF116)</f>
        <v/>
      </c>
      <c r="MZ116" s="1">
        <f>COUNTIFS(#REF!,LT116,#REF!,1,#REF!,"&lt;="&amp;ME116,#REF!,"&gt;="&amp;MF116,#REF!,"="&amp;KV116,#REF!,"="&amp;KX116)</f>
        <v/>
      </c>
      <c r="NA116" s="1">
        <f>COUNTIFS(#REF!,LT116,#REF!,0,#REF!,"&lt;="&amp;ME116,#REF!,"&gt;="&amp;MF116,#REF!,"="&amp;KV116,#REF!,"="&amp;KX116)</f>
        <v/>
      </c>
      <c r="NB116" s="1">
        <f>COUNTIFS(#REF!,LT116,#REF!,1,#REF!,"&lt;="&amp;ME116,#REF!,"&gt;="&amp;MF116,#REF!,"="&amp;KW116,#REF!,"="&amp;KY116)</f>
        <v/>
      </c>
      <c r="NC116" s="1">
        <f>COUNTIFS(#REF!,LT116,#REF!,0,#REF!,"&lt;="&amp;ME116,#REF!,"&gt;="&amp;MF116,#REF!,"="&amp;KW116,#REF!,"="&amp;KY116)</f>
        <v/>
      </c>
      <c r="ND116" s="1">
        <f>COUNTIFS(#REF!,LT116,#REF!,1,#REF!,"&gt;="&amp;MC116,#REF!,"&lt;="&amp;MB116,#REF!,"&lt;="&amp;ME116,#REF!,"&gt;="&amp;MF116,#REF!,"="&amp;KV116,#REF!,"="&amp;KX116)</f>
        <v/>
      </c>
      <c r="NE116" s="1">
        <f>COUNTIFS(#REF!,LT116,#REF!,0,#REF!,"&gt;="&amp;MC116,#REF!,"&lt;="&amp;MB116,#REF!,"&lt;="&amp;ME116,#REF!,"&gt;="&amp;MF116,#REF!,"="&amp;KV116,#REF!,"="&amp;KX116)</f>
        <v/>
      </c>
      <c r="NF116" s="1">
        <f>COUNTIFS(#REF!,LT116,#REF!,1,#REF!,"&gt;="&amp;MC116,#REF!,"&lt;="&amp;MB116,#REF!,"&lt;="&amp;ME116,#REF!,"&gt;="&amp;MF116,#REF!,"="&amp;KW116,#REF!,"="&amp;KY116)</f>
        <v/>
      </c>
      <c r="NG116" s="1">
        <f>COUNTIFS(#REF!,LT116,#REF!,0,#REF!,"&gt;="&amp;MC116,#REF!,"&lt;="&amp;MB116,#REF!,"&lt;="&amp;ME116,#REF!,"&gt;="&amp;MF116,#REF!,"="&amp;KW116,#REF!,"="&amp;KY116)</f>
        <v/>
      </c>
      <c r="NH116" s="1">
        <f>COUNTIFS(#REF!,LT116,#REF!,1,#REF!,"&gt;="&amp;MC116,#REF!,"&lt;="&amp;MB116,#REF!,"&lt;="&amp;ME116,#REF!,"&gt;="&amp;MF116,#REF!,"="&amp;KZ116,#REF!,"="&amp;LA116)</f>
        <v/>
      </c>
      <c r="NI116" s="1">
        <f>COUNTIFS(#REF!,LT116,#REF!,0,#REF!,"&gt;="&amp;MC116,#REF!,"&lt;="&amp;MB116,#REF!,"&lt;="&amp;ME116,#REF!,"&gt;="&amp;MF116,#REF!,"="&amp;KZ116,#REF!,"="&amp;LA116)</f>
        <v/>
      </c>
      <c r="NJ116" s="1">
        <f>COUNTIFS(#REF!,LT116,#REF!,1,#REF!,"&gt;="&amp;MI116,#REF!,"&lt;="&amp;MH116,#REF!,"&lt;="&amp;ME116,#REF!,"&gt;="&amp;MF116)</f>
        <v/>
      </c>
      <c r="NK116" s="1">
        <f>COUNTIFS(#REF!,LT116,#REF!,0,#REF!,"&gt;="&amp;MI116,#REF!,"&lt;="&amp;MH116,#REF!,"&lt;="&amp;ME116,#REF!,"&gt;="&amp;MF116)</f>
        <v/>
      </c>
      <c r="NL116" s="1">
        <f>COUNTIFS(#REF!,LT116,#REF!,1,#REF!,"&gt;="&amp;MI116,#REF!,"&lt;="&amp;MH116,#REF!,"="&amp;KZ116,#REF!,"="&amp;LA116,#REF!,"&lt;="&amp;ME116,#REF!,"&gt;="&amp;MF116)</f>
        <v/>
      </c>
      <c r="NM116" s="1">
        <f>COUNTIFS(#REF!,LT116,#REF!,0,#REF!,"&gt;="&amp;MI116,#REF!,"&lt;="&amp;MH116,#REF!,"="&amp;KZ116,#REF!,"="&amp;LA116,#REF!,"&lt;="&amp;ME116,#REF!,"&gt;="&amp;MF116)</f>
        <v/>
      </c>
      <c r="NN116" s="1">
        <f>COUNTIFS(#REF!,LT116,#REF!,1,#REF!,"&gt;="&amp;MC116,#REF!,"&lt;="&amp;MB116,#REF!,"&lt;="&amp;ME116,#REF!,"&gt;="&amp;MF116)</f>
        <v/>
      </c>
      <c r="NO116" s="1">
        <f>COUNTIFS(#REF!,LT116,#REF!,0,#REF!,"&gt;="&amp;MC116,#REF!,"&lt;="&amp;MB116,#REF!,"&lt;="&amp;ME116,#REF!,"&gt;="&amp;MF116)</f>
        <v/>
      </c>
      <c r="NP116" s="1">
        <f>COUNTIFS(#REF!,LT116,#REF!,1,#REF!,"&lt;="&amp;ME116,#REF!,"&gt;="&amp;MF116,#REF!,"="&amp;KV116,#REF!,"="&amp;KX116)</f>
        <v/>
      </c>
      <c r="NQ116" s="1">
        <f>COUNTIFS(#REF!,LT116,#REF!,0,#REF!,"&lt;="&amp;ME116,#REF!,"&gt;="&amp;MF116,#REF!,"="&amp;KV116,#REF!,"="&amp;KX116)</f>
        <v/>
      </c>
      <c r="NR116" s="1">
        <f>COUNTIFS(#REF!,LT116,#REF!,1,#REF!,"&lt;="&amp;ME116,#REF!,"&gt;="&amp;MF116,#REF!,"="&amp;KW116,#REF!,"="&amp;KY116)</f>
        <v/>
      </c>
      <c r="NS116" s="1">
        <f>COUNTIFS(#REF!,LT116,#REF!,0,#REF!,"&lt;="&amp;ME116,#REF!,"&gt;="&amp;MF116,#REF!,"="&amp;KW116,#REF!,"="&amp;KY116)</f>
        <v/>
      </c>
      <c r="NT116" s="1">
        <f>MP116+MR116+MT116+MV116+MX116+MZ116+NB116</f>
        <v/>
      </c>
      <c r="NU116" s="1">
        <f>MQ116+MS116+MU116+MW116+MY116+NA116+NC116</f>
        <v/>
      </c>
      <c r="NV116" s="1">
        <f>NT116+NU116</f>
        <v/>
      </c>
      <c r="NW116" s="33">
        <f>NT116/(NT116+NU116)</f>
        <v/>
      </c>
      <c r="NX116" s="3">
        <f>1/NW116</f>
        <v/>
      </c>
      <c r="NY116" s="1">
        <f>LH116</f>
        <v/>
      </c>
      <c r="NZ116" s="79">
        <f>(NW116*((NY116-1)*0.98))-((1-NW116)*1)</f>
        <v/>
      </c>
      <c r="OA116" s="34">
        <f>IF(LR116&lt;0.9,0,IF(AND(LR116&gt;1.1),0,1))</f>
        <v/>
      </c>
      <c r="OB116" s="34">
        <f>IF(LS116&lt;0.9,0,IF(AND(LS116&gt;1.1),0,1))</f>
        <v/>
      </c>
      <c r="OC116" s="32">
        <f>IF(NV116&gt;99,1,0)</f>
        <v/>
      </c>
      <c r="OD116" s="32">
        <f>IF(NZ116&gt;0.0799,1,0)</f>
        <v/>
      </c>
      <c r="OE116" s="32">
        <f>IF(NZ116&gt;OM116,1,0)</f>
        <v/>
      </c>
      <c r="OF116" s="32">
        <f>OC116+OD116+OE116+OA116+OB116</f>
        <v/>
      </c>
      <c r="OG116" s="1">
        <f>ND116+NF116+NH116+NJ116+NL116+NN116+NP116+NR116</f>
        <v/>
      </c>
      <c r="OH116" s="1">
        <f>NE116+NG116+NI116+NK116+NM116+NO116+NQ116+NS116</f>
        <v/>
      </c>
      <c r="OI116" s="1">
        <f>OG116+OH116</f>
        <v/>
      </c>
      <c r="OJ116" s="33">
        <f>OG116/(OG116+OH116)</f>
        <v/>
      </c>
      <c r="OK116" s="3">
        <f>1/OJ116</f>
        <v/>
      </c>
      <c r="OL116" s="1">
        <f>LI116</f>
        <v/>
      </c>
      <c r="OM116" s="79">
        <f>(OJ116*((OL116-1)*0.98))-((1-OJ116)*1)</f>
        <v/>
      </c>
      <c r="ON116" s="34">
        <f>IF(LR116&lt;0.9,0,IF(AND(LR116&gt;1.1),0,1))</f>
        <v/>
      </c>
      <c r="OO116" s="34">
        <f>IF(LS116&lt;0.9,0,IF(AND(LS116&gt;1.1),0,1))</f>
        <v/>
      </c>
      <c r="OP116" s="32">
        <f>IF(OI116&gt;99,1,0)</f>
        <v/>
      </c>
      <c r="OQ116" s="32">
        <f>IF(OM116&gt;0.0799,1,0)</f>
        <v/>
      </c>
      <c r="OR116" s="32">
        <f>IF(OM116&gt;OZ116,1,0)</f>
        <v/>
      </c>
      <c r="OS116" s="32">
        <f>OP116+OQ116+OR116+ON116+OO116</f>
        <v/>
      </c>
      <c r="OT116">
        <f>IF(OF116=5,"BackHome0-0",IF(AND(OS116=5),"BackAway0-0",""))</f>
        <v/>
      </c>
      <c r="OU116">
        <f>IF(OF116=5,KN116,IF(AND(OS116=5),KO116,""))</f>
        <v/>
      </c>
      <c r="OV116">
        <f>IF(OF116=5,"Match Odds",IF(AND(OS116=5),"Match Odds",""))</f>
        <v/>
      </c>
      <c r="OW116">
        <f>IF(OF116=5,KP116,IF(AND(OS116=5),KP116,""))</f>
        <v/>
      </c>
      <c r="OX116">
        <f>IF(OF116=5,"MATCH_ODDS",IF(AND(OS116=5),"MATCH_ODDS",""))</f>
        <v/>
      </c>
      <c r="OY116">
        <f>IF(OF116=5,"BACK",IF(AND(OS116=5),"BACK",""))</f>
        <v/>
      </c>
    </row>
    <row r="117" ht="16.5" customHeight="1" thickBot="1" thickTop="1">
      <c r="A117" s="2" t="n"/>
      <c r="KN117" s="1">
        <f>IF(INDEX(#REF!,MATCH('HT 0-0'!D117,#REF!,0))=INDEX(#REF!,MATCH('HT 0-0'!D117,#REF!,0)),INDEX(#REF!,MATCH('HT 0-0'!D117,#REF!,0)),"ERROR")</f>
        <v/>
      </c>
      <c r="KO117" s="1">
        <f>IF(INDEX(#REF!,MATCH('HT 0-0'!E117,#REF!,0))=INDEX(#REF!,MATCH('HT 0-0'!E117,#REF!,0)),INDEX(#REF!,MATCH('HT 0-0'!E117,#REF!,0)),"ERROR")</f>
        <v/>
      </c>
      <c r="KP117" s="1">
        <f>KN117&amp;" v "&amp;KO117</f>
        <v/>
      </c>
      <c r="KQ117">
        <f>B117&amp;"_"&amp;C117</f>
        <v/>
      </c>
      <c r="KR117" s="1">
        <f>IF((HW117/KK117)&lt;0.335,"G",IF((HW117/KK117)&gt;0.67,"R","A"))</f>
        <v/>
      </c>
      <c r="KS117" s="1">
        <f>IF((HX117/KK117)&lt;0.335,"G",IF((HX117/KK117)&gt;0.67,"R","A"))</f>
        <v/>
      </c>
      <c r="KT117" s="1">
        <f>IF((IH117/KK117)&lt;0.335,"G",IF((IH117/KK117)&gt;0.67,"R","A"))</f>
        <v/>
      </c>
      <c r="KU117" s="1">
        <f>IF((II117/KK117)&lt;0.335,"G",IF((II117/KK117)&gt;0.67,"R","A"))</f>
        <v/>
      </c>
      <c r="KV117" s="1">
        <f>IF((HZ117/KK117)&lt;0.335,"G",IF((HZ117/KK117)&gt;0.67,"R","A"))</f>
        <v/>
      </c>
      <c r="KW117" s="1">
        <f>IF((HY117/KK117)&lt;0.335,"G",IF((HY117/KK117)&gt;0.67,"R","A"))</f>
        <v/>
      </c>
      <c r="KX117" s="1">
        <f>IF((IK117/KK117)&lt;0.335,"G",IF((IK117/KK117)&gt;0.67,"R","A"))</f>
        <v/>
      </c>
      <c r="KY117" s="1">
        <f>IF((IJ117/KK117)&lt;0.335,"G",IF((IJ117/KK117)&gt;0.67,"R","A"))</f>
        <v/>
      </c>
      <c r="KZ117" s="1">
        <f>IF((HQ117/KK117)&lt;0.335,"G",IF((HQ117/KK117)&gt;0.67,"R","A"))</f>
        <v/>
      </c>
      <c r="LA117" s="1">
        <f>IF((IB117/KK117)&lt;0.335,"G",IF((IB117/KK117)&gt;0.67,"R","A"))</f>
        <v/>
      </c>
      <c r="LB117">
        <f>IF(LQ117="0-0",INDEX(Scrape!#REF!,MATCH('HT 0-0'!KP117,Scrape!$B:$B,0)),"")</f>
        <v/>
      </c>
      <c r="LC117">
        <f>IF(LQ117="0-0",INDEX(Scrape!$A:$A,MATCH('HT 0-0'!KP117,Scrape!$B:$B,0)),"")</f>
        <v/>
      </c>
      <c r="LD117">
        <f>IF(LQ117="0-0",INDEX(Scrape!$B:$B,MATCH('HT 0-0'!KP117,Scrape!$B:$B,0)),"")</f>
        <v/>
      </c>
      <c r="LE117">
        <f>IF(LQ117="0-0",INDEX(Scrape!$C:$C,MATCH('HT 0-0'!KP117,Scrape!$B:$B,0)),"")</f>
        <v/>
      </c>
      <c r="LF117">
        <f>IF(LQ117="0-0",INDEX(Scrape!$D:$D,MATCH('HT 0-0'!KP117,Scrape!$B:$B,0)),"")</f>
        <v/>
      </c>
      <c r="LG117">
        <f>IF(LQ117="0-0",INDEX(Scrape!$E:$E,MATCH('HT 0-0'!KP117,Scrape!$B:$B,0)),"")</f>
        <v/>
      </c>
      <c r="LH117">
        <f>IF(LQ117="0-0",INDEX(Scrape!$F:$F,MATCH('HT 0-0'!KP117,Scrape!$B:$B,0)),"")</f>
        <v/>
      </c>
      <c r="LI117">
        <f>IF(LQ117="0-0",INDEX(Scrape!$G:$G,MATCH('HT 0-0'!KP117,Scrape!$B:$B,0)),"")</f>
        <v/>
      </c>
      <c r="LJ117">
        <f>IF(LQ117="0-0",INDEX(Scrape!$H:$H,MATCH('HT 0-0'!KP117,Scrape!$B:$B,0)),"")</f>
        <v/>
      </c>
      <c r="LK117">
        <f>IF(LQ117="0-0",INDEX(Scrape!$I:$I,MATCH('HT 0-0'!KP117,Scrape!$B:$B,0)),"")</f>
        <v/>
      </c>
      <c r="LL117">
        <f>IF(LQ117="0-0",INDEX(Scrape!$J:$J,MATCH('HT 0-0'!KP117,Scrape!$B:$B,0)),"")</f>
        <v/>
      </c>
      <c r="LM117">
        <f>IF(LQ117="0-0",INDEX(Scrape!$K:$K,MATCH('HT 0-0'!KP117,Scrape!$B:$B,0)),"")</f>
        <v/>
      </c>
      <c r="LN117">
        <f>IF(LQ117="0-0",INDEX(Scrape!$L:$L,MATCH('HT 0-0'!KP117,Scrape!$B:$B,0)),"")</f>
        <v/>
      </c>
      <c r="LO117">
        <f>IF(LQ117="0-0",INDEX(Scrape!$M:$M,MATCH('HT 0-0'!KP117,Scrape!$B:$B,0)),"")</f>
        <v/>
      </c>
      <c r="LP117">
        <f>IF(LQ117="0-0",INDEX(Scrape!$N:$N,MATCH('HT 0-0'!KP117,Scrape!$B:$B,0)),"")</f>
        <v/>
      </c>
      <c r="LQ117">
        <f>INDEX(Scrape!$O:$O,MATCH('HT 0-0'!KP117,Scrape!$B:$B,0))</f>
        <v/>
      </c>
      <c r="LR117">
        <f>(1/LJ117)+(1/LI117)+(1/LH117)</f>
        <v/>
      </c>
      <c r="LS117">
        <f>(1/LG117)+(1/LF117)+(1/LE117)</f>
        <v/>
      </c>
      <c r="LT117" s="8">
        <f>IF(INDEX(#REF!,MATCH(KQ117,#REF!,0))=INDEX(#REF!,MATCH(KQ117,#REF!,0)),INDEX(#REF!,MATCH(KQ117,#REF!,0)),"ERROR")</f>
        <v/>
      </c>
      <c r="LU117" s="4">
        <f>IF(KR117="G",2,IF(KR117="R",0.5,IF(KR117="A",1)))</f>
        <v/>
      </c>
      <c r="LV117" s="4">
        <f>IF(KS117="G",0.5,IF(KS117="R",2,IF(KS117="A",1)))</f>
        <v/>
      </c>
      <c r="LW117" s="4">
        <f>IF(KT117="G",2,IF(KT117="R",0.5,IF(KT117="A",1)))</f>
        <v/>
      </c>
      <c r="LX117" s="4">
        <f>IF(KU117="G",0.5,IF(KU117="R",2,IF(KU117="A",1)))</f>
        <v/>
      </c>
      <c r="LY117" s="7">
        <f>(LK117*(LU117+LX117)+(LL117*(LU117+LX117)))</f>
        <v/>
      </c>
      <c r="LZ117" s="7">
        <f>(LN117*(LV117+LW117)+(LO117*(LV117+LW117)))</f>
        <v/>
      </c>
      <c r="MA117" s="11">
        <f>LY117-LZ117</f>
        <v/>
      </c>
      <c r="MB117" s="5">
        <f>MA117+2</f>
        <v/>
      </c>
      <c r="MC117" s="6">
        <f>MA117-2</f>
        <v/>
      </c>
      <c r="MD117" s="4">
        <f>LE117</f>
        <v/>
      </c>
      <c r="ME117" s="9">
        <f>IF(MD117=0,1000,MD117+0.75)</f>
        <v/>
      </c>
      <c r="MF117" s="10">
        <f>IF(MD117=0,0,MD117-0.75)</f>
        <v/>
      </c>
      <c r="MG117" s="4">
        <f>((LM117*(LU117+LX117))-((LP117*(LV117+LW117))))</f>
        <v/>
      </c>
      <c r="MH117" s="9">
        <f>MG117*1.2</f>
        <v/>
      </c>
      <c r="MI117" s="10">
        <f>MG117*0.8</f>
        <v/>
      </c>
      <c r="MJ117">
        <f>IFERROR(OT117,"")</f>
        <v/>
      </c>
      <c r="MK117">
        <f>IFERROR(OU117,"")</f>
        <v/>
      </c>
      <c r="ML117">
        <f>IFERROR(OV117,"")</f>
        <v/>
      </c>
      <c r="MM117">
        <f>IFERROR(OW117,"")</f>
        <v/>
      </c>
      <c r="MN117">
        <f>IFERROR(OX117,"")</f>
        <v/>
      </c>
      <c r="MO117">
        <f>IFERROR(OY117,"")</f>
        <v/>
      </c>
      <c r="MP117" s="1">
        <f>COUNTIFS(#REF!,LT117,#REF!,1,#REF!,"&gt;="&amp;MC117,#REF!,"&lt;="&amp;MB117,#REF!,"&lt;="&amp;ME117,#REF!,"&gt;="&amp;MF117,#REF!,"="&amp;KV117,#REF!,"="&amp;KX117)</f>
        <v/>
      </c>
      <c r="MQ117" s="1">
        <f>COUNTIFS(#REF!,LT117,#REF!,0,#REF!,"&gt;="&amp;MC117,#REF!,"&lt;="&amp;MB117,#REF!,"&lt;="&amp;ME117,#REF!,"&gt;="&amp;MF117,#REF!,"="&amp;KV117,#REF!,"="&amp;KX117)</f>
        <v/>
      </c>
      <c r="MR117" s="1">
        <f>COUNTIFS(#REF!,LT117,#REF!,1,#REF!,"&gt;="&amp;MC117,#REF!,"&lt;="&amp;MB117,#REF!,"&lt;="&amp;ME117,#REF!,"&gt;="&amp;MF117,#REF!,"="&amp;KW117,#REF!,"="&amp;KY117)</f>
        <v/>
      </c>
      <c r="MS117" s="1">
        <f>COUNTIFS(#REF!,LT117,#REF!,0,#REF!,"&gt;="&amp;MC117,#REF!,"&lt;="&amp;MB117,#REF!,"&lt;="&amp;ME117,#REF!,"&gt;="&amp;MF117,#REF!,"="&amp;KW117,#REF!,"="&amp;KY117)</f>
        <v/>
      </c>
      <c r="MT117" s="1">
        <f>COUNTIFS(#REF!,LT117,#REF!,1,#REF!,"&gt;="&amp;MI117,#REF!,"&lt;="&amp;MH117,#REF!,"&lt;="&amp;ME117,#REF!,"&gt;="&amp;MF117)</f>
        <v/>
      </c>
      <c r="MU117" s="1">
        <f>COUNTIFS(#REF!,LT117,#REF!,0,#REF!,"&gt;="&amp;MI117,#REF!,"&lt;="&amp;MH117,#REF!,"&lt;="&amp;ME117,#REF!,"&gt;="&amp;MF117)</f>
        <v/>
      </c>
      <c r="MV117" s="1">
        <f>COUNTIFS(#REF!,LT117,#REF!,1,#REF!,"&gt;="&amp;MI117,#REF!,"&lt;="&amp;MH117,#REF!,"="&amp;KZ117,#REF!,"="&amp;LA117,#REF!,"&lt;="&amp;ME117,#REF!,"&gt;="&amp;MF117)</f>
        <v/>
      </c>
      <c r="MW117" s="1">
        <f>COUNTIFS(#REF!,LT117,#REF!,0,#REF!,"&gt;="&amp;MI117,#REF!,"&lt;="&amp;MH117,#REF!,"="&amp;KZ117,#REF!,"="&amp;LA117,#REF!,"&lt;="&amp;ME117,#REF!,"&gt;="&amp;MF117)</f>
        <v/>
      </c>
      <c r="MX117" s="1">
        <f>COUNTIFS(#REF!,LT117,#REF!,1,#REF!,"&gt;="&amp;MC117,#REF!,"&lt;="&amp;MB117,#REF!,"&lt;="&amp;ME117,#REF!,"&gt;="&amp;MF117)</f>
        <v/>
      </c>
      <c r="MY117" s="1">
        <f>COUNTIFS(#REF!,LT117,#REF!,0,#REF!,"&gt;="&amp;MC117,#REF!,"&lt;="&amp;MB117,#REF!,"&lt;="&amp;ME117,#REF!,"&gt;="&amp;MF117)</f>
        <v/>
      </c>
      <c r="MZ117" s="1">
        <f>COUNTIFS(#REF!,LT117,#REF!,1,#REF!,"&lt;="&amp;ME117,#REF!,"&gt;="&amp;MF117,#REF!,"="&amp;KV117,#REF!,"="&amp;KX117)</f>
        <v/>
      </c>
      <c r="NA117" s="1">
        <f>COUNTIFS(#REF!,LT117,#REF!,0,#REF!,"&lt;="&amp;ME117,#REF!,"&gt;="&amp;MF117,#REF!,"="&amp;KV117,#REF!,"="&amp;KX117)</f>
        <v/>
      </c>
      <c r="NB117" s="1">
        <f>COUNTIFS(#REF!,LT117,#REF!,1,#REF!,"&lt;="&amp;ME117,#REF!,"&gt;="&amp;MF117,#REF!,"="&amp;KW117,#REF!,"="&amp;KY117)</f>
        <v/>
      </c>
      <c r="NC117" s="1">
        <f>COUNTIFS(#REF!,LT117,#REF!,0,#REF!,"&lt;="&amp;ME117,#REF!,"&gt;="&amp;MF117,#REF!,"="&amp;KW117,#REF!,"="&amp;KY117)</f>
        <v/>
      </c>
      <c r="ND117" s="1">
        <f>COUNTIFS(#REF!,LT117,#REF!,1,#REF!,"&gt;="&amp;MC117,#REF!,"&lt;="&amp;MB117,#REF!,"&lt;="&amp;ME117,#REF!,"&gt;="&amp;MF117,#REF!,"="&amp;KV117,#REF!,"="&amp;KX117)</f>
        <v/>
      </c>
      <c r="NE117" s="1">
        <f>COUNTIFS(#REF!,LT117,#REF!,0,#REF!,"&gt;="&amp;MC117,#REF!,"&lt;="&amp;MB117,#REF!,"&lt;="&amp;ME117,#REF!,"&gt;="&amp;MF117,#REF!,"="&amp;KV117,#REF!,"="&amp;KX117)</f>
        <v/>
      </c>
      <c r="NF117" s="1">
        <f>COUNTIFS(#REF!,LT117,#REF!,1,#REF!,"&gt;="&amp;MC117,#REF!,"&lt;="&amp;MB117,#REF!,"&lt;="&amp;ME117,#REF!,"&gt;="&amp;MF117,#REF!,"="&amp;KW117,#REF!,"="&amp;KY117)</f>
        <v/>
      </c>
      <c r="NG117" s="1">
        <f>COUNTIFS(#REF!,LT117,#REF!,0,#REF!,"&gt;="&amp;MC117,#REF!,"&lt;="&amp;MB117,#REF!,"&lt;="&amp;ME117,#REF!,"&gt;="&amp;MF117,#REF!,"="&amp;KW117,#REF!,"="&amp;KY117)</f>
        <v/>
      </c>
      <c r="NH117" s="1">
        <f>COUNTIFS(#REF!,LT117,#REF!,1,#REF!,"&gt;="&amp;MC117,#REF!,"&lt;="&amp;MB117,#REF!,"&lt;="&amp;ME117,#REF!,"&gt;="&amp;MF117,#REF!,"="&amp;KZ117,#REF!,"="&amp;LA117)</f>
        <v/>
      </c>
      <c r="NI117" s="1">
        <f>COUNTIFS(#REF!,LT117,#REF!,0,#REF!,"&gt;="&amp;MC117,#REF!,"&lt;="&amp;MB117,#REF!,"&lt;="&amp;ME117,#REF!,"&gt;="&amp;MF117,#REF!,"="&amp;KZ117,#REF!,"="&amp;LA117)</f>
        <v/>
      </c>
      <c r="NJ117" s="1">
        <f>COUNTIFS(#REF!,LT117,#REF!,1,#REF!,"&gt;="&amp;MI117,#REF!,"&lt;="&amp;MH117,#REF!,"&lt;="&amp;ME117,#REF!,"&gt;="&amp;MF117)</f>
        <v/>
      </c>
      <c r="NK117" s="1">
        <f>COUNTIFS(#REF!,LT117,#REF!,0,#REF!,"&gt;="&amp;MI117,#REF!,"&lt;="&amp;MH117,#REF!,"&lt;="&amp;ME117,#REF!,"&gt;="&amp;MF117)</f>
        <v/>
      </c>
      <c r="NL117" s="1">
        <f>COUNTIFS(#REF!,LT117,#REF!,1,#REF!,"&gt;="&amp;MI117,#REF!,"&lt;="&amp;MH117,#REF!,"="&amp;KZ117,#REF!,"="&amp;LA117,#REF!,"&lt;="&amp;ME117,#REF!,"&gt;="&amp;MF117)</f>
        <v/>
      </c>
      <c r="NM117" s="1">
        <f>COUNTIFS(#REF!,LT117,#REF!,0,#REF!,"&gt;="&amp;MI117,#REF!,"&lt;="&amp;MH117,#REF!,"="&amp;KZ117,#REF!,"="&amp;LA117,#REF!,"&lt;="&amp;ME117,#REF!,"&gt;="&amp;MF117)</f>
        <v/>
      </c>
      <c r="NN117" s="1">
        <f>COUNTIFS(#REF!,LT117,#REF!,1,#REF!,"&gt;="&amp;MC117,#REF!,"&lt;="&amp;MB117,#REF!,"&lt;="&amp;ME117,#REF!,"&gt;="&amp;MF117)</f>
        <v/>
      </c>
      <c r="NO117" s="1">
        <f>COUNTIFS(#REF!,LT117,#REF!,0,#REF!,"&gt;="&amp;MC117,#REF!,"&lt;="&amp;MB117,#REF!,"&lt;="&amp;ME117,#REF!,"&gt;="&amp;MF117)</f>
        <v/>
      </c>
      <c r="NP117" s="1">
        <f>COUNTIFS(#REF!,LT117,#REF!,1,#REF!,"&lt;="&amp;ME117,#REF!,"&gt;="&amp;MF117,#REF!,"="&amp;KV117,#REF!,"="&amp;KX117)</f>
        <v/>
      </c>
      <c r="NQ117" s="1">
        <f>COUNTIFS(#REF!,LT117,#REF!,0,#REF!,"&lt;="&amp;ME117,#REF!,"&gt;="&amp;MF117,#REF!,"="&amp;KV117,#REF!,"="&amp;KX117)</f>
        <v/>
      </c>
      <c r="NR117" s="1">
        <f>COUNTIFS(#REF!,LT117,#REF!,1,#REF!,"&lt;="&amp;ME117,#REF!,"&gt;="&amp;MF117,#REF!,"="&amp;KW117,#REF!,"="&amp;KY117)</f>
        <v/>
      </c>
      <c r="NS117" s="1">
        <f>COUNTIFS(#REF!,LT117,#REF!,0,#REF!,"&lt;="&amp;ME117,#REF!,"&gt;="&amp;MF117,#REF!,"="&amp;KW117,#REF!,"="&amp;KY117)</f>
        <v/>
      </c>
      <c r="NT117" s="1">
        <f>MP117+MR117+MT117+MV117+MX117+MZ117+NB117</f>
        <v/>
      </c>
      <c r="NU117" s="1">
        <f>MQ117+MS117+MU117+MW117+MY117+NA117+NC117</f>
        <v/>
      </c>
      <c r="NV117" s="1">
        <f>NT117+NU117</f>
        <v/>
      </c>
      <c r="NW117" s="33">
        <f>NT117/(NT117+NU117)</f>
        <v/>
      </c>
      <c r="NX117" s="3">
        <f>1/NW117</f>
        <v/>
      </c>
      <c r="NY117" s="1">
        <f>LH117</f>
        <v/>
      </c>
      <c r="NZ117" s="79">
        <f>(NW117*((NY117-1)*0.98))-((1-NW117)*1)</f>
        <v/>
      </c>
      <c r="OA117" s="34">
        <f>IF(LR117&lt;0.9,0,IF(AND(LR117&gt;1.1),0,1))</f>
        <v/>
      </c>
      <c r="OB117" s="34">
        <f>IF(LS117&lt;0.9,0,IF(AND(LS117&gt;1.1),0,1))</f>
        <v/>
      </c>
      <c r="OC117" s="32">
        <f>IF(NV117&gt;99,1,0)</f>
        <v/>
      </c>
      <c r="OD117" s="32">
        <f>IF(NZ117&gt;0.0799,1,0)</f>
        <v/>
      </c>
      <c r="OE117" s="32">
        <f>IF(NZ117&gt;OM117,1,0)</f>
        <v/>
      </c>
      <c r="OF117" s="32">
        <f>OC117+OD117+OE117+OA117+OB117</f>
        <v/>
      </c>
      <c r="OG117" s="1">
        <f>ND117+NF117+NH117+NJ117+NL117+NN117+NP117+NR117</f>
        <v/>
      </c>
      <c r="OH117" s="1">
        <f>NE117+NG117+NI117+NK117+NM117+NO117+NQ117+NS117</f>
        <v/>
      </c>
      <c r="OI117" s="1">
        <f>OG117+OH117</f>
        <v/>
      </c>
      <c r="OJ117" s="33">
        <f>OG117/(OG117+OH117)</f>
        <v/>
      </c>
      <c r="OK117" s="3">
        <f>1/OJ117</f>
        <v/>
      </c>
      <c r="OL117" s="1">
        <f>LI117</f>
        <v/>
      </c>
      <c r="OM117" s="79">
        <f>(OJ117*((OL117-1)*0.98))-((1-OJ117)*1)</f>
        <v/>
      </c>
      <c r="ON117" s="34">
        <f>IF(LR117&lt;0.9,0,IF(AND(LR117&gt;1.1),0,1))</f>
        <v/>
      </c>
      <c r="OO117" s="34">
        <f>IF(LS117&lt;0.9,0,IF(AND(LS117&gt;1.1),0,1))</f>
        <v/>
      </c>
      <c r="OP117" s="32">
        <f>IF(OI117&gt;99,1,0)</f>
        <v/>
      </c>
      <c r="OQ117" s="32">
        <f>IF(OM117&gt;0.0799,1,0)</f>
        <v/>
      </c>
      <c r="OR117" s="32">
        <f>IF(OM117&gt;OZ117,1,0)</f>
        <v/>
      </c>
      <c r="OS117" s="32">
        <f>OP117+OQ117+OR117+ON117+OO117</f>
        <v/>
      </c>
      <c r="OT117">
        <f>IF(OF117=5,"BackHome0-0",IF(AND(OS117=5),"BackAway0-0",""))</f>
        <v/>
      </c>
      <c r="OU117">
        <f>IF(OF117=5,KN117,IF(AND(OS117=5),KO117,""))</f>
        <v/>
      </c>
      <c r="OV117">
        <f>IF(OF117=5,"Match Odds",IF(AND(OS117=5),"Match Odds",""))</f>
        <v/>
      </c>
      <c r="OW117">
        <f>IF(OF117=5,KP117,IF(AND(OS117=5),KP117,""))</f>
        <v/>
      </c>
      <c r="OX117">
        <f>IF(OF117=5,"MATCH_ODDS",IF(AND(OS117=5),"MATCH_ODDS",""))</f>
        <v/>
      </c>
      <c r="OY117">
        <f>IF(OF117=5,"BACK",IF(AND(OS117=5),"BACK",""))</f>
        <v/>
      </c>
    </row>
    <row r="118" ht="16.5" customHeight="1" thickBot="1" thickTop="1">
      <c r="A118" s="2" t="n"/>
      <c r="KN118" s="1">
        <f>IF(INDEX(#REF!,MATCH('HT 0-0'!D118,#REF!,0))=INDEX(#REF!,MATCH('HT 0-0'!D118,#REF!,0)),INDEX(#REF!,MATCH('HT 0-0'!D118,#REF!,0)),"ERROR")</f>
        <v/>
      </c>
      <c r="KO118" s="1">
        <f>IF(INDEX(#REF!,MATCH('HT 0-0'!E118,#REF!,0))=INDEX(#REF!,MATCH('HT 0-0'!E118,#REF!,0)),INDEX(#REF!,MATCH('HT 0-0'!E118,#REF!,0)),"ERROR")</f>
        <v/>
      </c>
      <c r="KP118" s="1">
        <f>KN118&amp;" v "&amp;KO118</f>
        <v/>
      </c>
      <c r="KQ118">
        <f>B118&amp;"_"&amp;C118</f>
        <v/>
      </c>
      <c r="KR118" s="1">
        <f>IF((HW118/KK118)&lt;0.335,"G",IF((HW118/KK118)&gt;0.67,"R","A"))</f>
        <v/>
      </c>
      <c r="KS118" s="1">
        <f>IF((HX118/KK118)&lt;0.335,"G",IF((HX118/KK118)&gt;0.67,"R","A"))</f>
        <v/>
      </c>
      <c r="KT118" s="1">
        <f>IF((IH118/KK118)&lt;0.335,"G",IF((IH118/KK118)&gt;0.67,"R","A"))</f>
        <v/>
      </c>
      <c r="KU118" s="1">
        <f>IF((II118/KK118)&lt;0.335,"G",IF((II118/KK118)&gt;0.67,"R","A"))</f>
        <v/>
      </c>
      <c r="KV118" s="1">
        <f>IF((HZ118/KK118)&lt;0.335,"G",IF((HZ118/KK118)&gt;0.67,"R","A"))</f>
        <v/>
      </c>
      <c r="KW118" s="1">
        <f>IF((HY118/KK118)&lt;0.335,"G",IF((HY118/KK118)&gt;0.67,"R","A"))</f>
        <v/>
      </c>
      <c r="KX118" s="1">
        <f>IF((IK118/KK118)&lt;0.335,"G",IF((IK118/KK118)&gt;0.67,"R","A"))</f>
        <v/>
      </c>
      <c r="KY118" s="1">
        <f>IF((IJ118/KK118)&lt;0.335,"G",IF((IJ118/KK118)&gt;0.67,"R","A"))</f>
        <v/>
      </c>
      <c r="KZ118" s="1">
        <f>IF((HQ118/KK118)&lt;0.335,"G",IF((HQ118/KK118)&gt;0.67,"R","A"))</f>
        <v/>
      </c>
      <c r="LA118" s="1">
        <f>IF((IB118/KK118)&lt;0.335,"G",IF((IB118/KK118)&gt;0.67,"R","A"))</f>
        <v/>
      </c>
      <c r="LB118">
        <f>IF(LQ118="0-0",INDEX(Scrape!#REF!,MATCH('HT 0-0'!KP118,Scrape!$B:$B,0)),"")</f>
        <v/>
      </c>
      <c r="LC118">
        <f>IF(LQ118="0-0",INDEX(Scrape!$A:$A,MATCH('HT 0-0'!KP118,Scrape!$B:$B,0)),"")</f>
        <v/>
      </c>
      <c r="LD118">
        <f>IF(LQ118="0-0",INDEX(Scrape!$B:$B,MATCH('HT 0-0'!KP118,Scrape!$B:$B,0)),"")</f>
        <v/>
      </c>
      <c r="LE118">
        <f>IF(LQ118="0-0",INDEX(Scrape!$C:$C,MATCH('HT 0-0'!KP118,Scrape!$B:$B,0)),"")</f>
        <v/>
      </c>
      <c r="LF118">
        <f>IF(LQ118="0-0",INDEX(Scrape!$D:$D,MATCH('HT 0-0'!KP118,Scrape!$B:$B,0)),"")</f>
        <v/>
      </c>
      <c r="LG118">
        <f>IF(LQ118="0-0",INDEX(Scrape!$E:$E,MATCH('HT 0-0'!KP118,Scrape!$B:$B,0)),"")</f>
        <v/>
      </c>
      <c r="LH118">
        <f>IF(LQ118="0-0",INDEX(Scrape!$F:$F,MATCH('HT 0-0'!KP118,Scrape!$B:$B,0)),"")</f>
        <v/>
      </c>
      <c r="LI118">
        <f>IF(LQ118="0-0",INDEX(Scrape!$G:$G,MATCH('HT 0-0'!KP118,Scrape!$B:$B,0)),"")</f>
        <v/>
      </c>
      <c r="LJ118">
        <f>IF(LQ118="0-0",INDEX(Scrape!$H:$H,MATCH('HT 0-0'!KP118,Scrape!$B:$B,0)),"")</f>
        <v/>
      </c>
      <c r="LK118">
        <f>IF(LQ118="0-0",INDEX(Scrape!$I:$I,MATCH('HT 0-0'!KP118,Scrape!$B:$B,0)),"")</f>
        <v/>
      </c>
      <c r="LL118">
        <f>IF(LQ118="0-0",INDEX(Scrape!$J:$J,MATCH('HT 0-0'!KP118,Scrape!$B:$B,0)),"")</f>
        <v/>
      </c>
      <c r="LM118">
        <f>IF(LQ118="0-0",INDEX(Scrape!$K:$K,MATCH('HT 0-0'!KP118,Scrape!$B:$B,0)),"")</f>
        <v/>
      </c>
      <c r="LN118">
        <f>IF(LQ118="0-0",INDEX(Scrape!$L:$L,MATCH('HT 0-0'!KP118,Scrape!$B:$B,0)),"")</f>
        <v/>
      </c>
      <c r="LO118">
        <f>IF(LQ118="0-0",INDEX(Scrape!$M:$M,MATCH('HT 0-0'!KP118,Scrape!$B:$B,0)),"")</f>
        <v/>
      </c>
      <c r="LP118">
        <f>IF(LQ118="0-0",INDEX(Scrape!$N:$N,MATCH('HT 0-0'!KP118,Scrape!$B:$B,0)),"")</f>
        <v/>
      </c>
      <c r="LQ118">
        <f>INDEX(Scrape!$O:$O,MATCH('HT 0-0'!KP118,Scrape!$B:$B,0))</f>
        <v/>
      </c>
      <c r="LR118">
        <f>(1/LJ118)+(1/LI118)+(1/LH118)</f>
        <v/>
      </c>
      <c r="LS118">
        <f>(1/LG118)+(1/LF118)+(1/LE118)</f>
        <v/>
      </c>
      <c r="LT118" s="8">
        <f>IF(INDEX(#REF!,MATCH(KQ118,#REF!,0))=INDEX(#REF!,MATCH(KQ118,#REF!,0)),INDEX(#REF!,MATCH(KQ118,#REF!,0)),"ERROR")</f>
        <v/>
      </c>
      <c r="LU118" s="4">
        <f>IF(KR118="G",2,IF(KR118="R",0.5,IF(KR118="A",1)))</f>
        <v/>
      </c>
      <c r="LV118" s="4">
        <f>IF(KS118="G",0.5,IF(KS118="R",2,IF(KS118="A",1)))</f>
        <v/>
      </c>
      <c r="LW118" s="4">
        <f>IF(KT118="G",2,IF(KT118="R",0.5,IF(KT118="A",1)))</f>
        <v/>
      </c>
      <c r="LX118" s="4">
        <f>IF(KU118="G",0.5,IF(KU118="R",2,IF(KU118="A",1)))</f>
        <v/>
      </c>
      <c r="LY118" s="7">
        <f>(LK118*(LU118+LX118)+(LL118*(LU118+LX118)))</f>
        <v/>
      </c>
      <c r="LZ118" s="7">
        <f>(LN118*(LV118+LW118)+(LO118*(LV118+LW118)))</f>
        <v/>
      </c>
      <c r="MA118" s="11">
        <f>LY118-LZ118</f>
        <v/>
      </c>
      <c r="MB118" s="5">
        <f>MA118+2</f>
        <v/>
      </c>
      <c r="MC118" s="6">
        <f>MA118-2</f>
        <v/>
      </c>
      <c r="MD118" s="4">
        <f>LE118</f>
        <v/>
      </c>
      <c r="ME118" s="9">
        <f>IF(MD118=0,1000,MD118+0.75)</f>
        <v/>
      </c>
      <c r="MF118" s="10">
        <f>IF(MD118=0,0,MD118-0.75)</f>
        <v/>
      </c>
      <c r="MG118" s="4">
        <f>((LM118*(LU118+LX118))-((LP118*(LV118+LW118))))</f>
        <v/>
      </c>
      <c r="MH118" s="9">
        <f>MG118*1.2</f>
        <v/>
      </c>
      <c r="MI118" s="10">
        <f>MG118*0.8</f>
        <v/>
      </c>
      <c r="MJ118">
        <f>IFERROR(OT118,"")</f>
        <v/>
      </c>
      <c r="MK118">
        <f>IFERROR(OU118,"")</f>
        <v/>
      </c>
      <c r="ML118">
        <f>IFERROR(OV118,"")</f>
        <v/>
      </c>
      <c r="MM118">
        <f>IFERROR(OW118,"")</f>
        <v/>
      </c>
      <c r="MN118">
        <f>IFERROR(OX118,"")</f>
        <v/>
      </c>
      <c r="MO118">
        <f>IFERROR(OY118,"")</f>
        <v/>
      </c>
      <c r="MP118" s="1">
        <f>COUNTIFS(#REF!,LT118,#REF!,1,#REF!,"&gt;="&amp;MC118,#REF!,"&lt;="&amp;MB118,#REF!,"&lt;="&amp;ME118,#REF!,"&gt;="&amp;MF118,#REF!,"="&amp;KV118,#REF!,"="&amp;KX118)</f>
        <v/>
      </c>
      <c r="MQ118" s="1">
        <f>COUNTIFS(#REF!,LT118,#REF!,0,#REF!,"&gt;="&amp;MC118,#REF!,"&lt;="&amp;MB118,#REF!,"&lt;="&amp;ME118,#REF!,"&gt;="&amp;MF118,#REF!,"="&amp;KV118,#REF!,"="&amp;KX118)</f>
        <v/>
      </c>
      <c r="MR118" s="1">
        <f>COUNTIFS(#REF!,LT118,#REF!,1,#REF!,"&gt;="&amp;MC118,#REF!,"&lt;="&amp;MB118,#REF!,"&lt;="&amp;ME118,#REF!,"&gt;="&amp;MF118,#REF!,"="&amp;KW118,#REF!,"="&amp;KY118)</f>
        <v/>
      </c>
      <c r="MS118" s="1">
        <f>COUNTIFS(#REF!,LT118,#REF!,0,#REF!,"&gt;="&amp;MC118,#REF!,"&lt;="&amp;MB118,#REF!,"&lt;="&amp;ME118,#REF!,"&gt;="&amp;MF118,#REF!,"="&amp;KW118,#REF!,"="&amp;KY118)</f>
        <v/>
      </c>
      <c r="MT118" s="1">
        <f>COUNTIFS(#REF!,LT118,#REF!,1,#REF!,"&gt;="&amp;MI118,#REF!,"&lt;="&amp;MH118,#REF!,"&lt;="&amp;ME118,#REF!,"&gt;="&amp;MF118)</f>
        <v/>
      </c>
      <c r="MU118" s="1">
        <f>COUNTIFS(#REF!,LT118,#REF!,0,#REF!,"&gt;="&amp;MI118,#REF!,"&lt;="&amp;MH118,#REF!,"&lt;="&amp;ME118,#REF!,"&gt;="&amp;MF118)</f>
        <v/>
      </c>
      <c r="MV118" s="1">
        <f>COUNTIFS(#REF!,LT118,#REF!,1,#REF!,"&gt;="&amp;MI118,#REF!,"&lt;="&amp;MH118,#REF!,"="&amp;KZ118,#REF!,"="&amp;LA118,#REF!,"&lt;="&amp;ME118,#REF!,"&gt;="&amp;MF118)</f>
        <v/>
      </c>
      <c r="MW118" s="1">
        <f>COUNTIFS(#REF!,LT118,#REF!,0,#REF!,"&gt;="&amp;MI118,#REF!,"&lt;="&amp;MH118,#REF!,"="&amp;KZ118,#REF!,"="&amp;LA118,#REF!,"&lt;="&amp;ME118,#REF!,"&gt;="&amp;MF118)</f>
        <v/>
      </c>
      <c r="MX118" s="1">
        <f>COUNTIFS(#REF!,LT118,#REF!,1,#REF!,"&gt;="&amp;MC118,#REF!,"&lt;="&amp;MB118,#REF!,"&lt;="&amp;ME118,#REF!,"&gt;="&amp;MF118)</f>
        <v/>
      </c>
      <c r="MY118" s="1">
        <f>COUNTIFS(#REF!,LT118,#REF!,0,#REF!,"&gt;="&amp;MC118,#REF!,"&lt;="&amp;MB118,#REF!,"&lt;="&amp;ME118,#REF!,"&gt;="&amp;MF118)</f>
        <v/>
      </c>
      <c r="MZ118" s="1">
        <f>COUNTIFS(#REF!,LT118,#REF!,1,#REF!,"&lt;="&amp;ME118,#REF!,"&gt;="&amp;MF118,#REF!,"="&amp;KV118,#REF!,"="&amp;KX118)</f>
        <v/>
      </c>
      <c r="NA118" s="1">
        <f>COUNTIFS(#REF!,LT118,#REF!,0,#REF!,"&lt;="&amp;ME118,#REF!,"&gt;="&amp;MF118,#REF!,"="&amp;KV118,#REF!,"="&amp;KX118)</f>
        <v/>
      </c>
      <c r="NB118" s="1">
        <f>COUNTIFS(#REF!,LT118,#REF!,1,#REF!,"&lt;="&amp;ME118,#REF!,"&gt;="&amp;MF118,#REF!,"="&amp;KW118,#REF!,"="&amp;KY118)</f>
        <v/>
      </c>
      <c r="NC118" s="1">
        <f>COUNTIFS(#REF!,LT118,#REF!,0,#REF!,"&lt;="&amp;ME118,#REF!,"&gt;="&amp;MF118,#REF!,"="&amp;KW118,#REF!,"="&amp;KY118)</f>
        <v/>
      </c>
      <c r="ND118" s="1">
        <f>COUNTIFS(#REF!,LT118,#REF!,1,#REF!,"&gt;="&amp;MC118,#REF!,"&lt;="&amp;MB118,#REF!,"&lt;="&amp;ME118,#REF!,"&gt;="&amp;MF118,#REF!,"="&amp;KV118,#REF!,"="&amp;KX118)</f>
        <v/>
      </c>
      <c r="NE118" s="1">
        <f>COUNTIFS(#REF!,LT118,#REF!,0,#REF!,"&gt;="&amp;MC118,#REF!,"&lt;="&amp;MB118,#REF!,"&lt;="&amp;ME118,#REF!,"&gt;="&amp;MF118,#REF!,"="&amp;KV118,#REF!,"="&amp;KX118)</f>
        <v/>
      </c>
      <c r="NF118" s="1">
        <f>COUNTIFS(#REF!,LT118,#REF!,1,#REF!,"&gt;="&amp;MC118,#REF!,"&lt;="&amp;MB118,#REF!,"&lt;="&amp;ME118,#REF!,"&gt;="&amp;MF118,#REF!,"="&amp;KW118,#REF!,"="&amp;KY118)</f>
        <v/>
      </c>
      <c r="NG118" s="1">
        <f>COUNTIFS(#REF!,LT118,#REF!,0,#REF!,"&gt;="&amp;MC118,#REF!,"&lt;="&amp;MB118,#REF!,"&lt;="&amp;ME118,#REF!,"&gt;="&amp;MF118,#REF!,"="&amp;KW118,#REF!,"="&amp;KY118)</f>
        <v/>
      </c>
      <c r="NH118" s="1">
        <f>COUNTIFS(#REF!,LT118,#REF!,1,#REF!,"&gt;="&amp;MC118,#REF!,"&lt;="&amp;MB118,#REF!,"&lt;="&amp;ME118,#REF!,"&gt;="&amp;MF118,#REF!,"="&amp;KZ118,#REF!,"="&amp;LA118)</f>
        <v/>
      </c>
      <c r="NI118" s="1">
        <f>COUNTIFS(#REF!,LT118,#REF!,0,#REF!,"&gt;="&amp;MC118,#REF!,"&lt;="&amp;MB118,#REF!,"&lt;="&amp;ME118,#REF!,"&gt;="&amp;MF118,#REF!,"="&amp;KZ118,#REF!,"="&amp;LA118)</f>
        <v/>
      </c>
      <c r="NJ118" s="1">
        <f>COUNTIFS(#REF!,LT118,#REF!,1,#REF!,"&gt;="&amp;MI118,#REF!,"&lt;="&amp;MH118,#REF!,"&lt;="&amp;ME118,#REF!,"&gt;="&amp;MF118)</f>
        <v/>
      </c>
      <c r="NK118" s="1">
        <f>COUNTIFS(#REF!,LT118,#REF!,0,#REF!,"&gt;="&amp;MI118,#REF!,"&lt;="&amp;MH118,#REF!,"&lt;="&amp;ME118,#REF!,"&gt;="&amp;MF118)</f>
        <v/>
      </c>
      <c r="NL118" s="1">
        <f>COUNTIFS(#REF!,LT118,#REF!,1,#REF!,"&gt;="&amp;MI118,#REF!,"&lt;="&amp;MH118,#REF!,"="&amp;KZ118,#REF!,"="&amp;LA118,#REF!,"&lt;="&amp;ME118,#REF!,"&gt;="&amp;MF118)</f>
        <v/>
      </c>
      <c r="NM118" s="1">
        <f>COUNTIFS(#REF!,LT118,#REF!,0,#REF!,"&gt;="&amp;MI118,#REF!,"&lt;="&amp;MH118,#REF!,"="&amp;KZ118,#REF!,"="&amp;LA118,#REF!,"&lt;="&amp;ME118,#REF!,"&gt;="&amp;MF118)</f>
        <v/>
      </c>
      <c r="NN118" s="1">
        <f>COUNTIFS(#REF!,LT118,#REF!,1,#REF!,"&gt;="&amp;MC118,#REF!,"&lt;="&amp;MB118,#REF!,"&lt;="&amp;ME118,#REF!,"&gt;="&amp;MF118)</f>
        <v/>
      </c>
      <c r="NO118" s="1">
        <f>COUNTIFS(#REF!,LT118,#REF!,0,#REF!,"&gt;="&amp;MC118,#REF!,"&lt;="&amp;MB118,#REF!,"&lt;="&amp;ME118,#REF!,"&gt;="&amp;MF118)</f>
        <v/>
      </c>
      <c r="NP118" s="1">
        <f>COUNTIFS(#REF!,LT118,#REF!,1,#REF!,"&lt;="&amp;ME118,#REF!,"&gt;="&amp;MF118,#REF!,"="&amp;KV118,#REF!,"="&amp;KX118)</f>
        <v/>
      </c>
      <c r="NQ118" s="1">
        <f>COUNTIFS(#REF!,LT118,#REF!,0,#REF!,"&lt;="&amp;ME118,#REF!,"&gt;="&amp;MF118,#REF!,"="&amp;KV118,#REF!,"="&amp;KX118)</f>
        <v/>
      </c>
      <c r="NR118" s="1">
        <f>COUNTIFS(#REF!,LT118,#REF!,1,#REF!,"&lt;="&amp;ME118,#REF!,"&gt;="&amp;MF118,#REF!,"="&amp;KW118,#REF!,"="&amp;KY118)</f>
        <v/>
      </c>
      <c r="NS118" s="1">
        <f>COUNTIFS(#REF!,LT118,#REF!,0,#REF!,"&lt;="&amp;ME118,#REF!,"&gt;="&amp;MF118,#REF!,"="&amp;KW118,#REF!,"="&amp;KY118)</f>
        <v/>
      </c>
      <c r="NT118" s="1">
        <f>MP118+MR118+MT118+MV118+MX118+MZ118+NB118</f>
        <v/>
      </c>
      <c r="NU118" s="1">
        <f>MQ118+MS118+MU118+MW118+MY118+NA118+NC118</f>
        <v/>
      </c>
      <c r="NV118" s="1">
        <f>NT118+NU118</f>
        <v/>
      </c>
      <c r="NW118" s="33">
        <f>NT118/(NT118+NU118)</f>
        <v/>
      </c>
      <c r="NX118" s="3">
        <f>1/NW118</f>
        <v/>
      </c>
      <c r="NY118" s="1">
        <f>LH118</f>
        <v/>
      </c>
      <c r="NZ118" s="79">
        <f>(NW118*((NY118-1)*0.98))-((1-NW118)*1)</f>
        <v/>
      </c>
      <c r="OA118" s="34">
        <f>IF(LR118&lt;0.9,0,IF(AND(LR118&gt;1.1),0,1))</f>
        <v/>
      </c>
      <c r="OB118" s="34">
        <f>IF(LS118&lt;0.9,0,IF(AND(LS118&gt;1.1),0,1))</f>
        <v/>
      </c>
      <c r="OC118" s="32">
        <f>IF(NV118&gt;99,1,0)</f>
        <v/>
      </c>
      <c r="OD118" s="32">
        <f>IF(NZ118&gt;0.0799,1,0)</f>
        <v/>
      </c>
      <c r="OE118" s="32">
        <f>IF(NZ118&gt;OM118,1,0)</f>
        <v/>
      </c>
      <c r="OF118" s="32">
        <f>OC118+OD118+OE118+OA118+OB118</f>
        <v/>
      </c>
      <c r="OG118" s="1">
        <f>ND118+NF118+NH118+NJ118+NL118+NN118+NP118+NR118</f>
        <v/>
      </c>
      <c r="OH118" s="1">
        <f>NE118+NG118+NI118+NK118+NM118+NO118+NQ118+NS118</f>
        <v/>
      </c>
      <c r="OI118" s="1">
        <f>OG118+OH118</f>
        <v/>
      </c>
      <c r="OJ118" s="33">
        <f>OG118/(OG118+OH118)</f>
        <v/>
      </c>
      <c r="OK118" s="3">
        <f>1/OJ118</f>
        <v/>
      </c>
      <c r="OL118" s="1">
        <f>LI118</f>
        <v/>
      </c>
      <c r="OM118" s="79">
        <f>(OJ118*((OL118-1)*0.98))-((1-OJ118)*1)</f>
        <v/>
      </c>
      <c r="ON118" s="34">
        <f>IF(LR118&lt;0.9,0,IF(AND(LR118&gt;1.1),0,1))</f>
        <v/>
      </c>
      <c r="OO118" s="34">
        <f>IF(LS118&lt;0.9,0,IF(AND(LS118&gt;1.1),0,1))</f>
        <v/>
      </c>
      <c r="OP118" s="32">
        <f>IF(OI118&gt;99,1,0)</f>
        <v/>
      </c>
      <c r="OQ118" s="32">
        <f>IF(OM118&gt;0.0799,1,0)</f>
        <v/>
      </c>
      <c r="OR118" s="32">
        <f>IF(OM118&gt;OZ118,1,0)</f>
        <v/>
      </c>
      <c r="OS118" s="32">
        <f>OP118+OQ118+OR118+ON118+OO118</f>
        <v/>
      </c>
      <c r="OT118">
        <f>IF(OF118=5,"BackHome0-0",IF(AND(OS118=5),"BackAway0-0",""))</f>
        <v/>
      </c>
      <c r="OU118">
        <f>IF(OF118=5,KN118,IF(AND(OS118=5),KO118,""))</f>
        <v/>
      </c>
      <c r="OV118">
        <f>IF(OF118=5,"Match Odds",IF(AND(OS118=5),"Match Odds",""))</f>
        <v/>
      </c>
      <c r="OW118">
        <f>IF(OF118=5,KP118,IF(AND(OS118=5),KP118,""))</f>
        <v/>
      </c>
      <c r="OX118">
        <f>IF(OF118=5,"MATCH_ODDS",IF(AND(OS118=5),"MATCH_ODDS",""))</f>
        <v/>
      </c>
      <c r="OY118">
        <f>IF(OF118=5,"BACK",IF(AND(OS118=5),"BACK",""))</f>
        <v/>
      </c>
    </row>
    <row r="119" ht="16.5" customHeight="1" thickBot="1" thickTop="1">
      <c r="A119" s="2" t="n"/>
      <c r="KN119" s="1">
        <f>IF(INDEX(#REF!,MATCH('HT 0-0'!D119,#REF!,0))=INDEX(#REF!,MATCH('HT 0-0'!D119,#REF!,0)),INDEX(#REF!,MATCH('HT 0-0'!D119,#REF!,0)),"ERROR")</f>
        <v/>
      </c>
      <c r="KO119" s="1">
        <f>IF(INDEX(#REF!,MATCH('HT 0-0'!E119,#REF!,0))=INDEX(#REF!,MATCH('HT 0-0'!E119,#REF!,0)),INDEX(#REF!,MATCH('HT 0-0'!E119,#REF!,0)),"ERROR")</f>
        <v/>
      </c>
      <c r="KP119" s="1">
        <f>KN119&amp;" v "&amp;KO119</f>
        <v/>
      </c>
      <c r="KQ119">
        <f>B119&amp;"_"&amp;C119</f>
        <v/>
      </c>
      <c r="KR119" s="1">
        <f>IF((HW119/KK119)&lt;0.335,"G",IF((HW119/KK119)&gt;0.67,"R","A"))</f>
        <v/>
      </c>
      <c r="KS119" s="1">
        <f>IF((HX119/KK119)&lt;0.335,"G",IF((HX119/KK119)&gt;0.67,"R","A"))</f>
        <v/>
      </c>
      <c r="KT119" s="1">
        <f>IF((IH119/KK119)&lt;0.335,"G",IF((IH119/KK119)&gt;0.67,"R","A"))</f>
        <v/>
      </c>
      <c r="KU119" s="1">
        <f>IF((II119/KK119)&lt;0.335,"G",IF((II119/KK119)&gt;0.67,"R","A"))</f>
        <v/>
      </c>
      <c r="KV119" s="1">
        <f>IF((HZ119/KK119)&lt;0.335,"G",IF((HZ119/KK119)&gt;0.67,"R","A"))</f>
        <v/>
      </c>
      <c r="KW119" s="1">
        <f>IF((HY119/KK119)&lt;0.335,"G",IF((HY119/KK119)&gt;0.67,"R","A"))</f>
        <v/>
      </c>
      <c r="KX119" s="1">
        <f>IF((IK119/KK119)&lt;0.335,"G",IF((IK119/KK119)&gt;0.67,"R","A"))</f>
        <v/>
      </c>
      <c r="KY119" s="1">
        <f>IF((IJ119/KK119)&lt;0.335,"G",IF((IJ119/KK119)&gt;0.67,"R","A"))</f>
        <v/>
      </c>
      <c r="KZ119" s="1">
        <f>IF((HQ119/KK119)&lt;0.335,"G",IF((HQ119/KK119)&gt;0.67,"R","A"))</f>
        <v/>
      </c>
      <c r="LA119" s="1">
        <f>IF((IB119/KK119)&lt;0.335,"G",IF((IB119/KK119)&gt;0.67,"R","A"))</f>
        <v/>
      </c>
      <c r="LB119">
        <f>IF(LQ119="0-0",INDEX(Scrape!#REF!,MATCH('HT 0-0'!KP119,Scrape!$B:$B,0)),"")</f>
        <v/>
      </c>
      <c r="LC119">
        <f>IF(LQ119="0-0",INDEX(Scrape!$A:$A,MATCH('HT 0-0'!KP119,Scrape!$B:$B,0)),"")</f>
        <v/>
      </c>
      <c r="LD119">
        <f>IF(LQ119="0-0",INDEX(Scrape!$B:$B,MATCH('HT 0-0'!KP119,Scrape!$B:$B,0)),"")</f>
        <v/>
      </c>
      <c r="LE119">
        <f>IF(LQ119="0-0",INDEX(Scrape!$C:$C,MATCH('HT 0-0'!KP119,Scrape!$B:$B,0)),"")</f>
        <v/>
      </c>
      <c r="LF119">
        <f>IF(LQ119="0-0",INDEX(Scrape!$D:$D,MATCH('HT 0-0'!KP119,Scrape!$B:$B,0)),"")</f>
        <v/>
      </c>
      <c r="LG119">
        <f>IF(LQ119="0-0",INDEX(Scrape!$E:$E,MATCH('HT 0-0'!KP119,Scrape!$B:$B,0)),"")</f>
        <v/>
      </c>
      <c r="LH119">
        <f>IF(LQ119="0-0",INDEX(Scrape!$F:$F,MATCH('HT 0-0'!KP119,Scrape!$B:$B,0)),"")</f>
        <v/>
      </c>
      <c r="LI119">
        <f>IF(LQ119="0-0",INDEX(Scrape!$G:$G,MATCH('HT 0-0'!KP119,Scrape!$B:$B,0)),"")</f>
        <v/>
      </c>
      <c r="LJ119">
        <f>IF(LQ119="0-0",INDEX(Scrape!$H:$H,MATCH('HT 0-0'!KP119,Scrape!$B:$B,0)),"")</f>
        <v/>
      </c>
      <c r="LK119">
        <f>IF(LQ119="0-0",INDEX(Scrape!$I:$I,MATCH('HT 0-0'!KP119,Scrape!$B:$B,0)),"")</f>
        <v/>
      </c>
      <c r="LL119">
        <f>IF(LQ119="0-0",INDEX(Scrape!$J:$J,MATCH('HT 0-0'!KP119,Scrape!$B:$B,0)),"")</f>
        <v/>
      </c>
      <c r="LM119">
        <f>IF(LQ119="0-0",INDEX(Scrape!$K:$K,MATCH('HT 0-0'!KP119,Scrape!$B:$B,0)),"")</f>
        <v/>
      </c>
      <c r="LN119">
        <f>IF(LQ119="0-0",INDEX(Scrape!$L:$L,MATCH('HT 0-0'!KP119,Scrape!$B:$B,0)),"")</f>
        <v/>
      </c>
      <c r="LO119">
        <f>IF(LQ119="0-0",INDEX(Scrape!$M:$M,MATCH('HT 0-0'!KP119,Scrape!$B:$B,0)),"")</f>
        <v/>
      </c>
      <c r="LP119">
        <f>IF(LQ119="0-0",INDEX(Scrape!$N:$N,MATCH('HT 0-0'!KP119,Scrape!$B:$B,0)),"")</f>
        <v/>
      </c>
      <c r="LQ119">
        <f>INDEX(Scrape!$O:$O,MATCH('HT 0-0'!KP119,Scrape!$B:$B,0))</f>
        <v/>
      </c>
      <c r="LR119">
        <f>(1/LJ119)+(1/LI119)+(1/LH119)</f>
        <v/>
      </c>
      <c r="LS119">
        <f>(1/LG119)+(1/LF119)+(1/LE119)</f>
        <v/>
      </c>
      <c r="LT119" s="8">
        <f>IF(INDEX(#REF!,MATCH(KQ119,#REF!,0))=INDEX(#REF!,MATCH(KQ119,#REF!,0)),INDEX(#REF!,MATCH(KQ119,#REF!,0)),"ERROR")</f>
        <v/>
      </c>
      <c r="LU119" s="4">
        <f>IF(KR119="G",2,IF(KR119="R",0.5,IF(KR119="A",1)))</f>
        <v/>
      </c>
      <c r="LV119" s="4">
        <f>IF(KS119="G",0.5,IF(KS119="R",2,IF(KS119="A",1)))</f>
        <v/>
      </c>
      <c r="LW119" s="4">
        <f>IF(KT119="G",2,IF(KT119="R",0.5,IF(KT119="A",1)))</f>
        <v/>
      </c>
      <c r="LX119" s="4">
        <f>IF(KU119="G",0.5,IF(KU119="R",2,IF(KU119="A",1)))</f>
        <v/>
      </c>
      <c r="LY119" s="7">
        <f>(LK119*(LU119+LX119)+(LL119*(LU119+LX119)))</f>
        <v/>
      </c>
      <c r="LZ119" s="7">
        <f>(LN119*(LV119+LW119)+(LO119*(LV119+LW119)))</f>
        <v/>
      </c>
      <c r="MA119" s="11">
        <f>LY119-LZ119</f>
        <v/>
      </c>
      <c r="MB119" s="5">
        <f>MA119+2</f>
        <v/>
      </c>
      <c r="MC119" s="6">
        <f>MA119-2</f>
        <v/>
      </c>
      <c r="MD119" s="4">
        <f>LE119</f>
        <v/>
      </c>
      <c r="ME119" s="9">
        <f>IF(MD119=0,1000,MD119+0.75)</f>
        <v/>
      </c>
      <c r="MF119" s="10">
        <f>IF(MD119=0,0,MD119-0.75)</f>
        <v/>
      </c>
      <c r="MG119" s="4">
        <f>((LM119*(LU119+LX119))-((LP119*(LV119+LW119))))</f>
        <v/>
      </c>
      <c r="MH119" s="9">
        <f>MG119*1.2</f>
        <v/>
      </c>
      <c r="MI119" s="10">
        <f>MG119*0.8</f>
        <v/>
      </c>
      <c r="MJ119">
        <f>IFERROR(OT119,"")</f>
        <v/>
      </c>
      <c r="MK119">
        <f>IFERROR(OU119,"")</f>
        <v/>
      </c>
      <c r="ML119">
        <f>IFERROR(OV119,"")</f>
        <v/>
      </c>
      <c r="MM119">
        <f>IFERROR(OW119,"")</f>
        <v/>
      </c>
      <c r="MN119">
        <f>IFERROR(OX119,"")</f>
        <v/>
      </c>
      <c r="MO119">
        <f>IFERROR(OY119,"")</f>
        <v/>
      </c>
      <c r="MP119" s="1">
        <f>COUNTIFS(#REF!,LT119,#REF!,1,#REF!,"&gt;="&amp;MC119,#REF!,"&lt;="&amp;MB119,#REF!,"&lt;="&amp;ME119,#REF!,"&gt;="&amp;MF119,#REF!,"="&amp;KV119,#REF!,"="&amp;KX119)</f>
        <v/>
      </c>
      <c r="MQ119" s="1">
        <f>COUNTIFS(#REF!,LT119,#REF!,0,#REF!,"&gt;="&amp;MC119,#REF!,"&lt;="&amp;MB119,#REF!,"&lt;="&amp;ME119,#REF!,"&gt;="&amp;MF119,#REF!,"="&amp;KV119,#REF!,"="&amp;KX119)</f>
        <v/>
      </c>
      <c r="MR119" s="1">
        <f>COUNTIFS(#REF!,LT119,#REF!,1,#REF!,"&gt;="&amp;MC119,#REF!,"&lt;="&amp;MB119,#REF!,"&lt;="&amp;ME119,#REF!,"&gt;="&amp;MF119,#REF!,"="&amp;KW119,#REF!,"="&amp;KY119)</f>
        <v/>
      </c>
      <c r="MS119" s="1">
        <f>COUNTIFS(#REF!,LT119,#REF!,0,#REF!,"&gt;="&amp;MC119,#REF!,"&lt;="&amp;MB119,#REF!,"&lt;="&amp;ME119,#REF!,"&gt;="&amp;MF119,#REF!,"="&amp;KW119,#REF!,"="&amp;KY119)</f>
        <v/>
      </c>
      <c r="MT119" s="1">
        <f>COUNTIFS(#REF!,LT119,#REF!,1,#REF!,"&gt;="&amp;MI119,#REF!,"&lt;="&amp;MH119,#REF!,"&lt;="&amp;ME119,#REF!,"&gt;="&amp;MF119)</f>
        <v/>
      </c>
      <c r="MU119" s="1">
        <f>COUNTIFS(#REF!,LT119,#REF!,0,#REF!,"&gt;="&amp;MI119,#REF!,"&lt;="&amp;MH119,#REF!,"&lt;="&amp;ME119,#REF!,"&gt;="&amp;MF119)</f>
        <v/>
      </c>
      <c r="MV119" s="1">
        <f>COUNTIFS(#REF!,LT119,#REF!,1,#REF!,"&gt;="&amp;MI119,#REF!,"&lt;="&amp;MH119,#REF!,"="&amp;KZ119,#REF!,"="&amp;LA119,#REF!,"&lt;="&amp;ME119,#REF!,"&gt;="&amp;MF119)</f>
        <v/>
      </c>
      <c r="MW119" s="1">
        <f>COUNTIFS(#REF!,LT119,#REF!,0,#REF!,"&gt;="&amp;MI119,#REF!,"&lt;="&amp;MH119,#REF!,"="&amp;KZ119,#REF!,"="&amp;LA119,#REF!,"&lt;="&amp;ME119,#REF!,"&gt;="&amp;MF119)</f>
        <v/>
      </c>
      <c r="MX119" s="1">
        <f>COUNTIFS(#REF!,LT119,#REF!,1,#REF!,"&gt;="&amp;MC119,#REF!,"&lt;="&amp;MB119,#REF!,"&lt;="&amp;ME119,#REF!,"&gt;="&amp;MF119)</f>
        <v/>
      </c>
      <c r="MY119" s="1">
        <f>COUNTIFS(#REF!,LT119,#REF!,0,#REF!,"&gt;="&amp;MC119,#REF!,"&lt;="&amp;MB119,#REF!,"&lt;="&amp;ME119,#REF!,"&gt;="&amp;MF119)</f>
        <v/>
      </c>
      <c r="MZ119" s="1">
        <f>COUNTIFS(#REF!,LT119,#REF!,1,#REF!,"&lt;="&amp;ME119,#REF!,"&gt;="&amp;MF119,#REF!,"="&amp;KV119,#REF!,"="&amp;KX119)</f>
        <v/>
      </c>
      <c r="NA119" s="1">
        <f>COUNTIFS(#REF!,LT119,#REF!,0,#REF!,"&lt;="&amp;ME119,#REF!,"&gt;="&amp;MF119,#REF!,"="&amp;KV119,#REF!,"="&amp;KX119)</f>
        <v/>
      </c>
      <c r="NB119" s="1">
        <f>COUNTIFS(#REF!,LT119,#REF!,1,#REF!,"&lt;="&amp;ME119,#REF!,"&gt;="&amp;MF119,#REF!,"="&amp;KW119,#REF!,"="&amp;KY119)</f>
        <v/>
      </c>
      <c r="NC119" s="1">
        <f>COUNTIFS(#REF!,LT119,#REF!,0,#REF!,"&lt;="&amp;ME119,#REF!,"&gt;="&amp;MF119,#REF!,"="&amp;KW119,#REF!,"="&amp;KY119)</f>
        <v/>
      </c>
      <c r="ND119" s="1">
        <f>COUNTIFS(#REF!,LT119,#REF!,1,#REF!,"&gt;="&amp;MC119,#REF!,"&lt;="&amp;MB119,#REF!,"&lt;="&amp;ME119,#REF!,"&gt;="&amp;MF119,#REF!,"="&amp;KV119,#REF!,"="&amp;KX119)</f>
        <v/>
      </c>
      <c r="NE119" s="1">
        <f>COUNTIFS(#REF!,LT119,#REF!,0,#REF!,"&gt;="&amp;MC119,#REF!,"&lt;="&amp;MB119,#REF!,"&lt;="&amp;ME119,#REF!,"&gt;="&amp;MF119,#REF!,"="&amp;KV119,#REF!,"="&amp;KX119)</f>
        <v/>
      </c>
      <c r="NF119" s="1">
        <f>COUNTIFS(#REF!,LT119,#REF!,1,#REF!,"&gt;="&amp;MC119,#REF!,"&lt;="&amp;MB119,#REF!,"&lt;="&amp;ME119,#REF!,"&gt;="&amp;MF119,#REF!,"="&amp;KW119,#REF!,"="&amp;KY119)</f>
        <v/>
      </c>
      <c r="NG119" s="1">
        <f>COUNTIFS(#REF!,LT119,#REF!,0,#REF!,"&gt;="&amp;MC119,#REF!,"&lt;="&amp;MB119,#REF!,"&lt;="&amp;ME119,#REF!,"&gt;="&amp;MF119,#REF!,"="&amp;KW119,#REF!,"="&amp;KY119)</f>
        <v/>
      </c>
      <c r="NH119" s="1">
        <f>COUNTIFS(#REF!,LT119,#REF!,1,#REF!,"&gt;="&amp;MC119,#REF!,"&lt;="&amp;MB119,#REF!,"&lt;="&amp;ME119,#REF!,"&gt;="&amp;MF119,#REF!,"="&amp;KZ119,#REF!,"="&amp;LA119)</f>
        <v/>
      </c>
      <c r="NI119" s="1">
        <f>COUNTIFS(#REF!,LT119,#REF!,0,#REF!,"&gt;="&amp;MC119,#REF!,"&lt;="&amp;MB119,#REF!,"&lt;="&amp;ME119,#REF!,"&gt;="&amp;MF119,#REF!,"="&amp;KZ119,#REF!,"="&amp;LA119)</f>
        <v/>
      </c>
      <c r="NJ119" s="1">
        <f>COUNTIFS(#REF!,LT119,#REF!,1,#REF!,"&gt;="&amp;MI119,#REF!,"&lt;="&amp;MH119,#REF!,"&lt;="&amp;ME119,#REF!,"&gt;="&amp;MF119)</f>
        <v/>
      </c>
      <c r="NK119" s="1">
        <f>COUNTIFS(#REF!,LT119,#REF!,0,#REF!,"&gt;="&amp;MI119,#REF!,"&lt;="&amp;MH119,#REF!,"&lt;="&amp;ME119,#REF!,"&gt;="&amp;MF119)</f>
        <v/>
      </c>
      <c r="NL119" s="1">
        <f>COUNTIFS(#REF!,LT119,#REF!,1,#REF!,"&gt;="&amp;MI119,#REF!,"&lt;="&amp;MH119,#REF!,"="&amp;KZ119,#REF!,"="&amp;LA119,#REF!,"&lt;="&amp;ME119,#REF!,"&gt;="&amp;MF119)</f>
        <v/>
      </c>
      <c r="NM119" s="1">
        <f>COUNTIFS(#REF!,LT119,#REF!,0,#REF!,"&gt;="&amp;MI119,#REF!,"&lt;="&amp;MH119,#REF!,"="&amp;KZ119,#REF!,"="&amp;LA119,#REF!,"&lt;="&amp;ME119,#REF!,"&gt;="&amp;MF119)</f>
        <v/>
      </c>
      <c r="NN119" s="1">
        <f>COUNTIFS(#REF!,LT119,#REF!,1,#REF!,"&gt;="&amp;MC119,#REF!,"&lt;="&amp;MB119,#REF!,"&lt;="&amp;ME119,#REF!,"&gt;="&amp;MF119)</f>
        <v/>
      </c>
      <c r="NO119" s="1">
        <f>COUNTIFS(#REF!,LT119,#REF!,0,#REF!,"&gt;="&amp;MC119,#REF!,"&lt;="&amp;MB119,#REF!,"&lt;="&amp;ME119,#REF!,"&gt;="&amp;MF119)</f>
        <v/>
      </c>
      <c r="NP119" s="1">
        <f>COUNTIFS(#REF!,LT119,#REF!,1,#REF!,"&lt;="&amp;ME119,#REF!,"&gt;="&amp;MF119,#REF!,"="&amp;KV119,#REF!,"="&amp;KX119)</f>
        <v/>
      </c>
      <c r="NQ119" s="1">
        <f>COUNTIFS(#REF!,LT119,#REF!,0,#REF!,"&lt;="&amp;ME119,#REF!,"&gt;="&amp;MF119,#REF!,"="&amp;KV119,#REF!,"="&amp;KX119)</f>
        <v/>
      </c>
      <c r="NR119" s="1">
        <f>COUNTIFS(#REF!,LT119,#REF!,1,#REF!,"&lt;="&amp;ME119,#REF!,"&gt;="&amp;MF119,#REF!,"="&amp;KW119,#REF!,"="&amp;KY119)</f>
        <v/>
      </c>
      <c r="NS119" s="1">
        <f>COUNTIFS(#REF!,LT119,#REF!,0,#REF!,"&lt;="&amp;ME119,#REF!,"&gt;="&amp;MF119,#REF!,"="&amp;KW119,#REF!,"="&amp;KY119)</f>
        <v/>
      </c>
      <c r="NT119" s="1">
        <f>MP119+MR119+MT119+MV119+MX119+MZ119+NB119</f>
        <v/>
      </c>
      <c r="NU119" s="1">
        <f>MQ119+MS119+MU119+MW119+MY119+NA119+NC119</f>
        <v/>
      </c>
      <c r="NV119" s="1">
        <f>NT119+NU119</f>
        <v/>
      </c>
      <c r="NW119" s="33">
        <f>NT119/(NT119+NU119)</f>
        <v/>
      </c>
      <c r="NX119" s="3">
        <f>1/NW119</f>
        <v/>
      </c>
      <c r="NY119" s="1">
        <f>LH119</f>
        <v/>
      </c>
      <c r="NZ119" s="79">
        <f>(NW119*((NY119-1)*0.98))-((1-NW119)*1)</f>
        <v/>
      </c>
      <c r="OA119" s="34">
        <f>IF(LR119&lt;0.9,0,IF(AND(LR119&gt;1.1),0,1))</f>
        <v/>
      </c>
      <c r="OB119" s="34">
        <f>IF(LS119&lt;0.9,0,IF(AND(LS119&gt;1.1),0,1))</f>
        <v/>
      </c>
      <c r="OC119" s="32">
        <f>IF(NV119&gt;99,1,0)</f>
        <v/>
      </c>
      <c r="OD119" s="32">
        <f>IF(NZ119&gt;0.0799,1,0)</f>
        <v/>
      </c>
      <c r="OE119" s="32">
        <f>IF(NZ119&gt;OM119,1,0)</f>
        <v/>
      </c>
      <c r="OF119" s="32">
        <f>OC119+OD119+OE119+OA119+OB119</f>
        <v/>
      </c>
      <c r="OG119" s="1">
        <f>ND119+NF119+NH119+NJ119+NL119+NN119+NP119+NR119</f>
        <v/>
      </c>
      <c r="OH119" s="1">
        <f>NE119+NG119+NI119+NK119+NM119+NO119+NQ119+NS119</f>
        <v/>
      </c>
      <c r="OI119" s="1">
        <f>OG119+OH119</f>
        <v/>
      </c>
      <c r="OJ119" s="33">
        <f>OG119/(OG119+OH119)</f>
        <v/>
      </c>
      <c r="OK119" s="3">
        <f>1/OJ119</f>
        <v/>
      </c>
      <c r="OL119" s="1">
        <f>LI119</f>
        <v/>
      </c>
      <c r="OM119" s="79">
        <f>(OJ119*((OL119-1)*0.98))-((1-OJ119)*1)</f>
        <v/>
      </c>
      <c r="ON119" s="34">
        <f>IF(LR119&lt;0.9,0,IF(AND(LR119&gt;1.1),0,1))</f>
        <v/>
      </c>
      <c r="OO119" s="34">
        <f>IF(LS119&lt;0.9,0,IF(AND(LS119&gt;1.1),0,1))</f>
        <v/>
      </c>
      <c r="OP119" s="32">
        <f>IF(OI119&gt;99,1,0)</f>
        <v/>
      </c>
      <c r="OQ119" s="32">
        <f>IF(OM119&gt;0.0799,1,0)</f>
        <v/>
      </c>
      <c r="OR119" s="32">
        <f>IF(OM119&gt;OZ119,1,0)</f>
        <v/>
      </c>
      <c r="OS119" s="32">
        <f>OP119+OQ119+OR119+ON119+OO119</f>
        <v/>
      </c>
      <c r="OT119">
        <f>IF(OF119=5,"BackHome0-0",IF(AND(OS119=5),"BackAway0-0",""))</f>
        <v/>
      </c>
      <c r="OU119">
        <f>IF(OF119=5,KN119,IF(AND(OS119=5),KO119,""))</f>
        <v/>
      </c>
      <c r="OV119">
        <f>IF(OF119=5,"Match Odds",IF(AND(OS119=5),"Match Odds",""))</f>
        <v/>
      </c>
      <c r="OW119">
        <f>IF(OF119=5,KP119,IF(AND(OS119=5),KP119,""))</f>
        <v/>
      </c>
      <c r="OX119">
        <f>IF(OF119=5,"MATCH_ODDS",IF(AND(OS119=5),"MATCH_ODDS",""))</f>
        <v/>
      </c>
      <c r="OY119">
        <f>IF(OF119=5,"BACK",IF(AND(OS119=5),"BACK",""))</f>
        <v/>
      </c>
    </row>
    <row r="120" ht="16.5" customHeight="1" thickBot="1" thickTop="1">
      <c r="A120" s="2" t="n"/>
      <c r="KN120" s="1">
        <f>IF(INDEX(#REF!,MATCH('HT 0-0'!D120,#REF!,0))=INDEX(#REF!,MATCH('HT 0-0'!D120,#REF!,0)),INDEX(#REF!,MATCH('HT 0-0'!D120,#REF!,0)),"ERROR")</f>
        <v/>
      </c>
      <c r="KO120" s="1">
        <f>IF(INDEX(#REF!,MATCH('HT 0-0'!E120,#REF!,0))=INDEX(#REF!,MATCH('HT 0-0'!E120,#REF!,0)),INDEX(#REF!,MATCH('HT 0-0'!E120,#REF!,0)),"ERROR")</f>
        <v/>
      </c>
      <c r="KP120" s="1">
        <f>KN120&amp;" v "&amp;KO120</f>
        <v/>
      </c>
      <c r="KQ120">
        <f>B120&amp;"_"&amp;C120</f>
        <v/>
      </c>
      <c r="KR120" s="1">
        <f>IF((HW120/KK120)&lt;0.335,"G",IF((HW120/KK120)&gt;0.67,"R","A"))</f>
        <v/>
      </c>
      <c r="KS120" s="1">
        <f>IF((HX120/KK120)&lt;0.335,"G",IF((HX120/KK120)&gt;0.67,"R","A"))</f>
        <v/>
      </c>
      <c r="KT120" s="1">
        <f>IF((IH120/KK120)&lt;0.335,"G",IF((IH120/KK120)&gt;0.67,"R","A"))</f>
        <v/>
      </c>
      <c r="KU120" s="1">
        <f>IF((II120/KK120)&lt;0.335,"G",IF((II120/KK120)&gt;0.67,"R","A"))</f>
        <v/>
      </c>
      <c r="KV120" s="1">
        <f>IF((HZ120/KK120)&lt;0.335,"G",IF((HZ120/KK120)&gt;0.67,"R","A"))</f>
        <v/>
      </c>
      <c r="KW120" s="1">
        <f>IF((HY120/KK120)&lt;0.335,"G",IF((HY120/KK120)&gt;0.67,"R","A"))</f>
        <v/>
      </c>
      <c r="KX120" s="1">
        <f>IF((IK120/KK120)&lt;0.335,"G",IF((IK120/KK120)&gt;0.67,"R","A"))</f>
        <v/>
      </c>
      <c r="KY120" s="1">
        <f>IF((IJ120/KK120)&lt;0.335,"G",IF((IJ120/KK120)&gt;0.67,"R","A"))</f>
        <v/>
      </c>
      <c r="KZ120" s="1">
        <f>IF((HQ120/KK120)&lt;0.335,"G",IF((HQ120/KK120)&gt;0.67,"R","A"))</f>
        <v/>
      </c>
      <c r="LA120" s="1">
        <f>IF((IB120/KK120)&lt;0.335,"G",IF((IB120/KK120)&gt;0.67,"R","A"))</f>
        <v/>
      </c>
      <c r="LB120">
        <f>IF(LQ120="0-0",INDEX(Scrape!#REF!,MATCH('HT 0-0'!KP120,Scrape!$B:$B,0)),"")</f>
        <v/>
      </c>
      <c r="LC120">
        <f>IF(LQ120="0-0",INDEX(Scrape!$A:$A,MATCH('HT 0-0'!KP120,Scrape!$B:$B,0)),"")</f>
        <v/>
      </c>
      <c r="LD120">
        <f>IF(LQ120="0-0",INDEX(Scrape!$B:$B,MATCH('HT 0-0'!KP120,Scrape!$B:$B,0)),"")</f>
        <v/>
      </c>
      <c r="LE120">
        <f>IF(LQ120="0-0",INDEX(Scrape!$C:$C,MATCH('HT 0-0'!KP120,Scrape!$B:$B,0)),"")</f>
        <v/>
      </c>
      <c r="LF120">
        <f>IF(LQ120="0-0",INDEX(Scrape!$D:$D,MATCH('HT 0-0'!KP120,Scrape!$B:$B,0)),"")</f>
        <v/>
      </c>
      <c r="LG120">
        <f>IF(LQ120="0-0",INDEX(Scrape!$E:$E,MATCH('HT 0-0'!KP120,Scrape!$B:$B,0)),"")</f>
        <v/>
      </c>
      <c r="LH120">
        <f>IF(LQ120="0-0",INDEX(Scrape!$F:$F,MATCH('HT 0-0'!KP120,Scrape!$B:$B,0)),"")</f>
        <v/>
      </c>
      <c r="LI120">
        <f>IF(LQ120="0-0",INDEX(Scrape!$G:$G,MATCH('HT 0-0'!KP120,Scrape!$B:$B,0)),"")</f>
        <v/>
      </c>
      <c r="LJ120">
        <f>IF(LQ120="0-0",INDEX(Scrape!$H:$H,MATCH('HT 0-0'!KP120,Scrape!$B:$B,0)),"")</f>
        <v/>
      </c>
      <c r="LK120">
        <f>IF(LQ120="0-0",INDEX(Scrape!$I:$I,MATCH('HT 0-0'!KP120,Scrape!$B:$B,0)),"")</f>
        <v/>
      </c>
      <c r="LL120">
        <f>IF(LQ120="0-0",INDEX(Scrape!$J:$J,MATCH('HT 0-0'!KP120,Scrape!$B:$B,0)),"")</f>
        <v/>
      </c>
      <c r="LM120">
        <f>IF(LQ120="0-0",INDEX(Scrape!$K:$K,MATCH('HT 0-0'!KP120,Scrape!$B:$B,0)),"")</f>
        <v/>
      </c>
      <c r="LN120">
        <f>IF(LQ120="0-0",INDEX(Scrape!$L:$L,MATCH('HT 0-0'!KP120,Scrape!$B:$B,0)),"")</f>
        <v/>
      </c>
      <c r="LO120">
        <f>IF(LQ120="0-0",INDEX(Scrape!$M:$M,MATCH('HT 0-0'!KP120,Scrape!$B:$B,0)),"")</f>
        <v/>
      </c>
      <c r="LP120">
        <f>IF(LQ120="0-0",INDEX(Scrape!$N:$N,MATCH('HT 0-0'!KP120,Scrape!$B:$B,0)),"")</f>
        <v/>
      </c>
      <c r="LQ120">
        <f>INDEX(Scrape!$O:$O,MATCH('HT 0-0'!KP120,Scrape!$B:$B,0))</f>
        <v/>
      </c>
      <c r="LR120">
        <f>(1/LJ120)+(1/LI120)+(1/LH120)</f>
        <v/>
      </c>
      <c r="LS120">
        <f>(1/LG120)+(1/LF120)+(1/LE120)</f>
        <v/>
      </c>
      <c r="LT120" s="8">
        <f>IF(INDEX(#REF!,MATCH(KQ120,#REF!,0))=INDEX(#REF!,MATCH(KQ120,#REF!,0)),INDEX(#REF!,MATCH(KQ120,#REF!,0)),"ERROR")</f>
        <v/>
      </c>
      <c r="LU120" s="4">
        <f>IF(KR120="G",2,IF(KR120="R",0.5,IF(KR120="A",1)))</f>
        <v/>
      </c>
      <c r="LV120" s="4">
        <f>IF(KS120="G",0.5,IF(KS120="R",2,IF(KS120="A",1)))</f>
        <v/>
      </c>
      <c r="LW120" s="4">
        <f>IF(KT120="G",2,IF(KT120="R",0.5,IF(KT120="A",1)))</f>
        <v/>
      </c>
      <c r="LX120" s="4">
        <f>IF(KU120="G",0.5,IF(KU120="R",2,IF(KU120="A",1)))</f>
        <v/>
      </c>
      <c r="LY120" s="7">
        <f>(LK120*(LU120+LX120)+(LL120*(LU120+LX120)))</f>
        <v/>
      </c>
      <c r="LZ120" s="7">
        <f>(LN120*(LV120+LW120)+(LO120*(LV120+LW120)))</f>
        <v/>
      </c>
      <c r="MA120" s="11">
        <f>LY120-LZ120</f>
        <v/>
      </c>
      <c r="MB120" s="5">
        <f>MA120+2</f>
        <v/>
      </c>
      <c r="MC120" s="6">
        <f>MA120-2</f>
        <v/>
      </c>
      <c r="MD120" s="4">
        <f>LE120</f>
        <v/>
      </c>
      <c r="ME120" s="9">
        <f>IF(MD120=0,1000,MD120+0.75)</f>
        <v/>
      </c>
      <c r="MF120" s="10">
        <f>IF(MD120=0,0,MD120-0.75)</f>
        <v/>
      </c>
      <c r="MG120" s="4">
        <f>((LM120*(LU120+LX120))-((LP120*(LV120+LW120))))</f>
        <v/>
      </c>
      <c r="MH120" s="9">
        <f>MG120*1.2</f>
        <v/>
      </c>
      <c r="MI120" s="10">
        <f>MG120*0.8</f>
        <v/>
      </c>
      <c r="MJ120">
        <f>IFERROR(OT120,"")</f>
        <v/>
      </c>
      <c r="MK120">
        <f>IFERROR(OU120,"")</f>
        <v/>
      </c>
      <c r="ML120">
        <f>IFERROR(OV120,"")</f>
        <v/>
      </c>
      <c r="MM120">
        <f>IFERROR(OW120,"")</f>
        <v/>
      </c>
      <c r="MN120">
        <f>IFERROR(OX120,"")</f>
        <v/>
      </c>
      <c r="MO120">
        <f>IFERROR(OY120,"")</f>
        <v/>
      </c>
      <c r="MP120" s="1">
        <f>COUNTIFS(#REF!,LT120,#REF!,1,#REF!,"&gt;="&amp;MC120,#REF!,"&lt;="&amp;MB120,#REF!,"&lt;="&amp;ME120,#REF!,"&gt;="&amp;MF120,#REF!,"="&amp;KV120,#REF!,"="&amp;KX120)</f>
        <v/>
      </c>
      <c r="MQ120" s="1">
        <f>COUNTIFS(#REF!,LT120,#REF!,0,#REF!,"&gt;="&amp;MC120,#REF!,"&lt;="&amp;MB120,#REF!,"&lt;="&amp;ME120,#REF!,"&gt;="&amp;MF120,#REF!,"="&amp;KV120,#REF!,"="&amp;KX120)</f>
        <v/>
      </c>
      <c r="MR120" s="1">
        <f>COUNTIFS(#REF!,LT120,#REF!,1,#REF!,"&gt;="&amp;MC120,#REF!,"&lt;="&amp;MB120,#REF!,"&lt;="&amp;ME120,#REF!,"&gt;="&amp;MF120,#REF!,"="&amp;KW120,#REF!,"="&amp;KY120)</f>
        <v/>
      </c>
      <c r="MS120" s="1">
        <f>COUNTIFS(#REF!,LT120,#REF!,0,#REF!,"&gt;="&amp;MC120,#REF!,"&lt;="&amp;MB120,#REF!,"&lt;="&amp;ME120,#REF!,"&gt;="&amp;MF120,#REF!,"="&amp;KW120,#REF!,"="&amp;KY120)</f>
        <v/>
      </c>
      <c r="MT120" s="1">
        <f>COUNTIFS(#REF!,LT120,#REF!,1,#REF!,"&gt;="&amp;MI120,#REF!,"&lt;="&amp;MH120,#REF!,"&lt;="&amp;ME120,#REF!,"&gt;="&amp;MF120)</f>
        <v/>
      </c>
      <c r="MU120" s="1">
        <f>COUNTIFS(#REF!,LT120,#REF!,0,#REF!,"&gt;="&amp;MI120,#REF!,"&lt;="&amp;MH120,#REF!,"&lt;="&amp;ME120,#REF!,"&gt;="&amp;MF120)</f>
        <v/>
      </c>
      <c r="MV120" s="1">
        <f>COUNTIFS(#REF!,LT120,#REF!,1,#REF!,"&gt;="&amp;MI120,#REF!,"&lt;="&amp;MH120,#REF!,"="&amp;KZ120,#REF!,"="&amp;LA120,#REF!,"&lt;="&amp;ME120,#REF!,"&gt;="&amp;MF120)</f>
        <v/>
      </c>
      <c r="MW120" s="1">
        <f>COUNTIFS(#REF!,LT120,#REF!,0,#REF!,"&gt;="&amp;MI120,#REF!,"&lt;="&amp;MH120,#REF!,"="&amp;KZ120,#REF!,"="&amp;LA120,#REF!,"&lt;="&amp;ME120,#REF!,"&gt;="&amp;MF120)</f>
        <v/>
      </c>
      <c r="MX120" s="1">
        <f>COUNTIFS(#REF!,LT120,#REF!,1,#REF!,"&gt;="&amp;MC120,#REF!,"&lt;="&amp;MB120,#REF!,"&lt;="&amp;ME120,#REF!,"&gt;="&amp;MF120)</f>
        <v/>
      </c>
      <c r="MY120" s="1">
        <f>COUNTIFS(#REF!,LT120,#REF!,0,#REF!,"&gt;="&amp;MC120,#REF!,"&lt;="&amp;MB120,#REF!,"&lt;="&amp;ME120,#REF!,"&gt;="&amp;MF120)</f>
        <v/>
      </c>
      <c r="MZ120" s="1">
        <f>COUNTIFS(#REF!,LT120,#REF!,1,#REF!,"&lt;="&amp;ME120,#REF!,"&gt;="&amp;MF120,#REF!,"="&amp;KV120,#REF!,"="&amp;KX120)</f>
        <v/>
      </c>
      <c r="NA120" s="1">
        <f>COUNTIFS(#REF!,LT120,#REF!,0,#REF!,"&lt;="&amp;ME120,#REF!,"&gt;="&amp;MF120,#REF!,"="&amp;KV120,#REF!,"="&amp;KX120)</f>
        <v/>
      </c>
      <c r="NB120" s="1">
        <f>COUNTIFS(#REF!,LT120,#REF!,1,#REF!,"&lt;="&amp;ME120,#REF!,"&gt;="&amp;MF120,#REF!,"="&amp;KW120,#REF!,"="&amp;KY120)</f>
        <v/>
      </c>
      <c r="NC120" s="1">
        <f>COUNTIFS(#REF!,LT120,#REF!,0,#REF!,"&lt;="&amp;ME120,#REF!,"&gt;="&amp;MF120,#REF!,"="&amp;KW120,#REF!,"="&amp;KY120)</f>
        <v/>
      </c>
      <c r="ND120" s="1">
        <f>COUNTIFS(#REF!,LT120,#REF!,1,#REF!,"&gt;="&amp;MC120,#REF!,"&lt;="&amp;MB120,#REF!,"&lt;="&amp;ME120,#REF!,"&gt;="&amp;MF120,#REF!,"="&amp;KV120,#REF!,"="&amp;KX120)</f>
        <v/>
      </c>
      <c r="NE120" s="1">
        <f>COUNTIFS(#REF!,LT120,#REF!,0,#REF!,"&gt;="&amp;MC120,#REF!,"&lt;="&amp;MB120,#REF!,"&lt;="&amp;ME120,#REF!,"&gt;="&amp;MF120,#REF!,"="&amp;KV120,#REF!,"="&amp;KX120)</f>
        <v/>
      </c>
      <c r="NF120" s="1">
        <f>COUNTIFS(#REF!,LT120,#REF!,1,#REF!,"&gt;="&amp;MC120,#REF!,"&lt;="&amp;MB120,#REF!,"&lt;="&amp;ME120,#REF!,"&gt;="&amp;MF120,#REF!,"="&amp;KW120,#REF!,"="&amp;KY120)</f>
        <v/>
      </c>
      <c r="NG120" s="1">
        <f>COUNTIFS(#REF!,LT120,#REF!,0,#REF!,"&gt;="&amp;MC120,#REF!,"&lt;="&amp;MB120,#REF!,"&lt;="&amp;ME120,#REF!,"&gt;="&amp;MF120,#REF!,"="&amp;KW120,#REF!,"="&amp;KY120)</f>
        <v/>
      </c>
      <c r="NH120" s="1">
        <f>COUNTIFS(#REF!,LT120,#REF!,1,#REF!,"&gt;="&amp;MC120,#REF!,"&lt;="&amp;MB120,#REF!,"&lt;="&amp;ME120,#REF!,"&gt;="&amp;MF120,#REF!,"="&amp;KZ120,#REF!,"="&amp;LA120)</f>
        <v/>
      </c>
      <c r="NI120" s="1">
        <f>COUNTIFS(#REF!,LT120,#REF!,0,#REF!,"&gt;="&amp;MC120,#REF!,"&lt;="&amp;MB120,#REF!,"&lt;="&amp;ME120,#REF!,"&gt;="&amp;MF120,#REF!,"="&amp;KZ120,#REF!,"="&amp;LA120)</f>
        <v/>
      </c>
      <c r="NJ120" s="1">
        <f>COUNTIFS(#REF!,LT120,#REF!,1,#REF!,"&gt;="&amp;MI120,#REF!,"&lt;="&amp;MH120,#REF!,"&lt;="&amp;ME120,#REF!,"&gt;="&amp;MF120)</f>
        <v/>
      </c>
      <c r="NK120" s="1">
        <f>COUNTIFS(#REF!,LT120,#REF!,0,#REF!,"&gt;="&amp;MI120,#REF!,"&lt;="&amp;MH120,#REF!,"&lt;="&amp;ME120,#REF!,"&gt;="&amp;MF120)</f>
        <v/>
      </c>
      <c r="NL120" s="1">
        <f>COUNTIFS(#REF!,LT120,#REF!,1,#REF!,"&gt;="&amp;MI120,#REF!,"&lt;="&amp;MH120,#REF!,"="&amp;KZ120,#REF!,"="&amp;LA120,#REF!,"&lt;="&amp;ME120,#REF!,"&gt;="&amp;MF120)</f>
        <v/>
      </c>
      <c r="NM120" s="1">
        <f>COUNTIFS(#REF!,LT120,#REF!,0,#REF!,"&gt;="&amp;MI120,#REF!,"&lt;="&amp;MH120,#REF!,"="&amp;KZ120,#REF!,"="&amp;LA120,#REF!,"&lt;="&amp;ME120,#REF!,"&gt;="&amp;MF120)</f>
        <v/>
      </c>
      <c r="NN120" s="1">
        <f>COUNTIFS(#REF!,LT120,#REF!,1,#REF!,"&gt;="&amp;MC120,#REF!,"&lt;="&amp;MB120,#REF!,"&lt;="&amp;ME120,#REF!,"&gt;="&amp;MF120)</f>
        <v/>
      </c>
      <c r="NO120" s="1">
        <f>COUNTIFS(#REF!,LT120,#REF!,0,#REF!,"&gt;="&amp;MC120,#REF!,"&lt;="&amp;MB120,#REF!,"&lt;="&amp;ME120,#REF!,"&gt;="&amp;MF120)</f>
        <v/>
      </c>
      <c r="NP120" s="1">
        <f>COUNTIFS(#REF!,LT120,#REF!,1,#REF!,"&lt;="&amp;ME120,#REF!,"&gt;="&amp;MF120,#REF!,"="&amp;KV120,#REF!,"="&amp;KX120)</f>
        <v/>
      </c>
      <c r="NQ120" s="1">
        <f>COUNTIFS(#REF!,LT120,#REF!,0,#REF!,"&lt;="&amp;ME120,#REF!,"&gt;="&amp;MF120,#REF!,"="&amp;KV120,#REF!,"="&amp;KX120)</f>
        <v/>
      </c>
      <c r="NR120" s="1">
        <f>COUNTIFS(#REF!,LT120,#REF!,1,#REF!,"&lt;="&amp;ME120,#REF!,"&gt;="&amp;MF120,#REF!,"="&amp;KW120,#REF!,"="&amp;KY120)</f>
        <v/>
      </c>
      <c r="NS120" s="1">
        <f>COUNTIFS(#REF!,LT120,#REF!,0,#REF!,"&lt;="&amp;ME120,#REF!,"&gt;="&amp;MF120,#REF!,"="&amp;KW120,#REF!,"="&amp;KY120)</f>
        <v/>
      </c>
      <c r="NT120" s="1">
        <f>MP120+MR120+MT120+MV120+MX120+MZ120+NB120</f>
        <v/>
      </c>
      <c r="NU120" s="1">
        <f>MQ120+MS120+MU120+MW120+MY120+NA120+NC120</f>
        <v/>
      </c>
      <c r="NV120" s="1">
        <f>NT120+NU120</f>
        <v/>
      </c>
      <c r="NW120" s="33">
        <f>NT120/(NT120+NU120)</f>
        <v/>
      </c>
      <c r="NX120" s="3">
        <f>1/NW120</f>
        <v/>
      </c>
      <c r="NY120" s="1">
        <f>LH120</f>
        <v/>
      </c>
      <c r="NZ120" s="79">
        <f>(NW120*((NY120-1)*0.98))-((1-NW120)*1)</f>
        <v/>
      </c>
      <c r="OA120" s="34">
        <f>IF(LR120&lt;0.9,0,IF(AND(LR120&gt;1.1),0,1))</f>
        <v/>
      </c>
      <c r="OB120" s="34">
        <f>IF(LS120&lt;0.9,0,IF(AND(LS120&gt;1.1),0,1))</f>
        <v/>
      </c>
      <c r="OC120" s="32">
        <f>IF(NV120&gt;99,1,0)</f>
        <v/>
      </c>
      <c r="OD120" s="32">
        <f>IF(NZ120&gt;0.0799,1,0)</f>
        <v/>
      </c>
      <c r="OE120" s="32">
        <f>IF(NZ120&gt;OM120,1,0)</f>
        <v/>
      </c>
      <c r="OF120" s="32">
        <f>OC120+OD120+OE120+OA120+OB120</f>
        <v/>
      </c>
      <c r="OG120" s="1">
        <f>ND120+NF120+NH120+NJ120+NL120+NN120+NP120+NR120</f>
        <v/>
      </c>
      <c r="OH120" s="1">
        <f>NE120+NG120+NI120+NK120+NM120+NO120+NQ120+NS120</f>
        <v/>
      </c>
      <c r="OI120" s="1">
        <f>OG120+OH120</f>
        <v/>
      </c>
      <c r="OJ120" s="33">
        <f>OG120/(OG120+OH120)</f>
        <v/>
      </c>
      <c r="OK120" s="3">
        <f>1/OJ120</f>
        <v/>
      </c>
      <c r="OL120" s="1">
        <f>LI120</f>
        <v/>
      </c>
      <c r="OM120" s="79">
        <f>(OJ120*((OL120-1)*0.98))-((1-OJ120)*1)</f>
        <v/>
      </c>
      <c r="ON120" s="34">
        <f>IF(LR120&lt;0.9,0,IF(AND(LR120&gt;1.1),0,1))</f>
        <v/>
      </c>
      <c r="OO120" s="34">
        <f>IF(LS120&lt;0.9,0,IF(AND(LS120&gt;1.1),0,1))</f>
        <v/>
      </c>
      <c r="OP120" s="32">
        <f>IF(OI120&gt;99,1,0)</f>
        <v/>
      </c>
      <c r="OQ120" s="32">
        <f>IF(OM120&gt;0.0799,1,0)</f>
        <v/>
      </c>
      <c r="OR120" s="32">
        <f>IF(OM120&gt;OZ120,1,0)</f>
        <v/>
      </c>
      <c r="OS120" s="32">
        <f>OP120+OQ120+OR120+ON120+OO120</f>
        <v/>
      </c>
      <c r="OT120">
        <f>IF(OF120=5,"BackHome0-0",IF(AND(OS120=5),"BackAway0-0",""))</f>
        <v/>
      </c>
      <c r="OU120">
        <f>IF(OF120=5,KN120,IF(AND(OS120=5),KO120,""))</f>
        <v/>
      </c>
      <c r="OV120">
        <f>IF(OF120=5,"Match Odds",IF(AND(OS120=5),"Match Odds",""))</f>
        <v/>
      </c>
      <c r="OW120">
        <f>IF(OF120=5,KP120,IF(AND(OS120=5),KP120,""))</f>
        <v/>
      </c>
      <c r="OX120">
        <f>IF(OF120=5,"MATCH_ODDS",IF(AND(OS120=5),"MATCH_ODDS",""))</f>
        <v/>
      </c>
      <c r="OY120">
        <f>IF(OF120=5,"BACK",IF(AND(OS120=5),"BACK",""))</f>
        <v/>
      </c>
    </row>
    <row r="121" ht="16.5" customHeight="1" thickBot="1" thickTop="1">
      <c r="A121" s="2" t="n"/>
      <c r="KN121" s="1">
        <f>IF(INDEX(#REF!,MATCH('HT 0-0'!D121,#REF!,0))=INDEX(#REF!,MATCH('HT 0-0'!D121,#REF!,0)),INDEX(#REF!,MATCH('HT 0-0'!D121,#REF!,0)),"ERROR")</f>
        <v/>
      </c>
      <c r="KO121" s="1">
        <f>IF(INDEX(#REF!,MATCH('HT 0-0'!E121,#REF!,0))=INDEX(#REF!,MATCH('HT 0-0'!E121,#REF!,0)),INDEX(#REF!,MATCH('HT 0-0'!E121,#REF!,0)),"ERROR")</f>
        <v/>
      </c>
      <c r="KP121" s="1">
        <f>KN121&amp;" v "&amp;KO121</f>
        <v/>
      </c>
      <c r="KQ121">
        <f>B121&amp;"_"&amp;C121</f>
        <v/>
      </c>
      <c r="KR121" s="1">
        <f>IF((HW121/KK121)&lt;0.335,"G",IF((HW121/KK121)&gt;0.67,"R","A"))</f>
        <v/>
      </c>
      <c r="KS121" s="1">
        <f>IF((HX121/KK121)&lt;0.335,"G",IF((HX121/KK121)&gt;0.67,"R","A"))</f>
        <v/>
      </c>
      <c r="KT121" s="1">
        <f>IF((IH121/KK121)&lt;0.335,"G",IF((IH121/KK121)&gt;0.67,"R","A"))</f>
        <v/>
      </c>
      <c r="KU121" s="1">
        <f>IF((II121/KK121)&lt;0.335,"G",IF((II121/KK121)&gt;0.67,"R","A"))</f>
        <v/>
      </c>
      <c r="KV121" s="1">
        <f>IF((HZ121/KK121)&lt;0.335,"G",IF((HZ121/KK121)&gt;0.67,"R","A"))</f>
        <v/>
      </c>
      <c r="KW121" s="1">
        <f>IF((HY121/KK121)&lt;0.335,"G",IF((HY121/KK121)&gt;0.67,"R","A"))</f>
        <v/>
      </c>
      <c r="KX121" s="1">
        <f>IF((IK121/KK121)&lt;0.335,"G",IF((IK121/KK121)&gt;0.67,"R","A"))</f>
        <v/>
      </c>
      <c r="KY121" s="1">
        <f>IF((IJ121/KK121)&lt;0.335,"G",IF((IJ121/KK121)&gt;0.67,"R","A"))</f>
        <v/>
      </c>
      <c r="KZ121" s="1">
        <f>IF((HQ121/KK121)&lt;0.335,"G",IF((HQ121/KK121)&gt;0.67,"R","A"))</f>
        <v/>
      </c>
      <c r="LA121" s="1">
        <f>IF((IB121/KK121)&lt;0.335,"G",IF((IB121/KK121)&gt;0.67,"R","A"))</f>
        <v/>
      </c>
      <c r="LB121">
        <f>IF(LQ121="0-0",INDEX(Scrape!#REF!,MATCH('HT 0-0'!KP121,Scrape!$B:$B,0)),"")</f>
        <v/>
      </c>
      <c r="LC121">
        <f>IF(LQ121="0-0",INDEX(Scrape!$A:$A,MATCH('HT 0-0'!KP121,Scrape!$B:$B,0)),"")</f>
        <v/>
      </c>
      <c r="LD121">
        <f>IF(LQ121="0-0",INDEX(Scrape!$B:$B,MATCH('HT 0-0'!KP121,Scrape!$B:$B,0)),"")</f>
        <v/>
      </c>
      <c r="LE121">
        <f>IF(LQ121="0-0",INDEX(Scrape!$C:$C,MATCH('HT 0-0'!KP121,Scrape!$B:$B,0)),"")</f>
        <v/>
      </c>
      <c r="LF121">
        <f>IF(LQ121="0-0",INDEX(Scrape!$D:$D,MATCH('HT 0-0'!KP121,Scrape!$B:$B,0)),"")</f>
        <v/>
      </c>
      <c r="LG121">
        <f>IF(LQ121="0-0",INDEX(Scrape!$E:$E,MATCH('HT 0-0'!KP121,Scrape!$B:$B,0)),"")</f>
        <v/>
      </c>
      <c r="LH121">
        <f>IF(LQ121="0-0",INDEX(Scrape!$F:$F,MATCH('HT 0-0'!KP121,Scrape!$B:$B,0)),"")</f>
        <v/>
      </c>
      <c r="LI121">
        <f>IF(LQ121="0-0",INDEX(Scrape!$G:$G,MATCH('HT 0-0'!KP121,Scrape!$B:$B,0)),"")</f>
        <v/>
      </c>
      <c r="LJ121">
        <f>IF(LQ121="0-0",INDEX(Scrape!$H:$H,MATCH('HT 0-0'!KP121,Scrape!$B:$B,0)),"")</f>
        <v/>
      </c>
      <c r="LK121">
        <f>IF(LQ121="0-0",INDEX(Scrape!$I:$I,MATCH('HT 0-0'!KP121,Scrape!$B:$B,0)),"")</f>
        <v/>
      </c>
      <c r="LL121">
        <f>IF(LQ121="0-0",INDEX(Scrape!$J:$J,MATCH('HT 0-0'!KP121,Scrape!$B:$B,0)),"")</f>
        <v/>
      </c>
      <c r="LM121">
        <f>IF(LQ121="0-0",INDEX(Scrape!$K:$K,MATCH('HT 0-0'!KP121,Scrape!$B:$B,0)),"")</f>
        <v/>
      </c>
      <c r="LN121">
        <f>IF(LQ121="0-0",INDEX(Scrape!$L:$L,MATCH('HT 0-0'!KP121,Scrape!$B:$B,0)),"")</f>
        <v/>
      </c>
      <c r="LO121">
        <f>IF(LQ121="0-0",INDEX(Scrape!$M:$M,MATCH('HT 0-0'!KP121,Scrape!$B:$B,0)),"")</f>
        <v/>
      </c>
      <c r="LP121">
        <f>IF(LQ121="0-0",INDEX(Scrape!$N:$N,MATCH('HT 0-0'!KP121,Scrape!$B:$B,0)),"")</f>
        <v/>
      </c>
      <c r="LQ121">
        <f>INDEX(Scrape!$O:$O,MATCH('HT 0-0'!KP121,Scrape!$B:$B,0))</f>
        <v/>
      </c>
      <c r="LR121">
        <f>(1/LJ121)+(1/LI121)+(1/LH121)</f>
        <v/>
      </c>
      <c r="LS121">
        <f>(1/LG121)+(1/LF121)+(1/LE121)</f>
        <v/>
      </c>
      <c r="LT121" s="8">
        <f>IF(INDEX(#REF!,MATCH(KQ121,#REF!,0))=INDEX(#REF!,MATCH(KQ121,#REF!,0)),INDEX(#REF!,MATCH(KQ121,#REF!,0)),"ERROR")</f>
        <v/>
      </c>
      <c r="LU121" s="4">
        <f>IF(KR121="G",2,IF(KR121="R",0.5,IF(KR121="A",1)))</f>
        <v/>
      </c>
      <c r="LV121" s="4">
        <f>IF(KS121="G",0.5,IF(KS121="R",2,IF(KS121="A",1)))</f>
        <v/>
      </c>
      <c r="LW121" s="4">
        <f>IF(KT121="G",2,IF(KT121="R",0.5,IF(KT121="A",1)))</f>
        <v/>
      </c>
      <c r="LX121" s="4">
        <f>IF(KU121="G",0.5,IF(KU121="R",2,IF(KU121="A",1)))</f>
        <v/>
      </c>
      <c r="LY121" s="7">
        <f>(LK121*(LU121+LX121)+(LL121*(LU121+LX121)))</f>
        <v/>
      </c>
      <c r="LZ121" s="7">
        <f>(LN121*(LV121+LW121)+(LO121*(LV121+LW121)))</f>
        <v/>
      </c>
      <c r="MA121" s="11">
        <f>LY121-LZ121</f>
        <v/>
      </c>
      <c r="MB121" s="5">
        <f>MA121+2</f>
        <v/>
      </c>
      <c r="MC121" s="6">
        <f>MA121-2</f>
        <v/>
      </c>
      <c r="MD121" s="4">
        <f>LE121</f>
        <v/>
      </c>
      <c r="ME121" s="9">
        <f>IF(MD121=0,1000,MD121+0.75)</f>
        <v/>
      </c>
      <c r="MF121" s="10">
        <f>IF(MD121=0,0,MD121-0.75)</f>
        <v/>
      </c>
      <c r="MG121" s="4">
        <f>((LM121*(LU121+LX121))-((LP121*(LV121+LW121))))</f>
        <v/>
      </c>
      <c r="MH121" s="9">
        <f>MG121*1.2</f>
        <v/>
      </c>
      <c r="MI121" s="10">
        <f>MG121*0.8</f>
        <v/>
      </c>
      <c r="MJ121">
        <f>IFERROR(OT121,"")</f>
        <v/>
      </c>
      <c r="MK121">
        <f>IFERROR(OU121,"")</f>
        <v/>
      </c>
      <c r="ML121">
        <f>IFERROR(OV121,"")</f>
        <v/>
      </c>
      <c r="MM121">
        <f>IFERROR(OW121,"")</f>
        <v/>
      </c>
      <c r="MN121">
        <f>IFERROR(OX121,"")</f>
        <v/>
      </c>
      <c r="MO121">
        <f>IFERROR(OY121,"")</f>
        <v/>
      </c>
      <c r="MP121" s="1">
        <f>COUNTIFS(#REF!,LT121,#REF!,1,#REF!,"&gt;="&amp;MC121,#REF!,"&lt;="&amp;MB121,#REF!,"&lt;="&amp;ME121,#REF!,"&gt;="&amp;MF121,#REF!,"="&amp;KV121,#REF!,"="&amp;KX121)</f>
        <v/>
      </c>
      <c r="MQ121" s="1">
        <f>COUNTIFS(#REF!,LT121,#REF!,0,#REF!,"&gt;="&amp;MC121,#REF!,"&lt;="&amp;MB121,#REF!,"&lt;="&amp;ME121,#REF!,"&gt;="&amp;MF121,#REF!,"="&amp;KV121,#REF!,"="&amp;KX121)</f>
        <v/>
      </c>
      <c r="MR121" s="1">
        <f>COUNTIFS(#REF!,LT121,#REF!,1,#REF!,"&gt;="&amp;MC121,#REF!,"&lt;="&amp;MB121,#REF!,"&lt;="&amp;ME121,#REF!,"&gt;="&amp;MF121,#REF!,"="&amp;KW121,#REF!,"="&amp;KY121)</f>
        <v/>
      </c>
      <c r="MS121" s="1">
        <f>COUNTIFS(#REF!,LT121,#REF!,0,#REF!,"&gt;="&amp;MC121,#REF!,"&lt;="&amp;MB121,#REF!,"&lt;="&amp;ME121,#REF!,"&gt;="&amp;MF121,#REF!,"="&amp;KW121,#REF!,"="&amp;KY121)</f>
        <v/>
      </c>
      <c r="MT121" s="1">
        <f>COUNTIFS(#REF!,LT121,#REF!,1,#REF!,"&gt;="&amp;MI121,#REF!,"&lt;="&amp;MH121,#REF!,"&lt;="&amp;ME121,#REF!,"&gt;="&amp;MF121)</f>
        <v/>
      </c>
      <c r="MU121" s="1">
        <f>COUNTIFS(#REF!,LT121,#REF!,0,#REF!,"&gt;="&amp;MI121,#REF!,"&lt;="&amp;MH121,#REF!,"&lt;="&amp;ME121,#REF!,"&gt;="&amp;MF121)</f>
        <v/>
      </c>
      <c r="MV121" s="1">
        <f>COUNTIFS(#REF!,LT121,#REF!,1,#REF!,"&gt;="&amp;MI121,#REF!,"&lt;="&amp;MH121,#REF!,"="&amp;KZ121,#REF!,"="&amp;LA121,#REF!,"&lt;="&amp;ME121,#REF!,"&gt;="&amp;MF121)</f>
        <v/>
      </c>
      <c r="MW121" s="1">
        <f>COUNTIFS(#REF!,LT121,#REF!,0,#REF!,"&gt;="&amp;MI121,#REF!,"&lt;="&amp;MH121,#REF!,"="&amp;KZ121,#REF!,"="&amp;LA121,#REF!,"&lt;="&amp;ME121,#REF!,"&gt;="&amp;MF121)</f>
        <v/>
      </c>
      <c r="MX121" s="1">
        <f>COUNTIFS(#REF!,LT121,#REF!,1,#REF!,"&gt;="&amp;MC121,#REF!,"&lt;="&amp;MB121,#REF!,"&lt;="&amp;ME121,#REF!,"&gt;="&amp;MF121)</f>
        <v/>
      </c>
      <c r="MY121" s="1">
        <f>COUNTIFS(#REF!,LT121,#REF!,0,#REF!,"&gt;="&amp;MC121,#REF!,"&lt;="&amp;MB121,#REF!,"&lt;="&amp;ME121,#REF!,"&gt;="&amp;MF121)</f>
        <v/>
      </c>
      <c r="MZ121" s="1">
        <f>COUNTIFS(#REF!,LT121,#REF!,1,#REF!,"&lt;="&amp;ME121,#REF!,"&gt;="&amp;MF121,#REF!,"="&amp;KV121,#REF!,"="&amp;KX121)</f>
        <v/>
      </c>
      <c r="NA121" s="1">
        <f>COUNTIFS(#REF!,LT121,#REF!,0,#REF!,"&lt;="&amp;ME121,#REF!,"&gt;="&amp;MF121,#REF!,"="&amp;KV121,#REF!,"="&amp;KX121)</f>
        <v/>
      </c>
      <c r="NB121" s="1">
        <f>COUNTIFS(#REF!,LT121,#REF!,1,#REF!,"&lt;="&amp;ME121,#REF!,"&gt;="&amp;MF121,#REF!,"="&amp;KW121,#REF!,"="&amp;KY121)</f>
        <v/>
      </c>
      <c r="NC121" s="1">
        <f>COUNTIFS(#REF!,LT121,#REF!,0,#REF!,"&lt;="&amp;ME121,#REF!,"&gt;="&amp;MF121,#REF!,"="&amp;KW121,#REF!,"="&amp;KY121)</f>
        <v/>
      </c>
      <c r="ND121" s="1">
        <f>COUNTIFS(#REF!,LT121,#REF!,1,#REF!,"&gt;="&amp;MC121,#REF!,"&lt;="&amp;MB121,#REF!,"&lt;="&amp;ME121,#REF!,"&gt;="&amp;MF121,#REF!,"="&amp;KV121,#REF!,"="&amp;KX121)</f>
        <v/>
      </c>
      <c r="NE121" s="1">
        <f>COUNTIFS(#REF!,LT121,#REF!,0,#REF!,"&gt;="&amp;MC121,#REF!,"&lt;="&amp;MB121,#REF!,"&lt;="&amp;ME121,#REF!,"&gt;="&amp;MF121,#REF!,"="&amp;KV121,#REF!,"="&amp;KX121)</f>
        <v/>
      </c>
      <c r="NF121" s="1">
        <f>COUNTIFS(#REF!,LT121,#REF!,1,#REF!,"&gt;="&amp;MC121,#REF!,"&lt;="&amp;MB121,#REF!,"&lt;="&amp;ME121,#REF!,"&gt;="&amp;MF121,#REF!,"="&amp;KW121,#REF!,"="&amp;KY121)</f>
        <v/>
      </c>
      <c r="NG121" s="1">
        <f>COUNTIFS(#REF!,LT121,#REF!,0,#REF!,"&gt;="&amp;MC121,#REF!,"&lt;="&amp;MB121,#REF!,"&lt;="&amp;ME121,#REF!,"&gt;="&amp;MF121,#REF!,"="&amp;KW121,#REF!,"="&amp;KY121)</f>
        <v/>
      </c>
      <c r="NH121" s="1">
        <f>COUNTIFS(#REF!,LT121,#REF!,1,#REF!,"&gt;="&amp;MC121,#REF!,"&lt;="&amp;MB121,#REF!,"&lt;="&amp;ME121,#REF!,"&gt;="&amp;MF121,#REF!,"="&amp;KZ121,#REF!,"="&amp;LA121)</f>
        <v/>
      </c>
      <c r="NI121" s="1">
        <f>COUNTIFS(#REF!,LT121,#REF!,0,#REF!,"&gt;="&amp;MC121,#REF!,"&lt;="&amp;MB121,#REF!,"&lt;="&amp;ME121,#REF!,"&gt;="&amp;MF121,#REF!,"="&amp;KZ121,#REF!,"="&amp;LA121)</f>
        <v/>
      </c>
      <c r="NJ121" s="1">
        <f>COUNTIFS(#REF!,LT121,#REF!,1,#REF!,"&gt;="&amp;MI121,#REF!,"&lt;="&amp;MH121,#REF!,"&lt;="&amp;ME121,#REF!,"&gt;="&amp;MF121)</f>
        <v/>
      </c>
      <c r="NK121" s="1">
        <f>COUNTIFS(#REF!,LT121,#REF!,0,#REF!,"&gt;="&amp;MI121,#REF!,"&lt;="&amp;MH121,#REF!,"&lt;="&amp;ME121,#REF!,"&gt;="&amp;MF121)</f>
        <v/>
      </c>
      <c r="NL121" s="1">
        <f>COUNTIFS(#REF!,LT121,#REF!,1,#REF!,"&gt;="&amp;MI121,#REF!,"&lt;="&amp;MH121,#REF!,"="&amp;KZ121,#REF!,"="&amp;LA121,#REF!,"&lt;="&amp;ME121,#REF!,"&gt;="&amp;MF121)</f>
        <v/>
      </c>
      <c r="NM121" s="1">
        <f>COUNTIFS(#REF!,LT121,#REF!,0,#REF!,"&gt;="&amp;MI121,#REF!,"&lt;="&amp;MH121,#REF!,"="&amp;KZ121,#REF!,"="&amp;LA121,#REF!,"&lt;="&amp;ME121,#REF!,"&gt;="&amp;MF121)</f>
        <v/>
      </c>
      <c r="NN121" s="1">
        <f>COUNTIFS(#REF!,LT121,#REF!,1,#REF!,"&gt;="&amp;MC121,#REF!,"&lt;="&amp;MB121,#REF!,"&lt;="&amp;ME121,#REF!,"&gt;="&amp;MF121)</f>
        <v/>
      </c>
      <c r="NO121" s="1">
        <f>COUNTIFS(#REF!,LT121,#REF!,0,#REF!,"&gt;="&amp;MC121,#REF!,"&lt;="&amp;MB121,#REF!,"&lt;="&amp;ME121,#REF!,"&gt;="&amp;MF121)</f>
        <v/>
      </c>
      <c r="NP121" s="1">
        <f>COUNTIFS(#REF!,LT121,#REF!,1,#REF!,"&lt;="&amp;ME121,#REF!,"&gt;="&amp;MF121,#REF!,"="&amp;KV121,#REF!,"="&amp;KX121)</f>
        <v/>
      </c>
      <c r="NQ121" s="1">
        <f>COUNTIFS(#REF!,LT121,#REF!,0,#REF!,"&lt;="&amp;ME121,#REF!,"&gt;="&amp;MF121,#REF!,"="&amp;KV121,#REF!,"="&amp;KX121)</f>
        <v/>
      </c>
      <c r="NR121" s="1">
        <f>COUNTIFS(#REF!,LT121,#REF!,1,#REF!,"&lt;="&amp;ME121,#REF!,"&gt;="&amp;MF121,#REF!,"="&amp;KW121,#REF!,"="&amp;KY121)</f>
        <v/>
      </c>
      <c r="NS121" s="1">
        <f>COUNTIFS(#REF!,LT121,#REF!,0,#REF!,"&lt;="&amp;ME121,#REF!,"&gt;="&amp;MF121,#REF!,"="&amp;KW121,#REF!,"="&amp;KY121)</f>
        <v/>
      </c>
      <c r="NT121" s="1">
        <f>MP121+MR121+MT121+MV121+MX121+MZ121+NB121</f>
        <v/>
      </c>
      <c r="NU121" s="1">
        <f>MQ121+MS121+MU121+MW121+MY121+NA121+NC121</f>
        <v/>
      </c>
      <c r="NV121" s="1">
        <f>NT121+NU121</f>
        <v/>
      </c>
      <c r="NW121" s="33">
        <f>NT121/(NT121+NU121)</f>
        <v/>
      </c>
      <c r="NX121" s="3">
        <f>1/NW121</f>
        <v/>
      </c>
      <c r="NY121" s="1">
        <f>LH121</f>
        <v/>
      </c>
      <c r="NZ121" s="79">
        <f>(NW121*((NY121-1)*0.98))-((1-NW121)*1)</f>
        <v/>
      </c>
      <c r="OA121" s="34">
        <f>IF(LR121&lt;0.9,0,IF(AND(LR121&gt;1.1),0,1))</f>
        <v/>
      </c>
      <c r="OB121" s="34">
        <f>IF(LS121&lt;0.9,0,IF(AND(LS121&gt;1.1),0,1))</f>
        <v/>
      </c>
      <c r="OC121" s="32">
        <f>IF(NV121&gt;99,1,0)</f>
        <v/>
      </c>
      <c r="OD121" s="32">
        <f>IF(NZ121&gt;0.0799,1,0)</f>
        <v/>
      </c>
      <c r="OE121" s="32">
        <f>IF(NZ121&gt;OM121,1,0)</f>
        <v/>
      </c>
      <c r="OF121" s="32">
        <f>OC121+OD121+OE121+OA121+OB121</f>
        <v/>
      </c>
      <c r="OG121" s="1">
        <f>ND121+NF121+NH121+NJ121+NL121+NN121+NP121+NR121</f>
        <v/>
      </c>
      <c r="OH121" s="1">
        <f>NE121+NG121+NI121+NK121+NM121+NO121+NQ121+NS121</f>
        <v/>
      </c>
      <c r="OI121" s="1">
        <f>OG121+OH121</f>
        <v/>
      </c>
      <c r="OJ121" s="33">
        <f>OG121/(OG121+OH121)</f>
        <v/>
      </c>
      <c r="OK121" s="3">
        <f>1/OJ121</f>
        <v/>
      </c>
      <c r="OL121" s="1">
        <f>LI121</f>
        <v/>
      </c>
      <c r="OM121" s="79">
        <f>(OJ121*((OL121-1)*0.98))-((1-OJ121)*1)</f>
        <v/>
      </c>
      <c r="ON121" s="34">
        <f>IF(LR121&lt;0.9,0,IF(AND(LR121&gt;1.1),0,1))</f>
        <v/>
      </c>
      <c r="OO121" s="34">
        <f>IF(LS121&lt;0.9,0,IF(AND(LS121&gt;1.1),0,1))</f>
        <v/>
      </c>
      <c r="OP121" s="32">
        <f>IF(OI121&gt;99,1,0)</f>
        <v/>
      </c>
      <c r="OQ121" s="32">
        <f>IF(OM121&gt;0.0799,1,0)</f>
        <v/>
      </c>
      <c r="OR121" s="32">
        <f>IF(OM121&gt;OZ121,1,0)</f>
        <v/>
      </c>
      <c r="OS121" s="32">
        <f>OP121+OQ121+OR121+ON121+OO121</f>
        <v/>
      </c>
      <c r="OT121">
        <f>IF(OF121=5,"BackHome0-0",IF(AND(OS121=5),"BackAway0-0",""))</f>
        <v/>
      </c>
      <c r="OU121">
        <f>IF(OF121=5,KN121,IF(AND(OS121=5),KO121,""))</f>
        <v/>
      </c>
      <c r="OV121">
        <f>IF(OF121=5,"Match Odds",IF(AND(OS121=5),"Match Odds",""))</f>
        <v/>
      </c>
      <c r="OW121">
        <f>IF(OF121=5,KP121,IF(AND(OS121=5),KP121,""))</f>
        <v/>
      </c>
      <c r="OX121">
        <f>IF(OF121=5,"MATCH_ODDS",IF(AND(OS121=5),"MATCH_ODDS",""))</f>
        <v/>
      </c>
      <c r="OY121">
        <f>IF(OF121=5,"BACK",IF(AND(OS121=5),"BACK",""))</f>
        <v/>
      </c>
    </row>
    <row r="122" ht="16.5" customHeight="1" thickBot="1" thickTop="1">
      <c r="A122" s="2" t="n"/>
      <c r="KN122" s="1">
        <f>IF(INDEX(#REF!,MATCH('HT 0-0'!D122,#REF!,0))=INDEX(#REF!,MATCH('HT 0-0'!D122,#REF!,0)),INDEX(#REF!,MATCH('HT 0-0'!D122,#REF!,0)),"ERROR")</f>
        <v/>
      </c>
      <c r="KO122" s="1">
        <f>IF(INDEX(#REF!,MATCH('HT 0-0'!E122,#REF!,0))=INDEX(#REF!,MATCH('HT 0-0'!E122,#REF!,0)),INDEX(#REF!,MATCH('HT 0-0'!E122,#REF!,0)),"ERROR")</f>
        <v/>
      </c>
      <c r="KP122" s="1">
        <f>KN122&amp;" v "&amp;KO122</f>
        <v/>
      </c>
      <c r="KQ122">
        <f>B122&amp;"_"&amp;C122</f>
        <v/>
      </c>
      <c r="KR122" s="1">
        <f>IF((HW122/KK122)&lt;0.335,"G",IF((HW122/KK122)&gt;0.67,"R","A"))</f>
        <v/>
      </c>
      <c r="KS122" s="1">
        <f>IF((HX122/KK122)&lt;0.335,"G",IF((HX122/KK122)&gt;0.67,"R","A"))</f>
        <v/>
      </c>
      <c r="KT122" s="1">
        <f>IF((IH122/KK122)&lt;0.335,"G",IF((IH122/KK122)&gt;0.67,"R","A"))</f>
        <v/>
      </c>
      <c r="KU122" s="1">
        <f>IF((II122/KK122)&lt;0.335,"G",IF((II122/KK122)&gt;0.67,"R","A"))</f>
        <v/>
      </c>
      <c r="KV122" s="1">
        <f>IF((HZ122/KK122)&lt;0.335,"G",IF((HZ122/KK122)&gt;0.67,"R","A"))</f>
        <v/>
      </c>
      <c r="KW122" s="1">
        <f>IF((HY122/KK122)&lt;0.335,"G",IF((HY122/KK122)&gt;0.67,"R","A"))</f>
        <v/>
      </c>
      <c r="KX122" s="1">
        <f>IF((IK122/KK122)&lt;0.335,"G",IF((IK122/KK122)&gt;0.67,"R","A"))</f>
        <v/>
      </c>
      <c r="KY122" s="1">
        <f>IF((IJ122/KK122)&lt;0.335,"G",IF((IJ122/KK122)&gt;0.67,"R","A"))</f>
        <v/>
      </c>
      <c r="KZ122" s="1">
        <f>IF((HQ122/KK122)&lt;0.335,"G",IF((HQ122/KK122)&gt;0.67,"R","A"))</f>
        <v/>
      </c>
      <c r="LA122" s="1">
        <f>IF((IB122/KK122)&lt;0.335,"G",IF((IB122/KK122)&gt;0.67,"R","A"))</f>
        <v/>
      </c>
      <c r="LB122">
        <f>IF(LQ122="0-0",INDEX(Scrape!#REF!,MATCH('HT 0-0'!KP122,Scrape!$B:$B,0)),"")</f>
        <v/>
      </c>
      <c r="LC122">
        <f>IF(LQ122="0-0",INDEX(Scrape!$A:$A,MATCH('HT 0-0'!KP122,Scrape!$B:$B,0)),"")</f>
        <v/>
      </c>
      <c r="LD122">
        <f>IF(LQ122="0-0",INDEX(Scrape!$B:$B,MATCH('HT 0-0'!KP122,Scrape!$B:$B,0)),"")</f>
        <v/>
      </c>
      <c r="LE122">
        <f>IF(LQ122="0-0",INDEX(Scrape!$C:$C,MATCH('HT 0-0'!KP122,Scrape!$B:$B,0)),"")</f>
        <v/>
      </c>
      <c r="LF122">
        <f>IF(LQ122="0-0",INDEX(Scrape!$D:$D,MATCH('HT 0-0'!KP122,Scrape!$B:$B,0)),"")</f>
        <v/>
      </c>
      <c r="LG122">
        <f>IF(LQ122="0-0",INDEX(Scrape!$E:$E,MATCH('HT 0-0'!KP122,Scrape!$B:$B,0)),"")</f>
        <v/>
      </c>
      <c r="LH122">
        <f>IF(LQ122="0-0",INDEX(Scrape!$F:$F,MATCH('HT 0-0'!KP122,Scrape!$B:$B,0)),"")</f>
        <v/>
      </c>
      <c r="LI122">
        <f>IF(LQ122="0-0",INDEX(Scrape!$G:$G,MATCH('HT 0-0'!KP122,Scrape!$B:$B,0)),"")</f>
        <v/>
      </c>
      <c r="LJ122">
        <f>IF(LQ122="0-0",INDEX(Scrape!$H:$H,MATCH('HT 0-0'!KP122,Scrape!$B:$B,0)),"")</f>
        <v/>
      </c>
      <c r="LK122">
        <f>IF(LQ122="0-0",INDEX(Scrape!$I:$I,MATCH('HT 0-0'!KP122,Scrape!$B:$B,0)),"")</f>
        <v/>
      </c>
      <c r="LL122">
        <f>IF(LQ122="0-0",INDEX(Scrape!$J:$J,MATCH('HT 0-0'!KP122,Scrape!$B:$B,0)),"")</f>
        <v/>
      </c>
      <c r="LM122">
        <f>IF(LQ122="0-0",INDEX(Scrape!$K:$K,MATCH('HT 0-0'!KP122,Scrape!$B:$B,0)),"")</f>
        <v/>
      </c>
      <c r="LN122">
        <f>IF(LQ122="0-0",INDEX(Scrape!$L:$L,MATCH('HT 0-0'!KP122,Scrape!$B:$B,0)),"")</f>
        <v/>
      </c>
      <c r="LO122">
        <f>IF(LQ122="0-0",INDEX(Scrape!$M:$M,MATCH('HT 0-0'!KP122,Scrape!$B:$B,0)),"")</f>
        <v/>
      </c>
      <c r="LP122">
        <f>IF(LQ122="0-0",INDEX(Scrape!$N:$N,MATCH('HT 0-0'!KP122,Scrape!$B:$B,0)),"")</f>
        <v/>
      </c>
      <c r="LQ122">
        <f>INDEX(Scrape!$O:$O,MATCH('HT 0-0'!KP122,Scrape!$B:$B,0))</f>
        <v/>
      </c>
      <c r="LR122">
        <f>(1/LJ122)+(1/LI122)+(1/LH122)</f>
        <v/>
      </c>
      <c r="LS122">
        <f>(1/LG122)+(1/LF122)+(1/LE122)</f>
        <v/>
      </c>
      <c r="LT122" s="8">
        <f>IF(INDEX(#REF!,MATCH(KQ122,#REF!,0))=INDEX(#REF!,MATCH(KQ122,#REF!,0)),INDEX(#REF!,MATCH(KQ122,#REF!,0)),"ERROR")</f>
        <v/>
      </c>
      <c r="LU122" s="4">
        <f>IF(KR122="G",2,IF(KR122="R",0.5,IF(KR122="A",1)))</f>
        <v/>
      </c>
      <c r="LV122" s="4">
        <f>IF(KS122="G",0.5,IF(KS122="R",2,IF(KS122="A",1)))</f>
        <v/>
      </c>
      <c r="LW122" s="4">
        <f>IF(KT122="G",2,IF(KT122="R",0.5,IF(KT122="A",1)))</f>
        <v/>
      </c>
      <c r="LX122" s="4">
        <f>IF(KU122="G",0.5,IF(KU122="R",2,IF(KU122="A",1)))</f>
        <v/>
      </c>
      <c r="LY122" s="7">
        <f>(LK122*(LU122+LX122)+(LL122*(LU122+LX122)))</f>
        <v/>
      </c>
      <c r="LZ122" s="7">
        <f>(LN122*(LV122+LW122)+(LO122*(LV122+LW122)))</f>
        <v/>
      </c>
      <c r="MA122" s="11">
        <f>LY122-LZ122</f>
        <v/>
      </c>
      <c r="MB122" s="5">
        <f>MA122+2</f>
        <v/>
      </c>
      <c r="MC122" s="6">
        <f>MA122-2</f>
        <v/>
      </c>
      <c r="MD122" s="4">
        <f>LE122</f>
        <v/>
      </c>
      <c r="ME122" s="9">
        <f>IF(MD122=0,1000,MD122+0.75)</f>
        <v/>
      </c>
      <c r="MF122" s="10">
        <f>IF(MD122=0,0,MD122-0.75)</f>
        <v/>
      </c>
      <c r="MG122" s="4">
        <f>((LM122*(LU122+LX122))-((LP122*(LV122+LW122))))</f>
        <v/>
      </c>
      <c r="MH122" s="9">
        <f>MG122*1.2</f>
        <v/>
      </c>
      <c r="MI122" s="10">
        <f>MG122*0.8</f>
        <v/>
      </c>
      <c r="MJ122">
        <f>IFERROR(OT122,"")</f>
        <v/>
      </c>
      <c r="MK122">
        <f>IFERROR(OU122,"")</f>
        <v/>
      </c>
      <c r="ML122">
        <f>IFERROR(OV122,"")</f>
        <v/>
      </c>
      <c r="MM122">
        <f>IFERROR(OW122,"")</f>
        <v/>
      </c>
      <c r="MN122">
        <f>IFERROR(OX122,"")</f>
        <v/>
      </c>
      <c r="MO122">
        <f>IFERROR(OY122,"")</f>
        <v/>
      </c>
      <c r="MP122" s="1">
        <f>COUNTIFS(#REF!,LT122,#REF!,1,#REF!,"&gt;="&amp;MC122,#REF!,"&lt;="&amp;MB122,#REF!,"&lt;="&amp;ME122,#REF!,"&gt;="&amp;MF122,#REF!,"="&amp;KV122,#REF!,"="&amp;KX122)</f>
        <v/>
      </c>
      <c r="MQ122" s="1">
        <f>COUNTIFS(#REF!,LT122,#REF!,0,#REF!,"&gt;="&amp;MC122,#REF!,"&lt;="&amp;MB122,#REF!,"&lt;="&amp;ME122,#REF!,"&gt;="&amp;MF122,#REF!,"="&amp;KV122,#REF!,"="&amp;KX122)</f>
        <v/>
      </c>
      <c r="MR122" s="1">
        <f>COUNTIFS(#REF!,LT122,#REF!,1,#REF!,"&gt;="&amp;MC122,#REF!,"&lt;="&amp;MB122,#REF!,"&lt;="&amp;ME122,#REF!,"&gt;="&amp;MF122,#REF!,"="&amp;KW122,#REF!,"="&amp;KY122)</f>
        <v/>
      </c>
      <c r="MS122" s="1">
        <f>COUNTIFS(#REF!,LT122,#REF!,0,#REF!,"&gt;="&amp;MC122,#REF!,"&lt;="&amp;MB122,#REF!,"&lt;="&amp;ME122,#REF!,"&gt;="&amp;MF122,#REF!,"="&amp;KW122,#REF!,"="&amp;KY122)</f>
        <v/>
      </c>
      <c r="MT122" s="1">
        <f>COUNTIFS(#REF!,LT122,#REF!,1,#REF!,"&gt;="&amp;MI122,#REF!,"&lt;="&amp;MH122,#REF!,"&lt;="&amp;ME122,#REF!,"&gt;="&amp;MF122)</f>
        <v/>
      </c>
      <c r="MU122" s="1">
        <f>COUNTIFS(#REF!,LT122,#REF!,0,#REF!,"&gt;="&amp;MI122,#REF!,"&lt;="&amp;MH122,#REF!,"&lt;="&amp;ME122,#REF!,"&gt;="&amp;MF122)</f>
        <v/>
      </c>
      <c r="MV122" s="1">
        <f>COUNTIFS(#REF!,LT122,#REF!,1,#REF!,"&gt;="&amp;MI122,#REF!,"&lt;="&amp;MH122,#REF!,"="&amp;KZ122,#REF!,"="&amp;LA122,#REF!,"&lt;="&amp;ME122,#REF!,"&gt;="&amp;MF122)</f>
        <v/>
      </c>
      <c r="MW122" s="1">
        <f>COUNTIFS(#REF!,LT122,#REF!,0,#REF!,"&gt;="&amp;MI122,#REF!,"&lt;="&amp;MH122,#REF!,"="&amp;KZ122,#REF!,"="&amp;LA122,#REF!,"&lt;="&amp;ME122,#REF!,"&gt;="&amp;MF122)</f>
        <v/>
      </c>
      <c r="MX122" s="1">
        <f>COUNTIFS(#REF!,LT122,#REF!,1,#REF!,"&gt;="&amp;MC122,#REF!,"&lt;="&amp;MB122,#REF!,"&lt;="&amp;ME122,#REF!,"&gt;="&amp;MF122)</f>
        <v/>
      </c>
      <c r="MY122" s="1">
        <f>COUNTIFS(#REF!,LT122,#REF!,0,#REF!,"&gt;="&amp;MC122,#REF!,"&lt;="&amp;MB122,#REF!,"&lt;="&amp;ME122,#REF!,"&gt;="&amp;MF122)</f>
        <v/>
      </c>
      <c r="MZ122" s="1">
        <f>COUNTIFS(#REF!,LT122,#REF!,1,#REF!,"&lt;="&amp;ME122,#REF!,"&gt;="&amp;MF122,#REF!,"="&amp;KV122,#REF!,"="&amp;KX122)</f>
        <v/>
      </c>
      <c r="NA122" s="1">
        <f>COUNTIFS(#REF!,LT122,#REF!,0,#REF!,"&lt;="&amp;ME122,#REF!,"&gt;="&amp;MF122,#REF!,"="&amp;KV122,#REF!,"="&amp;KX122)</f>
        <v/>
      </c>
      <c r="NB122" s="1">
        <f>COUNTIFS(#REF!,LT122,#REF!,1,#REF!,"&lt;="&amp;ME122,#REF!,"&gt;="&amp;MF122,#REF!,"="&amp;KW122,#REF!,"="&amp;KY122)</f>
        <v/>
      </c>
      <c r="NC122" s="1">
        <f>COUNTIFS(#REF!,LT122,#REF!,0,#REF!,"&lt;="&amp;ME122,#REF!,"&gt;="&amp;MF122,#REF!,"="&amp;KW122,#REF!,"="&amp;KY122)</f>
        <v/>
      </c>
      <c r="ND122" s="1">
        <f>COUNTIFS(#REF!,LT122,#REF!,1,#REF!,"&gt;="&amp;MC122,#REF!,"&lt;="&amp;MB122,#REF!,"&lt;="&amp;ME122,#REF!,"&gt;="&amp;MF122,#REF!,"="&amp;KV122,#REF!,"="&amp;KX122)</f>
        <v/>
      </c>
      <c r="NE122" s="1">
        <f>COUNTIFS(#REF!,LT122,#REF!,0,#REF!,"&gt;="&amp;MC122,#REF!,"&lt;="&amp;MB122,#REF!,"&lt;="&amp;ME122,#REF!,"&gt;="&amp;MF122,#REF!,"="&amp;KV122,#REF!,"="&amp;KX122)</f>
        <v/>
      </c>
      <c r="NF122" s="1">
        <f>COUNTIFS(#REF!,LT122,#REF!,1,#REF!,"&gt;="&amp;MC122,#REF!,"&lt;="&amp;MB122,#REF!,"&lt;="&amp;ME122,#REF!,"&gt;="&amp;MF122,#REF!,"="&amp;KW122,#REF!,"="&amp;KY122)</f>
        <v/>
      </c>
      <c r="NG122" s="1">
        <f>COUNTIFS(#REF!,LT122,#REF!,0,#REF!,"&gt;="&amp;MC122,#REF!,"&lt;="&amp;MB122,#REF!,"&lt;="&amp;ME122,#REF!,"&gt;="&amp;MF122,#REF!,"="&amp;KW122,#REF!,"="&amp;KY122)</f>
        <v/>
      </c>
      <c r="NH122" s="1">
        <f>COUNTIFS(#REF!,LT122,#REF!,1,#REF!,"&gt;="&amp;MC122,#REF!,"&lt;="&amp;MB122,#REF!,"&lt;="&amp;ME122,#REF!,"&gt;="&amp;MF122,#REF!,"="&amp;KZ122,#REF!,"="&amp;LA122)</f>
        <v/>
      </c>
      <c r="NI122" s="1">
        <f>COUNTIFS(#REF!,LT122,#REF!,0,#REF!,"&gt;="&amp;MC122,#REF!,"&lt;="&amp;MB122,#REF!,"&lt;="&amp;ME122,#REF!,"&gt;="&amp;MF122,#REF!,"="&amp;KZ122,#REF!,"="&amp;LA122)</f>
        <v/>
      </c>
      <c r="NJ122" s="1">
        <f>COUNTIFS(#REF!,LT122,#REF!,1,#REF!,"&gt;="&amp;MI122,#REF!,"&lt;="&amp;MH122,#REF!,"&lt;="&amp;ME122,#REF!,"&gt;="&amp;MF122)</f>
        <v/>
      </c>
      <c r="NK122" s="1">
        <f>COUNTIFS(#REF!,LT122,#REF!,0,#REF!,"&gt;="&amp;MI122,#REF!,"&lt;="&amp;MH122,#REF!,"&lt;="&amp;ME122,#REF!,"&gt;="&amp;MF122)</f>
        <v/>
      </c>
      <c r="NL122" s="1">
        <f>COUNTIFS(#REF!,LT122,#REF!,1,#REF!,"&gt;="&amp;MI122,#REF!,"&lt;="&amp;MH122,#REF!,"="&amp;KZ122,#REF!,"="&amp;LA122,#REF!,"&lt;="&amp;ME122,#REF!,"&gt;="&amp;MF122)</f>
        <v/>
      </c>
      <c r="NM122" s="1">
        <f>COUNTIFS(#REF!,LT122,#REF!,0,#REF!,"&gt;="&amp;MI122,#REF!,"&lt;="&amp;MH122,#REF!,"="&amp;KZ122,#REF!,"="&amp;LA122,#REF!,"&lt;="&amp;ME122,#REF!,"&gt;="&amp;MF122)</f>
        <v/>
      </c>
      <c r="NN122" s="1">
        <f>COUNTIFS(#REF!,LT122,#REF!,1,#REF!,"&gt;="&amp;MC122,#REF!,"&lt;="&amp;MB122,#REF!,"&lt;="&amp;ME122,#REF!,"&gt;="&amp;MF122)</f>
        <v/>
      </c>
      <c r="NO122" s="1">
        <f>COUNTIFS(#REF!,LT122,#REF!,0,#REF!,"&gt;="&amp;MC122,#REF!,"&lt;="&amp;MB122,#REF!,"&lt;="&amp;ME122,#REF!,"&gt;="&amp;MF122)</f>
        <v/>
      </c>
      <c r="NP122" s="1">
        <f>COUNTIFS(#REF!,LT122,#REF!,1,#REF!,"&lt;="&amp;ME122,#REF!,"&gt;="&amp;MF122,#REF!,"="&amp;KV122,#REF!,"="&amp;KX122)</f>
        <v/>
      </c>
      <c r="NQ122" s="1">
        <f>COUNTIFS(#REF!,LT122,#REF!,0,#REF!,"&lt;="&amp;ME122,#REF!,"&gt;="&amp;MF122,#REF!,"="&amp;KV122,#REF!,"="&amp;KX122)</f>
        <v/>
      </c>
      <c r="NR122" s="1">
        <f>COUNTIFS(#REF!,LT122,#REF!,1,#REF!,"&lt;="&amp;ME122,#REF!,"&gt;="&amp;MF122,#REF!,"="&amp;KW122,#REF!,"="&amp;KY122)</f>
        <v/>
      </c>
      <c r="NS122" s="1">
        <f>COUNTIFS(#REF!,LT122,#REF!,0,#REF!,"&lt;="&amp;ME122,#REF!,"&gt;="&amp;MF122,#REF!,"="&amp;KW122,#REF!,"="&amp;KY122)</f>
        <v/>
      </c>
      <c r="NT122" s="1">
        <f>MP122+MR122+MT122+MV122+MX122+MZ122+NB122</f>
        <v/>
      </c>
      <c r="NU122" s="1">
        <f>MQ122+MS122+MU122+MW122+MY122+NA122+NC122</f>
        <v/>
      </c>
      <c r="NV122" s="1">
        <f>NT122+NU122</f>
        <v/>
      </c>
      <c r="NW122" s="33">
        <f>NT122/(NT122+NU122)</f>
        <v/>
      </c>
      <c r="NX122" s="3">
        <f>1/NW122</f>
        <v/>
      </c>
      <c r="NY122" s="1">
        <f>LH122</f>
        <v/>
      </c>
      <c r="NZ122" s="79">
        <f>(NW122*((NY122-1)*0.98))-((1-NW122)*1)</f>
        <v/>
      </c>
      <c r="OA122" s="34">
        <f>IF(LR122&lt;0.9,0,IF(AND(LR122&gt;1.1),0,1))</f>
        <v/>
      </c>
      <c r="OB122" s="34">
        <f>IF(LS122&lt;0.9,0,IF(AND(LS122&gt;1.1),0,1))</f>
        <v/>
      </c>
      <c r="OC122" s="32">
        <f>IF(NV122&gt;99,1,0)</f>
        <v/>
      </c>
      <c r="OD122" s="32">
        <f>IF(NZ122&gt;0.0799,1,0)</f>
        <v/>
      </c>
      <c r="OE122" s="32">
        <f>IF(NZ122&gt;OM122,1,0)</f>
        <v/>
      </c>
      <c r="OF122" s="32">
        <f>OC122+OD122+OE122+OA122+OB122</f>
        <v/>
      </c>
      <c r="OG122" s="1">
        <f>ND122+NF122+NH122+NJ122+NL122+NN122+NP122+NR122</f>
        <v/>
      </c>
      <c r="OH122" s="1">
        <f>NE122+NG122+NI122+NK122+NM122+NO122+NQ122+NS122</f>
        <v/>
      </c>
      <c r="OI122" s="1">
        <f>OG122+OH122</f>
        <v/>
      </c>
      <c r="OJ122" s="33">
        <f>OG122/(OG122+OH122)</f>
        <v/>
      </c>
      <c r="OK122" s="3">
        <f>1/OJ122</f>
        <v/>
      </c>
      <c r="OL122" s="1">
        <f>LI122</f>
        <v/>
      </c>
      <c r="OM122" s="79">
        <f>(OJ122*((OL122-1)*0.98))-((1-OJ122)*1)</f>
        <v/>
      </c>
      <c r="ON122" s="34">
        <f>IF(LR122&lt;0.9,0,IF(AND(LR122&gt;1.1),0,1))</f>
        <v/>
      </c>
      <c r="OO122" s="34">
        <f>IF(LS122&lt;0.9,0,IF(AND(LS122&gt;1.1),0,1))</f>
        <v/>
      </c>
      <c r="OP122" s="32">
        <f>IF(OI122&gt;99,1,0)</f>
        <v/>
      </c>
      <c r="OQ122" s="32">
        <f>IF(OM122&gt;0.0799,1,0)</f>
        <v/>
      </c>
      <c r="OR122" s="32">
        <f>IF(OM122&gt;OZ122,1,0)</f>
        <v/>
      </c>
      <c r="OS122" s="32">
        <f>OP122+OQ122+OR122+ON122+OO122</f>
        <v/>
      </c>
      <c r="OT122">
        <f>IF(OF122=5,"BackHome0-0",IF(AND(OS122=5),"BackAway0-0",""))</f>
        <v/>
      </c>
      <c r="OU122">
        <f>IF(OF122=5,KN122,IF(AND(OS122=5),KO122,""))</f>
        <v/>
      </c>
      <c r="OV122">
        <f>IF(OF122=5,"Match Odds",IF(AND(OS122=5),"Match Odds",""))</f>
        <v/>
      </c>
      <c r="OW122">
        <f>IF(OF122=5,KP122,IF(AND(OS122=5),KP122,""))</f>
        <v/>
      </c>
      <c r="OX122">
        <f>IF(OF122=5,"MATCH_ODDS",IF(AND(OS122=5),"MATCH_ODDS",""))</f>
        <v/>
      </c>
      <c r="OY122">
        <f>IF(OF122=5,"BACK",IF(AND(OS122=5),"BACK",""))</f>
        <v/>
      </c>
    </row>
    <row r="123" ht="16.5" customHeight="1" thickBot="1" thickTop="1">
      <c r="A123" s="2" t="n"/>
      <c r="KN123" s="1">
        <f>IF(INDEX(#REF!,MATCH('HT 0-0'!D123,#REF!,0))=INDEX(#REF!,MATCH('HT 0-0'!D123,#REF!,0)),INDEX(#REF!,MATCH('HT 0-0'!D123,#REF!,0)),"ERROR")</f>
        <v/>
      </c>
      <c r="KO123" s="1">
        <f>IF(INDEX(#REF!,MATCH('HT 0-0'!E123,#REF!,0))=INDEX(#REF!,MATCH('HT 0-0'!E123,#REF!,0)),INDEX(#REF!,MATCH('HT 0-0'!E123,#REF!,0)),"ERROR")</f>
        <v/>
      </c>
      <c r="KP123" s="1">
        <f>KN123&amp;" v "&amp;KO123</f>
        <v/>
      </c>
      <c r="KQ123">
        <f>B123&amp;"_"&amp;C123</f>
        <v/>
      </c>
      <c r="KR123" s="1">
        <f>IF((HW123/KK123)&lt;0.335,"G",IF((HW123/KK123)&gt;0.67,"R","A"))</f>
        <v/>
      </c>
      <c r="KS123" s="1">
        <f>IF((HX123/KK123)&lt;0.335,"G",IF((HX123/KK123)&gt;0.67,"R","A"))</f>
        <v/>
      </c>
      <c r="KT123" s="1">
        <f>IF((IH123/KK123)&lt;0.335,"G",IF((IH123/KK123)&gt;0.67,"R","A"))</f>
        <v/>
      </c>
      <c r="KU123" s="1">
        <f>IF((II123/KK123)&lt;0.335,"G",IF((II123/KK123)&gt;0.67,"R","A"))</f>
        <v/>
      </c>
      <c r="KV123" s="1">
        <f>IF((HZ123/KK123)&lt;0.335,"G",IF((HZ123/KK123)&gt;0.67,"R","A"))</f>
        <v/>
      </c>
      <c r="KW123" s="1">
        <f>IF((HY123/KK123)&lt;0.335,"G",IF((HY123/KK123)&gt;0.67,"R","A"))</f>
        <v/>
      </c>
      <c r="KX123" s="1">
        <f>IF((IK123/KK123)&lt;0.335,"G",IF((IK123/KK123)&gt;0.67,"R","A"))</f>
        <v/>
      </c>
      <c r="KY123" s="1">
        <f>IF((IJ123/KK123)&lt;0.335,"G",IF((IJ123/KK123)&gt;0.67,"R","A"))</f>
        <v/>
      </c>
      <c r="KZ123" s="1">
        <f>IF((HQ123/KK123)&lt;0.335,"G",IF((HQ123/KK123)&gt;0.67,"R","A"))</f>
        <v/>
      </c>
      <c r="LA123" s="1">
        <f>IF((IB123/KK123)&lt;0.335,"G",IF((IB123/KK123)&gt;0.67,"R","A"))</f>
        <v/>
      </c>
      <c r="LB123">
        <f>IF(LQ123="0-0",INDEX(Scrape!#REF!,MATCH('HT 0-0'!KP123,Scrape!$B:$B,0)),"")</f>
        <v/>
      </c>
      <c r="LC123">
        <f>IF(LQ123="0-0",INDEX(Scrape!$A:$A,MATCH('HT 0-0'!KP123,Scrape!$B:$B,0)),"")</f>
        <v/>
      </c>
      <c r="LD123">
        <f>IF(LQ123="0-0",INDEX(Scrape!$B:$B,MATCH('HT 0-0'!KP123,Scrape!$B:$B,0)),"")</f>
        <v/>
      </c>
      <c r="LE123">
        <f>IF(LQ123="0-0",INDEX(Scrape!$C:$C,MATCH('HT 0-0'!KP123,Scrape!$B:$B,0)),"")</f>
        <v/>
      </c>
      <c r="LF123">
        <f>IF(LQ123="0-0",INDEX(Scrape!$D:$D,MATCH('HT 0-0'!KP123,Scrape!$B:$B,0)),"")</f>
        <v/>
      </c>
      <c r="LG123">
        <f>IF(LQ123="0-0",INDEX(Scrape!$E:$E,MATCH('HT 0-0'!KP123,Scrape!$B:$B,0)),"")</f>
        <v/>
      </c>
      <c r="LH123">
        <f>IF(LQ123="0-0",INDEX(Scrape!$F:$F,MATCH('HT 0-0'!KP123,Scrape!$B:$B,0)),"")</f>
        <v/>
      </c>
      <c r="LI123">
        <f>IF(LQ123="0-0",INDEX(Scrape!$G:$G,MATCH('HT 0-0'!KP123,Scrape!$B:$B,0)),"")</f>
        <v/>
      </c>
      <c r="LJ123">
        <f>IF(LQ123="0-0",INDEX(Scrape!$H:$H,MATCH('HT 0-0'!KP123,Scrape!$B:$B,0)),"")</f>
        <v/>
      </c>
      <c r="LK123">
        <f>IF(LQ123="0-0",INDEX(Scrape!$I:$I,MATCH('HT 0-0'!KP123,Scrape!$B:$B,0)),"")</f>
        <v/>
      </c>
      <c r="LL123">
        <f>IF(LQ123="0-0",INDEX(Scrape!$J:$J,MATCH('HT 0-0'!KP123,Scrape!$B:$B,0)),"")</f>
        <v/>
      </c>
      <c r="LM123">
        <f>IF(LQ123="0-0",INDEX(Scrape!$K:$K,MATCH('HT 0-0'!KP123,Scrape!$B:$B,0)),"")</f>
        <v/>
      </c>
      <c r="LN123">
        <f>IF(LQ123="0-0",INDEX(Scrape!$L:$L,MATCH('HT 0-0'!KP123,Scrape!$B:$B,0)),"")</f>
        <v/>
      </c>
      <c r="LO123">
        <f>IF(LQ123="0-0",INDEX(Scrape!$M:$M,MATCH('HT 0-0'!KP123,Scrape!$B:$B,0)),"")</f>
        <v/>
      </c>
      <c r="LP123">
        <f>IF(LQ123="0-0",INDEX(Scrape!$N:$N,MATCH('HT 0-0'!KP123,Scrape!$B:$B,0)),"")</f>
        <v/>
      </c>
      <c r="LQ123">
        <f>INDEX(Scrape!$O:$O,MATCH('HT 0-0'!KP123,Scrape!$B:$B,0))</f>
        <v/>
      </c>
      <c r="LR123">
        <f>(1/LJ123)+(1/LI123)+(1/LH123)</f>
        <v/>
      </c>
      <c r="LS123">
        <f>(1/LG123)+(1/LF123)+(1/LE123)</f>
        <v/>
      </c>
      <c r="LT123" s="8">
        <f>IF(INDEX(#REF!,MATCH(KQ123,#REF!,0))=INDEX(#REF!,MATCH(KQ123,#REF!,0)),INDEX(#REF!,MATCH(KQ123,#REF!,0)),"ERROR")</f>
        <v/>
      </c>
      <c r="LU123" s="4">
        <f>IF(KR123="G",2,IF(KR123="R",0.5,IF(KR123="A",1)))</f>
        <v/>
      </c>
      <c r="LV123" s="4">
        <f>IF(KS123="G",0.5,IF(KS123="R",2,IF(KS123="A",1)))</f>
        <v/>
      </c>
      <c r="LW123" s="4">
        <f>IF(KT123="G",2,IF(KT123="R",0.5,IF(KT123="A",1)))</f>
        <v/>
      </c>
      <c r="LX123" s="4">
        <f>IF(KU123="G",0.5,IF(KU123="R",2,IF(KU123="A",1)))</f>
        <v/>
      </c>
      <c r="LY123" s="7">
        <f>(LK123*(LU123+LX123)+(LL123*(LU123+LX123)))</f>
        <v/>
      </c>
      <c r="LZ123" s="7">
        <f>(LN123*(LV123+LW123)+(LO123*(LV123+LW123)))</f>
        <v/>
      </c>
      <c r="MA123" s="11">
        <f>LY123-LZ123</f>
        <v/>
      </c>
      <c r="MB123" s="5">
        <f>MA123+2</f>
        <v/>
      </c>
      <c r="MC123" s="6">
        <f>MA123-2</f>
        <v/>
      </c>
      <c r="MD123" s="4">
        <f>LE123</f>
        <v/>
      </c>
      <c r="ME123" s="9">
        <f>IF(MD123=0,1000,MD123+0.75)</f>
        <v/>
      </c>
      <c r="MF123" s="10">
        <f>IF(MD123=0,0,MD123-0.75)</f>
        <v/>
      </c>
      <c r="MG123" s="4">
        <f>((LM123*(LU123+LX123))-((LP123*(LV123+LW123))))</f>
        <v/>
      </c>
      <c r="MH123" s="9">
        <f>MG123*1.2</f>
        <v/>
      </c>
      <c r="MI123" s="10">
        <f>MG123*0.8</f>
        <v/>
      </c>
      <c r="MJ123">
        <f>IFERROR(OT123,"")</f>
        <v/>
      </c>
      <c r="MK123">
        <f>IFERROR(OU123,"")</f>
        <v/>
      </c>
      <c r="ML123">
        <f>IFERROR(OV123,"")</f>
        <v/>
      </c>
      <c r="MM123">
        <f>IFERROR(OW123,"")</f>
        <v/>
      </c>
      <c r="MN123">
        <f>IFERROR(OX123,"")</f>
        <v/>
      </c>
      <c r="MO123">
        <f>IFERROR(OY123,"")</f>
        <v/>
      </c>
      <c r="MP123" s="1">
        <f>COUNTIFS(#REF!,LT123,#REF!,1,#REF!,"&gt;="&amp;MC123,#REF!,"&lt;="&amp;MB123,#REF!,"&lt;="&amp;ME123,#REF!,"&gt;="&amp;MF123,#REF!,"="&amp;KV123,#REF!,"="&amp;KX123)</f>
        <v/>
      </c>
      <c r="MQ123" s="1">
        <f>COUNTIFS(#REF!,LT123,#REF!,0,#REF!,"&gt;="&amp;MC123,#REF!,"&lt;="&amp;MB123,#REF!,"&lt;="&amp;ME123,#REF!,"&gt;="&amp;MF123,#REF!,"="&amp;KV123,#REF!,"="&amp;KX123)</f>
        <v/>
      </c>
      <c r="MR123" s="1">
        <f>COUNTIFS(#REF!,LT123,#REF!,1,#REF!,"&gt;="&amp;MC123,#REF!,"&lt;="&amp;MB123,#REF!,"&lt;="&amp;ME123,#REF!,"&gt;="&amp;MF123,#REF!,"="&amp;KW123,#REF!,"="&amp;KY123)</f>
        <v/>
      </c>
      <c r="MS123" s="1">
        <f>COUNTIFS(#REF!,LT123,#REF!,0,#REF!,"&gt;="&amp;MC123,#REF!,"&lt;="&amp;MB123,#REF!,"&lt;="&amp;ME123,#REF!,"&gt;="&amp;MF123,#REF!,"="&amp;KW123,#REF!,"="&amp;KY123)</f>
        <v/>
      </c>
      <c r="MT123" s="1">
        <f>COUNTIFS(#REF!,LT123,#REF!,1,#REF!,"&gt;="&amp;MI123,#REF!,"&lt;="&amp;MH123,#REF!,"&lt;="&amp;ME123,#REF!,"&gt;="&amp;MF123)</f>
        <v/>
      </c>
      <c r="MU123" s="1">
        <f>COUNTIFS(#REF!,LT123,#REF!,0,#REF!,"&gt;="&amp;MI123,#REF!,"&lt;="&amp;MH123,#REF!,"&lt;="&amp;ME123,#REF!,"&gt;="&amp;MF123)</f>
        <v/>
      </c>
      <c r="MV123" s="1">
        <f>COUNTIFS(#REF!,LT123,#REF!,1,#REF!,"&gt;="&amp;MI123,#REF!,"&lt;="&amp;MH123,#REF!,"="&amp;KZ123,#REF!,"="&amp;LA123,#REF!,"&lt;="&amp;ME123,#REF!,"&gt;="&amp;MF123)</f>
        <v/>
      </c>
      <c r="MW123" s="1">
        <f>COUNTIFS(#REF!,LT123,#REF!,0,#REF!,"&gt;="&amp;MI123,#REF!,"&lt;="&amp;MH123,#REF!,"="&amp;KZ123,#REF!,"="&amp;LA123,#REF!,"&lt;="&amp;ME123,#REF!,"&gt;="&amp;MF123)</f>
        <v/>
      </c>
      <c r="MX123" s="1">
        <f>COUNTIFS(#REF!,LT123,#REF!,1,#REF!,"&gt;="&amp;MC123,#REF!,"&lt;="&amp;MB123,#REF!,"&lt;="&amp;ME123,#REF!,"&gt;="&amp;MF123)</f>
        <v/>
      </c>
      <c r="MY123" s="1">
        <f>COUNTIFS(#REF!,LT123,#REF!,0,#REF!,"&gt;="&amp;MC123,#REF!,"&lt;="&amp;MB123,#REF!,"&lt;="&amp;ME123,#REF!,"&gt;="&amp;MF123)</f>
        <v/>
      </c>
      <c r="MZ123" s="1">
        <f>COUNTIFS(#REF!,LT123,#REF!,1,#REF!,"&lt;="&amp;ME123,#REF!,"&gt;="&amp;MF123,#REF!,"="&amp;KV123,#REF!,"="&amp;KX123)</f>
        <v/>
      </c>
      <c r="NA123" s="1">
        <f>COUNTIFS(#REF!,LT123,#REF!,0,#REF!,"&lt;="&amp;ME123,#REF!,"&gt;="&amp;MF123,#REF!,"="&amp;KV123,#REF!,"="&amp;KX123)</f>
        <v/>
      </c>
      <c r="NB123" s="1">
        <f>COUNTIFS(#REF!,LT123,#REF!,1,#REF!,"&lt;="&amp;ME123,#REF!,"&gt;="&amp;MF123,#REF!,"="&amp;KW123,#REF!,"="&amp;KY123)</f>
        <v/>
      </c>
      <c r="NC123" s="1">
        <f>COUNTIFS(#REF!,LT123,#REF!,0,#REF!,"&lt;="&amp;ME123,#REF!,"&gt;="&amp;MF123,#REF!,"="&amp;KW123,#REF!,"="&amp;KY123)</f>
        <v/>
      </c>
      <c r="ND123" s="1">
        <f>COUNTIFS(#REF!,LT123,#REF!,1,#REF!,"&gt;="&amp;MC123,#REF!,"&lt;="&amp;MB123,#REF!,"&lt;="&amp;ME123,#REF!,"&gt;="&amp;MF123,#REF!,"="&amp;KV123,#REF!,"="&amp;KX123)</f>
        <v/>
      </c>
      <c r="NE123" s="1">
        <f>COUNTIFS(#REF!,LT123,#REF!,0,#REF!,"&gt;="&amp;MC123,#REF!,"&lt;="&amp;MB123,#REF!,"&lt;="&amp;ME123,#REF!,"&gt;="&amp;MF123,#REF!,"="&amp;KV123,#REF!,"="&amp;KX123)</f>
        <v/>
      </c>
      <c r="NF123" s="1">
        <f>COUNTIFS(#REF!,LT123,#REF!,1,#REF!,"&gt;="&amp;MC123,#REF!,"&lt;="&amp;MB123,#REF!,"&lt;="&amp;ME123,#REF!,"&gt;="&amp;MF123,#REF!,"="&amp;KW123,#REF!,"="&amp;KY123)</f>
        <v/>
      </c>
      <c r="NG123" s="1">
        <f>COUNTIFS(#REF!,LT123,#REF!,0,#REF!,"&gt;="&amp;MC123,#REF!,"&lt;="&amp;MB123,#REF!,"&lt;="&amp;ME123,#REF!,"&gt;="&amp;MF123,#REF!,"="&amp;KW123,#REF!,"="&amp;KY123)</f>
        <v/>
      </c>
      <c r="NH123" s="1">
        <f>COUNTIFS(#REF!,LT123,#REF!,1,#REF!,"&gt;="&amp;MC123,#REF!,"&lt;="&amp;MB123,#REF!,"&lt;="&amp;ME123,#REF!,"&gt;="&amp;MF123,#REF!,"="&amp;KZ123,#REF!,"="&amp;LA123)</f>
        <v/>
      </c>
      <c r="NI123" s="1">
        <f>COUNTIFS(#REF!,LT123,#REF!,0,#REF!,"&gt;="&amp;MC123,#REF!,"&lt;="&amp;MB123,#REF!,"&lt;="&amp;ME123,#REF!,"&gt;="&amp;MF123,#REF!,"="&amp;KZ123,#REF!,"="&amp;LA123)</f>
        <v/>
      </c>
      <c r="NJ123" s="1">
        <f>COUNTIFS(#REF!,LT123,#REF!,1,#REF!,"&gt;="&amp;MI123,#REF!,"&lt;="&amp;MH123,#REF!,"&lt;="&amp;ME123,#REF!,"&gt;="&amp;MF123)</f>
        <v/>
      </c>
      <c r="NK123" s="1">
        <f>COUNTIFS(#REF!,LT123,#REF!,0,#REF!,"&gt;="&amp;MI123,#REF!,"&lt;="&amp;MH123,#REF!,"&lt;="&amp;ME123,#REF!,"&gt;="&amp;MF123)</f>
        <v/>
      </c>
      <c r="NL123" s="1">
        <f>COUNTIFS(#REF!,LT123,#REF!,1,#REF!,"&gt;="&amp;MI123,#REF!,"&lt;="&amp;MH123,#REF!,"="&amp;KZ123,#REF!,"="&amp;LA123,#REF!,"&lt;="&amp;ME123,#REF!,"&gt;="&amp;MF123)</f>
        <v/>
      </c>
      <c r="NM123" s="1">
        <f>COUNTIFS(#REF!,LT123,#REF!,0,#REF!,"&gt;="&amp;MI123,#REF!,"&lt;="&amp;MH123,#REF!,"="&amp;KZ123,#REF!,"="&amp;LA123,#REF!,"&lt;="&amp;ME123,#REF!,"&gt;="&amp;MF123)</f>
        <v/>
      </c>
      <c r="NN123" s="1">
        <f>COUNTIFS(#REF!,LT123,#REF!,1,#REF!,"&gt;="&amp;MC123,#REF!,"&lt;="&amp;MB123,#REF!,"&lt;="&amp;ME123,#REF!,"&gt;="&amp;MF123)</f>
        <v/>
      </c>
      <c r="NO123" s="1">
        <f>COUNTIFS(#REF!,LT123,#REF!,0,#REF!,"&gt;="&amp;MC123,#REF!,"&lt;="&amp;MB123,#REF!,"&lt;="&amp;ME123,#REF!,"&gt;="&amp;MF123)</f>
        <v/>
      </c>
      <c r="NP123" s="1">
        <f>COUNTIFS(#REF!,LT123,#REF!,1,#REF!,"&lt;="&amp;ME123,#REF!,"&gt;="&amp;MF123,#REF!,"="&amp;KV123,#REF!,"="&amp;KX123)</f>
        <v/>
      </c>
      <c r="NQ123" s="1">
        <f>COUNTIFS(#REF!,LT123,#REF!,0,#REF!,"&lt;="&amp;ME123,#REF!,"&gt;="&amp;MF123,#REF!,"="&amp;KV123,#REF!,"="&amp;KX123)</f>
        <v/>
      </c>
      <c r="NR123" s="1">
        <f>COUNTIFS(#REF!,LT123,#REF!,1,#REF!,"&lt;="&amp;ME123,#REF!,"&gt;="&amp;MF123,#REF!,"="&amp;KW123,#REF!,"="&amp;KY123)</f>
        <v/>
      </c>
      <c r="NS123" s="1">
        <f>COUNTIFS(#REF!,LT123,#REF!,0,#REF!,"&lt;="&amp;ME123,#REF!,"&gt;="&amp;MF123,#REF!,"="&amp;KW123,#REF!,"="&amp;KY123)</f>
        <v/>
      </c>
      <c r="NT123" s="1">
        <f>MP123+MR123+MT123+MV123+MX123+MZ123+NB123</f>
        <v/>
      </c>
      <c r="NU123" s="1">
        <f>MQ123+MS123+MU123+MW123+MY123+NA123+NC123</f>
        <v/>
      </c>
      <c r="NV123" s="1">
        <f>NT123+NU123</f>
        <v/>
      </c>
      <c r="NW123" s="33">
        <f>NT123/(NT123+NU123)</f>
        <v/>
      </c>
      <c r="NX123" s="3">
        <f>1/NW123</f>
        <v/>
      </c>
      <c r="NY123" s="1">
        <f>LH123</f>
        <v/>
      </c>
      <c r="NZ123" s="79">
        <f>(NW123*((NY123-1)*0.98))-((1-NW123)*1)</f>
        <v/>
      </c>
      <c r="OA123" s="34">
        <f>IF(LR123&lt;0.9,0,IF(AND(LR123&gt;1.1),0,1))</f>
        <v/>
      </c>
      <c r="OB123" s="34">
        <f>IF(LS123&lt;0.9,0,IF(AND(LS123&gt;1.1),0,1))</f>
        <v/>
      </c>
      <c r="OC123" s="32">
        <f>IF(NV123&gt;99,1,0)</f>
        <v/>
      </c>
      <c r="OD123" s="32">
        <f>IF(NZ123&gt;0.0799,1,0)</f>
        <v/>
      </c>
      <c r="OE123" s="32">
        <f>IF(NZ123&gt;OM123,1,0)</f>
        <v/>
      </c>
      <c r="OF123" s="32">
        <f>OC123+OD123+OE123+OA123+OB123</f>
        <v/>
      </c>
      <c r="OG123" s="1">
        <f>ND123+NF123+NH123+NJ123+NL123+NN123+NP123+NR123</f>
        <v/>
      </c>
      <c r="OH123" s="1">
        <f>NE123+NG123+NI123+NK123+NM123+NO123+NQ123+NS123</f>
        <v/>
      </c>
      <c r="OI123" s="1">
        <f>OG123+OH123</f>
        <v/>
      </c>
      <c r="OJ123" s="33">
        <f>OG123/(OG123+OH123)</f>
        <v/>
      </c>
      <c r="OK123" s="3">
        <f>1/OJ123</f>
        <v/>
      </c>
      <c r="OL123" s="1">
        <f>LI123</f>
        <v/>
      </c>
      <c r="OM123" s="79">
        <f>(OJ123*((OL123-1)*0.98))-((1-OJ123)*1)</f>
        <v/>
      </c>
      <c r="ON123" s="34">
        <f>IF(LR123&lt;0.9,0,IF(AND(LR123&gt;1.1),0,1))</f>
        <v/>
      </c>
      <c r="OO123" s="34">
        <f>IF(LS123&lt;0.9,0,IF(AND(LS123&gt;1.1),0,1))</f>
        <v/>
      </c>
      <c r="OP123" s="32">
        <f>IF(OI123&gt;99,1,0)</f>
        <v/>
      </c>
      <c r="OQ123" s="32">
        <f>IF(OM123&gt;0.0799,1,0)</f>
        <v/>
      </c>
      <c r="OR123" s="32">
        <f>IF(OM123&gt;OZ123,1,0)</f>
        <v/>
      </c>
      <c r="OS123" s="32">
        <f>OP123+OQ123+OR123+ON123+OO123</f>
        <v/>
      </c>
      <c r="OT123">
        <f>IF(OF123=5,"BackHome0-0",IF(AND(OS123=5),"BackAway0-0",""))</f>
        <v/>
      </c>
      <c r="OU123">
        <f>IF(OF123=5,KN123,IF(AND(OS123=5),KO123,""))</f>
        <v/>
      </c>
      <c r="OV123">
        <f>IF(OF123=5,"Match Odds",IF(AND(OS123=5),"Match Odds",""))</f>
        <v/>
      </c>
      <c r="OW123">
        <f>IF(OF123=5,KP123,IF(AND(OS123=5),KP123,""))</f>
        <v/>
      </c>
      <c r="OX123">
        <f>IF(OF123=5,"MATCH_ODDS",IF(AND(OS123=5),"MATCH_ODDS",""))</f>
        <v/>
      </c>
      <c r="OY123">
        <f>IF(OF123=5,"BACK",IF(AND(OS123=5),"BACK",""))</f>
        <v/>
      </c>
    </row>
    <row r="124" ht="16.5" customHeight="1" thickBot="1" thickTop="1">
      <c r="A124" s="2" t="n"/>
      <c r="KN124" s="1">
        <f>IF(INDEX(#REF!,MATCH('HT 0-0'!D124,#REF!,0))=INDEX(#REF!,MATCH('HT 0-0'!D124,#REF!,0)),INDEX(#REF!,MATCH('HT 0-0'!D124,#REF!,0)),"ERROR")</f>
        <v/>
      </c>
      <c r="KO124" s="1">
        <f>IF(INDEX(#REF!,MATCH('HT 0-0'!E124,#REF!,0))=INDEX(#REF!,MATCH('HT 0-0'!E124,#REF!,0)),INDEX(#REF!,MATCH('HT 0-0'!E124,#REF!,0)),"ERROR")</f>
        <v/>
      </c>
      <c r="KP124" s="1">
        <f>KN124&amp;" v "&amp;KO124</f>
        <v/>
      </c>
      <c r="KQ124">
        <f>B124&amp;"_"&amp;C124</f>
        <v/>
      </c>
      <c r="KR124" s="1">
        <f>IF((HW124/KK124)&lt;0.335,"G",IF((HW124/KK124)&gt;0.67,"R","A"))</f>
        <v/>
      </c>
      <c r="KS124" s="1">
        <f>IF((HX124/KK124)&lt;0.335,"G",IF((HX124/KK124)&gt;0.67,"R","A"))</f>
        <v/>
      </c>
      <c r="KT124" s="1">
        <f>IF((IH124/KK124)&lt;0.335,"G",IF((IH124/KK124)&gt;0.67,"R","A"))</f>
        <v/>
      </c>
      <c r="KU124" s="1">
        <f>IF((II124/KK124)&lt;0.335,"G",IF((II124/KK124)&gt;0.67,"R","A"))</f>
        <v/>
      </c>
      <c r="KV124" s="1">
        <f>IF((HZ124/KK124)&lt;0.335,"G",IF((HZ124/KK124)&gt;0.67,"R","A"))</f>
        <v/>
      </c>
      <c r="KW124" s="1">
        <f>IF((HY124/KK124)&lt;0.335,"G",IF((HY124/KK124)&gt;0.67,"R","A"))</f>
        <v/>
      </c>
      <c r="KX124" s="1">
        <f>IF((IK124/KK124)&lt;0.335,"G",IF((IK124/KK124)&gt;0.67,"R","A"))</f>
        <v/>
      </c>
      <c r="KY124" s="1">
        <f>IF((IJ124/KK124)&lt;0.335,"G",IF((IJ124/KK124)&gt;0.67,"R","A"))</f>
        <v/>
      </c>
      <c r="KZ124" s="1">
        <f>IF((HQ124/KK124)&lt;0.335,"G",IF((HQ124/KK124)&gt;0.67,"R","A"))</f>
        <v/>
      </c>
      <c r="LA124" s="1">
        <f>IF((IB124/KK124)&lt;0.335,"G",IF((IB124/KK124)&gt;0.67,"R","A"))</f>
        <v/>
      </c>
      <c r="LB124">
        <f>IF(LQ124="0-0",INDEX(Scrape!#REF!,MATCH('HT 0-0'!KP124,Scrape!$B:$B,0)),"")</f>
        <v/>
      </c>
      <c r="LC124">
        <f>IF(LQ124="0-0",INDEX(Scrape!$A:$A,MATCH('HT 0-0'!KP124,Scrape!$B:$B,0)),"")</f>
        <v/>
      </c>
      <c r="LD124">
        <f>IF(LQ124="0-0",INDEX(Scrape!$B:$B,MATCH('HT 0-0'!KP124,Scrape!$B:$B,0)),"")</f>
        <v/>
      </c>
      <c r="LE124">
        <f>IF(LQ124="0-0",INDEX(Scrape!$C:$C,MATCH('HT 0-0'!KP124,Scrape!$B:$B,0)),"")</f>
        <v/>
      </c>
      <c r="LF124">
        <f>IF(LQ124="0-0",INDEX(Scrape!$D:$D,MATCH('HT 0-0'!KP124,Scrape!$B:$B,0)),"")</f>
        <v/>
      </c>
      <c r="LG124">
        <f>IF(LQ124="0-0",INDEX(Scrape!$E:$E,MATCH('HT 0-0'!KP124,Scrape!$B:$B,0)),"")</f>
        <v/>
      </c>
      <c r="LH124">
        <f>IF(LQ124="0-0",INDEX(Scrape!$F:$F,MATCH('HT 0-0'!KP124,Scrape!$B:$B,0)),"")</f>
        <v/>
      </c>
      <c r="LI124">
        <f>IF(LQ124="0-0",INDEX(Scrape!$G:$G,MATCH('HT 0-0'!KP124,Scrape!$B:$B,0)),"")</f>
        <v/>
      </c>
      <c r="LJ124">
        <f>IF(LQ124="0-0",INDEX(Scrape!$H:$H,MATCH('HT 0-0'!KP124,Scrape!$B:$B,0)),"")</f>
        <v/>
      </c>
      <c r="LK124">
        <f>IF(LQ124="0-0",INDEX(Scrape!$I:$I,MATCH('HT 0-0'!KP124,Scrape!$B:$B,0)),"")</f>
        <v/>
      </c>
      <c r="LL124">
        <f>IF(LQ124="0-0",INDEX(Scrape!$J:$J,MATCH('HT 0-0'!KP124,Scrape!$B:$B,0)),"")</f>
        <v/>
      </c>
      <c r="LM124">
        <f>IF(LQ124="0-0",INDEX(Scrape!$K:$K,MATCH('HT 0-0'!KP124,Scrape!$B:$B,0)),"")</f>
        <v/>
      </c>
      <c r="LN124">
        <f>IF(LQ124="0-0",INDEX(Scrape!$L:$L,MATCH('HT 0-0'!KP124,Scrape!$B:$B,0)),"")</f>
        <v/>
      </c>
      <c r="LO124">
        <f>IF(LQ124="0-0",INDEX(Scrape!$M:$M,MATCH('HT 0-0'!KP124,Scrape!$B:$B,0)),"")</f>
        <v/>
      </c>
      <c r="LP124">
        <f>IF(LQ124="0-0",INDEX(Scrape!$N:$N,MATCH('HT 0-0'!KP124,Scrape!$B:$B,0)),"")</f>
        <v/>
      </c>
      <c r="LQ124">
        <f>INDEX(Scrape!$O:$O,MATCH('HT 0-0'!KP124,Scrape!$B:$B,0))</f>
        <v/>
      </c>
      <c r="LR124">
        <f>(1/LJ124)+(1/LI124)+(1/LH124)</f>
        <v/>
      </c>
      <c r="LS124">
        <f>(1/LG124)+(1/LF124)+(1/LE124)</f>
        <v/>
      </c>
      <c r="LT124" s="8">
        <f>IF(INDEX(#REF!,MATCH(KQ124,#REF!,0))=INDEX(#REF!,MATCH(KQ124,#REF!,0)),INDEX(#REF!,MATCH(KQ124,#REF!,0)),"ERROR")</f>
        <v/>
      </c>
      <c r="LU124" s="4">
        <f>IF(KR124="G",2,IF(KR124="R",0.5,IF(KR124="A",1)))</f>
        <v/>
      </c>
      <c r="LV124" s="4">
        <f>IF(KS124="G",0.5,IF(KS124="R",2,IF(KS124="A",1)))</f>
        <v/>
      </c>
      <c r="LW124" s="4">
        <f>IF(KT124="G",2,IF(KT124="R",0.5,IF(KT124="A",1)))</f>
        <v/>
      </c>
      <c r="LX124" s="4">
        <f>IF(KU124="G",0.5,IF(KU124="R",2,IF(KU124="A",1)))</f>
        <v/>
      </c>
      <c r="LY124" s="7">
        <f>(LK124*(LU124+LX124)+(LL124*(LU124+LX124)))</f>
        <v/>
      </c>
      <c r="LZ124" s="7">
        <f>(LN124*(LV124+LW124)+(LO124*(LV124+LW124)))</f>
        <v/>
      </c>
      <c r="MA124" s="11">
        <f>LY124-LZ124</f>
        <v/>
      </c>
      <c r="MB124" s="5">
        <f>MA124+2</f>
        <v/>
      </c>
      <c r="MC124" s="6">
        <f>MA124-2</f>
        <v/>
      </c>
      <c r="MD124" s="4">
        <f>LE124</f>
        <v/>
      </c>
      <c r="ME124" s="9">
        <f>IF(MD124=0,1000,MD124+0.75)</f>
        <v/>
      </c>
      <c r="MF124" s="10">
        <f>IF(MD124=0,0,MD124-0.75)</f>
        <v/>
      </c>
      <c r="MG124" s="4">
        <f>((LM124*(LU124+LX124))-((LP124*(LV124+LW124))))</f>
        <v/>
      </c>
      <c r="MH124" s="9">
        <f>MG124*1.2</f>
        <v/>
      </c>
      <c r="MI124" s="10">
        <f>MG124*0.8</f>
        <v/>
      </c>
      <c r="MJ124">
        <f>IFERROR(OT124,"")</f>
        <v/>
      </c>
      <c r="MK124">
        <f>IFERROR(OU124,"")</f>
        <v/>
      </c>
      <c r="ML124">
        <f>IFERROR(OV124,"")</f>
        <v/>
      </c>
      <c r="MM124">
        <f>IFERROR(OW124,"")</f>
        <v/>
      </c>
      <c r="MN124">
        <f>IFERROR(OX124,"")</f>
        <v/>
      </c>
      <c r="MO124">
        <f>IFERROR(OY124,"")</f>
        <v/>
      </c>
      <c r="MP124" s="1">
        <f>COUNTIFS(#REF!,LT124,#REF!,1,#REF!,"&gt;="&amp;MC124,#REF!,"&lt;="&amp;MB124,#REF!,"&lt;="&amp;ME124,#REF!,"&gt;="&amp;MF124,#REF!,"="&amp;KV124,#REF!,"="&amp;KX124)</f>
        <v/>
      </c>
      <c r="MQ124" s="1">
        <f>COUNTIFS(#REF!,LT124,#REF!,0,#REF!,"&gt;="&amp;MC124,#REF!,"&lt;="&amp;MB124,#REF!,"&lt;="&amp;ME124,#REF!,"&gt;="&amp;MF124,#REF!,"="&amp;KV124,#REF!,"="&amp;KX124)</f>
        <v/>
      </c>
      <c r="MR124" s="1">
        <f>COUNTIFS(#REF!,LT124,#REF!,1,#REF!,"&gt;="&amp;MC124,#REF!,"&lt;="&amp;MB124,#REF!,"&lt;="&amp;ME124,#REF!,"&gt;="&amp;MF124,#REF!,"="&amp;KW124,#REF!,"="&amp;KY124)</f>
        <v/>
      </c>
      <c r="MS124" s="1">
        <f>COUNTIFS(#REF!,LT124,#REF!,0,#REF!,"&gt;="&amp;MC124,#REF!,"&lt;="&amp;MB124,#REF!,"&lt;="&amp;ME124,#REF!,"&gt;="&amp;MF124,#REF!,"="&amp;KW124,#REF!,"="&amp;KY124)</f>
        <v/>
      </c>
      <c r="MT124" s="1">
        <f>COUNTIFS(#REF!,LT124,#REF!,1,#REF!,"&gt;="&amp;MI124,#REF!,"&lt;="&amp;MH124,#REF!,"&lt;="&amp;ME124,#REF!,"&gt;="&amp;MF124)</f>
        <v/>
      </c>
      <c r="MU124" s="1">
        <f>COUNTIFS(#REF!,LT124,#REF!,0,#REF!,"&gt;="&amp;MI124,#REF!,"&lt;="&amp;MH124,#REF!,"&lt;="&amp;ME124,#REF!,"&gt;="&amp;MF124)</f>
        <v/>
      </c>
      <c r="MV124" s="1">
        <f>COUNTIFS(#REF!,LT124,#REF!,1,#REF!,"&gt;="&amp;MI124,#REF!,"&lt;="&amp;MH124,#REF!,"="&amp;KZ124,#REF!,"="&amp;LA124,#REF!,"&lt;="&amp;ME124,#REF!,"&gt;="&amp;MF124)</f>
        <v/>
      </c>
      <c r="MW124" s="1">
        <f>COUNTIFS(#REF!,LT124,#REF!,0,#REF!,"&gt;="&amp;MI124,#REF!,"&lt;="&amp;MH124,#REF!,"="&amp;KZ124,#REF!,"="&amp;LA124,#REF!,"&lt;="&amp;ME124,#REF!,"&gt;="&amp;MF124)</f>
        <v/>
      </c>
      <c r="MX124" s="1">
        <f>COUNTIFS(#REF!,LT124,#REF!,1,#REF!,"&gt;="&amp;MC124,#REF!,"&lt;="&amp;MB124,#REF!,"&lt;="&amp;ME124,#REF!,"&gt;="&amp;MF124)</f>
        <v/>
      </c>
      <c r="MY124" s="1">
        <f>COUNTIFS(#REF!,LT124,#REF!,0,#REF!,"&gt;="&amp;MC124,#REF!,"&lt;="&amp;MB124,#REF!,"&lt;="&amp;ME124,#REF!,"&gt;="&amp;MF124)</f>
        <v/>
      </c>
      <c r="MZ124" s="1">
        <f>COUNTIFS(#REF!,LT124,#REF!,1,#REF!,"&lt;="&amp;ME124,#REF!,"&gt;="&amp;MF124,#REF!,"="&amp;KV124,#REF!,"="&amp;KX124)</f>
        <v/>
      </c>
      <c r="NA124" s="1">
        <f>COUNTIFS(#REF!,LT124,#REF!,0,#REF!,"&lt;="&amp;ME124,#REF!,"&gt;="&amp;MF124,#REF!,"="&amp;KV124,#REF!,"="&amp;KX124)</f>
        <v/>
      </c>
      <c r="NB124" s="1">
        <f>COUNTIFS(#REF!,LT124,#REF!,1,#REF!,"&lt;="&amp;ME124,#REF!,"&gt;="&amp;MF124,#REF!,"="&amp;KW124,#REF!,"="&amp;KY124)</f>
        <v/>
      </c>
      <c r="NC124" s="1">
        <f>COUNTIFS(#REF!,LT124,#REF!,0,#REF!,"&lt;="&amp;ME124,#REF!,"&gt;="&amp;MF124,#REF!,"="&amp;KW124,#REF!,"="&amp;KY124)</f>
        <v/>
      </c>
      <c r="ND124" s="1">
        <f>COUNTIFS(#REF!,LT124,#REF!,1,#REF!,"&gt;="&amp;MC124,#REF!,"&lt;="&amp;MB124,#REF!,"&lt;="&amp;ME124,#REF!,"&gt;="&amp;MF124,#REF!,"="&amp;KV124,#REF!,"="&amp;KX124)</f>
        <v/>
      </c>
      <c r="NE124" s="1">
        <f>COUNTIFS(#REF!,LT124,#REF!,0,#REF!,"&gt;="&amp;MC124,#REF!,"&lt;="&amp;MB124,#REF!,"&lt;="&amp;ME124,#REF!,"&gt;="&amp;MF124,#REF!,"="&amp;KV124,#REF!,"="&amp;KX124)</f>
        <v/>
      </c>
      <c r="NF124" s="1">
        <f>COUNTIFS(#REF!,LT124,#REF!,1,#REF!,"&gt;="&amp;MC124,#REF!,"&lt;="&amp;MB124,#REF!,"&lt;="&amp;ME124,#REF!,"&gt;="&amp;MF124,#REF!,"="&amp;KW124,#REF!,"="&amp;KY124)</f>
        <v/>
      </c>
      <c r="NG124" s="1">
        <f>COUNTIFS(#REF!,LT124,#REF!,0,#REF!,"&gt;="&amp;MC124,#REF!,"&lt;="&amp;MB124,#REF!,"&lt;="&amp;ME124,#REF!,"&gt;="&amp;MF124,#REF!,"="&amp;KW124,#REF!,"="&amp;KY124)</f>
        <v/>
      </c>
      <c r="NH124" s="1">
        <f>COUNTIFS(#REF!,LT124,#REF!,1,#REF!,"&gt;="&amp;MC124,#REF!,"&lt;="&amp;MB124,#REF!,"&lt;="&amp;ME124,#REF!,"&gt;="&amp;MF124,#REF!,"="&amp;KZ124,#REF!,"="&amp;LA124)</f>
        <v/>
      </c>
      <c r="NI124" s="1">
        <f>COUNTIFS(#REF!,LT124,#REF!,0,#REF!,"&gt;="&amp;MC124,#REF!,"&lt;="&amp;MB124,#REF!,"&lt;="&amp;ME124,#REF!,"&gt;="&amp;MF124,#REF!,"="&amp;KZ124,#REF!,"="&amp;LA124)</f>
        <v/>
      </c>
      <c r="NJ124" s="1">
        <f>COUNTIFS(#REF!,LT124,#REF!,1,#REF!,"&gt;="&amp;MI124,#REF!,"&lt;="&amp;MH124,#REF!,"&lt;="&amp;ME124,#REF!,"&gt;="&amp;MF124)</f>
        <v/>
      </c>
      <c r="NK124" s="1">
        <f>COUNTIFS(#REF!,LT124,#REF!,0,#REF!,"&gt;="&amp;MI124,#REF!,"&lt;="&amp;MH124,#REF!,"&lt;="&amp;ME124,#REF!,"&gt;="&amp;MF124)</f>
        <v/>
      </c>
      <c r="NL124" s="1">
        <f>COUNTIFS(#REF!,LT124,#REF!,1,#REF!,"&gt;="&amp;MI124,#REF!,"&lt;="&amp;MH124,#REF!,"="&amp;KZ124,#REF!,"="&amp;LA124,#REF!,"&lt;="&amp;ME124,#REF!,"&gt;="&amp;MF124)</f>
        <v/>
      </c>
      <c r="NM124" s="1">
        <f>COUNTIFS(#REF!,LT124,#REF!,0,#REF!,"&gt;="&amp;MI124,#REF!,"&lt;="&amp;MH124,#REF!,"="&amp;KZ124,#REF!,"="&amp;LA124,#REF!,"&lt;="&amp;ME124,#REF!,"&gt;="&amp;MF124)</f>
        <v/>
      </c>
      <c r="NN124" s="1">
        <f>COUNTIFS(#REF!,LT124,#REF!,1,#REF!,"&gt;="&amp;MC124,#REF!,"&lt;="&amp;MB124,#REF!,"&lt;="&amp;ME124,#REF!,"&gt;="&amp;MF124)</f>
        <v/>
      </c>
      <c r="NO124" s="1">
        <f>COUNTIFS(#REF!,LT124,#REF!,0,#REF!,"&gt;="&amp;MC124,#REF!,"&lt;="&amp;MB124,#REF!,"&lt;="&amp;ME124,#REF!,"&gt;="&amp;MF124)</f>
        <v/>
      </c>
      <c r="NP124" s="1">
        <f>COUNTIFS(#REF!,LT124,#REF!,1,#REF!,"&lt;="&amp;ME124,#REF!,"&gt;="&amp;MF124,#REF!,"="&amp;KV124,#REF!,"="&amp;KX124)</f>
        <v/>
      </c>
      <c r="NQ124" s="1">
        <f>COUNTIFS(#REF!,LT124,#REF!,0,#REF!,"&lt;="&amp;ME124,#REF!,"&gt;="&amp;MF124,#REF!,"="&amp;KV124,#REF!,"="&amp;KX124)</f>
        <v/>
      </c>
      <c r="NR124" s="1">
        <f>COUNTIFS(#REF!,LT124,#REF!,1,#REF!,"&lt;="&amp;ME124,#REF!,"&gt;="&amp;MF124,#REF!,"="&amp;KW124,#REF!,"="&amp;KY124)</f>
        <v/>
      </c>
      <c r="NS124" s="1">
        <f>COUNTIFS(#REF!,LT124,#REF!,0,#REF!,"&lt;="&amp;ME124,#REF!,"&gt;="&amp;MF124,#REF!,"="&amp;KW124,#REF!,"="&amp;KY124)</f>
        <v/>
      </c>
      <c r="NT124" s="1">
        <f>MP124+MR124+MT124+MV124+MX124+MZ124+NB124</f>
        <v/>
      </c>
      <c r="NU124" s="1">
        <f>MQ124+MS124+MU124+MW124+MY124+NA124+NC124</f>
        <v/>
      </c>
      <c r="NV124" s="1">
        <f>NT124+NU124</f>
        <v/>
      </c>
      <c r="NW124" s="33">
        <f>NT124/(NT124+NU124)</f>
        <v/>
      </c>
      <c r="NX124" s="3">
        <f>1/NW124</f>
        <v/>
      </c>
      <c r="NY124" s="1">
        <f>LH124</f>
        <v/>
      </c>
      <c r="NZ124" s="79">
        <f>(NW124*((NY124-1)*0.98))-((1-NW124)*1)</f>
        <v/>
      </c>
      <c r="OA124" s="34">
        <f>IF(LR124&lt;0.9,0,IF(AND(LR124&gt;1.1),0,1))</f>
        <v/>
      </c>
      <c r="OB124" s="34">
        <f>IF(LS124&lt;0.9,0,IF(AND(LS124&gt;1.1),0,1))</f>
        <v/>
      </c>
      <c r="OC124" s="32">
        <f>IF(NV124&gt;99,1,0)</f>
        <v/>
      </c>
      <c r="OD124" s="32">
        <f>IF(NZ124&gt;0.0799,1,0)</f>
        <v/>
      </c>
      <c r="OE124" s="32">
        <f>IF(NZ124&gt;OM124,1,0)</f>
        <v/>
      </c>
      <c r="OF124" s="32">
        <f>OC124+OD124+OE124+OA124+OB124</f>
        <v/>
      </c>
      <c r="OG124" s="1">
        <f>ND124+NF124+NH124+NJ124+NL124+NN124+NP124+NR124</f>
        <v/>
      </c>
      <c r="OH124" s="1">
        <f>NE124+NG124+NI124+NK124+NM124+NO124+NQ124+NS124</f>
        <v/>
      </c>
      <c r="OI124" s="1">
        <f>OG124+OH124</f>
        <v/>
      </c>
      <c r="OJ124" s="33">
        <f>OG124/(OG124+OH124)</f>
        <v/>
      </c>
      <c r="OK124" s="3">
        <f>1/OJ124</f>
        <v/>
      </c>
      <c r="OL124" s="1">
        <f>LI124</f>
        <v/>
      </c>
      <c r="OM124" s="79">
        <f>(OJ124*((OL124-1)*0.98))-((1-OJ124)*1)</f>
        <v/>
      </c>
      <c r="ON124" s="34">
        <f>IF(LR124&lt;0.9,0,IF(AND(LR124&gt;1.1),0,1))</f>
        <v/>
      </c>
      <c r="OO124" s="34">
        <f>IF(LS124&lt;0.9,0,IF(AND(LS124&gt;1.1),0,1))</f>
        <v/>
      </c>
      <c r="OP124" s="32">
        <f>IF(OI124&gt;99,1,0)</f>
        <v/>
      </c>
      <c r="OQ124" s="32">
        <f>IF(OM124&gt;0.0799,1,0)</f>
        <v/>
      </c>
      <c r="OR124" s="32">
        <f>IF(OM124&gt;OZ124,1,0)</f>
        <v/>
      </c>
      <c r="OS124" s="32">
        <f>OP124+OQ124+OR124+ON124+OO124</f>
        <v/>
      </c>
      <c r="OT124">
        <f>IF(OF124=5,"BackHome0-0",IF(AND(OS124=5),"BackAway0-0",""))</f>
        <v/>
      </c>
      <c r="OU124">
        <f>IF(OF124=5,KN124,IF(AND(OS124=5),KO124,""))</f>
        <v/>
      </c>
      <c r="OV124">
        <f>IF(OF124=5,"Match Odds",IF(AND(OS124=5),"Match Odds",""))</f>
        <v/>
      </c>
      <c r="OW124">
        <f>IF(OF124=5,KP124,IF(AND(OS124=5),KP124,""))</f>
        <v/>
      </c>
      <c r="OX124">
        <f>IF(OF124=5,"MATCH_ODDS",IF(AND(OS124=5),"MATCH_ODDS",""))</f>
        <v/>
      </c>
      <c r="OY124">
        <f>IF(OF124=5,"BACK",IF(AND(OS124=5),"BACK",""))</f>
        <v/>
      </c>
    </row>
    <row r="125" ht="16.5" customHeight="1" thickBot="1" thickTop="1">
      <c r="A125" s="2" t="n"/>
      <c r="KN125" s="1">
        <f>IF(INDEX(#REF!,MATCH('HT 0-0'!D125,#REF!,0))=INDEX(#REF!,MATCH('HT 0-0'!D125,#REF!,0)),INDEX(#REF!,MATCH('HT 0-0'!D125,#REF!,0)),"ERROR")</f>
        <v/>
      </c>
      <c r="KO125" s="1">
        <f>IF(INDEX(#REF!,MATCH('HT 0-0'!E125,#REF!,0))=INDEX(#REF!,MATCH('HT 0-0'!E125,#REF!,0)),INDEX(#REF!,MATCH('HT 0-0'!E125,#REF!,0)),"ERROR")</f>
        <v/>
      </c>
      <c r="KP125" s="1">
        <f>KN125&amp;" v "&amp;KO125</f>
        <v/>
      </c>
      <c r="KQ125">
        <f>B125&amp;"_"&amp;C125</f>
        <v/>
      </c>
      <c r="KR125" s="1">
        <f>IF((HW125/KK125)&lt;0.335,"G",IF((HW125/KK125)&gt;0.67,"R","A"))</f>
        <v/>
      </c>
      <c r="KS125" s="1">
        <f>IF((HX125/KK125)&lt;0.335,"G",IF((HX125/KK125)&gt;0.67,"R","A"))</f>
        <v/>
      </c>
      <c r="KT125" s="1">
        <f>IF((IH125/KK125)&lt;0.335,"G",IF((IH125/KK125)&gt;0.67,"R","A"))</f>
        <v/>
      </c>
      <c r="KU125" s="1">
        <f>IF((II125/KK125)&lt;0.335,"G",IF((II125/KK125)&gt;0.67,"R","A"))</f>
        <v/>
      </c>
      <c r="KV125" s="1">
        <f>IF((HZ125/KK125)&lt;0.335,"G",IF((HZ125/KK125)&gt;0.67,"R","A"))</f>
        <v/>
      </c>
      <c r="KW125" s="1">
        <f>IF((HY125/KK125)&lt;0.335,"G",IF((HY125/KK125)&gt;0.67,"R","A"))</f>
        <v/>
      </c>
      <c r="KX125" s="1">
        <f>IF((IK125/KK125)&lt;0.335,"G",IF((IK125/KK125)&gt;0.67,"R","A"))</f>
        <v/>
      </c>
      <c r="KY125" s="1">
        <f>IF((IJ125/KK125)&lt;0.335,"G",IF((IJ125/KK125)&gt;0.67,"R","A"))</f>
        <v/>
      </c>
      <c r="KZ125" s="1">
        <f>IF((HQ125/KK125)&lt;0.335,"G",IF((HQ125/KK125)&gt;0.67,"R","A"))</f>
        <v/>
      </c>
      <c r="LA125" s="1">
        <f>IF((IB125/KK125)&lt;0.335,"G",IF((IB125/KK125)&gt;0.67,"R","A"))</f>
        <v/>
      </c>
      <c r="LB125">
        <f>IF(LQ125="0-0",INDEX(Scrape!#REF!,MATCH('HT 0-0'!KP125,Scrape!$B:$B,0)),"")</f>
        <v/>
      </c>
      <c r="LC125">
        <f>IF(LQ125="0-0",INDEX(Scrape!$A:$A,MATCH('HT 0-0'!KP125,Scrape!$B:$B,0)),"")</f>
        <v/>
      </c>
      <c r="LD125">
        <f>IF(LQ125="0-0",INDEX(Scrape!$B:$B,MATCH('HT 0-0'!KP125,Scrape!$B:$B,0)),"")</f>
        <v/>
      </c>
      <c r="LE125">
        <f>IF(LQ125="0-0",INDEX(Scrape!$C:$C,MATCH('HT 0-0'!KP125,Scrape!$B:$B,0)),"")</f>
        <v/>
      </c>
      <c r="LF125">
        <f>IF(LQ125="0-0",INDEX(Scrape!$D:$D,MATCH('HT 0-0'!KP125,Scrape!$B:$B,0)),"")</f>
        <v/>
      </c>
      <c r="LG125">
        <f>IF(LQ125="0-0",INDEX(Scrape!$E:$E,MATCH('HT 0-0'!KP125,Scrape!$B:$B,0)),"")</f>
        <v/>
      </c>
      <c r="LH125">
        <f>IF(LQ125="0-0",INDEX(Scrape!$F:$F,MATCH('HT 0-0'!KP125,Scrape!$B:$B,0)),"")</f>
        <v/>
      </c>
      <c r="LI125">
        <f>IF(LQ125="0-0",INDEX(Scrape!$G:$G,MATCH('HT 0-0'!KP125,Scrape!$B:$B,0)),"")</f>
        <v/>
      </c>
      <c r="LJ125">
        <f>IF(LQ125="0-0",INDEX(Scrape!$H:$H,MATCH('HT 0-0'!KP125,Scrape!$B:$B,0)),"")</f>
        <v/>
      </c>
      <c r="LK125">
        <f>IF(LQ125="0-0",INDEX(Scrape!$I:$I,MATCH('HT 0-0'!KP125,Scrape!$B:$B,0)),"")</f>
        <v/>
      </c>
      <c r="LL125">
        <f>IF(LQ125="0-0",INDEX(Scrape!$J:$J,MATCH('HT 0-0'!KP125,Scrape!$B:$B,0)),"")</f>
        <v/>
      </c>
      <c r="LM125">
        <f>IF(LQ125="0-0",INDEX(Scrape!$K:$K,MATCH('HT 0-0'!KP125,Scrape!$B:$B,0)),"")</f>
        <v/>
      </c>
      <c r="LN125">
        <f>IF(LQ125="0-0",INDEX(Scrape!$L:$L,MATCH('HT 0-0'!KP125,Scrape!$B:$B,0)),"")</f>
        <v/>
      </c>
      <c r="LO125">
        <f>IF(LQ125="0-0",INDEX(Scrape!$M:$M,MATCH('HT 0-0'!KP125,Scrape!$B:$B,0)),"")</f>
        <v/>
      </c>
      <c r="LP125">
        <f>IF(LQ125="0-0",INDEX(Scrape!$N:$N,MATCH('HT 0-0'!KP125,Scrape!$B:$B,0)),"")</f>
        <v/>
      </c>
      <c r="LQ125">
        <f>INDEX(Scrape!$O:$O,MATCH('HT 0-0'!KP125,Scrape!$B:$B,0))</f>
        <v/>
      </c>
      <c r="LR125">
        <f>(1/LJ125)+(1/LI125)+(1/LH125)</f>
        <v/>
      </c>
      <c r="LS125">
        <f>(1/LG125)+(1/LF125)+(1/LE125)</f>
        <v/>
      </c>
      <c r="LT125" s="8">
        <f>IF(INDEX(#REF!,MATCH(KQ125,#REF!,0))=INDEX(#REF!,MATCH(KQ125,#REF!,0)),INDEX(#REF!,MATCH(KQ125,#REF!,0)),"ERROR")</f>
        <v/>
      </c>
      <c r="LU125" s="4">
        <f>IF(KR125="G",2,IF(KR125="R",0.5,IF(KR125="A",1)))</f>
        <v/>
      </c>
      <c r="LV125" s="4">
        <f>IF(KS125="G",0.5,IF(KS125="R",2,IF(KS125="A",1)))</f>
        <v/>
      </c>
      <c r="LW125" s="4">
        <f>IF(KT125="G",2,IF(KT125="R",0.5,IF(KT125="A",1)))</f>
        <v/>
      </c>
      <c r="LX125" s="4">
        <f>IF(KU125="G",0.5,IF(KU125="R",2,IF(KU125="A",1)))</f>
        <v/>
      </c>
      <c r="LY125" s="7">
        <f>(LK125*(LU125+LX125)+(LL125*(LU125+LX125)))</f>
        <v/>
      </c>
      <c r="LZ125" s="7">
        <f>(LN125*(LV125+LW125)+(LO125*(LV125+LW125)))</f>
        <v/>
      </c>
      <c r="MA125" s="11">
        <f>LY125-LZ125</f>
        <v/>
      </c>
      <c r="MB125" s="5">
        <f>MA125+2</f>
        <v/>
      </c>
      <c r="MC125" s="6">
        <f>MA125-2</f>
        <v/>
      </c>
      <c r="MD125" s="4">
        <f>LE125</f>
        <v/>
      </c>
      <c r="ME125" s="9">
        <f>IF(MD125=0,1000,MD125+0.75)</f>
        <v/>
      </c>
      <c r="MF125" s="10">
        <f>IF(MD125=0,0,MD125-0.75)</f>
        <v/>
      </c>
      <c r="MG125" s="4">
        <f>((LM125*(LU125+LX125))-((LP125*(LV125+LW125))))</f>
        <v/>
      </c>
      <c r="MH125" s="9">
        <f>MG125*1.2</f>
        <v/>
      </c>
      <c r="MI125" s="10">
        <f>MG125*0.8</f>
        <v/>
      </c>
      <c r="MJ125">
        <f>IFERROR(OT125,"")</f>
        <v/>
      </c>
      <c r="MK125">
        <f>IFERROR(OU125,"")</f>
        <v/>
      </c>
      <c r="ML125">
        <f>IFERROR(OV125,"")</f>
        <v/>
      </c>
      <c r="MM125">
        <f>IFERROR(OW125,"")</f>
        <v/>
      </c>
      <c r="MN125">
        <f>IFERROR(OX125,"")</f>
        <v/>
      </c>
      <c r="MO125">
        <f>IFERROR(OY125,"")</f>
        <v/>
      </c>
      <c r="MP125" s="1">
        <f>COUNTIFS(#REF!,LT125,#REF!,1,#REF!,"&gt;="&amp;MC125,#REF!,"&lt;="&amp;MB125,#REF!,"&lt;="&amp;ME125,#REF!,"&gt;="&amp;MF125,#REF!,"="&amp;KV125,#REF!,"="&amp;KX125)</f>
        <v/>
      </c>
      <c r="MQ125" s="1">
        <f>COUNTIFS(#REF!,LT125,#REF!,0,#REF!,"&gt;="&amp;MC125,#REF!,"&lt;="&amp;MB125,#REF!,"&lt;="&amp;ME125,#REF!,"&gt;="&amp;MF125,#REF!,"="&amp;KV125,#REF!,"="&amp;KX125)</f>
        <v/>
      </c>
      <c r="MR125" s="1">
        <f>COUNTIFS(#REF!,LT125,#REF!,1,#REF!,"&gt;="&amp;MC125,#REF!,"&lt;="&amp;MB125,#REF!,"&lt;="&amp;ME125,#REF!,"&gt;="&amp;MF125,#REF!,"="&amp;KW125,#REF!,"="&amp;KY125)</f>
        <v/>
      </c>
      <c r="MS125" s="1">
        <f>COUNTIFS(#REF!,LT125,#REF!,0,#REF!,"&gt;="&amp;MC125,#REF!,"&lt;="&amp;MB125,#REF!,"&lt;="&amp;ME125,#REF!,"&gt;="&amp;MF125,#REF!,"="&amp;KW125,#REF!,"="&amp;KY125)</f>
        <v/>
      </c>
      <c r="MT125" s="1">
        <f>COUNTIFS(#REF!,LT125,#REF!,1,#REF!,"&gt;="&amp;MI125,#REF!,"&lt;="&amp;MH125,#REF!,"&lt;="&amp;ME125,#REF!,"&gt;="&amp;MF125)</f>
        <v/>
      </c>
      <c r="MU125" s="1">
        <f>COUNTIFS(#REF!,LT125,#REF!,0,#REF!,"&gt;="&amp;MI125,#REF!,"&lt;="&amp;MH125,#REF!,"&lt;="&amp;ME125,#REF!,"&gt;="&amp;MF125)</f>
        <v/>
      </c>
      <c r="MV125" s="1">
        <f>COUNTIFS(#REF!,LT125,#REF!,1,#REF!,"&gt;="&amp;MI125,#REF!,"&lt;="&amp;MH125,#REF!,"="&amp;KZ125,#REF!,"="&amp;LA125,#REF!,"&lt;="&amp;ME125,#REF!,"&gt;="&amp;MF125)</f>
        <v/>
      </c>
      <c r="MW125" s="1">
        <f>COUNTIFS(#REF!,LT125,#REF!,0,#REF!,"&gt;="&amp;MI125,#REF!,"&lt;="&amp;MH125,#REF!,"="&amp;KZ125,#REF!,"="&amp;LA125,#REF!,"&lt;="&amp;ME125,#REF!,"&gt;="&amp;MF125)</f>
        <v/>
      </c>
      <c r="MX125" s="1">
        <f>COUNTIFS(#REF!,LT125,#REF!,1,#REF!,"&gt;="&amp;MC125,#REF!,"&lt;="&amp;MB125,#REF!,"&lt;="&amp;ME125,#REF!,"&gt;="&amp;MF125)</f>
        <v/>
      </c>
      <c r="MY125" s="1">
        <f>COUNTIFS(#REF!,LT125,#REF!,0,#REF!,"&gt;="&amp;MC125,#REF!,"&lt;="&amp;MB125,#REF!,"&lt;="&amp;ME125,#REF!,"&gt;="&amp;MF125)</f>
        <v/>
      </c>
      <c r="MZ125" s="1">
        <f>COUNTIFS(#REF!,LT125,#REF!,1,#REF!,"&lt;="&amp;ME125,#REF!,"&gt;="&amp;MF125,#REF!,"="&amp;KV125,#REF!,"="&amp;KX125)</f>
        <v/>
      </c>
      <c r="NA125" s="1">
        <f>COUNTIFS(#REF!,LT125,#REF!,0,#REF!,"&lt;="&amp;ME125,#REF!,"&gt;="&amp;MF125,#REF!,"="&amp;KV125,#REF!,"="&amp;KX125)</f>
        <v/>
      </c>
      <c r="NB125" s="1">
        <f>COUNTIFS(#REF!,LT125,#REF!,1,#REF!,"&lt;="&amp;ME125,#REF!,"&gt;="&amp;MF125,#REF!,"="&amp;KW125,#REF!,"="&amp;KY125)</f>
        <v/>
      </c>
      <c r="NC125" s="1">
        <f>COUNTIFS(#REF!,LT125,#REF!,0,#REF!,"&lt;="&amp;ME125,#REF!,"&gt;="&amp;MF125,#REF!,"="&amp;KW125,#REF!,"="&amp;KY125)</f>
        <v/>
      </c>
      <c r="ND125" s="1">
        <f>COUNTIFS(#REF!,LT125,#REF!,1,#REF!,"&gt;="&amp;MC125,#REF!,"&lt;="&amp;MB125,#REF!,"&lt;="&amp;ME125,#REF!,"&gt;="&amp;MF125,#REF!,"="&amp;KV125,#REF!,"="&amp;KX125)</f>
        <v/>
      </c>
      <c r="NE125" s="1">
        <f>COUNTIFS(#REF!,LT125,#REF!,0,#REF!,"&gt;="&amp;MC125,#REF!,"&lt;="&amp;MB125,#REF!,"&lt;="&amp;ME125,#REF!,"&gt;="&amp;MF125,#REF!,"="&amp;KV125,#REF!,"="&amp;KX125)</f>
        <v/>
      </c>
      <c r="NF125" s="1">
        <f>COUNTIFS(#REF!,LT125,#REF!,1,#REF!,"&gt;="&amp;MC125,#REF!,"&lt;="&amp;MB125,#REF!,"&lt;="&amp;ME125,#REF!,"&gt;="&amp;MF125,#REF!,"="&amp;KW125,#REF!,"="&amp;KY125)</f>
        <v/>
      </c>
      <c r="NG125" s="1">
        <f>COUNTIFS(#REF!,LT125,#REF!,0,#REF!,"&gt;="&amp;MC125,#REF!,"&lt;="&amp;MB125,#REF!,"&lt;="&amp;ME125,#REF!,"&gt;="&amp;MF125,#REF!,"="&amp;KW125,#REF!,"="&amp;KY125)</f>
        <v/>
      </c>
      <c r="NH125" s="1">
        <f>COUNTIFS(#REF!,LT125,#REF!,1,#REF!,"&gt;="&amp;MC125,#REF!,"&lt;="&amp;MB125,#REF!,"&lt;="&amp;ME125,#REF!,"&gt;="&amp;MF125,#REF!,"="&amp;KZ125,#REF!,"="&amp;LA125)</f>
        <v/>
      </c>
      <c r="NI125" s="1">
        <f>COUNTIFS(#REF!,LT125,#REF!,0,#REF!,"&gt;="&amp;MC125,#REF!,"&lt;="&amp;MB125,#REF!,"&lt;="&amp;ME125,#REF!,"&gt;="&amp;MF125,#REF!,"="&amp;KZ125,#REF!,"="&amp;LA125)</f>
        <v/>
      </c>
      <c r="NJ125" s="1">
        <f>COUNTIFS(#REF!,LT125,#REF!,1,#REF!,"&gt;="&amp;MI125,#REF!,"&lt;="&amp;MH125,#REF!,"&lt;="&amp;ME125,#REF!,"&gt;="&amp;MF125)</f>
        <v/>
      </c>
      <c r="NK125" s="1">
        <f>COUNTIFS(#REF!,LT125,#REF!,0,#REF!,"&gt;="&amp;MI125,#REF!,"&lt;="&amp;MH125,#REF!,"&lt;="&amp;ME125,#REF!,"&gt;="&amp;MF125)</f>
        <v/>
      </c>
      <c r="NL125" s="1">
        <f>COUNTIFS(#REF!,LT125,#REF!,1,#REF!,"&gt;="&amp;MI125,#REF!,"&lt;="&amp;MH125,#REF!,"="&amp;KZ125,#REF!,"="&amp;LA125,#REF!,"&lt;="&amp;ME125,#REF!,"&gt;="&amp;MF125)</f>
        <v/>
      </c>
      <c r="NM125" s="1">
        <f>COUNTIFS(#REF!,LT125,#REF!,0,#REF!,"&gt;="&amp;MI125,#REF!,"&lt;="&amp;MH125,#REF!,"="&amp;KZ125,#REF!,"="&amp;LA125,#REF!,"&lt;="&amp;ME125,#REF!,"&gt;="&amp;MF125)</f>
        <v/>
      </c>
      <c r="NN125" s="1">
        <f>COUNTIFS(#REF!,LT125,#REF!,1,#REF!,"&gt;="&amp;MC125,#REF!,"&lt;="&amp;MB125,#REF!,"&lt;="&amp;ME125,#REF!,"&gt;="&amp;MF125)</f>
        <v/>
      </c>
      <c r="NO125" s="1">
        <f>COUNTIFS(#REF!,LT125,#REF!,0,#REF!,"&gt;="&amp;MC125,#REF!,"&lt;="&amp;MB125,#REF!,"&lt;="&amp;ME125,#REF!,"&gt;="&amp;MF125)</f>
        <v/>
      </c>
      <c r="NP125" s="1">
        <f>COUNTIFS(#REF!,LT125,#REF!,1,#REF!,"&lt;="&amp;ME125,#REF!,"&gt;="&amp;MF125,#REF!,"="&amp;KV125,#REF!,"="&amp;KX125)</f>
        <v/>
      </c>
      <c r="NQ125" s="1">
        <f>COUNTIFS(#REF!,LT125,#REF!,0,#REF!,"&lt;="&amp;ME125,#REF!,"&gt;="&amp;MF125,#REF!,"="&amp;KV125,#REF!,"="&amp;KX125)</f>
        <v/>
      </c>
      <c r="NR125" s="1">
        <f>COUNTIFS(#REF!,LT125,#REF!,1,#REF!,"&lt;="&amp;ME125,#REF!,"&gt;="&amp;MF125,#REF!,"="&amp;KW125,#REF!,"="&amp;KY125)</f>
        <v/>
      </c>
      <c r="NS125" s="1">
        <f>COUNTIFS(#REF!,LT125,#REF!,0,#REF!,"&lt;="&amp;ME125,#REF!,"&gt;="&amp;MF125,#REF!,"="&amp;KW125,#REF!,"="&amp;KY125)</f>
        <v/>
      </c>
      <c r="NT125" s="1">
        <f>MP125+MR125+MT125+MV125+MX125+MZ125+NB125</f>
        <v/>
      </c>
      <c r="NU125" s="1">
        <f>MQ125+MS125+MU125+MW125+MY125+NA125+NC125</f>
        <v/>
      </c>
      <c r="NV125" s="1">
        <f>NT125+NU125</f>
        <v/>
      </c>
      <c r="NW125" s="33">
        <f>NT125/(NT125+NU125)</f>
        <v/>
      </c>
      <c r="NX125" s="3">
        <f>1/NW125</f>
        <v/>
      </c>
      <c r="NY125" s="1">
        <f>LH125</f>
        <v/>
      </c>
      <c r="NZ125" s="79">
        <f>(NW125*((NY125-1)*0.98))-((1-NW125)*1)</f>
        <v/>
      </c>
      <c r="OA125" s="34">
        <f>IF(LR125&lt;0.9,0,IF(AND(LR125&gt;1.1),0,1))</f>
        <v/>
      </c>
      <c r="OB125" s="34">
        <f>IF(LS125&lt;0.9,0,IF(AND(LS125&gt;1.1),0,1))</f>
        <v/>
      </c>
      <c r="OC125" s="32">
        <f>IF(NV125&gt;99,1,0)</f>
        <v/>
      </c>
      <c r="OD125" s="32">
        <f>IF(NZ125&gt;0.0799,1,0)</f>
        <v/>
      </c>
      <c r="OE125" s="32">
        <f>IF(NZ125&gt;OM125,1,0)</f>
        <v/>
      </c>
      <c r="OF125" s="32">
        <f>OC125+OD125+OE125+OA125+OB125</f>
        <v/>
      </c>
      <c r="OG125" s="1">
        <f>ND125+NF125+NH125+NJ125+NL125+NN125+NP125+NR125</f>
        <v/>
      </c>
      <c r="OH125" s="1">
        <f>NE125+NG125+NI125+NK125+NM125+NO125+NQ125+NS125</f>
        <v/>
      </c>
      <c r="OI125" s="1">
        <f>OG125+OH125</f>
        <v/>
      </c>
      <c r="OJ125" s="33">
        <f>OG125/(OG125+OH125)</f>
        <v/>
      </c>
      <c r="OK125" s="3">
        <f>1/OJ125</f>
        <v/>
      </c>
      <c r="OL125" s="1">
        <f>LI125</f>
        <v/>
      </c>
      <c r="OM125" s="79">
        <f>(OJ125*((OL125-1)*0.98))-((1-OJ125)*1)</f>
        <v/>
      </c>
      <c r="ON125" s="34">
        <f>IF(LR125&lt;0.9,0,IF(AND(LR125&gt;1.1),0,1))</f>
        <v/>
      </c>
      <c r="OO125" s="34">
        <f>IF(LS125&lt;0.9,0,IF(AND(LS125&gt;1.1),0,1))</f>
        <v/>
      </c>
      <c r="OP125" s="32">
        <f>IF(OI125&gt;99,1,0)</f>
        <v/>
      </c>
      <c r="OQ125" s="32">
        <f>IF(OM125&gt;0.0799,1,0)</f>
        <v/>
      </c>
      <c r="OR125" s="32">
        <f>IF(OM125&gt;OZ125,1,0)</f>
        <v/>
      </c>
      <c r="OS125" s="32">
        <f>OP125+OQ125+OR125+ON125+OO125</f>
        <v/>
      </c>
      <c r="OT125">
        <f>IF(OF125=5,"BackHome0-0",IF(AND(OS125=5),"BackAway0-0",""))</f>
        <v/>
      </c>
      <c r="OU125">
        <f>IF(OF125=5,KN125,IF(AND(OS125=5),KO125,""))</f>
        <v/>
      </c>
      <c r="OV125">
        <f>IF(OF125=5,"Match Odds",IF(AND(OS125=5),"Match Odds",""))</f>
        <v/>
      </c>
      <c r="OW125">
        <f>IF(OF125=5,KP125,IF(AND(OS125=5),KP125,""))</f>
        <v/>
      </c>
      <c r="OX125">
        <f>IF(OF125=5,"MATCH_ODDS",IF(AND(OS125=5),"MATCH_ODDS",""))</f>
        <v/>
      </c>
      <c r="OY125">
        <f>IF(OF125=5,"BACK",IF(AND(OS125=5),"BACK",""))</f>
        <v/>
      </c>
    </row>
    <row r="126" ht="16.5" customHeight="1" thickBot="1" thickTop="1">
      <c r="A126" s="2" t="n"/>
      <c r="KN126" s="1">
        <f>IF(INDEX(#REF!,MATCH('HT 0-0'!D126,#REF!,0))=INDEX(#REF!,MATCH('HT 0-0'!D126,#REF!,0)),INDEX(#REF!,MATCH('HT 0-0'!D126,#REF!,0)),"ERROR")</f>
        <v/>
      </c>
      <c r="KO126" s="1">
        <f>IF(INDEX(#REF!,MATCH('HT 0-0'!E126,#REF!,0))=INDEX(#REF!,MATCH('HT 0-0'!E126,#REF!,0)),INDEX(#REF!,MATCH('HT 0-0'!E126,#REF!,0)),"ERROR")</f>
        <v/>
      </c>
      <c r="KP126" s="1">
        <f>KN126&amp;" v "&amp;KO126</f>
        <v/>
      </c>
      <c r="KQ126">
        <f>B126&amp;"_"&amp;C126</f>
        <v/>
      </c>
      <c r="KR126" s="1">
        <f>IF((HW126/KK126)&lt;0.335,"G",IF((HW126/KK126)&gt;0.67,"R","A"))</f>
        <v/>
      </c>
      <c r="KS126" s="1">
        <f>IF((HX126/KK126)&lt;0.335,"G",IF((HX126/KK126)&gt;0.67,"R","A"))</f>
        <v/>
      </c>
      <c r="KT126" s="1">
        <f>IF((IH126/KK126)&lt;0.335,"G",IF((IH126/KK126)&gt;0.67,"R","A"))</f>
        <v/>
      </c>
      <c r="KU126" s="1">
        <f>IF((II126/KK126)&lt;0.335,"G",IF((II126/KK126)&gt;0.67,"R","A"))</f>
        <v/>
      </c>
      <c r="KV126" s="1">
        <f>IF((HZ126/KK126)&lt;0.335,"G",IF((HZ126/KK126)&gt;0.67,"R","A"))</f>
        <v/>
      </c>
      <c r="KW126" s="1">
        <f>IF((HY126/KK126)&lt;0.335,"G",IF((HY126/KK126)&gt;0.67,"R","A"))</f>
        <v/>
      </c>
      <c r="KX126" s="1">
        <f>IF((IK126/KK126)&lt;0.335,"G",IF((IK126/KK126)&gt;0.67,"R","A"))</f>
        <v/>
      </c>
      <c r="KY126" s="1">
        <f>IF((IJ126/KK126)&lt;0.335,"G",IF((IJ126/KK126)&gt;0.67,"R","A"))</f>
        <v/>
      </c>
      <c r="KZ126" s="1">
        <f>IF((HQ126/KK126)&lt;0.335,"G",IF((HQ126/KK126)&gt;0.67,"R","A"))</f>
        <v/>
      </c>
      <c r="LA126" s="1">
        <f>IF((IB126/KK126)&lt;0.335,"G",IF((IB126/KK126)&gt;0.67,"R","A"))</f>
        <v/>
      </c>
      <c r="LB126">
        <f>IF(LQ126="0-0",INDEX(Scrape!#REF!,MATCH('HT 0-0'!KP126,Scrape!$B:$B,0)),"")</f>
        <v/>
      </c>
      <c r="LC126">
        <f>IF(LQ126="0-0",INDEX(Scrape!$A:$A,MATCH('HT 0-0'!KP126,Scrape!$B:$B,0)),"")</f>
        <v/>
      </c>
      <c r="LD126">
        <f>IF(LQ126="0-0",INDEX(Scrape!$B:$B,MATCH('HT 0-0'!KP126,Scrape!$B:$B,0)),"")</f>
        <v/>
      </c>
      <c r="LE126">
        <f>IF(LQ126="0-0",INDEX(Scrape!$C:$C,MATCH('HT 0-0'!KP126,Scrape!$B:$B,0)),"")</f>
        <v/>
      </c>
      <c r="LF126">
        <f>IF(LQ126="0-0",INDEX(Scrape!$D:$D,MATCH('HT 0-0'!KP126,Scrape!$B:$B,0)),"")</f>
        <v/>
      </c>
      <c r="LG126">
        <f>IF(LQ126="0-0",INDEX(Scrape!$E:$E,MATCH('HT 0-0'!KP126,Scrape!$B:$B,0)),"")</f>
        <v/>
      </c>
      <c r="LH126">
        <f>IF(LQ126="0-0",INDEX(Scrape!$F:$F,MATCH('HT 0-0'!KP126,Scrape!$B:$B,0)),"")</f>
        <v/>
      </c>
      <c r="LI126">
        <f>IF(LQ126="0-0",INDEX(Scrape!$G:$G,MATCH('HT 0-0'!KP126,Scrape!$B:$B,0)),"")</f>
        <v/>
      </c>
      <c r="LJ126">
        <f>IF(LQ126="0-0",INDEX(Scrape!$H:$H,MATCH('HT 0-0'!KP126,Scrape!$B:$B,0)),"")</f>
        <v/>
      </c>
      <c r="LK126">
        <f>IF(LQ126="0-0",INDEX(Scrape!$I:$I,MATCH('HT 0-0'!KP126,Scrape!$B:$B,0)),"")</f>
        <v/>
      </c>
      <c r="LL126">
        <f>IF(LQ126="0-0",INDEX(Scrape!$J:$J,MATCH('HT 0-0'!KP126,Scrape!$B:$B,0)),"")</f>
        <v/>
      </c>
      <c r="LM126">
        <f>IF(LQ126="0-0",INDEX(Scrape!$K:$K,MATCH('HT 0-0'!KP126,Scrape!$B:$B,0)),"")</f>
        <v/>
      </c>
      <c r="LN126">
        <f>IF(LQ126="0-0",INDEX(Scrape!$L:$L,MATCH('HT 0-0'!KP126,Scrape!$B:$B,0)),"")</f>
        <v/>
      </c>
      <c r="LO126">
        <f>IF(LQ126="0-0",INDEX(Scrape!$M:$M,MATCH('HT 0-0'!KP126,Scrape!$B:$B,0)),"")</f>
        <v/>
      </c>
      <c r="LP126">
        <f>IF(LQ126="0-0",INDEX(Scrape!$N:$N,MATCH('HT 0-0'!KP126,Scrape!$B:$B,0)),"")</f>
        <v/>
      </c>
      <c r="LQ126">
        <f>INDEX(Scrape!$O:$O,MATCH('HT 0-0'!KP126,Scrape!$B:$B,0))</f>
        <v/>
      </c>
      <c r="LR126">
        <f>(1/LJ126)+(1/LI126)+(1/LH126)</f>
        <v/>
      </c>
      <c r="LS126">
        <f>(1/LG126)+(1/LF126)+(1/LE126)</f>
        <v/>
      </c>
      <c r="LT126" s="8">
        <f>IF(INDEX(#REF!,MATCH(KQ126,#REF!,0))=INDEX(#REF!,MATCH(KQ126,#REF!,0)),INDEX(#REF!,MATCH(KQ126,#REF!,0)),"ERROR")</f>
        <v/>
      </c>
      <c r="LU126" s="4">
        <f>IF(KR126="G",2,IF(KR126="R",0.5,IF(KR126="A",1)))</f>
        <v/>
      </c>
      <c r="LV126" s="4">
        <f>IF(KS126="G",0.5,IF(KS126="R",2,IF(KS126="A",1)))</f>
        <v/>
      </c>
      <c r="LW126" s="4">
        <f>IF(KT126="G",2,IF(KT126="R",0.5,IF(KT126="A",1)))</f>
        <v/>
      </c>
      <c r="LX126" s="4">
        <f>IF(KU126="G",0.5,IF(KU126="R",2,IF(KU126="A",1)))</f>
        <v/>
      </c>
      <c r="LY126" s="7">
        <f>(LK126*(LU126+LX126)+(LL126*(LU126+LX126)))</f>
        <v/>
      </c>
      <c r="LZ126" s="7">
        <f>(LN126*(LV126+LW126)+(LO126*(LV126+LW126)))</f>
        <v/>
      </c>
      <c r="MA126" s="11">
        <f>LY126-LZ126</f>
        <v/>
      </c>
      <c r="MB126" s="5">
        <f>MA126+2</f>
        <v/>
      </c>
      <c r="MC126" s="6">
        <f>MA126-2</f>
        <v/>
      </c>
      <c r="MD126" s="4">
        <f>LE126</f>
        <v/>
      </c>
      <c r="ME126" s="9">
        <f>IF(MD126=0,1000,MD126+0.75)</f>
        <v/>
      </c>
      <c r="MF126" s="10">
        <f>IF(MD126=0,0,MD126-0.75)</f>
        <v/>
      </c>
      <c r="MG126" s="4">
        <f>((LM126*(LU126+LX126))-((LP126*(LV126+LW126))))</f>
        <v/>
      </c>
      <c r="MH126" s="9">
        <f>MG126*1.2</f>
        <v/>
      </c>
      <c r="MI126" s="10">
        <f>MG126*0.8</f>
        <v/>
      </c>
      <c r="MJ126">
        <f>IFERROR(OT126,"")</f>
        <v/>
      </c>
      <c r="MK126">
        <f>IFERROR(OU126,"")</f>
        <v/>
      </c>
      <c r="ML126">
        <f>IFERROR(OV126,"")</f>
        <v/>
      </c>
      <c r="MM126">
        <f>IFERROR(OW126,"")</f>
        <v/>
      </c>
      <c r="MN126">
        <f>IFERROR(OX126,"")</f>
        <v/>
      </c>
      <c r="MO126">
        <f>IFERROR(OY126,"")</f>
        <v/>
      </c>
      <c r="MP126" s="1">
        <f>COUNTIFS(#REF!,LT126,#REF!,1,#REF!,"&gt;="&amp;MC126,#REF!,"&lt;="&amp;MB126,#REF!,"&lt;="&amp;ME126,#REF!,"&gt;="&amp;MF126,#REF!,"="&amp;KV126,#REF!,"="&amp;KX126)</f>
        <v/>
      </c>
      <c r="MQ126" s="1">
        <f>COUNTIFS(#REF!,LT126,#REF!,0,#REF!,"&gt;="&amp;MC126,#REF!,"&lt;="&amp;MB126,#REF!,"&lt;="&amp;ME126,#REF!,"&gt;="&amp;MF126,#REF!,"="&amp;KV126,#REF!,"="&amp;KX126)</f>
        <v/>
      </c>
      <c r="MR126" s="1">
        <f>COUNTIFS(#REF!,LT126,#REF!,1,#REF!,"&gt;="&amp;MC126,#REF!,"&lt;="&amp;MB126,#REF!,"&lt;="&amp;ME126,#REF!,"&gt;="&amp;MF126,#REF!,"="&amp;KW126,#REF!,"="&amp;KY126)</f>
        <v/>
      </c>
      <c r="MS126" s="1">
        <f>COUNTIFS(#REF!,LT126,#REF!,0,#REF!,"&gt;="&amp;MC126,#REF!,"&lt;="&amp;MB126,#REF!,"&lt;="&amp;ME126,#REF!,"&gt;="&amp;MF126,#REF!,"="&amp;KW126,#REF!,"="&amp;KY126)</f>
        <v/>
      </c>
      <c r="MT126" s="1">
        <f>COUNTIFS(#REF!,LT126,#REF!,1,#REF!,"&gt;="&amp;MI126,#REF!,"&lt;="&amp;MH126,#REF!,"&lt;="&amp;ME126,#REF!,"&gt;="&amp;MF126)</f>
        <v/>
      </c>
      <c r="MU126" s="1">
        <f>COUNTIFS(#REF!,LT126,#REF!,0,#REF!,"&gt;="&amp;MI126,#REF!,"&lt;="&amp;MH126,#REF!,"&lt;="&amp;ME126,#REF!,"&gt;="&amp;MF126)</f>
        <v/>
      </c>
      <c r="MV126" s="1">
        <f>COUNTIFS(#REF!,LT126,#REF!,1,#REF!,"&gt;="&amp;MI126,#REF!,"&lt;="&amp;MH126,#REF!,"="&amp;KZ126,#REF!,"="&amp;LA126,#REF!,"&lt;="&amp;ME126,#REF!,"&gt;="&amp;MF126)</f>
        <v/>
      </c>
      <c r="MW126" s="1">
        <f>COUNTIFS(#REF!,LT126,#REF!,0,#REF!,"&gt;="&amp;MI126,#REF!,"&lt;="&amp;MH126,#REF!,"="&amp;KZ126,#REF!,"="&amp;LA126,#REF!,"&lt;="&amp;ME126,#REF!,"&gt;="&amp;MF126)</f>
        <v/>
      </c>
      <c r="MX126" s="1">
        <f>COUNTIFS(#REF!,LT126,#REF!,1,#REF!,"&gt;="&amp;MC126,#REF!,"&lt;="&amp;MB126,#REF!,"&lt;="&amp;ME126,#REF!,"&gt;="&amp;MF126)</f>
        <v/>
      </c>
      <c r="MY126" s="1">
        <f>COUNTIFS(#REF!,LT126,#REF!,0,#REF!,"&gt;="&amp;MC126,#REF!,"&lt;="&amp;MB126,#REF!,"&lt;="&amp;ME126,#REF!,"&gt;="&amp;MF126)</f>
        <v/>
      </c>
      <c r="MZ126" s="1">
        <f>COUNTIFS(#REF!,LT126,#REF!,1,#REF!,"&lt;="&amp;ME126,#REF!,"&gt;="&amp;MF126,#REF!,"="&amp;KV126,#REF!,"="&amp;KX126)</f>
        <v/>
      </c>
      <c r="NA126" s="1">
        <f>COUNTIFS(#REF!,LT126,#REF!,0,#REF!,"&lt;="&amp;ME126,#REF!,"&gt;="&amp;MF126,#REF!,"="&amp;KV126,#REF!,"="&amp;KX126)</f>
        <v/>
      </c>
      <c r="NB126" s="1">
        <f>COUNTIFS(#REF!,LT126,#REF!,1,#REF!,"&lt;="&amp;ME126,#REF!,"&gt;="&amp;MF126,#REF!,"="&amp;KW126,#REF!,"="&amp;KY126)</f>
        <v/>
      </c>
      <c r="NC126" s="1">
        <f>COUNTIFS(#REF!,LT126,#REF!,0,#REF!,"&lt;="&amp;ME126,#REF!,"&gt;="&amp;MF126,#REF!,"="&amp;KW126,#REF!,"="&amp;KY126)</f>
        <v/>
      </c>
      <c r="ND126" s="1">
        <f>COUNTIFS(#REF!,LT126,#REF!,1,#REF!,"&gt;="&amp;MC126,#REF!,"&lt;="&amp;MB126,#REF!,"&lt;="&amp;ME126,#REF!,"&gt;="&amp;MF126,#REF!,"="&amp;KV126,#REF!,"="&amp;KX126)</f>
        <v/>
      </c>
      <c r="NE126" s="1">
        <f>COUNTIFS(#REF!,LT126,#REF!,0,#REF!,"&gt;="&amp;MC126,#REF!,"&lt;="&amp;MB126,#REF!,"&lt;="&amp;ME126,#REF!,"&gt;="&amp;MF126,#REF!,"="&amp;KV126,#REF!,"="&amp;KX126)</f>
        <v/>
      </c>
      <c r="NF126" s="1">
        <f>COUNTIFS(#REF!,LT126,#REF!,1,#REF!,"&gt;="&amp;MC126,#REF!,"&lt;="&amp;MB126,#REF!,"&lt;="&amp;ME126,#REF!,"&gt;="&amp;MF126,#REF!,"="&amp;KW126,#REF!,"="&amp;KY126)</f>
        <v/>
      </c>
      <c r="NG126" s="1">
        <f>COUNTIFS(#REF!,LT126,#REF!,0,#REF!,"&gt;="&amp;MC126,#REF!,"&lt;="&amp;MB126,#REF!,"&lt;="&amp;ME126,#REF!,"&gt;="&amp;MF126,#REF!,"="&amp;KW126,#REF!,"="&amp;KY126)</f>
        <v/>
      </c>
      <c r="NH126" s="1">
        <f>COUNTIFS(#REF!,LT126,#REF!,1,#REF!,"&gt;="&amp;MC126,#REF!,"&lt;="&amp;MB126,#REF!,"&lt;="&amp;ME126,#REF!,"&gt;="&amp;MF126,#REF!,"="&amp;KZ126,#REF!,"="&amp;LA126)</f>
        <v/>
      </c>
      <c r="NI126" s="1">
        <f>COUNTIFS(#REF!,LT126,#REF!,0,#REF!,"&gt;="&amp;MC126,#REF!,"&lt;="&amp;MB126,#REF!,"&lt;="&amp;ME126,#REF!,"&gt;="&amp;MF126,#REF!,"="&amp;KZ126,#REF!,"="&amp;LA126)</f>
        <v/>
      </c>
      <c r="NJ126" s="1">
        <f>COUNTIFS(#REF!,LT126,#REF!,1,#REF!,"&gt;="&amp;MI126,#REF!,"&lt;="&amp;MH126,#REF!,"&lt;="&amp;ME126,#REF!,"&gt;="&amp;MF126)</f>
        <v/>
      </c>
      <c r="NK126" s="1">
        <f>COUNTIFS(#REF!,LT126,#REF!,0,#REF!,"&gt;="&amp;MI126,#REF!,"&lt;="&amp;MH126,#REF!,"&lt;="&amp;ME126,#REF!,"&gt;="&amp;MF126)</f>
        <v/>
      </c>
      <c r="NL126" s="1">
        <f>COUNTIFS(#REF!,LT126,#REF!,1,#REF!,"&gt;="&amp;MI126,#REF!,"&lt;="&amp;MH126,#REF!,"="&amp;KZ126,#REF!,"="&amp;LA126,#REF!,"&lt;="&amp;ME126,#REF!,"&gt;="&amp;MF126)</f>
        <v/>
      </c>
      <c r="NM126" s="1">
        <f>COUNTIFS(#REF!,LT126,#REF!,0,#REF!,"&gt;="&amp;MI126,#REF!,"&lt;="&amp;MH126,#REF!,"="&amp;KZ126,#REF!,"="&amp;LA126,#REF!,"&lt;="&amp;ME126,#REF!,"&gt;="&amp;MF126)</f>
        <v/>
      </c>
      <c r="NN126" s="1">
        <f>COUNTIFS(#REF!,LT126,#REF!,1,#REF!,"&gt;="&amp;MC126,#REF!,"&lt;="&amp;MB126,#REF!,"&lt;="&amp;ME126,#REF!,"&gt;="&amp;MF126)</f>
        <v/>
      </c>
      <c r="NO126" s="1">
        <f>COUNTIFS(#REF!,LT126,#REF!,0,#REF!,"&gt;="&amp;MC126,#REF!,"&lt;="&amp;MB126,#REF!,"&lt;="&amp;ME126,#REF!,"&gt;="&amp;MF126)</f>
        <v/>
      </c>
      <c r="NP126" s="1">
        <f>COUNTIFS(#REF!,LT126,#REF!,1,#REF!,"&lt;="&amp;ME126,#REF!,"&gt;="&amp;MF126,#REF!,"="&amp;KV126,#REF!,"="&amp;KX126)</f>
        <v/>
      </c>
      <c r="NQ126" s="1">
        <f>COUNTIFS(#REF!,LT126,#REF!,0,#REF!,"&lt;="&amp;ME126,#REF!,"&gt;="&amp;MF126,#REF!,"="&amp;KV126,#REF!,"="&amp;KX126)</f>
        <v/>
      </c>
      <c r="NR126" s="1">
        <f>COUNTIFS(#REF!,LT126,#REF!,1,#REF!,"&lt;="&amp;ME126,#REF!,"&gt;="&amp;MF126,#REF!,"="&amp;KW126,#REF!,"="&amp;KY126)</f>
        <v/>
      </c>
      <c r="NS126" s="1">
        <f>COUNTIFS(#REF!,LT126,#REF!,0,#REF!,"&lt;="&amp;ME126,#REF!,"&gt;="&amp;MF126,#REF!,"="&amp;KW126,#REF!,"="&amp;KY126)</f>
        <v/>
      </c>
      <c r="NT126" s="1">
        <f>MP126+MR126+MT126+MV126+MX126+MZ126+NB126</f>
        <v/>
      </c>
      <c r="NU126" s="1">
        <f>MQ126+MS126+MU126+MW126+MY126+NA126+NC126</f>
        <v/>
      </c>
      <c r="NV126" s="1">
        <f>NT126+NU126</f>
        <v/>
      </c>
      <c r="NW126" s="33">
        <f>NT126/(NT126+NU126)</f>
        <v/>
      </c>
      <c r="NX126" s="3">
        <f>1/NW126</f>
        <v/>
      </c>
      <c r="NY126" s="1">
        <f>LH126</f>
        <v/>
      </c>
      <c r="NZ126" s="79">
        <f>(NW126*((NY126-1)*0.98))-((1-NW126)*1)</f>
        <v/>
      </c>
      <c r="OA126" s="34">
        <f>IF(LR126&lt;0.9,0,IF(AND(LR126&gt;1.1),0,1))</f>
        <v/>
      </c>
      <c r="OB126" s="34">
        <f>IF(LS126&lt;0.9,0,IF(AND(LS126&gt;1.1),0,1))</f>
        <v/>
      </c>
      <c r="OC126" s="32">
        <f>IF(NV126&gt;99,1,0)</f>
        <v/>
      </c>
      <c r="OD126" s="32">
        <f>IF(NZ126&gt;0.0799,1,0)</f>
        <v/>
      </c>
      <c r="OE126" s="32">
        <f>IF(NZ126&gt;OM126,1,0)</f>
        <v/>
      </c>
      <c r="OF126" s="32">
        <f>OC126+OD126+OE126+OA126+OB126</f>
        <v/>
      </c>
      <c r="OG126" s="1">
        <f>ND126+NF126+NH126+NJ126+NL126+NN126+NP126+NR126</f>
        <v/>
      </c>
      <c r="OH126" s="1">
        <f>NE126+NG126+NI126+NK126+NM126+NO126+NQ126+NS126</f>
        <v/>
      </c>
      <c r="OI126" s="1">
        <f>OG126+OH126</f>
        <v/>
      </c>
      <c r="OJ126" s="33">
        <f>OG126/(OG126+OH126)</f>
        <v/>
      </c>
      <c r="OK126" s="3">
        <f>1/OJ126</f>
        <v/>
      </c>
      <c r="OL126" s="1">
        <f>LI126</f>
        <v/>
      </c>
      <c r="OM126" s="79">
        <f>(OJ126*((OL126-1)*0.98))-((1-OJ126)*1)</f>
        <v/>
      </c>
      <c r="ON126" s="34">
        <f>IF(LR126&lt;0.9,0,IF(AND(LR126&gt;1.1),0,1))</f>
        <v/>
      </c>
      <c r="OO126" s="34">
        <f>IF(LS126&lt;0.9,0,IF(AND(LS126&gt;1.1),0,1))</f>
        <v/>
      </c>
      <c r="OP126" s="32">
        <f>IF(OI126&gt;99,1,0)</f>
        <v/>
      </c>
      <c r="OQ126" s="32">
        <f>IF(OM126&gt;0.0799,1,0)</f>
        <v/>
      </c>
      <c r="OR126" s="32">
        <f>IF(OM126&gt;OZ126,1,0)</f>
        <v/>
      </c>
      <c r="OS126" s="32">
        <f>OP126+OQ126+OR126+ON126+OO126</f>
        <v/>
      </c>
      <c r="OT126">
        <f>IF(OF126=5,"BackHome0-0",IF(AND(OS126=5),"BackAway0-0",""))</f>
        <v/>
      </c>
      <c r="OU126">
        <f>IF(OF126=5,KN126,IF(AND(OS126=5),KO126,""))</f>
        <v/>
      </c>
      <c r="OV126">
        <f>IF(OF126=5,"Match Odds",IF(AND(OS126=5),"Match Odds",""))</f>
        <v/>
      </c>
      <c r="OW126">
        <f>IF(OF126=5,KP126,IF(AND(OS126=5),KP126,""))</f>
        <v/>
      </c>
      <c r="OX126">
        <f>IF(OF126=5,"MATCH_ODDS",IF(AND(OS126=5),"MATCH_ODDS",""))</f>
        <v/>
      </c>
      <c r="OY126">
        <f>IF(OF126=5,"BACK",IF(AND(OS126=5),"BACK",""))</f>
        <v/>
      </c>
    </row>
    <row r="127" ht="16.5" customHeight="1" thickBot="1" thickTop="1">
      <c r="A127" s="2" t="n"/>
      <c r="KN127" s="1">
        <f>IF(INDEX(#REF!,MATCH('HT 0-0'!D127,#REF!,0))=INDEX(#REF!,MATCH('HT 0-0'!D127,#REF!,0)),INDEX(#REF!,MATCH('HT 0-0'!D127,#REF!,0)),"ERROR")</f>
        <v/>
      </c>
      <c r="KO127" s="1">
        <f>IF(INDEX(#REF!,MATCH('HT 0-0'!E127,#REF!,0))=INDEX(#REF!,MATCH('HT 0-0'!E127,#REF!,0)),INDEX(#REF!,MATCH('HT 0-0'!E127,#REF!,0)),"ERROR")</f>
        <v/>
      </c>
      <c r="KP127" s="1">
        <f>KN127&amp;" v "&amp;KO127</f>
        <v/>
      </c>
      <c r="KQ127">
        <f>B127&amp;"_"&amp;C127</f>
        <v/>
      </c>
      <c r="KR127" s="1">
        <f>IF((HW127/KK127)&lt;0.335,"G",IF((HW127/KK127)&gt;0.67,"R","A"))</f>
        <v/>
      </c>
      <c r="KS127" s="1">
        <f>IF((HX127/KK127)&lt;0.335,"G",IF((HX127/KK127)&gt;0.67,"R","A"))</f>
        <v/>
      </c>
      <c r="KT127" s="1">
        <f>IF((IH127/KK127)&lt;0.335,"G",IF((IH127/KK127)&gt;0.67,"R","A"))</f>
        <v/>
      </c>
      <c r="KU127" s="1">
        <f>IF((II127/KK127)&lt;0.335,"G",IF((II127/KK127)&gt;0.67,"R","A"))</f>
        <v/>
      </c>
      <c r="KV127" s="1">
        <f>IF((HZ127/KK127)&lt;0.335,"G",IF((HZ127/KK127)&gt;0.67,"R","A"))</f>
        <v/>
      </c>
      <c r="KW127" s="1">
        <f>IF((HY127/KK127)&lt;0.335,"G",IF((HY127/KK127)&gt;0.67,"R","A"))</f>
        <v/>
      </c>
      <c r="KX127" s="1">
        <f>IF((IK127/KK127)&lt;0.335,"G",IF((IK127/KK127)&gt;0.67,"R","A"))</f>
        <v/>
      </c>
      <c r="KY127" s="1">
        <f>IF((IJ127/KK127)&lt;0.335,"G",IF((IJ127/KK127)&gt;0.67,"R","A"))</f>
        <v/>
      </c>
      <c r="KZ127" s="1">
        <f>IF((HQ127/KK127)&lt;0.335,"G",IF((HQ127/KK127)&gt;0.67,"R","A"))</f>
        <v/>
      </c>
      <c r="LA127" s="1">
        <f>IF((IB127/KK127)&lt;0.335,"G",IF((IB127/KK127)&gt;0.67,"R","A"))</f>
        <v/>
      </c>
      <c r="LB127">
        <f>IF(LQ127="0-0",INDEX(Scrape!#REF!,MATCH('HT 0-0'!KP127,Scrape!$B:$B,0)),"")</f>
        <v/>
      </c>
      <c r="LC127">
        <f>IF(LQ127="0-0",INDEX(Scrape!$A:$A,MATCH('HT 0-0'!KP127,Scrape!$B:$B,0)),"")</f>
        <v/>
      </c>
      <c r="LD127">
        <f>IF(LQ127="0-0",INDEX(Scrape!$B:$B,MATCH('HT 0-0'!KP127,Scrape!$B:$B,0)),"")</f>
        <v/>
      </c>
      <c r="LE127">
        <f>IF(LQ127="0-0",INDEX(Scrape!$C:$C,MATCH('HT 0-0'!KP127,Scrape!$B:$B,0)),"")</f>
        <v/>
      </c>
      <c r="LF127">
        <f>IF(LQ127="0-0",INDEX(Scrape!$D:$D,MATCH('HT 0-0'!KP127,Scrape!$B:$B,0)),"")</f>
        <v/>
      </c>
      <c r="LG127">
        <f>IF(LQ127="0-0",INDEX(Scrape!$E:$E,MATCH('HT 0-0'!KP127,Scrape!$B:$B,0)),"")</f>
        <v/>
      </c>
      <c r="LH127">
        <f>IF(LQ127="0-0",INDEX(Scrape!$F:$F,MATCH('HT 0-0'!KP127,Scrape!$B:$B,0)),"")</f>
        <v/>
      </c>
      <c r="LI127">
        <f>IF(LQ127="0-0",INDEX(Scrape!$G:$G,MATCH('HT 0-0'!KP127,Scrape!$B:$B,0)),"")</f>
        <v/>
      </c>
      <c r="LJ127">
        <f>IF(LQ127="0-0",INDEX(Scrape!$H:$H,MATCH('HT 0-0'!KP127,Scrape!$B:$B,0)),"")</f>
        <v/>
      </c>
      <c r="LK127">
        <f>IF(LQ127="0-0",INDEX(Scrape!$I:$I,MATCH('HT 0-0'!KP127,Scrape!$B:$B,0)),"")</f>
        <v/>
      </c>
      <c r="LL127">
        <f>IF(LQ127="0-0",INDEX(Scrape!$J:$J,MATCH('HT 0-0'!KP127,Scrape!$B:$B,0)),"")</f>
        <v/>
      </c>
      <c r="LM127">
        <f>IF(LQ127="0-0",INDEX(Scrape!$K:$K,MATCH('HT 0-0'!KP127,Scrape!$B:$B,0)),"")</f>
        <v/>
      </c>
      <c r="LN127">
        <f>IF(LQ127="0-0",INDEX(Scrape!$L:$L,MATCH('HT 0-0'!KP127,Scrape!$B:$B,0)),"")</f>
        <v/>
      </c>
      <c r="LO127">
        <f>IF(LQ127="0-0",INDEX(Scrape!$M:$M,MATCH('HT 0-0'!KP127,Scrape!$B:$B,0)),"")</f>
        <v/>
      </c>
      <c r="LP127">
        <f>IF(LQ127="0-0",INDEX(Scrape!$N:$N,MATCH('HT 0-0'!KP127,Scrape!$B:$B,0)),"")</f>
        <v/>
      </c>
      <c r="LQ127">
        <f>INDEX(Scrape!$O:$O,MATCH('HT 0-0'!KP127,Scrape!$B:$B,0))</f>
        <v/>
      </c>
      <c r="LR127">
        <f>(1/LJ127)+(1/LI127)+(1/LH127)</f>
        <v/>
      </c>
      <c r="LS127">
        <f>(1/LG127)+(1/LF127)+(1/LE127)</f>
        <v/>
      </c>
      <c r="LT127" s="8">
        <f>IF(INDEX(#REF!,MATCH(KQ127,#REF!,0))=INDEX(#REF!,MATCH(KQ127,#REF!,0)),INDEX(#REF!,MATCH(KQ127,#REF!,0)),"ERROR")</f>
        <v/>
      </c>
      <c r="LU127" s="4">
        <f>IF(KR127="G",2,IF(KR127="R",0.5,IF(KR127="A",1)))</f>
        <v/>
      </c>
      <c r="LV127" s="4">
        <f>IF(KS127="G",0.5,IF(KS127="R",2,IF(KS127="A",1)))</f>
        <v/>
      </c>
      <c r="LW127" s="4">
        <f>IF(KT127="G",2,IF(KT127="R",0.5,IF(KT127="A",1)))</f>
        <v/>
      </c>
      <c r="LX127" s="4">
        <f>IF(KU127="G",0.5,IF(KU127="R",2,IF(KU127="A",1)))</f>
        <v/>
      </c>
      <c r="LY127" s="7">
        <f>(LK127*(LU127+LX127)+(LL127*(LU127+LX127)))</f>
        <v/>
      </c>
      <c r="LZ127" s="7">
        <f>(LN127*(LV127+LW127)+(LO127*(LV127+LW127)))</f>
        <v/>
      </c>
      <c r="MA127" s="11">
        <f>LY127-LZ127</f>
        <v/>
      </c>
      <c r="MB127" s="5">
        <f>MA127+2</f>
        <v/>
      </c>
      <c r="MC127" s="6">
        <f>MA127-2</f>
        <v/>
      </c>
      <c r="MD127" s="4">
        <f>LE127</f>
        <v/>
      </c>
      <c r="ME127" s="9">
        <f>IF(MD127=0,1000,MD127+0.75)</f>
        <v/>
      </c>
      <c r="MF127" s="10">
        <f>IF(MD127=0,0,MD127-0.75)</f>
        <v/>
      </c>
      <c r="MG127" s="4">
        <f>((LM127*(LU127+LX127))-((LP127*(LV127+LW127))))</f>
        <v/>
      </c>
      <c r="MH127" s="9">
        <f>MG127*1.2</f>
        <v/>
      </c>
      <c r="MI127" s="10">
        <f>MG127*0.8</f>
        <v/>
      </c>
      <c r="MJ127">
        <f>IFERROR(OT127,"")</f>
        <v/>
      </c>
      <c r="MK127">
        <f>IFERROR(OU127,"")</f>
        <v/>
      </c>
      <c r="ML127">
        <f>IFERROR(OV127,"")</f>
        <v/>
      </c>
      <c r="MM127">
        <f>IFERROR(OW127,"")</f>
        <v/>
      </c>
      <c r="MN127">
        <f>IFERROR(OX127,"")</f>
        <v/>
      </c>
      <c r="MO127">
        <f>IFERROR(OY127,"")</f>
        <v/>
      </c>
      <c r="MP127" s="1">
        <f>COUNTIFS(#REF!,LT127,#REF!,1,#REF!,"&gt;="&amp;MC127,#REF!,"&lt;="&amp;MB127,#REF!,"&lt;="&amp;ME127,#REF!,"&gt;="&amp;MF127,#REF!,"="&amp;KV127,#REF!,"="&amp;KX127)</f>
        <v/>
      </c>
      <c r="MQ127" s="1">
        <f>COUNTIFS(#REF!,LT127,#REF!,0,#REF!,"&gt;="&amp;MC127,#REF!,"&lt;="&amp;MB127,#REF!,"&lt;="&amp;ME127,#REF!,"&gt;="&amp;MF127,#REF!,"="&amp;KV127,#REF!,"="&amp;KX127)</f>
        <v/>
      </c>
      <c r="MR127" s="1">
        <f>COUNTIFS(#REF!,LT127,#REF!,1,#REF!,"&gt;="&amp;MC127,#REF!,"&lt;="&amp;MB127,#REF!,"&lt;="&amp;ME127,#REF!,"&gt;="&amp;MF127,#REF!,"="&amp;KW127,#REF!,"="&amp;KY127)</f>
        <v/>
      </c>
      <c r="MS127" s="1">
        <f>COUNTIFS(#REF!,LT127,#REF!,0,#REF!,"&gt;="&amp;MC127,#REF!,"&lt;="&amp;MB127,#REF!,"&lt;="&amp;ME127,#REF!,"&gt;="&amp;MF127,#REF!,"="&amp;KW127,#REF!,"="&amp;KY127)</f>
        <v/>
      </c>
      <c r="MT127" s="1">
        <f>COUNTIFS(#REF!,LT127,#REF!,1,#REF!,"&gt;="&amp;MI127,#REF!,"&lt;="&amp;MH127,#REF!,"&lt;="&amp;ME127,#REF!,"&gt;="&amp;MF127)</f>
        <v/>
      </c>
      <c r="MU127" s="1">
        <f>COUNTIFS(#REF!,LT127,#REF!,0,#REF!,"&gt;="&amp;MI127,#REF!,"&lt;="&amp;MH127,#REF!,"&lt;="&amp;ME127,#REF!,"&gt;="&amp;MF127)</f>
        <v/>
      </c>
      <c r="MV127" s="1">
        <f>COUNTIFS(#REF!,LT127,#REF!,1,#REF!,"&gt;="&amp;MI127,#REF!,"&lt;="&amp;MH127,#REF!,"="&amp;KZ127,#REF!,"="&amp;LA127,#REF!,"&lt;="&amp;ME127,#REF!,"&gt;="&amp;MF127)</f>
        <v/>
      </c>
      <c r="MW127" s="1">
        <f>COUNTIFS(#REF!,LT127,#REF!,0,#REF!,"&gt;="&amp;MI127,#REF!,"&lt;="&amp;MH127,#REF!,"="&amp;KZ127,#REF!,"="&amp;LA127,#REF!,"&lt;="&amp;ME127,#REF!,"&gt;="&amp;MF127)</f>
        <v/>
      </c>
      <c r="MX127" s="1">
        <f>COUNTIFS(#REF!,LT127,#REF!,1,#REF!,"&gt;="&amp;MC127,#REF!,"&lt;="&amp;MB127,#REF!,"&lt;="&amp;ME127,#REF!,"&gt;="&amp;MF127)</f>
        <v/>
      </c>
      <c r="MY127" s="1">
        <f>COUNTIFS(#REF!,LT127,#REF!,0,#REF!,"&gt;="&amp;MC127,#REF!,"&lt;="&amp;MB127,#REF!,"&lt;="&amp;ME127,#REF!,"&gt;="&amp;MF127)</f>
        <v/>
      </c>
      <c r="MZ127" s="1">
        <f>COUNTIFS(#REF!,LT127,#REF!,1,#REF!,"&lt;="&amp;ME127,#REF!,"&gt;="&amp;MF127,#REF!,"="&amp;KV127,#REF!,"="&amp;KX127)</f>
        <v/>
      </c>
      <c r="NA127" s="1">
        <f>COUNTIFS(#REF!,LT127,#REF!,0,#REF!,"&lt;="&amp;ME127,#REF!,"&gt;="&amp;MF127,#REF!,"="&amp;KV127,#REF!,"="&amp;KX127)</f>
        <v/>
      </c>
      <c r="NB127" s="1">
        <f>COUNTIFS(#REF!,LT127,#REF!,1,#REF!,"&lt;="&amp;ME127,#REF!,"&gt;="&amp;MF127,#REF!,"="&amp;KW127,#REF!,"="&amp;KY127)</f>
        <v/>
      </c>
      <c r="NC127" s="1">
        <f>COUNTIFS(#REF!,LT127,#REF!,0,#REF!,"&lt;="&amp;ME127,#REF!,"&gt;="&amp;MF127,#REF!,"="&amp;KW127,#REF!,"="&amp;KY127)</f>
        <v/>
      </c>
      <c r="ND127" s="1">
        <f>COUNTIFS(#REF!,LT127,#REF!,1,#REF!,"&gt;="&amp;MC127,#REF!,"&lt;="&amp;MB127,#REF!,"&lt;="&amp;ME127,#REF!,"&gt;="&amp;MF127,#REF!,"="&amp;KV127,#REF!,"="&amp;KX127)</f>
        <v/>
      </c>
      <c r="NE127" s="1">
        <f>COUNTIFS(#REF!,LT127,#REF!,0,#REF!,"&gt;="&amp;MC127,#REF!,"&lt;="&amp;MB127,#REF!,"&lt;="&amp;ME127,#REF!,"&gt;="&amp;MF127,#REF!,"="&amp;KV127,#REF!,"="&amp;KX127)</f>
        <v/>
      </c>
      <c r="NF127" s="1">
        <f>COUNTIFS(#REF!,LT127,#REF!,1,#REF!,"&gt;="&amp;MC127,#REF!,"&lt;="&amp;MB127,#REF!,"&lt;="&amp;ME127,#REF!,"&gt;="&amp;MF127,#REF!,"="&amp;KW127,#REF!,"="&amp;KY127)</f>
        <v/>
      </c>
      <c r="NG127" s="1">
        <f>COUNTIFS(#REF!,LT127,#REF!,0,#REF!,"&gt;="&amp;MC127,#REF!,"&lt;="&amp;MB127,#REF!,"&lt;="&amp;ME127,#REF!,"&gt;="&amp;MF127,#REF!,"="&amp;KW127,#REF!,"="&amp;KY127)</f>
        <v/>
      </c>
      <c r="NH127" s="1">
        <f>COUNTIFS(#REF!,LT127,#REF!,1,#REF!,"&gt;="&amp;MC127,#REF!,"&lt;="&amp;MB127,#REF!,"&lt;="&amp;ME127,#REF!,"&gt;="&amp;MF127,#REF!,"="&amp;KZ127,#REF!,"="&amp;LA127)</f>
        <v/>
      </c>
      <c r="NI127" s="1">
        <f>COUNTIFS(#REF!,LT127,#REF!,0,#REF!,"&gt;="&amp;MC127,#REF!,"&lt;="&amp;MB127,#REF!,"&lt;="&amp;ME127,#REF!,"&gt;="&amp;MF127,#REF!,"="&amp;KZ127,#REF!,"="&amp;LA127)</f>
        <v/>
      </c>
      <c r="NJ127" s="1">
        <f>COUNTIFS(#REF!,LT127,#REF!,1,#REF!,"&gt;="&amp;MI127,#REF!,"&lt;="&amp;MH127,#REF!,"&lt;="&amp;ME127,#REF!,"&gt;="&amp;MF127)</f>
        <v/>
      </c>
      <c r="NK127" s="1">
        <f>COUNTIFS(#REF!,LT127,#REF!,0,#REF!,"&gt;="&amp;MI127,#REF!,"&lt;="&amp;MH127,#REF!,"&lt;="&amp;ME127,#REF!,"&gt;="&amp;MF127)</f>
        <v/>
      </c>
      <c r="NL127" s="1">
        <f>COUNTIFS(#REF!,LT127,#REF!,1,#REF!,"&gt;="&amp;MI127,#REF!,"&lt;="&amp;MH127,#REF!,"="&amp;KZ127,#REF!,"="&amp;LA127,#REF!,"&lt;="&amp;ME127,#REF!,"&gt;="&amp;MF127)</f>
        <v/>
      </c>
      <c r="NM127" s="1">
        <f>COUNTIFS(#REF!,LT127,#REF!,0,#REF!,"&gt;="&amp;MI127,#REF!,"&lt;="&amp;MH127,#REF!,"="&amp;KZ127,#REF!,"="&amp;LA127,#REF!,"&lt;="&amp;ME127,#REF!,"&gt;="&amp;MF127)</f>
        <v/>
      </c>
      <c r="NN127" s="1">
        <f>COUNTIFS(#REF!,LT127,#REF!,1,#REF!,"&gt;="&amp;MC127,#REF!,"&lt;="&amp;MB127,#REF!,"&lt;="&amp;ME127,#REF!,"&gt;="&amp;MF127)</f>
        <v/>
      </c>
      <c r="NO127" s="1">
        <f>COUNTIFS(#REF!,LT127,#REF!,0,#REF!,"&gt;="&amp;MC127,#REF!,"&lt;="&amp;MB127,#REF!,"&lt;="&amp;ME127,#REF!,"&gt;="&amp;MF127)</f>
        <v/>
      </c>
      <c r="NP127" s="1">
        <f>COUNTIFS(#REF!,LT127,#REF!,1,#REF!,"&lt;="&amp;ME127,#REF!,"&gt;="&amp;MF127,#REF!,"="&amp;KV127,#REF!,"="&amp;KX127)</f>
        <v/>
      </c>
      <c r="NQ127" s="1">
        <f>COUNTIFS(#REF!,LT127,#REF!,0,#REF!,"&lt;="&amp;ME127,#REF!,"&gt;="&amp;MF127,#REF!,"="&amp;KV127,#REF!,"="&amp;KX127)</f>
        <v/>
      </c>
      <c r="NR127" s="1">
        <f>COUNTIFS(#REF!,LT127,#REF!,1,#REF!,"&lt;="&amp;ME127,#REF!,"&gt;="&amp;MF127,#REF!,"="&amp;KW127,#REF!,"="&amp;KY127)</f>
        <v/>
      </c>
      <c r="NS127" s="1">
        <f>COUNTIFS(#REF!,LT127,#REF!,0,#REF!,"&lt;="&amp;ME127,#REF!,"&gt;="&amp;MF127,#REF!,"="&amp;KW127,#REF!,"="&amp;KY127)</f>
        <v/>
      </c>
      <c r="NT127" s="1">
        <f>MP127+MR127+MT127+MV127+MX127+MZ127+NB127</f>
        <v/>
      </c>
      <c r="NU127" s="1">
        <f>MQ127+MS127+MU127+MW127+MY127+NA127+NC127</f>
        <v/>
      </c>
      <c r="NV127" s="1">
        <f>NT127+NU127</f>
        <v/>
      </c>
      <c r="NW127" s="33">
        <f>NT127/(NT127+NU127)</f>
        <v/>
      </c>
      <c r="NX127" s="3">
        <f>1/NW127</f>
        <v/>
      </c>
      <c r="NY127" s="1">
        <f>LH127</f>
        <v/>
      </c>
      <c r="NZ127" s="79">
        <f>(NW127*((NY127-1)*0.98))-((1-NW127)*1)</f>
        <v/>
      </c>
      <c r="OA127" s="34">
        <f>IF(LR127&lt;0.9,0,IF(AND(LR127&gt;1.1),0,1))</f>
        <v/>
      </c>
      <c r="OB127" s="34">
        <f>IF(LS127&lt;0.9,0,IF(AND(LS127&gt;1.1),0,1))</f>
        <v/>
      </c>
      <c r="OC127" s="32">
        <f>IF(NV127&gt;99,1,0)</f>
        <v/>
      </c>
      <c r="OD127" s="32">
        <f>IF(NZ127&gt;0.0799,1,0)</f>
        <v/>
      </c>
      <c r="OE127" s="32">
        <f>IF(NZ127&gt;OM127,1,0)</f>
        <v/>
      </c>
      <c r="OF127" s="32">
        <f>OC127+OD127+OE127+OA127+OB127</f>
        <v/>
      </c>
      <c r="OG127" s="1">
        <f>ND127+NF127+NH127+NJ127+NL127+NN127+NP127+NR127</f>
        <v/>
      </c>
      <c r="OH127" s="1">
        <f>NE127+NG127+NI127+NK127+NM127+NO127+NQ127+NS127</f>
        <v/>
      </c>
      <c r="OI127" s="1">
        <f>OG127+OH127</f>
        <v/>
      </c>
      <c r="OJ127" s="33">
        <f>OG127/(OG127+OH127)</f>
        <v/>
      </c>
      <c r="OK127" s="3">
        <f>1/OJ127</f>
        <v/>
      </c>
      <c r="OL127" s="1">
        <f>LI127</f>
        <v/>
      </c>
      <c r="OM127" s="79">
        <f>(OJ127*((OL127-1)*0.98))-((1-OJ127)*1)</f>
        <v/>
      </c>
      <c r="ON127" s="34">
        <f>IF(LR127&lt;0.9,0,IF(AND(LR127&gt;1.1),0,1))</f>
        <v/>
      </c>
      <c r="OO127" s="34">
        <f>IF(LS127&lt;0.9,0,IF(AND(LS127&gt;1.1),0,1))</f>
        <v/>
      </c>
      <c r="OP127" s="32">
        <f>IF(OI127&gt;99,1,0)</f>
        <v/>
      </c>
      <c r="OQ127" s="32">
        <f>IF(OM127&gt;0.0799,1,0)</f>
        <v/>
      </c>
      <c r="OR127" s="32">
        <f>IF(OM127&gt;OZ127,1,0)</f>
        <v/>
      </c>
      <c r="OS127" s="32">
        <f>OP127+OQ127+OR127+ON127+OO127</f>
        <v/>
      </c>
      <c r="OT127">
        <f>IF(OF127=5,"BackHome0-0",IF(AND(OS127=5),"BackAway0-0",""))</f>
        <v/>
      </c>
      <c r="OU127">
        <f>IF(OF127=5,KN127,IF(AND(OS127=5),KO127,""))</f>
        <v/>
      </c>
      <c r="OV127">
        <f>IF(OF127=5,"Match Odds",IF(AND(OS127=5),"Match Odds",""))</f>
        <v/>
      </c>
      <c r="OW127">
        <f>IF(OF127=5,KP127,IF(AND(OS127=5),KP127,""))</f>
        <v/>
      </c>
      <c r="OX127">
        <f>IF(OF127=5,"MATCH_ODDS",IF(AND(OS127=5),"MATCH_ODDS",""))</f>
        <v/>
      </c>
      <c r="OY127">
        <f>IF(OF127=5,"BACK",IF(AND(OS127=5),"BACK",""))</f>
        <v/>
      </c>
    </row>
    <row r="128" ht="16.5" customHeight="1" thickBot="1" thickTop="1">
      <c r="A128" s="2" t="n"/>
      <c r="KN128" s="1">
        <f>IF(INDEX(#REF!,MATCH('HT 0-0'!D128,#REF!,0))=INDEX(#REF!,MATCH('HT 0-0'!D128,#REF!,0)),INDEX(#REF!,MATCH('HT 0-0'!D128,#REF!,0)),"ERROR")</f>
        <v/>
      </c>
      <c r="KO128" s="1">
        <f>IF(INDEX(#REF!,MATCH('HT 0-0'!E128,#REF!,0))=INDEX(#REF!,MATCH('HT 0-0'!E128,#REF!,0)),INDEX(#REF!,MATCH('HT 0-0'!E128,#REF!,0)),"ERROR")</f>
        <v/>
      </c>
      <c r="KP128" s="1">
        <f>KN128&amp;" v "&amp;KO128</f>
        <v/>
      </c>
      <c r="KQ128">
        <f>B128&amp;"_"&amp;C128</f>
        <v/>
      </c>
      <c r="KR128" s="1">
        <f>IF((HW128/KK128)&lt;0.335,"G",IF((HW128/KK128)&gt;0.67,"R","A"))</f>
        <v/>
      </c>
      <c r="KS128" s="1">
        <f>IF((HX128/KK128)&lt;0.335,"G",IF((HX128/KK128)&gt;0.67,"R","A"))</f>
        <v/>
      </c>
      <c r="KT128" s="1">
        <f>IF((IH128/KK128)&lt;0.335,"G",IF((IH128/KK128)&gt;0.67,"R","A"))</f>
        <v/>
      </c>
      <c r="KU128" s="1">
        <f>IF((II128/KK128)&lt;0.335,"G",IF((II128/KK128)&gt;0.67,"R","A"))</f>
        <v/>
      </c>
      <c r="KV128" s="1">
        <f>IF((HZ128/KK128)&lt;0.335,"G",IF((HZ128/KK128)&gt;0.67,"R","A"))</f>
        <v/>
      </c>
      <c r="KW128" s="1">
        <f>IF((HY128/KK128)&lt;0.335,"G",IF((HY128/KK128)&gt;0.67,"R","A"))</f>
        <v/>
      </c>
      <c r="KX128" s="1">
        <f>IF((IK128/KK128)&lt;0.335,"G",IF((IK128/KK128)&gt;0.67,"R","A"))</f>
        <v/>
      </c>
      <c r="KY128" s="1">
        <f>IF((IJ128/KK128)&lt;0.335,"G",IF((IJ128/KK128)&gt;0.67,"R","A"))</f>
        <v/>
      </c>
      <c r="KZ128" s="1">
        <f>IF((HQ128/KK128)&lt;0.335,"G",IF((HQ128/KK128)&gt;0.67,"R","A"))</f>
        <v/>
      </c>
      <c r="LA128" s="1">
        <f>IF((IB128/KK128)&lt;0.335,"G",IF((IB128/KK128)&gt;0.67,"R","A"))</f>
        <v/>
      </c>
      <c r="LB128">
        <f>IF(LQ128="0-0",INDEX(Scrape!#REF!,MATCH('HT 0-0'!KP128,Scrape!$B:$B,0)),"")</f>
        <v/>
      </c>
      <c r="LC128">
        <f>IF(LQ128="0-0",INDEX(Scrape!$A:$A,MATCH('HT 0-0'!KP128,Scrape!$B:$B,0)),"")</f>
        <v/>
      </c>
      <c r="LD128">
        <f>IF(LQ128="0-0",INDEX(Scrape!$B:$B,MATCH('HT 0-0'!KP128,Scrape!$B:$B,0)),"")</f>
        <v/>
      </c>
      <c r="LE128">
        <f>IF(LQ128="0-0",INDEX(Scrape!$C:$C,MATCH('HT 0-0'!KP128,Scrape!$B:$B,0)),"")</f>
        <v/>
      </c>
      <c r="LF128">
        <f>IF(LQ128="0-0",INDEX(Scrape!$D:$D,MATCH('HT 0-0'!KP128,Scrape!$B:$B,0)),"")</f>
        <v/>
      </c>
      <c r="LG128">
        <f>IF(LQ128="0-0",INDEX(Scrape!$E:$E,MATCH('HT 0-0'!KP128,Scrape!$B:$B,0)),"")</f>
        <v/>
      </c>
      <c r="LH128">
        <f>IF(LQ128="0-0",INDEX(Scrape!$F:$F,MATCH('HT 0-0'!KP128,Scrape!$B:$B,0)),"")</f>
        <v/>
      </c>
      <c r="LI128">
        <f>IF(LQ128="0-0",INDEX(Scrape!$G:$G,MATCH('HT 0-0'!KP128,Scrape!$B:$B,0)),"")</f>
        <v/>
      </c>
      <c r="LJ128">
        <f>IF(LQ128="0-0",INDEX(Scrape!$H:$H,MATCH('HT 0-0'!KP128,Scrape!$B:$B,0)),"")</f>
        <v/>
      </c>
      <c r="LK128">
        <f>IF(LQ128="0-0",INDEX(Scrape!$I:$I,MATCH('HT 0-0'!KP128,Scrape!$B:$B,0)),"")</f>
        <v/>
      </c>
      <c r="LL128">
        <f>IF(LQ128="0-0",INDEX(Scrape!$J:$J,MATCH('HT 0-0'!KP128,Scrape!$B:$B,0)),"")</f>
        <v/>
      </c>
      <c r="LM128">
        <f>IF(LQ128="0-0",INDEX(Scrape!$K:$K,MATCH('HT 0-0'!KP128,Scrape!$B:$B,0)),"")</f>
        <v/>
      </c>
      <c r="LN128">
        <f>IF(LQ128="0-0",INDEX(Scrape!$L:$L,MATCH('HT 0-0'!KP128,Scrape!$B:$B,0)),"")</f>
        <v/>
      </c>
      <c r="LO128">
        <f>IF(LQ128="0-0",INDEX(Scrape!$M:$M,MATCH('HT 0-0'!KP128,Scrape!$B:$B,0)),"")</f>
        <v/>
      </c>
      <c r="LP128">
        <f>IF(LQ128="0-0",INDEX(Scrape!$N:$N,MATCH('HT 0-0'!KP128,Scrape!$B:$B,0)),"")</f>
        <v/>
      </c>
      <c r="LQ128">
        <f>INDEX(Scrape!$O:$O,MATCH('HT 0-0'!KP128,Scrape!$B:$B,0))</f>
        <v/>
      </c>
      <c r="LR128">
        <f>(1/LJ128)+(1/LI128)+(1/LH128)</f>
        <v/>
      </c>
      <c r="LS128">
        <f>(1/LG128)+(1/LF128)+(1/LE128)</f>
        <v/>
      </c>
      <c r="LT128" s="8">
        <f>IF(INDEX(#REF!,MATCH(KQ128,#REF!,0))=INDEX(#REF!,MATCH(KQ128,#REF!,0)),INDEX(#REF!,MATCH(KQ128,#REF!,0)),"ERROR")</f>
        <v/>
      </c>
      <c r="LU128" s="4">
        <f>IF(KR128="G",2,IF(KR128="R",0.5,IF(KR128="A",1)))</f>
        <v/>
      </c>
      <c r="LV128" s="4">
        <f>IF(KS128="G",0.5,IF(KS128="R",2,IF(KS128="A",1)))</f>
        <v/>
      </c>
      <c r="LW128" s="4">
        <f>IF(KT128="G",2,IF(KT128="R",0.5,IF(KT128="A",1)))</f>
        <v/>
      </c>
      <c r="LX128" s="4">
        <f>IF(KU128="G",0.5,IF(KU128="R",2,IF(KU128="A",1)))</f>
        <v/>
      </c>
      <c r="LY128" s="7">
        <f>(LK128*(LU128+LX128)+(LL128*(LU128+LX128)))</f>
        <v/>
      </c>
      <c r="LZ128" s="7">
        <f>(LN128*(LV128+LW128)+(LO128*(LV128+LW128)))</f>
        <v/>
      </c>
      <c r="MA128" s="11">
        <f>LY128-LZ128</f>
        <v/>
      </c>
      <c r="MB128" s="5">
        <f>MA128+2</f>
        <v/>
      </c>
      <c r="MC128" s="6">
        <f>MA128-2</f>
        <v/>
      </c>
      <c r="MD128" s="4">
        <f>LE128</f>
        <v/>
      </c>
      <c r="ME128" s="9">
        <f>IF(MD128=0,1000,MD128+0.75)</f>
        <v/>
      </c>
      <c r="MF128" s="10">
        <f>IF(MD128=0,0,MD128-0.75)</f>
        <v/>
      </c>
      <c r="MG128" s="4">
        <f>((LM128*(LU128+LX128))-((LP128*(LV128+LW128))))</f>
        <v/>
      </c>
      <c r="MH128" s="9">
        <f>MG128*1.2</f>
        <v/>
      </c>
      <c r="MI128" s="10">
        <f>MG128*0.8</f>
        <v/>
      </c>
      <c r="MJ128">
        <f>IFERROR(OT128,"")</f>
        <v/>
      </c>
      <c r="MK128">
        <f>IFERROR(OU128,"")</f>
        <v/>
      </c>
      <c r="ML128">
        <f>IFERROR(OV128,"")</f>
        <v/>
      </c>
      <c r="MM128">
        <f>IFERROR(OW128,"")</f>
        <v/>
      </c>
      <c r="MN128">
        <f>IFERROR(OX128,"")</f>
        <v/>
      </c>
      <c r="MO128">
        <f>IFERROR(OY128,"")</f>
        <v/>
      </c>
      <c r="MP128" s="1">
        <f>COUNTIFS(#REF!,LT128,#REF!,1,#REF!,"&gt;="&amp;MC128,#REF!,"&lt;="&amp;MB128,#REF!,"&lt;="&amp;ME128,#REF!,"&gt;="&amp;MF128,#REF!,"="&amp;KV128,#REF!,"="&amp;KX128)</f>
        <v/>
      </c>
      <c r="MQ128" s="1">
        <f>COUNTIFS(#REF!,LT128,#REF!,0,#REF!,"&gt;="&amp;MC128,#REF!,"&lt;="&amp;MB128,#REF!,"&lt;="&amp;ME128,#REF!,"&gt;="&amp;MF128,#REF!,"="&amp;KV128,#REF!,"="&amp;KX128)</f>
        <v/>
      </c>
      <c r="MR128" s="1">
        <f>COUNTIFS(#REF!,LT128,#REF!,1,#REF!,"&gt;="&amp;MC128,#REF!,"&lt;="&amp;MB128,#REF!,"&lt;="&amp;ME128,#REF!,"&gt;="&amp;MF128,#REF!,"="&amp;KW128,#REF!,"="&amp;KY128)</f>
        <v/>
      </c>
      <c r="MS128" s="1">
        <f>COUNTIFS(#REF!,LT128,#REF!,0,#REF!,"&gt;="&amp;MC128,#REF!,"&lt;="&amp;MB128,#REF!,"&lt;="&amp;ME128,#REF!,"&gt;="&amp;MF128,#REF!,"="&amp;KW128,#REF!,"="&amp;KY128)</f>
        <v/>
      </c>
      <c r="MT128" s="1">
        <f>COUNTIFS(#REF!,LT128,#REF!,1,#REF!,"&gt;="&amp;MI128,#REF!,"&lt;="&amp;MH128,#REF!,"&lt;="&amp;ME128,#REF!,"&gt;="&amp;MF128)</f>
        <v/>
      </c>
      <c r="MU128" s="1">
        <f>COUNTIFS(#REF!,LT128,#REF!,0,#REF!,"&gt;="&amp;MI128,#REF!,"&lt;="&amp;MH128,#REF!,"&lt;="&amp;ME128,#REF!,"&gt;="&amp;MF128)</f>
        <v/>
      </c>
      <c r="MV128" s="1">
        <f>COUNTIFS(#REF!,LT128,#REF!,1,#REF!,"&gt;="&amp;MI128,#REF!,"&lt;="&amp;MH128,#REF!,"="&amp;KZ128,#REF!,"="&amp;LA128,#REF!,"&lt;="&amp;ME128,#REF!,"&gt;="&amp;MF128)</f>
        <v/>
      </c>
      <c r="MW128" s="1">
        <f>COUNTIFS(#REF!,LT128,#REF!,0,#REF!,"&gt;="&amp;MI128,#REF!,"&lt;="&amp;MH128,#REF!,"="&amp;KZ128,#REF!,"="&amp;LA128,#REF!,"&lt;="&amp;ME128,#REF!,"&gt;="&amp;MF128)</f>
        <v/>
      </c>
      <c r="MX128" s="1">
        <f>COUNTIFS(#REF!,LT128,#REF!,1,#REF!,"&gt;="&amp;MC128,#REF!,"&lt;="&amp;MB128,#REF!,"&lt;="&amp;ME128,#REF!,"&gt;="&amp;MF128)</f>
        <v/>
      </c>
      <c r="MY128" s="1">
        <f>COUNTIFS(#REF!,LT128,#REF!,0,#REF!,"&gt;="&amp;MC128,#REF!,"&lt;="&amp;MB128,#REF!,"&lt;="&amp;ME128,#REF!,"&gt;="&amp;MF128)</f>
        <v/>
      </c>
      <c r="MZ128" s="1">
        <f>COUNTIFS(#REF!,LT128,#REF!,1,#REF!,"&lt;="&amp;ME128,#REF!,"&gt;="&amp;MF128,#REF!,"="&amp;KV128,#REF!,"="&amp;KX128)</f>
        <v/>
      </c>
      <c r="NA128" s="1">
        <f>COUNTIFS(#REF!,LT128,#REF!,0,#REF!,"&lt;="&amp;ME128,#REF!,"&gt;="&amp;MF128,#REF!,"="&amp;KV128,#REF!,"="&amp;KX128)</f>
        <v/>
      </c>
      <c r="NB128" s="1">
        <f>COUNTIFS(#REF!,LT128,#REF!,1,#REF!,"&lt;="&amp;ME128,#REF!,"&gt;="&amp;MF128,#REF!,"="&amp;KW128,#REF!,"="&amp;KY128)</f>
        <v/>
      </c>
      <c r="NC128" s="1">
        <f>COUNTIFS(#REF!,LT128,#REF!,0,#REF!,"&lt;="&amp;ME128,#REF!,"&gt;="&amp;MF128,#REF!,"="&amp;KW128,#REF!,"="&amp;KY128)</f>
        <v/>
      </c>
      <c r="ND128" s="1">
        <f>COUNTIFS(#REF!,LT128,#REF!,1,#REF!,"&gt;="&amp;MC128,#REF!,"&lt;="&amp;MB128,#REF!,"&lt;="&amp;ME128,#REF!,"&gt;="&amp;MF128,#REF!,"="&amp;KV128,#REF!,"="&amp;KX128)</f>
        <v/>
      </c>
      <c r="NE128" s="1">
        <f>COUNTIFS(#REF!,LT128,#REF!,0,#REF!,"&gt;="&amp;MC128,#REF!,"&lt;="&amp;MB128,#REF!,"&lt;="&amp;ME128,#REF!,"&gt;="&amp;MF128,#REF!,"="&amp;KV128,#REF!,"="&amp;KX128)</f>
        <v/>
      </c>
      <c r="NF128" s="1">
        <f>COUNTIFS(#REF!,LT128,#REF!,1,#REF!,"&gt;="&amp;MC128,#REF!,"&lt;="&amp;MB128,#REF!,"&lt;="&amp;ME128,#REF!,"&gt;="&amp;MF128,#REF!,"="&amp;KW128,#REF!,"="&amp;KY128)</f>
        <v/>
      </c>
      <c r="NG128" s="1">
        <f>COUNTIFS(#REF!,LT128,#REF!,0,#REF!,"&gt;="&amp;MC128,#REF!,"&lt;="&amp;MB128,#REF!,"&lt;="&amp;ME128,#REF!,"&gt;="&amp;MF128,#REF!,"="&amp;KW128,#REF!,"="&amp;KY128)</f>
        <v/>
      </c>
      <c r="NH128" s="1">
        <f>COUNTIFS(#REF!,LT128,#REF!,1,#REF!,"&gt;="&amp;MC128,#REF!,"&lt;="&amp;MB128,#REF!,"&lt;="&amp;ME128,#REF!,"&gt;="&amp;MF128,#REF!,"="&amp;KZ128,#REF!,"="&amp;LA128)</f>
        <v/>
      </c>
      <c r="NI128" s="1">
        <f>COUNTIFS(#REF!,LT128,#REF!,0,#REF!,"&gt;="&amp;MC128,#REF!,"&lt;="&amp;MB128,#REF!,"&lt;="&amp;ME128,#REF!,"&gt;="&amp;MF128,#REF!,"="&amp;KZ128,#REF!,"="&amp;LA128)</f>
        <v/>
      </c>
      <c r="NJ128" s="1">
        <f>COUNTIFS(#REF!,LT128,#REF!,1,#REF!,"&gt;="&amp;MI128,#REF!,"&lt;="&amp;MH128,#REF!,"&lt;="&amp;ME128,#REF!,"&gt;="&amp;MF128)</f>
        <v/>
      </c>
      <c r="NK128" s="1">
        <f>COUNTIFS(#REF!,LT128,#REF!,0,#REF!,"&gt;="&amp;MI128,#REF!,"&lt;="&amp;MH128,#REF!,"&lt;="&amp;ME128,#REF!,"&gt;="&amp;MF128)</f>
        <v/>
      </c>
      <c r="NL128" s="1">
        <f>COUNTIFS(#REF!,LT128,#REF!,1,#REF!,"&gt;="&amp;MI128,#REF!,"&lt;="&amp;MH128,#REF!,"="&amp;KZ128,#REF!,"="&amp;LA128,#REF!,"&lt;="&amp;ME128,#REF!,"&gt;="&amp;MF128)</f>
        <v/>
      </c>
      <c r="NM128" s="1">
        <f>COUNTIFS(#REF!,LT128,#REF!,0,#REF!,"&gt;="&amp;MI128,#REF!,"&lt;="&amp;MH128,#REF!,"="&amp;KZ128,#REF!,"="&amp;LA128,#REF!,"&lt;="&amp;ME128,#REF!,"&gt;="&amp;MF128)</f>
        <v/>
      </c>
      <c r="NN128" s="1">
        <f>COUNTIFS(#REF!,LT128,#REF!,1,#REF!,"&gt;="&amp;MC128,#REF!,"&lt;="&amp;MB128,#REF!,"&lt;="&amp;ME128,#REF!,"&gt;="&amp;MF128)</f>
        <v/>
      </c>
      <c r="NO128" s="1">
        <f>COUNTIFS(#REF!,LT128,#REF!,0,#REF!,"&gt;="&amp;MC128,#REF!,"&lt;="&amp;MB128,#REF!,"&lt;="&amp;ME128,#REF!,"&gt;="&amp;MF128)</f>
        <v/>
      </c>
      <c r="NP128" s="1">
        <f>COUNTIFS(#REF!,LT128,#REF!,1,#REF!,"&lt;="&amp;ME128,#REF!,"&gt;="&amp;MF128,#REF!,"="&amp;KV128,#REF!,"="&amp;KX128)</f>
        <v/>
      </c>
      <c r="NQ128" s="1">
        <f>COUNTIFS(#REF!,LT128,#REF!,0,#REF!,"&lt;="&amp;ME128,#REF!,"&gt;="&amp;MF128,#REF!,"="&amp;KV128,#REF!,"="&amp;KX128)</f>
        <v/>
      </c>
      <c r="NR128" s="1">
        <f>COUNTIFS(#REF!,LT128,#REF!,1,#REF!,"&lt;="&amp;ME128,#REF!,"&gt;="&amp;MF128,#REF!,"="&amp;KW128,#REF!,"="&amp;KY128)</f>
        <v/>
      </c>
      <c r="NS128" s="1">
        <f>COUNTIFS(#REF!,LT128,#REF!,0,#REF!,"&lt;="&amp;ME128,#REF!,"&gt;="&amp;MF128,#REF!,"="&amp;KW128,#REF!,"="&amp;KY128)</f>
        <v/>
      </c>
      <c r="NT128" s="1">
        <f>MP128+MR128+MT128+MV128+MX128+MZ128+NB128</f>
        <v/>
      </c>
      <c r="NU128" s="1">
        <f>MQ128+MS128+MU128+MW128+MY128+NA128+NC128</f>
        <v/>
      </c>
      <c r="NV128" s="1">
        <f>NT128+NU128</f>
        <v/>
      </c>
      <c r="NW128" s="33">
        <f>NT128/(NT128+NU128)</f>
        <v/>
      </c>
      <c r="NX128" s="3">
        <f>1/NW128</f>
        <v/>
      </c>
      <c r="NY128" s="1">
        <f>LH128</f>
        <v/>
      </c>
      <c r="NZ128" s="79">
        <f>(NW128*((NY128-1)*0.98))-((1-NW128)*1)</f>
        <v/>
      </c>
      <c r="OA128" s="34">
        <f>IF(LR128&lt;0.9,0,IF(AND(LR128&gt;1.1),0,1))</f>
        <v/>
      </c>
      <c r="OB128" s="34">
        <f>IF(LS128&lt;0.9,0,IF(AND(LS128&gt;1.1),0,1))</f>
        <v/>
      </c>
      <c r="OC128" s="32">
        <f>IF(NV128&gt;99,1,0)</f>
        <v/>
      </c>
      <c r="OD128" s="32">
        <f>IF(NZ128&gt;0.0799,1,0)</f>
        <v/>
      </c>
      <c r="OE128" s="32">
        <f>IF(NZ128&gt;OM128,1,0)</f>
        <v/>
      </c>
      <c r="OF128" s="32">
        <f>OC128+OD128+OE128+OA128+OB128</f>
        <v/>
      </c>
      <c r="OG128" s="1">
        <f>ND128+NF128+NH128+NJ128+NL128+NN128+NP128+NR128</f>
        <v/>
      </c>
      <c r="OH128" s="1">
        <f>NE128+NG128+NI128+NK128+NM128+NO128+NQ128+NS128</f>
        <v/>
      </c>
      <c r="OI128" s="1">
        <f>OG128+OH128</f>
        <v/>
      </c>
      <c r="OJ128" s="33">
        <f>OG128/(OG128+OH128)</f>
        <v/>
      </c>
      <c r="OK128" s="3">
        <f>1/OJ128</f>
        <v/>
      </c>
      <c r="OL128" s="1">
        <f>LI128</f>
        <v/>
      </c>
      <c r="OM128" s="79">
        <f>(OJ128*((OL128-1)*0.98))-((1-OJ128)*1)</f>
        <v/>
      </c>
      <c r="ON128" s="34">
        <f>IF(LR128&lt;0.9,0,IF(AND(LR128&gt;1.1),0,1))</f>
        <v/>
      </c>
      <c r="OO128" s="34">
        <f>IF(LS128&lt;0.9,0,IF(AND(LS128&gt;1.1),0,1))</f>
        <v/>
      </c>
      <c r="OP128" s="32">
        <f>IF(OI128&gt;99,1,0)</f>
        <v/>
      </c>
      <c r="OQ128" s="32">
        <f>IF(OM128&gt;0.0799,1,0)</f>
        <v/>
      </c>
      <c r="OR128" s="32">
        <f>IF(OM128&gt;OZ128,1,0)</f>
        <v/>
      </c>
      <c r="OS128" s="32">
        <f>OP128+OQ128+OR128+ON128+OO128</f>
        <v/>
      </c>
      <c r="OT128">
        <f>IF(OF128=5,"BackHome0-0",IF(AND(OS128=5),"BackAway0-0",""))</f>
        <v/>
      </c>
      <c r="OU128">
        <f>IF(OF128=5,KN128,IF(AND(OS128=5),KO128,""))</f>
        <v/>
      </c>
      <c r="OV128">
        <f>IF(OF128=5,"Match Odds",IF(AND(OS128=5),"Match Odds",""))</f>
        <v/>
      </c>
      <c r="OW128">
        <f>IF(OF128=5,KP128,IF(AND(OS128=5),KP128,""))</f>
        <v/>
      </c>
      <c r="OX128">
        <f>IF(OF128=5,"MATCH_ODDS",IF(AND(OS128=5),"MATCH_ODDS",""))</f>
        <v/>
      </c>
      <c r="OY128">
        <f>IF(OF128=5,"BACK",IF(AND(OS128=5),"BACK",""))</f>
        <v/>
      </c>
    </row>
    <row r="129" ht="16.5" customHeight="1" thickBot="1" thickTop="1">
      <c r="A129" s="2" t="n"/>
      <c r="KN129" s="1">
        <f>IF(INDEX(#REF!,MATCH('HT 0-0'!D129,#REF!,0))=INDEX(#REF!,MATCH('HT 0-0'!D129,#REF!,0)),INDEX(#REF!,MATCH('HT 0-0'!D129,#REF!,0)),"ERROR")</f>
        <v/>
      </c>
      <c r="KO129" s="1">
        <f>IF(INDEX(#REF!,MATCH('HT 0-0'!E129,#REF!,0))=INDEX(#REF!,MATCH('HT 0-0'!E129,#REF!,0)),INDEX(#REF!,MATCH('HT 0-0'!E129,#REF!,0)),"ERROR")</f>
        <v/>
      </c>
      <c r="KP129" s="1">
        <f>KN129&amp;" v "&amp;KO129</f>
        <v/>
      </c>
      <c r="KQ129">
        <f>B129&amp;"_"&amp;C129</f>
        <v/>
      </c>
      <c r="KR129" s="1">
        <f>IF((HW129/KK129)&lt;0.335,"G",IF((HW129/KK129)&gt;0.67,"R","A"))</f>
        <v/>
      </c>
      <c r="KS129" s="1">
        <f>IF((HX129/KK129)&lt;0.335,"G",IF((HX129/KK129)&gt;0.67,"R","A"))</f>
        <v/>
      </c>
      <c r="KT129" s="1">
        <f>IF((IH129/KK129)&lt;0.335,"G",IF((IH129/KK129)&gt;0.67,"R","A"))</f>
        <v/>
      </c>
      <c r="KU129" s="1">
        <f>IF((II129/KK129)&lt;0.335,"G",IF((II129/KK129)&gt;0.67,"R","A"))</f>
        <v/>
      </c>
      <c r="KV129" s="1">
        <f>IF((HZ129/KK129)&lt;0.335,"G",IF((HZ129/KK129)&gt;0.67,"R","A"))</f>
        <v/>
      </c>
      <c r="KW129" s="1">
        <f>IF((HY129/KK129)&lt;0.335,"G",IF((HY129/KK129)&gt;0.67,"R","A"))</f>
        <v/>
      </c>
      <c r="KX129" s="1">
        <f>IF((IK129/KK129)&lt;0.335,"G",IF((IK129/KK129)&gt;0.67,"R","A"))</f>
        <v/>
      </c>
      <c r="KY129" s="1">
        <f>IF((IJ129/KK129)&lt;0.335,"G",IF((IJ129/KK129)&gt;0.67,"R","A"))</f>
        <v/>
      </c>
      <c r="KZ129" s="1">
        <f>IF((HQ129/KK129)&lt;0.335,"G",IF((HQ129/KK129)&gt;0.67,"R","A"))</f>
        <v/>
      </c>
      <c r="LA129" s="1">
        <f>IF((IB129/KK129)&lt;0.335,"G",IF((IB129/KK129)&gt;0.67,"R","A"))</f>
        <v/>
      </c>
      <c r="LB129">
        <f>IF(LQ129="0-0",INDEX(Scrape!#REF!,MATCH('HT 0-0'!KP129,Scrape!$B:$B,0)),"")</f>
        <v/>
      </c>
      <c r="LC129">
        <f>IF(LQ129="0-0",INDEX(Scrape!$A:$A,MATCH('HT 0-0'!KP129,Scrape!$B:$B,0)),"")</f>
        <v/>
      </c>
      <c r="LD129">
        <f>IF(LQ129="0-0",INDEX(Scrape!$B:$B,MATCH('HT 0-0'!KP129,Scrape!$B:$B,0)),"")</f>
        <v/>
      </c>
      <c r="LE129">
        <f>IF(LQ129="0-0",INDEX(Scrape!$C:$C,MATCH('HT 0-0'!KP129,Scrape!$B:$B,0)),"")</f>
        <v/>
      </c>
      <c r="LF129">
        <f>IF(LQ129="0-0",INDEX(Scrape!$D:$D,MATCH('HT 0-0'!KP129,Scrape!$B:$B,0)),"")</f>
        <v/>
      </c>
      <c r="LG129">
        <f>IF(LQ129="0-0",INDEX(Scrape!$E:$E,MATCH('HT 0-0'!KP129,Scrape!$B:$B,0)),"")</f>
        <v/>
      </c>
      <c r="LH129">
        <f>IF(LQ129="0-0",INDEX(Scrape!$F:$F,MATCH('HT 0-0'!KP129,Scrape!$B:$B,0)),"")</f>
        <v/>
      </c>
      <c r="LI129">
        <f>IF(LQ129="0-0",INDEX(Scrape!$G:$G,MATCH('HT 0-0'!KP129,Scrape!$B:$B,0)),"")</f>
        <v/>
      </c>
      <c r="LJ129">
        <f>IF(LQ129="0-0",INDEX(Scrape!$H:$H,MATCH('HT 0-0'!KP129,Scrape!$B:$B,0)),"")</f>
        <v/>
      </c>
      <c r="LK129">
        <f>IF(LQ129="0-0",INDEX(Scrape!$I:$I,MATCH('HT 0-0'!KP129,Scrape!$B:$B,0)),"")</f>
        <v/>
      </c>
      <c r="LL129">
        <f>IF(LQ129="0-0",INDEX(Scrape!$J:$J,MATCH('HT 0-0'!KP129,Scrape!$B:$B,0)),"")</f>
        <v/>
      </c>
      <c r="LM129">
        <f>IF(LQ129="0-0",INDEX(Scrape!$K:$K,MATCH('HT 0-0'!KP129,Scrape!$B:$B,0)),"")</f>
        <v/>
      </c>
      <c r="LN129">
        <f>IF(LQ129="0-0",INDEX(Scrape!$L:$L,MATCH('HT 0-0'!KP129,Scrape!$B:$B,0)),"")</f>
        <v/>
      </c>
      <c r="LO129">
        <f>IF(LQ129="0-0",INDEX(Scrape!$M:$M,MATCH('HT 0-0'!KP129,Scrape!$B:$B,0)),"")</f>
        <v/>
      </c>
      <c r="LP129">
        <f>IF(LQ129="0-0",INDEX(Scrape!$N:$N,MATCH('HT 0-0'!KP129,Scrape!$B:$B,0)),"")</f>
        <v/>
      </c>
      <c r="LQ129">
        <f>INDEX(Scrape!$O:$O,MATCH('HT 0-0'!KP129,Scrape!$B:$B,0))</f>
        <v/>
      </c>
      <c r="LR129">
        <f>(1/LJ129)+(1/LI129)+(1/LH129)</f>
        <v/>
      </c>
      <c r="LS129">
        <f>(1/LG129)+(1/LF129)+(1/LE129)</f>
        <v/>
      </c>
      <c r="LT129" s="8">
        <f>IF(INDEX(#REF!,MATCH(KQ129,#REF!,0))=INDEX(#REF!,MATCH(KQ129,#REF!,0)),INDEX(#REF!,MATCH(KQ129,#REF!,0)),"ERROR")</f>
        <v/>
      </c>
      <c r="LU129" s="4">
        <f>IF(KR129="G",2,IF(KR129="R",0.5,IF(KR129="A",1)))</f>
        <v/>
      </c>
      <c r="LV129" s="4">
        <f>IF(KS129="G",0.5,IF(KS129="R",2,IF(KS129="A",1)))</f>
        <v/>
      </c>
      <c r="LW129" s="4">
        <f>IF(KT129="G",2,IF(KT129="R",0.5,IF(KT129="A",1)))</f>
        <v/>
      </c>
      <c r="LX129" s="4">
        <f>IF(KU129="G",0.5,IF(KU129="R",2,IF(KU129="A",1)))</f>
        <v/>
      </c>
      <c r="LY129" s="7">
        <f>(LK129*(LU129+LX129)+(LL129*(LU129+LX129)))</f>
        <v/>
      </c>
      <c r="LZ129" s="7">
        <f>(LN129*(LV129+LW129)+(LO129*(LV129+LW129)))</f>
        <v/>
      </c>
      <c r="MA129" s="11">
        <f>LY129-LZ129</f>
        <v/>
      </c>
      <c r="MB129" s="5">
        <f>MA129+2</f>
        <v/>
      </c>
      <c r="MC129" s="6">
        <f>MA129-2</f>
        <v/>
      </c>
      <c r="MD129" s="4">
        <f>LE129</f>
        <v/>
      </c>
      <c r="ME129" s="9">
        <f>IF(MD129=0,1000,MD129+0.75)</f>
        <v/>
      </c>
      <c r="MF129" s="10">
        <f>IF(MD129=0,0,MD129-0.75)</f>
        <v/>
      </c>
      <c r="MG129" s="4">
        <f>((LM129*(LU129+LX129))-((LP129*(LV129+LW129))))</f>
        <v/>
      </c>
      <c r="MH129" s="9">
        <f>MG129*1.2</f>
        <v/>
      </c>
      <c r="MI129" s="10">
        <f>MG129*0.8</f>
        <v/>
      </c>
      <c r="MJ129">
        <f>IFERROR(OT129,"")</f>
        <v/>
      </c>
      <c r="MK129">
        <f>IFERROR(OU129,"")</f>
        <v/>
      </c>
      <c r="ML129">
        <f>IFERROR(OV129,"")</f>
        <v/>
      </c>
      <c r="MM129">
        <f>IFERROR(OW129,"")</f>
        <v/>
      </c>
      <c r="MN129">
        <f>IFERROR(OX129,"")</f>
        <v/>
      </c>
      <c r="MO129">
        <f>IFERROR(OY129,"")</f>
        <v/>
      </c>
      <c r="MP129" s="1">
        <f>COUNTIFS(#REF!,LT129,#REF!,1,#REF!,"&gt;="&amp;MC129,#REF!,"&lt;="&amp;MB129,#REF!,"&lt;="&amp;ME129,#REF!,"&gt;="&amp;MF129,#REF!,"="&amp;KV129,#REF!,"="&amp;KX129)</f>
        <v/>
      </c>
      <c r="MQ129" s="1">
        <f>COUNTIFS(#REF!,LT129,#REF!,0,#REF!,"&gt;="&amp;MC129,#REF!,"&lt;="&amp;MB129,#REF!,"&lt;="&amp;ME129,#REF!,"&gt;="&amp;MF129,#REF!,"="&amp;KV129,#REF!,"="&amp;KX129)</f>
        <v/>
      </c>
      <c r="MR129" s="1">
        <f>COUNTIFS(#REF!,LT129,#REF!,1,#REF!,"&gt;="&amp;MC129,#REF!,"&lt;="&amp;MB129,#REF!,"&lt;="&amp;ME129,#REF!,"&gt;="&amp;MF129,#REF!,"="&amp;KW129,#REF!,"="&amp;KY129)</f>
        <v/>
      </c>
      <c r="MS129" s="1">
        <f>COUNTIFS(#REF!,LT129,#REF!,0,#REF!,"&gt;="&amp;MC129,#REF!,"&lt;="&amp;MB129,#REF!,"&lt;="&amp;ME129,#REF!,"&gt;="&amp;MF129,#REF!,"="&amp;KW129,#REF!,"="&amp;KY129)</f>
        <v/>
      </c>
      <c r="MT129" s="1">
        <f>COUNTIFS(#REF!,LT129,#REF!,1,#REF!,"&gt;="&amp;MI129,#REF!,"&lt;="&amp;MH129,#REF!,"&lt;="&amp;ME129,#REF!,"&gt;="&amp;MF129)</f>
        <v/>
      </c>
      <c r="MU129" s="1">
        <f>COUNTIFS(#REF!,LT129,#REF!,0,#REF!,"&gt;="&amp;MI129,#REF!,"&lt;="&amp;MH129,#REF!,"&lt;="&amp;ME129,#REF!,"&gt;="&amp;MF129)</f>
        <v/>
      </c>
      <c r="MV129" s="1">
        <f>COUNTIFS(#REF!,LT129,#REF!,1,#REF!,"&gt;="&amp;MI129,#REF!,"&lt;="&amp;MH129,#REF!,"="&amp;KZ129,#REF!,"="&amp;LA129,#REF!,"&lt;="&amp;ME129,#REF!,"&gt;="&amp;MF129)</f>
        <v/>
      </c>
      <c r="MW129" s="1">
        <f>COUNTIFS(#REF!,LT129,#REF!,0,#REF!,"&gt;="&amp;MI129,#REF!,"&lt;="&amp;MH129,#REF!,"="&amp;KZ129,#REF!,"="&amp;LA129,#REF!,"&lt;="&amp;ME129,#REF!,"&gt;="&amp;MF129)</f>
        <v/>
      </c>
      <c r="MX129" s="1">
        <f>COUNTIFS(#REF!,LT129,#REF!,1,#REF!,"&gt;="&amp;MC129,#REF!,"&lt;="&amp;MB129,#REF!,"&lt;="&amp;ME129,#REF!,"&gt;="&amp;MF129)</f>
        <v/>
      </c>
      <c r="MY129" s="1">
        <f>COUNTIFS(#REF!,LT129,#REF!,0,#REF!,"&gt;="&amp;MC129,#REF!,"&lt;="&amp;MB129,#REF!,"&lt;="&amp;ME129,#REF!,"&gt;="&amp;MF129)</f>
        <v/>
      </c>
      <c r="MZ129" s="1">
        <f>COUNTIFS(#REF!,LT129,#REF!,1,#REF!,"&lt;="&amp;ME129,#REF!,"&gt;="&amp;MF129,#REF!,"="&amp;KV129,#REF!,"="&amp;KX129)</f>
        <v/>
      </c>
      <c r="NA129" s="1">
        <f>COUNTIFS(#REF!,LT129,#REF!,0,#REF!,"&lt;="&amp;ME129,#REF!,"&gt;="&amp;MF129,#REF!,"="&amp;KV129,#REF!,"="&amp;KX129)</f>
        <v/>
      </c>
      <c r="NB129" s="1">
        <f>COUNTIFS(#REF!,LT129,#REF!,1,#REF!,"&lt;="&amp;ME129,#REF!,"&gt;="&amp;MF129,#REF!,"="&amp;KW129,#REF!,"="&amp;KY129)</f>
        <v/>
      </c>
      <c r="NC129" s="1">
        <f>COUNTIFS(#REF!,LT129,#REF!,0,#REF!,"&lt;="&amp;ME129,#REF!,"&gt;="&amp;MF129,#REF!,"="&amp;KW129,#REF!,"="&amp;KY129)</f>
        <v/>
      </c>
      <c r="ND129" s="1">
        <f>COUNTIFS(#REF!,LT129,#REF!,1,#REF!,"&gt;="&amp;MC129,#REF!,"&lt;="&amp;MB129,#REF!,"&lt;="&amp;ME129,#REF!,"&gt;="&amp;MF129,#REF!,"="&amp;KV129,#REF!,"="&amp;KX129)</f>
        <v/>
      </c>
      <c r="NE129" s="1">
        <f>COUNTIFS(#REF!,LT129,#REF!,0,#REF!,"&gt;="&amp;MC129,#REF!,"&lt;="&amp;MB129,#REF!,"&lt;="&amp;ME129,#REF!,"&gt;="&amp;MF129,#REF!,"="&amp;KV129,#REF!,"="&amp;KX129)</f>
        <v/>
      </c>
      <c r="NF129" s="1">
        <f>COUNTIFS(#REF!,LT129,#REF!,1,#REF!,"&gt;="&amp;MC129,#REF!,"&lt;="&amp;MB129,#REF!,"&lt;="&amp;ME129,#REF!,"&gt;="&amp;MF129,#REF!,"="&amp;KW129,#REF!,"="&amp;KY129)</f>
        <v/>
      </c>
      <c r="NG129" s="1">
        <f>COUNTIFS(#REF!,LT129,#REF!,0,#REF!,"&gt;="&amp;MC129,#REF!,"&lt;="&amp;MB129,#REF!,"&lt;="&amp;ME129,#REF!,"&gt;="&amp;MF129,#REF!,"="&amp;KW129,#REF!,"="&amp;KY129)</f>
        <v/>
      </c>
      <c r="NH129" s="1">
        <f>COUNTIFS(#REF!,LT129,#REF!,1,#REF!,"&gt;="&amp;MC129,#REF!,"&lt;="&amp;MB129,#REF!,"&lt;="&amp;ME129,#REF!,"&gt;="&amp;MF129,#REF!,"="&amp;KZ129,#REF!,"="&amp;LA129)</f>
        <v/>
      </c>
      <c r="NI129" s="1">
        <f>COUNTIFS(#REF!,LT129,#REF!,0,#REF!,"&gt;="&amp;MC129,#REF!,"&lt;="&amp;MB129,#REF!,"&lt;="&amp;ME129,#REF!,"&gt;="&amp;MF129,#REF!,"="&amp;KZ129,#REF!,"="&amp;LA129)</f>
        <v/>
      </c>
      <c r="NJ129" s="1">
        <f>COUNTIFS(#REF!,LT129,#REF!,1,#REF!,"&gt;="&amp;MI129,#REF!,"&lt;="&amp;MH129,#REF!,"&lt;="&amp;ME129,#REF!,"&gt;="&amp;MF129)</f>
        <v/>
      </c>
      <c r="NK129" s="1">
        <f>COUNTIFS(#REF!,LT129,#REF!,0,#REF!,"&gt;="&amp;MI129,#REF!,"&lt;="&amp;MH129,#REF!,"&lt;="&amp;ME129,#REF!,"&gt;="&amp;MF129)</f>
        <v/>
      </c>
      <c r="NL129" s="1">
        <f>COUNTIFS(#REF!,LT129,#REF!,1,#REF!,"&gt;="&amp;MI129,#REF!,"&lt;="&amp;MH129,#REF!,"="&amp;KZ129,#REF!,"="&amp;LA129,#REF!,"&lt;="&amp;ME129,#REF!,"&gt;="&amp;MF129)</f>
        <v/>
      </c>
      <c r="NM129" s="1">
        <f>COUNTIFS(#REF!,LT129,#REF!,0,#REF!,"&gt;="&amp;MI129,#REF!,"&lt;="&amp;MH129,#REF!,"="&amp;KZ129,#REF!,"="&amp;LA129,#REF!,"&lt;="&amp;ME129,#REF!,"&gt;="&amp;MF129)</f>
        <v/>
      </c>
      <c r="NN129" s="1">
        <f>COUNTIFS(#REF!,LT129,#REF!,1,#REF!,"&gt;="&amp;MC129,#REF!,"&lt;="&amp;MB129,#REF!,"&lt;="&amp;ME129,#REF!,"&gt;="&amp;MF129)</f>
        <v/>
      </c>
      <c r="NO129" s="1">
        <f>COUNTIFS(#REF!,LT129,#REF!,0,#REF!,"&gt;="&amp;MC129,#REF!,"&lt;="&amp;MB129,#REF!,"&lt;="&amp;ME129,#REF!,"&gt;="&amp;MF129)</f>
        <v/>
      </c>
      <c r="NP129" s="1">
        <f>COUNTIFS(#REF!,LT129,#REF!,1,#REF!,"&lt;="&amp;ME129,#REF!,"&gt;="&amp;MF129,#REF!,"="&amp;KV129,#REF!,"="&amp;KX129)</f>
        <v/>
      </c>
      <c r="NQ129" s="1">
        <f>COUNTIFS(#REF!,LT129,#REF!,0,#REF!,"&lt;="&amp;ME129,#REF!,"&gt;="&amp;MF129,#REF!,"="&amp;KV129,#REF!,"="&amp;KX129)</f>
        <v/>
      </c>
      <c r="NR129" s="1">
        <f>COUNTIFS(#REF!,LT129,#REF!,1,#REF!,"&lt;="&amp;ME129,#REF!,"&gt;="&amp;MF129,#REF!,"="&amp;KW129,#REF!,"="&amp;KY129)</f>
        <v/>
      </c>
      <c r="NS129" s="1">
        <f>COUNTIFS(#REF!,LT129,#REF!,0,#REF!,"&lt;="&amp;ME129,#REF!,"&gt;="&amp;MF129,#REF!,"="&amp;KW129,#REF!,"="&amp;KY129)</f>
        <v/>
      </c>
      <c r="NT129" s="1">
        <f>MP129+MR129+MT129+MV129+MX129+MZ129+NB129</f>
        <v/>
      </c>
      <c r="NU129" s="1">
        <f>MQ129+MS129+MU129+MW129+MY129+NA129+NC129</f>
        <v/>
      </c>
      <c r="NV129" s="1">
        <f>NT129+NU129</f>
        <v/>
      </c>
      <c r="NW129" s="33">
        <f>NT129/(NT129+NU129)</f>
        <v/>
      </c>
      <c r="NX129" s="3">
        <f>1/NW129</f>
        <v/>
      </c>
      <c r="NY129" s="1">
        <f>LH129</f>
        <v/>
      </c>
      <c r="NZ129" s="79">
        <f>(NW129*((NY129-1)*0.98))-((1-NW129)*1)</f>
        <v/>
      </c>
      <c r="OA129" s="34">
        <f>IF(LR129&lt;0.9,0,IF(AND(LR129&gt;1.1),0,1))</f>
        <v/>
      </c>
      <c r="OB129" s="34">
        <f>IF(LS129&lt;0.9,0,IF(AND(LS129&gt;1.1),0,1))</f>
        <v/>
      </c>
      <c r="OC129" s="32">
        <f>IF(NV129&gt;99,1,0)</f>
        <v/>
      </c>
      <c r="OD129" s="32">
        <f>IF(NZ129&gt;0.0799,1,0)</f>
        <v/>
      </c>
      <c r="OE129" s="32">
        <f>IF(NZ129&gt;OM129,1,0)</f>
        <v/>
      </c>
      <c r="OF129" s="32">
        <f>OC129+OD129+OE129+OA129+OB129</f>
        <v/>
      </c>
      <c r="OG129" s="1">
        <f>ND129+NF129+NH129+NJ129+NL129+NN129+NP129+NR129</f>
        <v/>
      </c>
      <c r="OH129" s="1">
        <f>NE129+NG129+NI129+NK129+NM129+NO129+NQ129+NS129</f>
        <v/>
      </c>
      <c r="OI129" s="1">
        <f>OG129+OH129</f>
        <v/>
      </c>
      <c r="OJ129" s="33">
        <f>OG129/(OG129+OH129)</f>
        <v/>
      </c>
      <c r="OK129" s="3">
        <f>1/OJ129</f>
        <v/>
      </c>
      <c r="OL129" s="1">
        <f>LI129</f>
        <v/>
      </c>
      <c r="OM129" s="79">
        <f>(OJ129*((OL129-1)*0.98))-((1-OJ129)*1)</f>
        <v/>
      </c>
      <c r="ON129" s="34">
        <f>IF(LR129&lt;0.9,0,IF(AND(LR129&gt;1.1),0,1))</f>
        <v/>
      </c>
      <c r="OO129" s="34">
        <f>IF(LS129&lt;0.9,0,IF(AND(LS129&gt;1.1),0,1))</f>
        <v/>
      </c>
      <c r="OP129" s="32">
        <f>IF(OI129&gt;99,1,0)</f>
        <v/>
      </c>
      <c r="OQ129" s="32">
        <f>IF(OM129&gt;0.0799,1,0)</f>
        <v/>
      </c>
      <c r="OR129" s="32">
        <f>IF(OM129&gt;OZ129,1,0)</f>
        <v/>
      </c>
      <c r="OS129" s="32">
        <f>OP129+OQ129+OR129+ON129+OO129</f>
        <v/>
      </c>
      <c r="OT129">
        <f>IF(OF129=5,"BackHome0-0",IF(AND(OS129=5),"BackAway0-0",""))</f>
        <v/>
      </c>
      <c r="OU129">
        <f>IF(OF129=5,KN129,IF(AND(OS129=5),KO129,""))</f>
        <v/>
      </c>
      <c r="OV129">
        <f>IF(OF129=5,"Match Odds",IF(AND(OS129=5),"Match Odds",""))</f>
        <v/>
      </c>
      <c r="OW129">
        <f>IF(OF129=5,KP129,IF(AND(OS129=5),KP129,""))</f>
        <v/>
      </c>
      <c r="OX129">
        <f>IF(OF129=5,"MATCH_ODDS",IF(AND(OS129=5),"MATCH_ODDS",""))</f>
        <v/>
      </c>
      <c r="OY129">
        <f>IF(OF129=5,"BACK",IF(AND(OS129=5),"BACK",""))</f>
        <v/>
      </c>
    </row>
    <row r="130" ht="16.5" customHeight="1" thickBot="1" thickTop="1">
      <c r="A130" s="2" t="n"/>
      <c r="KN130" s="1">
        <f>IF(INDEX(#REF!,MATCH('HT 0-0'!D130,#REF!,0))=INDEX(#REF!,MATCH('HT 0-0'!D130,#REF!,0)),INDEX(#REF!,MATCH('HT 0-0'!D130,#REF!,0)),"ERROR")</f>
        <v/>
      </c>
      <c r="KO130" s="1">
        <f>IF(INDEX(#REF!,MATCH('HT 0-0'!E130,#REF!,0))=INDEX(#REF!,MATCH('HT 0-0'!E130,#REF!,0)),INDEX(#REF!,MATCH('HT 0-0'!E130,#REF!,0)),"ERROR")</f>
        <v/>
      </c>
      <c r="KP130" s="1">
        <f>KN130&amp;" v "&amp;KO130</f>
        <v/>
      </c>
      <c r="KQ130">
        <f>B130&amp;"_"&amp;C130</f>
        <v/>
      </c>
      <c r="KR130" s="1">
        <f>IF((HW130/KK130)&lt;0.335,"G",IF((HW130/KK130)&gt;0.67,"R","A"))</f>
        <v/>
      </c>
      <c r="KS130" s="1">
        <f>IF((HX130/KK130)&lt;0.335,"G",IF((HX130/KK130)&gt;0.67,"R","A"))</f>
        <v/>
      </c>
      <c r="KT130" s="1">
        <f>IF((IH130/KK130)&lt;0.335,"G",IF((IH130/KK130)&gt;0.67,"R","A"))</f>
        <v/>
      </c>
      <c r="KU130" s="1">
        <f>IF((II130/KK130)&lt;0.335,"G",IF((II130/KK130)&gt;0.67,"R","A"))</f>
        <v/>
      </c>
      <c r="KV130" s="1">
        <f>IF((HZ130/KK130)&lt;0.335,"G",IF((HZ130/KK130)&gt;0.67,"R","A"))</f>
        <v/>
      </c>
      <c r="KW130" s="1">
        <f>IF((HY130/KK130)&lt;0.335,"G",IF((HY130/KK130)&gt;0.67,"R","A"))</f>
        <v/>
      </c>
      <c r="KX130" s="1">
        <f>IF((IK130/KK130)&lt;0.335,"G",IF((IK130/KK130)&gt;0.67,"R","A"))</f>
        <v/>
      </c>
      <c r="KY130" s="1">
        <f>IF((IJ130/KK130)&lt;0.335,"G",IF((IJ130/KK130)&gt;0.67,"R","A"))</f>
        <v/>
      </c>
      <c r="KZ130" s="1">
        <f>IF((HQ130/KK130)&lt;0.335,"G",IF((HQ130/KK130)&gt;0.67,"R","A"))</f>
        <v/>
      </c>
      <c r="LA130" s="1">
        <f>IF((IB130/KK130)&lt;0.335,"G",IF((IB130/KK130)&gt;0.67,"R","A"))</f>
        <v/>
      </c>
      <c r="LB130">
        <f>IF(LQ130="0-0",INDEX(Scrape!#REF!,MATCH('HT 0-0'!KP130,Scrape!$B:$B,0)),"")</f>
        <v/>
      </c>
      <c r="LC130">
        <f>IF(LQ130="0-0",INDEX(Scrape!$A:$A,MATCH('HT 0-0'!KP130,Scrape!$B:$B,0)),"")</f>
        <v/>
      </c>
      <c r="LD130">
        <f>IF(LQ130="0-0",INDEX(Scrape!$B:$B,MATCH('HT 0-0'!KP130,Scrape!$B:$B,0)),"")</f>
        <v/>
      </c>
      <c r="LE130">
        <f>IF(LQ130="0-0",INDEX(Scrape!$C:$C,MATCH('HT 0-0'!KP130,Scrape!$B:$B,0)),"")</f>
        <v/>
      </c>
      <c r="LF130">
        <f>IF(LQ130="0-0",INDEX(Scrape!$D:$D,MATCH('HT 0-0'!KP130,Scrape!$B:$B,0)),"")</f>
        <v/>
      </c>
      <c r="LG130">
        <f>IF(LQ130="0-0",INDEX(Scrape!$E:$E,MATCH('HT 0-0'!KP130,Scrape!$B:$B,0)),"")</f>
        <v/>
      </c>
      <c r="LH130">
        <f>IF(LQ130="0-0",INDEX(Scrape!$F:$F,MATCH('HT 0-0'!KP130,Scrape!$B:$B,0)),"")</f>
        <v/>
      </c>
      <c r="LI130">
        <f>IF(LQ130="0-0",INDEX(Scrape!$G:$G,MATCH('HT 0-0'!KP130,Scrape!$B:$B,0)),"")</f>
        <v/>
      </c>
      <c r="LJ130">
        <f>IF(LQ130="0-0",INDEX(Scrape!$H:$H,MATCH('HT 0-0'!KP130,Scrape!$B:$B,0)),"")</f>
        <v/>
      </c>
      <c r="LK130">
        <f>IF(LQ130="0-0",INDEX(Scrape!$I:$I,MATCH('HT 0-0'!KP130,Scrape!$B:$B,0)),"")</f>
        <v/>
      </c>
      <c r="LL130">
        <f>IF(LQ130="0-0",INDEX(Scrape!$J:$J,MATCH('HT 0-0'!KP130,Scrape!$B:$B,0)),"")</f>
        <v/>
      </c>
      <c r="LM130">
        <f>IF(LQ130="0-0",INDEX(Scrape!$K:$K,MATCH('HT 0-0'!KP130,Scrape!$B:$B,0)),"")</f>
        <v/>
      </c>
      <c r="LN130">
        <f>IF(LQ130="0-0",INDEX(Scrape!$L:$L,MATCH('HT 0-0'!KP130,Scrape!$B:$B,0)),"")</f>
        <v/>
      </c>
      <c r="LO130">
        <f>IF(LQ130="0-0",INDEX(Scrape!$M:$M,MATCH('HT 0-0'!KP130,Scrape!$B:$B,0)),"")</f>
        <v/>
      </c>
      <c r="LP130">
        <f>IF(LQ130="0-0",INDEX(Scrape!$N:$N,MATCH('HT 0-0'!KP130,Scrape!$B:$B,0)),"")</f>
        <v/>
      </c>
      <c r="LQ130">
        <f>INDEX(Scrape!$O:$O,MATCH('HT 0-0'!KP130,Scrape!$B:$B,0))</f>
        <v/>
      </c>
      <c r="LR130">
        <f>(1/LJ130)+(1/LI130)+(1/LH130)</f>
        <v/>
      </c>
      <c r="LS130">
        <f>(1/LG130)+(1/LF130)+(1/LE130)</f>
        <v/>
      </c>
      <c r="LT130" s="8">
        <f>IF(INDEX(#REF!,MATCH(KQ130,#REF!,0))=INDEX(#REF!,MATCH(KQ130,#REF!,0)),INDEX(#REF!,MATCH(KQ130,#REF!,0)),"ERROR")</f>
        <v/>
      </c>
      <c r="LU130" s="4">
        <f>IF(KR130="G",2,IF(KR130="R",0.5,IF(KR130="A",1)))</f>
        <v/>
      </c>
      <c r="LV130" s="4">
        <f>IF(KS130="G",0.5,IF(KS130="R",2,IF(KS130="A",1)))</f>
        <v/>
      </c>
      <c r="LW130" s="4">
        <f>IF(KT130="G",2,IF(KT130="R",0.5,IF(KT130="A",1)))</f>
        <v/>
      </c>
      <c r="LX130" s="4">
        <f>IF(KU130="G",0.5,IF(KU130="R",2,IF(KU130="A",1)))</f>
        <v/>
      </c>
      <c r="LY130" s="7">
        <f>(LK130*(LU130+LX130)+(LL130*(LU130+LX130)))</f>
        <v/>
      </c>
      <c r="LZ130" s="7">
        <f>(LN130*(LV130+LW130)+(LO130*(LV130+LW130)))</f>
        <v/>
      </c>
      <c r="MA130" s="11">
        <f>LY130-LZ130</f>
        <v/>
      </c>
      <c r="MB130" s="5">
        <f>MA130+2</f>
        <v/>
      </c>
      <c r="MC130" s="6">
        <f>MA130-2</f>
        <v/>
      </c>
      <c r="MD130" s="4">
        <f>LE130</f>
        <v/>
      </c>
      <c r="ME130" s="9">
        <f>IF(MD130=0,1000,MD130+0.75)</f>
        <v/>
      </c>
      <c r="MF130" s="10">
        <f>IF(MD130=0,0,MD130-0.75)</f>
        <v/>
      </c>
      <c r="MG130" s="4">
        <f>((LM130*(LU130+LX130))-((LP130*(LV130+LW130))))</f>
        <v/>
      </c>
      <c r="MH130" s="9">
        <f>MG130*1.2</f>
        <v/>
      </c>
      <c r="MI130" s="10">
        <f>MG130*0.8</f>
        <v/>
      </c>
      <c r="MJ130">
        <f>IFERROR(OT130,"")</f>
        <v/>
      </c>
      <c r="MK130">
        <f>IFERROR(OU130,"")</f>
        <v/>
      </c>
      <c r="ML130">
        <f>IFERROR(OV130,"")</f>
        <v/>
      </c>
      <c r="MM130">
        <f>IFERROR(OW130,"")</f>
        <v/>
      </c>
      <c r="MN130">
        <f>IFERROR(OX130,"")</f>
        <v/>
      </c>
      <c r="MO130">
        <f>IFERROR(OY130,"")</f>
        <v/>
      </c>
      <c r="MP130" s="1">
        <f>COUNTIFS(#REF!,LT130,#REF!,1,#REF!,"&gt;="&amp;MC130,#REF!,"&lt;="&amp;MB130,#REF!,"&lt;="&amp;ME130,#REF!,"&gt;="&amp;MF130,#REF!,"="&amp;KV130,#REF!,"="&amp;KX130)</f>
        <v/>
      </c>
      <c r="MQ130" s="1">
        <f>COUNTIFS(#REF!,LT130,#REF!,0,#REF!,"&gt;="&amp;MC130,#REF!,"&lt;="&amp;MB130,#REF!,"&lt;="&amp;ME130,#REF!,"&gt;="&amp;MF130,#REF!,"="&amp;KV130,#REF!,"="&amp;KX130)</f>
        <v/>
      </c>
      <c r="MR130" s="1">
        <f>COUNTIFS(#REF!,LT130,#REF!,1,#REF!,"&gt;="&amp;MC130,#REF!,"&lt;="&amp;MB130,#REF!,"&lt;="&amp;ME130,#REF!,"&gt;="&amp;MF130,#REF!,"="&amp;KW130,#REF!,"="&amp;KY130)</f>
        <v/>
      </c>
      <c r="MS130" s="1">
        <f>COUNTIFS(#REF!,LT130,#REF!,0,#REF!,"&gt;="&amp;MC130,#REF!,"&lt;="&amp;MB130,#REF!,"&lt;="&amp;ME130,#REF!,"&gt;="&amp;MF130,#REF!,"="&amp;KW130,#REF!,"="&amp;KY130)</f>
        <v/>
      </c>
      <c r="MT130" s="1">
        <f>COUNTIFS(#REF!,LT130,#REF!,1,#REF!,"&gt;="&amp;MI130,#REF!,"&lt;="&amp;MH130,#REF!,"&lt;="&amp;ME130,#REF!,"&gt;="&amp;MF130)</f>
        <v/>
      </c>
      <c r="MU130" s="1">
        <f>COUNTIFS(#REF!,LT130,#REF!,0,#REF!,"&gt;="&amp;MI130,#REF!,"&lt;="&amp;MH130,#REF!,"&lt;="&amp;ME130,#REF!,"&gt;="&amp;MF130)</f>
        <v/>
      </c>
      <c r="MV130" s="1">
        <f>COUNTIFS(#REF!,LT130,#REF!,1,#REF!,"&gt;="&amp;MI130,#REF!,"&lt;="&amp;MH130,#REF!,"="&amp;KZ130,#REF!,"="&amp;LA130,#REF!,"&lt;="&amp;ME130,#REF!,"&gt;="&amp;MF130)</f>
        <v/>
      </c>
      <c r="MW130" s="1">
        <f>COUNTIFS(#REF!,LT130,#REF!,0,#REF!,"&gt;="&amp;MI130,#REF!,"&lt;="&amp;MH130,#REF!,"="&amp;KZ130,#REF!,"="&amp;LA130,#REF!,"&lt;="&amp;ME130,#REF!,"&gt;="&amp;MF130)</f>
        <v/>
      </c>
      <c r="MX130" s="1">
        <f>COUNTIFS(#REF!,LT130,#REF!,1,#REF!,"&gt;="&amp;MC130,#REF!,"&lt;="&amp;MB130,#REF!,"&lt;="&amp;ME130,#REF!,"&gt;="&amp;MF130)</f>
        <v/>
      </c>
      <c r="MY130" s="1">
        <f>COUNTIFS(#REF!,LT130,#REF!,0,#REF!,"&gt;="&amp;MC130,#REF!,"&lt;="&amp;MB130,#REF!,"&lt;="&amp;ME130,#REF!,"&gt;="&amp;MF130)</f>
        <v/>
      </c>
      <c r="MZ130" s="1">
        <f>COUNTIFS(#REF!,LT130,#REF!,1,#REF!,"&lt;="&amp;ME130,#REF!,"&gt;="&amp;MF130,#REF!,"="&amp;KV130,#REF!,"="&amp;KX130)</f>
        <v/>
      </c>
      <c r="NA130" s="1">
        <f>COUNTIFS(#REF!,LT130,#REF!,0,#REF!,"&lt;="&amp;ME130,#REF!,"&gt;="&amp;MF130,#REF!,"="&amp;KV130,#REF!,"="&amp;KX130)</f>
        <v/>
      </c>
      <c r="NB130" s="1">
        <f>COUNTIFS(#REF!,LT130,#REF!,1,#REF!,"&lt;="&amp;ME130,#REF!,"&gt;="&amp;MF130,#REF!,"="&amp;KW130,#REF!,"="&amp;KY130)</f>
        <v/>
      </c>
      <c r="NC130" s="1">
        <f>COUNTIFS(#REF!,LT130,#REF!,0,#REF!,"&lt;="&amp;ME130,#REF!,"&gt;="&amp;MF130,#REF!,"="&amp;KW130,#REF!,"="&amp;KY130)</f>
        <v/>
      </c>
      <c r="ND130" s="1">
        <f>COUNTIFS(#REF!,LT130,#REF!,1,#REF!,"&gt;="&amp;MC130,#REF!,"&lt;="&amp;MB130,#REF!,"&lt;="&amp;ME130,#REF!,"&gt;="&amp;MF130,#REF!,"="&amp;KV130,#REF!,"="&amp;KX130)</f>
        <v/>
      </c>
      <c r="NE130" s="1">
        <f>COUNTIFS(#REF!,LT130,#REF!,0,#REF!,"&gt;="&amp;MC130,#REF!,"&lt;="&amp;MB130,#REF!,"&lt;="&amp;ME130,#REF!,"&gt;="&amp;MF130,#REF!,"="&amp;KV130,#REF!,"="&amp;KX130)</f>
        <v/>
      </c>
      <c r="NF130" s="1">
        <f>COUNTIFS(#REF!,LT130,#REF!,1,#REF!,"&gt;="&amp;MC130,#REF!,"&lt;="&amp;MB130,#REF!,"&lt;="&amp;ME130,#REF!,"&gt;="&amp;MF130,#REF!,"="&amp;KW130,#REF!,"="&amp;KY130)</f>
        <v/>
      </c>
      <c r="NG130" s="1">
        <f>COUNTIFS(#REF!,LT130,#REF!,0,#REF!,"&gt;="&amp;MC130,#REF!,"&lt;="&amp;MB130,#REF!,"&lt;="&amp;ME130,#REF!,"&gt;="&amp;MF130,#REF!,"="&amp;KW130,#REF!,"="&amp;KY130)</f>
        <v/>
      </c>
      <c r="NH130" s="1">
        <f>COUNTIFS(#REF!,LT130,#REF!,1,#REF!,"&gt;="&amp;MC130,#REF!,"&lt;="&amp;MB130,#REF!,"&lt;="&amp;ME130,#REF!,"&gt;="&amp;MF130,#REF!,"="&amp;KZ130,#REF!,"="&amp;LA130)</f>
        <v/>
      </c>
      <c r="NI130" s="1">
        <f>COUNTIFS(#REF!,LT130,#REF!,0,#REF!,"&gt;="&amp;MC130,#REF!,"&lt;="&amp;MB130,#REF!,"&lt;="&amp;ME130,#REF!,"&gt;="&amp;MF130,#REF!,"="&amp;KZ130,#REF!,"="&amp;LA130)</f>
        <v/>
      </c>
      <c r="NJ130" s="1">
        <f>COUNTIFS(#REF!,LT130,#REF!,1,#REF!,"&gt;="&amp;MI130,#REF!,"&lt;="&amp;MH130,#REF!,"&lt;="&amp;ME130,#REF!,"&gt;="&amp;MF130)</f>
        <v/>
      </c>
      <c r="NK130" s="1">
        <f>COUNTIFS(#REF!,LT130,#REF!,0,#REF!,"&gt;="&amp;MI130,#REF!,"&lt;="&amp;MH130,#REF!,"&lt;="&amp;ME130,#REF!,"&gt;="&amp;MF130)</f>
        <v/>
      </c>
      <c r="NL130" s="1">
        <f>COUNTIFS(#REF!,LT130,#REF!,1,#REF!,"&gt;="&amp;MI130,#REF!,"&lt;="&amp;MH130,#REF!,"="&amp;KZ130,#REF!,"="&amp;LA130,#REF!,"&lt;="&amp;ME130,#REF!,"&gt;="&amp;MF130)</f>
        <v/>
      </c>
      <c r="NM130" s="1">
        <f>COUNTIFS(#REF!,LT130,#REF!,0,#REF!,"&gt;="&amp;MI130,#REF!,"&lt;="&amp;MH130,#REF!,"="&amp;KZ130,#REF!,"="&amp;LA130,#REF!,"&lt;="&amp;ME130,#REF!,"&gt;="&amp;MF130)</f>
        <v/>
      </c>
      <c r="NN130" s="1">
        <f>COUNTIFS(#REF!,LT130,#REF!,1,#REF!,"&gt;="&amp;MC130,#REF!,"&lt;="&amp;MB130,#REF!,"&lt;="&amp;ME130,#REF!,"&gt;="&amp;MF130)</f>
        <v/>
      </c>
      <c r="NO130" s="1">
        <f>COUNTIFS(#REF!,LT130,#REF!,0,#REF!,"&gt;="&amp;MC130,#REF!,"&lt;="&amp;MB130,#REF!,"&lt;="&amp;ME130,#REF!,"&gt;="&amp;MF130)</f>
        <v/>
      </c>
      <c r="NP130" s="1">
        <f>COUNTIFS(#REF!,LT130,#REF!,1,#REF!,"&lt;="&amp;ME130,#REF!,"&gt;="&amp;MF130,#REF!,"="&amp;KV130,#REF!,"="&amp;KX130)</f>
        <v/>
      </c>
      <c r="NQ130" s="1">
        <f>COUNTIFS(#REF!,LT130,#REF!,0,#REF!,"&lt;="&amp;ME130,#REF!,"&gt;="&amp;MF130,#REF!,"="&amp;KV130,#REF!,"="&amp;KX130)</f>
        <v/>
      </c>
      <c r="NR130" s="1">
        <f>COUNTIFS(#REF!,LT130,#REF!,1,#REF!,"&lt;="&amp;ME130,#REF!,"&gt;="&amp;MF130,#REF!,"="&amp;KW130,#REF!,"="&amp;KY130)</f>
        <v/>
      </c>
      <c r="NS130" s="1">
        <f>COUNTIFS(#REF!,LT130,#REF!,0,#REF!,"&lt;="&amp;ME130,#REF!,"&gt;="&amp;MF130,#REF!,"="&amp;KW130,#REF!,"="&amp;KY130)</f>
        <v/>
      </c>
      <c r="NT130" s="1">
        <f>MP130+MR130+MT130+MV130+MX130+MZ130+NB130</f>
        <v/>
      </c>
      <c r="NU130" s="1">
        <f>MQ130+MS130+MU130+MW130+MY130+NA130+NC130</f>
        <v/>
      </c>
      <c r="NV130" s="1">
        <f>NT130+NU130</f>
        <v/>
      </c>
      <c r="NW130" s="33">
        <f>NT130/(NT130+NU130)</f>
        <v/>
      </c>
      <c r="NX130" s="3">
        <f>1/NW130</f>
        <v/>
      </c>
      <c r="NY130" s="1">
        <f>LH130</f>
        <v/>
      </c>
      <c r="NZ130" s="79">
        <f>(NW130*((NY130-1)*0.98))-((1-NW130)*1)</f>
        <v/>
      </c>
      <c r="OA130" s="34">
        <f>IF(LR130&lt;0.9,0,IF(AND(LR130&gt;1.1),0,1))</f>
        <v/>
      </c>
      <c r="OB130" s="34">
        <f>IF(LS130&lt;0.9,0,IF(AND(LS130&gt;1.1),0,1))</f>
        <v/>
      </c>
      <c r="OC130" s="32">
        <f>IF(NV130&gt;99,1,0)</f>
        <v/>
      </c>
      <c r="OD130" s="32">
        <f>IF(NZ130&gt;0.0799,1,0)</f>
        <v/>
      </c>
      <c r="OE130" s="32">
        <f>IF(NZ130&gt;OM130,1,0)</f>
        <v/>
      </c>
      <c r="OF130" s="32">
        <f>OC130+OD130+OE130+OA130+OB130</f>
        <v/>
      </c>
      <c r="OG130" s="1">
        <f>ND130+NF130+NH130+NJ130+NL130+NN130+NP130+NR130</f>
        <v/>
      </c>
      <c r="OH130" s="1">
        <f>NE130+NG130+NI130+NK130+NM130+NO130+NQ130+NS130</f>
        <v/>
      </c>
      <c r="OI130" s="1">
        <f>OG130+OH130</f>
        <v/>
      </c>
      <c r="OJ130" s="33">
        <f>OG130/(OG130+OH130)</f>
        <v/>
      </c>
      <c r="OK130" s="3">
        <f>1/OJ130</f>
        <v/>
      </c>
      <c r="OL130" s="1">
        <f>LI130</f>
        <v/>
      </c>
      <c r="OM130" s="79">
        <f>(OJ130*((OL130-1)*0.98))-((1-OJ130)*1)</f>
        <v/>
      </c>
      <c r="ON130" s="34">
        <f>IF(LR130&lt;0.9,0,IF(AND(LR130&gt;1.1),0,1))</f>
        <v/>
      </c>
      <c r="OO130" s="34">
        <f>IF(LS130&lt;0.9,0,IF(AND(LS130&gt;1.1),0,1))</f>
        <v/>
      </c>
      <c r="OP130" s="32">
        <f>IF(OI130&gt;99,1,0)</f>
        <v/>
      </c>
      <c r="OQ130" s="32">
        <f>IF(OM130&gt;0.0799,1,0)</f>
        <v/>
      </c>
      <c r="OR130" s="32">
        <f>IF(OM130&gt;OZ130,1,0)</f>
        <v/>
      </c>
      <c r="OS130" s="32">
        <f>OP130+OQ130+OR130+ON130+OO130</f>
        <v/>
      </c>
      <c r="OT130">
        <f>IF(OF130=5,"BackHome0-0",IF(AND(OS130=5),"BackAway0-0",""))</f>
        <v/>
      </c>
      <c r="OU130">
        <f>IF(OF130=5,KN130,IF(AND(OS130=5),KO130,""))</f>
        <v/>
      </c>
      <c r="OV130">
        <f>IF(OF130=5,"Match Odds",IF(AND(OS130=5),"Match Odds",""))</f>
        <v/>
      </c>
      <c r="OW130">
        <f>IF(OF130=5,KP130,IF(AND(OS130=5),KP130,""))</f>
        <v/>
      </c>
      <c r="OX130">
        <f>IF(OF130=5,"MATCH_ODDS",IF(AND(OS130=5),"MATCH_ODDS",""))</f>
        <v/>
      </c>
      <c r="OY130">
        <f>IF(OF130=5,"BACK",IF(AND(OS130=5),"BACK",""))</f>
        <v/>
      </c>
    </row>
    <row r="131" ht="16.5" customHeight="1" thickBot="1" thickTop="1">
      <c r="A131" s="2" t="n"/>
      <c r="KN131" s="1">
        <f>IF(INDEX(#REF!,MATCH('HT 0-0'!D131,#REF!,0))=INDEX(#REF!,MATCH('HT 0-0'!D131,#REF!,0)),INDEX(#REF!,MATCH('HT 0-0'!D131,#REF!,0)),"ERROR")</f>
        <v/>
      </c>
      <c r="KO131" s="1">
        <f>IF(INDEX(#REF!,MATCH('HT 0-0'!E131,#REF!,0))=INDEX(#REF!,MATCH('HT 0-0'!E131,#REF!,0)),INDEX(#REF!,MATCH('HT 0-0'!E131,#REF!,0)),"ERROR")</f>
        <v/>
      </c>
      <c r="KP131" s="1">
        <f>KN131&amp;" v "&amp;KO131</f>
        <v/>
      </c>
      <c r="KQ131">
        <f>B131&amp;"_"&amp;C131</f>
        <v/>
      </c>
      <c r="KR131" s="1">
        <f>IF((HW131/KK131)&lt;0.335,"G",IF((HW131/KK131)&gt;0.67,"R","A"))</f>
        <v/>
      </c>
      <c r="KS131" s="1">
        <f>IF((HX131/KK131)&lt;0.335,"G",IF((HX131/KK131)&gt;0.67,"R","A"))</f>
        <v/>
      </c>
      <c r="KT131" s="1">
        <f>IF((IH131/KK131)&lt;0.335,"G",IF((IH131/KK131)&gt;0.67,"R","A"))</f>
        <v/>
      </c>
      <c r="KU131" s="1">
        <f>IF((II131/KK131)&lt;0.335,"G",IF((II131/KK131)&gt;0.67,"R","A"))</f>
        <v/>
      </c>
      <c r="KV131" s="1">
        <f>IF((HZ131/KK131)&lt;0.335,"G",IF((HZ131/KK131)&gt;0.67,"R","A"))</f>
        <v/>
      </c>
      <c r="KW131" s="1">
        <f>IF((HY131/KK131)&lt;0.335,"G",IF((HY131/KK131)&gt;0.67,"R","A"))</f>
        <v/>
      </c>
      <c r="KX131" s="1">
        <f>IF((IK131/KK131)&lt;0.335,"G",IF((IK131/KK131)&gt;0.67,"R","A"))</f>
        <v/>
      </c>
      <c r="KY131" s="1">
        <f>IF((IJ131/KK131)&lt;0.335,"G",IF((IJ131/KK131)&gt;0.67,"R","A"))</f>
        <v/>
      </c>
      <c r="KZ131" s="1">
        <f>IF((HQ131/KK131)&lt;0.335,"G",IF((HQ131/KK131)&gt;0.67,"R","A"))</f>
        <v/>
      </c>
      <c r="LA131" s="1">
        <f>IF((IB131/KK131)&lt;0.335,"G",IF((IB131/KK131)&gt;0.67,"R","A"))</f>
        <v/>
      </c>
      <c r="LB131">
        <f>IF(LQ131="0-0",INDEX(Scrape!#REF!,MATCH('HT 0-0'!KP131,Scrape!$B:$B,0)),"")</f>
        <v/>
      </c>
      <c r="LC131">
        <f>IF(LQ131="0-0",INDEX(Scrape!$A:$A,MATCH('HT 0-0'!KP131,Scrape!$B:$B,0)),"")</f>
        <v/>
      </c>
      <c r="LD131">
        <f>IF(LQ131="0-0",INDEX(Scrape!$B:$B,MATCH('HT 0-0'!KP131,Scrape!$B:$B,0)),"")</f>
        <v/>
      </c>
      <c r="LE131">
        <f>IF(LQ131="0-0",INDEX(Scrape!$C:$C,MATCH('HT 0-0'!KP131,Scrape!$B:$B,0)),"")</f>
        <v/>
      </c>
      <c r="LF131">
        <f>IF(LQ131="0-0",INDEX(Scrape!$D:$D,MATCH('HT 0-0'!KP131,Scrape!$B:$B,0)),"")</f>
        <v/>
      </c>
      <c r="LG131">
        <f>IF(LQ131="0-0",INDEX(Scrape!$E:$E,MATCH('HT 0-0'!KP131,Scrape!$B:$B,0)),"")</f>
        <v/>
      </c>
      <c r="LH131">
        <f>IF(LQ131="0-0",INDEX(Scrape!$F:$F,MATCH('HT 0-0'!KP131,Scrape!$B:$B,0)),"")</f>
        <v/>
      </c>
      <c r="LI131">
        <f>IF(LQ131="0-0",INDEX(Scrape!$G:$G,MATCH('HT 0-0'!KP131,Scrape!$B:$B,0)),"")</f>
        <v/>
      </c>
      <c r="LJ131">
        <f>IF(LQ131="0-0",INDEX(Scrape!$H:$H,MATCH('HT 0-0'!KP131,Scrape!$B:$B,0)),"")</f>
        <v/>
      </c>
      <c r="LK131">
        <f>IF(LQ131="0-0",INDEX(Scrape!$I:$I,MATCH('HT 0-0'!KP131,Scrape!$B:$B,0)),"")</f>
        <v/>
      </c>
      <c r="LL131">
        <f>IF(LQ131="0-0",INDEX(Scrape!$J:$J,MATCH('HT 0-0'!KP131,Scrape!$B:$B,0)),"")</f>
        <v/>
      </c>
      <c r="LM131">
        <f>IF(LQ131="0-0",INDEX(Scrape!$K:$K,MATCH('HT 0-0'!KP131,Scrape!$B:$B,0)),"")</f>
        <v/>
      </c>
      <c r="LN131">
        <f>IF(LQ131="0-0",INDEX(Scrape!$L:$L,MATCH('HT 0-0'!KP131,Scrape!$B:$B,0)),"")</f>
        <v/>
      </c>
      <c r="LO131">
        <f>IF(LQ131="0-0",INDEX(Scrape!$M:$M,MATCH('HT 0-0'!KP131,Scrape!$B:$B,0)),"")</f>
        <v/>
      </c>
      <c r="LP131">
        <f>IF(LQ131="0-0",INDEX(Scrape!$N:$N,MATCH('HT 0-0'!KP131,Scrape!$B:$B,0)),"")</f>
        <v/>
      </c>
      <c r="LQ131">
        <f>INDEX(Scrape!$O:$O,MATCH('HT 0-0'!KP131,Scrape!$B:$B,0))</f>
        <v/>
      </c>
      <c r="LR131">
        <f>(1/LJ131)+(1/LI131)+(1/LH131)</f>
        <v/>
      </c>
      <c r="LS131">
        <f>(1/LG131)+(1/LF131)+(1/LE131)</f>
        <v/>
      </c>
      <c r="LT131" s="8">
        <f>IF(INDEX(#REF!,MATCH(KQ131,#REF!,0))=INDEX(#REF!,MATCH(KQ131,#REF!,0)),INDEX(#REF!,MATCH(KQ131,#REF!,0)),"ERROR")</f>
        <v/>
      </c>
      <c r="LU131" s="4">
        <f>IF(KR131="G",2,IF(KR131="R",0.5,IF(KR131="A",1)))</f>
        <v/>
      </c>
      <c r="LV131" s="4">
        <f>IF(KS131="G",0.5,IF(KS131="R",2,IF(KS131="A",1)))</f>
        <v/>
      </c>
      <c r="LW131" s="4">
        <f>IF(KT131="G",2,IF(KT131="R",0.5,IF(KT131="A",1)))</f>
        <v/>
      </c>
      <c r="LX131" s="4">
        <f>IF(KU131="G",0.5,IF(KU131="R",2,IF(KU131="A",1)))</f>
        <v/>
      </c>
      <c r="LY131" s="7">
        <f>(LK131*(LU131+LX131)+(LL131*(LU131+LX131)))</f>
        <v/>
      </c>
      <c r="LZ131" s="7">
        <f>(LN131*(LV131+LW131)+(LO131*(LV131+LW131)))</f>
        <v/>
      </c>
      <c r="MA131" s="11">
        <f>LY131-LZ131</f>
        <v/>
      </c>
      <c r="MB131" s="5">
        <f>MA131+2</f>
        <v/>
      </c>
      <c r="MC131" s="6">
        <f>MA131-2</f>
        <v/>
      </c>
      <c r="MD131" s="4">
        <f>LE131</f>
        <v/>
      </c>
      <c r="ME131" s="9">
        <f>IF(MD131=0,1000,MD131+0.75)</f>
        <v/>
      </c>
      <c r="MF131" s="10">
        <f>IF(MD131=0,0,MD131-0.75)</f>
        <v/>
      </c>
      <c r="MG131" s="4">
        <f>((LM131*(LU131+LX131))-((LP131*(LV131+LW131))))</f>
        <v/>
      </c>
      <c r="MH131" s="9">
        <f>MG131*1.2</f>
        <v/>
      </c>
      <c r="MI131" s="10">
        <f>MG131*0.8</f>
        <v/>
      </c>
      <c r="MJ131">
        <f>IFERROR(OT131,"")</f>
        <v/>
      </c>
      <c r="MK131">
        <f>IFERROR(OU131,"")</f>
        <v/>
      </c>
      <c r="ML131">
        <f>IFERROR(OV131,"")</f>
        <v/>
      </c>
      <c r="MM131">
        <f>IFERROR(OW131,"")</f>
        <v/>
      </c>
      <c r="MN131">
        <f>IFERROR(OX131,"")</f>
        <v/>
      </c>
      <c r="MO131">
        <f>IFERROR(OY131,"")</f>
        <v/>
      </c>
      <c r="MP131" s="1">
        <f>COUNTIFS(#REF!,LT131,#REF!,1,#REF!,"&gt;="&amp;MC131,#REF!,"&lt;="&amp;MB131,#REF!,"&lt;="&amp;ME131,#REF!,"&gt;="&amp;MF131,#REF!,"="&amp;KV131,#REF!,"="&amp;KX131)</f>
        <v/>
      </c>
      <c r="MQ131" s="1">
        <f>COUNTIFS(#REF!,LT131,#REF!,0,#REF!,"&gt;="&amp;MC131,#REF!,"&lt;="&amp;MB131,#REF!,"&lt;="&amp;ME131,#REF!,"&gt;="&amp;MF131,#REF!,"="&amp;KV131,#REF!,"="&amp;KX131)</f>
        <v/>
      </c>
      <c r="MR131" s="1">
        <f>COUNTIFS(#REF!,LT131,#REF!,1,#REF!,"&gt;="&amp;MC131,#REF!,"&lt;="&amp;MB131,#REF!,"&lt;="&amp;ME131,#REF!,"&gt;="&amp;MF131,#REF!,"="&amp;KW131,#REF!,"="&amp;KY131)</f>
        <v/>
      </c>
      <c r="MS131" s="1">
        <f>COUNTIFS(#REF!,LT131,#REF!,0,#REF!,"&gt;="&amp;MC131,#REF!,"&lt;="&amp;MB131,#REF!,"&lt;="&amp;ME131,#REF!,"&gt;="&amp;MF131,#REF!,"="&amp;KW131,#REF!,"="&amp;KY131)</f>
        <v/>
      </c>
      <c r="MT131" s="1">
        <f>COUNTIFS(#REF!,LT131,#REF!,1,#REF!,"&gt;="&amp;MI131,#REF!,"&lt;="&amp;MH131,#REF!,"&lt;="&amp;ME131,#REF!,"&gt;="&amp;MF131)</f>
        <v/>
      </c>
      <c r="MU131" s="1">
        <f>COUNTIFS(#REF!,LT131,#REF!,0,#REF!,"&gt;="&amp;MI131,#REF!,"&lt;="&amp;MH131,#REF!,"&lt;="&amp;ME131,#REF!,"&gt;="&amp;MF131)</f>
        <v/>
      </c>
      <c r="MV131" s="1">
        <f>COUNTIFS(#REF!,LT131,#REF!,1,#REF!,"&gt;="&amp;MI131,#REF!,"&lt;="&amp;MH131,#REF!,"="&amp;KZ131,#REF!,"="&amp;LA131,#REF!,"&lt;="&amp;ME131,#REF!,"&gt;="&amp;MF131)</f>
        <v/>
      </c>
      <c r="MW131" s="1">
        <f>COUNTIFS(#REF!,LT131,#REF!,0,#REF!,"&gt;="&amp;MI131,#REF!,"&lt;="&amp;MH131,#REF!,"="&amp;KZ131,#REF!,"="&amp;LA131,#REF!,"&lt;="&amp;ME131,#REF!,"&gt;="&amp;MF131)</f>
        <v/>
      </c>
      <c r="MX131" s="1">
        <f>COUNTIFS(#REF!,LT131,#REF!,1,#REF!,"&gt;="&amp;MC131,#REF!,"&lt;="&amp;MB131,#REF!,"&lt;="&amp;ME131,#REF!,"&gt;="&amp;MF131)</f>
        <v/>
      </c>
      <c r="MY131" s="1">
        <f>COUNTIFS(#REF!,LT131,#REF!,0,#REF!,"&gt;="&amp;MC131,#REF!,"&lt;="&amp;MB131,#REF!,"&lt;="&amp;ME131,#REF!,"&gt;="&amp;MF131)</f>
        <v/>
      </c>
      <c r="MZ131" s="1">
        <f>COUNTIFS(#REF!,LT131,#REF!,1,#REF!,"&lt;="&amp;ME131,#REF!,"&gt;="&amp;MF131,#REF!,"="&amp;KV131,#REF!,"="&amp;KX131)</f>
        <v/>
      </c>
      <c r="NA131" s="1">
        <f>COUNTIFS(#REF!,LT131,#REF!,0,#REF!,"&lt;="&amp;ME131,#REF!,"&gt;="&amp;MF131,#REF!,"="&amp;KV131,#REF!,"="&amp;KX131)</f>
        <v/>
      </c>
      <c r="NB131" s="1">
        <f>COUNTIFS(#REF!,LT131,#REF!,1,#REF!,"&lt;="&amp;ME131,#REF!,"&gt;="&amp;MF131,#REF!,"="&amp;KW131,#REF!,"="&amp;KY131)</f>
        <v/>
      </c>
      <c r="NC131" s="1">
        <f>COUNTIFS(#REF!,LT131,#REF!,0,#REF!,"&lt;="&amp;ME131,#REF!,"&gt;="&amp;MF131,#REF!,"="&amp;KW131,#REF!,"="&amp;KY131)</f>
        <v/>
      </c>
      <c r="ND131" s="1">
        <f>COUNTIFS(#REF!,LT131,#REF!,1,#REF!,"&gt;="&amp;MC131,#REF!,"&lt;="&amp;MB131,#REF!,"&lt;="&amp;ME131,#REF!,"&gt;="&amp;MF131,#REF!,"="&amp;KV131,#REF!,"="&amp;KX131)</f>
        <v/>
      </c>
      <c r="NE131" s="1">
        <f>COUNTIFS(#REF!,LT131,#REF!,0,#REF!,"&gt;="&amp;MC131,#REF!,"&lt;="&amp;MB131,#REF!,"&lt;="&amp;ME131,#REF!,"&gt;="&amp;MF131,#REF!,"="&amp;KV131,#REF!,"="&amp;KX131)</f>
        <v/>
      </c>
      <c r="NF131" s="1">
        <f>COUNTIFS(#REF!,LT131,#REF!,1,#REF!,"&gt;="&amp;MC131,#REF!,"&lt;="&amp;MB131,#REF!,"&lt;="&amp;ME131,#REF!,"&gt;="&amp;MF131,#REF!,"="&amp;KW131,#REF!,"="&amp;KY131)</f>
        <v/>
      </c>
      <c r="NG131" s="1">
        <f>COUNTIFS(#REF!,LT131,#REF!,0,#REF!,"&gt;="&amp;MC131,#REF!,"&lt;="&amp;MB131,#REF!,"&lt;="&amp;ME131,#REF!,"&gt;="&amp;MF131,#REF!,"="&amp;KW131,#REF!,"="&amp;KY131)</f>
        <v/>
      </c>
      <c r="NH131" s="1">
        <f>COUNTIFS(#REF!,LT131,#REF!,1,#REF!,"&gt;="&amp;MC131,#REF!,"&lt;="&amp;MB131,#REF!,"&lt;="&amp;ME131,#REF!,"&gt;="&amp;MF131,#REF!,"="&amp;KZ131,#REF!,"="&amp;LA131)</f>
        <v/>
      </c>
      <c r="NI131" s="1">
        <f>COUNTIFS(#REF!,LT131,#REF!,0,#REF!,"&gt;="&amp;MC131,#REF!,"&lt;="&amp;MB131,#REF!,"&lt;="&amp;ME131,#REF!,"&gt;="&amp;MF131,#REF!,"="&amp;KZ131,#REF!,"="&amp;LA131)</f>
        <v/>
      </c>
      <c r="NJ131" s="1">
        <f>COUNTIFS(#REF!,LT131,#REF!,1,#REF!,"&gt;="&amp;MI131,#REF!,"&lt;="&amp;MH131,#REF!,"&lt;="&amp;ME131,#REF!,"&gt;="&amp;MF131)</f>
        <v/>
      </c>
      <c r="NK131" s="1">
        <f>COUNTIFS(#REF!,LT131,#REF!,0,#REF!,"&gt;="&amp;MI131,#REF!,"&lt;="&amp;MH131,#REF!,"&lt;="&amp;ME131,#REF!,"&gt;="&amp;MF131)</f>
        <v/>
      </c>
      <c r="NL131" s="1">
        <f>COUNTIFS(#REF!,LT131,#REF!,1,#REF!,"&gt;="&amp;MI131,#REF!,"&lt;="&amp;MH131,#REF!,"="&amp;KZ131,#REF!,"="&amp;LA131,#REF!,"&lt;="&amp;ME131,#REF!,"&gt;="&amp;MF131)</f>
        <v/>
      </c>
      <c r="NM131" s="1">
        <f>COUNTIFS(#REF!,LT131,#REF!,0,#REF!,"&gt;="&amp;MI131,#REF!,"&lt;="&amp;MH131,#REF!,"="&amp;KZ131,#REF!,"="&amp;LA131,#REF!,"&lt;="&amp;ME131,#REF!,"&gt;="&amp;MF131)</f>
        <v/>
      </c>
      <c r="NN131" s="1">
        <f>COUNTIFS(#REF!,LT131,#REF!,1,#REF!,"&gt;="&amp;MC131,#REF!,"&lt;="&amp;MB131,#REF!,"&lt;="&amp;ME131,#REF!,"&gt;="&amp;MF131)</f>
        <v/>
      </c>
      <c r="NO131" s="1">
        <f>COUNTIFS(#REF!,LT131,#REF!,0,#REF!,"&gt;="&amp;MC131,#REF!,"&lt;="&amp;MB131,#REF!,"&lt;="&amp;ME131,#REF!,"&gt;="&amp;MF131)</f>
        <v/>
      </c>
      <c r="NP131" s="1">
        <f>COUNTIFS(#REF!,LT131,#REF!,1,#REF!,"&lt;="&amp;ME131,#REF!,"&gt;="&amp;MF131,#REF!,"="&amp;KV131,#REF!,"="&amp;KX131)</f>
        <v/>
      </c>
      <c r="NQ131" s="1">
        <f>COUNTIFS(#REF!,LT131,#REF!,0,#REF!,"&lt;="&amp;ME131,#REF!,"&gt;="&amp;MF131,#REF!,"="&amp;KV131,#REF!,"="&amp;KX131)</f>
        <v/>
      </c>
      <c r="NR131" s="1">
        <f>COUNTIFS(#REF!,LT131,#REF!,1,#REF!,"&lt;="&amp;ME131,#REF!,"&gt;="&amp;MF131,#REF!,"="&amp;KW131,#REF!,"="&amp;KY131)</f>
        <v/>
      </c>
      <c r="NS131" s="1">
        <f>COUNTIFS(#REF!,LT131,#REF!,0,#REF!,"&lt;="&amp;ME131,#REF!,"&gt;="&amp;MF131,#REF!,"="&amp;KW131,#REF!,"="&amp;KY131)</f>
        <v/>
      </c>
      <c r="NT131" s="1">
        <f>MP131+MR131+MT131+MV131+MX131+MZ131+NB131</f>
        <v/>
      </c>
      <c r="NU131" s="1">
        <f>MQ131+MS131+MU131+MW131+MY131+NA131+NC131</f>
        <v/>
      </c>
      <c r="NV131" s="1">
        <f>NT131+NU131</f>
        <v/>
      </c>
      <c r="NW131" s="33">
        <f>NT131/(NT131+NU131)</f>
        <v/>
      </c>
      <c r="NX131" s="3">
        <f>1/NW131</f>
        <v/>
      </c>
      <c r="NY131" s="1">
        <f>LH131</f>
        <v/>
      </c>
      <c r="NZ131" s="79">
        <f>(NW131*((NY131-1)*0.98))-((1-NW131)*1)</f>
        <v/>
      </c>
      <c r="OA131" s="34">
        <f>IF(LR131&lt;0.9,0,IF(AND(LR131&gt;1.1),0,1))</f>
        <v/>
      </c>
      <c r="OB131" s="34">
        <f>IF(LS131&lt;0.9,0,IF(AND(LS131&gt;1.1),0,1))</f>
        <v/>
      </c>
      <c r="OC131" s="32">
        <f>IF(NV131&gt;99,1,0)</f>
        <v/>
      </c>
      <c r="OD131" s="32">
        <f>IF(NZ131&gt;0.0799,1,0)</f>
        <v/>
      </c>
      <c r="OE131" s="32">
        <f>IF(NZ131&gt;OM131,1,0)</f>
        <v/>
      </c>
      <c r="OF131" s="32">
        <f>OC131+OD131+OE131+OA131+OB131</f>
        <v/>
      </c>
      <c r="OG131" s="1">
        <f>ND131+NF131+NH131+NJ131+NL131+NN131+NP131+NR131</f>
        <v/>
      </c>
      <c r="OH131" s="1">
        <f>NE131+NG131+NI131+NK131+NM131+NO131+NQ131+NS131</f>
        <v/>
      </c>
      <c r="OI131" s="1">
        <f>OG131+OH131</f>
        <v/>
      </c>
      <c r="OJ131" s="33">
        <f>OG131/(OG131+OH131)</f>
        <v/>
      </c>
      <c r="OK131" s="3">
        <f>1/OJ131</f>
        <v/>
      </c>
      <c r="OL131" s="1">
        <f>LI131</f>
        <v/>
      </c>
      <c r="OM131" s="79">
        <f>(OJ131*((OL131-1)*0.98))-((1-OJ131)*1)</f>
        <v/>
      </c>
      <c r="ON131" s="34">
        <f>IF(LR131&lt;0.9,0,IF(AND(LR131&gt;1.1),0,1))</f>
        <v/>
      </c>
      <c r="OO131" s="34">
        <f>IF(LS131&lt;0.9,0,IF(AND(LS131&gt;1.1),0,1))</f>
        <v/>
      </c>
      <c r="OP131" s="32">
        <f>IF(OI131&gt;99,1,0)</f>
        <v/>
      </c>
      <c r="OQ131" s="32">
        <f>IF(OM131&gt;0.0799,1,0)</f>
        <v/>
      </c>
      <c r="OR131" s="32">
        <f>IF(OM131&gt;OZ131,1,0)</f>
        <v/>
      </c>
      <c r="OS131" s="32">
        <f>OP131+OQ131+OR131+ON131+OO131</f>
        <v/>
      </c>
      <c r="OT131">
        <f>IF(OF131=5,"BackHome0-0",IF(AND(OS131=5),"BackAway0-0",""))</f>
        <v/>
      </c>
      <c r="OU131">
        <f>IF(OF131=5,KN131,IF(AND(OS131=5),KO131,""))</f>
        <v/>
      </c>
      <c r="OV131">
        <f>IF(OF131=5,"Match Odds",IF(AND(OS131=5),"Match Odds",""))</f>
        <v/>
      </c>
      <c r="OW131">
        <f>IF(OF131=5,KP131,IF(AND(OS131=5),KP131,""))</f>
        <v/>
      </c>
      <c r="OX131">
        <f>IF(OF131=5,"MATCH_ODDS",IF(AND(OS131=5),"MATCH_ODDS",""))</f>
        <v/>
      </c>
      <c r="OY131">
        <f>IF(OF131=5,"BACK",IF(AND(OS131=5),"BACK",""))</f>
        <v/>
      </c>
    </row>
    <row r="132" ht="16.5" customHeight="1" thickBot="1" thickTop="1">
      <c r="A132" s="2" t="n"/>
      <c r="KN132" s="1">
        <f>IF(INDEX(#REF!,MATCH('HT 0-0'!D132,#REF!,0))=INDEX(#REF!,MATCH('HT 0-0'!D132,#REF!,0)),INDEX(#REF!,MATCH('HT 0-0'!D132,#REF!,0)),"ERROR")</f>
        <v/>
      </c>
      <c r="KO132" s="1">
        <f>IF(INDEX(#REF!,MATCH('HT 0-0'!E132,#REF!,0))=INDEX(#REF!,MATCH('HT 0-0'!E132,#REF!,0)),INDEX(#REF!,MATCH('HT 0-0'!E132,#REF!,0)),"ERROR")</f>
        <v/>
      </c>
      <c r="KP132" s="1">
        <f>KN132&amp;" v "&amp;KO132</f>
        <v/>
      </c>
      <c r="KQ132">
        <f>B132&amp;"_"&amp;C132</f>
        <v/>
      </c>
      <c r="KR132" s="1">
        <f>IF((HW132/KK132)&lt;0.335,"G",IF((HW132/KK132)&gt;0.67,"R","A"))</f>
        <v/>
      </c>
      <c r="KS132" s="1">
        <f>IF((HX132/KK132)&lt;0.335,"G",IF((HX132/KK132)&gt;0.67,"R","A"))</f>
        <v/>
      </c>
      <c r="KT132" s="1">
        <f>IF((IH132/KK132)&lt;0.335,"G",IF((IH132/KK132)&gt;0.67,"R","A"))</f>
        <v/>
      </c>
      <c r="KU132" s="1">
        <f>IF((II132/KK132)&lt;0.335,"G",IF((II132/KK132)&gt;0.67,"R","A"))</f>
        <v/>
      </c>
      <c r="KV132" s="1">
        <f>IF((HZ132/KK132)&lt;0.335,"G",IF((HZ132/KK132)&gt;0.67,"R","A"))</f>
        <v/>
      </c>
      <c r="KW132" s="1">
        <f>IF((HY132/KK132)&lt;0.335,"G",IF((HY132/KK132)&gt;0.67,"R","A"))</f>
        <v/>
      </c>
      <c r="KX132" s="1">
        <f>IF((IK132/KK132)&lt;0.335,"G",IF((IK132/KK132)&gt;0.67,"R","A"))</f>
        <v/>
      </c>
      <c r="KY132" s="1">
        <f>IF((IJ132/KK132)&lt;0.335,"G",IF((IJ132/KK132)&gt;0.67,"R","A"))</f>
        <v/>
      </c>
      <c r="KZ132" s="1">
        <f>IF((HQ132/KK132)&lt;0.335,"G",IF((HQ132/KK132)&gt;0.67,"R","A"))</f>
        <v/>
      </c>
      <c r="LA132" s="1">
        <f>IF((IB132/KK132)&lt;0.335,"G",IF((IB132/KK132)&gt;0.67,"R","A"))</f>
        <v/>
      </c>
      <c r="LB132">
        <f>IF(LQ132="0-0",INDEX(Scrape!#REF!,MATCH('HT 0-0'!KP132,Scrape!$B:$B,0)),"")</f>
        <v/>
      </c>
      <c r="LC132">
        <f>IF(LQ132="0-0",INDEX(Scrape!$A:$A,MATCH('HT 0-0'!KP132,Scrape!$B:$B,0)),"")</f>
        <v/>
      </c>
      <c r="LD132">
        <f>IF(LQ132="0-0",INDEX(Scrape!$B:$B,MATCH('HT 0-0'!KP132,Scrape!$B:$B,0)),"")</f>
        <v/>
      </c>
      <c r="LE132">
        <f>IF(LQ132="0-0",INDEX(Scrape!$C:$C,MATCH('HT 0-0'!KP132,Scrape!$B:$B,0)),"")</f>
        <v/>
      </c>
      <c r="LF132">
        <f>IF(LQ132="0-0",INDEX(Scrape!$D:$D,MATCH('HT 0-0'!KP132,Scrape!$B:$B,0)),"")</f>
        <v/>
      </c>
      <c r="LG132">
        <f>IF(LQ132="0-0",INDEX(Scrape!$E:$E,MATCH('HT 0-0'!KP132,Scrape!$B:$B,0)),"")</f>
        <v/>
      </c>
      <c r="LH132">
        <f>IF(LQ132="0-0",INDEX(Scrape!$F:$F,MATCH('HT 0-0'!KP132,Scrape!$B:$B,0)),"")</f>
        <v/>
      </c>
      <c r="LI132">
        <f>IF(LQ132="0-0",INDEX(Scrape!$G:$G,MATCH('HT 0-0'!KP132,Scrape!$B:$B,0)),"")</f>
        <v/>
      </c>
      <c r="LJ132">
        <f>IF(LQ132="0-0",INDEX(Scrape!$H:$H,MATCH('HT 0-0'!KP132,Scrape!$B:$B,0)),"")</f>
        <v/>
      </c>
      <c r="LK132">
        <f>IF(LQ132="0-0",INDEX(Scrape!$I:$I,MATCH('HT 0-0'!KP132,Scrape!$B:$B,0)),"")</f>
        <v/>
      </c>
      <c r="LL132">
        <f>IF(LQ132="0-0",INDEX(Scrape!$J:$J,MATCH('HT 0-0'!KP132,Scrape!$B:$B,0)),"")</f>
        <v/>
      </c>
      <c r="LM132">
        <f>IF(LQ132="0-0",INDEX(Scrape!$K:$K,MATCH('HT 0-0'!KP132,Scrape!$B:$B,0)),"")</f>
        <v/>
      </c>
      <c r="LN132">
        <f>IF(LQ132="0-0",INDEX(Scrape!$L:$L,MATCH('HT 0-0'!KP132,Scrape!$B:$B,0)),"")</f>
        <v/>
      </c>
      <c r="LO132">
        <f>IF(LQ132="0-0",INDEX(Scrape!$M:$M,MATCH('HT 0-0'!KP132,Scrape!$B:$B,0)),"")</f>
        <v/>
      </c>
      <c r="LP132">
        <f>IF(LQ132="0-0",INDEX(Scrape!$N:$N,MATCH('HT 0-0'!KP132,Scrape!$B:$B,0)),"")</f>
        <v/>
      </c>
      <c r="LQ132">
        <f>INDEX(Scrape!$O:$O,MATCH('HT 0-0'!KP132,Scrape!$B:$B,0))</f>
        <v/>
      </c>
      <c r="LR132">
        <f>(1/LJ132)+(1/LI132)+(1/LH132)</f>
        <v/>
      </c>
      <c r="LS132">
        <f>(1/LG132)+(1/LF132)+(1/LE132)</f>
        <v/>
      </c>
      <c r="LT132" s="8">
        <f>IF(INDEX(#REF!,MATCH(KQ132,#REF!,0))=INDEX(#REF!,MATCH(KQ132,#REF!,0)),INDEX(#REF!,MATCH(KQ132,#REF!,0)),"ERROR")</f>
        <v/>
      </c>
      <c r="LU132" s="4">
        <f>IF(KR132="G",2,IF(KR132="R",0.5,IF(KR132="A",1)))</f>
        <v/>
      </c>
      <c r="LV132" s="4">
        <f>IF(KS132="G",0.5,IF(KS132="R",2,IF(KS132="A",1)))</f>
        <v/>
      </c>
      <c r="LW132" s="4">
        <f>IF(KT132="G",2,IF(KT132="R",0.5,IF(KT132="A",1)))</f>
        <v/>
      </c>
      <c r="LX132" s="4">
        <f>IF(KU132="G",0.5,IF(KU132="R",2,IF(KU132="A",1)))</f>
        <v/>
      </c>
      <c r="LY132" s="7">
        <f>(LK132*(LU132+LX132)+(LL132*(LU132+LX132)))</f>
        <v/>
      </c>
      <c r="LZ132" s="7">
        <f>(LN132*(LV132+LW132)+(LO132*(LV132+LW132)))</f>
        <v/>
      </c>
      <c r="MA132" s="11">
        <f>LY132-LZ132</f>
        <v/>
      </c>
      <c r="MB132" s="5">
        <f>MA132+2</f>
        <v/>
      </c>
      <c r="MC132" s="6">
        <f>MA132-2</f>
        <v/>
      </c>
      <c r="MD132" s="4">
        <f>LE132</f>
        <v/>
      </c>
      <c r="ME132" s="9">
        <f>IF(MD132=0,1000,MD132+0.75)</f>
        <v/>
      </c>
      <c r="MF132" s="10">
        <f>IF(MD132=0,0,MD132-0.75)</f>
        <v/>
      </c>
      <c r="MG132" s="4">
        <f>((LM132*(LU132+LX132))-((LP132*(LV132+LW132))))</f>
        <v/>
      </c>
      <c r="MH132" s="9">
        <f>MG132*1.2</f>
        <v/>
      </c>
      <c r="MI132" s="10">
        <f>MG132*0.8</f>
        <v/>
      </c>
      <c r="MJ132">
        <f>IFERROR(OT132,"")</f>
        <v/>
      </c>
      <c r="MK132">
        <f>IFERROR(OU132,"")</f>
        <v/>
      </c>
      <c r="ML132">
        <f>IFERROR(OV132,"")</f>
        <v/>
      </c>
      <c r="MM132">
        <f>IFERROR(OW132,"")</f>
        <v/>
      </c>
      <c r="MN132">
        <f>IFERROR(OX132,"")</f>
        <v/>
      </c>
      <c r="MO132">
        <f>IFERROR(OY132,"")</f>
        <v/>
      </c>
      <c r="MP132" s="1">
        <f>COUNTIFS(#REF!,LT132,#REF!,1,#REF!,"&gt;="&amp;MC132,#REF!,"&lt;="&amp;MB132,#REF!,"&lt;="&amp;ME132,#REF!,"&gt;="&amp;MF132,#REF!,"="&amp;KV132,#REF!,"="&amp;KX132)</f>
        <v/>
      </c>
      <c r="MQ132" s="1">
        <f>COUNTIFS(#REF!,LT132,#REF!,0,#REF!,"&gt;="&amp;MC132,#REF!,"&lt;="&amp;MB132,#REF!,"&lt;="&amp;ME132,#REF!,"&gt;="&amp;MF132,#REF!,"="&amp;KV132,#REF!,"="&amp;KX132)</f>
        <v/>
      </c>
      <c r="MR132" s="1">
        <f>COUNTIFS(#REF!,LT132,#REF!,1,#REF!,"&gt;="&amp;MC132,#REF!,"&lt;="&amp;MB132,#REF!,"&lt;="&amp;ME132,#REF!,"&gt;="&amp;MF132,#REF!,"="&amp;KW132,#REF!,"="&amp;KY132)</f>
        <v/>
      </c>
      <c r="MS132" s="1">
        <f>COUNTIFS(#REF!,LT132,#REF!,0,#REF!,"&gt;="&amp;MC132,#REF!,"&lt;="&amp;MB132,#REF!,"&lt;="&amp;ME132,#REF!,"&gt;="&amp;MF132,#REF!,"="&amp;KW132,#REF!,"="&amp;KY132)</f>
        <v/>
      </c>
      <c r="MT132" s="1">
        <f>COUNTIFS(#REF!,LT132,#REF!,1,#REF!,"&gt;="&amp;MI132,#REF!,"&lt;="&amp;MH132,#REF!,"&lt;="&amp;ME132,#REF!,"&gt;="&amp;MF132)</f>
        <v/>
      </c>
      <c r="MU132" s="1">
        <f>COUNTIFS(#REF!,LT132,#REF!,0,#REF!,"&gt;="&amp;MI132,#REF!,"&lt;="&amp;MH132,#REF!,"&lt;="&amp;ME132,#REF!,"&gt;="&amp;MF132)</f>
        <v/>
      </c>
      <c r="MV132" s="1">
        <f>COUNTIFS(#REF!,LT132,#REF!,1,#REF!,"&gt;="&amp;MI132,#REF!,"&lt;="&amp;MH132,#REF!,"="&amp;KZ132,#REF!,"="&amp;LA132,#REF!,"&lt;="&amp;ME132,#REF!,"&gt;="&amp;MF132)</f>
        <v/>
      </c>
      <c r="MW132" s="1">
        <f>COUNTIFS(#REF!,LT132,#REF!,0,#REF!,"&gt;="&amp;MI132,#REF!,"&lt;="&amp;MH132,#REF!,"="&amp;KZ132,#REF!,"="&amp;LA132,#REF!,"&lt;="&amp;ME132,#REF!,"&gt;="&amp;MF132)</f>
        <v/>
      </c>
      <c r="MX132" s="1">
        <f>COUNTIFS(#REF!,LT132,#REF!,1,#REF!,"&gt;="&amp;MC132,#REF!,"&lt;="&amp;MB132,#REF!,"&lt;="&amp;ME132,#REF!,"&gt;="&amp;MF132)</f>
        <v/>
      </c>
      <c r="MY132" s="1">
        <f>COUNTIFS(#REF!,LT132,#REF!,0,#REF!,"&gt;="&amp;MC132,#REF!,"&lt;="&amp;MB132,#REF!,"&lt;="&amp;ME132,#REF!,"&gt;="&amp;MF132)</f>
        <v/>
      </c>
      <c r="MZ132" s="1">
        <f>COUNTIFS(#REF!,LT132,#REF!,1,#REF!,"&lt;="&amp;ME132,#REF!,"&gt;="&amp;MF132,#REF!,"="&amp;KV132,#REF!,"="&amp;KX132)</f>
        <v/>
      </c>
      <c r="NA132" s="1">
        <f>COUNTIFS(#REF!,LT132,#REF!,0,#REF!,"&lt;="&amp;ME132,#REF!,"&gt;="&amp;MF132,#REF!,"="&amp;KV132,#REF!,"="&amp;KX132)</f>
        <v/>
      </c>
      <c r="NB132" s="1">
        <f>COUNTIFS(#REF!,LT132,#REF!,1,#REF!,"&lt;="&amp;ME132,#REF!,"&gt;="&amp;MF132,#REF!,"="&amp;KW132,#REF!,"="&amp;KY132)</f>
        <v/>
      </c>
      <c r="NC132" s="1">
        <f>COUNTIFS(#REF!,LT132,#REF!,0,#REF!,"&lt;="&amp;ME132,#REF!,"&gt;="&amp;MF132,#REF!,"="&amp;KW132,#REF!,"="&amp;KY132)</f>
        <v/>
      </c>
      <c r="ND132" s="1">
        <f>COUNTIFS(#REF!,LT132,#REF!,1,#REF!,"&gt;="&amp;MC132,#REF!,"&lt;="&amp;MB132,#REF!,"&lt;="&amp;ME132,#REF!,"&gt;="&amp;MF132,#REF!,"="&amp;KV132,#REF!,"="&amp;KX132)</f>
        <v/>
      </c>
      <c r="NE132" s="1">
        <f>COUNTIFS(#REF!,LT132,#REF!,0,#REF!,"&gt;="&amp;MC132,#REF!,"&lt;="&amp;MB132,#REF!,"&lt;="&amp;ME132,#REF!,"&gt;="&amp;MF132,#REF!,"="&amp;KV132,#REF!,"="&amp;KX132)</f>
        <v/>
      </c>
      <c r="NF132" s="1">
        <f>COUNTIFS(#REF!,LT132,#REF!,1,#REF!,"&gt;="&amp;MC132,#REF!,"&lt;="&amp;MB132,#REF!,"&lt;="&amp;ME132,#REF!,"&gt;="&amp;MF132,#REF!,"="&amp;KW132,#REF!,"="&amp;KY132)</f>
        <v/>
      </c>
      <c r="NG132" s="1">
        <f>COUNTIFS(#REF!,LT132,#REF!,0,#REF!,"&gt;="&amp;MC132,#REF!,"&lt;="&amp;MB132,#REF!,"&lt;="&amp;ME132,#REF!,"&gt;="&amp;MF132,#REF!,"="&amp;KW132,#REF!,"="&amp;KY132)</f>
        <v/>
      </c>
      <c r="NH132" s="1">
        <f>COUNTIFS(#REF!,LT132,#REF!,1,#REF!,"&gt;="&amp;MC132,#REF!,"&lt;="&amp;MB132,#REF!,"&lt;="&amp;ME132,#REF!,"&gt;="&amp;MF132,#REF!,"="&amp;KZ132,#REF!,"="&amp;LA132)</f>
        <v/>
      </c>
      <c r="NI132" s="1">
        <f>COUNTIFS(#REF!,LT132,#REF!,0,#REF!,"&gt;="&amp;MC132,#REF!,"&lt;="&amp;MB132,#REF!,"&lt;="&amp;ME132,#REF!,"&gt;="&amp;MF132,#REF!,"="&amp;KZ132,#REF!,"="&amp;LA132)</f>
        <v/>
      </c>
      <c r="NJ132" s="1">
        <f>COUNTIFS(#REF!,LT132,#REF!,1,#REF!,"&gt;="&amp;MI132,#REF!,"&lt;="&amp;MH132,#REF!,"&lt;="&amp;ME132,#REF!,"&gt;="&amp;MF132)</f>
        <v/>
      </c>
      <c r="NK132" s="1">
        <f>COUNTIFS(#REF!,LT132,#REF!,0,#REF!,"&gt;="&amp;MI132,#REF!,"&lt;="&amp;MH132,#REF!,"&lt;="&amp;ME132,#REF!,"&gt;="&amp;MF132)</f>
        <v/>
      </c>
      <c r="NL132" s="1">
        <f>COUNTIFS(#REF!,LT132,#REF!,1,#REF!,"&gt;="&amp;MI132,#REF!,"&lt;="&amp;MH132,#REF!,"="&amp;KZ132,#REF!,"="&amp;LA132,#REF!,"&lt;="&amp;ME132,#REF!,"&gt;="&amp;MF132)</f>
        <v/>
      </c>
      <c r="NM132" s="1">
        <f>COUNTIFS(#REF!,LT132,#REF!,0,#REF!,"&gt;="&amp;MI132,#REF!,"&lt;="&amp;MH132,#REF!,"="&amp;KZ132,#REF!,"="&amp;LA132,#REF!,"&lt;="&amp;ME132,#REF!,"&gt;="&amp;MF132)</f>
        <v/>
      </c>
      <c r="NN132" s="1">
        <f>COUNTIFS(#REF!,LT132,#REF!,1,#REF!,"&gt;="&amp;MC132,#REF!,"&lt;="&amp;MB132,#REF!,"&lt;="&amp;ME132,#REF!,"&gt;="&amp;MF132)</f>
        <v/>
      </c>
      <c r="NO132" s="1">
        <f>COUNTIFS(#REF!,LT132,#REF!,0,#REF!,"&gt;="&amp;MC132,#REF!,"&lt;="&amp;MB132,#REF!,"&lt;="&amp;ME132,#REF!,"&gt;="&amp;MF132)</f>
        <v/>
      </c>
      <c r="NP132" s="1">
        <f>COUNTIFS(#REF!,LT132,#REF!,1,#REF!,"&lt;="&amp;ME132,#REF!,"&gt;="&amp;MF132,#REF!,"="&amp;KV132,#REF!,"="&amp;KX132)</f>
        <v/>
      </c>
      <c r="NQ132" s="1">
        <f>COUNTIFS(#REF!,LT132,#REF!,0,#REF!,"&lt;="&amp;ME132,#REF!,"&gt;="&amp;MF132,#REF!,"="&amp;KV132,#REF!,"="&amp;KX132)</f>
        <v/>
      </c>
      <c r="NR132" s="1">
        <f>COUNTIFS(#REF!,LT132,#REF!,1,#REF!,"&lt;="&amp;ME132,#REF!,"&gt;="&amp;MF132,#REF!,"="&amp;KW132,#REF!,"="&amp;KY132)</f>
        <v/>
      </c>
      <c r="NS132" s="1">
        <f>COUNTIFS(#REF!,LT132,#REF!,0,#REF!,"&lt;="&amp;ME132,#REF!,"&gt;="&amp;MF132,#REF!,"="&amp;KW132,#REF!,"="&amp;KY132)</f>
        <v/>
      </c>
      <c r="NT132" s="1">
        <f>MP132+MR132+MT132+MV132+MX132+MZ132+NB132</f>
        <v/>
      </c>
      <c r="NU132" s="1">
        <f>MQ132+MS132+MU132+MW132+MY132+NA132+NC132</f>
        <v/>
      </c>
      <c r="NV132" s="1">
        <f>NT132+NU132</f>
        <v/>
      </c>
      <c r="NW132" s="33">
        <f>NT132/(NT132+NU132)</f>
        <v/>
      </c>
      <c r="NX132" s="3">
        <f>1/NW132</f>
        <v/>
      </c>
      <c r="NY132" s="1">
        <f>LH132</f>
        <v/>
      </c>
      <c r="NZ132" s="79">
        <f>(NW132*((NY132-1)*0.98))-((1-NW132)*1)</f>
        <v/>
      </c>
      <c r="OA132" s="34">
        <f>IF(LR132&lt;0.9,0,IF(AND(LR132&gt;1.1),0,1))</f>
        <v/>
      </c>
      <c r="OB132" s="34">
        <f>IF(LS132&lt;0.9,0,IF(AND(LS132&gt;1.1),0,1))</f>
        <v/>
      </c>
      <c r="OC132" s="32">
        <f>IF(NV132&gt;99,1,0)</f>
        <v/>
      </c>
      <c r="OD132" s="32">
        <f>IF(NZ132&gt;0.0799,1,0)</f>
        <v/>
      </c>
      <c r="OE132" s="32">
        <f>IF(NZ132&gt;OM132,1,0)</f>
        <v/>
      </c>
      <c r="OF132" s="32">
        <f>OC132+OD132+OE132+OA132+OB132</f>
        <v/>
      </c>
      <c r="OG132" s="1">
        <f>ND132+NF132+NH132+NJ132+NL132+NN132+NP132+NR132</f>
        <v/>
      </c>
      <c r="OH132" s="1">
        <f>NE132+NG132+NI132+NK132+NM132+NO132+NQ132+NS132</f>
        <v/>
      </c>
      <c r="OI132" s="1">
        <f>OG132+OH132</f>
        <v/>
      </c>
      <c r="OJ132" s="33">
        <f>OG132/(OG132+OH132)</f>
        <v/>
      </c>
      <c r="OK132" s="3">
        <f>1/OJ132</f>
        <v/>
      </c>
      <c r="OL132" s="1">
        <f>LI132</f>
        <v/>
      </c>
      <c r="OM132" s="79">
        <f>(OJ132*((OL132-1)*0.98))-((1-OJ132)*1)</f>
        <v/>
      </c>
      <c r="ON132" s="34">
        <f>IF(LR132&lt;0.9,0,IF(AND(LR132&gt;1.1),0,1))</f>
        <v/>
      </c>
      <c r="OO132" s="34">
        <f>IF(LS132&lt;0.9,0,IF(AND(LS132&gt;1.1),0,1))</f>
        <v/>
      </c>
      <c r="OP132" s="32">
        <f>IF(OI132&gt;99,1,0)</f>
        <v/>
      </c>
      <c r="OQ132" s="32">
        <f>IF(OM132&gt;0.0799,1,0)</f>
        <v/>
      </c>
      <c r="OR132" s="32">
        <f>IF(OM132&gt;OZ132,1,0)</f>
        <v/>
      </c>
      <c r="OS132" s="32">
        <f>OP132+OQ132+OR132+ON132+OO132</f>
        <v/>
      </c>
      <c r="OT132">
        <f>IF(OF132=5,"BackHome0-0",IF(AND(OS132=5),"BackAway0-0",""))</f>
        <v/>
      </c>
      <c r="OU132">
        <f>IF(OF132=5,KN132,IF(AND(OS132=5),KO132,""))</f>
        <v/>
      </c>
      <c r="OV132">
        <f>IF(OF132=5,"Match Odds",IF(AND(OS132=5),"Match Odds",""))</f>
        <v/>
      </c>
      <c r="OW132">
        <f>IF(OF132=5,KP132,IF(AND(OS132=5),KP132,""))</f>
        <v/>
      </c>
      <c r="OX132">
        <f>IF(OF132=5,"MATCH_ODDS",IF(AND(OS132=5),"MATCH_ODDS",""))</f>
        <v/>
      </c>
      <c r="OY132">
        <f>IF(OF132=5,"BACK",IF(AND(OS132=5),"BACK",""))</f>
        <v/>
      </c>
    </row>
    <row r="133" ht="16.5" customHeight="1" thickBot="1" thickTop="1">
      <c r="A133" s="2" t="n"/>
      <c r="KN133" s="1">
        <f>IF(INDEX(#REF!,MATCH('HT 0-0'!D133,#REF!,0))=INDEX(#REF!,MATCH('HT 0-0'!D133,#REF!,0)),INDEX(#REF!,MATCH('HT 0-0'!D133,#REF!,0)),"ERROR")</f>
        <v/>
      </c>
      <c r="KO133" s="1">
        <f>IF(INDEX(#REF!,MATCH('HT 0-0'!E133,#REF!,0))=INDEX(#REF!,MATCH('HT 0-0'!E133,#REF!,0)),INDEX(#REF!,MATCH('HT 0-0'!E133,#REF!,0)),"ERROR")</f>
        <v/>
      </c>
      <c r="KP133" s="1">
        <f>KN133&amp;" v "&amp;KO133</f>
        <v/>
      </c>
      <c r="KQ133">
        <f>B133&amp;"_"&amp;C133</f>
        <v/>
      </c>
      <c r="KR133" s="1">
        <f>IF((HW133/KK133)&lt;0.335,"G",IF((HW133/KK133)&gt;0.67,"R","A"))</f>
        <v/>
      </c>
      <c r="KS133" s="1">
        <f>IF((HX133/KK133)&lt;0.335,"G",IF((HX133/KK133)&gt;0.67,"R","A"))</f>
        <v/>
      </c>
      <c r="KT133" s="1">
        <f>IF((IH133/KK133)&lt;0.335,"G",IF((IH133/KK133)&gt;0.67,"R","A"))</f>
        <v/>
      </c>
      <c r="KU133" s="1">
        <f>IF((II133/KK133)&lt;0.335,"G",IF((II133/KK133)&gt;0.67,"R","A"))</f>
        <v/>
      </c>
      <c r="KV133" s="1">
        <f>IF((HZ133/KK133)&lt;0.335,"G",IF((HZ133/KK133)&gt;0.67,"R","A"))</f>
        <v/>
      </c>
      <c r="KW133" s="1">
        <f>IF((HY133/KK133)&lt;0.335,"G",IF((HY133/KK133)&gt;0.67,"R","A"))</f>
        <v/>
      </c>
      <c r="KX133" s="1">
        <f>IF((IK133/KK133)&lt;0.335,"G",IF((IK133/KK133)&gt;0.67,"R","A"))</f>
        <v/>
      </c>
      <c r="KY133" s="1">
        <f>IF((IJ133/KK133)&lt;0.335,"G",IF((IJ133/KK133)&gt;0.67,"R","A"))</f>
        <v/>
      </c>
      <c r="KZ133" s="1">
        <f>IF((HQ133/KK133)&lt;0.335,"G",IF((HQ133/KK133)&gt;0.67,"R","A"))</f>
        <v/>
      </c>
      <c r="LA133" s="1">
        <f>IF((IB133/KK133)&lt;0.335,"G",IF((IB133/KK133)&gt;0.67,"R","A"))</f>
        <v/>
      </c>
      <c r="LB133">
        <f>IF(LQ133="0-0",INDEX(Scrape!#REF!,MATCH('HT 0-0'!KP133,Scrape!$B:$B,0)),"")</f>
        <v/>
      </c>
      <c r="LC133">
        <f>IF(LQ133="0-0",INDEX(Scrape!$A:$A,MATCH('HT 0-0'!KP133,Scrape!$B:$B,0)),"")</f>
        <v/>
      </c>
      <c r="LD133">
        <f>IF(LQ133="0-0",INDEX(Scrape!$B:$B,MATCH('HT 0-0'!KP133,Scrape!$B:$B,0)),"")</f>
        <v/>
      </c>
      <c r="LE133">
        <f>IF(LQ133="0-0",INDEX(Scrape!$C:$C,MATCH('HT 0-0'!KP133,Scrape!$B:$B,0)),"")</f>
        <v/>
      </c>
      <c r="LF133">
        <f>IF(LQ133="0-0",INDEX(Scrape!$D:$D,MATCH('HT 0-0'!KP133,Scrape!$B:$B,0)),"")</f>
        <v/>
      </c>
      <c r="LG133">
        <f>IF(LQ133="0-0",INDEX(Scrape!$E:$E,MATCH('HT 0-0'!KP133,Scrape!$B:$B,0)),"")</f>
        <v/>
      </c>
      <c r="LH133">
        <f>IF(LQ133="0-0",INDEX(Scrape!$F:$F,MATCH('HT 0-0'!KP133,Scrape!$B:$B,0)),"")</f>
        <v/>
      </c>
      <c r="LI133">
        <f>IF(LQ133="0-0",INDEX(Scrape!$G:$G,MATCH('HT 0-0'!KP133,Scrape!$B:$B,0)),"")</f>
        <v/>
      </c>
      <c r="LJ133">
        <f>IF(LQ133="0-0",INDEX(Scrape!$H:$H,MATCH('HT 0-0'!KP133,Scrape!$B:$B,0)),"")</f>
        <v/>
      </c>
      <c r="LK133">
        <f>IF(LQ133="0-0",INDEX(Scrape!$I:$I,MATCH('HT 0-0'!KP133,Scrape!$B:$B,0)),"")</f>
        <v/>
      </c>
      <c r="LL133">
        <f>IF(LQ133="0-0",INDEX(Scrape!$J:$J,MATCH('HT 0-0'!KP133,Scrape!$B:$B,0)),"")</f>
        <v/>
      </c>
      <c r="LM133">
        <f>IF(LQ133="0-0",INDEX(Scrape!$K:$K,MATCH('HT 0-0'!KP133,Scrape!$B:$B,0)),"")</f>
        <v/>
      </c>
      <c r="LN133">
        <f>IF(LQ133="0-0",INDEX(Scrape!$L:$L,MATCH('HT 0-0'!KP133,Scrape!$B:$B,0)),"")</f>
        <v/>
      </c>
      <c r="LO133">
        <f>IF(LQ133="0-0",INDEX(Scrape!$M:$M,MATCH('HT 0-0'!KP133,Scrape!$B:$B,0)),"")</f>
        <v/>
      </c>
      <c r="LP133">
        <f>IF(LQ133="0-0",INDEX(Scrape!$N:$N,MATCH('HT 0-0'!KP133,Scrape!$B:$B,0)),"")</f>
        <v/>
      </c>
      <c r="LQ133">
        <f>INDEX(Scrape!$O:$O,MATCH('HT 0-0'!KP133,Scrape!$B:$B,0))</f>
        <v/>
      </c>
      <c r="LR133">
        <f>(1/LJ133)+(1/LI133)+(1/LH133)</f>
        <v/>
      </c>
      <c r="LS133">
        <f>(1/LG133)+(1/LF133)+(1/LE133)</f>
        <v/>
      </c>
      <c r="LT133" s="8">
        <f>IF(INDEX(#REF!,MATCH(KQ133,#REF!,0))=INDEX(#REF!,MATCH(KQ133,#REF!,0)),INDEX(#REF!,MATCH(KQ133,#REF!,0)),"ERROR")</f>
        <v/>
      </c>
      <c r="LU133" s="4">
        <f>IF(KR133="G",2,IF(KR133="R",0.5,IF(KR133="A",1)))</f>
        <v/>
      </c>
      <c r="LV133" s="4">
        <f>IF(KS133="G",0.5,IF(KS133="R",2,IF(KS133="A",1)))</f>
        <v/>
      </c>
      <c r="LW133" s="4">
        <f>IF(KT133="G",2,IF(KT133="R",0.5,IF(KT133="A",1)))</f>
        <v/>
      </c>
      <c r="LX133" s="4">
        <f>IF(KU133="G",0.5,IF(KU133="R",2,IF(KU133="A",1)))</f>
        <v/>
      </c>
      <c r="LY133" s="7">
        <f>(LK133*(LU133+LX133)+(LL133*(LU133+LX133)))</f>
        <v/>
      </c>
      <c r="LZ133" s="7">
        <f>(LN133*(LV133+LW133)+(LO133*(LV133+LW133)))</f>
        <v/>
      </c>
      <c r="MA133" s="11">
        <f>LY133-LZ133</f>
        <v/>
      </c>
      <c r="MB133" s="5">
        <f>MA133+2</f>
        <v/>
      </c>
      <c r="MC133" s="6">
        <f>MA133-2</f>
        <v/>
      </c>
      <c r="MD133" s="4">
        <f>LE133</f>
        <v/>
      </c>
      <c r="ME133" s="9">
        <f>IF(MD133=0,1000,MD133+0.75)</f>
        <v/>
      </c>
      <c r="MF133" s="10">
        <f>IF(MD133=0,0,MD133-0.75)</f>
        <v/>
      </c>
      <c r="MG133" s="4">
        <f>((LM133*(LU133+LX133))-((LP133*(LV133+LW133))))</f>
        <v/>
      </c>
      <c r="MH133" s="9">
        <f>MG133*1.2</f>
        <v/>
      </c>
      <c r="MI133" s="10">
        <f>MG133*0.8</f>
        <v/>
      </c>
      <c r="MJ133">
        <f>IFERROR(OT133,"")</f>
        <v/>
      </c>
      <c r="MK133">
        <f>IFERROR(OU133,"")</f>
        <v/>
      </c>
      <c r="ML133">
        <f>IFERROR(OV133,"")</f>
        <v/>
      </c>
      <c r="MM133">
        <f>IFERROR(OW133,"")</f>
        <v/>
      </c>
      <c r="MN133">
        <f>IFERROR(OX133,"")</f>
        <v/>
      </c>
      <c r="MO133">
        <f>IFERROR(OY133,"")</f>
        <v/>
      </c>
      <c r="MP133" s="1">
        <f>COUNTIFS(#REF!,LT133,#REF!,1,#REF!,"&gt;="&amp;MC133,#REF!,"&lt;="&amp;MB133,#REF!,"&lt;="&amp;ME133,#REF!,"&gt;="&amp;MF133,#REF!,"="&amp;KV133,#REF!,"="&amp;KX133)</f>
        <v/>
      </c>
      <c r="MQ133" s="1">
        <f>COUNTIFS(#REF!,LT133,#REF!,0,#REF!,"&gt;="&amp;MC133,#REF!,"&lt;="&amp;MB133,#REF!,"&lt;="&amp;ME133,#REF!,"&gt;="&amp;MF133,#REF!,"="&amp;KV133,#REF!,"="&amp;KX133)</f>
        <v/>
      </c>
      <c r="MR133" s="1">
        <f>COUNTIFS(#REF!,LT133,#REF!,1,#REF!,"&gt;="&amp;MC133,#REF!,"&lt;="&amp;MB133,#REF!,"&lt;="&amp;ME133,#REF!,"&gt;="&amp;MF133,#REF!,"="&amp;KW133,#REF!,"="&amp;KY133)</f>
        <v/>
      </c>
      <c r="MS133" s="1">
        <f>COUNTIFS(#REF!,LT133,#REF!,0,#REF!,"&gt;="&amp;MC133,#REF!,"&lt;="&amp;MB133,#REF!,"&lt;="&amp;ME133,#REF!,"&gt;="&amp;MF133,#REF!,"="&amp;KW133,#REF!,"="&amp;KY133)</f>
        <v/>
      </c>
      <c r="MT133" s="1">
        <f>COUNTIFS(#REF!,LT133,#REF!,1,#REF!,"&gt;="&amp;MI133,#REF!,"&lt;="&amp;MH133,#REF!,"&lt;="&amp;ME133,#REF!,"&gt;="&amp;MF133)</f>
        <v/>
      </c>
      <c r="MU133" s="1">
        <f>COUNTIFS(#REF!,LT133,#REF!,0,#REF!,"&gt;="&amp;MI133,#REF!,"&lt;="&amp;MH133,#REF!,"&lt;="&amp;ME133,#REF!,"&gt;="&amp;MF133)</f>
        <v/>
      </c>
      <c r="MV133" s="1">
        <f>COUNTIFS(#REF!,LT133,#REF!,1,#REF!,"&gt;="&amp;MI133,#REF!,"&lt;="&amp;MH133,#REF!,"="&amp;KZ133,#REF!,"="&amp;LA133,#REF!,"&lt;="&amp;ME133,#REF!,"&gt;="&amp;MF133)</f>
        <v/>
      </c>
      <c r="MW133" s="1">
        <f>COUNTIFS(#REF!,LT133,#REF!,0,#REF!,"&gt;="&amp;MI133,#REF!,"&lt;="&amp;MH133,#REF!,"="&amp;KZ133,#REF!,"="&amp;LA133,#REF!,"&lt;="&amp;ME133,#REF!,"&gt;="&amp;MF133)</f>
        <v/>
      </c>
      <c r="MX133" s="1">
        <f>COUNTIFS(#REF!,LT133,#REF!,1,#REF!,"&gt;="&amp;MC133,#REF!,"&lt;="&amp;MB133,#REF!,"&lt;="&amp;ME133,#REF!,"&gt;="&amp;MF133)</f>
        <v/>
      </c>
      <c r="MY133" s="1">
        <f>COUNTIFS(#REF!,LT133,#REF!,0,#REF!,"&gt;="&amp;MC133,#REF!,"&lt;="&amp;MB133,#REF!,"&lt;="&amp;ME133,#REF!,"&gt;="&amp;MF133)</f>
        <v/>
      </c>
      <c r="MZ133" s="1">
        <f>COUNTIFS(#REF!,LT133,#REF!,1,#REF!,"&lt;="&amp;ME133,#REF!,"&gt;="&amp;MF133,#REF!,"="&amp;KV133,#REF!,"="&amp;KX133)</f>
        <v/>
      </c>
      <c r="NA133" s="1">
        <f>COUNTIFS(#REF!,LT133,#REF!,0,#REF!,"&lt;="&amp;ME133,#REF!,"&gt;="&amp;MF133,#REF!,"="&amp;KV133,#REF!,"="&amp;KX133)</f>
        <v/>
      </c>
      <c r="NB133" s="1">
        <f>COUNTIFS(#REF!,LT133,#REF!,1,#REF!,"&lt;="&amp;ME133,#REF!,"&gt;="&amp;MF133,#REF!,"="&amp;KW133,#REF!,"="&amp;KY133)</f>
        <v/>
      </c>
      <c r="NC133" s="1">
        <f>COUNTIFS(#REF!,LT133,#REF!,0,#REF!,"&lt;="&amp;ME133,#REF!,"&gt;="&amp;MF133,#REF!,"="&amp;KW133,#REF!,"="&amp;KY133)</f>
        <v/>
      </c>
      <c r="ND133" s="1">
        <f>COUNTIFS(#REF!,LT133,#REF!,1,#REF!,"&gt;="&amp;MC133,#REF!,"&lt;="&amp;MB133,#REF!,"&lt;="&amp;ME133,#REF!,"&gt;="&amp;MF133,#REF!,"="&amp;KV133,#REF!,"="&amp;KX133)</f>
        <v/>
      </c>
      <c r="NE133" s="1">
        <f>COUNTIFS(#REF!,LT133,#REF!,0,#REF!,"&gt;="&amp;MC133,#REF!,"&lt;="&amp;MB133,#REF!,"&lt;="&amp;ME133,#REF!,"&gt;="&amp;MF133,#REF!,"="&amp;KV133,#REF!,"="&amp;KX133)</f>
        <v/>
      </c>
      <c r="NF133" s="1">
        <f>COUNTIFS(#REF!,LT133,#REF!,1,#REF!,"&gt;="&amp;MC133,#REF!,"&lt;="&amp;MB133,#REF!,"&lt;="&amp;ME133,#REF!,"&gt;="&amp;MF133,#REF!,"="&amp;KW133,#REF!,"="&amp;KY133)</f>
        <v/>
      </c>
      <c r="NG133" s="1">
        <f>COUNTIFS(#REF!,LT133,#REF!,0,#REF!,"&gt;="&amp;MC133,#REF!,"&lt;="&amp;MB133,#REF!,"&lt;="&amp;ME133,#REF!,"&gt;="&amp;MF133,#REF!,"="&amp;KW133,#REF!,"="&amp;KY133)</f>
        <v/>
      </c>
      <c r="NH133" s="1">
        <f>COUNTIFS(#REF!,LT133,#REF!,1,#REF!,"&gt;="&amp;MC133,#REF!,"&lt;="&amp;MB133,#REF!,"&lt;="&amp;ME133,#REF!,"&gt;="&amp;MF133,#REF!,"="&amp;KZ133,#REF!,"="&amp;LA133)</f>
        <v/>
      </c>
      <c r="NI133" s="1">
        <f>COUNTIFS(#REF!,LT133,#REF!,0,#REF!,"&gt;="&amp;MC133,#REF!,"&lt;="&amp;MB133,#REF!,"&lt;="&amp;ME133,#REF!,"&gt;="&amp;MF133,#REF!,"="&amp;KZ133,#REF!,"="&amp;LA133)</f>
        <v/>
      </c>
      <c r="NJ133" s="1">
        <f>COUNTIFS(#REF!,LT133,#REF!,1,#REF!,"&gt;="&amp;MI133,#REF!,"&lt;="&amp;MH133,#REF!,"&lt;="&amp;ME133,#REF!,"&gt;="&amp;MF133)</f>
        <v/>
      </c>
      <c r="NK133" s="1">
        <f>COUNTIFS(#REF!,LT133,#REF!,0,#REF!,"&gt;="&amp;MI133,#REF!,"&lt;="&amp;MH133,#REF!,"&lt;="&amp;ME133,#REF!,"&gt;="&amp;MF133)</f>
        <v/>
      </c>
      <c r="NL133" s="1">
        <f>COUNTIFS(#REF!,LT133,#REF!,1,#REF!,"&gt;="&amp;MI133,#REF!,"&lt;="&amp;MH133,#REF!,"="&amp;KZ133,#REF!,"="&amp;LA133,#REF!,"&lt;="&amp;ME133,#REF!,"&gt;="&amp;MF133)</f>
        <v/>
      </c>
      <c r="NM133" s="1">
        <f>COUNTIFS(#REF!,LT133,#REF!,0,#REF!,"&gt;="&amp;MI133,#REF!,"&lt;="&amp;MH133,#REF!,"="&amp;KZ133,#REF!,"="&amp;LA133,#REF!,"&lt;="&amp;ME133,#REF!,"&gt;="&amp;MF133)</f>
        <v/>
      </c>
      <c r="NN133" s="1">
        <f>COUNTIFS(#REF!,LT133,#REF!,1,#REF!,"&gt;="&amp;MC133,#REF!,"&lt;="&amp;MB133,#REF!,"&lt;="&amp;ME133,#REF!,"&gt;="&amp;MF133)</f>
        <v/>
      </c>
      <c r="NO133" s="1">
        <f>COUNTIFS(#REF!,LT133,#REF!,0,#REF!,"&gt;="&amp;MC133,#REF!,"&lt;="&amp;MB133,#REF!,"&lt;="&amp;ME133,#REF!,"&gt;="&amp;MF133)</f>
        <v/>
      </c>
      <c r="NP133" s="1">
        <f>COUNTIFS(#REF!,LT133,#REF!,1,#REF!,"&lt;="&amp;ME133,#REF!,"&gt;="&amp;MF133,#REF!,"="&amp;KV133,#REF!,"="&amp;KX133)</f>
        <v/>
      </c>
      <c r="NQ133" s="1">
        <f>COUNTIFS(#REF!,LT133,#REF!,0,#REF!,"&lt;="&amp;ME133,#REF!,"&gt;="&amp;MF133,#REF!,"="&amp;KV133,#REF!,"="&amp;KX133)</f>
        <v/>
      </c>
      <c r="NR133" s="1">
        <f>COUNTIFS(#REF!,LT133,#REF!,1,#REF!,"&lt;="&amp;ME133,#REF!,"&gt;="&amp;MF133,#REF!,"="&amp;KW133,#REF!,"="&amp;KY133)</f>
        <v/>
      </c>
      <c r="NS133" s="1">
        <f>COUNTIFS(#REF!,LT133,#REF!,0,#REF!,"&lt;="&amp;ME133,#REF!,"&gt;="&amp;MF133,#REF!,"="&amp;KW133,#REF!,"="&amp;KY133)</f>
        <v/>
      </c>
      <c r="NT133" s="1">
        <f>MP133+MR133+MT133+MV133+MX133+MZ133+NB133</f>
        <v/>
      </c>
      <c r="NU133" s="1">
        <f>MQ133+MS133+MU133+MW133+MY133+NA133+NC133</f>
        <v/>
      </c>
      <c r="NV133" s="1">
        <f>NT133+NU133</f>
        <v/>
      </c>
      <c r="NW133" s="33">
        <f>NT133/(NT133+NU133)</f>
        <v/>
      </c>
      <c r="NX133" s="3">
        <f>1/NW133</f>
        <v/>
      </c>
      <c r="NY133" s="1">
        <f>LH133</f>
        <v/>
      </c>
      <c r="NZ133" s="79">
        <f>(NW133*((NY133-1)*0.98))-((1-NW133)*1)</f>
        <v/>
      </c>
      <c r="OA133" s="34">
        <f>IF(LR133&lt;0.9,0,IF(AND(LR133&gt;1.1),0,1))</f>
        <v/>
      </c>
      <c r="OB133" s="34">
        <f>IF(LS133&lt;0.9,0,IF(AND(LS133&gt;1.1),0,1))</f>
        <v/>
      </c>
      <c r="OC133" s="32">
        <f>IF(NV133&gt;99,1,0)</f>
        <v/>
      </c>
      <c r="OD133" s="32">
        <f>IF(NZ133&gt;0.0799,1,0)</f>
        <v/>
      </c>
      <c r="OE133" s="32">
        <f>IF(NZ133&gt;OM133,1,0)</f>
        <v/>
      </c>
      <c r="OF133" s="32">
        <f>OC133+OD133+OE133+OA133+OB133</f>
        <v/>
      </c>
      <c r="OG133" s="1">
        <f>ND133+NF133+NH133+NJ133+NL133+NN133+NP133+NR133</f>
        <v/>
      </c>
      <c r="OH133" s="1">
        <f>NE133+NG133+NI133+NK133+NM133+NO133+NQ133+NS133</f>
        <v/>
      </c>
      <c r="OI133" s="1">
        <f>OG133+OH133</f>
        <v/>
      </c>
      <c r="OJ133" s="33">
        <f>OG133/(OG133+OH133)</f>
        <v/>
      </c>
      <c r="OK133" s="3">
        <f>1/OJ133</f>
        <v/>
      </c>
      <c r="OL133" s="1">
        <f>LI133</f>
        <v/>
      </c>
      <c r="OM133" s="79">
        <f>(OJ133*((OL133-1)*0.98))-((1-OJ133)*1)</f>
        <v/>
      </c>
      <c r="ON133" s="34">
        <f>IF(LR133&lt;0.9,0,IF(AND(LR133&gt;1.1),0,1))</f>
        <v/>
      </c>
      <c r="OO133" s="34">
        <f>IF(LS133&lt;0.9,0,IF(AND(LS133&gt;1.1),0,1))</f>
        <v/>
      </c>
      <c r="OP133" s="32">
        <f>IF(OI133&gt;99,1,0)</f>
        <v/>
      </c>
      <c r="OQ133" s="32">
        <f>IF(OM133&gt;0.0799,1,0)</f>
        <v/>
      </c>
      <c r="OR133" s="32">
        <f>IF(OM133&gt;OZ133,1,0)</f>
        <v/>
      </c>
      <c r="OS133" s="32">
        <f>OP133+OQ133+OR133+ON133+OO133</f>
        <v/>
      </c>
      <c r="OT133">
        <f>IF(OF133=5,"BackHome0-0",IF(AND(OS133=5),"BackAway0-0",""))</f>
        <v/>
      </c>
      <c r="OU133">
        <f>IF(OF133=5,KN133,IF(AND(OS133=5),KO133,""))</f>
        <v/>
      </c>
      <c r="OV133">
        <f>IF(OF133=5,"Match Odds",IF(AND(OS133=5),"Match Odds",""))</f>
        <v/>
      </c>
      <c r="OW133">
        <f>IF(OF133=5,KP133,IF(AND(OS133=5),KP133,""))</f>
        <v/>
      </c>
      <c r="OX133">
        <f>IF(OF133=5,"MATCH_ODDS",IF(AND(OS133=5),"MATCH_ODDS",""))</f>
        <v/>
      </c>
      <c r="OY133">
        <f>IF(OF133=5,"BACK",IF(AND(OS133=5),"BACK",""))</f>
        <v/>
      </c>
    </row>
    <row r="134" ht="16.5" customHeight="1" thickBot="1" thickTop="1">
      <c r="A134" s="2" t="n"/>
      <c r="KN134" s="1">
        <f>IF(INDEX(#REF!,MATCH('HT 0-0'!D134,#REF!,0))=INDEX(#REF!,MATCH('HT 0-0'!D134,#REF!,0)),INDEX(#REF!,MATCH('HT 0-0'!D134,#REF!,0)),"ERROR")</f>
        <v/>
      </c>
      <c r="KO134" s="1">
        <f>IF(INDEX(#REF!,MATCH('HT 0-0'!E134,#REF!,0))=INDEX(#REF!,MATCH('HT 0-0'!E134,#REF!,0)),INDEX(#REF!,MATCH('HT 0-0'!E134,#REF!,0)),"ERROR")</f>
        <v/>
      </c>
      <c r="KP134" s="1">
        <f>KN134&amp;" v "&amp;KO134</f>
        <v/>
      </c>
      <c r="KQ134">
        <f>B134&amp;"_"&amp;C134</f>
        <v/>
      </c>
      <c r="KR134" s="1">
        <f>IF((HW134/KK134)&lt;0.335,"G",IF((HW134/KK134)&gt;0.67,"R","A"))</f>
        <v/>
      </c>
      <c r="KS134" s="1">
        <f>IF((HX134/KK134)&lt;0.335,"G",IF((HX134/KK134)&gt;0.67,"R","A"))</f>
        <v/>
      </c>
      <c r="KT134" s="1">
        <f>IF((IH134/KK134)&lt;0.335,"G",IF((IH134/KK134)&gt;0.67,"R","A"))</f>
        <v/>
      </c>
      <c r="KU134" s="1">
        <f>IF((II134/KK134)&lt;0.335,"G",IF((II134/KK134)&gt;0.67,"R","A"))</f>
        <v/>
      </c>
      <c r="KV134" s="1">
        <f>IF((HZ134/KK134)&lt;0.335,"G",IF((HZ134/KK134)&gt;0.67,"R","A"))</f>
        <v/>
      </c>
      <c r="KW134" s="1">
        <f>IF((HY134/KK134)&lt;0.335,"G",IF((HY134/KK134)&gt;0.67,"R","A"))</f>
        <v/>
      </c>
      <c r="KX134" s="1">
        <f>IF((IK134/KK134)&lt;0.335,"G",IF((IK134/KK134)&gt;0.67,"R","A"))</f>
        <v/>
      </c>
      <c r="KY134" s="1">
        <f>IF((IJ134/KK134)&lt;0.335,"G",IF((IJ134/KK134)&gt;0.67,"R","A"))</f>
        <v/>
      </c>
      <c r="KZ134" s="1">
        <f>IF((HQ134/KK134)&lt;0.335,"G",IF((HQ134/KK134)&gt;0.67,"R","A"))</f>
        <v/>
      </c>
      <c r="LA134" s="1">
        <f>IF((IB134/KK134)&lt;0.335,"G",IF((IB134/KK134)&gt;0.67,"R","A"))</f>
        <v/>
      </c>
      <c r="LB134">
        <f>IF(LQ134="0-0",INDEX(Scrape!#REF!,MATCH('HT 0-0'!KP134,Scrape!$B:$B,0)),"")</f>
        <v/>
      </c>
      <c r="LC134">
        <f>IF(LQ134="0-0",INDEX(Scrape!$A:$A,MATCH('HT 0-0'!KP134,Scrape!$B:$B,0)),"")</f>
        <v/>
      </c>
      <c r="LD134">
        <f>IF(LQ134="0-0",INDEX(Scrape!$B:$B,MATCH('HT 0-0'!KP134,Scrape!$B:$B,0)),"")</f>
        <v/>
      </c>
      <c r="LE134">
        <f>IF(LQ134="0-0",INDEX(Scrape!$C:$C,MATCH('HT 0-0'!KP134,Scrape!$B:$B,0)),"")</f>
        <v/>
      </c>
      <c r="LF134">
        <f>IF(LQ134="0-0",INDEX(Scrape!$D:$D,MATCH('HT 0-0'!KP134,Scrape!$B:$B,0)),"")</f>
        <v/>
      </c>
      <c r="LG134">
        <f>IF(LQ134="0-0",INDEX(Scrape!$E:$E,MATCH('HT 0-0'!KP134,Scrape!$B:$B,0)),"")</f>
        <v/>
      </c>
      <c r="LH134">
        <f>IF(LQ134="0-0",INDEX(Scrape!$F:$F,MATCH('HT 0-0'!KP134,Scrape!$B:$B,0)),"")</f>
        <v/>
      </c>
      <c r="LI134">
        <f>IF(LQ134="0-0",INDEX(Scrape!$G:$G,MATCH('HT 0-0'!KP134,Scrape!$B:$B,0)),"")</f>
        <v/>
      </c>
      <c r="LJ134">
        <f>IF(LQ134="0-0",INDEX(Scrape!$H:$H,MATCH('HT 0-0'!KP134,Scrape!$B:$B,0)),"")</f>
        <v/>
      </c>
      <c r="LK134">
        <f>IF(LQ134="0-0",INDEX(Scrape!$I:$I,MATCH('HT 0-0'!KP134,Scrape!$B:$B,0)),"")</f>
        <v/>
      </c>
      <c r="LL134">
        <f>IF(LQ134="0-0",INDEX(Scrape!$J:$J,MATCH('HT 0-0'!KP134,Scrape!$B:$B,0)),"")</f>
        <v/>
      </c>
      <c r="LM134">
        <f>IF(LQ134="0-0",INDEX(Scrape!$K:$K,MATCH('HT 0-0'!KP134,Scrape!$B:$B,0)),"")</f>
        <v/>
      </c>
      <c r="LN134">
        <f>IF(LQ134="0-0",INDEX(Scrape!$L:$L,MATCH('HT 0-0'!KP134,Scrape!$B:$B,0)),"")</f>
        <v/>
      </c>
      <c r="LO134">
        <f>IF(LQ134="0-0",INDEX(Scrape!$M:$M,MATCH('HT 0-0'!KP134,Scrape!$B:$B,0)),"")</f>
        <v/>
      </c>
      <c r="LP134">
        <f>IF(LQ134="0-0",INDEX(Scrape!$N:$N,MATCH('HT 0-0'!KP134,Scrape!$B:$B,0)),"")</f>
        <v/>
      </c>
      <c r="LQ134">
        <f>INDEX(Scrape!$O:$O,MATCH('HT 0-0'!KP134,Scrape!$B:$B,0))</f>
        <v/>
      </c>
      <c r="LR134">
        <f>(1/LJ134)+(1/LI134)+(1/LH134)</f>
        <v/>
      </c>
      <c r="LS134">
        <f>(1/LG134)+(1/LF134)+(1/LE134)</f>
        <v/>
      </c>
      <c r="LT134" s="8">
        <f>IF(INDEX(#REF!,MATCH(KQ134,#REF!,0))=INDEX(#REF!,MATCH(KQ134,#REF!,0)),INDEX(#REF!,MATCH(KQ134,#REF!,0)),"ERROR")</f>
        <v/>
      </c>
      <c r="LU134" s="4">
        <f>IF(KR134="G",2,IF(KR134="R",0.5,IF(KR134="A",1)))</f>
        <v/>
      </c>
      <c r="LV134" s="4">
        <f>IF(KS134="G",0.5,IF(KS134="R",2,IF(KS134="A",1)))</f>
        <v/>
      </c>
      <c r="LW134" s="4">
        <f>IF(KT134="G",2,IF(KT134="R",0.5,IF(KT134="A",1)))</f>
        <v/>
      </c>
      <c r="LX134" s="4">
        <f>IF(KU134="G",0.5,IF(KU134="R",2,IF(KU134="A",1)))</f>
        <v/>
      </c>
      <c r="LY134" s="7">
        <f>(LK134*(LU134+LX134)+(LL134*(LU134+LX134)))</f>
        <v/>
      </c>
      <c r="LZ134" s="7">
        <f>(LN134*(LV134+LW134)+(LO134*(LV134+LW134)))</f>
        <v/>
      </c>
      <c r="MA134" s="11">
        <f>LY134-LZ134</f>
        <v/>
      </c>
      <c r="MB134" s="5">
        <f>MA134+2</f>
        <v/>
      </c>
      <c r="MC134" s="6">
        <f>MA134-2</f>
        <v/>
      </c>
      <c r="MD134" s="4">
        <f>LE134</f>
        <v/>
      </c>
      <c r="ME134" s="9">
        <f>IF(MD134=0,1000,MD134+0.75)</f>
        <v/>
      </c>
      <c r="MF134" s="10">
        <f>IF(MD134=0,0,MD134-0.75)</f>
        <v/>
      </c>
      <c r="MG134" s="4">
        <f>((LM134*(LU134+LX134))-((LP134*(LV134+LW134))))</f>
        <v/>
      </c>
      <c r="MH134" s="9">
        <f>MG134*1.2</f>
        <v/>
      </c>
      <c r="MI134" s="10">
        <f>MG134*0.8</f>
        <v/>
      </c>
      <c r="MJ134">
        <f>IFERROR(OT134,"")</f>
        <v/>
      </c>
      <c r="MK134">
        <f>IFERROR(OU134,"")</f>
        <v/>
      </c>
      <c r="ML134">
        <f>IFERROR(OV134,"")</f>
        <v/>
      </c>
      <c r="MM134">
        <f>IFERROR(OW134,"")</f>
        <v/>
      </c>
      <c r="MN134">
        <f>IFERROR(OX134,"")</f>
        <v/>
      </c>
      <c r="MO134">
        <f>IFERROR(OY134,"")</f>
        <v/>
      </c>
      <c r="MP134" s="1">
        <f>COUNTIFS(#REF!,LT134,#REF!,1,#REF!,"&gt;="&amp;MC134,#REF!,"&lt;="&amp;MB134,#REF!,"&lt;="&amp;ME134,#REF!,"&gt;="&amp;MF134,#REF!,"="&amp;KV134,#REF!,"="&amp;KX134)</f>
        <v/>
      </c>
      <c r="MQ134" s="1">
        <f>COUNTIFS(#REF!,LT134,#REF!,0,#REF!,"&gt;="&amp;MC134,#REF!,"&lt;="&amp;MB134,#REF!,"&lt;="&amp;ME134,#REF!,"&gt;="&amp;MF134,#REF!,"="&amp;KV134,#REF!,"="&amp;KX134)</f>
        <v/>
      </c>
      <c r="MR134" s="1">
        <f>COUNTIFS(#REF!,LT134,#REF!,1,#REF!,"&gt;="&amp;MC134,#REF!,"&lt;="&amp;MB134,#REF!,"&lt;="&amp;ME134,#REF!,"&gt;="&amp;MF134,#REF!,"="&amp;KW134,#REF!,"="&amp;KY134)</f>
        <v/>
      </c>
      <c r="MS134" s="1">
        <f>COUNTIFS(#REF!,LT134,#REF!,0,#REF!,"&gt;="&amp;MC134,#REF!,"&lt;="&amp;MB134,#REF!,"&lt;="&amp;ME134,#REF!,"&gt;="&amp;MF134,#REF!,"="&amp;KW134,#REF!,"="&amp;KY134)</f>
        <v/>
      </c>
      <c r="MT134" s="1">
        <f>COUNTIFS(#REF!,LT134,#REF!,1,#REF!,"&gt;="&amp;MI134,#REF!,"&lt;="&amp;MH134,#REF!,"&lt;="&amp;ME134,#REF!,"&gt;="&amp;MF134)</f>
        <v/>
      </c>
      <c r="MU134" s="1">
        <f>COUNTIFS(#REF!,LT134,#REF!,0,#REF!,"&gt;="&amp;MI134,#REF!,"&lt;="&amp;MH134,#REF!,"&lt;="&amp;ME134,#REF!,"&gt;="&amp;MF134)</f>
        <v/>
      </c>
      <c r="MV134" s="1">
        <f>COUNTIFS(#REF!,LT134,#REF!,1,#REF!,"&gt;="&amp;MI134,#REF!,"&lt;="&amp;MH134,#REF!,"="&amp;KZ134,#REF!,"="&amp;LA134,#REF!,"&lt;="&amp;ME134,#REF!,"&gt;="&amp;MF134)</f>
        <v/>
      </c>
      <c r="MW134" s="1">
        <f>COUNTIFS(#REF!,LT134,#REF!,0,#REF!,"&gt;="&amp;MI134,#REF!,"&lt;="&amp;MH134,#REF!,"="&amp;KZ134,#REF!,"="&amp;LA134,#REF!,"&lt;="&amp;ME134,#REF!,"&gt;="&amp;MF134)</f>
        <v/>
      </c>
      <c r="MX134" s="1">
        <f>COUNTIFS(#REF!,LT134,#REF!,1,#REF!,"&gt;="&amp;MC134,#REF!,"&lt;="&amp;MB134,#REF!,"&lt;="&amp;ME134,#REF!,"&gt;="&amp;MF134)</f>
        <v/>
      </c>
      <c r="MY134" s="1">
        <f>COUNTIFS(#REF!,LT134,#REF!,0,#REF!,"&gt;="&amp;MC134,#REF!,"&lt;="&amp;MB134,#REF!,"&lt;="&amp;ME134,#REF!,"&gt;="&amp;MF134)</f>
        <v/>
      </c>
      <c r="MZ134" s="1">
        <f>COUNTIFS(#REF!,LT134,#REF!,1,#REF!,"&lt;="&amp;ME134,#REF!,"&gt;="&amp;MF134,#REF!,"="&amp;KV134,#REF!,"="&amp;KX134)</f>
        <v/>
      </c>
      <c r="NA134" s="1">
        <f>COUNTIFS(#REF!,LT134,#REF!,0,#REF!,"&lt;="&amp;ME134,#REF!,"&gt;="&amp;MF134,#REF!,"="&amp;KV134,#REF!,"="&amp;KX134)</f>
        <v/>
      </c>
      <c r="NB134" s="1">
        <f>COUNTIFS(#REF!,LT134,#REF!,1,#REF!,"&lt;="&amp;ME134,#REF!,"&gt;="&amp;MF134,#REF!,"="&amp;KW134,#REF!,"="&amp;KY134)</f>
        <v/>
      </c>
      <c r="NC134" s="1">
        <f>COUNTIFS(#REF!,LT134,#REF!,0,#REF!,"&lt;="&amp;ME134,#REF!,"&gt;="&amp;MF134,#REF!,"="&amp;KW134,#REF!,"="&amp;KY134)</f>
        <v/>
      </c>
      <c r="ND134" s="1">
        <f>COUNTIFS(#REF!,LT134,#REF!,1,#REF!,"&gt;="&amp;MC134,#REF!,"&lt;="&amp;MB134,#REF!,"&lt;="&amp;ME134,#REF!,"&gt;="&amp;MF134,#REF!,"="&amp;KV134,#REF!,"="&amp;KX134)</f>
        <v/>
      </c>
      <c r="NE134" s="1">
        <f>COUNTIFS(#REF!,LT134,#REF!,0,#REF!,"&gt;="&amp;MC134,#REF!,"&lt;="&amp;MB134,#REF!,"&lt;="&amp;ME134,#REF!,"&gt;="&amp;MF134,#REF!,"="&amp;KV134,#REF!,"="&amp;KX134)</f>
        <v/>
      </c>
      <c r="NF134" s="1">
        <f>COUNTIFS(#REF!,LT134,#REF!,1,#REF!,"&gt;="&amp;MC134,#REF!,"&lt;="&amp;MB134,#REF!,"&lt;="&amp;ME134,#REF!,"&gt;="&amp;MF134,#REF!,"="&amp;KW134,#REF!,"="&amp;KY134)</f>
        <v/>
      </c>
      <c r="NG134" s="1">
        <f>COUNTIFS(#REF!,LT134,#REF!,0,#REF!,"&gt;="&amp;MC134,#REF!,"&lt;="&amp;MB134,#REF!,"&lt;="&amp;ME134,#REF!,"&gt;="&amp;MF134,#REF!,"="&amp;KW134,#REF!,"="&amp;KY134)</f>
        <v/>
      </c>
      <c r="NH134" s="1">
        <f>COUNTIFS(#REF!,LT134,#REF!,1,#REF!,"&gt;="&amp;MC134,#REF!,"&lt;="&amp;MB134,#REF!,"&lt;="&amp;ME134,#REF!,"&gt;="&amp;MF134,#REF!,"="&amp;KZ134,#REF!,"="&amp;LA134)</f>
        <v/>
      </c>
      <c r="NI134" s="1">
        <f>COUNTIFS(#REF!,LT134,#REF!,0,#REF!,"&gt;="&amp;MC134,#REF!,"&lt;="&amp;MB134,#REF!,"&lt;="&amp;ME134,#REF!,"&gt;="&amp;MF134,#REF!,"="&amp;KZ134,#REF!,"="&amp;LA134)</f>
        <v/>
      </c>
      <c r="NJ134" s="1">
        <f>COUNTIFS(#REF!,LT134,#REF!,1,#REF!,"&gt;="&amp;MI134,#REF!,"&lt;="&amp;MH134,#REF!,"&lt;="&amp;ME134,#REF!,"&gt;="&amp;MF134)</f>
        <v/>
      </c>
      <c r="NK134" s="1">
        <f>COUNTIFS(#REF!,LT134,#REF!,0,#REF!,"&gt;="&amp;MI134,#REF!,"&lt;="&amp;MH134,#REF!,"&lt;="&amp;ME134,#REF!,"&gt;="&amp;MF134)</f>
        <v/>
      </c>
      <c r="NL134" s="1">
        <f>COUNTIFS(#REF!,LT134,#REF!,1,#REF!,"&gt;="&amp;MI134,#REF!,"&lt;="&amp;MH134,#REF!,"="&amp;KZ134,#REF!,"="&amp;LA134,#REF!,"&lt;="&amp;ME134,#REF!,"&gt;="&amp;MF134)</f>
        <v/>
      </c>
      <c r="NM134" s="1">
        <f>COUNTIFS(#REF!,LT134,#REF!,0,#REF!,"&gt;="&amp;MI134,#REF!,"&lt;="&amp;MH134,#REF!,"="&amp;KZ134,#REF!,"="&amp;LA134,#REF!,"&lt;="&amp;ME134,#REF!,"&gt;="&amp;MF134)</f>
        <v/>
      </c>
      <c r="NN134" s="1">
        <f>COUNTIFS(#REF!,LT134,#REF!,1,#REF!,"&gt;="&amp;MC134,#REF!,"&lt;="&amp;MB134,#REF!,"&lt;="&amp;ME134,#REF!,"&gt;="&amp;MF134)</f>
        <v/>
      </c>
      <c r="NO134" s="1">
        <f>COUNTIFS(#REF!,LT134,#REF!,0,#REF!,"&gt;="&amp;MC134,#REF!,"&lt;="&amp;MB134,#REF!,"&lt;="&amp;ME134,#REF!,"&gt;="&amp;MF134)</f>
        <v/>
      </c>
      <c r="NP134" s="1">
        <f>COUNTIFS(#REF!,LT134,#REF!,1,#REF!,"&lt;="&amp;ME134,#REF!,"&gt;="&amp;MF134,#REF!,"="&amp;KV134,#REF!,"="&amp;KX134)</f>
        <v/>
      </c>
      <c r="NQ134" s="1">
        <f>COUNTIFS(#REF!,LT134,#REF!,0,#REF!,"&lt;="&amp;ME134,#REF!,"&gt;="&amp;MF134,#REF!,"="&amp;KV134,#REF!,"="&amp;KX134)</f>
        <v/>
      </c>
      <c r="NR134" s="1">
        <f>COUNTIFS(#REF!,LT134,#REF!,1,#REF!,"&lt;="&amp;ME134,#REF!,"&gt;="&amp;MF134,#REF!,"="&amp;KW134,#REF!,"="&amp;KY134)</f>
        <v/>
      </c>
      <c r="NS134" s="1">
        <f>COUNTIFS(#REF!,LT134,#REF!,0,#REF!,"&lt;="&amp;ME134,#REF!,"&gt;="&amp;MF134,#REF!,"="&amp;KW134,#REF!,"="&amp;KY134)</f>
        <v/>
      </c>
      <c r="NT134" s="1">
        <f>MP134+MR134+MT134+MV134+MX134+MZ134+NB134</f>
        <v/>
      </c>
      <c r="NU134" s="1">
        <f>MQ134+MS134+MU134+MW134+MY134+NA134+NC134</f>
        <v/>
      </c>
      <c r="NV134" s="1">
        <f>NT134+NU134</f>
        <v/>
      </c>
      <c r="NW134" s="33">
        <f>NT134/(NT134+NU134)</f>
        <v/>
      </c>
      <c r="NX134" s="3">
        <f>1/NW134</f>
        <v/>
      </c>
      <c r="NY134" s="1">
        <f>LH134</f>
        <v/>
      </c>
      <c r="NZ134" s="79">
        <f>(NW134*((NY134-1)*0.98))-((1-NW134)*1)</f>
        <v/>
      </c>
      <c r="OA134" s="34">
        <f>IF(LR134&lt;0.9,0,IF(AND(LR134&gt;1.1),0,1))</f>
        <v/>
      </c>
      <c r="OB134" s="34">
        <f>IF(LS134&lt;0.9,0,IF(AND(LS134&gt;1.1),0,1))</f>
        <v/>
      </c>
      <c r="OC134" s="32">
        <f>IF(NV134&gt;99,1,0)</f>
        <v/>
      </c>
      <c r="OD134" s="32">
        <f>IF(NZ134&gt;0.0799,1,0)</f>
        <v/>
      </c>
      <c r="OE134" s="32">
        <f>IF(NZ134&gt;OM134,1,0)</f>
        <v/>
      </c>
      <c r="OF134" s="32">
        <f>OC134+OD134+OE134+OA134+OB134</f>
        <v/>
      </c>
      <c r="OG134" s="1">
        <f>ND134+NF134+NH134+NJ134+NL134+NN134+NP134+NR134</f>
        <v/>
      </c>
      <c r="OH134" s="1">
        <f>NE134+NG134+NI134+NK134+NM134+NO134+NQ134+NS134</f>
        <v/>
      </c>
      <c r="OI134" s="1">
        <f>OG134+OH134</f>
        <v/>
      </c>
      <c r="OJ134" s="33">
        <f>OG134/(OG134+OH134)</f>
        <v/>
      </c>
      <c r="OK134" s="3">
        <f>1/OJ134</f>
        <v/>
      </c>
      <c r="OL134" s="1">
        <f>LI134</f>
        <v/>
      </c>
      <c r="OM134" s="79">
        <f>(OJ134*((OL134-1)*0.98))-((1-OJ134)*1)</f>
        <v/>
      </c>
      <c r="ON134" s="34">
        <f>IF(LR134&lt;0.9,0,IF(AND(LR134&gt;1.1),0,1))</f>
        <v/>
      </c>
      <c r="OO134" s="34">
        <f>IF(LS134&lt;0.9,0,IF(AND(LS134&gt;1.1),0,1))</f>
        <v/>
      </c>
      <c r="OP134" s="32">
        <f>IF(OI134&gt;99,1,0)</f>
        <v/>
      </c>
      <c r="OQ134" s="32">
        <f>IF(OM134&gt;0.0799,1,0)</f>
        <v/>
      </c>
      <c r="OR134" s="32">
        <f>IF(OM134&gt;OZ134,1,0)</f>
        <v/>
      </c>
      <c r="OS134" s="32">
        <f>OP134+OQ134+OR134+ON134+OO134</f>
        <v/>
      </c>
      <c r="OT134">
        <f>IF(OF134=5,"BackHome0-0",IF(AND(OS134=5),"BackAway0-0",""))</f>
        <v/>
      </c>
      <c r="OU134">
        <f>IF(OF134=5,KN134,IF(AND(OS134=5),KO134,""))</f>
        <v/>
      </c>
      <c r="OV134">
        <f>IF(OF134=5,"Match Odds",IF(AND(OS134=5),"Match Odds",""))</f>
        <v/>
      </c>
      <c r="OW134">
        <f>IF(OF134=5,KP134,IF(AND(OS134=5),KP134,""))</f>
        <v/>
      </c>
      <c r="OX134">
        <f>IF(OF134=5,"MATCH_ODDS",IF(AND(OS134=5),"MATCH_ODDS",""))</f>
        <v/>
      </c>
      <c r="OY134">
        <f>IF(OF134=5,"BACK",IF(AND(OS134=5),"BACK",""))</f>
        <v/>
      </c>
    </row>
    <row r="135" ht="16.5" customHeight="1" thickBot="1" thickTop="1">
      <c r="A135" s="2" t="n"/>
      <c r="KN135" s="1">
        <f>IF(INDEX(#REF!,MATCH('HT 0-0'!D135,#REF!,0))=INDEX(#REF!,MATCH('HT 0-0'!D135,#REF!,0)),INDEX(#REF!,MATCH('HT 0-0'!D135,#REF!,0)),"ERROR")</f>
        <v/>
      </c>
      <c r="KO135" s="1">
        <f>IF(INDEX(#REF!,MATCH('HT 0-0'!E135,#REF!,0))=INDEX(#REF!,MATCH('HT 0-0'!E135,#REF!,0)),INDEX(#REF!,MATCH('HT 0-0'!E135,#REF!,0)),"ERROR")</f>
        <v/>
      </c>
      <c r="KP135" s="1">
        <f>KN135&amp;" v "&amp;KO135</f>
        <v/>
      </c>
      <c r="KQ135">
        <f>B135&amp;"_"&amp;C135</f>
        <v/>
      </c>
      <c r="KR135" s="1">
        <f>IF((HW135/KK135)&lt;0.335,"G",IF((HW135/KK135)&gt;0.67,"R","A"))</f>
        <v/>
      </c>
      <c r="KS135" s="1">
        <f>IF((HX135/KK135)&lt;0.335,"G",IF((HX135/KK135)&gt;0.67,"R","A"))</f>
        <v/>
      </c>
      <c r="KT135" s="1">
        <f>IF((IH135/KK135)&lt;0.335,"G",IF((IH135/KK135)&gt;0.67,"R","A"))</f>
        <v/>
      </c>
      <c r="KU135" s="1">
        <f>IF((II135/KK135)&lt;0.335,"G",IF((II135/KK135)&gt;0.67,"R","A"))</f>
        <v/>
      </c>
      <c r="KV135" s="1">
        <f>IF((HZ135/KK135)&lt;0.335,"G",IF((HZ135/KK135)&gt;0.67,"R","A"))</f>
        <v/>
      </c>
      <c r="KW135" s="1">
        <f>IF((HY135/KK135)&lt;0.335,"G",IF((HY135/KK135)&gt;0.67,"R","A"))</f>
        <v/>
      </c>
      <c r="KX135" s="1">
        <f>IF((IK135/KK135)&lt;0.335,"G",IF((IK135/KK135)&gt;0.67,"R","A"))</f>
        <v/>
      </c>
      <c r="KY135" s="1">
        <f>IF((IJ135/KK135)&lt;0.335,"G",IF((IJ135/KK135)&gt;0.67,"R","A"))</f>
        <v/>
      </c>
      <c r="KZ135" s="1">
        <f>IF((HQ135/KK135)&lt;0.335,"G",IF((HQ135/KK135)&gt;0.67,"R","A"))</f>
        <v/>
      </c>
      <c r="LA135" s="1">
        <f>IF((IB135/KK135)&lt;0.335,"G",IF((IB135/KK135)&gt;0.67,"R","A"))</f>
        <v/>
      </c>
      <c r="LB135">
        <f>IF(LQ135="0-0",INDEX(Scrape!#REF!,MATCH('HT 0-0'!KP135,Scrape!$B:$B,0)),"")</f>
        <v/>
      </c>
      <c r="LC135">
        <f>IF(LQ135="0-0",INDEX(Scrape!$A:$A,MATCH('HT 0-0'!KP135,Scrape!$B:$B,0)),"")</f>
        <v/>
      </c>
      <c r="LD135">
        <f>IF(LQ135="0-0",INDEX(Scrape!$B:$B,MATCH('HT 0-0'!KP135,Scrape!$B:$B,0)),"")</f>
        <v/>
      </c>
      <c r="LE135">
        <f>IF(LQ135="0-0",INDEX(Scrape!$C:$C,MATCH('HT 0-0'!KP135,Scrape!$B:$B,0)),"")</f>
        <v/>
      </c>
      <c r="LF135">
        <f>IF(LQ135="0-0",INDEX(Scrape!$D:$D,MATCH('HT 0-0'!KP135,Scrape!$B:$B,0)),"")</f>
        <v/>
      </c>
      <c r="LG135">
        <f>IF(LQ135="0-0",INDEX(Scrape!$E:$E,MATCH('HT 0-0'!KP135,Scrape!$B:$B,0)),"")</f>
        <v/>
      </c>
      <c r="LH135">
        <f>IF(LQ135="0-0",INDEX(Scrape!$F:$F,MATCH('HT 0-0'!KP135,Scrape!$B:$B,0)),"")</f>
        <v/>
      </c>
      <c r="LI135">
        <f>IF(LQ135="0-0",INDEX(Scrape!$G:$G,MATCH('HT 0-0'!KP135,Scrape!$B:$B,0)),"")</f>
        <v/>
      </c>
      <c r="LJ135">
        <f>IF(LQ135="0-0",INDEX(Scrape!$H:$H,MATCH('HT 0-0'!KP135,Scrape!$B:$B,0)),"")</f>
        <v/>
      </c>
      <c r="LK135">
        <f>IF(LQ135="0-0",INDEX(Scrape!$I:$I,MATCH('HT 0-0'!KP135,Scrape!$B:$B,0)),"")</f>
        <v/>
      </c>
      <c r="LL135">
        <f>IF(LQ135="0-0",INDEX(Scrape!$J:$J,MATCH('HT 0-0'!KP135,Scrape!$B:$B,0)),"")</f>
        <v/>
      </c>
      <c r="LM135">
        <f>IF(LQ135="0-0",INDEX(Scrape!$K:$K,MATCH('HT 0-0'!KP135,Scrape!$B:$B,0)),"")</f>
        <v/>
      </c>
      <c r="LN135">
        <f>IF(LQ135="0-0",INDEX(Scrape!$L:$L,MATCH('HT 0-0'!KP135,Scrape!$B:$B,0)),"")</f>
        <v/>
      </c>
      <c r="LO135">
        <f>IF(LQ135="0-0",INDEX(Scrape!$M:$M,MATCH('HT 0-0'!KP135,Scrape!$B:$B,0)),"")</f>
        <v/>
      </c>
      <c r="LP135">
        <f>IF(LQ135="0-0",INDEX(Scrape!$N:$N,MATCH('HT 0-0'!KP135,Scrape!$B:$B,0)),"")</f>
        <v/>
      </c>
      <c r="LQ135">
        <f>INDEX(Scrape!$O:$O,MATCH('HT 0-0'!KP135,Scrape!$B:$B,0))</f>
        <v/>
      </c>
      <c r="LR135">
        <f>(1/LJ135)+(1/LI135)+(1/LH135)</f>
        <v/>
      </c>
      <c r="LS135">
        <f>(1/LG135)+(1/LF135)+(1/LE135)</f>
        <v/>
      </c>
      <c r="LT135" s="8">
        <f>IF(INDEX(#REF!,MATCH(KQ135,#REF!,0))=INDEX(#REF!,MATCH(KQ135,#REF!,0)),INDEX(#REF!,MATCH(KQ135,#REF!,0)),"ERROR")</f>
        <v/>
      </c>
      <c r="LU135" s="4">
        <f>IF(KR135="G",2,IF(KR135="R",0.5,IF(KR135="A",1)))</f>
        <v/>
      </c>
      <c r="LV135" s="4">
        <f>IF(KS135="G",0.5,IF(KS135="R",2,IF(KS135="A",1)))</f>
        <v/>
      </c>
      <c r="LW135" s="4">
        <f>IF(KT135="G",2,IF(KT135="R",0.5,IF(KT135="A",1)))</f>
        <v/>
      </c>
      <c r="LX135" s="4">
        <f>IF(KU135="G",0.5,IF(KU135="R",2,IF(KU135="A",1)))</f>
        <v/>
      </c>
      <c r="LY135" s="7">
        <f>(LK135*(LU135+LX135)+(LL135*(LU135+LX135)))</f>
        <v/>
      </c>
      <c r="LZ135" s="7">
        <f>(LN135*(LV135+LW135)+(LO135*(LV135+LW135)))</f>
        <v/>
      </c>
      <c r="MA135" s="11">
        <f>LY135-LZ135</f>
        <v/>
      </c>
      <c r="MB135" s="5">
        <f>MA135+2</f>
        <v/>
      </c>
      <c r="MC135" s="6">
        <f>MA135-2</f>
        <v/>
      </c>
      <c r="MD135" s="4">
        <f>LE135</f>
        <v/>
      </c>
      <c r="ME135" s="9">
        <f>IF(MD135=0,1000,MD135+0.75)</f>
        <v/>
      </c>
      <c r="MF135" s="10">
        <f>IF(MD135=0,0,MD135-0.75)</f>
        <v/>
      </c>
      <c r="MG135" s="4">
        <f>((LM135*(LU135+LX135))-((LP135*(LV135+LW135))))</f>
        <v/>
      </c>
      <c r="MH135" s="9">
        <f>MG135*1.2</f>
        <v/>
      </c>
      <c r="MI135" s="10">
        <f>MG135*0.8</f>
        <v/>
      </c>
      <c r="MJ135">
        <f>IFERROR(OT135,"")</f>
        <v/>
      </c>
      <c r="MK135">
        <f>IFERROR(OU135,"")</f>
        <v/>
      </c>
      <c r="ML135">
        <f>IFERROR(OV135,"")</f>
        <v/>
      </c>
      <c r="MM135">
        <f>IFERROR(OW135,"")</f>
        <v/>
      </c>
      <c r="MN135">
        <f>IFERROR(OX135,"")</f>
        <v/>
      </c>
      <c r="MO135">
        <f>IFERROR(OY135,"")</f>
        <v/>
      </c>
      <c r="MP135" s="1">
        <f>COUNTIFS(#REF!,LT135,#REF!,1,#REF!,"&gt;="&amp;MC135,#REF!,"&lt;="&amp;MB135,#REF!,"&lt;="&amp;ME135,#REF!,"&gt;="&amp;MF135,#REF!,"="&amp;KV135,#REF!,"="&amp;KX135)</f>
        <v/>
      </c>
      <c r="MQ135" s="1">
        <f>COUNTIFS(#REF!,LT135,#REF!,0,#REF!,"&gt;="&amp;MC135,#REF!,"&lt;="&amp;MB135,#REF!,"&lt;="&amp;ME135,#REF!,"&gt;="&amp;MF135,#REF!,"="&amp;KV135,#REF!,"="&amp;KX135)</f>
        <v/>
      </c>
      <c r="MR135" s="1">
        <f>COUNTIFS(#REF!,LT135,#REF!,1,#REF!,"&gt;="&amp;MC135,#REF!,"&lt;="&amp;MB135,#REF!,"&lt;="&amp;ME135,#REF!,"&gt;="&amp;MF135,#REF!,"="&amp;KW135,#REF!,"="&amp;KY135)</f>
        <v/>
      </c>
      <c r="MS135" s="1">
        <f>COUNTIFS(#REF!,LT135,#REF!,0,#REF!,"&gt;="&amp;MC135,#REF!,"&lt;="&amp;MB135,#REF!,"&lt;="&amp;ME135,#REF!,"&gt;="&amp;MF135,#REF!,"="&amp;KW135,#REF!,"="&amp;KY135)</f>
        <v/>
      </c>
      <c r="MT135" s="1">
        <f>COUNTIFS(#REF!,LT135,#REF!,1,#REF!,"&gt;="&amp;MI135,#REF!,"&lt;="&amp;MH135,#REF!,"&lt;="&amp;ME135,#REF!,"&gt;="&amp;MF135)</f>
        <v/>
      </c>
      <c r="MU135" s="1">
        <f>COUNTIFS(#REF!,LT135,#REF!,0,#REF!,"&gt;="&amp;MI135,#REF!,"&lt;="&amp;MH135,#REF!,"&lt;="&amp;ME135,#REF!,"&gt;="&amp;MF135)</f>
        <v/>
      </c>
      <c r="MV135" s="1">
        <f>COUNTIFS(#REF!,LT135,#REF!,1,#REF!,"&gt;="&amp;MI135,#REF!,"&lt;="&amp;MH135,#REF!,"="&amp;KZ135,#REF!,"="&amp;LA135,#REF!,"&lt;="&amp;ME135,#REF!,"&gt;="&amp;MF135)</f>
        <v/>
      </c>
      <c r="MW135" s="1">
        <f>COUNTIFS(#REF!,LT135,#REF!,0,#REF!,"&gt;="&amp;MI135,#REF!,"&lt;="&amp;MH135,#REF!,"="&amp;KZ135,#REF!,"="&amp;LA135,#REF!,"&lt;="&amp;ME135,#REF!,"&gt;="&amp;MF135)</f>
        <v/>
      </c>
      <c r="MX135" s="1">
        <f>COUNTIFS(#REF!,LT135,#REF!,1,#REF!,"&gt;="&amp;MC135,#REF!,"&lt;="&amp;MB135,#REF!,"&lt;="&amp;ME135,#REF!,"&gt;="&amp;MF135)</f>
        <v/>
      </c>
      <c r="MY135" s="1">
        <f>COUNTIFS(#REF!,LT135,#REF!,0,#REF!,"&gt;="&amp;MC135,#REF!,"&lt;="&amp;MB135,#REF!,"&lt;="&amp;ME135,#REF!,"&gt;="&amp;MF135)</f>
        <v/>
      </c>
      <c r="MZ135" s="1">
        <f>COUNTIFS(#REF!,LT135,#REF!,1,#REF!,"&lt;="&amp;ME135,#REF!,"&gt;="&amp;MF135,#REF!,"="&amp;KV135,#REF!,"="&amp;KX135)</f>
        <v/>
      </c>
      <c r="NA135" s="1">
        <f>COUNTIFS(#REF!,LT135,#REF!,0,#REF!,"&lt;="&amp;ME135,#REF!,"&gt;="&amp;MF135,#REF!,"="&amp;KV135,#REF!,"="&amp;KX135)</f>
        <v/>
      </c>
      <c r="NB135" s="1">
        <f>COUNTIFS(#REF!,LT135,#REF!,1,#REF!,"&lt;="&amp;ME135,#REF!,"&gt;="&amp;MF135,#REF!,"="&amp;KW135,#REF!,"="&amp;KY135)</f>
        <v/>
      </c>
      <c r="NC135" s="1">
        <f>COUNTIFS(#REF!,LT135,#REF!,0,#REF!,"&lt;="&amp;ME135,#REF!,"&gt;="&amp;MF135,#REF!,"="&amp;KW135,#REF!,"="&amp;KY135)</f>
        <v/>
      </c>
      <c r="ND135" s="1">
        <f>COUNTIFS(#REF!,LT135,#REF!,1,#REF!,"&gt;="&amp;MC135,#REF!,"&lt;="&amp;MB135,#REF!,"&lt;="&amp;ME135,#REF!,"&gt;="&amp;MF135,#REF!,"="&amp;KV135,#REF!,"="&amp;KX135)</f>
        <v/>
      </c>
      <c r="NE135" s="1">
        <f>COUNTIFS(#REF!,LT135,#REF!,0,#REF!,"&gt;="&amp;MC135,#REF!,"&lt;="&amp;MB135,#REF!,"&lt;="&amp;ME135,#REF!,"&gt;="&amp;MF135,#REF!,"="&amp;KV135,#REF!,"="&amp;KX135)</f>
        <v/>
      </c>
      <c r="NF135" s="1">
        <f>COUNTIFS(#REF!,LT135,#REF!,1,#REF!,"&gt;="&amp;MC135,#REF!,"&lt;="&amp;MB135,#REF!,"&lt;="&amp;ME135,#REF!,"&gt;="&amp;MF135,#REF!,"="&amp;KW135,#REF!,"="&amp;KY135)</f>
        <v/>
      </c>
      <c r="NG135" s="1">
        <f>COUNTIFS(#REF!,LT135,#REF!,0,#REF!,"&gt;="&amp;MC135,#REF!,"&lt;="&amp;MB135,#REF!,"&lt;="&amp;ME135,#REF!,"&gt;="&amp;MF135,#REF!,"="&amp;KW135,#REF!,"="&amp;KY135)</f>
        <v/>
      </c>
      <c r="NH135" s="1">
        <f>COUNTIFS(#REF!,LT135,#REF!,1,#REF!,"&gt;="&amp;MC135,#REF!,"&lt;="&amp;MB135,#REF!,"&lt;="&amp;ME135,#REF!,"&gt;="&amp;MF135,#REF!,"="&amp;KZ135,#REF!,"="&amp;LA135)</f>
        <v/>
      </c>
      <c r="NI135" s="1">
        <f>COUNTIFS(#REF!,LT135,#REF!,0,#REF!,"&gt;="&amp;MC135,#REF!,"&lt;="&amp;MB135,#REF!,"&lt;="&amp;ME135,#REF!,"&gt;="&amp;MF135,#REF!,"="&amp;KZ135,#REF!,"="&amp;LA135)</f>
        <v/>
      </c>
      <c r="NJ135" s="1">
        <f>COUNTIFS(#REF!,LT135,#REF!,1,#REF!,"&gt;="&amp;MI135,#REF!,"&lt;="&amp;MH135,#REF!,"&lt;="&amp;ME135,#REF!,"&gt;="&amp;MF135)</f>
        <v/>
      </c>
      <c r="NK135" s="1">
        <f>COUNTIFS(#REF!,LT135,#REF!,0,#REF!,"&gt;="&amp;MI135,#REF!,"&lt;="&amp;MH135,#REF!,"&lt;="&amp;ME135,#REF!,"&gt;="&amp;MF135)</f>
        <v/>
      </c>
      <c r="NL135" s="1">
        <f>COUNTIFS(#REF!,LT135,#REF!,1,#REF!,"&gt;="&amp;MI135,#REF!,"&lt;="&amp;MH135,#REF!,"="&amp;KZ135,#REF!,"="&amp;LA135,#REF!,"&lt;="&amp;ME135,#REF!,"&gt;="&amp;MF135)</f>
        <v/>
      </c>
      <c r="NM135" s="1">
        <f>COUNTIFS(#REF!,LT135,#REF!,0,#REF!,"&gt;="&amp;MI135,#REF!,"&lt;="&amp;MH135,#REF!,"="&amp;KZ135,#REF!,"="&amp;LA135,#REF!,"&lt;="&amp;ME135,#REF!,"&gt;="&amp;MF135)</f>
        <v/>
      </c>
      <c r="NN135" s="1">
        <f>COUNTIFS(#REF!,LT135,#REF!,1,#REF!,"&gt;="&amp;MC135,#REF!,"&lt;="&amp;MB135,#REF!,"&lt;="&amp;ME135,#REF!,"&gt;="&amp;MF135)</f>
        <v/>
      </c>
      <c r="NO135" s="1">
        <f>COUNTIFS(#REF!,LT135,#REF!,0,#REF!,"&gt;="&amp;MC135,#REF!,"&lt;="&amp;MB135,#REF!,"&lt;="&amp;ME135,#REF!,"&gt;="&amp;MF135)</f>
        <v/>
      </c>
      <c r="NP135" s="1">
        <f>COUNTIFS(#REF!,LT135,#REF!,1,#REF!,"&lt;="&amp;ME135,#REF!,"&gt;="&amp;MF135,#REF!,"="&amp;KV135,#REF!,"="&amp;KX135)</f>
        <v/>
      </c>
      <c r="NQ135" s="1">
        <f>COUNTIFS(#REF!,LT135,#REF!,0,#REF!,"&lt;="&amp;ME135,#REF!,"&gt;="&amp;MF135,#REF!,"="&amp;KV135,#REF!,"="&amp;KX135)</f>
        <v/>
      </c>
      <c r="NR135" s="1">
        <f>COUNTIFS(#REF!,LT135,#REF!,1,#REF!,"&lt;="&amp;ME135,#REF!,"&gt;="&amp;MF135,#REF!,"="&amp;KW135,#REF!,"="&amp;KY135)</f>
        <v/>
      </c>
      <c r="NS135" s="1">
        <f>COUNTIFS(#REF!,LT135,#REF!,0,#REF!,"&lt;="&amp;ME135,#REF!,"&gt;="&amp;MF135,#REF!,"="&amp;KW135,#REF!,"="&amp;KY135)</f>
        <v/>
      </c>
      <c r="NT135" s="1">
        <f>MP135+MR135+MT135+MV135+MX135+MZ135+NB135</f>
        <v/>
      </c>
      <c r="NU135" s="1">
        <f>MQ135+MS135+MU135+MW135+MY135+NA135+NC135</f>
        <v/>
      </c>
      <c r="NV135" s="1">
        <f>NT135+NU135</f>
        <v/>
      </c>
      <c r="NW135" s="33">
        <f>NT135/(NT135+NU135)</f>
        <v/>
      </c>
      <c r="NX135" s="3">
        <f>1/NW135</f>
        <v/>
      </c>
      <c r="NY135" s="1">
        <f>LH135</f>
        <v/>
      </c>
      <c r="NZ135" s="79">
        <f>(NW135*((NY135-1)*0.98))-((1-NW135)*1)</f>
        <v/>
      </c>
      <c r="OA135" s="34">
        <f>IF(LR135&lt;0.9,0,IF(AND(LR135&gt;1.1),0,1))</f>
        <v/>
      </c>
      <c r="OB135" s="34">
        <f>IF(LS135&lt;0.9,0,IF(AND(LS135&gt;1.1),0,1))</f>
        <v/>
      </c>
      <c r="OC135" s="32">
        <f>IF(NV135&gt;99,1,0)</f>
        <v/>
      </c>
      <c r="OD135" s="32">
        <f>IF(NZ135&gt;0.0799,1,0)</f>
        <v/>
      </c>
      <c r="OE135" s="32">
        <f>IF(NZ135&gt;OM135,1,0)</f>
        <v/>
      </c>
      <c r="OF135" s="32">
        <f>OC135+OD135+OE135+OA135+OB135</f>
        <v/>
      </c>
      <c r="OG135" s="1">
        <f>ND135+NF135+NH135+NJ135+NL135+NN135+NP135+NR135</f>
        <v/>
      </c>
      <c r="OH135" s="1">
        <f>NE135+NG135+NI135+NK135+NM135+NO135+NQ135+NS135</f>
        <v/>
      </c>
      <c r="OI135" s="1">
        <f>OG135+OH135</f>
        <v/>
      </c>
      <c r="OJ135" s="33">
        <f>OG135/(OG135+OH135)</f>
        <v/>
      </c>
      <c r="OK135" s="3">
        <f>1/OJ135</f>
        <v/>
      </c>
      <c r="OL135" s="1">
        <f>LI135</f>
        <v/>
      </c>
      <c r="OM135" s="79">
        <f>(OJ135*((OL135-1)*0.98))-((1-OJ135)*1)</f>
        <v/>
      </c>
      <c r="ON135" s="34">
        <f>IF(LR135&lt;0.9,0,IF(AND(LR135&gt;1.1),0,1))</f>
        <v/>
      </c>
      <c r="OO135" s="34">
        <f>IF(LS135&lt;0.9,0,IF(AND(LS135&gt;1.1),0,1))</f>
        <v/>
      </c>
      <c r="OP135" s="32">
        <f>IF(OI135&gt;99,1,0)</f>
        <v/>
      </c>
      <c r="OQ135" s="32">
        <f>IF(OM135&gt;0.0799,1,0)</f>
        <v/>
      </c>
      <c r="OR135" s="32">
        <f>IF(OM135&gt;OZ135,1,0)</f>
        <v/>
      </c>
      <c r="OS135" s="32">
        <f>OP135+OQ135+OR135+ON135+OO135</f>
        <v/>
      </c>
      <c r="OT135">
        <f>IF(OF135=5,"BackHome0-0",IF(AND(OS135=5),"BackAway0-0",""))</f>
        <v/>
      </c>
      <c r="OU135">
        <f>IF(OF135=5,KN135,IF(AND(OS135=5),KO135,""))</f>
        <v/>
      </c>
      <c r="OV135">
        <f>IF(OF135=5,"Match Odds",IF(AND(OS135=5),"Match Odds",""))</f>
        <v/>
      </c>
      <c r="OW135">
        <f>IF(OF135=5,KP135,IF(AND(OS135=5),KP135,""))</f>
        <v/>
      </c>
      <c r="OX135">
        <f>IF(OF135=5,"MATCH_ODDS",IF(AND(OS135=5),"MATCH_ODDS",""))</f>
        <v/>
      </c>
      <c r="OY135">
        <f>IF(OF135=5,"BACK",IF(AND(OS135=5),"BACK",""))</f>
        <v/>
      </c>
    </row>
    <row r="136" ht="16.5" customHeight="1" thickBot="1" thickTop="1">
      <c r="A136" s="2" t="n"/>
      <c r="KN136" s="1">
        <f>IF(INDEX(#REF!,MATCH('HT 0-0'!D136,#REF!,0))=INDEX(#REF!,MATCH('HT 0-0'!D136,#REF!,0)),INDEX(#REF!,MATCH('HT 0-0'!D136,#REF!,0)),"ERROR")</f>
        <v/>
      </c>
      <c r="KO136" s="1">
        <f>IF(INDEX(#REF!,MATCH('HT 0-0'!E136,#REF!,0))=INDEX(#REF!,MATCH('HT 0-0'!E136,#REF!,0)),INDEX(#REF!,MATCH('HT 0-0'!E136,#REF!,0)),"ERROR")</f>
        <v/>
      </c>
      <c r="KP136" s="1">
        <f>KN136&amp;" v "&amp;KO136</f>
        <v/>
      </c>
      <c r="KQ136">
        <f>B136&amp;"_"&amp;C136</f>
        <v/>
      </c>
      <c r="KR136" s="1">
        <f>IF((HW136/KK136)&lt;0.335,"G",IF((HW136/KK136)&gt;0.67,"R","A"))</f>
        <v/>
      </c>
      <c r="KS136" s="1">
        <f>IF((HX136/KK136)&lt;0.335,"G",IF((HX136/KK136)&gt;0.67,"R","A"))</f>
        <v/>
      </c>
      <c r="KT136" s="1">
        <f>IF((IH136/KK136)&lt;0.335,"G",IF((IH136/KK136)&gt;0.67,"R","A"))</f>
        <v/>
      </c>
      <c r="KU136" s="1">
        <f>IF((II136/KK136)&lt;0.335,"G",IF((II136/KK136)&gt;0.67,"R","A"))</f>
        <v/>
      </c>
      <c r="KV136" s="1">
        <f>IF((HZ136/KK136)&lt;0.335,"G",IF((HZ136/KK136)&gt;0.67,"R","A"))</f>
        <v/>
      </c>
      <c r="KW136" s="1">
        <f>IF((HY136/KK136)&lt;0.335,"G",IF((HY136/KK136)&gt;0.67,"R","A"))</f>
        <v/>
      </c>
      <c r="KX136" s="1">
        <f>IF((IK136/KK136)&lt;0.335,"G",IF((IK136/KK136)&gt;0.67,"R","A"))</f>
        <v/>
      </c>
      <c r="KY136" s="1">
        <f>IF((IJ136/KK136)&lt;0.335,"G",IF((IJ136/KK136)&gt;0.67,"R","A"))</f>
        <v/>
      </c>
      <c r="KZ136" s="1">
        <f>IF((HQ136/KK136)&lt;0.335,"G",IF((HQ136/KK136)&gt;0.67,"R","A"))</f>
        <v/>
      </c>
      <c r="LA136" s="1">
        <f>IF((IB136/KK136)&lt;0.335,"G",IF((IB136/KK136)&gt;0.67,"R","A"))</f>
        <v/>
      </c>
      <c r="LB136">
        <f>IF(LQ136="0-0",INDEX(Scrape!#REF!,MATCH('HT 0-0'!KP136,Scrape!$B:$B,0)),"")</f>
        <v/>
      </c>
      <c r="LC136">
        <f>IF(LQ136="0-0",INDEX(Scrape!$A:$A,MATCH('HT 0-0'!KP136,Scrape!$B:$B,0)),"")</f>
        <v/>
      </c>
      <c r="LD136">
        <f>IF(LQ136="0-0",INDEX(Scrape!$B:$B,MATCH('HT 0-0'!KP136,Scrape!$B:$B,0)),"")</f>
        <v/>
      </c>
      <c r="LE136">
        <f>IF(LQ136="0-0",INDEX(Scrape!$C:$C,MATCH('HT 0-0'!KP136,Scrape!$B:$B,0)),"")</f>
        <v/>
      </c>
      <c r="LF136">
        <f>IF(LQ136="0-0",INDEX(Scrape!$D:$D,MATCH('HT 0-0'!KP136,Scrape!$B:$B,0)),"")</f>
        <v/>
      </c>
      <c r="LG136">
        <f>IF(LQ136="0-0",INDEX(Scrape!$E:$E,MATCH('HT 0-0'!KP136,Scrape!$B:$B,0)),"")</f>
        <v/>
      </c>
      <c r="LH136">
        <f>IF(LQ136="0-0",INDEX(Scrape!$F:$F,MATCH('HT 0-0'!KP136,Scrape!$B:$B,0)),"")</f>
        <v/>
      </c>
      <c r="LI136">
        <f>IF(LQ136="0-0",INDEX(Scrape!$G:$G,MATCH('HT 0-0'!KP136,Scrape!$B:$B,0)),"")</f>
        <v/>
      </c>
      <c r="LJ136">
        <f>IF(LQ136="0-0",INDEX(Scrape!$H:$H,MATCH('HT 0-0'!KP136,Scrape!$B:$B,0)),"")</f>
        <v/>
      </c>
      <c r="LK136">
        <f>IF(LQ136="0-0",INDEX(Scrape!$I:$I,MATCH('HT 0-0'!KP136,Scrape!$B:$B,0)),"")</f>
        <v/>
      </c>
      <c r="LL136">
        <f>IF(LQ136="0-0",INDEX(Scrape!$J:$J,MATCH('HT 0-0'!KP136,Scrape!$B:$B,0)),"")</f>
        <v/>
      </c>
      <c r="LM136">
        <f>IF(LQ136="0-0",INDEX(Scrape!$K:$K,MATCH('HT 0-0'!KP136,Scrape!$B:$B,0)),"")</f>
        <v/>
      </c>
      <c r="LN136">
        <f>IF(LQ136="0-0",INDEX(Scrape!$L:$L,MATCH('HT 0-0'!KP136,Scrape!$B:$B,0)),"")</f>
        <v/>
      </c>
      <c r="LO136">
        <f>IF(LQ136="0-0",INDEX(Scrape!$M:$M,MATCH('HT 0-0'!KP136,Scrape!$B:$B,0)),"")</f>
        <v/>
      </c>
      <c r="LP136">
        <f>IF(LQ136="0-0",INDEX(Scrape!$N:$N,MATCH('HT 0-0'!KP136,Scrape!$B:$B,0)),"")</f>
        <v/>
      </c>
      <c r="LQ136">
        <f>INDEX(Scrape!$O:$O,MATCH('HT 0-0'!KP136,Scrape!$B:$B,0))</f>
        <v/>
      </c>
      <c r="LR136">
        <f>(1/LJ136)+(1/LI136)+(1/LH136)</f>
        <v/>
      </c>
      <c r="LS136">
        <f>(1/LG136)+(1/LF136)+(1/LE136)</f>
        <v/>
      </c>
      <c r="LT136" s="8">
        <f>IF(INDEX(#REF!,MATCH(KQ136,#REF!,0))=INDEX(#REF!,MATCH(KQ136,#REF!,0)),INDEX(#REF!,MATCH(KQ136,#REF!,0)),"ERROR")</f>
        <v/>
      </c>
      <c r="LU136" s="4">
        <f>IF(KR136="G",2,IF(KR136="R",0.5,IF(KR136="A",1)))</f>
        <v/>
      </c>
      <c r="LV136" s="4">
        <f>IF(KS136="G",0.5,IF(KS136="R",2,IF(KS136="A",1)))</f>
        <v/>
      </c>
      <c r="LW136" s="4">
        <f>IF(KT136="G",2,IF(KT136="R",0.5,IF(KT136="A",1)))</f>
        <v/>
      </c>
      <c r="LX136" s="4">
        <f>IF(KU136="G",0.5,IF(KU136="R",2,IF(KU136="A",1)))</f>
        <v/>
      </c>
      <c r="LY136" s="7">
        <f>(LK136*(LU136+LX136)+(LL136*(LU136+LX136)))</f>
        <v/>
      </c>
      <c r="LZ136" s="7">
        <f>(LN136*(LV136+LW136)+(LO136*(LV136+LW136)))</f>
        <v/>
      </c>
      <c r="MA136" s="11">
        <f>LY136-LZ136</f>
        <v/>
      </c>
      <c r="MB136" s="5">
        <f>MA136+2</f>
        <v/>
      </c>
      <c r="MC136" s="6">
        <f>MA136-2</f>
        <v/>
      </c>
      <c r="MD136" s="4">
        <f>LE136</f>
        <v/>
      </c>
      <c r="ME136" s="9">
        <f>IF(MD136=0,1000,MD136+0.75)</f>
        <v/>
      </c>
      <c r="MF136" s="10">
        <f>IF(MD136=0,0,MD136-0.75)</f>
        <v/>
      </c>
      <c r="MG136" s="4">
        <f>((LM136*(LU136+LX136))-((LP136*(LV136+LW136))))</f>
        <v/>
      </c>
      <c r="MH136" s="9">
        <f>MG136*1.2</f>
        <v/>
      </c>
      <c r="MI136" s="10">
        <f>MG136*0.8</f>
        <v/>
      </c>
      <c r="MJ136">
        <f>IFERROR(OT136,"")</f>
        <v/>
      </c>
      <c r="MK136">
        <f>IFERROR(OU136,"")</f>
        <v/>
      </c>
      <c r="ML136">
        <f>IFERROR(OV136,"")</f>
        <v/>
      </c>
      <c r="MM136">
        <f>IFERROR(OW136,"")</f>
        <v/>
      </c>
      <c r="MN136">
        <f>IFERROR(OX136,"")</f>
        <v/>
      </c>
      <c r="MO136">
        <f>IFERROR(OY136,"")</f>
        <v/>
      </c>
      <c r="MP136" s="1">
        <f>COUNTIFS(#REF!,LT136,#REF!,1,#REF!,"&gt;="&amp;MC136,#REF!,"&lt;="&amp;MB136,#REF!,"&lt;="&amp;ME136,#REF!,"&gt;="&amp;MF136,#REF!,"="&amp;KV136,#REF!,"="&amp;KX136)</f>
        <v/>
      </c>
      <c r="MQ136" s="1">
        <f>COUNTIFS(#REF!,LT136,#REF!,0,#REF!,"&gt;="&amp;MC136,#REF!,"&lt;="&amp;MB136,#REF!,"&lt;="&amp;ME136,#REF!,"&gt;="&amp;MF136,#REF!,"="&amp;KV136,#REF!,"="&amp;KX136)</f>
        <v/>
      </c>
      <c r="MR136" s="1">
        <f>COUNTIFS(#REF!,LT136,#REF!,1,#REF!,"&gt;="&amp;MC136,#REF!,"&lt;="&amp;MB136,#REF!,"&lt;="&amp;ME136,#REF!,"&gt;="&amp;MF136,#REF!,"="&amp;KW136,#REF!,"="&amp;KY136)</f>
        <v/>
      </c>
      <c r="MS136" s="1">
        <f>COUNTIFS(#REF!,LT136,#REF!,0,#REF!,"&gt;="&amp;MC136,#REF!,"&lt;="&amp;MB136,#REF!,"&lt;="&amp;ME136,#REF!,"&gt;="&amp;MF136,#REF!,"="&amp;KW136,#REF!,"="&amp;KY136)</f>
        <v/>
      </c>
      <c r="MT136" s="1">
        <f>COUNTIFS(#REF!,LT136,#REF!,1,#REF!,"&gt;="&amp;MI136,#REF!,"&lt;="&amp;MH136,#REF!,"&lt;="&amp;ME136,#REF!,"&gt;="&amp;MF136)</f>
        <v/>
      </c>
      <c r="MU136" s="1">
        <f>COUNTIFS(#REF!,LT136,#REF!,0,#REF!,"&gt;="&amp;MI136,#REF!,"&lt;="&amp;MH136,#REF!,"&lt;="&amp;ME136,#REF!,"&gt;="&amp;MF136)</f>
        <v/>
      </c>
      <c r="MV136" s="1">
        <f>COUNTIFS(#REF!,LT136,#REF!,1,#REF!,"&gt;="&amp;MI136,#REF!,"&lt;="&amp;MH136,#REF!,"="&amp;KZ136,#REF!,"="&amp;LA136,#REF!,"&lt;="&amp;ME136,#REF!,"&gt;="&amp;MF136)</f>
        <v/>
      </c>
      <c r="MW136" s="1">
        <f>COUNTIFS(#REF!,LT136,#REF!,0,#REF!,"&gt;="&amp;MI136,#REF!,"&lt;="&amp;MH136,#REF!,"="&amp;KZ136,#REF!,"="&amp;LA136,#REF!,"&lt;="&amp;ME136,#REF!,"&gt;="&amp;MF136)</f>
        <v/>
      </c>
      <c r="MX136" s="1">
        <f>COUNTIFS(#REF!,LT136,#REF!,1,#REF!,"&gt;="&amp;MC136,#REF!,"&lt;="&amp;MB136,#REF!,"&lt;="&amp;ME136,#REF!,"&gt;="&amp;MF136)</f>
        <v/>
      </c>
      <c r="MY136" s="1">
        <f>COUNTIFS(#REF!,LT136,#REF!,0,#REF!,"&gt;="&amp;MC136,#REF!,"&lt;="&amp;MB136,#REF!,"&lt;="&amp;ME136,#REF!,"&gt;="&amp;MF136)</f>
        <v/>
      </c>
      <c r="MZ136" s="1">
        <f>COUNTIFS(#REF!,LT136,#REF!,1,#REF!,"&lt;="&amp;ME136,#REF!,"&gt;="&amp;MF136,#REF!,"="&amp;KV136,#REF!,"="&amp;KX136)</f>
        <v/>
      </c>
      <c r="NA136" s="1">
        <f>COUNTIFS(#REF!,LT136,#REF!,0,#REF!,"&lt;="&amp;ME136,#REF!,"&gt;="&amp;MF136,#REF!,"="&amp;KV136,#REF!,"="&amp;KX136)</f>
        <v/>
      </c>
      <c r="NB136" s="1">
        <f>COUNTIFS(#REF!,LT136,#REF!,1,#REF!,"&lt;="&amp;ME136,#REF!,"&gt;="&amp;MF136,#REF!,"="&amp;KW136,#REF!,"="&amp;KY136)</f>
        <v/>
      </c>
      <c r="NC136" s="1">
        <f>COUNTIFS(#REF!,LT136,#REF!,0,#REF!,"&lt;="&amp;ME136,#REF!,"&gt;="&amp;MF136,#REF!,"="&amp;KW136,#REF!,"="&amp;KY136)</f>
        <v/>
      </c>
      <c r="ND136" s="1">
        <f>COUNTIFS(#REF!,LT136,#REF!,1,#REF!,"&gt;="&amp;MC136,#REF!,"&lt;="&amp;MB136,#REF!,"&lt;="&amp;ME136,#REF!,"&gt;="&amp;MF136,#REF!,"="&amp;KV136,#REF!,"="&amp;KX136)</f>
        <v/>
      </c>
      <c r="NE136" s="1">
        <f>COUNTIFS(#REF!,LT136,#REF!,0,#REF!,"&gt;="&amp;MC136,#REF!,"&lt;="&amp;MB136,#REF!,"&lt;="&amp;ME136,#REF!,"&gt;="&amp;MF136,#REF!,"="&amp;KV136,#REF!,"="&amp;KX136)</f>
        <v/>
      </c>
      <c r="NF136" s="1">
        <f>COUNTIFS(#REF!,LT136,#REF!,1,#REF!,"&gt;="&amp;MC136,#REF!,"&lt;="&amp;MB136,#REF!,"&lt;="&amp;ME136,#REF!,"&gt;="&amp;MF136,#REF!,"="&amp;KW136,#REF!,"="&amp;KY136)</f>
        <v/>
      </c>
      <c r="NG136" s="1">
        <f>COUNTIFS(#REF!,LT136,#REF!,0,#REF!,"&gt;="&amp;MC136,#REF!,"&lt;="&amp;MB136,#REF!,"&lt;="&amp;ME136,#REF!,"&gt;="&amp;MF136,#REF!,"="&amp;KW136,#REF!,"="&amp;KY136)</f>
        <v/>
      </c>
      <c r="NH136" s="1">
        <f>COUNTIFS(#REF!,LT136,#REF!,1,#REF!,"&gt;="&amp;MC136,#REF!,"&lt;="&amp;MB136,#REF!,"&lt;="&amp;ME136,#REF!,"&gt;="&amp;MF136,#REF!,"="&amp;KZ136,#REF!,"="&amp;LA136)</f>
        <v/>
      </c>
      <c r="NI136" s="1">
        <f>COUNTIFS(#REF!,LT136,#REF!,0,#REF!,"&gt;="&amp;MC136,#REF!,"&lt;="&amp;MB136,#REF!,"&lt;="&amp;ME136,#REF!,"&gt;="&amp;MF136,#REF!,"="&amp;KZ136,#REF!,"="&amp;LA136)</f>
        <v/>
      </c>
      <c r="NJ136" s="1">
        <f>COUNTIFS(#REF!,LT136,#REF!,1,#REF!,"&gt;="&amp;MI136,#REF!,"&lt;="&amp;MH136,#REF!,"&lt;="&amp;ME136,#REF!,"&gt;="&amp;MF136)</f>
        <v/>
      </c>
      <c r="NK136" s="1">
        <f>COUNTIFS(#REF!,LT136,#REF!,0,#REF!,"&gt;="&amp;MI136,#REF!,"&lt;="&amp;MH136,#REF!,"&lt;="&amp;ME136,#REF!,"&gt;="&amp;MF136)</f>
        <v/>
      </c>
      <c r="NL136" s="1">
        <f>COUNTIFS(#REF!,LT136,#REF!,1,#REF!,"&gt;="&amp;MI136,#REF!,"&lt;="&amp;MH136,#REF!,"="&amp;KZ136,#REF!,"="&amp;LA136,#REF!,"&lt;="&amp;ME136,#REF!,"&gt;="&amp;MF136)</f>
        <v/>
      </c>
      <c r="NM136" s="1">
        <f>COUNTIFS(#REF!,LT136,#REF!,0,#REF!,"&gt;="&amp;MI136,#REF!,"&lt;="&amp;MH136,#REF!,"="&amp;KZ136,#REF!,"="&amp;LA136,#REF!,"&lt;="&amp;ME136,#REF!,"&gt;="&amp;MF136)</f>
        <v/>
      </c>
      <c r="NN136" s="1">
        <f>COUNTIFS(#REF!,LT136,#REF!,1,#REF!,"&gt;="&amp;MC136,#REF!,"&lt;="&amp;MB136,#REF!,"&lt;="&amp;ME136,#REF!,"&gt;="&amp;MF136)</f>
        <v/>
      </c>
      <c r="NO136" s="1">
        <f>COUNTIFS(#REF!,LT136,#REF!,0,#REF!,"&gt;="&amp;MC136,#REF!,"&lt;="&amp;MB136,#REF!,"&lt;="&amp;ME136,#REF!,"&gt;="&amp;MF136)</f>
        <v/>
      </c>
      <c r="NP136" s="1">
        <f>COUNTIFS(#REF!,LT136,#REF!,1,#REF!,"&lt;="&amp;ME136,#REF!,"&gt;="&amp;MF136,#REF!,"="&amp;KV136,#REF!,"="&amp;KX136)</f>
        <v/>
      </c>
      <c r="NQ136" s="1">
        <f>COUNTIFS(#REF!,LT136,#REF!,0,#REF!,"&lt;="&amp;ME136,#REF!,"&gt;="&amp;MF136,#REF!,"="&amp;KV136,#REF!,"="&amp;KX136)</f>
        <v/>
      </c>
      <c r="NR136" s="1">
        <f>COUNTIFS(#REF!,LT136,#REF!,1,#REF!,"&lt;="&amp;ME136,#REF!,"&gt;="&amp;MF136,#REF!,"="&amp;KW136,#REF!,"="&amp;KY136)</f>
        <v/>
      </c>
      <c r="NS136" s="1">
        <f>COUNTIFS(#REF!,LT136,#REF!,0,#REF!,"&lt;="&amp;ME136,#REF!,"&gt;="&amp;MF136,#REF!,"="&amp;KW136,#REF!,"="&amp;KY136)</f>
        <v/>
      </c>
      <c r="NT136" s="1">
        <f>MP136+MR136+MT136+MV136+MX136+MZ136+NB136</f>
        <v/>
      </c>
      <c r="NU136" s="1">
        <f>MQ136+MS136+MU136+MW136+MY136+NA136+NC136</f>
        <v/>
      </c>
      <c r="NV136" s="1">
        <f>NT136+NU136</f>
        <v/>
      </c>
      <c r="NW136" s="33">
        <f>NT136/(NT136+NU136)</f>
        <v/>
      </c>
      <c r="NX136" s="3">
        <f>1/NW136</f>
        <v/>
      </c>
      <c r="NY136" s="1">
        <f>LH136</f>
        <v/>
      </c>
      <c r="NZ136" s="79">
        <f>(NW136*((NY136-1)*0.98))-((1-NW136)*1)</f>
        <v/>
      </c>
      <c r="OA136" s="34">
        <f>IF(LR136&lt;0.9,0,IF(AND(LR136&gt;1.1),0,1))</f>
        <v/>
      </c>
      <c r="OB136" s="34">
        <f>IF(LS136&lt;0.9,0,IF(AND(LS136&gt;1.1),0,1))</f>
        <v/>
      </c>
      <c r="OC136" s="32">
        <f>IF(NV136&gt;99,1,0)</f>
        <v/>
      </c>
      <c r="OD136" s="32">
        <f>IF(NZ136&gt;0.0799,1,0)</f>
        <v/>
      </c>
      <c r="OE136" s="32">
        <f>IF(NZ136&gt;OM136,1,0)</f>
        <v/>
      </c>
      <c r="OF136" s="32">
        <f>OC136+OD136+OE136+OA136+OB136</f>
        <v/>
      </c>
      <c r="OG136" s="1">
        <f>ND136+NF136+NH136+NJ136+NL136+NN136+NP136+NR136</f>
        <v/>
      </c>
      <c r="OH136" s="1">
        <f>NE136+NG136+NI136+NK136+NM136+NO136+NQ136+NS136</f>
        <v/>
      </c>
      <c r="OI136" s="1">
        <f>OG136+OH136</f>
        <v/>
      </c>
      <c r="OJ136" s="33">
        <f>OG136/(OG136+OH136)</f>
        <v/>
      </c>
      <c r="OK136" s="3">
        <f>1/OJ136</f>
        <v/>
      </c>
      <c r="OL136" s="1">
        <f>LI136</f>
        <v/>
      </c>
      <c r="OM136" s="79">
        <f>(OJ136*((OL136-1)*0.98))-((1-OJ136)*1)</f>
        <v/>
      </c>
      <c r="ON136" s="34">
        <f>IF(LR136&lt;0.9,0,IF(AND(LR136&gt;1.1),0,1))</f>
        <v/>
      </c>
      <c r="OO136" s="34">
        <f>IF(LS136&lt;0.9,0,IF(AND(LS136&gt;1.1),0,1))</f>
        <v/>
      </c>
      <c r="OP136" s="32">
        <f>IF(OI136&gt;99,1,0)</f>
        <v/>
      </c>
      <c r="OQ136" s="32">
        <f>IF(OM136&gt;0.0799,1,0)</f>
        <v/>
      </c>
      <c r="OR136" s="32">
        <f>IF(OM136&gt;OZ136,1,0)</f>
        <v/>
      </c>
      <c r="OS136" s="32">
        <f>OP136+OQ136+OR136+ON136+OO136</f>
        <v/>
      </c>
      <c r="OT136">
        <f>IF(OF136=5,"BackHome0-0",IF(AND(OS136=5),"BackAway0-0",""))</f>
        <v/>
      </c>
      <c r="OU136">
        <f>IF(OF136=5,KN136,IF(AND(OS136=5),KO136,""))</f>
        <v/>
      </c>
      <c r="OV136">
        <f>IF(OF136=5,"Match Odds",IF(AND(OS136=5),"Match Odds",""))</f>
        <v/>
      </c>
      <c r="OW136">
        <f>IF(OF136=5,KP136,IF(AND(OS136=5),KP136,""))</f>
        <v/>
      </c>
      <c r="OX136">
        <f>IF(OF136=5,"MATCH_ODDS",IF(AND(OS136=5),"MATCH_ODDS",""))</f>
        <v/>
      </c>
      <c r="OY136">
        <f>IF(OF136=5,"BACK",IF(AND(OS136=5),"BACK",""))</f>
        <v/>
      </c>
    </row>
    <row r="137" ht="16.5" customHeight="1" thickBot="1" thickTop="1">
      <c r="A137" s="2" t="n"/>
      <c r="KN137" s="1">
        <f>IF(INDEX(#REF!,MATCH('HT 0-0'!D137,#REF!,0))=INDEX(#REF!,MATCH('HT 0-0'!D137,#REF!,0)),INDEX(#REF!,MATCH('HT 0-0'!D137,#REF!,0)),"ERROR")</f>
        <v/>
      </c>
      <c r="KO137" s="1">
        <f>IF(INDEX(#REF!,MATCH('HT 0-0'!E137,#REF!,0))=INDEX(#REF!,MATCH('HT 0-0'!E137,#REF!,0)),INDEX(#REF!,MATCH('HT 0-0'!E137,#REF!,0)),"ERROR")</f>
        <v/>
      </c>
      <c r="KP137" s="1">
        <f>KN137&amp;" v "&amp;KO137</f>
        <v/>
      </c>
      <c r="KQ137">
        <f>B137&amp;"_"&amp;C137</f>
        <v/>
      </c>
      <c r="KR137" s="1">
        <f>IF((HW137/KK137)&lt;0.335,"G",IF((HW137/KK137)&gt;0.67,"R","A"))</f>
        <v/>
      </c>
      <c r="KS137" s="1">
        <f>IF((HX137/KK137)&lt;0.335,"G",IF((HX137/KK137)&gt;0.67,"R","A"))</f>
        <v/>
      </c>
      <c r="KT137" s="1">
        <f>IF((IH137/KK137)&lt;0.335,"G",IF((IH137/KK137)&gt;0.67,"R","A"))</f>
        <v/>
      </c>
      <c r="KU137" s="1">
        <f>IF((II137/KK137)&lt;0.335,"G",IF((II137/KK137)&gt;0.67,"R","A"))</f>
        <v/>
      </c>
      <c r="KV137" s="1">
        <f>IF((HZ137/KK137)&lt;0.335,"G",IF((HZ137/KK137)&gt;0.67,"R","A"))</f>
        <v/>
      </c>
      <c r="KW137" s="1">
        <f>IF((HY137/KK137)&lt;0.335,"G",IF((HY137/KK137)&gt;0.67,"R","A"))</f>
        <v/>
      </c>
      <c r="KX137" s="1">
        <f>IF((IK137/KK137)&lt;0.335,"G",IF((IK137/KK137)&gt;0.67,"R","A"))</f>
        <v/>
      </c>
      <c r="KY137" s="1">
        <f>IF((IJ137/KK137)&lt;0.335,"G",IF((IJ137/KK137)&gt;0.67,"R","A"))</f>
        <v/>
      </c>
      <c r="KZ137" s="1">
        <f>IF((HQ137/KK137)&lt;0.335,"G",IF((HQ137/KK137)&gt;0.67,"R","A"))</f>
        <v/>
      </c>
      <c r="LA137" s="1">
        <f>IF((IB137/KK137)&lt;0.335,"G",IF((IB137/KK137)&gt;0.67,"R","A"))</f>
        <v/>
      </c>
      <c r="LB137">
        <f>IF(LQ137="0-0",INDEX(Scrape!#REF!,MATCH('HT 0-0'!KP137,Scrape!$B:$B,0)),"")</f>
        <v/>
      </c>
      <c r="LC137">
        <f>IF(LQ137="0-0",INDEX(Scrape!$A:$A,MATCH('HT 0-0'!KP137,Scrape!$B:$B,0)),"")</f>
        <v/>
      </c>
      <c r="LD137">
        <f>IF(LQ137="0-0",INDEX(Scrape!$B:$B,MATCH('HT 0-0'!KP137,Scrape!$B:$B,0)),"")</f>
        <v/>
      </c>
      <c r="LE137">
        <f>IF(LQ137="0-0",INDEX(Scrape!$C:$C,MATCH('HT 0-0'!KP137,Scrape!$B:$B,0)),"")</f>
        <v/>
      </c>
      <c r="LF137">
        <f>IF(LQ137="0-0",INDEX(Scrape!$D:$D,MATCH('HT 0-0'!KP137,Scrape!$B:$B,0)),"")</f>
        <v/>
      </c>
      <c r="LG137">
        <f>IF(LQ137="0-0",INDEX(Scrape!$E:$E,MATCH('HT 0-0'!KP137,Scrape!$B:$B,0)),"")</f>
        <v/>
      </c>
      <c r="LH137">
        <f>IF(LQ137="0-0",INDEX(Scrape!$F:$F,MATCH('HT 0-0'!KP137,Scrape!$B:$B,0)),"")</f>
        <v/>
      </c>
      <c r="LI137">
        <f>IF(LQ137="0-0",INDEX(Scrape!$G:$G,MATCH('HT 0-0'!KP137,Scrape!$B:$B,0)),"")</f>
        <v/>
      </c>
      <c r="LJ137">
        <f>IF(LQ137="0-0",INDEX(Scrape!$H:$H,MATCH('HT 0-0'!KP137,Scrape!$B:$B,0)),"")</f>
        <v/>
      </c>
      <c r="LK137">
        <f>IF(LQ137="0-0",INDEX(Scrape!$I:$I,MATCH('HT 0-0'!KP137,Scrape!$B:$B,0)),"")</f>
        <v/>
      </c>
      <c r="LL137">
        <f>IF(LQ137="0-0",INDEX(Scrape!$J:$J,MATCH('HT 0-0'!KP137,Scrape!$B:$B,0)),"")</f>
        <v/>
      </c>
      <c r="LM137">
        <f>IF(LQ137="0-0",INDEX(Scrape!$K:$K,MATCH('HT 0-0'!KP137,Scrape!$B:$B,0)),"")</f>
        <v/>
      </c>
      <c r="LN137">
        <f>IF(LQ137="0-0",INDEX(Scrape!$L:$L,MATCH('HT 0-0'!KP137,Scrape!$B:$B,0)),"")</f>
        <v/>
      </c>
      <c r="LO137">
        <f>IF(LQ137="0-0",INDEX(Scrape!$M:$M,MATCH('HT 0-0'!KP137,Scrape!$B:$B,0)),"")</f>
        <v/>
      </c>
      <c r="LP137">
        <f>IF(LQ137="0-0",INDEX(Scrape!$N:$N,MATCH('HT 0-0'!KP137,Scrape!$B:$B,0)),"")</f>
        <v/>
      </c>
      <c r="LQ137">
        <f>INDEX(Scrape!$O:$O,MATCH('HT 0-0'!KP137,Scrape!$B:$B,0))</f>
        <v/>
      </c>
      <c r="LR137">
        <f>(1/LJ137)+(1/LI137)+(1/LH137)</f>
        <v/>
      </c>
      <c r="LS137">
        <f>(1/LG137)+(1/LF137)+(1/LE137)</f>
        <v/>
      </c>
      <c r="LT137" s="8">
        <f>IF(INDEX(#REF!,MATCH(KQ137,#REF!,0))=INDEX(#REF!,MATCH(KQ137,#REF!,0)),INDEX(#REF!,MATCH(KQ137,#REF!,0)),"ERROR")</f>
        <v/>
      </c>
      <c r="LU137" s="4">
        <f>IF(KR137="G",2,IF(KR137="R",0.5,IF(KR137="A",1)))</f>
        <v/>
      </c>
      <c r="LV137" s="4">
        <f>IF(KS137="G",0.5,IF(KS137="R",2,IF(KS137="A",1)))</f>
        <v/>
      </c>
      <c r="LW137" s="4">
        <f>IF(KT137="G",2,IF(KT137="R",0.5,IF(KT137="A",1)))</f>
        <v/>
      </c>
      <c r="LX137" s="4">
        <f>IF(KU137="G",0.5,IF(KU137="R",2,IF(KU137="A",1)))</f>
        <v/>
      </c>
      <c r="LY137" s="7">
        <f>(LK137*(LU137+LX137)+(LL137*(LU137+LX137)))</f>
        <v/>
      </c>
      <c r="LZ137" s="7">
        <f>(LN137*(LV137+LW137)+(LO137*(LV137+LW137)))</f>
        <v/>
      </c>
      <c r="MA137" s="11">
        <f>LY137-LZ137</f>
        <v/>
      </c>
      <c r="MB137" s="5">
        <f>MA137+2</f>
        <v/>
      </c>
      <c r="MC137" s="6">
        <f>MA137-2</f>
        <v/>
      </c>
      <c r="MD137" s="4">
        <f>LE137</f>
        <v/>
      </c>
      <c r="ME137" s="9">
        <f>IF(MD137=0,1000,MD137+0.75)</f>
        <v/>
      </c>
      <c r="MF137" s="10">
        <f>IF(MD137=0,0,MD137-0.75)</f>
        <v/>
      </c>
      <c r="MG137" s="4">
        <f>((LM137*(LU137+LX137))-((LP137*(LV137+LW137))))</f>
        <v/>
      </c>
      <c r="MH137" s="9">
        <f>MG137*1.2</f>
        <v/>
      </c>
      <c r="MI137" s="10">
        <f>MG137*0.8</f>
        <v/>
      </c>
      <c r="MJ137">
        <f>IFERROR(OT137,"")</f>
        <v/>
      </c>
      <c r="MK137">
        <f>IFERROR(OU137,"")</f>
        <v/>
      </c>
      <c r="ML137">
        <f>IFERROR(OV137,"")</f>
        <v/>
      </c>
      <c r="MM137">
        <f>IFERROR(OW137,"")</f>
        <v/>
      </c>
      <c r="MN137">
        <f>IFERROR(OX137,"")</f>
        <v/>
      </c>
      <c r="MO137">
        <f>IFERROR(OY137,"")</f>
        <v/>
      </c>
      <c r="MP137" s="1">
        <f>COUNTIFS(#REF!,LT137,#REF!,1,#REF!,"&gt;="&amp;MC137,#REF!,"&lt;="&amp;MB137,#REF!,"&lt;="&amp;ME137,#REF!,"&gt;="&amp;MF137,#REF!,"="&amp;KV137,#REF!,"="&amp;KX137)</f>
        <v/>
      </c>
      <c r="MQ137" s="1">
        <f>COUNTIFS(#REF!,LT137,#REF!,0,#REF!,"&gt;="&amp;MC137,#REF!,"&lt;="&amp;MB137,#REF!,"&lt;="&amp;ME137,#REF!,"&gt;="&amp;MF137,#REF!,"="&amp;KV137,#REF!,"="&amp;KX137)</f>
        <v/>
      </c>
      <c r="MR137" s="1">
        <f>COUNTIFS(#REF!,LT137,#REF!,1,#REF!,"&gt;="&amp;MC137,#REF!,"&lt;="&amp;MB137,#REF!,"&lt;="&amp;ME137,#REF!,"&gt;="&amp;MF137,#REF!,"="&amp;KW137,#REF!,"="&amp;KY137)</f>
        <v/>
      </c>
      <c r="MS137" s="1">
        <f>COUNTIFS(#REF!,LT137,#REF!,0,#REF!,"&gt;="&amp;MC137,#REF!,"&lt;="&amp;MB137,#REF!,"&lt;="&amp;ME137,#REF!,"&gt;="&amp;MF137,#REF!,"="&amp;KW137,#REF!,"="&amp;KY137)</f>
        <v/>
      </c>
      <c r="MT137" s="1">
        <f>COUNTIFS(#REF!,LT137,#REF!,1,#REF!,"&gt;="&amp;MI137,#REF!,"&lt;="&amp;MH137,#REF!,"&lt;="&amp;ME137,#REF!,"&gt;="&amp;MF137)</f>
        <v/>
      </c>
      <c r="MU137" s="1">
        <f>COUNTIFS(#REF!,LT137,#REF!,0,#REF!,"&gt;="&amp;MI137,#REF!,"&lt;="&amp;MH137,#REF!,"&lt;="&amp;ME137,#REF!,"&gt;="&amp;MF137)</f>
        <v/>
      </c>
      <c r="MV137" s="1">
        <f>COUNTIFS(#REF!,LT137,#REF!,1,#REF!,"&gt;="&amp;MI137,#REF!,"&lt;="&amp;MH137,#REF!,"="&amp;KZ137,#REF!,"="&amp;LA137,#REF!,"&lt;="&amp;ME137,#REF!,"&gt;="&amp;MF137)</f>
        <v/>
      </c>
      <c r="MW137" s="1">
        <f>COUNTIFS(#REF!,LT137,#REF!,0,#REF!,"&gt;="&amp;MI137,#REF!,"&lt;="&amp;MH137,#REF!,"="&amp;KZ137,#REF!,"="&amp;LA137,#REF!,"&lt;="&amp;ME137,#REF!,"&gt;="&amp;MF137)</f>
        <v/>
      </c>
      <c r="MX137" s="1">
        <f>COUNTIFS(#REF!,LT137,#REF!,1,#REF!,"&gt;="&amp;MC137,#REF!,"&lt;="&amp;MB137,#REF!,"&lt;="&amp;ME137,#REF!,"&gt;="&amp;MF137)</f>
        <v/>
      </c>
      <c r="MY137" s="1">
        <f>COUNTIFS(#REF!,LT137,#REF!,0,#REF!,"&gt;="&amp;MC137,#REF!,"&lt;="&amp;MB137,#REF!,"&lt;="&amp;ME137,#REF!,"&gt;="&amp;MF137)</f>
        <v/>
      </c>
      <c r="MZ137" s="1">
        <f>COUNTIFS(#REF!,LT137,#REF!,1,#REF!,"&lt;="&amp;ME137,#REF!,"&gt;="&amp;MF137,#REF!,"="&amp;KV137,#REF!,"="&amp;KX137)</f>
        <v/>
      </c>
      <c r="NA137" s="1">
        <f>COUNTIFS(#REF!,LT137,#REF!,0,#REF!,"&lt;="&amp;ME137,#REF!,"&gt;="&amp;MF137,#REF!,"="&amp;KV137,#REF!,"="&amp;KX137)</f>
        <v/>
      </c>
      <c r="NB137" s="1">
        <f>COUNTIFS(#REF!,LT137,#REF!,1,#REF!,"&lt;="&amp;ME137,#REF!,"&gt;="&amp;MF137,#REF!,"="&amp;KW137,#REF!,"="&amp;KY137)</f>
        <v/>
      </c>
      <c r="NC137" s="1">
        <f>COUNTIFS(#REF!,LT137,#REF!,0,#REF!,"&lt;="&amp;ME137,#REF!,"&gt;="&amp;MF137,#REF!,"="&amp;KW137,#REF!,"="&amp;KY137)</f>
        <v/>
      </c>
      <c r="ND137" s="1">
        <f>COUNTIFS(#REF!,LT137,#REF!,1,#REF!,"&gt;="&amp;MC137,#REF!,"&lt;="&amp;MB137,#REF!,"&lt;="&amp;ME137,#REF!,"&gt;="&amp;MF137,#REF!,"="&amp;KV137,#REF!,"="&amp;KX137)</f>
        <v/>
      </c>
      <c r="NE137" s="1">
        <f>COUNTIFS(#REF!,LT137,#REF!,0,#REF!,"&gt;="&amp;MC137,#REF!,"&lt;="&amp;MB137,#REF!,"&lt;="&amp;ME137,#REF!,"&gt;="&amp;MF137,#REF!,"="&amp;KV137,#REF!,"="&amp;KX137)</f>
        <v/>
      </c>
      <c r="NF137" s="1">
        <f>COUNTIFS(#REF!,LT137,#REF!,1,#REF!,"&gt;="&amp;MC137,#REF!,"&lt;="&amp;MB137,#REF!,"&lt;="&amp;ME137,#REF!,"&gt;="&amp;MF137,#REF!,"="&amp;KW137,#REF!,"="&amp;KY137)</f>
        <v/>
      </c>
      <c r="NG137" s="1">
        <f>COUNTIFS(#REF!,LT137,#REF!,0,#REF!,"&gt;="&amp;MC137,#REF!,"&lt;="&amp;MB137,#REF!,"&lt;="&amp;ME137,#REF!,"&gt;="&amp;MF137,#REF!,"="&amp;KW137,#REF!,"="&amp;KY137)</f>
        <v/>
      </c>
      <c r="NH137" s="1">
        <f>COUNTIFS(#REF!,LT137,#REF!,1,#REF!,"&gt;="&amp;MC137,#REF!,"&lt;="&amp;MB137,#REF!,"&lt;="&amp;ME137,#REF!,"&gt;="&amp;MF137,#REF!,"="&amp;KZ137,#REF!,"="&amp;LA137)</f>
        <v/>
      </c>
      <c r="NI137" s="1">
        <f>COUNTIFS(#REF!,LT137,#REF!,0,#REF!,"&gt;="&amp;MC137,#REF!,"&lt;="&amp;MB137,#REF!,"&lt;="&amp;ME137,#REF!,"&gt;="&amp;MF137,#REF!,"="&amp;KZ137,#REF!,"="&amp;LA137)</f>
        <v/>
      </c>
      <c r="NJ137" s="1">
        <f>COUNTIFS(#REF!,LT137,#REF!,1,#REF!,"&gt;="&amp;MI137,#REF!,"&lt;="&amp;MH137,#REF!,"&lt;="&amp;ME137,#REF!,"&gt;="&amp;MF137)</f>
        <v/>
      </c>
      <c r="NK137" s="1">
        <f>COUNTIFS(#REF!,LT137,#REF!,0,#REF!,"&gt;="&amp;MI137,#REF!,"&lt;="&amp;MH137,#REF!,"&lt;="&amp;ME137,#REF!,"&gt;="&amp;MF137)</f>
        <v/>
      </c>
      <c r="NL137" s="1">
        <f>COUNTIFS(#REF!,LT137,#REF!,1,#REF!,"&gt;="&amp;MI137,#REF!,"&lt;="&amp;MH137,#REF!,"="&amp;KZ137,#REF!,"="&amp;LA137,#REF!,"&lt;="&amp;ME137,#REF!,"&gt;="&amp;MF137)</f>
        <v/>
      </c>
      <c r="NM137" s="1">
        <f>COUNTIFS(#REF!,LT137,#REF!,0,#REF!,"&gt;="&amp;MI137,#REF!,"&lt;="&amp;MH137,#REF!,"="&amp;KZ137,#REF!,"="&amp;LA137,#REF!,"&lt;="&amp;ME137,#REF!,"&gt;="&amp;MF137)</f>
        <v/>
      </c>
      <c r="NN137" s="1">
        <f>COUNTIFS(#REF!,LT137,#REF!,1,#REF!,"&gt;="&amp;MC137,#REF!,"&lt;="&amp;MB137,#REF!,"&lt;="&amp;ME137,#REF!,"&gt;="&amp;MF137)</f>
        <v/>
      </c>
      <c r="NO137" s="1">
        <f>COUNTIFS(#REF!,LT137,#REF!,0,#REF!,"&gt;="&amp;MC137,#REF!,"&lt;="&amp;MB137,#REF!,"&lt;="&amp;ME137,#REF!,"&gt;="&amp;MF137)</f>
        <v/>
      </c>
      <c r="NP137" s="1">
        <f>COUNTIFS(#REF!,LT137,#REF!,1,#REF!,"&lt;="&amp;ME137,#REF!,"&gt;="&amp;MF137,#REF!,"="&amp;KV137,#REF!,"="&amp;KX137)</f>
        <v/>
      </c>
      <c r="NQ137" s="1">
        <f>COUNTIFS(#REF!,LT137,#REF!,0,#REF!,"&lt;="&amp;ME137,#REF!,"&gt;="&amp;MF137,#REF!,"="&amp;KV137,#REF!,"="&amp;KX137)</f>
        <v/>
      </c>
      <c r="NR137" s="1">
        <f>COUNTIFS(#REF!,LT137,#REF!,1,#REF!,"&lt;="&amp;ME137,#REF!,"&gt;="&amp;MF137,#REF!,"="&amp;KW137,#REF!,"="&amp;KY137)</f>
        <v/>
      </c>
      <c r="NS137" s="1">
        <f>COUNTIFS(#REF!,LT137,#REF!,0,#REF!,"&lt;="&amp;ME137,#REF!,"&gt;="&amp;MF137,#REF!,"="&amp;KW137,#REF!,"="&amp;KY137)</f>
        <v/>
      </c>
      <c r="NT137" s="1">
        <f>MP137+MR137+MT137+MV137+MX137+MZ137+NB137</f>
        <v/>
      </c>
      <c r="NU137" s="1">
        <f>MQ137+MS137+MU137+MW137+MY137+NA137+NC137</f>
        <v/>
      </c>
      <c r="NV137" s="1">
        <f>NT137+NU137</f>
        <v/>
      </c>
      <c r="NW137" s="33">
        <f>NT137/(NT137+NU137)</f>
        <v/>
      </c>
      <c r="NX137" s="3">
        <f>1/NW137</f>
        <v/>
      </c>
      <c r="NY137" s="1">
        <f>LH137</f>
        <v/>
      </c>
      <c r="NZ137" s="79">
        <f>(NW137*((NY137-1)*0.98))-((1-NW137)*1)</f>
        <v/>
      </c>
      <c r="OA137" s="34">
        <f>IF(LR137&lt;0.9,0,IF(AND(LR137&gt;1.1),0,1))</f>
        <v/>
      </c>
      <c r="OB137" s="34">
        <f>IF(LS137&lt;0.9,0,IF(AND(LS137&gt;1.1),0,1))</f>
        <v/>
      </c>
      <c r="OC137" s="32">
        <f>IF(NV137&gt;99,1,0)</f>
        <v/>
      </c>
      <c r="OD137" s="32">
        <f>IF(NZ137&gt;0.0799,1,0)</f>
        <v/>
      </c>
      <c r="OE137" s="32">
        <f>IF(NZ137&gt;OM137,1,0)</f>
        <v/>
      </c>
      <c r="OF137" s="32">
        <f>OC137+OD137+OE137+OA137+OB137</f>
        <v/>
      </c>
      <c r="OG137" s="1">
        <f>ND137+NF137+NH137+NJ137+NL137+NN137+NP137+NR137</f>
        <v/>
      </c>
      <c r="OH137" s="1">
        <f>NE137+NG137+NI137+NK137+NM137+NO137+NQ137+NS137</f>
        <v/>
      </c>
      <c r="OI137" s="1">
        <f>OG137+OH137</f>
        <v/>
      </c>
      <c r="OJ137" s="33">
        <f>OG137/(OG137+OH137)</f>
        <v/>
      </c>
      <c r="OK137" s="3">
        <f>1/OJ137</f>
        <v/>
      </c>
      <c r="OL137" s="1">
        <f>LI137</f>
        <v/>
      </c>
      <c r="OM137" s="79">
        <f>(OJ137*((OL137-1)*0.98))-((1-OJ137)*1)</f>
        <v/>
      </c>
      <c r="ON137" s="34">
        <f>IF(LR137&lt;0.9,0,IF(AND(LR137&gt;1.1),0,1))</f>
        <v/>
      </c>
      <c r="OO137" s="34">
        <f>IF(LS137&lt;0.9,0,IF(AND(LS137&gt;1.1),0,1))</f>
        <v/>
      </c>
      <c r="OP137" s="32">
        <f>IF(OI137&gt;99,1,0)</f>
        <v/>
      </c>
      <c r="OQ137" s="32">
        <f>IF(OM137&gt;0.0799,1,0)</f>
        <v/>
      </c>
      <c r="OR137" s="32">
        <f>IF(OM137&gt;OZ137,1,0)</f>
        <v/>
      </c>
      <c r="OS137" s="32">
        <f>OP137+OQ137+OR137+ON137+OO137</f>
        <v/>
      </c>
      <c r="OT137">
        <f>IF(OF137=5,"BackHome0-0",IF(AND(OS137=5),"BackAway0-0",""))</f>
        <v/>
      </c>
      <c r="OU137">
        <f>IF(OF137=5,KN137,IF(AND(OS137=5),KO137,""))</f>
        <v/>
      </c>
      <c r="OV137">
        <f>IF(OF137=5,"Match Odds",IF(AND(OS137=5),"Match Odds",""))</f>
        <v/>
      </c>
      <c r="OW137">
        <f>IF(OF137=5,KP137,IF(AND(OS137=5),KP137,""))</f>
        <v/>
      </c>
      <c r="OX137">
        <f>IF(OF137=5,"MATCH_ODDS",IF(AND(OS137=5),"MATCH_ODDS",""))</f>
        <v/>
      </c>
      <c r="OY137">
        <f>IF(OF137=5,"BACK",IF(AND(OS137=5),"BACK",""))</f>
        <v/>
      </c>
    </row>
    <row r="138" ht="16.5" customHeight="1" thickBot="1" thickTop="1">
      <c r="A138" s="2" t="n"/>
      <c r="KN138" s="1">
        <f>IF(INDEX(#REF!,MATCH('HT 0-0'!D138,#REF!,0))=INDEX(#REF!,MATCH('HT 0-0'!D138,#REF!,0)),INDEX(#REF!,MATCH('HT 0-0'!D138,#REF!,0)),"ERROR")</f>
        <v/>
      </c>
      <c r="KO138" s="1">
        <f>IF(INDEX(#REF!,MATCH('HT 0-0'!E138,#REF!,0))=INDEX(#REF!,MATCH('HT 0-0'!E138,#REF!,0)),INDEX(#REF!,MATCH('HT 0-0'!E138,#REF!,0)),"ERROR")</f>
        <v/>
      </c>
      <c r="KP138" s="1">
        <f>KN138&amp;" v "&amp;KO138</f>
        <v/>
      </c>
      <c r="KQ138">
        <f>B138&amp;"_"&amp;C138</f>
        <v/>
      </c>
      <c r="KR138" s="1">
        <f>IF((HW138/KK138)&lt;0.335,"G",IF((HW138/KK138)&gt;0.67,"R","A"))</f>
        <v/>
      </c>
      <c r="KS138" s="1">
        <f>IF((HX138/KK138)&lt;0.335,"G",IF((HX138/KK138)&gt;0.67,"R","A"))</f>
        <v/>
      </c>
      <c r="KT138" s="1">
        <f>IF((IH138/KK138)&lt;0.335,"G",IF((IH138/KK138)&gt;0.67,"R","A"))</f>
        <v/>
      </c>
      <c r="KU138" s="1">
        <f>IF((II138/KK138)&lt;0.335,"G",IF((II138/KK138)&gt;0.67,"R","A"))</f>
        <v/>
      </c>
      <c r="KV138" s="1">
        <f>IF((HZ138/KK138)&lt;0.335,"G",IF((HZ138/KK138)&gt;0.67,"R","A"))</f>
        <v/>
      </c>
      <c r="KW138" s="1">
        <f>IF((HY138/KK138)&lt;0.335,"G",IF((HY138/KK138)&gt;0.67,"R","A"))</f>
        <v/>
      </c>
      <c r="KX138" s="1">
        <f>IF((IK138/KK138)&lt;0.335,"G",IF((IK138/KK138)&gt;0.67,"R","A"))</f>
        <v/>
      </c>
      <c r="KY138" s="1">
        <f>IF((IJ138/KK138)&lt;0.335,"G",IF((IJ138/KK138)&gt;0.67,"R","A"))</f>
        <v/>
      </c>
      <c r="KZ138" s="1">
        <f>IF((HQ138/KK138)&lt;0.335,"G",IF((HQ138/KK138)&gt;0.67,"R","A"))</f>
        <v/>
      </c>
      <c r="LA138" s="1">
        <f>IF((IB138/KK138)&lt;0.335,"G",IF((IB138/KK138)&gt;0.67,"R","A"))</f>
        <v/>
      </c>
      <c r="LB138">
        <f>IF(LQ138="0-0",INDEX(Scrape!#REF!,MATCH('HT 0-0'!KP138,Scrape!$B:$B,0)),"")</f>
        <v/>
      </c>
      <c r="LC138">
        <f>IF(LQ138="0-0",INDEX(Scrape!$A:$A,MATCH('HT 0-0'!KP138,Scrape!$B:$B,0)),"")</f>
        <v/>
      </c>
      <c r="LD138">
        <f>IF(LQ138="0-0",INDEX(Scrape!$B:$B,MATCH('HT 0-0'!KP138,Scrape!$B:$B,0)),"")</f>
        <v/>
      </c>
      <c r="LE138">
        <f>IF(LQ138="0-0",INDEX(Scrape!$C:$C,MATCH('HT 0-0'!KP138,Scrape!$B:$B,0)),"")</f>
        <v/>
      </c>
      <c r="LF138">
        <f>IF(LQ138="0-0",INDEX(Scrape!$D:$D,MATCH('HT 0-0'!KP138,Scrape!$B:$B,0)),"")</f>
        <v/>
      </c>
      <c r="LG138">
        <f>IF(LQ138="0-0",INDEX(Scrape!$E:$E,MATCH('HT 0-0'!KP138,Scrape!$B:$B,0)),"")</f>
        <v/>
      </c>
      <c r="LH138">
        <f>IF(LQ138="0-0",INDEX(Scrape!$F:$F,MATCH('HT 0-0'!KP138,Scrape!$B:$B,0)),"")</f>
        <v/>
      </c>
      <c r="LI138">
        <f>IF(LQ138="0-0",INDEX(Scrape!$G:$G,MATCH('HT 0-0'!KP138,Scrape!$B:$B,0)),"")</f>
        <v/>
      </c>
      <c r="LJ138">
        <f>IF(LQ138="0-0",INDEX(Scrape!$H:$H,MATCH('HT 0-0'!KP138,Scrape!$B:$B,0)),"")</f>
        <v/>
      </c>
      <c r="LK138">
        <f>IF(LQ138="0-0",INDEX(Scrape!$I:$I,MATCH('HT 0-0'!KP138,Scrape!$B:$B,0)),"")</f>
        <v/>
      </c>
      <c r="LL138">
        <f>IF(LQ138="0-0",INDEX(Scrape!$J:$J,MATCH('HT 0-0'!KP138,Scrape!$B:$B,0)),"")</f>
        <v/>
      </c>
      <c r="LM138">
        <f>IF(LQ138="0-0",INDEX(Scrape!$K:$K,MATCH('HT 0-0'!KP138,Scrape!$B:$B,0)),"")</f>
        <v/>
      </c>
      <c r="LN138">
        <f>IF(LQ138="0-0",INDEX(Scrape!$L:$L,MATCH('HT 0-0'!KP138,Scrape!$B:$B,0)),"")</f>
        <v/>
      </c>
      <c r="LO138">
        <f>IF(LQ138="0-0",INDEX(Scrape!$M:$M,MATCH('HT 0-0'!KP138,Scrape!$B:$B,0)),"")</f>
        <v/>
      </c>
      <c r="LP138">
        <f>IF(LQ138="0-0",INDEX(Scrape!$N:$N,MATCH('HT 0-0'!KP138,Scrape!$B:$B,0)),"")</f>
        <v/>
      </c>
      <c r="LQ138">
        <f>INDEX(Scrape!$O:$O,MATCH('HT 0-0'!KP138,Scrape!$B:$B,0))</f>
        <v/>
      </c>
      <c r="LR138">
        <f>(1/LJ138)+(1/LI138)+(1/LH138)</f>
        <v/>
      </c>
      <c r="LS138">
        <f>(1/LG138)+(1/LF138)+(1/LE138)</f>
        <v/>
      </c>
      <c r="LT138" s="8">
        <f>IF(INDEX(#REF!,MATCH(KQ138,#REF!,0))=INDEX(#REF!,MATCH(KQ138,#REF!,0)),INDEX(#REF!,MATCH(KQ138,#REF!,0)),"ERROR")</f>
        <v/>
      </c>
      <c r="LU138" s="4">
        <f>IF(KR138="G",2,IF(KR138="R",0.5,IF(KR138="A",1)))</f>
        <v/>
      </c>
      <c r="LV138" s="4">
        <f>IF(KS138="G",0.5,IF(KS138="R",2,IF(KS138="A",1)))</f>
        <v/>
      </c>
      <c r="LW138" s="4">
        <f>IF(KT138="G",2,IF(KT138="R",0.5,IF(KT138="A",1)))</f>
        <v/>
      </c>
      <c r="LX138" s="4">
        <f>IF(KU138="G",0.5,IF(KU138="R",2,IF(KU138="A",1)))</f>
        <v/>
      </c>
      <c r="LY138" s="7">
        <f>(LK138*(LU138+LX138)+(LL138*(LU138+LX138)))</f>
        <v/>
      </c>
      <c r="LZ138" s="7">
        <f>(LN138*(LV138+LW138)+(LO138*(LV138+LW138)))</f>
        <v/>
      </c>
      <c r="MA138" s="11">
        <f>LY138-LZ138</f>
        <v/>
      </c>
      <c r="MB138" s="5">
        <f>MA138+2</f>
        <v/>
      </c>
      <c r="MC138" s="6">
        <f>MA138-2</f>
        <v/>
      </c>
      <c r="MD138" s="4">
        <f>LE138</f>
        <v/>
      </c>
      <c r="ME138" s="9">
        <f>IF(MD138=0,1000,MD138+0.75)</f>
        <v/>
      </c>
      <c r="MF138" s="10">
        <f>IF(MD138=0,0,MD138-0.75)</f>
        <v/>
      </c>
      <c r="MG138" s="4">
        <f>((LM138*(LU138+LX138))-((LP138*(LV138+LW138))))</f>
        <v/>
      </c>
      <c r="MH138" s="9">
        <f>MG138*1.2</f>
        <v/>
      </c>
      <c r="MI138" s="10">
        <f>MG138*0.8</f>
        <v/>
      </c>
      <c r="MJ138">
        <f>IFERROR(OT138,"")</f>
        <v/>
      </c>
      <c r="MK138">
        <f>IFERROR(OU138,"")</f>
        <v/>
      </c>
      <c r="ML138">
        <f>IFERROR(OV138,"")</f>
        <v/>
      </c>
      <c r="MM138">
        <f>IFERROR(OW138,"")</f>
        <v/>
      </c>
      <c r="MN138">
        <f>IFERROR(OX138,"")</f>
        <v/>
      </c>
      <c r="MO138">
        <f>IFERROR(OY138,"")</f>
        <v/>
      </c>
      <c r="MP138" s="1">
        <f>COUNTIFS(#REF!,LT138,#REF!,1,#REF!,"&gt;="&amp;MC138,#REF!,"&lt;="&amp;MB138,#REF!,"&lt;="&amp;ME138,#REF!,"&gt;="&amp;MF138,#REF!,"="&amp;KV138,#REF!,"="&amp;KX138)</f>
        <v/>
      </c>
      <c r="MQ138" s="1">
        <f>COUNTIFS(#REF!,LT138,#REF!,0,#REF!,"&gt;="&amp;MC138,#REF!,"&lt;="&amp;MB138,#REF!,"&lt;="&amp;ME138,#REF!,"&gt;="&amp;MF138,#REF!,"="&amp;KV138,#REF!,"="&amp;KX138)</f>
        <v/>
      </c>
      <c r="MR138" s="1">
        <f>COUNTIFS(#REF!,LT138,#REF!,1,#REF!,"&gt;="&amp;MC138,#REF!,"&lt;="&amp;MB138,#REF!,"&lt;="&amp;ME138,#REF!,"&gt;="&amp;MF138,#REF!,"="&amp;KW138,#REF!,"="&amp;KY138)</f>
        <v/>
      </c>
      <c r="MS138" s="1">
        <f>COUNTIFS(#REF!,LT138,#REF!,0,#REF!,"&gt;="&amp;MC138,#REF!,"&lt;="&amp;MB138,#REF!,"&lt;="&amp;ME138,#REF!,"&gt;="&amp;MF138,#REF!,"="&amp;KW138,#REF!,"="&amp;KY138)</f>
        <v/>
      </c>
      <c r="MT138" s="1">
        <f>COUNTIFS(#REF!,LT138,#REF!,1,#REF!,"&gt;="&amp;MI138,#REF!,"&lt;="&amp;MH138,#REF!,"&lt;="&amp;ME138,#REF!,"&gt;="&amp;MF138)</f>
        <v/>
      </c>
      <c r="MU138" s="1">
        <f>COUNTIFS(#REF!,LT138,#REF!,0,#REF!,"&gt;="&amp;MI138,#REF!,"&lt;="&amp;MH138,#REF!,"&lt;="&amp;ME138,#REF!,"&gt;="&amp;MF138)</f>
        <v/>
      </c>
      <c r="MV138" s="1">
        <f>COUNTIFS(#REF!,LT138,#REF!,1,#REF!,"&gt;="&amp;MI138,#REF!,"&lt;="&amp;MH138,#REF!,"="&amp;KZ138,#REF!,"="&amp;LA138,#REF!,"&lt;="&amp;ME138,#REF!,"&gt;="&amp;MF138)</f>
        <v/>
      </c>
      <c r="MW138" s="1">
        <f>COUNTIFS(#REF!,LT138,#REF!,0,#REF!,"&gt;="&amp;MI138,#REF!,"&lt;="&amp;MH138,#REF!,"="&amp;KZ138,#REF!,"="&amp;LA138,#REF!,"&lt;="&amp;ME138,#REF!,"&gt;="&amp;MF138)</f>
        <v/>
      </c>
      <c r="MX138" s="1">
        <f>COUNTIFS(#REF!,LT138,#REF!,1,#REF!,"&gt;="&amp;MC138,#REF!,"&lt;="&amp;MB138,#REF!,"&lt;="&amp;ME138,#REF!,"&gt;="&amp;MF138)</f>
        <v/>
      </c>
      <c r="MY138" s="1">
        <f>COUNTIFS(#REF!,LT138,#REF!,0,#REF!,"&gt;="&amp;MC138,#REF!,"&lt;="&amp;MB138,#REF!,"&lt;="&amp;ME138,#REF!,"&gt;="&amp;MF138)</f>
        <v/>
      </c>
      <c r="MZ138" s="1">
        <f>COUNTIFS(#REF!,LT138,#REF!,1,#REF!,"&lt;="&amp;ME138,#REF!,"&gt;="&amp;MF138,#REF!,"="&amp;KV138,#REF!,"="&amp;KX138)</f>
        <v/>
      </c>
      <c r="NA138" s="1">
        <f>COUNTIFS(#REF!,LT138,#REF!,0,#REF!,"&lt;="&amp;ME138,#REF!,"&gt;="&amp;MF138,#REF!,"="&amp;KV138,#REF!,"="&amp;KX138)</f>
        <v/>
      </c>
      <c r="NB138" s="1">
        <f>COUNTIFS(#REF!,LT138,#REF!,1,#REF!,"&lt;="&amp;ME138,#REF!,"&gt;="&amp;MF138,#REF!,"="&amp;KW138,#REF!,"="&amp;KY138)</f>
        <v/>
      </c>
      <c r="NC138" s="1">
        <f>COUNTIFS(#REF!,LT138,#REF!,0,#REF!,"&lt;="&amp;ME138,#REF!,"&gt;="&amp;MF138,#REF!,"="&amp;KW138,#REF!,"="&amp;KY138)</f>
        <v/>
      </c>
      <c r="ND138" s="1">
        <f>COUNTIFS(#REF!,LT138,#REF!,1,#REF!,"&gt;="&amp;MC138,#REF!,"&lt;="&amp;MB138,#REF!,"&lt;="&amp;ME138,#REF!,"&gt;="&amp;MF138,#REF!,"="&amp;KV138,#REF!,"="&amp;KX138)</f>
        <v/>
      </c>
      <c r="NE138" s="1">
        <f>COUNTIFS(#REF!,LT138,#REF!,0,#REF!,"&gt;="&amp;MC138,#REF!,"&lt;="&amp;MB138,#REF!,"&lt;="&amp;ME138,#REF!,"&gt;="&amp;MF138,#REF!,"="&amp;KV138,#REF!,"="&amp;KX138)</f>
        <v/>
      </c>
      <c r="NF138" s="1">
        <f>COUNTIFS(#REF!,LT138,#REF!,1,#REF!,"&gt;="&amp;MC138,#REF!,"&lt;="&amp;MB138,#REF!,"&lt;="&amp;ME138,#REF!,"&gt;="&amp;MF138,#REF!,"="&amp;KW138,#REF!,"="&amp;KY138)</f>
        <v/>
      </c>
      <c r="NG138" s="1">
        <f>COUNTIFS(#REF!,LT138,#REF!,0,#REF!,"&gt;="&amp;MC138,#REF!,"&lt;="&amp;MB138,#REF!,"&lt;="&amp;ME138,#REF!,"&gt;="&amp;MF138,#REF!,"="&amp;KW138,#REF!,"="&amp;KY138)</f>
        <v/>
      </c>
      <c r="NH138" s="1">
        <f>COUNTIFS(#REF!,LT138,#REF!,1,#REF!,"&gt;="&amp;MC138,#REF!,"&lt;="&amp;MB138,#REF!,"&lt;="&amp;ME138,#REF!,"&gt;="&amp;MF138,#REF!,"="&amp;KZ138,#REF!,"="&amp;LA138)</f>
        <v/>
      </c>
      <c r="NI138" s="1">
        <f>COUNTIFS(#REF!,LT138,#REF!,0,#REF!,"&gt;="&amp;MC138,#REF!,"&lt;="&amp;MB138,#REF!,"&lt;="&amp;ME138,#REF!,"&gt;="&amp;MF138,#REF!,"="&amp;KZ138,#REF!,"="&amp;LA138)</f>
        <v/>
      </c>
      <c r="NJ138" s="1">
        <f>COUNTIFS(#REF!,LT138,#REF!,1,#REF!,"&gt;="&amp;MI138,#REF!,"&lt;="&amp;MH138,#REF!,"&lt;="&amp;ME138,#REF!,"&gt;="&amp;MF138)</f>
        <v/>
      </c>
      <c r="NK138" s="1">
        <f>COUNTIFS(#REF!,LT138,#REF!,0,#REF!,"&gt;="&amp;MI138,#REF!,"&lt;="&amp;MH138,#REF!,"&lt;="&amp;ME138,#REF!,"&gt;="&amp;MF138)</f>
        <v/>
      </c>
      <c r="NL138" s="1">
        <f>COUNTIFS(#REF!,LT138,#REF!,1,#REF!,"&gt;="&amp;MI138,#REF!,"&lt;="&amp;MH138,#REF!,"="&amp;KZ138,#REF!,"="&amp;LA138,#REF!,"&lt;="&amp;ME138,#REF!,"&gt;="&amp;MF138)</f>
        <v/>
      </c>
      <c r="NM138" s="1">
        <f>COUNTIFS(#REF!,LT138,#REF!,0,#REF!,"&gt;="&amp;MI138,#REF!,"&lt;="&amp;MH138,#REF!,"="&amp;KZ138,#REF!,"="&amp;LA138,#REF!,"&lt;="&amp;ME138,#REF!,"&gt;="&amp;MF138)</f>
        <v/>
      </c>
      <c r="NN138" s="1">
        <f>COUNTIFS(#REF!,LT138,#REF!,1,#REF!,"&gt;="&amp;MC138,#REF!,"&lt;="&amp;MB138,#REF!,"&lt;="&amp;ME138,#REF!,"&gt;="&amp;MF138)</f>
        <v/>
      </c>
      <c r="NO138" s="1">
        <f>COUNTIFS(#REF!,LT138,#REF!,0,#REF!,"&gt;="&amp;MC138,#REF!,"&lt;="&amp;MB138,#REF!,"&lt;="&amp;ME138,#REF!,"&gt;="&amp;MF138)</f>
        <v/>
      </c>
      <c r="NP138" s="1">
        <f>COUNTIFS(#REF!,LT138,#REF!,1,#REF!,"&lt;="&amp;ME138,#REF!,"&gt;="&amp;MF138,#REF!,"="&amp;KV138,#REF!,"="&amp;KX138)</f>
        <v/>
      </c>
      <c r="NQ138" s="1">
        <f>COUNTIFS(#REF!,LT138,#REF!,0,#REF!,"&lt;="&amp;ME138,#REF!,"&gt;="&amp;MF138,#REF!,"="&amp;KV138,#REF!,"="&amp;KX138)</f>
        <v/>
      </c>
      <c r="NR138" s="1">
        <f>COUNTIFS(#REF!,LT138,#REF!,1,#REF!,"&lt;="&amp;ME138,#REF!,"&gt;="&amp;MF138,#REF!,"="&amp;KW138,#REF!,"="&amp;KY138)</f>
        <v/>
      </c>
      <c r="NS138" s="1">
        <f>COUNTIFS(#REF!,LT138,#REF!,0,#REF!,"&lt;="&amp;ME138,#REF!,"&gt;="&amp;MF138,#REF!,"="&amp;KW138,#REF!,"="&amp;KY138)</f>
        <v/>
      </c>
      <c r="NT138" s="1">
        <f>MP138+MR138+MT138+MV138+MX138+MZ138+NB138</f>
        <v/>
      </c>
      <c r="NU138" s="1">
        <f>MQ138+MS138+MU138+MW138+MY138+NA138+NC138</f>
        <v/>
      </c>
      <c r="NV138" s="1">
        <f>NT138+NU138</f>
        <v/>
      </c>
      <c r="NW138" s="33">
        <f>NT138/(NT138+NU138)</f>
        <v/>
      </c>
      <c r="NX138" s="3">
        <f>1/NW138</f>
        <v/>
      </c>
      <c r="NY138" s="1">
        <f>LH138</f>
        <v/>
      </c>
      <c r="NZ138" s="79">
        <f>(NW138*((NY138-1)*0.98))-((1-NW138)*1)</f>
        <v/>
      </c>
      <c r="OA138" s="34">
        <f>IF(LR138&lt;0.9,0,IF(AND(LR138&gt;1.1),0,1))</f>
        <v/>
      </c>
      <c r="OB138" s="34">
        <f>IF(LS138&lt;0.9,0,IF(AND(LS138&gt;1.1),0,1))</f>
        <v/>
      </c>
      <c r="OC138" s="32">
        <f>IF(NV138&gt;99,1,0)</f>
        <v/>
      </c>
      <c r="OD138" s="32">
        <f>IF(NZ138&gt;0.0799,1,0)</f>
        <v/>
      </c>
      <c r="OE138" s="32">
        <f>IF(NZ138&gt;OM138,1,0)</f>
        <v/>
      </c>
      <c r="OF138" s="32">
        <f>OC138+OD138+OE138+OA138+OB138</f>
        <v/>
      </c>
      <c r="OG138" s="1">
        <f>ND138+NF138+NH138+NJ138+NL138+NN138+NP138+NR138</f>
        <v/>
      </c>
      <c r="OH138" s="1">
        <f>NE138+NG138+NI138+NK138+NM138+NO138+NQ138+NS138</f>
        <v/>
      </c>
      <c r="OI138" s="1">
        <f>OG138+OH138</f>
        <v/>
      </c>
      <c r="OJ138" s="33">
        <f>OG138/(OG138+OH138)</f>
        <v/>
      </c>
      <c r="OK138" s="3">
        <f>1/OJ138</f>
        <v/>
      </c>
      <c r="OL138" s="1">
        <f>LI138</f>
        <v/>
      </c>
      <c r="OM138" s="79">
        <f>(OJ138*((OL138-1)*0.98))-((1-OJ138)*1)</f>
        <v/>
      </c>
      <c r="ON138" s="34">
        <f>IF(LR138&lt;0.9,0,IF(AND(LR138&gt;1.1),0,1))</f>
        <v/>
      </c>
      <c r="OO138" s="34">
        <f>IF(LS138&lt;0.9,0,IF(AND(LS138&gt;1.1),0,1))</f>
        <v/>
      </c>
      <c r="OP138" s="32">
        <f>IF(OI138&gt;99,1,0)</f>
        <v/>
      </c>
      <c r="OQ138" s="32">
        <f>IF(OM138&gt;0.0799,1,0)</f>
        <v/>
      </c>
      <c r="OR138" s="32">
        <f>IF(OM138&gt;OZ138,1,0)</f>
        <v/>
      </c>
      <c r="OS138" s="32">
        <f>OP138+OQ138+OR138+ON138+OO138</f>
        <v/>
      </c>
      <c r="OT138">
        <f>IF(OF138=5,"BackHome0-0",IF(AND(OS138=5),"BackAway0-0",""))</f>
        <v/>
      </c>
      <c r="OU138">
        <f>IF(OF138=5,KN138,IF(AND(OS138=5),KO138,""))</f>
        <v/>
      </c>
      <c r="OV138">
        <f>IF(OF138=5,"Match Odds",IF(AND(OS138=5),"Match Odds",""))</f>
        <v/>
      </c>
      <c r="OW138">
        <f>IF(OF138=5,KP138,IF(AND(OS138=5),KP138,""))</f>
        <v/>
      </c>
      <c r="OX138">
        <f>IF(OF138=5,"MATCH_ODDS",IF(AND(OS138=5),"MATCH_ODDS",""))</f>
        <v/>
      </c>
      <c r="OY138">
        <f>IF(OF138=5,"BACK",IF(AND(OS138=5),"BACK",""))</f>
        <v/>
      </c>
    </row>
    <row r="139" ht="16.5" customHeight="1" thickBot="1" thickTop="1">
      <c r="A139" s="2" t="n"/>
      <c r="KN139" s="1">
        <f>IF(INDEX(#REF!,MATCH('HT 0-0'!D139,#REF!,0))=INDEX(#REF!,MATCH('HT 0-0'!D139,#REF!,0)),INDEX(#REF!,MATCH('HT 0-0'!D139,#REF!,0)),"ERROR")</f>
        <v/>
      </c>
      <c r="KO139" s="1">
        <f>IF(INDEX(#REF!,MATCH('HT 0-0'!E139,#REF!,0))=INDEX(#REF!,MATCH('HT 0-0'!E139,#REF!,0)),INDEX(#REF!,MATCH('HT 0-0'!E139,#REF!,0)),"ERROR")</f>
        <v/>
      </c>
      <c r="KP139" s="1">
        <f>KN139&amp;" v "&amp;KO139</f>
        <v/>
      </c>
      <c r="KQ139">
        <f>B139&amp;"_"&amp;C139</f>
        <v/>
      </c>
      <c r="KR139" s="1">
        <f>IF((HW139/KK139)&lt;0.335,"G",IF((HW139/KK139)&gt;0.67,"R","A"))</f>
        <v/>
      </c>
      <c r="KS139" s="1">
        <f>IF((HX139/KK139)&lt;0.335,"G",IF((HX139/KK139)&gt;0.67,"R","A"))</f>
        <v/>
      </c>
      <c r="KT139" s="1">
        <f>IF((IH139/KK139)&lt;0.335,"G",IF((IH139/KK139)&gt;0.67,"R","A"))</f>
        <v/>
      </c>
      <c r="KU139" s="1">
        <f>IF((II139/KK139)&lt;0.335,"G",IF((II139/KK139)&gt;0.67,"R","A"))</f>
        <v/>
      </c>
      <c r="KV139" s="1">
        <f>IF((HZ139/KK139)&lt;0.335,"G",IF((HZ139/KK139)&gt;0.67,"R","A"))</f>
        <v/>
      </c>
      <c r="KW139" s="1">
        <f>IF((HY139/KK139)&lt;0.335,"G",IF((HY139/KK139)&gt;0.67,"R","A"))</f>
        <v/>
      </c>
      <c r="KX139" s="1">
        <f>IF((IK139/KK139)&lt;0.335,"G",IF((IK139/KK139)&gt;0.67,"R","A"))</f>
        <v/>
      </c>
      <c r="KY139" s="1">
        <f>IF((IJ139/KK139)&lt;0.335,"G",IF((IJ139/KK139)&gt;0.67,"R","A"))</f>
        <v/>
      </c>
      <c r="KZ139" s="1">
        <f>IF((HQ139/KK139)&lt;0.335,"G",IF((HQ139/KK139)&gt;0.67,"R","A"))</f>
        <v/>
      </c>
      <c r="LA139" s="1">
        <f>IF((IB139/KK139)&lt;0.335,"G",IF((IB139/KK139)&gt;0.67,"R","A"))</f>
        <v/>
      </c>
      <c r="LB139">
        <f>IF(LQ139="0-0",INDEX(Scrape!#REF!,MATCH('HT 0-0'!KP139,Scrape!$B:$B,0)),"")</f>
        <v/>
      </c>
      <c r="LC139">
        <f>IF(LQ139="0-0",INDEX(Scrape!$A:$A,MATCH('HT 0-0'!KP139,Scrape!$B:$B,0)),"")</f>
        <v/>
      </c>
      <c r="LD139">
        <f>IF(LQ139="0-0",INDEX(Scrape!$B:$B,MATCH('HT 0-0'!KP139,Scrape!$B:$B,0)),"")</f>
        <v/>
      </c>
      <c r="LE139">
        <f>IF(LQ139="0-0",INDEX(Scrape!$C:$C,MATCH('HT 0-0'!KP139,Scrape!$B:$B,0)),"")</f>
        <v/>
      </c>
      <c r="LF139">
        <f>IF(LQ139="0-0",INDEX(Scrape!$D:$D,MATCH('HT 0-0'!KP139,Scrape!$B:$B,0)),"")</f>
        <v/>
      </c>
      <c r="LG139">
        <f>IF(LQ139="0-0",INDEX(Scrape!$E:$E,MATCH('HT 0-0'!KP139,Scrape!$B:$B,0)),"")</f>
        <v/>
      </c>
      <c r="LH139">
        <f>IF(LQ139="0-0",INDEX(Scrape!$F:$F,MATCH('HT 0-0'!KP139,Scrape!$B:$B,0)),"")</f>
        <v/>
      </c>
      <c r="LI139">
        <f>IF(LQ139="0-0",INDEX(Scrape!$G:$G,MATCH('HT 0-0'!KP139,Scrape!$B:$B,0)),"")</f>
        <v/>
      </c>
      <c r="LJ139">
        <f>IF(LQ139="0-0",INDEX(Scrape!$H:$H,MATCH('HT 0-0'!KP139,Scrape!$B:$B,0)),"")</f>
        <v/>
      </c>
      <c r="LK139">
        <f>IF(LQ139="0-0",INDEX(Scrape!$I:$I,MATCH('HT 0-0'!KP139,Scrape!$B:$B,0)),"")</f>
        <v/>
      </c>
      <c r="LL139">
        <f>IF(LQ139="0-0",INDEX(Scrape!$J:$J,MATCH('HT 0-0'!KP139,Scrape!$B:$B,0)),"")</f>
        <v/>
      </c>
      <c r="LM139">
        <f>IF(LQ139="0-0",INDEX(Scrape!$K:$K,MATCH('HT 0-0'!KP139,Scrape!$B:$B,0)),"")</f>
        <v/>
      </c>
      <c r="LN139">
        <f>IF(LQ139="0-0",INDEX(Scrape!$L:$L,MATCH('HT 0-0'!KP139,Scrape!$B:$B,0)),"")</f>
        <v/>
      </c>
      <c r="LO139">
        <f>IF(LQ139="0-0",INDEX(Scrape!$M:$M,MATCH('HT 0-0'!KP139,Scrape!$B:$B,0)),"")</f>
        <v/>
      </c>
      <c r="LP139">
        <f>IF(LQ139="0-0",INDEX(Scrape!$N:$N,MATCH('HT 0-0'!KP139,Scrape!$B:$B,0)),"")</f>
        <v/>
      </c>
      <c r="LQ139">
        <f>INDEX(Scrape!$O:$O,MATCH('HT 0-0'!KP139,Scrape!$B:$B,0))</f>
        <v/>
      </c>
      <c r="LR139">
        <f>(1/LJ139)+(1/LI139)+(1/LH139)</f>
        <v/>
      </c>
      <c r="LS139">
        <f>(1/LG139)+(1/LF139)+(1/LE139)</f>
        <v/>
      </c>
      <c r="LT139" s="8">
        <f>IF(INDEX(#REF!,MATCH(KQ139,#REF!,0))=INDEX(#REF!,MATCH(KQ139,#REF!,0)),INDEX(#REF!,MATCH(KQ139,#REF!,0)),"ERROR")</f>
        <v/>
      </c>
      <c r="LU139" s="4">
        <f>IF(KR139="G",2,IF(KR139="R",0.5,IF(KR139="A",1)))</f>
        <v/>
      </c>
      <c r="LV139" s="4">
        <f>IF(KS139="G",0.5,IF(KS139="R",2,IF(KS139="A",1)))</f>
        <v/>
      </c>
      <c r="LW139" s="4">
        <f>IF(KT139="G",2,IF(KT139="R",0.5,IF(KT139="A",1)))</f>
        <v/>
      </c>
      <c r="LX139" s="4">
        <f>IF(KU139="G",0.5,IF(KU139="R",2,IF(KU139="A",1)))</f>
        <v/>
      </c>
      <c r="LY139" s="7">
        <f>(LK139*(LU139+LX139)+(LL139*(LU139+LX139)))</f>
        <v/>
      </c>
      <c r="LZ139" s="7">
        <f>(LN139*(LV139+LW139)+(LO139*(LV139+LW139)))</f>
        <v/>
      </c>
      <c r="MA139" s="11">
        <f>LY139-LZ139</f>
        <v/>
      </c>
      <c r="MB139" s="5">
        <f>MA139+2</f>
        <v/>
      </c>
      <c r="MC139" s="6">
        <f>MA139-2</f>
        <v/>
      </c>
      <c r="MD139" s="4">
        <f>LE139</f>
        <v/>
      </c>
      <c r="ME139" s="9">
        <f>IF(MD139=0,1000,MD139+0.75)</f>
        <v/>
      </c>
      <c r="MF139" s="10">
        <f>IF(MD139=0,0,MD139-0.75)</f>
        <v/>
      </c>
      <c r="MG139" s="4">
        <f>((LM139*(LU139+LX139))-((LP139*(LV139+LW139))))</f>
        <v/>
      </c>
      <c r="MH139" s="9">
        <f>MG139*1.2</f>
        <v/>
      </c>
      <c r="MI139" s="10">
        <f>MG139*0.8</f>
        <v/>
      </c>
      <c r="MJ139">
        <f>IFERROR(OT139,"")</f>
        <v/>
      </c>
      <c r="MK139">
        <f>IFERROR(OU139,"")</f>
        <v/>
      </c>
      <c r="ML139">
        <f>IFERROR(OV139,"")</f>
        <v/>
      </c>
      <c r="MM139">
        <f>IFERROR(OW139,"")</f>
        <v/>
      </c>
      <c r="MN139">
        <f>IFERROR(OX139,"")</f>
        <v/>
      </c>
      <c r="MO139">
        <f>IFERROR(OY139,"")</f>
        <v/>
      </c>
      <c r="MP139" s="1">
        <f>COUNTIFS(#REF!,LT139,#REF!,1,#REF!,"&gt;="&amp;MC139,#REF!,"&lt;="&amp;MB139,#REF!,"&lt;="&amp;ME139,#REF!,"&gt;="&amp;MF139,#REF!,"="&amp;KV139,#REF!,"="&amp;KX139)</f>
        <v/>
      </c>
      <c r="MQ139" s="1">
        <f>COUNTIFS(#REF!,LT139,#REF!,0,#REF!,"&gt;="&amp;MC139,#REF!,"&lt;="&amp;MB139,#REF!,"&lt;="&amp;ME139,#REF!,"&gt;="&amp;MF139,#REF!,"="&amp;KV139,#REF!,"="&amp;KX139)</f>
        <v/>
      </c>
      <c r="MR139" s="1">
        <f>COUNTIFS(#REF!,LT139,#REF!,1,#REF!,"&gt;="&amp;MC139,#REF!,"&lt;="&amp;MB139,#REF!,"&lt;="&amp;ME139,#REF!,"&gt;="&amp;MF139,#REF!,"="&amp;KW139,#REF!,"="&amp;KY139)</f>
        <v/>
      </c>
      <c r="MS139" s="1">
        <f>COUNTIFS(#REF!,LT139,#REF!,0,#REF!,"&gt;="&amp;MC139,#REF!,"&lt;="&amp;MB139,#REF!,"&lt;="&amp;ME139,#REF!,"&gt;="&amp;MF139,#REF!,"="&amp;KW139,#REF!,"="&amp;KY139)</f>
        <v/>
      </c>
      <c r="MT139" s="1">
        <f>COUNTIFS(#REF!,LT139,#REF!,1,#REF!,"&gt;="&amp;MI139,#REF!,"&lt;="&amp;MH139,#REF!,"&lt;="&amp;ME139,#REF!,"&gt;="&amp;MF139)</f>
        <v/>
      </c>
      <c r="MU139" s="1">
        <f>COUNTIFS(#REF!,LT139,#REF!,0,#REF!,"&gt;="&amp;MI139,#REF!,"&lt;="&amp;MH139,#REF!,"&lt;="&amp;ME139,#REF!,"&gt;="&amp;MF139)</f>
        <v/>
      </c>
      <c r="MV139" s="1">
        <f>COUNTIFS(#REF!,LT139,#REF!,1,#REF!,"&gt;="&amp;MI139,#REF!,"&lt;="&amp;MH139,#REF!,"="&amp;KZ139,#REF!,"="&amp;LA139,#REF!,"&lt;="&amp;ME139,#REF!,"&gt;="&amp;MF139)</f>
        <v/>
      </c>
      <c r="MW139" s="1">
        <f>COUNTIFS(#REF!,LT139,#REF!,0,#REF!,"&gt;="&amp;MI139,#REF!,"&lt;="&amp;MH139,#REF!,"="&amp;KZ139,#REF!,"="&amp;LA139,#REF!,"&lt;="&amp;ME139,#REF!,"&gt;="&amp;MF139)</f>
        <v/>
      </c>
      <c r="MX139" s="1">
        <f>COUNTIFS(#REF!,LT139,#REF!,1,#REF!,"&gt;="&amp;MC139,#REF!,"&lt;="&amp;MB139,#REF!,"&lt;="&amp;ME139,#REF!,"&gt;="&amp;MF139)</f>
        <v/>
      </c>
      <c r="MY139" s="1">
        <f>COUNTIFS(#REF!,LT139,#REF!,0,#REF!,"&gt;="&amp;MC139,#REF!,"&lt;="&amp;MB139,#REF!,"&lt;="&amp;ME139,#REF!,"&gt;="&amp;MF139)</f>
        <v/>
      </c>
      <c r="MZ139" s="1">
        <f>COUNTIFS(#REF!,LT139,#REF!,1,#REF!,"&lt;="&amp;ME139,#REF!,"&gt;="&amp;MF139,#REF!,"="&amp;KV139,#REF!,"="&amp;KX139)</f>
        <v/>
      </c>
      <c r="NA139" s="1">
        <f>COUNTIFS(#REF!,LT139,#REF!,0,#REF!,"&lt;="&amp;ME139,#REF!,"&gt;="&amp;MF139,#REF!,"="&amp;KV139,#REF!,"="&amp;KX139)</f>
        <v/>
      </c>
      <c r="NB139" s="1">
        <f>COUNTIFS(#REF!,LT139,#REF!,1,#REF!,"&lt;="&amp;ME139,#REF!,"&gt;="&amp;MF139,#REF!,"="&amp;KW139,#REF!,"="&amp;KY139)</f>
        <v/>
      </c>
      <c r="NC139" s="1">
        <f>COUNTIFS(#REF!,LT139,#REF!,0,#REF!,"&lt;="&amp;ME139,#REF!,"&gt;="&amp;MF139,#REF!,"="&amp;KW139,#REF!,"="&amp;KY139)</f>
        <v/>
      </c>
      <c r="ND139" s="1">
        <f>COUNTIFS(#REF!,LT139,#REF!,1,#REF!,"&gt;="&amp;MC139,#REF!,"&lt;="&amp;MB139,#REF!,"&lt;="&amp;ME139,#REF!,"&gt;="&amp;MF139,#REF!,"="&amp;KV139,#REF!,"="&amp;KX139)</f>
        <v/>
      </c>
      <c r="NE139" s="1">
        <f>COUNTIFS(#REF!,LT139,#REF!,0,#REF!,"&gt;="&amp;MC139,#REF!,"&lt;="&amp;MB139,#REF!,"&lt;="&amp;ME139,#REF!,"&gt;="&amp;MF139,#REF!,"="&amp;KV139,#REF!,"="&amp;KX139)</f>
        <v/>
      </c>
      <c r="NF139" s="1">
        <f>COUNTIFS(#REF!,LT139,#REF!,1,#REF!,"&gt;="&amp;MC139,#REF!,"&lt;="&amp;MB139,#REF!,"&lt;="&amp;ME139,#REF!,"&gt;="&amp;MF139,#REF!,"="&amp;KW139,#REF!,"="&amp;KY139)</f>
        <v/>
      </c>
      <c r="NG139" s="1">
        <f>COUNTIFS(#REF!,LT139,#REF!,0,#REF!,"&gt;="&amp;MC139,#REF!,"&lt;="&amp;MB139,#REF!,"&lt;="&amp;ME139,#REF!,"&gt;="&amp;MF139,#REF!,"="&amp;KW139,#REF!,"="&amp;KY139)</f>
        <v/>
      </c>
      <c r="NH139" s="1">
        <f>COUNTIFS(#REF!,LT139,#REF!,1,#REF!,"&gt;="&amp;MC139,#REF!,"&lt;="&amp;MB139,#REF!,"&lt;="&amp;ME139,#REF!,"&gt;="&amp;MF139,#REF!,"="&amp;KZ139,#REF!,"="&amp;LA139)</f>
        <v/>
      </c>
      <c r="NI139" s="1">
        <f>COUNTIFS(#REF!,LT139,#REF!,0,#REF!,"&gt;="&amp;MC139,#REF!,"&lt;="&amp;MB139,#REF!,"&lt;="&amp;ME139,#REF!,"&gt;="&amp;MF139,#REF!,"="&amp;KZ139,#REF!,"="&amp;LA139)</f>
        <v/>
      </c>
      <c r="NJ139" s="1">
        <f>COUNTIFS(#REF!,LT139,#REF!,1,#REF!,"&gt;="&amp;MI139,#REF!,"&lt;="&amp;MH139,#REF!,"&lt;="&amp;ME139,#REF!,"&gt;="&amp;MF139)</f>
        <v/>
      </c>
      <c r="NK139" s="1">
        <f>COUNTIFS(#REF!,LT139,#REF!,0,#REF!,"&gt;="&amp;MI139,#REF!,"&lt;="&amp;MH139,#REF!,"&lt;="&amp;ME139,#REF!,"&gt;="&amp;MF139)</f>
        <v/>
      </c>
      <c r="NL139" s="1">
        <f>COUNTIFS(#REF!,LT139,#REF!,1,#REF!,"&gt;="&amp;MI139,#REF!,"&lt;="&amp;MH139,#REF!,"="&amp;KZ139,#REF!,"="&amp;LA139,#REF!,"&lt;="&amp;ME139,#REF!,"&gt;="&amp;MF139)</f>
        <v/>
      </c>
      <c r="NM139" s="1">
        <f>COUNTIFS(#REF!,LT139,#REF!,0,#REF!,"&gt;="&amp;MI139,#REF!,"&lt;="&amp;MH139,#REF!,"="&amp;KZ139,#REF!,"="&amp;LA139,#REF!,"&lt;="&amp;ME139,#REF!,"&gt;="&amp;MF139)</f>
        <v/>
      </c>
      <c r="NN139" s="1">
        <f>COUNTIFS(#REF!,LT139,#REF!,1,#REF!,"&gt;="&amp;MC139,#REF!,"&lt;="&amp;MB139,#REF!,"&lt;="&amp;ME139,#REF!,"&gt;="&amp;MF139)</f>
        <v/>
      </c>
      <c r="NO139" s="1">
        <f>COUNTIFS(#REF!,LT139,#REF!,0,#REF!,"&gt;="&amp;MC139,#REF!,"&lt;="&amp;MB139,#REF!,"&lt;="&amp;ME139,#REF!,"&gt;="&amp;MF139)</f>
        <v/>
      </c>
      <c r="NP139" s="1">
        <f>COUNTIFS(#REF!,LT139,#REF!,1,#REF!,"&lt;="&amp;ME139,#REF!,"&gt;="&amp;MF139,#REF!,"="&amp;KV139,#REF!,"="&amp;KX139)</f>
        <v/>
      </c>
      <c r="NQ139" s="1">
        <f>COUNTIFS(#REF!,LT139,#REF!,0,#REF!,"&lt;="&amp;ME139,#REF!,"&gt;="&amp;MF139,#REF!,"="&amp;KV139,#REF!,"="&amp;KX139)</f>
        <v/>
      </c>
      <c r="NR139" s="1">
        <f>COUNTIFS(#REF!,LT139,#REF!,1,#REF!,"&lt;="&amp;ME139,#REF!,"&gt;="&amp;MF139,#REF!,"="&amp;KW139,#REF!,"="&amp;KY139)</f>
        <v/>
      </c>
      <c r="NS139" s="1">
        <f>COUNTIFS(#REF!,LT139,#REF!,0,#REF!,"&lt;="&amp;ME139,#REF!,"&gt;="&amp;MF139,#REF!,"="&amp;KW139,#REF!,"="&amp;KY139)</f>
        <v/>
      </c>
      <c r="NT139" s="1">
        <f>MP139+MR139+MT139+MV139+MX139+MZ139+NB139</f>
        <v/>
      </c>
      <c r="NU139" s="1">
        <f>MQ139+MS139+MU139+MW139+MY139+NA139+NC139</f>
        <v/>
      </c>
      <c r="NV139" s="1">
        <f>NT139+NU139</f>
        <v/>
      </c>
      <c r="NW139" s="33">
        <f>NT139/(NT139+NU139)</f>
        <v/>
      </c>
      <c r="NX139" s="3">
        <f>1/NW139</f>
        <v/>
      </c>
      <c r="NY139" s="1">
        <f>LH139</f>
        <v/>
      </c>
      <c r="NZ139" s="79">
        <f>(NW139*((NY139-1)*0.98))-((1-NW139)*1)</f>
        <v/>
      </c>
      <c r="OA139" s="34">
        <f>IF(LR139&lt;0.9,0,IF(AND(LR139&gt;1.1),0,1))</f>
        <v/>
      </c>
      <c r="OB139" s="34">
        <f>IF(LS139&lt;0.9,0,IF(AND(LS139&gt;1.1),0,1))</f>
        <v/>
      </c>
      <c r="OC139" s="32">
        <f>IF(NV139&gt;99,1,0)</f>
        <v/>
      </c>
      <c r="OD139" s="32">
        <f>IF(NZ139&gt;0.0799,1,0)</f>
        <v/>
      </c>
      <c r="OE139" s="32">
        <f>IF(NZ139&gt;OM139,1,0)</f>
        <v/>
      </c>
      <c r="OF139" s="32">
        <f>OC139+OD139+OE139+OA139+OB139</f>
        <v/>
      </c>
      <c r="OG139" s="1">
        <f>ND139+NF139+NH139+NJ139+NL139+NN139+NP139+NR139</f>
        <v/>
      </c>
      <c r="OH139" s="1">
        <f>NE139+NG139+NI139+NK139+NM139+NO139+NQ139+NS139</f>
        <v/>
      </c>
      <c r="OI139" s="1">
        <f>OG139+OH139</f>
        <v/>
      </c>
      <c r="OJ139" s="33">
        <f>OG139/(OG139+OH139)</f>
        <v/>
      </c>
      <c r="OK139" s="3">
        <f>1/OJ139</f>
        <v/>
      </c>
      <c r="OL139" s="1">
        <f>LI139</f>
        <v/>
      </c>
      <c r="OM139" s="79">
        <f>(OJ139*((OL139-1)*0.98))-((1-OJ139)*1)</f>
        <v/>
      </c>
      <c r="ON139" s="34">
        <f>IF(LR139&lt;0.9,0,IF(AND(LR139&gt;1.1),0,1))</f>
        <v/>
      </c>
      <c r="OO139" s="34">
        <f>IF(LS139&lt;0.9,0,IF(AND(LS139&gt;1.1),0,1))</f>
        <v/>
      </c>
      <c r="OP139" s="32">
        <f>IF(OI139&gt;99,1,0)</f>
        <v/>
      </c>
      <c r="OQ139" s="32">
        <f>IF(OM139&gt;0.0799,1,0)</f>
        <v/>
      </c>
      <c r="OR139" s="32">
        <f>IF(OM139&gt;OZ139,1,0)</f>
        <v/>
      </c>
      <c r="OS139" s="32">
        <f>OP139+OQ139+OR139+ON139+OO139</f>
        <v/>
      </c>
      <c r="OT139">
        <f>IF(OF139=5,"BackHome0-0",IF(AND(OS139=5),"BackAway0-0",""))</f>
        <v/>
      </c>
      <c r="OU139">
        <f>IF(OF139=5,KN139,IF(AND(OS139=5),KO139,""))</f>
        <v/>
      </c>
      <c r="OV139">
        <f>IF(OF139=5,"Match Odds",IF(AND(OS139=5),"Match Odds",""))</f>
        <v/>
      </c>
      <c r="OW139">
        <f>IF(OF139=5,KP139,IF(AND(OS139=5),KP139,""))</f>
        <v/>
      </c>
      <c r="OX139">
        <f>IF(OF139=5,"MATCH_ODDS",IF(AND(OS139=5),"MATCH_ODDS",""))</f>
        <v/>
      </c>
      <c r="OY139">
        <f>IF(OF139=5,"BACK",IF(AND(OS139=5),"BACK",""))</f>
        <v/>
      </c>
    </row>
    <row r="140" ht="16.5" customHeight="1" thickBot="1" thickTop="1">
      <c r="A140" s="2" t="n"/>
      <c r="KN140" s="1">
        <f>IF(INDEX(#REF!,MATCH('HT 0-0'!D140,#REF!,0))=INDEX(#REF!,MATCH('HT 0-0'!D140,#REF!,0)),INDEX(#REF!,MATCH('HT 0-0'!D140,#REF!,0)),"ERROR")</f>
        <v/>
      </c>
      <c r="KO140" s="1">
        <f>IF(INDEX(#REF!,MATCH('HT 0-0'!E140,#REF!,0))=INDEX(#REF!,MATCH('HT 0-0'!E140,#REF!,0)),INDEX(#REF!,MATCH('HT 0-0'!E140,#REF!,0)),"ERROR")</f>
        <v/>
      </c>
      <c r="KP140" s="1">
        <f>KN140&amp;" v "&amp;KO140</f>
        <v/>
      </c>
      <c r="KQ140">
        <f>B140&amp;"_"&amp;C140</f>
        <v/>
      </c>
      <c r="KR140" s="1">
        <f>IF((HW140/KK140)&lt;0.335,"G",IF((HW140/KK140)&gt;0.67,"R","A"))</f>
        <v/>
      </c>
      <c r="KS140" s="1">
        <f>IF((HX140/KK140)&lt;0.335,"G",IF((HX140/KK140)&gt;0.67,"R","A"))</f>
        <v/>
      </c>
      <c r="KT140" s="1">
        <f>IF((IH140/KK140)&lt;0.335,"G",IF((IH140/KK140)&gt;0.67,"R","A"))</f>
        <v/>
      </c>
      <c r="KU140" s="1">
        <f>IF((II140/KK140)&lt;0.335,"G",IF((II140/KK140)&gt;0.67,"R","A"))</f>
        <v/>
      </c>
      <c r="KV140" s="1">
        <f>IF((HZ140/KK140)&lt;0.335,"G",IF((HZ140/KK140)&gt;0.67,"R","A"))</f>
        <v/>
      </c>
      <c r="KW140" s="1">
        <f>IF((HY140/KK140)&lt;0.335,"G",IF((HY140/KK140)&gt;0.67,"R","A"))</f>
        <v/>
      </c>
      <c r="KX140" s="1">
        <f>IF((IK140/KK140)&lt;0.335,"G",IF((IK140/KK140)&gt;0.67,"R","A"))</f>
        <v/>
      </c>
      <c r="KY140" s="1">
        <f>IF((IJ140/KK140)&lt;0.335,"G",IF((IJ140/KK140)&gt;0.67,"R","A"))</f>
        <v/>
      </c>
      <c r="KZ140" s="1">
        <f>IF((HQ140/KK140)&lt;0.335,"G",IF((HQ140/KK140)&gt;0.67,"R","A"))</f>
        <v/>
      </c>
      <c r="LA140" s="1">
        <f>IF((IB140/KK140)&lt;0.335,"G",IF((IB140/KK140)&gt;0.67,"R","A"))</f>
        <v/>
      </c>
      <c r="LB140">
        <f>IF(LQ140="0-0",INDEX(Scrape!#REF!,MATCH('HT 0-0'!KP140,Scrape!$B:$B,0)),"")</f>
        <v/>
      </c>
      <c r="LC140">
        <f>IF(LQ140="0-0",INDEX(Scrape!$A:$A,MATCH('HT 0-0'!KP140,Scrape!$B:$B,0)),"")</f>
        <v/>
      </c>
      <c r="LD140">
        <f>IF(LQ140="0-0",INDEX(Scrape!$B:$B,MATCH('HT 0-0'!KP140,Scrape!$B:$B,0)),"")</f>
        <v/>
      </c>
      <c r="LE140">
        <f>IF(LQ140="0-0",INDEX(Scrape!$C:$C,MATCH('HT 0-0'!KP140,Scrape!$B:$B,0)),"")</f>
        <v/>
      </c>
      <c r="LF140">
        <f>IF(LQ140="0-0",INDEX(Scrape!$D:$D,MATCH('HT 0-0'!KP140,Scrape!$B:$B,0)),"")</f>
        <v/>
      </c>
      <c r="LG140">
        <f>IF(LQ140="0-0",INDEX(Scrape!$E:$E,MATCH('HT 0-0'!KP140,Scrape!$B:$B,0)),"")</f>
        <v/>
      </c>
      <c r="LH140">
        <f>IF(LQ140="0-0",INDEX(Scrape!$F:$F,MATCH('HT 0-0'!KP140,Scrape!$B:$B,0)),"")</f>
        <v/>
      </c>
      <c r="LI140">
        <f>IF(LQ140="0-0",INDEX(Scrape!$G:$G,MATCH('HT 0-0'!KP140,Scrape!$B:$B,0)),"")</f>
        <v/>
      </c>
      <c r="LJ140">
        <f>IF(LQ140="0-0",INDEX(Scrape!$H:$H,MATCH('HT 0-0'!KP140,Scrape!$B:$B,0)),"")</f>
        <v/>
      </c>
      <c r="LK140">
        <f>IF(LQ140="0-0",INDEX(Scrape!$I:$I,MATCH('HT 0-0'!KP140,Scrape!$B:$B,0)),"")</f>
        <v/>
      </c>
      <c r="LL140">
        <f>IF(LQ140="0-0",INDEX(Scrape!$J:$J,MATCH('HT 0-0'!KP140,Scrape!$B:$B,0)),"")</f>
        <v/>
      </c>
      <c r="LM140">
        <f>IF(LQ140="0-0",INDEX(Scrape!$K:$K,MATCH('HT 0-0'!KP140,Scrape!$B:$B,0)),"")</f>
        <v/>
      </c>
      <c r="LN140">
        <f>IF(LQ140="0-0",INDEX(Scrape!$L:$L,MATCH('HT 0-0'!KP140,Scrape!$B:$B,0)),"")</f>
        <v/>
      </c>
      <c r="LO140">
        <f>IF(LQ140="0-0",INDEX(Scrape!$M:$M,MATCH('HT 0-0'!KP140,Scrape!$B:$B,0)),"")</f>
        <v/>
      </c>
      <c r="LP140">
        <f>IF(LQ140="0-0",INDEX(Scrape!$N:$N,MATCH('HT 0-0'!KP140,Scrape!$B:$B,0)),"")</f>
        <v/>
      </c>
      <c r="LQ140">
        <f>INDEX(Scrape!$O:$O,MATCH('HT 0-0'!KP140,Scrape!$B:$B,0))</f>
        <v/>
      </c>
      <c r="LR140">
        <f>(1/LJ140)+(1/LI140)+(1/LH140)</f>
        <v/>
      </c>
      <c r="LS140">
        <f>(1/LG140)+(1/LF140)+(1/LE140)</f>
        <v/>
      </c>
      <c r="LT140" s="8">
        <f>IF(INDEX(#REF!,MATCH(KQ140,#REF!,0))=INDEX(#REF!,MATCH(KQ140,#REF!,0)),INDEX(#REF!,MATCH(KQ140,#REF!,0)),"ERROR")</f>
        <v/>
      </c>
      <c r="LU140" s="4">
        <f>IF(KR140="G",2,IF(KR140="R",0.5,IF(KR140="A",1)))</f>
        <v/>
      </c>
      <c r="LV140" s="4">
        <f>IF(KS140="G",0.5,IF(KS140="R",2,IF(KS140="A",1)))</f>
        <v/>
      </c>
      <c r="LW140" s="4">
        <f>IF(KT140="G",2,IF(KT140="R",0.5,IF(KT140="A",1)))</f>
        <v/>
      </c>
      <c r="LX140" s="4">
        <f>IF(KU140="G",0.5,IF(KU140="R",2,IF(KU140="A",1)))</f>
        <v/>
      </c>
      <c r="LY140" s="7">
        <f>(LK140*(LU140+LX140)+(LL140*(LU140+LX140)))</f>
        <v/>
      </c>
      <c r="LZ140" s="7">
        <f>(LN140*(LV140+LW140)+(LO140*(LV140+LW140)))</f>
        <v/>
      </c>
      <c r="MA140" s="11">
        <f>LY140-LZ140</f>
        <v/>
      </c>
      <c r="MB140" s="5">
        <f>MA140+2</f>
        <v/>
      </c>
      <c r="MC140" s="6">
        <f>MA140-2</f>
        <v/>
      </c>
      <c r="MD140" s="4">
        <f>LE140</f>
        <v/>
      </c>
      <c r="ME140" s="9">
        <f>IF(MD140=0,1000,MD140+0.75)</f>
        <v/>
      </c>
      <c r="MF140" s="10">
        <f>IF(MD140=0,0,MD140-0.75)</f>
        <v/>
      </c>
      <c r="MG140" s="4">
        <f>((LM140*(LU140+LX140))-((LP140*(LV140+LW140))))</f>
        <v/>
      </c>
      <c r="MH140" s="9">
        <f>MG140*1.2</f>
        <v/>
      </c>
      <c r="MI140" s="10">
        <f>MG140*0.8</f>
        <v/>
      </c>
      <c r="MJ140">
        <f>IFERROR(OT140,"")</f>
        <v/>
      </c>
      <c r="MK140">
        <f>IFERROR(OU140,"")</f>
        <v/>
      </c>
      <c r="ML140">
        <f>IFERROR(OV140,"")</f>
        <v/>
      </c>
      <c r="MM140">
        <f>IFERROR(OW140,"")</f>
        <v/>
      </c>
      <c r="MN140">
        <f>IFERROR(OX140,"")</f>
        <v/>
      </c>
      <c r="MO140">
        <f>IFERROR(OY140,"")</f>
        <v/>
      </c>
      <c r="MP140" s="1">
        <f>COUNTIFS(#REF!,LT140,#REF!,1,#REF!,"&gt;="&amp;MC140,#REF!,"&lt;="&amp;MB140,#REF!,"&lt;="&amp;ME140,#REF!,"&gt;="&amp;MF140,#REF!,"="&amp;KV140,#REF!,"="&amp;KX140)</f>
        <v/>
      </c>
      <c r="MQ140" s="1">
        <f>COUNTIFS(#REF!,LT140,#REF!,0,#REF!,"&gt;="&amp;MC140,#REF!,"&lt;="&amp;MB140,#REF!,"&lt;="&amp;ME140,#REF!,"&gt;="&amp;MF140,#REF!,"="&amp;KV140,#REF!,"="&amp;KX140)</f>
        <v/>
      </c>
      <c r="MR140" s="1">
        <f>COUNTIFS(#REF!,LT140,#REF!,1,#REF!,"&gt;="&amp;MC140,#REF!,"&lt;="&amp;MB140,#REF!,"&lt;="&amp;ME140,#REF!,"&gt;="&amp;MF140,#REF!,"="&amp;KW140,#REF!,"="&amp;KY140)</f>
        <v/>
      </c>
      <c r="MS140" s="1">
        <f>COUNTIFS(#REF!,LT140,#REF!,0,#REF!,"&gt;="&amp;MC140,#REF!,"&lt;="&amp;MB140,#REF!,"&lt;="&amp;ME140,#REF!,"&gt;="&amp;MF140,#REF!,"="&amp;KW140,#REF!,"="&amp;KY140)</f>
        <v/>
      </c>
      <c r="MT140" s="1">
        <f>COUNTIFS(#REF!,LT140,#REF!,1,#REF!,"&gt;="&amp;MI140,#REF!,"&lt;="&amp;MH140,#REF!,"&lt;="&amp;ME140,#REF!,"&gt;="&amp;MF140)</f>
        <v/>
      </c>
      <c r="MU140" s="1">
        <f>COUNTIFS(#REF!,LT140,#REF!,0,#REF!,"&gt;="&amp;MI140,#REF!,"&lt;="&amp;MH140,#REF!,"&lt;="&amp;ME140,#REF!,"&gt;="&amp;MF140)</f>
        <v/>
      </c>
      <c r="MV140" s="1">
        <f>COUNTIFS(#REF!,LT140,#REF!,1,#REF!,"&gt;="&amp;MI140,#REF!,"&lt;="&amp;MH140,#REF!,"="&amp;KZ140,#REF!,"="&amp;LA140,#REF!,"&lt;="&amp;ME140,#REF!,"&gt;="&amp;MF140)</f>
        <v/>
      </c>
      <c r="MW140" s="1">
        <f>COUNTIFS(#REF!,LT140,#REF!,0,#REF!,"&gt;="&amp;MI140,#REF!,"&lt;="&amp;MH140,#REF!,"="&amp;KZ140,#REF!,"="&amp;LA140,#REF!,"&lt;="&amp;ME140,#REF!,"&gt;="&amp;MF140)</f>
        <v/>
      </c>
      <c r="MX140" s="1">
        <f>COUNTIFS(#REF!,LT140,#REF!,1,#REF!,"&gt;="&amp;MC140,#REF!,"&lt;="&amp;MB140,#REF!,"&lt;="&amp;ME140,#REF!,"&gt;="&amp;MF140)</f>
        <v/>
      </c>
      <c r="MY140" s="1">
        <f>COUNTIFS(#REF!,LT140,#REF!,0,#REF!,"&gt;="&amp;MC140,#REF!,"&lt;="&amp;MB140,#REF!,"&lt;="&amp;ME140,#REF!,"&gt;="&amp;MF140)</f>
        <v/>
      </c>
      <c r="MZ140" s="1">
        <f>COUNTIFS(#REF!,LT140,#REF!,1,#REF!,"&lt;="&amp;ME140,#REF!,"&gt;="&amp;MF140,#REF!,"="&amp;KV140,#REF!,"="&amp;KX140)</f>
        <v/>
      </c>
      <c r="NA140" s="1">
        <f>COUNTIFS(#REF!,LT140,#REF!,0,#REF!,"&lt;="&amp;ME140,#REF!,"&gt;="&amp;MF140,#REF!,"="&amp;KV140,#REF!,"="&amp;KX140)</f>
        <v/>
      </c>
      <c r="NB140" s="1">
        <f>COUNTIFS(#REF!,LT140,#REF!,1,#REF!,"&lt;="&amp;ME140,#REF!,"&gt;="&amp;MF140,#REF!,"="&amp;KW140,#REF!,"="&amp;KY140)</f>
        <v/>
      </c>
      <c r="NC140" s="1">
        <f>COUNTIFS(#REF!,LT140,#REF!,0,#REF!,"&lt;="&amp;ME140,#REF!,"&gt;="&amp;MF140,#REF!,"="&amp;KW140,#REF!,"="&amp;KY140)</f>
        <v/>
      </c>
      <c r="ND140" s="1">
        <f>COUNTIFS(#REF!,LT140,#REF!,1,#REF!,"&gt;="&amp;MC140,#REF!,"&lt;="&amp;MB140,#REF!,"&lt;="&amp;ME140,#REF!,"&gt;="&amp;MF140,#REF!,"="&amp;KV140,#REF!,"="&amp;KX140)</f>
        <v/>
      </c>
      <c r="NE140" s="1">
        <f>COUNTIFS(#REF!,LT140,#REF!,0,#REF!,"&gt;="&amp;MC140,#REF!,"&lt;="&amp;MB140,#REF!,"&lt;="&amp;ME140,#REF!,"&gt;="&amp;MF140,#REF!,"="&amp;KV140,#REF!,"="&amp;KX140)</f>
        <v/>
      </c>
      <c r="NF140" s="1">
        <f>COUNTIFS(#REF!,LT140,#REF!,1,#REF!,"&gt;="&amp;MC140,#REF!,"&lt;="&amp;MB140,#REF!,"&lt;="&amp;ME140,#REF!,"&gt;="&amp;MF140,#REF!,"="&amp;KW140,#REF!,"="&amp;KY140)</f>
        <v/>
      </c>
      <c r="NG140" s="1">
        <f>COUNTIFS(#REF!,LT140,#REF!,0,#REF!,"&gt;="&amp;MC140,#REF!,"&lt;="&amp;MB140,#REF!,"&lt;="&amp;ME140,#REF!,"&gt;="&amp;MF140,#REF!,"="&amp;KW140,#REF!,"="&amp;KY140)</f>
        <v/>
      </c>
      <c r="NH140" s="1">
        <f>COUNTIFS(#REF!,LT140,#REF!,1,#REF!,"&gt;="&amp;MC140,#REF!,"&lt;="&amp;MB140,#REF!,"&lt;="&amp;ME140,#REF!,"&gt;="&amp;MF140,#REF!,"="&amp;KZ140,#REF!,"="&amp;LA140)</f>
        <v/>
      </c>
      <c r="NI140" s="1">
        <f>COUNTIFS(#REF!,LT140,#REF!,0,#REF!,"&gt;="&amp;MC140,#REF!,"&lt;="&amp;MB140,#REF!,"&lt;="&amp;ME140,#REF!,"&gt;="&amp;MF140,#REF!,"="&amp;KZ140,#REF!,"="&amp;LA140)</f>
        <v/>
      </c>
      <c r="NJ140" s="1">
        <f>COUNTIFS(#REF!,LT140,#REF!,1,#REF!,"&gt;="&amp;MI140,#REF!,"&lt;="&amp;MH140,#REF!,"&lt;="&amp;ME140,#REF!,"&gt;="&amp;MF140)</f>
        <v/>
      </c>
      <c r="NK140" s="1">
        <f>COUNTIFS(#REF!,LT140,#REF!,0,#REF!,"&gt;="&amp;MI140,#REF!,"&lt;="&amp;MH140,#REF!,"&lt;="&amp;ME140,#REF!,"&gt;="&amp;MF140)</f>
        <v/>
      </c>
      <c r="NL140" s="1">
        <f>COUNTIFS(#REF!,LT140,#REF!,1,#REF!,"&gt;="&amp;MI140,#REF!,"&lt;="&amp;MH140,#REF!,"="&amp;KZ140,#REF!,"="&amp;LA140,#REF!,"&lt;="&amp;ME140,#REF!,"&gt;="&amp;MF140)</f>
        <v/>
      </c>
      <c r="NM140" s="1">
        <f>COUNTIFS(#REF!,LT140,#REF!,0,#REF!,"&gt;="&amp;MI140,#REF!,"&lt;="&amp;MH140,#REF!,"="&amp;KZ140,#REF!,"="&amp;LA140,#REF!,"&lt;="&amp;ME140,#REF!,"&gt;="&amp;MF140)</f>
        <v/>
      </c>
      <c r="NN140" s="1">
        <f>COUNTIFS(#REF!,LT140,#REF!,1,#REF!,"&gt;="&amp;MC140,#REF!,"&lt;="&amp;MB140,#REF!,"&lt;="&amp;ME140,#REF!,"&gt;="&amp;MF140)</f>
        <v/>
      </c>
      <c r="NO140" s="1">
        <f>COUNTIFS(#REF!,LT140,#REF!,0,#REF!,"&gt;="&amp;MC140,#REF!,"&lt;="&amp;MB140,#REF!,"&lt;="&amp;ME140,#REF!,"&gt;="&amp;MF140)</f>
        <v/>
      </c>
      <c r="NP140" s="1">
        <f>COUNTIFS(#REF!,LT140,#REF!,1,#REF!,"&lt;="&amp;ME140,#REF!,"&gt;="&amp;MF140,#REF!,"="&amp;KV140,#REF!,"="&amp;KX140)</f>
        <v/>
      </c>
      <c r="NQ140" s="1">
        <f>COUNTIFS(#REF!,LT140,#REF!,0,#REF!,"&lt;="&amp;ME140,#REF!,"&gt;="&amp;MF140,#REF!,"="&amp;KV140,#REF!,"="&amp;KX140)</f>
        <v/>
      </c>
      <c r="NR140" s="1">
        <f>COUNTIFS(#REF!,LT140,#REF!,1,#REF!,"&lt;="&amp;ME140,#REF!,"&gt;="&amp;MF140,#REF!,"="&amp;KW140,#REF!,"="&amp;KY140)</f>
        <v/>
      </c>
      <c r="NS140" s="1">
        <f>COUNTIFS(#REF!,LT140,#REF!,0,#REF!,"&lt;="&amp;ME140,#REF!,"&gt;="&amp;MF140,#REF!,"="&amp;KW140,#REF!,"="&amp;KY140)</f>
        <v/>
      </c>
      <c r="NT140" s="1">
        <f>MP140+MR140+MT140+MV140+MX140+MZ140+NB140</f>
        <v/>
      </c>
      <c r="NU140" s="1">
        <f>MQ140+MS140+MU140+MW140+MY140+NA140+NC140</f>
        <v/>
      </c>
      <c r="NV140" s="1">
        <f>NT140+NU140</f>
        <v/>
      </c>
      <c r="NW140" s="33">
        <f>NT140/(NT140+NU140)</f>
        <v/>
      </c>
      <c r="NX140" s="3">
        <f>1/NW140</f>
        <v/>
      </c>
      <c r="NY140" s="1">
        <f>LH140</f>
        <v/>
      </c>
      <c r="NZ140" s="79">
        <f>(NW140*((NY140-1)*0.98))-((1-NW140)*1)</f>
        <v/>
      </c>
      <c r="OA140" s="34">
        <f>IF(LR140&lt;0.9,0,IF(AND(LR140&gt;1.1),0,1))</f>
        <v/>
      </c>
      <c r="OB140" s="34">
        <f>IF(LS140&lt;0.9,0,IF(AND(LS140&gt;1.1),0,1))</f>
        <v/>
      </c>
      <c r="OC140" s="32">
        <f>IF(NV140&gt;99,1,0)</f>
        <v/>
      </c>
      <c r="OD140" s="32">
        <f>IF(NZ140&gt;0.0799,1,0)</f>
        <v/>
      </c>
      <c r="OE140" s="32">
        <f>IF(NZ140&gt;OM140,1,0)</f>
        <v/>
      </c>
      <c r="OF140" s="32">
        <f>OC140+OD140+OE140+OA140+OB140</f>
        <v/>
      </c>
      <c r="OG140" s="1">
        <f>ND140+NF140+NH140+NJ140+NL140+NN140+NP140+NR140</f>
        <v/>
      </c>
      <c r="OH140" s="1">
        <f>NE140+NG140+NI140+NK140+NM140+NO140+NQ140+NS140</f>
        <v/>
      </c>
      <c r="OI140" s="1">
        <f>OG140+OH140</f>
        <v/>
      </c>
      <c r="OJ140" s="33">
        <f>OG140/(OG140+OH140)</f>
        <v/>
      </c>
      <c r="OK140" s="3">
        <f>1/OJ140</f>
        <v/>
      </c>
      <c r="OL140" s="1">
        <f>LI140</f>
        <v/>
      </c>
      <c r="OM140" s="79">
        <f>(OJ140*((OL140-1)*0.98))-((1-OJ140)*1)</f>
        <v/>
      </c>
      <c r="ON140" s="34">
        <f>IF(LR140&lt;0.9,0,IF(AND(LR140&gt;1.1),0,1))</f>
        <v/>
      </c>
      <c r="OO140" s="34">
        <f>IF(LS140&lt;0.9,0,IF(AND(LS140&gt;1.1),0,1))</f>
        <v/>
      </c>
      <c r="OP140" s="32">
        <f>IF(OI140&gt;99,1,0)</f>
        <v/>
      </c>
      <c r="OQ140" s="32">
        <f>IF(OM140&gt;0.0799,1,0)</f>
        <v/>
      </c>
      <c r="OR140" s="32">
        <f>IF(OM140&gt;OZ140,1,0)</f>
        <v/>
      </c>
      <c r="OS140" s="32">
        <f>OP140+OQ140+OR140+ON140+OO140</f>
        <v/>
      </c>
      <c r="OT140">
        <f>IF(OF140=5,"BackHome0-0",IF(AND(OS140=5),"BackAway0-0",""))</f>
        <v/>
      </c>
      <c r="OU140">
        <f>IF(OF140=5,KN140,IF(AND(OS140=5),KO140,""))</f>
        <v/>
      </c>
      <c r="OV140">
        <f>IF(OF140=5,"Match Odds",IF(AND(OS140=5),"Match Odds",""))</f>
        <v/>
      </c>
      <c r="OW140">
        <f>IF(OF140=5,KP140,IF(AND(OS140=5),KP140,""))</f>
        <v/>
      </c>
      <c r="OX140">
        <f>IF(OF140=5,"MATCH_ODDS",IF(AND(OS140=5),"MATCH_ODDS",""))</f>
        <v/>
      </c>
      <c r="OY140">
        <f>IF(OF140=5,"BACK",IF(AND(OS140=5),"BACK",""))</f>
        <v/>
      </c>
    </row>
    <row r="141" ht="16.5" customHeight="1" thickBot="1" thickTop="1">
      <c r="A141" s="2" t="n"/>
      <c r="KN141" s="1">
        <f>IF(INDEX(#REF!,MATCH('HT 0-0'!D141,#REF!,0))=INDEX(#REF!,MATCH('HT 0-0'!D141,#REF!,0)),INDEX(#REF!,MATCH('HT 0-0'!D141,#REF!,0)),"ERROR")</f>
        <v/>
      </c>
      <c r="KO141" s="1">
        <f>IF(INDEX(#REF!,MATCH('HT 0-0'!E141,#REF!,0))=INDEX(#REF!,MATCH('HT 0-0'!E141,#REF!,0)),INDEX(#REF!,MATCH('HT 0-0'!E141,#REF!,0)),"ERROR")</f>
        <v/>
      </c>
      <c r="KP141" s="1">
        <f>KN141&amp;" v "&amp;KO141</f>
        <v/>
      </c>
      <c r="KQ141">
        <f>B141&amp;"_"&amp;C141</f>
        <v/>
      </c>
      <c r="KR141" s="1">
        <f>IF((HW141/KK141)&lt;0.335,"G",IF((HW141/KK141)&gt;0.67,"R","A"))</f>
        <v/>
      </c>
      <c r="KS141" s="1">
        <f>IF((HX141/KK141)&lt;0.335,"G",IF((HX141/KK141)&gt;0.67,"R","A"))</f>
        <v/>
      </c>
      <c r="KT141" s="1">
        <f>IF((IH141/KK141)&lt;0.335,"G",IF((IH141/KK141)&gt;0.67,"R","A"))</f>
        <v/>
      </c>
      <c r="KU141" s="1">
        <f>IF((II141/KK141)&lt;0.335,"G",IF((II141/KK141)&gt;0.67,"R","A"))</f>
        <v/>
      </c>
      <c r="KV141" s="1">
        <f>IF((HZ141/KK141)&lt;0.335,"G",IF((HZ141/KK141)&gt;0.67,"R","A"))</f>
        <v/>
      </c>
      <c r="KW141" s="1">
        <f>IF((HY141/KK141)&lt;0.335,"G",IF((HY141/KK141)&gt;0.67,"R","A"))</f>
        <v/>
      </c>
      <c r="KX141" s="1">
        <f>IF((IK141/KK141)&lt;0.335,"G",IF((IK141/KK141)&gt;0.67,"R","A"))</f>
        <v/>
      </c>
      <c r="KY141" s="1">
        <f>IF((IJ141/KK141)&lt;0.335,"G",IF((IJ141/KK141)&gt;0.67,"R","A"))</f>
        <v/>
      </c>
      <c r="KZ141" s="1">
        <f>IF((HQ141/KK141)&lt;0.335,"G",IF((HQ141/KK141)&gt;0.67,"R","A"))</f>
        <v/>
      </c>
      <c r="LA141" s="1">
        <f>IF((IB141/KK141)&lt;0.335,"G",IF((IB141/KK141)&gt;0.67,"R","A"))</f>
        <v/>
      </c>
      <c r="LB141">
        <f>IF(LQ141="0-0",INDEX(Scrape!#REF!,MATCH('HT 0-0'!KP141,Scrape!$B:$B,0)),"")</f>
        <v/>
      </c>
      <c r="LC141">
        <f>IF(LQ141="0-0",INDEX(Scrape!$A:$A,MATCH('HT 0-0'!KP141,Scrape!$B:$B,0)),"")</f>
        <v/>
      </c>
      <c r="LD141">
        <f>IF(LQ141="0-0",INDEX(Scrape!$B:$B,MATCH('HT 0-0'!KP141,Scrape!$B:$B,0)),"")</f>
        <v/>
      </c>
      <c r="LE141">
        <f>IF(LQ141="0-0",INDEX(Scrape!$C:$C,MATCH('HT 0-0'!KP141,Scrape!$B:$B,0)),"")</f>
        <v/>
      </c>
      <c r="LF141">
        <f>IF(LQ141="0-0",INDEX(Scrape!$D:$D,MATCH('HT 0-0'!KP141,Scrape!$B:$B,0)),"")</f>
        <v/>
      </c>
      <c r="LG141">
        <f>IF(LQ141="0-0",INDEX(Scrape!$E:$E,MATCH('HT 0-0'!KP141,Scrape!$B:$B,0)),"")</f>
        <v/>
      </c>
      <c r="LH141">
        <f>IF(LQ141="0-0",INDEX(Scrape!$F:$F,MATCH('HT 0-0'!KP141,Scrape!$B:$B,0)),"")</f>
        <v/>
      </c>
      <c r="LI141">
        <f>IF(LQ141="0-0",INDEX(Scrape!$G:$G,MATCH('HT 0-0'!KP141,Scrape!$B:$B,0)),"")</f>
        <v/>
      </c>
      <c r="LJ141">
        <f>IF(LQ141="0-0",INDEX(Scrape!$H:$H,MATCH('HT 0-0'!KP141,Scrape!$B:$B,0)),"")</f>
        <v/>
      </c>
      <c r="LK141">
        <f>IF(LQ141="0-0",INDEX(Scrape!$I:$I,MATCH('HT 0-0'!KP141,Scrape!$B:$B,0)),"")</f>
        <v/>
      </c>
      <c r="LL141">
        <f>IF(LQ141="0-0",INDEX(Scrape!$J:$J,MATCH('HT 0-0'!KP141,Scrape!$B:$B,0)),"")</f>
        <v/>
      </c>
      <c r="LM141">
        <f>IF(LQ141="0-0",INDEX(Scrape!$K:$K,MATCH('HT 0-0'!KP141,Scrape!$B:$B,0)),"")</f>
        <v/>
      </c>
      <c r="LN141">
        <f>IF(LQ141="0-0",INDEX(Scrape!$L:$L,MATCH('HT 0-0'!KP141,Scrape!$B:$B,0)),"")</f>
        <v/>
      </c>
      <c r="LO141">
        <f>IF(LQ141="0-0",INDEX(Scrape!$M:$M,MATCH('HT 0-0'!KP141,Scrape!$B:$B,0)),"")</f>
        <v/>
      </c>
      <c r="LP141">
        <f>IF(LQ141="0-0",INDEX(Scrape!$N:$N,MATCH('HT 0-0'!KP141,Scrape!$B:$B,0)),"")</f>
        <v/>
      </c>
      <c r="LQ141">
        <f>INDEX(Scrape!$O:$O,MATCH('HT 0-0'!KP141,Scrape!$B:$B,0))</f>
        <v/>
      </c>
      <c r="LR141">
        <f>(1/LJ141)+(1/LI141)+(1/LH141)</f>
        <v/>
      </c>
      <c r="LS141">
        <f>(1/LG141)+(1/LF141)+(1/LE141)</f>
        <v/>
      </c>
      <c r="LT141" s="8">
        <f>IF(INDEX(#REF!,MATCH(KQ141,#REF!,0))=INDEX(#REF!,MATCH(KQ141,#REF!,0)),INDEX(#REF!,MATCH(KQ141,#REF!,0)),"ERROR")</f>
        <v/>
      </c>
      <c r="LU141" s="4">
        <f>IF(KR141="G",2,IF(KR141="R",0.5,IF(KR141="A",1)))</f>
        <v/>
      </c>
      <c r="LV141" s="4">
        <f>IF(KS141="G",0.5,IF(KS141="R",2,IF(KS141="A",1)))</f>
        <v/>
      </c>
      <c r="LW141" s="4">
        <f>IF(KT141="G",2,IF(KT141="R",0.5,IF(KT141="A",1)))</f>
        <v/>
      </c>
      <c r="LX141" s="4">
        <f>IF(KU141="G",0.5,IF(KU141="R",2,IF(KU141="A",1)))</f>
        <v/>
      </c>
      <c r="LY141" s="7">
        <f>(LK141*(LU141+LX141)+(LL141*(LU141+LX141)))</f>
        <v/>
      </c>
      <c r="LZ141" s="7">
        <f>(LN141*(LV141+LW141)+(LO141*(LV141+LW141)))</f>
        <v/>
      </c>
      <c r="MA141" s="11">
        <f>LY141-LZ141</f>
        <v/>
      </c>
      <c r="MB141" s="5">
        <f>MA141+2</f>
        <v/>
      </c>
      <c r="MC141" s="6">
        <f>MA141-2</f>
        <v/>
      </c>
      <c r="MD141" s="4">
        <f>LE141</f>
        <v/>
      </c>
      <c r="ME141" s="9">
        <f>IF(MD141=0,1000,MD141+0.75)</f>
        <v/>
      </c>
      <c r="MF141" s="10">
        <f>IF(MD141=0,0,MD141-0.75)</f>
        <v/>
      </c>
      <c r="MG141" s="4">
        <f>((LM141*(LU141+LX141))-((LP141*(LV141+LW141))))</f>
        <v/>
      </c>
      <c r="MH141" s="9">
        <f>MG141*1.2</f>
        <v/>
      </c>
      <c r="MI141" s="10">
        <f>MG141*0.8</f>
        <v/>
      </c>
      <c r="MJ141">
        <f>IFERROR(OT141,"")</f>
        <v/>
      </c>
      <c r="MK141">
        <f>IFERROR(OU141,"")</f>
        <v/>
      </c>
      <c r="ML141">
        <f>IFERROR(OV141,"")</f>
        <v/>
      </c>
      <c r="MM141">
        <f>IFERROR(OW141,"")</f>
        <v/>
      </c>
      <c r="MN141">
        <f>IFERROR(OX141,"")</f>
        <v/>
      </c>
      <c r="MO141">
        <f>IFERROR(OY141,"")</f>
        <v/>
      </c>
      <c r="MP141" s="1">
        <f>COUNTIFS(#REF!,LT141,#REF!,1,#REF!,"&gt;="&amp;MC141,#REF!,"&lt;="&amp;MB141,#REF!,"&lt;="&amp;ME141,#REF!,"&gt;="&amp;MF141,#REF!,"="&amp;KV141,#REF!,"="&amp;KX141)</f>
        <v/>
      </c>
      <c r="MQ141" s="1">
        <f>COUNTIFS(#REF!,LT141,#REF!,0,#REF!,"&gt;="&amp;MC141,#REF!,"&lt;="&amp;MB141,#REF!,"&lt;="&amp;ME141,#REF!,"&gt;="&amp;MF141,#REF!,"="&amp;KV141,#REF!,"="&amp;KX141)</f>
        <v/>
      </c>
      <c r="MR141" s="1">
        <f>COUNTIFS(#REF!,LT141,#REF!,1,#REF!,"&gt;="&amp;MC141,#REF!,"&lt;="&amp;MB141,#REF!,"&lt;="&amp;ME141,#REF!,"&gt;="&amp;MF141,#REF!,"="&amp;KW141,#REF!,"="&amp;KY141)</f>
        <v/>
      </c>
      <c r="MS141" s="1">
        <f>COUNTIFS(#REF!,LT141,#REF!,0,#REF!,"&gt;="&amp;MC141,#REF!,"&lt;="&amp;MB141,#REF!,"&lt;="&amp;ME141,#REF!,"&gt;="&amp;MF141,#REF!,"="&amp;KW141,#REF!,"="&amp;KY141)</f>
        <v/>
      </c>
      <c r="MT141" s="1">
        <f>COUNTIFS(#REF!,LT141,#REF!,1,#REF!,"&gt;="&amp;MI141,#REF!,"&lt;="&amp;MH141,#REF!,"&lt;="&amp;ME141,#REF!,"&gt;="&amp;MF141)</f>
        <v/>
      </c>
      <c r="MU141" s="1">
        <f>COUNTIFS(#REF!,LT141,#REF!,0,#REF!,"&gt;="&amp;MI141,#REF!,"&lt;="&amp;MH141,#REF!,"&lt;="&amp;ME141,#REF!,"&gt;="&amp;MF141)</f>
        <v/>
      </c>
      <c r="MV141" s="1">
        <f>COUNTIFS(#REF!,LT141,#REF!,1,#REF!,"&gt;="&amp;MI141,#REF!,"&lt;="&amp;MH141,#REF!,"="&amp;KZ141,#REF!,"="&amp;LA141,#REF!,"&lt;="&amp;ME141,#REF!,"&gt;="&amp;MF141)</f>
        <v/>
      </c>
      <c r="MW141" s="1">
        <f>COUNTIFS(#REF!,LT141,#REF!,0,#REF!,"&gt;="&amp;MI141,#REF!,"&lt;="&amp;MH141,#REF!,"="&amp;KZ141,#REF!,"="&amp;LA141,#REF!,"&lt;="&amp;ME141,#REF!,"&gt;="&amp;MF141)</f>
        <v/>
      </c>
      <c r="MX141" s="1">
        <f>COUNTIFS(#REF!,LT141,#REF!,1,#REF!,"&gt;="&amp;MC141,#REF!,"&lt;="&amp;MB141,#REF!,"&lt;="&amp;ME141,#REF!,"&gt;="&amp;MF141)</f>
        <v/>
      </c>
      <c r="MY141" s="1">
        <f>COUNTIFS(#REF!,LT141,#REF!,0,#REF!,"&gt;="&amp;MC141,#REF!,"&lt;="&amp;MB141,#REF!,"&lt;="&amp;ME141,#REF!,"&gt;="&amp;MF141)</f>
        <v/>
      </c>
      <c r="MZ141" s="1">
        <f>COUNTIFS(#REF!,LT141,#REF!,1,#REF!,"&lt;="&amp;ME141,#REF!,"&gt;="&amp;MF141,#REF!,"="&amp;KV141,#REF!,"="&amp;KX141)</f>
        <v/>
      </c>
      <c r="NA141" s="1">
        <f>COUNTIFS(#REF!,LT141,#REF!,0,#REF!,"&lt;="&amp;ME141,#REF!,"&gt;="&amp;MF141,#REF!,"="&amp;KV141,#REF!,"="&amp;KX141)</f>
        <v/>
      </c>
      <c r="NB141" s="1">
        <f>COUNTIFS(#REF!,LT141,#REF!,1,#REF!,"&lt;="&amp;ME141,#REF!,"&gt;="&amp;MF141,#REF!,"="&amp;KW141,#REF!,"="&amp;KY141)</f>
        <v/>
      </c>
      <c r="NC141" s="1">
        <f>COUNTIFS(#REF!,LT141,#REF!,0,#REF!,"&lt;="&amp;ME141,#REF!,"&gt;="&amp;MF141,#REF!,"="&amp;KW141,#REF!,"="&amp;KY141)</f>
        <v/>
      </c>
      <c r="ND141" s="1">
        <f>COUNTIFS(#REF!,LT141,#REF!,1,#REF!,"&gt;="&amp;MC141,#REF!,"&lt;="&amp;MB141,#REF!,"&lt;="&amp;ME141,#REF!,"&gt;="&amp;MF141,#REF!,"="&amp;KV141,#REF!,"="&amp;KX141)</f>
        <v/>
      </c>
      <c r="NE141" s="1">
        <f>COUNTIFS(#REF!,LT141,#REF!,0,#REF!,"&gt;="&amp;MC141,#REF!,"&lt;="&amp;MB141,#REF!,"&lt;="&amp;ME141,#REF!,"&gt;="&amp;MF141,#REF!,"="&amp;KV141,#REF!,"="&amp;KX141)</f>
        <v/>
      </c>
      <c r="NF141" s="1">
        <f>COUNTIFS(#REF!,LT141,#REF!,1,#REF!,"&gt;="&amp;MC141,#REF!,"&lt;="&amp;MB141,#REF!,"&lt;="&amp;ME141,#REF!,"&gt;="&amp;MF141,#REF!,"="&amp;KW141,#REF!,"="&amp;KY141)</f>
        <v/>
      </c>
      <c r="NG141" s="1">
        <f>COUNTIFS(#REF!,LT141,#REF!,0,#REF!,"&gt;="&amp;MC141,#REF!,"&lt;="&amp;MB141,#REF!,"&lt;="&amp;ME141,#REF!,"&gt;="&amp;MF141,#REF!,"="&amp;KW141,#REF!,"="&amp;KY141)</f>
        <v/>
      </c>
      <c r="NH141" s="1">
        <f>COUNTIFS(#REF!,LT141,#REF!,1,#REF!,"&gt;="&amp;MC141,#REF!,"&lt;="&amp;MB141,#REF!,"&lt;="&amp;ME141,#REF!,"&gt;="&amp;MF141,#REF!,"="&amp;KZ141,#REF!,"="&amp;LA141)</f>
        <v/>
      </c>
      <c r="NI141" s="1">
        <f>COUNTIFS(#REF!,LT141,#REF!,0,#REF!,"&gt;="&amp;MC141,#REF!,"&lt;="&amp;MB141,#REF!,"&lt;="&amp;ME141,#REF!,"&gt;="&amp;MF141,#REF!,"="&amp;KZ141,#REF!,"="&amp;LA141)</f>
        <v/>
      </c>
      <c r="NJ141" s="1">
        <f>COUNTIFS(#REF!,LT141,#REF!,1,#REF!,"&gt;="&amp;MI141,#REF!,"&lt;="&amp;MH141,#REF!,"&lt;="&amp;ME141,#REF!,"&gt;="&amp;MF141)</f>
        <v/>
      </c>
      <c r="NK141" s="1">
        <f>COUNTIFS(#REF!,LT141,#REF!,0,#REF!,"&gt;="&amp;MI141,#REF!,"&lt;="&amp;MH141,#REF!,"&lt;="&amp;ME141,#REF!,"&gt;="&amp;MF141)</f>
        <v/>
      </c>
      <c r="NL141" s="1">
        <f>COUNTIFS(#REF!,LT141,#REF!,1,#REF!,"&gt;="&amp;MI141,#REF!,"&lt;="&amp;MH141,#REF!,"="&amp;KZ141,#REF!,"="&amp;LA141,#REF!,"&lt;="&amp;ME141,#REF!,"&gt;="&amp;MF141)</f>
        <v/>
      </c>
      <c r="NM141" s="1">
        <f>COUNTIFS(#REF!,LT141,#REF!,0,#REF!,"&gt;="&amp;MI141,#REF!,"&lt;="&amp;MH141,#REF!,"="&amp;KZ141,#REF!,"="&amp;LA141,#REF!,"&lt;="&amp;ME141,#REF!,"&gt;="&amp;MF141)</f>
        <v/>
      </c>
      <c r="NN141" s="1">
        <f>COUNTIFS(#REF!,LT141,#REF!,1,#REF!,"&gt;="&amp;MC141,#REF!,"&lt;="&amp;MB141,#REF!,"&lt;="&amp;ME141,#REF!,"&gt;="&amp;MF141)</f>
        <v/>
      </c>
      <c r="NO141" s="1">
        <f>COUNTIFS(#REF!,LT141,#REF!,0,#REF!,"&gt;="&amp;MC141,#REF!,"&lt;="&amp;MB141,#REF!,"&lt;="&amp;ME141,#REF!,"&gt;="&amp;MF141)</f>
        <v/>
      </c>
      <c r="NP141" s="1">
        <f>COUNTIFS(#REF!,LT141,#REF!,1,#REF!,"&lt;="&amp;ME141,#REF!,"&gt;="&amp;MF141,#REF!,"="&amp;KV141,#REF!,"="&amp;KX141)</f>
        <v/>
      </c>
      <c r="NQ141" s="1">
        <f>COUNTIFS(#REF!,LT141,#REF!,0,#REF!,"&lt;="&amp;ME141,#REF!,"&gt;="&amp;MF141,#REF!,"="&amp;KV141,#REF!,"="&amp;KX141)</f>
        <v/>
      </c>
      <c r="NR141" s="1">
        <f>COUNTIFS(#REF!,LT141,#REF!,1,#REF!,"&lt;="&amp;ME141,#REF!,"&gt;="&amp;MF141,#REF!,"="&amp;KW141,#REF!,"="&amp;KY141)</f>
        <v/>
      </c>
      <c r="NS141" s="1">
        <f>COUNTIFS(#REF!,LT141,#REF!,0,#REF!,"&lt;="&amp;ME141,#REF!,"&gt;="&amp;MF141,#REF!,"="&amp;KW141,#REF!,"="&amp;KY141)</f>
        <v/>
      </c>
      <c r="NT141" s="1">
        <f>MP141+MR141+MT141+MV141+MX141+MZ141+NB141</f>
        <v/>
      </c>
      <c r="NU141" s="1">
        <f>MQ141+MS141+MU141+MW141+MY141+NA141+NC141</f>
        <v/>
      </c>
      <c r="NV141" s="1">
        <f>NT141+NU141</f>
        <v/>
      </c>
      <c r="NW141" s="33">
        <f>NT141/(NT141+NU141)</f>
        <v/>
      </c>
      <c r="NX141" s="3">
        <f>1/NW141</f>
        <v/>
      </c>
      <c r="NY141" s="1">
        <f>LH141</f>
        <v/>
      </c>
      <c r="NZ141" s="79">
        <f>(NW141*((NY141-1)*0.98))-((1-NW141)*1)</f>
        <v/>
      </c>
      <c r="OA141" s="34">
        <f>IF(LR141&lt;0.9,0,IF(AND(LR141&gt;1.1),0,1))</f>
        <v/>
      </c>
      <c r="OB141" s="34">
        <f>IF(LS141&lt;0.9,0,IF(AND(LS141&gt;1.1),0,1))</f>
        <v/>
      </c>
      <c r="OC141" s="32">
        <f>IF(NV141&gt;99,1,0)</f>
        <v/>
      </c>
      <c r="OD141" s="32">
        <f>IF(NZ141&gt;0.0799,1,0)</f>
        <v/>
      </c>
      <c r="OE141" s="32">
        <f>IF(NZ141&gt;OM141,1,0)</f>
        <v/>
      </c>
      <c r="OF141" s="32">
        <f>OC141+OD141+OE141+OA141+OB141</f>
        <v/>
      </c>
      <c r="OG141" s="1">
        <f>ND141+NF141+NH141+NJ141+NL141+NN141+NP141+NR141</f>
        <v/>
      </c>
      <c r="OH141" s="1">
        <f>NE141+NG141+NI141+NK141+NM141+NO141+NQ141+NS141</f>
        <v/>
      </c>
      <c r="OI141" s="1">
        <f>OG141+OH141</f>
        <v/>
      </c>
      <c r="OJ141" s="33">
        <f>OG141/(OG141+OH141)</f>
        <v/>
      </c>
      <c r="OK141" s="3">
        <f>1/OJ141</f>
        <v/>
      </c>
      <c r="OL141" s="1">
        <f>LI141</f>
        <v/>
      </c>
      <c r="OM141" s="79">
        <f>(OJ141*((OL141-1)*0.98))-((1-OJ141)*1)</f>
        <v/>
      </c>
      <c r="ON141" s="34">
        <f>IF(LR141&lt;0.9,0,IF(AND(LR141&gt;1.1),0,1))</f>
        <v/>
      </c>
      <c r="OO141" s="34">
        <f>IF(LS141&lt;0.9,0,IF(AND(LS141&gt;1.1),0,1))</f>
        <v/>
      </c>
      <c r="OP141" s="32">
        <f>IF(OI141&gt;99,1,0)</f>
        <v/>
      </c>
      <c r="OQ141" s="32">
        <f>IF(OM141&gt;0.0799,1,0)</f>
        <v/>
      </c>
      <c r="OR141" s="32">
        <f>IF(OM141&gt;OZ141,1,0)</f>
        <v/>
      </c>
      <c r="OS141" s="32">
        <f>OP141+OQ141+OR141+ON141+OO141</f>
        <v/>
      </c>
      <c r="OT141">
        <f>IF(OF141=5,"BackHome0-0",IF(AND(OS141=5),"BackAway0-0",""))</f>
        <v/>
      </c>
      <c r="OU141">
        <f>IF(OF141=5,KN141,IF(AND(OS141=5),KO141,""))</f>
        <v/>
      </c>
      <c r="OV141">
        <f>IF(OF141=5,"Match Odds",IF(AND(OS141=5),"Match Odds",""))</f>
        <v/>
      </c>
      <c r="OW141">
        <f>IF(OF141=5,KP141,IF(AND(OS141=5),KP141,""))</f>
        <v/>
      </c>
      <c r="OX141">
        <f>IF(OF141=5,"MATCH_ODDS",IF(AND(OS141=5),"MATCH_ODDS",""))</f>
        <v/>
      </c>
      <c r="OY141">
        <f>IF(OF141=5,"BACK",IF(AND(OS141=5),"BACK",""))</f>
        <v/>
      </c>
    </row>
    <row r="142" ht="16.5" customHeight="1" thickBot="1" thickTop="1">
      <c r="A142" s="2" t="n"/>
      <c r="KN142" s="1">
        <f>IF(INDEX(#REF!,MATCH('HT 0-0'!D142,#REF!,0))=INDEX(#REF!,MATCH('HT 0-0'!D142,#REF!,0)),INDEX(#REF!,MATCH('HT 0-0'!D142,#REF!,0)),"ERROR")</f>
        <v/>
      </c>
      <c r="KO142" s="1">
        <f>IF(INDEX(#REF!,MATCH('HT 0-0'!E142,#REF!,0))=INDEX(#REF!,MATCH('HT 0-0'!E142,#REF!,0)),INDEX(#REF!,MATCH('HT 0-0'!E142,#REF!,0)),"ERROR")</f>
        <v/>
      </c>
      <c r="KP142" s="1">
        <f>KN142&amp;" v "&amp;KO142</f>
        <v/>
      </c>
      <c r="KQ142">
        <f>B142&amp;"_"&amp;C142</f>
        <v/>
      </c>
      <c r="KR142" s="1">
        <f>IF((HW142/KK142)&lt;0.335,"G",IF((HW142/KK142)&gt;0.67,"R","A"))</f>
        <v/>
      </c>
      <c r="KS142" s="1">
        <f>IF((HX142/KK142)&lt;0.335,"G",IF((HX142/KK142)&gt;0.67,"R","A"))</f>
        <v/>
      </c>
      <c r="KT142" s="1">
        <f>IF((IH142/KK142)&lt;0.335,"G",IF((IH142/KK142)&gt;0.67,"R","A"))</f>
        <v/>
      </c>
      <c r="KU142" s="1">
        <f>IF((II142/KK142)&lt;0.335,"G",IF((II142/KK142)&gt;0.67,"R","A"))</f>
        <v/>
      </c>
      <c r="KV142" s="1">
        <f>IF((HZ142/KK142)&lt;0.335,"G",IF((HZ142/KK142)&gt;0.67,"R","A"))</f>
        <v/>
      </c>
      <c r="KW142" s="1">
        <f>IF((HY142/KK142)&lt;0.335,"G",IF((HY142/KK142)&gt;0.67,"R","A"))</f>
        <v/>
      </c>
      <c r="KX142" s="1">
        <f>IF((IK142/KK142)&lt;0.335,"G",IF((IK142/KK142)&gt;0.67,"R","A"))</f>
        <v/>
      </c>
      <c r="KY142" s="1">
        <f>IF((IJ142/KK142)&lt;0.335,"G",IF((IJ142/KK142)&gt;0.67,"R","A"))</f>
        <v/>
      </c>
      <c r="KZ142" s="1">
        <f>IF((HQ142/KK142)&lt;0.335,"G",IF((HQ142/KK142)&gt;0.67,"R","A"))</f>
        <v/>
      </c>
      <c r="LA142" s="1">
        <f>IF((IB142/KK142)&lt;0.335,"G",IF((IB142/KK142)&gt;0.67,"R","A"))</f>
        <v/>
      </c>
      <c r="LB142">
        <f>IF(LQ142="0-0",INDEX(Scrape!#REF!,MATCH('HT 0-0'!KP142,Scrape!$B:$B,0)),"")</f>
        <v/>
      </c>
      <c r="LC142">
        <f>IF(LQ142="0-0",INDEX(Scrape!$A:$A,MATCH('HT 0-0'!KP142,Scrape!$B:$B,0)),"")</f>
        <v/>
      </c>
      <c r="LD142">
        <f>IF(LQ142="0-0",INDEX(Scrape!$B:$B,MATCH('HT 0-0'!KP142,Scrape!$B:$B,0)),"")</f>
        <v/>
      </c>
      <c r="LE142">
        <f>IF(LQ142="0-0",INDEX(Scrape!$C:$C,MATCH('HT 0-0'!KP142,Scrape!$B:$B,0)),"")</f>
        <v/>
      </c>
      <c r="LF142">
        <f>IF(LQ142="0-0",INDEX(Scrape!$D:$D,MATCH('HT 0-0'!KP142,Scrape!$B:$B,0)),"")</f>
        <v/>
      </c>
      <c r="LG142">
        <f>IF(LQ142="0-0",INDEX(Scrape!$E:$E,MATCH('HT 0-0'!KP142,Scrape!$B:$B,0)),"")</f>
        <v/>
      </c>
      <c r="LH142">
        <f>IF(LQ142="0-0",INDEX(Scrape!$F:$F,MATCH('HT 0-0'!KP142,Scrape!$B:$B,0)),"")</f>
        <v/>
      </c>
      <c r="LI142">
        <f>IF(LQ142="0-0",INDEX(Scrape!$G:$G,MATCH('HT 0-0'!KP142,Scrape!$B:$B,0)),"")</f>
        <v/>
      </c>
      <c r="LJ142">
        <f>IF(LQ142="0-0",INDEX(Scrape!$H:$H,MATCH('HT 0-0'!KP142,Scrape!$B:$B,0)),"")</f>
        <v/>
      </c>
      <c r="LK142">
        <f>IF(LQ142="0-0",INDEX(Scrape!$I:$I,MATCH('HT 0-0'!KP142,Scrape!$B:$B,0)),"")</f>
        <v/>
      </c>
      <c r="LL142">
        <f>IF(LQ142="0-0",INDEX(Scrape!$J:$J,MATCH('HT 0-0'!KP142,Scrape!$B:$B,0)),"")</f>
        <v/>
      </c>
      <c r="LM142">
        <f>IF(LQ142="0-0",INDEX(Scrape!$K:$K,MATCH('HT 0-0'!KP142,Scrape!$B:$B,0)),"")</f>
        <v/>
      </c>
      <c r="LN142">
        <f>IF(LQ142="0-0",INDEX(Scrape!$L:$L,MATCH('HT 0-0'!KP142,Scrape!$B:$B,0)),"")</f>
        <v/>
      </c>
      <c r="LO142">
        <f>IF(LQ142="0-0",INDEX(Scrape!$M:$M,MATCH('HT 0-0'!KP142,Scrape!$B:$B,0)),"")</f>
        <v/>
      </c>
      <c r="LP142">
        <f>IF(LQ142="0-0",INDEX(Scrape!$N:$N,MATCH('HT 0-0'!KP142,Scrape!$B:$B,0)),"")</f>
        <v/>
      </c>
      <c r="LQ142">
        <f>INDEX(Scrape!$O:$O,MATCH('HT 0-0'!KP142,Scrape!$B:$B,0))</f>
        <v/>
      </c>
      <c r="LR142">
        <f>(1/LJ142)+(1/LI142)+(1/LH142)</f>
        <v/>
      </c>
      <c r="LS142">
        <f>(1/LG142)+(1/LF142)+(1/LE142)</f>
        <v/>
      </c>
      <c r="LT142" s="8">
        <f>IF(INDEX(#REF!,MATCH(KQ142,#REF!,0))=INDEX(#REF!,MATCH(KQ142,#REF!,0)),INDEX(#REF!,MATCH(KQ142,#REF!,0)),"ERROR")</f>
        <v/>
      </c>
      <c r="LU142" s="4">
        <f>IF(KR142="G",2,IF(KR142="R",0.5,IF(KR142="A",1)))</f>
        <v/>
      </c>
      <c r="LV142" s="4">
        <f>IF(KS142="G",0.5,IF(KS142="R",2,IF(KS142="A",1)))</f>
        <v/>
      </c>
      <c r="LW142" s="4">
        <f>IF(KT142="G",2,IF(KT142="R",0.5,IF(KT142="A",1)))</f>
        <v/>
      </c>
      <c r="LX142" s="4">
        <f>IF(KU142="G",0.5,IF(KU142="R",2,IF(KU142="A",1)))</f>
        <v/>
      </c>
      <c r="LY142" s="7">
        <f>(LK142*(LU142+LX142)+(LL142*(LU142+LX142)))</f>
        <v/>
      </c>
      <c r="LZ142" s="7">
        <f>(LN142*(LV142+LW142)+(LO142*(LV142+LW142)))</f>
        <v/>
      </c>
      <c r="MA142" s="11">
        <f>LY142-LZ142</f>
        <v/>
      </c>
      <c r="MB142" s="5">
        <f>MA142+2</f>
        <v/>
      </c>
      <c r="MC142" s="6">
        <f>MA142-2</f>
        <v/>
      </c>
      <c r="MD142" s="4">
        <f>LE142</f>
        <v/>
      </c>
      <c r="ME142" s="9">
        <f>IF(MD142=0,1000,MD142+0.75)</f>
        <v/>
      </c>
      <c r="MF142" s="10">
        <f>IF(MD142=0,0,MD142-0.75)</f>
        <v/>
      </c>
      <c r="MG142" s="4">
        <f>((LM142*(LU142+LX142))-((LP142*(LV142+LW142))))</f>
        <v/>
      </c>
      <c r="MH142" s="9">
        <f>MG142*1.2</f>
        <v/>
      </c>
      <c r="MI142" s="10">
        <f>MG142*0.8</f>
        <v/>
      </c>
      <c r="MJ142">
        <f>IFERROR(OT142,"")</f>
        <v/>
      </c>
      <c r="MK142">
        <f>IFERROR(OU142,"")</f>
        <v/>
      </c>
      <c r="ML142">
        <f>IFERROR(OV142,"")</f>
        <v/>
      </c>
      <c r="MM142">
        <f>IFERROR(OW142,"")</f>
        <v/>
      </c>
      <c r="MN142">
        <f>IFERROR(OX142,"")</f>
        <v/>
      </c>
      <c r="MO142">
        <f>IFERROR(OY142,"")</f>
        <v/>
      </c>
      <c r="MP142" s="1">
        <f>COUNTIFS(#REF!,LT142,#REF!,1,#REF!,"&gt;="&amp;MC142,#REF!,"&lt;="&amp;MB142,#REF!,"&lt;="&amp;ME142,#REF!,"&gt;="&amp;MF142,#REF!,"="&amp;KV142,#REF!,"="&amp;KX142)</f>
        <v/>
      </c>
      <c r="MQ142" s="1">
        <f>COUNTIFS(#REF!,LT142,#REF!,0,#REF!,"&gt;="&amp;MC142,#REF!,"&lt;="&amp;MB142,#REF!,"&lt;="&amp;ME142,#REF!,"&gt;="&amp;MF142,#REF!,"="&amp;KV142,#REF!,"="&amp;KX142)</f>
        <v/>
      </c>
      <c r="MR142" s="1">
        <f>COUNTIFS(#REF!,LT142,#REF!,1,#REF!,"&gt;="&amp;MC142,#REF!,"&lt;="&amp;MB142,#REF!,"&lt;="&amp;ME142,#REF!,"&gt;="&amp;MF142,#REF!,"="&amp;KW142,#REF!,"="&amp;KY142)</f>
        <v/>
      </c>
      <c r="MS142" s="1">
        <f>COUNTIFS(#REF!,LT142,#REF!,0,#REF!,"&gt;="&amp;MC142,#REF!,"&lt;="&amp;MB142,#REF!,"&lt;="&amp;ME142,#REF!,"&gt;="&amp;MF142,#REF!,"="&amp;KW142,#REF!,"="&amp;KY142)</f>
        <v/>
      </c>
      <c r="MT142" s="1">
        <f>COUNTIFS(#REF!,LT142,#REF!,1,#REF!,"&gt;="&amp;MI142,#REF!,"&lt;="&amp;MH142,#REF!,"&lt;="&amp;ME142,#REF!,"&gt;="&amp;MF142)</f>
        <v/>
      </c>
      <c r="MU142" s="1">
        <f>COUNTIFS(#REF!,LT142,#REF!,0,#REF!,"&gt;="&amp;MI142,#REF!,"&lt;="&amp;MH142,#REF!,"&lt;="&amp;ME142,#REF!,"&gt;="&amp;MF142)</f>
        <v/>
      </c>
      <c r="MV142" s="1">
        <f>COUNTIFS(#REF!,LT142,#REF!,1,#REF!,"&gt;="&amp;MI142,#REF!,"&lt;="&amp;MH142,#REF!,"="&amp;KZ142,#REF!,"="&amp;LA142,#REF!,"&lt;="&amp;ME142,#REF!,"&gt;="&amp;MF142)</f>
        <v/>
      </c>
      <c r="MW142" s="1">
        <f>COUNTIFS(#REF!,LT142,#REF!,0,#REF!,"&gt;="&amp;MI142,#REF!,"&lt;="&amp;MH142,#REF!,"="&amp;KZ142,#REF!,"="&amp;LA142,#REF!,"&lt;="&amp;ME142,#REF!,"&gt;="&amp;MF142)</f>
        <v/>
      </c>
      <c r="MX142" s="1">
        <f>COUNTIFS(#REF!,LT142,#REF!,1,#REF!,"&gt;="&amp;MC142,#REF!,"&lt;="&amp;MB142,#REF!,"&lt;="&amp;ME142,#REF!,"&gt;="&amp;MF142)</f>
        <v/>
      </c>
      <c r="MY142" s="1">
        <f>COUNTIFS(#REF!,LT142,#REF!,0,#REF!,"&gt;="&amp;MC142,#REF!,"&lt;="&amp;MB142,#REF!,"&lt;="&amp;ME142,#REF!,"&gt;="&amp;MF142)</f>
        <v/>
      </c>
      <c r="MZ142" s="1">
        <f>COUNTIFS(#REF!,LT142,#REF!,1,#REF!,"&lt;="&amp;ME142,#REF!,"&gt;="&amp;MF142,#REF!,"="&amp;KV142,#REF!,"="&amp;KX142)</f>
        <v/>
      </c>
      <c r="NA142" s="1">
        <f>COUNTIFS(#REF!,LT142,#REF!,0,#REF!,"&lt;="&amp;ME142,#REF!,"&gt;="&amp;MF142,#REF!,"="&amp;KV142,#REF!,"="&amp;KX142)</f>
        <v/>
      </c>
      <c r="NB142" s="1">
        <f>COUNTIFS(#REF!,LT142,#REF!,1,#REF!,"&lt;="&amp;ME142,#REF!,"&gt;="&amp;MF142,#REF!,"="&amp;KW142,#REF!,"="&amp;KY142)</f>
        <v/>
      </c>
      <c r="NC142" s="1">
        <f>COUNTIFS(#REF!,LT142,#REF!,0,#REF!,"&lt;="&amp;ME142,#REF!,"&gt;="&amp;MF142,#REF!,"="&amp;KW142,#REF!,"="&amp;KY142)</f>
        <v/>
      </c>
      <c r="ND142" s="1">
        <f>COUNTIFS(#REF!,LT142,#REF!,1,#REF!,"&gt;="&amp;MC142,#REF!,"&lt;="&amp;MB142,#REF!,"&lt;="&amp;ME142,#REF!,"&gt;="&amp;MF142,#REF!,"="&amp;KV142,#REF!,"="&amp;KX142)</f>
        <v/>
      </c>
      <c r="NE142" s="1">
        <f>COUNTIFS(#REF!,LT142,#REF!,0,#REF!,"&gt;="&amp;MC142,#REF!,"&lt;="&amp;MB142,#REF!,"&lt;="&amp;ME142,#REF!,"&gt;="&amp;MF142,#REF!,"="&amp;KV142,#REF!,"="&amp;KX142)</f>
        <v/>
      </c>
      <c r="NF142" s="1">
        <f>COUNTIFS(#REF!,LT142,#REF!,1,#REF!,"&gt;="&amp;MC142,#REF!,"&lt;="&amp;MB142,#REF!,"&lt;="&amp;ME142,#REF!,"&gt;="&amp;MF142,#REF!,"="&amp;KW142,#REF!,"="&amp;KY142)</f>
        <v/>
      </c>
      <c r="NG142" s="1">
        <f>COUNTIFS(#REF!,LT142,#REF!,0,#REF!,"&gt;="&amp;MC142,#REF!,"&lt;="&amp;MB142,#REF!,"&lt;="&amp;ME142,#REF!,"&gt;="&amp;MF142,#REF!,"="&amp;KW142,#REF!,"="&amp;KY142)</f>
        <v/>
      </c>
      <c r="NH142" s="1">
        <f>COUNTIFS(#REF!,LT142,#REF!,1,#REF!,"&gt;="&amp;MC142,#REF!,"&lt;="&amp;MB142,#REF!,"&lt;="&amp;ME142,#REF!,"&gt;="&amp;MF142,#REF!,"="&amp;KZ142,#REF!,"="&amp;LA142)</f>
        <v/>
      </c>
      <c r="NI142" s="1">
        <f>COUNTIFS(#REF!,LT142,#REF!,0,#REF!,"&gt;="&amp;MC142,#REF!,"&lt;="&amp;MB142,#REF!,"&lt;="&amp;ME142,#REF!,"&gt;="&amp;MF142,#REF!,"="&amp;KZ142,#REF!,"="&amp;LA142)</f>
        <v/>
      </c>
      <c r="NJ142" s="1">
        <f>COUNTIFS(#REF!,LT142,#REF!,1,#REF!,"&gt;="&amp;MI142,#REF!,"&lt;="&amp;MH142,#REF!,"&lt;="&amp;ME142,#REF!,"&gt;="&amp;MF142)</f>
        <v/>
      </c>
      <c r="NK142" s="1">
        <f>COUNTIFS(#REF!,LT142,#REF!,0,#REF!,"&gt;="&amp;MI142,#REF!,"&lt;="&amp;MH142,#REF!,"&lt;="&amp;ME142,#REF!,"&gt;="&amp;MF142)</f>
        <v/>
      </c>
      <c r="NL142" s="1">
        <f>COUNTIFS(#REF!,LT142,#REF!,1,#REF!,"&gt;="&amp;MI142,#REF!,"&lt;="&amp;MH142,#REF!,"="&amp;KZ142,#REF!,"="&amp;LA142,#REF!,"&lt;="&amp;ME142,#REF!,"&gt;="&amp;MF142)</f>
        <v/>
      </c>
      <c r="NM142" s="1">
        <f>COUNTIFS(#REF!,LT142,#REF!,0,#REF!,"&gt;="&amp;MI142,#REF!,"&lt;="&amp;MH142,#REF!,"="&amp;KZ142,#REF!,"="&amp;LA142,#REF!,"&lt;="&amp;ME142,#REF!,"&gt;="&amp;MF142)</f>
        <v/>
      </c>
      <c r="NN142" s="1">
        <f>COUNTIFS(#REF!,LT142,#REF!,1,#REF!,"&gt;="&amp;MC142,#REF!,"&lt;="&amp;MB142,#REF!,"&lt;="&amp;ME142,#REF!,"&gt;="&amp;MF142)</f>
        <v/>
      </c>
      <c r="NO142" s="1">
        <f>COUNTIFS(#REF!,LT142,#REF!,0,#REF!,"&gt;="&amp;MC142,#REF!,"&lt;="&amp;MB142,#REF!,"&lt;="&amp;ME142,#REF!,"&gt;="&amp;MF142)</f>
        <v/>
      </c>
      <c r="NP142" s="1">
        <f>COUNTIFS(#REF!,LT142,#REF!,1,#REF!,"&lt;="&amp;ME142,#REF!,"&gt;="&amp;MF142,#REF!,"="&amp;KV142,#REF!,"="&amp;KX142)</f>
        <v/>
      </c>
      <c r="NQ142" s="1">
        <f>COUNTIFS(#REF!,LT142,#REF!,0,#REF!,"&lt;="&amp;ME142,#REF!,"&gt;="&amp;MF142,#REF!,"="&amp;KV142,#REF!,"="&amp;KX142)</f>
        <v/>
      </c>
      <c r="NR142" s="1">
        <f>COUNTIFS(#REF!,LT142,#REF!,1,#REF!,"&lt;="&amp;ME142,#REF!,"&gt;="&amp;MF142,#REF!,"="&amp;KW142,#REF!,"="&amp;KY142)</f>
        <v/>
      </c>
      <c r="NS142" s="1">
        <f>COUNTIFS(#REF!,LT142,#REF!,0,#REF!,"&lt;="&amp;ME142,#REF!,"&gt;="&amp;MF142,#REF!,"="&amp;KW142,#REF!,"="&amp;KY142)</f>
        <v/>
      </c>
      <c r="NT142" s="1">
        <f>MP142+MR142+MT142+MV142+MX142+MZ142+NB142</f>
        <v/>
      </c>
      <c r="NU142" s="1">
        <f>MQ142+MS142+MU142+MW142+MY142+NA142+NC142</f>
        <v/>
      </c>
      <c r="NV142" s="1">
        <f>NT142+NU142</f>
        <v/>
      </c>
      <c r="NW142" s="33">
        <f>NT142/(NT142+NU142)</f>
        <v/>
      </c>
      <c r="NX142" s="3">
        <f>1/NW142</f>
        <v/>
      </c>
      <c r="NY142" s="1">
        <f>LH142</f>
        <v/>
      </c>
      <c r="NZ142" s="79">
        <f>(NW142*((NY142-1)*0.98))-((1-NW142)*1)</f>
        <v/>
      </c>
      <c r="OA142" s="34">
        <f>IF(LR142&lt;0.9,0,IF(AND(LR142&gt;1.1),0,1))</f>
        <v/>
      </c>
      <c r="OB142" s="34">
        <f>IF(LS142&lt;0.9,0,IF(AND(LS142&gt;1.1),0,1))</f>
        <v/>
      </c>
      <c r="OC142" s="32">
        <f>IF(NV142&gt;99,1,0)</f>
        <v/>
      </c>
      <c r="OD142" s="32">
        <f>IF(NZ142&gt;0.0799,1,0)</f>
        <v/>
      </c>
      <c r="OE142" s="32">
        <f>IF(NZ142&gt;OM142,1,0)</f>
        <v/>
      </c>
      <c r="OF142" s="32">
        <f>OC142+OD142+OE142+OA142+OB142</f>
        <v/>
      </c>
      <c r="OG142" s="1">
        <f>ND142+NF142+NH142+NJ142+NL142+NN142+NP142+NR142</f>
        <v/>
      </c>
      <c r="OH142" s="1">
        <f>NE142+NG142+NI142+NK142+NM142+NO142+NQ142+NS142</f>
        <v/>
      </c>
      <c r="OI142" s="1">
        <f>OG142+OH142</f>
        <v/>
      </c>
      <c r="OJ142" s="33">
        <f>OG142/(OG142+OH142)</f>
        <v/>
      </c>
      <c r="OK142" s="3">
        <f>1/OJ142</f>
        <v/>
      </c>
      <c r="OL142" s="1">
        <f>LI142</f>
        <v/>
      </c>
      <c r="OM142" s="79">
        <f>(OJ142*((OL142-1)*0.98))-((1-OJ142)*1)</f>
        <v/>
      </c>
      <c r="ON142" s="34">
        <f>IF(LR142&lt;0.9,0,IF(AND(LR142&gt;1.1),0,1))</f>
        <v/>
      </c>
      <c r="OO142" s="34">
        <f>IF(LS142&lt;0.9,0,IF(AND(LS142&gt;1.1),0,1))</f>
        <v/>
      </c>
      <c r="OP142" s="32">
        <f>IF(OI142&gt;99,1,0)</f>
        <v/>
      </c>
      <c r="OQ142" s="32">
        <f>IF(OM142&gt;0.0799,1,0)</f>
        <v/>
      </c>
      <c r="OR142" s="32">
        <f>IF(OM142&gt;OZ142,1,0)</f>
        <v/>
      </c>
      <c r="OS142" s="32">
        <f>OP142+OQ142+OR142+ON142+OO142</f>
        <v/>
      </c>
      <c r="OT142">
        <f>IF(OF142=5,"BackHome0-0",IF(AND(OS142=5),"BackAway0-0",""))</f>
        <v/>
      </c>
      <c r="OU142">
        <f>IF(OF142=5,KN142,IF(AND(OS142=5),KO142,""))</f>
        <v/>
      </c>
      <c r="OV142">
        <f>IF(OF142=5,"Match Odds",IF(AND(OS142=5),"Match Odds",""))</f>
        <v/>
      </c>
      <c r="OW142">
        <f>IF(OF142=5,KP142,IF(AND(OS142=5),KP142,""))</f>
        <v/>
      </c>
      <c r="OX142">
        <f>IF(OF142=5,"MATCH_ODDS",IF(AND(OS142=5),"MATCH_ODDS",""))</f>
        <v/>
      </c>
      <c r="OY142">
        <f>IF(OF142=5,"BACK",IF(AND(OS142=5),"BACK",""))</f>
        <v/>
      </c>
    </row>
    <row r="143" ht="16.5" customHeight="1" thickBot="1" thickTop="1">
      <c r="A143" s="2" t="n"/>
      <c r="KN143" s="1">
        <f>IF(INDEX(#REF!,MATCH('HT 0-0'!D143,#REF!,0))=INDEX(#REF!,MATCH('HT 0-0'!D143,#REF!,0)),INDEX(#REF!,MATCH('HT 0-0'!D143,#REF!,0)),"ERROR")</f>
        <v/>
      </c>
      <c r="KO143" s="1">
        <f>IF(INDEX(#REF!,MATCH('HT 0-0'!E143,#REF!,0))=INDEX(#REF!,MATCH('HT 0-0'!E143,#REF!,0)),INDEX(#REF!,MATCH('HT 0-0'!E143,#REF!,0)),"ERROR")</f>
        <v/>
      </c>
      <c r="KP143" s="1">
        <f>KN143&amp;" v "&amp;KO143</f>
        <v/>
      </c>
      <c r="KQ143">
        <f>B143&amp;"_"&amp;C143</f>
        <v/>
      </c>
      <c r="KR143" s="1">
        <f>IF((HW143/KK143)&lt;0.335,"G",IF((HW143/KK143)&gt;0.67,"R","A"))</f>
        <v/>
      </c>
      <c r="KS143" s="1">
        <f>IF((HX143/KK143)&lt;0.335,"G",IF((HX143/KK143)&gt;0.67,"R","A"))</f>
        <v/>
      </c>
      <c r="KT143" s="1">
        <f>IF((IH143/KK143)&lt;0.335,"G",IF((IH143/KK143)&gt;0.67,"R","A"))</f>
        <v/>
      </c>
      <c r="KU143" s="1">
        <f>IF((II143/KK143)&lt;0.335,"G",IF((II143/KK143)&gt;0.67,"R","A"))</f>
        <v/>
      </c>
      <c r="KV143" s="1">
        <f>IF((HZ143/KK143)&lt;0.335,"G",IF((HZ143/KK143)&gt;0.67,"R","A"))</f>
        <v/>
      </c>
      <c r="KW143" s="1">
        <f>IF((HY143/KK143)&lt;0.335,"G",IF((HY143/KK143)&gt;0.67,"R","A"))</f>
        <v/>
      </c>
      <c r="KX143" s="1">
        <f>IF((IK143/KK143)&lt;0.335,"G",IF((IK143/KK143)&gt;0.67,"R","A"))</f>
        <v/>
      </c>
      <c r="KY143" s="1">
        <f>IF((IJ143/KK143)&lt;0.335,"G",IF((IJ143/KK143)&gt;0.67,"R","A"))</f>
        <v/>
      </c>
      <c r="KZ143" s="1">
        <f>IF((HQ143/KK143)&lt;0.335,"G",IF((HQ143/KK143)&gt;0.67,"R","A"))</f>
        <v/>
      </c>
      <c r="LA143" s="1">
        <f>IF((IB143/KK143)&lt;0.335,"G",IF((IB143/KK143)&gt;0.67,"R","A"))</f>
        <v/>
      </c>
      <c r="LB143">
        <f>IF(LQ143="0-0",INDEX(Scrape!#REF!,MATCH('HT 0-0'!KP143,Scrape!$B:$B,0)),"")</f>
        <v/>
      </c>
      <c r="LC143">
        <f>IF(LQ143="0-0",INDEX(Scrape!$A:$A,MATCH('HT 0-0'!KP143,Scrape!$B:$B,0)),"")</f>
        <v/>
      </c>
      <c r="LD143">
        <f>IF(LQ143="0-0",INDEX(Scrape!$B:$B,MATCH('HT 0-0'!KP143,Scrape!$B:$B,0)),"")</f>
        <v/>
      </c>
      <c r="LE143">
        <f>IF(LQ143="0-0",INDEX(Scrape!$C:$C,MATCH('HT 0-0'!KP143,Scrape!$B:$B,0)),"")</f>
        <v/>
      </c>
      <c r="LF143">
        <f>IF(LQ143="0-0",INDEX(Scrape!$D:$D,MATCH('HT 0-0'!KP143,Scrape!$B:$B,0)),"")</f>
        <v/>
      </c>
      <c r="LG143">
        <f>IF(LQ143="0-0",INDEX(Scrape!$E:$E,MATCH('HT 0-0'!KP143,Scrape!$B:$B,0)),"")</f>
        <v/>
      </c>
      <c r="LH143">
        <f>IF(LQ143="0-0",INDEX(Scrape!$F:$F,MATCH('HT 0-0'!KP143,Scrape!$B:$B,0)),"")</f>
        <v/>
      </c>
      <c r="LI143">
        <f>IF(LQ143="0-0",INDEX(Scrape!$G:$G,MATCH('HT 0-0'!KP143,Scrape!$B:$B,0)),"")</f>
        <v/>
      </c>
      <c r="LJ143">
        <f>IF(LQ143="0-0",INDEX(Scrape!$H:$H,MATCH('HT 0-0'!KP143,Scrape!$B:$B,0)),"")</f>
        <v/>
      </c>
      <c r="LK143">
        <f>IF(LQ143="0-0",INDEX(Scrape!$I:$I,MATCH('HT 0-0'!KP143,Scrape!$B:$B,0)),"")</f>
        <v/>
      </c>
      <c r="LL143">
        <f>IF(LQ143="0-0",INDEX(Scrape!$J:$J,MATCH('HT 0-0'!KP143,Scrape!$B:$B,0)),"")</f>
        <v/>
      </c>
      <c r="LM143">
        <f>IF(LQ143="0-0",INDEX(Scrape!$K:$K,MATCH('HT 0-0'!KP143,Scrape!$B:$B,0)),"")</f>
        <v/>
      </c>
      <c r="LN143">
        <f>IF(LQ143="0-0",INDEX(Scrape!$L:$L,MATCH('HT 0-0'!KP143,Scrape!$B:$B,0)),"")</f>
        <v/>
      </c>
      <c r="LO143">
        <f>IF(LQ143="0-0",INDEX(Scrape!$M:$M,MATCH('HT 0-0'!KP143,Scrape!$B:$B,0)),"")</f>
        <v/>
      </c>
      <c r="LP143">
        <f>IF(LQ143="0-0",INDEX(Scrape!$N:$N,MATCH('HT 0-0'!KP143,Scrape!$B:$B,0)),"")</f>
        <v/>
      </c>
      <c r="LQ143">
        <f>INDEX(Scrape!$O:$O,MATCH('HT 0-0'!KP143,Scrape!$B:$B,0))</f>
        <v/>
      </c>
      <c r="LR143">
        <f>(1/LJ143)+(1/LI143)+(1/LH143)</f>
        <v/>
      </c>
      <c r="LS143">
        <f>(1/LG143)+(1/LF143)+(1/LE143)</f>
        <v/>
      </c>
      <c r="LT143" s="8">
        <f>IF(INDEX(#REF!,MATCH(KQ143,#REF!,0))=INDEX(#REF!,MATCH(KQ143,#REF!,0)),INDEX(#REF!,MATCH(KQ143,#REF!,0)),"ERROR")</f>
        <v/>
      </c>
      <c r="LU143" s="4">
        <f>IF(KR143="G",2,IF(KR143="R",0.5,IF(KR143="A",1)))</f>
        <v/>
      </c>
      <c r="LV143" s="4">
        <f>IF(KS143="G",0.5,IF(KS143="R",2,IF(KS143="A",1)))</f>
        <v/>
      </c>
      <c r="LW143" s="4">
        <f>IF(KT143="G",2,IF(KT143="R",0.5,IF(KT143="A",1)))</f>
        <v/>
      </c>
      <c r="LX143" s="4">
        <f>IF(KU143="G",0.5,IF(KU143="R",2,IF(KU143="A",1)))</f>
        <v/>
      </c>
      <c r="LY143" s="7">
        <f>(LK143*(LU143+LX143)+(LL143*(LU143+LX143)))</f>
        <v/>
      </c>
      <c r="LZ143" s="7">
        <f>(LN143*(LV143+LW143)+(LO143*(LV143+LW143)))</f>
        <v/>
      </c>
      <c r="MA143" s="11">
        <f>LY143-LZ143</f>
        <v/>
      </c>
      <c r="MB143" s="5">
        <f>MA143+2</f>
        <v/>
      </c>
      <c r="MC143" s="6">
        <f>MA143-2</f>
        <v/>
      </c>
      <c r="MD143" s="4">
        <f>LE143</f>
        <v/>
      </c>
      <c r="ME143" s="9">
        <f>IF(MD143=0,1000,MD143+0.75)</f>
        <v/>
      </c>
      <c r="MF143" s="10">
        <f>IF(MD143=0,0,MD143-0.75)</f>
        <v/>
      </c>
      <c r="MG143" s="4">
        <f>((LM143*(LU143+LX143))-((LP143*(LV143+LW143))))</f>
        <v/>
      </c>
      <c r="MH143" s="9">
        <f>MG143*1.2</f>
        <v/>
      </c>
      <c r="MI143" s="10">
        <f>MG143*0.8</f>
        <v/>
      </c>
      <c r="MJ143">
        <f>IFERROR(OT143,"")</f>
        <v/>
      </c>
      <c r="MK143">
        <f>IFERROR(OU143,"")</f>
        <v/>
      </c>
      <c r="ML143">
        <f>IFERROR(OV143,"")</f>
        <v/>
      </c>
      <c r="MM143">
        <f>IFERROR(OW143,"")</f>
        <v/>
      </c>
      <c r="MN143">
        <f>IFERROR(OX143,"")</f>
        <v/>
      </c>
      <c r="MO143">
        <f>IFERROR(OY143,"")</f>
        <v/>
      </c>
      <c r="MP143" s="1">
        <f>COUNTIFS(#REF!,LT143,#REF!,1,#REF!,"&gt;="&amp;MC143,#REF!,"&lt;="&amp;MB143,#REF!,"&lt;="&amp;ME143,#REF!,"&gt;="&amp;MF143,#REF!,"="&amp;KV143,#REF!,"="&amp;KX143)</f>
        <v/>
      </c>
      <c r="MQ143" s="1">
        <f>COUNTIFS(#REF!,LT143,#REF!,0,#REF!,"&gt;="&amp;MC143,#REF!,"&lt;="&amp;MB143,#REF!,"&lt;="&amp;ME143,#REF!,"&gt;="&amp;MF143,#REF!,"="&amp;KV143,#REF!,"="&amp;KX143)</f>
        <v/>
      </c>
      <c r="MR143" s="1">
        <f>COUNTIFS(#REF!,LT143,#REF!,1,#REF!,"&gt;="&amp;MC143,#REF!,"&lt;="&amp;MB143,#REF!,"&lt;="&amp;ME143,#REF!,"&gt;="&amp;MF143,#REF!,"="&amp;KW143,#REF!,"="&amp;KY143)</f>
        <v/>
      </c>
      <c r="MS143" s="1">
        <f>COUNTIFS(#REF!,LT143,#REF!,0,#REF!,"&gt;="&amp;MC143,#REF!,"&lt;="&amp;MB143,#REF!,"&lt;="&amp;ME143,#REF!,"&gt;="&amp;MF143,#REF!,"="&amp;KW143,#REF!,"="&amp;KY143)</f>
        <v/>
      </c>
      <c r="MT143" s="1">
        <f>COUNTIFS(#REF!,LT143,#REF!,1,#REF!,"&gt;="&amp;MI143,#REF!,"&lt;="&amp;MH143,#REF!,"&lt;="&amp;ME143,#REF!,"&gt;="&amp;MF143)</f>
        <v/>
      </c>
      <c r="MU143" s="1">
        <f>COUNTIFS(#REF!,LT143,#REF!,0,#REF!,"&gt;="&amp;MI143,#REF!,"&lt;="&amp;MH143,#REF!,"&lt;="&amp;ME143,#REF!,"&gt;="&amp;MF143)</f>
        <v/>
      </c>
      <c r="MV143" s="1">
        <f>COUNTIFS(#REF!,LT143,#REF!,1,#REF!,"&gt;="&amp;MI143,#REF!,"&lt;="&amp;MH143,#REF!,"="&amp;KZ143,#REF!,"="&amp;LA143,#REF!,"&lt;="&amp;ME143,#REF!,"&gt;="&amp;MF143)</f>
        <v/>
      </c>
      <c r="MW143" s="1">
        <f>COUNTIFS(#REF!,LT143,#REF!,0,#REF!,"&gt;="&amp;MI143,#REF!,"&lt;="&amp;MH143,#REF!,"="&amp;KZ143,#REF!,"="&amp;LA143,#REF!,"&lt;="&amp;ME143,#REF!,"&gt;="&amp;MF143)</f>
        <v/>
      </c>
      <c r="MX143" s="1">
        <f>COUNTIFS(#REF!,LT143,#REF!,1,#REF!,"&gt;="&amp;MC143,#REF!,"&lt;="&amp;MB143,#REF!,"&lt;="&amp;ME143,#REF!,"&gt;="&amp;MF143)</f>
        <v/>
      </c>
      <c r="MY143" s="1">
        <f>COUNTIFS(#REF!,LT143,#REF!,0,#REF!,"&gt;="&amp;MC143,#REF!,"&lt;="&amp;MB143,#REF!,"&lt;="&amp;ME143,#REF!,"&gt;="&amp;MF143)</f>
        <v/>
      </c>
      <c r="MZ143" s="1">
        <f>COUNTIFS(#REF!,LT143,#REF!,1,#REF!,"&lt;="&amp;ME143,#REF!,"&gt;="&amp;MF143,#REF!,"="&amp;KV143,#REF!,"="&amp;KX143)</f>
        <v/>
      </c>
      <c r="NA143" s="1">
        <f>COUNTIFS(#REF!,LT143,#REF!,0,#REF!,"&lt;="&amp;ME143,#REF!,"&gt;="&amp;MF143,#REF!,"="&amp;KV143,#REF!,"="&amp;KX143)</f>
        <v/>
      </c>
      <c r="NB143" s="1">
        <f>COUNTIFS(#REF!,LT143,#REF!,1,#REF!,"&lt;="&amp;ME143,#REF!,"&gt;="&amp;MF143,#REF!,"="&amp;KW143,#REF!,"="&amp;KY143)</f>
        <v/>
      </c>
      <c r="NC143" s="1">
        <f>COUNTIFS(#REF!,LT143,#REF!,0,#REF!,"&lt;="&amp;ME143,#REF!,"&gt;="&amp;MF143,#REF!,"="&amp;KW143,#REF!,"="&amp;KY143)</f>
        <v/>
      </c>
      <c r="ND143" s="1">
        <f>COUNTIFS(#REF!,LT143,#REF!,1,#REF!,"&gt;="&amp;MC143,#REF!,"&lt;="&amp;MB143,#REF!,"&lt;="&amp;ME143,#REF!,"&gt;="&amp;MF143,#REF!,"="&amp;KV143,#REF!,"="&amp;KX143)</f>
        <v/>
      </c>
      <c r="NE143" s="1">
        <f>COUNTIFS(#REF!,LT143,#REF!,0,#REF!,"&gt;="&amp;MC143,#REF!,"&lt;="&amp;MB143,#REF!,"&lt;="&amp;ME143,#REF!,"&gt;="&amp;MF143,#REF!,"="&amp;KV143,#REF!,"="&amp;KX143)</f>
        <v/>
      </c>
      <c r="NF143" s="1">
        <f>COUNTIFS(#REF!,LT143,#REF!,1,#REF!,"&gt;="&amp;MC143,#REF!,"&lt;="&amp;MB143,#REF!,"&lt;="&amp;ME143,#REF!,"&gt;="&amp;MF143,#REF!,"="&amp;KW143,#REF!,"="&amp;KY143)</f>
        <v/>
      </c>
      <c r="NG143" s="1">
        <f>COUNTIFS(#REF!,LT143,#REF!,0,#REF!,"&gt;="&amp;MC143,#REF!,"&lt;="&amp;MB143,#REF!,"&lt;="&amp;ME143,#REF!,"&gt;="&amp;MF143,#REF!,"="&amp;KW143,#REF!,"="&amp;KY143)</f>
        <v/>
      </c>
      <c r="NH143" s="1">
        <f>COUNTIFS(#REF!,LT143,#REF!,1,#REF!,"&gt;="&amp;MC143,#REF!,"&lt;="&amp;MB143,#REF!,"&lt;="&amp;ME143,#REF!,"&gt;="&amp;MF143,#REF!,"="&amp;KZ143,#REF!,"="&amp;LA143)</f>
        <v/>
      </c>
      <c r="NI143" s="1">
        <f>COUNTIFS(#REF!,LT143,#REF!,0,#REF!,"&gt;="&amp;MC143,#REF!,"&lt;="&amp;MB143,#REF!,"&lt;="&amp;ME143,#REF!,"&gt;="&amp;MF143,#REF!,"="&amp;KZ143,#REF!,"="&amp;LA143)</f>
        <v/>
      </c>
      <c r="NJ143" s="1">
        <f>COUNTIFS(#REF!,LT143,#REF!,1,#REF!,"&gt;="&amp;MI143,#REF!,"&lt;="&amp;MH143,#REF!,"&lt;="&amp;ME143,#REF!,"&gt;="&amp;MF143)</f>
        <v/>
      </c>
      <c r="NK143" s="1">
        <f>COUNTIFS(#REF!,LT143,#REF!,0,#REF!,"&gt;="&amp;MI143,#REF!,"&lt;="&amp;MH143,#REF!,"&lt;="&amp;ME143,#REF!,"&gt;="&amp;MF143)</f>
        <v/>
      </c>
      <c r="NL143" s="1">
        <f>COUNTIFS(#REF!,LT143,#REF!,1,#REF!,"&gt;="&amp;MI143,#REF!,"&lt;="&amp;MH143,#REF!,"="&amp;KZ143,#REF!,"="&amp;LA143,#REF!,"&lt;="&amp;ME143,#REF!,"&gt;="&amp;MF143)</f>
        <v/>
      </c>
      <c r="NM143" s="1">
        <f>COUNTIFS(#REF!,LT143,#REF!,0,#REF!,"&gt;="&amp;MI143,#REF!,"&lt;="&amp;MH143,#REF!,"="&amp;KZ143,#REF!,"="&amp;LA143,#REF!,"&lt;="&amp;ME143,#REF!,"&gt;="&amp;MF143)</f>
        <v/>
      </c>
      <c r="NN143" s="1">
        <f>COUNTIFS(#REF!,LT143,#REF!,1,#REF!,"&gt;="&amp;MC143,#REF!,"&lt;="&amp;MB143,#REF!,"&lt;="&amp;ME143,#REF!,"&gt;="&amp;MF143)</f>
        <v/>
      </c>
      <c r="NO143" s="1">
        <f>COUNTIFS(#REF!,LT143,#REF!,0,#REF!,"&gt;="&amp;MC143,#REF!,"&lt;="&amp;MB143,#REF!,"&lt;="&amp;ME143,#REF!,"&gt;="&amp;MF143)</f>
        <v/>
      </c>
      <c r="NP143" s="1">
        <f>COUNTIFS(#REF!,LT143,#REF!,1,#REF!,"&lt;="&amp;ME143,#REF!,"&gt;="&amp;MF143,#REF!,"="&amp;KV143,#REF!,"="&amp;KX143)</f>
        <v/>
      </c>
      <c r="NQ143" s="1">
        <f>COUNTIFS(#REF!,LT143,#REF!,0,#REF!,"&lt;="&amp;ME143,#REF!,"&gt;="&amp;MF143,#REF!,"="&amp;KV143,#REF!,"="&amp;KX143)</f>
        <v/>
      </c>
      <c r="NR143" s="1">
        <f>COUNTIFS(#REF!,LT143,#REF!,1,#REF!,"&lt;="&amp;ME143,#REF!,"&gt;="&amp;MF143,#REF!,"="&amp;KW143,#REF!,"="&amp;KY143)</f>
        <v/>
      </c>
      <c r="NS143" s="1">
        <f>COUNTIFS(#REF!,LT143,#REF!,0,#REF!,"&lt;="&amp;ME143,#REF!,"&gt;="&amp;MF143,#REF!,"="&amp;KW143,#REF!,"="&amp;KY143)</f>
        <v/>
      </c>
      <c r="NT143" s="1">
        <f>MP143+MR143+MT143+MV143+MX143+MZ143+NB143</f>
        <v/>
      </c>
      <c r="NU143" s="1">
        <f>MQ143+MS143+MU143+MW143+MY143+NA143+NC143</f>
        <v/>
      </c>
      <c r="NV143" s="1">
        <f>NT143+NU143</f>
        <v/>
      </c>
      <c r="NW143" s="33">
        <f>NT143/(NT143+NU143)</f>
        <v/>
      </c>
      <c r="NX143" s="3">
        <f>1/NW143</f>
        <v/>
      </c>
      <c r="NY143" s="1">
        <f>LH143</f>
        <v/>
      </c>
      <c r="NZ143" s="79">
        <f>(NW143*((NY143-1)*0.98))-((1-NW143)*1)</f>
        <v/>
      </c>
      <c r="OA143" s="34">
        <f>IF(LR143&lt;0.9,0,IF(AND(LR143&gt;1.1),0,1))</f>
        <v/>
      </c>
      <c r="OB143" s="34">
        <f>IF(LS143&lt;0.9,0,IF(AND(LS143&gt;1.1),0,1))</f>
        <v/>
      </c>
      <c r="OC143" s="32">
        <f>IF(NV143&gt;99,1,0)</f>
        <v/>
      </c>
      <c r="OD143" s="32">
        <f>IF(NZ143&gt;0.0799,1,0)</f>
        <v/>
      </c>
      <c r="OE143" s="32">
        <f>IF(NZ143&gt;OM143,1,0)</f>
        <v/>
      </c>
      <c r="OF143" s="32">
        <f>OC143+OD143+OE143+OA143+OB143</f>
        <v/>
      </c>
      <c r="OG143" s="1">
        <f>ND143+NF143+NH143+NJ143+NL143+NN143+NP143+NR143</f>
        <v/>
      </c>
      <c r="OH143" s="1">
        <f>NE143+NG143+NI143+NK143+NM143+NO143+NQ143+NS143</f>
        <v/>
      </c>
      <c r="OI143" s="1">
        <f>OG143+OH143</f>
        <v/>
      </c>
      <c r="OJ143" s="33">
        <f>OG143/(OG143+OH143)</f>
        <v/>
      </c>
      <c r="OK143" s="3">
        <f>1/OJ143</f>
        <v/>
      </c>
      <c r="OL143" s="1">
        <f>LI143</f>
        <v/>
      </c>
      <c r="OM143" s="79">
        <f>(OJ143*((OL143-1)*0.98))-((1-OJ143)*1)</f>
        <v/>
      </c>
      <c r="ON143" s="34">
        <f>IF(LR143&lt;0.9,0,IF(AND(LR143&gt;1.1),0,1))</f>
        <v/>
      </c>
      <c r="OO143" s="34">
        <f>IF(LS143&lt;0.9,0,IF(AND(LS143&gt;1.1),0,1))</f>
        <v/>
      </c>
      <c r="OP143" s="32">
        <f>IF(OI143&gt;99,1,0)</f>
        <v/>
      </c>
      <c r="OQ143" s="32">
        <f>IF(OM143&gt;0.0799,1,0)</f>
        <v/>
      </c>
      <c r="OR143" s="32">
        <f>IF(OM143&gt;OZ143,1,0)</f>
        <v/>
      </c>
      <c r="OS143" s="32">
        <f>OP143+OQ143+OR143+ON143+OO143</f>
        <v/>
      </c>
      <c r="OT143">
        <f>IF(OF143=5,"BackHome0-0",IF(AND(OS143=5),"BackAway0-0",""))</f>
        <v/>
      </c>
      <c r="OU143">
        <f>IF(OF143=5,KN143,IF(AND(OS143=5),KO143,""))</f>
        <v/>
      </c>
      <c r="OV143">
        <f>IF(OF143=5,"Match Odds",IF(AND(OS143=5),"Match Odds",""))</f>
        <v/>
      </c>
      <c r="OW143">
        <f>IF(OF143=5,KP143,IF(AND(OS143=5),KP143,""))</f>
        <v/>
      </c>
      <c r="OX143">
        <f>IF(OF143=5,"MATCH_ODDS",IF(AND(OS143=5),"MATCH_ODDS",""))</f>
        <v/>
      </c>
      <c r="OY143">
        <f>IF(OF143=5,"BACK",IF(AND(OS143=5),"BACK",""))</f>
        <v/>
      </c>
    </row>
    <row r="144" ht="16.5" customHeight="1" thickBot="1" thickTop="1">
      <c r="A144" s="2" t="n"/>
      <c r="KN144" s="1">
        <f>IF(INDEX(#REF!,MATCH('HT 0-0'!D144,#REF!,0))=INDEX(#REF!,MATCH('HT 0-0'!D144,#REF!,0)),INDEX(#REF!,MATCH('HT 0-0'!D144,#REF!,0)),"ERROR")</f>
        <v/>
      </c>
      <c r="KO144" s="1">
        <f>IF(INDEX(#REF!,MATCH('HT 0-0'!E144,#REF!,0))=INDEX(#REF!,MATCH('HT 0-0'!E144,#REF!,0)),INDEX(#REF!,MATCH('HT 0-0'!E144,#REF!,0)),"ERROR")</f>
        <v/>
      </c>
      <c r="KP144" s="1">
        <f>KN144&amp;" v "&amp;KO144</f>
        <v/>
      </c>
      <c r="KQ144">
        <f>B144&amp;"_"&amp;C144</f>
        <v/>
      </c>
      <c r="KR144" s="1">
        <f>IF((HW144/KK144)&lt;0.335,"G",IF((HW144/KK144)&gt;0.67,"R","A"))</f>
        <v/>
      </c>
      <c r="KS144" s="1">
        <f>IF((HX144/KK144)&lt;0.335,"G",IF((HX144/KK144)&gt;0.67,"R","A"))</f>
        <v/>
      </c>
      <c r="KT144" s="1">
        <f>IF((IH144/KK144)&lt;0.335,"G",IF((IH144/KK144)&gt;0.67,"R","A"))</f>
        <v/>
      </c>
      <c r="KU144" s="1">
        <f>IF((II144/KK144)&lt;0.335,"G",IF((II144/KK144)&gt;0.67,"R","A"))</f>
        <v/>
      </c>
      <c r="KV144" s="1">
        <f>IF((HZ144/KK144)&lt;0.335,"G",IF((HZ144/KK144)&gt;0.67,"R","A"))</f>
        <v/>
      </c>
      <c r="KW144" s="1">
        <f>IF((HY144/KK144)&lt;0.335,"G",IF((HY144/KK144)&gt;0.67,"R","A"))</f>
        <v/>
      </c>
      <c r="KX144" s="1">
        <f>IF((IK144/KK144)&lt;0.335,"G",IF((IK144/KK144)&gt;0.67,"R","A"))</f>
        <v/>
      </c>
      <c r="KY144" s="1">
        <f>IF((IJ144/KK144)&lt;0.335,"G",IF((IJ144/KK144)&gt;0.67,"R","A"))</f>
        <v/>
      </c>
      <c r="KZ144" s="1">
        <f>IF((HQ144/KK144)&lt;0.335,"G",IF((HQ144/KK144)&gt;0.67,"R","A"))</f>
        <v/>
      </c>
      <c r="LA144" s="1">
        <f>IF((IB144/KK144)&lt;0.335,"G",IF((IB144/KK144)&gt;0.67,"R","A"))</f>
        <v/>
      </c>
      <c r="LB144">
        <f>IF(LQ144="0-0",INDEX(Scrape!#REF!,MATCH('HT 0-0'!KP144,Scrape!$B:$B,0)),"")</f>
        <v/>
      </c>
      <c r="LC144">
        <f>IF(LQ144="0-0",INDEX(Scrape!$A:$A,MATCH('HT 0-0'!KP144,Scrape!$B:$B,0)),"")</f>
        <v/>
      </c>
      <c r="LD144">
        <f>IF(LQ144="0-0",INDEX(Scrape!$B:$B,MATCH('HT 0-0'!KP144,Scrape!$B:$B,0)),"")</f>
        <v/>
      </c>
      <c r="LE144">
        <f>IF(LQ144="0-0",INDEX(Scrape!$C:$C,MATCH('HT 0-0'!KP144,Scrape!$B:$B,0)),"")</f>
        <v/>
      </c>
      <c r="LF144">
        <f>IF(LQ144="0-0",INDEX(Scrape!$D:$D,MATCH('HT 0-0'!KP144,Scrape!$B:$B,0)),"")</f>
        <v/>
      </c>
      <c r="LG144">
        <f>IF(LQ144="0-0",INDEX(Scrape!$E:$E,MATCH('HT 0-0'!KP144,Scrape!$B:$B,0)),"")</f>
        <v/>
      </c>
      <c r="LH144">
        <f>IF(LQ144="0-0",INDEX(Scrape!$F:$F,MATCH('HT 0-0'!KP144,Scrape!$B:$B,0)),"")</f>
        <v/>
      </c>
      <c r="LI144">
        <f>IF(LQ144="0-0",INDEX(Scrape!$G:$G,MATCH('HT 0-0'!KP144,Scrape!$B:$B,0)),"")</f>
        <v/>
      </c>
      <c r="LJ144">
        <f>IF(LQ144="0-0",INDEX(Scrape!$H:$H,MATCH('HT 0-0'!KP144,Scrape!$B:$B,0)),"")</f>
        <v/>
      </c>
      <c r="LK144">
        <f>IF(LQ144="0-0",INDEX(Scrape!$I:$I,MATCH('HT 0-0'!KP144,Scrape!$B:$B,0)),"")</f>
        <v/>
      </c>
      <c r="LL144">
        <f>IF(LQ144="0-0",INDEX(Scrape!$J:$J,MATCH('HT 0-0'!KP144,Scrape!$B:$B,0)),"")</f>
        <v/>
      </c>
      <c r="LM144">
        <f>IF(LQ144="0-0",INDEX(Scrape!$K:$K,MATCH('HT 0-0'!KP144,Scrape!$B:$B,0)),"")</f>
        <v/>
      </c>
      <c r="LN144">
        <f>IF(LQ144="0-0",INDEX(Scrape!$L:$L,MATCH('HT 0-0'!KP144,Scrape!$B:$B,0)),"")</f>
        <v/>
      </c>
      <c r="LO144">
        <f>IF(LQ144="0-0",INDEX(Scrape!$M:$M,MATCH('HT 0-0'!KP144,Scrape!$B:$B,0)),"")</f>
        <v/>
      </c>
      <c r="LP144">
        <f>IF(LQ144="0-0",INDEX(Scrape!$N:$N,MATCH('HT 0-0'!KP144,Scrape!$B:$B,0)),"")</f>
        <v/>
      </c>
      <c r="LQ144">
        <f>INDEX(Scrape!$O:$O,MATCH('HT 0-0'!KP144,Scrape!$B:$B,0))</f>
        <v/>
      </c>
      <c r="LR144">
        <f>(1/LJ144)+(1/LI144)+(1/LH144)</f>
        <v/>
      </c>
      <c r="LS144">
        <f>(1/LG144)+(1/LF144)+(1/LE144)</f>
        <v/>
      </c>
      <c r="LT144" s="8">
        <f>IF(INDEX(#REF!,MATCH(KQ144,#REF!,0))=INDEX(#REF!,MATCH(KQ144,#REF!,0)),INDEX(#REF!,MATCH(KQ144,#REF!,0)),"ERROR")</f>
        <v/>
      </c>
      <c r="LU144" s="4">
        <f>IF(KR144="G",2,IF(KR144="R",0.5,IF(KR144="A",1)))</f>
        <v/>
      </c>
      <c r="LV144" s="4">
        <f>IF(KS144="G",0.5,IF(KS144="R",2,IF(KS144="A",1)))</f>
        <v/>
      </c>
      <c r="LW144" s="4">
        <f>IF(KT144="G",2,IF(KT144="R",0.5,IF(KT144="A",1)))</f>
        <v/>
      </c>
      <c r="LX144" s="4">
        <f>IF(KU144="G",0.5,IF(KU144="R",2,IF(KU144="A",1)))</f>
        <v/>
      </c>
      <c r="LY144" s="7">
        <f>(LK144*(LU144+LX144)+(LL144*(LU144+LX144)))</f>
        <v/>
      </c>
      <c r="LZ144" s="7">
        <f>(LN144*(LV144+LW144)+(LO144*(LV144+LW144)))</f>
        <v/>
      </c>
      <c r="MA144" s="11">
        <f>LY144-LZ144</f>
        <v/>
      </c>
      <c r="MB144" s="5">
        <f>MA144+2</f>
        <v/>
      </c>
      <c r="MC144" s="6">
        <f>MA144-2</f>
        <v/>
      </c>
      <c r="MD144" s="4">
        <f>LE144</f>
        <v/>
      </c>
      <c r="ME144" s="9">
        <f>IF(MD144=0,1000,MD144+0.75)</f>
        <v/>
      </c>
      <c r="MF144" s="10">
        <f>IF(MD144=0,0,MD144-0.75)</f>
        <v/>
      </c>
      <c r="MG144" s="4">
        <f>((LM144*(LU144+LX144))-((LP144*(LV144+LW144))))</f>
        <v/>
      </c>
      <c r="MH144" s="9">
        <f>MG144*1.2</f>
        <v/>
      </c>
      <c r="MI144" s="10">
        <f>MG144*0.8</f>
        <v/>
      </c>
      <c r="MJ144">
        <f>IFERROR(OT144,"")</f>
        <v/>
      </c>
      <c r="MK144">
        <f>IFERROR(OU144,"")</f>
        <v/>
      </c>
      <c r="ML144">
        <f>IFERROR(OV144,"")</f>
        <v/>
      </c>
      <c r="MM144">
        <f>IFERROR(OW144,"")</f>
        <v/>
      </c>
      <c r="MN144">
        <f>IFERROR(OX144,"")</f>
        <v/>
      </c>
      <c r="MO144">
        <f>IFERROR(OY144,"")</f>
        <v/>
      </c>
      <c r="MP144" s="1">
        <f>COUNTIFS(#REF!,LT144,#REF!,1,#REF!,"&gt;="&amp;MC144,#REF!,"&lt;="&amp;MB144,#REF!,"&lt;="&amp;ME144,#REF!,"&gt;="&amp;MF144,#REF!,"="&amp;KV144,#REF!,"="&amp;KX144)</f>
        <v/>
      </c>
      <c r="MQ144" s="1">
        <f>COUNTIFS(#REF!,LT144,#REF!,0,#REF!,"&gt;="&amp;MC144,#REF!,"&lt;="&amp;MB144,#REF!,"&lt;="&amp;ME144,#REF!,"&gt;="&amp;MF144,#REF!,"="&amp;KV144,#REF!,"="&amp;KX144)</f>
        <v/>
      </c>
      <c r="MR144" s="1">
        <f>COUNTIFS(#REF!,LT144,#REF!,1,#REF!,"&gt;="&amp;MC144,#REF!,"&lt;="&amp;MB144,#REF!,"&lt;="&amp;ME144,#REF!,"&gt;="&amp;MF144,#REF!,"="&amp;KW144,#REF!,"="&amp;KY144)</f>
        <v/>
      </c>
      <c r="MS144" s="1">
        <f>COUNTIFS(#REF!,LT144,#REF!,0,#REF!,"&gt;="&amp;MC144,#REF!,"&lt;="&amp;MB144,#REF!,"&lt;="&amp;ME144,#REF!,"&gt;="&amp;MF144,#REF!,"="&amp;KW144,#REF!,"="&amp;KY144)</f>
        <v/>
      </c>
      <c r="MT144" s="1">
        <f>COUNTIFS(#REF!,LT144,#REF!,1,#REF!,"&gt;="&amp;MI144,#REF!,"&lt;="&amp;MH144,#REF!,"&lt;="&amp;ME144,#REF!,"&gt;="&amp;MF144)</f>
        <v/>
      </c>
      <c r="MU144" s="1">
        <f>COUNTIFS(#REF!,LT144,#REF!,0,#REF!,"&gt;="&amp;MI144,#REF!,"&lt;="&amp;MH144,#REF!,"&lt;="&amp;ME144,#REF!,"&gt;="&amp;MF144)</f>
        <v/>
      </c>
      <c r="MV144" s="1">
        <f>COUNTIFS(#REF!,LT144,#REF!,1,#REF!,"&gt;="&amp;MI144,#REF!,"&lt;="&amp;MH144,#REF!,"="&amp;KZ144,#REF!,"="&amp;LA144,#REF!,"&lt;="&amp;ME144,#REF!,"&gt;="&amp;MF144)</f>
        <v/>
      </c>
      <c r="MW144" s="1">
        <f>COUNTIFS(#REF!,LT144,#REF!,0,#REF!,"&gt;="&amp;MI144,#REF!,"&lt;="&amp;MH144,#REF!,"="&amp;KZ144,#REF!,"="&amp;LA144,#REF!,"&lt;="&amp;ME144,#REF!,"&gt;="&amp;MF144)</f>
        <v/>
      </c>
      <c r="MX144" s="1">
        <f>COUNTIFS(#REF!,LT144,#REF!,1,#REF!,"&gt;="&amp;MC144,#REF!,"&lt;="&amp;MB144,#REF!,"&lt;="&amp;ME144,#REF!,"&gt;="&amp;MF144)</f>
        <v/>
      </c>
      <c r="MY144" s="1">
        <f>COUNTIFS(#REF!,LT144,#REF!,0,#REF!,"&gt;="&amp;MC144,#REF!,"&lt;="&amp;MB144,#REF!,"&lt;="&amp;ME144,#REF!,"&gt;="&amp;MF144)</f>
        <v/>
      </c>
      <c r="MZ144" s="1">
        <f>COUNTIFS(#REF!,LT144,#REF!,1,#REF!,"&lt;="&amp;ME144,#REF!,"&gt;="&amp;MF144,#REF!,"="&amp;KV144,#REF!,"="&amp;KX144)</f>
        <v/>
      </c>
      <c r="NA144" s="1">
        <f>COUNTIFS(#REF!,LT144,#REF!,0,#REF!,"&lt;="&amp;ME144,#REF!,"&gt;="&amp;MF144,#REF!,"="&amp;KV144,#REF!,"="&amp;KX144)</f>
        <v/>
      </c>
      <c r="NB144" s="1">
        <f>COUNTIFS(#REF!,LT144,#REF!,1,#REF!,"&lt;="&amp;ME144,#REF!,"&gt;="&amp;MF144,#REF!,"="&amp;KW144,#REF!,"="&amp;KY144)</f>
        <v/>
      </c>
      <c r="NC144" s="1">
        <f>COUNTIFS(#REF!,LT144,#REF!,0,#REF!,"&lt;="&amp;ME144,#REF!,"&gt;="&amp;MF144,#REF!,"="&amp;KW144,#REF!,"="&amp;KY144)</f>
        <v/>
      </c>
      <c r="ND144" s="1">
        <f>COUNTIFS(#REF!,LT144,#REF!,1,#REF!,"&gt;="&amp;MC144,#REF!,"&lt;="&amp;MB144,#REF!,"&lt;="&amp;ME144,#REF!,"&gt;="&amp;MF144,#REF!,"="&amp;KV144,#REF!,"="&amp;KX144)</f>
        <v/>
      </c>
      <c r="NE144" s="1">
        <f>COUNTIFS(#REF!,LT144,#REF!,0,#REF!,"&gt;="&amp;MC144,#REF!,"&lt;="&amp;MB144,#REF!,"&lt;="&amp;ME144,#REF!,"&gt;="&amp;MF144,#REF!,"="&amp;KV144,#REF!,"="&amp;KX144)</f>
        <v/>
      </c>
      <c r="NF144" s="1">
        <f>COUNTIFS(#REF!,LT144,#REF!,1,#REF!,"&gt;="&amp;MC144,#REF!,"&lt;="&amp;MB144,#REF!,"&lt;="&amp;ME144,#REF!,"&gt;="&amp;MF144,#REF!,"="&amp;KW144,#REF!,"="&amp;KY144)</f>
        <v/>
      </c>
      <c r="NG144" s="1">
        <f>COUNTIFS(#REF!,LT144,#REF!,0,#REF!,"&gt;="&amp;MC144,#REF!,"&lt;="&amp;MB144,#REF!,"&lt;="&amp;ME144,#REF!,"&gt;="&amp;MF144,#REF!,"="&amp;KW144,#REF!,"="&amp;KY144)</f>
        <v/>
      </c>
      <c r="NH144" s="1">
        <f>COUNTIFS(#REF!,LT144,#REF!,1,#REF!,"&gt;="&amp;MC144,#REF!,"&lt;="&amp;MB144,#REF!,"&lt;="&amp;ME144,#REF!,"&gt;="&amp;MF144,#REF!,"="&amp;KZ144,#REF!,"="&amp;LA144)</f>
        <v/>
      </c>
      <c r="NI144" s="1">
        <f>COUNTIFS(#REF!,LT144,#REF!,0,#REF!,"&gt;="&amp;MC144,#REF!,"&lt;="&amp;MB144,#REF!,"&lt;="&amp;ME144,#REF!,"&gt;="&amp;MF144,#REF!,"="&amp;KZ144,#REF!,"="&amp;LA144)</f>
        <v/>
      </c>
      <c r="NJ144" s="1">
        <f>COUNTIFS(#REF!,LT144,#REF!,1,#REF!,"&gt;="&amp;MI144,#REF!,"&lt;="&amp;MH144,#REF!,"&lt;="&amp;ME144,#REF!,"&gt;="&amp;MF144)</f>
        <v/>
      </c>
      <c r="NK144" s="1">
        <f>COUNTIFS(#REF!,LT144,#REF!,0,#REF!,"&gt;="&amp;MI144,#REF!,"&lt;="&amp;MH144,#REF!,"&lt;="&amp;ME144,#REF!,"&gt;="&amp;MF144)</f>
        <v/>
      </c>
      <c r="NL144" s="1">
        <f>COUNTIFS(#REF!,LT144,#REF!,1,#REF!,"&gt;="&amp;MI144,#REF!,"&lt;="&amp;MH144,#REF!,"="&amp;KZ144,#REF!,"="&amp;LA144,#REF!,"&lt;="&amp;ME144,#REF!,"&gt;="&amp;MF144)</f>
        <v/>
      </c>
      <c r="NM144" s="1">
        <f>COUNTIFS(#REF!,LT144,#REF!,0,#REF!,"&gt;="&amp;MI144,#REF!,"&lt;="&amp;MH144,#REF!,"="&amp;KZ144,#REF!,"="&amp;LA144,#REF!,"&lt;="&amp;ME144,#REF!,"&gt;="&amp;MF144)</f>
        <v/>
      </c>
      <c r="NN144" s="1">
        <f>COUNTIFS(#REF!,LT144,#REF!,1,#REF!,"&gt;="&amp;MC144,#REF!,"&lt;="&amp;MB144,#REF!,"&lt;="&amp;ME144,#REF!,"&gt;="&amp;MF144)</f>
        <v/>
      </c>
      <c r="NO144" s="1">
        <f>COUNTIFS(#REF!,LT144,#REF!,0,#REF!,"&gt;="&amp;MC144,#REF!,"&lt;="&amp;MB144,#REF!,"&lt;="&amp;ME144,#REF!,"&gt;="&amp;MF144)</f>
        <v/>
      </c>
      <c r="NP144" s="1">
        <f>COUNTIFS(#REF!,LT144,#REF!,1,#REF!,"&lt;="&amp;ME144,#REF!,"&gt;="&amp;MF144,#REF!,"="&amp;KV144,#REF!,"="&amp;KX144)</f>
        <v/>
      </c>
      <c r="NQ144" s="1">
        <f>COUNTIFS(#REF!,LT144,#REF!,0,#REF!,"&lt;="&amp;ME144,#REF!,"&gt;="&amp;MF144,#REF!,"="&amp;KV144,#REF!,"="&amp;KX144)</f>
        <v/>
      </c>
      <c r="NR144" s="1">
        <f>COUNTIFS(#REF!,LT144,#REF!,1,#REF!,"&lt;="&amp;ME144,#REF!,"&gt;="&amp;MF144,#REF!,"="&amp;KW144,#REF!,"="&amp;KY144)</f>
        <v/>
      </c>
      <c r="NS144" s="1">
        <f>COUNTIFS(#REF!,LT144,#REF!,0,#REF!,"&lt;="&amp;ME144,#REF!,"&gt;="&amp;MF144,#REF!,"="&amp;KW144,#REF!,"="&amp;KY144)</f>
        <v/>
      </c>
      <c r="NT144" s="1">
        <f>MP144+MR144+MT144+MV144+MX144+MZ144+NB144</f>
        <v/>
      </c>
      <c r="NU144" s="1">
        <f>MQ144+MS144+MU144+MW144+MY144+NA144+NC144</f>
        <v/>
      </c>
      <c r="NV144" s="1">
        <f>NT144+NU144</f>
        <v/>
      </c>
      <c r="NW144" s="33">
        <f>NT144/(NT144+NU144)</f>
        <v/>
      </c>
      <c r="NX144" s="3">
        <f>1/NW144</f>
        <v/>
      </c>
      <c r="NY144" s="1">
        <f>LH144</f>
        <v/>
      </c>
      <c r="NZ144" s="79">
        <f>(NW144*((NY144-1)*0.98))-((1-NW144)*1)</f>
        <v/>
      </c>
      <c r="OA144" s="34">
        <f>IF(LR144&lt;0.9,0,IF(AND(LR144&gt;1.1),0,1))</f>
        <v/>
      </c>
      <c r="OB144" s="34">
        <f>IF(LS144&lt;0.9,0,IF(AND(LS144&gt;1.1),0,1))</f>
        <v/>
      </c>
      <c r="OC144" s="32">
        <f>IF(NV144&gt;99,1,0)</f>
        <v/>
      </c>
      <c r="OD144" s="32">
        <f>IF(NZ144&gt;0.0799,1,0)</f>
        <v/>
      </c>
      <c r="OE144" s="32">
        <f>IF(NZ144&gt;OM144,1,0)</f>
        <v/>
      </c>
      <c r="OF144" s="32">
        <f>OC144+OD144+OE144+OA144+OB144</f>
        <v/>
      </c>
      <c r="OG144" s="1">
        <f>ND144+NF144+NH144+NJ144+NL144+NN144+NP144+NR144</f>
        <v/>
      </c>
      <c r="OH144" s="1">
        <f>NE144+NG144+NI144+NK144+NM144+NO144+NQ144+NS144</f>
        <v/>
      </c>
      <c r="OI144" s="1">
        <f>OG144+OH144</f>
        <v/>
      </c>
      <c r="OJ144" s="33">
        <f>OG144/(OG144+OH144)</f>
        <v/>
      </c>
      <c r="OK144" s="3">
        <f>1/OJ144</f>
        <v/>
      </c>
      <c r="OL144" s="1">
        <f>LI144</f>
        <v/>
      </c>
      <c r="OM144" s="79">
        <f>(OJ144*((OL144-1)*0.98))-((1-OJ144)*1)</f>
        <v/>
      </c>
      <c r="ON144" s="34">
        <f>IF(LR144&lt;0.9,0,IF(AND(LR144&gt;1.1),0,1))</f>
        <v/>
      </c>
      <c r="OO144" s="34">
        <f>IF(LS144&lt;0.9,0,IF(AND(LS144&gt;1.1),0,1))</f>
        <v/>
      </c>
      <c r="OP144" s="32">
        <f>IF(OI144&gt;99,1,0)</f>
        <v/>
      </c>
      <c r="OQ144" s="32">
        <f>IF(OM144&gt;0.0799,1,0)</f>
        <v/>
      </c>
      <c r="OR144" s="32">
        <f>IF(OM144&gt;OZ144,1,0)</f>
        <v/>
      </c>
      <c r="OS144" s="32">
        <f>OP144+OQ144+OR144+ON144+OO144</f>
        <v/>
      </c>
      <c r="OT144">
        <f>IF(OF144=5,"BackHome0-0",IF(AND(OS144=5),"BackAway0-0",""))</f>
        <v/>
      </c>
      <c r="OU144">
        <f>IF(OF144=5,KN144,IF(AND(OS144=5),KO144,""))</f>
        <v/>
      </c>
      <c r="OV144">
        <f>IF(OF144=5,"Match Odds",IF(AND(OS144=5),"Match Odds",""))</f>
        <v/>
      </c>
      <c r="OW144">
        <f>IF(OF144=5,KP144,IF(AND(OS144=5),KP144,""))</f>
        <v/>
      </c>
      <c r="OX144">
        <f>IF(OF144=5,"MATCH_ODDS",IF(AND(OS144=5),"MATCH_ODDS",""))</f>
        <v/>
      </c>
      <c r="OY144">
        <f>IF(OF144=5,"BACK",IF(AND(OS144=5),"BACK",""))</f>
        <v/>
      </c>
    </row>
    <row r="145" ht="16.5" customHeight="1" thickBot="1" thickTop="1">
      <c r="A145" s="2" t="n"/>
      <c r="KN145" s="1">
        <f>IF(INDEX(#REF!,MATCH('HT 0-0'!D145,#REF!,0))=INDEX(#REF!,MATCH('HT 0-0'!D145,#REF!,0)),INDEX(#REF!,MATCH('HT 0-0'!D145,#REF!,0)),"ERROR")</f>
        <v/>
      </c>
      <c r="KO145" s="1">
        <f>IF(INDEX(#REF!,MATCH('HT 0-0'!E145,#REF!,0))=INDEX(#REF!,MATCH('HT 0-0'!E145,#REF!,0)),INDEX(#REF!,MATCH('HT 0-0'!E145,#REF!,0)),"ERROR")</f>
        <v/>
      </c>
      <c r="KP145" s="1">
        <f>KN145&amp;" v "&amp;KO145</f>
        <v/>
      </c>
      <c r="KQ145">
        <f>B145&amp;"_"&amp;C145</f>
        <v/>
      </c>
      <c r="KR145" s="1">
        <f>IF((HW145/KK145)&lt;0.335,"G",IF((HW145/KK145)&gt;0.67,"R","A"))</f>
        <v/>
      </c>
      <c r="KS145" s="1">
        <f>IF((HX145/KK145)&lt;0.335,"G",IF((HX145/KK145)&gt;0.67,"R","A"))</f>
        <v/>
      </c>
      <c r="KT145" s="1">
        <f>IF((IH145/KK145)&lt;0.335,"G",IF((IH145/KK145)&gt;0.67,"R","A"))</f>
        <v/>
      </c>
      <c r="KU145" s="1">
        <f>IF((II145/KK145)&lt;0.335,"G",IF((II145/KK145)&gt;0.67,"R","A"))</f>
        <v/>
      </c>
      <c r="KV145" s="1">
        <f>IF((HZ145/KK145)&lt;0.335,"G",IF((HZ145/KK145)&gt;0.67,"R","A"))</f>
        <v/>
      </c>
      <c r="KW145" s="1">
        <f>IF((HY145/KK145)&lt;0.335,"G",IF((HY145/KK145)&gt;0.67,"R","A"))</f>
        <v/>
      </c>
      <c r="KX145" s="1">
        <f>IF((IK145/KK145)&lt;0.335,"G",IF((IK145/KK145)&gt;0.67,"R","A"))</f>
        <v/>
      </c>
      <c r="KY145" s="1">
        <f>IF((IJ145/KK145)&lt;0.335,"G",IF((IJ145/KK145)&gt;0.67,"R","A"))</f>
        <v/>
      </c>
      <c r="KZ145" s="1">
        <f>IF((HQ145/KK145)&lt;0.335,"G",IF((HQ145/KK145)&gt;0.67,"R","A"))</f>
        <v/>
      </c>
      <c r="LA145" s="1">
        <f>IF((IB145/KK145)&lt;0.335,"G",IF((IB145/KK145)&gt;0.67,"R","A"))</f>
        <v/>
      </c>
      <c r="LB145">
        <f>IF(LQ145="0-0",INDEX(Scrape!#REF!,MATCH('HT 0-0'!KP145,Scrape!$B:$B,0)),"")</f>
        <v/>
      </c>
      <c r="LC145">
        <f>IF(LQ145="0-0",INDEX(Scrape!$A:$A,MATCH('HT 0-0'!KP145,Scrape!$B:$B,0)),"")</f>
        <v/>
      </c>
      <c r="LD145">
        <f>IF(LQ145="0-0",INDEX(Scrape!$B:$B,MATCH('HT 0-0'!KP145,Scrape!$B:$B,0)),"")</f>
        <v/>
      </c>
      <c r="LE145">
        <f>IF(LQ145="0-0",INDEX(Scrape!$C:$C,MATCH('HT 0-0'!KP145,Scrape!$B:$B,0)),"")</f>
        <v/>
      </c>
      <c r="LF145">
        <f>IF(LQ145="0-0",INDEX(Scrape!$D:$D,MATCH('HT 0-0'!KP145,Scrape!$B:$B,0)),"")</f>
        <v/>
      </c>
      <c r="LG145">
        <f>IF(LQ145="0-0",INDEX(Scrape!$E:$E,MATCH('HT 0-0'!KP145,Scrape!$B:$B,0)),"")</f>
        <v/>
      </c>
      <c r="LH145">
        <f>IF(LQ145="0-0",INDEX(Scrape!$F:$F,MATCH('HT 0-0'!KP145,Scrape!$B:$B,0)),"")</f>
        <v/>
      </c>
      <c r="LI145">
        <f>IF(LQ145="0-0",INDEX(Scrape!$G:$G,MATCH('HT 0-0'!KP145,Scrape!$B:$B,0)),"")</f>
        <v/>
      </c>
      <c r="LJ145">
        <f>IF(LQ145="0-0",INDEX(Scrape!$H:$H,MATCH('HT 0-0'!KP145,Scrape!$B:$B,0)),"")</f>
        <v/>
      </c>
      <c r="LK145">
        <f>IF(LQ145="0-0",INDEX(Scrape!$I:$I,MATCH('HT 0-0'!KP145,Scrape!$B:$B,0)),"")</f>
        <v/>
      </c>
      <c r="LL145">
        <f>IF(LQ145="0-0",INDEX(Scrape!$J:$J,MATCH('HT 0-0'!KP145,Scrape!$B:$B,0)),"")</f>
        <v/>
      </c>
      <c r="LM145">
        <f>IF(LQ145="0-0",INDEX(Scrape!$K:$K,MATCH('HT 0-0'!KP145,Scrape!$B:$B,0)),"")</f>
        <v/>
      </c>
      <c r="LN145">
        <f>IF(LQ145="0-0",INDEX(Scrape!$L:$L,MATCH('HT 0-0'!KP145,Scrape!$B:$B,0)),"")</f>
        <v/>
      </c>
      <c r="LO145">
        <f>IF(LQ145="0-0",INDEX(Scrape!$M:$M,MATCH('HT 0-0'!KP145,Scrape!$B:$B,0)),"")</f>
        <v/>
      </c>
      <c r="LP145">
        <f>IF(LQ145="0-0",INDEX(Scrape!$N:$N,MATCH('HT 0-0'!KP145,Scrape!$B:$B,0)),"")</f>
        <v/>
      </c>
      <c r="LQ145">
        <f>INDEX(Scrape!$O:$O,MATCH('HT 0-0'!KP145,Scrape!$B:$B,0))</f>
        <v/>
      </c>
      <c r="LR145">
        <f>(1/LJ145)+(1/LI145)+(1/LH145)</f>
        <v/>
      </c>
      <c r="LS145">
        <f>(1/LG145)+(1/LF145)+(1/LE145)</f>
        <v/>
      </c>
      <c r="LT145" s="8">
        <f>IF(INDEX(#REF!,MATCH(KQ145,#REF!,0))=INDEX(#REF!,MATCH(KQ145,#REF!,0)),INDEX(#REF!,MATCH(KQ145,#REF!,0)),"ERROR")</f>
        <v/>
      </c>
      <c r="LU145" s="4">
        <f>IF(KR145="G",2,IF(KR145="R",0.5,IF(KR145="A",1)))</f>
        <v/>
      </c>
      <c r="LV145" s="4">
        <f>IF(KS145="G",0.5,IF(KS145="R",2,IF(KS145="A",1)))</f>
        <v/>
      </c>
      <c r="LW145" s="4">
        <f>IF(KT145="G",2,IF(KT145="R",0.5,IF(KT145="A",1)))</f>
        <v/>
      </c>
      <c r="LX145" s="4">
        <f>IF(KU145="G",0.5,IF(KU145="R",2,IF(KU145="A",1)))</f>
        <v/>
      </c>
      <c r="LY145" s="7">
        <f>(LK145*(LU145+LX145)+(LL145*(LU145+LX145)))</f>
        <v/>
      </c>
      <c r="LZ145" s="7">
        <f>(LN145*(LV145+LW145)+(LO145*(LV145+LW145)))</f>
        <v/>
      </c>
      <c r="MA145" s="11">
        <f>LY145-LZ145</f>
        <v/>
      </c>
      <c r="MB145" s="5">
        <f>MA145+2</f>
        <v/>
      </c>
      <c r="MC145" s="6">
        <f>MA145-2</f>
        <v/>
      </c>
      <c r="MD145" s="4">
        <f>LE145</f>
        <v/>
      </c>
      <c r="ME145" s="9">
        <f>IF(MD145=0,1000,MD145+0.75)</f>
        <v/>
      </c>
      <c r="MF145" s="10">
        <f>IF(MD145=0,0,MD145-0.75)</f>
        <v/>
      </c>
      <c r="MG145" s="4">
        <f>((LM145*(LU145+LX145))-((LP145*(LV145+LW145))))</f>
        <v/>
      </c>
      <c r="MH145" s="9">
        <f>MG145*1.2</f>
        <v/>
      </c>
      <c r="MI145" s="10">
        <f>MG145*0.8</f>
        <v/>
      </c>
      <c r="MJ145">
        <f>IFERROR(OT145,"")</f>
        <v/>
      </c>
      <c r="MK145">
        <f>IFERROR(OU145,"")</f>
        <v/>
      </c>
      <c r="ML145">
        <f>IFERROR(OV145,"")</f>
        <v/>
      </c>
      <c r="MM145">
        <f>IFERROR(OW145,"")</f>
        <v/>
      </c>
      <c r="MN145">
        <f>IFERROR(OX145,"")</f>
        <v/>
      </c>
      <c r="MO145">
        <f>IFERROR(OY145,"")</f>
        <v/>
      </c>
      <c r="MP145" s="1">
        <f>COUNTIFS(#REF!,LT145,#REF!,1,#REF!,"&gt;="&amp;MC145,#REF!,"&lt;="&amp;MB145,#REF!,"&lt;="&amp;ME145,#REF!,"&gt;="&amp;MF145,#REF!,"="&amp;KV145,#REF!,"="&amp;KX145)</f>
        <v/>
      </c>
      <c r="MQ145" s="1">
        <f>COUNTIFS(#REF!,LT145,#REF!,0,#REF!,"&gt;="&amp;MC145,#REF!,"&lt;="&amp;MB145,#REF!,"&lt;="&amp;ME145,#REF!,"&gt;="&amp;MF145,#REF!,"="&amp;KV145,#REF!,"="&amp;KX145)</f>
        <v/>
      </c>
      <c r="MR145" s="1">
        <f>COUNTIFS(#REF!,LT145,#REF!,1,#REF!,"&gt;="&amp;MC145,#REF!,"&lt;="&amp;MB145,#REF!,"&lt;="&amp;ME145,#REF!,"&gt;="&amp;MF145,#REF!,"="&amp;KW145,#REF!,"="&amp;KY145)</f>
        <v/>
      </c>
      <c r="MS145" s="1">
        <f>COUNTIFS(#REF!,LT145,#REF!,0,#REF!,"&gt;="&amp;MC145,#REF!,"&lt;="&amp;MB145,#REF!,"&lt;="&amp;ME145,#REF!,"&gt;="&amp;MF145,#REF!,"="&amp;KW145,#REF!,"="&amp;KY145)</f>
        <v/>
      </c>
      <c r="MT145" s="1">
        <f>COUNTIFS(#REF!,LT145,#REF!,1,#REF!,"&gt;="&amp;MI145,#REF!,"&lt;="&amp;MH145,#REF!,"&lt;="&amp;ME145,#REF!,"&gt;="&amp;MF145)</f>
        <v/>
      </c>
      <c r="MU145" s="1">
        <f>COUNTIFS(#REF!,LT145,#REF!,0,#REF!,"&gt;="&amp;MI145,#REF!,"&lt;="&amp;MH145,#REF!,"&lt;="&amp;ME145,#REF!,"&gt;="&amp;MF145)</f>
        <v/>
      </c>
      <c r="MV145" s="1">
        <f>COUNTIFS(#REF!,LT145,#REF!,1,#REF!,"&gt;="&amp;MI145,#REF!,"&lt;="&amp;MH145,#REF!,"="&amp;KZ145,#REF!,"="&amp;LA145,#REF!,"&lt;="&amp;ME145,#REF!,"&gt;="&amp;MF145)</f>
        <v/>
      </c>
      <c r="MW145" s="1">
        <f>COUNTIFS(#REF!,LT145,#REF!,0,#REF!,"&gt;="&amp;MI145,#REF!,"&lt;="&amp;MH145,#REF!,"="&amp;KZ145,#REF!,"="&amp;LA145,#REF!,"&lt;="&amp;ME145,#REF!,"&gt;="&amp;MF145)</f>
        <v/>
      </c>
      <c r="MX145" s="1">
        <f>COUNTIFS(#REF!,LT145,#REF!,1,#REF!,"&gt;="&amp;MC145,#REF!,"&lt;="&amp;MB145,#REF!,"&lt;="&amp;ME145,#REF!,"&gt;="&amp;MF145)</f>
        <v/>
      </c>
      <c r="MY145" s="1">
        <f>COUNTIFS(#REF!,LT145,#REF!,0,#REF!,"&gt;="&amp;MC145,#REF!,"&lt;="&amp;MB145,#REF!,"&lt;="&amp;ME145,#REF!,"&gt;="&amp;MF145)</f>
        <v/>
      </c>
      <c r="MZ145" s="1">
        <f>COUNTIFS(#REF!,LT145,#REF!,1,#REF!,"&lt;="&amp;ME145,#REF!,"&gt;="&amp;MF145,#REF!,"="&amp;KV145,#REF!,"="&amp;KX145)</f>
        <v/>
      </c>
      <c r="NA145" s="1">
        <f>COUNTIFS(#REF!,LT145,#REF!,0,#REF!,"&lt;="&amp;ME145,#REF!,"&gt;="&amp;MF145,#REF!,"="&amp;KV145,#REF!,"="&amp;KX145)</f>
        <v/>
      </c>
      <c r="NB145" s="1">
        <f>COUNTIFS(#REF!,LT145,#REF!,1,#REF!,"&lt;="&amp;ME145,#REF!,"&gt;="&amp;MF145,#REF!,"="&amp;KW145,#REF!,"="&amp;KY145)</f>
        <v/>
      </c>
      <c r="NC145" s="1">
        <f>COUNTIFS(#REF!,LT145,#REF!,0,#REF!,"&lt;="&amp;ME145,#REF!,"&gt;="&amp;MF145,#REF!,"="&amp;KW145,#REF!,"="&amp;KY145)</f>
        <v/>
      </c>
      <c r="ND145" s="1">
        <f>COUNTIFS(#REF!,LT145,#REF!,1,#REF!,"&gt;="&amp;MC145,#REF!,"&lt;="&amp;MB145,#REF!,"&lt;="&amp;ME145,#REF!,"&gt;="&amp;MF145,#REF!,"="&amp;KV145,#REF!,"="&amp;KX145)</f>
        <v/>
      </c>
      <c r="NE145" s="1">
        <f>COUNTIFS(#REF!,LT145,#REF!,0,#REF!,"&gt;="&amp;MC145,#REF!,"&lt;="&amp;MB145,#REF!,"&lt;="&amp;ME145,#REF!,"&gt;="&amp;MF145,#REF!,"="&amp;KV145,#REF!,"="&amp;KX145)</f>
        <v/>
      </c>
      <c r="NF145" s="1">
        <f>COUNTIFS(#REF!,LT145,#REF!,1,#REF!,"&gt;="&amp;MC145,#REF!,"&lt;="&amp;MB145,#REF!,"&lt;="&amp;ME145,#REF!,"&gt;="&amp;MF145,#REF!,"="&amp;KW145,#REF!,"="&amp;KY145)</f>
        <v/>
      </c>
      <c r="NG145" s="1">
        <f>COUNTIFS(#REF!,LT145,#REF!,0,#REF!,"&gt;="&amp;MC145,#REF!,"&lt;="&amp;MB145,#REF!,"&lt;="&amp;ME145,#REF!,"&gt;="&amp;MF145,#REF!,"="&amp;KW145,#REF!,"="&amp;KY145)</f>
        <v/>
      </c>
      <c r="NH145" s="1">
        <f>COUNTIFS(#REF!,LT145,#REF!,1,#REF!,"&gt;="&amp;MC145,#REF!,"&lt;="&amp;MB145,#REF!,"&lt;="&amp;ME145,#REF!,"&gt;="&amp;MF145,#REF!,"="&amp;KZ145,#REF!,"="&amp;LA145)</f>
        <v/>
      </c>
      <c r="NI145" s="1">
        <f>COUNTIFS(#REF!,LT145,#REF!,0,#REF!,"&gt;="&amp;MC145,#REF!,"&lt;="&amp;MB145,#REF!,"&lt;="&amp;ME145,#REF!,"&gt;="&amp;MF145,#REF!,"="&amp;KZ145,#REF!,"="&amp;LA145)</f>
        <v/>
      </c>
      <c r="NJ145" s="1">
        <f>COUNTIFS(#REF!,LT145,#REF!,1,#REF!,"&gt;="&amp;MI145,#REF!,"&lt;="&amp;MH145,#REF!,"&lt;="&amp;ME145,#REF!,"&gt;="&amp;MF145)</f>
        <v/>
      </c>
      <c r="NK145" s="1">
        <f>COUNTIFS(#REF!,LT145,#REF!,0,#REF!,"&gt;="&amp;MI145,#REF!,"&lt;="&amp;MH145,#REF!,"&lt;="&amp;ME145,#REF!,"&gt;="&amp;MF145)</f>
        <v/>
      </c>
      <c r="NL145" s="1">
        <f>COUNTIFS(#REF!,LT145,#REF!,1,#REF!,"&gt;="&amp;MI145,#REF!,"&lt;="&amp;MH145,#REF!,"="&amp;KZ145,#REF!,"="&amp;LA145,#REF!,"&lt;="&amp;ME145,#REF!,"&gt;="&amp;MF145)</f>
        <v/>
      </c>
      <c r="NM145" s="1">
        <f>COUNTIFS(#REF!,LT145,#REF!,0,#REF!,"&gt;="&amp;MI145,#REF!,"&lt;="&amp;MH145,#REF!,"="&amp;KZ145,#REF!,"="&amp;LA145,#REF!,"&lt;="&amp;ME145,#REF!,"&gt;="&amp;MF145)</f>
        <v/>
      </c>
      <c r="NN145" s="1">
        <f>COUNTIFS(#REF!,LT145,#REF!,1,#REF!,"&gt;="&amp;MC145,#REF!,"&lt;="&amp;MB145,#REF!,"&lt;="&amp;ME145,#REF!,"&gt;="&amp;MF145)</f>
        <v/>
      </c>
      <c r="NO145" s="1">
        <f>COUNTIFS(#REF!,LT145,#REF!,0,#REF!,"&gt;="&amp;MC145,#REF!,"&lt;="&amp;MB145,#REF!,"&lt;="&amp;ME145,#REF!,"&gt;="&amp;MF145)</f>
        <v/>
      </c>
      <c r="NP145" s="1">
        <f>COUNTIFS(#REF!,LT145,#REF!,1,#REF!,"&lt;="&amp;ME145,#REF!,"&gt;="&amp;MF145,#REF!,"="&amp;KV145,#REF!,"="&amp;KX145)</f>
        <v/>
      </c>
      <c r="NQ145" s="1">
        <f>COUNTIFS(#REF!,LT145,#REF!,0,#REF!,"&lt;="&amp;ME145,#REF!,"&gt;="&amp;MF145,#REF!,"="&amp;KV145,#REF!,"="&amp;KX145)</f>
        <v/>
      </c>
      <c r="NR145" s="1">
        <f>COUNTIFS(#REF!,LT145,#REF!,1,#REF!,"&lt;="&amp;ME145,#REF!,"&gt;="&amp;MF145,#REF!,"="&amp;KW145,#REF!,"="&amp;KY145)</f>
        <v/>
      </c>
      <c r="NS145" s="1">
        <f>COUNTIFS(#REF!,LT145,#REF!,0,#REF!,"&lt;="&amp;ME145,#REF!,"&gt;="&amp;MF145,#REF!,"="&amp;KW145,#REF!,"="&amp;KY145)</f>
        <v/>
      </c>
      <c r="NT145" s="1">
        <f>MP145+MR145+MT145+MV145+MX145+MZ145+NB145</f>
        <v/>
      </c>
      <c r="NU145" s="1">
        <f>MQ145+MS145+MU145+MW145+MY145+NA145+NC145</f>
        <v/>
      </c>
      <c r="NV145" s="1">
        <f>NT145+NU145</f>
        <v/>
      </c>
      <c r="NW145" s="33">
        <f>NT145/(NT145+NU145)</f>
        <v/>
      </c>
      <c r="NX145" s="3">
        <f>1/NW145</f>
        <v/>
      </c>
      <c r="NY145" s="1">
        <f>LH145</f>
        <v/>
      </c>
      <c r="NZ145" s="79">
        <f>(NW145*((NY145-1)*0.98))-((1-NW145)*1)</f>
        <v/>
      </c>
      <c r="OA145" s="34">
        <f>IF(LR145&lt;0.9,0,IF(AND(LR145&gt;1.1),0,1))</f>
        <v/>
      </c>
      <c r="OB145" s="34">
        <f>IF(LS145&lt;0.9,0,IF(AND(LS145&gt;1.1),0,1))</f>
        <v/>
      </c>
      <c r="OC145" s="32">
        <f>IF(NV145&gt;99,1,0)</f>
        <v/>
      </c>
      <c r="OD145" s="32">
        <f>IF(NZ145&gt;0.0799,1,0)</f>
        <v/>
      </c>
      <c r="OE145" s="32">
        <f>IF(NZ145&gt;OM145,1,0)</f>
        <v/>
      </c>
      <c r="OF145" s="32">
        <f>OC145+OD145+OE145+OA145+OB145</f>
        <v/>
      </c>
      <c r="OG145" s="1">
        <f>ND145+NF145+NH145+NJ145+NL145+NN145+NP145+NR145</f>
        <v/>
      </c>
      <c r="OH145" s="1">
        <f>NE145+NG145+NI145+NK145+NM145+NO145+NQ145+NS145</f>
        <v/>
      </c>
      <c r="OI145" s="1">
        <f>OG145+OH145</f>
        <v/>
      </c>
      <c r="OJ145" s="33">
        <f>OG145/(OG145+OH145)</f>
        <v/>
      </c>
      <c r="OK145" s="3">
        <f>1/OJ145</f>
        <v/>
      </c>
      <c r="OL145" s="1">
        <f>LI145</f>
        <v/>
      </c>
      <c r="OM145" s="79">
        <f>(OJ145*((OL145-1)*0.98))-((1-OJ145)*1)</f>
        <v/>
      </c>
      <c r="ON145" s="34">
        <f>IF(LR145&lt;0.9,0,IF(AND(LR145&gt;1.1),0,1))</f>
        <v/>
      </c>
      <c r="OO145" s="34">
        <f>IF(LS145&lt;0.9,0,IF(AND(LS145&gt;1.1),0,1))</f>
        <v/>
      </c>
      <c r="OP145" s="32">
        <f>IF(OI145&gt;99,1,0)</f>
        <v/>
      </c>
      <c r="OQ145" s="32">
        <f>IF(OM145&gt;0.0799,1,0)</f>
        <v/>
      </c>
      <c r="OR145" s="32">
        <f>IF(OM145&gt;OZ145,1,0)</f>
        <v/>
      </c>
      <c r="OS145" s="32">
        <f>OP145+OQ145+OR145+ON145+OO145</f>
        <v/>
      </c>
      <c r="OT145">
        <f>IF(OF145=5,"BackHome0-0",IF(AND(OS145=5),"BackAway0-0",""))</f>
        <v/>
      </c>
      <c r="OU145">
        <f>IF(OF145=5,KN145,IF(AND(OS145=5),KO145,""))</f>
        <v/>
      </c>
      <c r="OV145">
        <f>IF(OF145=5,"Match Odds",IF(AND(OS145=5),"Match Odds",""))</f>
        <v/>
      </c>
      <c r="OW145">
        <f>IF(OF145=5,KP145,IF(AND(OS145=5),KP145,""))</f>
        <v/>
      </c>
      <c r="OX145">
        <f>IF(OF145=5,"MATCH_ODDS",IF(AND(OS145=5),"MATCH_ODDS",""))</f>
        <v/>
      </c>
      <c r="OY145">
        <f>IF(OF145=5,"BACK",IF(AND(OS145=5),"BACK",""))</f>
        <v/>
      </c>
    </row>
    <row r="146" ht="16.5" customHeight="1" thickBot="1" thickTop="1">
      <c r="A146" s="2" t="n"/>
      <c r="KN146" s="1">
        <f>IF(INDEX(#REF!,MATCH('HT 0-0'!D146,#REF!,0))=INDEX(#REF!,MATCH('HT 0-0'!D146,#REF!,0)),INDEX(#REF!,MATCH('HT 0-0'!D146,#REF!,0)),"ERROR")</f>
        <v/>
      </c>
      <c r="KO146" s="1">
        <f>IF(INDEX(#REF!,MATCH('HT 0-0'!E146,#REF!,0))=INDEX(#REF!,MATCH('HT 0-0'!E146,#REF!,0)),INDEX(#REF!,MATCH('HT 0-0'!E146,#REF!,0)),"ERROR")</f>
        <v/>
      </c>
      <c r="KP146" s="1">
        <f>KN146&amp;" v "&amp;KO146</f>
        <v/>
      </c>
      <c r="KQ146">
        <f>B146&amp;"_"&amp;C146</f>
        <v/>
      </c>
      <c r="KR146" s="1">
        <f>IF((HW146/KK146)&lt;0.335,"G",IF((HW146/KK146)&gt;0.67,"R","A"))</f>
        <v/>
      </c>
      <c r="KS146" s="1">
        <f>IF((HX146/KK146)&lt;0.335,"G",IF((HX146/KK146)&gt;0.67,"R","A"))</f>
        <v/>
      </c>
      <c r="KT146" s="1">
        <f>IF((IH146/KK146)&lt;0.335,"G",IF((IH146/KK146)&gt;0.67,"R","A"))</f>
        <v/>
      </c>
      <c r="KU146" s="1">
        <f>IF((II146/KK146)&lt;0.335,"G",IF((II146/KK146)&gt;0.67,"R","A"))</f>
        <v/>
      </c>
      <c r="KV146" s="1">
        <f>IF((HZ146/KK146)&lt;0.335,"G",IF((HZ146/KK146)&gt;0.67,"R","A"))</f>
        <v/>
      </c>
      <c r="KW146" s="1">
        <f>IF((HY146/KK146)&lt;0.335,"G",IF((HY146/KK146)&gt;0.67,"R","A"))</f>
        <v/>
      </c>
      <c r="KX146" s="1">
        <f>IF((IK146/KK146)&lt;0.335,"G",IF((IK146/KK146)&gt;0.67,"R","A"))</f>
        <v/>
      </c>
      <c r="KY146" s="1">
        <f>IF((IJ146/KK146)&lt;0.335,"G",IF((IJ146/KK146)&gt;0.67,"R","A"))</f>
        <v/>
      </c>
      <c r="KZ146" s="1">
        <f>IF((HQ146/KK146)&lt;0.335,"G",IF((HQ146/KK146)&gt;0.67,"R","A"))</f>
        <v/>
      </c>
      <c r="LA146" s="1">
        <f>IF((IB146/KK146)&lt;0.335,"G",IF((IB146/KK146)&gt;0.67,"R","A"))</f>
        <v/>
      </c>
      <c r="LB146">
        <f>IF(LQ146="0-0",INDEX(Scrape!#REF!,MATCH('HT 0-0'!KP146,Scrape!$B:$B,0)),"")</f>
        <v/>
      </c>
      <c r="LC146">
        <f>IF(LQ146="0-0",INDEX(Scrape!$A:$A,MATCH('HT 0-0'!KP146,Scrape!$B:$B,0)),"")</f>
        <v/>
      </c>
      <c r="LD146">
        <f>IF(LQ146="0-0",INDEX(Scrape!$B:$B,MATCH('HT 0-0'!KP146,Scrape!$B:$B,0)),"")</f>
        <v/>
      </c>
      <c r="LE146">
        <f>IF(LQ146="0-0",INDEX(Scrape!$C:$C,MATCH('HT 0-0'!KP146,Scrape!$B:$B,0)),"")</f>
        <v/>
      </c>
      <c r="LF146">
        <f>IF(LQ146="0-0",INDEX(Scrape!$D:$D,MATCH('HT 0-0'!KP146,Scrape!$B:$B,0)),"")</f>
        <v/>
      </c>
      <c r="LG146">
        <f>IF(LQ146="0-0",INDEX(Scrape!$E:$E,MATCH('HT 0-0'!KP146,Scrape!$B:$B,0)),"")</f>
        <v/>
      </c>
      <c r="LH146">
        <f>IF(LQ146="0-0",INDEX(Scrape!$F:$F,MATCH('HT 0-0'!KP146,Scrape!$B:$B,0)),"")</f>
        <v/>
      </c>
      <c r="LI146">
        <f>IF(LQ146="0-0",INDEX(Scrape!$G:$G,MATCH('HT 0-0'!KP146,Scrape!$B:$B,0)),"")</f>
        <v/>
      </c>
      <c r="LJ146">
        <f>IF(LQ146="0-0",INDEX(Scrape!$H:$H,MATCH('HT 0-0'!KP146,Scrape!$B:$B,0)),"")</f>
        <v/>
      </c>
      <c r="LK146">
        <f>IF(LQ146="0-0",INDEX(Scrape!$I:$I,MATCH('HT 0-0'!KP146,Scrape!$B:$B,0)),"")</f>
        <v/>
      </c>
      <c r="LL146">
        <f>IF(LQ146="0-0",INDEX(Scrape!$J:$J,MATCH('HT 0-0'!KP146,Scrape!$B:$B,0)),"")</f>
        <v/>
      </c>
      <c r="LM146">
        <f>IF(LQ146="0-0",INDEX(Scrape!$K:$K,MATCH('HT 0-0'!KP146,Scrape!$B:$B,0)),"")</f>
        <v/>
      </c>
      <c r="LN146">
        <f>IF(LQ146="0-0",INDEX(Scrape!$L:$L,MATCH('HT 0-0'!KP146,Scrape!$B:$B,0)),"")</f>
        <v/>
      </c>
      <c r="LO146">
        <f>IF(LQ146="0-0",INDEX(Scrape!$M:$M,MATCH('HT 0-0'!KP146,Scrape!$B:$B,0)),"")</f>
        <v/>
      </c>
      <c r="LP146">
        <f>IF(LQ146="0-0",INDEX(Scrape!$N:$N,MATCH('HT 0-0'!KP146,Scrape!$B:$B,0)),"")</f>
        <v/>
      </c>
      <c r="LQ146">
        <f>INDEX(Scrape!$O:$O,MATCH('HT 0-0'!KP146,Scrape!$B:$B,0))</f>
        <v/>
      </c>
      <c r="LR146">
        <f>(1/LJ146)+(1/LI146)+(1/LH146)</f>
        <v/>
      </c>
      <c r="LS146">
        <f>(1/LG146)+(1/LF146)+(1/LE146)</f>
        <v/>
      </c>
      <c r="LT146" s="8">
        <f>IF(INDEX(#REF!,MATCH(KQ146,#REF!,0))=INDEX(#REF!,MATCH(KQ146,#REF!,0)),INDEX(#REF!,MATCH(KQ146,#REF!,0)),"ERROR")</f>
        <v/>
      </c>
      <c r="LU146" s="4">
        <f>IF(KR146="G",2,IF(KR146="R",0.5,IF(KR146="A",1)))</f>
        <v/>
      </c>
      <c r="LV146" s="4">
        <f>IF(KS146="G",0.5,IF(KS146="R",2,IF(KS146="A",1)))</f>
        <v/>
      </c>
      <c r="LW146" s="4">
        <f>IF(KT146="G",2,IF(KT146="R",0.5,IF(KT146="A",1)))</f>
        <v/>
      </c>
      <c r="LX146" s="4">
        <f>IF(KU146="G",0.5,IF(KU146="R",2,IF(KU146="A",1)))</f>
        <v/>
      </c>
      <c r="LY146" s="7">
        <f>(LK146*(LU146+LX146)+(LL146*(LU146+LX146)))</f>
        <v/>
      </c>
      <c r="LZ146" s="7">
        <f>(LN146*(LV146+LW146)+(LO146*(LV146+LW146)))</f>
        <v/>
      </c>
      <c r="MA146" s="11">
        <f>LY146-LZ146</f>
        <v/>
      </c>
      <c r="MB146" s="5">
        <f>MA146+2</f>
        <v/>
      </c>
      <c r="MC146" s="6">
        <f>MA146-2</f>
        <v/>
      </c>
      <c r="MD146" s="4">
        <f>LE146</f>
        <v/>
      </c>
      <c r="ME146" s="9">
        <f>IF(MD146=0,1000,MD146+0.75)</f>
        <v/>
      </c>
      <c r="MF146" s="10">
        <f>IF(MD146=0,0,MD146-0.75)</f>
        <v/>
      </c>
      <c r="MG146" s="4">
        <f>((LM146*(LU146+LX146))-((LP146*(LV146+LW146))))</f>
        <v/>
      </c>
      <c r="MH146" s="9">
        <f>MG146*1.2</f>
        <v/>
      </c>
      <c r="MI146" s="10">
        <f>MG146*0.8</f>
        <v/>
      </c>
      <c r="MJ146">
        <f>IFERROR(OT146,"")</f>
        <v/>
      </c>
      <c r="MK146">
        <f>IFERROR(OU146,"")</f>
        <v/>
      </c>
      <c r="ML146">
        <f>IFERROR(OV146,"")</f>
        <v/>
      </c>
      <c r="MM146">
        <f>IFERROR(OW146,"")</f>
        <v/>
      </c>
      <c r="MN146">
        <f>IFERROR(OX146,"")</f>
        <v/>
      </c>
      <c r="MO146">
        <f>IFERROR(OY146,"")</f>
        <v/>
      </c>
      <c r="MP146" s="1">
        <f>COUNTIFS(#REF!,LT146,#REF!,1,#REF!,"&gt;="&amp;MC146,#REF!,"&lt;="&amp;MB146,#REF!,"&lt;="&amp;ME146,#REF!,"&gt;="&amp;MF146,#REF!,"="&amp;KV146,#REF!,"="&amp;KX146)</f>
        <v/>
      </c>
      <c r="MQ146" s="1">
        <f>COUNTIFS(#REF!,LT146,#REF!,0,#REF!,"&gt;="&amp;MC146,#REF!,"&lt;="&amp;MB146,#REF!,"&lt;="&amp;ME146,#REF!,"&gt;="&amp;MF146,#REF!,"="&amp;KV146,#REF!,"="&amp;KX146)</f>
        <v/>
      </c>
      <c r="MR146" s="1">
        <f>COUNTIFS(#REF!,LT146,#REF!,1,#REF!,"&gt;="&amp;MC146,#REF!,"&lt;="&amp;MB146,#REF!,"&lt;="&amp;ME146,#REF!,"&gt;="&amp;MF146,#REF!,"="&amp;KW146,#REF!,"="&amp;KY146)</f>
        <v/>
      </c>
      <c r="MS146" s="1">
        <f>COUNTIFS(#REF!,LT146,#REF!,0,#REF!,"&gt;="&amp;MC146,#REF!,"&lt;="&amp;MB146,#REF!,"&lt;="&amp;ME146,#REF!,"&gt;="&amp;MF146,#REF!,"="&amp;KW146,#REF!,"="&amp;KY146)</f>
        <v/>
      </c>
      <c r="MT146" s="1">
        <f>COUNTIFS(#REF!,LT146,#REF!,1,#REF!,"&gt;="&amp;MI146,#REF!,"&lt;="&amp;MH146,#REF!,"&lt;="&amp;ME146,#REF!,"&gt;="&amp;MF146)</f>
        <v/>
      </c>
      <c r="MU146" s="1">
        <f>COUNTIFS(#REF!,LT146,#REF!,0,#REF!,"&gt;="&amp;MI146,#REF!,"&lt;="&amp;MH146,#REF!,"&lt;="&amp;ME146,#REF!,"&gt;="&amp;MF146)</f>
        <v/>
      </c>
      <c r="MV146" s="1">
        <f>COUNTIFS(#REF!,LT146,#REF!,1,#REF!,"&gt;="&amp;MI146,#REF!,"&lt;="&amp;MH146,#REF!,"="&amp;KZ146,#REF!,"="&amp;LA146,#REF!,"&lt;="&amp;ME146,#REF!,"&gt;="&amp;MF146)</f>
        <v/>
      </c>
      <c r="MW146" s="1">
        <f>COUNTIFS(#REF!,LT146,#REF!,0,#REF!,"&gt;="&amp;MI146,#REF!,"&lt;="&amp;MH146,#REF!,"="&amp;KZ146,#REF!,"="&amp;LA146,#REF!,"&lt;="&amp;ME146,#REF!,"&gt;="&amp;MF146)</f>
        <v/>
      </c>
      <c r="MX146" s="1">
        <f>COUNTIFS(#REF!,LT146,#REF!,1,#REF!,"&gt;="&amp;MC146,#REF!,"&lt;="&amp;MB146,#REF!,"&lt;="&amp;ME146,#REF!,"&gt;="&amp;MF146)</f>
        <v/>
      </c>
      <c r="MY146" s="1">
        <f>COUNTIFS(#REF!,LT146,#REF!,0,#REF!,"&gt;="&amp;MC146,#REF!,"&lt;="&amp;MB146,#REF!,"&lt;="&amp;ME146,#REF!,"&gt;="&amp;MF146)</f>
        <v/>
      </c>
      <c r="MZ146" s="1">
        <f>COUNTIFS(#REF!,LT146,#REF!,1,#REF!,"&lt;="&amp;ME146,#REF!,"&gt;="&amp;MF146,#REF!,"="&amp;KV146,#REF!,"="&amp;KX146)</f>
        <v/>
      </c>
      <c r="NA146" s="1">
        <f>COUNTIFS(#REF!,LT146,#REF!,0,#REF!,"&lt;="&amp;ME146,#REF!,"&gt;="&amp;MF146,#REF!,"="&amp;KV146,#REF!,"="&amp;KX146)</f>
        <v/>
      </c>
      <c r="NB146" s="1">
        <f>COUNTIFS(#REF!,LT146,#REF!,1,#REF!,"&lt;="&amp;ME146,#REF!,"&gt;="&amp;MF146,#REF!,"="&amp;KW146,#REF!,"="&amp;KY146)</f>
        <v/>
      </c>
      <c r="NC146" s="1">
        <f>COUNTIFS(#REF!,LT146,#REF!,0,#REF!,"&lt;="&amp;ME146,#REF!,"&gt;="&amp;MF146,#REF!,"="&amp;KW146,#REF!,"="&amp;KY146)</f>
        <v/>
      </c>
      <c r="ND146" s="1">
        <f>COUNTIFS(#REF!,LT146,#REF!,1,#REF!,"&gt;="&amp;MC146,#REF!,"&lt;="&amp;MB146,#REF!,"&lt;="&amp;ME146,#REF!,"&gt;="&amp;MF146,#REF!,"="&amp;KV146,#REF!,"="&amp;KX146)</f>
        <v/>
      </c>
      <c r="NE146" s="1">
        <f>COUNTIFS(#REF!,LT146,#REF!,0,#REF!,"&gt;="&amp;MC146,#REF!,"&lt;="&amp;MB146,#REF!,"&lt;="&amp;ME146,#REF!,"&gt;="&amp;MF146,#REF!,"="&amp;KV146,#REF!,"="&amp;KX146)</f>
        <v/>
      </c>
      <c r="NF146" s="1">
        <f>COUNTIFS(#REF!,LT146,#REF!,1,#REF!,"&gt;="&amp;MC146,#REF!,"&lt;="&amp;MB146,#REF!,"&lt;="&amp;ME146,#REF!,"&gt;="&amp;MF146,#REF!,"="&amp;KW146,#REF!,"="&amp;KY146)</f>
        <v/>
      </c>
      <c r="NG146" s="1">
        <f>COUNTIFS(#REF!,LT146,#REF!,0,#REF!,"&gt;="&amp;MC146,#REF!,"&lt;="&amp;MB146,#REF!,"&lt;="&amp;ME146,#REF!,"&gt;="&amp;MF146,#REF!,"="&amp;KW146,#REF!,"="&amp;KY146)</f>
        <v/>
      </c>
      <c r="NH146" s="1">
        <f>COUNTIFS(#REF!,LT146,#REF!,1,#REF!,"&gt;="&amp;MC146,#REF!,"&lt;="&amp;MB146,#REF!,"&lt;="&amp;ME146,#REF!,"&gt;="&amp;MF146,#REF!,"="&amp;KZ146,#REF!,"="&amp;LA146)</f>
        <v/>
      </c>
      <c r="NI146" s="1">
        <f>COUNTIFS(#REF!,LT146,#REF!,0,#REF!,"&gt;="&amp;MC146,#REF!,"&lt;="&amp;MB146,#REF!,"&lt;="&amp;ME146,#REF!,"&gt;="&amp;MF146,#REF!,"="&amp;KZ146,#REF!,"="&amp;LA146)</f>
        <v/>
      </c>
      <c r="NJ146" s="1">
        <f>COUNTIFS(#REF!,LT146,#REF!,1,#REF!,"&gt;="&amp;MI146,#REF!,"&lt;="&amp;MH146,#REF!,"&lt;="&amp;ME146,#REF!,"&gt;="&amp;MF146)</f>
        <v/>
      </c>
      <c r="NK146" s="1">
        <f>COUNTIFS(#REF!,LT146,#REF!,0,#REF!,"&gt;="&amp;MI146,#REF!,"&lt;="&amp;MH146,#REF!,"&lt;="&amp;ME146,#REF!,"&gt;="&amp;MF146)</f>
        <v/>
      </c>
      <c r="NL146" s="1">
        <f>COUNTIFS(#REF!,LT146,#REF!,1,#REF!,"&gt;="&amp;MI146,#REF!,"&lt;="&amp;MH146,#REF!,"="&amp;KZ146,#REF!,"="&amp;LA146,#REF!,"&lt;="&amp;ME146,#REF!,"&gt;="&amp;MF146)</f>
        <v/>
      </c>
      <c r="NM146" s="1">
        <f>COUNTIFS(#REF!,LT146,#REF!,0,#REF!,"&gt;="&amp;MI146,#REF!,"&lt;="&amp;MH146,#REF!,"="&amp;KZ146,#REF!,"="&amp;LA146,#REF!,"&lt;="&amp;ME146,#REF!,"&gt;="&amp;MF146)</f>
        <v/>
      </c>
      <c r="NN146" s="1">
        <f>COUNTIFS(#REF!,LT146,#REF!,1,#REF!,"&gt;="&amp;MC146,#REF!,"&lt;="&amp;MB146,#REF!,"&lt;="&amp;ME146,#REF!,"&gt;="&amp;MF146)</f>
        <v/>
      </c>
      <c r="NO146" s="1">
        <f>COUNTIFS(#REF!,LT146,#REF!,0,#REF!,"&gt;="&amp;MC146,#REF!,"&lt;="&amp;MB146,#REF!,"&lt;="&amp;ME146,#REF!,"&gt;="&amp;MF146)</f>
        <v/>
      </c>
      <c r="NP146" s="1">
        <f>COUNTIFS(#REF!,LT146,#REF!,1,#REF!,"&lt;="&amp;ME146,#REF!,"&gt;="&amp;MF146,#REF!,"="&amp;KV146,#REF!,"="&amp;KX146)</f>
        <v/>
      </c>
      <c r="NQ146" s="1">
        <f>COUNTIFS(#REF!,LT146,#REF!,0,#REF!,"&lt;="&amp;ME146,#REF!,"&gt;="&amp;MF146,#REF!,"="&amp;KV146,#REF!,"="&amp;KX146)</f>
        <v/>
      </c>
      <c r="NR146" s="1">
        <f>COUNTIFS(#REF!,LT146,#REF!,1,#REF!,"&lt;="&amp;ME146,#REF!,"&gt;="&amp;MF146,#REF!,"="&amp;KW146,#REF!,"="&amp;KY146)</f>
        <v/>
      </c>
      <c r="NS146" s="1">
        <f>COUNTIFS(#REF!,LT146,#REF!,0,#REF!,"&lt;="&amp;ME146,#REF!,"&gt;="&amp;MF146,#REF!,"="&amp;KW146,#REF!,"="&amp;KY146)</f>
        <v/>
      </c>
      <c r="NT146" s="1">
        <f>MP146+MR146+MT146+MV146+MX146+MZ146+NB146</f>
        <v/>
      </c>
      <c r="NU146" s="1">
        <f>MQ146+MS146+MU146+MW146+MY146+NA146+NC146</f>
        <v/>
      </c>
      <c r="NV146" s="1">
        <f>NT146+NU146</f>
        <v/>
      </c>
      <c r="NW146" s="33">
        <f>NT146/(NT146+NU146)</f>
        <v/>
      </c>
      <c r="NX146" s="3">
        <f>1/NW146</f>
        <v/>
      </c>
      <c r="NY146" s="1">
        <f>LH146</f>
        <v/>
      </c>
      <c r="NZ146" s="79">
        <f>(NW146*((NY146-1)*0.98))-((1-NW146)*1)</f>
        <v/>
      </c>
      <c r="OA146" s="34">
        <f>IF(LR146&lt;0.9,0,IF(AND(LR146&gt;1.1),0,1))</f>
        <v/>
      </c>
      <c r="OB146" s="34">
        <f>IF(LS146&lt;0.9,0,IF(AND(LS146&gt;1.1),0,1))</f>
        <v/>
      </c>
      <c r="OC146" s="32">
        <f>IF(NV146&gt;99,1,0)</f>
        <v/>
      </c>
      <c r="OD146" s="32">
        <f>IF(NZ146&gt;0.0799,1,0)</f>
        <v/>
      </c>
      <c r="OE146" s="32">
        <f>IF(NZ146&gt;OM146,1,0)</f>
        <v/>
      </c>
      <c r="OF146" s="32">
        <f>OC146+OD146+OE146+OA146+OB146</f>
        <v/>
      </c>
      <c r="OG146" s="1">
        <f>ND146+NF146+NH146+NJ146+NL146+NN146+NP146+NR146</f>
        <v/>
      </c>
      <c r="OH146" s="1">
        <f>NE146+NG146+NI146+NK146+NM146+NO146+NQ146+NS146</f>
        <v/>
      </c>
      <c r="OI146" s="1">
        <f>OG146+OH146</f>
        <v/>
      </c>
      <c r="OJ146" s="33">
        <f>OG146/(OG146+OH146)</f>
        <v/>
      </c>
      <c r="OK146" s="3">
        <f>1/OJ146</f>
        <v/>
      </c>
      <c r="OL146" s="1">
        <f>LI146</f>
        <v/>
      </c>
      <c r="OM146" s="79">
        <f>(OJ146*((OL146-1)*0.98))-((1-OJ146)*1)</f>
        <v/>
      </c>
      <c r="ON146" s="34">
        <f>IF(LR146&lt;0.9,0,IF(AND(LR146&gt;1.1),0,1))</f>
        <v/>
      </c>
      <c r="OO146" s="34">
        <f>IF(LS146&lt;0.9,0,IF(AND(LS146&gt;1.1),0,1))</f>
        <v/>
      </c>
      <c r="OP146" s="32">
        <f>IF(OI146&gt;99,1,0)</f>
        <v/>
      </c>
      <c r="OQ146" s="32">
        <f>IF(OM146&gt;0.0799,1,0)</f>
        <v/>
      </c>
      <c r="OR146" s="32">
        <f>IF(OM146&gt;OZ146,1,0)</f>
        <v/>
      </c>
      <c r="OS146" s="32">
        <f>OP146+OQ146+OR146+ON146+OO146</f>
        <v/>
      </c>
      <c r="OT146">
        <f>IF(OF146=5,"BackHome0-0",IF(AND(OS146=5),"BackAway0-0",""))</f>
        <v/>
      </c>
      <c r="OU146">
        <f>IF(OF146=5,KN146,IF(AND(OS146=5),KO146,""))</f>
        <v/>
      </c>
      <c r="OV146">
        <f>IF(OF146=5,"Match Odds",IF(AND(OS146=5),"Match Odds",""))</f>
        <v/>
      </c>
      <c r="OW146">
        <f>IF(OF146=5,KP146,IF(AND(OS146=5),KP146,""))</f>
        <v/>
      </c>
      <c r="OX146">
        <f>IF(OF146=5,"MATCH_ODDS",IF(AND(OS146=5),"MATCH_ODDS",""))</f>
        <v/>
      </c>
      <c r="OY146">
        <f>IF(OF146=5,"BACK",IF(AND(OS146=5),"BACK",""))</f>
        <v/>
      </c>
    </row>
    <row r="147" ht="16.5" customHeight="1" thickBot="1" thickTop="1">
      <c r="A147" s="2" t="n"/>
      <c r="KN147" s="1">
        <f>IF(INDEX(#REF!,MATCH('HT 0-0'!D147,#REF!,0))=INDEX(#REF!,MATCH('HT 0-0'!D147,#REF!,0)),INDEX(#REF!,MATCH('HT 0-0'!D147,#REF!,0)),"ERROR")</f>
        <v/>
      </c>
      <c r="KO147" s="1">
        <f>IF(INDEX(#REF!,MATCH('HT 0-0'!E147,#REF!,0))=INDEX(#REF!,MATCH('HT 0-0'!E147,#REF!,0)),INDEX(#REF!,MATCH('HT 0-0'!E147,#REF!,0)),"ERROR")</f>
        <v/>
      </c>
      <c r="KP147" s="1">
        <f>KN147&amp;" v "&amp;KO147</f>
        <v/>
      </c>
      <c r="KQ147">
        <f>B147&amp;"_"&amp;C147</f>
        <v/>
      </c>
      <c r="KR147" s="1">
        <f>IF((HW147/KK147)&lt;0.335,"G",IF((HW147/KK147)&gt;0.67,"R","A"))</f>
        <v/>
      </c>
      <c r="KS147" s="1">
        <f>IF((HX147/KK147)&lt;0.335,"G",IF((HX147/KK147)&gt;0.67,"R","A"))</f>
        <v/>
      </c>
      <c r="KT147" s="1">
        <f>IF((IH147/KK147)&lt;0.335,"G",IF((IH147/KK147)&gt;0.67,"R","A"))</f>
        <v/>
      </c>
      <c r="KU147" s="1">
        <f>IF((II147/KK147)&lt;0.335,"G",IF((II147/KK147)&gt;0.67,"R","A"))</f>
        <v/>
      </c>
      <c r="KV147" s="1">
        <f>IF((HZ147/KK147)&lt;0.335,"G",IF((HZ147/KK147)&gt;0.67,"R","A"))</f>
        <v/>
      </c>
      <c r="KW147" s="1">
        <f>IF((HY147/KK147)&lt;0.335,"G",IF((HY147/KK147)&gt;0.67,"R","A"))</f>
        <v/>
      </c>
      <c r="KX147" s="1">
        <f>IF((IK147/KK147)&lt;0.335,"G",IF((IK147/KK147)&gt;0.67,"R","A"))</f>
        <v/>
      </c>
      <c r="KY147" s="1">
        <f>IF((IJ147/KK147)&lt;0.335,"G",IF((IJ147/KK147)&gt;0.67,"R","A"))</f>
        <v/>
      </c>
      <c r="KZ147" s="1">
        <f>IF((HQ147/KK147)&lt;0.335,"G",IF((HQ147/KK147)&gt;0.67,"R","A"))</f>
        <v/>
      </c>
      <c r="LA147" s="1">
        <f>IF((IB147/KK147)&lt;0.335,"G",IF((IB147/KK147)&gt;0.67,"R","A"))</f>
        <v/>
      </c>
      <c r="LB147">
        <f>IF(LQ147="0-0",INDEX(Scrape!#REF!,MATCH('HT 0-0'!KP147,Scrape!$B:$B,0)),"")</f>
        <v/>
      </c>
      <c r="LC147">
        <f>IF(LQ147="0-0",INDEX(Scrape!$A:$A,MATCH('HT 0-0'!KP147,Scrape!$B:$B,0)),"")</f>
        <v/>
      </c>
      <c r="LD147">
        <f>IF(LQ147="0-0",INDEX(Scrape!$B:$B,MATCH('HT 0-0'!KP147,Scrape!$B:$B,0)),"")</f>
        <v/>
      </c>
      <c r="LE147">
        <f>IF(LQ147="0-0",INDEX(Scrape!$C:$C,MATCH('HT 0-0'!KP147,Scrape!$B:$B,0)),"")</f>
        <v/>
      </c>
      <c r="LF147">
        <f>IF(LQ147="0-0",INDEX(Scrape!$D:$D,MATCH('HT 0-0'!KP147,Scrape!$B:$B,0)),"")</f>
        <v/>
      </c>
      <c r="LG147">
        <f>IF(LQ147="0-0",INDEX(Scrape!$E:$E,MATCH('HT 0-0'!KP147,Scrape!$B:$B,0)),"")</f>
        <v/>
      </c>
      <c r="LH147">
        <f>IF(LQ147="0-0",INDEX(Scrape!$F:$F,MATCH('HT 0-0'!KP147,Scrape!$B:$B,0)),"")</f>
        <v/>
      </c>
      <c r="LI147">
        <f>IF(LQ147="0-0",INDEX(Scrape!$G:$G,MATCH('HT 0-0'!KP147,Scrape!$B:$B,0)),"")</f>
        <v/>
      </c>
      <c r="LJ147">
        <f>IF(LQ147="0-0",INDEX(Scrape!$H:$H,MATCH('HT 0-0'!KP147,Scrape!$B:$B,0)),"")</f>
        <v/>
      </c>
      <c r="LK147">
        <f>IF(LQ147="0-0",INDEX(Scrape!$I:$I,MATCH('HT 0-0'!KP147,Scrape!$B:$B,0)),"")</f>
        <v/>
      </c>
      <c r="LL147">
        <f>IF(LQ147="0-0",INDEX(Scrape!$J:$J,MATCH('HT 0-0'!KP147,Scrape!$B:$B,0)),"")</f>
        <v/>
      </c>
      <c r="LM147">
        <f>IF(LQ147="0-0",INDEX(Scrape!$K:$K,MATCH('HT 0-0'!KP147,Scrape!$B:$B,0)),"")</f>
        <v/>
      </c>
      <c r="LN147">
        <f>IF(LQ147="0-0",INDEX(Scrape!$L:$L,MATCH('HT 0-0'!KP147,Scrape!$B:$B,0)),"")</f>
        <v/>
      </c>
      <c r="LO147">
        <f>IF(LQ147="0-0",INDEX(Scrape!$M:$M,MATCH('HT 0-0'!KP147,Scrape!$B:$B,0)),"")</f>
        <v/>
      </c>
      <c r="LP147">
        <f>IF(LQ147="0-0",INDEX(Scrape!$N:$N,MATCH('HT 0-0'!KP147,Scrape!$B:$B,0)),"")</f>
        <v/>
      </c>
      <c r="LQ147">
        <f>INDEX(Scrape!$O:$O,MATCH('HT 0-0'!KP147,Scrape!$B:$B,0))</f>
        <v/>
      </c>
      <c r="LR147">
        <f>(1/LJ147)+(1/LI147)+(1/LH147)</f>
        <v/>
      </c>
      <c r="LS147">
        <f>(1/LG147)+(1/LF147)+(1/LE147)</f>
        <v/>
      </c>
      <c r="LT147" s="8">
        <f>IF(INDEX(#REF!,MATCH(KQ147,#REF!,0))=INDEX(#REF!,MATCH(KQ147,#REF!,0)),INDEX(#REF!,MATCH(KQ147,#REF!,0)),"ERROR")</f>
        <v/>
      </c>
      <c r="LU147" s="4">
        <f>IF(KR147="G",2,IF(KR147="R",0.5,IF(KR147="A",1)))</f>
        <v/>
      </c>
      <c r="LV147" s="4">
        <f>IF(KS147="G",0.5,IF(KS147="R",2,IF(KS147="A",1)))</f>
        <v/>
      </c>
      <c r="LW147" s="4">
        <f>IF(KT147="G",2,IF(KT147="R",0.5,IF(KT147="A",1)))</f>
        <v/>
      </c>
      <c r="LX147" s="4">
        <f>IF(KU147="G",0.5,IF(KU147="R",2,IF(KU147="A",1)))</f>
        <v/>
      </c>
      <c r="LY147" s="7">
        <f>(LK147*(LU147+LX147)+(LL147*(LU147+LX147)))</f>
        <v/>
      </c>
      <c r="LZ147" s="7">
        <f>(LN147*(LV147+LW147)+(LO147*(LV147+LW147)))</f>
        <v/>
      </c>
      <c r="MA147" s="11">
        <f>LY147-LZ147</f>
        <v/>
      </c>
      <c r="MB147" s="5">
        <f>MA147+2</f>
        <v/>
      </c>
      <c r="MC147" s="6">
        <f>MA147-2</f>
        <v/>
      </c>
      <c r="MD147" s="4">
        <f>LE147</f>
        <v/>
      </c>
      <c r="ME147" s="9">
        <f>IF(MD147=0,1000,MD147+0.75)</f>
        <v/>
      </c>
      <c r="MF147" s="10">
        <f>IF(MD147=0,0,MD147-0.75)</f>
        <v/>
      </c>
      <c r="MG147" s="4">
        <f>((LM147*(LU147+LX147))-((LP147*(LV147+LW147))))</f>
        <v/>
      </c>
      <c r="MH147" s="9">
        <f>MG147*1.2</f>
        <v/>
      </c>
      <c r="MI147" s="10">
        <f>MG147*0.8</f>
        <v/>
      </c>
      <c r="MJ147">
        <f>IFERROR(OT147,"")</f>
        <v/>
      </c>
      <c r="MK147">
        <f>IFERROR(OU147,"")</f>
        <v/>
      </c>
      <c r="ML147">
        <f>IFERROR(OV147,"")</f>
        <v/>
      </c>
      <c r="MM147">
        <f>IFERROR(OW147,"")</f>
        <v/>
      </c>
      <c r="MN147">
        <f>IFERROR(OX147,"")</f>
        <v/>
      </c>
      <c r="MO147">
        <f>IFERROR(OY147,"")</f>
        <v/>
      </c>
      <c r="MP147" s="1">
        <f>COUNTIFS(#REF!,LT147,#REF!,1,#REF!,"&gt;="&amp;MC147,#REF!,"&lt;="&amp;MB147,#REF!,"&lt;="&amp;ME147,#REF!,"&gt;="&amp;MF147,#REF!,"="&amp;KV147,#REF!,"="&amp;KX147)</f>
        <v/>
      </c>
      <c r="MQ147" s="1">
        <f>COUNTIFS(#REF!,LT147,#REF!,0,#REF!,"&gt;="&amp;MC147,#REF!,"&lt;="&amp;MB147,#REF!,"&lt;="&amp;ME147,#REF!,"&gt;="&amp;MF147,#REF!,"="&amp;KV147,#REF!,"="&amp;KX147)</f>
        <v/>
      </c>
      <c r="MR147" s="1">
        <f>COUNTIFS(#REF!,LT147,#REF!,1,#REF!,"&gt;="&amp;MC147,#REF!,"&lt;="&amp;MB147,#REF!,"&lt;="&amp;ME147,#REF!,"&gt;="&amp;MF147,#REF!,"="&amp;KW147,#REF!,"="&amp;KY147)</f>
        <v/>
      </c>
      <c r="MS147" s="1">
        <f>COUNTIFS(#REF!,LT147,#REF!,0,#REF!,"&gt;="&amp;MC147,#REF!,"&lt;="&amp;MB147,#REF!,"&lt;="&amp;ME147,#REF!,"&gt;="&amp;MF147,#REF!,"="&amp;KW147,#REF!,"="&amp;KY147)</f>
        <v/>
      </c>
      <c r="MT147" s="1">
        <f>COUNTIFS(#REF!,LT147,#REF!,1,#REF!,"&gt;="&amp;MI147,#REF!,"&lt;="&amp;MH147,#REF!,"&lt;="&amp;ME147,#REF!,"&gt;="&amp;MF147)</f>
        <v/>
      </c>
      <c r="MU147" s="1">
        <f>COUNTIFS(#REF!,LT147,#REF!,0,#REF!,"&gt;="&amp;MI147,#REF!,"&lt;="&amp;MH147,#REF!,"&lt;="&amp;ME147,#REF!,"&gt;="&amp;MF147)</f>
        <v/>
      </c>
      <c r="MV147" s="1">
        <f>COUNTIFS(#REF!,LT147,#REF!,1,#REF!,"&gt;="&amp;MI147,#REF!,"&lt;="&amp;MH147,#REF!,"="&amp;KZ147,#REF!,"="&amp;LA147,#REF!,"&lt;="&amp;ME147,#REF!,"&gt;="&amp;MF147)</f>
        <v/>
      </c>
      <c r="MW147" s="1">
        <f>COUNTIFS(#REF!,LT147,#REF!,0,#REF!,"&gt;="&amp;MI147,#REF!,"&lt;="&amp;MH147,#REF!,"="&amp;KZ147,#REF!,"="&amp;LA147,#REF!,"&lt;="&amp;ME147,#REF!,"&gt;="&amp;MF147)</f>
        <v/>
      </c>
      <c r="MX147" s="1">
        <f>COUNTIFS(#REF!,LT147,#REF!,1,#REF!,"&gt;="&amp;MC147,#REF!,"&lt;="&amp;MB147,#REF!,"&lt;="&amp;ME147,#REF!,"&gt;="&amp;MF147)</f>
        <v/>
      </c>
      <c r="MY147" s="1">
        <f>COUNTIFS(#REF!,LT147,#REF!,0,#REF!,"&gt;="&amp;MC147,#REF!,"&lt;="&amp;MB147,#REF!,"&lt;="&amp;ME147,#REF!,"&gt;="&amp;MF147)</f>
        <v/>
      </c>
      <c r="MZ147" s="1">
        <f>COUNTIFS(#REF!,LT147,#REF!,1,#REF!,"&lt;="&amp;ME147,#REF!,"&gt;="&amp;MF147,#REF!,"="&amp;KV147,#REF!,"="&amp;KX147)</f>
        <v/>
      </c>
      <c r="NA147" s="1">
        <f>COUNTIFS(#REF!,LT147,#REF!,0,#REF!,"&lt;="&amp;ME147,#REF!,"&gt;="&amp;MF147,#REF!,"="&amp;KV147,#REF!,"="&amp;KX147)</f>
        <v/>
      </c>
      <c r="NB147" s="1">
        <f>COUNTIFS(#REF!,LT147,#REF!,1,#REF!,"&lt;="&amp;ME147,#REF!,"&gt;="&amp;MF147,#REF!,"="&amp;KW147,#REF!,"="&amp;KY147)</f>
        <v/>
      </c>
      <c r="NC147" s="1">
        <f>COUNTIFS(#REF!,LT147,#REF!,0,#REF!,"&lt;="&amp;ME147,#REF!,"&gt;="&amp;MF147,#REF!,"="&amp;KW147,#REF!,"="&amp;KY147)</f>
        <v/>
      </c>
      <c r="ND147" s="1">
        <f>COUNTIFS(#REF!,LT147,#REF!,1,#REF!,"&gt;="&amp;MC147,#REF!,"&lt;="&amp;MB147,#REF!,"&lt;="&amp;ME147,#REF!,"&gt;="&amp;MF147,#REF!,"="&amp;KV147,#REF!,"="&amp;KX147)</f>
        <v/>
      </c>
      <c r="NE147" s="1">
        <f>COUNTIFS(#REF!,LT147,#REF!,0,#REF!,"&gt;="&amp;MC147,#REF!,"&lt;="&amp;MB147,#REF!,"&lt;="&amp;ME147,#REF!,"&gt;="&amp;MF147,#REF!,"="&amp;KV147,#REF!,"="&amp;KX147)</f>
        <v/>
      </c>
      <c r="NF147" s="1">
        <f>COUNTIFS(#REF!,LT147,#REF!,1,#REF!,"&gt;="&amp;MC147,#REF!,"&lt;="&amp;MB147,#REF!,"&lt;="&amp;ME147,#REF!,"&gt;="&amp;MF147,#REF!,"="&amp;KW147,#REF!,"="&amp;KY147)</f>
        <v/>
      </c>
      <c r="NG147" s="1">
        <f>COUNTIFS(#REF!,LT147,#REF!,0,#REF!,"&gt;="&amp;MC147,#REF!,"&lt;="&amp;MB147,#REF!,"&lt;="&amp;ME147,#REF!,"&gt;="&amp;MF147,#REF!,"="&amp;KW147,#REF!,"="&amp;KY147)</f>
        <v/>
      </c>
      <c r="NH147" s="1">
        <f>COUNTIFS(#REF!,LT147,#REF!,1,#REF!,"&gt;="&amp;MC147,#REF!,"&lt;="&amp;MB147,#REF!,"&lt;="&amp;ME147,#REF!,"&gt;="&amp;MF147,#REF!,"="&amp;KZ147,#REF!,"="&amp;LA147)</f>
        <v/>
      </c>
      <c r="NI147" s="1">
        <f>COUNTIFS(#REF!,LT147,#REF!,0,#REF!,"&gt;="&amp;MC147,#REF!,"&lt;="&amp;MB147,#REF!,"&lt;="&amp;ME147,#REF!,"&gt;="&amp;MF147,#REF!,"="&amp;KZ147,#REF!,"="&amp;LA147)</f>
        <v/>
      </c>
      <c r="NJ147" s="1">
        <f>COUNTIFS(#REF!,LT147,#REF!,1,#REF!,"&gt;="&amp;MI147,#REF!,"&lt;="&amp;MH147,#REF!,"&lt;="&amp;ME147,#REF!,"&gt;="&amp;MF147)</f>
        <v/>
      </c>
      <c r="NK147" s="1">
        <f>COUNTIFS(#REF!,LT147,#REF!,0,#REF!,"&gt;="&amp;MI147,#REF!,"&lt;="&amp;MH147,#REF!,"&lt;="&amp;ME147,#REF!,"&gt;="&amp;MF147)</f>
        <v/>
      </c>
      <c r="NL147" s="1">
        <f>COUNTIFS(#REF!,LT147,#REF!,1,#REF!,"&gt;="&amp;MI147,#REF!,"&lt;="&amp;MH147,#REF!,"="&amp;KZ147,#REF!,"="&amp;LA147,#REF!,"&lt;="&amp;ME147,#REF!,"&gt;="&amp;MF147)</f>
        <v/>
      </c>
      <c r="NM147" s="1">
        <f>COUNTIFS(#REF!,LT147,#REF!,0,#REF!,"&gt;="&amp;MI147,#REF!,"&lt;="&amp;MH147,#REF!,"="&amp;KZ147,#REF!,"="&amp;LA147,#REF!,"&lt;="&amp;ME147,#REF!,"&gt;="&amp;MF147)</f>
        <v/>
      </c>
      <c r="NN147" s="1">
        <f>COUNTIFS(#REF!,LT147,#REF!,1,#REF!,"&gt;="&amp;MC147,#REF!,"&lt;="&amp;MB147,#REF!,"&lt;="&amp;ME147,#REF!,"&gt;="&amp;MF147)</f>
        <v/>
      </c>
      <c r="NO147" s="1">
        <f>COUNTIFS(#REF!,LT147,#REF!,0,#REF!,"&gt;="&amp;MC147,#REF!,"&lt;="&amp;MB147,#REF!,"&lt;="&amp;ME147,#REF!,"&gt;="&amp;MF147)</f>
        <v/>
      </c>
      <c r="NP147" s="1">
        <f>COUNTIFS(#REF!,LT147,#REF!,1,#REF!,"&lt;="&amp;ME147,#REF!,"&gt;="&amp;MF147,#REF!,"="&amp;KV147,#REF!,"="&amp;KX147)</f>
        <v/>
      </c>
      <c r="NQ147" s="1">
        <f>COUNTIFS(#REF!,LT147,#REF!,0,#REF!,"&lt;="&amp;ME147,#REF!,"&gt;="&amp;MF147,#REF!,"="&amp;KV147,#REF!,"="&amp;KX147)</f>
        <v/>
      </c>
      <c r="NR147" s="1">
        <f>COUNTIFS(#REF!,LT147,#REF!,1,#REF!,"&lt;="&amp;ME147,#REF!,"&gt;="&amp;MF147,#REF!,"="&amp;KW147,#REF!,"="&amp;KY147)</f>
        <v/>
      </c>
      <c r="NS147" s="1">
        <f>COUNTIFS(#REF!,LT147,#REF!,0,#REF!,"&lt;="&amp;ME147,#REF!,"&gt;="&amp;MF147,#REF!,"="&amp;KW147,#REF!,"="&amp;KY147)</f>
        <v/>
      </c>
      <c r="NT147" s="1">
        <f>MP147+MR147+MT147+MV147+MX147+MZ147+NB147</f>
        <v/>
      </c>
      <c r="NU147" s="1">
        <f>MQ147+MS147+MU147+MW147+MY147+NA147+NC147</f>
        <v/>
      </c>
      <c r="NV147" s="1">
        <f>NT147+NU147</f>
        <v/>
      </c>
      <c r="NW147" s="33">
        <f>NT147/(NT147+NU147)</f>
        <v/>
      </c>
      <c r="NX147" s="3">
        <f>1/NW147</f>
        <v/>
      </c>
      <c r="NY147" s="1">
        <f>LH147</f>
        <v/>
      </c>
      <c r="NZ147" s="79">
        <f>(NW147*((NY147-1)*0.98))-((1-NW147)*1)</f>
        <v/>
      </c>
      <c r="OA147" s="34">
        <f>IF(LR147&lt;0.9,0,IF(AND(LR147&gt;1.1),0,1))</f>
        <v/>
      </c>
      <c r="OB147" s="34">
        <f>IF(LS147&lt;0.9,0,IF(AND(LS147&gt;1.1),0,1))</f>
        <v/>
      </c>
      <c r="OC147" s="32">
        <f>IF(NV147&gt;99,1,0)</f>
        <v/>
      </c>
      <c r="OD147" s="32">
        <f>IF(NZ147&gt;0.0799,1,0)</f>
        <v/>
      </c>
      <c r="OE147" s="32">
        <f>IF(NZ147&gt;OM147,1,0)</f>
        <v/>
      </c>
      <c r="OF147" s="32">
        <f>OC147+OD147+OE147+OA147+OB147</f>
        <v/>
      </c>
      <c r="OG147" s="1">
        <f>ND147+NF147+NH147+NJ147+NL147+NN147+NP147+NR147</f>
        <v/>
      </c>
      <c r="OH147" s="1">
        <f>NE147+NG147+NI147+NK147+NM147+NO147+NQ147+NS147</f>
        <v/>
      </c>
      <c r="OI147" s="1">
        <f>OG147+OH147</f>
        <v/>
      </c>
      <c r="OJ147" s="33">
        <f>OG147/(OG147+OH147)</f>
        <v/>
      </c>
      <c r="OK147" s="3">
        <f>1/OJ147</f>
        <v/>
      </c>
      <c r="OL147" s="1">
        <f>LI147</f>
        <v/>
      </c>
      <c r="OM147" s="79">
        <f>(OJ147*((OL147-1)*0.98))-((1-OJ147)*1)</f>
        <v/>
      </c>
      <c r="ON147" s="34">
        <f>IF(LR147&lt;0.9,0,IF(AND(LR147&gt;1.1),0,1))</f>
        <v/>
      </c>
      <c r="OO147" s="34">
        <f>IF(LS147&lt;0.9,0,IF(AND(LS147&gt;1.1),0,1))</f>
        <v/>
      </c>
      <c r="OP147" s="32">
        <f>IF(OI147&gt;99,1,0)</f>
        <v/>
      </c>
      <c r="OQ147" s="32">
        <f>IF(OM147&gt;0.0799,1,0)</f>
        <v/>
      </c>
      <c r="OR147" s="32">
        <f>IF(OM147&gt;OZ147,1,0)</f>
        <v/>
      </c>
      <c r="OS147" s="32">
        <f>OP147+OQ147+OR147+ON147+OO147</f>
        <v/>
      </c>
      <c r="OT147">
        <f>IF(OF147=5,"BackHome0-0",IF(AND(OS147=5),"BackAway0-0",""))</f>
        <v/>
      </c>
      <c r="OU147">
        <f>IF(OF147=5,KN147,IF(AND(OS147=5),KO147,""))</f>
        <v/>
      </c>
      <c r="OV147">
        <f>IF(OF147=5,"Match Odds",IF(AND(OS147=5),"Match Odds",""))</f>
        <v/>
      </c>
      <c r="OW147">
        <f>IF(OF147=5,KP147,IF(AND(OS147=5),KP147,""))</f>
        <v/>
      </c>
      <c r="OX147">
        <f>IF(OF147=5,"MATCH_ODDS",IF(AND(OS147=5),"MATCH_ODDS",""))</f>
        <v/>
      </c>
      <c r="OY147">
        <f>IF(OF147=5,"BACK",IF(AND(OS147=5),"BACK",""))</f>
        <v/>
      </c>
    </row>
    <row r="148" ht="16.5" customHeight="1" thickBot="1" thickTop="1">
      <c r="A148" s="2" t="n"/>
      <c r="KN148" s="1">
        <f>IF(INDEX(#REF!,MATCH('HT 0-0'!D148,#REF!,0))=INDEX(#REF!,MATCH('HT 0-0'!D148,#REF!,0)),INDEX(#REF!,MATCH('HT 0-0'!D148,#REF!,0)),"ERROR")</f>
        <v/>
      </c>
      <c r="KO148" s="1">
        <f>IF(INDEX(#REF!,MATCH('HT 0-0'!E148,#REF!,0))=INDEX(#REF!,MATCH('HT 0-0'!E148,#REF!,0)),INDEX(#REF!,MATCH('HT 0-0'!E148,#REF!,0)),"ERROR")</f>
        <v/>
      </c>
      <c r="KP148" s="1">
        <f>KN148&amp;" v "&amp;KO148</f>
        <v/>
      </c>
      <c r="KQ148">
        <f>B148&amp;"_"&amp;C148</f>
        <v/>
      </c>
      <c r="KR148" s="1">
        <f>IF((HW148/KK148)&lt;0.335,"G",IF((HW148/KK148)&gt;0.67,"R","A"))</f>
        <v/>
      </c>
      <c r="KS148" s="1">
        <f>IF((HX148/KK148)&lt;0.335,"G",IF((HX148/KK148)&gt;0.67,"R","A"))</f>
        <v/>
      </c>
      <c r="KT148" s="1">
        <f>IF((IH148/KK148)&lt;0.335,"G",IF((IH148/KK148)&gt;0.67,"R","A"))</f>
        <v/>
      </c>
      <c r="KU148" s="1">
        <f>IF((II148/KK148)&lt;0.335,"G",IF((II148/KK148)&gt;0.67,"R","A"))</f>
        <v/>
      </c>
      <c r="KV148" s="1">
        <f>IF((HZ148/KK148)&lt;0.335,"G",IF((HZ148/KK148)&gt;0.67,"R","A"))</f>
        <v/>
      </c>
      <c r="KW148" s="1">
        <f>IF((HY148/KK148)&lt;0.335,"G",IF((HY148/KK148)&gt;0.67,"R","A"))</f>
        <v/>
      </c>
      <c r="KX148" s="1">
        <f>IF((IK148/KK148)&lt;0.335,"G",IF((IK148/KK148)&gt;0.67,"R","A"))</f>
        <v/>
      </c>
      <c r="KY148" s="1">
        <f>IF((IJ148/KK148)&lt;0.335,"G",IF((IJ148/KK148)&gt;0.67,"R","A"))</f>
        <v/>
      </c>
      <c r="KZ148" s="1">
        <f>IF((HQ148/KK148)&lt;0.335,"G",IF((HQ148/KK148)&gt;0.67,"R","A"))</f>
        <v/>
      </c>
      <c r="LA148" s="1">
        <f>IF((IB148/KK148)&lt;0.335,"G",IF((IB148/KK148)&gt;0.67,"R","A"))</f>
        <v/>
      </c>
      <c r="LB148">
        <f>IF(LQ148="0-0",INDEX(Scrape!#REF!,MATCH('HT 0-0'!KP148,Scrape!$B:$B,0)),"")</f>
        <v/>
      </c>
      <c r="LC148">
        <f>IF(LQ148="0-0",INDEX(Scrape!$A:$A,MATCH('HT 0-0'!KP148,Scrape!$B:$B,0)),"")</f>
        <v/>
      </c>
      <c r="LD148">
        <f>IF(LQ148="0-0",INDEX(Scrape!$B:$B,MATCH('HT 0-0'!KP148,Scrape!$B:$B,0)),"")</f>
        <v/>
      </c>
      <c r="LE148">
        <f>IF(LQ148="0-0",INDEX(Scrape!$C:$C,MATCH('HT 0-0'!KP148,Scrape!$B:$B,0)),"")</f>
        <v/>
      </c>
      <c r="LF148">
        <f>IF(LQ148="0-0",INDEX(Scrape!$D:$D,MATCH('HT 0-0'!KP148,Scrape!$B:$B,0)),"")</f>
        <v/>
      </c>
      <c r="LG148">
        <f>IF(LQ148="0-0",INDEX(Scrape!$E:$E,MATCH('HT 0-0'!KP148,Scrape!$B:$B,0)),"")</f>
        <v/>
      </c>
      <c r="LH148">
        <f>IF(LQ148="0-0",INDEX(Scrape!$F:$F,MATCH('HT 0-0'!KP148,Scrape!$B:$B,0)),"")</f>
        <v/>
      </c>
      <c r="LI148">
        <f>IF(LQ148="0-0",INDEX(Scrape!$G:$G,MATCH('HT 0-0'!KP148,Scrape!$B:$B,0)),"")</f>
        <v/>
      </c>
      <c r="LJ148">
        <f>IF(LQ148="0-0",INDEX(Scrape!$H:$H,MATCH('HT 0-0'!KP148,Scrape!$B:$B,0)),"")</f>
        <v/>
      </c>
      <c r="LK148">
        <f>IF(LQ148="0-0",INDEX(Scrape!$I:$I,MATCH('HT 0-0'!KP148,Scrape!$B:$B,0)),"")</f>
        <v/>
      </c>
      <c r="LL148">
        <f>IF(LQ148="0-0",INDEX(Scrape!$J:$J,MATCH('HT 0-0'!KP148,Scrape!$B:$B,0)),"")</f>
        <v/>
      </c>
      <c r="LM148">
        <f>IF(LQ148="0-0",INDEX(Scrape!$K:$K,MATCH('HT 0-0'!KP148,Scrape!$B:$B,0)),"")</f>
        <v/>
      </c>
      <c r="LN148">
        <f>IF(LQ148="0-0",INDEX(Scrape!$L:$L,MATCH('HT 0-0'!KP148,Scrape!$B:$B,0)),"")</f>
        <v/>
      </c>
      <c r="LO148">
        <f>IF(LQ148="0-0",INDEX(Scrape!$M:$M,MATCH('HT 0-0'!KP148,Scrape!$B:$B,0)),"")</f>
        <v/>
      </c>
      <c r="LP148">
        <f>IF(LQ148="0-0",INDEX(Scrape!$N:$N,MATCH('HT 0-0'!KP148,Scrape!$B:$B,0)),"")</f>
        <v/>
      </c>
      <c r="LQ148">
        <f>INDEX(Scrape!$O:$O,MATCH('HT 0-0'!KP148,Scrape!$B:$B,0))</f>
        <v/>
      </c>
      <c r="LR148">
        <f>(1/LJ148)+(1/LI148)+(1/LH148)</f>
        <v/>
      </c>
      <c r="LS148">
        <f>(1/LG148)+(1/LF148)+(1/LE148)</f>
        <v/>
      </c>
      <c r="LT148" s="8">
        <f>IF(INDEX(#REF!,MATCH(KQ148,#REF!,0))=INDEX(#REF!,MATCH(KQ148,#REF!,0)),INDEX(#REF!,MATCH(KQ148,#REF!,0)),"ERROR")</f>
        <v/>
      </c>
      <c r="LU148" s="4">
        <f>IF(KR148="G",2,IF(KR148="R",0.5,IF(KR148="A",1)))</f>
        <v/>
      </c>
      <c r="LV148" s="4">
        <f>IF(KS148="G",0.5,IF(KS148="R",2,IF(KS148="A",1)))</f>
        <v/>
      </c>
      <c r="LW148" s="4">
        <f>IF(KT148="G",2,IF(KT148="R",0.5,IF(KT148="A",1)))</f>
        <v/>
      </c>
      <c r="LX148" s="4">
        <f>IF(KU148="G",0.5,IF(KU148="R",2,IF(KU148="A",1)))</f>
        <v/>
      </c>
      <c r="LY148" s="7">
        <f>(LK148*(LU148+LX148)+(LL148*(LU148+LX148)))</f>
        <v/>
      </c>
      <c r="LZ148" s="7">
        <f>(LN148*(LV148+LW148)+(LO148*(LV148+LW148)))</f>
        <v/>
      </c>
      <c r="MA148" s="11">
        <f>LY148-LZ148</f>
        <v/>
      </c>
      <c r="MB148" s="5">
        <f>MA148+2</f>
        <v/>
      </c>
      <c r="MC148" s="6">
        <f>MA148-2</f>
        <v/>
      </c>
      <c r="MD148" s="4">
        <f>LE148</f>
        <v/>
      </c>
      <c r="ME148" s="9">
        <f>IF(MD148=0,1000,MD148+0.75)</f>
        <v/>
      </c>
      <c r="MF148" s="10">
        <f>IF(MD148=0,0,MD148-0.75)</f>
        <v/>
      </c>
      <c r="MG148" s="4">
        <f>((LM148*(LU148+LX148))-((LP148*(LV148+LW148))))</f>
        <v/>
      </c>
      <c r="MH148" s="9">
        <f>MG148*1.2</f>
        <v/>
      </c>
      <c r="MI148" s="10">
        <f>MG148*0.8</f>
        <v/>
      </c>
      <c r="MJ148">
        <f>IFERROR(OT148,"")</f>
        <v/>
      </c>
      <c r="MK148">
        <f>IFERROR(OU148,"")</f>
        <v/>
      </c>
      <c r="ML148">
        <f>IFERROR(OV148,"")</f>
        <v/>
      </c>
      <c r="MM148">
        <f>IFERROR(OW148,"")</f>
        <v/>
      </c>
      <c r="MN148">
        <f>IFERROR(OX148,"")</f>
        <v/>
      </c>
      <c r="MO148">
        <f>IFERROR(OY148,"")</f>
        <v/>
      </c>
      <c r="MP148" s="1">
        <f>COUNTIFS(#REF!,LT148,#REF!,1,#REF!,"&gt;="&amp;MC148,#REF!,"&lt;="&amp;MB148,#REF!,"&lt;="&amp;ME148,#REF!,"&gt;="&amp;MF148,#REF!,"="&amp;KV148,#REF!,"="&amp;KX148)</f>
        <v/>
      </c>
      <c r="MQ148" s="1">
        <f>COUNTIFS(#REF!,LT148,#REF!,0,#REF!,"&gt;="&amp;MC148,#REF!,"&lt;="&amp;MB148,#REF!,"&lt;="&amp;ME148,#REF!,"&gt;="&amp;MF148,#REF!,"="&amp;KV148,#REF!,"="&amp;KX148)</f>
        <v/>
      </c>
      <c r="MR148" s="1">
        <f>COUNTIFS(#REF!,LT148,#REF!,1,#REF!,"&gt;="&amp;MC148,#REF!,"&lt;="&amp;MB148,#REF!,"&lt;="&amp;ME148,#REF!,"&gt;="&amp;MF148,#REF!,"="&amp;KW148,#REF!,"="&amp;KY148)</f>
        <v/>
      </c>
      <c r="MS148" s="1">
        <f>COUNTIFS(#REF!,LT148,#REF!,0,#REF!,"&gt;="&amp;MC148,#REF!,"&lt;="&amp;MB148,#REF!,"&lt;="&amp;ME148,#REF!,"&gt;="&amp;MF148,#REF!,"="&amp;KW148,#REF!,"="&amp;KY148)</f>
        <v/>
      </c>
      <c r="MT148" s="1">
        <f>COUNTIFS(#REF!,LT148,#REF!,1,#REF!,"&gt;="&amp;MI148,#REF!,"&lt;="&amp;MH148,#REF!,"&lt;="&amp;ME148,#REF!,"&gt;="&amp;MF148)</f>
        <v/>
      </c>
      <c r="MU148" s="1">
        <f>COUNTIFS(#REF!,LT148,#REF!,0,#REF!,"&gt;="&amp;MI148,#REF!,"&lt;="&amp;MH148,#REF!,"&lt;="&amp;ME148,#REF!,"&gt;="&amp;MF148)</f>
        <v/>
      </c>
      <c r="MV148" s="1">
        <f>COUNTIFS(#REF!,LT148,#REF!,1,#REF!,"&gt;="&amp;MI148,#REF!,"&lt;="&amp;MH148,#REF!,"="&amp;KZ148,#REF!,"="&amp;LA148,#REF!,"&lt;="&amp;ME148,#REF!,"&gt;="&amp;MF148)</f>
        <v/>
      </c>
      <c r="MW148" s="1">
        <f>COUNTIFS(#REF!,LT148,#REF!,0,#REF!,"&gt;="&amp;MI148,#REF!,"&lt;="&amp;MH148,#REF!,"="&amp;KZ148,#REF!,"="&amp;LA148,#REF!,"&lt;="&amp;ME148,#REF!,"&gt;="&amp;MF148)</f>
        <v/>
      </c>
      <c r="MX148" s="1">
        <f>COUNTIFS(#REF!,LT148,#REF!,1,#REF!,"&gt;="&amp;MC148,#REF!,"&lt;="&amp;MB148,#REF!,"&lt;="&amp;ME148,#REF!,"&gt;="&amp;MF148)</f>
        <v/>
      </c>
      <c r="MY148" s="1">
        <f>COUNTIFS(#REF!,LT148,#REF!,0,#REF!,"&gt;="&amp;MC148,#REF!,"&lt;="&amp;MB148,#REF!,"&lt;="&amp;ME148,#REF!,"&gt;="&amp;MF148)</f>
        <v/>
      </c>
      <c r="MZ148" s="1">
        <f>COUNTIFS(#REF!,LT148,#REF!,1,#REF!,"&lt;="&amp;ME148,#REF!,"&gt;="&amp;MF148,#REF!,"="&amp;KV148,#REF!,"="&amp;KX148)</f>
        <v/>
      </c>
      <c r="NA148" s="1">
        <f>COUNTIFS(#REF!,LT148,#REF!,0,#REF!,"&lt;="&amp;ME148,#REF!,"&gt;="&amp;MF148,#REF!,"="&amp;KV148,#REF!,"="&amp;KX148)</f>
        <v/>
      </c>
      <c r="NB148" s="1">
        <f>COUNTIFS(#REF!,LT148,#REF!,1,#REF!,"&lt;="&amp;ME148,#REF!,"&gt;="&amp;MF148,#REF!,"="&amp;KW148,#REF!,"="&amp;KY148)</f>
        <v/>
      </c>
      <c r="NC148" s="1">
        <f>COUNTIFS(#REF!,LT148,#REF!,0,#REF!,"&lt;="&amp;ME148,#REF!,"&gt;="&amp;MF148,#REF!,"="&amp;KW148,#REF!,"="&amp;KY148)</f>
        <v/>
      </c>
      <c r="ND148" s="1">
        <f>COUNTIFS(#REF!,LT148,#REF!,1,#REF!,"&gt;="&amp;MC148,#REF!,"&lt;="&amp;MB148,#REF!,"&lt;="&amp;ME148,#REF!,"&gt;="&amp;MF148,#REF!,"="&amp;KV148,#REF!,"="&amp;KX148)</f>
        <v/>
      </c>
      <c r="NE148" s="1">
        <f>COUNTIFS(#REF!,LT148,#REF!,0,#REF!,"&gt;="&amp;MC148,#REF!,"&lt;="&amp;MB148,#REF!,"&lt;="&amp;ME148,#REF!,"&gt;="&amp;MF148,#REF!,"="&amp;KV148,#REF!,"="&amp;KX148)</f>
        <v/>
      </c>
      <c r="NF148" s="1">
        <f>COUNTIFS(#REF!,LT148,#REF!,1,#REF!,"&gt;="&amp;MC148,#REF!,"&lt;="&amp;MB148,#REF!,"&lt;="&amp;ME148,#REF!,"&gt;="&amp;MF148,#REF!,"="&amp;KW148,#REF!,"="&amp;KY148)</f>
        <v/>
      </c>
      <c r="NG148" s="1">
        <f>COUNTIFS(#REF!,LT148,#REF!,0,#REF!,"&gt;="&amp;MC148,#REF!,"&lt;="&amp;MB148,#REF!,"&lt;="&amp;ME148,#REF!,"&gt;="&amp;MF148,#REF!,"="&amp;KW148,#REF!,"="&amp;KY148)</f>
        <v/>
      </c>
      <c r="NH148" s="1">
        <f>COUNTIFS(#REF!,LT148,#REF!,1,#REF!,"&gt;="&amp;MC148,#REF!,"&lt;="&amp;MB148,#REF!,"&lt;="&amp;ME148,#REF!,"&gt;="&amp;MF148,#REF!,"="&amp;KZ148,#REF!,"="&amp;LA148)</f>
        <v/>
      </c>
      <c r="NI148" s="1">
        <f>COUNTIFS(#REF!,LT148,#REF!,0,#REF!,"&gt;="&amp;MC148,#REF!,"&lt;="&amp;MB148,#REF!,"&lt;="&amp;ME148,#REF!,"&gt;="&amp;MF148,#REF!,"="&amp;KZ148,#REF!,"="&amp;LA148)</f>
        <v/>
      </c>
      <c r="NJ148" s="1">
        <f>COUNTIFS(#REF!,LT148,#REF!,1,#REF!,"&gt;="&amp;MI148,#REF!,"&lt;="&amp;MH148,#REF!,"&lt;="&amp;ME148,#REF!,"&gt;="&amp;MF148)</f>
        <v/>
      </c>
      <c r="NK148" s="1">
        <f>COUNTIFS(#REF!,LT148,#REF!,0,#REF!,"&gt;="&amp;MI148,#REF!,"&lt;="&amp;MH148,#REF!,"&lt;="&amp;ME148,#REF!,"&gt;="&amp;MF148)</f>
        <v/>
      </c>
      <c r="NL148" s="1">
        <f>COUNTIFS(#REF!,LT148,#REF!,1,#REF!,"&gt;="&amp;MI148,#REF!,"&lt;="&amp;MH148,#REF!,"="&amp;KZ148,#REF!,"="&amp;LA148,#REF!,"&lt;="&amp;ME148,#REF!,"&gt;="&amp;MF148)</f>
        <v/>
      </c>
      <c r="NM148" s="1">
        <f>COUNTIFS(#REF!,LT148,#REF!,0,#REF!,"&gt;="&amp;MI148,#REF!,"&lt;="&amp;MH148,#REF!,"="&amp;KZ148,#REF!,"="&amp;LA148,#REF!,"&lt;="&amp;ME148,#REF!,"&gt;="&amp;MF148)</f>
        <v/>
      </c>
      <c r="NN148" s="1">
        <f>COUNTIFS(#REF!,LT148,#REF!,1,#REF!,"&gt;="&amp;MC148,#REF!,"&lt;="&amp;MB148,#REF!,"&lt;="&amp;ME148,#REF!,"&gt;="&amp;MF148)</f>
        <v/>
      </c>
      <c r="NO148" s="1">
        <f>COUNTIFS(#REF!,LT148,#REF!,0,#REF!,"&gt;="&amp;MC148,#REF!,"&lt;="&amp;MB148,#REF!,"&lt;="&amp;ME148,#REF!,"&gt;="&amp;MF148)</f>
        <v/>
      </c>
      <c r="NP148" s="1">
        <f>COUNTIFS(#REF!,LT148,#REF!,1,#REF!,"&lt;="&amp;ME148,#REF!,"&gt;="&amp;MF148,#REF!,"="&amp;KV148,#REF!,"="&amp;KX148)</f>
        <v/>
      </c>
      <c r="NQ148" s="1">
        <f>COUNTIFS(#REF!,LT148,#REF!,0,#REF!,"&lt;="&amp;ME148,#REF!,"&gt;="&amp;MF148,#REF!,"="&amp;KV148,#REF!,"="&amp;KX148)</f>
        <v/>
      </c>
      <c r="NR148" s="1">
        <f>COUNTIFS(#REF!,LT148,#REF!,1,#REF!,"&lt;="&amp;ME148,#REF!,"&gt;="&amp;MF148,#REF!,"="&amp;KW148,#REF!,"="&amp;KY148)</f>
        <v/>
      </c>
      <c r="NS148" s="1">
        <f>COUNTIFS(#REF!,LT148,#REF!,0,#REF!,"&lt;="&amp;ME148,#REF!,"&gt;="&amp;MF148,#REF!,"="&amp;KW148,#REF!,"="&amp;KY148)</f>
        <v/>
      </c>
      <c r="NT148" s="1">
        <f>MP148+MR148+MT148+MV148+MX148+MZ148+NB148</f>
        <v/>
      </c>
      <c r="NU148" s="1">
        <f>MQ148+MS148+MU148+MW148+MY148+NA148+NC148</f>
        <v/>
      </c>
      <c r="NV148" s="1">
        <f>NT148+NU148</f>
        <v/>
      </c>
      <c r="NW148" s="33">
        <f>NT148/(NT148+NU148)</f>
        <v/>
      </c>
      <c r="NX148" s="3">
        <f>1/NW148</f>
        <v/>
      </c>
      <c r="NY148" s="1">
        <f>LH148</f>
        <v/>
      </c>
      <c r="NZ148" s="79">
        <f>(NW148*((NY148-1)*0.98))-((1-NW148)*1)</f>
        <v/>
      </c>
      <c r="OA148" s="34">
        <f>IF(LR148&lt;0.9,0,IF(AND(LR148&gt;1.1),0,1))</f>
        <v/>
      </c>
      <c r="OB148" s="34">
        <f>IF(LS148&lt;0.9,0,IF(AND(LS148&gt;1.1),0,1))</f>
        <v/>
      </c>
      <c r="OC148" s="32">
        <f>IF(NV148&gt;99,1,0)</f>
        <v/>
      </c>
      <c r="OD148" s="32">
        <f>IF(NZ148&gt;0.0799,1,0)</f>
        <v/>
      </c>
      <c r="OE148" s="32">
        <f>IF(NZ148&gt;OM148,1,0)</f>
        <v/>
      </c>
      <c r="OF148" s="32">
        <f>OC148+OD148+OE148+OA148+OB148</f>
        <v/>
      </c>
      <c r="OG148" s="1">
        <f>ND148+NF148+NH148+NJ148+NL148+NN148+NP148+NR148</f>
        <v/>
      </c>
      <c r="OH148" s="1">
        <f>NE148+NG148+NI148+NK148+NM148+NO148+NQ148+NS148</f>
        <v/>
      </c>
      <c r="OI148" s="1">
        <f>OG148+OH148</f>
        <v/>
      </c>
      <c r="OJ148" s="33">
        <f>OG148/(OG148+OH148)</f>
        <v/>
      </c>
      <c r="OK148" s="3">
        <f>1/OJ148</f>
        <v/>
      </c>
      <c r="OL148" s="1">
        <f>LI148</f>
        <v/>
      </c>
      <c r="OM148" s="79">
        <f>(OJ148*((OL148-1)*0.98))-((1-OJ148)*1)</f>
        <v/>
      </c>
      <c r="ON148" s="34">
        <f>IF(LR148&lt;0.9,0,IF(AND(LR148&gt;1.1),0,1))</f>
        <v/>
      </c>
      <c r="OO148" s="34">
        <f>IF(LS148&lt;0.9,0,IF(AND(LS148&gt;1.1),0,1))</f>
        <v/>
      </c>
      <c r="OP148" s="32">
        <f>IF(OI148&gt;99,1,0)</f>
        <v/>
      </c>
      <c r="OQ148" s="32">
        <f>IF(OM148&gt;0.0799,1,0)</f>
        <v/>
      </c>
      <c r="OR148" s="32">
        <f>IF(OM148&gt;OZ148,1,0)</f>
        <v/>
      </c>
      <c r="OS148" s="32">
        <f>OP148+OQ148+OR148+ON148+OO148</f>
        <v/>
      </c>
      <c r="OT148">
        <f>IF(OF148=5,"BackHome0-0",IF(AND(OS148=5),"BackAway0-0",""))</f>
        <v/>
      </c>
      <c r="OU148">
        <f>IF(OF148=5,KN148,IF(AND(OS148=5),KO148,""))</f>
        <v/>
      </c>
      <c r="OV148">
        <f>IF(OF148=5,"Match Odds",IF(AND(OS148=5),"Match Odds",""))</f>
        <v/>
      </c>
      <c r="OW148">
        <f>IF(OF148=5,KP148,IF(AND(OS148=5),KP148,""))</f>
        <v/>
      </c>
      <c r="OX148">
        <f>IF(OF148=5,"MATCH_ODDS",IF(AND(OS148=5),"MATCH_ODDS",""))</f>
        <v/>
      </c>
      <c r="OY148">
        <f>IF(OF148=5,"BACK",IF(AND(OS148=5),"BACK",""))</f>
        <v/>
      </c>
    </row>
    <row r="149" ht="16.5" customHeight="1" thickBot="1" thickTop="1">
      <c r="A149" s="2" t="n"/>
      <c r="KN149" s="1">
        <f>IF(INDEX(#REF!,MATCH('HT 0-0'!D149,#REF!,0))=INDEX(#REF!,MATCH('HT 0-0'!D149,#REF!,0)),INDEX(#REF!,MATCH('HT 0-0'!D149,#REF!,0)),"ERROR")</f>
        <v/>
      </c>
      <c r="KO149" s="1">
        <f>IF(INDEX(#REF!,MATCH('HT 0-0'!E149,#REF!,0))=INDEX(#REF!,MATCH('HT 0-0'!E149,#REF!,0)),INDEX(#REF!,MATCH('HT 0-0'!E149,#REF!,0)),"ERROR")</f>
        <v/>
      </c>
      <c r="KP149" s="1">
        <f>KN149&amp;" v "&amp;KO149</f>
        <v/>
      </c>
      <c r="KQ149">
        <f>B149&amp;"_"&amp;C149</f>
        <v/>
      </c>
      <c r="KR149" s="1">
        <f>IF((HW149/KK149)&lt;0.335,"G",IF((HW149/KK149)&gt;0.67,"R","A"))</f>
        <v/>
      </c>
      <c r="KS149" s="1">
        <f>IF((HX149/KK149)&lt;0.335,"G",IF((HX149/KK149)&gt;0.67,"R","A"))</f>
        <v/>
      </c>
      <c r="KT149" s="1">
        <f>IF((IH149/KK149)&lt;0.335,"G",IF((IH149/KK149)&gt;0.67,"R","A"))</f>
        <v/>
      </c>
      <c r="KU149" s="1">
        <f>IF((II149/KK149)&lt;0.335,"G",IF((II149/KK149)&gt;0.67,"R","A"))</f>
        <v/>
      </c>
      <c r="KV149" s="1">
        <f>IF((HZ149/KK149)&lt;0.335,"G",IF((HZ149/KK149)&gt;0.67,"R","A"))</f>
        <v/>
      </c>
      <c r="KW149" s="1">
        <f>IF((HY149/KK149)&lt;0.335,"G",IF((HY149/KK149)&gt;0.67,"R","A"))</f>
        <v/>
      </c>
      <c r="KX149" s="1">
        <f>IF((IK149/KK149)&lt;0.335,"G",IF((IK149/KK149)&gt;0.67,"R","A"))</f>
        <v/>
      </c>
      <c r="KY149" s="1">
        <f>IF((IJ149/KK149)&lt;0.335,"G",IF((IJ149/KK149)&gt;0.67,"R","A"))</f>
        <v/>
      </c>
      <c r="KZ149" s="1">
        <f>IF((HQ149/KK149)&lt;0.335,"G",IF((HQ149/KK149)&gt;0.67,"R","A"))</f>
        <v/>
      </c>
      <c r="LA149" s="1">
        <f>IF((IB149/KK149)&lt;0.335,"G",IF((IB149/KK149)&gt;0.67,"R","A"))</f>
        <v/>
      </c>
      <c r="LB149">
        <f>IF(LQ149="0-0",INDEX(Scrape!#REF!,MATCH('HT 0-0'!KP149,Scrape!$B:$B,0)),"")</f>
        <v/>
      </c>
      <c r="LC149">
        <f>IF(LQ149="0-0",INDEX(Scrape!$A:$A,MATCH('HT 0-0'!KP149,Scrape!$B:$B,0)),"")</f>
        <v/>
      </c>
      <c r="LD149">
        <f>IF(LQ149="0-0",INDEX(Scrape!$B:$B,MATCH('HT 0-0'!KP149,Scrape!$B:$B,0)),"")</f>
        <v/>
      </c>
      <c r="LE149">
        <f>IF(LQ149="0-0",INDEX(Scrape!$C:$C,MATCH('HT 0-0'!KP149,Scrape!$B:$B,0)),"")</f>
        <v/>
      </c>
      <c r="LF149">
        <f>IF(LQ149="0-0",INDEX(Scrape!$D:$D,MATCH('HT 0-0'!KP149,Scrape!$B:$B,0)),"")</f>
        <v/>
      </c>
      <c r="LG149">
        <f>IF(LQ149="0-0",INDEX(Scrape!$E:$E,MATCH('HT 0-0'!KP149,Scrape!$B:$B,0)),"")</f>
        <v/>
      </c>
      <c r="LH149">
        <f>IF(LQ149="0-0",INDEX(Scrape!$F:$F,MATCH('HT 0-0'!KP149,Scrape!$B:$B,0)),"")</f>
        <v/>
      </c>
      <c r="LI149">
        <f>IF(LQ149="0-0",INDEX(Scrape!$G:$G,MATCH('HT 0-0'!KP149,Scrape!$B:$B,0)),"")</f>
        <v/>
      </c>
      <c r="LJ149">
        <f>IF(LQ149="0-0",INDEX(Scrape!$H:$H,MATCH('HT 0-0'!KP149,Scrape!$B:$B,0)),"")</f>
        <v/>
      </c>
      <c r="LK149">
        <f>IF(LQ149="0-0",INDEX(Scrape!$I:$I,MATCH('HT 0-0'!KP149,Scrape!$B:$B,0)),"")</f>
        <v/>
      </c>
      <c r="LL149">
        <f>IF(LQ149="0-0",INDEX(Scrape!$J:$J,MATCH('HT 0-0'!KP149,Scrape!$B:$B,0)),"")</f>
        <v/>
      </c>
      <c r="LM149">
        <f>IF(LQ149="0-0",INDEX(Scrape!$K:$K,MATCH('HT 0-0'!KP149,Scrape!$B:$B,0)),"")</f>
        <v/>
      </c>
      <c r="LN149">
        <f>IF(LQ149="0-0",INDEX(Scrape!$L:$L,MATCH('HT 0-0'!KP149,Scrape!$B:$B,0)),"")</f>
        <v/>
      </c>
      <c r="LO149">
        <f>IF(LQ149="0-0",INDEX(Scrape!$M:$M,MATCH('HT 0-0'!KP149,Scrape!$B:$B,0)),"")</f>
        <v/>
      </c>
      <c r="LP149">
        <f>IF(LQ149="0-0",INDEX(Scrape!$N:$N,MATCH('HT 0-0'!KP149,Scrape!$B:$B,0)),"")</f>
        <v/>
      </c>
      <c r="LQ149">
        <f>INDEX(Scrape!$O:$O,MATCH('HT 0-0'!KP149,Scrape!$B:$B,0))</f>
        <v/>
      </c>
      <c r="LR149">
        <f>(1/LJ149)+(1/LI149)+(1/LH149)</f>
        <v/>
      </c>
      <c r="LS149">
        <f>(1/LG149)+(1/LF149)+(1/LE149)</f>
        <v/>
      </c>
      <c r="LT149" s="8">
        <f>IF(INDEX(#REF!,MATCH(KQ149,#REF!,0))=INDEX(#REF!,MATCH(KQ149,#REF!,0)),INDEX(#REF!,MATCH(KQ149,#REF!,0)),"ERROR")</f>
        <v/>
      </c>
      <c r="LU149" s="4">
        <f>IF(KR149="G",2,IF(KR149="R",0.5,IF(KR149="A",1)))</f>
        <v/>
      </c>
      <c r="LV149" s="4">
        <f>IF(KS149="G",0.5,IF(KS149="R",2,IF(KS149="A",1)))</f>
        <v/>
      </c>
      <c r="LW149" s="4">
        <f>IF(KT149="G",2,IF(KT149="R",0.5,IF(KT149="A",1)))</f>
        <v/>
      </c>
      <c r="LX149" s="4">
        <f>IF(KU149="G",0.5,IF(KU149="R",2,IF(KU149="A",1)))</f>
        <v/>
      </c>
      <c r="LY149" s="7">
        <f>(LK149*(LU149+LX149)+(LL149*(LU149+LX149)))</f>
        <v/>
      </c>
      <c r="LZ149" s="7">
        <f>(LN149*(LV149+LW149)+(LO149*(LV149+LW149)))</f>
        <v/>
      </c>
      <c r="MA149" s="11">
        <f>LY149-LZ149</f>
        <v/>
      </c>
      <c r="MB149" s="5">
        <f>MA149+2</f>
        <v/>
      </c>
      <c r="MC149" s="6">
        <f>MA149-2</f>
        <v/>
      </c>
      <c r="MD149" s="4">
        <f>LE149</f>
        <v/>
      </c>
      <c r="ME149" s="9">
        <f>IF(MD149=0,1000,MD149+0.75)</f>
        <v/>
      </c>
      <c r="MF149" s="10">
        <f>IF(MD149=0,0,MD149-0.75)</f>
        <v/>
      </c>
      <c r="MG149" s="4">
        <f>((LM149*(LU149+LX149))-((LP149*(LV149+LW149))))</f>
        <v/>
      </c>
      <c r="MH149" s="9">
        <f>MG149*1.2</f>
        <v/>
      </c>
      <c r="MI149" s="10">
        <f>MG149*0.8</f>
        <v/>
      </c>
      <c r="MJ149">
        <f>IFERROR(OT149,"")</f>
        <v/>
      </c>
      <c r="MK149">
        <f>IFERROR(OU149,"")</f>
        <v/>
      </c>
      <c r="ML149">
        <f>IFERROR(OV149,"")</f>
        <v/>
      </c>
      <c r="MM149">
        <f>IFERROR(OW149,"")</f>
        <v/>
      </c>
      <c r="MN149">
        <f>IFERROR(OX149,"")</f>
        <v/>
      </c>
      <c r="MO149">
        <f>IFERROR(OY149,"")</f>
        <v/>
      </c>
      <c r="MP149" s="1">
        <f>COUNTIFS(#REF!,LT149,#REF!,1,#REF!,"&gt;="&amp;MC149,#REF!,"&lt;="&amp;MB149,#REF!,"&lt;="&amp;ME149,#REF!,"&gt;="&amp;MF149,#REF!,"="&amp;KV149,#REF!,"="&amp;KX149)</f>
        <v/>
      </c>
      <c r="MQ149" s="1">
        <f>COUNTIFS(#REF!,LT149,#REF!,0,#REF!,"&gt;="&amp;MC149,#REF!,"&lt;="&amp;MB149,#REF!,"&lt;="&amp;ME149,#REF!,"&gt;="&amp;MF149,#REF!,"="&amp;KV149,#REF!,"="&amp;KX149)</f>
        <v/>
      </c>
      <c r="MR149" s="1">
        <f>COUNTIFS(#REF!,LT149,#REF!,1,#REF!,"&gt;="&amp;MC149,#REF!,"&lt;="&amp;MB149,#REF!,"&lt;="&amp;ME149,#REF!,"&gt;="&amp;MF149,#REF!,"="&amp;KW149,#REF!,"="&amp;KY149)</f>
        <v/>
      </c>
      <c r="MS149" s="1">
        <f>COUNTIFS(#REF!,LT149,#REF!,0,#REF!,"&gt;="&amp;MC149,#REF!,"&lt;="&amp;MB149,#REF!,"&lt;="&amp;ME149,#REF!,"&gt;="&amp;MF149,#REF!,"="&amp;KW149,#REF!,"="&amp;KY149)</f>
        <v/>
      </c>
      <c r="MT149" s="1">
        <f>COUNTIFS(#REF!,LT149,#REF!,1,#REF!,"&gt;="&amp;MI149,#REF!,"&lt;="&amp;MH149,#REF!,"&lt;="&amp;ME149,#REF!,"&gt;="&amp;MF149)</f>
        <v/>
      </c>
      <c r="MU149" s="1">
        <f>COUNTIFS(#REF!,LT149,#REF!,0,#REF!,"&gt;="&amp;MI149,#REF!,"&lt;="&amp;MH149,#REF!,"&lt;="&amp;ME149,#REF!,"&gt;="&amp;MF149)</f>
        <v/>
      </c>
      <c r="MV149" s="1">
        <f>COUNTIFS(#REF!,LT149,#REF!,1,#REF!,"&gt;="&amp;MI149,#REF!,"&lt;="&amp;MH149,#REF!,"="&amp;KZ149,#REF!,"="&amp;LA149,#REF!,"&lt;="&amp;ME149,#REF!,"&gt;="&amp;MF149)</f>
        <v/>
      </c>
      <c r="MW149" s="1">
        <f>COUNTIFS(#REF!,LT149,#REF!,0,#REF!,"&gt;="&amp;MI149,#REF!,"&lt;="&amp;MH149,#REF!,"="&amp;KZ149,#REF!,"="&amp;LA149,#REF!,"&lt;="&amp;ME149,#REF!,"&gt;="&amp;MF149)</f>
        <v/>
      </c>
      <c r="MX149" s="1">
        <f>COUNTIFS(#REF!,LT149,#REF!,1,#REF!,"&gt;="&amp;MC149,#REF!,"&lt;="&amp;MB149,#REF!,"&lt;="&amp;ME149,#REF!,"&gt;="&amp;MF149)</f>
        <v/>
      </c>
      <c r="MY149" s="1">
        <f>COUNTIFS(#REF!,LT149,#REF!,0,#REF!,"&gt;="&amp;MC149,#REF!,"&lt;="&amp;MB149,#REF!,"&lt;="&amp;ME149,#REF!,"&gt;="&amp;MF149)</f>
        <v/>
      </c>
      <c r="MZ149" s="1">
        <f>COUNTIFS(#REF!,LT149,#REF!,1,#REF!,"&lt;="&amp;ME149,#REF!,"&gt;="&amp;MF149,#REF!,"="&amp;KV149,#REF!,"="&amp;KX149)</f>
        <v/>
      </c>
      <c r="NA149" s="1">
        <f>COUNTIFS(#REF!,LT149,#REF!,0,#REF!,"&lt;="&amp;ME149,#REF!,"&gt;="&amp;MF149,#REF!,"="&amp;KV149,#REF!,"="&amp;KX149)</f>
        <v/>
      </c>
      <c r="NB149" s="1">
        <f>COUNTIFS(#REF!,LT149,#REF!,1,#REF!,"&lt;="&amp;ME149,#REF!,"&gt;="&amp;MF149,#REF!,"="&amp;KW149,#REF!,"="&amp;KY149)</f>
        <v/>
      </c>
      <c r="NC149" s="1">
        <f>COUNTIFS(#REF!,LT149,#REF!,0,#REF!,"&lt;="&amp;ME149,#REF!,"&gt;="&amp;MF149,#REF!,"="&amp;KW149,#REF!,"="&amp;KY149)</f>
        <v/>
      </c>
      <c r="ND149" s="1">
        <f>COUNTIFS(#REF!,LT149,#REF!,1,#REF!,"&gt;="&amp;MC149,#REF!,"&lt;="&amp;MB149,#REF!,"&lt;="&amp;ME149,#REF!,"&gt;="&amp;MF149,#REF!,"="&amp;KV149,#REF!,"="&amp;KX149)</f>
        <v/>
      </c>
      <c r="NE149" s="1">
        <f>COUNTIFS(#REF!,LT149,#REF!,0,#REF!,"&gt;="&amp;MC149,#REF!,"&lt;="&amp;MB149,#REF!,"&lt;="&amp;ME149,#REF!,"&gt;="&amp;MF149,#REF!,"="&amp;KV149,#REF!,"="&amp;KX149)</f>
        <v/>
      </c>
      <c r="NF149" s="1">
        <f>COUNTIFS(#REF!,LT149,#REF!,1,#REF!,"&gt;="&amp;MC149,#REF!,"&lt;="&amp;MB149,#REF!,"&lt;="&amp;ME149,#REF!,"&gt;="&amp;MF149,#REF!,"="&amp;KW149,#REF!,"="&amp;KY149)</f>
        <v/>
      </c>
      <c r="NG149" s="1">
        <f>COUNTIFS(#REF!,LT149,#REF!,0,#REF!,"&gt;="&amp;MC149,#REF!,"&lt;="&amp;MB149,#REF!,"&lt;="&amp;ME149,#REF!,"&gt;="&amp;MF149,#REF!,"="&amp;KW149,#REF!,"="&amp;KY149)</f>
        <v/>
      </c>
      <c r="NH149" s="1">
        <f>COUNTIFS(#REF!,LT149,#REF!,1,#REF!,"&gt;="&amp;MC149,#REF!,"&lt;="&amp;MB149,#REF!,"&lt;="&amp;ME149,#REF!,"&gt;="&amp;MF149,#REF!,"="&amp;KZ149,#REF!,"="&amp;LA149)</f>
        <v/>
      </c>
      <c r="NI149" s="1">
        <f>COUNTIFS(#REF!,LT149,#REF!,0,#REF!,"&gt;="&amp;MC149,#REF!,"&lt;="&amp;MB149,#REF!,"&lt;="&amp;ME149,#REF!,"&gt;="&amp;MF149,#REF!,"="&amp;KZ149,#REF!,"="&amp;LA149)</f>
        <v/>
      </c>
      <c r="NJ149" s="1">
        <f>COUNTIFS(#REF!,LT149,#REF!,1,#REF!,"&gt;="&amp;MI149,#REF!,"&lt;="&amp;MH149,#REF!,"&lt;="&amp;ME149,#REF!,"&gt;="&amp;MF149)</f>
        <v/>
      </c>
      <c r="NK149" s="1">
        <f>COUNTIFS(#REF!,LT149,#REF!,0,#REF!,"&gt;="&amp;MI149,#REF!,"&lt;="&amp;MH149,#REF!,"&lt;="&amp;ME149,#REF!,"&gt;="&amp;MF149)</f>
        <v/>
      </c>
      <c r="NL149" s="1">
        <f>COUNTIFS(#REF!,LT149,#REF!,1,#REF!,"&gt;="&amp;MI149,#REF!,"&lt;="&amp;MH149,#REF!,"="&amp;KZ149,#REF!,"="&amp;LA149,#REF!,"&lt;="&amp;ME149,#REF!,"&gt;="&amp;MF149)</f>
        <v/>
      </c>
      <c r="NM149" s="1">
        <f>COUNTIFS(#REF!,LT149,#REF!,0,#REF!,"&gt;="&amp;MI149,#REF!,"&lt;="&amp;MH149,#REF!,"="&amp;KZ149,#REF!,"="&amp;LA149,#REF!,"&lt;="&amp;ME149,#REF!,"&gt;="&amp;MF149)</f>
        <v/>
      </c>
      <c r="NN149" s="1">
        <f>COUNTIFS(#REF!,LT149,#REF!,1,#REF!,"&gt;="&amp;MC149,#REF!,"&lt;="&amp;MB149,#REF!,"&lt;="&amp;ME149,#REF!,"&gt;="&amp;MF149)</f>
        <v/>
      </c>
      <c r="NO149" s="1">
        <f>COUNTIFS(#REF!,LT149,#REF!,0,#REF!,"&gt;="&amp;MC149,#REF!,"&lt;="&amp;MB149,#REF!,"&lt;="&amp;ME149,#REF!,"&gt;="&amp;MF149)</f>
        <v/>
      </c>
      <c r="NP149" s="1">
        <f>COUNTIFS(#REF!,LT149,#REF!,1,#REF!,"&lt;="&amp;ME149,#REF!,"&gt;="&amp;MF149,#REF!,"="&amp;KV149,#REF!,"="&amp;KX149)</f>
        <v/>
      </c>
      <c r="NQ149" s="1">
        <f>COUNTIFS(#REF!,LT149,#REF!,0,#REF!,"&lt;="&amp;ME149,#REF!,"&gt;="&amp;MF149,#REF!,"="&amp;KV149,#REF!,"="&amp;KX149)</f>
        <v/>
      </c>
      <c r="NR149" s="1">
        <f>COUNTIFS(#REF!,LT149,#REF!,1,#REF!,"&lt;="&amp;ME149,#REF!,"&gt;="&amp;MF149,#REF!,"="&amp;KW149,#REF!,"="&amp;KY149)</f>
        <v/>
      </c>
      <c r="NS149" s="1">
        <f>COUNTIFS(#REF!,LT149,#REF!,0,#REF!,"&lt;="&amp;ME149,#REF!,"&gt;="&amp;MF149,#REF!,"="&amp;KW149,#REF!,"="&amp;KY149)</f>
        <v/>
      </c>
      <c r="NT149" s="1">
        <f>MP149+MR149+MT149+MV149+MX149+MZ149+NB149</f>
        <v/>
      </c>
      <c r="NU149" s="1">
        <f>MQ149+MS149+MU149+MW149+MY149+NA149+NC149</f>
        <v/>
      </c>
      <c r="NV149" s="1">
        <f>NT149+NU149</f>
        <v/>
      </c>
      <c r="NW149" s="33">
        <f>NT149/(NT149+NU149)</f>
        <v/>
      </c>
      <c r="NX149" s="3">
        <f>1/NW149</f>
        <v/>
      </c>
      <c r="NY149" s="1">
        <f>LH149</f>
        <v/>
      </c>
      <c r="NZ149" s="79">
        <f>(NW149*((NY149-1)*0.98))-((1-NW149)*1)</f>
        <v/>
      </c>
      <c r="OA149" s="34">
        <f>IF(LR149&lt;0.9,0,IF(AND(LR149&gt;1.1),0,1))</f>
        <v/>
      </c>
      <c r="OB149" s="34">
        <f>IF(LS149&lt;0.9,0,IF(AND(LS149&gt;1.1),0,1))</f>
        <v/>
      </c>
      <c r="OC149" s="32">
        <f>IF(NV149&gt;99,1,0)</f>
        <v/>
      </c>
      <c r="OD149" s="32">
        <f>IF(NZ149&gt;0.0799,1,0)</f>
        <v/>
      </c>
      <c r="OE149" s="32">
        <f>IF(NZ149&gt;OM149,1,0)</f>
        <v/>
      </c>
      <c r="OF149" s="32">
        <f>OC149+OD149+OE149+OA149+OB149</f>
        <v/>
      </c>
      <c r="OG149" s="1">
        <f>ND149+NF149+NH149+NJ149+NL149+NN149+NP149+NR149</f>
        <v/>
      </c>
      <c r="OH149" s="1">
        <f>NE149+NG149+NI149+NK149+NM149+NO149+NQ149+NS149</f>
        <v/>
      </c>
      <c r="OI149" s="1">
        <f>OG149+OH149</f>
        <v/>
      </c>
      <c r="OJ149" s="33">
        <f>OG149/(OG149+OH149)</f>
        <v/>
      </c>
      <c r="OK149" s="3">
        <f>1/OJ149</f>
        <v/>
      </c>
      <c r="OL149" s="1">
        <f>LI149</f>
        <v/>
      </c>
      <c r="OM149" s="79">
        <f>(OJ149*((OL149-1)*0.98))-((1-OJ149)*1)</f>
        <v/>
      </c>
      <c r="ON149" s="34">
        <f>IF(LR149&lt;0.9,0,IF(AND(LR149&gt;1.1),0,1))</f>
        <v/>
      </c>
      <c r="OO149" s="34">
        <f>IF(LS149&lt;0.9,0,IF(AND(LS149&gt;1.1),0,1))</f>
        <v/>
      </c>
      <c r="OP149" s="32">
        <f>IF(OI149&gt;99,1,0)</f>
        <v/>
      </c>
      <c r="OQ149" s="32">
        <f>IF(OM149&gt;0.0799,1,0)</f>
        <v/>
      </c>
      <c r="OR149" s="32">
        <f>IF(OM149&gt;OZ149,1,0)</f>
        <v/>
      </c>
      <c r="OS149" s="32">
        <f>OP149+OQ149+OR149+ON149+OO149</f>
        <v/>
      </c>
      <c r="OT149">
        <f>IF(OF149=5,"BackHome0-0",IF(AND(OS149=5),"BackAway0-0",""))</f>
        <v/>
      </c>
      <c r="OU149">
        <f>IF(OF149=5,KN149,IF(AND(OS149=5),KO149,""))</f>
        <v/>
      </c>
      <c r="OV149">
        <f>IF(OF149=5,"Match Odds",IF(AND(OS149=5),"Match Odds",""))</f>
        <v/>
      </c>
      <c r="OW149">
        <f>IF(OF149=5,KP149,IF(AND(OS149=5),KP149,""))</f>
        <v/>
      </c>
      <c r="OX149">
        <f>IF(OF149=5,"MATCH_ODDS",IF(AND(OS149=5),"MATCH_ODDS",""))</f>
        <v/>
      </c>
      <c r="OY149">
        <f>IF(OF149=5,"BACK",IF(AND(OS149=5),"BACK",""))</f>
        <v/>
      </c>
    </row>
    <row r="150" ht="16.5" customHeight="1" thickBot="1" thickTop="1">
      <c r="A150" s="2" t="n"/>
      <c r="KN150" s="1">
        <f>IF(INDEX(#REF!,MATCH('HT 0-0'!D150,#REF!,0))=INDEX(#REF!,MATCH('HT 0-0'!D150,#REF!,0)),INDEX(#REF!,MATCH('HT 0-0'!D150,#REF!,0)),"ERROR")</f>
        <v/>
      </c>
      <c r="KO150" s="1">
        <f>IF(INDEX(#REF!,MATCH('HT 0-0'!E150,#REF!,0))=INDEX(#REF!,MATCH('HT 0-0'!E150,#REF!,0)),INDEX(#REF!,MATCH('HT 0-0'!E150,#REF!,0)),"ERROR")</f>
        <v/>
      </c>
      <c r="KP150" s="1">
        <f>KN150&amp;" v "&amp;KO150</f>
        <v/>
      </c>
      <c r="KQ150">
        <f>B150&amp;"_"&amp;C150</f>
        <v/>
      </c>
      <c r="KR150" s="1">
        <f>IF((HW150/KK150)&lt;0.335,"G",IF((HW150/KK150)&gt;0.67,"R","A"))</f>
        <v/>
      </c>
      <c r="KS150" s="1">
        <f>IF((HX150/KK150)&lt;0.335,"G",IF((HX150/KK150)&gt;0.67,"R","A"))</f>
        <v/>
      </c>
      <c r="KT150" s="1">
        <f>IF((IH150/KK150)&lt;0.335,"G",IF((IH150/KK150)&gt;0.67,"R","A"))</f>
        <v/>
      </c>
      <c r="KU150" s="1">
        <f>IF((II150/KK150)&lt;0.335,"G",IF((II150/KK150)&gt;0.67,"R","A"))</f>
        <v/>
      </c>
      <c r="KV150" s="1">
        <f>IF((HZ150/KK150)&lt;0.335,"G",IF((HZ150/KK150)&gt;0.67,"R","A"))</f>
        <v/>
      </c>
      <c r="KW150" s="1">
        <f>IF((HY150/KK150)&lt;0.335,"G",IF((HY150/KK150)&gt;0.67,"R","A"))</f>
        <v/>
      </c>
      <c r="KX150" s="1">
        <f>IF((IK150/KK150)&lt;0.335,"G",IF((IK150/KK150)&gt;0.67,"R","A"))</f>
        <v/>
      </c>
      <c r="KY150" s="1">
        <f>IF((IJ150/KK150)&lt;0.335,"G",IF((IJ150/KK150)&gt;0.67,"R","A"))</f>
        <v/>
      </c>
      <c r="KZ150" s="1">
        <f>IF((HQ150/KK150)&lt;0.335,"G",IF((HQ150/KK150)&gt;0.67,"R","A"))</f>
        <v/>
      </c>
      <c r="LA150" s="1">
        <f>IF((IB150/KK150)&lt;0.335,"G",IF((IB150/KK150)&gt;0.67,"R","A"))</f>
        <v/>
      </c>
      <c r="LB150">
        <f>IF(LQ150="0-0",INDEX(Scrape!#REF!,MATCH('HT 0-0'!KP150,Scrape!$B:$B,0)),"")</f>
        <v/>
      </c>
      <c r="LC150">
        <f>IF(LQ150="0-0",INDEX(Scrape!$A:$A,MATCH('HT 0-0'!KP150,Scrape!$B:$B,0)),"")</f>
        <v/>
      </c>
      <c r="LD150">
        <f>IF(LQ150="0-0",INDEX(Scrape!$B:$B,MATCH('HT 0-0'!KP150,Scrape!$B:$B,0)),"")</f>
        <v/>
      </c>
      <c r="LE150">
        <f>IF(LQ150="0-0",INDEX(Scrape!$C:$C,MATCH('HT 0-0'!KP150,Scrape!$B:$B,0)),"")</f>
        <v/>
      </c>
      <c r="LF150">
        <f>IF(LQ150="0-0",INDEX(Scrape!$D:$D,MATCH('HT 0-0'!KP150,Scrape!$B:$B,0)),"")</f>
        <v/>
      </c>
      <c r="LG150">
        <f>IF(LQ150="0-0",INDEX(Scrape!$E:$E,MATCH('HT 0-0'!KP150,Scrape!$B:$B,0)),"")</f>
        <v/>
      </c>
      <c r="LH150">
        <f>IF(LQ150="0-0",INDEX(Scrape!$F:$F,MATCH('HT 0-0'!KP150,Scrape!$B:$B,0)),"")</f>
        <v/>
      </c>
      <c r="LI150">
        <f>IF(LQ150="0-0",INDEX(Scrape!$G:$G,MATCH('HT 0-0'!KP150,Scrape!$B:$B,0)),"")</f>
        <v/>
      </c>
      <c r="LJ150">
        <f>IF(LQ150="0-0",INDEX(Scrape!$H:$H,MATCH('HT 0-0'!KP150,Scrape!$B:$B,0)),"")</f>
        <v/>
      </c>
      <c r="LK150">
        <f>IF(LQ150="0-0",INDEX(Scrape!$I:$I,MATCH('HT 0-0'!KP150,Scrape!$B:$B,0)),"")</f>
        <v/>
      </c>
      <c r="LL150">
        <f>IF(LQ150="0-0",INDEX(Scrape!$J:$J,MATCH('HT 0-0'!KP150,Scrape!$B:$B,0)),"")</f>
        <v/>
      </c>
      <c r="LM150">
        <f>IF(LQ150="0-0",INDEX(Scrape!$K:$K,MATCH('HT 0-0'!KP150,Scrape!$B:$B,0)),"")</f>
        <v/>
      </c>
      <c r="LN150">
        <f>IF(LQ150="0-0",INDEX(Scrape!$L:$L,MATCH('HT 0-0'!KP150,Scrape!$B:$B,0)),"")</f>
        <v/>
      </c>
      <c r="LO150">
        <f>IF(LQ150="0-0",INDEX(Scrape!$M:$M,MATCH('HT 0-0'!KP150,Scrape!$B:$B,0)),"")</f>
        <v/>
      </c>
      <c r="LP150">
        <f>IF(LQ150="0-0",INDEX(Scrape!$N:$N,MATCH('HT 0-0'!KP150,Scrape!$B:$B,0)),"")</f>
        <v/>
      </c>
      <c r="LQ150">
        <f>INDEX(Scrape!$O:$O,MATCH('HT 0-0'!KP150,Scrape!$B:$B,0))</f>
        <v/>
      </c>
      <c r="LR150">
        <f>(1/LJ150)+(1/LI150)+(1/LH150)</f>
        <v/>
      </c>
      <c r="LS150">
        <f>(1/LG150)+(1/LF150)+(1/LE150)</f>
        <v/>
      </c>
      <c r="LT150" s="8">
        <f>IF(INDEX(#REF!,MATCH(KQ150,#REF!,0))=INDEX(#REF!,MATCH(KQ150,#REF!,0)),INDEX(#REF!,MATCH(KQ150,#REF!,0)),"ERROR")</f>
        <v/>
      </c>
      <c r="LU150" s="4">
        <f>IF(KR150="G",2,IF(KR150="R",0.5,IF(KR150="A",1)))</f>
        <v/>
      </c>
      <c r="LV150" s="4">
        <f>IF(KS150="G",0.5,IF(KS150="R",2,IF(KS150="A",1)))</f>
        <v/>
      </c>
      <c r="LW150" s="4">
        <f>IF(KT150="G",2,IF(KT150="R",0.5,IF(KT150="A",1)))</f>
        <v/>
      </c>
      <c r="LX150" s="4">
        <f>IF(KU150="G",0.5,IF(KU150="R",2,IF(KU150="A",1)))</f>
        <v/>
      </c>
      <c r="LY150" s="7">
        <f>(LK150*(LU150+LX150)+(LL150*(LU150+LX150)))</f>
        <v/>
      </c>
      <c r="LZ150" s="7">
        <f>(LN150*(LV150+LW150)+(LO150*(LV150+LW150)))</f>
        <v/>
      </c>
      <c r="MA150" s="11">
        <f>LY150-LZ150</f>
        <v/>
      </c>
      <c r="MB150" s="5">
        <f>MA150+2</f>
        <v/>
      </c>
      <c r="MC150" s="6">
        <f>MA150-2</f>
        <v/>
      </c>
      <c r="MD150" s="4">
        <f>LE150</f>
        <v/>
      </c>
      <c r="ME150" s="9">
        <f>IF(MD150=0,1000,MD150+0.75)</f>
        <v/>
      </c>
      <c r="MF150" s="10">
        <f>IF(MD150=0,0,MD150-0.75)</f>
        <v/>
      </c>
      <c r="MG150" s="4">
        <f>((LM150*(LU150+LX150))-((LP150*(LV150+LW150))))</f>
        <v/>
      </c>
      <c r="MH150" s="9">
        <f>MG150*1.2</f>
        <v/>
      </c>
      <c r="MI150" s="10">
        <f>MG150*0.8</f>
        <v/>
      </c>
      <c r="MJ150">
        <f>IFERROR(OT150,"")</f>
        <v/>
      </c>
      <c r="MK150">
        <f>IFERROR(OU150,"")</f>
        <v/>
      </c>
      <c r="ML150">
        <f>IFERROR(OV150,"")</f>
        <v/>
      </c>
      <c r="MM150">
        <f>IFERROR(OW150,"")</f>
        <v/>
      </c>
      <c r="MN150">
        <f>IFERROR(OX150,"")</f>
        <v/>
      </c>
      <c r="MO150">
        <f>IFERROR(OY150,"")</f>
        <v/>
      </c>
      <c r="MP150" s="1">
        <f>COUNTIFS(#REF!,LT150,#REF!,1,#REF!,"&gt;="&amp;MC150,#REF!,"&lt;="&amp;MB150,#REF!,"&lt;="&amp;ME150,#REF!,"&gt;="&amp;MF150,#REF!,"="&amp;KV150,#REF!,"="&amp;KX150)</f>
        <v/>
      </c>
      <c r="MQ150" s="1">
        <f>COUNTIFS(#REF!,LT150,#REF!,0,#REF!,"&gt;="&amp;MC150,#REF!,"&lt;="&amp;MB150,#REF!,"&lt;="&amp;ME150,#REF!,"&gt;="&amp;MF150,#REF!,"="&amp;KV150,#REF!,"="&amp;KX150)</f>
        <v/>
      </c>
      <c r="MR150" s="1">
        <f>COUNTIFS(#REF!,LT150,#REF!,1,#REF!,"&gt;="&amp;MC150,#REF!,"&lt;="&amp;MB150,#REF!,"&lt;="&amp;ME150,#REF!,"&gt;="&amp;MF150,#REF!,"="&amp;KW150,#REF!,"="&amp;KY150)</f>
        <v/>
      </c>
      <c r="MS150" s="1">
        <f>COUNTIFS(#REF!,LT150,#REF!,0,#REF!,"&gt;="&amp;MC150,#REF!,"&lt;="&amp;MB150,#REF!,"&lt;="&amp;ME150,#REF!,"&gt;="&amp;MF150,#REF!,"="&amp;KW150,#REF!,"="&amp;KY150)</f>
        <v/>
      </c>
      <c r="MT150" s="1">
        <f>COUNTIFS(#REF!,LT150,#REF!,1,#REF!,"&gt;="&amp;MI150,#REF!,"&lt;="&amp;MH150,#REF!,"&lt;="&amp;ME150,#REF!,"&gt;="&amp;MF150)</f>
        <v/>
      </c>
      <c r="MU150" s="1">
        <f>COUNTIFS(#REF!,LT150,#REF!,0,#REF!,"&gt;="&amp;MI150,#REF!,"&lt;="&amp;MH150,#REF!,"&lt;="&amp;ME150,#REF!,"&gt;="&amp;MF150)</f>
        <v/>
      </c>
      <c r="MV150" s="1">
        <f>COUNTIFS(#REF!,LT150,#REF!,1,#REF!,"&gt;="&amp;MI150,#REF!,"&lt;="&amp;MH150,#REF!,"="&amp;KZ150,#REF!,"="&amp;LA150,#REF!,"&lt;="&amp;ME150,#REF!,"&gt;="&amp;MF150)</f>
        <v/>
      </c>
      <c r="MW150" s="1">
        <f>COUNTIFS(#REF!,LT150,#REF!,0,#REF!,"&gt;="&amp;MI150,#REF!,"&lt;="&amp;MH150,#REF!,"="&amp;KZ150,#REF!,"="&amp;LA150,#REF!,"&lt;="&amp;ME150,#REF!,"&gt;="&amp;MF150)</f>
        <v/>
      </c>
      <c r="MX150" s="1">
        <f>COUNTIFS(#REF!,LT150,#REF!,1,#REF!,"&gt;="&amp;MC150,#REF!,"&lt;="&amp;MB150,#REF!,"&lt;="&amp;ME150,#REF!,"&gt;="&amp;MF150)</f>
        <v/>
      </c>
      <c r="MY150" s="1">
        <f>COUNTIFS(#REF!,LT150,#REF!,0,#REF!,"&gt;="&amp;MC150,#REF!,"&lt;="&amp;MB150,#REF!,"&lt;="&amp;ME150,#REF!,"&gt;="&amp;MF150)</f>
        <v/>
      </c>
      <c r="MZ150" s="1">
        <f>COUNTIFS(#REF!,LT150,#REF!,1,#REF!,"&lt;="&amp;ME150,#REF!,"&gt;="&amp;MF150,#REF!,"="&amp;KV150,#REF!,"="&amp;KX150)</f>
        <v/>
      </c>
      <c r="NA150" s="1">
        <f>COUNTIFS(#REF!,LT150,#REF!,0,#REF!,"&lt;="&amp;ME150,#REF!,"&gt;="&amp;MF150,#REF!,"="&amp;KV150,#REF!,"="&amp;KX150)</f>
        <v/>
      </c>
      <c r="NB150" s="1">
        <f>COUNTIFS(#REF!,LT150,#REF!,1,#REF!,"&lt;="&amp;ME150,#REF!,"&gt;="&amp;MF150,#REF!,"="&amp;KW150,#REF!,"="&amp;KY150)</f>
        <v/>
      </c>
      <c r="NC150" s="1">
        <f>COUNTIFS(#REF!,LT150,#REF!,0,#REF!,"&lt;="&amp;ME150,#REF!,"&gt;="&amp;MF150,#REF!,"="&amp;KW150,#REF!,"="&amp;KY150)</f>
        <v/>
      </c>
      <c r="ND150" s="1">
        <f>COUNTIFS(#REF!,LT150,#REF!,1,#REF!,"&gt;="&amp;MC150,#REF!,"&lt;="&amp;MB150,#REF!,"&lt;="&amp;ME150,#REF!,"&gt;="&amp;MF150,#REF!,"="&amp;KV150,#REF!,"="&amp;KX150)</f>
        <v/>
      </c>
      <c r="NE150" s="1">
        <f>COUNTIFS(#REF!,LT150,#REF!,0,#REF!,"&gt;="&amp;MC150,#REF!,"&lt;="&amp;MB150,#REF!,"&lt;="&amp;ME150,#REF!,"&gt;="&amp;MF150,#REF!,"="&amp;KV150,#REF!,"="&amp;KX150)</f>
        <v/>
      </c>
      <c r="NF150" s="1">
        <f>COUNTIFS(#REF!,LT150,#REF!,1,#REF!,"&gt;="&amp;MC150,#REF!,"&lt;="&amp;MB150,#REF!,"&lt;="&amp;ME150,#REF!,"&gt;="&amp;MF150,#REF!,"="&amp;KW150,#REF!,"="&amp;KY150)</f>
        <v/>
      </c>
      <c r="NG150" s="1">
        <f>COUNTIFS(#REF!,LT150,#REF!,0,#REF!,"&gt;="&amp;MC150,#REF!,"&lt;="&amp;MB150,#REF!,"&lt;="&amp;ME150,#REF!,"&gt;="&amp;MF150,#REF!,"="&amp;KW150,#REF!,"="&amp;KY150)</f>
        <v/>
      </c>
      <c r="NH150" s="1">
        <f>COUNTIFS(#REF!,LT150,#REF!,1,#REF!,"&gt;="&amp;MC150,#REF!,"&lt;="&amp;MB150,#REF!,"&lt;="&amp;ME150,#REF!,"&gt;="&amp;MF150,#REF!,"="&amp;KZ150,#REF!,"="&amp;LA150)</f>
        <v/>
      </c>
      <c r="NI150" s="1">
        <f>COUNTIFS(#REF!,LT150,#REF!,0,#REF!,"&gt;="&amp;MC150,#REF!,"&lt;="&amp;MB150,#REF!,"&lt;="&amp;ME150,#REF!,"&gt;="&amp;MF150,#REF!,"="&amp;KZ150,#REF!,"="&amp;LA150)</f>
        <v/>
      </c>
      <c r="NJ150" s="1">
        <f>COUNTIFS(#REF!,LT150,#REF!,1,#REF!,"&gt;="&amp;MI150,#REF!,"&lt;="&amp;MH150,#REF!,"&lt;="&amp;ME150,#REF!,"&gt;="&amp;MF150)</f>
        <v/>
      </c>
      <c r="NK150" s="1">
        <f>COUNTIFS(#REF!,LT150,#REF!,0,#REF!,"&gt;="&amp;MI150,#REF!,"&lt;="&amp;MH150,#REF!,"&lt;="&amp;ME150,#REF!,"&gt;="&amp;MF150)</f>
        <v/>
      </c>
      <c r="NL150" s="1">
        <f>COUNTIFS(#REF!,LT150,#REF!,1,#REF!,"&gt;="&amp;MI150,#REF!,"&lt;="&amp;MH150,#REF!,"="&amp;KZ150,#REF!,"="&amp;LA150,#REF!,"&lt;="&amp;ME150,#REF!,"&gt;="&amp;MF150)</f>
        <v/>
      </c>
      <c r="NM150" s="1">
        <f>COUNTIFS(#REF!,LT150,#REF!,0,#REF!,"&gt;="&amp;MI150,#REF!,"&lt;="&amp;MH150,#REF!,"="&amp;KZ150,#REF!,"="&amp;LA150,#REF!,"&lt;="&amp;ME150,#REF!,"&gt;="&amp;MF150)</f>
        <v/>
      </c>
      <c r="NN150" s="1">
        <f>COUNTIFS(#REF!,LT150,#REF!,1,#REF!,"&gt;="&amp;MC150,#REF!,"&lt;="&amp;MB150,#REF!,"&lt;="&amp;ME150,#REF!,"&gt;="&amp;MF150)</f>
        <v/>
      </c>
      <c r="NO150" s="1">
        <f>COUNTIFS(#REF!,LT150,#REF!,0,#REF!,"&gt;="&amp;MC150,#REF!,"&lt;="&amp;MB150,#REF!,"&lt;="&amp;ME150,#REF!,"&gt;="&amp;MF150)</f>
        <v/>
      </c>
      <c r="NP150" s="1">
        <f>COUNTIFS(#REF!,LT150,#REF!,1,#REF!,"&lt;="&amp;ME150,#REF!,"&gt;="&amp;MF150,#REF!,"="&amp;KV150,#REF!,"="&amp;KX150)</f>
        <v/>
      </c>
      <c r="NQ150" s="1">
        <f>COUNTIFS(#REF!,LT150,#REF!,0,#REF!,"&lt;="&amp;ME150,#REF!,"&gt;="&amp;MF150,#REF!,"="&amp;KV150,#REF!,"="&amp;KX150)</f>
        <v/>
      </c>
      <c r="NR150" s="1">
        <f>COUNTIFS(#REF!,LT150,#REF!,1,#REF!,"&lt;="&amp;ME150,#REF!,"&gt;="&amp;MF150,#REF!,"="&amp;KW150,#REF!,"="&amp;KY150)</f>
        <v/>
      </c>
      <c r="NS150" s="1">
        <f>COUNTIFS(#REF!,LT150,#REF!,0,#REF!,"&lt;="&amp;ME150,#REF!,"&gt;="&amp;MF150,#REF!,"="&amp;KW150,#REF!,"="&amp;KY150)</f>
        <v/>
      </c>
      <c r="NT150" s="1">
        <f>MP150+MR150+MT150+MV150+MX150+MZ150+NB150</f>
        <v/>
      </c>
      <c r="NU150" s="1">
        <f>MQ150+MS150+MU150+MW150+MY150+NA150+NC150</f>
        <v/>
      </c>
      <c r="NV150" s="1">
        <f>NT150+NU150</f>
        <v/>
      </c>
      <c r="NW150" s="33">
        <f>NT150/(NT150+NU150)</f>
        <v/>
      </c>
      <c r="NX150" s="3">
        <f>1/NW150</f>
        <v/>
      </c>
      <c r="NY150" s="1">
        <f>LH150</f>
        <v/>
      </c>
      <c r="NZ150" s="79">
        <f>(NW150*((NY150-1)*0.98))-((1-NW150)*1)</f>
        <v/>
      </c>
      <c r="OA150" s="34">
        <f>IF(LR150&lt;0.9,0,IF(AND(LR150&gt;1.1),0,1))</f>
        <v/>
      </c>
      <c r="OB150" s="34">
        <f>IF(LS150&lt;0.9,0,IF(AND(LS150&gt;1.1),0,1))</f>
        <v/>
      </c>
      <c r="OC150" s="32">
        <f>IF(NV150&gt;99,1,0)</f>
        <v/>
      </c>
      <c r="OD150" s="32">
        <f>IF(NZ150&gt;0.0799,1,0)</f>
        <v/>
      </c>
      <c r="OE150" s="32">
        <f>IF(NZ150&gt;OM150,1,0)</f>
        <v/>
      </c>
      <c r="OF150" s="32">
        <f>OC150+OD150+OE150+OA150+OB150</f>
        <v/>
      </c>
      <c r="OG150" s="1">
        <f>ND150+NF150+NH150+NJ150+NL150+NN150+NP150+NR150</f>
        <v/>
      </c>
      <c r="OH150" s="1">
        <f>NE150+NG150+NI150+NK150+NM150+NO150+NQ150+NS150</f>
        <v/>
      </c>
      <c r="OI150" s="1">
        <f>OG150+OH150</f>
        <v/>
      </c>
      <c r="OJ150" s="33">
        <f>OG150/(OG150+OH150)</f>
        <v/>
      </c>
      <c r="OK150" s="3">
        <f>1/OJ150</f>
        <v/>
      </c>
      <c r="OL150" s="1">
        <f>LI150</f>
        <v/>
      </c>
      <c r="OM150" s="79">
        <f>(OJ150*((OL150-1)*0.98))-((1-OJ150)*1)</f>
        <v/>
      </c>
      <c r="ON150" s="34">
        <f>IF(LR150&lt;0.9,0,IF(AND(LR150&gt;1.1),0,1))</f>
        <v/>
      </c>
      <c r="OO150" s="34">
        <f>IF(LS150&lt;0.9,0,IF(AND(LS150&gt;1.1),0,1))</f>
        <v/>
      </c>
      <c r="OP150" s="32">
        <f>IF(OI150&gt;99,1,0)</f>
        <v/>
      </c>
      <c r="OQ150" s="32">
        <f>IF(OM150&gt;0.0799,1,0)</f>
        <v/>
      </c>
      <c r="OR150" s="32">
        <f>IF(OM150&gt;OZ150,1,0)</f>
        <v/>
      </c>
      <c r="OS150" s="32">
        <f>OP150+OQ150+OR150+ON150+OO150</f>
        <v/>
      </c>
      <c r="OT150">
        <f>IF(OF150=5,"BackHome0-0",IF(AND(OS150=5),"BackAway0-0",""))</f>
        <v/>
      </c>
      <c r="OU150">
        <f>IF(OF150=5,KN150,IF(AND(OS150=5),KO150,""))</f>
        <v/>
      </c>
      <c r="OV150">
        <f>IF(OF150=5,"Match Odds",IF(AND(OS150=5),"Match Odds",""))</f>
        <v/>
      </c>
      <c r="OW150">
        <f>IF(OF150=5,KP150,IF(AND(OS150=5),KP150,""))</f>
        <v/>
      </c>
      <c r="OX150">
        <f>IF(OF150=5,"MATCH_ODDS",IF(AND(OS150=5),"MATCH_ODDS",""))</f>
        <v/>
      </c>
      <c r="OY150">
        <f>IF(OF150=5,"BACK",IF(AND(OS150=5),"BACK",""))</f>
        <v/>
      </c>
    </row>
    <row r="151" ht="16.5" customHeight="1" thickBot="1" thickTop="1">
      <c r="A151" s="2" t="n"/>
      <c r="KN151" s="1">
        <f>IF(INDEX(#REF!,MATCH('HT 0-0'!D151,#REF!,0))=INDEX(#REF!,MATCH('HT 0-0'!D151,#REF!,0)),INDEX(#REF!,MATCH('HT 0-0'!D151,#REF!,0)),"ERROR")</f>
        <v/>
      </c>
      <c r="KO151" s="1">
        <f>IF(INDEX(#REF!,MATCH('HT 0-0'!E151,#REF!,0))=INDEX(#REF!,MATCH('HT 0-0'!E151,#REF!,0)),INDEX(#REF!,MATCH('HT 0-0'!E151,#REF!,0)),"ERROR")</f>
        <v/>
      </c>
      <c r="KP151" s="1">
        <f>KN151&amp;" v "&amp;KO151</f>
        <v/>
      </c>
      <c r="KQ151">
        <f>B151&amp;"_"&amp;C151</f>
        <v/>
      </c>
      <c r="KR151" s="1">
        <f>IF((HW151/KK151)&lt;0.335,"G",IF((HW151/KK151)&gt;0.67,"R","A"))</f>
        <v/>
      </c>
      <c r="KS151" s="1">
        <f>IF((HX151/KK151)&lt;0.335,"G",IF((HX151/KK151)&gt;0.67,"R","A"))</f>
        <v/>
      </c>
      <c r="KT151" s="1">
        <f>IF((IH151/KK151)&lt;0.335,"G",IF((IH151/KK151)&gt;0.67,"R","A"))</f>
        <v/>
      </c>
      <c r="KU151" s="1">
        <f>IF((II151/KK151)&lt;0.335,"G",IF((II151/KK151)&gt;0.67,"R","A"))</f>
        <v/>
      </c>
      <c r="KV151" s="1">
        <f>IF((HZ151/KK151)&lt;0.335,"G",IF((HZ151/KK151)&gt;0.67,"R","A"))</f>
        <v/>
      </c>
      <c r="KW151" s="1">
        <f>IF((HY151/KK151)&lt;0.335,"G",IF((HY151/KK151)&gt;0.67,"R","A"))</f>
        <v/>
      </c>
      <c r="KX151" s="1">
        <f>IF((IK151/KK151)&lt;0.335,"G",IF((IK151/KK151)&gt;0.67,"R","A"))</f>
        <v/>
      </c>
      <c r="KY151" s="1">
        <f>IF((IJ151/KK151)&lt;0.335,"G",IF((IJ151/KK151)&gt;0.67,"R","A"))</f>
        <v/>
      </c>
      <c r="KZ151" s="1">
        <f>IF((HQ151/KK151)&lt;0.335,"G",IF((HQ151/KK151)&gt;0.67,"R","A"))</f>
        <v/>
      </c>
      <c r="LA151" s="1">
        <f>IF((IB151/KK151)&lt;0.335,"G",IF((IB151/KK151)&gt;0.67,"R","A"))</f>
        <v/>
      </c>
      <c r="LB151">
        <f>IF(LQ151="0-0",INDEX(Scrape!#REF!,MATCH('HT 0-0'!KP151,Scrape!$B:$B,0)),"")</f>
        <v/>
      </c>
      <c r="LC151">
        <f>IF(LQ151="0-0",INDEX(Scrape!$A:$A,MATCH('HT 0-0'!KP151,Scrape!$B:$B,0)),"")</f>
        <v/>
      </c>
      <c r="LD151">
        <f>IF(LQ151="0-0",INDEX(Scrape!$B:$B,MATCH('HT 0-0'!KP151,Scrape!$B:$B,0)),"")</f>
        <v/>
      </c>
      <c r="LE151">
        <f>IF(LQ151="0-0",INDEX(Scrape!$C:$C,MATCH('HT 0-0'!KP151,Scrape!$B:$B,0)),"")</f>
        <v/>
      </c>
      <c r="LF151">
        <f>IF(LQ151="0-0",INDEX(Scrape!$D:$D,MATCH('HT 0-0'!KP151,Scrape!$B:$B,0)),"")</f>
        <v/>
      </c>
      <c r="LG151">
        <f>IF(LQ151="0-0",INDEX(Scrape!$E:$E,MATCH('HT 0-0'!KP151,Scrape!$B:$B,0)),"")</f>
        <v/>
      </c>
      <c r="LH151">
        <f>IF(LQ151="0-0",INDEX(Scrape!$F:$F,MATCH('HT 0-0'!KP151,Scrape!$B:$B,0)),"")</f>
        <v/>
      </c>
      <c r="LI151">
        <f>IF(LQ151="0-0",INDEX(Scrape!$G:$G,MATCH('HT 0-0'!KP151,Scrape!$B:$B,0)),"")</f>
        <v/>
      </c>
      <c r="LJ151">
        <f>IF(LQ151="0-0",INDEX(Scrape!$H:$H,MATCH('HT 0-0'!KP151,Scrape!$B:$B,0)),"")</f>
        <v/>
      </c>
      <c r="LK151">
        <f>IF(LQ151="0-0",INDEX(Scrape!$I:$I,MATCH('HT 0-0'!KP151,Scrape!$B:$B,0)),"")</f>
        <v/>
      </c>
      <c r="LL151">
        <f>IF(LQ151="0-0",INDEX(Scrape!$J:$J,MATCH('HT 0-0'!KP151,Scrape!$B:$B,0)),"")</f>
        <v/>
      </c>
      <c r="LM151">
        <f>IF(LQ151="0-0",INDEX(Scrape!$K:$K,MATCH('HT 0-0'!KP151,Scrape!$B:$B,0)),"")</f>
        <v/>
      </c>
      <c r="LN151">
        <f>IF(LQ151="0-0",INDEX(Scrape!$L:$L,MATCH('HT 0-0'!KP151,Scrape!$B:$B,0)),"")</f>
        <v/>
      </c>
      <c r="LO151">
        <f>IF(LQ151="0-0",INDEX(Scrape!$M:$M,MATCH('HT 0-0'!KP151,Scrape!$B:$B,0)),"")</f>
        <v/>
      </c>
      <c r="LP151">
        <f>IF(LQ151="0-0",INDEX(Scrape!$N:$N,MATCH('HT 0-0'!KP151,Scrape!$B:$B,0)),"")</f>
        <v/>
      </c>
      <c r="LQ151">
        <f>INDEX(Scrape!$O:$O,MATCH('HT 0-0'!KP151,Scrape!$B:$B,0))</f>
        <v/>
      </c>
      <c r="LR151">
        <f>(1/LJ151)+(1/LI151)+(1/LH151)</f>
        <v/>
      </c>
      <c r="LS151">
        <f>(1/LG151)+(1/LF151)+(1/LE151)</f>
        <v/>
      </c>
      <c r="LT151" s="8">
        <f>IF(INDEX(#REF!,MATCH(KQ151,#REF!,0))=INDEX(#REF!,MATCH(KQ151,#REF!,0)),INDEX(#REF!,MATCH(KQ151,#REF!,0)),"ERROR")</f>
        <v/>
      </c>
      <c r="LU151" s="4">
        <f>IF(KR151="G",2,IF(KR151="R",0.5,IF(KR151="A",1)))</f>
        <v/>
      </c>
      <c r="LV151" s="4">
        <f>IF(KS151="G",0.5,IF(KS151="R",2,IF(KS151="A",1)))</f>
        <v/>
      </c>
      <c r="LW151" s="4">
        <f>IF(KT151="G",2,IF(KT151="R",0.5,IF(KT151="A",1)))</f>
        <v/>
      </c>
      <c r="LX151" s="4">
        <f>IF(KU151="G",0.5,IF(KU151="R",2,IF(KU151="A",1)))</f>
        <v/>
      </c>
      <c r="LY151" s="7">
        <f>(LK151*(LU151+LX151)+(LL151*(LU151+LX151)))</f>
        <v/>
      </c>
      <c r="LZ151" s="7">
        <f>(LN151*(LV151+LW151)+(LO151*(LV151+LW151)))</f>
        <v/>
      </c>
      <c r="MA151" s="11">
        <f>LY151-LZ151</f>
        <v/>
      </c>
      <c r="MB151" s="5">
        <f>MA151+2</f>
        <v/>
      </c>
      <c r="MC151" s="6">
        <f>MA151-2</f>
        <v/>
      </c>
      <c r="MD151" s="4">
        <f>LE151</f>
        <v/>
      </c>
      <c r="ME151" s="9">
        <f>IF(MD151=0,1000,MD151+0.75)</f>
        <v/>
      </c>
      <c r="MF151" s="10">
        <f>IF(MD151=0,0,MD151-0.75)</f>
        <v/>
      </c>
      <c r="MG151" s="4">
        <f>((LM151*(LU151+LX151))-((LP151*(LV151+LW151))))</f>
        <v/>
      </c>
      <c r="MH151" s="9">
        <f>MG151*1.2</f>
        <v/>
      </c>
      <c r="MI151" s="10">
        <f>MG151*0.8</f>
        <v/>
      </c>
      <c r="MJ151">
        <f>IFERROR(OT151,"")</f>
        <v/>
      </c>
      <c r="MK151">
        <f>IFERROR(OU151,"")</f>
        <v/>
      </c>
      <c r="ML151">
        <f>IFERROR(OV151,"")</f>
        <v/>
      </c>
      <c r="MM151">
        <f>IFERROR(OW151,"")</f>
        <v/>
      </c>
      <c r="MN151">
        <f>IFERROR(OX151,"")</f>
        <v/>
      </c>
      <c r="MO151">
        <f>IFERROR(OY151,"")</f>
        <v/>
      </c>
      <c r="MP151" s="1">
        <f>COUNTIFS(#REF!,LT151,#REF!,1,#REF!,"&gt;="&amp;MC151,#REF!,"&lt;="&amp;MB151,#REF!,"&lt;="&amp;ME151,#REF!,"&gt;="&amp;MF151,#REF!,"="&amp;KV151,#REF!,"="&amp;KX151)</f>
        <v/>
      </c>
      <c r="MQ151" s="1">
        <f>COUNTIFS(#REF!,LT151,#REF!,0,#REF!,"&gt;="&amp;MC151,#REF!,"&lt;="&amp;MB151,#REF!,"&lt;="&amp;ME151,#REF!,"&gt;="&amp;MF151,#REF!,"="&amp;KV151,#REF!,"="&amp;KX151)</f>
        <v/>
      </c>
      <c r="MR151" s="1">
        <f>COUNTIFS(#REF!,LT151,#REF!,1,#REF!,"&gt;="&amp;MC151,#REF!,"&lt;="&amp;MB151,#REF!,"&lt;="&amp;ME151,#REF!,"&gt;="&amp;MF151,#REF!,"="&amp;KW151,#REF!,"="&amp;KY151)</f>
        <v/>
      </c>
      <c r="MS151" s="1">
        <f>COUNTIFS(#REF!,LT151,#REF!,0,#REF!,"&gt;="&amp;MC151,#REF!,"&lt;="&amp;MB151,#REF!,"&lt;="&amp;ME151,#REF!,"&gt;="&amp;MF151,#REF!,"="&amp;KW151,#REF!,"="&amp;KY151)</f>
        <v/>
      </c>
      <c r="MT151" s="1">
        <f>COUNTIFS(#REF!,LT151,#REF!,1,#REF!,"&gt;="&amp;MI151,#REF!,"&lt;="&amp;MH151,#REF!,"&lt;="&amp;ME151,#REF!,"&gt;="&amp;MF151)</f>
        <v/>
      </c>
      <c r="MU151" s="1">
        <f>COUNTIFS(#REF!,LT151,#REF!,0,#REF!,"&gt;="&amp;MI151,#REF!,"&lt;="&amp;MH151,#REF!,"&lt;="&amp;ME151,#REF!,"&gt;="&amp;MF151)</f>
        <v/>
      </c>
      <c r="MV151" s="1">
        <f>COUNTIFS(#REF!,LT151,#REF!,1,#REF!,"&gt;="&amp;MI151,#REF!,"&lt;="&amp;MH151,#REF!,"="&amp;KZ151,#REF!,"="&amp;LA151,#REF!,"&lt;="&amp;ME151,#REF!,"&gt;="&amp;MF151)</f>
        <v/>
      </c>
      <c r="MW151" s="1">
        <f>COUNTIFS(#REF!,LT151,#REF!,0,#REF!,"&gt;="&amp;MI151,#REF!,"&lt;="&amp;MH151,#REF!,"="&amp;KZ151,#REF!,"="&amp;LA151,#REF!,"&lt;="&amp;ME151,#REF!,"&gt;="&amp;MF151)</f>
        <v/>
      </c>
      <c r="MX151" s="1">
        <f>COUNTIFS(#REF!,LT151,#REF!,1,#REF!,"&gt;="&amp;MC151,#REF!,"&lt;="&amp;MB151,#REF!,"&lt;="&amp;ME151,#REF!,"&gt;="&amp;MF151)</f>
        <v/>
      </c>
      <c r="MY151" s="1">
        <f>COUNTIFS(#REF!,LT151,#REF!,0,#REF!,"&gt;="&amp;MC151,#REF!,"&lt;="&amp;MB151,#REF!,"&lt;="&amp;ME151,#REF!,"&gt;="&amp;MF151)</f>
        <v/>
      </c>
      <c r="MZ151" s="1">
        <f>COUNTIFS(#REF!,LT151,#REF!,1,#REF!,"&lt;="&amp;ME151,#REF!,"&gt;="&amp;MF151,#REF!,"="&amp;KV151,#REF!,"="&amp;KX151)</f>
        <v/>
      </c>
      <c r="NA151" s="1">
        <f>COUNTIFS(#REF!,LT151,#REF!,0,#REF!,"&lt;="&amp;ME151,#REF!,"&gt;="&amp;MF151,#REF!,"="&amp;KV151,#REF!,"="&amp;KX151)</f>
        <v/>
      </c>
      <c r="NB151" s="1">
        <f>COUNTIFS(#REF!,LT151,#REF!,1,#REF!,"&lt;="&amp;ME151,#REF!,"&gt;="&amp;MF151,#REF!,"="&amp;KW151,#REF!,"="&amp;KY151)</f>
        <v/>
      </c>
      <c r="NC151" s="1">
        <f>COUNTIFS(#REF!,LT151,#REF!,0,#REF!,"&lt;="&amp;ME151,#REF!,"&gt;="&amp;MF151,#REF!,"="&amp;KW151,#REF!,"="&amp;KY151)</f>
        <v/>
      </c>
      <c r="ND151" s="1">
        <f>COUNTIFS(#REF!,LT151,#REF!,1,#REF!,"&gt;="&amp;MC151,#REF!,"&lt;="&amp;MB151,#REF!,"&lt;="&amp;ME151,#REF!,"&gt;="&amp;MF151,#REF!,"="&amp;KV151,#REF!,"="&amp;KX151)</f>
        <v/>
      </c>
      <c r="NE151" s="1">
        <f>COUNTIFS(#REF!,LT151,#REF!,0,#REF!,"&gt;="&amp;MC151,#REF!,"&lt;="&amp;MB151,#REF!,"&lt;="&amp;ME151,#REF!,"&gt;="&amp;MF151,#REF!,"="&amp;KV151,#REF!,"="&amp;KX151)</f>
        <v/>
      </c>
      <c r="NF151" s="1">
        <f>COUNTIFS(#REF!,LT151,#REF!,1,#REF!,"&gt;="&amp;MC151,#REF!,"&lt;="&amp;MB151,#REF!,"&lt;="&amp;ME151,#REF!,"&gt;="&amp;MF151,#REF!,"="&amp;KW151,#REF!,"="&amp;KY151)</f>
        <v/>
      </c>
      <c r="NG151" s="1">
        <f>COUNTIFS(#REF!,LT151,#REF!,0,#REF!,"&gt;="&amp;MC151,#REF!,"&lt;="&amp;MB151,#REF!,"&lt;="&amp;ME151,#REF!,"&gt;="&amp;MF151,#REF!,"="&amp;KW151,#REF!,"="&amp;KY151)</f>
        <v/>
      </c>
      <c r="NH151" s="1">
        <f>COUNTIFS(#REF!,LT151,#REF!,1,#REF!,"&gt;="&amp;MC151,#REF!,"&lt;="&amp;MB151,#REF!,"&lt;="&amp;ME151,#REF!,"&gt;="&amp;MF151,#REF!,"="&amp;KZ151,#REF!,"="&amp;LA151)</f>
        <v/>
      </c>
      <c r="NI151" s="1">
        <f>COUNTIFS(#REF!,LT151,#REF!,0,#REF!,"&gt;="&amp;MC151,#REF!,"&lt;="&amp;MB151,#REF!,"&lt;="&amp;ME151,#REF!,"&gt;="&amp;MF151,#REF!,"="&amp;KZ151,#REF!,"="&amp;LA151)</f>
        <v/>
      </c>
      <c r="NJ151" s="1">
        <f>COUNTIFS(#REF!,LT151,#REF!,1,#REF!,"&gt;="&amp;MI151,#REF!,"&lt;="&amp;MH151,#REF!,"&lt;="&amp;ME151,#REF!,"&gt;="&amp;MF151)</f>
        <v/>
      </c>
      <c r="NK151" s="1">
        <f>COUNTIFS(#REF!,LT151,#REF!,0,#REF!,"&gt;="&amp;MI151,#REF!,"&lt;="&amp;MH151,#REF!,"&lt;="&amp;ME151,#REF!,"&gt;="&amp;MF151)</f>
        <v/>
      </c>
      <c r="NL151" s="1">
        <f>COUNTIFS(#REF!,LT151,#REF!,1,#REF!,"&gt;="&amp;MI151,#REF!,"&lt;="&amp;MH151,#REF!,"="&amp;KZ151,#REF!,"="&amp;LA151,#REF!,"&lt;="&amp;ME151,#REF!,"&gt;="&amp;MF151)</f>
        <v/>
      </c>
      <c r="NM151" s="1">
        <f>COUNTIFS(#REF!,LT151,#REF!,0,#REF!,"&gt;="&amp;MI151,#REF!,"&lt;="&amp;MH151,#REF!,"="&amp;KZ151,#REF!,"="&amp;LA151,#REF!,"&lt;="&amp;ME151,#REF!,"&gt;="&amp;MF151)</f>
        <v/>
      </c>
      <c r="NN151" s="1">
        <f>COUNTIFS(#REF!,LT151,#REF!,1,#REF!,"&gt;="&amp;MC151,#REF!,"&lt;="&amp;MB151,#REF!,"&lt;="&amp;ME151,#REF!,"&gt;="&amp;MF151)</f>
        <v/>
      </c>
      <c r="NO151" s="1">
        <f>COUNTIFS(#REF!,LT151,#REF!,0,#REF!,"&gt;="&amp;MC151,#REF!,"&lt;="&amp;MB151,#REF!,"&lt;="&amp;ME151,#REF!,"&gt;="&amp;MF151)</f>
        <v/>
      </c>
      <c r="NP151" s="1">
        <f>COUNTIFS(#REF!,LT151,#REF!,1,#REF!,"&lt;="&amp;ME151,#REF!,"&gt;="&amp;MF151,#REF!,"="&amp;KV151,#REF!,"="&amp;KX151)</f>
        <v/>
      </c>
      <c r="NQ151" s="1">
        <f>COUNTIFS(#REF!,LT151,#REF!,0,#REF!,"&lt;="&amp;ME151,#REF!,"&gt;="&amp;MF151,#REF!,"="&amp;KV151,#REF!,"="&amp;KX151)</f>
        <v/>
      </c>
      <c r="NR151" s="1">
        <f>COUNTIFS(#REF!,LT151,#REF!,1,#REF!,"&lt;="&amp;ME151,#REF!,"&gt;="&amp;MF151,#REF!,"="&amp;KW151,#REF!,"="&amp;KY151)</f>
        <v/>
      </c>
      <c r="NS151" s="1">
        <f>COUNTIFS(#REF!,LT151,#REF!,0,#REF!,"&lt;="&amp;ME151,#REF!,"&gt;="&amp;MF151,#REF!,"="&amp;KW151,#REF!,"="&amp;KY151)</f>
        <v/>
      </c>
      <c r="NT151" s="1">
        <f>MP151+MR151+MT151+MV151+MX151+MZ151+NB151</f>
        <v/>
      </c>
      <c r="NU151" s="1">
        <f>MQ151+MS151+MU151+MW151+MY151+NA151+NC151</f>
        <v/>
      </c>
      <c r="NV151" s="1">
        <f>NT151+NU151</f>
        <v/>
      </c>
      <c r="NW151" s="33">
        <f>NT151/(NT151+NU151)</f>
        <v/>
      </c>
      <c r="NX151" s="3">
        <f>1/NW151</f>
        <v/>
      </c>
      <c r="NY151" s="1">
        <f>LH151</f>
        <v/>
      </c>
      <c r="NZ151" s="79">
        <f>(NW151*((NY151-1)*0.98))-((1-NW151)*1)</f>
        <v/>
      </c>
      <c r="OA151" s="34">
        <f>IF(LR151&lt;0.9,0,IF(AND(LR151&gt;1.1),0,1))</f>
        <v/>
      </c>
      <c r="OB151" s="34">
        <f>IF(LS151&lt;0.9,0,IF(AND(LS151&gt;1.1),0,1))</f>
        <v/>
      </c>
      <c r="OC151" s="32">
        <f>IF(NV151&gt;99,1,0)</f>
        <v/>
      </c>
      <c r="OD151" s="32">
        <f>IF(NZ151&gt;0.0799,1,0)</f>
        <v/>
      </c>
      <c r="OE151" s="32">
        <f>IF(NZ151&gt;OM151,1,0)</f>
        <v/>
      </c>
      <c r="OF151" s="32">
        <f>OC151+OD151+OE151+OA151+OB151</f>
        <v/>
      </c>
      <c r="OG151" s="1">
        <f>ND151+NF151+NH151+NJ151+NL151+NN151+NP151+NR151</f>
        <v/>
      </c>
      <c r="OH151" s="1">
        <f>NE151+NG151+NI151+NK151+NM151+NO151+NQ151+NS151</f>
        <v/>
      </c>
      <c r="OI151" s="1">
        <f>OG151+OH151</f>
        <v/>
      </c>
      <c r="OJ151" s="33">
        <f>OG151/(OG151+OH151)</f>
        <v/>
      </c>
      <c r="OK151" s="3">
        <f>1/OJ151</f>
        <v/>
      </c>
      <c r="OL151" s="1">
        <f>LI151</f>
        <v/>
      </c>
      <c r="OM151" s="79">
        <f>(OJ151*((OL151-1)*0.98))-((1-OJ151)*1)</f>
        <v/>
      </c>
      <c r="ON151" s="34">
        <f>IF(LR151&lt;0.9,0,IF(AND(LR151&gt;1.1),0,1))</f>
        <v/>
      </c>
      <c r="OO151" s="34">
        <f>IF(LS151&lt;0.9,0,IF(AND(LS151&gt;1.1),0,1))</f>
        <v/>
      </c>
      <c r="OP151" s="32">
        <f>IF(OI151&gt;99,1,0)</f>
        <v/>
      </c>
      <c r="OQ151" s="32">
        <f>IF(OM151&gt;0.0799,1,0)</f>
        <v/>
      </c>
      <c r="OR151" s="32">
        <f>IF(OM151&gt;OZ151,1,0)</f>
        <v/>
      </c>
      <c r="OS151" s="32">
        <f>OP151+OQ151+OR151+ON151+OO151</f>
        <v/>
      </c>
      <c r="OT151">
        <f>IF(OF151=5,"BackHome0-0",IF(AND(OS151=5),"BackAway0-0",""))</f>
        <v/>
      </c>
      <c r="OU151">
        <f>IF(OF151=5,KN151,IF(AND(OS151=5),KO151,""))</f>
        <v/>
      </c>
      <c r="OV151">
        <f>IF(OF151=5,"Match Odds",IF(AND(OS151=5),"Match Odds",""))</f>
        <v/>
      </c>
      <c r="OW151">
        <f>IF(OF151=5,KP151,IF(AND(OS151=5),KP151,""))</f>
        <v/>
      </c>
      <c r="OX151">
        <f>IF(OF151=5,"MATCH_ODDS",IF(AND(OS151=5),"MATCH_ODDS",""))</f>
        <v/>
      </c>
      <c r="OY151">
        <f>IF(OF151=5,"BACK",IF(AND(OS151=5),"BACK",""))</f>
        <v/>
      </c>
    </row>
    <row r="152" ht="16.5" customHeight="1" thickBot="1" thickTop="1">
      <c r="A152" s="2" t="n"/>
      <c r="KN152" s="1">
        <f>IF(INDEX(#REF!,MATCH('HT 0-0'!D152,#REF!,0))=INDEX(#REF!,MATCH('HT 0-0'!D152,#REF!,0)),INDEX(#REF!,MATCH('HT 0-0'!D152,#REF!,0)),"ERROR")</f>
        <v/>
      </c>
      <c r="KO152" s="1">
        <f>IF(INDEX(#REF!,MATCH('HT 0-0'!E152,#REF!,0))=INDEX(#REF!,MATCH('HT 0-0'!E152,#REF!,0)),INDEX(#REF!,MATCH('HT 0-0'!E152,#REF!,0)),"ERROR")</f>
        <v/>
      </c>
      <c r="KP152" s="1">
        <f>KN152&amp;" v "&amp;KO152</f>
        <v/>
      </c>
      <c r="KQ152">
        <f>B152&amp;"_"&amp;C152</f>
        <v/>
      </c>
      <c r="KR152" s="1">
        <f>IF((HW152/KK152)&lt;0.335,"G",IF((HW152/KK152)&gt;0.67,"R","A"))</f>
        <v/>
      </c>
      <c r="KS152" s="1">
        <f>IF((HX152/KK152)&lt;0.335,"G",IF((HX152/KK152)&gt;0.67,"R","A"))</f>
        <v/>
      </c>
      <c r="KT152" s="1">
        <f>IF((IH152/KK152)&lt;0.335,"G",IF((IH152/KK152)&gt;0.67,"R","A"))</f>
        <v/>
      </c>
      <c r="KU152" s="1">
        <f>IF((II152/KK152)&lt;0.335,"G",IF((II152/KK152)&gt;0.67,"R","A"))</f>
        <v/>
      </c>
      <c r="KV152" s="1">
        <f>IF((HZ152/KK152)&lt;0.335,"G",IF((HZ152/KK152)&gt;0.67,"R","A"))</f>
        <v/>
      </c>
      <c r="KW152" s="1">
        <f>IF((HY152/KK152)&lt;0.335,"G",IF((HY152/KK152)&gt;0.67,"R","A"))</f>
        <v/>
      </c>
      <c r="KX152" s="1">
        <f>IF((IK152/KK152)&lt;0.335,"G",IF((IK152/KK152)&gt;0.67,"R","A"))</f>
        <v/>
      </c>
      <c r="KY152" s="1">
        <f>IF((IJ152/KK152)&lt;0.335,"G",IF((IJ152/KK152)&gt;0.67,"R","A"))</f>
        <v/>
      </c>
      <c r="KZ152" s="1">
        <f>IF((HQ152/KK152)&lt;0.335,"G",IF((HQ152/KK152)&gt;0.67,"R","A"))</f>
        <v/>
      </c>
      <c r="LA152" s="1">
        <f>IF((IB152/KK152)&lt;0.335,"G",IF((IB152/KK152)&gt;0.67,"R","A"))</f>
        <v/>
      </c>
      <c r="LB152">
        <f>IF(LQ152="0-0",INDEX(Scrape!#REF!,MATCH('HT 0-0'!KP152,Scrape!$B:$B,0)),"")</f>
        <v/>
      </c>
      <c r="LC152">
        <f>IF(LQ152="0-0",INDEX(Scrape!$A:$A,MATCH('HT 0-0'!KP152,Scrape!$B:$B,0)),"")</f>
        <v/>
      </c>
      <c r="LD152">
        <f>IF(LQ152="0-0",INDEX(Scrape!$B:$B,MATCH('HT 0-0'!KP152,Scrape!$B:$B,0)),"")</f>
        <v/>
      </c>
      <c r="LE152">
        <f>IF(LQ152="0-0",INDEX(Scrape!$C:$C,MATCH('HT 0-0'!KP152,Scrape!$B:$B,0)),"")</f>
        <v/>
      </c>
      <c r="LF152">
        <f>IF(LQ152="0-0",INDEX(Scrape!$D:$D,MATCH('HT 0-0'!KP152,Scrape!$B:$B,0)),"")</f>
        <v/>
      </c>
      <c r="LG152">
        <f>IF(LQ152="0-0",INDEX(Scrape!$E:$E,MATCH('HT 0-0'!KP152,Scrape!$B:$B,0)),"")</f>
        <v/>
      </c>
      <c r="LH152">
        <f>IF(LQ152="0-0",INDEX(Scrape!$F:$F,MATCH('HT 0-0'!KP152,Scrape!$B:$B,0)),"")</f>
        <v/>
      </c>
      <c r="LI152">
        <f>IF(LQ152="0-0",INDEX(Scrape!$G:$G,MATCH('HT 0-0'!KP152,Scrape!$B:$B,0)),"")</f>
        <v/>
      </c>
      <c r="LJ152">
        <f>IF(LQ152="0-0",INDEX(Scrape!$H:$H,MATCH('HT 0-0'!KP152,Scrape!$B:$B,0)),"")</f>
        <v/>
      </c>
      <c r="LK152">
        <f>IF(LQ152="0-0",INDEX(Scrape!$I:$I,MATCH('HT 0-0'!KP152,Scrape!$B:$B,0)),"")</f>
        <v/>
      </c>
      <c r="LL152">
        <f>IF(LQ152="0-0",INDEX(Scrape!$J:$J,MATCH('HT 0-0'!KP152,Scrape!$B:$B,0)),"")</f>
        <v/>
      </c>
      <c r="LM152">
        <f>IF(LQ152="0-0",INDEX(Scrape!$K:$K,MATCH('HT 0-0'!KP152,Scrape!$B:$B,0)),"")</f>
        <v/>
      </c>
      <c r="LN152">
        <f>IF(LQ152="0-0",INDEX(Scrape!$L:$L,MATCH('HT 0-0'!KP152,Scrape!$B:$B,0)),"")</f>
        <v/>
      </c>
      <c r="LO152">
        <f>IF(LQ152="0-0",INDEX(Scrape!$M:$M,MATCH('HT 0-0'!KP152,Scrape!$B:$B,0)),"")</f>
        <v/>
      </c>
      <c r="LP152">
        <f>IF(LQ152="0-0",INDEX(Scrape!$N:$N,MATCH('HT 0-0'!KP152,Scrape!$B:$B,0)),"")</f>
        <v/>
      </c>
      <c r="LQ152">
        <f>INDEX(Scrape!$O:$O,MATCH('HT 0-0'!KP152,Scrape!$B:$B,0))</f>
        <v/>
      </c>
      <c r="LR152">
        <f>(1/LJ152)+(1/LI152)+(1/LH152)</f>
        <v/>
      </c>
      <c r="LS152">
        <f>(1/LG152)+(1/LF152)+(1/LE152)</f>
        <v/>
      </c>
      <c r="LT152" s="8">
        <f>IF(INDEX(#REF!,MATCH(KQ152,#REF!,0))=INDEX(#REF!,MATCH(KQ152,#REF!,0)),INDEX(#REF!,MATCH(KQ152,#REF!,0)),"ERROR")</f>
        <v/>
      </c>
      <c r="LU152" s="4">
        <f>IF(KR152="G",2,IF(KR152="R",0.5,IF(KR152="A",1)))</f>
        <v/>
      </c>
      <c r="LV152" s="4">
        <f>IF(KS152="G",0.5,IF(KS152="R",2,IF(KS152="A",1)))</f>
        <v/>
      </c>
      <c r="LW152" s="4">
        <f>IF(KT152="G",2,IF(KT152="R",0.5,IF(KT152="A",1)))</f>
        <v/>
      </c>
      <c r="LX152" s="4">
        <f>IF(KU152="G",0.5,IF(KU152="R",2,IF(KU152="A",1)))</f>
        <v/>
      </c>
      <c r="LY152" s="7">
        <f>(LK152*(LU152+LX152)+(LL152*(LU152+LX152)))</f>
        <v/>
      </c>
      <c r="LZ152" s="7">
        <f>(LN152*(LV152+LW152)+(LO152*(LV152+LW152)))</f>
        <v/>
      </c>
      <c r="MA152" s="11">
        <f>LY152-LZ152</f>
        <v/>
      </c>
      <c r="MB152" s="5">
        <f>MA152+2</f>
        <v/>
      </c>
      <c r="MC152" s="6">
        <f>MA152-2</f>
        <v/>
      </c>
      <c r="MD152" s="4">
        <f>LE152</f>
        <v/>
      </c>
      <c r="ME152" s="9">
        <f>IF(MD152=0,1000,MD152+0.75)</f>
        <v/>
      </c>
      <c r="MF152" s="10">
        <f>IF(MD152=0,0,MD152-0.75)</f>
        <v/>
      </c>
      <c r="MG152" s="4">
        <f>((LM152*(LU152+LX152))-((LP152*(LV152+LW152))))</f>
        <v/>
      </c>
      <c r="MH152" s="9">
        <f>MG152*1.2</f>
        <v/>
      </c>
      <c r="MI152" s="10">
        <f>MG152*0.8</f>
        <v/>
      </c>
      <c r="MJ152">
        <f>IFERROR(OT152,"")</f>
        <v/>
      </c>
      <c r="MK152">
        <f>IFERROR(OU152,"")</f>
        <v/>
      </c>
      <c r="ML152">
        <f>IFERROR(OV152,"")</f>
        <v/>
      </c>
      <c r="MM152">
        <f>IFERROR(OW152,"")</f>
        <v/>
      </c>
      <c r="MN152">
        <f>IFERROR(OX152,"")</f>
        <v/>
      </c>
      <c r="MO152">
        <f>IFERROR(OY152,"")</f>
        <v/>
      </c>
      <c r="MP152" s="1">
        <f>COUNTIFS(#REF!,LT152,#REF!,1,#REF!,"&gt;="&amp;MC152,#REF!,"&lt;="&amp;MB152,#REF!,"&lt;="&amp;ME152,#REF!,"&gt;="&amp;MF152,#REF!,"="&amp;KV152,#REF!,"="&amp;KX152)</f>
        <v/>
      </c>
      <c r="MQ152" s="1">
        <f>COUNTIFS(#REF!,LT152,#REF!,0,#REF!,"&gt;="&amp;MC152,#REF!,"&lt;="&amp;MB152,#REF!,"&lt;="&amp;ME152,#REF!,"&gt;="&amp;MF152,#REF!,"="&amp;KV152,#REF!,"="&amp;KX152)</f>
        <v/>
      </c>
      <c r="MR152" s="1">
        <f>COUNTIFS(#REF!,LT152,#REF!,1,#REF!,"&gt;="&amp;MC152,#REF!,"&lt;="&amp;MB152,#REF!,"&lt;="&amp;ME152,#REF!,"&gt;="&amp;MF152,#REF!,"="&amp;KW152,#REF!,"="&amp;KY152)</f>
        <v/>
      </c>
      <c r="MS152" s="1">
        <f>COUNTIFS(#REF!,LT152,#REF!,0,#REF!,"&gt;="&amp;MC152,#REF!,"&lt;="&amp;MB152,#REF!,"&lt;="&amp;ME152,#REF!,"&gt;="&amp;MF152,#REF!,"="&amp;KW152,#REF!,"="&amp;KY152)</f>
        <v/>
      </c>
      <c r="MT152" s="1">
        <f>COUNTIFS(#REF!,LT152,#REF!,1,#REF!,"&gt;="&amp;MI152,#REF!,"&lt;="&amp;MH152,#REF!,"&lt;="&amp;ME152,#REF!,"&gt;="&amp;MF152)</f>
        <v/>
      </c>
      <c r="MU152" s="1">
        <f>COUNTIFS(#REF!,LT152,#REF!,0,#REF!,"&gt;="&amp;MI152,#REF!,"&lt;="&amp;MH152,#REF!,"&lt;="&amp;ME152,#REF!,"&gt;="&amp;MF152)</f>
        <v/>
      </c>
      <c r="MV152" s="1">
        <f>COUNTIFS(#REF!,LT152,#REF!,1,#REF!,"&gt;="&amp;MI152,#REF!,"&lt;="&amp;MH152,#REF!,"="&amp;KZ152,#REF!,"="&amp;LA152,#REF!,"&lt;="&amp;ME152,#REF!,"&gt;="&amp;MF152)</f>
        <v/>
      </c>
      <c r="MW152" s="1">
        <f>COUNTIFS(#REF!,LT152,#REF!,0,#REF!,"&gt;="&amp;MI152,#REF!,"&lt;="&amp;MH152,#REF!,"="&amp;KZ152,#REF!,"="&amp;LA152,#REF!,"&lt;="&amp;ME152,#REF!,"&gt;="&amp;MF152)</f>
        <v/>
      </c>
      <c r="MX152" s="1">
        <f>COUNTIFS(#REF!,LT152,#REF!,1,#REF!,"&gt;="&amp;MC152,#REF!,"&lt;="&amp;MB152,#REF!,"&lt;="&amp;ME152,#REF!,"&gt;="&amp;MF152)</f>
        <v/>
      </c>
      <c r="MY152" s="1">
        <f>COUNTIFS(#REF!,LT152,#REF!,0,#REF!,"&gt;="&amp;MC152,#REF!,"&lt;="&amp;MB152,#REF!,"&lt;="&amp;ME152,#REF!,"&gt;="&amp;MF152)</f>
        <v/>
      </c>
      <c r="MZ152" s="1">
        <f>COUNTIFS(#REF!,LT152,#REF!,1,#REF!,"&lt;="&amp;ME152,#REF!,"&gt;="&amp;MF152,#REF!,"="&amp;KV152,#REF!,"="&amp;KX152)</f>
        <v/>
      </c>
      <c r="NA152" s="1">
        <f>COUNTIFS(#REF!,LT152,#REF!,0,#REF!,"&lt;="&amp;ME152,#REF!,"&gt;="&amp;MF152,#REF!,"="&amp;KV152,#REF!,"="&amp;KX152)</f>
        <v/>
      </c>
      <c r="NB152" s="1">
        <f>COUNTIFS(#REF!,LT152,#REF!,1,#REF!,"&lt;="&amp;ME152,#REF!,"&gt;="&amp;MF152,#REF!,"="&amp;KW152,#REF!,"="&amp;KY152)</f>
        <v/>
      </c>
      <c r="NC152" s="1">
        <f>COUNTIFS(#REF!,LT152,#REF!,0,#REF!,"&lt;="&amp;ME152,#REF!,"&gt;="&amp;MF152,#REF!,"="&amp;KW152,#REF!,"="&amp;KY152)</f>
        <v/>
      </c>
      <c r="ND152" s="1">
        <f>COUNTIFS(#REF!,LT152,#REF!,1,#REF!,"&gt;="&amp;MC152,#REF!,"&lt;="&amp;MB152,#REF!,"&lt;="&amp;ME152,#REF!,"&gt;="&amp;MF152,#REF!,"="&amp;KV152,#REF!,"="&amp;KX152)</f>
        <v/>
      </c>
      <c r="NE152" s="1">
        <f>COUNTIFS(#REF!,LT152,#REF!,0,#REF!,"&gt;="&amp;MC152,#REF!,"&lt;="&amp;MB152,#REF!,"&lt;="&amp;ME152,#REF!,"&gt;="&amp;MF152,#REF!,"="&amp;KV152,#REF!,"="&amp;KX152)</f>
        <v/>
      </c>
      <c r="NF152" s="1">
        <f>COUNTIFS(#REF!,LT152,#REF!,1,#REF!,"&gt;="&amp;MC152,#REF!,"&lt;="&amp;MB152,#REF!,"&lt;="&amp;ME152,#REF!,"&gt;="&amp;MF152,#REF!,"="&amp;KW152,#REF!,"="&amp;KY152)</f>
        <v/>
      </c>
      <c r="NG152" s="1">
        <f>COUNTIFS(#REF!,LT152,#REF!,0,#REF!,"&gt;="&amp;MC152,#REF!,"&lt;="&amp;MB152,#REF!,"&lt;="&amp;ME152,#REF!,"&gt;="&amp;MF152,#REF!,"="&amp;KW152,#REF!,"="&amp;KY152)</f>
        <v/>
      </c>
      <c r="NH152" s="1">
        <f>COUNTIFS(#REF!,LT152,#REF!,1,#REF!,"&gt;="&amp;MC152,#REF!,"&lt;="&amp;MB152,#REF!,"&lt;="&amp;ME152,#REF!,"&gt;="&amp;MF152,#REF!,"="&amp;KZ152,#REF!,"="&amp;LA152)</f>
        <v/>
      </c>
      <c r="NI152" s="1">
        <f>COUNTIFS(#REF!,LT152,#REF!,0,#REF!,"&gt;="&amp;MC152,#REF!,"&lt;="&amp;MB152,#REF!,"&lt;="&amp;ME152,#REF!,"&gt;="&amp;MF152,#REF!,"="&amp;KZ152,#REF!,"="&amp;LA152)</f>
        <v/>
      </c>
      <c r="NJ152" s="1">
        <f>COUNTIFS(#REF!,LT152,#REF!,1,#REF!,"&gt;="&amp;MI152,#REF!,"&lt;="&amp;MH152,#REF!,"&lt;="&amp;ME152,#REF!,"&gt;="&amp;MF152)</f>
        <v/>
      </c>
      <c r="NK152" s="1">
        <f>COUNTIFS(#REF!,LT152,#REF!,0,#REF!,"&gt;="&amp;MI152,#REF!,"&lt;="&amp;MH152,#REF!,"&lt;="&amp;ME152,#REF!,"&gt;="&amp;MF152)</f>
        <v/>
      </c>
      <c r="NL152" s="1">
        <f>COUNTIFS(#REF!,LT152,#REF!,1,#REF!,"&gt;="&amp;MI152,#REF!,"&lt;="&amp;MH152,#REF!,"="&amp;KZ152,#REF!,"="&amp;LA152,#REF!,"&lt;="&amp;ME152,#REF!,"&gt;="&amp;MF152)</f>
        <v/>
      </c>
      <c r="NM152" s="1">
        <f>COUNTIFS(#REF!,LT152,#REF!,0,#REF!,"&gt;="&amp;MI152,#REF!,"&lt;="&amp;MH152,#REF!,"="&amp;KZ152,#REF!,"="&amp;LA152,#REF!,"&lt;="&amp;ME152,#REF!,"&gt;="&amp;MF152)</f>
        <v/>
      </c>
      <c r="NN152" s="1">
        <f>COUNTIFS(#REF!,LT152,#REF!,1,#REF!,"&gt;="&amp;MC152,#REF!,"&lt;="&amp;MB152,#REF!,"&lt;="&amp;ME152,#REF!,"&gt;="&amp;MF152)</f>
        <v/>
      </c>
      <c r="NO152" s="1">
        <f>COUNTIFS(#REF!,LT152,#REF!,0,#REF!,"&gt;="&amp;MC152,#REF!,"&lt;="&amp;MB152,#REF!,"&lt;="&amp;ME152,#REF!,"&gt;="&amp;MF152)</f>
        <v/>
      </c>
      <c r="NP152" s="1">
        <f>COUNTIFS(#REF!,LT152,#REF!,1,#REF!,"&lt;="&amp;ME152,#REF!,"&gt;="&amp;MF152,#REF!,"="&amp;KV152,#REF!,"="&amp;KX152)</f>
        <v/>
      </c>
      <c r="NQ152" s="1">
        <f>COUNTIFS(#REF!,LT152,#REF!,0,#REF!,"&lt;="&amp;ME152,#REF!,"&gt;="&amp;MF152,#REF!,"="&amp;KV152,#REF!,"="&amp;KX152)</f>
        <v/>
      </c>
      <c r="NR152" s="1">
        <f>COUNTIFS(#REF!,LT152,#REF!,1,#REF!,"&lt;="&amp;ME152,#REF!,"&gt;="&amp;MF152,#REF!,"="&amp;KW152,#REF!,"="&amp;KY152)</f>
        <v/>
      </c>
      <c r="NS152" s="1">
        <f>COUNTIFS(#REF!,LT152,#REF!,0,#REF!,"&lt;="&amp;ME152,#REF!,"&gt;="&amp;MF152,#REF!,"="&amp;KW152,#REF!,"="&amp;KY152)</f>
        <v/>
      </c>
      <c r="NT152" s="1">
        <f>MP152+MR152+MT152+MV152+MX152+MZ152+NB152</f>
        <v/>
      </c>
      <c r="NU152" s="1">
        <f>MQ152+MS152+MU152+MW152+MY152+NA152+NC152</f>
        <v/>
      </c>
      <c r="NV152" s="1">
        <f>NT152+NU152</f>
        <v/>
      </c>
      <c r="NW152" s="33">
        <f>NT152/(NT152+NU152)</f>
        <v/>
      </c>
      <c r="NX152" s="3">
        <f>1/NW152</f>
        <v/>
      </c>
      <c r="NY152" s="1">
        <f>LH152</f>
        <v/>
      </c>
      <c r="NZ152" s="79">
        <f>(NW152*((NY152-1)*0.98))-((1-NW152)*1)</f>
        <v/>
      </c>
      <c r="OA152" s="34">
        <f>IF(LR152&lt;0.9,0,IF(AND(LR152&gt;1.1),0,1))</f>
        <v/>
      </c>
      <c r="OB152" s="34">
        <f>IF(LS152&lt;0.9,0,IF(AND(LS152&gt;1.1),0,1))</f>
        <v/>
      </c>
      <c r="OC152" s="32">
        <f>IF(NV152&gt;99,1,0)</f>
        <v/>
      </c>
      <c r="OD152" s="32">
        <f>IF(NZ152&gt;0.0799,1,0)</f>
        <v/>
      </c>
      <c r="OE152" s="32">
        <f>IF(NZ152&gt;OM152,1,0)</f>
        <v/>
      </c>
      <c r="OF152" s="32">
        <f>OC152+OD152+OE152+OA152+OB152</f>
        <v/>
      </c>
      <c r="OG152" s="1">
        <f>ND152+NF152+NH152+NJ152+NL152+NN152+NP152+NR152</f>
        <v/>
      </c>
      <c r="OH152" s="1">
        <f>NE152+NG152+NI152+NK152+NM152+NO152+NQ152+NS152</f>
        <v/>
      </c>
      <c r="OI152" s="1">
        <f>OG152+OH152</f>
        <v/>
      </c>
      <c r="OJ152" s="33">
        <f>OG152/(OG152+OH152)</f>
        <v/>
      </c>
      <c r="OK152" s="3">
        <f>1/OJ152</f>
        <v/>
      </c>
      <c r="OL152" s="1">
        <f>LI152</f>
        <v/>
      </c>
      <c r="OM152" s="79">
        <f>(OJ152*((OL152-1)*0.98))-((1-OJ152)*1)</f>
        <v/>
      </c>
      <c r="ON152" s="34">
        <f>IF(LR152&lt;0.9,0,IF(AND(LR152&gt;1.1),0,1))</f>
        <v/>
      </c>
      <c r="OO152" s="34">
        <f>IF(LS152&lt;0.9,0,IF(AND(LS152&gt;1.1),0,1))</f>
        <v/>
      </c>
      <c r="OP152" s="32">
        <f>IF(OI152&gt;99,1,0)</f>
        <v/>
      </c>
      <c r="OQ152" s="32">
        <f>IF(OM152&gt;0.0799,1,0)</f>
        <v/>
      </c>
      <c r="OR152" s="32">
        <f>IF(OM152&gt;OZ152,1,0)</f>
        <v/>
      </c>
      <c r="OS152" s="32">
        <f>OP152+OQ152+OR152+ON152+OO152</f>
        <v/>
      </c>
      <c r="OT152">
        <f>IF(OF152=5,"BackHome0-0",IF(AND(OS152=5),"BackAway0-0",""))</f>
        <v/>
      </c>
      <c r="OU152">
        <f>IF(OF152=5,KN152,IF(AND(OS152=5),KO152,""))</f>
        <v/>
      </c>
      <c r="OV152">
        <f>IF(OF152=5,"Match Odds",IF(AND(OS152=5),"Match Odds",""))</f>
        <v/>
      </c>
      <c r="OW152">
        <f>IF(OF152=5,KP152,IF(AND(OS152=5),KP152,""))</f>
        <v/>
      </c>
      <c r="OX152">
        <f>IF(OF152=5,"MATCH_ODDS",IF(AND(OS152=5),"MATCH_ODDS",""))</f>
        <v/>
      </c>
      <c r="OY152">
        <f>IF(OF152=5,"BACK",IF(AND(OS152=5),"BACK",""))</f>
        <v/>
      </c>
    </row>
    <row r="153" ht="16.5" customHeight="1" thickBot="1" thickTop="1">
      <c r="A153" s="2" t="n"/>
      <c r="KN153" s="1">
        <f>IF(INDEX(#REF!,MATCH('HT 0-0'!D153,#REF!,0))=INDEX(#REF!,MATCH('HT 0-0'!D153,#REF!,0)),INDEX(#REF!,MATCH('HT 0-0'!D153,#REF!,0)),"ERROR")</f>
        <v/>
      </c>
      <c r="KO153" s="1">
        <f>IF(INDEX(#REF!,MATCH('HT 0-0'!E153,#REF!,0))=INDEX(#REF!,MATCH('HT 0-0'!E153,#REF!,0)),INDEX(#REF!,MATCH('HT 0-0'!E153,#REF!,0)),"ERROR")</f>
        <v/>
      </c>
      <c r="KP153" s="1">
        <f>KN153&amp;" v "&amp;KO153</f>
        <v/>
      </c>
      <c r="KQ153">
        <f>B153&amp;"_"&amp;C153</f>
        <v/>
      </c>
      <c r="KR153" s="1">
        <f>IF((HW153/KK153)&lt;0.335,"G",IF((HW153/KK153)&gt;0.67,"R","A"))</f>
        <v/>
      </c>
      <c r="KS153" s="1">
        <f>IF((HX153/KK153)&lt;0.335,"G",IF((HX153/KK153)&gt;0.67,"R","A"))</f>
        <v/>
      </c>
      <c r="KT153" s="1">
        <f>IF((IH153/KK153)&lt;0.335,"G",IF((IH153/KK153)&gt;0.67,"R","A"))</f>
        <v/>
      </c>
      <c r="KU153" s="1">
        <f>IF((II153/KK153)&lt;0.335,"G",IF((II153/KK153)&gt;0.67,"R","A"))</f>
        <v/>
      </c>
      <c r="KV153" s="1">
        <f>IF((HZ153/KK153)&lt;0.335,"G",IF((HZ153/KK153)&gt;0.67,"R","A"))</f>
        <v/>
      </c>
      <c r="KW153" s="1">
        <f>IF((HY153/KK153)&lt;0.335,"G",IF((HY153/KK153)&gt;0.67,"R","A"))</f>
        <v/>
      </c>
      <c r="KX153" s="1">
        <f>IF((IK153/KK153)&lt;0.335,"G",IF((IK153/KK153)&gt;0.67,"R","A"))</f>
        <v/>
      </c>
      <c r="KY153" s="1">
        <f>IF((IJ153/KK153)&lt;0.335,"G",IF((IJ153/KK153)&gt;0.67,"R","A"))</f>
        <v/>
      </c>
      <c r="KZ153" s="1">
        <f>IF((HQ153/KK153)&lt;0.335,"G",IF((HQ153/KK153)&gt;0.67,"R","A"))</f>
        <v/>
      </c>
      <c r="LA153" s="1">
        <f>IF((IB153/KK153)&lt;0.335,"G",IF((IB153/KK153)&gt;0.67,"R","A"))</f>
        <v/>
      </c>
      <c r="LB153">
        <f>IF(LQ153="0-0",INDEX(Scrape!#REF!,MATCH('HT 0-0'!KP153,Scrape!$B:$B,0)),"")</f>
        <v/>
      </c>
      <c r="LC153">
        <f>IF(LQ153="0-0",INDEX(Scrape!$A:$A,MATCH('HT 0-0'!KP153,Scrape!$B:$B,0)),"")</f>
        <v/>
      </c>
      <c r="LD153">
        <f>IF(LQ153="0-0",INDEX(Scrape!$B:$B,MATCH('HT 0-0'!KP153,Scrape!$B:$B,0)),"")</f>
        <v/>
      </c>
      <c r="LE153">
        <f>IF(LQ153="0-0",INDEX(Scrape!$C:$C,MATCH('HT 0-0'!KP153,Scrape!$B:$B,0)),"")</f>
        <v/>
      </c>
      <c r="LF153">
        <f>IF(LQ153="0-0",INDEX(Scrape!$D:$D,MATCH('HT 0-0'!KP153,Scrape!$B:$B,0)),"")</f>
        <v/>
      </c>
      <c r="LG153">
        <f>IF(LQ153="0-0",INDEX(Scrape!$E:$E,MATCH('HT 0-0'!KP153,Scrape!$B:$B,0)),"")</f>
        <v/>
      </c>
      <c r="LH153">
        <f>IF(LQ153="0-0",INDEX(Scrape!$F:$F,MATCH('HT 0-0'!KP153,Scrape!$B:$B,0)),"")</f>
        <v/>
      </c>
      <c r="LI153">
        <f>IF(LQ153="0-0",INDEX(Scrape!$G:$G,MATCH('HT 0-0'!KP153,Scrape!$B:$B,0)),"")</f>
        <v/>
      </c>
      <c r="LJ153">
        <f>IF(LQ153="0-0",INDEX(Scrape!$H:$H,MATCH('HT 0-0'!KP153,Scrape!$B:$B,0)),"")</f>
        <v/>
      </c>
      <c r="LK153">
        <f>IF(LQ153="0-0",INDEX(Scrape!$I:$I,MATCH('HT 0-0'!KP153,Scrape!$B:$B,0)),"")</f>
        <v/>
      </c>
      <c r="LL153">
        <f>IF(LQ153="0-0",INDEX(Scrape!$J:$J,MATCH('HT 0-0'!KP153,Scrape!$B:$B,0)),"")</f>
        <v/>
      </c>
      <c r="LM153">
        <f>IF(LQ153="0-0",INDEX(Scrape!$K:$K,MATCH('HT 0-0'!KP153,Scrape!$B:$B,0)),"")</f>
        <v/>
      </c>
      <c r="LN153">
        <f>IF(LQ153="0-0",INDEX(Scrape!$L:$L,MATCH('HT 0-0'!KP153,Scrape!$B:$B,0)),"")</f>
        <v/>
      </c>
      <c r="LO153">
        <f>IF(LQ153="0-0",INDEX(Scrape!$M:$M,MATCH('HT 0-0'!KP153,Scrape!$B:$B,0)),"")</f>
        <v/>
      </c>
      <c r="LP153">
        <f>IF(LQ153="0-0",INDEX(Scrape!$N:$N,MATCH('HT 0-0'!KP153,Scrape!$B:$B,0)),"")</f>
        <v/>
      </c>
      <c r="LQ153">
        <f>INDEX(Scrape!$O:$O,MATCH('HT 0-0'!KP153,Scrape!$B:$B,0))</f>
        <v/>
      </c>
      <c r="LR153">
        <f>(1/LJ153)+(1/LI153)+(1/LH153)</f>
        <v/>
      </c>
      <c r="LS153">
        <f>(1/LG153)+(1/LF153)+(1/LE153)</f>
        <v/>
      </c>
      <c r="LT153" s="8">
        <f>IF(INDEX(#REF!,MATCH(KQ153,#REF!,0))=INDEX(#REF!,MATCH(KQ153,#REF!,0)),INDEX(#REF!,MATCH(KQ153,#REF!,0)),"ERROR")</f>
        <v/>
      </c>
      <c r="LU153" s="4">
        <f>IF(KR153="G",2,IF(KR153="R",0.5,IF(KR153="A",1)))</f>
        <v/>
      </c>
      <c r="LV153" s="4">
        <f>IF(KS153="G",0.5,IF(KS153="R",2,IF(KS153="A",1)))</f>
        <v/>
      </c>
      <c r="LW153" s="4">
        <f>IF(KT153="G",2,IF(KT153="R",0.5,IF(KT153="A",1)))</f>
        <v/>
      </c>
      <c r="LX153" s="4">
        <f>IF(KU153="G",0.5,IF(KU153="R",2,IF(KU153="A",1)))</f>
        <v/>
      </c>
      <c r="LY153" s="7">
        <f>(LK153*(LU153+LX153)+(LL153*(LU153+LX153)))</f>
        <v/>
      </c>
      <c r="LZ153" s="7">
        <f>(LN153*(LV153+LW153)+(LO153*(LV153+LW153)))</f>
        <v/>
      </c>
      <c r="MA153" s="11">
        <f>LY153-LZ153</f>
        <v/>
      </c>
      <c r="MB153" s="5">
        <f>MA153+2</f>
        <v/>
      </c>
      <c r="MC153" s="6">
        <f>MA153-2</f>
        <v/>
      </c>
      <c r="MD153" s="4">
        <f>LE153</f>
        <v/>
      </c>
      <c r="ME153" s="9">
        <f>IF(MD153=0,1000,MD153+0.75)</f>
        <v/>
      </c>
      <c r="MF153" s="10">
        <f>IF(MD153=0,0,MD153-0.75)</f>
        <v/>
      </c>
      <c r="MG153" s="4">
        <f>((LM153*(LU153+LX153))-((LP153*(LV153+LW153))))</f>
        <v/>
      </c>
      <c r="MH153" s="9">
        <f>MG153*1.2</f>
        <v/>
      </c>
      <c r="MI153" s="10">
        <f>MG153*0.8</f>
        <v/>
      </c>
      <c r="MJ153">
        <f>IFERROR(OT153,"")</f>
        <v/>
      </c>
      <c r="MK153">
        <f>IFERROR(OU153,"")</f>
        <v/>
      </c>
      <c r="ML153">
        <f>IFERROR(OV153,"")</f>
        <v/>
      </c>
      <c r="MM153">
        <f>IFERROR(OW153,"")</f>
        <v/>
      </c>
      <c r="MN153">
        <f>IFERROR(OX153,"")</f>
        <v/>
      </c>
      <c r="MO153">
        <f>IFERROR(OY153,"")</f>
        <v/>
      </c>
      <c r="MP153" s="1">
        <f>COUNTIFS(#REF!,LT153,#REF!,1,#REF!,"&gt;="&amp;MC153,#REF!,"&lt;="&amp;MB153,#REF!,"&lt;="&amp;ME153,#REF!,"&gt;="&amp;MF153,#REF!,"="&amp;KV153,#REF!,"="&amp;KX153)</f>
        <v/>
      </c>
      <c r="MQ153" s="1">
        <f>COUNTIFS(#REF!,LT153,#REF!,0,#REF!,"&gt;="&amp;MC153,#REF!,"&lt;="&amp;MB153,#REF!,"&lt;="&amp;ME153,#REF!,"&gt;="&amp;MF153,#REF!,"="&amp;KV153,#REF!,"="&amp;KX153)</f>
        <v/>
      </c>
      <c r="MR153" s="1">
        <f>COUNTIFS(#REF!,LT153,#REF!,1,#REF!,"&gt;="&amp;MC153,#REF!,"&lt;="&amp;MB153,#REF!,"&lt;="&amp;ME153,#REF!,"&gt;="&amp;MF153,#REF!,"="&amp;KW153,#REF!,"="&amp;KY153)</f>
        <v/>
      </c>
      <c r="MS153" s="1">
        <f>COUNTIFS(#REF!,LT153,#REF!,0,#REF!,"&gt;="&amp;MC153,#REF!,"&lt;="&amp;MB153,#REF!,"&lt;="&amp;ME153,#REF!,"&gt;="&amp;MF153,#REF!,"="&amp;KW153,#REF!,"="&amp;KY153)</f>
        <v/>
      </c>
      <c r="MT153" s="1">
        <f>COUNTIFS(#REF!,LT153,#REF!,1,#REF!,"&gt;="&amp;MI153,#REF!,"&lt;="&amp;MH153,#REF!,"&lt;="&amp;ME153,#REF!,"&gt;="&amp;MF153)</f>
        <v/>
      </c>
      <c r="MU153" s="1">
        <f>COUNTIFS(#REF!,LT153,#REF!,0,#REF!,"&gt;="&amp;MI153,#REF!,"&lt;="&amp;MH153,#REF!,"&lt;="&amp;ME153,#REF!,"&gt;="&amp;MF153)</f>
        <v/>
      </c>
      <c r="MV153" s="1">
        <f>COUNTIFS(#REF!,LT153,#REF!,1,#REF!,"&gt;="&amp;MI153,#REF!,"&lt;="&amp;MH153,#REF!,"="&amp;KZ153,#REF!,"="&amp;LA153,#REF!,"&lt;="&amp;ME153,#REF!,"&gt;="&amp;MF153)</f>
        <v/>
      </c>
      <c r="MW153" s="1">
        <f>COUNTIFS(#REF!,LT153,#REF!,0,#REF!,"&gt;="&amp;MI153,#REF!,"&lt;="&amp;MH153,#REF!,"="&amp;KZ153,#REF!,"="&amp;LA153,#REF!,"&lt;="&amp;ME153,#REF!,"&gt;="&amp;MF153)</f>
        <v/>
      </c>
      <c r="MX153" s="1">
        <f>COUNTIFS(#REF!,LT153,#REF!,1,#REF!,"&gt;="&amp;MC153,#REF!,"&lt;="&amp;MB153,#REF!,"&lt;="&amp;ME153,#REF!,"&gt;="&amp;MF153)</f>
        <v/>
      </c>
      <c r="MY153" s="1">
        <f>COUNTIFS(#REF!,LT153,#REF!,0,#REF!,"&gt;="&amp;MC153,#REF!,"&lt;="&amp;MB153,#REF!,"&lt;="&amp;ME153,#REF!,"&gt;="&amp;MF153)</f>
        <v/>
      </c>
      <c r="MZ153" s="1">
        <f>COUNTIFS(#REF!,LT153,#REF!,1,#REF!,"&lt;="&amp;ME153,#REF!,"&gt;="&amp;MF153,#REF!,"="&amp;KV153,#REF!,"="&amp;KX153)</f>
        <v/>
      </c>
      <c r="NA153" s="1">
        <f>COUNTIFS(#REF!,LT153,#REF!,0,#REF!,"&lt;="&amp;ME153,#REF!,"&gt;="&amp;MF153,#REF!,"="&amp;KV153,#REF!,"="&amp;KX153)</f>
        <v/>
      </c>
      <c r="NB153" s="1">
        <f>COUNTIFS(#REF!,LT153,#REF!,1,#REF!,"&lt;="&amp;ME153,#REF!,"&gt;="&amp;MF153,#REF!,"="&amp;KW153,#REF!,"="&amp;KY153)</f>
        <v/>
      </c>
      <c r="NC153" s="1">
        <f>COUNTIFS(#REF!,LT153,#REF!,0,#REF!,"&lt;="&amp;ME153,#REF!,"&gt;="&amp;MF153,#REF!,"="&amp;KW153,#REF!,"="&amp;KY153)</f>
        <v/>
      </c>
      <c r="ND153" s="1">
        <f>COUNTIFS(#REF!,LT153,#REF!,1,#REF!,"&gt;="&amp;MC153,#REF!,"&lt;="&amp;MB153,#REF!,"&lt;="&amp;ME153,#REF!,"&gt;="&amp;MF153,#REF!,"="&amp;KV153,#REF!,"="&amp;KX153)</f>
        <v/>
      </c>
      <c r="NE153" s="1">
        <f>COUNTIFS(#REF!,LT153,#REF!,0,#REF!,"&gt;="&amp;MC153,#REF!,"&lt;="&amp;MB153,#REF!,"&lt;="&amp;ME153,#REF!,"&gt;="&amp;MF153,#REF!,"="&amp;KV153,#REF!,"="&amp;KX153)</f>
        <v/>
      </c>
      <c r="NF153" s="1">
        <f>COUNTIFS(#REF!,LT153,#REF!,1,#REF!,"&gt;="&amp;MC153,#REF!,"&lt;="&amp;MB153,#REF!,"&lt;="&amp;ME153,#REF!,"&gt;="&amp;MF153,#REF!,"="&amp;KW153,#REF!,"="&amp;KY153)</f>
        <v/>
      </c>
      <c r="NG153" s="1">
        <f>COUNTIFS(#REF!,LT153,#REF!,0,#REF!,"&gt;="&amp;MC153,#REF!,"&lt;="&amp;MB153,#REF!,"&lt;="&amp;ME153,#REF!,"&gt;="&amp;MF153,#REF!,"="&amp;KW153,#REF!,"="&amp;KY153)</f>
        <v/>
      </c>
      <c r="NH153" s="1">
        <f>COUNTIFS(#REF!,LT153,#REF!,1,#REF!,"&gt;="&amp;MC153,#REF!,"&lt;="&amp;MB153,#REF!,"&lt;="&amp;ME153,#REF!,"&gt;="&amp;MF153,#REF!,"="&amp;KZ153,#REF!,"="&amp;LA153)</f>
        <v/>
      </c>
      <c r="NI153" s="1">
        <f>COUNTIFS(#REF!,LT153,#REF!,0,#REF!,"&gt;="&amp;MC153,#REF!,"&lt;="&amp;MB153,#REF!,"&lt;="&amp;ME153,#REF!,"&gt;="&amp;MF153,#REF!,"="&amp;KZ153,#REF!,"="&amp;LA153)</f>
        <v/>
      </c>
      <c r="NJ153" s="1">
        <f>COUNTIFS(#REF!,LT153,#REF!,1,#REF!,"&gt;="&amp;MI153,#REF!,"&lt;="&amp;MH153,#REF!,"&lt;="&amp;ME153,#REF!,"&gt;="&amp;MF153)</f>
        <v/>
      </c>
      <c r="NK153" s="1">
        <f>COUNTIFS(#REF!,LT153,#REF!,0,#REF!,"&gt;="&amp;MI153,#REF!,"&lt;="&amp;MH153,#REF!,"&lt;="&amp;ME153,#REF!,"&gt;="&amp;MF153)</f>
        <v/>
      </c>
      <c r="NL153" s="1">
        <f>COUNTIFS(#REF!,LT153,#REF!,1,#REF!,"&gt;="&amp;MI153,#REF!,"&lt;="&amp;MH153,#REF!,"="&amp;KZ153,#REF!,"="&amp;LA153,#REF!,"&lt;="&amp;ME153,#REF!,"&gt;="&amp;MF153)</f>
        <v/>
      </c>
      <c r="NM153" s="1">
        <f>COUNTIFS(#REF!,LT153,#REF!,0,#REF!,"&gt;="&amp;MI153,#REF!,"&lt;="&amp;MH153,#REF!,"="&amp;KZ153,#REF!,"="&amp;LA153,#REF!,"&lt;="&amp;ME153,#REF!,"&gt;="&amp;MF153)</f>
        <v/>
      </c>
      <c r="NN153" s="1">
        <f>COUNTIFS(#REF!,LT153,#REF!,1,#REF!,"&gt;="&amp;MC153,#REF!,"&lt;="&amp;MB153,#REF!,"&lt;="&amp;ME153,#REF!,"&gt;="&amp;MF153)</f>
        <v/>
      </c>
      <c r="NO153" s="1">
        <f>COUNTIFS(#REF!,LT153,#REF!,0,#REF!,"&gt;="&amp;MC153,#REF!,"&lt;="&amp;MB153,#REF!,"&lt;="&amp;ME153,#REF!,"&gt;="&amp;MF153)</f>
        <v/>
      </c>
      <c r="NP153" s="1">
        <f>COUNTIFS(#REF!,LT153,#REF!,1,#REF!,"&lt;="&amp;ME153,#REF!,"&gt;="&amp;MF153,#REF!,"="&amp;KV153,#REF!,"="&amp;KX153)</f>
        <v/>
      </c>
      <c r="NQ153" s="1">
        <f>COUNTIFS(#REF!,LT153,#REF!,0,#REF!,"&lt;="&amp;ME153,#REF!,"&gt;="&amp;MF153,#REF!,"="&amp;KV153,#REF!,"="&amp;KX153)</f>
        <v/>
      </c>
      <c r="NR153" s="1">
        <f>COUNTIFS(#REF!,LT153,#REF!,1,#REF!,"&lt;="&amp;ME153,#REF!,"&gt;="&amp;MF153,#REF!,"="&amp;KW153,#REF!,"="&amp;KY153)</f>
        <v/>
      </c>
      <c r="NS153" s="1">
        <f>COUNTIFS(#REF!,LT153,#REF!,0,#REF!,"&lt;="&amp;ME153,#REF!,"&gt;="&amp;MF153,#REF!,"="&amp;KW153,#REF!,"="&amp;KY153)</f>
        <v/>
      </c>
      <c r="NT153" s="1">
        <f>MP153+MR153+MT153+MV153+MX153+MZ153+NB153</f>
        <v/>
      </c>
      <c r="NU153" s="1">
        <f>MQ153+MS153+MU153+MW153+MY153+NA153+NC153</f>
        <v/>
      </c>
      <c r="NV153" s="1">
        <f>NT153+NU153</f>
        <v/>
      </c>
      <c r="NW153" s="33">
        <f>NT153/(NT153+NU153)</f>
        <v/>
      </c>
      <c r="NX153" s="3">
        <f>1/NW153</f>
        <v/>
      </c>
      <c r="NY153" s="1">
        <f>LH153</f>
        <v/>
      </c>
      <c r="NZ153" s="79">
        <f>(NW153*((NY153-1)*0.98))-((1-NW153)*1)</f>
        <v/>
      </c>
      <c r="OA153" s="34">
        <f>IF(LR153&lt;0.9,0,IF(AND(LR153&gt;1.1),0,1))</f>
        <v/>
      </c>
      <c r="OB153" s="34">
        <f>IF(LS153&lt;0.9,0,IF(AND(LS153&gt;1.1),0,1))</f>
        <v/>
      </c>
      <c r="OC153" s="32">
        <f>IF(NV153&gt;99,1,0)</f>
        <v/>
      </c>
      <c r="OD153" s="32">
        <f>IF(NZ153&gt;0.0799,1,0)</f>
        <v/>
      </c>
      <c r="OE153" s="32">
        <f>IF(NZ153&gt;OM153,1,0)</f>
        <v/>
      </c>
      <c r="OF153" s="32">
        <f>OC153+OD153+OE153+OA153+OB153</f>
        <v/>
      </c>
      <c r="OG153" s="1">
        <f>ND153+NF153+NH153+NJ153+NL153+NN153+NP153+NR153</f>
        <v/>
      </c>
      <c r="OH153" s="1">
        <f>NE153+NG153+NI153+NK153+NM153+NO153+NQ153+NS153</f>
        <v/>
      </c>
      <c r="OI153" s="1">
        <f>OG153+OH153</f>
        <v/>
      </c>
      <c r="OJ153" s="33">
        <f>OG153/(OG153+OH153)</f>
        <v/>
      </c>
      <c r="OK153" s="3">
        <f>1/OJ153</f>
        <v/>
      </c>
      <c r="OL153" s="1">
        <f>LI153</f>
        <v/>
      </c>
      <c r="OM153" s="79">
        <f>(OJ153*((OL153-1)*0.98))-((1-OJ153)*1)</f>
        <v/>
      </c>
      <c r="ON153" s="34">
        <f>IF(LR153&lt;0.9,0,IF(AND(LR153&gt;1.1),0,1))</f>
        <v/>
      </c>
      <c r="OO153" s="34">
        <f>IF(LS153&lt;0.9,0,IF(AND(LS153&gt;1.1),0,1))</f>
        <v/>
      </c>
      <c r="OP153" s="32">
        <f>IF(OI153&gt;99,1,0)</f>
        <v/>
      </c>
      <c r="OQ153" s="32">
        <f>IF(OM153&gt;0.0799,1,0)</f>
        <v/>
      </c>
      <c r="OR153" s="32">
        <f>IF(OM153&gt;OZ153,1,0)</f>
        <v/>
      </c>
      <c r="OS153" s="32">
        <f>OP153+OQ153+OR153+ON153+OO153</f>
        <v/>
      </c>
      <c r="OT153">
        <f>IF(OF153=5,"BackHome0-0",IF(AND(OS153=5),"BackAway0-0",""))</f>
        <v/>
      </c>
      <c r="OU153">
        <f>IF(OF153=5,KN153,IF(AND(OS153=5),KO153,""))</f>
        <v/>
      </c>
      <c r="OV153">
        <f>IF(OF153=5,"Match Odds",IF(AND(OS153=5),"Match Odds",""))</f>
        <v/>
      </c>
      <c r="OW153">
        <f>IF(OF153=5,KP153,IF(AND(OS153=5),KP153,""))</f>
        <v/>
      </c>
      <c r="OX153">
        <f>IF(OF153=5,"MATCH_ODDS",IF(AND(OS153=5),"MATCH_ODDS",""))</f>
        <v/>
      </c>
      <c r="OY153">
        <f>IF(OF153=5,"BACK",IF(AND(OS153=5),"BACK",""))</f>
        <v/>
      </c>
    </row>
    <row r="154" ht="16.5" customHeight="1" thickBot="1" thickTop="1">
      <c r="A154" s="2" t="n"/>
      <c r="KN154" s="1">
        <f>IF(INDEX(#REF!,MATCH('HT 0-0'!D154,#REF!,0))=INDEX(#REF!,MATCH('HT 0-0'!D154,#REF!,0)),INDEX(#REF!,MATCH('HT 0-0'!D154,#REF!,0)),"ERROR")</f>
        <v/>
      </c>
      <c r="KO154" s="1">
        <f>IF(INDEX(#REF!,MATCH('HT 0-0'!E154,#REF!,0))=INDEX(#REF!,MATCH('HT 0-0'!E154,#REF!,0)),INDEX(#REF!,MATCH('HT 0-0'!E154,#REF!,0)),"ERROR")</f>
        <v/>
      </c>
      <c r="KP154" s="1">
        <f>KN154&amp;" v "&amp;KO154</f>
        <v/>
      </c>
      <c r="KQ154">
        <f>B154&amp;"_"&amp;C154</f>
        <v/>
      </c>
      <c r="KR154" s="1">
        <f>IF((HW154/KK154)&lt;0.335,"G",IF((HW154/KK154)&gt;0.67,"R","A"))</f>
        <v/>
      </c>
      <c r="KS154" s="1">
        <f>IF((HX154/KK154)&lt;0.335,"G",IF((HX154/KK154)&gt;0.67,"R","A"))</f>
        <v/>
      </c>
      <c r="KT154" s="1">
        <f>IF((IH154/KK154)&lt;0.335,"G",IF((IH154/KK154)&gt;0.67,"R","A"))</f>
        <v/>
      </c>
      <c r="KU154" s="1">
        <f>IF((II154/KK154)&lt;0.335,"G",IF((II154/KK154)&gt;0.67,"R","A"))</f>
        <v/>
      </c>
      <c r="KV154" s="1">
        <f>IF((HZ154/KK154)&lt;0.335,"G",IF((HZ154/KK154)&gt;0.67,"R","A"))</f>
        <v/>
      </c>
      <c r="KW154" s="1">
        <f>IF((HY154/KK154)&lt;0.335,"G",IF((HY154/KK154)&gt;0.67,"R","A"))</f>
        <v/>
      </c>
      <c r="KX154" s="1">
        <f>IF((IK154/KK154)&lt;0.335,"G",IF((IK154/KK154)&gt;0.67,"R","A"))</f>
        <v/>
      </c>
      <c r="KY154" s="1">
        <f>IF((IJ154/KK154)&lt;0.335,"G",IF((IJ154/KK154)&gt;0.67,"R","A"))</f>
        <v/>
      </c>
      <c r="KZ154" s="1">
        <f>IF((HQ154/KK154)&lt;0.335,"G",IF((HQ154/KK154)&gt;0.67,"R","A"))</f>
        <v/>
      </c>
      <c r="LA154" s="1">
        <f>IF((IB154/KK154)&lt;0.335,"G",IF((IB154/KK154)&gt;0.67,"R","A"))</f>
        <v/>
      </c>
      <c r="LB154">
        <f>IF(LQ154="0-0",INDEX(Scrape!#REF!,MATCH('HT 0-0'!KP154,Scrape!$B:$B,0)),"")</f>
        <v/>
      </c>
      <c r="LC154">
        <f>IF(LQ154="0-0",INDEX(Scrape!$A:$A,MATCH('HT 0-0'!KP154,Scrape!$B:$B,0)),"")</f>
        <v/>
      </c>
      <c r="LD154">
        <f>IF(LQ154="0-0",INDEX(Scrape!$B:$B,MATCH('HT 0-0'!KP154,Scrape!$B:$B,0)),"")</f>
        <v/>
      </c>
      <c r="LE154">
        <f>IF(LQ154="0-0",INDEX(Scrape!$C:$C,MATCH('HT 0-0'!KP154,Scrape!$B:$B,0)),"")</f>
        <v/>
      </c>
      <c r="LF154">
        <f>IF(LQ154="0-0",INDEX(Scrape!$D:$D,MATCH('HT 0-0'!KP154,Scrape!$B:$B,0)),"")</f>
        <v/>
      </c>
      <c r="LG154">
        <f>IF(LQ154="0-0",INDEX(Scrape!$E:$E,MATCH('HT 0-0'!KP154,Scrape!$B:$B,0)),"")</f>
        <v/>
      </c>
      <c r="LH154">
        <f>IF(LQ154="0-0",INDEX(Scrape!$F:$F,MATCH('HT 0-0'!KP154,Scrape!$B:$B,0)),"")</f>
        <v/>
      </c>
      <c r="LI154">
        <f>IF(LQ154="0-0",INDEX(Scrape!$G:$G,MATCH('HT 0-0'!KP154,Scrape!$B:$B,0)),"")</f>
        <v/>
      </c>
      <c r="LJ154">
        <f>IF(LQ154="0-0",INDEX(Scrape!$H:$H,MATCH('HT 0-0'!KP154,Scrape!$B:$B,0)),"")</f>
        <v/>
      </c>
      <c r="LK154">
        <f>IF(LQ154="0-0",INDEX(Scrape!$I:$I,MATCH('HT 0-0'!KP154,Scrape!$B:$B,0)),"")</f>
        <v/>
      </c>
      <c r="LL154">
        <f>IF(LQ154="0-0",INDEX(Scrape!$J:$J,MATCH('HT 0-0'!KP154,Scrape!$B:$B,0)),"")</f>
        <v/>
      </c>
      <c r="LM154">
        <f>IF(LQ154="0-0",INDEX(Scrape!$K:$K,MATCH('HT 0-0'!KP154,Scrape!$B:$B,0)),"")</f>
        <v/>
      </c>
      <c r="LN154">
        <f>IF(LQ154="0-0",INDEX(Scrape!$L:$L,MATCH('HT 0-0'!KP154,Scrape!$B:$B,0)),"")</f>
        <v/>
      </c>
      <c r="LO154">
        <f>IF(LQ154="0-0",INDEX(Scrape!$M:$M,MATCH('HT 0-0'!KP154,Scrape!$B:$B,0)),"")</f>
        <v/>
      </c>
      <c r="LP154">
        <f>IF(LQ154="0-0",INDEX(Scrape!$N:$N,MATCH('HT 0-0'!KP154,Scrape!$B:$B,0)),"")</f>
        <v/>
      </c>
      <c r="LQ154">
        <f>INDEX(Scrape!$O:$O,MATCH('HT 0-0'!KP154,Scrape!$B:$B,0))</f>
        <v/>
      </c>
      <c r="LR154">
        <f>(1/LJ154)+(1/LI154)+(1/LH154)</f>
        <v/>
      </c>
      <c r="LS154">
        <f>(1/LG154)+(1/LF154)+(1/LE154)</f>
        <v/>
      </c>
      <c r="LT154" s="8">
        <f>IF(INDEX(#REF!,MATCH(KQ154,#REF!,0))=INDEX(#REF!,MATCH(KQ154,#REF!,0)),INDEX(#REF!,MATCH(KQ154,#REF!,0)),"ERROR")</f>
        <v/>
      </c>
      <c r="LU154" s="4">
        <f>IF(KR154="G",2,IF(KR154="R",0.5,IF(KR154="A",1)))</f>
        <v/>
      </c>
      <c r="LV154" s="4">
        <f>IF(KS154="G",0.5,IF(KS154="R",2,IF(KS154="A",1)))</f>
        <v/>
      </c>
      <c r="LW154" s="4">
        <f>IF(KT154="G",2,IF(KT154="R",0.5,IF(KT154="A",1)))</f>
        <v/>
      </c>
      <c r="LX154" s="4">
        <f>IF(KU154="G",0.5,IF(KU154="R",2,IF(KU154="A",1)))</f>
        <v/>
      </c>
      <c r="LY154" s="7">
        <f>(LK154*(LU154+LX154)+(LL154*(LU154+LX154)))</f>
        <v/>
      </c>
      <c r="LZ154" s="7">
        <f>(LN154*(LV154+LW154)+(LO154*(LV154+LW154)))</f>
        <v/>
      </c>
      <c r="MA154" s="11">
        <f>LY154-LZ154</f>
        <v/>
      </c>
      <c r="MB154" s="5">
        <f>MA154+2</f>
        <v/>
      </c>
      <c r="MC154" s="6">
        <f>MA154-2</f>
        <v/>
      </c>
      <c r="MD154" s="4">
        <f>LE154</f>
        <v/>
      </c>
      <c r="ME154" s="9">
        <f>IF(MD154=0,1000,MD154+0.75)</f>
        <v/>
      </c>
      <c r="MF154" s="10">
        <f>IF(MD154=0,0,MD154-0.75)</f>
        <v/>
      </c>
      <c r="MG154" s="4">
        <f>((LM154*(LU154+LX154))-((LP154*(LV154+LW154))))</f>
        <v/>
      </c>
      <c r="MH154" s="9">
        <f>MG154*1.2</f>
        <v/>
      </c>
      <c r="MI154" s="10">
        <f>MG154*0.8</f>
        <v/>
      </c>
      <c r="MJ154">
        <f>IFERROR(OT154,"")</f>
        <v/>
      </c>
      <c r="MK154">
        <f>IFERROR(OU154,"")</f>
        <v/>
      </c>
      <c r="ML154">
        <f>IFERROR(OV154,"")</f>
        <v/>
      </c>
      <c r="MM154">
        <f>IFERROR(OW154,"")</f>
        <v/>
      </c>
      <c r="MN154">
        <f>IFERROR(OX154,"")</f>
        <v/>
      </c>
      <c r="MO154">
        <f>IFERROR(OY154,"")</f>
        <v/>
      </c>
      <c r="MP154" s="1">
        <f>COUNTIFS(#REF!,LT154,#REF!,1,#REF!,"&gt;="&amp;MC154,#REF!,"&lt;="&amp;MB154,#REF!,"&lt;="&amp;ME154,#REF!,"&gt;="&amp;MF154,#REF!,"="&amp;KV154,#REF!,"="&amp;KX154)</f>
        <v/>
      </c>
      <c r="MQ154" s="1">
        <f>COUNTIFS(#REF!,LT154,#REF!,0,#REF!,"&gt;="&amp;MC154,#REF!,"&lt;="&amp;MB154,#REF!,"&lt;="&amp;ME154,#REF!,"&gt;="&amp;MF154,#REF!,"="&amp;KV154,#REF!,"="&amp;KX154)</f>
        <v/>
      </c>
      <c r="MR154" s="1">
        <f>COUNTIFS(#REF!,LT154,#REF!,1,#REF!,"&gt;="&amp;MC154,#REF!,"&lt;="&amp;MB154,#REF!,"&lt;="&amp;ME154,#REF!,"&gt;="&amp;MF154,#REF!,"="&amp;KW154,#REF!,"="&amp;KY154)</f>
        <v/>
      </c>
      <c r="MS154" s="1">
        <f>COUNTIFS(#REF!,LT154,#REF!,0,#REF!,"&gt;="&amp;MC154,#REF!,"&lt;="&amp;MB154,#REF!,"&lt;="&amp;ME154,#REF!,"&gt;="&amp;MF154,#REF!,"="&amp;KW154,#REF!,"="&amp;KY154)</f>
        <v/>
      </c>
      <c r="MT154" s="1">
        <f>COUNTIFS(#REF!,LT154,#REF!,1,#REF!,"&gt;="&amp;MI154,#REF!,"&lt;="&amp;MH154,#REF!,"&lt;="&amp;ME154,#REF!,"&gt;="&amp;MF154)</f>
        <v/>
      </c>
      <c r="MU154" s="1">
        <f>COUNTIFS(#REF!,LT154,#REF!,0,#REF!,"&gt;="&amp;MI154,#REF!,"&lt;="&amp;MH154,#REF!,"&lt;="&amp;ME154,#REF!,"&gt;="&amp;MF154)</f>
        <v/>
      </c>
      <c r="MV154" s="1">
        <f>COUNTIFS(#REF!,LT154,#REF!,1,#REF!,"&gt;="&amp;MI154,#REF!,"&lt;="&amp;MH154,#REF!,"="&amp;KZ154,#REF!,"="&amp;LA154,#REF!,"&lt;="&amp;ME154,#REF!,"&gt;="&amp;MF154)</f>
        <v/>
      </c>
      <c r="MW154" s="1">
        <f>COUNTIFS(#REF!,LT154,#REF!,0,#REF!,"&gt;="&amp;MI154,#REF!,"&lt;="&amp;MH154,#REF!,"="&amp;KZ154,#REF!,"="&amp;LA154,#REF!,"&lt;="&amp;ME154,#REF!,"&gt;="&amp;MF154)</f>
        <v/>
      </c>
      <c r="MX154" s="1">
        <f>COUNTIFS(#REF!,LT154,#REF!,1,#REF!,"&gt;="&amp;MC154,#REF!,"&lt;="&amp;MB154,#REF!,"&lt;="&amp;ME154,#REF!,"&gt;="&amp;MF154)</f>
        <v/>
      </c>
      <c r="MY154" s="1">
        <f>COUNTIFS(#REF!,LT154,#REF!,0,#REF!,"&gt;="&amp;MC154,#REF!,"&lt;="&amp;MB154,#REF!,"&lt;="&amp;ME154,#REF!,"&gt;="&amp;MF154)</f>
        <v/>
      </c>
      <c r="MZ154" s="1">
        <f>COUNTIFS(#REF!,LT154,#REF!,1,#REF!,"&lt;="&amp;ME154,#REF!,"&gt;="&amp;MF154,#REF!,"="&amp;KV154,#REF!,"="&amp;KX154)</f>
        <v/>
      </c>
      <c r="NA154" s="1">
        <f>COUNTIFS(#REF!,LT154,#REF!,0,#REF!,"&lt;="&amp;ME154,#REF!,"&gt;="&amp;MF154,#REF!,"="&amp;KV154,#REF!,"="&amp;KX154)</f>
        <v/>
      </c>
      <c r="NB154" s="1">
        <f>COUNTIFS(#REF!,LT154,#REF!,1,#REF!,"&lt;="&amp;ME154,#REF!,"&gt;="&amp;MF154,#REF!,"="&amp;KW154,#REF!,"="&amp;KY154)</f>
        <v/>
      </c>
      <c r="NC154" s="1">
        <f>COUNTIFS(#REF!,LT154,#REF!,0,#REF!,"&lt;="&amp;ME154,#REF!,"&gt;="&amp;MF154,#REF!,"="&amp;KW154,#REF!,"="&amp;KY154)</f>
        <v/>
      </c>
      <c r="ND154" s="1">
        <f>COUNTIFS(#REF!,LT154,#REF!,1,#REF!,"&gt;="&amp;MC154,#REF!,"&lt;="&amp;MB154,#REF!,"&lt;="&amp;ME154,#REF!,"&gt;="&amp;MF154,#REF!,"="&amp;KV154,#REF!,"="&amp;KX154)</f>
        <v/>
      </c>
      <c r="NE154" s="1">
        <f>COUNTIFS(#REF!,LT154,#REF!,0,#REF!,"&gt;="&amp;MC154,#REF!,"&lt;="&amp;MB154,#REF!,"&lt;="&amp;ME154,#REF!,"&gt;="&amp;MF154,#REF!,"="&amp;KV154,#REF!,"="&amp;KX154)</f>
        <v/>
      </c>
      <c r="NF154" s="1">
        <f>COUNTIFS(#REF!,LT154,#REF!,1,#REF!,"&gt;="&amp;MC154,#REF!,"&lt;="&amp;MB154,#REF!,"&lt;="&amp;ME154,#REF!,"&gt;="&amp;MF154,#REF!,"="&amp;KW154,#REF!,"="&amp;KY154)</f>
        <v/>
      </c>
      <c r="NG154" s="1">
        <f>COUNTIFS(#REF!,LT154,#REF!,0,#REF!,"&gt;="&amp;MC154,#REF!,"&lt;="&amp;MB154,#REF!,"&lt;="&amp;ME154,#REF!,"&gt;="&amp;MF154,#REF!,"="&amp;KW154,#REF!,"="&amp;KY154)</f>
        <v/>
      </c>
      <c r="NH154" s="1">
        <f>COUNTIFS(#REF!,LT154,#REF!,1,#REF!,"&gt;="&amp;MC154,#REF!,"&lt;="&amp;MB154,#REF!,"&lt;="&amp;ME154,#REF!,"&gt;="&amp;MF154,#REF!,"="&amp;KZ154,#REF!,"="&amp;LA154)</f>
        <v/>
      </c>
      <c r="NI154" s="1">
        <f>COUNTIFS(#REF!,LT154,#REF!,0,#REF!,"&gt;="&amp;MC154,#REF!,"&lt;="&amp;MB154,#REF!,"&lt;="&amp;ME154,#REF!,"&gt;="&amp;MF154,#REF!,"="&amp;KZ154,#REF!,"="&amp;LA154)</f>
        <v/>
      </c>
      <c r="NJ154" s="1">
        <f>COUNTIFS(#REF!,LT154,#REF!,1,#REF!,"&gt;="&amp;MI154,#REF!,"&lt;="&amp;MH154,#REF!,"&lt;="&amp;ME154,#REF!,"&gt;="&amp;MF154)</f>
        <v/>
      </c>
      <c r="NK154" s="1">
        <f>COUNTIFS(#REF!,LT154,#REF!,0,#REF!,"&gt;="&amp;MI154,#REF!,"&lt;="&amp;MH154,#REF!,"&lt;="&amp;ME154,#REF!,"&gt;="&amp;MF154)</f>
        <v/>
      </c>
      <c r="NL154" s="1">
        <f>COUNTIFS(#REF!,LT154,#REF!,1,#REF!,"&gt;="&amp;MI154,#REF!,"&lt;="&amp;MH154,#REF!,"="&amp;KZ154,#REF!,"="&amp;LA154,#REF!,"&lt;="&amp;ME154,#REF!,"&gt;="&amp;MF154)</f>
        <v/>
      </c>
      <c r="NM154" s="1">
        <f>COUNTIFS(#REF!,LT154,#REF!,0,#REF!,"&gt;="&amp;MI154,#REF!,"&lt;="&amp;MH154,#REF!,"="&amp;KZ154,#REF!,"="&amp;LA154,#REF!,"&lt;="&amp;ME154,#REF!,"&gt;="&amp;MF154)</f>
        <v/>
      </c>
      <c r="NN154" s="1">
        <f>COUNTIFS(#REF!,LT154,#REF!,1,#REF!,"&gt;="&amp;MC154,#REF!,"&lt;="&amp;MB154,#REF!,"&lt;="&amp;ME154,#REF!,"&gt;="&amp;MF154)</f>
        <v/>
      </c>
      <c r="NO154" s="1">
        <f>COUNTIFS(#REF!,LT154,#REF!,0,#REF!,"&gt;="&amp;MC154,#REF!,"&lt;="&amp;MB154,#REF!,"&lt;="&amp;ME154,#REF!,"&gt;="&amp;MF154)</f>
        <v/>
      </c>
      <c r="NP154" s="1">
        <f>COUNTIFS(#REF!,LT154,#REF!,1,#REF!,"&lt;="&amp;ME154,#REF!,"&gt;="&amp;MF154,#REF!,"="&amp;KV154,#REF!,"="&amp;KX154)</f>
        <v/>
      </c>
      <c r="NQ154" s="1">
        <f>COUNTIFS(#REF!,LT154,#REF!,0,#REF!,"&lt;="&amp;ME154,#REF!,"&gt;="&amp;MF154,#REF!,"="&amp;KV154,#REF!,"="&amp;KX154)</f>
        <v/>
      </c>
      <c r="NR154" s="1">
        <f>COUNTIFS(#REF!,LT154,#REF!,1,#REF!,"&lt;="&amp;ME154,#REF!,"&gt;="&amp;MF154,#REF!,"="&amp;KW154,#REF!,"="&amp;KY154)</f>
        <v/>
      </c>
      <c r="NS154" s="1">
        <f>COUNTIFS(#REF!,LT154,#REF!,0,#REF!,"&lt;="&amp;ME154,#REF!,"&gt;="&amp;MF154,#REF!,"="&amp;KW154,#REF!,"="&amp;KY154)</f>
        <v/>
      </c>
      <c r="NT154" s="1">
        <f>MP154+MR154+MT154+MV154+MX154+MZ154+NB154</f>
        <v/>
      </c>
      <c r="NU154" s="1">
        <f>MQ154+MS154+MU154+MW154+MY154+NA154+NC154</f>
        <v/>
      </c>
      <c r="NV154" s="1">
        <f>NT154+NU154</f>
        <v/>
      </c>
      <c r="NW154" s="33">
        <f>NT154/(NT154+NU154)</f>
        <v/>
      </c>
      <c r="NX154" s="3">
        <f>1/NW154</f>
        <v/>
      </c>
      <c r="NY154" s="1">
        <f>LH154</f>
        <v/>
      </c>
      <c r="NZ154" s="79">
        <f>(NW154*((NY154-1)*0.98))-((1-NW154)*1)</f>
        <v/>
      </c>
      <c r="OA154" s="34">
        <f>IF(LR154&lt;0.9,0,IF(AND(LR154&gt;1.1),0,1))</f>
        <v/>
      </c>
      <c r="OB154" s="34">
        <f>IF(LS154&lt;0.9,0,IF(AND(LS154&gt;1.1),0,1))</f>
        <v/>
      </c>
      <c r="OC154" s="32">
        <f>IF(NV154&gt;99,1,0)</f>
        <v/>
      </c>
      <c r="OD154" s="32">
        <f>IF(NZ154&gt;0.0799,1,0)</f>
        <v/>
      </c>
      <c r="OE154" s="32">
        <f>IF(NZ154&gt;OM154,1,0)</f>
        <v/>
      </c>
      <c r="OF154" s="32">
        <f>OC154+OD154+OE154+OA154+OB154</f>
        <v/>
      </c>
      <c r="OG154" s="1">
        <f>ND154+NF154+NH154+NJ154+NL154+NN154+NP154+NR154</f>
        <v/>
      </c>
      <c r="OH154" s="1">
        <f>NE154+NG154+NI154+NK154+NM154+NO154+NQ154+NS154</f>
        <v/>
      </c>
      <c r="OI154" s="1">
        <f>OG154+OH154</f>
        <v/>
      </c>
      <c r="OJ154" s="33">
        <f>OG154/(OG154+OH154)</f>
        <v/>
      </c>
      <c r="OK154" s="3">
        <f>1/OJ154</f>
        <v/>
      </c>
      <c r="OL154" s="1">
        <f>LI154</f>
        <v/>
      </c>
      <c r="OM154" s="79">
        <f>(OJ154*((OL154-1)*0.98))-((1-OJ154)*1)</f>
        <v/>
      </c>
      <c r="ON154" s="34">
        <f>IF(LR154&lt;0.9,0,IF(AND(LR154&gt;1.1),0,1))</f>
        <v/>
      </c>
      <c r="OO154" s="34">
        <f>IF(LS154&lt;0.9,0,IF(AND(LS154&gt;1.1),0,1))</f>
        <v/>
      </c>
      <c r="OP154" s="32">
        <f>IF(OI154&gt;99,1,0)</f>
        <v/>
      </c>
      <c r="OQ154" s="32">
        <f>IF(OM154&gt;0.0799,1,0)</f>
        <v/>
      </c>
      <c r="OR154" s="32">
        <f>IF(OM154&gt;OZ154,1,0)</f>
        <v/>
      </c>
      <c r="OS154" s="32">
        <f>OP154+OQ154+OR154+ON154+OO154</f>
        <v/>
      </c>
      <c r="OT154">
        <f>IF(OF154=5,"BackHome0-0",IF(AND(OS154=5),"BackAway0-0",""))</f>
        <v/>
      </c>
      <c r="OU154">
        <f>IF(OF154=5,KN154,IF(AND(OS154=5),KO154,""))</f>
        <v/>
      </c>
      <c r="OV154">
        <f>IF(OF154=5,"Match Odds",IF(AND(OS154=5),"Match Odds",""))</f>
        <v/>
      </c>
      <c r="OW154">
        <f>IF(OF154=5,KP154,IF(AND(OS154=5),KP154,""))</f>
        <v/>
      </c>
      <c r="OX154">
        <f>IF(OF154=5,"MATCH_ODDS",IF(AND(OS154=5),"MATCH_ODDS",""))</f>
        <v/>
      </c>
      <c r="OY154">
        <f>IF(OF154=5,"BACK",IF(AND(OS154=5),"BACK",""))</f>
        <v/>
      </c>
    </row>
    <row r="155" ht="16.5" customHeight="1" thickBot="1" thickTop="1">
      <c r="A155" s="2" t="n"/>
      <c r="KN155" s="1">
        <f>IF(INDEX(#REF!,MATCH('HT 0-0'!D155,#REF!,0))=INDEX(#REF!,MATCH('HT 0-0'!D155,#REF!,0)),INDEX(#REF!,MATCH('HT 0-0'!D155,#REF!,0)),"ERROR")</f>
        <v/>
      </c>
      <c r="KO155" s="1">
        <f>IF(INDEX(#REF!,MATCH('HT 0-0'!E155,#REF!,0))=INDEX(#REF!,MATCH('HT 0-0'!E155,#REF!,0)),INDEX(#REF!,MATCH('HT 0-0'!E155,#REF!,0)),"ERROR")</f>
        <v/>
      </c>
      <c r="KP155" s="1">
        <f>KN155&amp;" v "&amp;KO155</f>
        <v/>
      </c>
      <c r="KQ155">
        <f>B155&amp;"_"&amp;C155</f>
        <v/>
      </c>
      <c r="KR155" s="1">
        <f>IF((HW155/KK155)&lt;0.335,"G",IF((HW155/KK155)&gt;0.67,"R","A"))</f>
        <v/>
      </c>
      <c r="KS155" s="1">
        <f>IF((HX155/KK155)&lt;0.335,"G",IF((HX155/KK155)&gt;0.67,"R","A"))</f>
        <v/>
      </c>
      <c r="KT155" s="1">
        <f>IF((IH155/KK155)&lt;0.335,"G",IF((IH155/KK155)&gt;0.67,"R","A"))</f>
        <v/>
      </c>
      <c r="KU155" s="1">
        <f>IF((II155/KK155)&lt;0.335,"G",IF((II155/KK155)&gt;0.67,"R","A"))</f>
        <v/>
      </c>
      <c r="KV155" s="1">
        <f>IF((HZ155/KK155)&lt;0.335,"G",IF((HZ155/KK155)&gt;0.67,"R","A"))</f>
        <v/>
      </c>
      <c r="KW155" s="1">
        <f>IF((HY155/KK155)&lt;0.335,"G",IF((HY155/KK155)&gt;0.67,"R","A"))</f>
        <v/>
      </c>
      <c r="KX155" s="1">
        <f>IF((IK155/KK155)&lt;0.335,"G",IF((IK155/KK155)&gt;0.67,"R","A"))</f>
        <v/>
      </c>
      <c r="KY155" s="1">
        <f>IF((IJ155/KK155)&lt;0.335,"G",IF((IJ155/KK155)&gt;0.67,"R","A"))</f>
        <v/>
      </c>
      <c r="KZ155" s="1">
        <f>IF((HQ155/KK155)&lt;0.335,"G",IF((HQ155/KK155)&gt;0.67,"R","A"))</f>
        <v/>
      </c>
      <c r="LA155" s="1">
        <f>IF((IB155/KK155)&lt;0.335,"G",IF((IB155/KK155)&gt;0.67,"R","A"))</f>
        <v/>
      </c>
      <c r="LB155">
        <f>IF(LQ155="0-0",INDEX(Scrape!#REF!,MATCH('HT 0-0'!KP155,Scrape!$B:$B,0)),"")</f>
        <v/>
      </c>
      <c r="LC155">
        <f>IF(LQ155="0-0",INDEX(Scrape!$A:$A,MATCH('HT 0-0'!KP155,Scrape!$B:$B,0)),"")</f>
        <v/>
      </c>
      <c r="LD155">
        <f>IF(LQ155="0-0",INDEX(Scrape!$B:$B,MATCH('HT 0-0'!KP155,Scrape!$B:$B,0)),"")</f>
        <v/>
      </c>
      <c r="LE155">
        <f>IF(LQ155="0-0",INDEX(Scrape!$C:$C,MATCH('HT 0-0'!KP155,Scrape!$B:$B,0)),"")</f>
        <v/>
      </c>
      <c r="LF155">
        <f>IF(LQ155="0-0",INDEX(Scrape!$D:$D,MATCH('HT 0-0'!KP155,Scrape!$B:$B,0)),"")</f>
        <v/>
      </c>
      <c r="LG155">
        <f>IF(LQ155="0-0",INDEX(Scrape!$E:$E,MATCH('HT 0-0'!KP155,Scrape!$B:$B,0)),"")</f>
        <v/>
      </c>
      <c r="LH155">
        <f>IF(LQ155="0-0",INDEX(Scrape!$F:$F,MATCH('HT 0-0'!KP155,Scrape!$B:$B,0)),"")</f>
        <v/>
      </c>
      <c r="LI155">
        <f>IF(LQ155="0-0",INDEX(Scrape!$G:$G,MATCH('HT 0-0'!KP155,Scrape!$B:$B,0)),"")</f>
        <v/>
      </c>
      <c r="LJ155">
        <f>IF(LQ155="0-0",INDEX(Scrape!$H:$H,MATCH('HT 0-0'!KP155,Scrape!$B:$B,0)),"")</f>
        <v/>
      </c>
      <c r="LK155">
        <f>IF(LQ155="0-0",INDEX(Scrape!$I:$I,MATCH('HT 0-0'!KP155,Scrape!$B:$B,0)),"")</f>
        <v/>
      </c>
      <c r="LL155">
        <f>IF(LQ155="0-0",INDEX(Scrape!$J:$J,MATCH('HT 0-0'!KP155,Scrape!$B:$B,0)),"")</f>
        <v/>
      </c>
      <c r="LM155">
        <f>IF(LQ155="0-0",INDEX(Scrape!$K:$K,MATCH('HT 0-0'!KP155,Scrape!$B:$B,0)),"")</f>
        <v/>
      </c>
      <c r="LN155">
        <f>IF(LQ155="0-0",INDEX(Scrape!$L:$L,MATCH('HT 0-0'!KP155,Scrape!$B:$B,0)),"")</f>
        <v/>
      </c>
      <c r="LO155">
        <f>IF(LQ155="0-0",INDEX(Scrape!$M:$M,MATCH('HT 0-0'!KP155,Scrape!$B:$B,0)),"")</f>
        <v/>
      </c>
      <c r="LP155">
        <f>IF(LQ155="0-0",INDEX(Scrape!$N:$N,MATCH('HT 0-0'!KP155,Scrape!$B:$B,0)),"")</f>
        <v/>
      </c>
      <c r="LQ155">
        <f>INDEX(Scrape!$O:$O,MATCH('HT 0-0'!KP155,Scrape!$B:$B,0))</f>
        <v/>
      </c>
      <c r="LR155">
        <f>(1/LJ155)+(1/LI155)+(1/LH155)</f>
        <v/>
      </c>
      <c r="LS155">
        <f>(1/LG155)+(1/LF155)+(1/LE155)</f>
        <v/>
      </c>
      <c r="LT155" s="8">
        <f>IF(INDEX(#REF!,MATCH(KQ155,#REF!,0))=INDEX(#REF!,MATCH(KQ155,#REF!,0)),INDEX(#REF!,MATCH(KQ155,#REF!,0)),"ERROR")</f>
        <v/>
      </c>
      <c r="LU155" s="4">
        <f>IF(KR155="G",2,IF(KR155="R",0.5,IF(KR155="A",1)))</f>
        <v/>
      </c>
      <c r="LV155" s="4">
        <f>IF(KS155="G",0.5,IF(KS155="R",2,IF(KS155="A",1)))</f>
        <v/>
      </c>
      <c r="LW155" s="4">
        <f>IF(KT155="G",2,IF(KT155="R",0.5,IF(KT155="A",1)))</f>
        <v/>
      </c>
      <c r="LX155" s="4">
        <f>IF(KU155="G",0.5,IF(KU155="R",2,IF(KU155="A",1)))</f>
        <v/>
      </c>
      <c r="LY155" s="7">
        <f>(LK155*(LU155+LX155)+(LL155*(LU155+LX155)))</f>
        <v/>
      </c>
      <c r="LZ155" s="7">
        <f>(LN155*(LV155+LW155)+(LO155*(LV155+LW155)))</f>
        <v/>
      </c>
      <c r="MA155" s="11">
        <f>LY155-LZ155</f>
        <v/>
      </c>
      <c r="MB155" s="5">
        <f>MA155+2</f>
        <v/>
      </c>
      <c r="MC155" s="6">
        <f>MA155-2</f>
        <v/>
      </c>
      <c r="MD155" s="4">
        <f>LE155</f>
        <v/>
      </c>
      <c r="ME155" s="9">
        <f>IF(MD155=0,1000,MD155+0.75)</f>
        <v/>
      </c>
      <c r="MF155" s="10">
        <f>IF(MD155=0,0,MD155-0.75)</f>
        <v/>
      </c>
      <c r="MG155" s="4">
        <f>((LM155*(LU155+LX155))-((LP155*(LV155+LW155))))</f>
        <v/>
      </c>
      <c r="MH155" s="9">
        <f>MG155*1.2</f>
        <v/>
      </c>
      <c r="MI155" s="10">
        <f>MG155*0.8</f>
        <v/>
      </c>
      <c r="MJ155">
        <f>IFERROR(OT155,"")</f>
        <v/>
      </c>
      <c r="MK155">
        <f>IFERROR(OU155,"")</f>
        <v/>
      </c>
      <c r="ML155">
        <f>IFERROR(OV155,"")</f>
        <v/>
      </c>
      <c r="MM155">
        <f>IFERROR(OW155,"")</f>
        <v/>
      </c>
      <c r="MN155">
        <f>IFERROR(OX155,"")</f>
        <v/>
      </c>
      <c r="MO155">
        <f>IFERROR(OY155,"")</f>
        <v/>
      </c>
      <c r="MP155" s="1">
        <f>COUNTIFS(#REF!,LT155,#REF!,1,#REF!,"&gt;="&amp;MC155,#REF!,"&lt;="&amp;MB155,#REF!,"&lt;="&amp;ME155,#REF!,"&gt;="&amp;MF155,#REF!,"="&amp;KV155,#REF!,"="&amp;KX155)</f>
        <v/>
      </c>
      <c r="MQ155" s="1">
        <f>COUNTIFS(#REF!,LT155,#REF!,0,#REF!,"&gt;="&amp;MC155,#REF!,"&lt;="&amp;MB155,#REF!,"&lt;="&amp;ME155,#REF!,"&gt;="&amp;MF155,#REF!,"="&amp;KV155,#REF!,"="&amp;KX155)</f>
        <v/>
      </c>
      <c r="MR155" s="1">
        <f>COUNTIFS(#REF!,LT155,#REF!,1,#REF!,"&gt;="&amp;MC155,#REF!,"&lt;="&amp;MB155,#REF!,"&lt;="&amp;ME155,#REF!,"&gt;="&amp;MF155,#REF!,"="&amp;KW155,#REF!,"="&amp;KY155)</f>
        <v/>
      </c>
      <c r="MS155" s="1">
        <f>COUNTIFS(#REF!,LT155,#REF!,0,#REF!,"&gt;="&amp;MC155,#REF!,"&lt;="&amp;MB155,#REF!,"&lt;="&amp;ME155,#REF!,"&gt;="&amp;MF155,#REF!,"="&amp;KW155,#REF!,"="&amp;KY155)</f>
        <v/>
      </c>
      <c r="MT155" s="1">
        <f>COUNTIFS(#REF!,LT155,#REF!,1,#REF!,"&gt;="&amp;MI155,#REF!,"&lt;="&amp;MH155,#REF!,"&lt;="&amp;ME155,#REF!,"&gt;="&amp;MF155)</f>
        <v/>
      </c>
      <c r="MU155" s="1">
        <f>COUNTIFS(#REF!,LT155,#REF!,0,#REF!,"&gt;="&amp;MI155,#REF!,"&lt;="&amp;MH155,#REF!,"&lt;="&amp;ME155,#REF!,"&gt;="&amp;MF155)</f>
        <v/>
      </c>
      <c r="MV155" s="1">
        <f>COUNTIFS(#REF!,LT155,#REF!,1,#REF!,"&gt;="&amp;MI155,#REF!,"&lt;="&amp;MH155,#REF!,"="&amp;KZ155,#REF!,"="&amp;LA155,#REF!,"&lt;="&amp;ME155,#REF!,"&gt;="&amp;MF155)</f>
        <v/>
      </c>
      <c r="MW155" s="1">
        <f>COUNTIFS(#REF!,LT155,#REF!,0,#REF!,"&gt;="&amp;MI155,#REF!,"&lt;="&amp;MH155,#REF!,"="&amp;KZ155,#REF!,"="&amp;LA155,#REF!,"&lt;="&amp;ME155,#REF!,"&gt;="&amp;MF155)</f>
        <v/>
      </c>
      <c r="MX155" s="1">
        <f>COUNTIFS(#REF!,LT155,#REF!,1,#REF!,"&gt;="&amp;MC155,#REF!,"&lt;="&amp;MB155,#REF!,"&lt;="&amp;ME155,#REF!,"&gt;="&amp;MF155)</f>
        <v/>
      </c>
      <c r="MY155" s="1">
        <f>COUNTIFS(#REF!,LT155,#REF!,0,#REF!,"&gt;="&amp;MC155,#REF!,"&lt;="&amp;MB155,#REF!,"&lt;="&amp;ME155,#REF!,"&gt;="&amp;MF155)</f>
        <v/>
      </c>
      <c r="MZ155" s="1">
        <f>COUNTIFS(#REF!,LT155,#REF!,1,#REF!,"&lt;="&amp;ME155,#REF!,"&gt;="&amp;MF155,#REF!,"="&amp;KV155,#REF!,"="&amp;KX155)</f>
        <v/>
      </c>
      <c r="NA155" s="1">
        <f>COUNTIFS(#REF!,LT155,#REF!,0,#REF!,"&lt;="&amp;ME155,#REF!,"&gt;="&amp;MF155,#REF!,"="&amp;KV155,#REF!,"="&amp;KX155)</f>
        <v/>
      </c>
      <c r="NB155" s="1">
        <f>COUNTIFS(#REF!,LT155,#REF!,1,#REF!,"&lt;="&amp;ME155,#REF!,"&gt;="&amp;MF155,#REF!,"="&amp;KW155,#REF!,"="&amp;KY155)</f>
        <v/>
      </c>
      <c r="NC155" s="1">
        <f>COUNTIFS(#REF!,LT155,#REF!,0,#REF!,"&lt;="&amp;ME155,#REF!,"&gt;="&amp;MF155,#REF!,"="&amp;KW155,#REF!,"="&amp;KY155)</f>
        <v/>
      </c>
      <c r="ND155" s="1">
        <f>COUNTIFS(#REF!,LT155,#REF!,1,#REF!,"&gt;="&amp;MC155,#REF!,"&lt;="&amp;MB155,#REF!,"&lt;="&amp;ME155,#REF!,"&gt;="&amp;MF155,#REF!,"="&amp;KV155,#REF!,"="&amp;KX155)</f>
        <v/>
      </c>
      <c r="NE155" s="1">
        <f>COUNTIFS(#REF!,LT155,#REF!,0,#REF!,"&gt;="&amp;MC155,#REF!,"&lt;="&amp;MB155,#REF!,"&lt;="&amp;ME155,#REF!,"&gt;="&amp;MF155,#REF!,"="&amp;KV155,#REF!,"="&amp;KX155)</f>
        <v/>
      </c>
      <c r="NF155" s="1">
        <f>COUNTIFS(#REF!,LT155,#REF!,1,#REF!,"&gt;="&amp;MC155,#REF!,"&lt;="&amp;MB155,#REF!,"&lt;="&amp;ME155,#REF!,"&gt;="&amp;MF155,#REF!,"="&amp;KW155,#REF!,"="&amp;KY155)</f>
        <v/>
      </c>
      <c r="NG155" s="1">
        <f>COUNTIFS(#REF!,LT155,#REF!,0,#REF!,"&gt;="&amp;MC155,#REF!,"&lt;="&amp;MB155,#REF!,"&lt;="&amp;ME155,#REF!,"&gt;="&amp;MF155,#REF!,"="&amp;KW155,#REF!,"="&amp;KY155)</f>
        <v/>
      </c>
      <c r="NH155" s="1">
        <f>COUNTIFS(#REF!,LT155,#REF!,1,#REF!,"&gt;="&amp;MC155,#REF!,"&lt;="&amp;MB155,#REF!,"&lt;="&amp;ME155,#REF!,"&gt;="&amp;MF155,#REF!,"="&amp;KZ155,#REF!,"="&amp;LA155)</f>
        <v/>
      </c>
      <c r="NI155" s="1">
        <f>COUNTIFS(#REF!,LT155,#REF!,0,#REF!,"&gt;="&amp;MC155,#REF!,"&lt;="&amp;MB155,#REF!,"&lt;="&amp;ME155,#REF!,"&gt;="&amp;MF155,#REF!,"="&amp;KZ155,#REF!,"="&amp;LA155)</f>
        <v/>
      </c>
      <c r="NJ155" s="1">
        <f>COUNTIFS(#REF!,LT155,#REF!,1,#REF!,"&gt;="&amp;MI155,#REF!,"&lt;="&amp;MH155,#REF!,"&lt;="&amp;ME155,#REF!,"&gt;="&amp;MF155)</f>
        <v/>
      </c>
      <c r="NK155" s="1">
        <f>COUNTIFS(#REF!,LT155,#REF!,0,#REF!,"&gt;="&amp;MI155,#REF!,"&lt;="&amp;MH155,#REF!,"&lt;="&amp;ME155,#REF!,"&gt;="&amp;MF155)</f>
        <v/>
      </c>
      <c r="NL155" s="1">
        <f>COUNTIFS(#REF!,LT155,#REF!,1,#REF!,"&gt;="&amp;MI155,#REF!,"&lt;="&amp;MH155,#REF!,"="&amp;KZ155,#REF!,"="&amp;LA155,#REF!,"&lt;="&amp;ME155,#REF!,"&gt;="&amp;MF155)</f>
        <v/>
      </c>
      <c r="NM155" s="1">
        <f>COUNTIFS(#REF!,LT155,#REF!,0,#REF!,"&gt;="&amp;MI155,#REF!,"&lt;="&amp;MH155,#REF!,"="&amp;KZ155,#REF!,"="&amp;LA155,#REF!,"&lt;="&amp;ME155,#REF!,"&gt;="&amp;MF155)</f>
        <v/>
      </c>
      <c r="NN155" s="1">
        <f>COUNTIFS(#REF!,LT155,#REF!,1,#REF!,"&gt;="&amp;MC155,#REF!,"&lt;="&amp;MB155,#REF!,"&lt;="&amp;ME155,#REF!,"&gt;="&amp;MF155)</f>
        <v/>
      </c>
      <c r="NO155" s="1">
        <f>COUNTIFS(#REF!,LT155,#REF!,0,#REF!,"&gt;="&amp;MC155,#REF!,"&lt;="&amp;MB155,#REF!,"&lt;="&amp;ME155,#REF!,"&gt;="&amp;MF155)</f>
        <v/>
      </c>
      <c r="NP155" s="1">
        <f>COUNTIFS(#REF!,LT155,#REF!,1,#REF!,"&lt;="&amp;ME155,#REF!,"&gt;="&amp;MF155,#REF!,"="&amp;KV155,#REF!,"="&amp;KX155)</f>
        <v/>
      </c>
      <c r="NQ155" s="1">
        <f>COUNTIFS(#REF!,LT155,#REF!,0,#REF!,"&lt;="&amp;ME155,#REF!,"&gt;="&amp;MF155,#REF!,"="&amp;KV155,#REF!,"="&amp;KX155)</f>
        <v/>
      </c>
      <c r="NR155" s="1">
        <f>COUNTIFS(#REF!,LT155,#REF!,1,#REF!,"&lt;="&amp;ME155,#REF!,"&gt;="&amp;MF155,#REF!,"="&amp;KW155,#REF!,"="&amp;KY155)</f>
        <v/>
      </c>
      <c r="NS155" s="1">
        <f>COUNTIFS(#REF!,LT155,#REF!,0,#REF!,"&lt;="&amp;ME155,#REF!,"&gt;="&amp;MF155,#REF!,"="&amp;KW155,#REF!,"="&amp;KY155)</f>
        <v/>
      </c>
      <c r="NT155" s="1">
        <f>MP155+MR155+MT155+MV155+MX155+MZ155+NB155</f>
        <v/>
      </c>
      <c r="NU155" s="1">
        <f>MQ155+MS155+MU155+MW155+MY155+NA155+NC155</f>
        <v/>
      </c>
      <c r="NV155" s="1">
        <f>NT155+NU155</f>
        <v/>
      </c>
      <c r="NW155" s="33">
        <f>NT155/(NT155+NU155)</f>
        <v/>
      </c>
      <c r="NX155" s="3">
        <f>1/NW155</f>
        <v/>
      </c>
      <c r="NY155" s="1">
        <f>LH155</f>
        <v/>
      </c>
      <c r="NZ155" s="79">
        <f>(NW155*((NY155-1)*0.98))-((1-NW155)*1)</f>
        <v/>
      </c>
      <c r="OA155" s="34">
        <f>IF(LR155&lt;0.9,0,IF(AND(LR155&gt;1.1),0,1))</f>
        <v/>
      </c>
      <c r="OB155" s="34">
        <f>IF(LS155&lt;0.9,0,IF(AND(LS155&gt;1.1),0,1))</f>
        <v/>
      </c>
      <c r="OC155" s="32">
        <f>IF(NV155&gt;99,1,0)</f>
        <v/>
      </c>
      <c r="OD155" s="32">
        <f>IF(NZ155&gt;0.0799,1,0)</f>
        <v/>
      </c>
      <c r="OE155" s="32">
        <f>IF(NZ155&gt;OM155,1,0)</f>
        <v/>
      </c>
      <c r="OF155" s="32">
        <f>OC155+OD155+OE155+OA155+OB155</f>
        <v/>
      </c>
      <c r="OG155" s="1">
        <f>ND155+NF155+NH155+NJ155+NL155+NN155+NP155+NR155</f>
        <v/>
      </c>
      <c r="OH155" s="1">
        <f>NE155+NG155+NI155+NK155+NM155+NO155+NQ155+NS155</f>
        <v/>
      </c>
      <c r="OI155" s="1">
        <f>OG155+OH155</f>
        <v/>
      </c>
      <c r="OJ155" s="33">
        <f>OG155/(OG155+OH155)</f>
        <v/>
      </c>
      <c r="OK155" s="3">
        <f>1/OJ155</f>
        <v/>
      </c>
      <c r="OL155" s="1">
        <f>LI155</f>
        <v/>
      </c>
      <c r="OM155" s="79">
        <f>(OJ155*((OL155-1)*0.98))-((1-OJ155)*1)</f>
        <v/>
      </c>
      <c r="ON155" s="34">
        <f>IF(LR155&lt;0.9,0,IF(AND(LR155&gt;1.1),0,1))</f>
        <v/>
      </c>
      <c r="OO155" s="34">
        <f>IF(LS155&lt;0.9,0,IF(AND(LS155&gt;1.1),0,1))</f>
        <v/>
      </c>
      <c r="OP155" s="32">
        <f>IF(OI155&gt;99,1,0)</f>
        <v/>
      </c>
      <c r="OQ155" s="32">
        <f>IF(OM155&gt;0.0799,1,0)</f>
        <v/>
      </c>
      <c r="OR155" s="32">
        <f>IF(OM155&gt;OZ155,1,0)</f>
        <v/>
      </c>
      <c r="OS155" s="32">
        <f>OP155+OQ155+OR155+ON155+OO155</f>
        <v/>
      </c>
      <c r="OT155">
        <f>IF(OF155=5,"BackHome0-0",IF(AND(OS155=5),"BackAway0-0",""))</f>
        <v/>
      </c>
      <c r="OU155">
        <f>IF(OF155=5,KN155,IF(AND(OS155=5),KO155,""))</f>
        <v/>
      </c>
      <c r="OV155">
        <f>IF(OF155=5,"Match Odds",IF(AND(OS155=5),"Match Odds",""))</f>
        <v/>
      </c>
      <c r="OW155">
        <f>IF(OF155=5,KP155,IF(AND(OS155=5),KP155,""))</f>
        <v/>
      </c>
      <c r="OX155">
        <f>IF(OF155=5,"MATCH_ODDS",IF(AND(OS155=5),"MATCH_ODDS",""))</f>
        <v/>
      </c>
      <c r="OY155">
        <f>IF(OF155=5,"BACK",IF(AND(OS155=5),"BACK",""))</f>
        <v/>
      </c>
    </row>
    <row r="156" ht="16.5" customHeight="1" thickBot="1" thickTop="1">
      <c r="A156" s="2" t="n"/>
      <c r="KN156" s="1">
        <f>IF(INDEX(#REF!,MATCH('HT 0-0'!D156,#REF!,0))=INDEX(#REF!,MATCH('HT 0-0'!D156,#REF!,0)),INDEX(#REF!,MATCH('HT 0-0'!D156,#REF!,0)),"ERROR")</f>
        <v/>
      </c>
      <c r="KO156" s="1">
        <f>IF(INDEX(#REF!,MATCH('HT 0-0'!E156,#REF!,0))=INDEX(#REF!,MATCH('HT 0-0'!E156,#REF!,0)),INDEX(#REF!,MATCH('HT 0-0'!E156,#REF!,0)),"ERROR")</f>
        <v/>
      </c>
      <c r="KP156" s="1">
        <f>KN156&amp;" v "&amp;KO156</f>
        <v/>
      </c>
      <c r="KQ156">
        <f>B156&amp;"_"&amp;C156</f>
        <v/>
      </c>
      <c r="KR156" s="1">
        <f>IF((HW156/KK156)&lt;0.335,"G",IF((HW156/KK156)&gt;0.67,"R","A"))</f>
        <v/>
      </c>
      <c r="KS156" s="1">
        <f>IF((HX156/KK156)&lt;0.335,"G",IF((HX156/KK156)&gt;0.67,"R","A"))</f>
        <v/>
      </c>
      <c r="KT156" s="1">
        <f>IF((IH156/KK156)&lt;0.335,"G",IF((IH156/KK156)&gt;0.67,"R","A"))</f>
        <v/>
      </c>
      <c r="KU156" s="1">
        <f>IF((II156/KK156)&lt;0.335,"G",IF((II156/KK156)&gt;0.67,"R","A"))</f>
        <v/>
      </c>
      <c r="KV156" s="1">
        <f>IF((HZ156/KK156)&lt;0.335,"G",IF((HZ156/KK156)&gt;0.67,"R","A"))</f>
        <v/>
      </c>
      <c r="KW156" s="1">
        <f>IF((HY156/KK156)&lt;0.335,"G",IF((HY156/KK156)&gt;0.67,"R","A"))</f>
        <v/>
      </c>
      <c r="KX156" s="1">
        <f>IF((IK156/KK156)&lt;0.335,"G",IF((IK156/KK156)&gt;0.67,"R","A"))</f>
        <v/>
      </c>
      <c r="KY156" s="1">
        <f>IF((IJ156/KK156)&lt;0.335,"G",IF((IJ156/KK156)&gt;0.67,"R","A"))</f>
        <v/>
      </c>
      <c r="KZ156" s="1">
        <f>IF((HQ156/KK156)&lt;0.335,"G",IF((HQ156/KK156)&gt;0.67,"R","A"))</f>
        <v/>
      </c>
      <c r="LA156" s="1">
        <f>IF((IB156/KK156)&lt;0.335,"G",IF((IB156/KK156)&gt;0.67,"R","A"))</f>
        <v/>
      </c>
      <c r="LB156">
        <f>IF(LQ156="0-0",INDEX(Scrape!#REF!,MATCH('HT 0-0'!KP156,Scrape!$B:$B,0)),"")</f>
        <v/>
      </c>
      <c r="LC156">
        <f>IF(LQ156="0-0",INDEX(Scrape!$A:$A,MATCH('HT 0-0'!KP156,Scrape!$B:$B,0)),"")</f>
        <v/>
      </c>
      <c r="LD156">
        <f>IF(LQ156="0-0",INDEX(Scrape!$B:$B,MATCH('HT 0-0'!KP156,Scrape!$B:$B,0)),"")</f>
        <v/>
      </c>
      <c r="LE156">
        <f>IF(LQ156="0-0",INDEX(Scrape!$C:$C,MATCH('HT 0-0'!KP156,Scrape!$B:$B,0)),"")</f>
        <v/>
      </c>
      <c r="LF156">
        <f>IF(LQ156="0-0",INDEX(Scrape!$D:$D,MATCH('HT 0-0'!KP156,Scrape!$B:$B,0)),"")</f>
        <v/>
      </c>
      <c r="LG156">
        <f>IF(LQ156="0-0",INDEX(Scrape!$E:$E,MATCH('HT 0-0'!KP156,Scrape!$B:$B,0)),"")</f>
        <v/>
      </c>
      <c r="LH156">
        <f>IF(LQ156="0-0",INDEX(Scrape!$F:$F,MATCH('HT 0-0'!KP156,Scrape!$B:$B,0)),"")</f>
        <v/>
      </c>
      <c r="LI156">
        <f>IF(LQ156="0-0",INDEX(Scrape!$G:$G,MATCH('HT 0-0'!KP156,Scrape!$B:$B,0)),"")</f>
        <v/>
      </c>
      <c r="LJ156">
        <f>IF(LQ156="0-0",INDEX(Scrape!$H:$H,MATCH('HT 0-0'!KP156,Scrape!$B:$B,0)),"")</f>
        <v/>
      </c>
      <c r="LK156">
        <f>IF(LQ156="0-0",INDEX(Scrape!$I:$I,MATCH('HT 0-0'!KP156,Scrape!$B:$B,0)),"")</f>
        <v/>
      </c>
      <c r="LL156">
        <f>IF(LQ156="0-0",INDEX(Scrape!$J:$J,MATCH('HT 0-0'!KP156,Scrape!$B:$B,0)),"")</f>
        <v/>
      </c>
      <c r="LM156">
        <f>IF(LQ156="0-0",INDEX(Scrape!$K:$K,MATCH('HT 0-0'!KP156,Scrape!$B:$B,0)),"")</f>
        <v/>
      </c>
      <c r="LN156">
        <f>IF(LQ156="0-0",INDEX(Scrape!$L:$L,MATCH('HT 0-0'!KP156,Scrape!$B:$B,0)),"")</f>
        <v/>
      </c>
      <c r="LO156">
        <f>IF(LQ156="0-0",INDEX(Scrape!$M:$M,MATCH('HT 0-0'!KP156,Scrape!$B:$B,0)),"")</f>
        <v/>
      </c>
      <c r="LP156">
        <f>IF(LQ156="0-0",INDEX(Scrape!$N:$N,MATCH('HT 0-0'!KP156,Scrape!$B:$B,0)),"")</f>
        <v/>
      </c>
      <c r="LQ156">
        <f>INDEX(Scrape!$O:$O,MATCH('HT 0-0'!KP156,Scrape!$B:$B,0))</f>
        <v/>
      </c>
      <c r="LR156">
        <f>(1/LJ156)+(1/LI156)+(1/LH156)</f>
        <v/>
      </c>
      <c r="LS156">
        <f>(1/LG156)+(1/LF156)+(1/LE156)</f>
        <v/>
      </c>
      <c r="LT156" s="8">
        <f>IF(INDEX(#REF!,MATCH(KQ156,#REF!,0))=INDEX(#REF!,MATCH(KQ156,#REF!,0)),INDEX(#REF!,MATCH(KQ156,#REF!,0)),"ERROR")</f>
        <v/>
      </c>
      <c r="LU156" s="4">
        <f>IF(KR156="G",2,IF(KR156="R",0.5,IF(KR156="A",1)))</f>
        <v/>
      </c>
      <c r="LV156" s="4">
        <f>IF(KS156="G",0.5,IF(KS156="R",2,IF(KS156="A",1)))</f>
        <v/>
      </c>
      <c r="LW156" s="4">
        <f>IF(KT156="G",2,IF(KT156="R",0.5,IF(KT156="A",1)))</f>
        <v/>
      </c>
      <c r="LX156" s="4">
        <f>IF(KU156="G",0.5,IF(KU156="R",2,IF(KU156="A",1)))</f>
        <v/>
      </c>
      <c r="LY156" s="7">
        <f>(LK156*(LU156+LX156)+(LL156*(LU156+LX156)))</f>
        <v/>
      </c>
      <c r="LZ156" s="7">
        <f>(LN156*(LV156+LW156)+(LO156*(LV156+LW156)))</f>
        <v/>
      </c>
      <c r="MA156" s="11">
        <f>LY156-LZ156</f>
        <v/>
      </c>
      <c r="MB156" s="5">
        <f>MA156+2</f>
        <v/>
      </c>
      <c r="MC156" s="6">
        <f>MA156-2</f>
        <v/>
      </c>
      <c r="MD156" s="4">
        <f>LE156</f>
        <v/>
      </c>
      <c r="ME156" s="9">
        <f>IF(MD156=0,1000,MD156+0.75)</f>
        <v/>
      </c>
      <c r="MF156" s="10">
        <f>IF(MD156=0,0,MD156-0.75)</f>
        <v/>
      </c>
      <c r="MG156" s="4">
        <f>((LM156*(LU156+LX156))-((LP156*(LV156+LW156))))</f>
        <v/>
      </c>
      <c r="MH156" s="9">
        <f>MG156*1.2</f>
        <v/>
      </c>
      <c r="MI156" s="10">
        <f>MG156*0.8</f>
        <v/>
      </c>
      <c r="MJ156">
        <f>IFERROR(OT156,"")</f>
        <v/>
      </c>
      <c r="MK156">
        <f>IFERROR(OU156,"")</f>
        <v/>
      </c>
      <c r="ML156">
        <f>IFERROR(OV156,"")</f>
        <v/>
      </c>
      <c r="MM156">
        <f>IFERROR(OW156,"")</f>
        <v/>
      </c>
      <c r="MN156">
        <f>IFERROR(OX156,"")</f>
        <v/>
      </c>
      <c r="MO156">
        <f>IFERROR(OY156,"")</f>
        <v/>
      </c>
      <c r="MP156" s="1">
        <f>COUNTIFS(#REF!,LT156,#REF!,1,#REF!,"&gt;="&amp;MC156,#REF!,"&lt;="&amp;MB156,#REF!,"&lt;="&amp;ME156,#REF!,"&gt;="&amp;MF156,#REF!,"="&amp;KV156,#REF!,"="&amp;KX156)</f>
        <v/>
      </c>
      <c r="MQ156" s="1">
        <f>COUNTIFS(#REF!,LT156,#REF!,0,#REF!,"&gt;="&amp;MC156,#REF!,"&lt;="&amp;MB156,#REF!,"&lt;="&amp;ME156,#REF!,"&gt;="&amp;MF156,#REF!,"="&amp;KV156,#REF!,"="&amp;KX156)</f>
        <v/>
      </c>
      <c r="MR156" s="1">
        <f>COUNTIFS(#REF!,LT156,#REF!,1,#REF!,"&gt;="&amp;MC156,#REF!,"&lt;="&amp;MB156,#REF!,"&lt;="&amp;ME156,#REF!,"&gt;="&amp;MF156,#REF!,"="&amp;KW156,#REF!,"="&amp;KY156)</f>
        <v/>
      </c>
      <c r="MS156" s="1">
        <f>COUNTIFS(#REF!,LT156,#REF!,0,#REF!,"&gt;="&amp;MC156,#REF!,"&lt;="&amp;MB156,#REF!,"&lt;="&amp;ME156,#REF!,"&gt;="&amp;MF156,#REF!,"="&amp;KW156,#REF!,"="&amp;KY156)</f>
        <v/>
      </c>
      <c r="MT156" s="1">
        <f>COUNTIFS(#REF!,LT156,#REF!,1,#REF!,"&gt;="&amp;MI156,#REF!,"&lt;="&amp;MH156,#REF!,"&lt;="&amp;ME156,#REF!,"&gt;="&amp;MF156)</f>
        <v/>
      </c>
      <c r="MU156" s="1">
        <f>COUNTIFS(#REF!,LT156,#REF!,0,#REF!,"&gt;="&amp;MI156,#REF!,"&lt;="&amp;MH156,#REF!,"&lt;="&amp;ME156,#REF!,"&gt;="&amp;MF156)</f>
        <v/>
      </c>
      <c r="MV156" s="1">
        <f>COUNTIFS(#REF!,LT156,#REF!,1,#REF!,"&gt;="&amp;MI156,#REF!,"&lt;="&amp;MH156,#REF!,"="&amp;KZ156,#REF!,"="&amp;LA156,#REF!,"&lt;="&amp;ME156,#REF!,"&gt;="&amp;MF156)</f>
        <v/>
      </c>
      <c r="MW156" s="1">
        <f>COUNTIFS(#REF!,LT156,#REF!,0,#REF!,"&gt;="&amp;MI156,#REF!,"&lt;="&amp;MH156,#REF!,"="&amp;KZ156,#REF!,"="&amp;LA156,#REF!,"&lt;="&amp;ME156,#REF!,"&gt;="&amp;MF156)</f>
        <v/>
      </c>
      <c r="MX156" s="1">
        <f>COUNTIFS(#REF!,LT156,#REF!,1,#REF!,"&gt;="&amp;MC156,#REF!,"&lt;="&amp;MB156,#REF!,"&lt;="&amp;ME156,#REF!,"&gt;="&amp;MF156)</f>
        <v/>
      </c>
      <c r="MY156" s="1">
        <f>COUNTIFS(#REF!,LT156,#REF!,0,#REF!,"&gt;="&amp;MC156,#REF!,"&lt;="&amp;MB156,#REF!,"&lt;="&amp;ME156,#REF!,"&gt;="&amp;MF156)</f>
        <v/>
      </c>
      <c r="MZ156" s="1">
        <f>COUNTIFS(#REF!,LT156,#REF!,1,#REF!,"&lt;="&amp;ME156,#REF!,"&gt;="&amp;MF156,#REF!,"="&amp;KV156,#REF!,"="&amp;KX156)</f>
        <v/>
      </c>
      <c r="NA156" s="1">
        <f>COUNTIFS(#REF!,LT156,#REF!,0,#REF!,"&lt;="&amp;ME156,#REF!,"&gt;="&amp;MF156,#REF!,"="&amp;KV156,#REF!,"="&amp;KX156)</f>
        <v/>
      </c>
      <c r="NB156" s="1">
        <f>COUNTIFS(#REF!,LT156,#REF!,1,#REF!,"&lt;="&amp;ME156,#REF!,"&gt;="&amp;MF156,#REF!,"="&amp;KW156,#REF!,"="&amp;KY156)</f>
        <v/>
      </c>
      <c r="NC156" s="1">
        <f>COUNTIFS(#REF!,LT156,#REF!,0,#REF!,"&lt;="&amp;ME156,#REF!,"&gt;="&amp;MF156,#REF!,"="&amp;KW156,#REF!,"="&amp;KY156)</f>
        <v/>
      </c>
      <c r="ND156" s="1">
        <f>COUNTIFS(#REF!,LT156,#REF!,1,#REF!,"&gt;="&amp;MC156,#REF!,"&lt;="&amp;MB156,#REF!,"&lt;="&amp;ME156,#REF!,"&gt;="&amp;MF156,#REF!,"="&amp;KV156,#REF!,"="&amp;KX156)</f>
        <v/>
      </c>
      <c r="NE156" s="1">
        <f>COUNTIFS(#REF!,LT156,#REF!,0,#REF!,"&gt;="&amp;MC156,#REF!,"&lt;="&amp;MB156,#REF!,"&lt;="&amp;ME156,#REF!,"&gt;="&amp;MF156,#REF!,"="&amp;KV156,#REF!,"="&amp;KX156)</f>
        <v/>
      </c>
      <c r="NF156" s="1">
        <f>COUNTIFS(#REF!,LT156,#REF!,1,#REF!,"&gt;="&amp;MC156,#REF!,"&lt;="&amp;MB156,#REF!,"&lt;="&amp;ME156,#REF!,"&gt;="&amp;MF156,#REF!,"="&amp;KW156,#REF!,"="&amp;KY156)</f>
        <v/>
      </c>
      <c r="NG156" s="1">
        <f>COUNTIFS(#REF!,LT156,#REF!,0,#REF!,"&gt;="&amp;MC156,#REF!,"&lt;="&amp;MB156,#REF!,"&lt;="&amp;ME156,#REF!,"&gt;="&amp;MF156,#REF!,"="&amp;KW156,#REF!,"="&amp;KY156)</f>
        <v/>
      </c>
      <c r="NH156" s="1">
        <f>COUNTIFS(#REF!,LT156,#REF!,1,#REF!,"&gt;="&amp;MC156,#REF!,"&lt;="&amp;MB156,#REF!,"&lt;="&amp;ME156,#REF!,"&gt;="&amp;MF156,#REF!,"="&amp;KZ156,#REF!,"="&amp;LA156)</f>
        <v/>
      </c>
      <c r="NI156" s="1">
        <f>COUNTIFS(#REF!,LT156,#REF!,0,#REF!,"&gt;="&amp;MC156,#REF!,"&lt;="&amp;MB156,#REF!,"&lt;="&amp;ME156,#REF!,"&gt;="&amp;MF156,#REF!,"="&amp;KZ156,#REF!,"="&amp;LA156)</f>
        <v/>
      </c>
      <c r="NJ156" s="1">
        <f>COUNTIFS(#REF!,LT156,#REF!,1,#REF!,"&gt;="&amp;MI156,#REF!,"&lt;="&amp;MH156,#REF!,"&lt;="&amp;ME156,#REF!,"&gt;="&amp;MF156)</f>
        <v/>
      </c>
      <c r="NK156" s="1">
        <f>COUNTIFS(#REF!,LT156,#REF!,0,#REF!,"&gt;="&amp;MI156,#REF!,"&lt;="&amp;MH156,#REF!,"&lt;="&amp;ME156,#REF!,"&gt;="&amp;MF156)</f>
        <v/>
      </c>
      <c r="NL156" s="1">
        <f>COUNTIFS(#REF!,LT156,#REF!,1,#REF!,"&gt;="&amp;MI156,#REF!,"&lt;="&amp;MH156,#REF!,"="&amp;KZ156,#REF!,"="&amp;LA156,#REF!,"&lt;="&amp;ME156,#REF!,"&gt;="&amp;MF156)</f>
        <v/>
      </c>
      <c r="NM156" s="1">
        <f>COUNTIFS(#REF!,LT156,#REF!,0,#REF!,"&gt;="&amp;MI156,#REF!,"&lt;="&amp;MH156,#REF!,"="&amp;KZ156,#REF!,"="&amp;LA156,#REF!,"&lt;="&amp;ME156,#REF!,"&gt;="&amp;MF156)</f>
        <v/>
      </c>
      <c r="NN156" s="1">
        <f>COUNTIFS(#REF!,LT156,#REF!,1,#REF!,"&gt;="&amp;MC156,#REF!,"&lt;="&amp;MB156,#REF!,"&lt;="&amp;ME156,#REF!,"&gt;="&amp;MF156)</f>
        <v/>
      </c>
      <c r="NO156" s="1">
        <f>COUNTIFS(#REF!,LT156,#REF!,0,#REF!,"&gt;="&amp;MC156,#REF!,"&lt;="&amp;MB156,#REF!,"&lt;="&amp;ME156,#REF!,"&gt;="&amp;MF156)</f>
        <v/>
      </c>
      <c r="NP156" s="1">
        <f>COUNTIFS(#REF!,LT156,#REF!,1,#REF!,"&lt;="&amp;ME156,#REF!,"&gt;="&amp;MF156,#REF!,"="&amp;KV156,#REF!,"="&amp;KX156)</f>
        <v/>
      </c>
      <c r="NQ156" s="1">
        <f>COUNTIFS(#REF!,LT156,#REF!,0,#REF!,"&lt;="&amp;ME156,#REF!,"&gt;="&amp;MF156,#REF!,"="&amp;KV156,#REF!,"="&amp;KX156)</f>
        <v/>
      </c>
      <c r="NR156" s="1">
        <f>COUNTIFS(#REF!,LT156,#REF!,1,#REF!,"&lt;="&amp;ME156,#REF!,"&gt;="&amp;MF156,#REF!,"="&amp;KW156,#REF!,"="&amp;KY156)</f>
        <v/>
      </c>
      <c r="NS156" s="1">
        <f>COUNTIFS(#REF!,LT156,#REF!,0,#REF!,"&lt;="&amp;ME156,#REF!,"&gt;="&amp;MF156,#REF!,"="&amp;KW156,#REF!,"="&amp;KY156)</f>
        <v/>
      </c>
      <c r="NT156" s="1">
        <f>MP156+MR156+MT156+MV156+MX156+MZ156+NB156</f>
        <v/>
      </c>
      <c r="NU156" s="1">
        <f>MQ156+MS156+MU156+MW156+MY156+NA156+NC156</f>
        <v/>
      </c>
      <c r="NV156" s="1">
        <f>NT156+NU156</f>
        <v/>
      </c>
      <c r="NW156" s="33">
        <f>NT156/(NT156+NU156)</f>
        <v/>
      </c>
      <c r="NX156" s="3">
        <f>1/NW156</f>
        <v/>
      </c>
      <c r="NY156" s="1">
        <f>LH156</f>
        <v/>
      </c>
      <c r="NZ156" s="79">
        <f>(NW156*((NY156-1)*0.98))-((1-NW156)*1)</f>
        <v/>
      </c>
      <c r="OA156" s="34">
        <f>IF(LR156&lt;0.9,0,IF(AND(LR156&gt;1.1),0,1))</f>
        <v/>
      </c>
      <c r="OB156" s="34">
        <f>IF(LS156&lt;0.9,0,IF(AND(LS156&gt;1.1),0,1))</f>
        <v/>
      </c>
      <c r="OC156" s="32">
        <f>IF(NV156&gt;99,1,0)</f>
        <v/>
      </c>
      <c r="OD156" s="32">
        <f>IF(NZ156&gt;0.0799,1,0)</f>
        <v/>
      </c>
      <c r="OE156" s="32">
        <f>IF(NZ156&gt;OM156,1,0)</f>
        <v/>
      </c>
      <c r="OF156" s="32">
        <f>OC156+OD156+OE156+OA156+OB156</f>
        <v/>
      </c>
      <c r="OG156" s="1">
        <f>ND156+NF156+NH156+NJ156+NL156+NN156+NP156+NR156</f>
        <v/>
      </c>
      <c r="OH156" s="1">
        <f>NE156+NG156+NI156+NK156+NM156+NO156+NQ156+NS156</f>
        <v/>
      </c>
      <c r="OI156" s="1">
        <f>OG156+OH156</f>
        <v/>
      </c>
      <c r="OJ156" s="33">
        <f>OG156/(OG156+OH156)</f>
        <v/>
      </c>
      <c r="OK156" s="3">
        <f>1/OJ156</f>
        <v/>
      </c>
      <c r="OL156" s="1">
        <f>LI156</f>
        <v/>
      </c>
      <c r="OM156" s="79">
        <f>(OJ156*((OL156-1)*0.98))-((1-OJ156)*1)</f>
        <v/>
      </c>
      <c r="ON156" s="34">
        <f>IF(LR156&lt;0.9,0,IF(AND(LR156&gt;1.1),0,1))</f>
        <v/>
      </c>
      <c r="OO156" s="34">
        <f>IF(LS156&lt;0.9,0,IF(AND(LS156&gt;1.1),0,1))</f>
        <v/>
      </c>
      <c r="OP156" s="32">
        <f>IF(OI156&gt;99,1,0)</f>
        <v/>
      </c>
      <c r="OQ156" s="32">
        <f>IF(OM156&gt;0.0799,1,0)</f>
        <v/>
      </c>
      <c r="OR156" s="32">
        <f>IF(OM156&gt;OZ156,1,0)</f>
        <v/>
      </c>
      <c r="OS156" s="32">
        <f>OP156+OQ156+OR156+ON156+OO156</f>
        <v/>
      </c>
      <c r="OT156">
        <f>IF(OF156=5,"BackHome0-0",IF(AND(OS156=5),"BackAway0-0",""))</f>
        <v/>
      </c>
      <c r="OU156">
        <f>IF(OF156=5,KN156,IF(AND(OS156=5),KO156,""))</f>
        <v/>
      </c>
      <c r="OV156">
        <f>IF(OF156=5,"Match Odds",IF(AND(OS156=5),"Match Odds",""))</f>
        <v/>
      </c>
      <c r="OW156">
        <f>IF(OF156=5,KP156,IF(AND(OS156=5),KP156,""))</f>
        <v/>
      </c>
      <c r="OX156">
        <f>IF(OF156=5,"MATCH_ODDS",IF(AND(OS156=5),"MATCH_ODDS",""))</f>
        <v/>
      </c>
      <c r="OY156">
        <f>IF(OF156=5,"BACK",IF(AND(OS156=5),"BACK",""))</f>
        <v/>
      </c>
    </row>
    <row r="157" ht="16.5" customHeight="1" thickBot="1" thickTop="1">
      <c r="A157" s="2" t="n"/>
      <c r="KN157" s="1">
        <f>IF(INDEX(#REF!,MATCH('HT 0-0'!D157,#REF!,0))=INDEX(#REF!,MATCH('HT 0-0'!D157,#REF!,0)),INDEX(#REF!,MATCH('HT 0-0'!D157,#REF!,0)),"ERROR")</f>
        <v/>
      </c>
      <c r="KO157" s="1">
        <f>IF(INDEX(#REF!,MATCH('HT 0-0'!E157,#REF!,0))=INDEX(#REF!,MATCH('HT 0-0'!E157,#REF!,0)),INDEX(#REF!,MATCH('HT 0-0'!E157,#REF!,0)),"ERROR")</f>
        <v/>
      </c>
      <c r="KP157" s="1">
        <f>KN157&amp;" v "&amp;KO157</f>
        <v/>
      </c>
      <c r="KQ157">
        <f>B157&amp;"_"&amp;C157</f>
        <v/>
      </c>
      <c r="KR157" s="1">
        <f>IF((HW157/KK157)&lt;0.335,"G",IF((HW157/KK157)&gt;0.67,"R","A"))</f>
        <v/>
      </c>
      <c r="KS157" s="1">
        <f>IF((HX157/KK157)&lt;0.335,"G",IF((HX157/KK157)&gt;0.67,"R","A"))</f>
        <v/>
      </c>
      <c r="KT157" s="1">
        <f>IF((IH157/KK157)&lt;0.335,"G",IF((IH157/KK157)&gt;0.67,"R","A"))</f>
        <v/>
      </c>
      <c r="KU157" s="1">
        <f>IF((II157/KK157)&lt;0.335,"G",IF((II157/KK157)&gt;0.67,"R","A"))</f>
        <v/>
      </c>
      <c r="KV157" s="1">
        <f>IF((HZ157/KK157)&lt;0.335,"G",IF((HZ157/KK157)&gt;0.67,"R","A"))</f>
        <v/>
      </c>
      <c r="KW157" s="1">
        <f>IF((HY157/KK157)&lt;0.335,"G",IF((HY157/KK157)&gt;0.67,"R","A"))</f>
        <v/>
      </c>
      <c r="KX157" s="1">
        <f>IF((IK157/KK157)&lt;0.335,"G",IF((IK157/KK157)&gt;0.67,"R","A"))</f>
        <v/>
      </c>
      <c r="KY157" s="1">
        <f>IF((IJ157/KK157)&lt;0.335,"G",IF((IJ157/KK157)&gt;0.67,"R","A"))</f>
        <v/>
      </c>
      <c r="KZ157" s="1">
        <f>IF((HQ157/KK157)&lt;0.335,"G",IF((HQ157/KK157)&gt;0.67,"R","A"))</f>
        <v/>
      </c>
      <c r="LA157" s="1">
        <f>IF((IB157/KK157)&lt;0.335,"G",IF((IB157/KK157)&gt;0.67,"R","A"))</f>
        <v/>
      </c>
      <c r="LB157">
        <f>IF(LQ157="0-0",INDEX(Scrape!#REF!,MATCH('HT 0-0'!KP157,Scrape!$B:$B,0)),"")</f>
        <v/>
      </c>
      <c r="LC157">
        <f>IF(LQ157="0-0",INDEX(Scrape!$A:$A,MATCH('HT 0-0'!KP157,Scrape!$B:$B,0)),"")</f>
        <v/>
      </c>
      <c r="LD157">
        <f>IF(LQ157="0-0",INDEX(Scrape!$B:$B,MATCH('HT 0-0'!KP157,Scrape!$B:$B,0)),"")</f>
        <v/>
      </c>
      <c r="LE157">
        <f>IF(LQ157="0-0",INDEX(Scrape!$C:$C,MATCH('HT 0-0'!KP157,Scrape!$B:$B,0)),"")</f>
        <v/>
      </c>
      <c r="LF157">
        <f>IF(LQ157="0-0",INDEX(Scrape!$D:$D,MATCH('HT 0-0'!KP157,Scrape!$B:$B,0)),"")</f>
        <v/>
      </c>
      <c r="LG157">
        <f>IF(LQ157="0-0",INDEX(Scrape!$E:$E,MATCH('HT 0-0'!KP157,Scrape!$B:$B,0)),"")</f>
        <v/>
      </c>
      <c r="LH157">
        <f>IF(LQ157="0-0",INDEX(Scrape!$F:$F,MATCH('HT 0-0'!KP157,Scrape!$B:$B,0)),"")</f>
        <v/>
      </c>
      <c r="LI157">
        <f>IF(LQ157="0-0",INDEX(Scrape!$G:$G,MATCH('HT 0-0'!KP157,Scrape!$B:$B,0)),"")</f>
        <v/>
      </c>
      <c r="LJ157">
        <f>IF(LQ157="0-0",INDEX(Scrape!$H:$H,MATCH('HT 0-0'!KP157,Scrape!$B:$B,0)),"")</f>
        <v/>
      </c>
      <c r="LK157">
        <f>IF(LQ157="0-0",INDEX(Scrape!$I:$I,MATCH('HT 0-0'!KP157,Scrape!$B:$B,0)),"")</f>
        <v/>
      </c>
      <c r="LL157">
        <f>IF(LQ157="0-0",INDEX(Scrape!$J:$J,MATCH('HT 0-0'!KP157,Scrape!$B:$B,0)),"")</f>
        <v/>
      </c>
      <c r="LM157">
        <f>IF(LQ157="0-0",INDEX(Scrape!$K:$K,MATCH('HT 0-0'!KP157,Scrape!$B:$B,0)),"")</f>
        <v/>
      </c>
      <c r="LN157">
        <f>IF(LQ157="0-0",INDEX(Scrape!$L:$L,MATCH('HT 0-0'!KP157,Scrape!$B:$B,0)),"")</f>
        <v/>
      </c>
      <c r="LO157">
        <f>IF(LQ157="0-0",INDEX(Scrape!$M:$M,MATCH('HT 0-0'!KP157,Scrape!$B:$B,0)),"")</f>
        <v/>
      </c>
      <c r="LP157">
        <f>IF(LQ157="0-0",INDEX(Scrape!$N:$N,MATCH('HT 0-0'!KP157,Scrape!$B:$B,0)),"")</f>
        <v/>
      </c>
      <c r="LQ157">
        <f>INDEX(Scrape!$O:$O,MATCH('HT 0-0'!KP157,Scrape!$B:$B,0))</f>
        <v/>
      </c>
      <c r="LR157">
        <f>(1/LJ157)+(1/LI157)+(1/LH157)</f>
        <v/>
      </c>
      <c r="LS157">
        <f>(1/LG157)+(1/LF157)+(1/LE157)</f>
        <v/>
      </c>
      <c r="LT157" s="8">
        <f>IF(INDEX(#REF!,MATCH(KQ157,#REF!,0))=INDEX(#REF!,MATCH(KQ157,#REF!,0)),INDEX(#REF!,MATCH(KQ157,#REF!,0)),"ERROR")</f>
        <v/>
      </c>
      <c r="LU157" s="4">
        <f>IF(KR157="G",2,IF(KR157="R",0.5,IF(KR157="A",1)))</f>
        <v/>
      </c>
      <c r="LV157" s="4">
        <f>IF(KS157="G",0.5,IF(KS157="R",2,IF(KS157="A",1)))</f>
        <v/>
      </c>
      <c r="LW157" s="4">
        <f>IF(KT157="G",2,IF(KT157="R",0.5,IF(KT157="A",1)))</f>
        <v/>
      </c>
      <c r="LX157" s="4">
        <f>IF(KU157="G",0.5,IF(KU157="R",2,IF(KU157="A",1)))</f>
        <v/>
      </c>
      <c r="LY157" s="7">
        <f>(LK157*(LU157+LX157)+(LL157*(LU157+LX157)))</f>
        <v/>
      </c>
      <c r="LZ157" s="7">
        <f>(LN157*(LV157+LW157)+(LO157*(LV157+LW157)))</f>
        <v/>
      </c>
      <c r="MA157" s="11">
        <f>LY157-LZ157</f>
        <v/>
      </c>
      <c r="MB157" s="5">
        <f>MA157+2</f>
        <v/>
      </c>
      <c r="MC157" s="6">
        <f>MA157-2</f>
        <v/>
      </c>
      <c r="MD157" s="4">
        <f>LE157</f>
        <v/>
      </c>
      <c r="ME157" s="9">
        <f>IF(MD157=0,1000,MD157+0.75)</f>
        <v/>
      </c>
      <c r="MF157" s="10">
        <f>IF(MD157=0,0,MD157-0.75)</f>
        <v/>
      </c>
      <c r="MG157" s="4">
        <f>((LM157*(LU157+LX157))-((LP157*(LV157+LW157))))</f>
        <v/>
      </c>
      <c r="MH157" s="9">
        <f>MG157*1.2</f>
        <v/>
      </c>
      <c r="MI157" s="10">
        <f>MG157*0.8</f>
        <v/>
      </c>
      <c r="MJ157">
        <f>IFERROR(OT157,"")</f>
        <v/>
      </c>
      <c r="MK157">
        <f>IFERROR(OU157,"")</f>
        <v/>
      </c>
      <c r="ML157">
        <f>IFERROR(OV157,"")</f>
        <v/>
      </c>
      <c r="MM157">
        <f>IFERROR(OW157,"")</f>
        <v/>
      </c>
      <c r="MN157">
        <f>IFERROR(OX157,"")</f>
        <v/>
      </c>
      <c r="MO157">
        <f>IFERROR(OY157,"")</f>
        <v/>
      </c>
      <c r="MP157" s="1">
        <f>COUNTIFS(#REF!,LT157,#REF!,1,#REF!,"&gt;="&amp;MC157,#REF!,"&lt;="&amp;MB157,#REF!,"&lt;="&amp;ME157,#REF!,"&gt;="&amp;MF157,#REF!,"="&amp;KV157,#REF!,"="&amp;KX157)</f>
        <v/>
      </c>
      <c r="MQ157" s="1">
        <f>COUNTIFS(#REF!,LT157,#REF!,0,#REF!,"&gt;="&amp;MC157,#REF!,"&lt;="&amp;MB157,#REF!,"&lt;="&amp;ME157,#REF!,"&gt;="&amp;MF157,#REF!,"="&amp;KV157,#REF!,"="&amp;KX157)</f>
        <v/>
      </c>
      <c r="MR157" s="1">
        <f>COUNTIFS(#REF!,LT157,#REF!,1,#REF!,"&gt;="&amp;MC157,#REF!,"&lt;="&amp;MB157,#REF!,"&lt;="&amp;ME157,#REF!,"&gt;="&amp;MF157,#REF!,"="&amp;KW157,#REF!,"="&amp;KY157)</f>
        <v/>
      </c>
      <c r="MS157" s="1">
        <f>COUNTIFS(#REF!,LT157,#REF!,0,#REF!,"&gt;="&amp;MC157,#REF!,"&lt;="&amp;MB157,#REF!,"&lt;="&amp;ME157,#REF!,"&gt;="&amp;MF157,#REF!,"="&amp;KW157,#REF!,"="&amp;KY157)</f>
        <v/>
      </c>
      <c r="MT157" s="1">
        <f>COUNTIFS(#REF!,LT157,#REF!,1,#REF!,"&gt;="&amp;MI157,#REF!,"&lt;="&amp;MH157,#REF!,"&lt;="&amp;ME157,#REF!,"&gt;="&amp;MF157)</f>
        <v/>
      </c>
      <c r="MU157" s="1">
        <f>COUNTIFS(#REF!,LT157,#REF!,0,#REF!,"&gt;="&amp;MI157,#REF!,"&lt;="&amp;MH157,#REF!,"&lt;="&amp;ME157,#REF!,"&gt;="&amp;MF157)</f>
        <v/>
      </c>
      <c r="MV157" s="1">
        <f>COUNTIFS(#REF!,LT157,#REF!,1,#REF!,"&gt;="&amp;MI157,#REF!,"&lt;="&amp;MH157,#REF!,"="&amp;KZ157,#REF!,"="&amp;LA157,#REF!,"&lt;="&amp;ME157,#REF!,"&gt;="&amp;MF157)</f>
        <v/>
      </c>
      <c r="MW157" s="1">
        <f>COUNTIFS(#REF!,LT157,#REF!,0,#REF!,"&gt;="&amp;MI157,#REF!,"&lt;="&amp;MH157,#REF!,"="&amp;KZ157,#REF!,"="&amp;LA157,#REF!,"&lt;="&amp;ME157,#REF!,"&gt;="&amp;MF157)</f>
        <v/>
      </c>
      <c r="MX157" s="1">
        <f>COUNTIFS(#REF!,LT157,#REF!,1,#REF!,"&gt;="&amp;MC157,#REF!,"&lt;="&amp;MB157,#REF!,"&lt;="&amp;ME157,#REF!,"&gt;="&amp;MF157)</f>
        <v/>
      </c>
      <c r="MY157" s="1">
        <f>COUNTIFS(#REF!,LT157,#REF!,0,#REF!,"&gt;="&amp;MC157,#REF!,"&lt;="&amp;MB157,#REF!,"&lt;="&amp;ME157,#REF!,"&gt;="&amp;MF157)</f>
        <v/>
      </c>
      <c r="MZ157" s="1">
        <f>COUNTIFS(#REF!,LT157,#REF!,1,#REF!,"&lt;="&amp;ME157,#REF!,"&gt;="&amp;MF157,#REF!,"="&amp;KV157,#REF!,"="&amp;KX157)</f>
        <v/>
      </c>
      <c r="NA157" s="1">
        <f>COUNTIFS(#REF!,LT157,#REF!,0,#REF!,"&lt;="&amp;ME157,#REF!,"&gt;="&amp;MF157,#REF!,"="&amp;KV157,#REF!,"="&amp;KX157)</f>
        <v/>
      </c>
      <c r="NB157" s="1">
        <f>COUNTIFS(#REF!,LT157,#REF!,1,#REF!,"&lt;="&amp;ME157,#REF!,"&gt;="&amp;MF157,#REF!,"="&amp;KW157,#REF!,"="&amp;KY157)</f>
        <v/>
      </c>
      <c r="NC157" s="1">
        <f>COUNTIFS(#REF!,LT157,#REF!,0,#REF!,"&lt;="&amp;ME157,#REF!,"&gt;="&amp;MF157,#REF!,"="&amp;KW157,#REF!,"="&amp;KY157)</f>
        <v/>
      </c>
      <c r="ND157" s="1">
        <f>COUNTIFS(#REF!,LT157,#REF!,1,#REF!,"&gt;="&amp;MC157,#REF!,"&lt;="&amp;MB157,#REF!,"&lt;="&amp;ME157,#REF!,"&gt;="&amp;MF157,#REF!,"="&amp;KV157,#REF!,"="&amp;KX157)</f>
        <v/>
      </c>
      <c r="NE157" s="1">
        <f>COUNTIFS(#REF!,LT157,#REF!,0,#REF!,"&gt;="&amp;MC157,#REF!,"&lt;="&amp;MB157,#REF!,"&lt;="&amp;ME157,#REF!,"&gt;="&amp;MF157,#REF!,"="&amp;KV157,#REF!,"="&amp;KX157)</f>
        <v/>
      </c>
      <c r="NF157" s="1">
        <f>COUNTIFS(#REF!,LT157,#REF!,1,#REF!,"&gt;="&amp;MC157,#REF!,"&lt;="&amp;MB157,#REF!,"&lt;="&amp;ME157,#REF!,"&gt;="&amp;MF157,#REF!,"="&amp;KW157,#REF!,"="&amp;KY157)</f>
        <v/>
      </c>
      <c r="NG157" s="1">
        <f>COUNTIFS(#REF!,LT157,#REF!,0,#REF!,"&gt;="&amp;MC157,#REF!,"&lt;="&amp;MB157,#REF!,"&lt;="&amp;ME157,#REF!,"&gt;="&amp;MF157,#REF!,"="&amp;KW157,#REF!,"="&amp;KY157)</f>
        <v/>
      </c>
      <c r="NH157" s="1">
        <f>COUNTIFS(#REF!,LT157,#REF!,1,#REF!,"&gt;="&amp;MC157,#REF!,"&lt;="&amp;MB157,#REF!,"&lt;="&amp;ME157,#REF!,"&gt;="&amp;MF157,#REF!,"="&amp;KZ157,#REF!,"="&amp;LA157)</f>
        <v/>
      </c>
      <c r="NI157" s="1">
        <f>COUNTIFS(#REF!,LT157,#REF!,0,#REF!,"&gt;="&amp;MC157,#REF!,"&lt;="&amp;MB157,#REF!,"&lt;="&amp;ME157,#REF!,"&gt;="&amp;MF157,#REF!,"="&amp;KZ157,#REF!,"="&amp;LA157)</f>
        <v/>
      </c>
      <c r="NJ157" s="1">
        <f>COUNTIFS(#REF!,LT157,#REF!,1,#REF!,"&gt;="&amp;MI157,#REF!,"&lt;="&amp;MH157,#REF!,"&lt;="&amp;ME157,#REF!,"&gt;="&amp;MF157)</f>
        <v/>
      </c>
      <c r="NK157" s="1">
        <f>COUNTIFS(#REF!,LT157,#REF!,0,#REF!,"&gt;="&amp;MI157,#REF!,"&lt;="&amp;MH157,#REF!,"&lt;="&amp;ME157,#REF!,"&gt;="&amp;MF157)</f>
        <v/>
      </c>
      <c r="NL157" s="1">
        <f>COUNTIFS(#REF!,LT157,#REF!,1,#REF!,"&gt;="&amp;MI157,#REF!,"&lt;="&amp;MH157,#REF!,"="&amp;KZ157,#REF!,"="&amp;LA157,#REF!,"&lt;="&amp;ME157,#REF!,"&gt;="&amp;MF157)</f>
        <v/>
      </c>
      <c r="NM157" s="1">
        <f>COUNTIFS(#REF!,LT157,#REF!,0,#REF!,"&gt;="&amp;MI157,#REF!,"&lt;="&amp;MH157,#REF!,"="&amp;KZ157,#REF!,"="&amp;LA157,#REF!,"&lt;="&amp;ME157,#REF!,"&gt;="&amp;MF157)</f>
        <v/>
      </c>
      <c r="NN157" s="1">
        <f>COUNTIFS(#REF!,LT157,#REF!,1,#REF!,"&gt;="&amp;MC157,#REF!,"&lt;="&amp;MB157,#REF!,"&lt;="&amp;ME157,#REF!,"&gt;="&amp;MF157)</f>
        <v/>
      </c>
      <c r="NO157" s="1">
        <f>COUNTIFS(#REF!,LT157,#REF!,0,#REF!,"&gt;="&amp;MC157,#REF!,"&lt;="&amp;MB157,#REF!,"&lt;="&amp;ME157,#REF!,"&gt;="&amp;MF157)</f>
        <v/>
      </c>
      <c r="NP157" s="1">
        <f>COUNTIFS(#REF!,LT157,#REF!,1,#REF!,"&lt;="&amp;ME157,#REF!,"&gt;="&amp;MF157,#REF!,"="&amp;KV157,#REF!,"="&amp;KX157)</f>
        <v/>
      </c>
      <c r="NQ157" s="1">
        <f>COUNTIFS(#REF!,LT157,#REF!,0,#REF!,"&lt;="&amp;ME157,#REF!,"&gt;="&amp;MF157,#REF!,"="&amp;KV157,#REF!,"="&amp;KX157)</f>
        <v/>
      </c>
      <c r="NR157" s="1">
        <f>COUNTIFS(#REF!,LT157,#REF!,1,#REF!,"&lt;="&amp;ME157,#REF!,"&gt;="&amp;MF157,#REF!,"="&amp;KW157,#REF!,"="&amp;KY157)</f>
        <v/>
      </c>
      <c r="NS157" s="1">
        <f>COUNTIFS(#REF!,LT157,#REF!,0,#REF!,"&lt;="&amp;ME157,#REF!,"&gt;="&amp;MF157,#REF!,"="&amp;KW157,#REF!,"="&amp;KY157)</f>
        <v/>
      </c>
      <c r="NT157" s="1">
        <f>MP157+MR157+MT157+MV157+MX157+MZ157+NB157</f>
        <v/>
      </c>
      <c r="NU157" s="1">
        <f>MQ157+MS157+MU157+MW157+MY157+NA157+NC157</f>
        <v/>
      </c>
      <c r="NV157" s="1">
        <f>NT157+NU157</f>
        <v/>
      </c>
      <c r="NW157" s="33">
        <f>NT157/(NT157+NU157)</f>
        <v/>
      </c>
      <c r="NX157" s="3">
        <f>1/NW157</f>
        <v/>
      </c>
      <c r="NY157" s="1">
        <f>LH157</f>
        <v/>
      </c>
      <c r="NZ157" s="79">
        <f>(NW157*((NY157-1)*0.98))-((1-NW157)*1)</f>
        <v/>
      </c>
      <c r="OA157" s="34">
        <f>IF(LR157&lt;0.9,0,IF(AND(LR157&gt;1.1),0,1))</f>
        <v/>
      </c>
      <c r="OB157" s="34">
        <f>IF(LS157&lt;0.9,0,IF(AND(LS157&gt;1.1),0,1))</f>
        <v/>
      </c>
      <c r="OC157" s="32">
        <f>IF(NV157&gt;99,1,0)</f>
        <v/>
      </c>
      <c r="OD157" s="32">
        <f>IF(NZ157&gt;0.0799,1,0)</f>
        <v/>
      </c>
      <c r="OE157" s="32">
        <f>IF(NZ157&gt;OM157,1,0)</f>
        <v/>
      </c>
      <c r="OF157" s="32">
        <f>OC157+OD157+OE157+OA157+OB157</f>
        <v/>
      </c>
      <c r="OG157" s="1">
        <f>ND157+NF157+NH157+NJ157+NL157+NN157+NP157+NR157</f>
        <v/>
      </c>
      <c r="OH157" s="1">
        <f>NE157+NG157+NI157+NK157+NM157+NO157+NQ157+NS157</f>
        <v/>
      </c>
      <c r="OI157" s="1">
        <f>OG157+OH157</f>
        <v/>
      </c>
      <c r="OJ157" s="33">
        <f>OG157/(OG157+OH157)</f>
        <v/>
      </c>
      <c r="OK157" s="3">
        <f>1/OJ157</f>
        <v/>
      </c>
      <c r="OL157" s="1">
        <f>LI157</f>
        <v/>
      </c>
      <c r="OM157" s="79">
        <f>(OJ157*((OL157-1)*0.98))-((1-OJ157)*1)</f>
        <v/>
      </c>
      <c r="ON157" s="34">
        <f>IF(LR157&lt;0.9,0,IF(AND(LR157&gt;1.1),0,1))</f>
        <v/>
      </c>
      <c r="OO157" s="34">
        <f>IF(LS157&lt;0.9,0,IF(AND(LS157&gt;1.1),0,1))</f>
        <v/>
      </c>
      <c r="OP157" s="32">
        <f>IF(OI157&gt;99,1,0)</f>
        <v/>
      </c>
      <c r="OQ157" s="32">
        <f>IF(OM157&gt;0.0799,1,0)</f>
        <v/>
      </c>
      <c r="OR157" s="32">
        <f>IF(OM157&gt;OZ157,1,0)</f>
        <v/>
      </c>
      <c r="OS157" s="32">
        <f>OP157+OQ157+OR157+ON157+OO157</f>
        <v/>
      </c>
      <c r="OT157">
        <f>IF(OF157=5,"BackHome0-0",IF(AND(OS157=5),"BackAway0-0",""))</f>
        <v/>
      </c>
      <c r="OU157">
        <f>IF(OF157=5,KN157,IF(AND(OS157=5),KO157,""))</f>
        <v/>
      </c>
      <c r="OV157">
        <f>IF(OF157=5,"Match Odds",IF(AND(OS157=5),"Match Odds",""))</f>
        <v/>
      </c>
      <c r="OW157">
        <f>IF(OF157=5,KP157,IF(AND(OS157=5),KP157,""))</f>
        <v/>
      </c>
      <c r="OX157">
        <f>IF(OF157=5,"MATCH_ODDS",IF(AND(OS157=5),"MATCH_ODDS",""))</f>
        <v/>
      </c>
      <c r="OY157">
        <f>IF(OF157=5,"BACK",IF(AND(OS157=5),"BACK",""))</f>
        <v/>
      </c>
    </row>
    <row r="158" ht="16.5" customHeight="1" thickBot="1" thickTop="1">
      <c r="A158" s="2" t="n"/>
      <c r="KN158" s="1">
        <f>IF(INDEX(#REF!,MATCH('HT 0-0'!D158,#REF!,0))=INDEX(#REF!,MATCH('HT 0-0'!D158,#REF!,0)),INDEX(#REF!,MATCH('HT 0-0'!D158,#REF!,0)),"ERROR")</f>
        <v/>
      </c>
      <c r="KO158" s="1">
        <f>IF(INDEX(#REF!,MATCH('HT 0-0'!E158,#REF!,0))=INDEX(#REF!,MATCH('HT 0-0'!E158,#REF!,0)),INDEX(#REF!,MATCH('HT 0-0'!E158,#REF!,0)),"ERROR")</f>
        <v/>
      </c>
      <c r="KP158" s="1">
        <f>KN158&amp;" v "&amp;KO158</f>
        <v/>
      </c>
      <c r="KQ158">
        <f>B158&amp;"_"&amp;C158</f>
        <v/>
      </c>
      <c r="KR158" s="1">
        <f>IF((HW158/KK158)&lt;0.335,"G",IF((HW158/KK158)&gt;0.67,"R","A"))</f>
        <v/>
      </c>
      <c r="KS158" s="1">
        <f>IF((HX158/KK158)&lt;0.335,"G",IF((HX158/KK158)&gt;0.67,"R","A"))</f>
        <v/>
      </c>
      <c r="KT158" s="1">
        <f>IF((IH158/KK158)&lt;0.335,"G",IF((IH158/KK158)&gt;0.67,"R","A"))</f>
        <v/>
      </c>
      <c r="KU158" s="1">
        <f>IF((II158/KK158)&lt;0.335,"G",IF((II158/KK158)&gt;0.67,"R","A"))</f>
        <v/>
      </c>
      <c r="KV158" s="1">
        <f>IF((HZ158/KK158)&lt;0.335,"G",IF((HZ158/KK158)&gt;0.67,"R","A"))</f>
        <v/>
      </c>
      <c r="KW158" s="1">
        <f>IF((HY158/KK158)&lt;0.335,"G",IF((HY158/KK158)&gt;0.67,"R","A"))</f>
        <v/>
      </c>
      <c r="KX158" s="1">
        <f>IF((IK158/KK158)&lt;0.335,"G",IF((IK158/KK158)&gt;0.67,"R","A"))</f>
        <v/>
      </c>
      <c r="KY158" s="1">
        <f>IF((IJ158/KK158)&lt;0.335,"G",IF((IJ158/KK158)&gt;0.67,"R","A"))</f>
        <v/>
      </c>
      <c r="KZ158" s="1">
        <f>IF((HQ158/KK158)&lt;0.335,"G",IF((HQ158/KK158)&gt;0.67,"R","A"))</f>
        <v/>
      </c>
      <c r="LA158" s="1">
        <f>IF((IB158/KK158)&lt;0.335,"G",IF((IB158/KK158)&gt;0.67,"R","A"))</f>
        <v/>
      </c>
      <c r="LB158">
        <f>IF(LQ158="0-0",INDEX(Scrape!#REF!,MATCH('HT 0-0'!KP158,Scrape!$B:$B,0)),"")</f>
        <v/>
      </c>
      <c r="LC158">
        <f>IF(LQ158="0-0",INDEX(Scrape!$A:$A,MATCH('HT 0-0'!KP158,Scrape!$B:$B,0)),"")</f>
        <v/>
      </c>
      <c r="LD158">
        <f>IF(LQ158="0-0",INDEX(Scrape!$B:$B,MATCH('HT 0-0'!KP158,Scrape!$B:$B,0)),"")</f>
        <v/>
      </c>
      <c r="LE158">
        <f>IF(LQ158="0-0",INDEX(Scrape!$C:$C,MATCH('HT 0-0'!KP158,Scrape!$B:$B,0)),"")</f>
        <v/>
      </c>
      <c r="LF158">
        <f>IF(LQ158="0-0",INDEX(Scrape!$D:$D,MATCH('HT 0-0'!KP158,Scrape!$B:$B,0)),"")</f>
        <v/>
      </c>
      <c r="LG158">
        <f>IF(LQ158="0-0",INDEX(Scrape!$E:$E,MATCH('HT 0-0'!KP158,Scrape!$B:$B,0)),"")</f>
        <v/>
      </c>
      <c r="LH158">
        <f>IF(LQ158="0-0",INDEX(Scrape!$F:$F,MATCH('HT 0-0'!KP158,Scrape!$B:$B,0)),"")</f>
        <v/>
      </c>
      <c r="LI158">
        <f>IF(LQ158="0-0",INDEX(Scrape!$G:$G,MATCH('HT 0-0'!KP158,Scrape!$B:$B,0)),"")</f>
        <v/>
      </c>
      <c r="LJ158">
        <f>IF(LQ158="0-0",INDEX(Scrape!$H:$H,MATCH('HT 0-0'!KP158,Scrape!$B:$B,0)),"")</f>
        <v/>
      </c>
      <c r="LK158">
        <f>IF(LQ158="0-0",INDEX(Scrape!$I:$I,MATCH('HT 0-0'!KP158,Scrape!$B:$B,0)),"")</f>
        <v/>
      </c>
      <c r="LL158">
        <f>IF(LQ158="0-0",INDEX(Scrape!$J:$J,MATCH('HT 0-0'!KP158,Scrape!$B:$B,0)),"")</f>
        <v/>
      </c>
      <c r="LM158">
        <f>IF(LQ158="0-0",INDEX(Scrape!$K:$K,MATCH('HT 0-0'!KP158,Scrape!$B:$B,0)),"")</f>
        <v/>
      </c>
      <c r="LN158">
        <f>IF(LQ158="0-0",INDEX(Scrape!$L:$L,MATCH('HT 0-0'!KP158,Scrape!$B:$B,0)),"")</f>
        <v/>
      </c>
      <c r="LO158">
        <f>IF(LQ158="0-0",INDEX(Scrape!$M:$M,MATCH('HT 0-0'!KP158,Scrape!$B:$B,0)),"")</f>
        <v/>
      </c>
      <c r="LP158">
        <f>IF(LQ158="0-0",INDEX(Scrape!$N:$N,MATCH('HT 0-0'!KP158,Scrape!$B:$B,0)),"")</f>
        <v/>
      </c>
      <c r="LQ158">
        <f>INDEX(Scrape!$O:$O,MATCH('HT 0-0'!KP158,Scrape!$B:$B,0))</f>
        <v/>
      </c>
      <c r="LR158">
        <f>(1/LJ158)+(1/LI158)+(1/LH158)</f>
        <v/>
      </c>
      <c r="LS158">
        <f>(1/LG158)+(1/LF158)+(1/LE158)</f>
        <v/>
      </c>
      <c r="LT158" s="8">
        <f>IF(INDEX(#REF!,MATCH(KQ158,#REF!,0))=INDEX(#REF!,MATCH(KQ158,#REF!,0)),INDEX(#REF!,MATCH(KQ158,#REF!,0)),"ERROR")</f>
        <v/>
      </c>
      <c r="LU158" s="4">
        <f>IF(KR158="G",2,IF(KR158="R",0.5,IF(KR158="A",1)))</f>
        <v/>
      </c>
      <c r="LV158" s="4">
        <f>IF(KS158="G",0.5,IF(KS158="R",2,IF(KS158="A",1)))</f>
        <v/>
      </c>
      <c r="LW158" s="4">
        <f>IF(KT158="G",2,IF(KT158="R",0.5,IF(KT158="A",1)))</f>
        <v/>
      </c>
      <c r="LX158" s="4">
        <f>IF(KU158="G",0.5,IF(KU158="R",2,IF(KU158="A",1)))</f>
        <v/>
      </c>
      <c r="LY158" s="7">
        <f>(LK158*(LU158+LX158)+(LL158*(LU158+LX158)))</f>
        <v/>
      </c>
      <c r="LZ158" s="7">
        <f>(LN158*(LV158+LW158)+(LO158*(LV158+LW158)))</f>
        <v/>
      </c>
      <c r="MA158" s="11">
        <f>LY158-LZ158</f>
        <v/>
      </c>
      <c r="MB158" s="5">
        <f>MA158+2</f>
        <v/>
      </c>
      <c r="MC158" s="6">
        <f>MA158-2</f>
        <v/>
      </c>
      <c r="MD158" s="4">
        <f>LE158</f>
        <v/>
      </c>
      <c r="ME158" s="9">
        <f>IF(MD158=0,1000,MD158+0.75)</f>
        <v/>
      </c>
      <c r="MF158" s="10">
        <f>IF(MD158=0,0,MD158-0.75)</f>
        <v/>
      </c>
      <c r="MG158" s="4">
        <f>((LM158*(LU158+LX158))-((LP158*(LV158+LW158))))</f>
        <v/>
      </c>
      <c r="MH158" s="9">
        <f>MG158*1.2</f>
        <v/>
      </c>
      <c r="MI158" s="10">
        <f>MG158*0.8</f>
        <v/>
      </c>
      <c r="MJ158">
        <f>IFERROR(OT158,"")</f>
        <v/>
      </c>
      <c r="MK158">
        <f>IFERROR(OU158,"")</f>
        <v/>
      </c>
      <c r="ML158">
        <f>IFERROR(OV158,"")</f>
        <v/>
      </c>
      <c r="MM158">
        <f>IFERROR(OW158,"")</f>
        <v/>
      </c>
      <c r="MN158">
        <f>IFERROR(OX158,"")</f>
        <v/>
      </c>
      <c r="MO158">
        <f>IFERROR(OY158,"")</f>
        <v/>
      </c>
      <c r="MP158" s="1">
        <f>COUNTIFS(#REF!,LT158,#REF!,1,#REF!,"&gt;="&amp;MC158,#REF!,"&lt;="&amp;MB158,#REF!,"&lt;="&amp;ME158,#REF!,"&gt;="&amp;MF158,#REF!,"="&amp;KV158,#REF!,"="&amp;KX158)</f>
        <v/>
      </c>
      <c r="MQ158" s="1">
        <f>COUNTIFS(#REF!,LT158,#REF!,0,#REF!,"&gt;="&amp;MC158,#REF!,"&lt;="&amp;MB158,#REF!,"&lt;="&amp;ME158,#REF!,"&gt;="&amp;MF158,#REF!,"="&amp;KV158,#REF!,"="&amp;KX158)</f>
        <v/>
      </c>
      <c r="MR158" s="1">
        <f>COUNTIFS(#REF!,LT158,#REF!,1,#REF!,"&gt;="&amp;MC158,#REF!,"&lt;="&amp;MB158,#REF!,"&lt;="&amp;ME158,#REF!,"&gt;="&amp;MF158,#REF!,"="&amp;KW158,#REF!,"="&amp;KY158)</f>
        <v/>
      </c>
      <c r="MS158" s="1">
        <f>COUNTIFS(#REF!,LT158,#REF!,0,#REF!,"&gt;="&amp;MC158,#REF!,"&lt;="&amp;MB158,#REF!,"&lt;="&amp;ME158,#REF!,"&gt;="&amp;MF158,#REF!,"="&amp;KW158,#REF!,"="&amp;KY158)</f>
        <v/>
      </c>
      <c r="MT158" s="1">
        <f>COUNTIFS(#REF!,LT158,#REF!,1,#REF!,"&gt;="&amp;MI158,#REF!,"&lt;="&amp;MH158,#REF!,"&lt;="&amp;ME158,#REF!,"&gt;="&amp;MF158)</f>
        <v/>
      </c>
      <c r="MU158" s="1">
        <f>COUNTIFS(#REF!,LT158,#REF!,0,#REF!,"&gt;="&amp;MI158,#REF!,"&lt;="&amp;MH158,#REF!,"&lt;="&amp;ME158,#REF!,"&gt;="&amp;MF158)</f>
        <v/>
      </c>
      <c r="MV158" s="1">
        <f>COUNTIFS(#REF!,LT158,#REF!,1,#REF!,"&gt;="&amp;MI158,#REF!,"&lt;="&amp;MH158,#REF!,"="&amp;KZ158,#REF!,"="&amp;LA158,#REF!,"&lt;="&amp;ME158,#REF!,"&gt;="&amp;MF158)</f>
        <v/>
      </c>
      <c r="MW158" s="1">
        <f>COUNTIFS(#REF!,LT158,#REF!,0,#REF!,"&gt;="&amp;MI158,#REF!,"&lt;="&amp;MH158,#REF!,"="&amp;KZ158,#REF!,"="&amp;LA158,#REF!,"&lt;="&amp;ME158,#REF!,"&gt;="&amp;MF158)</f>
        <v/>
      </c>
      <c r="MX158" s="1">
        <f>COUNTIFS(#REF!,LT158,#REF!,1,#REF!,"&gt;="&amp;MC158,#REF!,"&lt;="&amp;MB158,#REF!,"&lt;="&amp;ME158,#REF!,"&gt;="&amp;MF158)</f>
        <v/>
      </c>
      <c r="MY158" s="1">
        <f>COUNTIFS(#REF!,LT158,#REF!,0,#REF!,"&gt;="&amp;MC158,#REF!,"&lt;="&amp;MB158,#REF!,"&lt;="&amp;ME158,#REF!,"&gt;="&amp;MF158)</f>
        <v/>
      </c>
      <c r="MZ158" s="1">
        <f>COUNTIFS(#REF!,LT158,#REF!,1,#REF!,"&lt;="&amp;ME158,#REF!,"&gt;="&amp;MF158,#REF!,"="&amp;KV158,#REF!,"="&amp;KX158)</f>
        <v/>
      </c>
      <c r="NA158" s="1">
        <f>COUNTIFS(#REF!,LT158,#REF!,0,#REF!,"&lt;="&amp;ME158,#REF!,"&gt;="&amp;MF158,#REF!,"="&amp;KV158,#REF!,"="&amp;KX158)</f>
        <v/>
      </c>
      <c r="NB158" s="1">
        <f>COUNTIFS(#REF!,LT158,#REF!,1,#REF!,"&lt;="&amp;ME158,#REF!,"&gt;="&amp;MF158,#REF!,"="&amp;KW158,#REF!,"="&amp;KY158)</f>
        <v/>
      </c>
      <c r="NC158" s="1">
        <f>COUNTIFS(#REF!,LT158,#REF!,0,#REF!,"&lt;="&amp;ME158,#REF!,"&gt;="&amp;MF158,#REF!,"="&amp;KW158,#REF!,"="&amp;KY158)</f>
        <v/>
      </c>
      <c r="ND158" s="1">
        <f>COUNTIFS(#REF!,LT158,#REF!,1,#REF!,"&gt;="&amp;MC158,#REF!,"&lt;="&amp;MB158,#REF!,"&lt;="&amp;ME158,#REF!,"&gt;="&amp;MF158,#REF!,"="&amp;KV158,#REF!,"="&amp;KX158)</f>
        <v/>
      </c>
      <c r="NE158" s="1">
        <f>COUNTIFS(#REF!,LT158,#REF!,0,#REF!,"&gt;="&amp;MC158,#REF!,"&lt;="&amp;MB158,#REF!,"&lt;="&amp;ME158,#REF!,"&gt;="&amp;MF158,#REF!,"="&amp;KV158,#REF!,"="&amp;KX158)</f>
        <v/>
      </c>
      <c r="NF158" s="1">
        <f>COUNTIFS(#REF!,LT158,#REF!,1,#REF!,"&gt;="&amp;MC158,#REF!,"&lt;="&amp;MB158,#REF!,"&lt;="&amp;ME158,#REF!,"&gt;="&amp;MF158,#REF!,"="&amp;KW158,#REF!,"="&amp;KY158)</f>
        <v/>
      </c>
      <c r="NG158" s="1">
        <f>COUNTIFS(#REF!,LT158,#REF!,0,#REF!,"&gt;="&amp;MC158,#REF!,"&lt;="&amp;MB158,#REF!,"&lt;="&amp;ME158,#REF!,"&gt;="&amp;MF158,#REF!,"="&amp;KW158,#REF!,"="&amp;KY158)</f>
        <v/>
      </c>
      <c r="NH158" s="1">
        <f>COUNTIFS(#REF!,LT158,#REF!,1,#REF!,"&gt;="&amp;MC158,#REF!,"&lt;="&amp;MB158,#REF!,"&lt;="&amp;ME158,#REF!,"&gt;="&amp;MF158,#REF!,"="&amp;KZ158,#REF!,"="&amp;LA158)</f>
        <v/>
      </c>
      <c r="NI158" s="1">
        <f>COUNTIFS(#REF!,LT158,#REF!,0,#REF!,"&gt;="&amp;MC158,#REF!,"&lt;="&amp;MB158,#REF!,"&lt;="&amp;ME158,#REF!,"&gt;="&amp;MF158,#REF!,"="&amp;KZ158,#REF!,"="&amp;LA158)</f>
        <v/>
      </c>
      <c r="NJ158" s="1">
        <f>COUNTIFS(#REF!,LT158,#REF!,1,#REF!,"&gt;="&amp;MI158,#REF!,"&lt;="&amp;MH158,#REF!,"&lt;="&amp;ME158,#REF!,"&gt;="&amp;MF158)</f>
        <v/>
      </c>
      <c r="NK158" s="1">
        <f>COUNTIFS(#REF!,LT158,#REF!,0,#REF!,"&gt;="&amp;MI158,#REF!,"&lt;="&amp;MH158,#REF!,"&lt;="&amp;ME158,#REF!,"&gt;="&amp;MF158)</f>
        <v/>
      </c>
      <c r="NL158" s="1">
        <f>COUNTIFS(#REF!,LT158,#REF!,1,#REF!,"&gt;="&amp;MI158,#REF!,"&lt;="&amp;MH158,#REF!,"="&amp;KZ158,#REF!,"="&amp;LA158,#REF!,"&lt;="&amp;ME158,#REF!,"&gt;="&amp;MF158)</f>
        <v/>
      </c>
      <c r="NM158" s="1">
        <f>COUNTIFS(#REF!,LT158,#REF!,0,#REF!,"&gt;="&amp;MI158,#REF!,"&lt;="&amp;MH158,#REF!,"="&amp;KZ158,#REF!,"="&amp;LA158,#REF!,"&lt;="&amp;ME158,#REF!,"&gt;="&amp;MF158)</f>
        <v/>
      </c>
      <c r="NN158" s="1">
        <f>COUNTIFS(#REF!,LT158,#REF!,1,#REF!,"&gt;="&amp;MC158,#REF!,"&lt;="&amp;MB158,#REF!,"&lt;="&amp;ME158,#REF!,"&gt;="&amp;MF158)</f>
        <v/>
      </c>
      <c r="NO158" s="1">
        <f>COUNTIFS(#REF!,LT158,#REF!,0,#REF!,"&gt;="&amp;MC158,#REF!,"&lt;="&amp;MB158,#REF!,"&lt;="&amp;ME158,#REF!,"&gt;="&amp;MF158)</f>
        <v/>
      </c>
      <c r="NP158" s="1">
        <f>COUNTIFS(#REF!,LT158,#REF!,1,#REF!,"&lt;="&amp;ME158,#REF!,"&gt;="&amp;MF158,#REF!,"="&amp;KV158,#REF!,"="&amp;KX158)</f>
        <v/>
      </c>
      <c r="NQ158" s="1">
        <f>COUNTIFS(#REF!,LT158,#REF!,0,#REF!,"&lt;="&amp;ME158,#REF!,"&gt;="&amp;MF158,#REF!,"="&amp;KV158,#REF!,"="&amp;KX158)</f>
        <v/>
      </c>
      <c r="NR158" s="1">
        <f>COUNTIFS(#REF!,LT158,#REF!,1,#REF!,"&lt;="&amp;ME158,#REF!,"&gt;="&amp;MF158,#REF!,"="&amp;KW158,#REF!,"="&amp;KY158)</f>
        <v/>
      </c>
      <c r="NS158" s="1">
        <f>COUNTIFS(#REF!,LT158,#REF!,0,#REF!,"&lt;="&amp;ME158,#REF!,"&gt;="&amp;MF158,#REF!,"="&amp;KW158,#REF!,"="&amp;KY158)</f>
        <v/>
      </c>
      <c r="NT158" s="1">
        <f>MP158+MR158+MT158+MV158+MX158+MZ158+NB158</f>
        <v/>
      </c>
      <c r="NU158" s="1">
        <f>MQ158+MS158+MU158+MW158+MY158+NA158+NC158</f>
        <v/>
      </c>
      <c r="NV158" s="1">
        <f>NT158+NU158</f>
        <v/>
      </c>
      <c r="NW158" s="33">
        <f>NT158/(NT158+NU158)</f>
        <v/>
      </c>
      <c r="NX158" s="3">
        <f>1/NW158</f>
        <v/>
      </c>
      <c r="NY158" s="1">
        <f>LH158</f>
        <v/>
      </c>
      <c r="NZ158" s="79">
        <f>(NW158*((NY158-1)*0.98))-((1-NW158)*1)</f>
        <v/>
      </c>
      <c r="OA158" s="34">
        <f>IF(LR158&lt;0.9,0,IF(AND(LR158&gt;1.1),0,1))</f>
        <v/>
      </c>
      <c r="OB158" s="34">
        <f>IF(LS158&lt;0.9,0,IF(AND(LS158&gt;1.1),0,1))</f>
        <v/>
      </c>
      <c r="OC158" s="32">
        <f>IF(NV158&gt;99,1,0)</f>
        <v/>
      </c>
      <c r="OD158" s="32">
        <f>IF(NZ158&gt;0.0799,1,0)</f>
        <v/>
      </c>
      <c r="OE158" s="32">
        <f>IF(NZ158&gt;OM158,1,0)</f>
        <v/>
      </c>
      <c r="OF158" s="32">
        <f>OC158+OD158+OE158+OA158+OB158</f>
        <v/>
      </c>
      <c r="OG158" s="1">
        <f>ND158+NF158+NH158+NJ158+NL158+NN158+NP158+NR158</f>
        <v/>
      </c>
      <c r="OH158" s="1">
        <f>NE158+NG158+NI158+NK158+NM158+NO158+NQ158+NS158</f>
        <v/>
      </c>
      <c r="OI158" s="1">
        <f>OG158+OH158</f>
        <v/>
      </c>
      <c r="OJ158" s="33">
        <f>OG158/(OG158+OH158)</f>
        <v/>
      </c>
      <c r="OK158" s="3">
        <f>1/OJ158</f>
        <v/>
      </c>
      <c r="OL158" s="1">
        <f>LI158</f>
        <v/>
      </c>
      <c r="OM158" s="79">
        <f>(OJ158*((OL158-1)*0.98))-((1-OJ158)*1)</f>
        <v/>
      </c>
      <c r="ON158" s="34">
        <f>IF(LR158&lt;0.9,0,IF(AND(LR158&gt;1.1),0,1))</f>
        <v/>
      </c>
      <c r="OO158" s="34">
        <f>IF(LS158&lt;0.9,0,IF(AND(LS158&gt;1.1),0,1))</f>
        <v/>
      </c>
      <c r="OP158" s="32">
        <f>IF(OI158&gt;99,1,0)</f>
        <v/>
      </c>
      <c r="OQ158" s="32">
        <f>IF(OM158&gt;0.0799,1,0)</f>
        <v/>
      </c>
      <c r="OR158" s="32">
        <f>IF(OM158&gt;OZ158,1,0)</f>
        <v/>
      </c>
      <c r="OS158" s="32">
        <f>OP158+OQ158+OR158+ON158+OO158</f>
        <v/>
      </c>
      <c r="OT158">
        <f>IF(OF158=5,"BackHome0-0",IF(AND(OS158=5),"BackAway0-0",""))</f>
        <v/>
      </c>
      <c r="OU158">
        <f>IF(OF158=5,KN158,IF(AND(OS158=5),KO158,""))</f>
        <v/>
      </c>
      <c r="OV158">
        <f>IF(OF158=5,"Match Odds",IF(AND(OS158=5),"Match Odds",""))</f>
        <v/>
      </c>
      <c r="OW158">
        <f>IF(OF158=5,KP158,IF(AND(OS158=5),KP158,""))</f>
        <v/>
      </c>
      <c r="OX158">
        <f>IF(OF158=5,"MATCH_ODDS",IF(AND(OS158=5),"MATCH_ODDS",""))</f>
        <v/>
      </c>
      <c r="OY158">
        <f>IF(OF158=5,"BACK",IF(AND(OS158=5),"BACK",""))</f>
        <v/>
      </c>
    </row>
    <row r="159" ht="16.5" customHeight="1" thickBot="1" thickTop="1">
      <c r="A159" s="2" t="n"/>
      <c r="KN159" s="1">
        <f>IF(INDEX(#REF!,MATCH('HT 0-0'!D159,#REF!,0))=INDEX(#REF!,MATCH('HT 0-0'!D159,#REF!,0)),INDEX(#REF!,MATCH('HT 0-0'!D159,#REF!,0)),"ERROR")</f>
        <v/>
      </c>
      <c r="KO159" s="1">
        <f>IF(INDEX(#REF!,MATCH('HT 0-0'!E159,#REF!,0))=INDEX(#REF!,MATCH('HT 0-0'!E159,#REF!,0)),INDEX(#REF!,MATCH('HT 0-0'!E159,#REF!,0)),"ERROR")</f>
        <v/>
      </c>
      <c r="KP159" s="1">
        <f>KN159&amp;" v "&amp;KO159</f>
        <v/>
      </c>
      <c r="KQ159">
        <f>B159&amp;"_"&amp;C159</f>
        <v/>
      </c>
      <c r="KR159" s="1">
        <f>IF((HW159/KK159)&lt;0.335,"G",IF((HW159/KK159)&gt;0.67,"R","A"))</f>
        <v/>
      </c>
      <c r="KS159" s="1">
        <f>IF((HX159/KK159)&lt;0.335,"G",IF((HX159/KK159)&gt;0.67,"R","A"))</f>
        <v/>
      </c>
      <c r="KT159" s="1">
        <f>IF((IH159/KK159)&lt;0.335,"G",IF((IH159/KK159)&gt;0.67,"R","A"))</f>
        <v/>
      </c>
      <c r="KU159" s="1">
        <f>IF((II159/KK159)&lt;0.335,"G",IF((II159/KK159)&gt;0.67,"R","A"))</f>
        <v/>
      </c>
      <c r="KV159" s="1">
        <f>IF((HZ159/KK159)&lt;0.335,"G",IF((HZ159/KK159)&gt;0.67,"R","A"))</f>
        <v/>
      </c>
      <c r="KW159" s="1">
        <f>IF((HY159/KK159)&lt;0.335,"G",IF((HY159/KK159)&gt;0.67,"R","A"))</f>
        <v/>
      </c>
      <c r="KX159" s="1">
        <f>IF((IK159/KK159)&lt;0.335,"G",IF((IK159/KK159)&gt;0.67,"R","A"))</f>
        <v/>
      </c>
      <c r="KY159" s="1">
        <f>IF((IJ159/KK159)&lt;0.335,"G",IF((IJ159/KK159)&gt;0.67,"R","A"))</f>
        <v/>
      </c>
      <c r="KZ159" s="1">
        <f>IF((HQ159/KK159)&lt;0.335,"G",IF((HQ159/KK159)&gt;0.67,"R","A"))</f>
        <v/>
      </c>
      <c r="LA159" s="1">
        <f>IF((IB159/KK159)&lt;0.335,"G",IF((IB159/KK159)&gt;0.67,"R","A"))</f>
        <v/>
      </c>
      <c r="LB159">
        <f>IF(LQ159="0-0",INDEX(Scrape!#REF!,MATCH('HT 0-0'!KP159,Scrape!$B:$B,0)),"")</f>
        <v/>
      </c>
      <c r="LC159">
        <f>IF(LQ159="0-0",INDEX(Scrape!$A:$A,MATCH('HT 0-0'!KP159,Scrape!$B:$B,0)),"")</f>
        <v/>
      </c>
      <c r="LD159">
        <f>IF(LQ159="0-0",INDEX(Scrape!$B:$B,MATCH('HT 0-0'!KP159,Scrape!$B:$B,0)),"")</f>
        <v/>
      </c>
      <c r="LE159">
        <f>IF(LQ159="0-0",INDEX(Scrape!$C:$C,MATCH('HT 0-0'!KP159,Scrape!$B:$B,0)),"")</f>
        <v/>
      </c>
      <c r="LF159">
        <f>IF(LQ159="0-0",INDEX(Scrape!$D:$D,MATCH('HT 0-0'!KP159,Scrape!$B:$B,0)),"")</f>
        <v/>
      </c>
      <c r="LG159">
        <f>IF(LQ159="0-0",INDEX(Scrape!$E:$E,MATCH('HT 0-0'!KP159,Scrape!$B:$B,0)),"")</f>
        <v/>
      </c>
      <c r="LH159">
        <f>IF(LQ159="0-0",INDEX(Scrape!$F:$F,MATCH('HT 0-0'!KP159,Scrape!$B:$B,0)),"")</f>
        <v/>
      </c>
      <c r="LI159">
        <f>IF(LQ159="0-0",INDEX(Scrape!$G:$G,MATCH('HT 0-0'!KP159,Scrape!$B:$B,0)),"")</f>
        <v/>
      </c>
      <c r="LJ159">
        <f>IF(LQ159="0-0",INDEX(Scrape!$H:$H,MATCH('HT 0-0'!KP159,Scrape!$B:$B,0)),"")</f>
        <v/>
      </c>
      <c r="LK159">
        <f>IF(LQ159="0-0",INDEX(Scrape!$I:$I,MATCH('HT 0-0'!KP159,Scrape!$B:$B,0)),"")</f>
        <v/>
      </c>
      <c r="LL159">
        <f>IF(LQ159="0-0",INDEX(Scrape!$J:$J,MATCH('HT 0-0'!KP159,Scrape!$B:$B,0)),"")</f>
        <v/>
      </c>
      <c r="LM159">
        <f>IF(LQ159="0-0",INDEX(Scrape!$K:$K,MATCH('HT 0-0'!KP159,Scrape!$B:$B,0)),"")</f>
        <v/>
      </c>
      <c r="LN159">
        <f>IF(LQ159="0-0",INDEX(Scrape!$L:$L,MATCH('HT 0-0'!KP159,Scrape!$B:$B,0)),"")</f>
        <v/>
      </c>
      <c r="LO159">
        <f>IF(LQ159="0-0",INDEX(Scrape!$M:$M,MATCH('HT 0-0'!KP159,Scrape!$B:$B,0)),"")</f>
        <v/>
      </c>
      <c r="LP159">
        <f>IF(LQ159="0-0",INDEX(Scrape!$N:$N,MATCH('HT 0-0'!KP159,Scrape!$B:$B,0)),"")</f>
        <v/>
      </c>
      <c r="LQ159">
        <f>INDEX(Scrape!$O:$O,MATCH('HT 0-0'!KP159,Scrape!$B:$B,0))</f>
        <v/>
      </c>
      <c r="LR159">
        <f>(1/LJ159)+(1/LI159)+(1/LH159)</f>
        <v/>
      </c>
      <c r="LS159">
        <f>(1/LG159)+(1/LF159)+(1/LE159)</f>
        <v/>
      </c>
      <c r="LT159" s="8">
        <f>IF(INDEX(#REF!,MATCH(KQ159,#REF!,0))=INDEX(#REF!,MATCH(KQ159,#REF!,0)),INDEX(#REF!,MATCH(KQ159,#REF!,0)),"ERROR")</f>
        <v/>
      </c>
      <c r="LU159" s="4">
        <f>IF(KR159="G",2,IF(KR159="R",0.5,IF(KR159="A",1)))</f>
        <v/>
      </c>
      <c r="LV159" s="4">
        <f>IF(KS159="G",0.5,IF(KS159="R",2,IF(KS159="A",1)))</f>
        <v/>
      </c>
      <c r="LW159" s="4">
        <f>IF(KT159="G",2,IF(KT159="R",0.5,IF(KT159="A",1)))</f>
        <v/>
      </c>
      <c r="LX159" s="4">
        <f>IF(KU159="G",0.5,IF(KU159="R",2,IF(KU159="A",1)))</f>
        <v/>
      </c>
      <c r="LY159" s="7">
        <f>(LK159*(LU159+LX159)+(LL159*(LU159+LX159)))</f>
        <v/>
      </c>
      <c r="LZ159" s="7">
        <f>(LN159*(LV159+LW159)+(LO159*(LV159+LW159)))</f>
        <v/>
      </c>
      <c r="MA159" s="11">
        <f>LY159-LZ159</f>
        <v/>
      </c>
      <c r="MB159" s="5">
        <f>MA159+2</f>
        <v/>
      </c>
      <c r="MC159" s="6">
        <f>MA159-2</f>
        <v/>
      </c>
      <c r="MD159" s="4">
        <f>LE159</f>
        <v/>
      </c>
      <c r="ME159" s="9">
        <f>IF(MD159=0,1000,MD159+0.75)</f>
        <v/>
      </c>
      <c r="MF159" s="10">
        <f>IF(MD159=0,0,MD159-0.75)</f>
        <v/>
      </c>
      <c r="MG159" s="4">
        <f>((LM159*(LU159+LX159))-((LP159*(LV159+LW159))))</f>
        <v/>
      </c>
      <c r="MH159" s="9">
        <f>MG159*1.2</f>
        <v/>
      </c>
      <c r="MI159" s="10">
        <f>MG159*0.8</f>
        <v/>
      </c>
      <c r="MJ159">
        <f>IFERROR(OT159,"")</f>
        <v/>
      </c>
      <c r="MK159">
        <f>IFERROR(OU159,"")</f>
        <v/>
      </c>
      <c r="ML159">
        <f>IFERROR(OV159,"")</f>
        <v/>
      </c>
      <c r="MM159">
        <f>IFERROR(OW159,"")</f>
        <v/>
      </c>
      <c r="MN159">
        <f>IFERROR(OX159,"")</f>
        <v/>
      </c>
      <c r="MO159">
        <f>IFERROR(OY159,"")</f>
        <v/>
      </c>
      <c r="MP159" s="1">
        <f>COUNTIFS(#REF!,LT159,#REF!,1,#REF!,"&gt;="&amp;MC159,#REF!,"&lt;="&amp;MB159,#REF!,"&lt;="&amp;ME159,#REF!,"&gt;="&amp;MF159,#REF!,"="&amp;KV159,#REF!,"="&amp;KX159)</f>
        <v/>
      </c>
      <c r="MQ159" s="1">
        <f>COUNTIFS(#REF!,LT159,#REF!,0,#REF!,"&gt;="&amp;MC159,#REF!,"&lt;="&amp;MB159,#REF!,"&lt;="&amp;ME159,#REF!,"&gt;="&amp;MF159,#REF!,"="&amp;KV159,#REF!,"="&amp;KX159)</f>
        <v/>
      </c>
      <c r="MR159" s="1">
        <f>COUNTIFS(#REF!,LT159,#REF!,1,#REF!,"&gt;="&amp;MC159,#REF!,"&lt;="&amp;MB159,#REF!,"&lt;="&amp;ME159,#REF!,"&gt;="&amp;MF159,#REF!,"="&amp;KW159,#REF!,"="&amp;KY159)</f>
        <v/>
      </c>
      <c r="MS159" s="1">
        <f>COUNTIFS(#REF!,LT159,#REF!,0,#REF!,"&gt;="&amp;MC159,#REF!,"&lt;="&amp;MB159,#REF!,"&lt;="&amp;ME159,#REF!,"&gt;="&amp;MF159,#REF!,"="&amp;KW159,#REF!,"="&amp;KY159)</f>
        <v/>
      </c>
      <c r="MT159" s="1">
        <f>COUNTIFS(#REF!,LT159,#REF!,1,#REF!,"&gt;="&amp;MI159,#REF!,"&lt;="&amp;MH159,#REF!,"&lt;="&amp;ME159,#REF!,"&gt;="&amp;MF159)</f>
        <v/>
      </c>
      <c r="MU159" s="1">
        <f>COUNTIFS(#REF!,LT159,#REF!,0,#REF!,"&gt;="&amp;MI159,#REF!,"&lt;="&amp;MH159,#REF!,"&lt;="&amp;ME159,#REF!,"&gt;="&amp;MF159)</f>
        <v/>
      </c>
      <c r="MV159" s="1">
        <f>COUNTIFS(#REF!,LT159,#REF!,1,#REF!,"&gt;="&amp;MI159,#REF!,"&lt;="&amp;MH159,#REF!,"="&amp;KZ159,#REF!,"="&amp;LA159,#REF!,"&lt;="&amp;ME159,#REF!,"&gt;="&amp;MF159)</f>
        <v/>
      </c>
      <c r="MW159" s="1">
        <f>COUNTIFS(#REF!,LT159,#REF!,0,#REF!,"&gt;="&amp;MI159,#REF!,"&lt;="&amp;MH159,#REF!,"="&amp;KZ159,#REF!,"="&amp;LA159,#REF!,"&lt;="&amp;ME159,#REF!,"&gt;="&amp;MF159)</f>
        <v/>
      </c>
      <c r="MX159" s="1">
        <f>COUNTIFS(#REF!,LT159,#REF!,1,#REF!,"&gt;="&amp;MC159,#REF!,"&lt;="&amp;MB159,#REF!,"&lt;="&amp;ME159,#REF!,"&gt;="&amp;MF159)</f>
        <v/>
      </c>
      <c r="MY159" s="1">
        <f>COUNTIFS(#REF!,LT159,#REF!,0,#REF!,"&gt;="&amp;MC159,#REF!,"&lt;="&amp;MB159,#REF!,"&lt;="&amp;ME159,#REF!,"&gt;="&amp;MF159)</f>
        <v/>
      </c>
      <c r="MZ159" s="1">
        <f>COUNTIFS(#REF!,LT159,#REF!,1,#REF!,"&lt;="&amp;ME159,#REF!,"&gt;="&amp;MF159,#REF!,"="&amp;KV159,#REF!,"="&amp;KX159)</f>
        <v/>
      </c>
      <c r="NA159" s="1">
        <f>COUNTIFS(#REF!,LT159,#REF!,0,#REF!,"&lt;="&amp;ME159,#REF!,"&gt;="&amp;MF159,#REF!,"="&amp;KV159,#REF!,"="&amp;KX159)</f>
        <v/>
      </c>
      <c r="NB159" s="1">
        <f>COUNTIFS(#REF!,LT159,#REF!,1,#REF!,"&lt;="&amp;ME159,#REF!,"&gt;="&amp;MF159,#REF!,"="&amp;KW159,#REF!,"="&amp;KY159)</f>
        <v/>
      </c>
      <c r="NC159" s="1">
        <f>COUNTIFS(#REF!,LT159,#REF!,0,#REF!,"&lt;="&amp;ME159,#REF!,"&gt;="&amp;MF159,#REF!,"="&amp;KW159,#REF!,"="&amp;KY159)</f>
        <v/>
      </c>
      <c r="ND159" s="1">
        <f>COUNTIFS(#REF!,LT159,#REF!,1,#REF!,"&gt;="&amp;MC159,#REF!,"&lt;="&amp;MB159,#REF!,"&lt;="&amp;ME159,#REF!,"&gt;="&amp;MF159,#REF!,"="&amp;KV159,#REF!,"="&amp;KX159)</f>
        <v/>
      </c>
      <c r="NE159" s="1">
        <f>COUNTIFS(#REF!,LT159,#REF!,0,#REF!,"&gt;="&amp;MC159,#REF!,"&lt;="&amp;MB159,#REF!,"&lt;="&amp;ME159,#REF!,"&gt;="&amp;MF159,#REF!,"="&amp;KV159,#REF!,"="&amp;KX159)</f>
        <v/>
      </c>
      <c r="NF159" s="1">
        <f>COUNTIFS(#REF!,LT159,#REF!,1,#REF!,"&gt;="&amp;MC159,#REF!,"&lt;="&amp;MB159,#REF!,"&lt;="&amp;ME159,#REF!,"&gt;="&amp;MF159,#REF!,"="&amp;KW159,#REF!,"="&amp;KY159)</f>
        <v/>
      </c>
      <c r="NG159" s="1">
        <f>COUNTIFS(#REF!,LT159,#REF!,0,#REF!,"&gt;="&amp;MC159,#REF!,"&lt;="&amp;MB159,#REF!,"&lt;="&amp;ME159,#REF!,"&gt;="&amp;MF159,#REF!,"="&amp;KW159,#REF!,"="&amp;KY159)</f>
        <v/>
      </c>
      <c r="NH159" s="1">
        <f>COUNTIFS(#REF!,LT159,#REF!,1,#REF!,"&gt;="&amp;MC159,#REF!,"&lt;="&amp;MB159,#REF!,"&lt;="&amp;ME159,#REF!,"&gt;="&amp;MF159,#REF!,"="&amp;KZ159,#REF!,"="&amp;LA159)</f>
        <v/>
      </c>
      <c r="NI159" s="1">
        <f>COUNTIFS(#REF!,LT159,#REF!,0,#REF!,"&gt;="&amp;MC159,#REF!,"&lt;="&amp;MB159,#REF!,"&lt;="&amp;ME159,#REF!,"&gt;="&amp;MF159,#REF!,"="&amp;KZ159,#REF!,"="&amp;LA159)</f>
        <v/>
      </c>
      <c r="NJ159" s="1">
        <f>COUNTIFS(#REF!,LT159,#REF!,1,#REF!,"&gt;="&amp;MI159,#REF!,"&lt;="&amp;MH159,#REF!,"&lt;="&amp;ME159,#REF!,"&gt;="&amp;MF159)</f>
        <v/>
      </c>
      <c r="NK159" s="1">
        <f>COUNTIFS(#REF!,LT159,#REF!,0,#REF!,"&gt;="&amp;MI159,#REF!,"&lt;="&amp;MH159,#REF!,"&lt;="&amp;ME159,#REF!,"&gt;="&amp;MF159)</f>
        <v/>
      </c>
      <c r="NL159" s="1">
        <f>COUNTIFS(#REF!,LT159,#REF!,1,#REF!,"&gt;="&amp;MI159,#REF!,"&lt;="&amp;MH159,#REF!,"="&amp;KZ159,#REF!,"="&amp;LA159,#REF!,"&lt;="&amp;ME159,#REF!,"&gt;="&amp;MF159)</f>
        <v/>
      </c>
      <c r="NM159" s="1">
        <f>COUNTIFS(#REF!,LT159,#REF!,0,#REF!,"&gt;="&amp;MI159,#REF!,"&lt;="&amp;MH159,#REF!,"="&amp;KZ159,#REF!,"="&amp;LA159,#REF!,"&lt;="&amp;ME159,#REF!,"&gt;="&amp;MF159)</f>
        <v/>
      </c>
      <c r="NN159" s="1">
        <f>COUNTIFS(#REF!,LT159,#REF!,1,#REF!,"&gt;="&amp;MC159,#REF!,"&lt;="&amp;MB159,#REF!,"&lt;="&amp;ME159,#REF!,"&gt;="&amp;MF159)</f>
        <v/>
      </c>
      <c r="NO159" s="1">
        <f>COUNTIFS(#REF!,LT159,#REF!,0,#REF!,"&gt;="&amp;MC159,#REF!,"&lt;="&amp;MB159,#REF!,"&lt;="&amp;ME159,#REF!,"&gt;="&amp;MF159)</f>
        <v/>
      </c>
      <c r="NP159" s="1">
        <f>COUNTIFS(#REF!,LT159,#REF!,1,#REF!,"&lt;="&amp;ME159,#REF!,"&gt;="&amp;MF159,#REF!,"="&amp;KV159,#REF!,"="&amp;KX159)</f>
        <v/>
      </c>
      <c r="NQ159" s="1">
        <f>COUNTIFS(#REF!,LT159,#REF!,0,#REF!,"&lt;="&amp;ME159,#REF!,"&gt;="&amp;MF159,#REF!,"="&amp;KV159,#REF!,"="&amp;KX159)</f>
        <v/>
      </c>
      <c r="NR159" s="1">
        <f>COUNTIFS(#REF!,LT159,#REF!,1,#REF!,"&lt;="&amp;ME159,#REF!,"&gt;="&amp;MF159,#REF!,"="&amp;KW159,#REF!,"="&amp;KY159)</f>
        <v/>
      </c>
      <c r="NS159" s="1">
        <f>COUNTIFS(#REF!,LT159,#REF!,0,#REF!,"&lt;="&amp;ME159,#REF!,"&gt;="&amp;MF159,#REF!,"="&amp;KW159,#REF!,"="&amp;KY159)</f>
        <v/>
      </c>
      <c r="NT159" s="1">
        <f>MP159+MR159+MT159+MV159+MX159+MZ159+NB159</f>
        <v/>
      </c>
      <c r="NU159" s="1">
        <f>MQ159+MS159+MU159+MW159+MY159+NA159+NC159</f>
        <v/>
      </c>
      <c r="NV159" s="1">
        <f>NT159+NU159</f>
        <v/>
      </c>
      <c r="NW159" s="33">
        <f>NT159/(NT159+NU159)</f>
        <v/>
      </c>
      <c r="NX159" s="3">
        <f>1/NW159</f>
        <v/>
      </c>
      <c r="NY159" s="1">
        <f>LH159</f>
        <v/>
      </c>
      <c r="NZ159" s="79">
        <f>(NW159*((NY159-1)*0.98))-((1-NW159)*1)</f>
        <v/>
      </c>
      <c r="OA159" s="34">
        <f>IF(LR159&lt;0.9,0,IF(AND(LR159&gt;1.1),0,1))</f>
        <v/>
      </c>
      <c r="OB159" s="34">
        <f>IF(LS159&lt;0.9,0,IF(AND(LS159&gt;1.1),0,1))</f>
        <v/>
      </c>
      <c r="OC159" s="32">
        <f>IF(NV159&gt;99,1,0)</f>
        <v/>
      </c>
      <c r="OD159" s="32">
        <f>IF(NZ159&gt;0.0799,1,0)</f>
        <v/>
      </c>
      <c r="OE159" s="32">
        <f>IF(NZ159&gt;OM159,1,0)</f>
        <v/>
      </c>
      <c r="OF159" s="32">
        <f>OC159+OD159+OE159+OA159+OB159</f>
        <v/>
      </c>
      <c r="OG159" s="1">
        <f>ND159+NF159+NH159+NJ159+NL159+NN159+NP159+NR159</f>
        <v/>
      </c>
      <c r="OH159" s="1">
        <f>NE159+NG159+NI159+NK159+NM159+NO159+NQ159+NS159</f>
        <v/>
      </c>
      <c r="OI159" s="1">
        <f>OG159+OH159</f>
        <v/>
      </c>
      <c r="OJ159" s="33">
        <f>OG159/(OG159+OH159)</f>
        <v/>
      </c>
      <c r="OK159" s="3">
        <f>1/OJ159</f>
        <v/>
      </c>
      <c r="OL159" s="1">
        <f>LI159</f>
        <v/>
      </c>
      <c r="OM159" s="79">
        <f>(OJ159*((OL159-1)*0.98))-((1-OJ159)*1)</f>
        <v/>
      </c>
      <c r="ON159" s="34">
        <f>IF(LR159&lt;0.9,0,IF(AND(LR159&gt;1.1),0,1))</f>
        <v/>
      </c>
      <c r="OO159" s="34">
        <f>IF(LS159&lt;0.9,0,IF(AND(LS159&gt;1.1),0,1))</f>
        <v/>
      </c>
      <c r="OP159" s="32">
        <f>IF(OI159&gt;99,1,0)</f>
        <v/>
      </c>
      <c r="OQ159" s="32">
        <f>IF(OM159&gt;0.0799,1,0)</f>
        <v/>
      </c>
      <c r="OR159" s="32">
        <f>IF(OM159&gt;OZ159,1,0)</f>
        <v/>
      </c>
      <c r="OS159" s="32">
        <f>OP159+OQ159+OR159+ON159+OO159</f>
        <v/>
      </c>
      <c r="OT159">
        <f>IF(OF159=5,"BackHome0-0",IF(AND(OS159=5),"BackAway0-0",""))</f>
        <v/>
      </c>
      <c r="OU159">
        <f>IF(OF159=5,KN159,IF(AND(OS159=5),KO159,""))</f>
        <v/>
      </c>
      <c r="OV159">
        <f>IF(OF159=5,"Match Odds",IF(AND(OS159=5),"Match Odds",""))</f>
        <v/>
      </c>
      <c r="OW159">
        <f>IF(OF159=5,KP159,IF(AND(OS159=5),KP159,""))</f>
        <v/>
      </c>
      <c r="OX159">
        <f>IF(OF159=5,"MATCH_ODDS",IF(AND(OS159=5),"MATCH_ODDS",""))</f>
        <v/>
      </c>
      <c r="OY159">
        <f>IF(OF159=5,"BACK",IF(AND(OS159=5),"BACK",""))</f>
        <v/>
      </c>
    </row>
    <row r="160" ht="16.5" customHeight="1" thickBot="1" thickTop="1">
      <c r="A160" s="2" t="n"/>
      <c r="KN160" s="1">
        <f>IF(INDEX(#REF!,MATCH('HT 0-0'!D160,#REF!,0))=INDEX(#REF!,MATCH('HT 0-0'!D160,#REF!,0)),INDEX(#REF!,MATCH('HT 0-0'!D160,#REF!,0)),"ERROR")</f>
        <v/>
      </c>
      <c r="KO160" s="1">
        <f>IF(INDEX(#REF!,MATCH('HT 0-0'!E160,#REF!,0))=INDEX(#REF!,MATCH('HT 0-0'!E160,#REF!,0)),INDEX(#REF!,MATCH('HT 0-0'!E160,#REF!,0)),"ERROR")</f>
        <v/>
      </c>
      <c r="KP160" s="1">
        <f>KN160&amp;" v "&amp;KO160</f>
        <v/>
      </c>
      <c r="KQ160">
        <f>B160&amp;"_"&amp;C160</f>
        <v/>
      </c>
      <c r="KR160" s="1">
        <f>IF((HW160/KK160)&lt;0.335,"G",IF((HW160/KK160)&gt;0.67,"R","A"))</f>
        <v/>
      </c>
      <c r="KS160" s="1">
        <f>IF((HX160/KK160)&lt;0.335,"G",IF((HX160/KK160)&gt;0.67,"R","A"))</f>
        <v/>
      </c>
      <c r="KT160" s="1">
        <f>IF((IH160/KK160)&lt;0.335,"G",IF((IH160/KK160)&gt;0.67,"R","A"))</f>
        <v/>
      </c>
      <c r="KU160" s="1">
        <f>IF((II160/KK160)&lt;0.335,"G",IF((II160/KK160)&gt;0.67,"R","A"))</f>
        <v/>
      </c>
      <c r="KV160" s="1">
        <f>IF((HZ160/KK160)&lt;0.335,"G",IF((HZ160/KK160)&gt;0.67,"R","A"))</f>
        <v/>
      </c>
      <c r="KW160" s="1">
        <f>IF((HY160/KK160)&lt;0.335,"G",IF((HY160/KK160)&gt;0.67,"R","A"))</f>
        <v/>
      </c>
      <c r="KX160" s="1">
        <f>IF((IK160/KK160)&lt;0.335,"G",IF((IK160/KK160)&gt;0.67,"R","A"))</f>
        <v/>
      </c>
      <c r="KY160" s="1">
        <f>IF((IJ160/KK160)&lt;0.335,"G",IF((IJ160/KK160)&gt;0.67,"R","A"))</f>
        <v/>
      </c>
      <c r="KZ160" s="1">
        <f>IF((HQ160/KK160)&lt;0.335,"G",IF((HQ160/KK160)&gt;0.67,"R","A"))</f>
        <v/>
      </c>
      <c r="LA160" s="1">
        <f>IF((IB160/KK160)&lt;0.335,"G",IF((IB160/KK160)&gt;0.67,"R","A"))</f>
        <v/>
      </c>
      <c r="LB160">
        <f>IF(LQ160="0-0",INDEX(Scrape!#REF!,MATCH('HT 0-0'!KP160,Scrape!$B:$B,0)),"")</f>
        <v/>
      </c>
      <c r="LC160">
        <f>IF(LQ160="0-0",INDEX(Scrape!$A:$A,MATCH('HT 0-0'!KP160,Scrape!$B:$B,0)),"")</f>
        <v/>
      </c>
      <c r="LD160">
        <f>IF(LQ160="0-0",INDEX(Scrape!$B:$B,MATCH('HT 0-0'!KP160,Scrape!$B:$B,0)),"")</f>
        <v/>
      </c>
      <c r="LE160">
        <f>IF(LQ160="0-0",INDEX(Scrape!$C:$C,MATCH('HT 0-0'!KP160,Scrape!$B:$B,0)),"")</f>
        <v/>
      </c>
      <c r="LF160">
        <f>IF(LQ160="0-0",INDEX(Scrape!$D:$D,MATCH('HT 0-0'!KP160,Scrape!$B:$B,0)),"")</f>
        <v/>
      </c>
      <c r="LG160">
        <f>IF(LQ160="0-0",INDEX(Scrape!$E:$E,MATCH('HT 0-0'!KP160,Scrape!$B:$B,0)),"")</f>
        <v/>
      </c>
      <c r="LH160">
        <f>IF(LQ160="0-0",INDEX(Scrape!$F:$F,MATCH('HT 0-0'!KP160,Scrape!$B:$B,0)),"")</f>
        <v/>
      </c>
      <c r="LI160">
        <f>IF(LQ160="0-0",INDEX(Scrape!$G:$G,MATCH('HT 0-0'!KP160,Scrape!$B:$B,0)),"")</f>
        <v/>
      </c>
      <c r="LJ160">
        <f>IF(LQ160="0-0",INDEX(Scrape!$H:$H,MATCH('HT 0-0'!KP160,Scrape!$B:$B,0)),"")</f>
        <v/>
      </c>
      <c r="LK160">
        <f>IF(LQ160="0-0",INDEX(Scrape!$I:$I,MATCH('HT 0-0'!KP160,Scrape!$B:$B,0)),"")</f>
        <v/>
      </c>
      <c r="LL160">
        <f>IF(LQ160="0-0",INDEX(Scrape!$J:$J,MATCH('HT 0-0'!KP160,Scrape!$B:$B,0)),"")</f>
        <v/>
      </c>
      <c r="LM160">
        <f>IF(LQ160="0-0",INDEX(Scrape!$K:$K,MATCH('HT 0-0'!KP160,Scrape!$B:$B,0)),"")</f>
        <v/>
      </c>
      <c r="LN160">
        <f>IF(LQ160="0-0",INDEX(Scrape!$L:$L,MATCH('HT 0-0'!KP160,Scrape!$B:$B,0)),"")</f>
        <v/>
      </c>
      <c r="LO160">
        <f>IF(LQ160="0-0",INDEX(Scrape!$M:$M,MATCH('HT 0-0'!KP160,Scrape!$B:$B,0)),"")</f>
        <v/>
      </c>
      <c r="LP160">
        <f>IF(LQ160="0-0",INDEX(Scrape!$N:$N,MATCH('HT 0-0'!KP160,Scrape!$B:$B,0)),"")</f>
        <v/>
      </c>
      <c r="LQ160">
        <f>INDEX(Scrape!$O:$O,MATCH('HT 0-0'!KP160,Scrape!$B:$B,0))</f>
        <v/>
      </c>
      <c r="LR160">
        <f>(1/LJ160)+(1/LI160)+(1/LH160)</f>
        <v/>
      </c>
      <c r="LS160">
        <f>(1/LG160)+(1/LF160)+(1/LE160)</f>
        <v/>
      </c>
      <c r="LT160" s="8">
        <f>IF(INDEX(#REF!,MATCH(KQ160,#REF!,0))=INDEX(#REF!,MATCH(KQ160,#REF!,0)),INDEX(#REF!,MATCH(KQ160,#REF!,0)),"ERROR")</f>
        <v/>
      </c>
      <c r="LU160" s="4">
        <f>IF(KR160="G",2,IF(KR160="R",0.5,IF(KR160="A",1)))</f>
        <v/>
      </c>
      <c r="LV160" s="4">
        <f>IF(KS160="G",0.5,IF(KS160="R",2,IF(KS160="A",1)))</f>
        <v/>
      </c>
      <c r="LW160" s="4">
        <f>IF(KT160="G",2,IF(KT160="R",0.5,IF(KT160="A",1)))</f>
        <v/>
      </c>
      <c r="LX160" s="4">
        <f>IF(KU160="G",0.5,IF(KU160="R",2,IF(KU160="A",1)))</f>
        <v/>
      </c>
      <c r="LY160" s="7">
        <f>(LK160*(LU160+LX160)+(LL160*(LU160+LX160)))</f>
        <v/>
      </c>
      <c r="LZ160" s="7">
        <f>(LN160*(LV160+LW160)+(LO160*(LV160+LW160)))</f>
        <v/>
      </c>
      <c r="MA160" s="11">
        <f>LY160-LZ160</f>
        <v/>
      </c>
      <c r="MB160" s="5">
        <f>MA160+2</f>
        <v/>
      </c>
      <c r="MC160" s="6">
        <f>MA160-2</f>
        <v/>
      </c>
      <c r="MD160" s="4">
        <f>LE160</f>
        <v/>
      </c>
      <c r="ME160" s="9">
        <f>IF(MD160=0,1000,MD160+0.75)</f>
        <v/>
      </c>
      <c r="MF160" s="10">
        <f>IF(MD160=0,0,MD160-0.75)</f>
        <v/>
      </c>
      <c r="MG160" s="4">
        <f>((LM160*(LU160+LX160))-((LP160*(LV160+LW160))))</f>
        <v/>
      </c>
      <c r="MH160" s="9">
        <f>MG160*1.2</f>
        <v/>
      </c>
      <c r="MI160" s="10">
        <f>MG160*0.8</f>
        <v/>
      </c>
      <c r="MJ160">
        <f>IFERROR(OT160,"")</f>
        <v/>
      </c>
      <c r="MK160">
        <f>IFERROR(OU160,"")</f>
        <v/>
      </c>
      <c r="ML160">
        <f>IFERROR(OV160,"")</f>
        <v/>
      </c>
      <c r="MM160">
        <f>IFERROR(OW160,"")</f>
        <v/>
      </c>
      <c r="MN160">
        <f>IFERROR(OX160,"")</f>
        <v/>
      </c>
      <c r="MO160">
        <f>IFERROR(OY160,"")</f>
        <v/>
      </c>
      <c r="MP160" s="1">
        <f>COUNTIFS(#REF!,LT160,#REF!,1,#REF!,"&gt;="&amp;MC160,#REF!,"&lt;="&amp;MB160,#REF!,"&lt;="&amp;ME160,#REF!,"&gt;="&amp;MF160,#REF!,"="&amp;KV160,#REF!,"="&amp;KX160)</f>
        <v/>
      </c>
      <c r="MQ160" s="1">
        <f>COUNTIFS(#REF!,LT160,#REF!,0,#REF!,"&gt;="&amp;MC160,#REF!,"&lt;="&amp;MB160,#REF!,"&lt;="&amp;ME160,#REF!,"&gt;="&amp;MF160,#REF!,"="&amp;KV160,#REF!,"="&amp;KX160)</f>
        <v/>
      </c>
      <c r="MR160" s="1">
        <f>COUNTIFS(#REF!,LT160,#REF!,1,#REF!,"&gt;="&amp;MC160,#REF!,"&lt;="&amp;MB160,#REF!,"&lt;="&amp;ME160,#REF!,"&gt;="&amp;MF160,#REF!,"="&amp;KW160,#REF!,"="&amp;KY160)</f>
        <v/>
      </c>
      <c r="MS160" s="1">
        <f>COUNTIFS(#REF!,LT160,#REF!,0,#REF!,"&gt;="&amp;MC160,#REF!,"&lt;="&amp;MB160,#REF!,"&lt;="&amp;ME160,#REF!,"&gt;="&amp;MF160,#REF!,"="&amp;KW160,#REF!,"="&amp;KY160)</f>
        <v/>
      </c>
      <c r="MT160" s="1">
        <f>COUNTIFS(#REF!,LT160,#REF!,1,#REF!,"&gt;="&amp;MI160,#REF!,"&lt;="&amp;MH160,#REF!,"&lt;="&amp;ME160,#REF!,"&gt;="&amp;MF160)</f>
        <v/>
      </c>
      <c r="MU160" s="1">
        <f>COUNTIFS(#REF!,LT160,#REF!,0,#REF!,"&gt;="&amp;MI160,#REF!,"&lt;="&amp;MH160,#REF!,"&lt;="&amp;ME160,#REF!,"&gt;="&amp;MF160)</f>
        <v/>
      </c>
      <c r="MV160" s="1">
        <f>COUNTIFS(#REF!,LT160,#REF!,1,#REF!,"&gt;="&amp;MI160,#REF!,"&lt;="&amp;MH160,#REF!,"="&amp;KZ160,#REF!,"="&amp;LA160,#REF!,"&lt;="&amp;ME160,#REF!,"&gt;="&amp;MF160)</f>
        <v/>
      </c>
      <c r="MW160" s="1">
        <f>COUNTIFS(#REF!,LT160,#REF!,0,#REF!,"&gt;="&amp;MI160,#REF!,"&lt;="&amp;MH160,#REF!,"="&amp;KZ160,#REF!,"="&amp;LA160,#REF!,"&lt;="&amp;ME160,#REF!,"&gt;="&amp;MF160)</f>
        <v/>
      </c>
      <c r="MX160" s="1">
        <f>COUNTIFS(#REF!,LT160,#REF!,1,#REF!,"&gt;="&amp;MC160,#REF!,"&lt;="&amp;MB160,#REF!,"&lt;="&amp;ME160,#REF!,"&gt;="&amp;MF160)</f>
        <v/>
      </c>
      <c r="MY160" s="1">
        <f>COUNTIFS(#REF!,LT160,#REF!,0,#REF!,"&gt;="&amp;MC160,#REF!,"&lt;="&amp;MB160,#REF!,"&lt;="&amp;ME160,#REF!,"&gt;="&amp;MF160)</f>
        <v/>
      </c>
      <c r="MZ160" s="1">
        <f>COUNTIFS(#REF!,LT160,#REF!,1,#REF!,"&lt;="&amp;ME160,#REF!,"&gt;="&amp;MF160,#REF!,"="&amp;KV160,#REF!,"="&amp;KX160)</f>
        <v/>
      </c>
      <c r="NA160" s="1">
        <f>COUNTIFS(#REF!,LT160,#REF!,0,#REF!,"&lt;="&amp;ME160,#REF!,"&gt;="&amp;MF160,#REF!,"="&amp;KV160,#REF!,"="&amp;KX160)</f>
        <v/>
      </c>
      <c r="NB160" s="1">
        <f>COUNTIFS(#REF!,LT160,#REF!,1,#REF!,"&lt;="&amp;ME160,#REF!,"&gt;="&amp;MF160,#REF!,"="&amp;KW160,#REF!,"="&amp;KY160)</f>
        <v/>
      </c>
      <c r="NC160" s="1">
        <f>COUNTIFS(#REF!,LT160,#REF!,0,#REF!,"&lt;="&amp;ME160,#REF!,"&gt;="&amp;MF160,#REF!,"="&amp;KW160,#REF!,"="&amp;KY160)</f>
        <v/>
      </c>
      <c r="ND160" s="1">
        <f>COUNTIFS(#REF!,LT160,#REF!,1,#REF!,"&gt;="&amp;MC160,#REF!,"&lt;="&amp;MB160,#REF!,"&lt;="&amp;ME160,#REF!,"&gt;="&amp;MF160,#REF!,"="&amp;KV160,#REF!,"="&amp;KX160)</f>
        <v/>
      </c>
      <c r="NE160" s="1">
        <f>COUNTIFS(#REF!,LT160,#REF!,0,#REF!,"&gt;="&amp;MC160,#REF!,"&lt;="&amp;MB160,#REF!,"&lt;="&amp;ME160,#REF!,"&gt;="&amp;MF160,#REF!,"="&amp;KV160,#REF!,"="&amp;KX160)</f>
        <v/>
      </c>
      <c r="NF160" s="1">
        <f>COUNTIFS(#REF!,LT160,#REF!,1,#REF!,"&gt;="&amp;MC160,#REF!,"&lt;="&amp;MB160,#REF!,"&lt;="&amp;ME160,#REF!,"&gt;="&amp;MF160,#REF!,"="&amp;KW160,#REF!,"="&amp;KY160)</f>
        <v/>
      </c>
      <c r="NG160" s="1">
        <f>COUNTIFS(#REF!,LT160,#REF!,0,#REF!,"&gt;="&amp;MC160,#REF!,"&lt;="&amp;MB160,#REF!,"&lt;="&amp;ME160,#REF!,"&gt;="&amp;MF160,#REF!,"="&amp;KW160,#REF!,"="&amp;KY160)</f>
        <v/>
      </c>
      <c r="NH160" s="1">
        <f>COUNTIFS(#REF!,LT160,#REF!,1,#REF!,"&gt;="&amp;MC160,#REF!,"&lt;="&amp;MB160,#REF!,"&lt;="&amp;ME160,#REF!,"&gt;="&amp;MF160,#REF!,"="&amp;KZ160,#REF!,"="&amp;LA160)</f>
        <v/>
      </c>
      <c r="NI160" s="1">
        <f>COUNTIFS(#REF!,LT160,#REF!,0,#REF!,"&gt;="&amp;MC160,#REF!,"&lt;="&amp;MB160,#REF!,"&lt;="&amp;ME160,#REF!,"&gt;="&amp;MF160,#REF!,"="&amp;KZ160,#REF!,"="&amp;LA160)</f>
        <v/>
      </c>
      <c r="NJ160" s="1">
        <f>COUNTIFS(#REF!,LT160,#REF!,1,#REF!,"&gt;="&amp;MI160,#REF!,"&lt;="&amp;MH160,#REF!,"&lt;="&amp;ME160,#REF!,"&gt;="&amp;MF160)</f>
        <v/>
      </c>
      <c r="NK160" s="1">
        <f>COUNTIFS(#REF!,LT160,#REF!,0,#REF!,"&gt;="&amp;MI160,#REF!,"&lt;="&amp;MH160,#REF!,"&lt;="&amp;ME160,#REF!,"&gt;="&amp;MF160)</f>
        <v/>
      </c>
      <c r="NL160" s="1">
        <f>COUNTIFS(#REF!,LT160,#REF!,1,#REF!,"&gt;="&amp;MI160,#REF!,"&lt;="&amp;MH160,#REF!,"="&amp;KZ160,#REF!,"="&amp;LA160,#REF!,"&lt;="&amp;ME160,#REF!,"&gt;="&amp;MF160)</f>
        <v/>
      </c>
      <c r="NM160" s="1">
        <f>COUNTIFS(#REF!,LT160,#REF!,0,#REF!,"&gt;="&amp;MI160,#REF!,"&lt;="&amp;MH160,#REF!,"="&amp;KZ160,#REF!,"="&amp;LA160,#REF!,"&lt;="&amp;ME160,#REF!,"&gt;="&amp;MF160)</f>
        <v/>
      </c>
      <c r="NN160" s="1">
        <f>COUNTIFS(#REF!,LT160,#REF!,1,#REF!,"&gt;="&amp;MC160,#REF!,"&lt;="&amp;MB160,#REF!,"&lt;="&amp;ME160,#REF!,"&gt;="&amp;MF160)</f>
        <v/>
      </c>
      <c r="NO160" s="1">
        <f>COUNTIFS(#REF!,LT160,#REF!,0,#REF!,"&gt;="&amp;MC160,#REF!,"&lt;="&amp;MB160,#REF!,"&lt;="&amp;ME160,#REF!,"&gt;="&amp;MF160)</f>
        <v/>
      </c>
      <c r="NP160" s="1">
        <f>COUNTIFS(#REF!,LT160,#REF!,1,#REF!,"&lt;="&amp;ME160,#REF!,"&gt;="&amp;MF160,#REF!,"="&amp;KV160,#REF!,"="&amp;KX160)</f>
        <v/>
      </c>
      <c r="NQ160" s="1">
        <f>COUNTIFS(#REF!,LT160,#REF!,0,#REF!,"&lt;="&amp;ME160,#REF!,"&gt;="&amp;MF160,#REF!,"="&amp;KV160,#REF!,"="&amp;KX160)</f>
        <v/>
      </c>
      <c r="NR160" s="1">
        <f>COUNTIFS(#REF!,LT160,#REF!,1,#REF!,"&lt;="&amp;ME160,#REF!,"&gt;="&amp;MF160,#REF!,"="&amp;KW160,#REF!,"="&amp;KY160)</f>
        <v/>
      </c>
      <c r="NS160" s="1">
        <f>COUNTIFS(#REF!,LT160,#REF!,0,#REF!,"&lt;="&amp;ME160,#REF!,"&gt;="&amp;MF160,#REF!,"="&amp;KW160,#REF!,"="&amp;KY160)</f>
        <v/>
      </c>
      <c r="NT160" s="1">
        <f>MP160+MR160+MT160+MV160+MX160+MZ160+NB160</f>
        <v/>
      </c>
      <c r="NU160" s="1">
        <f>MQ160+MS160+MU160+MW160+MY160+NA160+NC160</f>
        <v/>
      </c>
      <c r="NV160" s="1">
        <f>NT160+NU160</f>
        <v/>
      </c>
      <c r="NW160" s="33">
        <f>NT160/(NT160+NU160)</f>
        <v/>
      </c>
      <c r="NX160" s="3">
        <f>1/NW160</f>
        <v/>
      </c>
      <c r="NY160" s="1">
        <f>LH160</f>
        <v/>
      </c>
      <c r="NZ160" s="79">
        <f>(NW160*((NY160-1)*0.98))-((1-NW160)*1)</f>
        <v/>
      </c>
      <c r="OA160" s="34">
        <f>IF(LR160&lt;0.9,0,IF(AND(LR160&gt;1.1),0,1))</f>
        <v/>
      </c>
      <c r="OB160" s="34">
        <f>IF(LS160&lt;0.9,0,IF(AND(LS160&gt;1.1),0,1))</f>
        <v/>
      </c>
      <c r="OC160" s="32">
        <f>IF(NV160&gt;99,1,0)</f>
        <v/>
      </c>
      <c r="OD160" s="32">
        <f>IF(NZ160&gt;0.0799,1,0)</f>
        <v/>
      </c>
      <c r="OE160" s="32">
        <f>IF(NZ160&gt;OM160,1,0)</f>
        <v/>
      </c>
      <c r="OF160" s="32">
        <f>OC160+OD160+OE160+OA160+OB160</f>
        <v/>
      </c>
      <c r="OG160" s="1">
        <f>ND160+NF160+NH160+NJ160+NL160+NN160+NP160+NR160</f>
        <v/>
      </c>
      <c r="OH160" s="1">
        <f>NE160+NG160+NI160+NK160+NM160+NO160+NQ160+NS160</f>
        <v/>
      </c>
      <c r="OI160" s="1">
        <f>OG160+OH160</f>
        <v/>
      </c>
      <c r="OJ160" s="33">
        <f>OG160/(OG160+OH160)</f>
        <v/>
      </c>
      <c r="OK160" s="3">
        <f>1/OJ160</f>
        <v/>
      </c>
      <c r="OL160" s="1">
        <f>LI160</f>
        <v/>
      </c>
      <c r="OM160" s="79">
        <f>(OJ160*((OL160-1)*0.98))-((1-OJ160)*1)</f>
        <v/>
      </c>
      <c r="ON160" s="34">
        <f>IF(LR160&lt;0.9,0,IF(AND(LR160&gt;1.1),0,1))</f>
        <v/>
      </c>
      <c r="OO160" s="34">
        <f>IF(LS160&lt;0.9,0,IF(AND(LS160&gt;1.1),0,1))</f>
        <v/>
      </c>
      <c r="OP160" s="32">
        <f>IF(OI160&gt;99,1,0)</f>
        <v/>
      </c>
      <c r="OQ160" s="32">
        <f>IF(OM160&gt;0.0799,1,0)</f>
        <v/>
      </c>
      <c r="OR160" s="32">
        <f>IF(OM160&gt;OZ160,1,0)</f>
        <v/>
      </c>
      <c r="OS160" s="32">
        <f>OP160+OQ160+OR160+ON160+OO160</f>
        <v/>
      </c>
      <c r="OT160">
        <f>IF(OF160=5,"BackHome0-0",IF(AND(OS160=5),"BackAway0-0",""))</f>
        <v/>
      </c>
      <c r="OU160">
        <f>IF(OF160=5,KN160,IF(AND(OS160=5),KO160,""))</f>
        <v/>
      </c>
      <c r="OV160">
        <f>IF(OF160=5,"Match Odds",IF(AND(OS160=5),"Match Odds",""))</f>
        <v/>
      </c>
      <c r="OW160">
        <f>IF(OF160=5,KP160,IF(AND(OS160=5),KP160,""))</f>
        <v/>
      </c>
      <c r="OX160">
        <f>IF(OF160=5,"MATCH_ODDS",IF(AND(OS160=5),"MATCH_ODDS",""))</f>
        <v/>
      </c>
      <c r="OY160">
        <f>IF(OF160=5,"BACK",IF(AND(OS160=5),"BACK",""))</f>
        <v/>
      </c>
    </row>
    <row r="161" ht="16.5" customHeight="1" thickBot="1" thickTop="1">
      <c r="A161" s="2" t="n"/>
      <c r="KN161" s="1">
        <f>IF(INDEX(#REF!,MATCH('HT 0-0'!D161,#REF!,0))=INDEX(#REF!,MATCH('HT 0-0'!D161,#REF!,0)),INDEX(#REF!,MATCH('HT 0-0'!D161,#REF!,0)),"ERROR")</f>
        <v/>
      </c>
      <c r="KO161" s="1">
        <f>IF(INDEX(#REF!,MATCH('HT 0-0'!E161,#REF!,0))=INDEX(#REF!,MATCH('HT 0-0'!E161,#REF!,0)),INDEX(#REF!,MATCH('HT 0-0'!E161,#REF!,0)),"ERROR")</f>
        <v/>
      </c>
      <c r="KP161" s="1">
        <f>KN161&amp;" v "&amp;KO161</f>
        <v/>
      </c>
      <c r="KQ161">
        <f>B161&amp;"_"&amp;C161</f>
        <v/>
      </c>
      <c r="KR161" s="1">
        <f>IF((HW161/KK161)&lt;0.335,"G",IF((HW161/KK161)&gt;0.67,"R","A"))</f>
        <v/>
      </c>
      <c r="KS161" s="1">
        <f>IF((HX161/KK161)&lt;0.335,"G",IF((HX161/KK161)&gt;0.67,"R","A"))</f>
        <v/>
      </c>
      <c r="KT161" s="1">
        <f>IF((IH161/KK161)&lt;0.335,"G",IF((IH161/KK161)&gt;0.67,"R","A"))</f>
        <v/>
      </c>
      <c r="KU161" s="1">
        <f>IF((II161/KK161)&lt;0.335,"G",IF((II161/KK161)&gt;0.67,"R","A"))</f>
        <v/>
      </c>
      <c r="KV161" s="1">
        <f>IF((HZ161/KK161)&lt;0.335,"G",IF((HZ161/KK161)&gt;0.67,"R","A"))</f>
        <v/>
      </c>
      <c r="KW161" s="1">
        <f>IF((HY161/KK161)&lt;0.335,"G",IF((HY161/KK161)&gt;0.67,"R","A"))</f>
        <v/>
      </c>
      <c r="KX161" s="1">
        <f>IF((IK161/KK161)&lt;0.335,"G",IF((IK161/KK161)&gt;0.67,"R","A"))</f>
        <v/>
      </c>
      <c r="KY161" s="1">
        <f>IF((IJ161/KK161)&lt;0.335,"G",IF((IJ161/KK161)&gt;0.67,"R","A"))</f>
        <v/>
      </c>
      <c r="KZ161" s="1">
        <f>IF((HQ161/KK161)&lt;0.335,"G",IF((HQ161/KK161)&gt;0.67,"R","A"))</f>
        <v/>
      </c>
      <c r="LA161" s="1">
        <f>IF((IB161/KK161)&lt;0.335,"G",IF((IB161/KK161)&gt;0.67,"R","A"))</f>
        <v/>
      </c>
      <c r="LB161">
        <f>IF(LQ161="0-0",INDEX(Scrape!#REF!,MATCH('HT 0-0'!KP161,Scrape!$B:$B,0)),"")</f>
        <v/>
      </c>
      <c r="LC161">
        <f>IF(LQ161="0-0",INDEX(Scrape!$A:$A,MATCH('HT 0-0'!KP161,Scrape!$B:$B,0)),"")</f>
        <v/>
      </c>
      <c r="LD161">
        <f>IF(LQ161="0-0",INDEX(Scrape!$B:$B,MATCH('HT 0-0'!KP161,Scrape!$B:$B,0)),"")</f>
        <v/>
      </c>
      <c r="LE161">
        <f>IF(LQ161="0-0",INDEX(Scrape!$C:$C,MATCH('HT 0-0'!KP161,Scrape!$B:$B,0)),"")</f>
        <v/>
      </c>
      <c r="LF161">
        <f>IF(LQ161="0-0",INDEX(Scrape!$D:$D,MATCH('HT 0-0'!KP161,Scrape!$B:$B,0)),"")</f>
        <v/>
      </c>
      <c r="LG161">
        <f>IF(LQ161="0-0",INDEX(Scrape!$E:$E,MATCH('HT 0-0'!KP161,Scrape!$B:$B,0)),"")</f>
        <v/>
      </c>
      <c r="LH161">
        <f>IF(LQ161="0-0",INDEX(Scrape!$F:$F,MATCH('HT 0-0'!KP161,Scrape!$B:$B,0)),"")</f>
        <v/>
      </c>
      <c r="LI161">
        <f>IF(LQ161="0-0",INDEX(Scrape!$G:$G,MATCH('HT 0-0'!KP161,Scrape!$B:$B,0)),"")</f>
        <v/>
      </c>
      <c r="LJ161">
        <f>IF(LQ161="0-0",INDEX(Scrape!$H:$H,MATCH('HT 0-0'!KP161,Scrape!$B:$B,0)),"")</f>
        <v/>
      </c>
      <c r="LK161">
        <f>IF(LQ161="0-0",INDEX(Scrape!$I:$I,MATCH('HT 0-0'!KP161,Scrape!$B:$B,0)),"")</f>
        <v/>
      </c>
      <c r="LL161">
        <f>IF(LQ161="0-0",INDEX(Scrape!$J:$J,MATCH('HT 0-0'!KP161,Scrape!$B:$B,0)),"")</f>
        <v/>
      </c>
      <c r="LM161">
        <f>IF(LQ161="0-0",INDEX(Scrape!$K:$K,MATCH('HT 0-0'!KP161,Scrape!$B:$B,0)),"")</f>
        <v/>
      </c>
      <c r="LN161">
        <f>IF(LQ161="0-0",INDEX(Scrape!$L:$L,MATCH('HT 0-0'!KP161,Scrape!$B:$B,0)),"")</f>
        <v/>
      </c>
      <c r="LO161">
        <f>IF(LQ161="0-0",INDEX(Scrape!$M:$M,MATCH('HT 0-0'!KP161,Scrape!$B:$B,0)),"")</f>
        <v/>
      </c>
      <c r="LP161">
        <f>IF(LQ161="0-0",INDEX(Scrape!$N:$N,MATCH('HT 0-0'!KP161,Scrape!$B:$B,0)),"")</f>
        <v/>
      </c>
      <c r="LQ161">
        <f>INDEX(Scrape!$O:$O,MATCH('HT 0-0'!KP161,Scrape!$B:$B,0))</f>
        <v/>
      </c>
      <c r="LR161">
        <f>(1/LJ161)+(1/LI161)+(1/LH161)</f>
        <v/>
      </c>
      <c r="LS161">
        <f>(1/LG161)+(1/LF161)+(1/LE161)</f>
        <v/>
      </c>
      <c r="LT161" s="8">
        <f>IF(INDEX(#REF!,MATCH(KQ161,#REF!,0))=INDEX(#REF!,MATCH(KQ161,#REF!,0)),INDEX(#REF!,MATCH(KQ161,#REF!,0)),"ERROR")</f>
        <v/>
      </c>
      <c r="LU161" s="4">
        <f>IF(KR161="G",2,IF(KR161="R",0.5,IF(KR161="A",1)))</f>
        <v/>
      </c>
      <c r="LV161" s="4">
        <f>IF(KS161="G",0.5,IF(KS161="R",2,IF(KS161="A",1)))</f>
        <v/>
      </c>
      <c r="LW161" s="4">
        <f>IF(KT161="G",2,IF(KT161="R",0.5,IF(KT161="A",1)))</f>
        <v/>
      </c>
      <c r="LX161" s="4">
        <f>IF(KU161="G",0.5,IF(KU161="R",2,IF(KU161="A",1)))</f>
        <v/>
      </c>
      <c r="LY161" s="7">
        <f>(LK161*(LU161+LX161)+(LL161*(LU161+LX161)))</f>
        <v/>
      </c>
      <c r="LZ161" s="7">
        <f>(LN161*(LV161+LW161)+(LO161*(LV161+LW161)))</f>
        <v/>
      </c>
      <c r="MA161" s="11">
        <f>LY161-LZ161</f>
        <v/>
      </c>
      <c r="MB161" s="5">
        <f>MA161+2</f>
        <v/>
      </c>
      <c r="MC161" s="6">
        <f>MA161-2</f>
        <v/>
      </c>
      <c r="MD161" s="4">
        <f>LE161</f>
        <v/>
      </c>
      <c r="ME161" s="9">
        <f>IF(MD161=0,1000,MD161+0.75)</f>
        <v/>
      </c>
      <c r="MF161" s="10">
        <f>IF(MD161=0,0,MD161-0.75)</f>
        <v/>
      </c>
      <c r="MG161" s="4">
        <f>((LM161*(LU161+LX161))-((LP161*(LV161+LW161))))</f>
        <v/>
      </c>
      <c r="MH161" s="9">
        <f>MG161*1.2</f>
        <v/>
      </c>
      <c r="MI161" s="10">
        <f>MG161*0.8</f>
        <v/>
      </c>
      <c r="MJ161">
        <f>IFERROR(OT161,"")</f>
        <v/>
      </c>
      <c r="MK161">
        <f>IFERROR(OU161,"")</f>
        <v/>
      </c>
      <c r="ML161">
        <f>IFERROR(OV161,"")</f>
        <v/>
      </c>
      <c r="MM161">
        <f>IFERROR(OW161,"")</f>
        <v/>
      </c>
      <c r="MN161">
        <f>IFERROR(OX161,"")</f>
        <v/>
      </c>
      <c r="MO161">
        <f>IFERROR(OY161,"")</f>
        <v/>
      </c>
      <c r="MP161" s="1">
        <f>COUNTIFS(#REF!,LT161,#REF!,1,#REF!,"&gt;="&amp;MC161,#REF!,"&lt;="&amp;MB161,#REF!,"&lt;="&amp;ME161,#REF!,"&gt;="&amp;MF161,#REF!,"="&amp;KV161,#REF!,"="&amp;KX161)</f>
        <v/>
      </c>
      <c r="MQ161" s="1">
        <f>COUNTIFS(#REF!,LT161,#REF!,0,#REF!,"&gt;="&amp;MC161,#REF!,"&lt;="&amp;MB161,#REF!,"&lt;="&amp;ME161,#REF!,"&gt;="&amp;MF161,#REF!,"="&amp;KV161,#REF!,"="&amp;KX161)</f>
        <v/>
      </c>
      <c r="MR161" s="1">
        <f>COUNTIFS(#REF!,LT161,#REF!,1,#REF!,"&gt;="&amp;MC161,#REF!,"&lt;="&amp;MB161,#REF!,"&lt;="&amp;ME161,#REF!,"&gt;="&amp;MF161,#REF!,"="&amp;KW161,#REF!,"="&amp;KY161)</f>
        <v/>
      </c>
      <c r="MS161" s="1">
        <f>COUNTIFS(#REF!,LT161,#REF!,0,#REF!,"&gt;="&amp;MC161,#REF!,"&lt;="&amp;MB161,#REF!,"&lt;="&amp;ME161,#REF!,"&gt;="&amp;MF161,#REF!,"="&amp;KW161,#REF!,"="&amp;KY161)</f>
        <v/>
      </c>
      <c r="MT161" s="1">
        <f>COUNTIFS(#REF!,LT161,#REF!,1,#REF!,"&gt;="&amp;MI161,#REF!,"&lt;="&amp;MH161,#REF!,"&lt;="&amp;ME161,#REF!,"&gt;="&amp;MF161)</f>
        <v/>
      </c>
      <c r="MU161" s="1">
        <f>COUNTIFS(#REF!,LT161,#REF!,0,#REF!,"&gt;="&amp;MI161,#REF!,"&lt;="&amp;MH161,#REF!,"&lt;="&amp;ME161,#REF!,"&gt;="&amp;MF161)</f>
        <v/>
      </c>
      <c r="MV161" s="1">
        <f>COUNTIFS(#REF!,LT161,#REF!,1,#REF!,"&gt;="&amp;MI161,#REF!,"&lt;="&amp;MH161,#REF!,"="&amp;KZ161,#REF!,"="&amp;LA161,#REF!,"&lt;="&amp;ME161,#REF!,"&gt;="&amp;MF161)</f>
        <v/>
      </c>
      <c r="MW161" s="1">
        <f>COUNTIFS(#REF!,LT161,#REF!,0,#REF!,"&gt;="&amp;MI161,#REF!,"&lt;="&amp;MH161,#REF!,"="&amp;KZ161,#REF!,"="&amp;LA161,#REF!,"&lt;="&amp;ME161,#REF!,"&gt;="&amp;MF161)</f>
        <v/>
      </c>
      <c r="MX161" s="1">
        <f>COUNTIFS(#REF!,LT161,#REF!,1,#REF!,"&gt;="&amp;MC161,#REF!,"&lt;="&amp;MB161,#REF!,"&lt;="&amp;ME161,#REF!,"&gt;="&amp;MF161)</f>
        <v/>
      </c>
      <c r="MY161" s="1">
        <f>COUNTIFS(#REF!,LT161,#REF!,0,#REF!,"&gt;="&amp;MC161,#REF!,"&lt;="&amp;MB161,#REF!,"&lt;="&amp;ME161,#REF!,"&gt;="&amp;MF161)</f>
        <v/>
      </c>
      <c r="MZ161" s="1">
        <f>COUNTIFS(#REF!,LT161,#REF!,1,#REF!,"&lt;="&amp;ME161,#REF!,"&gt;="&amp;MF161,#REF!,"="&amp;KV161,#REF!,"="&amp;KX161)</f>
        <v/>
      </c>
      <c r="NA161" s="1">
        <f>COUNTIFS(#REF!,LT161,#REF!,0,#REF!,"&lt;="&amp;ME161,#REF!,"&gt;="&amp;MF161,#REF!,"="&amp;KV161,#REF!,"="&amp;KX161)</f>
        <v/>
      </c>
      <c r="NB161" s="1">
        <f>COUNTIFS(#REF!,LT161,#REF!,1,#REF!,"&lt;="&amp;ME161,#REF!,"&gt;="&amp;MF161,#REF!,"="&amp;KW161,#REF!,"="&amp;KY161)</f>
        <v/>
      </c>
      <c r="NC161" s="1">
        <f>COUNTIFS(#REF!,LT161,#REF!,0,#REF!,"&lt;="&amp;ME161,#REF!,"&gt;="&amp;MF161,#REF!,"="&amp;KW161,#REF!,"="&amp;KY161)</f>
        <v/>
      </c>
      <c r="ND161" s="1">
        <f>COUNTIFS(#REF!,LT161,#REF!,1,#REF!,"&gt;="&amp;MC161,#REF!,"&lt;="&amp;MB161,#REF!,"&lt;="&amp;ME161,#REF!,"&gt;="&amp;MF161,#REF!,"="&amp;KV161,#REF!,"="&amp;KX161)</f>
        <v/>
      </c>
      <c r="NE161" s="1">
        <f>COUNTIFS(#REF!,LT161,#REF!,0,#REF!,"&gt;="&amp;MC161,#REF!,"&lt;="&amp;MB161,#REF!,"&lt;="&amp;ME161,#REF!,"&gt;="&amp;MF161,#REF!,"="&amp;KV161,#REF!,"="&amp;KX161)</f>
        <v/>
      </c>
      <c r="NF161" s="1">
        <f>COUNTIFS(#REF!,LT161,#REF!,1,#REF!,"&gt;="&amp;MC161,#REF!,"&lt;="&amp;MB161,#REF!,"&lt;="&amp;ME161,#REF!,"&gt;="&amp;MF161,#REF!,"="&amp;KW161,#REF!,"="&amp;KY161)</f>
        <v/>
      </c>
      <c r="NG161" s="1">
        <f>COUNTIFS(#REF!,LT161,#REF!,0,#REF!,"&gt;="&amp;MC161,#REF!,"&lt;="&amp;MB161,#REF!,"&lt;="&amp;ME161,#REF!,"&gt;="&amp;MF161,#REF!,"="&amp;KW161,#REF!,"="&amp;KY161)</f>
        <v/>
      </c>
      <c r="NH161" s="1">
        <f>COUNTIFS(#REF!,LT161,#REF!,1,#REF!,"&gt;="&amp;MC161,#REF!,"&lt;="&amp;MB161,#REF!,"&lt;="&amp;ME161,#REF!,"&gt;="&amp;MF161,#REF!,"="&amp;KZ161,#REF!,"="&amp;LA161)</f>
        <v/>
      </c>
      <c r="NI161" s="1">
        <f>COUNTIFS(#REF!,LT161,#REF!,0,#REF!,"&gt;="&amp;MC161,#REF!,"&lt;="&amp;MB161,#REF!,"&lt;="&amp;ME161,#REF!,"&gt;="&amp;MF161,#REF!,"="&amp;KZ161,#REF!,"="&amp;LA161)</f>
        <v/>
      </c>
      <c r="NJ161" s="1">
        <f>COUNTIFS(#REF!,LT161,#REF!,1,#REF!,"&gt;="&amp;MI161,#REF!,"&lt;="&amp;MH161,#REF!,"&lt;="&amp;ME161,#REF!,"&gt;="&amp;MF161)</f>
        <v/>
      </c>
      <c r="NK161" s="1">
        <f>COUNTIFS(#REF!,LT161,#REF!,0,#REF!,"&gt;="&amp;MI161,#REF!,"&lt;="&amp;MH161,#REF!,"&lt;="&amp;ME161,#REF!,"&gt;="&amp;MF161)</f>
        <v/>
      </c>
      <c r="NL161" s="1">
        <f>COUNTIFS(#REF!,LT161,#REF!,1,#REF!,"&gt;="&amp;MI161,#REF!,"&lt;="&amp;MH161,#REF!,"="&amp;KZ161,#REF!,"="&amp;LA161,#REF!,"&lt;="&amp;ME161,#REF!,"&gt;="&amp;MF161)</f>
        <v/>
      </c>
      <c r="NM161" s="1">
        <f>COUNTIFS(#REF!,LT161,#REF!,0,#REF!,"&gt;="&amp;MI161,#REF!,"&lt;="&amp;MH161,#REF!,"="&amp;KZ161,#REF!,"="&amp;LA161,#REF!,"&lt;="&amp;ME161,#REF!,"&gt;="&amp;MF161)</f>
        <v/>
      </c>
      <c r="NN161" s="1">
        <f>COUNTIFS(#REF!,LT161,#REF!,1,#REF!,"&gt;="&amp;MC161,#REF!,"&lt;="&amp;MB161,#REF!,"&lt;="&amp;ME161,#REF!,"&gt;="&amp;MF161)</f>
        <v/>
      </c>
      <c r="NO161" s="1">
        <f>COUNTIFS(#REF!,LT161,#REF!,0,#REF!,"&gt;="&amp;MC161,#REF!,"&lt;="&amp;MB161,#REF!,"&lt;="&amp;ME161,#REF!,"&gt;="&amp;MF161)</f>
        <v/>
      </c>
      <c r="NP161" s="1">
        <f>COUNTIFS(#REF!,LT161,#REF!,1,#REF!,"&lt;="&amp;ME161,#REF!,"&gt;="&amp;MF161,#REF!,"="&amp;KV161,#REF!,"="&amp;KX161)</f>
        <v/>
      </c>
      <c r="NQ161" s="1">
        <f>COUNTIFS(#REF!,LT161,#REF!,0,#REF!,"&lt;="&amp;ME161,#REF!,"&gt;="&amp;MF161,#REF!,"="&amp;KV161,#REF!,"="&amp;KX161)</f>
        <v/>
      </c>
      <c r="NR161" s="1">
        <f>COUNTIFS(#REF!,LT161,#REF!,1,#REF!,"&lt;="&amp;ME161,#REF!,"&gt;="&amp;MF161,#REF!,"="&amp;KW161,#REF!,"="&amp;KY161)</f>
        <v/>
      </c>
      <c r="NS161" s="1">
        <f>COUNTIFS(#REF!,LT161,#REF!,0,#REF!,"&lt;="&amp;ME161,#REF!,"&gt;="&amp;MF161,#REF!,"="&amp;KW161,#REF!,"="&amp;KY161)</f>
        <v/>
      </c>
      <c r="NT161" s="1">
        <f>MP161+MR161+MT161+MV161+MX161+MZ161+NB161</f>
        <v/>
      </c>
      <c r="NU161" s="1">
        <f>MQ161+MS161+MU161+MW161+MY161+NA161+NC161</f>
        <v/>
      </c>
      <c r="NV161" s="1">
        <f>NT161+NU161</f>
        <v/>
      </c>
      <c r="NW161" s="33">
        <f>NT161/(NT161+NU161)</f>
        <v/>
      </c>
      <c r="NX161" s="3">
        <f>1/NW161</f>
        <v/>
      </c>
      <c r="NY161" s="1">
        <f>LH161</f>
        <v/>
      </c>
      <c r="NZ161" s="79">
        <f>(NW161*((NY161-1)*0.98))-((1-NW161)*1)</f>
        <v/>
      </c>
      <c r="OA161" s="34">
        <f>IF(LR161&lt;0.9,0,IF(AND(LR161&gt;1.1),0,1))</f>
        <v/>
      </c>
      <c r="OB161" s="34">
        <f>IF(LS161&lt;0.9,0,IF(AND(LS161&gt;1.1),0,1))</f>
        <v/>
      </c>
      <c r="OC161" s="32">
        <f>IF(NV161&gt;99,1,0)</f>
        <v/>
      </c>
      <c r="OD161" s="32">
        <f>IF(NZ161&gt;0.0799,1,0)</f>
        <v/>
      </c>
      <c r="OE161" s="32">
        <f>IF(NZ161&gt;OM161,1,0)</f>
        <v/>
      </c>
      <c r="OF161" s="32">
        <f>OC161+OD161+OE161+OA161+OB161</f>
        <v/>
      </c>
      <c r="OG161" s="1">
        <f>ND161+NF161+NH161+NJ161+NL161+NN161+NP161+NR161</f>
        <v/>
      </c>
      <c r="OH161" s="1">
        <f>NE161+NG161+NI161+NK161+NM161+NO161+NQ161+NS161</f>
        <v/>
      </c>
      <c r="OI161" s="1">
        <f>OG161+OH161</f>
        <v/>
      </c>
      <c r="OJ161" s="33">
        <f>OG161/(OG161+OH161)</f>
        <v/>
      </c>
      <c r="OK161" s="3">
        <f>1/OJ161</f>
        <v/>
      </c>
      <c r="OL161" s="1">
        <f>LI161</f>
        <v/>
      </c>
      <c r="OM161" s="79">
        <f>(OJ161*((OL161-1)*0.98))-((1-OJ161)*1)</f>
        <v/>
      </c>
      <c r="ON161" s="34">
        <f>IF(LR161&lt;0.9,0,IF(AND(LR161&gt;1.1),0,1))</f>
        <v/>
      </c>
      <c r="OO161" s="34">
        <f>IF(LS161&lt;0.9,0,IF(AND(LS161&gt;1.1),0,1))</f>
        <v/>
      </c>
      <c r="OP161" s="32">
        <f>IF(OI161&gt;99,1,0)</f>
        <v/>
      </c>
      <c r="OQ161" s="32">
        <f>IF(OM161&gt;0.0799,1,0)</f>
        <v/>
      </c>
      <c r="OR161" s="32">
        <f>IF(OM161&gt;OZ161,1,0)</f>
        <v/>
      </c>
      <c r="OS161" s="32">
        <f>OP161+OQ161+OR161+ON161+OO161</f>
        <v/>
      </c>
      <c r="OT161">
        <f>IF(OF161=5,"BackHome0-0",IF(AND(OS161=5),"BackAway0-0",""))</f>
        <v/>
      </c>
      <c r="OU161">
        <f>IF(OF161=5,KN161,IF(AND(OS161=5),KO161,""))</f>
        <v/>
      </c>
      <c r="OV161">
        <f>IF(OF161=5,"Match Odds",IF(AND(OS161=5),"Match Odds",""))</f>
        <v/>
      </c>
      <c r="OW161">
        <f>IF(OF161=5,KP161,IF(AND(OS161=5),KP161,""))</f>
        <v/>
      </c>
      <c r="OX161">
        <f>IF(OF161=5,"MATCH_ODDS",IF(AND(OS161=5),"MATCH_ODDS",""))</f>
        <v/>
      </c>
      <c r="OY161">
        <f>IF(OF161=5,"BACK",IF(AND(OS161=5),"BACK",""))</f>
        <v/>
      </c>
    </row>
    <row r="162" ht="16.5" customHeight="1" thickBot="1" thickTop="1">
      <c r="A162" s="2" t="n"/>
      <c r="KN162" s="1">
        <f>IF(INDEX(#REF!,MATCH('HT 0-0'!D162,#REF!,0))=INDEX(#REF!,MATCH('HT 0-0'!D162,#REF!,0)),INDEX(#REF!,MATCH('HT 0-0'!D162,#REF!,0)),"ERROR")</f>
        <v/>
      </c>
      <c r="KO162" s="1">
        <f>IF(INDEX(#REF!,MATCH('HT 0-0'!E162,#REF!,0))=INDEX(#REF!,MATCH('HT 0-0'!E162,#REF!,0)),INDEX(#REF!,MATCH('HT 0-0'!E162,#REF!,0)),"ERROR")</f>
        <v/>
      </c>
      <c r="KP162" s="1">
        <f>KN162&amp;" v "&amp;KO162</f>
        <v/>
      </c>
      <c r="KQ162">
        <f>B162&amp;"_"&amp;C162</f>
        <v/>
      </c>
      <c r="KR162" s="1">
        <f>IF((HW162/KK162)&lt;0.335,"G",IF((HW162/KK162)&gt;0.67,"R","A"))</f>
        <v/>
      </c>
      <c r="KS162" s="1">
        <f>IF((HX162/KK162)&lt;0.335,"G",IF((HX162/KK162)&gt;0.67,"R","A"))</f>
        <v/>
      </c>
      <c r="KT162" s="1">
        <f>IF((IH162/KK162)&lt;0.335,"G",IF((IH162/KK162)&gt;0.67,"R","A"))</f>
        <v/>
      </c>
      <c r="KU162" s="1">
        <f>IF((II162/KK162)&lt;0.335,"G",IF((II162/KK162)&gt;0.67,"R","A"))</f>
        <v/>
      </c>
      <c r="KV162" s="1">
        <f>IF((HZ162/KK162)&lt;0.335,"G",IF((HZ162/KK162)&gt;0.67,"R","A"))</f>
        <v/>
      </c>
      <c r="KW162" s="1">
        <f>IF((HY162/KK162)&lt;0.335,"G",IF((HY162/KK162)&gt;0.67,"R","A"))</f>
        <v/>
      </c>
      <c r="KX162" s="1">
        <f>IF((IK162/KK162)&lt;0.335,"G",IF((IK162/KK162)&gt;0.67,"R","A"))</f>
        <v/>
      </c>
      <c r="KY162" s="1">
        <f>IF((IJ162/KK162)&lt;0.335,"G",IF((IJ162/KK162)&gt;0.67,"R","A"))</f>
        <v/>
      </c>
      <c r="KZ162" s="1">
        <f>IF((HQ162/KK162)&lt;0.335,"G",IF((HQ162/KK162)&gt;0.67,"R","A"))</f>
        <v/>
      </c>
      <c r="LA162" s="1">
        <f>IF((IB162/KK162)&lt;0.335,"G",IF((IB162/KK162)&gt;0.67,"R","A"))</f>
        <v/>
      </c>
      <c r="LB162">
        <f>IF(LQ162="0-0",INDEX(Scrape!#REF!,MATCH('HT 0-0'!KP162,Scrape!$B:$B,0)),"")</f>
        <v/>
      </c>
      <c r="LC162">
        <f>IF(LQ162="0-0",INDEX(Scrape!$A:$A,MATCH('HT 0-0'!KP162,Scrape!$B:$B,0)),"")</f>
        <v/>
      </c>
      <c r="LD162">
        <f>IF(LQ162="0-0",INDEX(Scrape!$B:$B,MATCH('HT 0-0'!KP162,Scrape!$B:$B,0)),"")</f>
        <v/>
      </c>
      <c r="LE162">
        <f>IF(LQ162="0-0",INDEX(Scrape!$C:$C,MATCH('HT 0-0'!KP162,Scrape!$B:$B,0)),"")</f>
        <v/>
      </c>
      <c r="LF162">
        <f>IF(LQ162="0-0",INDEX(Scrape!$D:$D,MATCH('HT 0-0'!KP162,Scrape!$B:$B,0)),"")</f>
        <v/>
      </c>
      <c r="LG162">
        <f>IF(LQ162="0-0",INDEX(Scrape!$E:$E,MATCH('HT 0-0'!KP162,Scrape!$B:$B,0)),"")</f>
        <v/>
      </c>
      <c r="LH162">
        <f>IF(LQ162="0-0",INDEX(Scrape!$F:$F,MATCH('HT 0-0'!KP162,Scrape!$B:$B,0)),"")</f>
        <v/>
      </c>
      <c r="LI162">
        <f>IF(LQ162="0-0",INDEX(Scrape!$G:$G,MATCH('HT 0-0'!KP162,Scrape!$B:$B,0)),"")</f>
        <v/>
      </c>
      <c r="LJ162">
        <f>IF(LQ162="0-0",INDEX(Scrape!$H:$H,MATCH('HT 0-0'!KP162,Scrape!$B:$B,0)),"")</f>
        <v/>
      </c>
      <c r="LK162">
        <f>IF(LQ162="0-0",INDEX(Scrape!$I:$I,MATCH('HT 0-0'!KP162,Scrape!$B:$B,0)),"")</f>
        <v/>
      </c>
      <c r="LL162">
        <f>IF(LQ162="0-0",INDEX(Scrape!$J:$J,MATCH('HT 0-0'!KP162,Scrape!$B:$B,0)),"")</f>
        <v/>
      </c>
      <c r="LM162">
        <f>IF(LQ162="0-0",INDEX(Scrape!$K:$K,MATCH('HT 0-0'!KP162,Scrape!$B:$B,0)),"")</f>
        <v/>
      </c>
      <c r="LN162">
        <f>IF(LQ162="0-0",INDEX(Scrape!$L:$L,MATCH('HT 0-0'!KP162,Scrape!$B:$B,0)),"")</f>
        <v/>
      </c>
      <c r="LO162">
        <f>IF(LQ162="0-0",INDEX(Scrape!$M:$M,MATCH('HT 0-0'!KP162,Scrape!$B:$B,0)),"")</f>
        <v/>
      </c>
      <c r="LP162">
        <f>IF(LQ162="0-0",INDEX(Scrape!$N:$N,MATCH('HT 0-0'!KP162,Scrape!$B:$B,0)),"")</f>
        <v/>
      </c>
      <c r="LQ162">
        <f>INDEX(Scrape!$O:$O,MATCH('HT 0-0'!KP162,Scrape!$B:$B,0))</f>
        <v/>
      </c>
      <c r="LR162">
        <f>(1/LJ162)+(1/LI162)+(1/LH162)</f>
        <v/>
      </c>
      <c r="LS162">
        <f>(1/LG162)+(1/LF162)+(1/LE162)</f>
        <v/>
      </c>
      <c r="LT162" s="8">
        <f>IF(INDEX(#REF!,MATCH(KQ162,#REF!,0))=INDEX(#REF!,MATCH(KQ162,#REF!,0)),INDEX(#REF!,MATCH(KQ162,#REF!,0)),"ERROR")</f>
        <v/>
      </c>
      <c r="LU162" s="4">
        <f>IF(KR162="G",2,IF(KR162="R",0.5,IF(KR162="A",1)))</f>
        <v/>
      </c>
      <c r="LV162" s="4">
        <f>IF(KS162="G",0.5,IF(KS162="R",2,IF(KS162="A",1)))</f>
        <v/>
      </c>
      <c r="LW162" s="4">
        <f>IF(KT162="G",2,IF(KT162="R",0.5,IF(KT162="A",1)))</f>
        <v/>
      </c>
      <c r="LX162" s="4">
        <f>IF(KU162="G",0.5,IF(KU162="R",2,IF(KU162="A",1)))</f>
        <v/>
      </c>
      <c r="LY162" s="7">
        <f>(LK162*(LU162+LX162)+(LL162*(LU162+LX162)))</f>
        <v/>
      </c>
      <c r="LZ162" s="7">
        <f>(LN162*(LV162+LW162)+(LO162*(LV162+LW162)))</f>
        <v/>
      </c>
      <c r="MA162" s="11">
        <f>LY162-LZ162</f>
        <v/>
      </c>
      <c r="MB162" s="5">
        <f>MA162+2</f>
        <v/>
      </c>
      <c r="MC162" s="6">
        <f>MA162-2</f>
        <v/>
      </c>
      <c r="MD162" s="4">
        <f>LE162</f>
        <v/>
      </c>
      <c r="ME162" s="9">
        <f>IF(MD162=0,1000,MD162+0.75)</f>
        <v/>
      </c>
      <c r="MF162" s="10">
        <f>IF(MD162=0,0,MD162-0.75)</f>
        <v/>
      </c>
      <c r="MG162" s="4">
        <f>((LM162*(LU162+LX162))-((LP162*(LV162+LW162))))</f>
        <v/>
      </c>
      <c r="MH162" s="9">
        <f>MG162*1.2</f>
        <v/>
      </c>
      <c r="MI162" s="10">
        <f>MG162*0.8</f>
        <v/>
      </c>
      <c r="MJ162">
        <f>IFERROR(OT162,"")</f>
        <v/>
      </c>
      <c r="MK162">
        <f>IFERROR(OU162,"")</f>
        <v/>
      </c>
      <c r="ML162">
        <f>IFERROR(OV162,"")</f>
        <v/>
      </c>
      <c r="MM162">
        <f>IFERROR(OW162,"")</f>
        <v/>
      </c>
      <c r="MN162">
        <f>IFERROR(OX162,"")</f>
        <v/>
      </c>
      <c r="MO162">
        <f>IFERROR(OY162,"")</f>
        <v/>
      </c>
      <c r="MP162" s="1">
        <f>COUNTIFS(#REF!,LT162,#REF!,1,#REF!,"&gt;="&amp;MC162,#REF!,"&lt;="&amp;MB162,#REF!,"&lt;="&amp;ME162,#REF!,"&gt;="&amp;MF162,#REF!,"="&amp;KV162,#REF!,"="&amp;KX162)</f>
        <v/>
      </c>
      <c r="MQ162" s="1">
        <f>COUNTIFS(#REF!,LT162,#REF!,0,#REF!,"&gt;="&amp;MC162,#REF!,"&lt;="&amp;MB162,#REF!,"&lt;="&amp;ME162,#REF!,"&gt;="&amp;MF162,#REF!,"="&amp;KV162,#REF!,"="&amp;KX162)</f>
        <v/>
      </c>
      <c r="MR162" s="1">
        <f>COUNTIFS(#REF!,LT162,#REF!,1,#REF!,"&gt;="&amp;MC162,#REF!,"&lt;="&amp;MB162,#REF!,"&lt;="&amp;ME162,#REF!,"&gt;="&amp;MF162,#REF!,"="&amp;KW162,#REF!,"="&amp;KY162)</f>
        <v/>
      </c>
      <c r="MS162" s="1">
        <f>COUNTIFS(#REF!,LT162,#REF!,0,#REF!,"&gt;="&amp;MC162,#REF!,"&lt;="&amp;MB162,#REF!,"&lt;="&amp;ME162,#REF!,"&gt;="&amp;MF162,#REF!,"="&amp;KW162,#REF!,"="&amp;KY162)</f>
        <v/>
      </c>
      <c r="MT162" s="1">
        <f>COUNTIFS(#REF!,LT162,#REF!,1,#REF!,"&gt;="&amp;MI162,#REF!,"&lt;="&amp;MH162,#REF!,"&lt;="&amp;ME162,#REF!,"&gt;="&amp;MF162)</f>
        <v/>
      </c>
      <c r="MU162" s="1">
        <f>COUNTIFS(#REF!,LT162,#REF!,0,#REF!,"&gt;="&amp;MI162,#REF!,"&lt;="&amp;MH162,#REF!,"&lt;="&amp;ME162,#REF!,"&gt;="&amp;MF162)</f>
        <v/>
      </c>
      <c r="MV162" s="1">
        <f>COUNTIFS(#REF!,LT162,#REF!,1,#REF!,"&gt;="&amp;MI162,#REF!,"&lt;="&amp;MH162,#REF!,"="&amp;KZ162,#REF!,"="&amp;LA162,#REF!,"&lt;="&amp;ME162,#REF!,"&gt;="&amp;MF162)</f>
        <v/>
      </c>
      <c r="MW162" s="1">
        <f>COUNTIFS(#REF!,LT162,#REF!,0,#REF!,"&gt;="&amp;MI162,#REF!,"&lt;="&amp;MH162,#REF!,"="&amp;KZ162,#REF!,"="&amp;LA162,#REF!,"&lt;="&amp;ME162,#REF!,"&gt;="&amp;MF162)</f>
        <v/>
      </c>
      <c r="MX162" s="1">
        <f>COUNTIFS(#REF!,LT162,#REF!,1,#REF!,"&gt;="&amp;MC162,#REF!,"&lt;="&amp;MB162,#REF!,"&lt;="&amp;ME162,#REF!,"&gt;="&amp;MF162)</f>
        <v/>
      </c>
      <c r="MY162" s="1">
        <f>COUNTIFS(#REF!,LT162,#REF!,0,#REF!,"&gt;="&amp;MC162,#REF!,"&lt;="&amp;MB162,#REF!,"&lt;="&amp;ME162,#REF!,"&gt;="&amp;MF162)</f>
        <v/>
      </c>
      <c r="MZ162" s="1">
        <f>COUNTIFS(#REF!,LT162,#REF!,1,#REF!,"&lt;="&amp;ME162,#REF!,"&gt;="&amp;MF162,#REF!,"="&amp;KV162,#REF!,"="&amp;KX162)</f>
        <v/>
      </c>
      <c r="NA162" s="1">
        <f>COUNTIFS(#REF!,LT162,#REF!,0,#REF!,"&lt;="&amp;ME162,#REF!,"&gt;="&amp;MF162,#REF!,"="&amp;KV162,#REF!,"="&amp;KX162)</f>
        <v/>
      </c>
      <c r="NB162" s="1">
        <f>COUNTIFS(#REF!,LT162,#REF!,1,#REF!,"&lt;="&amp;ME162,#REF!,"&gt;="&amp;MF162,#REF!,"="&amp;KW162,#REF!,"="&amp;KY162)</f>
        <v/>
      </c>
      <c r="NC162" s="1">
        <f>COUNTIFS(#REF!,LT162,#REF!,0,#REF!,"&lt;="&amp;ME162,#REF!,"&gt;="&amp;MF162,#REF!,"="&amp;KW162,#REF!,"="&amp;KY162)</f>
        <v/>
      </c>
      <c r="ND162" s="1">
        <f>COUNTIFS(#REF!,LT162,#REF!,1,#REF!,"&gt;="&amp;MC162,#REF!,"&lt;="&amp;MB162,#REF!,"&lt;="&amp;ME162,#REF!,"&gt;="&amp;MF162,#REF!,"="&amp;KV162,#REF!,"="&amp;KX162)</f>
        <v/>
      </c>
      <c r="NE162" s="1">
        <f>COUNTIFS(#REF!,LT162,#REF!,0,#REF!,"&gt;="&amp;MC162,#REF!,"&lt;="&amp;MB162,#REF!,"&lt;="&amp;ME162,#REF!,"&gt;="&amp;MF162,#REF!,"="&amp;KV162,#REF!,"="&amp;KX162)</f>
        <v/>
      </c>
      <c r="NF162" s="1">
        <f>COUNTIFS(#REF!,LT162,#REF!,1,#REF!,"&gt;="&amp;MC162,#REF!,"&lt;="&amp;MB162,#REF!,"&lt;="&amp;ME162,#REF!,"&gt;="&amp;MF162,#REF!,"="&amp;KW162,#REF!,"="&amp;KY162)</f>
        <v/>
      </c>
      <c r="NG162" s="1">
        <f>COUNTIFS(#REF!,LT162,#REF!,0,#REF!,"&gt;="&amp;MC162,#REF!,"&lt;="&amp;MB162,#REF!,"&lt;="&amp;ME162,#REF!,"&gt;="&amp;MF162,#REF!,"="&amp;KW162,#REF!,"="&amp;KY162)</f>
        <v/>
      </c>
      <c r="NH162" s="1">
        <f>COUNTIFS(#REF!,LT162,#REF!,1,#REF!,"&gt;="&amp;MC162,#REF!,"&lt;="&amp;MB162,#REF!,"&lt;="&amp;ME162,#REF!,"&gt;="&amp;MF162,#REF!,"="&amp;KZ162,#REF!,"="&amp;LA162)</f>
        <v/>
      </c>
      <c r="NI162" s="1">
        <f>COUNTIFS(#REF!,LT162,#REF!,0,#REF!,"&gt;="&amp;MC162,#REF!,"&lt;="&amp;MB162,#REF!,"&lt;="&amp;ME162,#REF!,"&gt;="&amp;MF162,#REF!,"="&amp;KZ162,#REF!,"="&amp;LA162)</f>
        <v/>
      </c>
      <c r="NJ162" s="1">
        <f>COUNTIFS(#REF!,LT162,#REF!,1,#REF!,"&gt;="&amp;MI162,#REF!,"&lt;="&amp;MH162,#REF!,"&lt;="&amp;ME162,#REF!,"&gt;="&amp;MF162)</f>
        <v/>
      </c>
      <c r="NK162" s="1">
        <f>COUNTIFS(#REF!,LT162,#REF!,0,#REF!,"&gt;="&amp;MI162,#REF!,"&lt;="&amp;MH162,#REF!,"&lt;="&amp;ME162,#REF!,"&gt;="&amp;MF162)</f>
        <v/>
      </c>
      <c r="NL162" s="1">
        <f>COUNTIFS(#REF!,LT162,#REF!,1,#REF!,"&gt;="&amp;MI162,#REF!,"&lt;="&amp;MH162,#REF!,"="&amp;KZ162,#REF!,"="&amp;LA162,#REF!,"&lt;="&amp;ME162,#REF!,"&gt;="&amp;MF162)</f>
        <v/>
      </c>
      <c r="NM162" s="1">
        <f>COUNTIFS(#REF!,LT162,#REF!,0,#REF!,"&gt;="&amp;MI162,#REF!,"&lt;="&amp;MH162,#REF!,"="&amp;KZ162,#REF!,"="&amp;LA162,#REF!,"&lt;="&amp;ME162,#REF!,"&gt;="&amp;MF162)</f>
        <v/>
      </c>
      <c r="NN162" s="1">
        <f>COUNTIFS(#REF!,LT162,#REF!,1,#REF!,"&gt;="&amp;MC162,#REF!,"&lt;="&amp;MB162,#REF!,"&lt;="&amp;ME162,#REF!,"&gt;="&amp;MF162)</f>
        <v/>
      </c>
      <c r="NO162" s="1">
        <f>COUNTIFS(#REF!,LT162,#REF!,0,#REF!,"&gt;="&amp;MC162,#REF!,"&lt;="&amp;MB162,#REF!,"&lt;="&amp;ME162,#REF!,"&gt;="&amp;MF162)</f>
        <v/>
      </c>
      <c r="NP162" s="1">
        <f>COUNTIFS(#REF!,LT162,#REF!,1,#REF!,"&lt;="&amp;ME162,#REF!,"&gt;="&amp;MF162,#REF!,"="&amp;KV162,#REF!,"="&amp;KX162)</f>
        <v/>
      </c>
      <c r="NQ162" s="1">
        <f>COUNTIFS(#REF!,LT162,#REF!,0,#REF!,"&lt;="&amp;ME162,#REF!,"&gt;="&amp;MF162,#REF!,"="&amp;KV162,#REF!,"="&amp;KX162)</f>
        <v/>
      </c>
      <c r="NR162" s="1">
        <f>COUNTIFS(#REF!,LT162,#REF!,1,#REF!,"&lt;="&amp;ME162,#REF!,"&gt;="&amp;MF162,#REF!,"="&amp;KW162,#REF!,"="&amp;KY162)</f>
        <v/>
      </c>
      <c r="NS162" s="1">
        <f>COUNTIFS(#REF!,LT162,#REF!,0,#REF!,"&lt;="&amp;ME162,#REF!,"&gt;="&amp;MF162,#REF!,"="&amp;KW162,#REF!,"="&amp;KY162)</f>
        <v/>
      </c>
      <c r="NT162" s="1">
        <f>MP162+MR162+MT162+MV162+MX162+MZ162+NB162</f>
        <v/>
      </c>
      <c r="NU162" s="1">
        <f>MQ162+MS162+MU162+MW162+MY162+NA162+NC162</f>
        <v/>
      </c>
      <c r="NV162" s="1">
        <f>NT162+NU162</f>
        <v/>
      </c>
      <c r="NW162" s="33">
        <f>NT162/(NT162+NU162)</f>
        <v/>
      </c>
      <c r="NX162" s="3">
        <f>1/NW162</f>
        <v/>
      </c>
      <c r="NY162" s="1">
        <f>LH162</f>
        <v/>
      </c>
      <c r="NZ162" s="79">
        <f>(NW162*((NY162-1)*0.98))-((1-NW162)*1)</f>
        <v/>
      </c>
      <c r="OA162" s="34">
        <f>IF(LR162&lt;0.9,0,IF(AND(LR162&gt;1.1),0,1))</f>
        <v/>
      </c>
      <c r="OB162" s="34">
        <f>IF(LS162&lt;0.9,0,IF(AND(LS162&gt;1.1),0,1))</f>
        <v/>
      </c>
      <c r="OC162" s="32">
        <f>IF(NV162&gt;99,1,0)</f>
        <v/>
      </c>
      <c r="OD162" s="32">
        <f>IF(NZ162&gt;0.0799,1,0)</f>
        <v/>
      </c>
      <c r="OE162" s="32">
        <f>IF(NZ162&gt;OM162,1,0)</f>
        <v/>
      </c>
      <c r="OF162" s="32">
        <f>OC162+OD162+OE162+OA162+OB162</f>
        <v/>
      </c>
      <c r="OG162" s="1">
        <f>ND162+NF162+NH162+NJ162+NL162+NN162+NP162+NR162</f>
        <v/>
      </c>
      <c r="OH162" s="1">
        <f>NE162+NG162+NI162+NK162+NM162+NO162+NQ162+NS162</f>
        <v/>
      </c>
      <c r="OI162" s="1">
        <f>OG162+OH162</f>
        <v/>
      </c>
      <c r="OJ162" s="33">
        <f>OG162/(OG162+OH162)</f>
        <v/>
      </c>
      <c r="OK162" s="3">
        <f>1/OJ162</f>
        <v/>
      </c>
      <c r="OL162" s="1">
        <f>LI162</f>
        <v/>
      </c>
      <c r="OM162" s="79">
        <f>(OJ162*((OL162-1)*0.98))-((1-OJ162)*1)</f>
        <v/>
      </c>
      <c r="ON162" s="34">
        <f>IF(LR162&lt;0.9,0,IF(AND(LR162&gt;1.1),0,1))</f>
        <v/>
      </c>
      <c r="OO162" s="34">
        <f>IF(LS162&lt;0.9,0,IF(AND(LS162&gt;1.1),0,1))</f>
        <v/>
      </c>
      <c r="OP162" s="32">
        <f>IF(OI162&gt;99,1,0)</f>
        <v/>
      </c>
      <c r="OQ162" s="32">
        <f>IF(OM162&gt;0.0799,1,0)</f>
        <v/>
      </c>
      <c r="OR162" s="32">
        <f>IF(OM162&gt;OZ162,1,0)</f>
        <v/>
      </c>
      <c r="OS162" s="32">
        <f>OP162+OQ162+OR162+ON162+OO162</f>
        <v/>
      </c>
      <c r="OT162">
        <f>IF(OF162=5,"BackHome0-0",IF(AND(OS162=5),"BackAway0-0",""))</f>
        <v/>
      </c>
      <c r="OU162">
        <f>IF(OF162=5,KN162,IF(AND(OS162=5),KO162,""))</f>
        <v/>
      </c>
      <c r="OV162">
        <f>IF(OF162=5,"Match Odds",IF(AND(OS162=5),"Match Odds",""))</f>
        <v/>
      </c>
      <c r="OW162">
        <f>IF(OF162=5,KP162,IF(AND(OS162=5),KP162,""))</f>
        <v/>
      </c>
      <c r="OX162">
        <f>IF(OF162=5,"MATCH_ODDS",IF(AND(OS162=5),"MATCH_ODDS",""))</f>
        <v/>
      </c>
      <c r="OY162">
        <f>IF(OF162=5,"BACK",IF(AND(OS162=5),"BACK",""))</f>
        <v/>
      </c>
    </row>
    <row r="163" ht="16.5" customHeight="1" thickBot="1" thickTop="1">
      <c r="A163" s="2" t="n"/>
      <c r="KN163" s="1">
        <f>IF(INDEX(#REF!,MATCH('HT 0-0'!D163,#REF!,0))=INDEX(#REF!,MATCH('HT 0-0'!D163,#REF!,0)),INDEX(#REF!,MATCH('HT 0-0'!D163,#REF!,0)),"ERROR")</f>
        <v/>
      </c>
      <c r="KO163" s="1">
        <f>IF(INDEX(#REF!,MATCH('HT 0-0'!E163,#REF!,0))=INDEX(#REF!,MATCH('HT 0-0'!E163,#REF!,0)),INDEX(#REF!,MATCH('HT 0-0'!E163,#REF!,0)),"ERROR")</f>
        <v/>
      </c>
      <c r="KP163" s="1">
        <f>KN163&amp;" v "&amp;KO163</f>
        <v/>
      </c>
      <c r="KQ163">
        <f>B163&amp;"_"&amp;C163</f>
        <v/>
      </c>
      <c r="KR163" s="1">
        <f>IF((HW163/KK163)&lt;0.335,"G",IF((HW163/KK163)&gt;0.67,"R","A"))</f>
        <v/>
      </c>
      <c r="KS163" s="1">
        <f>IF((HX163/KK163)&lt;0.335,"G",IF((HX163/KK163)&gt;0.67,"R","A"))</f>
        <v/>
      </c>
      <c r="KT163" s="1">
        <f>IF((IH163/KK163)&lt;0.335,"G",IF((IH163/KK163)&gt;0.67,"R","A"))</f>
        <v/>
      </c>
      <c r="KU163" s="1">
        <f>IF((II163/KK163)&lt;0.335,"G",IF((II163/KK163)&gt;0.67,"R","A"))</f>
        <v/>
      </c>
      <c r="KV163" s="1">
        <f>IF((HZ163/KK163)&lt;0.335,"G",IF((HZ163/KK163)&gt;0.67,"R","A"))</f>
        <v/>
      </c>
      <c r="KW163" s="1">
        <f>IF((HY163/KK163)&lt;0.335,"G",IF((HY163/KK163)&gt;0.67,"R","A"))</f>
        <v/>
      </c>
      <c r="KX163" s="1">
        <f>IF((IK163/KK163)&lt;0.335,"G",IF((IK163/KK163)&gt;0.67,"R","A"))</f>
        <v/>
      </c>
      <c r="KY163" s="1">
        <f>IF((IJ163/KK163)&lt;0.335,"G",IF((IJ163/KK163)&gt;0.67,"R","A"))</f>
        <v/>
      </c>
      <c r="KZ163" s="1">
        <f>IF((HQ163/KK163)&lt;0.335,"G",IF((HQ163/KK163)&gt;0.67,"R","A"))</f>
        <v/>
      </c>
      <c r="LA163" s="1">
        <f>IF((IB163/KK163)&lt;0.335,"G",IF((IB163/KK163)&gt;0.67,"R","A"))</f>
        <v/>
      </c>
      <c r="LB163">
        <f>IF(LQ163="0-0",INDEX(Scrape!#REF!,MATCH('HT 0-0'!KP163,Scrape!$B:$B,0)),"")</f>
        <v/>
      </c>
      <c r="LC163">
        <f>IF(LQ163="0-0",INDEX(Scrape!$A:$A,MATCH('HT 0-0'!KP163,Scrape!$B:$B,0)),"")</f>
        <v/>
      </c>
      <c r="LD163">
        <f>IF(LQ163="0-0",INDEX(Scrape!$B:$B,MATCH('HT 0-0'!KP163,Scrape!$B:$B,0)),"")</f>
        <v/>
      </c>
      <c r="LE163">
        <f>IF(LQ163="0-0",INDEX(Scrape!$C:$C,MATCH('HT 0-0'!KP163,Scrape!$B:$B,0)),"")</f>
        <v/>
      </c>
      <c r="LF163">
        <f>IF(LQ163="0-0",INDEX(Scrape!$D:$D,MATCH('HT 0-0'!KP163,Scrape!$B:$B,0)),"")</f>
        <v/>
      </c>
      <c r="LG163">
        <f>IF(LQ163="0-0",INDEX(Scrape!$E:$E,MATCH('HT 0-0'!KP163,Scrape!$B:$B,0)),"")</f>
        <v/>
      </c>
      <c r="LH163">
        <f>IF(LQ163="0-0",INDEX(Scrape!$F:$F,MATCH('HT 0-0'!KP163,Scrape!$B:$B,0)),"")</f>
        <v/>
      </c>
      <c r="LI163">
        <f>IF(LQ163="0-0",INDEX(Scrape!$G:$G,MATCH('HT 0-0'!KP163,Scrape!$B:$B,0)),"")</f>
        <v/>
      </c>
      <c r="LJ163">
        <f>IF(LQ163="0-0",INDEX(Scrape!$H:$H,MATCH('HT 0-0'!KP163,Scrape!$B:$B,0)),"")</f>
        <v/>
      </c>
      <c r="LK163">
        <f>IF(LQ163="0-0",INDEX(Scrape!$I:$I,MATCH('HT 0-0'!KP163,Scrape!$B:$B,0)),"")</f>
        <v/>
      </c>
      <c r="LL163">
        <f>IF(LQ163="0-0",INDEX(Scrape!$J:$J,MATCH('HT 0-0'!KP163,Scrape!$B:$B,0)),"")</f>
        <v/>
      </c>
      <c r="LM163">
        <f>IF(LQ163="0-0",INDEX(Scrape!$K:$K,MATCH('HT 0-0'!KP163,Scrape!$B:$B,0)),"")</f>
        <v/>
      </c>
      <c r="LN163">
        <f>IF(LQ163="0-0",INDEX(Scrape!$L:$L,MATCH('HT 0-0'!KP163,Scrape!$B:$B,0)),"")</f>
        <v/>
      </c>
      <c r="LO163">
        <f>IF(LQ163="0-0",INDEX(Scrape!$M:$M,MATCH('HT 0-0'!KP163,Scrape!$B:$B,0)),"")</f>
        <v/>
      </c>
      <c r="LP163">
        <f>IF(LQ163="0-0",INDEX(Scrape!$N:$N,MATCH('HT 0-0'!KP163,Scrape!$B:$B,0)),"")</f>
        <v/>
      </c>
      <c r="LQ163">
        <f>INDEX(Scrape!$O:$O,MATCH('HT 0-0'!KP163,Scrape!$B:$B,0))</f>
        <v/>
      </c>
      <c r="LR163">
        <f>(1/LJ163)+(1/LI163)+(1/LH163)</f>
        <v/>
      </c>
      <c r="LS163">
        <f>(1/LG163)+(1/LF163)+(1/LE163)</f>
        <v/>
      </c>
      <c r="LT163" s="8">
        <f>IF(INDEX(#REF!,MATCH(KQ163,#REF!,0))=INDEX(#REF!,MATCH(KQ163,#REF!,0)),INDEX(#REF!,MATCH(KQ163,#REF!,0)),"ERROR")</f>
        <v/>
      </c>
      <c r="LU163" s="4">
        <f>IF(KR163="G",2,IF(KR163="R",0.5,IF(KR163="A",1)))</f>
        <v/>
      </c>
      <c r="LV163" s="4">
        <f>IF(KS163="G",0.5,IF(KS163="R",2,IF(KS163="A",1)))</f>
        <v/>
      </c>
      <c r="LW163" s="4">
        <f>IF(KT163="G",2,IF(KT163="R",0.5,IF(KT163="A",1)))</f>
        <v/>
      </c>
      <c r="LX163" s="4">
        <f>IF(KU163="G",0.5,IF(KU163="R",2,IF(KU163="A",1)))</f>
        <v/>
      </c>
      <c r="LY163" s="7">
        <f>(LK163*(LU163+LX163)+(LL163*(LU163+LX163)))</f>
        <v/>
      </c>
      <c r="LZ163" s="7">
        <f>(LN163*(LV163+LW163)+(LO163*(LV163+LW163)))</f>
        <v/>
      </c>
      <c r="MA163" s="11">
        <f>LY163-LZ163</f>
        <v/>
      </c>
      <c r="MB163" s="5">
        <f>MA163+2</f>
        <v/>
      </c>
      <c r="MC163" s="6">
        <f>MA163-2</f>
        <v/>
      </c>
      <c r="MD163" s="4">
        <f>LE163</f>
        <v/>
      </c>
      <c r="ME163" s="9">
        <f>IF(MD163=0,1000,MD163+0.75)</f>
        <v/>
      </c>
      <c r="MF163" s="10">
        <f>IF(MD163=0,0,MD163-0.75)</f>
        <v/>
      </c>
      <c r="MG163" s="4">
        <f>((LM163*(LU163+LX163))-((LP163*(LV163+LW163))))</f>
        <v/>
      </c>
      <c r="MH163" s="9">
        <f>MG163*1.2</f>
        <v/>
      </c>
      <c r="MI163" s="10">
        <f>MG163*0.8</f>
        <v/>
      </c>
      <c r="MJ163">
        <f>IFERROR(OT163,"")</f>
        <v/>
      </c>
      <c r="MK163">
        <f>IFERROR(OU163,"")</f>
        <v/>
      </c>
      <c r="ML163">
        <f>IFERROR(OV163,"")</f>
        <v/>
      </c>
      <c r="MM163">
        <f>IFERROR(OW163,"")</f>
        <v/>
      </c>
      <c r="MN163">
        <f>IFERROR(OX163,"")</f>
        <v/>
      </c>
      <c r="MO163">
        <f>IFERROR(OY163,"")</f>
        <v/>
      </c>
      <c r="MP163" s="1">
        <f>COUNTIFS(#REF!,LT163,#REF!,1,#REF!,"&gt;="&amp;MC163,#REF!,"&lt;="&amp;MB163,#REF!,"&lt;="&amp;ME163,#REF!,"&gt;="&amp;MF163,#REF!,"="&amp;KV163,#REF!,"="&amp;KX163)</f>
        <v/>
      </c>
      <c r="MQ163" s="1">
        <f>COUNTIFS(#REF!,LT163,#REF!,0,#REF!,"&gt;="&amp;MC163,#REF!,"&lt;="&amp;MB163,#REF!,"&lt;="&amp;ME163,#REF!,"&gt;="&amp;MF163,#REF!,"="&amp;KV163,#REF!,"="&amp;KX163)</f>
        <v/>
      </c>
      <c r="MR163" s="1">
        <f>COUNTIFS(#REF!,LT163,#REF!,1,#REF!,"&gt;="&amp;MC163,#REF!,"&lt;="&amp;MB163,#REF!,"&lt;="&amp;ME163,#REF!,"&gt;="&amp;MF163,#REF!,"="&amp;KW163,#REF!,"="&amp;KY163)</f>
        <v/>
      </c>
      <c r="MS163" s="1">
        <f>COUNTIFS(#REF!,LT163,#REF!,0,#REF!,"&gt;="&amp;MC163,#REF!,"&lt;="&amp;MB163,#REF!,"&lt;="&amp;ME163,#REF!,"&gt;="&amp;MF163,#REF!,"="&amp;KW163,#REF!,"="&amp;KY163)</f>
        <v/>
      </c>
      <c r="MT163" s="1">
        <f>COUNTIFS(#REF!,LT163,#REF!,1,#REF!,"&gt;="&amp;MI163,#REF!,"&lt;="&amp;MH163,#REF!,"&lt;="&amp;ME163,#REF!,"&gt;="&amp;MF163)</f>
        <v/>
      </c>
      <c r="MU163" s="1">
        <f>COUNTIFS(#REF!,LT163,#REF!,0,#REF!,"&gt;="&amp;MI163,#REF!,"&lt;="&amp;MH163,#REF!,"&lt;="&amp;ME163,#REF!,"&gt;="&amp;MF163)</f>
        <v/>
      </c>
      <c r="MV163" s="1">
        <f>COUNTIFS(#REF!,LT163,#REF!,1,#REF!,"&gt;="&amp;MI163,#REF!,"&lt;="&amp;MH163,#REF!,"="&amp;KZ163,#REF!,"="&amp;LA163,#REF!,"&lt;="&amp;ME163,#REF!,"&gt;="&amp;MF163)</f>
        <v/>
      </c>
      <c r="MW163" s="1">
        <f>COUNTIFS(#REF!,LT163,#REF!,0,#REF!,"&gt;="&amp;MI163,#REF!,"&lt;="&amp;MH163,#REF!,"="&amp;KZ163,#REF!,"="&amp;LA163,#REF!,"&lt;="&amp;ME163,#REF!,"&gt;="&amp;MF163)</f>
        <v/>
      </c>
      <c r="MX163" s="1">
        <f>COUNTIFS(#REF!,LT163,#REF!,1,#REF!,"&gt;="&amp;MC163,#REF!,"&lt;="&amp;MB163,#REF!,"&lt;="&amp;ME163,#REF!,"&gt;="&amp;MF163)</f>
        <v/>
      </c>
      <c r="MY163" s="1">
        <f>COUNTIFS(#REF!,LT163,#REF!,0,#REF!,"&gt;="&amp;MC163,#REF!,"&lt;="&amp;MB163,#REF!,"&lt;="&amp;ME163,#REF!,"&gt;="&amp;MF163)</f>
        <v/>
      </c>
      <c r="MZ163" s="1">
        <f>COUNTIFS(#REF!,LT163,#REF!,1,#REF!,"&lt;="&amp;ME163,#REF!,"&gt;="&amp;MF163,#REF!,"="&amp;KV163,#REF!,"="&amp;KX163)</f>
        <v/>
      </c>
      <c r="NA163" s="1">
        <f>COUNTIFS(#REF!,LT163,#REF!,0,#REF!,"&lt;="&amp;ME163,#REF!,"&gt;="&amp;MF163,#REF!,"="&amp;KV163,#REF!,"="&amp;KX163)</f>
        <v/>
      </c>
      <c r="NB163" s="1">
        <f>COUNTIFS(#REF!,LT163,#REF!,1,#REF!,"&lt;="&amp;ME163,#REF!,"&gt;="&amp;MF163,#REF!,"="&amp;KW163,#REF!,"="&amp;KY163)</f>
        <v/>
      </c>
      <c r="NC163" s="1">
        <f>COUNTIFS(#REF!,LT163,#REF!,0,#REF!,"&lt;="&amp;ME163,#REF!,"&gt;="&amp;MF163,#REF!,"="&amp;KW163,#REF!,"="&amp;KY163)</f>
        <v/>
      </c>
      <c r="ND163" s="1">
        <f>COUNTIFS(#REF!,LT163,#REF!,1,#REF!,"&gt;="&amp;MC163,#REF!,"&lt;="&amp;MB163,#REF!,"&lt;="&amp;ME163,#REF!,"&gt;="&amp;MF163,#REF!,"="&amp;KV163,#REF!,"="&amp;KX163)</f>
        <v/>
      </c>
      <c r="NE163" s="1">
        <f>COUNTIFS(#REF!,LT163,#REF!,0,#REF!,"&gt;="&amp;MC163,#REF!,"&lt;="&amp;MB163,#REF!,"&lt;="&amp;ME163,#REF!,"&gt;="&amp;MF163,#REF!,"="&amp;KV163,#REF!,"="&amp;KX163)</f>
        <v/>
      </c>
      <c r="NF163" s="1">
        <f>COUNTIFS(#REF!,LT163,#REF!,1,#REF!,"&gt;="&amp;MC163,#REF!,"&lt;="&amp;MB163,#REF!,"&lt;="&amp;ME163,#REF!,"&gt;="&amp;MF163,#REF!,"="&amp;KW163,#REF!,"="&amp;KY163)</f>
        <v/>
      </c>
      <c r="NG163" s="1">
        <f>COUNTIFS(#REF!,LT163,#REF!,0,#REF!,"&gt;="&amp;MC163,#REF!,"&lt;="&amp;MB163,#REF!,"&lt;="&amp;ME163,#REF!,"&gt;="&amp;MF163,#REF!,"="&amp;KW163,#REF!,"="&amp;KY163)</f>
        <v/>
      </c>
      <c r="NH163" s="1">
        <f>COUNTIFS(#REF!,LT163,#REF!,1,#REF!,"&gt;="&amp;MC163,#REF!,"&lt;="&amp;MB163,#REF!,"&lt;="&amp;ME163,#REF!,"&gt;="&amp;MF163,#REF!,"="&amp;KZ163,#REF!,"="&amp;LA163)</f>
        <v/>
      </c>
      <c r="NI163" s="1">
        <f>COUNTIFS(#REF!,LT163,#REF!,0,#REF!,"&gt;="&amp;MC163,#REF!,"&lt;="&amp;MB163,#REF!,"&lt;="&amp;ME163,#REF!,"&gt;="&amp;MF163,#REF!,"="&amp;KZ163,#REF!,"="&amp;LA163)</f>
        <v/>
      </c>
      <c r="NJ163" s="1">
        <f>COUNTIFS(#REF!,LT163,#REF!,1,#REF!,"&gt;="&amp;MI163,#REF!,"&lt;="&amp;MH163,#REF!,"&lt;="&amp;ME163,#REF!,"&gt;="&amp;MF163)</f>
        <v/>
      </c>
      <c r="NK163" s="1">
        <f>COUNTIFS(#REF!,LT163,#REF!,0,#REF!,"&gt;="&amp;MI163,#REF!,"&lt;="&amp;MH163,#REF!,"&lt;="&amp;ME163,#REF!,"&gt;="&amp;MF163)</f>
        <v/>
      </c>
      <c r="NL163" s="1">
        <f>COUNTIFS(#REF!,LT163,#REF!,1,#REF!,"&gt;="&amp;MI163,#REF!,"&lt;="&amp;MH163,#REF!,"="&amp;KZ163,#REF!,"="&amp;LA163,#REF!,"&lt;="&amp;ME163,#REF!,"&gt;="&amp;MF163)</f>
        <v/>
      </c>
      <c r="NM163" s="1">
        <f>COUNTIFS(#REF!,LT163,#REF!,0,#REF!,"&gt;="&amp;MI163,#REF!,"&lt;="&amp;MH163,#REF!,"="&amp;KZ163,#REF!,"="&amp;LA163,#REF!,"&lt;="&amp;ME163,#REF!,"&gt;="&amp;MF163)</f>
        <v/>
      </c>
      <c r="NN163" s="1">
        <f>COUNTIFS(#REF!,LT163,#REF!,1,#REF!,"&gt;="&amp;MC163,#REF!,"&lt;="&amp;MB163,#REF!,"&lt;="&amp;ME163,#REF!,"&gt;="&amp;MF163)</f>
        <v/>
      </c>
      <c r="NO163" s="1">
        <f>COUNTIFS(#REF!,LT163,#REF!,0,#REF!,"&gt;="&amp;MC163,#REF!,"&lt;="&amp;MB163,#REF!,"&lt;="&amp;ME163,#REF!,"&gt;="&amp;MF163)</f>
        <v/>
      </c>
      <c r="NP163" s="1">
        <f>COUNTIFS(#REF!,LT163,#REF!,1,#REF!,"&lt;="&amp;ME163,#REF!,"&gt;="&amp;MF163,#REF!,"="&amp;KV163,#REF!,"="&amp;KX163)</f>
        <v/>
      </c>
      <c r="NQ163" s="1">
        <f>COUNTIFS(#REF!,LT163,#REF!,0,#REF!,"&lt;="&amp;ME163,#REF!,"&gt;="&amp;MF163,#REF!,"="&amp;KV163,#REF!,"="&amp;KX163)</f>
        <v/>
      </c>
      <c r="NR163" s="1">
        <f>COUNTIFS(#REF!,LT163,#REF!,1,#REF!,"&lt;="&amp;ME163,#REF!,"&gt;="&amp;MF163,#REF!,"="&amp;KW163,#REF!,"="&amp;KY163)</f>
        <v/>
      </c>
      <c r="NS163" s="1">
        <f>COUNTIFS(#REF!,LT163,#REF!,0,#REF!,"&lt;="&amp;ME163,#REF!,"&gt;="&amp;MF163,#REF!,"="&amp;KW163,#REF!,"="&amp;KY163)</f>
        <v/>
      </c>
      <c r="NT163" s="1">
        <f>MP163+MR163+MT163+MV163+MX163+MZ163+NB163</f>
        <v/>
      </c>
      <c r="NU163" s="1">
        <f>MQ163+MS163+MU163+MW163+MY163+NA163+NC163</f>
        <v/>
      </c>
      <c r="NV163" s="1">
        <f>NT163+NU163</f>
        <v/>
      </c>
      <c r="NW163" s="33">
        <f>NT163/(NT163+NU163)</f>
        <v/>
      </c>
      <c r="NX163" s="3">
        <f>1/NW163</f>
        <v/>
      </c>
      <c r="NY163" s="1">
        <f>LH163</f>
        <v/>
      </c>
      <c r="NZ163" s="79">
        <f>(NW163*((NY163-1)*0.98))-((1-NW163)*1)</f>
        <v/>
      </c>
      <c r="OA163" s="34">
        <f>IF(LR163&lt;0.9,0,IF(AND(LR163&gt;1.1),0,1))</f>
        <v/>
      </c>
      <c r="OB163" s="34">
        <f>IF(LS163&lt;0.9,0,IF(AND(LS163&gt;1.1),0,1))</f>
        <v/>
      </c>
      <c r="OC163" s="32">
        <f>IF(NV163&gt;99,1,0)</f>
        <v/>
      </c>
      <c r="OD163" s="32">
        <f>IF(NZ163&gt;0.0799,1,0)</f>
        <v/>
      </c>
      <c r="OE163" s="32">
        <f>IF(NZ163&gt;OM163,1,0)</f>
        <v/>
      </c>
      <c r="OF163" s="32">
        <f>OC163+OD163+OE163+OA163+OB163</f>
        <v/>
      </c>
      <c r="OG163" s="1">
        <f>ND163+NF163+NH163+NJ163+NL163+NN163+NP163+NR163</f>
        <v/>
      </c>
      <c r="OH163" s="1">
        <f>NE163+NG163+NI163+NK163+NM163+NO163+NQ163+NS163</f>
        <v/>
      </c>
      <c r="OI163" s="1">
        <f>OG163+OH163</f>
        <v/>
      </c>
      <c r="OJ163" s="33">
        <f>OG163/(OG163+OH163)</f>
        <v/>
      </c>
      <c r="OK163" s="3">
        <f>1/OJ163</f>
        <v/>
      </c>
      <c r="OL163" s="1">
        <f>LI163</f>
        <v/>
      </c>
      <c r="OM163" s="79">
        <f>(OJ163*((OL163-1)*0.98))-((1-OJ163)*1)</f>
        <v/>
      </c>
      <c r="ON163" s="34">
        <f>IF(LR163&lt;0.9,0,IF(AND(LR163&gt;1.1),0,1))</f>
        <v/>
      </c>
      <c r="OO163" s="34">
        <f>IF(LS163&lt;0.9,0,IF(AND(LS163&gt;1.1),0,1))</f>
        <v/>
      </c>
      <c r="OP163" s="32">
        <f>IF(OI163&gt;99,1,0)</f>
        <v/>
      </c>
      <c r="OQ163" s="32">
        <f>IF(OM163&gt;0.0799,1,0)</f>
        <v/>
      </c>
      <c r="OR163" s="32">
        <f>IF(OM163&gt;OZ163,1,0)</f>
        <v/>
      </c>
      <c r="OS163" s="32">
        <f>OP163+OQ163+OR163+ON163+OO163</f>
        <v/>
      </c>
      <c r="OT163">
        <f>IF(OF163=5,"BackHome0-0",IF(AND(OS163=5),"BackAway0-0",""))</f>
        <v/>
      </c>
      <c r="OU163">
        <f>IF(OF163=5,KN163,IF(AND(OS163=5),KO163,""))</f>
        <v/>
      </c>
      <c r="OV163">
        <f>IF(OF163=5,"Match Odds",IF(AND(OS163=5),"Match Odds",""))</f>
        <v/>
      </c>
      <c r="OW163">
        <f>IF(OF163=5,KP163,IF(AND(OS163=5),KP163,""))</f>
        <v/>
      </c>
      <c r="OX163">
        <f>IF(OF163=5,"MATCH_ODDS",IF(AND(OS163=5),"MATCH_ODDS",""))</f>
        <v/>
      </c>
      <c r="OY163">
        <f>IF(OF163=5,"BACK",IF(AND(OS163=5),"BACK",""))</f>
        <v/>
      </c>
    </row>
    <row r="164" ht="16.5" customHeight="1" thickBot="1" thickTop="1">
      <c r="A164" s="2" t="n"/>
      <c r="KN164" s="1">
        <f>IF(INDEX(#REF!,MATCH('HT 0-0'!D164,#REF!,0))=INDEX(#REF!,MATCH('HT 0-0'!D164,#REF!,0)),INDEX(#REF!,MATCH('HT 0-0'!D164,#REF!,0)),"ERROR")</f>
        <v/>
      </c>
      <c r="KO164" s="1">
        <f>IF(INDEX(#REF!,MATCH('HT 0-0'!E164,#REF!,0))=INDEX(#REF!,MATCH('HT 0-0'!E164,#REF!,0)),INDEX(#REF!,MATCH('HT 0-0'!E164,#REF!,0)),"ERROR")</f>
        <v/>
      </c>
      <c r="KP164" s="1">
        <f>KN164&amp;" v "&amp;KO164</f>
        <v/>
      </c>
      <c r="KQ164">
        <f>B164&amp;"_"&amp;C164</f>
        <v/>
      </c>
      <c r="KR164" s="1">
        <f>IF((HW164/KK164)&lt;0.335,"G",IF((HW164/KK164)&gt;0.67,"R","A"))</f>
        <v/>
      </c>
      <c r="KS164" s="1">
        <f>IF((HX164/KK164)&lt;0.335,"G",IF((HX164/KK164)&gt;0.67,"R","A"))</f>
        <v/>
      </c>
      <c r="KT164" s="1">
        <f>IF((IH164/KK164)&lt;0.335,"G",IF((IH164/KK164)&gt;0.67,"R","A"))</f>
        <v/>
      </c>
      <c r="KU164" s="1">
        <f>IF((II164/KK164)&lt;0.335,"G",IF((II164/KK164)&gt;0.67,"R","A"))</f>
        <v/>
      </c>
      <c r="KV164" s="1">
        <f>IF((HZ164/KK164)&lt;0.335,"G",IF((HZ164/KK164)&gt;0.67,"R","A"))</f>
        <v/>
      </c>
      <c r="KW164" s="1">
        <f>IF((HY164/KK164)&lt;0.335,"G",IF((HY164/KK164)&gt;0.67,"R","A"))</f>
        <v/>
      </c>
      <c r="KX164" s="1">
        <f>IF((IK164/KK164)&lt;0.335,"G",IF((IK164/KK164)&gt;0.67,"R","A"))</f>
        <v/>
      </c>
      <c r="KY164" s="1">
        <f>IF((IJ164/KK164)&lt;0.335,"G",IF((IJ164/KK164)&gt;0.67,"R","A"))</f>
        <v/>
      </c>
      <c r="KZ164" s="1">
        <f>IF((HQ164/KK164)&lt;0.335,"G",IF((HQ164/KK164)&gt;0.67,"R","A"))</f>
        <v/>
      </c>
      <c r="LA164" s="1">
        <f>IF((IB164/KK164)&lt;0.335,"G",IF((IB164/KK164)&gt;0.67,"R","A"))</f>
        <v/>
      </c>
      <c r="LB164">
        <f>IF(LQ164="0-0",INDEX(Scrape!#REF!,MATCH('HT 0-0'!KP164,Scrape!$B:$B,0)),"")</f>
        <v/>
      </c>
      <c r="LC164">
        <f>IF(LQ164="0-0",INDEX(Scrape!$A:$A,MATCH('HT 0-0'!KP164,Scrape!$B:$B,0)),"")</f>
        <v/>
      </c>
      <c r="LD164">
        <f>IF(LQ164="0-0",INDEX(Scrape!$B:$B,MATCH('HT 0-0'!KP164,Scrape!$B:$B,0)),"")</f>
        <v/>
      </c>
      <c r="LE164">
        <f>IF(LQ164="0-0",INDEX(Scrape!$C:$C,MATCH('HT 0-0'!KP164,Scrape!$B:$B,0)),"")</f>
        <v/>
      </c>
      <c r="LF164">
        <f>IF(LQ164="0-0",INDEX(Scrape!$D:$D,MATCH('HT 0-0'!KP164,Scrape!$B:$B,0)),"")</f>
        <v/>
      </c>
      <c r="LG164">
        <f>IF(LQ164="0-0",INDEX(Scrape!$E:$E,MATCH('HT 0-0'!KP164,Scrape!$B:$B,0)),"")</f>
        <v/>
      </c>
      <c r="LH164">
        <f>IF(LQ164="0-0",INDEX(Scrape!$F:$F,MATCH('HT 0-0'!KP164,Scrape!$B:$B,0)),"")</f>
        <v/>
      </c>
      <c r="LI164">
        <f>IF(LQ164="0-0",INDEX(Scrape!$G:$G,MATCH('HT 0-0'!KP164,Scrape!$B:$B,0)),"")</f>
        <v/>
      </c>
      <c r="LJ164">
        <f>IF(LQ164="0-0",INDEX(Scrape!$H:$H,MATCH('HT 0-0'!KP164,Scrape!$B:$B,0)),"")</f>
        <v/>
      </c>
      <c r="LK164">
        <f>IF(LQ164="0-0",INDEX(Scrape!$I:$I,MATCH('HT 0-0'!KP164,Scrape!$B:$B,0)),"")</f>
        <v/>
      </c>
      <c r="LL164">
        <f>IF(LQ164="0-0",INDEX(Scrape!$J:$J,MATCH('HT 0-0'!KP164,Scrape!$B:$B,0)),"")</f>
        <v/>
      </c>
      <c r="LM164">
        <f>IF(LQ164="0-0",INDEX(Scrape!$K:$K,MATCH('HT 0-0'!KP164,Scrape!$B:$B,0)),"")</f>
        <v/>
      </c>
      <c r="LN164">
        <f>IF(LQ164="0-0",INDEX(Scrape!$L:$L,MATCH('HT 0-0'!KP164,Scrape!$B:$B,0)),"")</f>
        <v/>
      </c>
      <c r="LO164">
        <f>IF(LQ164="0-0",INDEX(Scrape!$M:$M,MATCH('HT 0-0'!KP164,Scrape!$B:$B,0)),"")</f>
        <v/>
      </c>
      <c r="LP164">
        <f>IF(LQ164="0-0",INDEX(Scrape!$N:$N,MATCH('HT 0-0'!KP164,Scrape!$B:$B,0)),"")</f>
        <v/>
      </c>
      <c r="LQ164">
        <f>INDEX(Scrape!$O:$O,MATCH('HT 0-0'!KP164,Scrape!$B:$B,0))</f>
        <v/>
      </c>
      <c r="LR164">
        <f>(1/LJ164)+(1/LI164)+(1/LH164)</f>
        <v/>
      </c>
      <c r="LS164">
        <f>(1/LG164)+(1/LF164)+(1/LE164)</f>
        <v/>
      </c>
      <c r="LT164" s="8">
        <f>IF(INDEX(#REF!,MATCH(KQ164,#REF!,0))=INDEX(#REF!,MATCH(KQ164,#REF!,0)),INDEX(#REF!,MATCH(KQ164,#REF!,0)),"ERROR")</f>
        <v/>
      </c>
      <c r="LU164" s="4">
        <f>IF(KR164="G",2,IF(KR164="R",0.5,IF(KR164="A",1)))</f>
        <v/>
      </c>
      <c r="LV164" s="4">
        <f>IF(KS164="G",0.5,IF(KS164="R",2,IF(KS164="A",1)))</f>
        <v/>
      </c>
      <c r="LW164" s="4">
        <f>IF(KT164="G",2,IF(KT164="R",0.5,IF(KT164="A",1)))</f>
        <v/>
      </c>
      <c r="LX164" s="4">
        <f>IF(KU164="G",0.5,IF(KU164="R",2,IF(KU164="A",1)))</f>
        <v/>
      </c>
      <c r="LY164" s="7">
        <f>(LK164*(LU164+LX164)+(LL164*(LU164+LX164)))</f>
        <v/>
      </c>
      <c r="LZ164" s="7">
        <f>(LN164*(LV164+LW164)+(LO164*(LV164+LW164)))</f>
        <v/>
      </c>
      <c r="MA164" s="11">
        <f>LY164-LZ164</f>
        <v/>
      </c>
      <c r="MB164" s="5">
        <f>MA164+2</f>
        <v/>
      </c>
      <c r="MC164" s="6">
        <f>MA164-2</f>
        <v/>
      </c>
      <c r="MD164" s="4">
        <f>LE164</f>
        <v/>
      </c>
      <c r="ME164" s="9">
        <f>IF(MD164=0,1000,MD164+0.75)</f>
        <v/>
      </c>
      <c r="MF164" s="10">
        <f>IF(MD164=0,0,MD164-0.75)</f>
        <v/>
      </c>
      <c r="MG164" s="4">
        <f>((LM164*(LU164+LX164))-((LP164*(LV164+LW164))))</f>
        <v/>
      </c>
      <c r="MH164" s="9">
        <f>MG164*1.2</f>
        <v/>
      </c>
      <c r="MI164" s="10">
        <f>MG164*0.8</f>
        <v/>
      </c>
      <c r="MJ164">
        <f>IFERROR(OT164,"")</f>
        <v/>
      </c>
      <c r="MK164">
        <f>IFERROR(OU164,"")</f>
        <v/>
      </c>
      <c r="ML164">
        <f>IFERROR(OV164,"")</f>
        <v/>
      </c>
      <c r="MM164">
        <f>IFERROR(OW164,"")</f>
        <v/>
      </c>
      <c r="MN164">
        <f>IFERROR(OX164,"")</f>
        <v/>
      </c>
      <c r="MO164">
        <f>IFERROR(OY164,"")</f>
        <v/>
      </c>
      <c r="MP164" s="1">
        <f>COUNTIFS(#REF!,LT164,#REF!,1,#REF!,"&gt;="&amp;MC164,#REF!,"&lt;="&amp;MB164,#REF!,"&lt;="&amp;ME164,#REF!,"&gt;="&amp;MF164,#REF!,"="&amp;KV164,#REF!,"="&amp;KX164)</f>
        <v/>
      </c>
      <c r="MQ164" s="1">
        <f>COUNTIFS(#REF!,LT164,#REF!,0,#REF!,"&gt;="&amp;MC164,#REF!,"&lt;="&amp;MB164,#REF!,"&lt;="&amp;ME164,#REF!,"&gt;="&amp;MF164,#REF!,"="&amp;KV164,#REF!,"="&amp;KX164)</f>
        <v/>
      </c>
      <c r="MR164" s="1">
        <f>COUNTIFS(#REF!,LT164,#REF!,1,#REF!,"&gt;="&amp;MC164,#REF!,"&lt;="&amp;MB164,#REF!,"&lt;="&amp;ME164,#REF!,"&gt;="&amp;MF164,#REF!,"="&amp;KW164,#REF!,"="&amp;KY164)</f>
        <v/>
      </c>
      <c r="MS164" s="1">
        <f>COUNTIFS(#REF!,LT164,#REF!,0,#REF!,"&gt;="&amp;MC164,#REF!,"&lt;="&amp;MB164,#REF!,"&lt;="&amp;ME164,#REF!,"&gt;="&amp;MF164,#REF!,"="&amp;KW164,#REF!,"="&amp;KY164)</f>
        <v/>
      </c>
      <c r="MT164" s="1">
        <f>COUNTIFS(#REF!,LT164,#REF!,1,#REF!,"&gt;="&amp;MI164,#REF!,"&lt;="&amp;MH164,#REF!,"&lt;="&amp;ME164,#REF!,"&gt;="&amp;MF164)</f>
        <v/>
      </c>
      <c r="MU164" s="1">
        <f>COUNTIFS(#REF!,LT164,#REF!,0,#REF!,"&gt;="&amp;MI164,#REF!,"&lt;="&amp;MH164,#REF!,"&lt;="&amp;ME164,#REF!,"&gt;="&amp;MF164)</f>
        <v/>
      </c>
      <c r="MV164" s="1">
        <f>COUNTIFS(#REF!,LT164,#REF!,1,#REF!,"&gt;="&amp;MI164,#REF!,"&lt;="&amp;MH164,#REF!,"="&amp;KZ164,#REF!,"="&amp;LA164,#REF!,"&lt;="&amp;ME164,#REF!,"&gt;="&amp;MF164)</f>
        <v/>
      </c>
      <c r="MW164" s="1">
        <f>COUNTIFS(#REF!,LT164,#REF!,0,#REF!,"&gt;="&amp;MI164,#REF!,"&lt;="&amp;MH164,#REF!,"="&amp;KZ164,#REF!,"="&amp;LA164,#REF!,"&lt;="&amp;ME164,#REF!,"&gt;="&amp;MF164)</f>
        <v/>
      </c>
      <c r="MX164" s="1">
        <f>COUNTIFS(#REF!,LT164,#REF!,1,#REF!,"&gt;="&amp;MC164,#REF!,"&lt;="&amp;MB164,#REF!,"&lt;="&amp;ME164,#REF!,"&gt;="&amp;MF164)</f>
        <v/>
      </c>
      <c r="MY164" s="1">
        <f>COUNTIFS(#REF!,LT164,#REF!,0,#REF!,"&gt;="&amp;MC164,#REF!,"&lt;="&amp;MB164,#REF!,"&lt;="&amp;ME164,#REF!,"&gt;="&amp;MF164)</f>
        <v/>
      </c>
      <c r="MZ164" s="1">
        <f>COUNTIFS(#REF!,LT164,#REF!,1,#REF!,"&lt;="&amp;ME164,#REF!,"&gt;="&amp;MF164,#REF!,"="&amp;KV164,#REF!,"="&amp;KX164)</f>
        <v/>
      </c>
      <c r="NA164" s="1">
        <f>COUNTIFS(#REF!,LT164,#REF!,0,#REF!,"&lt;="&amp;ME164,#REF!,"&gt;="&amp;MF164,#REF!,"="&amp;KV164,#REF!,"="&amp;KX164)</f>
        <v/>
      </c>
      <c r="NB164" s="1">
        <f>COUNTIFS(#REF!,LT164,#REF!,1,#REF!,"&lt;="&amp;ME164,#REF!,"&gt;="&amp;MF164,#REF!,"="&amp;KW164,#REF!,"="&amp;KY164)</f>
        <v/>
      </c>
      <c r="NC164" s="1">
        <f>COUNTIFS(#REF!,LT164,#REF!,0,#REF!,"&lt;="&amp;ME164,#REF!,"&gt;="&amp;MF164,#REF!,"="&amp;KW164,#REF!,"="&amp;KY164)</f>
        <v/>
      </c>
      <c r="ND164" s="1">
        <f>COUNTIFS(#REF!,LT164,#REF!,1,#REF!,"&gt;="&amp;MC164,#REF!,"&lt;="&amp;MB164,#REF!,"&lt;="&amp;ME164,#REF!,"&gt;="&amp;MF164,#REF!,"="&amp;KV164,#REF!,"="&amp;KX164)</f>
        <v/>
      </c>
      <c r="NE164" s="1">
        <f>COUNTIFS(#REF!,LT164,#REF!,0,#REF!,"&gt;="&amp;MC164,#REF!,"&lt;="&amp;MB164,#REF!,"&lt;="&amp;ME164,#REF!,"&gt;="&amp;MF164,#REF!,"="&amp;KV164,#REF!,"="&amp;KX164)</f>
        <v/>
      </c>
      <c r="NF164" s="1">
        <f>COUNTIFS(#REF!,LT164,#REF!,1,#REF!,"&gt;="&amp;MC164,#REF!,"&lt;="&amp;MB164,#REF!,"&lt;="&amp;ME164,#REF!,"&gt;="&amp;MF164,#REF!,"="&amp;KW164,#REF!,"="&amp;KY164)</f>
        <v/>
      </c>
      <c r="NG164" s="1">
        <f>COUNTIFS(#REF!,LT164,#REF!,0,#REF!,"&gt;="&amp;MC164,#REF!,"&lt;="&amp;MB164,#REF!,"&lt;="&amp;ME164,#REF!,"&gt;="&amp;MF164,#REF!,"="&amp;KW164,#REF!,"="&amp;KY164)</f>
        <v/>
      </c>
      <c r="NH164" s="1">
        <f>COUNTIFS(#REF!,LT164,#REF!,1,#REF!,"&gt;="&amp;MC164,#REF!,"&lt;="&amp;MB164,#REF!,"&lt;="&amp;ME164,#REF!,"&gt;="&amp;MF164,#REF!,"="&amp;KZ164,#REF!,"="&amp;LA164)</f>
        <v/>
      </c>
      <c r="NI164" s="1">
        <f>COUNTIFS(#REF!,LT164,#REF!,0,#REF!,"&gt;="&amp;MC164,#REF!,"&lt;="&amp;MB164,#REF!,"&lt;="&amp;ME164,#REF!,"&gt;="&amp;MF164,#REF!,"="&amp;KZ164,#REF!,"="&amp;LA164)</f>
        <v/>
      </c>
      <c r="NJ164" s="1">
        <f>COUNTIFS(#REF!,LT164,#REF!,1,#REF!,"&gt;="&amp;MI164,#REF!,"&lt;="&amp;MH164,#REF!,"&lt;="&amp;ME164,#REF!,"&gt;="&amp;MF164)</f>
        <v/>
      </c>
      <c r="NK164" s="1">
        <f>COUNTIFS(#REF!,LT164,#REF!,0,#REF!,"&gt;="&amp;MI164,#REF!,"&lt;="&amp;MH164,#REF!,"&lt;="&amp;ME164,#REF!,"&gt;="&amp;MF164)</f>
        <v/>
      </c>
      <c r="NL164" s="1">
        <f>COUNTIFS(#REF!,LT164,#REF!,1,#REF!,"&gt;="&amp;MI164,#REF!,"&lt;="&amp;MH164,#REF!,"="&amp;KZ164,#REF!,"="&amp;LA164,#REF!,"&lt;="&amp;ME164,#REF!,"&gt;="&amp;MF164)</f>
        <v/>
      </c>
      <c r="NM164" s="1">
        <f>COUNTIFS(#REF!,LT164,#REF!,0,#REF!,"&gt;="&amp;MI164,#REF!,"&lt;="&amp;MH164,#REF!,"="&amp;KZ164,#REF!,"="&amp;LA164,#REF!,"&lt;="&amp;ME164,#REF!,"&gt;="&amp;MF164)</f>
        <v/>
      </c>
      <c r="NN164" s="1">
        <f>COUNTIFS(#REF!,LT164,#REF!,1,#REF!,"&gt;="&amp;MC164,#REF!,"&lt;="&amp;MB164,#REF!,"&lt;="&amp;ME164,#REF!,"&gt;="&amp;MF164)</f>
        <v/>
      </c>
      <c r="NO164" s="1">
        <f>COUNTIFS(#REF!,LT164,#REF!,0,#REF!,"&gt;="&amp;MC164,#REF!,"&lt;="&amp;MB164,#REF!,"&lt;="&amp;ME164,#REF!,"&gt;="&amp;MF164)</f>
        <v/>
      </c>
      <c r="NP164" s="1">
        <f>COUNTIFS(#REF!,LT164,#REF!,1,#REF!,"&lt;="&amp;ME164,#REF!,"&gt;="&amp;MF164,#REF!,"="&amp;KV164,#REF!,"="&amp;KX164)</f>
        <v/>
      </c>
      <c r="NQ164" s="1">
        <f>COUNTIFS(#REF!,LT164,#REF!,0,#REF!,"&lt;="&amp;ME164,#REF!,"&gt;="&amp;MF164,#REF!,"="&amp;KV164,#REF!,"="&amp;KX164)</f>
        <v/>
      </c>
      <c r="NR164" s="1">
        <f>COUNTIFS(#REF!,LT164,#REF!,1,#REF!,"&lt;="&amp;ME164,#REF!,"&gt;="&amp;MF164,#REF!,"="&amp;KW164,#REF!,"="&amp;KY164)</f>
        <v/>
      </c>
      <c r="NS164" s="1">
        <f>COUNTIFS(#REF!,LT164,#REF!,0,#REF!,"&lt;="&amp;ME164,#REF!,"&gt;="&amp;MF164,#REF!,"="&amp;KW164,#REF!,"="&amp;KY164)</f>
        <v/>
      </c>
      <c r="NT164" s="1">
        <f>MP164+MR164+MT164+MV164+MX164+MZ164+NB164</f>
        <v/>
      </c>
      <c r="NU164" s="1">
        <f>MQ164+MS164+MU164+MW164+MY164+NA164+NC164</f>
        <v/>
      </c>
      <c r="NV164" s="1">
        <f>NT164+NU164</f>
        <v/>
      </c>
      <c r="NW164" s="33">
        <f>NT164/(NT164+NU164)</f>
        <v/>
      </c>
      <c r="NX164" s="3">
        <f>1/NW164</f>
        <v/>
      </c>
      <c r="NY164" s="1">
        <f>LH164</f>
        <v/>
      </c>
      <c r="NZ164" s="79">
        <f>(NW164*((NY164-1)*0.98))-((1-NW164)*1)</f>
        <v/>
      </c>
      <c r="OA164" s="34">
        <f>IF(LR164&lt;0.9,0,IF(AND(LR164&gt;1.1),0,1))</f>
        <v/>
      </c>
      <c r="OB164" s="34">
        <f>IF(LS164&lt;0.9,0,IF(AND(LS164&gt;1.1),0,1))</f>
        <v/>
      </c>
      <c r="OC164" s="32">
        <f>IF(NV164&gt;99,1,0)</f>
        <v/>
      </c>
      <c r="OD164" s="32">
        <f>IF(NZ164&gt;0.0799,1,0)</f>
        <v/>
      </c>
      <c r="OE164" s="32">
        <f>IF(NZ164&gt;OM164,1,0)</f>
        <v/>
      </c>
      <c r="OF164" s="32">
        <f>OC164+OD164+OE164+OA164+OB164</f>
        <v/>
      </c>
      <c r="OG164" s="1">
        <f>ND164+NF164+NH164+NJ164+NL164+NN164+NP164+NR164</f>
        <v/>
      </c>
      <c r="OH164" s="1">
        <f>NE164+NG164+NI164+NK164+NM164+NO164+NQ164+NS164</f>
        <v/>
      </c>
      <c r="OI164" s="1">
        <f>OG164+OH164</f>
        <v/>
      </c>
      <c r="OJ164" s="33">
        <f>OG164/(OG164+OH164)</f>
        <v/>
      </c>
      <c r="OK164" s="3">
        <f>1/OJ164</f>
        <v/>
      </c>
      <c r="OL164" s="1">
        <f>LI164</f>
        <v/>
      </c>
      <c r="OM164" s="79">
        <f>(OJ164*((OL164-1)*0.98))-((1-OJ164)*1)</f>
        <v/>
      </c>
      <c r="ON164" s="34">
        <f>IF(LR164&lt;0.9,0,IF(AND(LR164&gt;1.1),0,1))</f>
        <v/>
      </c>
      <c r="OO164" s="34">
        <f>IF(LS164&lt;0.9,0,IF(AND(LS164&gt;1.1),0,1))</f>
        <v/>
      </c>
      <c r="OP164" s="32">
        <f>IF(OI164&gt;99,1,0)</f>
        <v/>
      </c>
      <c r="OQ164" s="32">
        <f>IF(OM164&gt;0.0799,1,0)</f>
        <v/>
      </c>
      <c r="OR164" s="32">
        <f>IF(OM164&gt;OZ164,1,0)</f>
        <v/>
      </c>
      <c r="OS164" s="32">
        <f>OP164+OQ164+OR164+ON164+OO164</f>
        <v/>
      </c>
      <c r="OT164">
        <f>IF(OF164=5,"BackHome0-0",IF(AND(OS164=5),"BackAway0-0",""))</f>
        <v/>
      </c>
      <c r="OU164">
        <f>IF(OF164=5,KN164,IF(AND(OS164=5),KO164,""))</f>
        <v/>
      </c>
      <c r="OV164">
        <f>IF(OF164=5,"Match Odds",IF(AND(OS164=5),"Match Odds",""))</f>
        <v/>
      </c>
      <c r="OW164">
        <f>IF(OF164=5,KP164,IF(AND(OS164=5),KP164,""))</f>
        <v/>
      </c>
      <c r="OX164">
        <f>IF(OF164=5,"MATCH_ODDS",IF(AND(OS164=5),"MATCH_ODDS",""))</f>
        <v/>
      </c>
      <c r="OY164">
        <f>IF(OF164=5,"BACK",IF(AND(OS164=5),"BACK",""))</f>
        <v/>
      </c>
    </row>
    <row r="165" ht="16.5" customHeight="1" thickBot="1" thickTop="1">
      <c r="A165" s="2" t="n"/>
      <c r="KN165" s="1">
        <f>IF(INDEX(#REF!,MATCH('HT 0-0'!D165,#REF!,0))=INDEX(#REF!,MATCH('HT 0-0'!D165,#REF!,0)),INDEX(#REF!,MATCH('HT 0-0'!D165,#REF!,0)),"ERROR")</f>
        <v/>
      </c>
      <c r="KO165" s="1">
        <f>IF(INDEX(#REF!,MATCH('HT 0-0'!E165,#REF!,0))=INDEX(#REF!,MATCH('HT 0-0'!E165,#REF!,0)),INDEX(#REF!,MATCH('HT 0-0'!E165,#REF!,0)),"ERROR")</f>
        <v/>
      </c>
      <c r="KP165" s="1">
        <f>KN165&amp;" v "&amp;KO165</f>
        <v/>
      </c>
      <c r="KQ165">
        <f>B165&amp;"_"&amp;C165</f>
        <v/>
      </c>
      <c r="KR165" s="1">
        <f>IF((HW165/KK165)&lt;0.335,"G",IF((HW165/KK165)&gt;0.67,"R","A"))</f>
        <v/>
      </c>
      <c r="KS165" s="1">
        <f>IF((HX165/KK165)&lt;0.335,"G",IF((HX165/KK165)&gt;0.67,"R","A"))</f>
        <v/>
      </c>
      <c r="KT165" s="1">
        <f>IF((IH165/KK165)&lt;0.335,"G",IF((IH165/KK165)&gt;0.67,"R","A"))</f>
        <v/>
      </c>
      <c r="KU165" s="1">
        <f>IF((II165/KK165)&lt;0.335,"G",IF((II165/KK165)&gt;0.67,"R","A"))</f>
        <v/>
      </c>
      <c r="KV165" s="1">
        <f>IF((HZ165/KK165)&lt;0.335,"G",IF((HZ165/KK165)&gt;0.67,"R","A"))</f>
        <v/>
      </c>
      <c r="KW165" s="1">
        <f>IF((HY165/KK165)&lt;0.335,"G",IF((HY165/KK165)&gt;0.67,"R","A"))</f>
        <v/>
      </c>
      <c r="KX165" s="1">
        <f>IF((IK165/KK165)&lt;0.335,"G",IF((IK165/KK165)&gt;0.67,"R","A"))</f>
        <v/>
      </c>
      <c r="KY165" s="1">
        <f>IF((IJ165/KK165)&lt;0.335,"G",IF((IJ165/KK165)&gt;0.67,"R","A"))</f>
        <v/>
      </c>
      <c r="KZ165" s="1">
        <f>IF((HQ165/KK165)&lt;0.335,"G",IF((HQ165/KK165)&gt;0.67,"R","A"))</f>
        <v/>
      </c>
      <c r="LA165" s="1">
        <f>IF((IB165/KK165)&lt;0.335,"G",IF((IB165/KK165)&gt;0.67,"R","A"))</f>
        <v/>
      </c>
      <c r="LB165">
        <f>IF(LQ165="0-0",INDEX(Scrape!#REF!,MATCH('HT 0-0'!KP165,Scrape!$B:$B,0)),"")</f>
        <v/>
      </c>
      <c r="LC165">
        <f>IF(LQ165="0-0",INDEX(Scrape!$A:$A,MATCH('HT 0-0'!KP165,Scrape!$B:$B,0)),"")</f>
        <v/>
      </c>
      <c r="LD165">
        <f>IF(LQ165="0-0",INDEX(Scrape!$B:$B,MATCH('HT 0-0'!KP165,Scrape!$B:$B,0)),"")</f>
        <v/>
      </c>
      <c r="LE165">
        <f>IF(LQ165="0-0",INDEX(Scrape!$C:$C,MATCH('HT 0-0'!KP165,Scrape!$B:$B,0)),"")</f>
        <v/>
      </c>
      <c r="LF165">
        <f>IF(LQ165="0-0",INDEX(Scrape!$D:$D,MATCH('HT 0-0'!KP165,Scrape!$B:$B,0)),"")</f>
        <v/>
      </c>
      <c r="LG165">
        <f>IF(LQ165="0-0",INDEX(Scrape!$E:$E,MATCH('HT 0-0'!KP165,Scrape!$B:$B,0)),"")</f>
        <v/>
      </c>
      <c r="LH165">
        <f>IF(LQ165="0-0",INDEX(Scrape!$F:$F,MATCH('HT 0-0'!KP165,Scrape!$B:$B,0)),"")</f>
        <v/>
      </c>
      <c r="LI165">
        <f>IF(LQ165="0-0",INDEX(Scrape!$G:$G,MATCH('HT 0-0'!KP165,Scrape!$B:$B,0)),"")</f>
        <v/>
      </c>
      <c r="LJ165">
        <f>IF(LQ165="0-0",INDEX(Scrape!$H:$H,MATCH('HT 0-0'!KP165,Scrape!$B:$B,0)),"")</f>
        <v/>
      </c>
      <c r="LK165">
        <f>IF(LQ165="0-0",INDEX(Scrape!$I:$I,MATCH('HT 0-0'!KP165,Scrape!$B:$B,0)),"")</f>
        <v/>
      </c>
      <c r="LL165">
        <f>IF(LQ165="0-0",INDEX(Scrape!$J:$J,MATCH('HT 0-0'!KP165,Scrape!$B:$B,0)),"")</f>
        <v/>
      </c>
      <c r="LM165">
        <f>IF(LQ165="0-0",INDEX(Scrape!$K:$K,MATCH('HT 0-0'!KP165,Scrape!$B:$B,0)),"")</f>
        <v/>
      </c>
      <c r="LN165">
        <f>IF(LQ165="0-0",INDEX(Scrape!$L:$L,MATCH('HT 0-0'!KP165,Scrape!$B:$B,0)),"")</f>
        <v/>
      </c>
      <c r="LO165">
        <f>IF(LQ165="0-0",INDEX(Scrape!$M:$M,MATCH('HT 0-0'!KP165,Scrape!$B:$B,0)),"")</f>
        <v/>
      </c>
      <c r="LP165">
        <f>IF(LQ165="0-0",INDEX(Scrape!$N:$N,MATCH('HT 0-0'!KP165,Scrape!$B:$B,0)),"")</f>
        <v/>
      </c>
      <c r="LQ165">
        <f>INDEX(Scrape!$O:$O,MATCH('HT 0-0'!KP165,Scrape!$B:$B,0))</f>
        <v/>
      </c>
      <c r="LR165">
        <f>(1/LJ165)+(1/LI165)+(1/LH165)</f>
        <v/>
      </c>
      <c r="LS165">
        <f>(1/LG165)+(1/LF165)+(1/LE165)</f>
        <v/>
      </c>
      <c r="LT165" s="8">
        <f>IF(INDEX(#REF!,MATCH(KQ165,#REF!,0))=INDEX(#REF!,MATCH(KQ165,#REF!,0)),INDEX(#REF!,MATCH(KQ165,#REF!,0)),"ERROR")</f>
        <v/>
      </c>
      <c r="LU165" s="4">
        <f>IF(KR165="G",2,IF(KR165="R",0.5,IF(KR165="A",1)))</f>
        <v/>
      </c>
      <c r="LV165" s="4">
        <f>IF(KS165="G",0.5,IF(KS165="R",2,IF(KS165="A",1)))</f>
        <v/>
      </c>
      <c r="LW165" s="4">
        <f>IF(KT165="G",2,IF(KT165="R",0.5,IF(KT165="A",1)))</f>
        <v/>
      </c>
      <c r="LX165" s="4">
        <f>IF(KU165="G",0.5,IF(KU165="R",2,IF(KU165="A",1)))</f>
        <v/>
      </c>
      <c r="LY165" s="7">
        <f>(LK165*(LU165+LX165)+(LL165*(LU165+LX165)))</f>
        <v/>
      </c>
      <c r="LZ165" s="7">
        <f>(LN165*(LV165+LW165)+(LO165*(LV165+LW165)))</f>
        <v/>
      </c>
      <c r="MA165" s="11">
        <f>LY165-LZ165</f>
        <v/>
      </c>
      <c r="MB165" s="5">
        <f>MA165+2</f>
        <v/>
      </c>
      <c r="MC165" s="6">
        <f>MA165-2</f>
        <v/>
      </c>
      <c r="MD165" s="4">
        <f>LE165</f>
        <v/>
      </c>
      <c r="ME165" s="9">
        <f>IF(MD165=0,1000,MD165+0.75)</f>
        <v/>
      </c>
      <c r="MF165" s="10">
        <f>IF(MD165=0,0,MD165-0.75)</f>
        <v/>
      </c>
      <c r="MG165" s="4">
        <f>((LM165*(LU165+LX165))-((LP165*(LV165+LW165))))</f>
        <v/>
      </c>
      <c r="MH165" s="9">
        <f>MG165*1.2</f>
        <v/>
      </c>
      <c r="MI165" s="10">
        <f>MG165*0.8</f>
        <v/>
      </c>
      <c r="MJ165">
        <f>IFERROR(OT165,"")</f>
        <v/>
      </c>
      <c r="MK165">
        <f>IFERROR(OU165,"")</f>
        <v/>
      </c>
      <c r="ML165">
        <f>IFERROR(OV165,"")</f>
        <v/>
      </c>
      <c r="MM165">
        <f>IFERROR(OW165,"")</f>
        <v/>
      </c>
      <c r="MN165">
        <f>IFERROR(OX165,"")</f>
        <v/>
      </c>
      <c r="MO165">
        <f>IFERROR(OY165,"")</f>
        <v/>
      </c>
      <c r="MP165" s="1">
        <f>COUNTIFS(#REF!,LT165,#REF!,1,#REF!,"&gt;="&amp;MC165,#REF!,"&lt;="&amp;MB165,#REF!,"&lt;="&amp;ME165,#REF!,"&gt;="&amp;MF165,#REF!,"="&amp;KV165,#REF!,"="&amp;KX165)</f>
        <v/>
      </c>
      <c r="MQ165" s="1">
        <f>COUNTIFS(#REF!,LT165,#REF!,0,#REF!,"&gt;="&amp;MC165,#REF!,"&lt;="&amp;MB165,#REF!,"&lt;="&amp;ME165,#REF!,"&gt;="&amp;MF165,#REF!,"="&amp;KV165,#REF!,"="&amp;KX165)</f>
        <v/>
      </c>
      <c r="MR165" s="1">
        <f>COUNTIFS(#REF!,LT165,#REF!,1,#REF!,"&gt;="&amp;MC165,#REF!,"&lt;="&amp;MB165,#REF!,"&lt;="&amp;ME165,#REF!,"&gt;="&amp;MF165,#REF!,"="&amp;KW165,#REF!,"="&amp;KY165)</f>
        <v/>
      </c>
      <c r="MS165" s="1">
        <f>COUNTIFS(#REF!,LT165,#REF!,0,#REF!,"&gt;="&amp;MC165,#REF!,"&lt;="&amp;MB165,#REF!,"&lt;="&amp;ME165,#REF!,"&gt;="&amp;MF165,#REF!,"="&amp;KW165,#REF!,"="&amp;KY165)</f>
        <v/>
      </c>
      <c r="MT165" s="1">
        <f>COUNTIFS(#REF!,LT165,#REF!,1,#REF!,"&gt;="&amp;MI165,#REF!,"&lt;="&amp;MH165,#REF!,"&lt;="&amp;ME165,#REF!,"&gt;="&amp;MF165)</f>
        <v/>
      </c>
      <c r="MU165" s="1">
        <f>COUNTIFS(#REF!,LT165,#REF!,0,#REF!,"&gt;="&amp;MI165,#REF!,"&lt;="&amp;MH165,#REF!,"&lt;="&amp;ME165,#REF!,"&gt;="&amp;MF165)</f>
        <v/>
      </c>
      <c r="MV165" s="1">
        <f>COUNTIFS(#REF!,LT165,#REF!,1,#REF!,"&gt;="&amp;MI165,#REF!,"&lt;="&amp;MH165,#REF!,"="&amp;KZ165,#REF!,"="&amp;LA165,#REF!,"&lt;="&amp;ME165,#REF!,"&gt;="&amp;MF165)</f>
        <v/>
      </c>
      <c r="MW165" s="1">
        <f>COUNTIFS(#REF!,LT165,#REF!,0,#REF!,"&gt;="&amp;MI165,#REF!,"&lt;="&amp;MH165,#REF!,"="&amp;KZ165,#REF!,"="&amp;LA165,#REF!,"&lt;="&amp;ME165,#REF!,"&gt;="&amp;MF165)</f>
        <v/>
      </c>
      <c r="MX165" s="1">
        <f>COUNTIFS(#REF!,LT165,#REF!,1,#REF!,"&gt;="&amp;MC165,#REF!,"&lt;="&amp;MB165,#REF!,"&lt;="&amp;ME165,#REF!,"&gt;="&amp;MF165)</f>
        <v/>
      </c>
      <c r="MY165" s="1">
        <f>COUNTIFS(#REF!,LT165,#REF!,0,#REF!,"&gt;="&amp;MC165,#REF!,"&lt;="&amp;MB165,#REF!,"&lt;="&amp;ME165,#REF!,"&gt;="&amp;MF165)</f>
        <v/>
      </c>
      <c r="MZ165" s="1">
        <f>COUNTIFS(#REF!,LT165,#REF!,1,#REF!,"&lt;="&amp;ME165,#REF!,"&gt;="&amp;MF165,#REF!,"="&amp;KV165,#REF!,"="&amp;KX165)</f>
        <v/>
      </c>
      <c r="NA165" s="1">
        <f>COUNTIFS(#REF!,LT165,#REF!,0,#REF!,"&lt;="&amp;ME165,#REF!,"&gt;="&amp;MF165,#REF!,"="&amp;KV165,#REF!,"="&amp;KX165)</f>
        <v/>
      </c>
      <c r="NB165" s="1">
        <f>COUNTIFS(#REF!,LT165,#REF!,1,#REF!,"&lt;="&amp;ME165,#REF!,"&gt;="&amp;MF165,#REF!,"="&amp;KW165,#REF!,"="&amp;KY165)</f>
        <v/>
      </c>
      <c r="NC165" s="1">
        <f>COUNTIFS(#REF!,LT165,#REF!,0,#REF!,"&lt;="&amp;ME165,#REF!,"&gt;="&amp;MF165,#REF!,"="&amp;KW165,#REF!,"="&amp;KY165)</f>
        <v/>
      </c>
      <c r="ND165" s="1">
        <f>COUNTIFS(#REF!,LT165,#REF!,1,#REF!,"&gt;="&amp;MC165,#REF!,"&lt;="&amp;MB165,#REF!,"&lt;="&amp;ME165,#REF!,"&gt;="&amp;MF165,#REF!,"="&amp;KV165,#REF!,"="&amp;KX165)</f>
        <v/>
      </c>
      <c r="NE165" s="1">
        <f>COUNTIFS(#REF!,LT165,#REF!,0,#REF!,"&gt;="&amp;MC165,#REF!,"&lt;="&amp;MB165,#REF!,"&lt;="&amp;ME165,#REF!,"&gt;="&amp;MF165,#REF!,"="&amp;KV165,#REF!,"="&amp;KX165)</f>
        <v/>
      </c>
      <c r="NF165" s="1">
        <f>COUNTIFS(#REF!,LT165,#REF!,1,#REF!,"&gt;="&amp;MC165,#REF!,"&lt;="&amp;MB165,#REF!,"&lt;="&amp;ME165,#REF!,"&gt;="&amp;MF165,#REF!,"="&amp;KW165,#REF!,"="&amp;KY165)</f>
        <v/>
      </c>
      <c r="NG165" s="1">
        <f>COUNTIFS(#REF!,LT165,#REF!,0,#REF!,"&gt;="&amp;MC165,#REF!,"&lt;="&amp;MB165,#REF!,"&lt;="&amp;ME165,#REF!,"&gt;="&amp;MF165,#REF!,"="&amp;KW165,#REF!,"="&amp;KY165)</f>
        <v/>
      </c>
      <c r="NH165" s="1">
        <f>COUNTIFS(#REF!,LT165,#REF!,1,#REF!,"&gt;="&amp;MC165,#REF!,"&lt;="&amp;MB165,#REF!,"&lt;="&amp;ME165,#REF!,"&gt;="&amp;MF165,#REF!,"="&amp;KZ165,#REF!,"="&amp;LA165)</f>
        <v/>
      </c>
      <c r="NI165" s="1">
        <f>COUNTIFS(#REF!,LT165,#REF!,0,#REF!,"&gt;="&amp;MC165,#REF!,"&lt;="&amp;MB165,#REF!,"&lt;="&amp;ME165,#REF!,"&gt;="&amp;MF165,#REF!,"="&amp;KZ165,#REF!,"="&amp;LA165)</f>
        <v/>
      </c>
      <c r="NJ165" s="1">
        <f>COUNTIFS(#REF!,LT165,#REF!,1,#REF!,"&gt;="&amp;MI165,#REF!,"&lt;="&amp;MH165,#REF!,"&lt;="&amp;ME165,#REF!,"&gt;="&amp;MF165)</f>
        <v/>
      </c>
      <c r="NK165" s="1">
        <f>COUNTIFS(#REF!,LT165,#REF!,0,#REF!,"&gt;="&amp;MI165,#REF!,"&lt;="&amp;MH165,#REF!,"&lt;="&amp;ME165,#REF!,"&gt;="&amp;MF165)</f>
        <v/>
      </c>
      <c r="NL165" s="1">
        <f>COUNTIFS(#REF!,LT165,#REF!,1,#REF!,"&gt;="&amp;MI165,#REF!,"&lt;="&amp;MH165,#REF!,"="&amp;KZ165,#REF!,"="&amp;LA165,#REF!,"&lt;="&amp;ME165,#REF!,"&gt;="&amp;MF165)</f>
        <v/>
      </c>
      <c r="NM165" s="1">
        <f>COUNTIFS(#REF!,LT165,#REF!,0,#REF!,"&gt;="&amp;MI165,#REF!,"&lt;="&amp;MH165,#REF!,"="&amp;KZ165,#REF!,"="&amp;LA165,#REF!,"&lt;="&amp;ME165,#REF!,"&gt;="&amp;MF165)</f>
        <v/>
      </c>
      <c r="NN165" s="1">
        <f>COUNTIFS(#REF!,LT165,#REF!,1,#REF!,"&gt;="&amp;MC165,#REF!,"&lt;="&amp;MB165,#REF!,"&lt;="&amp;ME165,#REF!,"&gt;="&amp;MF165)</f>
        <v/>
      </c>
      <c r="NO165" s="1">
        <f>COUNTIFS(#REF!,LT165,#REF!,0,#REF!,"&gt;="&amp;MC165,#REF!,"&lt;="&amp;MB165,#REF!,"&lt;="&amp;ME165,#REF!,"&gt;="&amp;MF165)</f>
        <v/>
      </c>
      <c r="NP165" s="1">
        <f>COUNTIFS(#REF!,LT165,#REF!,1,#REF!,"&lt;="&amp;ME165,#REF!,"&gt;="&amp;MF165,#REF!,"="&amp;KV165,#REF!,"="&amp;KX165)</f>
        <v/>
      </c>
      <c r="NQ165" s="1">
        <f>COUNTIFS(#REF!,LT165,#REF!,0,#REF!,"&lt;="&amp;ME165,#REF!,"&gt;="&amp;MF165,#REF!,"="&amp;KV165,#REF!,"="&amp;KX165)</f>
        <v/>
      </c>
      <c r="NR165" s="1">
        <f>COUNTIFS(#REF!,LT165,#REF!,1,#REF!,"&lt;="&amp;ME165,#REF!,"&gt;="&amp;MF165,#REF!,"="&amp;KW165,#REF!,"="&amp;KY165)</f>
        <v/>
      </c>
      <c r="NS165" s="1">
        <f>COUNTIFS(#REF!,LT165,#REF!,0,#REF!,"&lt;="&amp;ME165,#REF!,"&gt;="&amp;MF165,#REF!,"="&amp;KW165,#REF!,"="&amp;KY165)</f>
        <v/>
      </c>
      <c r="NT165" s="1">
        <f>MP165+MR165+MT165+MV165+MX165+MZ165+NB165</f>
        <v/>
      </c>
      <c r="NU165" s="1">
        <f>MQ165+MS165+MU165+MW165+MY165+NA165+NC165</f>
        <v/>
      </c>
      <c r="NV165" s="1">
        <f>NT165+NU165</f>
        <v/>
      </c>
      <c r="NW165" s="33">
        <f>NT165/(NT165+NU165)</f>
        <v/>
      </c>
      <c r="NX165" s="3">
        <f>1/NW165</f>
        <v/>
      </c>
      <c r="NY165" s="1">
        <f>LH165</f>
        <v/>
      </c>
      <c r="NZ165" s="79">
        <f>(NW165*((NY165-1)*0.98))-((1-NW165)*1)</f>
        <v/>
      </c>
      <c r="OA165" s="34">
        <f>IF(LR165&lt;0.9,0,IF(AND(LR165&gt;1.1),0,1))</f>
        <v/>
      </c>
      <c r="OB165" s="34">
        <f>IF(LS165&lt;0.9,0,IF(AND(LS165&gt;1.1),0,1))</f>
        <v/>
      </c>
      <c r="OC165" s="32">
        <f>IF(NV165&gt;99,1,0)</f>
        <v/>
      </c>
      <c r="OD165" s="32">
        <f>IF(NZ165&gt;0.0799,1,0)</f>
        <v/>
      </c>
      <c r="OE165" s="32">
        <f>IF(NZ165&gt;OM165,1,0)</f>
        <v/>
      </c>
      <c r="OF165" s="32">
        <f>OC165+OD165+OE165+OA165+OB165</f>
        <v/>
      </c>
      <c r="OG165" s="1">
        <f>ND165+NF165+NH165+NJ165+NL165+NN165+NP165+NR165</f>
        <v/>
      </c>
      <c r="OH165" s="1">
        <f>NE165+NG165+NI165+NK165+NM165+NO165+NQ165+NS165</f>
        <v/>
      </c>
      <c r="OI165" s="1">
        <f>OG165+OH165</f>
        <v/>
      </c>
      <c r="OJ165" s="33">
        <f>OG165/(OG165+OH165)</f>
        <v/>
      </c>
      <c r="OK165" s="3">
        <f>1/OJ165</f>
        <v/>
      </c>
      <c r="OL165" s="1">
        <f>LI165</f>
        <v/>
      </c>
      <c r="OM165" s="79">
        <f>(OJ165*((OL165-1)*0.98))-((1-OJ165)*1)</f>
        <v/>
      </c>
      <c r="ON165" s="34">
        <f>IF(LR165&lt;0.9,0,IF(AND(LR165&gt;1.1),0,1))</f>
        <v/>
      </c>
      <c r="OO165" s="34">
        <f>IF(LS165&lt;0.9,0,IF(AND(LS165&gt;1.1),0,1))</f>
        <v/>
      </c>
      <c r="OP165" s="32">
        <f>IF(OI165&gt;99,1,0)</f>
        <v/>
      </c>
      <c r="OQ165" s="32">
        <f>IF(OM165&gt;0.0799,1,0)</f>
        <v/>
      </c>
      <c r="OR165" s="32">
        <f>IF(OM165&gt;OZ165,1,0)</f>
        <v/>
      </c>
      <c r="OS165" s="32">
        <f>OP165+OQ165+OR165+ON165+OO165</f>
        <v/>
      </c>
      <c r="OT165">
        <f>IF(OF165=5,"BackHome0-0",IF(AND(OS165=5),"BackAway0-0",""))</f>
        <v/>
      </c>
      <c r="OU165">
        <f>IF(OF165=5,KN165,IF(AND(OS165=5),KO165,""))</f>
        <v/>
      </c>
      <c r="OV165">
        <f>IF(OF165=5,"Match Odds",IF(AND(OS165=5),"Match Odds",""))</f>
        <v/>
      </c>
      <c r="OW165">
        <f>IF(OF165=5,KP165,IF(AND(OS165=5),KP165,""))</f>
        <v/>
      </c>
      <c r="OX165">
        <f>IF(OF165=5,"MATCH_ODDS",IF(AND(OS165=5),"MATCH_ODDS",""))</f>
        <v/>
      </c>
      <c r="OY165">
        <f>IF(OF165=5,"BACK",IF(AND(OS165=5),"BACK",""))</f>
        <v/>
      </c>
    </row>
    <row r="166" ht="16.5" customHeight="1" thickBot="1" thickTop="1">
      <c r="A166" s="2" t="n"/>
      <c r="KN166" s="1">
        <f>IF(INDEX(#REF!,MATCH('HT 0-0'!D166,#REF!,0))=INDEX(#REF!,MATCH('HT 0-0'!D166,#REF!,0)),INDEX(#REF!,MATCH('HT 0-0'!D166,#REF!,0)),"ERROR")</f>
        <v/>
      </c>
      <c r="KO166" s="1">
        <f>IF(INDEX(#REF!,MATCH('HT 0-0'!E166,#REF!,0))=INDEX(#REF!,MATCH('HT 0-0'!E166,#REF!,0)),INDEX(#REF!,MATCH('HT 0-0'!E166,#REF!,0)),"ERROR")</f>
        <v/>
      </c>
      <c r="KP166" s="1">
        <f>KN166&amp;" v "&amp;KO166</f>
        <v/>
      </c>
      <c r="KQ166">
        <f>B166&amp;"_"&amp;C166</f>
        <v/>
      </c>
      <c r="KR166" s="1">
        <f>IF((HW166/KK166)&lt;0.335,"G",IF((HW166/KK166)&gt;0.67,"R","A"))</f>
        <v/>
      </c>
      <c r="KS166" s="1">
        <f>IF((HX166/KK166)&lt;0.335,"G",IF((HX166/KK166)&gt;0.67,"R","A"))</f>
        <v/>
      </c>
      <c r="KT166" s="1">
        <f>IF((IH166/KK166)&lt;0.335,"G",IF((IH166/KK166)&gt;0.67,"R","A"))</f>
        <v/>
      </c>
      <c r="KU166" s="1">
        <f>IF((II166/KK166)&lt;0.335,"G",IF((II166/KK166)&gt;0.67,"R","A"))</f>
        <v/>
      </c>
      <c r="KV166" s="1">
        <f>IF((HZ166/KK166)&lt;0.335,"G",IF((HZ166/KK166)&gt;0.67,"R","A"))</f>
        <v/>
      </c>
      <c r="KW166" s="1">
        <f>IF((HY166/KK166)&lt;0.335,"G",IF((HY166/KK166)&gt;0.67,"R","A"))</f>
        <v/>
      </c>
      <c r="KX166" s="1">
        <f>IF((IK166/KK166)&lt;0.335,"G",IF((IK166/KK166)&gt;0.67,"R","A"))</f>
        <v/>
      </c>
      <c r="KY166" s="1">
        <f>IF((IJ166/KK166)&lt;0.335,"G",IF((IJ166/KK166)&gt;0.67,"R","A"))</f>
        <v/>
      </c>
      <c r="KZ166" s="1">
        <f>IF((HQ166/KK166)&lt;0.335,"G",IF((HQ166/KK166)&gt;0.67,"R","A"))</f>
        <v/>
      </c>
      <c r="LA166" s="1">
        <f>IF((IB166/KK166)&lt;0.335,"G",IF((IB166/KK166)&gt;0.67,"R","A"))</f>
        <v/>
      </c>
      <c r="LB166">
        <f>IF(LQ166="0-0",INDEX(Scrape!#REF!,MATCH('HT 0-0'!KP166,Scrape!$B:$B,0)),"")</f>
        <v/>
      </c>
      <c r="LC166">
        <f>IF(LQ166="0-0",INDEX(Scrape!$A:$A,MATCH('HT 0-0'!KP166,Scrape!$B:$B,0)),"")</f>
        <v/>
      </c>
      <c r="LD166">
        <f>IF(LQ166="0-0",INDEX(Scrape!$B:$B,MATCH('HT 0-0'!KP166,Scrape!$B:$B,0)),"")</f>
        <v/>
      </c>
      <c r="LE166">
        <f>IF(LQ166="0-0",INDEX(Scrape!$C:$C,MATCH('HT 0-0'!KP166,Scrape!$B:$B,0)),"")</f>
        <v/>
      </c>
      <c r="LF166">
        <f>IF(LQ166="0-0",INDEX(Scrape!$D:$D,MATCH('HT 0-0'!KP166,Scrape!$B:$B,0)),"")</f>
        <v/>
      </c>
      <c r="LG166">
        <f>IF(LQ166="0-0",INDEX(Scrape!$E:$E,MATCH('HT 0-0'!KP166,Scrape!$B:$B,0)),"")</f>
        <v/>
      </c>
      <c r="LH166">
        <f>IF(LQ166="0-0",INDEX(Scrape!$F:$F,MATCH('HT 0-0'!KP166,Scrape!$B:$B,0)),"")</f>
        <v/>
      </c>
      <c r="LI166">
        <f>IF(LQ166="0-0",INDEX(Scrape!$G:$G,MATCH('HT 0-0'!KP166,Scrape!$B:$B,0)),"")</f>
        <v/>
      </c>
      <c r="LJ166">
        <f>IF(LQ166="0-0",INDEX(Scrape!$H:$H,MATCH('HT 0-0'!KP166,Scrape!$B:$B,0)),"")</f>
        <v/>
      </c>
      <c r="LK166">
        <f>IF(LQ166="0-0",INDEX(Scrape!$I:$I,MATCH('HT 0-0'!KP166,Scrape!$B:$B,0)),"")</f>
        <v/>
      </c>
      <c r="LL166">
        <f>IF(LQ166="0-0",INDEX(Scrape!$J:$J,MATCH('HT 0-0'!KP166,Scrape!$B:$B,0)),"")</f>
        <v/>
      </c>
      <c r="LM166">
        <f>IF(LQ166="0-0",INDEX(Scrape!$K:$K,MATCH('HT 0-0'!KP166,Scrape!$B:$B,0)),"")</f>
        <v/>
      </c>
      <c r="LN166">
        <f>IF(LQ166="0-0",INDEX(Scrape!$L:$L,MATCH('HT 0-0'!KP166,Scrape!$B:$B,0)),"")</f>
        <v/>
      </c>
      <c r="LO166">
        <f>IF(LQ166="0-0",INDEX(Scrape!$M:$M,MATCH('HT 0-0'!KP166,Scrape!$B:$B,0)),"")</f>
        <v/>
      </c>
      <c r="LP166">
        <f>IF(LQ166="0-0",INDEX(Scrape!$N:$N,MATCH('HT 0-0'!KP166,Scrape!$B:$B,0)),"")</f>
        <v/>
      </c>
      <c r="LQ166">
        <f>INDEX(Scrape!$O:$O,MATCH('HT 0-0'!KP166,Scrape!$B:$B,0))</f>
        <v/>
      </c>
      <c r="LR166">
        <f>(1/LJ166)+(1/LI166)+(1/LH166)</f>
        <v/>
      </c>
      <c r="LS166">
        <f>(1/LG166)+(1/LF166)+(1/LE166)</f>
        <v/>
      </c>
      <c r="LT166" s="8">
        <f>IF(INDEX(#REF!,MATCH(KQ166,#REF!,0))=INDEX(#REF!,MATCH(KQ166,#REF!,0)),INDEX(#REF!,MATCH(KQ166,#REF!,0)),"ERROR")</f>
        <v/>
      </c>
      <c r="LU166" s="4">
        <f>IF(KR166="G",2,IF(KR166="R",0.5,IF(KR166="A",1)))</f>
        <v/>
      </c>
      <c r="LV166" s="4">
        <f>IF(KS166="G",0.5,IF(KS166="R",2,IF(KS166="A",1)))</f>
        <v/>
      </c>
      <c r="LW166" s="4">
        <f>IF(KT166="G",2,IF(KT166="R",0.5,IF(KT166="A",1)))</f>
        <v/>
      </c>
      <c r="LX166" s="4">
        <f>IF(KU166="G",0.5,IF(KU166="R",2,IF(KU166="A",1)))</f>
        <v/>
      </c>
      <c r="LY166" s="7">
        <f>(LK166*(LU166+LX166)+(LL166*(LU166+LX166)))</f>
        <v/>
      </c>
      <c r="LZ166" s="7">
        <f>(LN166*(LV166+LW166)+(LO166*(LV166+LW166)))</f>
        <v/>
      </c>
      <c r="MA166" s="11">
        <f>LY166-LZ166</f>
        <v/>
      </c>
      <c r="MB166" s="5">
        <f>MA166+2</f>
        <v/>
      </c>
      <c r="MC166" s="6">
        <f>MA166-2</f>
        <v/>
      </c>
      <c r="MD166" s="4">
        <f>LE166</f>
        <v/>
      </c>
      <c r="ME166" s="9">
        <f>IF(MD166=0,1000,MD166+0.75)</f>
        <v/>
      </c>
      <c r="MF166" s="10">
        <f>IF(MD166=0,0,MD166-0.75)</f>
        <v/>
      </c>
      <c r="MG166" s="4">
        <f>((LM166*(LU166+LX166))-((LP166*(LV166+LW166))))</f>
        <v/>
      </c>
      <c r="MH166" s="9">
        <f>MG166*1.2</f>
        <v/>
      </c>
      <c r="MI166" s="10">
        <f>MG166*0.8</f>
        <v/>
      </c>
      <c r="MJ166">
        <f>IFERROR(OT166,"")</f>
        <v/>
      </c>
      <c r="MK166">
        <f>IFERROR(OU166,"")</f>
        <v/>
      </c>
      <c r="ML166">
        <f>IFERROR(OV166,"")</f>
        <v/>
      </c>
      <c r="MM166">
        <f>IFERROR(OW166,"")</f>
        <v/>
      </c>
      <c r="MN166">
        <f>IFERROR(OX166,"")</f>
        <v/>
      </c>
      <c r="MO166">
        <f>IFERROR(OY166,"")</f>
        <v/>
      </c>
      <c r="MP166" s="1">
        <f>COUNTIFS(#REF!,LT166,#REF!,1,#REF!,"&gt;="&amp;MC166,#REF!,"&lt;="&amp;MB166,#REF!,"&lt;="&amp;ME166,#REF!,"&gt;="&amp;MF166,#REF!,"="&amp;KV166,#REF!,"="&amp;KX166)</f>
        <v/>
      </c>
      <c r="MQ166" s="1">
        <f>COUNTIFS(#REF!,LT166,#REF!,0,#REF!,"&gt;="&amp;MC166,#REF!,"&lt;="&amp;MB166,#REF!,"&lt;="&amp;ME166,#REF!,"&gt;="&amp;MF166,#REF!,"="&amp;KV166,#REF!,"="&amp;KX166)</f>
        <v/>
      </c>
      <c r="MR166" s="1">
        <f>COUNTIFS(#REF!,LT166,#REF!,1,#REF!,"&gt;="&amp;MC166,#REF!,"&lt;="&amp;MB166,#REF!,"&lt;="&amp;ME166,#REF!,"&gt;="&amp;MF166,#REF!,"="&amp;KW166,#REF!,"="&amp;KY166)</f>
        <v/>
      </c>
      <c r="MS166" s="1">
        <f>COUNTIFS(#REF!,LT166,#REF!,0,#REF!,"&gt;="&amp;MC166,#REF!,"&lt;="&amp;MB166,#REF!,"&lt;="&amp;ME166,#REF!,"&gt;="&amp;MF166,#REF!,"="&amp;KW166,#REF!,"="&amp;KY166)</f>
        <v/>
      </c>
      <c r="MT166" s="1">
        <f>COUNTIFS(#REF!,LT166,#REF!,1,#REF!,"&gt;="&amp;MI166,#REF!,"&lt;="&amp;MH166,#REF!,"&lt;="&amp;ME166,#REF!,"&gt;="&amp;MF166)</f>
        <v/>
      </c>
      <c r="MU166" s="1">
        <f>COUNTIFS(#REF!,LT166,#REF!,0,#REF!,"&gt;="&amp;MI166,#REF!,"&lt;="&amp;MH166,#REF!,"&lt;="&amp;ME166,#REF!,"&gt;="&amp;MF166)</f>
        <v/>
      </c>
      <c r="MV166" s="1">
        <f>COUNTIFS(#REF!,LT166,#REF!,1,#REF!,"&gt;="&amp;MI166,#REF!,"&lt;="&amp;MH166,#REF!,"="&amp;KZ166,#REF!,"="&amp;LA166,#REF!,"&lt;="&amp;ME166,#REF!,"&gt;="&amp;MF166)</f>
        <v/>
      </c>
      <c r="MW166" s="1">
        <f>COUNTIFS(#REF!,LT166,#REF!,0,#REF!,"&gt;="&amp;MI166,#REF!,"&lt;="&amp;MH166,#REF!,"="&amp;KZ166,#REF!,"="&amp;LA166,#REF!,"&lt;="&amp;ME166,#REF!,"&gt;="&amp;MF166)</f>
        <v/>
      </c>
      <c r="MX166" s="1">
        <f>COUNTIFS(#REF!,LT166,#REF!,1,#REF!,"&gt;="&amp;MC166,#REF!,"&lt;="&amp;MB166,#REF!,"&lt;="&amp;ME166,#REF!,"&gt;="&amp;MF166)</f>
        <v/>
      </c>
      <c r="MY166" s="1">
        <f>COUNTIFS(#REF!,LT166,#REF!,0,#REF!,"&gt;="&amp;MC166,#REF!,"&lt;="&amp;MB166,#REF!,"&lt;="&amp;ME166,#REF!,"&gt;="&amp;MF166)</f>
        <v/>
      </c>
      <c r="MZ166" s="1">
        <f>COUNTIFS(#REF!,LT166,#REF!,1,#REF!,"&lt;="&amp;ME166,#REF!,"&gt;="&amp;MF166,#REF!,"="&amp;KV166,#REF!,"="&amp;KX166)</f>
        <v/>
      </c>
      <c r="NA166" s="1">
        <f>COUNTIFS(#REF!,LT166,#REF!,0,#REF!,"&lt;="&amp;ME166,#REF!,"&gt;="&amp;MF166,#REF!,"="&amp;KV166,#REF!,"="&amp;KX166)</f>
        <v/>
      </c>
      <c r="NB166" s="1">
        <f>COUNTIFS(#REF!,LT166,#REF!,1,#REF!,"&lt;="&amp;ME166,#REF!,"&gt;="&amp;MF166,#REF!,"="&amp;KW166,#REF!,"="&amp;KY166)</f>
        <v/>
      </c>
      <c r="NC166" s="1">
        <f>COUNTIFS(#REF!,LT166,#REF!,0,#REF!,"&lt;="&amp;ME166,#REF!,"&gt;="&amp;MF166,#REF!,"="&amp;KW166,#REF!,"="&amp;KY166)</f>
        <v/>
      </c>
      <c r="ND166" s="1">
        <f>COUNTIFS(#REF!,LT166,#REF!,1,#REF!,"&gt;="&amp;MC166,#REF!,"&lt;="&amp;MB166,#REF!,"&lt;="&amp;ME166,#REF!,"&gt;="&amp;MF166,#REF!,"="&amp;KV166,#REF!,"="&amp;KX166)</f>
        <v/>
      </c>
      <c r="NE166" s="1">
        <f>COUNTIFS(#REF!,LT166,#REF!,0,#REF!,"&gt;="&amp;MC166,#REF!,"&lt;="&amp;MB166,#REF!,"&lt;="&amp;ME166,#REF!,"&gt;="&amp;MF166,#REF!,"="&amp;KV166,#REF!,"="&amp;KX166)</f>
        <v/>
      </c>
      <c r="NF166" s="1">
        <f>COUNTIFS(#REF!,LT166,#REF!,1,#REF!,"&gt;="&amp;MC166,#REF!,"&lt;="&amp;MB166,#REF!,"&lt;="&amp;ME166,#REF!,"&gt;="&amp;MF166,#REF!,"="&amp;KW166,#REF!,"="&amp;KY166)</f>
        <v/>
      </c>
      <c r="NG166" s="1">
        <f>COUNTIFS(#REF!,LT166,#REF!,0,#REF!,"&gt;="&amp;MC166,#REF!,"&lt;="&amp;MB166,#REF!,"&lt;="&amp;ME166,#REF!,"&gt;="&amp;MF166,#REF!,"="&amp;KW166,#REF!,"="&amp;KY166)</f>
        <v/>
      </c>
      <c r="NH166" s="1">
        <f>COUNTIFS(#REF!,LT166,#REF!,1,#REF!,"&gt;="&amp;MC166,#REF!,"&lt;="&amp;MB166,#REF!,"&lt;="&amp;ME166,#REF!,"&gt;="&amp;MF166,#REF!,"="&amp;KZ166,#REF!,"="&amp;LA166)</f>
        <v/>
      </c>
      <c r="NI166" s="1">
        <f>COUNTIFS(#REF!,LT166,#REF!,0,#REF!,"&gt;="&amp;MC166,#REF!,"&lt;="&amp;MB166,#REF!,"&lt;="&amp;ME166,#REF!,"&gt;="&amp;MF166,#REF!,"="&amp;KZ166,#REF!,"="&amp;LA166)</f>
        <v/>
      </c>
      <c r="NJ166" s="1">
        <f>COUNTIFS(#REF!,LT166,#REF!,1,#REF!,"&gt;="&amp;MI166,#REF!,"&lt;="&amp;MH166,#REF!,"&lt;="&amp;ME166,#REF!,"&gt;="&amp;MF166)</f>
        <v/>
      </c>
      <c r="NK166" s="1">
        <f>COUNTIFS(#REF!,LT166,#REF!,0,#REF!,"&gt;="&amp;MI166,#REF!,"&lt;="&amp;MH166,#REF!,"&lt;="&amp;ME166,#REF!,"&gt;="&amp;MF166)</f>
        <v/>
      </c>
      <c r="NL166" s="1">
        <f>COUNTIFS(#REF!,LT166,#REF!,1,#REF!,"&gt;="&amp;MI166,#REF!,"&lt;="&amp;MH166,#REF!,"="&amp;KZ166,#REF!,"="&amp;LA166,#REF!,"&lt;="&amp;ME166,#REF!,"&gt;="&amp;MF166)</f>
        <v/>
      </c>
      <c r="NM166" s="1">
        <f>COUNTIFS(#REF!,LT166,#REF!,0,#REF!,"&gt;="&amp;MI166,#REF!,"&lt;="&amp;MH166,#REF!,"="&amp;KZ166,#REF!,"="&amp;LA166,#REF!,"&lt;="&amp;ME166,#REF!,"&gt;="&amp;MF166)</f>
        <v/>
      </c>
      <c r="NN166" s="1">
        <f>COUNTIFS(#REF!,LT166,#REF!,1,#REF!,"&gt;="&amp;MC166,#REF!,"&lt;="&amp;MB166,#REF!,"&lt;="&amp;ME166,#REF!,"&gt;="&amp;MF166)</f>
        <v/>
      </c>
      <c r="NO166" s="1">
        <f>COUNTIFS(#REF!,LT166,#REF!,0,#REF!,"&gt;="&amp;MC166,#REF!,"&lt;="&amp;MB166,#REF!,"&lt;="&amp;ME166,#REF!,"&gt;="&amp;MF166)</f>
        <v/>
      </c>
      <c r="NP166" s="1">
        <f>COUNTIFS(#REF!,LT166,#REF!,1,#REF!,"&lt;="&amp;ME166,#REF!,"&gt;="&amp;MF166,#REF!,"="&amp;KV166,#REF!,"="&amp;KX166)</f>
        <v/>
      </c>
      <c r="NQ166" s="1">
        <f>COUNTIFS(#REF!,LT166,#REF!,0,#REF!,"&lt;="&amp;ME166,#REF!,"&gt;="&amp;MF166,#REF!,"="&amp;KV166,#REF!,"="&amp;KX166)</f>
        <v/>
      </c>
      <c r="NR166" s="1">
        <f>COUNTIFS(#REF!,LT166,#REF!,1,#REF!,"&lt;="&amp;ME166,#REF!,"&gt;="&amp;MF166,#REF!,"="&amp;KW166,#REF!,"="&amp;KY166)</f>
        <v/>
      </c>
      <c r="NS166" s="1">
        <f>COUNTIFS(#REF!,LT166,#REF!,0,#REF!,"&lt;="&amp;ME166,#REF!,"&gt;="&amp;MF166,#REF!,"="&amp;KW166,#REF!,"="&amp;KY166)</f>
        <v/>
      </c>
      <c r="NT166" s="1">
        <f>MP166+MR166+MT166+MV166+MX166+MZ166+NB166</f>
        <v/>
      </c>
      <c r="NU166" s="1">
        <f>MQ166+MS166+MU166+MW166+MY166+NA166+NC166</f>
        <v/>
      </c>
      <c r="NV166" s="1">
        <f>NT166+NU166</f>
        <v/>
      </c>
      <c r="NW166" s="33">
        <f>NT166/(NT166+NU166)</f>
        <v/>
      </c>
      <c r="NX166" s="3">
        <f>1/NW166</f>
        <v/>
      </c>
      <c r="NY166" s="1">
        <f>LH166</f>
        <v/>
      </c>
      <c r="NZ166" s="79">
        <f>(NW166*((NY166-1)*0.98))-((1-NW166)*1)</f>
        <v/>
      </c>
      <c r="OA166" s="34">
        <f>IF(LR166&lt;0.9,0,IF(AND(LR166&gt;1.1),0,1))</f>
        <v/>
      </c>
      <c r="OB166" s="34">
        <f>IF(LS166&lt;0.9,0,IF(AND(LS166&gt;1.1),0,1))</f>
        <v/>
      </c>
      <c r="OC166" s="32">
        <f>IF(NV166&gt;99,1,0)</f>
        <v/>
      </c>
      <c r="OD166" s="32">
        <f>IF(NZ166&gt;0.0799,1,0)</f>
        <v/>
      </c>
      <c r="OE166" s="32">
        <f>IF(NZ166&gt;OM166,1,0)</f>
        <v/>
      </c>
      <c r="OF166" s="32">
        <f>OC166+OD166+OE166+OA166+OB166</f>
        <v/>
      </c>
      <c r="OG166" s="1">
        <f>ND166+NF166+NH166+NJ166+NL166+NN166+NP166+NR166</f>
        <v/>
      </c>
      <c r="OH166" s="1">
        <f>NE166+NG166+NI166+NK166+NM166+NO166+NQ166+NS166</f>
        <v/>
      </c>
      <c r="OI166" s="1">
        <f>OG166+OH166</f>
        <v/>
      </c>
      <c r="OJ166" s="33">
        <f>OG166/(OG166+OH166)</f>
        <v/>
      </c>
      <c r="OK166" s="3">
        <f>1/OJ166</f>
        <v/>
      </c>
      <c r="OL166" s="1">
        <f>LI166</f>
        <v/>
      </c>
      <c r="OM166" s="79">
        <f>(OJ166*((OL166-1)*0.98))-((1-OJ166)*1)</f>
        <v/>
      </c>
      <c r="ON166" s="34">
        <f>IF(LR166&lt;0.9,0,IF(AND(LR166&gt;1.1),0,1))</f>
        <v/>
      </c>
      <c r="OO166" s="34">
        <f>IF(LS166&lt;0.9,0,IF(AND(LS166&gt;1.1),0,1))</f>
        <v/>
      </c>
      <c r="OP166" s="32">
        <f>IF(OI166&gt;99,1,0)</f>
        <v/>
      </c>
      <c r="OQ166" s="32">
        <f>IF(OM166&gt;0.0799,1,0)</f>
        <v/>
      </c>
      <c r="OR166" s="32">
        <f>IF(OM166&gt;OZ166,1,0)</f>
        <v/>
      </c>
      <c r="OS166" s="32">
        <f>OP166+OQ166+OR166+ON166+OO166</f>
        <v/>
      </c>
      <c r="OT166">
        <f>IF(OF166=5,"BackHome0-0",IF(AND(OS166=5),"BackAway0-0",""))</f>
        <v/>
      </c>
      <c r="OU166">
        <f>IF(OF166=5,KN166,IF(AND(OS166=5),KO166,""))</f>
        <v/>
      </c>
      <c r="OV166">
        <f>IF(OF166=5,"Match Odds",IF(AND(OS166=5),"Match Odds",""))</f>
        <v/>
      </c>
      <c r="OW166">
        <f>IF(OF166=5,KP166,IF(AND(OS166=5),KP166,""))</f>
        <v/>
      </c>
      <c r="OX166">
        <f>IF(OF166=5,"MATCH_ODDS",IF(AND(OS166=5),"MATCH_ODDS",""))</f>
        <v/>
      </c>
      <c r="OY166">
        <f>IF(OF166=5,"BACK",IF(AND(OS166=5),"BACK",""))</f>
        <v/>
      </c>
    </row>
    <row r="167" ht="16.5" customHeight="1" thickBot="1" thickTop="1">
      <c r="A167" s="2" t="n"/>
      <c r="KN167" s="1">
        <f>IF(INDEX(#REF!,MATCH('HT 0-0'!D167,#REF!,0))=INDEX(#REF!,MATCH('HT 0-0'!D167,#REF!,0)),INDEX(#REF!,MATCH('HT 0-0'!D167,#REF!,0)),"ERROR")</f>
        <v/>
      </c>
      <c r="KO167" s="1">
        <f>IF(INDEX(#REF!,MATCH('HT 0-0'!E167,#REF!,0))=INDEX(#REF!,MATCH('HT 0-0'!E167,#REF!,0)),INDEX(#REF!,MATCH('HT 0-0'!E167,#REF!,0)),"ERROR")</f>
        <v/>
      </c>
      <c r="KP167" s="1">
        <f>KN167&amp;" v "&amp;KO167</f>
        <v/>
      </c>
      <c r="KQ167">
        <f>B167&amp;"_"&amp;C167</f>
        <v/>
      </c>
      <c r="KR167" s="1">
        <f>IF((HW167/KK167)&lt;0.335,"G",IF((HW167/KK167)&gt;0.67,"R","A"))</f>
        <v/>
      </c>
      <c r="KS167" s="1">
        <f>IF((HX167/KK167)&lt;0.335,"G",IF((HX167/KK167)&gt;0.67,"R","A"))</f>
        <v/>
      </c>
      <c r="KT167" s="1">
        <f>IF((IH167/KK167)&lt;0.335,"G",IF((IH167/KK167)&gt;0.67,"R","A"))</f>
        <v/>
      </c>
      <c r="KU167" s="1">
        <f>IF((II167/KK167)&lt;0.335,"G",IF((II167/KK167)&gt;0.67,"R","A"))</f>
        <v/>
      </c>
      <c r="KV167" s="1">
        <f>IF((HZ167/KK167)&lt;0.335,"G",IF((HZ167/KK167)&gt;0.67,"R","A"))</f>
        <v/>
      </c>
      <c r="KW167" s="1">
        <f>IF((HY167/KK167)&lt;0.335,"G",IF((HY167/KK167)&gt;0.67,"R","A"))</f>
        <v/>
      </c>
      <c r="KX167" s="1">
        <f>IF((IK167/KK167)&lt;0.335,"G",IF((IK167/KK167)&gt;0.67,"R","A"))</f>
        <v/>
      </c>
      <c r="KY167" s="1">
        <f>IF((IJ167/KK167)&lt;0.335,"G",IF((IJ167/KK167)&gt;0.67,"R","A"))</f>
        <v/>
      </c>
      <c r="KZ167" s="1">
        <f>IF((HQ167/KK167)&lt;0.335,"G",IF((HQ167/KK167)&gt;0.67,"R","A"))</f>
        <v/>
      </c>
      <c r="LA167" s="1">
        <f>IF((IB167/KK167)&lt;0.335,"G",IF((IB167/KK167)&gt;0.67,"R","A"))</f>
        <v/>
      </c>
      <c r="LB167">
        <f>IF(LQ167="0-0",INDEX(Scrape!#REF!,MATCH('HT 0-0'!KP167,Scrape!$B:$B,0)),"")</f>
        <v/>
      </c>
      <c r="LC167">
        <f>IF(LQ167="0-0",INDEX(Scrape!$A:$A,MATCH('HT 0-0'!KP167,Scrape!$B:$B,0)),"")</f>
        <v/>
      </c>
      <c r="LD167">
        <f>IF(LQ167="0-0",INDEX(Scrape!$B:$B,MATCH('HT 0-0'!KP167,Scrape!$B:$B,0)),"")</f>
        <v/>
      </c>
      <c r="LE167">
        <f>IF(LQ167="0-0",INDEX(Scrape!$C:$C,MATCH('HT 0-0'!KP167,Scrape!$B:$B,0)),"")</f>
        <v/>
      </c>
      <c r="LF167">
        <f>IF(LQ167="0-0",INDEX(Scrape!$D:$D,MATCH('HT 0-0'!KP167,Scrape!$B:$B,0)),"")</f>
        <v/>
      </c>
      <c r="LG167">
        <f>IF(LQ167="0-0",INDEX(Scrape!$E:$E,MATCH('HT 0-0'!KP167,Scrape!$B:$B,0)),"")</f>
        <v/>
      </c>
      <c r="LH167">
        <f>IF(LQ167="0-0",INDEX(Scrape!$F:$F,MATCH('HT 0-0'!KP167,Scrape!$B:$B,0)),"")</f>
        <v/>
      </c>
      <c r="LI167">
        <f>IF(LQ167="0-0",INDEX(Scrape!$G:$G,MATCH('HT 0-0'!KP167,Scrape!$B:$B,0)),"")</f>
        <v/>
      </c>
      <c r="LJ167">
        <f>IF(LQ167="0-0",INDEX(Scrape!$H:$H,MATCH('HT 0-0'!KP167,Scrape!$B:$B,0)),"")</f>
        <v/>
      </c>
      <c r="LK167">
        <f>IF(LQ167="0-0",INDEX(Scrape!$I:$I,MATCH('HT 0-0'!KP167,Scrape!$B:$B,0)),"")</f>
        <v/>
      </c>
      <c r="LL167">
        <f>IF(LQ167="0-0",INDEX(Scrape!$J:$J,MATCH('HT 0-0'!KP167,Scrape!$B:$B,0)),"")</f>
        <v/>
      </c>
      <c r="LM167">
        <f>IF(LQ167="0-0",INDEX(Scrape!$K:$K,MATCH('HT 0-0'!KP167,Scrape!$B:$B,0)),"")</f>
        <v/>
      </c>
      <c r="LN167">
        <f>IF(LQ167="0-0",INDEX(Scrape!$L:$L,MATCH('HT 0-0'!KP167,Scrape!$B:$B,0)),"")</f>
        <v/>
      </c>
      <c r="LO167">
        <f>IF(LQ167="0-0",INDEX(Scrape!$M:$M,MATCH('HT 0-0'!KP167,Scrape!$B:$B,0)),"")</f>
        <v/>
      </c>
      <c r="LP167">
        <f>IF(LQ167="0-0",INDEX(Scrape!$N:$N,MATCH('HT 0-0'!KP167,Scrape!$B:$B,0)),"")</f>
        <v/>
      </c>
      <c r="LQ167">
        <f>INDEX(Scrape!$O:$O,MATCH('HT 0-0'!KP167,Scrape!$B:$B,0))</f>
        <v/>
      </c>
      <c r="LR167">
        <f>(1/LJ167)+(1/LI167)+(1/LH167)</f>
        <v/>
      </c>
      <c r="LS167">
        <f>(1/LG167)+(1/LF167)+(1/LE167)</f>
        <v/>
      </c>
      <c r="LT167" s="8">
        <f>IF(INDEX(#REF!,MATCH(KQ167,#REF!,0))=INDEX(#REF!,MATCH(KQ167,#REF!,0)),INDEX(#REF!,MATCH(KQ167,#REF!,0)),"ERROR")</f>
        <v/>
      </c>
      <c r="LU167" s="4">
        <f>IF(KR167="G",2,IF(KR167="R",0.5,IF(KR167="A",1)))</f>
        <v/>
      </c>
      <c r="LV167" s="4">
        <f>IF(KS167="G",0.5,IF(KS167="R",2,IF(KS167="A",1)))</f>
        <v/>
      </c>
      <c r="LW167" s="4">
        <f>IF(KT167="G",2,IF(KT167="R",0.5,IF(KT167="A",1)))</f>
        <v/>
      </c>
      <c r="LX167" s="4">
        <f>IF(KU167="G",0.5,IF(KU167="R",2,IF(KU167="A",1)))</f>
        <v/>
      </c>
      <c r="LY167" s="7">
        <f>(LK167*(LU167+LX167)+(LL167*(LU167+LX167)))</f>
        <v/>
      </c>
      <c r="LZ167" s="7">
        <f>(LN167*(LV167+LW167)+(LO167*(LV167+LW167)))</f>
        <v/>
      </c>
      <c r="MA167" s="11">
        <f>LY167-LZ167</f>
        <v/>
      </c>
      <c r="MB167" s="5">
        <f>MA167+2</f>
        <v/>
      </c>
      <c r="MC167" s="6">
        <f>MA167-2</f>
        <v/>
      </c>
      <c r="MD167" s="4">
        <f>LE167</f>
        <v/>
      </c>
      <c r="ME167" s="9">
        <f>IF(MD167=0,1000,MD167+0.75)</f>
        <v/>
      </c>
      <c r="MF167" s="10">
        <f>IF(MD167=0,0,MD167-0.75)</f>
        <v/>
      </c>
      <c r="MG167" s="4">
        <f>((LM167*(LU167+LX167))-((LP167*(LV167+LW167))))</f>
        <v/>
      </c>
      <c r="MH167" s="9">
        <f>MG167*1.2</f>
        <v/>
      </c>
      <c r="MI167" s="10">
        <f>MG167*0.8</f>
        <v/>
      </c>
      <c r="MJ167">
        <f>IFERROR(OT167,"")</f>
        <v/>
      </c>
      <c r="MK167">
        <f>IFERROR(OU167,"")</f>
        <v/>
      </c>
      <c r="ML167">
        <f>IFERROR(OV167,"")</f>
        <v/>
      </c>
      <c r="MM167">
        <f>IFERROR(OW167,"")</f>
        <v/>
      </c>
      <c r="MN167">
        <f>IFERROR(OX167,"")</f>
        <v/>
      </c>
      <c r="MO167">
        <f>IFERROR(OY167,"")</f>
        <v/>
      </c>
      <c r="MP167" s="1">
        <f>COUNTIFS(#REF!,LT167,#REF!,1,#REF!,"&gt;="&amp;MC167,#REF!,"&lt;="&amp;MB167,#REF!,"&lt;="&amp;ME167,#REF!,"&gt;="&amp;MF167,#REF!,"="&amp;KV167,#REF!,"="&amp;KX167)</f>
        <v/>
      </c>
      <c r="MQ167" s="1">
        <f>COUNTIFS(#REF!,LT167,#REF!,0,#REF!,"&gt;="&amp;MC167,#REF!,"&lt;="&amp;MB167,#REF!,"&lt;="&amp;ME167,#REF!,"&gt;="&amp;MF167,#REF!,"="&amp;KV167,#REF!,"="&amp;KX167)</f>
        <v/>
      </c>
      <c r="MR167" s="1">
        <f>COUNTIFS(#REF!,LT167,#REF!,1,#REF!,"&gt;="&amp;MC167,#REF!,"&lt;="&amp;MB167,#REF!,"&lt;="&amp;ME167,#REF!,"&gt;="&amp;MF167,#REF!,"="&amp;KW167,#REF!,"="&amp;KY167)</f>
        <v/>
      </c>
      <c r="MS167" s="1">
        <f>COUNTIFS(#REF!,LT167,#REF!,0,#REF!,"&gt;="&amp;MC167,#REF!,"&lt;="&amp;MB167,#REF!,"&lt;="&amp;ME167,#REF!,"&gt;="&amp;MF167,#REF!,"="&amp;KW167,#REF!,"="&amp;KY167)</f>
        <v/>
      </c>
      <c r="MT167" s="1">
        <f>COUNTIFS(#REF!,LT167,#REF!,1,#REF!,"&gt;="&amp;MI167,#REF!,"&lt;="&amp;MH167,#REF!,"&lt;="&amp;ME167,#REF!,"&gt;="&amp;MF167)</f>
        <v/>
      </c>
      <c r="MU167" s="1">
        <f>COUNTIFS(#REF!,LT167,#REF!,0,#REF!,"&gt;="&amp;MI167,#REF!,"&lt;="&amp;MH167,#REF!,"&lt;="&amp;ME167,#REF!,"&gt;="&amp;MF167)</f>
        <v/>
      </c>
      <c r="MV167" s="1">
        <f>COUNTIFS(#REF!,LT167,#REF!,1,#REF!,"&gt;="&amp;MI167,#REF!,"&lt;="&amp;MH167,#REF!,"="&amp;KZ167,#REF!,"="&amp;LA167,#REF!,"&lt;="&amp;ME167,#REF!,"&gt;="&amp;MF167)</f>
        <v/>
      </c>
      <c r="MW167" s="1">
        <f>COUNTIFS(#REF!,LT167,#REF!,0,#REF!,"&gt;="&amp;MI167,#REF!,"&lt;="&amp;MH167,#REF!,"="&amp;KZ167,#REF!,"="&amp;LA167,#REF!,"&lt;="&amp;ME167,#REF!,"&gt;="&amp;MF167)</f>
        <v/>
      </c>
      <c r="MX167" s="1">
        <f>COUNTIFS(#REF!,LT167,#REF!,1,#REF!,"&gt;="&amp;MC167,#REF!,"&lt;="&amp;MB167,#REF!,"&lt;="&amp;ME167,#REF!,"&gt;="&amp;MF167)</f>
        <v/>
      </c>
      <c r="MY167" s="1">
        <f>COUNTIFS(#REF!,LT167,#REF!,0,#REF!,"&gt;="&amp;MC167,#REF!,"&lt;="&amp;MB167,#REF!,"&lt;="&amp;ME167,#REF!,"&gt;="&amp;MF167)</f>
        <v/>
      </c>
      <c r="MZ167" s="1">
        <f>COUNTIFS(#REF!,LT167,#REF!,1,#REF!,"&lt;="&amp;ME167,#REF!,"&gt;="&amp;MF167,#REF!,"="&amp;KV167,#REF!,"="&amp;KX167)</f>
        <v/>
      </c>
      <c r="NA167" s="1">
        <f>COUNTIFS(#REF!,LT167,#REF!,0,#REF!,"&lt;="&amp;ME167,#REF!,"&gt;="&amp;MF167,#REF!,"="&amp;KV167,#REF!,"="&amp;KX167)</f>
        <v/>
      </c>
      <c r="NB167" s="1">
        <f>COUNTIFS(#REF!,LT167,#REF!,1,#REF!,"&lt;="&amp;ME167,#REF!,"&gt;="&amp;MF167,#REF!,"="&amp;KW167,#REF!,"="&amp;KY167)</f>
        <v/>
      </c>
      <c r="NC167" s="1">
        <f>COUNTIFS(#REF!,LT167,#REF!,0,#REF!,"&lt;="&amp;ME167,#REF!,"&gt;="&amp;MF167,#REF!,"="&amp;KW167,#REF!,"="&amp;KY167)</f>
        <v/>
      </c>
      <c r="ND167" s="1">
        <f>COUNTIFS(#REF!,LT167,#REF!,1,#REF!,"&gt;="&amp;MC167,#REF!,"&lt;="&amp;MB167,#REF!,"&lt;="&amp;ME167,#REF!,"&gt;="&amp;MF167,#REF!,"="&amp;KV167,#REF!,"="&amp;KX167)</f>
        <v/>
      </c>
      <c r="NE167" s="1">
        <f>COUNTIFS(#REF!,LT167,#REF!,0,#REF!,"&gt;="&amp;MC167,#REF!,"&lt;="&amp;MB167,#REF!,"&lt;="&amp;ME167,#REF!,"&gt;="&amp;MF167,#REF!,"="&amp;KV167,#REF!,"="&amp;KX167)</f>
        <v/>
      </c>
      <c r="NF167" s="1">
        <f>COUNTIFS(#REF!,LT167,#REF!,1,#REF!,"&gt;="&amp;MC167,#REF!,"&lt;="&amp;MB167,#REF!,"&lt;="&amp;ME167,#REF!,"&gt;="&amp;MF167,#REF!,"="&amp;KW167,#REF!,"="&amp;KY167)</f>
        <v/>
      </c>
      <c r="NG167" s="1">
        <f>COUNTIFS(#REF!,LT167,#REF!,0,#REF!,"&gt;="&amp;MC167,#REF!,"&lt;="&amp;MB167,#REF!,"&lt;="&amp;ME167,#REF!,"&gt;="&amp;MF167,#REF!,"="&amp;KW167,#REF!,"="&amp;KY167)</f>
        <v/>
      </c>
      <c r="NH167" s="1">
        <f>COUNTIFS(#REF!,LT167,#REF!,1,#REF!,"&gt;="&amp;MC167,#REF!,"&lt;="&amp;MB167,#REF!,"&lt;="&amp;ME167,#REF!,"&gt;="&amp;MF167,#REF!,"="&amp;KZ167,#REF!,"="&amp;LA167)</f>
        <v/>
      </c>
      <c r="NI167" s="1">
        <f>COUNTIFS(#REF!,LT167,#REF!,0,#REF!,"&gt;="&amp;MC167,#REF!,"&lt;="&amp;MB167,#REF!,"&lt;="&amp;ME167,#REF!,"&gt;="&amp;MF167,#REF!,"="&amp;KZ167,#REF!,"="&amp;LA167)</f>
        <v/>
      </c>
      <c r="NJ167" s="1">
        <f>COUNTIFS(#REF!,LT167,#REF!,1,#REF!,"&gt;="&amp;MI167,#REF!,"&lt;="&amp;MH167,#REF!,"&lt;="&amp;ME167,#REF!,"&gt;="&amp;MF167)</f>
        <v/>
      </c>
      <c r="NK167" s="1">
        <f>COUNTIFS(#REF!,LT167,#REF!,0,#REF!,"&gt;="&amp;MI167,#REF!,"&lt;="&amp;MH167,#REF!,"&lt;="&amp;ME167,#REF!,"&gt;="&amp;MF167)</f>
        <v/>
      </c>
      <c r="NL167" s="1">
        <f>COUNTIFS(#REF!,LT167,#REF!,1,#REF!,"&gt;="&amp;MI167,#REF!,"&lt;="&amp;MH167,#REF!,"="&amp;KZ167,#REF!,"="&amp;LA167,#REF!,"&lt;="&amp;ME167,#REF!,"&gt;="&amp;MF167)</f>
        <v/>
      </c>
      <c r="NM167" s="1">
        <f>COUNTIFS(#REF!,LT167,#REF!,0,#REF!,"&gt;="&amp;MI167,#REF!,"&lt;="&amp;MH167,#REF!,"="&amp;KZ167,#REF!,"="&amp;LA167,#REF!,"&lt;="&amp;ME167,#REF!,"&gt;="&amp;MF167)</f>
        <v/>
      </c>
      <c r="NN167" s="1">
        <f>COUNTIFS(#REF!,LT167,#REF!,1,#REF!,"&gt;="&amp;MC167,#REF!,"&lt;="&amp;MB167,#REF!,"&lt;="&amp;ME167,#REF!,"&gt;="&amp;MF167)</f>
        <v/>
      </c>
      <c r="NO167" s="1">
        <f>COUNTIFS(#REF!,LT167,#REF!,0,#REF!,"&gt;="&amp;MC167,#REF!,"&lt;="&amp;MB167,#REF!,"&lt;="&amp;ME167,#REF!,"&gt;="&amp;MF167)</f>
        <v/>
      </c>
      <c r="NP167" s="1">
        <f>COUNTIFS(#REF!,LT167,#REF!,1,#REF!,"&lt;="&amp;ME167,#REF!,"&gt;="&amp;MF167,#REF!,"="&amp;KV167,#REF!,"="&amp;KX167)</f>
        <v/>
      </c>
      <c r="NQ167" s="1">
        <f>COUNTIFS(#REF!,LT167,#REF!,0,#REF!,"&lt;="&amp;ME167,#REF!,"&gt;="&amp;MF167,#REF!,"="&amp;KV167,#REF!,"="&amp;KX167)</f>
        <v/>
      </c>
      <c r="NR167" s="1">
        <f>COUNTIFS(#REF!,LT167,#REF!,1,#REF!,"&lt;="&amp;ME167,#REF!,"&gt;="&amp;MF167,#REF!,"="&amp;KW167,#REF!,"="&amp;KY167)</f>
        <v/>
      </c>
      <c r="NS167" s="1">
        <f>COUNTIFS(#REF!,LT167,#REF!,0,#REF!,"&lt;="&amp;ME167,#REF!,"&gt;="&amp;MF167,#REF!,"="&amp;KW167,#REF!,"="&amp;KY167)</f>
        <v/>
      </c>
      <c r="NT167" s="1">
        <f>MP167+MR167+MT167+MV167+MX167+MZ167+NB167</f>
        <v/>
      </c>
      <c r="NU167" s="1">
        <f>MQ167+MS167+MU167+MW167+MY167+NA167+NC167</f>
        <v/>
      </c>
      <c r="NV167" s="1">
        <f>NT167+NU167</f>
        <v/>
      </c>
      <c r="NW167" s="33">
        <f>NT167/(NT167+NU167)</f>
        <v/>
      </c>
      <c r="NX167" s="3">
        <f>1/NW167</f>
        <v/>
      </c>
      <c r="NY167" s="1">
        <f>LH167</f>
        <v/>
      </c>
      <c r="NZ167" s="79">
        <f>(NW167*((NY167-1)*0.98))-((1-NW167)*1)</f>
        <v/>
      </c>
      <c r="OA167" s="34">
        <f>IF(LR167&lt;0.9,0,IF(AND(LR167&gt;1.1),0,1))</f>
        <v/>
      </c>
      <c r="OB167" s="34">
        <f>IF(LS167&lt;0.9,0,IF(AND(LS167&gt;1.1),0,1))</f>
        <v/>
      </c>
      <c r="OC167" s="32">
        <f>IF(NV167&gt;99,1,0)</f>
        <v/>
      </c>
      <c r="OD167" s="32">
        <f>IF(NZ167&gt;0.0799,1,0)</f>
        <v/>
      </c>
      <c r="OE167" s="32">
        <f>IF(NZ167&gt;OM167,1,0)</f>
        <v/>
      </c>
      <c r="OF167" s="32">
        <f>OC167+OD167+OE167+OA167+OB167</f>
        <v/>
      </c>
      <c r="OG167" s="1">
        <f>ND167+NF167+NH167+NJ167+NL167+NN167+NP167+NR167</f>
        <v/>
      </c>
      <c r="OH167" s="1">
        <f>NE167+NG167+NI167+NK167+NM167+NO167+NQ167+NS167</f>
        <v/>
      </c>
      <c r="OI167" s="1">
        <f>OG167+OH167</f>
        <v/>
      </c>
      <c r="OJ167" s="33">
        <f>OG167/(OG167+OH167)</f>
        <v/>
      </c>
      <c r="OK167" s="3">
        <f>1/OJ167</f>
        <v/>
      </c>
      <c r="OL167" s="1">
        <f>LI167</f>
        <v/>
      </c>
      <c r="OM167" s="79">
        <f>(OJ167*((OL167-1)*0.98))-((1-OJ167)*1)</f>
        <v/>
      </c>
      <c r="ON167" s="34">
        <f>IF(LR167&lt;0.9,0,IF(AND(LR167&gt;1.1),0,1))</f>
        <v/>
      </c>
      <c r="OO167" s="34">
        <f>IF(LS167&lt;0.9,0,IF(AND(LS167&gt;1.1),0,1))</f>
        <v/>
      </c>
      <c r="OP167" s="32">
        <f>IF(OI167&gt;99,1,0)</f>
        <v/>
      </c>
      <c r="OQ167" s="32">
        <f>IF(OM167&gt;0.0799,1,0)</f>
        <v/>
      </c>
      <c r="OR167" s="32">
        <f>IF(OM167&gt;OZ167,1,0)</f>
        <v/>
      </c>
      <c r="OS167" s="32">
        <f>OP167+OQ167+OR167+ON167+OO167</f>
        <v/>
      </c>
      <c r="OT167">
        <f>IF(OF167=5,"BackHome0-0",IF(AND(OS167=5),"BackAway0-0",""))</f>
        <v/>
      </c>
      <c r="OU167">
        <f>IF(OF167=5,KN167,IF(AND(OS167=5),KO167,""))</f>
        <v/>
      </c>
      <c r="OV167">
        <f>IF(OF167=5,"Match Odds",IF(AND(OS167=5),"Match Odds",""))</f>
        <v/>
      </c>
      <c r="OW167">
        <f>IF(OF167=5,KP167,IF(AND(OS167=5),KP167,""))</f>
        <v/>
      </c>
      <c r="OX167">
        <f>IF(OF167=5,"MATCH_ODDS",IF(AND(OS167=5),"MATCH_ODDS",""))</f>
        <v/>
      </c>
      <c r="OY167">
        <f>IF(OF167=5,"BACK",IF(AND(OS167=5),"BACK",""))</f>
        <v/>
      </c>
    </row>
    <row r="168" ht="16.5" customHeight="1" thickBot="1" thickTop="1">
      <c r="A168" s="2" t="n"/>
      <c r="KN168" s="1">
        <f>IF(INDEX(#REF!,MATCH('HT 0-0'!D168,#REF!,0))=INDEX(#REF!,MATCH('HT 0-0'!D168,#REF!,0)),INDEX(#REF!,MATCH('HT 0-0'!D168,#REF!,0)),"ERROR")</f>
        <v/>
      </c>
      <c r="KO168" s="1">
        <f>IF(INDEX(#REF!,MATCH('HT 0-0'!E168,#REF!,0))=INDEX(#REF!,MATCH('HT 0-0'!E168,#REF!,0)),INDEX(#REF!,MATCH('HT 0-0'!E168,#REF!,0)),"ERROR")</f>
        <v/>
      </c>
      <c r="KP168" s="1">
        <f>KN168&amp;" v "&amp;KO168</f>
        <v/>
      </c>
      <c r="KQ168">
        <f>B168&amp;"_"&amp;C168</f>
        <v/>
      </c>
      <c r="KR168" s="1">
        <f>IF((HW168/KK168)&lt;0.335,"G",IF((HW168/KK168)&gt;0.67,"R","A"))</f>
        <v/>
      </c>
      <c r="KS168" s="1">
        <f>IF((HX168/KK168)&lt;0.335,"G",IF((HX168/KK168)&gt;0.67,"R","A"))</f>
        <v/>
      </c>
      <c r="KT168" s="1">
        <f>IF((IH168/KK168)&lt;0.335,"G",IF((IH168/KK168)&gt;0.67,"R","A"))</f>
        <v/>
      </c>
      <c r="KU168" s="1">
        <f>IF((II168/KK168)&lt;0.335,"G",IF((II168/KK168)&gt;0.67,"R","A"))</f>
        <v/>
      </c>
      <c r="KV168" s="1">
        <f>IF((HZ168/KK168)&lt;0.335,"G",IF((HZ168/KK168)&gt;0.67,"R","A"))</f>
        <v/>
      </c>
      <c r="KW168" s="1">
        <f>IF((HY168/KK168)&lt;0.335,"G",IF((HY168/KK168)&gt;0.67,"R","A"))</f>
        <v/>
      </c>
      <c r="KX168" s="1">
        <f>IF((IK168/KK168)&lt;0.335,"G",IF((IK168/KK168)&gt;0.67,"R","A"))</f>
        <v/>
      </c>
      <c r="KY168" s="1">
        <f>IF((IJ168/KK168)&lt;0.335,"G",IF((IJ168/KK168)&gt;0.67,"R","A"))</f>
        <v/>
      </c>
      <c r="KZ168" s="1">
        <f>IF((HQ168/KK168)&lt;0.335,"G",IF((HQ168/KK168)&gt;0.67,"R","A"))</f>
        <v/>
      </c>
      <c r="LA168" s="1">
        <f>IF((IB168/KK168)&lt;0.335,"G",IF((IB168/KK168)&gt;0.67,"R","A"))</f>
        <v/>
      </c>
      <c r="LB168">
        <f>IF(LQ168="0-0",INDEX(Scrape!#REF!,MATCH('HT 0-0'!KP168,Scrape!$B:$B,0)),"")</f>
        <v/>
      </c>
      <c r="LC168">
        <f>IF(LQ168="0-0",INDEX(Scrape!$A:$A,MATCH('HT 0-0'!KP168,Scrape!$B:$B,0)),"")</f>
        <v/>
      </c>
      <c r="LD168">
        <f>IF(LQ168="0-0",INDEX(Scrape!$B:$B,MATCH('HT 0-0'!KP168,Scrape!$B:$B,0)),"")</f>
        <v/>
      </c>
      <c r="LE168">
        <f>IF(LQ168="0-0",INDEX(Scrape!$C:$C,MATCH('HT 0-0'!KP168,Scrape!$B:$B,0)),"")</f>
        <v/>
      </c>
      <c r="LF168">
        <f>IF(LQ168="0-0",INDEX(Scrape!$D:$D,MATCH('HT 0-0'!KP168,Scrape!$B:$B,0)),"")</f>
        <v/>
      </c>
      <c r="LG168">
        <f>IF(LQ168="0-0",INDEX(Scrape!$E:$E,MATCH('HT 0-0'!KP168,Scrape!$B:$B,0)),"")</f>
        <v/>
      </c>
      <c r="LH168">
        <f>IF(LQ168="0-0",INDEX(Scrape!$F:$F,MATCH('HT 0-0'!KP168,Scrape!$B:$B,0)),"")</f>
        <v/>
      </c>
      <c r="LI168">
        <f>IF(LQ168="0-0",INDEX(Scrape!$G:$G,MATCH('HT 0-0'!KP168,Scrape!$B:$B,0)),"")</f>
        <v/>
      </c>
      <c r="LJ168">
        <f>IF(LQ168="0-0",INDEX(Scrape!$H:$H,MATCH('HT 0-0'!KP168,Scrape!$B:$B,0)),"")</f>
        <v/>
      </c>
      <c r="LK168">
        <f>IF(LQ168="0-0",INDEX(Scrape!$I:$I,MATCH('HT 0-0'!KP168,Scrape!$B:$B,0)),"")</f>
        <v/>
      </c>
      <c r="LL168">
        <f>IF(LQ168="0-0",INDEX(Scrape!$J:$J,MATCH('HT 0-0'!KP168,Scrape!$B:$B,0)),"")</f>
        <v/>
      </c>
      <c r="LM168">
        <f>IF(LQ168="0-0",INDEX(Scrape!$K:$K,MATCH('HT 0-0'!KP168,Scrape!$B:$B,0)),"")</f>
        <v/>
      </c>
      <c r="LN168">
        <f>IF(LQ168="0-0",INDEX(Scrape!$L:$L,MATCH('HT 0-0'!KP168,Scrape!$B:$B,0)),"")</f>
        <v/>
      </c>
      <c r="LO168">
        <f>IF(LQ168="0-0",INDEX(Scrape!$M:$M,MATCH('HT 0-0'!KP168,Scrape!$B:$B,0)),"")</f>
        <v/>
      </c>
      <c r="LP168">
        <f>IF(LQ168="0-0",INDEX(Scrape!$N:$N,MATCH('HT 0-0'!KP168,Scrape!$B:$B,0)),"")</f>
        <v/>
      </c>
      <c r="LQ168">
        <f>INDEX(Scrape!$O:$O,MATCH('HT 0-0'!KP168,Scrape!$B:$B,0))</f>
        <v/>
      </c>
      <c r="LR168">
        <f>(1/LJ168)+(1/LI168)+(1/LH168)</f>
        <v/>
      </c>
      <c r="LS168">
        <f>(1/LG168)+(1/LF168)+(1/LE168)</f>
        <v/>
      </c>
      <c r="LT168" s="8">
        <f>IF(INDEX(#REF!,MATCH(KQ168,#REF!,0))=INDEX(#REF!,MATCH(KQ168,#REF!,0)),INDEX(#REF!,MATCH(KQ168,#REF!,0)),"ERROR")</f>
        <v/>
      </c>
      <c r="LU168" s="4">
        <f>IF(KR168="G",2,IF(KR168="R",0.5,IF(KR168="A",1)))</f>
        <v/>
      </c>
      <c r="LV168" s="4">
        <f>IF(KS168="G",0.5,IF(KS168="R",2,IF(KS168="A",1)))</f>
        <v/>
      </c>
      <c r="LW168" s="4">
        <f>IF(KT168="G",2,IF(KT168="R",0.5,IF(KT168="A",1)))</f>
        <v/>
      </c>
      <c r="LX168" s="4">
        <f>IF(KU168="G",0.5,IF(KU168="R",2,IF(KU168="A",1)))</f>
        <v/>
      </c>
      <c r="LY168" s="7">
        <f>(LK168*(LU168+LX168)+(LL168*(LU168+LX168)))</f>
        <v/>
      </c>
      <c r="LZ168" s="7">
        <f>(LN168*(LV168+LW168)+(LO168*(LV168+LW168)))</f>
        <v/>
      </c>
      <c r="MA168" s="11">
        <f>LY168-LZ168</f>
        <v/>
      </c>
      <c r="MB168" s="5">
        <f>MA168+2</f>
        <v/>
      </c>
      <c r="MC168" s="6">
        <f>MA168-2</f>
        <v/>
      </c>
      <c r="MD168" s="4">
        <f>LE168</f>
        <v/>
      </c>
      <c r="ME168" s="9">
        <f>IF(MD168=0,1000,MD168+0.75)</f>
        <v/>
      </c>
      <c r="MF168" s="10">
        <f>IF(MD168=0,0,MD168-0.75)</f>
        <v/>
      </c>
      <c r="MG168" s="4">
        <f>((LM168*(LU168+LX168))-((LP168*(LV168+LW168))))</f>
        <v/>
      </c>
      <c r="MH168" s="9">
        <f>MG168*1.2</f>
        <v/>
      </c>
      <c r="MI168" s="10">
        <f>MG168*0.8</f>
        <v/>
      </c>
      <c r="MJ168">
        <f>IFERROR(OT168,"")</f>
        <v/>
      </c>
      <c r="MK168">
        <f>IFERROR(OU168,"")</f>
        <v/>
      </c>
      <c r="ML168">
        <f>IFERROR(OV168,"")</f>
        <v/>
      </c>
      <c r="MM168">
        <f>IFERROR(OW168,"")</f>
        <v/>
      </c>
      <c r="MN168">
        <f>IFERROR(OX168,"")</f>
        <v/>
      </c>
      <c r="MO168">
        <f>IFERROR(OY168,"")</f>
        <v/>
      </c>
      <c r="MP168" s="1">
        <f>COUNTIFS(#REF!,LT168,#REF!,1,#REF!,"&gt;="&amp;MC168,#REF!,"&lt;="&amp;MB168,#REF!,"&lt;="&amp;ME168,#REF!,"&gt;="&amp;MF168,#REF!,"="&amp;KV168,#REF!,"="&amp;KX168)</f>
        <v/>
      </c>
      <c r="MQ168" s="1">
        <f>COUNTIFS(#REF!,LT168,#REF!,0,#REF!,"&gt;="&amp;MC168,#REF!,"&lt;="&amp;MB168,#REF!,"&lt;="&amp;ME168,#REF!,"&gt;="&amp;MF168,#REF!,"="&amp;KV168,#REF!,"="&amp;KX168)</f>
        <v/>
      </c>
      <c r="MR168" s="1">
        <f>COUNTIFS(#REF!,LT168,#REF!,1,#REF!,"&gt;="&amp;MC168,#REF!,"&lt;="&amp;MB168,#REF!,"&lt;="&amp;ME168,#REF!,"&gt;="&amp;MF168,#REF!,"="&amp;KW168,#REF!,"="&amp;KY168)</f>
        <v/>
      </c>
      <c r="MS168" s="1">
        <f>COUNTIFS(#REF!,LT168,#REF!,0,#REF!,"&gt;="&amp;MC168,#REF!,"&lt;="&amp;MB168,#REF!,"&lt;="&amp;ME168,#REF!,"&gt;="&amp;MF168,#REF!,"="&amp;KW168,#REF!,"="&amp;KY168)</f>
        <v/>
      </c>
      <c r="MT168" s="1">
        <f>COUNTIFS(#REF!,LT168,#REF!,1,#REF!,"&gt;="&amp;MI168,#REF!,"&lt;="&amp;MH168,#REF!,"&lt;="&amp;ME168,#REF!,"&gt;="&amp;MF168)</f>
        <v/>
      </c>
      <c r="MU168" s="1">
        <f>COUNTIFS(#REF!,LT168,#REF!,0,#REF!,"&gt;="&amp;MI168,#REF!,"&lt;="&amp;MH168,#REF!,"&lt;="&amp;ME168,#REF!,"&gt;="&amp;MF168)</f>
        <v/>
      </c>
      <c r="MV168" s="1">
        <f>COUNTIFS(#REF!,LT168,#REF!,1,#REF!,"&gt;="&amp;MI168,#REF!,"&lt;="&amp;MH168,#REF!,"="&amp;KZ168,#REF!,"="&amp;LA168,#REF!,"&lt;="&amp;ME168,#REF!,"&gt;="&amp;MF168)</f>
        <v/>
      </c>
      <c r="MW168" s="1">
        <f>COUNTIFS(#REF!,LT168,#REF!,0,#REF!,"&gt;="&amp;MI168,#REF!,"&lt;="&amp;MH168,#REF!,"="&amp;KZ168,#REF!,"="&amp;LA168,#REF!,"&lt;="&amp;ME168,#REF!,"&gt;="&amp;MF168)</f>
        <v/>
      </c>
      <c r="MX168" s="1">
        <f>COUNTIFS(#REF!,LT168,#REF!,1,#REF!,"&gt;="&amp;MC168,#REF!,"&lt;="&amp;MB168,#REF!,"&lt;="&amp;ME168,#REF!,"&gt;="&amp;MF168)</f>
        <v/>
      </c>
      <c r="MY168" s="1">
        <f>COUNTIFS(#REF!,LT168,#REF!,0,#REF!,"&gt;="&amp;MC168,#REF!,"&lt;="&amp;MB168,#REF!,"&lt;="&amp;ME168,#REF!,"&gt;="&amp;MF168)</f>
        <v/>
      </c>
      <c r="MZ168" s="1">
        <f>COUNTIFS(#REF!,LT168,#REF!,1,#REF!,"&lt;="&amp;ME168,#REF!,"&gt;="&amp;MF168,#REF!,"="&amp;KV168,#REF!,"="&amp;KX168)</f>
        <v/>
      </c>
      <c r="NA168" s="1">
        <f>COUNTIFS(#REF!,LT168,#REF!,0,#REF!,"&lt;="&amp;ME168,#REF!,"&gt;="&amp;MF168,#REF!,"="&amp;KV168,#REF!,"="&amp;KX168)</f>
        <v/>
      </c>
      <c r="NB168" s="1">
        <f>COUNTIFS(#REF!,LT168,#REF!,1,#REF!,"&lt;="&amp;ME168,#REF!,"&gt;="&amp;MF168,#REF!,"="&amp;KW168,#REF!,"="&amp;KY168)</f>
        <v/>
      </c>
      <c r="NC168" s="1">
        <f>COUNTIFS(#REF!,LT168,#REF!,0,#REF!,"&lt;="&amp;ME168,#REF!,"&gt;="&amp;MF168,#REF!,"="&amp;KW168,#REF!,"="&amp;KY168)</f>
        <v/>
      </c>
      <c r="ND168" s="1">
        <f>COUNTIFS(#REF!,LT168,#REF!,1,#REF!,"&gt;="&amp;MC168,#REF!,"&lt;="&amp;MB168,#REF!,"&lt;="&amp;ME168,#REF!,"&gt;="&amp;MF168,#REF!,"="&amp;KV168,#REF!,"="&amp;KX168)</f>
        <v/>
      </c>
      <c r="NE168" s="1">
        <f>COUNTIFS(#REF!,LT168,#REF!,0,#REF!,"&gt;="&amp;MC168,#REF!,"&lt;="&amp;MB168,#REF!,"&lt;="&amp;ME168,#REF!,"&gt;="&amp;MF168,#REF!,"="&amp;KV168,#REF!,"="&amp;KX168)</f>
        <v/>
      </c>
      <c r="NF168" s="1">
        <f>COUNTIFS(#REF!,LT168,#REF!,1,#REF!,"&gt;="&amp;MC168,#REF!,"&lt;="&amp;MB168,#REF!,"&lt;="&amp;ME168,#REF!,"&gt;="&amp;MF168,#REF!,"="&amp;KW168,#REF!,"="&amp;KY168)</f>
        <v/>
      </c>
      <c r="NG168" s="1">
        <f>COUNTIFS(#REF!,LT168,#REF!,0,#REF!,"&gt;="&amp;MC168,#REF!,"&lt;="&amp;MB168,#REF!,"&lt;="&amp;ME168,#REF!,"&gt;="&amp;MF168,#REF!,"="&amp;KW168,#REF!,"="&amp;KY168)</f>
        <v/>
      </c>
      <c r="NH168" s="1">
        <f>COUNTIFS(#REF!,LT168,#REF!,1,#REF!,"&gt;="&amp;MC168,#REF!,"&lt;="&amp;MB168,#REF!,"&lt;="&amp;ME168,#REF!,"&gt;="&amp;MF168,#REF!,"="&amp;KZ168,#REF!,"="&amp;LA168)</f>
        <v/>
      </c>
      <c r="NI168" s="1">
        <f>COUNTIFS(#REF!,LT168,#REF!,0,#REF!,"&gt;="&amp;MC168,#REF!,"&lt;="&amp;MB168,#REF!,"&lt;="&amp;ME168,#REF!,"&gt;="&amp;MF168,#REF!,"="&amp;KZ168,#REF!,"="&amp;LA168)</f>
        <v/>
      </c>
      <c r="NJ168" s="1">
        <f>COUNTIFS(#REF!,LT168,#REF!,1,#REF!,"&gt;="&amp;MI168,#REF!,"&lt;="&amp;MH168,#REF!,"&lt;="&amp;ME168,#REF!,"&gt;="&amp;MF168)</f>
        <v/>
      </c>
      <c r="NK168" s="1">
        <f>COUNTIFS(#REF!,LT168,#REF!,0,#REF!,"&gt;="&amp;MI168,#REF!,"&lt;="&amp;MH168,#REF!,"&lt;="&amp;ME168,#REF!,"&gt;="&amp;MF168)</f>
        <v/>
      </c>
      <c r="NL168" s="1">
        <f>COUNTIFS(#REF!,LT168,#REF!,1,#REF!,"&gt;="&amp;MI168,#REF!,"&lt;="&amp;MH168,#REF!,"="&amp;KZ168,#REF!,"="&amp;LA168,#REF!,"&lt;="&amp;ME168,#REF!,"&gt;="&amp;MF168)</f>
        <v/>
      </c>
      <c r="NM168" s="1">
        <f>COUNTIFS(#REF!,LT168,#REF!,0,#REF!,"&gt;="&amp;MI168,#REF!,"&lt;="&amp;MH168,#REF!,"="&amp;KZ168,#REF!,"="&amp;LA168,#REF!,"&lt;="&amp;ME168,#REF!,"&gt;="&amp;MF168)</f>
        <v/>
      </c>
      <c r="NN168" s="1">
        <f>COUNTIFS(#REF!,LT168,#REF!,1,#REF!,"&gt;="&amp;MC168,#REF!,"&lt;="&amp;MB168,#REF!,"&lt;="&amp;ME168,#REF!,"&gt;="&amp;MF168)</f>
        <v/>
      </c>
      <c r="NO168" s="1">
        <f>COUNTIFS(#REF!,LT168,#REF!,0,#REF!,"&gt;="&amp;MC168,#REF!,"&lt;="&amp;MB168,#REF!,"&lt;="&amp;ME168,#REF!,"&gt;="&amp;MF168)</f>
        <v/>
      </c>
      <c r="NP168" s="1">
        <f>COUNTIFS(#REF!,LT168,#REF!,1,#REF!,"&lt;="&amp;ME168,#REF!,"&gt;="&amp;MF168,#REF!,"="&amp;KV168,#REF!,"="&amp;KX168)</f>
        <v/>
      </c>
      <c r="NQ168" s="1">
        <f>COUNTIFS(#REF!,LT168,#REF!,0,#REF!,"&lt;="&amp;ME168,#REF!,"&gt;="&amp;MF168,#REF!,"="&amp;KV168,#REF!,"="&amp;KX168)</f>
        <v/>
      </c>
      <c r="NR168" s="1">
        <f>COUNTIFS(#REF!,LT168,#REF!,1,#REF!,"&lt;="&amp;ME168,#REF!,"&gt;="&amp;MF168,#REF!,"="&amp;KW168,#REF!,"="&amp;KY168)</f>
        <v/>
      </c>
      <c r="NS168" s="1">
        <f>COUNTIFS(#REF!,LT168,#REF!,0,#REF!,"&lt;="&amp;ME168,#REF!,"&gt;="&amp;MF168,#REF!,"="&amp;KW168,#REF!,"="&amp;KY168)</f>
        <v/>
      </c>
      <c r="NT168" s="1">
        <f>MP168+MR168+MT168+MV168+MX168+MZ168+NB168</f>
        <v/>
      </c>
      <c r="NU168" s="1">
        <f>MQ168+MS168+MU168+MW168+MY168+NA168+NC168</f>
        <v/>
      </c>
      <c r="NV168" s="1">
        <f>NT168+NU168</f>
        <v/>
      </c>
      <c r="NW168" s="33">
        <f>NT168/(NT168+NU168)</f>
        <v/>
      </c>
      <c r="NX168" s="3">
        <f>1/NW168</f>
        <v/>
      </c>
      <c r="NY168" s="1">
        <f>LH168</f>
        <v/>
      </c>
      <c r="NZ168" s="79">
        <f>(NW168*((NY168-1)*0.98))-((1-NW168)*1)</f>
        <v/>
      </c>
      <c r="OA168" s="34">
        <f>IF(LR168&lt;0.9,0,IF(AND(LR168&gt;1.1),0,1))</f>
        <v/>
      </c>
      <c r="OB168" s="34">
        <f>IF(LS168&lt;0.9,0,IF(AND(LS168&gt;1.1),0,1))</f>
        <v/>
      </c>
      <c r="OC168" s="32">
        <f>IF(NV168&gt;99,1,0)</f>
        <v/>
      </c>
      <c r="OD168" s="32">
        <f>IF(NZ168&gt;0.0799,1,0)</f>
        <v/>
      </c>
      <c r="OE168" s="32">
        <f>IF(NZ168&gt;OM168,1,0)</f>
        <v/>
      </c>
      <c r="OF168" s="32">
        <f>OC168+OD168+OE168+OA168+OB168</f>
        <v/>
      </c>
      <c r="OG168" s="1">
        <f>ND168+NF168+NH168+NJ168+NL168+NN168+NP168+NR168</f>
        <v/>
      </c>
      <c r="OH168" s="1">
        <f>NE168+NG168+NI168+NK168+NM168+NO168+NQ168+NS168</f>
        <v/>
      </c>
      <c r="OI168" s="1">
        <f>OG168+OH168</f>
        <v/>
      </c>
      <c r="OJ168" s="33">
        <f>OG168/(OG168+OH168)</f>
        <v/>
      </c>
      <c r="OK168" s="3">
        <f>1/OJ168</f>
        <v/>
      </c>
      <c r="OL168" s="1">
        <f>LI168</f>
        <v/>
      </c>
      <c r="OM168" s="79">
        <f>(OJ168*((OL168-1)*0.98))-((1-OJ168)*1)</f>
        <v/>
      </c>
      <c r="ON168" s="34">
        <f>IF(LR168&lt;0.9,0,IF(AND(LR168&gt;1.1),0,1))</f>
        <v/>
      </c>
      <c r="OO168" s="34">
        <f>IF(LS168&lt;0.9,0,IF(AND(LS168&gt;1.1),0,1))</f>
        <v/>
      </c>
      <c r="OP168" s="32">
        <f>IF(OI168&gt;99,1,0)</f>
        <v/>
      </c>
      <c r="OQ168" s="32">
        <f>IF(OM168&gt;0.0799,1,0)</f>
        <v/>
      </c>
      <c r="OR168" s="32">
        <f>IF(OM168&gt;OZ168,1,0)</f>
        <v/>
      </c>
      <c r="OS168" s="32">
        <f>OP168+OQ168+OR168+ON168+OO168</f>
        <v/>
      </c>
      <c r="OT168">
        <f>IF(OF168=5,"BackHome0-0",IF(AND(OS168=5),"BackAway0-0",""))</f>
        <v/>
      </c>
      <c r="OU168">
        <f>IF(OF168=5,KN168,IF(AND(OS168=5),KO168,""))</f>
        <v/>
      </c>
      <c r="OV168">
        <f>IF(OF168=5,"Match Odds",IF(AND(OS168=5),"Match Odds",""))</f>
        <v/>
      </c>
      <c r="OW168">
        <f>IF(OF168=5,KP168,IF(AND(OS168=5),KP168,""))</f>
        <v/>
      </c>
      <c r="OX168">
        <f>IF(OF168=5,"MATCH_ODDS",IF(AND(OS168=5),"MATCH_ODDS",""))</f>
        <v/>
      </c>
      <c r="OY168">
        <f>IF(OF168=5,"BACK",IF(AND(OS168=5),"BACK",""))</f>
        <v/>
      </c>
    </row>
    <row r="169" ht="16.5" customHeight="1" thickBot="1" thickTop="1">
      <c r="A169" s="2" t="n"/>
      <c r="KN169" s="1">
        <f>IF(INDEX(#REF!,MATCH('HT 0-0'!D169,#REF!,0))=INDEX(#REF!,MATCH('HT 0-0'!D169,#REF!,0)),INDEX(#REF!,MATCH('HT 0-0'!D169,#REF!,0)),"ERROR")</f>
        <v/>
      </c>
      <c r="KO169" s="1">
        <f>IF(INDEX(#REF!,MATCH('HT 0-0'!E169,#REF!,0))=INDEX(#REF!,MATCH('HT 0-0'!E169,#REF!,0)),INDEX(#REF!,MATCH('HT 0-0'!E169,#REF!,0)),"ERROR")</f>
        <v/>
      </c>
      <c r="KP169" s="1">
        <f>KN169&amp;" v "&amp;KO169</f>
        <v/>
      </c>
      <c r="KQ169">
        <f>B169&amp;"_"&amp;C169</f>
        <v/>
      </c>
      <c r="KR169" s="1">
        <f>IF((HW169/KK169)&lt;0.335,"G",IF((HW169/KK169)&gt;0.67,"R","A"))</f>
        <v/>
      </c>
      <c r="KS169" s="1">
        <f>IF((HX169/KK169)&lt;0.335,"G",IF((HX169/KK169)&gt;0.67,"R","A"))</f>
        <v/>
      </c>
      <c r="KT169" s="1">
        <f>IF((IH169/KK169)&lt;0.335,"G",IF((IH169/KK169)&gt;0.67,"R","A"))</f>
        <v/>
      </c>
      <c r="KU169" s="1">
        <f>IF((II169/KK169)&lt;0.335,"G",IF((II169/KK169)&gt;0.67,"R","A"))</f>
        <v/>
      </c>
      <c r="KV169" s="1">
        <f>IF((HZ169/KK169)&lt;0.335,"G",IF((HZ169/KK169)&gt;0.67,"R","A"))</f>
        <v/>
      </c>
      <c r="KW169" s="1">
        <f>IF((HY169/KK169)&lt;0.335,"G",IF((HY169/KK169)&gt;0.67,"R","A"))</f>
        <v/>
      </c>
      <c r="KX169" s="1">
        <f>IF((IK169/KK169)&lt;0.335,"G",IF((IK169/KK169)&gt;0.67,"R","A"))</f>
        <v/>
      </c>
      <c r="KY169" s="1">
        <f>IF((IJ169/KK169)&lt;0.335,"G",IF((IJ169/KK169)&gt;0.67,"R","A"))</f>
        <v/>
      </c>
      <c r="KZ169" s="1">
        <f>IF((HQ169/KK169)&lt;0.335,"G",IF((HQ169/KK169)&gt;0.67,"R","A"))</f>
        <v/>
      </c>
      <c r="LA169" s="1">
        <f>IF((IB169/KK169)&lt;0.335,"G",IF((IB169/KK169)&gt;0.67,"R","A"))</f>
        <v/>
      </c>
      <c r="LB169">
        <f>IF(LQ169="0-0",INDEX(Scrape!#REF!,MATCH('HT 0-0'!KP169,Scrape!$B:$B,0)),"")</f>
        <v/>
      </c>
      <c r="LC169">
        <f>IF(LQ169="0-0",INDEX(Scrape!$A:$A,MATCH('HT 0-0'!KP169,Scrape!$B:$B,0)),"")</f>
        <v/>
      </c>
      <c r="LD169">
        <f>IF(LQ169="0-0",INDEX(Scrape!$B:$B,MATCH('HT 0-0'!KP169,Scrape!$B:$B,0)),"")</f>
        <v/>
      </c>
      <c r="LE169">
        <f>IF(LQ169="0-0",INDEX(Scrape!$C:$C,MATCH('HT 0-0'!KP169,Scrape!$B:$B,0)),"")</f>
        <v/>
      </c>
      <c r="LF169">
        <f>IF(LQ169="0-0",INDEX(Scrape!$D:$D,MATCH('HT 0-0'!KP169,Scrape!$B:$B,0)),"")</f>
        <v/>
      </c>
      <c r="LG169">
        <f>IF(LQ169="0-0",INDEX(Scrape!$E:$E,MATCH('HT 0-0'!KP169,Scrape!$B:$B,0)),"")</f>
        <v/>
      </c>
      <c r="LH169">
        <f>IF(LQ169="0-0",INDEX(Scrape!$F:$F,MATCH('HT 0-0'!KP169,Scrape!$B:$B,0)),"")</f>
        <v/>
      </c>
      <c r="LI169">
        <f>IF(LQ169="0-0",INDEX(Scrape!$G:$G,MATCH('HT 0-0'!KP169,Scrape!$B:$B,0)),"")</f>
        <v/>
      </c>
      <c r="LJ169">
        <f>IF(LQ169="0-0",INDEX(Scrape!$H:$H,MATCH('HT 0-0'!KP169,Scrape!$B:$B,0)),"")</f>
        <v/>
      </c>
      <c r="LK169">
        <f>IF(LQ169="0-0",INDEX(Scrape!$I:$I,MATCH('HT 0-0'!KP169,Scrape!$B:$B,0)),"")</f>
        <v/>
      </c>
      <c r="LL169">
        <f>IF(LQ169="0-0",INDEX(Scrape!$J:$J,MATCH('HT 0-0'!KP169,Scrape!$B:$B,0)),"")</f>
        <v/>
      </c>
      <c r="LM169">
        <f>IF(LQ169="0-0",INDEX(Scrape!$K:$K,MATCH('HT 0-0'!KP169,Scrape!$B:$B,0)),"")</f>
        <v/>
      </c>
      <c r="LN169">
        <f>IF(LQ169="0-0",INDEX(Scrape!$L:$L,MATCH('HT 0-0'!KP169,Scrape!$B:$B,0)),"")</f>
        <v/>
      </c>
      <c r="LO169">
        <f>IF(LQ169="0-0",INDEX(Scrape!$M:$M,MATCH('HT 0-0'!KP169,Scrape!$B:$B,0)),"")</f>
        <v/>
      </c>
      <c r="LP169">
        <f>IF(LQ169="0-0",INDEX(Scrape!$N:$N,MATCH('HT 0-0'!KP169,Scrape!$B:$B,0)),"")</f>
        <v/>
      </c>
      <c r="LQ169">
        <f>INDEX(Scrape!$O:$O,MATCH('HT 0-0'!KP169,Scrape!$B:$B,0))</f>
        <v/>
      </c>
      <c r="LR169">
        <f>(1/LJ169)+(1/LI169)+(1/LH169)</f>
        <v/>
      </c>
      <c r="LS169">
        <f>(1/LG169)+(1/LF169)+(1/LE169)</f>
        <v/>
      </c>
      <c r="LT169" s="8">
        <f>IF(INDEX(#REF!,MATCH(KQ169,#REF!,0))=INDEX(#REF!,MATCH(KQ169,#REF!,0)),INDEX(#REF!,MATCH(KQ169,#REF!,0)),"ERROR")</f>
        <v/>
      </c>
      <c r="LU169" s="4">
        <f>IF(KR169="G",2,IF(KR169="R",0.5,IF(KR169="A",1)))</f>
        <v/>
      </c>
      <c r="LV169" s="4">
        <f>IF(KS169="G",0.5,IF(KS169="R",2,IF(KS169="A",1)))</f>
        <v/>
      </c>
      <c r="LW169" s="4">
        <f>IF(KT169="G",2,IF(KT169="R",0.5,IF(KT169="A",1)))</f>
        <v/>
      </c>
      <c r="LX169" s="4">
        <f>IF(KU169="G",0.5,IF(KU169="R",2,IF(KU169="A",1)))</f>
        <v/>
      </c>
      <c r="LY169" s="7">
        <f>(LK169*(LU169+LX169)+(LL169*(LU169+LX169)))</f>
        <v/>
      </c>
      <c r="LZ169" s="7">
        <f>(LN169*(LV169+LW169)+(LO169*(LV169+LW169)))</f>
        <v/>
      </c>
      <c r="MA169" s="11">
        <f>LY169-LZ169</f>
        <v/>
      </c>
      <c r="MB169" s="5">
        <f>MA169+2</f>
        <v/>
      </c>
      <c r="MC169" s="6">
        <f>MA169-2</f>
        <v/>
      </c>
      <c r="MD169" s="4">
        <f>LE169</f>
        <v/>
      </c>
      <c r="ME169" s="9">
        <f>IF(MD169=0,1000,MD169+0.75)</f>
        <v/>
      </c>
      <c r="MF169" s="10">
        <f>IF(MD169=0,0,MD169-0.75)</f>
        <v/>
      </c>
      <c r="MG169" s="4">
        <f>((LM169*(LU169+LX169))-((LP169*(LV169+LW169))))</f>
        <v/>
      </c>
      <c r="MH169" s="9">
        <f>MG169*1.2</f>
        <v/>
      </c>
      <c r="MI169" s="10">
        <f>MG169*0.8</f>
        <v/>
      </c>
      <c r="MJ169">
        <f>IFERROR(OT169,"")</f>
        <v/>
      </c>
      <c r="MK169">
        <f>IFERROR(OU169,"")</f>
        <v/>
      </c>
      <c r="ML169">
        <f>IFERROR(OV169,"")</f>
        <v/>
      </c>
      <c r="MM169">
        <f>IFERROR(OW169,"")</f>
        <v/>
      </c>
      <c r="MN169">
        <f>IFERROR(OX169,"")</f>
        <v/>
      </c>
      <c r="MO169">
        <f>IFERROR(OY169,"")</f>
        <v/>
      </c>
      <c r="MP169" s="1">
        <f>COUNTIFS(#REF!,LT169,#REF!,1,#REF!,"&gt;="&amp;MC169,#REF!,"&lt;="&amp;MB169,#REF!,"&lt;="&amp;ME169,#REF!,"&gt;="&amp;MF169,#REF!,"="&amp;KV169,#REF!,"="&amp;KX169)</f>
        <v/>
      </c>
      <c r="MQ169" s="1">
        <f>COUNTIFS(#REF!,LT169,#REF!,0,#REF!,"&gt;="&amp;MC169,#REF!,"&lt;="&amp;MB169,#REF!,"&lt;="&amp;ME169,#REF!,"&gt;="&amp;MF169,#REF!,"="&amp;KV169,#REF!,"="&amp;KX169)</f>
        <v/>
      </c>
      <c r="MR169" s="1">
        <f>COUNTIFS(#REF!,LT169,#REF!,1,#REF!,"&gt;="&amp;MC169,#REF!,"&lt;="&amp;MB169,#REF!,"&lt;="&amp;ME169,#REF!,"&gt;="&amp;MF169,#REF!,"="&amp;KW169,#REF!,"="&amp;KY169)</f>
        <v/>
      </c>
      <c r="MS169" s="1">
        <f>COUNTIFS(#REF!,LT169,#REF!,0,#REF!,"&gt;="&amp;MC169,#REF!,"&lt;="&amp;MB169,#REF!,"&lt;="&amp;ME169,#REF!,"&gt;="&amp;MF169,#REF!,"="&amp;KW169,#REF!,"="&amp;KY169)</f>
        <v/>
      </c>
      <c r="MT169" s="1">
        <f>COUNTIFS(#REF!,LT169,#REF!,1,#REF!,"&gt;="&amp;MI169,#REF!,"&lt;="&amp;MH169,#REF!,"&lt;="&amp;ME169,#REF!,"&gt;="&amp;MF169)</f>
        <v/>
      </c>
      <c r="MU169" s="1">
        <f>COUNTIFS(#REF!,LT169,#REF!,0,#REF!,"&gt;="&amp;MI169,#REF!,"&lt;="&amp;MH169,#REF!,"&lt;="&amp;ME169,#REF!,"&gt;="&amp;MF169)</f>
        <v/>
      </c>
      <c r="MV169" s="1">
        <f>COUNTIFS(#REF!,LT169,#REF!,1,#REF!,"&gt;="&amp;MI169,#REF!,"&lt;="&amp;MH169,#REF!,"="&amp;KZ169,#REF!,"="&amp;LA169,#REF!,"&lt;="&amp;ME169,#REF!,"&gt;="&amp;MF169)</f>
        <v/>
      </c>
      <c r="MW169" s="1">
        <f>COUNTIFS(#REF!,LT169,#REF!,0,#REF!,"&gt;="&amp;MI169,#REF!,"&lt;="&amp;MH169,#REF!,"="&amp;KZ169,#REF!,"="&amp;LA169,#REF!,"&lt;="&amp;ME169,#REF!,"&gt;="&amp;MF169)</f>
        <v/>
      </c>
      <c r="MX169" s="1">
        <f>COUNTIFS(#REF!,LT169,#REF!,1,#REF!,"&gt;="&amp;MC169,#REF!,"&lt;="&amp;MB169,#REF!,"&lt;="&amp;ME169,#REF!,"&gt;="&amp;MF169)</f>
        <v/>
      </c>
      <c r="MY169" s="1">
        <f>COUNTIFS(#REF!,LT169,#REF!,0,#REF!,"&gt;="&amp;MC169,#REF!,"&lt;="&amp;MB169,#REF!,"&lt;="&amp;ME169,#REF!,"&gt;="&amp;MF169)</f>
        <v/>
      </c>
      <c r="MZ169" s="1">
        <f>COUNTIFS(#REF!,LT169,#REF!,1,#REF!,"&lt;="&amp;ME169,#REF!,"&gt;="&amp;MF169,#REF!,"="&amp;KV169,#REF!,"="&amp;KX169)</f>
        <v/>
      </c>
      <c r="NA169" s="1">
        <f>COUNTIFS(#REF!,LT169,#REF!,0,#REF!,"&lt;="&amp;ME169,#REF!,"&gt;="&amp;MF169,#REF!,"="&amp;KV169,#REF!,"="&amp;KX169)</f>
        <v/>
      </c>
      <c r="NB169" s="1">
        <f>COUNTIFS(#REF!,LT169,#REF!,1,#REF!,"&lt;="&amp;ME169,#REF!,"&gt;="&amp;MF169,#REF!,"="&amp;KW169,#REF!,"="&amp;KY169)</f>
        <v/>
      </c>
      <c r="NC169" s="1">
        <f>COUNTIFS(#REF!,LT169,#REF!,0,#REF!,"&lt;="&amp;ME169,#REF!,"&gt;="&amp;MF169,#REF!,"="&amp;KW169,#REF!,"="&amp;KY169)</f>
        <v/>
      </c>
      <c r="ND169" s="1">
        <f>COUNTIFS(#REF!,LT169,#REF!,1,#REF!,"&gt;="&amp;MC169,#REF!,"&lt;="&amp;MB169,#REF!,"&lt;="&amp;ME169,#REF!,"&gt;="&amp;MF169,#REF!,"="&amp;KV169,#REF!,"="&amp;KX169)</f>
        <v/>
      </c>
      <c r="NE169" s="1">
        <f>COUNTIFS(#REF!,LT169,#REF!,0,#REF!,"&gt;="&amp;MC169,#REF!,"&lt;="&amp;MB169,#REF!,"&lt;="&amp;ME169,#REF!,"&gt;="&amp;MF169,#REF!,"="&amp;KV169,#REF!,"="&amp;KX169)</f>
        <v/>
      </c>
      <c r="NF169" s="1">
        <f>COUNTIFS(#REF!,LT169,#REF!,1,#REF!,"&gt;="&amp;MC169,#REF!,"&lt;="&amp;MB169,#REF!,"&lt;="&amp;ME169,#REF!,"&gt;="&amp;MF169,#REF!,"="&amp;KW169,#REF!,"="&amp;KY169)</f>
        <v/>
      </c>
      <c r="NG169" s="1">
        <f>COUNTIFS(#REF!,LT169,#REF!,0,#REF!,"&gt;="&amp;MC169,#REF!,"&lt;="&amp;MB169,#REF!,"&lt;="&amp;ME169,#REF!,"&gt;="&amp;MF169,#REF!,"="&amp;KW169,#REF!,"="&amp;KY169)</f>
        <v/>
      </c>
      <c r="NH169" s="1">
        <f>COUNTIFS(#REF!,LT169,#REF!,1,#REF!,"&gt;="&amp;MC169,#REF!,"&lt;="&amp;MB169,#REF!,"&lt;="&amp;ME169,#REF!,"&gt;="&amp;MF169,#REF!,"="&amp;KZ169,#REF!,"="&amp;LA169)</f>
        <v/>
      </c>
      <c r="NI169" s="1">
        <f>COUNTIFS(#REF!,LT169,#REF!,0,#REF!,"&gt;="&amp;MC169,#REF!,"&lt;="&amp;MB169,#REF!,"&lt;="&amp;ME169,#REF!,"&gt;="&amp;MF169,#REF!,"="&amp;KZ169,#REF!,"="&amp;LA169)</f>
        <v/>
      </c>
      <c r="NJ169" s="1">
        <f>COUNTIFS(#REF!,LT169,#REF!,1,#REF!,"&gt;="&amp;MI169,#REF!,"&lt;="&amp;MH169,#REF!,"&lt;="&amp;ME169,#REF!,"&gt;="&amp;MF169)</f>
        <v/>
      </c>
      <c r="NK169" s="1">
        <f>COUNTIFS(#REF!,LT169,#REF!,0,#REF!,"&gt;="&amp;MI169,#REF!,"&lt;="&amp;MH169,#REF!,"&lt;="&amp;ME169,#REF!,"&gt;="&amp;MF169)</f>
        <v/>
      </c>
      <c r="NL169" s="1">
        <f>COUNTIFS(#REF!,LT169,#REF!,1,#REF!,"&gt;="&amp;MI169,#REF!,"&lt;="&amp;MH169,#REF!,"="&amp;KZ169,#REF!,"="&amp;LA169,#REF!,"&lt;="&amp;ME169,#REF!,"&gt;="&amp;MF169)</f>
        <v/>
      </c>
      <c r="NM169" s="1">
        <f>COUNTIFS(#REF!,LT169,#REF!,0,#REF!,"&gt;="&amp;MI169,#REF!,"&lt;="&amp;MH169,#REF!,"="&amp;KZ169,#REF!,"="&amp;LA169,#REF!,"&lt;="&amp;ME169,#REF!,"&gt;="&amp;MF169)</f>
        <v/>
      </c>
      <c r="NN169" s="1">
        <f>COUNTIFS(#REF!,LT169,#REF!,1,#REF!,"&gt;="&amp;MC169,#REF!,"&lt;="&amp;MB169,#REF!,"&lt;="&amp;ME169,#REF!,"&gt;="&amp;MF169)</f>
        <v/>
      </c>
      <c r="NO169" s="1">
        <f>COUNTIFS(#REF!,LT169,#REF!,0,#REF!,"&gt;="&amp;MC169,#REF!,"&lt;="&amp;MB169,#REF!,"&lt;="&amp;ME169,#REF!,"&gt;="&amp;MF169)</f>
        <v/>
      </c>
      <c r="NP169" s="1">
        <f>COUNTIFS(#REF!,LT169,#REF!,1,#REF!,"&lt;="&amp;ME169,#REF!,"&gt;="&amp;MF169,#REF!,"="&amp;KV169,#REF!,"="&amp;KX169)</f>
        <v/>
      </c>
      <c r="NQ169" s="1">
        <f>COUNTIFS(#REF!,LT169,#REF!,0,#REF!,"&lt;="&amp;ME169,#REF!,"&gt;="&amp;MF169,#REF!,"="&amp;KV169,#REF!,"="&amp;KX169)</f>
        <v/>
      </c>
      <c r="NR169" s="1">
        <f>COUNTIFS(#REF!,LT169,#REF!,1,#REF!,"&lt;="&amp;ME169,#REF!,"&gt;="&amp;MF169,#REF!,"="&amp;KW169,#REF!,"="&amp;KY169)</f>
        <v/>
      </c>
      <c r="NS169" s="1">
        <f>COUNTIFS(#REF!,LT169,#REF!,0,#REF!,"&lt;="&amp;ME169,#REF!,"&gt;="&amp;MF169,#REF!,"="&amp;KW169,#REF!,"="&amp;KY169)</f>
        <v/>
      </c>
      <c r="NT169" s="1">
        <f>MP169+MR169+MT169+MV169+MX169+MZ169+NB169</f>
        <v/>
      </c>
      <c r="NU169" s="1">
        <f>MQ169+MS169+MU169+MW169+MY169+NA169+NC169</f>
        <v/>
      </c>
      <c r="NV169" s="1">
        <f>NT169+NU169</f>
        <v/>
      </c>
      <c r="NW169" s="33">
        <f>NT169/(NT169+NU169)</f>
        <v/>
      </c>
      <c r="NX169" s="3">
        <f>1/NW169</f>
        <v/>
      </c>
      <c r="NY169" s="1">
        <f>LH169</f>
        <v/>
      </c>
      <c r="NZ169" s="79">
        <f>(NW169*((NY169-1)*0.98))-((1-NW169)*1)</f>
        <v/>
      </c>
      <c r="OA169" s="34">
        <f>IF(LR169&lt;0.9,0,IF(AND(LR169&gt;1.1),0,1))</f>
        <v/>
      </c>
      <c r="OB169" s="34">
        <f>IF(LS169&lt;0.9,0,IF(AND(LS169&gt;1.1),0,1))</f>
        <v/>
      </c>
      <c r="OC169" s="32">
        <f>IF(NV169&gt;99,1,0)</f>
        <v/>
      </c>
      <c r="OD169" s="32">
        <f>IF(NZ169&gt;0.0799,1,0)</f>
        <v/>
      </c>
      <c r="OE169" s="32">
        <f>IF(NZ169&gt;OM169,1,0)</f>
        <v/>
      </c>
      <c r="OF169" s="32">
        <f>OC169+OD169+OE169+OA169+OB169</f>
        <v/>
      </c>
      <c r="OG169" s="1">
        <f>ND169+NF169+NH169+NJ169+NL169+NN169+NP169+NR169</f>
        <v/>
      </c>
      <c r="OH169" s="1">
        <f>NE169+NG169+NI169+NK169+NM169+NO169+NQ169+NS169</f>
        <v/>
      </c>
      <c r="OI169" s="1">
        <f>OG169+OH169</f>
        <v/>
      </c>
      <c r="OJ169" s="33">
        <f>OG169/(OG169+OH169)</f>
        <v/>
      </c>
      <c r="OK169" s="3">
        <f>1/OJ169</f>
        <v/>
      </c>
      <c r="OL169" s="1">
        <f>LI169</f>
        <v/>
      </c>
      <c r="OM169" s="79">
        <f>(OJ169*((OL169-1)*0.98))-((1-OJ169)*1)</f>
        <v/>
      </c>
      <c r="ON169" s="34">
        <f>IF(LR169&lt;0.9,0,IF(AND(LR169&gt;1.1),0,1))</f>
        <v/>
      </c>
      <c r="OO169" s="34">
        <f>IF(LS169&lt;0.9,0,IF(AND(LS169&gt;1.1),0,1))</f>
        <v/>
      </c>
      <c r="OP169" s="32">
        <f>IF(OI169&gt;99,1,0)</f>
        <v/>
      </c>
      <c r="OQ169" s="32">
        <f>IF(OM169&gt;0.0799,1,0)</f>
        <v/>
      </c>
      <c r="OR169" s="32">
        <f>IF(OM169&gt;OZ169,1,0)</f>
        <v/>
      </c>
      <c r="OS169" s="32">
        <f>OP169+OQ169+OR169+ON169+OO169</f>
        <v/>
      </c>
      <c r="OT169">
        <f>IF(OF169=5,"BackHome0-0",IF(AND(OS169=5),"BackAway0-0",""))</f>
        <v/>
      </c>
      <c r="OU169">
        <f>IF(OF169=5,KN169,IF(AND(OS169=5),KO169,""))</f>
        <v/>
      </c>
      <c r="OV169">
        <f>IF(OF169=5,"Match Odds",IF(AND(OS169=5),"Match Odds",""))</f>
        <v/>
      </c>
      <c r="OW169">
        <f>IF(OF169=5,KP169,IF(AND(OS169=5),KP169,""))</f>
        <v/>
      </c>
      <c r="OX169">
        <f>IF(OF169=5,"MATCH_ODDS",IF(AND(OS169=5),"MATCH_ODDS",""))</f>
        <v/>
      </c>
      <c r="OY169">
        <f>IF(OF169=5,"BACK",IF(AND(OS169=5),"BACK",""))</f>
        <v/>
      </c>
    </row>
    <row r="170" ht="16.5" customHeight="1" thickBot="1" thickTop="1">
      <c r="A170" s="2" t="n"/>
      <c r="KN170" s="1">
        <f>IF(INDEX(#REF!,MATCH('HT 0-0'!D170,#REF!,0))=INDEX(#REF!,MATCH('HT 0-0'!D170,#REF!,0)),INDEX(#REF!,MATCH('HT 0-0'!D170,#REF!,0)),"ERROR")</f>
        <v/>
      </c>
      <c r="KO170" s="1">
        <f>IF(INDEX(#REF!,MATCH('HT 0-0'!E170,#REF!,0))=INDEX(#REF!,MATCH('HT 0-0'!E170,#REF!,0)),INDEX(#REF!,MATCH('HT 0-0'!E170,#REF!,0)),"ERROR")</f>
        <v/>
      </c>
      <c r="KP170" s="1">
        <f>KN170&amp;" v "&amp;KO170</f>
        <v/>
      </c>
      <c r="KQ170">
        <f>B170&amp;"_"&amp;C170</f>
        <v/>
      </c>
      <c r="KR170" s="1">
        <f>IF((HW170/KK170)&lt;0.335,"G",IF((HW170/KK170)&gt;0.67,"R","A"))</f>
        <v/>
      </c>
      <c r="KS170" s="1">
        <f>IF((HX170/KK170)&lt;0.335,"G",IF((HX170/KK170)&gt;0.67,"R","A"))</f>
        <v/>
      </c>
      <c r="KT170" s="1">
        <f>IF((IH170/KK170)&lt;0.335,"G",IF((IH170/KK170)&gt;0.67,"R","A"))</f>
        <v/>
      </c>
      <c r="KU170" s="1">
        <f>IF((II170/KK170)&lt;0.335,"G",IF((II170/KK170)&gt;0.67,"R","A"))</f>
        <v/>
      </c>
      <c r="KV170" s="1">
        <f>IF((HZ170/KK170)&lt;0.335,"G",IF((HZ170/KK170)&gt;0.67,"R","A"))</f>
        <v/>
      </c>
      <c r="KW170" s="1">
        <f>IF((HY170/KK170)&lt;0.335,"G",IF((HY170/KK170)&gt;0.67,"R","A"))</f>
        <v/>
      </c>
      <c r="KX170" s="1">
        <f>IF((IK170/KK170)&lt;0.335,"G",IF((IK170/KK170)&gt;0.67,"R","A"))</f>
        <v/>
      </c>
      <c r="KY170" s="1">
        <f>IF((IJ170/KK170)&lt;0.335,"G",IF((IJ170/KK170)&gt;0.67,"R","A"))</f>
        <v/>
      </c>
      <c r="KZ170" s="1">
        <f>IF((HQ170/KK170)&lt;0.335,"G",IF((HQ170/KK170)&gt;0.67,"R","A"))</f>
        <v/>
      </c>
      <c r="LA170" s="1">
        <f>IF((IB170/KK170)&lt;0.335,"G",IF((IB170/KK170)&gt;0.67,"R","A"))</f>
        <v/>
      </c>
      <c r="LB170">
        <f>IF(LQ170="0-0",INDEX(Scrape!#REF!,MATCH('HT 0-0'!KP170,Scrape!$B:$B,0)),"")</f>
        <v/>
      </c>
      <c r="LC170">
        <f>IF(LQ170="0-0",INDEX(Scrape!$A:$A,MATCH('HT 0-0'!KP170,Scrape!$B:$B,0)),"")</f>
        <v/>
      </c>
      <c r="LD170">
        <f>IF(LQ170="0-0",INDEX(Scrape!$B:$B,MATCH('HT 0-0'!KP170,Scrape!$B:$B,0)),"")</f>
        <v/>
      </c>
      <c r="LE170">
        <f>IF(LQ170="0-0",INDEX(Scrape!$C:$C,MATCH('HT 0-0'!KP170,Scrape!$B:$B,0)),"")</f>
        <v/>
      </c>
      <c r="LF170">
        <f>IF(LQ170="0-0",INDEX(Scrape!$D:$D,MATCH('HT 0-0'!KP170,Scrape!$B:$B,0)),"")</f>
        <v/>
      </c>
      <c r="LG170">
        <f>IF(LQ170="0-0",INDEX(Scrape!$E:$E,MATCH('HT 0-0'!KP170,Scrape!$B:$B,0)),"")</f>
        <v/>
      </c>
      <c r="LH170">
        <f>IF(LQ170="0-0",INDEX(Scrape!$F:$F,MATCH('HT 0-0'!KP170,Scrape!$B:$B,0)),"")</f>
        <v/>
      </c>
      <c r="LI170">
        <f>IF(LQ170="0-0",INDEX(Scrape!$G:$G,MATCH('HT 0-0'!KP170,Scrape!$B:$B,0)),"")</f>
        <v/>
      </c>
      <c r="LJ170">
        <f>IF(LQ170="0-0",INDEX(Scrape!$H:$H,MATCH('HT 0-0'!KP170,Scrape!$B:$B,0)),"")</f>
        <v/>
      </c>
      <c r="LK170">
        <f>IF(LQ170="0-0",INDEX(Scrape!$I:$I,MATCH('HT 0-0'!KP170,Scrape!$B:$B,0)),"")</f>
        <v/>
      </c>
      <c r="LL170">
        <f>IF(LQ170="0-0",INDEX(Scrape!$J:$J,MATCH('HT 0-0'!KP170,Scrape!$B:$B,0)),"")</f>
        <v/>
      </c>
      <c r="LM170">
        <f>IF(LQ170="0-0",INDEX(Scrape!$K:$K,MATCH('HT 0-0'!KP170,Scrape!$B:$B,0)),"")</f>
        <v/>
      </c>
      <c r="LN170">
        <f>IF(LQ170="0-0",INDEX(Scrape!$L:$L,MATCH('HT 0-0'!KP170,Scrape!$B:$B,0)),"")</f>
        <v/>
      </c>
      <c r="LO170">
        <f>IF(LQ170="0-0",INDEX(Scrape!$M:$M,MATCH('HT 0-0'!KP170,Scrape!$B:$B,0)),"")</f>
        <v/>
      </c>
      <c r="LP170">
        <f>IF(LQ170="0-0",INDEX(Scrape!$N:$N,MATCH('HT 0-0'!KP170,Scrape!$B:$B,0)),"")</f>
        <v/>
      </c>
      <c r="LQ170">
        <f>INDEX(Scrape!$O:$O,MATCH('HT 0-0'!KP170,Scrape!$B:$B,0))</f>
        <v/>
      </c>
      <c r="LR170">
        <f>(1/LJ170)+(1/LI170)+(1/LH170)</f>
        <v/>
      </c>
      <c r="LS170">
        <f>(1/LG170)+(1/LF170)+(1/LE170)</f>
        <v/>
      </c>
      <c r="LT170" s="8">
        <f>IF(INDEX(#REF!,MATCH(KQ170,#REF!,0))=INDEX(#REF!,MATCH(KQ170,#REF!,0)),INDEX(#REF!,MATCH(KQ170,#REF!,0)),"ERROR")</f>
        <v/>
      </c>
      <c r="LU170" s="4">
        <f>IF(KR170="G",2,IF(KR170="R",0.5,IF(KR170="A",1)))</f>
        <v/>
      </c>
      <c r="LV170" s="4">
        <f>IF(KS170="G",0.5,IF(KS170="R",2,IF(KS170="A",1)))</f>
        <v/>
      </c>
      <c r="LW170" s="4">
        <f>IF(KT170="G",2,IF(KT170="R",0.5,IF(KT170="A",1)))</f>
        <v/>
      </c>
      <c r="LX170" s="4">
        <f>IF(KU170="G",0.5,IF(KU170="R",2,IF(KU170="A",1)))</f>
        <v/>
      </c>
      <c r="LY170" s="7">
        <f>(LK170*(LU170+LX170)+(LL170*(LU170+LX170)))</f>
        <v/>
      </c>
      <c r="LZ170" s="7">
        <f>(LN170*(LV170+LW170)+(LO170*(LV170+LW170)))</f>
        <v/>
      </c>
      <c r="MA170" s="11">
        <f>LY170-LZ170</f>
        <v/>
      </c>
      <c r="MB170" s="5">
        <f>MA170+2</f>
        <v/>
      </c>
      <c r="MC170" s="6">
        <f>MA170-2</f>
        <v/>
      </c>
      <c r="MD170" s="4">
        <f>LE170</f>
        <v/>
      </c>
      <c r="ME170" s="9">
        <f>IF(MD170=0,1000,MD170+0.75)</f>
        <v/>
      </c>
      <c r="MF170" s="10">
        <f>IF(MD170=0,0,MD170-0.75)</f>
        <v/>
      </c>
      <c r="MG170" s="4">
        <f>((LM170*(LU170+LX170))-((LP170*(LV170+LW170))))</f>
        <v/>
      </c>
      <c r="MH170" s="9">
        <f>MG170*1.2</f>
        <v/>
      </c>
      <c r="MI170" s="10">
        <f>MG170*0.8</f>
        <v/>
      </c>
      <c r="MJ170">
        <f>IFERROR(OT170,"")</f>
        <v/>
      </c>
      <c r="MK170">
        <f>IFERROR(OU170,"")</f>
        <v/>
      </c>
      <c r="ML170">
        <f>IFERROR(OV170,"")</f>
        <v/>
      </c>
      <c r="MM170">
        <f>IFERROR(OW170,"")</f>
        <v/>
      </c>
      <c r="MN170">
        <f>IFERROR(OX170,"")</f>
        <v/>
      </c>
      <c r="MO170">
        <f>IFERROR(OY170,"")</f>
        <v/>
      </c>
      <c r="MP170" s="1">
        <f>COUNTIFS(#REF!,LT170,#REF!,1,#REF!,"&gt;="&amp;MC170,#REF!,"&lt;="&amp;MB170,#REF!,"&lt;="&amp;ME170,#REF!,"&gt;="&amp;MF170,#REF!,"="&amp;KV170,#REF!,"="&amp;KX170)</f>
        <v/>
      </c>
      <c r="MQ170" s="1">
        <f>COUNTIFS(#REF!,LT170,#REF!,0,#REF!,"&gt;="&amp;MC170,#REF!,"&lt;="&amp;MB170,#REF!,"&lt;="&amp;ME170,#REF!,"&gt;="&amp;MF170,#REF!,"="&amp;KV170,#REF!,"="&amp;KX170)</f>
        <v/>
      </c>
      <c r="MR170" s="1">
        <f>COUNTIFS(#REF!,LT170,#REF!,1,#REF!,"&gt;="&amp;MC170,#REF!,"&lt;="&amp;MB170,#REF!,"&lt;="&amp;ME170,#REF!,"&gt;="&amp;MF170,#REF!,"="&amp;KW170,#REF!,"="&amp;KY170)</f>
        <v/>
      </c>
      <c r="MS170" s="1">
        <f>COUNTIFS(#REF!,LT170,#REF!,0,#REF!,"&gt;="&amp;MC170,#REF!,"&lt;="&amp;MB170,#REF!,"&lt;="&amp;ME170,#REF!,"&gt;="&amp;MF170,#REF!,"="&amp;KW170,#REF!,"="&amp;KY170)</f>
        <v/>
      </c>
      <c r="MT170" s="1">
        <f>COUNTIFS(#REF!,LT170,#REF!,1,#REF!,"&gt;="&amp;MI170,#REF!,"&lt;="&amp;MH170,#REF!,"&lt;="&amp;ME170,#REF!,"&gt;="&amp;MF170)</f>
        <v/>
      </c>
      <c r="MU170" s="1">
        <f>COUNTIFS(#REF!,LT170,#REF!,0,#REF!,"&gt;="&amp;MI170,#REF!,"&lt;="&amp;MH170,#REF!,"&lt;="&amp;ME170,#REF!,"&gt;="&amp;MF170)</f>
        <v/>
      </c>
      <c r="MV170" s="1">
        <f>COUNTIFS(#REF!,LT170,#REF!,1,#REF!,"&gt;="&amp;MI170,#REF!,"&lt;="&amp;MH170,#REF!,"="&amp;KZ170,#REF!,"="&amp;LA170,#REF!,"&lt;="&amp;ME170,#REF!,"&gt;="&amp;MF170)</f>
        <v/>
      </c>
      <c r="MW170" s="1">
        <f>COUNTIFS(#REF!,LT170,#REF!,0,#REF!,"&gt;="&amp;MI170,#REF!,"&lt;="&amp;MH170,#REF!,"="&amp;KZ170,#REF!,"="&amp;LA170,#REF!,"&lt;="&amp;ME170,#REF!,"&gt;="&amp;MF170)</f>
        <v/>
      </c>
      <c r="MX170" s="1">
        <f>COUNTIFS(#REF!,LT170,#REF!,1,#REF!,"&gt;="&amp;MC170,#REF!,"&lt;="&amp;MB170,#REF!,"&lt;="&amp;ME170,#REF!,"&gt;="&amp;MF170)</f>
        <v/>
      </c>
      <c r="MY170" s="1">
        <f>COUNTIFS(#REF!,LT170,#REF!,0,#REF!,"&gt;="&amp;MC170,#REF!,"&lt;="&amp;MB170,#REF!,"&lt;="&amp;ME170,#REF!,"&gt;="&amp;MF170)</f>
        <v/>
      </c>
      <c r="MZ170" s="1">
        <f>COUNTIFS(#REF!,LT170,#REF!,1,#REF!,"&lt;="&amp;ME170,#REF!,"&gt;="&amp;MF170,#REF!,"="&amp;KV170,#REF!,"="&amp;KX170)</f>
        <v/>
      </c>
      <c r="NA170" s="1">
        <f>COUNTIFS(#REF!,LT170,#REF!,0,#REF!,"&lt;="&amp;ME170,#REF!,"&gt;="&amp;MF170,#REF!,"="&amp;KV170,#REF!,"="&amp;KX170)</f>
        <v/>
      </c>
      <c r="NB170" s="1">
        <f>COUNTIFS(#REF!,LT170,#REF!,1,#REF!,"&lt;="&amp;ME170,#REF!,"&gt;="&amp;MF170,#REF!,"="&amp;KW170,#REF!,"="&amp;KY170)</f>
        <v/>
      </c>
      <c r="NC170" s="1">
        <f>COUNTIFS(#REF!,LT170,#REF!,0,#REF!,"&lt;="&amp;ME170,#REF!,"&gt;="&amp;MF170,#REF!,"="&amp;KW170,#REF!,"="&amp;KY170)</f>
        <v/>
      </c>
      <c r="ND170" s="1">
        <f>COUNTIFS(#REF!,LT170,#REF!,1,#REF!,"&gt;="&amp;MC170,#REF!,"&lt;="&amp;MB170,#REF!,"&lt;="&amp;ME170,#REF!,"&gt;="&amp;MF170,#REF!,"="&amp;KV170,#REF!,"="&amp;KX170)</f>
        <v/>
      </c>
      <c r="NE170" s="1">
        <f>COUNTIFS(#REF!,LT170,#REF!,0,#REF!,"&gt;="&amp;MC170,#REF!,"&lt;="&amp;MB170,#REF!,"&lt;="&amp;ME170,#REF!,"&gt;="&amp;MF170,#REF!,"="&amp;KV170,#REF!,"="&amp;KX170)</f>
        <v/>
      </c>
      <c r="NF170" s="1">
        <f>COUNTIFS(#REF!,LT170,#REF!,1,#REF!,"&gt;="&amp;MC170,#REF!,"&lt;="&amp;MB170,#REF!,"&lt;="&amp;ME170,#REF!,"&gt;="&amp;MF170,#REF!,"="&amp;KW170,#REF!,"="&amp;KY170)</f>
        <v/>
      </c>
      <c r="NG170" s="1">
        <f>COUNTIFS(#REF!,LT170,#REF!,0,#REF!,"&gt;="&amp;MC170,#REF!,"&lt;="&amp;MB170,#REF!,"&lt;="&amp;ME170,#REF!,"&gt;="&amp;MF170,#REF!,"="&amp;KW170,#REF!,"="&amp;KY170)</f>
        <v/>
      </c>
      <c r="NH170" s="1">
        <f>COUNTIFS(#REF!,LT170,#REF!,1,#REF!,"&gt;="&amp;MC170,#REF!,"&lt;="&amp;MB170,#REF!,"&lt;="&amp;ME170,#REF!,"&gt;="&amp;MF170,#REF!,"="&amp;KZ170,#REF!,"="&amp;LA170)</f>
        <v/>
      </c>
      <c r="NI170" s="1">
        <f>COUNTIFS(#REF!,LT170,#REF!,0,#REF!,"&gt;="&amp;MC170,#REF!,"&lt;="&amp;MB170,#REF!,"&lt;="&amp;ME170,#REF!,"&gt;="&amp;MF170,#REF!,"="&amp;KZ170,#REF!,"="&amp;LA170)</f>
        <v/>
      </c>
      <c r="NJ170" s="1">
        <f>COUNTIFS(#REF!,LT170,#REF!,1,#REF!,"&gt;="&amp;MI170,#REF!,"&lt;="&amp;MH170,#REF!,"&lt;="&amp;ME170,#REF!,"&gt;="&amp;MF170)</f>
        <v/>
      </c>
      <c r="NK170" s="1">
        <f>COUNTIFS(#REF!,LT170,#REF!,0,#REF!,"&gt;="&amp;MI170,#REF!,"&lt;="&amp;MH170,#REF!,"&lt;="&amp;ME170,#REF!,"&gt;="&amp;MF170)</f>
        <v/>
      </c>
      <c r="NL170" s="1">
        <f>COUNTIFS(#REF!,LT170,#REF!,1,#REF!,"&gt;="&amp;MI170,#REF!,"&lt;="&amp;MH170,#REF!,"="&amp;KZ170,#REF!,"="&amp;LA170,#REF!,"&lt;="&amp;ME170,#REF!,"&gt;="&amp;MF170)</f>
        <v/>
      </c>
      <c r="NM170" s="1">
        <f>COUNTIFS(#REF!,LT170,#REF!,0,#REF!,"&gt;="&amp;MI170,#REF!,"&lt;="&amp;MH170,#REF!,"="&amp;KZ170,#REF!,"="&amp;LA170,#REF!,"&lt;="&amp;ME170,#REF!,"&gt;="&amp;MF170)</f>
        <v/>
      </c>
      <c r="NN170" s="1">
        <f>COUNTIFS(#REF!,LT170,#REF!,1,#REF!,"&gt;="&amp;MC170,#REF!,"&lt;="&amp;MB170,#REF!,"&lt;="&amp;ME170,#REF!,"&gt;="&amp;MF170)</f>
        <v/>
      </c>
      <c r="NO170" s="1">
        <f>COUNTIFS(#REF!,LT170,#REF!,0,#REF!,"&gt;="&amp;MC170,#REF!,"&lt;="&amp;MB170,#REF!,"&lt;="&amp;ME170,#REF!,"&gt;="&amp;MF170)</f>
        <v/>
      </c>
      <c r="NP170" s="1">
        <f>COUNTIFS(#REF!,LT170,#REF!,1,#REF!,"&lt;="&amp;ME170,#REF!,"&gt;="&amp;MF170,#REF!,"="&amp;KV170,#REF!,"="&amp;KX170)</f>
        <v/>
      </c>
      <c r="NQ170" s="1">
        <f>COUNTIFS(#REF!,LT170,#REF!,0,#REF!,"&lt;="&amp;ME170,#REF!,"&gt;="&amp;MF170,#REF!,"="&amp;KV170,#REF!,"="&amp;KX170)</f>
        <v/>
      </c>
      <c r="NR170" s="1">
        <f>COUNTIFS(#REF!,LT170,#REF!,1,#REF!,"&lt;="&amp;ME170,#REF!,"&gt;="&amp;MF170,#REF!,"="&amp;KW170,#REF!,"="&amp;KY170)</f>
        <v/>
      </c>
      <c r="NS170" s="1">
        <f>COUNTIFS(#REF!,LT170,#REF!,0,#REF!,"&lt;="&amp;ME170,#REF!,"&gt;="&amp;MF170,#REF!,"="&amp;KW170,#REF!,"="&amp;KY170)</f>
        <v/>
      </c>
      <c r="NT170" s="1">
        <f>MP170+MR170+MT170+MV170+MX170+MZ170+NB170</f>
        <v/>
      </c>
      <c r="NU170" s="1">
        <f>MQ170+MS170+MU170+MW170+MY170+NA170+NC170</f>
        <v/>
      </c>
      <c r="NV170" s="1">
        <f>NT170+NU170</f>
        <v/>
      </c>
      <c r="NW170" s="33">
        <f>NT170/(NT170+NU170)</f>
        <v/>
      </c>
      <c r="NX170" s="3">
        <f>1/NW170</f>
        <v/>
      </c>
      <c r="NY170" s="1">
        <f>LH170</f>
        <v/>
      </c>
      <c r="NZ170" s="79">
        <f>(NW170*((NY170-1)*0.98))-((1-NW170)*1)</f>
        <v/>
      </c>
      <c r="OA170" s="34">
        <f>IF(LR170&lt;0.9,0,IF(AND(LR170&gt;1.1),0,1))</f>
        <v/>
      </c>
      <c r="OB170" s="34">
        <f>IF(LS170&lt;0.9,0,IF(AND(LS170&gt;1.1),0,1))</f>
        <v/>
      </c>
      <c r="OC170" s="32">
        <f>IF(NV170&gt;99,1,0)</f>
        <v/>
      </c>
      <c r="OD170" s="32">
        <f>IF(NZ170&gt;0.0799,1,0)</f>
        <v/>
      </c>
      <c r="OE170" s="32">
        <f>IF(NZ170&gt;OM170,1,0)</f>
        <v/>
      </c>
      <c r="OF170" s="32">
        <f>OC170+OD170+OE170+OA170+OB170</f>
        <v/>
      </c>
      <c r="OG170" s="1">
        <f>ND170+NF170+NH170+NJ170+NL170+NN170+NP170+NR170</f>
        <v/>
      </c>
      <c r="OH170" s="1">
        <f>NE170+NG170+NI170+NK170+NM170+NO170+NQ170+NS170</f>
        <v/>
      </c>
      <c r="OI170" s="1">
        <f>OG170+OH170</f>
        <v/>
      </c>
      <c r="OJ170" s="33">
        <f>OG170/(OG170+OH170)</f>
        <v/>
      </c>
      <c r="OK170" s="3">
        <f>1/OJ170</f>
        <v/>
      </c>
      <c r="OL170" s="1">
        <f>LI170</f>
        <v/>
      </c>
      <c r="OM170" s="79">
        <f>(OJ170*((OL170-1)*0.98))-((1-OJ170)*1)</f>
        <v/>
      </c>
      <c r="ON170" s="34">
        <f>IF(LR170&lt;0.9,0,IF(AND(LR170&gt;1.1),0,1))</f>
        <v/>
      </c>
      <c r="OO170" s="34">
        <f>IF(LS170&lt;0.9,0,IF(AND(LS170&gt;1.1),0,1))</f>
        <v/>
      </c>
      <c r="OP170" s="32">
        <f>IF(OI170&gt;99,1,0)</f>
        <v/>
      </c>
      <c r="OQ170" s="32">
        <f>IF(OM170&gt;0.0799,1,0)</f>
        <v/>
      </c>
      <c r="OR170" s="32">
        <f>IF(OM170&gt;OZ170,1,0)</f>
        <v/>
      </c>
      <c r="OS170" s="32">
        <f>OP170+OQ170+OR170+ON170+OO170</f>
        <v/>
      </c>
      <c r="OT170">
        <f>IF(OF170=5,"BackHome0-0",IF(AND(OS170=5),"BackAway0-0",""))</f>
        <v/>
      </c>
      <c r="OU170">
        <f>IF(OF170=5,KN170,IF(AND(OS170=5),KO170,""))</f>
        <v/>
      </c>
      <c r="OV170">
        <f>IF(OF170=5,"Match Odds",IF(AND(OS170=5),"Match Odds",""))</f>
        <v/>
      </c>
      <c r="OW170">
        <f>IF(OF170=5,KP170,IF(AND(OS170=5),KP170,""))</f>
        <v/>
      </c>
      <c r="OX170">
        <f>IF(OF170=5,"MATCH_ODDS",IF(AND(OS170=5),"MATCH_ODDS",""))</f>
        <v/>
      </c>
      <c r="OY170">
        <f>IF(OF170=5,"BACK",IF(AND(OS170=5),"BACK",""))</f>
        <v/>
      </c>
    </row>
    <row r="171" ht="16.5" customHeight="1" thickBot="1" thickTop="1">
      <c r="A171" s="2" t="n"/>
      <c r="KN171" s="1">
        <f>IF(INDEX(#REF!,MATCH('HT 0-0'!D171,#REF!,0))=INDEX(#REF!,MATCH('HT 0-0'!D171,#REF!,0)),INDEX(#REF!,MATCH('HT 0-0'!D171,#REF!,0)),"ERROR")</f>
        <v/>
      </c>
      <c r="KO171" s="1">
        <f>IF(INDEX(#REF!,MATCH('HT 0-0'!E171,#REF!,0))=INDEX(#REF!,MATCH('HT 0-0'!E171,#REF!,0)),INDEX(#REF!,MATCH('HT 0-0'!E171,#REF!,0)),"ERROR")</f>
        <v/>
      </c>
      <c r="KP171" s="1">
        <f>KN171&amp;" v "&amp;KO171</f>
        <v/>
      </c>
      <c r="KQ171">
        <f>B171&amp;"_"&amp;C171</f>
        <v/>
      </c>
      <c r="KR171" s="1">
        <f>IF((HW171/KK171)&lt;0.335,"G",IF((HW171/KK171)&gt;0.67,"R","A"))</f>
        <v/>
      </c>
      <c r="KS171" s="1">
        <f>IF((HX171/KK171)&lt;0.335,"G",IF((HX171/KK171)&gt;0.67,"R","A"))</f>
        <v/>
      </c>
      <c r="KT171" s="1">
        <f>IF((IH171/KK171)&lt;0.335,"G",IF((IH171/KK171)&gt;0.67,"R","A"))</f>
        <v/>
      </c>
      <c r="KU171" s="1">
        <f>IF((II171/KK171)&lt;0.335,"G",IF((II171/KK171)&gt;0.67,"R","A"))</f>
        <v/>
      </c>
      <c r="KV171" s="1">
        <f>IF((HZ171/KK171)&lt;0.335,"G",IF((HZ171/KK171)&gt;0.67,"R","A"))</f>
        <v/>
      </c>
      <c r="KW171" s="1">
        <f>IF((HY171/KK171)&lt;0.335,"G",IF((HY171/KK171)&gt;0.67,"R","A"))</f>
        <v/>
      </c>
      <c r="KX171" s="1">
        <f>IF((IK171/KK171)&lt;0.335,"G",IF((IK171/KK171)&gt;0.67,"R","A"))</f>
        <v/>
      </c>
      <c r="KY171" s="1">
        <f>IF((IJ171/KK171)&lt;0.335,"G",IF((IJ171/KK171)&gt;0.67,"R","A"))</f>
        <v/>
      </c>
      <c r="KZ171" s="1">
        <f>IF((HQ171/KK171)&lt;0.335,"G",IF((HQ171/KK171)&gt;0.67,"R","A"))</f>
        <v/>
      </c>
      <c r="LA171" s="1">
        <f>IF((IB171/KK171)&lt;0.335,"G",IF((IB171/KK171)&gt;0.67,"R","A"))</f>
        <v/>
      </c>
      <c r="LB171">
        <f>IF(LQ171="0-0",INDEX(Scrape!#REF!,MATCH('HT 0-0'!KP171,Scrape!$B:$B,0)),"")</f>
        <v/>
      </c>
      <c r="LC171">
        <f>IF(LQ171="0-0",INDEX(Scrape!$A:$A,MATCH('HT 0-0'!KP171,Scrape!$B:$B,0)),"")</f>
        <v/>
      </c>
      <c r="LD171">
        <f>IF(LQ171="0-0",INDEX(Scrape!$B:$B,MATCH('HT 0-0'!KP171,Scrape!$B:$B,0)),"")</f>
        <v/>
      </c>
      <c r="LE171">
        <f>IF(LQ171="0-0",INDEX(Scrape!$C:$C,MATCH('HT 0-0'!KP171,Scrape!$B:$B,0)),"")</f>
        <v/>
      </c>
      <c r="LF171">
        <f>IF(LQ171="0-0",INDEX(Scrape!$D:$D,MATCH('HT 0-0'!KP171,Scrape!$B:$B,0)),"")</f>
        <v/>
      </c>
      <c r="LG171">
        <f>IF(LQ171="0-0",INDEX(Scrape!$E:$E,MATCH('HT 0-0'!KP171,Scrape!$B:$B,0)),"")</f>
        <v/>
      </c>
      <c r="LH171">
        <f>IF(LQ171="0-0",INDEX(Scrape!$F:$F,MATCH('HT 0-0'!KP171,Scrape!$B:$B,0)),"")</f>
        <v/>
      </c>
      <c r="LI171">
        <f>IF(LQ171="0-0",INDEX(Scrape!$G:$G,MATCH('HT 0-0'!KP171,Scrape!$B:$B,0)),"")</f>
        <v/>
      </c>
      <c r="LJ171">
        <f>IF(LQ171="0-0",INDEX(Scrape!$H:$H,MATCH('HT 0-0'!KP171,Scrape!$B:$B,0)),"")</f>
        <v/>
      </c>
      <c r="LK171">
        <f>IF(LQ171="0-0",INDEX(Scrape!$I:$I,MATCH('HT 0-0'!KP171,Scrape!$B:$B,0)),"")</f>
        <v/>
      </c>
      <c r="LL171">
        <f>IF(LQ171="0-0",INDEX(Scrape!$J:$J,MATCH('HT 0-0'!KP171,Scrape!$B:$B,0)),"")</f>
        <v/>
      </c>
      <c r="LM171">
        <f>IF(LQ171="0-0",INDEX(Scrape!$K:$K,MATCH('HT 0-0'!KP171,Scrape!$B:$B,0)),"")</f>
        <v/>
      </c>
      <c r="LN171">
        <f>IF(LQ171="0-0",INDEX(Scrape!$L:$L,MATCH('HT 0-0'!KP171,Scrape!$B:$B,0)),"")</f>
        <v/>
      </c>
      <c r="LO171">
        <f>IF(LQ171="0-0",INDEX(Scrape!$M:$M,MATCH('HT 0-0'!KP171,Scrape!$B:$B,0)),"")</f>
        <v/>
      </c>
      <c r="LP171">
        <f>IF(LQ171="0-0",INDEX(Scrape!$N:$N,MATCH('HT 0-0'!KP171,Scrape!$B:$B,0)),"")</f>
        <v/>
      </c>
      <c r="LQ171">
        <f>INDEX(Scrape!$O:$O,MATCH('HT 0-0'!KP171,Scrape!$B:$B,0))</f>
        <v/>
      </c>
      <c r="LR171">
        <f>(1/LJ171)+(1/LI171)+(1/LH171)</f>
        <v/>
      </c>
      <c r="LS171">
        <f>(1/LG171)+(1/LF171)+(1/LE171)</f>
        <v/>
      </c>
      <c r="LT171" s="8">
        <f>IF(INDEX(#REF!,MATCH(KQ171,#REF!,0))=INDEX(#REF!,MATCH(KQ171,#REF!,0)),INDEX(#REF!,MATCH(KQ171,#REF!,0)),"ERROR")</f>
        <v/>
      </c>
      <c r="LU171" s="4">
        <f>IF(KR171="G",2,IF(KR171="R",0.5,IF(KR171="A",1)))</f>
        <v/>
      </c>
      <c r="LV171" s="4">
        <f>IF(KS171="G",0.5,IF(KS171="R",2,IF(KS171="A",1)))</f>
        <v/>
      </c>
      <c r="LW171" s="4">
        <f>IF(KT171="G",2,IF(KT171="R",0.5,IF(KT171="A",1)))</f>
        <v/>
      </c>
      <c r="LX171" s="4">
        <f>IF(KU171="G",0.5,IF(KU171="R",2,IF(KU171="A",1)))</f>
        <v/>
      </c>
      <c r="LY171" s="7">
        <f>(LK171*(LU171+LX171)+(LL171*(LU171+LX171)))</f>
        <v/>
      </c>
      <c r="LZ171" s="7">
        <f>(LN171*(LV171+LW171)+(LO171*(LV171+LW171)))</f>
        <v/>
      </c>
      <c r="MA171" s="11">
        <f>LY171-LZ171</f>
        <v/>
      </c>
      <c r="MB171" s="5">
        <f>MA171+2</f>
        <v/>
      </c>
      <c r="MC171" s="6">
        <f>MA171-2</f>
        <v/>
      </c>
      <c r="MD171" s="4">
        <f>LE171</f>
        <v/>
      </c>
      <c r="ME171" s="9">
        <f>IF(MD171=0,1000,MD171+0.75)</f>
        <v/>
      </c>
      <c r="MF171" s="10">
        <f>IF(MD171=0,0,MD171-0.75)</f>
        <v/>
      </c>
      <c r="MG171" s="4">
        <f>((LM171*(LU171+LX171))-((LP171*(LV171+LW171))))</f>
        <v/>
      </c>
      <c r="MH171" s="9">
        <f>MG171*1.2</f>
        <v/>
      </c>
      <c r="MI171" s="10">
        <f>MG171*0.8</f>
        <v/>
      </c>
      <c r="MJ171">
        <f>IFERROR(OT171,"")</f>
        <v/>
      </c>
      <c r="MK171">
        <f>IFERROR(OU171,"")</f>
        <v/>
      </c>
      <c r="ML171">
        <f>IFERROR(OV171,"")</f>
        <v/>
      </c>
      <c r="MM171">
        <f>IFERROR(OW171,"")</f>
        <v/>
      </c>
      <c r="MN171">
        <f>IFERROR(OX171,"")</f>
        <v/>
      </c>
      <c r="MO171">
        <f>IFERROR(OY171,"")</f>
        <v/>
      </c>
      <c r="MP171" s="1">
        <f>COUNTIFS(#REF!,LT171,#REF!,1,#REF!,"&gt;="&amp;MC171,#REF!,"&lt;="&amp;MB171,#REF!,"&lt;="&amp;ME171,#REF!,"&gt;="&amp;MF171,#REF!,"="&amp;KV171,#REF!,"="&amp;KX171)</f>
        <v/>
      </c>
      <c r="MQ171" s="1">
        <f>COUNTIFS(#REF!,LT171,#REF!,0,#REF!,"&gt;="&amp;MC171,#REF!,"&lt;="&amp;MB171,#REF!,"&lt;="&amp;ME171,#REF!,"&gt;="&amp;MF171,#REF!,"="&amp;KV171,#REF!,"="&amp;KX171)</f>
        <v/>
      </c>
      <c r="MR171" s="1">
        <f>COUNTIFS(#REF!,LT171,#REF!,1,#REF!,"&gt;="&amp;MC171,#REF!,"&lt;="&amp;MB171,#REF!,"&lt;="&amp;ME171,#REF!,"&gt;="&amp;MF171,#REF!,"="&amp;KW171,#REF!,"="&amp;KY171)</f>
        <v/>
      </c>
      <c r="MS171" s="1">
        <f>COUNTIFS(#REF!,LT171,#REF!,0,#REF!,"&gt;="&amp;MC171,#REF!,"&lt;="&amp;MB171,#REF!,"&lt;="&amp;ME171,#REF!,"&gt;="&amp;MF171,#REF!,"="&amp;KW171,#REF!,"="&amp;KY171)</f>
        <v/>
      </c>
      <c r="MT171" s="1">
        <f>COUNTIFS(#REF!,LT171,#REF!,1,#REF!,"&gt;="&amp;MI171,#REF!,"&lt;="&amp;MH171,#REF!,"&lt;="&amp;ME171,#REF!,"&gt;="&amp;MF171)</f>
        <v/>
      </c>
      <c r="MU171" s="1">
        <f>COUNTIFS(#REF!,LT171,#REF!,0,#REF!,"&gt;="&amp;MI171,#REF!,"&lt;="&amp;MH171,#REF!,"&lt;="&amp;ME171,#REF!,"&gt;="&amp;MF171)</f>
        <v/>
      </c>
      <c r="MV171" s="1">
        <f>COUNTIFS(#REF!,LT171,#REF!,1,#REF!,"&gt;="&amp;MI171,#REF!,"&lt;="&amp;MH171,#REF!,"="&amp;KZ171,#REF!,"="&amp;LA171,#REF!,"&lt;="&amp;ME171,#REF!,"&gt;="&amp;MF171)</f>
        <v/>
      </c>
      <c r="MW171" s="1">
        <f>COUNTIFS(#REF!,LT171,#REF!,0,#REF!,"&gt;="&amp;MI171,#REF!,"&lt;="&amp;MH171,#REF!,"="&amp;KZ171,#REF!,"="&amp;LA171,#REF!,"&lt;="&amp;ME171,#REF!,"&gt;="&amp;MF171)</f>
        <v/>
      </c>
      <c r="MX171" s="1">
        <f>COUNTIFS(#REF!,LT171,#REF!,1,#REF!,"&gt;="&amp;MC171,#REF!,"&lt;="&amp;MB171,#REF!,"&lt;="&amp;ME171,#REF!,"&gt;="&amp;MF171)</f>
        <v/>
      </c>
      <c r="MY171" s="1">
        <f>COUNTIFS(#REF!,LT171,#REF!,0,#REF!,"&gt;="&amp;MC171,#REF!,"&lt;="&amp;MB171,#REF!,"&lt;="&amp;ME171,#REF!,"&gt;="&amp;MF171)</f>
        <v/>
      </c>
      <c r="MZ171" s="1">
        <f>COUNTIFS(#REF!,LT171,#REF!,1,#REF!,"&lt;="&amp;ME171,#REF!,"&gt;="&amp;MF171,#REF!,"="&amp;KV171,#REF!,"="&amp;KX171)</f>
        <v/>
      </c>
      <c r="NA171" s="1">
        <f>COUNTIFS(#REF!,LT171,#REF!,0,#REF!,"&lt;="&amp;ME171,#REF!,"&gt;="&amp;MF171,#REF!,"="&amp;KV171,#REF!,"="&amp;KX171)</f>
        <v/>
      </c>
      <c r="NB171" s="1">
        <f>COUNTIFS(#REF!,LT171,#REF!,1,#REF!,"&lt;="&amp;ME171,#REF!,"&gt;="&amp;MF171,#REF!,"="&amp;KW171,#REF!,"="&amp;KY171)</f>
        <v/>
      </c>
      <c r="NC171" s="1">
        <f>COUNTIFS(#REF!,LT171,#REF!,0,#REF!,"&lt;="&amp;ME171,#REF!,"&gt;="&amp;MF171,#REF!,"="&amp;KW171,#REF!,"="&amp;KY171)</f>
        <v/>
      </c>
      <c r="ND171" s="1">
        <f>COUNTIFS(#REF!,LT171,#REF!,1,#REF!,"&gt;="&amp;MC171,#REF!,"&lt;="&amp;MB171,#REF!,"&lt;="&amp;ME171,#REF!,"&gt;="&amp;MF171,#REF!,"="&amp;KV171,#REF!,"="&amp;KX171)</f>
        <v/>
      </c>
      <c r="NE171" s="1">
        <f>COUNTIFS(#REF!,LT171,#REF!,0,#REF!,"&gt;="&amp;MC171,#REF!,"&lt;="&amp;MB171,#REF!,"&lt;="&amp;ME171,#REF!,"&gt;="&amp;MF171,#REF!,"="&amp;KV171,#REF!,"="&amp;KX171)</f>
        <v/>
      </c>
      <c r="NF171" s="1">
        <f>COUNTIFS(#REF!,LT171,#REF!,1,#REF!,"&gt;="&amp;MC171,#REF!,"&lt;="&amp;MB171,#REF!,"&lt;="&amp;ME171,#REF!,"&gt;="&amp;MF171,#REF!,"="&amp;KW171,#REF!,"="&amp;KY171)</f>
        <v/>
      </c>
      <c r="NG171" s="1">
        <f>COUNTIFS(#REF!,LT171,#REF!,0,#REF!,"&gt;="&amp;MC171,#REF!,"&lt;="&amp;MB171,#REF!,"&lt;="&amp;ME171,#REF!,"&gt;="&amp;MF171,#REF!,"="&amp;KW171,#REF!,"="&amp;KY171)</f>
        <v/>
      </c>
      <c r="NH171" s="1">
        <f>COUNTIFS(#REF!,LT171,#REF!,1,#REF!,"&gt;="&amp;MC171,#REF!,"&lt;="&amp;MB171,#REF!,"&lt;="&amp;ME171,#REF!,"&gt;="&amp;MF171,#REF!,"="&amp;KZ171,#REF!,"="&amp;LA171)</f>
        <v/>
      </c>
      <c r="NI171" s="1">
        <f>COUNTIFS(#REF!,LT171,#REF!,0,#REF!,"&gt;="&amp;MC171,#REF!,"&lt;="&amp;MB171,#REF!,"&lt;="&amp;ME171,#REF!,"&gt;="&amp;MF171,#REF!,"="&amp;KZ171,#REF!,"="&amp;LA171)</f>
        <v/>
      </c>
      <c r="NJ171" s="1">
        <f>COUNTIFS(#REF!,LT171,#REF!,1,#REF!,"&gt;="&amp;MI171,#REF!,"&lt;="&amp;MH171,#REF!,"&lt;="&amp;ME171,#REF!,"&gt;="&amp;MF171)</f>
        <v/>
      </c>
      <c r="NK171" s="1">
        <f>COUNTIFS(#REF!,LT171,#REF!,0,#REF!,"&gt;="&amp;MI171,#REF!,"&lt;="&amp;MH171,#REF!,"&lt;="&amp;ME171,#REF!,"&gt;="&amp;MF171)</f>
        <v/>
      </c>
      <c r="NL171" s="1">
        <f>COUNTIFS(#REF!,LT171,#REF!,1,#REF!,"&gt;="&amp;MI171,#REF!,"&lt;="&amp;MH171,#REF!,"="&amp;KZ171,#REF!,"="&amp;LA171,#REF!,"&lt;="&amp;ME171,#REF!,"&gt;="&amp;MF171)</f>
        <v/>
      </c>
      <c r="NM171" s="1">
        <f>COUNTIFS(#REF!,LT171,#REF!,0,#REF!,"&gt;="&amp;MI171,#REF!,"&lt;="&amp;MH171,#REF!,"="&amp;KZ171,#REF!,"="&amp;LA171,#REF!,"&lt;="&amp;ME171,#REF!,"&gt;="&amp;MF171)</f>
        <v/>
      </c>
      <c r="NN171" s="1">
        <f>COUNTIFS(#REF!,LT171,#REF!,1,#REF!,"&gt;="&amp;MC171,#REF!,"&lt;="&amp;MB171,#REF!,"&lt;="&amp;ME171,#REF!,"&gt;="&amp;MF171)</f>
        <v/>
      </c>
      <c r="NO171" s="1">
        <f>COUNTIFS(#REF!,LT171,#REF!,0,#REF!,"&gt;="&amp;MC171,#REF!,"&lt;="&amp;MB171,#REF!,"&lt;="&amp;ME171,#REF!,"&gt;="&amp;MF171)</f>
        <v/>
      </c>
      <c r="NP171" s="1">
        <f>COUNTIFS(#REF!,LT171,#REF!,1,#REF!,"&lt;="&amp;ME171,#REF!,"&gt;="&amp;MF171,#REF!,"="&amp;KV171,#REF!,"="&amp;KX171)</f>
        <v/>
      </c>
      <c r="NQ171" s="1">
        <f>COUNTIFS(#REF!,LT171,#REF!,0,#REF!,"&lt;="&amp;ME171,#REF!,"&gt;="&amp;MF171,#REF!,"="&amp;KV171,#REF!,"="&amp;KX171)</f>
        <v/>
      </c>
      <c r="NR171" s="1">
        <f>COUNTIFS(#REF!,LT171,#REF!,1,#REF!,"&lt;="&amp;ME171,#REF!,"&gt;="&amp;MF171,#REF!,"="&amp;KW171,#REF!,"="&amp;KY171)</f>
        <v/>
      </c>
      <c r="NS171" s="1">
        <f>COUNTIFS(#REF!,LT171,#REF!,0,#REF!,"&lt;="&amp;ME171,#REF!,"&gt;="&amp;MF171,#REF!,"="&amp;KW171,#REF!,"="&amp;KY171)</f>
        <v/>
      </c>
      <c r="NT171" s="1">
        <f>MP171+MR171+MT171+MV171+MX171+MZ171+NB171</f>
        <v/>
      </c>
      <c r="NU171" s="1">
        <f>MQ171+MS171+MU171+MW171+MY171+NA171+NC171</f>
        <v/>
      </c>
      <c r="NV171" s="1">
        <f>NT171+NU171</f>
        <v/>
      </c>
      <c r="NW171" s="33">
        <f>NT171/(NT171+NU171)</f>
        <v/>
      </c>
      <c r="NX171" s="3">
        <f>1/NW171</f>
        <v/>
      </c>
      <c r="NY171" s="1">
        <f>LH171</f>
        <v/>
      </c>
      <c r="NZ171" s="79">
        <f>(NW171*((NY171-1)*0.98))-((1-NW171)*1)</f>
        <v/>
      </c>
      <c r="OA171" s="34">
        <f>IF(LR171&lt;0.9,0,IF(AND(LR171&gt;1.1),0,1))</f>
        <v/>
      </c>
      <c r="OB171" s="34">
        <f>IF(LS171&lt;0.9,0,IF(AND(LS171&gt;1.1),0,1))</f>
        <v/>
      </c>
      <c r="OC171" s="32">
        <f>IF(NV171&gt;99,1,0)</f>
        <v/>
      </c>
      <c r="OD171" s="32">
        <f>IF(NZ171&gt;0.0799,1,0)</f>
        <v/>
      </c>
      <c r="OE171" s="32">
        <f>IF(NZ171&gt;OM171,1,0)</f>
        <v/>
      </c>
      <c r="OF171" s="32">
        <f>OC171+OD171+OE171+OA171+OB171</f>
        <v/>
      </c>
      <c r="OG171" s="1">
        <f>ND171+NF171+NH171+NJ171+NL171+NN171+NP171+NR171</f>
        <v/>
      </c>
      <c r="OH171" s="1">
        <f>NE171+NG171+NI171+NK171+NM171+NO171+NQ171+NS171</f>
        <v/>
      </c>
      <c r="OI171" s="1">
        <f>OG171+OH171</f>
        <v/>
      </c>
      <c r="OJ171" s="33">
        <f>OG171/(OG171+OH171)</f>
        <v/>
      </c>
      <c r="OK171" s="3">
        <f>1/OJ171</f>
        <v/>
      </c>
      <c r="OL171" s="1">
        <f>LI171</f>
        <v/>
      </c>
      <c r="OM171" s="79">
        <f>(OJ171*((OL171-1)*0.98))-((1-OJ171)*1)</f>
        <v/>
      </c>
      <c r="ON171" s="34">
        <f>IF(LR171&lt;0.9,0,IF(AND(LR171&gt;1.1),0,1))</f>
        <v/>
      </c>
      <c r="OO171" s="34">
        <f>IF(LS171&lt;0.9,0,IF(AND(LS171&gt;1.1),0,1))</f>
        <v/>
      </c>
      <c r="OP171" s="32">
        <f>IF(OI171&gt;99,1,0)</f>
        <v/>
      </c>
      <c r="OQ171" s="32">
        <f>IF(OM171&gt;0.0799,1,0)</f>
        <v/>
      </c>
      <c r="OR171" s="32">
        <f>IF(OM171&gt;OZ171,1,0)</f>
        <v/>
      </c>
      <c r="OS171" s="32">
        <f>OP171+OQ171+OR171+ON171+OO171</f>
        <v/>
      </c>
      <c r="OT171">
        <f>IF(OF171=5,"BackHome0-0",IF(AND(OS171=5),"BackAway0-0",""))</f>
        <v/>
      </c>
      <c r="OU171">
        <f>IF(OF171=5,KN171,IF(AND(OS171=5),KO171,""))</f>
        <v/>
      </c>
      <c r="OV171">
        <f>IF(OF171=5,"Match Odds",IF(AND(OS171=5),"Match Odds",""))</f>
        <v/>
      </c>
      <c r="OW171">
        <f>IF(OF171=5,KP171,IF(AND(OS171=5),KP171,""))</f>
        <v/>
      </c>
      <c r="OX171">
        <f>IF(OF171=5,"MATCH_ODDS",IF(AND(OS171=5),"MATCH_ODDS",""))</f>
        <v/>
      </c>
      <c r="OY171">
        <f>IF(OF171=5,"BACK",IF(AND(OS171=5),"BACK",""))</f>
        <v/>
      </c>
    </row>
    <row r="172" ht="16.5" customHeight="1" thickBot="1" thickTop="1">
      <c r="A172" s="2" t="n"/>
      <c r="KN172" s="1">
        <f>IF(INDEX(#REF!,MATCH('HT 0-0'!D172,#REF!,0))=INDEX(#REF!,MATCH('HT 0-0'!D172,#REF!,0)),INDEX(#REF!,MATCH('HT 0-0'!D172,#REF!,0)),"ERROR")</f>
        <v/>
      </c>
      <c r="KO172" s="1">
        <f>IF(INDEX(#REF!,MATCH('HT 0-0'!E172,#REF!,0))=INDEX(#REF!,MATCH('HT 0-0'!E172,#REF!,0)),INDEX(#REF!,MATCH('HT 0-0'!E172,#REF!,0)),"ERROR")</f>
        <v/>
      </c>
      <c r="KP172" s="1">
        <f>KN172&amp;" v "&amp;KO172</f>
        <v/>
      </c>
      <c r="KQ172">
        <f>B172&amp;"_"&amp;C172</f>
        <v/>
      </c>
      <c r="KR172" s="1">
        <f>IF((HW172/KK172)&lt;0.335,"G",IF((HW172/KK172)&gt;0.67,"R","A"))</f>
        <v/>
      </c>
      <c r="KS172" s="1">
        <f>IF((HX172/KK172)&lt;0.335,"G",IF((HX172/KK172)&gt;0.67,"R","A"))</f>
        <v/>
      </c>
      <c r="KT172" s="1">
        <f>IF((IH172/KK172)&lt;0.335,"G",IF((IH172/KK172)&gt;0.67,"R","A"))</f>
        <v/>
      </c>
      <c r="KU172" s="1">
        <f>IF((II172/KK172)&lt;0.335,"G",IF((II172/KK172)&gt;0.67,"R","A"))</f>
        <v/>
      </c>
      <c r="KV172" s="1">
        <f>IF((HZ172/KK172)&lt;0.335,"G",IF((HZ172/KK172)&gt;0.67,"R","A"))</f>
        <v/>
      </c>
      <c r="KW172" s="1">
        <f>IF((HY172/KK172)&lt;0.335,"G",IF((HY172/KK172)&gt;0.67,"R","A"))</f>
        <v/>
      </c>
      <c r="KX172" s="1">
        <f>IF((IK172/KK172)&lt;0.335,"G",IF((IK172/KK172)&gt;0.67,"R","A"))</f>
        <v/>
      </c>
      <c r="KY172" s="1">
        <f>IF((IJ172/KK172)&lt;0.335,"G",IF((IJ172/KK172)&gt;0.67,"R","A"))</f>
        <v/>
      </c>
      <c r="KZ172" s="1">
        <f>IF((HQ172/KK172)&lt;0.335,"G",IF((HQ172/KK172)&gt;0.67,"R","A"))</f>
        <v/>
      </c>
      <c r="LA172" s="1">
        <f>IF((IB172/KK172)&lt;0.335,"G",IF((IB172/KK172)&gt;0.67,"R","A"))</f>
        <v/>
      </c>
      <c r="LB172">
        <f>IF(LQ172="0-0",INDEX(Scrape!#REF!,MATCH('HT 0-0'!KP172,Scrape!$B:$B,0)),"")</f>
        <v/>
      </c>
      <c r="LC172">
        <f>IF(LQ172="0-0",INDEX(Scrape!$A:$A,MATCH('HT 0-0'!KP172,Scrape!$B:$B,0)),"")</f>
        <v/>
      </c>
      <c r="LD172">
        <f>IF(LQ172="0-0",INDEX(Scrape!$B:$B,MATCH('HT 0-0'!KP172,Scrape!$B:$B,0)),"")</f>
        <v/>
      </c>
      <c r="LE172">
        <f>IF(LQ172="0-0",INDEX(Scrape!$C:$C,MATCH('HT 0-0'!KP172,Scrape!$B:$B,0)),"")</f>
        <v/>
      </c>
      <c r="LF172">
        <f>IF(LQ172="0-0",INDEX(Scrape!$D:$D,MATCH('HT 0-0'!KP172,Scrape!$B:$B,0)),"")</f>
        <v/>
      </c>
      <c r="LG172">
        <f>IF(LQ172="0-0",INDEX(Scrape!$E:$E,MATCH('HT 0-0'!KP172,Scrape!$B:$B,0)),"")</f>
        <v/>
      </c>
      <c r="LH172">
        <f>IF(LQ172="0-0",INDEX(Scrape!$F:$F,MATCH('HT 0-0'!KP172,Scrape!$B:$B,0)),"")</f>
        <v/>
      </c>
      <c r="LI172">
        <f>IF(LQ172="0-0",INDEX(Scrape!$G:$G,MATCH('HT 0-0'!KP172,Scrape!$B:$B,0)),"")</f>
        <v/>
      </c>
      <c r="LJ172">
        <f>IF(LQ172="0-0",INDEX(Scrape!$H:$H,MATCH('HT 0-0'!KP172,Scrape!$B:$B,0)),"")</f>
        <v/>
      </c>
      <c r="LK172">
        <f>IF(LQ172="0-0",INDEX(Scrape!$I:$I,MATCH('HT 0-0'!KP172,Scrape!$B:$B,0)),"")</f>
        <v/>
      </c>
      <c r="LL172">
        <f>IF(LQ172="0-0",INDEX(Scrape!$J:$J,MATCH('HT 0-0'!KP172,Scrape!$B:$B,0)),"")</f>
        <v/>
      </c>
      <c r="LM172">
        <f>IF(LQ172="0-0",INDEX(Scrape!$K:$K,MATCH('HT 0-0'!KP172,Scrape!$B:$B,0)),"")</f>
        <v/>
      </c>
      <c r="LN172">
        <f>IF(LQ172="0-0",INDEX(Scrape!$L:$L,MATCH('HT 0-0'!KP172,Scrape!$B:$B,0)),"")</f>
        <v/>
      </c>
      <c r="LO172">
        <f>IF(LQ172="0-0",INDEX(Scrape!$M:$M,MATCH('HT 0-0'!KP172,Scrape!$B:$B,0)),"")</f>
        <v/>
      </c>
      <c r="LP172">
        <f>IF(LQ172="0-0",INDEX(Scrape!$N:$N,MATCH('HT 0-0'!KP172,Scrape!$B:$B,0)),"")</f>
        <v/>
      </c>
      <c r="LQ172">
        <f>INDEX(Scrape!$O:$O,MATCH('HT 0-0'!KP172,Scrape!$B:$B,0))</f>
        <v/>
      </c>
      <c r="LR172">
        <f>(1/LJ172)+(1/LI172)+(1/LH172)</f>
        <v/>
      </c>
      <c r="LS172">
        <f>(1/LG172)+(1/LF172)+(1/LE172)</f>
        <v/>
      </c>
      <c r="LT172" s="8">
        <f>IF(INDEX(#REF!,MATCH(KQ172,#REF!,0))=INDEX(#REF!,MATCH(KQ172,#REF!,0)),INDEX(#REF!,MATCH(KQ172,#REF!,0)),"ERROR")</f>
        <v/>
      </c>
      <c r="LU172" s="4">
        <f>IF(KR172="G",2,IF(KR172="R",0.5,IF(KR172="A",1)))</f>
        <v/>
      </c>
      <c r="LV172" s="4">
        <f>IF(KS172="G",0.5,IF(KS172="R",2,IF(KS172="A",1)))</f>
        <v/>
      </c>
      <c r="LW172" s="4">
        <f>IF(KT172="G",2,IF(KT172="R",0.5,IF(KT172="A",1)))</f>
        <v/>
      </c>
      <c r="LX172" s="4">
        <f>IF(KU172="G",0.5,IF(KU172="R",2,IF(KU172="A",1)))</f>
        <v/>
      </c>
      <c r="LY172" s="7">
        <f>(LK172*(LU172+LX172)+(LL172*(LU172+LX172)))</f>
        <v/>
      </c>
      <c r="LZ172" s="7">
        <f>(LN172*(LV172+LW172)+(LO172*(LV172+LW172)))</f>
        <v/>
      </c>
      <c r="MA172" s="11">
        <f>LY172-LZ172</f>
        <v/>
      </c>
      <c r="MB172" s="5">
        <f>MA172+2</f>
        <v/>
      </c>
      <c r="MC172" s="6">
        <f>MA172-2</f>
        <v/>
      </c>
      <c r="MD172" s="4">
        <f>LE172</f>
        <v/>
      </c>
      <c r="ME172" s="9">
        <f>IF(MD172=0,1000,MD172+0.75)</f>
        <v/>
      </c>
      <c r="MF172" s="10">
        <f>IF(MD172=0,0,MD172-0.75)</f>
        <v/>
      </c>
      <c r="MG172" s="4">
        <f>((LM172*(LU172+LX172))-((LP172*(LV172+LW172))))</f>
        <v/>
      </c>
      <c r="MH172" s="9">
        <f>MG172*1.2</f>
        <v/>
      </c>
      <c r="MI172" s="10">
        <f>MG172*0.8</f>
        <v/>
      </c>
      <c r="MJ172">
        <f>IFERROR(OT172,"")</f>
        <v/>
      </c>
      <c r="MK172">
        <f>IFERROR(OU172,"")</f>
        <v/>
      </c>
      <c r="ML172">
        <f>IFERROR(OV172,"")</f>
        <v/>
      </c>
      <c r="MM172">
        <f>IFERROR(OW172,"")</f>
        <v/>
      </c>
      <c r="MN172">
        <f>IFERROR(OX172,"")</f>
        <v/>
      </c>
      <c r="MO172">
        <f>IFERROR(OY172,"")</f>
        <v/>
      </c>
      <c r="MP172" s="1">
        <f>COUNTIFS(#REF!,LT172,#REF!,1,#REF!,"&gt;="&amp;MC172,#REF!,"&lt;="&amp;MB172,#REF!,"&lt;="&amp;ME172,#REF!,"&gt;="&amp;MF172,#REF!,"="&amp;KV172,#REF!,"="&amp;KX172)</f>
        <v/>
      </c>
      <c r="MQ172" s="1">
        <f>COUNTIFS(#REF!,LT172,#REF!,0,#REF!,"&gt;="&amp;MC172,#REF!,"&lt;="&amp;MB172,#REF!,"&lt;="&amp;ME172,#REF!,"&gt;="&amp;MF172,#REF!,"="&amp;KV172,#REF!,"="&amp;KX172)</f>
        <v/>
      </c>
      <c r="MR172" s="1">
        <f>COUNTIFS(#REF!,LT172,#REF!,1,#REF!,"&gt;="&amp;MC172,#REF!,"&lt;="&amp;MB172,#REF!,"&lt;="&amp;ME172,#REF!,"&gt;="&amp;MF172,#REF!,"="&amp;KW172,#REF!,"="&amp;KY172)</f>
        <v/>
      </c>
      <c r="MS172" s="1">
        <f>COUNTIFS(#REF!,LT172,#REF!,0,#REF!,"&gt;="&amp;MC172,#REF!,"&lt;="&amp;MB172,#REF!,"&lt;="&amp;ME172,#REF!,"&gt;="&amp;MF172,#REF!,"="&amp;KW172,#REF!,"="&amp;KY172)</f>
        <v/>
      </c>
      <c r="MT172" s="1">
        <f>COUNTIFS(#REF!,LT172,#REF!,1,#REF!,"&gt;="&amp;MI172,#REF!,"&lt;="&amp;MH172,#REF!,"&lt;="&amp;ME172,#REF!,"&gt;="&amp;MF172)</f>
        <v/>
      </c>
      <c r="MU172" s="1">
        <f>COUNTIFS(#REF!,LT172,#REF!,0,#REF!,"&gt;="&amp;MI172,#REF!,"&lt;="&amp;MH172,#REF!,"&lt;="&amp;ME172,#REF!,"&gt;="&amp;MF172)</f>
        <v/>
      </c>
      <c r="MV172" s="1">
        <f>COUNTIFS(#REF!,LT172,#REF!,1,#REF!,"&gt;="&amp;MI172,#REF!,"&lt;="&amp;MH172,#REF!,"="&amp;KZ172,#REF!,"="&amp;LA172,#REF!,"&lt;="&amp;ME172,#REF!,"&gt;="&amp;MF172)</f>
        <v/>
      </c>
      <c r="MW172" s="1">
        <f>COUNTIFS(#REF!,LT172,#REF!,0,#REF!,"&gt;="&amp;MI172,#REF!,"&lt;="&amp;MH172,#REF!,"="&amp;KZ172,#REF!,"="&amp;LA172,#REF!,"&lt;="&amp;ME172,#REF!,"&gt;="&amp;MF172)</f>
        <v/>
      </c>
      <c r="MX172" s="1">
        <f>COUNTIFS(#REF!,LT172,#REF!,1,#REF!,"&gt;="&amp;MC172,#REF!,"&lt;="&amp;MB172,#REF!,"&lt;="&amp;ME172,#REF!,"&gt;="&amp;MF172)</f>
        <v/>
      </c>
      <c r="MY172" s="1">
        <f>COUNTIFS(#REF!,LT172,#REF!,0,#REF!,"&gt;="&amp;MC172,#REF!,"&lt;="&amp;MB172,#REF!,"&lt;="&amp;ME172,#REF!,"&gt;="&amp;MF172)</f>
        <v/>
      </c>
      <c r="MZ172" s="1">
        <f>COUNTIFS(#REF!,LT172,#REF!,1,#REF!,"&lt;="&amp;ME172,#REF!,"&gt;="&amp;MF172,#REF!,"="&amp;KV172,#REF!,"="&amp;KX172)</f>
        <v/>
      </c>
      <c r="NA172" s="1">
        <f>COUNTIFS(#REF!,LT172,#REF!,0,#REF!,"&lt;="&amp;ME172,#REF!,"&gt;="&amp;MF172,#REF!,"="&amp;KV172,#REF!,"="&amp;KX172)</f>
        <v/>
      </c>
      <c r="NB172" s="1">
        <f>COUNTIFS(#REF!,LT172,#REF!,1,#REF!,"&lt;="&amp;ME172,#REF!,"&gt;="&amp;MF172,#REF!,"="&amp;KW172,#REF!,"="&amp;KY172)</f>
        <v/>
      </c>
      <c r="NC172" s="1">
        <f>COUNTIFS(#REF!,LT172,#REF!,0,#REF!,"&lt;="&amp;ME172,#REF!,"&gt;="&amp;MF172,#REF!,"="&amp;KW172,#REF!,"="&amp;KY172)</f>
        <v/>
      </c>
      <c r="ND172" s="1">
        <f>COUNTIFS(#REF!,LT172,#REF!,1,#REF!,"&gt;="&amp;MC172,#REF!,"&lt;="&amp;MB172,#REF!,"&lt;="&amp;ME172,#REF!,"&gt;="&amp;MF172,#REF!,"="&amp;KV172,#REF!,"="&amp;KX172)</f>
        <v/>
      </c>
      <c r="NE172" s="1">
        <f>COUNTIFS(#REF!,LT172,#REF!,0,#REF!,"&gt;="&amp;MC172,#REF!,"&lt;="&amp;MB172,#REF!,"&lt;="&amp;ME172,#REF!,"&gt;="&amp;MF172,#REF!,"="&amp;KV172,#REF!,"="&amp;KX172)</f>
        <v/>
      </c>
      <c r="NF172" s="1">
        <f>COUNTIFS(#REF!,LT172,#REF!,1,#REF!,"&gt;="&amp;MC172,#REF!,"&lt;="&amp;MB172,#REF!,"&lt;="&amp;ME172,#REF!,"&gt;="&amp;MF172,#REF!,"="&amp;KW172,#REF!,"="&amp;KY172)</f>
        <v/>
      </c>
      <c r="NG172" s="1">
        <f>COUNTIFS(#REF!,LT172,#REF!,0,#REF!,"&gt;="&amp;MC172,#REF!,"&lt;="&amp;MB172,#REF!,"&lt;="&amp;ME172,#REF!,"&gt;="&amp;MF172,#REF!,"="&amp;KW172,#REF!,"="&amp;KY172)</f>
        <v/>
      </c>
      <c r="NH172" s="1">
        <f>COUNTIFS(#REF!,LT172,#REF!,1,#REF!,"&gt;="&amp;MC172,#REF!,"&lt;="&amp;MB172,#REF!,"&lt;="&amp;ME172,#REF!,"&gt;="&amp;MF172,#REF!,"="&amp;KZ172,#REF!,"="&amp;LA172)</f>
        <v/>
      </c>
      <c r="NI172" s="1">
        <f>COUNTIFS(#REF!,LT172,#REF!,0,#REF!,"&gt;="&amp;MC172,#REF!,"&lt;="&amp;MB172,#REF!,"&lt;="&amp;ME172,#REF!,"&gt;="&amp;MF172,#REF!,"="&amp;KZ172,#REF!,"="&amp;LA172)</f>
        <v/>
      </c>
      <c r="NJ172" s="1">
        <f>COUNTIFS(#REF!,LT172,#REF!,1,#REF!,"&gt;="&amp;MI172,#REF!,"&lt;="&amp;MH172,#REF!,"&lt;="&amp;ME172,#REF!,"&gt;="&amp;MF172)</f>
        <v/>
      </c>
      <c r="NK172" s="1">
        <f>COUNTIFS(#REF!,LT172,#REF!,0,#REF!,"&gt;="&amp;MI172,#REF!,"&lt;="&amp;MH172,#REF!,"&lt;="&amp;ME172,#REF!,"&gt;="&amp;MF172)</f>
        <v/>
      </c>
      <c r="NL172" s="1">
        <f>COUNTIFS(#REF!,LT172,#REF!,1,#REF!,"&gt;="&amp;MI172,#REF!,"&lt;="&amp;MH172,#REF!,"="&amp;KZ172,#REF!,"="&amp;LA172,#REF!,"&lt;="&amp;ME172,#REF!,"&gt;="&amp;MF172)</f>
        <v/>
      </c>
      <c r="NM172" s="1">
        <f>COUNTIFS(#REF!,LT172,#REF!,0,#REF!,"&gt;="&amp;MI172,#REF!,"&lt;="&amp;MH172,#REF!,"="&amp;KZ172,#REF!,"="&amp;LA172,#REF!,"&lt;="&amp;ME172,#REF!,"&gt;="&amp;MF172)</f>
        <v/>
      </c>
      <c r="NN172" s="1">
        <f>COUNTIFS(#REF!,LT172,#REF!,1,#REF!,"&gt;="&amp;MC172,#REF!,"&lt;="&amp;MB172,#REF!,"&lt;="&amp;ME172,#REF!,"&gt;="&amp;MF172)</f>
        <v/>
      </c>
      <c r="NO172" s="1">
        <f>COUNTIFS(#REF!,LT172,#REF!,0,#REF!,"&gt;="&amp;MC172,#REF!,"&lt;="&amp;MB172,#REF!,"&lt;="&amp;ME172,#REF!,"&gt;="&amp;MF172)</f>
        <v/>
      </c>
      <c r="NP172" s="1">
        <f>COUNTIFS(#REF!,LT172,#REF!,1,#REF!,"&lt;="&amp;ME172,#REF!,"&gt;="&amp;MF172,#REF!,"="&amp;KV172,#REF!,"="&amp;KX172)</f>
        <v/>
      </c>
      <c r="NQ172" s="1">
        <f>COUNTIFS(#REF!,LT172,#REF!,0,#REF!,"&lt;="&amp;ME172,#REF!,"&gt;="&amp;MF172,#REF!,"="&amp;KV172,#REF!,"="&amp;KX172)</f>
        <v/>
      </c>
      <c r="NR172" s="1">
        <f>COUNTIFS(#REF!,LT172,#REF!,1,#REF!,"&lt;="&amp;ME172,#REF!,"&gt;="&amp;MF172,#REF!,"="&amp;KW172,#REF!,"="&amp;KY172)</f>
        <v/>
      </c>
      <c r="NS172" s="1">
        <f>COUNTIFS(#REF!,LT172,#REF!,0,#REF!,"&lt;="&amp;ME172,#REF!,"&gt;="&amp;MF172,#REF!,"="&amp;KW172,#REF!,"="&amp;KY172)</f>
        <v/>
      </c>
      <c r="NT172" s="1">
        <f>MP172+MR172+MT172+MV172+MX172+MZ172+NB172</f>
        <v/>
      </c>
      <c r="NU172" s="1">
        <f>MQ172+MS172+MU172+MW172+MY172+NA172+NC172</f>
        <v/>
      </c>
      <c r="NV172" s="1">
        <f>NT172+NU172</f>
        <v/>
      </c>
      <c r="NW172" s="33">
        <f>NT172/(NT172+NU172)</f>
        <v/>
      </c>
      <c r="NX172" s="3">
        <f>1/NW172</f>
        <v/>
      </c>
      <c r="NY172" s="1">
        <f>LH172</f>
        <v/>
      </c>
      <c r="NZ172" s="79">
        <f>(NW172*((NY172-1)*0.98))-((1-NW172)*1)</f>
        <v/>
      </c>
      <c r="OA172" s="34">
        <f>IF(LR172&lt;0.9,0,IF(AND(LR172&gt;1.1),0,1))</f>
        <v/>
      </c>
      <c r="OB172" s="34">
        <f>IF(LS172&lt;0.9,0,IF(AND(LS172&gt;1.1),0,1))</f>
        <v/>
      </c>
      <c r="OC172" s="32">
        <f>IF(NV172&gt;99,1,0)</f>
        <v/>
      </c>
      <c r="OD172" s="32">
        <f>IF(NZ172&gt;0.0799,1,0)</f>
        <v/>
      </c>
      <c r="OE172" s="32">
        <f>IF(NZ172&gt;OM172,1,0)</f>
        <v/>
      </c>
      <c r="OF172" s="32">
        <f>OC172+OD172+OE172+OA172+OB172</f>
        <v/>
      </c>
      <c r="OG172" s="1">
        <f>ND172+NF172+NH172+NJ172+NL172+NN172+NP172+NR172</f>
        <v/>
      </c>
      <c r="OH172" s="1">
        <f>NE172+NG172+NI172+NK172+NM172+NO172+NQ172+NS172</f>
        <v/>
      </c>
      <c r="OI172" s="1">
        <f>OG172+OH172</f>
        <v/>
      </c>
      <c r="OJ172" s="33">
        <f>OG172/(OG172+OH172)</f>
        <v/>
      </c>
      <c r="OK172" s="3">
        <f>1/OJ172</f>
        <v/>
      </c>
      <c r="OL172" s="1">
        <f>LI172</f>
        <v/>
      </c>
      <c r="OM172" s="79">
        <f>(OJ172*((OL172-1)*0.98))-((1-OJ172)*1)</f>
        <v/>
      </c>
      <c r="ON172" s="34">
        <f>IF(LR172&lt;0.9,0,IF(AND(LR172&gt;1.1),0,1))</f>
        <v/>
      </c>
      <c r="OO172" s="34">
        <f>IF(LS172&lt;0.9,0,IF(AND(LS172&gt;1.1),0,1))</f>
        <v/>
      </c>
      <c r="OP172" s="32">
        <f>IF(OI172&gt;99,1,0)</f>
        <v/>
      </c>
      <c r="OQ172" s="32">
        <f>IF(OM172&gt;0.0799,1,0)</f>
        <v/>
      </c>
      <c r="OR172" s="32">
        <f>IF(OM172&gt;OZ172,1,0)</f>
        <v/>
      </c>
      <c r="OS172" s="32">
        <f>OP172+OQ172+OR172+ON172+OO172</f>
        <v/>
      </c>
      <c r="OT172">
        <f>IF(OF172=5,"BackHome0-0",IF(AND(OS172=5),"BackAway0-0",""))</f>
        <v/>
      </c>
      <c r="OU172">
        <f>IF(OF172=5,KN172,IF(AND(OS172=5),KO172,""))</f>
        <v/>
      </c>
      <c r="OV172">
        <f>IF(OF172=5,"Match Odds",IF(AND(OS172=5),"Match Odds",""))</f>
        <v/>
      </c>
      <c r="OW172">
        <f>IF(OF172=5,KP172,IF(AND(OS172=5),KP172,""))</f>
        <v/>
      </c>
      <c r="OX172">
        <f>IF(OF172=5,"MATCH_ODDS",IF(AND(OS172=5),"MATCH_ODDS",""))</f>
        <v/>
      </c>
      <c r="OY172">
        <f>IF(OF172=5,"BACK",IF(AND(OS172=5),"BACK",""))</f>
        <v/>
      </c>
    </row>
    <row r="173" ht="16.5" customHeight="1" thickBot="1" thickTop="1">
      <c r="A173" s="2" t="n"/>
      <c r="KN173" s="1">
        <f>IF(INDEX(#REF!,MATCH('HT 0-0'!D173,#REF!,0))=INDEX(#REF!,MATCH('HT 0-0'!D173,#REF!,0)),INDEX(#REF!,MATCH('HT 0-0'!D173,#REF!,0)),"ERROR")</f>
        <v/>
      </c>
      <c r="KO173" s="1">
        <f>IF(INDEX(#REF!,MATCH('HT 0-0'!E173,#REF!,0))=INDEX(#REF!,MATCH('HT 0-0'!E173,#REF!,0)),INDEX(#REF!,MATCH('HT 0-0'!E173,#REF!,0)),"ERROR")</f>
        <v/>
      </c>
      <c r="KP173" s="1">
        <f>KN173&amp;" v "&amp;KO173</f>
        <v/>
      </c>
      <c r="KQ173">
        <f>B173&amp;"_"&amp;C173</f>
        <v/>
      </c>
      <c r="KR173" s="1">
        <f>IF((HW173/KK173)&lt;0.335,"G",IF((HW173/KK173)&gt;0.67,"R","A"))</f>
        <v/>
      </c>
      <c r="KS173" s="1">
        <f>IF((HX173/KK173)&lt;0.335,"G",IF((HX173/KK173)&gt;0.67,"R","A"))</f>
        <v/>
      </c>
      <c r="KT173" s="1">
        <f>IF((IH173/KK173)&lt;0.335,"G",IF((IH173/KK173)&gt;0.67,"R","A"))</f>
        <v/>
      </c>
      <c r="KU173" s="1">
        <f>IF((II173/KK173)&lt;0.335,"G",IF((II173/KK173)&gt;0.67,"R","A"))</f>
        <v/>
      </c>
      <c r="KV173" s="1">
        <f>IF((HZ173/KK173)&lt;0.335,"G",IF((HZ173/KK173)&gt;0.67,"R","A"))</f>
        <v/>
      </c>
      <c r="KW173" s="1">
        <f>IF((HY173/KK173)&lt;0.335,"G",IF((HY173/KK173)&gt;0.67,"R","A"))</f>
        <v/>
      </c>
      <c r="KX173" s="1">
        <f>IF((IK173/KK173)&lt;0.335,"G",IF((IK173/KK173)&gt;0.67,"R","A"))</f>
        <v/>
      </c>
      <c r="KY173" s="1">
        <f>IF((IJ173/KK173)&lt;0.335,"G",IF((IJ173/KK173)&gt;0.67,"R","A"))</f>
        <v/>
      </c>
      <c r="KZ173" s="1">
        <f>IF((HQ173/KK173)&lt;0.335,"G",IF((HQ173/KK173)&gt;0.67,"R","A"))</f>
        <v/>
      </c>
      <c r="LA173" s="1">
        <f>IF((IB173/KK173)&lt;0.335,"G",IF((IB173/KK173)&gt;0.67,"R","A"))</f>
        <v/>
      </c>
      <c r="LB173">
        <f>IF(LQ173="0-0",INDEX(Scrape!#REF!,MATCH('HT 0-0'!KP173,Scrape!$B:$B,0)),"")</f>
        <v/>
      </c>
      <c r="LC173">
        <f>IF(LQ173="0-0",INDEX(Scrape!$A:$A,MATCH('HT 0-0'!KP173,Scrape!$B:$B,0)),"")</f>
        <v/>
      </c>
      <c r="LD173">
        <f>IF(LQ173="0-0",INDEX(Scrape!$B:$B,MATCH('HT 0-0'!KP173,Scrape!$B:$B,0)),"")</f>
        <v/>
      </c>
      <c r="LE173">
        <f>IF(LQ173="0-0",INDEX(Scrape!$C:$C,MATCH('HT 0-0'!KP173,Scrape!$B:$B,0)),"")</f>
        <v/>
      </c>
      <c r="LF173">
        <f>IF(LQ173="0-0",INDEX(Scrape!$D:$D,MATCH('HT 0-0'!KP173,Scrape!$B:$B,0)),"")</f>
        <v/>
      </c>
      <c r="LG173">
        <f>IF(LQ173="0-0",INDEX(Scrape!$E:$E,MATCH('HT 0-0'!KP173,Scrape!$B:$B,0)),"")</f>
        <v/>
      </c>
      <c r="LH173">
        <f>IF(LQ173="0-0",INDEX(Scrape!$F:$F,MATCH('HT 0-0'!KP173,Scrape!$B:$B,0)),"")</f>
        <v/>
      </c>
      <c r="LI173">
        <f>IF(LQ173="0-0",INDEX(Scrape!$G:$G,MATCH('HT 0-0'!KP173,Scrape!$B:$B,0)),"")</f>
        <v/>
      </c>
      <c r="LJ173">
        <f>IF(LQ173="0-0",INDEX(Scrape!$H:$H,MATCH('HT 0-0'!KP173,Scrape!$B:$B,0)),"")</f>
        <v/>
      </c>
      <c r="LK173">
        <f>IF(LQ173="0-0",INDEX(Scrape!$I:$I,MATCH('HT 0-0'!KP173,Scrape!$B:$B,0)),"")</f>
        <v/>
      </c>
      <c r="LL173">
        <f>IF(LQ173="0-0",INDEX(Scrape!$J:$J,MATCH('HT 0-0'!KP173,Scrape!$B:$B,0)),"")</f>
        <v/>
      </c>
      <c r="LM173">
        <f>IF(LQ173="0-0",INDEX(Scrape!$K:$K,MATCH('HT 0-0'!KP173,Scrape!$B:$B,0)),"")</f>
        <v/>
      </c>
      <c r="LN173">
        <f>IF(LQ173="0-0",INDEX(Scrape!$L:$L,MATCH('HT 0-0'!KP173,Scrape!$B:$B,0)),"")</f>
        <v/>
      </c>
      <c r="LO173">
        <f>IF(LQ173="0-0",INDEX(Scrape!$M:$M,MATCH('HT 0-0'!KP173,Scrape!$B:$B,0)),"")</f>
        <v/>
      </c>
      <c r="LP173">
        <f>IF(LQ173="0-0",INDEX(Scrape!$N:$N,MATCH('HT 0-0'!KP173,Scrape!$B:$B,0)),"")</f>
        <v/>
      </c>
      <c r="LQ173">
        <f>INDEX(Scrape!$O:$O,MATCH('HT 0-0'!KP173,Scrape!$B:$B,0))</f>
        <v/>
      </c>
      <c r="LR173">
        <f>(1/LJ173)+(1/LI173)+(1/LH173)</f>
        <v/>
      </c>
      <c r="LS173">
        <f>(1/LG173)+(1/LF173)+(1/LE173)</f>
        <v/>
      </c>
      <c r="LT173" s="8">
        <f>IF(INDEX(#REF!,MATCH(KQ173,#REF!,0))=INDEX(#REF!,MATCH(KQ173,#REF!,0)),INDEX(#REF!,MATCH(KQ173,#REF!,0)),"ERROR")</f>
        <v/>
      </c>
      <c r="LU173" s="4">
        <f>IF(KR173="G",2,IF(KR173="R",0.5,IF(KR173="A",1)))</f>
        <v/>
      </c>
      <c r="LV173" s="4">
        <f>IF(KS173="G",0.5,IF(KS173="R",2,IF(KS173="A",1)))</f>
        <v/>
      </c>
      <c r="LW173" s="4">
        <f>IF(KT173="G",2,IF(KT173="R",0.5,IF(KT173="A",1)))</f>
        <v/>
      </c>
      <c r="LX173" s="4">
        <f>IF(KU173="G",0.5,IF(KU173="R",2,IF(KU173="A",1)))</f>
        <v/>
      </c>
      <c r="LY173" s="7">
        <f>(LK173*(LU173+LX173)+(LL173*(LU173+LX173)))</f>
        <v/>
      </c>
      <c r="LZ173" s="7">
        <f>(LN173*(LV173+LW173)+(LO173*(LV173+LW173)))</f>
        <v/>
      </c>
      <c r="MA173" s="11">
        <f>LY173-LZ173</f>
        <v/>
      </c>
      <c r="MB173" s="5">
        <f>MA173+2</f>
        <v/>
      </c>
      <c r="MC173" s="6">
        <f>MA173-2</f>
        <v/>
      </c>
      <c r="MD173" s="4">
        <f>LE173</f>
        <v/>
      </c>
      <c r="ME173" s="9">
        <f>IF(MD173=0,1000,MD173+0.75)</f>
        <v/>
      </c>
      <c r="MF173" s="10">
        <f>IF(MD173=0,0,MD173-0.75)</f>
        <v/>
      </c>
      <c r="MG173" s="4">
        <f>((LM173*(LU173+LX173))-((LP173*(LV173+LW173))))</f>
        <v/>
      </c>
      <c r="MH173" s="9">
        <f>MG173*1.2</f>
        <v/>
      </c>
      <c r="MI173" s="10">
        <f>MG173*0.8</f>
        <v/>
      </c>
      <c r="MJ173">
        <f>IFERROR(OT173,"")</f>
        <v/>
      </c>
      <c r="MK173">
        <f>IFERROR(OU173,"")</f>
        <v/>
      </c>
      <c r="ML173">
        <f>IFERROR(OV173,"")</f>
        <v/>
      </c>
      <c r="MM173">
        <f>IFERROR(OW173,"")</f>
        <v/>
      </c>
      <c r="MN173">
        <f>IFERROR(OX173,"")</f>
        <v/>
      </c>
      <c r="MO173">
        <f>IFERROR(OY173,"")</f>
        <v/>
      </c>
      <c r="MP173" s="1">
        <f>COUNTIFS(#REF!,LT173,#REF!,1,#REF!,"&gt;="&amp;MC173,#REF!,"&lt;="&amp;MB173,#REF!,"&lt;="&amp;ME173,#REF!,"&gt;="&amp;MF173,#REF!,"="&amp;KV173,#REF!,"="&amp;KX173)</f>
        <v/>
      </c>
      <c r="MQ173" s="1">
        <f>COUNTIFS(#REF!,LT173,#REF!,0,#REF!,"&gt;="&amp;MC173,#REF!,"&lt;="&amp;MB173,#REF!,"&lt;="&amp;ME173,#REF!,"&gt;="&amp;MF173,#REF!,"="&amp;KV173,#REF!,"="&amp;KX173)</f>
        <v/>
      </c>
      <c r="MR173" s="1">
        <f>COUNTIFS(#REF!,LT173,#REF!,1,#REF!,"&gt;="&amp;MC173,#REF!,"&lt;="&amp;MB173,#REF!,"&lt;="&amp;ME173,#REF!,"&gt;="&amp;MF173,#REF!,"="&amp;KW173,#REF!,"="&amp;KY173)</f>
        <v/>
      </c>
      <c r="MS173" s="1">
        <f>COUNTIFS(#REF!,LT173,#REF!,0,#REF!,"&gt;="&amp;MC173,#REF!,"&lt;="&amp;MB173,#REF!,"&lt;="&amp;ME173,#REF!,"&gt;="&amp;MF173,#REF!,"="&amp;KW173,#REF!,"="&amp;KY173)</f>
        <v/>
      </c>
      <c r="MT173" s="1">
        <f>COUNTIFS(#REF!,LT173,#REF!,1,#REF!,"&gt;="&amp;MI173,#REF!,"&lt;="&amp;MH173,#REF!,"&lt;="&amp;ME173,#REF!,"&gt;="&amp;MF173)</f>
        <v/>
      </c>
      <c r="MU173" s="1">
        <f>COUNTIFS(#REF!,LT173,#REF!,0,#REF!,"&gt;="&amp;MI173,#REF!,"&lt;="&amp;MH173,#REF!,"&lt;="&amp;ME173,#REF!,"&gt;="&amp;MF173)</f>
        <v/>
      </c>
      <c r="MV173" s="1">
        <f>COUNTIFS(#REF!,LT173,#REF!,1,#REF!,"&gt;="&amp;MI173,#REF!,"&lt;="&amp;MH173,#REF!,"="&amp;KZ173,#REF!,"="&amp;LA173,#REF!,"&lt;="&amp;ME173,#REF!,"&gt;="&amp;MF173)</f>
        <v/>
      </c>
      <c r="MW173" s="1">
        <f>COUNTIFS(#REF!,LT173,#REF!,0,#REF!,"&gt;="&amp;MI173,#REF!,"&lt;="&amp;MH173,#REF!,"="&amp;KZ173,#REF!,"="&amp;LA173,#REF!,"&lt;="&amp;ME173,#REF!,"&gt;="&amp;MF173)</f>
        <v/>
      </c>
      <c r="MX173" s="1">
        <f>COUNTIFS(#REF!,LT173,#REF!,1,#REF!,"&gt;="&amp;MC173,#REF!,"&lt;="&amp;MB173,#REF!,"&lt;="&amp;ME173,#REF!,"&gt;="&amp;MF173)</f>
        <v/>
      </c>
      <c r="MY173" s="1">
        <f>COUNTIFS(#REF!,LT173,#REF!,0,#REF!,"&gt;="&amp;MC173,#REF!,"&lt;="&amp;MB173,#REF!,"&lt;="&amp;ME173,#REF!,"&gt;="&amp;MF173)</f>
        <v/>
      </c>
      <c r="MZ173" s="1">
        <f>COUNTIFS(#REF!,LT173,#REF!,1,#REF!,"&lt;="&amp;ME173,#REF!,"&gt;="&amp;MF173,#REF!,"="&amp;KV173,#REF!,"="&amp;KX173)</f>
        <v/>
      </c>
      <c r="NA173" s="1">
        <f>COUNTIFS(#REF!,LT173,#REF!,0,#REF!,"&lt;="&amp;ME173,#REF!,"&gt;="&amp;MF173,#REF!,"="&amp;KV173,#REF!,"="&amp;KX173)</f>
        <v/>
      </c>
      <c r="NB173" s="1">
        <f>COUNTIFS(#REF!,LT173,#REF!,1,#REF!,"&lt;="&amp;ME173,#REF!,"&gt;="&amp;MF173,#REF!,"="&amp;KW173,#REF!,"="&amp;KY173)</f>
        <v/>
      </c>
      <c r="NC173" s="1">
        <f>COUNTIFS(#REF!,LT173,#REF!,0,#REF!,"&lt;="&amp;ME173,#REF!,"&gt;="&amp;MF173,#REF!,"="&amp;KW173,#REF!,"="&amp;KY173)</f>
        <v/>
      </c>
      <c r="ND173" s="1">
        <f>COUNTIFS(#REF!,LT173,#REF!,1,#REF!,"&gt;="&amp;MC173,#REF!,"&lt;="&amp;MB173,#REF!,"&lt;="&amp;ME173,#REF!,"&gt;="&amp;MF173,#REF!,"="&amp;KV173,#REF!,"="&amp;KX173)</f>
        <v/>
      </c>
      <c r="NE173" s="1">
        <f>COUNTIFS(#REF!,LT173,#REF!,0,#REF!,"&gt;="&amp;MC173,#REF!,"&lt;="&amp;MB173,#REF!,"&lt;="&amp;ME173,#REF!,"&gt;="&amp;MF173,#REF!,"="&amp;KV173,#REF!,"="&amp;KX173)</f>
        <v/>
      </c>
      <c r="NF173" s="1">
        <f>COUNTIFS(#REF!,LT173,#REF!,1,#REF!,"&gt;="&amp;MC173,#REF!,"&lt;="&amp;MB173,#REF!,"&lt;="&amp;ME173,#REF!,"&gt;="&amp;MF173,#REF!,"="&amp;KW173,#REF!,"="&amp;KY173)</f>
        <v/>
      </c>
      <c r="NG173" s="1">
        <f>COUNTIFS(#REF!,LT173,#REF!,0,#REF!,"&gt;="&amp;MC173,#REF!,"&lt;="&amp;MB173,#REF!,"&lt;="&amp;ME173,#REF!,"&gt;="&amp;MF173,#REF!,"="&amp;KW173,#REF!,"="&amp;KY173)</f>
        <v/>
      </c>
      <c r="NH173" s="1">
        <f>COUNTIFS(#REF!,LT173,#REF!,1,#REF!,"&gt;="&amp;MC173,#REF!,"&lt;="&amp;MB173,#REF!,"&lt;="&amp;ME173,#REF!,"&gt;="&amp;MF173,#REF!,"="&amp;KZ173,#REF!,"="&amp;LA173)</f>
        <v/>
      </c>
      <c r="NI173" s="1">
        <f>COUNTIFS(#REF!,LT173,#REF!,0,#REF!,"&gt;="&amp;MC173,#REF!,"&lt;="&amp;MB173,#REF!,"&lt;="&amp;ME173,#REF!,"&gt;="&amp;MF173,#REF!,"="&amp;KZ173,#REF!,"="&amp;LA173)</f>
        <v/>
      </c>
      <c r="NJ173" s="1">
        <f>COUNTIFS(#REF!,LT173,#REF!,1,#REF!,"&gt;="&amp;MI173,#REF!,"&lt;="&amp;MH173,#REF!,"&lt;="&amp;ME173,#REF!,"&gt;="&amp;MF173)</f>
        <v/>
      </c>
      <c r="NK173" s="1">
        <f>COUNTIFS(#REF!,LT173,#REF!,0,#REF!,"&gt;="&amp;MI173,#REF!,"&lt;="&amp;MH173,#REF!,"&lt;="&amp;ME173,#REF!,"&gt;="&amp;MF173)</f>
        <v/>
      </c>
      <c r="NL173" s="1">
        <f>COUNTIFS(#REF!,LT173,#REF!,1,#REF!,"&gt;="&amp;MI173,#REF!,"&lt;="&amp;MH173,#REF!,"="&amp;KZ173,#REF!,"="&amp;LA173,#REF!,"&lt;="&amp;ME173,#REF!,"&gt;="&amp;MF173)</f>
        <v/>
      </c>
      <c r="NM173" s="1">
        <f>COUNTIFS(#REF!,LT173,#REF!,0,#REF!,"&gt;="&amp;MI173,#REF!,"&lt;="&amp;MH173,#REF!,"="&amp;KZ173,#REF!,"="&amp;LA173,#REF!,"&lt;="&amp;ME173,#REF!,"&gt;="&amp;MF173)</f>
        <v/>
      </c>
      <c r="NN173" s="1">
        <f>COUNTIFS(#REF!,LT173,#REF!,1,#REF!,"&gt;="&amp;MC173,#REF!,"&lt;="&amp;MB173,#REF!,"&lt;="&amp;ME173,#REF!,"&gt;="&amp;MF173)</f>
        <v/>
      </c>
      <c r="NO173" s="1">
        <f>COUNTIFS(#REF!,LT173,#REF!,0,#REF!,"&gt;="&amp;MC173,#REF!,"&lt;="&amp;MB173,#REF!,"&lt;="&amp;ME173,#REF!,"&gt;="&amp;MF173)</f>
        <v/>
      </c>
      <c r="NP173" s="1">
        <f>COUNTIFS(#REF!,LT173,#REF!,1,#REF!,"&lt;="&amp;ME173,#REF!,"&gt;="&amp;MF173,#REF!,"="&amp;KV173,#REF!,"="&amp;KX173)</f>
        <v/>
      </c>
      <c r="NQ173" s="1">
        <f>COUNTIFS(#REF!,LT173,#REF!,0,#REF!,"&lt;="&amp;ME173,#REF!,"&gt;="&amp;MF173,#REF!,"="&amp;KV173,#REF!,"="&amp;KX173)</f>
        <v/>
      </c>
      <c r="NR173" s="1">
        <f>COUNTIFS(#REF!,LT173,#REF!,1,#REF!,"&lt;="&amp;ME173,#REF!,"&gt;="&amp;MF173,#REF!,"="&amp;KW173,#REF!,"="&amp;KY173)</f>
        <v/>
      </c>
      <c r="NS173" s="1">
        <f>COUNTIFS(#REF!,LT173,#REF!,0,#REF!,"&lt;="&amp;ME173,#REF!,"&gt;="&amp;MF173,#REF!,"="&amp;KW173,#REF!,"="&amp;KY173)</f>
        <v/>
      </c>
      <c r="NT173" s="1">
        <f>MP173+MR173+MT173+MV173+MX173+MZ173+NB173</f>
        <v/>
      </c>
      <c r="NU173" s="1">
        <f>MQ173+MS173+MU173+MW173+MY173+NA173+NC173</f>
        <v/>
      </c>
      <c r="NV173" s="1">
        <f>NT173+NU173</f>
        <v/>
      </c>
      <c r="NW173" s="33">
        <f>NT173/(NT173+NU173)</f>
        <v/>
      </c>
      <c r="NX173" s="3">
        <f>1/NW173</f>
        <v/>
      </c>
      <c r="NY173" s="1">
        <f>LH173</f>
        <v/>
      </c>
      <c r="NZ173" s="79">
        <f>(NW173*((NY173-1)*0.98))-((1-NW173)*1)</f>
        <v/>
      </c>
      <c r="OA173" s="34">
        <f>IF(LR173&lt;0.9,0,IF(AND(LR173&gt;1.1),0,1))</f>
        <v/>
      </c>
      <c r="OB173" s="34">
        <f>IF(LS173&lt;0.9,0,IF(AND(LS173&gt;1.1),0,1))</f>
        <v/>
      </c>
      <c r="OC173" s="32">
        <f>IF(NV173&gt;99,1,0)</f>
        <v/>
      </c>
      <c r="OD173" s="32">
        <f>IF(NZ173&gt;0.0799,1,0)</f>
        <v/>
      </c>
      <c r="OE173" s="32">
        <f>IF(NZ173&gt;OM173,1,0)</f>
        <v/>
      </c>
      <c r="OF173" s="32">
        <f>OC173+OD173+OE173+OA173+OB173</f>
        <v/>
      </c>
      <c r="OG173" s="1">
        <f>ND173+NF173+NH173+NJ173+NL173+NN173+NP173+NR173</f>
        <v/>
      </c>
      <c r="OH173" s="1">
        <f>NE173+NG173+NI173+NK173+NM173+NO173+NQ173+NS173</f>
        <v/>
      </c>
      <c r="OI173" s="1">
        <f>OG173+OH173</f>
        <v/>
      </c>
      <c r="OJ173" s="33">
        <f>OG173/(OG173+OH173)</f>
        <v/>
      </c>
      <c r="OK173" s="3">
        <f>1/OJ173</f>
        <v/>
      </c>
      <c r="OL173" s="1">
        <f>LI173</f>
        <v/>
      </c>
      <c r="OM173" s="79">
        <f>(OJ173*((OL173-1)*0.98))-((1-OJ173)*1)</f>
        <v/>
      </c>
      <c r="ON173" s="34">
        <f>IF(LR173&lt;0.9,0,IF(AND(LR173&gt;1.1),0,1))</f>
        <v/>
      </c>
      <c r="OO173" s="34">
        <f>IF(LS173&lt;0.9,0,IF(AND(LS173&gt;1.1),0,1))</f>
        <v/>
      </c>
      <c r="OP173" s="32">
        <f>IF(OI173&gt;99,1,0)</f>
        <v/>
      </c>
      <c r="OQ173" s="32">
        <f>IF(OM173&gt;0.0799,1,0)</f>
        <v/>
      </c>
      <c r="OR173" s="32">
        <f>IF(OM173&gt;OZ173,1,0)</f>
        <v/>
      </c>
      <c r="OS173" s="32">
        <f>OP173+OQ173+OR173+ON173+OO173</f>
        <v/>
      </c>
      <c r="OT173">
        <f>IF(OF173=5,"BackHome0-0",IF(AND(OS173=5),"BackAway0-0",""))</f>
        <v/>
      </c>
      <c r="OU173">
        <f>IF(OF173=5,KN173,IF(AND(OS173=5),KO173,""))</f>
        <v/>
      </c>
      <c r="OV173">
        <f>IF(OF173=5,"Match Odds",IF(AND(OS173=5),"Match Odds",""))</f>
        <v/>
      </c>
      <c r="OW173">
        <f>IF(OF173=5,KP173,IF(AND(OS173=5),KP173,""))</f>
        <v/>
      </c>
      <c r="OX173">
        <f>IF(OF173=5,"MATCH_ODDS",IF(AND(OS173=5),"MATCH_ODDS",""))</f>
        <v/>
      </c>
      <c r="OY173">
        <f>IF(OF173=5,"BACK",IF(AND(OS173=5),"BACK",""))</f>
        <v/>
      </c>
    </row>
    <row r="174" ht="16.5" customHeight="1" thickBot="1" thickTop="1">
      <c r="A174" s="2" t="n"/>
      <c r="KN174" s="1">
        <f>IF(INDEX(#REF!,MATCH('HT 0-0'!D174,#REF!,0))=INDEX(#REF!,MATCH('HT 0-0'!D174,#REF!,0)),INDEX(#REF!,MATCH('HT 0-0'!D174,#REF!,0)),"ERROR")</f>
        <v/>
      </c>
      <c r="KO174" s="1">
        <f>IF(INDEX(#REF!,MATCH('HT 0-0'!E174,#REF!,0))=INDEX(#REF!,MATCH('HT 0-0'!E174,#REF!,0)),INDEX(#REF!,MATCH('HT 0-0'!E174,#REF!,0)),"ERROR")</f>
        <v/>
      </c>
      <c r="KP174" s="1">
        <f>KN174&amp;" v "&amp;KO174</f>
        <v/>
      </c>
      <c r="KQ174">
        <f>B174&amp;"_"&amp;C174</f>
        <v/>
      </c>
      <c r="KR174" s="1">
        <f>IF((HW174/KK174)&lt;0.335,"G",IF((HW174/KK174)&gt;0.67,"R","A"))</f>
        <v/>
      </c>
      <c r="KS174" s="1">
        <f>IF((HX174/KK174)&lt;0.335,"G",IF((HX174/KK174)&gt;0.67,"R","A"))</f>
        <v/>
      </c>
      <c r="KT174" s="1">
        <f>IF((IH174/KK174)&lt;0.335,"G",IF((IH174/KK174)&gt;0.67,"R","A"))</f>
        <v/>
      </c>
      <c r="KU174" s="1">
        <f>IF((II174/KK174)&lt;0.335,"G",IF((II174/KK174)&gt;0.67,"R","A"))</f>
        <v/>
      </c>
      <c r="KV174" s="1">
        <f>IF((HZ174/KK174)&lt;0.335,"G",IF((HZ174/KK174)&gt;0.67,"R","A"))</f>
        <v/>
      </c>
      <c r="KW174" s="1">
        <f>IF((HY174/KK174)&lt;0.335,"G",IF((HY174/KK174)&gt;0.67,"R","A"))</f>
        <v/>
      </c>
      <c r="KX174" s="1">
        <f>IF((IK174/KK174)&lt;0.335,"G",IF((IK174/KK174)&gt;0.67,"R","A"))</f>
        <v/>
      </c>
      <c r="KY174" s="1">
        <f>IF((IJ174/KK174)&lt;0.335,"G",IF((IJ174/KK174)&gt;0.67,"R","A"))</f>
        <v/>
      </c>
      <c r="KZ174" s="1">
        <f>IF((HQ174/KK174)&lt;0.335,"G",IF((HQ174/KK174)&gt;0.67,"R","A"))</f>
        <v/>
      </c>
      <c r="LA174" s="1">
        <f>IF((IB174/KK174)&lt;0.335,"G",IF((IB174/KK174)&gt;0.67,"R","A"))</f>
        <v/>
      </c>
      <c r="LB174">
        <f>IF(LQ174="0-0",INDEX(Scrape!#REF!,MATCH('HT 0-0'!KP174,Scrape!$B:$B,0)),"")</f>
        <v/>
      </c>
      <c r="LC174">
        <f>IF(LQ174="0-0",INDEX(Scrape!$A:$A,MATCH('HT 0-0'!KP174,Scrape!$B:$B,0)),"")</f>
        <v/>
      </c>
      <c r="LD174">
        <f>IF(LQ174="0-0",INDEX(Scrape!$B:$B,MATCH('HT 0-0'!KP174,Scrape!$B:$B,0)),"")</f>
        <v/>
      </c>
      <c r="LE174">
        <f>IF(LQ174="0-0",INDEX(Scrape!$C:$C,MATCH('HT 0-0'!KP174,Scrape!$B:$B,0)),"")</f>
        <v/>
      </c>
      <c r="LF174">
        <f>IF(LQ174="0-0",INDEX(Scrape!$D:$D,MATCH('HT 0-0'!KP174,Scrape!$B:$B,0)),"")</f>
        <v/>
      </c>
      <c r="LG174">
        <f>IF(LQ174="0-0",INDEX(Scrape!$E:$E,MATCH('HT 0-0'!KP174,Scrape!$B:$B,0)),"")</f>
        <v/>
      </c>
      <c r="LH174">
        <f>IF(LQ174="0-0",INDEX(Scrape!$F:$F,MATCH('HT 0-0'!KP174,Scrape!$B:$B,0)),"")</f>
        <v/>
      </c>
      <c r="LI174">
        <f>IF(LQ174="0-0",INDEX(Scrape!$G:$G,MATCH('HT 0-0'!KP174,Scrape!$B:$B,0)),"")</f>
        <v/>
      </c>
      <c r="LJ174">
        <f>IF(LQ174="0-0",INDEX(Scrape!$H:$H,MATCH('HT 0-0'!KP174,Scrape!$B:$B,0)),"")</f>
        <v/>
      </c>
      <c r="LK174">
        <f>IF(LQ174="0-0",INDEX(Scrape!$I:$I,MATCH('HT 0-0'!KP174,Scrape!$B:$B,0)),"")</f>
        <v/>
      </c>
      <c r="LL174">
        <f>IF(LQ174="0-0",INDEX(Scrape!$J:$J,MATCH('HT 0-0'!KP174,Scrape!$B:$B,0)),"")</f>
        <v/>
      </c>
      <c r="LM174">
        <f>IF(LQ174="0-0",INDEX(Scrape!$K:$K,MATCH('HT 0-0'!KP174,Scrape!$B:$B,0)),"")</f>
        <v/>
      </c>
      <c r="LN174">
        <f>IF(LQ174="0-0",INDEX(Scrape!$L:$L,MATCH('HT 0-0'!KP174,Scrape!$B:$B,0)),"")</f>
        <v/>
      </c>
      <c r="LO174">
        <f>IF(LQ174="0-0",INDEX(Scrape!$M:$M,MATCH('HT 0-0'!KP174,Scrape!$B:$B,0)),"")</f>
        <v/>
      </c>
      <c r="LP174">
        <f>IF(LQ174="0-0",INDEX(Scrape!$N:$N,MATCH('HT 0-0'!KP174,Scrape!$B:$B,0)),"")</f>
        <v/>
      </c>
      <c r="LQ174">
        <f>INDEX(Scrape!$O:$O,MATCH('HT 0-0'!KP174,Scrape!$B:$B,0))</f>
        <v/>
      </c>
      <c r="LR174">
        <f>(1/LJ174)+(1/LI174)+(1/LH174)</f>
        <v/>
      </c>
      <c r="LS174">
        <f>(1/LG174)+(1/LF174)+(1/LE174)</f>
        <v/>
      </c>
      <c r="LT174" s="8">
        <f>IF(INDEX(#REF!,MATCH(KQ174,#REF!,0))=INDEX(#REF!,MATCH(KQ174,#REF!,0)),INDEX(#REF!,MATCH(KQ174,#REF!,0)),"ERROR")</f>
        <v/>
      </c>
      <c r="LU174" s="4">
        <f>IF(KR174="G",2,IF(KR174="R",0.5,IF(KR174="A",1)))</f>
        <v/>
      </c>
      <c r="LV174" s="4">
        <f>IF(KS174="G",0.5,IF(KS174="R",2,IF(KS174="A",1)))</f>
        <v/>
      </c>
      <c r="LW174" s="4">
        <f>IF(KT174="G",2,IF(KT174="R",0.5,IF(KT174="A",1)))</f>
        <v/>
      </c>
      <c r="LX174" s="4">
        <f>IF(KU174="G",0.5,IF(KU174="R",2,IF(KU174="A",1)))</f>
        <v/>
      </c>
      <c r="LY174" s="7">
        <f>(LK174*(LU174+LX174)+(LL174*(LU174+LX174)))</f>
        <v/>
      </c>
      <c r="LZ174" s="7">
        <f>(LN174*(LV174+LW174)+(LO174*(LV174+LW174)))</f>
        <v/>
      </c>
      <c r="MA174" s="11">
        <f>LY174-LZ174</f>
        <v/>
      </c>
      <c r="MB174" s="5">
        <f>MA174+2</f>
        <v/>
      </c>
      <c r="MC174" s="6">
        <f>MA174-2</f>
        <v/>
      </c>
      <c r="MD174" s="4">
        <f>LE174</f>
        <v/>
      </c>
      <c r="ME174" s="9">
        <f>IF(MD174=0,1000,MD174+0.75)</f>
        <v/>
      </c>
      <c r="MF174" s="10">
        <f>IF(MD174=0,0,MD174-0.75)</f>
        <v/>
      </c>
      <c r="MG174" s="4">
        <f>((LM174*(LU174+LX174))-((LP174*(LV174+LW174))))</f>
        <v/>
      </c>
      <c r="MH174" s="9">
        <f>MG174*1.2</f>
        <v/>
      </c>
      <c r="MI174" s="10">
        <f>MG174*0.8</f>
        <v/>
      </c>
      <c r="MJ174">
        <f>IFERROR(OT174,"")</f>
        <v/>
      </c>
      <c r="MK174">
        <f>IFERROR(OU174,"")</f>
        <v/>
      </c>
      <c r="ML174">
        <f>IFERROR(OV174,"")</f>
        <v/>
      </c>
      <c r="MM174">
        <f>IFERROR(OW174,"")</f>
        <v/>
      </c>
      <c r="MN174">
        <f>IFERROR(OX174,"")</f>
        <v/>
      </c>
      <c r="MO174">
        <f>IFERROR(OY174,"")</f>
        <v/>
      </c>
      <c r="MP174" s="1">
        <f>COUNTIFS(#REF!,LT174,#REF!,1,#REF!,"&gt;="&amp;MC174,#REF!,"&lt;="&amp;MB174,#REF!,"&lt;="&amp;ME174,#REF!,"&gt;="&amp;MF174,#REF!,"="&amp;KV174,#REF!,"="&amp;KX174)</f>
        <v/>
      </c>
      <c r="MQ174" s="1">
        <f>COUNTIFS(#REF!,LT174,#REF!,0,#REF!,"&gt;="&amp;MC174,#REF!,"&lt;="&amp;MB174,#REF!,"&lt;="&amp;ME174,#REF!,"&gt;="&amp;MF174,#REF!,"="&amp;KV174,#REF!,"="&amp;KX174)</f>
        <v/>
      </c>
      <c r="MR174" s="1">
        <f>COUNTIFS(#REF!,LT174,#REF!,1,#REF!,"&gt;="&amp;MC174,#REF!,"&lt;="&amp;MB174,#REF!,"&lt;="&amp;ME174,#REF!,"&gt;="&amp;MF174,#REF!,"="&amp;KW174,#REF!,"="&amp;KY174)</f>
        <v/>
      </c>
      <c r="MS174" s="1">
        <f>COUNTIFS(#REF!,LT174,#REF!,0,#REF!,"&gt;="&amp;MC174,#REF!,"&lt;="&amp;MB174,#REF!,"&lt;="&amp;ME174,#REF!,"&gt;="&amp;MF174,#REF!,"="&amp;KW174,#REF!,"="&amp;KY174)</f>
        <v/>
      </c>
      <c r="MT174" s="1">
        <f>COUNTIFS(#REF!,LT174,#REF!,1,#REF!,"&gt;="&amp;MI174,#REF!,"&lt;="&amp;MH174,#REF!,"&lt;="&amp;ME174,#REF!,"&gt;="&amp;MF174)</f>
        <v/>
      </c>
      <c r="MU174" s="1">
        <f>COUNTIFS(#REF!,LT174,#REF!,0,#REF!,"&gt;="&amp;MI174,#REF!,"&lt;="&amp;MH174,#REF!,"&lt;="&amp;ME174,#REF!,"&gt;="&amp;MF174)</f>
        <v/>
      </c>
      <c r="MV174" s="1">
        <f>COUNTIFS(#REF!,LT174,#REF!,1,#REF!,"&gt;="&amp;MI174,#REF!,"&lt;="&amp;MH174,#REF!,"="&amp;KZ174,#REF!,"="&amp;LA174,#REF!,"&lt;="&amp;ME174,#REF!,"&gt;="&amp;MF174)</f>
        <v/>
      </c>
      <c r="MW174" s="1">
        <f>COUNTIFS(#REF!,LT174,#REF!,0,#REF!,"&gt;="&amp;MI174,#REF!,"&lt;="&amp;MH174,#REF!,"="&amp;KZ174,#REF!,"="&amp;LA174,#REF!,"&lt;="&amp;ME174,#REF!,"&gt;="&amp;MF174)</f>
        <v/>
      </c>
      <c r="MX174" s="1">
        <f>COUNTIFS(#REF!,LT174,#REF!,1,#REF!,"&gt;="&amp;MC174,#REF!,"&lt;="&amp;MB174,#REF!,"&lt;="&amp;ME174,#REF!,"&gt;="&amp;MF174)</f>
        <v/>
      </c>
      <c r="MY174" s="1">
        <f>COUNTIFS(#REF!,LT174,#REF!,0,#REF!,"&gt;="&amp;MC174,#REF!,"&lt;="&amp;MB174,#REF!,"&lt;="&amp;ME174,#REF!,"&gt;="&amp;MF174)</f>
        <v/>
      </c>
      <c r="MZ174" s="1">
        <f>COUNTIFS(#REF!,LT174,#REF!,1,#REF!,"&lt;="&amp;ME174,#REF!,"&gt;="&amp;MF174,#REF!,"="&amp;KV174,#REF!,"="&amp;KX174)</f>
        <v/>
      </c>
      <c r="NA174" s="1">
        <f>COUNTIFS(#REF!,LT174,#REF!,0,#REF!,"&lt;="&amp;ME174,#REF!,"&gt;="&amp;MF174,#REF!,"="&amp;KV174,#REF!,"="&amp;KX174)</f>
        <v/>
      </c>
      <c r="NB174" s="1">
        <f>COUNTIFS(#REF!,LT174,#REF!,1,#REF!,"&lt;="&amp;ME174,#REF!,"&gt;="&amp;MF174,#REF!,"="&amp;KW174,#REF!,"="&amp;KY174)</f>
        <v/>
      </c>
      <c r="NC174" s="1">
        <f>COUNTIFS(#REF!,LT174,#REF!,0,#REF!,"&lt;="&amp;ME174,#REF!,"&gt;="&amp;MF174,#REF!,"="&amp;KW174,#REF!,"="&amp;KY174)</f>
        <v/>
      </c>
      <c r="ND174" s="1">
        <f>COUNTIFS(#REF!,LT174,#REF!,1,#REF!,"&gt;="&amp;MC174,#REF!,"&lt;="&amp;MB174,#REF!,"&lt;="&amp;ME174,#REF!,"&gt;="&amp;MF174,#REF!,"="&amp;KV174,#REF!,"="&amp;KX174)</f>
        <v/>
      </c>
      <c r="NE174" s="1">
        <f>COUNTIFS(#REF!,LT174,#REF!,0,#REF!,"&gt;="&amp;MC174,#REF!,"&lt;="&amp;MB174,#REF!,"&lt;="&amp;ME174,#REF!,"&gt;="&amp;MF174,#REF!,"="&amp;KV174,#REF!,"="&amp;KX174)</f>
        <v/>
      </c>
      <c r="NF174" s="1">
        <f>COUNTIFS(#REF!,LT174,#REF!,1,#REF!,"&gt;="&amp;MC174,#REF!,"&lt;="&amp;MB174,#REF!,"&lt;="&amp;ME174,#REF!,"&gt;="&amp;MF174,#REF!,"="&amp;KW174,#REF!,"="&amp;KY174)</f>
        <v/>
      </c>
      <c r="NG174" s="1">
        <f>COUNTIFS(#REF!,LT174,#REF!,0,#REF!,"&gt;="&amp;MC174,#REF!,"&lt;="&amp;MB174,#REF!,"&lt;="&amp;ME174,#REF!,"&gt;="&amp;MF174,#REF!,"="&amp;KW174,#REF!,"="&amp;KY174)</f>
        <v/>
      </c>
      <c r="NH174" s="1">
        <f>COUNTIFS(#REF!,LT174,#REF!,1,#REF!,"&gt;="&amp;MC174,#REF!,"&lt;="&amp;MB174,#REF!,"&lt;="&amp;ME174,#REF!,"&gt;="&amp;MF174,#REF!,"="&amp;KZ174,#REF!,"="&amp;LA174)</f>
        <v/>
      </c>
      <c r="NI174" s="1">
        <f>COUNTIFS(#REF!,LT174,#REF!,0,#REF!,"&gt;="&amp;MC174,#REF!,"&lt;="&amp;MB174,#REF!,"&lt;="&amp;ME174,#REF!,"&gt;="&amp;MF174,#REF!,"="&amp;KZ174,#REF!,"="&amp;LA174)</f>
        <v/>
      </c>
      <c r="NJ174" s="1">
        <f>COUNTIFS(#REF!,LT174,#REF!,1,#REF!,"&gt;="&amp;MI174,#REF!,"&lt;="&amp;MH174,#REF!,"&lt;="&amp;ME174,#REF!,"&gt;="&amp;MF174)</f>
        <v/>
      </c>
      <c r="NK174" s="1">
        <f>COUNTIFS(#REF!,LT174,#REF!,0,#REF!,"&gt;="&amp;MI174,#REF!,"&lt;="&amp;MH174,#REF!,"&lt;="&amp;ME174,#REF!,"&gt;="&amp;MF174)</f>
        <v/>
      </c>
      <c r="NL174" s="1">
        <f>COUNTIFS(#REF!,LT174,#REF!,1,#REF!,"&gt;="&amp;MI174,#REF!,"&lt;="&amp;MH174,#REF!,"="&amp;KZ174,#REF!,"="&amp;LA174,#REF!,"&lt;="&amp;ME174,#REF!,"&gt;="&amp;MF174)</f>
        <v/>
      </c>
      <c r="NM174" s="1">
        <f>COUNTIFS(#REF!,LT174,#REF!,0,#REF!,"&gt;="&amp;MI174,#REF!,"&lt;="&amp;MH174,#REF!,"="&amp;KZ174,#REF!,"="&amp;LA174,#REF!,"&lt;="&amp;ME174,#REF!,"&gt;="&amp;MF174)</f>
        <v/>
      </c>
      <c r="NN174" s="1">
        <f>COUNTIFS(#REF!,LT174,#REF!,1,#REF!,"&gt;="&amp;MC174,#REF!,"&lt;="&amp;MB174,#REF!,"&lt;="&amp;ME174,#REF!,"&gt;="&amp;MF174)</f>
        <v/>
      </c>
      <c r="NO174" s="1">
        <f>COUNTIFS(#REF!,LT174,#REF!,0,#REF!,"&gt;="&amp;MC174,#REF!,"&lt;="&amp;MB174,#REF!,"&lt;="&amp;ME174,#REF!,"&gt;="&amp;MF174)</f>
        <v/>
      </c>
      <c r="NP174" s="1">
        <f>COUNTIFS(#REF!,LT174,#REF!,1,#REF!,"&lt;="&amp;ME174,#REF!,"&gt;="&amp;MF174,#REF!,"="&amp;KV174,#REF!,"="&amp;KX174)</f>
        <v/>
      </c>
      <c r="NQ174" s="1">
        <f>COUNTIFS(#REF!,LT174,#REF!,0,#REF!,"&lt;="&amp;ME174,#REF!,"&gt;="&amp;MF174,#REF!,"="&amp;KV174,#REF!,"="&amp;KX174)</f>
        <v/>
      </c>
      <c r="NR174" s="1">
        <f>COUNTIFS(#REF!,LT174,#REF!,1,#REF!,"&lt;="&amp;ME174,#REF!,"&gt;="&amp;MF174,#REF!,"="&amp;KW174,#REF!,"="&amp;KY174)</f>
        <v/>
      </c>
      <c r="NS174" s="1">
        <f>COUNTIFS(#REF!,LT174,#REF!,0,#REF!,"&lt;="&amp;ME174,#REF!,"&gt;="&amp;MF174,#REF!,"="&amp;KW174,#REF!,"="&amp;KY174)</f>
        <v/>
      </c>
      <c r="NT174" s="1">
        <f>MP174+MR174+MT174+MV174+MX174+MZ174+NB174</f>
        <v/>
      </c>
      <c r="NU174" s="1">
        <f>MQ174+MS174+MU174+MW174+MY174+NA174+NC174</f>
        <v/>
      </c>
      <c r="NV174" s="1">
        <f>NT174+NU174</f>
        <v/>
      </c>
      <c r="NW174" s="33">
        <f>NT174/(NT174+NU174)</f>
        <v/>
      </c>
      <c r="NX174" s="3">
        <f>1/NW174</f>
        <v/>
      </c>
      <c r="NY174" s="1">
        <f>LH174</f>
        <v/>
      </c>
      <c r="NZ174" s="79">
        <f>(NW174*((NY174-1)*0.98))-((1-NW174)*1)</f>
        <v/>
      </c>
      <c r="OA174" s="34">
        <f>IF(LR174&lt;0.9,0,IF(AND(LR174&gt;1.1),0,1))</f>
        <v/>
      </c>
      <c r="OB174" s="34">
        <f>IF(LS174&lt;0.9,0,IF(AND(LS174&gt;1.1),0,1))</f>
        <v/>
      </c>
      <c r="OC174" s="32">
        <f>IF(NV174&gt;99,1,0)</f>
        <v/>
      </c>
      <c r="OD174" s="32">
        <f>IF(NZ174&gt;0.0799,1,0)</f>
        <v/>
      </c>
      <c r="OE174" s="32">
        <f>IF(NZ174&gt;OM174,1,0)</f>
        <v/>
      </c>
      <c r="OF174" s="32">
        <f>OC174+OD174+OE174+OA174+OB174</f>
        <v/>
      </c>
      <c r="OG174" s="1">
        <f>ND174+NF174+NH174+NJ174+NL174+NN174+NP174+NR174</f>
        <v/>
      </c>
      <c r="OH174" s="1">
        <f>NE174+NG174+NI174+NK174+NM174+NO174+NQ174+NS174</f>
        <v/>
      </c>
      <c r="OI174" s="1">
        <f>OG174+OH174</f>
        <v/>
      </c>
      <c r="OJ174" s="33">
        <f>OG174/(OG174+OH174)</f>
        <v/>
      </c>
      <c r="OK174" s="3">
        <f>1/OJ174</f>
        <v/>
      </c>
      <c r="OL174" s="1">
        <f>LI174</f>
        <v/>
      </c>
      <c r="OM174" s="79">
        <f>(OJ174*((OL174-1)*0.98))-((1-OJ174)*1)</f>
        <v/>
      </c>
      <c r="ON174" s="34">
        <f>IF(LR174&lt;0.9,0,IF(AND(LR174&gt;1.1),0,1))</f>
        <v/>
      </c>
      <c r="OO174" s="34">
        <f>IF(LS174&lt;0.9,0,IF(AND(LS174&gt;1.1),0,1))</f>
        <v/>
      </c>
      <c r="OP174" s="32">
        <f>IF(OI174&gt;99,1,0)</f>
        <v/>
      </c>
      <c r="OQ174" s="32">
        <f>IF(OM174&gt;0.0799,1,0)</f>
        <v/>
      </c>
      <c r="OR174" s="32">
        <f>IF(OM174&gt;OZ174,1,0)</f>
        <v/>
      </c>
      <c r="OS174" s="32">
        <f>OP174+OQ174+OR174+ON174+OO174</f>
        <v/>
      </c>
      <c r="OT174">
        <f>IF(OF174=5,"BackHome0-0",IF(AND(OS174=5),"BackAway0-0",""))</f>
        <v/>
      </c>
      <c r="OU174">
        <f>IF(OF174=5,KN174,IF(AND(OS174=5),KO174,""))</f>
        <v/>
      </c>
      <c r="OV174">
        <f>IF(OF174=5,"Match Odds",IF(AND(OS174=5),"Match Odds",""))</f>
        <v/>
      </c>
      <c r="OW174">
        <f>IF(OF174=5,KP174,IF(AND(OS174=5),KP174,""))</f>
        <v/>
      </c>
      <c r="OX174">
        <f>IF(OF174=5,"MATCH_ODDS",IF(AND(OS174=5),"MATCH_ODDS",""))</f>
        <v/>
      </c>
      <c r="OY174">
        <f>IF(OF174=5,"BACK",IF(AND(OS174=5),"BACK",""))</f>
        <v/>
      </c>
    </row>
    <row r="175" ht="16.5" customHeight="1" thickBot="1" thickTop="1">
      <c r="A175" s="2" t="n"/>
      <c r="KN175" s="1">
        <f>IF(INDEX(#REF!,MATCH('HT 0-0'!D175,#REF!,0))=INDEX(#REF!,MATCH('HT 0-0'!D175,#REF!,0)),INDEX(#REF!,MATCH('HT 0-0'!D175,#REF!,0)),"ERROR")</f>
        <v/>
      </c>
      <c r="KO175" s="1">
        <f>IF(INDEX(#REF!,MATCH('HT 0-0'!E175,#REF!,0))=INDEX(#REF!,MATCH('HT 0-0'!E175,#REF!,0)),INDEX(#REF!,MATCH('HT 0-0'!E175,#REF!,0)),"ERROR")</f>
        <v/>
      </c>
      <c r="KP175" s="1">
        <f>KN175&amp;" v "&amp;KO175</f>
        <v/>
      </c>
      <c r="KQ175">
        <f>B175&amp;"_"&amp;C175</f>
        <v/>
      </c>
      <c r="KR175" s="1">
        <f>IF((HW175/KK175)&lt;0.335,"G",IF((HW175/KK175)&gt;0.67,"R","A"))</f>
        <v/>
      </c>
      <c r="KS175" s="1">
        <f>IF((HX175/KK175)&lt;0.335,"G",IF((HX175/KK175)&gt;0.67,"R","A"))</f>
        <v/>
      </c>
      <c r="KT175" s="1">
        <f>IF((IH175/KK175)&lt;0.335,"G",IF((IH175/KK175)&gt;0.67,"R","A"))</f>
        <v/>
      </c>
      <c r="KU175" s="1">
        <f>IF((II175/KK175)&lt;0.335,"G",IF((II175/KK175)&gt;0.67,"R","A"))</f>
        <v/>
      </c>
      <c r="KV175" s="1">
        <f>IF((HZ175/KK175)&lt;0.335,"G",IF((HZ175/KK175)&gt;0.67,"R","A"))</f>
        <v/>
      </c>
      <c r="KW175" s="1">
        <f>IF((HY175/KK175)&lt;0.335,"G",IF((HY175/KK175)&gt;0.67,"R","A"))</f>
        <v/>
      </c>
      <c r="KX175" s="1">
        <f>IF((IK175/KK175)&lt;0.335,"G",IF((IK175/KK175)&gt;0.67,"R","A"))</f>
        <v/>
      </c>
      <c r="KY175" s="1">
        <f>IF((IJ175/KK175)&lt;0.335,"G",IF((IJ175/KK175)&gt;0.67,"R","A"))</f>
        <v/>
      </c>
      <c r="KZ175" s="1">
        <f>IF((HQ175/KK175)&lt;0.335,"G",IF((HQ175/KK175)&gt;0.67,"R","A"))</f>
        <v/>
      </c>
      <c r="LA175" s="1">
        <f>IF((IB175/KK175)&lt;0.335,"G",IF((IB175/KK175)&gt;0.67,"R","A"))</f>
        <v/>
      </c>
      <c r="LB175">
        <f>IF(LQ175="0-0",INDEX(Scrape!#REF!,MATCH('HT 0-0'!KP175,Scrape!$B:$B,0)),"")</f>
        <v/>
      </c>
      <c r="LC175">
        <f>IF(LQ175="0-0",INDEX(Scrape!$A:$A,MATCH('HT 0-0'!KP175,Scrape!$B:$B,0)),"")</f>
        <v/>
      </c>
      <c r="LD175">
        <f>IF(LQ175="0-0",INDEX(Scrape!$B:$B,MATCH('HT 0-0'!KP175,Scrape!$B:$B,0)),"")</f>
        <v/>
      </c>
      <c r="LE175">
        <f>IF(LQ175="0-0",INDEX(Scrape!$C:$C,MATCH('HT 0-0'!KP175,Scrape!$B:$B,0)),"")</f>
        <v/>
      </c>
      <c r="LF175">
        <f>IF(LQ175="0-0",INDEX(Scrape!$D:$D,MATCH('HT 0-0'!KP175,Scrape!$B:$B,0)),"")</f>
        <v/>
      </c>
      <c r="LG175">
        <f>IF(LQ175="0-0",INDEX(Scrape!$E:$E,MATCH('HT 0-0'!KP175,Scrape!$B:$B,0)),"")</f>
        <v/>
      </c>
      <c r="LH175">
        <f>IF(LQ175="0-0",INDEX(Scrape!$F:$F,MATCH('HT 0-0'!KP175,Scrape!$B:$B,0)),"")</f>
        <v/>
      </c>
      <c r="LI175">
        <f>IF(LQ175="0-0",INDEX(Scrape!$G:$G,MATCH('HT 0-0'!KP175,Scrape!$B:$B,0)),"")</f>
        <v/>
      </c>
      <c r="LJ175">
        <f>IF(LQ175="0-0",INDEX(Scrape!$H:$H,MATCH('HT 0-0'!KP175,Scrape!$B:$B,0)),"")</f>
        <v/>
      </c>
      <c r="LK175">
        <f>IF(LQ175="0-0",INDEX(Scrape!$I:$I,MATCH('HT 0-0'!KP175,Scrape!$B:$B,0)),"")</f>
        <v/>
      </c>
      <c r="LL175">
        <f>IF(LQ175="0-0",INDEX(Scrape!$J:$J,MATCH('HT 0-0'!KP175,Scrape!$B:$B,0)),"")</f>
        <v/>
      </c>
      <c r="LM175">
        <f>IF(LQ175="0-0",INDEX(Scrape!$K:$K,MATCH('HT 0-0'!KP175,Scrape!$B:$B,0)),"")</f>
        <v/>
      </c>
      <c r="LN175">
        <f>IF(LQ175="0-0",INDEX(Scrape!$L:$L,MATCH('HT 0-0'!KP175,Scrape!$B:$B,0)),"")</f>
        <v/>
      </c>
      <c r="LO175">
        <f>IF(LQ175="0-0",INDEX(Scrape!$M:$M,MATCH('HT 0-0'!KP175,Scrape!$B:$B,0)),"")</f>
        <v/>
      </c>
      <c r="LP175">
        <f>IF(LQ175="0-0",INDEX(Scrape!$N:$N,MATCH('HT 0-0'!KP175,Scrape!$B:$B,0)),"")</f>
        <v/>
      </c>
      <c r="LQ175">
        <f>INDEX(Scrape!$O:$O,MATCH('HT 0-0'!KP175,Scrape!$B:$B,0))</f>
        <v/>
      </c>
      <c r="LR175">
        <f>(1/LJ175)+(1/LI175)+(1/LH175)</f>
        <v/>
      </c>
      <c r="LS175">
        <f>(1/LG175)+(1/LF175)+(1/LE175)</f>
        <v/>
      </c>
      <c r="LT175" s="8">
        <f>IF(INDEX(#REF!,MATCH(KQ175,#REF!,0))=INDEX(#REF!,MATCH(KQ175,#REF!,0)),INDEX(#REF!,MATCH(KQ175,#REF!,0)),"ERROR")</f>
        <v/>
      </c>
      <c r="LU175" s="4">
        <f>IF(KR175="G",2,IF(KR175="R",0.5,IF(KR175="A",1)))</f>
        <v/>
      </c>
      <c r="LV175" s="4">
        <f>IF(KS175="G",0.5,IF(KS175="R",2,IF(KS175="A",1)))</f>
        <v/>
      </c>
      <c r="LW175" s="4">
        <f>IF(KT175="G",2,IF(KT175="R",0.5,IF(KT175="A",1)))</f>
        <v/>
      </c>
      <c r="LX175" s="4">
        <f>IF(KU175="G",0.5,IF(KU175="R",2,IF(KU175="A",1)))</f>
        <v/>
      </c>
      <c r="LY175" s="7">
        <f>(LK175*(LU175+LX175)+(LL175*(LU175+LX175)))</f>
        <v/>
      </c>
      <c r="LZ175" s="7">
        <f>(LN175*(LV175+LW175)+(LO175*(LV175+LW175)))</f>
        <v/>
      </c>
      <c r="MA175" s="11">
        <f>LY175-LZ175</f>
        <v/>
      </c>
      <c r="MB175" s="5">
        <f>MA175+2</f>
        <v/>
      </c>
      <c r="MC175" s="6">
        <f>MA175-2</f>
        <v/>
      </c>
      <c r="MD175" s="4">
        <f>LE175</f>
        <v/>
      </c>
      <c r="ME175" s="9">
        <f>IF(MD175=0,1000,MD175+0.75)</f>
        <v/>
      </c>
      <c r="MF175" s="10">
        <f>IF(MD175=0,0,MD175-0.75)</f>
        <v/>
      </c>
      <c r="MG175" s="4">
        <f>((LM175*(LU175+LX175))-((LP175*(LV175+LW175))))</f>
        <v/>
      </c>
      <c r="MH175" s="9">
        <f>MG175*1.2</f>
        <v/>
      </c>
      <c r="MI175" s="10">
        <f>MG175*0.8</f>
        <v/>
      </c>
      <c r="MJ175">
        <f>IFERROR(OT175,"")</f>
        <v/>
      </c>
      <c r="MK175">
        <f>IFERROR(OU175,"")</f>
        <v/>
      </c>
      <c r="ML175">
        <f>IFERROR(OV175,"")</f>
        <v/>
      </c>
      <c r="MM175">
        <f>IFERROR(OW175,"")</f>
        <v/>
      </c>
      <c r="MN175">
        <f>IFERROR(OX175,"")</f>
        <v/>
      </c>
      <c r="MO175">
        <f>IFERROR(OY175,"")</f>
        <v/>
      </c>
      <c r="MP175" s="1">
        <f>COUNTIFS(#REF!,LT175,#REF!,1,#REF!,"&gt;="&amp;MC175,#REF!,"&lt;="&amp;MB175,#REF!,"&lt;="&amp;ME175,#REF!,"&gt;="&amp;MF175,#REF!,"="&amp;KV175,#REF!,"="&amp;KX175)</f>
        <v/>
      </c>
      <c r="MQ175" s="1">
        <f>COUNTIFS(#REF!,LT175,#REF!,0,#REF!,"&gt;="&amp;MC175,#REF!,"&lt;="&amp;MB175,#REF!,"&lt;="&amp;ME175,#REF!,"&gt;="&amp;MF175,#REF!,"="&amp;KV175,#REF!,"="&amp;KX175)</f>
        <v/>
      </c>
      <c r="MR175" s="1">
        <f>COUNTIFS(#REF!,LT175,#REF!,1,#REF!,"&gt;="&amp;MC175,#REF!,"&lt;="&amp;MB175,#REF!,"&lt;="&amp;ME175,#REF!,"&gt;="&amp;MF175,#REF!,"="&amp;KW175,#REF!,"="&amp;KY175)</f>
        <v/>
      </c>
      <c r="MS175" s="1">
        <f>COUNTIFS(#REF!,LT175,#REF!,0,#REF!,"&gt;="&amp;MC175,#REF!,"&lt;="&amp;MB175,#REF!,"&lt;="&amp;ME175,#REF!,"&gt;="&amp;MF175,#REF!,"="&amp;KW175,#REF!,"="&amp;KY175)</f>
        <v/>
      </c>
      <c r="MT175" s="1">
        <f>COUNTIFS(#REF!,LT175,#REF!,1,#REF!,"&gt;="&amp;MI175,#REF!,"&lt;="&amp;MH175,#REF!,"&lt;="&amp;ME175,#REF!,"&gt;="&amp;MF175)</f>
        <v/>
      </c>
      <c r="MU175" s="1">
        <f>COUNTIFS(#REF!,LT175,#REF!,0,#REF!,"&gt;="&amp;MI175,#REF!,"&lt;="&amp;MH175,#REF!,"&lt;="&amp;ME175,#REF!,"&gt;="&amp;MF175)</f>
        <v/>
      </c>
      <c r="MV175" s="1">
        <f>COUNTIFS(#REF!,LT175,#REF!,1,#REF!,"&gt;="&amp;MI175,#REF!,"&lt;="&amp;MH175,#REF!,"="&amp;KZ175,#REF!,"="&amp;LA175,#REF!,"&lt;="&amp;ME175,#REF!,"&gt;="&amp;MF175)</f>
        <v/>
      </c>
      <c r="MW175" s="1">
        <f>COUNTIFS(#REF!,LT175,#REF!,0,#REF!,"&gt;="&amp;MI175,#REF!,"&lt;="&amp;MH175,#REF!,"="&amp;KZ175,#REF!,"="&amp;LA175,#REF!,"&lt;="&amp;ME175,#REF!,"&gt;="&amp;MF175)</f>
        <v/>
      </c>
      <c r="MX175" s="1">
        <f>COUNTIFS(#REF!,LT175,#REF!,1,#REF!,"&gt;="&amp;MC175,#REF!,"&lt;="&amp;MB175,#REF!,"&lt;="&amp;ME175,#REF!,"&gt;="&amp;MF175)</f>
        <v/>
      </c>
      <c r="MY175" s="1">
        <f>COUNTIFS(#REF!,LT175,#REF!,0,#REF!,"&gt;="&amp;MC175,#REF!,"&lt;="&amp;MB175,#REF!,"&lt;="&amp;ME175,#REF!,"&gt;="&amp;MF175)</f>
        <v/>
      </c>
      <c r="MZ175" s="1">
        <f>COUNTIFS(#REF!,LT175,#REF!,1,#REF!,"&lt;="&amp;ME175,#REF!,"&gt;="&amp;MF175,#REF!,"="&amp;KV175,#REF!,"="&amp;KX175)</f>
        <v/>
      </c>
      <c r="NA175" s="1">
        <f>COUNTIFS(#REF!,LT175,#REF!,0,#REF!,"&lt;="&amp;ME175,#REF!,"&gt;="&amp;MF175,#REF!,"="&amp;KV175,#REF!,"="&amp;KX175)</f>
        <v/>
      </c>
      <c r="NB175" s="1">
        <f>COUNTIFS(#REF!,LT175,#REF!,1,#REF!,"&lt;="&amp;ME175,#REF!,"&gt;="&amp;MF175,#REF!,"="&amp;KW175,#REF!,"="&amp;KY175)</f>
        <v/>
      </c>
      <c r="NC175" s="1">
        <f>COUNTIFS(#REF!,LT175,#REF!,0,#REF!,"&lt;="&amp;ME175,#REF!,"&gt;="&amp;MF175,#REF!,"="&amp;KW175,#REF!,"="&amp;KY175)</f>
        <v/>
      </c>
      <c r="ND175" s="1">
        <f>COUNTIFS(#REF!,LT175,#REF!,1,#REF!,"&gt;="&amp;MC175,#REF!,"&lt;="&amp;MB175,#REF!,"&lt;="&amp;ME175,#REF!,"&gt;="&amp;MF175,#REF!,"="&amp;KV175,#REF!,"="&amp;KX175)</f>
        <v/>
      </c>
      <c r="NE175" s="1">
        <f>COUNTIFS(#REF!,LT175,#REF!,0,#REF!,"&gt;="&amp;MC175,#REF!,"&lt;="&amp;MB175,#REF!,"&lt;="&amp;ME175,#REF!,"&gt;="&amp;MF175,#REF!,"="&amp;KV175,#REF!,"="&amp;KX175)</f>
        <v/>
      </c>
      <c r="NF175" s="1">
        <f>COUNTIFS(#REF!,LT175,#REF!,1,#REF!,"&gt;="&amp;MC175,#REF!,"&lt;="&amp;MB175,#REF!,"&lt;="&amp;ME175,#REF!,"&gt;="&amp;MF175,#REF!,"="&amp;KW175,#REF!,"="&amp;KY175)</f>
        <v/>
      </c>
      <c r="NG175" s="1">
        <f>COUNTIFS(#REF!,LT175,#REF!,0,#REF!,"&gt;="&amp;MC175,#REF!,"&lt;="&amp;MB175,#REF!,"&lt;="&amp;ME175,#REF!,"&gt;="&amp;MF175,#REF!,"="&amp;KW175,#REF!,"="&amp;KY175)</f>
        <v/>
      </c>
      <c r="NH175" s="1">
        <f>COUNTIFS(#REF!,LT175,#REF!,1,#REF!,"&gt;="&amp;MC175,#REF!,"&lt;="&amp;MB175,#REF!,"&lt;="&amp;ME175,#REF!,"&gt;="&amp;MF175,#REF!,"="&amp;KZ175,#REF!,"="&amp;LA175)</f>
        <v/>
      </c>
      <c r="NI175" s="1">
        <f>COUNTIFS(#REF!,LT175,#REF!,0,#REF!,"&gt;="&amp;MC175,#REF!,"&lt;="&amp;MB175,#REF!,"&lt;="&amp;ME175,#REF!,"&gt;="&amp;MF175,#REF!,"="&amp;KZ175,#REF!,"="&amp;LA175)</f>
        <v/>
      </c>
      <c r="NJ175" s="1">
        <f>COUNTIFS(#REF!,LT175,#REF!,1,#REF!,"&gt;="&amp;MI175,#REF!,"&lt;="&amp;MH175,#REF!,"&lt;="&amp;ME175,#REF!,"&gt;="&amp;MF175)</f>
        <v/>
      </c>
      <c r="NK175" s="1">
        <f>COUNTIFS(#REF!,LT175,#REF!,0,#REF!,"&gt;="&amp;MI175,#REF!,"&lt;="&amp;MH175,#REF!,"&lt;="&amp;ME175,#REF!,"&gt;="&amp;MF175)</f>
        <v/>
      </c>
      <c r="NL175" s="1">
        <f>COUNTIFS(#REF!,LT175,#REF!,1,#REF!,"&gt;="&amp;MI175,#REF!,"&lt;="&amp;MH175,#REF!,"="&amp;KZ175,#REF!,"="&amp;LA175,#REF!,"&lt;="&amp;ME175,#REF!,"&gt;="&amp;MF175)</f>
        <v/>
      </c>
      <c r="NM175" s="1">
        <f>COUNTIFS(#REF!,LT175,#REF!,0,#REF!,"&gt;="&amp;MI175,#REF!,"&lt;="&amp;MH175,#REF!,"="&amp;KZ175,#REF!,"="&amp;LA175,#REF!,"&lt;="&amp;ME175,#REF!,"&gt;="&amp;MF175)</f>
        <v/>
      </c>
      <c r="NN175" s="1">
        <f>COUNTIFS(#REF!,LT175,#REF!,1,#REF!,"&gt;="&amp;MC175,#REF!,"&lt;="&amp;MB175,#REF!,"&lt;="&amp;ME175,#REF!,"&gt;="&amp;MF175)</f>
        <v/>
      </c>
      <c r="NO175" s="1">
        <f>COUNTIFS(#REF!,LT175,#REF!,0,#REF!,"&gt;="&amp;MC175,#REF!,"&lt;="&amp;MB175,#REF!,"&lt;="&amp;ME175,#REF!,"&gt;="&amp;MF175)</f>
        <v/>
      </c>
      <c r="NP175" s="1">
        <f>COUNTIFS(#REF!,LT175,#REF!,1,#REF!,"&lt;="&amp;ME175,#REF!,"&gt;="&amp;MF175,#REF!,"="&amp;KV175,#REF!,"="&amp;KX175)</f>
        <v/>
      </c>
      <c r="NQ175" s="1">
        <f>COUNTIFS(#REF!,LT175,#REF!,0,#REF!,"&lt;="&amp;ME175,#REF!,"&gt;="&amp;MF175,#REF!,"="&amp;KV175,#REF!,"="&amp;KX175)</f>
        <v/>
      </c>
      <c r="NR175" s="1">
        <f>COUNTIFS(#REF!,LT175,#REF!,1,#REF!,"&lt;="&amp;ME175,#REF!,"&gt;="&amp;MF175,#REF!,"="&amp;KW175,#REF!,"="&amp;KY175)</f>
        <v/>
      </c>
      <c r="NS175" s="1">
        <f>COUNTIFS(#REF!,LT175,#REF!,0,#REF!,"&lt;="&amp;ME175,#REF!,"&gt;="&amp;MF175,#REF!,"="&amp;KW175,#REF!,"="&amp;KY175)</f>
        <v/>
      </c>
      <c r="NT175" s="1">
        <f>MP175+MR175+MT175+MV175+MX175+MZ175+NB175</f>
        <v/>
      </c>
      <c r="NU175" s="1">
        <f>MQ175+MS175+MU175+MW175+MY175+NA175+NC175</f>
        <v/>
      </c>
      <c r="NV175" s="1">
        <f>NT175+NU175</f>
        <v/>
      </c>
      <c r="NW175" s="33">
        <f>NT175/(NT175+NU175)</f>
        <v/>
      </c>
      <c r="NX175" s="3">
        <f>1/NW175</f>
        <v/>
      </c>
      <c r="NY175" s="1">
        <f>LH175</f>
        <v/>
      </c>
      <c r="NZ175" s="79">
        <f>(NW175*((NY175-1)*0.98))-((1-NW175)*1)</f>
        <v/>
      </c>
      <c r="OA175" s="34">
        <f>IF(LR175&lt;0.9,0,IF(AND(LR175&gt;1.1),0,1))</f>
        <v/>
      </c>
      <c r="OB175" s="34">
        <f>IF(LS175&lt;0.9,0,IF(AND(LS175&gt;1.1),0,1))</f>
        <v/>
      </c>
      <c r="OC175" s="32">
        <f>IF(NV175&gt;99,1,0)</f>
        <v/>
      </c>
      <c r="OD175" s="32">
        <f>IF(NZ175&gt;0.0799,1,0)</f>
        <v/>
      </c>
      <c r="OE175" s="32">
        <f>IF(NZ175&gt;OM175,1,0)</f>
        <v/>
      </c>
      <c r="OF175" s="32">
        <f>OC175+OD175+OE175+OA175+OB175</f>
        <v/>
      </c>
      <c r="OG175" s="1">
        <f>ND175+NF175+NH175+NJ175+NL175+NN175+NP175+NR175</f>
        <v/>
      </c>
      <c r="OH175" s="1">
        <f>NE175+NG175+NI175+NK175+NM175+NO175+NQ175+NS175</f>
        <v/>
      </c>
      <c r="OI175" s="1">
        <f>OG175+OH175</f>
        <v/>
      </c>
      <c r="OJ175" s="33">
        <f>OG175/(OG175+OH175)</f>
        <v/>
      </c>
      <c r="OK175" s="3">
        <f>1/OJ175</f>
        <v/>
      </c>
      <c r="OL175" s="1">
        <f>LI175</f>
        <v/>
      </c>
      <c r="OM175" s="79">
        <f>(OJ175*((OL175-1)*0.98))-((1-OJ175)*1)</f>
        <v/>
      </c>
      <c r="ON175" s="34">
        <f>IF(LR175&lt;0.9,0,IF(AND(LR175&gt;1.1),0,1))</f>
        <v/>
      </c>
      <c r="OO175" s="34">
        <f>IF(LS175&lt;0.9,0,IF(AND(LS175&gt;1.1),0,1))</f>
        <v/>
      </c>
      <c r="OP175" s="32">
        <f>IF(OI175&gt;99,1,0)</f>
        <v/>
      </c>
      <c r="OQ175" s="32">
        <f>IF(OM175&gt;0.0799,1,0)</f>
        <v/>
      </c>
      <c r="OR175" s="32">
        <f>IF(OM175&gt;OZ175,1,0)</f>
        <v/>
      </c>
      <c r="OS175" s="32">
        <f>OP175+OQ175+OR175+ON175+OO175</f>
        <v/>
      </c>
      <c r="OT175">
        <f>IF(OF175=5,"BackHome0-0",IF(AND(OS175=5),"BackAway0-0",""))</f>
        <v/>
      </c>
      <c r="OU175">
        <f>IF(OF175=5,KN175,IF(AND(OS175=5),KO175,""))</f>
        <v/>
      </c>
      <c r="OV175">
        <f>IF(OF175=5,"Match Odds",IF(AND(OS175=5),"Match Odds",""))</f>
        <v/>
      </c>
      <c r="OW175">
        <f>IF(OF175=5,KP175,IF(AND(OS175=5),KP175,""))</f>
        <v/>
      </c>
      <c r="OX175">
        <f>IF(OF175=5,"MATCH_ODDS",IF(AND(OS175=5),"MATCH_ODDS",""))</f>
        <v/>
      </c>
      <c r="OY175">
        <f>IF(OF175=5,"BACK",IF(AND(OS175=5),"BACK",""))</f>
        <v/>
      </c>
    </row>
    <row r="176" ht="16.5" customHeight="1" thickBot="1" thickTop="1">
      <c r="A176" s="2" t="n"/>
      <c r="KN176" s="1">
        <f>IF(INDEX(#REF!,MATCH('HT 0-0'!D176,#REF!,0))=INDEX(#REF!,MATCH('HT 0-0'!D176,#REF!,0)),INDEX(#REF!,MATCH('HT 0-0'!D176,#REF!,0)),"ERROR")</f>
        <v/>
      </c>
      <c r="KO176" s="1">
        <f>IF(INDEX(#REF!,MATCH('HT 0-0'!E176,#REF!,0))=INDEX(#REF!,MATCH('HT 0-0'!E176,#REF!,0)),INDEX(#REF!,MATCH('HT 0-0'!E176,#REF!,0)),"ERROR")</f>
        <v/>
      </c>
      <c r="KP176" s="1">
        <f>KN176&amp;" v "&amp;KO176</f>
        <v/>
      </c>
      <c r="KQ176">
        <f>B176&amp;"_"&amp;C176</f>
        <v/>
      </c>
      <c r="KR176" s="1">
        <f>IF((HW176/KK176)&lt;0.335,"G",IF((HW176/KK176)&gt;0.67,"R","A"))</f>
        <v/>
      </c>
      <c r="KS176" s="1">
        <f>IF((HX176/KK176)&lt;0.335,"G",IF((HX176/KK176)&gt;0.67,"R","A"))</f>
        <v/>
      </c>
      <c r="KT176" s="1">
        <f>IF((IH176/KK176)&lt;0.335,"G",IF((IH176/KK176)&gt;0.67,"R","A"))</f>
        <v/>
      </c>
      <c r="KU176" s="1">
        <f>IF((II176/KK176)&lt;0.335,"G",IF((II176/KK176)&gt;0.67,"R","A"))</f>
        <v/>
      </c>
      <c r="KV176" s="1">
        <f>IF((HZ176/KK176)&lt;0.335,"G",IF((HZ176/KK176)&gt;0.67,"R","A"))</f>
        <v/>
      </c>
      <c r="KW176" s="1">
        <f>IF((HY176/KK176)&lt;0.335,"G",IF((HY176/KK176)&gt;0.67,"R","A"))</f>
        <v/>
      </c>
      <c r="KX176" s="1">
        <f>IF((IK176/KK176)&lt;0.335,"G",IF((IK176/KK176)&gt;0.67,"R","A"))</f>
        <v/>
      </c>
      <c r="KY176" s="1">
        <f>IF((IJ176/KK176)&lt;0.335,"G",IF((IJ176/KK176)&gt;0.67,"R","A"))</f>
        <v/>
      </c>
      <c r="KZ176" s="1">
        <f>IF((HQ176/KK176)&lt;0.335,"G",IF((HQ176/KK176)&gt;0.67,"R","A"))</f>
        <v/>
      </c>
      <c r="LA176" s="1">
        <f>IF((IB176/KK176)&lt;0.335,"G",IF((IB176/KK176)&gt;0.67,"R","A"))</f>
        <v/>
      </c>
      <c r="LB176">
        <f>IF(LQ176="0-0",INDEX(Scrape!#REF!,MATCH('HT 0-0'!KP176,Scrape!$B:$B,0)),"")</f>
        <v/>
      </c>
      <c r="LC176">
        <f>IF(LQ176="0-0",INDEX(Scrape!$A:$A,MATCH('HT 0-0'!KP176,Scrape!$B:$B,0)),"")</f>
        <v/>
      </c>
      <c r="LD176">
        <f>IF(LQ176="0-0",INDEX(Scrape!$B:$B,MATCH('HT 0-0'!KP176,Scrape!$B:$B,0)),"")</f>
        <v/>
      </c>
      <c r="LE176">
        <f>IF(LQ176="0-0",INDEX(Scrape!$C:$C,MATCH('HT 0-0'!KP176,Scrape!$B:$B,0)),"")</f>
        <v/>
      </c>
      <c r="LF176">
        <f>IF(LQ176="0-0",INDEX(Scrape!$D:$D,MATCH('HT 0-0'!KP176,Scrape!$B:$B,0)),"")</f>
        <v/>
      </c>
      <c r="LG176">
        <f>IF(LQ176="0-0",INDEX(Scrape!$E:$E,MATCH('HT 0-0'!KP176,Scrape!$B:$B,0)),"")</f>
        <v/>
      </c>
      <c r="LH176">
        <f>IF(LQ176="0-0",INDEX(Scrape!$F:$F,MATCH('HT 0-0'!KP176,Scrape!$B:$B,0)),"")</f>
        <v/>
      </c>
      <c r="LI176">
        <f>IF(LQ176="0-0",INDEX(Scrape!$G:$G,MATCH('HT 0-0'!KP176,Scrape!$B:$B,0)),"")</f>
        <v/>
      </c>
      <c r="LJ176">
        <f>IF(LQ176="0-0",INDEX(Scrape!$H:$H,MATCH('HT 0-0'!KP176,Scrape!$B:$B,0)),"")</f>
        <v/>
      </c>
      <c r="LK176">
        <f>IF(LQ176="0-0",INDEX(Scrape!$I:$I,MATCH('HT 0-0'!KP176,Scrape!$B:$B,0)),"")</f>
        <v/>
      </c>
      <c r="LL176">
        <f>IF(LQ176="0-0",INDEX(Scrape!$J:$J,MATCH('HT 0-0'!KP176,Scrape!$B:$B,0)),"")</f>
        <v/>
      </c>
      <c r="LM176">
        <f>IF(LQ176="0-0",INDEX(Scrape!$K:$K,MATCH('HT 0-0'!KP176,Scrape!$B:$B,0)),"")</f>
        <v/>
      </c>
      <c r="LN176">
        <f>IF(LQ176="0-0",INDEX(Scrape!$L:$L,MATCH('HT 0-0'!KP176,Scrape!$B:$B,0)),"")</f>
        <v/>
      </c>
      <c r="LO176">
        <f>IF(LQ176="0-0",INDEX(Scrape!$M:$M,MATCH('HT 0-0'!KP176,Scrape!$B:$B,0)),"")</f>
        <v/>
      </c>
      <c r="LP176">
        <f>IF(LQ176="0-0",INDEX(Scrape!$N:$N,MATCH('HT 0-0'!KP176,Scrape!$B:$B,0)),"")</f>
        <v/>
      </c>
      <c r="LQ176">
        <f>INDEX(Scrape!$O:$O,MATCH('HT 0-0'!KP176,Scrape!$B:$B,0))</f>
        <v/>
      </c>
      <c r="LR176">
        <f>(1/LJ176)+(1/LI176)+(1/LH176)</f>
        <v/>
      </c>
      <c r="LS176">
        <f>(1/LG176)+(1/LF176)+(1/LE176)</f>
        <v/>
      </c>
      <c r="LT176" s="8">
        <f>IF(INDEX(#REF!,MATCH(KQ176,#REF!,0))=INDEX(#REF!,MATCH(KQ176,#REF!,0)),INDEX(#REF!,MATCH(KQ176,#REF!,0)),"ERROR")</f>
        <v/>
      </c>
      <c r="LU176" s="4">
        <f>IF(KR176="G",2,IF(KR176="R",0.5,IF(KR176="A",1)))</f>
        <v/>
      </c>
      <c r="LV176" s="4">
        <f>IF(KS176="G",0.5,IF(KS176="R",2,IF(KS176="A",1)))</f>
        <v/>
      </c>
      <c r="LW176" s="4">
        <f>IF(KT176="G",2,IF(KT176="R",0.5,IF(KT176="A",1)))</f>
        <v/>
      </c>
      <c r="LX176" s="4">
        <f>IF(KU176="G",0.5,IF(KU176="R",2,IF(KU176="A",1)))</f>
        <v/>
      </c>
      <c r="LY176" s="7">
        <f>(LK176*(LU176+LX176)+(LL176*(LU176+LX176)))</f>
        <v/>
      </c>
      <c r="LZ176" s="7">
        <f>(LN176*(LV176+LW176)+(LO176*(LV176+LW176)))</f>
        <v/>
      </c>
      <c r="MA176" s="11">
        <f>LY176-LZ176</f>
        <v/>
      </c>
      <c r="MB176" s="5">
        <f>MA176+2</f>
        <v/>
      </c>
      <c r="MC176" s="6">
        <f>MA176-2</f>
        <v/>
      </c>
      <c r="MD176" s="4">
        <f>LE176</f>
        <v/>
      </c>
      <c r="ME176" s="9">
        <f>IF(MD176=0,1000,MD176+0.75)</f>
        <v/>
      </c>
      <c r="MF176" s="10">
        <f>IF(MD176=0,0,MD176-0.75)</f>
        <v/>
      </c>
      <c r="MG176" s="4">
        <f>((LM176*(LU176+LX176))-((LP176*(LV176+LW176))))</f>
        <v/>
      </c>
      <c r="MH176" s="9">
        <f>MG176*1.2</f>
        <v/>
      </c>
      <c r="MI176" s="10">
        <f>MG176*0.8</f>
        <v/>
      </c>
      <c r="MJ176">
        <f>IFERROR(OT176,"")</f>
        <v/>
      </c>
      <c r="MK176">
        <f>IFERROR(OU176,"")</f>
        <v/>
      </c>
      <c r="ML176">
        <f>IFERROR(OV176,"")</f>
        <v/>
      </c>
      <c r="MM176">
        <f>IFERROR(OW176,"")</f>
        <v/>
      </c>
      <c r="MN176">
        <f>IFERROR(OX176,"")</f>
        <v/>
      </c>
      <c r="MO176">
        <f>IFERROR(OY176,"")</f>
        <v/>
      </c>
      <c r="MP176" s="1">
        <f>COUNTIFS(#REF!,LT176,#REF!,1,#REF!,"&gt;="&amp;MC176,#REF!,"&lt;="&amp;MB176,#REF!,"&lt;="&amp;ME176,#REF!,"&gt;="&amp;MF176,#REF!,"="&amp;KV176,#REF!,"="&amp;KX176)</f>
        <v/>
      </c>
      <c r="MQ176" s="1">
        <f>COUNTIFS(#REF!,LT176,#REF!,0,#REF!,"&gt;="&amp;MC176,#REF!,"&lt;="&amp;MB176,#REF!,"&lt;="&amp;ME176,#REF!,"&gt;="&amp;MF176,#REF!,"="&amp;KV176,#REF!,"="&amp;KX176)</f>
        <v/>
      </c>
      <c r="MR176" s="1">
        <f>COUNTIFS(#REF!,LT176,#REF!,1,#REF!,"&gt;="&amp;MC176,#REF!,"&lt;="&amp;MB176,#REF!,"&lt;="&amp;ME176,#REF!,"&gt;="&amp;MF176,#REF!,"="&amp;KW176,#REF!,"="&amp;KY176)</f>
        <v/>
      </c>
      <c r="MS176" s="1">
        <f>COUNTIFS(#REF!,LT176,#REF!,0,#REF!,"&gt;="&amp;MC176,#REF!,"&lt;="&amp;MB176,#REF!,"&lt;="&amp;ME176,#REF!,"&gt;="&amp;MF176,#REF!,"="&amp;KW176,#REF!,"="&amp;KY176)</f>
        <v/>
      </c>
      <c r="MT176" s="1">
        <f>COUNTIFS(#REF!,LT176,#REF!,1,#REF!,"&gt;="&amp;MI176,#REF!,"&lt;="&amp;MH176,#REF!,"&lt;="&amp;ME176,#REF!,"&gt;="&amp;MF176)</f>
        <v/>
      </c>
      <c r="MU176" s="1">
        <f>COUNTIFS(#REF!,LT176,#REF!,0,#REF!,"&gt;="&amp;MI176,#REF!,"&lt;="&amp;MH176,#REF!,"&lt;="&amp;ME176,#REF!,"&gt;="&amp;MF176)</f>
        <v/>
      </c>
      <c r="MV176" s="1">
        <f>COUNTIFS(#REF!,LT176,#REF!,1,#REF!,"&gt;="&amp;MI176,#REF!,"&lt;="&amp;MH176,#REF!,"="&amp;KZ176,#REF!,"="&amp;LA176,#REF!,"&lt;="&amp;ME176,#REF!,"&gt;="&amp;MF176)</f>
        <v/>
      </c>
      <c r="MW176" s="1">
        <f>COUNTIFS(#REF!,LT176,#REF!,0,#REF!,"&gt;="&amp;MI176,#REF!,"&lt;="&amp;MH176,#REF!,"="&amp;KZ176,#REF!,"="&amp;LA176,#REF!,"&lt;="&amp;ME176,#REF!,"&gt;="&amp;MF176)</f>
        <v/>
      </c>
      <c r="MX176" s="1">
        <f>COUNTIFS(#REF!,LT176,#REF!,1,#REF!,"&gt;="&amp;MC176,#REF!,"&lt;="&amp;MB176,#REF!,"&lt;="&amp;ME176,#REF!,"&gt;="&amp;MF176)</f>
        <v/>
      </c>
      <c r="MY176" s="1">
        <f>COUNTIFS(#REF!,LT176,#REF!,0,#REF!,"&gt;="&amp;MC176,#REF!,"&lt;="&amp;MB176,#REF!,"&lt;="&amp;ME176,#REF!,"&gt;="&amp;MF176)</f>
        <v/>
      </c>
      <c r="MZ176" s="1">
        <f>COUNTIFS(#REF!,LT176,#REF!,1,#REF!,"&lt;="&amp;ME176,#REF!,"&gt;="&amp;MF176,#REF!,"="&amp;KV176,#REF!,"="&amp;KX176)</f>
        <v/>
      </c>
      <c r="NA176" s="1">
        <f>COUNTIFS(#REF!,LT176,#REF!,0,#REF!,"&lt;="&amp;ME176,#REF!,"&gt;="&amp;MF176,#REF!,"="&amp;KV176,#REF!,"="&amp;KX176)</f>
        <v/>
      </c>
      <c r="NB176" s="1">
        <f>COUNTIFS(#REF!,LT176,#REF!,1,#REF!,"&lt;="&amp;ME176,#REF!,"&gt;="&amp;MF176,#REF!,"="&amp;KW176,#REF!,"="&amp;KY176)</f>
        <v/>
      </c>
      <c r="NC176" s="1">
        <f>COUNTIFS(#REF!,LT176,#REF!,0,#REF!,"&lt;="&amp;ME176,#REF!,"&gt;="&amp;MF176,#REF!,"="&amp;KW176,#REF!,"="&amp;KY176)</f>
        <v/>
      </c>
      <c r="ND176" s="1">
        <f>COUNTIFS(#REF!,LT176,#REF!,1,#REF!,"&gt;="&amp;MC176,#REF!,"&lt;="&amp;MB176,#REF!,"&lt;="&amp;ME176,#REF!,"&gt;="&amp;MF176,#REF!,"="&amp;KV176,#REF!,"="&amp;KX176)</f>
        <v/>
      </c>
      <c r="NE176" s="1">
        <f>COUNTIFS(#REF!,LT176,#REF!,0,#REF!,"&gt;="&amp;MC176,#REF!,"&lt;="&amp;MB176,#REF!,"&lt;="&amp;ME176,#REF!,"&gt;="&amp;MF176,#REF!,"="&amp;KV176,#REF!,"="&amp;KX176)</f>
        <v/>
      </c>
      <c r="NF176" s="1">
        <f>COUNTIFS(#REF!,LT176,#REF!,1,#REF!,"&gt;="&amp;MC176,#REF!,"&lt;="&amp;MB176,#REF!,"&lt;="&amp;ME176,#REF!,"&gt;="&amp;MF176,#REF!,"="&amp;KW176,#REF!,"="&amp;KY176)</f>
        <v/>
      </c>
      <c r="NG176" s="1">
        <f>COUNTIFS(#REF!,LT176,#REF!,0,#REF!,"&gt;="&amp;MC176,#REF!,"&lt;="&amp;MB176,#REF!,"&lt;="&amp;ME176,#REF!,"&gt;="&amp;MF176,#REF!,"="&amp;KW176,#REF!,"="&amp;KY176)</f>
        <v/>
      </c>
      <c r="NH176" s="1">
        <f>COUNTIFS(#REF!,LT176,#REF!,1,#REF!,"&gt;="&amp;MC176,#REF!,"&lt;="&amp;MB176,#REF!,"&lt;="&amp;ME176,#REF!,"&gt;="&amp;MF176,#REF!,"="&amp;KZ176,#REF!,"="&amp;LA176)</f>
        <v/>
      </c>
      <c r="NI176" s="1">
        <f>COUNTIFS(#REF!,LT176,#REF!,0,#REF!,"&gt;="&amp;MC176,#REF!,"&lt;="&amp;MB176,#REF!,"&lt;="&amp;ME176,#REF!,"&gt;="&amp;MF176,#REF!,"="&amp;KZ176,#REF!,"="&amp;LA176)</f>
        <v/>
      </c>
      <c r="NJ176" s="1">
        <f>COUNTIFS(#REF!,LT176,#REF!,1,#REF!,"&gt;="&amp;MI176,#REF!,"&lt;="&amp;MH176,#REF!,"&lt;="&amp;ME176,#REF!,"&gt;="&amp;MF176)</f>
        <v/>
      </c>
      <c r="NK176" s="1">
        <f>COUNTIFS(#REF!,LT176,#REF!,0,#REF!,"&gt;="&amp;MI176,#REF!,"&lt;="&amp;MH176,#REF!,"&lt;="&amp;ME176,#REF!,"&gt;="&amp;MF176)</f>
        <v/>
      </c>
      <c r="NL176" s="1">
        <f>COUNTIFS(#REF!,LT176,#REF!,1,#REF!,"&gt;="&amp;MI176,#REF!,"&lt;="&amp;MH176,#REF!,"="&amp;KZ176,#REF!,"="&amp;LA176,#REF!,"&lt;="&amp;ME176,#REF!,"&gt;="&amp;MF176)</f>
        <v/>
      </c>
      <c r="NM176" s="1">
        <f>COUNTIFS(#REF!,LT176,#REF!,0,#REF!,"&gt;="&amp;MI176,#REF!,"&lt;="&amp;MH176,#REF!,"="&amp;KZ176,#REF!,"="&amp;LA176,#REF!,"&lt;="&amp;ME176,#REF!,"&gt;="&amp;MF176)</f>
        <v/>
      </c>
      <c r="NN176" s="1">
        <f>COUNTIFS(#REF!,LT176,#REF!,1,#REF!,"&gt;="&amp;MC176,#REF!,"&lt;="&amp;MB176,#REF!,"&lt;="&amp;ME176,#REF!,"&gt;="&amp;MF176)</f>
        <v/>
      </c>
      <c r="NO176" s="1">
        <f>COUNTIFS(#REF!,LT176,#REF!,0,#REF!,"&gt;="&amp;MC176,#REF!,"&lt;="&amp;MB176,#REF!,"&lt;="&amp;ME176,#REF!,"&gt;="&amp;MF176)</f>
        <v/>
      </c>
      <c r="NP176" s="1">
        <f>COUNTIFS(#REF!,LT176,#REF!,1,#REF!,"&lt;="&amp;ME176,#REF!,"&gt;="&amp;MF176,#REF!,"="&amp;KV176,#REF!,"="&amp;KX176)</f>
        <v/>
      </c>
      <c r="NQ176" s="1">
        <f>COUNTIFS(#REF!,LT176,#REF!,0,#REF!,"&lt;="&amp;ME176,#REF!,"&gt;="&amp;MF176,#REF!,"="&amp;KV176,#REF!,"="&amp;KX176)</f>
        <v/>
      </c>
      <c r="NR176" s="1">
        <f>COUNTIFS(#REF!,LT176,#REF!,1,#REF!,"&lt;="&amp;ME176,#REF!,"&gt;="&amp;MF176,#REF!,"="&amp;KW176,#REF!,"="&amp;KY176)</f>
        <v/>
      </c>
      <c r="NS176" s="1">
        <f>COUNTIFS(#REF!,LT176,#REF!,0,#REF!,"&lt;="&amp;ME176,#REF!,"&gt;="&amp;MF176,#REF!,"="&amp;KW176,#REF!,"="&amp;KY176)</f>
        <v/>
      </c>
      <c r="NT176" s="1">
        <f>MP176+MR176+MT176+MV176+MX176+MZ176+NB176</f>
        <v/>
      </c>
      <c r="NU176" s="1">
        <f>MQ176+MS176+MU176+MW176+MY176+NA176+NC176</f>
        <v/>
      </c>
      <c r="NV176" s="1">
        <f>NT176+NU176</f>
        <v/>
      </c>
      <c r="NW176" s="33">
        <f>NT176/(NT176+NU176)</f>
        <v/>
      </c>
      <c r="NX176" s="3">
        <f>1/NW176</f>
        <v/>
      </c>
      <c r="NY176" s="1">
        <f>LH176</f>
        <v/>
      </c>
      <c r="NZ176" s="79">
        <f>(NW176*((NY176-1)*0.98))-((1-NW176)*1)</f>
        <v/>
      </c>
      <c r="OA176" s="34">
        <f>IF(LR176&lt;0.9,0,IF(AND(LR176&gt;1.1),0,1))</f>
        <v/>
      </c>
      <c r="OB176" s="34">
        <f>IF(LS176&lt;0.9,0,IF(AND(LS176&gt;1.1),0,1))</f>
        <v/>
      </c>
      <c r="OC176" s="32">
        <f>IF(NV176&gt;99,1,0)</f>
        <v/>
      </c>
      <c r="OD176" s="32">
        <f>IF(NZ176&gt;0.0799,1,0)</f>
        <v/>
      </c>
      <c r="OE176" s="32">
        <f>IF(NZ176&gt;OM176,1,0)</f>
        <v/>
      </c>
      <c r="OF176" s="32">
        <f>OC176+OD176+OE176+OA176+OB176</f>
        <v/>
      </c>
      <c r="OG176" s="1">
        <f>ND176+NF176+NH176+NJ176+NL176+NN176+NP176+NR176</f>
        <v/>
      </c>
      <c r="OH176" s="1">
        <f>NE176+NG176+NI176+NK176+NM176+NO176+NQ176+NS176</f>
        <v/>
      </c>
      <c r="OI176" s="1">
        <f>OG176+OH176</f>
        <v/>
      </c>
      <c r="OJ176" s="33">
        <f>OG176/(OG176+OH176)</f>
        <v/>
      </c>
      <c r="OK176" s="3">
        <f>1/OJ176</f>
        <v/>
      </c>
      <c r="OL176" s="1">
        <f>LI176</f>
        <v/>
      </c>
      <c r="OM176" s="79">
        <f>(OJ176*((OL176-1)*0.98))-((1-OJ176)*1)</f>
        <v/>
      </c>
      <c r="ON176" s="34">
        <f>IF(LR176&lt;0.9,0,IF(AND(LR176&gt;1.1),0,1))</f>
        <v/>
      </c>
      <c r="OO176" s="34">
        <f>IF(LS176&lt;0.9,0,IF(AND(LS176&gt;1.1),0,1))</f>
        <v/>
      </c>
      <c r="OP176" s="32">
        <f>IF(OI176&gt;99,1,0)</f>
        <v/>
      </c>
      <c r="OQ176" s="32">
        <f>IF(OM176&gt;0.0799,1,0)</f>
        <v/>
      </c>
      <c r="OR176" s="32">
        <f>IF(OM176&gt;OZ176,1,0)</f>
        <v/>
      </c>
      <c r="OS176" s="32">
        <f>OP176+OQ176+OR176+ON176+OO176</f>
        <v/>
      </c>
      <c r="OT176">
        <f>IF(OF176=5,"BackHome0-0",IF(AND(OS176=5),"BackAway0-0",""))</f>
        <v/>
      </c>
      <c r="OU176">
        <f>IF(OF176=5,KN176,IF(AND(OS176=5),KO176,""))</f>
        <v/>
      </c>
      <c r="OV176">
        <f>IF(OF176=5,"Match Odds",IF(AND(OS176=5),"Match Odds",""))</f>
        <v/>
      </c>
      <c r="OW176">
        <f>IF(OF176=5,KP176,IF(AND(OS176=5),KP176,""))</f>
        <v/>
      </c>
      <c r="OX176">
        <f>IF(OF176=5,"MATCH_ODDS",IF(AND(OS176=5),"MATCH_ODDS",""))</f>
        <v/>
      </c>
      <c r="OY176">
        <f>IF(OF176=5,"BACK",IF(AND(OS176=5),"BACK",""))</f>
        <v/>
      </c>
    </row>
    <row r="177" ht="16.5" customHeight="1" thickBot="1" thickTop="1">
      <c r="A177" s="2" t="n"/>
      <c r="KN177" s="1">
        <f>IF(INDEX(#REF!,MATCH('HT 0-0'!D177,#REF!,0))=INDEX(#REF!,MATCH('HT 0-0'!D177,#REF!,0)),INDEX(#REF!,MATCH('HT 0-0'!D177,#REF!,0)),"ERROR")</f>
        <v/>
      </c>
      <c r="KO177" s="1">
        <f>IF(INDEX(#REF!,MATCH('HT 0-0'!E177,#REF!,0))=INDEX(#REF!,MATCH('HT 0-0'!E177,#REF!,0)),INDEX(#REF!,MATCH('HT 0-0'!E177,#REF!,0)),"ERROR")</f>
        <v/>
      </c>
      <c r="KP177" s="1">
        <f>KN177&amp;" v "&amp;KO177</f>
        <v/>
      </c>
      <c r="KQ177">
        <f>B177&amp;"_"&amp;C177</f>
        <v/>
      </c>
      <c r="KR177" s="1">
        <f>IF((HW177/KK177)&lt;0.335,"G",IF((HW177/KK177)&gt;0.67,"R","A"))</f>
        <v/>
      </c>
      <c r="KS177" s="1">
        <f>IF((HX177/KK177)&lt;0.335,"G",IF((HX177/KK177)&gt;0.67,"R","A"))</f>
        <v/>
      </c>
      <c r="KT177" s="1">
        <f>IF((IH177/KK177)&lt;0.335,"G",IF((IH177/KK177)&gt;0.67,"R","A"))</f>
        <v/>
      </c>
      <c r="KU177" s="1">
        <f>IF((II177/KK177)&lt;0.335,"G",IF((II177/KK177)&gt;0.67,"R","A"))</f>
        <v/>
      </c>
      <c r="KV177" s="1">
        <f>IF((HZ177/KK177)&lt;0.335,"G",IF((HZ177/KK177)&gt;0.67,"R","A"))</f>
        <v/>
      </c>
      <c r="KW177" s="1">
        <f>IF((HY177/KK177)&lt;0.335,"G",IF((HY177/KK177)&gt;0.67,"R","A"))</f>
        <v/>
      </c>
      <c r="KX177" s="1">
        <f>IF((IK177/KK177)&lt;0.335,"G",IF((IK177/KK177)&gt;0.67,"R","A"))</f>
        <v/>
      </c>
      <c r="KY177" s="1">
        <f>IF((IJ177/KK177)&lt;0.335,"G",IF((IJ177/KK177)&gt;0.67,"R","A"))</f>
        <v/>
      </c>
      <c r="KZ177" s="1">
        <f>IF((HQ177/KK177)&lt;0.335,"G",IF((HQ177/KK177)&gt;0.67,"R","A"))</f>
        <v/>
      </c>
      <c r="LA177" s="1">
        <f>IF((IB177/KK177)&lt;0.335,"G",IF((IB177/KK177)&gt;0.67,"R","A"))</f>
        <v/>
      </c>
      <c r="LB177">
        <f>IF(LQ177="0-0",INDEX(Scrape!#REF!,MATCH('HT 0-0'!KP177,Scrape!$B:$B,0)),"")</f>
        <v/>
      </c>
      <c r="LC177">
        <f>IF(LQ177="0-0",INDEX(Scrape!$A:$A,MATCH('HT 0-0'!KP177,Scrape!$B:$B,0)),"")</f>
        <v/>
      </c>
      <c r="LD177">
        <f>IF(LQ177="0-0",INDEX(Scrape!$B:$B,MATCH('HT 0-0'!KP177,Scrape!$B:$B,0)),"")</f>
        <v/>
      </c>
      <c r="LE177">
        <f>IF(LQ177="0-0",INDEX(Scrape!$C:$C,MATCH('HT 0-0'!KP177,Scrape!$B:$B,0)),"")</f>
        <v/>
      </c>
      <c r="LF177">
        <f>IF(LQ177="0-0",INDEX(Scrape!$D:$D,MATCH('HT 0-0'!KP177,Scrape!$B:$B,0)),"")</f>
        <v/>
      </c>
      <c r="LG177">
        <f>IF(LQ177="0-0",INDEX(Scrape!$E:$E,MATCH('HT 0-0'!KP177,Scrape!$B:$B,0)),"")</f>
        <v/>
      </c>
      <c r="LH177">
        <f>IF(LQ177="0-0",INDEX(Scrape!$F:$F,MATCH('HT 0-0'!KP177,Scrape!$B:$B,0)),"")</f>
        <v/>
      </c>
      <c r="LI177">
        <f>IF(LQ177="0-0",INDEX(Scrape!$G:$G,MATCH('HT 0-0'!KP177,Scrape!$B:$B,0)),"")</f>
        <v/>
      </c>
      <c r="LJ177">
        <f>IF(LQ177="0-0",INDEX(Scrape!$H:$H,MATCH('HT 0-0'!KP177,Scrape!$B:$B,0)),"")</f>
        <v/>
      </c>
      <c r="LK177">
        <f>IF(LQ177="0-0",INDEX(Scrape!$I:$I,MATCH('HT 0-0'!KP177,Scrape!$B:$B,0)),"")</f>
        <v/>
      </c>
      <c r="LL177">
        <f>IF(LQ177="0-0",INDEX(Scrape!$J:$J,MATCH('HT 0-0'!KP177,Scrape!$B:$B,0)),"")</f>
        <v/>
      </c>
      <c r="LM177">
        <f>IF(LQ177="0-0",INDEX(Scrape!$K:$K,MATCH('HT 0-0'!KP177,Scrape!$B:$B,0)),"")</f>
        <v/>
      </c>
      <c r="LN177">
        <f>IF(LQ177="0-0",INDEX(Scrape!$L:$L,MATCH('HT 0-0'!KP177,Scrape!$B:$B,0)),"")</f>
        <v/>
      </c>
      <c r="LO177">
        <f>IF(LQ177="0-0",INDEX(Scrape!$M:$M,MATCH('HT 0-0'!KP177,Scrape!$B:$B,0)),"")</f>
        <v/>
      </c>
      <c r="LP177">
        <f>IF(LQ177="0-0",INDEX(Scrape!$N:$N,MATCH('HT 0-0'!KP177,Scrape!$B:$B,0)),"")</f>
        <v/>
      </c>
      <c r="LQ177">
        <f>INDEX(Scrape!$O:$O,MATCH('HT 0-0'!KP177,Scrape!$B:$B,0))</f>
        <v/>
      </c>
      <c r="LR177">
        <f>(1/LJ177)+(1/LI177)+(1/LH177)</f>
        <v/>
      </c>
      <c r="LS177">
        <f>(1/LG177)+(1/LF177)+(1/LE177)</f>
        <v/>
      </c>
      <c r="LT177" s="8">
        <f>IF(INDEX(#REF!,MATCH(KQ177,#REF!,0))=INDEX(#REF!,MATCH(KQ177,#REF!,0)),INDEX(#REF!,MATCH(KQ177,#REF!,0)),"ERROR")</f>
        <v/>
      </c>
      <c r="LU177" s="4">
        <f>IF(KR177="G",2,IF(KR177="R",0.5,IF(KR177="A",1)))</f>
        <v/>
      </c>
      <c r="LV177" s="4">
        <f>IF(KS177="G",0.5,IF(KS177="R",2,IF(KS177="A",1)))</f>
        <v/>
      </c>
      <c r="LW177" s="4">
        <f>IF(KT177="G",2,IF(KT177="R",0.5,IF(KT177="A",1)))</f>
        <v/>
      </c>
      <c r="LX177" s="4">
        <f>IF(KU177="G",0.5,IF(KU177="R",2,IF(KU177="A",1)))</f>
        <v/>
      </c>
      <c r="LY177" s="7">
        <f>(LK177*(LU177+LX177)+(LL177*(LU177+LX177)))</f>
        <v/>
      </c>
      <c r="LZ177" s="7">
        <f>(LN177*(LV177+LW177)+(LO177*(LV177+LW177)))</f>
        <v/>
      </c>
      <c r="MA177" s="11">
        <f>LY177-LZ177</f>
        <v/>
      </c>
      <c r="MB177" s="5">
        <f>MA177+2</f>
        <v/>
      </c>
      <c r="MC177" s="6">
        <f>MA177-2</f>
        <v/>
      </c>
      <c r="MD177" s="4">
        <f>LE177</f>
        <v/>
      </c>
      <c r="ME177" s="9">
        <f>IF(MD177=0,1000,MD177+0.75)</f>
        <v/>
      </c>
      <c r="MF177" s="10">
        <f>IF(MD177=0,0,MD177-0.75)</f>
        <v/>
      </c>
      <c r="MG177" s="4">
        <f>((LM177*(LU177+LX177))-((LP177*(LV177+LW177))))</f>
        <v/>
      </c>
      <c r="MH177" s="9">
        <f>MG177*1.2</f>
        <v/>
      </c>
      <c r="MI177" s="10">
        <f>MG177*0.8</f>
        <v/>
      </c>
      <c r="MJ177">
        <f>IFERROR(OT177,"")</f>
        <v/>
      </c>
      <c r="MK177">
        <f>IFERROR(OU177,"")</f>
        <v/>
      </c>
      <c r="ML177">
        <f>IFERROR(OV177,"")</f>
        <v/>
      </c>
      <c r="MM177">
        <f>IFERROR(OW177,"")</f>
        <v/>
      </c>
      <c r="MN177">
        <f>IFERROR(OX177,"")</f>
        <v/>
      </c>
      <c r="MO177">
        <f>IFERROR(OY177,"")</f>
        <v/>
      </c>
      <c r="MP177" s="1">
        <f>COUNTIFS(#REF!,LT177,#REF!,1,#REF!,"&gt;="&amp;MC177,#REF!,"&lt;="&amp;MB177,#REF!,"&lt;="&amp;ME177,#REF!,"&gt;="&amp;MF177,#REF!,"="&amp;KV177,#REF!,"="&amp;KX177)</f>
        <v/>
      </c>
      <c r="MQ177" s="1">
        <f>COUNTIFS(#REF!,LT177,#REF!,0,#REF!,"&gt;="&amp;MC177,#REF!,"&lt;="&amp;MB177,#REF!,"&lt;="&amp;ME177,#REF!,"&gt;="&amp;MF177,#REF!,"="&amp;KV177,#REF!,"="&amp;KX177)</f>
        <v/>
      </c>
      <c r="MR177" s="1">
        <f>COUNTIFS(#REF!,LT177,#REF!,1,#REF!,"&gt;="&amp;MC177,#REF!,"&lt;="&amp;MB177,#REF!,"&lt;="&amp;ME177,#REF!,"&gt;="&amp;MF177,#REF!,"="&amp;KW177,#REF!,"="&amp;KY177)</f>
        <v/>
      </c>
      <c r="MS177" s="1">
        <f>COUNTIFS(#REF!,LT177,#REF!,0,#REF!,"&gt;="&amp;MC177,#REF!,"&lt;="&amp;MB177,#REF!,"&lt;="&amp;ME177,#REF!,"&gt;="&amp;MF177,#REF!,"="&amp;KW177,#REF!,"="&amp;KY177)</f>
        <v/>
      </c>
      <c r="MT177" s="1">
        <f>COUNTIFS(#REF!,LT177,#REF!,1,#REF!,"&gt;="&amp;MI177,#REF!,"&lt;="&amp;MH177,#REF!,"&lt;="&amp;ME177,#REF!,"&gt;="&amp;MF177)</f>
        <v/>
      </c>
      <c r="MU177" s="1">
        <f>COUNTIFS(#REF!,LT177,#REF!,0,#REF!,"&gt;="&amp;MI177,#REF!,"&lt;="&amp;MH177,#REF!,"&lt;="&amp;ME177,#REF!,"&gt;="&amp;MF177)</f>
        <v/>
      </c>
      <c r="MV177" s="1">
        <f>COUNTIFS(#REF!,LT177,#REF!,1,#REF!,"&gt;="&amp;MI177,#REF!,"&lt;="&amp;MH177,#REF!,"="&amp;KZ177,#REF!,"="&amp;LA177,#REF!,"&lt;="&amp;ME177,#REF!,"&gt;="&amp;MF177)</f>
        <v/>
      </c>
      <c r="MW177" s="1">
        <f>COUNTIFS(#REF!,LT177,#REF!,0,#REF!,"&gt;="&amp;MI177,#REF!,"&lt;="&amp;MH177,#REF!,"="&amp;KZ177,#REF!,"="&amp;LA177,#REF!,"&lt;="&amp;ME177,#REF!,"&gt;="&amp;MF177)</f>
        <v/>
      </c>
      <c r="MX177" s="1">
        <f>COUNTIFS(#REF!,LT177,#REF!,1,#REF!,"&gt;="&amp;MC177,#REF!,"&lt;="&amp;MB177,#REF!,"&lt;="&amp;ME177,#REF!,"&gt;="&amp;MF177)</f>
        <v/>
      </c>
      <c r="MY177" s="1">
        <f>COUNTIFS(#REF!,LT177,#REF!,0,#REF!,"&gt;="&amp;MC177,#REF!,"&lt;="&amp;MB177,#REF!,"&lt;="&amp;ME177,#REF!,"&gt;="&amp;MF177)</f>
        <v/>
      </c>
      <c r="MZ177" s="1">
        <f>COUNTIFS(#REF!,LT177,#REF!,1,#REF!,"&lt;="&amp;ME177,#REF!,"&gt;="&amp;MF177,#REF!,"="&amp;KV177,#REF!,"="&amp;KX177)</f>
        <v/>
      </c>
      <c r="NA177" s="1">
        <f>COUNTIFS(#REF!,LT177,#REF!,0,#REF!,"&lt;="&amp;ME177,#REF!,"&gt;="&amp;MF177,#REF!,"="&amp;KV177,#REF!,"="&amp;KX177)</f>
        <v/>
      </c>
      <c r="NB177" s="1">
        <f>COUNTIFS(#REF!,LT177,#REF!,1,#REF!,"&lt;="&amp;ME177,#REF!,"&gt;="&amp;MF177,#REF!,"="&amp;KW177,#REF!,"="&amp;KY177)</f>
        <v/>
      </c>
      <c r="NC177" s="1">
        <f>COUNTIFS(#REF!,LT177,#REF!,0,#REF!,"&lt;="&amp;ME177,#REF!,"&gt;="&amp;MF177,#REF!,"="&amp;KW177,#REF!,"="&amp;KY177)</f>
        <v/>
      </c>
      <c r="ND177" s="1">
        <f>COUNTIFS(#REF!,LT177,#REF!,1,#REF!,"&gt;="&amp;MC177,#REF!,"&lt;="&amp;MB177,#REF!,"&lt;="&amp;ME177,#REF!,"&gt;="&amp;MF177,#REF!,"="&amp;KV177,#REF!,"="&amp;KX177)</f>
        <v/>
      </c>
      <c r="NE177" s="1">
        <f>COUNTIFS(#REF!,LT177,#REF!,0,#REF!,"&gt;="&amp;MC177,#REF!,"&lt;="&amp;MB177,#REF!,"&lt;="&amp;ME177,#REF!,"&gt;="&amp;MF177,#REF!,"="&amp;KV177,#REF!,"="&amp;KX177)</f>
        <v/>
      </c>
      <c r="NF177" s="1">
        <f>COUNTIFS(#REF!,LT177,#REF!,1,#REF!,"&gt;="&amp;MC177,#REF!,"&lt;="&amp;MB177,#REF!,"&lt;="&amp;ME177,#REF!,"&gt;="&amp;MF177,#REF!,"="&amp;KW177,#REF!,"="&amp;KY177)</f>
        <v/>
      </c>
      <c r="NG177" s="1">
        <f>COUNTIFS(#REF!,LT177,#REF!,0,#REF!,"&gt;="&amp;MC177,#REF!,"&lt;="&amp;MB177,#REF!,"&lt;="&amp;ME177,#REF!,"&gt;="&amp;MF177,#REF!,"="&amp;KW177,#REF!,"="&amp;KY177)</f>
        <v/>
      </c>
      <c r="NH177" s="1">
        <f>COUNTIFS(#REF!,LT177,#REF!,1,#REF!,"&gt;="&amp;MC177,#REF!,"&lt;="&amp;MB177,#REF!,"&lt;="&amp;ME177,#REF!,"&gt;="&amp;MF177,#REF!,"="&amp;KZ177,#REF!,"="&amp;LA177)</f>
        <v/>
      </c>
      <c r="NI177" s="1">
        <f>COUNTIFS(#REF!,LT177,#REF!,0,#REF!,"&gt;="&amp;MC177,#REF!,"&lt;="&amp;MB177,#REF!,"&lt;="&amp;ME177,#REF!,"&gt;="&amp;MF177,#REF!,"="&amp;KZ177,#REF!,"="&amp;LA177)</f>
        <v/>
      </c>
      <c r="NJ177" s="1">
        <f>COUNTIFS(#REF!,LT177,#REF!,1,#REF!,"&gt;="&amp;MI177,#REF!,"&lt;="&amp;MH177,#REF!,"&lt;="&amp;ME177,#REF!,"&gt;="&amp;MF177)</f>
        <v/>
      </c>
      <c r="NK177" s="1">
        <f>COUNTIFS(#REF!,LT177,#REF!,0,#REF!,"&gt;="&amp;MI177,#REF!,"&lt;="&amp;MH177,#REF!,"&lt;="&amp;ME177,#REF!,"&gt;="&amp;MF177)</f>
        <v/>
      </c>
      <c r="NL177" s="1">
        <f>COUNTIFS(#REF!,LT177,#REF!,1,#REF!,"&gt;="&amp;MI177,#REF!,"&lt;="&amp;MH177,#REF!,"="&amp;KZ177,#REF!,"="&amp;LA177,#REF!,"&lt;="&amp;ME177,#REF!,"&gt;="&amp;MF177)</f>
        <v/>
      </c>
      <c r="NM177" s="1">
        <f>COUNTIFS(#REF!,LT177,#REF!,0,#REF!,"&gt;="&amp;MI177,#REF!,"&lt;="&amp;MH177,#REF!,"="&amp;KZ177,#REF!,"="&amp;LA177,#REF!,"&lt;="&amp;ME177,#REF!,"&gt;="&amp;MF177)</f>
        <v/>
      </c>
      <c r="NN177" s="1">
        <f>COUNTIFS(#REF!,LT177,#REF!,1,#REF!,"&gt;="&amp;MC177,#REF!,"&lt;="&amp;MB177,#REF!,"&lt;="&amp;ME177,#REF!,"&gt;="&amp;MF177)</f>
        <v/>
      </c>
      <c r="NO177" s="1">
        <f>COUNTIFS(#REF!,LT177,#REF!,0,#REF!,"&gt;="&amp;MC177,#REF!,"&lt;="&amp;MB177,#REF!,"&lt;="&amp;ME177,#REF!,"&gt;="&amp;MF177)</f>
        <v/>
      </c>
      <c r="NP177" s="1">
        <f>COUNTIFS(#REF!,LT177,#REF!,1,#REF!,"&lt;="&amp;ME177,#REF!,"&gt;="&amp;MF177,#REF!,"="&amp;KV177,#REF!,"="&amp;KX177)</f>
        <v/>
      </c>
      <c r="NQ177" s="1">
        <f>COUNTIFS(#REF!,LT177,#REF!,0,#REF!,"&lt;="&amp;ME177,#REF!,"&gt;="&amp;MF177,#REF!,"="&amp;KV177,#REF!,"="&amp;KX177)</f>
        <v/>
      </c>
      <c r="NR177" s="1">
        <f>COUNTIFS(#REF!,LT177,#REF!,1,#REF!,"&lt;="&amp;ME177,#REF!,"&gt;="&amp;MF177,#REF!,"="&amp;KW177,#REF!,"="&amp;KY177)</f>
        <v/>
      </c>
      <c r="NS177" s="1">
        <f>COUNTIFS(#REF!,LT177,#REF!,0,#REF!,"&lt;="&amp;ME177,#REF!,"&gt;="&amp;MF177,#REF!,"="&amp;KW177,#REF!,"="&amp;KY177)</f>
        <v/>
      </c>
      <c r="NT177" s="1">
        <f>MP177+MR177+MT177+MV177+MX177+MZ177+NB177</f>
        <v/>
      </c>
      <c r="NU177" s="1">
        <f>MQ177+MS177+MU177+MW177+MY177+NA177+NC177</f>
        <v/>
      </c>
      <c r="NV177" s="1">
        <f>NT177+NU177</f>
        <v/>
      </c>
      <c r="NW177" s="33">
        <f>NT177/(NT177+NU177)</f>
        <v/>
      </c>
      <c r="NX177" s="3">
        <f>1/NW177</f>
        <v/>
      </c>
      <c r="NY177" s="1">
        <f>LH177</f>
        <v/>
      </c>
      <c r="NZ177" s="79">
        <f>(NW177*((NY177-1)*0.98))-((1-NW177)*1)</f>
        <v/>
      </c>
      <c r="OA177" s="34">
        <f>IF(LR177&lt;0.9,0,IF(AND(LR177&gt;1.1),0,1))</f>
        <v/>
      </c>
      <c r="OB177" s="34">
        <f>IF(LS177&lt;0.9,0,IF(AND(LS177&gt;1.1),0,1))</f>
        <v/>
      </c>
      <c r="OC177" s="32">
        <f>IF(NV177&gt;99,1,0)</f>
        <v/>
      </c>
      <c r="OD177" s="32">
        <f>IF(NZ177&gt;0.0799,1,0)</f>
        <v/>
      </c>
      <c r="OE177" s="32">
        <f>IF(NZ177&gt;OM177,1,0)</f>
        <v/>
      </c>
      <c r="OF177" s="32">
        <f>OC177+OD177+OE177+OA177+OB177</f>
        <v/>
      </c>
      <c r="OG177" s="1">
        <f>ND177+NF177+NH177+NJ177+NL177+NN177+NP177+NR177</f>
        <v/>
      </c>
      <c r="OH177" s="1">
        <f>NE177+NG177+NI177+NK177+NM177+NO177+NQ177+NS177</f>
        <v/>
      </c>
      <c r="OI177" s="1">
        <f>OG177+OH177</f>
        <v/>
      </c>
      <c r="OJ177" s="33">
        <f>OG177/(OG177+OH177)</f>
        <v/>
      </c>
      <c r="OK177" s="3">
        <f>1/OJ177</f>
        <v/>
      </c>
      <c r="OL177" s="1">
        <f>LI177</f>
        <v/>
      </c>
      <c r="OM177" s="79">
        <f>(OJ177*((OL177-1)*0.98))-((1-OJ177)*1)</f>
        <v/>
      </c>
      <c r="ON177" s="34">
        <f>IF(LR177&lt;0.9,0,IF(AND(LR177&gt;1.1),0,1))</f>
        <v/>
      </c>
      <c r="OO177" s="34">
        <f>IF(LS177&lt;0.9,0,IF(AND(LS177&gt;1.1),0,1))</f>
        <v/>
      </c>
      <c r="OP177" s="32">
        <f>IF(OI177&gt;99,1,0)</f>
        <v/>
      </c>
      <c r="OQ177" s="32">
        <f>IF(OM177&gt;0.0799,1,0)</f>
        <v/>
      </c>
      <c r="OR177" s="32">
        <f>IF(OM177&gt;OZ177,1,0)</f>
        <v/>
      </c>
      <c r="OS177" s="32">
        <f>OP177+OQ177+OR177+ON177+OO177</f>
        <v/>
      </c>
      <c r="OT177">
        <f>IF(OF177=5,"BackHome0-0",IF(AND(OS177=5),"BackAway0-0",""))</f>
        <v/>
      </c>
      <c r="OU177">
        <f>IF(OF177=5,KN177,IF(AND(OS177=5),KO177,""))</f>
        <v/>
      </c>
      <c r="OV177">
        <f>IF(OF177=5,"Match Odds",IF(AND(OS177=5),"Match Odds",""))</f>
        <v/>
      </c>
      <c r="OW177">
        <f>IF(OF177=5,KP177,IF(AND(OS177=5),KP177,""))</f>
        <v/>
      </c>
      <c r="OX177">
        <f>IF(OF177=5,"MATCH_ODDS",IF(AND(OS177=5),"MATCH_ODDS",""))</f>
        <v/>
      </c>
      <c r="OY177">
        <f>IF(OF177=5,"BACK",IF(AND(OS177=5),"BACK",""))</f>
        <v/>
      </c>
    </row>
    <row r="178" ht="16.5" customHeight="1" thickBot="1" thickTop="1">
      <c r="A178" s="2" t="n"/>
      <c r="KN178" s="1">
        <f>IF(INDEX(#REF!,MATCH('HT 0-0'!D178,#REF!,0))=INDEX(#REF!,MATCH('HT 0-0'!D178,#REF!,0)),INDEX(#REF!,MATCH('HT 0-0'!D178,#REF!,0)),"ERROR")</f>
        <v/>
      </c>
      <c r="KO178" s="1">
        <f>IF(INDEX(#REF!,MATCH('HT 0-0'!E178,#REF!,0))=INDEX(#REF!,MATCH('HT 0-0'!E178,#REF!,0)),INDEX(#REF!,MATCH('HT 0-0'!E178,#REF!,0)),"ERROR")</f>
        <v/>
      </c>
      <c r="KP178" s="1">
        <f>KN178&amp;" v "&amp;KO178</f>
        <v/>
      </c>
      <c r="KQ178">
        <f>B178&amp;"_"&amp;C178</f>
        <v/>
      </c>
      <c r="KR178" s="1">
        <f>IF((HW178/KK178)&lt;0.335,"G",IF((HW178/KK178)&gt;0.67,"R","A"))</f>
        <v/>
      </c>
      <c r="KS178" s="1">
        <f>IF((HX178/KK178)&lt;0.335,"G",IF((HX178/KK178)&gt;0.67,"R","A"))</f>
        <v/>
      </c>
      <c r="KT178" s="1">
        <f>IF((IH178/KK178)&lt;0.335,"G",IF((IH178/KK178)&gt;0.67,"R","A"))</f>
        <v/>
      </c>
      <c r="KU178" s="1">
        <f>IF((II178/KK178)&lt;0.335,"G",IF((II178/KK178)&gt;0.67,"R","A"))</f>
        <v/>
      </c>
      <c r="KV178" s="1">
        <f>IF((HZ178/KK178)&lt;0.335,"G",IF((HZ178/KK178)&gt;0.67,"R","A"))</f>
        <v/>
      </c>
      <c r="KW178" s="1">
        <f>IF((HY178/KK178)&lt;0.335,"G",IF((HY178/KK178)&gt;0.67,"R","A"))</f>
        <v/>
      </c>
      <c r="KX178" s="1">
        <f>IF((IK178/KK178)&lt;0.335,"G",IF((IK178/KK178)&gt;0.67,"R","A"))</f>
        <v/>
      </c>
      <c r="KY178" s="1">
        <f>IF((IJ178/KK178)&lt;0.335,"G",IF((IJ178/KK178)&gt;0.67,"R","A"))</f>
        <v/>
      </c>
      <c r="KZ178" s="1">
        <f>IF((HQ178/KK178)&lt;0.335,"G",IF((HQ178/KK178)&gt;0.67,"R","A"))</f>
        <v/>
      </c>
      <c r="LA178" s="1">
        <f>IF((IB178/KK178)&lt;0.335,"G",IF((IB178/KK178)&gt;0.67,"R","A"))</f>
        <v/>
      </c>
      <c r="LB178">
        <f>IF(LQ178="0-0",INDEX(Scrape!#REF!,MATCH('HT 0-0'!KP178,Scrape!$B:$B,0)),"")</f>
        <v/>
      </c>
      <c r="LC178">
        <f>IF(LQ178="0-0",INDEX(Scrape!$A:$A,MATCH('HT 0-0'!KP178,Scrape!$B:$B,0)),"")</f>
        <v/>
      </c>
      <c r="LD178">
        <f>IF(LQ178="0-0",INDEX(Scrape!$B:$B,MATCH('HT 0-0'!KP178,Scrape!$B:$B,0)),"")</f>
        <v/>
      </c>
      <c r="LE178">
        <f>IF(LQ178="0-0",INDEX(Scrape!$C:$C,MATCH('HT 0-0'!KP178,Scrape!$B:$B,0)),"")</f>
        <v/>
      </c>
      <c r="LF178">
        <f>IF(LQ178="0-0",INDEX(Scrape!$D:$D,MATCH('HT 0-0'!KP178,Scrape!$B:$B,0)),"")</f>
        <v/>
      </c>
      <c r="LG178">
        <f>IF(LQ178="0-0",INDEX(Scrape!$E:$E,MATCH('HT 0-0'!KP178,Scrape!$B:$B,0)),"")</f>
        <v/>
      </c>
      <c r="LH178">
        <f>IF(LQ178="0-0",INDEX(Scrape!$F:$F,MATCH('HT 0-0'!KP178,Scrape!$B:$B,0)),"")</f>
        <v/>
      </c>
      <c r="LI178">
        <f>IF(LQ178="0-0",INDEX(Scrape!$G:$G,MATCH('HT 0-0'!KP178,Scrape!$B:$B,0)),"")</f>
        <v/>
      </c>
      <c r="LJ178">
        <f>IF(LQ178="0-0",INDEX(Scrape!$H:$H,MATCH('HT 0-0'!KP178,Scrape!$B:$B,0)),"")</f>
        <v/>
      </c>
      <c r="LK178">
        <f>IF(LQ178="0-0",INDEX(Scrape!$I:$I,MATCH('HT 0-0'!KP178,Scrape!$B:$B,0)),"")</f>
        <v/>
      </c>
      <c r="LL178">
        <f>IF(LQ178="0-0",INDEX(Scrape!$J:$J,MATCH('HT 0-0'!KP178,Scrape!$B:$B,0)),"")</f>
        <v/>
      </c>
      <c r="LM178">
        <f>IF(LQ178="0-0",INDEX(Scrape!$K:$K,MATCH('HT 0-0'!KP178,Scrape!$B:$B,0)),"")</f>
        <v/>
      </c>
      <c r="LN178">
        <f>IF(LQ178="0-0",INDEX(Scrape!$L:$L,MATCH('HT 0-0'!KP178,Scrape!$B:$B,0)),"")</f>
        <v/>
      </c>
      <c r="LO178">
        <f>IF(LQ178="0-0",INDEX(Scrape!$M:$M,MATCH('HT 0-0'!KP178,Scrape!$B:$B,0)),"")</f>
        <v/>
      </c>
      <c r="LP178">
        <f>IF(LQ178="0-0",INDEX(Scrape!$N:$N,MATCH('HT 0-0'!KP178,Scrape!$B:$B,0)),"")</f>
        <v/>
      </c>
      <c r="LQ178">
        <f>INDEX(Scrape!$O:$O,MATCH('HT 0-0'!KP178,Scrape!$B:$B,0))</f>
        <v/>
      </c>
      <c r="LR178">
        <f>(1/LJ178)+(1/LI178)+(1/LH178)</f>
        <v/>
      </c>
      <c r="LS178">
        <f>(1/LG178)+(1/LF178)+(1/LE178)</f>
        <v/>
      </c>
      <c r="LT178" s="8">
        <f>IF(INDEX(#REF!,MATCH(KQ178,#REF!,0))=INDEX(#REF!,MATCH(KQ178,#REF!,0)),INDEX(#REF!,MATCH(KQ178,#REF!,0)),"ERROR")</f>
        <v/>
      </c>
      <c r="LU178" s="4">
        <f>IF(KR178="G",2,IF(KR178="R",0.5,IF(KR178="A",1)))</f>
        <v/>
      </c>
      <c r="LV178" s="4">
        <f>IF(KS178="G",0.5,IF(KS178="R",2,IF(KS178="A",1)))</f>
        <v/>
      </c>
      <c r="LW178" s="4">
        <f>IF(KT178="G",2,IF(KT178="R",0.5,IF(KT178="A",1)))</f>
        <v/>
      </c>
      <c r="LX178" s="4">
        <f>IF(KU178="G",0.5,IF(KU178="R",2,IF(KU178="A",1)))</f>
        <v/>
      </c>
      <c r="LY178" s="7">
        <f>(LK178*(LU178+LX178)+(LL178*(LU178+LX178)))</f>
        <v/>
      </c>
      <c r="LZ178" s="7">
        <f>(LN178*(LV178+LW178)+(LO178*(LV178+LW178)))</f>
        <v/>
      </c>
      <c r="MA178" s="11">
        <f>LY178-LZ178</f>
        <v/>
      </c>
      <c r="MB178" s="5">
        <f>MA178+2</f>
        <v/>
      </c>
      <c r="MC178" s="6">
        <f>MA178-2</f>
        <v/>
      </c>
      <c r="MD178" s="4">
        <f>LE178</f>
        <v/>
      </c>
      <c r="ME178" s="9">
        <f>IF(MD178=0,1000,MD178+0.75)</f>
        <v/>
      </c>
      <c r="MF178" s="10">
        <f>IF(MD178=0,0,MD178-0.75)</f>
        <v/>
      </c>
      <c r="MG178" s="4">
        <f>((LM178*(LU178+LX178))-((LP178*(LV178+LW178))))</f>
        <v/>
      </c>
      <c r="MH178" s="9">
        <f>MG178*1.2</f>
        <v/>
      </c>
      <c r="MI178" s="10">
        <f>MG178*0.8</f>
        <v/>
      </c>
      <c r="MJ178">
        <f>IFERROR(OT178,"")</f>
        <v/>
      </c>
      <c r="MK178">
        <f>IFERROR(OU178,"")</f>
        <v/>
      </c>
      <c r="ML178">
        <f>IFERROR(OV178,"")</f>
        <v/>
      </c>
      <c r="MM178">
        <f>IFERROR(OW178,"")</f>
        <v/>
      </c>
      <c r="MN178">
        <f>IFERROR(OX178,"")</f>
        <v/>
      </c>
      <c r="MO178">
        <f>IFERROR(OY178,"")</f>
        <v/>
      </c>
      <c r="MP178" s="1">
        <f>COUNTIFS(#REF!,LT178,#REF!,1,#REF!,"&gt;="&amp;MC178,#REF!,"&lt;="&amp;MB178,#REF!,"&lt;="&amp;ME178,#REF!,"&gt;="&amp;MF178,#REF!,"="&amp;KV178,#REF!,"="&amp;KX178)</f>
        <v/>
      </c>
      <c r="MQ178" s="1">
        <f>COUNTIFS(#REF!,LT178,#REF!,0,#REF!,"&gt;="&amp;MC178,#REF!,"&lt;="&amp;MB178,#REF!,"&lt;="&amp;ME178,#REF!,"&gt;="&amp;MF178,#REF!,"="&amp;KV178,#REF!,"="&amp;KX178)</f>
        <v/>
      </c>
      <c r="MR178" s="1">
        <f>COUNTIFS(#REF!,LT178,#REF!,1,#REF!,"&gt;="&amp;MC178,#REF!,"&lt;="&amp;MB178,#REF!,"&lt;="&amp;ME178,#REF!,"&gt;="&amp;MF178,#REF!,"="&amp;KW178,#REF!,"="&amp;KY178)</f>
        <v/>
      </c>
      <c r="MS178" s="1">
        <f>COUNTIFS(#REF!,LT178,#REF!,0,#REF!,"&gt;="&amp;MC178,#REF!,"&lt;="&amp;MB178,#REF!,"&lt;="&amp;ME178,#REF!,"&gt;="&amp;MF178,#REF!,"="&amp;KW178,#REF!,"="&amp;KY178)</f>
        <v/>
      </c>
      <c r="MT178" s="1">
        <f>COUNTIFS(#REF!,LT178,#REF!,1,#REF!,"&gt;="&amp;MI178,#REF!,"&lt;="&amp;MH178,#REF!,"&lt;="&amp;ME178,#REF!,"&gt;="&amp;MF178)</f>
        <v/>
      </c>
      <c r="MU178" s="1">
        <f>COUNTIFS(#REF!,LT178,#REF!,0,#REF!,"&gt;="&amp;MI178,#REF!,"&lt;="&amp;MH178,#REF!,"&lt;="&amp;ME178,#REF!,"&gt;="&amp;MF178)</f>
        <v/>
      </c>
      <c r="MV178" s="1">
        <f>COUNTIFS(#REF!,LT178,#REF!,1,#REF!,"&gt;="&amp;MI178,#REF!,"&lt;="&amp;MH178,#REF!,"="&amp;KZ178,#REF!,"="&amp;LA178,#REF!,"&lt;="&amp;ME178,#REF!,"&gt;="&amp;MF178)</f>
        <v/>
      </c>
      <c r="MW178" s="1">
        <f>COUNTIFS(#REF!,LT178,#REF!,0,#REF!,"&gt;="&amp;MI178,#REF!,"&lt;="&amp;MH178,#REF!,"="&amp;KZ178,#REF!,"="&amp;LA178,#REF!,"&lt;="&amp;ME178,#REF!,"&gt;="&amp;MF178)</f>
        <v/>
      </c>
      <c r="MX178" s="1">
        <f>COUNTIFS(#REF!,LT178,#REF!,1,#REF!,"&gt;="&amp;MC178,#REF!,"&lt;="&amp;MB178,#REF!,"&lt;="&amp;ME178,#REF!,"&gt;="&amp;MF178)</f>
        <v/>
      </c>
      <c r="MY178" s="1">
        <f>COUNTIFS(#REF!,LT178,#REF!,0,#REF!,"&gt;="&amp;MC178,#REF!,"&lt;="&amp;MB178,#REF!,"&lt;="&amp;ME178,#REF!,"&gt;="&amp;MF178)</f>
        <v/>
      </c>
      <c r="MZ178" s="1">
        <f>COUNTIFS(#REF!,LT178,#REF!,1,#REF!,"&lt;="&amp;ME178,#REF!,"&gt;="&amp;MF178,#REF!,"="&amp;KV178,#REF!,"="&amp;KX178)</f>
        <v/>
      </c>
      <c r="NA178" s="1">
        <f>COUNTIFS(#REF!,LT178,#REF!,0,#REF!,"&lt;="&amp;ME178,#REF!,"&gt;="&amp;MF178,#REF!,"="&amp;KV178,#REF!,"="&amp;KX178)</f>
        <v/>
      </c>
      <c r="NB178" s="1">
        <f>COUNTIFS(#REF!,LT178,#REF!,1,#REF!,"&lt;="&amp;ME178,#REF!,"&gt;="&amp;MF178,#REF!,"="&amp;KW178,#REF!,"="&amp;KY178)</f>
        <v/>
      </c>
      <c r="NC178" s="1">
        <f>COUNTIFS(#REF!,LT178,#REF!,0,#REF!,"&lt;="&amp;ME178,#REF!,"&gt;="&amp;MF178,#REF!,"="&amp;KW178,#REF!,"="&amp;KY178)</f>
        <v/>
      </c>
      <c r="ND178" s="1">
        <f>COUNTIFS(#REF!,LT178,#REF!,1,#REF!,"&gt;="&amp;MC178,#REF!,"&lt;="&amp;MB178,#REF!,"&lt;="&amp;ME178,#REF!,"&gt;="&amp;MF178,#REF!,"="&amp;KV178,#REF!,"="&amp;KX178)</f>
        <v/>
      </c>
      <c r="NE178" s="1">
        <f>COUNTIFS(#REF!,LT178,#REF!,0,#REF!,"&gt;="&amp;MC178,#REF!,"&lt;="&amp;MB178,#REF!,"&lt;="&amp;ME178,#REF!,"&gt;="&amp;MF178,#REF!,"="&amp;KV178,#REF!,"="&amp;KX178)</f>
        <v/>
      </c>
      <c r="NF178" s="1">
        <f>COUNTIFS(#REF!,LT178,#REF!,1,#REF!,"&gt;="&amp;MC178,#REF!,"&lt;="&amp;MB178,#REF!,"&lt;="&amp;ME178,#REF!,"&gt;="&amp;MF178,#REF!,"="&amp;KW178,#REF!,"="&amp;KY178)</f>
        <v/>
      </c>
      <c r="NG178" s="1">
        <f>COUNTIFS(#REF!,LT178,#REF!,0,#REF!,"&gt;="&amp;MC178,#REF!,"&lt;="&amp;MB178,#REF!,"&lt;="&amp;ME178,#REF!,"&gt;="&amp;MF178,#REF!,"="&amp;KW178,#REF!,"="&amp;KY178)</f>
        <v/>
      </c>
      <c r="NH178" s="1">
        <f>COUNTIFS(#REF!,LT178,#REF!,1,#REF!,"&gt;="&amp;MC178,#REF!,"&lt;="&amp;MB178,#REF!,"&lt;="&amp;ME178,#REF!,"&gt;="&amp;MF178,#REF!,"="&amp;KZ178,#REF!,"="&amp;LA178)</f>
        <v/>
      </c>
      <c r="NI178" s="1">
        <f>COUNTIFS(#REF!,LT178,#REF!,0,#REF!,"&gt;="&amp;MC178,#REF!,"&lt;="&amp;MB178,#REF!,"&lt;="&amp;ME178,#REF!,"&gt;="&amp;MF178,#REF!,"="&amp;KZ178,#REF!,"="&amp;LA178)</f>
        <v/>
      </c>
      <c r="NJ178" s="1">
        <f>COUNTIFS(#REF!,LT178,#REF!,1,#REF!,"&gt;="&amp;MI178,#REF!,"&lt;="&amp;MH178,#REF!,"&lt;="&amp;ME178,#REF!,"&gt;="&amp;MF178)</f>
        <v/>
      </c>
      <c r="NK178" s="1">
        <f>COUNTIFS(#REF!,LT178,#REF!,0,#REF!,"&gt;="&amp;MI178,#REF!,"&lt;="&amp;MH178,#REF!,"&lt;="&amp;ME178,#REF!,"&gt;="&amp;MF178)</f>
        <v/>
      </c>
      <c r="NL178" s="1">
        <f>COUNTIFS(#REF!,LT178,#REF!,1,#REF!,"&gt;="&amp;MI178,#REF!,"&lt;="&amp;MH178,#REF!,"="&amp;KZ178,#REF!,"="&amp;LA178,#REF!,"&lt;="&amp;ME178,#REF!,"&gt;="&amp;MF178)</f>
        <v/>
      </c>
      <c r="NM178" s="1">
        <f>COUNTIFS(#REF!,LT178,#REF!,0,#REF!,"&gt;="&amp;MI178,#REF!,"&lt;="&amp;MH178,#REF!,"="&amp;KZ178,#REF!,"="&amp;LA178,#REF!,"&lt;="&amp;ME178,#REF!,"&gt;="&amp;MF178)</f>
        <v/>
      </c>
      <c r="NN178" s="1">
        <f>COUNTIFS(#REF!,LT178,#REF!,1,#REF!,"&gt;="&amp;MC178,#REF!,"&lt;="&amp;MB178,#REF!,"&lt;="&amp;ME178,#REF!,"&gt;="&amp;MF178)</f>
        <v/>
      </c>
      <c r="NO178" s="1">
        <f>COUNTIFS(#REF!,LT178,#REF!,0,#REF!,"&gt;="&amp;MC178,#REF!,"&lt;="&amp;MB178,#REF!,"&lt;="&amp;ME178,#REF!,"&gt;="&amp;MF178)</f>
        <v/>
      </c>
      <c r="NP178" s="1">
        <f>COUNTIFS(#REF!,LT178,#REF!,1,#REF!,"&lt;="&amp;ME178,#REF!,"&gt;="&amp;MF178,#REF!,"="&amp;KV178,#REF!,"="&amp;KX178)</f>
        <v/>
      </c>
      <c r="NQ178" s="1">
        <f>COUNTIFS(#REF!,LT178,#REF!,0,#REF!,"&lt;="&amp;ME178,#REF!,"&gt;="&amp;MF178,#REF!,"="&amp;KV178,#REF!,"="&amp;KX178)</f>
        <v/>
      </c>
      <c r="NR178" s="1">
        <f>COUNTIFS(#REF!,LT178,#REF!,1,#REF!,"&lt;="&amp;ME178,#REF!,"&gt;="&amp;MF178,#REF!,"="&amp;KW178,#REF!,"="&amp;KY178)</f>
        <v/>
      </c>
      <c r="NS178" s="1">
        <f>COUNTIFS(#REF!,LT178,#REF!,0,#REF!,"&lt;="&amp;ME178,#REF!,"&gt;="&amp;MF178,#REF!,"="&amp;KW178,#REF!,"="&amp;KY178)</f>
        <v/>
      </c>
      <c r="NT178" s="1">
        <f>MP178+MR178+MT178+MV178+MX178+MZ178+NB178</f>
        <v/>
      </c>
      <c r="NU178" s="1">
        <f>MQ178+MS178+MU178+MW178+MY178+NA178+NC178</f>
        <v/>
      </c>
      <c r="NV178" s="1">
        <f>NT178+NU178</f>
        <v/>
      </c>
      <c r="NW178" s="33">
        <f>NT178/(NT178+NU178)</f>
        <v/>
      </c>
      <c r="NX178" s="3">
        <f>1/NW178</f>
        <v/>
      </c>
      <c r="NY178" s="1">
        <f>LH178</f>
        <v/>
      </c>
      <c r="NZ178" s="79">
        <f>(NW178*((NY178-1)*0.98))-((1-NW178)*1)</f>
        <v/>
      </c>
      <c r="OA178" s="34">
        <f>IF(LR178&lt;0.9,0,IF(AND(LR178&gt;1.1),0,1))</f>
        <v/>
      </c>
      <c r="OB178" s="34">
        <f>IF(LS178&lt;0.9,0,IF(AND(LS178&gt;1.1),0,1))</f>
        <v/>
      </c>
      <c r="OC178" s="32">
        <f>IF(NV178&gt;99,1,0)</f>
        <v/>
      </c>
      <c r="OD178" s="32">
        <f>IF(NZ178&gt;0.0799,1,0)</f>
        <v/>
      </c>
      <c r="OE178" s="32">
        <f>IF(NZ178&gt;OM178,1,0)</f>
        <v/>
      </c>
      <c r="OF178" s="32">
        <f>OC178+OD178+OE178+OA178+OB178</f>
        <v/>
      </c>
      <c r="OG178" s="1">
        <f>ND178+NF178+NH178+NJ178+NL178+NN178+NP178+NR178</f>
        <v/>
      </c>
      <c r="OH178" s="1">
        <f>NE178+NG178+NI178+NK178+NM178+NO178+NQ178+NS178</f>
        <v/>
      </c>
      <c r="OI178" s="1">
        <f>OG178+OH178</f>
        <v/>
      </c>
      <c r="OJ178" s="33">
        <f>OG178/(OG178+OH178)</f>
        <v/>
      </c>
      <c r="OK178" s="3">
        <f>1/OJ178</f>
        <v/>
      </c>
      <c r="OL178" s="1">
        <f>LI178</f>
        <v/>
      </c>
      <c r="OM178" s="79">
        <f>(OJ178*((OL178-1)*0.98))-((1-OJ178)*1)</f>
        <v/>
      </c>
      <c r="ON178" s="34">
        <f>IF(LR178&lt;0.9,0,IF(AND(LR178&gt;1.1),0,1))</f>
        <v/>
      </c>
      <c r="OO178" s="34">
        <f>IF(LS178&lt;0.9,0,IF(AND(LS178&gt;1.1),0,1))</f>
        <v/>
      </c>
      <c r="OP178" s="32">
        <f>IF(OI178&gt;99,1,0)</f>
        <v/>
      </c>
      <c r="OQ178" s="32">
        <f>IF(OM178&gt;0.0799,1,0)</f>
        <v/>
      </c>
      <c r="OR178" s="32">
        <f>IF(OM178&gt;OZ178,1,0)</f>
        <v/>
      </c>
      <c r="OS178" s="32">
        <f>OP178+OQ178+OR178+ON178+OO178</f>
        <v/>
      </c>
      <c r="OT178">
        <f>IF(OF178=5,"BackHome0-0",IF(AND(OS178=5),"BackAway0-0",""))</f>
        <v/>
      </c>
      <c r="OU178">
        <f>IF(OF178=5,KN178,IF(AND(OS178=5),KO178,""))</f>
        <v/>
      </c>
      <c r="OV178">
        <f>IF(OF178=5,"Match Odds",IF(AND(OS178=5),"Match Odds",""))</f>
        <v/>
      </c>
      <c r="OW178">
        <f>IF(OF178=5,KP178,IF(AND(OS178=5),KP178,""))</f>
        <v/>
      </c>
      <c r="OX178">
        <f>IF(OF178=5,"MATCH_ODDS",IF(AND(OS178=5),"MATCH_ODDS",""))</f>
        <v/>
      </c>
      <c r="OY178">
        <f>IF(OF178=5,"BACK",IF(AND(OS178=5),"BACK",""))</f>
        <v/>
      </c>
    </row>
    <row r="179" ht="16.5" customHeight="1" thickBot="1" thickTop="1">
      <c r="A179" s="2" t="n"/>
      <c r="KN179" s="1">
        <f>IF(INDEX(#REF!,MATCH('HT 0-0'!D179,#REF!,0))=INDEX(#REF!,MATCH('HT 0-0'!D179,#REF!,0)),INDEX(#REF!,MATCH('HT 0-0'!D179,#REF!,0)),"ERROR")</f>
        <v/>
      </c>
      <c r="KO179" s="1">
        <f>IF(INDEX(#REF!,MATCH('HT 0-0'!E179,#REF!,0))=INDEX(#REF!,MATCH('HT 0-0'!E179,#REF!,0)),INDEX(#REF!,MATCH('HT 0-0'!E179,#REF!,0)),"ERROR")</f>
        <v/>
      </c>
      <c r="KP179" s="1">
        <f>KN179&amp;" v "&amp;KO179</f>
        <v/>
      </c>
      <c r="KQ179">
        <f>B179&amp;"_"&amp;C179</f>
        <v/>
      </c>
      <c r="KR179" s="1">
        <f>IF((HW179/KK179)&lt;0.335,"G",IF((HW179/KK179)&gt;0.67,"R","A"))</f>
        <v/>
      </c>
      <c r="KS179" s="1">
        <f>IF((HX179/KK179)&lt;0.335,"G",IF((HX179/KK179)&gt;0.67,"R","A"))</f>
        <v/>
      </c>
      <c r="KT179" s="1">
        <f>IF((IH179/KK179)&lt;0.335,"G",IF((IH179/KK179)&gt;0.67,"R","A"))</f>
        <v/>
      </c>
      <c r="KU179" s="1">
        <f>IF((II179/KK179)&lt;0.335,"G",IF((II179/KK179)&gt;0.67,"R","A"))</f>
        <v/>
      </c>
      <c r="KV179" s="1">
        <f>IF((HZ179/KK179)&lt;0.335,"G",IF((HZ179/KK179)&gt;0.67,"R","A"))</f>
        <v/>
      </c>
      <c r="KW179" s="1">
        <f>IF((HY179/KK179)&lt;0.335,"G",IF((HY179/KK179)&gt;0.67,"R","A"))</f>
        <v/>
      </c>
      <c r="KX179" s="1">
        <f>IF((IK179/KK179)&lt;0.335,"G",IF((IK179/KK179)&gt;0.67,"R","A"))</f>
        <v/>
      </c>
      <c r="KY179" s="1">
        <f>IF((IJ179/KK179)&lt;0.335,"G",IF((IJ179/KK179)&gt;0.67,"R","A"))</f>
        <v/>
      </c>
      <c r="KZ179" s="1">
        <f>IF((HQ179/KK179)&lt;0.335,"G",IF((HQ179/KK179)&gt;0.67,"R","A"))</f>
        <v/>
      </c>
      <c r="LA179" s="1">
        <f>IF((IB179/KK179)&lt;0.335,"G",IF((IB179/KK179)&gt;0.67,"R","A"))</f>
        <v/>
      </c>
      <c r="LB179">
        <f>IF(LQ179="0-0",INDEX(Scrape!#REF!,MATCH('HT 0-0'!KP179,Scrape!$B:$B,0)),"")</f>
        <v/>
      </c>
      <c r="LC179">
        <f>IF(LQ179="0-0",INDEX(Scrape!$A:$A,MATCH('HT 0-0'!KP179,Scrape!$B:$B,0)),"")</f>
        <v/>
      </c>
      <c r="LD179">
        <f>IF(LQ179="0-0",INDEX(Scrape!$B:$B,MATCH('HT 0-0'!KP179,Scrape!$B:$B,0)),"")</f>
        <v/>
      </c>
      <c r="LE179">
        <f>IF(LQ179="0-0",INDEX(Scrape!$C:$C,MATCH('HT 0-0'!KP179,Scrape!$B:$B,0)),"")</f>
        <v/>
      </c>
      <c r="LF179">
        <f>IF(LQ179="0-0",INDEX(Scrape!$D:$D,MATCH('HT 0-0'!KP179,Scrape!$B:$B,0)),"")</f>
        <v/>
      </c>
      <c r="LG179">
        <f>IF(LQ179="0-0",INDEX(Scrape!$E:$E,MATCH('HT 0-0'!KP179,Scrape!$B:$B,0)),"")</f>
        <v/>
      </c>
      <c r="LH179">
        <f>IF(LQ179="0-0",INDEX(Scrape!$F:$F,MATCH('HT 0-0'!KP179,Scrape!$B:$B,0)),"")</f>
        <v/>
      </c>
      <c r="LI179">
        <f>IF(LQ179="0-0",INDEX(Scrape!$G:$G,MATCH('HT 0-0'!KP179,Scrape!$B:$B,0)),"")</f>
        <v/>
      </c>
      <c r="LJ179">
        <f>IF(LQ179="0-0",INDEX(Scrape!$H:$H,MATCH('HT 0-0'!KP179,Scrape!$B:$B,0)),"")</f>
        <v/>
      </c>
      <c r="LK179">
        <f>IF(LQ179="0-0",INDEX(Scrape!$I:$I,MATCH('HT 0-0'!KP179,Scrape!$B:$B,0)),"")</f>
        <v/>
      </c>
      <c r="LL179">
        <f>IF(LQ179="0-0",INDEX(Scrape!$J:$J,MATCH('HT 0-0'!KP179,Scrape!$B:$B,0)),"")</f>
        <v/>
      </c>
      <c r="LM179">
        <f>IF(LQ179="0-0",INDEX(Scrape!$K:$K,MATCH('HT 0-0'!KP179,Scrape!$B:$B,0)),"")</f>
        <v/>
      </c>
      <c r="LN179">
        <f>IF(LQ179="0-0",INDEX(Scrape!$L:$L,MATCH('HT 0-0'!KP179,Scrape!$B:$B,0)),"")</f>
        <v/>
      </c>
      <c r="LO179">
        <f>IF(LQ179="0-0",INDEX(Scrape!$M:$M,MATCH('HT 0-0'!KP179,Scrape!$B:$B,0)),"")</f>
        <v/>
      </c>
      <c r="LP179">
        <f>IF(LQ179="0-0",INDEX(Scrape!$N:$N,MATCH('HT 0-0'!KP179,Scrape!$B:$B,0)),"")</f>
        <v/>
      </c>
      <c r="LQ179">
        <f>INDEX(Scrape!$O:$O,MATCH('HT 0-0'!KP179,Scrape!$B:$B,0))</f>
        <v/>
      </c>
      <c r="LR179">
        <f>(1/LJ179)+(1/LI179)+(1/LH179)</f>
        <v/>
      </c>
      <c r="LS179">
        <f>(1/LG179)+(1/LF179)+(1/LE179)</f>
        <v/>
      </c>
      <c r="LT179" s="8">
        <f>IF(INDEX(#REF!,MATCH(KQ179,#REF!,0))=INDEX(#REF!,MATCH(KQ179,#REF!,0)),INDEX(#REF!,MATCH(KQ179,#REF!,0)),"ERROR")</f>
        <v/>
      </c>
      <c r="LU179" s="4">
        <f>IF(KR179="G",2,IF(KR179="R",0.5,IF(KR179="A",1)))</f>
        <v/>
      </c>
      <c r="LV179" s="4">
        <f>IF(KS179="G",0.5,IF(KS179="R",2,IF(KS179="A",1)))</f>
        <v/>
      </c>
      <c r="LW179" s="4">
        <f>IF(KT179="G",2,IF(KT179="R",0.5,IF(KT179="A",1)))</f>
        <v/>
      </c>
      <c r="LX179" s="4">
        <f>IF(KU179="G",0.5,IF(KU179="R",2,IF(KU179="A",1)))</f>
        <v/>
      </c>
      <c r="LY179" s="7">
        <f>(LK179*(LU179+LX179)+(LL179*(LU179+LX179)))</f>
        <v/>
      </c>
      <c r="LZ179" s="7">
        <f>(LN179*(LV179+LW179)+(LO179*(LV179+LW179)))</f>
        <v/>
      </c>
      <c r="MA179" s="11">
        <f>LY179-LZ179</f>
        <v/>
      </c>
      <c r="MB179" s="5">
        <f>MA179+2</f>
        <v/>
      </c>
      <c r="MC179" s="6">
        <f>MA179-2</f>
        <v/>
      </c>
      <c r="MD179" s="4">
        <f>LE179</f>
        <v/>
      </c>
      <c r="ME179" s="9">
        <f>IF(MD179=0,1000,MD179+0.75)</f>
        <v/>
      </c>
      <c r="MF179" s="10">
        <f>IF(MD179=0,0,MD179-0.75)</f>
        <v/>
      </c>
      <c r="MG179" s="4">
        <f>((LM179*(LU179+LX179))-((LP179*(LV179+LW179))))</f>
        <v/>
      </c>
      <c r="MH179" s="9">
        <f>MG179*1.2</f>
        <v/>
      </c>
      <c r="MI179" s="10">
        <f>MG179*0.8</f>
        <v/>
      </c>
      <c r="MJ179">
        <f>IFERROR(OT179,"")</f>
        <v/>
      </c>
      <c r="MK179">
        <f>IFERROR(OU179,"")</f>
        <v/>
      </c>
      <c r="ML179">
        <f>IFERROR(OV179,"")</f>
        <v/>
      </c>
      <c r="MM179">
        <f>IFERROR(OW179,"")</f>
        <v/>
      </c>
      <c r="MN179">
        <f>IFERROR(OX179,"")</f>
        <v/>
      </c>
      <c r="MO179">
        <f>IFERROR(OY179,"")</f>
        <v/>
      </c>
      <c r="MP179" s="1">
        <f>COUNTIFS(#REF!,LT179,#REF!,1,#REF!,"&gt;="&amp;MC179,#REF!,"&lt;="&amp;MB179,#REF!,"&lt;="&amp;ME179,#REF!,"&gt;="&amp;MF179,#REF!,"="&amp;KV179,#REF!,"="&amp;KX179)</f>
        <v/>
      </c>
      <c r="MQ179" s="1">
        <f>COUNTIFS(#REF!,LT179,#REF!,0,#REF!,"&gt;="&amp;MC179,#REF!,"&lt;="&amp;MB179,#REF!,"&lt;="&amp;ME179,#REF!,"&gt;="&amp;MF179,#REF!,"="&amp;KV179,#REF!,"="&amp;KX179)</f>
        <v/>
      </c>
      <c r="MR179" s="1">
        <f>COUNTIFS(#REF!,LT179,#REF!,1,#REF!,"&gt;="&amp;MC179,#REF!,"&lt;="&amp;MB179,#REF!,"&lt;="&amp;ME179,#REF!,"&gt;="&amp;MF179,#REF!,"="&amp;KW179,#REF!,"="&amp;KY179)</f>
        <v/>
      </c>
      <c r="MS179" s="1">
        <f>COUNTIFS(#REF!,LT179,#REF!,0,#REF!,"&gt;="&amp;MC179,#REF!,"&lt;="&amp;MB179,#REF!,"&lt;="&amp;ME179,#REF!,"&gt;="&amp;MF179,#REF!,"="&amp;KW179,#REF!,"="&amp;KY179)</f>
        <v/>
      </c>
      <c r="MT179" s="1">
        <f>COUNTIFS(#REF!,LT179,#REF!,1,#REF!,"&gt;="&amp;MI179,#REF!,"&lt;="&amp;MH179,#REF!,"&lt;="&amp;ME179,#REF!,"&gt;="&amp;MF179)</f>
        <v/>
      </c>
      <c r="MU179" s="1">
        <f>COUNTIFS(#REF!,LT179,#REF!,0,#REF!,"&gt;="&amp;MI179,#REF!,"&lt;="&amp;MH179,#REF!,"&lt;="&amp;ME179,#REF!,"&gt;="&amp;MF179)</f>
        <v/>
      </c>
      <c r="MV179" s="1">
        <f>COUNTIFS(#REF!,LT179,#REF!,1,#REF!,"&gt;="&amp;MI179,#REF!,"&lt;="&amp;MH179,#REF!,"="&amp;KZ179,#REF!,"="&amp;LA179,#REF!,"&lt;="&amp;ME179,#REF!,"&gt;="&amp;MF179)</f>
        <v/>
      </c>
      <c r="MW179" s="1">
        <f>COUNTIFS(#REF!,LT179,#REF!,0,#REF!,"&gt;="&amp;MI179,#REF!,"&lt;="&amp;MH179,#REF!,"="&amp;KZ179,#REF!,"="&amp;LA179,#REF!,"&lt;="&amp;ME179,#REF!,"&gt;="&amp;MF179)</f>
        <v/>
      </c>
      <c r="MX179" s="1">
        <f>COUNTIFS(#REF!,LT179,#REF!,1,#REF!,"&gt;="&amp;MC179,#REF!,"&lt;="&amp;MB179,#REF!,"&lt;="&amp;ME179,#REF!,"&gt;="&amp;MF179)</f>
        <v/>
      </c>
      <c r="MY179" s="1">
        <f>COUNTIFS(#REF!,LT179,#REF!,0,#REF!,"&gt;="&amp;MC179,#REF!,"&lt;="&amp;MB179,#REF!,"&lt;="&amp;ME179,#REF!,"&gt;="&amp;MF179)</f>
        <v/>
      </c>
      <c r="MZ179" s="1">
        <f>COUNTIFS(#REF!,LT179,#REF!,1,#REF!,"&lt;="&amp;ME179,#REF!,"&gt;="&amp;MF179,#REF!,"="&amp;KV179,#REF!,"="&amp;KX179)</f>
        <v/>
      </c>
      <c r="NA179" s="1">
        <f>COUNTIFS(#REF!,LT179,#REF!,0,#REF!,"&lt;="&amp;ME179,#REF!,"&gt;="&amp;MF179,#REF!,"="&amp;KV179,#REF!,"="&amp;KX179)</f>
        <v/>
      </c>
      <c r="NB179" s="1">
        <f>COUNTIFS(#REF!,LT179,#REF!,1,#REF!,"&lt;="&amp;ME179,#REF!,"&gt;="&amp;MF179,#REF!,"="&amp;KW179,#REF!,"="&amp;KY179)</f>
        <v/>
      </c>
      <c r="NC179" s="1">
        <f>COUNTIFS(#REF!,LT179,#REF!,0,#REF!,"&lt;="&amp;ME179,#REF!,"&gt;="&amp;MF179,#REF!,"="&amp;KW179,#REF!,"="&amp;KY179)</f>
        <v/>
      </c>
      <c r="ND179" s="1">
        <f>COUNTIFS(#REF!,LT179,#REF!,1,#REF!,"&gt;="&amp;MC179,#REF!,"&lt;="&amp;MB179,#REF!,"&lt;="&amp;ME179,#REF!,"&gt;="&amp;MF179,#REF!,"="&amp;KV179,#REF!,"="&amp;KX179)</f>
        <v/>
      </c>
      <c r="NE179" s="1">
        <f>COUNTIFS(#REF!,LT179,#REF!,0,#REF!,"&gt;="&amp;MC179,#REF!,"&lt;="&amp;MB179,#REF!,"&lt;="&amp;ME179,#REF!,"&gt;="&amp;MF179,#REF!,"="&amp;KV179,#REF!,"="&amp;KX179)</f>
        <v/>
      </c>
      <c r="NF179" s="1">
        <f>COUNTIFS(#REF!,LT179,#REF!,1,#REF!,"&gt;="&amp;MC179,#REF!,"&lt;="&amp;MB179,#REF!,"&lt;="&amp;ME179,#REF!,"&gt;="&amp;MF179,#REF!,"="&amp;KW179,#REF!,"="&amp;KY179)</f>
        <v/>
      </c>
      <c r="NG179" s="1">
        <f>COUNTIFS(#REF!,LT179,#REF!,0,#REF!,"&gt;="&amp;MC179,#REF!,"&lt;="&amp;MB179,#REF!,"&lt;="&amp;ME179,#REF!,"&gt;="&amp;MF179,#REF!,"="&amp;KW179,#REF!,"="&amp;KY179)</f>
        <v/>
      </c>
      <c r="NH179" s="1">
        <f>COUNTIFS(#REF!,LT179,#REF!,1,#REF!,"&gt;="&amp;MC179,#REF!,"&lt;="&amp;MB179,#REF!,"&lt;="&amp;ME179,#REF!,"&gt;="&amp;MF179,#REF!,"="&amp;KZ179,#REF!,"="&amp;LA179)</f>
        <v/>
      </c>
      <c r="NI179" s="1">
        <f>COUNTIFS(#REF!,LT179,#REF!,0,#REF!,"&gt;="&amp;MC179,#REF!,"&lt;="&amp;MB179,#REF!,"&lt;="&amp;ME179,#REF!,"&gt;="&amp;MF179,#REF!,"="&amp;KZ179,#REF!,"="&amp;LA179)</f>
        <v/>
      </c>
      <c r="NJ179" s="1">
        <f>COUNTIFS(#REF!,LT179,#REF!,1,#REF!,"&gt;="&amp;MI179,#REF!,"&lt;="&amp;MH179,#REF!,"&lt;="&amp;ME179,#REF!,"&gt;="&amp;MF179)</f>
        <v/>
      </c>
      <c r="NK179" s="1">
        <f>COUNTIFS(#REF!,LT179,#REF!,0,#REF!,"&gt;="&amp;MI179,#REF!,"&lt;="&amp;MH179,#REF!,"&lt;="&amp;ME179,#REF!,"&gt;="&amp;MF179)</f>
        <v/>
      </c>
      <c r="NL179" s="1">
        <f>COUNTIFS(#REF!,LT179,#REF!,1,#REF!,"&gt;="&amp;MI179,#REF!,"&lt;="&amp;MH179,#REF!,"="&amp;KZ179,#REF!,"="&amp;LA179,#REF!,"&lt;="&amp;ME179,#REF!,"&gt;="&amp;MF179)</f>
        <v/>
      </c>
      <c r="NM179" s="1">
        <f>COUNTIFS(#REF!,LT179,#REF!,0,#REF!,"&gt;="&amp;MI179,#REF!,"&lt;="&amp;MH179,#REF!,"="&amp;KZ179,#REF!,"="&amp;LA179,#REF!,"&lt;="&amp;ME179,#REF!,"&gt;="&amp;MF179)</f>
        <v/>
      </c>
      <c r="NN179" s="1">
        <f>COUNTIFS(#REF!,LT179,#REF!,1,#REF!,"&gt;="&amp;MC179,#REF!,"&lt;="&amp;MB179,#REF!,"&lt;="&amp;ME179,#REF!,"&gt;="&amp;MF179)</f>
        <v/>
      </c>
      <c r="NO179" s="1">
        <f>COUNTIFS(#REF!,LT179,#REF!,0,#REF!,"&gt;="&amp;MC179,#REF!,"&lt;="&amp;MB179,#REF!,"&lt;="&amp;ME179,#REF!,"&gt;="&amp;MF179)</f>
        <v/>
      </c>
      <c r="NP179" s="1">
        <f>COUNTIFS(#REF!,LT179,#REF!,1,#REF!,"&lt;="&amp;ME179,#REF!,"&gt;="&amp;MF179,#REF!,"="&amp;KV179,#REF!,"="&amp;KX179)</f>
        <v/>
      </c>
      <c r="NQ179" s="1">
        <f>COUNTIFS(#REF!,LT179,#REF!,0,#REF!,"&lt;="&amp;ME179,#REF!,"&gt;="&amp;MF179,#REF!,"="&amp;KV179,#REF!,"="&amp;KX179)</f>
        <v/>
      </c>
      <c r="NR179" s="1">
        <f>COUNTIFS(#REF!,LT179,#REF!,1,#REF!,"&lt;="&amp;ME179,#REF!,"&gt;="&amp;MF179,#REF!,"="&amp;KW179,#REF!,"="&amp;KY179)</f>
        <v/>
      </c>
      <c r="NS179" s="1">
        <f>COUNTIFS(#REF!,LT179,#REF!,0,#REF!,"&lt;="&amp;ME179,#REF!,"&gt;="&amp;MF179,#REF!,"="&amp;KW179,#REF!,"="&amp;KY179)</f>
        <v/>
      </c>
      <c r="NT179" s="1">
        <f>MP179+MR179+MT179+MV179+MX179+MZ179+NB179</f>
        <v/>
      </c>
      <c r="NU179" s="1">
        <f>MQ179+MS179+MU179+MW179+MY179+NA179+NC179</f>
        <v/>
      </c>
      <c r="NV179" s="1">
        <f>NT179+NU179</f>
        <v/>
      </c>
      <c r="NW179" s="33">
        <f>NT179/(NT179+NU179)</f>
        <v/>
      </c>
      <c r="NX179" s="3">
        <f>1/NW179</f>
        <v/>
      </c>
      <c r="NY179" s="1">
        <f>LH179</f>
        <v/>
      </c>
      <c r="NZ179" s="79">
        <f>(NW179*((NY179-1)*0.98))-((1-NW179)*1)</f>
        <v/>
      </c>
      <c r="OA179" s="34">
        <f>IF(LR179&lt;0.9,0,IF(AND(LR179&gt;1.1),0,1))</f>
        <v/>
      </c>
      <c r="OB179" s="34">
        <f>IF(LS179&lt;0.9,0,IF(AND(LS179&gt;1.1),0,1))</f>
        <v/>
      </c>
      <c r="OC179" s="32">
        <f>IF(NV179&gt;99,1,0)</f>
        <v/>
      </c>
      <c r="OD179" s="32">
        <f>IF(NZ179&gt;0.0799,1,0)</f>
        <v/>
      </c>
      <c r="OE179" s="32">
        <f>IF(NZ179&gt;OM179,1,0)</f>
        <v/>
      </c>
      <c r="OF179" s="32">
        <f>OC179+OD179+OE179+OA179+OB179</f>
        <v/>
      </c>
      <c r="OG179" s="1">
        <f>ND179+NF179+NH179+NJ179+NL179+NN179+NP179+NR179</f>
        <v/>
      </c>
      <c r="OH179" s="1">
        <f>NE179+NG179+NI179+NK179+NM179+NO179+NQ179+NS179</f>
        <v/>
      </c>
      <c r="OI179" s="1">
        <f>OG179+OH179</f>
        <v/>
      </c>
      <c r="OJ179" s="33">
        <f>OG179/(OG179+OH179)</f>
        <v/>
      </c>
      <c r="OK179" s="3">
        <f>1/OJ179</f>
        <v/>
      </c>
      <c r="OL179" s="1">
        <f>LI179</f>
        <v/>
      </c>
      <c r="OM179" s="79">
        <f>(OJ179*((OL179-1)*0.98))-((1-OJ179)*1)</f>
        <v/>
      </c>
      <c r="ON179" s="34">
        <f>IF(LR179&lt;0.9,0,IF(AND(LR179&gt;1.1),0,1))</f>
        <v/>
      </c>
      <c r="OO179" s="34">
        <f>IF(LS179&lt;0.9,0,IF(AND(LS179&gt;1.1),0,1))</f>
        <v/>
      </c>
      <c r="OP179" s="32">
        <f>IF(OI179&gt;99,1,0)</f>
        <v/>
      </c>
      <c r="OQ179" s="32">
        <f>IF(OM179&gt;0.0799,1,0)</f>
        <v/>
      </c>
      <c r="OR179" s="32">
        <f>IF(OM179&gt;OZ179,1,0)</f>
        <v/>
      </c>
      <c r="OS179" s="32">
        <f>OP179+OQ179+OR179+ON179+OO179</f>
        <v/>
      </c>
      <c r="OT179">
        <f>IF(OF179=5,"BackHome0-0",IF(AND(OS179=5),"BackAway0-0",""))</f>
        <v/>
      </c>
      <c r="OU179">
        <f>IF(OF179=5,KN179,IF(AND(OS179=5),KO179,""))</f>
        <v/>
      </c>
      <c r="OV179">
        <f>IF(OF179=5,"Match Odds",IF(AND(OS179=5),"Match Odds",""))</f>
        <v/>
      </c>
      <c r="OW179">
        <f>IF(OF179=5,KP179,IF(AND(OS179=5),KP179,""))</f>
        <v/>
      </c>
      <c r="OX179">
        <f>IF(OF179=5,"MATCH_ODDS",IF(AND(OS179=5),"MATCH_ODDS",""))</f>
        <v/>
      </c>
      <c r="OY179">
        <f>IF(OF179=5,"BACK",IF(AND(OS179=5),"BACK",""))</f>
        <v/>
      </c>
    </row>
    <row r="180" ht="16.5" customHeight="1" thickBot="1" thickTop="1">
      <c r="A180" s="2" t="n"/>
      <c r="KN180" s="1">
        <f>IF(INDEX(#REF!,MATCH('HT 0-0'!D180,#REF!,0))=INDEX(#REF!,MATCH('HT 0-0'!D180,#REF!,0)),INDEX(#REF!,MATCH('HT 0-0'!D180,#REF!,0)),"ERROR")</f>
        <v/>
      </c>
      <c r="KO180" s="1">
        <f>IF(INDEX(#REF!,MATCH('HT 0-0'!E180,#REF!,0))=INDEX(#REF!,MATCH('HT 0-0'!E180,#REF!,0)),INDEX(#REF!,MATCH('HT 0-0'!E180,#REF!,0)),"ERROR")</f>
        <v/>
      </c>
      <c r="KP180" s="1">
        <f>KN180&amp;" v "&amp;KO180</f>
        <v/>
      </c>
      <c r="KQ180">
        <f>B180&amp;"_"&amp;C180</f>
        <v/>
      </c>
      <c r="KR180" s="1">
        <f>IF((HW180/KK180)&lt;0.335,"G",IF((HW180/KK180)&gt;0.67,"R","A"))</f>
        <v/>
      </c>
      <c r="KS180" s="1">
        <f>IF((HX180/KK180)&lt;0.335,"G",IF((HX180/KK180)&gt;0.67,"R","A"))</f>
        <v/>
      </c>
      <c r="KT180" s="1">
        <f>IF((IH180/KK180)&lt;0.335,"G",IF((IH180/KK180)&gt;0.67,"R","A"))</f>
        <v/>
      </c>
      <c r="KU180" s="1">
        <f>IF((II180/KK180)&lt;0.335,"G",IF((II180/KK180)&gt;0.67,"R","A"))</f>
        <v/>
      </c>
      <c r="KV180" s="1">
        <f>IF((HZ180/KK180)&lt;0.335,"G",IF((HZ180/KK180)&gt;0.67,"R","A"))</f>
        <v/>
      </c>
      <c r="KW180" s="1">
        <f>IF((HY180/KK180)&lt;0.335,"G",IF((HY180/KK180)&gt;0.67,"R","A"))</f>
        <v/>
      </c>
      <c r="KX180" s="1">
        <f>IF((IK180/KK180)&lt;0.335,"G",IF((IK180/KK180)&gt;0.67,"R","A"))</f>
        <v/>
      </c>
      <c r="KY180" s="1">
        <f>IF((IJ180/KK180)&lt;0.335,"G",IF((IJ180/KK180)&gt;0.67,"R","A"))</f>
        <v/>
      </c>
      <c r="KZ180" s="1">
        <f>IF((HQ180/KK180)&lt;0.335,"G",IF((HQ180/KK180)&gt;0.67,"R","A"))</f>
        <v/>
      </c>
      <c r="LA180" s="1">
        <f>IF((IB180/KK180)&lt;0.335,"G",IF((IB180/KK180)&gt;0.67,"R","A"))</f>
        <v/>
      </c>
      <c r="LB180">
        <f>IF(LQ180="0-0",INDEX(Scrape!#REF!,MATCH('HT 0-0'!KP180,Scrape!$B:$B,0)),"")</f>
        <v/>
      </c>
      <c r="LC180">
        <f>IF(LQ180="0-0",INDEX(Scrape!$A:$A,MATCH('HT 0-0'!KP180,Scrape!$B:$B,0)),"")</f>
        <v/>
      </c>
      <c r="LD180">
        <f>IF(LQ180="0-0",INDEX(Scrape!$B:$B,MATCH('HT 0-0'!KP180,Scrape!$B:$B,0)),"")</f>
        <v/>
      </c>
      <c r="LE180">
        <f>IF(LQ180="0-0",INDEX(Scrape!$C:$C,MATCH('HT 0-0'!KP180,Scrape!$B:$B,0)),"")</f>
        <v/>
      </c>
      <c r="LF180">
        <f>IF(LQ180="0-0",INDEX(Scrape!$D:$D,MATCH('HT 0-0'!KP180,Scrape!$B:$B,0)),"")</f>
        <v/>
      </c>
      <c r="LG180">
        <f>IF(LQ180="0-0",INDEX(Scrape!$E:$E,MATCH('HT 0-0'!KP180,Scrape!$B:$B,0)),"")</f>
        <v/>
      </c>
      <c r="LH180">
        <f>IF(LQ180="0-0",INDEX(Scrape!$F:$F,MATCH('HT 0-0'!KP180,Scrape!$B:$B,0)),"")</f>
        <v/>
      </c>
      <c r="LI180">
        <f>IF(LQ180="0-0",INDEX(Scrape!$G:$G,MATCH('HT 0-0'!KP180,Scrape!$B:$B,0)),"")</f>
        <v/>
      </c>
      <c r="LJ180">
        <f>IF(LQ180="0-0",INDEX(Scrape!$H:$H,MATCH('HT 0-0'!KP180,Scrape!$B:$B,0)),"")</f>
        <v/>
      </c>
      <c r="LK180">
        <f>IF(LQ180="0-0",INDEX(Scrape!$I:$I,MATCH('HT 0-0'!KP180,Scrape!$B:$B,0)),"")</f>
        <v/>
      </c>
      <c r="LL180">
        <f>IF(LQ180="0-0",INDEX(Scrape!$J:$J,MATCH('HT 0-0'!KP180,Scrape!$B:$B,0)),"")</f>
        <v/>
      </c>
      <c r="LM180">
        <f>IF(LQ180="0-0",INDEX(Scrape!$K:$K,MATCH('HT 0-0'!KP180,Scrape!$B:$B,0)),"")</f>
        <v/>
      </c>
      <c r="LN180">
        <f>IF(LQ180="0-0",INDEX(Scrape!$L:$L,MATCH('HT 0-0'!KP180,Scrape!$B:$B,0)),"")</f>
        <v/>
      </c>
      <c r="LO180">
        <f>IF(LQ180="0-0",INDEX(Scrape!$M:$M,MATCH('HT 0-0'!KP180,Scrape!$B:$B,0)),"")</f>
        <v/>
      </c>
      <c r="LP180">
        <f>IF(LQ180="0-0",INDEX(Scrape!$N:$N,MATCH('HT 0-0'!KP180,Scrape!$B:$B,0)),"")</f>
        <v/>
      </c>
      <c r="LQ180">
        <f>INDEX(Scrape!$O:$O,MATCH('HT 0-0'!KP180,Scrape!$B:$B,0))</f>
        <v/>
      </c>
      <c r="LR180">
        <f>(1/LJ180)+(1/LI180)+(1/LH180)</f>
        <v/>
      </c>
      <c r="LS180">
        <f>(1/LG180)+(1/LF180)+(1/LE180)</f>
        <v/>
      </c>
      <c r="LT180" s="8">
        <f>IF(INDEX(#REF!,MATCH(KQ180,#REF!,0))=INDEX(#REF!,MATCH(KQ180,#REF!,0)),INDEX(#REF!,MATCH(KQ180,#REF!,0)),"ERROR")</f>
        <v/>
      </c>
      <c r="LU180" s="4">
        <f>IF(KR180="G",2,IF(KR180="R",0.5,IF(KR180="A",1)))</f>
        <v/>
      </c>
      <c r="LV180" s="4">
        <f>IF(KS180="G",0.5,IF(KS180="R",2,IF(KS180="A",1)))</f>
        <v/>
      </c>
      <c r="LW180" s="4">
        <f>IF(KT180="G",2,IF(KT180="R",0.5,IF(KT180="A",1)))</f>
        <v/>
      </c>
      <c r="LX180" s="4">
        <f>IF(KU180="G",0.5,IF(KU180="R",2,IF(KU180="A",1)))</f>
        <v/>
      </c>
      <c r="LY180" s="7">
        <f>(LK180*(LU180+LX180)+(LL180*(LU180+LX180)))</f>
        <v/>
      </c>
      <c r="LZ180" s="7">
        <f>(LN180*(LV180+LW180)+(LO180*(LV180+LW180)))</f>
        <v/>
      </c>
      <c r="MA180" s="11">
        <f>LY180-LZ180</f>
        <v/>
      </c>
      <c r="MB180" s="5">
        <f>MA180+2</f>
        <v/>
      </c>
      <c r="MC180" s="6">
        <f>MA180-2</f>
        <v/>
      </c>
      <c r="MD180" s="4">
        <f>LE180</f>
        <v/>
      </c>
      <c r="ME180" s="9">
        <f>IF(MD180=0,1000,MD180+0.75)</f>
        <v/>
      </c>
      <c r="MF180" s="10">
        <f>IF(MD180=0,0,MD180-0.75)</f>
        <v/>
      </c>
      <c r="MG180" s="4">
        <f>((LM180*(LU180+LX180))-((LP180*(LV180+LW180))))</f>
        <v/>
      </c>
      <c r="MH180" s="9">
        <f>MG180*1.2</f>
        <v/>
      </c>
      <c r="MI180" s="10">
        <f>MG180*0.8</f>
        <v/>
      </c>
      <c r="MJ180">
        <f>IFERROR(OT180,"")</f>
        <v/>
      </c>
      <c r="MK180">
        <f>IFERROR(OU180,"")</f>
        <v/>
      </c>
      <c r="ML180">
        <f>IFERROR(OV180,"")</f>
        <v/>
      </c>
      <c r="MM180">
        <f>IFERROR(OW180,"")</f>
        <v/>
      </c>
      <c r="MN180">
        <f>IFERROR(OX180,"")</f>
        <v/>
      </c>
      <c r="MO180">
        <f>IFERROR(OY180,"")</f>
        <v/>
      </c>
      <c r="MP180" s="1">
        <f>COUNTIFS(#REF!,LT180,#REF!,1,#REF!,"&gt;="&amp;MC180,#REF!,"&lt;="&amp;MB180,#REF!,"&lt;="&amp;ME180,#REF!,"&gt;="&amp;MF180,#REF!,"="&amp;KV180,#REF!,"="&amp;KX180)</f>
        <v/>
      </c>
      <c r="MQ180" s="1">
        <f>COUNTIFS(#REF!,LT180,#REF!,0,#REF!,"&gt;="&amp;MC180,#REF!,"&lt;="&amp;MB180,#REF!,"&lt;="&amp;ME180,#REF!,"&gt;="&amp;MF180,#REF!,"="&amp;KV180,#REF!,"="&amp;KX180)</f>
        <v/>
      </c>
      <c r="MR180" s="1">
        <f>COUNTIFS(#REF!,LT180,#REF!,1,#REF!,"&gt;="&amp;MC180,#REF!,"&lt;="&amp;MB180,#REF!,"&lt;="&amp;ME180,#REF!,"&gt;="&amp;MF180,#REF!,"="&amp;KW180,#REF!,"="&amp;KY180)</f>
        <v/>
      </c>
      <c r="MS180" s="1">
        <f>COUNTIFS(#REF!,LT180,#REF!,0,#REF!,"&gt;="&amp;MC180,#REF!,"&lt;="&amp;MB180,#REF!,"&lt;="&amp;ME180,#REF!,"&gt;="&amp;MF180,#REF!,"="&amp;KW180,#REF!,"="&amp;KY180)</f>
        <v/>
      </c>
      <c r="MT180" s="1">
        <f>COUNTIFS(#REF!,LT180,#REF!,1,#REF!,"&gt;="&amp;MI180,#REF!,"&lt;="&amp;MH180,#REF!,"&lt;="&amp;ME180,#REF!,"&gt;="&amp;MF180)</f>
        <v/>
      </c>
      <c r="MU180" s="1">
        <f>COUNTIFS(#REF!,LT180,#REF!,0,#REF!,"&gt;="&amp;MI180,#REF!,"&lt;="&amp;MH180,#REF!,"&lt;="&amp;ME180,#REF!,"&gt;="&amp;MF180)</f>
        <v/>
      </c>
      <c r="MV180" s="1">
        <f>COUNTIFS(#REF!,LT180,#REF!,1,#REF!,"&gt;="&amp;MI180,#REF!,"&lt;="&amp;MH180,#REF!,"="&amp;KZ180,#REF!,"="&amp;LA180,#REF!,"&lt;="&amp;ME180,#REF!,"&gt;="&amp;MF180)</f>
        <v/>
      </c>
      <c r="MW180" s="1">
        <f>COUNTIFS(#REF!,LT180,#REF!,0,#REF!,"&gt;="&amp;MI180,#REF!,"&lt;="&amp;MH180,#REF!,"="&amp;KZ180,#REF!,"="&amp;LA180,#REF!,"&lt;="&amp;ME180,#REF!,"&gt;="&amp;MF180)</f>
        <v/>
      </c>
      <c r="MX180" s="1">
        <f>COUNTIFS(#REF!,LT180,#REF!,1,#REF!,"&gt;="&amp;MC180,#REF!,"&lt;="&amp;MB180,#REF!,"&lt;="&amp;ME180,#REF!,"&gt;="&amp;MF180)</f>
        <v/>
      </c>
      <c r="MY180" s="1">
        <f>COUNTIFS(#REF!,LT180,#REF!,0,#REF!,"&gt;="&amp;MC180,#REF!,"&lt;="&amp;MB180,#REF!,"&lt;="&amp;ME180,#REF!,"&gt;="&amp;MF180)</f>
        <v/>
      </c>
      <c r="MZ180" s="1">
        <f>COUNTIFS(#REF!,LT180,#REF!,1,#REF!,"&lt;="&amp;ME180,#REF!,"&gt;="&amp;MF180,#REF!,"="&amp;KV180,#REF!,"="&amp;KX180)</f>
        <v/>
      </c>
      <c r="NA180" s="1">
        <f>COUNTIFS(#REF!,LT180,#REF!,0,#REF!,"&lt;="&amp;ME180,#REF!,"&gt;="&amp;MF180,#REF!,"="&amp;KV180,#REF!,"="&amp;KX180)</f>
        <v/>
      </c>
      <c r="NB180" s="1">
        <f>COUNTIFS(#REF!,LT180,#REF!,1,#REF!,"&lt;="&amp;ME180,#REF!,"&gt;="&amp;MF180,#REF!,"="&amp;KW180,#REF!,"="&amp;KY180)</f>
        <v/>
      </c>
      <c r="NC180" s="1">
        <f>COUNTIFS(#REF!,LT180,#REF!,0,#REF!,"&lt;="&amp;ME180,#REF!,"&gt;="&amp;MF180,#REF!,"="&amp;KW180,#REF!,"="&amp;KY180)</f>
        <v/>
      </c>
      <c r="ND180" s="1">
        <f>COUNTIFS(#REF!,LT180,#REF!,1,#REF!,"&gt;="&amp;MC180,#REF!,"&lt;="&amp;MB180,#REF!,"&lt;="&amp;ME180,#REF!,"&gt;="&amp;MF180,#REF!,"="&amp;KV180,#REF!,"="&amp;KX180)</f>
        <v/>
      </c>
      <c r="NE180" s="1">
        <f>COUNTIFS(#REF!,LT180,#REF!,0,#REF!,"&gt;="&amp;MC180,#REF!,"&lt;="&amp;MB180,#REF!,"&lt;="&amp;ME180,#REF!,"&gt;="&amp;MF180,#REF!,"="&amp;KV180,#REF!,"="&amp;KX180)</f>
        <v/>
      </c>
      <c r="NF180" s="1">
        <f>COUNTIFS(#REF!,LT180,#REF!,1,#REF!,"&gt;="&amp;MC180,#REF!,"&lt;="&amp;MB180,#REF!,"&lt;="&amp;ME180,#REF!,"&gt;="&amp;MF180,#REF!,"="&amp;KW180,#REF!,"="&amp;KY180)</f>
        <v/>
      </c>
      <c r="NG180" s="1">
        <f>COUNTIFS(#REF!,LT180,#REF!,0,#REF!,"&gt;="&amp;MC180,#REF!,"&lt;="&amp;MB180,#REF!,"&lt;="&amp;ME180,#REF!,"&gt;="&amp;MF180,#REF!,"="&amp;KW180,#REF!,"="&amp;KY180)</f>
        <v/>
      </c>
      <c r="NH180" s="1">
        <f>COUNTIFS(#REF!,LT180,#REF!,1,#REF!,"&gt;="&amp;MC180,#REF!,"&lt;="&amp;MB180,#REF!,"&lt;="&amp;ME180,#REF!,"&gt;="&amp;MF180,#REF!,"="&amp;KZ180,#REF!,"="&amp;LA180)</f>
        <v/>
      </c>
      <c r="NI180" s="1">
        <f>COUNTIFS(#REF!,LT180,#REF!,0,#REF!,"&gt;="&amp;MC180,#REF!,"&lt;="&amp;MB180,#REF!,"&lt;="&amp;ME180,#REF!,"&gt;="&amp;MF180,#REF!,"="&amp;KZ180,#REF!,"="&amp;LA180)</f>
        <v/>
      </c>
      <c r="NJ180" s="1">
        <f>COUNTIFS(#REF!,LT180,#REF!,1,#REF!,"&gt;="&amp;MI180,#REF!,"&lt;="&amp;MH180,#REF!,"&lt;="&amp;ME180,#REF!,"&gt;="&amp;MF180)</f>
        <v/>
      </c>
      <c r="NK180" s="1">
        <f>COUNTIFS(#REF!,LT180,#REF!,0,#REF!,"&gt;="&amp;MI180,#REF!,"&lt;="&amp;MH180,#REF!,"&lt;="&amp;ME180,#REF!,"&gt;="&amp;MF180)</f>
        <v/>
      </c>
      <c r="NL180" s="1">
        <f>COUNTIFS(#REF!,LT180,#REF!,1,#REF!,"&gt;="&amp;MI180,#REF!,"&lt;="&amp;MH180,#REF!,"="&amp;KZ180,#REF!,"="&amp;LA180,#REF!,"&lt;="&amp;ME180,#REF!,"&gt;="&amp;MF180)</f>
        <v/>
      </c>
      <c r="NM180" s="1">
        <f>COUNTIFS(#REF!,LT180,#REF!,0,#REF!,"&gt;="&amp;MI180,#REF!,"&lt;="&amp;MH180,#REF!,"="&amp;KZ180,#REF!,"="&amp;LA180,#REF!,"&lt;="&amp;ME180,#REF!,"&gt;="&amp;MF180)</f>
        <v/>
      </c>
      <c r="NN180" s="1">
        <f>COUNTIFS(#REF!,LT180,#REF!,1,#REF!,"&gt;="&amp;MC180,#REF!,"&lt;="&amp;MB180,#REF!,"&lt;="&amp;ME180,#REF!,"&gt;="&amp;MF180)</f>
        <v/>
      </c>
      <c r="NO180" s="1">
        <f>COUNTIFS(#REF!,LT180,#REF!,0,#REF!,"&gt;="&amp;MC180,#REF!,"&lt;="&amp;MB180,#REF!,"&lt;="&amp;ME180,#REF!,"&gt;="&amp;MF180)</f>
        <v/>
      </c>
      <c r="NP180" s="1">
        <f>COUNTIFS(#REF!,LT180,#REF!,1,#REF!,"&lt;="&amp;ME180,#REF!,"&gt;="&amp;MF180,#REF!,"="&amp;KV180,#REF!,"="&amp;KX180)</f>
        <v/>
      </c>
      <c r="NQ180" s="1">
        <f>COUNTIFS(#REF!,LT180,#REF!,0,#REF!,"&lt;="&amp;ME180,#REF!,"&gt;="&amp;MF180,#REF!,"="&amp;KV180,#REF!,"="&amp;KX180)</f>
        <v/>
      </c>
      <c r="NR180" s="1">
        <f>COUNTIFS(#REF!,LT180,#REF!,1,#REF!,"&lt;="&amp;ME180,#REF!,"&gt;="&amp;MF180,#REF!,"="&amp;KW180,#REF!,"="&amp;KY180)</f>
        <v/>
      </c>
      <c r="NS180" s="1">
        <f>COUNTIFS(#REF!,LT180,#REF!,0,#REF!,"&lt;="&amp;ME180,#REF!,"&gt;="&amp;MF180,#REF!,"="&amp;KW180,#REF!,"="&amp;KY180)</f>
        <v/>
      </c>
      <c r="NT180" s="1">
        <f>MP180+MR180+MT180+MV180+MX180+MZ180+NB180</f>
        <v/>
      </c>
      <c r="NU180" s="1">
        <f>MQ180+MS180+MU180+MW180+MY180+NA180+NC180</f>
        <v/>
      </c>
      <c r="NV180" s="1">
        <f>NT180+NU180</f>
        <v/>
      </c>
      <c r="NW180" s="33">
        <f>NT180/(NT180+NU180)</f>
        <v/>
      </c>
      <c r="NX180" s="3">
        <f>1/NW180</f>
        <v/>
      </c>
      <c r="NY180" s="1">
        <f>LH180</f>
        <v/>
      </c>
      <c r="NZ180" s="79">
        <f>(NW180*((NY180-1)*0.98))-((1-NW180)*1)</f>
        <v/>
      </c>
      <c r="OA180" s="34">
        <f>IF(LR180&lt;0.9,0,IF(AND(LR180&gt;1.1),0,1))</f>
        <v/>
      </c>
      <c r="OB180" s="34">
        <f>IF(LS180&lt;0.9,0,IF(AND(LS180&gt;1.1),0,1))</f>
        <v/>
      </c>
      <c r="OC180" s="32">
        <f>IF(NV180&gt;99,1,0)</f>
        <v/>
      </c>
      <c r="OD180" s="32">
        <f>IF(NZ180&gt;0.0799,1,0)</f>
        <v/>
      </c>
      <c r="OE180" s="32">
        <f>IF(NZ180&gt;OM180,1,0)</f>
        <v/>
      </c>
      <c r="OF180" s="32">
        <f>OC180+OD180+OE180+OA180+OB180</f>
        <v/>
      </c>
      <c r="OG180" s="1">
        <f>ND180+NF180+NH180+NJ180+NL180+NN180+NP180+NR180</f>
        <v/>
      </c>
      <c r="OH180" s="1">
        <f>NE180+NG180+NI180+NK180+NM180+NO180+NQ180+NS180</f>
        <v/>
      </c>
      <c r="OI180" s="1">
        <f>OG180+OH180</f>
        <v/>
      </c>
      <c r="OJ180" s="33">
        <f>OG180/(OG180+OH180)</f>
        <v/>
      </c>
      <c r="OK180" s="3">
        <f>1/OJ180</f>
        <v/>
      </c>
      <c r="OL180" s="1">
        <f>LI180</f>
        <v/>
      </c>
      <c r="OM180" s="79">
        <f>(OJ180*((OL180-1)*0.98))-((1-OJ180)*1)</f>
        <v/>
      </c>
      <c r="ON180" s="34">
        <f>IF(LR180&lt;0.9,0,IF(AND(LR180&gt;1.1),0,1))</f>
        <v/>
      </c>
      <c r="OO180" s="34">
        <f>IF(LS180&lt;0.9,0,IF(AND(LS180&gt;1.1),0,1))</f>
        <v/>
      </c>
      <c r="OP180" s="32">
        <f>IF(OI180&gt;99,1,0)</f>
        <v/>
      </c>
      <c r="OQ180" s="32">
        <f>IF(OM180&gt;0.0799,1,0)</f>
        <v/>
      </c>
      <c r="OR180" s="32">
        <f>IF(OM180&gt;OZ180,1,0)</f>
        <v/>
      </c>
      <c r="OS180" s="32">
        <f>OP180+OQ180+OR180+ON180+OO180</f>
        <v/>
      </c>
      <c r="OT180">
        <f>IF(OF180=5,"BackHome0-0",IF(AND(OS180=5),"BackAway0-0",""))</f>
        <v/>
      </c>
      <c r="OU180">
        <f>IF(OF180=5,KN180,IF(AND(OS180=5),KO180,""))</f>
        <v/>
      </c>
      <c r="OV180">
        <f>IF(OF180=5,"Match Odds",IF(AND(OS180=5),"Match Odds",""))</f>
        <v/>
      </c>
      <c r="OW180">
        <f>IF(OF180=5,KP180,IF(AND(OS180=5),KP180,""))</f>
        <v/>
      </c>
      <c r="OX180">
        <f>IF(OF180=5,"MATCH_ODDS",IF(AND(OS180=5),"MATCH_ODDS",""))</f>
        <v/>
      </c>
      <c r="OY180">
        <f>IF(OF180=5,"BACK",IF(AND(OS180=5),"BACK",""))</f>
        <v/>
      </c>
    </row>
    <row r="181" ht="16.5" customHeight="1" thickBot="1" thickTop="1">
      <c r="A181" s="2" t="n"/>
      <c r="KN181" s="1">
        <f>IF(INDEX(#REF!,MATCH('HT 0-0'!D181,#REF!,0))=INDEX(#REF!,MATCH('HT 0-0'!D181,#REF!,0)),INDEX(#REF!,MATCH('HT 0-0'!D181,#REF!,0)),"ERROR")</f>
        <v/>
      </c>
      <c r="KO181" s="1">
        <f>IF(INDEX(#REF!,MATCH('HT 0-0'!E181,#REF!,0))=INDEX(#REF!,MATCH('HT 0-0'!E181,#REF!,0)),INDEX(#REF!,MATCH('HT 0-0'!E181,#REF!,0)),"ERROR")</f>
        <v/>
      </c>
      <c r="KP181" s="1">
        <f>KN181&amp;" v "&amp;KO181</f>
        <v/>
      </c>
      <c r="KQ181">
        <f>B181&amp;"_"&amp;C181</f>
        <v/>
      </c>
      <c r="KR181" s="1">
        <f>IF((HW181/KK181)&lt;0.335,"G",IF((HW181/KK181)&gt;0.67,"R","A"))</f>
        <v/>
      </c>
      <c r="KS181" s="1">
        <f>IF((HX181/KK181)&lt;0.335,"G",IF((HX181/KK181)&gt;0.67,"R","A"))</f>
        <v/>
      </c>
      <c r="KT181" s="1">
        <f>IF((IH181/KK181)&lt;0.335,"G",IF((IH181/KK181)&gt;0.67,"R","A"))</f>
        <v/>
      </c>
      <c r="KU181" s="1">
        <f>IF((II181/KK181)&lt;0.335,"G",IF((II181/KK181)&gt;0.67,"R","A"))</f>
        <v/>
      </c>
      <c r="KV181" s="1">
        <f>IF((HZ181/KK181)&lt;0.335,"G",IF((HZ181/KK181)&gt;0.67,"R","A"))</f>
        <v/>
      </c>
      <c r="KW181" s="1">
        <f>IF((HY181/KK181)&lt;0.335,"G",IF((HY181/KK181)&gt;0.67,"R","A"))</f>
        <v/>
      </c>
      <c r="KX181" s="1">
        <f>IF((IK181/KK181)&lt;0.335,"G",IF((IK181/KK181)&gt;0.67,"R","A"))</f>
        <v/>
      </c>
      <c r="KY181" s="1">
        <f>IF((IJ181/KK181)&lt;0.335,"G",IF((IJ181/KK181)&gt;0.67,"R","A"))</f>
        <v/>
      </c>
      <c r="KZ181" s="1">
        <f>IF((HQ181/KK181)&lt;0.335,"G",IF((HQ181/KK181)&gt;0.67,"R","A"))</f>
        <v/>
      </c>
      <c r="LA181" s="1">
        <f>IF((IB181/KK181)&lt;0.335,"G",IF((IB181/KK181)&gt;0.67,"R","A"))</f>
        <v/>
      </c>
      <c r="LB181">
        <f>IF(LQ181="0-0",INDEX(Scrape!#REF!,MATCH('HT 0-0'!KP181,Scrape!$B:$B,0)),"")</f>
        <v/>
      </c>
      <c r="LC181">
        <f>IF(LQ181="0-0",INDEX(Scrape!$A:$A,MATCH('HT 0-0'!KP181,Scrape!$B:$B,0)),"")</f>
        <v/>
      </c>
      <c r="LD181">
        <f>IF(LQ181="0-0",INDEX(Scrape!$B:$B,MATCH('HT 0-0'!KP181,Scrape!$B:$B,0)),"")</f>
        <v/>
      </c>
      <c r="LE181">
        <f>IF(LQ181="0-0",INDEX(Scrape!$C:$C,MATCH('HT 0-0'!KP181,Scrape!$B:$B,0)),"")</f>
        <v/>
      </c>
      <c r="LF181">
        <f>IF(LQ181="0-0",INDEX(Scrape!$D:$D,MATCH('HT 0-0'!KP181,Scrape!$B:$B,0)),"")</f>
        <v/>
      </c>
      <c r="LG181">
        <f>IF(LQ181="0-0",INDEX(Scrape!$E:$E,MATCH('HT 0-0'!KP181,Scrape!$B:$B,0)),"")</f>
        <v/>
      </c>
      <c r="LH181">
        <f>IF(LQ181="0-0",INDEX(Scrape!$F:$F,MATCH('HT 0-0'!KP181,Scrape!$B:$B,0)),"")</f>
        <v/>
      </c>
      <c r="LI181">
        <f>IF(LQ181="0-0",INDEX(Scrape!$G:$G,MATCH('HT 0-0'!KP181,Scrape!$B:$B,0)),"")</f>
        <v/>
      </c>
      <c r="LJ181">
        <f>IF(LQ181="0-0",INDEX(Scrape!$H:$H,MATCH('HT 0-0'!KP181,Scrape!$B:$B,0)),"")</f>
        <v/>
      </c>
      <c r="LK181">
        <f>IF(LQ181="0-0",INDEX(Scrape!$I:$I,MATCH('HT 0-0'!KP181,Scrape!$B:$B,0)),"")</f>
        <v/>
      </c>
      <c r="LL181">
        <f>IF(LQ181="0-0",INDEX(Scrape!$J:$J,MATCH('HT 0-0'!KP181,Scrape!$B:$B,0)),"")</f>
        <v/>
      </c>
      <c r="LM181">
        <f>IF(LQ181="0-0",INDEX(Scrape!$K:$K,MATCH('HT 0-0'!KP181,Scrape!$B:$B,0)),"")</f>
        <v/>
      </c>
      <c r="LN181">
        <f>IF(LQ181="0-0",INDEX(Scrape!$L:$L,MATCH('HT 0-0'!KP181,Scrape!$B:$B,0)),"")</f>
        <v/>
      </c>
      <c r="LO181">
        <f>IF(LQ181="0-0",INDEX(Scrape!$M:$M,MATCH('HT 0-0'!KP181,Scrape!$B:$B,0)),"")</f>
        <v/>
      </c>
      <c r="LP181">
        <f>IF(LQ181="0-0",INDEX(Scrape!$N:$N,MATCH('HT 0-0'!KP181,Scrape!$B:$B,0)),"")</f>
        <v/>
      </c>
      <c r="LQ181">
        <f>INDEX(Scrape!$O:$O,MATCH('HT 0-0'!KP181,Scrape!$B:$B,0))</f>
        <v/>
      </c>
      <c r="LR181">
        <f>(1/LJ181)+(1/LI181)+(1/LH181)</f>
        <v/>
      </c>
      <c r="LS181">
        <f>(1/LG181)+(1/LF181)+(1/LE181)</f>
        <v/>
      </c>
      <c r="LT181" s="8">
        <f>IF(INDEX(#REF!,MATCH(KQ181,#REF!,0))=INDEX(#REF!,MATCH(KQ181,#REF!,0)),INDEX(#REF!,MATCH(KQ181,#REF!,0)),"ERROR")</f>
        <v/>
      </c>
      <c r="LU181" s="4">
        <f>IF(KR181="G",2,IF(KR181="R",0.5,IF(KR181="A",1)))</f>
        <v/>
      </c>
      <c r="LV181" s="4">
        <f>IF(KS181="G",0.5,IF(KS181="R",2,IF(KS181="A",1)))</f>
        <v/>
      </c>
      <c r="LW181" s="4">
        <f>IF(KT181="G",2,IF(KT181="R",0.5,IF(KT181="A",1)))</f>
        <v/>
      </c>
      <c r="LX181" s="4">
        <f>IF(KU181="G",0.5,IF(KU181="R",2,IF(KU181="A",1)))</f>
        <v/>
      </c>
      <c r="LY181" s="7">
        <f>(LK181*(LU181+LX181)+(LL181*(LU181+LX181)))</f>
        <v/>
      </c>
      <c r="LZ181" s="7">
        <f>(LN181*(LV181+LW181)+(LO181*(LV181+LW181)))</f>
        <v/>
      </c>
      <c r="MA181" s="11">
        <f>LY181-LZ181</f>
        <v/>
      </c>
      <c r="MB181" s="5">
        <f>MA181+2</f>
        <v/>
      </c>
      <c r="MC181" s="6">
        <f>MA181-2</f>
        <v/>
      </c>
      <c r="MD181" s="4">
        <f>LE181</f>
        <v/>
      </c>
      <c r="ME181" s="9">
        <f>IF(MD181=0,1000,MD181+0.75)</f>
        <v/>
      </c>
      <c r="MF181" s="10">
        <f>IF(MD181=0,0,MD181-0.75)</f>
        <v/>
      </c>
      <c r="MG181" s="4">
        <f>((LM181*(LU181+LX181))-((LP181*(LV181+LW181))))</f>
        <v/>
      </c>
      <c r="MH181" s="9">
        <f>MG181*1.2</f>
        <v/>
      </c>
      <c r="MI181" s="10">
        <f>MG181*0.8</f>
        <v/>
      </c>
      <c r="MJ181">
        <f>IFERROR(OT181,"")</f>
        <v/>
      </c>
      <c r="MK181">
        <f>IFERROR(OU181,"")</f>
        <v/>
      </c>
      <c r="ML181">
        <f>IFERROR(OV181,"")</f>
        <v/>
      </c>
      <c r="MM181">
        <f>IFERROR(OW181,"")</f>
        <v/>
      </c>
      <c r="MN181">
        <f>IFERROR(OX181,"")</f>
        <v/>
      </c>
      <c r="MO181">
        <f>IFERROR(OY181,"")</f>
        <v/>
      </c>
      <c r="MP181" s="1">
        <f>COUNTIFS(#REF!,LT181,#REF!,1,#REF!,"&gt;="&amp;MC181,#REF!,"&lt;="&amp;MB181,#REF!,"&lt;="&amp;ME181,#REF!,"&gt;="&amp;MF181,#REF!,"="&amp;KV181,#REF!,"="&amp;KX181)</f>
        <v/>
      </c>
      <c r="MQ181" s="1">
        <f>COUNTIFS(#REF!,LT181,#REF!,0,#REF!,"&gt;="&amp;MC181,#REF!,"&lt;="&amp;MB181,#REF!,"&lt;="&amp;ME181,#REF!,"&gt;="&amp;MF181,#REF!,"="&amp;KV181,#REF!,"="&amp;KX181)</f>
        <v/>
      </c>
      <c r="MR181" s="1">
        <f>COUNTIFS(#REF!,LT181,#REF!,1,#REF!,"&gt;="&amp;MC181,#REF!,"&lt;="&amp;MB181,#REF!,"&lt;="&amp;ME181,#REF!,"&gt;="&amp;MF181,#REF!,"="&amp;KW181,#REF!,"="&amp;KY181)</f>
        <v/>
      </c>
      <c r="MS181" s="1">
        <f>COUNTIFS(#REF!,LT181,#REF!,0,#REF!,"&gt;="&amp;MC181,#REF!,"&lt;="&amp;MB181,#REF!,"&lt;="&amp;ME181,#REF!,"&gt;="&amp;MF181,#REF!,"="&amp;KW181,#REF!,"="&amp;KY181)</f>
        <v/>
      </c>
      <c r="MT181" s="1">
        <f>COUNTIFS(#REF!,LT181,#REF!,1,#REF!,"&gt;="&amp;MI181,#REF!,"&lt;="&amp;MH181,#REF!,"&lt;="&amp;ME181,#REF!,"&gt;="&amp;MF181)</f>
        <v/>
      </c>
      <c r="MU181" s="1">
        <f>COUNTIFS(#REF!,LT181,#REF!,0,#REF!,"&gt;="&amp;MI181,#REF!,"&lt;="&amp;MH181,#REF!,"&lt;="&amp;ME181,#REF!,"&gt;="&amp;MF181)</f>
        <v/>
      </c>
      <c r="MV181" s="1">
        <f>COUNTIFS(#REF!,LT181,#REF!,1,#REF!,"&gt;="&amp;MI181,#REF!,"&lt;="&amp;MH181,#REF!,"="&amp;KZ181,#REF!,"="&amp;LA181,#REF!,"&lt;="&amp;ME181,#REF!,"&gt;="&amp;MF181)</f>
        <v/>
      </c>
      <c r="MW181" s="1">
        <f>COUNTIFS(#REF!,LT181,#REF!,0,#REF!,"&gt;="&amp;MI181,#REF!,"&lt;="&amp;MH181,#REF!,"="&amp;KZ181,#REF!,"="&amp;LA181,#REF!,"&lt;="&amp;ME181,#REF!,"&gt;="&amp;MF181)</f>
        <v/>
      </c>
      <c r="MX181" s="1">
        <f>COUNTIFS(#REF!,LT181,#REF!,1,#REF!,"&gt;="&amp;MC181,#REF!,"&lt;="&amp;MB181,#REF!,"&lt;="&amp;ME181,#REF!,"&gt;="&amp;MF181)</f>
        <v/>
      </c>
      <c r="MY181" s="1">
        <f>COUNTIFS(#REF!,LT181,#REF!,0,#REF!,"&gt;="&amp;MC181,#REF!,"&lt;="&amp;MB181,#REF!,"&lt;="&amp;ME181,#REF!,"&gt;="&amp;MF181)</f>
        <v/>
      </c>
      <c r="MZ181" s="1">
        <f>COUNTIFS(#REF!,LT181,#REF!,1,#REF!,"&lt;="&amp;ME181,#REF!,"&gt;="&amp;MF181,#REF!,"="&amp;KV181,#REF!,"="&amp;KX181)</f>
        <v/>
      </c>
      <c r="NA181" s="1">
        <f>COUNTIFS(#REF!,LT181,#REF!,0,#REF!,"&lt;="&amp;ME181,#REF!,"&gt;="&amp;MF181,#REF!,"="&amp;KV181,#REF!,"="&amp;KX181)</f>
        <v/>
      </c>
      <c r="NB181" s="1">
        <f>COUNTIFS(#REF!,LT181,#REF!,1,#REF!,"&lt;="&amp;ME181,#REF!,"&gt;="&amp;MF181,#REF!,"="&amp;KW181,#REF!,"="&amp;KY181)</f>
        <v/>
      </c>
      <c r="NC181" s="1">
        <f>COUNTIFS(#REF!,LT181,#REF!,0,#REF!,"&lt;="&amp;ME181,#REF!,"&gt;="&amp;MF181,#REF!,"="&amp;KW181,#REF!,"="&amp;KY181)</f>
        <v/>
      </c>
      <c r="ND181" s="1">
        <f>COUNTIFS(#REF!,LT181,#REF!,1,#REF!,"&gt;="&amp;MC181,#REF!,"&lt;="&amp;MB181,#REF!,"&lt;="&amp;ME181,#REF!,"&gt;="&amp;MF181,#REF!,"="&amp;KV181,#REF!,"="&amp;KX181)</f>
        <v/>
      </c>
      <c r="NE181" s="1">
        <f>COUNTIFS(#REF!,LT181,#REF!,0,#REF!,"&gt;="&amp;MC181,#REF!,"&lt;="&amp;MB181,#REF!,"&lt;="&amp;ME181,#REF!,"&gt;="&amp;MF181,#REF!,"="&amp;KV181,#REF!,"="&amp;KX181)</f>
        <v/>
      </c>
      <c r="NF181" s="1">
        <f>COUNTIFS(#REF!,LT181,#REF!,1,#REF!,"&gt;="&amp;MC181,#REF!,"&lt;="&amp;MB181,#REF!,"&lt;="&amp;ME181,#REF!,"&gt;="&amp;MF181,#REF!,"="&amp;KW181,#REF!,"="&amp;KY181)</f>
        <v/>
      </c>
      <c r="NG181" s="1">
        <f>COUNTIFS(#REF!,LT181,#REF!,0,#REF!,"&gt;="&amp;MC181,#REF!,"&lt;="&amp;MB181,#REF!,"&lt;="&amp;ME181,#REF!,"&gt;="&amp;MF181,#REF!,"="&amp;KW181,#REF!,"="&amp;KY181)</f>
        <v/>
      </c>
      <c r="NH181" s="1">
        <f>COUNTIFS(#REF!,LT181,#REF!,1,#REF!,"&gt;="&amp;MC181,#REF!,"&lt;="&amp;MB181,#REF!,"&lt;="&amp;ME181,#REF!,"&gt;="&amp;MF181,#REF!,"="&amp;KZ181,#REF!,"="&amp;LA181)</f>
        <v/>
      </c>
      <c r="NI181" s="1">
        <f>COUNTIFS(#REF!,LT181,#REF!,0,#REF!,"&gt;="&amp;MC181,#REF!,"&lt;="&amp;MB181,#REF!,"&lt;="&amp;ME181,#REF!,"&gt;="&amp;MF181,#REF!,"="&amp;KZ181,#REF!,"="&amp;LA181)</f>
        <v/>
      </c>
      <c r="NJ181" s="1">
        <f>COUNTIFS(#REF!,LT181,#REF!,1,#REF!,"&gt;="&amp;MI181,#REF!,"&lt;="&amp;MH181,#REF!,"&lt;="&amp;ME181,#REF!,"&gt;="&amp;MF181)</f>
        <v/>
      </c>
      <c r="NK181" s="1">
        <f>COUNTIFS(#REF!,LT181,#REF!,0,#REF!,"&gt;="&amp;MI181,#REF!,"&lt;="&amp;MH181,#REF!,"&lt;="&amp;ME181,#REF!,"&gt;="&amp;MF181)</f>
        <v/>
      </c>
      <c r="NL181" s="1">
        <f>COUNTIFS(#REF!,LT181,#REF!,1,#REF!,"&gt;="&amp;MI181,#REF!,"&lt;="&amp;MH181,#REF!,"="&amp;KZ181,#REF!,"="&amp;LA181,#REF!,"&lt;="&amp;ME181,#REF!,"&gt;="&amp;MF181)</f>
        <v/>
      </c>
      <c r="NM181" s="1">
        <f>COUNTIFS(#REF!,LT181,#REF!,0,#REF!,"&gt;="&amp;MI181,#REF!,"&lt;="&amp;MH181,#REF!,"="&amp;KZ181,#REF!,"="&amp;LA181,#REF!,"&lt;="&amp;ME181,#REF!,"&gt;="&amp;MF181)</f>
        <v/>
      </c>
      <c r="NN181" s="1">
        <f>COUNTIFS(#REF!,LT181,#REF!,1,#REF!,"&gt;="&amp;MC181,#REF!,"&lt;="&amp;MB181,#REF!,"&lt;="&amp;ME181,#REF!,"&gt;="&amp;MF181)</f>
        <v/>
      </c>
      <c r="NO181" s="1">
        <f>COUNTIFS(#REF!,LT181,#REF!,0,#REF!,"&gt;="&amp;MC181,#REF!,"&lt;="&amp;MB181,#REF!,"&lt;="&amp;ME181,#REF!,"&gt;="&amp;MF181)</f>
        <v/>
      </c>
      <c r="NP181" s="1">
        <f>COUNTIFS(#REF!,LT181,#REF!,1,#REF!,"&lt;="&amp;ME181,#REF!,"&gt;="&amp;MF181,#REF!,"="&amp;KV181,#REF!,"="&amp;KX181)</f>
        <v/>
      </c>
      <c r="NQ181" s="1">
        <f>COUNTIFS(#REF!,LT181,#REF!,0,#REF!,"&lt;="&amp;ME181,#REF!,"&gt;="&amp;MF181,#REF!,"="&amp;KV181,#REF!,"="&amp;KX181)</f>
        <v/>
      </c>
      <c r="NR181" s="1">
        <f>COUNTIFS(#REF!,LT181,#REF!,1,#REF!,"&lt;="&amp;ME181,#REF!,"&gt;="&amp;MF181,#REF!,"="&amp;KW181,#REF!,"="&amp;KY181)</f>
        <v/>
      </c>
      <c r="NS181" s="1">
        <f>COUNTIFS(#REF!,LT181,#REF!,0,#REF!,"&lt;="&amp;ME181,#REF!,"&gt;="&amp;MF181,#REF!,"="&amp;KW181,#REF!,"="&amp;KY181)</f>
        <v/>
      </c>
      <c r="NT181" s="1">
        <f>MP181+MR181+MT181+MV181+MX181+MZ181+NB181</f>
        <v/>
      </c>
      <c r="NU181" s="1">
        <f>MQ181+MS181+MU181+MW181+MY181+NA181+NC181</f>
        <v/>
      </c>
      <c r="NV181" s="1">
        <f>NT181+NU181</f>
        <v/>
      </c>
      <c r="NW181" s="33">
        <f>NT181/(NT181+NU181)</f>
        <v/>
      </c>
      <c r="NX181" s="3">
        <f>1/NW181</f>
        <v/>
      </c>
      <c r="NY181" s="1">
        <f>LH181</f>
        <v/>
      </c>
      <c r="NZ181" s="79">
        <f>(NW181*((NY181-1)*0.98))-((1-NW181)*1)</f>
        <v/>
      </c>
      <c r="OA181" s="34">
        <f>IF(LR181&lt;0.9,0,IF(AND(LR181&gt;1.1),0,1))</f>
        <v/>
      </c>
      <c r="OB181" s="34">
        <f>IF(LS181&lt;0.9,0,IF(AND(LS181&gt;1.1),0,1))</f>
        <v/>
      </c>
      <c r="OC181" s="32">
        <f>IF(NV181&gt;99,1,0)</f>
        <v/>
      </c>
      <c r="OD181" s="32">
        <f>IF(NZ181&gt;0.0799,1,0)</f>
        <v/>
      </c>
      <c r="OE181" s="32">
        <f>IF(NZ181&gt;OM181,1,0)</f>
        <v/>
      </c>
      <c r="OF181" s="32">
        <f>OC181+OD181+OE181+OA181+OB181</f>
        <v/>
      </c>
      <c r="OG181" s="1">
        <f>ND181+NF181+NH181+NJ181+NL181+NN181+NP181+NR181</f>
        <v/>
      </c>
      <c r="OH181" s="1">
        <f>NE181+NG181+NI181+NK181+NM181+NO181+NQ181+NS181</f>
        <v/>
      </c>
      <c r="OI181" s="1">
        <f>OG181+OH181</f>
        <v/>
      </c>
      <c r="OJ181" s="33">
        <f>OG181/(OG181+OH181)</f>
        <v/>
      </c>
      <c r="OK181" s="3">
        <f>1/OJ181</f>
        <v/>
      </c>
      <c r="OL181" s="1">
        <f>LI181</f>
        <v/>
      </c>
      <c r="OM181" s="79">
        <f>(OJ181*((OL181-1)*0.98))-((1-OJ181)*1)</f>
        <v/>
      </c>
      <c r="ON181" s="34">
        <f>IF(LR181&lt;0.9,0,IF(AND(LR181&gt;1.1),0,1))</f>
        <v/>
      </c>
      <c r="OO181" s="34">
        <f>IF(LS181&lt;0.9,0,IF(AND(LS181&gt;1.1),0,1))</f>
        <v/>
      </c>
      <c r="OP181" s="32">
        <f>IF(OI181&gt;99,1,0)</f>
        <v/>
      </c>
      <c r="OQ181" s="32">
        <f>IF(OM181&gt;0.0799,1,0)</f>
        <v/>
      </c>
      <c r="OR181" s="32">
        <f>IF(OM181&gt;OZ181,1,0)</f>
        <v/>
      </c>
      <c r="OS181" s="32">
        <f>OP181+OQ181+OR181+ON181+OO181</f>
        <v/>
      </c>
      <c r="OT181">
        <f>IF(OF181=5,"BackHome0-0",IF(AND(OS181=5),"BackAway0-0",""))</f>
        <v/>
      </c>
      <c r="OU181">
        <f>IF(OF181=5,KN181,IF(AND(OS181=5),KO181,""))</f>
        <v/>
      </c>
      <c r="OV181">
        <f>IF(OF181=5,"Match Odds",IF(AND(OS181=5),"Match Odds",""))</f>
        <v/>
      </c>
      <c r="OW181">
        <f>IF(OF181=5,KP181,IF(AND(OS181=5),KP181,""))</f>
        <v/>
      </c>
      <c r="OX181">
        <f>IF(OF181=5,"MATCH_ODDS",IF(AND(OS181=5),"MATCH_ODDS",""))</f>
        <v/>
      </c>
      <c r="OY181">
        <f>IF(OF181=5,"BACK",IF(AND(OS181=5),"BACK",""))</f>
        <v/>
      </c>
    </row>
    <row r="182" ht="16.5" customHeight="1" thickBot="1" thickTop="1">
      <c r="A182" s="2" t="n"/>
      <c r="KN182" s="1">
        <f>IF(INDEX(#REF!,MATCH('HT 0-0'!D182,#REF!,0))=INDEX(#REF!,MATCH('HT 0-0'!D182,#REF!,0)),INDEX(#REF!,MATCH('HT 0-0'!D182,#REF!,0)),"ERROR")</f>
        <v/>
      </c>
      <c r="KO182" s="1">
        <f>IF(INDEX(#REF!,MATCH('HT 0-0'!E182,#REF!,0))=INDEX(#REF!,MATCH('HT 0-0'!E182,#REF!,0)),INDEX(#REF!,MATCH('HT 0-0'!E182,#REF!,0)),"ERROR")</f>
        <v/>
      </c>
      <c r="KP182" s="1">
        <f>KN182&amp;" v "&amp;KO182</f>
        <v/>
      </c>
      <c r="KQ182">
        <f>B182&amp;"_"&amp;C182</f>
        <v/>
      </c>
      <c r="KR182" s="1">
        <f>IF((HW182/KK182)&lt;0.335,"G",IF((HW182/KK182)&gt;0.67,"R","A"))</f>
        <v/>
      </c>
      <c r="KS182" s="1">
        <f>IF((HX182/KK182)&lt;0.335,"G",IF((HX182/KK182)&gt;0.67,"R","A"))</f>
        <v/>
      </c>
      <c r="KT182" s="1">
        <f>IF((IH182/KK182)&lt;0.335,"G",IF((IH182/KK182)&gt;0.67,"R","A"))</f>
        <v/>
      </c>
      <c r="KU182" s="1">
        <f>IF((II182/KK182)&lt;0.335,"G",IF((II182/KK182)&gt;0.67,"R","A"))</f>
        <v/>
      </c>
      <c r="KV182" s="1">
        <f>IF((HZ182/KK182)&lt;0.335,"G",IF((HZ182/KK182)&gt;0.67,"R","A"))</f>
        <v/>
      </c>
      <c r="KW182" s="1">
        <f>IF((HY182/KK182)&lt;0.335,"G",IF((HY182/KK182)&gt;0.67,"R","A"))</f>
        <v/>
      </c>
      <c r="KX182" s="1">
        <f>IF((IK182/KK182)&lt;0.335,"G",IF((IK182/KK182)&gt;0.67,"R","A"))</f>
        <v/>
      </c>
      <c r="KY182" s="1">
        <f>IF((IJ182/KK182)&lt;0.335,"G",IF((IJ182/KK182)&gt;0.67,"R","A"))</f>
        <v/>
      </c>
      <c r="KZ182" s="1">
        <f>IF((HQ182/KK182)&lt;0.335,"G",IF((HQ182/KK182)&gt;0.67,"R","A"))</f>
        <v/>
      </c>
      <c r="LA182" s="1">
        <f>IF((IB182/KK182)&lt;0.335,"G",IF((IB182/KK182)&gt;0.67,"R","A"))</f>
        <v/>
      </c>
      <c r="LB182">
        <f>IF(LQ182="0-0",INDEX(Scrape!#REF!,MATCH('HT 0-0'!KP182,Scrape!$B:$B,0)),"")</f>
        <v/>
      </c>
      <c r="LC182">
        <f>IF(LQ182="0-0",INDEX(Scrape!$A:$A,MATCH('HT 0-0'!KP182,Scrape!$B:$B,0)),"")</f>
        <v/>
      </c>
      <c r="LD182">
        <f>IF(LQ182="0-0",INDEX(Scrape!$B:$B,MATCH('HT 0-0'!KP182,Scrape!$B:$B,0)),"")</f>
        <v/>
      </c>
      <c r="LE182">
        <f>IF(LQ182="0-0",INDEX(Scrape!$C:$C,MATCH('HT 0-0'!KP182,Scrape!$B:$B,0)),"")</f>
        <v/>
      </c>
      <c r="LF182">
        <f>IF(LQ182="0-0",INDEX(Scrape!$D:$D,MATCH('HT 0-0'!KP182,Scrape!$B:$B,0)),"")</f>
        <v/>
      </c>
      <c r="LG182">
        <f>IF(LQ182="0-0",INDEX(Scrape!$E:$E,MATCH('HT 0-0'!KP182,Scrape!$B:$B,0)),"")</f>
        <v/>
      </c>
      <c r="LH182">
        <f>IF(LQ182="0-0",INDEX(Scrape!$F:$F,MATCH('HT 0-0'!KP182,Scrape!$B:$B,0)),"")</f>
        <v/>
      </c>
      <c r="LI182">
        <f>IF(LQ182="0-0",INDEX(Scrape!$G:$G,MATCH('HT 0-0'!KP182,Scrape!$B:$B,0)),"")</f>
        <v/>
      </c>
      <c r="LJ182">
        <f>IF(LQ182="0-0",INDEX(Scrape!$H:$H,MATCH('HT 0-0'!KP182,Scrape!$B:$B,0)),"")</f>
        <v/>
      </c>
      <c r="LK182">
        <f>IF(LQ182="0-0",INDEX(Scrape!$I:$I,MATCH('HT 0-0'!KP182,Scrape!$B:$B,0)),"")</f>
        <v/>
      </c>
      <c r="LL182">
        <f>IF(LQ182="0-0",INDEX(Scrape!$J:$J,MATCH('HT 0-0'!KP182,Scrape!$B:$B,0)),"")</f>
        <v/>
      </c>
      <c r="LM182">
        <f>IF(LQ182="0-0",INDEX(Scrape!$K:$K,MATCH('HT 0-0'!KP182,Scrape!$B:$B,0)),"")</f>
        <v/>
      </c>
      <c r="LN182">
        <f>IF(LQ182="0-0",INDEX(Scrape!$L:$L,MATCH('HT 0-0'!KP182,Scrape!$B:$B,0)),"")</f>
        <v/>
      </c>
      <c r="LO182">
        <f>IF(LQ182="0-0",INDEX(Scrape!$M:$M,MATCH('HT 0-0'!KP182,Scrape!$B:$B,0)),"")</f>
        <v/>
      </c>
      <c r="LP182">
        <f>IF(LQ182="0-0",INDEX(Scrape!$N:$N,MATCH('HT 0-0'!KP182,Scrape!$B:$B,0)),"")</f>
        <v/>
      </c>
      <c r="LQ182">
        <f>INDEX(Scrape!$O:$O,MATCH('HT 0-0'!KP182,Scrape!$B:$B,0))</f>
        <v/>
      </c>
      <c r="LR182">
        <f>(1/LJ182)+(1/LI182)+(1/LH182)</f>
        <v/>
      </c>
      <c r="LS182">
        <f>(1/LG182)+(1/LF182)+(1/LE182)</f>
        <v/>
      </c>
      <c r="LT182" s="8">
        <f>IF(INDEX(#REF!,MATCH(KQ182,#REF!,0))=INDEX(#REF!,MATCH(KQ182,#REF!,0)),INDEX(#REF!,MATCH(KQ182,#REF!,0)),"ERROR")</f>
        <v/>
      </c>
      <c r="LU182" s="4">
        <f>IF(KR182="G",2,IF(KR182="R",0.5,IF(KR182="A",1)))</f>
        <v/>
      </c>
      <c r="LV182" s="4">
        <f>IF(KS182="G",0.5,IF(KS182="R",2,IF(KS182="A",1)))</f>
        <v/>
      </c>
      <c r="LW182" s="4">
        <f>IF(KT182="G",2,IF(KT182="R",0.5,IF(KT182="A",1)))</f>
        <v/>
      </c>
      <c r="LX182" s="4">
        <f>IF(KU182="G",0.5,IF(KU182="R",2,IF(KU182="A",1)))</f>
        <v/>
      </c>
      <c r="LY182" s="7">
        <f>(LK182*(LU182+LX182)+(LL182*(LU182+LX182)))</f>
        <v/>
      </c>
      <c r="LZ182" s="7">
        <f>(LN182*(LV182+LW182)+(LO182*(LV182+LW182)))</f>
        <v/>
      </c>
      <c r="MA182" s="11">
        <f>LY182-LZ182</f>
        <v/>
      </c>
      <c r="MB182" s="5">
        <f>MA182+2</f>
        <v/>
      </c>
      <c r="MC182" s="6">
        <f>MA182-2</f>
        <v/>
      </c>
      <c r="MD182" s="4">
        <f>LE182</f>
        <v/>
      </c>
      <c r="ME182" s="9">
        <f>IF(MD182=0,1000,MD182+0.75)</f>
        <v/>
      </c>
      <c r="MF182" s="10">
        <f>IF(MD182=0,0,MD182-0.75)</f>
        <v/>
      </c>
      <c r="MG182" s="4">
        <f>((LM182*(LU182+LX182))-((LP182*(LV182+LW182))))</f>
        <v/>
      </c>
      <c r="MH182" s="9">
        <f>MG182*1.2</f>
        <v/>
      </c>
      <c r="MI182" s="10">
        <f>MG182*0.8</f>
        <v/>
      </c>
      <c r="MJ182">
        <f>IFERROR(OT182,"")</f>
        <v/>
      </c>
      <c r="MK182">
        <f>IFERROR(OU182,"")</f>
        <v/>
      </c>
      <c r="ML182">
        <f>IFERROR(OV182,"")</f>
        <v/>
      </c>
      <c r="MM182">
        <f>IFERROR(OW182,"")</f>
        <v/>
      </c>
      <c r="MN182">
        <f>IFERROR(OX182,"")</f>
        <v/>
      </c>
      <c r="MO182">
        <f>IFERROR(OY182,"")</f>
        <v/>
      </c>
      <c r="MP182" s="1">
        <f>COUNTIFS(#REF!,LT182,#REF!,1,#REF!,"&gt;="&amp;MC182,#REF!,"&lt;="&amp;MB182,#REF!,"&lt;="&amp;ME182,#REF!,"&gt;="&amp;MF182,#REF!,"="&amp;KV182,#REF!,"="&amp;KX182)</f>
        <v/>
      </c>
      <c r="MQ182" s="1">
        <f>COUNTIFS(#REF!,LT182,#REF!,0,#REF!,"&gt;="&amp;MC182,#REF!,"&lt;="&amp;MB182,#REF!,"&lt;="&amp;ME182,#REF!,"&gt;="&amp;MF182,#REF!,"="&amp;KV182,#REF!,"="&amp;KX182)</f>
        <v/>
      </c>
      <c r="MR182" s="1">
        <f>COUNTIFS(#REF!,LT182,#REF!,1,#REF!,"&gt;="&amp;MC182,#REF!,"&lt;="&amp;MB182,#REF!,"&lt;="&amp;ME182,#REF!,"&gt;="&amp;MF182,#REF!,"="&amp;KW182,#REF!,"="&amp;KY182)</f>
        <v/>
      </c>
      <c r="MS182" s="1">
        <f>COUNTIFS(#REF!,LT182,#REF!,0,#REF!,"&gt;="&amp;MC182,#REF!,"&lt;="&amp;MB182,#REF!,"&lt;="&amp;ME182,#REF!,"&gt;="&amp;MF182,#REF!,"="&amp;KW182,#REF!,"="&amp;KY182)</f>
        <v/>
      </c>
      <c r="MT182" s="1">
        <f>COUNTIFS(#REF!,LT182,#REF!,1,#REF!,"&gt;="&amp;MI182,#REF!,"&lt;="&amp;MH182,#REF!,"&lt;="&amp;ME182,#REF!,"&gt;="&amp;MF182)</f>
        <v/>
      </c>
      <c r="MU182" s="1">
        <f>COUNTIFS(#REF!,LT182,#REF!,0,#REF!,"&gt;="&amp;MI182,#REF!,"&lt;="&amp;MH182,#REF!,"&lt;="&amp;ME182,#REF!,"&gt;="&amp;MF182)</f>
        <v/>
      </c>
      <c r="MV182" s="1">
        <f>COUNTIFS(#REF!,LT182,#REF!,1,#REF!,"&gt;="&amp;MI182,#REF!,"&lt;="&amp;MH182,#REF!,"="&amp;KZ182,#REF!,"="&amp;LA182,#REF!,"&lt;="&amp;ME182,#REF!,"&gt;="&amp;MF182)</f>
        <v/>
      </c>
      <c r="MW182" s="1">
        <f>COUNTIFS(#REF!,LT182,#REF!,0,#REF!,"&gt;="&amp;MI182,#REF!,"&lt;="&amp;MH182,#REF!,"="&amp;KZ182,#REF!,"="&amp;LA182,#REF!,"&lt;="&amp;ME182,#REF!,"&gt;="&amp;MF182)</f>
        <v/>
      </c>
      <c r="MX182" s="1">
        <f>COUNTIFS(#REF!,LT182,#REF!,1,#REF!,"&gt;="&amp;MC182,#REF!,"&lt;="&amp;MB182,#REF!,"&lt;="&amp;ME182,#REF!,"&gt;="&amp;MF182)</f>
        <v/>
      </c>
      <c r="MY182" s="1">
        <f>COUNTIFS(#REF!,LT182,#REF!,0,#REF!,"&gt;="&amp;MC182,#REF!,"&lt;="&amp;MB182,#REF!,"&lt;="&amp;ME182,#REF!,"&gt;="&amp;MF182)</f>
        <v/>
      </c>
      <c r="MZ182" s="1">
        <f>COUNTIFS(#REF!,LT182,#REF!,1,#REF!,"&lt;="&amp;ME182,#REF!,"&gt;="&amp;MF182,#REF!,"="&amp;KV182,#REF!,"="&amp;KX182)</f>
        <v/>
      </c>
      <c r="NA182" s="1">
        <f>COUNTIFS(#REF!,LT182,#REF!,0,#REF!,"&lt;="&amp;ME182,#REF!,"&gt;="&amp;MF182,#REF!,"="&amp;KV182,#REF!,"="&amp;KX182)</f>
        <v/>
      </c>
      <c r="NB182" s="1">
        <f>COUNTIFS(#REF!,LT182,#REF!,1,#REF!,"&lt;="&amp;ME182,#REF!,"&gt;="&amp;MF182,#REF!,"="&amp;KW182,#REF!,"="&amp;KY182)</f>
        <v/>
      </c>
      <c r="NC182" s="1">
        <f>COUNTIFS(#REF!,LT182,#REF!,0,#REF!,"&lt;="&amp;ME182,#REF!,"&gt;="&amp;MF182,#REF!,"="&amp;KW182,#REF!,"="&amp;KY182)</f>
        <v/>
      </c>
      <c r="ND182" s="1">
        <f>COUNTIFS(#REF!,LT182,#REF!,1,#REF!,"&gt;="&amp;MC182,#REF!,"&lt;="&amp;MB182,#REF!,"&lt;="&amp;ME182,#REF!,"&gt;="&amp;MF182,#REF!,"="&amp;KV182,#REF!,"="&amp;KX182)</f>
        <v/>
      </c>
      <c r="NE182" s="1">
        <f>COUNTIFS(#REF!,LT182,#REF!,0,#REF!,"&gt;="&amp;MC182,#REF!,"&lt;="&amp;MB182,#REF!,"&lt;="&amp;ME182,#REF!,"&gt;="&amp;MF182,#REF!,"="&amp;KV182,#REF!,"="&amp;KX182)</f>
        <v/>
      </c>
      <c r="NF182" s="1">
        <f>COUNTIFS(#REF!,LT182,#REF!,1,#REF!,"&gt;="&amp;MC182,#REF!,"&lt;="&amp;MB182,#REF!,"&lt;="&amp;ME182,#REF!,"&gt;="&amp;MF182,#REF!,"="&amp;KW182,#REF!,"="&amp;KY182)</f>
        <v/>
      </c>
      <c r="NG182" s="1">
        <f>COUNTIFS(#REF!,LT182,#REF!,0,#REF!,"&gt;="&amp;MC182,#REF!,"&lt;="&amp;MB182,#REF!,"&lt;="&amp;ME182,#REF!,"&gt;="&amp;MF182,#REF!,"="&amp;KW182,#REF!,"="&amp;KY182)</f>
        <v/>
      </c>
      <c r="NH182" s="1">
        <f>COUNTIFS(#REF!,LT182,#REF!,1,#REF!,"&gt;="&amp;MC182,#REF!,"&lt;="&amp;MB182,#REF!,"&lt;="&amp;ME182,#REF!,"&gt;="&amp;MF182,#REF!,"="&amp;KZ182,#REF!,"="&amp;LA182)</f>
        <v/>
      </c>
      <c r="NI182" s="1">
        <f>COUNTIFS(#REF!,LT182,#REF!,0,#REF!,"&gt;="&amp;MC182,#REF!,"&lt;="&amp;MB182,#REF!,"&lt;="&amp;ME182,#REF!,"&gt;="&amp;MF182,#REF!,"="&amp;KZ182,#REF!,"="&amp;LA182)</f>
        <v/>
      </c>
      <c r="NJ182" s="1">
        <f>COUNTIFS(#REF!,LT182,#REF!,1,#REF!,"&gt;="&amp;MI182,#REF!,"&lt;="&amp;MH182,#REF!,"&lt;="&amp;ME182,#REF!,"&gt;="&amp;MF182)</f>
        <v/>
      </c>
      <c r="NK182" s="1">
        <f>COUNTIFS(#REF!,LT182,#REF!,0,#REF!,"&gt;="&amp;MI182,#REF!,"&lt;="&amp;MH182,#REF!,"&lt;="&amp;ME182,#REF!,"&gt;="&amp;MF182)</f>
        <v/>
      </c>
      <c r="NL182" s="1">
        <f>COUNTIFS(#REF!,LT182,#REF!,1,#REF!,"&gt;="&amp;MI182,#REF!,"&lt;="&amp;MH182,#REF!,"="&amp;KZ182,#REF!,"="&amp;LA182,#REF!,"&lt;="&amp;ME182,#REF!,"&gt;="&amp;MF182)</f>
        <v/>
      </c>
      <c r="NM182" s="1">
        <f>COUNTIFS(#REF!,LT182,#REF!,0,#REF!,"&gt;="&amp;MI182,#REF!,"&lt;="&amp;MH182,#REF!,"="&amp;KZ182,#REF!,"="&amp;LA182,#REF!,"&lt;="&amp;ME182,#REF!,"&gt;="&amp;MF182)</f>
        <v/>
      </c>
      <c r="NN182" s="1">
        <f>COUNTIFS(#REF!,LT182,#REF!,1,#REF!,"&gt;="&amp;MC182,#REF!,"&lt;="&amp;MB182,#REF!,"&lt;="&amp;ME182,#REF!,"&gt;="&amp;MF182)</f>
        <v/>
      </c>
      <c r="NO182" s="1">
        <f>COUNTIFS(#REF!,LT182,#REF!,0,#REF!,"&gt;="&amp;MC182,#REF!,"&lt;="&amp;MB182,#REF!,"&lt;="&amp;ME182,#REF!,"&gt;="&amp;MF182)</f>
        <v/>
      </c>
      <c r="NP182" s="1">
        <f>COUNTIFS(#REF!,LT182,#REF!,1,#REF!,"&lt;="&amp;ME182,#REF!,"&gt;="&amp;MF182,#REF!,"="&amp;KV182,#REF!,"="&amp;KX182)</f>
        <v/>
      </c>
      <c r="NQ182" s="1">
        <f>COUNTIFS(#REF!,LT182,#REF!,0,#REF!,"&lt;="&amp;ME182,#REF!,"&gt;="&amp;MF182,#REF!,"="&amp;KV182,#REF!,"="&amp;KX182)</f>
        <v/>
      </c>
      <c r="NR182" s="1">
        <f>COUNTIFS(#REF!,LT182,#REF!,1,#REF!,"&lt;="&amp;ME182,#REF!,"&gt;="&amp;MF182,#REF!,"="&amp;KW182,#REF!,"="&amp;KY182)</f>
        <v/>
      </c>
      <c r="NS182" s="1">
        <f>COUNTIFS(#REF!,LT182,#REF!,0,#REF!,"&lt;="&amp;ME182,#REF!,"&gt;="&amp;MF182,#REF!,"="&amp;KW182,#REF!,"="&amp;KY182)</f>
        <v/>
      </c>
      <c r="NT182" s="1">
        <f>MP182+MR182+MT182+MV182+MX182+MZ182+NB182</f>
        <v/>
      </c>
      <c r="NU182" s="1">
        <f>MQ182+MS182+MU182+MW182+MY182+NA182+NC182</f>
        <v/>
      </c>
      <c r="NV182" s="1">
        <f>NT182+NU182</f>
        <v/>
      </c>
      <c r="NW182" s="33">
        <f>NT182/(NT182+NU182)</f>
        <v/>
      </c>
      <c r="NX182" s="3">
        <f>1/NW182</f>
        <v/>
      </c>
      <c r="NY182" s="1">
        <f>LH182</f>
        <v/>
      </c>
      <c r="NZ182" s="79">
        <f>(NW182*((NY182-1)*0.98))-((1-NW182)*1)</f>
        <v/>
      </c>
      <c r="OA182" s="34">
        <f>IF(LR182&lt;0.9,0,IF(AND(LR182&gt;1.1),0,1))</f>
        <v/>
      </c>
      <c r="OB182" s="34">
        <f>IF(LS182&lt;0.9,0,IF(AND(LS182&gt;1.1),0,1))</f>
        <v/>
      </c>
      <c r="OC182" s="32">
        <f>IF(NV182&gt;99,1,0)</f>
        <v/>
      </c>
      <c r="OD182" s="32">
        <f>IF(NZ182&gt;0.0799,1,0)</f>
        <v/>
      </c>
      <c r="OE182" s="32">
        <f>IF(NZ182&gt;OM182,1,0)</f>
        <v/>
      </c>
      <c r="OF182" s="32">
        <f>OC182+OD182+OE182+OA182+OB182</f>
        <v/>
      </c>
      <c r="OG182" s="1">
        <f>ND182+NF182+NH182+NJ182+NL182+NN182+NP182+NR182</f>
        <v/>
      </c>
      <c r="OH182" s="1">
        <f>NE182+NG182+NI182+NK182+NM182+NO182+NQ182+NS182</f>
        <v/>
      </c>
      <c r="OI182" s="1">
        <f>OG182+OH182</f>
        <v/>
      </c>
      <c r="OJ182" s="33">
        <f>OG182/(OG182+OH182)</f>
        <v/>
      </c>
      <c r="OK182" s="3">
        <f>1/OJ182</f>
        <v/>
      </c>
      <c r="OL182" s="1">
        <f>LI182</f>
        <v/>
      </c>
      <c r="OM182" s="79">
        <f>(OJ182*((OL182-1)*0.98))-((1-OJ182)*1)</f>
        <v/>
      </c>
      <c r="ON182" s="34">
        <f>IF(LR182&lt;0.9,0,IF(AND(LR182&gt;1.1),0,1))</f>
        <v/>
      </c>
      <c r="OO182" s="34">
        <f>IF(LS182&lt;0.9,0,IF(AND(LS182&gt;1.1),0,1))</f>
        <v/>
      </c>
      <c r="OP182" s="32">
        <f>IF(OI182&gt;99,1,0)</f>
        <v/>
      </c>
      <c r="OQ182" s="32">
        <f>IF(OM182&gt;0.0799,1,0)</f>
        <v/>
      </c>
      <c r="OR182" s="32">
        <f>IF(OM182&gt;OZ182,1,0)</f>
        <v/>
      </c>
      <c r="OS182" s="32">
        <f>OP182+OQ182+OR182+ON182+OO182</f>
        <v/>
      </c>
      <c r="OT182">
        <f>IF(OF182=5,"BackHome0-0",IF(AND(OS182=5),"BackAway0-0",""))</f>
        <v/>
      </c>
      <c r="OU182">
        <f>IF(OF182=5,KN182,IF(AND(OS182=5),KO182,""))</f>
        <v/>
      </c>
      <c r="OV182">
        <f>IF(OF182=5,"Match Odds",IF(AND(OS182=5),"Match Odds",""))</f>
        <v/>
      </c>
      <c r="OW182">
        <f>IF(OF182=5,KP182,IF(AND(OS182=5),KP182,""))</f>
        <v/>
      </c>
      <c r="OX182">
        <f>IF(OF182=5,"MATCH_ODDS",IF(AND(OS182=5),"MATCH_ODDS",""))</f>
        <v/>
      </c>
      <c r="OY182">
        <f>IF(OF182=5,"BACK",IF(AND(OS182=5),"BACK",""))</f>
        <v/>
      </c>
    </row>
    <row r="183" ht="16.5" customHeight="1" thickBot="1" thickTop="1">
      <c r="A183" s="2" t="n"/>
      <c r="KN183" s="1">
        <f>IF(INDEX(#REF!,MATCH('HT 0-0'!D183,#REF!,0))=INDEX(#REF!,MATCH('HT 0-0'!D183,#REF!,0)),INDEX(#REF!,MATCH('HT 0-0'!D183,#REF!,0)),"ERROR")</f>
        <v/>
      </c>
      <c r="KO183" s="1">
        <f>IF(INDEX(#REF!,MATCH('HT 0-0'!E183,#REF!,0))=INDEX(#REF!,MATCH('HT 0-0'!E183,#REF!,0)),INDEX(#REF!,MATCH('HT 0-0'!E183,#REF!,0)),"ERROR")</f>
        <v/>
      </c>
      <c r="KP183" s="1">
        <f>KN183&amp;" v "&amp;KO183</f>
        <v/>
      </c>
      <c r="KQ183">
        <f>B183&amp;"_"&amp;C183</f>
        <v/>
      </c>
      <c r="KR183" s="1">
        <f>IF((HW183/KK183)&lt;0.335,"G",IF((HW183/KK183)&gt;0.67,"R","A"))</f>
        <v/>
      </c>
      <c r="KS183" s="1">
        <f>IF((HX183/KK183)&lt;0.335,"G",IF((HX183/KK183)&gt;0.67,"R","A"))</f>
        <v/>
      </c>
      <c r="KT183" s="1">
        <f>IF((IH183/KK183)&lt;0.335,"G",IF((IH183/KK183)&gt;0.67,"R","A"))</f>
        <v/>
      </c>
      <c r="KU183" s="1">
        <f>IF((II183/KK183)&lt;0.335,"G",IF((II183/KK183)&gt;0.67,"R","A"))</f>
        <v/>
      </c>
      <c r="KV183" s="1">
        <f>IF((HZ183/KK183)&lt;0.335,"G",IF((HZ183/KK183)&gt;0.67,"R","A"))</f>
        <v/>
      </c>
      <c r="KW183" s="1">
        <f>IF((HY183/KK183)&lt;0.335,"G",IF((HY183/KK183)&gt;0.67,"R","A"))</f>
        <v/>
      </c>
      <c r="KX183" s="1">
        <f>IF((IK183/KK183)&lt;0.335,"G",IF((IK183/KK183)&gt;0.67,"R","A"))</f>
        <v/>
      </c>
      <c r="KY183" s="1">
        <f>IF((IJ183/KK183)&lt;0.335,"G",IF((IJ183/KK183)&gt;0.67,"R","A"))</f>
        <v/>
      </c>
      <c r="KZ183" s="1">
        <f>IF((HQ183/KK183)&lt;0.335,"G",IF((HQ183/KK183)&gt;0.67,"R","A"))</f>
        <v/>
      </c>
      <c r="LA183" s="1">
        <f>IF((IB183/KK183)&lt;0.335,"G",IF((IB183/KK183)&gt;0.67,"R","A"))</f>
        <v/>
      </c>
      <c r="LB183">
        <f>IF(LQ183="0-0",INDEX(Scrape!#REF!,MATCH('HT 0-0'!KP183,Scrape!$B:$B,0)),"")</f>
        <v/>
      </c>
      <c r="LC183">
        <f>IF(LQ183="0-0",INDEX(Scrape!$A:$A,MATCH('HT 0-0'!KP183,Scrape!$B:$B,0)),"")</f>
        <v/>
      </c>
      <c r="LD183">
        <f>IF(LQ183="0-0",INDEX(Scrape!$B:$B,MATCH('HT 0-0'!KP183,Scrape!$B:$B,0)),"")</f>
        <v/>
      </c>
      <c r="LE183">
        <f>IF(LQ183="0-0",INDEX(Scrape!$C:$C,MATCH('HT 0-0'!KP183,Scrape!$B:$B,0)),"")</f>
        <v/>
      </c>
      <c r="LF183">
        <f>IF(LQ183="0-0",INDEX(Scrape!$D:$D,MATCH('HT 0-0'!KP183,Scrape!$B:$B,0)),"")</f>
        <v/>
      </c>
      <c r="LG183">
        <f>IF(LQ183="0-0",INDEX(Scrape!$E:$E,MATCH('HT 0-0'!KP183,Scrape!$B:$B,0)),"")</f>
        <v/>
      </c>
      <c r="LH183">
        <f>IF(LQ183="0-0",INDEX(Scrape!$F:$F,MATCH('HT 0-0'!KP183,Scrape!$B:$B,0)),"")</f>
        <v/>
      </c>
      <c r="LI183">
        <f>IF(LQ183="0-0",INDEX(Scrape!$G:$G,MATCH('HT 0-0'!KP183,Scrape!$B:$B,0)),"")</f>
        <v/>
      </c>
      <c r="LJ183">
        <f>IF(LQ183="0-0",INDEX(Scrape!$H:$H,MATCH('HT 0-0'!KP183,Scrape!$B:$B,0)),"")</f>
        <v/>
      </c>
      <c r="LK183">
        <f>IF(LQ183="0-0",INDEX(Scrape!$I:$I,MATCH('HT 0-0'!KP183,Scrape!$B:$B,0)),"")</f>
        <v/>
      </c>
      <c r="LL183">
        <f>IF(LQ183="0-0",INDEX(Scrape!$J:$J,MATCH('HT 0-0'!KP183,Scrape!$B:$B,0)),"")</f>
        <v/>
      </c>
      <c r="LM183">
        <f>IF(LQ183="0-0",INDEX(Scrape!$K:$K,MATCH('HT 0-0'!KP183,Scrape!$B:$B,0)),"")</f>
        <v/>
      </c>
      <c r="LN183">
        <f>IF(LQ183="0-0",INDEX(Scrape!$L:$L,MATCH('HT 0-0'!KP183,Scrape!$B:$B,0)),"")</f>
        <v/>
      </c>
      <c r="LO183">
        <f>IF(LQ183="0-0",INDEX(Scrape!$M:$M,MATCH('HT 0-0'!KP183,Scrape!$B:$B,0)),"")</f>
        <v/>
      </c>
      <c r="LP183">
        <f>IF(LQ183="0-0",INDEX(Scrape!$N:$N,MATCH('HT 0-0'!KP183,Scrape!$B:$B,0)),"")</f>
        <v/>
      </c>
      <c r="LQ183">
        <f>INDEX(Scrape!$O:$O,MATCH('HT 0-0'!KP183,Scrape!$B:$B,0))</f>
        <v/>
      </c>
      <c r="LR183">
        <f>(1/LJ183)+(1/LI183)+(1/LH183)</f>
        <v/>
      </c>
      <c r="LS183">
        <f>(1/LG183)+(1/LF183)+(1/LE183)</f>
        <v/>
      </c>
      <c r="LT183" s="8">
        <f>IF(INDEX(#REF!,MATCH(KQ183,#REF!,0))=INDEX(#REF!,MATCH(KQ183,#REF!,0)),INDEX(#REF!,MATCH(KQ183,#REF!,0)),"ERROR")</f>
        <v/>
      </c>
      <c r="LU183" s="4">
        <f>IF(KR183="G",2,IF(KR183="R",0.5,IF(KR183="A",1)))</f>
        <v/>
      </c>
      <c r="LV183" s="4">
        <f>IF(KS183="G",0.5,IF(KS183="R",2,IF(KS183="A",1)))</f>
        <v/>
      </c>
      <c r="LW183" s="4">
        <f>IF(KT183="G",2,IF(KT183="R",0.5,IF(KT183="A",1)))</f>
        <v/>
      </c>
      <c r="LX183" s="4">
        <f>IF(KU183="G",0.5,IF(KU183="R",2,IF(KU183="A",1)))</f>
        <v/>
      </c>
      <c r="LY183" s="7">
        <f>(LK183*(LU183+LX183)+(LL183*(LU183+LX183)))</f>
        <v/>
      </c>
      <c r="LZ183" s="7">
        <f>(LN183*(LV183+LW183)+(LO183*(LV183+LW183)))</f>
        <v/>
      </c>
      <c r="MA183" s="11">
        <f>LY183-LZ183</f>
        <v/>
      </c>
      <c r="MB183" s="5">
        <f>MA183+2</f>
        <v/>
      </c>
      <c r="MC183" s="6">
        <f>MA183-2</f>
        <v/>
      </c>
      <c r="MD183" s="4">
        <f>LE183</f>
        <v/>
      </c>
      <c r="ME183" s="9">
        <f>IF(MD183=0,1000,MD183+0.75)</f>
        <v/>
      </c>
      <c r="MF183" s="10">
        <f>IF(MD183=0,0,MD183-0.75)</f>
        <v/>
      </c>
      <c r="MG183" s="4">
        <f>((LM183*(LU183+LX183))-((LP183*(LV183+LW183))))</f>
        <v/>
      </c>
      <c r="MH183" s="9">
        <f>MG183*1.2</f>
        <v/>
      </c>
      <c r="MI183" s="10">
        <f>MG183*0.8</f>
        <v/>
      </c>
      <c r="MJ183">
        <f>IFERROR(OT183,"")</f>
        <v/>
      </c>
      <c r="MK183">
        <f>IFERROR(OU183,"")</f>
        <v/>
      </c>
      <c r="ML183">
        <f>IFERROR(OV183,"")</f>
        <v/>
      </c>
      <c r="MM183">
        <f>IFERROR(OW183,"")</f>
        <v/>
      </c>
      <c r="MN183">
        <f>IFERROR(OX183,"")</f>
        <v/>
      </c>
      <c r="MO183">
        <f>IFERROR(OY183,"")</f>
        <v/>
      </c>
      <c r="MP183" s="1">
        <f>COUNTIFS(#REF!,LT183,#REF!,1,#REF!,"&gt;="&amp;MC183,#REF!,"&lt;="&amp;MB183,#REF!,"&lt;="&amp;ME183,#REF!,"&gt;="&amp;MF183,#REF!,"="&amp;KV183,#REF!,"="&amp;KX183)</f>
        <v/>
      </c>
      <c r="MQ183" s="1">
        <f>COUNTIFS(#REF!,LT183,#REF!,0,#REF!,"&gt;="&amp;MC183,#REF!,"&lt;="&amp;MB183,#REF!,"&lt;="&amp;ME183,#REF!,"&gt;="&amp;MF183,#REF!,"="&amp;KV183,#REF!,"="&amp;KX183)</f>
        <v/>
      </c>
      <c r="MR183" s="1">
        <f>COUNTIFS(#REF!,LT183,#REF!,1,#REF!,"&gt;="&amp;MC183,#REF!,"&lt;="&amp;MB183,#REF!,"&lt;="&amp;ME183,#REF!,"&gt;="&amp;MF183,#REF!,"="&amp;KW183,#REF!,"="&amp;KY183)</f>
        <v/>
      </c>
      <c r="MS183" s="1">
        <f>COUNTIFS(#REF!,LT183,#REF!,0,#REF!,"&gt;="&amp;MC183,#REF!,"&lt;="&amp;MB183,#REF!,"&lt;="&amp;ME183,#REF!,"&gt;="&amp;MF183,#REF!,"="&amp;KW183,#REF!,"="&amp;KY183)</f>
        <v/>
      </c>
      <c r="MT183" s="1">
        <f>COUNTIFS(#REF!,LT183,#REF!,1,#REF!,"&gt;="&amp;MI183,#REF!,"&lt;="&amp;MH183,#REF!,"&lt;="&amp;ME183,#REF!,"&gt;="&amp;MF183)</f>
        <v/>
      </c>
      <c r="MU183" s="1">
        <f>COUNTIFS(#REF!,LT183,#REF!,0,#REF!,"&gt;="&amp;MI183,#REF!,"&lt;="&amp;MH183,#REF!,"&lt;="&amp;ME183,#REF!,"&gt;="&amp;MF183)</f>
        <v/>
      </c>
      <c r="MV183" s="1">
        <f>COUNTIFS(#REF!,LT183,#REF!,1,#REF!,"&gt;="&amp;MI183,#REF!,"&lt;="&amp;MH183,#REF!,"="&amp;KZ183,#REF!,"="&amp;LA183,#REF!,"&lt;="&amp;ME183,#REF!,"&gt;="&amp;MF183)</f>
        <v/>
      </c>
      <c r="MW183" s="1">
        <f>COUNTIFS(#REF!,LT183,#REF!,0,#REF!,"&gt;="&amp;MI183,#REF!,"&lt;="&amp;MH183,#REF!,"="&amp;KZ183,#REF!,"="&amp;LA183,#REF!,"&lt;="&amp;ME183,#REF!,"&gt;="&amp;MF183)</f>
        <v/>
      </c>
      <c r="MX183" s="1">
        <f>COUNTIFS(#REF!,LT183,#REF!,1,#REF!,"&gt;="&amp;MC183,#REF!,"&lt;="&amp;MB183,#REF!,"&lt;="&amp;ME183,#REF!,"&gt;="&amp;MF183)</f>
        <v/>
      </c>
      <c r="MY183" s="1">
        <f>COUNTIFS(#REF!,LT183,#REF!,0,#REF!,"&gt;="&amp;MC183,#REF!,"&lt;="&amp;MB183,#REF!,"&lt;="&amp;ME183,#REF!,"&gt;="&amp;MF183)</f>
        <v/>
      </c>
      <c r="MZ183" s="1">
        <f>COUNTIFS(#REF!,LT183,#REF!,1,#REF!,"&lt;="&amp;ME183,#REF!,"&gt;="&amp;MF183,#REF!,"="&amp;KV183,#REF!,"="&amp;KX183)</f>
        <v/>
      </c>
      <c r="NA183" s="1">
        <f>COUNTIFS(#REF!,LT183,#REF!,0,#REF!,"&lt;="&amp;ME183,#REF!,"&gt;="&amp;MF183,#REF!,"="&amp;KV183,#REF!,"="&amp;KX183)</f>
        <v/>
      </c>
      <c r="NB183" s="1">
        <f>COUNTIFS(#REF!,LT183,#REF!,1,#REF!,"&lt;="&amp;ME183,#REF!,"&gt;="&amp;MF183,#REF!,"="&amp;KW183,#REF!,"="&amp;KY183)</f>
        <v/>
      </c>
      <c r="NC183" s="1">
        <f>COUNTIFS(#REF!,LT183,#REF!,0,#REF!,"&lt;="&amp;ME183,#REF!,"&gt;="&amp;MF183,#REF!,"="&amp;KW183,#REF!,"="&amp;KY183)</f>
        <v/>
      </c>
      <c r="ND183" s="1">
        <f>COUNTIFS(#REF!,LT183,#REF!,1,#REF!,"&gt;="&amp;MC183,#REF!,"&lt;="&amp;MB183,#REF!,"&lt;="&amp;ME183,#REF!,"&gt;="&amp;MF183,#REF!,"="&amp;KV183,#REF!,"="&amp;KX183)</f>
        <v/>
      </c>
      <c r="NE183" s="1">
        <f>COUNTIFS(#REF!,LT183,#REF!,0,#REF!,"&gt;="&amp;MC183,#REF!,"&lt;="&amp;MB183,#REF!,"&lt;="&amp;ME183,#REF!,"&gt;="&amp;MF183,#REF!,"="&amp;KV183,#REF!,"="&amp;KX183)</f>
        <v/>
      </c>
      <c r="NF183" s="1">
        <f>COUNTIFS(#REF!,LT183,#REF!,1,#REF!,"&gt;="&amp;MC183,#REF!,"&lt;="&amp;MB183,#REF!,"&lt;="&amp;ME183,#REF!,"&gt;="&amp;MF183,#REF!,"="&amp;KW183,#REF!,"="&amp;KY183)</f>
        <v/>
      </c>
      <c r="NG183" s="1">
        <f>COUNTIFS(#REF!,LT183,#REF!,0,#REF!,"&gt;="&amp;MC183,#REF!,"&lt;="&amp;MB183,#REF!,"&lt;="&amp;ME183,#REF!,"&gt;="&amp;MF183,#REF!,"="&amp;KW183,#REF!,"="&amp;KY183)</f>
        <v/>
      </c>
      <c r="NH183" s="1">
        <f>COUNTIFS(#REF!,LT183,#REF!,1,#REF!,"&gt;="&amp;MC183,#REF!,"&lt;="&amp;MB183,#REF!,"&lt;="&amp;ME183,#REF!,"&gt;="&amp;MF183,#REF!,"="&amp;KZ183,#REF!,"="&amp;LA183)</f>
        <v/>
      </c>
      <c r="NI183" s="1">
        <f>COUNTIFS(#REF!,LT183,#REF!,0,#REF!,"&gt;="&amp;MC183,#REF!,"&lt;="&amp;MB183,#REF!,"&lt;="&amp;ME183,#REF!,"&gt;="&amp;MF183,#REF!,"="&amp;KZ183,#REF!,"="&amp;LA183)</f>
        <v/>
      </c>
      <c r="NJ183" s="1">
        <f>COUNTIFS(#REF!,LT183,#REF!,1,#REF!,"&gt;="&amp;MI183,#REF!,"&lt;="&amp;MH183,#REF!,"&lt;="&amp;ME183,#REF!,"&gt;="&amp;MF183)</f>
        <v/>
      </c>
      <c r="NK183" s="1">
        <f>COUNTIFS(#REF!,LT183,#REF!,0,#REF!,"&gt;="&amp;MI183,#REF!,"&lt;="&amp;MH183,#REF!,"&lt;="&amp;ME183,#REF!,"&gt;="&amp;MF183)</f>
        <v/>
      </c>
      <c r="NL183" s="1">
        <f>COUNTIFS(#REF!,LT183,#REF!,1,#REF!,"&gt;="&amp;MI183,#REF!,"&lt;="&amp;MH183,#REF!,"="&amp;KZ183,#REF!,"="&amp;LA183,#REF!,"&lt;="&amp;ME183,#REF!,"&gt;="&amp;MF183)</f>
        <v/>
      </c>
      <c r="NM183" s="1">
        <f>COUNTIFS(#REF!,LT183,#REF!,0,#REF!,"&gt;="&amp;MI183,#REF!,"&lt;="&amp;MH183,#REF!,"="&amp;KZ183,#REF!,"="&amp;LA183,#REF!,"&lt;="&amp;ME183,#REF!,"&gt;="&amp;MF183)</f>
        <v/>
      </c>
      <c r="NN183" s="1">
        <f>COUNTIFS(#REF!,LT183,#REF!,1,#REF!,"&gt;="&amp;MC183,#REF!,"&lt;="&amp;MB183,#REF!,"&lt;="&amp;ME183,#REF!,"&gt;="&amp;MF183)</f>
        <v/>
      </c>
      <c r="NO183" s="1">
        <f>COUNTIFS(#REF!,LT183,#REF!,0,#REF!,"&gt;="&amp;MC183,#REF!,"&lt;="&amp;MB183,#REF!,"&lt;="&amp;ME183,#REF!,"&gt;="&amp;MF183)</f>
        <v/>
      </c>
      <c r="NP183" s="1">
        <f>COUNTIFS(#REF!,LT183,#REF!,1,#REF!,"&lt;="&amp;ME183,#REF!,"&gt;="&amp;MF183,#REF!,"="&amp;KV183,#REF!,"="&amp;KX183)</f>
        <v/>
      </c>
      <c r="NQ183" s="1">
        <f>COUNTIFS(#REF!,LT183,#REF!,0,#REF!,"&lt;="&amp;ME183,#REF!,"&gt;="&amp;MF183,#REF!,"="&amp;KV183,#REF!,"="&amp;KX183)</f>
        <v/>
      </c>
      <c r="NR183" s="1">
        <f>COUNTIFS(#REF!,LT183,#REF!,1,#REF!,"&lt;="&amp;ME183,#REF!,"&gt;="&amp;MF183,#REF!,"="&amp;KW183,#REF!,"="&amp;KY183)</f>
        <v/>
      </c>
      <c r="NS183" s="1">
        <f>COUNTIFS(#REF!,LT183,#REF!,0,#REF!,"&lt;="&amp;ME183,#REF!,"&gt;="&amp;MF183,#REF!,"="&amp;KW183,#REF!,"="&amp;KY183)</f>
        <v/>
      </c>
      <c r="NT183" s="1">
        <f>MP183+MR183+MT183+MV183+MX183+MZ183+NB183</f>
        <v/>
      </c>
      <c r="NU183" s="1">
        <f>MQ183+MS183+MU183+MW183+MY183+NA183+NC183</f>
        <v/>
      </c>
      <c r="NV183" s="1">
        <f>NT183+NU183</f>
        <v/>
      </c>
      <c r="NW183" s="33">
        <f>NT183/(NT183+NU183)</f>
        <v/>
      </c>
      <c r="NX183" s="3">
        <f>1/NW183</f>
        <v/>
      </c>
      <c r="NY183" s="1">
        <f>LH183</f>
        <v/>
      </c>
      <c r="NZ183" s="79">
        <f>(NW183*((NY183-1)*0.98))-((1-NW183)*1)</f>
        <v/>
      </c>
      <c r="OA183" s="34">
        <f>IF(LR183&lt;0.9,0,IF(AND(LR183&gt;1.1),0,1))</f>
        <v/>
      </c>
      <c r="OB183" s="34">
        <f>IF(LS183&lt;0.9,0,IF(AND(LS183&gt;1.1),0,1))</f>
        <v/>
      </c>
      <c r="OC183" s="32">
        <f>IF(NV183&gt;99,1,0)</f>
        <v/>
      </c>
      <c r="OD183" s="32">
        <f>IF(NZ183&gt;0.0799,1,0)</f>
        <v/>
      </c>
      <c r="OE183" s="32">
        <f>IF(NZ183&gt;OM183,1,0)</f>
        <v/>
      </c>
      <c r="OF183" s="32">
        <f>OC183+OD183+OE183+OA183+OB183</f>
        <v/>
      </c>
      <c r="OG183" s="1">
        <f>ND183+NF183+NH183+NJ183+NL183+NN183+NP183+NR183</f>
        <v/>
      </c>
      <c r="OH183" s="1">
        <f>NE183+NG183+NI183+NK183+NM183+NO183+NQ183+NS183</f>
        <v/>
      </c>
      <c r="OI183" s="1">
        <f>OG183+OH183</f>
        <v/>
      </c>
      <c r="OJ183" s="33">
        <f>OG183/(OG183+OH183)</f>
        <v/>
      </c>
      <c r="OK183" s="3">
        <f>1/OJ183</f>
        <v/>
      </c>
      <c r="OL183" s="1">
        <f>LI183</f>
        <v/>
      </c>
      <c r="OM183" s="79">
        <f>(OJ183*((OL183-1)*0.98))-((1-OJ183)*1)</f>
        <v/>
      </c>
      <c r="ON183" s="34">
        <f>IF(LR183&lt;0.9,0,IF(AND(LR183&gt;1.1),0,1))</f>
        <v/>
      </c>
      <c r="OO183" s="34">
        <f>IF(LS183&lt;0.9,0,IF(AND(LS183&gt;1.1),0,1))</f>
        <v/>
      </c>
      <c r="OP183" s="32">
        <f>IF(OI183&gt;99,1,0)</f>
        <v/>
      </c>
      <c r="OQ183" s="32">
        <f>IF(OM183&gt;0.0799,1,0)</f>
        <v/>
      </c>
      <c r="OR183" s="32">
        <f>IF(OM183&gt;OZ183,1,0)</f>
        <v/>
      </c>
      <c r="OS183" s="32">
        <f>OP183+OQ183+OR183+ON183+OO183</f>
        <v/>
      </c>
      <c r="OT183">
        <f>IF(OF183=5,"BackHome0-0",IF(AND(OS183=5),"BackAway0-0",""))</f>
        <v/>
      </c>
      <c r="OU183">
        <f>IF(OF183=5,KN183,IF(AND(OS183=5),KO183,""))</f>
        <v/>
      </c>
      <c r="OV183">
        <f>IF(OF183=5,"Match Odds",IF(AND(OS183=5),"Match Odds",""))</f>
        <v/>
      </c>
      <c r="OW183">
        <f>IF(OF183=5,KP183,IF(AND(OS183=5),KP183,""))</f>
        <v/>
      </c>
      <c r="OX183">
        <f>IF(OF183=5,"MATCH_ODDS",IF(AND(OS183=5),"MATCH_ODDS",""))</f>
        <v/>
      </c>
      <c r="OY183">
        <f>IF(OF183=5,"BACK",IF(AND(OS183=5),"BACK",""))</f>
        <v/>
      </c>
    </row>
    <row r="184" ht="16.5" customHeight="1" thickBot="1" thickTop="1">
      <c r="A184" s="2" t="n"/>
      <c r="KN184" s="1">
        <f>IF(INDEX(#REF!,MATCH('HT 0-0'!D184,#REF!,0))=INDEX(#REF!,MATCH('HT 0-0'!D184,#REF!,0)),INDEX(#REF!,MATCH('HT 0-0'!D184,#REF!,0)),"ERROR")</f>
        <v/>
      </c>
      <c r="KO184" s="1">
        <f>IF(INDEX(#REF!,MATCH('HT 0-0'!E184,#REF!,0))=INDEX(#REF!,MATCH('HT 0-0'!E184,#REF!,0)),INDEX(#REF!,MATCH('HT 0-0'!E184,#REF!,0)),"ERROR")</f>
        <v/>
      </c>
      <c r="KP184" s="1">
        <f>KN184&amp;" v "&amp;KO184</f>
        <v/>
      </c>
      <c r="KQ184">
        <f>B184&amp;"_"&amp;C184</f>
        <v/>
      </c>
      <c r="KR184" s="1">
        <f>IF((HW184/KK184)&lt;0.335,"G",IF((HW184/KK184)&gt;0.67,"R","A"))</f>
        <v/>
      </c>
      <c r="KS184" s="1">
        <f>IF((HX184/KK184)&lt;0.335,"G",IF((HX184/KK184)&gt;0.67,"R","A"))</f>
        <v/>
      </c>
      <c r="KT184" s="1">
        <f>IF((IH184/KK184)&lt;0.335,"G",IF((IH184/KK184)&gt;0.67,"R","A"))</f>
        <v/>
      </c>
      <c r="KU184" s="1">
        <f>IF((II184/KK184)&lt;0.335,"G",IF((II184/KK184)&gt;0.67,"R","A"))</f>
        <v/>
      </c>
      <c r="KV184" s="1">
        <f>IF((HZ184/KK184)&lt;0.335,"G",IF((HZ184/KK184)&gt;0.67,"R","A"))</f>
        <v/>
      </c>
      <c r="KW184" s="1">
        <f>IF((HY184/KK184)&lt;0.335,"G",IF((HY184/KK184)&gt;0.67,"R","A"))</f>
        <v/>
      </c>
      <c r="KX184" s="1">
        <f>IF((IK184/KK184)&lt;0.335,"G",IF((IK184/KK184)&gt;0.67,"R","A"))</f>
        <v/>
      </c>
      <c r="KY184" s="1">
        <f>IF((IJ184/KK184)&lt;0.335,"G",IF((IJ184/KK184)&gt;0.67,"R","A"))</f>
        <v/>
      </c>
      <c r="KZ184" s="1">
        <f>IF((HQ184/KK184)&lt;0.335,"G",IF((HQ184/KK184)&gt;0.67,"R","A"))</f>
        <v/>
      </c>
      <c r="LA184" s="1">
        <f>IF((IB184/KK184)&lt;0.335,"G",IF((IB184/KK184)&gt;0.67,"R","A"))</f>
        <v/>
      </c>
      <c r="LB184">
        <f>IF(LQ184="0-0",INDEX(Scrape!#REF!,MATCH('HT 0-0'!KP184,Scrape!$B:$B,0)),"")</f>
        <v/>
      </c>
      <c r="LC184">
        <f>IF(LQ184="0-0",INDEX(Scrape!$A:$A,MATCH('HT 0-0'!KP184,Scrape!$B:$B,0)),"")</f>
        <v/>
      </c>
      <c r="LD184">
        <f>IF(LQ184="0-0",INDEX(Scrape!$B:$B,MATCH('HT 0-0'!KP184,Scrape!$B:$B,0)),"")</f>
        <v/>
      </c>
      <c r="LE184">
        <f>IF(LQ184="0-0",INDEX(Scrape!$C:$C,MATCH('HT 0-0'!KP184,Scrape!$B:$B,0)),"")</f>
        <v/>
      </c>
      <c r="LF184">
        <f>IF(LQ184="0-0",INDEX(Scrape!$D:$D,MATCH('HT 0-0'!KP184,Scrape!$B:$B,0)),"")</f>
        <v/>
      </c>
      <c r="LG184">
        <f>IF(LQ184="0-0",INDEX(Scrape!$E:$E,MATCH('HT 0-0'!KP184,Scrape!$B:$B,0)),"")</f>
        <v/>
      </c>
      <c r="LH184">
        <f>IF(LQ184="0-0",INDEX(Scrape!$F:$F,MATCH('HT 0-0'!KP184,Scrape!$B:$B,0)),"")</f>
        <v/>
      </c>
      <c r="LI184">
        <f>IF(LQ184="0-0",INDEX(Scrape!$G:$G,MATCH('HT 0-0'!KP184,Scrape!$B:$B,0)),"")</f>
        <v/>
      </c>
      <c r="LJ184">
        <f>IF(LQ184="0-0",INDEX(Scrape!$H:$H,MATCH('HT 0-0'!KP184,Scrape!$B:$B,0)),"")</f>
        <v/>
      </c>
      <c r="LK184">
        <f>IF(LQ184="0-0",INDEX(Scrape!$I:$I,MATCH('HT 0-0'!KP184,Scrape!$B:$B,0)),"")</f>
        <v/>
      </c>
      <c r="LL184">
        <f>IF(LQ184="0-0",INDEX(Scrape!$J:$J,MATCH('HT 0-0'!KP184,Scrape!$B:$B,0)),"")</f>
        <v/>
      </c>
      <c r="LM184">
        <f>IF(LQ184="0-0",INDEX(Scrape!$K:$K,MATCH('HT 0-0'!KP184,Scrape!$B:$B,0)),"")</f>
        <v/>
      </c>
      <c r="LN184">
        <f>IF(LQ184="0-0",INDEX(Scrape!$L:$L,MATCH('HT 0-0'!KP184,Scrape!$B:$B,0)),"")</f>
        <v/>
      </c>
      <c r="LO184">
        <f>IF(LQ184="0-0",INDEX(Scrape!$M:$M,MATCH('HT 0-0'!KP184,Scrape!$B:$B,0)),"")</f>
        <v/>
      </c>
      <c r="LP184">
        <f>IF(LQ184="0-0",INDEX(Scrape!$N:$N,MATCH('HT 0-0'!KP184,Scrape!$B:$B,0)),"")</f>
        <v/>
      </c>
      <c r="LQ184">
        <f>INDEX(Scrape!$O:$O,MATCH('HT 0-0'!KP184,Scrape!$B:$B,0))</f>
        <v/>
      </c>
      <c r="LR184">
        <f>(1/LJ184)+(1/LI184)+(1/LH184)</f>
        <v/>
      </c>
      <c r="LS184">
        <f>(1/LG184)+(1/LF184)+(1/LE184)</f>
        <v/>
      </c>
      <c r="LT184" s="8">
        <f>IF(INDEX(#REF!,MATCH(KQ184,#REF!,0))=INDEX(#REF!,MATCH(KQ184,#REF!,0)),INDEX(#REF!,MATCH(KQ184,#REF!,0)),"ERROR")</f>
        <v/>
      </c>
      <c r="LU184" s="4">
        <f>IF(KR184="G",2,IF(KR184="R",0.5,IF(KR184="A",1)))</f>
        <v/>
      </c>
      <c r="LV184" s="4">
        <f>IF(KS184="G",0.5,IF(KS184="R",2,IF(KS184="A",1)))</f>
        <v/>
      </c>
      <c r="LW184" s="4">
        <f>IF(KT184="G",2,IF(KT184="R",0.5,IF(KT184="A",1)))</f>
        <v/>
      </c>
      <c r="LX184" s="4">
        <f>IF(KU184="G",0.5,IF(KU184="R",2,IF(KU184="A",1)))</f>
        <v/>
      </c>
      <c r="LY184" s="7">
        <f>(LK184*(LU184+LX184)+(LL184*(LU184+LX184)))</f>
        <v/>
      </c>
      <c r="LZ184" s="7">
        <f>(LN184*(LV184+LW184)+(LO184*(LV184+LW184)))</f>
        <v/>
      </c>
      <c r="MA184" s="11">
        <f>LY184-LZ184</f>
        <v/>
      </c>
      <c r="MB184" s="5">
        <f>MA184+2</f>
        <v/>
      </c>
      <c r="MC184" s="6">
        <f>MA184-2</f>
        <v/>
      </c>
      <c r="MD184" s="4">
        <f>LE184</f>
        <v/>
      </c>
      <c r="ME184" s="9">
        <f>IF(MD184=0,1000,MD184+0.75)</f>
        <v/>
      </c>
      <c r="MF184" s="10">
        <f>IF(MD184=0,0,MD184-0.75)</f>
        <v/>
      </c>
      <c r="MG184" s="4">
        <f>((LM184*(LU184+LX184))-((LP184*(LV184+LW184))))</f>
        <v/>
      </c>
      <c r="MH184" s="9">
        <f>MG184*1.2</f>
        <v/>
      </c>
      <c r="MI184" s="10">
        <f>MG184*0.8</f>
        <v/>
      </c>
      <c r="MJ184">
        <f>IFERROR(OT184,"")</f>
        <v/>
      </c>
      <c r="MK184">
        <f>IFERROR(OU184,"")</f>
        <v/>
      </c>
      <c r="ML184">
        <f>IFERROR(OV184,"")</f>
        <v/>
      </c>
      <c r="MM184">
        <f>IFERROR(OW184,"")</f>
        <v/>
      </c>
      <c r="MN184">
        <f>IFERROR(OX184,"")</f>
        <v/>
      </c>
      <c r="MO184">
        <f>IFERROR(OY184,"")</f>
        <v/>
      </c>
      <c r="MP184" s="1">
        <f>COUNTIFS(#REF!,LT184,#REF!,1,#REF!,"&gt;="&amp;MC184,#REF!,"&lt;="&amp;MB184,#REF!,"&lt;="&amp;ME184,#REF!,"&gt;="&amp;MF184,#REF!,"="&amp;KV184,#REF!,"="&amp;KX184)</f>
        <v/>
      </c>
      <c r="MQ184" s="1">
        <f>COUNTIFS(#REF!,LT184,#REF!,0,#REF!,"&gt;="&amp;MC184,#REF!,"&lt;="&amp;MB184,#REF!,"&lt;="&amp;ME184,#REF!,"&gt;="&amp;MF184,#REF!,"="&amp;KV184,#REF!,"="&amp;KX184)</f>
        <v/>
      </c>
      <c r="MR184" s="1">
        <f>COUNTIFS(#REF!,LT184,#REF!,1,#REF!,"&gt;="&amp;MC184,#REF!,"&lt;="&amp;MB184,#REF!,"&lt;="&amp;ME184,#REF!,"&gt;="&amp;MF184,#REF!,"="&amp;KW184,#REF!,"="&amp;KY184)</f>
        <v/>
      </c>
      <c r="MS184" s="1">
        <f>COUNTIFS(#REF!,LT184,#REF!,0,#REF!,"&gt;="&amp;MC184,#REF!,"&lt;="&amp;MB184,#REF!,"&lt;="&amp;ME184,#REF!,"&gt;="&amp;MF184,#REF!,"="&amp;KW184,#REF!,"="&amp;KY184)</f>
        <v/>
      </c>
      <c r="MT184" s="1">
        <f>COUNTIFS(#REF!,LT184,#REF!,1,#REF!,"&gt;="&amp;MI184,#REF!,"&lt;="&amp;MH184,#REF!,"&lt;="&amp;ME184,#REF!,"&gt;="&amp;MF184)</f>
        <v/>
      </c>
      <c r="MU184" s="1">
        <f>COUNTIFS(#REF!,LT184,#REF!,0,#REF!,"&gt;="&amp;MI184,#REF!,"&lt;="&amp;MH184,#REF!,"&lt;="&amp;ME184,#REF!,"&gt;="&amp;MF184)</f>
        <v/>
      </c>
      <c r="MV184" s="1">
        <f>COUNTIFS(#REF!,LT184,#REF!,1,#REF!,"&gt;="&amp;MI184,#REF!,"&lt;="&amp;MH184,#REF!,"="&amp;KZ184,#REF!,"="&amp;LA184,#REF!,"&lt;="&amp;ME184,#REF!,"&gt;="&amp;MF184)</f>
        <v/>
      </c>
      <c r="MW184" s="1">
        <f>COUNTIFS(#REF!,LT184,#REF!,0,#REF!,"&gt;="&amp;MI184,#REF!,"&lt;="&amp;MH184,#REF!,"="&amp;KZ184,#REF!,"="&amp;LA184,#REF!,"&lt;="&amp;ME184,#REF!,"&gt;="&amp;MF184)</f>
        <v/>
      </c>
      <c r="MX184" s="1">
        <f>COUNTIFS(#REF!,LT184,#REF!,1,#REF!,"&gt;="&amp;MC184,#REF!,"&lt;="&amp;MB184,#REF!,"&lt;="&amp;ME184,#REF!,"&gt;="&amp;MF184)</f>
        <v/>
      </c>
      <c r="MY184" s="1">
        <f>COUNTIFS(#REF!,LT184,#REF!,0,#REF!,"&gt;="&amp;MC184,#REF!,"&lt;="&amp;MB184,#REF!,"&lt;="&amp;ME184,#REF!,"&gt;="&amp;MF184)</f>
        <v/>
      </c>
      <c r="MZ184" s="1">
        <f>COUNTIFS(#REF!,LT184,#REF!,1,#REF!,"&lt;="&amp;ME184,#REF!,"&gt;="&amp;MF184,#REF!,"="&amp;KV184,#REF!,"="&amp;KX184)</f>
        <v/>
      </c>
      <c r="NA184" s="1">
        <f>COUNTIFS(#REF!,LT184,#REF!,0,#REF!,"&lt;="&amp;ME184,#REF!,"&gt;="&amp;MF184,#REF!,"="&amp;KV184,#REF!,"="&amp;KX184)</f>
        <v/>
      </c>
      <c r="NB184" s="1">
        <f>COUNTIFS(#REF!,LT184,#REF!,1,#REF!,"&lt;="&amp;ME184,#REF!,"&gt;="&amp;MF184,#REF!,"="&amp;KW184,#REF!,"="&amp;KY184)</f>
        <v/>
      </c>
      <c r="NC184" s="1">
        <f>COUNTIFS(#REF!,LT184,#REF!,0,#REF!,"&lt;="&amp;ME184,#REF!,"&gt;="&amp;MF184,#REF!,"="&amp;KW184,#REF!,"="&amp;KY184)</f>
        <v/>
      </c>
      <c r="ND184" s="1">
        <f>COUNTIFS(#REF!,LT184,#REF!,1,#REF!,"&gt;="&amp;MC184,#REF!,"&lt;="&amp;MB184,#REF!,"&lt;="&amp;ME184,#REF!,"&gt;="&amp;MF184,#REF!,"="&amp;KV184,#REF!,"="&amp;KX184)</f>
        <v/>
      </c>
      <c r="NE184" s="1">
        <f>COUNTIFS(#REF!,LT184,#REF!,0,#REF!,"&gt;="&amp;MC184,#REF!,"&lt;="&amp;MB184,#REF!,"&lt;="&amp;ME184,#REF!,"&gt;="&amp;MF184,#REF!,"="&amp;KV184,#REF!,"="&amp;KX184)</f>
        <v/>
      </c>
      <c r="NF184" s="1">
        <f>COUNTIFS(#REF!,LT184,#REF!,1,#REF!,"&gt;="&amp;MC184,#REF!,"&lt;="&amp;MB184,#REF!,"&lt;="&amp;ME184,#REF!,"&gt;="&amp;MF184,#REF!,"="&amp;KW184,#REF!,"="&amp;KY184)</f>
        <v/>
      </c>
      <c r="NG184" s="1">
        <f>COUNTIFS(#REF!,LT184,#REF!,0,#REF!,"&gt;="&amp;MC184,#REF!,"&lt;="&amp;MB184,#REF!,"&lt;="&amp;ME184,#REF!,"&gt;="&amp;MF184,#REF!,"="&amp;KW184,#REF!,"="&amp;KY184)</f>
        <v/>
      </c>
      <c r="NH184" s="1">
        <f>COUNTIFS(#REF!,LT184,#REF!,1,#REF!,"&gt;="&amp;MC184,#REF!,"&lt;="&amp;MB184,#REF!,"&lt;="&amp;ME184,#REF!,"&gt;="&amp;MF184,#REF!,"="&amp;KZ184,#REF!,"="&amp;LA184)</f>
        <v/>
      </c>
      <c r="NI184" s="1">
        <f>COUNTIFS(#REF!,LT184,#REF!,0,#REF!,"&gt;="&amp;MC184,#REF!,"&lt;="&amp;MB184,#REF!,"&lt;="&amp;ME184,#REF!,"&gt;="&amp;MF184,#REF!,"="&amp;KZ184,#REF!,"="&amp;LA184)</f>
        <v/>
      </c>
      <c r="NJ184" s="1">
        <f>COUNTIFS(#REF!,LT184,#REF!,1,#REF!,"&gt;="&amp;MI184,#REF!,"&lt;="&amp;MH184,#REF!,"&lt;="&amp;ME184,#REF!,"&gt;="&amp;MF184)</f>
        <v/>
      </c>
      <c r="NK184" s="1">
        <f>COUNTIFS(#REF!,LT184,#REF!,0,#REF!,"&gt;="&amp;MI184,#REF!,"&lt;="&amp;MH184,#REF!,"&lt;="&amp;ME184,#REF!,"&gt;="&amp;MF184)</f>
        <v/>
      </c>
      <c r="NL184" s="1">
        <f>COUNTIFS(#REF!,LT184,#REF!,1,#REF!,"&gt;="&amp;MI184,#REF!,"&lt;="&amp;MH184,#REF!,"="&amp;KZ184,#REF!,"="&amp;LA184,#REF!,"&lt;="&amp;ME184,#REF!,"&gt;="&amp;MF184)</f>
        <v/>
      </c>
      <c r="NM184" s="1">
        <f>COUNTIFS(#REF!,LT184,#REF!,0,#REF!,"&gt;="&amp;MI184,#REF!,"&lt;="&amp;MH184,#REF!,"="&amp;KZ184,#REF!,"="&amp;LA184,#REF!,"&lt;="&amp;ME184,#REF!,"&gt;="&amp;MF184)</f>
        <v/>
      </c>
      <c r="NN184" s="1">
        <f>COUNTIFS(#REF!,LT184,#REF!,1,#REF!,"&gt;="&amp;MC184,#REF!,"&lt;="&amp;MB184,#REF!,"&lt;="&amp;ME184,#REF!,"&gt;="&amp;MF184)</f>
        <v/>
      </c>
      <c r="NO184" s="1">
        <f>COUNTIFS(#REF!,LT184,#REF!,0,#REF!,"&gt;="&amp;MC184,#REF!,"&lt;="&amp;MB184,#REF!,"&lt;="&amp;ME184,#REF!,"&gt;="&amp;MF184)</f>
        <v/>
      </c>
      <c r="NP184" s="1">
        <f>COUNTIFS(#REF!,LT184,#REF!,1,#REF!,"&lt;="&amp;ME184,#REF!,"&gt;="&amp;MF184,#REF!,"="&amp;KV184,#REF!,"="&amp;KX184)</f>
        <v/>
      </c>
      <c r="NQ184" s="1">
        <f>COUNTIFS(#REF!,LT184,#REF!,0,#REF!,"&lt;="&amp;ME184,#REF!,"&gt;="&amp;MF184,#REF!,"="&amp;KV184,#REF!,"="&amp;KX184)</f>
        <v/>
      </c>
      <c r="NR184" s="1">
        <f>COUNTIFS(#REF!,LT184,#REF!,1,#REF!,"&lt;="&amp;ME184,#REF!,"&gt;="&amp;MF184,#REF!,"="&amp;KW184,#REF!,"="&amp;KY184)</f>
        <v/>
      </c>
      <c r="NS184" s="1">
        <f>COUNTIFS(#REF!,LT184,#REF!,0,#REF!,"&lt;="&amp;ME184,#REF!,"&gt;="&amp;MF184,#REF!,"="&amp;KW184,#REF!,"="&amp;KY184)</f>
        <v/>
      </c>
      <c r="NT184" s="1">
        <f>MP184+MR184+MT184+MV184+MX184+MZ184+NB184</f>
        <v/>
      </c>
      <c r="NU184" s="1">
        <f>MQ184+MS184+MU184+MW184+MY184+NA184+NC184</f>
        <v/>
      </c>
      <c r="NV184" s="1">
        <f>NT184+NU184</f>
        <v/>
      </c>
      <c r="NW184" s="33">
        <f>NT184/(NT184+NU184)</f>
        <v/>
      </c>
      <c r="NX184" s="3">
        <f>1/NW184</f>
        <v/>
      </c>
      <c r="NY184" s="1">
        <f>LH184</f>
        <v/>
      </c>
      <c r="NZ184" s="79">
        <f>(NW184*((NY184-1)*0.98))-((1-NW184)*1)</f>
        <v/>
      </c>
      <c r="OA184" s="34">
        <f>IF(LR184&lt;0.9,0,IF(AND(LR184&gt;1.1),0,1))</f>
        <v/>
      </c>
      <c r="OB184" s="34">
        <f>IF(LS184&lt;0.9,0,IF(AND(LS184&gt;1.1),0,1))</f>
        <v/>
      </c>
      <c r="OC184" s="32">
        <f>IF(NV184&gt;99,1,0)</f>
        <v/>
      </c>
      <c r="OD184" s="32">
        <f>IF(NZ184&gt;0.0799,1,0)</f>
        <v/>
      </c>
      <c r="OE184" s="32">
        <f>IF(NZ184&gt;OM184,1,0)</f>
        <v/>
      </c>
      <c r="OF184" s="32">
        <f>OC184+OD184+OE184+OA184+OB184</f>
        <v/>
      </c>
      <c r="OG184" s="1">
        <f>ND184+NF184+NH184+NJ184+NL184+NN184+NP184+NR184</f>
        <v/>
      </c>
      <c r="OH184" s="1">
        <f>NE184+NG184+NI184+NK184+NM184+NO184+NQ184+NS184</f>
        <v/>
      </c>
      <c r="OI184" s="1">
        <f>OG184+OH184</f>
        <v/>
      </c>
      <c r="OJ184" s="33">
        <f>OG184/(OG184+OH184)</f>
        <v/>
      </c>
      <c r="OK184" s="3">
        <f>1/OJ184</f>
        <v/>
      </c>
      <c r="OL184" s="1">
        <f>LI184</f>
        <v/>
      </c>
      <c r="OM184" s="79">
        <f>(OJ184*((OL184-1)*0.98))-((1-OJ184)*1)</f>
        <v/>
      </c>
      <c r="ON184" s="34">
        <f>IF(LR184&lt;0.9,0,IF(AND(LR184&gt;1.1),0,1))</f>
        <v/>
      </c>
      <c r="OO184" s="34">
        <f>IF(LS184&lt;0.9,0,IF(AND(LS184&gt;1.1),0,1))</f>
        <v/>
      </c>
      <c r="OP184" s="32">
        <f>IF(OI184&gt;99,1,0)</f>
        <v/>
      </c>
      <c r="OQ184" s="32">
        <f>IF(OM184&gt;0.0799,1,0)</f>
        <v/>
      </c>
      <c r="OR184" s="32">
        <f>IF(OM184&gt;OZ184,1,0)</f>
        <v/>
      </c>
      <c r="OS184" s="32">
        <f>OP184+OQ184+OR184+ON184+OO184</f>
        <v/>
      </c>
      <c r="OT184">
        <f>IF(OF184=5,"BackHome0-0",IF(AND(OS184=5),"BackAway0-0",""))</f>
        <v/>
      </c>
      <c r="OU184">
        <f>IF(OF184=5,KN184,IF(AND(OS184=5),KO184,""))</f>
        <v/>
      </c>
      <c r="OV184">
        <f>IF(OF184=5,"Match Odds",IF(AND(OS184=5),"Match Odds",""))</f>
        <v/>
      </c>
      <c r="OW184">
        <f>IF(OF184=5,KP184,IF(AND(OS184=5),KP184,""))</f>
        <v/>
      </c>
      <c r="OX184">
        <f>IF(OF184=5,"MATCH_ODDS",IF(AND(OS184=5),"MATCH_ODDS",""))</f>
        <v/>
      </c>
      <c r="OY184">
        <f>IF(OF184=5,"BACK",IF(AND(OS184=5),"BACK",""))</f>
        <v/>
      </c>
    </row>
    <row r="185" ht="16.5" customHeight="1" thickBot="1" thickTop="1">
      <c r="A185" s="2" t="n"/>
      <c r="KN185" s="1">
        <f>IF(INDEX(#REF!,MATCH('HT 0-0'!D185,#REF!,0))=INDEX(#REF!,MATCH('HT 0-0'!D185,#REF!,0)),INDEX(#REF!,MATCH('HT 0-0'!D185,#REF!,0)),"ERROR")</f>
        <v/>
      </c>
      <c r="KO185" s="1">
        <f>IF(INDEX(#REF!,MATCH('HT 0-0'!E185,#REF!,0))=INDEX(#REF!,MATCH('HT 0-0'!E185,#REF!,0)),INDEX(#REF!,MATCH('HT 0-0'!E185,#REF!,0)),"ERROR")</f>
        <v/>
      </c>
      <c r="KP185" s="1">
        <f>KN185&amp;" v "&amp;KO185</f>
        <v/>
      </c>
      <c r="KQ185">
        <f>B185&amp;"_"&amp;C185</f>
        <v/>
      </c>
      <c r="KR185" s="1">
        <f>IF((HW185/KK185)&lt;0.335,"G",IF((HW185/KK185)&gt;0.67,"R","A"))</f>
        <v/>
      </c>
      <c r="KS185" s="1">
        <f>IF((HX185/KK185)&lt;0.335,"G",IF((HX185/KK185)&gt;0.67,"R","A"))</f>
        <v/>
      </c>
      <c r="KT185" s="1">
        <f>IF((IH185/KK185)&lt;0.335,"G",IF((IH185/KK185)&gt;0.67,"R","A"))</f>
        <v/>
      </c>
      <c r="KU185" s="1">
        <f>IF((II185/KK185)&lt;0.335,"G",IF((II185/KK185)&gt;0.67,"R","A"))</f>
        <v/>
      </c>
      <c r="KV185" s="1">
        <f>IF((HZ185/KK185)&lt;0.335,"G",IF((HZ185/KK185)&gt;0.67,"R","A"))</f>
        <v/>
      </c>
      <c r="KW185" s="1">
        <f>IF((HY185/KK185)&lt;0.335,"G",IF((HY185/KK185)&gt;0.67,"R","A"))</f>
        <v/>
      </c>
      <c r="KX185" s="1">
        <f>IF((IK185/KK185)&lt;0.335,"G",IF((IK185/KK185)&gt;0.67,"R","A"))</f>
        <v/>
      </c>
      <c r="KY185" s="1">
        <f>IF((IJ185/KK185)&lt;0.335,"G",IF((IJ185/KK185)&gt;0.67,"R","A"))</f>
        <v/>
      </c>
      <c r="KZ185" s="1">
        <f>IF((HQ185/KK185)&lt;0.335,"G",IF((HQ185/KK185)&gt;0.67,"R","A"))</f>
        <v/>
      </c>
      <c r="LA185" s="1">
        <f>IF((IB185/KK185)&lt;0.335,"G",IF((IB185/KK185)&gt;0.67,"R","A"))</f>
        <v/>
      </c>
      <c r="LB185">
        <f>IF(LQ185="0-0",INDEX(Scrape!#REF!,MATCH('HT 0-0'!KP185,Scrape!$B:$B,0)),"")</f>
        <v/>
      </c>
      <c r="LC185">
        <f>IF(LQ185="0-0",INDEX(Scrape!$A:$A,MATCH('HT 0-0'!KP185,Scrape!$B:$B,0)),"")</f>
        <v/>
      </c>
      <c r="LD185">
        <f>IF(LQ185="0-0",INDEX(Scrape!$B:$B,MATCH('HT 0-0'!KP185,Scrape!$B:$B,0)),"")</f>
        <v/>
      </c>
      <c r="LE185">
        <f>IF(LQ185="0-0",INDEX(Scrape!$C:$C,MATCH('HT 0-0'!KP185,Scrape!$B:$B,0)),"")</f>
        <v/>
      </c>
      <c r="LF185">
        <f>IF(LQ185="0-0",INDEX(Scrape!$D:$D,MATCH('HT 0-0'!KP185,Scrape!$B:$B,0)),"")</f>
        <v/>
      </c>
      <c r="LG185">
        <f>IF(LQ185="0-0",INDEX(Scrape!$E:$E,MATCH('HT 0-0'!KP185,Scrape!$B:$B,0)),"")</f>
        <v/>
      </c>
      <c r="LH185">
        <f>IF(LQ185="0-0",INDEX(Scrape!$F:$F,MATCH('HT 0-0'!KP185,Scrape!$B:$B,0)),"")</f>
        <v/>
      </c>
      <c r="LI185">
        <f>IF(LQ185="0-0",INDEX(Scrape!$G:$G,MATCH('HT 0-0'!KP185,Scrape!$B:$B,0)),"")</f>
        <v/>
      </c>
      <c r="LJ185">
        <f>IF(LQ185="0-0",INDEX(Scrape!$H:$H,MATCH('HT 0-0'!KP185,Scrape!$B:$B,0)),"")</f>
        <v/>
      </c>
      <c r="LK185">
        <f>IF(LQ185="0-0",INDEX(Scrape!$I:$I,MATCH('HT 0-0'!KP185,Scrape!$B:$B,0)),"")</f>
        <v/>
      </c>
      <c r="LL185">
        <f>IF(LQ185="0-0",INDEX(Scrape!$J:$J,MATCH('HT 0-0'!KP185,Scrape!$B:$B,0)),"")</f>
        <v/>
      </c>
      <c r="LM185">
        <f>IF(LQ185="0-0",INDEX(Scrape!$K:$K,MATCH('HT 0-0'!KP185,Scrape!$B:$B,0)),"")</f>
        <v/>
      </c>
      <c r="LN185">
        <f>IF(LQ185="0-0",INDEX(Scrape!$L:$L,MATCH('HT 0-0'!KP185,Scrape!$B:$B,0)),"")</f>
        <v/>
      </c>
      <c r="LO185">
        <f>IF(LQ185="0-0",INDEX(Scrape!$M:$M,MATCH('HT 0-0'!KP185,Scrape!$B:$B,0)),"")</f>
        <v/>
      </c>
      <c r="LP185">
        <f>IF(LQ185="0-0",INDEX(Scrape!$N:$N,MATCH('HT 0-0'!KP185,Scrape!$B:$B,0)),"")</f>
        <v/>
      </c>
      <c r="LQ185">
        <f>INDEX(Scrape!$O:$O,MATCH('HT 0-0'!KP185,Scrape!$B:$B,0))</f>
        <v/>
      </c>
      <c r="LR185">
        <f>(1/LJ185)+(1/LI185)+(1/LH185)</f>
        <v/>
      </c>
      <c r="LS185">
        <f>(1/LG185)+(1/LF185)+(1/LE185)</f>
        <v/>
      </c>
      <c r="LT185" s="8">
        <f>IF(INDEX(#REF!,MATCH(KQ185,#REF!,0))=INDEX(#REF!,MATCH(KQ185,#REF!,0)),INDEX(#REF!,MATCH(KQ185,#REF!,0)),"ERROR")</f>
        <v/>
      </c>
      <c r="LU185" s="4">
        <f>IF(KR185="G",2,IF(KR185="R",0.5,IF(KR185="A",1)))</f>
        <v/>
      </c>
      <c r="LV185" s="4">
        <f>IF(KS185="G",0.5,IF(KS185="R",2,IF(KS185="A",1)))</f>
        <v/>
      </c>
      <c r="LW185" s="4">
        <f>IF(KT185="G",2,IF(KT185="R",0.5,IF(KT185="A",1)))</f>
        <v/>
      </c>
      <c r="LX185" s="4">
        <f>IF(KU185="G",0.5,IF(KU185="R",2,IF(KU185="A",1)))</f>
        <v/>
      </c>
      <c r="LY185" s="7">
        <f>(LK185*(LU185+LX185)+(LL185*(LU185+LX185)))</f>
        <v/>
      </c>
      <c r="LZ185" s="7">
        <f>(LN185*(LV185+LW185)+(LO185*(LV185+LW185)))</f>
        <v/>
      </c>
      <c r="MA185" s="11">
        <f>LY185-LZ185</f>
        <v/>
      </c>
      <c r="MB185" s="5">
        <f>MA185+2</f>
        <v/>
      </c>
      <c r="MC185" s="6">
        <f>MA185-2</f>
        <v/>
      </c>
      <c r="MD185" s="4">
        <f>LE185</f>
        <v/>
      </c>
      <c r="ME185" s="9">
        <f>IF(MD185=0,1000,MD185+0.75)</f>
        <v/>
      </c>
      <c r="MF185" s="10">
        <f>IF(MD185=0,0,MD185-0.75)</f>
        <v/>
      </c>
      <c r="MG185" s="4">
        <f>((LM185*(LU185+LX185))-((LP185*(LV185+LW185))))</f>
        <v/>
      </c>
      <c r="MH185" s="9">
        <f>MG185*1.2</f>
        <v/>
      </c>
      <c r="MI185" s="10">
        <f>MG185*0.8</f>
        <v/>
      </c>
      <c r="MJ185">
        <f>IFERROR(OT185,"")</f>
        <v/>
      </c>
      <c r="MK185">
        <f>IFERROR(OU185,"")</f>
        <v/>
      </c>
      <c r="ML185">
        <f>IFERROR(OV185,"")</f>
        <v/>
      </c>
      <c r="MM185">
        <f>IFERROR(OW185,"")</f>
        <v/>
      </c>
      <c r="MN185">
        <f>IFERROR(OX185,"")</f>
        <v/>
      </c>
      <c r="MO185">
        <f>IFERROR(OY185,"")</f>
        <v/>
      </c>
      <c r="MP185" s="1">
        <f>COUNTIFS(#REF!,LT185,#REF!,1,#REF!,"&gt;="&amp;MC185,#REF!,"&lt;="&amp;MB185,#REF!,"&lt;="&amp;ME185,#REF!,"&gt;="&amp;MF185,#REF!,"="&amp;KV185,#REF!,"="&amp;KX185)</f>
        <v/>
      </c>
      <c r="MQ185" s="1">
        <f>COUNTIFS(#REF!,LT185,#REF!,0,#REF!,"&gt;="&amp;MC185,#REF!,"&lt;="&amp;MB185,#REF!,"&lt;="&amp;ME185,#REF!,"&gt;="&amp;MF185,#REF!,"="&amp;KV185,#REF!,"="&amp;KX185)</f>
        <v/>
      </c>
      <c r="MR185" s="1">
        <f>COUNTIFS(#REF!,LT185,#REF!,1,#REF!,"&gt;="&amp;MC185,#REF!,"&lt;="&amp;MB185,#REF!,"&lt;="&amp;ME185,#REF!,"&gt;="&amp;MF185,#REF!,"="&amp;KW185,#REF!,"="&amp;KY185)</f>
        <v/>
      </c>
      <c r="MS185" s="1">
        <f>COUNTIFS(#REF!,LT185,#REF!,0,#REF!,"&gt;="&amp;MC185,#REF!,"&lt;="&amp;MB185,#REF!,"&lt;="&amp;ME185,#REF!,"&gt;="&amp;MF185,#REF!,"="&amp;KW185,#REF!,"="&amp;KY185)</f>
        <v/>
      </c>
      <c r="MT185" s="1">
        <f>COUNTIFS(#REF!,LT185,#REF!,1,#REF!,"&gt;="&amp;MI185,#REF!,"&lt;="&amp;MH185,#REF!,"&lt;="&amp;ME185,#REF!,"&gt;="&amp;MF185)</f>
        <v/>
      </c>
      <c r="MU185" s="1">
        <f>COUNTIFS(#REF!,LT185,#REF!,0,#REF!,"&gt;="&amp;MI185,#REF!,"&lt;="&amp;MH185,#REF!,"&lt;="&amp;ME185,#REF!,"&gt;="&amp;MF185)</f>
        <v/>
      </c>
      <c r="MV185" s="1">
        <f>COUNTIFS(#REF!,LT185,#REF!,1,#REF!,"&gt;="&amp;MI185,#REF!,"&lt;="&amp;MH185,#REF!,"="&amp;KZ185,#REF!,"="&amp;LA185,#REF!,"&lt;="&amp;ME185,#REF!,"&gt;="&amp;MF185)</f>
        <v/>
      </c>
      <c r="MW185" s="1">
        <f>COUNTIFS(#REF!,LT185,#REF!,0,#REF!,"&gt;="&amp;MI185,#REF!,"&lt;="&amp;MH185,#REF!,"="&amp;KZ185,#REF!,"="&amp;LA185,#REF!,"&lt;="&amp;ME185,#REF!,"&gt;="&amp;MF185)</f>
        <v/>
      </c>
      <c r="MX185" s="1">
        <f>COUNTIFS(#REF!,LT185,#REF!,1,#REF!,"&gt;="&amp;MC185,#REF!,"&lt;="&amp;MB185,#REF!,"&lt;="&amp;ME185,#REF!,"&gt;="&amp;MF185)</f>
        <v/>
      </c>
      <c r="MY185" s="1">
        <f>COUNTIFS(#REF!,LT185,#REF!,0,#REF!,"&gt;="&amp;MC185,#REF!,"&lt;="&amp;MB185,#REF!,"&lt;="&amp;ME185,#REF!,"&gt;="&amp;MF185)</f>
        <v/>
      </c>
      <c r="MZ185" s="1">
        <f>COUNTIFS(#REF!,LT185,#REF!,1,#REF!,"&lt;="&amp;ME185,#REF!,"&gt;="&amp;MF185,#REF!,"="&amp;KV185,#REF!,"="&amp;KX185)</f>
        <v/>
      </c>
      <c r="NA185" s="1">
        <f>COUNTIFS(#REF!,LT185,#REF!,0,#REF!,"&lt;="&amp;ME185,#REF!,"&gt;="&amp;MF185,#REF!,"="&amp;KV185,#REF!,"="&amp;KX185)</f>
        <v/>
      </c>
      <c r="NB185" s="1">
        <f>COUNTIFS(#REF!,LT185,#REF!,1,#REF!,"&lt;="&amp;ME185,#REF!,"&gt;="&amp;MF185,#REF!,"="&amp;KW185,#REF!,"="&amp;KY185)</f>
        <v/>
      </c>
      <c r="NC185" s="1">
        <f>COUNTIFS(#REF!,LT185,#REF!,0,#REF!,"&lt;="&amp;ME185,#REF!,"&gt;="&amp;MF185,#REF!,"="&amp;KW185,#REF!,"="&amp;KY185)</f>
        <v/>
      </c>
      <c r="ND185" s="1">
        <f>COUNTIFS(#REF!,LT185,#REF!,1,#REF!,"&gt;="&amp;MC185,#REF!,"&lt;="&amp;MB185,#REF!,"&lt;="&amp;ME185,#REF!,"&gt;="&amp;MF185,#REF!,"="&amp;KV185,#REF!,"="&amp;KX185)</f>
        <v/>
      </c>
      <c r="NE185" s="1">
        <f>COUNTIFS(#REF!,LT185,#REF!,0,#REF!,"&gt;="&amp;MC185,#REF!,"&lt;="&amp;MB185,#REF!,"&lt;="&amp;ME185,#REF!,"&gt;="&amp;MF185,#REF!,"="&amp;KV185,#REF!,"="&amp;KX185)</f>
        <v/>
      </c>
      <c r="NF185" s="1">
        <f>COUNTIFS(#REF!,LT185,#REF!,1,#REF!,"&gt;="&amp;MC185,#REF!,"&lt;="&amp;MB185,#REF!,"&lt;="&amp;ME185,#REF!,"&gt;="&amp;MF185,#REF!,"="&amp;KW185,#REF!,"="&amp;KY185)</f>
        <v/>
      </c>
      <c r="NG185" s="1">
        <f>COUNTIFS(#REF!,LT185,#REF!,0,#REF!,"&gt;="&amp;MC185,#REF!,"&lt;="&amp;MB185,#REF!,"&lt;="&amp;ME185,#REF!,"&gt;="&amp;MF185,#REF!,"="&amp;KW185,#REF!,"="&amp;KY185)</f>
        <v/>
      </c>
      <c r="NH185" s="1">
        <f>COUNTIFS(#REF!,LT185,#REF!,1,#REF!,"&gt;="&amp;MC185,#REF!,"&lt;="&amp;MB185,#REF!,"&lt;="&amp;ME185,#REF!,"&gt;="&amp;MF185,#REF!,"="&amp;KZ185,#REF!,"="&amp;LA185)</f>
        <v/>
      </c>
      <c r="NI185" s="1">
        <f>COUNTIFS(#REF!,LT185,#REF!,0,#REF!,"&gt;="&amp;MC185,#REF!,"&lt;="&amp;MB185,#REF!,"&lt;="&amp;ME185,#REF!,"&gt;="&amp;MF185,#REF!,"="&amp;KZ185,#REF!,"="&amp;LA185)</f>
        <v/>
      </c>
      <c r="NJ185" s="1">
        <f>COUNTIFS(#REF!,LT185,#REF!,1,#REF!,"&gt;="&amp;MI185,#REF!,"&lt;="&amp;MH185,#REF!,"&lt;="&amp;ME185,#REF!,"&gt;="&amp;MF185)</f>
        <v/>
      </c>
      <c r="NK185" s="1">
        <f>COUNTIFS(#REF!,LT185,#REF!,0,#REF!,"&gt;="&amp;MI185,#REF!,"&lt;="&amp;MH185,#REF!,"&lt;="&amp;ME185,#REF!,"&gt;="&amp;MF185)</f>
        <v/>
      </c>
      <c r="NL185" s="1">
        <f>COUNTIFS(#REF!,LT185,#REF!,1,#REF!,"&gt;="&amp;MI185,#REF!,"&lt;="&amp;MH185,#REF!,"="&amp;KZ185,#REF!,"="&amp;LA185,#REF!,"&lt;="&amp;ME185,#REF!,"&gt;="&amp;MF185)</f>
        <v/>
      </c>
      <c r="NM185" s="1">
        <f>COUNTIFS(#REF!,LT185,#REF!,0,#REF!,"&gt;="&amp;MI185,#REF!,"&lt;="&amp;MH185,#REF!,"="&amp;KZ185,#REF!,"="&amp;LA185,#REF!,"&lt;="&amp;ME185,#REF!,"&gt;="&amp;MF185)</f>
        <v/>
      </c>
      <c r="NN185" s="1">
        <f>COUNTIFS(#REF!,LT185,#REF!,1,#REF!,"&gt;="&amp;MC185,#REF!,"&lt;="&amp;MB185,#REF!,"&lt;="&amp;ME185,#REF!,"&gt;="&amp;MF185)</f>
        <v/>
      </c>
      <c r="NO185" s="1">
        <f>COUNTIFS(#REF!,LT185,#REF!,0,#REF!,"&gt;="&amp;MC185,#REF!,"&lt;="&amp;MB185,#REF!,"&lt;="&amp;ME185,#REF!,"&gt;="&amp;MF185)</f>
        <v/>
      </c>
      <c r="NP185" s="1">
        <f>COUNTIFS(#REF!,LT185,#REF!,1,#REF!,"&lt;="&amp;ME185,#REF!,"&gt;="&amp;MF185,#REF!,"="&amp;KV185,#REF!,"="&amp;KX185)</f>
        <v/>
      </c>
      <c r="NQ185" s="1">
        <f>COUNTIFS(#REF!,LT185,#REF!,0,#REF!,"&lt;="&amp;ME185,#REF!,"&gt;="&amp;MF185,#REF!,"="&amp;KV185,#REF!,"="&amp;KX185)</f>
        <v/>
      </c>
      <c r="NR185" s="1">
        <f>COUNTIFS(#REF!,LT185,#REF!,1,#REF!,"&lt;="&amp;ME185,#REF!,"&gt;="&amp;MF185,#REF!,"="&amp;KW185,#REF!,"="&amp;KY185)</f>
        <v/>
      </c>
      <c r="NS185" s="1">
        <f>COUNTIFS(#REF!,LT185,#REF!,0,#REF!,"&lt;="&amp;ME185,#REF!,"&gt;="&amp;MF185,#REF!,"="&amp;KW185,#REF!,"="&amp;KY185)</f>
        <v/>
      </c>
      <c r="NT185" s="1">
        <f>MP185+MR185+MT185+MV185+MX185+MZ185+NB185</f>
        <v/>
      </c>
      <c r="NU185" s="1">
        <f>MQ185+MS185+MU185+MW185+MY185+NA185+NC185</f>
        <v/>
      </c>
      <c r="NV185" s="1">
        <f>NT185+NU185</f>
        <v/>
      </c>
      <c r="NW185" s="33">
        <f>NT185/(NT185+NU185)</f>
        <v/>
      </c>
      <c r="NX185" s="3">
        <f>1/NW185</f>
        <v/>
      </c>
      <c r="NY185" s="1">
        <f>LH185</f>
        <v/>
      </c>
      <c r="NZ185" s="79">
        <f>(NW185*((NY185-1)*0.98))-((1-NW185)*1)</f>
        <v/>
      </c>
      <c r="OA185" s="34">
        <f>IF(LR185&lt;0.9,0,IF(AND(LR185&gt;1.1),0,1))</f>
        <v/>
      </c>
      <c r="OB185" s="34">
        <f>IF(LS185&lt;0.9,0,IF(AND(LS185&gt;1.1),0,1))</f>
        <v/>
      </c>
      <c r="OC185" s="32">
        <f>IF(NV185&gt;99,1,0)</f>
        <v/>
      </c>
      <c r="OD185" s="32">
        <f>IF(NZ185&gt;0.0799,1,0)</f>
        <v/>
      </c>
      <c r="OE185" s="32">
        <f>IF(NZ185&gt;OM185,1,0)</f>
        <v/>
      </c>
      <c r="OF185" s="32">
        <f>OC185+OD185+OE185+OA185+OB185</f>
        <v/>
      </c>
      <c r="OG185" s="1">
        <f>ND185+NF185+NH185+NJ185+NL185+NN185+NP185+NR185</f>
        <v/>
      </c>
      <c r="OH185" s="1">
        <f>NE185+NG185+NI185+NK185+NM185+NO185+NQ185+NS185</f>
        <v/>
      </c>
      <c r="OI185" s="1">
        <f>OG185+OH185</f>
        <v/>
      </c>
      <c r="OJ185" s="33">
        <f>OG185/(OG185+OH185)</f>
        <v/>
      </c>
      <c r="OK185" s="3">
        <f>1/OJ185</f>
        <v/>
      </c>
      <c r="OL185" s="1">
        <f>LI185</f>
        <v/>
      </c>
      <c r="OM185" s="79">
        <f>(OJ185*((OL185-1)*0.98))-((1-OJ185)*1)</f>
        <v/>
      </c>
      <c r="ON185" s="34">
        <f>IF(LR185&lt;0.9,0,IF(AND(LR185&gt;1.1),0,1))</f>
        <v/>
      </c>
      <c r="OO185" s="34">
        <f>IF(LS185&lt;0.9,0,IF(AND(LS185&gt;1.1),0,1))</f>
        <v/>
      </c>
      <c r="OP185" s="32">
        <f>IF(OI185&gt;99,1,0)</f>
        <v/>
      </c>
      <c r="OQ185" s="32">
        <f>IF(OM185&gt;0.0799,1,0)</f>
        <v/>
      </c>
      <c r="OR185" s="32">
        <f>IF(OM185&gt;OZ185,1,0)</f>
        <v/>
      </c>
      <c r="OS185" s="32">
        <f>OP185+OQ185+OR185+ON185+OO185</f>
        <v/>
      </c>
      <c r="OT185">
        <f>IF(OF185=5,"BackHome0-0",IF(AND(OS185=5),"BackAway0-0",""))</f>
        <v/>
      </c>
      <c r="OU185">
        <f>IF(OF185=5,KN185,IF(AND(OS185=5),KO185,""))</f>
        <v/>
      </c>
      <c r="OV185">
        <f>IF(OF185=5,"Match Odds",IF(AND(OS185=5),"Match Odds",""))</f>
        <v/>
      </c>
      <c r="OW185">
        <f>IF(OF185=5,KP185,IF(AND(OS185=5),KP185,""))</f>
        <v/>
      </c>
      <c r="OX185">
        <f>IF(OF185=5,"MATCH_ODDS",IF(AND(OS185=5),"MATCH_ODDS",""))</f>
        <v/>
      </c>
      <c r="OY185">
        <f>IF(OF185=5,"BACK",IF(AND(OS185=5),"BACK",""))</f>
        <v/>
      </c>
    </row>
    <row r="186" ht="16.5" customHeight="1" thickBot="1" thickTop="1">
      <c r="A186" s="2" t="n"/>
      <c r="KN186" s="1">
        <f>IF(INDEX(#REF!,MATCH('HT 0-0'!D186,#REF!,0))=INDEX(#REF!,MATCH('HT 0-0'!D186,#REF!,0)),INDEX(#REF!,MATCH('HT 0-0'!D186,#REF!,0)),"ERROR")</f>
        <v/>
      </c>
      <c r="KO186" s="1">
        <f>IF(INDEX(#REF!,MATCH('HT 0-0'!E186,#REF!,0))=INDEX(#REF!,MATCH('HT 0-0'!E186,#REF!,0)),INDEX(#REF!,MATCH('HT 0-0'!E186,#REF!,0)),"ERROR")</f>
        <v/>
      </c>
      <c r="KP186" s="1">
        <f>KN186&amp;" v "&amp;KO186</f>
        <v/>
      </c>
      <c r="KQ186">
        <f>B186&amp;"_"&amp;C186</f>
        <v/>
      </c>
      <c r="KR186" s="1">
        <f>IF((HW186/KK186)&lt;0.335,"G",IF((HW186/KK186)&gt;0.67,"R","A"))</f>
        <v/>
      </c>
      <c r="KS186" s="1">
        <f>IF((HX186/KK186)&lt;0.335,"G",IF((HX186/KK186)&gt;0.67,"R","A"))</f>
        <v/>
      </c>
      <c r="KT186" s="1">
        <f>IF((IH186/KK186)&lt;0.335,"G",IF((IH186/KK186)&gt;0.67,"R","A"))</f>
        <v/>
      </c>
      <c r="KU186" s="1">
        <f>IF((II186/KK186)&lt;0.335,"G",IF((II186/KK186)&gt;0.67,"R","A"))</f>
        <v/>
      </c>
      <c r="KV186" s="1">
        <f>IF((HZ186/KK186)&lt;0.335,"G",IF((HZ186/KK186)&gt;0.67,"R","A"))</f>
        <v/>
      </c>
      <c r="KW186" s="1">
        <f>IF((HY186/KK186)&lt;0.335,"G",IF((HY186/KK186)&gt;0.67,"R","A"))</f>
        <v/>
      </c>
      <c r="KX186" s="1">
        <f>IF((IK186/KK186)&lt;0.335,"G",IF((IK186/KK186)&gt;0.67,"R","A"))</f>
        <v/>
      </c>
      <c r="KY186" s="1">
        <f>IF((IJ186/KK186)&lt;0.335,"G",IF((IJ186/KK186)&gt;0.67,"R","A"))</f>
        <v/>
      </c>
      <c r="KZ186" s="1">
        <f>IF((HQ186/KK186)&lt;0.335,"G",IF((HQ186/KK186)&gt;0.67,"R","A"))</f>
        <v/>
      </c>
      <c r="LA186" s="1">
        <f>IF((IB186/KK186)&lt;0.335,"G",IF((IB186/KK186)&gt;0.67,"R","A"))</f>
        <v/>
      </c>
      <c r="LB186">
        <f>IF(LQ186="0-0",INDEX(Scrape!#REF!,MATCH('HT 0-0'!KP186,Scrape!$B:$B,0)),"")</f>
        <v/>
      </c>
      <c r="LC186">
        <f>IF(LQ186="0-0",INDEX(Scrape!$A:$A,MATCH('HT 0-0'!KP186,Scrape!$B:$B,0)),"")</f>
        <v/>
      </c>
      <c r="LD186">
        <f>IF(LQ186="0-0",INDEX(Scrape!$B:$B,MATCH('HT 0-0'!KP186,Scrape!$B:$B,0)),"")</f>
        <v/>
      </c>
      <c r="LE186">
        <f>IF(LQ186="0-0",INDEX(Scrape!$C:$C,MATCH('HT 0-0'!KP186,Scrape!$B:$B,0)),"")</f>
        <v/>
      </c>
      <c r="LF186">
        <f>IF(LQ186="0-0",INDEX(Scrape!$D:$D,MATCH('HT 0-0'!KP186,Scrape!$B:$B,0)),"")</f>
        <v/>
      </c>
      <c r="LG186">
        <f>IF(LQ186="0-0",INDEX(Scrape!$E:$E,MATCH('HT 0-0'!KP186,Scrape!$B:$B,0)),"")</f>
        <v/>
      </c>
      <c r="LH186">
        <f>IF(LQ186="0-0",INDEX(Scrape!$F:$F,MATCH('HT 0-0'!KP186,Scrape!$B:$B,0)),"")</f>
        <v/>
      </c>
      <c r="LI186">
        <f>IF(LQ186="0-0",INDEX(Scrape!$G:$G,MATCH('HT 0-0'!KP186,Scrape!$B:$B,0)),"")</f>
        <v/>
      </c>
      <c r="LJ186">
        <f>IF(LQ186="0-0",INDEX(Scrape!$H:$H,MATCH('HT 0-0'!KP186,Scrape!$B:$B,0)),"")</f>
        <v/>
      </c>
      <c r="LK186">
        <f>IF(LQ186="0-0",INDEX(Scrape!$I:$I,MATCH('HT 0-0'!KP186,Scrape!$B:$B,0)),"")</f>
        <v/>
      </c>
      <c r="LL186">
        <f>IF(LQ186="0-0",INDEX(Scrape!$J:$J,MATCH('HT 0-0'!KP186,Scrape!$B:$B,0)),"")</f>
        <v/>
      </c>
      <c r="LM186">
        <f>IF(LQ186="0-0",INDEX(Scrape!$K:$K,MATCH('HT 0-0'!KP186,Scrape!$B:$B,0)),"")</f>
        <v/>
      </c>
      <c r="LN186">
        <f>IF(LQ186="0-0",INDEX(Scrape!$L:$L,MATCH('HT 0-0'!KP186,Scrape!$B:$B,0)),"")</f>
        <v/>
      </c>
      <c r="LO186">
        <f>IF(LQ186="0-0",INDEX(Scrape!$M:$M,MATCH('HT 0-0'!KP186,Scrape!$B:$B,0)),"")</f>
        <v/>
      </c>
      <c r="LP186">
        <f>IF(LQ186="0-0",INDEX(Scrape!$N:$N,MATCH('HT 0-0'!KP186,Scrape!$B:$B,0)),"")</f>
        <v/>
      </c>
      <c r="LQ186">
        <f>INDEX(Scrape!$O:$O,MATCH('HT 0-0'!KP186,Scrape!$B:$B,0))</f>
        <v/>
      </c>
      <c r="LR186">
        <f>(1/LJ186)+(1/LI186)+(1/LH186)</f>
        <v/>
      </c>
      <c r="LS186">
        <f>(1/LG186)+(1/LF186)+(1/LE186)</f>
        <v/>
      </c>
      <c r="LT186" s="8">
        <f>IF(INDEX(#REF!,MATCH(KQ186,#REF!,0))=INDEX(#REF!,MATCH(KQ186,#REF!,0)),INDEX(#REF!,MATCH(KQ186,#REF!,0)),"ERROR")</f>
        <v/>
      </c>
      <c r="LU186" s="4">
        <f>IF(KR186="G",2,IF(KR186="R",0.5,IF(KR186="A",1)))</f>
        <v/>
      </c>
      <c r="LV186" s="4">
        <f>IF(KS186="G",0.5,IF(KS186="R",2,IF(KS186="A",1)))</f>
        <v/>
      </c>
      <c r="LW186" s="4">
        <f>IF(KT186="G",2,IF(KT186="R",0.5,IF(KT186="A",1)))</f>
        <v/>
      </c>
      <c r="LX186" s="4">
        <f>IF(KU186="G",0.5,IF(KU186="R",2,IF(KU186="A",1)))</f>
        <v/>
      </c>
      <c r="LY186" s="7">
        <f>(LK186*(LU186+LX186)+(LL186*(LU186+LX186)))</f>
        <v/>
      </c>
      <c r="LZ186" s="7">
        <f>(LN186*(LV186+LW186)+(LO186*(LV186+LW186)))</f>
        <v/>
      </c>
      <c r="MA186" s="11">
        <f>LY186-LZ186</f>
        <v/>
      </c>
      <c r="MB186" s="5">
        <f>MA186+2</f>
        <v/>
      </c>
      <c r="MC186" s="6">
        <f>MA186-2</f>
        <v/>
      </c>
      <c r="MD186" s="4">
        <f>LE186</f>
        <v/>
      </c>
      <c r="ME186" s="9">
        <f>IF(MD186=0,1000,MD186+0.75)</f>
        <v/>
      </c>
      <c r="MF186" s="10">
        <f>IF(MD186=0,0,MD186-0.75)</f>
        <v/>
      </c>
      <c r="MG186" s="4">
        <f>((LM186*(LU186+LX186))-((LP186*(LV186+LW186))))</f>
        <v/>
      </c>
      <c r="MH186" s="9">
        <f>MG186*1.2</f>
        <v/>
      </c>
      <c r="MI186" s="10">
        <f>MG186*0.8</f>
        <v/>
      </c>
      <c r="MJ186">
        <f>IFERROR(OT186,"")</f>
        <v/>
      </c>
      <c r="MK186">
        <f>IFERROR(OU186,"")</f>
        <v/>
      </c>
      <c r="ML186">
        <f>IFERROR(OV186,"")</f>
        <v/>
      </c>
      <c r="MM186">
        <f>IFERROR(OW186,"")</f>
        <v/>
      </c>
      <c r="MN186">
        <f>IFERROR(OX186,"")</f>
        <v/>
      </c>
      <c r="MO186">
        <f>IFERROR(OY186,"")</f>
        <v/>
      </c>
      <c r="MP186" s="1">
        <f>COUNTIFS(#REF!,LT186,#REF!,1,#REF!,"&gt;="&amp;MC186,#REF!,"&lt;="&amp;MB186,#REF!,"&lt;="&amp;ME186,#REF!,"&gt;="&amp;MF186,#REF!,"="&amp;KV186,#REF!,"="&amp;KX186)</f>
        <v/>
      </c>
      <c r="MQ186" s="1">
        <f>COUNTIFS(#REF!,LT186,#REF!,0,#REF!,"&gt;="&amp;MC186,#REF!,"&lt;="&amp;MB186,#REF!,"&lt;="&amp;ME186,#REF!,"&gt;="&amp;MF186,#REF!,"="&amp;KV186,#REF!,"="&amp;KX186)</f>
        <v/>
      </c>
      <c r="MR186" s="1">
        <f>COUNTIFS(#REF!,LT186,#REF!,1,#REF!,"&gt;="&amp;MC186,#REF!,"&lt;="&amp;MB186,#REF!,"&lt;="&amp;ME186,#REF!,"&gt;="&amp;MF186,#REF!,"="&amp;KW186,#REF!,"="&amp;KY186)</f>
        <v/>
      </c>
      <c r="MS186" s="1">
        <f>COUNTIFS(#REF!,LT186,#REF!,0,#REF!,"&gt;="&amp;MC186,#REF!,"&lt;="&amp;MB186,#REF!,"&lt;="&amp;ME186,#REF!,"&gt;="&amp;MF186,#REF!,"="&amp;KW186,#REF!,"="&amp;KY186)</f>
        <v/>
      </c>
      <c r="MT186" s="1">
        <f>COUNTIFS(#REF!,LT186,#REF!,1,#REF!,"&gt;="&amp;MI186,#REF!,"&lt;="&amp;MH186,#REF!,"&lt;="&amp;ME186,#REF!,"&gt;="&amp;MF186)</f>
        <v/>
      </c>
      <c r="MU186" s="1">
        <f>COUNTIFS(#REF!,LT186,#REF!,0,#REF!,"&gt;="&amp;MI186,#REF!,"&lt;="&amp;MH186,#REF!,"&lt;="&amp;ME186,#REF!,"&gt;="&amp;MF186)</f>
        <v/>
      </c>
      <c r="MV186" s="1">
        <f>COUNTIFS(#REF!,LT186,#REF!,1,#REF!,"&gt;="&amp;MI186,#REF!,"&lt;="&amp;MH186,#REF!,"="&amp;KZ186,#REF!,"="&amp;LA186,#REF!,"&lt;="&amp;ME186,#REF!,"&gt;="&amp;MF186)</f>
        <v/>
      </c>
      <c r="MW186" s="1">
        <f>COUNTIFS(#REF!,LT186,#REF!,0,#REF!,"&gt;="&amp;MI186,#REF!,"&lt;="&amp;MH186,#REF!,"="&amp;KZ186,#REF!,"="&amp;LA186,#REF!,"&lt;="&amp;ME186,#REF!,"&gt;="&amp;MF186)</f>
        <v/>
      </c>
      <c r="MX186" s="1">
        <f>COUNTIFS(#REF!,LT186,#REF!,1,#REF!,"&gt;="&amp;MC186,#REF!,"&lt;="&amp;MB186,#REF!,"&lt;="&amp;ME186,#REF!,"&gt;="&amp;MF186)</f>
        <v/>
      </c>
      <c r="MY186" s="1">
        <f>COUNTIFS(#REF!,LT186,#REF!,0,#REF!,"&gt;="&amp;MC186,#REF!,"&lt;="&amp;MB186,#REF!,"&lt;="&amp;ME186,#REF!,"&gt;="&amp;MF186)</f>
        <v/>
      </c>
      <c r="MZ186" s="1">
        <f>COUNTIFS(#REF!,LT186,#REF!,1,#REF!,"&lt;="&amp;ME186,#REF!,"&gt;="&amp;MF186,#REF!,"="&amp;KV186,#REF!,"="&amp;KX186)</f>
        <v/>
      </c>
      <c r="NA186" s="1">
        <f>COUNTIFS(#REF!,LT186,#REF!,0,#REF!,"&lt;="&amp;ME186,#REF!,"&gt;="&amp;MF186,#REF!,"="&amp;KV186,#REF!,"="&amp;KX186)</f>
        <v/>
      </c>
      <c r="NB186" s="1">
        <f>COUNTIFS(#REF!,LT186,#REF!,1,#REF!,"&lt;="&amp;ME186,#REF!,"&gt;="&amp;MF186,#REF!,"="&amp;KW186,#REF!,"="&amp;KY186)</f>
        <v/>
      </c>
      <c r="NC186" s="1">
        <f>COUNTIFS(#REF!,LT186,#REF!,0,#REF!,"&lt;="&amp;ME186,#REF!,"&gt;="&amp;MF186,#REF!,"="&amp;KW186,#REF!,"="&amp;KY186)</f>
        <v/>
      </c>
      <c r="ND186" s="1">
        <f>COUNTIFS(#REF!,LT186,#REF!,1,#REF!,"&gt;="&amp;MC186,#REF!,"&lt;="&amp;MB186,#REF!,"&lt;="&amp;ME186,#REF!,"&gt;="&amp;MF186,#REF!,"="&amp;KV186,#REF!,"="&amp;KX186)</f>
        <v/>
      </c>
      <c r="NE186" s="1">
        <f>COUNTIFS(#REF!,LT186,#REF!,0,#REF!,"&gt;="&amp;MC186,#REF!,"&lt;="&amp;MB186,#REF!,"&lt;="&amp;ME186,#REF!,"&gt;="&amp;MF186,#REF!,"="&amp;KV186,#REF!,"="&amp;KX186)</f>
        <v/>
      </c>
      <c r="NF186" s="1">
        <f>COUNTIFS(#REF!,LT186,#REF!,1,#REF!,"&gt;="&amp;MC186,#REF!,"&lt;="&amp;MB186,#REF!,"&lt;="&amp;ME186,#REF!,"&gt;="&amp;MF186,#REF!,"="&amp;KW186,#REF!,"="&amp;KY186)</f>
        <v/>
      </c>
      <c r="NG186" s="1">
        <f>COUNTIFS(#REF!,LT186,#REF!,0,#REF!,"&gt;="&amp;MC186,#REF!,"&lt;="&amp;MB186,#REF!,"&lt;="&amp;ME186,#REF!,"&gt;="&amp;MF186,#REF!,"="&amp;KW186,#REF!,"="&amp;KY186)</f>
        <v/>
      </c>
      <c r="NH186" s="1">
        <f>COUNTIFS(#REF!,LT186,#REF!,1,#REF!,"&gt;="&amp;MC186,#REF!,"&lt;="&amp;MB186,#REF!,"&lt;="&amp;ME186,#REF!,"&gt;="&amp;MF186,#REF!,"="&amp;KZ186,#REF!,"="&amp;LA186)</f>
        <v/>
      </c>
      <c r="NI186" s="1">
        <f>COUNTIFS(#REF!,LT186,#REF!,0,#REF!,"&gt;="&amp;MC186,#REF!,"&lt;="&amp;MB186,#REF!,"&lt;="&amp;ME186,#REF!,"&gt;="&amp;MF186,#REF!,"="&amp;KZ186,#REF!,"="&amp;LA186)</f>
        <v/>
      </c>
      <c r="NJ186" s="1">
        <f>COUNTIFS(#REF!,LT186,#REF!,1,#REF!,"&gt;="&amp;MI186,#REF!,"&lt;="&amp;MH186,#REF!,"&lt;="&amp;ME186,#REF!,"&gt;="&amp;MF186)</f>
        <v/>
      </c>
      <c r="NK186" s="1">
        <f>COUNTIFS(#REF!,LT186,#REF!,0,#REF!,"&gt;="&amp;MI186,#REF!,"&lt;="&amp;MH186,#REF!,"&lt;="&amp;ME186,#REF!,"&gt;="&amp;MF186)</f>
        <v/>
      </c>
      <c r="NL186" s="1">
        <f>COUNTIFS(#REF!,LT186,#REF!,1,#REF!,"&gt;="&amp;MI186,#REF!,"&lt;="&amp;MH186,#REF!,"="&amp;KZ186,#REF!,"="&amp;LA186,#REF!,"&lt;="&amp;ME186,#REF!,"&gt;="&amp;MF186)</f>
        <v/>
      </c>
      <c r="NM186" s="1">
        <f>COUNTIFS(#REF!,LT186,#REF!,0,#REF!,"&gt;="&amp;MI186,#REF!,"&lt;="&amp;MH186,#REF!,"="&amp;KZ186,#REF!,"="&amp;LA186,#REF!,"&lt;="&amp;ME186,#REF!,"&gt;="&amp;MF186)</f>
        <v/>
      </c>
      <c r="NN186" s="1">
        <f>COUNTIFS(#REF!,LT186,#REF!,1,#REF!,"&gt;="&amp;MC186,#REF!,"&lt;="&amp;MB186,#REF!,"&lt;="&amp;ME186,#REF!,"&gt;="&amp;MF186)</f>
        <v/>
      </c>
      <c r="NO186" s="1">
        <f>COUNTIFS(#REF!,LT186,#REF!,0,#REF!,"&gt;="&amp;MC186,#REF!,"&lt;="&amp;MB186,#REF!,"&lt;="&amp;ME186,#REF!,"&gt;="&amp;MF186)</f>
        <v/>
      </c>
      <c r="NP186" s="1">
        <f>COUNTIFS(#REF!,LT186,#REF!,1,#REF!,"&lt;="&amp;ME186,#REF!,"&gt;="&amp;MF186,#REF!,"="&amp;KV186,#REF!,"="&amp;KX186)</f>
        <v/>
      </c>
      <c r="NQ186" s="1">
        <f>COUNTIFS(#REF!,LT186,#REF!,0,#REF!,"&lt;="&amp;ME186,#REF!,"&gt;="&amp;MF186,#REF!,"="&amp;KV186,#REF!,"="&amp;KX186)</f>
        <v/>
      </c>
      <c r="NR186" s="1">
        <f>COUNTIFS(#REF!,LT186,#REF!,1,#REF!,"&lt;="&amp;ME186,#REF!,"&gt;="&amp;MF186,#REF!,"="&amp;KW186,#REF!,"="&amp;KY186)</f>
        <v/>
      </c>
      <c r="NS186" s="1">
        <f>COUNTIFS(#REF!,LT186,#REF!,0,#REF!,"&lt;="&amp;ME186,#REF!,"&gt;="&amp;MF186,#REF!,"="&amp;KW186,#REF!,"="&amp;KY186)</f>
        <v/>
      </c>
      <c r="NT186" s="1">
        <f>MP186+MR186+MT186+MV186+MX186+MZ186+NB186</f>
        <v/>
      </c>
      <c r="NU186" s="1">
        <f>MQ186+MS186+MU186+MW186+MY186+NA186+NC186</f>
        <v/>
      </c>
      <c r="NV186" s="1">
        <f>NT186+NU186</f>
        <v/>
      </c>
      <c r="NW186" s="33">
        <f>NT186/(NT186+NU186)</f>
        <v/>
      </c>
      <c r="NX186" s="3">
        <f>1/NW186</f>
        <v/>
      </c>
      <c r="NY186" s="1">
        <f>LH186</f>
        <v/>
      </c>
      <c r="NZ186" s="79">
        <f>(NW186*((NY186-1)*0.98))-((1-NW186)*1)</f>
        <v/>
      </c>
      <c r="OA186" s="34">
        <f>IF(LR186&lt;0.9,0,IF(AND(LR186&gt;1.1),0,1))</f>
        <v/>
      </c>
      <c r="OB186" s="34">
        <f>IF(LS186&lt;0.9,0,IF(AND(LS186&gt;1.1),0,1))</f>
        <v/>
      </c>
      <c r="OC186" s="32">
        <f>IF(NV186&gt;99,1,0)</f>
        <v/>
      </c>
      <c r="OD186" s="32">
        <f>IF(NZ186&gt;0.0799,1,0)</f>
        <v/>
      </c>
      <c r="OE186" s="32">
        <f>IF(NZ186&gt;OM186,1,0)</f>
        <v/>
      </c>
      <c r="OF186" s="32">
        <f>OC186+OD186+OE186+OA186+OB186</f>
        <v/>
      </c>
      <c r="OG186" s="1">
        <f>ND186+NF186+NH186+NJ186+NL186+NN186+NP186+NR186</f>
        <v/>
      </c>
      <c r="OH186" s="1">
        <f>NE186+NG186+NI186+NK186+NM186+NO186+NQ186+NS186</f>
        <v/>
      </c>
      <c r="OI186" s="1">
        <f>OG186+OH186</f>
        <v/>
      </c>
      <c r="OJ186" s="33">
        <f>OG186/(OG186+OH186)</f>
        <v/>
      </c>
      <c r="OK186" s="3">
        <f>1/OJ186</f>
        <v/>
      </c>
      <c r="OL186" s="1">
        <f>LI186</f>
        <v/>
      </c>
      <c r="OM186" s="79">
        <f>(OJ186*((OL186-1)*0.98))-((1-OJ186)*1)</f>
        <v/>
      </c>
      <c r="ON186" s="34">
        <f>IF(LR186&lt;0.9,0,IF(AND(LR186&gt;1.1),0,1))</f>
        <v/>
      </c>
      <c r="OO186" s="34">
        <f>IF(LS186&lt;0.9,0,IF(AND(LS186&gt;1.1),0,1))</f>
        <v/>
      </c>
      <c r="OP186" s="32">
        <f>IF(OI186&gt;99,1,0)</f>
        <v/>
      </c>
      <c r="OQ186" s="32">
        <f>IF(OM186&gt;0.0799,1,0)</f>
        <v/>
      </c>
      <c r="OR186" s="32">
        <f>IF(OM186&gt;OZ186,1,0)</f>
        <v/>
      </c>
      <c r="OS186" s="32">
        <f>OP186+OQ186+OR186+ON186+OO186</f>
        <v/>
      </c>
      <c r="OT186">
        <f>IF(OF186=5,"BackHome0-0",IF(AND(OS186=5),"BackAway0-0",""))</f>
        <v/>
      </c>
      <c r="OU186">
        <f>IF(OF186=5,KN186,IF(AND(OS186=5),KO186,""))</f>
        <v/>
      </c>
      <c r="OV186">
        <f>IF(OF186=5,"Match Odds",IF(AND(OS186=5),"Match Odds",""))</f>
        <v/>
      </c>
      <c r="OW186">
        <f>IF(OF186=5,KP186,IF(AND(OS186=5),KP186,""))</f>
        <v/>
      </c>
      <c r="OX186">
        <f>IF(OF186=5,"MATCH_ODDS",IF(AND(OS186=5),"MATCH_ODDS",""))</f>
        <v/>
      </c>
      <c r="OY186">
        <f>IF(OF186=5,"BACK",IF(AND(OS186=5),"BACK",""))</f>
        <v/>
      </c>
    </row>
    <row r="187" ht="16.5" customHeight="1" thickBot="1" thickTop="1">
      <c r="A187" s="2" t="n"/>
      <c r="KN187" s="1">
        <f>IF(INDEX(#REF!,MATCH('HT 0-0'!D187,#REF!,0))=INDEX(#REF!,MATCH('HT 0-0'!D187,#REF!,0)),INDEX(#REF!,MATCH('HT 0-0'!D187,#REF!,0)),"ERROR")</f>
        <v/>
      </c>
      <c r="KO187" s="1">
        <f>IF(INDEX(#REF!,MATCH('HT 0-0'!E187,#REF!,0))=INDEX(#REF!,MATCH('HT 0-0'!E187,#REF!,0)),INDEX(#REF!,MATCH('HT 0-0'!E187,#REF!,0)),"ERROR")</f>
        <v/>
      </c>
      <c r="KP187" s="1">
        <f>KN187&amp;" v "&amp;KO187</f>
        <v/>
      </c>
      <c r="KQ187">
        <f>B187&amp;"_"&amp;C187</f>
        <v/>
      </c>
      <c r="KR187" s="1">
        <f>IF((HW187/KK187)&lt;0.335,"G",IF((HW187/KK187)&gt;0.67,"R","A"))</f>
        <v/>
      </c>
      <c r="KS187" s="1">
        <f>IF((HX187/KK187)&lt;0.335,"G",IF((HX187/KK187)&gt;0.67,"R","A"))</f>
        <v/>
      </c>
      <c r="KT187" s="1">
        <f>IF((IH187/KK187)&lt;0.335,"G",IF((IH187/KK187)&gt;0.67,"R","A"))</f>
        <v/>
      </c>
      <c r="KU187" s="1">
        <f>IF((II187/KK187)&lt;0.335,"G",IF((II187/KK187)&gt;0.67,"R","A"))</f>
        <v/>
      </c>
      <c r="KV187" s="1">
        <f>IF((HZ187/KK187)&lt;0.335,"G",IF((HZ187/KK187)&gt;0.67,"R","A"))</f>
        <v/>
      </c>
      <c r="KW187" s="1">
        <f>IF((HY187/KK187)&lt;0.335,"G",IF((HY187/KK187)&gt;0.67,"R","A"))</f>
        <v/>
      </c>
      <c r="KX187" s="1">
        <f>IF((IK187/KK187)&lt;0.335,"G",IF((IK187/KK187)&gt;0.67,"R","A"))</f>
        <v/>
      </c>
      <c r="KY187" s="1">
        <f>IF((IJ187/KK187)&lt;0.335,"G",IF((IJ187/KK187)&gt;0.67,"R","A"))</f>
        <v/>
      </c>
      <c r="KZ187" s="1">
        <f>IF((HQ187/KK187)&lt;0.335,"G",IF((HQ187/KK187)&gt;0.67,"R","A"))</f>
        <v/>
      </c>
      <c r="LA187" s="1">
        <f>IF((IB187/KK187)&lt;0.335,"G",IF((IB187/KK187)&gt;0.67,"R","A"))</f>
        <v/>
      </c>
      <c r="LB187">
        <f>IF(LQ187="0-0",INDEX(Scrape!#REF!,MATCH('HT 0-0'!KP187,Scrape!$B:$B,0)),"")</f>
        <v/>
      </c>
      <c r="LC187">
        <f>IF(LQ187="0-0",INDEX(Scrape!$A:$A,MATCH('HT 0-0'!KP187,Scrape!$B:$B,0)),"")</f>
        <v/>
      </c>
      <c r="LD187">
        <f>IF(LQ187="0-0",INDEX(Scrape!$B:$B,MATCH('HT 0-0'!KP187,Scrape!$B:$B,0)),"")</f>
        <v/>
      </c>
      <c r="LE187">
        <f>IF(LQ187="0-0",INDEX(Scrape!$C:$C,MATCH('HT 0-0'!KP187,Scrape!$B:$B,0)),"")</f>
        <v/>
      </c>
      <c r="LF187">
        <f>IF(LQ187="0-0",INDEX(Scrape!$D:$D,MATCH('HT 0-0'!KP187,Scrape!$B:$B,0)),"")</f>
        <v/>
      </c>
      <c r="LG187">
        <f>IF(LQ187="0-0",INDEX(Scrape!$E:$E,MATCH('HT 0-0'!KP187,Scrape!$B:$B,0)),"")</f>
        <v/>
      </c>
      <c r="LH187">
        <f>IF(LQ187="0-0",INDEX(Scrape!$F:$F,MATCH('HT 0-0'!KP187,Scrape!$B:$B,0)),"")</f>
        <v/>
      </c>
      <c r="LI187">
        <f>IF(LQ187="0-0",INDEX(Scrape!$G:$G,MATCH('HT 0-0'!KP187,Scrape!$B:$B,0)),"")</f>
        <v/>
      </c>
      <c r="LJ187">
        <f>IF(LQ187="0-0",INDEX(Scrape!$H:$H,MATCH('HT 0-0'!KP187,Scrape!$B:$B,0)),"")</f>
        <v/>
      </c>
      <c r="LK187">
        <f>IF(LQ187="0-0",INDEX(Scrape!$I:$I,MATCH('HT 0-0'!KP187,Scrape!$B:$B,0)),"")</f>
        <v/>
      </c>
      <c r="LL187">
        <f>IF(LQ187="0-0",INDEX(Scrape!$J:$J,MATCH('HT 0-0'!KP187,Scrape!$B:$B,0)),"")</f>
        <v/>
      </c>
      <c r="LM187">
        <f>IF(LQ187="0-0",INDEX(Scrape!$K:$K,MATCH('HT 0-0'!KP187,Scrape!$B:$B,0)),"")</f>
        <v/>
      </c>
      <c r="LN187">
        <f>IF(LQ187="0-0",INDEX(Scrape!$L:$L,MATCH('HT 0-0'!KP187,Scrape!$B:$B,0)),"")</f>
        <v/>
      </c>
      <c r="LO187">
        <f>IF(LQ187="0-0",INDEX(Scrape!$M:$M,MATCH('HT 0-0'!KP187,Scrape!$B:$B,0)),"")</f>
        <v/>
      </c>
      <c r="LP187">
        <f>IF(LQ187="0-0",INDEX(Scrape!$N:$N,MATCH('HT 0-0'!KP187,Scrape!$B:$B,0)),"")</f>
        <v/>
      </c>
      <c r="LQ187">
        <f>INDEX(Scrape!$O:$O,MATCH('HT 0-0'!KP187,Scrape!$B:$B,0))</f>
        <v/>
      </c>
      <c r="LR187">
        <f>(1/LJ187)+(1/LI187)+(1/LH187)</f>
        <v/>
      </c>
      <c r="LS187">
        <f>(1/LG187)+(1/LF187)+(1/LE187)</f>
        <v/>
      </c>
      <c r="LT187" s="8">
        <f>IF(INDEX(#REF!,MATCH(KQ187,#REF!,0))=INDEX(#REF!,MATCH(KQ187,#REF!,0)),INDEX(#REF!,MATCH(KQ187,#REF!,0)),"ERROR")</f>
        <v/>
      </c>
      <c r="LU187" s="4">
        <f>IF(KR187="G",2,IF(KR187="R",0.5,IF(KR187="A",1)))</f>
        <v/>
      </c>
      <c r="LV187" s="4">
        <f>IF(KS187="G",0.5,IF(KS187="R",2,IF(KS187="A",1)))</f>
        <v/>
      </c>
      <c r="LW187" s="4">
        <f>IF(KT187="G",2,IF(KT187="R",0.5,IF(KT187="A",1)))</f>
        <v/>
      </c>
      <c r="LX187" s="4">
        <f>IF(KU187="G",0.5,IF(KU187="R",2,IF(KU187="A",1)))</f>
        <v/>
      </c>
      <c r="LY187" s="7">
        <f>(LK187*(LU187+LX187)+(LL187*(LU187+LX187)))</f>
        <v/>
      </c>
      <c r="LZ187" s="7">
        <f>(LN187*(LV187+LW187)+(LO187*(LV187+LW187)))</f>
        <v/>
      </c>
      <c r="MA187" s="11">
        <f>LY187-LZ187</f>
        <v/>
      </c>
      <c r="MB187" s="5">
        <f>MA187+2</f>
        <v/>
      </c>
      <c r="MC187" s="6">
        <f>MA187-2</f>
        <v/>
      </c>
      <c r="MD187" s="4">
        <f>LE187</f>
        <v/>
      </c>
      <c r="ME187" s="9">
        <f>IF(MD187=0,1000,MD187+0.75)</f>
        <v/>
      </c>
      <c r="MF187" s="10">
        <f>IF(MD187=0,0,MD187-0.75)</f>
        <v/>
      </c>
      <c r="MG187" s="4">
        <f>((LM187*(LU187+LX187))-((LP187*(LV187+LW187))))</f>
        <v/>
      </c>
      <c r="MH187" s="9">
        <f>MG187*1.2</f>
        <v/>
      </c>
      <c r="MI187" s="10">
        <f>MG187*0.8</f>
        <v/>
      </c>
      <c r="MJ187">
        <f>IFERROR(OT187,"")</f>
        <v/>
      </c>
      <c r="MK187">
        <f>IFERROR(OU187,"")</f>
        <v/>
      </c>
      <c r="ML187">
        <f>IFERROR(OV187,"")</f>
        <v/>
      </c>
      <c r="MM187">
        <f>IFERROR(OW187,"")</f>
        <v/>
      </c>
      <c r="MN187">
        <f>IFERROR(OX187,"")</f>
        <v/>
      </c>
      <c r="MO187">
        <f>IFERROR(OY187,"")</f>
        <v/>
      </c>
      <c r="MP187" s="1">
        <f>COUNTIFS(#REF!,LT187,#REF!,1,#REF!,"&gt;="&amp;MC187,#REF!,"&lt;="&amp;MB187,#REF!,"&lt;="&amp;ME187,#REF!,"&gt;="&amp;MF187,#REF!,"="&amp;KV187,#REF!,"="&amp;KX187)</f>
        <v/>
      </c>
      <c r="MQ187" s="1">
        <f>COUNTIFS(#REF!,LT187,#REF!,0,#REF!,"&gt;="&amp;MC187,#REF!,"&lt;="&amp;MB187,#REF!,"&lt;="&amp;ME187,#REF!,"&gt;="&amp;MF187,#REF!,"="&amp;KV187,#REF!,"="&amp;KX187)</f>
        <v/>
      </c>
      <c r="MR187" s="1">
        <f>COUNTIFS(#REF!,LT187,#REF!,1,#REF!,"&gt;="&amp;MC187,#REF!,"&lt;="&amp;MB187,#REF!,"&lt;="&amp;ME187,#REF!,"&gt;="&amp;MF187,#REF!,"="&amp;KW187,#REF!,"="&amp;KY187)</f>
        <v/>
      </c>
      <c r="MS187" s="1">
        <f>COUNTIFS(#REF!,LT187,#REF!,0,#REF!,"&gt;="&amp;MC187,#REF!,"&lt;="&amp;MB187,#REF!,"&lt;="&amp;ME187,#REF!,"&gt;="&amp;MF187,#REF!,"="&amp;KW187,#REF!,"="&amp;KY187)</f>
        <v/>
      </c>
      <c r="MT187" s="1">
        <f>COUNTIFS(#REF!,LT187,#REF!,1,#REF!,"&gt;="&amp;MI187,#REF!,"&lt;="&amp;MH187,#REF!,"&lt;="&amp;ME187,#REF!,"&gt;="&amp;MF187)</f>
        <v/>
      </c>
      <c r="MU187" s="1">
        <f>COUNTIFS(#REF!,LT187,#REF!,0,#REF!,"&gt;="&amp;MI187,#REF!,"&lt;="&amp;MH187,#REF!,"&lt;="&amp;ME187,#REF!,"&gt;="&amp;MF187)</f>
        <v/>
      </c>
      <c r="MV187" s="1">
        <f>COUNTIFS(#REF!,LT187,#REF!,1,#REF!,"&gt;="&amp;MI187,#REF!,"&lt;="&amp;MH187,#REF!,"="&amp;KZ187,#REF!,"="&amp;LA187,#REF!,"&lt;="&amp;ME187,#REF!,"&gt;="&amp;MF187)</f>
        <v/>
      </c>
      <c r="MW187" s="1">
        <f>COUNTIFS(#REF!,LT187,#REF!,0,#REF!,"&gt;="&amp;MI187,#REF!,"&lt;="&amp;MH187,#REF!,"="&amp;KZ187,#REF!,"="&amp;LA187,#REF!,"&lt;="&amp;ME187,#REF!,"&gt;="&amp;MF187)</f>
        <v/>
      </c>
      <c r="MX187" s="1">
        <f>COUNTIFS(#REF!,LT187,#REF!,1,#REF!,"&gt;="&amp;MC187,#REF!,"&lt;="&amp;MB187,#REF!,"&lt;="&amp;ME187,#REF!,"&gt;="&amp;MF187)</f>
        <v/>
      </c>
      <c r="MY187" s="1">
        <f>COUNTIFS(#REF!,LT187,#REF!,0,#REF!,"&gt;="&amp;MC187,#REF!,"&lt;="&amp;MB187,#REF!,"&lt;="&amp;ME187,#REF!,"&gt;="&amp;MF187)</f>
        <v/>
      </c>
      <c r="MZ187" s="1">
        <f>COUNTIFS(#REF!,LT187,#REF!,1,#REF!,"&lt;="&amp;ME187,#REF!,"&gt;="&amp;MF187,#REF!,"="&amp;KV187,#REF!,"="&amp;KX187)</f>
        <v/>
      </c>
      <c r="NA187" s="1">
        <f>COUNTIFS(#REF!,LT187,#REF!,0,#REF!,"&lt;="&amp;ME187,#REF!,"&gt;="&amp;MF187,#REF!,"="&amp;KV187,#REF!,"="&amp;KX187)</f>
        <v/>
      </c>
      <c r="NB187" s="1">
        <f>COUNTIFS(#REF!,LT187,#REF!,1,#REF!,"&lt;="&amp;ME187,#REF!,"&gt;="&amp;MF187,#REF!,"="&amp;KW187,#REF!,"="&amp;KY187)</f>
        <v/>
      </c>
      <c r="NC187" s="1">
        <f>COUNTIFS(#REF!,LT187,#REF!,0,#REF!,"&lt;="&amp;ME187,#REF!,"&gt;="&amp;MF187,#REF!,"="&amp;KW187,#REF!,"="&amp;KY187)</f>
        <v/>
      </c>
      <c r="ND187" s="1">
        <f>COUNTIFS(#REF!,LT187,#REF!,1,#REF!,"&gt;="&amp;MC187,#REF!,"&lt;="&amp;MB187,#REF!,"&lt;="&amp;ME187,#REF!,"&gt;="&amp;MF187,#REF!,"="&amp;KV187,#REF!,"="&amp;KX187)</f>
        <v/>
      </c>
      <c r="NE187" s="1">
        <f>COUNTIFS(#REF!,LT187,#REF!,0,#REF!,"&gt;="&amp;MC187,#REF!,"&lt;="&amp;MB187,#REF!,"&lt;="&amp;ME187,#REF!,"&gt;="&amp;MF187,#REF!,"="&amp;KV187,#REF!,"="&amp;KX187)</f>
        <v/>
      </c>
      <c r="NF187" s="1">
        <f>COUNTIFS(#REF!,LT187,#REF!,1,#REF!,"&gt;="&amp;MC187,#REF!,"&lt;="&amp;MB187,#REF!,"&lt;="&amp;ME187,#REF!,"&gt;="&amp;MF187,#REF!,"="&amp;KW187,#REF!,"="&amp;KY187)</f>
        <v/>
      </c>
      <c r="NG187" s="1">
        <f>COUNTIFS(#REF!,LT187,#REF!,0,#REF!,"&gt;="&amp;MC187,#REF!,"&lt;="&amp;MB187,#REF!,"&lt;="&amp;ME187,#REF!,"&gt;="&amp;MF187,#REF!,"="&amp;KW187,#REF!,"="&amp;KY187)</f>
        <v/>
      </c>
      <c r="NH187" s="1">
        <f>COUNTIFS(#REF!,LT187,#REF!,1,#REF!,"&gt;="&amp;MC187,#REF!,"&lt;="&amp;MB187,#REF!,"&lt;="&amp;ME187,#REF!,"&gt;="&amp;MF187,#REF!,"="&amp;KZ187,#REF!,"="&amp;LA187)</f>
        <v/>
      </c>
      <c r="NI187" s="1">
        <f>COUNTIFS(#REF!,LT187,#REF!,0,#REF!,"&gt;="&amp;MC187,#REF!,"&lt;="&amp;MB187,#REF!,"&lt;="&amp;ME187,#REF!,"&gt;="&amp;MF187,#REF!,"="&amp;KZ187,#REF!,"="&amp;LA187)</f>
        <v/>
      </c>
      <c r="NJ187" s="1">
        <f>COUNTIFS(#REF!,LT187,#REF!,1,#REF!,"&gt;="&amp;MI187,#REF!,"&lt;="&amp;MH187,#REF!,"&lt;="&amp;ME187,#REF!,"&gt;="&amp;MF187)</f>
        <v/>
      </c>
      <c r="NK187" s="1">
        <f>COUNTIFS(#REF!,LT187,#REF!,0,#REF!,"&gt;="&amp;MI187,#REF!,"&lt;="&amp;MH187,#REF!,"&lt;="&amp;ME187,#REF!,"&gt;="&amp;MF187)</f>
        <v/>
      </c>
      <c r="NL187" s="1">
        <f>COUNTIFS(#REF!,LT187,#REF!,1,#REF!,"&gt;="&amp;MI187,#REF!,"&lt;="&amp;MH187,#REF!,"="&amp;KZ187,#REF!,"="&amp;LA187,#REF!,"&lt;="&amp;ME187,#REF!,"&gt;="&amp;MF187)</f>
        <v/>
      </c>
      <c r="NM187" s="1">
        <f>COUNTIFS(#REF!,LT187,#REF!,0,#REF!,"&gt;="&amp;MI187,#REF!,"&lt;="&amp;MH187,#REF!,"="&amp;KZ187,#REF!,"="&amp;LA187,#REF!,"&lt;="&amp;ME187,#REF!,"&gt;="&amp;MF187)</f>
        <v/>
      </c>
      <c r="NN187" s="1">
        <f>COUNTIFS(#REF!,LT187,#REF!,1,#REF!,"&gt;="&amp;MC187,#REF!,"&lt;="&amp;MB187,#REF!,"&lt;="&amp;ME187,#REF!,"&gt;="&amp;MF187)</f>
        <v/>
      </c>
      <c r="NO187" s="1">
        <f>COUNTIFS(#REF!,LT187,#REF!,0,#REF!,"&gt;="&amp;MC187,#REF!,"&lt;="&amp;MB187,#REF!,"&lt;="&amp;ME187,#REF!,"&gt;="&amp;MF187)</f>
        <v/>
      </c>
      <c r="NP187" s="1">
        <f>COUNTIFS(#REF!,LT187,#REF!,1,#REF!,"&lt;="&amp;ME187,#REF!,"&gt;="&amp;MF187,#REF!,"="&amp;KV187,#REF!,"="&amp;KX187)</f>
        <v/>
      </c>
      <c r="NQ187" s="1">
        <f>COUNTIFS(#REF!,LT187,#REF!,0,#REF!,"&lt;="&amp;ME187,#REF!,"&gt;="&amp;MF187,#REF!,"="&amp;KV187,#REF!,"="&amp;KX187)</f>
        <v/>
      </c>
      <c r="NR187" s="1">
        <f>COUNTIFS(#REF!,LT187,#REF!,1,#REF!,"&lt;="&amp;ME187,#REF!,"&gt;="&amp;MF187,#REF!,"="&amp;KW187,#REF!,"="&amp;KY187)</f>
        <v/>
      </c>
      <c r="NS187" s="1">
        <f>COUNTIFS(#REF!,LT187,#REF!,0,#REF!,"&lt;="&amp;ME187,#REF!,"&gt;="&amp;MF187,#REF!,"="&amp;KW187,#REF!,"="&amp;KY187)</f>
        <v/>
      </c>
      <c r="NT187" s="1">
        <f>MP187+MR187+MT187+MV187+MX187+MZ187+NB187</f>
        <v/>
      </c>
      <c r="NU187" s="1">
        <f>MQ187+MS187+MU187+MW187+MY187+NA187+NC187</f>
        <v/>
      </c>
      <c r="NV187" s="1">
        <f>NT187+NU187</f>
        <v/>
      </c>
      <c r="NW187" s="33">
        <f>NT187/(NT187+NU187)</f>
        <v/>
      </c>
      <c r="NX187" s="3">
        <f>1/NW187</f>
        <v/>
      </c>
      <c r="NY187" s="1">
        <f>LH187</f>
        <v/>
      </c>
      <c r="NZ187" s="79">
        <f>(NW187*((NY187-1)*0.98))-((1-NW187)*1)</f>
        <v/>
      </c>
      <c r="OA187" s="34">
        <f>IF(LR187&lt;0.9,0,IF(AND(LR187&gt;1.1),0,1))</f>
        <v/>
      </c>
      <c r="OB187" s="34">
        <f>IF(LS187&lt;0.9,0,IF(AND(LS187&gt;1.1),0,1))</f>
        <v/>
      </c>
      <c r="OC187" s="32">
        <f>IF(NV187&gt;99,1,0)</f>
        <v/>
      </c>
      <c r="OD187" s="32">
        <f>IF(NZ187&gt;0.0799,1,0)</f>
        <v/>
      </c>
      <c r="OE187" s="32">
        <f>IF(NZ187&gt;OM187,1,0)</f>
        <v/>
      </c>
      <c r="OF187" s="32">
        <f>OC187+OD187+OE187+OA187+OB187</f>
        <v/>
      </c>
      <c r="OG187" s="1">
        <f>ND187+NF187+NH187+NJ187+NL187+NN187+NP187+NR187</f>
        <v/>
      </c>
      <c r="OH187" s="1">
        <f>NE187+NG187+NI187+NK187+NM187+NO187+NQ187+NS187</f>
        <v/>
      </c>
      <c r="OI187" s="1">
        <f>OG187+OH187</f>
        <v/>
      </c>
      <c r="OJ187" s="33">
        <f>OG187/(OG187+OH187)</f>
        <v/>
      </c>
      <c r="OK187" s="3">
        <f>1/OJ187</f>
        <v/>
      </c>
      <c r="OL187" s="1">
        <f>LI187</f>
        <v/>
      </c>
      <c r="OM187" s="79">
        <f>(OJ187*((OL187-1)*0.98))-((1-OJ187)*1)</f>
        <v/>
      </c>
      <c r="ON187" s="34">
        <f>IF(LR187&lt;0.9,0,IF(AND(LR187&gt;1.1),0,1))</f>
        <v/>
      </c>
      <c r="OO187" s="34">
        <f>IF(LS187&lt;0.9,0,IF(AND(LS187&gt;1.1),0,1))</f>
        <v/>
      </c>
      <c r="OP187" s="32">
        <f>IF(OI187&gt;99,1,0)</f>
        <v/>
      </c>
      <c r="OQ187" s="32">
        <f>IF(OM187&gt;0.0799,1,0)</f>
        <v/>
      </c>
      <c r="OR187" s="32">
        <f>IF(OM187&gt;OZ187,1,0)</f>
        <v/>
      </c>
      <c r="OS187" s="32">
        <f>OP187+OQ187+OR187+ON187+OO187</f>
        <v/>
      </c>
      <c r="OT187">
        <f>IF(OF187=5,"BackHome0-0",IF(AND(OS187=5),"BackAway0-0",""))</f>
        <v/>
      </c>
      <c r="OU187">
        <f>IF(OF187=5,KN187,IF(AND(OS187=5),KO187,""))</f>
        <v/>
      </c>
      <c r="OV187">
        <f>IF(OF187=5,"Match Odds",IF(AND(OS187=5),"Match Odds",""))</f>
        <v/>
      </c>
      <c r="OW187">
        <f>IF(OF187=5,KP187,IF(AND(OS187=5),KP187,""))</f>
        <v/>
      </c>
      <c r="OX187">
        <f>IF(OF187=5,"MATCH_ODDS",IF(AND(OS187=5),"MATCH_ODDS",""))</f>
        <v/>
      </c>
      <c r="OY187">
        <f>IF(OF187=5,"BACK",IF(AND(OS187=5),"BACK",""))</f>
        <v/>
      </c>
    </row>
    <row r="188" ht="16.5" customHeight="1" thickBot="1" thickTop="1">
      <c r="A188" s="2" t="n"/>
      <c r="KN188" s="1">
        <f>IF(INDEX(#REF!,MATCH('HT 0-0'!D188,#REF!,0))=INDEX(#REF!,MATCH('HT 0-0'!D188,#REF!,0)),INDEX(#REF!,MATCH('HT 0-0'!D188,#REF!,0)),"ERROR")</f>
        <v/>
      </c>
      <c r="KO188" s="1">
        <f>IF(INDEX(#REF!,MATCH('HT 0-0'!E188,#REF!,0))=INDEX(#REF!,MATCH('HT 0-0'!E188,#REF!,0)),INDEX(#REF!,MATCH('HT 0-0'!E188,#REF!,0)),"ERROR")</f>
        <v/>
      </c>
      <c r="KP188" s="1">
        <f>KN188&amp;" v "&amp;KO188</f>
        <v/>
      </c>
      <c r="KQ188">
        <f>B188&amp;"_"&amp;C188</f>
        <v/>
      </c>
      <c r="KR188" s="1">
        <f>IF((HW188/KK188)&lt;0.335,"G",IF((HW188/KK188)&gt;0.67,"R","A"))</f>
        <v/>
      </c>
      <c r="KS188" s="1">
        <f>IF((HX188/KK188)&lt;0.335,"G",IF((HX188/KK188)&gt;0.67,"R","A"))</f>
        <v/>
      </c>
      <c r="KT188" s="1">
        <f>IF((IH188/KK188)&lt;0.335,"G",IF((IH188/KK188)&gt;0.67,"R","A"))</f>
        <v/>
      </c>
      <c r="KU188" s="1">
        <f>IF((II188/KK188)&lt;0.335,"G",IF((II188/KK188)&gt;0.67,"R","A"))</f>
        <v/>
      </c>
      <c r="KV188" s="1">
        <f>IF((HZ188/KK188)&lt;0.335,"G",IF((HZ188/KK188)&gt;0.67,"R","A"))</f>
        <v/>
      </c>
      <c r="KW188" s="1">
        <f>IF((HY188/KK188)&lt;0.335,"G",IF((HY188/KK188)&gt;0.67,"R","A"))</f>
        <v/>
      </c>
      <c r="KX188" s="1">
        <f>IF((IK188/KK188)&lt;0.335,"G",IF((IK188/KK188)&gt;0.67,"R","A"))</f>
        <v/>
      </c>
      <c r="KY188" s="1">
        <f>IF((IJ188/KK188)&lt;0.335,"G",IF((IJ188/KK188)&gt;0.67,"R","A"))</f>
        <v/>
      </c>
      <c r="KZ188" s="1">
        <f>IF((HQ188/KK188)&lt;0.335,"G",IF((HQ188/KK188)&gt;0.67,"R","A"))</f>
        <v/>
      </c>
      <c r="LA188" s="1">
        <f>IF((IB188/KK188)&lt;0.335,"G",IF((IB188/KK188)&gt;0.67,"R","A"))</f>
        <v/>
      </c>
      <c r="LB188">
        <f>IF(LQ188="0-0",INDEX(Scrape!#REF!,MATCH('HT 0-0'!KP188,Scrape!$B:$B,0)),"")</f>
        <v/>
      </c>
      <c r="LC188">
        <f>IF(LQ188="0-0",INDEX(Scrape!$A:$A,MATCH('HT 0-0'!KP188,Scrape!$B:$B,0)),"")</f>
        <v/>
      </c>
      <c r="LD188">
        <f>IF(LQ188="0-0",INDEX(Scrape!$B:$B,MATCH('HT 0-0'!KP188,Scrape!$B:$B,0)),"")</f>
        <v/>
      </c>
      <c r="LE188">
        <f>IF(LQ188="0-0",INDEX(Scrape!$C:$C,MATCH('HT 0-0'!KP188,Scrape!$B:$B,0)),"")</f>
        <v/>
      </c>
      <c r="LF188">
        <f>IF(LQ188="0-0",INDEX(Scrape!$D:$D,MATCH('HT 0-0'!KP188,Scrape!$B:$B,0)),"")</f>
        <v/>
      </c>
      <c r="LG188">
        <f>IF(LQ188="0-0",INDEX(Scrape!$E:$E,MATCH('HT 0-0'!KP188,Scrape!$B:$B,0)),"")</f>
        <v/>
      </c>
      <c r="LH188">
        <f>IF(LQ188="0-0",INDEX(Scrape!$F:$F,MATCH('HT 0-0'!KP188,Scrape!$B:$B,0)),"")</f>
        <v/>
      </c>
      <c r="LI188">
        <f>IF(LQ188="0-0",INDEX(Scrape!$G:$G,MATCH('HT 0-0'!KP188,Scrape!$B:$B,0)),"")</f>
        <v/>
      </c>
      <c r="LJ188">
        <f>IF(LQ188="0-0",INDEX(Scrape!$H:$H,MATCH('HT 0-0'!KP188,Scrape!$B:$B,0)),"")</f>
        <v/>
      </c>
      <c r="LK188">
        <f>IF(LQ188="0-0",INDEX(Scrape!$I:$I,MATCH('HT 0-0'!KP188,Scrape!$B:$B,0)),"")</f>
        <v/>
      </c>
      <c r="LL188">
        <f>IF(LQ188="0-0",INDEX(Scrape!$J:$J,MATCH('HT 0-0'!KP188,Scrape!$B:$B,0)),"")</f>
        <v/>
      </c>
      <c r="LM188">
        <f>IF(LQ188="0-0",INDEX(Scrape!$K:$K,MATCH('HT 0-0'!KP188,Scrape!$B:$B,0)),"")</f>
        <v/>
      </c>
      <c r="LN188">
        <f>IF(LQ188="0-0",INDEX(Scrape!$L:$L,MATCH('HT 0-0'!KP188,Scrape!$B:$B,0)),"")</f>
        <v/>
      </c>
      <c r="LO188">
        <f>IF(LQ188="0-0",INDEX(Scrape!$M:$M,MATCH('HT 0-0'!KP188,Scrape!$B:$B,0)),"")</f>
        <v/>
      </c>
      <c r="LP188">
        <f>IF(LQ188="0-0",INDEX(Scrape!$N:$N,MATCH('HT 0-0'!KP188,Scrape!$B:$B,0)),"")</f>
        <v/>
      </c>
      <c r="LQ188">
        <f>INDEX(Scrape!$O:$O,MATCH('HT 0-0'!KP188,Scrape!$B:$B,0))</f>
        <v/>
      </c>
      <c r="LR188">
        <f>(1/LJ188)+(1/LI188)+(1/LH188)</f>
        <v/>
      </c>
      <c r="LS188">
        <f>(1/LG188)+(1/LF188)+(1/LE188)</f>
        <v/>
      </c>
      <c r="LT188" s="8">
        <f>IF(INDEX(#REF!,MATCH(KQ188,#REF!,0))=INDEX(#REF!,MATCH(KQ188,#REF!,0)),INDEX(#REF!,MATCH(KQ188,#REF!,0)),"ERROR")</f>
        <v/>
      </c>
      <c r="LU188" s="4">
        <f>IF(KR188="G",2,IF(KR188="R",0.5,IF(KR188="A",1)))</f>
        <v/>
      </c>
      <c r="LV188" s="4">
        <f>IF(KS188="G",0.5,IF(KS188="R",2,IF(KS188="A",1)))</f>
        <v/>
      </c>
      <c r="LW188" s="4">
        <f>IF(KT188="G",2,IF(KT188="R",0.5,IF(KT188="A",1)))</f>
        <v/>
      </c>
      <c r="LX188" s="4">
        <f>IF(KU188="G",0.5,IF(KU188="R",2,IF(KU188="A",1)))</f>
        <v/>
      </c>
      <c r="LY188" s="7">
        <f>(LK188*(LU188+LX188)+(LL188*(LU188+LX188)))</f>
        <v/>
      </c>
      <c r="LZ188" s="7">
        <f>(LN188*(LV188+LW188)+(LO188*(LV188+LW188)))</f>
        <v/>
      </c>
      <c r="MA188" s="11">
        <f>LY188-LZ188</f>
        <v/>
      </c>
      <c r="MB188" s="5">
        <f>MA188+2</f>
        <v/>
      </c>
      <c r="MC188" s="6">
        <f>MA188-2</f>
        <v/>
      </c>
      <c r="MD188" s="4">
        <f>LE188</f>
        <v/>
      </c>
      <c r="ME188" s="9">
        <f>IF(MD188=0,1000,MD188+0.75)</f>
        <v/>
      </c>
      <c r="MF188" s="10">
        <f>IF(MD188=0,0,MD188-0.75)</f>
        <v/>
      </c>
      <c r="MG188" s="4">
        <f>((LM188*(LU188+LX188))-((LP188*(LV188+LW188))))</f>
        <v/>
      </c>
      <c r="MH188" s="9">
        <f>MG188*1.2</f>
        <v/>
      </c>
      <c r="MI188" s="10">
        <f>MG188*0.8</f>
        <v/>
      </c>
      <c r="MJ188">
        <f>IFERROR(OT188,"")</f>
        <v/>
      </c>
      <c r="MK188">
        <f>IFERROR(OU188,"")</f>
        <v/>
      </c>
      <c r="ML188">
        <f>IFERROR(OV188,"")</f>
        <v/>
      </c>
      <c r="MM188">
        <f>IFERROR(OW188,"")</f>
        <v/>
      </c>
      <c r="MN188">
        <f>IFERROR(OX188,"")</f>
        <v/>
      </c>
      <c r="MO188">
        <f>IFERROR(OY188,"")</f>
        <v/>
      </c>
      <c r="MP188" s="1">
        <f>COUNTIFS(#REF!,LT188,#REF!,1,#REF!,"&gt;="&amp;MC188,#REF!,"&lt;="&amp;MB188,#REF!,"&lt;="&amp;ME188,#REF!,"&gt;="&amp;MF188,#REF!,"="&amp;KV188,#REF!,"="&amp;KX188)</f>
        <v/>
      </c>
      <c r="MQ188" s="1">
        <f>COUNTIFS(#REF!,LT188,#REF!,0,#REF!,"&gt;="&amp;MC188,#REF!,"&lt;="&amp;MB188,#REF!,"&lt;="&amp;ME188,#REF!,"&gt;="&amp;MF188,#REF!,"="&amp;KV188,#REF!,"="&amp;KX188)</f>
        <v/>
      </c>
      <c r="MR188" s="1">
        <f>COUNTIFS(#REF!,LT188,#REF!,1,#REF!,"&gt;="&amp;MC188,#REF!,"&lt;="&amp;MB188,#REF!,"&lt;="&amp;ME188,#REF!,"&gt;="&amp;MF188,#REF!,"="&amp;KW188,#REF!,"="&amp;KY188)</f>
        <v/>
      </c>
      <c r="MS188" s="1">
        <f>COUNTIFS(#REF!,LT188,#REF!,0,#REF!,"&gt;="&amp;MC188,#REF!,"&lt;="&amp;MB188,#REF!,"&lt;="&amp;ME188,#REF!,"&gt;="&amp;MF188,#REF!,"="&amp;KW188,#REF!,"="&amp;KY188)</f>
        <v/>
      </c>
      <c r="MT188" s="1">
        <f>COUNTIFS(#REF!,LT188,#REF!,1,#REF!,"&gt;="&amp;MI188,#REF!,"&lt;="&amp;MH188,#REF!,"&lt;="&amp;ME188,#REF!,"&gt;="&amp;MF188)</f>
        <v/>
      </c>
      <c r="MU188" s="1">
        <f>COUNTIFS(#REF!,LT188,#REF!,0,#REF!,"&gt;="&amp;MI188,#REF!,"&lt;="&amp;MH188,#REF!,"&lt;="&amp;ME188,#REF!,"&gt;="&amp;MF188)</f>
        <v/>
      </c>
      <c r="MV188" s="1">
        <f>COUNTIFS(#REF!,LT188,#REF!,1,#REF!,"&gt;="&amp;MI188,#REF!,"&lt;="&amp;MH188,#REF!,"="&amp;KZ188,#REF!,"="&amp;LA188,#REF!,"&lt;="&amp;ME188,#REF!,"&gt;="&amp;MF188)</f>
        <v/>
      </c>
      <c r="MW188" s="1">
        <f>COUNTIFS(#REF!,LT188,#REF!,0,#REF!,"&gt;="&amp;MI188,#REF!,"&lt;="&amp;MH188,#REF!,"="&amp;KZ188,#REF!,"="&amp;LA188,#REF!,"&lt;="&amp;ME188,#REF!,"&gt;="&amp;MF188)</f>
        <v/>
      </c>
      <c r="MX188" s="1">
        <f>COUNTIFS(#REF!,LT188,#REF!,1,#REF!,"&gt;="&amp;MC188,#REF!,"&lt;="&amp;MB188,#REF!,"&lt;="&amp;ME188,#REF!,"&gt;="&amp;MF188)</f>
        <v/>
      </c>
      <c r="MY188" s="1">
        <f>COUNTIFS(#REF!,LT188,#REF!,0,#REF!,"&gt;="&amp;MC188,#REF!,"&lt;="&amp;MB188,#REF!,"&lt;="&amp;ME188,#REF!,"&gt;="&amp;MF188)</f>
        <v/>
      </c>
      <c r="MZ188" s="1">
        <f>COUNTIFS(#REF!,LT188,#REF!,1,#REF!,"&lt;="&amp;ME188,#REF!,"&gt;="&amp;MF188,#REF!,"="&amp;KV188,#REF!,"="&amp;KX188)</f>
        <v/>
      </c>
      <c r="NA188" s="1">
        <f>COUNTIFS(#REF!,LT188,#REF!,0,#REF!,"&lt;="&amp;ME188,#REF!,"&gt;="&amp;MF188,#REF!,"="&amp;KV188,#REF!,"="&amp;KX188)</f>
        <v/>
      </c>
      <c r="NB188" s="1">
        <f>COUNTIFS(#REF!,LT188,#REF!,1,#REF!,"&lt;="&amp;ME188,#REF!,"&gt;="&amp;MF188,#REF!,"="&amp;KW188,#REF!,"="&amp;KY188)</f>
        <v/>
      </c>
      <c r="NC188" s="1">
        <f>COUNTIFS(#REF!,LT188,#REF!,0,#REF!,"&lt;="&amp;ME188,#REF!,"&gt;="&amp;MF188,#REF!,"="&amp;KW188,#REF!,"="&amp;KY188)</f>
        <v/>
      </c>
      <c r="ND188" s="1">
        <f>COUNTIFS(#REF!,LT188,#REF!,1,#REF!,"&gt;="&amp;MC188,#REF!,"&lt;="&amp;MB188,#REF!,"&lt;="&amp;ME188,#REF!,"&gt;="&amp;MF188,#REF!,"="&amp;KV188,#REF!,"="&amp;KX188)</f>
        <v/>
      </c>
      <c r="NE188" s="1">
        <f>COUNTIFS(#REF!,LT188,#REF!,0,#REF!,"&gt;="&amp;MC188,#REF!,"&lt;="&amp;MB188,#REF!,"&lt;="&amp;ME188,#REF!,"&gt;="&amp;MF188,#REF!,"="&amp;KV188,#REF!,"="&amp;KX188)</f>
        <v/>
      </c>
      <c r="NF188" s="1">
        <f>COUNTIFS(#REF!,LT188,#REF!,1,#REF!,"&gt;="&amp;MC188,#REF!,"&lt;="&amp;MB188,#REF!,"&lt;="&amp;ME188,#REF!,"&gt;="&amp;MF188,#REF!,"="&amp;KW188,#REF!,"="&amp;KY188)</f>
        <v/>
      </c>
      <c r="NG188" s="1">
        <f>COUNTIFS(#REF!,LT188,#REF!,0,#REF!,"&gt;="&amp;MC188,#REF!,"&lt;="&amp;MB188,#REF!,"&lt;="&amp;ME188,#REF!,"&gt;="&amp;MF188,#REF!,"="&amp;KW188,#REF!,"="&amp;KY188)</f>
        <v/>
      </c>
      <c r="NH188" s="1">
        <f>COUNTIFS(#REF!,LT188,#REF!,1,#REF!,"&gt;="&amp;MC188,#REF!,"&lt;="&amp;MB188,#REF!,"&lt;="&amp;ME188,#REF!,"&gt;="&amp;MF188,#REF!,"="&amp;KZ188,#REF!,"="&amp;LA188)</f>
        <v/>
      </c>
      <c r="NI188" s="1">
        <f>COUNTIFS(#REF!,LT188,#REF!,0,#REF!,"&gt;="&amp;MC188,#REF!,"&lt;="&amp;MB188,#REF!,"&lt;="&amp;ME188,#REF!,"&gt;="&amp;MF188,#REF!,"="&amp;KZ188,#REF!,"="&amp;LA188)</f>
        <v/>
      </c>
      <c r="NJ188" s="1">
        <f>COUNTIFS(#REF!,LT188,#REF!,1,#REF!,"&gt;="&amp;MI188,#REF!,"&lt;="&amp;MH188,#REF!,"&lt;="&amp;ME188,#REF!,"&gt;="&amp;MF188)</f>
        <v/>
      </c>
      <c r="NK188" s="1">
        <f>COUNTIFS(#REF!,LT188,#REF!,0,#REF!,"&gt;="&amp;MI188,#REF!,"&lt;="&amp;MH188,#REF!,"&lt;="&amp;ME188,#REF!,"&gt;="&amp;MF188)</f>
        <v/>
      </c>
      <c r="NL188" s="1">
        <f>COUNTIFS(#REF!,LT188,#REF!,1,#REF!,"&gt;="&amp;MI188,#REF!,"&lt;="&amp;MH188,#REF!,"="&amp;KZ188,#REF!,"="&amp;LA188,#REF!,"&lt;="&amp;ME188,#REF!,"&gt;="&amp;MF188)</f>
        <v/>
      </c>
      <c r="NM188" s="1">
        <f>COUNTIFS(#REF!,LT188,#REF!,0,#REF!,"&gt;="&amp;MI188,#REF!,"&lt;="&amp;MH188,#REF!,"="&amp;KZ188,#REF!,"="&amp;LA188,#REF!,"&lt;="&amp;ME188,#REF!,"&gt;="&amp;MF188)</f>
        <v/>
      </c>
      <c r="NN188" s="1">
        <f>COUNTIFS(#REF!,LT188,#REF!,1,#REF!,"&gt;="&amp;MC188,#REF!,"&lt;="&amp;MB188,#REF!,"&lt;="&amp;ME188,#REF!,"&gt;="&amp;MF188)</f>
        <v/>
      </c>
      <c r="NO188" s="1">
        <f>COUNTIFS(#REF!,LT188,#REF!,0,#REF!,"&gt;="&amp;MC188,#REF!,"&lt;="&amp;MB188,#REF!,"&lt;="&amp;ME188,#REF!,"&gt;="&amp;MF188)</f>
        <v/>
      </c>
      <c r="NP188" s="1">
        <f>COUNTIFS(#REF!,LT188,#REF!,1,#REF!,"&lt;="&amp;ME188,#REF!,"&gt;="&amp;MF188,#REF!,"="&amp;KV188,#REF!,"="&amp;KX188)</f>
        <v/>
      </c>
      <c r="NQ188" s="1">
        <f>COUNTIFS(#REF!,LT188,#REF!,0,#REF!,"&lt;="&amp;ME188,#REF!,"&gt;="&amp;MF188,#REF!,"="&amp;KV188,#REF!,"="&amp;KX188)</f>
        <v/>
      </c>
      <c r="NR188" s="1">
        <f>COUNTIFS(#REF!,LT188,#REF!,1,#REF!,"&lt;="&amp;ME188,#REF!,"&gt;="&amp;MF188,#REF!,"="&amp;KW188,#REF!,"="&amp;KY188)</f>
        <v/>
      </c>
      <c r="NS188" s="1">
        <f>COUNTIFS(#REF!,LT188,#REF!,0,#REF!,"&lt;="&amp;ME188,#REF!,"&gt;="&amp;MF188,#REF!,"="&amp;KW188,#REF!,"="&amp;KY188)</f>
        <v/>
      </c>
      <c r="NT188" s="1">
        <f>MP188+MR188+MT188+MV188+MX188+MZ188+NB188</f>
        <v/>
      </c>
      <c r="NU188" s="1">
        <f>MQ188+MS188+MU188+MW188+MY188+NA188+NC188</f>
        <v/>
      </c>
      <c r="NV188" s="1">
        <f>NT188+NU188</f>
        <v/>
      </c>
      <c r="NW188" s="33">
        <f>NT188/(NT188+NU188)</f>
        <v/>
      </c>
      <c r="NX188" s="3">
        <f>1/NW188</f>
        <v/>
      </c>
      <c r="NY188" s="1">
        <f>LH188</f>
        <v/>
      </c>
      <c r="NZ188" s="79">
        <f>(NW188*((NY188-1)*0.98))-((1-NW188)*1)</f>
        <v/>
      </c>
      <c r="OA188" s="34">
        <f>IF(LR188&lt;0.9,0,IF(AND(LR188&gt;1.1),0,1))</f>
        <v/>
      </c>
      <c r="OB188" s="34">
        <f>IF(LS188&lt;0.9,0,IF(AND(LS188&gt;1.1),0,1))</f>
        <v/>
      </c>
      <c r="OC188" s="32">
        <f>IF(NV188&gt;99,1,0)</f>
        <v/>
      </c>
      <c r="OD188" s="32">
        <f>IF(NZ188&gt;0.0799,1,0)</f>
        <v/>
      </c>
      <c r="OE188" s="32">
        <f>IF(NZ188&gt;OM188,1,0)</f>
        <v/>
      </c>
      <c r="OF188" s="32">
        <f>OC188+OD188+OE188+OA188+OB188</f>
        <v/>
      </c>
      <c r="OG188" s="1">
        <f>ND188+NF188+NH188+NJ188+NL188+NN188+NP188+NR188</f>
        <v/>
      </c>
      <c r="OH188" s="1">
        <f>NE188+NG188+NI188+NK188+NM188+NO188+NQ188+NS188</f>
        <v/>
      </c>
      <c r="OI188" s="1">
        <f>OG188+OH188</f>
        <v/>
      </c>
      <c r="OJ188" s="33">
        <f>OG188/(OG188+OH188)</f>
        <v/>
      </c>
      <c r="OK188" s="3">
        <f>1/OJ188</f>
        <v/>
      </c>
      <c r="OL188" s="1">
        <f>LI188</f>
        <v/>
      </c>
      <c r="OM188" s="79">
        <f>(OJ188*((OL188-1)*0.98))-((1-OJ188)*1)</f>
        <v/>
      </c>
      <c r="ON188" s="34">
        <f>IF(LR188&lt;0.9,0,IF(AND(LR188&gt;1.1),0,1))</f>
        <v/>
      </c>
      <c r="OO188" s="34">
        <f>IF(LS188&lt;0.9,0,IF(AND(LS188&gt;1.1),0,1))</f>
        <v/>
      </c>
      <c r="OP188" s="32">
        <f>IF(OI188&gt;99,1,0)</f>
        <v/>
      </c>
      <c r="OQ188" s="32">
        <f>IF(OM188&gt;0.0799,1,0)</f>
        <v/>
      </c>
      <c r="OR188" s="32">
        <f>IF(OM188&gt;OZ188,1,0)</f>
        <v/>
      </c>
      <c r="OS188" s="32">
        <f>OP188+OQ188+OR188+ON188+OO188</f>
        <v/>
      </c>
      <c r="OT188">
        <f>IF(OF188=5,"BackHome0-0",IF(AND(OS188=5),"BackAway0-0",""))</f>
        <v/>
      </c>
      <c r="OU188">
        <f>IF(OF188=5,KN188,IF(AND(OS188=5),KO188,""))</f>
        <v/>
      </c>
      <c r="OV188">
        <f>IF(OF188=5,"Match Odds",IF(AND(OS188=5),"Match Odds",""))</f>
        <v/>
      </c>
      <c r="OW188">
        <f>IF(OF188=5,KP188,IF(AND(OS188=5),KP188,""))</f>
        <v/>
      </c>
      <c r="OX188">
        <f>IF(OF188=5,"MATCH_ODDS",IF(AND(OS188=5),"MATCH_ODDS",""))</f>
        <v/>
      </c>
      <c r="OY188">
        <f>IF(OF188=5,"BACK",IF(AND(OS188=5),"BACK",""))</f>
        <v/>
      </c>
    </row>
    <row r="189" ht="16.5" customHeight="1" thickBot="1" thickTop="1">
      <c r="A189" s="2" t="n"/>
      <c r="KN189" s="1">
        <f>IF(INDEX(#REF!,MATCH('HT 0-0'!D189,#REF!,0))=INDEX(#REF!,MATCH('HT 0-0'!D189,#REF!,0)),INDEX(#REF!,MATCH('HT 0-0'!D189,#REF!,0)),"ERROR")</f>
        <v/>
      </c>
      <c r="KO189" s="1">
        <f>IF(INDEX(#REF!,MATCH('HT 0-0'!E189,#REF!,0))=INDEX(#REF!,MATCH('HT 0-0'!E189,#REF!,0)),INDEX(#REF!,MATCH('HT 0-0'!E189,#REF!,0)),"ERROR")</f>
        <v/>
      </c>
      <c r="KP189" s="1">
        <f>KN189&amp;" v "&amp;KO189</f>
        <v/>
      </c>
      <c r="KQ189">
        <f>B189&amp;"_"&amp;C189</f>
        <v/>
      </c>
      <c r="KR189" s="1">
        <f>IF((HW189/KK189)&lt;0.335,"G",IF((HW189/KK189)&gt;0.67,"R","A"))</f>
        <v/>
      </c>
      <c r="KS189" s="1">
        <f>IF((HX189/KK189)&lt;0.335,"G",IF((HX189/KK189)&gt;0.67,"R","A"))</f>
        <v/>
      </c>
      <c r="KT189" s="1">
        <f>IF((IH189/KK189)&lt;0.335,"G",IF((IH189/KK189)&gt;0.67,"R","A"))</f>
        <v/>
      </c>
      <c r="KU189" s="1">
        <f>IF((II189/KK189)&lt;0.335,"G",IF((II189/KK189)&gt;0.67,"R","A"))</f>
        <v/>
      </c>
      <c r="KV189" s="1">
        <f>IF((HZ189/KK189)&lt;0.335,"G",IF((HZ189/KK189)&gt;0.67,"R","A"))</f>
        <v/>
      </c>
      <c r="KW189" s="1">
        <f>IF((HY189/KK189)&lt;0.335,"G",IF((HY189/KK189)&gt;0.67,"R","A"))</f>
        <v/>
      </c>
      <c r="KX189" s="1">
        <f>IF((IK189/KK189)&lt;0.335,"G",IF((IK189/KK189)&gt;0.67,"R","A"))</f>
        <v/>
      </c>
      <c r="KY189" s="1">
        <f>IF((IJ189/KK189)&lt;0.335,"G",IF((IJ189/KK189)&gt;0.67,"R","A"))</f>
        <v/>
      </c>
      <c r="KZ189" s="1">
        <f>IF((HQ189/KK189)&lt;0.335,"G",IF((HQ189/KK189)&gt;0.67,"R","A"))</f>
        <v/>
      </c>
      <c r="LA189" s="1">
        <f>IF((IB189/KK189)&lt;0.335,"G",IF((IB189/KK189)&gt;0.67,"R","A"))</f>
        <v/>
      </c>
      <c r="LB189">
        <f>IF(LQ189="0-0",INDEX(Scrape!#REF!,MATCH('HT 0-0'!KP189,Scrape!$B:$B,0)),"")</f>
        <v/>
      </c>
      <c r="LC189">
        <f>IF(LQ189="0-0",INDEX(Scrape!$A:$A,MATCH('HT 0-0'!KP189,Scrape!$B:$B,0)),"")</f>
        <v/>
      </c>
      <c r="LD189">
        <f>IF(LQ189="0-0",INDEX(Scrape!$B:$B,MATCH('HT 0-0'!KP189,Scrape!$B:$B,0)),"")</f>
        <v/>
      </c>
      <c r="LE189">
        <f>IF(LQ189="0-0",INDEX(Scrape!$C:$C,MATCH('HT 0-0'!KP189,Scrape!$B:$B,0)),"")</f>
        <v/>
      </c>
      <c r="LF189">
        <f>IF(LQ189="0-0",INDEX(Scrape!$D:$D,MATCH('HT 0-0'!KP189,Scrape!$B:$B,0)),"")</f>
        <v/>
      </c>
      <c r="LG189">
        <f>IF(LQ189="0-0",INDEX(Scrape!$E:$E,MATCH('HT 0-0'!KP189,Scrape!$B:$B,0)),"")</f>
        <v/>
      </c>
      <c r="LH189">
        <f>IF(LQ189="0-0",INDEX(Scrape!$F:$F,MATCH('HT 0-0'!KP189,Scrape!$B:$B,0)),"")</f>
        <v/>
      </c>
      <c r="LI189">
        <f>IF(LQ189="0-0",INDEX(Scrape!$G:$G,MATCH('HT 0-0'!KP189,Scrape!$B:$B,0)),"")</f>
        <v/>
      </c>
      <c r="LJ189">
        <f>IF(LQ189="0-0",INDEX(Scrape!$H:$H,MATCH('HT 0-0'!KP189,Scrape!$B:$B,0)),"")</f>
        <v/>
      </c>
      <c r="LK189">
        <f>IF(LQ189="0-0",INDEX(Scrape!$I:$I,MATCH('HT 0-0'!KP189,Scrape!$B:$B,0)),"")</f>
        <v/>
      </c>
      <c r="LL189">
        <f>IF(LQ189="0-0",INDEX(Scrape!$J:$J,MATCH('HT 0-0'!KP189,Scrape!$B:$B,0)),"")</f>
        <v/>
      </c>
      <c r="LM189">
        <f>IF(LQ189="0-0",INDEX(Scrape!$K:$K,MATCH('HT 0-0'!KP189,Scrape!$B:$B,0)),"")</f>
        <v/>
      </c>
      <c r="LN189">
        <f>IF(LQ189="0-0",INDEX(Scrape!$L:$L,MATCH('HT 0-0'!KP189,Scrape!$B:$B,0)),"")</f>
        <v/>
      </c>
      <c r="LO189">
        <f>IF(LQ189="0-0",INDEX(Scrape!$M:$M,MATCH('HT 0-0'!KP189,Scrape!$B:$B,0)),"")</f>
        <v/>
      </c>
      <c r="LP189">
        <f>IF(LQ189="0-0",INDEX(Scrape!$N:$N,MATCH('HT 0-0'!KP189,Scrape!$B:$B,0)),"")</f>
        <v/>
      </c>
      <c r="LQ189">
        <f>INDEX(Scrape!$O:$O,MATCH('HT 0-0'!KP189,Scrape!$B:$B,0))</f>
        <v/>
      </c>
      <c r="LR189">
        <f>(1/LJ189)+(1/LI189)+(1/LH189)</f>
        <v/>
      </c>
      <c r="LS189">
        <f>(1/LG189)+(1/LF189)+(1/LE189)</f>
        <v/>
      </c>
      <c r="LT189" s="8">
        <f>IF(INDEX(#REF!,MATCH(KQ189,#REF!,0))=INDEX(#REF!,MATCH(KQ189,#REF!,0)),INDEX(#REF!,MATCH(KQ189,#REF!,0)),"ERROR")</f>
        <v/>
      </c>
      <c r="LU189" s="4">
        <f>IF(KR189="G",2,IF(KR189="R",0.5,IF(KR189="A",1)))</f>
        <v/>
      </c>
      <c r="LV189" s="4">
        <f>IF(KS189="G",0.5,IF(KS189="R",2,IF(KS189="A",1)))</f>
        <v/>
      </c>
      <c r="LW189" s="4">
        <f>IF(KT189="G",2,IF(KT189="R",0.5,IF(KT189="A",1)))</f>
        <v/>
      </c>
      <c r="LX189" s="4">
        <f>IF(KU189="G",0.5,IF(KU189="R",2,IF(KU189="A",1)))</f>
        <v/>
      </c>
      <c r="LY189" s="7">
        <f>(LK189*(LU189+LX189)+(LL189*(LU189+LX189)))</f>
        <v/>
      </c>
      <c r="LZ189" s="7">
        <f>(LN189*(LV189+LW189)+(LO189*(LV189+LW189)))</f>
        <v/>
      </c>
      <c r="MA189" s="11">
        <f>LY189-LZ189</f>
        <v/>
      </c>
      <c r="MB189" s="5">
        <f>MA189+2</f>
        <v/>
      </c>
      <c r="MC189" s="6">
        <f>MA189-2</f>
        <v/>
      </c>
      <c r="MD189" s="4">
        <f>LE189</f>
        <v/>
      </c>
      <c r="ME189" s="9">
        <f>IF(MD189=0,1000,MD189+0.75)</f>
        <v/>
      </c>
      <c r="MF189" s="10">
        <f>IF(MD189=0,0,MD189-0.75)</f>
        <v/>
      </c>
      <c r="MG189" s="4">
        <f>((LM189*(LU189+LX189))-((LP189*(LV189+LW189))))</f>
        <v/>
      </c>
      <c r="MH189" s="9">
        <f>MG189*1.2</f>
        <v/>
      </c>
      <c r="MI189" s="10">
        <f>MG189*0.8</f>
        <v/>
      </c>
      <c r="MJ189">
        <f>IFERROR(OT189,"")</f>
        <v/>
      </c>
      <c r="MK189">
        <f>IFERROR(OU189,"")</f>
        <v/>
      </c>
      <c r="ML189">
        <f>IFERROR(OV189,"")</f>
        <v/>
      </c>
      <c r="MM189">
        <f>IFERROR(OW189,"")</f>
        <v/>
      </c>
      <c r="MN189">
        <f>IFERROR(OX189,"")</f>
        <v/>
      </c>
      <c r="MO189">
        <f>IFERROR(OY189,"")</f>
        <v/>
      </c>
      <c r="MP189" s="1">
        <f>COUNTIFS(#REF!,LT189,#REF!,1,#REF!,"&gt;="&amp;MC189,#REF!,"&lt;="&amp;MB189,#REF!,"&lt;="&amp;ME189,#REF!,"&gt;="&amp;MF189,#REF!,"="&amp;KV189,#REF!,"="&amp;KX189)</f>
        <v/>
      </c>
      <c r="MQ189" s="1">
        <f>COUNTIFS(#REF!,LT189,#REF!,0,#REF!,"&gt;="&amp;MC189,#REF!,"&lt;="&amp;MB189,#REF!,"&lt;="&amp;ME189,#REF!,"&gt;="&amp;MF189,#REF!,"="&amp;KV189,#REF!,"="&amp;KX189)</f>
        <v/>
      </c>
      <c r="MR189" s="1">
        <f>COUNTIFS(#REF!,LT189,#REF!,1,#REF!,"&gt;="&amp;MC189,#REF!,"&lt;="&amp;MB189,#REF!,"&lt;="&amp;ME189,#REF!,"&gt;="&amp;MF189,#REF!,"="&amp;KW189,#REF!,"="&amp;KY189)</f>
        <v/>
      </c>
      <c r="MS189" s="1">
        <f>COUNTIFS(#REF!,LT189,#REF!,0,#REF!,"&gt;="&amp;MC189,#REF!,"&lt;="&amp;MB189,#REF!,"&lt;="&amp;ME189,#REF!,"&gt;="&amp;MF189,#REF!,"="&amp;KW189,#REF!,"="&amp;KY189)</f>
        <v/>
      </c>
      <c r="MT189" s="1">
        <f>COUNTIFS(#REF!,LT189,#REF!,1,#REF!,"&gt;="&amp;MI189,#REF!,"&lt;="&amp;MH189,#REF!,"&lt;="&amp;ME189,#REF!,"&gt;="&amp;MF189)</f>
        <v/>
      </c>
      <c r="MU189" s="1">
        <f>COUNTIFS(#REF!,LT189,#REF!,0,#REF!,"&gt;="&amp;MI189,#REF!,"&lt;="&amp;MH189,#REF!,"&lt;="&amp;ME189,#REF!,"&gt;="&amp;MF189)</f>
        <v/>
      </c>
      <c r="MV189" s="1">
        <f>COUNTIFS(#REF!,LT189,#REF!,1,#REF!,"&gt;="&amp;MI189,#REF!,"&lt;="&amp;MH189,#REF!,"="&amp;KZ189,#REF!,"="&amp;LA189,#REF!,"&lt;="&amp;ME189,#REF!,"&gt;="&amp;MF189)</f>
        <v/>
      </c>
      <c r="MW189" s="1">
        <f>COUNTIFS(#REF!,LT189,#REF!,0,#REF!,"&gt;="&amp;MI189,#REF!,"&lt;="&amp;MH189,#REF!,"="&amp;KZ189,#REF!,"="&amp;LA189,#REF!,"&lt;="&amp;ME189,#REF!,"&gt;="&amp;MF189)</f>
        <v/>
      </c>
      <c r="MX189" s="1">
        <f>COUNTIFS(#REF!,LT189,#REF!,1,#REF!,"&gt;="&amp;MC189,#REF!,"&lt;="&amp;MB189,#REF!,"&lt;="&amp;ME189,#REF!,"&gt;="&amp;MF189)</f>
        <v/>
      </c>
      <c r="MY189" s="1">
        <f>COUNTIFS(#REF!,LT189,#REF!,0,#REF!,"&gt;="&amp;MC189,#REF!,"&lt;="&amp;MB189,#REF!,"&lt;="&amp;ME189,#REF!,"&gt;="&amp;MF189)</f>
        <v/>
      </c>
      <c r="MZ189" s="1">
        <f>COUNTIFS(#REF!,LT189,#REF!,1,#REF!,"&lt;="&amp;ME189,#REF!,"&gt;="&amp;MF189,#REF!,"="&amp;KV189,#REF!,"="&amp;KX189)</f>
        <v/>
      </c>
      <c r="NA189" s="1">
        <f>COUNTIFS(#REF!,LT189,#REF!,0,#REF!,"&lt;="&amp;ME189,#REF!,"&gt;="&amp;MF189,#REF!,"="&amp;KV189,#REF!,"="&amp;KX189)</f>
        <v/>
      </c>
      <c r="NB189" s="1">
        <f>COUNTIFS(#REF!,LT189,#REF!,1,#REF!,"&lt;="&amp;ME189,#REF!,"&gt;="&amp;MF189,#REF!,"="&amp;KW189,#REF!,"="&amp;KY189)</f>
        <v/>
      </c>
      <c r="NC189" s="1">
        <f>COUNTIFS(#REF!,LT189,#REF!,0,#REF!,"&lt;="&amp;ME189,#REF!,"&gt;="&amp;MF189,#REF!,"="&amp;KW189,#REF!,"="&amp;KY189)</f>
        <v/>
      </c>
      <c r="ND189" s="1">
        <f>COUNTIFS(#REF!,LT189,#REF!,1,#REF!,"&gt;="&amp;MC189,#REF!,"&lt;="&amp;MB189,#REF!,"&lt;="&amp;ME189,#REF!,"&gt;="&amp;MF189,#REF!,"="&amp;KV189,#REF!,"="&amp;KX189)</f>
        <v/>
      </c>
      <c r="NE189" s="1">
        <f>COUNTIFS(#REF!,LT189,#REF!,0,#REF!,"&gt;="&amp;MC189,#REF!,"&lt;="&amp;MB189,#REF!,"&lt;="&amp;ME189,#REF!,"&gt;="&amp;MF189,#REF!,"="&amp;KV189,#REF!,"="&amp;KX189)</f>
        <v/>
      </c>
      <c r="NF189" s="1">
        <f>COUNTIFS(#REF!,LT189,#REF!,1,#REF!,"&gt;="&amp;MC189,#REF!,"&lt;="&amp;MB189,#REF!,"&lt;="&amp;ME189,#REF!,"&gt;="&amp;MF189,#REF!,"="&amp;KW189,#REF!,"="&amp;KY189)</f>
        <v/>
      </c>
      <c r="NG189" s="1">
        <f>COUNTIFS(#REF!,LT189,#REF!,0,#REF!,"&gt;="&amp;MC189,#REF!,"&lt;="&amp;MB189,#REF!,"&lt;="&amp;ME189,#REF!,"&gt;="&amp;MF189,#REF!,"="&amp;KW189,#REF!,"="&amp;KY189)</f>
        <v/>
      </c>
      <c r="NH189" s="1">
        <f>COUNTIFS(#REF!,LT189,#REF!,1,#REF!,"&gt;="&amp;MC189,#REF!,"&lt;="&amp;MB189,#REF!,"&lt;="&amp;ME189,#REF!,"&gt;="&amp;MF189,#REF!,"="&amp;KZ189,#REF!,"="&amp;LA189)</f>
        <v/>
      </c>
      <c r="NI189" s="1">
        <f>COUNTIFS(#REF!,LT189,#REF!,0,#REF!,"&gt;="&amp;MC189,#REF!,"&lt;="&amp;MB189,#REF!,"&lt;="&amp;ME189,#REF!,"&gt;="&amp;MF189,#REF!,"="&amp;KZ189,#REF!,"="&amp;LA189)</f>
        <v/>
      </c>
      <c r="NJ189" s="1">
        <f>COUNTIFS(#REF!,LT189,#REF!,1,#REF!,"&gt;="&amp;MI189,#REF!,"&lt;="&amp;MH189,#REF!,"&lt;="&amp;ME189,#REF!,"&gt;="&amp;MF189)</f>
        <v/>
      </c>
      <c r="NK189" s="1">
        <f>COUNTIFS(#REF!,LT189,#REF!,0,#REF!,"&gt;="&amp;MI189,#REF!,"&lt;="&amp;MH189,#REF!,"&lt;="&amp;ME189,#REF!,"&gt;="&amp;MF189)</f>
        <v/>
      </c>
      <c r="NL189" s="1">
        <f>COUNTIFS(#REF!,LT189,#REF!,1,#REF!,"&gt;="&amp;MI189,#REF!,"&lt;="&amp;MH189,#REF!,"="&amp;KZ189,#REF!,"="&amp;LA189,#REF!,"&lt;="&amp;ME189,#REF!,"&gt;="&amp;MF189)</f>
        <v/>
      </c>
      <c r="NM189" s="1">
        <f>COUNTIFS(#REF!,LT189,#REF!,0,#REF!,"&gt;="&amp;MI189,#REF!,"&lt;="&amp;MH189,#REF!,"="&amp;KZ189,#REF!,"="&amp;LA189,#REF!,"&lt;="&amp;ME189,#REF!,"&gt;="&amp;MF189)</f>
        <v/>
      </c>
      <c r="NN189" s="1">
        <f>COUNTIFS(#REF!,LT189,#REF!,1,#REF!,"&gt;="&amp;MC189,#REF!,"&lt;="&amp;MB189,#REF!,"&lt;="&amp;ME189,#REF!,"&gt;="&amp;MF189)</f>
        <v/>
      </c>
      <c r="NO189" s="1">
        <f>COUNTIFS(#REF!,LT189,#REF!,0,#REF!,"&gt;="&amp;MC189,#REF!,"&lt;="&amp;MB189,#REF!,"&lt;="&amp;ME189,#REF!,"&gt;="&amp;MF189)</f>
        <v/>
      </c>
      <c r="NP189" s="1">
        <f>COUNTIFS(#REF!,LT189,#REF!,1,#REF!,"&lt;="&amp;ME189,#REF!,"&gt;="&amp;MF189,#REF!,"="&amp;KV189,#REF!,"="&amp;KX189)</f>
        <v/>
      </c>
      <c r="NQ189" s="1">
        <f>COUNTIFS(#REF!,LT189,#REF!,0,#REF!,"&lt;="&amp;ME189,#REF!,"&gt;="&amp;MF189,#REF!,"="&amp;KV189,#REF!,"="&amp;KX189)</f>
        <v/>
      </c>
      <c r="NR189" s="1">
        <f>COUNTIFS(#REF!,LT189,#REF!,1,#REF!,"&lt;="&amp;ME189,#REF!,"&gt;="&amp;MF189,#REF!,"="&amp;KW189,#REF!,"="&amp;KY189)</f>
        <v/>
      </c>
      <c r="NS189" s="1">
        <f>COUNTIFS(#REF!,LT189,#REF!,0,#REF!,"&lt;="&amp;ME189,#REF!,"&gt;="&amp;MF189,#REF!,"="&amp;KW189,#REF!,"="&amp;KY189)</f>
        <v/>
      </c>
      <c r="NT189" s="1">
        <f>MP189+MR189+MT189+MV189+MX189+MZ189+NB189</f>
        <v/>
      </c>
      <c r="NU189" s="1">
        <f>MQ189+MS189+MU189+MW189+MY189+NA189+NC189</f>
        <v/>
      </c>
      <c r="NV189" s="1">
        <f>NT189+NU189</f>
        <v/>
      </c>
      <c r="NW189" s="33">
        <f>NT189/(NT189+NU189)</f>
        <v/>
      </c>
      <c r="NX189" s="3">
        <f>1/NW189</f>
        <v/>
      </c>
      <c r="NY189" s="1">
        <f>LH189</f>
        <v/>
      </c>
      <c r="NZ189" s="79">
        <f>(NW189*((NY189-1)*0.98))-((1-NW189)*1)</f>
        <v/>
      </c>
      <c r="OA189" s="34">
        <f>IF(LR189&lt;0.9,0,IF(AND(LR189&gt;1.1),0,1))</f>
        <v/>
      </c>
      <c r="OB189" s="34">
        <f>IF(LS189&lt;0.9,0,IF(AND(LS189&gt;1.1),0,1))</f>
        <v/>
      </c>
      <c r="OC189" s="32">
        <f>IF(NV189&gt;99,1,0)</f>
        <v/>
      </c>
      <c r="OD189" s="32">
        <f>IF(NZ189&gt;0.0799,1,0)</f>
        <v/>
      </c>
      <c r="OE189" s="32">
        <f>IF(NZ189&gt;OM189,1,0)</f>
        <v/>
      </c>
      <c r="OF189" s="32">
        <f>OC189+OD189+OE189+OA189+OB189</f>
        <v/>
      </c>
      <c r="OG189" s="1">
        <f>ND189+NF189+NH189+NJ189+NL189+NN189+NP189+NR189</f>
        <v/>
      </c>
      <c r="OH189" s="1">
        <f>NE189+NG189+NI189+NK189+NM189+NO189+NQ189+NS189</f>
        <v/>
      </c>
      <c r="OI189" s="1">
        <f>OG189+OH189</f>
        <v/>
      </c>
      <c r="OJ189" s="33">
        <f>OG189/(OG189+OH189)</f>
        <v/>
      </c>
      <c r="OK189" s="3">
        <f>1/OJ189</f>
        <v/>
      </c>
      <c r="OL189" s="1">
        <f>LI189</f>
        <v/>
      </c>
      <c r="OM189" s="79">
        <f>(OJ189*((OL189-1)*0.98))-((1-OJ189)*1)</f>
        <v/>
      </c>
      <c r="ON189" s="34">
        <f>IF(LR189&lt;0.9,0,IF(AND(LR189&gt;1.1),0,1))</f>
        <v/>
      </c>
      <c r="OO189" s="34">
        <f>IF(LS189&lt;0.9,0,IF(AND(LS189&gt;1.1),0,1))</f>
        <v/>
      </c>
      <c r="OP189" s="32">
        <f>IF(OI189&gt;99,1,0)</f>
        <v/>
      </c>
      <c r="OQ189" s="32">
        <f>IF(OM189&gt;0.0799,1,0)</f>
        <v/>
      </c>
      <c r="OR189" s="32">
        <f>IF(OM189&gt;OZ189,1,0)</f>
        <v/>
      </c>
      <c r="OS189" s="32">
        <f>OP189+OQ189+OR189+ON189+OO189</f>
        <v/>
      </c>
      <c r="OT189">
        <f>IF(OF189=5,"BackHome0-0",IF(AND(OS189=5),"BackAway0-0",""))</f>
        <v/>
      </c>
      <c r="OU189">
        <f>IF(OF189=5,KN189,IF(AND(OS189=5),KO189,""))</f>
        <v/>
      </c>
      <c r="OV189">
        <f>IF(OF189=5,"Match Odds",IF(AND(OS189=5),"Match Odds",""))</f>
        <v/>
      </c>
      <c r="OW189">
        <f>IF(OF189=5,KP189,IF(AND(OS189=5),KP189,""))</f>
        <v/>
      </c>
      <c r="OX189">
        <f>IF(OF189=5,"MATCH_ODDS",IF(AND(OS189=5),"MATCH_ODDS",""))</f>
        <v/>
      </c>
      <c r="OY189">
        <f>IF(OF189=5,"BACK",IF(AND(OS189=5),"BACK",""))</f>
        <v/>
      </c>
    </row>
    <row r="190" ht="16.5" customHeight="1" thickBot="1" thickTop="1">
      <c r="A190" s="2" t="n"/>
      <c r="KN190" s="1">
        <f>IF(INDEX(#REF!,MATCH('HT 0-0'!D190,#REF!,0))=INDEX(#REF!,MATCH('HT 0-0'!D190,#REF!,0)),INDEX(#REF!,MATCH('HT 0-0'!D190,#REF!,0)),"ERROR")</f>
        <v/>
      </c>
      <c r="KO190" s="1">
        <f>IF(INDEX(#REF!,MATCH('HT 0-0'!E190,#REF!,0))=INDEX(#REF!,MATCH('HT 0-0'!E190,#REF!,0)),INDEX(#REF!,MATCH('HT 0-0'!E190,#REF!,0)),"ERROR")</f>
        <v/>
      </c>
      <c r="KP190" s="1">
        <f>KN190&amp;" v "&amp;KO190</f>
        <v/>
      </c>
      <c r="KQ190">
        <f>B190&amp;"_"&amp;C190</f>
        <v/>
      </c>
      <c r="KR190" s="1">
        <f>IF((HW190/KK190)&lt;0.335,"G",IF((HW190/KK190)&gt;0.67,"R","A"))</f>
        <v/>
      </c>
      <c r="KS190" s="1">
        <f>IF((HX190/KK190)&lt;0.335,"G",IF((HX190/KK190)&gt;0.67,"R","A"))</f>
        <v/>
      </c>
      <c r="KT190" s="1">
        <f>IF((IH190/KK190)&lt;0.335,"G",IF((IH190/KK190)&gt;0.67,"R","A"))</f>
        <v/>
      </c>
      <c r="KU190" s="1">
        <f>IF((II190/KK190)&lt;0.335,"G",IF((II190/KK190)&gt;0.67,"R","A"))</f>
        <v/>
      </c>
      <c r="KV190" s="1">
        <f>IF((HZ190/KK190)&lt;0.335,"G",IF((HZ190/KK190)&gt;0.67,"R","A"))</f>
        <v/>
      </c>
      <c r="KW190" s="1">
        <f>IF((HY190/KK190)&lt;0.335,"G",IF((HY190/KK190)&gt;0.67,"R","A"))</f>
        <v/>
      </c>
      <c r="KX190" s="1">
        <f>IF((IK190/KK190)&lt;0.335,"G",IF((IK190/KK190)&gt;0.67,"R","A"))</f>
        <v/>
      </c>
      <c r="KY190" s="1">
        <f>IF((IJ190/KK190)&lt;0.335,"G",IF((IJ190/KK190)&gt;0.67,"R","A"))</f>
        <v/>
      </c>
      <c r="KZ190" s="1">
        <f>IF((HQ190/KK190)&lt;0.335,"G",IF((HQ190/KK190)&gt;0.67,"R","A"))</f>
        <v/>
      </c>
      <c r="LA190" s="1">
        <f>IF((IB190/KK190)&lt;0.335,"G",IF((IB190/KK190)&gt;0.67,"R","A"))</f>
        <v/>
      </c>
      <c r="LB190">
        <f>IF(LQ190="0-0",INDEX(Scrape!#REF!,MATCH('HT 0-0'!KP190,Scrape!$B:$B,0)),"")</f>
        <v/>
      </c>
      <c r="LC190">
        <f>IF(LQ190="0-0",INDEX(Scrape!$A:$A,MATCH('HT 0-0'!KP190,Scrape!$B:$B,0)),"")</f>
        <v/>
      </c>
      <c r="LD190">
        <f>IF(LQ190="0-0",INDEX(Scrape!$B:$B,MATCH('HT 0-0'!KP190,Scrape!$B:$B,0)),"")</f>
        <v/>
      </c>
      <c r="LE190">
        <f>IF(LQ190="0-0",INDEX(Scrape!$C:$C,MATCH('HT 0-0'!KP190,Scrape!$B:$B,0)),"")</f>
        <v/>
      </c>
      <c r="LF190">
        <f>IF(LQ190="0-0",INDEX(Scrape!$D:$D,MATCH('HT 0-0'!KP190,Scrape!$B:$B,0)),"")</f>
        <v/>
      </c>
      <c r="LG190">
        <f>IF(LQ190="0-0",INDEX(Scrape!$E:$E,MATCH('HT 0-0'!KP190,Scrape!$B:$B,0)),"")</f>
        <v/>
      </c>
      <c r="LH190">
        <f>IF(LQ190="0-0",INDEX(Scrape!$F:$F,MATCH('HT 0-0'!KP190,Scrape!$B:$B,0)),"")</f>
        <v/>
      </c>
      <c r="LI190">
        <f>IF(LQ190="0-0",INDEX(Scrape!$G:$G,MATCH('HT 0-0'!KP190,Scrape!$B:$B,0)),"")</f>
        <v/>
      </c>
      <c r="LJ190">
        <f>IF(LQ190="0-0",INDEX(Scrape!$H:$H,MATCH('HT 0-0'!KP190,Scrape!$B:$B,0)),"")</f>
        <v/>
      </c>
      <c r="LK190">
        <f>IF(LQ190="0-0",INDEX(Scrape!$I:$I,MATCH('HT 0-0'!KP190,Scrape!$B:$B,0)),"")</f>
        <v/>
      </c>
      <c r="LL190">
        <f>IF(LQ190="0-0",INDEX(Scrape!$J:$J,MATCH('HT 0-0'!KP190,Scrape!$B:$B,0)),"")</f>
        <v/>
      </c>
      <c r="LM190">
        <f>IF(LQ190="0-0",INDEX(Scrape!$K:$K,MATCH('HT 0-0'!KP190,Scrape!$B:$B,0)),"")</f>
        <v/>
      </c>
      <c r="LN190">
        <f>IF(LQ190="0-0",INDEX(Scrape!$L:$L,MATCH('HT 0-0'!KP190,Scrape!$B:$B,0)),"")</f>
        <v/>
      </c>
      <c r="LO190">
        <f>IF(LQ190="0-0",INDEX(Scrape!$M:$M,MATCH('HT 0-0'!KP190,Scrape!$B:$B,0)),"")</f>
        <v/>
      </c>
      <c r="LP190">
        <f>IF(LQ190="0-0",INDEX(Scrape!$N:$N,MATCH('HT 0-0'!KP190,Scrape!$B:$B,0)),"")</f>
        <v/>
      </c>
      <c r="LQ190">
        <f>INDEX(Scrape!$O:$O,MATCH('HT 0-0'!KP190,Scrape!$B:$B,0))</f>
        <v/>
      </c>
      <c r="LR190">
        <f>(1/LJ190)+(1/LI190)+(1/LH190)</f>
        <v/>
      </c>
      <c r="LS190">
        <f>(1/LG190)+(1/LF190)+(1/LE190)</f>
        <v/>
      </c>
      <c r="LT190" s="8">
        <f>IF(INDEX(#REF!,MATCH(KQ190,#REF!,0))=INDEX(#REF!,MATCH(KQ190,#REF!,0)),INDEX(#REF!,MATCH(KQ190,#REF!,0)),"ERROR")</f>
        <v/>
      </c>
      <c r="LU190" s="4">
        <f>IF(KR190="G",2,IF(KR190="R",0.5,IF(KR190="A",1)))</f>
        <v/>
      </c>
      <c r="LV190" s="4">
        <f>IF(KS190="G",0.5,IF(KS190="R",2,IF(KS190="A",1)))</f>
        <v/>
      </c>
      <c r="LW190" s="4">
        <f>IF(KT190="G",2,IF(KT190="R",0.5,IF(KT190="A",1)))</f>
        <v/>
      </c>
      <c r="LX190" s="4">
        <f>IF(KU190="G",0.5,IF(KU190="R",2,IF(KU190="A",1)))</f>
        <v/>
      </c>
      <c r="LY190" s="7">
        <f>(LK190*(LU190+LX190)+(LL190*(LU190+LX190)))</f>
        <v/>
      </c>
      <c r="LZ190" s="7">
        <f>(LN190*(LV190+LW190)+(LO190*(LV190+LW190)))</f>
        <v/>
      </c>
      <c r="MA190" s="11">
        <f>LY190-LZ190</f>
        <v/>
      </c>
      <c r="MB190" s="5">
        <f>MA190+2</f>
        <v/>
      </c>
      <c r="MC190" s="6">
        <f>MA190-2</f>
        <v/>
      </c>
      <c r="MD190" s="4">
        <f>LE190</f>
        <v/>
      </c>
      <c r="ME190" s="9">
        <f>IF(MD190=0,1000,MD190+0.75)</f>
        <v/>
      </c>
      <c r="MF190" s="10">
        <f>IF(MD190=0,0,MD190-0.75)</f>
        <v/>
      </c>
      <c r="MG190" s="4">
        <f>((LM190*(LU190+LX190))-((LP190*(LV190+LW190))))</f>
        <v/>
      </c>
      <c r="MH190" s="9">
        <f>MG190*1.2</f>
        <v/>
      </c>
      <c r="MI190" s="10">
        <f>MG190*0.8</f>
        <v/>
      </c>
      <c r="MJ190">
        <f>IFERROR(OT190,"")</f>
        <v/>
      </c>
      <c r="MK190">
        <f>IFERROR(OU190,"")</f>
        <v/>
      </c>
      <c r="ML190">
        <f>IFERROR(OV190,"")</f>
        <v/>
      </c>
      <c r="MM190">
        <f>IFERROR(OW190,"")</f>
        <v/>
      </c>
      <c r="MN190">
        <f>IFERROR(OX190,"")</f>
        <v/>
      </c>
      <c r="MO190">
        <f>IFERROR(OY190,"")</f>
        <v/>
      </c>
      <c r="MP190" s="1">
        <f>COUNTIFS(#REF!,LT190,#REF!,1,#REF!,"&gt;="&amp;MC190,#REF!,"&lt;="&amp;MB190,#REF!,"&lt;="&amp;ME190,#REF!,"&gt;="&amp;MF190,#REF!,"="&amp;KV190,#REF!,"="&amp;KX190)</f>
        <v/>
      </c>
      <c r="MQ190" s="1">
        <f>COUNTIFS(#REF!,LT190,#REF!,0,#REF!,"&gt;="&amp;MC190,#REF!,"&lt;="&amp;MB190,#REF!,"&lt;="&amp;ME190,#REF!,"&gt;="&amp;MF190,#REF!,"="&amp;KV190,#REF!,"="&amp;KX190)</f>
        <v/>
      </c>
      <c r="MR190" s="1">
        <f>COUNTIFS(#REF!,LT190,#REF!,1,#REF!,"&gt;="&amp;MC190,#REF!,"&lt;="&amp;MB190,#REF!,"&lt;="&amp;ME190,#REF!,"&gt;="&amp;MF190,#REF!,"="&amp;KW190,#REF!,"="&amp;KY190)</f>
        <v/>
      </c>
      <c r="MS190" s="1">
        <f>COUNTIFS(#REF!,LT190,#REF!,0,#REF!,"&gt;="&amp;MC190,#REF!,"&lt;="&amp;MB190,#REF!,"&lt;="&amp;ME190,#REF!,"&gt;="&amp;MF190,#REF!,"="&amp;KW190,#REF!,"="&amp;KY190)</f>
        <v/>
      </c>
      <c r="MT190" s="1">
        <f>COUNTIFS(#REF!,LT190,#REF!,1,#REF!,"&gt;="&amp;MI190,#REF!,"&lt;="&amp;MH190,#REF!,"&lt;="&amp;ME190,#REF!,"&gt;="&amp;MF190)</f>
        <v/>
      </c>
      <c r="MU190" s="1">
        <f>COUNTIFS(#REF!,LT190,#REF!,0,#REF!,"&gt;="&amp;MI190,#REF!,"&lt;="&amp;MH190,#REF!,"&lt;="&amp;ME190,#REF!,"&gt;="&amp;MF190)</f>
        <v/>
      </c>
      <c r="MV190" s="1">
        <f>COUNTIFS(#REF!,LT190,#REF!,1,#REF!,"&gt;="&amp;MI190,#REF!,"&lt;="&amp;MH190,#REF!,"="&amp;KZ190,#REF!,"="&amp;LA190,#REF!,"&lt;="&amp;ME190,#REF!,"&gt;="&amp;MF190)</f>
        <v/>
      </c>
      <c r="MW190" s="1">
        <f>COUNTIFS(#REF!,LT190,#REF!,0,#REF!,"&gt;="&amp;MI190,#REF!,"&lt;="&amp;MH190,#REF!,"="&amp;KZ190,#REF!,"="&amp;LA190,#REF!,"&lt;="&amp;ME190,#REF!,"&gt;="&amp;MF190)</f>
        <v/>
      </c>
      <c r="MX190" s="1">
        <f>COUNTIFS(#REF!,LT190,#REF!,1,#REF!,"&gt;="&amp;MC190,#REF!,"&lt;="&amp;MB190,#REF!,"&lt;="&amp;ME190,#REF!,"&gt;="&amp;MF190)</f>
        <v/>
      </c>
      <c r="MY190" s="1">
        <f>COUNTIFS(#REF!,LT190,#REF!,0,#REF!,"&gt;="&amp;MC190,#REF!,"&lt;="&amp;MB190,#REF!,"&lt;="&amp;ME190,#REF!,"&gt;="&amp;MF190)</f>
        <v/>
      </c>
      <c r="MZ190" s="1">
        <f>COUNTIFS(#REF!,LT190,#REF!,1,#REF!,"&lt;="&amp;ME190,#REF!,"&gt;="&amp;MF190,#REF!,"="&amp;KV190,#REF!,"="&amp;KX190)</f>
        <v/>
      </c>
      <c r="NA190" s="1">
        <f>COUNTIFS(#REF!,LT190,#REF!,0,#REF!,"&lt;="&amp;ME190,#REF!,"&gt;="&amp;MF190,#REF!,"="&amp;KV190,#REF!,"="&amp;KX190)</f>
        <v/>
      </c>
      <c r="NB190" s="1">
        <f>COUNTIFS(#REF!,LT190,#REF!,1,#REF!,"&lt;="&amp;ME190,#REF!,"&gt;="&amp;MF190,#REF!,"="&amp;KW190,#REF!,"="&amp;KY190)</f>
        <v/>
      </c>
      <c r="NC190" s="1">
        <f>COUNTIFS(#REF!,LT190,#REF!,0,#REF!,"&lt;="&amp;ME190,#REF!,"&gt;="&amp;MF190,#REF!,"="&amp;KW190,#REF!,"="&amp;KY190)</f>
        <v/>
      </c>
      <c r="ND190" s="1">
        <f>COUNTIFS(#REF!,LT190,#REF!,1,#REF!,"&gt;="&amp;MC190,#REF!,"&lt;="&amp;MB190,#REF!,"&lt;="&amp;ME190,#REF!,"&gt;="&amp;MF190,#REF!,"="&amp;KV190,#REF!,"="&amp;KX190)</f>
        <v/>
      </c>
      <c r="NE190" s="1">
        <f>COUNTIFS(#REF!,LT190,#REF!,0,#REF!,"&gt;="&amp;MC190,#REF!,"&lt;="&amp;MB190,#REF!,"&lt;="&amp;ME190,#REF!,"&gt;="&amp;MF190,#REF!,"="&amp;KV190,#REF!,"="&amp;KX190)</f>
        <v/>
      </c>
      <c r="NF190" s="1">
        <f>COUNTIFS(#REF!,LT190,#REF!,1,#REF!,"&gt;="&amp;MC190,#REF!,"&lt;="&amp;MB190,#REF!,"&lt;="&amp;ME190,#REF!,"&gt;="&amp;MF190,#REF!,"="&amp;KW190,#REF!,"="&amp;KY190)</f>
        <v/>
      </c>
      <c r="NG190" s="1">
        <f>COUNTIFS(#REF!,LT190,#REF!,0,#REF!,"&gt;="&amp;MC190,#REF!,"&lt;="&amp;MB190,#REF!,"&lt;="&amp;ME190,#REF!,"&gt;="&amp;MF190,#REF!,"="&amp;KW190,#REF!,"="&amp;KY190)</f>
        <v/>
      </c>
      <c r="NH190" s="1">
        <f>COUNTIFS(#REF!,LT190,#REF!,1,#REF!,"&gt;="&amp;MC190,#REF!,"&lt;="&amp;MB190,#REF!,"&lt;="&amp;ME190,#REF!,"&gt;="&amp;MF190,#REF!,"="&amp;KZ190,#REF!,"="&amp;LA190)</f>
        <v/>
      </c>
      <c r="NI190" s="1">
        <f>COUNTIFS(#REF!,LT190,#REF!,0,#REF!,"&gt;="&amp;MC190,#REF!,"&lt;="&amp;MB190,#REF!,"&lt;="&amp;ME190,#REF!,"&gt;="&amp;MF190,#REF!,"="&amp;KZ190,#REF!,"="&amp;LA190)</f>
        <v/>
      </c>
      <c r="NJ190" s="1">
        <f>COUNTIFS(#REF!,LT190,#REF!,1,#REF!,"&gt;="&amp;MI190,#REF!,"&lt;="&amp;MH190,#REF!,"&lt;="&amp;ME190,#REF!,"&gt;="&amp;MF190)</f>
        <v/>
      </c>
      <c r="NK190" s="1">
        <f>COUNTIFS(#REF!,LT190,#REF!,0,#REF!,"&gt;="&amp;MI190,#REF!,"&lt;="&amp;MH190,#REF!,"&lt;="&amp;ME190,#REF!,"&gt;="&amp;MF190)</f>
        <v/>
      </c>
      <c r="NL190" s="1">
        <f>COUNTIFS(#REF!,LT190,#REF!,1,#REF!,"&gt;="&amp;MI190,#REF!,"&lt;="&amp;MH190,#REF!,"="&amp;KZ190,#REF!,"="&amp;LA190,#REF!,"&lt;="&amp;ME190,#REF!,"&gt;="&amp;MF190)</f>
        <v/>
      </c>
      <c r="NM190" s="1">
        <f>COUNTIFS(#REF!,LT190,#REF!,0,#REF!,"&gt;="&amp;MI190,#REF!,"&lt;="&amp;MH190,#REF!,"="&amp;KZ190,#REF!,"="&amp;LA190,#REF!,"&lt;="&amp;ME190,#REF!,"&gt;="&amp;MF190)</f>
        <v/>
      </c>
      <c r="NN190" s="1">
        <f>COUNTIFS(#REF!,LT190,#REF!,1,#REF!,"&gt;="&amp;MC190,#REF!,"&lt;="&amp;MB190,#REF!,"&lt;="&amp;ME190,#REF!,"&gt;="&amp;MF190)</f>
        <v/>
      </c>
      <c r="NO190" s="1">
        <f>COUNTIFS(#REF!,LT190,#REF!,0,#REF!,"&gt;="&amp;MC190,#REF!,"&lt;="&amp;MB190,#REF!,"&lt;="&amp;ME190,#REF!,"&gt;="&amp;MF190)</f>
        <v/>
      </c>
      <c r="NP190" s="1">
        <f>COUNTIFS(#REF!,LT190,#REF!,1,#REF!,"&lt;="&amp;ME190,#REF!,"&gt;="&amp;MF190,#REF!,"="&amp;KV190,#REF!,"="&amp;KX190)</f>
        <v/>
      </c>
      <c r="NQ190" s="1">
        <f>COUNTIFS(#REF!,LT190,#REF!,0,#REF!,"&lt;="&amp;ME190,#REF!,"&gt;="&amp;MF190,#REF!,"="&amp;KV190,#REF!,"="&amp;KX190)</f>
        <v/>
      </c>
      <c r="NR190" s="1">
        <f>COUNTIFS(#REF!,LT190,#REF!,1,#REF!,"&lt;="&amp;ME190,#REF!,"&gt;="&amp;MF190,#REF!,"="&amp;KW190,#REF!,"="&amp;KY190)</f>
        <v/>
      </c>
      <c r="NS190" s="1">
        <f>COUNTIFS(#REF!,LT190,#REF!,0,#REF!,"&lt;="&amp;ME190,#REF!,"&gt;="&amp;MF190,#REF!,"="&amp;KW190,#REF!,"="&amp;KY190)</f>
        <v/>
      </c>
      <c r="NT190" s="1">
        <f>MP190+MR190+MT190+MV190+MX190+MZ190+NB190</f>
        <v/>
      </c>
      <c r="NU190" s="1">
        <f>MQ190+MS190+MU190+MW190+MY190+NA190+NC190</f>
        <v/>
      </c>
      <c r="NV190" s="1">
        <f>NT190+NU190</f>
        <v/>
      </c>
      <c r="NW190" s="33">
        <f>NT190/(NT190+NU190)</f>
        <v/>
      </c>
      <c r="NX190" s="3">
        <f>1/NW190</f>
        <v/>
      </c>
      <c r="NY190" s="1">
        <f>LH190</f>
        <v/>
      </c>
      <c r="NZ190" s="79">
        <f>(NW190*((NY190-1)*0.98))-((1-NW190)*1)</f>
        <v/>
      </c>
      <c r="OA190" s="34">
        <f>IF(LR190&lt;0.9,0,IF(AND(LR190&gt;1.1),0,1))</f>
        <v/>
      </c>
      <c r="OB190" s="34">
        <f>IF(LS190&lt;0.9,0,IF(AND(LS190&gt;1.1),0,1))</f>
        <v/>
      </c>
      <c r="OC190" s="32">
        <f>IF(NV190&gt;99,1,0)</f>
        <v/>
      </c>
      <c r="OD190" s="32">
        <f>IF(NZ190&gt;0.0799,1,0)</f>
        <v/>
      </c>
      <c r="OE190" s="32">
        <f>IF(NZ190&gt;OM190,1,0)</f>
        <v/>
      </c>
      <c r="OF190" s="32">
        <f>OC190+OD190+OE190+OA190+OB190</f>
        <v/>
      </c>
      <c r="OG190" s="1">
        <f>ND190+NF190+NH190+NJ190+NL190+NN190+NP190+NR190</f>
        <v/>
      </c>
      <c r="OH190" s="1">
        <f>NE190+NG190+NI190+NK190+NM190+NO190+NQ190+NS190</f>
        <v/>
      </c>
      <c r="OI190" s="1">
        <f>OG190+OH190</f>
        <v/>
      </c>
      <c r="OJ190" s="33">
        <f>OG190/(OG190+OH190)</f>
        <v/>
      </c>
      <c r="OK190" s="3">
        <f>1/OJ190</f>
        <v/>
      </c>
      <c r="OL190" s="1">
        <f>LI190</f>
        <v/>
      </c>
      <c r="OM190" s="79">
        <f>(OJ190*((OL190-1)*0.98))-((1-OJ190)*1)</f>
        <v/>
      </c>
      <c r="ON190" s="34">
        <f>IF(LR190&lt;0.9,0,IF(AND(LR190&gt;1.1),0,1))</f>
        <v/>
      </c>
      <c r="OO190" s="34">
        <f>IF(LS190&lt;0.9,0,IF(AND(LS190&gt;1.1),0,1))</f>
        <v/>
      </c>
      <c r="OP190" s="32">
        <f>IF(OI190&gt;99,1,0)</f>
        <v/>
      </c>
      <c r="OQ190" s="32">
        <f>IF(OM190&gt;0.0799,1,0)</f>
        <v/>
      </c>
      <c r="OR190" s="32">
        <f>IF(OM190&gt;OZ190,1,0)</f>
        <v/>
      </c>
      <c r="OS190" s="32">
        <f>OP190+OQ190+OR190+ON190+OO190</f>
        <v/>
      </c>
      <c r="OT190">
        <f>IF(OF190=5,"BackHome0-0",IF(AND(OS190=5),"BackAway0-0",""))</f>
        <v/>
      </c>
      <c r="OU190">
        <f>IF(OF190=5,KN190,IF(AND(OS190=5),KO190,""))</f>
        <v/>
      </c>
      <c r="OV190">
        <f>IF(OF190=5,"Match Odds",IF(AND(OS190=5),"Match Odds",""))</f>
        <v/>
      </c>
      <c r="OW190">
        <f>IF(OF190=5,KP190,IF(AND(OS190=5),KP190,""))</f>
        <v/>
      </c>
      <c r="OX190">
        <f>IF(OF190=5,"MATCH_ODDS",IF(AND(OS190=5),"MATCH_ODDS",""))</f>
        <v/>
      </c>
      <c r="OY190">
        <f>IF(OF190=5,"BACK",IF(AND(OS190=5),"BACK",""))</f>
        <v/>
      </c>
    </row>
    <row r="191" ht="16.5" customHeight="1" thickBot="1" thickTop="1">
      <c r="A191" s="2" t="n"/>
      <c r="KN191" s="1">
        <f>IF(INDEX(#REF!,MATCH('HT 0-0'!D191,#REF!,0))=INDEX(#REF!,MATCH('HT 0-0'!D191,#REF!,0)),INDEX(#REF!,MATCH('HT 0-0'!D191,#REF!,0)),"ERROR")</f>
        <v/>
      </c>
      <c r="KO191" s="1">
        <f>IF(INDEX(#REF!,MATCH('HT 0-0'!E191,#REF!,0))=INDEX(#REF!,MATCH('HT 0-0'!E191,#REF!,0)),INDEX(#REF!,MATCH('HT 0-0'!E191,#REF!,0)),"ERROR")</f>
        <v/>
      </c>
      <c r="KP191" s="1">
        <f>KN191&amp;" v "&amp;KO191</f>
        <v/>
      </c>
      <c r="KQ191">
        <f>B191&amp;"_"&amp;C191</f>
        <v/>
      </c>
      <c r="KR191" s="1">
        <f>IF((HW191/KK191)&lt;0.335,"G",IF((HW191/KK191)&gt;0.67,"R","A"))</f>
        <v/>
      </c>
      <c r="KS191" s="1">
        <f>IF((HX191/KK191)&lt;0.335,"G",IF((HX191/KK191)&gt;0.67,"R","A"))</f>
        <v/>
      </c>
      <c r="KT191" s="1">
        <f>IF((IH191/KK191)&lt;0.335,"G",IF((IH191/KK191)&gt;0.67,"R","A"))</f>
        <v/>
      </c>
      <c r="KU191" s="1">
        <f>IF((II191/KK191)&lt;0.335,"G",IF((II191/KK191)&gt;0.67,"R","A"))</f>
        <v/>
      </c>
      <c r="KV191" s="1">
        <f>IF((HZ191/KK191)&lt;0.335,"G",IF((HZ191/KK191)&gt;0.67,"R","A"))</f>
        <v/>
      </c>
      <c r="KW191" s="1">
        <f>IF((HY191/KK191)&lt;0.335,"G",IF((HY191/KK191)&gt;0.67,"R","A"))</f>
        <v/>
      </c>
      <c r="KX191" s="1">
        <f>IF((IK191/KK191)&lt;0.335,"G",IF((IK191/KK191)&gt;0.67,"R","A"))</f>
        <v/>
      </c>
      <c r="KY191" s="1">
        <f>IF((IJ191/KK191)&lt;0.335,"G",IF((IJ191/KK191)&gt;0.67,"R","A"))</f>
        <v/>
      </c>
      <c r="KZ191" s="1">
        <f>IF((HQ191/KK191)&lt;0.335,"G",IF((HQ191/KK191)&gt;0.67,"R","A"))</f>
        <v/>
      </c>
      <c r="LA191" s="1">
        <f>IF((IB191/KK191)&lt;0.335,"G",IF((IB191/KK191)&gt;0.67,"R","A"))</f>
        <v/>
      </c>
      <c r="LB191">
        <f>IF(LQ191="0-0",INDEX(Scrape!#REF!,MATCH('HT 0-0'!KP191,Scrape!$B:$B,0)),"")</f>
        <v/>
      </c>
      <c r="LC191">
        <f>IF(LQ191="0-0",INDEX(Scrape!$A:$A,MATCH('HT 0-0'!KP191,Scrape!$B:$B,0)),"")</f>
        <v/>
      </c>
      <c r="LD191">
        <f>IF(LQ191="0-0",INDEX(Scrape!$B:$B,MATCH('HT 0-0'!KP191,Scrape!$B:$B,0)),"")</f>
        <v/>
      </c>
      <c r="LE191">
        <f>IF(LQ191="0-0",INDEX(Scrape!$C:$C,MATCH('HT 0-0'!KP191,Scrape!$B:$B,0)),"")</f>
        <v/>
      </c>
      <c r="LF191">
        <f>IF(LQ191="0-0",INDEX(Scrape!$D:$D,MATCH('HT 0-0'!KP191,Scrape!$B:$B,0)),"")</f>
        <v/>
      </c>
      <c r="LG191">
        <f>IF(LQ191="0-0",INDEX(Scrape!$E:$E,MATCH('HT 0-0'!KP191,Scrape!$B:$B,0)),"")</f>
        <v/>
      </c>
      <c r="LH191">
        <f>IF(LQ191="0-0",INDEX(Scrape!$F:$F,MATCH('HT 0-0'!KP191,Scrape!$B:$B,0)),"")</f>
        <v/>
      </c>
      <c r="LI191">
        <f>IF(LQ191="0-0",INDEX(Scrape!$G:$G,MATCH('HT 0-0'!KP191,Scrape!$B:$B,0)),"")</f>
        <v/>
      </c>
      <c r="LJ191">
        <f>IF(LQ191="0-0",INDEX(Scrape!$H:$H,MATCH('HT 0-0'!KP191,Scrape!$B:$B,0)),"")</f>
        <v/>
      </c>
      <c r="LK191">
        <f>IF(LQ191="0-0",INDEX(Scrape!$I:$I,MATCH('HT 0-0'!KP191,Scrape!$B:$B,0)),"")</f>
        <v/>
      </c>
      <c r="LL191">
        <f>IF(LQ191="0-0",INDEX(Scrape!$J:$J,MATCH('HT 0-0'!KP191,Scrape!$B:$B,0)),"")</f>
        <v/>
      </c>
      <c r="LM191">
        <f>IF(LQ191="0-0",INDEX(Scrape!$K:$K,MATCH('HT 0-0'!KP191,Scrape!$B:$B,0)),"")</f>
        <v/>
      </c>
      <c r="LN191">
        <f>IF(LQ191="0-0",INDEX(Scrape!$L:$L,MATCH('HT 0-0'!KP191,Scrape!$B:$B,0)),"")</f>
        <v/>
      </c>
      <c r="LO191">
        <f>IF(LQ191="0-0",INDEX(Scrape!$M:$M,MATCH('HT 0-0'!KP191,Scrape!$B:$B,0)),"")</f>
        <v/>
      </c>
      <c r="LP191">
        <f>IF(LQ191="0-0",INDEX(Scrape!$N:$N,MATCH('HT 0-0'!KP191,Scrape!$B:$B,0)),"")</f>
        <v/>
      </c>
      <c r="LQ191">
        <f>INDEX(Scrape!$O:$O,MATCH('HT 0-0'!KP191,Scrape!$B:$B,0))</f>
        <v/>
      </c>
      <c r="LR191">
        <f>(1/LJ191)+(1/LI191)+(1/LH191)</f>
        <v/>
      </c>
      <c r="LS191">
        <f>(1/LG191)+(1/LF191)+(1/LE191)</f>
        <v/>
      </c>
      <c r="LT191" s="8">
        <f>IF(INDEX(#REF!,MATCH(KQ191,#REF!,0))=INDEX(#REF!,MATCH(KQ191,#REF!,0)),INDEX(#REF!,MATCH(KQ191,#REF!,0)),"ERROR")</f>
        <v/>
      </c>
      <c r="LU191" s="4">
        <f>IF(KR191="G",2,IF(KR191="R",0.5,IF(KR191="A",1)))</f>
        <v/>
      </c>
      <c r="LV191" s="4">
        <f>IF(KS191="G",0.5,IF(KS191="R",2,IF(KS191="A",1)))</f>
        <v/>
      </c>
      <c r="LW191" s="4">
        <f>IF(KT191="G",2,IF(KT191="R",0.5,IF(KT191="A",1)))</f>
        <v/>
      </c>
      <c r="LX191" s="4">
        <f>IF(KU191="G",0.5,IF(KU191="R",2,IF(KU191="A",1)))</f>
        <v/>
      </c>
      <c r="LY191" s="7">
        <f>(LK191*(LU191+LX191)+(LL191*(LU191+LX191)))</f>
        <v/>
      </c>
      <c r="LZ191" s="7">
        <f>(LN191*(LV191+LW191)+(LO191*(LV191+LW191)))</f>
        <v/>
      </c>
      <c r="MA191" s="11">
        <f>LY191-LZ191</f>
        <v/>
      </c>
      <c r="MB191" s="5">
        <f>MA191+2</f>
        <v/>
      </c>
      <c r="MC191" s="6">
        <f>MA191-2</f>
        <v/>
      </c>
      <c r="MD191" s="4">
        <f>LE191</f>
        <v/>
      </c>
      <c r="ME191" s="9">
        <f>IF(MD191=0,1000,MD191+0.75)</f>
        <v/>
      </c>
      <c r="MF191" s="10">
        <f>IF(MD191=0,0,MD191-0.75)</f>
        <v/>
      </c>
      <c r="MG191" s="4">
        <f>((LM191*(LU191+LX191))-((LP191*(LV191+LW191))))</f>
        <v/>
      </c>
      <c r="MH191" s="9">
        <f>MG191*1.2</f>
        <v/>
      </c>
      <c r="MI191" s="10">
        <f>MG191*0.8</f>
        <v/>
      </c>
      <c r="MJ191">
        <f>IFERROR(OT191,"")</f>
        <v/>
      </c>
      <c r="MK191">
        <f>IFERROR(OU191,"")</f>
        <v/>
      </c>
      <c r="ML191">
        <f>IFERROR(OV191,"")</f>
        <v/>
      </c>
      <c r="MM191">
        <f>IFERROR(OW191,"")</f>
        <v/>
      </c>
      <c r="MN191">
        <f>IFERROR(OX191,"")</f>
        <v/>
      </c>
      <c r="MO191">
        <f>IFERROR(OY191,"")</f>
        <v/>
      </c>
      <c r="MP191" s="1">
        <f>COUNTIFS(#REF!,LT191,#REF!,1,#REF!,"&gt;="&amp;MC191,#REF!,"&lt;="&amp;MB191,#REF!,"&lt;="&amp;ME191,#REF!,"&gt;="&amp;MF191,#REF!,"="&amp;KV191,#REF!,"="&amp;KX191)</f>
        <v/>
      </c>
      <c r="MQ191" s="1">
        <f>COUNTIFS(#REF!,LT191,#REF!,0,#REF!,"&gt;="&amp;MC191,#REF!,"&lt;="&amp;MB191,#REF!,"&lt;="&amp;ME191,#REF!,"&gt;="&amp;MF191,#REF!,"="&amp;KV191,#REF!,"="&amp;KX191)</f>
        <v/>
      </c>
      <c r="MR191" s="1">
        <f>COUNTIFS(#REF!,LT191,#REF!,1,#REF!,"&gt;="&amp;MC191,#REF!,"&lt;="&amp;MB191,#REF!,"&lt;="&amp;ME191,#REF!,"&gt;="&amp;MF191,#REF!,"="&amp;KW191,#REF!,"="&amp;KY191)</f>
        <v/>
      </c>
      <c r="MS191" s="1">
        <f>COUNTIFS(#REF!,LT191,#REF!,0,#REF!,"&gt;="&amp;MC191,#REF!,"&lt;="&amp;MB191,#REF!,"&lt;="&amp;ME191,#REF!,"&gt;="&amp;MF191,#REF!,"="&amp;KW191,#REF!,"="&amp;KY191)</f>
        <v/>
      </c>
      <c r="MT191" s="1">
        <f>COUNTIFS(#REF!,LT191,#REF!,1,#REF!,"&gt;="&amp;MI191,#REF!,"&lt;="&amp;MH191,#REF!,"&lt;="&amp;ME191,#REF!,"&gt;="&amp;MF191)</f>
        <v/>
      </c>
      <c r="MU191" s="1">
        <f>COUNTIFS(#REF!,LT191,#REF!,0,#REF!,"&gt;="&amp;MI191,#REF!,"&lt;="&amp;MH191,#REF!,"&lt;="&amp;ME191,#REF!,"&gt;="&amp;MF191)</f>
        <v/>
      </c>
      <c r="MV191" s="1">
        <f>COUNTIFS(#REF!,LT191,#REF!,1,#REF!,"&gt;="&amp;MI191,#REF!,"&lt;="&amp;MH191,#REF!,"="&amp;KZ191,#REF!,"="&amp;LA191,#REF!,"&lt;="&amp;ME191,#REF!,"&gt;="&amp;MF191)</f>
        <v/>
      </c>
      <c r="MW191" s="1">
        <f>COUNTIFS(#REF!,LT191,#REF!,0,#REF!,"&gt;="&amp;MI191,#REF!,"&lt;="&amp;MH191,#REF!,"="&amp;KZ191,#REF!,"="&amp;LA191,#REF!,"&lt;="&amp;ME191,#REF!,"&gt;="&amp;MF191)</f>
        <v/>
      </c>
      <c r="MX191" s="1">
        <f>COUNTIFS(#REF!,LT191,#REF!,1,#REF!,"&gt;="&amp;MC191,#REF!,"&lt;="&amp;MB191,#REF!,"&lt;="&amp;ME191,#REF!,"&gt;="&amp;MF191)</f>
        <v/>
      </c>
      <c r="MY191" s="1">
        <f>COUNTIFS(#REF!,LT191,#REF!,0,#REF!,"&gt;="&amp;MC191,#REF!,"&lt;="&amp;MB191,#REF!,"&lt;="&amp;ME191,#REF!,"&gt;="&amp;MF191)</f>
        <v/>
      </c>
      <c r="MZ191" s="1">
        <f>COUNTIFS(#REF!,LT191,#REF!,1,#REF!,"&lt;="&amp;ME191,#REF!,"&gt;="&amp;MF191,#REF!,"="&amp;KV191,#REF!,"="&amp;KX191)</f>
        <v/>
      </c>
      <c r="NA191" s="1">
        <f>COUNTIFS(#REF!,LT191,#REF!,0,#REF!,"&lt;="&amp;ME191,#REF!,"&gt;="&amp;MF191,#REF!,"="&amp;KV191,#REF!,"="&amp;KX191)</f>
        <v/>
      </c>
      <c r="NB191" s="1">
        <f>COUNTIFS(#REF!,LT191,#REF!,1,#REF!,"&lt;="&amp;ME191,#REF!,"&gt;="&amp;MF191,#REF!,"="&amp;KW191,#REF!,"="&amp;KY191)</f>
        <v/>
      </c>
      <c r="NC191" s="1">
        <f>COUNTIFS(#REF!,LT191,#REF!,0,#REF!,"&lt;="&amp;ME191,#REF!,"&gt;="&amp;MF191,#REF!,"="&amp;KW191,#REF!,"="&amp;KY191)</f>
        <v/>
      </c>
      <c r="ND191" s="1">
        <f>COUNTIFS(#REF!,LT191,#REF!,1,#REF!,"&gt;="&amp;MC191,#REF!,"&lt;="&amp;MB191,#REF!,"&lt;="&amp;ME191,#REF!,"&gt;="&amp;MF191,#REF!,"="&amp;KV191,#REF!,"="&amp;KX191)</f>
        <v/>
      </c>
      <c r="NE191" s="1">
        <f>COUNTIFS(#REF!,LT191,#REF!,0,#REF!,"&gt;="&amp;MC191,#REF!,"&lt;="&amp;MB191,#REF!,"&lt;="&amp;ME191,#REF!,"&gt;="&amp;MF191,#REF!,"="&amp;KV191,#REF!,"="&amp;KX191)</f>
        <v/>
      </c>
      <c r="NF191" s="1">
        <f>COUNTIFS(#REF!,LT191,#REF!,1,#REF!,"&gt;="&amp;MC191,#REF!,"&lt;="&amp;MB191,#REF!,"&lt;="&amp;ME191,#REF!,"&gt;="&amp;MF191,#REF!,"="&amp;KW191,#REF!,"="&amp;KY191)</f>
        <v/>
      </c>
      <c r="NG191" s="1">
        <f>COUNTIFS(#REF!,LT191,#REF!,0,#REF!,"&gt;="&amp;MC191,#REF!,"&lt;="&amp;MB191,#REF!,"&lt;="&amp;ME191,#REF!,"&gt;="&amp;MF191,#REF!,"="&amp;KW191,#REF!,"="&amp;KY191)</f>
        <v/>
      </c>
      <c r="NH191" s="1">
        <f>COUNTIFS(#REF!,LT191,#REF!,1,#REF!,"&gt;="&amp;MC191,#REF!,"&lt;="&amp;MB191,#REF!,"&lt;="&amp;ME191,#REF!,"&gt;="&amp;MF191,#REF!,"="&amp;KZ191,#REF!,"="&amp;LA191)</f>
        <v/>
      </c>
      <c r="NI191" s="1">
        <f>COUNTIFS(#REF!,LT191,#REF!,0,#REF!,"&gt;="&amp;MC191,#REF!,"&lt;="&amp;MB191,#REF!,"&lt;="&amp;ME191,#REF!,"&gt;="&amp;MF191,#REF!,"="&amp;KZ191,#REF!,"="&amp;LA191)</f>
        <v/>
      </c>
      <c r="NJ191" s="1">
        <f>COUNTIFS(#REF!,LT191,#REF!,1,#REF!,"&gt;="&amp;MI191,#REF!,"&lt;="&amp;MH191,#REF!,"&lt;="&amp;ME191,#REF!,"&gt;="&amp;MF191)</f>
        <v/>
      </c>
      <c r="NK191" s="1">
        <f>COUNTIFS(#REF!,LT191,#REF!,0,#REF!,"&gt;="&amp;MI191,#REF!,"&lt;="&amp;MH191,#REF!,"&lt;="&amp;ME191,#REF!,"&gt;="&amp;MF191)</f>
        <v/>
      </c>
      <c r="NL191" s="1">
        <f>COUNTIFS(#REF!,LT191,#REF!,1,#REF!,"&gt;="&amp;MI191,#REF!,"&lt;="&amp;MH191,#REF!,"="&amp;KZ191,#REF!,"="&amp;LA191,#REF!,"&lt;="&amp;ME191,#REF!,"&gt;="&amp;MF191)</f>
        <v/>
      </c>
      <c r="NM191" s="1">
        <f>COUNTIFS(#REF!,LT191,#REF!,0,#REF!,"&gt;="&amp;MI191,#REF!,"&lt;="&amp;MH191,#REF!,"="&amp;KZ191,#REF!,"="&amp;LA191,#REF!,"&lt;="&amp;ME191,#REF!,"&gt;="&amp;MF191)</f>
        <v/>
      </c>
      <c r="NN191" s="1">
        <f>COUNTIFS(#REF!,LT191,#REF!,1,#REF!,"&gt;="&amp;MC191,#REF!,"&lt;="&amp;MB191,#REF!,"&lt;="&amp;ME191,#REF!,"&gt;="&amp;MF191)</f>
        <v/>
      </c>
      <c r="NO191" s="1">
        <f>COUNTIFS(#REF!,LT191,#REF!,0,#REF!,"&gt;="&amp;MC191,#REF!,"&lt;="&amp;MB191,#REF!,"&lt;="&amp;ME191,#REF!,"&gt;="&amp;MF191)</f>
        <v/>
      </c>
      <c r="NP191" s="1">
        <f>COUNTIFS(#REF!,LT191,#REF!,1,#REF!,"&lt;="&amp;ME191,#REF!,"&gt;="&amp;MF191,#REF!,"="&amp;KV191,#REF!,"="&amp;KX191)</f>
        <v/>
      </c>
      <c r="NQ191" s="1">
        <f>COUNTIFS(#REF!,LT191,#REF!,0,#REF!,"&lt;="&amp;ME191,#REF!,"&gt;="&amp;MF191,#REF!,"="&amp;KV191,#REF!,"="&amp;KX191)</f>
        <v/>
      </c>
      <c r="NR191" s="1">
        <f>COUNTIFS(#REF!,LT191,#REF!,1,#REF!,"&lt;="&amp;ME191,#REF!,"&gt;="&amp;MF191,#REF!,"="&amp;KW191,#REF!,"="&amp;KY191)</f>
        <v/>
      </c>
      <c r="NS191" s="1">
        <f>COUNTIFS(#REF!,LT191,#REF!,0,#REF!,"&lt;="&amp;ME191,#REF!,"&gt;="&amp;MF191,#REF!,"="&amp;KW191,#REF!,"="&amp;KY191)</f>
        <v/>
      </c>
      <c r="NT191" s="1">
        <f>MP191+MR191+MT191+MV191+MX191+MZ191+NB191</f>
        <v/>
      </c>
      <c r="NU191" s="1">
        <f>MQ191+MS191+MU191+MW191+MY191+NA191+NC191</f>
        <v/>
      </c>
      <c r="NV191" s="1">
        <f>NT191+NU191</f>
        <v/>
      </c>
      <c r="NW191" s="33">
        <f>NT191/(NT191+NU191)</f>
        <v/>
      </c>
      <c r="NX191" s="3">
        <f>1/NW191</f>
        <v/>
      </c>
      <c r="NY191" s="1">
        <f>LH191</f>
        <v/>
      </c>
      <c r="NZ191" s="79">
        <f>(NW191*((NY191-1)*0.98))-((1-NW191)*1)</f>
        <v/>
      </c>
      <c r="OA191" s="34">
        <f>IF(LR191&lt;0.9,0,IF(AND(LR191&gt;1.1),0,1))</f>
        <v/>
      </c>
      <c r="OB191" s="34">
        <f>IF(LS191&lt;0.9,0,IF(AND(LS191&gt;1.1),0,1))</f>
        <v/>
      </c>
      <c r="OC191" s="32">
        <f>IF(NV191&gt;99,1,0)</f>
        <v/>
      </c>
      <c r="OD191" s="32">
        <f>IF(NZ191&gt;0.0799,1,0)</f>
        <v/>
      </c>
      <c r="OE191" s="32">
        <f>IF(NZ191&gt;OM191,1,0)</f>
        <v/>
      </c>
      <c r="OF191" s="32">
        <f>OC191+OD191+OE191+OA191+OB191</f>
        <v/>
      </c>
      <c r="OG191" s="1">
        <f>ND191+NF191+NH191+NJ191+NL191+NN191+NP191+NR191</f>
        <v/>
      </c>
      <c r="OH191" s="1">
        <f>NE191+NG191+NI191+NK191+NM191+NO191+NQ191+NS191</f>
        <v/>
      </c>
      <c r="OI191" s="1">
        <f>OG191+OH191</f>
        <v/>
      </c>
      <c r="OJ191" s="33">
        <f>OG191/(OG191+OH191)</f>
        <v/>
      </c>
      <c r="OK191" s="3">
        <f>1/OJ191</f>
        <v/>
      </c>
      <c r="OL191" s="1">
        <f>LI191</f>
        <v/>
      </c>
      <c r="OM191" s="79">
        <f>(OJ191*((OL191-1)*0.98))-((1-OJ191)*1)</f>
        <v/>
      </c>
      <c r="ON191" s="34">
        <f>IF(LR191&lt;0.9,0,IF(AND(LR191&gt;1.1),0,1))</f>
        <v/>
      </c>
      <c r="OO191" s="34">
        <f>IF(LS191&lt;0.9,0,IF(AND(LS191&gt;1.1),0,1))</f>
        <v/>
      </c>
      <c r="OP191" s="32">
        <f>IF(OI191&gt;99,1,0)</f>
        <v/>
      </c>
      <c r="OQ191" s="32">
        <f>IF(OM191&gt;0.0799,1,0)</f>
        <v/>
      </c>
      <c r="OR191" s="32">
        <f>IF(OM191&gt;OZ191,1,0)</f>
        <v/>
      </c>
      <c r="OS191" s="32">
        <f>OP191+OQ191+OR191+ON191+OO191</f>
        <v/>
      </c>
      <c r="OT191">
        <f>IF(OF191=5,"BackHome0-0",IF(AND(OS191=5),"BackAway0-0",""))</f>
        <v/>
      </c>
      <c r="OU191">
        <f>IF(OF191=5,KN191,IF(AND(OS191=5),KO191,""))</f>
        <v/>
      </c>
      <c r="OV191">
        <f>IF(OF191=5,"Match Odds",IF(AND(OS191=5),"Match Odds",""))</f>
        <v/>
      </c>
      <c r="OW191">
        <f>IF(OF191=5,KP191,IF(AND(OS191=5),KP191,""))</f>
        <v/>
      </c>
      <c r="OX191">
        <f>IF(OF191=5,"MATCH_ODDS",IF(AND(OS191=5),"MATCH_ODDS",""))</f>
        <v/>
      </c>
      <c r="OY191">
        <f>IF(OF191=5,"BACK",IF(AND(OS191=5),"BACK",""))</f>
        <v/>
      </c>
    </row>
    <row r="192" ht="16.5" customHeight="1" thickBot="1" thickTop="1">
      <c r="A192" s="2" t="n"/>
      <c r="KN192" s="1">
        <f>IF(INDEX(#REF!,MATCH('HT 0-0'!D192,#REF!,0))=INDEX(#REF!,MATCH('HT 0-0'!D192,#REF!,0)),INDEX(#REF!,MATCH('HT 0-0'!D192,#REF!,0)),"ERROR")</f>
        <v/>
      </c>
      <c r="KO192" s="1">
        <f>IF(INDEX(#REF!,MATCH('HT 0-0'!E192,#REF!,0))=INDEX(#REF!,MATCH('HT 0-0'!E192,#REF!,0)),INDEX(#REF!,MATCH('HT 0-0'!E192,#REF!,0)),"ERROR")</f>
        <v/>
      </c>
      <c r="KP192" s="1">
        <f>KN192&amp;" v "&amp;KO192</f>
        <v/>
      </c>
      <c r="KQ192">
        <f>B192&amp;"_"&amp;C192</f>
        <v/>
      </c>
      <c r="KR192" s="1">
        <f>IF((HW192/KK192)&lt;0.335,"G",IF((HW192/KK192)&gt;0.67,"R","A"))</f>
        <v/>
      </c>
      <c r="KS192" s="1">
        <f>IF((HX192/KK192)&lt;0.335,"G",IF((HX192/KK192)&gt;0.67,"R","A"))</f>
        <v/>
      </c>
      <c r="KT192" s="1">
        <f>IF((IH192/KK192)&lt;0.335,"G",IF((IH192/KK192)&gt;0.67,"R","A"))</f>
        <v/>
      </c>
      <c r="KU192" s="1">
        <f>IF((II192/KK192)&lt;0.335,"G",IF((II192/KK192)&gt;0.67,"R","A"))</f>
        <v/>
      </c>
      <c r="KV192" s="1">
        <f>IF((HZ192/KK192)&lt;0.335,"G",IF((HZ192/KK192)&gt;0.67,"R","A"))</f>
        <v/>
      </c>
      <c r="KW192" s="1">
        <f>IF((HY192/KK192)&lt;0.335,"G",IF((HY192/KK192)&gt;0.67,"R","A"))</f>
        <v/>
      </c>
      <c r="KX192" s="1">
        <f>IF((IK192/KK192)&lt;0.335,"G",IF((IK192/KK192)&gt;0.67,"R","A"))</f>
        <v/>
      </c>
      <c r="KY192" s="1">
        <f>IF((IJ192/KK192)&lt;0.335,"G",IF((IJ192/KK192)&gt;0.67,"R","A"))</f>
        <v/>
      </c>
      <c r="KZ192" s="1">
        <f>IF((HQ192/KK192)&lt;0.335,"G",IF((HQ192/KK192)&gt;0.67,"R","A"))</f>
        <v/>
      </c>
      <c r="LA192" s="1">
        <f>IF((IB192/KK192)&lt;0.335,"G",IF((IB192/KK192)&gt;0.67,"R","A"))</f>
        <v/>
      </c>
      <c r="LB192">
        <f>IF(LQ192="0-0",INDEX(Scrape!#REF!,MATCH('HT 0-0'!KP192,Scrape!$B:$B,0)),"")</f>
        <v/>
      </c>
      <c r="LC192">
        <f>IF(LQ192="0-0",INDEX(Scrape!$A:$A,MATCH('HT 0-0'!KP192,Scrape!$B:$B,0)),"")</f>
        <v/>
      </c>
      <c r="LD192">
        <f>IF(LQ192="0-0",INDEX(Scrape!$B:$B,MATCH('HT 0-0'!KP192,Scrape!$B:$B,0)),"")</f>
        <v/>
      </c>
      <c r="LE192">
        <f>IF(LQ192="0-0",INDEX(Scrape!$C:$C,MATCH('HT 0-0'!KP192,Scrape!$B:$B,0)),"")</f>
        <v/>
      </c>
      <c r="LF192">
        <f>IF(LQ192="0-0",INDEX(Scrape!$D:$D,MATCH('HT 0-0'!KP192,Scrape!$B:$B,0)),"")</f>
        <v/>
      </c>
      <c r="LG192">
        <f>IF(LQ192="0-0",INDEX(Scrape!$E:$E,MATCH('HT 0-0'!KP192,Scrape!$B:$B,0)),"")</f>
        <v/>
      </c>
      <c r="LH192">
        <f>IF(LQ192="0-0",INDEX(Scrape!$F:$F,MATCH('HT 0-0'!KP192,Scrape!$B:$B,0)),"")</f>
        <v/>
      </c>
      <c r="LI192">
        <f>IF(LQ192="0-0",INDEX(Scrape!$G:$G,MATCH('HT 0-0'!KP192,Scrape!$B:$B,0)),"")</f>
        <v/>
      </c>
      <c r="LJ192">
        <f>IF(LQ192="0-0",INDEX(Scrape!$H:$H,MATCH('HT 0-0'!KP192,Scrape!$B:$B,0)),"")</f>
        <v/>
      </c>
      <c r="LK192">
        <f>IF(LQ192="0-0",INDEX(Scrape!$I:$I,MATCH('HT 0-0'!KP192,Scrape!$B:$B,0)),"")</f>
        <v/>
      </c>
      <c r="LL192">
        <f>IF(LQ192="0-0",INDEX(Scrape!$J:$J,MATCH('HT 0-0'!KP192,Scrape!$B:$B,0)),"")</f>
        <v/>
      </c>
      <c r="LM192">
        <f>IF(LQ192="0-0",INDEX(Scrape!$K:$K,MATCH('HT 0-0'!KP192,Scrape!$B:$B,0)),"")</f>
        <v/>
      </c>
      <c r="LN192">
        <f>IF(LQ192="0-0",INDEX(Scrape!$L:$L,MATCH('HT 0-0'!KP192,Scrape!$B:$B,0)),"")</f>
        <v/>
      </c>
      <c r="LO192">
        <f>IF(LQ192="0-0",INDEX(Scrape!$M:$M,MATCH('HT 0-0'!KP192,Scrape!$B:$B,0)),"")</f>
        <v/>
      </c>
      <c r="LP192">
        <f>IF(LQ192="0-0",INDEX(Scrape!$N:$N,MATCH('HT 0-0'!KP192,Scrape!$B:$B,0)),"")</f>
        <v/>
      </c>
      <c r="LQ192">
        <f>INDEX(Scrape!$O:$O,MATCH('HT 0-0'!KP192,Scrape!$B:$B,0))</f>
        <v/>
      </c>
      <c r="LR192">
        <f>(1/LJ192)+(1/LI192)+(1/LH192)</f>
        <v/>
      </c>
      <c r="LS192">
        <f>(1/LG192)+(1/LF192)+(1/LE192)</f>
        <v/>
      </c>
      <c r="LT192" s="8">
        <f>IF(INDEX(#REF!,MATCH(KQ192,#REF!,0))=INDEX(#REF!,MATCH(KQ192,#REF!,0)),INDEX(#REF!,MATCH(KQ192,#REF!,0)),"ERROR")</f>
        <v/>
      </c>
      <c r="LU192" s="4">
        <f>IF(KR192="G",2,IF(KR192="R",0.5,IF(KR192="A",1)))</f>
        <v/>
      </c>
      <c r="LV192" s="4">
        <f>IF(KS192="G",0.5,IF(KS192="R",2,IF(KS192="A",1)))</f>
        <v/>
      </c>
      <c r="LW192" s="4">
        <f>IF(KT192="G",2,IF(KT192="R",0.5,IF(KT192="A",1)))</f>
        <v/>
      </c>
      <c r="LX192" s="4">
        <f>IF(KU192="G",0.5,IF(KU192="R",2,IF(KU192="A",1)))</f>
        <v/>
      </c>
      <c r="LY192" s="7">
        <f>(LK192*(LU192+LX192)+(LL192*(LU192+LX192)))</f>
        <v/>
      </c>
      <c r="LZ192" s="7">
        <f>(LN192*(LV192+LW192)+(LO192*(LV192+LW192)))</f>
        <v/>
      </c>
      <c r="MA192" s="11">
        <f>LY192-LZ192</f>
        <v/>
      </c>
      <c r="MB192" s="5">
        <f>MA192+2</f>
        <v/>
      </c>
      <c r="MC192" s="6">
        <f>MA192-2</f>
        <v/>
      </c>
      <c r="MD192" s="4">
        <f>LE192</f>
        <v/>
      </c>
      <c r="ME192" s="9">
        <f>IF(MD192=0,1000,MD192+0.75)</f>
        <v/>
      </c>
      <c r="MF192" s="10">
        <f>IF(MD192=0,0,MD192-0.75)</f>
        <v/>
      </c>
      <c r="MG192" s="4">
        <f>((LM192*(LU192+LX192))-((LP192*(LV192+LW192))))</f>
        <v/>
      </c>
      <c r="MH192" s="9">
        <f>MG192*1.2</f>
        <v/>
      </c>
      <c r="MI192" s="10">
        <f>MG192*0.8</f>
        <v/>
      </c>
      <c r="MJ192">
        <f>IFERROR(OT192,"")</f>
        <v/>
      </c>
      <c r="MK192">
        <f>IFERROR(OU192,"")</f>
        <v/>
      </c>
      <c r="ML192">
        <f>IFERROR(OV192,"")</f>
        <v/>
      </c>
      <c r="MM192">
        <f>IFERROR(OW192,"")</f>
        <v/>
      </c>
      <c r="MN192">
        <f>IFERROR(OX192,"")</f>
        <v/>
      </c>
      <c r="MO192">
        <f>IFERROR(OY192,"")</f>
        <v/>
      </c>
      <c r="MP192" s="1">
        <f>COUNTIFS(#REF!,LT192,#REF!,1,#REF!,"&gt;="&amp;MC192,#REF!,"&lt;="&amp;MB192,#REF!,"&lt;="&amp;ME192,#REF!,"&gt;="&amp;MF192,#REF!,"="&amp;KV192,#REF!,"="&amp;KX192)</f>
        <v/>
      </c>
      <c r="MQ192" s="1">
        <f>COUNTIFS(#REF!,LT192,#REF!,0,#REF!,"&gt;="&amp;MC192,#REF!,"&lt;="&amp;MB192,#REF!,"&lt;="&amp;ME192,#REF!,"&gt;="&amp;MF192,#REF!,"="&amp;KV192,#REF!,"="&amp;KX192)</f>
        <v/>
      </c>
      <c r="MR192" s="1">
        <f>COUNTIFS(#REF!,LT192,#REF!,1,#REF!,"&gt;="&amp;MC192,#REF!,"&lt;="&amp;MB192,#REF!,"&lt;="&amp;ME192,#REF!,"&gt;="&amp;MF192,#REF!,"="&amp;KW192,#REF!,"="&amp;KY192)</f>
        <v/>
      </c>
      <c r="MS192" s="1">
        <f>COUNTIFS(#REF!,LT192,#REF!,0,#REF!,"&gt;="&amp;MC192,#REF!,"&lt;="&amp;MB192,#REF!,"&lt;="&amp;ME192,#REF!,"&gt;="&amp;MF192,#REF!,"="&amp;KW192,#REF!,"="&amp;KY192)</f>
        <v/>
      </c>
      <c r="MT192" s="1">
        <f>COUNTIFS(#REF!,LT192,#REF!,1,#REF!,"&gt;="&amp;MI192,#REF!,"&lt;="&amp;MH192,#REF!,"&lt;="&amp;ME192,#REF!,"&gt;="&amp;MF192)</f>
        <v/>
      </c>
      <c r="MU192" s="1">
        <f>COUNTIFS(#REF!,LT192,#REF!,0,#REF!,"&gt;="&amp;MI192,#REF!,"&lt;="&amp;MH192,#REF!,"&lt;="&amp;ME192,#REF!,"&gt;="&amp;MF192)</f>
        <v/>
      </c>
      <c r="MV192" s="1">
        <f>COUNTIFS(#REF!,LT192,#REF!,1,#REF!,"&gt;="&amp;MI192,#REF!,"&lt;="&amp;MH192,#REF!,"="&amp;KZ192,#REF!,"="&amp;LA192,#REF!,"&lt;="&amp;ME192,#REF!,"&gt;="&amp;MF192)</f>
        <v/>
      </c>
      <c r="MW192" s="1">
        <f>COUNTIFS(#REF!,LT192,#REF!,0,#REF!,"&gt;="&amp;MI192,#REF!,"&lt;="&amp;MH192,#REF!,"="&amp;KZ192,#REF!,"="&amp;LA192,#REF!,"&lt;="&amp;ME192,#REF!,"&gt;="&amp;MF192)</f>
        <v/>
      </c>
      <c r="MX192" s="1">
        <f>COUNTIFS(#REF!,LT192,#REF!,1,#REF!,"&gt;="&amp;MC192,#REF!,"&lt;="&amp;MB192,#REF!,"&lt;="&amp;ME192,#REF!,"&gt;="&amp;MF192)</f>
        <v/>
      </c>
      <c r="MY192" s="1">
        <f>COUNTIFS(#REF!,LT192,#REF!,0,#REF!,"&gt;="&amp;MC192,#REF!,"&lt;="&amp;MB192,#REF!,"&lt;="&amp;ME192,#REF!,"&gt;="&amp;MF192)</f>
        <v/>
      </c>
      <c r="MZ192" s="1">
        <f>COUNTIFS(#REF!,LT192,#REF!,1,#REF!,"&lt;="&amp;ME192,#REF!,"&gt;="&amp;MF192,#REF!,"="&amp;KV192,#REF!,"="&amp;KX192)</f>
        <v/>
      </c>
      <c r="NA192" s="1">
        <f>COUNTIFS(#REF!,LT192,#REF!,0,#REF!,"&lt;="&amp;ME192,#REF!,"&gt;="&amp;MF192,#REF!,"="&amp;KV192,#REF!,"="&amp;KX192)</f>
        <v/>
      </c>
      <c r="NB192" s="1">
        <f>COUNTIFS(#REF!,LT192,#REF!,1,#REF!,"&lt;="&amp;ME192,#REF!,"&gt;="&amp;MF192,#REF!,"="&amp;KW192,#REF!,"="&amp;KY192)</f>
        <v/>
      </c>
      <c r="NC192" s="1">
        <f>COUNTIFS(#REF!,LT192,#REF!,0,#REF!,"&lt;="&amp;ME192,#REF!,"&gt;="&amp;MF192,#REF!,"="&amp;KW192,#REF!,"="&amp;KY192)</f>
        <v/>
      </c>
      <c r="ND192" s="1">
        <f>COUNTIFS(#REF!,LT192,#REF!,1,#REF!,"&gt;="&amp;MC192,#REF!,"&lt;="&amp;MB192,#REF!,"&lt;="&amp;ME192,#REF!,"&gt;="&amp;MF192,#REF!,"="&amp;KV192,#REF!,"="&amp;KX192)</f>
        <v/>
      </c>
      <c r="NE192" s="1">
        <f>COUNTIFS(#REF!,LT192,#REF!,0,#REF!,"&gt;="&amp;MC192,#REF!,"&lt;="&amp;MB192,#REF!,"&lt;="&amp;ME192,#REF!,"&gt;="&amp;MF192,#REF!,"="&amp;KV192,#REF!,"="&amp;KX192)</f>
        <v/>
      </c>
      <c r="NF192" s="1">
        <f>COUNTIFS(#REF!,LT192,#REF!,1,#REF!,"&gt;="&amp;MC192,#REF!,"&lt;="&amp;MB192,#REF!,"&lt;="&amp;ME192,#REF!,"&gt;="&amp;MF192,#REF!,"="&amp;KW192,#REF!,"="&amp;KY192)</f>
        <v/>
      </c>
      <c r="NG192" s="1">
        <f>COUNTIFS(#REF!,LT192,#REF!,0,#REF!,"&gt;="&amp;MC192,#REF!,"&lt;="&amp;MB192,#REF!,"&lt;="&amp;ME192,#REF!,"&gt;="&amp;MF192,#REF!,"="&amp;KW192,#REF!,"="&amp;KY192)</f>
        <v/>
      </c>
      <c r="NH192" s="1">
        <f>COUNTIFS(#REF!,LT192,#REF!,1,#REF!,"&gt;="&amp;MC192,#REF!,"&lt;="&amp;MB192,#REF!,"&lt;="&amp;ME192,#REF!,"&gt;="&amp;MF192,#REF!,"="&amp;KZ192,#REF!,"="&amp;LA192)</f>
        <v/>
      </c>
      <c r="NI192" s="1">
        <f>COUNTIFS(#REF!,LT192,#REF!,0,#REF!,"&gt;="&amp;MC192,#REF!,"&lt;="&amp;MB192,#REF!,"&lt;="&amp;ME192,#REF!,"&gt;="&amp;MF192,#REF!,"="&amp;KZ192,#REF!,"="&amp;LA192)</f>
        <v/>
      </c>
      <c r="NJ192" s="1">
        <f>COUNTIFS(#REF!,LT192,#REF!,1,#REF!,"&gt;="&amp;MI192,#REF!,"&lt;="&amp;MH192,#REF!,"&lt;="&amp;ME192,#REF!,"&gt;="&amp;MF192)</f>
        <v/>
      </c>
      <c r="NK192" s="1">
        <f>COUNTIFS(#REF!,LT192,#REF!,0,#REF!,"&gt;="&amp;MI192,#REF!,"&lt;="&amp;MH192,#REF!,"&lt;="&amp;ME192,#REF!,"&gt;="&amp;MF192)</f>
        <v/>
      </c>
      <c r="NL192" s="1">
        <f>COUNTIFS(#REF!,LT192,#REF!,1,#REF!,"&gt;="&amp;MI192,#REF!,"&lt;="&amp;MH192,#REF!,"="&amp;KZ192,#REF!,"="&amp;LA192,#REF!,"&lt;="&amp;ME192,#REF!,"&gt;="&amp;MF192)</f>
        <v/>
      </c>
      <c r="NM192" s="1">
        <f>COUNTIFS(#REF!,LT192,#REF!,0,#REF!,"&gt;="&amp;MI192,#REF!,"&lt;="&amp;MH192,#REF!,"="&amp;KZ192,#REF!,"="&amp;LA192,#REF!,"&lt;="&amp;ME192,#REF!,"&gt;="&amp;MF192)</f>
        <v/>
      </c>
      <c r="NN192" s="1">
        <f>COUNTIFS(#REF!,LT192,#REF!,1,#REF!,"&gt;="&amp;MC192,#REF!,"&lt;="&amp;MB192,#REF!,"&lt;="&amp;ME192,#REF!,"&gt;="&amp;MF192)</f>
        <v/>
      </c>
      <c r="NO192" s="1">
        <f>COUNTIFS(#REF!,LT192,#REF!,0,#REF!,"&gt;="&amp;MC192,#REF!,"&lt;="&amp;MB192,#REF!,"&lt;="&amp;ME192,#REF!,"&gt;="&amp;MF192)</f>
        <v/>
      </c>
      <c r="NP192" s="1">
        <f>COUNTIFS(#REF!,LT192,#REF!,1,#REF!,"&lt;="&amp;ME192,#REF!,"&gt;="&amp;MF192,#REF!,"="&amp;KV192,#REF!,"="&amp;KX192)</f>
        <v/>
      </c>
      <c r="NQ192" s="1">
        <f>COUNTIFS(#REF!,LT192,#REF!,0,#REF!,"&lt;="&amp;ME192,#REF!,"&gt;="&amp;MF192,#REF!,"="&amp;KV192,#REF!,"="&amp;KX192)</f>
        <v/>
      </c>
      <c r="NR192" s="1">
        <f>COUNTIFS(#REF!,LT192,#REF!,1,#REF!,"&lt;="&amp;ME192,#REF!,"&gt;="&amp;MF192,#REF!,"="&amp;KW192,#REF!,"="&amp;KY192)</f>
        <v/>
      </c>
      <c r="NS192" s="1">
        <f>COUNTIFS(#REF!,LT192,#REF!,0,#REF!,"&lt;="&amp;ME192,#REF!,"&gt;="&amp;MF192,#REF!,"="&amp;KW192,#REF!,"="&amp;KY192)</f>
        <v/>
      </c>
      <c r="NT192" s="1">
        <f>MP192+MR192+MT192+MV192+MX192+MZ192+NB192</f>
        <v/>
      </c>
      <c r="NU192" s="1">
        <f>MQ192+MS192+MU192+MW192+MY192+NA192+NC192</f>
        <v/>
      </c>
      <c r="NV192" s="1">
        <f>NT192+NU192</f>
        <v/>
      </c>
      <c r="NW192" s="33">
        <f>NT192/(NT192+NU192)</f>
        <v/>
      </c>
      <c r="NX192" s="3">
        <f>1/NW192</f>
        <v/>
      </c>
      <c r="NY192" s="1">
        <f>LH192</f>
        <v/>
      </c>
      <c r="NZ192" s="79">
        <f>(NW192*((NY192-1)*0.98))-((1-NW192)*1)</f>
        <v/>
      </c>
      <c r="OA192" s="34">
        <f>IF(LR192&lt;0.9,0,IF(AND(LR192&gt;1.1),0,1))</f>
        <v/>
      </c>
      <c r="OB192" s="34">
        <f>IF(LS192&lt;0.9,0,IF(AND(LS192&gt;1.1),0,1))</f>
        <v/>
      </c>
      <c r="OC192" s="32">
        <f>IF(NV192&gt;99,1,0)</f>
        <v/>
      </c>
      <c r="OD192" s="32">
        <f>IF(NZ192&gt;0.0799,1,0)</f>
        <v/>
      </c>
      <c r="OE192" s="32">
        <f>IF(NZ192&gt;OM192,1,0)</f>
        <v/>
      </c>
      <c r="OF192" s="32">
        <f>OC192+OD192+OE192+OA192+OB192</f>
        <v/>
      </c>
      <c r="OG192" s="1">
        <f>ND192+NF192+NH192+NJ192+NL192+NN192+NP192+NR192</f>
        <v/>
      </c>
      <c r="OH192" s="1">
        <f>NE192+NG192+NI192+NK192+NM192+NO192+NQ192+NS192</f>
        <v/>
      </c>
      <c r="OI192" s="1">
        <f>OG192+OH192</f>
        <v/>
      </c>
      <c r="OJ192" s="33">
        <f>OG192/(OG192+OH192)</f>
        <v/>
      </c>
      <c r="OK192" s="3">
        <f>1/OJ192</f>
        <v/>
      </c>
      <c r="OL192" s="1">
        <f>LI192</f>
        <v/>
      </c>
      <c r="OM192" s="79">
        <f>(OJ192*((OL192-1)*0.98))-((1-OJ192)*1)</f>
        <v/>
      </c>
      <c r="ON192" s="34">
        <f>IF(LR192&lt;0.9,0,IF(AND(LR192&gt;1.1),0,1))</f>
        <v/>
      </c>
      <c r="OO192" s="34">
        <f>IF(LS192&lt;0.9,0,IF(AND(LS192&gt;1.1),0,1))</f>
        <v/>
      </c>
      <c r="OP192" s="32">
        <f>IF(OI192&gt;99,1,0)</f>
        <v/>
      </c>
      <c r="OQ192" s="32">
        <f>IF(OM192&gt;0.0799,1,0)</f>
        <v/>
      </c>
      <c r="OR192" s="32">
        <f>IF(OM192&gt;OZ192,1,0)</f>
        <v/>
      </c>
      <c r="OS192" s="32">
        <f>OP192+OQ192+OR192+ON192+OO192</f>
        <v/>
      </c>
      <c r="OT192">
        <f>IF(OF192=5,"BackHome0-0",IF(AND(OS192=5),"BackAway0-0",""))</f>
        <v/>
      </c>
      <c r="OU192">
        <f>IF(OF192=5,KN192,IF(AND(OS192=5),KO192,""))</f>
        <v/>
      </c>
      <c r="OV192">
        <f>IF(OF192=5,"Match Odds",IF(AND(OS192=5),"Match Odds",""))</f>
        <v/>
      </c>
      <c r="OW192">
        <f>IF(OF192=5,KP192,IF(AND(OS192=5),KP192,""))</f>
        <v/>
      </c>
      <c r="OX192">
        <f>IF(OF192=5,"MATCH_ODDS",IF(AND(OS192=5),"MATCH_ODDS",""))</f>
        <v/>
      </c>
      <c r="OY192">
        <f>IF(OF192=5,"BACK",IF(AND(OS192=5),"BACK",""))</f>
        <v/>
      </c>
    </row>
    <row r="193" ht="16.5" customHeight="1" thickBot="1" thickTop="1">
      <c r="A193" s="2" t="n"/>
      <c r="KN193" s="1">
        <f>IF(INDEX(#REF!,MATCH('HT 0-0'!D193,#REF!,0))=INDEX(#REF!,MATCH('HT 0-0'!D193,#REF!,0)),INDEX(#REF!,MATCH('HT 0-0'!D193,#REF!,0)),"ERROR")</f>
        <v/>
      </c>
      <c r="KO193" s="1">
        <f>IF(INDEX(#REF!,MATCH('HT 0-0'!E193,#REF!,0))=INDEX(#REF!,MATCH('HT 0-0'!E193,#REF!,0)),INDEX(#REF!,MATCH('HT 0-0'!E193,#REF!,0)),"ERROR")</f>
        <v/>
      </c>
      <c r="KP193" s="1">
        <f>KN193&amp;" v "&amp;KO193</f>
        <v/>
      </c>
      <c r="KQ193">
        <f>B193&amp;"_"&amp;C193</f>
        <v/>
      </c>
      <c r="KR193" s="1">
        <f>IF((HW193/KK193)&lt;0.335,"G",IF((HW193/KK193)&gt;0.67,"R","A"))</f>
        <v/>
      </c>
      <c r="KS193" s="1">
        <f>IF((HX193/KK193)&lt;0.335,"G",IF((HX193/KK193)&gt;0.67,"R","A"))</f>
        <v/>
      </c>
      <c r="KT193" s="1">
        <f>IF((IH193/KK193)&lt;0.335,"G",IF((IH193/KK193)&gt;0.67,"R","A"))</f>
        <v/>
      </c>
      <c r="KU193" s="1">
        <f>IF((II193/KK193)&lt;0.335,"G",IF((II193/KK193)&gt;0.67,"R","A"))</f>
        <v/>
      </c>
      <c r="KV193" s="1">
        <f>IF((HZ193/KK193)&lt;0.335,"G",IF((HZ193/KK193)&gt;0.67,"R","A"))</f>
        <v/>
      </c>
      <c r="KW193" s="1">
        <f>IF((HY193/KK193)&lt;0.335,"G",IF((HY193/KK193)&gt;0.67,"R","A"))</f>
        <v/>
      </c>
      <c r="KX193" s="1">
        <f>IF((IK193/KK193)&lt;0.335,"G",IF((IK193/KK193)&gt;0.67,"R","A"))</f>
        <v/>
      </c>
      <c r="KY193" s="1">
        <f>IF((IJ193/KK193)&lt;0.335,"G",IF((IJ193/KK193)&gt;0.67,"R","A"))</f>
        <v/>
      </c>
      <c r="KZ193" s="1">
        <f>IF((HQ193/KK193)&lt;0.335,"G",IF((HQ193/KK193)&gt;0.67,"R","A"))</f>
        <v/>
      </c>
      <c r="LA193" s="1">
        <f>IF((IB193/KK193)&lt;0.335,"G",IF((IB193/KK193)&gt;0.67,"R","A"))</f>
        <v/>
      </c>
      <c r="LB193">
        <f>IF(LQ193="0-0",INDEX(Scrape!#REF!,MATCH('HT 0-0'!KP193,Scrape!$B:$B,0)),"")</f>
        <v/>
      </c>
      <c r="LC193">
        <f>IF(LQ193="0-0",INDEX(Scrape!$A:$A,MATCH('HT 0-0'!KP193,Scrape!$B:$B,0)),"")</f>
        <v/>
      </c>
      <c r="LD193">
        <f>IF(LQ193="0-0",INDEX(Scrape!$B:$B,MATCH('HT 0-0'!KP193,Scrape!$B:$B,0)),"")</f>
        <v/>
      </c>
      <c r="LE193">
        <f>IF(LQ193="0-0",INDEX(Scrape!$C:$C,MATCH('HT 0-0'!KP193,Scrape!$B:$B,0)),"")</f>
        <v/>
      </c>
      <c r="LF193">
        <f>IF(LQ193="0-0",INDEX(Scrape!$D:$D,MATCH('HT 0-0'!KP193,Scrape!$B:$B,0)),"")</f>
        <v/>
      </c>
      <c r="LG193">
        <f>IF(LQ193="0-0",INDEX(Scrape!$E:$E,MATCH('HT 0-0'!KP193,Scrape!$B:$B,0)),"")</f>
        <v/>
      </c>
      <c r="LH193">
        <f>IF(LQ193="0-0",INDEX(Scrape!$F:$F,MATCH('HT 0-0'!KP193,Scrape!$B:$B,0)),"")</f>
        <v/>
      </c>
      <c r="LI193">
        <f>IF(LQ193="0-0",INDEX(Scrape!$G:$G,MATCH('HT 0-0'!KP193,Scrape!$B:$B,0)),"")</f>
        <v/>
      </c>
      <c r="LJ193">
        <f>IF(LQ193="0-0",INDEX(Scrape!$H:$H,MATCH('HT 0-0'!KP193,Scrape!$B:$B,0)),"")</f>
        <v/>
      </c>
      <c r="LK193">
        <f>IF(LQ193="0-0",INDEX(Scrape!$I:$I,MATCH('HT 0-0'!KP193,Scrape!$B:$B,0)),"")</f>
        <v/>
      </c>
      <c r="LL193">
        <f>IF(LQ193="0-0",INDEX(Scrape!$J:$J,MATCH('HT 0-0'!KP193,Scrape!$B:$B,0)),"")</f>
        <v/>
      </c>
      <c r="LM193">
        <f>IF(LQ193="0-0",INDEX(Scrape!$K:$K,MATCH('HT 0-0'!KP193,Scrape!$B:$B,0)),"")</f>
        <v/>
      </c>
      <c r="LN193">
        <f>IF(LQ193="0-0",INDEX(Scrape!$L:$L,MATCH('HT 0-0'!KP193,Scrape!$B:$B,0)),"")</f>
        <v/>
      </c>
      <c r="LO193">
        <f>IF(LQ193="0-0",INDEX(Scrape!$M:$M,MATCH('HT 0-0'!KP193,Scrape!$B:$B,0)),"")</f>
        <v/>
      </c>
      <c r="LP193">
        <f>IF(LQ193="0-0",INDEX(Scrape!$N:$N,MATCH('HT 0-0'!KP193,Scrape!$B:$B,0)),"")</f>
        <v/>
      </c>
      <c r="LQ193">
        <f>INDEX(Scrape!$O:$O,MATCH('HT 0-0'!KP193,Scrape!$B:$B,0))</f>
        <v/>
      </c>
      <c r="LR193">
        <f>(1/LJ193)+(1/LI193)+(1/LH193)</f>
        <v/>
      </c>
      <c r="LS193">
        <f>(1/LG193)+(1/LF193)+(1/LE193)</f>
        <v/>
      </c>
      <c r="LT193" s="8">
        <f>IF(INDEX(#REF!,MATCH(KQ193,#REF!,0))=INDEX(#REF!,MATCH(KQ193,#REF!,0)),INDEX(#REF!,MATCH(KQ193,#REF!,0)),"ERROR")</f>
        <v/>
      </c>
      <c r="LU193" s="4">
        <f>IF(KR193="G",2,IF(KR193="R",0.5,IF(KR193="A",1)))</f>
        <v/>
      </c>
      <c r="LV193" s="4">
        <f>IF(KS193="G",0.5,IF(KS193="R",2,IF(KS193="A",1)))</f>
        <v/>
      </c>
      <c r="LW193" s="4">
        <f>IF(KT193="G",2,IF(KT193="R",0.5,IF(KT193="A",1)))</f>
        <v/>
      </c>
      <c r="LX193" s="4">
        <f>IF(KU193="G",0.5,IF(KU193="R",2,IF(KU193="A",1)))</f>
        <v/>
      </c>
      <c r="LY193" s="7">
        <f>(LK193*(LU193+LX193)+(LL193*(LU193+LX193)))</f>
        <v/>
      </c>
      <c r="LZ193" s="7">
        <f>(LN193*(LV193+LW193)+(LO193*(LV193+LW193)))</f>
        <v/>
      </c>
      <c r="MA193" s="11">
        <f>LY193-LZ193</f>
        <v/>
      </c>
      <c r="MB193" s="5">
        <f>MA193+2</f>
        <v/>
      </c>
      <c r="MC193" s="6">
        <f>MA193-2</f>
        <v/>
      </c>
      <c r="MD193" s="4">
        <f>LE193</f>
        <v/>
      </c>
      <c r="ME193" s="9">
        <f>IF(MD193=0,1000,MD193+0.75)</f>
        <v/>
      </c>
      <c r="MF193" s="10">
        <f>IF(MD193=0,0,MD193-0.75)</f>
        <v/>
      </c>
      <c r="MG193" s="4">
        <f>((LM193*(LU193+LX193))-((LP193*(LV193+LW193))))</f>
        <v/>
      </c>
      <c r="MH193" s="9">
        <f>MG193*1.2</f>
        <v/>
      </c>
      <c r="MI193" s="10">
        <f>MG193*0.8</f>
        <v/>
      </c>
      <c r="MJ193">
        <f>IFERROR(OT193,"")</f>
        <v/>
      </c>
      <c r="MK193">
        <f>IFERROR(OU193,"")</f>
        <v/>
      </c>
      <c r="ML193">
        <f>IFERROR(OV193,"")</f>
        <v/>
      </c>
      <c r="MM193">
        <f>IFERROR(OW193,"")</f>
        <v/>
      </c>
      <c r="MN193">
        <f>IFERROR(OX193,"")</f>
        <v/>
      </c>
      <c r="MO193">
        <f>IFERROR(OY193,"")</f>
        <v/>
      </c>
      <c r="MP193" s="1">
        <f>COUNTIFS(#REF!,LT193,#REF!,1,#REF!,"&gt;="&amp;MC193,#REF!,"&lt;="&amp;MB193,#REF!,"&lt;="&amp;ME193,#REF!,"&gt;="&amp;MF193,#REF!,"="&amp;KV193,#REF!,"="&amp;KX193)</f>
        <v/>
      </c>
      <c r="MQ193" s="1">
        <f>COUNTIFS(#REF!,LT193,#REF!,0,#REF!,"&gt;="&amp;MC193,#REF!,"&lt;="&amp;MB193,#REF!,"&lt;="&amp;ME193,#REF!,"&gt;="&amp;MF193,#REF!,"="&amp;KV193,#REF!,"="&amp;KX193)</f>
        <v/>
      </c>
      <c r="MR193" s="1">
        <f>COUNTIFS(#REF!,LT193,#REF!,1,#REF!,"&gt;="&amp;MC193,#REF!,"&lt;="&amp;MB193,#REF!,"&lt;="&amp;ME193,#REF!,"&gt;="&amp;MF193,#REF!,"="&amp;KW193,#REF!,"="&amp;KY193)</f>
        <v/>
      </c>
      <c r="MS193" s="1">
        <f>COUNTIFS(#REF!,LT193,#REF!,0,#REF!,"&gt;="&amp;MC193,#REF!,"&lt;="&amp;MB193,#REF!,"&lt;="&amp;ME193,#REF!,"&gt;="&amp;MF193,#REF!,"="&amp;KW193,#REF!,"="&amp;KY193)</f>
        <v/>
      </c>
      <c r="MT193" s="1">
        <f>COUNTIFS(#REF!,LT193,#REF!,1,#REF!,"&gt;="&amp;MI193,#REF!,"&lt;="&amp;MH193,#REF!,"&lt;="&amp;ME193,#REF!,"&gt;="&amp;MF193)</f>
        <v/>
      </c>
      <c r="MU193" s="1">
        <f>COUNTIFS(#REF!,LT193,#REF!,0,#REF!,"&gt;="&amp;MI193,#REF!,"&lt;="&amp;MH193,#REF!,"&lt;="&amp;ME193,#REF!,"&gt;="&amp;MF193)</f>
        <v/>
      </c>
      <c r="MV193" s="1">
        <f>COUNTIFS(#REF!,LT193,#REF!,1,#REF!,"&gt;="&amp;MI193,#REF!,"&lt;="&amp;MH193,#REF!,"="&amp;KZ193,#REF!,"="&amp;LA193,#REF!,"&lt;="&amp;ME193,#REF!,"&gt;="&amp;MF193)</f>
        <v/>
      </c>
      <c r="MW193" s="1">
        <f>COUNTIFS(#REF!,LT193,#REF!,0,#REF!,"&gt;="&amp;MI193,#REF!,"&lt;="&amp;MH193,#REF!,"="&amp;KZ193,#REF!,"="&amp;LA193,#REF!,"&lt;="&amp;ME193,#REF!,"&gt;="&amp;MF193)</f>
        <v/>
      </c>
      <c r="MX193" s="1">
        <f>COUNTIFS(#REF!,LT193,#REF!,1,#REF!,"&gt;="&amp;MC193,#REF!,"&lt;="&amp;MB193,#REF!,"&lt;="&amp;ME193,#REF!,"&gt;="&amp;MF193)</f>
        <v/>
      </c>
      <c r="MY193" s="1">
        <f>COUNTIFS(#REF!,LT193,#REF!,0,#REF!,"&gt;="&amp;MC193,#REF!,"&lt;="&amp;MB193,#REF!,"&lt;="&amp;ME193,#REF!,"&gt;="&amp;MF193)</f>
        <v/>
      </c>
      <c r="MZ193" s="1">
        <f>COUNTIFS(#REF!,LT193,#REF!,1,#REF!,"&lt;="&amp;ME193,#REF!,"&gt;="&amp;MF193,#REF!,"="&amp;KV193,#REF!,"="&amp;KX193)</f>
        <v/>
      </c>
      <c r="NA193" s="1">
        <f>COUNTIFS(#REF!,LT193,#REF!,0,#REF!,"&lt;="&amp;ME193,#REF!,"&gt;="&amp;MF193,#REF!,"="&amp;KV193,#REF!,"="&amp;KX193)</f>
        <v/>
      </c>
      <c r="NB193" s="1">
        <f>COUNTIFS(#REF!,LT193,#REF!,1,#REF!,"&lt;="&amp;ME193,#REF!,"&gt;="&amp;MF193,#REF!,"="&amp;KW193,#REF!,"="&amp;KY193)</f>
        <v/>
      </c>
      <c r="NC193" s="1">
        <f>COUNTIFS(#REF!,LT193,#REF!,0,#REF!,"&lt;="&amp;ME193,#REF!,"&gt;="&amp;MF193,#REF!,"="&amp;KW193,#REF!,"="&amp;KY193)</f>
        <v/>
      </c>
      <c r="ND193" s="1">
        <f>COUNTIFS(#REF!,LT193,#REF!,1,#REF!,"&gt;="&amp;MC193,#REF!,"&lt;="&amp;MB193,#REF!,"&lt;="&amp;ME193,#REF!,"&gt;="&amp;MF193,#REF!,"="&amp;KV193,#REF!,"="&amp;KX193)</f>
        <v/>
      </c>
      <c r="NE193" s="1">
        <f>COUNTIFS(#REF!,LT193,#REF!,0,#REF!,"&gt;="&amp;MC193,#REF!,"&lt;="&amp;MB193,#REF!,"&lt;="&amp;ME193,#REF!,"&gt;="&amp;MF193,#REF!,"="&amp;KV193,#REF!,"="&amp;KX193)</f>
        <v/>
      </c>
      <c r="NF193" s="1">
        <f>COUNTIFS(#REF!,LT193,#REF!,1,#REF!,"&gt;="&amp;MC193,#REF!,"&lt;="&amp;MB193,#REF!,"&lt;="&amp;ME193,#REF!,"&gt;="&amp;MF193,#REF!,"="&amp;KW193,#REF!,"="&amp;KY193)</f>
        <v/>
      </c>
      <c r="NG193" s="1">
        <f>COUNTIFS(#REF!,LT193,#REF!,0,#REF!,"&gt;="&amp;MC193,#REF!,"&lt;="&amp;MB193,#REF!,"&lt;="&amp;ME193,#REF!,"&gt;="&amp;MF193,#REF!,"="&amp;KW193,#REF!,"="&amp;KY193)</f>
        <v/>
      </c>
      <c r="NH193" s="1">
        <f>COUNTIFS(#REF!,LT193,#REF!,1,#REF!,"&gt;="&amp;MC193,#REF!,"&lt;="&amp;MB193,#REF!,"&lt;="&amp;ME193,#REF!,"&gt;="&amp;MF193,#REF!,"="&amp;KZ193,#REF!,"="&amp;LA193)</f>
        <v/>
      </c>
      <c r="NI193" s="1">
        <f>COUNTIFS(#REF!,LT193,#REF!,0,#REF!,"&gt;="&amp;MC193,#REF!,"&lt;="&amp;MB193,#REF!,"&lt;="&amp;ME193,#REF!,"&gt;="&amp;MF193,#REF!,"="&amp;KZ193,#REF!,"="&amp;LA193)</f>
        <v/>
      </c>
      <c r="NJ193" s="1">
        <f>COUNTIFS(#REF!,LT193,#REF!,1,#REF!,"&gt;="&amp;MI193,#REF!,"&lt;="&amp;MH193,#REF!,"&lt;="&amp;ME193,#REF!,"&gt;="&amp;MF193)</f>
        <v/>
      </c>
      <c r="NK193" s="1">
        <f>COUNTIFS(#REF!,LT193,#REF!,0,#REF!,"&gt;="&amp;MI193,#REF!,"&lt;="&amp;MH193,#REF!,"&lt;="&amp;ME193,#REF!,"&gt;="&amp;MF193)</f>
        <v/>
      </c>
      <c r="NL193" s="1">
        <f>COUNTIFS(#REF!,LT193,#REF!,1,#REF!,"&gt;="&amp;MI193,#REF!,"&lt;="&amp;MH193,#REF!,"="&amp;KZ193,#REF!,"="&amp;LA193,#REF!,"&lt;="&amp;ME193,#REF!,"&gt;="&amp;MF193)</f>
        <v/>
      </c>
      <c r="NM193" s="1">
        <f>COUNTIFS(#REF!,LT193,#REF!,0,#REF!,"&gt;="&amp;MI193,#REF!,"&lt;="&amp;MH193,#REF!,"="&amp;KZ193,#REF!,"="&amp;LA193,#REF!,"&lt;="&amp;ME193,#REF!,"&gt;="&amp;MF193)</f>
        <v/>
      </c>
      <c r="NN193" s="1">
        <f>COUNTIFS(#REF!,LT193,#REF!,1,#REF!,"&gt;="&amp;MC193,#REF!,"&lt;="&amp;MB193,#REF!,"&lt;="&amp;ME193,#REF!,"&gt;="&amp;MF193)</f>
        <v/>
      </c>
      <c r="NO193" s="1">
        <f>COUNTIFS(#REF!,LT193,#REF!,0,#REF!,"&gt;="&amp;MC193,#REF!,"&lt;="&amp;MB193,#REF!,"&lt;="&amp;ME193,#REF!,"&gt;="&amp;MF193)</f>
        <v/>
      </c>
      <c r="NP193" s="1">
        <f>COUNTIFS(#REF!,LT193,#REF!,1,#REF!,"&lt;="&amp;ME193,#REF!,"&gt;="&amp;MF193,#REF!,"="&amp;KV193,#REF!,"="&amp;KX193)</f>
        <v/>
      </c>
      <c r="NQ193" s="1">
        <f>COUNTIFS(#REF!,LT193,#REF!,0,#REF!,"&lt;="&amp;ME193,#REF!,"&gt;="&amp;MF193,#REF!,"="&amp;KV193,#REF!,"="&amp;KX193)</f>
        <v/>
      </c>
      <c r="NR193" s="1">
        <f>COUNTIFS(#REF!,LT193,#REF!,1,#REF!,"&lt;="&amp;ME193,#REF!,"&gt;="&amp;MF193,#REF!,"="&amp;KW193,#REF!,"="&amp;KY193)</f>
        <v/>
      </c>
      <c r="NS193" s="1">
        <f>COUNTIFS(#REF!,LT193,#REF!,0,#REF!,"&lt;="&amp;ME193,#REF!,"&gt;="&amp;MF193,#REF!,"="&amp;KW193,#REF!,"="&amp;KY193)</f>
        <v/>
      </c>
      <c r="NT193" s="1">
        <f>MP193+MR193+MT193+MV193+MX193+MZ193+NB193</f>
        <v/>
      </c>
      <c r="NU193" s="1">
        <f>MQ193+MS193+MU193+MW193+MY193+NA193+NC193</f>
        <v/>
      </c>
      <c r="NV193" s="1">
        <f>NT193+NU193</f>
        <v/>
      </c>
      <c r="NW193" s="33">
        <f>NT193/(NT193+NU193)</f>
        <v/>
      </c>
      <c r="NX193" s="3">
        <f>1/NW193</f>
        <v/>
      </c>
      <c r="NY193" s="1">
        <f>LH193</f>
        <v/>
      </c>
      <c r="NZ193" s="79">
        <f>(NW193*((NY193-1)*0.98))-((1-NW193)*1)</f>
        <v/>
      </c>
      <c r="OA193" s="34">
        <f>IF(LR193&lt;0.9,0,IF(AND(LR193&gt;1.1),0,1))</f>
        <v/>
      </c>
      <c r="OB193" s="34">
        <f>IF(LS193&lt;0.9,0,IF(AND(LS193&gt;1.1),0,1))</f>
        <v/>
      </c>
      <c r="OC193" s="32">
        <f>IF(NV193&gt;99,1,0)</f>
        <v/>
      </c>
      <c r="OD193" s="32">
        <f>IF(NZ193&gt;0.0799,1,0)</f>
        <v/>
      </c>
      <c r="OE193" s="32">
        <f>IF(NZ193&gt;OM193,1,0)</f>
        <v/>
      </c>
      <c r="OF193" s="32">
        <f>OC193+OD193+OE193+OA193+OB193</f>
        <v/>
      </c>
      <c r="OG193" s="1">
        <f>ND193+NF193+NH193+NJ193+NL193+NN193+NP193+NR193</f>
        <v/>
      </c>
      <c r="OH193" s="1">
        <f>NE193+NG193+NI193+NK193+NM193+NO193+NQ193+NS193</f>
        <v/>
      </c>
      <c r="OI193" s="1">
        <f>OG193+OH193</f>
        <v/>
      </c>
      <c r="OJ193" s="33">
        <f>OG193/(OG193+OH193)</f>
        <v/>
      </c>
      <c r="OK193" s="3">
        <f>1/OJ193</f>
        <v/>
      </c>
      <c r="OL193" s="1">
        <f>LI193</f>
        <v/>
      </c>
      <c r="OM193" s="79">
        <f>(OJ193*((OL193-1)*0.98))-((1-OJ193)*1)</f>
        <v/>
      </c>
      <c r="ON193" s="34">
        <f>IF(LR193&lt;0.9,0,IF(AND(LR193&gt;1.1),0,1))</f>
        <v/>
      </c>
      <c r="OO193" s="34">
        <f>IF(LS193&lt;0.9,0,IF(AND(LS193&gt;1.1),0,1))</f>
        <v/>
      </c>
      <c r="OP193" s="32">
        <f>IF(OI193&gt;99,1,0)</f>
        <v/>
      </c>
      <c r="OQ193" s="32">
        <f>IF(OM193&gt;0.0799,1,0)</f>
        <v/>
      </c>
      <c r="OR193" s="32">
        <f>IF(OM193&gt;OZ193,1,0)</f>
        <v/>
      </c>
      <c r="OS193" s="32">
        <f>OP193+OQ193+OR193+ON193+OO193</f>
        <v/>
      </c>
      <c r="OT193">
        <f>IF(OF193=5,"BackHome0-0",IF(AND(OS193=5),"BackAway0-0",""))</f>
        <v/>
      </c>
      <c r="OU193">
        <f>IF(OF193=5,KN193,IF(AND(OS193=5),KO193,""))</f>
        <v/>
      </c>
      <c r="OV193">
        <f>IF(OF193=5,"Match Odds",IF(AND(OS193=5),"Match Odds",""))</f>
        <v/>
      </c>
      <c r="OW193">
        <f>IF(OF193=5,KP193,IF(AND(OS193=5),KP193,""))</f>
        <v/>
      </c>
      <c r="OX193">
        <f>IF(OF193=5,"MATCH_ODDS",IF(AND(OS193=5),"MATCH_ODDS",""))</f>
        <v/>
      </c>
      <c r="OY193">
        <f>IF(OF193=5,"BACK",IF(AND(OS193=5),"BACK",""))</f>
        <v/>
      </c>
    </row>
    <row r="194" ht="16.5" customHeight="1" thickBot="1" thickTop="1">
      <c r="A194" s="2" t="n"/>
      <c r="KN194" s="1">
        <f>IF(INDEX(#REF!,MATCH('HT 0-0'!D194,#REF!,0))=INDEX(#REF!,MATCH('HT 0-0'!D194,#REF!,0)),INDEX(#REF!,MATCH('HT 0-0'!D194,#REF!,0)),"ERROR")</f>
        <v/>
      </c>
      <c r="KO194" s="1">
        <f>IF(INDEX(#REF!,MATCH('HT 0-0'!E194,#REF!,0))=INDEX(#REF!,MATCH('HT 0-0'!E194,#REF!,0)),INDEX(#REF!,MATCH('HT 0-0'!E194,#REF!,0)),"ERROR")</f>
        <v/>
      </c>
      <c r="KP194" s="1">
        <f>KN194&amp;" v "&amp;KO194</f>
        <v/>
      </c>
      <c r="KQ194">
        <f>B194&amp;"_"&amp;C194</f>
        <v/>
      </c>
      <c r="KR194" s="1">
        <f>IF((HW194/KK194)&lt;0.335,"G",IF((HW194/KK194)&gt;0.67,"R","A"))</f>
        <v/>
      </c>
      <c r="KS194" s="1">
        <f>IF((HX194/KK194)&lt;0.335,"G",IF((HX194/KK194)&gt;0.67,"R","A"))</f>
        <v/>
      </c>
      <c r="KT194" s="1">
        <f>IF((IH194/KK194)&lt;0.335,"G",IF((IH194/KK194)&gt;0.67,"R","A"))</f>
        <v/>
      </c>
      <c r="KU194" s="1">
        <f>IF((II194/KK194)&lt;0.335,"G",IF((II194/KK194)&gt;0.67,"R","A"))</f>
        <v/>
      </c>
      <c r="KV194" s="1">
        <f>IF((HZ194/KK194)&lt;0.335,"G",IF((HZ194/KK194)&gt;0.67,"R","A"))</f>
        <v/>
      </c>
      <c r="KW194" s="1">
        <f>IF((HY194/KK194)&lt;0.335,"G",IF((HY194/KK194)&gt;0.67,"R","A"))</f>
        <v/>
      </c>
      <c r="KX194" s="1">
        <f>IF((IK194/KK194)&lt;0.335,"G",IF((IK194/KK194)&gt;0.67,"R","A"))</f>
        <v/>
      </c>
      <c r="KY194" s="1">
        <f>IF((IJ194/KK194)&lt;0.335,"G",IF((IJ194/KK194)&gt;0.67,"R","A"))</f>
        <v/>
      </c>
      <c r="KZ194" s="1">
        <f>IF((HQ194/KK194)&lt;0.335,"G",IF((HQ194/KK194)&gt;0.67,"R","A"))</f>
        <v/>
      </c>
      <c r="LA194" s="1">
        <f>IF((IB194/KK194)&lt;0.335,"G",IF((IB194/KK194)&gt;0.67,"R","A"))</f>
        <v/>
      </c>
      <c r="LB194">
        <f>IF(LQ194="0-0",INDEX(Scrape!#REF!,MATCH('HT 0-0'!KP194,Scrape!$B:$B,0)),"")</f>
        <v/>
      </c>
      <c r="LC194">
        <f>IF(LQ194="0-0",INDEX(Scrape!$A:$A,MATCH('HT 0-0'!KP194,Scrape!$B:$B,0)),"")</f>
        <v/>
      </c>
      <c r="LD194">
        <f>IF(LQ194="0-0",INDEX(Scrape!$B:$B,MATCH('HT 0-0'!KP194,Scrape!$B:$B,0)),"")</f>
        <v/>
      </c>
      <c r="LE194">
        <f>IF(LQ194="0-0",INDEX(Scrape!$C:$C,MATCH('HT 0-0'!KP194,Scrape!$B:$B,0)),"")</f>
        <v/>
      </c>
      <c r="LF194">
        <f>IF(LQ194="0-0",INDEX(Scrape!$D:$D,MATCH('HT 0-0'!KP194,Scrape!$B:$B,0)),"")</f>
        <v/>
      </c>
      <c r="LG194">
        <f>IF(LQ194="0-0",INDEX(Scrape!$E:$E,MATCH('HT 0-0'!KP194,Scrape!$B:$B,0)),"")</f>
        <v/>
      </c>
      <c r="LH194">
        <f>IF(LQ194="0-0",INDEX(Scrape!$F:$F,MATCH('HT 0-0'!KP194,Scrape!$B:$B,0)),"")</f>
        <v/>
      </c>
      <c r="LI194">
        <f>IF(LQ194="0-0",INDEX(Scrape!$G:$G,MATCH('HT 0-0'!KP194,Scrape!$B:$B,0)),"")</f>
        <v/>
      </c>
      <c r="LJ194">
        <f>IF(LQ194="0-0",INDEX(Scrape!$H:$H,MATCH('HT 0-0'!KP194,Scrape!$B:$B,0)),"")</f>
        <v/>
      </c>
      <c r="LK194">
        <f>IF(LQ194="0-0",INDEX(Scrape!$I:$I,MATCH('HT 0-0'!KP194,Scrape!$B:$B,0)),"")</f>
        <v/>
      </c>
      <c r="LL194">
        <f>IF(LQ194="0-0",INDEX(Scrape!$J:$J,MATCH('HT 0-0'!KP194,Scrape!$B:$B,0)),"")</f>
        <v/>
      </c>
      <c r="LM194">
        <f>IF(LQ194="0-0",INDEX(Scrape!$K:$K,MATCH('HT 0-0'!KP194,Scrape!$B:$B,0)),"")</f>
        <v/>
      </c>
      <c r="LN194">
        <f>IF(LQ194="0-0",INDEX(Scrape!$L:$L,MATCH('HT 0-0'!KP194,Scrape!$B:$B,0)),"")</f>
        <v/>
      </c>
      <c r="LO194">
        <f>IF(LQ194="0-0",INDEX(Scrape!$M:$M,MATCH('HT 0-0'!KP194,Scrape!$B:$B,0)),"")</f>
        <v/>
      </c>
      <c r="LP194">
        <f>IF(LQ194="0-0",INDEX(Scrape!$N:$N,MATCH('HT 0-0'!KP194,Scrape!$B:$B,0)),"")</f>
        <v/>
      </c>
      <c r="LQ194">
        <f>INDEX(Scrape!$O:$O,MATCH('HT 0-0'!KP194,Scrape!$B:$B,0))</f>
        <v/>
      </c>
      <c r="LR194">
        <f>(1/LJ194)+(1/LI194)+(1/LH194)</f>
        <v/>
      </c>
      <c r="LS194">
        <f>(1/LG194)+(1/LF194)+(1/LE194)</f>
        <v/>
      </c>
      <c r="LT194" s="8">
        <f>IF(INDEX(#REF!,MATCH(KQ194,#REF!,0))=INDEX(#REF!,MATCH(KQ194,#REF!,0)),INDEX(#REF!,MATCH(KQ194,#REF!,0)),"ERROR")</f>
        <v/>
      </c>
      <c r="LU194" s="4">
        <f>IF(KR194="G",2,IF(KR194="R",0.5,IF(KR194="A",1)))</f>
        <v/>
      </c>
      <c r="LV194" s="4">
        <f>IF(KS194="G",0.5,IF(KS194="R",2,IF(KS194="A",1)))</f>
        <v/>
      </c>
      <c r="LW194" s="4">
        <f>IF(KT194="G",2,IF(KT194="R",0.5,IF(KT194="A",1)))</f>
        <v/>
      </c>
      <c r="LX194" s="4">
        <f>IF(KU194="G",0.5,IF(KU194="R",2,IF(KU194="A",1)))</f>
        <v/>
      </c>
      <c r="LY194" s="7">
        <f>(LK194*(LU194+LX194)+(LL194*(LU194+LX194)))</f>
        <v/>
      </c>
      <c r="LZ194" s="7">
        <f>(LN194*(LV194+LW194)+(LO194*(LV194+LW194)))</f>
        <v/>
      </c>
      <c r="MA194" s="11">
        <f>LY194-LZ194</f>
        <v/>
      </c>
      <c r="MB194" s="5">
        <f>MA194+2</f>
        <v/>
      </c>
      <c r="MC194" s="6">
        <f>MA194-2</f>
        <v/>
      </c>
      <c r="MD194" s="4">
        <f>LE194</f>
        <v/>
      </c>
      <c r="ME194" s="9">
        <f>IF(MD194=0,1000,MD194+0.75)</f>
        <v/>
      </c>
      <c r="MF194" s="10">
        <f>IF(MD194=0,0,MD194-0.75)</f>
        <v/>
      </c>
      <c r="MG194" s="4">
        <f>((LM194*(LU194+LX194))-((LP194*(LV194+LW194))))</f>
        <v/>
      </c>
      <c r="MH194" s="9">
        <f>MG194*1.2</f>
        <v/>
      </c>
      <c r="MI194" s="10">
        <f>MG194*0.8</f>
        <v/>
      </c>
      <c r="MJ194">
        <f>IFERROR(OT194,"")</f>
        <v/>
      </c>
      <c r="MK194">
        <f>IFERROR(OU194,"")</f>
        <v/>
      </c>
      <c r="ML194">
        <f>IFERROR(OV194,"")</f>
        <v/>
      </c>
      <c r="MM194">
        <f>IFERROR(OW194,"")</f>
        <v/>
      </c>
      <c r="MN194">
        <f>IFERROR(OX194,"")</f>
        <v/>
      </c>
      <c r="MO194">
        <f>IFERROR(OY194,"")</f>
        <v/>
      </c>
      <c r="MP194" s="1">
        <f>COUNTIFS(#REF!,LT194,#REF!,1,#REF!,"&gt;="&amp;MC194,#REF!,"&lt;="&amp;MB194,#REF!,"&lt;="&amp;ME194,#REF!,"&gt;="&amp;MF194,#REF!,"="&amp;KV194,#REF!,"="&amp;KX194)</f>
        <v/>
      </c>
      <c r="MQ194" s="1">
        <f>COUNTIFS(#REF!,LT194,#REF!,0,#REF!,"&gt;="&amp;MC194,#REF!,"&lt;="&amp;MB194,#REF!,"&lt;="&amp;ME194,#REF!,"&gt;="&amp;MF194,#REF!,"="&amp;KV194,#REF!,"="&amp;KX194)</f>
        <v/>
      </c>
      <c r="MR194" s="1">
        <f>COUNTIFS(#REF!,LT194,#REF!,1,#REF!,"&gt;="&amp;MC194,#REF!,"&lt;="&amp;MB194,#REF!,"&lt;="&amp;ME194,#REF!,"&gt;="&amp;MF194,#REF!,"="&amp;KW194,#REF!,"="&amp;KY194)</f>
        <v/>
      </c>
      <c r="MS194" s="1">
        <f>COUNTIFS(#REF!,LT194,#REF!,0,#REF!,"&gt;="&amp;MC194,#REF!,"&lt;="&amp;MB194,#REF!,"&lt;="&amp;ME194,#REF!,"&gt;="&amp;MF194,#REF!,"="&amp;KW194,#REF!,"="&amp;KY194)</f>
        <v/>
      </c>
      <c r="MT194" s="1">
        <f>COUNTIFS(#REF!,LT194,#REF!,1,#REF!,"&gt;="&amp;MI194,#REF!,"&lt;="&amp;MH194,#REF!,"&lt;="&amp;ME194,#REF!,"&gt;="&amp;MF194)</f>
        <v/>
      </c>
      <c r="MU194" s="1">
        <f>COUNTIFS(#REF!,LT194,#REF!,0,#REF!,"&gt;="&amp;MI194,#REF!,"&lt;="&amp;MH194,#REF!,"&lt;="&amp;ME194,#REF!,"&gt;="&amp;MF194)</f>
        <v/>
      </c>
      <c r="MV194" s="1">
        <f>COUNTIFS(#REF!,LT194,#REF!,1,#REF!,"&gt;="&amp;MI194,#REF!,"&lt;="&amp;MH194,#REF!,"="&amp;KZ194,#REF!,"="&amp;LA194,#REF!,"&lt;="&amp;ME194,#REF!,"&gt;="&amp;MF194)</f>
        <v/>
      </c>
      <c r="MW194" s="1">
        <f>COUNTIFS(#REF!,LT194,#REF!,0,#REF!,"&gt;="&amp;MI194,#REF!,"&lt;="&amp;MH194,#REF!,"="&amp;KZ194,#REF!,"="&amp;LA194,#REF!,"&lt;="&amp;ME194,#REF!,"&gt;="&amp;MF194)</f>
        <v/>
      </c>
      <c r="MX194" s="1">
        <f>COUNTIFS(#REF!,LT194,#REF!,1,#REF!,"&gt;="&amp;MC194,#REF!,"&lt;="&amp;MB194,#REF!,"&lt;="&amp;ME194,#REF!,"&gt;="&amp;MF194)</f>
        <v/>
      </c>
      <c r="MY194" s="1">
        <f>COUNTIFS(#REF!,LT194,#REF!,0,#REF!,"&gt;="&amp;MC194,#REF!,"&lt;="&amp;MB194,#REF!,"&lt;="&amp;ME194,#REF!,"&gt;="&amp;MF194)</f>
        <v/>
      </c>
      <c r="MZ194" s="1">
        <f>COUNTIFS(#REF!,LT194,#REF!,1,#REF!,"&lt;="&amp;ME194,#REF!,"&gt;="&amp;MF194,#REF!,"="&amp;KV194,#REF!,"="&amp;KX194)</f>
        <v/>
      </c>
      <c r="NA194" s="1">
        <f>COUNTIFS(#REF!,LT194,#REF!,0,#REF!,"&lt;="&amp;ME194,#REF!,"&gt;="&amp;MF194,#REF!,"="&amp;KV194,#REF!,"="&amp;KX194)</f>
        <v/>
      </c>
      <c r="NB194" s="1">
        <f>COUNTIFS(#REF!,LT194,#REF!,1,#REF!,"&lt;="&amp;ME194,#REF!,"&gt;="&amp;MF194,#REF!,"="&amp;KW194,#REF!,"="&amp;KY194)</f>
        <v/>
      </c>
      <c r="NC194" s="1">
        <f>COUNTIFS(#REF!,LT194,#REF!,0,#REF!,"&lt;="&amp;ME194,#REF!,"&gt;="&amp;MF194,#REF!,"="&amp;KW194,#REF!,"="&amp;KY194)</f>
        <v/>
      </c>
      <c r="ND194" s="1">
        <f>COUNTIFS(#REF!,LT194,#REF!,1,#REF!,"&gt;="&amp;MC194,#REF!,"&lt;="&amp;MB194,#REF!,"&lt;="&amp;ME194,#REF!,"&gt;="&amp;MF194,#REF!,"="&amp;KV194,#REF!,"="&amp;KX194)</f>
        <v/>
      </c>
      <c r="NE194" s="1">
        <f>COUNTIFS(#REF!,LT194,#REF!,0,#REF!,"&gt;="&amp;MC194,#REF!,"&lt;="&amp;MB194,#REF!,"&lt;="&amp;ME194,#REF!,"&gt;="&amp;MF194,#REF!,"="&amp;KV194,#REF!,"="&amp;KX194)</f>
        <v/>
      </c>
      <c r="NF194" s="1">
        <f>COUNTIFS(#REF!,LT194,#REF!,1,#REF!,"&gt;="&amp;MC194,#REF!,"&lt;="&amp;MB194,#REF!,"&lt;="&amp;ME194,#REF!,"&gt;="&amp;MF194,#REF!,"="&amp;KW194,#REF!,"="&amp;KY194)</f>
        <v/>
      </c>
      <c r="NG194" s="1">
        <f>COUNTIFS(#REF!,LT194,#REF!,0,#REF!,"&gt;="&amp;MC194,#REF!,"&lt;="&amp;MB194,#REF!,"&lt;="&amp;ME194,#REF!,"&gt;="&amp;MF194,#REF!,"="&amp;KW194,#REF!,"="&amp;KY194)</f>
        <v/>
      </c>
      <c r="NH194" s="1">
        <f>COUNTIFS(#REF!,LT194,#REF!,1,#REF!,"&gt;="&amp;MC194,#REF!,"&lt;="&amp;MB194,#REF!,"&lt;="&amp;ME194,#REF!,"&gt;="&amp;MF194,#REF!,"="&amp;KZ194,#REF!,"="&amp;LA194)</f>
        <v/>
      </c>
      <c r="NI194" s="1">
        <f>COUNTIFS(#REF!,LT194,#REF!,0,#REF!,"&gt;="&amp;MC194,#REF!,"&lt;="&amp;MB194,#REF!,"&lt;="&amp;ME194,#REF!,"&gt;="&amp;MF194,#REF!,"="&amp;KZ194,#REF!,"="&amp;LA194)</f>
        <v/>
      </c>
      <c r="NJ194" s="1">
        <f>COUNTIFS(#REF!,LT194,#REF!,1,#REF!,"&gt;="&amp;MI194,#REF!,"&lt;="&amp;MH194,#REF!,"&lt;="&amp;ME194,#REF!,"&gt;="&amp;MF194)</f>
        <v/>
      </c>
      <c r="NK194" s="1">
        <f>COUNTIFS(#REF!,LT194,#REF!,0,#REF!,"&gt;="&amp;MI194,#REF!,"&lt;="&amp;MH194,#REF!,"&lt;="&amp;ME194,#REF!,"&gt;="&amp;MF194)</f>
        <v/>
      </c>
      <c r="NL194" s="1">
        <f>COUNTIFS(#REF!,LT194,#REF!,1,#REF!,"&gt;="&amp;MI194,#REF!,"&lt;="&amp;MH194,#REF!,"="&amp;KZ194,#REF!,"="&amp;LA194,#REF!,"&lt;="&amp;ME194,#REF!,"&gt;="&amp;MF194)</f>
        <v/>
      </c>
      <c r="NM194" s="1">
        <f>COUNTIFS(#REF!,LT194,#REF!,0,#REF!,"&gt;="&amp;MI194,#REF!,"&lt;="&amp;MH194,#REF!,"="&amp;KZ194,#REF!,"="&amp;LA194,#REF!,"&lt;="&amp;ME194,#REF!,"&gt;="&amp;MF194)</f>
        <v/>
      </c>
      <c r="NN194" s="1">
        <f>COUNTIFS(#REF!,LT194,#REF!,1,#REF!,"&gt;="&amp;MC194,#REF!,"&lt;="&amp;MB194,#REF!,"&lt;="&amp;ME194,#REF!,"&gt;="&amp;MF194)</f>
        <v/>
      </c>
      <c r="NO194" s="1">
        <f>COUNTIFS(#REF!,LT194,#REF!,0,#REF!,"&gt;="&amp;MC194,#REF!,"&lt;="&amp;MB194,#REF!,"&lt;="&amp;ME194,#REF!,"&gt;="&amp;MF194)</f>
        <v/>
      </c>
      <c r="NP194" s="1">
        <f>COUNTIFS(#REF!,LT194,#REF!,1,#REF!,"&lt;="&amp;ME194,#REF!,"&gt;="&amp;MF194,#REF!,"="&amp;KV194,#REF!,"="&amp;KX194)</f>
        <v/>
      </c>
      <c r="NQ194" s="1">
        <f>COUNTIFS(#REF!,LT194,#REF!,0,#REF!,"&lt;="&amp;ME194,#REF!,"&gt;="&amp;MF194,#REF!,"="&amp;KV194,#REF!,"="&amp;KX194)</f>
        <v/>
      </c>
      <c r="NR194" s="1">
        <f>COUNTIFS(#REF!,LT194,#REF!,1,#REF!,"&lt;="&amp;ME194,#REF!,"&gt;="&amp;MF194,#REF!,"="&amp;KW194,#REF!,"="&amp;KY194)</f>
        <v/>
      </c>
      <c r="NS194" s="1">
        <f>COUNTIFS(#REF!,LT194,#REF!,0,#REF!,"&lt;="&amp;ME194,#REF!,"&gt;="&amp;MF194,#REF!,"="&amp;KW194,#REF!,"="&amp;KY194)</f>
        <v/>
      </c>
      <c r="NT194" s="1">
        <f>MP194+MR194+MT194+MV194+MX194+MZ194+NB194</f>
        <v/>
      </c>
      <c r="NU194" s="1">
        <f>MQ194+MS194+MU194+MW194+MY194+NA194+NC194</f>
        <v/>
      </c>
      <c r="NV194" s="1">
        <f>NT194+NU194</f>
        <v/>
      </c>
      <c r="NW194" s="33">
        <f>NT194/(NT194+NU194)</f>
        <v/>
      </c>
      <c r="NX194" s="3">
        <f>1/NW194</f>
        <v/>
      </c>
      <c r="NY194" s="1">
        <f>LH194</f>
        <v/>
      </c>
      <c r="NZ194" s="79">
        <f>(NW194*((NY194-1)*0.98))-((1-NW194)*1)</f>
        <v/>
      </c>
      <c r="OA194" s="34">
        <f>IF(LR194&lt;0.9,0,IF(AND(LR194&gt;1.1),0,1))</f>
        <v/>
      </c>
      <c r="OB194" s="34">
        <f>IF(LS194&lt;0.9,0,IF(AND(LS194&gt;1.1),0,1))</f>
        <v/>
      </c>
      <c r="OC194" s="32">
        <f>IF(NV194&gt;99,1,0)</f>
        <v/>
      </c>
      <c r="OD194" s="32">
        <f>IF(NZ194&gt;0.0799,1,0)</f>
        <v/>
      </c>
      <c r="OE194" s="32">
        <f>IF(NZ194&gt;OM194,1,0)</f>
        <v/>
      </c>
      <c r="OF194" s="32">
        <f>OC194+OD194+OE194+OA194+OB194</f>
        <v/>
      </c>
      <c r="OG194" s="1">
        <f>ND194+NF194+NH194+NJ194+NL194+NN194+NP194+NR194</f>
        <v/>
      </c>
      <c r="OH194" s="1">
        <f>NE194+NG194+NI194+NK194+NM194+NO194+NQ194+NS194</f>
        <v/>
      </c>
      <c r="OI194" s="1">
        <f>OG194+OH194</f>
        <v/>
      </c>
      <c r="OJ194" s="33">
        <f>OG194/(OG194+OH194)</f>
        <v/>
      </c>
      <c r="OK194" s="3">
        <f>1/OJ194</f>
        <v/>
      </c>
      <c r="OL194" s="1">
        <f>LI194</f>
        <v/>
      </c>
      <c r="OM194" s="79">
        <f>(OJ194*((OL194-1)*0.98))-((1-OJ194)*1)</f>
        <v/>
      </c>
      <c r="ON194" s="34">
        <f>IF(LR194&lt;0.9,0,IF(AND(LR194&gt;1.1),0,1))</f>
        <v/>
      </c>
      <c r="OO194" s="34">
        <f>IF(LS194&lt;0.9,0,IF(AND(LS194&gt;1.1),0,1))</f>
        <v/>
      </c>
      <c r="OP194" s="32">
        <f>IF(OI194&gt;99,1,0)</f>
        <v/>
      </c>
      <c r="OQ194" s="32">
        <f>IF(OM194&gt;0.0799,1,0)</f>
        <v/>
      </c>
      <c r="OR194" s="32">
        <f>IF(OM194&gt;OZ194,1,0)</f>
        <v/>
      </c>
      <c r="OS194" s="32">
        <f>OP194+OQ194+OR194+ON194+OO194</f>
        <v/>
      </c>
      <c r="OT194">
        <f>IF(OF194=5,"BackHome0-0",IF(AND(OS194=5),"BackAway0-0",""))</f>
        <v/>
      </c>
      <c r="OU194">
        <f>IF(OF194=5,KN194,IF(AND(OS194=5),KO194,""))</f>
        <v/>
      </c>
      <c r="OV194">
        <f>IF(OF194=5,"Match Odds",IF(AND(OS194=5),"Match Odds",""))</f>
        <v/>
      </c>
      <c r="OW194">
        <f>IF(OF194=5,KP194,IF(AND(OS194=5),KP194,""))</f>
        <v/>
      </c>
      <c r="OX194">
        <f>IF(OF194=5,"MATCH_ODDS",IF(AND(OS194=5),"MATCH_ODDS",""))</f>
        <v/>
      </c>
      <c r="OY194">
        <f>IF(OF194=5,"BACK",IF(AND(OS194=5),"BACK",""))</f>
        <v/>
      </c>
    </row>
    <row r="195" ht="16.5" customHeight="1" thickBot="1" thickTop="1">
      <c r="A195" s="2" t="n"/>
      <c r="KN195" s="1">
        <f>IF(INDEX(#REF!,MATCH('HT 0-0'!D195,#REF!,0))=INDEX(#REF!,MATCH('HT 0-0'!D195,#REF!,0)),INDEX(#REF!,MATCH('HT 0-0'!D195,#REF!,0)),"ERROR")</f>
        <v/>
      </c>
      <c r="KO195" s="1">
        <f>IF(INDEX(#REF!,MATCH('HT 0-0'!E195,#REF!,0))=INDEX(#REF!,MATCH('HT 0-0'!E195,#REF!,0)),INDEX(#REF!,MATCH('HT 0-0'!E195,#REF!,0)),"ERROR")</f>
        <v/>
      </c>
      <c r="KP195" s="1">
        <f>KN195&amp;" v "&amp;KO195</f>
        <v/>
      </c>
      <c r="KQ195">
        <f>B195&amp;"_"&amp;C195</f>
        <v/>
      </c>
      <c r="KR195" s="1">
        <f>IF((HW195/KK195)&lt;0.335,"G",IF((HW195/KK195)&gt;0.67,"R","A"))</f>
        <v/>
      </c>
      <c r="KS195" s="1">
        <f>IF((HX195/KK195)&lt;0.335,"G",IF((HX195/KK195)&gt;0.67,"R","A"))</f>
        <v/>
      </c>
      <c r="KT195" s="1">
        <f>IF((IH195/KK195)&lt;0.335,"G",IF((IH195/KK195)&gt;0.67,"R","A"))</f>
        <v/>
      </c>
      <c r="KU195" s="1">
        <f>IF((II195/KK195)&lt;0.335,"G",IF((II195/KK195)&gt;0.67,"R","A"))</f>
        <v/>
      </c>
      <c r="KV195" s="1">
        <f>IF((HZ195/KK195)&lt;0.335,"G",IF((HZ195/KK195)&gt;0.67,"R","A"))</f>
        <v/>
      </c>
      <c r="KW195" s="1">
        <f>IF((HY195/KK195)&lt;0.335,"G",IF((HY195/KK195)&gt;0.67,"R","A"))</f>
        <v/>
      </c>
      <c r="KX195" s="1">
        <f>IF((IK195/KK195)&lt;0.335,"G",IF((IK195/KK195)&gt;0.67,"R","A"))</f>
        <v/>
      </c>
      <c r="KY195" s="1">
        <f>IF((IJ195/KK195)&lt;0.335,"G",IF((IJ195/KK195)&gt;0.67,"R","A"))</f>
        <v/>
      </c>
      <c r="KZ195" s="1">
        <f>IF((HQ195/KK195)&lt;0.335,"G",IF((HQ195/KK195)&gt;0.67,"R","A"))</f>
        <v/>
      </c>
      <c r="LA195" s="1">
        <f>IF((IB195/KK195)&lt;0.335,"G",IF((IB195/KK195)&gt;0.67,"R","A"))</f>
        <v/>
      </c>
      <c r="LB195">
        <f>IF(LQ195="0-0",INDEX(Scrape!#REF!,MATCH('HT 0-0'!KP195,Scrape!$B:$B,0)),"")</f>
        <v/>
      </c>
      <c r="LC195">
        <f>IF(LQ195="0-0",INDEX(Scrape!$A:$A,MATCH('HT 0-0'!KP195,Scrape!$B:$B,0)),"")</f>
        <v/>
      </c>
      <c r="LD195">
        <f>IF(LQ195="0-0",INDEX(Scrape!$B:$B,MATCH('HT 0-0'!KP195,Scrape!$B:$B,0)),"")</f>
        <v/>
      </c>
      <c r="LE195">
        <f>IF(LQ195="0-0",INDEX(Scrape!$C:$C,MATCH('HT 0-0'!KP195,Scrape!$B:$B,0)),"")</f>
        <v/>
      </c>
      <c r="LF195">
        <f>IF(LQ195="0-0",INDEX(Scrape!$D:$D,MATCH('HT 0-0'!KP195,Scrape!$B:$B,0)),"")</f>
        <v/>
      </c>
      <c r="LG195">
        <f>IF(LQ195="0-0",INDEX(Scrape!$E:$E,MATCH('HT 0-0'!KP195,Scrape!$B:$B,0)),"")</f>
        <v/>
      </c>
      <c r="LH195">
        <f>IF(LQ195="0-0",INDEX(Scrape!$F:$F,MATCH('HT 0-0'!KP195,Scrape!$B:$B,0)),"")</f>
        <v/>
      </c>
      <c r="LI195">
        <f>IF(LQ195="0-0",INDEX(Scrape!$G:$G,MATCH('HT 0-0'!KP195,Scrape!$B:$B,0)),"")</f>
        <v/>
      </c>
      <c r="LJ195">
        <f>IF(LQ195="0-0",INDEX(Scrape!$H:$H,MATCH('HT 0-0'!KP195,Scrape!$B:$B,0)),"")</f>
        <v/>
      </c>
      <c r="LK195">
        <f>IF(LQ195="0-0",INDEX(Scrape!$I:$I,MATCH('HT 0-0'!KP195,Scrape!$B:$B,0)),"")</f>
        <v/>
      </c>
      <c r="LL195">
        <f>IF(LQ195="0-0",INDEX(Scrape!$J:$J,MATCH('HT 0-0'!KP195,Scrape!$B:$B,0)),"")</f>
        <v/>
      </c>
      <c r="LM195">
        <f>IF(LQ195="0-0",INDEX(Scrape!$K:$K,MATCH('HT 0-0'!KP195,Scrape!$B:$B,0)),"")</f>
        <v/>
      </c>
      <c r="LN195">
        <f>IF(LQ195="0-0",INDEX(Scrape!$L:$L,MATCH('HT 0-0'!KP195,Scrape!$B:$B,0)),"")</f>
        <v/>
      </c>
      <c r="LO195">
        <f>IF(LQ195="0-0",INDEX(Scrape!$M:$M,MATCH('HT 0-0'!KP195,Scrape!$B:$B,0)),"")</f>
        <v/>
      </c>
      <c r="LP195">
        <f>IF(LQ195="0-0",INDEX(Scrape!$N:$N,MATCH('HT 0-0'!KP195,Scrape!$B:$B,0)),"")</f>
        <v/>
      </c>
      <c r="LQ195">
        <f>INDEX(Scrape!$O:$O,MATCH('HT 0-0'!KP195,Scrape!$B:$B,0))</f>
        <v/>
      </c>
      <c r="LR195">
        <f>(1/LJ195)+(1/LI195)+(1/LH195)</f>
        <v/>
      </c>
      <c r="LS195">
        <f>(1/LG195)+(1/LF195)+(1/LE195)</f>
        <v/>
      </c>
      <c r="LT195" s="8">
        <f>IF(INDEX(#REF!,MATCH(KQ195,#REF!,0))=INDEX(#REF!,MATCH(KQ195,#REF!,0)),INDEX(#REF!,MATCH(KQ195,#REF!,0)),"ERROR")</f>
        <v/>
      </c>
      <c r="LU195" s="4">
        <f>IF(KR195="G",2,IF(KR195="R",0.5,IF(KR195="A",1)))</f>
        <v/>
      </c>
      <c r="LV195" s="4">
        <f>IF(KS195="G",0.5,IF(KS195="R",2,IF(KS195="A",1)))</f>
        <v/>
      </c>
      <c r="LW195" s="4">
        <f>IF(KT195="G",2,IF(KT195="R",0.5,IF(KT195="A",1)))</f>
        <v/>
      </c>
      <c r="LX195" s="4">
        <f>IF(KU195="G",0.5,IF(KU195="R",2,IF(KU195="A",1)))</f>
        <v/>
      </c>
      <c r="LY195" s="7">
        <f>(LK195*(LU195+LX195)+(LL195*(LU195+LX195)))</f>
        <v/>
      </c>
      <c r="LZ195" s="7">
        <f>(LN195*(LV195+LW195)+(LO195*(LV195+LW195)))</f>
        <v/>
      </c>
      <c r="MA195" s="11">
        <f>LY195-LZ195</f>
        <v/>
      </c>
      <c r="MB195" s="5">
        <f>MA195+2</f>
        <v/>
      </c>
      <c r="MC195" s="6">
        <f>MA195-2</f>
        <v/>
      </c>
      <c r="MD195" s="4">
        <f>LE195</f>
        <v/>
      </c>
      <c r="ME195" s="9">
        <f>IF(MD195=0,1000,MD195+0.75)</f>
        <v/>
      </c>
      <c r="MF195" s="10">
        <f>IF(MD195=0,0,MD195-0.75)</f>
        <v/>
      </c>
      <c r="MG195" s="4">
        <f>((LM195*(LU195+LX195))-((LP195*(LV195+LW195))))</f>
        <v/>
      </c>
      <c r="MH195" s="9">
        <f>MG195*1.2</f>
        <v/>
      </c>
      <c r="MI195" s="10">
        <f>MG195*0.8</f>
        <v/>
      </c>
      <c r="MJ195">
        <f>IFERROR(OT195,"")</f>
        <v/>
      </c>
      <c r="MK195">
        <f>IFERROR(OU195,"")</f>
        <v/>
      </c>
      <c r="ML195">
        <f>IFERROR(OV195,"")</f>
        <v/>
      </c>
      <c r="MM195">
        <f>IFERROR(OW195,"")</f>
        <v/>
      </c>
      <c r="MN195">
        <f>IFERROR(OX195,"")</f>
        <v/>
      </c>
      <c r="MO195">
        <f>IFERROR(OY195,"")</f>
        <v/>
      </c>
      <c r="MP195" s="1">
        <f>COUNTIFS(#REF!,LT195,#REF!,1,#REF!,"&gt;="&amp;MC195,#REF!,"&lt;="&amp;MB195,#REF!,"&lt;="&amp;ME195,#REF!,"&gt;="&amp;MF195,#REF!,"="&amp;KV195,#REF!,"="&amp;KX195)</f>
        <v/>
      </c>
      <c r="MQ195" s="1">
        <f>COUNTIFS(#REF!,LT195,#REF!,0,#REF!,"&gt;="&amp;MC195,#REF!,"&lt;="&amp;MB195,#REF!,"&lt;="&amp;ME195,#REF!,"&gt;="&amp;MF195,#REF!,"="&amp;KV195,#REF!,"="&amp;KX195)</f>
        <v/>
      </c>
      <c r="MR195" s="1">
        <f>COUNTIFS(#REF!,LT195,#REF!,1,#REF!,"&gt;="&amp;MC195,#REF!,"&lt;="&amp;MB195,#REF!,"&lt;="&amp;ME195,#REF!,"&gt;="&amp;MF195,#REF!,"="&amp;KW195,#REF!,"="&amp;KY195)</f>
        <v/>
      </c>
      <c r="MS195" s="1">
        <f>COUNTIFS(#REF!,LT195,#REF!,0,#REF!,"&gt;="&amp;MC195,#REF!,"&lt;="&amp;MB195,#REF!,"&lt;="&amp;ME195,#REF!,"&gt;="&amp;MF195,#REF!,"="&amp;KW195,#REF!,"="&amp;KY195)</f>
        <v/>
      </c>
      <c r="MT195" s="1">
        <f>COUNTIFS(#REF!,LT195,#REF!,1,#REF!,"&gt;="&amp;MI195,#REF!,"&lt;="&amp;MH195,#REF!,"&lt;="&amp;ME195,#REF!,"&gt;="&amp;MF195)</f>
        <v/>
      </c>
      <c r="MU195" s="1">
        <f>COUNTIFS(#REF!,LT195,#REF!,0,#REF!,"&gt;="&amp;MI195,#REF!,"&lt;="&amp;MH195,#REF!,"&lt;="&amp;ME195,#REF!,"&gt;="&amp;MF195)</f>
        <v/>
      </c>
      <c r="MV195" s="1">
        <f>COUNTIFS(#REF!,LT195,#REF!,1,#REF!,"&gt;="&amp;MI195,#REF!,"&lt;="&amp;MH195,#REF!,"="&amp;KZ195,#REF!,"="&amp;LA195,#REF!,"&lt;="&amp;ME195,#REF!,"&gt;="&amp;MF195)</f>
        <v/>
      </c>
      <c r="MW195" s="1">
        <f>COUNTIFS(#REF!,LT195,#REF!,0,#REF!,"&gt;="&amp;MI195,#REF!,"&lt;="&amp;MH195,#REF!,"="&amp;KZ195,#REF!,"="&amp;LA195,#REF!,"&lt;="&amp;ME195,#REF!,"&gt;="&amp;MF195)</f>
        <v/>
      </c>
      <c r="MX195" s="1">
        <f>COUNTIFS(#REF!,LT195,#REF!,1,#REF!,"&gt;="&amp;MC195,#REF!,"&lt;="&amp;MB195,#REF!,"&lt;="&amp;ME195,#REF!,"&gt;="&amp;MF195)</f>
        <v/>
      </c>
      <c r="MY195" s="1">
        <f>COUNTIFS(#REF!,LT195,#REF!,0,#REF!,"&gt;="&amp;MC195,#REF!,"&lt;="&amp;MB195,#REF!,"&lt;="&amp;ME195,#REF!,"&gt;="&amp;MF195)</f>
        <v/>
      </c>
      <c r="MZ195" s="1">
        <f>COUNTIFS(#REF!,LT195,#REF!,1,#REF!,"&lt;="&amp;ME195,#REF!,"&gt;="&amp;MF195,#REF!,"="&amp;KV195,#REF!,"="&amp;KX195)</f>
        <v/>
      </c>
      <c r="NA195" s="1">
        <f>COUNTIFS(#REF!,LT195,#REF!,0,#REF!,"&lt;="&amp;ME195,#REF!,"&gt;="&amp;MF195,#REF!,"="&amp;KV195,#REF!,"="&amp;KX195)</f>
        <v/>
      </c>
      <c r="NB195" s="1">
        <f>COUNTIFS(#REF!,LT195,#REF!,1,#REF!,"&lt;="&amp;ME195,#REF!,"&gt;="&amp;MF195,#REF!,"="&amp;KW195,#REF!,"="&amp;KY195)</f>
        <v/>
      </c>
      <c r="NC195" s="1">
        <f>COUNTIFS(#REF!,LT195,#REF!,0,#REF!,"&lt;="&amp;ME195,#REF!,"&gt;="&amp;MF195,#REF!,"="&amp;KW195,#REF!,"="&amp;KY195)</f>
        <v/>
      </c>
      <c r="ND195" s="1">
        <f>COUNTIFS(#REF!,LT195,#REF!,1,#REF!,"&gt;="&amp;MC195,#REF!,"&lt;="&amp;MB195,#REF!,"&lt;="&amp;ME195,#REF!,"&gt;="&amp;MF195,#REF!,"="&amp;KV195,#REF!,"="&amp;KX195)</f>
        <v/>
      </c>
      <c r="NE195" s="1">
        <f>COUNTIFS(#REF!,LT195,#REF!,0,#REF!,"&gt;="&amp;MC195,#REF!,"&lt;="&amp;MB195,#REF!,"&lt;="&amp;ME195,#REF!,"&gt;="&amp;MF195,#REF!,"="&amp;KV195,#REF!,"="&amp;KX195)</f>
        <v/>
      </c>
      <c r="NF195" s="1">
        <f>COUNTIFS(#REF!,LT195,#REF!,1,#REF!,"&gt;="&amp;MC195,#REF!,"&lt;="&amp;MB195,#REF!,"&lt;="&amp;ME195,#REF!,"&gt;="&amp;MF195,#REF!,"="&amp;KW195,#REF!,"="&amp;KY195)</f>
        <v/>
      </c>
      <c r="NG195" s="1">
        <f>COUNTIFS(#REF!,LT195,#REF!,0,#REF!,"&gt;="&amp;MC195,#REF!,"&lt;="&amp;MB195,#REF!,"&lt;="&amp;ME195,#REF!,"&gt;="&amp;MF195,#REF!,"="&amp;KW195,#REF!,"="&amp;KY195)</f>
        <v/>
      </c>
      <c r="NH195" s="1">
        <f>COUNTIFS(#REF!,LT195,#REF!,1,#REF!,"&gt;="&amp;MC195,#REF!,"&lt;="&amp;MB195,#REF!,"&lt;="&amp;ME195,#REF!,"&gt;="&amp;MF195,#REF!,"="&amp;KZ195,#REF!,"="&amp;LA195)</f>
        <v/>
      </c>
      <c r="NI195" s="1">
        <f>COUNTIFS(#REF!,LT195,#REF!,0,#REF!,"&gt;="&amp;MC195,#REF!,"&lt;="&amp;MB195,#REF!,"&lt;="&amp;ME195,#REF!,"&gt;="&amp;MF195,#REF!,"="&amp;KZ195,#REF!,"="&amp;LA195)</f>
        <v/>
      </c>
      <c r="NJ195" s="1">
        <f>COUNTIFS(#REF!,LT195,#REF!,1,#REF!,"&gt;="&amp;MI195,#REF!,"&lt;="&amp;MH195,#REF!,"&lt;="&amp;ME195,#REF!,"&gt;="&amp;MF195)</f>
        <v/>
      </c>
      <c r="NK195" s="1">
        <f>COUNTIFS(#REF!,LT195,#REF!,0,#REF!,"&gt;="&amp;MI195,#REF!,"&lt;="&amp;MH195,#REF!,"&lt;="&amp;ME195,#REF!,"&gt;="&amp;MF195)</f>
        <v/>
      </c>
      <c r="NL195" s="1">
        <f>COUNTIFS(#REF!,LT195,#REF!,1,#REF!,"&gt;="&amp;MI195,#REF!,"&lt;="&amp;MH195,#REF!,"="&amp;KZ195,#REF!,"="&amp;LA195,#REF!,"&lt;="&amp;ME195,#REF!,"&gt;="&amp;MF195)</f>
        <v/>
      </c>
      <c r="NM195" s="1">
        <f>COUNTIFS(#REF!,LT195,#REF!,0,#REF!,"&gt;="&amp;MI195,#REF!,"&lt;="&amp;MH195,#REF!,"="&amp;KZ195,#REF!,"="&amp;LA195,#REF!,"&lt;="&amp;ME195,#REF!,"&gt;="&amp;MF195)</f>
        <v/>
      </c>
      <c r="NN195" s="1">
        <f>COUNTIFS(#REF!,LT195,#REF!,1,#REF!,"&gt;="&amp;MC195,#REF!,"&lt;="&amp;MB195,#REF!,"&lt;="&amp;ME195,#REF!,"&gt;="&amp;MF195)</f>
        <v/>
      </c>
      <c r="NO195" s="1">
        <f>COUNTIFS(#REF!,LT195,#REF!,0,#REF!,"&gt;="&amp;MC195,#REF!,"&lt;="&amp;MB195,#REF!,"&lt;="&amp;ME195,#REF!,"&gt;="&amp;MF195)</f>
        <v/>
      </c>
      <c r="NP195" s="1">
        <f>COUNTIFS(#REF!,LT195,#REF!,1,#REF!,"&lt;="&amp;ME195,#REF!,"&gt;="&amp;MF195,#REF!,"="&amp;KV195,#REF!,"="&amp;KX195)</f>
        <v/>
      </c>
      <c r="NQ195" s="1">
        <f>COUNTIFS(#REF!,LT195,#REF!,0,#REF!,"&lt;="&amp;ME195,#REF!,"&gt;="&amp;MF195,#REF!,"="&amp;KV195,#REF!,"="&amp;KX195)</f>
        <v/>
      </c>
      <c r="NR195" s="1">
        <f>COUNTIFS(#REF!,LT195,#REF!,1,#REF!,"&lt;="&amp;ME195,#REF!,"&gt;="&amp;MF195,#REF!,"="&amp;KW195,#REF!,"="&amp;KY195)</f>
        <v/>
      </c>
      <c r="NS195" s="1">
        <f>COUNTIFS(#REF!,LT195,#REF!,0,#REF!,"&lt;="&amp;ME195,#REF!,"&gt;="&amp;MF195,#REF!,"="&amp;KW195,#REF!,"="&amp;KY195)</f>
        <v/>
      </c>
      <c r="NT195" s="1">
        <f>MP195+MR195+MT195+MV195+MX195+MZ195+NB195</f>
        <v/>
      </c>
      <c r="NU195" s="1">
        <f>MQ195+MS195+MU195+MW195+MY195+NA195+NC195</f>
        <v/>
      </c>
      <c r="NV195" s="1">
        <f>NT195+NU195</f>
        <v/>
      </c>
      <c r="NW195" s="33">
        <f>NT195/(NT195+NU195)</f>
        <v/>
      </c>
      <c r="NX195" s="3">
        <f>1/NW195</f>
        <v/>
      </c>
      <c r="NY195" s="1">
        <f>LH195</f>
        <v/>
      </c>
      <c r="NZ195" s="79">
        <f>(NW195*((NY195-1)*0.98))-((1-NW195)*1)</f>
        <v/>
      </c>
      <c r="OA195" s="34">
        <f>IF(LR195&lt;0.9,0,IF(AND(LR195&gt;1.1),0,1))</f>
        <v/>
      </c>
      <c r="OB195" s="34">
        <f>IF(LS195&lt;0.9,0,IF(AND(LS195&gt;1.1),0,1))</f>
        <v/>
      </c>
      <c r="OC195" s="32">
        <f>IF(NV195&gt;99,1,0)</f>
        <v/>
      </c>
      <c r="OD195" s="32">
        <f>IF(NZ195&gt;0.0799,1,0)</f>
        <v/>
      </c>
      <c r="OE195" s="32">
        <f>IF(NZ195&gt;OM195,1,0)</f>
        <v/>
      </c>
      <c r="OF195" s="32">
        <f>OC195+OD195+OE195+OA195+OB195</f>
        <v/>
      </c>
      <c r="OG195" s="1">
        <f>ND195+NF195+NH195+NJ195+NL195+NN195+NP195+NR195</f>
        <v/>
      </c>
      <c r="OH195" s="1">
        <f>NE195+NG195+NI195+NK195+NM195+NO195+NQ195+NS195</f>
        <v/>
      </c>
      <c r="OI195" s="1">
        <f>OG195+OH195</f>
        <v/>
      </c>
      <c r="OJ195" s="33">
        <f>OG195/(OG195+OH195)</f>
        <v/>
      </c>
      <c r="OK195" s="3">
        <f>1/OJ195</f>
        <v/>
      </c>
      <c r="OL195" s="1">
        <f>LI195</f>
        <v/>
      </c>
      <c r="OM195" s="79">
        <f>(OJ195*((OL195-1)*0.98))-((1-OJ195)*1)</f>
        <v/>
      </c>
      <c r="ON195" s="34">
        <f>IF(LR195&lt;0.9,0,IF(AND(LR195&gt;1.1),0,1))</f>
        <v/>
      </c>
      <c r="OO195" s="34">
        <f>IF(LS195&lt;0.9,0,IF(AND(LS195&gt;1.1),0,1))</f>
        <v/>
      </c>
      <c r="OP195" s="32">
        <f>IF(OI195&gt;99,1,0)</f>
        <v/>
      </c>
      <c r="OQ195" s="32">
        <f>IF(OM195&gt;0.0799,1,0)</f>
        <v/>
      </c>
      <c r="OR195" s="32">
        <f>IF(OM195&gt;OZ195,1,0)</f>
        <v/>
      </c>
      <c r="OS195" s="32">
        <f>OP195+OQ195+OR195+ON195+OO195</f>
        <v/>
      </c>
      <c r="OT195">
        <f>IF(OF195=5,"BackHome0-0",IF(AND(OS195=5),"BackAway0-0",""))</f>
        <v/>
      </c>
      <c r="OU195">
        <f>IF(OF195=5,KN195,IF(AND(OS195=5),KO195,""))</f>
        <v/>
      </c>
      <c r="OV195">
        <f>IF(OF195=5,"Match Odds",IF(AND(OS195=5),"Match Odds",""))</f>
        <v/>
      </c>
      <c r="OW195">
        <f>IF(OF195=5,KP195,IF(AND(OS195=5),KP195,""))</f>
        <v/>
      </c>
      <c r="OX195">
        <f>IF(OF195=5,"MATCH_ODDS",IF(AND(OS195=5),"MATCH_ODDS",""))</f>
        <v/>
      </c>
      <c r="OY195">
        <f>IF(OF195=5,"BACK",IF(AND(OS195=5),"BACK",""))</f>
        <v/>
      </c>
    </row>
    <row r="196" ht="16.5" customHeight="1" thickBot="1" thickTop="1">
      <c r="A196" s="2" t="n"/>
      <c r="KN196" s="1">
        <f>IF(INDEX(#REF!,MATCH('HT 0-0'!D196,#REF!,0))=INDEX(#REF!,MATCH('HT 0-0'!D196,#REF!,0)),INDEX(#REF!,MATCH('HT 0-0'!D196,#REF!,0)),"ERROR")</f>
        <v/>
      </c>
      <c r="KO196" s="1">
        <f>IF(INDEX(#REF!,MATCH('HT 0-0'!E196,#REF!,0))=INDEX(#REF!,MATCH('HT 0-0'!E196,#REF!,0)),INDEX(#REF!,MATCH('HT 0-0'!E196,#REF!,0)),"ERROR")</f>
        <v/>
      </c>
      <c r="KP196" s="1">
        <f>KN196&amp;" v "&amp;KO196</f>
        <v/>
      </c>
      <c r="KQ196">
        <f>B196&amp;"_"&amp;C196</f>
        <v/>
      </c>
      <c r="KR196" s="1">
        <f>IF((HW196/KK196)&lt;0.335,"G",IF((HW196/KK196)&gt;0.67,"R","A"))</f>
        <v/>
      </c>
      <c r="KS196" s="1">
        <f>IF((HX196/KK196)&lt;0.335,"G",IF((HX196/KK196)&gt;0.67,"R","A"))</f>
        <v/>
      </c>
      <c r="KT196" s="1">
        <f>IF((IH196/KK196)&lt;0.335,"G",IF((IH196/KK196)&gt;0.67,"R","A"))</f>
        <v/>
      </c>
      <c r="KU196" s="1">
        <f>IF((II196/KK196)&lt;0.335,"G",IF((II196/KK196)&gt;0.67,"R","A"))</f>
        <v/>
      </c>
      <c r="KV196" s="1">
        <f>IF((HZ196/KK196)&lt;0.335,"G",IF((HZ196/KK196)&gt;0.67,"R","A"))</f>
        <v/>
      </c>
      <c r="KW196" s="1">
        <f>IF((HY196/KK196)&lt;0.335,"G",IF((HY196/KK196)&gt;0.67,"R","A"))</f>
        <v/>
      </c>
      <c r="KX196" s="1">
        <f>IF((IK196/KK196)&lt;0.335,"G",IF((IK196/KK196)&gt;0.67,"R","A"))</f>
        <v/>
      </c>
      <c r="KY196" s="1">
        <f>IF((IJ196/KK196)&lt;0.335,"G",IF((IJ196/KK196)&gt;0.67,"R","A"))</f>
        <v/>
      </c>
      <c r="KZ196" s="1">
        <f>IF((HQ196/KK196)&lt;0.335,"G",IF((HQ196/KK196)&gt;0.67,"R","A"))</f>
        <v/>
      </c>
      <c r="LA196" s="1">
        <f>IF((IB196/KK196)&lt;0.335,"G",IF((IB196/KK196)&gt;0.67,"R","A"))</f>
        <v/>
      </c>
      <c r="LB196">
        <f>IF(LQ196="0-0",INDEX(Scrape!#REF!,MATCH('HT 0-0'!KP196,Scrape!$B:$B,0)),"")</f>
        <v/>
      </c>
      <c r="LC196">
        <f>IF(LQ196="0-0",INDEX(Scrape!$A:$A,MATCH('HT 0-0'!KP196,Scrape!$B:$B,0)),"")</f>
        <v/>
      </c>
      <c r="LD196">
        <f>IF(LQ196="0-0",INDEX(Scrape!$B:$B,MATCH('HT 0-0'!KP196,Scrape!$B:$B,0)),"")</f>
        <v/>
      </c>
      <c r="LE196">
        <f>IF(LQ196="0-0",INDEX(Scrape!$C:$C,MATCH('HT 0-0'!KP196,Scrape!$B:$B,0)),"")</f>
        <v/>
      </c>
      <c r="LF196">
        <f>IF(LQ196="0-0",INDEX(Scrape!$D:$D,MATCH('HT 0-0'!KP196,Scrape!$B:$B,0)),"")</f>
        <v/>
      </c>
      <c r="LG196">
        <f>IF(LQ196="0-0",INDEX(Scrape!$E:$E,MATCH('HT 0-0'!KP196,Scrape!$B:$B,0)),"")</f>
        <v/>
      </c>
      <c r="LH196">
        <f>IF(LQ196="0-0",INDEX(Scrape!$F:$F,MATCH('HT 0-0'!KP196,Scrape!$B:$B,0)),"")</f>
        <v/>
      </c>
      <c r="LI196">
        <f>IF(LQ196="0-0",INDEX(Scrape!$G:$G,MATCH('HT 0-0'!KP196,Scrape!$B:$B,0)),"")</f>
        <v/>
      </c>
      <c r="LJ196">
        <f>IF(LQ196="0-0",INDEX(Scrape!$H:$H,MATCH('HT 0-0'!KP196,Scrape!$B:$B,0)),"")</f>
        <v/>
      </c>
      <c r="LK196">
        <f>IF(LQ196="0-0",INDEX(Scrape!$I:$I,MATCH('HT 0-0'!KP196,Scrape!$B:$B,0)),"")</f>
        <v/>
      </c>
      <c r="LL196">
        <f>IF(LQ196="0-0",INDEX(Scrape!$J:$J,MATCH('HT 0-0'!KP196,Scrape!$B:$B,0)),"")</f>
        <v/>
      </c>
      <c r="LM196">
        <f>IF(LQ196="0-0",INDEX(Scrape!$K:$K,MATCH('HT 0-0'!KP196,Scrape!$B:$B,0)),"")</f>
        <v/>
      </c>
      <c r="LN196">
        <f>IF(LQ196="0-0",INDEX(Scrape!$L:$L,MATCH('HT 0-0'!KP196,Scrape!$B:$B,0)),"")</f>
        <v/>
      </c>
      <c r="LO196">
        <f>IF(LQ196="0-0",INDEX(Scrape!$M:$M,MATCH('HT 0-0'!KP196,Scrape!$B:$B,0)),"")</f>
        <v/>
      </c>
      <c r="LP196">
        <f>IF(LQ196="0-0",INDEX(Scrape!$N:$N,MATCH('HT 0-0'!KP196,Scrape!$B:$B,0)),"")</f>
        <v/>
      </c>
      <c r="LQ196">
        <f>INDEX(Scrape!$O:$O,MATCH('HT 0-0'!KP196,Scrape!$B:$B,0))</f>
        <v/>
      </c>
      <c r="LR196">
        <f>(1/LJ196)+(1/LI196)+(1/LH196)</f>
        <v/>
      </c>
      <c r="LS196">
        <f>(1/LG196)+(1/LF196)+(1/LE196)</f>
        <v/>
      </c>
      <c r="LT196" s="8">
        <f>IF(INDEX(#REF!,MATCH(KQ196,#REF!,0))=INDEX(#REF!,MATCH(KQ196,#REF!,0)),INDEX(#REF!,MATCH(KQ196,#REF!,0)),"ERROR")</f>
        <v/>
      </c>
      <c r="LU196" s="4">
        <f>IF(KR196="G",2,IF(KR196="R",0.5,IF(KR196="A",1)))</f>
        <v/>
      </c>
      <c r="LV196" s="4">
        <f>IF(KS196="G",0.5,IF(KS196="R",2,IF(KS196="A",1)))</f>
        <v/>
      </c>
      <c r="LW196" s="4">
        <f>IF(KT196="G",2,IF(KT196="R",0.5,IF(KT196="A",1)))</f>
        <v/>
      </c>
      <c r="LX196" s="4">
        <f>IF(KU196="G",0.5,IF(KU196="R",2,IF(KU196="A",1)))</f>
        <v/>
      </c>
      <c r="LY196" s="7">
        <f>(LK196*(LU196+LX196)+(LL196*(LU196+LX196)))</f>
        <v/>
      </c>
      <c r="LZ196" s="7">
        <f>(LN196*(LV196+LW196)+(LO196*(LV196+LW196)))</f>
        <v/>
      </c>
      <c r="MA196" s="11">
        <f>LY196-LZ196</f>
        <v/>
      </c>
      <c r="MB196" s="5">
        <f>MA196+2</f>
        <v/>
      </c>
      <c r="MC196" s="6">
        <f>MA196-2</f>
        <v/>
      </c>
      <c r="MD196" s="4">
        <f>LE196</f>
        <v/>
      </c>
      <c r="ME196" s="9">
        <f>IF(MD196=0,1000,MD196+0.75)</f>
        <v/>
      </c>
      <c r="MF196" s="10">
        <f>IF(MD196=0,0,MD196-0.75)</f>
        <v/>
      </c>
      <c r="MG196" s="4">
        <f>((LM196*(LU196+LX196))-((LP196*(LV196+LW196))))</f>
        <v/>
      </c>
      <c r="MH196" s="9">
        <f>MG196*1.2</f>
        <v/>
      </c>
      <c r="MI196" s="10">
        <f>MG196*0.8</f>
        <v/>
      </c>
      <c r="MJ196">
        <f>IFERROR(OT196,"")</f>
        <v/>
      </c>
      <c r="MK196">
        <f>IFERROR(OU196,"")</f>
        <v/>
      </c>
      <c r="ML196">
        <f>IFERROR(OV196,"")</f>
        <v/>
      </c>
      <c r="MM196">
        <f>IFERROR(OW196,"")</f>
        <v/>
      </c>
      <c r="MN196">
        <f>IFERROR(OX196,"")</f>
        <v/>
      </c>
      <c r="MO196">
        <f>IFERROR(OY196,"")</f>
        <v/>
      </c>
      <c r="MP196" s="1">
        <f>COUNTIFS(#REF!,LT196,#REF!,1,#REF!,"&gt;="&amp;MC196,#REF!,"&lt;="&amp;MB196,#REF!,"&lt;="&amp;ME196,#REF!,"&gt;="&amp;MF196,#REF!,"="&amp;KV196,#REF!,"="&amp;KX196)</f>
        <v/>
      </c>
      <c r="MQ196" s="1">
        <f>COUNTIFS(#REF!,LT196,#REF!,0,#REF!,"&gt;="&amp;MC196,#REF!,"&lt;="&amp;MB196,#REF!,"&lt;="&amp;ME196,#REF!,"&gt;="&amp;MF196,#REF!,"="&amp;KV196,#REF!,"="&amp;KX196)</f>
        <v/>
      </c>
      <c r="MR196" s="1">
        <f>COUNTIFS(#REF!,LT196,#REF!,1,#REF!,"&gt;="&amp;MC196,#REF!,"&lt;="&amp;MB196,#REF!,"&lt;="&amp;ME196,#REF!,"&gt;="&amp;MF196,#REF!,"="&amp;KW196,#REF!,"="&amp;KY196)</f>
        <v/>
      </c>
      <c r="MS196" s="1">
        <f>COUNTIFS(#REF!,LT196,#REF!,0,#REF!,"&gt;="&amp;MC196,#REF!,"&lt;="&amp;MB196,#REF!,"&lt;="&amp;ME196,#REF!,"&gt;="&amp;MF196,#REF!,"="&amp;KW196,#REF!,"="&amp;KY196)</f>
        <v/>
      </c>
      <c r="MT196" s="1">
        <f>COUNTIFS(#REF!,LT196,#REF!,1,#REF!,"&gt;="&amp;MI196,#REF!,"&lt;="&amp;MH196,#REF!,"&lt;="&amp;ME196,#REF!,"&gt;="&amp;MF196)</f>
        <v/>
      </c>
      <c r="MU196" s="1">
        <f>COUNTIFS(#REF!,LT196,#REF!,0,#REF!,"&gt;="&amp;MI196,#REF!,"&lt;="&amp;MH196,#REF!,"&lt;="&amp;ME196,#REF!,"&gt;="&amp;MF196)</f>
        <v/>
      </c>
      <c r="MV196" s="1">
        <f>COUNTIFS(#REF!,LT196,#REF!,1,#REF!,"&gt;="&amp;MI196,#REF!,"&lt;="&amp;MH196,#REF!,"="&amp;KZ196,#REF!,"="&amp;LA196,#REF!,"&lt;="&amp;ME196,#REF!,"&gt;="&amp;MF196)</f>
        <v/>
      </c>
      <c r="MW196" s="1">
        <f>COUNTIFS(#REF!,LT196,#REF!,0,#REF!,"&gt;="&amp;MI196,#REF!,"&lt;="&amp;MH196,#REF!,"="&amp;KZ196,#REF!,"="&amp;LA196,#REF!,"&lt;="&amp;ME196,#REF!,"&gt;="&amp;MF196)</f>
        <v/>
      </c>
      <c r="MX196" s="1">
        <f>COUNTIFS(#REF!,LT196,#REF!,1,#REF!,"&gt;="&amp;MC196,#REF!,"&lt;="&amp;MB196,#REF!,"&lt;="&amp;ME196,#REF!,"&gt;="&amp;MF196)</f>
        <v/>
      </c>
      <c r="MY196" s="1">
        <f>COUNTIFS(#REF!,LT196,#REF!,0,#REF!,"&gt;="&amp;MC196,#REF!,"&lt;="&amp;MB196,#REF!,"&lt;="&amp;ME196,#REF!,"&gt;="&amp;MF196)</f>
        <v/>
      </c>
      <c r="MZ196" s="1">
        <f>COUNTIFS(#REF!,LT196,#REF!,1,#REF!,"&lt;="&amp;ME196,#REF!,"&gt;="&amp;MF196,#REF!,"="&amp;KV196,#REF!,"="&amp;KX196)</f>
        <v/>
      </c>
      <c r="NA196" s="1">
        <f>COUNTIFS(#REF!,LT196,#REF!,0,#REF!,"&lt;="&amp;ME196,#REF!,"&gt;="&amp;MF196,#REF!,"="&amp;KV196,#REF!,"="&amp;KX196)</f>
        <v/>
      </c>
      <c r="NB196" s="1">
        <f>COUNTIFS(#REF!,LT196,#REF!,1,#REF!,"&lt;="&amp;ME196,#REF!,"&gt;="&amp;MF196,#REF!,"="&amp;KW196,#REF!,"="&amp;KY196)</f>
        <v/>
      </c>
      <c r="NC196" s="1">
        <f>COUNTIFS(#REF!,LT196,#REF!,0,#REF!,"&lt;="&amp;ME196,#REF!,"&gt;="&amp;MF196,#REF!,"="&amp;KW196,#REF!,"="&amp;KY196)</f>
        <v/>
      </c>
      <c r="ND196" s="1">
        <f>COUNTIFS(#REF!,LT196,#REF!,1,#REF!,"&gt;="&amp;MC196,#REF!,"&lt;="&amp;MB196,#REF!,"&lt;="&amp;ME196,#REF!,"&gt;="&amp;MF196,#REF!,"="&amp;KV196,#REF!,"="&amp;KX196)</f>
        <v/>
      </c>
      <c r="NE196" s="1">
        <f>COUNTIFS(#REF!,LT196,#REF!,0,#REF!,"&gt;="&amp;MC196,#REF!,"&lt;="&amp;MB196,#REF!,"&lt;="&amp;ME196,#REF!,"&gt;="&amp;MF196,#REF!,"="&amp;KV196,#REF!,"="&amp;KX196)</f>
        <v/>
      </c>
      <c r="NF196" s="1">
        <f>COUNTIFS(#REF!,LT196,#REF!,1,#REF!,"&gt;="&amp;MC196,#REF!,"&lt;="&amp;MB196,#REF!,"&lt;="&amp;ME196,#REF!,"&gt;="&amp;MF196,#REF!,"="&amp;KW196,#REF!,"="&amp;KY196)</f>
        <v/>
      </c>
      <c r="NG196" s="1">
        <f>COUNTIFS(#REF!,LT196,#REF!,0,#REF!,"&gt;="&amp;MC196,#REF!,"&lt;="&amp;MB196,#REF!,"&lt;="&amp;ME196,#REF!,"&gt;="&amp;MF196,#REF!,"="&amp;KW196,#REF!,"="&amp;KY196)</f>
        <v/>
      </c>
      <c r="NH196" s="1">
        <f>COUNTIFS(#REF!,LT196,#REF!,1,#REF!,"&gt;="&amp;MC196,#REF!,"&lt;="&amp;MB196,#REF!,"&lt;="&amp;ME196,#REF!,"&gt;="&amp;MF196,#REF!,"="&amp;KZ196,#REF!,"="&amp;LA196)</f>
        <v/>
      </c>
      <c r="NI196" s="1">
        <f>COUNTIFS(#REF!,LT196,#REF!,0,#REF!,"&gt;="&amp;MC196,#REF!,"&lt;="&amp;MB196,#REF!,"&lt;="&amp;ME196,#REF!,"&gt;="&amp;MF196,#REF!,"="&amp;KZ196,#REF!,"="&amp;LA196)</f>
        <v/>
      </c>
      <c r="NJ196" s="1">
        <f>COUNTIFS(#REF!,LT196,#REF!,1,#REF!,"&gt;="&amp;MI196,#REF!,"&lt;="&amp;MH196,#REF!,"&lt;="&amp;ME196,#REF!,"&gt;="&amp;MF196)</f>
        <v/>
      </c>
      <c r="NK196" s="1">
        <f>COUNTIFS(#REF!,LT196,#REF!,0,#REF!,"&gt;="&amp;MI196,#REF!,"&lt;="&amp;MH196,#REF!,"&lt;="&amp;ME196,#REF!,"&gt;="&amp;MF196)</f>
        <v/>
      </c>
      <c r="NL196" s="1">
        <f>COUNTIFS(#REF!,LT196,#REF!,1,#REF!,"&gt;="&amp;MI196,#REF!,"&lt;="&amp;MH196,#REF!,"="&amp;KZ196,#REF!,"="&amp;LA196,#REF!,"&lt;="&amp;ME196,#REF!,"&gt;="&amp;MF196)</f>
        <v/>
      </c>
      <c r="NM196" s="1">
        <f>COUNTIFS(#REF!,LT196,#REF!,0,#REF!,"&gt;="&amp;MI196,#REF!,"&lt;="&amp;MH196,#REF!,"="&amp;KZ196,#REF!,"="&amp;LA196,#REF!,"&lt;="&amp;ME196,#REF!,"&gt;="&amp;MF196)</f>
        <v/>
      </c>
      <c r="NN196" s="1">
        <f>COUNTIFS(#REF!,LT196,#REF!,1,#REF!,"&gt;="&amp;MC196,#REF!,"&lt;="&amp;MB196,#REF!,"&lt;="&amp;ME196,#REF!,"&gt;="&amp;MF196)</f>
        <v/>
      </c>
      <c r="NO196" s="1">
        <f>COUNTIFS(#REF!,LT196,#REF!,0,#REF!,"&gt;="&amp;MC196,#REF!,"&lt;="&amp;MB196,#REF!,"&lt;="&amp;ME196,#REF!,"&gt;="&amp;MF196)</f>
        <v/>
      </c>
      <c r="NP196" s="1">
        <f>COUNTIFS(#REF!,LT196,#REF!,1,#REF!,"&lt;="&amp;ME196,#REF!,"&gt;="&amp;MF196,#REF!,"="&amp;KV196,#REF!,"="&amp;KX196)</f>
        <v/>
      </c>
      <c r="NQ196" s="1">
        <f>COUNTIFS(#REF!,LT196,#REF!,0,#REF!,"&lt;="&amp;ME196,#REF!,"&gt;="&amp;MF196,#REF!,"="&amp;KV196,#REF!,"="&amp;KX196)</f>
        <v/>
      </c>
      <c r="NR196" s="1">
        <f>COUNTIFS(#REF!,LT196,#REF!,1,#REF!,"&lt;="&amp;ME196,#REF!,"&gt;="&amp;MF196,#REF!,"="&amp;KW196,#REF!,"="&amp;KY196)</f>
        <v/>
      </c>
      <c r="NS196" s="1">
        <f>COUNTIFS(#REF!,LT196,#REF!,0,#REF!,"&lt;="&amp;ME196,#REF!,"&gt;="&amp;MF196,#REF!,"="&amp;KW196,#REF!,"="&amp;KY196)</f>
        <v/>
      </c>
      <c r="NT196" s="1">
        <f>MP196+MR196+MT196+MV196+MX196+MZ196+NB196</f>
        <v/>
      </c>
      <c r="NU196" s="1">
        <f>MQ196+MS196+MU196+MW196+MY196+NA196+NC196</f>
        <v/>
      </c>
      <c r="NV196" s="1">
        <f>NT196+NU196</f>
        <v/>
      </c>
      <c r="NW196" s="33">
        <f>NT196/(NT196+NU196)</f>
        <v/>
      </c>
      <c r="NX196" s="3">
        <f>1/NW196</f>
        <v/>
      </c>
      <c r="NY196" s="1">
        <f>LH196</f>
        <v/>
      </c>
      <c r="NZ196" s="79">
        <f>(NW196*((NY196-1)*0.98))-((1-NW196)*1)</f>
        <v/>
      </c>
      <c r="OA196" s="34">
        <f>IF(LR196&lt;0.9,0,IF(AND(LR196&gt;1.1),0,1))</f>
        <v/>
      </c>
      <c r="OB196" s="34">
        <f>IF(LS196&lt;0.9,0,IF(AND(LS196&gt;1.1),0,1))</f>
        <v/>
      </c>
      <c r="OC196" s="32">
        <f>IF(NV196&gt;99,1,0)</f>
        <v/>
      </c>
      <c r="OD196" s="32">
        <f>IF(NZ196&gt;0.0799,1,0)</f>
        <v/>
      </c>
      <c r="OE196" s="32">
        <f>IF(NZ196&gt;OM196,1,0)</f>
        <v/>
      </c>
      <c r="OF196" s="32">
        <f>OC196+OD196+OE196+OA196+OB196</f>
        <v/>
      </c>
      <c r="OG196" s="1">
        <f>ND196+NF196+NH196+NJ196+NL196+NN196+NP196+NR196</f>
        <v/>
      </c>
      <c r="OH196" s="1">
        <f>NE196+NG196+NI196+NK196+NM196+NO196+NQ196+NS196</f>
        <v/>
      </c>
      <c r="OI196" s="1">
        <f>OG196+OH196</f>
        <v/>
      </c>
      <c r="OJ196" s="33">
        <f>OG196/(OG196+OH196)</f>
        <v/>
      </c>
      <c r="OK196" s="3">
        <f>1/OJ196</f>
        <v/>
      </c>
      <c r="OL196" s="1">
        <f>LI196</f>
        <v/>
      </c>
      <c r="OM196" s="79">
        <f>(OJ196*((OL196-1)*0.98))-((1-OJ196)*1)</f>
        <v/>
      </c>
      <c r="ON196" s="34">
        <f>IF(LR196&lt;0.9,0,IF(AND(LR196&gt;1.1),0,1))</f>
        <v/>
      </c>
      <c r="OO196" s="34">
        <f>IF(LS196&lt;0.9,0,IF(AND(LS196&gt;1.1),0,1))</f>
        <v/>
      </c>
      <c r="OP196" s="32">
        <f>IF(OI196&gt;99,1,0)</f>
        <v/>
      </c>
      <c r="OQ196" s="32">
        <f>IF(OM196&gt;0.0799,1,0)</f>
        <v/>
      </c>
      <c r="OR196" s="32">
        <f>IF(OM196&gt;OZ196,1,0)</f>
        <v/>
      </c>
      <c r="OS196" s="32">
        <f>OP196+OQ196+OR196+ON196+OO196</f>
        <v/>
      </c>
      <c r="OT196">
        <f>IF(OF196=5,"BackHome0-0",IF(AND(OS196=5),"BackAway0-0",""))</f>
        <v/>
      </c>
      <c r="OU196">
        <f>IF(OF196=5,KN196,IF(AND(OS196=5),KO196,""))</f>
        <v/>
      </c>
      <c r="OV196">
        <f>IF(OF196=5,"Match Odds",IF(AND(OS196=5),"Match Odds",""))</f>
        <v/>
      </c>
      <c r="OW196">
        <f>IF(OF196=5,KP196,IF(AND(OS196=5),KP196,""))</f>
        <v/>
      </c>
      <c r="OX196">
        <f>IF(OF196=5,"MATCH_ODDS",IF(AND(OS196=5),"MATCH_ODDS",""))</f>
        <v/>
      </c>
      <c r="OY196">
        <f>IF(OF196=5,"BACK",IF(AND(OS196=5),"BACK",""))</f>
        <v/>
      </c>
    </row>
    <row r="197" ht="16.5" customHeight="1" thickBot="1" thickTop="1">
      <c r="A197" s="2" t="n"/>
      <c r="KN197" s="1">
        <f>IF(INDEX(#REF!,MATCH('HT 0-0'!D197,#REF!,0))=INDEX(#REF!,MATCH('HT 0-0'!D197,#REF!,0)),INDEX(#REF!,MATCH('HT 0-0'!D197,#REF!,0)),"ERROR")</f>
        <v/>
      </c>
      <c r="KO197" s="1">
        <f>IF(INDEX(#REF!,MATCH('HT 0-0'!E197,#REF!,0))=INDEX(#REF!,MATCH('HT 0-0'!E197,#REF!,0)),INDEX(#REF!,MATCH('HT 0-0'!E197,#REF!,0)),"ERROR")</f>
        <v/>
      </c>
      <c r="KP197" s="1">
        <f>KN197&amp;" v "&amp;KO197</f>
        <v/>
      </c>
      <c r="KQ197">
        <f>B197&amp;"_"&amp;C197</f>
        <v/>
      </c>
      <c r="KR197" s="1">
        <f>IF((HW197/KK197)&lt;0.335,"G",IF((HW197/KK197)&gt;0.67,"R","A"))</f>
        <v/>
      </c>
      <c r="KS197" s="1">
        <f>IF((HX197/KK197)&lt;0.335,"G",IF((HX197/KK197)&gt;0.67,"R","A"))</f>
        <v/>
      </c>
      <c r="KT197" s="1">
        <f>IF((IH197/KK197)&lt;0.335,"G",IF((IH197/KK197)&gt;0.67,"R","A"))</f>
        <v/>
      </c>
      <c r="KU197" s="1">
        <f>IF((II197/KK197)&lt;0.335,"G",IF((II197/KK197)&gt;0.67,"R","A"))</f>
        <v/>
      </c>
      <c r="KV197" s="1">
        <f>IF((HZ197/KK197)&lt;0.335,"G",IF((HZ197/KK197)&gt;0.67,"R","A"))</f>
        <v/>
      </c>
      <c r="KW197" s="1">
        <f>IF((HY197/KK197)&lt;0.335,"G",IF((HY197/KK197)&gt;0.67,"R","A"))</f>
        <v/>
      </c>
      <c r="KX197" s="1">
        <f>IF((IK197/KK197)&lt;0.335,"G",IF((IK197/KK197)&gt;0.67,"R","A"))</f>
        <v/>
      </c>
      <c r="KY197" s="1">
        <f>IF((IJ197/KK197)&lt;0.335,"G",IF((IJ197/KK197)&gt;0.67,"R","A"))</f>
        <v/>
      </c>
      <c r="KZ197" s="1">
        <f>IF((HQ197/KK197)&lt;0.335,"G",IF((HQ197/KK197)&gt;0.67,"R","A"))</f>
        <v/>
      </c>
      <c r="LA197" s="1">
        <f>IF((IB197/KK197)&lt;0.335,"G",IF((IB197/KK197)&gt;0.67,"R","A"))</f>
        <v/>
      </c>
      <c r="LB197">
        <f>IF(LQ197="0-0",INDEX(Scrape!#REF!,MATCH('HT 0-0'!KP197,Scrape!$B:$B,0)),"")</f>
        <v/>
      </c>
      <c r="LC197">
        <f>IF(LQ197="0-0",INDEX(Scrape!$A:$A,MATCH('HT 0-0'!KP197,Scrape!$B:$B,0)),"")</f>
        <v/>
      </c>
      <c r="LD197">
        <f>IF(LQ197="0-0",INDEX(Scrape!$B:$B,MATCH('HT 0-0'!KP197,Scrape!$B:$B,0)),"")</f>
        <v/>
      </c>
      <c r="LE197">
        <f>IF(LQ197="0-0",INDEX(Scrape!$C:$C,MATCH('HT 0-0'!KP197,Scrape!$B:$B,0)),"")</f>
        <v/>
      </c>
      <c r="LF197">
        <f>IF(LQ197="0-0",INDEX(Scrape!$D:$D,MATCH('HT 0-0'!KP197,Scrape!$B:$B,0)),"")</f>
        <v/>
      </c>
      <c r="LG197">
        <f>IF(LQ197="0-0",INDEX(Scrape!$E:$E,MATCH('HT 0-0'!KP197,Scrape!$B:$B,0)),"")</f>
        <v/>
      </c>
      <c r="LH197">
        <f>IF(LQ197="0-0",INDEX(Scrape!$F:$F,MATCH('HT 0-0'!KP197,Scrape!$B:$B,0)),"")</f>
        <v/>
      </c>
      <c r="LI197">
        <f>IF(LQ197="0-0",INDEX(Scrape!$G:$G,MATCH('HT 0-0'!KP197,Scrape!$B:$B,0)),"")</f>
        <v/>
      </c>
      <c r="LJ197">
        <f>IF(LQ197="0-0",INDEX(Scrape!$H:$H,MATCH('HT 0-0'!KP197,Scrape!$B:$B,0)),"")</f>
        <v/>
      </c>
      <c r="LK197">
        <f>IF(LQ197="0-0",INDEX(Scrape!$I:$I,MATCH('HT 0-0'!KP197,Scrape!$B:$B,0)),"")</f>
        <v/>
      </c>
      <c r="LL197">
        <f>IF(LQ197="0-0",INDEX(Scrape!$J:$J,MATCH('HT 0-0'!KP197,Scrape!$B:$B,0)),"")</f>
        <v/>
      </c>
      <c r="LM197">
        <f>IF(LQ197="0-0",INDEX(Scrape!$K:$K,MATCH('HT 0-0'!KP197,Scrape!$B:$B,0)),"")</f>
        <v/>
      </c>
      <c r="LN197">
        <f>IF(LQ197="0-0",INDEX(Scrape!$L:$L,MATCH('HT 0-0'!KP197,Scrape!$B:$B,0)),"")</f>
        <v/>
      </c>
      <c r="LO197">
        <f>IF(LQ197="0-0",INDEX(Scrape!$M:$M,MATCH('HT 0-0'!KP197,Scrape!$B:$B,0)),"")</f>
        <v/>
      </c>
      <c r="LP197">
        <f>IF(LQ197="0-0",INDEX(Scrape!$N:$N,MATCH('HT 0-0'!KP197,Scrape!$B:$B,0)),"")</f>
        <v/>
      </c>
      <c r="LQ197">
        <f>INDEX(Scrape!$O:$O,MATCH('HT 0-0'!KP197,Scrape!$B:$B,0))</f>
        <v/>
      </c>
      <c r="LR197">
        <f>(1/LJ197)+(1/LI197)+(1/LH197)</f>
        <v/>
      </c>
      <c r="LS197">
        <f>(1/LG197)+(1/LF197)+(1/LE197)</f>
        <v/>
      </c>
      <c r="LT197" s="8">
        <f>IF(INDEX(#REF!,MATCH(KQ197,#REF!,0))=INDEX(#REF!,MATCH(KQ197,#REF!,0)),INDEX(#REF!,MATCH(KQ197,#REF!,0)),"ERROR")</f>
        <v/>
      </c>
      <c r="LU197" s="4">
        <f>IF(KR197="G",2,IF(KR197="R",0.5,IF(KR197="A",1)))</f>
        <v/>
      </c>
      <c r="LV197" s="4">
        <f>IF(KS197="G",0.5,IF(KS197="R",2,IF(KS197="A",1)))</f>
        <v/>
      </c>
      <c r="LW197" s="4">
        <f>IF(KT197="G",2,IF(KT197="R",0.5,IF(KT197="A",1)))</f>
        <v/>
      </c>
      <c r="LX197" s="4">
        <f>IF(KU197="G",0.5,IF(KU197="R",2,IF(KU197="A",1)))</f>
        <v/>
      </c>
      <c r="LY197" s="7">
        <f>(LK197*(LU197+LX197)+(LL197*(LU197+LX197)))</f>
        <v/>
      </c>
      <c r="LZ197" s="7">
        <f>(LN197*(LV197+LW197)+(LO197*(LV197+LW197)))</f>
        <v/>
      </c>
      <c r="MA197" s="11">
        <f>LY197-LZ197</f>
        <v/>
      </c>
      <c r="MB197" s="5">
        <f>MA197+2</f>
        <v/>
      </c>
      <c r="MC197" s="6">
        <f>MA197-2</f>
        <v/>
      </c>
      <c r="MD197" s="4">
        <f>LE197</f>
        <v/>
      </c>
      <c r="ME197" s="9">
        <f>IF(MD197=0,1000,MD197+0.75)</f>
        <v/>
      </c>
      <c r="MF197" s="10">
        <f>IF(MD197=0,0,MD197-0.75)</f>
        <v/>
      </c>
      <c r="MG197" s="4">
        <f>((LM197*(LU197+LX197))-((LP197*(LV197+LW197))))</f>
        <v/>
      </c>
      <c r="MH197" s="9">
        <f>MG197*1.2</f>
        <v/>
      </c>
      <c r="MI197" s="10">
        <f>MG197*0.8</f>
        <v/>
      </c>
      <c r="MJ197">
        <f>IFERROR(OT197,"")</f>
        <v/>
      </c>
      <c r="MK197">
        <f>IFERROR(OU197,"")</f>
        <v/>
      </c>
      <c r="ML197">
        <f>IFERROR(OV197,"")</f>
        <v/>
      </c>
      <c r="MM197">
        <f>IFERROR(OW197,"")</f>
        <v/>
      </c>
      <c r="MN197">
        <f>IFERROR(OX197,"")</f>
        <v/>
      </c>
      <c r="MO197">
        <f>IFERROR(OY197,"")</f>
        <v/>
      </c>
      <c r="MP197" s="1">
        <f>COUNTIFS(#REF!,LT197,#REF!,1,#REF!,"&gt;="&amp;MC197,#REF!,"&lt;="&amp;MB197,#REF!,"&lt;="&amp;ME197,#REF!,"&gt;="&amp;MF197,#REF!,"="&amp;KV197,#REF!,"="&amp;KX197)</f>
        <v/>
      </c>
      <c r="MQ197" s="1">
        <f>COUNTIFS(#REF!,LT197,#REF!,0,#REF!,"&gt;="&amp;MC197,#REF!,"&lt;="&amp;MB197,#REF!,"&lt;="&amp;ME197,#REF!,"&gt;="&amp;MF197,#REF!,"="&amp;KV197,#REF!,"="&amp;KX197)</f>
        <v/>
      </c>
      <c r="MR197" s="1">
        <f>COUNTIFS(#REF!,LT197,#REF!,1,#REF!,"&gt;="&amp;MC197,#REF!,"&lt;="&amp;MB197,#REF!,"&lt;="&amp;ME197,#REF!,"&gt;="&amp;MF197,#REF!,"="&amp;KW197,#REF!,"="&amp;KY197)</f>
        <v/>
      </c>
      <c r="MS197" s="1">
        <f>COUNTIFS(#REF!,LT197,#REF!,0,#REF!,"&gt;="&amp;MC197,#REF!,"&lt;="&amp;MB197,#REF!,"&lt;="&amp;ME197,#REF!,"&gt;="&amp;MF197,#REF!,"="&amp;KW197,#REF!,"="&amp;KY197)</f>
        <v/>
      </c>
      <c r="MT197" s="1">
        <f>COUNTIFS(#REF!,LT197,#REF!,1,#REF!,"&gt;="&amp;MI197,#REF!,"&lt;="&amp;MH197,#REF!,"&lt;="&amp;ME197,#REF!,"&gt;="&amp;MF197)</f>
        <v/>
      </c>
      <c r="MU197" s="1">
        <f>COUNTIFS(#REF!,LT197,#REF!,0,#REF!,"&gt;="&amp;MI197,#REF!,"&lt;="&amp;MH197,#REF!,"&lt;="&amp;ME197,#REF!,"&gt;="&amp;MF197)</f>
        <v/>
      </c>
      <c r="MV197" s="1">
        <f>COUNTIFS(#REF!,LT197,#REF!,1,#REF!,"&gt;="&amp;MI197,#REF!,"&lt;="&amp;MH197,#REF!,"="&amp;KZ197,#REF!,"="&amp;LA197,#REF!,"&lt;="&amp;ME197,#REF!,"&gt;="&amp;MF197)</f>
        <v/>
      </c>
      <c r="MW197" s="1">
        <f>COUNTIFS(#REF!,LT197,#REF!,0,#REF!,"&gt;="&amp;MI197,#REF!,"&lt;="&amp;MH197,#REF!,"="&amp;KZ197,#REF!,"="&amp;LA197,#REF!,"&lt;="&amp;ME197,#REF!,"&gt;="&amp;MF197)</f>
        <v/>
      </c>
      <c r="MX197" s="1">
        <f>COUNTIFS(#REF!,LT197,#REF!,1,#REF!,"&gt;="&amp;MC197,#REF!,"&lt;="&amp;MB197,#REF!,"&lt;="&amp;ME197,#REF!,"&gt;="&amp;MF197)</f>
        <v/>
      </c>
      <c r="MY197" s="1">
        <f>COUNTIFS(#REF!,LT197,#REF!,0,#REF!,"&gt;="&amp;MC197,#REF!,"&lt;="&amp;MB197,#REF!,"&lt;="&amp;ME197,#REF!,"&gt;="&amp;MF197)</f>
        <v/>
      </c>
      <c r="MZ197" s="1">
        <f>COUNTIFS(#REF!,LT197,#REF!,1,#REF!,"&lt;="&amp;ME197,#REF!,"&gt;="&amp;MF197,#REF!,"="&amp;KV197,#REF!,"="&amp;KX197)</f>
        <v/>
      </c>
      <c r="NA197" s="1">
        <f>COUNTIFS(#REF!,LT197,#REF!,0,#REF!,"&lt;="&amp;ME197,#REF!,"&gt;="&amp;MF197,#REF!,"="&amp;KV197,#REF!,"="&amp;KX197)</f>
        <v/>
      </c>
      <c r="NB197" s="1">
        <f>COUNTIFS(#REF!,LT197,#REF!,1,#REF!,"&lt;="&amp;ME197,#REF!,"&gt;="&amp;MF197,#REF!,"="&amp;KW197,#REF!,"="&amp;KY197)</f>
        <v/>
      </c>
      <c r="NC197" s="1">
        <f>COUNTIFS(#REF!,LT197,#REF!,0,#REF!,"&lt;="&amp;ME197,#REF!,"&gt;="&amp;MF197,#REF!,"="&amp;KW197,#REF!,"="&amp;KY197)</f>
        <v/>
      </c>
      <c r="ND197" s="1">
        <f>COUNTIFS(#REF!,LT197,#REF!,1,#REF!,"&gt;="&amp;MC197,#REF!,"&lt;="&amp;MB197,#REF!,"&lt;="&amp;ME197,#REF!,"&gt;="&amp;MF197,#REF!,"="&amp;KV197,#REF!,"="&amp;KX197)</f>
        <v/>
      </c>
      <c r="NE197" s="1">
        <f>COUNTIFS(#REF!,LT197,#REF!,0,#REF!,"&gt;="&amp;MC197,#REF!,"&lt;="&amp;MB197,#REF!,"&lt;="&amp;ME197,#REF!,"&gt;="&amp;MF197,#REF!,"="&amp;KV197,#REF!,"="&amp;KX197)</f>
        <v/>
      </c>
      <c r="NF197" s="1">
        <f>COUNTIFS(#REF!,LT197,#REF!,1,#REF!,"&gt;="&amp;MC197,#REF!,"&lt;="&amp;MB197,#REF!,"&lt;="&amp;ME197,#REF!,"&gt;="&amp;MF197,#REF!,"="&amp;KW197,#REF!,"="&amp;KY197)</f>
        <v/>
      </c>
      <c r="NG197" s="1">
        <f>COUNTIFS(#REF!,LT197,#REF!,0,#REF!,"&gt;="&amp;MC197,#REF!,"&lt;="&amp;MB197,#REF!,"&lt;="&amp;ME197,#REF!,"&gt;="&amp;MF197,#REF!,"="&amp;KW197,#REF!,"="&amp;KY197)</f>
        <v/>
      </c>
      <c r="NH197" s="1">
        <f>COUNTIFS(#REF!,LT197,#REF!,1,#REF!,"&gt;="&amp;MC197,#REF!,"&lt;="&amp;MB197,#REF!,"&lt;="&amp;ME197,#REF!,"&gt;="&amp;MF197,#REF!,"="&amp;KZ197,#REF!,"="&amp;LA197)</f>
        <v/>
      </c>
      <c r="NI197" s="1">
        <f>COUNTIFS(#REF!,LT197,#REF!,0,#REF!,"&gt;="&amp;MC197,#REF!,"&lt;="&amp;MB197,#REF!,"&lt;="&amp;ME197,#REF!,"&gt;="&amp;MF197,#REF!,"="&amp;KZ197,#REF!,"="&amp;LA197)</f>
        <v/>
      </c>
      <c r="NJ197" s="1">
        <f>COUNTIFS(#REF!,LT197,#REF!,1,#REF!,"&gt;="&amp;MI197,#REF!,"&lt;="&amp;MH197,#REF!,"&lt;="&amp;ME197,#REF!,"&gt;="&amp;MF197)</f>
        <v/>
      </c>
      <c r="NK197" s="1">
        <f>COUNTIFS(#REF!,LT197,#REF!,0,#REF!,"&gt;="&amp;MI197,#REF!,"&lt;="&amp;MH197,#REF!,"&lt;="&amp;ME197,#REF!,"&gt;="&amp;MF197)</f>
        <v/>
      </c>
      <c r="NL197" s="1">
        <f>COUNTIFS(#REF!,LT197,#REF!,1,#REF!,"&gt;="&amp;MI197,#REF!,"&lt;="&amp;MH197,#REF!,"="&amp;KZ197,#REF!,"="&amp;LA197,#REF!,"&lt;="&amp;ME197,#REF!,"&gt;="&amp;MF197)</f>
        <v/>
      </c>
      <c r="NM197" s="1">
        <f>COUNTIFS(#REF!,LT197,#REF!,0,#REF!,"&gt;="&amp;MI197,#REF!,"&lt;="&amp;MH197,#REF!,"="&amp;KZ197,#REF!,"="&amp;LA197,#REF!,"&lt;="&amp;ME197,#REF!,"&gt;="&amp;MF197)</f>
        <v/>
      </c>
      <c r="NN197" s="1">
        <f>COUNTIFS(#REF!,LT197,#REF!,1,#REF!,"&gt;="&amp;MC197,#REF!,"&lt;="&amp;MB197,#REF!,"&lt;="&amp;ME197,#REF!,"&gt;="&amp;MF197)</f>
        <v/>
      </c>
      <c r="NO197" s="1">
        <f>COUNTIFS(#REF!,LT197,#REF!,0,#REF!,"&gt;="&amp;MC197,#REF!,"&lt;="&amp;MB197,#REF!,"&lt;="&amp;ME197,#REF!,"&gt;="&amp;MF197)</f>
        <v/>
      </c>
      <c r="NP197" s="1">
        <f>COUNTIFS(#REF!,LT197,#REF!,1,#REF!,"&lt;="&amp;ME197,#REF!,"&gt;="&amp;MF197,#REF!,"="&amp;KV197,#REF!,"="&amp;KX197)</f>
        <v/>
      </c>
      <c r="NQ197" s="1">
        <f>COUNTIFS(#REF!,LT197,#REF!,0,#REF!,"&lt;="&amp;ME197,#REF!,"&gt;="&amp;MF197,#REF!,"="&amp;KV197,#REF!,"="&amp;KX197)</f>
        <v/>
      </c>
      <c r="NR197" s="1">
        <f>COUNTIFS(#REF!,LT197,#REF!,1,#REF!,"&lt;="&amp;ME197,#REF!,"&gt;="&amp;MF197,#REF!,"="&amp;KW197,#REF!,"="&amp;KY197)</f>
        <v/>
      </c>
      <c r="NS197" s="1">
        <f>COUNTIFS(#REF!,LT197,#REF!,0,#REF!,"&lt;="&amp;ME197,#REF!,"&gt;="&amp;MF197,#REF!,"="&amp;KW197,#REF!,"="&amp;KY197)</f>
        <v/>
      </c>
      <c r="NT197" s="1">
        <f>MP197+MR197+MT197+MV197+MX197+MZ197+NB197</f>
        <v/>
      </c>
      <c r="NU197" s="1">
        <f>MQ197+MS197+MU197+MW197+MY197+NA197+NC197</f>
        <v/>
      </c>
      <c r="NV197" s="1">
        <f>NT197+NU197</f>
        <v/>
      </c>
      <c r="NW197" s="33">
        <f>NT197/(NT197+NU197)</f>
        <v/>
      </c>
      <c r="NX197" s="3">
        <f>1/NW197</f>
        <v/>
      </c>
      <c r="NY197" s="1">
        <f>LH197</f>
        <v/>
      </c>
      <c r="NZ197" s="79">
        <f>(NW197*((NY197-1)*0.98))-((1-NW197)*1)</f>
        <v/>
      </c>
      <c r="OA197" s="34">
        <f>IF(LR197&lt;0.9,0,IF(AND(LR197&gt;1.1),0,1))</f>
        <v/>
      </c>
      <c r="OB197" s="34">
        <f>IF(LS197&lt;0.9,0,IF(AND(LS197&gt;1.1),0,1))</f>
        <v/>
      </c>
      <c r="OC197" s="32">
        <f>IF(NV197&gt;99,1,0)</f>
        <v/>
      </c>
      <c r="OD197" s="32">
        <f>IF(NZ197&gt;0.0799,1,0)</f>
        <v/>
      </c>
      <c r="OE197" s="32">
        <f>IF(NZ197&gt;OM197,1,0)</f>
        <v/>
      </c>
      <c r="OF197" s="32">
        <f>OC197+OD197+OE197+OA197+OB197</f>
        <v/>
      </c>
      <c r="OG197" s="1">
        <f>ND197+NF197+NH197+NJ197+NL197+NN197+NP197+NR197</f>
        <v/>
      </c>
      <c r="OH197" s="1">
        <f>NE197+NG197+NI197+NK197+NM197+NO197+NQ197+NS197</f>
        <v/>
      </c>
      <c r="OI197" s="1">
        <f>OG197+OH197</f>
        <v/>
      </c>
      <c r="OJ197" s="33">
        <f>OG197/(OG197+OH197)</f>
        <v/>
      </c>
      <c r="OK197" s="3">
        <f>1/OJ197</f>
        <v/>
      </c>
      <c r="OL197" s="1">
        <f>LI197</f>
        <v/>
      </c>
      <c r="OM197" s="79">
        <f>(OJ197*((OL197-1)*0.98))-((1-OJ197)*1)</f>
        <v/>
      </c>
      <c r="ON197" s="34">
        <f>IF(LR197&lt;0.9,0,IF(AND(LR197&gt;1.1),0,1))</f>
        <v/>
      </c>
      <c r="OO197" s="34">
        <f>IF(LS197&lt;0.9,0,IF(AND(LS197&gt;1.1),0,1))</f>
        <v/>
      </c>
      <c r="OP197" s="32">
        <f>IF(OI197&gt;99,1,0)</f>
        <v/>
      </c>
      <c r="OQ197" s="32">
        <f>IF(OM197&gt;0.0799,1,0)</f>
        <v/>
      </c>
      <c r="OR197" s="32">
        <f>IF(OM197&gt;OZ197,1,0)</f>
        <v/>
      </c>
      <c r="OS197" s="32">
        <f>OP197+OQ197+OR197+ON197+OO197</f>
        <v/>
      </c>
      <c r="OT197">
        <f>IF(OF197=5,"BackHome0-0",IF(AND(OS197=5),"BackAway0-0",""))</f>
        <v/>
      </c>
      <c r="OU197">
        <f>IF(OF197=5,KN197,IF(AND(OS197=5),KO197,""))</f>
        <v/>
      </c>
      <c r="OV197">
        <f>IF(OF197=5,"Match Odds",IF(AND(OS197=5),"Match Odds",""))</f>
        <v/>
      </c>
      <c r="OW197">
        <f>IF(OF197=5,KP197,IF(AND(OS197=5),KP197,""))</f>
        <v/>
      </c>
      <c r="OX197">
        <f>IF(OF197=5,"MATCH_ODDS",IF(AND(OS197=5),"MATCH_ODDS",""))</f>
        <v/>
      </c>
      <c r="OY197">
        <f>IF(OF197=5,"BACK",IF(AND(OS197=5),"BACK",""))</f>
        <v/>
      </c>
    </row>
    <row r="198" ht="16.5" customHeight="1" thickBot="1" thickTop="1">
      <c r="A198" s="2" t="n"/>
      <c r="KN198" s="1">
        <f>IF(INDEX(#REF!,MATCH('HT 0-0'!D198,#REF!,0))=INDEX(#REF!,MATCH('HT 0-0'!D198,#REF!,0)),INDEX(#REF!,MATCH('HT 0-0'!D198,#REF!,0)),"ERROR")</f>
        <v/>
      </c>
      <c r="KO198" s="1">
        <f>IF(INDEX(#REF!,MATCH('HT 0-0'!E198,#REF!,0))=INDEX(#REF!,MATCH('HT 0-0'!E198,#REF!,0)),INDEX(#REF!,MATCH('HT 0-0'!E198,#REF!,0)),"ERROR")</f>
        <v/>
      </c>
      <c r="KP198" s="1">
        <f>KN198&amp;" v "&amp;KO198</f>
        <v/>
      </c>
      <c r="KQ198">
        <f>B198&amp;"_"&amp;C198</f>
        <v/>
      </c>
      <c r="KR198" s="1">
        <f>IF((HW198/KK198)&lt;0.335,"G",IF((HW198/KK198)&gt;0.67,"R","A"))</f>
        <v/>
      </c>
      <c r="KS198" s="1">
        <f>IF((HX198/KK198)&lt;0.335,"G",IF((HX198/KK198)&gt;0.67,"R","A"))</f>
        <v/>
      </c>
      <c r="KT198" s="1">
        <f>IF((IH198/KK198)&lt;0.335,"G",IF((IH198/KK198)&gt;0.67,"R","A"))</f>
        <v/>
      </c>
      <c r="KU198" s="1">
        <f>IF((II198/KK198)&lt;0.335,"G",IF((II198/KK198)&gt;0.67,"R","A"))</f>
        <v/>
      </c>
      <c r="KV198" s="1">
        <f>IF((HZ198/KK198)&lt;0.335,"G",IF((HZ198/KK198)&gt;0.67,"R","A"))</f>
        <v/>
      </c>
      <c r="KW198" s="1">
        <f>IF((HY198/KK198)&lt;0.335,"G",IF((HY198/KK198)&gt;0.67,"R","A"))</f>
        <v/>
      </c>
      <c r="KX198" s="1">
        <f>IF((IK198/KK198)&lt;0.335,"G",IF((IK198/KK198)&gt;0.67,"R","A"))</f>
        <v/>
      </c>
      <c r="KY198" s="1">
        <f>IF((IJ198/KK198)&lt;0.335,"G",IF((IJ198/KK198)&gt;0.67,"R","A"))</f>
        <v/>
      </c>
      <c r="KZ198" s="1">
        <f>IF((HQ198/KK198)&lt;0.335,"G",IF((HQ198/KK198)&gt;0.67,"R","A"))</f>
        <v/>
      </c>
      <c r="LA198" s="1">
        <f>IF((IB198/KK198)&lt;0.335,"G",IF((IB198/KK198)&gt;0.67,"R","A"))</f>
        <v/>
      </c>
      <c r="LB198">
        <f>IF(LQ198="0-0",INDEX(Scrape!#REF!,MATCH('HT 0-0'!KP198,Scrape!$B:$B,0)),"")</f>
        <v/>
      </c>
      <c r="LC198">
        <f>IF(LQ198="0-0",INDEX(Scrape!$A:$A,MATCH('HT 0-0'!KP198,Scrape!$B:$B,0)),"")</f>
        <v/>
      </c>
      <c r="LD198">
        <f>IF(LQ198="0-0",INDEX(Scrape!$B:$B,MATCH('HT 0-0'!KP198,Scrape!$B:$B,0)),"")</f>
        <v/>
      </c>
      <c r="LE198">
        <f>IF(LQ198="0-0",INDEX(Scrape!$C:$C,MATCH('HT 0-0'!KP198,Scrape!$B:$B,0)),"")</f>
        <v/>
      </c>
      <c r="LF198">
        <f>IF(LQ198="0-0",INDEX(Scrape!$D:$D,MATCH('HT 0-0'!KP198,Scrape!$B:$B,0)),"")</f>
        <v/>
      </c>
      <c r="LG198">
        <f>IF(LQ198="0-0",INDEX(Scrape!$E:$E,MATCH('HT 0-0'!KP198,Scrape!$B:$B,0)),"")</f>
        <v/>
      </c>
      <c r="LH198">
        <f>IF(LQ198="0-0",INDEX(Scrape!$F:$F,MATCH('HT 0-0'!KP198,Scrape!$B:$B,0)),"")</f>
        <v/>
      </c>
      <c r="LI198">
        <f>IF(LQ198="0-0",INDEX(Scrape!$G:$G,MATCH('HT 0-0'!KP198,Scrape!$B:$B,0)),"")</f>
        <v/>
      </c>
      <c r="LJ198">
        <f>IF(LQ198="0-0",INDEX(Scrape!$H:$H,MATCH('HT 0-0'!KP198,Scrape!$B:$B,0)),"")</f>
        <v/>
      </c>
      <c r="LK198">
        <f>IF(LQ198="0-0",INDEX(Scrape!$I:$I,MATCH('HT 0-0'!KP198,Scrape!$B:$B,0)),"")</f>
        <v/>
      </c>
      <c r="LL198">
        <f>IF(LQ198="0-0",INDEX(Scrape!$J:$J,MATCH('HT 0-0'!KP198,Scrape!$B:$B,0)),"")</f>
        <v/>
      </c>
      <c r="LM198">
        <f>IF(LQ198="0-0",INDEX(Scrape!$K:$K,MATCH('HT 0-0'!KP198,Scrape!$B:$B,0)),"")</f>
        <v/>
      </c>
      <c r="LN198">
        <f>IF(LQ198="0-0",INDEX(Scrape!$L:$L,MATCH('HT 0-0'!KP198,Scrape!$B:$B,0)),"")</f>
        <v/>
      </c>
      <c r="LO198">
        <f>IF(LQ198="0-0",INDEX(Scrape!$M:$M,MATCH('HT 0-0'!KP198,Scrape!$B:$B,0)),"")</f>
        <v/>
      </c>
      <c r="LP198">
        <f>IF(LQ198="0-0",INDEX(Scrape!$N:$N,MATCH('HT 0-0'!KP198,Scrape!$B:$B,0)),"")</f>
        <v/>
      </c>
      <c r="LQ198">
        <f>INDEX(Scrape!$O:$O,MATCH('HT 0-0'!KP198,Scrape!$B:$B,0))</f>
        <v/>
      </c>
      <c r="LR198">
        <f>(1/LJ198)+(1/LI198)+(1/LH198)</f>
        <v/>
      </c>
      <c r="LS198">
        <f>(1/LG198)+(1/LF198)+(1/LE198)</f>
        <v/>
      </c>
      <c r="LT198" s="8">
        <f>IF(INDEX(#REF!,MATCH(KQ198,#REF!,0))=INDEX(#REF!,MATCH(KQ198,#REF!,0)),INDEX(#REF!,MATCH(KQ198,#REF!,0)),"ERROR")</f>
        <v/>
      </c>
      <c r="LU198" s="4">
        <f>IF(KR198="G",2,IF(KR198="R",0.5,IF(KR198="A",1)))</f>
        <v/>
      </c>
      <c r="LV198" s="4">
        <f>IF(KS198="G",0.5,IF(KS198="R",2,IF(KS198="A",1)))</f>
        <v/>
      </c>
      <c r="LW198" s="4">
        <f>IF(KT198="G",2,IF(KT198="R",0.5,IF(KT198="A",1)))</f>
        <v/>
      </c>
      <c r="LX198" s="4">
        <f>IF(KU198="G",0.5,IF(KU198="R",2,IF(KU198="A",1)))</f>
        <v/>
      </c>
      <c r="LY198" s="7">
        <f>(LK198*(LU198+LX198)+(LL198*(LU198+LX198)))</f>
        <v/>
      </c>
      <c r="LZ198" s="7">
        <f>(LN198*(LV198+LW198)+(LO198*(LV198+LW198)))</f>
        <v/>
      </c>
      <c r="MA198" s="11">
        <f>LY198-LZ198</f>
        <v/>
      </c>
      <c r="MB198" s="5">
        <f>MA198+2</f>
        <v/>
      </c>
      <c r="MC198" s="6">
        <f>MA198-2</f>
        <v/>
      </c>
      <c r="MD198" s="4">
        <f>LE198</f>
        <v/>
      </c>
      <c r="ME198" s="9">
        <f>IF(MD198=0,1000,MD198+0.75)</f>
        <v/>
      </c>
      <c r="MF198" s="10">
        <f>IF(MD198=0,0,MD198-0.75)</f>
        <v/>
      </c>
      <c r="MG198" s="4">
        <f>((LM198*(LU198+LX198))-((LP198*(LV198+LW198))))</f>
        <v/>
      </c>
      <c r="MH198" s="9">
        <f>MG198*1.2</f>
        <v/>
      </c>
      <c r="MI198" s="10">
        <f>MG198*0.8</f>
        <v/>
      </c>
      <c r="MJ198">
        <f>IFERROR(OT198,"")</f>
        <v/>
      </c>
      <c r="MK198">
        <f>IFERROR(OU198,"")</f>
        <v/>
      </c>
      <c r="ML198">
        <f>IFERROR(OV198,"")</f>
        <v/>
      </c>
      <c r="MM198">
        <f>IFERROR(OW198,"")</f>
        <v/>
      </c>
      <c r="MN198">
        <f>IFERROR(OX198,"")</f>
        <v/>
      </c>
      <c r="MO198">
        <f>IFERROR(OY198,"")</f>
        <v/>
      </c>
      <c r="MP198" s="1">
        <f>COUNTIFS(#REF!,LT198,#REF!,1,#REF!,"&gt;="&amp;MC198,#REF!,"&lt;="&amp;MB198,#REF!,"&lt;="&amp;ME198,#REF!,"&gt;="&amp;MF198,#REF!,"="&amp;KV198,#REF!,"="&amp;KX198)</f>
        <v/>
      </c>
      <c r="MQ198" s="1">
        <f>COUNTIFS(#REF!,LT198,#REF!,0,#REF!,"&gt;="&amp;MC198,#REF!,"&lt;="&amp;MB198,#REF!,"&lt;="&amp;ME198,#REF!,"&gt;="&amp;MF198,#REF!,"="&amp;KV198,#REF!,"="&amp;KX198)</f>
        <v/>
      </c>
      <c r="MR198" s="1">
        <f>COUNTIFS(#REF!,LT198,#REF!,1,#REF!,"&gt;="&amp;MC198,#REF!,"&lt;="&amp;MB198,#REF!,"&lt;="&amp;ME198,#REF!,"&gt;="&amp;MF198,#REF!,"="&amp;KW198,#REF!,"="&amp;KY198)</f>
        <v/>
      </c>
      <c r="MS198" s="1">
        <f>COUNTIFS(#REF!,LT198,#REF!,0,#REF!,"&gt;="&amp;MC198,#REF!,"&lt;="&amp;MB198,#REF!,"&lt;="&amp;ME198,#REF!,"&gt;="&amp;MF198,#REF!,"="&amp;KW198,#REF!,"="&amp;KY198)</f>
        <v/>
      </c>
      <c r="MT198" s="1">
        <f>COUNTIFS(#REF!,LT198,#REF!,1,#REF!,"&gt;="&amp;MI198,#REF!,"&lt;="&amp;MH198,#REF!,"&lt;="&amp;ME198,#REF!,"&gt;="&amp;MF198)</f>
        <v/>
      </c>
      <c r="MU198" s="1">
        <f>COUNTIFS(#REF!,LT198,#REF!,0,#REF!,"&gt;="&amp;MI198,#REF!,"&lt;="&amp;MH198,#REF!,"&lt;="&amp;ME198,#REF!,"&gt;="&amp;MF198)</f>
        <v/>
      </c>
      <c r="MV198" s="1">
        <f>COUNTIFS(#REF!,LT198,#REF!,1,#REF!,"&gt;="&amp;MI198,#REF!,"&lt;="&amp;MH198,#REF!,"="&amp;KZ198,#REF!,"="&amp;LA198,#REF!,"&lt;="&amp;ME198,#REF!,"&gt;="&amp;MF198)</f>
        <v/>
      </c>
      <c r="MW198" s="1">
        <f>COUNTIFS(#REF!,LT198,#REF!,0,#REF!,"&gt;="&amp;MI198,#REF!,"&lt;="&amp;MH198,#REF!,"="&amp;KZ198,#REF!,"="&amp;LA198,#REF!,"&lt;="&amp;ME198,#REF!,"&gt;="&amp;MF198)</f>
        <v/>
      </c>
      <c r="MX198" s="1">
        <f>COUNTIFS(#REF!,LT198,#REF!,1,#REF!,"&gt;="&amp;MC198,#REF!,"&lt;="&amp;MB198,#REF!,"&lt;="&amp;ME198,#REF!,"&gt;="&amp;MF198)</f>
        <v/>
      </c>
      <c r="MY198" s="1">
        <f>COUNTIFS(#REF!,LT198,#REF!,0,#REF!,"&gt;="&amp;MC198,#REF!,"&lt;="&amp;MB198,#REF!,"&lt;="&amp;ME198,#REF!,"&gt;="&amp;MF198)</f>
        <v/>
      </c>
      <c r="MZ198" s="1">
        <f>COUNTIFS(#REF!,LT198,#REF!,1,#REF!,"&lt;="&amp;ME198,#REF!,"&gt;="&amp;MF198,#REF!,"="&amp;KV198,#REF!,"="&amp;KX198)</f>
        <v/>
      </c>
      <c r="NA198" s="1">
        <f>COUNTIFS(#REF!,LT198,#REF!,0,#REF!,"&lt;="&amp;ME198,#REF!,"&gt;="&amp;MF198,#REF!,"="&amp;KV198,#REF!,"="&amp;KX198)</f>
        <v/>
      </c>
      <c r="NB198" s="1">
        <f>COUNTIFS(#REF!,LT198,#REF!,1,#REF!,"&lt;="&amp;ME198,#REF!,"&gt;="&amp;MF198,#REF!,"="&amp;KW198,#REF!,"="&amp;KY198)</f>
        <v/>
      </c>
      <c r="NC198" s="1">
        <f>COUNTIFS(#REF!,LT198,#REF!,0,#REF!,"&lt;="&amp;ME198,#REF!,"&gt;="&amp;MF198,#REF!,"="&amp;KW198,#REF!,"="&amp;KY198)</f>
        <v/>
      </c>
      <c r="ND198" s="1">
        <f>COUNTIFS(#REF!,LT198,#REF!,1,#REF!,"&gt;="&amp;MC198,#REF!,"&lt;="&amp;MB198,#REF!,"&lt;="&amp;ME198,#REF!,"&gt;="&amp;MF198,#REF!,"="&amp;KV198,#REF!,"="&amp;KX198)</f>
        <v/>
      </c>
      <c r="NE198" s="1">
        <f>COUNTIFS(#REF!,LT198,#REF!,0,#REF!,"&gt;="&amp;MC198,#REF!,"&lt;="&amp;MB198,#REF!,"&lt;="&amp;ME198,#REF!,"&gt;="&amp;MF198,#REF!,"="&amp;KV198,#REF!,"="&amp;KX198)</f>
        <v/>
      </c>
      <c r="NF198" s="1">
        <f>COUNTIFS(#REF!,LT198,#REF!,1,#REF!,"&gt;="&amp;MC198,#REF!,"&lt;="&amp;MB198,#REF!,"&lt;="&amp;ME198,#REF!,"&gt;="&amp;MF198,#REF!,"="&amp;KW198,#REF!,"="&amp;KY198)</f>
        <v/>
      </c>
      <c r="NG198" s="1">
        <f>COUNTIFS(#REF!,LT198,#REF!,0,#REF!,"&gt;="&amp;MC198,#REF!,"&lt;="&amp;MB198,#REF!,"&lt;="&amp;ME198,#REF!,"&gt;="&amp;MF198,#REF!,"="&amp;KW198,#REF!,"="&amp;KY198)</f>
        <v/>
      </c>
      <c r="NH198" s="1">
        <f>COUNTIFS(#REF!,LT198,#REF!,1,#REF!,"&gt;="&amp;MC198,#REF!,"&lt;="&amp;MB198,#REF!,"&lt;="&amp;ME198,#REF!,"&gt;="&amp;MF198,#REF!,"="&amp;KZ198,#REF!,"="&amp;LA198)</f>
        <v/>
      </c>
      <c r="NI198" s="1">
        <f>COUNTIFS(#REF!,LT198,#REF!,0,#REF!,"&gt;="&amp;MC198,#REF!,"&lt;="&amp;MB198,#REF!,"&lt;="&amp;ME198,#REF!,"&gt;="&amp;MF198,#REF!,"="&amp;KZ198,#REF!,"="&amp;LA198)</f>
        <v/>
      </c>
      <c r="NJ198" s="1">
        <f>COUNTIFS(#REF!,LT198,#REF!,1,#REF!,"&gt;="&amp;MI198,#REF!,"&lt;="&amp;MH198,#REF!,"&lt;="&amp;ME198,#REF!,"&gt;="&amp;MF198)</f>
        <v/>
      </c>
      <c r="NK198" s="1">
        <f>COUNTIFS(#REF!,LT198,#REF!,0,#REF!,"&gt;="&amp;MI198,#REF!,"&lt;="&amp;MH198,#REF!,"&lt;="&amp;ME198,#REF!,"&gt;="&amp;MF198)</f>
        <v/>
      </c>
      <c r="NL198" s="1">
        <f>COUNTIFS(#REF!,LT198,#REF!,1,#REF!,"&gt;="&amp;MI198,#REF!,"&lt;="&amp;MH198,#REF!,"="&amp;KZ198,#REF!,"="&amp;LA198,#REF!,"&lt;="&amp;ME198,#REF!,"&gt;="&amp;MF198)</f>
        <v/>
      </c>
      <c r="NM198" s="1">
        <f>COUNTIFS(#REF!,LT198,#REF!,0,#REF!,"&gt;="&amp;MI198,#REF!,"&lt;="&amp;MH198,#REF!,"="&amp;KZ198,#REF!,"="&amp;LA198,#REF!,"&lt;="&amp;ME198,#REF!,"&gt;="&amp;MF198)</f>
        <v/>
      </c>
      <c r="NN198" s="1">
        <f>COUNTIFS(#REF!,LT198,#REF!,1,#REF!,"&gt;="&amp;MC198,#REF!,"&lt;="&amp;MB198,#REF!,"&lt;="&amp;ME198,#REF!,"&gt;="&amp;MF198)</f>
        <v/>
      </c>
      <c r="NO198" s="1">
        <f>COUNTIFS(#REF!,LT198,#REF!,0,#REF!,"&gt;="&amp;MC198,#REF!,"&lt;="&amp;MB198,#REF!,"&lt;="&amp;ME198,#REF!,"&gt;="&amp;MF198)</f>
        <v/>
      </c>
      <c r="NP198" s="1">
        <f>COUNTIFS(#REF!,LT198,#REF!,1,#REF!,"&lt;="&amp;ME198,#REF!,"&gt;="&amp;MF198,#REF!,"="&amp;KV198,#REF!,"="&amp;KX198)</f>
        <v/>
      </c>
      <c r="NQ198" s="1">
        <f>COUNTIFS(#REF!,LT198,#REF!,0,#REF!,"&lt;="&amp;ME198,#REF!,"&gt;="&amp;MF198,#REF!,"="&amp;KV198,#REF!,"="&amp;KX198)</f>
        <v/>
      </c>
      <c r="NR198" s="1">
        <f>COUNTIFS(#REF!,LT198,#REF!,1,#REF!,"&lt;="&amp;ME198,#REF!,"&gt;="&amp;MF198,#REF!,"="&amp;KW198,#REF!,"="&amp;KY198)</f>
        <v/>
      </c>
      <c r="NS198" s="1">
        <f>COUNTIFS(#REF!,LT198,#REF!,0,#REF!,"&lt;="&amp;ME198,#REF!,"&gt;="&amp;MF198,#REF!,"="&amp;KW198,#REF!,"="&amp;KY198)</f>
        <v/>
      </c>
      <c r="NT198" s="1">
        <f>MP198+MR198+MT198+MV198+MX198+MZ198+NB198</f>
        <v/>
      </c>
      <c r="NU198" s="1">
        <f>MQ198+MS198+MU198+MW198+MY198+NA198+NC198</f>
        <v/>
      </c>
      <c r="NV198" s="1">
        <f>NT198+NU198</f>
        <v/>
      </c>
      <c r="NW198" s="33">
        <f>NT198/(NT198+NU198)</f>
        <v/>
      </c>
      <c r="NX198" s="3">
        <f>1/NW198</f>
        <v/>
      </c>
      <c r="NY198" s="1">
        <f>LH198</f>
        <v/>
      </c>
      <c r="NZ198" s="79">
        <f>(NW198*((NY198-1)*0.98))-((1-NW198)*1)</f>
        <v/>
      </c>
      <c r="OA198" s="34">
        <f>IF(LR198&lt;0.9,0,IF(AND(LR198&gt;1.1),0,1))</f>
        <v/>
      </c>
      <c r="OB198" s="34">
        <f>IF(LS198&lt;0.9,0,IF(AND(LS198&gt;1.1),0,1))</f>
        <v/>
      </c>
      <c r="OC198" s="32">
        <f>IF(NV198&gt;99,1,0)</f>
        <v/>
      </c>
      <c r="OD198" s="32">
        <f>IF(NZ198&gt;0.0799,1,0)</f>
        <v/>
      </c>
      <c r="OE198" s="32">
        <f>IF(NZ198&gt;OM198,1,0)</f>
        <v/>
      </c>
      <c r="OF198" s="32">
        <f>OC198+OD198+OE198+OA198+OB198</f>
        <v/>
      </c>
      <c r="OG198" s="1">
        <f>ND198+NF198+NH198+NJ198+NL198+NN198+NP198+NR198</f>
        <v/>
      </c>
      <c r="OH198" s="1">
        <f>NE198+NG198+NI198+NK198+NM198+NO198+NQ198+NS198</f>
        <v/>
      </c>
      <c r="OI198" s="1">
        <f>OG198+OH198</f>
        <v/>
      </c>
      <c r="OJ198" s="33">
        <f>OG198/(OG198+OH198)</f>
        <v/>
      </c>
      <c r="OK198" s="3">
        <f>1/OJ198</f>
        <v/>
      </c>
      <c r="OL198" s="1">
        <f>LI198</f>
        <v/>
      </c>
      <c r="OM198" s="79">
        <f>(OJ198*((OL198-1)*0.98))-((1-OJ198)*1)</f>
        <v/>
      </c>
      <c r="ON198" s="34">
        <f>IF(LR198&lt;0.9,0,IF(AND(LR198&gt;1.1),0,1))</f>
        <v/>
      </c>
      <c r="OO198" s="34">
        <f>IF(LS198&lt;0.9,0,IF(AND(LS198&gt;1.1),0,1))</f>
        <v/>
      </c>
      <c r="OP198" s="32">
        <f>IF(OI198&gt;99,1,0)</f>
        <v/>
      </c>
      <c r="OQ198" s="32">
        <f>IF(OM198&gt;0.0799,1,0)</f>
        <v/>
      </c>
      <c r="OR198" s="32">
        <f>IF(OM198&gt;OZ198,1,0)</f>
        <v/>
      </c>
      <c r="OS198" s="32">
        <f>OP198+OQ198+OR198+ON198+OO198</f>
        <v/>
      </c>
      <c r="OT198">
        <f>IF(OF198=5,"BackHome0-0",IF(AND(OS198=5),"BackAway0-0",""))</f>
        <v/>
      </c>
      <c r="OU198">
        <f>IF(OF198=5,KN198,IF(AND(OS198=5),KO198,""))</f>
        <v/>
      </c>
      <c r="OV198">
        <f>IF(OF198=5,"Match Odds",IF(AND(OS198=5),"Match Odds",""))</f>
        <v/>
      </c>
      <c r="OW198">
        <f>IF(OF198=5,KP198,IF(AND(OS198=5),KP198,""))</f>
        <v/>
      </c>
      <c r="OX198">
        <f>IF(OF198=5,"MATCH_ODDS",IF(AND(OS198=5),"MATCH_ODDS",""))</f>
        <v/>
      </c>
      <c r="OY198">
        <f>IF(OF198=5,"BACK",IF(AND(OS198=5),"BACK",""))</f>
        <v/>
      </c>
    </row>
    <row r="199" ht="16.5" customHeight="1" thickBot="1" thickTop="1">
      <c r="A199" s="2" t="n"/>
      <c r="KN199" s="1">
        <f>IF(INDEX(#REF!,MATCH('HT 0-0'!D199,#REF!,0))=INDEX(#REF!,MATCH('HT 0-0'!D199,#REF!,0)),INDEX(#REF!,MATCH('HT 0-0'!D199,#REF!,0)),"ERROR")</f>
        <v/>
      </c>
      <c r="KO199" s="1">
        <f>IF(INDEX(#REF!,MATCH('HT 0-0'!E199,#REF!,0))=INDEX(#REF!,MATCH('HT 0-0'!E199,#REF!,0)),INDEX(#REF!,MATCH('HT 0-0'!E199,#REF!,0)),"ERROR")</f>
        <v/>
      </c>
      <c r="KP199" s="1">
        <f>KN199&amp;" v "&amp;KO199</f>
        <v/>
      </c>
      <c r="KQ199">
        <f>B199&amp;"_"&amp;C199</f>
        <v/>
      </c>
      <c r="KR199" s="1">
        <f>IF((HW199/KK199)&lt;0.335,"G",IF((HW199/KK199)&gt;0.67,"R","A"))</f>
        <v/>
      </c>
      <c r="KS199" s="1">
        <f>IF((HX199/KK199)&lt;0.335,"G",IF((HX199/KK199)&gt;0.67,"R","A"))</f>
        <v/>
      </c>
      <c r="KT199" s="1">
        <f>IF((IH199/KK199)&lt;0.335,"G",IF((IH199/KK199)&gt;0.67,"R","A"))</f>
        <v/>
      </c>
      <c r="KU199" s="1">
        <f>IF((II199/KK199)&lt;0.335,"G",IF((II199/KK199)&gt;0.67,"R","A"))</f>
        <v/>
      </c>
      <c r="KV199" s="1">
        <f>IF((HZ199/KK199)&lt;0.335,"G",IF((HZ199/KK199)&gt;0.67,"R","A"))</f>
        <v/>
      </c>
      <c r="KW199" s="1">
        <f>IF((HY199/KK199)&lt;0.335,"G",IF((HY199/KK199)&gt;0.67,"R","A"))</f>
        <v/>
      </c>
      <c r="KX199" s="1">
        <f>IF((IK199/KK199)&lt;0.335,"G",IF((IK199/KK199)&gt;0.67,"R","A"))</f>
        <v/>
      </c>
      <c r="KY199" s="1">
        <f>IF((IJ199/KK199)&lt;0.335,"G",IF((IJ199/KK199)&gt;0.67,"R","A"))</f>
        <v/>
      </c>
      <c r="KZ199" s="1">
        <f>IF((HQ199/KK199)&lt;0.335,"G",IF((HQ199/KK199)&gt;0.67,"R","A"))</f>
        <v/>
      </c>
      <c r="LA199" s="1">
        <f>IF((IB199/KK199)&lt;0.335,"G",IF((IB199/KK199)&gt;0.67,"R","A"))</f>
        <v/>
      </c>
      <c r="LB199">
        <f>IF(LQ199="0-0",INDEX(Scrape!#REF!,MATCH('HT 0-0'!KP199,Scrape!$B:$B,0)),"")</f>
        <v/>
      </c>
      <c r="LC199">
        <f>IF(LQ199="0-0",INDEX(Scrape!$A:$A,MATCH('HT 0-0'!KP199,Scrape!$B:$B,0)),"")</f>
        <v/>
      </c>
      <c r="LD199">
        <f>IF(LQ199="0-0",INDEX(Scrape!$B:$B,MATCH('HT 0-0'!KP199,Scrape!$B:$B,0)),"")</f>
        <v/>
      </c>
      <c r="LE199">
        <f>IF(LQ199="0-0",INDEX(Scrape!$C:$C,MATCH('HT 0-0'!KP199,Scrape!$B:$B,0)),"")</f>
        <v/>
      </c>
      <c r="LF199">
        <f>IF(LQ199="0-0",INDEX(Scrape!$D:$D,MATCH('HT 0-0'!KP199,Scrape!$B:$B,0)),"")</f>
        <v/>
      </c>
      <c r="LG199">
        <f>IF(LQ199="0-0",INDEX(Scrape!$E:$E,MATCH('HT 0-0'!KP199,Scrape!$B:$B,0)),"")</f>
        <v/>
      </c>
      <c r="LH199">
        <f>IF(LQ199="0-0",INDEX(Scrape!$F:$F,MATCH('HT 0-0'!KP199,Scrape!$B:$B,0)),"")</f>
        <v/>
      </c>
      <c r="LI199">
        <f>IF(LQ199="0-0",INDEX(Scrape!$G:$G,MATCH('HT 0-0'!KP199,Scrape!$B:$B,0)),"")</f>
        <v/>
      </c>
      <c r="LJ199">
        <f>IF(LQ199="0-0",INDEX(Scrape!$H:$H,MATCH('HT 0-0'!KP199,Scrape!$B:$B,0)),"")</f>
        <v/>
      </c>
      <c r="LK199">
        <f>IF(LQ199="0-0",INDEX(Scrape!$I:$I,MATCH('HT 0-0'!KP199,Scrape!$B:$B,0)),"")</f>
        <v/>
      </c>
      <c r="LL199">
        <f>IF(LQ199="0-0",INDEX(Scrape!$J:$J,MATCH('HT 0-0'!KP199,Scrape!$B:$B,0)),"")</f>
        <v/>
      </c>
      <c r="LM199">
        <f>IF(LQ199="0-0",INDEX(Scrape!$K:$K,MATCH('HT 0-0'!KP199,Scrape!$B:$B,0)),"")</f>
        <v/>
      </c>
      <c r="LN199">
        <f>IF(LQ199="0-0",INDEX(Scrape!$L:$L,MATCH('HT 0-0'!KP199,Scrape!$B:$B,0)),"")</f>
        <v/>
      </c>
      <c r="LO199">
        <f>IF(LQ199="0-0",INDEX(Scrape!$M:$M,MATCH('HT 0-0'!KP199,Scrape!$B:$B,0)),"")</f>
        <v/>
      </c>
      <c r="LP199">
        <f>IF(LQ199="0-0",INDEX(Scrape!$N:$N,MATCH('HT 0-0'!KP199,Scrape!$B:$B,0)),"")</f>
        <v/>
      </c>
      <c r="LQ199">
        <f>INDEX(Scrape!$O:$O,MATCH('HT 0-0'!KP199,Scrape!$B:$B,0))</f>
        <v/>
      </c>
      <c r="LR199">
        <f>(1/LJ199)+(1/LI199)+(1/LH199)</f>
        <v/>
      </c>
      <c r="LS199">
        <f>(1/LG199)+(1/LF199)+(1/LE199)</f>
        <v/>
      </c>
      <c r="LT199" s="8">
        <f>IF(INDEX(#REF!,MATCH(KQ199,#REF!,0))=INDEX(#REF!,MATCH(KQ199,#REF!,0)),INDEX(#REF!,MATCH(KQ199,#REF!,0)),"ERROR")</f>
        <v/>
      </c>
      <c r="LU199" s="4">
        <f>IF(KR199="G",2,IF(KR199="R",0.5,IF(KR199="A",1)))</f>
        <v/>
      </c>
      <c r="LV199" s="4">
        <f>IF(KS199="G",0.5,IF(KS199="R",2,IF(KS199="A",1)))</f>
        <v/>
      </c>
      <c r="LW199" s="4">
        <f>IF(KT199="G",2,IF(KT199="R",0.5,IF(KT199="A",1)))</f>
        <v/>
      </c>
      <c r="LX199" s="4">
        <f>IF(KU199="G",0.5,IF(KU199="R",2,IF(KU199="A",1)))</f>
        <v/>
      </c>
      <c r="LY199" s="7">
        <f>(LK199*(LU199+LX199)+(LL199*(LU199+LX199)))</f>
        <v/>
      </c>
      <c r="LZ199" s="7">
        <f>(LN199*(LV199+LW199)+(LO199*(LV199+LW199)))</f>
        <v/>
      </c>
      <c r="MA199" s="11">
        <f>LY199-LZ199</f>
        <v/>
      </c>
      <c r="MB199" s="5">
        <f>MA199+2</f>
        <v/>
      </c>
      <c r="MC199" s="6">
        <f>MA199-2</f>
        <v/>
      </c>
      <c r="MD199" s="4">
        <f>LE199</f>
        <v/>
      </c>
      <c r="ME199" s="9">
        <f>IF(MD199=0,1000,MD199+0.75)</f>
        <v/>
      </c>
      <c r="MF199" s="10">
        <f>IF(MD199=0,0,MD199-0.75)</f>
        <v/>
      </c>
      <c r="MG199" s="4">
        <f>((LM199*(LU199+LX199))-((LP199*(LV199+LW199))))</f>
        <v/>
      </c>
      <c r="MH199" s="9">
        <f>MG199*1.2</f>
        <v/>
      </c>
      <c r="MI199" s="10">
        <f>MG199*0.8</f>
        <v/>
      </c>
      <c r="MJ199">
        <f>IFERROR(OT199,"")</f>
        <v/>
      </c>
      <c r="MK199">
        <f>IFERROR(OU199,"")</f>
        <v/>
      </c>
      <c r="ML199">
        <f>IFERROR(OV199,"")</f>
        <v/>
      </c>
      <c r="MM199">
        <f>IFERROR(OW199,"")</f>
        <v/>
      </c>
      <c r="MN199">
        <f>IFERROR(OX199,"")</f>
        <v/>
      </c>
      <c r="MO199">
        <f>IFERROR(OY199,"")</f>
        <v/>
      </c>
      <c r="MP199" s="1">
        <f>COUNTIFS(#REF!,LT199,#REF!,1,#REF!,"&gt;="&amp;MC199,#REF!,"&lt;="&amp;MB199,#REF!,"&lt;="&amp;ME199,#REF!,"&gt;="&amp;MF199,#REF!,"="&amp;KV199,#REF!,"="&amp;KX199)</f>
        <v/>
      </c>
      <c r="MQ199" s="1">
        <f>COUNTIFS(#REF!,LT199,#REF!,0,#REF!,"&gt;="&amp;MC199,#REF!,"&lt;="&amp;MB199,#REF!,"&lt;="&amp;ME199,#REF!,"&gt;="&amp;MF199,#REF!,"="&amp;KV199,#REF!,"="&amp;KX199)</f>
        <v/>
      </c>
      <c r="MR199" s="1">
        <f>COUNTIFS(#REF!,LT199,#REF!,1,#REF!,"&gt;="&amp;MC199,#REF!,"&lt;="&amp;MB199,#REF!,"&lt;="&amp;ME199,#REF!,"&gt;="&amp;MF199,#REF!,"="&amp;KW199,#REF!,"="&amp;KY199)</f>
        <v/>
      </c>
      <c r="MS199" s="1">
        <f>COUNTIFS(#REF!,LT199,#REF!,0,#REF!,"&gt;="&amp;MC199,#REF!,"&lt;="&amp;MB199,#REF!,"&lt;="&amp;ME199,#REF!,"&gt;="&amp;MF199,#REF!,"="&amp;KW199,#REF!,"="&amp;KY199)</f>
        <v/>
      </c>
      <c r="MT199" s="1">
        <f>COUNTIFS(#REF!,LT199,#REF!,1,#REF!,"&gt;="&amp;MI199,#REF!,"&lt;="&amp;MH199,#REF!,"&lt;="&amp;ME199,#REF!,"&gt;="&amp;MF199)</f>
        <v/>
      </c>
      <c r="MU199" s="1">
        <f>COUNTIFS(#REF!,LT199,#REF!,0,#REF!,"&gt;="&amp;MI199,#REF!,"&lt;="&amp;MH199,#REF!,"&lt;="&amp;ME199,#REF!,"&gt;="&amp;MF199)</f>
        <v/>
      </c>
      <c r="MV199" s="1">
        <f>COUNTIFS(#REF!,LT199,#REF!,1,#REF!,"&gt;="&amp;MI199,#REF!,"&lt;="&amp;MH199,#REF!,"="&amp;KZ199,#REF!,"="&amp;LA199,#REF!,"&lt;="&amp;ME199,#REF!,"&gt;="&amp;MF199)</f>
        <v/>
      </c>
      <c r="MW199" s="1">
        <f>COUNTIFS(#REF!,LT199,#REF!,0,#REF!,"&gt;="&amp;MI199,#REF!,"&lt;="&amp;MH199,#REF!,"="&amp;KZ199,#REF!,"="&amp;LA199,#REF!,"&lt;="&amp;ME199,#REF!,"&gt;="&amp;MF199)</f>
        <v/>
      </c>
      <c r="MX199" s="1">
        <f>COUNTIFS(#REF!,LT199,#REF!,1,#REF!,"&gt;="&amp;MC199,#REF!,"&lt;="&amp;MB199,#REF!,"&lt;="&amp;ME199,#REF!,"&gt;="&amp;MF199)</f>
        <v/>
      </c>
      <c r="MY199" s="1">
        <f>COUNTIFS(#REF!,LT199,#REF!,0,#REF!,"&gt;="&amp;MC199,#REF!,"&lt;="&amp;MB199,#REF!,"&lt;="&amp;ME199,#REF!,"&gt;="&amp;MF199)</f>
        <v/>
      </c>
      <c r="MZ199" s="1">
        <f>COUNTIFS(#REF!,LT199,#REF!,1,#REF!,"&lt;="&amp;ME199,#REF!,"&gt;="&amp;MF199,#REF!,"="&amp;KV199,#REF!,"="&amp;KX199)</f>
        <v/>
      </c>
      <c r="NA199" s="1">
        <f>COUNTIFS(#REF!,LT199,#REF!,0,#REF!,"&lt;="&amp;ME199,#REF!,"&gt;="&amp;MF199,#REF!,"="&amp;KV199,#REF!,"="&amp;KX199)</f>
        <v/>
      </c>
      <c r="NB199" s="1">
        <f>COUNTIFS(#REF!,LT199,#REF!,1,#REF!,"&lt;="&amp;ME199,#REF!,"&gt;="&amp;MF199,#REF!,"="&amp;KW199,#REF!,"="&amp;KY199)</f>
        <v/>
      </c>
      <c r="NC199" s="1">
        <f>COUNTIFS(#REF!,LT199,#REF!,0,#REF!,"&lt;="&amp;ME199,#REF!,"&gt;="&amp;MF199,#REF!,"="&amp;KW199,#REF!,"="&amp;KY199)</f>
        <v/>
      </c>
      <c r="ND199" s="1">
        <f>COUNTIFS(#REF!,LT199,#REF!,1,#REF!,"&gt;="&amp;MC199,#REF!,"&lt;="&amp;MB199,#REF!,"&lt;="&amp;ME199,#REF!,"&gt;="&amp;MF199,#REF!,"="&amp;KV199,#REF!,"="&amp;KX199)</f>
        <v/>
      </c>
      <c r="NE199" s="1">
        <f>COUNTIFS(#REF!,LT199,#REF!,0,#REF!,"&gt;="&amp;MC199,#REF!,"&lt;="&amp;MB199,#REF!,"&lt;="&amp;ME199,#REF!,"&gt;="&amp;MF199,#REF!,"="&amp;KV199,#REF!,"="&amp;KX199)</f>
        <v/>
      </c>
      <c r="NF199" s="1">
        <f>COUNTIFS(#REF!,LT199,#REF!,1,#REF!,"&gt;="&amp;MC199,#REF!,"&lt;="&amp;MB199,#REF!,"&lt;="&amp;ME199,#REF!,"&gt;="&amp;MF199,#REF!,"="&amp;KW199,#REF!,"="&amp;KY199)</f>
        <v/>
      </c>
      <c r="NG199" s="1">
        <f>COUNTIFS(#REF!,LT199,#REF!,0,#REF!,"&gt;="&amp;MC199,#REF!,"&lt;="&amp;MB199,#REF!,"&lt;="&amp;ME199,#REF!,"&gt;="&amp;MF199,#REF!,"="&amp;KW199,#REF!,"="&amp;KY199)</f>
        <v/>
      </c>
      <c r="NH199" s="1">
        <f>COUNTIFS(#REF!,LT199,#REF!,1,#REF!,"&gt;="&amp;MC199,#REF!,"&lt;="&amp;MB199,#REF!,"&lt;="&amp;ME199,#REF!,"&gt;="&amp;MF199,#REF!,"="&amp;KZ199,#REF!,"="&amp;LA199)</f>
        <v/>
      </c>
      <c r="NI199" s="1">
        <f>COUNTIFS(#REF!,LT199,#REF!,0,#REF!,"&gt;="&amp;MC199,#REF!,"&lt;="&amp;MB199,#REF!,"&lt;="&amp;ME199,#REF!,"&gt;="&amp;MF199,#REF!,"="&amp;KZ199,#REF!,"="&amp;LA199)</f>
        <v/>
      </c>
      <c r="NJ199" s="1">
        <f>COUNTIFS(#REF!,LT199,#REF!,1,#REF!,"&gt;="&amp;MI199,#REF!,"&lt;="&amp;MH199,#REF!,"&lt;="&amp;ME199,#REF!,"&gt;="&amp;MF199)</f>
        <v/>
      </c>
      <c r="NK199" s="1">
        <f>COUNTIFS(#REF!,LT199,#REF!,0,#REF!,"&gt;="&amp;MI199,#REF!,"&lt;="&amp;MH199,#REF!,"&lt;="&amp;ME199,#REF!,"&gt;="&amp;MF199)</f>
        <v/>
      </c>
      <c r="NL199" s="1">
        <f>COUNTIFS(#REF!,LT199,#REF!,1,#REF!,"&gt;="&amp;MI199,#REF!,"&lt;="&amp;MH199,#REF!,"="&amp;KZ199,#REF!,"="&amp;LA199,#REF!,"&lt;="&amp;ME199,#REF!,"&gt;="&amp;MF199)</f>
        <v/>
      </c>
      <c r="NM199" s="1">
        <f>COUNTIFS(#REF!,LT199,#REF!,0,#REF!,"&gt;="&amp;MI199,#REF!,"&lt;="&amp;MH199,#REF!,"="&amp;KZ199,#REF!,"="&amp;LA199,#REF!,"&lt;="&amp;ME199,#REF!,"&gt;="&amp;MF199)</f>
        <v/>
      </c>
      <c r="NN199" s="1">
        <f>COUNTIFS(#REF!,LT199,#REF!,1,#REF!,"&gt;="&amp;MC199,#REF!,"&lt;="&amp;MB199,#REF!,"&lt;="&amp;ME199,#REF!,"&gt;="&amp;MF199)</f>
        <v/>
      </c>
      <c r="NO199" s="1">
        <f>COUNTIFS(#REF!,LT199,#REF!,0,#REF!,"&gt;="&amp;MC199,#REF!,"&lt;="&amp;MB199,#REF!,"&lt;="&amp;ME199,#REF!,"&gt;="&amp;MF199)</f>
        <v/>
      </c>
      <c r="NP199" s="1">
        <f>COUNTIFS(#REF!,LT199,#REF!,1,#REF!,"&lt;="&amp;ME199,#REF!,"&gt;="&amp;MF199,#REF!,"="&amp;KV199,#REF!,"="&amp;KX199)</f>
        <v/>
      </c>
      <c r="NQ199" s="1">
        <f>COUNTIFS(#REF!,LT199,#REF!,0,#REF!,"&lt;="&amp;ME199,#REF!,"&gt;="&amp;MF199,#REF!,"="&amp;KV199,#REF!,"="&amp;KX199)</f>
        <v/>
      </c>
      <c r="NR199" s="1">
        <f>COUNTIFS(#REF!,LT199,#REF!,1,#REF!,"&lt;="&amp;ME199,#REF!,"&gt;="&amp;MF199,#REF!,"="&amp;KW199,#REF!,"="&amp;KY199)</f>
        <v/>
      </c>
      <c r="NS199" s="1">
        <f>COUNTIFS(#REF!,LT199,#REF!,0,#REF!,"&lt;="&amp;ME199,#REF!,"&gt;="&amp;MF199,#REF!,"="&amp;KW199,#REF!,"="&amp;KY199)</f>
        <v/>
      </c>
      <c r="NT199" s="1">
        <f>MP199+MR199+MT199+MV199+MX199+MZ199+NB199</f>
        <v/>
      </c>
      <c r="NU199" s="1">
        <f>MQ199+MS199+MU199+MW199+MY199+NA199+NC199</f>
        <v/>
      </c>
      <c r="NV199" s="1">
        <f>NT199+NU199</f>
        <v/>
      </c>
      <c r="NW199" s="33">
        <f>NT199/(NT199+NU199)</f>
        <v/>
      </c>
      <c r="NX199" s="3">
        <f>1/NW199</f>
        <v/>
      </c>
      <c r="NY199" s="1">
        <f>LH199</f>
        <v/>
      </c>
      <c r="NZ199" s="79">
        <f>(NW199*((NY199-1)*0.98))-((1-NW199)*1)</f>
        <v/>
      </c>
      <c r="OA199" s="34">
        <f>IF(LR199&lt;0.9,0,IF(AND(LR199&gt;1.1),0,1))</f>
        <v/>
      </c>
      <c r="OB199" s="34">
        <f>IF(LS199&lt;0.9,0,IF(AND(LS199&gt;1.1),0,1))</f>
        <v/>
      </c>
      <c r="OC199" s="32">
        <f>IF(NV199&gt;99,1,0)</f>
        <v/>
      </c>
      <c r="OD199" s="32">
        <f>IF(NZ199&gt;0.0799,1,0)</f>
        <v/>
      </c>
      <c r="OE199" s="32">
        <f>IF(NZ199&gt;OM199,1,0)</f>
        <v/>
      </c>
      <c r="OF199" s="32">
        <f>OC199+OD199+OE199+OA199+OB199</f>
        <v/>
      </c>
      <c r="OG199" s="1">
        <f>ND199+NF199+NH199+NJ199+NL199+NN199+NP199+NR199</f>
        <v/>
      </c>
      <c r="OH199" s="1">
        <f>NE199+NG199+NI199+NK199+NM199+NO199+NQ199+NS199</f>
        <v/>
      </c>
      <c r="OI199" s="1">
        <f>OG199+OH199</f>
        <v/>
      </c>
      <c r="OJ199" s="33">
        <f>OG199/(OG199+OH199)</f>
        <v/>
      </c>
      <c r="OK199" s="3">
        <f>1/OJ199</f>
        <v/>
      </c>
      <c r="OL199" s="1">
        <f>LI199</f>
        <v/>
      </c>
      <c r="OM199" s="79">
        <f>(OJ199*((OL199-1)*0.98))-((1-OJ199)*1)</f>
        <v/>
      </c>
      <c r="ON199" s="34">
        <f>IF(LR199&lt;0.9,0,IF(AND(LR199&gt;1.1),0,1))</f>
        <v/>
      </c>
      <c r="OO199" s="34">
        <f>IF(LS199&lt;0.9,0,IF(AND(LS199&gt;1.1),0,1))</f>
        <v/>
      </c>
      <c r="OP199" s="32">
        <f>IF(OI199&gt;99,1,0)</f>
        <v/>
      </c>
      <c r="OQ199" s="32">
        <f>IF(OM199&gt;0.0799,1,0)</f>
        <v/>
      </c>
      <c r="OR199" s="32">
        <f>IF(OM199&gt;OZ199,1,0)</f>
        <v/>
      </c>
      <c r="OS199" s="32">
        <f>OP199+OQ199+OR199+ON199+OO199</f>
        <v/>
      </c>
      <c r="OT199">
        <f>IF(OF199=5,"BackHome0-0",IF(AND(OS199=5),"BackAway0-0",""))</f>
        <v/>
      </c>
      <c r="OU199">
        <f>IF(OF199=5,KN199,IF(AND(OS199=5),KO199,""))</f>
        <v/>
      </c>
      <c r="OV199">
        <f>IF(OF199=5,"Match Odds",IF(AND(OS199=5),"Match Odds",""))</f>
        <v/>
      </c>
      <c r="OW199">
        <f>IF(OF199=5,KP199,IF(AND(OS199=5),KP199,""))</f>
        <v/>
      </c>
      <c r="OX199">
        <f>IF(OF199=5,"MATCH_ODDS",IF(AND(OS199=5),"MATCH_ODDS",""))</f>
        <v/>
      </c>
      <c r="OY199">
        <f>IF(OF199=5,"BACK",IF(AND(OS199=5),"BACK",""))</f>
        <v/>
      </c>
    </row>
    <row r="200" ht="16.5" customHeight="1" thickBot="1" thickTop="1">
      <c r="A200" s="2" t="n"/>
      <c r="KN200" s="1">
        <f>IF(INDEX(#REF!,MATCH('HT 0-0'!D200,#REF!,0))=INDEX(#REF!,MATCH('HT 0-0'!D200,#REF!,0)),INDEX(#REF!,MATCH('HT 0-0'!D200,#REF!,0)),"ERROR")</f>
        <v/>
      </c>
      <c r="KO200" s="1">
        <f>IF(INDEX(#REF!,MATCH('HT 0-0'!E200,#REF!,0))=INDEX(#REF!,MATCH('HT 0-0'!E200,#REF!,0)),INDEX(#REF!,MATCH('HT 0-0'!E200,#REF!,0)),"ERROR")</f>
        <v/>
      </c>
      <c r="KP200" s="1">
        <f>KN200&amp;" v "&amp;KO200</f>
        <v/>
      </c>
      <c r="KQ200">
        <f>B200&amp;"_"&amp;C200</f>
        <v/>
      </c>
      <c r="KR200" s="1">
        <f>IF((HW200/KK200)&lt;0.335,"G",IF((HW200/KK200)&gt;0.67,"R","A"))</f>
        <v/>
      </c>
      <c r="KS200" s="1">
        <f>IF((HX200/KK200)&lt;0.335,"G",IF((HX200/KK200)&gt;0.67,"R","A"))</f>
        <v/>
      </c>
      <c r="KT200" s="1">
        <f>IF((IH200/KK200)&lt;0.335,"G",IF((IH200/KK200)&gt;0.67,"R","A"))</f>
        <v/>
      </c>
      <c r="KU200" s="1">
        <f>IF((II200/KK200)&lt;0.335,"G",IF((II200/KK200)&gt;0.67,"R","A"))</f>
        <v/>
      </c>
      <c r="KV200" s="1">
        <f>IF((HZ200/KK200)&lt;0.335,"G",IF((HZ200/KK200)&gt;0.67,"R","A"))</f>
        <v/>
      </c>
      <c r="KW200" s="1">
        <f>IF((HY200/KK200)&lt;0.335,"G",IF((HY200/KK200)&gt;0.67,"R","A"))</f>
        <v/>
      </c>
      <c r="KX200" s="1">
        <f>IF((IK200/KK200)&lt;0.335,"G",IF((IK200/KK200)&gt;0.67,"R","A"))</f>
        <v/>
      </c>
      <c r="KY200" s="1">
        <f>IF((IJ200/KK200)&lt;0.335,"G",IF((IJ200/KK200)&gt;0.67,"R","A"))</f>
        <v/>
      </c>
      <c r="KZ200" s="1">
        <f>IF((HQ200/KK200)&lt;0.335,"G",IF((HQ200/KK200)&gt;0.67,"R","A"))</f>
        <v/>
      </c>
      <c r="LA200" s="1">
        <f>IF((IB200/KK200)&lt;0.335,"G",IF((IB200/KK200)&gt;0.67,"R","A"))</f>
        <v/>
      </c>
      <c r="LB200">
        <f>IF(LQ200="0-0",INDEX(Scrape!#REF!,MATCH('HT 0-0'!KP200,Scrape!$B:$B,0)),"")</f>
        <v/>
      </c>
      <c r="LC200">
        <f>IF(LQ200="0-0",INDEX(Scrape!$A:$A,MATCH('HT 0-0'!KP200,Scrape!$B:$B,0)),"")</f>
        <v/>
      </c>
      <c r="LD200">
        <f>IF(LQ200="0-0",INDEX(Scrape!$B:$B,MATCH('HT 0-0'!KP200,Scrape!$B:$B,0)),"")</f>
        <v/>
      </c>
      <c r="LE200">
        <f>IF(LQ200="0-0",INDEX(Scrape!$C:$C,MATCH('HT 0-0'!KP200,Scrape!$B:$B,0)),"")</f>
        <v/>
      </c>
      <c r="LF200">
        <f>IF(LQ200="0-0",INDEX(Scrape!$D:$D,MATCH('HT 0-0'!KP200,Scrape!$B:$B,0)),"")</f>
        <v/>
      </c>
      <c r="LG200">
        <f>IF(LQ200="0-0",INDEX(Scrape!$E:$E,MATCH('HT 0-0'!KP200,Scrape!$B:$B,0)),"")</f>
        <v/>
      </c>
      <c r="LH200">
        <f>IF(LQ200="0-0",INDEX(Scrape!$F:$F,MATCH('HT 0-0'!KP200,Scrape!$B:$B,0)),"")</f>
        <v/>
      </c>
      <c r="LI200">
        <f>IF(LQ200="0-0",INDEX(Scrape!$G:$G,MATCH('HT 0-0'!KP200,Scrape!$B:$B,0)),"")</f>
        <v/>
      </c>
      <c r="LJ200">
        <f>IF(LQ200="0-0",INDEX(Scrape!$H:$H,MATCH('HT 0-0'!KP200,Scrape!$B:$B,0)),"")</f>
        <v/>
      </c>
      <c r="LK200">
        <f>IF(LQ200="0-0",INDEX(Scrape!$I:$I,MATCH('HT 0-0'!KP200,Scrape!$B:$B,0)),"")</f>
        <v/>
      </c>
      <c r="LL200">
        <f>IF(LQ200="0-0",INDEX(Scrape!$J:$J,MATCH('HT 0-0'!KP200,Scrape!$B:$B,0)),"")</f>
        <v/>
      </c>
      <c r="LM200">
        <f>IF(LQ200="0-0",INDEX(Scrape!$K:$K,MATCH('HT 0-0'!KP200,Scrape!$B:$B,0)),"")</f>
        <v/>
      </c>
      <c r="LN200">
        <f>IF(LQ200="0-0",INDEX(Scrape!$L:$L,MATCH('HT 0-0'!KP200,Scrape!$B:$B,0)),"")</f>
        <v/>
      </c>
      <c r="LO200">
        <f>IF(LQ200="0-0",INDEX(Scrape!$M:$M,MATCH('HT 0-0'!KP200,Scrape!$B:$B,0)),"")</f>
        <v/>
      </c>
      <c r="LP200">
        <f>IF(LQ200="0-0",INDEX(Scrape!$N:$N,MATCH('HT 0-0'!KP200,Scrape!$B:$B,0)),"")</f>
        <v/>
      </c>
      <c r="LQ200">
        <f>INDEX(Scrape!$O:$O,MATCH('HT 0-0'!KP200,Scrape!$B:$B,0))</f>
        <v/>
      </c>
      <c r="LR200">
        <f>(1/LJ200)+(1/LI200)+(1/LH200)</f>
        <v/>
      </c>
      <c r="LS200">
        <f>(1/LG200)+(1/LF200)+(1/LE200)</f>
        <v/>
      </c>
      <c r="LT200" s="8">
        <f>IF(INDEX(#REF!,MATCH(KQ200,#REF!,0))=INDEX(#REF!,MATCH(KQ200,#REF!,0)),INDEX(#REF!,MATCH(KQ200,#REF!,0)),"ERROR")</f>
        <v/>
      </c>
      <c r="LU200" s="4">
        <f>IF(KR200="G",2,IF(KR200="R",0.5,IF(KR200="A",1)))</f>
        <v/>
      </c>
      <c r="LV200" s="4">
        <f>IF(KS200="G",0.5,IF(KS200="R",2,IF(KS200="A",1)))</f>
        <v/>
      </c>
      <c r="LW200" s="4">
        <f>IF(KT200="G",2,IF(KT200="R",0.5,IF(KT200="A",1)))</f>
        <v/>
      </c>
      <c r="LX200" s="4">
        <f>IF(KU200="G",0.5,IF(KU200="R",2,IF(KU200="A",1)))</f>
        <v/>
      </c>
      <c r="LY200" s="7">
        <f>(LK200*(LU200+LX200)+(LL200*(LU200+LX200)))</f>
        <v/>
      </c>
      <c r="LZ200" s="7">
        <f>(LN200*(LV200+LW200)+(LO200*(LV200+LW200)))</f>
        <v/>
      </c>
      <c r="MA200" s="11">
        <f>LY200-LZ200</f>
        <v/>
      </c>
      <c r="MB200" s="5">
        <f>MA200+2</f>
        <v/>
      </c>
      <c r="MC200" s="6">
        <f>MA200-2</f>
        <v/>
      </c>
      <c r="MD200" s="4">
        <f>LE200</f>
        <v/>
      </c>
      <c r="ME200" s="9">
        <f>IF(MD200=0,1000,MD200+0.75)</f>
        <v/>
      </c>
      <c r="MF200" s="10">
        <f>IF(MD200=0,0,MD200-0.75)</f>
        <v/>
      </c>
      <c r="MG200" s="4">
        <f>((LM200*(LU200+LX200))-((LP200*(LV200+LW200))))</f>
        <v/>
      </c>
      <c r="MH200" s="9">
        <f>MG200*1.2</f>
        <v/>
      </c>
      <c r="MI200" s="10">
        <f>MG200*0.8</f>
        <v/>
      </c>
      <c r="MJ200">
        <f>IFERROR(OT200,"")</f>
        <v/>
      </c>
      <c r="MK200">
        <f>IFERROR(OU200,"")</f>
        <v/>
      </c>
      <c r="ML200">
        <f>IFERROR(OV200,"")</f>
        <v/>
      </c>
      <c r="MM200">
        <f>IFERROR(OW200,"")</f>
        <v/>
      </c>
      <c r="MN200">
        <f>IFERROR(OX200,"")</f>
        <v/>
      </c>
      <c r="MO200">
        <f>IFERROR(OY200,"")</f>
        <v/>
      </c>
      <c r="MP200" s="1">
        <f>COUNTIFS(#REF!,LT200,#REF!,1,#REF!,"&gt;="&amp;MC200,#REF!,"&lt;="&amp;MB200,#REF!,"&lt;="&amp;ME200,#REF!,"&gt;="&amp;MF200,#REF!,"="&amp;KV200,#REF!,"="&amp;KX200)</f>
        <v/>
      </c>
      <c r="MQ200" s="1">
        <f>COUNTIFS(#REF!,LT200,#REF!,0,#REF!,"&gt;="&amp;MC200,#REF!,"&lt;="&amp;MB200,#REF!,"&lt;="&amp;ME200,#REF!,"&gt;="&amp;MF200,#REF!,"="&amp;KV200,#REF!,"="&amp;KX200)</f>
        <v/>
      </c>
      <c r="MR200" s="1">
        <f>COUNTIFS(#REF!,LT200,#REF!,1,#REF!,"&gt;="&amp;MC200,#REF!,"&lt;="&amp;MB200,#REF!,"&lt;="&amp;ME200,#REF!,"&gt;="&amp;MF200,#REF!,"="&amp;KW200,#REF!,"="&amp;KY200)</f>
        <v/>
      </c>
      <c r="MS200" s="1">
        <f>COUNTIFS(#REF!,LT200,#REF!,0,#REF!,"&gt;="&amp;MC200,#REF!,"&lt;="&amp;MB200,#REF!,"&lt;="&amp;ME200,#REF!,"&gt;="&amp;MF200,#REF!,"="&amp;KW200,#REF!,"="&amp;KY200)</f>
        <v/>
      </c>
      <c r="MT200" s="1">
        <f>COUNTIFS(#REF!,LT200,#REF!,1,#REF!,"&gt;="&amp;MI200,#REF!,"&lt;="&amp;MH200,#REF!,"&lt;="&amp;ME200,#REF!,"&gt;="&amp;MF200)</f>
        <v/>
      </c>
      <c r="MU200" s="1">
        <f>COUNTIFS(#REF!,LT200,#REF!,0,#REF!,"&gt;="&amp;MI200,#REF!,"&lt;="&amp;MH200,#REF!,"&lt;="&amp;ME200,#REF!,"&gt;="&amp;MF200)</f>
        <v/>
      </c>
      <c r="MV200" s="1">
        <f>COUNTIFS(#REF!,LT200,#REF!,1,#REF!,"&gt;="&amp;MI200,#REF!,"&lt;="&amp;MH200,#REF!,"="&amp;KZ200,#REF!,"="&amp;LA200,#REF!,"&lt;="&amp;ME200,#REF!,"&gt;="&amp;MF200)</f>
        <v/>
      </c>
      <c r="MW200" s="1">
        <f>COUNTIFS(#REF!,LT200,#REF!,0,#REF!,"&gt;="&amp;MI200,#REF!,"&lt;="&amp;MH200,#REF!,"="&amp;KZ200,#REF!,"="&amp;LA200,#REF!,"&lt;="&amp;ME200,#REF!,"&gt;="&amp;MF200)</f>
        <v/>
      </c>
      <c r="MX200" s="1">
        <f>COUNTIFS(#REF!,LT200,#REF!,1,#REF!,"&gt;="&amp;MC200,#REF!,"&lt;="&amp;MB200,#REF!,"&lt;="&amp;ME200,#REF!,"&gt;="&amp;MF200)</f>
        <v/>
      </c>
      <c r="MY200" s="1">
        <f>COUNTIFS(#REF!,LT200,#REF!,0,#REF!,"&gt;="&amp;MC200,#REF!,"&lt;="&amp;MB200,#REF!,"&lt;="&amp;ME200,#REF!,"&gt;="&amp;MF200)</f>
        <v/>
      </c>
      <c r="MZ200" s="1">
        <f>COUNTIFS(#REF!,LT200,#REF!,1,#REF!,"&lt;="&amp;ME200,#REF!,"&gt;="&amp;MF200,#REF!,"="&amp;KV200,#REF!,"="&amp;KX200)</f>
        <v/>
      </c>
      <c r="NA200" s="1">
        <f>COUNTIFS(#REF!,LT200,#REF!,0,#REF!,"&lt;="&amp;ME200,#REF!,"&gt;="&amp;MF200,#REF!,"="&amp;KV200,#REF!,"="&amp;KX200)</f>
        <v/>
      </c>
      <c r="NB200" s="1">
        <f>COUNTIFS(#REF!,LT200,#REF!,1,#REF!,"&lt;="&amp;ME200,#REF!,"&gt;="&amp;MF200,#REF!,"="&amp;KW200,#REF!,"="&amp;KY200)</f>
        <v/>
      </c>
      <c r="NC200" s="1">
        <f>COUNTIFS(#REF!,LT200,#REF!,0,#REF!,"&lt;="&amp;ME200,#REF!,"&gt;="&amp;MF200,#REF!,"="&amp;KW200,#REF!,"="&amp;KY200)</f>
        <v/>
      </c>
      <c r="ND200" s="1">
        <f>COUNTIFS(#REF!,LT200,#REF!,1,#REF!,"&gt;="&amp;MC200,#REF!,"&lt;="&amp;MB200,#REF!,"&lt;="&amp;ME200,#REF!,"&gt;="&amp;MF200,#REF!,"="&amp;KV200,#REF!,"="&amp;KX200)</f>
        <v/>
      </c>
      <c r="NE200" s="1">
        <f>COUNTIFS(#REF!,LT200,#REF!,0,#REF!,"&gt;="&amp;MC200,#REF!,"&lt;="&amp;MB200,#REF!,"&lt;="&amp;ME200,#REF!,"&gt;="&amp;MF200,#REF!,"="&amp;KV200,#REF!,"="&amp;KX200)</f>
        <v/>
      </c>
      <c r="NF200" s="1">
        <f>COUNTIFS(#REF!,LT200,#REF!,1,#REF!,"&gt;="&amp;MC200,#REF!,"&lt;="&amp;MB200,#REF!,"&lt;="&amp;ME200,#REF!,"&gt;="&amp;MF200,#REF!,"="&amp;KW200,#REF!,"="&amp;KY200)</f>
        <v/>
      </c>
      <c r="NG200" s="1">
        <f>COUNTIFS(#REF!,LT200,#REF!,0,#REF!,"&gt;="&amp;MC200,#REF!,"&lt;="&amp;MB200,#REF!,"&lt;="&amp;ME200,#REF!,"&gt;="&amp;MF200,#REF!,"="&amp;KW200,#REF!,"="&amp;KY200)</f>
        <v/>
      </c>
      <c r="NH200" s="1">
        <f>COUNTIFS(#REF!,LT200,#REF!,1,#REF!,"&gt;="&amp;MC200,#REF!,"&lt;="&amp;MB200,#REF!,"&lt;="&amp;ME200,#REF!,"&gt;="&amp;MF200,#REF!,"="&amp;KZ200,#REF!,"="&amp;LA200)</f>
        <v/>
      </c>
      <c r="NI200" s="1">
        <f>COUNTIFS(#REF!,LT200,#REF!,0,#REF!,"&gt;="&amp;MC200,#REF!,"&lt;="&amp;MB200,#REF!,"&lt;="&amp;ME200,#REF!,"&gt;="&amp;MF200,#REF!,"="&amp;KZ200,#REF!,"="&amp;LA200)</f>
        <v/>
      </c>
      <c r="NJ200" s="1">
        <f>COUNTIFS(#REF!,LT200,#REF!,1,#REF!,"&gt;="&amp;MI200,#REF!,"&lt;="&amp;MH200,#REF!,"&lt;="&amp;ME200,#REF!,"&gt;="&amp;MF200)</f>
        <v/>
      </c>
      <c r="NK200" s="1">
        <f>COUNTIFS(#REF!,LT200,#REF!,0,#REF!,"&gt;="&amp;MI200,#REF!,"&lt;="&amp;MH200,#REF!,"&lt;="&amp;ME200,#REF!,"&gt;="&amp;MF200)</f>
        <v/>
      </c>
      <c r="NL200" s="1">
        <f>COUNTIFS(#REF!,LT200,#REF!,1,#REF!,"&gt;="&amp;MI200,#REF!,"&lt;="&amp;MH200,#REF!,"="&amp;KZ200,#REF!,"="&amp;LA200,#REF!,"&lt;="&amp;ME200,#REF!,"&gt;="&amp;MF200)</f>
        <v/>
      </c>
      <c r="NM200" s="1">
        <f>COUNTIFS(#REF!,LT200,#REF!,0,#REF!,"&gt;="&amp;MI200,#REF!,"&lt;="&amp;MH200,#REF!,"="&amp;KZ200,#REF!,"="&amp;LA200,#REF!,"&lt;="&amp;ME200,#REF!,"&gt;="&amp;MF200)</f>
        <v/>
      </c>
      <c r="NN200" s="1">
        <f>COUNTIFS(#REF!,LT200,#REF!,1,#REF!,"&gt;="&amp;MC200,#REF!,"&lt;="&amp;MB200,#REF!,"&lt;="&amp;ME200,#REF!,"&gt;="&amp;MF200)</f>
        <v/>
      </c>
      <c r="NO200" s="1">
        <f>COUNTIFS(#REF!,LT200,#REF!,0,#REF!,"&gt;="&amp;MC200,#REF!,"&lt;="&amp;MB200,#REF!,"&lt;="&amp;ME200,#REF!,"&gt;="&amp;MF200)</f>
        <v/>
      </c>
      <c r="NP200" s="1">
        <f>COUNTIFS(#REF!,LT200,#REF!,1,#REF!,"&lt;="&amp;ME200,#REF!,"&gt;="&amp;MF200,#REF!,"="&amp;KV200,#REF!,"="&amp;KX200)</f>
        <v/>
      </c>
      <c r="NQ200" s="1">
        <f>COUNTIFS(#REF!,LT200,#REF!,0,#REF!,"&lt;="&amp;ME200,#REF!,"&gt;="&amp;MF200,#REF!,"="&amp;KV200,#REF!,"="&amp;KX200)</f>
        <v/>
      </c>
      <c r="NR200" s="1">
        <f>COUNTIFS(#REF!,LT200,#REF!,1,#REF!,"&lt;="&amp;ME200,#REF!,"&gt;="&amp;MF200,#REF!,"="&amp;KW200,#REF!,"="&amp;KY200)</f>
        <v/>
      </c>
      <c r="NS200" s="1">
        <f>COUNTIFS(#REF!,LT200,#REF!,0,#REF!,"&lt;="&amp;ME200,#REF!,"&gt;="&amp;MF200,#REF!,"="&amp;KW200,#REF!,"="&amp;KY200)</f>
        <v/>
      </c>
      <c r="NT200" s="1">
        <f>MP200+MR200+MT200+MV200+MX200+MZ200+NB200</f>
        <v/>
      </c>
      <c r="NU200" s="1">
        <f>MQ200+MS200+MU200+MW200+MY200+NA200+NC200</f>
        <v/>
      </c>
      <c r="NV200" s="1">
        <f>NT200+NU200</f>
        <v/>
      </c>
      <c r="NW200" s="33">
        <f>NT200/(NT200+NU200)</f>
        <v/>
      </c>
      <c r="NX200" s="3">
        <f>1/NW200</f>
        <v/>
      </c>
      <c r="NY200" s="1">
        <f>LH200</f>
        <v/>
      </c>
      <c r="NZ200" s="79">
        <f>(NW200*((NY200-1)*0.98))-((1-NW200)*1)</f>
        <v/>
      </c>
      <c r="OA200" s="34">
        <f>IF(LR200&lt;0.9,0,IF(AND(LR200&gt;1.1),0,1))</f>
        <v/>
      </c>
      <c r="OB200" s="34">
        <f>IF(LS200&lt;0.9,0,IF(AND(LS200&gt;1.1),0,1))</f>
        <v/>
      </c>
      <c r="OC200" s="32">
        <f>IF(NV200&gt;99,1,0)</f>
        <v/>
      </c>
      <c r="OD200" s="32">
        <f>IF(NZ200&gt;0.0799,1,0)</f>
        <v/>
      </c>
      <c r="OE200" s="32">
        <f>IF(NZ200&gt;OM200,1,0)</f>
        <v/>
      </c>
      <c r="OF200" s="32">
        <f>OC200+OD200+OE200+OA200+OB200</f>
        <v/>
      </c>
      <c r="OG200" s="1">
        <f>ND200+NF200+NH200+NJ200+NL200+NN200+NP200+NR200</f>
        <v/>
      </c>
      <c r="OH200" s="1">
        <f>NE200+NG200+NI200+NK200+NM200+NO200+NQ200+NS200</f>
        <v/>
      </c>
      <c r="OI200" s="1">
        <f>OG200+OH200</f>
        <v/>
      </c>
      <c r="OJ200" s="33">
        <f>OG200/(OG200+OH200)</f>
        <v/>
      </c>
      <c r="OK200" s="3">
        <f>1/OJ200</f>
        <v/>
      </c>
      <c r="OL200" s="1">
        <f>LI200</f>
        <v/>
      </c>
      <c r="OM200" s="79">
        <f>(OJ200*((OL200-1)*0.98))-((1-OJ200)*1)</f>
        <v/>
      </c>
      <c r="ON200" s="34">
        <f>IF(LR200&lt;0.9,0,IF(AND(LR200&gt;1.1),0,1))</f>
        <v/>
      </c>
      <c r="OO200" s="34">
        <f>IF(LS200&lt;0.9,0,IF(AND(LS200&gt;1.1),0,1))</f>
        <v/>
      </c>
      <c r="OP200" s="32">
        <f>IF(OI200&gt;99,1,0)</f>
        <v/>
      </c>
      <c r="OQ200" s="32">
        <f>IF(OM200&gt;0.0799,1,0)</f>
        <v/>
      </c>
      <c r="OR200" s="32">
        <f>IF(OM200&gt;OZ200,1,0)</f>
        <v/>
      </c>
      <c r="OS200" s="32">
        <f>OP200+OQ200+OR200+ON200+OO200</f>
        <v/>
      </c>
      <c r="OT200">
        <f>IF(OF200=5,"BackHome0-0",IF(AND(OS200=5),"BackAway0-0",""))</f>
        <v/>
      </c>
      <c r="OU200">
        <f>IF(OF200=5,KN200,IF(AND(OS200=5),KO200,""))</f>
        <v/>
      </c>
      <c r="OV200">
        <f>IF(OF200=5,"Match Odds",IF(AND(OS200=5),"Match Odds",""))</f>
        <v/>
      </c>
      <c r="OW200">
        <f>IF(OF200=5,KP200,IF(AND(OS200=5),KP200,""))</f>
        <v/>
      </c>
      <c r="OX200">
        <f>IF(OF200=5,"MATCH_ODDS",IF(AND(OS200=5),"MATCH_ODDS",""))</f>
        <v/>
      </c>
      <c r="OY200">
        <f>IF(OF200=5,"BACK",IF(AND(OS200=5),"BACK",""))</f>
        <v/>
      </c>
    </row>
    <row r="201" ht="16.5" customHeight="1" thickBot="1" thickTop="1">
      <c r="A201" s="2" t="n"/>
      <c r="KN201" s="1">
        <f>IF(INDEX(#REF!,MATCH('HT 0-0'!D201,#REF!,0))=INDEX(#REF!,MATCH('HT 0-0'!D201,#REF!,0)),INDEX(#REF!,MATCH('HT 0-0'!D201,#REF!,0)),"ERROR")</f>
        <v/>
      </c>
      <c r="KO201" s="1">
        <f>IF(INDEX(#REF!,MATCH('HT 0-0'!E201,#REF!,0))=INDEX(#REF!,MATCH('HT 0-0'!E201,#REF!,0)),INDEX(#REF!,MATCH('HT 0-0'!E201,#REF!,0)),"ERROR")</f>
        <v/>
      </c>
      <c r="KP201" s="1">
        <f>KN201&amp;" v "&amp;KO201</f>
        <v/>
      </c>
      <c r="KQ201">
        <f>B201&amp;"_"&amp;C201</f>
        <v/>
      </c>
      <c r="KR201" s="1">
        <f>IF((HW201/KK201)&lt;0.335,"G",IF((HW201/KK201)&gt;0.67,"R","A"))</f>
        <v/>
      </c>
      <c r="KS201" s="1">
        <f>IF((HX201/KK201)&lt;0.335,"G",IF((HX201/KK201)&gt;0.67,"R","A"))</f>
        <v/>
      </c>
      <c r="KT201" s="1">
        <f>IF((IH201/KK201)&lt;0.335,"G",IF((IH201/KK201)&gt;0.67,"R","A"))</f>
        <v/>
      </c>
      <c r="KU201" s="1">
        <f>IF((II201/KK201)&lt;0.335,"G",IF((II201/KK201)&gt;0.67,"R","A"))</f>
        <v/>
      </c>
      <c r="KV201" s="1">
        <f>IF((HZ201/KK201)&lt;0.335,"G",IF((HZ201/KK201)&gt;0.67,"R","A"))</f>
        <v/>
      </c>
      <c r="KW201" s="1">
        <f>IF((HY201/KK201)&lt;0.335,"G",IF((HY201/KK201)&gt;0.67,"R","A"))</f>
        <v/>
      </c>
      <c r="KX201" s="1">
        <f>IF((IK201/KK201)&lt;0.335,"G",IF((IK201/KK201)&gt;0.67,"R","A"))</f>
        <v/>
      </c>
      <c r="KY201" s="1">
        <f>IF((IJ201/KK201)&lt;0.335,"G",IF((IJ201/KK201)&gt;0.67,"R","A"))</f>
        <v/>
      </c>
      <c r="KZ201" s="1">
        <f>IF((HQ201/KK201)&lt;0.335,"G",IF((HQ201/KK201)&gt;0.67,"R","A"))</f>
        <v/>
      </c>
      <c r="LA201" s="1">
        <f>IF((IB201/KK201)&lt;0.335,"G",IF((IB201/KK201)&gt;0.67,"R","A"))</f>
        <v/>
      </c>
      <c r="LB201">
        <f>IF(LQ201="0-0",INDEX(Scrape!#REF!,MATCH('HT 0-0'!KP201,Scrape!$B:$B,0)),"")</f>
        <v/>
      </c>
      <c r="LC201">
        <f>IF(LQ201="0-0",INDEX(Scrape!$A:$A,MATCH('HT 0-0'!KP201,Scrape!$B:$B,0)),"")</f>
        <v/>
      </c>
      <c r="LD201">
        <f>IF(LQ201="0-0",INDEX(Scrape!$B:$B,MATCH('HT 0-0'!KP201,Scrape!$B:$B,0)),"")</f>
        <v/>
      </c>
      <c r="LE201">
        <f>IF(LQ201="0-0",INDEX(Scrape!$C:$C,MATCH('HT 0-0'!KP201,Scrape!$B:$B,0)),"")</f>
        <v/>
      </c>
      <c r="LF201">
        <f>IF(LQ201="0-0",INDEX(Scrape!$D:$D,MATCH('HT 0-0'!KP201,Scrape!$B:$B,0)),"")</f>
        <v/>
      </c>
      <c r="LG201">
        <f>IF(LQ201="0-0",INDEX(Scrape!$E:$E,MATCH('HT 0-0'!KP201,Scrape!$B:$B,0)),"")</f>
        <v/>
      </c>
      <c r="LH201">
        <f>IF(LQ201="0-0",INDEX(Scrape!$F:$F,MATCH('HT 0-0'!KP201,Scrape!$B:$B,0)),"")</f>
        <v/>
      </c>
      <c r="LI201">
        <f>IF(LQ201="0-0",INDEX(Scrape!$G:$G,MATCH('HT 0-0'!KP201,Scrape!$B:$B,0)),"")</f>
        <v/>
      </c>
      <c r="LJ201">
        <f>IF(LQ201="0-0",INDEX(Scrape!$H:$H,MATCH('HT 0-0'!KP201,Scrape!$B:$B,0)),"")</f>
        <v/>
      </c>
      <c r="LK201">
        <f>IF(LQ201="0-0",INDEX(Scrape!$I:$I,MATCH('HT 0-0'!KP201,Scrape!$B:$B,0)),"")</f>
        <v/>
      </c>
      <c r="LL201">
        <f>IF(LQ201="0-0",INDEX(Scrape!$J:$J,MATCH('HT 0-0'!KP201,Scrape!$B:$B,0)),"")</f>
        <v/>
      </c>
      <c r="LM201">
        <f>IF(LQ201="0-0",INDEX(Scrape!$K:$K,MATCH('HT 0-0'!KP201,Scrape!$B:$B,0)),"")</f>
        <v/>
      </c>
      <c r="LN201">
        <f>IF(LQ201="0-0",INDEX(Scrape!$L:$L,MATCH('HT 0-0'!KP201,Scrape!$B:$B,0)),"")</f>
        <v/>
      </c>
      <c r="LO201">
        <f>IF(LQ201="0-0",INDEX(Scrape!$M:$M,MATCH('HT 0-0'!KP201,Scrape!$B:$B,0)),"")</f>
        <v/>
      </c>
      <c r="LP201">
        <f>IF(LQ201="0-0",INDEX(Scrape!$N:$N,MATCH('HT 0-0'!KP201,Scrape!$B:$B,0)),"")</f>
        <v/>
      </c>
      <c r="LQ201">
        <f>INDEX(Scrape!$O:$O,MATCH('HT 0-0'!KP201,Scrape!$B:$B,0))</f>
        <v/>
      </c>
      <c r="LR201">
        <f>(1/LJ201)+(1/LI201)+(1/LH201)</f>
        <v/>
      </c>
      <c r="LS201">
        <f>(1/LG201)+(1/LF201)+(1/LE201)</f>
        <v/>
      </c>
      <c r="LT201" s="8">
        <f>IF(INDEX(#REF!,MATCH(KQ201,#REF!,0))=INDEX(#REF!,MATCH(KQ201,#REF!,0)),INDEX(#REF!,MATCH(KQ201,#REF!,0)),"ERROR")</f>
        <v/>
      </c>
      <c r="LU201" s="4">
        <f>IF(KR201="G",2,IF(KR201="R",0.5,IF(KR201="A",1)))</f>
        <v/>
      </c>
      <c r="LV201" s="4">
        <f>IF(KS201="G",0.5,IF(KS201="R",2,IF(KS201="A",1)))</f>
        <v/>
      </c>
      <c r="LW201" s="4">
        <f>IF(KT201="G",2,IF(KT201="R",0.5,IF(KT201="A",1)))</f>
        <v/>
      </c>
      <c r="LX201" s="4">
        <f>IF(KU201="G",0.5,IF(KU201="R",2,IF(KU201="A",1)))</f>
        <v/>
      </c>
      <c r="LY201" s="7">
        <f>(LK201*(LU201+LX201)+(LL201*(LU201+LX201)))</f>
        <v/>
      </c>
      <c r="LZ201" s="7">
        <f>(LN201*(LV201+LW201)+(LO201*(LV201+LW201)))</f>
        <v/>
      </c>
      <c r="MA201" s="11">
        <f>LY201-LZ201</f>
        <v/>
      </c>
      <c r="MB201" s="5">
        <f>MA201+2</f>
        <v/>
      </c>
      <c r="MC201" s="6">
        <f>MA201-2</f>
        <v/>
      </c>
      <c r="MD201" s="4">
        <f>LE201</f>
        <v/>
      </c>
      <c r="ME201" s="9">
        <f>IF(MD201=0,1000,MD201+0.75)</f>
        <v/>
      </c>
      <c r="MF201" s="10">
        <f>IF(MD201=0,0,MD201-0.75)</f>
        <v/>
      </c>
      <c r="MG201" s="4">
        <f>((LM201*(LU201+LX201))-((LP201*(LV201+LW201))))</f>
        <v/>
      </c>
      <c r="MH201" s="9">
        <f>MG201*1.2</f>
        <v/>
      </c>
      <c r="MI201" s="10">
        <f>MG201*0.8</f>
        <v/>
      </c>
      <c r="MJ201">
        <f>IFERROR(OT201,"")</f>
        <v/>
      </c>
      <c r="MK201">
        <f>IFERROR(OU201,"")</f>
        <v/>
      </c>
      <c r="ML201">
        <f>IFERROR(OV201,"")</f>
        <v/>
      </c>
      <c r="MM201">
        <f>IFERROR(OW201,"")</f>
        <v/>
      </c>
      <c r="MN201">
        <f>IFERROR(OX201,"")</f>
        <v/>
      </c>
      <c r="MO201">
        <f>IFERROR(OY201,"")</f>
        <v/>
      </c>
      <c r="MP201" s="1">
        <f>COUNTIFS(#REF!,LT201,#REF!,1,#REF!,"&gt;="&amp;MC201,#REF!,"&lt;="&amp;MB201,#REF!,"&lt;="&amp;ME201,#REF!,"&gt;="&amp;MF201,#REF!,"="&amp;KV201,#REF!,"="&amp;KX201)</f>
        <v/>
      </c>
      <c r="MQ201" s="1">
        <f>COUNTIFS(#REF!,LT201,#REF!,0,#REF!,"&gt;="&amp;MC201,#REF!,"&lt;="&amp;MB201,#REF!,"&lt;="&amp;ME201,#REF!,"&gt;="&amp;MF201,#REF!,"="&amp;KV201,#REF!,"="&amp;KX201)</f>
        <v/>
      </c>
      <c r="MR201" s="1">
        <f>COUNTIFS(#REF!,LT201,#REF!,1,#REF!,"&gt;="&amp;MC201,#REF!,"&lt;="&amp;MB201,#REF!,"&lt;="&amp;ME201,#REF!,"&gt;="&amp;MF201,#REF!,"="&amp;KW201,#REF!,"="&amp;KY201)</f>
        <v/>
      </c>
      <c r="MS201" s="1">
        <f>COUNTIFS(#REF!,LT201,#REF!,0,#REF!,"&gt;="&amp;MC201,#REF!,"&lt;="&amp;MB201,#REF!,"&lt;="&amp;ME201,#REF!,"&gt;="&amp;MF201,#REF!,"="&amp;KW201,#REF!,"="&amp;KY201)</f>
        <v/>
      </c>
      <c r="MT201" s="1">
        <f>COUNTIFS(#REF!,LT201,#REF!,1,#REF!,"&gt;="&amp;MI201,#REF!,"&lt;="&amp;MH201,#REF!,"&lt;="&amp;ME201,#REF!,"&gt;="&amp;MF201)</f>
        <v/>
      </c>
      <c r="MU201" s="1">
        <f>COUNTIFS(#REF!,LT201,#REF!,0,#REF!,"&gt;="&amp;MI201,#REF!,"&lt;="&amp;MH201,#REF!,"&lt;="&amp;ME201,#REF!,"&gt;="&amp;MF201)</f>
        <v/>
      </c>
      <c r="MV201" s="1">
        <f>COUNTIFS(#REF!,LT201,#REF!,1,#REF!,"&gt;="&amp;MI201,#REF!,"&lt;="&amp;MH201,#REF!,"="&amp;KZ201,#REF!,"="&amp;LA201,#REF!,"&lt;="&amp;ME201,#REF!,"&gt;="&amp;MF201)</f>
        <v/>
      </c>
      <c r="MW201" s="1">
        <f>COUNTIFS(#REF!,LT201,#REF!,0,#REF!,"&gt;="&amp;MI201,#REF!,"&lt;="&amp;MH201,#REF!,"="&amp;KZ201,#REF!,"="&amp;LA201,#REF!,"&lt;="&amp;ME201,#REF!,"&gt;="&amp;MF201)</f>
        <v/>
      </c>
      <c r="MX201" s="1">
        <f>COUNTIFS(#REF!,LT201,#REF!,1,#REF!,"&gt;="&amp;MC201,#REF!,"&lt;="&amp;MB201,#REF!,"&lt;="&amp;ME201,#REF!,"&gt;="&amp;MF201)</f>
        <v/>
      </c>
      <c r="MY201" s="1">
        <f>COUNTIFS(#REF!,LT201,#REF!,0,#REF!,"&gt;="&amp;MC201,#REF!,"&lt;="&amp;MB201,#REF!,"&lt;="&amp;ME201,#REF!,"&gt;="&amp;MF201)</f>
        <v/>
      </c>
      <c r="MZ201" s="1">
        <f>COUNTIFS(#REF!,LT201,#REF!,1,#REF!,"&lt;="&amp;ME201,#REF!,"&gt;="&amp;MF201,#REF!,"="&amp;KV201,#REF!,"="&amp;KX201)</f>
        <v/>
      </c>
      <c r="NA201" s="1">
        <f>COUNTIFS(#REF!,LT201,#REF!,0,#REF!,"&lt;="&amp;ME201,#REF!,"&gt;="&amp;MF201,#REF!,"="&amp;KV201,#REF!,"="&amp;KX201)</f>
        <v/>
      </c>
      <c r="NB201" s="1">
        <f>COUNTIFS(#REF!,LT201,#REF!,1,#REF!,"&lt;="&amp;ME201,#REF!,"&gt;="&amp;MF201,#REF!,"="&amp;KW201,#REF!,"="&amp;KY201)</f>
        <v/>
      </c>
      <c r="NC201" s="1">
        <f>COUNTIFS(#REF!,LT201,#REF!,0,#REF!,"&lt;="&amp;ME201,#REF!,"&gt;="&amp;MF201,#REF!,"="&amp;KW201,#REF!,"="&amp;KY201)</f>
        <v/>
      </c>
      <c r="ND201" s="1">
        <f>COUNTIFS(#REF!,LT201,#REF!,1,#REF!,"&gt;="&amp;MC201,#REF!,"&lt;="&amp;MB201,#REF!,"&lt;="&amp;ME201,#REF!,"&gt;="&amp;MF201,#REF!,"="&amp;KV201,#REF!,"="&amp;KX201)</f>
        <v/>
      </c>
      <c r="NE201" s="1">
        <f>COUNTIFS(#REF!,LT201,#REF!,0,#REF!,"&gt;="&amp;MC201,#REF!,"&lt;="&amp;MB201,#REF!,"&lt;="&amp;ME201,#REF!,"&gt;="&amp;MF201,#REF!,"="&amp;KV201,#REF!,"="&amp;KX201)</f>
        <v/>
      </c>
      <c r="NF201" s="1">
        <f>COUNTIFS(#REF!,LT201,#REF!,1,#REF!,"&gt;="&amp;MC201,#REF!,"&lt;="&amp;MB201,#REF!,"&lt;="&amp;ME201,#REF!,"&gt;="&amp;MF201,#REF!,"="&amp;KW201,#REF!,"="&amp;KY201)</f>
        <v/>
      </c>
      <c r="NG201" s="1">
        <f>COUNTIFS(#REF!,LT201,#REF!,0,#REF!,"&gt;="&amp;MC201,#REF!,"&lt;="&amp;MB201,#REF!,"&lt;="&amp;ME201,#REF!,"&gt;="&amp;MF201,#REF!,"="&amp;KW201,#REF!,"="&amp;KY201)</f>
        <v/>
      </c>
      <c r="NH201" s="1">
        <f>COUNTIFS(#REF!,LT201,#REF!,1,#REF!,"&gt;="&amp;MC201,#REF!,"&lt;="&amp;MB201,#REF!,"&lt;="&amp;ME201,#REF!,"&gt;="&amp;MF201,#REF!,"="&amp;KZ201,#REF!,"="&amp;LA201)</f>
        <v/>
      </c>
      <c r="NI201" s="1">
        <f>COUNTIFS(#REF!,LT201,#REF!,0,#REF!,"&gt;="&amp;MC201,#REF!,"&lt;="&amp;MB201,#REF!,"&lt;="&amp;ME201,#REF!,"&gt;="&amp;MF201,#REF!,"="&amp;KZ201,#REF!,"="&amp;LA201)</f>
        <v/>
      </c>
      <c r="NJ201" s="1">
        <f>COUNTIFS(#REF!,LT201,#REF!,1,#REF!,"&gt;="&amp;MI201,#REF!,"&lt;="&amp;MH201,#REF!,"&lt;="&amp;ME201,#REF!,"&gt;="&amp;MF201)</f>
        <v/>
      </c>
      <c r="NK201" s="1">
        <f>COUNTIFS(#REF!,LT201,#REF!,0,#REF!,"&gt;="&amp;MI201,#REF!,"&lt;="&amp;MH201,#REF!,"&lt;="&amp;ME201,#REF!,"&gt;="&amp;MF201)</f>
        <v/>
      </c>
      <c r="NL201" s="1">
        <f>COUNTIFS(#REF!,LT201,#REF!,1,#REF!,"&gt;="&amp;MI201,#REF!,"&lt;="&amp;MH201,#REF!,"="&amp;KZ201,#REF!,"="&amp;LA201,#REF!,"&lt;="&amp;ME201,#REF!,"&gt;="&amp;MF201)</f>
        <v/>
      </c>
      <c r="NM201" s="1">
        <f>COUNTIFS(#REF!,LT201,#REF!,0,#REF!,"&gt;="&amp;MI201,#REF!,"&lt;="&amp;MH201,#REF!,"="&amp;KZ201,#REF!,"="&amp;LA201,#REF!,"&lt;="&amp;ME201,#REF!,"&gt;="&amp;MF201)</f>
        <v/>
      </c>
      <c r="NN201" s="1">
        <f>COUNTIFS(#REF!,LT201,#REF!,1,#REF!,"&gt;="&amp;MC201,#REF!,"&lt;="&amp;MB201,#REF!,"&lt;="&amp;ME201,#REF!,"&gt;="&amp;MF201)</f>
        <v/>
      </c>
      <c r="NO201" s="1">
        <f>COUNTIFS(#REF!,LT201,#REF!,0,#REF!,"&gt;="&amp;MC201,#REF!,"&lt;="&amp;MB201,#REF!,"&lt;="&amp;ME201,#REF!,"&gt;="&amp;MF201)</f>
        <v/>
      </c>
      <c r="NP201" s="1">
        <f>COUNTIFS(#REF!,LT201,#REF!,1,#REF!,"&lt;="&amp;ME201,#REF!,"&gt;="&amp;MF201,#REF!,"="&amp;KV201,#REF!,"="&amp;KX201)</f>
        <v/>
      </c>
      <c r="NQ201" s="1">
        <f>COUNTIFS(#REF!,LT201,#REF!,0,#REF!,"&lt;="&amp;ME201,#REF!,"&gt;="&amp;MF201,#REF!,"="&amp;KV201,#REF!,"="&amp;KX201)</f>
        <v/>
      </c>
      <c r="NR201" s="1">
        <f>COUNTIFS(#REF!,LT201,#REF!,1,#REF!,"&lt;="&amp;ME201,#REF!,"&gt;="&amp;MF201,#REF!,"="&amp;KW201,#REF!,"="&amp;KY201)</f>
        <v/>
      </c>
      <c r="NS201" s="1">
        <f>COUNTIFS(#REF!,LT201,#REF!,0,#REF!,"&lt;="&amp;ME201,#REF!,"&gt;="&amp;MF201,#REF!,"="&amp;KW201,#REF!,"="&amp;KY201)</f>
        <v/>
      </c>
      <c r="NT201" s="1">
        <f>MP201+MR201+MT201+MV201+MX201+MZ201+NB201</f>
        <v/>
      </c>
      <c r="NU201" s="1">
        <f>MQ201+MS201+MU201+MW201+MY201+NA201+NC201</f>
        <v/>
      </c>
      <c r="NV201" s="1">
        <f>NT201+NU201</f>
        <v/>
      </c>
      <c r="NW201" s="33">
        <f>NT201/(NT201+NU201)</f>
        <v/>
      </c>
      <c r="NX201" s="3">
        <f>1/NW201</f>
        <v/>
      </c>
      <c r="NY201" s="1">
        <f>LH201</f>
        <v/>
      </c>
      <c r="NZ201" s="79">
        <f>(NW201*((NY201-1)*0.98))-((1-NW201)*1)</f>
        <v/>
      </c>
      <c r="OA201" s="34">
        <f>IF(LR201&lt;0.9,0,IF(AND(LR201&gt;1.1),0,1))</f>
        <v/>
      </c>
      <c r="OB201" s="34">
        <f>IF(LS201&lt;0.9,0,IF(AND(LS201&gt;1.1),0,1))</f>
        <v/>
      </c>
      <c r="OC201" s="32">
        <f>IF(NV201&gt;99,1,0)</f>
        <v/>
      </c>
      <c r="OD201" s="32">
        <f>IF(NZ201&gt;0.0799,1,0)</f>
        <v/>
      </c>
      <c r="OE201" s="32">
        <f>IF(NZ201&gt;OM201,1,0)</f>
        <v/>
      </c>
      <c r="OF201" s="32">
        <f>OC201+OD201+OE201+OA201+OB201</f>
        <v/>
      </c>
      <c r="OG201" s="1">
        <f>ND201+NF201+NH201+NJ201+NL201+NN201+NP201+NR201</f>
        <v/>
      </c>
      <c r="OH201" s="1">
        <f>NE201+NG201+NI201+NK201+NM201+NO201+NQ201+NS201</f>
        <v/>
      </c>
      <c r="OI201" s="1">
        <f>OG201+OH201</f>
        <v/>
      </c>
      <c r="OJ201" s="33">
        <f>OG201/(OG201+OH201)</f>
        <v/>
      </c>
      <c r="OK201" s="3">
        <f>1/OJ201</f>
        <v/>
      </c>
      <c r="OL201" s="1">
        <f>LI201</f>
        <v/>
      </c>
      <c r="OM201" s="79">
        <f>(OJ201*((OL201-1)*0.98))-((1-OJ201)*1)</f>
        <v/>
      </c>
      <c r="ON201" s="34">
        <f>IF(LR201&lt;0.9,0,IF(AND(LR201&gt;1.1),0,1))</f>
        <v/>
      </c>
      <c r="OO201" s="34">
        <f>IF(LS201&lt;0.9,0,IF(AND(LS201&gt;1.1),0,1))</f>
        <v/>
      </c>
      <c r="OP201" s="32">
        <f>IF(OI201&gt;99,1,0)</f>
        <v/>
      </c>
      <c r="OQ201" s="32">
        <f>IF(OM201&gt;0.0799,1,0)</f>
        <v/>
      </c>
      <c r="OR201" s="32">
        <f>IF(OM201&gt;OZ201,1,0)</f>
        <v/>
      </c>
      <c r="OS201" s="32">
        <f>OP201+OQ201+OR201+ON201+OO201</f>
        <v/>
      </c>
      <c r="OT201">
        <f>IF(OF201=5,"BackHome0-0",IF(AND(OS201=5),"BackAway0-0",""))</f>
        <v/>
      </c>
      <c r="OU201">
        <f>IF(OF201=5,KN201,IF(AND(OS201=5),KO201,""))</f>
        <v/>
      </c>
      <c r="OV201">
        <f>IF(OF201=5,"Match Odds",IF(AND(OS201=5),"Match Odds",""))</f>
        <v/>
      </c>
      <c r="OW201">
        <f>IF(OF201=5,KP201,IF(AND(OS201=5),KP201,""))</f>
        <v/>
      </c>
      <c r="OX201">
        <f>IF(OF201=5,"MATCH_ODDS",IF(AND(OS201=5),"MATCH_ODDS",""))</f>
        <v/>
      </c>
      <c r="OY201">
        <f>IF(OF201=5,"BACK",IF(AND(OS201=5),"BACK",""))</f>
        <v/>
      </c>
    </row>
    <row r="202" ht="16.5" customHeight="1" thickBot="1" thickTop="1">
      <c r="A202" s="2" t="n"/>
      <c r="KN202" s="1">
        <f>IF(INDEX(#REF!,MATCH('HT 0-0'!D202,#REF!,0))=INDEX(#REF!,MATCH('HT 0-0'!D202,#REF!,0)),INDEX(#REF!,MATCH('HT 0-0'!D202,#REF!,0)),"ERROR")</f>
        <v/>
      </c>
      <c r="KO202" s="1">
        <f>IF(INDEX(#REF!,MATCH('HT 0-0'!E202,#REF!,0))=INDEX(#REF!,MATCH('HT 0-0'!E202,#REF!,0)),INDEX(#REF!,MATCH('HT 0-0'!E202,#REF!,0)),"ERROR")</f>
        <v/>
      </c>
      <c r="KP202" s="1">
        <f>KN202&amp;" v "&amp;KO202</f>
        <v/>
      </c>
      <c r="KQ202">
        <f>B202&amp;"_"&amp;C202</f>
        <v/>
      </c>
      <c r="KR202" s="1">
        <f>IF((HW202/KK202)&lt;0.335,"G",IF((HW202/KK202)&gt;0.67,"R","A"))</f>
        <v/>
      </c>
      <c r="KS202" s="1">
        <f>IF((HX202/KK202)&lt;0.335,"G",IF((HX202/KK202)&gt;0.67,"R","A"))</f>
        <v/>
      </c>
      <c r="KT202" s="1">
        <f>IF((IH202/KK202)&lt;0.335,"G",IF((IH202/KK202)&gt;0.67,"R","A"))</f>
        <v/>
      </c>
      <c r="KU202" s="1">
        <f>IF((II202/KK202)&lt;0.335,"G",IF((II202/KK202)&gt;0.67,"R","A"))</f>
        <v/>
      </c>
      <c r="KV202" s="1">
        <f>IF((HZ202/KK202)&lt;0.335,"G",IF((HZ202/KK202)&gt;0.67,"R","A"))</f>
        <v/>
      </c>
      <c r="KW202" s="1">
        <f>IF((HY202/KK202)&lt;0.335,"G",IF((HY202/KK202)&gt;0.67,"R","A"))</f>
        <v/>
      </c>
      <c r="KX202" s="1">
        <f>IF((IK202/KK202)&lt;0.335,"G",IF((IK202/KK202)&gt;0.67,"R","A"))</f>
        <v/>
      </c>
      <c r="KY202" s="1">
        <f>IF((IJ202/KK202)&lt;0.335,"G",IF((IJ202/KK202)&gt;0.67,"R","A"))</f>
        <v/>
      </c>
      <c r="KZ202" s="1">
        <f>IF((HQ202/KK202)&lt;0.335,"G",IF((HQ202/KK202)&gt;0.67,"R","A"))</f>
        <v/>
      </c>
      <c r="LA202" s="1">
        <f>IF((IB202/KK202)&lt;0.335,"G",IF((IB202/KK202)&gt;0.67,"R","A"))</f>
        <v/>
      </c>
      <c r="LB202">
        <f>IF(LQ202="0-0",INDEX(Scrape!#REF!,MATCH('HT 0-0'!KP202,Scrape!$B:$B,0)),"")</f>
        <v/>
      </c>
      <c r="LC202">
        <f>IF(LQ202="0-0",INDEX(Scrape!$A:$A,MATCH('HT 0-0'!KP202,Scrape!$B:$B,0)),"")</f>
        <v/>
      </c>
      <c r="LD202">
        <f>IF(LQ202="0-0",INDEX(Scrape!$B:$B,MATCH('HT 0-0'!KP202,Scrape!$B:$B,0)),"")</f>
        <v/>
      </c>
      <c r="LE202">
        <f>IF(LQ202="0-0",INDEX(Scrape!$C:$C,MATCH('HT 0-0'!KP202,Scrape!$B:$B,0)),"")</f>
        <v/>
      </c>
      <c r="LF202">
        <f>IF(LQ202="0-0",INDEX(Scrape!$D:$D,MATCH('HT 0-0'!KP202,Scrape!$B:$B,0)),"")</f>
        <v/>
      </c>
      <c r="LG202">
        <f>IF(LQ202="0-0",INDEX(Scrape!$E:$E,MATCH('HT 0-0'!KP202,Scrape!$B:$B,0)),"")</f>
        <v/>
      </c>
      <c r="LH202">
        <f>IF(LQ202="0-0",INDEX(Scrape!$F:$F,MATCH('HT 0-0'!KP202,Scrape!$B:$B,0)),"")</f>
        <v/>
      </c>
      <c r="LI202">
        <f>IF(LQ202="0-0",INDEX(Scrape!$G:$G,MATCH('HT 0-0'!KP202,Scrape!$B:$B,0)),"")</f>
        <v/>
      </c>
      <c r="LJ202">
        <f>IF(LQ202="0-0",INDEX(Scrape!$H:$H,MATCH('HT 0-0'!KP202,Scrape!$B:$B,0)),"")</f>
        <v/>
      </c>
      <c r="LK202">
        <f>IF(LQ202="0-0",INDEX(Scrape!$I:$I,MATCH('HT 0-0'!KP202,Scrape!$B:$B,0)),"")</f>
        <v/>
      </c>
      <c r="LL202">
        <f>IF(LQ202="0-0",INDEX(Scrape!$J:$J,MATCH('HT 0-0'!KP202,Scrape!$B:$B,0)),"")</f>
        <v/>
      </c>
      <c r="LM202">
        <f>IF(LQ202="0-0",INDEX(Scrape!$K:$K,MATCH('HT 0-0'!KP202,Scrape!$B:$B,0)),"")</f>
        <v/>
      </c>
      <c r="LN202">
        <f>IF(LQ202="0-0",INDEX(Scrape!$L:$L,MATCH('HT 0-0'!KP202,Scrape!$B:$B,0)),"")</f>
        <v/>
      </c>
      <c r="LO202">
        <f>IF(LQ202="0-0",INDEX(Scrape!$M:$M,MATCH('HT 0-0'!KP202,Scrape!$B:$B,0)),"")</f>
        <v/>
      </c>
      <c r="LP202">
        <f>IF(LQ202="0-0",INDEX(Scrape!$N:$N,MATCH('HT 0-0'!KP202,Scrape!$B:$B,0)),"")</f>
        <v/>
      </c>
      <c r="LQ202">
        <f>INDEX(Scrape!$O:$O,MATCH('HT 0-0'!KP202,Scrape!$B:$B,0))</f>
        <v/>
      </c>
      <c r="LR202">
        <f>(1/LJ202)+(1/LI202)+(1/LH202)</f>
        <v/>
      </c>
      <c r="LS202">
        <f>(1/LG202)+(1/LF202)+(1/LE202)</f>
        <v/>
      </c>
      <c r="LT202" s="8">
        <f>IF(INDEX(#REF!,MATCH(KQ202,#REF!,0))=INDEX(#REF!,MATCH(KQ202,#REF!,0)),INDEX(#REF!,MATCH(KQ202,#REF!,0)),"ERROR")</f>
        <v/>
      </c>
      <c r="LU202" s="4">
        <f>IF(KR202="G",2,IF(KR202="R",0.5,IF(KR202="A",1)))</f>
        <v/>
      </c>
      <c r="LV202" s="4">
        <f>IF(KS202="G",0.5,IF(KS202="R",2,IF(KS202="A",1)))</f>
        <v/>
      </c>
      <c r="LW202" s="4">
        <f>IF(KT202="G",2,IF(KT202="R",0.5,IF(KT202="A",1)))</f>
        <v/>
      </c>
      <c r="LX202" s="4">
        <f>IF(KU202="G",0.5,IF(KU202="R",2,IF(KU202="A",1)))</f>
        <v/>
      </c>
      <c r="LY202" s="7">
        <f>(LK202*(LU202+LX202)+(LL202*(LU202+LX202)))</f>
        <v/>
      </c>
      <c r="LZ202" s="7">
        <f>(LN202*(LV202+LW202)+(LO202*(LV202+LW202)))</f>
        <v/>
      </c>
      <c r="MA202" s="11">
        <f>LY202-LZ202</f>
        <v/>
      </c>
      <c r="MB202" s="5">
        <f>MA202+2</f>
        <v/>
      </c>
      <c r="MC202" s="6">
        <f>MA202-2</f>
        <v/>
      </c>
      <c r="MD202" s="4">
        <f>LE202</f>
        <v/>
      </c>
      <c r="ME202" s="9">
        <f>IF(MD202=0,1000,MD202+0.75)</f>
        <v/>
      </c>
      <c r="MF202" s="10">
        <f>IF(MD202=0,0,MD202-0.75)</f>
        <v/>
      </c>
      <c r="MG202" s="4">
        <f>((LM202*(LU202+LX202))-((LP202*(LV202+LW202))))</f>
        <v/>
      </c>
      <c r="MH202" s="9">
        <f>MG202*1.2</f>
        <v/>
      </c>
      <c r="MI202" s="10">
        <f>MG202*0.8</f>
        <v/>
      </c>
      <c r="MJ202">
        <f>IFERROR(OT202,"")</f>
        <v/>
      </c>
      <c r="MK202">
        <f>IFERROR(OU202,"")</f>
        <v/>
      </c>
      <c r="ML202">
        <f>IFERROR(OV202,"")</f>
        <v/>
      </c>
      <c r="MM202">
        <f>IFERROR(OW202,"")</f>
        <v/>
      </c>
      <c r="MN202">
        <f>IFERROR(OX202,"")</f>
        <v/>
      </c>
      <c r="MO202">
        <f>IFERROR(OY202,"")</f>
        <v/>
      </c>
      <c r="MP202" s="1">
        <f>COUNTIFS(#REF!,LT202,#REF!,1,#REF!,"&gt;="&amp;MC202,#REF!,"&lt;="&amp;MB202,#REF!,"&lt;="&amp;ME202,#REF!,"&gt;="&amp;MF202,#REF!,"="&amp;KV202,#REF!,"="&amp;KX202)</f>
        <v/>
      </c>
      <c r="MQ202" s="1">
        <f>COUNTIFS(#REF!,LT202,#REF!,0,#REF!,"&gt;="&amp;MC202,#REF!,"&lt;="&amp;MB202,#REF!,"&lt;="&amp;ME202,#REF!,"&gt;="&amp;MF202,#REF!,"="&amp;KV202,#REF!,"="&amp;KX202)</f>
        <v/>
      </c>
      <c r="MR202" s="1">
        <f>COUNTIFS(#REF!,LT202,#REF!,1,#REF!,"&gt;="&amp;MC202,#REF!,"&lt;="&amp;MB202,#REF!,"&lt;="&amp;ME202,#REF!,"&gt;="&amp;MF202,#REF!,"="&amp;KW202,#REF!,"="&amp;KY202)</f>
        <v/>
      </c>
      <c r="MS202" s="1">
        <f>COUNTIFS(#REF!,LT202,#REF!,0,#REF!,"&gt;="&amp;MC202,#REF!,"&lt;="&amp;MB202,#REF!,"&lt;="&amp;ME202,#REF!,"&gt;="&amp;MF202,#REF!,"="&amp;KW202,#REF!,"="&amp;KY202)</f>
        <v/>
      </c>
      <c r="MT202" s="1">
        <f>COUNTIFS(#REF!,LT202,#REF!,1,#REF!,"&gt;="&amp;MI202,#REF!,"&lt;="&amp;MH202,#REF!,"&lt;="&amp;ME202,#REF!,"&gt;="&amp;MF202)</f>
        <v/>
      </c>
      <c r="MU202" s="1">
        <f>COUNTIFS(#REF!,LT202,#REF!,0,#REF!,"&gt;="&amp;MI202,#REF!,"&lt;="&amp;MH202,#REF!,"&lt;="&amp;ME202,#REF!,"&gt;="&amp;MF202)</f>
        <v/>
      </c>
      <c r="MV202" s="1">
        <f>COUNTIFS(#REF!,LT202,#REF!,1,#REF!,"&gt;="&amp;MI202,#REF!,"&lt;="&amp;MH202,#REF!,"="&amp;KZ202,#REF!,"="&amp;LA202,#REF!,"&lt;="&amp;ME202,#REF!,"&gt;="&amp;MF202)</f>
        <v/>
      </c>
      <c r="MW202" s="1">
        <f>COUNTIFS(#REF!,LT202,#REF!,0,#REF!,"&gt;="&amp;MI202,#REF!,"&lt;="&amp;MH202,#REF!,"="&amp;KZ202,#REF!,"="&amp;LA202,#REF!,"&lt;="&amp;ME202,#REF!,"&gt;="&amp;MF202)</f>
        <v/>
      </c>
      <c r="MX202" s="1">
        <f>COUNTIFS(#REF!,LT202,#REF!,1,#REF!,"&gt;="&amp;MC202,#REF!,"&lt;="&amp;MB202,#REF!,"&lt;="&amp;ME202,#REF!,"&gt;="&amp;MF202)</f>
        <v/>
      </c>
      <c r="MY202" s="1">
        <f>COUNTIFS(#REF!,LT202,#REF!,0,#REF!,"&gt;="&amp;MC202,#REF!,"&lt;="&amp;MB202,#REF!,"&lt;="&amp;ME202,#REF!,"&gt;="&amp;MF202)</f>
        <v/>
      </c>
      <c r="MZ202" s="1">
        <f>COUNTIFS(#REF!,LT202,#REF!,1,#REF!,"&lt;="&amp;ME202,#REF!,"&gt;="&amp;MF202,#REF!,"="&amp;KV202,#REF!,"="&amp;KX202)</f>
        <v/>
      </c>
      <c r="NA202" s="1">
        <f>COUNTIFS(#REF!,LT202,#REF!,0,#REF!,"&lt;="&amp;ME202,#REF!,"&gt;="&amp;MF202,#REF!,"="&amp;KV202,#REF!,"="&amp;KX202)</f>
        <v/>
      </c>
      <c r="NB202" s="1">
        <f>COUNTIFS(#REF!,LT202,#REF!,1,#REF!,"&lt;="&amp;ME202,#REF!,"&gt;="&amp;MF202,#REF!,"="&amp;KW202,#REF!,"="&amp;KY202)</f>
        <v/>
      </c>
      <c r="NC202" s="1">
        <f>COUNTIFS(#REF!,LT202,#REF!,0,#REF!,"&lt;="&amp;ME202,#REF!,"&gt;="&amp;MF202,#REF!,"="&amp;KW202,#REF!,"="&amp;KY202)</f>
        <v/>
      </c>
      <c r="ND202" s="1">
        <f>COUNTIFS(#REF!,LT202,#REF!,1,#REF!,"&gt;="&amp;MC202,#REF!,"&lt;="&amp;MB202,#REF!,"&lt;="&amp;ME202,#REF!,"&gt;="&amp;MF202,#REF!,"="&amp;KV202,#REF!,"="&amp;KX202)</f>
        <v/>
      </c>
      <c r="NE202" s="1">
        <f>COUNTIFS(#REF!,LT202,#REF!,0,#REF!,"&gt;="&amp;MC202,#REF!,"&lt;="&amp;MB202,#REF!,"&lt;="&amp;ME202,#REF!,"&gt;="&amp;MF202,#REF!,"="&amp;KV202,#REF!,"="&amp;KX202)</f>
        <v/>
      </c>
      <c r="NF202" s="1">
        <f>COUNTIFS(#REF!,LT202,#REF!,1,#REF!,"&gt;="&amp;MC202,#REF!,"&lt;="&amp;MB202,#REF!,"&lt;="&amp;ME202,#REF!,"&gt;="&amp;MF202,#REF!,"="&amp;KW202,#REF!,"="&amp;KY202)</f>
        <v/>
      </c>
      <c r="NG202" s="1">
        <f>COUNTIFS(#REF!,LT202,#REF!,0,#REF!,"&gt;="&amp;MC202,#REF!,"&lt;="&amp;MB202,#REF!,"&lt;="&amp;ME202,#REF!,"&gt;="&amp;MF202,#REF!,"="&amp;KW202,#REF!,"="&amp;KY202)</f>
        <v/>
      </c>
      <c r="NH202" s="1">
        <f>COUNTIFS(#REF!,LT202,#REF!,1,#REF!,"&gt;="&amp;MC202,#REF!,"&lt;="&amp;MB202,#REF!,"&lt;="&amp;ME202,#REF!,"&gt;="&amp;MF202,#REF!,"="&amp;KZ202,#REF!,"="&amp;LA202)</f>
        <v/>
      </c>
      <c r="NI202" s="1">
        <f>COUNTIFS(#REF!,LT202,#REF!,0,#REF!,"&gt;="&amp;MC202,#REF!,"&lt;="&amp;MB202,#REF!,"&lt;="&amp;ME202,#REF!,"&gt;="&amp;MF202,#REF!,"="&amp;KZ202,#REF!,"="&amp;LA202)</f>
        <v/>
      </c>
      <c r="NJ202" s="1">
        <f>COUNTIFS(#REF!,LT202,#REF!,1,#REF!,"&gt;="&amp;MI202,#REF!,"&lt;="&amp;MH202,#REF!,"&lt;="&amp;ME202,#REF!,"&gt;="&amp;MF202)</f>
        <v/>
      </c>
      <c r="NK202" s="1">
        <f>COUNTIFS(#REF!,LT202,#REF!,0,#REF!,"&gt;="&amp;MI202,#REF!,"&lt;="&amp;MH202,#REF!,"&lt;="&amp;ME202,#REF!,"&gt;="&amp;MF202)</f>
        <v/>
      </c>
      <c r="NL202" s="1">
        <f>COUNTIFS(#REF!,LT202,#REF!,1,#REF!,"&gt;="&amp;MI202,#REF!,"&lt;="&amp;MH202,#REF!,"="&amp;KZ202,#REF!,"="&amp;LA202,#REF!,"&lt;="&amp;ME202,#REF!,"&gt;="&amp;MF202)</f>
        <v/>
      </c>
      <c r="NM202" s="1">
        <f>COUNTIFS(#REF!,LT202,#REF!,0,#REF!,"&gt;="&amp;MI202,#REF!,"&lt;="&amp;MH202,#REF!,"="&amp;KZ202,#REF!,"="&amp;LA202,#REF!,"&lt;="&amp;ME202,#REF!,"&gt;="&amp;MF202)</f>
        <v/>
      </c>
      <c r="NN202" s="1">
        <f>COUNTIFS(#REF!,LT202,#REF!,1,#REF!,"&gt;="&amp;MC202,#REF!,"&lt;="&amp;MB202,#REF!,"&lt;="&amp;ME202,#REF!,"&gt;="&amp;MF202)</f>
        <v/>
      </c>
      <c r="NO202" s="1">
        <f>COUNTIFS(#REF!,LT202,#REF!,0,#REF!,"&gt;="&amp;MC202,#REF!,"&lt;="&amp;MB202,#REF!,"&lt;="&amp;ME202,#REF!,"&gt;="&amp;MF202)</f>
        <v/>
      </c>
      <c r="NP202" s="1">
        <f>COUNTIFS(#REF!,LT202,#REF!,1,#REF!,"&lt;="&amp;ME202,#REF!,"&gt;="&amp;MF202,#REF!,"="&amp;KV202,#REF!,"="&amp;KX202)</f>
        <v/>
      </c>
      <c r="NQ202" s="1">
        <f>COUNTIFS(#REF!,LT202,#REF!,0,#REF!,"&lt;="&amp;ME202,#REF!,"&gt;="&amp;MF202,#REF!,"="&amp;KV202,#REF!,"="&amp;KX202)</f>
        <v/>
      </c>
      <c r="NR202" s="1">
        <f>COUNTIFS(#REF!,LT202,#REF!,1,#REF!,"&lt;="&amp;ME202,#REF!,"&gt;="&amp;MF202,#REF!,"="&amp;KW202,#REF!,"="&amp;KY202)</f>
        <v/>
      </c>
      <c r="NS202" s="1">
        <f>COUNTIFS(#REF!,LT202,#REF!,0,#REF!,"&lt;="&amp;ME202,#REF!,"&gt;="&amp;MF202,#REF!,"="&amp;KW202,#REF!,"="&amp;KY202)</f>
        <v/>
      </c>
      <c r="NT202" s="1">
        <f>MP202+MR202+MT202+MV202+MX202+MZ202+NB202</f>
        <v/>
      </c>
      <c r="NU202" s="1">
        <f>MQ202+MS202+MU202+MW202+MY202+NA202+NC202</f>
        <v/>
      </c>
      <c r="NV202" s="1">
        <f>NT202+NU202</f>
        <v/>
      </c>
      <c r="NW202" s="33">
        <f>NT202/(NT202+NU202)</f>
        <v/>
      </c>
      <c r="NX202" s="3">
        <f>1/NW202</f>
        <v/>
      </c>
      <c r="NY202" s="1">
        <f>LH202</f>
        <v/>
      </c>
      <c r="NZ202" s="79">
        <f>(NW202*((NY202-1)*0.98))-((1-NW202)*1)</f>
        <v/>
      </c>
      <c r="OA202" s="34">
        <f>IF(LR202&lt;0.9,0,IF(AND(LR202&gt;1.1),0,1))</f>
        <v/>
      </c>
      <c r="OB202" s="34">
        <f>IF(LS202&lt;0.9,0,IF(AND(LS202&gt;1.1),0,1))</f>
        <v/>
      </c>
      <c r="OC202" s="32">
        <f>IF(NV202&gt;99,1,0)</f>
        <v/>
      </c>
      <c r="OD202" s="32">
        <f>IF(NZ202&gt;0.0799,1,0)</f>
        <v/>
      </c>
      <c r="OE202" s="32">
        <f>IF(NZ202&gt;OM202,1,0)</f>
        <v/>
      </c>
      <c r="OF202" s="32">
        <f>OC202+OD202+OE202+OA202+OB202</f>
        <v/>
      </c>
      <c r="OG202" s="1">
        <f>ND202+NF202+NH202+NJ202+NL202+NN202+NP202+NR202</f>
        <v/>
      </c>
      <c r="OH202" s="1">
        <f>NE202+NG202+NI202+NK202+NM202+NO202+NQ202+NS202</f>
        <v/>
      </c>
      <c r="OI202" s="1">
        <f>OG202+OH202</f>
        <v/>
      </c>
      <c r="OJ202" s="33">
        <f>OG202/(OG202+OH202)</f>
        <v/>
      </c>
      <c r="OK202" s="3">
        <f>1/OJ202</f>
        <v/>
      </c>
      <c r="OL202" s="1">
        <f>LI202</f>
        <v/>
      </c>
      <c r="OM202" s="79">
        <f>(OJ202*((OL202-1)*0.98))-((1-OJ202)*1)</f>
        <v/>
      </c>
      <c r="ON202" s="34">
        <f>IF(LR202&lt;0.9,0,IF(AND(LR202&gt;1.1),0,1))</f>
        <v/>
      </c>
      <c r="OO202" s="34">
        <f>IF(LS202&lt;0.9,0,IF(AND(LS202&gt;1.1),0,1))</f>
        <v/>
      </c>
      <c r="OP202" s="32">
        <f>IF(OI202&gt;99,1,0)</f>
        <v/>
      </c>
      <c r="OQ202" s="32">
        <f>IF(OM202&gt;0.0799,1,0)</f>
        <v/>
      </c>
      <c r="OR202" s="32">
        <f>IF(OM202&gt;OZ202,1,0)</f>
        <v/>
      </c>
      <c r="OS202" s="32">
        <f>OP202+OQ202+OR202+ON202+OO202</f>
        <v/>
      </c>
      <c r="OT202">
        <f>IF(OF202=5,"BackHome0-0",IF(AND(OS202=5),"BackAway0-0",""))</f>
        <v/>
      </c>
      <c r="OU202">
        <f>IF(OF202=5,KN202,IF(AND(OS202=5),KO202,""))</f>
        <v/>
      </c>
      <c r="OV202">
        <f>IF(OF202=5,"Match Odds",IF(AND(OS202=5),"Match Odds",""))</f>
        <v/>
      </c>
      <c r="OW202">
        <f>IF(OF202=5,KP202,IF(AND(OS202=5),KP202,""))</f>
        <v/>
      </c>
      <c r="OX202">
        <f>IF(OF202=5,"MATCH_ODDS",IF(AND(OS202=5),"MATCH_ODDS",""))</f>
        <v/>
      </c>
      <c r="OY202">
        <f>IF(OF202=5,"BACK",IF(AND(OS202=5),"BACK",""))</f>
        <v/>
      </c>
    </row>
    <row r="203" ht="16.5" customHeight="1" thickBot="1" thickTop="1">
      <c r="A203" s="2" t="n"/>
      <c r="KN203" s="1">
        <f>IF(INDEX(#REF!,MATCH('HT 0-0'!D203,#REF!,0))=INDEX(#REF!,MATCH('HT 0-0'!D203,#REF!,0)),INDEX(#REF!,MATCH('HT 0-0'!D203,#REF!,0)),"ERROR")</f>
        <v/>
      </c>
      <c r="KO203" s="1">
        <f>IF(INDEX(#REF!,MATCH('HT 0-0'!E203,#REF!,0))=INDEX(#REF!,MATCH('HT 0-0'!E203,#REF!,0)),INDEX(#REF!,MATCH('HT 0-0'!E203,#REF!,0)),"ERROR")</f>
        <v/>
      </c>
      <c r="KP203" s="1">
        <f>KN203&amp;" v "&amp;KO203</f>
        <v/>
      </c>
      <c r="KQ203">
        <f>B203&amp;"_"&amp;C203</f>
        <v/>
      </c>
      <c r="KR203" s="1">
        <f>IF((HW203/KK203)&lt;0.335,"G",IF((HW203/KK203)&gt;0.67,"R","A"))</f>
        <v/>
      </c>
      <c r="KS203" s="1">
        <f>IF((HX203/KK203)&lt;0.335,"G",IF((HX203/KK203)&gt;0.67,"R","A"))</f>
        <v/>
      </c>
      <c r="KT203" s="1">
        <f>IF((IH203/KK203)&lt;0.335,"G",IF((IH203/KK203)&gt;0.67,"R","A"))</f>
        <v/>
      </c>
      <c r="KU203" s="1">
        <f>IF((II203/KK203)&lt;0.335,"G",IF((II203/KK203)&gt;0.67,"R","A"))</f>
        <v/>
      </c>
      <c r="KV203" s="1">
        <f>IF((HZ203/KK203)&lt;0.335,"G",IF((HZ203/KK203)&gt;0.67,"R","A"))</f>
        <v/>
      </c>
      <c r="KW203" s="1">
        <f>IF((HY203/KK203)&lt;0.335,"G",IF((HY203/KK203)&gt;0.67,"R","A"))</f>
        <v/>
      </c>
      <c r="KX203" s="1">
        <f>IF((IK203/KK203)&lt;0.335,"G",IF((IK203/KK203)&gt;0.67,"R","A"))</f>
        <v/>
      </c>
      <c r="KY203" s="1">
        <f>IF((IJ203/KK203)&lt;0.335,"G",IF((IJ203/KK203)&gt;0.67,"R","A"))</f>
        <v/>
      </c>
      <c r="KZ203" s="1">
        <f>IF((HQ203/KK203)&lt;0.335,"G",IF((HQ203/KK203)&gt;0.67,"R","A"))</f>
        <v/>
      </c>
      <c r="LA203" s="1">
        <f>IF((IB203/KK203)&lt;0.335,"G",IF((IB203/KK203)&gt;0.67,"R","A"))</f>
        <v/>
      </c>
      <c r="LB203">
        <f>IF(LQ203="0-0",INDEX(Scrape!#REF!,MATCH('HT 0-0'!KP203,Scrape!$B:$B,0)),"")</f>
        <v/>
      </c>
      <c r="LC203">
        <f>IF(LQ203="0-0",INDEX(Scrape!$A:$A,MATCH('HT 0-0'!KP203,Scrape!$B:$B,0)),"")</f>
        <v/>
      </c>
      <c r="LD203">
        <f>IF(LQ203="0-0",INDEX(Scrape!$B:$B,MATCH('HT 0-0'!KP203,Scrape!$B:$B,0)),"")</f>
        <v/>
      </c>
      <c r="LE203">
        <f>IF(LQ203="0-0",INDEX(Scrape!$C:$C,MATCH('HT 0-0'!KP203,Scrape!$B:$B,0)),"")</f>
        <v/>
      </c>
      <c r="LF203">
        <f>IF(LQ203="0-0",INDEX(Scrape!$D:$D,MATCH('HT 0-0'!KP203,Scrape!$B:$B,0)),"")</f>
        <v/>
      </c>
      <c r="LG203">
        <f>IF(LQ203="0-0",INDEX(Scrape!$E:$E,MATCH('HT 0-0'!KP203,Scrape!$B:$B,0)),"")</f>
        <v/>
      </c>
      <c r="LH203">
        <f>IF(LQ203="0-0",INDEX(Scrape!$F:$F,MATCH('HT 0-0'!KP203,Scrape!$B:$B,0)),"")</f>
        <v/>
      </c>
      <c r="LI203">
        <f>IF(LQ203="0-0",INDEX(Scrape!$G:$G,MATCH('HT 0-0'!KP203,Scrape!$B:$B,0)),"")</f>
        <v/>
      </c>
      <c r="LJ203">
        <f>IF(LQ203="0-0",INDEX(Scrape!$H:$H,MATCH('HT 0-0'!KP203,Scrape!$B:$B,0)),"")</f>
        <v/>
      </c>
      <c r="LK203">
        <f>IF(LQ203="0-0",INDEX(Scrape!$I:$I,MATCH('HT 0-0'!KP203,Scrape!$B:$B,0)),"")</f>
        <v/>
      </c>
      <c r="LL203">
        <f>IF(LQ203="0-0",INDEX(Scrape!$J:$J,MATCH('HT 0-0'!KP203,Scrape!$B:$B,0)),"")</f>
        <v/>
      </c>
      <c r="LM203">
        <f>IF(LQ203="0-0",INDEX(Scrape!$K:$K,MATCH('HT 0-0'!KP203,Scrape!$B:$B,0)),"")</f>
        <v/>
      </c>
      <c r="LN203">
        <f>IF(LQ203="0-0",INDEX(Scrape!$L:$L,MATCH('HT 0-0'!KP203,Scrape!$B:$B,0)),"")</f>
        <v/>
      </c>
      <c r="LO203">
        <f>IF(LQ203="0-0",INDEX(Scrape!$M:$M,MATCH('HT 0-0'!KP203,Scrape!$B:$B,0)),"")</f>
        <v/>
      </c>
      <c r="LP203">
        <f>IF(LQ203="0-0",INDEX(Scrape!$N:$N,MATCH('HT 0-0'!KP203,Scrape!$B:$B,0)),"")</f>
        <v/>
      </c>
      <c r="LQ203">
        <f>INDEX(Scrape!$O:$O,MATCH('HT 0-0'!KP203,Scrape!$B:$B,0))</f>
        <v/>
      </c>
      <c r="LR203">
        <f>(1/LJ203)+(1/LI203)+(1/LH203)</f>
        <v/>
      </c>
      <c r="LS203">
        <f>(1/LG203)+(1/LF203)+(1/LE203)</f>
        <v/>
      </c>
      <c r="LT203" s="8">
        <f>IF(INDEX(#REF!,MATCH(KQ203,#REF!,0))=INDEX(#REF!,MATCH(KQ203,#REF!,0)),INDEX(#REF!,MATCH(KQ203,#REF!,0)),"ERROR")</f>
        <v/>
      </c>
      <c r="LU203" s="4">
        <f>IF(KR203="G",2,IF(KR203="R",0.5,IF(KR203="A",1)))</f>
        <v/>
      </c>
      <c r="LV203" s="4">
        <f>IF(KS203="G",0.5,IF(KS203="R",2,IF(KS203="A",1)))</f>
        <v/>
      </c>
      <c r="LW203" s="4">
        <f>IF(KT203="G",2,IF(KT203="R",0.5,IF(KT203="A",1)))</f>
        <v/>
      </c>
      <c r="LX203" s="4">
        <f>IF(KU203="G",0.5,IF(KU203="R",2,IF(KU203="A",1)))</f>
        <v/>
      </c>
      <c r="LY203" s="7">
        <f>(LK203*(LU203+LX203)+(LL203*(LU203+LX203)))</f>
        <v/>
      </c>
      <c r="LZ203" s="7">
        <f>(LN203*(LV203+LW203)+(LO203*(LV203+LW203)))</f>
        <v/>
      </c>
      <c r="MA203" s="11">
        <f>LY203-LZ203</f>
        <v/>
      </c>
      <c r="MB203" s="5">
        <f>MA203+2</f>
        <v/>
      </c>
      <c r="MC203" s="6">
        <f>MA203-2</f>
        <v/>
      </c>
      <c r="MD203" s="4">
        <f>LE203</f>
        <v/>
      </c>
      <c r="ME203" s="9">
        <f>IF(MD203=0,1000,MD203+0.75)</f>
        <v/>
      </c>
      <c r="MF203" s="10">
        <f>IF(MD203=0,0,MD203-0.75)</f>
        <v/>
      </c>
      <c r="MG203" s="4">
        <f>((LM203*(LU203+LX203))-((LP203*(LV203+LW203))))</f>
        <v/>
      </c>
      <c r="MH203" s="9">
        <f>MG203*1.2</f>
        <v/>
      </c>
      <c r="MI203" s="10">
        <f>MG203*0.8</f>
        <v/>
      </c>
      <c r="MJ203">
        <f>IFERROR(OT203,"")</f>
        <v/>
      </c>
      <c r="MK203">
        <f>IFERROR(OU203,"")</f>
        <v/>
      </c>
      <c r="ML203">
        <f>IFERROR(OV203,"")</f>
        <v/>
      </c>
      <c r="MM203">
        <f>IFERROR(OW203,"")</f>
        <v/>
      </c>
      <c r="MN203">
        <f>IFERROR(OX203,"")</f>
        <v/>
      </c>
      <c r="MO203">
        <f>IFERROR(OY203,"")</f>
        <v/>
      </c>
      <c r="MP203" s="1">
        <f>COUNTIFS(#REF!,LT203,#REF!,1,#REF!,"&gt;="&amp;MC203,#REF!,"&lt;="&amp;MB203,#REF!,"&lt;="&amp;ME203,#REF!,"&gt;="&amp;MF203,#REF!,"="&amp;KV203,#REF!,"="&amp;KX203)</f>
        <v/>
      </c>
      <c r="MQ203" s="1">
        <f>COUNTIFS(#REF!,LT203,#REF!,0,#REF!,"&gt;="&amp;MC203,#REF!,"&lt;="&amp;MB203,#REF!,"&lt;="&amp;ME203,#REF!,"&gt;="&amp;MF203,#REF!,"="&amp;KV203,#REF!,"="&amp;KX203)</f>
        <v/>
      </c>
      <c r="MR203" s="1">
        <f>COUNTIFS(#REF!,LT203,#REF!,1,#REF!,"&gt;="&amp;MC203,#REF!,"&lt;="&amp;MB203,#REF!,"&lt;="&amp;ME203,#REF!,"&gt;="&amp;MF203,#REF!,"="&amp;KW203,#REF!,"="&amp;KY203)</f>
        <v/>
      </c>
      <c r="MS203" s="1">
        <f>COUNTIFS(#REF!,LT203,#REF!,0,#REF!,"&gt;="&amp;MC203,#REF!,"&lt;="&amp;MB203,#REF!,"&lt;="&amp;ME203,#REF!,"&gt;="&amp;MF203,#REF!,"="&amp;KW203,#REF!,"="&amp;KY203)</f>
        <v/>
      </c>
      <c r="MT203" s="1">
        <f>COUNTIFS(#REF!,LT203,#REF!,1,#REF!,"&gt;="&amp;MI203,#REF!,"&lt;="&amp;MH203,#REF!,"&lt;="&amp;ME203,#REF!,"&gt;="&amp;MF203)</f>
        <v/>
      </c>
      <c r="MU203" s="1">
        <f>COUNTIFS(#REF!,LT203,#REF!,0,#REF!,"&gt;="&amp;MI203,#REF!,"&lt;="&amp;MH203,#REF!,"&lt;="&amp;ME203,#REF!,"&gt;="&amp;MF203)</f>
        <v/>
      </c>
      <c r="MV203" s="1">
        <f>COUNTIFS(#REF!,LT203,#REF!,1,#REF!,"&gt;="&amp;MI203,#REF!,"&lt;="&amp;MH203,#REF!,"="&amp;KZ203,#REF!,"="&amp;LA203,#REF!,"&lt;="&amp;ME203,#REF!,"&gt;="&amp;MF203)</f>
        <v/>
      </c>
      <c r="MW203" s="1">
        <f>COUNTIFS(#REF!,LT203,#REF!,0,#REF!,"&gt;="&amp;MI203,#REF!,"&lt;="&amp;MH203,#REF!,"="&amp;KZ203,#REF!,"="&amp;LA203,#REF!,"&lt;="&amp;ME203,#REF!,"&gt;="&amp;MF203)</f>
        <v/>
      </c>
      <c r="MX203" s="1">
        <f>COUNTIFS(#REF!,LT203,#REF!,1,#REF!,"&gt;="&amp;MC203,#REF!,"&lt;="&amp;MB203,#REF!,"&lt;="&amp;ME203,#REF!,"&gt;="&amp;MF203)</f>
        <v/>
      </c>
      <c r="MY203" s="1">
        <f>COUNTIFS(#REF!,LT203,#REF!,0,#REF!,"&gt;="&amp;MC203,#REF!,"&lt;="&amp;MB203,#REF!,"&lt;="&amp;ME203,#REF!,"&gt;="&amp;MF203)</f>
        <v/>
      </c>
      <c r="MZ203" s="1">
        <f>COUNTIFS(#REF!,LT203,#REF!,1,#REF!,"&lt;="&amp;ME203,#REF!,"&gt;="&amp;MF203,#REF!,"="&amp;KV203,#REF!,"="&amp;KX203)</f>
        <v/>
      </c>
      <c r="NA203" s="1">
        <f>COUNTIFS(#REF!,LT203,#REF!,0,#REF!,"&lt;="&amp;ME203,#REF!,"&gt;="&amp;MF203,#REF!,"="&amp;KV203,#REF!,"="&amp;KX203)</f>
        <v/>
      </c>
      <c r="NB203" s="1">
        <f>COUNTIFS(#REF!,LT203,#REF!,1,#REF!,"&lt;="&amp;ME203,#REF!,"&gt;="&amp;MF203,#REF!,"="&amp;KW203,#REF!,"="&amp;KY203)</f>
        <v/>
      </c>
      <c r="NC203" s="1">
        <f>COUNTIFS(#REF!,LT203,#REF!,0,#REF!,"&lt;="&amp;ME203,#REF!,"&gt;="&amp;MF203,#REF!,"="&amp;KW203,#REF!,"="&amp;KY203)</f>
        <v/>
      </c>
      <c r="ND203" s="1">
        <f>COUNTIFS(#REF!,LT203,#REF!,1,#REF!,"&gt;="&amp;MC203,#REF!,"&lt;="&amp;MB203,#REF!,"&lt;="&amp;ME203,#REF!,"&gt;="&amp;MF203,#REF!,"="&amp;KV203,#REF!,"="&amp;KX203)</f>
        <v/>
      </c>
      <c r="NE203" s="1">
        <f>COUNTIFS(#REF!,LT203,#REF!,0,#REF!,"&gt;="&amp;MC203,#REF!,"&lt;="&amp;MB203,#REF!,"&lt;="&amp;ME203,#REF!,"&gt;="&amp;MF203,#REF!,"="&amp;KV203,#REF!,"="&amp;KX203)</f>
        <v/>
      </c>
      <c r="NF203" s="1">
        <f>COUNTIFS(#REF!,LT203,#REF!,1,#REF!,"&gt;="&amp;MC203,#REF!,"&lt;="&amp;MB203,#REF!,"&lt;="&amp;ME203,#REF!,"&gt;="&amp;MF203,#REF!,"="&amp;KW203,#REF!,"="&amp;KY203)</f>
        <v/>
      </c>
      <c r="NG203" s="1">
        <f>COUNTIFS(#REF!,LT203,#REF!,0,#REF!,"&gt;="&amp;MC203,#REF!,"&lt;="&amp;MB203,#REF!,"&lt;="&amp;ME203,#REF!,"&gt;="&amp;MF203,#REF!,"="&amp;KW203,#REF!,"="&amp;KY203)</f>
        <v/>
      </c>
      <c r="NH203" s="1">
        <f>COUNTIFS(#REF!,LT203,#REF!,1,#REF!,"&gt;="&amp;MC203,#REF!,"&lt;="&amp;MB203,#REF!,"&lt;="&amp;ME203,#REF!,"&gt;="&amp;MF203,#REF!,"="&amp;KZ203,#REF!,"="&amp;LA203)</f>
        <v/>
      </c>
      <c r="NI203" s="1">
        <f>COUNTIFS(#REF!,LT203,#REF!,0,#REF!,"&gt;="&amp;MC203,#REF!,"&lt;="&amp;MB203,#REF!,"&lt;="&amp;ME203,#REF!,"&gt;="&amp;MF203,#REF!,"="&amp;KZ203,#REF!,"="&amp;LA203)</f>
        <v/>
      </c>
      <c r="NJ203" s="1">
        <f>COUNTIFS(#REF!,LT203,#REF!,1,#REF!,"&gt;="&amp;MI203,#REF!,"&lt;="&amp;MH203,#REF!,"&lt;="&amp;ME203,#REF!,"&gt;="&amp;MF203)</f>
        <v/>
      </c>
      <c r="NK203" s="1">
        <f>COUNTIFS(#REF!,LT203,#REF!,0,#REF!,"&gt;="&amp;MI203,#REF!,"&lt;="&amp;MH203,#REF!,"&lt;="&amp;ME203,#REF!,"&gt;="&amp;MF203)</f>
        <v/>
      </c>
      <c r="NL203" s="1">
        <f>COUNTIFS(#REF!,LT203,#REF!,1,#REF!,"&gt;="&amp;MI203,#REF!,"&lt;="&amp;MH203,#REF!,"="&amp;KZ203,#REF!,"="&amp;LA203,#REF!,"&lt;="&amp;ME203,#REF!,"&gt;="&amp;MF203)</f>
        <v/>
      </c>
      <c r="NM203" s="1">
        <f>COUNTIFS(#REF!,LT203,#REF!,0,#REF!,"&gt;="&amp;MI203,#REF!,"&lt;="&amp;MH203,#REF!,"="&amp;KZ203,#REF!,"="&amp;LA203,#REF!,"&lt;="&amp;ME203,#REF!,"&gt;="&amp;MF203)</f>
        <v/>
      </c>
      <c r="NN203" s="1">
        <f>COUNTIFS(#REF!,LT203,#REF!,1,#REF!,"&gt;="&amp;MC203,#REF!,"&lt;="&amp;MB203,#REF!,"&lt;="&amp;ME203,#REF!,"&gt;="&amp;MF203)</f>
        <v/>
      </c>
      <c r="NO203" s="1">
        <f>COUNTIFS(#REF!,LT203,#REF!,0,#REF!,"&gt;="&amp;MC203,#REF!,"&lt;="&amp;MB203,#REF!,"&lt;="&amp;ME203,#REF!,"&gt;="&amp;MF203)</f>
        <v/>
      </c>
      <c r="NP203" s="1">
        <f>COUNTIFS(#REF!,LT203,#REF!,1,#REF!,"&lt;="&amp;ME203,#REF!,"&gt;="&amp;MF203,#REF!,"="&amp;KV203,#REF!,"="&amp;KX203)</f>
        <v/>
      </c>
      <c r="NQ203" s="1">
        <f>COUNTIFS(#REF!,LT203,#REF!,0,#REF!,"&lt;="&amp;ME203,#REF!,"&gt;="&amp;MF203,#REF!,"="&amp;KV203,#REF!,"="&amp;KX203)</f>
        <v/>
      </c>
      <c r="NR203" s="1">
        <f>COUNTIFS(#REF!,LT203,#REF!,1,#REF!,"&lt;="&amp;ME203,#REF!,"&gt;="&amp;MF203,#REF!,"="&amp;KW203,#REF!,"="&amp;KY203)</f>
        <v/>
      </c>
      <c r="NS203" s="1">
        <f>COUNTIFS(#REF!,LT203,#REF!,0,#REF!,"&lt;="&amp;ME203,#REF!,"&gt;="&amp;MF203,#REF!,"="&amp;KW203,#REF!,"="&amp;KY203)</f>
        <v/>
      </c>
      <c r="NT203" s="1">
        <f>MP203+MR203+MT203+MV203+MX203+MZ203+NB203</f>
        <v/>
      </c>
      <c r="NU203" s="1">
        <f>MQ203+MS203+MU203+MW203+MY203+NA203+NC203</f>
        <v/>
      </c>
      <c r="NV203" s="1">
        <f>NT203+NU203</f>
        <v/>
      </c>
      <c r="NW203" s="33">
        <f>NT203/(NT203+NU203)</f>
        <v/>
      </c>
      <c r="NX203" s="3">
        <f>1/NW203</f>
        <v/>
      </c>
      <c r="NY203" s="1">
        <f>LH203</f>
        <v/>
      </c>
      <c r="NZ203" s="79">
        <f>(NW203*((NY203-1)*0.98))-((1-NW203)*1)</f>
        <v/>
      </c>
      <c r="OA203" s="34">
        <f>IF(LR203&lt;0.9,0,IF(AND(LR203&gt;1.1),0,1))</f>
        <v/>
      </c>
      <c r="OB203" s="34">
        <f>IF(LS203&lt;0.9,0,IF(AND(LS203&gt;1.1),0,1))</f>
        <v/>
      </c>
      <c r="OC203" s="32">
        <f>IF(NV203&gt;99,1,0)</f>
        <v/>
      </c>
      <c r="OD203" s="32">
        <f>IF(NZ203&gt;0.0799,1,0)</f>
        <v/>
      </c>
      <c r="OE203" s="32">
        <f>IF(NZ203&gt;OM203,1,0)</f>
        <v/>
      </c>
      <c r="OF203" s="32">
        <f>OC203+OD203+OE203+OA203+OB203</f>
        <v/>
      </c>
      <c r="OG203" s="1">
        <f>ND203+NF203+NH203+NJ203+NL203+NN203+NP203+NR203</f>
        <v/>
      </c>
      <c r="OH203" s="1">
        <f>NE203+NG203+NI203+NK203+NM203+NO203+NQ203+NS203</f>
        <v/>
      </c>
      <c r="OI203" s="1">
        <f>OG203+OH203</f>
        <v/>
      </c>
      <c r="OJ203" s="33">
        <f>OG203/(OG203+OH203)</f>
        <v/>
      </c>
      <c r="OK203" s="3">
        <f>1/OJ203</f>
        <v/>
      </c>
      <c r="OL203" s="1">
        <f>LI203</f>
        <v/>
      </c>
      <c r="OM203" s="79">
        <f>(OJ203*((OL203-1)*0.98))-((1-OJ203)*1)</f>
        <v/>
      </c>
      <c r="ON203" s="34">
        <f>IF(LR203&lt;0.9,0,IF(AND(LR203&gt;1.1),0,1))</f>
        <v/>
      </c>
      <c r="OO203" s="34">
        <f>IF(LS203&lt;0.9,0,IF(AND(LS203&gt;1.1),0,1))</f>
        <v/>
      </c>
      <c r="OP203" s="32">
        <f>IF(OI203&gt;99,1,0)</f>
        <v/>
      </c>
      <c r="OQ203" s="32">
        <f>IF(OM203&gt;0.0799,1,0)</f>
        <v/>
      </c>
      <c r="OR203" s="32">
        <f>IF(OM203&gt;OZ203,1,0)</f>
        <v/>
      </c>
      <c r="OS203" s="32">
        <f>OP203+OQ203+OR203+ON203+OO203</f>
        <v/>
      </c>
      <c r="OT203">
        <f>IF(OF203=5,"BackHome0-0",IF(AND(OS203=5),"BackAway0-0",""))</f>
        <v/>
      </c>
      <c r="OU203">
        <f>IF(OF203=5,KN203,IF(AND(OS203=5),KO203,""))</f>
        <v/>
      </c>
      <c r="OV203">
        <f>IF(OF203=5,"Match Odds",IF(AND(OS203=5),"Match Odds",""))</f>
        <v/>
      </c>
      <c r="OW203">
        <f>IF(OF203=5,KP203,IF(AND(OS203=5),KP203,""))</f>
        <v/>
      </c>
      <c r="OX203">
        <f>IF(OF203=5,"MATCH_ODDS",IF(AND(OS203=5),"MATCH_ODDS",""))</f>
        <v/>
      </c>
      <c r="OY203">
        <f>IF(OF203=5,"BACK",IF(AND(OS203=5),"BACK",""))</f>
        <v/>
      </c>
    </row>
    <row r="204" ht="16.5" customHeight="1" thickBot="1" thickTop="1">
      <c r="A204" s="2" t="n"/>
      <c r="KN204" s="1">
        <f>IF(INDEX(#REF!,MATCH('HT 0-0'!D204,#REF!,0))=INDEX(#REF!,MATCH('HT 0-0'!D204,#REF!,0)),INDEX(#REF!,MATCH('HT 0-0'!D204,#REF!,0)),"ERROR")</f>
        <v/>
      </c>
      <c r="KO204" s="1">
        <f>IF(INDEX(#REF!,MATCH('HT 0-0'!E204,#REF!,0))=INDEX(#REF!,MATCH('HT 0-0'!E204,#REF!,0)),INDEX(#REF!,MATCH('HT 0-0'!E204,#REF!,0)),"ERROR")</f>
        <v/>
      </c>
      <c r="KP204" s="1">
        <f>KN204&amp;" v "&amp;KO204</f>
        <v/>
      </c>
      <c r="KQ204">
        <f>B204&amp;"_"&amp;C204</f>
        <v/>
      </c>
      <c r="KR204" s="1">
        <f>IF((HW204/KK204)&lt;0.335,"G",IF((HW204/KK204)&gt;0.67,"R","A"))</f>
        <v/>
      </c>
      <c r="KS204" s="1">
        <f>IF((HX204/KK204)&lt;0.335,"G",IF((HX204/KK204)&gt;0.67,"R","A"))</f>
        <v/>
      </c>
      <c r="KT204" s="1">
        <f>IF((IH204/KK204)&lt;0.335,"G",IF((IH204/KK204)&gt;0.67,"R","A"))</f>
        <v/>
      </c>
      <c r="KU204" s="1">
        <f>IF((II204/KK204)&lt;0.335,"G",IF((II204/KK204)&gt;0.67,"R","A"))</f>
        <v/>
      </c>
      <c r="KV204" s="1">
        <f>IF((HZ204/KK204)&lt;0.335,"G",IF((HZ204/KK204)&gt;0.67,"R","A"))</f>
        <v/>
      </c>
      <c r="KW204" s="1">
        <f>IF((HY204/KK204)&lt;0.335,"G",IF((HY204/KK204)&gt;0.67,"R","A"))</f>
        <v/>
      </c>
      <c r="KX204" s="1">
        <f>IF((IK204/KK204)&lt;0.335,"G",IF((IK204/KK204)&gt;0.67,"R","A"))</f>
        <v/>
      </c>
      <c r="KY204" s="1">
        <f>IF((IJ204/KK204)&lt;0.335,"G",IF((IJ204/KK204)&gt;0.67,"R","A"))</f>
        <v/>
      </c>
      <c r="KZ204" s="1">
        <f>IF((HQ204/KK204)&lt;0.335,"G",IF((HQ204/KK204)&gt;0.67,"R","A"))</f>
        <v/>
      </c>
      <c r="LA204" s="1">
        <f>IF((IB204/KK204)&lt;0.335,"G",IF((IB204/KK204)&gt;0.67,"R","A"))</f>
        <v/>
      </c>
      <c r="LB204">
        <f>IF(LQ204="0-0",INDEX(Scrape!#REF!,MATCH('HT 0-0'!KP204,Scrape!$B:$B,0)),"")</f>
        <v/>
      </c>
      <c r="LC204">
        <f>IF(LQ204="0-0",INDEX(Scrape!$A:$A,MATCH('HT 0-0'!KP204,Scrape!$B:$B,0)),"")</f>
        <v/>
      </c>
      <c r="LD204">
        <f>IF(LQ204="0-0",INDEX(Scrape!$B:$B,MATCH('HT 0-0'!KP204,Scrape!$B:$B,0)),"")</f>
        <v/>
      </c>
      <c r="LE204">
        <f>IF(LQ204="0-0",INDEX(Scrape!$C:$C,MATCH('HT 0-0'!KP204,Scrape!$B:$B,0)),"")</f>
        <v/>
      </c>
      <c r="LF204">
        <f>IF(LQ204="0-0",INDEX(Scrape!$D:$D,MATCH('HT 0-0'!KP204,Scrape!$B:$B,0)),"")</f>
        <v/>
      </c>
      <c r="LG204">
        <f>IF(LQ204="0-0",INDEX(Scrape!$E:$E,MATCH('HT 0-0'!KP204,Scrape!$B:$B,0)),"")</f>
        <v/>
      </c>
      <c r="LH204">
        <f>IF(LQ204="0-0",INDEX(Scrape!$F:$F,MATCH('HT 0-0'!KP204,Scrape!$B:$B,0)),"")</f>
        <v/>
      </c>
      <c r="LI204">
        <f>IF(LQ204="0-0",INDEX(Scrape!$G:$G,MATCH('HT 0-0'!KP204,Scrape!$B:$B,0)),"")</f>
        <v/>
      </c>
      <c r="LJ204">
        <f>IF(LQ204="0-0",INDEX(Scrape!$H:$H,MATCH('HT 0-0'!KP204,Scrape!$B:$B,0)),"")</f>
        <v/>
      </c>
      <c r="LK204">
        <f>IF(LQ204="0-0",INDEX(Scrape!$I:$I,MATCH('HT 0-0'!KP204,Scrape!$B:$B,0)),"")</f>
        <v/>
      </c>
      <c r="LL204">
        <f>IF(LQ204="0-0",INDEX(Scrape!$J:$J,MATCH('HT 0-0'!KP204,Scrape!$B:$B,0)),"")</f>
        <v/>
      </c>
      <c r="LM204">
        <f>IF(LQ204="0-0",INDEX(Scrape!$K:$K,MATCH('HT 0-0'!KP204,Scrape!$B:$B,0)),"")</f>
        <v/>
      </c>
      <c r="LN204">
        <f>IF(LQ204="0-0",INDEX(Scrape!$L:$L,MATCH('HT 0-0'!KP204,Scrape!$B:$B,0)),"")</f>
        <v/>
      </c>
      <c r="LO204">
        <f>IF(LQ204="0-0",INDEX(Scrape!$M:$M,MATCH('HT 0-0'!KP204,Scrape!$B:$B,0)),"")</f>
        <v/>
      </c>
      <c r="LP204">
        <f>IF(LQ204="0-0",INDEX(Scrape!$N:$N,MATCH('HT 0-0'!KP204,Scrape!$B:$B,0)),"")</f>
        <v/>
      </c>
      <c r="LQ204">
        <f>INDEX(Scrape!$O:$O,MATCH('HT 0-0'!KP204,Scrape!$B:$B,0))</f>
        <v/>
      </c>
      <c r="LR204">
        <f>(1/LJ204)+(1/LI204)+(1/LH204)</f>
        <v/>
      </c>
      <c r="LS204">
        <f>(1/LG204)+(1/LF204)+(1/LE204)</f>
        <v/>
      </c>
      <c r="LT204" s="8">
        <f>IF(INDEX(#REF!,MATCH(KQ204,#REF!,0))=INDEX(#REF!,MATCH(KQ204,#REF!,0)),INDEX(#REF!,MATCH(KQ204,#REF!,0)),"ERROR")</f>
        <v/>
      </c>
      <c r="LU204" s="4">
        <f>IF(KR204="G",2,IF(KR204="R",0.5,IF(KR204="A",1)))</f>
        <v/>
      </c>
      <c r="LV204" s="4">
        <f>IF(KS204="G",0.5,IF(KS204="R",2,IF(KS204="A",1)))</f>
        <v/>
      </c>
      <c r="LW204" s="4">
        <f>IF(KT204="G",2,IF(KT204="R",0.5,IF(KT204="A",1)))</f>
        <v/>
      </c>
      <c r="LX204" s="4">
        <f>IF(KU204="G",0.5,IF(KU204="R",2,IF(KU204="A",1)))</f>
        <v/>
      </c>
      <c r="LY204" s="7">
        <f>(LK204*(LU204+LX204)+(LL204*(LU204+LX204)))</f>
        <v/>
      </c>
      <c r="LZ204" s="7">
        <f>(LN204*(LV204+LW204)+(LO204*(LV204+LW204)))</f>
        <v/>
      </c>
      <c r="MA204" s="11">
        <f>LY204-LZ204</f>
        <v/>
      </c>
      <c r="MB204" s="5">
        <f>MA204+2</f>
        <v/>
      </c>
      <c r="MC204" s="6">
        <f>MA204-2</f>
        <v/>
      </c>
      <c r="MD204" s="4">
        <f>LE204</f>
        <v/>
      </c>
      <c r="ME204" s="9">
        <f>IF(MD204=0,1000,MD204+0.75)</f>
        <v/>
      </c>
      <c r="MF204" s="10">
        <f>IF(MD204=0,0,MD204-0.75)</f>
        <v/>
      </c>
      <c r="MG204" s="4">
        <f>((LM204*(LU204+LX204))-((LP204*(LV204+LW204))))</f>
        <v/>
      </c>
      <c r="MH204" s="9">
        <f>MG204*1.2</f>
        <v/>
      </c>
      <c r="MI204" s="10">
        <f>MG204*0.8</f>
        <v/>
      </c>
      <c r="MJ204">
        <f>IFERROR(OT204,"")</f>
        <v/>
      </c>
      <c r="MK204">
        <f>IFERROR(OU204,"")</f>
        <v/>
      </c>
      <c r="ML204">
        <f>IFERROR(OV204,"")</f>
        <v/>
      </c>
      <c r="MM204">
        <f>IFERROR(OW204,"")</f>
        <v/>
      </c>
      <c r="MN204">
        <f>IFERROR(OX204,"")</f>
        <v/>
      </c>
      <c r="MO204">
        <f>IFERROR(OY204,"")</f>
        <v/>
      </c>
      <c r="MP204" s="1">
        <f>COUNTIFS(#REF!,LT204,#REF!,1,#REF!,"&gt;="&amp;MC204,#REF!,"&lt;="&amp;MB204,#REF!,"&lt;="&amp;ME204,#REF!,"&gt;="&amp;MF204,#REF!,"="&amp;KV204,#REF!,"="&amp;KX204)</f>
        <v/>
      </c>
      <c r="MQ204" s="1">
        <f>COUNTIFS(#REF!,LT204,#REF!,0,#REF!,"&gt;="&amp;MC204,#REF!,"&lt;="&amp;MB204,#REF!,"&lt;="&amp;ME204,#REF!,"&gt;="&amp;MF204,#REF!,"="&amp;KV204,#REF!,"="&amp;KX204)</f>
        <v/>
      </c>
      <c r="MR204" s="1">
        <f>COUNTIFS(#REF!,LT204,#REF!,1,#REF!,"&gt;="&amp;MC204,#REF!,"&lt;="&amp;MB204,#REF!,"&lt;="&amp;ME204,#REF!,"&gt;="&amp;MF204,#REF!,"="&amp;KW204,#REF!,"="&amp;KY204)</f>
        <v/>
      </c>
      <c r="MS204" s="1">
        <f>COUNTIFS(#REF!,LT204,#REF!,0,#REF!,"&gt;="&amp;MC204,#REF!,"&lt;="&amp;MB204,#REF!,"&lt;="&amp;ME204,#REF!,"&gt;="&amp;MF204,#REF!,"="&amp;KW204,#REF!,"="&amp;KY204)</f>
        <v/>
      </c>
      <c r="MT204" s="1">
        <f>COUNTIFS(#REF!,LT204,#REF!,1,#REF!,"&gt;="&amp;MI204,#REF!,"&lt;="&amp;MH204,#REF!,"&lt;="&amp;ME204,#REF!,"&gt;="&amp;MF204)</f>
        <v/>
      </c>
      <c r="MU204" s="1">
        <f>COUNTIFS(#REF!,LT204,#REF!,0,#REF!,"&gt;="&amp;MI204,#REF!,"&lt;="&amp;MH204,#REF!,"&lt;="&amp;ME204,#REF!,"&gt;="&amp;MF204)</f>
        <v/>
      </c>
      <c r="MV204" s="1">
        <f>COUNTIFS(#REF!,LT204,#REF!,1,#REF!,"&gt;="&amp;MI204,#REF!,"&lt;="&amp;MH204,#REF!,"="&amp;KZ204,#REF!,"="&amp;LA204,#REF!,"&lt;="&amp;ME204,#REF!,"&gt;="&amp;MF204)</f>
        <v/>
      </c>
      <c r="MW204" s="1">
        <f>COUNTIFS(#REF!,LT204,#REF!,0,#REF!,"&gt;="&amp;MI204,#REF!,"&lt;="&amp;MH204,#REF!,"="&amp;KZ204,#REF!,"="&amp;LA204,#REF!,"&lt;="&amp;ME204,#REF!,"&gt;="&amp;MF204)</f>
        <v/>
      </c>
      <c r="MX204" s="1">
        <f>COUNTIFS(#REF!,LT204,#REF!,1,#REF!,"&gt;="&amp;MC204,#REF!,"&lt;="&amp;MB204,#REF!,"&lt;="&amp;ME204,#REF!,"&gt;="&amp;MF204)</f>
        <v/>
      </c>
      <c r="MY204" s="1">
        <f>COUNTIFS(#REF!,LT204,#REF!,0,#REF!,"&gt;="&amp;MC204,#REF!,"&lt;="&amp;MB204,#REF!,"&lt;="&amp;ME204,#REF!,"&gt;="&amp;MF204)</f>
        <v/>
      </c>
      <c r="MZ204" s="1">
        <f>COUNTIFS(#REF!,LT204,#REF!,1,#REF!,"&lt;="&amp;ME204,#REF!,"&gt;="&amp;MF204,#REF!,"="&amp;KV204,#REF!,"="&amp;KX204)</f>
        <v/>
      </c>
      <c r="NA204" s="1">
        <f>COUNTIFS(#REF!,LT204,#REF!,0,#REF!,"&lt;="&amp;ME204,#REF!,"&gt;="&amp;MF204,#REF!,"="&amp;KV204,#REF!,"="&amp;KX204)</f>
        <v/>
      </c>
      <c r="NB204" s="1">
        <f>COUNTIFS(#REF!,LT204,#REF!,1,#REF!,"&lt;="&amp;ME204,#REF!,"&gt;="&amp;MF204,#REF!,"="&amp;KW204,#REF!,"="&amp;KY204)</f>
        <v/>
      </c>
      <c r="NC204" s="1">
        <f>COUNTIFS(#REF!,LT204,#REF!,0,#REF!,"&lt;="&amp;ME204,#REF!,"&gt;="&amp;MF204,#REF!,"="&amp;KW204,#REF!,"="&amp;KY204)</f>
        <v/>
      </c>
      <c r="ND204" s="1">
        <f>COUNTIFS(#REF!,LT204,#REF!,1,#REF!,"&gt;="&amp;MC204,#REF!,"&lt;="&amp;MB204,#REF!,"&lt;="&amp;ME204,#REF!,"&gt;="&amp;MF204,#REF!,"="&amp;KV204,#REF!,"="&amp;KX204)</f>
        <v/>
      </c>
      <c r="NE204" s="1">
        <f>COUNTIFS(#REF!,LT204,#REF!,0,#REF!,"&gt;="&amp;MC204,#REF!,"&lt;="&amp;MB204,#REF!,"&lt;="&amp;ME204,#REF!,"&gt;="&amp;MF204,#REF!,"="&amp;KV204,#REF!,"="&amp;KX204)</f>
        <v/>
      </c>
      <c r="NF204" s="1">
        <f>COUNTIFS(#REF!,LT204,#REF!,1,#REF!,"&gt;="&amp;MC204,#REF!,"&lt;="&amp;MB204,#REF!,"&lt;="&amp;ME204,#REF!,"&gt;="&amp;MF204,#REF!,"="&amp;KW204,#REF!,"="&amp;KY204)</f>
        <v/>
      </c>
      <c r="NG204" s="1">
        <f>COUNTIFS(#REF!,LT204,#REF!,0,#REF!,"&gt;="&amp;MC204,#REF!,"&lt;="&amp;MB204,#REF!,"&lt;="&amp;ME204,#REF!,"&gt;="&amp;MF204,#REF!,"="&amp;KW204,#REF!,"="&amp;KY204)</f>
        <v/>
      </c>
      <c r="NH204" s="1">
        <f>COUNTIFS(#REF!,LT204,#REF!,1,#REF!,"&gt;="&amp;MC204,#REF!,"&lt;="&amp;MB204,#REF!,"&lt;="&amp;ME204,#REF!,"&gt;="&amp;MF204,#REF!,"="&amp;KZ204,#REF!,"="&amp;LA204)</f>
        <v/>
      </c>
      <c r="NI204" s="1">
        <f>COUNTIFS(#REF!,LT204,#REF!,0,#REF!,"&gt;="&amp;MC204,#REF!,"&lt;="&amp;MB204,#REF!,"&lt;="&amp;ME204,#REF!,"&gt;="&amp;MF204,#REF!,"="&amp;KZ204,#REF!,"="&amp;LA204)</f>
        <v/>
      </c>
      <c r="NJ204" s="1">
        <f>COUNTIFS(#REF!,LT204,#REF!,1,#REF!,"&gt;="&amp;MI204,#REF!,"&lt;="&amp;MH204,#REF!,"&lt;="&amp;ME204,#REF!,"&gt;="&amp;MF204)</f>
        <v/>
      </c>
      <c r="NK204" s="1">
        <f>COUNTIFS(#REF!,LT204,#REF!,0,#REF!,"&gt;="&amp;MI204,#REF!,"&lt;="&amp;MH204,#REF!,"&lt;="&amp;ME204,#REF!,"&gt;="&amp;MF204)</f>
        <v/>
      </c>
      <c r="NL204" s="1">
        <f>COUNTIFS(#REF!,LT204,#REF!,1,#REF!,"&gt;="&amp;MI204,#REF!,"&lt;="&amp;MH204,#REF!,"="&amp;KZ204,#REF!,"="&amp;LA204,#REF!,"&lt;="&amp;ME204,#REF!,"&gt;="&amp;MF204)</f>
        <v/>
      </c>
      <c r="NM204" s="1">
        <f>COUNTIFS(#REF!,LT204,#REF!,0,#REF!,"&gt;="&amp;MI204,#REF!,"&lt;="&amp;MH204,#REF!,"="&amp;KZ204,#REF!,"="&amp;LA204,#REF!,"&lt;="&amp;ME204,#REF!,"&gt;="&amp;MF204)</f>
        <v/>
      </c>
      <c r="NN204" s="1">
        <f>COUNTIFS(#REF!,LT204,#REF!,1,#REF!,"&gt;="&amp;MC204,#REF!,"&lt;="&amp;MB204,#REF!,"&lt;="&amp;ME204,#REF!,"&gt;="&amp;MF204)</f>
        <v/>
      </c>
      <c r="NO204" s="1">
        <f>COUNTIFS(#REF!,LT204,#REF!,0,#REF!,"&gt;="&amp;MC204,#REF!,"&lt;="&amp;MB204,#REF!,"&lt;="&amp;ME204,#REF!,"&gt;="&amp;MF204)</f>
        <v/>
      </c>
      <c r="NP204" s="1">
        <f>COUNTIFS(#REF!,LT204,#REF!,1,#REF!,"&lt;="&amp;ME204,#REF!,"&gt;="&amp;MF204,#REF!,"="&amp;KV204,#REF!,"="&amp;KX204)</f>
        <v/>
      </c>
      <c r="NQ204" s="1">
        <f>COUNTIFS(#REF!,LT204,#REF!,0,#REF!,"&lt;="&amp;ME204,#REF!,"&gt;="&amp;MF204,#REF!,"="&amp;KV204,#REF!,"="&amp;KX204)</f>
        <v/>
      </c>
      <c r="NR204" s="1">
        <f>COUNTIFS(#REF!,LT204,#REF!,1,#REF!,"&lt;="&amp;ME204,#REF!,"&gt;="&amp;MF204,#REF!,"="&amp;KW204,#REF!,"="&amp;KY204)</f>
        <v/>
      </c>
      <c r="NS204" s="1">
        <f>COUNTIFS(#REF!,LT204,#REF!,0,#REF!,"&lt;="&amp;ME204,#REF!,"&gt;="&amp;MF204,#REF!,"="&amp;KW204,#REF!,"="&amp;KY204)</f>
        <v/>
      </c>
      <c r="NT204" s="1">
        <f>MP204+MR204+MT204+MV204+MX204+MZ204+NB204</f>
        <v/>
      </c>
      <c r="NU204" s="1">
        <f>MQ204+MS204+MU204+MW204+MY204+NA204+NC204</f>
        <v/>
      </c>
      <c r="NV204" s="1">
        <f>NT204+NU204</f>
        <v/>
      </c>
      <c r="NW204" s="33">
        <f>NT204/(NT204+NU204)</f>
        <v/>
      </c>
      <c r="NX204" s="3">
        <f>1/NW204</f>
        <v/>
      </c>
      <c r="NY204" s="1">
        <f>LH204</f>
        <v/>
      </c>
      <c r="NZ204" s="79">
        <f>(NW204*((NY204-1)*0.98))-((1-NW204)*1)</f>
        <v/>
      </c>
      <c r="OA204" s="34">
        <f>IF(LR204&lt;0.9,0,IF(AND(LR204&gt;1.1),0,1))</f>
        <v/>
      </c>
      <c r="OB204" s="34">
        <f>IF(LS204&lt;0.9,0,IF(AND(LS204&gt;1.1),0,1))</f>
        <v/>
      </c>
      <c r="OC204" s="32">
        <f>IF(NV204&gt;99,1,0)</f>
        <v/>
      </c>
      <c r="OD204" s="32">
        <f>IF(NZ204&gt;0.0799,1,0)</f>
        <v/>
      </c>
      <c r="OE204" s="32">
        <f>IF(NZ204&gt;OM204,1,0)</f>
        <v/>
      </c>
      <c r="OF204" s="32">
        <f>OC204+OD204+OE204+OA204+OB204</f>
        <v/>
      </c>
      <c r="OG204" s="1">
        <f>ND204+NF204+NH204+NJ204+NL204+NN204+NP204+NR204</f>
        <v/>
      </c>
      <c r="OH204" s="1">
        <f>NE204+NG204+NI204+NK204+NM204+NO204+NQ204+NS204</f>
        <v/>
      </c>
      <c r="OI204" s="1">
        <f>OG204+OH204</f>
        <v/>
      </c>
      <c r="OJ204" s="33">
        <f>OG204/(OG204+OH204)</f>
        <v/>
      </c>
      <c r="OK204" s="3">
        <f>1/OJ204</f>
        <v/>
      </c>
      <c r="OL204" s="1">
        <f>LI204</f>
        <v/>
      </c>
      <c r="OM204" s="79">
        <f>(OJ204*((OL204-1)*0.98))-((1-OJ204)*1)</f>
        <v/>
      </c>
      <c r="ON204" s="34">
        <f>IF(LR204&lt;0.9,0,IF(AND(LR204&gt;1.1),0,1))</f>
        <v/>
      </c>
      <c r="OO204" s="34">
        <f>IF(LS204&lt;0.9,0,IF(AND(LS204&gt;1.1),0,1))</f>
        <v/>
      </c>
      <c r="OP204" s="32">
        <f>IF(OI204&gt;99,1,0)</f>
        <v/>
      </c>
      <c r="OQ204" s="32">
        <f>IF(OM204&gt;0.0799,1,0)</f>
        <v/>
      </c>
      <c r="OR204" s="32">
        <f>IF(OM204&gt;OZ204,1,0)</f>
        <v/>
      </c>
      <c r="OS204" s="32">
        <f>OP204+OQ204+OR204+ON204+OO204</f>
        <v/>
      </c>
      <c r="OT204">
        <f>IF(OF204=5,"BackHome0-0",IF(AND(OS204=5),"BackAway0-0",""))</f>
        <v/>
      </c>
      <c r="OU204">
        <f>IF(OF204=5,KN204,IF(AND(OS204=5),KO204,""))</f>
        <v/>
      </c>
      <c r="OV204">
        <f>IF(OF204=5,"Match Odds",IF(AND(OS204=5),"Match Odds",""))</f>
        <v/>
      </c>
      <c r="OW204">
        <f>IF(OF204=5,KP204,IF(AND(OS204=5),KP204,""))</f>
        <v/>
      </c>
      <c r="OX204">
        <f>IF(OF204=5,"MATCH_ODDS",IF(AND(OS204=5),"MATCH_ODDS",""))</f>
        <v/>
      </c>
      <c r="OY204">
        <f>IF(OF204=5,"BACK",IF(AND(OS204=5),"BACK",""))</f>
        <v/>
      </c>
    </row>
    <row r="205" ht="16.5" customHeight="1" thickBot="1" thickTop="1">
      <c r="A205" s="2" t="n"/>
      <c r="KN205" s="1">
        <f>IF(INDEX(#REF!,MATCH('HT 0-0'!D205,#REF!,0))=INDEX(#REF!,MATCH('HT 0-0'!D205,#REF!,0)),INDEX(#REF!,MATCH('HT 0-0'!D205,#REF!,0)),"ERROR")</f>
        <v/>
      </c>
      <c r="KO205" s="1">
        <f>IF(INDEX(#REF!,MATCH('HT 0-0'!E205,#REF!,0))=INDEX(#REF!,MATCH('HT 0-0'!E205,#REF!,0)),INDEX(#REF!,MATCH('HT 0-0'!E205,#REF!,0)),"ERROR")</f>
        <v/>
      </c>
      <c r="KP205" s="1">
        <f>KN205&amp;" v "&amp;KO205</f>
        <v/>
      </c>
      <c r="KQ205">
        <f>B205&amp;"_"&amp;C205</f>
        <v/>
      </c>
      <c r="KR205" s="1">
        <f>IF((HW205/KK205)&lt;0.335,"G",IF((HW205/KK205)&gt;0.67,"R","A"))</f>
        <v/>
      </c>
      <c r="KS205" s="1">
        <f>IF((HX205/KK205)&lt;0.335,"G",IF((HX205/KK205)&gt;0.67,"R","A"))</f>
        <v/>
      </c>
      <c r="KT205" s="1">
        <f>IF((IH205/KK205)&lt;0.335,"G",IF((IH205/KK205)&gt;0.67,"R","A"))</f>
        <v/>
      </c>
      <c r="KU205" s="1">
        <f>IF((II205/KK205)&lt;0.335,"G",IF((II205/KK205)&gt;0.67,"R","A"))</f>
        <v/>
      </c>
      <c r="KV205" s="1">
        <f>IF((HZ205/KK205)&lt;0.335,"G",IF((HZ205/KK205)&gt;0.67,"R","A"))</f>
        <v/>
      </c>
      <c r="KW205" s="1">
        <f>IF((HY205/KK205)&lt;0.335,"G",IF((HY205/KK205)&gt;0.67,"R","A"))</f>
        <v/>
      </c>
      <c r="KX205" s="1">
        <f>IF((IK205/KK205)&lt;0.335,"G",IF((IK205/KK205)&gt;0.67,"R","A"))</f>
        <v/>
      </c>
      <c r="KY205" s="1">
        <f>IF((IJ205/KK205)&lt;0.335,"G",IF((IJ205/KK205)&gt;0.67,"R","A"))</f>
        <v/>
      </c>
      <c r="KZ205" s="1">
        <f>IF((HQ205/KK205)&lt;0.335,"G",IF((HQ205/KK205)&gt;0.67,"R","A"))</f>
        <v/>
      </c>
      <c r="LA205" s="1">
        <f>IF((IB205/KK205)&lt;0.335,"G",IF((IB205/KK205)&gt;0.67,"R","A"))</f>
        <v/>
      </c>
      <c r="LB205">
        <f>IF(LQ205="0-0",INDEX(Scrape!#REF!,MATCH('HT 0-0'!KP205,Scrape!$B:$B,0)),"")</f>
        <v/>
      </c>
      <c r="LC205">
        <f>IF(LQ205="0-0",INDEX(Scrape!$A:$A,MATCH('HT 0-0'!KP205,Scrape!$B:$B,0)),"")</f>
        <v/>
      </c>
      <c r="LD205">
        <f>IF(LQ205="0-0",INDEX(Scrape!$B:$B,MATCH('HT 0-0'!KP205,Scrape!$B:$B,0)),"")</f>
        <v/>
      </c>
      <c r="LE205">
        <f>IF(LQ205="0-0",INDEX(Scrape!$C:$C,MATCH('HT 0-0'!KP205,Scrape!$B:$B,0)),"")</f>
        <v/>
      </c>
      <c r="LF205">
        <f>IF(LQ205="0-0",INDEX(Scrape!$D:$D,MATCH('HT 0-0'!KP205,Scrape!$B:$B,0)),"")</f>
        <v/>
      </c>
      <c r="LG205">
        <f>IF(LQ205="0-0",INDEX(Scrape!$E:$E,MATCH('HT 0-0'!KP205,Scrape!$B:$B,0)),"")</f>
        <v/>
      </c>
      <c r="LH205">
        <f>IF(LQ205="0-0",INDEX(Scrape!$F:$F,MATCH('HT 0-0'!KP205,Scrape!$B:$B,0)),"")</f>
        <v/>
      </c>
      <c r="LI205">
        <f>IF(LQ205="0-0",INDEX(Scrape!$G:$G,MATCH('HT 0-0'!KP205,Scrape!$B:$B,0)),"")</f>
        <v/>
      </c>
      <c r="LJ205">
        <f>IF(LQ205="0-0",INDEX(Scrape!$H:$H,MATCH('HT 0-0'!KP205,Scrape!$B:$B,0)),"")</f>
        <v/>
      </c>
      <c r="LK205">
        <f>IF(LQ205="0-0",INDEX(Scrape!$I:$I,MATCH('HT 0-0'!KP205,Scrape!$B:$B,0)),"")</f>
        <v/>
      </c>
      <c r="LL205">
        <f>IF(LQ205="0-0",INDEX(Scrape!$J:$J,MATCH('HT 0-0'!KP205,Scrape!$B:$B,0)),"")</f>
        <v/>
      </c>
      <c r="LM205">
        <f>IF(LQ205="0-0",INDEX(Scrape!$K:$K,MATCH('HT 0-0'!KP205,Scrape!$B:$B,0)),"")</f>
        <v/>
      </c>
      <c r="LN205">
        <f>IF(LQ205="0-0",INDEX(Scrape!$L:$L,MATCH('HT 0-0'!KP205,Scrape!$B:$B,0)),"")</f>
        <v/>
      </c>
      <c r="LO205">
        <f>IF(LQ205="0-0",INDEX(Scrape!$M:$M,MATCH('HT 0-0'!KP205,Scrape!$B:$B,0)),"")</f>
        <v/>
      </c>
      <c r="LP205">
        <f>IF(LQ205="0-0",INDEX(Scrape!$N:$N,MATCH('HT 0-0'!KP205,Scrape!$B:$B,0)),"")</f>
        <v/>
      </c>
      <c r="LQ205">
        <f>INDEX(Scrape!$O:$O,MATCH('HT 0-0'!KP205,Scrape!$B:$B,0))</f>
        <v/>
      </c>
      <c r="LR205">
        <f>(1/LJ205)+(1/LI205)+(1/LH205)</f>
        <v/>
      </c>
      <c r="LS205">
        <f>(1/LG205)+(1/LF205)+(1/LE205)</f>
        <v/>
      </c>
      <c r="LT205" s="8">
        <f>IF(INDEX(#REF!,MATCH(KQ205,#REF!,0))=INDEX(#REF!,MATCH(KQ205,#REF!,0)),INDEX(#REF!,MATCH(KQ205,#REF!,0)),"ERROR")</f>
        <v/>
      </c>
      <c r="LU205" s="4">
        <f>IF(KR205="G",2,IF(KR205="R",0.5,IF(KR205="A",1)))</f>
        <v/>
      </c>
      <c r="LV205" s="4">
        <f>IF(KS205="G",0.5,IF(KS205="R",2,IF(KS205="A",1)))</f>
        <v/>
      </c>
      <c r="LW205" s="4">
        <f>IF(KT205="G",2,IF(KT205="R",0.5,IF(KT205="A",1)))</f>
        <v/>
      </c>
      <c r="LX205" s="4">
        <f>IF(KU205="G",0.5,IF(KU205="R",2,IF(KU205="A",1)))</f>
        <v/>
      </c>
      <c r="LY205" s="7">
        <f>(LK205*(LU205+LX205)+(LL205*(LU205+LX205)))</f>
        <v/>
      </c>
      <c r="LZ205" s="7">
        <f>(LN205*(LV205+LW205)+(LO205*(LV205+LW205)))</f>
        <v/>
      </c>
      <c r="MA205" s="11">
        <f>LY205-LZ205</f>
        <v/>
      </c>
      <c r="MB205" s="5">
        <f>MA205+2</f>
        <v/>
      </c>
      <c r="MC205" s="6">
        <f>MA205-2</f>
        <v/>
      </c>
      <c r="MD205" s="4">
        <f>LE205</f>
        <v/>
      </c>
      <c r="ME205" s="9">
        <f>IF(MD205=0,1000,MD205+0.75)</f>
        <v/>
      </c>
      <c r="MF205" s="10">
        <f>IF(MD205=0,0,MD205-0.75)</f>
        <v/>
      </c>
      <c r="MG205" s="4">
        <f>((LM205*(LU205+LX205))-((LP205*(LV205+LW205))))</f>
        <v/>
      </c>
      <c r="MH205" s="9">
        <f>MG205*1.2</f>
        <v/>
      </c>
      <c r="MI205" s="10">
        <f>MG205*0.8</f>
        <v/>
      </c>
      <c r="MJ205">
        <f>IFERROR(OT205,"")</f>
        <v/>
      </c>
      <c r="MK205">
        <f>IFERROR(OU205,"")</f>
        <v/>
      </c>
      <c r="ML205">
        <f>IFERROR(OV205,"")</f>
        <v/>
      </c>
      <c r="MM205">
        <f>IFERROR(OW205,"")</f>
        <v/>
      </c>
      <c r="MN205">
        <f>IFERROR(OX205,"")</f>
        <v/>
      </c>
      <c r="MO205">
        <f>IFERROR(OY205,"")</f>
        <v/>
      </c>
      <c r="MP205" s="1">
        <f>COUNTIFS(#REF!,LT205,#REF!,1,#REF!,"&gt;="&amp;MC205,#REF!,"&lt;="&amp;MB205,#REF!,"&lt;="&amp;ME205,#REF!,"&gt;="&amp;MF205,#REF!,"="&amp;KV205,#REF!,"="&amp;KX205)</f>
        <v/>
      </c>
      <c r="MQ205" s="1">
        <f>COUNTIFS(#REF!,LT205,#REF!,0,#REF!,"&gt;="&amp;MC205,#REF!,"&lt;="&amp;MB205,#REF!,"&lt;="&amp;ME205,#REF!,"&gt;="&amp;MF205,#REF!,"="&amp;KV205,#REF!,"="&amp;KX205)</f>
        <v/>
      </c>
      <c r="MR205" s="1">
        <f>COUNTIFS(#REF!,LT205,#REF!,1,#REF!,"&gt;="&amp;MC205,#REF!,"&lt;="&amp;MB205,#REF!,"&lt;="&amp;ME205,#REF!,"&gt;="&amp;MF205,#REF!,"="&amp;KW205,#REF!,"="&amp;KY205)</f>
        <v/>
      </c>
      <c r="MS205" s="1">
        <f>COUNTIFS(#REF!,LT205,#REF!,0,#REF!,"&gt;="&amp;MC205,#REF!,"&lt;="&amp;MB205,#REF!,"&lt;="&amp;ME205,#REF!,"&gt;="&amp;MF205,#REF!,"="&amp;KW205,#REF!,"="&amp;KY205)</f>
        <v/>
      </c>
      <c r="MT205" s="1">
        <f>COUNTIFS(#REF!,LT205,#REF!,1,#REF!,"&gt;="&amp;MI205,#REF!,"&lt;="&amp;MH205,#REF!,"&lt;="&amp;ME205,#REF!,"&gt;="&amp;MF205)</f>
        <v/>
      </c>
      <c r="MU205" s="1">
        <f>COUNTIFS(#REF!,LT205,#REF!,0,#REF!,"&gt;="&amp;MI205,#REF!,"&lt;="&amp;MH205,#REF!,"&lt;="&amp;ME205,#REF!,"&gt;="&amp;MF205)</f>
        <v/>
      </c>
      <c r="MV205" s="1">
        <f>COUNTIFS(#REF!,LT205,#REF!,1,#REF!,"&gt;="&amp;MI205,#REF!,"&lt;="&amp;MH205,#REF!,"="&amp;KZ205,#REF!,"="&amp;LA205,#REF!,"&lt;="&amp;ME205,#REF!,"&gt;="&amp;MF205)</f>
        <v/>
      </c>
      <c r="MW205" s="1">
        <f>COUNTIFS(#REF!,LT205,#REF!,0,#REF!,"&gt;="&amp;MI205,#REF!,"&lt;="&amp;MH205,#REF!,"="&amp;KZ205,#REF!,"="&amp;LA205,#REF!,"&lt;="&amp;ME205,#REF!,"&gt;="&amp;MF205)</f>
        <v/>
      </c>
      <c r="MX205" s="1">
        <f>COUNTIFS(#REF!,LT205,#REF!,1,#REF!,"&gt;="&amp;MC205,#REF!,"&lt;="&amp;MB205,#REF!,"&lt;="&amp;ME205,#REF!,"&gt;="&amp;MF205)</f>
        <v/>
      </c>
      <c r="MY205" s="1">
        <f>COUNTIFS(#REF!,LT205,#REF!,0,#REF!,"&gt;="&amp;MC205,#REF!,"&lt;="&amp;MB205,#REF!,"&lt;="&amp;ME205,#REF!,"&gt;="&amp;MF205)</f>
        <v/>
      </c>
      <c r="MZ205" s="1">
        <f>COUNTIFS(#REF!,LT205,#REF!,1,#REF!,"&lt;="&amp;ME205,#REF!,"&gt;="&amp;MF205,#REF!,"="&amp;KV205,#REF!,"="&amp;KX205)</f>
        <v/>
      </c>
      <c r="NA205" s="1">
        <f>COUNTIFS(#REF!,LT205,#REF!,0,#REF!,"&lt;="&amp;ME205,#REF!,"&gt;="&amp;MF205,#REF!,"="&amp;KV205,#REF!,"="&amp;KX205)</f>
        <v/>
      </c>
      <c r="NB205" s="1">
        <f>COUNTIFS(#REF!,LT205,#REF!,1,#REF!,"&lt;="&amp;ME205,#REF!,"&gt;="&amp;MF205,#REF!,"="&amp;KW205,#REF!,"="&amp;KY205)</f>
        <v/>
      </c>
      <c r="NC205" s="1">
        <f>COUNTIFS(#REF!,LT205,#REF!,0,#REF!,"&lt;="&amp;ME205,#REF!,"&gt;="&amp;MF205,#REF!,"="&amp;KW205,#REF!,"="&amp;KY205)</f>
        <v/>
      </c>
      <c r="ND205" s="1">
        <f>COUNTIFS(#REF!,LT205,#REF!,1,#REF!,"&gt;="&amp;MC205,#REF!,"&lt;="&amp;MB205,#REF!,"&lt;="&amp;ME205,#REF!,"&gt;="&amp;MF205,#REF!,"="&amp;KV205,#REF!,"="&amp;KX205)</f>
        <v/>
      </c>
      <c r="NE205" s="1">
        <f>COUNTIFS(#REF!,LT205,#REF!,0,#REF!,"&gt;="&amp;MC205,#REF!,"&lt;="&amp;MB205,#REF!,"&lt;="&amp;ME205,#REF!,"&gt;="&amp;MF205,#REF!,"="&amp;KV205,#REF!,"="&amp;KX205)</f>
        <v/>
      </c>
      <c r="NF205" s="1">
        <f>COUNTIFS(#REF!,LT205,#REF!,1,#REF!,"&gt;="&amp;MC205,#REF!,"&lt;="&amp;MB205,#REF!,"&lt;="&amp;ME205,#REF!,"&gt;="&amp;MF205,#REF!,"="&amp;KW205,#REF!,"="&amp;KY205)</f>
        <v/>
      </c>
      <c r="NG205" s="1">
        <f>COUNTIFS(#REF!,LT205,#REF!,0,#REF!,"&gt;="&amp;MC205,#REF!,"&lt;="&amp;MB205,#REF!,"&lt;="&amp;ME205,#REF!,"&gt;="&amp;MF205,#REF!,"="&amp;KW205,#REF!,"="&amp;KY205)</f>
        <v/>
      </c>
      <c r="NH205" s="1">
        <f>COUNTIFS(#REF!,LT205,#REF!,1,#REF!,"&gt;="&amp;MC205,#REF!,"&lt;="&amp;MB205,#REF!,"&lt;="&amp;ME205,#REF!,"&gt;="&amp;MF205,#REF!,"="&amp;KZ205,#REF!,"="&amp;LA205)</f>
        <v/>
      </c>
      <c r="NI205" s="1">
        <f>COUNTIFS(#REF!,LT205,#REF!,0,#REF!,"&gt;="&amp;MC205,#REF!,"&lt;="&amp;MB205,#REF!,"&lt;="&amp;ME205,#REF!,"&gt;="&amp;MF205,#REF!,"="&amp;KZ205,#REF!,"="&amp;LA205)</f>
        <v/>
      </c>
      <c r="NJ205" s="1">
        <f>COUNTIFS(#REF!,LT205,#REF!,1,#REF!,"&gt;="&amp;MI205,#REF!,"&lt;="&amp;MH205,#REF!,"&lt;="&amp;ME205,#REF!,"&gt;="&amp;MF205)</f>
        <v/>
      </c>
      <c r="NK205" s="1">
        <f>COUNTIFS(#REF!,LT205,#REF!,0,#REF!,"&gt;="&amp;MI205,#REF!,"&lt;="&amp;MH205,#REF!,"&lt;="&amp;ME205,#REF!,"&gt;="&amp;MF205)</f>
        <v/>
      </c>
      <c r="NL205" s="1">
        <f>COUNTIFS(#REF!,LT205,#REF!,1,#REF!,"&gt;="&amp;MI205,#REF!,"&lt;="&amp;MH205,#REF!,"="&amp;KZ205,#REF!,"="&amp;LA205,#REF!,"&lt;="&amp;ME205,#REF!,"&gt;="&amp;MF205)</f>
        <v/>
      </c>
      <c r="NM205" s="1">
        <f>COUNTIFS(#REF!,LT205,#REF!,0,#REF!,"&gt;="&amp;MI205,#REF!,"&lt;="&amp;MH205,#REF!,"="&amp;KZ205,#REF!,"="&amp;LA205,#REF!,"&lt;="&amp;ME205,#REF!,"&gt;="&amp;MF205)</f>
        <v/>
      </c>
      <c r="NN205" s="1">
        <f>COUNTIFS(#REF!,LT205,#REF!,1,#REF!,"&gt;="&amp;MC205,#REF!,"&lt;="&amp;MB205,#REF!,"&lt;="&amp;ME205,#REF!,"&gt;="&amp;MF205)</f>
        <v/>
      </c>
      <c r="NO205" s="1">
        <f>COUNTIFS(#REF!,LT205,#REF!,0,#REF!,"&gt;="&amp;MC205,#REF!,"&lt;="&amp;MB205,#REF!,"&lt;="&amp;ME205,#REF!,"&gt;="&amp;MF205)</f>
        <v/>
      </c>
      <c r="NP205" s="1">
        <f>COUNTIFS(#REF!,LT205,#REF!,1,#REF!,"&lt;="&amp;ME205,#REF!,"&gt;="&amp;MF205,#REF!,"="&amp;KV205,#REF!,"="&amp;KX205)</f>
        <v/>
      </c>
      <c r="NQ205" s="1">
        <f>COUNTIFS(#REF!,LT205,#REF!,0,#REF!,"&lt;="&amp;ME205,#REF!,"&gt;="&amp;MF205,#REF!,"="&amp;KV205,#REF!,"="&amp;KX205)</f>
        <v/>
      </c>
      <c r="NR205" s="1">
        <f>COUNTIFS(#REF!,LT205,#REF!,1,#REF!,"&lt;="&amp;ME205,#REF!,"&gt;="&amp;MF205,#REF!,"="&amp;KW205,#REF!,"="&amp;KY205)</f>
        <v/>
      </c>
      <c r="NS205" s="1">
        <f>COUNTIFS(#REF!,LT205,#REF!,0,#REF!,"&lt;="&amp;ME205,#REF!,"&gt;="&amp;MF205,#REF!,"="&amp;KW205,#REF!,"="&amp;KY205)</f>
        <v/>
      </c>
      <c r="NT205" s="1">
        <f>MP205+MR205+MT205+MV205+MX205+MZ205+NB205</f>
        <v/>
      </c>
      <c r="NU205" s="1">
        <f>MQ205+MS205+MU205+MW205+MY205+NA205+NC205</f>
        <v/>
      </c>
      <c r="NV205" s="1">
        <f>NT205+NU205</f>
        <v/>
      </c>
      <c r="NW205" s="33">
        <f>NT205/(NT205+NU205)</f>
        <v/>
      </c>
      <c r="NX205" s="3">
        <f>1/NW205</f>
        <v/>
      </c>
      <c r="NY205" s="1">
        <f>LH205</f>
        <v/>
      </c>
      <c r="NZ205" s="79">
        <f>(NW205*((NY205-1)*0.98))-((1-NW205)*1)</f>
        <v/>
      </c>
      <c r="OA205" s="34">
        <f>IF(LR205&lt;0.9,0,IF(AND(LR205&gt;1.1),0,1))</f>
        <v/>
      </c>
      <c r="OB205" s="34">
        <f>IF(LS205&lt;0.9,0,IF(AND(LS205&gt;1.1),0,1))</f>
        <v/>
      </c>
      <c r="OC205" s="32">
        <f>IF(NV205&gt;99,1,0)</f>
        <v/>
      </c>
      <c r="OD205" s="32">
        <f>IF(NZ205&gt;0.0799,1,0)</f>
        <v/>
      </c>
      <c r="OE205" s="32">
        <f>IF(NZ205&gt;OM205,1,0)</f>
        <v/>
      </c>
      <c r="OF205" s="32">
        <f>OC205+OD205+OE205+OA205+OB205</f>
        <v/>
      </c>
      <c r="OG205" s="1">
        <f>ND205+NF205+NH205+NJ205+NL205+NN205+NP205+NR205</f>
        <v/>
      </c>
      <c r="OH205" s="1">
        <f>NE205+NG205+NI205+NK205+NM205+NO205+NQ205+NS205</f>
        <v/>
      </c>
      <c r="OI205" s="1">
        <f>OG205+OH205</f>
        <v/>
      </c>
      <c r="OJ205" s="33">
        <f>OG205/(OG205+OH205)</f>
        <v/>
      </c>
      <c r="OK205" s="3">
        <f>1/OJ205</f>
        <v/>
      </c>
      <c r="OL205" s="1">
        <f>LI205</f>
        <v/>
      </c>
      <c r="OM205" s="79">
        <f>(OJ205*((OL205-1)*0.98))-((1-OJ205)*1)</f>
        <v/>
      </c>
      <c r="ON205" s="34">
        <f>IF(LR205&lt;0.9,0,IF(AND(LR205&gt;1.1),0,1))</f>
        <v/>
      </c>
      <c r="OO205" s="34">
        <f>IF(LS205&lt;0.9,0,IF(AND(LS205&gt;1.1),0,1))</f>
        <v/>
      </c>
      <c r="OP205" s="32">
        <f>IF(OI205&gt;99,1,0)</f>
        <v/>
      </c>
      <c r="OQ205" s="32">
        <f>IF(OM205&gt;0.0799,1,0)</f>
        <v/>
      </c>
      <c r="OR205" s="32">
        <f>IF(OM205&gt;OZ205,1,0)</f>
        <v/>
      </c>
      <c r="OS205" s="32">
        <f>OP205+OQ205+OR205+ON205+OO205</f>
        <v/>
      </c>
      <c r="OT205">
        <f>IF(OF205=5,"BackHome0-0",IF(AND(OS205=5),"BackAway0-0",""))</f>
        <v/>
      </c>
      <c r="OU205">
        <f>IF(OF205=5,KN205,IF(AND(OS205=5),KO205,""))</f>
        <v/>
      </c>
      <c r="OV205">
        <f>IF(OF205=5,"Match Odds",IF(AND(OS205=5),"Match Odds",""))</f>
        <v/>
      </c>
      <c r="OW205">
        <f>IF(OF205=5,KP205,IF(AND(OS205=5),KP205,""))</f>
        <v/>
      </c>
      <c r="OX205">
        <f>IF(OF205=5,"MATCH_ODDS",IF(AND(OS205=5),"MATCH_ODDS",""))</f>
        <v/>
      </c>
      <c r="OY205">
        <f>IF(OF205=5,"BACK",IF(AND(OS205=5),"BACK",""))</f>
        <v/>
      </c>
    </row>
    <row r="206" ht="16.5" customHeight="1" thickBot="1" thickTop="1">
      <c r="A206" s="2" t="n"/>
      <c r="KN206" s="1">
        <f>IF(INDEX(#REF!,MATCH('HT 0-0'!D206,#REF!,0))=INDEX(#REF!,MATCH('HT 0-0'!D206,#REF!,0)),INDEX(#REF!,MATCH('HT 0-0'!D206,#REF!,0)),"ERROR")</f>
        <v/>
      </c>
      <c r="KO206" s="1">
        <f>IF(INDEX(#REF!,MATCH('HT 0-0'!E206,#REF!,0))=INDEX(#REF!,MATCH('HT 0-0'!E206,#REF!,0)),INDEX(#REF!,MATCH('HT 0-0'!E206,#REF!,0)),"ERROR")</f>
        <v/>
      </c>
      <c r="KP206" s="1">
        <f>KN206&amp;" v "&amp;KO206</f>
        <v/>
      </c>
      <c r="KQ206">
        <f>B206&amp;"_"&amp;C206</f>
        <v/>
      </c>
      <c r="KR206" s="1">
        <f>IF((HW206/KK206)&lt;0.335,"G",IF((HW206/KK206)&gt;0.67,"R","A"))</f>
        <v/>
      </c>
      <c r="KS206" s="1">
        <f>IF((HX206/KK206)&lt;0.335,"G",IF((HX206/KK206)&gt;0.67,"R","A"))</f>
        <v/>
      </c>
      <c r="KT206" s="1">
        <f>IF((IH206/KK206)&lt;0.335,"G",IF((IH206/KK206)&gt;0.67,"R","A"))</f>
        <v/>
      </c>
      <c r="KU206" s="1">
        <f>IF((II206/KK206)&lt;0.335,"G",IF((II206/KK206)&gt;0.67,"R","A"))</f>
        <v/>
      </c>
      <c r="KV206" s="1">
        <f>IF((HZ206/KK206)&lt;0.335,"G",IF((HZ206/KK206)&gt;0.67,"R","A"))</f>
        <v/>
      </c>
      <c r="KW206" s="1">
        <f>IF((HY206/KK206)&lt;0.335,"G",IF((HY206/KK206)&gt;0.67,"R","A"))</f>
        <v/>
      </c>
      <c r="KX206" s="1">
        <f>IF((IK206/KK206)&lt;0.335,"G",IF((IK206/KK206)&gt;0.67,"R","A"))</f>
        <v/>
      </c>
      <c r="KY206" s="1">
        <f>IF((IJ206/KK206)&lt;0.335,"G",IF((IJ206/KK206)&gt;0.67,"R","A"))</f>
        <v/>
      </c>
      <c r="KZ206" s="1">
        <f>IF((HQ206/KK206)&lt;0.335,"G",IF((HQ206/KK206)&gt;0.67,"R","A"))</f>
        <v/>
      </c>
      <c r="LA206" s="1">
        <f>IF((IB206/KK206)&lt;0.335,"G",IF((IB206/KK206)&gt;0.67,"R","A"))</f>
        <v/>
      </c>
      <c r="LB206">
        <f>IF(LQ206="0-0",INDEX(Scrape!#REF!,MATCH('HT 0-0'!KP206,Scrape!$B:$B,0)),"")</f>
        <v/>
      </c>
      <c r="LC206">
        <f>IF(LQ206="0-0",INDEX(Scrape!$A:$A,MATCH('HT 0-0'!KP206,Scrape!$B:$B,0)),"")</f>
        <v/>
      </c>
      <c r="LD206">
        <f>IF(LQ206="0-0",INDEX(Scrape!$B:$B,MATCH('HT 0-0'!KP206,Scrape!$B:$B,0)),"")</f>
        <v/>
      </c>
      <c r="LE206">
        <f>IF(LQ206="0-0",INDEX(Scrape!$C:$C,MATCH('HT 0-0'!KP206,Scrape!$B:$B,0)),"")</f>
        <v/>
      </c>
      <c r="LF206">
        <f>IF(LQ206="0-0",INDEX(Scrape!$D:$D,MATCH('HT 0-0'!KP206,Scrape!$B:$B,0)),"")</f>
        <v/>
      </c>
      <c r="LG206">
        <f>IF(LQ206="0-0",INDEX(Scrape!$E:$E,MATCH('HT 0-0'!KP206,Scrape!$B:$B,0)),"")</f>
        <v/>
      </c>
      <c r="LH206">
        <f>IF(LQ206="0-0",INDEX(Scrape!$F:$F,MATCH('HT 0-0'!KP206,Scrape!$B:$B,0)),"")</f>
        <v/>
      </c>
      <c r="LI206">
        <f>IF(LQ206="0-0",INDEX(Scrape!$G:$G,MATCH('HT 0-0'!KP206,Scrape!$B:$B,0)),"")</f>
        <v/>
      </c>
      <c r="LJ206">
        <f>IF(LQ206="0-0",INDEX(Scrape!$H:$H,MATCH('HT 0-0'!KP206,Scrape!$B:$B,0)),"")</f>
        <v/>
      </c>
      <c r="LK206">
        <f>IF(LQ206="0-0",INDEX(Scrape!$I:$I,MATCH('HT 0-0'!KP206,Scrape!$B:$B,0)),"")</f>
        <v/>
      </c>
      <c r="LL206">
        <f>IF(LQ206="0-0",INDEX(Scrape!$J:$J,MATCH('HT 0-0'!KP206,Scrape!$B:$B,0)),"")</f>
        <v/>
      </c>
      <c r="LM206">
        <f>IF(LQ206="0-0",INDEX(Scrape!$K:$K,MATCH('HT 0-0'!KP206,Scrape!$B:$B,0)),"")</f>
        <v/>
      </c>
      <c r="LN206">
        <f>IF(LQ206="0-0",INDEX(Scrape!$L:$L,MATCH('HT 0-0'!KP206,Scrape!$B:$B,0)),"")</f>
        <v/>
      </c>
      <c r="LO206">
        <f>IF(LQ206="0-0",INDEX(Scrape!$M:$M,MATCH('HT 0-0'!KP206,Scrape!$B:$B,0)),"")</f>
        <v/>
      </c>
      <c r="LP206">
        <f>IF(LQ206="0-0",INDEX(Scrape!$N:$N,MATCH('HT 0-0'!KP206,Scrape!$B:$B,0)),"")</f>
        <v/>
      </c>
      <c r="LQ206">
        <f>INDEX(Scrape!$O:$O,MATCH('HT 0-0'!KP206,Scrape!$B:$B,0))</f>
        <v/>
      </c>
      <c r="LR206">
        <f>(1/LJ206)+(1/LI206)+(1/LH206)</f>
        <v/>
      </c>
      <c r="LS206">
        <f>(1/LG206)+(1/LF206)+(1/LE206)</f>
        <v/>
      </c>
      <c r="LT206" s="8">
        <f>IF(INDEX(#REF!,MATCH(KQ206,#REF!,0))=INDEX(#REF!,MATCH(KQ206,#REF!,0)),INDEX(#REF!,MATCH(KQ206,#REF!,0)),"ERROR")</f>
        <v/>
      </c>
      <c r="LU206" s="4">
        <f>IF(KR206="G",2,IF(KR206="R",0.5,IF(KR206="A",1)))</f>
        <v/>
      </c>
      <c r="LV206" s="4">
        <f>IF(KS206="G",0.5,IF(KS206="R",2,IF(KS206="A",1)))</f>
        <v/>
      </c>
      <c r="LW206" s="4">
        <f>IF(KT206="G",2,IF(KT206="R",0.5,IF(KT206="A",1)))</f>
        <v/>
      </c>
      <c r="LX206" s="4">
        <f>IF(KU206="G",0.5,IF(KU206="R",2,IF(KU206="A",1)))</f>
        <v/>
      </c>
      <c r="LY206" s="7">
        <f>(LK206*(LU206+LX206)+(LL206*(LU206+LX206)))</f>
        <v/>
      </c>
      <c r="LZ206" s="7">
        <f>(LN206*(LV206+LW206)+(LO206*(LV206+LW206)))</f>
        <v/>
      </c>
      <c r="MA206" s="11">
        <f>LY206-LZ206</f>
        <v/>
      </c>
      <c r="MB206" s="5">
        <f>MA206+2</f>
        <v/>
      </c>
      <c r="MC206" s="6">
        <f>MA206-2</f>
        <v/>
      </c>
      <c r="MD206" s="4">
        <f>LE206</f>
        <v/>
      </c>
      <c r="ME206" s="9">
        <f>IF(MD206=0,1000,MD206+0.75)</f>
        <v/>
      </c>
      <c r="MF206" s="10">
        <f>IF(MD206=0,0,MD206-0.75)</f>
        <v/>
      </c>
      <c r="MG206" s="4">
        <f>((LM206*(LU206+LX206))-((LP206*(LV206+LW206))))</f>
        <v/>
      </c>
      <c r="MH206" s="9">
        <f>MG206*1.2</f>
        <v/>
      </c>
      <c r="MI206" s="10">
        <f>MG206*0.8</f>
        <v/>
      </c>
      <c r="MJ206">
        <f>IFERROR(OT206,"")</f>
        <v/>
      </c>
      <c r="MK206">
        <f>IFERROR(OU206,"")</f>
        <v/>
      </c>
      <c r="ML206">
        <f>IFERROR(OV206,"")</f>
        <v/>
      </c>
      <c r="MM206">
        <f>IFERROR(OW206,"")</f>
        <v/>
      </c>
      <c r="MN206">
        <f>IFERROR(OX206,"")</f>
        <v/>
      </c>
      <c r="MO206">
        <f>IFERROR(OY206,"")</f>
        <v/>
      </c>
      <c r="MP206" s="1">
        <f>COUNTIFS(#REF!,LT206,#REF!,1,#REF!,"&gt;="&amp;MC206,#REF!,"&lt;="&amp;MB206,#REF!,"&lt;="&amp;ME206,#REF!,"&gt;="&amp;MF206,#REF!,"="&amp;KV206,#REF!,"="&amp;KX206)</f>
        <v/>
      </c>
      <c r="MQ206" s="1">
        <f>COUNTIFS(#REF!,LT206,#REF!,0,#REF!,"&gt;="&amp;MC206,#REF!,"&lt;="&amp;MB206,#REF!,"&lt;="&amp;ME206,#REF!,"&gt;="&amp;MF206,#REF!,"="&amp;KV206,#REF!,"="&amp;KX206)</f>
        <v/>
      </c>
      <c r="MR206" s="1">
        <f>COUNTIFS(#REF!,LT206,#REF!,1,#REF!,"&gt;="&amp;MC206,#REF!,"&lt;="&amp;MB206,#REF!,"&lt;="&amp;ME206,#REF!,"&gt;="&amp;MF206,#REF!,"="&amp;KW206,#REF!,"="&amp;KY206)</f>
        <v/>
      </c>
      <c r="MS206" s="1">
        <f>COUNTIFS(#REF!,LT206,#REF!,0,#REF!,"&gt;="&amp;MC206,#REF!,"&lt;="&amp;MB206,#REF!,"&lt;="&amp;ME206,#REF!,"&gt;="&amp;MF206,#REF!,"="&amp;KW206,#REF!,"="&amp;KY206)</f>
        <v/>
      </c>
      <c r="MT206" s="1">
        <f>COUNTIFS(#REF!,LT206,#REF!,1,#REF!,"&gt;="&amp;MI206,#REF!,"&lt;="&amp;MH206,#REF!,"&lt;="&amp;ME206,#REF!,"&gt;="&amp;MF206)</f>
        <v/>
      </c>
      <c r="MU206" s="1">
        <f>COUNTIFS(#REF!,LT206,#REF!,0,#REF!,"&gt;="&amp;MI206,#REF!,"&lt;="&amp;MH206,#REF!,"&lt;="&amp;ME206,#REF!,"&gt;="&amp;MF206)</f>
        <v/>
      </c>
      <c r="MV206" s="1">
        <f>COUNTIFS(#REF!,LT206,#REF!,1,#REF!,"&gt;="&amp;MI206,#REF!,"&lt;="&amp;MH206,#REF!,"="&amp;KZ206,#REF!,"="&amp;LA206,#REF!,"&lt;="&amp;ME206,#REF!,"&gt;="&amp;MF206)</f>
        <v/>
      </c>
      <c r="MW206" s="1">
        <f>COUNTIFS(#REF!,LT206,#REF!,0,#REF!,"&gt;="&amp;MI206,#REF!,"&lt;="&amp;MH206,#REF!,"="&amp;KZ206,#REF!,"="&amp;LA206,#REF!,"&lt;="&amp;ME206,#REF!,"&gt;="&amp;MF206)</f>
        <v/>
      </c>
      <c r="MX206" s="1">
        <f>COUNTIFS(#REF!,LT206,#REF!,1,#REF!,"&gt;="&amp;MC206,#REF!,"&lt;="&amp;MB206,#REF!,"&lt;="&amp;ME206,#REF!,"&gt;="&amp;MF206)</f>
        <v/>
      </c>
      <c r="MY206" s="1">
        <f>COUNTIFS(#REF!,LT206,#REF!,0,#REF!,"&gt;="&amp;MC206,#REF!,"&lt;="&amp;MB206,#REF!,"&lt;="&amp;ME206,#REF!,"&gt;="&amp;MF206)</f>
        <v/>
      </c>
      <c r="MZ206" s="1">
        <f>COUNTIFS(#REF!,LT206,#REF!,1,#REF!,"&lt;="&amp;ME206,#REF!,"&gt;="&amp;MF206,#REF!,"="&amp;KV206,#REF!,"="&amp;KX206)</f>
        <v/>
      </c>
      <c r="NA206" s="1">
        <f>COUNTIFS(#REF!,LT206,#REF!,0,#REF!,"&lt;="&amp;ME206,#REF!,"&gt;="&amp;MF206,#REF!,"="&amp;KV206,#REF!,"="&amp;KX206)</f>
        <v/>
      </c>
      <c r="NB206" s="1">
        <f>COUNTIFS(#REF!,LT206,#REF!,1,#REF!,"&lt;="&amp;ME206,#REF!,"&gt;="&amp;MF206,#REF!,"="&amp;KW206,#REF!,"="&amp;KY206)</f>
        <v/>
      </c>
      <c r="NC206" s="1">
        <f>COUNTIFS(#REF!,LT206,#REF!,0,#REF!,"&lt;="&amp;ME206,#REF!,"&gt;="&amp;MF206,#REF!,"="&amp;KW206,#REF!,"="&amp;KY206)</f>
        <v/>
      </c>
      <c r="ND206" s="1">
        <f>COUNTIFS(#REF!,LT206,#REF!,1,#REF!,"&gt;="&amp;MC206,#REF!,"&lt;="&amp;MB206,#REF!,"&lt;="&amp;ME206,#REF!,"&gt;="&amp;MF206,#REF!,"="&amp;KV206,#REF!,"="&amp;KX206)</f>
        <v/>
      </c>
      <c r="NE206" s="1">
        <f>COUNTIFS(#REF!,LT206,#REF!,0,#REF!,"&gt;="&amp;MC206,#REF!,"&lt;="&amp;MB206,#REF!,"&lt;="&amp;ME206,#REF!,"&gt;="&amp;MF206,#REF!,"="&amp;KV206,#REF!,"="&amp;KX206)</f>
        <v/>
      </c>
      <c r="NF206" s="1">
        <f>COUNTIFS(#REF!,LT206,#REF!,1,#REF!,"&gt;="&amp;MC206,#REF!,"&lt;="&amp;MB206,#REF!,"&lt;="&amp;ME206,#REF!,"&gt;="&amp;MF206,#REF!,"="&amp;KW206,#REF!,"="&amp;KY206)</f>
        <v/>
      </c>
      <c r="NG206" s="1">
        <f>COUNTIFS(#REF!,LT206,#REF!,0,#REF!,"&gt;="&amp;MC206,#REF!,"&lt;="&amp;MB206,#REF!,"&lt;="&amp;ME206,#REF!,"&gt;="&amp;MF206,#REF!,"="&amp;KW206,#REF!,"="&amp;KY206)</f>
        <v/>
      </c>
      <c r="NH206" s="1">
        <f>COUNTIFS(#REF!,LT206,#REF!,1,#REF!,"&gt;="&amp;MC206,#REF!,"&lt;="&amp;MB206,#REF!,"&lt;="&amp;ME206,#REF!,"&gt;="&amp;MF206,#REF!,"="&amp;KZ206,#REF!,"="&amp;LA206)</f>
        <v/>
      </c>
      <c r="NI206" s="1">
        <f>COUNTIFS(#REF!,LT206,#REF!,0,#REF!,"&gt;="&amp;MC206,#REF!,"&lt;="&amp;MB206,#REF!,"&lt;="&amp;ME206,#REF!,"&gt;="&amp;MF206,#REF!,"="&amp;KZ206,#REF!,"="&amp;LA206)</f>
        <v/>
      </c>
      <c r="NJ206" s="1">
        <f>COUNTIFS(#REF!,LT206,#REF!,1,#REF!,"&gt;="&amp;MI206,#REF!,"&lt;="&amp;MH206,#REF!,"&lt;="&amp;ME206,#REF!,"&gt;="&amp;MF206)</f>
        <v/>
      </c>
      <c r="NK206" s="1">
        <f>COUNTIFS(#REF!,LT206,#REF!,0,#REF!,"&gt;="&amp;MI206,#REF!,"&lt;="&amp;MH206,#REF!,"&lt;="&amp;ME206,#REF!,"&gt;="&amp;MF206)</f>
        <v/>
      </c>
      <c r="NL206" s="1">
        <f>COUNTIFS(#REF!,LT206,#REF!,1,#REF!,"&gt;="&amp;MI206,#REF!,"&lt;="&amp;MH206,#REF!,"="&amp;KZ206,#REF!,"="&amp;LA206,#REF!,"&lt;="&amp;ME206,#REF!,"&gt;="&amp;MF206)</f>
        <v/>
      </c>
      <c r="NM206" s="1">
        <f>COUNTIFS(#REF!,LT206,#REF!,0,#REF!,"&gt;="&amp;MI206,#REF!,"&lt;="&amp;MH206,#REF!,"="&amp;KZ206,#REF!,"="&amp;LA206,#REF!,"&lt;="&amp;ME206,#REF!,"&gt;="&amp;MF206)</f>
        <v/>
      </c>
      <c r="NN206" s="1">
        <f>COUNTIFS(#REF!,LT206,#REF!,1,#REF!,"&gt;="&amp;MC206,#REF!,"&lt;="&amp;MB206,#REF!,"&lt;="&amp;ME206,#REF!,"&gt;="&amp;MF206)</f>
        <v/>
      </c>
      <c r="NO206" s="1">
        <f>COUNTIFS(#REF!,LT206,#REF!,0,#REF!,"&gt;="&amp;MC206,#REF!,"&lt;="&amp;MB206,#REF!,"&lt;="&amp;ME206,#REF!,"&gt;="&amp;MF206)</f>
        <v/>
      </c>
      <c r="NP206" s="1">
        <f>COUNTIFS(#REF!,LT206,#REF!,1,#REF!,"&lt;="&amp;ME206,#REF!,"&gt;="&amp;MF206,#REF!,"="&amp;KV206,#REF!,"="&amp;KX206)</f>
        <v/>
      </c>
      <c r="NQ206" s="1">
        <f>COUNTIFS(#REF!,LT206,#REF!,0,#REF!,"&lt;="&amp;ME206,#REF!,"&gt;="&amp;MF206,#REF!,"="&amp;KV206,#REF!,"="&amp;KX206)</f>
        <v/>
      </c>
      <c r="NR206" s="1">
        <f>COUNTIFS(#REF!,LT206,#REF!,1,#REF!,"&lt;="&amp;ME206,#REF!,"&gt;="&amp;MF206,#REF!,"="&amp;KW206,#REF!,"="&amp;KY206)</f>
        <v/>
      </c>
      <c r="NS206" s="1">
        <f>COUNTIFS(#REF!,LT206,#REF!,0,#REF!,"&lt;="&amp;ME206,#REF!,"&gt;="&amp;MF206,#REF!,"="&amp;KW206,#REF!,"="&amp;KY206)</f>
        <v/>
      </c>
      <c r="NT206" s="1">
        <f>MP206+MR206+MT206+MV206+MX206+MZ206+NB206</f>
        <v/>
      </c>
      <c r="NU206" s="1">
        <f>MQ206+MS206+MU206+MW206+MY206+NA206+NC206</f>
        <v/>
      </c>
      <c r="NV206" s="1">
        <f>NT206+NU206</f>
        <v/>
      </c>
      <c r="NW206" s="33">
        <f>NT206/(NT206+NU206)</f>
        <v/>
      </c>
      <c r="NX206" s="3">
        <f>1/NW206</f>
        <v/>
      </c>
      <c r="NY206" s="1">
        <f>LH206</f>
        <v/>
      </c>
      <c r="NZ206" s="79">
        <f>(NW206*((NY206-1)*0.98))-((1-NW206)*1)</f>
        <v/>
      </c>
      <c r="OA206" s="34">
        <f>IF(LR206&lt;0.9,0,IF(AND(LR206&gt;1.1),0,1))</f>
        <v/>
      </c>
      <c r="OB206" s="34">
        <f>IF(LS206&lt;0.9,0,IF(AND(LS206&gt;1.1),0,1))</f>
        <v/>
      </c>
      <c r="OC206" s="32">
        <f>IF(NV206&gt;99,1,0)</f>
        <v/>
      </c>
      <c r="OD206" s="32">
        <f>IF(NZ206&gt;0.0799,1,0)</f>
        <v/>
      </c>
      <c r="OE206" s="32">
        <f>IF(NZ206&gt;OM206,1,0)</f>
        <v/>
      </c>
      <c r="OF206" s="32">
        <f>OC206+OD206+OE206+OA206+OB206</f>
        <v/>
      </c>
      <c r="OG206" s="1">
        <f>ND206+NF206+NH206+NJ206+NL206+NN206+NP206+NR206</f>
        <v/>
      </c>
      <c r="OH206" s="1">
        <f>NE206+NG206+NI206+NK206+NM206+NO206+NQ206+NS206</f>
        <v/>
      </c>
      <c r="OI206" s="1">
        <f>OG206+OH206</f>
        <v/>
      </c>
      <c r="OJ206" s="33">
        <f>OG206/(OG206+OH206)</f>
        <v/>
      </c>
      <c r="OK206" s="3">
        <f>1/OJ206</f>
        <v/>
      </c>
      <c r="OL206" s="1">
        <f>LI206</f>
        <v/>
      </c>
      <c r="OM206" s="79">
        <f>(OJ206*((OL206-1)*0.98))-((1-OJ206)*1)</f>
        <v/>
      </c>
      <c r="ON206" s="34">
        <f>IF(LR206&lt;0.9,0,IF(AND(LR206&gt;1.1),0,1))</f>
        <v/>
      </c>
      <c r="OO206" s="34">
        <f>IF(LS206&lt;0.9,0,IF(AND(LS206&gt;1.1),0,1))</f>
        <v/>
      </c>
      <c r="OP206" s="32">
        <f>IF(OI206&gt;99,1,0)</f>
        <v/>
      </c>
      <c r="OQ206" s="32">
        <f>IF(OM206&gt;0.0799,1,0)</f>
        <v/>
      </c>
      <c r="OR206" s="32">
        <f>IF(OM206&gt;OZ206,1,0)</f>
        <v/>
      </c>
      <c r="OS206" s="32">
        <f>OP206+OQ206+OR206+ON206+OO206</f>
        <v/>
      </c>
      <c r="OT206">
        <f>IF(OF206=5,"BackHome0-0",IF(AND(OS206=5),"BackAway0-0",""))</f>
        <v/>
      </c>
      <c r="OU206">
        <f>IF(OF206=5,KN206,IF(AND(OS206=5),KO206,""))</f>
        <v/>
      </c>
      <c r="OV206">
        <f>IF(OF206=5,"Match Odds",IF(AND(OS206=5),"Match Odds",""))</f>
        <v/>
      </c>
      <c r="OW206">
        <f>IF(OF206=5,KP206,IF(AND(OS206=5),KP206,""))</f>
        <v/>
      </c>
      <c r="OX206">
        <f>IF(OF206=5,"MATCH_ODDS",IF(AND(OS206=5),"MATCH_ODDS",""))</f>
        <v/>
      </c>
      <c r="OY206">
        <f>IF(OF206=5,"BACK",IF(AND(OS206=5),"BACK",""))</f>
        <v/>
      </c>
    </row>
    <row r="207" ht="16.5" customHeight="1" thickBot="1" thickTop="1">
      <c r="A207" s="2" t="n"/>
      <c r="KN207" s="1">
        <f>IF(INDEX(#REF!,MATCH('HT 0-0'!D207,#REF!,0))=INDEX(#REF!,MATCH('HT 0-0'!D207,#REF!,0)),INDEX(#REF!,MATCH('HT 0-0'!D207,#REF!,0)),"ERROR")</f>
        <v/>
      </c>
      <c r="KO207" s="1">
        <f>IF(INDEX(#REF!,MATCH('HT 0-0'!E207,#REF!,0))=INDEX(#REF!,MATCH('HT 0-0'!E207,#REF!,0)),INDEX(#REF!,MATCH('HT 0-0'!E207,#REF!,0)),"ERROR")</f>
        <v/>
      </c>
      <c r="KP207" s="1">
        <f>KN207&amp;" v "&amp;KO207</f>
        <v/>
      </c>
      <c r="KQ207">
        <f>B207&amp;"_"&amp;C207</f>
        <v/>
      </c>
      <c r="KR207" s="1">
        <f>IF((HW207/KK207)&lt;0.335,"G",IF((HW207/KK207)&gt;0.67,"R","A"))</f>
        <v/>
      </c>
      <c r="KS207" s="1">
        <f>IF((HX207/KK207)&lt;0.335,"G",IF((HX207/KK207)&gt;0.67,"R","A"))</f>
        <v/>
      </c>
      <c r="KT207" s="1">
        <f>IF((IH207/KK207)&lt;0.335,"G",IF((IH207/KK207)&gt;0.67,"R","A"))</f>
        <v/>
      </c>
      <c r="KU207" s="1">
        <f>IF((II207/KK207)&lt;0.335,"G",IF((II207/KK207)&gt;0.67,"R","A"))</f>
        <v/>
      </c>
      <c r="KV207" s="1">
        <f>IF((HZ207/KK207)&lt;0.335,"G",IF((HZ207/KK207)&gt;0.67,"R","A"))</f>
        <v/>
      </c>
      <c r="KW207" s="1">
        <f>IF((HY207/KK207)&lt;0.335,"G",IF((HY207/KK207)&gt;0.67,"R","A"))</f>
        <v/>
      </c>
      <c r="KX207" s="1">
        <f>IF((IK207/KK207)&lt;0.335,"G",IF((IK207/KK207)&gt;0.67,"R","A"))</f>
        <v/>
      </c>
      <c r="KY207" s="1">
        <f>IF((IJ207/KK207)&lt;0.335,"G",IF((IJ207/KK207)&gt;0.67,"R","A"))</f>
        <v/>
      </c>
      <c r="KZ207" s="1">
        <f>IF((HQ207/KK207)&lt;0.335,"G",IF((HQ207/KK207)&gt;0.67,"R","A"))</f>
        <v/>
      </c>
      <c r="LA207" s="1">
        <f>IF((IB207/KK207)&lt;0.335,"G",IF((IB207/KK207)&gt;0.67,"R","A"))</f>
        <v/>
      </c>
      <c r="LB207">
        <f>IF(LQ207="0-0",INDEX(Scrape!#REF!,MATCH('HT 0-0'!KP207,Scrape!$B:$B,0)),"")</f>
        <v/>
      </c>
      <c r="LC207">
        <f>IF(LQ207="0-0",INDEX(Scrape!$A:$A,MATCH('HT 0-0'!KP207,Scrape!$B:$B,0)),"")</f>
        <v/>
      </c>
      <c r="LD207">
        <f>IF(LQ207="0-0",INDEX(Scrape!$B:$B,MATCH('HT 0-0'!KP207,Scrape!$B:$B,0)),"")</f>
        <v/>
      </c>
      <c r="LE207">
        <f>IF(LQ207="0-0",INDEX(Scrape!$C:$C,MATCH('HT 0-0'!KP207,Scrape!$B:$B,0)),"")</f>
        <v/>
      </c>
      <c r="LF207">
        <f>IF(LQ207="0-0",INDEX(Scrape!$D:$D,MATCH('HT 0-0'!KP207,Scrape!$B:$B,0)),"")</f>
        <v/>
      </c>
      <c r="LG207">
        <f>IF(LQ207="0-0",INDEX(Scrape!$E:$E,MATCH('HT 0-0'!KP207,Scrape!$B:$B,0)),"")</f>
        <v/>
      </c>
      <c r="LH207">
        <f>IF(LQ207="0-0",INDEX(Scrape!$F:$F,MATCH('HT 0-0'!KP207,Scrape!$B:$B,0)),"")</f>
        <v/>
      </c>
      <c r="LI207">
        <f>IF(LQ207="0-0",INDEX(Scrape!$G:$G,MATCH('HT 0-0'!KP207,Scrape!$B:$B,0)),"")</f>
        <v/>
      </c>
      <c r="LJ207">
        <f>IF(LQ207="0-0",INDEX(Scrape!$H:$H,MATCH('HT 0-0'!KP207,Scrape!$B:$B,0)),"")</f>
        <v/>
      </c>
      <c r="LK207">
        <f>IF(LQ207="0-0",INDEX(Scrape!$I:$I,MATCH('HT 0-0'!KP207,Scrape!$B:$B,0)),"")</f>
        <v/>
      </c>
      <c r="LL207">
        <f>IF(LQ207="0-0",INDEX(Scrape!$J:$J,MATCH('HT 0-0'!KP207,Scrape!$B:$B,0)),"")</f>
        <v/>
      </c>
      <c r="LM207">
        <f>IF(LQ207="0-0",INDEX(Scrape!$K:$K,MATCH('HT 0-0'!KP207,Scrape!$B:$B,0)),"")</f>
        <v/>
      </c>
      <c r="LN207">
        <f>IF(LQ207="0-0",INDEX(Scrape!$L:$L,MATCH('HT 0-0'!KP207,Scrape!$B:$B,0)),"")</f>
        <v/>
      </c>
      <c r="LO207">
        <f>IF(LQ207="0-0",INDEX(Scrape!$M:$M,MATCH('HT 0-0'!KP207,Scrape!$B:$B,0)),"")</f>
        <v/>
      </c>
      <c r="LP207">
        <f>IF(LQ207="0-0",INDEX(Scrape!$N:$N,MATCH('HT 0-0'!KP207,Scrape!$B:$B,0)),"")</f>
        <v/>
      </c>
      <c r="LQ207">
        <f>INDEX(Scrape!$O:$O,MATCH('HT 0-0'!KP207,Scrape!$B:$B,0))</f>
        <v/>
      </c>
      <c r="LR207">
        <f>(1/LJ207)+(1/LI207)+(1/LH207)</f>
        <v/>
      </c>
      <c r="LS207">
        <f>(1/LG207)+(1/LF207)+(1/LE207)</f>
        <v/>
      </c>
      <c r="LT207" s="8">
        <f>IF(INDEX(#REF!,MATCH(KQ207,#REF!,0))=INDEX(#REF!,MATCH(KQ207,#REF!,0)),INDEX(#REF!,MATCH(KQ207,#REF!,0)),"ERROR")</f>
        <v/>
      </c>
      <c r="LU207" s="4">
        <f>IF(KR207="G",2,IF(KR207="R",0.5,IF(KR207="A",1)))</f>
        <v/>
      </c>
      <c r="LV207" s="4">
        <f>IF(KS207="G",0.5,IF(KS207="R",2,IF(KS207="A",1)))</f>
        <v/>
      </c>
      <c r="LW207" s="4">
        <f>IF(KT207="G",2,IF(KT207="R",0.5,IF(KT207="A",1)))</f>
        <v/>
      </c>
      <c r="LX207" s="4">
        <f>IF(KU207="G",0.5,IF(KU207="R",2,IF(KU207="A",1)))</f>
        <v/>
      </c>
      <c r="LY207" s="7">
        <f>(LK207*(LU207+LX207)+(LL207*(LU207+LX207)))</f>
        <v/>
      </c>
      <c r="LZ207" s="7">
        <f>(LN207*(LV207+LW207)+(LO207*(LV207+LW207)))</f>
        <v/>
      </c>
      <c r="MA207" s="11">
        <f>LY207-LZ207</f>
        <v/>
      </c>
      <c r="MB207" s="5">
        <f>MA207+2</f>
        <v/>
      </c>
      <c r="MC207" s="6">
        <f>MA207-2</f>
        <v/>
      </c>
      <c r="MD207" s="4">
        <f>LE207</f>
        <v/>
      </c>
      <c r="ME207" s="9">
        <f>IF(MD207=0,1000,MD207+0.75)</f>
        <v/>
      </c>
      <c r="MF207" s="10">
        <f>IF(MD207=0,0,MD207-0.75)</f>
        <v/>
      </c>
      <c r="MG207" s="4">
        <f>((LM207*(LU207+LX207))-((LP207*(LV207+LW207))))</f>
        <v/>
      </c>
      <c r="MH207" s="9">
        <f>MG207*1.2</f>
        <v/>
      </c>
      <c r="MI207" s="10">
        <f>MG207*0.8</f>
        <v/>
      </c>
      <c r="MJ207">
        <f>IFERROR(OT207,"")</f>
        <v/>
      </c>
      <c r="MK207">
        <f>IFERROR(OU207,"")</f>
        <v/>
      </c>
      <c r="ML207">
        <f>IFERROR(OV207,"")</f>
        <v/>
      </c>
      <c r="MM207">
        <f>IFERROR(OW207,"")</f>
        <v/>
      </c>
      <c r="MN207">
        <f>IFERROR(OX207,"")</f>
        <v/>
      </c>
      <c r="MO207">
        <f>IFERROR(OY207,"")</f>
        <v/>
      </c>
      <c r="MP207" s="1">
        <f>COUNTIFS(#REF!,LT207,#REF!,1,#REF!,"&gt;="&amp;MC207,#REF!,"&lt;="&amp;MB207,#REF!,"&lt;="&amp;ME207,#REF!,"&gt;="&amp;MF207,#REF!,"="&amp;KV207,#REF!,"="&amp;KX207)</f>
        <v/>
      </c>
      <c r="MQ207" s="1">
        <f>COUNTIFS(#REF!,LT207,#REF!,0,#REF!,"&gt;="&amp;MC207,#REF!,"&lt;="&amp;MB207,#REF!,"&lt;="&amp;ME207,#REF!,"&gt;="&amp;MF207,#REF!,"="&amp;KV207,#REF!,"="&amp;KX207)</f>
        <v/>
      </c>
      <c r="MR207" s="1">
        <f>COUNTIFS(#REF!,LT207,#REF!,1,#REF!,"&gt;="&amp;MC207,#REF!,"&lt;="&amp;MB207,#REF!,"&lt;="&amp;ME207,#REF!,"&gt;="&amp;MF207,#REF!,"="&amp;KW207,#REF!,"="&amp;KY207)</f>
        <v/>
      </c>
      <c r="MS207" s="1">
        <f>COUNTIFS(#REF!,LT207,#REF!,0,#REF!,"&gt;="&amp;MC207,#REF!,"&lt;="&amp;MB207,#REF!,"&lt;="&amp;ME207,#REF!,"&gt;="&amp;MF207,#REF!,"="&amp;KW207,#REF!,"="&amp;KY207)</f>
        <v/>
      </c>
      <c r="MT207" s="1">
        <f>COUNTIFS(#REF!,LT207,#REF!,1,#REF!,"&gt;="&amp;MI207,#REF!,"&lt;="&amp;MH207,#REF!,"&lt;="&amp;ME207,#REF!,"&gt;="&amp;MF207)</f>
        <v/>
      </c>
      <c r="MU207" s="1">
        <f>COUNTIFS(#REF!,LT207,#REF!,0,#REF!,"&gt;="&amp;MI207,#REF!,"&lt;="&amp;MH207,#REF!,"&lt;="&amp;ME207,#REF!,"&gt;="&amp;MF207)</f>
        <v/>
      </c>
      <c r="MV207" s="1">
        <f>COUNTIFS(#REF!,LT207,#REF!,1,#REF!,"&gt;="&amp;MI207,#REF!,"&lt;="&amp;MH207,#REF!,"="&amp;KZ207,#REF!,"="&amp;LA207,#REF!,"&lt;="&amp;ME207,#REF!,"&gt;="&amp;MF207)</f>
        <v/>
      </c>
      <c r="MW207" s="1">
        <f>COUNTIFS(#REF!,LT207,#REF!,0,#REF!,"&gt;="&amp;MI207,#REF!,"&lt;="&amp;MH207,#REF!,"="&amp;KZ207,#REF!,"="&amp;LA207,#REF!,"&lt;="&amp;ME207,#REF!,"&gt;="&amp;MF207)</f>
        <v/>
      </c>
      <c r="MX207" s="1">
        <f>COUNTIFS(#REF!,LT207,#REF!,1,#REF!,"&gt;="&amp;MC207,#REF!,"&lt;="&amp;MB207,#REF!,"&lt;="&amp;ME207,#REF!,"&gt;="&amp;MF207)</f>
        <v/>
      </c>
      <c r="MY207" s="1">
        <f>COUNTIFS(#REF!,LT207,#REF!,0,#REF!,"&gt;="&amp;MC207,#REF!,"&lt;="&amp;MB207,#REF!,"&lt;="&amp;ME207,#REF!,"&gt;="&amp;MF207)</f>
        <v/>
      </c>
      <c r="MZ207" s="1">
        <f>COUNTIFS(#REF!,LT207,#REF!,1,#REF!,"&lt;="&amp;ME207,#REF!,"&gt;="&amp;MF207,#REF!,"="&amp;KV207,#REF!,"="&amp;KX207)</f>
        <v/>
      </c>
      <c r="NA207" s="1">
        <f>COUNTIFS(#REF!,LT207,#REF!,0,#REF!,"&lt;="&amp;ME207,#REF!,"&gt;="&amp;MF207,#REF!,"="&amp;KV207,#REF!,"="&amp;KX207)</f>
        <v/>
      </c>
      <c r="NB207" s="1">
        <f>COUNTIFS(#REF!,LT207,#REF!,1,#REF!,"&lt;="&amp;ME207,#REF!,"&gt;="&amp;MF207,#REF!,"="&amp;KW207,#REF!,"="&amp;KY207)</f>
        <v/>
      </c>
      <c r="NC207" s="1">
        <f>COUNTIFS(#REF!,LT207,#REF!,0,#REF!,"&lt;="&amp;ME207,#REF!,"&gt;="&amp;MF207,#REF!,"="&amp;KW207,#REF!,"="&amp;KY207)</f>
        <v/>
      </c>
      <c r="ND207" s="1">
        <f>COUNTIFS(#REF!,LT207,#REF!,1,#REF!,"&gt;="&amp;MC207,#REF!,"&lt;="&amp;MB207,#REF!,"&lt;="&amp;ME207,#REF!,"&gt;="&amp;MF207,#REF!,"="&amp;KV207,#REF!,"="&amp;KX207)</f>
        <v/>
      </c>
      <c r="NE207" s="1">
        <f>COUNTIFS(#REF!,LT207,#REF!,0,#REF!,"&gt;="&amp;MC207,#REF!,"&lt;="&amp;MB207,#REF!,"&lt;="&amp;ME207,#REF!,"&gt;="&amp;MF207,#REF!,"="&amp;KV207,#REF!,"="&amp;KX207)</f>
        <v/>
      </c>
      <c r="NF207" s="1">
        <f>COUNTIFS(#REF!,LT207,#REF!,1,#REF!,"&gt;="&amp;MC207,#REF!,"&lt;="&amp;MB207,#REF!,"&lt;="&amp;ME207,#REF!,"&gt;="&amp;MF207,#REF!,"="&amp;KW207,#REF!,"="&amp;KY207)</f>
        <v/>
      </c>
      <c r="NG207" s="1">
        <f>COUNTIFS(#REF!,LT207,#REF!,0,#REF!,"&gt;="&amp;MC207,#REF!,"&lt;="&amp;MB207,#REF!,"&lt;="&amp;ME207,#REF!,"&gt;="&amp;MF207,#REF!,"="&amp;KW207,#REF!,"="&amp;KY207)</f>
        <v/>
      </c>
      <c r="NH207" s="1">
        <f>COUNTIFS(#REF!,LT207,#REF!,1,#REF!,"&gt;="&amp;MC207,#REF!,"&lt;="&amp;MB207,#REF!,"&lt;="&amp;ME207,#REF!,"&gt;="&amp;MF207,#REF!,"="&amp;KZ207,#REF!,"="&amp;LA207)</f>
        <v/>
      </c>
      <c r="NI207" s="1">
        <f>COUNTIFS(#REF!,LT207,#REF!,0,#REF!,"&gt;="&amp;MC207,#REF!,"&lt;="&amp;MB207,#REF!,"&lt;="&amp;ME207,#REF!,"&gt;="&amp;MF207,#REF!,"="&amp;KZ207,#REF!,"="&amp;LA207)</f>
        <v/>
      </c>
      <c r="NJ207" s="1">
        <f>COUNTIFS(#REF!,LT207,#REF!,1,#REF!,"&gt;="&amp;MI207,#REF!,"&lt;="&amp;MH207,#REF!,"&lt;="&amp;ME207,#REF!,"&gt;="&amp;MF207)</f>
        <v/>
      </c>
      <c r="NK207" s="1">
        <f>COUNTIFS(#REF!,LT207,#REF!,0,#REF!,"&gt;="&amp;MI207,#REF!,"&lt;="&amp;MH207,#REF!,"&lt;="&amp;ME207,#REF!,"&gt;="&amp;MF207)</f>
        <v/>
      </c>
      <c r="NL207" s="1">
        <f>COUNTIFS(#REF!,LT207,#REF!,1,#REF!,"&gt;="&amp;MI207,#REF!,"&lt;="&amp;MH207,#REF!,"="&amp;KZ207,#REF!,"="&amp;LA207,#REF!,"&lt;="&amp;ME207,#REF!,"&gt;="&amp;MF207)</f>
        <v/>
      </c>
      <c r="NM207" s="1">
        <f>COUNTIFS(#REF!,LT207,#REF!,0,#REF!,"&gt;="&amp;MI207,#REF!,"&lt;="&amp;MH207,#REF!,"="&amp;KZ207,#REF!,"="&amp;LA207,#REF!,"&lt;="&amp;ME207,#REF!,"&gt;="&amp;MF207)</f>
        <v/>
      </c>
      <c r="NN207" s="1">
        <f>COUNTIFS(#REF!,LT207,#REF!,1,#REF!,"&gt;="&amp;MC207,#REF!,"&lt;="&amp;MB207,#REF!,"&lt;="&amp;ME207,#REF!,"&gt;="&amp;MF207)</f>
        <v/>
      </c>
      <c r="NO207" s="1">
        <f>COUNTIFS(#REF!,LT207,#REF!,0,#REF!,"&gt;="&amp;MC207,#REF!,"&lt;="&amp;MB207,#REF!,"&lt;="&amp;ME207,#REF!,"&gt;="&amp;MF207)</f>
        <v/>
      </c>
      <c r="NP207" s="1">
        <f>COUNTIFS(#REF!,LT207,#REF!,1,#REF!,"&lt;="&amp;ME207,#REF!,"&gt;="&amp;MF207,#REF!,"="&amp;KV207,#REF!,"="&amp;KX207)</f>
        <v/>
      </c>
      <c r="NQ207" s="1">
        <f>COUNTIFS(#REF!,LT207,#REF!,0,#REF!,"&lt;="&amp;ME207,#REF!,"&gt;="&amp;MF207,#REF!,"="&amp;KV207,#REF!,"="&amp;KX207)</f>
        <v/>
      </c>
      <c r="NR207" s="1">
        <f>COUNTIFS(#REF!,LT207,#REF!,1,#REF!,"&lt;="&amp;ME207,#REF!,"&gt;="&amp;MF207,#REF!,"="&amp;KW207,#REF!,"="&amp;KY207)</f>
        <v/>
      </c>
      <c r="NS207" s="1">
        <f>COUNTIFS(#REF!,LT207,#REF!,0,#REF!,"&lt;="&amp;ME207,#REF!,"&gt;="&amp;MF207,#REF!,"="&amp;KW207,#REF!,"="&amp;KY207)</f>
        <v/>
      </c>
      <c r="NT207" s="1">
        <f>MP207+MR207+MT207+MV207+MX207+MZ207+NB207</f>
        <v/>
      </c>
      <c r="NU207" s="1">
        <f>MQ207+MS207+MU207+MW207+MY207+NA207+NC207</f>
        <v/>
      </c>
      <c r="NV207" s="1">
        <f>NT207+NU207</f>
        <v/>
      </c>
      <c r="NW207" s="33">
        <f>NT207/(NT207+NU207)</f>
        <v/>
      </c>
      <c r="NX207" s="3">
        <f>1/NW207</f>
        <v/>
      </c>
      <c r="NY207" s="1">
        <f>LH207</f>
        <v/>
      </c>
      <c r="NZ207" s="79">
        <f>(NW207*((NY207-1)*0.98))-((1-NW207)*1)</f>
        <v/>
      </c>
      <c r="OA207" s="34">
        <f>IF(LR207&lt;0.9,0,IF(AND(LR207&gt;1.1),0,1))</f>
        <v/>
      </c>
      <c r="OB207" s="34">
        <f>IF(LS207&lt;0.9,0,IF(AND(LS207&gt;1.1),0,1))</f>
        <v/>
      </c>
      <c r="OC207" s="32">
        <f>IF(NV207&gt;99,1,0)</f>
        <v/>
      </c>
      <c r="OD207" s="32">
        <f>IF(NZ207&gt;0.0799,1,0)</f>
        <v/>
      </c>
      <c r="OE207" s="32">
        <f>IF(NZ207&gt;OM207,1,0)</f>
        <v/>
      </c>
      <c r="OF207" s="32">
        <f>OC207+OD207+OE207+OA207+OB207</f>
        <v/>
      </c>
      <c r="OG207" s="1">
        <f>ND207+NF207+NH207+NJ207+NL207+NN207+NP207+NR207</f>
        <v/>
      </c>
      <c r="OH207" s="1">
        <f>NE207+NG207+NI207+NK207+NM207+NO207+NQ207+NS207</f>
        <v/>
      </c>
      <c r="OI207" s="1">
        <f>OG207+OH207</f>
        <v/>
      </c>
      <c r="OJ207" s="33">
        <f>OG207/(OG207+OH207)</f>
        <v/>
      </c>
      <c r="OK207" s="3">
        <f>1/OJ207</f>
        <v/>
      </c>
      <c r="OL207" s="1">
        <f>LI207</f>
        <v/>
      </c>
      <c r="OM207" s="79">
        <f>(OJ207*((OL207-1)*0.98))-((1-OJ207)*1)</f>
        <v/>
      </c>
      <c r="ON207" s="34">
        <f>IF(LR207&lt;0.9,0,IF(AND(LR207&gt;1.1),0,1))</f>
        <v/>
      </c>
      <c r="OO207" s="34">
        <f>IF(LS207&lt;0.9,0,IF(AND(LS207&gt;1.1),0,1))</f>
        <v/>
      </c>
      <c r="OP207" s="32">
        <f>IF(OI207&gt;99,1,0)</f>
        <v/>
      </c>
      <c r="OQ207" s="32">
        <f>IF(OM207&gt;0.0799,1,0)</f>
        <v/>
      </c>
      <c r="OR207" s="32">
        <f>IF(OM207&gt;OZ207,1,0)</f>
        <v/>
      </c>
      <c r="OS207" s="32">
        <f>OP207+OQ207+OR207+ON207+OO207</f>
        <v/>
      </c>
      <c r="OT207">
        <f>IF(OF207=5,"BackHome0-0",IF(AND(OS207=5),"BackAway0-0",""))</f>
        <v/>
      </c>
      <c r="OU207">
        <f>IF(OF207=5,KN207,IF(AND(OS207=5),KO207,""))</f>
        <v/>
      </c>
      <c r="OV207">
        <f>IF(OF207=5,"Match Odds",IF(AND(OS207=5),"Match Odds",""))</f>
        <v/>
      </c>
      <c r="OW207">
        <f>IF(OF207=5,KP207,IF(AND(OS207=5),KP207,""))</f>
        <v/>
      </c>
      <c r="OX207">
        <f>IF(OF207=5,"MATCH_ODDS",IF(AND(OS207=5),"MATCH_ODDS",""))</f>
        <v/>
      </c>
      <c r="OY207">
        <f>IF(OF207=5,"BACK",IF(AND(OS207=5),"BACK",""))</f>
        <v/>
      </c>
    </row>
    <row r="208" ht="16.5" customHeight="1" thickBot="1" thickTop="1">
      <c r="A208" s="2" t="n"/>
      <c r="KN208" s="1">
        <f>IF(INDEX(#REF!,MATCH('HT 0-0'!D208,#REF!,0))=INDEX(#REF!,MATCH('HT 0-0'!D208,#REF!,0)),INDEX(#REF!,MATCH('HT 0-0'!D208,#REF!,0)),"ERROR")</f>
        <v/>
      </c>
      <c r="KO208" s="1">
        <f>IF(INDEX(#REF!,MATCH('HT 0-0'!E208,#REF!,0))=INDEX(#REF!,MATCH('HT 0-0'!E208,#REF!,0)),INDEX(#REF!,MATCH('HT 0-0'!E208,#REF!,0)),"ERROR")</f>
        <v/>
      </c>
      <c r="KP208" s="1">
        <f>KN208&amp;" v "&amp;KO208</f>
        <v/>
      </c>
      <c r="KQ208">
        <f>B208&amp;"_"&amp;C208</f>
        <v/>
      </c>
      <c r="KR208" s="1">
        <f>IF((HW208/KK208)&lt;0.335,"G",IF((HW208/KK208)&gt;0.67,"R","A"))</f>
        <v/>
      </c>
      <c r="KS208" s="1">
        <f>IF((HX208/KK208)&lt;0.335,"G",IF((HX208/KK208)&gt;0.67,"R","A"))</f>
        <v/>
      </c>
      <c r="KT208" s="1">
        <f>IF((IH208/KK208)&lt;0.335,"G",IF((IH208/KK208)&gt;0.67,"R","A"))</f>
        <v/>
      </c>
      <c r="KU208" s="1">
        <f>IF((II208/KK208)&lt;0.335,"G",IF((II208/KK208)&gt;0.67,"R","A"))</f>
        <v/>
      </c>
      <c r="KV208" s="1">
        <f>IF((HZ208/KK208)&lt;0.335,"G",IF((HZ208/KK208)&gt;0.67,"R","A"))</f>
        <v/>
      </c>
      <c r="KW208" s="1">
        <f>IF((HY208/KK208)&lt;0.335,"G",IF((HY208/KK208)&gt;0.67,"R","A"))</f>
        <v/>
      </c>
      <c r="KX208" s="1">
        <f>IF((IK208/KK208)&lt;0.335,"G",IF((IK208/KK208)&gt;0.67,"R","A"))</f>
        <v/>
      </c>
      <c r="KY208" s="1">
        <f>IF((IJ208/KK208)&lt;0.335,"G",IF((IJ208/KK208)&gt;0.67,"R","A"))</f>
        <v/>
      </c>
      <c r="KZ208" s="1">
        <f>IF((HQ208/KK208)&lt;0.335,"G",IF((HQ208/KK208)&gt;0.67,"R","A"))</f>
        <v/>
      </c>
      <c r="LA208" s="1">
        <f>IF((IB208/KK208)&lt;0.335,"G",IF((IB208/KK208)&gt;0.67,"R","A"))</f>
        <v/>
      </c>
      <c r="LB208">
        <f>IF(LQ208="0-0",INDEX(Scrape!#REF!,MATCH('HT 0-0'!KP208,Scrape!$B:$B,0)),"")</f>
        <v/>
      </c>
      <c r="LC208">
        <f>IF(LQ208="0-0",INDEX(Scrape!$A:$A,MATCH('HT 0-0'!KP208,Scrape!$B:$B,0)),"")</f>
        <v/>
      </c>
      <c r="LD208">
        <f>IF(LQ208="0-0",INDEX(Scrape!$B:$B,MATCH('HT 0-0'!KP208,Scrape!$B:$B,0)),"")</f>
        <v/>
      </c>
      <c r="LE208">
        <f>IF(LQ208="0-0",INDEX(Scrape!$C:$C,MATCH('HT 0-0'!KP208,Scrape!$B:$B,0)),"")</f>
        <v/>
      </c>
      <c r="LF208">
        <f>IF(LQ208="0-0",INDEX(Scrape!$D:$D,MATCH('HT 0-0'!KP208,Scrape!$B:$B,0)),"")</f>
        <v/>
      </c>
      <c r="LG208">
        <f>IF(LQ208="0-0",INDEX(Scrape!$E:$E,MATCH('HT 0-0'!KP208,Scrape!$B:$B,0)),"")</f>
        <v/>
      </c>
      <c r="LH208">
        <f>IF(LQ208="0-0",INDEX(Scrape!$F:$F,MATCH('HT 0-0'!KP208,Scrape!$B:$B,0)),"")</f>
        <v/>
      </c>
      <c r="LI208">
        <f>IF(LQ208="0-0",INDEX(Scrape!$G:$G,MATCH('HT 0-0'!KP208,Scrape!$B:$B,0)),"")</f>
        <v/>
      </c>
      <c r="LJ208">
        <f>IF(LQ208="0-0",INDEX(Scrape!$H:$H,MATCH('HT 0-0'!KP208,Scrape!$B:$B,0)),"")</f>
        <v/>
      </c>
      <c r="LK208">
        <f>IF(LQ208="0-0",INDEX(Scrape!$I:$I,MATCH('HT 0-0'!KP208,Scrape!$B:$B,0)),"")</f>
        <v/>
      </c>
      <c r="LL208">
        <f>IF(LQ208="0-0",INDEX(Scrape!$J:$J,MATCH('HT 0-0'!KP208,Scrape!$B:$B,0)),"")</f>
        <v/>
      </c>
      <c r="LM208">
        <f>IF(LQ208="0-0",INDEX(Scrape!$K:$K,MATCH('HT 0-0'!KP208,Scrape!$B:$B,0)),"")</f>
        <v/>
      </c>
      <c r="LN208">
        <f>IF(LQ208="0-0",INDEX(Scrape!$L:$L,MATCH('HT 0-0'!KP208,Scrape!$B:$B,0)),"")</f>
        <v/>
      </c>
      <c r="LO208">
        <f>IF(LQ208="0-0",INDEX(Scrape!$M:$M,MATCH('HT 0-0'!KP208,Scrape!$B:$B,0)),"")</f>
        <v/>
      </c>
      <c r="LP208">
        <f>IF(LQ208="0-0",INDEX(Scrape!$N:$N,MATCH('HT 0-0'!KP208,Scrape!$B:$B,0)),"")</f>
        <v/>
      </c>
      <c r="LQ208">
        <f>INDEX(Scrape!$O:$O,MATCH('HT 0-0'!KP208,Scrape!$B:$B,0))</f>
        <v/>
      </c>
      <c r="LR208">
        <f>(1/LJ208)+(1/LI208)+(1/LH208)</f>
        <v/>
      </c>
      <c r="LS208">
        <f>(1/LG208)+(1/LF208)+(1/LE208)</f>
        <v/>
      </c>
      <c r="LT208" s="8">
        <f>IF(INDEX(#REF!,MATCH(KQ208,#REF!,0))=INDEX(#REF!,MATCH(KQ208,#REF!,0)),INDEX(#REF!,MATCH(KQ208,#REF!,0)),"ERROR")</f>
        <v/>
      </c>
      <c r="LU208" s="4">
        <f>IF(KR208="G",2,IF(KR208="R",0.5,IF(KR208="A",1)))</f>
        <v/>
      </c>
      <c r="LV208" s="4">
        <f>IF(KS208="G",0.5,IF(KS208="R",2,IF(KS208="A",1)))</f>
        <v/>
      </c>
      <c r="LW208" s="4">
        <f>IF(KT208="G",2,IF(KT208="R",0.5,IF(KT208="A",1)))</f>
        <v/>
      </c>
      <c r="LX208" s="4">
        <f>IF(KU208="G",0.5,IF(KU208="R",2,IF(KU208="A",1)))</f>
        <v/>
      </c>
      <c r="LY208" s="7">
        <f>(LK208*(LU208+LX208)+(LL208*(LU208+LX208)))</f>
        <v/>
      </c>
      <c r="LZ208" s="7">
        <f>(LN208*(LV208+LW208)+(LO208*(LV208+LW208)))</f>
        <v/>
      </c>
      <c r="MA208" s="11">
        <f>LY208-LZ208</f>
        <v/>
      </c>
      <c r="MB208" s="5">
        <f>MA208+2</f>
        <v/>
      </c>
      <c r="MC208" s="6">
        <f>MA208-2</f>
        <v/>
      </c>
      <c r="MD208" s="4">
        <f>LE208</f>
        <v/>
      </c>
      <c r="ME208" s="9">
        <f>IF(MD208=0,1000,MD208+0.75)</f>
        <v/>
      </c>
      <c r="MF208" s="10">
        <f>IF(MD208=0,0,MD208-0.75)</f>
        <v/>
      </c>
      <c r="MG208" s="4">
        <f>((LM208*(LU208+LX208))-((LP208*(LV208+LW208))))</f>
        <v/>
      </c>
      <c r="MH208" s="9">
        <f>MG208*1.2</f>
        <v/>
      </c>
      <c r="MI208" s="10">
        <f>MG208*0.8</f>
        <v/>
      </c>
      <c r="MJ208">
        <f>IFERROR(OT208,"")</f>
        <v/>
      </c>
      <c r="MK208">
        <f>IFERROR(OU208,"")</f>
        <v/>
      </c>
      <c r="ML208">
        <f>IFERROR(OV208,"")</f>
        <v/>
      </c>
      <c r="MM208">
        <f>IFERROR(OW208,"")</f>
        <v/>
      </c>
      <c r="MN208">
        <f>IFERROR(OX208,"")</f>
        <v/>
      </c>
      <c r="MO208">
        <f>IFERROR(OY208,"")</f>
        <v/>
      </c>
      <c r="MP208" s="1">
        <f>COUNTIFS(#REF!,LT208,#REF!,1,#REF!,"&gt;="&amp;MC208,#REF!,"&lt;="&amp;MB208,#REF!,"&lt;="&amp;ME208,#REF!,"&gt;="&amp;MF208,#REF!,"="&amp;KV208,#REF!,"="&amp;KX208)</f>
        <v/>
      </c>
      <c r="MQ208" s="1">
        <f>COUNTIFS(#REF!,LT208,#REF!,0,#REF!,"&gt;="&amp;MC208,#REF!,"&lt;="&amp;MB208,#REF!,"&lt;="&amp;ME208,#REF!,"&gt;="&amp;MF208,#REF!,"="&amp;KV208,#REF!,"="&amp;KX208)</f>
        <v/>
      </c>
      <c r="MR208" s="1">
        <f>COUNTIFS(#REF!,LT208,#REF!,1,#REF!,"&gt;="&amp;MC208,#REF!,"&lt;="&amp;MB208,#REF!,"&lt;="&amp;ME208,#REF!,"&gt;="&amp;MF208,#REF!,"="&amp;KW208,#REF!,"="&amp;KY208)</f>
        <v/>
      </c>
      <c r="MS208" s="1">
        <f>COUNTIFS(#REF!,LT208,#REF!,0,#REF!,"&gt;="&amp;MC208,#REF!,"&lt;="&amp;MB208,#REF!,"&lt;="&amp;ME208,#REF!,"&gt;="&amp;MF208,#REF!,"="&amp;KW208,#REF!,"="&amp;KY208)</f>
        <v/>
      </c>
      <c r="MT208" s="1">
        <f>COUNTIFS(#REF!,LT208,#REF!,1,#REF!,"&gt;="&amp;MI208,#REF!,"&lt;="&amp;MH208,#REF!,"&lt;="&amp;ME208,#REF!,"&gt;="&amp;MF208)</f>
        <v/>
      </c>
      <c r="MU208" s="1">
        <f>COUNTIFS(#REF!,LT208,#REF!,0,#REF!,"&gt;="&amp;MI208,#REF!,"&lt;="&amp;MH208,#REF!,"&lt;="&amp;ME208,#REF!,"&gt;="&amp;MF208)</f>
        <v/>
      </c>
      <c r="MV208" s="1">
        <f>COUNTIFS(#REF!,LT208,#REF!,1,#REF!,"&gt;="&amp;MI208,#REF!,"&lt;="&amp;MH208,#REF!,"="&amp;KZ208,#REF!,"="&amp;LA208,#REF!,"&lt;="&amp;ME208,#REF!,"&gt;="&amp;MF208)</f>
        <v/>
      </c>
      <c r="MW208" s="1">
        <f>COUNTIFS(#REF!,LT208,#REF!,0,#REF!,"&gt;="&amp;MI208,#REF!,"&lt;="&amp;MH208,#REF!,"="&amp;KZ208,#REF!,"="&amp;LA208,#REF!,"&lt;="&amp;ME208,#REF!,"&gt;="&amp;MF208)</f>
        <v/>
      </c>
      <c r="MX208" s="1">
        <f>COUNTIFS(#REF!,LT208,#REF!,1,#REF!,"&gt;="&amp;MC208,#REF!,"&lt;="&amp;MB208,#REF!,"&lt;="&amp;ME208,#REF!,"&gt;="&amp;MF208)</f>
        <v/>
      </c>
      <c r="MY208" s="1">
        <f>COUNTIFS(#REF!,LT208,#REF!,0,#REF!,"&gt;="&amp;MC208,#REF!,"&lt;="&amp;MB208,#REF!,"&lt;="&amp;ME208,#REF!,"&gt;="&amp;MF208)</f>
        <v/>
      </c>
      <c r="MZ208" s="1">
        <f>COUNTIFS(#REF!,LT208,#REF!,1,#REF!,"&lt;="&amp;ME208,#REF!,"&gt;="&amp;MF208,#REF!,"="&amp;KV208,#REF!,"="&amp;KX208)</f>
        <v/>
      </c>
      <c r="NA208" s="1">
        <f>COUNTIFS(#REF!,LT208,#REF!,0,#REF!,"&lt;="&amp;ME208,#REF!,"&gt;="&amp;MF208,#REF!,"="&amp;KV208,#REF!,"="&amp;KX208)</f>
        <v/>
      </c>
      <c r="NB208" s="1">
        <f>COUNTIFS(#REF!,LT208,#REF!,1,#REF!,"&lt;="&amp;ME208,#REF!,"&gt;="&amp;MF208,#REF!,"="&amp;KW208,#REF!,"="&amp;KY208)</f>
        <v/>
      </c>
      <c r="NC208" s="1">
        <f>COUNTIFS(#REF!,LT208,#REF!,0,#REF!,"&lt;="&amp;ME208,#REF!,"&gt;="&amp;MF208,#REF!,"="&amp;KW208,#REF!,"="&amp;KY208)</f>
        <v/>
      </c>
      <c r="ND208" s="1">
        <f>COUNTIFS(#REF!,LT208,#REF!,1,#REF!,"&gt;="&amp;MC208,#REF!,"&lt;="&amp;MB208,#REF!,"&lt;="&amp;ME208,#REF!,"&gt;="&amp;MF208,#REF!,"="&amp;KV208,#REF!,"="&amp;KX208)</f>
        <v/>
      </c>
      <c r="NE208" s="1">
        <f>COUNTIFS(#REF!,LT208,#REF!,0,#REF!,"&gt;="&amp;MC208,#REF!,"&lt;="&amp;MB208,#REF!,"&lt;="&amp;ME208,#REF!,"&gt;="&amp;MF208,#REF!,"="&amp;KV208,#REF!,"="&amp;KX208)</f>
        <v/>
      </c>
      <c r="NF208" s="1">
        <f>COUNTIFS(#REF!,LT208,#REF!,1,#REF!,"&gt;="&amp;MC208,#REF!,"&lt;="&amp;MB208,#REF!,"&lt;="&amp;ME208,#REF!,"&gt;="&amp;MF208,#REF!,"="&amp;KW208,#REF!,"="&amp;KY208)</f>
        <v/>
      </c>
      <c r="NG208" s="1">
        <f>COUNTIFS(#REF!,LT208,#REF!,0,#REF!,"&gt;="&amp;MC208,#REF!,"&lt;="&amp;MB208,#REF!,"&lt;="&amp;ME208,#REF!,"&gt;="&amp;MF208,#REF!,"="&amp;KW208,#REF!,"="&amp;KY208)</f>
        <v/>
      </c>
      <c r="NH208" s="1">
        <f>COUNTIFS(#REF!,LT208,#REF!,1,#REF!,"&gt;="&amp;MC208,#REF!,"&lt;="&amp;MB208,#REF!,"&lt;="&amp;ME208,#REF!,"&gt;="&amp;MF208,#REF!,"="&amp;KZ208,#REF!,"="&amp;LA208)</f>
        <v/>
      </c>
      <c r="NI208" s="1">
        <f>COUNTIFS(#REF!,LT208,#REF!,0,#REF!,"&gt;="&amp;MC208,#REF!,"&lt;="&amp;MB208,#REF!,"&lt;="&amp;ME208,#REF!,"&gt;="&amp;MF208,#REF!,"="&amp;KZ208,#REF!,"="&amp;LA208)</f>
        <v/>
      </c>
      <c r="NJ208" s="1">
        <f>COUNTIFS(#REF!,LT208,#REF!,1,#REF!,"&gt;="&amp;MI208,#REF!,"&lt;="&amp;MH208,#REF!,"&lt;="&amp;ME208,#REF!,"&gt;="&amp;MF208)</f>
        <v/>
      </c>
      <c r="NK208" s="1">
        <f>COUNTIFS(#REF!,LT208,#REF!,0,#REF!,"&gt;="&amp;MI208,#REF!,"&lt;="&amp;MH208,#REF!,"&lt;="&amp;ME208,#REF!,"&gt;="&amp;MF208)</f>
        <v/>
      </c>
      <c r="NL208" s="1">
        <f>COUNTIFS(#REF!,LT208,#REF!,1,#REF!,"&gt;="&amp;MI208,#REF!,"&lt;="&amp;MH208,#REF!,"="&amp;KZ208,#REF!,"="&amp;LA208,#REF!,"&lt;="&amp;ME208,#REF!,"&gt;="&amp;MF208)</f>
        <v/>
      </c>
      <c r="NM208" s="1">
        <f>COUNTIFS(#REF!,LT208,#REF!,0,#REF!,"&gt;="&amp;MI208,#REF!,"&lt;="&amp;MH208,#REF!,"="&amp;KZ208,#REF!,"="&amp;LA208,#REF!,"&lt;="&amp;ME208,#REF!,"&gt;="&amp;MF208)</f>
        <v/>
      </c>
      <c r="NN208" s="1">
        <f>COUNTIFS(#REF!,LT208,#REF!,1,#REF!,"&gt;="&amp;MC208,#REF!,"&lt;="&amp;MB208,#REF!,"&lt;="&amp;ME208,#REF!,"&gt;="&amp;MF208)</f>
        <v/>
      </c>
      <c r="NO208" s="1">
        <f>COUNTIFS(#REF!,LT208,#REF!,0,#REF!,"&gt;="&amp;MC208,#REF!,"&lt;="&amp;MB208,#REF!,"&lt;="&amp;ME208,#REF!,"&gt;="&amp;MF208)</f>
        <v/>
      </c>
      <c r="NP208" s="1">
        <f>COUNTIFS(#REF!,LT208,#REF!,1,#REF!,"&lt;="&amp;ME208,#REF!,"&gt;="&amp;MF208,#REF!,"="&amp;KV208,#REF!,"="&amp;KX208)</f>
        <v/>
      </c>
      <c r="NQ208" s="1">
        <f>COUNTIFS(#REF!,LT208,#REF!,0,#REF!,"&lt;="&amp;ME208,#REF!,"&gt;="&amp;MF208,#REF!,"="&amp;KV208,#REF!,"="&amp;KX208)</f>
        <v/>
      </c>
      <c r="NR208" s="1">
        <f>COUNTIFS(#REF!,LT208,#REF!,1,#REF!,"&lt;="&amp;ME208,#REF!,"&gt;="&amp;MF208,#REF!,"="&amp;KW208,#REF!,"="&amp;KY208)</f>
        <v/>
      </c>
      <c r="NS208" s="1">
        <f>COUNTIFS(#REF!,LT208,#REF!,0,#REF!,"&lt;="&amp;ME208,#REF!,"&gt;="&amp;MF208,#REF!,"="&amp;KW208,#REF!,"="&amp;KY208)</f>
        <v/>
      </c>
      <c r="NT208" s="1">
        <f>MP208+MR208+MT208+MV208+MX208+MZ208+NB208</f>
        <v/>
      </c>
      <c r="NU208" s="1">
        <f>MQ208+MS208+MU208+MW208+MY208+NA208+NC208</f>
        <v/>
      </c>
      <c r="NV208" s="1">
        <f>NT208+NU208</f>
        <v/>
      </c>
      <c r="NW208" s="33">
        <f>NT208/(NT208+NU208)</f>
        <v/>
      </c>
      <c r="NX208" s="3">
        <f>1/NW208</f>
        <v/>
      </c>
      <c r="NY208" s="1">
        <f>LH208</f>
        <v/>
      </c>
      <c r="NZ208" s="79">
        <f>(NW208*((NY208-1)*0.98))-((1-NW208)*1)</f>
        <v/>
      </c>
      <c r="OA208" s="34">
        <f>IF(LR208&lt;0.9,0,IF(AND(LR208&gt;1.1),0,1))</f>
        <v/>
      </c>
      <c r="OB208" s="34">
        <f>IF(LS208&lt;0.9,0,IF(AND(LS208&gt;1.1),0,1))</f>
        <v/>
      </c>
      <c r="OC208" s="32">
        <f>IF(NV208&gt;99,1,0)</f>
        <v/>
      </c>
      <c r="OD208" s="32">
        <f>IF(NZ208&gt;0.0799,1,0)</f>
        <v/>
      </c>
      <c r="OE208" s="32">
        <f>IF(NZ208&gt;OM208,1,0)</f>
        <v/>
      </c>
      <c r="OF208" s="32">
        <f>OC208+OD208+OE208+OA208+OB208</f>
        <v/>
      </c>
      <c r="OG208" s="1">
        <f>ND208+NF208+NH208+NJ208+NL208+NN208+NP208+NR208</f>
        <v/>
      </c>
      <c r="OH208" s="1">
        <f>NE208+NG208+NI208+NK208+NM208+NO208+NQ208+NS208</f>
        <v/>
      </c>
      <c r="OI208" s="1">
        <f>OG208+OH208</f>
        <v/>
      </c>
      <c r="OJ208" s="33">
        <f>OG208/(OG208+OH208)</f>
        <v/>
      </c>
      <c r="OK208" s="3">
        <f>1/OJ208</f>
        <v/>
      </c>
      <c r="OL208" s="1">
        <f>LI208</f>
        <v/>
      </c>
      <c r="OM208" s="79">
        <f>(OJ208*((OL208-1)*0.98))-((1-OJ208)*1)</f>
        <v/>
      </c>
      <c r="ON208" s="34">
        <f>IF(LR208&lt;0.9,0,IF(AND(LR208&gt;1.1),0,1))</f>
        <v/>
      </c>
      <c r="OO208" s="34">
        <f>IF(LS208&lt;0.9,0,IF(AND(LS208&gt;1.1),0,1))</f>
        <v/>
      </c>
      <c r="OP208" s="32">
        <f>IF(OI208&gt;99,1,0)</f>
        <v/>
      </c>
      <c r="OQ208" s="32">
        <f>IF(OM208&gt;0.0799,1,0)</f>
        <v/>
      </c>
      <c r="OR208" s="32">
        <f>IF(OM208&gt;OZ208,1,0)</f>
        <v/>
      </c>
      <c r="OS208" s="32">
        <f>OP208+OQ208+OR208+ON208+OO208</f>
        <v/>
      </c>
      <c r="OT208">
        <f>IF(OF208=5,"BackHome0-0",IF(AND(OS208=5),"BackAway0-0",""))</f>
        <v/>
      </c>
      <c r="OU208">
        <f>IF(OF208=5,KN208,IF(AND(OS208=5),KO208,""))</f>
        <v/>
      </c>
      <c r="OV208">
        <f>IF(OF208=5,"Match Odds",IF(AND(OS208=5),"Match Odds",""))</f>
        <v/>
      </c>
      <c r="OW208">
        <f>IF(OF208=5,KP208,IF(AND(OS208=5),KP208,""))</f>
        <v/>
      </c>
      <c r="OX208">
        <f>IF(OF208=5,"MATCH_ODDS",IF(AND(OS208=5),"MATCH_ODDS",""))</f>
        <v/>
      </c>
      <c r="OY208">
        <f>IF(OF208=5,"BACK",IF(AND(OS208=5),"BACK",""))</f>
        <v/>
      </c>
    </row>
    <row r="209" ht="16.5" customHeight="1" thickBot="1" thickTop="1">
      <c r="A209" s="2" t="n"/>
      <c r="KN209" s="1">
        <f>IF(INDEX(#REF!,MATCH('HT 0-0'!D209,#REF!,0))=INDEX(#REF!,MATCH('HT 0-0'!D209,#REF!,0)),INDEX(#REF!,MATCH('HT 0-0'!D209,#REF!,0)),"ERROR")</f>
        <v/>
      </c>
      <c r="KO209" s="1">
        <f>IF(INDEX(#REF!,MATCH('HT 0-0'!E209,#REF!,0))=INDEX(#REF!,MATCH('HT 0-0'!E209,#REF!,0)),INDEX(#REF!,MATCH('HT 0-0'!E209,#REF!,0)),"ERROR")</f>
        <v/>
      </c>
      <c r="KP209" s="1">
        <f>KN209&amp;" v "&amp;KO209</f>
        <v/>
      </c>
      <c r="KQ209">
        <f>B209&amp;"_"&amp;C209</f>
        <v/>
      </c>
      <c r="KR209" s="1">
        <f>IF((HW209/KK209)&lt;0.335,"G",IF((HW209/KK209)&gt;0.67,"R","A"))</f>
        <v/>
      </c>
      <c r="KS209" s="1">
        <f>IF((HX209/KK209)&lt;0.335,"G",IF((HX209/KK209)&gt;0.67,"R","A"))</f>
        <v/>
      </c>
      <c r="KT209" s="1">
        <f>IF((IH209/KK209)&lt;0.335,"G",IF((IH209/KK209)&gt;0.67,"R","A"))</f>
        <v/>
      </c>
      <c r="KU209" s="1">
        <f>IF((II209/KK209)&lt;0.335,"G",IF((II209/KK209)&gt;0.67,"R","A"))</f>
        <v/>
      </c>
      <c r="KV209" s="1">
        <f>IF((HZ209/KK209)&lt;0.335,"G",IF((HZ209/KK209)&gt;0.67,"R","A"))</f>
        <v/>
      </c>
      <c r="KW209" s="1">
        <f>IF((HY209/KK209)&lt;0.335,"G",IF((HY209/KK209)&gt;0.67,"R","A"))</f>
        <v/>
      </c>
      <c r="KX209" s="1">
        <f>IF((IK209/KK209)&lt;0.335,"G",IF((IK209/KK209)&gt;0.67,"R","A"))</f>
        <v/>
      </c>
      <c r="KY209" s="1">
        <f>IF((IJ209/KK209)&lt;0.335,"G",IF((IJ209/KK209)&gt;0.67,"R","A"))</f>
        <v/>
      </c>
      <c r="KZ209" s="1">
        <f>IF((HQ209/KK209)&lt;0.335,"G",IF((HQ209/KK209)&gt;0.67,"R","A"))</f>
        <v/>
      </c>
      <c r="LA209" s="1">
        <f>IF((IB209/KK209)&lt;0.335,"G",IF((IB209/KK209)&gt;0.67,"R","A"))</f>
        <v/>
      </c>
      <c r="LB209">
        <f>IF(LQ209="0-0",INDEX(Scrape!#REF!,MATCH('HT 0-0'!KP209,Scrape!$B:$B,0)),"")</f>
        <v/>
      </c>
      <c r="LC209">
        <f>IF(LQ209="0-0",INDEX(Scrape!$A:$A,MATCH('HT 0-0'!KP209,Scrape!$B:$B,0)),"")</f>
        <v/>
      </c>
      <c r="LD209">
        <f>IF(LQ209="0-0",INDEX(Scrape!$B:$B,MATCH('HT 0-0'!KP209,Scrape!$B:$B,0)),"")</f>
        <v/>
      </c>
      <c r="LE209">
        <f>IF(LQ209="0-0",INDEX(Scrape!$C:$C,MATCH('HT 0-0'!KP209,Scrape!$B:$B,0)),"")</f>
        <v/>
      </c>
      <c r="LF209">
        <f>IF(LQ209="0-0",INDEX(Scrape!$D:$D,MATCH('HT 0-0'!KP209,Scrape!$B:$B,0)),"")</f>
        <v/>
      </c>
      <c r="LG209">
        <f>IF(LQ209="0-0",INDEX(Scrape!$E:$E,MATCH('HT 0-0'!KP209,Scrape!$B:$B,0)),"")</f>
        <v/>
      </c>
      <c r="LH209">
        <f>IF(LQ209="0-0",INDEX(Scrape!$F:$F,MATCH('HT 0-0'!KP209,Scrape!$B:$B,0)),"")</f>
        <v/>
      </c>
      <c r="LI209">
        <f>IF(LQ209="0-0",INDEX(Scrape!$G:$G,MATCH('HT 0-0'!KP209,Scrape!$B:$B,0)),"")</f>
        <v/>
      </c>
      <c r="LJ209">
        <f>IF(LQ209="0-0",INDEX(Scrape!$H:$H,MATCH('HT 0-0'!KP209,Scrape!$B:$B,0)),"")</f>
        <v/>
      </c>
      <c r="LK209">
        <f>IF(LQ209="0-0",INDEX(Scrape!$I:$I,MATCH('HT 0-0'!KP209,Scrape!$B:$B,0)),"")</f>
        <v/>
      </c>
      <c r="LL209">
        <f>IF(LQ209="0-0",INDEX(Scrape!$J:$J,MATCH('HT 0-0'!KP209,Scrape!$B:$B,0)),"")</f>
        <v/>
      </c>
      <c r="LM209">
        <f>IF(LQ209="0-0",INDEX(Scrape!$K:$K,MATCH('HT 0-0'!KP209,Scrape!$B:$B,0)),"")</f>
        <v/>
      </c>
      <c r="LN209">
        <f>IF(LQ209="0-0",INDEX(Scrape!$L:$L,MATCH('HT 0-0'!KP209,Scrape!$B:$B,0)),"")</f>
        <v/>
      </c>
      <c r="LO209">
        <f>IF(LQ209="0-0",INDEX(Scrape!$M:$M,MATCH('HT 0-0'!KP209,Scrape!$B:$B,0)),"")</f>
        <v/>
      </c>
      <c r="LP209">
        <f>IF(LQ209="0-0",INDEX(Scrape!$N:$N,MATCH('HT 0-0'!KP209,Scrape!$B:$B,0)),"")</f>
        <v/>
      </c>
      <c r="LQ209">
        <f>INDEX(Scrape!$O:$O,MATCH('HT 0-0'!KP209,Scrape!$B:$B,0))</f>
        <v/>
      </c>
      <c r="LR209">
        <f>(1/LJ209)+(1/LI209)+(1/LH209)</f>
        <v/>
      </c>
      <c r="LS209">
        <f>(1/LG209)+(1/LF209)+(1/LE209)</f>
        <v/>
      </c>
      <c r="LT209" s="8">
        <f>IF(INDEX(#REF!,MATCH(KQ209,#REF!,0))=INDEX(#REF!,MATCH(KQ209,#REF!,0)),INDEX(#REF!,MATCH(KQ209,#REF!,0)),"ERROR")</f>
        <v/>
      </c>
      <c r="LU209" s="4">
        <f>IF(KR209="G",2,IF(KR209="R",0.5,IF(KR209="A",1)))</f>
        <v/>
      </c>
      <c r="LV209" s="4">
        <f>IF(KS209="G",0.5,IF(KS209="R",2,IF(KS209="A",1)))</f>
        <v/>
      </c>
      <c r="LW209" s="4">
        <f>IF(KT209="G",2,IF(KT209="R",0.5,IF(KT209="A",1)))</f>
        <v/>
      </c>
      <c r="LX209" s="4">
        <f>IF(KU209="G",0.5,IF(KU209="R",2,IF(KU209="A",1)))</f>
        <v/>
      </c>
      <c r="LY209" s="7">
        <f>(LK209*(LU209+LX209)+(LL209*(LU209+LX209)))</f>
        <v/>
      </c>
      <c r="LZ209" s="7">
        <f>(LN209*(LV209+LW209)+(LO209*(LV209+LW209)))</f>
        <v/>
      </c>
      <c r="MA209" s="11">
        <f>LY209-LZ209</f>
        <v/>
      </c>
      <c r="MB209" s="5">
        <f>MA209+2</f>
        <v/>
      </c>
      <c r="MC209" s="6">
        <f>MA209-2</f>
        <v/>
      </c>
      <c r="MD209" s="4">
        <f>LE209</f>
        <v/>
      </c>
      <c r="ME209" s="9">
        <f>IF(MD209=0,1000,MD209+0.75)</f>
        <v/>
      </c>
      <c r="MF209" s="10">
        <f>IF(MD209=0,0,MD209-0.75)</f>
        <v/>
      </c>
      <c r="MG209" s="4">
        <f>((LM209*(LU209+LX209))-((LP209*(LV209+LW209))))</f>
        <v/>
      </c>
      <c r="MH209" s="9">
        <f>MG209*1.2</f>
        <v/>
      </c>
      <c r="MI209" s="10">
        <f>MG209*0.8</f>
        <v/>
      </c>
      <c r="MJ209">
        <f>IFERROR(OT209,"")</f>
        <v/>
      </c>
      <c r="MK209">
        <f>IFERROR(OU209,"")</f>
        <v/>
      </c>
      <c r="ML209">
        <f>IFERROR(OV209,"")</f>
        <v/>
      </c>
      <c r="MM209">
        <f>IFERROR(OW209,"")</f>
        <v/>
      </c>
      <c r="MN209">
        <f>IFERROR(OX209,"")</f>
        <v/>
      </c>
      <c r="MO209">
        <f>IFERROR(OY209,"")</f>
        <v/>
      </c>
      <c r="MP209" s="1">
        <f>COUNTIFS(#REF!,LT209,#REF!,1,#REF!,"&gt;="&amp;MC209,#REF!,"&lt;="&amp;MB209,#REF!,"&lt;="&amp;ME209,#REF!,"&gt;="&amp;MF209,#REF!,"="&amp;KV209,#REF!,"="&amp;KX209)</f>
        <v/>
      </c>
      <c r="MQ209" s="1">
        <f>COUNTIFS(#REF!,LT209,#REF!,0,#REF!,"&gt;="&amp;MC209,#REF!,"&lt;="&amp;MB209,#REF!,"&lt;="&amp;ME209,#REF!,"&gt;="&amp;MF209,#REF!,"="&amp;KV209,#REF!,"="&amp;KX209)</f>
        <v/>
      </c>
      <c r="MR209" s="1">
        <f>COUNTIFS(#REF!,LT209,#REF!,1,#REF!,"&gt;="&amp;MC209,#REF!,"&lt;="&amp;MB209,#REF!,"&lt;="&amp;ME209,#REF!,"&gt;="&amp;MF209,#REF!,"="&amp;KW209,#REF!,"="&amp;KY209)</f>
        <v/>
      </c>
      <c r="MS209" s="1">
        <f>COUNTIFS(#REF!,LT209,#REF!,0,#REF!,"&gt;="&amp;MC209,#REF!,"&lt;="&amp;MB209,#REF!,"&lt;="&amp;ME209,#REF!,"&gt;="&amp;MF209,#REF!,"="&amp;KW209,#REF!,"="&amp;KY209)</f>
        <v/>
      </c>
      <c r="MT209" s="1">
        <f>COUNTIFS(#REF!,LT209,#REF!,1,#REF!,"&gt;="&amp;MI209,#REF!,"&lt;="&amp;MH209,#REF!,"&lt;="&amp;ME209,#REF!,"&gt;="&amp;MF209)</f>
        <v/>
      </c>
      <c r="MU209" s="1">
        <f>COUNTIFS(#REF!,LT209,#REF!,0,#REF!,"&gt;="&amp;MI209,#REF!,"&lt;="&amp;MH209,#REF!,"&lt;="&amp;ME209,#REF!,"&gt;="&amp;MF209)</f>
        <v/>
      </c>
      <c r="MV209" s="1">
        <f>COUNTIFS(#REF!,LT209,#REF!,1,#REF!,"&gt;="&amp;MI209,#REF!,"&lt;="&amp;MH209,#REF!,"="&amp;KZ209,#REF!,"="&amp;LA209,#REF!,"&lt;="&amp;ME209,#REF!,"&gt;="&amp;MF209)</f>
        <v/>
      </c>
      <c r="MW209" s="1">
        <f>COUNTIFS(#REF!,LT209,#REF!,0,#REF!,"&gt;="&amp;MI209,#REF!,"&lt;="&amp;MH209,#REF!,"="&amp;KZ209,#REF!,"="&amp;LA209,#REF!,"&lt;="&amp;ME209,#REF!,"&gt;="&amp;MF209)</f>
        <v/>
      </c>
      <c r="MX209" s="1">
        <f>COUNTIFS(#REF!,LT209,#REF!,1,#REF!,"&gt;="&amp;MC209,#REF!,"&lt;="&amp;MB209,#REF!,"&lt;="&amp;ME209,#REF!,"&gt;="&amp;MF209)</f>
        <v/>
      </c>
      <c r="MY209" s="1">
        <f>COUNTIFS(#REF!,LT209,#REF!,0,#REF!,"&gt;="&amp;MC209,#REF!,"&lt;="&amp;MB209,#REF!,"&lt;="&amp;ME209,#REF!,"&gt;="&amp;MF209)</f>
        <v/>
      </c>
      <c r="MZ209" s="1">
        <f>COUNTIFS(#REF!,LT209,#REF!,1,#REF!,"&lt;="&amp;ME209,#REF!,"&gt;="&amp;MF209,#REF!,"="&amp;KV209,#REF!,"="&amp;KX209)</f>
        <v/>
      </c>
      <c r="NA209" s="1">
        <f>COUNTIFS(#REF!,LT209,#REF!,0,#REF!,"&lt;="&amp;ME209,#REF!,"&gt;="&amp;MF209,#REF!,"="&amp;KV209,#REF!,"="&amp;KX209)</f>
        <v/>
      </c>
      <c r="NB209" s="1">
        <f>COUNTIFS(#REF!,LT209,#REF!,1,#REF!,"&lt;="&amp;ME209,#REF!,"&gt;="&amp;MF209,#REF!,"="&amp;KW209,#REF!,"="&amp;KY209)</f>
        <v/>
      </c>
      <c r="NC209" s="1">
        <f>COUNTIFS(#REF!,LT209,#REF!,0,#REF!,"&lt;="&amp;ME209,#REF!,"&gt;="&amp;MF209,#REF!,"="&amp;KW209,#REF!,"="&amp;KY209)</f>
        <v/>
      </c>
      <c r="ND209" s="1">
        <f>COUNTIFS(#REF!,LT209,#REF!,1,#REF!,"&gt;="&amp;MC209,#REF!,"&lt;="&amp;MB209,#REF!,"&lt;="&amp;ME209,#REF!,"&gt;="&amp;MF209,#REF!,"="&amp;KV209,#REF!,"="&amp;KX209)</f>
        <v/>
      </c>
      <c r="NE209" s="1">
        <f>COUNTIFS(#REF!,LT209,#REF!,0,#REF!,"&gt;="&amp;MC209,#REF!,"&lt;="&amp;MB209,#REF!,"&lt;="&amp;ME209,#REF!,"&gt;="&amp;MF209,#REF!,"="&amp;KV209,#REF!,"="&amp;KX209)</f>
        <v/>
      </c>
      <c r="NF209" s="1">
        <f>COUNTIFS(#REF!,LT209,#REF!,1,#REF!,"&gt;="&amp;MC209,#REF!,"&lt;="&amp;MB209,#REF!,"&lt;="&amp;ME209,#REF!,"&gt;="&amp;MF209,#REF!,"="&amp;KW209,#REF!,"="&amp;KY209)</f>
        <v/>
      </c>
      <c r="NG209" s="1">
        <f>COUNTIFS(#REF!,LT209,#REF!,0,#REF!,"&gt;="&amp;MC209,#REF!,"&lt;="&amp;MB209,#REF!,"&lt;="&amp;ME209,#REF!,"&gt;="&amp;MF209,#REF!,"="&amp;KW209,#REF!,"="&amp;KY209)</f>
        <v/>
      </c>
      <c r="NH209" s="1">
        <f>COUNTIFS(#REF!,LT209,#REF!,1,#REF!,"&gt;="&amp;MC209,#REF!,"&lt;="&amp;MB209,#REF!,"&lt;="&amp;ME209,#REF!,"&gt;="&amp;MF209,#REF!,"="&amp;KZ209,#REF!,"="&amp;LA209)</f>
        <v/>
      </c>
      <c r="NI209" s="1">
        <f>COUNTIFS(#REF!,LT209,#REF!,0,#REF!,"&gt;="&amp;MC209,#REF!,"&lt;="&amp;MB209,#REF!,"&lt;="&amp;ME209,#REF!,"&gt;="&amp;MF209,#REF!,"="&amp;KZ209,#REF!,"="&amp;LA209)</f>
        <v/>
      </c>
      <c r="NJ209" s="1">
        <f>COUNTIFS(#REF!,LT209,#REF!,1,#REF!,"&gt;="&amp;MI209,#REF!,"&lt;="&amp;MH209,#REF!,"&lt;="&amp;ME209,#REF!,"&gt;="&amp;MF209)</f>
        <v/>
      </c>
      <c r="NK209" s="1">
        <f>COUNTIFS(#REF!,LT209,#REF!,0,#REF!,"&gt;="&amp;MI209,#REF!,"&lt;="&amp;MH209,#REF!,"&lt;="&amp;ME209,#REF!,"&gt;="&amp;MF209)</f>
        <v/>
      </c>
      <c r="NL209" s="1">
        <f>COUNTIFS(#REF!,LT209,#REF!,1,#REF!,"&gt;="&amp;MI209,#REF!,"&lt;="&amp;MH209,#REF!,"="&amp;KZ209,#REF!,"="&amp;LA209,#REF!,"&lt;="&amp;ME209,#REF!,"&gt;="&amp;MF209)</f>
        <v/>
      </c>
      <c r="NM209" s="1">
        <f>COUNTIFS(#REF!,LT209,#REF!,0,#REF!,"&gt;="&amp;MI209,#REF!,"&lt;="&amp;MH209,#REF!,"="&amp;KZ209,#REF!,"="&amp;LA209,#REF!,"&lt;="&amp;ME209,#REF!,"&gt;="&amp;MF209)</f>
        <v/>
      </c>
      <c r="NN209" s="1">
        <f>COUNTIFS(#REF!,LT209,#REF!,1,#REF!,"&gt;="&amp;MC209,#REF!,"&lt;="&amp;MB209,#REF!,"&lt;="&amp;ME209,#REF!,"&gt;="&amp;MF209)</f>
        <v/>
      </c>
      <c r="NO209" s="1">
        <f>COUNTIFS(#REF!,LT209,#REF!,0,#REF!,"&gt;="&amp;MC209,#REF!,"&lt;="&amp;MB209,#REF!,"&lt;="&amp;ME209,#REF!,"&gt;="&amp;MF209)</f>
        <v/>
      </c>
      <c r="NP209" s="1">
        <f>COUNTIFS(#REF!,LT209,#REF!,1,#REF!,"&lt;="&amp;ME209,#REF!,"&gt;="&amp;MF209,#REF!,"="&amp;KV209,#REF!,"="&amp;KX209)</f>
        <v/>
      </c>
      <c r="NQ209" s="1">
        <f>COUNTIFS(#REF!,LT209,#REF!,0,#REF!,"&lt;="&amp;ME209,#REF!,"&gt;="&amp;MF209,#REF!,"="&amp;KV209,#REF!,"="&amp;KX209)</f>
        <v/>
      </c>
      <c r="NR209" s="1">
        <f>COUNTIFS(#REF!,LT209,#REF!,1,#REF!,"&lt;="&amp;ME209,#REF!,"&gt;="&amp;MF209,#REF!,"="&amp;KW209,#REF!,"="&amp;KY209)</f>
        <v/>
      </c>
      <c r="NS209" s="1">
        <f>COUNTIFS(#REF!,LT209,#REF!,0,#REF!,"&lt;="&amp;ME209,#REF!,"&gt;="&amp;MF209,#REF!,"="&amp;KW209,#REF!,"="&amp;KY209)</f>
        <v/>
      </c>
      <c r="NT209" s="1">
        <f>MP209+MR209+MT209+MV209+MX209+MZ209+NB209</f>
        <v/>
      </c>
      <c r="NU209" s="1">
        <f>MQ209+MS209+MU209+MW209+MY209+NA209+NC209</f>
        <v/>
      </c>
      <c r="NV209" s="1">
        <f>NT209+NU209</f>
        <v/>
      </c>
      <c r="NW209" s="33">
        <f>NT209/(NT209+NU209)</f>
        <v/>
      </c>
      <c r="NX209" s="3">
        <f>1/NW209</f>
        <v/>
      </c>
      <c r="NY209" s="1">
        <f>LH209</f>
        <v/>
      </c>
      <c r="NZ209" s="79">
        <f>(NW209*((NY209-1)*0.98))-((1-NW209)*1)</f>
        <v/>
      </c>
      <c r="OA209" s="34">
        <f>IF(LR209&lt;0.9,0,IF(AND(LR209&gt;1.1),0,1))</f>
        <v/>
      </c>
      <c r="OB209" s="34">
        <f>IF(LS209&lt;0.9,0,IF(AND(LS209&gt;1.1),0,1))</f>
        <v/>
      </c>
      <c r="OC209" s="32">
        <f>IF(NV209&gt;99,1,0)</f>
        <v/>
      </c>
      <c r="OD209" s="32">
        <f>IF(NZ209&gt;0.0799,1,0)</f>
        <v/>
      </c>
      <c r="OE209" s="32">
        <f>IF(NZ209&gt;OM209,1,0)</f>
        <v/>
      </c>
      <c r="OF209" s="32">
        <f>OC209+OD209+OE209+OA209+OB209</f>
        <v/>
      </c>
      <c r="OG209" s="1">
        <f>ND209+NF209+NH209+NJ209+NL209+NN209+NP209+NR209</f>
        <v/>
      </c>
      <c r="OH209" s="1">
        <f>NE209+NG209+NI209+NK209+NM209+NO209+NQ209+NS209</f>
        <v/>
      </c>
      <c r="OI209" s="1">
        <f>OG209+OH209</f>
        <v/>
      </c>
      <c r="OJ209" s="33">
        <f>OG209/(OG209+OH209)</f>
        <v/>
      </c>
      <c r="OK209" s="3">
        <f>1/OJ209</f>
        <v/>
      </c>
      <c r="OL209" s="1">
        <f>LI209</f>
        <v/>
      </c>
      <c r="OM209" s="79">
        <f>(OJ209*((OL209-1)*0.98))-((1-OJ209)*1)</f>
        <v/>
      </c>
      <c r="ON209" s="34">
        <f>IF(LR209&lt;0.9,0,IF(AND(LR209&gt;1.1),0,1))</f>
        <v/>
      </c>
      <c r="OO209" s="34">
        <f>IF(LS209&lt;0.9,0,IF(AND(LS209&gt;1.1),0,1))</f>
        <v/>
      </c>
      <c r="OP209" s="32">
        <f>IF(OI209&gt;99,1,0)</f>
        <v/>
      </c>
      <c r="OQ209" s="32">
        <f>IF(OM209&gt;0.0799,1,0)</f>
        <v/>
      </c>
      <c r="OR209" s="32">
        <f>IF(OM209&gt;OZ209,1,0)</f>
        <v/>
      </c>
      <c r="OS209" s="32">
        <f>OP209+OQ209+OR209+ON209+OO209</f>
        <v/>
      </c>
      <c r="OT209">
        <f>IF(OF209=5,"BackHome0-0",IF(AND(OS209=5),"BackAway0-0",""))</f>
        <v/>
      </c>
      <c r="OU209">
        <f>IF(OF209=5,KN209,IF(AND(OS209=5),KO209,""))</f>
        <v/>
      </c>
      <c r="OV209">
        <f>IF(OF209=5,"Match Odds",IF(AND(OS209=5),"Match Odds",""))</f>
        <v/>
      </c>
      <c r="OW209">
        <f>IF(OF209=5,KP209,IF(AND(OS209=5),KP209,""))</f>
        <v/>
      </c>
      <c r="OX209">
        <f>IF(OF209=5,"MATCH_ODDS",IF(AND(OS209=5),"MATCH_ODDS",""))</f>
        <v/>
      </c>
      <c r="OY209">
        <f>IF(OF209=5,"BACK",IF(AND(OS209=5),"BACK",""))</f>
        <v/>
      </c>
    </row>
    <row r="210" ht="16.5" customHeight="1" thickBot="1" thickTop="1">
      <c r="A210" s="2" t="n"/>
      <c r="KN210" s="1">
        <f>IF(INDEX(#REF!,MATCH('HT 0-0'!D210,#REF!,0))=INDEX(#REF!,MATCH('HT 0-0'!D210,#REF!,0)),INDEX(#REF!,MATCH('HT 0-0'!D210,#REF!,0)),"ERROR")</f>
        <v/>
      </c>
      <c r="KO210" s="1">
        <f>IF(INDEX(#REF!,MATCH('HT 0-0'!E210,#REF!,0))=INDEX(#REF!,MATCH('HT 0-0'!E210,#REF!,0)),INDEX(#REF!,MATCH('HT 0-0'!E210,#REF!,0)),"ERROR")</f>
        <v/>
      </c>
      <c r="KP210" s="1">
        <f>KN210&amp;" v "&amp;KO210</f>
        <v/>
      </c>
      <c r="KQ210">
        <f>B210&amp;"_"&amp;C210</f>
        <v/>
      </c>
      <c r="KR210" s="1">
        <f>IF((HW210/KK210)&lt;0.335,"G",IF((HW210/KK210)&gt;0.67,"R","A"))</f>
        <v/>
      </c>
      <c r="KS210" s="1">
        <f>IF((HX210/KK210)&lt;0.335,"G",IF((HX210/KK210)&gt;0.67,"R","A"))</f>
        <v/>
      </c>
      <c r="KT210" s="1">
        <f>IF((IH210/KK210)&lt;0.335,"G",IF((IH210/KK210)&gt;0.67,"R","A"))</f>
        <v/>
      </c>
      <c r="KU210" s="1">
        <f>IF((II210/KK210)&lt;0.335,"G",IF((II210/KK210)&gt;0.67,"R","A"))</f>
        <v/>
      </c>
      <c r="KV210" s="1">
        <f>IF((HZ210/KK210)&lt;0.335,"G",IF((HZ210/KK210)&gt;0.67,"R","A"))</f>
        <v/>
      </c>
      <c r="KW210" s="1">
        <f>IF((HY210/KK210)&lt;0.335,"G",IF((HY210/KK210)&gt;0.67,"R","A"))</f>
        <v/>
      </c>
      <c r="KX210" s="1">
        <f>IF((IK210/KK210)&lt;0.335,"G",IF((IK210/KK210)&gt;0.67,"R","A"))</f>
        <v/>
      </c>
      <c r="KY210" s="1">
        <f>IF((IJ210/KK210)&lt;0.335,"G",IF((IJ210/KK210)&gt;0.67,"R","A"))</f>
        <v/>
      </c>
      <c r="KZ210" s="1">
        <f>IF((HQ210/KK210)&lt;0.335,"G",IF((HQ210/KK210)&gt;0.67,"R","A"))</f>
        <v/>
      </c>
      <c r="LA210" s="1">
        <f>IF((IB210/KK210)&lt;0.335,"G",IF((IB210/KK210)&gt;0.67,"R","A"))</f>
        <v/>
      </c>
      <c r="LB210">
        <f>IF(LQ210="0-0",INDEX(Scrape!#REF!,MATCH('HT 0-0'!KP210,Scrape!$B:$B,0)),"")</f>
        <v/>
      </c>
      <c r="LC210">
        <f>IF(LQ210="0-0",INDEX(Scrape!$A:$A,MATCH('HT 0-0'!KP210,Scrape!$B:$B,0)),"")</f>
        <v/>
      </c>
      <c r="LD210">
        <f>IF(LQ210="0-0",INDEX(Scrape!$B:$B,MATCH('HT 0-0'!KP210,Scrape!$B:$B,0)),"")</f>
        <v/>
      </c>
      <c r="LE210">
        <f>IF(LQ210="0-0",INDEX(Scrape!$C:$C,MATCH('HT 0-0'!KP210,Scrape!$B:$B,0)),"")</f>
        <v/>
      </c>
      <c r="LF210">
        <f>IF(LQ210="0-0",INDEX(Scrape!$D:$D,MATCH('HT 0-0'!KP210,Scrape!$B:$B,0)),"")</f>
        <v/>
      </c>
      <c r="LG210">
        <f>IF(LQ210="0-0",INDEX(Scrape!$E:$E,MATCH('HT 0-0'!KP210,Scrape!$B:$B,0)),"")</f>
        <v/>
      </c>
      <c r="LH210">
        <f>IF(LQ210="0-0",INDEX(Scrape!$F:$F,MATCH('HT 0-0'!KP210,Scrape!$B:$B,0)),"")</f>
        <v/>
      </c>
      <c r="LI210">
        <f>IF(LQ210="0-0",INDEX(Scrape!$G:$G,MATCH('HT 0-0'!KP210,Scrape!$B:$B,0)),"")</f>
        <v/>
      </c>
      <c r="LJ210">
        <f>IF(LQ210="0-0",INDEX(Scrape!$H:$H,MATCH('HT 0-0'!KP210,Scrape!$B:$B,0)),"")</f>
        <v/>
      </c>
      <c r="LK210">
        <f>IF(LQ210="0-0",INDEX(Scrape!$I:$I,MATCH('HT 0-0'!KP210,Scrape!$B:$B,0)),"")</f>
        <v/>
      </c>
      <c r="LL210">
        <f>IF(LQ210="0-0",INDEX(Scrape!$J:$J,MATCH('HT 0-0'!KP210,Scrape!$B:$B,0)),"")</f>
        <v/>
      </c>
      <c r="LM210">
        <f>IF(LQ210="0-0",INDEX(Scrape!$K:$K,MATCH('HT 0-0'!KP210,Scrape!$B:$B,0)),"")</f>
        <v/>
      </c>
      <c r="LN210">
        <f>IF(LQ210="0-0",INDEX(Scrape!$L:$L,MATCH('HT 0-0'!KP210,Scrape!$B:$B,0)),"")</f>
        <v/>
      </c>
      <c r="LO210">
        <f>IF(LQ210="0-0",INDEX(Scrape!$M:$M,MATCH('HT 0-0'!KP210,Scrape!$B:$B,0)),"")</f>
        <v/>
      </c>
      <c r="LP210">
        <f>IF(LQ210="0-0",INDEX(Scrape!$N:$N,MATCH('HT 0-0'!KP210,Scrape!$B:$B,0)),"")</f>
        <v/>
      </c>
      <c r="LQ210">
        <f>INDEX(Scrape!$O:$O,MATCH('HT 0-0'!KP210,Scrape!$B:$B,0))</f>
        <v/>
      </c>
      <c r="LR210">
        <f>(1/LJ210)+(1/LI210)+(1/LH210)</f>
        <v/>
      </c>
      <c r="LS210">
        <f>(1/LG210)+(1/LF210)+(1/LE210)</f>
        <v/>
      </c>
      <c r="LT210" s="8">
        <f>IF(INDEX(#REF!,MATCH(KQ210,#REF!,0))=INDEX(#REF!,MATCH(KQ210,#REF!,0)),INDEX(#REF!,MATCH(KQ210,#REF!,0)),"ERROR")</f>
        <v/>
      </c>
      <c r="LU210" s="4">
        <f>IF(KR210="G",2,IF(KR210="R",0.5,IF(KR210="A",1)))</f>
        <v/>
      </c>
      <c r="LV210" s="4">
        <f>IF(KS210="G",0.5,IF(KS210="R",2,IF(KS210="A",1)))</f>
        <v/>
      </c>
      <c r="LW210" s="4">
        <f>IF(KT210="G",2,IF(KT210="R",0.5,IF(KT210="A",1)))</f>
        <v/>
      </c>
      <c r="LX210" s="4">
        <f>IF(KU210="G",0.5,IF(KU210="R",2,IF(KU210="A",1)))</f>
        <v/>
      </c>
      <c r="LY210" s="7">
        <f>(LK210*(LU210+LX210)+(LL210*(LU210+LX210)))</f>
        <v/>
      </c>
      <c r="LZ210" s="7">
        <f>(LN210*(LV210+LW210)+(LO210*(LV210+LW210)))</f>
        <v/>
      </c>
      <c r="MA210" s="11">
        <f>LY210-LZ210</f>
        <v/>
      </c>
      <c r="MB210" s="5">
        <f>MA210+2</f>
        <v/>
      </c>
      <c r="MC210" s="6">
        <f>MA210-2</f>
        <v/>
      </c>
      <c r="MD210" s="4">
        <f>LE210</f>
        <v/>
      </c>
      <c r="ME210" s="9">
        <f>IF(MD210=0,1000,MD210+0.75)</f>
        <v/>
      </c>
      <c r="MF210" s="10">
        <f>IF(MD210=0,0,MD210-0.75)</f>
        <v/>
      </c>
      <c r="MG210" s="4">
        <f>((LM210*(LU210+LX210))-((LP210*(LV210+LW210))))</f>
        <v/>
      </c>
      <c r="MH210" s="9">
        <f>MG210*1.2</f>
        <v/>
      </c>
      <c r="MI210" s="10">
        <f>MG210*0.8</f>
        <v/>
      </c>
      <c r="MJ210">
        <f>IFERROR(OT210,"")</f>
        <v/>
      </c>
      <c r="MK210">
        <f>IFERROR(OU210,"")</f>
        <v/>
      </c>
      <c r="ML210">
        <f>IFERROR(OV210,"")</f>
        <v/>
      </c>
      <c r="MM210">
        <f>IFERROR(OW210,"")</f>
        <v/>
      </c>
      <c r="MN210">
        <f>IFERROR(OX210,"")</f>
        <v/>
      </c>
      <c r="MO210">
        <f>IFERROR(OY210,"")</f>
        <v/>
      </c>
      <c r="MP210" s="1">
        <f>COUNTIFS(#REF!,LT210,#REF!,1,#REF!,"&gt;="&amp;MC210,#REF!,"&lt;="&amp;MB210,#REF!,"&lt;="&amp;ME210,#REF!,"&gt;="&amp;MF210,#REF!,"="&amp;KV210,#REF!,"="&amp;KX210)</f>
        <v/>
      </c>
      <c r="MQ210" s="1">
        <f>COUNTIFS(#REF!,LT210,#REF!,0,#REF!,"&gt;="&amp;MC210,#REF!,"&lt;="&amp;MB210,#REF!,"&lt;="&amp;ME210,#REF!,"&gt;="&amp;MF210,#REF!,"="&amp;KV210,#REF!,"="&amp;KX210)</f>
        <v/>
      </c>
      <c r="MR210" s="1">
        <f>COUNTIFS(#REF!,LT210,#REF!,1,#REF!,"&gt;="&amp;MC210,#REF!,"&lt;="&amp;MB210,#REF!,"&lt;="&amp;ME210,#REF!,"&gt;="&amp;MF210,#REF!,"="&amp;KW210,#REF!,"="&amp;KY210)</f>
        <v/>
      </c>
      <c r="MS210" s="1">
        <f>COUNTIFS(#REF!,LT210,#REF!,0,#REF!,"&gt;="&amp;MC210,#REF!,"&lt;="&amp;MB210,#REF!,"&lt;="&amp;ME210,#REF!,"&gt;="&amp;MF210,#REF!,"="&amp;KW210,#REF!,"="&amp;KY210)</f>
        <v/>
      </c>
      <c r="MT210" s="1">
        <f>COUNTIFS(#REF!,LT210,#REF!,1,#REF!,"&gt;="&amp;MI210,#REF!,"&lt;="&amp;MH210,#REF!,"&lt;="&amp;ME210,#REF!,"&gt;="&amp;MF210)</f>
        <v/>
      </c>
      <c r="MU210" s="1">
        <f>COUNTIFS(#REF!,LT210,#REF!,0,#REF!,"&gt;="&amp;MI210,#REF!,"&lt;="&amp;MH210,#REF!,"&lt;="&amp;ME210,#REF!,"&gt;="&amp;MF210)</f>
        <v/>
      </c>
      <c r="MV210" s="1">
        <f>COUNTIFS(#REF!,LT210,#REF!,1,#REF!,"&gt;="&amp;MI210,#REF!,"&lt;="&amp;MH210,#REF!,"="&amp;KZ210,#REF!,"="&amp;LA210,#REF!,"&lt;="&amp;ME210,#REF!,"&gt;="&amp;MF210)</f>
        <v/>
      </c>
      <c r="MW210" s="1">
        <f>COUNTIFS(#REF!,LT210,#REF!,0,#REF!,"&gt;="&amp;MI210,#REF!,"&lt;="&amp;MH210,#REF!,"="&amp;KZ210,#REF!,"="&amp;LA210,#REF!,"&lt;="&amp;ME210,#REF!,"&gt;="&amp;MF210)</f>
        <v/>
      </c>
      <c r="MX210" s="1">
        <f>COUNTIFS(#REF!,LT210,#REF!,1,#REF!,"&gt;="&amp;MC210,#REF!,"&lt;="&amp;MB210,#REF!,"&lt;="&amp;ME210,#REF!,"&gt;="&amp;MF210)</f>
        <v/>
      </c>
      <c r="MY210" s="1">
        <f>COUNTIFS(#REF!,LT210,#REF!,0,#REF!,"&gt;="&amp;MC210,#REF!,"&lt;="&amp;MB210,#REF!,"&lt;="&amp;ME210,#REF!,"&gt;="&amp;MF210)</f>
        <v/>
      </c>
      <c r="MZ210" s="1">
        <f>COUNTIFS(#REF!,LT210,#REF!,1,#REF!,"&lt;="&amp;ME210,#REF!,"&gt;="&amp;MF210,#REF!,"="&amp;KV210,#REF!,"="&amp;KX210)</f>
        <v/>
      </c>
      <c r="NA210" s="1">
        <f>COUNTIFS(#REF!,LT210,#REF!,0,#REF!,"&lt;="&amp;ME210,#REF!,"&gt;="&amp;MF210,#REF!,"="&amp;KV210,#REF!,"="&amp;KX210)</f>
        <v/>
      </c>
      <c r="NB210" s="1">
        <f>COUNTIFS(#REF!,LT210,#REF!,1,#REF!,"&lt;="&amp;ME210,#REF!,"&gt;="&amp;MF210,#REF!,"="&amp;KW210,#REF!,"="&amp;KY210)</f>
        <v/>
      </c>
      <c r="NC210" s="1">
        <f>COUNTIFS(#REF!,LT210,#REF!,0,#REF!,"&lt;="&amp;ME210,#REF!,"&gt;="&amp;MF210,#REF!,"="&amp;KW210,#REF!,"="&amp;KY210)</f>
        <v/>
      </c>
      <c r="ND210" s="1">
        <f>COUNTIFS(#REF!,LT210,#REF!,1,#REF!,"&gt;="&amp;MC210,#REF!,"&lt;="&amp;MB210,#REF!,"&lt;="&amp;ME210,#REF!,"&gt;="&amp;MF210,#REF!,"="&amp;KV210,#REF!,"="&amp;KX210)</f>
        <v/>
      </c>
      <c r="NE210" s="1">
        <f>COUNTIFS(#REF!,LT210,#REF!,0,#REF!,"&gt;="&amp;MC210,#REF!,"&lt;="&amp;MB210,#REF!,"&lt;="&amp;ME210,#REF!,"&gt;="&amp;MF210,#REF!,"="&amp;KV210,#REF!,"="&amp;KX210)</f>
        <v/>
      </c>
      <c r="NF210" s="1">
        <f>COUNTIFS(#REF!,LT210,#REF!,1,#REF!,"&gt;="&amp;MC210,#REF!,"&lt;="&amp;MB210,#REF!,"&lt;="&amp;ME210,#REF!,"&gt;="&amp;MF210,#REF!,"="&amp;KW210,#REF!,"="&amp;KY210)</f>
        <v/>
      </c>
      <c r="NG210" s="1">
        <f>COUNTIFS(#REF!,LT210,#REF!,0,#REF!,"&gt;="&amp;MC210,#REF!,"&lt;="&amp;MB210,#REF!,"&lt;="&amp;ME210,#REF!,"&gt;="&amp;MF210,#REF!,"="&amp;KW210,#REF!,"="&amp;KY210)</f>
        <v/>
      </c>
      <c r="NH210" s="1">
        <f>COUNTIFS(#REF!,LT210,#REF!,1,#REF!,"&gt;="&amp;MC210,#REF!,"&lt;="&amp;MB210,#REF!,"&lt;="&amp;ME210,#REF!,"&gt;="&amp;MF210,#REF!,"="&amp;KZ210,#REF!,"="&amp;LA210)</f>
        <v/>
      </c>
      <c r="NI210" s="1">
        <f>COUNTIFS(#REF!,LT210,#REF!,0,#REF!,"&gt;="&amp;MC210,#REF!,"&lt;="&amp;MB210,#REF!,"&lt;="&amp;ME210,#REF!,"&gt;="&amp;MF210,#REF!,"="&amp;KZ210,#REF!,"="&amp;LA210)</f>
        <v/>
      </c>
      <c r="NJ210" s="1">
        <f>COUNTIFS(#REF!,LT210,#REF!,1,#REF!,"&gt;="&amp;MI210,#REF!,"&lt;="&amp;MH210,#REF!,"&lt;="&amp;ME210,#REF!,"&gt;="&amp;MF210)</f>
        <v/>
      </c>
      <c r="NK210" s="1">
        <f>COUNTIFS(#REF!,LT210,#REF!,0,#REF!,"&gt;="&amp;MI210,#REF!,"&lt;="&amp;MH210,#REF!,"&lt;="&amp;ME210,#REF!,"&gt;="&amp;MF210)</f>
        <v/>
      </c>
      <c r="NL210" s="1">
        <f>COUNTIFS(#REF!,LT210,#REF!,1,#REF!,"&gt;="&amp;MI210,#REF!,"&lt;="&amp;MH210,#REF!,"="&amp;KZ210,#REF!,"="&amp;LA210,#REF!,"&lt;="&amp;ME210,#REF!,"&gt;="&amp;MF210)</f>
        <v/>
      </c>
      <c r="NM210" s="1">
        <f>COUNTIFS(#REF!,LT210,#REF!,0,#REF!,"&gt;="&amp;MI210,#REF!,"&lt;="&amp;MH210,#REF!,"="&amp;KZ210,#REF!,"="&amp;LA210,#REF!,"&lt;="&amp;ME210,#REF!,"&gt;="&amp;MF210)</f>
        <v/>
      </c>
      <c r="NN210" s="1">
        <f>COUNTIFS(#REF!,LT210,#REF!,1,#REF!,"&gt;="&amp;MC210,#REF!,"&lt;="&amp;MB210,#REF!,"&lt;="&amp;ME210,#REF!,"&gt;="&amp;MF210)</f>
        <v/>
      </c>
      <c r="NO210" s="1">
        <f>COUNTIFS(#REF!,LT210,#REF!,0,#REF!,"&gt;="&amp;MC210,#REF!,"&lt;="&amp;MB210,#REF!,"&lt;="&amp;ME210,#REF!,"&gt;="&amp;MF210)</f>
        <v/>
      </c>
      <c r="NP210" s="1">
        <f>COUNTIFS(#REF!,LT210,#REF!,1,#REF!,"&lt;="&amp;ME210,#REF!,"&gt;="&amp;MF210,#REF!,"="&amp;KV210,#REF!,"="&amp;KX210)</f>
        <v/>
      </c>
      <c r="NQ210" s="1">
        <f>COUNTIFS(#REF!,LT210,#REF!,0,#REF!,"&lt;="&amp;ME210,#REF!,"&gt;="&amp;MF210,#REF!,"="&amp;KV210,#REF!,"="&amp;KX210)</f>
        <v/>
      </c>
      <c r="NR210" s="1">
        <f>COUNTIFS(#REF!,LT210,#REF!,1,#REF!,"&lt;="&amp;ME210,#REF!,"&gt;="&amp;MF210,#REF!,"="&amp;KW210,#REF!,"="&amp;KY210)</f>
        <v/>
      </c>
      <c r="NS210" s="1">
        <f>COUNTIFS(#REF!,LT210,#REF!,0,#REF!,"&lt;="&amp;ME210,#REF!,"&gt;="&amp;MF210,#REF!,"="&amp;KW210,#REF!,"="&amp;KY210)</f>
        <v/>
      </c>
      <c r="NT210" s="1">
        <f>MP210+MR210+MT210+MV210+MX210+MZ210+NB210</f>
        <v/>
      </c>
      <c r="NU210" s="1">
        <f>MQ210+MS210+MU210+MW210+MY210+NA210+NC210</f>
        <v/>
      </c>
      <c r="NV210" s="1">
        <f>NT210+NU210</f>
        <v/>
      </c>
      <c r="NW210" s="33">
        <f>NT210/(NT210+NU210)</f>
        <v/>
      </c>
      <c r="NX210" s="3">
        <f>1/NW210</f>
        <v/>
      </c>
      <c r="NY210" s="1">
        <f>LH210</f>
        <v/>
      </c>
      <c r="NZ210" s="79">
        <f>(NW210*((NY210-1)*0.98))-((1-NW210)*1)</f>
        <v/>
      </c>
      <c r="OA210" s="34">
        <f>IF(LR210&lt;0.9,0,IF(AND(LR210&gt;1.1),0,1))</f>
        <v/>
      </c>
      <c r="OB210" s="34">
        <f>IF(LS210&lt;0.9,0,IF(AND(LS210&gt;1.1),0,1))</f>
        <v/>
      </c>
      <c r="OC210" s="32">
        <f>IF(NV210&gt;99,1,0)</f>
        <v/>
      </c>
      <c r="OD210" s="32">
        <f>IF(NZ210&gt;0.0799,1,0)</f>
        <v/>
      </c>
      <c r="OE210" s="32">
        <f>IF(NZ210&gt;OM210,1,0)</f>
        <v/>
      </c>
      <c r="OF210" s="32">
        <f>OC210+OD210+OE210+OA210+OB210</f>
        <v/>
      </c>
      <c r="OG210" s="1">
        <f>ND210+NF210+NH210+NJ210+NL210+NN210+NP210+NR210</f>
        <v/>
      </c>
      <c r="OH210" s="1">
        <f>NE210+NG210+NI210+NK210+NM210+NO210+NQ210+NS210</f>
        <v/>
      </c>
      <c r="OI210" s="1">
        <f>OG210+OH210</f>
        <v/>
      </c>
      <c r="OJ210" s="33">
        <f>OG210/(OG210+OH210)</f>
        <v/>
      </c>
      <c r="OK210" s="3">
        <f>1/OJ210</f>
        <v/>
      </c>
      <c r="OL210" s="1">
        <f>LI210</f>
        <v/>
      </c>
      <c r="OM210" s="79">
        <f>(OJ210*((OL210-1)*0.98))-((1-OJ210)*1)</f>
        <v/>
      </c>
      <c r="ON210" s="34">
        <f>IF(LR210&lt;0.9,0,IF(AND(LR210&gt;1.1),0,1))</f>
        <v/>
      </c>
      <c r="OO210" s="34">
        <f>IF(LS210&lt;0.9,0,IF(AND(LS210&gt;1.1),0,1))</f>
        <v/>
      </c>
      <c r="OP210" s="32">
        <f>IF(OI210&gt;99,1,0)</f>
        <v/>
      </c>
      <c r="OQ210" s="32">
        <f>IF(OM210&gt;0.0799,1,0)</f>
        <v/>
      </c>
      <c r="OR210" s="32">
        <f>IF(OM210&gt;OZ210,1,0)</f>
        <v/>
      </c>
      <c r="OS210" s="32">
        <f>OP210+OQ210+OR210+ON210+OO210</f>
        <v/>
      </c>
      <c r="OT210">
        <f>IF(OF210=5,"BackHome0-0",IF(AND(OS210=5),"BackAway0-0",""))</f>
        <v/>
      </c>
      <c r="OU210">
        <f>IF(OF210=5,KN210,IF(AND(OS210=5),KO210,""))</f>
        <v/>
      </c>
      <c r="OV210">
        <f>IF(OF210=5,"Match Odds",IF(AND(OS210=5),"Match Odds",""))</f>
        <v/>
      </c>
      <c r="OW210">
        <f>IF(OF210=5,KP210,IF(AND(OS210=5),KP210,""))</f>
        <v/>
      </c>
      <c r="OX210">
        <f>IF(OF210=5,"MATCH_ODDS",IF(AND(OS210=5),"MATCH_ODDS",""))</f>
        <v/>
      </c>
      <c r="OY210">
        <f>IF(OF210=5,"BACK",IF(AND(OS210=5),"BACK",""))</f>
        <v/>
      </c>
    </row>
    <row r="211" ht="16.5" customHeight="1" thickBot="1" thickTop="1">
      <c r="A211" s="2" t="n"/>
      <c r="KN211" s="1">
        <f>IF(INDEX(#REF!,MATCH('HT 0-0'!D211,#REF!,0))=INDEX(#REF!,MATCH('HT 0-0'!D211,#REF!,0)),INDEX(#REF!,MATCH('HT 0-0'!D211,#REF!,0)),"ERROR")</f>
        <v/>
      </c>
      <c r="KO211" s="1">
        <f>IF(INDEX(#REF!,MATCH('HT 0-0'!E211,#REF!,0))=INDEX(#REF!,MATCH('HT 0-0'!E211,#REF!,0)),INDEX(#REF!,MATCH('HT 0-0'!E211,#REF!,0)),"ERROR")</f>
        <v/>
      </c>
      <c r="KP211" s="1">
        <f>KN211&amp;" v "&amp;KO211</f>
        <v/>
      </c>
      <c r="KQ211">
        <f>B211&amp;"_"&amp;C211</f>
        <v/>
      </c>
      <c r="KR211" s="1">
        <f>IF((HW211/KK211)&lt;0.335,"G",IF((HW211/KK211)&gt;0.67,"R","A"))</f>
        <v/>
      </c>
      <c r="KS211" s="1">
        <f>IF((HX211/KK211)&lt;0.335,"G",IF((HX211/KK211)&gt;0.67,"R","A"))</f>
        <v/>
      </c>
      <c r="KT211" s="1">
        <f>IF((IH211/KK211)&lt;0.335,"G",IF((IH211/KK211)&gt;0.67,"R","A"))</f>
        <v/>
      </c>
      <c r="KU211" s="1">
        <f>IF((II211/KK211)&lt;0.335,"G",IF((II211/KK211)&gt;0.67,"R","A"))</f>
        <v/>
      </c>
      <c r="KV211" s="1">
        <f>IF((HZ211/KK211)&lt;0.335,"G",IF((HZ211/KK211)&gt;0.67,"R","A"))</f>
        <v/>
      </c>
      <c r="KW211" s="1">
        <f>IF((HY211/KK211)&lt;0.335,"G",IF((HY211/KK211)&gt;0.67,"R","A"))</f>
        <v/>
      </c>
      <c r="KX211" s="1">
        <f>IF((IK211/KK211)&lt;0.335,"G",IF((IK211/KK211)&gt;0.67,"R","A"))</f>
        <v/>
      </c>
      <c r="KY211" s="1">
        <f>IF((IJ211/KK211)&lt;0.335,"G",IF((IJ211/KK211)&gt;0.67,"R","A"))</f>
        <v/>
      </c>
      <c r="KZ211" s="1">
        <f>IF((HQ211/KK211)&lt;0.335,"G",IF((HQ211/KK211)&gt;0.67,"R","A"))</f>
        <v/>
      </c>
      <c r="LA211" s="1">
        <f>IF((IB211/KK211)&lt;0.335,"G",IF((IB211/KK211)&gt;0.67,"R","A"))</f>
        <v/>
      </c>
      <c r="LB211">
        <f>IF(LQ211="0-0",INDEX(Scrape!#REF!,MATCH('HT 0-0'!KP211,Scrape!$B:$B,0)),"")</f>
        <v/>
      </c>
      <c r="LC211">
        <f>IF(LQ211="0-0",INDEX(Scrape!$A:$A,MATCH('HT 0-0'!KP211,Scrape!$B:$B,0)),"")</f>
        <v/>
      </c>
      <c r="LD211">
        <f>IF(LQ211="0-0",INDEX(Scrape!$B:$B,MATCH('HT 0-0'!KP211,Scrape!$B:$B,0)),"")</f>
        <v/>
      </c>
      <c r="LE211">
        <f>IF(LQ211="0-0",INDEX(Scrape!$C:$C,MATCH('HT 0-0'!KP211,Scrape!$B:$B,0)),"")</f>
        <v/>
      </c>
      <c r="LF211">
        <f>IF(LQ211="0-0",INDEX(Scrape!$D:$D,MATCH('HT 0-0'!KP211,Scrape!$B:$B,0)),"")</f>
        <v/>
      </c>
      <c r="LG211">
        <f>IF(LQ211="0-0",INDEX(Scrape!$E:$E,MATCH('HT 0-0'!KP211,Scrape!$B:$B,0)),"")</f>
        <v/>
      </c>
      <c r="LH211">
        <f>IF(LQ211="0-0",INDEX(Scrape!$F:$F,MATCH('HT 0-0'!KP211,Scrape!$B:$B,0)),"")</f>
        <v/>
      </c>
      <c r="LI211">
        <f>IF(LQ211="0-0",INDEX(Scrape!$G:$G,MATCH('HT 0-0'!KP211,Scrape!$B:$B,0)),"")</f>
        <v/>
      </c>
      <c r="LJ211">
        <f>IF(LQ211="0-0",INDEX(Scrape!$H:$H,MATCH('HT 0-0'!KP211,Scrape!$B:$B,0)),"")</f>
        <v/>
      </c>
      <c r="LK211">
        <f>IF(LQ211="0-0",INDEX(Scrape!$I:$I,MATCH('HT 0-0'!KP211,Scrape!$B:$B,0)),"")</f>
        <v/>
      </c>
      <c r="LL211">
        <f>IF(LQ211="0-0",INDEX(Scrape!$J:$J,MATCH('HT 0-0'!KP211,Scrape!$B:$B,0)),"")</f>
        <v/>
      </c>
      <c r="LM211">
        <f>IF(LQ211="0-0",INDEX(Scrape!$K:$K,MATCH('HT 0-0'!KP211,Scrape!$B:$B,0)),"")</f>
        <v/>
      </c>
      <c r="LN211">
        <f>IF(LQ211="0-0",INDEX(Scrape!$L:$L,MATCH('HT 0-0'!KP211,Scrape!$B:$B,0)),"")</f>
        <v/>
      </c>
      <c r="LO211">
        <f>IF(LQ211="0-0",INDEX(Scrape!$M:$M,MATCH('HT 0-0'!KP211,Scrape!$B:$B,0)),"")</f>
        <v/>
      </c>
      <c r="LP211">
        <f>IF(LQ211="0-0",INDEX(Scrape!$N:$N,MATCH('HT 0-0'!KP211,Scrape!$B:$B,0)),"")</f>
        <v/>
      </c>
      <c r="LQ211">
        <f>INDEX(Scrape!$O:$O,MATCH('HT 0-0'!KP211,Scrape!$B:$B,0))</f>
        <v/>
      </c>
      <c r="LR211">
        <f>(1/LJ211)+(1/LI211)+(1/LH211)</f>
        <v/>
      </c>
      <c r="LS211">
        <f>(1/LG211)+(1/LF211)+(1/LE211)</f>
        <v/>
      </c>
      <c r="LT211" s="8">
        <f>IF(INDEX(#REF!,MATCH(KQ211,#REF!,0))=INDEX(#REF!,MATCH(KQ211,#REF!,0)),INDEX(#REF!,MATCH(KQ211,#REF!,0)),"ERROR")</f>
        <v/>
      </c>
      <c r="LU211" s="4">
        <f>IF(KR211="G",2,IF(KR211="R",0.5,IF(KR211="A",1)))</f>
        <v/>
      </c>
      <c r="LV211" s="4">
        <f>IF(KS211="G",0.5,IF(KS211="R",2,IF(KS211="A",1)))</f>
        <v/>
      </c>
      <c r="LW211" s="4">
        <f>IF(KT211="G",2,IF(KT211="R",0.5,IF(KT211="A",1)))</f>
        <v/>
      </c>
      <c r="LX211" s="4">
        <f>IF(KU211="G",0.5,IF(KU211="R",2,IF(KU211="A",1)))</f>
        <v/>
      </c>
      <c r="LY211" s="7">
        <f>(LK211*(LU211+LX211)+(LL211*(LU211+LX211)))</f>
        <v/>
      </c>
      <c r="LZ211" s="7">
        <f>(LN211*(LV211+LW211)+(LO211*(LV211+LW211)))</f>
        <v/>
      </c>
      <c r="MA211" s="11">
        <f>LY211-LZ211</f>
        <v/>
      </c>
      <c r="MB211" s="5">
        <f>MA211+2</f>
        <v/>
      </c>
      <c r="MC211" s="6">
        <f>MA211-2</f>
        <v/>
      </c>
      <c r="MD211" s="4">
        <f>LE211</f>
        <v/>
      </c>
      <c r="ME211" s="9">
        <f>IF(MD211=0,1000,MD211+0.75)</f>
        <v/>
      </c>
      <c r="MF211" s="10">
        <f>IF(MD211=0,0,MD211-0.75)</f>
        <v/>
      </c>
      <c r="MG211" s="4">
        <f>((LM211*(LU211+LX211))-((LP211*(LV211+LW211))))</f>
        <v/>
      </c>
      <c r="MH211" s="9">
        <f>MG211*1.2</f>
        <v/>
      </c>
      <c r="MI211" s="10">
        <f>MG211*0.8</f>
        <v/>
      </c>
      <c r="MJ211">
        <f>IFERROR(OT211,"")</f>
        <v/>
      </c>
      <c r="MK211">
        <f>IFERROR(OU211,"")</f>
        <v/>
      </c>
      <c r="ML211">
        <f>IFERROR(OV211,"")</f>
        <v/>
      </c>
      <c r="MM211">
        <f>IFERROR(OW211,"")</f>
        <v/>
      </c>
      <c r="MN211">
        <f>IFERROR(OX211,"")</f>
        <v/>
      </c>
      <c r="MO211">
        <f>IFERROR(OY211,"")</f>
        <v/>
      </c>
      <c r="MP211" s="1">
        <f>COUNTIFS(#REF!,LT211,#REF!,1,#REF!,"&gt;="&amp;MC211,#REF!,"&lt;="&amp;MB211,#REF!,"&lt;="&amp;ME211,#REF!,"&gt;="&amp;MF211,#REF!,"="&amp;KV211,#REF!,"="&amp;KX211)</f>
        <v/>
      </c>
      <c r="MQ211" s="1">
        <f>COUNTIFS(#REF!,LT211,#REF!,0,#REF!,"&gt;="&amp;MC211,#REF!,"&lt;="&amp;MB211,#REF!,"&lt;="&amp;ME211,#REF!,"&gt;="&amp;MF211,#REF!,"="&amp;KV211,#REF!,"="&amp;KX211)</f>
        <v/>
      </c>
      <c r="MR211" s="1">
        <f>COUNTIFS(#REF!,LT211,#REF!,1,#REF!,"&gt;="&amp;MC211,#REF!,"&lt;="&amp;MB211,#REF!,"&lt;="&amp;ME211,#REF!,"&gt;="&amp;MF211,#REF!,"="&amp;KW211,#REF!,"="&amp;KY211)</f>
        <v/>
      </c>
      <c r="MS211" s="1">
        <f>COUNTIFS(#REF!,LT211,#REF!,0,#REF!,"&gt;="&amp;MC211,#REF!,"&lt;="&amp;MB211,#REF!,"&lt;="&amp;ME211,#REF!,"&gt;="&amp;MF211,#REF!,"="&amp;KW211,#REF!,"="&amp;KY211)</f>
        <v/>
      </c>
      <c r="MT211" s="1">
        <f>COUNTIFS(#REF!,LT211,#REF!,1,#REF!,"&gt;="&amp;MI211,#REF!,"&lt;="&amp;MH211,#REF!,"&lt;="&amp;ME211,#REF!,"&gt;="&amp;MF211)</f>
        <v/>
      </c>
      <c r="MU211" s="1">
        <f>COUNTIFS(#REF!,LT211,#REF!,0,#REF!,"&gt;="&amp;MI211,#REF!,"&lt;="&amp;MH211,#REF!,"&lt;="&amp;ME211,#REF!,"&gt;="&amp;MF211)</f>
        <v/>
      </c>
      <c r="MV211" s="1">
        <f>COUNTIFS(#REF!,LT211,#REF!,1,#REF!,"&gt;="&amp;MI211,#REF!,"&lt;="&amp;MH211,#REF!,"="&amp;KZ211,#REF!,"="&amp;LA211,#REF!,"&lt;="&amp;ME211,#REF!,"&gt;="&amp;MF211)</f>
        <v/>
      </c>
      <c r="MW211" s="1">
        <f>COUNTIFS(#REF!,LT211,#REF!,0,#REF!,"&gt;="&amp;MI211,#REF!,"&lt;="&amp;MH211,#REF!,"="&amp;KZ211,#REF!,"="&amp;LA211,#REF!,"&lt;="&amp;ME211,#REF!,"&gt;="&amp;MF211)</f>
        <v/>
      </c>
      <c r="MX211" s="1">
        <f>COUNTIFS(#REF!,LT211,#REF!,1,#REF!,"&gt;="&amp;MC211,#REF!,"&lt;="&amp;MB211,#REF!,"&lt;="&amp;ME211,#REF!,"&gt;="&amp;MF211)</f>
        <v/>
      </c>
      <c r="MY211" s="1">
        <f>COUNTIFS(#REF!,LT211,#REF!,0,#REF!,"&gt;="&amp;MC211,#REF!,"&lt;="&amp;MB211,#REF!,"&lt;="&amp;ME211,#REF!,"&gt;="&amp;MF211)</f>
        <v/>
      </c>
      <c r="MZ211" s="1">
        <f>COUNTIFS(#REF!,LT211,#REF!,1,#REF!,"&lt;="&amp;ME211,#REF!,"&gt;="&amp;MF211,#REF!,"="&amp;KV211,#REF!,"="&amp;KX211)</f>
        <v/>
      </c>
      <c r="NA211" s="1">
        <f>COUNTIFS(#REF!,LT211,#REF!,0,#REF!,"&lt;="&amp;ME211,#REF!,"&gt;="&amp;MF211,#REF!,"="&amp;KV211,#REF!,"="&amp;KX211)</f>
        <v/>
      </c>
      <c r="NB211" s="1">
        <f>COUNTIFS(#REF!,LT211,#REF!,1,#REF!,"&lt;="&amp;ME211,#REF!,"&gt;="&amp;MF211,#REF!,"="&amp;KW211,#REF!,"="&amp;KY211)</f>
        <v/>
      </c>
      <c r="NC211" s="1">
        <f>COUNTIFS(#REF!,LT211,#REF!,0,#REF!,"&lt;="&amp;ME211,#REF!,"&gt;="&amp;MF211,#REF!,"="&amp;KW211,#REF!,"="&amp;KY211)</f>
        <v/>
      </c>
      <c r="ND211" s="1">
        <f>COUNTIFS(#REF!,LT211,#REF!,1,#REF!,"&gt;="&amp;MC211,#REF!,"&lt;="&amp;MB211,#REF!,"&lt;="&amp;ME211,#REF!,"&gt;="&amp;MF211,#REF!,"="&amp;KV211,#REF!,"="&amp;KX211)</f>
        <v/>
      </c>
      <c r="NE211" s="1">
        <f>COUNTIFS(#REF!,LT211,#REF!,0,#REF!,"&gt;="&amp;MC211,#REF!,"&lt;="&amp;MB211,#REF!,"&lt;="&amp;ME211,#REF!,"&gt;="&amp;MF211,#REF!,"="&amp;KV211,#REF!,"="&amp;KX211)</f>
        <v/>
      </c>
      <c r="NF211" s="1">
        <f>COUNTIFS(#REF!,LT211,#REF!,1,#REF!,"&gt;="&amp;MC211,#REF!,"&lt;="&amp;MB211,#REF!,"&lt;="&amp;ME211,#REF!,"&gt;="&amp;MF211,#REF!,"="&amp;KW211,#REF!,"="&amp;KY211)</f>
        <v/>
      </c>
      <c r="NG211" s="1">
        <f>COUNTIFS(#REF!,LT211,#REF!,0,#REF!,"&gt;="&amp;MC211,#REF!,"&lt;="&amp;MB211,#REF!,"&lt;="&amp;ME211,#REF!,"&gt;="&amp;MF211,#REF!,"="&amp;KW211,#REF!,"="&amp;KY211)</f>
        <v/>
      </c>
      <c r="NH211" s="1">
        <f>COUNTIFS(#REF!,LT211,#REF!,1,#REF!,"&gt;="&amp;MC211,#REF!,"&lt;="&amp;MB211,#REF!,"&lt;="&amp;ME211,#REF!,"&gt;="&amp;MF211,#REF!,"="&amp;KZ211,#REF!,"="&amp;LA211)</f>
        <v/>
      </c>
      <c r="NI211" s="1">
        <f>COUNTIFS(#REF!,LT211,#REF!,0,#REF!,"&gt;="&amp;MC211,#REF!,"&lt;="&amp;MB211,#REF!,"&lt;="&amp;ME211,#REF!,"&gt;="&amp;MF211,#REF!,"="&amp;KZ211,#REF!,"="&amp;LA211)</f>
        <v/>
      </c>
      <c r="NJ211" s="1">
        <f>COUNTIFS(#REF!,LT211,#REF!,1,#REF!,"&gt;="&amp;MI211,#REF!,"&lt;="&amp;MH211,#REF!,"&lt;="&amp;ME211,#REF!,"&gt;="&amp;MF211)</f>
        <v/>
      </c>
      <c r="NK211" s="1">
        <f>COUNTIFS(#REF!,LT211,#REF!,0,#REF!,"&gt;="&amp;MI211,#REF!,"&lt;="&amp;MH211,#REF!,"&lt;="&amp;ME211,#REF!,"&gt;="&amp;MF211)</f>
        <v/>
      </c>
      <c r="NL211" s="1">
        <f>COUNTIFS(#REF!,LT211,#REF!,1,#REF!,"&gt;="&amp;MI211,#REF!,"&lt;="&amp;MH211,#REF!,"="&amp;KZ211,#REF!,"="&amp;LA211,#REF!,"&lt;="&amp;ME211,#REF!,"&gt;="&amp;MF211)</f>
        <v/>
      </c>
      <c r="NM211" s="1">
        <f>COUNTIFS(#REF!,LT211,#REF!,0,#REF!,"&gt;="&amp;MI211,#REF!,"&lt;="&amp;MH211,#REF!,"="&amp;KZ211,#REF!,"="&amp;LA211,#REF!,"&lt;="&amp;ME211,#REF!,"&gt;="&amp;MF211)</f>
        <v/>
      </c>
      <c r="NN211" s="1">
        <f>COUNTIFS(#REF!,LT211,#REF!,1,#REF!,"&gt;="&amp;MC211,#REF!,"&lt;="&amp;MB211,#REF!,"&lt;="&amp;ME211,#REF!,"&gt;="&amp;MF211)</f>
        <v/>
      </c>
      <c r="NO211" s="1">
        <f>COUNTIFS(#REF!,LT211,#REF!,0,#REF!,"&gt;="&amp;MC211,#REF!,"&lt;="&amp;MB211,#REF!,"&lt;="&amp;ME211,#REF!,"&gt;="&amp;MF211)</f>
        <v/>
      </c>
      <c r="NP211" s="1">
        <f>COUNTIFS(#REF!,LT211,#REF!,1,#REF!,"&lt;="&amp;ME211,#REF!,"&gt;="&amp;MF211,#REF!,"="&amp;KV211,#REF!,"="&amp;KX211)</f>
        <v/>
      </c>
      <c r="NQ211" s="1">
        <f>COUNTIFS(#REF!,LT211,#REF!,0,#REF!,"&lt;="&amp;ME211,#REF!,"&gt;="&amp;MF211,#REF!,"="&amp;KV211,#REF!,"="&amp;KX211)</f>
        <v/>
      </c>
      <c r="NR211" s="1">
        <f>COUNTIFS(#REF!,LT211,#REF!,1,#REF!,"&lt;="&amp;ME211,#REF!,"&gt;="&amp;MF211,#REF!,"="&amp;KW211,#REF!,"="&amp;KY211)</f>
        <v/>
      </c>
      <c r="NS211" s="1">
        <f>COUNTIFS(#REF!,LT211,#REF!,0,#REF!,"&lt;="&amp;ME211,#REF!,"&gt;="&amp;MF211,#REF!,"="&amp;KW211,#REF!,"="&amp;KY211)</f>
        <v/>
      </c>
      <c r="NT211" s="1">
        <f>MP211+MR211+MT211+MV211+MX211+MZ211+NB211</f>
        <v/>
      </c>
      <c r="NU211" s="1">
        <f>MQ211+MS211+MU211+MW211+MY211+NA211+NC211</f>
        <v/>
      </c>
      <c r="NV211" s="1">
        <f>NT211+NU211</f>
        <v/>
      </c>
      <c r="NW211" s="33">
        <f>NT211/(NT211+NU211)</f>
        <v/>
      </c>
      <c r="NX211" s="3">
        <f>1/NW211</f>
        <v/>
      </c>
      <c r="NY211" s="1">
        <f>LH211</f>
        <v/>
      </c>
      <c r="NZ211" s="79">
        <f>(NW211*((NY211-1)*0.98))-((1-NW211)*1)</f>
        <v/>
      </c>
      <c r="OA211" s="34">
        <f>IF(LR211&lt;0.9,0,IF(AND(LR211&gt;1.1),0,1))</f>
        <v/>
      </c>
      <c r="OB211" s="34">
        <f>IF(LS211&lt;0.9,0,IF(AND(LS211&gt;1.1),0,1))</f>
        <v/>
      </c>
      <c r="OC211" s="32">
        <f>IF(NV211&gt;99,1,0)</f>
        <v/>
      </c>
      <c r="OD211" s="32">
        <f>IF(NZ211&gt;0.0799,1,0)</f>
        <v/>
      </c>
      <c r="OE211" s="32">
        <f>IF(NZ211&gt;OM211,1,0)</f>
        <v/>
      </c>
      <c r="OF211" s="32">
        <f>OC211+OD211+OE211+OA211+OB211</f>
        <v/>
      </c>
      <c r="OG211" s="1">
        <f>ND211+NF211+NH211+NJ211+NL211+NN211+NP211+NR211</f>
        <v/>
      </c>
      <c r="OH211" s="1">
        <f>NE211+NG211+NI211+NK211+NM211+NO211+NQ211+NS211</f>
        <v/>
      </c>
      <c r="OI211" s="1">
        <f>OG211+OH211</f>
        <v/>
      </c>
      <c r="OJ211" s="33">
        <f>OG211/(OG211+OH211)</f>
        <v/>
      </c>
      <c r="OK211" s="3">
        <f>1/OJ211</f>
        <v/>
      </c>
      <c r="OL211" s="1">
        <f>LI211</f>
        <v/>
      </c>
      <c r="OM211" s="79">
        <f>(OJ211*((OL211-1)*0.98))-((1-OJ211)*1)</f>
        <v/>
      </c>
      <c r="ON211" s="34">
        <f>IF(LR211&lt;0.9,0,IF(AND(LR211&gt;1.1),0,1))</f>
        <v/>
      </c>
      <c r="OO211" s="34">
        <f>IF(LS211&lt;0.9,0,IF(AND(LS211&gt;1.1),0,1))</f>
        <v/>
      </c>
      <c r="OP211" s="32">
        <f>IF(OI211&gt;99,1,0)</f>
        <v/>
      </c>
      <c r="OQ211" s="32">
        <f>IF(OM211&gt;0.0799,1,0)</f>
        <v/>
      </c>
      <c r="OR211" s="32">
        <f>IF(OM211&gt;OZ211,1,0)</f>
        <v/>
      </c>
      <c r="OS211" s="32">
        <f>OP211+OQ211+OR211+ON211+OO211</f>
        <v/>
      </c>
      <c r="OT211">
        <f>IF(OF211=5,"BackHome0-0",IF(AND(OS211=5),"BackAway0-0",""))</f>
        <v/>
      </c>
      <c r="OU211">
        <f>IF(OF211=5,KN211,IF(AND(OS211=5),KO211,""))</f>
        <v/>
      </c>
      <c r="OV211">
        <f>IF(OF211=5,"Match Odds",IF(AND(OS211=5),"Match Odds",""))</f>
        <v/>
      </c>
      <c r="OW211">
        <f>IF(OF211=5,KP211,IF(AND(OS211=5),KP211,""))</f>
        <v/>
      </c>
      <c r="OX211">
        <f>IF(OF211=5,"MATCH_ODDS",IF(AND(OS211=5),"MATCH_ODDS",""))</f>
        <v/>
      </c>
      <c r="OY211">
        <f>IF(OF211=5,"BACK",IF(AND(OS211=5),"BACK",""))</f>
        <v/>
      </c>
    </row>
    <row r="212" ht="16.5" customHeight="1" thickBot="1" thickTop="1">
      <c r="A212" s="2" t="n"/>
      <c r="KN212" s="1">
        <f>IF(INDEX(#REF!,MATCH('HT 0-0'!D212,#REF!,0))=INDEX(#REF!,MATCH('HT 0-0'!D212,#REF!,0)),INDEX(#REF!,MATCH('HT 0-0'!D212,#REF!,0)),"ERROR")</f>
        <v/>
      </c>
      <c r="KO212" s="1">
        <f>IF(INDEX(#REF!,MATCH('HT 0-0'!E212,#REF!,0))=INDEX(#REF!,MATCH('HT 0-0'!E212,#REF!,0)),INDEX(#REF!,MATCH('HT 0-0'!E212,#REF!,0)),"ERROR")</f>
        <v/>
      </c>
      <c r="KP212" s="1">
        <f>KN212&amp;" v "&amp;KO212</f>
        <v/>
      </c>
      <c r="KQ212">
        <f>B212&amp;"_"&amp;C212</f>
        <v/>
      </c>
      <c r="KR212" s="1">
        <f>IF((HW212/KK212)&lt;0.335,"G",IF((HW212/KK212)&gt;0.67,"R","A"))</f>
        <v/>
      </c>
      <c r="KS212" s="1">
        <f>IF((HX212/KK212)&lt;0.335,"G",IF((HX212/KK212)&gt;0.67,"R","A"))</f>
        <v/>
      </c>
      <c r="KT212" s="1">
        <f>IF((IH212/KK212)&lt;0.335,"G",IF((IH212/KK212)&gt;0.67,"R","A"))</f>
        <v/>
      </c>
      <c r="KU212" s="1">
        <f>IF((II212/KK212)&lt;0.335,"G",IF((II212/KK212)&gt;0.67,"R","A"))</f>
        <v/>
      </c>
      <c r="KV212" s="1">
        <f>IF((HZ212/KK212)&lt;0.335,"G",IF((HZ212/KK212)&gt;0.67,"R","A"))</f>
        <v/>
      </c>
      <c r="KW212" s="1">
        <f>IF((HY212/KK212)&lt;0.335,"G",IF((HY212/KK212)&gt;0.67,"R","A"))</f>
        <v/>
      </c>
      <c r="KX212" s="1">
        <f>IF((IK212/KK212)&lt;0.335,"G",IF((IK212/KK212)&gt;0.67,"R","A"))</f>
        <v/>
      </c>
      <c r="KY212" s="1">
        <f>IF((IJ212/KK212)&lt;0.335,"G",IF((IJ212/KK212)&gt;0.67,"R","A"))</f>
        <v/>
      </c>
      <c r="KZ212" s="1">
        <f>IF((HQ212/KK212)&lt;0.335,"G",IF((HQ212/KK212)&gt;0.67,"R","A"))</f>
        <v/>
      </c>
      <c r="LA212" s="1">
        <f>IF((IB212/KK212)&lt;0.335,"G",IF((IB212/KK212)&gt;0.67,"R","A"))</f>
        <v/>
      </c>
      <c r="LB212">
        <f>IF(LQ212="0-0",INDEX(Scrape!#REF!,MATCH('HT 0-0'!KP212,Scrape!$B:$B,0)),"")</f>
        <v/>
      </c>
      <c r="LC212">
        <f>IF(LQ212="0-0",INDEX(Scrape!$A:$A,MATCH('HT 0-0'!KP212,Scrape!$B:$B,0)),"")</f>
        <v/>
      </c>
      <c r="LD212">
        <f>IF(LQ212="0-0",INDEX(Scrape!$B:$B,MATCH('HT 0-0'!KP212,Scrape!$B:$B,0)),"")</f>
        <v/>
      </c>
      <c r="LE212">
        <f>IF(LQ212="0-0",INDEX(Scrape!$C:$C,MATCH('HT 0-0'!KP212,Scrape!$B:$B,0)),"")</f>
        <v/>
      </c>
      <c r="LF212">
        <f>IF(LQ212="0-0",INDEX(Scrape!$D:$D,MATCH('HT 0-0'!KP212,Scrape!$B:$B,0)),"")</f>
        <v/>
      </c>
      <c r="LG212">
        <f>IF(LQ212="0-0",INDEX(Scrape!$E:$E,MATCH('HT 0-0'!KP212,Scrape!$B:$B,0)),"")</f>
        <v/>
      </c>
      <c r="LH212">
        <f>IF(LQ212="0-0",INDEX(Scrape!$F:$F,MATCH('HT 0-0'!KP212,Scrape!$B:$B,0)),"")</f>
        <v/>
      </c>
      <c r="LI212">
        <f>IF(LQ212="0-0",INDEX(Scrape!$G:$G,MATCH('HT 0-0'!KP212,Scrape!$B:$B,0)),"")</f>
        <v/>
      </c>
      <c r="LJ212">
        <f>IF(LQ212="0-0",INDEX(Scrape!$H:$H,MATCH('HT 0-0'!KP212,Scrape!$B:$B,0)),"")</f>
        <v/>
      </c>
      <c r="LK212">
        <f>IF(LQ212="0-0",INDEX(Scrape!$I:$I,MATCH('HT 0-0'!KP212,Scrape!$B:$B,0)),"")</f>
        <v/>
      </c>
      <c r="LL212">
        <f>IF(LQ212="0-0",INDEX(Scrape!$J:$J,MATCH('HT 0-0'!KP212,Scrape!$B:$B,0)),"")</f>
        <v/>
      </c>
      <c r="LM212">
        <f>IF(LQ212="0-0",INDEX(Scrape!$K:$K,MATCH('HT 0-0'!KP212,Scrape!$B:$B,0)),"")</f>
        <v/>
      </c>
      <c r="LN212">
        <f>IF(LQ212="0-0",INDEX(Scrape!$L:$L,MATCH('HT 0-0'!KP212,Scrape!$B:$B,0)),"")</f>
        <v/>
      </c>
      <c r="LO212">
        <f>IF(LQ212="0-0",INDEX(Scrape!$M:$M,MATCH('HT 0-0'!KP212,Scrape!$B:$B,0)),"")</f>
        <v/>
      </c>
      <c r="LP212">
        <f>IF(LQ212="0-0",INDEX(Scrape!$N:$N,MATCH('HT 0-0'!KP212,Scrape!$B:$B,0)),"")</f>
        <v/>
      </c>
      <c r="LQ212">
        <f>INDEX(Scrape!$O:$O,MATCH('HT 0-0'!KP212,Scrape!$B:$B,0))</f>
        <v/>
      </c>
      <c r="LR212">
        <f>(1/LJ212)+(1/LI212)+(1/LH212)</f>
        <v/>
      </c>
      <c r="LS212">
        <f>(1/LG212)+(1/LF212)+(1/LE212)</f>
        <v/>
      </c>
      <c r="LT212" s="8">
        <f>IF(INDEX(#REF!,MATCH(KQ212,#REF!,0))=INDEX(#REF!,MATCH(KQ212,#REF!,0)),INDEX(#REF!,MATCH(KQ212,#REF!,0)),"ERROR")</f>
        <v/>
      </c>
      <c r="LU212" s="4">
        <f>IF(KR212="G",2,IF(KR212="R",0.5,IF(KR212="A",1)))</f>
        <v/>
      </c>
      <c r="LV212" s="4">
        <f>IF(KS212="G",0.5,IF(KS212="R",2,IF(KS212="A",1)))</f>
        <v/>
      </c>
      <c r="LW212" s="4">
        <f>IF(KT212="G",2,IF(KT212="R",0.5,IF(KT212="A",1)))</f>
        <v/>
      </c>
      <c r="LX212" s="4">
        <f>IF(KU212="G",0.5,IF(KU212="R",2,IF(KU212="A",1)))</f>
        <v/>
      </c>
      <c r="LY212" s="7">
        <f>(LK212*(LU212+LX212)+(LL212*(LU212+LX212)))</f>
        <v/>
      </c>
      <c r="LZ212" s="7">
        <f>(LN212*(LV212+LW212)+(LO212*(LV212+LW212)))</f>
        <v/>
      </c>
      <c r="MA212" s="11">
        <f>LY212-LZ212</f>
        <v/>
      </c>
      <c r="MB212" s="5">
        <f>MA212+2</f>
        <v/>
      </c>
      <c r="MC212" s="6">
        <f>MA212-2</f>
        <v/>
      </c>
      <c r="MD212" s="4">
        <f>LE212</f>
        <v/>
      </c>
      <c r="ME212" s="9">
        <f>IF(MD212=0,1000,MD212+0.75)</f>
        <v/>
      </c>
      <c r="MF212" s="10">
        <f>IF(MD212=0,0,MD212-0.75)</f>
        <v/>
      </c>
      <c r="MG212" s="4">
        <f>((LM212*(LU212+LX212))-((LP212*(LV212+LW212))))</f>
        <v/>
      </c>
      <c r="MH212" s="9">
        <f>MG212*1.2</f>
        <v/>
      </c>
      <c r="MI212" s="10">
        <f>MG212*0.8</f>
        <v/>
      </c>
      <c r="MJ212">
        <f>IFERROR(OT212,"")</f>
        <v/>
      </c>
      <c r="MK212">
        <f>IFERROR(OU212,"")</f>
        <v/>
      </c>
      <c r="ML212">
        <f>IFERROR(OV212,"")</f>
        <v/>
      </c>
      <c r="MM212">
        <f>IFERROR(OW212,"")</f>
        <v/>
      </c>
      <c r="MN212">
        <f>IFERROR(OX212,"")</f>
        <v/>
      </c>
      <c r="MO212">
        <f>IFERROR(OY212,"")</f>
        <v/>
      </c>
      <c r="MP212" s="1">
        <f>COUNTIFS(#REF!,LT212,#REF!,1,#REF!,"&gt;="&amp;MC212,#REF!,"&lt;="&amp;MB212,#REF!,"&lt;="&amp;ME212,#REF!,"&gt;="&amp;MF212,#REF!,"="&amp;KV212,#REF!,"="&amp;KX212)</f>
        <v/>
      </c>
      <c r="MQ212" s="1">
        <f>COUNTIFS(#REF!,LT212,#REF!,0,#REF!,"&gt;="&amp;MC212,#REF!,"&lt;="&amp;MB212,#REF!,"&lt;="&amp;ME212,#REF!,"&gt;="&amp;MF212,#REF!,"="&amp;KV212,#REF!,"="&amp;KX212)</f>
        <v/>
      </c>
      <c r="MR212" s="1">
        <f>COUNTIFS(#REF!,LT212,#REF!,1,#REF!,"&gt;="&amp;MC212,#REF!,"&lt;="&amp;MB212,#REF!,"&lt;="&amp;ME212,#REF!,"&gt;="&amp;MF212,#REF!,"="&amp;KW212,#REF!,"="&amp;KY212)</f>
        <v/>
      </c>
      <c r="MS212" s="1">
        <f>COUNTIFS(#REF!,LT212,#REF!,0,#REF!,"&gt;="&amp;MC212,#REF!,"&lt;="&amp;MB212,#REF!,"&lt;="&amp;ME212,#REF!,"&gt;="&amp;MF212,#REF!,"="&amp;KW212,#REF!,"="&amp;KY212)</f>
        <v/>
      </c>
      <c r="MT212" s="1">
        <f>COUNTIFS(#REF!,LT212,#REF!,1,#REF!,"&gt;="&amp;MI212,#REF!,"&lt;="&amp;MH212,#REF!,"&lt;="&amp;ME212,#REF!,"&gt;="&amp;MF212)</f>
        <v/>
      </c>
      <c r="MU212" s="1">
        <f>COUNTIFS(#REF!,LT212,#REF!,0,#REF!,"&gt;="&amp;MI212,#REF!,"&lt;="&amp;MH212,#REF!,"&lt;="&amp;ME212,#REF!,"&gt;="&amp;MF212)</f>
        <v/>
      </c>
      <c r="MV212" s="1">
        <f>COUNTIFS(#REF!,LT212,#REF!,1,#REF!,"&gt;="&amp;MI212,#REF!,"&lt;="&amp;MH212,#REF!,"="&amp;KZ212,#REF!,"="&amp;LA212,#REF!,"&lt;="&amp;ME212,#REF!,"&gt;="&amp;MF212)</f>
        <v/>
      </c>
      <c r="MW212" s="1">
        <f>COUNTIFS(#REF!,LT212,#REF!,0,#REF!,"&gt;="&amp;MI212,#REF!,"&lt;="&amp;MH212,#REF!,"="&amp;KZ212,#REF!,"="&amp;LA212,#REF!,"&lt;="&amp;ME212,#REF!,"&gt;="&amp;MF212)</f>
        <v/>
      </c>
      <c r="MX212" s="1">
        <f>COUNTIFS(#REF!,LT212,#REF!,1,#REF!,"&gt;="&amp;MC212,#REF!,"&lt;="&amp;MB212,#REF!,"&lt;="&amp;ME212,#REF!,"&gt;="&amp;MF212)</f>
        <v/>
      </c>
      <c r="MY212" s="1">
        <f>COUNTIFS(#REF!,LT212,#REF!,0,#REF!,"&gt;="&amp;MC212,#REF!,"&lt;="&amp;MB212,#REF!,"&lt;="&amp;ME212,#REF!,"&gt;="&amp;MF212)</f>
        <v/>
      </c>
      <c r="MZ212" s="1">
        <f>COUNTIFS(#REF!,LT212,#REF!,1,#REF!,"&lt;="&amp;ME212,#REF!,"&gt;="&amp;MF212,#REF!,"="&amp;KV212,#REF!,"="&amp;KX212)</f>
        <v/>
      </c>
      <c r="NA212" s="1">
        <f>COUNTIFS(#REF!,LT212,#REF!,0,#REF!,"&lt;="&amp;ME212,#REF!,"&gt;="&amp;MF212,#REF!,"="&amp;KV212,#REF!,"="&amp;KX212)</f>
        <v/>
      </c>
      <c r="NB212" s="1">
        <f>COUNTIFS(#REF!,LT212,#REF!,1,#REF!,"&lt;="&amp;ME212,#REF!,"&gt;="&amp;MF212,#REF!,"="&amp;KW212,#REF!,"="&amp;KY212)</f>
        <v/>
      </c>
      <c r="NC212" s="1">
        <f>COUNTIFS(#REF!,LT212,#REF!,0,#REF!,"&lt;="&amp;ME212,#REF!,"&gt;="&amp;MF212,#REF!,"="&amp;KW212,#REF!,"="&amp;KY212)</f>
        <v/>
      </c>
      <c r="ND212" s="1">
        <f>COUNTIFS(#REF!,LT212,#REF!,1,#REF!,"&gt;="&amp;MC212,#REF!,"&lt;="&amp;MB212,#REF!,"&lt;="&amp;ME212,#REF!,"&gt;="&amp;MF212,#REF!,"="&amp;KV212,#REF!,"="&amp;KX212)</f>
        <v/>
      </c>
      <c r="NE212" s="1">
        <f>COUNTIFS(#REF!,LT212,#REF!,0,#REF!,"&gt;="&amp;MC212,#REF!,"&lt;="&amp;MB212,#REF!,"&lt;="&amp;ME212,#REF!,"&gt;="&amp;MF212,#REF!,"="&amp;KV212,#REF!,"="&amp;KX212)</f>
        <v/>
      </c>
      <c r="NF212" s="1">
        <f>COUNTIFS(#REF!,LT212,#REF!,1,#REF!,"&gt;="&amp;MC212,#REF!,"&lt;="&amp;MB212,#REF!,"&lt;="&amp;ME212,#REF!,"&gt;="&amp;MF212,#REF!,"="&amp;KW212,#REF!,"="&amp;KY212)</f>
        <v/>
      </c>
      <c r="NG212" s="1">
        <f>COUNTIFS(#REF!,LT212,#REF!,0,#REF!,"&gt;="&amp;MC212,#REF!,"&lt;="&amp;MB212,#REF!,"&lt;="&amp;ME212,#REF!,"&gt;="&amp;MF212,#REF!,"="&amp;KW212,#REF!,"="&amp;KY212)</f>
        <v/>
      </c>
      <c r="NH212" s="1">
        <f>COUNTIFS(#REF!,LT212,#REF!,1,#REF!,"&gt;="&amp;MC212,#REF!,"&lt;="&amp;MB212,#REF!,"&lt;="&amp;ME212,#REF!,"&gt;="&amp;MF212,#REF!,"="&amp;KZ212,#REF!,"="&amp;LA212)</f>
        <v/>
      </c>
      <c r="NI212" s="1">
        <f>COUNTIFS(#REF!,LT212,#REF!,0,#REF!,"&gt;="&amp;MC212,#REF!,"&lt;="&amp;MB212,#REF!,"&lt;="&amp;ME212,#REF!,"&gt;="&amp;MF212,#REF!,"="&amp;KZ212,#REF!,"="&amp;LA212)</f>
        <v/>
      </c>
      <c r="NJ212" s="1">
        <f>COUNTIFS(#REF!,LT212,#REF!,1,#REF!,"&gt;="&amp;MI212,#REF!,"&lt;="&amp;MH212,#REF!,"&lt;="&amp;ME212,#REF!,"&gt;="&amp;MF212)</f>
        <v/>
      </c>
      <c r="NK212" s="1">
        <f>COUNTIFS(#REF!,LT212,#REF!,0,#REF!,"&gt;="&amp;MI212,#REF!,"&lt;="&amp;MH212,#REF!,"&lt;="&amp;ME212,#REF!,"&gt;="&amp;MF212)</f>
        <v/>
      </c>
      <c r="NL212" s="1">
        <f>COUNTIFS(#REF!,LT212,#REF!,1,#REF!,"&gt;="&amp;MI212,#REF!,"&lt;="&amp;MH212,#REF!,"="&amp;KZ212,#REF!,"="&amp;LA212,#REF!,"&lt;="&amp;ME212,#REF!,"&gt;="&amp;MF212)</f>
        <v/>
      </c>
      <c r="NM212" s="1">
        <f>COUNTIFS(#REF!,LT212,#REF!,0,#REF!,"&gt;="&amp;MI212,#REF!,"&lt;="&amp;MH212,#REF!,"="&amp;KZ212,#REF!,"="&amp;LA212,#REF!,"&lt;="&amp;ME212,#REF!,"&gt;="&amp;MF212)</f>
        <v/>
      </c>
      <c r="NN212" s="1">
        <f>COUNTIFS(#REF!,LT212,#REF!,1,#REF!,"&gt;="&amp;MC212,#REF!,"&lt;="&amp;MB212,#REF!,"&lt;="&amp;ME212,#REF!,"&gt;="&amp;MF212)</f>
        <v/>
      </c>
      <c r="NO212" s="1">
        <f>COUNTIFS(#REF!,LT212,#REF!,0,#REF!,"&gt;="&amp;MC212,#REF!,"&lt;="&amp;MB212,#REF!,"&lt;="&amp;ME212,#REF!,"&gt;="&amp;MF212)</f>
        <v/>
      </c>
      <c r="NP212" s="1">
        <f>COUNTIFS(#REF!,LT212,#REF!,1,#REF!,"&lt;="&amp;ME212,#REF!,"&gt;="&amp;MF212,#REF!,"="&amp;KV212,#REF!,"="&amp;KX212)</f>
        <v/>
      </c>
      <c r="NQ212" s="1">
        <f>COUNTIFS(#REF!,LT212,#REF!,0,#REF!,"&lt;="&amp;ME212,#REF!,"&gt;="&amp;MF212,#REF!,"="&amp;KV212,#REF!,"="&amp;KX212)</f>
        <v/>
      </c>
      <c r="NR212" s="1">
        <f>COUNTIFS(#REF!,LT212,#REF!,1,#REF!,"&lt;="&amp;ME212,#REF!,"&gt;="&amp;MF212,#REF!,"="&amp;KW212,#REF!,"="&amp;KY212)</f>
        <v/>
      </c>
      <c r="NS212" s="1">
        <f>COUNTIFS(#REF!,LT212,#REF!,0,#REF!,"&lt;="&amp;ME212,#REF!,"&gt;="&amp;MF212,#REF!,"="&amp;KW212,#REF!,"="&amp;KY212)</f>
        <v/>
      </c>
      <c r="NT212" s="1">
        <f>MP212+MR212+MT212+MV212+MX212+MZ212+NB212</f>
        <v/>
      </c>
      <c r="NU212" s="1">
        <f>MQ212+MS212+MU212+MW212+MY212+NA212+NC212</f>
        <v/>
      </c>
      <c r="NV212" s="1">
        <f>NT212+NU212</f>
        <v/>
      </c>
      <c r="NW212" s="33">
        <f>NT212/(NT212+NU212)</f>
        <v/>
      </c>
      <c r="NX212" s="3">
        <f>1/NW212</f>
        <v/>
      </c>
      <c r="NY212" s="1">
        <f>LH212</f>
        <v/>
      </c>
      <c r="NZ212" s="79">
        <f>(NW212*((NY212-1)*0.98))-((1-NW212)*1)</f>
        <v/>
      </c>
      <c r="OA212" s="34">
        <f>IF(LR212&lt;0.9,0,IF(AND(LR212&gt;1.1),0,1))</f>
        <v/>
      </c>
      <c r="OB212" s="34">
        <f>IF(LS212&lt;0.9,0,IF(AND(LS212&gt;1.1),0,1))</f>
        <v/>
      </c>
      <c r="OC212" s="32">
        <f>IF(NV212&gt;99,1,0)</f>
        <v/>
      </c>
      <c r="OD212" s="32">
        <f>IF(NZ212&gt;0.0799,1,0)</f>
        <v/>
      </c>
      <c r="OE212" s="32">
        <f>IF(NZ212&gt;OM212,1,0)</f>
        <v/>
      </c>
      <c r="OF212" s="32">
        <f>OC212+OD212+OE212+OA212+OB212</f>
        <v/>
      </c>
      <c r="OG212" s="1">
        <f>ND212+NF212+NH212+NJ212+NL212+NN212+NP212+NR212</f>
        <v/>
      </c>
      <c r="OH212" s="1">
        <f>NE212+NG212+NI212+NK212+NM212+NO212+NQ212+NS212</f>
        <v/>
      </c>
      <c r="OI212" s="1">
        <f>OG212+OH212</f>
        <v/>
      </c>
      <c r="OJ212" s="33">
        <f>OG212/(OG212+OH212)</f>
        <v/>
      </c>
      <c r="OK212" s="3">
        <f>1/OJ212</f>
        <v/>
      </c>
      <c r="OL212" s="1">
        <f>LI212</f>
        <v/>
      </c>
      <c r="OM212" s="79">
        <f>(OJ212*((OL212-1)*0.98))-((1-OJ212)*1)</f>
        <v/>
      </c>
      <c r="ON212" s="34">
        <f>IF(LR212&lt;0.9,0,IF(AND(LR212&gt;1.1),0,1))</f>
        <v/>
      </c>
      <c r="OO212" s="34">
        <f>IF(LS212&lt;0.9,0,IF(AND(LS212&gt;1.1),0,1))</f>
        <v/>
      </c>
      <c r="OP212" s="32">
        <f>IF(OI212&gt;99,1,0)</f>
        <v/>
      </c>
      <c r="OQ212" s="32">
        <f>IF(OM212&gt;0.0799,1,0)</f>
        <v/>
      </c>
      <c r="OR212" s="32">
        <f>IF(OM212&gt;OZ212,1,0)</f>
        <v/>
      </c>
      <c r="OS212" s="32">
        <f>OP212+OQ212+OR212+ON212+OO212</f>
        <v/>
      </c>
      <c r="OT212">
        <f>IF(OF212=5,"BackHome0-0",IF(AND(OS212=5),"BackAway0-0",""))</f>
        <v/>
      </c>
      <c r="OU212">
        <f>IF(OF212=5,KN212,IF(AND(OS212=5),KO212,""))</f>
        <v/>
      </c>
      <c r="OV212">
        <f>IF(OF212=5,"Match Odds",IF(AND(OS212=5),"Match Odds",""))</f>
        <v/>
      </c>
      <c r="OW212">
        <f>IF(OF212=5,KP212,IF(AND(OS212=5),KP212,""))</f>
        <v/>
      </c>
      <c r="OX212">
        <f>IF(OF212=5,"MATCH_ODDS",IF(AND(OS212=5),"MATCH_ODDS",""))</f>
        <v/>
      </c>
      <c r="OY212">
        <f>IF(OF212=5,"BACK",IF(AND(OS212=5),"BACK",""))</f>
        <v/>
      </c>
    </row>
    <row r="213" ht="16.5" customHeight="1" thickBot="1" thickTop="1">
      <c r="A213" s="2" t="n"/>
      <c r="KN213" s="1">
        <f>IF(INDEX(#REF!,MATCH('HT 0-0'!D213,#REF!,0))=INDEX(#REF!,MATCH('HT 0-0'!D213,#REF!,0)),INDEX(#REF!,MATCH('HT 0-0'!D213,#REF!,0)),"ERROR")</f>
        <v/>
      </c>
      <c r="KO213" s="1">
        <f>IF(INDEX(#REF!,MATCH('HT 0-0'!E213,#REF!,0))=INDEX(#REF!,MATCH('HT 0-0'!E213,#REF!,0)),INDEX(#REF!,MATCH('HT 0-0'!E213,#REF!,0)),"ERROR")</f>
        <v/>
      </c>
      <c r="KP213" s="1">
        <f>KN213&amp;" v "&amp;KO213</f>
        <v/>
      </c>
      <c r="KQ213">
        <f>B213&amp;"_"&amp;C213</f>
        <v/>
      </c>
      <c r="KR213" s="1">
        <f>IF((HW213/KK213)&lt;0.335,"G",IF((HW213/KK213)&gt;0.67,"R","A"))</f>
        <v/>
      </c>
      <c r="KS213" s="1">
        <f>IF((HX213/KK213)&lt;0.335,"G",IF((HX213/KK213)&gt;0.67,"R","A"))</f>
        <v/>
      </c>
      <c r="KT213" s="1">
        <f>IF((IH213/KK213)&lt;0.335,"G",IF((IH213/KK213)&gt;0.67,"R","A"))</f>
        <v/>
      </c>
      <c r="KU213" s="1">
        <f>IF((II213/KK213)&lt;0.335,"G",IF((II213/KK213)&gt;0.67,"R","A"))</f>
        <v/>
      </c>
      <c r="KV213" s="1">
        <f>IF((HZ213/KK213)&lt;0.335,"G",IF((HZ213/KK213)&gt;0.67,"R","A"))</f>
        <v/>
      </c>
      <c r="KW213" s="1">
        <f>IF((HY213/KK213)&lt;0.335,"G",IF((HY213/KK213)&gt;0.67,"R","A"))</f>
        <v/>
      </c>
      <c r="KX213" s="1">
        <f>IF((IK213/KK213)&lt;0.335,"G",IF((IK213/KK213)&gt;0.67,"R","A"))</f>
        <v/>
      </c>
      <c r="KY213" s="1">
        <f>IF((IJ213/KK213)&lt;0.335,"G",IF((IJ213/KK213)&gt;0.67,"R","A"))</f>
        <v/>
      </c>
      <c r="KZ213" s="1">
        <f>IF((HQ213/KK213)&lt;0.335,"G",IF((HQ213/KK213)&gt;0.67,"R","A"))</f>
        <v/>
      </c>
      <c r="LA213" s="1">
        <f>IF((IB213/KK213)&lt;0.335,"G",IF((IB213/KK213)&gt;0.67,"R","A"))</f>
        <v/>
      </c>
      <c r="LB213">
        <f>IF(LQ213="0-0",INDEX(Scrape!#REF!,MATCH('HT 0-0'!KP213,Scrape!$B:$B,0)),"")</f>
        <v/>
      </c>
      <c r="LC213">
        <f>IF(LQ213="0-0",INDEX(Scrape!$A:$A,MATCH('HT 0-0'!KP213,Scrape!$B:$B,0)),"")</f>
        <v/>
      </c>
      <c r="LD213">
        <f>IF(LQ213="0-0",INDEX(Scrape!$B:$B,MATCH('HT 0-0'!KP213,Scrape!$B:$B,0)),"")</f>
        <v/>
      </c>
      <c r="LE213">
        <f>IF(LQ213="0-0",INDEX(Scrape!$C:$C,MATCH('HT 0-0'!KP213,Scrape!$B:$B,0)),"")</f>
        <v/>
      </c>
      <c r="LF213">
        <f>IF(LQ213="0-0",INDEX(Scrape!$D:$D,MATCH('HT 0-0'!KP213,Scrape!$B:$B,0)),"")</f>
        <v/>
      </c>
      <c r="LG213">
        <f>IF(LQ213="0-0",INDEX(Scrape!$E:$E,MATCH('HT 0-0'!KP213,Scrape!$B:$B,0)),"")</f>
        <v/>
      </c>
      <c r="LH213">
        <f>IF(LQ213="0-0",INDEX(Scrape!$F:$F,MATCH('HT 0-0'!KP213,Scrape!$B:$B,0)),"")</f>
        <v/>
      </c>
      <c r="LI213">
        <f>IF(LQ213="0-0",INDEX(Scrape!$G:$G,MATCH('HT 0-0'!KP213,Scrape!$B:$B,0)),"")</f>
        <v/>
      </c>
      <c r="LJ213">
        <f>IF(LQ213="0-0",INDEX(Scrape!$H:$H,MATCH('HT 0-0'!KP213,Scrape!$B:$B,0)),"")</f>
        <v/>
      </c>
      <c r="LK213">
        <f>IF(LQ213="0-0",INDEX(Scrape!$I:$I,MATCH('HT 0-0'!KP213,Scrape!$B:$B,0)),"")</f>
        <v/>
      </c>
      <c r="LL213">
        <f>IF(LQ213="0-0",INDEX(Scrape!$J:$J,MATCH('HT 0-0'!KP213,Scrape!$B:$B,0)),"")</f>
        <v/>
      </c>
      <c r="LM213">
        <f>IF(LQ213="0-0",INDEX(Scrape!$K:$K,MATCH('HT 0-0'!KP213,Scrape!$B:$B,0)),"")</f>
        <v/>
      </c>
      <c r="LN213">
        <f>IF(LQ213="0-0",INDEX(Scrape!$L:$L,MATCH('HT 0-0'!KP213,Scrape!$B:$B,0)),"")</f>
        <v/>
      </c>
      <c r="LO213">
        <f>IF(LQ213="0-0",INDEX(Scrape!$M:$M,MATCH('HT 0-0'!KP213,Scrape!$B:$B,0)),"")</f>
        <v/>
      </c>
      <c r="LP213">
        <f>IF(LQ213="0-0",INDEX(Scrape!$N:$N,MATCH('HT 0-0'!KP213,Scrape!$B:$B,0)),"")</f>
        <v/>
      </c>
      <c r="LQ213">
        <f>INDEX(Scrape!$O:$O,MATCH('HT 0-0'!KP213,Scrape!$B:$B,0))</f>
        <v/>
      </c>
      <c r="LR213">
        <f>(1/LJ213)+(1/LI213)+(1/LH213)</f>
        <v/>
      </c>
      <c r="LS213">
        <f>(1/LG213)+(1/LF213)+(1/LE213)</f>
        <v/>
      </c>
      <c r="LT213" s="8">
        <f>IF(INDEX(#REF!,MATCH(KQ213,#REF!,0))=INDEX(#REF!,MATCH(KQ213,#REF!,0)),INDEX(#REF!,MATCH(KQ213,#REF!,0)),"ERROR")</f>
        <v/>
      </c>
      <c r="LU213" s="4">
        <f>IF(KR213="G",2,IF(KR213="R",0.5,IF(KR213="A",1)))</f>
        <v/>
      </c>
      <c r="LV213" s="4">
        <f>IF(KS213="G",0.5,IF(KS213="R",2,IF(KS213="A",1)))</f>
        <v/>
      </c>
      <c r="LW213" s="4">
        <f>IF(KT213="G",2,IF(KT213="R",0.5,IF(KT213="A",1)))</f>
        <v/>
      </c>
      <c r="LX213" s="4">
        <f>IF(KU213="G",0.5,IF(KU213="R",2,IF(KU213="A",1)))</f>
        <v/>
      </c>
      <c r="LY213" s="7">
        <f>(LK213*(LU213+LX213)+(LL213*(LU213+LX213)))</f>
        <v/>
      </c>
      <c r="LZ213" s="7">
        <f>(LN213*(LV213+LW213)+(LO213*(LV213+LW213)))</f>
        <v/>
      </c>
      <c r="MA213" s="11">
        <f>LY213-LZ213</f>
        <v/>
      </c>
      <c r="MB213" s="5">
        <f>MA213+2</f>
        <v/>
      </c>
      <c r="MC213" s="6">
        <f>MA213-2</f>
        <v/>
      </c>
      <c r="MD213" s="4">
        <f>LE213</f>
        <v/>
      </c>
      <c r="ME213" s="9">
        <f>IF(MD213=0,1000,MD213+0.75)</f>
        <v/>
      </c>
      <c r="MF213" s="10">
        <f>IF(MD213=0,0,MD213-0.75)</f>
        <v/>
      </c>
      <c r="MG213" s="4">
        <f>((LM213*(LU213+LX213))-((LP213*(LV213+LW213))))</f>
        <v/>
      </c>
      <c r="MH213" s="9">
        <f>MG213*1.2</f>
        <v/>
      </c>
      <c r="MI213" s="10">
        <f>MG213*0.8</f>
        <v/>
      </c>
      <c r="MJ213">
        <f>IFERROR(OT213,"")</f>
        <v/>
      </c>
      <c r="MK213">
        <f>IFERROR(OU213,"")</f>
        <v/>
      </c>
      <c r="ML213">
        <f>IFERROR(OV213,"")</f>
        <v/>
      </c>
      <c r="MM213">
        <f>IFERROR(OW213,"")</f>
        <v/>
      </c>
      <c r="MN213">
        <f>IFERROR(OX213,"")</f>
        <v/>
      </c>
      <c r="MO213">
        <f>IFERROR(OY213,"")</f>
        <v/>
      </c>
      <c r="MP213" s="1">
        <f>COUNTIFS(#REF!,LT213,#REF!,1,#REF!,"&gt;="&amp;MC213,#REF!,"&lt;="&amp;MB213,#REF!,"&lt;="&amp;ME213,#REF!,"&gt;="&amp;MF213,#REF!,"="&amp;KV213,#REF!,"="&amp;KX213)</f>
        <v/>
      </c>
      <c r="MQ213" s="1">
        <f>COUNTIFS(#REF!,LT213,#REF!,0,#REF!,"&gt;="&amp;MC213,#REF!,"&lt;="&amp;MB213,#REF!,"&lt;="&amp;ME213,#REF!,"&gt;="&amp;MF213,#REF!,"="&amp;KV213,#REF!,"="&amp;KX213)</f>
        <v/>
      </c>
      <c r="MR213" s="1">
        <f>COUNTIFS(#REF!,LT213,#REF!,1,#REF!,"&gt;="&amp;MC213,#REF!,"&lt;="&amp;MB213,#REF!,"&lt;="&amp;ME213,#REF!,"&gt;="&amp;MF213,#REF!,"="&amp;KW213,#REF!,"="&amp;KY213)</f>
        <v/>
      </c>
      <c r="MS213" s="1">
        <f>COUNTIFS(#REF!,LT213,#REF!,0,#REF!,"&gt;="&amp;MC213,#REF!,"&lt;="&amp;MB213,#REF!,"&lt;="&amp;ME213,#REF!,"&gt;="&amp;MF213,#REF!,"="&amp;KW213,#REF!,"="&amp;KY213)</f>
        <v/>
      </c>
      <c r="MT213" s="1">
        <f>COUNTIFS(#REF!,LT213,#REF!,1,#REF!,"&gt;="&amp;MI213,#REF!,"&lt;="&amp;MH213,#REF!,"&lt;="&amp;ME213,#REF!,"&gt;="&amp;MF213)</f>
        <v/>
      </c>
      <c r="MU213" s="1">
        <f>COUNTIFS(#REF!,LT213,#REF!,0,#REF!,"&gt;="&amp;MI213,#REF!,"&lt;="&amp;MH213,#REF!,"&lt;="&amp;ME213,#REF!,"&gt;="&amp;MF213)</f>
        <v/>
      </c>
      <c r="MV213" s="1">
        <f>COUNTIFS(#REF!,LT213,#REF!,1,#REF!,"&gt;="&amp;MI213,#REF!,"&lt;="&amp;MH213,#REF!,"="&amp;KZ213,#REF!,"="&amp;LA213,#REF!,"&lt;="&amp;ME213,#REF!,"&gt;="&amp;MF213)</f>
        <v/>
      </c>
      <c r="MW213" s="1">
        <f>COUNTIFS(#REF!,LT213,#REF!,0,#REF!,"&gt;="&amp;MI213,#REF!,"&lt;="&amp;MH213,#REF!,"="&amp;KZ213,#REF!,"="&amp;LA213,#REF!,"&lt;="&amp;ME213,#REF!,"&gt;="&amp;MF213)</f>
        <v/>
      </c>
      <c r="MX213" s="1">
        <f>COUNTIFS(#REF!,LT213,#REF!,1,#REF!,"&gt;="&amp;MC213,#REF!,"&lt;="&amp;MB213,#REF!,"&lt;="&amp;ME213,#REF!,"&gt;="&amp;MF213)</f>
        <v/>
      </c>
      <c r="MY213" s="1">
        <f>COUNTIFS(#REF!,LT213,#REF!,0,#REF!,"&gt;="&amp;MC213,#REF!,"&lt;="&amp;MB213,#REF!,"&lt;="&amp;ME213,#REF!,"&gt;="&amp;MF213)</f>
        <v/>
      </c>
      <c r="MZ213" s="1">
        <f>COUNTIFS(#REF!,LT213,#REF!,1,#REF!,"&lt;="&amp;ME213,#REF!,"&gt;="&amp;MF213,#REF!,"="&amp;KV213,#REF!,"="&amp;KX213)</f>
        <v/>
      </c>
      <c r="NA213" s="1">
        <f>COUNTIFS(#REF!,LT213,#REF!,0,#REF!,"&lt;="&amp;ME213,#REF!,"&gt;="&amp;MF213,#REF!,"="&amp;KV213,#REF!,"="&amp;KX213)</f>
        <v/>
      </c>
      <c r="NB213" s="1">
        <f>COUNTIFS(#REF!,LT213,#REF!,1,#REF!,"&lt;="&amp;ME213,#REF!,"&gt;="&amp;MF213,#REF!,"="&amp;KW213,#REF!,"="&amp;KY213)</f>
        <v/>
      </c>
      <c r="NC213" s="1">
        <f>COUNTIFS(#REF!,LT213,#REF!,0,#REF!,"&lt;="&amp;ME213,#REF!,"&gt;="&amp;MF213,#REF!,"="&amp;KW213,#REF!,"="&amp;KY213)</f>
        <v/>
      </c>
      <c r="ND213" s="1">
        <f>COUNTIFS(#REF!,LT213,#REF!,1,#REF!,"&gt;="&amp;MC213,#REF!,"&lt;="&amp;MB213,#REF!,"&lt;="&amp;ME213,#REF!,"&gt;="&amp;MF213,#REF!,"="&amp;KV213,#REF!,"="&amp;KX213)</f>
        <v/>
      </c>
      <c r="NE213" s="1">
        <f>COUNTIFS(#REF!,LT213,#REF!,0,#REF!,"&gt;="&amp;MC213,#REF!,"&lt;="&amp;MB213,#REF!,"&lt;="&amp;ME213,#REF!,"&gt;="&amp;MF213,#REF!,"="&amp;KV213,#REF!,"="&amp;KX213)</f>
        <v/>
      </c>
      <c r="NF213" s="1">
        <f>COUNTIFS(#REF!,LT213,#REF!,1,#REF!,"&gt;="&amp;MC213,#REF!,"&lt;="&amp;MB213,#REF!,"&lt;="&amp;ME213,#REF!,"&gt;="&amp;MF213,#REF!,"="&amp;KW213,#REF!,"="&amp;KY213)</f>
        <v/>
      </c>
      <c r="NG213" s="1">
        <f>COUNTIFS(#REF!,LT213,#REF!,0,#REF!,"&gt;="&amp;MC213,#REF!,"&lt;="&amp;MB213,#REF!,"&lt;="&amp;ME213,#REF!,"&gt;="&amp;MF213,#REF!,"="&amp;KW213,#REF!,"="&amp;KY213)</f>
        <v/>
      </c>
      <c r="NH213" s="1">
        <f>COUNTIFS(#REF!,LT213,#REF!,1,#REF!,"&gt;="&amp;MC213,#REF!,"&lt;="&amp;MB213,#REF!,"&lt;="&amp;ME213,#REF!,"&gt;="&amp;MF213,#REF!,"="&amp;KZ213,#REF!,"="&amp;LA213)</f>
        <v/>
      </c>
      <c r="NI213" s="1">
        <f>COUNTIFS(#REF!,LT213,#REF!,0,#REF!,"&gt;="&amp;MC213,#REF!,"&lt;="&amp;MB213,#REF!,"&lt;="&amp;ME213,#REF!,"&gt;="&amp;MF213,#REF!,"="&amp;KZ213,#REF!,"="&amp;LA213)</f>
        <v/>
      </c>
      <c r="NJ213" s="1">
        <f>COUNTIFS(#REF!,LT213,#REF!,1,#REF!,"&gt;="&amp;MI213,#REF!,"&lt;="&amp;MH213,#REF!,"&lt;="&amp;ME213,#REF!,"&gt;="&amp;MF213)</f>
        <v/>
      </c>
      <c r="NK213" s="1">
        <f>COUNTIFS(#REF!,LT213,#REF!,0,#REF!,"&gt;="&amp;MI213,#REF!,"&lt;="&amp;MH213,#REF!,"&lt;="&amp;ME213,#REF!,"&gt;="&amp;MF213)</f>
        <v/>
      </c>
      <c r="NL213" s="1">
        <f>COUNTIFS(#REF!,LT213,#REF!,1,#REF!,"&gt;="&amp;MI213,#REF!,"&lt;="&amp;MH213,#REF!,"="&amp;KZ213,#REF!,"="&amp;LA213,#REF!,"&lt;="&amp;ME213,#REF!,"&gt;="&amp;MF213)</f>
        <v/>
      </c>
      <c r="NM213" s="1">
        <f>COUNTIFS(#REF!,LT213,#REF!,0,#REF!,"&gt;="&amp;MI213,#REF!,"&lt;="&amp;MH213,#REF!,"="&amp;KZ213,#REF!,"="&amp;LA213,#REF!,"&lt;="&amp;ME213,#REF!,"&gt;="&amp;MF213)</f>
        <v/>
      </c>
      <c r="NN213" s="1">
        <f>COUNTIFS(#REF!,LT213,#REF!,1,#REF!,"&gt;="&amp;MC213,#REF!,"&lt;="&amp;MB213,#REF!,"&lt;="&amp;ME213,#REF!,"&gt;="&amp;MF213)</f>
        <v/>
      </c>
      <c r="NO213" s="1">
        <f>COUNTIFS(#REF!,LT213,#REF!,0,#REF!,"&gt;="&amp;MC213,#REF!,"&lt;="&amp;MB213,#REF!,"&lt;="&amp;ME213,#REF!,"&gt;="&amp;MF213)</f>
        <v/>
      </c>
      <c r="NP213" s="1">
        <f>COUNTIFS(#REF!,LT213,#REF!,1,#REF!,"&lt;="&amp;ME213,#REF!,"&gt;="&amp;MF213,#REF!,"="&amp;KV213,#REF!,"="&amp;KX213)</f>
        <v/>
      </c>
      <c r="NQ213" s="1">
        <f>COUNTIFS(#REF!,LT213,#REF!,0,#REF!,"&lt;="&amp;ME213,#REF!,"&gt;="&amp;MF213,#REF!,"="&amp;KV213,#REF!,"="&amp;KX213)</f>
        <v/>
      </c>
      <c r="NR213" s="1">
        <f>COUNTIFS(#REF!,LT213,#REF!,1,#REF!,"&lt;="&amp;ME213,#REF!,"&gt;="&amp;MF213,#REF!,"="&amp;KW213,#REF!,"="&amp;KY213)</f>
        <v/>
      </c>
      <c r="NS213" s="1">
        <f>COUNTIFS(#REF!,LT213,#REF!,0,#REF!,"&lt;="&amp;ME213,#REF!,"&gt;="&amp;MF213,#REF!,"="&amp;KW213,#REF!,"="&amp;KY213)</f>
        <v/>
      </c>
      <c r="NT213" s="1">
        <f>MP213+MR213+MT213+MV213+MX213+MZ213+NB213</f>
        <v/>
      </c>
      <c r="NU213" s="1">
        <f>MQ213+MS213+MU213+MW213+MY213+NA213+NC213</f>
        <v/>
      </c>
      <c r="NV213" s="1">
        <f>NT213+NU213</f>
        <v/>
      </c>
      <c r="NW213" s="33">
        <f>NT213/(NT213+NU213)</f>
        <v/>
      </c>
      <c r="NX213" s="3">
        <f>1/NW213</f>
        <v/>
      </c>
      <c r="NY213" s="1">
        <f>LH213</f>
        <v/>
      </c>
      <c r="NZ213" s="79">
        <f>(NW213*((NY213-1)*0.98))-((1-NW213)*1)</f>
        <v/>
      </c>
      <c r="OA213" s="34">
        <f>IF(LR213&lt;0.9,0,IF(AND(LR213&gt;1.1),0,1))</f>
        <v/>
      </c>
      <c r="OB213" s="34">
        <f>IF(LS213&lt;0.9,0,IF(AND(LS213&gt;1.1),0,1))</f>
        <v/>
      </c>
      <c r="OC213" s="32">
        <f>IF(NV213&gt;99,1,0)</f>
        <v/>
      </c>
      <c r="OD213" s="32">
        <f>IF(NZ213&gt;0.0799,1,0)</f>
        <v/>
      </c>
      <c r="OE213" s="32">
        <f>IF(NZ213&gt;OM213,1,0)</f>
        <v/>
      </c>
      <c r="OF213" s="32">
        <f>OC213+OD213+OE213+OA213+OB213</f>
        <v/>
      </c>
      <c r="OG213" s="1">
        <f>ND213+NF213+NH213+NJ213+NL213+NN213+NP213+NR213</f>
        <v/>
      </c>
      <c r="OH213" s="1">
        <f>NE213+NG213+NI213+NK213+NM213+NO213+NQ213+NS213</f>
        <v/>
      </c>
      <c r="OI213" s="1">
        <f>OG213+OH213</f>
        <v/>
      </c>
      <c r="OJ213" s="33">
        <f>OG213/(OG213+OH213)</f>
        <v/>
      </c>
      <c r="OK213" s="3">
        <f>1/OJ213</f>
        <v/>
      </c>
      <c r="OL213" s="1">
        <f>LI213</f>
        <v/>
      </c>
      <c r="OM213" s="79">
        <f>(OJ213*((OL213-1)*0.98))-((1-OJ213)*1)</f>
        <v/>
      </c>
      <c r="ON213" s="34">
        <f>IF(LR213&lt;0.9,0,IF(AND(LR213&gt;1.1),0,1))</f>
        <v/>
      </c>
      <c r="OO213" s="34">
        <f>IF(LS213&lt;0.9,0,IF(AND(LS213&gt;1.1),0,1))</f>
        <v/>
      </c>
      <c r="OP213" s="32">
        <f>IF(OI213&gt;99,1,0)</f>
        <v/>
      </c>
      <c r="OQ213" s="32">
        <f>IF(OM213&gt;0.0799,1,0)</f>
        <v/>
      </c>
      <c r="OR213" s="32">
        <f>IF(OM213&gt;OZ213,1,0)</f>
        <v/>
      </c>
      <c r="OS213" s="32">
        <f>OP213+OQ213+OR213+ON213+OO213</f>
        <v/>
      </c>
      <c r="OT213">
        <f>IF(OF213=5,"BackHome0-0",IF(AND(OS213=5),"BackAway0-0",""))</f>
        <v/>
      </c>
      <c r="OU213">
        <f>IF(OF213=5,KN213,IF(AND(OS213=5),KO213,""))</f>
        <v/>
      </c>
      <c r="OV213">
        <f>IF(OF213=5,"Match Odds",IF(AND(OS213=5),"Match Odds",""))</f>
        <v/>
      </c>
      <c r="OW213">
        <f>IF(OF213=5,KP213,IF(AND(OS213=5),KP213,""))</f>
        <v/>
      </c>
      <c r="OX213">
        <f>IF(OF213=5,"MATCH_ODDS",IF(AND(OS213=5),"MATCH_ODDS",""))</f>
        <v/>
      </c>
      <c r="OY213">
        <f>IF(OF213=5,"BACK",IF(AND(OS213=5),"BACK",""))</f>
        <v/>
      </c>
    </row>
    <row r="214" ht="16.5" customHeight="1" thickBot="1" thickTop="1">
      <c r="A214" s="2" t="n"/>
      <c r="KN214" s="1">
        <f>IF(INDEX(#REF!,MATCH('HT 0-0'!D214,#REF!,0))=INDEX(#REF!,MATCH('HT 0-0'!D214,#REF!,0)),INDEX(#REF!,MATCH('HT 0-0'!D214,#REF!,0)),"ERROR")</f>
        <v/>
      </c>
      <c r="KO214" s="1">
        <f>IF(INDEX(#REF!,MATCH('HT 0-0'!E214,#REF!,0))=INDEX(#REF!,MATCH('HT 0-0'!E214,#REF!,0)),INDEX(#REF!,MATCH('HT 0-0'!E214,#REF!,0)),"ERROR")</f>
        <v/>
      </c>
      <c r="KP214" s="1">
        <f>KN214&amp;" v "&amp;KO214</f>
        <v/>
      </c>
      <c r="KQ214">
        <f>B214&amp;"_"&amp;C214</f>
        <v/>
      </c>
      <c r="KR214" s="1">
        <f>IF((HW214/KK214)&lt;0.335,"G",IF((HW214/KK214)&gt;0.67,"R","A"))</f>
        <v/>
      </c>
      <c r="KS214" s="1">
        <f>IF((HX214/KK214)&lt;0.335,"G",IF((HX214/KK214)&gt;0.67,"R","A"))</f>
        <v/>
      </c>
      <c r="KT214" s="1">
        <f>IF((IH214/KK214)&lt;0.335,"G",IF((IH214/KK214)&gt;0.67,"R","A"))</f>
        <v/>
      </c>
      <c r="KU214" s="1">
        <f>IF((II214/KK214)&lt;0.335,"G",IF((II214/KK214)&gt;0.67,"R","A"))</f>
        <v/>
      </c>
      <c r="KV214" s="1">
        <f>IF((HZ214/KK214)&lt;0.335,"G",IF((HZ214/KK214)&gt;0.67,"R","A"))</f>
        <v/>
      </c>
      <c r="KW214" s="1">
        <f>IF((HY214/KK214)&lt;0.335,"G",IF((HY214/KK214)&gt;0.67,"R","A"))</f>
        <v/>
      </c>
      <c r="KX214" s="1">
        <f>IF((IK214/KK214)&lt;0.335,"G",IF((IK214/KK214)&gt;0.67,"R","A"))</f>
        <v/>
      </c>
      <c r="KY214" s="1">
        <f>IF((IJ214/KK214)&lt;0.335,"G",IF((IJ214/KK214)&gt;0.67,"R","A"))</f>
        <v/>
      </c>
      <c r="KZ214" s="1">
        <f>IF((HQ214/KK214)&lt;0.335,"G",IF((HQ214/KK214)&gt;0.67,"R","A"))</f>
        <v/>
      </c>
      <c r="LA214" s="1">
        <f>IF((IB214/KK214)&lt;0.335,"G",IF((IB214/KK214)&gt;0.67,"R","A"))</f>
        <v/>
      </c>
      <c r="LB214">
        <f>IF(LQ214="0-0",INDEX(Scrape!#REF!,MATCH('HT 0-0'!KP214,Scrape!$B:$B,0)),"")</f>
        <v/>
      </c>
      <c r="LC214">
        <f>IF(LQ214="0-0",INDEX(Scrape!$A:$A,MATCH('HT 0-0'!KP214,Scrape!$B:$B,0)),"")</f>
        <v/>
      </c>
      <c r="LD214">
        <f>IF(LQ214="0-0",INDEX(Scrape!$B:$B,MATCH('HT 0-0'!KP214,Scrape!$B:$B,0)),"")</f>
        <v/>
      </c>
      <c r="LE214">
        <f>IF(LQ214="0-0",INDEX(Scrape!$C:$C,MATCH('HT 0-0'!KP214,Scrape!$B:$B,0)),"")</f>
        <v/>
      </c>
      <c r="LF214">
        <f>IF(LQ214="0-0",INDEX(Scrape!$D:$D,MATCH('HT 0-0'!KP214,Scrape!$B:$B,0)),"")</f>
        <v/>
      </c>
      <c r="LG214">
        <f>IF(LQ214="0-0",INDEX(Scrape!$E:$E,MATCH('HT 0-0'!KP214,Scrape!$B:$B,0)),"")</f>
        <v/>
      </c>
      <c r="LH214">
        <f>IF(LQ214="0-0",INDEX(Scrape!$F:$F,MATCH('HT 0-0'!KP214,Scrape!$B:$B,0)),"")</f>
        <v/>
      </c>
      <c r="LI214">
        <f>IF(LQ214="0-0",INDEX(Scrape!$G:$G,MATCH('HT 0-0'!KP214,Scrape!$B:$B,0)),"")</f>
        <v/>
      </c>
      <c r="LJ214">
        <f>IF(LQ214="0-0",INDEX(Scrape!$H:$H,MATCH('HT 0-0'!KP214,Scrape!$B:$B,0)),"")</f>
        <v/>
      </c>
      <c r="LK214">
        <f>IF(LQ214="0-0",INDEX(Scrape!$I:$I,MATCH('HT 0-0'!KP214,Scrape!$B:$B,0)),"")</f>
        <v/>
      </c>
      <c r="LL214">
        <f>IF(LQ214="0-0",INDEX(Scrape!$J:$J,MATCH('HT 0-0'!KP214,Scrape!$B:$B,0)),"")</f>
        <v/>
      </c>
      <c r="LM214">
        <f>IF(LQ214="0-0",INDEX(Scrape!$K:$K,MATCH('HT 0-0'!KP214,Scrape!$B:$B,0)),"")</f>
        <v/>
      </c>
      <c r="LN214">
        <f>IF(LQ214="0-0",INDEX(Scrape!$L:$L,MATCH('HT 0-0'!KP214,Scrape!$B:$B,0)),"")</f>
        <v/>
      </c>
      <c r="LO214">
        <f>IF(LQ214="0-0",INDEX(Scrape!$M:$M,MATCH('HT 0-0'!KP214,Scrape!$B:$B,0)),"")</f>
        <v/>
      </c>
      <c r="LP214">
        <f>IF(LQ214="0-0",INDEX(Scrape!$N:$N,MATCH('HT 0-0'!KP214,Scrape!$B:$B,0)),"")</f>
        <v/>
      </c>
      <c r="LQ214">
        <f>INDEX(Scrape!$O:$O,MATCH('HT 0-0'!KP214,Scrape!$B:$B,0))</f>
        <v/>
      </c>
      <c r="LR214">
        <f>(1/LJ214)+(1/LI214)+(1/LH214)</f>
        <v/>
      </c>
      <c r="LS214">
        <f>(1/LG214)+(1/LF214)+(1/LE214)</f>
        <v/>
      </c>
      <c r="LT214" s="8">
        <f>IF(INDEX(#REF!,MATCH(KQ214,#REF!,0))=INDEX(#REF!,MATCH(KQ214,#REF!,0)),INDEX(#REF!,MATCH(KQ214,#REF!,0)),"ERROR")</f>
        <v/>
      </c>
      <c r="LU214" s="4">
        <f>IF(KR214="G",2,IF(KR214="R",0.5,IF(KR214="A",1)))</f>
        <v/>
      </c>
      <c r="LV214" s="4">
        <f>IF(KS214="G",0.5,IF(KS214="R",2,IF(KS214="A",1)))</f>
        <v/>
      </c>
      <c r="LW214" s="4">
        <f>IF(KT214="G",2,IF(KT214="R",0.5,IF(KT214="A",1)))</f>
        <v/>
      </c>
      <c r="LX214" s="4">
        <f>IF(KU214="G",0.5,IF(KU214="R",2,IF(KU214="A",1)))</f>
        <v/>
      </c>
      <c r="LY214" s="7">
        <f>(LK214*(LU214+LX214)+(LL214*(LU214+LX214)))</f>
        <v/>
      </c>
      <c r="LZ214" s="7">
        <f>(LN214*(LV214+LW214)+(LO214*(LV214+LW214)))</f>
        <v/>
      </c>
      <c r="MA214" s="11">
        <f>LY214-LZ214</f>
        <v/>
      </c>
      <c r="MB214" s="5">
        <f>MA214+2</f>
        <v/>
      </c>
      <c r="MC214" s="6">
        <f>MA214-2</f>
        <v/>
      </c>
      <c r="MD214" s="4">
        <f>LE214</f>
        <v/>
      </c>
      <c r="ME214" s="9">
        <f>IF(MD214=0,1000,MD214+0.75)</f>
        <v/>
      </c>
      <c r="MF214" s="10">
        <f>IF(MD214=0,0,MD214-0.75)</f>
        <v/>
      </c>
      <c r="MG214" s="4">
        <f>((LM214*(LU214+LX214))-((LP214*(LV214+LW214))))</f>
        <v/>
      </c>
      <c r="MH214" s="9">
        <f>MG214*1.2</f>
        <v/>
      </c>
      <c r="MI214" s="10">
        <f>MG214*0.8</f>
        <v/>
      </c>
      <c r="MJ214">
        <f>IFERROR(OT214,"")</f>
        <v/>
      </c>
      <c r="MK214">
        <f>IFERROR(OU214,"")</f>
        <v/>
      </c>
      <c r="ML214">
        <f>IFERROR(OV214,"")</f>
        <v/>
      </c>
      <c r="MM214">
        <f>IFERROR(OW214,"")</f>
        <v/>
      </c>
      <c r="MN214">
        <f>IFERROR(OX214,"")</f>
        <v/>
      </c>
      <c r="MO214">
        <f>IFERROR(OY214,"")</f>
        <v/>
      </c>
      <c r="MP214" s="1">
        <f>COUNTIFS(#REF!,LT214,#REF!,1,#REF!,"&gt;="&amp;MC214,#REF!,"&lt;="&amp;MB214,#REF!,"&lt;="&amp;ME214,#REF!,"&gt;="&amp;MF214,#REF!,"="&amp;KV214,#REF!,"="&amp;KX214)</f>
        <v/>
      </c>
      <c r="MQ214" s="1">
        <f>COUNTIFS(#REF!,LT214,#REF!,0,#REF!,"&gt;="&amp;MC214,#REF!,"&lt;="&amp;MB214,#REF!,"&lt;="&amp;ME214,#REF!,"&gt;="&amp;MF214,#REF!,"="&amp;KV214,#REF!,"="&amp;KX214)</f>
        <v/>
      </c>
      <c r="MR214" s="1">
        <f>COUNTIFS(#REF!,LT214,#REF!,1,#REF!,"&gt;="&amp;MC214,#REF!,"&lt;="&amp;MB214,#REF!,"&lt;="&amp;ME214,#REF!,"&gt;="&amp;MF214,#REF!,"="&amp;KW214,#REF!,"="&amp;KY214)</f>
        <v/>
      </c>
      <c r="MS214" s="1">
        <f>COUNTIFS(#REF!,LT214,#REF!,0,#REF!,"&gt;="&amp;MC214,#REF!,"&lt;="&amp;MB214,#REF!,"&lt;="&amp;ME214,#REF!,"&gt;="&amp;MF214,#REF!,"="&amp;KW214,#REF!,"="&amp;KY214)</f>
        <v/>
      </c>
      <c r="MT214" s="1">
        <f>COUNTIFS(#REF!,LT214,#REF!,1,#REF!,"&gt;="&amp;MI214,#REF!,"&lt;="&amp;MH214,#REF!,"&lt;="&amp;ME214,#REF!,"&gt;="&amp;MF214)</f>
        <v/>
      </c>
      <c r="MU214" s="1">
        <f>COUNTIFS(#REF!,LT214,#REF!,0,#REF!,"&gt;="&amp;MI214,#REF!,"&lt;="&amp;MH214,#REF!,"&lt;="&amp;ME214,#REF!,"&gt;="&amp;MF214)</f>
        <v/>
      </c>
      <c r="MV214" s="1">
        <f>COUNTIFS(#REF!,LT214,#REF!,1,#REF!,"&gt;="&amp;MI214,#REF!,"&lt;="&amp;MH214,#REF!,"="&amp;KZ214,#REF!,"="&amp;LA214,#REF!,"&lt;="&amp;ME214,#REF!,"&gt;="&amp;MF214)</f>
        <v/>
      </c>
      <c r="MW214" s="1">
        <f>COUNTIFS(#REF!,LT214,#REF!,0,#REF!,"&gt;="&amp;MI214,#REF!,"&lt;="&amp;MH214,#REF!,"="&amp;KZ214,#REF!,"="&amp;LA214,#REF!,"&lt;="&amp;ME214,#REF!,"&gt;="&amp;MF214)</f>
        <v/>
      </c>
      <c r="MX214" s="1">
        <f>COUNTIFS(#REF!,LT214,#REF!,1,#REF!,"&gt;="&amp;MC214,#REF!,"&lt;="&amp;MB214,#REF!,"&lt;="&amp;ME214,#REF!,"&gt;="&amp;MF214)</f>
        <v/>
      </c>
      <c r="MY214" s="1">
        <f>COUNTIFS(#REF!,LT214,#REF!,0,#REF!,"&gt;="&amp;MC214,#REF!,"&lt;="&amp;MB214,#REF!,"&lt;="&amp;ME214,#REF!,"&gt;="&amp;MF214)</f>
        <v/>
      </c>
      <c r="MZ214" s="1">
        <f>COUNTIFS(#REF!,LT214,#REF!,1,#REF!,"&lt;="&amp;ME214,#REF!,"&gt;="&amp;MF214,#REF!,"="&amp;KV214,#REF!,"="&amp;KX214)</f>
        <v/>
      </c>
      <c r="NA214" s="1">
        <f>COUNTIFS(#REF!,LT214,#REF!,0,#REF!,"&lt;="&amp;ME214,#REF!,"&gt;="&amp;MF214,#REF!,"="&amp;KV214,#REF!,"="&amp;KX214)</f>
        <v/>
      </c>
      <c r="NB214" s="1">
        <f>COUNTIFS(#REF!,LT214,#REF!,1,#REF!,"&lt;="&amp;ME214,#REF!,"&gt;="&amp;MF214,#REF!,"="&amp;KW214,#REF!,"="&amp;KY214)</f>
        <v/>
      </c>
      <c r="NC214" s="1">
        <f>COUNTIFS(#REF!,LT214,#REF!,0,#REF!,"&lt;="&amp;ME214,#REF!,"&gt;="&amp;MF214,#REF!,"="&amp;KW214,#REF!,"="&amp;KY214)</f>
        <v/>
      </c>
      <c r="ND214" s="1">
        <f>COUNTIFS(#REF!,LT214,#REF!,1,#REF!,"&gt;="&amp;MC214,#REF!,"&lt;="&amp;MB214,#REF!,"&lt;="&amp;ME214,#REF!,"&gt;="&amp;MF214,#REF!,"="&amp;KV214,#REF!,"="&amp;KX214)</f>
        <v/>
      </c>
      <c r="NE214" s="1">
        <f>COUNTIFS(#REF!,LT214,#REF!,0,#REF!,"&gt;="&amp;MC214,#REF!,"&lt;="&amp;MB214,#REF!,"&lt;="&amp;ME214,#REF!,"&gt;="&amp;MF214,#REF!,"="&amp;KV214,#REF!,"="&amp;KX214)</f>
        <v/>
      </c>
      <c r="NF214" s="1">
        <f>COUNTIFS(#REF!,LT214,#REF!,1,#REF!,"&gt;="&amp;MC214,#REF!,"&lt;="&amp;MB214,#REF!,"&lt;="&amp;ME214,#REF!,"&gt;="&amp;MF214,#REF!,"="&amp;KW214,#REF!,"="&amp;KY214)</f>
        <v/>
      </c>
      <c r="NG214" s="1">
        <f>COUNTIFS(#REF!,LT214,#REF!,0,#REF!,"&gt;="&amp;MC214,#REF!,"&lt;="&amp;MB214,#REF!,"&lt;="&amp;ME214,#REF!,"&gt;="&amp;MF214,#REF!,"="&amp;KW214,#REF!,"="&amp;KY214)</f>
        <v/>
      </c>
      <c r="NH214" s="1">
        <f>COUNTIFS(#REF!,LT214,#REF!,1,#REF!,"&gt;="&amp;MC214,#REF!,"&lt;="&amp;MB214,#REF!,"&lt;="&amp;ME214,#REF!,"&gt;="&amp;MF214,#REF!,"="&amp;KZ214,#REF!,"="&amp;LA214)</f>
        <v/>
      </c>
      <c r="NI214" s="1">
        <f>COUNTIFS(#REF!,LT214,#REF!,0,#REF!,"&gt;="&amp;MC214,#REF!,"&lt;="&amp;MB214,#REF!,"&lt;="&amp;ME214,#REF!,"&gt;="&amp;MF214,#REF!,"="&amp;KZ214,#REF!,"="&amp;LA214)</f>
        <v/>
      </c>
      <c r="NJ214" s="1">
        <f>COUNTIFS(#REF!,LT214,#REF!,1,#REF!,"&gt;="&amp;MI214,#REF!,"&lt;="&amp;MH214,#REF!,"&lt;="&amp;ME214,#REF!,"&gt;="&amp;MF214)</f>
        <v/>
      </c>
      <c r="NK214" s="1">
        <f>COUNTIFS(#REF!,LT214,#REF!,0,#REF!,"&gt;="&amp;MI214,#REF!,"&lt;="&amp;MH214,#REF!,"&lt;="&amp;ME214,#REF!,"&gt;="&amp;MF214)</f>
        <v/>
      </c>
      <c r="NL214" s="1">
        <f>COUNTIFS(#REF!,LT214,#REF!,1,#REF!,"&gt;="&amp;MI214,#REF!,"&lt;="&amp;MH214,#REF!,"="&amp;KZ214,#REF!,"="&amp;LA214,#REF!,"&lt;="&amp;ME214,#REF!,"&gt;="&amp;MF214)</f>
        <v/>
      </c>
      <c r="NM214" s="1">
        <f>COUNTIFS(#REF!,LT214,#REF!,0,#REF!,"&gt;="&amp;MI214,#REF!,"&lt;="&amp;MH214,#REF!,"="&amp;KZ214,#REF!,"="&amp;LA214,#REF!,"&lt;="&amp;ME214,#REF!,"&gt;="&amp;MF214)</f>
        <v/>
      </c>
      <c r="NN214" s="1">
        <f>COUNTIFS(#REF!,LT214,#REF!,1,#REF!,"&gt;="&amp;MC214,#REF!,"&lt;="&amp;MB214,#REF!,"&lt;="&amp;ME214,#REF!,"&gt;="&amp;MF214)</f>
        <v/>
      </c>
      <c r="NO214" s="1">
        <f>COUNTIFS(#REF!,LT214,#REF!,0,#REF!,"&gt;="&amp;MC214,#REF!,"&lt;="&amp;MB214,#REF!,"&lt;="&amp;ME214,#REF!,"&gt;="&amp;MF214)</f>
        <v/>
      </c>
      <c r="NP214" s="1">
        <f>COUNTIFS(#REF!,LT214,#REF!,1,#REF!,"&lt;="&amp;ME214,#REF!,"&gt;="&amp;MF214,#REF!,"="&amp;KV214,#REF!,"="&amp;KX214)</f>
        <v/>
      </c>
      <c r="NQ214" s="1">
        <f>COUNTIFS(#REF!,LT214,#REF!,0,#REF!,"&lt;="&amp;ME214,#REF!,"&gt;="&amp;MF214,#REF!,"="&amp;KV214,#REF!,"="&amp;KX214)</f>
        <v/>
      </c>
      <c r="NR214" s="1">
        <f>COUNTIFS(#REF!,LT214,#REF!,1,#REF!,"&lt;="&amp;ME214,#REF!,"&gt;="&amp;MF214,#REF!,"="&amp;KW214,#REF!,"="&amp;KY214)</f>
        <v/>
      </c>
      <c r="NS214" s="1">
        <f>COUNTIFS(#REF!,LT214,#REF!,0,#REF!,"&lt;="&amp;ME214,#REF!,"&gt;="&amp;MF214,#REF!,"="&amp;KW214,#REF!,"="&amp;KY214)</f>
        <v/>
      </c>
      <c r="NT214" s="1">
        <f>MP214+MR214+MT214+MV214+MX214+MZ214+NB214</f>
        <v/>
      </c>
      <c r="NU214" s="1">
        <f>MQ214+MS214+MU214+MW214+MY214+NA214+NC214</f>
        <v/>
      </c>
      <c r="NV214" s="1">
        <f>NT214+NU214</f>
        <v/>
      </c>
      <c r="NW214" s="33">
        <f>NT214/(NT214+NU214)</f>
        <v/>
      </c>
      <c r="NX214" s="3">
        <f>1/NW214</f>
        <v/>
      </c>
      <c r="NY214" s="1">
        <f>LH214</f>
        <v/>
      </c>
      <c r="NZ214" s="79">
        <f>(NW214*((NY214-1)*0.98))-((1-NW214)*1)</f>
        <v/>
      </c>
      <c r="OA214" s="34">
        <f>IF(LR214&lt;0.9,0,IF(AND(LR214&gt;1.1),0,1))</f>
        <v/>
      </c>
      <c r="OB214" s="34">
        <f>IF(LS214&lt;0.9,0,IF(AND(LS214&gt;1.1),0,1))</f>
        <v/>
      </c>
      <c r="OC214" s="32">
        <f>IF(NV214&gt;99,1,0)</f>
        <v/>
      </c>
      <c r="OD214" s="32">
        <f>IF(NZ214&gt;0.0799,1,0)</f>
        <v/>
      </c>
      <c r="OE214" s="32">
        <f>IF(NZ214&gt;OM214,1,0)</f>
        <v/>
      </c>
      <c r="OF214" s="32">
        <f>OC214+OD214+OE214+OA214+OB214</f>
        <v/>
      </c>
      <c r="OG214" s="1">
        <f>ND214+NF214+NH214+NJ214+NL214+NN214+NP214+NR214</f>
        <v/>
      </c>
      <c r="OH214" s="1">
        <f>NE214+NG214+NI214+NK214+NM214+NO214+NQ214+NS214</f>
        <v/>
      </c>
      <c r="OI214" s="1">
        <f>OG214+OH214</f>
        <v/>
      </c>
      <c r="OJ214" s="33">
        <f>OG214/(OG214+OH214)</f>
        <v/>
      </c>
      <c r="OK214" s="3">
        <f>1/OJ214</f>
        <v/>
      </c>
      <c r="OL214" s="1">
        <f>LI214</f>
        <v/>
      </c>
      <c r="OM214" s="79">
        <f>(OJ214*((OL214-1)*0.98))-((1-OJ214)*1)</f>
        <v/>
      </c>
      <c r="ON214" s="34">
        <f>IF(LR214&lt;0.9,0,IF(AND(LR214&gt;1.1),0,1))</f>
        <v/>
      </c>
      <c r="OO214" s="34">
        <f>IF(LS214&lt;0.9,0,IF(AND(LS214&gt;1.1),0,1))</f>
        <v/>
      </c>
      <c r="OP214" s="32">
        <f>IF(OI214&gt;99,1,0)</f>
        <v/>
      </c>
      <c r="OQ214" s="32">
        <f>IF(OM214&gt;0.0799,1,0)</f>
        <v/>
      </c>
      <c r="OR214" s="32">
        <f>IF(OM214&gt;OZ214,1,0)</f>
        <v/>
      </c>
      <c r="OS214" s="32">
        <f>OP214+OQ214+OR214+ON214+OO214</f>
        <v/>
      </c>
      <c r="OT214">
        <f>IF(OF214=5,"BackHome0-0",IF(AND(OS214=5),"BackAway0-0",""))</f>
        <v/>
      </c>
      <c r="OU214">
        <f>IF(OF214=5,KN214,IF(AND(OS214=5),KO214,""))</f>
        <v/>
      </c>
      <c r="OV214">
        <f>IF(OF214=5,"Match Odds",IF(AND(OS214=5),"Match Odds",""))</f>
        <v/>
      </c>
      <c r="OW214">
        <f>IF(OF214=5,KP214,IF(AND(OS214=5),KP214,""))</f>
        <v/>
      </c>
      <c r="OX214">
        <f>IF(OF214=5,"MATCH_ODDS",IF(AND(OS214=5),"MATCH_ODDS",""))</f>
        <v/>
      </c>
      <c r="OY214">
        <f>IF(OF214=5,"BACK",IF(AND(OS214=5),"BACK",""))</f>
        <v/>
      </c>
    </row>
    <row r="215" ht="16.5" customHeight="1" thickBot="1" thickTop="1">
      <c r="A215" s="2" t="n"/>
      <c r="KN215" s="1">
        <f>IF(INDEX(#REF!,MATCH('HT 0-0'!D215,#REF!,0))=INDEX(#REF!,MATCH('HT 0-0'!D215,#REF!,0)),INDEX(#REF!,MATCH('HT 0-0'!D215,#REF!,0)),"ERROR")</f>
        <v/>
      </c>
      <c r="KO215" s="1">
        <f>IF(INDEX(#REF!,MATCH('HT 0-0'!E215,#REF!,0))=INDEX(#REF!,MATCH('HT 0-0'!E215,#REF!,0)),INDEX(#REF!,MATCH('HT 0-0'!E215,#REF!,0)),"ERROR")</f>
        <v/>
      </c>
      <c r="KP215" s="1">
        <f>KN215&amp;" v "&amp;KO215</f>
        <v/>
      </c>
      <c r="KQ215">
        <f>B215&amp;"_"&amp;C215</f>
        <v/>
      </c>
      <c r="KR215" s="1">
        <f>IF((HW215/KK215)&lt;0.335,"G",IF((HW215/KK215)&gt;0.67,"R","A"))</f>
        <v/>
      </c>
      <c r="KS215" s="1">
        <f>IF((HX215/KK215)&lt;0.335,"G",IF((HX215/KK215)&gt;0.67,"R","A"))</f>
        <v/>
      </c>
      <c r="KT215" s="1">
        <f>IF((IH215/KK215)&lt;0.335,"G",IF((IH215/KK215)&gt;0.67,"R","A"))</f>
        <v/>
      </c>
      <c r="KU215" s="1">
        <f>IF((II215/KK215)&lt;0.335,"G",IF((II215/KK215)&gt;0.67,"R","A"))</f>
        <v/>
      </c>
      <c r="KV215" s="1">
        <f>IF((HZ215/KK215)&lt;0.335,"G",IF((HZ215/KK215)&gt;0.67,"R","A"))</f>
        <v/>
      </c>
      <c r="KW215" s="1">
        <f>IF((HY215/KK215)&lt;0.335,"G",IF((HY215/KK215)&gt;0.67,"R","A"))</f>
        <v/>
      </c>
      <c r="KX215" s="1">
        <f>IF((IK215/KK215)&lt;0.335,"G",IF((IK215/KK215)&gt;0.67,"R","A"))</f>
        <v/>
      </c>
      <c r="KY215" s="1">
        <f>IF((IJ215/KK215)&lt;0.335,"G",IF((IJ215/KK215)&gt;0.67,"R","A"))</f>
        <v/>
      </c>
      <c r="KZ215" s="1">
        <f>IF((HQ215/KK215)&lt;0.335,"G",IF((HQ215/KK215)&gt;0.67,"R","A"))</f>
        <v/>
      </c>
      <c r="LA215" s="1">
        <f>IF((IB215/KK215)&lt;0.335,"G",IF((IB215/KK215)&gt;0.67,"R","A"))</f>
        <v/>
      </c>
      <c r="LB215">
        <f>IF(LQ215="0-0",INDEX(Scrape!#REF!,MATCH('HT 0-0'!KP215,Scrape!$B:$B,0)),"")</f>
        <v/>
      </c>
      <c r="LC215">
        <f>IF(LQ215="0-0",INDEX(Scrape!$A:$A,MATCH('HT 0-0'!KP215,Scrape!$B:$B,0)),"")</f>
        <v/>
      </c>
      <c r="LD215">
        <f>IF(LQ215="0-0",INDEX(Scrape!$B:$B,MATCH('HT 0-0'!KP215,Scrape!$B:$B,0)),"")</f>
        <v/>
      </c>
      <c r="LE215">
        <f>IF(LQ215="0-0",INDEX(Scrape!$C:$C,MATCH('HT 0-0'!KP215,Scrape!$B:$B,0)),"")</f>
        <v/>
      </c>
      <c r="LF215">
        <f>IF(LQ215="0-0",INDEX(Scrape!$D:$D,MATCH('HT 0-0'!KP215,Scrape!$B:$B,0)),"")</f>
        <v/>
      </c>
      <c r="LG215">
        <f>IF(LQ215="0-0",INDEX(Scrape!$E:$E,MATCH('HT 0-0'!KP215,Scrape!$B:$B,0)),"")</f>
        <v/>
      </c>
      <c r="LH215">
        <f>IF(LQ215="0-0",INDEX(Scrape!$F:$F,MATCH('HT 0-0'!KP215,Scrape!$B:$B,0)),"")</f>
        <v/>
      </c>
      <c r="LI215">
        <f>IF(LQ215="0-0",INDEX(Scrape!$G:$G,MATCH('HT 0-0'!KP215,Scrape!$B:$B,0)),"")</f>
        <v/>
      </c>
      <c r="LJ215">
        <f>IF(LQ215="0-0",INDEX(Scrape!$H:$H,MATCH('HT 0-0'!KP215,Scrape!$B:$B,0)),"")</f>
        <v/>
      </c>
      <c r="LK215">
        <f>IF(LQ215="0-0",INDEX(Scrape!$I:$I,MATCH('HT 0-0'!KP215,Scrape!$B:$B,0)),"")</f>
        <v/>
      </c>
      <c r="LL215">
        <f>IF(LQ215="0-0",INDEX(Scrape!$J:$J,MATCH('HT 0-0'!KP215,Scrape!$B:$B,0)),"")</f>
        <v/>
      </c>
      <c r="LM215">
        <f>IF(LQ215="0-0",INDEX(Scrape!$K:$K,MATCH('HT 0-0'!KP215,Scrape!$B:$B,0)),"")</f>
        <v/>
      </c>
      <c r="LN215">
        <f>IF(LQ215="0-0",INDEX(Scrape!$L:$L,MATCH('HT 0-0'!KP215,Scrape!$B:$B,0)),"")</f>
        <v/>
      </c>
      <c r="LO215">
        <f>IF(LQ215="0-0",INDEX(Scrape!$M:$M,MATCH('HT 0-0'!KP215,Scrape!$B:$B,0)),"")</f>
        <v/>
      </c>
      <c r="LP215">
        <f>IF(LQ215="0-0",INDEX(Scrape!$N:$N,MATCH('HT 0-0'!KP215,Scrape!$B:$B,0)),"")</f>
        <v/>
      </c>
      <c r="LQ215">
        <f>INDEX(Scrape!$O:$O,MATCH('HT 0-0'!KP215,Scrape!$B:$B,0))</f>
        <v/>
      </c>
      <c r="LR215">
        <f>(1/LJ215)+(1/LI215)+(1/LH215)</f>
        <v/>
      </c>
      <c r="LS215">
        <f>(1/LG215)+(1/LF215)+(1/LE215)</f>
        <v/>
      </c>
      <c r="LT215" s="8">
        <f>IF(INDEX(#REF!,MATCH(KQ215,#REF!,0))=INDEX(#REF!,MATCH(KQ215,#REF!,0)),INDEX(#REF!,MATCH(KQ215,#REF!,0)),"ERROR")</f>
        <v/>
      </c>
      <c r="LU215" s="4">
        <f>IF(KR215="G",2,IF(KR215="R",0.5,IF(KR215="A",1)))</f>
        <v/>
      </c>
      <c r="LV215" s="4">
        <f>IF(KS215="G",0.5,IF(KS215="R",2,IF(KS215="A",1)))</f>
        <v/>
      </c>
      <c r="LW215" s="4">
        <f>IF(KT215="G",2,IF(KT215="R",0.5,IF(KT215="A",1)))</f>
        <v/>
      </c>
      <c r="LX215" s="4">
        <f>IF(KU215="G",0.5,IF(KU215="R",2,IF(KU215="A",1)))</f>
        <v/>
      </c>
      <c r="LY215" s="7">
        <f>(LK215*(LU215+LX215)+(LL215*(LU215+LX215)))</f>
        <v/>
      </c>
      <c r="LZ215" s="7">
        <f>(LN215*(LV215+LW215)+(LO215*(LV215+LW215)))</f>
        <v/>
      </c>
      <c r="MA215" s="11">
        <f>LY215-LZ215</f>
        <v/>
      </c>
      <c r="MB215" s="5">
        <f>MA215+2</f>
        <v/>
      </c>
      <c r="MC215" s="6">
        <f>MA215-2</f>
        <v/>
      </c>
      <c r="MD215" s="4">
        <f>LE215</f>
        <v/>
      </c>
      <c r="ME215" s="9">
        <f>IF(MD215=0,1000,MD215+0.75)</f>
        <v/>
      </c>
      <c r="MF215" s="10">
        <f>IF(MD215=0,0,MD215-0.75)</f>
        <v/>
      </c>
      <c r="MG215" s="4">
        <f>((LM215*(LU215+LX215))-((LP215*(LV215+LW215))))</f>
        <v/>
      </c>
      <c r="MH215" s="9">
        <f>MG215*1.2</f>
        <v/>
      </c>
      <c r="MI215" s="10">
        <f>MG215*0.8</f>
        <v/>
      </c>
      <c r="MJ215">
        <f>IFERROR(OT215,"")</f>
        <v/>
      </c>
      <c r="MK215">
        <f>IFERROR(OU215,"")</f>
        <v/>
      </c>
      <c r="ML215">
        <f>IFERROR(OV215,"")</f>
        <v/>
      </c>
      <c r="MM215">
        <f>IFERROR(OW215,"")</f>
        <v/>
      </c>
      <c r="MN215">
        <f>IFERROR(OX215,"")</f>
        <v/>
      </c>
      <c r="MO215">
        <f>IFERROR(OY215,"")</f>
        <v/>
      </c>
      <c r="MP215" s="1">
        <f>COUNTIFS(#REF!,LT215,#REF!,1,#REF!,"&gt;="&amp;MC215,#REF!,"&lt;="&amp;MB215,#REF!,"&lt;="&amp;ME215,#REF!,"&gt;="&amp;MF215,#REF!,"="&amp;KV215,#REF!,"="&amp;KX215)</f>
        <v/>
      </c>
      <c r="MQ215" s="1">
        <f>COUNTIFS(#REF!,LT215,#REF!,0,#REF!,"&gt;="&amp;MC215,#REF!,"&lt;="&amp;MB215,#REF!,"&lt;="&amp;ME215,#REF!,"&gt;="&amp;MF215,#REF!,"="&amp;KV215,#REF!,"="&amp;KX215)</f>
        <v/>
      </c>
      <c r="MR215" s="1">
        <f>COUNTIFS(#REF!,LT215,#REF!,1,#REF!,"&gt;="&amp;MC215,#REF!,"&lt;="&amp;MB215,#REF!,"&lt;="&amp;ME215,#REF!,"&gt;="&amp;MF215,#REF!,"="&amp;KW215,#REF!,"="&amp;KY215)</f>
        <v/>
      </c>
      <c r="MS215" s="1">
        <f>COUNTIFS(#REF!,LT215,#REF!,0,#REF!,"&gt;="&amp;MC215,#REF!,"&lt;="&amp;MB215,#REF!,"&lt;="&amp;ME215,#REF!,"&gt;="&amp;MF215,#REF!,"="&amp;KW215,#REF!,"="&amp;KY215)</f>
        <v/>
      </c>
      <c r="MT215" s="1">
        <f>COUNTIFS(#REF!,LT215,#REF!,1,#REF!,"&gt;="&amp;MI215,#REF!,"&lt;="&amp;MH215,#REF!,"&lt;="&amp;ME215,#REF!,"&gt;="&amp;MF215)</f>
        <v/>
      </c>
      <c r="MU215" s="1">
        <f>COUNTIFS(#REF!,LT215,#REF!,0,#REF!,"&gt;="&amp;MI215,#REF!,"&lt;="&amp;MH215,#REF!,"&lt;="&amp;ME215,#REF!,"&gt;="&amp;MF215)</f>
        <v/>
      </c>
      <c r="MV215" s="1">
        <f>COUNTIFS(#REF!,LT215,#REF!,1,#REF!,"&gt;="&amp;MI215,#REF!,"&lt;="&amp;MH215,#REF!,"="&amp;KZ215,#REF!,"="&amp;LA215,#REF!,"&lt;="&amp;ME215,#REF!,"&gt;="&amp;MF215)</f>
        <v/>
      </c>
      <c r="MW215" s="1">
        <f>COUNTIFS(#REF!,LT215,#REF!,0,#REF!,"&gt;="&amp;MI215,#REF!,"&lt;="&amp;MH215,#REF!,"="&amp;KZ215,#REF!,"="&amp;LA215,#REF!,"&lt;="&amp;ME215,#REF!,"&gt;="&amp;MF215)</f>
        <v/>
      </c>
      <c r="MX215" s="1">
        <f>COUNTIFS(#REF!,LT215,#REF!,1,#REF!,"&gt;="&amp;MC215,#REF!,"&lt;="&amp;MB215,#REF!,"&lt;="&amp;ME215,#REF!,"&gt;="&amp;MF215)</f>
        <v/>
      </c>
      <c r="MY215" s="1">
        <f>COUNTIFS(#REF!,LT215,#REF!,0,#REF!,"&gt;="&amp;MC215,#REF!,"&lt;="&amp;MB215,#REF!,"&lt;="&amp;ME215,#REF!,"&gt;="&amp;MF215)</f>
        <v/>
      </c>
      <c r="MZ215" s="1">
        <f>COUNTIFS(#REF!,LT215,#REF!,1,#REF!,"&lt;="&amp;ME215,#REF!,"&gt;="&amp;MF215,#REF!,"="&amp;KV215,#REF!,"="&amp;KX215)</f>
        <v/>
      </c>
      <c r="NA215" s="1">
        <f>COUNTIFS(#REF!,LT215,#REF!,0,#REF!,"&lt;="&amp;ME215,#REF!,"&gt;="&amp;MF215,#REF!,"="&amp;KV215,#REF!,"="&amp;KX215)</f>
        <v/>
      </c>
      <c r="NB215" s="1">
        <f>COUNTIFS(#REF!,LT215,#REF!,1,#REF!,"&lt;="&amp;ME215,#REF!,"&gt;="&amp;MF215,#REF!,"="&amp;KW215,#REF!,"="&amp;KY215)</f>
        <v/>
      </c>
      <c r="NC215" s="1">
        <f>COUNTIFS(#REF!,LT215,#REF!,0,#REF!,"&lt;="&amp;ME215,#REF!,"&gt;="&amp;MF215,#REF!,"="&amp;KW215,#REF!,"="&amp;KY215)</f>
        <v/>
      </c>
      <c r="ND215" s="1">
        <f>COUNTIFS(#REF!,LT215,#REF!,1,#REF!,"&gt;="&amp;MC215,#REF!,"&lt;="&amp;MB215,#REF!,"&lt;="&amp;ME215,#REF!,"&gt;="&amp;MF215,#REF!,"="&amp;KV215,#REF!,"="&amp;KX215)</f>
        <v/>
      </c>
      <c r="NE215" s="1">
        <f>COUNTIFS(#REF!,LT215,#REF!,0,#REF!,"&gt;="&amp;MC215,#REF!,"&lt;="&amp;MB215,#REF!,"&lt;="&amp;ME215,#REF!,"&gt;="&amp;MF215,#REF!,"="&amp;KV215,#REF!,"="&amp;KX215)</f>
        <v/>
      </c>
      <c r="NF215" s="1">
        <f>COUNTIFS(#REF!,LT215,#REF!,1,#REF!,"&gt;="&amp;MC215,#REF!,"&lt;="&amp;MB215,#REF!,"&lt;="&amp;ME215,#REF!,"&gt;="&amp;MF215,#REF!,"="&amp;KW215,#REF!,"="&amp;KY215)</f>
        <v/>
      </c>
      <c r="NG215" s="1">
        <f>COUNTIFS(#REF!,LT215,#REF!,0,#REF!,"&gt;="&amp;MC215,#REF!,"&lt;="&amp;MB215,#REF!,"&lt;="&amp;ME215,#REF!,"&gt;="&amp;MF215,#REF!,"="&amp;KW215,#REF!,"="&amp;KY215)</f>
        <v/>
      </c>
      <c r="NH215" s="1">
        <f>COUNTIFS(#REF!,LT215,#REF!,1,#REF!,"&gt;="&amp;MC215,#REF!,"&lt;="&amp;MB215,#REF!,"&lt;="&amp;ME215,#REF!,"&gt;="&amp;MF215,#REF!,"="&amp;KZ215,#REF!,"="&amp;LA215)</f>
        <v/>
      </c>
      <c r="NI215" s="1">
        <f>COUNTIFS(#REF!,LT215,#REF!,0,#REF!,"&gt;="&amp;MC215,#REF!,"&lt;="&amp;MB215,#REF!,"&lt;="&amp;ME215,#REF!,"&gt;="&amp;MF215,#REF!,"="&amp;KZ215,#REF!,"="&amp;LA215)</f>
        <v/>
      </c>
      <c r="NJ215" s="1">
        <f>COUNTIFS(#REF!,LT215,#REF!,1,#REF!,"&gt;="&amp;MI215,#REF!,"&lt;="&amp;MH215,#REF!,"&lt;="&amp;ME215,#REF!,"&gt;="&amp;MF215)</f>
        <v/>
      </c>
      <c r="NK215" s="1">
        <f>COUNTIFS(#REF!,LT215,#REF!,0,#REF!,"&gt;="&amp;MI215,#REF!,"&lt;="&amp;MH215,#REF!,"&lt;="&amp;ME215,#REF!,"&gt;="&amp;MF215)</f>
        <v/>
      </c>
      <c r="NL215" s="1">
        <f>COUNTIFS(#REF!,LT215,#REF!,1,#REF!,"&gt;="&amp;MI215,#REF!,"&lt;="&amp;MH215,#REF!,"="&amp;KZ215,#REF!,"="&amp;LA215,#REF!,"&lt;="&amp;ME215,#REF!,"&gt;="&amp;MF215)</f>
        <v/>
      </c>
      <c r="NM215" s="1">
        <f>COUNTIFS(#REF!,LT215,#REF!,0,#REF!,"&gt;="&amp;MI215,#REF!,"&lt;="&amp;MH215,#REF!,"="&amp;KZ215,#REF!,"="&amp;LA215,#REF!,"&lt;="&amp;ME215,#REF!,"&gt;="&amp;MF215)</f>
        <v/>
      </c>
      <c r="NN215" s="1">
        <f>COUNTIFS(#REF!,LT215,#REF!,1,#REF!,"&gt;="&amp;MC215,#REF!,"&lt;="&amp;MB215,#REF!,"&lt;="&amp;ME215,#REF!,"&gt;="&amp;MF215)</f>
        <v/>
      </c>
      <c r="NO215" s="1">
        <f>COUNTIFS(#REF!,LT215,#REF!,0,#REF!,"&gt;="&amp;MC215,#REF!,"&lt;="&amp;MB215,#REF!,"&lt;="&amp;ME215,#REF!,"&gt;="&amp;MF215)</f>
        <v/>
      </c>
      <c r="NP215" s="1">
        <f>COUNTIFS(#REF!,LT215,#REF!,1,#REF!,"&lt;="&amp;ME215,#REF!,"&gt;="&amp;MF215,#REF!,"="&amp;KV215,#REF!,"="&amp;KX215)</f>
        <v/>
      </c>
      <c r="NQ215" s="1">
        <f>COUNTIFS(#REF!,LT215,#REF!,0,#REF!,"&lt;="&amp;ME215,#REF!,"&gt;="&amp;MF215,#REF!,"="&amp;KV215,#REF!,"="&amp;KX215)</f>
        <v/>
      </c>
      <c r="NR215" s="1">
        <f>COUNTIFS(#REF!,LT215,#REF!,1,#REF!,"&lt;="&amp;ME215,#REF!,"&gt;="&amp;MF215,#REF!,"="&amp;KW215,#REF!,"="&amp;KY215)</f>
        <v/>
      </c>
      <c r="NS215" s="1">
        <f>COUNTIFS(#REF!,LT215,#REF!,0,#REF!,"&lt;="&amp;ME215,#REF!,"&gt;="&amp;MF215,#REF!,"="&amp;KW215,#REF!,"="&amp;KY215)</f>
        <v/>
      </c>
      <c r="NT215" s="1">
        <f>MP215+MR215+MT215+MV215+MX215+MZ215+NB215</f>
        <v/>
      </c>
      <c r="NU215" s="1">
        <f>MQ215+MS215+MU215+MW215+MY215+NA215+NC215</f>
        <v/>
      </c>
      <c r="NV215" s="1">
        <f>NT215+NU215</f>
        <v/>
      </c>
      <c r="NW215" s="33">
        <f>NT215/(NT215+NU215)</f>
        <v/>
      </c>
      <c r="NX215" s="3">
        <f>1/NW215</f>
        <v/>
      </c>
      <c r="NY215" s="1">
        <f>LH215</f>
        <v/>
      </c>
      <c r="NZ215" s="79">
        <f>(NW215*((NY215-1)*0.98))-((1-NW215)*1)</f>
        <v/>
      </c>
      <c r="OA215" s="34">
        <f>IF(LR215&lt;0.9,0,IF(AND(LR215&gt;1.1),0,1))</f>
        <v/>
      </c>
      <c r="OB215" s="34">
        <f>IF(LS215&lt;0.9,0,IF(AND(LS215&gt;1.1),0,1))</f>
        <v/>
      </c>
      <c r="OC215" s="32">
        <f>IF(NV215&gt;99,1,0)</f>
        <v/>
      </c>
      <c r="OD215" s="32">
        <f>IF(NZ215&gt;0.0799,1,0)</f>
        <v/>
      </c>
      <c r="OE215" s="32">
        <f>IF(NZ215&gt;OM215,1,0)</f>
        <v/>
      </c>
      <c r="OF215" s="32">
        <f>OC215+OD215+OE215+OA215+OB215</f>
        <v/>
      </c>
      <c r="OG215" s="1">
        <f>ND215+NF215+NH215+NJ215+NL215+NN215+NP215+NR215</f>
        <v/>
      </c>
      <c r="OH215" s="1">
        <f>NE215+NG215+NI215+NK215+NM215+NO215+NQ215+NS215</f>
        <v/>
      </c>
      <c r="OI215" s="1">
        <f>OG215+OH215</f>
        <v/>
      </c>
      <c r="OJ215" s="33">
        <f>OG215/(OG215+OH215)</f>
        <v/>
      </c>
      <c r="OK215" s="3">
        <f>1/OJ215</f>
        <v/>
      </c>
      <c r="OL215" s="1">
        <f>LI215</f>
        <v/>
      </c>
      <c r="OM215" s="79">
        <f>(OJ215*((OL215-1)*0.98))-((1-OJ215)*1)</f>
        <v/>
      </c>
      <c r="ON215" s="34">
        <f>IF(LR215&lt;0.9,0,IF(AND(LR215&gt;1.1),0,1))</f>
        <v/>
      </c>
      <c r="OO215" s="34">
        <f>IF(LS215&lt;0.9,0,IF(AND(LS215&gt;1.1),0,1))</f>
        <v/>
      </c>
      <c r="OP215" s="32">
        <f>IF(OI215&gt;99,1,0)</f>
        <v/>
      </c>
      <c r="OQ215" s="32">
        <f>IF(OM215&gt;0.0799,1,0)</f>
        <v/>
      </c>
      <c r="OR215" s="32">
        <f>IF(OM215&gt;OZ215,1,0)</f>
        <v/>
      </c>
      <c r="OS215" s="32">
        <f>OP215+OQ215+OR215+ON215+OO215</f>
        <v/>
      </c>
      <c r="OT215">
        <f>IF(OF215=5,"BackHome0-0",IF(AND(OS215=5),"BackAway0-0",""))</f>
        <v/>
      </c>
      <c r="OU215">
        <f>IF(OF215=5,KN215,IF(AND(OS215=5),KO215,""))</f>
        <v/>
      </c>
      <c r="OV215">
        <f>IF(OF215=5,"Match Odds",IF(AND(OS215=5),"Match Odds",""))</f>
        <v/>
      </c>
      <c r="OW215">
        <f>IF(OF215=5,KP215,IF(AND(OS215=5),KP215,""))</f>
        <v/>
      </c>
      <c r="OX215">
        <f>IF(OF215=5,"MATCH_ODDS",IF(AND(OS215=5),"MATCH_ODDS",""))</f>
        <v/>
      </c>
      <c r="OY215">
        <f>IF(OF215=5,"BACK",IF(AND(OS215=5),"BACK",""))</f>
        <v/>
      </c>
    </row>
    <row r="216" ht="16.5" customHeight="1" thickBot="1" thickTop="1">
      <c r="A216" s="2" t="n"/>
      <c r="KN216" s="1">
        <f>IF(INDEX(#REF!,MATCH('HT 0-0'!D216,#REF!,0))=INDEX(#REF!,MATCH('HT 0-0'!D216,#REF!,0)),INDEX(#REF!,MATCH('HT 0-0'!D216,#REF!,0)),"ERROR")</f>
        <v/>
      </c>
      <c r="KO216" s="1">
        <f>IF(INDEX(#REF!,MATCH('HT 0-0'!E216,#REF!,0))=INDEX(#REF!,MATCH('HT 0-0'!E216,#REF!,0)),INDEX(#REF!,MATCH('HT 0-0'!E216,#REF!,0)),"ERROR")</f>
        <v/>
      </c>
      <c r="KP216" s="1">
        <f>KN216&amp;" v "&amp;KO216</f>
        <v/>
      </c>
      <c r="KQ216">
        <f>B216&amp;"_"&amp;C216</f>
        <v/>
      </c>
      <c r="KR216" s="1">
        <f>IF((HW216/KK216)&lt;0.335,"G",IF((HW216/KK216)&gt;0.67,"R","A"))</f>
        <v/>
      </c>
      <c r="KS216" s="1">
        <f>IF((HX216/KK216)&lt;0.335,"G",IF((HX216/KK216)&gt;0.67,"R","A"))</f>
        <v/>
      </c>
      <c r="KT216" s="1">
        <f>IF((IH216/KK216)&lt;0.335,"G",IF((IH216/KK216)&gt;0.67,"R","A"))</f>
        <v/>
      </c>
      <c r="KU216" s="1">
        <f>IF((II216/KK216)&lt;0.335,"G",IF((II216/KK216)&gt;0.67,"R","A"))</f>
        <v/>
      </c>
      <c r="KV216" s="1">
        <f>IF((HZ216/KK216)&lt;0.335,"G",IF((HZ216/KK216)&gt;0.67,"R","A"))</f>
        <v/>
      </c>
      <c r="KW216" s="1">
        <f>IF((HY216/KK216)&lt;0.335,"G",IF((HY216/KK216)&gt;0.67,"R","A"))</f>
        <v/>
      </c>
      <c r="KX216" s="1">
        <f>IF((IK216/KK216)&lt;0.335,"G",IF((IK216/KK216)&gt;0.67,"R","A"))</f>
        <v/>
      </c>
      <c r="KY216" s="1">
        <f>IF((IJ216/KK216)&lt;0.335,"G",IF((IJ216/KK216)&gt;0.67,"R","A"))</f>
        <v/>
      </c>
      <c r="KZ216" s="1">
        <f>IF((HQ216/KK216)&lt;0.335,"G",IF((HQ216/KK216)&gt;0.67,"R","A"))</f>
        <v/>
      </c>
      <c r="LA216" s="1">
        <f>IF((IB216/KK216)&lt;0.335,"G",IF((IB216/KK216)&gt;0.67,"R","A"))</f>
        <v/>
      </c>
      <c r="LB216">
        <f>IF(LQ216="0-0",INDEX(Scrape!#REF!,MATCH('HT 0-0'!KP216,Scrape!$B:$B,0)),"")</f>
        <v/>
      </c>
      <c r="LC216">
        <f>IF(LQ216="0-0",INDEX(Scrape!$A:$A,MATCH('HT 0-0'!KP216,Scrape!$B:$B,0)),"")</f>
        <v/>
      </c>
      <c r="LD216">
        <f>IF(LQ216="0-0",INDEX(Scrape!$B:$B,MATCH('HT 0-0'!KP216,Scrape!$B:$B,0)),"")</f>
        <v/>
      </c>
      <c r="LE216">
        <f>IF(LQ216="0-0",INDEX(Scrape!$C:$C,MATCH('HT 0-0'!KP216,Scrape!$B:$B,0)),"")</f>
        <v/>
      </c>
      <c r="LF216">
        <f>IF(LQ216="0-0",INDEX(Scrape!$D:$D,MATCH('HT 0-0'!KP216,Scrape!$B:$B,0)),"")</f>
        <v/>
      </c>
      <c r="LG216">
        <f>IF(LQ216="0-0",INDEX(Scrape!$E:$E,MATCH('HT 0-0'!KP216,Scrape!$B:$B,0)),"")</f>
        <v/>
      </c>
      <c r="LH216">
        <f>IF(LQ216="0-0",INDEX(Scrape!$F:$F,MATCH('HT 0-0'!KP216,Scrape!$B:$B,0)),"")</f>
        <v/>
      </c>
      <c r="LI216">
        <f>IF(LQ216="0-0",INDEX(Scrape!$G:$G,MATCH('HT 0-0'!KP216,Scrape!$B:$B,0)),"")</f>
        <v/>
      </c>
      <c r="LJ216">
        <f>IF(LQ216="0-0",INDEX(Scrape!$H:$H,MATCH('HT 0-0'!KP216,Scrape!$B:$B,0)),"")</f>
        <v/>
      </c>
      <c r="LK216">
        <f>IF(LQ216="0-0",INDEX(Scrape!$I:$I,MATCH('HT 0-0'!KP216,Scrape!$B:$B,0)),"")</f>
        <v/>
      </c>
      <c r="LL216">
        <f>IF(LQ216="0-0",INDEX(Scrape!$J:$J,MATCH('HT 0-0'!KP216,Scrape!$B:$B,0)),"")</f>
        <v/>
      </c>
      <c r="LM216">
        <f>IF(LQ216="0-0",INDEX(Scrape!$K:$K,MATCH('HT 0-0'!KP216,Scrape!$B:$B,0)),"")</f>
        <v/>
      </c>
      <c r="LN216">
        <f>IF(LQ216="0-0",INDEX(Scrape!$L:$L,MATCH('HT 0-0'!KP216,Scrape!$B:$B,0)),"")</f>
        <v/>
      </c>
      <c r="LO216">
        <f>IF(LQ216="0-0",INDEX(Scrape!$M:$M,MATCH('HT 0-0'!KP216,Scrape!$B:$B,0)),"")</f>
        <v/>
      </c>
      <c r="LP216">
        <f>IF(LQ216="0-0",INDEX(Scrape!$N:$N,MATCH('HT 0-0'!KP216,Scrape!$B:$B,0)),"")</f>
        <v/>
      </c>
      <c r="LQ216">
        <f>INDEX(Scrape!$O:$O,MATCH('HT 0-0'!KP216,Scrape!$B:$B,0))</f>
        <v/>
      </c>
      <c r="LR216">
        <f>(1/LJ216)+(1/LI216)+(1/LH216)</f>
        <v/>
      </c>
      <c r="LS216">
        <f>(1/LG216)+(1/LF216)+(1/LE216)</f>
        <v/>
      </c>
      <c r="LT216" s="8">
        <f>IF(INDEX(#REF!,MATCH(KQ216,#REF!,0))=INDEX(#REF!,MATCH(KQ216,#REF!,0)),INDEX(#REF!,MATCH(KQ216,#REF!,0)),"ERROR")</f>
        <v/>
      </c>
      <c r="LU216" s="4">
        <f>IF(KR216="G",2,IF(KR216="R",0.5,IF(KR216="A",1)))</f>
        <v/>
      </c>
      <c r="LV216" s="4">
        <f>IF(KS216="G",0.5,IF(KS216="R",2,IF(KS216="A",1)))</f>
        <v/>
      </c>
      <c r="LW216" s="4">
        <f>IF(KT216="G",2,IF(KT216="R",0.5,IF(KT216="A",1)))</f>
        <v/>
      </c>
      <c r="LX216" s="4">
        <f>IF(KU216="G",0.5,IF(KU216="R",2,IF(KU216="A",1)))</f>
        <v/>
      </c>
      <c r="LY216" s="7">
        <f>(LK216*(LU216+LX216)+(LL216*(LU216+LX216)))</f>
        <v/>
      </c>
      <c r="LZ216" s="7">
        <f>(LN216*(LV216+LW216)+(LO216*(LV216+LW216)))</f>
        <v/>
      </c>
      <c r="MA216" s="11">
        <f>LY216-LZ216</f>
        <v/>
      </c>
      <c r="MB216" s="5">
        <f>MA216+2</f>
        <v/>
      </c>
      <c r="MC216" s="6">
        <f>MA216-2</f>
        <v/>
      </c>
      <c r="MD216" s="4">
        <f>LE216</f>
        <v/>
      </c>
      <c r="ME216" s="9">
        <f>IF(MD216=0,1000,MD216+0.75)</f>
        <v/>
      </c>
      <c r="MF216" s="10">
        <f>IF(MD216=0,0,MD216-0.75)</f>
        <v/>
      </c>
      <c r="MG216" s="4">
        <f>((LM216*(LU216+LX216))-((LP216*(LV216+LW216))))</f>
        <v/>
      </c>
      <c r="MH216" s="9">
        <f>MG216*1.2</f>
        <v/>
      </c>
      <c r="MI216" s="10">
        <f>MG216*0.8</f>
        <v/>
      </c>
      <c r="MJ216">
        <f>IFERROR(OT216,"")</f>
        <v/>
      </c>
      <c r="MK216">
        <f>IFERROR(OU216,"")</f>
        <v/>
      </c>
      <c r="ML216">
        <f>IFERROR(OV216,"")</f>
        <v/>
      </c>
      <c r="MM216">
        <f>IFERROR(OW216,"")</f>
        <v/>
      </c>
      <c r="MN216">
        <f>IFERROR(OX216,"")</f>
        <v/>
      </c>
      <c r="MO216">
        <f>IFERROR(OY216,"")</f>
        <v/>
      </c>
      <c r="MP216" s="1">
        <f>COUNTIFS(#REF!,LT216,#REF!,1,#REF!,"&gt;="&amp;MC216,#REF!,"&lt;="&amp;MB216,#REF!,"&lt;="&amp;ME216,#REF!,"&gt;="&amp;MF216,#REF!,"="&amp;KV216,#REF!,"="&amp;KX216)</f>
        <v/>
      </c>
      <c r="MQ216" s="1">
        <f>COUNTIFS(#REF!,LT216,#REF!,0,#REF!,"&gt;="&amp;MC216,#REF!,"&lt;="&amp;MB216,#REF!,"&lt;="&amp;ME216,#REF!,"&gt;="&amp;MF216,#REF!,"="&amp;KV216,#REF!,"="&amp;KX216)</f>
        <v/>
      </c>
      <c r="MR216" s="1">
        <f>COUNTIFS(#REF!,LT216,#REF!,1,#REF!,"&gt;="&amp;MC216,#REF!,"&lt;="&amp;MB216,#REF!,"&lt;="&amp;ME216,#REF!,"&gt;="&amp;MF216,#REF!,"="&amp;KW216,#REF!,"="&amp;KY216)</f>
        <v/>
      </c>
      <c r="MS216" s="1">
        <f>COUNTIFS(#REF!,LT216,#REF!,0,#REF!,"&gt;="&amp;MC216,#REF!,"&lt;="&amp;MB216,#REF!,"&lt;="&amp;ME216,#REF!,"&gt;="&amp;MF216,#REF!,"="&amp;KW216,#REF!,"="&amp;KY216)</f>
        <v/>
      </c>
      <c r="MT216" s="1">
        <f>COUNTIFS(#REF!,LT216,#REF!,1,#REF!,"&gt;="&amp;MI216,#REF!,"&lt;="&amp;MH216,#REF!,"&lt;="&amp;ME216,#REF!,"&gt;="&amp;MF216)</f>
        <v/>
      </c>
      <c r="MU216" s="1">
        <f>COUNTIFS(#REF!,LT216,#REF!,0,#REF!,"&gt;="&amp;MI216,#REF!,"&lt;="&amp;MH216,#REF!,"&lt;="&amp;ME216,#REF!,"&gt;="&amp;MF216)</f>
        <v/>
      </c>
      <c r="MV216" s="1">
        <f>COUNTIFS(#REF!,LT216,#REF!,1,#REF!,"&gt;="&amp;MI216,#REF!,"&lt;="&amp;MH216,#REF!,"="&amp;KZ216,#REF!,"="&amp;LA216,#REF!,"&lt;="&amp;ME216,#REF!,"&gt;="&amp;MF216)</f>
        <v/>
      </c>
      <c r="MW216" s="1">
        <f>COUNTIFS(#REF!,LT216,#REF!,0,#REF!,"&gt;="&amp;MI216,#REF!,"&lt;="&amp;MH216,#REF!,"="&amp;KZ216,#REF!,"="&amp;LA216,#REF!,"&lt;="&amp;ME216,#REF!,"&gt;="&amp;MF216)</f>
        <v/>
      </c>
      <c r="MX216" s="1">
        <f>COUNTIFS(#REF!,LT216,#REF!,1,#REF!,"&gt;="&amp;MC216,#REF!,"&lt;="&amp;MB216,#REF!,"&lt;="&amp;ME216,#REF!,"&gt;="&amp;MF216)</f>
        <v/>
      </c>
      <c r="MY216" s="1">
        <f>COUNTIFS(#REF!,LT216,#REF!,0,#REF!,"&gt;="&amp;MC216,#REF!,"&lt;="&amp;MB216,#REF!,"&lt;="&amp;ME216,#REF!,"&gt;="&amp;MF216)</f>
        <v/>
      </c>
      <c r="MZ216" s="1">
        <f>COUNTIFS(#REF!,LT216,#REF!,1,#REF!,"&lt;="&amp;ME216,#REF!,"&gt;="&amp;MF216,#REF!,"="&amp;KV216,#REF!,"="&amp;KX216)</f>
        <v/>
      </c>
      <c r="NA216" s="1">
        <f>COUNTIFS(#REF!,LT216,#REF!,0,#REF!,"&lt;="&amp;ME216,#REF!,"&gt;="&amp;MF216,#REF!,"="&amp;KV216,#REF!,"="&amp;KX216)</f>
        <v/>
      </c>
      <c r="NB216" s="1">
        <f>COUNTIFS(#REF!,LT216,#REF!,1,#REF!,"&lt;="&amp;ME216,#REF!,"&gt;="&amp;MF216,#REF!,"="&amp;KW216,#REF!,"="&amp;KY216)</f>
        <v/>
      </c>
      <c r="NC216" s="1">
        <f>COUNTIFS(#REF!,LT216,#REF!,0,#REF!,"&lt;="&amp;ME216,#REF!,"&gt;="&amp;MF216,#REF!,"="&amp;KW216,#REF!,"="&amp;KY216)</f>
        <v/>
      </c>
      <c r="ND216" s="1">
        <f>COUNTIFS(#REF!,LT216,#REF!,1,#REF!,"&gt;="&amp;MC216,#REF!,"&lt;="&amp;MB216,#REF!,"&lt;="&amp;ME216,#REF!,"&gt;="&amp;MF216,#REF!,"="&amp;KV216,#REF!,"="&amp;KX216)</f>
        <v/>
      </c>
      <c r="NE216" s="1">
        <f>COUNTIFS(#REF!,LT216,#REF!,0,#REF!,"&gt;="&amp;MC216,#REF!,"&lt;="&amp;MB216,#REF!,"&lt;="&amp;ME216,#REF!,"&gt;="&amp;MF216,#REF!,"="&amp;KV216,#REF!,"="&amp;KX216)</f>
        <v/>
      </c>
      <c r="NF216" s="1">
        <f>COUNTIFS(#REF!,LT216,#REF!,1,#REF!,"&gt;="&amp;MC216,#REF!,"&lt;="&amp;MB216,#REF!,"&lt;="&amp;ME216,#REF!,"&gt;="&amp;MF216,#REF!,"="&amp;KW216,#REF!,"="&amp;KY216)</f>
        <v/>
      </c>
      <c r="NG216" s="1">
        <f>COUNTIFS(#REF!,LT216,#REF!,0,#REF!,"&gt;="&amp;MC216,#REF!,"&lt;="&amp;MB216,#REF!,"&lt;="&amp;ME216,#REF!,"&gt;="&amp;MF216,#REF!,"="&amp;KW216,#REF!,"="&amp;KY216)</f>
        <v/>
      </c>
      <c r="NH216" s="1">
        <f>COUNTIFS(#REF!,LT216,#REF!,1,#REF!,"&gt;="&amp;MC216,#REF!,"&lt;="&amp;MB216,#REF!,"&lt;="&amp;ME216,#REF!,"&gt;="&amp;MF216,#REF!,"="&amp;KZ216,#REF!,"="&amp;LA216)</f>
        <v/>
      </c>
      <c r="NI216" s="1">
        <f>COUNTIFS(#REF!,LT216,#REF!,0,#REF!,"&gt;="&amp;MC216,#REF!,"&lt;="&amp;MB216,#REF!,"&lt;="&amp;ME216,#REF!,"&gt;="&amp;MF216,#REF!,"="&amp;KZ216,#REF!,"="&amp;LA216)</f>
        <v/>
      </c>
      <c r="NJ216" s="1">
        <f>COUNTIFS(#REF!,LT216,#REF!,1,#REF!,"&gt;="&amp;MI216,#REF!,"&lt;="&amp;MH216,#REF!,"&lt;="&amp;ME216,#REF!,"&gt;="&amp;MF216)</f>
        <v/>
      </c>
      <c r="NK216" s="1">
        <f>COUNTIFS(#REF!,LT216,#REF!,0,#REF!,"&gt;="&amp;MI216,#REF!,"&lt;="&amp;MH216,#REF!,"&lt;="&amp;ME216,#REF!,"&gt;="&amp;MF216)</f>
        <v/>
      </c>
      <c r="NL216" s="1">
        <f>COUNTIFS(#REF!,LT216,#REF!,1,#REF!,"&gt;="&amp;MI216,#REF!,"&lt;="&amp;MH216,#REF!,"="&amp;KZ216,#REF!,"="&amp;LA216,#REF!,"&lt;="&amp;ME216,#REF!,"&gt;="&amp;MF216)</f>
        <v/>
      </c>
      <c r="NM216" s="1">
        <f>COUNTIFS(#REF!,LT216,#REF!,0,#REF!,"&gt;="&amp;MI216,#REF!,"&lt;="&amp;MH216,#REF!,"="&amp;KZ216,#REF!,"="&amp;LA216,#REF!,"&lt;="&amp;ME216,#REF!,"&gt;="&amp;MF216)</f>
        <v/>
      </c>
      <c r="NN216" s="1">
        <f>COUNTIFS(#REF!,LT216,#REF!,1,#REF!,"&gt;="&amp;MC216,#REF!,"&lt;="&amp;MB216,#REF!,"&lt;="&amp;ME216,#REF!,"&gt;="&amp;MF216)</f>
        <v/>
      </c>
      <c r="NO216" s="1">
        <f>COUNTIFS(#REF!,LT216,#REF!,0,#REF!,"&gt;="&amp;MC216,#REF!,"&lt;="&amp;MB216,#REF!,"&lt;="&amp;ME216,#REF!,"&gt;="&amp;MF216)</f>
        <v/>
      </c>
      <c r="NP216" s="1">
        <f>COUNTIFS(#REF!,LT216,#REF!,1,#REF!,"&lt;="&amp;ME216,#REF!,"&gt;="&amp;MF216,#REF!,"="&amp;KV216,#REF!,"="&amp;KX216)</f>
        <v/>
      </c>
      <c r="NQ216" s="1">
        <f>COUNTIFS(#REF!,LT216,#REF!,0,#REF!,"&lt;="&amp;ME216,#REF!,"&gt;="&amp;MF216,#REF!,"="&amp;KV216,#REF!,"="&amp;KX216)</f>
        <v/>
      </c>
      <c r="NR216" s="1">
        <f>COUNTIFS(#REF!,LT216,#REF!,1,#REF!,"&lt;="&amp;ME216,#REF!,"&gt;="&amp;MF216,#REF!,"="&amp;KW216,#REF!,"="&amp;KY216)</f>
        <v/>
      </c>
      <c r="NS216" s="1">
        <f>COUNTIFS(#REF!,LT216,#REF!,0,#REF!,"&lt;="&amp;ME216,#REF!,"&gt;="&amp;MF216,#REF!,"="&amp;KW216,#REF!,"="&amp;KY216)</f>
        <v/>
      </c>
      <c r="NT216" s="1">
        <f>MP216+MR216+MT216+MV216+MX216+MZ216+NB216</f>
        <v/>
      </c>
      <c r="NU216" s="1">
        <f>MQ216+MS216+MU216+MW216+MY216+NA216+NC216</f>
        <v/>
      </c>
      <c r="NV216" s="1">
        <f>NT216+NU216</f>
        <v/>
      </c>
      <c r="NW216" s="33">
        <f>NT216/(NT216+NU216)</f>
        <v/>
      </c>
      <c r="NX216" s="3">
        <f>1/NW216</f>
        <v/>
      </c>
      <c r="NY216" s="1">
        <f>LH216</f>
        <v/>
      </c>
      <c r="NZ216" s="79">
        <f>(NW216*((NY216-1)*0.98))-((1-NW216)*1)</f>
        <v/>
      </c>
      <c r="OA216" s="34">
        <f>IF(LR216&lt;0.9,0,IF(AND(LR216&gt;1.1),0,1))</f>
        <v/>
      </c>
      <c r="OB216" s="34">
        <f>IF(LS216&lt;0.9,0,IF(AND(LS216&gt;1.1),0,1))</f>
        <v/>
      </c>
      <c r="OC216" s="32">
        <f>IF(NV216&gt;99,1,0)</f>
        <v/>
      </c>
      <c r="OD216" s="32">
        <f>IF(NZ216&gt;0.0799,1,0)</f>
        <v/>
      </c>
      <c r="OE216" s="32">
        <f>IF(NZ216&gt;OM216,1,0)</f>
        <v/>
      </c>
      <c r="OF216" s="32">
        <f>OC216+OD216+OE216+OA216+OB216</f>
        <v/>
      </c>
      <c r="OG216" s="1">
        <f>ND216+NF216+NH216+NJ216+NL216+NN216+NP216+NR216</f>
        <v/>
      </c>
      <c r="OH216" s="1">
        <f>NE216+NG216+NI216+NK216+NM216+NO216+NQ216+NS216</f>
        <v/>
      </c>
      <c r="OI216" s="1">
        <f>OG216+OH216</f>
        <v/>
      </c>
      <c r="OJ216" s="33">
        <f>OG216/(OG216+OH216)</f>
        <v/>
      </c>
      <c r="OK216" s="3">
        <f>1/OJ216</f>
        <v/>
      </c>
      <c r="OL216" s="1">
        <f>LI216</f>
        <v/>
      </c>
      <c r="OM216" s="79">
        <f>(OJ216*((OL216-1)*0.98))-((1-OJ216)*1)</f>
        <v/>
      </c>
      <c r="ON216" s="34">
        <f>IF(LR216&lt;0.9,0,IF(AND(LR216&gt;1.1),0,1))</f>
        <v/>
      </c>
      <c r="OO216" s="34">
        <f>IF(LS216&lt;0.9,0,IF(AND(LS216&gt;1.1),0,1))</f>
        <v/>
      </c>
      <c r="OP216" s="32">
        <f>IF(OI216&gt;99,1,0)</f>
        <v/>
      </c>
      <c r="OQ216" s="32">
        <f>IF(OM216&gt;0.0799,1,0)</f>
        <v/>
      </c>
      <c r="OR216" s="32">
        <f>IF(OM216&gt;OZ216,1,0)</f>
        <v/>
      </c>
      <c r="OS216" s="32">
        <f>OP216+OQ216+OR216+ON216+OO216</f>
        <v/>
      </c>
      <c r="OT216">
        <f>IF(OF216=5,"BackHome0-0",IF(AND(OS216=5),"BackAway0-0",""))</f>
        <v/>
      </c>
      <c r="OU216">
        <f>IF(OF216=5,KN216,IF(AND(OS216=5),KO216,""))</f>
        <v/>
      </c>
      <c r="OV216">
        <f>IF(OF216=5,"Match Odds",IF(AND(OS216=5),"Match Odds",""))</f>
        <v/>
      </c>
      <c r="OW216">
        <f>IF(OF216=5,KP216,IF(AND(OS216=5),KP216,""))</f>
        <v/>
      </c>
      <c r="OX216">
        <f>IF(OF216=5,"MATCH_ODDS",IF(AND(OS216=5),"MATCH_ODDS",""))</f>
        <v/>
      </c>
      <c r="OY216">
        <f>IF(OF216=5,"BACK",IF(AND(OS216=5),"BACK",""))</f>
        <v/>
      </c>
    </row>
    <row r="217" ht="16.5" customHeight="1" thickBot="1" thickTop="1">
      <c r="A217" s="2" t="n"/>
      <c r="KN217" s="1">
        <f>IF(INDEX(#REF!,MATCH('HT 0-0'!D217,#REF!,0))=INDEX(#REF!,MATCH('HT 0-0'!D217,#REF!,0)),INDEX(#REF!,MATCH('HT 0-0'!D217,#REF!,0)),"ERROR")</f>
        <v/>
      </c>
      <c r="KO217" s="1">
        <f>IF(INDEX(#REF!,MATCH('HT 0-0'!E217,#REF!,0))=INDEX(#REF!,MATCH('HT 0-0'!E217,#REF!,0)),INDEX(#REF!,MATCH('HT 0-0'!E217,#REF!,0)),"ERROR")</f>
        <v/>
      </c>
      <c r="KP217" s="1">
        <f>KN217&amp;" v "&amp;KO217</f>
        <v/>
      </c>
      <c r="KQ217">
        <f>B217&amp;"_"&amp;C217</f>
        <v/>
      </c>
      <c r="KR217" s="1">
        <f>IF((HW217/KK217)&lt;0.335,"G",IF((HW217/KK217)&gt;0.67,"R","A"))</f>
        <v/>
      </c>
      <c r="KS217" s="1">
        <f>IF((HX217/KK217)&lt;0.335,"G",IF((HX217/KK217)&gt;0.67,"R","A"))</f>
        <v/>
      </c>
      <c r="KT217" s="1">
        <f>IF((IH217/KK217)&lt;0.335,"G",IF((IH217/KK217)&gt;0.67,"R","A"))</f>
        <v/>
      </c>
      <c r="KU217" s="1">
        <f>IF((II217/KK217)&lt;0.335,"G",IF((II217/KK217)&gt;0.67,"R","A"))</f>
        <v/>
      </c>
      <c r="KV217" s="1">
        <f>IF((HZ217/KK217)&lt;0.335,"G",IF((HZ217/KK217)&gt;0.67,"R","A"))</f>
        <v/>
      </c>
      <c r="KW217" s="1">
        <f>IF((HY217/KK217)&lt;0.335,"G",IF((HY217/KK217)&gt;0.67,"R","A"))</f>
        <v/>
      </c>
      <c r="KX217" s="1">
        <f>IF((IK217/KK217)&lt;0.335,"G",IF((IK217/KK217)&gt;0.67,"R","A"))</f>
        <v/>
      </c>
      <c r="KY217" s="1">
        <f>IF((IJ217/KK217)&lt;0.335,"G",IF((IJ217/KK217)&gt;0.67,"R","A"))</f>
        <v/>
      </c>
      <c r="KZ217" s="1">
        <f>IF((HQ217/KK217)&lt;0.335,"G",IF((HQ217/KK217)&gt;0.67,"R","A"))</f>
        <v/>
      </c>
      <c r="LA217" s="1">
        <f>IF((IB217/KK217)&lt;0.335,"G",IF((IB217/KK217)&gt;0.67,"R","A"))</f>
        <v/>
      </c>
      <c r="LB217">
        <f>IF(LQ217="0-0",INDEX(Scrape!#REF!,MATCH('HT 0-0'!KP217,Scrape!$B:$B,0)),"")</f>
        <v/>
      </c>
      <c r="LC217">
        <f>IF(LQ217="0-0",INDEX(Scrape!$A:$A,MATCH('HT 0-0'!KP217,Scrape!$B:$B,0)),"")</f>
        <v/>
      </c>
      <c r="LD217">
        <f>IF(LQ217="0-0",INDEX(Scrape!$B:$B,MATCH('HT 0-0'!KP217,Scrape!$B:$B,0)),"")</f>
        <v/>
      </c>
      <c r="LE217">
        <f>IF(LQ217="0-0",INDEX(Scrape!$C:$C,MATCH('HT 0-0'!KP217,Scrape!$B:$B,0)),"")</f>
        <v/>
      </c>
      <c r="LF217">
        <f>IF(LQ217="0-0",INDEX(Scrape!$D:$D,MATCH('HT 0-0'!KP217,Scrape!$B:$B,0)),"")</f>
        <v/>
      </c>
      <c r="LG217">
        <f>IF(LQ217="0-0",INDEX(Scrape!$E:$E,MATCH('HT 0-0'!KP217,Scrape!$B:$B,0)),"")</f>
        <v/>
      </c>
      <c r="LH217">
        <f>IF(LQ217="0-0",INDEX(Scrape!$F:$F,MATCH('HT 0-0'!KP217,Scrape!$B:$B,0)),"")</f>
        <v/>
      </c>
      <c r="LI217">
        <f>IF(LQ217="0-0",INDEX(Scrape!$G:$G,MATCH('HT 0-0'!KP217,Scrape!$B:$B,0)),"")</f>
        <v/>
      </c>
      <c r="LJ217">
        <f>IF(LQ217="0-0",INDEX(Scrape!$H:$H,MATCH('HT 0-0'!KP217,Scrape!$B:$B,0)),"")</f>
        <v/>
      </c>
      <c r="LK217">
        <f>IF(LQ217="0-0",INDEX(Scrape!$I:$I,MATCH('HT 0-0'!KP217,Scrape!$B:$B,0)),"")</f>
        <v/>
      </c>
      <c r="LL217">
        <f>IF(LQ217="0-0",INDEX(Scrape!$J:$J,MATCH('HT 0-0'!KP217,Scrape!$B:$B,0)),"")</f>
        <v/>
      </c>
      <c r="LM217">
        <f>IF(LQ217="0-0",INDEX(Scrape!$K:$K,MATCH('HT 0-0'!KP217,Scrape!$B:$B,0)),"")</f>
        <v/>
      </c>
      <c r="LN217">
        <f>IF(LQ217="0-0",INDEX(Scrape!$L:$L,MATCH('HT 0-0'!KP217,Scrape!$B:$B,0)),"")</f>
        <v/>
      </c>
      <c r="LO217">
        <f>IF(LQ217="0-0",INDEX(Scrape!$M:$M,MATCH('HT 0-0'!KP217,Scrape!$B:$B,0)),"")</f>
        <v/>
      </c>
      <c r="LP217">
        <f>IF(LQ217="0-0",INDEX(Scrape!$N:$N,MATCH('HT 0-0'!KP217,Scrape!$B:$B,0)),"")</f>
        <v/>
      </c>
      <c r="LQ217">
        <f>INDEX(Scrape!$O:$O,MATCH('HT 0-0'!KP217,Scrape!$B:$B,0))</f>
        <v/>
      </c>
      <c r="LR217">
        <f>(1/LJ217)+(1/LI217)+(1/LH217)</f>
        <v/>
      </c>
      <c r="LS217">
        <f>(1/LG217)+(1/LF217)+(1/LE217)</f>
        <v/>
      </c>
      <c r="LT217" s="8">
        <f>IF(INDEX(#REF!,MATCH(KQ217,#REF!,0))=INDEX(#REF!,MATCH(KQ217,#REF!,0)),INDEX(#REF!,MATCH(KQ217,#REF!,0)),"ERROR")</f>
        <v/>
      </c>
      <c r="LU217" s="4">
        <f>IF(KR217="G",2,IF(KR217="R",0.5,IF(KR217="A",1)))</f>
        <v/>
      </c>
      <c r="LV217" s="4">
        <f>IF(KS217="G",0.5,IF(KS217="R",2,IF(KS217="A",1)))</f>
        <v/>
      </c>
      <c r="LW217" s="4">
        <f>IF(KT217="G",2,IF(KT217="R",0.5,IF(KT217="A",1)))</f>
        <v/>
      </c>
      <c r="LX217" s="4">
        <f>IF(KU217="G",0.5,IF(KU217="R",2,IF(KU217="A",1)))</f>
        <v/>
      </c>
      <c r="LY217" s="7">
        <f>(LK217*(LU217+LX217)+(LL217*(LU217+LX217)))</f>
        <v/>
      </c>
      <c r="LZ217" s="7">
        <f>(LN217*(LV217+LW217)+(LO217*(LV217+LW217)))</f>
        <v/>
      </c>
      <c r="MA217" s="11">
        <f>LY217-LZ217</f>
        <v/>
      </c>
      <c r="MB217" s="5">
        <f>MA217+2</f>
        <v/>
      </c>
      <c r="MC217" s="6">
        <f>MA217-2</f>
        <v/>
      </c>
      <c r="MD217" s="4">
        <f>LE217</f>
        <v/>
      </c>
      <c r="ME217" s="9">
        <f>IF(MD217=0,1000,MD217+0.75)</f>
        <v/>
      </c>
      <c r="MF217" s="10">
        <f>IF(MD217=0,0,MD217-0.75)</f>
        <v/>
      </c>
      <c r="MG217" s="4">
        <f>((LM217*(LU217+LX217))-((LP217*(LV217+LW217))))</f>
        <v/>
      </c>
      <c r="MH217" s="9">
        <f>MG217*1.2</f>
        <v/>
      </c>
      <c r="MI217" s="10">
        <f>MG217*0.8</f>
        <v/>
      </c>
      <c r="MJ217">
        <f>IFERROR(OT217,"")</f>
        <v/>
      </c>
      <c r="MK217">
        <f>IFERROR(OU217,"")</f>
        <v/>
      </c>
      <c r="ML217">
        <f>IFERROR(OV217,"")</f>
        <v/>
      </c>
      <c r="MM217">
        <f>IFERROR(OW217,"")</f>
        <v/>
      </c>
      <c r="MN217">
        <f>IFERROR(OX217,"")</f>
        <v/>
      </c>
      <c r="MO217">
        <f>IFERROR(OY217,"")</f>
        <v/>
      </c>
      <c r="MP217" s="1">
        <f>COUNTIFS(#REF!,LT217,#REF!,1,#REF!,"&gt;="&amp;MC217,#REF!,"&lt;="&amp;MB217,#REF!,"&lt;="&amp;ME217,#REF!,"&gt;="&amp;MF217,#REF!,"="&amp;KV217,#REF!,"="&amp;KX217)</f>
        <v/>
      </c>
      <c r="MQ217" s="1">
        <f>COUNTIFS(#REF!,LT217,#REF!,0,#REF!,"&gt;="&amp;MC217,#REF!,"&lt;="&amp;MB217,#REF!,"&lt;="&amp;ME217,#REF!,"&gt;="&amp;MF217,#REF!,"="&amp;KV217,#REF!,"="&amp;KX217)</f>
        <v/>
      </c>
      <c r="MR217" s="1">
        <f>COUNTIFS(#REF!,LT217,#REF!,1,#REF!,"&gt;="&amp;MC217,#REF!,"&lt;="&amp;MB217,#REF!,"&lt;="&amp;ME217,#REF!,"&gt;="&amp;MF217,#REF!,"="&amp;KW217,#REF!,"="&amp;KY217)</f>
        <v/>
      </c>
      <c r="MS217" s="1">
        <f>COUNTIFS(#REF!,LT217,#REF!,0,#REF!,"&gt;="&amp;MC217,#REF!,"&lt;="&amp;MB217,#REF!,"&lt;="&amp;ME217,#REF!,"&gt;="&amp;MF217,#REF!,"="&amp;KW217,#REF!,"="&amp;KY217)</f>
        <v/>
      </c>
      <c r="MT217" s="1">
        <f>COUNTIFS(#REF!,LT217,#REF!,1,#REF!,"&gt;="&amp;MI217,#REF!,"&lt;="&amp;MH217,#REF!,"&lt;="&amp;ME217,#REF!,"&gt;="&amp;MF217)</f>
        <v/>
      </c>
      <c r="MU217" s="1">
        <f>COUNTIFS(#REF!,LT217,#REF!,0,#REF!,"&gt;="&amp;MI217,#REF!,"&lt;="&amp;MH217,#REF!,"&lt;="&amp;ME217,#REF!,"&gt;="&amp;MF217)</f>
        <v/>
      </c>
      <c r="MV217" s="1">
        <f>COUNTIFS(#REF!,LT217,#REF!,1,#REF!,"&gt;="&amp;MI217,#REF!,"&lt;="&amp;MH217,#REF!,"="&amp;KZ217,#REF!,"="&amp;LA217,#REF!,"&lt;="&amp;ME217,#REF!,"&gt;="&amp;MF217)</f>
        <v/>
      </c>
      <c r="MW217" s="1">
        <f>COUNTIFS(#REF!,LT217,#REF!,0,#REF!,"&gt;="&amp;MI217,#REF!,"&lt;="&amp;MH217,#REF!,"="&amp;KZ217,#REF!,"="&amp;LA217,#REF!,"&lt;="&amp;ME217,#REF!,"&gt;="&amp;MF217)</f>
        <v/>
      </c>
      <c r="MX217" s="1">
        <f>COUNTIFS(#REF!,LT217,#REF!,1,#REF!,"&gt;="&amp;MC217,#REF!,"&lt;="&amp;MB217,#REF!,"&lt;="&amp;ME217,#REF!,"&gt;="&amp;MF217)</f>
        <v/>
      </c>
      <c r="MY217" s="1">
        <f>COUNTIFS(#REF!,LT217,#REF!,0,#REF!,"&gt;="&amp;MC217,#REF!,"&lt;="&amp;MB217,#REF!,"&lt;="&amp;ME217,#REF!,"&gt;="&amp;MF217)</f>
        <v/>
      </c>
      <c r="MZ217" s="1">
        <f>COUNTIFS(#REF!,LT217,#REF!,1,#REF!,"&lt;="&amp;ME217,#REF!,"&gt;="&amp;MF217,#REF!,"="&amp;KV217,#REF!,"="&amp;KX217)</f>
        <v/>
      </c>
      <c r="NA217" s="1">
        <f>COUNTIFS(#REF!,LT217,#REF!,0,#REF!,"&lt;="&amp;ME217,#REF!,"&gt;="&amp;MF217,#REF!,"="&amp;KV217,#REF!,"="&amp;KX217)</f>
        <v/>
      </c>
      <c r="NB217" s="1">
        <f>COUNTIFS(#REF!,LT217,#REF!,1,#REF!,"&lt;="&amp;ME217,#REF!,"&gt;="&amp;MF217,#REF!,"="&amp;KW217,#REF!,"="&amp;KY217)</f>
        <v/>
      </c>
      <c r="NC217" s="1">
        <f>COUNTIFS(#REF!,LT217,#REF!,0,#REF!,"&lt;="&amp;ME217,#REF!,"&gt;="&amp;MF217,#REF!,"="&amp;KW217,#REF!,"="&amp;KY217)</f>
        <v/>
      </c>
      <c r="ND217" s="1">
        <f>COUNTIFS(#REF!,LT217,#REF!,1,#REF!,"&gt;="&amp;MC217,#REF!,"&lt;="&amp;MB217,#REF!,"&lt;="&amp;ME217,#REF!,"&gt;="&amp;MF217,#REF!,"="&amp;KV217,#REF!,"="&amp;KX217)</f>
        <v/>
      </c>
      <c r="NE217" s="1">
        <f>COUNTIFS(#REF!,LT217,#REF!,0,#REF!,"&gt;="&amp;MC217,#REF!,"&lt;="&amp;MB217,#REF!,"&lt;="&amp;ME217,#REF!,"&gt;="&amp;MF217,#REF!,"="&amp;KV217,#REF!,"="&amp;KX217)</f>
        <v/>
      </c>
      <c r="NF217" s="1">
        <f>COUNTIFS(#REF!,LT217,#REF!,1,#REF!,"&gt;="&amp;MC217,#REF!,"&lt;="&amp;MB217,#REF!,"&lt;="&amp;ME217,#REF!,"&gt;="&amp;MF217,#REF!,"="&amp;KW217,#REF!,"="&amp;KY217)</f>
        <v/>
      </c>
      <c r="NG217" s="1">
        <f>COUNTIFS(#REF!,LT217,#REF!,0,#REF!,"&gt;="&amp;MC217,#REF!,"&lt;="&amp;MB217,#REF!,"&lt;="&amp;ME217,#REF!,"&gt;="&amp;MF217,#REF!,"="&amp;KW217,#REF!,"="&amp;KY217)</f>
        <v/>
      </c>
      <c r="NH217" s="1">
        <f>COUNTIFS(#REF!,LT217,#REF!,1,#REF!,"&gt;="&amp;MC217,#REF!,"&lt;="&amp;MB217,#REF!,"&lt;="&amp;ME217,#REF!,"&gt;="&amp;MF217,#REF!,"="&amp;KZ217,#REF!,"="&amp;LA217)</f>
        <v/>
      </c>
      <c r="NI217" s="1">
        <f>COUNTIFS(#REF!,LT217,#REF!,0,#REF!,"&gt;="&amp;MC217,#REF!,"&lt;="&amp;MB217,#REF!,"&lt;="&amp;ME217,#REF!,"&gt;="&amp;MF217,#REF!,"="&amp;KZ217,#REF!,"="&amp;LA217)</f>
        <v/>
      </c>
      <c r="NJ217" s="1">
        <f>COUNTIFS(#REF!,LT217,#REF!,1,#REF!,"&gt;="&amp;MI217,#REF!,"&lt;="&amp;MH217,#REF!,"&lt;="&amp;ME217,#REF!,"&gt;="&amp;MF217)</f>
        <v/>
      </c>
      <c r="NK217" s="1">
        <f>COUNTIFS(#REF!,LT217,#REF!,0,#REF!,"&gt;="&amp;MI217,#REF!,"&lt;="&amp;MH217,#REF!,"&lt;="&amp;ME217,#REF!,"&gt;="&amp;MF217)</f>
        <v/>
      </c>
      <c r="NL217" s="1">
        <f>COUNTIFS(#REF!,LT217,#REF!,1,#REF!,"&gt;="&amp;MI217,#REF!,"&lt;="&amp;MH217,#REF!,"="&amp;KZ217,#REF!,"="&amp;LA217,#REF!,"&lt;="&amp;ME217,#REF!,"&gt;="&amp;MF217)</f>
        <v/>
      </c>
      <c r="NM217" s="1">
        <f>COUNTIFS(#REF!,LT217,#REF!,0,#REF!,"&gt;="&amp;MI217,#REF!,"&lt;="&amp;MH217,#REF!,"="&amp;KZ217,#REF!,"="&amp;LA217,#REF!,"&lt;="&amp;ME217,#REF!,"&gt;="&amp;MF217)</f>
        <v/>
      </c>
      <c r="NN217" s="1">
        <f>COUNTIFS(#REF!,LT217,#REF!,1,#REF!,"&gt;="&amp;MC217,#REF!,"&lt;="&amp;MB217,#REF!,"&lt;="&amp;ME217,#REF!,"&gt;="&amp;MF217)</f>
        <v/>
      </c>
      <c r="NO217" s="1">
        <f>COUNTIFS(#REF!,LT217,#REF!,0,#REF!,"&gt;="&amp;MC217,#REF!,"&lt;="&amp;MB217,#REF!,"&lt;="&amp;ME217,#REF!,"&gt;="&amp;MF217)</f>
        <v/>
      </c>
      <c r="NP217" s="1">
        <f>COUNTIFS(#REF!,LT217,#REF!,1,#REF!,"&lt;="&amp;ME217,#REF!,"&gt;="&amp;MF217,#REF!,"="&amp;KV217,#REF!,"="&amp;KX217)</f>
        <v/>
      </c>
      <c r="NQ217" s="1">
        <f>COUNTIFS(#REF!,LT217,#REF!,0,#REF!,"&lt;="&amp;ME217,#REF!,"&gt;="&amp;MF217,#REF!,"="&amp;KV217,#REF!,"="&amp;KX217)</f>
        <v/>
      </c>
      <c r="NR217" s="1">
        <f>COUNTIFS(#REF!,LT217,#REF!,1,#REF!,"&lt;="&amp;ME217,#REF!,"&gt;="&amp;MF217,#REF!,"="&amp;KW217,#REF!,"="&amp;KY217)</f>
        <v/>
      </c>
      <c r="NS217" s="1">
        <f>COUNTIFS(#REF!,LT217,#REF!,0,#REF!,"&lt;="&amp;ME217,#REF!,"&gt;="&amp;MF217,#REF!,"="&amp;KW217,#REF!,"="&amp;KY217)</f>
        <v/>
      </c>
      <c r="NT217" s="1">
        <f>MP217+MR217+MT217+MV217+MX217+MZ217+NB217</f>
        <v/>
      </c>
      <c r="NU217" s="1">
        <f>MQ217+MS217+MU217+MW217+MY217+NA217+NC217</f>
        <v/>
      </c>
      <c r="NV217" s="1">
        <f>NT217+NU217</f>
        <v/>
      </c>
      <c r="NW217" s="33">
        <f>NT217/(NT217+NU217)</f>
        <v/>
      </c>
      <c r="NX217" s="3">
        <f>1/NW217</f>
        <v/>
      </c>
      <c r="NY217" s="1">
        <f>LH217</f>
        <v/>
      </c>
      <c r="NZ217" s="79">
        <f>(NW217*((NY217-1)*0.98))-((1-NW217)*1)</f>
        <v/>
      </c>
      <c r="OA217" s="34">
        <f>IF(LR217&lt;0.9,0,IF(AND(LR217&gt;1.1),0,1))</f>
        <v/>
      </c>
      <c r="OB217" s="34">
        <f>IF(LS217&lt;0.9,0,IF(AND(LS217&gt;1.1),0,1))</f>
        <v/>
      </c>
      <c r="OC217" s="32">
        <f>IF(NV217&gt;99,1,0)</f>
        <v/>
      </c>
      <c r="OD217" s="32">
        <f>IF(NZ217&gt;0.0799,1,0)</f>
        <v/>
      </c>
      <c r="OE217" s="32">
        <f>IF(NZ217&gt;OM217,1,0)</f>
        <v/>
      </c>
      <c r="OF217" s="32">
        <f>OC217+OD217+OE217+OA217+OB217</f>
        <v/>
      </c>
      <c r="OG217" s="1">
        <f>ND217+NF217+NH217+NJ217+NL217+NN217+NP217+NR217</f>
        <v/>
      </c>
      <c r="OH217" s="1">
        <f>NE217+NG217+NI217+NK217+NM217+NO217+NQ217+NS217</f>
        <v/>
      </c>
      <c r="OI217" s="1">
        <f>OG217+OH217</f>
        <v/>
      </c>
      <c r="OJ217" s="33">
        <f>OG217/(OG217+OH217)</f>
        <v/>
      </c>
      <c r="OK217" s="3">
        <f>1/OJ217</f>
        <v/>
      </c>
      <c r="OL217" s="1">
        <f>LI217</f>
        <v/>
      </c>
      <c r="OM217" s="79">
        <f>(OJ217*((OL217-1)*0.98))-((1-OJ217)*1)</f>
        <v/>
      </c>
      <c r="ON217" s="34">
        <f>IF(LR217&lt;0.9,0,IF(AND(LR217&gt;1.1),0,1))</f>
        <v/>
      </c>
      <c r="OO217" s="34">
        <f>IF(LS217&lt;0.9,0,IF(AND(LS217&gt;1.1),0,1))</f>
        <v/>
      </c>
      <c r="OP217" s="32">
        <f>IF(OI217&gt;99,1,0)</f>
        <v/>
      </c>
      <c r="OQ217" s="32">
        <f>IF(OM217&gt;0.0799,1,0)</f>
        <v/>
      </c>
      <c r="OR217" s="32">
        <f>IF(OM217&gt;OZ217,1,0)</f>
        <v/>
      </c>
      <c r="OS217" s="32">
        <f>OP217+OQ217+OR217+ON217+OO217</f>
        <v/>
      </c>
      <c r="OT217">
        <f>IF(OF217=5,"BackHome0-0",IF(AND(OS217=5),"BackAway0-0",""))</f>
        <v/>
      </c>
      <c r="OU217">
        <f>IF(OF217=5,KN217,IF(AND(OS217=5),KO217,""))</f>
        <v/>
      </c>
      <c r="OV217">
        <f>IF(OF217=5,"Match Odds",IF(AND(OS217=5),"Match Odds",""))</f>
        <v/>
      </c>
      <c r="OW217">
        <f>IF(OF217=5,KP217,IF(AND(OS217=5),KP217,""))</f>
        <v/>
      </c>
      <c r="OX217">
        <f>IF(OF217=5,"MATCH_ODDS",IF(AND(OS217=5),"MATCH_ODDS",""))</f>
        <v/>
      </c>
      <c r="OY217">
        <f>IF(OF217=5,"BACK",IF(AND(OS217=5),"BACK",""))</f>
        <v/>
      </c>
    </row>
    <row r="218" ht="16.5" customHeight="1" thickBot="1" thickTop="1">
      <c r="A218" s="2" t="n"/>
      <c r="KN218" s="1">
        <f>IF(INDEX(#REF!,MATCH('HT 0-0'!D218,#REF!,0))=INDEX(#REF!,MATCH('HT 0-0'!D218,#REF!,0)),INDEX(#REF!,MATCH('HT 0-0'!D218,#REF!,0)),"ERROR")</f>
        <v/>
      </c>
      <c r="KO218" s="1">
        <f>IF(INDEX(#REF!,MATCH('HT 0-0'!E218,#REF!,0))=INDEX(#REF!,MATCH('HT 0-0'!E218,#REF!,0)),INDEX(#REF!,MATCH('HT 0-0'!E218,#REF!,0)),"ERROR")</f>
        <v/>
      </c>
      <c r="KP218" s="1">
        <f>KN218&amp;" v "&amp;KO218</f>
        <v/>
      </c>
      <c r="KQ218">
        <f>B218&amp;"_"&amp;C218</f>
        <v/>
      </c>
      <c r="KR218" s="1">
        <f>IF((HW218/KK218)&lt;0.335,"G",IF((HW218/KK218)&gt;0.67,"R","A"))</f>
        <v/>
      </c>
      <c r="KS218" s="1">
        <f>IF((HX218/KK218)&lt;0.335,"G",IF((HX218/KK218)&gt;0.67,"R","A"))</f>
        <v/>
      </c>
      <c r="KT218" s="1">
        <f>IF((IH218/KK218)&lt;0.335,"G",IF((IH218/KK218)&gt;0.67,"R","A"))</f>
        <v/>
      </c>
      <c r="KU218" s="1">
        <f>IF((II218/KK218)&lt;0.335,"G",IF((II218/KK218)&gt;0.67,"R","A"))</f>
        <v/>
      </c>
      <c r="KV218" s="1">
        <f>IF((HZ218/KK218)&lt;0.335,"G",IF((HZ218/KK218)&gt;0.67,"R","A"))</f>
        <v/>
      </c>
      <c r="KW218" s="1">
        <f>IF((HY218/KK218)&lt;0.335,"G",IF((HY218/KK218)&gt;0.67,"R","A"))</f>
        <v/>
      </c>
      <c r="KX218" s="1">
        <f>IF((IK218/KK218)&lt;0.335,"G",IF((IK218/KK218)&gt;0.67,"R","A"))</f>
        <v/>
      </c>
      <c r="KY218" s="1">
        <f>IF((IJ218/KK218)&lt;0.335,"G",IF((IJ218/KK218)&gt;0.67,"R","A"))</f>
        <v/>
      </c>
      <c r="KZ218" s="1">
        <f>IF((HQ218/KK218)&lt;0.335,"G",IF((HQ218/KK218)&gt;0.67,"R","A"))</f>
        <v/>
      </c>
      <c r="LA218" s="1">
        <f>IF((IB218/KK218)&lt;0.335,"G",IF((IB218/KK218)&gt;0.67,"R","A"))</f>
        <v/>
      </c>
      <c r="LB218">
        <f>IF(LQ218="0-0",INDEX(Scrape!#REF!,MATCH('HT 0-0'!KP218,Scrape!$B:$B,0)),"")</f>
        <v/>
      </c>
      <c r="LC218">
        <f>IF(LQ218="0-0",INDEX(Scrape!$A:$A,MATCH('HT 0-0'!KP218,Scrape!$B:$B,0)),"")</f>
        <v/>
      </c>
      <c r="LD218">
        <f>IF(LQ218="0-0",INDEX(Scrape!$B:$B,MATCH('HT 0-0'!KP218,Scrape!$B:$B,0)),"")</f>
        <v/>
      </c>
      <c r="LE218">
        <f>IF(LQ218="0-0",INDEX(Scrape!$C:$C,MATCH('HT 0-0'!KP218,Scrape!$B:$B,0)),"")</f>
        <v/>
      </c>
      <c r="LF218">
        <f>IF(LQ218="0-0",INDEX(Scrape!$D:$D,MATCH('HT 0-0'!KP218,Scrape!$B:$B,0)),"")</f>
        <v/>
      </c>
      <c r="LG218">
        <f>IF(LQ218="0-0",INDEX(Scrape!$E:$E,MATCH('HT 0-0'!KP218,Scrape!$B:$B,0)),"")</f>
        <v/>
      </c>
      <c r="LH218">
        <f>IF(LQ218="0-0",INDEX(Scrape!$F:$F,MATCH('HT 0-0'!KP218,Scrape!$B:$B,0)),"")</f>
        <v/>
      </c>
      <c r="LI218">
        <f>IF(LQ218="0-0",INDEX(Scrape!$G:$G,MATCH('HT 0-0'!KP218,Scrape!$B:$B,0)),"")</f>
        <v/>
      </c>
      <c r="LJ218">
        <f>IF(LQ218="0-0",INDEX(Scrape!$H:$H,MATCH('HT 0-0'!KP218,Scrape!$B:$B,0)),"")</f>
        <v/>
      </c>
      <c r="LK218">
        <f>IF(LQ218="0-0",INDEX(Scrape!$I:$I,MATCH('HT 0-0'!KP218,Scrape!$B:$B,0)),"")</f>
        <v/>
      </c>
      <c r="LL218">
        <f>IF(LQ218="0-0",INDEX(Scrape!$J:$J,MATCH('HT 0-0'!KP218,Scrape!$B:$B,0)),"")</f>
        <v/>
      </c>
      <c r="LM218">
        <f>IF(LQ218="0-0",INDEX(Scrape!$K:$K,MATCH('HT 0-0'!KP218,Scrape!$B:$B,0)),"")</f>
        <v/>
      </c>
      <c r="LN218">
        <f>IF(LQ218="0-0",INDEX(Scrape!$L:$L,MATCH('HT 0-0'!KP218,Scrape!$B:$B,0)),"")</f>
        <v/>
      </c>
      <c r="LO218">
        <f>IF(LQ218="0-0",INDEX(Scrape!$M:$M,MATCH('HT 0-0'!KP218,Scrape!$B:$B,0)),"")</f>
        <v/>
      </c>
      <c r="LP218">
        <f>IF(LQ218="0-0",INDEX(Scrape!$N:$N,MATCH('HT 0-0'!KP218,Scrape!$B:$B,0)),"")</f>
        <v/>
      </c>
      <c r="LQ218">
        <f>INDEX(Scrape!$O:$O,MATCH('HT 0-0'!KP218,Scrape!$B:$B,0))</f>
        <v/>
      </c>
      <c r="LR218">
        <f>(1/LJ218)+(1/LI218)+(1/LH218)</f>
        <v/>
      </c>
      <c r="LS218">
        <f>(1/LG218)+(1/LF218)+(1/LE218)</f>
        <v/>
      </c>
      <c r="LT218" s="8">
        <f>IF(INDEX(#REF!,MATCH(KQ218,#REF!,0))=INDEX(#REF!,MATCH(KQ218,#REF!,0)),INDEX(#REF!,MATCH(KQ218,#REF!,0)),"ERROR")</f>
        <v/>
      </c>
      <c r="LU218" s="4">
        <f>IF(KR218="G",2,IF(KR218="R",0.5,IF(KR218="A",1)))</f>
        <v/>
      </c>
      <c r="LV218" s="4">
        <f>IF(KS218="G",0.5,IF(KS218="R",2,IF(KS218="A",1)))</f>
        <v/>
      </c>
      <c r="LW218" s="4">
        <f>IF(KT218="G",2,IF(KT218="R",0.5,IF(KT218="A",1)))</f>
        <v/>
      </c>
      <c r="LX218" s="4">
        <f>IF(KU218="G",0.5,IF(KU218="R",2,IF(KU218="A",1)))</f>
        <v/>
      </c>
      <c r="LY218" s="7">
        <f>(LK218*(LU218+LX218)+(LL218*(LU218+LX218)))</f>
        <v/>
      </c>
      <c r="LZ218" s="7">
        <f>(LN218*(LV218+LW218)+(LO218*(LV218+LW218)))</f>
        <v/>
      </c>
      <c r="MA218" s="11">
        <f>LY218-LZ218</f>
        <v/>
      </c>
      <c r="MB218" s="5">
        <f>MA218+2</f>
        <v/>
      </c>
      <c r="MC218" s="6">
        <f>MA218-2</f>
        <v/>
      </c>
      <c r="MD218" s="4">
        <f>LE218</f>
        <v/>
      </c>
      <c r="ME218" s="9">
        <f>IF(MD218=0,1000,MD218+0.75)</f>
        <v/>
      </c>
      <c r="MF218" s="10">
        <f>IF(MD218=0,0,MD218-0.75)</f>
        <v/>
      </c>
      <c r="MG218" s="4">
        <f>((LM218*(LU218+LX218))-((LP218*(LV218+LW218))))</f>
        <v/>
      </c>
      <c r="MH218" s="9">
        <f>MG218*1.2</f>
        <v/>
      </c>
      <c r="MI218" s="10">
        <f>MG218*0.8</f>
        <v/>
      </c>
      <c r="MJ218">
        <f>IFERROR(OT218,"")</f>
        <v/>
      </c>
      <c r="MK218">
        <f>IFERROR(OU218,"")</f>
        <v/>
      </c>
      <c r="ML218">
        <f>IFERROR(OV218,"")</f>
        <v/>
      </c>
      <c r="MM218">
        <f>IFERROR(OW218,"")</f>
        <v/>
      </c>
      <c r="MN218">
        <f>IFERROR(OX218,"")</f>
        <v/>
      </c>
      <c r="MO218">
        <f>IFERROR(OY218,"")</f>
        <v/>
      </c>
      <c r="MP218" s="1">
        <f>COUNTIFS(#REF!,LT218,#REF!,1,#REF!,"&gt;="&amp;MC218,#REF!,"&lt;="&amp;MB218,#REF!,"&lt;="&amp;ME218,#REF!,"&gt;="&amp;MF218,#REF!,"="&amp;KV218,#REF!,"="&amp;KX218)</f>
        <v/>
      </c>
      <c r="MQ218" s="1">
        <f>COUNTIFS(#REF!,LT218,#REF!,0,#REF!,"&gt;="&amp;MC218,#REF!,"&lt;="&amp;MB218,#REF!,"&lt;="&amp;ME218,#REF!,"&gt;="&amp;MF218,#REF!,"="&amp;KV218,#REF!,"="&amp;KX218)</f>
        <v/>
      </c>
      <c r="MR218" s="1">
        <f>COUNTIFS(#REF!,LT218,#REF!,1,#REF!,"&gt;="&amp;MC218,#REF!,"&lt;="&amp;MB218,#REF!,"&lt;="&amp;ME218,#REF!,"&gt;="&amp;MF218,#REF!,"="&amp;KW218,#REF!,"="&amp;KY218)</f>
        <v/>
      </c>
      <c r="MS218" s="1">
        <f>COUNTIFS(#REF!,LT218,#REF!,0,#REF!,"&gt;="&amp;MC218,#REF!,"&lt;="&amp;MB218,#REF!,"&lt;="&amp;ME218,#REF!,"&gt;="&amp;MF218,#REF!,"="&amp;KW218,#REF!,"="&amp;KY218)</f>
        <v/>
      </c>
      <c r="MT218" s="1">
        <f>COUNTIFS(#REF!,LT218,#REF!,1,#REF!,"&gt;="&amp;MI218,#REF!,"&lt;="&amp;MH218,#REF!,"&lt;="&amp;ME218,#REF!,"&gt;="&amp;MF218)</f>
        <v/>
      </c>
      <c r="MU218" s="1">
        <f>COUNTIFS(#REF!,LT218,#REF!,0,#REF!,"&gt;="&amp;MI218,#REF!,"&lt;="&amp;MH218,#REF!,"&lt;="&amp;ME218,#REF!,"&gt;="&amp;MF218)</f>
        <v/>
      </c>
      <c r="MV218" s="1">
        <f>COUNTIFS(#REF!,LT218,#REF!,1,#REF!,"&gt;="&amp;MI218,#REF!,"&lt;="&amp;MH218,#REF!,"="&amp;KZ218,#REF!,"="&amp;LA218,#REF!,"&lt;="&amp;ME218,#REF!,"&gt;="&amp;MF218)</f>
        <v/>
      </c>
      <c r="MW218" s="1">
        <f>COUNTIFS(#REF!,LT218,#REF!,0,#REF!,"&gt;="&amp;MI218,#REF!,"&lt;="&amp;MH218,#REF!,"="&amp;KZ218,#REF!,"="&amp;LA218,#REF!,"&lt;="&amp;ME218,#REF!,"&gt;="&amp;MF218)</f>
        <v/>
      </c>
      <c r="MX218" s="1">
        <f>COUNTIFS(#REF!,LT218,#REF!,1,#REF!,"&gt;="&amp;MC218,#REF!,"&lt;="&amp;MB218,#REF!,"&lt;="&amp;ME218,#REF!,"&gt;="&amp;MF218)</f>
        <v/>
      </c>
      <c r="MY218" s="1">
        <f>COUNTIFS(#REF!,LT218,#REF!,0,#REF!,"&gt;="&amp;MC218,#REF!,"&lt;="&amp;MB218,#REF!,"&lt;="&amp;ME218,#REF!,"&gt;="&amp;MF218)</f>
        <v/>
      </c>
      <c r="MZ218" s="1">
        <f>COUNTIFS(#REF!,LT218,#REF!,1,#REF!,"&lt;="&amp;ME218,#REF!,"&gt;="&amp;MF218,#REF!,"="&amp;KV218,#REF!,"="&amp;KX218)</f>
        <v/>
      </c>
      <c r="NA218" s="1">
        <f>COUNTIFS(#REF!,LT218,#REF!,0,#REF!,"&lt;="&amp;ME218,#REF!,"&gt;="&amp;MF218,#REF!,"="&amp;KV218,#REF!,"="&amp;KX218)</f>
        <v/>
      </c>
      <c r="NB218" s="1">
        <f>COUNTIFS(#REF!,LT218,#REF!,1,#REF!,"&lt;="&amp;ME218,#REF!,"&gt;="&amp;MF218,#REF!,"="&amp;KW218,#REF!,"="&amp;KY218)</f>
        <v/>
      </c>
      <c r="NC218" s="1">
        <f>COUNTIFS(#REF!,LT218,#REF!,0,#REF!,"&lt;="&amp;ME218,#REF!,"&gt;="&amp;MF218,#REF!,"="&amp;KW218,#REF!,"="&amp;KY218)</f>
        <v/>
      </c>
      <c r="ND218" s="1">
        <f>COUNTIFS(#REF!,LT218,#REF!,1,#REF!,"&gt;="&amp;MC218,#REF!,"&lt;="&amp;MB218,#REF!,"&lt;="&amp;ME218,#REF!,"&gt;="&amp;MF218,#REF!,"="&amp;KV218,#REF!,"="&amp;KX218)</f>
        <v/>
      </c>
      <c r="NE218" s="1">
        <f>COUNTIFS(#REF!,LT218,#REF!,0,#REF!,"&gt;="&amp;MC218,#REF!,"&lt;="&amp;MB218,#REF!,"&lt;="&amp;ME218,#REF!,"&gt;="&amp;MF218,#REF!,"="&amp;KV218,#REF!,"="&amp;KX218)</f>
        <v/>
      </c>
      <c r="NF218" s="1">
        <f>COUNTIFS(#REF!,LT218,#REF!,1,#REF!,"&gt;="&amp;MC218,#REF!,"&lt;="&amp;MB218,#REF!,"&lt;="&amp;ME218,#REF!,"&gt;="&amp;MF218,#REF!,"="&amp;KW218,#REF!,"="&amp;KY218)</f>
        <v/>
      </c>
      <c r="NG218" s="1">
        <f>COUNTIFS(#REF!,LT218,#REF!,0,#REF!,"&gt;="&amp;MC218,#REF!,"&lt;="&amp;MB218,#REF!,"&lt;="&amp;ME218,#REF!,"&gt;="&amp;MF218,#REF!,"="&amp;KW218,#REF!,"="&amp;KY218)</f>
        <v/>
      </c>
      <c r="NH218" s="1">
        <f>COUNTIFS(#REF!,LT218,#REF!,1,#REF!,"&gt;="&amp;MC218,#REF!,"&lt;="&amp;MB218,#REF!,"&lt;="&amp;ME218,#REF!,"&gt;="&amp;MF218,#REF!,"="&amp;KZ218,#REF!,"="&amp;LA218)</f>
        <v/>
      </c>
      <c r="NI218" s="1">
        <f>COUNTIFS(#REF!,LT218,#REF!,0,#REF!,"&gt;="&amp;MC218,#REF!,"&lt;="&amp;MB218,#REF!,"&lt;="&amp;ME218,#REF!,"&gt;="&amp;MF218,#REF!,"="&amp;KZ218,#REF!,"="&amp;LA218)</f>
        <v/>
      </c>
      <c r="NJ218" s="1">
        <f>COUNTIFS(#REF!,LT218,#REF!,1,#REF!,"&gt;="&amp;MI218,#REF!,"&lt;="&amp;MH218,#REF!,"&lt;="&amp;ME218,#REF!,"&gt;="&amp;MF218)</f>
        <v/>
      </c>
      <c r="NK218" s="1">
        <f>COUNTIFS(#REF!,LT218,#REF!,0,#REF!,"&gt;="&amp;MI218,#REF!,"&lt;="&amp;MH218,#REF!,"&lt;="&amp;ME218,#REF!,"&gt;="&amp;MF218)</f>
        <v/>
      </c>
      <c r="NL218" s="1">
        <f>COUNTIFS(#REF!,LT218,#REF!,1,#REF!,"&gt;="&amp;MI218,#REF!,"&lt;="&amp;MH218,#REF!,"="&amp;KZ218,#REF!,"="&amp;LA218,#REF!,"&lt;="&amp;ME218,#REF!,"&gt;="&amp;MF218)</f>
        <v/>
      </c>
      <c r="NM218" s="1">
        <f>COUNTIFS(#REF!,LT218,#REF!,0,#REF!,"&gt;="&amp;MI218,#REF!,"&lt;="&amp;MH218,#REF!,"="&amp;KZ218,#REF!,"="&amp;LA218,#REF!,"&lt;="&amp;ME218,#REF!,"&gt;="&amp;MF218)</f>
        <v/>
      </c>
      <c r="NN218" s="1">
        <f>COUNTIFS(#REF!,LT218,#REF!,1,#REF!,"&gt;="&amp;MC218,#REF!,"&lt;="&amp;MB218,#REF!,"&lt;="&amp;ME218,#REF!,"&gt;="&amp;MF218)</f>
        <v/>
      </c>
      <c r="NO218" s="1">
        <f>COUNTIFS(#REF!,LT218,#REF!,0,#REF!,"&gt;="&amp;MC218,#REF!,"&lt;="&amp;MB218,#REF!,"&lt;="&amp;ME218,#REF!,"&gt;="&amp;MF218)</f>
        <v/>
      </c>
      <c r="NP218" s="1">
        <f>COUNTIFS(#REF!,LT218,#REF!,1,#REF!,"&lt;="&amp;ME218,#REF!,"&gt;="&amp;MF218,#REF!,"="&amp;KV218,#REF!,"="&amp;KX218)</f>
        <v/>
      </c>
      <c r="NQ218" s="1">
        <f>COUNTIFS(#REF!,LT218,#REF!,0,#REF!,"&lt;="&amp;ME218,#REF!,"&gt;="&amp;MF218,#REF!,"="&amp;KV218,#REF!,"="&amp;KX218)</f>
        <v/>
      </c>
      <c r="NR218" s="1">
        <f>COUNTIFS(#REF!,LT218,#REF!,1,#REF!,"&lt;="&amp;ME218,#REF!,"&gt;="&amp;MF218,#REF!,"="&amp;KW218,#REF!,"="&amp;KY218)</f>
        <v/>
      </c>
      <c r="NS218" s="1">
        <f>COUNTIFS(#REF!,LT218,#REF!,0,#REF!,"&lt;="&amp;ME218,#REF!,"&gt;="&amp;MF218,#REF!,"="&amp;KW218,#REF!,"="&amp;KY218)</f>
        <v/>
      </c>
      <c r="NT218" s="1">
        <f>MP218+MR218+MT218+MV218+MX218+MZ218+NB218</f>
        <v/>
      </c>
      <c r="NU218" s="1">
        <f>MQ218+MS218+MU218+MW218+MY218+NA218+NC218</f>
        <v/>
      </c>
      <c r="NV218" s="1">
        <f>NT218+NU218</f>
        <v/>
      </c>
      <c r="NW218" s="33">
        <f>NT218/(NT218+NU218)</f>
        <v/>
      </c>
      <c r="NX218" s="3">
        <f>1/NW218</f>
        <v/>
      </c>
      <c r="NY218" s="1">
        <f>LH218</f>
        <v/>
      </c>
      <c r="NZ218" s="79">
        <f>(NW218*((NY218-1)*0.98))-((1-NW218)*1)</f>
        <v/>
      </c>
      <c r="OA218" s="34">
        <f>IF(LR218&lt;0.9,0,IF(AND(LR218&gt;1.1),0,1))</f>
        <v/>
      </c>
      <c r="OB218" s="34">
        <f>IF(LS218&lt;0.9,0,IF(AND(LS218&gt;1.1),0,1))</f>
        <v/>
      </c>
      <c r="OC218" s="32">
        <f>IF(NV218&gt;99,1,0)</f>
        <v/>
      </c>
      <c r="OD218" s="32">
        <f>IF(NZ218&gt;0.0799,1,0)</f>
        <v/>
      </c>
      <c r="OE218" s="32">
        <f>IF(NZ218&gt;OM218,1,0)</f>
        <v/>
      </c>
      <c r="OF218" s="32">
        <f>OC218+OD218+OE218+OA218+OB218</f>
        <v/>
      </c>
      <c r="OG218" s="1">
        <f>ND218+NF218+NH218+NJ218+NL218+NN218+NP218+NR218</f>
        <v/>
      </c>
      <c r="OH218" s="1">
        <f>NE218+NG218+NI218+NK218+NM218+NO218+NQ218+NS218</f>
        <v/>
      </c>
      <c r="OI218" s="1">
        <f>OG218+OH218</f>
        <v/>
      </c>
      <c r="OJ218" s="33">
        <f>OG218/(OG218+OH218)</f>
        <v/>
      </c>
      <c r="OK218" s="3">
        <f>1/OJ218</f>
        <v/>
      </c>
      <c r="OL218" s="1">
        <f>LI218</f>
        <v/>
      </c>
      <c r="OM218" s="79">
        <f>(OJ218*((OL218-1)*0.98))-((1-OJ218)*1)</f>
        <v/>
      </c>
      <c r="ON218" s="34">
        <f>IF(LR218&lt;0.9,0,IF(AND(LR218&gt;1.1),0,1))</f>
        <v/>
      </c>
      <c r="OO218" s="34">
        <f>IF(LS218&lt;0.9,0,IF(AND(LS218&gt;1.1),0,1))</f>
        <v/>
      </c>
      <c r="OP218" s="32">
        <f>IF(OI218&gt;99,1,0)</f>
        <v/>
      </c>
      <c r="OQ218" s="32">
        <f>IF(OM218&gt;0.0799,1,0)</f>
        <v/>
      </c>
      <c r="OR218" s="32">
        <f>IF(OM218&gt;OZ218,1,0)</f>
        <v/>
      </c>
      <c r="OS218" s="32">
        <f>OP218+OQ218+OR218+ON218+OO218</f>
        <v/>
      </c>
      <c r="OT218">
        <f>IF(OF218=5,"BackHome0-0",IF(AND(OS218=5),"BackAway0-0",""))</f>
        <v/>
      </c>
      <c r="OU218">
        <f>IF(OF218=5,KN218,IF(AND(OS218=5),KO218,""))</f>
        <v/>
      </c>
      <c r="OV218">
        <f>IF(OF218=5,"Match Odds",IF(AND(OS218=5),"Match Odds",""))</f>
        <v/>
      </c>
      <c r="OW218">
        <f>IF(OF218=5,KP218,IF(AND(OS218=5),KP218,""))</f>
        <v/>
      </c>
      <c r="OX218">
        <f>IF(OF218=5,"MATCH_ODDS",IF(AND(OS218=5),"MATCH_ODDS",""))</f>
        <v/>
      </c>
      <c r="OY218">
        <f>IF(OF218=5,"BACK",IF(AND(OS218=5),"BACK",""))</f>
        <v/>
      </c>
    </row>
    <row r="219" ht="16.5" customHeight="1" thickBot="1" thickTop="1">
      <c r="A219" s="2" t="n"/>
      <c r="KN219" s="1">
        <f>IF(INDEX(#REF!,MATCH('HT 0-0'!D219,#REF!,0))=INDEX(#REF!,MATCH('HT 0-0'!D219,#REF!,0)),INDEX(#REF!,MATCH('HT 0-0'!D219,#REF!,0)),"ERROR")</f>
        <v/>
      </c>
      <c r="KO219" s="1">
        <f>IF(INDEX(#REF!,MATCH('HT 0-0'!E219,#REF!,0))=INDEX(#REF!,MATCH('HT 0-0'!E219,#REF!,0)),INDEX(#REF!,MATCH('HT 0-0'!E219,#REF!,0)),"ERROR")</f>
        <v/>
      </c>
      <c r="KP219" s="1">
        <f>KN219&amp;" v "&amp;KO219</f>
        <v/>
      </c>
      <c r="KQ219">
        <f>B219&amp;"_"&amp;C219</f>
        <v/>
      </c>
      <c r="KR219" s="1">
        <f>IF((HW219/KK219)&lt;0.335,"G",IF((HW219/KK219)&gt;0.67,"R","A"))</f>
        <v/>
      </c>
      <c r="KS219" s="1">
        <f>IF((HX219/KK219)&lt;0.335,"G",IF((HX219/KK219)&gt;0.67,"R","A"))</f>
        <v/>
      </c>
      <c r="KT219" s="1">
        <f>IF((IH219/KK219)&lt;0.335,"G",IF((IH219/KK219)&gt;0.67,"R","A"))</f>
        <v/>
      </c>
      <c r="KU219" s="1">
        <f>IF((II219/KK219)&lt;0.335,"G",IF((II219/KK219)&gt;0.67,"R","A"))</f>
        <v/>
      </c>
      <c r="KV219" s="1">
        <f>IF((HZ219/KK219)&lt;0.335,"G",IF((HZ219/KK219)&gt;0.67,"R","A"))</f>
        <v/>
      </c>
      <c r="KW219" s="1">
        <f>IF((HY219/KK219)&lt;0.335,"G",IF((HY219/KK219)&gt;0.67,"R","A"))</f>
        <v/>
      </c>
      <c r="KX219" s="1">
        <f>IF((IK219/KK219)&lt;0.335,"G",IF((IK219/KK219)&gt;0.67,"R","A"))</f>
        <v/>
      </c>
      <c r="KY219" s="1">
        <f>IF((IJ219/KK219)&lt;0.335,"G",IF((IJ219/KK219)&gt;0.67,"R","A"))</f>
        <v/>
      </c>
      <c r="KZ219" s="1">
        <f>IF((HQ219/KK219)&lt;0.335,"G",IF((HQ219/KK219)&gt;0.67,"R","A"))</f>
        <v/>
      </c>
      <c r="LA219" s="1">
        <f>IF((IB219/KK219)&lt;0.335,"G",IF((IB219/KK219)&gt;0.67,"R","A"))</f>
        <v/>
      </c>
      <c r="LB219">
        <f>IF(LQ219="0-0",INDEX(Scrape!#REF!,MATCH('HT 0-0'!KP219,Scrape!$B:$B,0)),"")</f>
        <v/>
      </c>
      <c r="LC219">
        <f>IF(LQ219="0-0",INDEX(Scrape!$A:$A,MATCH('HT 0-0'!KP219,Scrape!$B:$B,0)),"")</f>
        <v/>
      </c>
      <c r="LD219">
        <f>IF(LQ219="0-0",INDEX(Scrape!$B:$B,MATCH('HT 0-0'!KP219,Scrape!$B:$B,0)),"")</f>
        <v/>
      </c>
      <c r="LE219">
        <f>IF(LQ219="0-0",INDEX(Scrape!$C:$C,MATCH('HT 0-0'!KP219,Scrape!$B:$B,0)),"")</f>
        <v/>
      </c>
      <c r="LF219">
        <f>IF(LQ219="0-0",INDEX(Scrape!$D:$D,MATCH('HT 0-0'!KP219,Scrape!$B:$B,0)),"")</f>
        <v/>
      </c>
      <c r="LG219">
        <f>IF(LQ219="0-0",INDEX(Scrape!$E:$E,MATCH('HT 0-0'!KP219,Scrape!$B:$B,0)),"")</f>
        <v/>
      </c>
      <c r="LH219">
        <f>IF(LQ219="0-0",INDEX(Scrape!$F:$F,MATCH('HT 0-0'!KP219,Scrape!$B:$B,0)),"")</f>
        <v/>
      </c>
      <c r="LI219">
        <f>IF(LQ219="0-0",INDEX(Scrape!$G:$G,MATCH('HT 0-0'!KP219,Scrape!$B:$B,0)),"")</f>
        <v/>
      </c>
      <c r="LJ219">
        <f>IF(LQ219="0-0",INDEX(Scrape!$H:$H,MATCH('HT 0-0'!KP219,Scrape!$B:$B,0)),"")</f>
        <v/>
      </c>
      <c r="LK219">
        <f>IF(LQ219="0-0",INDEX(Scrape!$I:$I,MATCH('HT 0-0'!KP219,Scrape!$B:$B,0)),"")</f>
        <v/>
      </c>
      <c r="LL219">
        <f>IF(LQ219="0-0",INDEX(Scrape!$J:$J,MATCH('HT 0-0'!KP219,Scrape!$B:$B,0)),"")</f>
        <v/>
      </c>
      <c r="LM219">
        <f>IF(LQ219="0-0",INDEX(Scrape!$K:$K,MATCH('HT 0-0'!KP219,Scrape!$B:$B,0)),"")</f>
        <v/>
      </c>
      <c r="LN219">
        <f>IF(LQ219="0-0",INDEX(Scrape!$L:$L,MATCH('HT 0-0'!KP219,Scrape!$B:$B,0)),"")</f>
        <v/>
      </c>
      <c r="LO219">
        <f>IF(LQ219="0-0",INDEX(Scrape!$M:$M,MATCH('HT 0-0'!KP219,Scrape!$B:$B,0)),"")</f>
        <v/>
      </c>
      <c r="LP219">
        <f>IF(LQ219="0-0",INDEX(Scrape!$N:$N,MATCH('HT 0-0'!KP219,Scrape!$B:$B,0)),"")</f>
        <v/>
      </c>
      <c r="LQ219">
        <f>INDEX(Scrape!$O:$O,MATCH('HT 0-0'!KP219,Scrape!$B:$B,0))</f>
        <v/>
      </c>
      <c r="LR219">
        <f>(1/LJ219)+(1/LI219)+(1/LH219)</f>
        <v/>
      </c>
      <c r="LS219">
        <f>(1/LG219)+(1/LF219)+(1/LE219)</f>
        <v/>
      </c>
      <c r="LT219" s="8">
        <f>IF(INDEX(#REF!,MATCH(KQ219,#REF!,0))=INDEX(#REF!,MATCH(KQ219,#REF!,0)),INDEX(#REF!,MATCH(KQ219,#REF!,0)),"ERROR")</f>
        <v/>
      </c>
      <c r="LU219" s="4">
        <f>IF(KR219="G",2,IF(KR219="R",0.5,IF(KR219="A",1)))</f>
        <v/>
      </c>
      <c r="LV219" s="4">
        <f>IF(KS219="G",0.5,IF(KS219="R",2,IF(KS219="A",1)))</f>
        <v/>
      </c>
      <c r="LW219" s="4">
        <f>IF(KT219="G",2,IF(KT219="R",0.5,IF(KT219="A",1)))</f>
        <v/>
      </c>
      <c r="LX219" s="4">
        <f>IF(KU219="G",0.5,IF(KU219="R",2,IF(KU219="A",1)))</f>
        <v/>
      </c>
      <c r="LY219" s="7">
        <f>(LK219*(LU219+LX219)+(LL219*(LU219+LX219)))</f>
        <v/>
      </c>
      <c r="LZ219" s="7">
        <f>(LN219*(LV219+LW219)+(LO219*(LV219+LW219)))</f>
        <v/>
      </c>
      <c r="MA219" s="11">
        <f>LY219-LZ219</f>
        <v/>
      </c>
      <c r="MB219" s="5">
        <f>MA219+2</f>
        <v/>
      </c>
      <c r="MC219" s="6">
        <f>MA219-2</f>
        <v/>
      </c>
      <c r="MD219" s="4">
        <f>LE219</f>
        <v/>
      </c>
      <c r="ME219" s="9">
        <f>IF(MD219=0,1000,MD219+0.75)</f>
        <v/>
      </c>
      <c r="MF219" s="10">
        <f>IF(MD219=0,0,MD219-0.75)</f>
        <v/>
      </c>
      <c r="MG219" s="4">
        <f>((LM219*(LU219+LX219))-((LP219*(LV219+LW219))))</f>
        <v/>
      </c>
      <c r="MH219" s="9">
        <f>MG219*1.2</f>
        <v/>
      </c>
      <c r="MI219" s="10">
        <f>MG219*0.8</f>
        <v/>
      </c>
      <c r="MJ219">
        <f>IFERROR(OT219,"")</f>
        <v/>
      </c>
      <c r="MK219">
        <f>IFERROR(OU219,"")</f>
        <v/>
      </c>
      <c r="ML219">
        <f>IFERROR(OV219,"")</f>
        <v/>
      </c>
      <c r="MM219">
        <f>IFERROR(OW219,"")</f>
        <v/>
      </c>
      <c r="MN219">
        <f>IFERROR(OX219,"")</f>
        <v/>
      </c>
      <c r="MO219">
        <f>IFERROR(OY219,"")</f>
        <v/>
      </c>
      <c r="MP219" s="1">
        <f>COUNTIFS(#REF!,LT219,#REF!,1,#REF!,"&gt;="&amp;MC219,#REF!,"&lt;="&amp;MB219,#REF!,"&lt;="&amp;ME219,#REF!,"&gt;="&amp;MF219,#REF!,"="&amp;KV219,#REF!,"="&amp;KX219)</f>
        <v/>
      </c>
      <c r="MQ219" s="1">
        <f>COUNTIFS(#REF!,LT219,#REF!,0,#REF!,"&gt;="&amp;MC219,#REF!,"&lt;="&amp;MB219,#REF!,"&lt;="&amp;ME219,#REF!,"&gt;="&amp;MF219,#REF!,"="&amp;KV219,#REF!,"="&amp;KX219)</f>
        <v/>
      </c>
      <c r="MR219" s="1">
        <f>COUNTIFS(#REF!,LT219,#REF!,1,#REF!,"&gt;="&amp;MC219,#REF!,"&lt;="&amp;MB219,#REF!,"&lt;="&amp;ME219,#REF!,"&gt;="&amp;MF219,#REF!,"="&amp;KW219,#REF!,"="&amp;KY219)</f>
        <v/>
      </c>
      <c r="MS219" s="1">
        <f>COUNTIFS(#REF!,LT219,#REF!,0,#REF!,"&gt;="&amp;MC219,#REF!,"&lt;="&amp;MB219,#REF!,"&lt;="&amp;ME219,#REF!,"&gt;="&amp;MF219,#REF!,"="&amp;KW219,#REF!,"="&amp;KY219)</f>
        <v/>
      </c>
      <c r="MT219" s="1">
        <f>COUNTIFS(#REF!,LT219,#REF!,1,#REF!,"&gt;="&amp;MI219,#REF!,"&lt;="&amp;MH219,#REF!,"&lt;="&amp;ME219,#REF!,"&gt;="&amp;MF219)</f>
        <v/>
      </c>
      <c r="MU219" s="1">
        <f>COUNTIFS(#REF!,LT219,#REF!,0,#REF!,"&gt;="&amp;MI219,#REF!,"&lt;="&amp;MH219,#REF!,"&lt;="&amp;ME219,#REF!,"&gt;="&amp;MF219)</f>
        <v/>
      </c>
      <c r="MV219" s="1">
        <f>COUNTIFS(#REF!,LT219,#REF!,1,#REF!,"&gt;="&amp;MI219,#REF!,"&lt;="&amp;MH219,#REF!,"="&amp;KZ219,#REF!,"="&amp;LA219,#REF!,"&lt;="&amp;ME219,#REF!,"&gt;="&amp;MF219)</f>
        <v/>
      </c>
      <c r="MW219" s="1">
        <f>COUNTIFS(#REF!,LT219,#REF!,0,#REF!,"&gt;="&amp;MI219,#REF!,"&lt;="&amp;MH219,#REF!,"="&amp;KZ219,#REF!,"="&amp;LA219,#REF!,"&lt;="&amp;ME219,#REF!,"&gt;="&amp;MF219)</f>
        <v/>
      </c>
      <c r="MX219" s="1">
        <f>COUNTIFS(#REF!,LT219,#REF!,1,#REF!,"&gt;="&amp;MC219,#REF!,"&lt;="&amp;MB219,#REF!,"&lt;="&amp;ME219,#REF!,"&gt;="&amp;MF219)</f>
        <v/>
      </c>
      <c r="MY219" s="1">
        <f>COUNTIFS(#REF!,LT219,#REF!,0,#REF!,"&gt;="&amp;MC219,#REF!,"&lt;="&amp;MB219,#REF!,"&lt;="&amp;ME219,#REF!,"&gt;="&amp;MF219)</f>
        <v/>
      </c>
      <c r="MZ219" s="1">
        <f>COUNTIFS(#REF!,LT219,#REF!,1,#REF!,"&lt;="&amp;ME219,#REF!,"&gt;="&amp;MF219,#REF!,"="&amp;KV219,#REF!,"="&amp;KX219)</f>
        <v/>
      </c>
      <c r="NA219" s="1">
        <f>COUNTIFS(#REF!,LT219,#REF!,0,#REF!,"&lt;="&amp;ME219,#REF!,"&gt;="&amp;MF219,#REF!,"="&amp;KV219,#REF!,"="&amp;KX219)</f>
        <v/>
      </c>
      <c r="NB219" s="1">
        <f>COUNTIFS(#REF!,LT219,#REF!,1,#REF!,"&lt;="&amp;ME219,#REF!,"&gt;="&amp;MF219,#REF!,"="&amp;KW219,#REF!,"="&amp;KY219)</f>
        <v/>
      </c>
      <c r="NC219" s="1">
        <f>COUNTIFS(#REF!,LT219,#REF!,0,#REF!,"&lt;="&amp;ME219,#REF!,"&gt;="&amp;MF219,#REF!,"="&amp;KW219,#REF!,"="&amp;KY219)</f>
        <v/>
      </c>
      <c r="ND219" s="1">
        <f>COUNTIFS(#REF!,LT219,#REF!,1,#REF!,"&gt;="&amp;MC219,#REF!,"&lt;="&amp;MB219,#REF!,"&lt;="&amp;ME219,#REF!,"&gt;="&amp;MF219,#REF!,"="&amp;KV219,#REF!,"="&amp;KX219)</f>
        <v/>
      </c>
      <c r="NE219" s="1">
        <f>COUNTIFS(#REF!,LT219,#REF!,0,#REF!,"&gt;="&amp;MC219,#REF!,"&lt;="&amp;MB219,#REF!,"&lt;="&amp;ME219,#REF!,"&gt;="&amp;MF219,#REF!,"="&amp;KV219,#REF!,"="&amp;KX219)</f>
        <v/>
      </c>
      <c r="NF219" s="1">
        <f>COUNTIFS(#REF!,LT219,#REF!,1,#REF!,"&gt;="&amp;MC219,#REF!,"&lt;="&amp;MB219,#REF!,"&lt;="&amp;ME219,#REF!,"&gt;="&amp;MF219,#REF!,"="&amp;KW219,#REF!,"="&amp;KY219)</f>
        <v/>
      </c>
      <c r="NG219" s="1">
        <f>COUNTIFS(#REF!,LT219,#REF!,0,#REF!,"&gt;="&amp;MC219,#REF!,"&lt;="&amp;MB219,#REF!,"&lt;="&amp;ME219,#REF!,"&gt;="&amp;MF219,#REF!,"="&amp;KW219,#REF!,"="&amp;KY219)</f>
        <v/>
      </c>
      <c r="NH219" s="1">
        <f>COUNTIFS(#REF!,LT219,#REF!,1,#REF!,"&gt;="&amp;MC219,#REF!,"&lt;="&amp;MB219,#REF!,"&lt;="&amp;ME219,#REF!,"&gt;="&amp;MF219,#REF!,"="&amp;KZ219,#REF!,"="&amp;LA219)</f>
        <v/>
      </c>
      <c r="NI219" s="1">
        <f>COUNTIFS(#REF!,LT219,#REF!,0,#REF!,"&gt;="&amp;MC219,#REF!,"&lt;="&amp;MB219,#REF!,"&lt;="&amp;ME219,#REF!,"&gt;="&amp;MF219,#REF!,"="&amp;KZ219,#REF!,"="&amp;LA219)</f>
        <v/>
      </c>
      <c r="NJ219" s="1">
        <f>COUNTIFS(#REF!,LT219,#REF!,1,#REF!,"&gt;="&amp;MI219,#REF!,"&lt;="&amp;MH219,#REF!,"&lt;="&amp;ME219,#REF!,"&gt;="&amp;MF219)</f>
        <v/>
      </c>
      <c r="NK219" s="1">
        <f>COUNTIFS(#REF!,LT219,#REF!,0,#REF!,"&gt;="&amp;MI219,#REF!,"&lt;="&amp;MH219,#REF!,"&lt;="&amp;ME219,#REF!,"&gt;="&amp;MF219)</f>
        <v/>
      </c>
      <c r="NL219" s="1">
        <f>COUNTIFS(#REF!,LT219,#REF!,1,#REF!,"&gt;="&amp;MI219,#REF!,"&lt;="&amp;MH219,#REF!,"="&amp;KZ219,#REF!,"="&amp;LA219,#REF!,"&lt;="&amp;ME219,#REF!,"&gt;="&amp;MF219)</f>
        <v/>
      </c>
      <c r="NM219" s="1">
        <f>COUNTIFS(#REF!,LT219,#REF!,0,#REF!,"&gt;="&amp;MI219,#REF!,"&lt;="&amp;MH219,#REF!,"="&amp;KZ219,#REF!,"="&amp;LA219,#REF!,"&lt;="&amp;ME219,#REF!,"&gt;="&amp;MF219)</f>
        <v/>
      </c>
      <c r="NN219" s="1">
        <f>COUNTIFS(#REF!,LT219,#REF!,1,#REF!,"&gt;="&amp;MC219,#REF!,"&lt;="&amp;MB219,#REF!,"&lt;="&amp;ME219,#REF!,"&gt;="&amp;MF219)</f>
        <v/>
      </c>
      <c r="NO219" s="1">
        <f>COUNTIFS(#REF!,LT219,#REF!,0,#REF!,"&gt;="&amp;MC219,#REF!,"&lt;="&amp;MB219,#REF!,"&lt;="&amp;ME219,#REF!,"&gt;="&amp;MF219)</f>
        <v/>
      </c>
      <c r="NP219" s="1">
        <f>COUNTIFS(#REF!,LT219,#REF!,1,#REF!,"&lt;="&amp;ME219,#REF!,"&gt;="&amp;MF219,#REF!,"="&amp;KV219,#REF!,"="&amp;KX219)</f>
        <v/>
      </c>
      <c r="NQ219" s="1">
        <f>COUNTIFS(#REF!,LT219,#REF!,0,#REF!,"&lt;="&amp;ME219,#REF!,"&gt;="&amp;MF219,#REF!,"="&amp;KV219,#REF!,"="&amp;KX219)</f>
        <v/>
      </c>
      <c r="NR219" s="1">
        <f>COUNTIFS(#REF!,LT219,#REF!,1,#REF!,"&lt;="&amp;ME219,#REF!,"&gt;="&amp;MF219,#REF!,"="&amp;KW219,#REF!,"="&amp;KY219)</f>
        <v/>
      </c>
      <c r="NS219" s="1">
        <f>COUNTIFS(#REF!,LT219,#REF!,0,#REF!,"&lt;="&amp;ME219,#REF!,"&gt;="&amp;MF219,#REF!,"="&amp;KW219,#REF!,"="&amp;KY219)</f>
        <v/>
      </c>
      <c r="NT219" s="1">
        <f>MP219+MR219+MT219+MV219+MX219+MZ219+NB219</f>
        <v/>
      </c>
      <c r="NU219" s="1">
        <f>MQ219+MS219+MU219+MW219+MY219+NA219+NC219</f>
        <v/>
      </c>
      <c r="NV219" s="1">
        <f>NT219+NU219</f>
        <v/>
      </c>
      <c r="NW219" s="33">
        <f>NT219/(NT219+NU219)</f>
        <v/>
      </c>
      <c r="NX219" s="3">
        <f>1/NW219</f>
        <v/>
      </c>
      <c r="NY219" s="1">
        <f>LH219</f>
        <v/>
      </c>
      <c r="NZ219" s="79">
        <f>(NW219*((NY219-1)*0.98))-((1-NW219)*1)</f>
        <v/>
      </c>
      <c r="OA219" s="34">
        <f>IF(LR219&lt;0.9,0,IF(AND(LR219&gt;1.1),0,1))</f>
        <v/>
      </c>
      <c r="OB219" s="34">
        <f>IF(LS219&lt;0.9,0,IF(AND(LS219&gt;1.1),0,1))</f>
        <v/>
      </c>
      <c r="OC219" s="32">
        <f>IF(NV219&gt;99,1,0)</f>
        <v/>
      </c>
      <c r="OD219" s="32">
        <f>IF(NZ219&gt;0.0799,1,0)</f>
        <v/>
      </c>
      <c r="OE219" s="32">
        <f>IF(NZ219&gt;OM219,1,0)</f>
        <v/>
      </c>
      <c r="OF219" s="32">
        <f>OC219+OD219+OE219+OA219+OB219</f>
        <v/>
      </c>
      <c r="OG219" s="1">
        <f>ND219+NF219+NH219+NJ219+NL219+NN219+NP219+NR219</f>
        <v/>
      </c>
      <c r="OH219" s="1">
        <f>NE219+NG219+NI219+NK219+NM219+NO219+NQ219+NS219</f>
        <v/>
      </c>
      <c r="OI219" s="1">
        <f>OG219+OH219</f>
        <v/>
      </c>
      <c r="OJ219" s="33">
        <f>OG219/(OG219+OH219)</f>
        <v/>
      </c>
      <c r="OK219" s="3">
        <f>1/OJ219</f>
        <v/>
      </c>
      <c r="OL219" s="1">
        <f>LI219</f>
        <v/>
      </c>
      <c r="OM219" s="79">
        <f>(OJ219*((OL219-1)*0.98))-((1-OJ219)*1)</f>
        <v/>
      </c>
      <c r="ON219" s="34">
        <f>IF(LR219&lt;0.9,0,IF(AND(LR219&gt;1.1),0,1))</f>
        <v/>
      </c>
      <c r="OO219" s="34">
        <f>IF(LS219&lt;0.9,0,IF(AND(LS219&gt;1.1),0,1))</f>
        <v/>
      </c>
      <c r="OP219" s="32">
        <f>IF(OI219&gt;99,1,0)</f>
        <v/>
      </c>
      <c r="OQ219" s="32">
        <f>IF(OM219&gt;0.0799,1,0)</f>
        <v/>
      </c>
      <c r="OR219" s="32">
        <f>IF(OM219&gt;OZ219,1,0)</f>
        <v/>
      </c>
      <c r="OS219" s="32">
        <f>OP219+OQ219+OR219+ON219+OO219</f>
        <v/>
      </c>
      <c r="OT219">
        <f>IF(OF219=5,"BackHome0-0",IF(AND(OS219=5),"BackAway0-0",""))</f>
        <v/>
      </c>
      <c r="OU219">
        <f>IF(OF219=5,KN219,IF(AND(OS219=5),KO219,""))</f>
        <v/>
      </c>
      <c r="OV219">
        <f>IF(OF219=5,"Match Odds",IF(AND(OS219=5),"Match Odds",""))</f>
        <v/>
      </c>
      <c r="OW219">
        <f>IF(OF219=5,KP219,IF(AND(OS219=5),KP219,""))</f>
        <v/>
      </c>
      <c r="OX219">
        <f>IF(OF219=5,"MATCH_ODDS",IF(AND(OS219=5),"MATCH_ODDS",""))</f>
        <v/>
      </c>
      <c r="OY219">
        <f>IF(OF219=5,"BACK",IF(AND(OS219=5),"BACK",""))</f>
        <v/>
      </c>
    </row>
    <row r="220" ht="16.5" customHeight="1" thickBot="1" thickTop="1">
      <c r="A220" s="2" t="n"/>
      <c r="KN220" s="1">
        <f>IF(INDEX(#REF!,MATCH('HT 0-0'!D220,#REF!,0))=INDEX(#REF!,MATCH('HT 0-0'!D220,#REF!,0)),INDEX(#REF!,MATCH('HT 0-0'!D220,#REF!,0)),"ERROR")</f>
        <v/>
      </c>
      <c r="KO220" s="1">
        <f>IF(INDEX(#REF!,MATCH('HT 0-0'!E220,#REF!,0))=INDEX(#REF!,MATCH('HT 0-0'!E220,#REF!,0)),INDEX(#REF!,MATCH('HT 0-0'!E220,#REF!,0)),"ERROR")</f>
        <v/>
      </c>
      <c r="KP220" s="1">
        <f>KN220&amp;" v "&amp;KO220</f>
        <v/>
      </c>
      <c r="KQ220">
        <f>B220&amp;"_"&amp;C220</f>
        <v/>
      </c>
      <c r="KR220" s="1">
        <f>IF((HW220/KK220)&lt;0.335,"G",IF((HW220/KK220)&gt;0.67,"R","A"))</f>
        <v/>
      </c>
      <c r="KS220" s="1">
        <f>IF((HX220/KK220)&lt;0.335,"G",IF((HX220/KK220)&gt;0.67,"R","A"))</f>
        <v/>
      </c>
      <c r="KT220" s="1">
        <f>IF((IH220/KK220)&lt;0.335,"G",IF((IH220/KK220)&gt;0.67,"R","A"))</f>
        <v/>
      </c>
      <c r="KU220" s="1">
        <f>IF((II220/KK220)&lt;0.335,"G",IF((II220/KK220)&gt;0.67,"R","A"))</f>
        <v/>
      </c>
      <c r="KV220" s="1">
        <f>IF((HZ220/KK220)&lt;0.335,"G",IF((HZ220/KK220)&gt;0.67,"R","A"))</f>
        <v/>
      </c>
      <c r="KW220" s="1">
        <f>IF((HY220/KK220)&lt;0.335,"G",IF((HY220/KK220)&gt;0.67,"R","A"))</f>
        <v/>
      </c>
      <c r="KX220" s="1">
        <f>IF((IK220/KK220)&lt;0.335,"G",IF((IK220/KK220)&gt;0.67,"R","A"))</f>
        <v/>
      </c>
      <c r="KY220" s="1">
        <f>IF((IJ220/KK220)&lt;0.335,"G",IF((IJ220/KK220)&gt;0.67,"R","A"))</f>
        <v/>
      </c>
      <c r="KZ220" s="1">
        <f>IF((HQ220/KK220)&lt;0.335,"G",IF((HQ220/KK220)&gt;0.67,"R","A"))</f>
        <v/>
      </c>
      <c r="LA220" s="1">
        <f>IF((IB220/KK220)&lt;0.335,"G",IF((IB220/KK220)&gt;0.67,"R","A"))</f>
        <v/>
      </c>
      <c r="LB220">
        <f>IF(LQ220="0-0",INDEX(Scrape!#REF!,MATCH('HT 0-0'!KP220,Scrape!$B:$B,0)),"")</f>
        <v/>
      </c>
      <c r="LC220">
        <f>IF(LQ220="0-0",INDEX(Scrape!$A:$A,MATCH('HT 0-0'!KP220,Scrape!$B:$B,0)),"")</f>
        <v/>
      </c>
      <c r="LD220">
        <f>IF(LQ220="0-0",INDEX(Scrape!$B:$B,MATCH('HT 0-0'!KP220,Scrape!$B:$B,0)),"")</f>
        <v/>
      </c>
      <c r="LE220">
        <f>IF(LQ220="0-0",INDEX(Scrape!$C:$C,MATCH('HT 0-0'!KP220,Scrape!$B:$B,0)),"")</f>
        <v/>
      </c>
      <c r="LF220">
        <f>IF(LQ220="0-0",INDEX(Scrape!$D:$D,MATCH('HT 0-0'!KP220,Scrape!$B:$B,0)),"")</f>
        <v/>
      </c>
      <c r="LG220">
        <f>IF(LQ220="0-0",INDEX(Scrape!$E:$E,MATCH('HT 0-0'!KP220,Scrape!$B:$B,0)),"")</f>
        <v/>
      </c>
      <c r="LH220">
        <f>IF(LQ220="0-0",INDEX(Scrape!$F:$F,MATCH('HT 0-0'!KP220,Scrape!$B:$B,0)),"")</f>
        <v/>
      </c>
      <c r="LI220">
        <f>IF(LQ220="0-0",INDEX(Scrape!$G:$G,MATCH('HT 0-0'!KP220,Scrape!$B:$B,0)),"")</f>
        <v/>
      </c>
      <c r="LJ220">
        <f>IF(LQ220="0-0",INDEX(Scrape!$H:$H,MATCH('HT 0-0'!KP220,Scrape!$B:$B,0)),"")</f>
        <v/>
      </c>
      <c r="LK220">
        <f>IF(LQ220="0-0",INDEX(Scrape!$I:$I,MATCH('HT 0-0'!KP220,Scrape!$B:$B,0)),"")</f>
        <v/>
      </c>
      <c r="LL220">
        <f>IF(LQ220="0-0",INDEX(Scrape!$J:$J,MATCH('HT 0-0'!KP220,Scrape!$B:$B,0)),"")</f>
        <v/>
      </c>
      <c r="LM220">
        <f>IF(LQ220="0-0",INDEX(Scrape!$K:$K,MATCH('HT 0-0'!KP220,Scrape!$B:$B,0)),"")</f>
        <v/>
      </c>
      <c r="LN220">
        <f>IF(LQ220="0-0",INDEX(Scrape!$L:$L,MATCH('HT 0-0'!KP220,Scrape!$B:$B,0)),"")</f>
        <v/>
      </c>
      <c r="LO220">
        <f>IF(LQ220="0-0",INDEX(Scrape!$M:$M,MATCH('HT 0-0'!KP220,Scrape!$B:$B,0)),"")</f>
        <v/>
      </c>
      <c r="LP220">
        <f>IF(LQ220="0-0",INDEX(Scrape!$N:$N,MATCH('HT 0-0'!KP220,Scrape!$B:$B,0)),"")</f>
        <v/>
      </c>
      <c r="LQ220">
        <f>INDEX(Scrape!$O:$O,MATCH('HT 0-0'!KP220,Scrape!$B:$B,0))</f>
        <v/>
      </c>
      <c r="LR220">
        <f>(1/LJ220)+(1/LI220)+(1/LH220)</f>
        <v/>
      </c>
      <c r="LS220">
        <f>(1/LG220)+(1/LF220)+(1/LE220)</f>
        <v/>
      </c>
      <c r="LT220" s="8">
        <f>IF(INDEX(#REF!,MATCH(KQ220,#REF!,0))=INDEX(#REF!,MATCH(KQ220,#REF!,0)),INDEX(#REF!,MATCH(KQ220,#REF!,0)),"ERROR")</f>
        <v/>
      </c>
      <c r="LU220" s="4">
        <f>IF(KR220="G",2,IF(KR220="R",0.5,IF(KR220="A",1)))</f>
        <v/>
      </c>
      <c r="LV220" s="4">
        <f>IF(KS220="G",0.5,IF(KS220="R",2,IF(KS220="A",1)))</f>
        <v/>
      </c>
      <c r="LW220" s="4">
        <f>IF(KT220="G",2,IF(KT220="R",0.5,IF(KT220="A",1)))</f>
        <v/>
      </c>
      <c r="LX220" s="4">
        <f>IF(KU220="G",0.5,IF(KU220="R",2,IF(KU220="A",1)))</f>
        <v/>
      </c>
      <c r="LY220" s="7">
        <f>(LK220*(LU220+LX220)+(LL220*(LU220+LX220)))</f>
        <v/>
      </c>
      <c r="LZ220" s="7">
        <f>(LN220*(LV220+LW220)+(LO220*(LV220+LW220)))</f>
        <v/>
      </c>
      <c r="MA220" s="11">
        <f>LY220-LZ220</f>
        <v/>
      </c>
      <c r="MB220" s="5">
        <f>MA220+2</f>
        <v/>
      </c>
      <c r="MC220" s="6">
        <f>MA220-2</f>
        <v/>
      </c>
      <c r="MD220" s="4">
        <f>LE220</f>
        <v/>
      </c>
      <c r="ME220" s="9">
        <f>IF(MD220=0,1000,MD220+0.75)</f>
        <v/>
      </c>
      <c r="MF220" s="10">
        <f>IF(MD220=0,0,MD220-0.75)</f>
        <v/>
      </c>
      <c r="MG220" s="4">
        <f>((LM220*(LU220+LX220))-((LP220*(LV220+LW220))))</f>
        <v/>
      </c>
      <c r="MH220" s="9">
        <f>MG220*1.2</f>
        <v/>
      </c>
      <c r="MI220" s="10">
        <f>MG220*0.8</f>
        <v/>
      </c>
      <c r="MJ220">
        <f>IFERROR(OT220,"")</f>
        <v/>
      </c>
      <c r="MK220">
        <f>IFERROR(OU220,"")</f>
        <v/>
      </c>
      <c r="ML220">
        <f>IFERROR(OV220,"")</f>
        <v/>
      </c>
      <c r="MM220">
        <f>IFERROR(OW220,"")</f>
        <v/>
      </c>
      <c r="MN220">
        <f>IFERROR(OX220,"")</f>
        <v/>
      </c>
      <c r="MO220">
        <f>IFERROR(OY220,"")</f>
        <v/>
      </c>
      <c r="MP220" s="1">
        <f>COUNTIFS(#REF!,LT220,#REF!,1,#REF!,"&gt;="&amp;MC220,#REF!,"&lt;="&amp;MB220,#REF!,"&lt;="&amp;ME220,#REF!,"&gt;="&amp;MF220,#REF!,"="&amp;KV220,#REF!,"="&amp;KX220)</f>
        <v/>
      </c>
      <c r="MQ220" s="1">
        <f>COUNTIFS(#REF!,LT220,#REF!,0,#REF!,"&gt;="&amp;MC220,#REF!,"&lt;="&amp;MB220,#REF!,"&lt;="&amp;ME220,#REF!,"&gt;="&amp;MF220,#REF!,"="&amp;KV220,#REF!,"="&amp;KX220)</f>
        <v/>
      </c>
      <c r="MR220" s="1">
        <f>COUNTIFS(#REF!,LT220,#REF!,1,#REF!,"&gt;="&amp;MC220,#REF!,"&lt;="&amp;MB220,#REF!,"&lt;="&amp;ME220,#REF!,"&gt;="&amp;MF220,#REF!,"="&amp;KW220,#REF!,"="&amp;KY220)</f>
        <v/>
      </c>
      <c r="MS220" s="1">
        <f>COUNTIFS(#REF!,LT220,#REF!,0,#REF!,"&gt;="&amp;MC220,#REF!,"&lt;="&amp;MB220,#REF!,"&lt;="&amp;ME220,#REF!,"&gt;="&amp;MF220,#REF!,"="&amp;KW220,#REF!,"="&amp;KY220)</f>
        <v/>
      </c>
      <c r="MT220" s="1">
        <f>COUNTIFS(#REF!,LT220,#REF!,1,#REF!,"&gt;="&amp;MI220,#REF!,"&lt;="&amp;MH220,#REF!,"&lt;="&amp;ME220,#REF!,"&gt;="&amp;MF220)</f>
        <v/>
      </c>
      <c r="MU220" s="1">
        <f>COUNTIFS(#REF!,LT220,#REF!,0,#REF!,"&gt;="&amp;MI220,#REF!,"&lt;="&amp;MH220,#REF!,"&lt;="&amp;ME220,#REF!,"&gt;="&amp;MF220)</f>
        <v/>
      </c>
      <c r="MV220" s="1">
        <f>COUNTIFS(#REF!,LT220,#REF!,1,#REF!,"&gt;="&amp;MI220,#REF!,"&lt;="&amp;MH220,#REF!,"="&amp;KZ220,#REF!,"="&amp;LA220,#REF!,"&lt;="&amp;ME220,#REF!,"&gt;="&amp;MF220)</f>
        <v/>
      </c>
      <c r="MW220" s="1">
        <f>COUNTIFS(#REF!,LT220,#REF!,0,#REF!,"&gt;="&amp;MI220,#REF!,"&lt;="&amp;MH220,#REF!,"="&amp;KZ220,#REF!,"="&amp;LA220,#REF!,"&lt;="&amp;ME220,#REF!,"&gt;="&amp;MF220)</f>
        <v/>
      </c>
      <c r="MX220" s="1">
        <f>COUNTIFS(#REF!,LT220,#REF!,1,#REF!,"&gt;="&amp;MC220,#REF!,"&lt;="&amp;MB220,#REF!,"&lt;="&amp;ME220,#REF!,"&gt;="&amp;MF220)</f>
        <v/>
      </c>
      <c r="MY220" s="1">
        <f>COUNTIFS(#REF!,LT220,#REF!,0,#REF!,"&gt;="&amp;MC220,#REF!,"&lt;="&amp;MB220,#REF!,"&lt;="&amp;ME220,#REF!,"&gt;="&amp;MF220)</f>
        <v/>
      </c>
      <c r="MZ220" s="1">
        <f>COUNTIFS(#REF!,LT220,#REF!,1,#REF!,"&lt;="&amp;ME220,#REF!,"&gt;="&amp;MF220,#REF!,"="&amp;KV220,#REF!,"="&amp;KX220)</f>
        <v/>
      </c>
      <c r="NA220" s="1">
        <f>COUNTIFS(#REF!,LT220,#REF!,0,#REF!,"&lt;="&amp;ME220,#REF!,"&gt;="&amp;MF220,#REF!,"="&amp;KV220,#REF!,"="&amp;KX220)</f>
        <v/>
      </c>
      <c r="NB220" s="1">
        <f>COUNTIFS(#REF!,LT220,#REF!,1,#REF!,"&lt;="&amp;ME220,#REF!,"&gt;="&amp;MF220,#REF!,"="&amp;KW220,#REF!,"="&amp;KY220)</f>
        <v/>
      </c>
      <c r="NC220" s="1">
        <f>COUNTIFS(#REF!,LT220,#REF!,0,#REF!,"&lt;="&amp;ME220,#REF!,"&gt;="&amp;MF220,#REF!,"="&amp;KW220,#REF!,"="&amp;KY220)</f>
        <v/>
      </c>
      <c r="ND220" s="1">
        <f>COUNTIFS(#REF!,LT220,#REF!,1,#REF!,"&gt;="&amp;MC220,#REF!,"&lt;="&amp;MB220,#REF!,"&lt;="&amp;ME220,#REF!,"&gt;="&amp;MF220,#REF!,"="&amp;KV220,#REF!,"="&amp;KX220)</f>
        <v/>
      </c>
      <c r="NE220" s="1">
        <f>COUNTIFS(#REF!,LT220,#REF!,0,#REF!,"&gt;="&amp;MC220,#REF!,"&lt;="&amp;MB220,#REF!,"&lt;="&amp;ME220,#REF!,"&gt;="&amp;MF220,#REF!,"="&amp;KV220,#REF!,"="&amp;KX220)</f>
        <v/>
      </c>
      <c r="NF220" s="1">
        <f>COUNTIFS(#REF!,LT220,#REF!,1,#REF!,"&gt;="&amp;MC220,#REF!,"&lt;="&amp;MB220,#REF!,"&lt;="&amp;ME220,#REF!,"&gt;="&amp;MF220,#REF!,"="&amp;KW220,#REF!,"="&amp;KY220)</f>
        <v/>
      </c>
      <c r="NG220" s="1">
        <f>COUNTIFS(#REF!,LT220,#REF!,0,#REF!,"&gt;="&amp;MC220,#REF!,"&lt;="&amp;MB220,#REF!,"&lt;="&amp;ME220,#REF!,"&gt;="&amp;MF220,#REF!,"="&amp;KW220,#REF!,"="&amp;KY220)</f>
        <v/>
      </c>
      <c r="NH220" s="1">
        <f>COUNTIFS(#REF!,LT220,#REF!,1,#REF!,"&gt;="&amp;MC220,#REF!,"&lt;="&amp;MB220,#REF!,"&lt;="&amp;ME220,#REF!,"&gt;="&amp;MF220,#REF!,"="&amp;KZ220,#REF!,"="&amp;LA220)</f>
        <v/>
      </c>
      <c r="NI220" s="1">
        <f>COUNTIFS(#REF!,LT220,#REF!,0,#REF!,"&gt;="&amp;MC220,#REF!,"&lt;="&amp;MB220,#REF!,"&lt;="&amp;ME220,#REF!,"&gt;="&amp;MF220,#REF!,"="&amp;KZ220,#REF!,"="&amp;LA220)</f>
        <v/>
      </c>
      <c r="NJ220" s="1">
        <f>COUNTIFS(#REF!,LT220,#REF!,1,#REF!,"&gt;="&amp;MI220,#REF!,"&lt;="&amp;MH220,#REF!,"&lt;="&amp;ME220,#REF!,"&gt;="&amp;MF220)</f>
        <v/>
      </c>
      <c r="NK220" s="1">
        <f>COUNTIFS(#REF!,LT220,#REF!,0,#REF!,"&gt;="&amp;MI220,#REF!,"&lt;="&amp;MH220,#REF!,"&lt;="&amp;ME220,#REF!,"&gt;="&amp;MF220)</f>
        <v/>
      </c>
      <c r="NL220" s="1">
        <f>COUNTIFS(#REF!,LT220,#REF!,1,#REF!,"&gt;="&amp;MI220,#REF!,"&lt;="&amp;MH220,#REF!,"="&amp;KZ220,#REF!,"="&amp;LA220,#REF!,"&lt;="&amp;ME220,#REF!,"&gt;="&amp;MF220)</f>
        <v/>
      </c>
      <c r="NM220" s="1">
        <f>COUNTIFS(#REF!,LT220,#REF!,0,#REF!,"&gt;="&amp;MI220,#REF!,"&lt;="&amp;MH220,#REF!,"="&amp;KZ220,#REF!,"="&amp;LA220,#REF!,"&lt;="&amp;ME220,#REF!,"&gt;="&amp;MF220)</f>
        <v/>
      </c>
      <c r="NN220" s="1">
        <f>COUNTIFS(#REF!,LT220,#REF!,1,#REF!,"&gt;="&amp;MC220,#REF!,"&lt;="&amp;MB220,#REF!,"&lt;="&amp;ME220,#REF!,"&gt;="&amp;MF220)</f>
        <v/>
      </c>
      <c r="NO220" s="1">
        <f>COUNTIFS(#REF!,LT220,#REF!,0,#REF!,"&gt;="&amp;MC220,#REF!,"&lt;="&amp;MB220,#REF!,"&lt;="&amp;ME220,#REF!,"&gt;="&amp;MF220)</f>
        <v/>
      </c>
      <c r="NP220" s="1">
        <f>COUNTIFS(#REF!,LT220,#REF!,1,#REF!,"&lt;="&amp;ME220,#REF!,"&gt;="&amp;MF220,#REF!,"="&amp;KV220,#REF!,"="&amp;KX220)</f>
        <v/>
      </c>
      <c r="NQ220" s="1">
        <f>COUNTIFS(#REF!,LT220,#REF!,0,#REF!,"&lt;="&amp;ME220,#REF!,"&gt;="&amp;MF220,#REF!,"="&amp;KV220,#REF!,"="&amp;KX220)</f>
        <v/>
      </c>
      <c r="NR220" s="1">
        <f>COUNTIFS(#REF!,LT220,#REF!,1,#REF!,"&lt;="&amp;ME220,#REF!,"&gt;="&amp;MF220,#REF!,"="&amp;KW220,#REF!,"="&amp;KY220)</f>
        <v/>
      </c>
      <c r="NS220" s="1">
        <f>COUNTIFS(#REF!,LT220,#REF!,0,#REF!,"&lt;="&amp;ME220,#REF!,"&gt;="&amp;MF220,#REF!,"="&amp;KW220,#REF!,"="&amp;KY220)</f>
        <v/>
      </c>
      <c r="NT220" s="1">
        <f>MP220+MR220+MT220+MV220+MX220+MZ220+NB220</f>
        <v/>
      </c>
      <c r="NU220" s="1">
        <f>MQ220+MS220+MU220+MW220+MY220+NA220+NC220</f>
        <v/>
      </c>
      <c r="NV220" s="1">
        <f>NT220+NU220</f>
        <v/>
      </c>
      <c r="NW220" s="33">
        <f>NT220/(NT220+NU220)</f>
        <v/>
      </c>
      <c r="NX220" s="3">
        <f>1/NW220</f>
        <v/>
      </c>
      <c r="NY220" s="1">
        <f>LH220</f>
        <v/>
      </c>
      <c r="NZ220" s="79">
        <f>(NW220*((NY220-1)*0.98))-((1-NW220)*1)</f>
        <v/>
      </c>
      <c r="OA220" s="34">
        <f>IF(LR220&lt;0.9,0,IF(AND(LR220&gt;1.1),0,1))</f>
        <v/>
      </c>
      <c r="OB220" s="34">
        <f>IF(LS220&lt;0.9,0,IF(AND(LS220&gt;1.1),0,1))</f>
        <v/>
      </c>
      <c r="OC220" s="32">
        <f>IF(NV220&gt;99,1,0)</f>
        <v/>
      </c>
      <c r="OD220" s="32">
        <f>IF(NZ220&gt;0.0799,1,0)</f>
        <v/>
      </c>
      <c r="OE220" s="32">
        <f>IF(NZ220&gt;OM220,1,0)</f>
        <v/>
      </c>
      <c r="OF220" s="32">
        <f>OC220+OD220+OE220+OA220+OB220</f>
        <v/>
      </c>
      <c r="OG220" s="1">
        <f>ND220+NF220+NH220+NJ220+NL220+NN220+NP220+NR220</f>
        <v/>
      </c>
      <c r="OH220" s="1">
        <f>NE220+NG220+NI220+NK220+NM220+NO220+NQ220+NS220</f>
        <v/>
      </c>
      <c r="OI220" s="1">
        <f>OG220+OH220</f>
        <v/>
      </c>
      <c r="OJ220" s="33">
        <f>OG220/(OG220+OH220)</f>
        <v/>
      </c>
      <c r="OK220" s="3">
        <f>1/OJ220</f>
        <v/>
      </c>
      <c r="OL220" s="1">
        <f>LI220</f>
        <v/>
      </c>
      <c r="OM220" s="79">
        <f>(OJ220*((OL220-1)*0.98))-((1-OJ220)*1)</f>
        <v/>
      </c>
      <c r="ON220" s="34">
        <f>IF(LR220&lt;0.9,0,IF(AND(LR220&gt;1.1),0,1))</f>
        <v/>
      </c>
      <c r="OO220" s="34">
        <f>IF(LS220&lt;0.9,0,IF(AND(LS220&gt;1.1),0,1))</f>
        <v/>
      </c>
      <c r="OP220" s="32">
        <f>IF(OI220&gt;99,1,0)</f>
        <v/>
      </c>
      <c r="OQ220" s="32">
        <f>IF(OM220&gt;0.0799,1,0)</f>
        <v/>
      </c>
      <c r="OR220" s="32">
        <f>IF(OM220&gt;OZ220,1,0)</f>
        <v/>
      </c>
      <c r="OS220" s="32">
        <f>OP220+OQ220+OR220+ON220+OO220</f>
        <v/>
      </c>
      <c r="OT220">
        <f>IF(OF220=5,"BackHome0-0",IF(AND(OS220=5),"BackAway0-0",""))</f>
        <v/>
      </c>
      <c r="OU220">
        <f>IF(OF220=5,KN220,IF(AND(OS220=5),KO220,""))</f>
        <v/>
      </c>
      <c r="OV220">
        <f>IF(OF220=5,"Match Odds",IF(AND(OS220=5),"Match Odds",""))</f>
        <v/>
      </c>
      <c r="OW220">
        <f>IF(OF220=5,KP220,IF(AND(OS220=5),KP220,""))</f>
        <v/>
      </c>
      <c r="OX220">
        <f>IF(OF220=5,"MATCH_ODDS",IF(AND(OS220=5),"MATCH_ODDS",""))</f>
        <v/>
      </c>
      <c r="OY220">
        <f>IF(OF220=5,"BACK",IF(AND(OS220=5),"BACK",""))</f>
        <v/>
      </c>
    </row>
    <row r="221" ht="16.5" customHeight="1" thickBot="1" thickTop="1">
      <c r="A221" s="2" t="n"/>
      <c r="KN221" s="1">
        <f>IF(INDEX(#REF!,MATCH('HT 0-0'!D221,#REF!,0))=INDEX(#REF!,MATCH('HT 0-0'!D221,#REF!,0)),INDEX(#REF!,MATCH('HT 0-0'!D221,#REF!,0)),"ERROR")</f>
        <v/>
      </c>
      <c r="KO221" s="1">
        <f>IF(INDEX(#REF!,MATCH('HT 0-0'!E221,#REF!,0))=INDEX(#REF!,MATCH('HT 0-0'!E221,#REF!,0)),INDEX(#REF!,MATCH('HT 0-0'!E221,#REF!,0)),"ERROR")</f>
        <v/>
      </c>
      <c r="KP221" s="1">
        <f>KN221&amp;" v "&amp;KO221</f>
        <v/>
      </c>
      <c r="KQ221">
        <f>B221&amp;"_"&amp;C221</f>
        <v/>
      </c>
      <c r="KR221" s="1">
        <f>IF((HW221/KK221)&lt;0.335,"G",IF((HW221/KK221)&gt;0.67,"R","A"))</f>
        <v/>
      </c>
      <c r="KS221" s="1">
        <f>IF((HX221/KK221)&lt;0.335,"G",IF((HX221/KK221)&gt;0.67,"R","A"))</f>
        <v/>
      </c>
      <c r="KT221" s="1">
        <f>IF((IH221/KK221)&lt;0.335,"G",IF((IH221/KK221)&gt;0.67,"R","A"))</f>
        <v/>
      </c>
      <c r="KU221" s="1">
        <f>IF((II221/KK221)&lt;0.335,"G",IF((II221/KK221)&gt;0.67,"R","A"))</f>
        <v/>
      </c>
      <c r="KV221" s="1">
        <f>IF((HZ221/KK221)&lt;0.335,"G",IF((HZ221/KK221)&gt;0.67,"R","A"))</f>
        <v/>
      </c>
      <c r="KW221" s="1">
        <f>IF((HY221/KK221)&lt;0.335,"G",IF((HY221/KK221)&gt;0.67,"R","A"))</f>
        <v/>
      </c>
      <c r="KX221" s="1">
        <f>IF((IK221/KK221)&lt;0.335,"G",IF((IK221/KK221)&gt;0.67,"R","A"))</f>
        <v/>
      </c>
      <c r="KY221" s="1">
        <f>IF((IJ221/KK221)&lt;0.335,"G",IF((IJ221/KK221)&gt;0.67,"R","A"))</f>
        <v/>
      </c>
      <c r="KZ221" s="1">
        <f>IF((HQ221/KK221)&lt;0.335,"G",IF((HQ221/KK221)&gt;0.67,"R","A"))</f>
        <v/>
      </c>
      <c r="LA221" s="1">
        <f>IF((IB221/KK221)&lt;0.335,"G",IF((IB221/KK221)&gt;0.67,"R","A"))</f>
        <v/>
      </c>
      <c r="LB221">
        <f>IF(LQ221="0-0",INDEX(Scrape!#REF!,MATCH('HT 0-0'!KP221,Scrape!$B:$B,0)),"")</f>
        <v/>
      </c>
      <c r="LC221">
        <f>IF(LQ221="0-0",INDEX(Scrape!$A:$A,MATCH('HT 0-0'!KP221,Scrape!$B:$B,0)),"")</f>
        <v/>
      </c>
      <c r="LD221">
        <f>IF(LQ221="0-0",INDEX(Scrape!$B:$B,MATCH('HT 0-0'!KP221,Scrape!$B:$B,0)),"")</f>
        <v/>
      </c>
      <c r="LE221">
        <f>IF(LQ221="0-0",INDEX(Scrape!$C:$C,MATCH('HT 0-0'!KP221,Scrape!$B:$B,0)),"")</f>
        <v/>
      </c>
      <c r="LF221">
        <f>IF(LQ221="0-0",INDEX(Scrape!$D:$D,MATCH('HT 0-0'!KP221,Scrape!$B:$B,0)),"")</f>
        <v/>
      </c>
      <c r="LG221">
        <f>IF(LQ221="0-0",INDEX(Scrape!$E:$E,MATCH('HT 0-0'!KP221,Scrape!$B:$B,0)),"")</f>
        <v/>
      </c>
      <c r="LH221">
        <f>IF(LQ221="0-0",INDEX(Scrape!$F:$F,MATCH('HT 0-0'!KP221,Scrape!$B:$B,0)),"")</f>
        <v/>
      </c>
      <c r="LI221">
        <f>IF(LQ221="0-0",INDEX(Scrape!$G:$G,MATCH('HT 0-0'!KP221,Scrape!$B:$B,0)),"")</f>
        <v/>
      </c>
      <c r="LJ221">
        <f>IF(LQ221="0-0",INDEX(Scrape!$H:$H,MATCH('HT 0-0'!KP221,Scrape!$B:$B,0)),"")</f>
        <v/>
      </c>
      <c r="LK221">
        <f>IF(LQ221="0-0",INDEX(Scrape!$I:$I,MATCH('HT 0-0'!KP221,Scrape!$B:$B,0)),"")</f>
        <v/>
      </c>
      <c r="LL221">
        <f>IF(LQ221="0-0",INDEX(Scrape!$J:$J,MATCH('HT 0-0'!KP221,Scrape!$B:$B,0)),"")</f>
        <v/>
      </c>
      <c r="LM221">
        <f>IF(LQ221="0-0",INDEX(Scrape!$K:$K,MATCH('HT 0-0'!KP221,Scrape!$B:$B,0)),"")</f>
        <v/>
      </c>
      <c r="LN221">
        <f>IF(LQ221="0-0",INDEX(Scrape!$L:$L,MATCH('HT 0-0'!KP221,Scrape!$B:$B,0)),"")</f>
        <v/>
      </c>
      <c r="LO221">
        <f>IF(LQ221="0-0",INDEX(Scrape!$M:$M,MATCH('HT 0-0'!KP221,Scrape!$B:$B,0)),"")</f>
        <v/>
      </c>
      <c r="LP221">
        <f>IF(LQ221="0-0",INDEX(Scrape!$N:$N,MATCH('HT 0-0'!KP221,Scrape!$B:$B,0)),"")</f>
        <v/>
      </c>
      <c r="LQ221">
        <f>INDEX(Scrape!$O:$O,MATCH('HT 0-0'!KP221,Scrape!$B:$B,0))</f>
        <v/>
      </c>
      <c r="LR221">
        <f>(1/LJ221)+(1/LI221)+(1/LH221)</f>
        <v/>
      </c>
      <c r="LS221">
        <f>(1/LG221)+(1/LF221)+(1/LE221)</f>
        <v/>
      </c>
      <c r="LT221" s="8">
        <f>IF(INDEX(#REF!,MATCH(KQ221,#REF!,0))=INDEX(#REF!,MATCH(KQ221,#REF!,0)),INDEX(#REF!,MATCH(KQ221,#REF!,0)),"ERROR")</f>
        <v/>
      </c>
      <c r="LU221" s="4">
        <f>IF(KR221="G",2,IF(KR221="R",0.5,IF(KR221="A",1)))</f>
        <v/>
      </c>
      <c r="LV221" s="4">
        <f>IF(KS221="G",0.5,IF(KS221="R",2,IF(KS221="A",1)))</f>
        <v/>
      </c>
      <c r="LW221" s="4">
        <f>IF(KT221="G",2,IF(KT221="R",0.5,IF(KT221="A",1)))</f>
        <v/>
      </c>
      <c r="LX221" s="4">
        <f>IF(KU221="G",0.5,IF(KU221="R",2,IF(KU221="A",1)))</f>
        <v/>
      </c>
      <c r="LY221" s="7">
        <f>(LK221*(LU221+LX221)+(LL221*(LU221+LX221)))</f>
        <v/>
      </c>
      <c r="LZ221" s="7">
        <f>(LN221*(LV221+LW221)+(LO221*(LV221+LW221)))</f>
        <v/>
      </c>
      <c r="MA221" s="11">
        <f>LY221-LZ221</f>
        <v/>
      </c>
      <c r="MB221" s="5">
        <f>MA221+2</f>
        <v/>
      </c>
      <c r="MC221" s="6">
        <f>MA221-2</f>
        <v/>
      </c>
      <c r="MD221" s="4">
        <f>LE221</f>
        <v/>
      </c>
      <c r="ME221" s="9">
        <f>IF(MD221=0,1000,MD221+0.75)</f>
        <v/>
      </c>
      <c r="MF221" s="10">
        <f>IF(MD221=0,0,MD221-0.75)</f>
        <v/>
      </c>
      <c r="MG221" s="4">
        <f>((LM221*(LU221+LX221))-((LP221*(LV221+LW221))))</f>
        <v/>
      </c>
      <c r="MH221" s="9">
        <f>MG221*1.2</f>
        <v/>
      </c>
      <c r="MI221" s="10">
        <f>MG221*0.8</f>
        <v/>
      </c>
      <c r="MJ221">
        <f>IFERROR(OT221,"")</f>
        <v/>
      </c>
      <c r="MK221">
        <f>IFERROR(OU221,"")</f>
        <v/>
      </c>
      <c r="ML221">
        <f>IFERROR(OV221,"")</f>
        <v/>
      </c>
      <c r="MM221">
        <f>IFERROR(OW221,"")</f>
        <v/>
      </c>
      <c r="MN221">
        <f>IFERROR(OX221,"")</f>
        <v/>
      </c>
      <c r="MO221">
        <f>IFERROR(OY221,"")</f>
        <v/>
      </c>
      <c r="MP221" s="1">
        <f>COUNTIFS(#REF!,LT221,#REF!,1,#REF!,"&gt;="&amp;MC221,#REF!,"&lt;="&amp;MB221,#REF!,"&lt;="&amp;ME221,#REF!,"&gt;="&amp;MF221,#REF!,"="&amp;KV221,#REF!,"="&amp;KX221)</f>
        <v/>
      </c>
      <c r="MQ221" s="1">
        <f>COUNTIFS(#REF!,LT221,#REF!,0,#REF!,"&gt;="&amp;MC221,#REF!,"&lt;="&amp;MB221,#REF!,"&lt;="&amp;ME221,#REF!,"&gt;="&amp;MF221,#REF!,"="&amp;KV221,#REF!,"="&amp;KX221)</f>
        <v/>
      </c>
      <c r="MR221" s="1">
        <f>COUNTIFS(#REF!,LT221,#REF!,1,#REF!,"&gt;="&amp;MC221,#REF!,"&lt;="&amp;MB221,#REF!,"&lt;="&amp;ME221,#REF!,"&gt;="&amp;MF221,#REF!,"="&amp;KW221,#REF!,"="&amp;KY221)</f>
        <v/>
      </c>
      <c r="MS221" s="1">
        <f>COUNTIFS(#REF!,LT221,#REF!,0,#REF!,"&gt;="&amp;MC221,#REF!,"&lt;="&amp;MB221,#REF!,"&lt;="&amp;ME221,#REF!,"&gt;="&amp;MF221,#REF!,"="&amp;KW221,#REF!,"="&amp;KY221)</f>
        <v/>
      </c>
      <c r="MT221" s="1">
        <f>COUNTIFS(#REF!,LT221,#REF!,1,#REF!,"&gt;="&amp;MI221,#REF!,"&lt;="&amp;MH221,#REF!,"&lt;="&amp;ME221,#REF!,"&gt;="&amp;MF221)</f>
        <v/>
      </c>
      <c r="MU221" s="1">
        <f>COUNTIFS(#REF!,LT221,#REF!,0,#REF!,"&gt;="&amp;MI221,#REF!,"&lt;="&amp;MH221,#REF!,"&lt;="&amp;ME221,#REF!,"&gt;="&amp;MF221)</f>
        <v/>
      </c>
      <c r="MV221" s="1">
        <f>COUNTIFS(#REF!,LT221,#REF!,1,#REF!,"&gt;="&amp;MI221,#REF!,"&lt;="&amp;MH221,#REF!,"="&amp;KZ221,#REF!,"="&amp;LA221,#REF!,"&lt;="&amp;ME221,#REF!,"&gt;="&amp;MF221)</f>
        <v/>
      </c>
      <c r="MW221" s="1">
        <f>COUNTIFS(#REF!,LT221,#REF!,0,#REF!,"&gt;="&amp;MI221,#REF!,"&lt;="&amp;MH221,#REF!,"="&amp;KZ221,#REF!,"="&amp;LA221,#REF!,"&lt;="&amp;ME221,#REF!,"&gt;="&amp;MF221)</f>
        <v/>
      </c>
      <c r="MX221" s="1">
        <f>COUNTIFS(#REF!,LT221,#REF!,1,#REF!,"&gt;="&amp;MC221,#REF!,"&lt;="&amp;MB221,#REF!,"&lt;="&amp;ME221,#REF!,"&gt;="&amp;MF221)</f>
        <v/>
      </c>
      <c r="MY221" s="1">
        <f>COUNTIFS(#REF!,LT221,#REF!,0,#REF!,"&gt;="&amp;MC221,#REF!,"&lt;="&amp;MB221,#REF!,"&lt;="&amp;ME221,#REF!,"&gt;="&amp;MF221)</f>
        <v/>
      </c>
      <c r="MZ221" s="1">
        <f>COUNTIFS(#REF!,LT221,#REF!,1,#REF!,"&lt;="&amp;ME221,#REF!,"&gt;="&amp;MF221,#REF!,"="&amp;KV221,#REF!,"="&amp;KX221)</f>
        <v/>
      </c>
      <c r="NA221" s="1">
        <f>COUNTIFS(#REF!,LT221,#REF!,0,#REF!,"&lt;="&amp;ME221,#REF!,"&gt;="&amp;MF221,#REF!,"="&amp;KV221,#REF!,"="&amp;KX221)</f>
        <v/>
      </c>
      <c r="NB221" s="1">
        <f>COUNTIFS(#REF!,LT221,#REF!,1,#REF!,"&lt;="&amp;ME221,#REF!,"&gt;="&amp;MF221,#REF!,"="&amp;KW221,#REF!,"="&amp;KY221)</f>
        <v/>
      </c>
      <c r="NC221" s="1">
        <f>COUNTIFS(#REF!,LT221,#REF!,0,#REF!,"&lt;="&amp;ME221,#REF!,"&gt;="&amp;MF221,#REF!,"="&amp;KW221,#REF!,"="&amp;KY221)</f>
        <v/>
      </c>
      <c r="ND221" s="1">
        <f>COUNTIFS(#REF!,LT221,#REF!,1,#REF!,"&gt;="&amp;MC221,#REF!,"&lt;="&amp;MB221,#REF!,"&lt;="&amp;ME221,#REF!,"&gt;="&amp;MF221,#REF!,"="&amp;KV221,#REF!,"="&amp;KX221)</f>
        <v/>
      </c>
      <c r="NE221" s="1">
        <f>COUNTIFS(#REF!,LT221,#REF!,0,#REF!,"&gt;="&amp;MC221,#REF!,"&lt;="&amp;MB221,#REF!,"&lt;="&amp;ME221,#REF!,"&gt;="&amp;MF221,#REF!,"="&amp;KV221,#REF!,"="&amp;KX221)</f>
        <v/>
      </c>
      <c r="NF221" s="1">
        <f>COUNTIFS(#REF!,LT221,#REF!,1,#REF!,"&gt;="&amp;MC221,#REF!,"&lt;="&amp;MB221,#REF!,"&lt;="&amp;ME221,#REF!,"&gt;="&amp;MF221,#REF!,"="&amp;KW221,#REF!,"="&amp;KY221)</f>
        <v/>
      </c>
      <c r="NG221" s="1">
        <f>COUNTIFS(#REF!,LT221,#REF!,0,#REF!,"&gt;="&amp;MC221,#REF!,"&lt;="&amp;MB221,#REF!,"&lt;="&amp;ME221,#REF!,"&gt;="&amp;MF221,#REF!,"="&amp;KW221,#REF!,"="&amp;KY221)</f>
        <v/>
      </c>
      <c r="NH221" s="1">
        <f>COUNTIFS(#REF!,LT221,#REF!,1,#REF!,"&gt;="&amp;MC221,#REF!,"&lt;="&amp;MB221,#REF!,"&lt;="&amp;ME221,#REF!,"&gt;="&amp;MF221,#REF!,"="&amp;KZ221,#REF!,"="&amp;LA221)</f>
        <v/>
      </c>
      <c r="NI221" s="1">
        <f>COUNTIFS(#REF!,LT221,#REF!,0,#REF!,"&gt;="&amp;MC221,#REF!,"&lt;="&amp;MB221,#REF!,"&lt;="&amp;ME221,#REF!,"&gt;="&amp;MF221,#REF!,"="&amp;KZ221,#REF!,"="&amp;LA221)</f>
        <v/>
      </c>
      <c r="NJ221" s="1">
        <f>COUNTIFS(#REF!,LT221,#REF!,1,#REF!,"&gt;="&amp;MI221,#REF!,"&lt;="&amp;MH221,#REF!,"&lt;="&amp;ME221,#REF!,"&gt;="&amp;MF221)</f>
        <v/>
      </c>
      <c r="NK221" s="1">
        <f>COUNTIFS(#REF!,LT221,#REF!,0,#REF!,"&gt;="&amp;MI221,#REF!,"&lt;="&amp;MH221,#REF!,"&lt;="&amp;ME221,#REF!,"&gt;="&amp;MF221)</f>
        <v/>
      </c>
      <c r="NL221" s="1">
        <f>COUNTIFS(#REF!,LT221,#REF!,1,#REF!,"&gt;="&amp;MI221,#REF!,"&lt;="&amp;MH221,#REF!,"="&amp;KZ221,#REF!,"="&amp;LA221,#REF!,"&lt;="&amp;ME221,#REF!,"&gt;="&amp;MF221)</f>
        <v/>
      </c>
      <c r="NM221" s="1">
        <f>COUNTIFS(#REF!,LT221,#REF!,0,#REF!,"&gt;="&amp;MI221,#REF!,"&lt;="&amp;MH221,#REF!,"="&amp;KZ221,#REF!,"="&amp;LA221,#REF!,"&lt;="&amp;ME221,#REF!,"&gt;="&amp;MF221)</f>
        <v/>
      </c>
      <c r="NN221" s="1">
        <f>COUNTIFS(#REF!,LT221,#REF!,1,#REF!,"&gt;="&amp;MC221,#REF!,"&lt;="&amp;MB221,#REF!,"&lt;="&amp;ME221,#REF!,"&gt;="&amp;MF221)</f>
        <v/>
      </c>
      <c r="NO221" s="1">
        <f>COUNTIFS(#REF!,LT221,#REF!,0,#REF!,"&gt;="&amp;MC221,#REF!,"&lt;="&amp;MB221,#REF!,"&lt;="&amp;ME221,#REF!,"&gt;="&amp;MF221)</f>
        <v/>
      </c>
      <c r="NP221" s="1">
        <f>COUNTIFS(#REF!,LT221,#REF!,1,#REF!,"&lt;="&amp;ME221,#REF!,"&gt;="&amp;MF221,#REF!,"="&amp;KV221,#REF!,"="&amp;KX221)</f>
        <v/>
      </c>
      <c r="NQ221" s="1">
        <f>COUNTIFS(#REF!,LT221,#REF!,0,#REF!,"&lt;="&amp;ME221,#REF!,"&gt;="&amp;MF221,#REF!,"="&amp;KV221,#REF!,"="&amp;KX221)</f>
        <v/>
      </c>
      <c r="NR221" s="1">
        <f>COUNTIFS(#REF!,LT221,#REF!,1,#REF!,"&lt;="&amp;ME221,#REF!,"&gt;="&amp;MF221,#REF!,"="&amp;KW221,#REF!,"="&amp;KY221)</f>
        <v/>
      </c>
      <c r="NS221" s="1">
        <f>COUNTIFS(#REF!,LT221,#REF!,0,#REF!,"&lt;="&amp;ME221,#REF!,"&gt;="&amp;MF221,#REF!,"="&amp;KW221,#REF!,"="&amp;KY221)</f>
        <v/>
      </c>
      <c r="NT221" s="1">
        <f>MP221+MR221+MT221+MV221+MX221+MZ221+NB221</f>
        <v/>
      </c>
      <c r="NU221" s="1">
        <f>MQ221+MS221+MU221+MW221+MY221+NA221+NC221</f>
        <v/>
      </c>
      <c r="NV221" s="1">
        <f>NT221+NU221</f>
        <v/>
      </c>
      <c r="NW221" s="33">
        <f>NT221/(NT221+NU221)</f>
        <v/>
      </c>
      <c r="NX221" s="3">
        <f>1/NW221</f>
        <v/>
      </c>
      <c r="NY221" s="1">
        <f>LH221</f>
        <v/>
      </c>
      <c r="NZ221" s="79">
        <f>(NW221*((NY221-1)*0.98))-((1-NW221)*1)</f>
        <v/>
      </c>
      <c r="OA221" s="34">
        <f>IF(LR221&lt;0.9,0,IF(AND(LR221&gt;1.1),0,1))</f>
        <v/>
      </c>
      <c r="OB221" s="34">
        <f>IF(LS221&lt;0.9,0,IF(AND(LS221&gt;1.1),0,1))</f>
        <v/>
      </c>
      <c r="OC221" s="32">
        <f>IF(NV221&gt;99,1,0)</f>
        <v/>
      </c>
      <c r="OD221" s="32">
        <f>IF(NZ221&gt;0.0799,1,0)</f>
        <v/>
      </c>
      <c r="OE221" s="32">
        <f>IF(NZ221&gt;OM221,1,0)</f>
        <v/>
      </c>
      <c r="OF221" s="32">
        <f>OC221+OD221+OE221+OA221+OB221</f>
        <v/>
      </c>
      <c r="OG221" s="1">
        <f>ND221+NF221+NH221+NJ221+NL221+NN221+NP221+NR221</f>
        <v/>
      </c>
      <c r="OH221" s="1">
        <f>NE221+NG221+NI221+NK221+NM221+NO221+NQ221+NS221</f>
        <v/>
      </c>
      <c r="OI221" s="1">
        <f>OG221+OH221</f>
        <v/>
      </c>
      <c r="OJ221" s="33">
        <f>OG221/(OG221+OH221)</f>
        <v/>
      </c>
      <c r="OK221" s="3">
        <f>1/OJ221</f>
        <v/>
      </c>
      <c r="OL221" s="1">
        <f>LI221</f>
        <v/>
      </c>
      <c r="OM221" s="79">
        <f>(OJ221*((OL221-1)*0.98))-((1-OJ221)*1)</f>
        <v/>
      </c>
      <c r="ON221" s="34">
        <f>IF(LR221&lt;0.9,0,IF(AND(LR221&gt;1.1),0,1))</f>
        <v/>
      </c>
      <c r="OO221" s="34">
        <f>IF(LS221&lt;0.9,0,IF(AND(LS221&gt;1.1),0,1))</f>
        <v/>
      </c>
      <c r="OP221" s="32">
        <f>IF(OI221&gt;99,1,0)</f>
        <v/>
      </c>
      <c r="OQ221" s="32">
        <f>IF(OM221&gt;0.0799,1,0)</f>
        <v/>
      </c>
      <c r="OR221" s="32">
        <f>IF(OM221&gt;OZ221,1,0)</f>
        <v/>
      </c>
      <c r="OS221" s="32">
        <f>OP221+OQ221+OR221+ON221+OO221</f>
        <v/>
      </c>
      <c r="OT221">
        <f>IF(OF221=5,"BackHome0-0",IF(AND(OS221=5),"BackAway0-0",""))</f>
        <v/>
      </c>
      <c r="OU221">
        <f>IF(OF221=5,KN221,IF(AND(OS221=5),KO221,""))</f>
        <v/>
      </c>
      <c r="OV221">
        <f>IF(OF221=5,"Match Odds",IF(AND(OS221=5),"Match Odds",""))</f>
        <v/>
      </c>
      <c r="OW221">
        <f>IF(OF221=5,KP221,IF(AND(OS221=5),KP221,""))</f>
        <v/>
      </c>
      <c r="OX221">
        <f>IF(OF221=5,"MATCH_ODDS",IF(AND(OS221=5),"MATCH_ODDS",""))</f>
        <v/>
      </c>
      <c r="OY221">
        <f>IF(OF221=5,"BACK",IF(AND(OS221=5),"BACK",""))</f>
        <v/>
      </c>
    </row>
    <row r="222" ht="16.5" customHeight="1" thickBot="1" thickTop="1">
      <c r="A222" s="2" t="n"/>
      <c r="KN222" s="1">
        <f>IF(INDEX(#REF!,MATCH('HT 0-0'!D222,#REF!,0))=INDEX(#REF!,MATCH('HT 0-0'!D222,#REF!,0)),INDEX(#REF!,MATCH('HT 0-0'!D222,#REF!,0)),"ERROR")</f>
        <v/>
      </c>
      <c r="KO222" s="1">
        <f>IF(INDEX(#REF!,MATCH('HT 0-0'!E222,#REF!,0))=INDEX(#REF!,MATCH('HT 0-0'!E222,#REF!,0)),INDEX(#REF!,MATCH('HT 0-0'!E222,#REF!,0)),"ERROR")</f>
        <v/>
      </c>
      <c r="KP222" s="1">
        <f>KN222&amp;" v "&amp;KO222</f>
        <v/>
      </c>
      <c r="KQ222">
        <f>B222&amp;"_"&amp;C222</f>
        <v/>
      </c>
      <c r="KR222" s="1">
        <f>IF((HW222/KK222)&lt;0.335,"G",IF((HW222/KK222)&gt;0.67,"R","A"))</f>
        <v/>
      </c>
      <c r="KS222" s="1">
        <f>IF((HX222/KK222)&lt;0.335,"G",IF((HX222/KK222)&gt;0.67,"R","A"))</f>
        <v/>
      </c>
      <c r="KT222" s="1">
        <f>IF((IH222/KK222)&lt;0.335,"G",IF((IH222/KK222)&gt;0.67,"R","A"))</f>
        <v/>
      </c>
      <c r="KU222" s="1">
        <f>IF((II222/KK222)&lt;0.335,"G",IF((II222/KK222)&gt;0.67,"R","A"))</f>
        <v/>
      </c>
      <c r="KV222" s="1">
        <f>IF((HZ222/KK222)&lt;0.335,"G",IF((HZ222/KK222)&gt;0.67,"R","A"))</f>
        <v/>
      </c>
      <c r="KW222" s="1">
        <f>IF((HY222/KK222)&lt;0.335,"G",IF((HY222/KK222)&gt;0.67,"R","A"))</f>
        <v/>
      </c>
      <c r="KX222" s="1">
        <f>IF((IK222/KK222)&lt;0.335,"G",IF((IK222/KK222)&gt;0.67,"R","A"))</f>
        <v/>
      </c>
      <c r="KY222" s="1">
        <f>IF((IJ222/KK222)&lt;0.335,"G",IF((IJ222/KK222)&gt;0.67,"R","A"))</f>
        <v/>
      </c>
      <c r="KZ222" s="1">
        <f>IF((HQ222/KK222)&lt;0.335,"G",IF((HQ222/KK222)&gt;0.67,"R","A"))</f>
        <v/>
      </c>
      <c r="LA222" s="1">
        <f>IF((IB222/KK222)&lt;0.335,"G",IF((IB222/KK222)&gt;0.67,"R","A"))</f>
        <v/>
      </c>
      <c r="LB222">
        <f>IF(LQ222="0-0",INDEX(Scrape!#REF!,MATCH('HT 0-0'!KP222,Scrape!$B:$B,0)),"")</f>
        <v/>
      </c>
      <c r="LC222">
        <f>IF(LQ222="0-0",INDEX(Scrape!$A:$A,MATCH('HT 0-0'!KP222,Scrape!$B:$B,0)),"")</f>
        <v/>
      </c>
      <c r="LD222">
        <f>IF(LQ222="0-0",INDEX(Scrape!$B:$B,MATCH('HT 0-0'!KP222,Scrape!$B:$B,0)),"")</f>
        <v/>
      </c>
      <c r="LE222">
        <f>IF(LQ222="0-0",INDEX(Scrape!$C:$C,MATCH('HT 0-0'!KP222,Scrape!$B:$B,0)),"")</f>
        <v/>
      </c>
      <c r="LF222">
        <f>IF(LQ222="0-0",INDEX(Scrape!$D:$D,MATCH('HT 0-0'!KP222,Scrape!$B:$B,0)),"")</f>
        <v/>
      </c>
      <c r="LG222">
        <f>IF(LQ222="0-0",INDEX(Scrape!$E:$E,MATCH('HT 0-0'!KP222,Scrape!$B:$B,0)),"")</f>
        <v/>
      </c>
      <c r="LH222">
        <f>IF(LQ222="0-0",INDEX(Scrape!$F:$F,MATCH('HT 0-0'!KP222,Scrape!$B:$B,0)),"")</f>
        <v/>
      </c>
      <c r="LI222">
        <f>IF(LQ222="0-0",INDEX(Scrape!$G:$G,MATCH('HT 0-0'!KP222,Scrape!$B:$B,0)),"")</f>
        <v/>
      </c>
      <c r="LJ222">
        <f>IF(LQ222="0-0",INDEX(Scrape!$H:$H,MATCH('HT 0-0'!KP222,Scrape!$B:$B,0)),"")</f>
        <v/>
      </c>
      <c r="LK222">
        <f>IF(LQ222="0-0",INDEX(Scrape!$I:$I,MATCH('HT 0-0'!KP222,Scrape!$B:$B,0)),"")</f>
        <v/>
      </c>
      <c r="LL222">
        <f>IF(LQ222="0-0",INDEX(Scrape!$J:$J,MATCH('HT 0-0'!KP222,Scrape!$B:$B,0)),"")</f>
        <v/>
      </c>
      <c r="LM222">
        <f>IF(LQ222="0-0",INDEX(Scrape!$K:$K,MATCH('HT 0-0'!KP222,Scrape!$B:$B,0)),"")</f>
        <v/>
      </c>
      <c r="LN222">
        <f>IF(LQ222="0-0",INDEX(Scrape!$L:$L,MATCH('HT 0-0'!KP222,Scrape!$B:$B,0)),"")</f>
        <v/>
      </c>
      <c r="LO222">
        <f>IF(LQ222="0-0",INDEX(Scrape!$M:$M,MATCH('HT 0-0'!KP222,Scrape!$B:$B,0)),"")</f>
        <v/>
      </c>
      <c r="LP222">
        <f>IF(LQ222="0-0",INDEX(Scrape!$N:$N,MATCH('HT 0-0'!KP222,Scrape!$B:$B,0)),"")</f>
        <v/>
      </c>
      <c r="LQ222">
        <f>INDEX(Scrape!$O:$O,MATCH('HT 0-0'!KP222,Scrape!$B:$B,0))</f>
        <v/>
      </c>
      <c r="LR222">
        <f>(1/LJ222)+(1/LI222)+(1/LH222)</f>
        <v/>
      </c>
      <c r="LS222">
        <f>(1/LG222)+(1/LF222)+(1/LE222)</f>
        <v/>
      </c>
      <c r="LT222" s="8">
        <f>IF(INDEX(#REF!,MATCH(KQ222,#REF!,0))=INDEX(#REF!,MATCH(KQ222,#REF!,0)),INDEX(#REF!,MATCH(KQ222,#REF!,0)),"ERROR")</f>
        <v/>
      </c>
      <c r="LU222" s="4">
        <f>IF(KR222="G",2,IF(KR222="R",0.5,IF(KR222="A",1)))</f>
        <v/>
      </c>
      <c r="LV222" s="4">
        <f>IF(KS222="G",0.5,IF(KS222="R",2,IF(KS222="A",1)))</f>
        <v/>
      </c>
      <c r="LW222" s="4">
        <f>IF(KT222="G",2,IF(KT222="R",0.5,IF(KT222="A",1)))</f>
        <v/>
      </c>
      <c r="LX222" s="4">
        <f>IF(KU222="G",0.5,IF(KU222="R",2,IF(KU222="A",1)))</f>
        <v/>
      </c>
      <c r="LY222" s="7">
        <f>(LK222*(LU222+LX222)+(LL222*(LU222+LX222)))</f>
        <v/>
      </c>
      <c r="LZ222" s="7">
        <f>(LN222*(LV222+LW222)+(LO222*(LV222+LW222)))</f>
        <v/>
      </c>
      <c r="MA222" s="11">
        <f>LY222-LZ222</f>
        <v/>
      </c>
      <c r="MB222" s="5">
        <f>MA222+2</f>
        <v/>
      </c>
      <c r="MC222" s="6">
        <f>MA222-2</f>
        <v/>
      </c>
      <c r="MD222" s="4">
        <f>LE222</f>
        <v/>
      </c>
      <c r="ME222" s="9">
        <f>IF(MD222=0,1000,MD222+0.75)</f>
        <v/>
      </c>
      <c r="MF222" s="10">
        <f>IF(MD222=0,0,MD222-0.75)</f>
        <v/>
      </c>
      <c r="MG222" s="4">
        <f>((LM222*(LU222+LX222))-((LP222*(LV222+LW222))))</f>
        <v/>
      </c>
      <c r="MH222" s="9">
        <f>MG222*1.2</f>
        <v/>
      </c>
      <c r="MI222" s="10">
        <f>MG222*0.8</f>
        <v/>
      </c>
      <c r="MJ222">
        <f>IFERROR(OT222,"")</f>
        <v/>
      </c>
      <c r="MK222">
        <f>IFERROR(OU222,"")</f>
        <v/>
      </c>
      <c r="ML222">
        <f>IFERROR(OV222,"")</f>
        <v/>
      </c>
      <c r="MM222">
        <f>IFERROR(OW222,"")</f>
        <v/>
      </c>
      <c r="MN222">
        <f>IFERROR(OX222,"")</f>
        <v/>
      </c>
      <c r="MO222">
        <f>IFERROR(OY222,"")</f>
        <v/>
      </c>
      <c r="MP222" s="1">
        <f>COUNTIFS(#REF!,LT222,#REF!,1,#REF!,"&gt;="&amp;MC222,#REF!,"&lt;="&amp;MB222,#REF!,"&lt;="&amp;ME222,#REF!,"&gt;="&amp;MF222,#REF!,"="&amp;KV222,#REF!,"="&amp;KX222)</f>
        <v/>
      </c>
      <c r="MQ222" s="1">
        <f>COUNTIFS(#REF!,LT222,#REF!,0,#REF!,"&gt;="&amp;MC222,#REF!,"&lt;="&amp;MB222,#REF!,"&lt;="&amp;ME222,#REF!,"&gt;="&amp;MF222,#REF!,"="&amp;KV222,#REF!,"="&amp;KX222)</f>
        <v/>
      </c>
      <c r="MR222" s="1">
        <f>COUNTIFS(#REF!,LT222,#REF!,1,#REF!,"&gt;="&amp;MC222,#REF!,"&lt;="&amp;MB222,#REF!,"&lt;="&amp;ME222,#REF!,"&gt;="&amp;MF222,#REF!,"="&amp;KW222,#REF!,"="&amp;KY222)</f>
        <v/>
      </c>
      <c r="MS222" s="1">
        <f>COUNTIFS(#REF!,LT222,#REF!,0,#REF!,"&gt;="&amp;MC222,#REF!,"&lt;="&amp;MB222,#REF!,"&lt;="&amp;ME222,#REF!,"&gt;="&amp;MF222,#REF!,"="&amp;KW222,#REF!,"="&amp;KY222)</f>
        <v/>
      </c>
      <c r="MT222" s="1">
        <f>COUNTIFS(#REF!,LT222,#REF!,1,#REF!,"&gt;="&amp;MI222,#REF!,"&lt;="&amp;MH222,#REF!,"&lt;="&amp;ME222,#REF!,"&gt;="&amp;MF222)</f>
        <v/>
      </c>
      <c r="MU222" s="1">
        <f>COUNTIFS(#REF!,LT222,#REF!,0,#REF!,"&gt;="&amp;MI222,#REF!,"&lt;="&amp;MH222,#REF!,"&lt;="&amp;ME222,#REF!,"&gt;="&amp;MF222)</f>
        <v/>
      </c>
      <c r="MV222" s="1">
        <f>COUNTIFS(#REF!,LT222,#REF!,1,#REF!,"&gt;="&amp;MI222,#REF!,"&lt;="&amp;MH222,#REF!,"="&amp;KZ222,#REF!,"="&amp;LA222,#REF!,"&lt;="&amp;ME222,#REF!,"&gt;="&amp;MF222)</f>
        <v/>
      </c>
      <c r="MW222" s="1">
        <f>COUNTIFS(#REF!,LT222,#REF!,0,#REF!,"&gt;="&amp;MI222,#REF!,"&lt;="&amp;MH222,#REF!,"="&amp;KZ222,#REF!,"="&amp;LA222,#REF!,"&lt;="&amp;ME222,#REF!,"&gt;="&amp;MF222)</f>
        <v/>
      </c>
      <c r="MX222" s="1">
        <f>COUNTIFS(#REF!,LT222,#REF!,1,#REF!,"&gt;="&amp;MC222,#REF!,"&lt;="&amp;MB222,#REF!,"&lt;="&amp;ME222,#REF!,"&gt;="&amp;MF222)</f>
        <v/>
      </c>
      <c r="MY222" s="1">
        <f>COUNTIFS(#REF!,LT222,#REF!,0,#REF!,"&gt;="&amp;MC222,#REF!,"&lt;="&amp;MB222,#REF!,"&lt;="&amp;ME222,#REF!,"&gt;="&amp;MF222)</f>
        <v/>
      </c>
      <c r="MZ222" s="1">
        <f>COUNTIFS(#REF!,LT222,#REF!,1,#REF!,"&lt;="&amp;ME222,#REF!,"&gt;="&amp;MF222,#REF!,"="&amp;KV222,#REF!,"="&amp;KX222)</f>
        <v/>
      </c>
      <c r="NA222" s="1">
        <f>COUNTIFS(#REF!,LT222,#REF!,0,#REF!,"&lt;="&amp;ME222,#REF!,"&gt;="&amp;MF222,#REF!,"="&amp;KV222,#REF!,"="&amp;KX222)</f>
        <v/>
      </c>
      <c r="NB222" s="1">
        <f>COUNTIFS(#REF!,LT222,#REF!,1,#REF!,"&lt;="&amp;ME222,#REF!,"&gt;="&amp;MF222,#REF!,"="&amp;KW222,#REF!,"="&amp;KY222)</f>
        <v/>
      </c>
      <c r="NC222" s="1">
        <f>COUNTIFS(#REF!,LT222,#REF!,0,#REF!,"&lt;="&amp;ME222,#REF!,"&gt;="&amp;MF222,#REF!,"="&amp;KW222,#REF!,"="&amp;KY222)</f>
        <v/>
      </c>
      <c r="ND222" s="1">
        <f>COUNTIFS(#REF!,LT222,#REF!,1,#REF!,"&gt;="&amp;MC222,#REF!,"&lt;="&amp;MB222,#REF!,"&lt;="&amp;ME222,#REF!,"&gt;="&amp;MF222,#REF!,"="&amp;KV222,#REF!,"="&amp;KX222)</f>
        <v/>
      </c>
      <c r="NE222" s="1">
        <f>COUNTIFS(#REF!,LT222,#REF!,0,#REF!,"&gt;="&amp;MC222,#REF!,"&lt;="&amp;MB222,#REF!,"&lt;="&amp;ME222,#REF!,"&gt;="&amp;MF222,#REF!,"="&amp;KV222,#REF!,"="&amp;KX222)</f>
        <v/>
      </c>
      <c r="NF222" s="1">
        <f>COUNTIFS(#REF!,LT222,#REF!,1,#REF!,"&gt;="&amp;MC222,#REF!,"&lt;="&amp;MB222,#REF!,"&lt;="&amp;ME222,#REF!,"&gt;="&amp;MF222,#REF!,"="&amp;KW222,#REF!,"="&amp;KY222)</f>
        <v/>
      </c>
      <c r="NG222" s="1">
        <f>COUNTIFS(#REF!,LT222,#REF!,0,#REF!,"&gt;="&amp;MC222,#REF!,"&lt;="&amp;MB222,#REF!,"&lt;="&amp;ME222,#REF!,"&gt;="&amp;MF222,#REF!,"="&amp;KW222,#REF!,"="&amp;KY222)</f>
        <v/>
      </c>
      <c r="NH222" s="1">
        <f>COUNTIFS(#REF!,LT222,#REF!,1,#REF!,"&gt;="&amp;MC222,#REF!,"&lt;="&amp;MB222,#REF!,"&lt;="&amp;ME222,#REF!,"&gt;="&amp;MF222,#REF!,"="&amp;KZ222,#REF!,"="&amp;LA222)</f>
        <v/>
      </c>
      <c r="NI222" s="1">
        <f>COUNTIFS(#REF!,LT222,#REF!,0,#REF!,"&gt;="&amp;MC222,#REF!,"&lt;="&amp;MB222,#REF!,"&lt;="&amp;ME222,#REF!,"&gt;="&amp;MF222,#REF!,"="&amp;KZ222,#REF!,"="&amp;LA222)</f>
        <v/>
      </c>
      <c r="NJ222" s="1">
        <f>COUNTIFS(#REF!,LT222,#REF!,1,#REF!,"&gt;="&amp;MI222,#REF!,"&lt;="&amp;MH222,#REF!,"&lt;="&amp;ME222,#REF!,"&gt;="&amp;MF222)</f>
        <v/>
      </c>
      <c r="NK222" s="1">
        <f>COUNTIFS(#REF!,LT222,#REF!,0,#REF!,"&gt;="&amp;MI222,#REF!,"&lt;="&amp;MH222,#REF!,"&lt;="&amp;ME222,#REF!,"&gt;="&amp;MF222)</f>
        <v/>
      </c>
      <c r="NL222" s="1">
        <f>COUNTIFS(#REF!,LT222,#REF!,1,#REF!,"&gt;="&amp;MI222,#REF!,"&lt;="&amp;MH222,#REF!,"="&amp;KZ222,#REF!,"="&amp;LA222,#REF!,"&lt;="&amp;ME222,#REF!,"&gt;="&amp;MF222)</f>
        <v/>
      </c>
      <c r="NM222" s="1">
        <f>COUNTIFS(#REF!,LT222,#REF!,0,#REF!,"&gt;="&amp;MI222,#REF!,"&lt;="&amp;MH222,#REF!,"="&amp;KZ222,#REF!,"="&amp;LA222,#REF!,"&lt;="&amp;ME222,#REF!,"&gt;="&amp;MF222)</f>
        <v/>
      </c>
      <c r="NN222" s="1">
        <f>COUNTIFS(#REF!,LT222,#REF!,1,#REF!,"&gt;="&amp;MC222,#REF!,"&lt;="&amp;MB222,#REF!,"&lt;="&amp;ME222,#REF!,"&gt;="&amp;MF222)</f>
        <v/>
      </c>
      <c r="NO222" s="1">
        <f>COUNTIFS(#REF!,LT222,#REF!,0,#REF!,"&gt;="&amp;MC222,#REF!,"&lt;="&amp;MB222,#REF!,"&lt;="&amp;ME222,#REF!,"&gt;="&amp;MF222)</f>
        <v/>
      </c>
      <c r="NP222" s="1">
        <f>COUNTIFS(#REF!,LT222,#REF!,1,#REF!,"&lt;="&amp;ME222,#REF!,"&gt;="&amp;MF222,#REF!,"="&amp;KV222,#REF!,"="&amp;KX222)</f>
        <v/>
      </c>
      <c r="NQ222" s="1">
        <f>COUNTIFS(#REF!,LT222,#REF!,0,#REF!,"&lt;="&amp;ME222,#REF!,"&gt;="&amp;MF222,#REF!,"="&amp;KV222,#REF!,"="&amp;KX222)</f>
        <v/>
      </c>
      <c r="NR222" s="1">
        <f>COUNTIFS(#REF!,LT222,#REF!,1,#REF!,"&lt;="&amp;ME222,#REF!,"&gt;="&amp;MF222,#REF!,"="&amp;KW222,#REF!,"="&amp;KY222)</f>
        <v/>
      </c>
      <c r="NS222" s="1">
        <f>COUNTIFS(#REF!,LT222,#REF!,0,#REF!,"&lt;="&amp;ME222,#REF!,"&gt;="&amp;MF222,#REF!,"="&amp;KW222,#REF!,"="&amp;KY222)</f>
        <v/>
      </c>
      <c r="NT222" s="1">
        <f>MP222+MR222+MT222+MV222+MX222+MZ222+NB222</f>
        <v/>
      </c>
      <c r="NU222" s="1">
        <f>MQ222+MS222+MU222+MW222+MY222+NA222+NC222</f>
        <v/>
      </c>
      <c r="NV222" s="1">
        <f>NT222+NU222</f>
        <v/>
      </c>
      <c r="NW222" s="33">
        <f>NT222/(NT222+NU222)</f>
        <v/>
      </c>
      <c r="NX222" s="3">
        <f>1/NW222</f>
        <v/>
      </c>
      <c r="NY222" s="1">
        <f>LH222</f>
        <v/>
      </c>
      <c r="NZ222" s="79">
        <f>(NW222*((NY222-1)*0.98))-((1-NW222)*1)</f>
        <v/>
      </c>
      <c r="OA222" s="34">
        <f>IF(LR222&lt;0.9,0,IF(AND(LR222&gt;1.1),0,1))</f>
        <v/>
      </c>
      <c r="OB222" s="34">
        <f>IF(LS222&lt;0.9,0,IF(AND(LS222&gt;1.1),0,1))</f>
        <v/>
      </c>
      <c r="OC222" s="32">
        <f>IF(NV222&gt;99,1,0)</f>
        <v/>
      </c>
      <c r="OD222" s="32">
        <f>IF(NZ222&gt;0.0799,1,0)</f>
        <v/>
      </c>
      <c r="OE222" s="32">
        <f>IF(NZ222&gt;OM222,1,0)</f>
        <v/>
      </c>
      <c r="OF222" s="32">
        <f>OC222+OD222+OE222+OA222+OB222</f>
        <v/>
      </c>
      <c r="OG222" s="1">
        <f>ND222+NF222+NH222+NJ222+NL222+NN222+NP222+NR222</f>
        <v/>
      </c>
      <c r="OH222" s="1">
        <f>NE222+NG222+NI222+NK222+NM222+NO222+NQ222+NS222</f>
        <v/>
      </c>
      <c r="OI222" s="1">
        <f>OG222+OH222</f>
        <v/>
      </c>
      <c r="OJ222" s="33">
        <f>OG222/(OG222+OH222)</f>
        <v/>
      </c>
      <c r="OK222" s="3">
        <f>1/OJ222</f>
        <v/>
      </c>
      <c r="OL222" s="1">
        <f>LI222</f>
        <v/>
      </c>
      <c r="OM222" s="79">
        <f>(OJ222*((OL222-1)*0.98))-((1-OJ222)*1)</f>
        <v/>
      </c>
      <c r="ON222" s="34">
        <f>IF(LR222&lt;0.9,0,IF(AND(LR222&gt;1.1),0,1))</f>
        <v/>
      </c>
      <c r="OO222" s="34">
        <f>IF(LS222&lt;0.9,0,IF(AND(LS222&gt;1.1),0,1))</f>
        <v/>
      </c>
      <c r="OP222" s="32">
        <f>IF(OI222&gt;99,1,0)</f>
        <v/>
      </c>
      <c r="OQ222" s="32">
        <f>IF(OM222&gt;0.0799,1,0)</f>
        <v/>
      </c>
      <c r="OR222" s="32">
        <f>IF(OM222&gt;OZ222,1,0)</f>
        <v/>
      </c>
      <c r="OS222" s="32">
        <f>OP222+OQ222+OR222+ON222+OO222</f>
        <v/>
      </c>
      <c r="OT222">
        <f>IF(OF222=5,"BackHome0-0",IF(AND(OS222=5),"BackAway0-0",""))</f>
        <v/>
      </c>
      <c r="OU222">
        <f>IF(OF222=5,KN222,IF(AND(OS222=5),KO222,""))</f>
        <v/>
      </c>
      <c r="OV222">
        <f>IF(OF222=5,"Match Odds",IF(AND(OS222=5),"Match Odds",""))</f>
        <v/>
      </c>
      <c r="OW222">
        <f>IF(OF222=5,KP222,IF(AND(OS222=5),KP222,""))</f>
        <v/>
      </c>
      <c r="OX222">
        <f>IF(OF222=5,"MATCH_ODDS",IF(AND(OS222=5),"MATCH_ODDS",""))</f>
        <v/>
      </c>
      <c r="OY222">
        <f>IF(OF222=5,"BACK",IF(AND(OS222=5),"BACK",""))</f>
        <v/>
      </c>
    </row>
    <row r="223" ht="16.5" customHeight="1" thickBot="1" thickTop="1">
      <c r="A223" s="2" t="n"/>
      <c r="KN223" s="1">
        <f>IF(INDEX(#REF!,MATCH('HT 0-0'!D223,#REF!,0))=INDEX(#REF!,MATCH('HT 0-0'!D223,#REF!,0)),INDEX(#REF!,MATCH('HT 0-0'!D223,#REF!,0)),"ERROR")</f>
        <v/>
      </c>
      <c r="KO223" s="1">
        <f>IF(INDEX(#REF!,MATCH('HT 0-0'!E223,#REF!,0))=INDEX(#REF!,MATCH('HT 0-0'!E223,#REF!,0)),INDEX(#REF!,MATCH('HT 0-0'!E223,#REF!,0)),"ERROR")</f>
        <v/>
      </c>
      <c r="KP223" s="1">
        <f>KN223&amp;" v "&amp;KO223</f>
        <v/>
      </c>
      <c r="KQ223">
        <f>B223&amp;"_"&amp;C223</f>
        <v/>
      </c>
      <c r="KR223" s="1">
        <f>IF((HW223/KK223)&lt;0.335,"G",IF((HW223/KK223)&gt;0.67,"R","A"))</f>
        <v/>
      </c>
      <c r="KS223" s="1">
        <f>IF((HX223/KK223)&lt;0.335,"G",IF((HX223/KK223)&gt;0.67,"R","A"))</f>
        <v/>
      </c>
      <c r="KT223" s="1">
        <f>IF((IH223/KK223)&lt;0.335,"G",IF((IH223/KK223)&gt;0.67,"R","A"))</f>
        <v/>
      </c>
      <c r="KU223" s="1">
        <f>IF((II223/KK223)&lt;0.335,"G",IF((II223/KK223)&gt;0.67,"R","A"))</f>
        <v/>
      </c>
      <c r="KV223" s="1">
        <f>IF((HZ223/KK223)&lt;0.335,"G",IF((HZ223/KK223)&gt;0.67,"R","A"))</f>
        <v/>
      </c>
      <c r="KW223" s="1">
        <f>IF((HY223/KK223)&lt;0.335,"G",IF((HY223/KK223)&gt;0.67,"R","A"))</f>
        <v/>
      </c>
      <c r="KX223" s="1">
        <f>IF((IK223/KK223)&lt;0.335,"G",IF((IK223/KK223)&gt;0.67,"R","A"))</f>
        <v/>
      </c>
      <c r="KY223" s="1">
        <f>IF((IJ223/KK223)&lt;0.335,"G",IF((IJ223/KK223)&gt;0.67,"R","A"))</f>
        <v/>
      </c>
      <c r="KZ223" s="1">
        <f>IF((HQ223/KK223)&lt;0.335,"G",IF((HQ223/KK223)&gt;0.67,"R","A"))</f>
        <v/>
      </c>
      <c r="LA223" s="1">
        <f>IF((IB223/KK223)&lt;0.335,"G",IF((IB223/KK223)&gt;0.67,"R","A"))</f>
        <v/>
      </c>
      <c r="LB223">
        <f>IF(LQ223="0-0",INDEX(Scrape!#REF!,MATCH('HT 0-0'!KP223,Scrape!$B:$B,0)),"")</f>
        <v/>
      </c>
      <c r="LC223">
        <f>IF(LQ223="0-0",INDEX(Scrape!$A:$A,MATCH('HT 0-0'!KP223,Scrape!$B:$B,0)),"")</f>
        <v/>
      </c>
      <c r="LD223">
        <f>IF(LQ223="0-0",INDEX(Scrape!$B:$B,MATCH('HT 0-0'!KP223,Scrape!$B:$B,0)),"")</f>
        <v/>
      </c>
      <c r="LE223">
        <f>IF(LQ223="0-0",INDEX(Scrape!$C:$C,MATCH('HT 0-0'!KP223,Scrape!$B:$B,0)),"")</f>
        <v/>
      </c>
      <c r="LF223">
        <f>IF(LQ223="0-0",INDEX(Scrape!$D:$D,MATCH('HT 0-0'!KP223,Scrape!$B:$B,0)),"")</f>
        <v/>
      </c>
      <c r="LG223">
        <f>IF(LQ223="0-0",INDEX(Scrape!$E:$E,MATCH('HT 0-0'!KP223,Scrape!$B:$B,0)),"")</f>
        <v/>
      </c>
      <c r="LH223">
        <f>IF(LQ223="0-0",INDEX(Scrape!$F:$F,MATCH('HT 0-0'!KP223,Scrape!$B:$B,0)),"")</f>
        <v/>
      </c>
      <c r="LI223">
        <f>IF(LQ223="0-0",INDEX(Scrape!$G:$G,MATCH('HT 0-0'!KP223,Scrape!$B:$B,0)),"")</f>
        <v/>
      </c>
      <c r="LJ223">
        <f>IF(LQ223="0-0",INDEX(Scrape!$H:$H,MATCH('HT 0-0'!KP223,Scrape!$B:$B,0)),"")</f>
        <v/>
      </c>
      <c r="LK223">
        <f>IF(LQ223="0-0",INDEX(Scrape!$I:$I,MATCH('HT 0-0'!KP223,Scrape!$B:$B,0)),"")</f>
        <v/>
      </c>
      <c r="LL223">
        <f>IF(LQ223="0-0",INDEX(Scrape!$J:$J,MATCH('HT 0-0'!KP223,Scrape!$B:$B,0)),"")</f>
        <v/>
      </c>
      <c r="LM223">
        <f>IF(LQ223="0-0",INDEX(Scrape!$K:$K,MATCH('HT 0-0'!KP223,Scrape!$B:$B,0)),"")</f>
        <v/>
      </c>
      <c r="LN223">
        <f>IF(LQ223="0-0",INDEX(Scrape!$L:$L,MATCH('HT 0-0'!KP223,Scrape!$B:$B,0)),"")</f>
        <v/>
      </c>
      <c r="LO223">
        <f>IF(LQ223="0-0",INDEX(Scrape!$M:$M,MATCH('HT 0-0'!KP223,Scrape!$B:$B,0)),"")</f>
        <v/>
      </c>
      <c r="LP223">
        <f>IF(LQ223="0-0",INDEX(Scrape!$N:$N,MATCH('HT 0-0'!KP223,Scrape!$B:$B,0)),"")</f>
        <v/>
      </c>
      <c r="LQ223">
        <f>INDEX(Scrape!$O:$O,MATCH('HT 0-0'!KP223,Scrape!$B:$B,0))</f>
        <v/>
      </c>
      <c r="LR223">
        <f>(1/LJ223)+(1/LI223)+(1/LH223)</f>
        <v/>
      </c>
      <c r="LS223">
        <f>(1/LG223)+(1/LF223)+(1/LE223)</f>
        <v/>
      </c>
      <c r="LT223" s="8">
        <f>IF(INDEX(#REF!,MATCH(KQ223,#REF!,0))=INDEX(#REF!,MATCH(KQ223,#REF!,0)),INDEX(#REF!,MATCH(KQ223,#REF!,0)),"ERROR")</f>
        <v/>
      </c>
      <c r="LU223" s="4">
        <f>IF(KR223="G",2,IF(KR223="R",0.5,IF(KR223="A",1)))</f>
        <v/>
      </c>
      <c r="LV223" s="4">
        <f>IF(KS223="G",0.5,IF(KS223="R",2,IF(KS223="A",1)))</f>
        <v/>
      </c>
      <c r="LW223" s="4">
        <f>IF(KT223="G",2,IF(KT223="R",0.5,IF(KT223="A",1)))</f>
        <v/>
      </c>
      <c r="LX223" s="4">
        <f>IF(KU223="G",0.5,IF(KU223="R",2,IF(KU223="A",1)))</f>
        <v/>
      </c>
      <c r="LY223" s="7">
        <f>(LK223*(LU223+LX223)+(LL223*(LU223+LX223)))</f>
        <v/>
      </c>
      <c r="LZ223" s="7">
        <f>(LN223*(LV223+LW223)+(LO223*(LV223+LW223)))</f>
        <v/>
      </c>
      <c r="MA223" s="11">
        <f>LY223-LZ223</f>
        <v/>
      </c>
      <c r="MB223" s="5">
        <f>MA223+2</f>
        <v/>
      </c>
      <c r="MC223" s="6">
        <f>MA223-2</f>
        <v/>
      </c>
      <c r="MD223" s="4">
        <f>LE223</f>
        <v/>
      </c>
      <c r="ME223" s="9">
        <f>IF(MD223=0,1000,MD223+0.75)</f>
        <v/>
      </c>
      <c r="MF223" s="10">
        <f>IF(MD223=0,0,MD223-0.75)</f>
        <v/>
      </c>
      <c r="MG223" s="4">
        <f>((LM223*(LU223+LX223))-((LP223*(LV223+LW223))))</f>
        <v/>
      </c>
      <c r="MH223" s="9">
        <f>MG223*1.2</f>
        <v/>
      </c>
      <c r="MI223" s="10">
        <f>MG223*0.8</f>
        <v/>
      </c>
      <c r="MJ223">
        <f>IFERROR(OT223,"")</f>
        <v/>
      </c>
      <c r="MK223">
        <f>IFERROR(OU223,"")</f>
        <v/>
      </c>
      <c r="ML223">
        <f>IFERROR(OV223,"")</f>
        <v/>
      </c>
      <c r="MM223">
        <f>IFERROR(OW223,"")</f>
        <v/>
      </c>
      <c r="MN223">
        <f>IFERROR(OX223,"")</f>
        <v/>
      </c>
      <c r="MO223">
        <f>IFERROR(OY223,"")</f>
        <v/>
      </c>
      <c r="MP223" s="1">
        <f>COUNTIFS(#REF!,LT223,#REF!,1,#REF!,"&gt;="&amp;MC223,#REF!,"&lt;="&amp;MB223,#REF!,"&lt;="&amp;ME223,#REF!,"&gt;="&amp;MF223,#REF!,"="&amp;KV223,#REF!,"="&amp;KX223)</f>
        <v/>
      </c>
      <c r="MQ223" s="1">
        <f>COUNTIFS(#REF!,LT223,#REF!,0,#REF!,"&gt;="&amp;MC223,#REF!,"&lt;="&amp;MB223,#REF!,"&lt;="&amp;ME223,#REF!,"&gt;="&amp;MF223,#REF!,"="&amp;KV223,#REF!,"="&amp;KX223)</f>
        <v/>
      </c>
      <c r="MR223" s="1">
        <f>COUNTIFS(#REF!,LT223,#REF!,1,#REF!,"&gt;="&amp;MC223,#REF!,"&lt;="&amp;MB223,#REF!,"&lt;="&amp;ME223,#REF!,"&gt;="&amp;MF223,#REF!,"="&amp;KW223,#REF!,"="&amp;KY223)</f>
        <v/>
      </c>
      <c r="MS223" s="1">
        <f>COUNTIFS(#REF!,LT223,#REF!,0,#REF!,"&gt;="&amp;MC223,#REF!,"&lt;="&amp;MB223,#REF!,"&lt;="&amp;ME223,#REF!,"&gt;="&amp;MF223,#REF!,"="&amp;KW223,#REF!,"="&amp;KY223)</f>
        <v/>
      </c>
      <c r="MT223" s="1">
        <f>COUNTIFS(#REF!,LT223,#REF!,1,#REF!,"&gt;="&amp;MI223,#REF!,"&lt;="&amp;MH223,#REF!,"&lt;="&amp;ME223,#REF!,"&gt;="&amp;MF223)</f>
        <v/>
      </c>
      <c r="MU223" s="1">
        <f>COUNTIFS(#REF!,LT223,#REF!,0,#REF!,"&gt;="&amp;MI223,#REF!,"&lt;="&amp;MH223,#REF!,"&lt;="&amp;ME223,#REF!,"&gt;="&amp;MF223)</f>
        <v/>
      </c>
      <c r="MV223" s="1">
        <f>COUNTIFS(#REF!,LT223,#REF!,1,#REF!,"&gt;="&amp;MI223,#REF!,"&lt;="&amp;MH223,#REF!,"="&amp;KZ223,#REF!,"="&amp;LA223,#REF!,"&lt;="&amp;ME223,#REF!,"&gt;="&amp;MF223)</f>
        <v/>
      </c>
      <c r="MW223" s="1">
        <f>COUNTIFS(#REF!,LT223,#REF!,0,#REF!,"&gt;="&amp;MI223,#REF!,"&lt;="&amp;MH223,#REF!,"="&amp;KZ223,#REF!,"="&amp;LA223,#REF!,"&lt;="&amp;ME223,#REF!,"&gt;="&amp;MF223)</f>
        <v/>
      </c>
      <c r="MX223" s="1">
        <f>COUNTIFS(#REF!,LT223,#REF!,1,#REF!,"&gt;="&amp;MC223,#REF!,"&lt;="&amp;MB223,#REF!,"&lt;="&amp;ME223,#REF!,"&gt;="&amp;MF223)</f>
        <v/>
      </c>
      <c r="MY223" s="1">
        <f>COUNTIFS(#REF!,LT223,#REF!,0,#REF!,"&gt;="&amp;MC223,#REF!,"&lt;="&amp;MB223,#REF!,"&lt;="&amp;ME223,#REF!,"&gt;="&amp;MF223)</f>
        <v/>
      </c>
      <c r="MZ223" s="1">
        <f>COUNTIFS(#REF!,LT223,#REF!,1,#REF!,"&lt;="&amp;ME223,#REF!,"&gt;="&amp;MF223,#REF!,"="&amp;KV223,#REF!,"="&amp;KX223)</f>
        <v/>
      </c>
      <c r="NA223" s="1">
        <f>COUNTIFS(#REF!,LT223,#REF!,0,#REF!,"&lt;="&amp;ME223,#REF!,"&gt;="&amp;MF223,#REF!,"="&amp;KV223,#REF!,"="&amp;KX223)</f>
        <v/>
      </c>
      <c r="NB223" s="1">
        <f>COUNTIFS(#REF!,LT223,#REF!,1,#REF!,"&lt;="&amp;ME223,#REF!,"&gt;="&amp;MF223,#REF!,"="&amp;KW223,#REF!,"="&amp;KY223)</f>
        <v/>
      </c>
      <c r="NC223" s="1">
        <f>COUNTIFS(#REF!,LT223,#REF!,0,#REF!,"&lt;="&amp;ME223,#REF!,"&gt;="&amp;MF223,#REF!,"="&amp;KW223,#REF!,"="&amp;KY223)</f>
        <v/>
      </c>
      <c r="ND223" s="1">
        <f>COUNTIFS(#REF!,LT223,#REF!,1,#REF!,"&gt;="&amp;MC223,#REF!,"&lt;="&amp;MB223,#REF!,"&lt;="&amp;ME223,#REF!,"&gt;="&amp;MF223,#REF!,"="&amp;KV223,#REF!,"="&amp;KX223)</f>
        <v/>
      </c>
      <c r="NE223" s="1">
        <f>COUNTIFS(#REF!,LT223,#REF!,0,#REF!,"&gt;="&amp;MC223,#REF!,"&lt;="&amp;MB223,#REF!,"&lt;="&amp;ME223,#REF!,"&gt;="&amp;MF223,#REF!,"="&amp;KV223,#REF!,"="&amp;KX223)</f>
        <v/>
      </c>
      <c r="NF223" s="1">
        <f>COUNTIFS(#REF!,LT223,#REF!,1,#REF!,"&gt;="&amp;MC223,#REF!,"&lt;="&amp;MB223,#REF!,"&lt;="&amp;ME223,#REF!,"&gt;="&amp;MF223,#REF!,"="&amp;KW223,#REF!,"="&amp;KY223)</f>
        <v/>
      </c>
      <c r="NG223" s="1">
        <f>COUNTIFS(#REF!,LT223,#REF!,0,#REF!,"&gt;="&amp;MC223,#REF!,"&lt;="&amp;MB223,#REF!,"&lt;="&amp;ME223,#REF!,"&gt;="&amp;MF223,#REF!,"="&amp;KW223,#REF!,"="&amp;KY223)</f>
        <v/>
      </c>
      <c r="NH223" s="1">
        <f>COUNTIFS(#REF!,LT223,#REF!,1,#REF!,"&gt;="&amp;MC223,#REF!,"&lt;="&amp;MB223,#REF!,"&lt;="&amp;ME223,#REF!,"&gt;="&amp;MF223,#REF!,"="&amp;KZ223,#REF!,"="&amp;LA223)</f>
        <v/>
      </c>
      <c r="NI223" s="1">
        <f>COUNTIFS(#REF!,LT223,#REF!,0,#REF!,"&gt;="&amp;MC223,#REF!,"&lt;="&amp;MB223,#REF!,"&lt;="&amp;ME223,#REF!,"&gt;="&amp;MF223,#REF!,"="&amp;KZ223,#REF!,"="&amp;LA223)</f>
        <v/>
      </c>
      <c r="NJ223" s="1">
        <f>COUNTIFS(#REF!,LT223,#REF!,1,#REF!,"&gt;="&amp;MI223,#REF!,"&lt;="&amp;MH223,#REF!,"&lt;="&amp;ME223,#REF!,"&gt;="&amp;MF223)</f>
        <v/>
      </c>
      <c r="NK223" s="1">
        <f>COUNTIFS(#REF!,LT223,#REF!,0,#REF!,"&gt;="&amp;MI223,#REF!,"&lt;="&amp;MH223,#REF!,"&lt;="&amp;ME223,#REF!,"&gt;="&amp;MF223)</f>
        <v/>
      </c>
      <c r="NL223" s="1">
        <f>COUNTIFS(#REF!,LT223,#REF!,1,#REF!,"&gt;="&amp;MI223,#REF!,"&lt;="&amp;MH223,#REF!,"="&amp;KZ223,#REF!,"="&amp;LA223,#REF!,"&lt;="&amp;ME223,#REF!,"&gt;="&amp;MF223)</f>
        <v/>
      </c>
      <c r="NM223" s="1">
        <f>COUNTIFS(#REF!,LT223,#REF!,0,#REF!,"&gt;="&amp;MI223,#REF!,"&lt;="&amp;MH223,#REF!,"="&amp;KZ223,#REF!,"="&amp;LA223,#REF!,"&lt;="&amp;ME223,#REF!,"&gt;="&amp;MF223)</f>
        <v/>
      </c>
      <c r="NN223" s="1">
        <f>COUNTIFS(#REF!,LT223,#REF!,1,#REF!,"&gt;="&amp;MC223,#REF!,"&lt;="&amp;MB223,#REF!,"&lt;="&amp;ME223,#REF!,"&gt;="&amp;MF223)</f>
        <v/>
      </c>
      <c r="NO223" s="1">
        <f>COUNTIFS(#REF!,LT223,#REF!,0,#REF!,"&gt;="&amp;MC223,#REF!,"&lt;="&amp;MB223,#REF!,"&lt;="&amp;ME223,#REF!,"&gt;="&amp;MF223)</f>
        <v/>
      </c>
      <c r="NP223" s="1">
        <f>COUNTIFS(#REF!,LT223,#REF!,1,#REF!,"&lt;="&amp;ME223,#REF!,"&gt;="&amp;MF223,#REF!,"="&amp;KV223,#REF!,"="&amp;KX223)</f>
        <v/>
      </c>
      <c r="NQ223" s="1">
        <f>COUNTIFS(#REF!,LT223,#REF!,0,#REF!,"&lt;="&amp;ME223,#REF!,"&gt;="&amp;MF223,#REF!,"="&amp;KV223,#REF!,"="&amp;KX223)</f>
        <v/>
      </c>
      <c r="NR223" s="1">
        <f>COUNTIFS(#REF!,LT223,#REF!,1,#REF!,"&lt;="&amp;ME223,#REF!,"&gt;="&amp;MF223,#REF!,"="&amp;KW223,#REF!,"="&amp;KY223)</f>
        <v/>
      </c>
      <c r="NS223" s="1">
        <f>COUNTIFS(#REF!,LT223,#REF!,0,#REF!,"&lt;="&amp;ME223,#REF!,"&gt;="&amp;MF223,#REF!,"="&amp;KW223,#REF!,"="&amp;KY223)</f>
        <v/>
      </c>
      <c r="NT223" s="1">
        <f>MP223+MR223+MT223+MV223+MX223+MZ223+NB223</f>
        <v/>
      </c>
      <c r="NU223" s="1">
        <f>MQ223+MS223+MU223+MW223+MY223+NA223+NC223</f>
        <v/>
      </c>
      <c r="NV223" s="1">
        <f>NT223+NU223</f>
        <v/>
      </c>
      <c r="NW223" s="33">
        <f>NT223/(NT223+NU223)</f>
        <v/>
      </c>
      <c r="NX223" s="3">
        <f>1/NW223</f>
        <v/>
      </c>
      <c r="NY223" s="1">
        <f>LH223</f>
        <v/>
      </c>
      <c r="NZ223" s="79">
        <f>(NW223*((NY223-1)*0.98))-((1-NW223)*1)</f>
        <v/>
      </c>
      <c r="OA223" s="34">
        <f>IF(LR223&lt;0.9,0,IF(AND(LR223&gt;1.1),0,1))</f>
        <v/>
      </c>
      <c r="OB223" s="34">
        <f>IF(LS223&lt;0.9,0,IF(AND(LS223&gt;1.1),0,1))</f>
        <v/>
      </c>
      <c r="OC223" s="32">
        <f>IF(NV223&gt;99,1,0)</f>
        <v/>
      </c>
      <c r="OD223" s="32">
        <f>IF(NZ223&gt;0.0799,1,0)</f>
        <v/>
      </c>
      <c r="OE223" s="32">
        <f>IF(NZ223&gt;OM223,1,0)</f>
        <v/>
      </c>
      <c r="OF223" s="32">
        <f>OC223+OD223+OE223+OA223+OB223</f>
        <v/>
      </c>
      <c r="OG223" s="1">
        <f>ND223+NF223+NH223+NJ223+NL223+NN223+NP223+NR223</f>
        <v/>
      </c>
      <c r="OH223" s="1">
        <f>NE223+NG223+NI223+NK223+NM223+NO223+NQ223+NS223</f>
        <v/>
      </c>
      <c r="OI223" s="1">
        <f>OG223+OH223</f>
        <v/>
      </c>
      <c r="OJ223" s="33">
        <f>OG223/(OG223+OH223)</f>
        <v/>
      </c>
      <c r="OK223" s="3">
        <f>1/OJ223</f>
        <v/>
      </c>
      <c r="OL223" s="1">
        <f>LI223</f>
        <v/>
      </c>
      <c r="OM223" s="79">
        <f>(OJ223*((OL223-1)*0.98))-((1-OJ223)*1)</f>
        <v/>
      </c>
      <c r="ON223" s="34">
        <f>IF(LR223&lt;0.9,0,IF(AND(LR223&gt;1.1),0,1))</f>
        <v/>
      </c>
      <c r="OO223" s="34">
        <f>IF(LS223&lt;0.9,0,IF(AND(LS223&gt;1.1),0,1))</f>
        <v/>
      </c>
      <c r="OP223" s="32">
        <f>IF(OI223&gt;99,1,0)</f>
        <v/>
      </c>
      <c r="OQ223" s="32">
        <f>IF(OM223&gt;0.0799,1,0)</f>
        <v/>
      </c>
      <c r="OR223" s="32">
        <f>IF(OM223&gt;OZ223,1,0)</f>
        <v/>
      </c>
      <c r="OS223" s="32">
        <f>OP223+OQ223+OR223+ON223+OO223</f>
        <v/>
      </c>
      <c r="OT223">
        <f>IF(OF223=5,"BackHome0-0",IF(AND(OS223=5),"BackAway0-0",""))</f>
        <v/>
      </c>
      <c r="OU223">
        <f>IF(OF223=5,KN223,IF(AND(OS223=5),KO223,""))</f>
        <v/>
      </c>
      <c r="OV223">
        <f>IF(OF223=5,"Match Odds",IF(AND(OS223=5),"Match Odds",""))</f>
        <v/>
      </c>
      <c r="OW223">
        <f>IF(OF223=5,KP223,IF(AND(OS223=5),KP223,""))</f>
        <v/>
      </c>
      <c r="OX223">
        <f>IF(OF223=5,"MATCH_ODDS",IF(AND(OS223=5),"MATCH_ODDS",""))</f>
        <v/>
      </c>
      <c r="OY223">
        <f>IF(OF223=5,"BACK",IF(AND(OS223=5),"BACK",""))</f>
        <v/>
      </c>
    </row>
    <row r="224" ht="16.5" customHeight="1" thickBot="1" thickTop="1">
      <c r="A224" s="2" t="n"/>
      <c r="KN224" s="1">
        <f>IF(INDEX(#REF!,MATCH('HT 0-0'!D224,#REF!,0))=INDEX(#REF!,MATCH('HT 0-0'!D224,#REF!,0)),INDEX(#REF!,MATCH('HT 0-0'!D224,#REF!,0)),"ERROR")</f>
        <v/>
      </c>
      <c r="KO224" s="1">
        <f>IF(INDEX(#REF!,MATCH('HT 0-0'!E224,#REF!,0))=INDEX(#REF!,MATCH('HT 0-0'!E224,#REF!,0)),INDEX(#REF!,MATCH('HT 0-0'!E224,#REF!,0)),"ERROR")</f>
        <v/>
      </c>
      <c r="KP224" s="1">
        <f>KN224&amp;" v "&amp;KO224</f>
        <v/>
      </c>
      <c r="KQ224">
        <f>B224&amp;"_"&amp;C224</f>
        <v/>
      </c>
      <c r="KR224" s="1">
        <f>IF((HW224/KK224)&lt;0.335,"G",IF((HW224/KK224)&gt;0.67,"R","A"))</f>
        <v/>
      </c>
      <c r="KS224" s="1">
        <f>IF((HX224/KK224)&lt;0.335,"G",IF((HX224/KK224)&gt;0.67,"R","A"))</f>
        <v/>
      </c>
      <c r="KT224" s="1">
        <f>IF((IH224/KK224)&lt;0.335,"G",IF((IH224/KK224)&gt;0.67,"R","A"))</f>
        <v/>
      </c>
      <c r="KU224" s="1">
        <f>IF((II224/KK224)&lt;0.335,"G",IF((II224/KK224)&gt;0.67,"R","A"))</f>
        <v/>
      </c>
      <c r="KV224" s="1">
        <f>IF((HZ224/KK224)&lt;0.335,"G",IF((HZ224/KK224)&gt;0.67,"R","A"))</f>
        <v/>
      </c>
      <c r="KW224" s="1">
        <f>IF((HY224/KK224)&lt;0.335,"G",IF((HY224/KK224)&gt;0.67,"R","A"))</f>
        <v/>
      </c>
      <c r="KX224" s="1">
        <f>IF((IK224/KK224)&lt;0.335,"G",IF((IK224/KK224)&gt;0.67,"R","A"))</f>
        <v/>
      </c>
      <c r="KY224" s="1">
        <f>IF((IJ224/KK224)&lt;0.335,"G",IF((IJ224/KK224)&gt;0.67,"R","A"))</f>
        <v/>
      </c>
      <c r="KZ224" s="1">
        <f>IF((HQ224/KK224)&lt;0.335,"G",IF((HQ224/KK224)&gt;0.67,"R","A"))</f>
        <v/>
      </c>
      <c r="LA224" s="1">
        <f>IF((IB224/KK224)&lt;0.335,"G",IF((IB224/KK224)&gt;0.67,"R","A"))</f>
        <v/>
      </c>
      <c r="LB224">
        <f>IF(LQ224="0-0",INDEX(Scrape!#REF!,MATCH('HT 0-0'!KP224,Scrape!$B:$B,0)),"")</f>
        <v/>
      </c>
      <c r="LC224">
        <f>IF(LQ224="0-0",INDEX(Scrape!$A:$A,MATCH('HT 0-0'!KP224,Scrape!$B:$B,0)),"")</f>
        <v/>
      </c>
      <c r="LD224">
        <f>IF(LQ224="0-0",INDEX(Scrape!$B:$B,MATCH('HT 0-0'!KP224,Scrape!$B:$B,0)),"")</f>
        <v/>
      </c>
      <c r="LE224">
        <f>IF(LQ224="0-0",INDEX(Scrape!$C:$C,MATCH('HT 0-0'!KP224,Scrape!$B:$B,0)),"")</f>
        <v/>
      </c>
      <c r="LF224">
        <f>IF(LQ224="0-0",INDEX(Scrape!$D:$D,MATCH('HT 0-0'!KP224,Scrape!$B:$B,0)),"")</f>
        <v/>
      </c>
      <c r="LG224">
        <f>IF(LQ224="0-0",INDEX(Scrape!$E:$E,MATCH('HT 0-0'!KP224,Scrape!$B:$B,0)),"")</f>
        <v/>
      </c>
      <c r="LH224">
        <f>IF(LQ224="0-0",INDEX(Scrape!$F:$F,MATCH('HT 0-0'!KP224,Scrape!$B:$B,0)),"")</f>
        <v/>
      </c>
      <c r="LI224">
        <f>IF(LQ224="0-0",INDEX(Scrape!$G:$G,MATCH('HT 0-0'!KP224,Scrape!$B:$B,0)),"")</f>
        <v/>
      </c>
      <c r="LJ224">
        <f>IF(LQ224="0-0",INDEX(Scrape!$H:$H,MATCH('HT 0-0'!KP224,Scrape!$B:$B,0)),"")</f>
        <v/>
      </c>
      <c r="LK224">
        <f>IF(LQ224="0-0",INDEX(Scrape!$I:$I,MATCH('HT 0-0'!KP224,Scrape!$B:$B,0)),"")</f>
        <v/>
      </c>
      <c r="LL224">
        <f>IF(LQ224="0-0",INDEX(Scrape!$J:$J,MATCH('HT 0-0'!KP224,Scrape!$B:$B,0)),"")</f>
        <v/>
      </c>
      <c r="LM224">
        <f>IF(LQ224="0-0",INDEX(Scrape!$K:$K,MATCH('HT 0-0'!KP224,Scrape!$B:$B,0)),"")</f>
        <v/>
      </c>
      <c r="LN224">
        <f>IF(LQ224="0-0",INDEX(Scrape!$L:$L,MATCH('HT 0-0'!KP224,Scrape!$B:$B,0)),"")</f>
        <v/>
      </c>
      <c r="LO224">
        <f>IF(LQ224="0-0",INDEX(Scrape!$M:$M,MATCH('HT 0-0'!KP224,Scrape!$B:$B,0)),"")</f>
        <v/>
      </c>
      <c r="LP224">
        <f>IF(LQ224="0-0",INDEX(Scrape!$N:$N,MATCH('HT 0-0'!KP224,Scrape!$B:$B,0)),"")</f>
        <v/>
      </c>
      <c r="LQ224">
        <f>INDEX(Scrape!$O:$O,MATCH('HT 0-0'!KP224,Scrape!$B:$B,0))</f>
        <v/>
      </c>
      <c r="LR224">
        <f>(1/LJ224)+(1/LI224)+(1/LH224)</f>
        <v/>
      </c>
      <c r="LS224">
        <f>(1/LG224)+(1/LF224)+(1/LE224)</f>
        <v/>
      </c>
      <c r="LT224" s="8">
        <f>IF(INDEX(#REF!,MATCH(KQ224,#REF!,0))=INDEX(#REF!,MATCH(KQ224,#REF!,0)),INDEX(#REF!,MATCH(KQ224,#REF!,0)),"ERROR")</f>
        <v/>
      </c>
      <c r="LU224" s="4">
        <f>IF(KR224="G",2,IF(KR224="R",0.5,IF(KR224="A",1)))</f>
        <v/>
      </c>
      <c r="LV224" s="4">
        <f>IF(KS224="G",0.5,IF(KS224="R",2,IF(KS224="A",1)))</f>
        <v/>
      </c>
      <c r="LW224" s="4">
        <f>IF(KT224="G",2,IF(KT224="R",0.5,IF(KT224="A",1)))</f>
        <v/>
      </c>
      <c r="LX224" s="4">
        <f>IF(KU224="G",0.5,IF(KU224="R",2,IF(KU224="A",1)))</f>
        <v/>
      </c>
      <c r="LY224" s="7">
        <f>(LK224*(LU224+LX224)+(LL224*(LU224+LX224)))</f>
        <v/>
      </c>
      <c r="LZ224" s="7">
        <f>(LN224*(LV224+LW224)+(LO224*(LV224+LW224)))</f>
        <v/>
      </c>
      <c r="MA224" s="11">
        <f>LY224-LZ224</f>
        <v/>
      </c>
      <c r="MB224" s="5">
        <f>MA224+2</f>
        <v/>
      </c>
      <c r="MC224" s="6">
        <f>MA224-2</f>
        <v/>
      </c>
      <c r="MD224" s="4">
        <f>LE224</f>
        <v/>
      </c>
      <c r="ME224" s="9">
        <f>IF(MD224=0,1000,MD224+0.75)</f>
        <v/>
      </c>
      <c r="MF224" s="10">
        <f>IF(MD224=0,0,MD224-0.75)</f>
        <v/>
      </c>
      <c r="MG224" s="4">
        <f>((LM224*(LU224+LX224))-((LP224*(LV224+LW224))))</f>
        <v/>
      </c>
      <c r="MH224" s="9">
        <f>MG224*1.2</f>
        <v/>
      </c>
      <c r="MI224" s="10">
        <f>MG224*0.8</f>
        <v/>
      </c>
      <c r="MJ224">
        <f>IFERROR(OT224,"")</f>
        <v/>
      </c>
      <c r="MK224">
        <f>IFERROR(OU224,"")</f>
        <v/>
      </c>
      <c r="ML224">
        <f>IFERROR(OV224,"")</f>
        <v/>
      </c>
      <c r="MM224">
        <f>IFERROR(OW224,"")</f>
        <v/>
      </c>
      <c r="MN224">
        <f>IFERROR(OX224,"")</f>
        <v/>
      </c>
      <c r="MO224">
        <f>IFERROR(OY224,"")</f>
        <v/>
      </c>
      <c r="MP224" s="1">
        <f>COUNTIFS(#REF!,LT224,#REF!,1,#REF!,"&gt;="&amp;MC224,#REF!,"&lt;="&amp;MB224,#REF!,"&lt;="&amp;ME224,#REF!,"&gt;="&amp;MF224,#REF!,"="&amp;KV224,#REF!,"="&amp;KX224)</f>
        <v/>
      </c>
      <c r="MQ224" s="1">
        <f>COUNTIFS(#REF!,LT224,#REF!,0,#REF!,"&gt;="&amp;MC224,#REF!,"&lt;="&amp;MB224,#REF!,"&lt;="&amp;ME224,#REF!,"&gt;="&amp;MF224,#REF!,"="&amp;KV224,#REF!,"="&amp;KX224)</f>
        <v/>
      </c>
      <c r="MR224" s="1">
        <f>COUNTIFS(#REF!,LT224,#REF!,1,#REF!,"&gt;="&amp;MC224,#REF!,"&lt;="&amp;MB224,#REF!,"&lt;="&amp;ME224,#REF!,"&gt;="&amp;MF224,#REF!,"="&amp;KW224,#REF!,"="&amp;KY224)</f>
        <v/>
      </c>
      <c r="MS224" s="1">
        <f>COUNTIFS(#REF!,LT224,#REF!,0,#REF!,"&gt;="&amp;MC224,#REF!,"&lt;="&amp;MB224,#REF!,"&lt;="&amp;ME224,#REF!,"&gt;="&amp;MF224,#REF!,"="&amp;KW224,#REF!,"="&amp;KY224)</f>
        <v/>
      </c>
      <c r="MT224" s="1">
        <f>COUNTIFS(#REF!,LT224,#REF!,1,#REF!,"&gt;="&amp;MI224,#REF!,"&lt;="&amp;MH224,#REF!,"&lt;="&amp;ME224,#REF!,"&gt;="&amp;MF224)</f>
        <v/>
      </c>
      <c r="MU224" s="1">
        <f>COUNTIFS(#REF!,LT224,#REF!,0,#REF!,"&gt;="&amp;MI224,#REF!,"&lt;="&amp;MH224,#REF!,"&lt;="&amp;ME224,#REF!,"&gt;="&amp;MF224)</f>
        <v/>
      </c>
      <c r="MV224" s="1">
        <f>COUNTIFS(#REF!,LT224,#REF!,1,#REF!,"&gt;="&amp;MI224,#REF!,"&lt;="&amp;MH224,#REF!,"="&amp;KZ224,#REF!,"="&amp;LA224,#REF!,"&lt;="&amp;ME224,#REF!,"&gt;="&amp;MF224)</f>
        <v/>
      </c>
      <c r="MW224" s="1">
        <f>COUNTIFS(#REF!,LT224,#REF!,0,#REF!,"&gt;="&amp;MI224,#REF!,"&lt;="&amp;MH224,#REF!,"="&amp;KZ224,#REF!,"="&amp;LA224,#REF!,"&lt;="&amp;ME224,#REF!,"&gt;="&amp;MF224)</f>
        <v/>
      </c>
      <c r="MX224" s="1">
        <f>COUNTIFS(#REF!,LT224,#REF!,1,#REF!,"&gt;="&amp;MC224,#REF!,"&lt;="&amp;MB224,#REF!,"&lt;="&amp;ME224,#REF!,"&gt;="&amp;MF224)</f>
        <v/>
      </c>
      <c r="MY224" s="1">
        <f>COUNTIFS(#REF!,LT224,#REF!,0,#REF!,"&gt;="&amp;MC224,#REF!,"&lt;="&amp;MB224,#REF!,"&lt;="&amp;ME224,#REF!,"&gt;="&amp;MF224)</f>
        <v/>
      </c>
      <c r="MZ224" s="1">
        <f>COUNTIFS(#REF!,LT224,#REF!,1,#REF!,"&lt;="&amp;ME224,#REF!,"&gt;="&amp;MF224,#REF!,"="&amp;KV224,#REF!,"="&amp;KX224)</f>
        <v/>
      </c>
      <c r="NA224" s="1">
        <f>COUNTIFS(#REF!,LT224,#REF!,0,#REF!,"&lt;="&amp;ME224,#REF!,"&gt;="&amp;MF224,#REF!,"="&amp;KV224,#REF!,"="&amp;KX224)</f>
        <v/>
      </c>
      <c r="NB224" s="1">
        <f>COUNTIFS(#REF!,LT224,#REF!,1,#REF!,"&lt;="&amp;ME224,#REF!,"&gt;="&amp;MF224,#REF!,"="&amp;KW224,#REF!,"="&amp;KY224)</f>
        <v/>
      </c>
      <c r="NC224" s="1">
        <f>COUNTIFS(#REF!,LT224,#REF!,0,#REF!,"&lt;="&amp;ME224,#REF!,"&gt;="&amp;MF224,#REF!,"="&amp;KW224,#REF!,"="&amp;KY224)</f>
        <v/>
      </c>
      <c r="ND224" s="1">
        <f>COUNTIFS(#REF!,LT224,#REF!,1,#REF!,"&gt;="&amp;MC224,#REF!,"&lt;="&amp;MB224,#REF!,"&lt;="&amp;ME224,#REF!,"&gt;="&amp;MF224,#REF!,"="&amp;KV224,#REF!,"="&amp;KX224)</f>
        <v/>
      </c>
      <c r="NE224" s="1">
        <f>COUNTIFS(#REF!,LT224,#REF!,0,#REF!,"&gt;="&amp;MC224,#REF!,"&lt;="&amp;MB224,#REF!,"&lt;="&amp;ME224,#REF!,"&gt;="&amp;MF224,#REF!,"="&amp;KV224,#REF!,"="&amp;KX224)</f>
        <v/>
      </c>
      <c r="NF224" s="1">
        <f>COUNTIFS(#REF!,LT224,#REF!,1,#REF!,"&gt;="&amp;MC224,#REF!,"&lt;="&amp;MB224,#REF!,"&lt;="&amp;ME224,#REF!,"&gt;="&amp;MF224,#REF!,"="&amp;KW224,#REF!,"="&amp;KY224)</f>
        <v/>
      </c>
      <c r="NG224" s="1">
        <f>COUNTIFS(#REF!,LT224,#REF!,0,#REF!,"&gt;="&amp;MC224,#REF!,"&lt;="&amp;MB224,#REF!,"&lt;="&amp;ME224,#REF!,"&gt;="&amp;MF224,#REF!,"="&amp;KW224,#REF!,"="&amp;KY224)</f>
        <v/>
      </c>
      <c r="NH224" s="1">
        <f>COUNTIFS(#REF!,LT224,#REF!,1,#REF!,"&gt;="&amp;MC224,#REF!,"&lt;="&amp;MB224,#REF!,"&lt;="&amp;ME224,#REF!,"&gt;="&amp;MF224,#REF!,"="&amp;KZ224,#REF!,"="&amp;LA224)</f>
        <v/>
      </c>
      <c r="NI224" s="1">
        <f>COUNTIFS(#REF!,LT224,#REF!,0,#REF!,"&gt;="&amp;MC224,#REF!,"&lt;="&amp;MB224,#REF!,"&lt;="&amp;ME224,#REF!,"&gt;="&amp;MF224,#REF!,"="&amp;KZ224,#REF!,"="&amp;LA224)</f>
        <v/>
      </c>
      <c r="NJ224" s="1">
        <f>COUNTIFS(#REF!,LT224,#REF!,1,#REF!,"&gt;="&amp;MI224,#REF!,"&lt;="&amp;MH224,#REF!,"&lt;="&amp;ME224,#REF!,"&gt;="&amp;MF224)</f>
        <v/>
      </c>
      <c r="NK224" s="1">
        <f>COUNTIFS(#REF!,LT224,#REF!,0,#REF!,"&gt;="&amp;MI224,#REF!,"&lt;="&amp;MH224,#REF!,"&lt;="&amp;ME224,#REF!,"&gt;="&amp;MF224)</f>
        <v/>
      </c>
      <c r="NL224" s="1">
        <f>COUNTIFS(#REF!,LT224,#REF!,1,#REF!,"&gt;="&amp;MI224,#REF!,"&lt;="&amp;MH224,#REF!,"="&amp;KZ224,#REF!,"="&amp;LA224,#REF!,"&lt;="&amp;ME224,#REF!,"&gt;="&amp;MF224)</f>
        <v/>
      </c>
      <c r="NM224" s="1">
        <f>COUNTIFS(#REF!,LT224,#REF!,0,#REF!,"&gt;="&amp;MI224,#REF!,"&lt;="&amp;MH224,#REF!,"="&amp;KZ224,#REF!,"="&amp;LA224,#REF!,"&lt;="&amp;ME224,#REF!,"&gt;="&amp;MF224)</f>
        <v/>
      </c>
      <c r="NN224" s="1">
        <f>COUNTIFS(#REF!,LT224,#REF!,1,#REF!,"&gt;="&amp;MC224,#REF!,"&lt;="&amp;MB224,#REF!,"&lt;="&amp;ME224,#REF!,"&gt;="&amp;MF224)</f>
        <v/>
      </c>
      <c r="NO224" s="1">
        <f>COUNTIFS(#REF!,LT224,#REF!,0,#REF!,"&gt;="&amp;MC224,#REF!,"&lt;="&amp;MB224,#REF!,"&lt;="&amp;ME224,#REF!,"&gt;="&amp;MF224)</f>
        <v/>
      </c>
      <c r="NP224" s="1">
        <f>COUNTIFS(#REF!,LT224,#REF!,1,#REF!,"&lt;="&amp;ME224,#REF!,"&gt;="&amp;MF224,#REF!,"="&amp;KV224,#REF!,"="&amp;KX224)</f>
        <v/>
      </c>
      <c r="NQ224" s="1">
        <f>COUNTIFS(#REF!,LT224,#REF!,0,#REF!,"&lt;="&amp;ME224,#REF!,"&gt;="&amp;MF224,#REF!,"="&amp;KV224,#REF!,"="&amp;KX224)</f>
        <v/>
      </c>
      <c r="NR224" s="1">
        <f>COUNTIFS(#REF!,LT224,#REF!,1,#REF!,"&lt;="&amp;ME224,#REF!,"&gt;="&amp;MF224,#REF!,"="&amp;KW224,#REF!,"="&amp;KY224)</f>
        <v/>
      </c>
      <c r="NS224" s="1">
        <f>COUNTIFS(#REF!,LT224,#REF!,0,#REF!,"&lt;="&amp;ME224,#REF!,"&gt;="&amp;MF224,#REF!,"="&amp;KW224,#REF!,"="&amp;KY224)</f>
        <v/>
      </c>
      <c r="NT224" s="1">
        <f>MP224+MR224+MT224+MV224+MX224+MZ224+NB224</f>
        <v/>
      </c>
      <c r="NU224" s="1">
        <f>MQ224+MS224+MU224+MW224+MY224+NA224+NC224</f>
        <v/>
      </c>
      <c r="NV224" s="1">
        <f>NT224+NU224</f>
        <v/>
      </c>
      <c r="NW224" s="33">
        <f>NT224/(NT224+NU224)</f>
        <v/>
      </c>
      <c r="NX224" s="3">
        <f>1/NW224</f>
        <v/>
      </c>
      <c r="NY224" s="1">
        <f>LH224</f>
        <v/>
      </c>
      <c r="NZ224" s="79">
        <f>(NW224*((NY224-1)*0.98))-((1-NW224)*1)</f>
        <v/>
      </c>
      <c r="OA224" s="34">
        <f>IF(LR224&lt;0.9,0,IF(AND(LR224&gt;1.1),0,1))</f>
        <v/>
      </c>
      <c r="OB224" s="34">
        <f>IF(LS224&lt;0.9,0,IF(AND(LS224&gt;1.1),0,1))</f>
        <v/>
      </c>
      <c r="OC224" s="32">
        <f>IF(NV224&gt;99,1,0)</f>
        <v/>
      </c>
      <c r="OD224" s="32">
        <f>IF(NZ224&gt;0.0799,1,0)</f>
        <v/>
      </c>
      <c r="OE224" s="32">
        <f>IF(NZ224&gt;OM224,1,0)</f>
        <v/>
      </c>
      <c r="OF224" s="32">
        <f>OC224+OD224+OE224+OA224+OB224</f>
        <v/>
      </c>
      <c r="OG224" s="1">
        <f>ND224+NF224+NH224+NJ224+NL224+NN224+NP224+NR224</f>
        <v/>
      </c>
      <c r="OH224" s="1">
        <f>NE224+NG224+NI224+NK224+NM224+NO224+NQ224+NS224</f>
        <v/>
      </c>
      <c r="OI224" s="1">
        <f>OG224+OH224</f>
        <v/>
      </c>
      <c r="OJ224" s="33">
        <f>OG224/(OG224+OH224)</f>
        <v/>
      </c>
      <c r="OK224" s="3">
        <f>1/OJ224</f>
        <v/>
      </c>
      <c r="OL224" s="1">
        <f>LI224</f>
        <v/>
      </c>
      <c r="OM224" s="79">
        <f>(OJ224*((OL224-1)*0.98))-((1-OJ224)*1)</f>
        <v/>
      </c>
      <c r="ON224" s="34">
        <f>IF(LR224&lt;0.9,0,IF(AND(LR224&gt;1.1),0,1))</f>
        <v/>
      </c>
      <c r="OO224" s="34">
        <f>IF(LS224&lt;0.9,0,IF(AND(LS224&gt;1.1),0,1))</f>
        <v/>
      </c>
      <c r="OP224" s="32">
        <f>IF(OI224&gt;99,1,0)</f>
        <v/>
      </c>
      <c r="OQ224" s="32">
        <f>IF(OM224&gt;0.0799,1,0)</f>
        <v/>
      </c>
      <c r="OR224" s="32">
        <f>IF(OM224&gt;OZ224,1,0)</f>
        <v/>
      </c>
      <c r="OS224" s="32">
        <f>OP224+OQ224+OR224+ON224+OO224</f>
        <v/>
      </c>
      <c r="OT224">
        <f>IF(OF224=5,"BackHome0-0",IF(AND(OS224=5),"BackAway0-0",""))</f>
        <v/>
      </c>
      <c r="OU224">
        <f>IF(OF224=5,KN224,IF(AND(OS224=5),KO224,""))</f>
        <v/>
      </c>
      <c r="OV224">
        <f>IF(OF224=5,"Match Odds",IF(AND(OS224=5),"Match Odds",""))</f>
        <v/>
      </c>
      <c r="OW224">
        <f>IF(OF224=5,KP224,IF(AND(OS224=5),KP224,""))</f>
        <v/>
      </c>
      <c r="OX224">
        <f>IF(OF224=5,"MATCH_ODDS",IF(AND(OS224=5),"MATCH_ODDS",""))</f>
        <v/>
      </c>
      <c r="OY224">
        <f>IF(OF224=5,"BACK",IF(AND(OS224=5),"BACK",""))</f>
        <v/>
      </c>
    </row>
    <row r="225" ht="16.5" customHeight="1" thickBot="1" thickTop="1">
      <c r="A225" s="2" t="n"/>
      <c r="KN225" s="1">
        <f>IF(INDEX(#REF!,MATCH('HT 0-0'!D225,#REF!,0))=INDEX(#REF!,MATCH('HT 0-0'!D225,#REF!,0)),INDEX(#REF!,MATCH('HT 0-0'!D225,#REF!,0)),"ERROR")</f>
        <v/>
      </c>
      <c r="KO225" s="1">
        <f>IF(INDEX(#REF!,MATCH('HT 0-0'!E225,#REF!,0))=INDEX(#REF!,MATCH('HT 0-0'!E225,#REF!,0)),INDEX(#REF!,MATCH('HT 0-0'!E225,#REF!,0)),"ERROR")</f>
        <v/>
      </c>
      <c r="KP225" s="1">
        <f>KN225&amp;" v "&amp;KO225</f>
        <v/>
      </c>
      <c r="KQ225">
        <f>B225&amp;"_"&amp;C225</f>
        <v/>
      </c>
      <c r="KR225" s="1">
        <f>IF((HW225/KK225)&lt;0.335,"G",IF((HW225/KK225)&gt;0.67,"R","A"))</f>
        <v/>
      </c>
      <c r="KS225" s="1">
        <f>IF((HX225/KK225)&lt;0.335,"G",IF((HX225/KK225)&gt;0.67,"R","A"))</f>
        <v/>
      </c>
      <c r="KT225" s="1">
        <f>IF((IH225/KK225)&lt;0.335,"G",IF((IH225/KK225)&gt;0.67,"R","A"))</f>
        <v/>
      </c>
      <c r="KU225" s="1">
        <f>IF((II225/KK225)&lt;0.335,"G",IF((II225/KK225)&gt;0.67,"R","A"))</f>
        <v/>
      </c>
      <c r="KV225" s="1">
        <f>IF((HZ225/KK225)&lt;0.335,"G",IF((HZ225/KK225)&gt;0.67,"R","A"))</f>
        <v/>
      </c>
      <c r="KW225" s="1">
        <f>IF((HY225/KK225)&lt;0.335,"G",IF((HY225/KK225)&gt;0.67,"R","A"))</f>
        <v/>
      </c>
      <c r="KX225" s="1">
        <f>IF((IK225/KK225)&lt;0.335,"G",IF((IK225/KK225)&gt;0.67,"R","A"))</f>
        <v/>
      </c>
      <c r="KY225" s="1">
        <f>IF((IJ225/KK225)&lt;0.335,"G",IF((IJ225/KK225)&gt;0.67,"R","A"))</f>
        <v/>
      </c>
      <c r="KZ225" s="1">
        <f>IF((HQ225/KK225)&lt;0.335,"G",IF((HQ225/KK225)&gt;0.67,"R","A"))</f>
        <v/>
      </c>
      <c r="LA225" s="1">
        <f>IF((IB225/KK225)&lt;0.335,"G",IF((IB225/KK225)&gt;0.67,"R","A"))</f>
        <v/>
      </c>
      <c r="LB225">
        <f>IF(LQ225="0-0",INDEX(Scrape!#REF!,MATCH('HT 0-0'!KP225,Scrape!$B:$B,0)),"")</f>
        <v/>
      </c>
      <c r="LC225">
        <f>IF(LQ225="0-0",INDEX(Scrape!$A:$A,MATCH('HT 0-0'!KP225,Scrape!$B:$B,0)),"")</f>
        <v/>
      </c>
      <c r="LD225">
        <f>IF(LQ225="0-0",INDEX(Scrape!$B:$B,MATCH('HT 0-0'!KP225,Scrape!$B:$B,0)),"")</f>
        <v/>
      </c>
      <c r="LE225">
        <f>IF(LQ225="0-0",INDEX(Scrape!$C:$C,MATCH('HT 0-0'!KP225,Scrape!$B:$B,0)),"")</f>
        <v/>
      </c>
      <c r="LF225">
        <f>IF(LQ225="0-0",INDEX(Scrape!$D:$D,MATCH('HT 0-0'!KP225,Scrape!$B:$B,0)),"")</f>
        <v/>
      </c>
      <c r="LG225">
        <f>IF(LQ225="0-0",INDEX(Scrape!$E:$E,MATCH('HT 0-0'!KP225,Scrape!$B:$B,0)),"")</f>
        <v/>
      </c>
      <c r="LH225">
        <f>IF(LQ225="0-0",INDEX(Scrape!$F:$F,MATCH('HT 0-0'!KP225,Scrape!$B:$B,0)),"")</f>
        <v/>
      </c>
      <c r="LI225">
        <f>IF(LQ225="0-0",INDEX(Scrape!$G:$G,MATCH('HT 0-0'!KP225,Scrape!$B:$B,0)),"")</f>
        <v/>
      </c>
      <c r="LJ225">
        <f>IF(LQ225="0-0",INDEX(Scrape!$H:$H,MATCH('HT 0-0'!KP225,Scrape!$B:$B,0)),"")</f>
        <v/>
      </c>
      <c r="LK225">
        <f>IF(LQ225="0-0",INDEX(Scrape!$I:$I,MATCH('HT 0-0'!KP225,Scrape!$B:$B,0)),"")</f>
        <v/>
      </c>
      <c r="LL225">
        <f>IF(LQ225="0-0",INDEX(Scrape!$J:$J,MATCH('HT 0-0'!KP225,Scrape!$B:$B,0)),"")</f>
        <v/>
      </c>
      <c r="LM225">
        <f>IF(LQ225="0-0",INDEX(Scrape!$K:$K,MATCH('HT 0-0'!KP225,Scrape!$B:$B,0)),"")</f>
        <v/>
      </c>
      <c r="LN225">
        <f>IF(LQ225="0-0",INDEX(Scrape!$L:$L,MATCH('HT 0-0'!KP225,Scrape!$B:$B,0)),"")</f>
        <v/>
      </c>
      <c r="LO225">
        <f>IF(LQ225="0-0",INDEX(Scrape!$M:$M,MATCH('HT 0-0'!KP225,Scrape!$B:$B,0)),"")</f>
        <v/>
      </c>
      <c r="LP225">
        <f>IF(LQ225="0-0",INDEX(Scrape!$N:$N,MATCH('HT 0-0'!KP225,Scrape!$B:$B,0)),"")</f>
        <v/>
      </c>
      <c r="LQ225">
        <f>INDEX(Scrape!$O:$O,MATCH('HT 0-0'!KP225,Scrape!$B:$B,0))</f>
        <v/>
      </c>
      <c r="LR225">
        <f>(1/LJ225)+(1/LI225)+(1/LH225)</f>
        <v/>
      </c>
      <c r="LS225">
        <f>(1/LG225)+(1/LF225)+(1/LE225)</f>
        <v/>
      </c>
      <c r="LT225" s="8">
        <f>IF(INDEX(#REF!,MATCH(KQ225,#REF!,0))=INDEX(#REF!,MATCH(KQ225,#REF!,0)),INDEX(#REF!,MATCH(KQ225,#REF!,0)),"ERROR")</f>
        <v/>
      </c>
      <c r="LU225" s="4">
        <f>IF(KR225="G",2,IF(KR225="R",0.5,IF(KR225="A",1)))</f>
        <v/>
      </c>
      <c r="LV225" s="4">
        <f>IF(KS225="G",0.5,IF(KS225="R",2,IF(KS225="A",1)))</f>
        <v/>
      </c>
      <c r="LW225" s="4">
        <f>IF(KT225="G",2,IF(KT225="R",0.5,IF(KT225="A",1)))</f>
        <v/>
      </c>
      <c r="LX225" s="4">
        <f>IF(KU225="G",0.5,IF(KU225="R",2,IF(KU225="A",1)))</f>
        <v/>
      </c>
      <c r="LY225" s="7">
        <f>(LK225*(LU225+LX225)+(LL225*(LU225+LX225)))</f>
        <v/>
      </c>
      <c r="LZ225" s="7">
        <f>(LN225*(LV225+LW225)+(LO225*(LV225+LW225)))</f>
        <v/>
      </c>
      <c r="MA225" s="11">
        <f>LY225-LZ225</f>
        <v/>
      </c>
      <c r="MB225" s="5">
        <f>MA225+2</f>
        <v/>
      </c>
      <c r="MC225" s="6">
        <f>MA225-2</f>
        <v/>
      </c>
      <c r="MD225" s="4">
        <f>LE225</f>
        <v/>
      </c>
      <c r="ME225" s="9">
        <f>IF(MD225=0,1000,MD225+0.75)</f>
        <v/>
      </c>
      <c r="MF225" s="10">
        <f>IF(MD225=0,0,MD225-0.75)</f>
        <v/>
      </c>
      <c r="MG225" s="4">
        <f>((LM225*(LU225+LX225))-((LP225*(LV225+LW225))))</f>
        <v/>
      </c>
      <c r="MH225" s="9">
        <f>MG225*1.2</f>
        <v/>
      </c>
      <c r="MI225" s="10">
        <f>MG225*0.8</f>
        <v/>
      </c>
      <c r="MJ225">
        <f>IFERROR(OT225,"")</f>
        <v/>
      </c>
      <c r="MK225">
        <f>IFERROR(OU225,"")</f>
        <v/>
      </c>
      <c r="ML225">
        <f>IFERROR(OV225,"")</f>
        <v/>
      </c>
      <c r="MM225">
        <f>IFERROR(OW225,"")</f>
        <v/>
      </c>
      <c r="MN225">
        <f>IFERROR(OX225,"")</f>
        <v/>
      </c>
      <c r="MO225">
        <f>IFERROR(OY225,"")</f>
        <v/>
      </c>
      <c r="MP225" s="1">
        <f>COUNTIFS(#REF!,LT225,#REF!,1,#REF!,"&gt;="&amp;MC225,#REF!,"&lt;="&amp;MB225,#REF!,"&lt;="&amp;ME225,#REF!,"&gt;="&amp;MF225,#REF!,"="&amp;KV225,#REF!,"="&amp;KX225)</f>
        <v/>
      </c>
      <c r="MQ225" s="1">
        <f>COUNTIFS(#REF!,LT225,#REF!,0,#REF!,"&gt;="&amp;MC225,#REF!,"&lt;="&amp;MB225,#REF!,"&lt;="&amp;ME225,#REF!,"&gt;="&amp;MF225,#REF!,"="&amp;KV225,#REF!,"="&amp;KX225)</f>
        <v/>
      </c>
      <c r="MR225" s="1">
        <f>COUNTIFS(#REF!,LT225,#REF!,1,#REF!,"&gt;="&amp;MC225,#REF!,"&lt;="&amp;MB225,#REF!,"&lt;="&amp;ME225,#REF!,"&gt;="&amp;MF225,#REF!,"="&amp;KW225,#REF!,"="&amp;KY225)</f>
        <v/>
      </c>
      <c r="MS225" s="1">
        <f>COUNTIFS(#REF!,LT225,#REF!,0,#REF!,"&gt;="&amp;MC225,#REF!,"&lt;="&amp;MB225,#REF!,"&lt;="&amp;ME225,#REF!,"&gt;="&amp;MF225,#REF!,"="&amp;KW225,#REF!,"="&amp;KY225)</f>
        <v/>
      </c>
      <c r="MT225" s="1">
        <f>COUNTIFS(#REF!,LT225,#REF!,1,#REF!,"&gt;="&amp;MI225,#REF!,"&lt;="&amp;MH225,#REF!,"&lt;="&amp;ME225,#REF!,"&gt;="&amp;MF225)</f>
        <v/>
      </c>
      <c r="MU225" s="1">
        <f>COUNTIFS(#REF!,LT225,#REF!,0,#REF!,"&gt;="&amp;MI225,#REF!,"&lt;="&amp;MH225,#REF!,"&lt;="&amp;ME225,#REF!,"&gt;="&amp;MF225)</f>
        <v/>
      </c>
      <c r="MV225" s="1">
        <f>COUNTIFS(#REF!,LT225,#REF!,1,#REF!,"&gt;="&amp;MI225,#REF!,"&lt;="&amp;MH225,#REF!,"="&amp;KZ225,#REF!,"="&amp;LA225,#REF!,"&lt;="&amp;ME225,#REF!,"&gt;="&amp;MF225)</f>
        <v/>
      </c>
      <c r="MW225" s="1">
        <f>COUNTIFS(#REF!,LT225,#REF!,0,#REF!,"&gt;="&amp;MI225,#REF!,"&lt;="&amp;MH225,#REF!,"="&amp;KZ225,#REF!,"="&amp;LA225,#REF!,"&lt;="&amp;ME225,#REF!,"&gt;="&amp;MF225)</f>
        <v/>
      </c>
      <c r="MX225" s="1">
        <f>COUNTIFS(#REF!,LT225,#REF!,1,#REF!,"&gt;="&amp;MC225,#REF!,"&lt;="&amp;MB225,#REF!,"&lt;="&amp;ME225,#REF!,"&gt;="&amp;MF225)</f>
        <v/>
      </c>
      <c r="MY225" s="1">
        <f>COUNTIFS(#REF!,LT225,#REF!,0,#REF!,"&gt;="&amp;MC225,#REF!,"&lt;="&amp;MB225,#REF!,"&lt;="&amp;ME225,#REF!,"&gt;="&amp;MF225)</f>
        <v/>
      </c>
      <c r="MZ225" s="1">
        <f>COUNTIFS(#REF!,LT225,#REF!,1,#REF!,"&lt;="&amp;ME225,#REF!,"&gt;="&amp;MF225,#REF!,"="&amp;KV225,#REF!,"="&amp;KX225)</f>
        <v/>
      </c>
      <c r="NA225" s="1">
        <f>COUNTIFS(#REF!,LT225,#REF!,0,#REF!,"&lt;="&amp;ME225,#REF!,"&gt;="&amp;MF225,#REF!,"="&amp;KV225,#REF!,"="&amp;KX225)</f>
        <v/>
      </c>
      <c r="NB225" s="1">
        <f>COUNTIFS(#REF!,LT225,#REF!,1,#REF!,"&lt;="&amp;ME225,#REF!,"&gt;="&amp;MF225,#REF!,"="&amp;KW225,#REF!,"="&amp;KY225)</f>
        <v/>
      </c>
      <c r="NC225" s="1">
        <f>COUNTIFS(#REF!,LT225,#REF!,0,#REF!,"&lt;="&amp;ME225,#REF!,"&gt;="&amp;MF225,#REF!,"="&amp;KW225,#REF!,"="&amp;KY225)</f>
        <v/>
      </c>
      <c r="ND225" s="1">
        <f>COUNTIFS(#REF!,LT225,#REF!,1,#REF!,"&gt;="&amp;MC225,#REF!,"&lt;="&amp;MB225,#REF!,"&lt;="&amp;ME225,#REF!,"&gt;="&amp;MF225,#REF!,"="&amp;KV225,#REF!,"="&amp;KX225)</f>
        <v/>
      </c>
      <c r="NE225" s="1">
        <f>COUNTIFS(#REF!,LT225,#REF!,0,#REF!,"&gt;="&amp;MC225,#REF!,"&lt;="&amp;MB225,#REF!,"&lt;="&amp;ME225,#REF!,"&gt;="&amp;MF225,#REF!,"="&amp;KV225,#REF!,"="&amp;KX225)</f>
        <v/>
      </c>
      <c r="NF225" s="1">
        <f>COUNTIFS(#REF!,LT225,#REF!,1,#REF!,"&gt;="&amp;MC225,#REF!,"&lt;="&amp;MB225,#REF!,"&lt;="&amp;ME225,#REF!,"&gt;="&amp;MF225,#REF!,"="&amp;KW225,#REF!,"="&amp;KY225)</f>
        <v/>
      </c>
      <c r="NG225" s="1">
        <f>COUNTIFS(#REF!,LT225,#REF!,0,#REF!,"&gt;="&amp;MC225,#REF!,"&lt;="&amp;MB225,#REF!,"&lt;="&amp;ME225,#REF!,"&gt;="&amp;MF225,#REF!,"="&amp;KW225,#REF!,"="&amp;KY225)</f>
        <v/>
      </c>
      <c r="NH225" s="1">
        <f>COUNTIFS(#REF!,LT225,#REF!,1,#REF!,"&gt;="&amp;MC225,#REF!,"&lt;="&amp;MB225,#REF!,"&lt;="&amp;ME225,#REF!,"&gt;="&amp;MF225,#REF!,"="&amp;KZ225,#REF!,"="&amp;LA225)</f>
        <v/>
      </c>
      <c r="NI225" s="1">
        <f>COUNTIFS(#REF!,LT225,#REF!,0,#REF!,"&gt;="&amp;MC225,#REF!,"&lt;="&amp;MB225,#REF!,"&lt;="&amp;ME225,#REF!,"&gt;="&amp;MF225,#REF!,"="&amp;KZ225,#REF!,"="&amp;LA225)</f>
        <v/>
      </c>
      <c r="NJ225" s="1">
        <f>COUNTIFS(#REF!,LT225,#REF!,1,#REF!,"&gt;="&amp;MI225,#REF!,"&lt;="&amp;MH225,#REF!,"&lt;="&amp;ME225,#REF!,"&gt;="&amp;MF225)</f>
        <v/>
      </c>
      <c r="NK225" s="1">
        <f>COUNTIFS(#REF!,LT225,#REF!,0,#REF!,"&gt;="&amp;MI225,#REF!,"&lt;="&amp;MH225,#REF!,"&lt;="&amp;ME225,#REF!,"&gt;="&amp;MF225)</f>
        <v/>
      </c>
      <c r="NL225" s="1">
        <f>COUNTIFS(#REF!,LT225,#REF!,1,#REF!,"&gt;="&amp;MI225,#REF!,"&lt;="&amp;MH225,#REF!,"="&amp;KZ225,#REF!,"="&amp;LA225,#REF!,"&lt;="&amp;ME225,#REF!,"&gt;="&amp;MF225)</f>
        <v/>
      </c>
      <c r="NM225" s="1">
        <f>COUNTIFS(#REF!,LT225,#REF!,0,#REF!,"&gt;="&amp;MI225,#REF!,"&lt;="&amp;MH225,#REF!,"="&amp;KZ225,#REF!,"="&amp;LA225,#REF!,"&lt;="&amp;ME225,#REF!,"&gt;="&amp;MF225)</f>
        <v/>
      </c>
      <c r="NN225" s="1">
        <f>COUNTIFS(#REF!,LT225,#REF!,1,#REF!,"&gt;="&amp;MC225,#REF!,"&lt;="&amp;MB225,#REF!,"&lt;="&amp;ME225,#REF!,"&gt;="&amp;MF225)</f>
        <v/>
      </c>
      <c r="NO225" s="1">
        <f>COUNTIFS(#REF!,LT225,#REF!,0,#REF!,"&gt;="&amp;MC225,#REF!,"&lt;="&amp;MB225,#REF!,"&lt;="&amp;ME225,#REF!,"&gt;="&amp;MF225)</f>
        <v/>
      </c>
      <c r="NP225" s="1">
        <f>COUNTIFS(#REF!,LT225,#REF!,1,#REF!,"&lt;="&amp;ME225,#REF!,"&gt;="&amp;MF225,#REF!,"="&amp;KV225,#REF!,"="&amp;KX225)</f>
        <v/>
      </c>
      <c r="NQ225" s="1">
        <f>COUNTIFS(#REF!,LT225,#REF!,0,#REF!,"&lt;="&amp;ME225,#REF!,"&gt;="&amp;MF225,#REF!,"="&amp;KV225,#REF!,"="&amp;KX225)</f>
        <v/>
      </c>
      <c r="NR225" s="1">
        <f>COUNTIFS(#REF!,LT225,#REF!,1,#REF!,"&lt;="&amp;ME225,#REF!,"&gt;="&amp;MF225,#REF!,"="&amp;KW225,#REF!,"="&amp;KY225)</f>
        <v/>
      </c>
      <c r="NS225" s="1">
        <f>COUNTIFS(#REF!,LT225,#REF!,0,#REF!,"&lt;="&amp;ME225,#REF!,"&gt;="&amp;MF225,#REF!,"="&amp;KW225,#REF!,"="&amp;KY225)</f>
        <v/>
      </c>
      <c r="NT225" s="1">
        <f>MP225+MR225+MT225+MV225+MX225+MZ225+NB225</f>
        <v/>
      </c>
      <c r="NU225" s="1">
        <f>MQ225+MS225+MU225+MW225+MY225+NA225+NC225</f>
        <v/>
      </c>
      <c r="NV225" s="1">
        <f>NT225+NU225</f>
        <v/>
      </c>
      <c r="NW225" s="33">
        <f>NT225/(NT225+NU225)</f>
        <v/>
      </c>
      <c r="NX225" s="3">
        <f>1/NW225</f>
        <v/>
      </c>
      <c r="NY225" s="1">
        <f>LH225</f>
        <v/>
      </c>
      <c r="NZ225" s="79">
        <f>(NW225*((NY225-1)*0.98))-((1-NW225)*1)</f>
        <v/>
      </c>
      <c r="OA225" s="34">
        <f>IF(LR225&lt;0.9,0,IF(AND(LR225&gt;1.1),0,1))</f>
        <v/>
      </c>
      <c r="OB225" s="34">
        <f>IF(LS225&lt;0.9,0,IF(AND(LS225&gt;1.1),0,1))</f>
        <v/>
      </c>
      <c r="OC225" s="32">
        <f>IF(NV225&gt;99,1,0)</f>
        <v/>
      </c>
      <c r="OD225" s="32">
        <f>IF(NZ225&gt;0.0799,1,0)</f>
        <v/>
      </c>
      <c r="OE225" s="32">
        <f>IF(NZ225&gt;OM225,1,0)</f>
        <v/>
      </c>
      <c r="OF225" s="32">
        <f>OC225+OD225+OE225+OA225+OB225</f>
        <v/>
      </c>
      <c r="OG225" s="1">
        <f>ND225+NF225+NH225+NJ225+NL225+NN225+NP225+NR225</f>
        <v/>
      </c>
      <c r="OH225" s="1">
        <f>NE225+NG225+NI225+NK225+NM225+NO225+NQ225+NS225</f>
        <v/>
      </c>
      <c r="OI225" s="1">
        <f>OG225+OH225</f>
        <v/>
      </c>
      <c r="OJ225" s="33">
        <f>OG225/(OG225+OH225)</f>
        <v/>
      </c>
      <c r="OK225" s="3">
        <f>1/OJ225</f>
        <v/>
      </c>
      <c r="OL225" s="1">
        <f>LI225</f>
        <v/>
      </c>
      <c r="OM225" s="79">
        <f>(OJ225*((OL225-1)*0.98))-((1-OJ225)*1)</f>
        <v/>
      </c>
      <c r="ON225" s="34">
        <f>IF(LR225&lt;0.9,0,IF(AND(LR225&gt;1.1),0,1))</f>
        <v/>
      </c>
      <c r="OO225" s="34">
        <f>IF(LS225&lt;0.9,0,IF(AND(LS225&gt;1.1),0,1))</f>
        <v/>
      </c>
      <c r="OP225" s="32">
        <f>IF(OI225&gt;99,1,0)</f>
        <v/>
      </c>
      <c r="OQ225" s="32">
        <f>IF(OM225&gt;0.0799,1,0)</f>
        <v/>
      </c>
      <c r="OR225" s="32">
        <f>IF(OM225&gt;OZ225,1,0)</f>
        <v/>
      </c>
      <c r="OS225" s="32">
        <f>OP225+OQ225+OR225+ON225+OO225</f>
        <v/>
      </c>
      <c r="OT225">
        <f>IF(OF225=5,"BackHome0-0",IF(AND(OS225=5),"BackAway0-0",""))</f>
        <v/>
      </c>
      <c r="OU225">
        <f>IF(OF225=5,KN225,IF(AND(OS225=5),KO225,""))</f>
        <v/>
      </c>
      <c r="OV225">
        <f>IF(OF225=5,"Match Odds",IF(AND(OS225=5),"Match Odds",""))</f>
        <v/>
      </c>
      <c r="OW225">
        <f>IF(OF225=5,KP225,IF(AND(OS225=5),KP225,""))</f>
        <v/>
      </c>
      <c r="OX225">
        <f>IF(OF225=5,"MATCH_ODDS",IF(AND(OS225=5),"MATCH_ODDS",""))</f>
        <v/>
      </c>
      <c r="OY225">
        <f>IF(OF225=5,"BACK",IF(AND(OS225=5),"BACK",""))</f>
        <v/>
      </c>
    </row>
    <row r="226" ht="16.5" customHeight="1" thickBot="1" thickTop="1">
      <c r="A226" s="2" t="n"/>
      <c r="KN226" s="1">
        <f>IF(INDEX(#REF!,MATCH('HT 0-0'!D226,#REF!,0))=INDEX(#REF!,MATCH('HT 0-0'!D226,#REF!,0)),INDEX(#REF!,MATCH('HT 0-0'!D226,#REF!,0)),"ERROR")</f>
        <v/>
      </c>
      <c r="KO226" s="1">
        <f>IF(INDEX(#REF!,MATCH('HT 0-0'!E226,#REF!,0))=INDEX(#REF!,MATCH('HT 0-0'!E226,#REF!,0)),INDEX(#REF!,MATCH('HT 0-0'!E226,#REF!,0)),"ERROR")</f>
        <v/>
      </c>
      <c r="KP226" s="1">
        <f>KN226&amp;" v "&amp;KO226</f>
        <v/>
      </c>
      <c r="KQ226">
        <f>B226&amp;"_"&amp;C226</f>
        <v/>
      </c>
      <c r="KR226" s="1">
        <f>IF((HW226/KK226)&lt;0.335,"G",IF((HW226/KK226)&gt;0.67,"R","A"))</f>
        <v/>
      </c>
      <c r="KS226" s="1">
        <f>IF((HX226/KK226)&lt;0.335,"G",IF((HX226/KK226)&gt;0.67,"R","A"))</f>
        <v/>
      </c>
      <c r="KT226" s="1">
        <f>IF((IH226/KK226)&lt;0.335,"G",IF((IH226/KK226)&gt;0.67,"R","A"))</f>
        <v/>
      </c>
      <c r="KU226" s="1">
        <f>IF((II226/KK226)&lt;0.335,"G",IF((II226/KK226)&gt;0.67,"R","A"))</f>
        <v/>
      </c>
      <c r="KV226" s="1">
        <f>IF((HZ226/KK226)&lt;0.335,"G",IF((HZ226/KK226)&gt;0.67,"R","A"))</f>
        <v/>
      </c>
      <c r="KW226" s="1">
        <f>IF((HY226/KK226)&lt;0.335,"G",IF((HY226/KK226)&gt;0.67,"R","A"))</f>
        <v/>
      </c>
      <c r="KX226" s="1">
        <f>IF((IK226/KK226)&lt;0.335,"G",IF((IK226/KK226)&gt;0.67,"R","A"))</f>
        <v/>
      </c>
      <c r="KY226" s="1">
        <f>IF((IJ226/KK226)&lt;0.335,"G",IF((IJ226/KK226)&gt;0.67,"R","A"))</f>
        <v/>
      </c>
      <c r="KZ226" s="1">
        <f>IF((HQ226/KK226)&lt;0.335,"G",IF((HQ226/KK226)&gt;0.67,"R","A"))</f>
        <v/>
      </c>
      <c r="LA226" s="1">
        <f>IF((IB226/KK226)&lt;0.335,"G",IF((IB226/KK226)&gt;0.67,"R","A"))</f>
        <v/>
      </c>
      <c r="LB226">
        <f>IF(LQ226="0-0",INDEX(Scrape!#REF!,MATCH('HT 0-0'!KP226,Scrape!$B:$B,0)),"")</f>
        <v/>
      </c>
      <c r="LC226">
        <f>IF(LQ226="0-0",INDEX(Scrape!$A:$A,MATCH('HT 0-0'!KP226,Scrape!$B:$B,0)),"")</f>
        <v/>
      </c>
      <c r="LD226">
        <f>IF(LQ226="0-0",INDEX(Scrape!$B:$B,MATCH('HT 0-0'!KP226,Scrape!$B:$B,0)),"")</f>
        <v/>
      </c>
      <c r="LE226">
        <f>IF(LQ226="0-0",INDEX(Scrape!$C:$C,MATCH('HT 0-0'!KP226,Scrape!$B:$B,0)),"")</f>
        <v/>
      </c>
      <c r="LF226">
        <f>IF(LQ226="0-0",INDEX(Scrape!$D:$D,MATCH('HT 0-0'!KP226,Scrape!$B:$B,0)),"")</f>
        <v/>
      </c>
      <c r="LG226">
        <f>IF(LQ226="0-0",INDEX(Scrape!$E:$E,MATCH('HT 0-0'!KP226,Scrape!$B:$B,0)),"")</f>
        <v/>
      </c>
      <c r="LH226">
        <f>IF(LQ226="0-0",INDEX(Scrape!$F:$F,MATCH('HT 0-0'!KP226,Scrape!$B:$B,0)),"")</f>
        <v/>
      </c>
      <c r="LI226">
        <f>IF(LQ226="0-0",INDEX(Scrape!$G:$G,MATCH('HT 0-0'!KP226,Scrape!$B:$B,0)),"")</f>
        <v/>
      </c>
      <c r="LJ226">
        <f>IF(LQ226="0-0",INDEX(Scrape!$H:$H,MATCH('HT 0-0'!KP226,Scrape!$B:$B,0)),"")</f>
        <v/>
      </c>
      <c r="LK226">
        <f>IF(LQ226="0-0",INDEX(Scrape!$I:$I,MATCH('HT 0-0'!KP226,Scrape!$B:$B,0)),"")</f>
        <v/>
      </c>
      <c r="LL226">
        <f>IF(LQ226="0-0",INDEX(Scrape!$J:$J,MATCH('HT 0-0'!KP226,Scrape!$B:$B,0)),"")</f>
        <v/>
      </c>
      <c r="LM226">
        <f>IF(LQ226="0-0",INDEX(Scrape!$K:$K,MATCH('HT 0-0'!KP226,Scrape!$B:$B,0)),"")</f>
        <v/>
      </c>
      <c r="LN226">
        <f>IF(LQ226="0-0",INDEX(Scrape!$L:$L,MATCH('HT 0-0'!KP226,Scrape!$B:$B,0)),"")</f>
        <v/>
      </c>
      <c r="LO226">
        <f>IF(LQ226="0-0",INDEX(Scrape!$M:$M,MATCH('HT 0-0'!KP226,Scrape!$B:$B,0)),"")</f>
        <v/>
      </c>
      <c r="LP226">
        <f>IF(LQ226="0-0",INDEX(Scrape!$N:$N,MATCH('HT 0-0'!KP226,Scrape!$B:$B,0)),"")</f>
        <v/>
      </c>
      <c r="LQ226">
        <f>INDEX(Scrape!$O:$O,MATCH('HT 0-0'!KP226,Scrape!$B:$B,0))</f>
        <v/>
      </c>
      <c r="LR226">
        <f>(1/LJ226)+(1/LI226)+(1/LH226)</f>
        <v/>
      </c>
      <c r="LS226">
        <f>(1/LG226)+(1/LF226)+(1/LE226)</f>
        <v/>
      </c>
      <c r="LT226" s="8">
        <f>IF(INDEX(#REF!,MATCH(KQ226,#REF!,0))=INDEX(#REF!,MATCH(KQ226,#REF!,0)),INDEX(#REF!,MATCH(KQ226,#REF!,0)),"ERROR")</f>
        <v/>
      </c>
      <c r="LU226" s="4">
        <f>IF(KR226="G",2,IF(KR226="R",0.5,IF(KR226="A",1)))</f>
        <v/>
      </c>
      <c r="LV226" s="4">
        <f>IF(KS226="G",0.5,IF(KS226="R",2,IF(KS226="A",1)))</f>
        <v/>
      </c>
      <c r="LW226" s="4">
        <f>IF(KT226="G",2,IF(KT226="R",0.5,IF(KT226="A",1)))</f>
        <v/>
      </c>
      <c r="LX226" s="4">
        <f>IF(KU226="G",0.5,IF(KU226="R",2,IF(KU226="A",1)))</f>
        <v/>
      </c>
      <c r="LY226" s="7">
        <f>(LK226*(LU226+LX226)+(LL226*(LU226+LX226)))</f>
        <v/>
      </c>
      <c r="LZ226" s="7">
        <f>(LN226*(LV226+LW226)+(LO226*(LV226+LW226)))</f>
        <v/>
      </c>
      <c r="MA226" s="11">
        <f>LY226-LZ226</f>
        <v/>
      </c>
      <c r="MB226" s="5">
        <f>MA226+2</f>
        <v/>
      </c>
      <c r="MC226" s="6">
        <f>MA226-2</f>
        <v/>
      </c>
      <c r="MD226" s="4">
        <f>LE226</f>
        <v/>
      </c>
      <c r="ME226" s="9">
        <f>IF(MD226=0,1000,MD226+0.75)</f>
        <v/>
      </c>
      <c r="MF226" s="10">
        <f>IF(MD226=0,0,MD226-0.75)</f>
        <v/>
      </c>
      <c r="MG226" s="4">
        <f>((LM226*(LU226+LX226))-((LP226*(LV226+LW226))))</f>
        <v/>
      </c>
      <c r="MH226" s="9">
        <f>MG226*1.2</f>
        <v/>
      </c>
      <c r="MI226" s="10">
        <f>MG226*0.8</f>
        <v/>
      </c>
      <c r="MJ226">
        <f>IFERROR(OT226,"")</f>
        <v/>
      </c>
      <c r="MK226">
        <f>IFERROR(OU226,"")</f>
        <v/>
      </c>
      <c r="ML226">
        <f>IFERROR(OV226,"")</f>
        <v/>
      </c>
      <c r="MM226">
        <f>IFERROR(OW226,"")</f>
        <v/>
      </c>
      <c r="MN226">
        <f>IFERROR(OX226,"")</f>
        <v/>
      </c>
      <c r="MO226">
        <f>IFERROR(OY226,"")</f>
        <v/>
      </c>
      <c r="MP226" s="1">
        <f>COUNTIFS(#REF!,LT226,#REF!,1,#REF!,"&gt;="&amp;MC226,#REF!,"&lt;="&amp;MB226,#REF!,"&lt;="&amp;ME226,#REF!,"&gt;="&amp;MF226,#REF!,"="&amp;KV226,#REF!,"="&amp;KX226)</f>
        <v/>
      </c>
      <c r="MQ226" s="1">
        <f>COUNTIFS(#REF!,LT226,#REF!,0,#REF!,"&gt;="&amp;MC226,#REF!,"&lt;="&amp;MB226,#REF!,"&lt;="&amp;ME226,#REF!,"&gt;="&amp;MF226,#REF!,"="&amp;KV226,#REF!,"="&amp;KX226)</f>
        <v/>
      </c>
      <c r="MR226" s="1">
        <f>COUNTIFS(#REF!,LT226,#REF!,1,#REF!,"&gt;="&amp;MC226,#REF!,"&lt;="&amp;MB226,#REF!,"&lt;="&amp;ME226,#REF!,"&gt;="&amp;MF226,#REF!,"="&amp;KW226,#REF!,"="&amp;KY226)</f>
        <v/>
      </c>
      <c r="MS226" s="1">
        <f>COUNTIFS(#REF!,LT226,#REF!,0,#REF!,"&gt;="&amp;MC226,#REF!,"&lt;="&amp;MB226,#REF!,"&lt;="&amp;ME226,#REF!,"&gt;="&amp;MF226,#REF!,"="&amp;KW226,#REF!,"="&amp;KY226)</f>
        <v/>
      </c>
      <c r="MT226" s="1">
        <f>COUNTIFS(#REF!,LT226,#REF!,1,#REF!,"&gt;="&amp;MI226,#REF!,"&lt;="&amp;MH226,#REF!,"&lt;="&amp;ME226,#REF!,"&gt;="&amp;MF226)</f>
        <v/>
      </c>
      <c r="MU226" s="1">
        <f>COUNTIFS(#REF!,LT226,#REF!,0,#REF!,"&gt;="&amp;MI226,#REF!,"&lt;="&amp;MH226,#REF!,"&lt;="&amp;ME226,#REF!,"&gt;="&amp;MF226)</f>
        <v/>
      </c>
      <c r="MV226" s="1">
        <f>COUNTIFS(#REF!,LT226,#REF!,1,#REF!,"&gt;="&amp;MI226,#REF!,"&lt;="&amp;MH226,#REF!,"="&amp;KZ226,#REF!,"="&amp;LA226,#REF!,"&lt;="&amp;ME226,#REF!,"&gt;="&amp;MF226)</f>
        <v/>
      </c>
      <c r="MW226" s="1">
        <f>COUNTIFS(#REF!,LT226,#REF!,0,#REF!,"&gt;="&amp;MI226,#REF!,"&lt;="&amp;MH226,#REF!,"="&amp;KZ226,#REF!,"="&amp;LA226,#REF!,"&lt;="&amp;ME226,#REF!,"&gt;="&amp;MF226)</f>
        <v/>
      </c>
      <c r="MX226" s="1">
        <f>COUNTIFS(#REF!,LT226,#REF!,1,#REF!,"&gt;="&amp;MC226,#REF!,"&lt;="&amp;MB226,#REF!,"&lt;="&amp;ME226,#REF!,"&gt;="&amp;MF226)</f>
        <v/>
      </c>
      <c r="MY226" s="1">
        <f>COUNTIFS(#REF!,LT226,#REF!,0,#REF!,"&gt;="&amp;MC226,#REF!,"&lt;="&amp;MB226,#REF!,"&lt;="&amp;ME226,#REF!,"&gt;="&amp;MF226)</f>
        <v/>
      </c>
      <c r="MZ226" s="1">
        <f>COUNTIFS(#REF!,LT226,#REF!,1,#REF!,"&lt;="&amp;ME226,#REF!,"&gt;="&amp;MF226,#REF!,"="&amp;KV226,#REF!,"="&amp;KX226)</f>
        <v/>
      </c>
      <c r="NA226" s="1">
        <f>COUNTIFS(#REF!,LT226,#REF!,0,#REF!,"&lt;="&amp;ME226,#REF!,"&gt;="&amp;MF226,#REF!,"="&amp;KV226,#REF!,"="&amp;KX226)</f>
        <v/>
      </c>
      <c r="NB226" s="1">
        <f>COUNTIFS(#REF!,LT226,#REF!,1,#REF!,"&lt;="&amp;ME226,#REF!,"&gt;="&amp;MF226,#REF!,"="&amp;KW226,#REF!,"="&amp;KY226)</f>
        <v/>
      </c>
      <c r="NC226" s="1">
        <f>COUNTIFS(#REF!,LT226,#REF!,0,#REF!,"&lt;="&amp;ME226,#REF!,"&gt;="&amp;MF226,#REF!,"="&amp;KW226,#REF!,"="&amp;KY226)</f>
        <v/>
      </c>
      <c r="ND226" s="1">
        <f>COUNTIFS(#REF!,LT226,#REF!,1,#REF!,"&gt;="&amp;MC226,#REF!,"&lt;="&amp;MB226,#REF!,"&lt;="&amp;ME226,#REF!,"&gt;="&amp;MF226,#REF!,"="&amp;KV226,#REF!,"="&amp;KX226)</f>
        <v/>
      </c>
      <c r="NE226" s="1">
        <f>COUNTIFS(#REF!,LT226,#REF!,0,#REF!,"&gt;="&amp;MC226,#REF!,"&lt;="&amp;MB226,#REF!,"&lt;="&amp;ME226,#REF!,"&gt;="&amp;MF226,#REF!,"="&amp;KV226,#REF!,"="&amp;KX226)</f>
        <v/>
      </c>
      <c r="NF226" s="1">
        <f>COUNTIFS(#REF!,LT226,#REF!,1,#REF!,"&gt;="&amp;MC226,#REF!,"&lt;="&amp;MB226,#REF!,"&lt;="&amp;ME226,#REF!,"&gt;="&amp;MF226,#REF!,"="&amp;KW226,#REF!,"="&amp;KY226)</f>
        <v/>
      </c>
      <c r="NG226" s="1">
        <f>COUNTIFS(#REF!,LT226,#REF!,0,#REF!,"&gt;="&amp;MC226,#REF!,"&lt;="&amp;MB226,#REF!,"&lt;="&amp;ME226,#REF!,"&gt;="&amp;MF226,#REF!,"="&amp;KW226,#REF!,"="&amp;KY226)</f>
        <v/>
      </c>
      <c r="NH226" s="1">
        <f>COUNTIFS(#REF!,LT226,#REF!,1,#REF!,"&gt;="&amp;MC226,#REF!,"&lt;="&amp;MB226,#REF!,"&lt;="&amp;ME226,#REF!,"&gt;="&amp;MF226,#REF!,"="&amp;KZ226,#REF!,"="&amp;LA226)</f>
        <v/>
      </c>
      <c r="NI226" s="1">
        <f>COUNTIFS(#REF!,LT226,#REF!,0,#REF!,"&gt;="&amp;MC226,#REF!,"&lt;="&amp;MB226,#REF!,"&lt;="&amp;ME226,#REF!,"&gt;="&amp;MF226,#REF!,"="&amp;KZ226,#REF!,"="&amp;LA226)</f>
        <v/>
      </c>
      <c r="NJ226" s="1">
        <f>COUNTIFS(#REF!,LT226,#REF!,1,#REF!,"&gt;="&amp;MI226,#REF!,"&lt;="&amp;MH226,#REF!,"&lt;="&amp;ME226,#REF!,"&gt;="&amp;MF226)</f>
        <v/>
      </c>
      <c r="NK226" s="1">
        <f>COUNTIFS(#REF!,LT226,#REF!,0,#REF!,"&gt;="&amp;MI226,#REF!,"&lt;="&amp;MH226,#REF!,"&lt;="&amp;ME226,#REF!,"&gt;="&amp;MF226)</f>
        <v/>
      </c>
      <c r="NL226" s="1">
        <f>COUNTIFS(#REF!,LT226,#REF!,1,#REF!,"&gt;="&amp;MI226,#REF!,"&lt;="&amp;MH226,#REF!,"="&amp;KZ226,#REF!,"="&amp;LA226,#REF!,"&lt;="&amp;ME226,#REF!,"&gt;="&amp;MF226)</f>
        <v/>
      </c>
      <c r="NM226" s="1">
        <f>COUNTIFS(#REF!,LT226,#REF!,0,#REF!,"&gt;="&amp;MI226,#REF!,"&lt;="&amp;MH226,#REF!,"="&amp;KZ226,#REF!,"="&amp;LA226,#REF!,"&lt;="&amp;ME226,#REF!,"&gt;="&amp;MF226)</f>
        <v/>
      </c>
      <c r="NN226" s="1">
        <f>COUNTIFS(#REF!,LT226,#REF!,1,#REF!,"&gt;="&amp;MC226,#REF!,"&lt;="&amp;MB226,#REF!,"&lt;="&amp;ME226,#REF!,"&gt;="&amp;MF226)</f>
        <v/>
      </c>
      <c r="NO226" s="1">
        <f>COUNTIFS(#REF!,LT226,#REF!,0,#REF!,"&gt;="&amp;MC226,#REF!,"&lt;="&amp;MB226,#REF!,"&lt;="&amp;ME226,#REF!,"&gt;="&amp;MF226)</f>
        <v/>
      </c>
      <c r="NP226" s="1">
        <f>COUNTIFS(#REF!,LT226,#REF!,1,#REF!,"&lt;="&amp;ME226,#REF!,"&gt;="&amp;MF226,#REF!,"="&amp;KV226,#REF!,"="&amp;KX226)</f>
        <v/>
      </c>
      <c r="NQ226" s="1">
        <f>COUNTIFS(#REF!,LT226,#REF!,0,#REF!,"&lt;="&amp;ME226,#REF!,"&gt;="&amp;MF226,#REF!,"="&amp;KV226,#REF!,"="&amp;KX226)</f>
        <v/>
      </c>
      <c r="NR226" s="1">
        <f>COUNTIFS(#REF!,LT226,#REF!,1,#REF!,"&lt;="&amp;ME226,#REF!,"&gt;="&amp;MF226,#REF!,"="&amp;KW226,#REF!,"="&amp;KY226)</f>
        <v/>
      </c>
      <c r="NS226" s="1">
        <f>COUNTIFS(#REF!,LT226,#REF!,0,#REF!,"&lt;="&amp;ME226,#REF!,"&gt;="&amp;MF226,#REF!,"="&amp;KW226,#REF!,"="&amp;KY226)</f>
        <v/>
      </c>
      <c r="NT226" s="1">
        <f>MP226+MR226+MT226+MV226+MX226+MZ226+NB226</f>
        <v/>
      </c>
      <c r="NU226" s="1">
        <f>MQ226+MS226+MU226+MW226+MY226+NA226+NC226</f>
        <v/>
      </c>
      <c r="NV226" s="1">
        <f>NT226+NU226</f>
        <v/>
      </c>
      <c r="NW226" s="33">
        <f>NT226/(NT226+NU226)</f>
        <v/>
      </c>
      <c r="NX226" s="3">
        <f>1/NW226</f>
        <v/>
      </c>
      <c r="NY226" s="1">
        <f>LH226</f>
        <v/>
      </c>
      <c r="NZ226" s="79">
        <f>(NW226*((NY226-1)*0.98))-((1-NW226)*1)</f>
        <v/>
      </c>
      <c r="OA226" s="34">
        <f>IF(LR226&lt;0.9,0,IF(AND(LR226&gt;1.1),0,1))</f>
        <v/>
      </c>
      <c r="OB226" s="34">
        <f>IF(LS226&lt;0.9,0,IF(AND(LS226&gt;1.1),0,1))</f>
        <v/>
      </c>
      <c r="OC226" s="32">
        <f>IF(NV226&gt;99,1,0)</f>
        <v/>
      </c>
      <c r="OD226" s="32">
        <f>IF(NZ226&gt;0.0799,1,0)</f>
        <v/>
      </c>
      <c r="OE226" s="32">
        <f>IF(NZ226&gt;OM226,1,0)</f>
        <v/>
      </c>
      <c r="OF226" s="32">
        <f>OC226+OD226+OE226+OA226+OB226</f>
        <v/>
      </c>
      <c r="OG226" s="1">
        <f>ND226+NF226+NH226+NJ226+NL226+NN226+NP226+NR226</f>
        <v/>
      </c>
      <c r="OH226" s="1">
        <f>NE226+NG226+NI226+NK226+NM226+NO226+NQ226+NS226</f>
        <v/>
      </c>
      <c r="OI226" s="1">
        <f>OG226+OH226</f>
        <v/>
      </c>
      <c r="OJ226" s="33">
        <f>OG226/(OG226+OH226)</f>
        <v/>
      </c>
      <c r="OK226" s="3">
        <f>1/OJ226</f>
        <v/>
      </c>
      <c r="OL226" s="1">
        <f>LI226</f>
        <v/>
      </c>
      <c r="OM226" s="79">
        <f>(OJ226*((OL226-1)*0.98))-((1-OJ226)*1)</f>
        <v/>
      </c>
      <c r="ON226" s="34">
        <f>IF(LR226&lt;0.9,0,IF(AND(LR226&gt;1.1),0,1))</f>
        <v/>
      </c>
      <c r="OO226" s="34">
        <f>IF(LS226&lt;0.9,0,IF(AND(LS226&gt;1.1),0,1))</f>
        <v/>
      </c>
      <c r="OP226" s="32">
        <f>IF(OI226&gt;99,1,0)</f>
        <v/>
      </c>
      <c r="OQ226" s="32">
        <f>IF(OM226&gt;0.0799,1,0)</f>
        <v/>
      </c>
      <c r="OR226" s="32">
        <f>IF(OM226&gt;OZ226,1,0)</f>
        <v/>
      </c>
      <c r="OS226" s="32">
        <f>OP226+OQ226+OR226+ON226+OO226</f>
        <v/>
      </c>
      <c r="OT226">
        <f>IF(OF226=5,"BackHome0-0",IF(AND(OS226=5),"BackAway0-0",""))</f>
        <v/>
      </c>
      <c r="OU226">
        <f>IF(OF226=5,KN226,IF(AND(OS226=5),KO226,""))</f>
        <v/>
      </c>
      <c r="OV226">
        <f>IF(OF226=5,"Match Odds",IF(AND(OS226=5),"Match Odds",""))</f>
        <v/>
      </c>
      <c r="OW226">
        <f>IF(OF226=5,KP226,IF(AND(OS226=5),KP226,""))</f>
        <v/>
      </c>
      <c r="OX226">
        <f>IF(OF226=5,"MATCH_ODDS",IF(AND(OS226=5),"MATCH_ODDS",""))</f>
        <v/>
      </c>
      <c r="OY226">
        <f>IF(OF226=5,"BACK",IF(AND(OS226=5),"BACK",""))</f>
        <v/>
      </c>
    </row>
    <row r="227" ht="16.5" customHeight="1" thickBot="1" thickTop="1">
      <c r="A227" s="2" t="n"/>
      <c r="KN227" s="1">
        <f>IF(INDEX(#REF!,MATCH('HT 0-0'!D227,#REF!,0))=INDEX(#REF!,MATCH('HT 0-0'!D227,#REF!,0)),INDEX(#REF!,MATCH('HT 0-0'!D227,#REF!,0)),"ERROR")</f>
        <v/>
      </c>
      <c r="KO227" s="1">
        <f>IF(INDEX(#REF!,MATCH('HT 0-0'!E227,#REF!,0))=INDEX(#REF!,MATCH('HT 0-0'!E227,#REF!,0)),INDEX(#REF!,MATCH('HT 0-0'!E227,#REF!,0)),"ERROR")</f>
        <v/>
      </c>
      <c r="KP227" s="1">
        <f>KN227&amp;" v "&amp;KO227</f>
        <v/>
      </c>
      <c r="KQ227">
        <f>B227&amp;"_"&amp;C227</f>
        <v/>
      </c>
      <c r="KR227" s="1">
        <f>IF((HW227/KK227)&lt;0.335,"G",IF((HW227/KK227)&gt;0.67,"R","A"))</f>
        <v/>
      </c>
      <c r="KS227" s="1">
        <f>IF((HX227/KK227)&lt;0.335,"G",IF((HX227/KK227)&gt;0.67,"R","A"))</f>
        <v/>
      </c>
      <c r="KT227" s="1">
        <f>IF((IH227/KK227)&lt;0.335,"G",IF((IH227/KK227)&gt;0.67,"R","A"))</f>
        <v/>
      </c>
      <c r="KU227" s="1">
        <f>IF((II227/KK227)&lt;0.335,"G",IF((II227/KK227)&gt;0.67,"R","A"))</f>
        <v/>
      </c>
      <c r="KV227" s="1">
        <f>IF((HZ227/KK227)&lt;0.335,"G",IF((HZ227/KK227)&gt;0.67,"R","A"))</f>
        <v/>
      </c>
      <c r="KW227" s="1">
        <f>IF((HY227/KK227)&lt;0.335,"G",IF((HY227/KK227)&gt;0.67,"R","A"))</f>
        <v/>
      </c>
      <c r="KX227" s="1">
        <f>IF((IK227/KK227)&lt;0.335,"G",IF((IK227/KK227)&gt;0.67,"R","A"))</f>
        <v/>
      </c>
      <c r="KY227" s="1">
        <f>IF((IJ227/KK227)&lt;0.335,"G",IF((IJ227/KK227)&gt;0.67,"R","A"))</f>
        <v/>
      </c>
      <c r="KZ227" s="1">
        <f>IF((HQ227/KK227)&lt;0.335,"G",IF((HQ227/KK227)&gt;0.67,"R","A"))</f>
        <v/>
      </c>
      <c r="LA227" s="1">
        <f>IF((IB227/KK227)&lt;0.335,"G",IF((IB227/KK227)&gt;0.67,"R","A"))</f>
        <v/>
      </c>
      <c r="LB227">
        <f>IF(LQ227="0-0",INDEX(Scrape!#REF!,MATCH('HT 0-0'!KP227,Scrape!$B:$B,0)),"")</f>
        <v/>
      </c>
      <c r="LC227">
        <f>IF(LQ227="0-0",INDEX(Scrape!$A:$A,MATCH('HT 0-0'!KP227,Scrape!$B:$B,0)),"")</f>
        <v/>
      </c>
      <c r="LD227">
        <f>IF(LQ227="0-0",INDEX(Scrape!$B:$B,MATCH('HT 0-0'!KP227,Scrape!$B:$B,0)),"")</f>
        <v/>
      </c>
      <c r="LE227">
        <f>IF(LQ227="0-0",INDEX(Scrape!$C:$C,MATCH('HT 0-0'!KP227,Scrape!$B:$B,0)),"")</f>
        <v/>
      </c>
      <c r="LF227">
        <f>IF(LQ227="0-0",INDEX(Scrape!$D:$D,MATCH('HT 0-0'!KP227,Scrape!$B:$B,0)),"")</f>
        <v/>
      </c>
      <c r="LG227">
        <f>IF(LQ227="0-0",INDEX(Scrape!$E:$E,MATCH('HT 0-0'!KP227,Scrape!$B:$B,0)),"")</f>
        <v/>
      </c>
      <c r="LH227">
        <f>IF(LQ227="0-0",INDEX(Scrape!$F:$F,MATCH('HT 0-0'!KP227,Scrape!$B:$B,0)),"")</f>
        <v/>
      </c>
      <c r="LI227">
        <f>IF(LQ227="0-0",INDEX(Scrape!$G:$G,MATCH('HT 0-0'!KP227,Scrape!$B:$B,0)),"")</f>
        <v/>
      </c>
      <c r="LJ227">
        <f>IF(LQ227="0-0",INDEX(Scrape!$H:$H,MATCH('HT 0-0'!KP227,Scrape!$B:$B,0)),"")</f>
        <v/>
      </c>
      <c r="LK227">
        <f>IF(LQ227="0-0",INDEX(Scrape!$I:$I,MATCH('HT 0-0'!KP227,Scrape!$B:$B,0)),"")</f>
        <v/>
      </c>
      <c r="LL227">
        <f>IF(LQ227="0-0",INDEX(Scrape!$J:$J,MATCH('HT 0-0'!KP227,Scrape!$B:$B,0)),"")</f>
        <v/>
      </c>
      <c r="LM227">
        <f>IF(LQ227="0-0",INDEX(Scrape!$K:$K,MATCH('HT 0-0'!KP227,Scrape!$B:$B,0)),"")</f>
        <v/>
      </c>
      <c r="LN227">
        <f>IF(LQ227="0-0",INDEX(Scrape!$L:$L,MATCH('HT 0-0'!KP227,Scrape!$B:$B,0)),"")</f>
        <v/>
      </c>
      <c r="LO227">
        <f>IF(LQ227="0-0",INDEX(Scrape!$M:$M,MATCH('HT 0-0'!KP227,Scrape!$B:$B,0)),"")</f>
        <v/>
      </c>
      <c r="LP227">
        <f>IF(LQ227="0-0",INDEX(Scrape!$N:$N,MATCH('HT 0-0'!KP227,Scrape!$B:$B,0)),"")</f>
        <v/>
      </c>
      <c r="LQ227">
        <f>INDEX(Scrape!$O:$O,MATCH('HT 0-0'!KP227,Scrape!$B:$B,0))</f>
        <v/>
      </c>
      <c r="LR227">
        <f>(1/LJ227)+(1/LI227)+(1/LH227)</f>
        <v/>
      </c>
      <c r="LS227">
        <f>(1/LG227)+(1/LF227)+(1/LE227)</f>
        <v/>
      </c>
      <c r="LT227" s="8">
        <f>IF(INDEX(#REF!,MATCH(KQ227,#REF!,0))=INDEX(#REF!,MATCH(KQ227,#REF!,0)),INDEX(#REF!,MATCH(KQ227,#REF!,0)),"ERROR")</f>
        <v/>
      </c>
      <c r="LU227" s="4">
        <f>IF(KR227="G",2,IF(KR227="R",0.5,IF(KR227="A",1)))</f>
        <v/>
      </c>
      <c r="LV227" s="4">
        <f>IF(KS227="G",0.5,IF(KS227="R",2,IF(KS227="A",1)))</f>
        <v/>
      </c>
      <c r="LW227" s="4">
        <f>IF(KT227="G",2,IF(KT227="R",0.5,IF(KT227="A",1)))</f>
        <v/>
      </c>
      <c r="LX227" s="4">
        <f>IF(KU227="G",0.5,IF(KU227="R",2,IF(KU227="A",1)))</f>
        <v/>
      </c>
      <c r="LY227" s="7">
        <f>(LK227*(LU227+LX227)+(LL227*(LU227+LX227)))</f>
        <v/>
      </c>
      <c r="LZ227" s="7">
        <f>(LN227*(LV227+LW227)+(LO227*(LV227+LW227)))</f>
        <v/>
      </c>
      <c r="MA227" s="11">
        <f>LY227-LZ227</f>
        <v/>
      </c>
      <c r="MB227" s="5">
        <f>MA227+2</f>
        <v/>
      </c>
      <c r="MC227" s="6">
        <f>MA227-2</f>
        <v/>
      </c>
      <c r="MD227" s="4">
        <f>LE227</f>
        <v/>
      </c>
      <c r="ME227" s="9">
        <f>IF(MD227=0,1000,MD227+0.75)</f>
        <v/>
      </c>
      <c r="MF227" s="10">
        <f>IF(MD227=0,0,MD227-0.75)</f>
        <v/>
      </c>
      <c r="MG227" s="4">
        <f>((LM227*(LU227+LX227))-((LP227*(LV227+LW227))))</f>
        <v/>
      </c>
      <c r="MH227" s="9">
        <f>MG227*1.2</f>
        <v/>
      </c>
      <c r="MI227" s="10">
        <f>MG227*0.8</f>
        <v/>
      </c>
      <c r="MJ227">
        <f>IFERROR(OT227,"")</f>
        <v/>
      </c>
      <c r="MK227">
        <f>IFERROR(OU227,"")</f>
        <v/>
      </c>
      <c r="ML227">
        <f>IFERROR(OV227,"")</f>
        <v/>
      </c>
      <c r="MM227">
        <f>IFERROR(OW227,"")</f>
        <v/>
      </c>
      <c r="MN227">
        <f>IFERROR(OX227,"")</f>
        <v/>
      </c>
      <c r="MO227">
        <f>IFERROR(OY227,"")</f>
        <v/>
      </c>
      <c r="MP227" s="1">
        <f>COUNTIFS(#REF!,LT227,#REF!,1,#REF!,"&gt;="&amp;MC227,#REF!,"&lt;="&amp;MB227,#REF!,"&lt;="&amp;ME227,#REF!,"&gt;="&amp;MF227,#REF!,"="&amp;KV227,#REF!,"="&amp;KX227)</f>
        <v/>
      </c>
      <c r="MQ227" s="1">
        <f>COUNTIFS(#REF!,LT227,#REF!,0,#REF!,"&gt;="&amp;MC227,#REF!,"&lt;="&amp;MB227,#REF!,"&lt;="&amp;ME227,#REF!,"&gt;="&amp;MF227,#REF!,"="&amp;KV227,#REF!,"="&amp;KX227)</f>
        <v/>
      </c>
      <c r="MR227" s="1">
        <f>COUNTIFS(#REF!,LT227,#REF!,1,#REF!,"&gt;="&amp;MC227,#REF!,"&lt;="&amp;MB227,#REF!,"&lt;="&amp;ME227,#REF!,"&gt;="&amp;MF227,#REF!,"="&amp;KW227,#REF!,"="&amp;KY227)</f>
        <v/>
      </c>
      <c r="MS227" s="1">
        <f>COUNTIFS(#REF!,LT227,#REF!,0,#REF!,"&gt;="&amp;MC227,#REF!,"&lt;="&amp;MB227,#REF!,"&lt;="&amp;ME227,#REF!,"&gt;="&amp;MF227,#REF!,"="&amp;KW227,#REF!,"="&amp;KY227)</f>
        <v/>
      </c>
      <c r="MT227" s="1">
        <f>COUNTIFS(#REF!,LT227,#REF!,1,#REF!,"&gt;="&amp;MI227,#REF!,"&lt;="&amp;MH227,#REF!,"&lt;="&amp;ME227,#REF!,"&gt;="&amp;MF227)</f>
        <v/>
      </c>
      <c r="MU227" s="1">
        <f>COUNTIFS(#REF!,LT227,#REF!,0,#REF!,"&gt;="&amp;MI227,#REF!,"&lt;="&amp;MH227,#REF!,"&lt;="&amp;ME227,#REF!,"&gt;="&amp;MF227)</f>
        <v/>
      </c>
      <c r="MV227" s="1">
        <f>COUNTIFS(#REF!,LT227,#REF!,1,#REF!,"&gt;="&amp;MI227,#REF!,"&lt;="&amp;MH227,#REF!,"="&amp;KZ227,#REF!,"="&amp;LA227,#REF!,"&lt;="&amp;ME227,#REF!,"&gt;="&amp;MF227)</f>
        <v/>
      </c>
      <c r="MW227" s="1">
        <f>COUNTIFS(#REF!,LT227,#REF!,0,#REF!,"&gt;="&amp;MI227,#REF!,"&lt;="&amp;MH227,#REF!,"="&amp;KZ227,#REF!,"="&amp;LA227,#REF!,"&lt;="&amp;ME227,#REF!,"&gt;="&amp;MF227)</f>
        <v/>
      </c>
      <c r="MX227" s="1">
        <f>COUNTIFS(#REF!,LT227,#REF!,1,#REF!,"&gt;="&amp;MC227,#REF!,"&lt;="&amp;MB227,#REF!,"&lt;="&amp;ME227,#REF!,"&gt;="&amp;MF227)</f>
        <v/>
      </c>
      <c r="MY227" s="1">
        <f>COUNTIFS(#REF!,LT227,#REF!,0,#REF!,"&gt;="&amp;MC227,#REF!,"&lt;="&amp;MB227,#REF!,"&lt;="&amp;ME227,#REF!,"&gt;="&amp;MF227)</f>
        <v/>
      </c>
      <c r="MZ227" s="1">
        <f>COUNTIFS(#REF!,LT227,#REF!,1,#REF!,"&lt;="&amp;ME227,#REF!,"&gt;="&amp;MF227,#REF!,"="&amp;KV227,#REF!,"="&amp;KX227)</f>
        <v/>
      </c>
      <c r="NA227" s="1">
        <f>COUNTIFS(#REF!,LT227,#REF!,0,#REF!,"&lt;="&amp;ME227,#REF!,"&gt;="&amp;MF227,#REF!,"="&amp;KV227,#REF!,"="&amp;KX227)</f>
        <v/>
      </c>
      <c r="NB227" s="1">
        <f>COUNTIFS(#REF!,LT227,#REF!,1,#REF!,"&lt;="&amp;ME227,#REF!,"&gt;="&amp;MF227,#REF!,"="&amp;KW227,#REF!,"="&amp;KY227)</f>
        <v/>
      </c>
      <c r="NC227" s="1">
        <f>COUNTIFS(#REF!,LT227,#REF!,0,#REF!,"&lt;="&amp;ME227,#REF!,"&gt;="&amp;MF227,#REF!,"="&amp;KW227,#REF!,"="&amp;KY227)</f>
        <v/>
      </c>
      <c r="ND227" s="1">
        <f>COUNTIFS(#REF!,LT227,#REF!,1,#REF!,"&gt;="&amp;MC227,#REF!,"&lt;="&amp;MB227,#REF!,"&lt;="&amp;ME227,#REF!,"&gt;="&amp;MF227,#REF!,"="&amp;KV227,#REF!,"="&amp;KX227)</f>
        <v/>
      </c>
      <c r="NE227" s="1">
        <f>COUNTIFS(#REF!,LT227,#REF!,0,#REF!,"&gt;="&amp;MC227,#REF!,"&lt;="&amp;MB227,#REF!,"&lt;="&amp;ME227,#REF!,"&gt;="&amp;MF227,#REF!,"="&amp;KV227,#REF!,"="&amp;KX227)</f>
        <v/>
      </c>
      <c r="NF227" s="1">
        <f>COUNTIFS(#REF!,LT227,#REF!,1,#REF!,"&gt;="&amp;MC227,#REF!,"&lt;="&amp;MB227,#REF!,"&lt;="&amp;ME227,#REF!,"&gt;="&amp;MF227,#REF!,"="&amp;KW227,#REF!,"="&amp;KY227)</f>
        <v/>
      </c>
      <c r="NG227" s="1">
        <f>COUNTIFS(#REF!,LT227,#REF!,0,#REF!,"&gt;="&amp;MC227,#REF!,"&lt;="&amp;MB227,#REF!,"&lt;="&amp;ME227,#REF!,"&gt;="&amp;MF227,#REF!,"="&amp;KW227,#REF!,"="&amp;KY227)</f>
        <v/>
      </c>
      <c r="NH227" s="1">
        <f>COUNTIFS(#REF!,LT227,#REF!,1,#REF!,"&gt;="&amp;MC227,#REF!,"&lt;="&amp;MB227,#REF!,"&lt;="&amp;ME227,#REF!,"&gt;="&amp;MF227,#REF!,"="&amp;KZ227,#REF!,"="&amp;LA227)</f>
        <v/>
      </c>
      <c r="NI227" s="1">
        <f>COUNTIFS(#REF!,LT227,#REF!,0,#REF!,"&gt;="&amp;MC227,#REF!,"&lt;="&amp;MB227,#REF!,"&lt;="&amp;ME227,#REF!,"&gt;="&amp;MF227,#REF!,"="&amp;KZ227,#REF!,"="&amp;LA227)</f>
        <v/>
      </c>
      <c r="NJ227" s="1">
        <f>COUNTIFS(#REF!,LT227,#REF!,1,#REF!,"&gt;="&amp;MI227,#REF!,"&lt;="&amp;MH227,#REF!,"&lt;="&amp;ME227,#REF!,"&gt;="&amp;MF227)</f>
        <v/>
      </c>
      <c r="NK227" s="1">
        <f>COUNTIFS(#REF!,LT227,#REF!,0,#REF!,"&gt;="&amp;MI227,#REF!,"&lt;="&amp;MH227,#REF!,"&lt;="&amp;ME227,#REF!,"&gt;="&amp;MF227)</f>
        <v/>
      </c>
      <c r="NL227" s="1">
        <f>COUNTIFS(#REF!,LT227,#REF!,1,#REF!,"&gt;="&amp;MI227,#REF!,"&lt;="&amp;MH227,#REF!,"="&amp;KZ227,#REF!,"="&amp;LA227,#REF!,"&lt;="&amp;ME227,#REF!,"&gt;="&amp;MF227)</f>
        <v/>
      </c>
      <c r="NM227" s="1">
        <f>COUNTIFS(#REF!,LT227,#REF!,0,#REF!,"&gt;="&amp;MI227,#REF!,"&lt;="&amp;MH227,#REF!,"="&amp;KZ227,#REF!,"="&amp;LA227,#REF!,"&lt;="&amp;ME227,#REF!,"&gt;="&amp;MF227)</f>
        <v/>
      </c>
      <c r="NN227" s="1">
        <f>COUNTIFS(#REF!,LT227,#REF!,1,#REF!,"&gt;="&amp;MC227,#REF!,"&lt;="&amp;MB227,#REF!,"&lt;="&amp;ME227,#REF!,"&gt;="&amp;MF227)</f>
        <v/>
      </c>
      <c r="NO227" s="1">
        <f>COUNTIFS(#REF!,LT227,#REF!,0,#REF!,"&gt;="&amp;MC227,#REF!,"&lt;="&amp;MB227,#REF!,"&lt;="&amp;ME227,#REF!,"&gt;="&amp;MF227)</f>
        <v/>
      </c>
      <c r="NP227" s="1">
        <f>COUNTIFS(#REF!,LT227,#REF!,1,#REF!,"&lt;="&amp;ME227,#REF!,"&gt;="&amp;MF227,#REF!,"="&amp;KV227,#REF!,"="&amp;KX227)</f>
        <v/>
      </c>
      <c r="NQ227" s="1">
        <f>COUNTIFS(#REF!,LT227,#REF!,0,#REF!,"&lt;="&amp;ME227,#REF!,"&gt;="&amp;MF227,#REF!,"="&amp;KV227,#REF!,"="&amp;KX227)</f>
        <v/>
      </c>
      <c r="NR227" s="1">
        <f>COUNTIFS(#REF!,LT227,#REF!,1,#REF!,"&lt;="&amp;ME227,#REF!,"&gt;="&amp;MF227,#REF!,"="&amp;KW227,#REF!,"="&amp;KY227)</f>
        <v/>
      </c>
      <c r="NS227" s="1">
        <f>COUNTIFS(#REF!,LT227,#REF!,0,#REF!,"&lt;="&amp;ME227,#REF!,"&gt;="&amp;MF227,#REF!,"="&amp;KW227,#REF!,"="&amp;KY227)</f>
        <v/>
      </c>
      <c r="NT227" s="1">
        <f>MP227+MR227+MT227+MV227+MX227+MZ227+NB227</f>
        <v/>
      </c>
      <c r="NU227" s="1">
        <f>MQ227+MS227+MU227+MW227+MY227+NA227+NC227</f>
        <v/>
      </c>
      <c r="NV227" s="1">
        <f>NT227+NU227</f>
        <v/>
      </c>
      <c r="NW227" s="33">
        <f>NT227/(NT227+NU227)</f>
        <v/>
      </c>
      <c r="NX227" s="3">
        <f>1/NW227</f>
        <v/>
      </c>
      <c r="NY227" s="1">
        <f>LH227</f>
        <v/>
      </c>
      <c r="NZ227" s="79">
        <f>(NW227*((NY227-1)*0.98))-((1-NW227)*1)</f>
        <v/>
      </c>
      <c r="OA227" s="34">
        <f>IF(LR227&lt;0.9,0,IF(AND(LR227&gt;1.1),0,1))</f>
        <v/>
      </c>
      <c r="OB227" s="34">
        <f>IF(LS227&lt;0.9,0,IF(AND(LS227&gt;1.1),0,1))</f>
        <v/>
      </c>
      <c r="OC227" s="32">
        <f>IF(NV227&gt;99,1,0)</f>
        <v/>
      </c>
      <c r="OD227" s="32">
        <f>IF(NZ227&gt;0.0799,1,0)</f>
        <v/>
      </c>
      <c r="OE227" s="32">
        <f>IF(NZ227&gt;OM227,1,0)</f>
        <v/>
      </c>
      <c r="OF227" s="32">
        <f>OC227+OD227+OE227+OA227+OB227</f>
        <v/>
      </c>
      <c r="OG227" s="1">
        <f>ND227+NF227+NH227+NJ227+NL227+NN227+NP227+NR227</f>
        <v/>
      </c>
      <c r="OH227" s="1">
        <f>NE227+NG227+NI227+NK227+NM227+NO227+NQ227+NS227</f>
        <v/>
      </c>
      <c r="OI227" s="1">
        <f>OG227+OH227</f>
        <v/>
      </c>
      <c r="OJ227" s="33">
        <f>OG227/(OG227+OH227)</f>
        <v/>
      </c>
      <c r="OK227" s="3">
        <f>1/OJ227</f>
        <v/>
      </c>
      <c r="OL227" s="1">
        <f>LI227</f>
        <v/>
      </c>
      <c r="OM227" s="79">
        <f>(OJ227*((OL227-1)*0.98))-((1-OJ227)*1)</f>
        <v/>
      </c>
      <c r="ON227" s="34">
        <f>IF(LR227&lt;0.9,0,IF(AND(LR227&gt;1.1),0,1))</f>
        <v/>
      </c>
      <c r="OO227" s="34">
        <f>IF(LS227&lt;0.9,0,IF(AND(LS227&gt;1.1),0,1))</f>
        <v/>
      </c>
      <c r="OP227" s="32">
        <f>IF(OI227&gt;99,1,0)</f>
        <v/>
      </c>
      <c r="OQ227" s="32">
        <f>IF(OM227&gt;0.0799,1,0)</f>
        <v/>
      </c>
      <c r="OR227" s="32">
        <f>IF(OM227&gt;OZ227,1,0)</f>
        <v/>
      </c>
      <c r="OS227" s="32">
        <f>OP227+OQ227+OR227+ON227+OO227</f>
        <v/>
      </c>
      <c r="OT227">
        <f>IF(OF227=5,"BackHome0-0",IF(AND(OS227=5),"BackAway0-0",""))</f>
        <v/>
      </c>
      <c r="OU227">
        <f>IF(OF227=5,KN227,IF(AND(OS227=5),KO227,""))</f>
        <v/>
      </c>
      <c r="OV227">
        <f>IF(OF227=5,"Match Odds",IF(AND(OS227=5),"Match Odds",""))</f>
        <v/>
      </c>
      <c r="OW227">
        <f>IF(OF227=5,KP227,IF(AND(OS227=5),KP227,""))</f>
        <v/>
      </c>
      <c r="OX227">
        <f>IF(OF227=5,"MATCH_ODDS",IF(AND(OS227=5),"MATCH_ODDS",""))</f>
        <v/>
      </c>
      <c r="OY227">
        <f>IF(OF227=5,"BACK",IF(AND(OS227=5),"BACK",""))</f>
        <v/>
      </c>
    </row>
    <row r="228" ht="16.5" customHeight="1" thickBot="1" thickTop="1">
      <c r="A228" s="2" t="n"/>
      <c r="KN228" s="1">
        <f>IF(INDEX(#REF!,MATCH('HT 0-0'!D228,#REF!,0))=INDEX(#REF!,MATCH('HT 0-0'!D228,#REF!,0)),INDEX(#REF!,MATCH('HT 0-0'!D228,#REF!,0)),"ERROR")</f>
        <v/>
      </c>
      <c r="KO228" s="1">
        <f>IF(INDEX(#REF!,MATCH('HT 0-0'!E228,#REF!,0))=INDEX(#REF!,MATCH('HT 0-0'!E228,#REF!,0)),INDEX(#REF!,MATCH('HT 0-0'!E228,#REF!,0)),"ERROR")</f>
        <v/>
      </c>
      <c r="KP228" s="1">
        <f>KN228&amp;" v "&amp;KO228</f>
        <v/>
      </c>
      <c r="KQ228">
        <f>B228&amp;"_"&amp;C228</f>
        <v/>
      </c>
      <c r="KR228" s="1">
        <f>IF((HW228/KK228)&lt;0.335,"G",IF((HW228/KK228)&gt;0.67,"R","A"))</f>
        <v/>
      </c>
      <c r="KS228" s="1">
        <f>IF((HX228/KK228)&lt;0.335,"G",IF((HX228/KK228)&gt;0.67,"R","A"))</f>
        <v/>
      </c>
      <c r="KT228" s="1">
        <f>IF((IH228/KK228)&lt;0.335,"G",IF((IH228/KK228)&gt;0.67,"R","A"))</f>
        <v/>
      </c>
      <c r="KU228" s="1">
        <f>IF((II228/KK228)&lt;0.335,"G",IF((II228/KK228)&gt;0.67,"R","A"))</f>
        <v/>
      </c>
      <c r="KV228" s="1">
        <f>IF((HZ228/KK228)&lt;0.335,"G",IF((HZ228/KK228)&gt;0.67,"R","A"))</f>
        <v/>
      </c>
      <c r="KW228" s="1">
        <f>IF((HY228/KK228)&lt;0.335,"G",IF((HY228/KK228)&gt;0.67,"R","A"))</f>
        <v/>
      </c>
      <c r="KX228" s="1">
        <f>IF((IK228/KK228)&lt;0.335,"G",IF((IK228/KK228)&gt;0.67,"R","A"))</f>
        <v/>
      </c>
      <c r="KY228" s="1">
        <f>IF((IJ228/KK228)&lt;0.335,"G",IF((IJ228/KK228)&gt;0.67,"R","A"))</f>
        <v/>
      </c>
      <c r="KZ228" s="1">
        <f>IF((HQ228/KK228)&lt;0.335,"G",IF((HQ228/KK228)&gt;0.67,"R","A"))</f>
        <v/>
      </c>
      <c r="LA228" s="1">
        <f>IF((IB228/KK228)&lt;0.335,"G",IF((IB228/KK228)&gt;0.67,"R","A"))</f>
        <v/>
      </c>
      <c r="LB228">
        <f>IF(LQ228="0-0",INDEX(Scrape!#REF!,MATCH('HT 0-0'!KP228,Scrape!$B:$B,0)),"")</f>
        <v/>
      </c>
      <c r="LC228">
        <f>IF(LQ228="0-0",INDEX(Scrape!$A:$A,MATCH('HT 0-0'!KP228,Scrape!$B:$B,0)),"")</f>
        <v/>
      </c>
      <c r="LD228">
        <f>IF(LQ228="0-0",INDEX(Scrape!$B:$B,MATCH('HT 0-0'!KP228,Scrape!$B:$B,0)),"")</f>
        <v/>
      </c>
      <c r="LE228">
        <f>IF(LQ228="0-0",INDEX(Scrape!$C:$C,MATCH('HT 0-0'!KP228,Scrape!$B:$B,0)),"")</f>
        <v/>
      </c>
      <c r="LF228">
        <f>IF(LQ228="0-0",INDEX(Scrape!$D:$D,MATCH('HT 0-0'!KP228,Scrape!$B:$B,0)),"")</f>
        <v/>
      </c>
      <c r="LG228">
        <f>IF(LQ228="0-0",INDEX(Scrape!$E:$E,MATCH('HT 0-0'!KP228,Scrape!$B:$B,0)),"")</f>
        <v/>
      </c>
      <c r="LH228">
        <f>IF(LQ228="0-0",INDEX(Scrape!$F:$F,MATCH('HT 0-0'!KP228,Scrape!$B:$B,0)),"")</f>
        <v/>
      </c>
      <c r="LI228">
        <f>IF(LQ228="0-0",INDEX(Scrape!$G:$G,MATCH('HT 0-0'!KP228,Scrape!$B:$B,0)),"")</f>
        <v/>
      </c>
      <c r="LJ228">
        <f>IF(LQ228="0-0",INDEX(Scrape!$H:$H,MATCH('HT 0-0'!KP228,Scrape!$B:$B,0)),"")</f>
        <v/>
      </c>
      <c r="LK228">
        <f>IF(LQ228="0-0",INDEX(Scrape!$I:$I,MATCH('HT 0-0'!KP228,Scrape!$B:$B,0)),"")</f>
        <v/>
      </c>
      <c r="LL228">
        <f>IF(LQ228="0-0",INDEX(Scrape!$J:$J,MATCH('HT 0-0'!KP228,Scrape!$B:$B,0)),"")</f>
        <v/>
      </c>
      <c r="LM228">
        <f>IF(LQ228="0-0",INDEX(Scrape!$K:$K,MATCH('HT 0-0'!KP228,Scrape!$B:$B,0)),"")</f>
        <v/>
      </c>
      <c r="LN228">
        <f>IF(LQ228="0-0",INDEX(Scrape!$L:$L,MATCH('HT 0-0'!KP228,Scrape!$B:$B,0)),"")</f>
        <v/>
      </c>
      <c r="LO228">
        <f>IF(LQ228="0-0",INDEX(Scrape!$M:$M,MATCH('HT 0-0'!KP228,Scrape!$B:$B,0)),"")</f>
        <v/>
      </c>
      <c r="LP228">
        <f>IF(LQ228="0-0",INDEX(Scrape!$N:$N,MATCH('HT 0-0'!KP228,Scrape!$B:$B,0)),"")</f>
        <v/>
      </c>
      <c r="LQ228">
        <f>INDEX(Scrape!$O:$O,MATCH('HT 0-0'!KP228,Scrape!$B:$B,0))</f>
        <v/>
      </c>
      <c r="LR228">
        <f>(1/LJ228)+(1/LI228)+(1/LH228)</f>
        <v/>
      </c>
      <c r="LS228">
        <f>(1/LG228)+(1/LF228)+(1/LE228)</f>
        <v/>
      </c>
      <c r="LT228" s="8">
        <f>IF(INDEX(#REF!,MATCH(KQ228,#REF!,0))=INDEX(#REF!,MATCH(KQ228,#REF!,0)),INDEX(#REF!,MATCH(KQ228,#REF!,0)),"ERROR")</f>
        <v/>
      </c>
      <c r="LU228" s="4">
        <f>IF(KR228="G",2,IF(KR228="R",0.5,IF(KR228="A",1)))</f>
        <v/>
      </c>
      <c r="LV228" s="4">
        <f>IF(KS228="G",0.5,IF(KS228="R",2,IF(KS228="A",1)))</f>
        <v/>
      </c>
      <c r="LW228" s="4">
        <f>IF(KT228="G",2,IF(KT228="R",0.5,IF(KT228="A",1)))</f>
        <v/>
      </c>
      <c r="LX228" s="4">
        <f>IF(KU228="G",0.5,IF(KU228="R",2,IF(KU228="A",1)))</f>
        <v/>
      </c>
      <c r="LY228" s="7">
        <f>(LK228*(LU228+LX228)+(LL228*(LU228+LX228)))</f>
        <v/>
      </c>
      <c r="LZ228" s="7">
        <f>(LN228*(LV228+LW228)+(LO228*(LV228+LW228)))</f>
        <v/>
      </c>
      <c r="MA228" s="11">
        <f>LY228-LZ228</f>
        <v/>
      </c>
      <c r="MB228" s="5">
        <f>MA228+2</f>
        <v/>
      </c>
      <c r="MC228" s="6">
        <f>MA228-2</f>
        <v/>
      </c>
      <c r="MD228" s="4">
        <f>LE228</f>
        <v/>
      </c>
      <c r="ME228" s="9">
        <f>IF(MD228=0,1000,MD228+0.75)</f>
        <v/>
      </c>
      <c r="MF228" s="10">
        <f>IF(MD228=0,0,MD228-0.75)</f>
        <v/>
      </c>
      <c r="MG228" s="4">
        <f>((LM228*(LU228+LX228))-((LP228*(LV228+LW228))))</f>
        <v/>
      </c>
      <c r="MH228" s="9">
        <f>MG228*1.2</f>
        <v/>
      </c>
      <c r="MI228" s="10">
        <f>MG228*0.8</f>
        <v/>
      </c>
      <c r="MJ228">
        <f>IFERROR(OT228,"")</f>
        <v/>
      </c>
      <c r="MK228">
        <f>IFERROR(OU228,"")</f>
        <v/>
      </c>
      <c r="ML228">
        <f>IFERROR(OV228,"")</f>
        <v/>
      </c>
      <c r="MM228">
        <f>IFERROR(OW228,"")</f>
        <v/>
      </c>
      <c r="MN228">
        <f>IFERROR(OX228,"")</f>
        <v/>
      </c>
      <c r="MO228">
        <f>IFERROR(OY228,"")</f>
        <v/>
      </c>
      <c r="MP228" s="1">
        <f>COUNTIFS(#REF!,LT228,#REF!,1,#REF!,"&gt;="&amp;MC228,#REF!,"&lt;="&amp;MB228,#REF!,"&lt;="&amp;ME228,#REF!,"&gt;="&amp;MF228,#REF!,"="&amp;KV228,#REF!,"="&amp;KX228)</f>
        <v/>
      </c>
      <c r="MQ228" s="1">
        <f>COUNTIFS(#REF!,LT228,#REF!,0,#REF!,"&gt;="&amp;MC228,#REF!,"&lt;="&amp;MB228,#REF!,"&lt;="&amp;ME228,#REF!,"&gt;="&amp;MF228,#REF!,"="&amp;KV228,#REF!,"="&amp;KX228)</f>
        <v/>
      </c>
      <c r="MR228" s="1">
        <f>COUNTIFS(#REF!,LT228,#REF!,1,#REF!,"&gt;="&amp;MC228,#REF!,"&lt;="&amp;MB228,#REF!,"&lt;="&amp;ME228,#REF!,"&gt;="&amp;MF228,#REF!,"="&amp;KW228,#REF!,"="&amp;KY228)</f>
        <v/>
      </c>
      <c r="MS228" s="1">
        <f>COUNTIFS(#REF!,LT228,#REF!,0,#REF!,"&gt;="&amp;MC228,#REF!,"&lt;="&amp;MB228,#REF!,"&lt;="&amp;ME228,#REF!,"&gt;="&amp;MF228,#REF!,"="&amp;KW228,#REF!,"="&amp;KY228)</f>
        <v/>
      </c>
      <c r="MT228" s="1">
        <f>COUNTIFS(#REF!,LT228,#REF!,1,#REF!,"&gt;="&amp;MI228,#REF!,"&lt;="&amp;MH228,#REF!,"&lt;="&amp;ME228,#REF!,"&gt;="&amp;MF228)</f>
        <v/>
      </c>
      <c r="MU228" s="1">
        <f>COUNTIFS(#REF!,LT228,#REF!,0,#REF!,"&gt;="&amp;MI228,#REF!,"&lt;="&amp;MH228,#REF!,"&lt;="&amp;ME228,#REF!,"&gt;="&amp;MF228)</f>
        <v/>
      </c>
      <c r="MV228" s="1">
        <f>COUNTIFS(#REF!,LT228,#REF!,1,#REF!,"&gt;="&amp;MI228,#REF!,"&lt;="&amp;MH228,#REF!,"="&amp;KZ228,#REF!,"="&amp;LA228,#REF!,"&lt;="&amp;ME228,#REF!,"&gt;="&amp;MF228)</f>
        <v/>
      </c>
      <c r="MW228" s="1">
        <f>COUNTIFS(#REF!,LT228,#REF!,0,#REF!,"&gt;="&amp;MI228,#REF!,"&lt;="&amp;MH228,#REF!,"="&amp;KZ228,#REF!,"="&amp;LA228,#REF!,"&lt;="&amp;ME228,#REF!,"&gt;="&amp;MF228)</f>
        <v/>
      </c>
      <c r="MX228" s="1">
        <f>COUNTIFS(#REF!,LT228,#REF!,1,#REF!,"&gt;="&amp;MC228,#REF!,"&lt;="&amp;MB228,#REF!,"&lt;="&amp;ME228,#REF!,"&gt;="&amp;MF228)</f>
        <v/>
      </c>
      <c r="MY228" s="1">
        <f>COUNTIFS(#REF!,LT228,#REF!,0,#REF!,"&gt;="&amp;MC228,#REF!,"&lt;="&amp;MB228,#REF!,"&lt;="&amp;ME228,#REF!,"&gt;="&amp;MF228)</f>
        <v/>
      </c>
      <c r="MZ228" s="1">
        <f>COUNTIFS(#REF!,LT228,#REF!,1,#REF!,"&lt;="&amp;ME228,#REF!,"&gt;="&amp;MF228,#REF!,"="&amp;KV228,#REF!,"="&amp;KX228)</f>
        <v/>
      </c>
      <c r="NA228" s="1">
        <f>COUNTIFS(#REF!,LT228,#REF!,0,#REF!,"&lt;="&amp;ME228,#REF!,"&gt;="&amp;MF228,#REF!,"="&amp;KV228,#REF!,"="&amp;KX228)</f>
        <v/>
      </c>
      <c r="NB228" s="1">
        <f>COUNTIFS(#REF!,LT228,#REF!,1,#REF!,"&lt;="&amp;ME228,#REF!,"&gt;="&amp;MF228,#REF!,"="&amp;KW228,#REF!,"="&amp;KY228)</f>
        <v/>
      </c>
      <c r="NC228" s="1">
        <f>COUNTIFS(#REF!,LT228,#REF!,0,#REF!,"&lt;="&amp;ME228,#REF!,"&gt;="&amp;MF228,#REF!,"="&amp;KW228,#REF!,"="&amp;KY228)</f>
        <v/>
      </c>
      <c r="ND228" s="1">
        <f>COUNTIFS(#REF!,LT228,#REF!,1,#REF!,"&gt;="&amp;MC228,#REF!,"&lt;="&amp;MB228,#REF!,"&lt;="&amp;ME228,#REF!,"&gt;="&amp;MF228,#REF!,"="&amp;KV228,#REF!,"="&amp;KX228)</f>
        <v/>
      </c>
      <c r="NE228" s="1">
        <f>COUNTIFS(#REF!,LT228,#REF!,0,#REF!,"&gt;="&amp;MC228,#REF!,"&lt;="&amp;MB228,#REF!,"&lt;="&amp;ME228,#REF!,"&gt;="&amp;MF228,#REF!,"="&amp;KV228,#REF!,"="&amp;KX228)</f>
        <v/>
      </c>
      <c r="NF228" s="1">
        <f>COUNTIFS(#REF!,LT228,#REF!,1,#REF!,"&gt;="&amp;MC228,#REF!,"&lt;="&amp;MB228,#REF!,"&lt;="&amp;ME228,#REF!,"&gt;="&amp;MF228,#REF!,"="&amp;KW228,#REF!,"="&amp;KY228)</f>
        <v/>
      </c>
      <c r="NG228" s="1">
        <f>COUNTIFS(#REF!,LT228,#REF!,0,#REF!,"&gt;="&amp;MC228,#REF!,"&lt;="&amp;MB228,#REF!,"&lt;="&amp;ME228,#REF!,"&gt;="&amp;MF228,#REF!,"="&amp;KW228,#REF!,"="&amp;KY228)</f>
        <v/>
      </c>
      <c r="NH228" s="1">
        <f>COUNTIFS(#REF!,LT228,#REF!,1,#REF!,"&gt;="&amp;MC228,#REF!,"&lt;="&amp;MB228,#REF!,"&lt;="&amp;ME228,#REF!,"&gt;="&amp;MF228,#REF!,"="&amp;KZ228,#REF!,"="&amp;LA228)</f>
        <v/>
      </c>
      <c r="NI228" s="1">
        <f>COUNTIFS(#REF!,LT228,#REF!,0,#REF!,"&gt;="&amp;MC228,#REF!,"&lt;="&amp;MB228,#REF!,"&lt;="&amp;ME228,#REF!,"&gt;="&amp;MF228,#REF!,"="&amp;KZ228,#REF!,"="&amp;LA228)</f>
        <v/>
      </c>
      <c r="NJ228" s="1">
        <f>COUNTIFS(#REF!,LT228,#REF!,1,#REF!,"&gt;="&amp;MI228,#REF!,"&lt;="&amp;MH228,#REF!,"&lt;="&amp;ME228,#REF!,"&gt;="&amp;MF228)</f>
        <v/>
      </c>
      <c r="NK228" s="1">
        <f>COUNTIFS(#REF!,LT228,#REF!,0,#REF!,"&gt;="&amp;MI228,#REF!,"&lt;="&amp;MH228,#REF!,"&lt;="&amp;ME228,#REF!,"&gt;="&amp;MF228)</f>
        <v/>
      </c>
      <c r="NL228" s="1">
        <f>COUNTIFS(#REF!,LT228,#REF!,1,#REF!,"&gt;="&amp;MI228,#REF!,"&lt;="&amp;MH228,#REF!,"="&amp;KZ228,#REF!,"="&amp;LA228,#REF!,"&lt;="&amp;ME228,#REF!,"&gt;="&amp;MF228)</f>
        <v/>
      </c>
      <c r="NM228" s="1">
        <f>COUNTIFS(#REF!,LT228,#REF!,0,#REF!,"&gt;="&amp;MI228,#REF!,"&lt;="&amp;MH228,#REF!,"="&amp;KZ228,#REF!,"="&amp;LA228,#REF!,"&lt;="&amp;ME228,#REF!,"&gt;="&amp;MF228)</f>
        <v/>
      </c>
      <c r="NN228" s="1">
        <f>COUNTIFS(#REF!,LT228,#REF!,1,#REF!,"&gt;="&amp;MC228,#REF!,"&lt;="&amp;MB228,#REF!,"&lt;="&amp;ME228,#REF!,"&gt;="&amp;MF228)</f>
        <v/>
      </c>
      <c r="NO228" s="1">
        <f>COUNTIFS(#REF!,LT228,#REF!,0,#REF!,"&gt;="&amp;MC228,#REF!,"&lt;="&amp;MB228,#REF!,"&lt;="&amp;ME228,#REF!,"&gt;="&amp;MF228)</f>
        <v/>
      </c>
      <c r="NP228" s="1">
        <f>COUNTIFS(#REF!,LT228,#REF!,1,#REF!,"&lt;="&amp;ME228,#REF!,"&gt;="&amp;MF228,#REF!,"="&amp;KV228,#REF!,"="&amp;KX228)</f>
        <v/>
      </c>
      <c r="NQ228" s="1">
        <f>COUNTIFS(#REF!,LT228,#REF!,0,#REF!,"&lt;="&amp;ME228,#REF!,"&gt;="&amp;MF228,#REF!,"="&amp;KV228,#REF!,"="&amp;KX228)</f>
        <v/>
      </c>
      <c r="NR228" s="1">
        <f>COUNTIFS(#REF!,LT228,#REF!,1,#REF!,"&lt;="&amp;ME228,#REF!,"&gt;="&amp;MF228,#REF!,"="&amp;KW228,#REF!,"="&amp;KY228)</f>
        <v/>
      </c>
      <c r="NS228" s="1">
        <f>COUNTIFS(#REF!,LT228,#REF!,0,#REF!,"&lt;="&amp;ME228,#REF!,"&gt;="&amp;MF228,#REF!,"="&amp;KW228,#REF!,"="&amp;KY228)</f>
        <v/>
      </c>
      <c r="NT228" s="1">
        <f>MP228+MR228+MT228+MV228+MX228+MZ228+NB228</f>
        <v/>
      </c>
      <c r="NU228" s="1">
        <f>MQ228+MS228+MU228+MW228+MY228+NA228+NC228</f>
        <v/>
      </c>
      <c r="NV228" s="1">
        <f>NT228+NU228</f>
        <v/>
      </c>
      <c r="NW228" s="33">
        <f>NT228/(NT228+NU228)</f>
        <v/>
      </c>
      <c r="NX228" s="3">
        <f>1/NW228</f>
        <v/>
      </c>
      <c r="NY228" s="1">
        <f>LH228</f>
        <v/>
      </c>
      <c r="NZ228" s="79">
        <f>(NW228*((NY228-1)*0.98))-((1-NW228)*1)</f>
        <v/>
      </c>
      <c r="OA228" s="34">
        <f>IF(LR228&lt;0.9,0,IF(AND(LR228&gt;1.1),0,1))</f>
        <v/>
      </c>
      <c r="OB228" s="34">
        <f>IF(LS228&lt;0.9,0,IF(AND(LS228&gt;1.1),0,1))</f>
        <v/>
      </c>
      <c r="OC228" s="32">
        <f>IF(NV228&gt;99,1,0)</f>
        <v/>
      </c>
      <c r="OD228" s="32">
        <f>IF(NZ228&gt;0.0799,1,0)</f>
        <v/>
      </c>
      <c r="OE228" s="32">
        <f>IF(NZ228&gt;OM228,1,0)</f>
        <v/>
      </c>
      <c r="OF228" s="32">
        <f>OC228+OD228+OE228+OA228+OB228</f>
        <v/>
      </c>
      <c r="OG228" s="1">
        <f>ND228+NF228+NH228+NJ228+NL228+NN228+NP228+NR228</f>
        <v/>
      </c>
      <c r="OH228" s="1">
        <f>NE228+NG228+NI228+NK228+NM228+NO228+NQ228+NS228</f>
        <v/>
      </c>
      <c r="OI228" s="1">
        <f>OG228+OH228</f>
        <v/>
      </c>
      <c r="OJ228" s="33">
        <f>OG228/(OG228+OH228)</f>
        <v/>
      </c>
      <c r="OK228" s="3">
        <f>1/OJ228</f>
        <v/>
      </c>
      <c r="OL228" s="1">
        <f>LI228</f>
        <v/>
      </c>
      <c r="OM228" s="79">
        <f>(OJ228*((OL228-1)*0.98))-((1-OJ228)*1)</f>
        <v/>
      </c>
      <c r="ON228" s="34">
        <f>IF(LR228&lt;0.9,0,IF(AND(LR228&gt;1.1),0,1))</f>
        <v/>
      </c>
      <c r="OO228" s="34">
        <f>IF(LS228&lt;0.9,0,IF(AND(LS228&gt;1.1),0,1))</f>
        <v/>
      </c>
      <c r="OP228" s="32">
        <f>IF(OI228&gt;99,1,0)</f>
        <v/>
      </c>
      <c r="OQ228" s="32">
        <f>IF(OM228&gt;0.0799,1,0)</f>
        <v/>
      </c>
      <c r="OR228" s="32">
        <f>IF(OM228&gt;OZ228,1,0)</f>
        <v/>
      </c>
      <c r="OS228" s="32">
        <f>OP228+OQ228+OR228+ON228+OO228</f>
        <v/>
      </c>
      <c r="OT228">
        <f>IF(OF228=5,"BackHome0-0",IF(AND(OS228=5),"BackAway0-0",""))</f>
        <v/>
      </c>
      <c r="OU228">
        <f>IF(OF228=5,KN228,IF(AND(OS228=5),KO228,""))</f>
        <v/>
      </c>
      <c r="OV228">
        <f>IF(OF228=5,"Match Odds",IF(AND(OS228=5),"Match Odds",""))</f>
        <v/>
      </c>
      <c r="OW228">
        <f>IF(OF228=5,KP228,IF(AND(OS228=5),KP228,""))</f>
        <v/>
      </c>
      <c r="OX228">
        <f>IF(OF228=5,"MATCH_ODDS",IF(AND(OS228=5),"MATCH_ODDS",""))</f>
        <v/>
      </c>
      <c r="OY228">
        <f>IF(OF228=5,"BACK",IF(AND(OS228=5),"BACK",""))</f>
        <v/>
      </c>
    </row>
    <row r="229" ht="16.5" customHeight="1" thickBot="1" thickTop="1">
      <c r="A229" s="2" t="n"/>
      <c r="KN229" s="1">
        <f>IF(INDEX(#REF!,MATCH('HT 0-0'!D229,#REF!,0))=INDEX(#REF!,MATCH('HT 0-0'!D229,#REF!,0)),INDEX(#REF!,MATCH('HT 0-0'!D229,#REF!,0)),"ERROR")</f>
        <v/>
      </c>
      <c r="KO229" s="1">
        <f>IF(INDEX(#REF!,MATCH('HT 0-0'!E229,#REF!,0))=INDEX(#REF!,MATCH('HT 0-0'!E229,#REF!,0)),INDEX(#REF!,MATCH('HT 0-0'!E229,#REF!,0)),"ERROR")</f>
        <v/>
      </c>
      <c r="KP229" s="1">
        <f>KN229&amp;" v "&amp;KO229</f>
        <v/>
      </c>
      <c r="KQ229">
        <f>B229&amp;"_"&amp;C229</f>
        <v/>
      </c>
      <c r="KR229" s="1">
        <f>IF((HW229/KK229)&lt;0.335,"G",IF((HW229/KK229)&gt;0.67,"R","A"))</f>
        <v/>
      </c>
      <c r="KS229" s="1">
        <f>IF((HX229/KK229)&lt;0.335,"G",IF((HX229/KK229)&gt;0.67,"R","A"))</f>
        <v/>
      </c>
      <c r="KT229" s="1">
        <f>IF((IH229/KK229)&lt;0.335,"G",IF((IH229/KK229)&gt;0.67,"R","A"))</f>
        <v/>
      </c>
      <c r="KU229" s="1">
        <f>IF((II229/KK229)&lt;0.335,"G",IF((II229/KK229)&gt;0.67,"R","A"))</f>
        <v/>
      </c>
      <c r="KV229" s="1">
        <f>IF((HZ229/KK229)&lt;0.335,"G",IF((HZ229/KK229)&gt;0.67,"R","A"))</f>
        <v/>
      </c>
      <c r="KW229" s="1">
        <f>IF((HY229/KK229)&lt;0.335,"G",IF((HY229/KK229)&gt;0.67,"R","A"))</f>
        <v/>
      </c>
      <c r="KX229" s="1">
        <f>IF((IK229/KK229)&lt;0.335,"G",IF((IK229/KK229)&gt;0.67,"R","A"))</f>
        <v/>
      </c>
      <c r="KY229" s="1">
        <f>IF((IJ229/KK229)&lt;0.335,"G",IF((IJ229/KK229)&gt;0.67,"R","A"))</f>
        <v/>
      </c>
      <c r="KZ229" s="1">
        <f>IF((HQ229/KK229)&lt;0.335,"G",IF((HQ229/KK229)&gt;0.67,"R","A"))</f>
        <v/>
      </c>
      <c r="LA229" s="1">
        <f>IF((IB229/KK229)&lt;0.335,"G",IF((IB229/KK229)&gt;0.67,"R","A"))</f>
        <v/>
      </c>
      <c r="LB229">
        <f>IF(LQ229="0-0",INDEX(Scrape!#REF!,MATCH('HT 0-0'!KP229,Scrape!$B:$B,0)),"")</f>
        <v/>
      </c>
      <c r="LC229">
        <f>IF(LQ229="0-0",INDEX(Scrape!$A:$A,MATCH('HT 0-0'!KP229,Scrape!$B:$B,0)),"")</f>
        <v/>
      </c>
      <c r="LD229">
        <f>IF(LQ229="0-0",INDEX(Scrape!$B:$B,MATCH('HT 0-0'!KP229,Scrape!$B:$B,0)),"")</f>
        <v/>
      </c>
      <c r="LE229">
        <f>IF(LQ229="0-0",INDEX(Scrape!$C:$C,MATCH('HT 0-0'!KP229,Scrape!$B:$B,0)),"")</f>
        <v/>
      </c>
      <c r="LF229">
        <f>IF(LQ229="0-0",INDEX(Scrape!$D:$D,MATCH('HT 0-0'!KP229,Scrape!$B:$B,0)),"")</f>
        <v/>
      </c>
      <c r="LG229">
        <f>IF(LQ229="0-0",INDEX(Scrape!$E:$E,MATCH('HT 0-0'!KP229,Scrape!$B:$B,0)),"")</f>
        <v/>
      </c>
      <c r="LH229">
        <f>IF(LQ229="0-0",INDEX(Scrape!$F:$F,MATCH('HT 0-0'!KP229,Scrape!$B:$B,0)),"")</f>
        <v/>
      </c>
      <c r="LI229">
        <f>IF(LQ229="0-0",INDEX(Scrape!$G:$G,MATCH('HT 0-0'!KP229,Scrape!$B:$B,0)),"")</f>
        <v/>
      </c>
      <c r="LJ229">
        <f>IF(LQ229="0-0",INDEX(Scrape!$H:$H,MATCH('HT 0-0'!KP229,Scrape!$B:$B,0)),"")</f>
        <v/>
      </c>
      <c r="LK229">
        <f>IF(LQ229="0-0",INDEX(Scrape!$I:$I,MATCH('HT 0-0'!KP229,Scrape!$B:$B,0)),"")</f>
        <v/>
      </c>
      <c r="LL229">
        <f>IF(LQ229="0-0",INDEX(Scrape!$J:$J,MATCH('HT 0-0'!KP229,Scrape!$B:$B,0)),"")</f>
        <v/>
      </c>
      <c r="LM229">
        <f>IF(LQ229="0-0",INDEX(Scrape!$K:$K,MATCH('HT 0-0'!KP229,Scrape!$B:$B,0)),"")</f>
        <v/>
      </c>
      <c r="LN229">
        <f>IF(LQ229="0-0",INDEX(Scrape!$L:$L,MATCH('HT 0-0'!KP229,Scrape!$B:$B,0)),"")</f>
        <v/>
      </c>
      <c r="LO229">
        <f>IF(LQ229="0-0",INDEX(Scrape!$M:$M,MATCH('HT 0-0'!KP229,Scrape!$B:$B,0)),"")</f>
        <v/>
      </c>
      <c r="LP229">
        <f>IF(LQ229="0-0",INDEX(Scrape!$N:$N,MATCH('HT 0-0'!KP229,Scrape!$B:$B,0)),"")</f>
        <v/>
      </c>
      <c r="LQ229">
        <f>INDEX(Scrape!$O:$O,MATCH('HT 0-0'!KP229,Scrape!$B:$B,0))</f>
        <v/>
      </c>
      <c r="LR229">
        <f>(1/LJ229)+(1/LI229)+(1/LH229)</f>
        <v/>
      </c>
      <c r="LS229">
        <f>(1/LG229)+(1/LF229)+(1/LE229)</f>
        <v/>
      </c>
      <c r="LT229" s="8">
        <f>IF(INDEX(#REF!,MATCH(KQ229,#REF!,0))=INDEX(#REF!,MATCH(KQ229,#REF!,0)),INDEX(#REF!,MATCH(KQ229,#REF!,0)),"ERROR")</f>
        <v/>
      </c>
      <c r="LU229" s="4">
        <f>IF(KR229="G",2,IF(KR229="R",0.5,IF(KR229="A",1)))</f>
        <v/>
      </c>
      <c r="LV229" s="4">
        <f>IF(KS229="G",0.5,IF(KS229="R",2,IF(KS229="A",1)))</f>
        <v/>
      </c>
      <c r="LW229" s="4">
        <f>IF(KT229="G",2,IF(KT229="R",0.5,IF(KT229="A",1)))</f>
        <v/>
      </c>
      <c r="LX229" s="4">
        <f>IF(KU229="G",0.5,IF(KU229="R",2,IF(KU229="A",1)))</f>
        <v/>
      </c>
      <c r="LY229" s="7">
        <f>(LK229*(LU229+LX229)+(LL229*(LU229+LX229)))</f>
        <v/>
      </c>
      <c r="LZ229" s="7">
        <f>(LN229*(LV229+LW229)+(LO229*(LV229+LW229)))</f>
        <v/>
      </c>
      <c r="MA229" s="11">
        <f>LY229-LZ229</f>
        <v/>
      </c>
      <c r="MB229" s="5">
        <f>MA229+2</f>
        <v/>
      </c>
      <c r="MC229" s="6">
        <f>MA229-2</f>
        <v/>
      </c>
      <c r="MD229" s="4">
        <f>LE229</f>
        <v/>
      </c>
      <c r="ME229" s="9">
        <f>IF(MD229=0,1000,MD229+0.75)</f>
        <v/>
      </c>
      <c r="MF229" s="10">
        <f>IF(MD229=0,0,MD229-0.75)</f>
        <v/>
      </c>
      <c r="MG229" s="4">
        <f>((LM229*(LU229+LX229))-((LP229*(LV229+LW229))))</f>
        <v/>
      </c>
      <c r="MH229" s="9">
        <f>MG229*1.2</f>
        <v/>
      </c>
      <c r="MI229" s="10">
        <f>MG229*0.8</f>
        <v/>
      </c>
      <c r="MJ229">
        <f>IFERROR(OT229,"")</f>
        <v/>
      </c>
      <c r="MK229">
        <f>IFERROR(OU229,"")</f>
        <v/>
      </c>
      <c r="ML229">
        <f>IFERROR(OV229,"")</f>
        <v/>
      </c>
      <c r="MM229">
        <f>IFERROR(OW229,"")</f>
        <v/>
      </c>
      <c r="MN229">
        <f>IFERROR(OX229,"")</f>
        <v/>
      </c>
      <c r="MO229">
        <f>IFERROR(OY229,"")</f>
        <v/>
      </c>
      <c r="MP229" s="1">
        <f>COUNTIFS(#REF!,LT229,#REF!,1,#REF!,"&gt;="&amp;MC229,#REF!,"&lt;="&amp;MB229,#REF!,"&lt;="&amp;ME229,#REF!,"&gt;="&amp;MF229,#REF!,"="&amp;KV229,#REF!,"="&amp;KX229)</f>
        <v/>
      </c>
      <c r="MQ229" s="1">
        <f>COUNTIFS(#REF!,LT229,#REF!,0,#REF!,"&gt;="&amp;MC229,#REF!,"&lt;="&amp;MB229,#REF!,"&lt;="&amp;ME229,#REF!,"&gt;="&amp;MF229,#REF!,"="&amp;KV229,#REF!,"="&amp;KX229)</f>
        <v/>
      </c>
      <c r="MR229" s="1">
        <f>COUNTIFS(#REF!,LT229,#REF!,1,#REF!,"&gt;="&amp;MC229,#REF!,"&lt;="&amp;MB229,#REF!,"&lt;="&amp;ME229,#REF!,"&gt;="&amp;MF229,#REF!,"="&amp;KW229,#REF!,"="&amp;KY229)</f>
        <v/>
      </c>
      <c r="MS229" s="1">
        <f>COUNTIFS(#REF!,LT229,#REF!,0,#REF!,"&gt;="&amp;MC229,#REF!,"&lt;="&amp;MB229,#REF!,"&lt;="&amp;ME229,#REF!,"&gt;="&amp;MF229,#REF!,"="&amp;KW229,#REF!,"="&amp;KY229)</f>
        <v/>
      </c>
      <c r="MT229" s="1">
        <f>COUNTIFS(#REF!,LT229,#REF!,1,#REF!,"&gt;="&amp;MI229,#REF!,"&lt;="&amp;MH229,#REF!,"&lt;="&amp;ME229,#REF!,"&gt;="&amp;MF229)</f>
        <v/>
      </c>
      <c r="MU229" s="1">
        <f>COUNTIFS(#REF!,LT229,#REF!,0,#REF!,"&gt;="&amp;MI229,#REF!,"&lt;="&amp;MH229,#REF!,"&lt;="&amp;ME229,#REF!,"&gt;="&amp;MF229)</f>
        <v/>
      </c>
      <c r="MV229" s="1">
        <f>COUNTIFS(#REF!,LT229,#REF!,1,#REF!,"&gt;="&amp;MI229,#REF!,"&lt;="&amp;MH229,#REF!,"="&amp;KZ229,#REF!,"="&amp;LA229,#REF!,"&lt;="&amp;ME229,#REF!,"&gt;="&amp;MF229)</f>
        <v/>
      </c>
      <c r="MW229" s="1">
        <f>COUNTIFS(#REF!,LT229,#REF!,0,#REF!,"&gt;="&amp;MI229,#REF!,"&lt;="&amp;MH229,#REF!,"="&amp;KZ229,#REF!,"="&amp;LA229,#REF!,"&lt;="&amp;ME229,#REF!,"&gt;="&amp;MF229)</f>
        <v/>
      </c>
      <c r="MX229" s="1">
        <f>COUNTIFS(#REF!,LT229,#REF!,1,#REF!,"&gt;="&amp;MC229,#REF!,"&lt;="&amp;MB229,#REF!,"&lt;="&amp;ME229,#REF!,"&gt;="&amp;MF229)</f>
        <v/>
      </c>
      <c r="MY229" s="1">
        <f>COUNTIFS(#REF!,LT229,#REF!,0,#REF!,"&gt;="&amp;MC229,#REF!,"&lt;="&amp;MB229,#REF!,"&lt;="&amp;ME229,#REF!,"&gt;="&amp;MF229)</f>
        <v/>
      </c>
      <c r="MZ229" s="1">
        <f>COUNTIFS(#REF!,LT229,#REF!,1,#REF!,"&lt;="&amp;ME229,#REF!,"&gt;="&amp;MF229,#REF!,"="&amp;KV229,#REF!,"="&amp;KX229)</f>
        <v/>
      </c>
      <c r="NA229" s="1">
        <f>COUNTIFS(#REF!,LT229,#REF!,0,#REF!,"&lt;="&amp;ME229,#REF!,"&gt;="&amp;MF229,#REF!,"="&amp;KV229,#REF!,"="&amp;KX229)</f>
        <v/>
      </c>
      <c r="NB229" s="1">
        <f>COUNTIFS(#REF!,LT229,#REF!,1,#REF!,"&lt;="&amp;ME229,#REF!,"&gt;="&amp;MF229,#REF!,"="&amp;KW229,#REF!,"="&amp;KY229)</f>
        <v/>
      </c>
      <c r="NC229" s="1">
        <f>COUNTIFS(#REF!,LT229,#REF!,0,#REF!,"&lt;="&amp;ME229,#REF!,"&gt;="&amp;MF229,#REF!,"="&amp;KW229,#REF!,"="&amp;KY229)</f>
        <v/>
      </c>
      <c r="ND229" s="1">
        <f>COUNTIFS(#REF!,LT229,#REF!,1,#REF!,"&gt;="&amp;MC229,#REF!,"&lt;="&amp;MB229,#REF!,"&lt;="&amp;ME229,#REF!,"&gt;="&amp;MF229,#REF!,"="&amp;KV229,#REF!,"="&amp;KX229)</f>
        <v/>
      </c>
      <c r="NE229" s="1">
        <f>COUNTIFS(#REF!,LT229,#REF!,0,#REF!,"&gt;="&amp;MC229,#REF!,"&lt;="&amp;MB229,#REF!,"&lt;="&amp;ME229,#REF!,"&gt;="&amp;MF229,#REF!,"="&amp;KV229,#REF!,"="&amp;KX229)</f>
        <v/>
      </c>
      <c r="NF229" s="1">
        <f>COUNTIFS(#REF!,LT229,#REF!,1,#REF!,"&gt;="&amp;MC229,#REF!,"&lt;="&amp;MB229,#REF!,"&lt;="&amp;ME229,#REF!,"&gt;="&amp;MF229,#REF!,"="&amp;KW229,#REF!,"="&amp;KY229)</f>
        <v/>
      </c>
      <c r="NG229" s="1">
        <f>COUNTIFS(#REF!,LT229,#REF!,0,#REF!,"&gt;="&amp;MC229,#REF!,"&lt;="&amp;MB229,#REF!,"&lt;="&amp;ME229,#REF!,"&gt;="&amp;MF229,#REF!,"="&amp;KW229,#REF!,"="&amp;KY229)</f>
        <v/>
      </c>
      <c r="NH229" s="1">
        <f>COUNTIFS(#REF!,LT229,#REF!,1,#REF!,"&gt;="&amp;MC229,#REF!,"&lt;="&amp;MB229,#REF!,"&lt;="&amp;ME229,#REF!,"&gt;="&amp;MF229,#REF!,"="&amp;KZ229,#REF!,"="&amp;LA229)</f>
        <v/>
      </c>
      <c r="NI229" s="1">
        <f>COUNTIFS(#REF!,LT229,#REF!,0,#REF!,"&gt;="&amp;MC229,#REF!,"&lt;="&amp;MB229,#REF!,"&lt;="&amp;ME229,#REF!,"&gt;="&amp;MF229,#REF!,"="&amp;KZ229,#REF!,"="&amp;LA229)</f>
        <v/>
      </c>
      <c r="NJ229" s="1">
        <f>COUNTIFS(#REF!,LT229,#REF!,1,#REF!,"&gt;="&amp;MI229,#REF!,"&lt;="&amp;MH229,#REF!,"&lt;="&amp;ME229,#REF!,"&gt;="&amp;MF229)</f>
        <v/>
      </c>
      <c r="NK229" s="1">
        <f>COUNTIFS(#REF!,LT229,#REF!,0,#REF!,"&gt;="&amp;MI229,#REF!,"&lt;="&amp;MH229,#REF!,"&lt;="&amp;ME229,#REF!,"&gt;="&amp;MF229)</f>
        <v/>
      </c>
      <c r="NL229" s="1">
        <f>COUNTIFS(#REF!,LT229,#REF!,1,#REF!,"&gt;="&amp;MI229,#REF!,"&lt;="&amp;MH229,#REF!,"="&amp;KZ229,#REF!,"="&amp;LA229,#REF!,"&lt;="&amp;ME229,#REF!,"&gt;="&amp;MF229)</f>
        <v/>
      </c>
      <c r="NM229" s="1">
        <f>COUNTIFS(#REF!,LT229,#REF!,0,#REF!,"&gt;="&amp;MI229,#REF!,"&lt;="&amp;MH229,#REF!,"="&amp;KZ229,#REF!,"="&amp;LA229,#REF!,"&lt;="&amp;ME229,#REF!,"&gt;="&amp;MF229)</f>
        <v/>
      </c>
      <c r="NN229" s="1">
        <f>COUNTIFS(#REF!,LT229,#REF!,1,#REF!,"&gt;="&amp;MC229,#REF!,"&lt;="&amp;MB229,#REF!,"&lt;="&amp;ME229,#REF!,"&gt;="&amp;MF229)</f>
        <v/>
      </c>
      <c r="NO229" s="1">
        <f>COUNTIFS(#REF!,LT229,#REF!,0,#REF!,"&gt;="&amp;MC229,#REF!,"&lt;="&amp;MB229,#REF!,"&lt;="&amp;ME229,#REF!,"&gt;="&amp;MF229)</f>
        <v/>
      </c>
      <c r="NP229" s="1">
        <f>COUNTIFS(#REF!,LT229,#REF!,1,#REF!,"&lt;="&amp;ME229,#REF!,"&gt;="&amp;MF229,#REF!,"="&amp;KV229,#REF!,"="&amp;KX229)</f>
        <v/>
      </c>
      <c r="NQ229" s="1">
        <f>COUNTIFS(#REF!,LT229,#REF!,0,#REF!,"&lt;="&amp;ME229,#REF!,"&gt;="&amp;MF229,#REF!,"="&amp;KV229,#REF!,"="&amp;KX229)</f>
        <v/>
      </c>
      <c r="NR229" s="1">
        <f>COUNTIFS(#REF!,LT229,#REF!,1,#REF!,"&lt;="&amp;ME229,#REF!,"&gt;="&amp;MF229,#REF!,"="&amp;KW229,#REF!,"="&amp;KY229)</f>
        <v/>
      </c>
      <c r="NS229" s="1">
        <f>COUNTIFS(#REF!,LT229,#REF!,0,#REF!,"&lt;="&amp;ME229,#REF!,"&gt;="&amp;MF229,#REF!,"="&amp;KW229,#REF!,"="&amp;KY229)</f>
        <v/>
      </c>
      <c r="NT229" s="1">
        <f>MP229+MR229+MT229+MV229+MX229+MZ229+NB229</f>
        <v/>
      </c>
      <c r="NU229" s="1">
        <f>MQ229+MS229+MU229+MW229+MY229+NA229+NC229</f>
        <v/>
      </c>
      <c r="NV229" s="1">
        <f>NT229+NU229</f>
        <v/>
      </c>
      <c r="NW229" s="33">
        <f>NT229/(NT229+NU229)</f>
        <v/>
      </c>
      <c r="NX229" s="3">
        <f>1/NW229</f>
        <v/>
      </c>
      <c r="NY229" s="1">
        <f>LH229</f>
        <v/>
      </c>
      <c r="NZ229" s="79">
        <f>(NW229*((NY229-1)*0.98))-((1-NW229)*1)</f>
        <v/>
      </c>
      <c r="OA229" s="34">
        <f>IF(LR229&lt;0.9,0,IF(AND(LR229&gt;1.1),0,1))</f>
        <v/>
      </c>
      <c r="OB229" s="34">
        <f>IF(LS229&lt;0.9,0,IF(AND(LS229&gt;1.1),0,1))</f>
        <v/>
      </c>
      <c r="OC229" s="32">
        <f>IF(NV229&gt;99,1,0)</f>
        <v/>
      </c>
      <c r="OD229" s="32">
        <f>IF(NZ229&gt;0.0799,1,0)</f>
        <v/>
      </c>
      <c r="OE229" s="32">
        <f>IF(NZ229&gt;OM229,1,0)</f>
        <v/>
      </c>
      <c r="OF229" s="32">
        <f>OC229+OD229+OE229+OA229+OB229</f>
        <v/>
      </c>
      <c r="OG229" s="1">
        <f>ND229+NF229+NH229+NJ229+NL229+NN229+NP229+NR229</f>
        <v/>
      </c>
      <c r="OH229" s="1">
        <f>NE229+NG229+NI229+NK229+NM229+NO229+NQ229+NS229</f>
        <v/>
      </c>
      <c r="OI229" s="1">
        <f>OG229+OH229</f>
        <v/>
      </c>
      <c r="OJ229" s="33">
        <f>OG229/(OG229+OH229)</f>
        <v/>
      </c>
      <c r="OK229" s="3">
        <f>1/OJ229</f>
        <v/>
      </c>
      <c r="OL229" s="1">
        <f>LI229</f>
        <v/>
      </c>
      <c r="OM229" s="79">
        <f>(OJ229*((OL229-1)*0.98))-((1-OJ229)*1)</f>
        <v/>
      </c>
      <c r="ON229" s="34">
        <f>IF(LR229&lt;0.9,0,IF(AND(LR229&gt;1.1),0,1))</f>
        <v/>
      </c>
      <c r="OO229" s="34">
        <f>IF(LS229&lt;0.9,0,IF(AND(LS229&gt;1.1),0,1))</f>
        <v/>
      </c>
      <c r="OP229" s="32">
        <f>IF(OI229&gt;99,1,0)</f>
        <v/>
      </c>
      <c r="OQ229" s="32">
        <f>IF(OM229&gt;0.0799,1,0)</f>
        <v/>
      </c>
      <c r="OR229" s="32">
        <f>IF(OM229&gt;OZ229,1,0)</f>
        <v/>
      </c>
      <c r="OS229" s="32">
        <f>OP229+OQ229+OR229+ON229+OO229</f>
        <v/>
      </c>
      <c r="OT229">
        <f>IF(OF229=5,"BackHome0-0",IF(AND(OS229=5),"BackAway0-0",""))</f>
        <v/>
      </c>
      <c r="OU229">
        <f>IF(OF229=5,KN229,IF(AND(OS229=5),KO229,""))</f>
        <v/>
      </c>
      <c r="OV229">
        <f>IF(OF229=5,"Match Odds",IF(AND(OS229=5),"Match Odds",""))</f>
        <v/>
      </c>
      <c r="OW229">
        <f>IF(OF229=5,KP229,IF(AND(OS229=5),KP229,""))</f>
        <v/>
      </c>
      <c r="OX229">
        <f>IF(OF229=5,"MATCH_ODDS",IF(AND(OS229=5),"MATCH_ODDS",""))</f>
        <v/>
      </c>
      <c r="OY229">
        <f>IF(OF229=5,"BACK",IF(AND(OS229=5),"BACK",""))</f>
        <v/>
      </c>
    </row>
    <row r="230" ht="16.5" customHeight="1" thickBot="1" thickTop="1">
      <c r="A230" s="2" t="n"/>
      <c r="KN230" s="1">
        <f>IF(INDEX(#REF!,MATCH('HT 0-0'!D230,#REF!,0))=INDEX(#REF!,MATCH('HT 0-0'!D230,#REF!,0)),INDEX(#REF!,MATCH('HT 0-0'!D230,#REF!,0)),"ERROR")</f>
        <v/>
      </c>
      <c r="KO230" s="1">
        <f>IF(INDEX(#REF!,MATCH('HT 0-0'!E230,#REF!,0))=INDEX(#REF!,MATCH('HT 0-0'!E230,#REF!,0)),INDEX(#REF!,MATCH('HT 0-0'!E230,#REF!,0)),"ERROR")</f>
        <v/>
      </c>
      <c r="KP230" s="1">
        <f>KN230&amp;" v "&amp;KO230</f>
        <v/>
      </c>
      <c r="KQ230">
        <f>B230&amp;"_"&amp;C230</f>
        <v/>
      </c>
      <c r="KR230" s="1">
        <f>IF((HW230/KK230)&lt;0.335,"G",IF((HW230/KK230)&gt;0.67,"R","A"))</f>
        <v/>
      </c>
      <c r="KS230" s="1">
        <f>IF((HX230/KK230)&lt;0.335,"G",IF((HX230/KK230)&gt;0.67,"R","A"))</f>
        <v/>
      </c>
      <c r="KT230" s="1">
        <f>IF((IH230/KK230)&lt;0.335,"G",IF((IH230/KK230)&gt;0.67,"R","A"))</f>
        <v/>
      </c>
      <c r="KU230" s="1">
        <f>IF((II230/KK230)&lt;0.335,"G",IF((II230/KK230)&gt;0.67,"R","A"))</f>
        <v/>
      </c>
      <c r="KV230" s="1">
        <f>IF((HZ230/KK230)&lt;0.335,"G",IF((HZ230/KK230)&gt;0.67,"R","A"))</f>
        <v/>
      </c>
      <c r="KW230" s="1">
        <f>IF((HY230/KK230)&lt;0.335,"G",IF((HY230/KK230)&gt;0.67,"R","A"))</f>
        <v/>
      </c>
      <c r="KX230" s="1">
        <f>IF((IK230/KK230)&lt;0.335,"G",IF((IK230/KK230)&gt;0.67,"R","A"))</f>
        <v/>
      </c>
      <c r="KY230" s="1">
        <f>IF((IJ230/KK230)&lt;0.335,"G",IF((IJ230/KK230)&gt;0.67,"R","A"))</f>
        <v/>
      </c>
      <c r="KZ230" s="1">
        <f>IF((HQ230/KK230)&lt;0.335,"G",IF((HQ230/KK230)&gt;0.67,"R","A"))</f>
        <v/>
      </c>
      <c r="LA230" s="1">
        <f>IF((IB230/KK230)&lt;0.335,"G",IF((IB230/KK230)&gt;0.67,"R","A"))</f>
        <v/>
      </c>
      <c r="LB230">
        <f>IF(LQ230="0-0",INDEX(Scrape!#REF!,MATCH('HT 0-0'!KP230,Scrape!$B:$B,0)),"")</f>
        <v/>
      </c>
      <c r="LC230">
        <f>IF(LQ230="0-0",INDEX(Scrape!$A:$A,MATCH('HT 0-0'!KP230,Scrape!$B:$B,0)),"")</f>
        <v/>
      </c>
      <c r="LD230">
        <f>IF(LQ230="0-0",INDEX(Scrape!$B:$B,MATCH('HT 0-0'!KP230,Scrape!$B:$B,0)),"")</f>
        <v/>
      </c>
      <c r="LE230">
        <f>IF(LQ230="0-0",INDEX(Scrape!$C:$C,MATCH('HT 0-0'!KP230,Scrape!$B:$B,0)),"")</f>
        <v/>
      </c>
      <c r="LF230">
        <f>IF(LQ230="0-0",INDEX(Scrape!$D:$D,MATCH('HT 0-0'!KP230,Scrape!$B:$B,0)),"")</f>
        <v/>
      </c>
      <c r="LG230">
        <f>IF(LQ230="0-0",INDEX(Scrape!$E:$E,MATCH('HT 0-0'!KP230,Scrape!$B:$B,0)),"")</f>
        <v/>
      </c>
      <c r="LH230">
        <f>IF(LQ230="0-0",INDEX(Scrape!$F:$F,MATCH('HT 0-0'!KP230,Scrape!$B:$B,0)),"")</f>
        <v/>
      </c>
      <c r="LI230">
        <f>IF(LQ230="0-0",INDEX(Scrape!$G:$G,MATCH('HT 0-0'!KP230,Scrape!$B:$B,0)),"")</f>
        <v/>
      </c>
      <c r="LJ230">
        <f>IF(LQ230="0-0",INDEX(Scrape!$H:$H,MATCH('HT 0-0'!KP230,Scrape!$B:$B,0)),"")</f>
        <v/>
      </c>
      <c r="LK230">
        <f>IF(LQ230="0-0",INDEX(Scrape!$I:$I,MATCH('HT 0-0'!KP230,Scrape!$B:$B,0)),"")</f>
        <v/>
      </c>
      <c r="LL230">
        <f>IF(LQ230="0-0",INDEX(Scrape!$J:$J,MATCH('HT 0-0'!KP230,Scrape!$B:$B,0)),"")</f>
        <v/>
      </c>
      <c r="LM230">
        <f>IF(LQ230="0-0",INDEX(Scrape!$K:$K,MATCH('HT 0-0'!KP230,Scrape!$B:$B,0)),"")</f>
        <v/>
      </c>
      <c r="LN230">
        <f>IF(LQ230="0-0",INDEX(Scrape!$L:$L,MATCH('HT 0-0'!KP230,Scrape!$B:$B,0)),"")</f>
        <v/>
      </c>
      <c r="LO230">
        <f>IF(LQ230="0-0",INDEX(Scrape!$M:$M,MATCH('HT 0-0'!KP230,Scrape!$B:$B,0)),"")</f>
        <v/>
      </c>
      <c r="LP230">
        <f>IF(LQ230="0-0",INDEX(Scrape!$N:$N,MATCH('HT 0-0'!KP230,Scrape!$B:$B,0)),"")</f>
        <v/>
      </c>
      <c r="LQ230">
        <f>INDEX(Scrape!$O:$O,MATCH('HT 0-0'!KP230,Scrape!$B:$B,0))</f>
        <v/>
      </c>
      <c r="LR230">
        <f>(1/LJ230)+(1/LI230)+(1/LH230)</f>
        <v/>
      </c>
      <c r="LS230">
        <f>(1/LG230)+(1/LF230)+(1/LE230)</f>
        <v/>
      </c>
      <c r="LT230" s="8">
        <f>IF(INDEX(#REF!,MATCH(KQ230,#REF!,0))=INDEX(#REF!,MATCH(KQ230,#REF!,0)),INDEX(#REF!,MATCH(KQ230,#REF!,0)),"ERROR")</f>
        <v/>
      </c>
      <c r="LU230" s="4">
        <f>IF(KR230="G",2,IF(KR230="R",0.5,IF(KR230="A",1)))</f>
        <v/>
      </c>
      <c r="LV230" s="4">
        <f>IF(KS230="G",0.5,IF(KS230="R",2,IF(KS230="A",1)))</f>
        <v/>
      </c>
      <c r="LW230" s="4">
        <f>IF(KT230="G",2,IF(KT230="R",0.5,IF(KT230="A",1)))</f>
        <v/>
      </c>
      <c r="LX230" s="4">
        <f>IF(KU230="G",0.5,IF(KU230="R",2,IF(KU230="A",1)))</f>
        <v/>
      </c>
      <c r="LY230" s="7">
        <f>(LK230*(LU230+LX230)+(LL230*(LU230+LX230)))</f>
        <v/>
      </c>
      <c r="LZ230" s="7">
        <f>(LN230*(LV230+LW230)+(LO230*(LV230+LW230)))</f>
        <v/>
      </c>
      <c r="MA230" s="11">
        <f>LY230-LZ230</f>
        <v/>
      </c>
      <c r="MB230" s="5">
        <f>MA230+2</f>
        <v/>
      </c>
      <c r="MC230" s="6">
        <f>MA230-2</f>
        <v/>
      </c>
      <c r="MD230" s="4">
        <f>LE230</f>
        <v/>
      </c>
      <c r="ME230" s="9">
        <f>IF(MD230=0,1000,MD230+0.75)</f>
        <v/>
      </c>
      <c r="MF230" s="10">
        <f>IF(MD230=0,0,MD230-0.75)</f>
        <v/>
      </c>
      <c r="MG230" s="4">
        <f>((LM230*(LU230+LX230))-((LP230*(LV230+LW230))))</f>
        <v/>
      </c>
      <c r="MH230" s="9">
        <f>MG230*1.2</f>
        <v/>
      </c>
      <c r="MI230" s="10">
        <f>MG230*0.8</f>
        <v/>
      </c>
      <c r="MJ230">
        <f>IFERROR(OT230,"")</f>
        <v/>
      </c>
      <c r="MK230">
        <f>IFERROR(OU230,"")</f>
        <v/>
      </c>
      <c r="ML230">
        <f>IFERROR(OV230,"")</f>
        <v/>
      </c>
      <c r="MM230">
        <f>IFERROR(OW230,"")</f>
        <v/>
      </c>
      <c r="MN230">
        <f>IFERROR(OX230,"")</f>
        <v/>
      </c>
      <c r="MO230">
        <f>IFERROR(OY230,"")</f>
        <v/>
      </c>
      <c r="MP230" s="1">
        <f>COUNTIFS(#REF!,LT230,#REF!,1,#REF!,"&gt;="&amp;MC230,#REF!,"&lt;="&amp;MB230,#REF!,"&lt;="&amp;ME230,#REF!,"&gt;="&amp;MF230,#REF!,"="&amp;KV230,#REF!,"="&amp;KX230)</f>
        <v/>
      </c>
      <c r="MQ230" s="1">
        <f>COUNTIFS(#REF!,LT230,#REF!,0,#REF!,"&gt;="&amp;MC230,#REF!,"&lt;="&amp;MB230,#REF!,"&lt;="&amp;ME230,#REF!,"&gt;="&amp;MF230,#REF!,"="&amp;KV230,#REF!,"="&amp;KX230)</f>
        <v/>
      </c>
      <c r="MR230" s="1">
        <f>COUNTIFS(#REF!,LT230,#REF!,1,#REF!,"&gt;="&amp;MC230,#REF!,"&lt;="&amp;MB230,#REF!,"&lt;="&amp;ME230,#REF!,"&gt;="&amp;MF230,#REF!,"="&amp;KW230,#REF!,"="&amp;KY230)</f>
        <v/>
      </c>
      <c r="MS230" s="1">
        <f>COUNTIFS(#REF!,LT230,#REF!,0,#REF!,"&gt;="&amp;MC230,#REF!,"&lt;="&amp;MB230,#REF!,"&lt;="&amp;ME230,#REF!,"&gt;="&amp;MF230,#REF!,"="&amp;KW230,#REF!,"="&amp;KY230)</f>
        <v/>
      </c>
      <c r="MT230" s="1">
        <f>COUNTIFS(#REF!,LT230,#REF!,1,#REF!,"&gt;="&amp;MI230,#REF!,"&lt;="&amp;MH230,#REF!,"&lt;="&amp;ME230,#REF!,"&gt;="&amp;MF230)</f>
        <v/>
      </c>
      <c r="MU230" s="1">
        <f>COUNTIFS(#REF!,LT230,#REF!,0,#REF!,"&gt;="&amp;MI230,#REF!,"&lt;="&amp;MH230,#REF!,"&lt;="&amp;ME230,#REF!,"&gt;="&amp;MF230)</f>
        <v/>
      </c>
      <c r="MV230" s="1">
        <f>COUNTIFS(#REF!,LT230,#REF!,1,#REF!,"&gt;="&amp;MI230,#REF!,"&lt;="&amp;MH230,#REF!,"="&amp;KZ230,#REF!,"="&amp;LA230,#REF!,"&lt;="&amp;ME230,#REF!,"&gt;="&amp;MF230)</f>
        <v/>
      </c>
      <c r="MW230" s="1">
        <f>COUNTIFS(#REF!,LT230,#REF!,0,#REF!,"&gt;="&amp;MI230,#REF!,"&lt;="&amp;MH230,#REF!,"="&amp;KZ230,#REF!,"="&amp;LA230,#REF!,"&lt;="&amp;ME230,#REF!,"&gt;="&amp;MF230)</f>
        <v/>
      </c>
      <c r="MX230" s="1">
        <f>COUNTIFS(#REF!,LT230,#REF!,1,#REF!,"&gt;="&amp;MC230,#REF!,"&lt;="&amp;MB230,#REF!,"&lt;="&amp;ME230,#REF!,"&gt;="&amp;MF230)</f>
        <v/>
      </c>
      <c r="MY230" s="1">
        <f>COUNTIFS(#REF!,LT230,#REF!,0,#REF!,"&gt;="&amp;MC230,#REF!,"&lt;="&amp;MB230,#REF!,"&lt;="&amp;ME230,#REF!,"&gt;="&amp;MF230)</f>
        <v/>
      </c>
      <c r="MZ230" s="1">
        <f>COUNTIFS(#REF!,LT230,#REF!,1,#REF!,"&lt;="&amp;ME230,#REF!,"&gt;="&amp;MF230,#REF!,"="&amp;KV230,#REF!,"="&amp;KX230)</f>
        <v/>
      </c>
      <c r="NA230" s="1">
        <f>COUNTIFS(#REF!,LT230,#REF!,0,#REF!,"&lt;="&amp;ME230,#REF!,"&gt;="&amp;MF230,#REF!,"="&amp;KV230,#REF!,"="&amp;KX230)</f>
        <v/>
      </c>
      <c r="NB230" s="1">
        <f>COUNTIFS(#REF!,LT230,#REF!,1,#REF!,"&lt;="&amp;ME230,#REF!,"&gt;="&amp;MF230,#REF!,"="&amp;KW230,#REF!,"="&amp;KY230)</f>
        <v/>
      </c>
      <c r="NC230" s="1">
        <f>COUNTIFS(#REF!,LT230,#REF!,0,#REF!,"&lt;="&amp;ME230,#REF!,"&gt;="&amp;MF230,#REF!,"="&amp;KW230,#REF!,"="&amp;KY230)</f>
        <v/>
      </c>
      <c r="ND230" s="1">
        <f>COUNTIFS(#REF!,LT230,#REF!,1,#REF!,"&gt;="&amp;MC230,#REF!,"&lt;="&amp;MB230,#REF!,"&lt;="&amp;ME230,#REF!,"&gt;="&amp;MF230,#REF!,"="&amp;KV230,#REF!,"="&amp;KX230)</f>
        <v/>
      </c>
      <c r="NE230" s="1">
        <f>COUNTIFS(#REF!,LT230,#REF!,0,#REF!,"&gt;="&amp;MC230,#REF!,"&lt;="&amp;MB230,#REF!,"&lt;="&amp;ME230,#REF!,"&gt;="&amp;MF230,#REF!,"="&amp;KV230,#REF!,"="&amp;KX230)</f>
        <v/>
      </c>
      <c r="NF230" s="1">
        <f>COUNTIFS(#REF!,LT230,#REF!,1,#REF!,"&gt;="&amp;MC230,#REF!,"&lt;="&amp;MB230,#REF!,"&lt;="&amp;ME230,#REF!,"&gt;="&amp;MF230,#REF!,"="&amp;KW230,#REF!,"="&amp;KY230)</f>
        <v/>
      </c>
      <c r="NG230" s="1">
        <f>COUNTIFS(#REF!,LT230,#REF!,0,#REF!,"&gt;="&amp;MC230,#REF!,"&lt;="&amp;MB230,#REF!,"&lt;="&amp;ME230,#REF!,"&gt;="&amp;MF230,#REF!,"="&amp;KW230,#REF!,"="&amp;KY230)</f>
        <v/>
      </c>
      <c r="NH230" s="1">
        <f>COUNTIFS(#REF!,LT230,#REF!,1,#REF!,"&gt;="&amp;MC230,#REF!,"&lt;="&amp;MB230,#REF!,"&lt;="&amp;ME230,#REF!,"&gt;="&amp;MF230,#REF!,"="&amp;KZ230,#REF!,"="&amp;LA230)</f>
        <v/>
      </c>
      <c r="NI230" s="1">
        <f>COUNTIFS(#REF!,LT230,#REF!,0,#REF!,"&gt;="&amp;MC230,#REF!,"&lt;="&amp;MB230,#REF!,"&lt;="&amp;ME230,#REF!,"&gt;="&amp;MF230,#REF!,"="&amp;KZ230,#REF!,"="&amp;LA230)</f>
        <v/>
      </c>
      <c r="NJ230" s="1">
        <f>COUNTIFS(#REF!,LT230,#REF!,1,#REF!,"&gt;="&amp;MI230,#REF!,"&lt;="&amp;MH230,#REF!,"&lt;="&amp;ME230,#REF!,"&gt;="&amp;MF230)</f>
        <v/>
      </c>
      <c r="NK230" s="1">
        <f>COUNTIFS(#REF!,LT230,#REF!,0,#REF!,"&gt;="&amp;MI230,#REF!,"&lt;="&amp;MH230,#REF!,"&lt;="&amp;ME230,#REF!,"&gt;="&amp;MF230)</f>
        <v/>
      </c>
      <c r="NL230" s="1">
        <f>COUNTIFS(#REF!,LT230,#REF!,1,#REF!,"&gt;="&amp;MI230,#REF!,"&lt;="&amp;MH230,#REF!,"="&amp;KZ230,#REF!,"="&amp;LA230,#REF!,"&lt;="&amp;ME230,#REF!,"&gt;="&amp;MF230)</f>
        <v/>
      </c>
      <c r="NM230" s="1">
        <f>COUNTIFS(#REF!,LT230,#REF!,0,#REF!,"&gt;="&amp;MI230,#REF!,"&lt;="&amp;MH230,#REF!,"="&amp;KZ230,#REF!,"="&amp;LA230,#REF!,"&lt;="&amp;ME230,#REF!,"&gt;="&amp;MF230)</f>
        <v/>
      </c>
      <c r="NN230" s="1">
        <f>COUNTIFS(#REF!,LT230,#REF!,1,#REF!,"&gt;="&amp;MC230,#REF!,"&lt;="&amp;MB230,#REF!,"&lt;="&amp;ME230,#REF!,"&gt;="&amp;MF230)</f>
        <v/>
      </c>
      <c r="NO230" s="1">
        <f>COUNTIFS(#REF!,LT230,#REF!,0,#REF!,"&gt;="&amp;MC230,#REF!,"&lt;="&amp;MB230,#REF!,"&lt;="&amp;ME230,#REF!,"&gt;="&amp;MF230)</f>
        <v/>
      </c>
      <c r="NP230" s="1">
        <f>COUNTIFS(#REF!,LT230,#REF!,1,#REF!,"&lt;="&amp;ME230,#REF!,"&gt;="&amp;MF230,#REF!,"="&amp;KV230,#REF!,"="&amp;KX230)</f>
        <v/>
      </c>
      <c r="NQ230" s="1">
        <f>COUNTIFS(#REF!,LT230,#REF!,0,#REF!,"&lt;="&amp;ME230,#REF!,"&gt;="&amp;MF230,#REF!,"="&amp;KV230,#REF!,"="&amp;KX230)</f>
        <v/>
      </c>
      <c r="NR230" s="1">
        <f>COUNTIFS(#REF!,LT230,#REF!,1,#REF!,"&lt;="&amp;ME230,#REF!,"&gt;="&amp;MF230,#REF!,"="&amp;KW230,#REF!,"="&amp;KY230)</f>
        <v/>
      </c>
      <c r="NS230" s="1">
        <f>COUNTIFS(#REF!,LT230,#REF!,0,#REF!,"&lt;="&amp;ME230,#REF!,"&gt;="&amp;MF230,#REF!,"="&amp;KW230,#REF!,"="&amp;KY230)</f>
        <v/>
      </c>
      <c r="NT230" s="1">
        <f>MP230+MR230+MT230+MV230+MX230+MZ230+NB230</f>
        <v/>
      </c>
      <c r="NU230" s="1">
        <f>MQ230+MS230+MU230+MW230+MY230+NA230+NC230</f>
        <v/>
      </c>
      <c r="NV230" s="1">
        <f>NT230+NU230</f>
        <v/>
      </c>
      <c r="NW230" s="33">
        <f>NT230/(NT230+NU230)</f>
        <v/>
      </c>
      <c r="NX230" s="3">
        <f>1/NW230</f>
        <v/>
      </c>
      <c r="NY230" s="1">
        <f>LH230</f>
        <v/>
      </c>
      <c r="NZ230" s="79">
        <f>(NW230*((NY230-1)*0.98))-((1-NW230)*1)</f>
        <v/>
      </c>
      <c r="OA230" s="34">
        <f>IF(LR230&lt;0.9,0,IF(AND(LR230&gt;1.1),0,1))</f>
        <v/>
      </c>
      <c r="OB230" s="34">
        <f>IF(LS230&lt;0.9,0,IF(AND(LS230&gt;1.1),0,1))</f>
        <v/>
      </c>
      <c r="OC230" s="32">
        <f>IF(NV230&gt;99,1,0)</f>
        <v/>
      </c>
      <c r="OD230" s="32">
        <f>IF(NZ230&gt;0.0799,1,0)</f>
        <v/>
      </c>
      <c r="OE230" s="32">
        <f>IF(NZ230&gt;OM230,1,0)</f>
        <v/>
      </c>
      <c r="OF230" s="32">
        <f>OC230+OD230+OE230+OA230+OB230</f>
        <v/>
      </c>
      <c r="OG230" s="1">
        <f>ND230+NF230+NH230+NJ230+NL230+NN230+NP230+NR230</f>
        <v/>
      </c>
      <c r="OH230" s="1">
        <f>NE230+NG230+NI230+NK230+NM230+NO230+NQ230+NS230</f>
        <v/>
      </c>
      <c r="OI230" s="1">
        <f>OG230+OH230</f>
        <v/>
      </c>
      <c r="OJ230" s="33">
        <f>OG230/(OG230+OH230)</f>
        <v/>
      </c>
      <c r="OK230" s="3">
        <f>1/OJ230</f>
        <v/>
      </c>
      <c r="OL230" s="1">
        <f>LI230</f>
        <v/>
      </c>
      <c r="OM230" s="79">
        <f>(OJ230*((OL230-1)*0.98))-((1-OJ230)*1)</f>
        <v/>
      </c>
      <c r="ON230" s="34">
        <f>IF(LR230&lt;0.9,0,IF(AND(LR230&gt;1.1),0,1))</f>
        <v/>
      </c>
      <c r="OO230" s="34">
        <f>IF(LS230&lt;0.9,0,IF(AND(LS230&gt;1.1),0,1))</f>
        <v/>
      </c>
      <c r="OP230" s="32">
        <f>IF(OI230&gt;99,1,0)</f>
        <v/>
      </c>
      <c r="OQ230" s="32">
        <f>IF(OM230&gt;0.0799,1,0)</f>
        <v/>
      </c>
      <c r="OR230" s="32">
        <f>IF(OM230&gt;OZ230,1,0)</f>
        <v/>
      </c>
      <c r="OS230" s="32">
        <f>OP230+OQ230+OR230+ON230+OO230</f>
        <v/>
      </c>
      <c r="OT230">
        <f>IF(OF230=5,"BackHome0-0",IF(AND(OS230=5),"BackAway0-0",""))</f>
        <v/>
      </c>
      <c r="OU230">
        <f>IF(OF230=5,KN230,IF(AND(OS230=5),KO230,""))</f>
        <v/>
      </c>
      <c r="OV230">
        <f>IF(OF230=5,"Match Odds",IF(AND(OS230=5),"Match Odds",""))</f>
        <v/>
      </c>
      <c r="OW230">
        <f>IF(OF230=5,KP230,IF(AND(OS230=5),KP230,""))</f>
        <v/>
      </c>
      <c r="OX230">
        <f>IF(OF230=5,"MATCH_ODDS",IF(AND(OS230=5),"MATCH_ODDS",""))</f>
        <v/>
      </c>
      <c r="OY230">
        <f>IF(OF230=5,"BACK",IF(AND(OS230=5),"BACK",""))</f>
        <v/>
      </c>
    </row>
    <row r="231" ht="16.5" customHeight="1" thickBot="1" thickTop="1">
      <c r="A231" s="2" t="n"/>
      <c r="KN231" s="1">
        <f>IF(INDEX(#REF!,MATCH('HT 0-0'!D231,#REF!,0))=INDEX(#REF!,MATCH('HT 0-0'!D231,#REF!,0)),INDEX(#REF!,MATCH('HT 0-0'!D231,#REF!,0)),"ERROR")</f>
        <v/>
      </c>
      <c r="KO231" s="1">
        <f>IF(INDEX(#REF!,MATCH('HT 0-0'!E231,#REF!,0))=INDEX(#REF!,MATCH('HT 0-0'!E231,#REF!,0)),INDEX(#REF!,MATCH('HT 0-0'!E231,#REF!,0)),"ERROR")</f>
        <v/>
      </c>
      <c r="KP231" s="1">
        <f>KN231&amp;" v "&amp;KO231</f>
        <v/>
      </c>
      <c r="KQ231">
        <f>B231&amp;"_"&amp;C231</f>
        <v/>
      </c>
      <c r="KR231" s="1">
        <f>IF((HW231/KK231)&lt;0.335,"G",IF((HW231/KK231)&gt;0.67,"R","A"))</f>
        <v/>
      </c>
      <c r="KS231" s="1">
        <f>IF((HX231/KK231)&lt;0.335,"G",IF((HX231/KK231)&gt;0.67,"R","A"))</f>
        <v/>
      </c>
      <c r="KT231" s="1">
        <f>IF((IH231/KK231)&lt;0.335,"G",IF((IH231/KK231)&gt;0.67,"R","A"))</f>
        <v/>
      </c>
      <c r="KU231" s="1">
        <f>IF((II231/KK231)&lt;0.335,"G",IF((II231/KK231)&gt;0.67,"R","A"))</f>
        <v/>
      </c>
      <c r="KV231" s="1">
        <f>IF((HZ231/KK231)&lt;0.335,"G",IF((HZ231/KK231)&gt;0.67,"R","A"))</f>
        <v/>
      </c>
      <c r="KW231" s="1">
        <f>IF((HY231/KK231)&lt;0.335,"G",IF((HY231/KK231)&gt;0.67,"R","A"))</f>
        <v/>
      </c>
      <c r="KX231" s="1">
        <f>IF((IK231/KK231)&lt;0.335,"G",IF((IK231/KK231)&gt;0.67,"R","A"))</f>
        <v/>
      </c>
      <c r="KY231" s="1">
        <f>IF((IJ231/KK231)&lt;0.335,"G",IF((IJ231/KK231)&gt;0.67,"R","A"))</f>
        <v/>
      </c>
      <c r="KZ231" s="1">
        <f>IF((HQ231/KK231)&lt;0.335,"G",IF((HQ231/KK231)&gt;0.67,"R","A"))</f>
        <v/>
      </c>
      <c r="LA231" s="1">
        <f>IF((IB231/KK231)&lt;0.335,"G",IF((IB231/KK231)&gt;0.67,"R","A"))</f>
        <v/>
      </c>
      <c r="LB231">
        <f>IF(LQ231="0-0",INDEX(Scrape!#REF!,MATCH('HT 0-0'!KP231,Scrape!$B:$B,0)),"")</f>
        <v/>
      </c>
      <c r="LC231">
        <f>IF(LQ231="0-0",INDEX(Scrape!$A:$A,MATCH('HT 0-0'!KP231,Scrape!$B:$B,0)),"")</f>
        <v/>
      </c>
      <c r="LD231">
        <f>IF(LQ231="0-0",INDEX(Scrape!$B:$B,MATCH('HT 0-0'!KP231,Scrape!$B:$B,0)),"")</f>
        <v/>
      </c>
      <c r="LE231">
        <f>IF(LQ231="0-0",INDEX(Scrape!$C:$C,MATCH('HT 0-0'!KP231,Scrape!$B:$B,0)),"")</f>
        <v/>
      </c>
      <c r="LF231">
        <f>IF(LQ231="0-0",INDEX(Scrape!$D:$D,MATCH('HT 0-0'!KP231,Scrape!$B:$B,0)),"")</f>
        <v/>
      </c>
      <c r="LG231">
        <f>IF(LQ231="0-0",INDEX(Scrape!$E:$E,MATCH('HT 0-0'!KP231,Scrape!$B:$B,0)),"")</f>
        <v/>
      </c>
      <c r="LH231">
        <f>IF(LQ231="0-0",INDEX(Scrape!$F:$F,MATCH('HT 0-0'!KP231,Scrape!$B:$B,0)),"")</f>
        <v/>
      </c>
      <c r="LI231">
        <f>IF(LQ231="0-0",INDEX(Scrape!$G:$G,MATCH('HT 0-0'!KP231,Scrape!$B:$B,0)),"")</f>
        <v/>
      </c>
      <c r="LJ231">
        <f>IF(LQ231="0-0",INDEX(Scrape!$H:$H,MATCH('HT 0-0'!KP231,Scrape!$B:$B,0)),"")</f>
        <v/>
      </c>
      <c r="LK231">
        <f>IF(LQ231="0-0",INDEX(Scrape!$I:$I,MATCH('HT 0-0'!KP231,Scrape!$B:$B,0)),"")</f>
        <v/>
      </c>
      <c r="LL231">
        <f>IF(LQ231="0-0",INDEX(Scrape!$J:$J,MATCH('HT 0-0'!KP231,Scrape!$B:$B,0)),"")</f>
        <v/>
      </c>
      <c r="LM231">
        <f>IF(LQ231="0-0",INDEX(Scrape!$K:$K,MATCH('HT 0-0'!KP231,Scrape!$B:$B,0)),"")</f>
        <v/>
      </c>
      <c r="LN231">
        <f>IF(LQ231="0-0",INDEX(Scrape!$L:$L,MATCH('HT 0-0'!KP231,Scrape!$B:$B,0)),"")</f>
        <v/>
      </c>
      <c r="LO231">
        <f>IF(LQ231="0-0",INDEX(Scrape!$M:$M,MATCH('HT 0-0'!KP231,Scrape!$B:$B,0)),"")</f>
        <v/>
      </c>
      <c r="LP231">
        <f>IF(LQ231="0-0",INDEX(Scrape!$N:$N,MATCH('HT 0-0'!KP231,Scrape!$B:$B,0)),"")</f>
        <v/>
      </c>
      <c r="LQ231">
        <f>INDEX(Scrape!$O:$O,MATCH('HT 0-0'!KP231,Scrape!$B:$B,0))</f>
        <v/>
      </c>
      <c r="LR231">
        <f>(1/LJ231)+(1/LI231)+(1/LH231)</f>
        <v/>
      </c>
      <c r="LS231">
        <f>(1/LG231)+(1/LF231)+(1/LE231)</f>
        <v/>
      </c>
      <c r="LT231" s="8">
        <f>IF(INDEX(#REF!,MATCH(KQ231,#REF!,0))=INDEX(#REF!,MATCH(KQ231,#REF!,0)),INDEX(#REF!,MATCH(KQ231,#REF!,0)),"ERROR")</f>
        <v/>
      </c>
      <c r="LU231" s="4">
        <f>IF(KR231="G",2,IF(KR231="R",0.5,IF(KR231="A",1)))</f>
        <v/>
      </c>
      <c r="LV231" s="4">
        <f>IF(KS231="G",0.5,IF(KS231="R",2,IF(KS231="A",1)))</f>
        <v/>
      </c>
      <c r="LW231" s="4">
        <f>IF(KT231="G",2,IF(KT231="R",0.5,IF(KT231="A",1)))</f>
        <v/>
      </c>
      <c r="LX231" s="4">
        <f>IF(KU231="G",0.5,IF(KU231="R",2,IF(KU231="A",1)))</f>
        <v/>
      </c>
      <c r="LY231" s="7">
        <f>(LK231*(LU231+LX231)+(LL231*(LU231+LX231)))</f>
        <v/>
      </c>
      <c r="LZ231" s="7">
        <f>(LN231*(LV231+LW231)+(LO231*(LV231+LW231)))</f>
        <v/>
      </c>
      <c r="MA231" s="11">
        <f>LY231-LZ231</f>
        <v/>
      </c>
      <c r="MB231" s="5">
        <f>MA231+2</f>
        <v/>
      </c>
      <c r="MC231" s="6">
        <f>MA231-2</f>
        <v/>
      </c>
      <c r="MD231" s="4">
        <f>LE231</f>
        <v/>
      </c>
      <c r="ME231" s="9">
        <f>IF(MD231=0,1000,MD231+0.75)</f>
        <v/>
      </c>
      <c r="MF231" s="10">
        <f>IF(MD231=0,0,MD231-0.75)</f>
        <v/>
      </c>
      <c r="MG231" s="4">
        <f>((LM231*(LU231+LX231))-((LP231*(LV231+LW231))))</f>
        <v/>
      </c>
      <c r="MH231" s="9">
        <f>MG231*1.2</f>
        <v/>
      </c>
      <c r="MI231" s="10">
        <f>MG231*0.8</f>
        <v/>
      </c>
      <c r="MJ231">
        <f>IFERROR(OT231,"")</f>
        <v/>
      </c>
      <c r="MK231">
        <f>IFERROR(OU231,"")</f>
        <v/>
      </c>
      <c r="ML231">
        <f>IFERROR(OV231,"")</f>
        <v/>
      </c>
      <c r="MM231">
        <f>IFERROR(OW231,"")</f>
        <v/>
      </c>
      <c r="MN231">
        <f>IFERROR(OX231,"")</f>
        <v/>
      </c>
      <c r="MO231">
        <f>IFERROR(OY231,"")</f>
        <v/>
      </c>
      <c r="MP231" s="1">
        <f>COUNTIFS(#REF!,LT231,#REF!,1,#REF!,"&gt;="&amp;MC231,#REF!,"&lt;="&amp;MB231,#REF!,"&lt;="&amp;ME231,#REF!,"&gt;="&amp;MF231,#REF!,"="&amp;KV231,#REF!,"="&amp;KX231)</f>
        <v/>
      </c>
      <c r="MQ231" s="1">
        <f>COUNTIFS(#REF!,LT231,#REF!,0,#REF!,"&gt;="&amp;MC231,#REF!,"&lt;="&amp;MB231,#REF!,"&lt;="&amp;ME231,#REF!,"&gt;="&amp;MF231,#REF!,"="&amp;KV231,#REF!,"="&amp;KX231)</f>
        <v/>
      </c>
      <c r="MR231" s="1">
        <f>COUNTIFS(#REF!,LT231,#REF!,1,#REF!,"&gt;="&amp;MC231,#REF!,"&lt;="&amp;MB231,#REF!,"&lt;="&amp;ME231,#REF!,"&gt;="&amp;MF231,#REF!,"="&amp;KW231,#REF!,"="&amp;KY231)</f>
        <v/>
      </c>
      <c r="MS231" s="1">
        <f>COUNTIFS(#REF!,LT231,#REF!,0,#REF!,"&gt;="&amp;MC231,#REF!,"&lt;="&amp;MB231,#REF!,"&lt;="&amp;ME231,#REF!,"&gt;="&amp;MF231,#REF!,"="&amp;KW231,#REF!,"="&amp;KY231)</f>
        <v/>
      </c>
      <c r="MT231" s="1">
        <f>COUNTIFS(#REF!,LT231,#REF!,1,#REF!,"&gt;="&amp;MI231,#REF!,"&lt;="&amp;MH231,#REF!,"&lt;="&amp;ME231,#REF!,"&gt;="&amp;MF231)</f>
        <v/>
      </c>
      <c r="MU231" s="1">
        <f>COUNTIFS(#REF!,LT231,#REF!,0,#REF!,"&gt;="&amp;MI231,#REF!,"&lt;="&amp;MH231,#REF!,"&lt;="&amp;ME231,#REF!,"&gt;="&amp;MF231)</f>
        <v/>
      </c>
      <c r="MV231" s="1">
        <f>COUNTIFS(#REF!,LT231,#REF!,1,#REF!,"&gt;="&amp;MI231,#REF!,"&lt;="&amp;MH231,#REF!,"="&amp;KZ231,#REF!,"="&amp;LA231,#REF!,"&lt;="&amp;ME231,#REF!,"&gt;="&amp;MF231)</f>
        <v/>
      </c>
      <c r="MW231" s="1">
        <f>COUNTIFS(#REF!,LT231,#REF!,0,#REF!,"&gt;="&amp;MI231,#REF!,"&lt;="&amp;MH231,#REF!,"="&amp;KZ231,#REF!,"="&amp;LA231,#REF!,"&lt;="&amp;ME231,#REF!,"&gt;="&amp;MF231)</f>
        <v/>
      </c>
      <c r="MX231" s="1">
        <f>COUNTIFS(#REF!,LT231,#REF!,1,#REF!,"&gt;="&amp;MC231,#REF!,"&lt;="&amp;MB231,#REF!,"&lt;="&amp;ME231,#REF!,"&gt;="&amp;MF231)</f>
        <v/>
      </c>
      <c r="MY231" s="1">
        <f>COUNTIFS(#REF!,LT231,#REF!,0,#REF!,"&gt;="&amp;MC231,#REF!,"&lt;="&amp;MB231,#REF!,"&lt;="&amp;ME231,#REF!,"&gt;="&amp;MF231)</f>
        <v/>
      </c>
      <c r="MZ231" s="1">
        <f>COUNTIFS(#REF!,LT231,#REF!,1,#REF!,"&lt;="&amp;ME231,#REF!,"&gt;="&amp;MF231,#REF!,"="&amp;KV231,#REF!,"="&amp;KX231)</f>
        <v/>
      </c>
      <c r="NA231" s="1">
        <f>COUNTIFS(#REF!,LT231,#REF!,0,#REF!,"&lt;="&amp;ME231,#REF!,"&gt;="&amp;MF231,#REF!,"="&amp;KV231,#REF!,"="&amp;KX231)</f>
        <v/>
      </c>
      <c r="NB231" s="1">
        <f>COUNTIFS(#REF!,LT231,#REF!,1,#REF!,"&lt;="&amp;ME231,#REF!,"&gt;="&amp;MF231,#REF!,"="&amp;KW231,#REF!,"="&amp;KY231)</f>
        <v/>
      </c>
      <c r="NC231" s="1">
        <f>COUNTIFS(#REF!,LT231,#REF!,0,#REF!,"&lt;="&amp;ME231,#REF!,"&gt;="&amp;MF231,#REF!,"="&amp;KW231,#REF!,"="&amp;KY231)</f>
        <v/>
      </c>
      <c r="ND231" s="1">
        <f>COUNTIFS(#REF!,LT231,#REF!,1,#REF!,"&gt;="&amp;MC231,#REF!,"&lt;="&amp;MB231,#REF!,"&lt;="&amp;ME231,#REF!,"&gt;="&amp;MF231,#REF!,"="&amp;KV231,#REF!,"="&amp;KX231)</f>
        <v/>
      </c>
      <c r="NE231" s="1">
        <f>COUNTIFS(#REF!,LT231,#REF!,0,#REF!,"&gt;="&amp;MC231,#REF!,"&lt;="&amp;MB231,#REF!,"&lt;="&amp;ME231,#REF!,"&gt;="&amp;MF231,#REF!,"="&amp;KV231,#REF!,"="&amp;KX231)</f>
        <v/>
      </c>
      <c r="NF231" s="1">
        <f>COUNTIFS(#REF!,LT231,#REF!,1,#REF!,"&gt;="&amp;MC231,#REF!,"&lt;="&amp;MB231,#REF!,"&lt;="&amp;ME231,#REF!,"&gt;="&amp;MF231,#REF!,"="&amp;KW231,#REF!,"="&amp;KY231)</f>
        <v/>
      </c>
      <c r="NG231" s="1">
        <f>COUNTIFS(#REF!,LT231,#REF!,0,#REF!,"&gt;="&amp;MC231,#REF!,"&lt;="&amp;MB231,#REF!,"&lt;="&amp;ME231,#REF!,"&gt;="&amp;MF231,#REF!,"="&amp;KW231,#REF!,"="&amp;KY231)</f>
        <v/>
      </c>
      <c r="NH231" s="1">
        <f>COUNTIFS(#REF!,LT231,#REF!,1,#REF!,"&gt;="&amp;MC231,#REF!,"&lt;="&amp;MB231,#REF!,"&lt;="&amp;ME231,#REF!,"&gt;="&amp;MF231,#REF!,"="&amp;KZ231,#REF!,"="&amp;LA231)</f>
        <v/>
      </c>
      <c r="NI231" s="1">
        <f>COUNTIFS(#REF!,LT231,#REF!,0,#REF!,"&gt;="&amp;MC231,#REF!,"&lt;="&amp;MB231,#REF!,"&lt;="&amp;ME231,#REF!,"&gt;="&amp;MF231,#REF!,"="&amp;KZ231,#REF!,"="&amp;LA231)</f>
        <v/>
      </c>
      <c r="NJ231" s="1">
        <f>COUNTIFS(#REF!,LT231,#REF!,1,#REF!,"&gt;="&amp;MI231,#REF!,"&lt;="&amp;MH231,#REF!,"&lt;="&amp;ME231,#REF!,"&gt;="&amp;MF231)</f>
        <v/>
      </c>
      <c r="NK231" s="1">
        <f>COUNTIFS(#REF!,LT231,#REF!,0,#REF!,"&gt;="&amp;MI231,#REF!,"&lt;="&amp;MH231,#REF!,"&lt;="&amp;ME231,#REF!,"&gt;="&amp;MF231)</f>
        <v/>
      </c>
      <c r="NL231" s="1">
        <f>COUNTIFS(#REF!,LT231,#REF!,1,#REF!,"&gt;="&amp;MI231,#REF!,"&lt;="&amp;MH231,#REF!,"="&amp;KZ231,#REF!,"="&amp;LA231,#REF!,"&lt;="&amp;ME231,#REF!,"&gt;="&amp;MF231)</f>
        <v/>
      </c>
      <c r="NM231" s="1">
        <f>COUNTIFS(#REF!,LT231,#REF!,0,#REF!,"&gt;="&amp;MI231,#REF!,"&lt;="&amp;MH231,#REF!,"="&amp;KZ231,#REF!,"="&amp;LA231,#REF!,"&lt;="&amp;ME231,#REF!,"&gt;="&amp;MF231)</f>
        <v/>
      </c>
      <c r="NN231" s="1">
        <f>COUNTIFS(#REF!,LT231,#REF!,1,#REF!,"&gt;="&amp;MC231,#REF!,"&lt;="&amp;MB231,#REF!,"&lt;="&amp;ME231,#REF!,"&gt;="&amp;MF231)</f>
        <v/>
      </c>
      <c r="NO231" s="1">
        <f>COUNTIFS(#REF!,LT231,#REF!,0,#REF!,"&gt;="&amp;MC231,#REF!,"&lt;="&amp;MB231,#REF!,"&lt;="&amp;ME231,#REF!,"&gt;="&amp;MF231)</f>
        <v/>
      </c>
      <c r="NP231" s="1">
        <f>COUNTIFS(#REF!,LT231,#REF!,1,#REF!,"&lt;="&amp;ME231,#REF!,"&gt;="&amp;MF231,#REF!,"="&amp;KV231,#REF!,"="&amp;KX231)</f>
        <v/>
      </c>
      <c r="NQ231" s="1">
        <f>COUNTIFS(#REF!,LT231,#REF!,0,#REF!,"&lt;="&amp;ME231,#REF!,"&gt;="&amp;MF231,#REF!,"="&amp;KV231,#REF!,"="&amp;KX231)</f>
        <v/>
      </c>
      <c r="NR231" s="1">
        <f>COUNTIFS(#REF!,LT231,#REF!,1,#REF!,"&lt;="&amp;ME231,#REF!,"&gt;="&amp;MF231,#REF!,"="&amp;KW231,#REF!,"="&amp;KY231)</f>
        <v/>
      </c>
      <c r="NS231" s="1">
        <f>COUNTIFS(#REF!,LT231,#REF!,0,#REF!,"&lt;="&amp;ME231,#REF!,"&gt;="&amp;MF231,#REF!,"="&amp;KW231,#REF!,"="&amp;KY231)</f>
        <v/>
      </c>
      <c r="NT231" s="1">
        <f>MP231+MR231+MT231+MV231+MX231+MZ231+NB231</f>
        <v/>
      </c>
      <c r="NU231" s="1">
        <f>MQ231+MS231+MU231+MW231+MY231+NA231+NC231</f>
        <v/>
      </c>
      <c r="NV231" s="1">
        <f>NT231+NU231</f>
        <v/>
      </c>
      <c r="NW231" s="33">
        <f>NT231/(NT231+NU231)</f>
        <v/>
      </c>
      <c r="NX231" s="3">
        <f>1/NW231</f>
        <v/>
      </c>
      <c r="NY231" s="1">
        <f>LH231</f>
        <v/>
      </c>
      <c r="NZ231" s="79">
        <f>(NW231*((NY231-1)*0.98))-((1-NW231)*1)</f>
        <v/>
      </c>
      <c r="OA231" s="34">
        <f>IF(LR231&lt;0.9,0,IF(AND(LR231&gt;1.1),0,1))</f>
        <v/>
      </c>
      <c r="OB231" s="34">
        <f>IF(LS231&lt;0.9,0,IF(AND(LS231&gt;1.1),0,1))</f>
        <v/>
      </c>
      <c r="OC231" s="32">
        <f>IF(NV231&gt;99,1,0)</f>
        <v/>
      </c>
      <c r="OD231" s="32">
        <f>IF(NZ231&gt;0.0799,1,0)</f>
        <v/>
      </c>
      <c r="OE231" s="32">
        <f>IF(NZ231&gt;OM231,1,0)</f>
        <v/>
      </c>
      <c r="OF231" s="32">
        <f>OC231+OD231+OE231+OA231+OB231</f>
        <v/>
      </c>
      <c r="OG231" s="1">
        <f>ND231+NF231+NH231+NJ231+NL231+NN231+NP231+NR231</f>
        <v/>
      </c>
      <c r="OH231" s="1">
        <f>NE231+NG231+NI231+NK231+NM231+NO231+NQ231+NS231</f>
        <v/>
      </c>
      <c r="OI231" s="1">
        <f>OG231+OH231</f>
        <v/>
      </c>
      <c r="OJ231" s="33">
        <f>OG231/(OG231+OH231)</f>
        <v/>
      </c>
      <c r="OK231" s="3">
        <f>1/OJ231</f>
        <v/>
      </c>
      <c r="OL231" s="1">
        <f>LI231</f>
        <v/>
      </c>
      <c r="OM231" s="79">
        <f>(OJ231*((OL231-1)*0.98))-((1-OJ231)*1)</f>
        <v/>
      </c>
      <c r="ON231" s="34">
        <f>IF(LR231&lt;0.9,0,IF(AND(LR231&gt;1.1),0,1))</f>
        <v/>
      </c>
      <c r="OO231" s="34">
        <f>IF(LS231&lt;0.9,0,IF(AND(LS231&gt;1.1),0,1))</f>
        <v/>
      </c>
      <c r="OP231" s="32">
        <f>IF(OI231&gt;99,1,0)</f>
        <v/>
      </c>
      <c r="OQ231" s="32">
        <f>IF(OM231&gt;0.0799,1,0)</f>
        <v/>
      </c>
      <c r="OR231" s="32">
        <f>IF(OM231&gt;OZ231,1,0)</f>
        <v/>
      </c>
      <c r="OS231" s="32">
        <f>OP231+OQ231+OR231+ON231+OO231</f>
        <v/>
      </c>
      <c r="OT231">
        <f>IF(OF231=5,"BackHome0-0",IF(AND(OS231=5),"BackAway0-0",""))</f>
        <v/>
      </c>
      <c r="OU231">
        <f>IF(OF231=5,KN231,IF(AND(OS231=5),KO231,""))</f>
        <v/>
      </c>
      <c r="OV231">
        <f>IF(OF231=5,"Match Odds",IF(AND(OS231=5),"Match Odds",""))</f>
        <v/>
      </c>
      <c r="OW231">
        <f>IF(OF231=5,KP231,IF(AND(OS231=5),KP231,""))</f>
        <v/>
      </c>
      <c r="OX231">
        <f>IF(OF231=5,"MATCH_ODDS",IF(AND(OS231=5),"MATCH_ODDS",""))</f>
        <v/>
      </c>
      <c r="OY231">
        <f>IF(OF231=5,"BACK",IF(AND(OS231=5),"BACK",""))</f>
        <v/>
      </c>
    </row>
    <row r="232" ht="16.5" customHeight="1" thickBot="1" thickTop="1">
      <c r="A232" s="2" t="n"/>
      <c r="KN232" s="1">
        <f>IF(INDEX(#REF!,MATCH('HT 0-0'!D232,#REF!,0))=INDEX(#REF!,MATCH('HT 0-0'!D232,#REF!,0)),INDEX(#REF!,MATCH('HT 0-0'!D232,#REF!,0)),"ERROR")</f>
        <v/>
      </c>
      <c r="KO232" s="1">
        <f>IF(INDEX(#REF!,MATCH('HT 0-0'!E232,#REF!,0))=INDEX(#REF!,MATCH('HT 0-0'!E232,#REF!,0)),INDEX(#REF!,MATCH('HT 0-0'!E232,#REF!,0)),"ERROR")</f>
        <v/>
      </c>
      <c r="KP232" s="1">
        <f>KN232&amp;" v "&amp;KO232</f>
        <v/>
      </c>
      <c r="KQ232">
        <f>B232&amp;"_"&amp;C232</f>
        <v/>
      </c>
      <c r="KR232" s="1">
        <f>IF((HW232/KK232)&lt;0.335,"G",IF((HW232/KK232)&gt;0.67,"R","A"))</f>
        <v/>
      </c>
      <c r="KS232" s="1">
        <f>IF((HX232/KK232)&lt;0.335,"G",IF((HX232/KK232)&gt;0.67,"R","A"))</f>
        <v/>
      </c>
      <c r="KT232" s="1">
        <f>IF((IH232/KK232)&lt;0.335,"G",IF((IH232/KK232)&gt;0.67,"R","A"))</f>
        <v/>
      </c>
      <c r="KU232" s="1">
        <f>IF((II232/KK232)&lt;0.335,"G",IF((II232/KK232)&gt;0.67,"R","A"))</f>
        <v/>
      </c>
      <c r="KV232" s="1">
        <f>IF((HZ232/KK232)&lt;0.335,"G",IF((HZ232/KK232)&gt;0.67,"R","A"))</f>
        <v/>
      </c>
      <c r="KW232" s="1">
        <f>IF((HY232/KK232)&lt;0.335,"G",IF((HY232/KK232)&gt;0.67,"R","A"))</f>
        <v/>
      </c>
      <c r="KX232" s="1">
        <f>IF((IK232/KK232)&lt;0.335,"G",IF((IK232/KK232)&gt;0.67,"R","A"))</f>
        <v/>
      </c>
      <c r="KY232" s="1">
        <f>IF((IJ232/KK232)&lt;0.335,"G",IF((IJ232/KK232)&gt;0.67,"R","A"))</f>
        <v/>
      </c>
      <c r="KZ232" s="1">
        <f>IF((HQ232/KK232)&lt;0.335,"G",IF((HQ232/KK232)&gt;0.67,"R","A"))</f>
        <v/>
      </c>
      <c r="LA232" s="1">
        <f>IF((IB232/KK232)&lt;0.335,"G",IF((IB232/KK232)&gt;0.67,"R","A"))</f>
        <v/>
      </c>
      <c r="LB232">
        <f>IF(LQ232="0-0",INDEX(Scrape!#REF!,MATCH('HT 0-0'!KP232,Scrape!$B:$B,0)),"")</f>
        <v/>
      </c>
      <c r="LC232">
        <f>IF(LQ232="0-0",INDEX(Scrape!$A:$A,MATCH('HT 0-0'!KP232,Scrape!$B:$B,0)),"")</f>
        <v/>
      </c>
      <c r="LD232">
        <f>IF(LQ232="0-0",INDEX(Scrape!$B:$B,MATCH('HT 0-0'!KP232,Scrape!$B:$B,0)),"")</f>
        <v/>
      </c>
      <c r="LE232">
        <f>IF(LQ232="0-0",INDEX(Scrape!$C:$C,MATCH('HT 0-0'!KP232,Scrape!$B:$B,0)),"")</f>
        <v/>
      </c>
      <c r="LF232">
        <f>IF(LQ232="0-0",INDEX(Scrape!$D:$D,MATCH('HT 0-0'!KP232,Scrape!$B:$B,0)),"")</f>
        <v/>
      </c>
      <c r="LG232">
        <f>IF(LQ232="0-0",INDEX(Scrape!$E:$E,MATCH('HT 0-0'!KP232,Scrape!$B:$B,0)),"")</f>
        <v/>
      </c>
      <c r="LH232">
        <f>IF(LQ232="0-0",INDEX(Scrape!$F:$F,MATCH('HT 0-0'!KP232,Scrape!$B:$B,0)),"")</f>
        <v/>
      </c>
      <c r="LI232">
        <f>IF(LQ232="0-0",INDEX(Scrape!$G:$G,MATCH('HT 0-0'!KP232,Scrape!$B:$B,0)),"")</f>
        <v/>
      </c>
      <c r="LJ232">
        <f>IF(LQ232="0-0",INDEX(Scrape!$H:$H,MATCH('HT 0-0'!KP232,Scrape!$B:$B,0)),"")</f>
        <v/>
      </c>
      <c r="LK232">
        <f>IF(LQ232="0-0",INDEX(Scrape!$I:$I,MATCH('HT 0-0'!KP232,Scrape!$B:$B,0)),"")</f>
        <v/>
      </c>
      <c r="LL232">
        <f>IF(LQ232="0-0",INDEX(Scrape!$J:$J,MATCH('HT 0-0'!KP232,Scrape!$B:$B,0)),"")</f>
        <v/>
      </c>
      <c r="LM232">
        <f>IF(LQ232="0-0",INDEX(Scrape!$K:$K,MATCH('HT 0-0'!KP232,Scrape!$B:$B,0)),"")</f>
        <v/>
      </c>
      <c r="LN232">
        <f>IF(LQ232="0-0",INDEX(Scrape!$L:$L,MATCH('HT 0-0'!KP232,Scrape!$B:$B,0)),"")</f>
        <v/>
      </c>
      <c r="LO232">
        <f>IF(LQ232="0-0",INDEX(Scrape!$M:$M,MATCH('HT 0-0'!KP232,Scrape!$B:$B,0)),"")</f>
        <v/>
      </c>
      <c r="LP232">
        <f>IF(LQ232="0-0",INDEX(Scrape!$N:$N,MATCH('HT 0-0'!KP232,Scrape!$B:$B,0)),"")</f>
        <v/>
      </c>
      <c r="LQ232">
        <f>INDEX(Scrape!$O:$O,MATCH('HT 0-0'!KP232,Scrape!$B:$B,0))</f>
        <v/>
      </c>
      <c r="LR232">
        <f>(1/LJ232)+(1/LI232)+(1/LH232)</f>
        <v/>
      </c>
      <c r="LS232">
        <f>(1/LG232)+(1/LF232)+(1/LE232)</f>
        <v/>
      </c>
      <c r="LT232" s="8">
        <f>IF(INDEX(#REF!,MATCH(KQ232,#REF!,0))=INDEX(#REF!,MATCH(KQ232,#REF!,0)),INDEX(#REF!,MATCH(KQ232,#REF!,0)),"ERROR")</f>
        <v/>
      </c>
      <c r="LU232" s="4">
        <f>IF(KR232="G",2,IF(KR232="R",0.5,IF(KR232="A",1)))</f>
        <v/>
      </c>
      <c r="LV232" s="4">
        <f>IF(KS232="G",0.5,IF(KS232="R",2,IF(KS232="A",1)))</f>
        <v/>
      </c>
      <c r="LW232" s="4">
        <f>IF(KT232="G",2,IF(KT232="R",0.5,IF(KT232="A",1)))</f>
        <v/>
      </c>
      <c r="LX232" s="4">
        <f>IF(KU232="G",0.5,IF(KU232="R",2,IF(KU232="A",1)))</f>
        <v/>
      </c>
      <c r="LY232" s="7">
        <f>(LK232*(LU232+LX232)+(LL232*(LU232+LX232)))</f>
        <v/>
      </c>
      <c r="LZ232" s="7">
        <f>(LN232*(LV232+LW232)+(LO232*(LV232+LW232)))</f>
        <v/>
      </c>
      <c r="MA232" s="11">
        <f>LY232-LZ232</f>
        <v/>
      </c>
      <c r="MB232" s="5">
        <f>MA232+2</f>
        <v/>
      </c>
      <c r="MC232" s="6">
        <f>MA232-2</f>
        <v/>
      </c>
      <c r="MD232" s="4">
        <f>LE232</f>
        <v/>
      </c>
      <c r="ME232" s="9">
        <f>IF(MD232=0,1000,MD232+0.75)</f>
        <v/>
      </c>
      <c r="MF232" s="10">
        <f>IF(MD232=0,0,MD232-0.75)</f>
        <v/>
      </c>
      <c r="MG232" s="4">
        <f>((LM232*(LU232+LX232))-((LP232*(LV232+LW232))))</f>
        <v/>
      </c>
      <c r="MH232" s="9">
        <f>MG232*1.2</f>
        <v/>
      </c>
      <c r="MI232" s="10">
        <f>MG232*0.8</f>
        <v/>
      </c>
      <c r="MJ232">
        <f>IFERROR(OT232,"")</f>
        <v/>
      </c>
      <c r="MK232">
        <f>IFERROR(OU232,"")</f>
        <v/>
      </c>
      <c r="ML232">
        <f>IFERROR(OV232,"")</f>
        <v/>
      </c>
      <c r="MM232">
        <f>IFERROR(OW232,"")</f>
        <v/>
      </c>
      <c r="MN232">
        <f>IFERROR(OX232,"")</f>
        <v/>
      </c>
      <c r="MO232">
        <f>IFERROR(OY232,"")</f>
        <v/>
      </c>
      <c r="MP232" s="1">
        <f>COUNTIFS(#REF!,LT232,#REF!,1,#REF!,"&gt;="&amp;MC232,#REF!,"&lt;="&amp;MB232,#REF!,"&lt;="&amp;ME232,#REF!,"&gt;="&amp;MF232,#REF!,"="&amp;KV232,#REF!,"="&amp;KX232)</f>
        <v/>
      </c>
      <c r="MQ232" s="1">
        <f>COUNTIFS(#REF!,LT232,#REF!,0,#REF!,"&gt;="&amp;MC232,#REF!,"&lt;="&amp;MB232,#REF!,"&lt;="&amp;ME232,#REF!,"&gt;="&amp;MF232,#REF!,"="&amp;KV232,#REF!,"="&amp;KX232)</f>
        <v/>
      </c>
      <c r="MR232" s="1">
        <f>COUNTIFS(#REF!,LT232,#REF!,1,#REF!,"&gt;="&amp;MC232,#REF!,"&lt;="&amp;MB232,#REF!,"&lt;="&amp;ME232,#REF!,"&gt;="&amp;MF232,#REF!,"="&amp;KW232,#REF!,"="&amp;KY232)</f>
        <v/>
      </c>
      <c r="MS232" s="1">
        <f>COUNTIFS(#REF!,LT232,#REF!,0,#REF!,"&gt;="&amp;MC232,#REF!,"&lt;="&amp;MB232,#REF!,"&lt;="&amp;ME232,#REF!,"&gt;="&amp;MF232,#REF!,"="&amp;KW232,#REF!,"="&amp;KY232)</f>
        <v/>
      </c>
      <c r="MT232" s="1">
        <f>COUNTIFS(#REF!,LT232,#REF!,1,#REF!,"&gt;="&amp;MI232,#REF!,"&lt;="&amp;MH232,#REF!,"&lt;="&amp;ME232,#REF!,"&gt;="&amp;MF232)</f>
        <v/>
      </c>
      <c r="MU232" s="1">
        <f>COUNTIFS(#REF!,LT232,#REF!,0,#REF!,"&gt;="&amp;MI232,#REF!,"&lt;="&amp;MH232,#REF!,"&lt;="&amp;ME232,#REF!,"&gt;="&amp;MF232)</f>
        <v/>
      </c>
      <c r="MV232" s="1">
        <f>COUNTIFS(#REF!,LT232,#REF!,1,#REF!,"&gt;="&amp;MI232,#REF!,"&lt;="&amp;MH232,#REF!,"="&amp;KZ232,#REF!,"="&amp;LA232,#REF!,"&lt;="&amp;ME232,#REF!,"&gt;="&amp;MF232)</f>
        <v/>
      </c>
      <c r="MW232" s="1">
        <f>COUNTIFS(#REF!,LT232,#REF!,0,#REF!,"&gt;="&amp;MI232,#REF!,"&lt;="&amp;MH232,#REF!,"="&amp;KZ232,#REF!,"="&amp;LA232,#REF!,"&lt;="&amp;ME232,#REF!,"&gt;="&amp;MF232)</f>
        <v/>
      </c>
      <c r="MX232" s="1">
        <f>COUNTIFS(#REF!,LT232,#REF!,1,#REF!,"&gt;="&amp;MC232,#REF!,"&lt;="&amp;MB232,#REF!,"&lt;="&amp;ME232,#REF!,"&gt;="&amp;MF232)</f>
        <v/>
      </c>
      <c r="MY232" s="1">
        <f>COUNTIFS(#REF!,LT232,#REF!,0,#REF!,"&gt;="&amp;MC232,#REF!,"&lt;="&amp;MB232,#REF!,"&lt;="&amp;ME232,#REF!,"&gt;="&amp;MF232)</f>
        <v/>
      </c>
      <c r="MZ232" s="1">
        <f>COUNTIFS(#REF!,LT232,#REF!,1,#REF!,"&lt;="&amp;ME232,#REF!,"&gt;="&amp;MF232,#REF!,"="&amp;KV232,#REF!,"="&amp;KX232)</f>
        <v/>
      </c>
      <c r="NA232" s="1">
        <f>COUNTIFS(#REF!,LT232,#REF!,0,#REF!,"&lt;="&amp;ME232,#REF!,"&gt;="&amp;MF232,#REF!,"="&amp;KV232,#REF!,"="&amp;KX232)</f>
        <v/>
      </c>
      <c r="NB232" s="1">
        <f>COUNTIFS(#REF!,LT232,#REF!,1,#REF!,"&lt;="&amp;ME232,#REF!,"&gt;="&amp;MF232,#REF!,"="&amp;KW232,#REF!,"="&amp;KY232)</f>
        <v/>
      </c>
      <c r="NC232" s="1">
        <f>COUNTIFS(#REF!,LT232,#REF!,0,#REF!,"&lt;="&amp;ME232,#REF!,"&gt;="&amp;MF232,#REF!,"="&amp;KW232,#REF!,"="&amp;KY232)</f>
        <v/>
      </c>
      <c r="ND232" s="1">
        <f>COUNTIFS(#REF!,LT232,#REF!,1,#REF!,"&gt;="&amp;MC232,#REF!,"&lt;="&amp;MB232,#REF!,"&lt;="&amp;ME232,#REF!,"&gt;="&amp;MF232,#REF!,"="&amp;KV232,#REF!,"="&amp;KX232)</f>
        <v/>
      </c>
      <c r="NE232" s="1">
        <f>COUNTIFS(#REF!,LT232,#REF!,0,#REF!,"&gt;="&amp;MC232,#REF!,"&lt;="&amp;MB232,#REF!,"&lt;="&amp;ME232,#REF!,"&gt;="&amp;MF232,#REF!,"="&amp;KV232,#REF!,"="&amp;KX232)</f>
        <v/>
      </c>
      <c r="NF232" s="1">
        <f>COUNTIFS(#REF!,LT232,#REF!,1,#REF!,"&gt;="&amp;MC232,#REF!,"&lt;="&amp;MB232,#REF!,"&lt;="&amp;ME232,#REF!,"&gt;="&amp;MF232,#REF!,"="&amp;KW232,#REF!,"="&amp;KY232)</f>
        <v/>
      </c>
      <c r="NG232" s="1">
        <f>COUNTIFS(#REF!,LT232,#REF!,0,#REF!,"&gt;="&amp;MC232,#REF!,"&lt;="&amp;MB232,#REF!,"&lt;="&amp;ME232,#REF!,"&gt;="&amp;MF232,#REF!,"="&amp;KW232,#REF!,"="&amp;KY232)</f>
        <v/>
      </c>
      <c r="NH232" s="1">
        <f>COUNTIFS(#REF!,LT232,#REF!,1,#REF!,"&gt;="&amp;MC232,#REF!,"&lt;="&amp;MB232,#REF!,"&lt;="&amp;ME232,#REF!,"&gt;="&amp;MF232,#REF!,"="&amp;KZ232,#REF!,"="&amp;LA232)</f>
        <v/>
      </c>
      <c r="NI232" s="1">
        <f>COUNTIFS(#REF!,LT232,#REF!,0,#REF!,"&gt;="&amp;MC232,#REF!,"&lt;="&amp;MB232,#REF!,"&lt;="&amp;ME232,#REF!,"&gt;="&amp;MF232,#REF!,"="&amp;KZ232,#REF!,"="&amp;LA232)</f>
        <v/>
      </c>
      <c r="NJ232" s="1">
        <f>COUNTIFS(#REF!,LT232,#REF!,1,#REF!,"&gt;="&amp;MI232,#REF!,"&lt;="&amp;MH232,#REF!,"&lt;="&amp;ME232,#REF!,"&gt;="&amp;MF232)</f>
        <v/>
      </c>
      <c r="NK232" s="1">
        <f>COUNTIFS(#REF!,LT232,#REF!,0,#REF!,"&gt;="&amp;MI232,#REF!,"&lt;="&amp;MH232,#REF!,"&lt;="&amp;ME232,#REF!,"&gt;="&amp;MF232)</f>
        <v/>
      </c>
      <c r="NL232" s="1">
        <f>COUNTIFS(#REF!,LT232,#REF!,1,#REF!,"&gt;="&amp;MI232,#REF!,"&lt;="&amp;MH232,#REF!,"="&amp;KZ232,#REF!,"="&amp;LA232,#REF!,"&lt;="&amp;ME232,#REF!,"&gt;="&amp;MF232)</f>
        <v/>
      </c>
      <c r="NM232" s="1">
        <f>COUNTIFS(#REF!,LT232,#REF!,0,#REF!,"&gt;="&amp;MI232,#REF!,"&lt;="&amp;MH232,#REF!,"="&amp;KZ232,#REF!,"="&amp;LA232,#REF!,"&lt;="&amp;ME232,#REF!,"&gt;="&amp;MF232)</f>
        <v/>
      </c>
      <c r="NN232" s="1">
        <f>COUNTIFS(#REF!,LT232,#REF!,1,#REF!,"&gt;="&amp;MC232,#REF!,"&lt;="&amp;MB232,#REF!,"&lt;="&amp;ME232,#REF!,"&gt;="&amp;MF232)</f>
        <v/>
      </c>
      <c r="NO232" s="1">
        <f>COUNTIFS(#REF!,LT232,#REF!,0,#REF!,"&gt;="&amp;MC232,#REF!,"&lt;="&amp;MB232,#REF!,"&lt;="&amp;ME232,#REF!,"&gt;="&amp;MF232)</f>
        <v/>
      </c>
      <c r="NP232" s="1">
        <f>COUNTIFS(#REF!,LT232,#REF!,1,#REF!,"&lt;="&amp;ME232,#REF!,"&gt;="&amp;MF232,#REF!,"="&amp;KV232,#REF!,"="&amp;KX232)</f>
        <v/>
      </c>
      <c r="NQ232" s="1">
        <f>COUNTIFS(#REF!,LT232,#REF!,0,#REF!,"&lt;="&amp;ME232,#REF!,"&gt;="&amp;MF232,#REF!,"="&amp;KV232,#REF!,"="&amp;KX232)</f>
        <v/>
      </c>
      <c r="NR232" s="1">
        <f>COUNTIFS(#REF!,LT232,#REF!,1,#REF!,"&lt;="&amp;ME232,#REF!,"&gt;="&amp;MF232,#REF!,"="&amp;KW232,#REF!,"="&amp;KY232)</f>
        <v/>
      </c>
      <c r="NS232" s="1">
        <f>COUNTIFS(#REF!,LT232,#REF!,0,#REF!,"&lt;="&amp;ME232,#REF!,"&gt;="&amp;MF232,#REF!,"="&amp;KW232,#REF!,"="&amp;KY232)</f>
        <v/>
      </c>
      <c r="NT232" s="1">
        <f>MP232+MR232+MT232+MV232+MX232+MZ232+NB232</f>
        <v/>
      </c>
      <c r="NU232" s="1">
        <f>MQ232+MS232+MU232+MW232+MY232+NA232+NC232</f>
        <v/>
      </c>
      <c r="NV232" s="1">
        <f>NT232+NU232</f>
        <v/>
      </c>
      <c r="NW232" s="33">
        <f>NT232/(NT232+NU232)</f>
        <v/>
      </c>
      <c r="NX232" s="3">
        <f>1/NW232</f>
        <v/>
      </c>
      <c r="NY232" s="1">
        <f>LH232</f>
        <v/>
      </c>
      <c r="NZ232" s="79">
        <f>(NW232*((NY232-1)*0.98))-((1-NW232)*1)</f>
        <v/>
      </c>
      <c r="OA232" s="34">
        <f>IF(LR232&lt;0.9,0,IF(AND(LR232&gt;1.1),0,1))</f>
        <v/>
      </c>
      <c r="OB232" s="34">
        <f>IF(LS232&lt;0.9,0,IF(AND(LS232&gt;1.1),0,1))</f>
        <v/>
      </c>
      <c r="OC232" s="32">
        <f>IF(NV232&gt;99,1,0)</f>
        <v/>
      </c>
      <c r="OD232" s="32">
        <f>IF(NZ232&gt;0.0799,1,0)</f>
        <v/>
      </c>
      <c r="OE232" s="32">
        <f>IF(NZ232&gt;OM232,1,0)</f>
        <v/>
      </c>
      <c r="OF232" s="32">
        <f>OC232+OD232+OE232+OA232+OB232</f>
        <v/>
      </c>
      <c r="OG232" s="1">
        <f>ND232+NF232+NH232+NJ232+NL232+NN232+NP232+NR232</f>
        <v/>
      </c>
      <c r="OH232" s="1">
        <f>NE232+NG232+NI232+NK232+NM232+NO232+NQ232+NS232</f>
        <v/>
      </c>
      <c r="OI232" s="1">
        <f>OG232+OH232</f>
        <v/>
      </c>
      <c r="OJ232" s="33">
        <f>OG232/(OG232+OH232)</f>
        <v/>
      </c>
      <c r="OK232" s="3">
        <f>1/OJ232</f>
        <v/>
      </c>
      <c r="OL232" s="1">
        <f>LI232</f>
        <v/>
      </c>
      <c r="OM232" s="79">
        <f>(OJ232*((OL232-1)*0.98))-((1-OJ232)*1)</f>
        <v/>
      </c>
      <c r="ON232" s="34">
        <f>IF(LR232&lt;0.9,0,IF(AND(LR232&gt;1.1),0,1))</f>
        <v/>
      </c>
      <c r="OO232" s="34">
        <f>IF(LS232&lt;0.9,0,IF(AND(LS232&gt;1.1),0,1))</f>
        <v/>
      </c>
      <c r="OP232" s="32">
        <f>IF(OI232&gt;99,1,0)</f>
        <v/>
      </c>
      <c r="OQ232" s="32">
        <f>IF(OM232&gt;0.0799,1,0)</f>
        <v/>
      </c>
      <c r="OR232" s="32">
        <f>IF(OM232&gt;OZ232,1,0)</f>
        <v/>
      </c>
      <c r="OS232" s="32">
        <f>OP232+OQ232+OR232+ON232+OO232</f>
        <v/>
      </c>
      <c r="OT232">
        <f>IF(OF232=5,"BackHome0-0",IF(AND(OS232=5),"BackAway0-0",""))</f>
        <v/>
      </c>
      <c r="OU232">
        <f>IF(OF232=5,KN232,IF(AND(OS232=5),KO232,""))</f>
        <v/>
      </c>
      <c r="OV232">
        <f>IF(OF232=5,"Match Odds",IF(AND(OS232=5),"Match Odds",""))</f>
        <v/>
      </c>
      <c r="OW232">
        <f>IF(OF232=5,KP232,IF(AND(OS232=5),KP232,""))</f>
        <v/>
      </c>
      <c r="OX232">
        <f>IF(OF232=5,"MATCH_ODDS",IF(AND(OS232=5),"MATCH_ODDS",""))</f>
        <v/>
      </c>
      <c r="OY232">
        <f>IF(OF232=5,"BACK",IF(AND(OS232=5),"BACK",""))</f>
        <v/>
      </c>
    </row>
    <row r="233" ht="16.5" customHeight="1" thickBot="1" thickTop="1">
      <c r="A233" s="2" t="n"/>
      <c r="KN233" s="1">
        <f>IF(INDEX(#REF!,MATCH('HT 0-0'!D233,#REF!,0))=INDEX(#REF!,MATCH('HT 0-0'!D233,#REF!,0)),INDEX(#REF!,MATCH('HT 0-0'!D233,#REF!,0)),"ERROR")</f>
        <v/>
      </c>
      <c r="KO233" s="1">
        <f>IF(INDEX(#REF!,MATCH('HT 0-0'!E233,#REF!,0))=INDEX(#REF!,MATCH('HT 0-0'!E233,#REF!,0)),INDEX(#REF!,MATCH('HT 0-0'!E233,#REF!,0)),"ERROR")</f>
        <v/>
      </c>
      <c r="KP233" s="1">
        <f>KN233&amp;" v "&amp;KO233</f>
        <v/>
      </c>
      <c r="KQ233">
        <f>B233&amp;"_"&amp;C233</f>
        <v/>
      </c>
      <c r="KR233" s="1">
        <f>IF((HW233/KK233)&lt;0.335,"G",IF((HW233/KK233)&gt;0.67,"R","A"))</f>
        <v/>
      </c>
      <c r="KS233" s="1">
        <f>IF((HX233/KK233)&lt;0.335,"G",IF((HX233/KK233)&gt;0.67,"R","A"))</f>
        <v/>
      </c>
      <c r="KT233" s="1">
        <f>IF((IH233/KK233)&lt;0.335,"G",IF((IH233/KK233)&gt;0.67,"R","A"))</f>
        <v/>
      </c>
      <c r="KU233" s="1">
        <f>IF((II233/KK233)&lt;0.335,"G",IF((II233/KK233)&gt;0.67,"R","A"))</f>
        <v/>
      </c>
      <c r="KV233" s="1">
        <f>IF((HZ233/KK233)&lt;0.335,"G",IF((HZ233/KK233)&gt;0.67,"R","A"))</f>
        <v/>
      </c>
      <c r="KW233" s="1">
        <f>IF((HY233/KK233)&lt;0.335,"G",IF((HY233/KK233)&gt;0.67,"R","A"))</f>
        <v/>
      </c>
      <c r="KX233" s="1">
        <f>IF((IK233/KK233)&lt;0.335,"G",IF((IK233/KK233)&gt;0.67,"R","A"))</f>
        <v/>
      </c>
      <c r="KY233" s="1">
        <f>IF((IJ233/KK233)&lt;0.335,"G",IF((IJ233/KK233)&gt;0.67,"R","A"))</f>
        <v/>
      </c>
      <c r="KZ233" s="1">
        <f>IF((HQ233/KK233)&lt;0.335,"G",IF((HQ233/KK233)&gt;0.67,"R","A"))</f>
        <v/>
      </c>
      <c r="LA233" s="1">
        <f>IF((IB233/KK233)&lt;0.335,"G",IF((IB233/KK233)&gt;0.67,"R","A"))</f>
        <v/>
      </c>
      <c r="LB233">
        <f>IF(LQ233="0-0",INDEX(Scrape!#REF!,MATCH('HT 0-0'!KP233,Scrape!$B:$B,0)),"")</f>
        <v/>
      </c>
      <c r="LC233">
        <f>IF(LQ233="0-0",INDEX(Scrape!$A:$A,MATCH('HT 0-0'!KP233,Scrape!$B:$B,0)),"")</f>
        <v/>
      </c>
      <c r="LD233">
        <f>IF(LQ233="0-0",INDEX(Scrape!$B:$B,MATCH('HT 0-0'!KP233,Scrape!$B:$B,0)),"")</f>
        <v/>
      </c>
      <c r="LE233">
        <f>IF(LQ233="0-0",INDEX(Scrape!$C:$C,MATCH('HT 0-0'!KP233,Scrape!$B:$B,0)),"")</f>
        <v/>
      </c>
      <c r="LF233">
        <f>IF(LQ233="0-0",INDEX(Scrape!$D:$D,MATCH('HT 0-0'!KP233,Scrape!$B:$B,0)),"")</f>
        <v/>
      </c>
      <c r="LG233">
        <f>IF(LQ233="0-0",INDEX(Scrape!$E:$E,MATCH('HT 0-0'!KP233,Scrape!$B:$B,0)),"")</f>
        <v/>
      </c>
      <c r="LH233">
        <f>IF(LQ233="0-0",INDEX(Scrape!$F:$F,MATCH('HT 0-0'!KP233,Scrape!$B:$B,0)),"")</f>
        <v/>
      </c>
      <c r="LI233">
        <f>IF(LQ233="0-0",INDEX(Scrape!$G:$G,MATCH('HT 0-0'!KP233,Scrape!$B:$B,0)),"")</f>
        <v/>
      </c>
      <c r="LJ233">
        <f>IF(LQ233="0-0",INDEX(Scrape!$H:$H,MATCH('HT 0-0'!KP233,Scrape!$B:$B,0)),"")</f>
        <v/>
      </c>
      <c r="LK233">
        <f>IF(LQ233="0-0",INDEX(Scrape!$I:$I,MATCH('HT 0-0'!KP233,Scrape!$B:$B,0)),"")</f>
        <v/>
      </c>
      <c r="LL233">
        <f>IF(LQ233="0-0",INDEX(Scrape!$J:$J,MATCH('HT 0-0'!KP233,Scrape!$B:$B,0)),"")</f>
        <v/>
      </c>
      <c r="LM233">
        <f>IF(LQ233="0-0",INDEX(Scrape!$K:$K,MATCH('HT 0-0'!KP233,Scrape!$B:$B,0)),"")</f>
        <v/>
      </c>
      <c r="LN233">
        <f>IF(LQ233="0-0",INDEX(Scrape!$L:$L,MATCH('HT 0-0'!KP233,Scrape!$B:$B,0)),"")</f>
        <v/>
      </c>
      <c r="LO233">
        <f>IF(LQ233="0-0",INDEX(Scrape!$M:$M,MATCH('HT 0-0'!KP233,Scrape!$B:$B,0)),"")</f>
        <v/>
      </c>
      <c r="LP233">
        <f>IF(LQ233="0-0",INDEX(Scrape!$N:$N,MATCH('HT 0-0'!KP233,Scrape!$B:$B,0)),"")</f>
        <v/>
      </c>
      <c r="LQ233">
        <f>INDEX(Scrape!$O:$O,MATCH('HT 0-0'!KP233,Scrape!$B:$B,0))</f>
        <v/>
      </c>
      <c r="LR233">
        <f>(1/LJ233)+(1/LI233)+(1/LH233)</f>
        <v/>
      </c>
      <c r="LS233">
        <f>(1/LG233)+(1/LF233)+(1/LE233)</f>
        <v/>
      </c>
      <c r="LT233" s="8">
        <f>IF(INDEX(#REF!,MATCH(KQ233,#REF!,0))=INDEX(#REF!,MATCH(KQ233,#REF!,0)),INDEX(#REF!,MATCH(KQ233,#REF!,0)),"ERROR")</f>
        <v/>
      </c>
      <c r="LU233" s="4">
        <f>IF(KR233="G",2,IF(KR233="R",0.5,IF(KR233="A",1)))</f>
        <v/>
      </c>
      <c r="LV233" s="4">
        <f>IF(KS233="G",0.5,IF(KS233="R",2,IF(KS233="A",1)))</f>
        <v/>
      </c>
      <c r="LW233" s="4">
        <f>IF(KT233="G",2,IF(KT233="R",0.5,IF(KT233="A",1)))</f>
        <v/>
      </c>
      <c r="LX233" s="4">
        <f>IF(KU233="G",0.5,IF(KU233="R",2,IF(KU233="A",1)))</f>
        <v/>
      </c>
      <c r="LY233" s="7">
        <f>(LK233*(LU233+LX233)+(LL233*(LU233+LX233)))</f>
        <v/>
      </c>
      <c r="LZ233" s="7">
        <f>(LN233*(LV233+LW233)+(LO233*(LV233+LW233)))</f>
        <v/>
      </c>
      <c r="MA233" s="11">
        <f>LY233-LZ233</f>
        <v/>
      </c>
      <c r="MB233" s="5">
        <f>MA233+2</f>
        <v/>
      </c>
      <c r="MC233" s="6">
        <f>MA233-2</f>
        <v/>
      </c>
      <c r="MD233" s="4">
        <f>LE233</f>
        <v/>
      </c>
      <c r="ME233" s="9">
        <f>IF(MD233=0,1000,MD233+0.75)</f>
        <v/>
      </c>
      <c r="MF233" s="10">
        <f>IF(MD233=0,0,MD233-0.75)</f>
        <v/>
      </c>
      <c r="MG233" s="4">
        <f>((LM233*(LU233+LX233))-((LP233*(LV233+LW233))))</f>
        <v/>
      </c>
      <c r="MH233" s="9">
        <f>MG233*1.2</f>
        <v/>
      </c>
      <c r="MI233" s="10">
        <f>MG233*0.8</f>
        <v/>
      </c>
      <c r="MJ233">
        <f>IFERROR(OT233,"")</f>
        <v/>
      </c>
      <c r="MK233">
        <f>IFERROR(OU233,"")</f>
        <v/>
      </c>
      <c r="ML233">
        <f>IFERROR(OV233,"")</f>
        <v/>
      </c>
      <c r="MM233">
        <f>IFERROR(OW233,"")</f>
        <v/>
      </c>
      <c r="MN233">
        <f>IFERROR(OX233,"")</f>
        <v/>
      </c>
      <c r="MO233">
        <f>IFERROR(OY233,"")</f>
        <v/>
      </c>
      <c r="MP233" s="1">
        <f>COUNTIFS(#REF!,LT233,#REF!,1,#REF!,"&gt;="&amp;MC233,#REF!,"&lt;="&amp;MB233,#REF!,"&lt;="&amp;ME233,#REF!,"&gt;="&amp;MF233,#REF!,"="&amp;KV233,#REF!,"="&amp;KX233)</f>
        <v/>
      </c>
      <c r="MQ233" s="1">
        <f>COUNTIFS(#REF!,LT233,#REF!,0,#REF!,"&gt;="&amp;MC233,#REF!,"&lt;="&amp;MB233,#REF!,"&lt;="&amp;ME233,#REF!,"&gt;="&amp;MF233,#REF!,"="&amp;KV233,#REF!,"="&amp;KX233)</f>
        <v/>
      </c>
      <c r="MR233" s="1">
        <f>COUNTIFS(#REF!,LT233,#REF!,1,#REF!,"&gt;="&amp;MC233,#REF!,"&lt;="&amp;MB233,#REF!,"&lt;="&amp;ME233,#REF!,"&gt;="&amp;MF233,#REF!,"="&amp;KW233,#REF!,"="&amp;KY233)</f>
        <v/>
      </c>
      <c r="MS233" s="1">
        <f>COUNTIFS(#REF!,LT233,#REF!,0,#REF!,"&gt;="&amp;MC233,#REF!,"&lt;="&amp;MB233,#REF!,"&lt;="&amp;ME233,#REF!,"&gt;="&amp;MF233,#REF!,"="&amp;KW233,#REF!,"="&amp;KY233)</f>
        <v/>
      </c>
      <c r="MT233" s="1">
        <f>COUNTIFS(#REF!,LT233,#REF!,1,#REF!,"&gt;="&amp;MI233,#REF!,"&lt;="&amp;MH233,#REF!,"&lt;="&amp;ME233,#REF!,"&gt;="&amp;MF233)</f>
        <v/>
      </c>
      <c r="MU233" s="1">
        <f>COUNTIFS(#REF!,LT233,#REF!,0,#REF!,"&gt;="&amp;MI233,#REF!,"&lt;="&amp;MH233,#REF!,"&lt;="&amp;ME233,#REF!,"&gt;="&amp;MF233)</f>
        <v/>
      </c>
      <c r="MV233" s="1">
        <f>COUNTIFS(#REF!,LT233,#REF!,1,#REF!,"&gt;="&amp;MI233,#REF!,"&lt;="&amp;MH233,#REF!,"="&amp;KZ233,#REF!,"="&amp;LA233,#REF!,"&lt;="&amp;ME233,#REF!,"&gt;="&amp;MF233)</f>
        <v/>
      </c>
      <c r="MW233" s="1">
        <f>COUNTIFS(#REF!,LT233,#REF!,0,#REF!,"&gt;="&amp;MI233,#REF!,"&lt;="&amp;MH233,#REF!,"="&amp;KZ233,#REF!,"="&amp;LA233,#REF!,"&lt;="&amp;ME233,#REF!,"&gt;="&amp;MF233)</f>
        <v/>
      </c>
      <c r="MX233" s="1">
        <f>COUNTIFS(#REF!,LT233,#REF!,1,#REF!,"&gt;="&amp;MC233,#REF!,"&lt;="&amp;MB233,#REF!,"&lt;="&amp;ME233,#REF!,"&gt;="&amp;MF233)</f>
        <v/>
      </c>
      <c r="MY233" s="1">
        <f>COUNTIFS(#REF!,LT233,#REF!,0,#REF!,"&gt;="&amp;MC233,#REF!,"&lt;="&amp;MB233,#REF!,"&lt;="&amp;ME233,#REF!,"&gt;="&amp;MF233)</f>
        <v/>
      </c>
      <c r="MZ233" s="1">
        <f>COUNTIFS(#REF!,LT233,#REF!,1,#REF!,"&lt;="&amp;ME233,#REF!,"&gt;="&amp;MF233,#REF!,"="&amp;KV233,#REF!,"="&amp;KX233)</f>
        <v/>
      </c>
      <c r="NA233" s="1">
        <f>COUNTIFS(#REF!,LT233,#REF!,0,#REF!,"&lt;="&amp;ME233,#REF!,"&gt;="&amp;MF233,#REF!,"="&amp;KV233,#REF!,"="&amp;KX233)</f>
        <v/>
      </c>
      <c r="NB233" s="1">
        <f>COUNTIFS(#REF!,LT233,#REF!,1,#REF!,"&lt;="&amp;ME233,#REF!,"&gt;="&amp;MF233,#REF!,"="&amp;KW233,#REF!,"="&amp;KY233)</f>
        <v/>
      </c>
      <c r="NC233" s="1">
        <f>COUNTIFS(#REF!,LT233,#REF!,0,#REF!,"&lt;="&amp;ME233,#REF!,"&gt;="&amp;MF233,#REF!,"="&amp;KW233,#REF!,"="&amp;KY233)</f>
        <v/>
      </c>
      <c r="ND233" s="1">
        <f>COUNTIFS(#REF!,LT233,#REF!,1,#REF!,"&gt;="&amp;MC233,#REF!,"&lt;="&amp;MB233,#REF!,"&lt;="&amp;ME233,#REF!,"&gt;="&amp;MF233,#REF!,"="&amp;KV233,#REF!,"="&amp;KX233)</f>
        <v/>
      </c>
      <c r="NE233" s="1">
        <f>COUNTIFS(#REF!,LT233,#REF!,0,#REF!,"&gt;="&amp;MC233,#REF!,"&lt;="&amp;MB233,#REF!,"&lt;="&amp;ME233,#REF!,"&gt;="&amp;MF233,#REF!,"="&amp;KV233,#REF!,"="&amp;KX233)</f>
        <v/>
      </c>
      <c r="NF233" s="1">
        <f>COUNTIFS(#REF!,LT233,#REF!,1,#REF!,"&gt;="&amp;MC233,#REF!,"&lt;="&amp;MB233,#REF!,"&lt;="&amp;ME233,#REF!,"&gt;="&amp;MF233,#REF!,"="&amp;KW233,#REF!,"="&amp;KY233)</f>
        <v/>
      </c>
      <c r="NG233" s="1">
        <f>COUNTIFS(#REF!,LT233,#REF!,0,#REF!,"&gt;="&amp;MC233,#REF!,"&lt;="&amp;MB233,#REF!,"&lt;="&amp;ME233,#REF!,"&gt;="&amp;MF233,#REF!,"="&amp;KW233,#REF!,"="&amp;KY233)</f>
        <v/>
      </c>
      <c r="NH233" s="1">
        <f>COUNTIFS(#REF!,LT233,#REF!,1,#REF!,"&gt;="&amp;MC233,#REF!,"&lt;="&amp;MB233,#REF!,"&lt;="&amp;ME233,#REF!,"&gt;="&amp;MF233,#REF!,"="&amp;KZ233,#REF!,"="&amp;LA233)</f>
        <v/>
      </c>
      <c r="NI233" s="1">
        <f>COUNTIFS(#REF!,LT233,#REF!,0,#REF!,"&gt;="&amp;MC233,#REF!,"&lt;="&amp;MB233,#REF!,"&lt;="&amp;ME233,#REF!,"&gt;="&amp;MF233,#REF!,"="&amp;KZ233,#REF!,"="&amp;LA233)</f>
        <v/>
      </c>
      <c r="NJ233" s="1">
        <f>COUNTIFS(#REF!,LT233,#REF!,1,#REF!,"&gt;="&amp;MI233,#REF!,"&lt;="&amp;MH233,#REF!,"&lt;="&amp;ME233,#REF!,"&gt;="&amp;MF233)</f>
        <v/>
      </c>
      <c r="NK233" s="1">
        <f>COUNTIFS(#REF!,LT233,#REF!,0,#REF!,"&gt;="&amp;MI233,#REF!,"&lt;="&amp;MH233,#REF!,"&lt;="&amp;ME233,#REF!,"&gt;="&amp;MF233)</f>
        <v/>
      </c>
      <c r="NL233" s="1">
        <f>COUNTIFS(#REF!,LT233,#REF!,1,#REF!,"&gt;="&amp;MI233,#REF!,"&lt;="&amp;MH233,#REF!,"="&amp;KZ233,#REF!,"="&amp;LA233,#REF!,"&lt;="&amp;ME233,#REF!,"&gt;="&amp;MF233)</f>
        <v/>
      </c>
      <c r="NM233" s="1">
        <f>COUNTIFS(#REF!,LT233,#REF!,0,#REF!,"&gt;="&amp;MI233,#REF!,"&lt;="&amp;MH233,#REF!,"="&amp;KZ233,#REF!,"="&amp;LA233,#REF!,"&lt;="&amp;ME233,#REF!,"&gt;="&amp;MF233)</f>
        <v/>
      </c>
      <c r="NN233" s="1">
        <f>COUNTIFS(#REF!,LT233,#REF!,1,#REF!,"&gt;="&amp;MC233,#REF!,"&lt;="&amp;MB233,#REF!,"&lt;="&amp;ME233,#REF!,"&gt;="&amp;MF233)</f>
        <v/>
      </c>
      <c r="NO233" s="1">
        <f>COUNTIFS(#REF!,LT233,#REF!,0,#REF!,"&gt;="&amp;MC233,#REF!,"&lt;="&amp;MB233,#REF!,"&lt;="&amp;ME233,#REF!,"&gt;="&amp;MF233)</f>
        <v/>
      </c>
      <c r="NP233" s="1">
        <f>COUNTIFS(#REF!,LT233,#REF!,1,#REF!,"&lt;="&amp;ME233,#REF!,"&gt;="&amp;MF233,#REF!,"="&amp;KV233,#REF!,"="&amp;KX233)</f>
        <v/>
      </c>
      <c r="NQ233" s="1">
        <f>COUNTIFS(#REF!,LT233,#REF!,0,#REF!,"&lt;="&amp;ME233,#REF!,"&gt;="&amp;MF233,#REF!,"="&amp;KV233,#REF!,"="&amp;KX233)</f>
        <v/>
      </c>
      <c r="NR233" s="1">
        <f>COUNTIFS(#REF!,LT233,#REF!,1,#REF!,"&lt;="&amp;ME233,#REF!,"&gt;="&amp;MF233,#REF!,"="&amp;KW233,#REF!,"="&amp;KY233)</f>
        <v/>
      </c>
      <c r="NS233" s="1">
        <f>COUNTIFS(#REF!,LT233,#REF!,0,#REF!,"&lt;="&amp;ME233,#REF!,"&gt;="&amp;MF233,#REF!,"="&amp;KW233,#REF!,"="&amp;KY233)</f>
        <v/>
      </c>
      <c r="NT233" s="1">
        <f>MP233+MR233+MT233+MV233+MX233+MZ233+NB233</f>
        <v/>
      </c>
      <c r="NU233" s="1">
        <f>MQ233+MS233+MU233+MW233+MY233+NA233+NC233</f>
        <v/>
      </c>
      <c r="NV233" s="1">
        <f>NT233+NU233</f>
        <v/>
      </c>
      <c r="NW233" s="33">
        <f>NT233/(NT233+NU233)</f>
        <v/>
      </c>
      <c r="NX233" s="3">
        <f>1/NW233</f>
        <v/>
      </c>
      <c r="NY233" s="1">
        <f>LH233</f>
        <v/>
      </c>
      <c r="NZ233" s="79">
        <f>(NW233*((NY233-1)*0.98))-((1-NW233)*1)</f>
        <v/>
      </c>
      <c r="OA233" s="34">
        <f>IF(LR233&lt;0.9,0,IF(AND(LR233&gt;1.1),0,1))</f>
        <v/>
      </c>
      <c r="OB233" s="34">
        <f>IF(LS233&lt;0.9,0,IF(AND(LS233&gt;1.1),0,1))</f>
        <v/>
      </c>
      <c r="OC233" s="32">
        <f>IF(NV233&gt;99,1,0)</f>
        <v/>
      </c>
      <c r="OD233" s="32">
        <f>IF(NZ233&gt;0.0799,1,0)</f>
        <v/>
      </c>
      <c r="OE233" s="32">
        <f>IF(NZ233&gt;OM233,1,0)</f>
        <v/>
      </c>
      <c r="OF233" s="32">
        <f>OC233+OD233+OE233+OA233+OB233</f>
        <v/>
      </c>
      <c r="OG233" s="1">
        <f>ND233+NF233+NH233+NJ233+NL233+NN233+NP233+NR233</f>
        <v/>
      </c>
      <c r="OH233" s="1">
        <f>NE233+NG233+NI233+NK233+NM233+NO233+NQ233+NS233</f>
        <v/>
      </c>
      <c r="OI233" s="1">
        <f>OG233+OH233</f>
        <v/>
      </c>
      <c r="OJ233" s="33">
        <f>OG233/(OG233+OH233)</f>
        <v/>
      </c>
      <c r="OK233" s="3">
        <f>1/OJ233</f>
        <v/>
      </c>
      <c r="OL233" s="1">
        <f>LI233</f>
        <v/>
      </c>
      <c r="OM233" s="79">
        <f>(OJ233*((OL233-1)*0.98))-((1-OJ233)*1)</f>
        <v/>
      </c>
      <c r="ON233" s="34">
        <f>IF(LR233&lt;0.9,0,IF(AND(LR233&gt;1.1),0,1))</f>
        <v/>
      </c>
      <c r="OO233" s="34">
        <f>IF(LS233&lt;0.9,0,IF(AND(LS233&gt;1.1),0,1))</f>
        <v/>
      </c>
      <c r="OP233" s="32">
        <f>IF(OI233&gt;99,1,0)</f>
        <v/>
      </c>
      <c r="OQ233" s="32">
        <f>IF(OM233&gt;0.0799,1,0)</f>
        <v/>
      </c>
      <c r="OR233" s="32">
        <f>IF(OM233&gt;OZ233,1,0)</f>
        <v/>
      </c>
      <c r="OS233" s="32">
        <f>OP233+OQ233+OR233+ON233+OO233</f>
        <v/>
      </c>
      <c r="OT233">
        <f>IF(OF233=5,"BackHome0-0",IF(AND(OS233=5),"BackAway0-0",""))</f>
        <v/>
      </c>
      <c r="OU233">
        <f>IF(OF233=5,KN233,IF(AND(OS233=5),KO233,""))</f>
        <v/>
      </c>
      <c r="OV233">
        <f>IF(OF233=5,"Match Odds",IF(AND(OS233=5),"Match Odds",""))</f>
        <v/>
      </c>
      <c r="OW233">
        <f>IF(OF233=5,KP233,IF(AND(OS233=5),KP233,""))</f>
        <v/>
      </c>
      <c r="OX233">
        <f>IF(OF233=5,"MATCH_ODDS",IF(AND(OS233=5),"MATCH_ODDS",""))</f>
        <v/>
      </c>
      <c r="OY233">
        <f>IF(OF233=5,"BACK",IF(AND(OS233=5),"BACK",""))</f>
        <v/>
      </c>
    </row>
    <row r="234" ht="16.5" customHeight="1" thickBot="1" thickTop="1">
      <c r="A234" s="2" t="n"/>
      <c r="KN234" s="1">
        <f>IF(INDEX(#REF!,MATCH('HT 0-0'!D234,#REF!,0))=INDEX(#REF!,MATCH('HT 0-0'!D234,#REF!,0)),INDEX(#REF!,MATCH('HT 0-0'!D234,#REF!,0)),"ERROR")</f>
        <v/>
      </c>
      <c r="KO234" s="1">
        <f>IF(INDEX(#REF!,MATCH('HT 0-0'!E234,#REF!,0))=INDEX(#REF!,MATCH('HT 0-0'!E234,#REF!,0)),INDEX(#REF!,MATCH('HT 0-0'!E234,#REF!,0)),"ERROR")</f>
        <v/>
      </c>
      <c r="KP234" s="1">
        <f>KN234&amp;" v "&amp;KO234</f>
        <v/>
      </c>
      <c r="KQ234">
        <f>B234&amp;"_"&amp;C234</f>
        <v/>
      </c>
      <c r="KR234" s="1">
        <f>IF((HW234/KK234)&lt;0.335,"G",IF((HW234/KK234)&gt;0.67,"R","A"))</f>
        <v/>
      </c>
      <c r="KS234" s="1">
        <f>IF((HX234/KK234)&lt;0.335,"G",IF((HX234/KK234)&gt;0.67,"R","A"))</f>
        <v/>
      </c>
      <c r="KT234" s="1">
        <f>IF((IH234/KK234)&lt;0.335,"G",IF((IH234/KK234)&gt;0.67,"R","A"))</f>
        <v/>
      </c>
      <c r="KU234" s="1">
        <f>IF((II234/KK234)&lt;0.335,"G",IF((II234/KK234)&gt;0.67,"R","A"))</f>
        <v/>
      </c>
      <c r="KV234" s="1">
        <f>IF((HZ234/KK234)&lt;0.335,"G",IF((HZ234/KK234)&gt;0.67,"R","A"))</f>
        <v/>
      </c>
      <c r="KW234" s="1">
        <f>IF((HY234/KK234)&lt;0.335,"G",IF((HY234/KK234)&gt;0.67,"R","A"))</f>
        <v/>
      </c>
      <c r="KX234" s="1">
        <f>IF((IK234/KK234)&lt;0.335,"G",IF((IK234/KK234)&gt;0.67,"R","A"))</f>
        <v/>
      </c>
      <c r="KY234" s="1">
        <f>IF((IJ234/KK234)&lt;0.335,"G",IF((IJ234/KK234)&gt;0.67,"R","A"))</f>
        <v/>
      </c>
      <c r="KZ234" s="1">
        <f>IF((HQ234/KK234)&lt;0.335,"G",IF((HQ234/KK234)&gt;0.67,"R","A"))</f>
        <v/>
      </c>
      <c r="LA234" s="1">
        <f>IF((IB234/KK234)&lt;0.335,"G",IF((IB234/KK234)&gt;0.67,"R","A"))</f>
        <v/>
      </c>
      <c r="LB234">
        <f>IF(LQ234="0-0",INDEX(Scrape!#REF!,MATCH('HT 0-0'!KP234,Scrape!$B:$B,0)),"")</f>
        <v/>
      </c>
      <c r="LC234">
        <f>IF(LQ234="0-0",INDEX(Scrape!$A:$A,MATCH('HT 0-0'!KP234,Scrape!$B:$B,0)),"")</f>
        <v/>
      </c>
      <c r="LD234">
        <f>IF(LQ234="0-0",INDEX(Scrape!$B:$B,MATCH('HT 0-0'!KP234,Scrape!$B:$B,0)),"")</f>
        <v/>
      </c>
      <c r="LE234">
        <f>IF(LQ234="0-0",INDEX(Scrape!$C:$C,MATCH('HT 0-0'!KP234,Scrape!$B:$B,0)),"")</f>
        <v/>
      </c>
      <c r="LF234">
        <f>IF(LQ234="0-0",INDEX(Scrape!$D:$D,MATCH('HT 0-0'!KP234,Scrape!$B:$B,0)),"")</f>
        <v/>
      </c>
      <c r="LG234">
        <f>IF(LQ234="0-0",INDEX(Scrape!$E:$E,MATCH('HT 0-0'!KP234,Scrape!$B:$B,0)),"")</f>
        <v/>
      </c>
      <c r="LH234">
        <f>IF(LQ234="0-0",INDEX(Scrape!$F:$F,MATCH('HT 0-0'!KP234,Scrape!$B:$B,0)),"")</f>
        <v/>
      </c>
      <c r="LI234">
        <f>IF(LQ234="0-0",INDEX(Scrape!$G:$G,MATCH('HT 0-0'!KP234,Scrape!$B:$B,0)),"")</f>
        <v/>
      </c>
      <c r="LJ234">
        <f>IF(LQ234="0-0",INDEX(Scrape!$H:$H,MATCH('HT 0-0'!KP234,Scrape!$B:$B,0)),"")</f>
        <v/>
      </c>
      <c r="LK234">
        <f>IF(LQ234="0-0",INDEX(Scrape!$I:$I,MATCH('HT 0-0'!KP234,Scrape!$B:$B,0)),"")</f>
        <v/>
      </c>
      <c r="LL234">
        <f>IF(LQ234="0-0",INDEX(Scrape!$J:$J,MATCH('HT 0-0'!KP234,Scrape!$B:$B,0)),"")</f>
        <v/>
      </c>
      <c r="LM234">
        <f>IF(LQ234="0-0",INDEX(Scrape!$K:$K,MATCH('HT 0-0'!KP234,Scrape!$B:$B,0)),"")</f>
        <v/>
      </c>
      <c r="LN234">
        <f>IF(LQ234="0-0",INDEX(Scrape!$L:$L,MATCH('HT 0-0'!KP234,Scrape!$B:$B,0)),"")</f>
        <v/>
      </c>
      <c r="LO234">
        <f>IF(LQ234="0-0",INDEX(Scrape!$M:$M,MATCH('HT 0-0'!KP234,Scrape!$B:$B,0)),"")</f>
        <v/>
      </c>
      <c r="LP234">
        <f>IF(LQ234="0-0",INDEX(Scrape!$N:$N,MATCH('HT 0-0'!KP234,Scrape!$B:$B,0)),"")</f>
        <v/>
      </c>
      <c r="LQ234">
        <f>INDEX(Scrape!$O:$O,MATCH('HT 0-0'!KP234,Scrape!$B:$B,0))</f>
        <v/>
      </c>
      <c r="LR234">
        <f>(1/LJ234)+(1/LI234)+(1/LH234)</f>
        <v/>
      </c>
      <c r="LS234">
        <f>(1/LG234)+(1/LF234)+(1/LE234)</f>
        <v/>
      </c>
      <c r="LT234" s="8">
        <f>IF(INDEX(#REF!,MATCH(KQ234,#REF!,0))=INDEX(#REF!,MATCH(KQ234,#REF!,0)),INDEX(#REF!,MATCH(KQ234,#REF!,0)),"ERROR")</f>
        <v/>
      </c>
      <c r="LU234" s="4">
        <f>IF(KR234="G",2,IF(KR234="R",0.5,IF(KR234="A",1)))</f>
        <v/>
      </c>
      <c r="LV234" s="4">
        <f>IF(KS234="G",0.5,IF(KS234="R",2,IF(KS234="A",1)))</f>
        <v/>
      </c>
      <c r="LW234" s="4">
        <f>IF(KT234="G",2,IF(KT234="R",0.5,IF(KT234="A",1)))</f>
        <v/>
      </c>
      <c r="LX234" s="4">
        <f>IF(KU234="G",0.5,IF(KU234="R",2,IF(KU234="A",1)))</f>
        <v/>
      </c>
      <c r="LY234" s="7">
        <f>(LK234*(LU234+LX234)+(LL234*(LU234+LX234)))</f>
        <v/>
      </c>
      <c r="LZ234" s="7">
        <f>(LN234*(LV234+LW234)+(LO234*(LV234+LW234)))</f>
        <v/>
      </c>
      <c r="MA234" s="11">
        <f>LY234-LZ234</f>
        <v/>
      </c>
      <c r="MB234" s="5">
        <f>MA234+2</f>
        <v/>
      </c>
      <c r="MC234" s="6">
        <f>MA234-2</f>
        <v/>
      </c>
      <c r="MD234" s="4">
        <f>LE234</f>
        <v/>
      </c>
      <c r="ME234" s="9">
        <f>IF(MD234=0,1000,MD234+0.75)</f>
        <v/>
      </c>
      <c r="MF234" s="10">
        <f>IF(MD234=0,0,MD234-0.75)</f>
        <v/>
      </c>
      <c r="MG234" s="4">
        <f>((LM234*(LU234+LX234))-((LP234*(LV234+LW234))))</f>
        <v/>
      </c>
      <c r="MH234" s="9">
        <f>MG234*1.2</f>
        <v/>
      </c>
      <c r="MI234" s="10">
        <f>MG234*0.8</f>
        <v/>
      </c>
      <c r="MJ234">
        <f>IFERROR(OT234,"")</f>
        <v/>
      </c>
      <c r="MK234">
        <f>IFERROR(OU234,"")</f>
        <v/>
      </c>
      <c r="ML234">
        <f>IFERROR(OV234,"")</f>
        <v/>
      </c>
      <c r="MM234">
        <f>IFERROR(OW234,"")</f>
        <v/>
      </c>
      <c r="MN234">
        <f>IFERROR(OX234,"")</f>
        <v/>
      </c>
      <c r="MO234">
        <f>IFERROR(OY234,"")</f>
        <v/>
      </c>
      <c r="MP234" s="1">
        <f>COUNTIFS(#REF!,LT234,#REF!,1,#REF!,"&gt;="&amp;MC234,#REF!,"&lt;="&amp;MB234,#REF!,"&lt;="&amp;ME234,#REF!,"&gt;="&amp;MF234,#REF!,"="&amp;KV234,#REF!,"="&amp;KX234)</f>
        <v/>
      </c>
      <c r="MQ234" s="1">
        <f>COUNTIFS(#REF!,LT234,#REF!,0,#REF!,"&gt;="&amp;MC234,#REF!,"&lt;="&amp;MB234,#REF!,"&lt;="&amp;ME234,#REF!,"&gt;="&amp;MF234,#REF!,"="&amp;KV234,#REF!,"="&amp;KX234)</f>
        <v/>
      </c>
      <c r="MR234" s="1">
        <f>COUNTIFS(#REF!,LT234,#REF!,1,#REF!,"&gt;="&amp;MC234,#REF!,"&lt;="&amp;MB234,#REF!,"&lt;="&amp;ME234,#REF!,"&gt;="&amp;MF234,#REF!,"="&amp;KW234,#REF!,"="&amp;KY234)</f>
        <v/>
      </c>
      <c r="MS234" s="1">
        <f>COUNTIFS(#REF!,LT234,#REF!,0,#REF!,"&gt;="&amp;MC234,#REF!,"&lt;="&amp;MB234,#REF!,"&lt;="&amp;ME234,#REF!,"&gt;="&amp;MF234,#REF!,"="&amp;KW234,#REF!,"="&amp;KY234)</f>
        <v/>
      </c>
      <c r="MT234" s="1">
        <f>COUNTIFS(#REF!,LT234,#REF!,1,#REF!,"&gt;="&amp;MI234,#REF!,"&lt;="&amp;MH234,#REF!,"&lt;="&amp;ME234,#REF!,"&gt;="&amp;MF234)</f>
        <v/>
      </c>
      <c r="MU234" s="1">
        <f>COUNTIFS(#REF!,LT234,#REF!,0,#REF!,"&gt;="&amp;MI234,#REF!,"&lt;="&amp;MH234,#REF!,"&lt;="&amp;ME234,#REF!,"&gt;="&amp;MF234)</f>
        <v/>
      </c>
      <c r="MV234" s="1">
        <f>COUNTIFS(#REF!,LT234,#REF!,1,#REF!,"&gt;="&amp;MI234,#REF!,"&lt;="&amp;MH234,#REF!,"="&amp;KZ234,#REF!,"="&amp;LA234,#REF!,"&lt;="&amp;ME234,#REF!,"&gt;="&amp;MF234)</f>
        <v/>
      </c>
      <c r="MW234" s="1">
        <f>COUNTIFS(#REF!,LT234,#REF!,0,#REF!,"&gt;="&amp;MI234,#REF!,"&lt;="&amp;MH234,#REF!,"="&amp;KZ234,#REF!,"="&amp;LA234,#REF!,"&lt;="&amp;ME234,#REF!,"&gt;="&amp;MF234)</f>
        <v/>
      </c>
      <c r="MX234" s="1">
        <f>COUNTIFS(#REF!,LT234,#REF!,1,#REF!,"&gt;="&amp;MC234,#REF!,"&lt;="&amp;MB234,#REF!,"&lt;="&amp;ME234,#REF!,"&gt;="&amp;MF234)</f>
        <v/>
      </c>
      <c r="MY234" s="1">
        <f>COUNTIFS(#REF!,LT234,#REF!,0,#REF!,"&gt;="&amp;MC234,#REF!,"&lt;="&amp;MB234,#REF!,"&lt;="&amp;ME234,#REF!,"&gt;="&amp;MF234)</f>
        <v/>
      </c>
      <c r="MZ234" s="1">
        <f>COUNTIFS(#REF!,LT234,#REF!,1,#REF!,"&lt;="&amp;ME234,#REF!,"&gt;="&amp;MF234,#REF!,"="&amp;KV234,#REF!,"="&amp;KX234)</f>
        <v/>
      </c>
      <c r="NA234" s="1">
        <f>COUNTIFS(#REF!,LT234,#REF!,0,#REF!,"&lt;="&amp;ME234,#REF!,"&gt;="&amp;MF234,#REF!,"="&amp;KV234,#REF!,"="&amp;KX234)</f>
        <v/>
      </c>
      <c r="NB234" s="1">
        <f>COUNTIFS(#REF!,LT234,#REF!,1,#REF!,"&lt;="&amp;ME234,#REF!,"&gt;="&amp;MF234,#REF!,"="&amp;KW234,#REF!,"="&amp;KY234)</f>
        <v/>
      </c>
      <c r="NC234" s="1">
        <f>COUNTIFS(#REF!,LT234,#REF!,0,#REF!,"&lt;="&amp;ME234,#REF!,"&gt;="&amp;MF234,#REF!,"="&amp;KW234,#REF!,"="&amp;KY234)</f>
        <v/>
      </c>
      <c r="ND234" s="1">
        <f>COUNTIFS(#REF!,LT234,#REF!,1,#REF!,"&gt;="&amp;MC234,#REF!,"&lt;="&amp;MB234,#REF!,"&lt;="&amp;ME234,#REF!,"&gt;="&amp;MF234,#REF!,"="&amp;KV234,#REF!,"="&amp;KX234)</f>
        <v/>
      </c>
      <c r="NE234" s="1">
        <f>COUNTIFS(#REF!,LT234,#REF!,0,#REF!,"&gt;="&amp;MC234,#REF!,"&lt;="&amp;MB234,#REF!,"&lt;="&amp;ME234,#REF!,"&gt;="&amp;MF234,#REF!,"="&amp;KV234,#REF!,"="&amp;KX234)</f>
        <v/>
      </c>
      <c r="NF234" s="1">
        <f>COUNTIFS(#REF!,LT234,#REF!,1,#REF!,"&gt;="&amp;MC234,#REF!,"&lt;="&amp;MB234,#REF!,"&lt;="&amp;ME234,#REF!,"&gt;="&amp;MF234,#REF!,"="&amp;KW234,#REF!,"="&amp;KY234)</f>
        <v/>
      </c>
      <c r="NG234" s="1">
        <f>COUNTIFS(#REF!,LT234,#REF!,0,#REF!,"&gt;="&amp;MC234,#REF!,"&lt;="&amp;MB234,#REF!,"&lt;="&amp;ME234,#REF!,"&gt;="&amp;MF234,#REF!,"="&amp;KW234,#REF!,"="&amp;KY234)</f>
        <v/>
      </c>
      <c r="NH234" s="1">
        <f>COUNTIFS(#REF!,LT234,#REF!,1,#REF!,"&gt;="&amp;MC234,#REF!,"&lt;="&amp;MB234,#REF!,"&lt;="&amp;ME234,#REF!,"&gt;="&amp;MF234,#REF!,"="&amp;KZ234,#REF!,"="&amp;LA234)</f>
        <v/>
      </c>
      <c r="NI234" s="1">
        <f>COUNTIFS(#REF!,LT234,#REF!,0,#REF!,"&gt;="&amp;MC234,#REF!,"&lt;="&amp;MB234,#REF!,"&lt;="&amp;ME234,#REF!,"&gt;="&amp;MF234,#REF!,"="&amp;KZ234,#REF!,"="&amp;LA234)</f>
        <v/>
      </c>
      <c r="NJ234" s="1">
        <f>COUNTIFS(#REF!,LT234,#REF!,1,#REF!,"&gt;="&amp;MI234,#REF!,"&lt;="&amp;MH234,#REF!,"&lt;="&amp;ME234,#REF!,"&gt;="&amp;MF234)</f>
        <v/>
      </c>
      <c r="NK234" s="1">
        <f>COUNTIFS(#REF!,LT234,#REF!,0,#REF!,"&gt;="&amp;MI234,#REF!,"&lt;="&amp;MH234,#REF!,"&lt;="&amp;ME234,#REF!,"&gt;="&amp;MF234)</f>
        <v/>
      </c>
      <c r="NL234" s="1">
        <f>COUNTIFS(#REF!,LT234,#REF!,1,#REF!,"&gt;="&amp;MI234,#REF!,"&lt;="&amp;MH234,#REF!,"="&amp;KZ234,#REF!,"="&amp;LA234,#REF!,"&lt;="&amp;ME234,#REF!,"&gt;="&amp;MF234)</f>
        <v/>
      </c>
      <c r="NM234" s="1">
        <f>COUNTIFS(#REF!,LT234,#REF!,0,#REF!,"&gt;="&amp;MI234,#REF!,"&lt;="&amp;MH234,#REF!,"="&amp;KZ234,#REF!,"="&amp;LA234,#REF!,"&lt;="&amp;ME234,#REF!,"&gt;="&amp;MF234)</f>
        <v/>
      </c>
      <c r="NN234" s="1">
        <f>COUNTIFS(#REF!,LT234,#REF!,1,#REF!,"&gt;="&amp;MC234,#REF!,"&lt;="&amp;MB234,#REF!,"&lt;="&amp;ME234,#REF!,"&gt;="&amp;MF234)</f>
        <v/>
      </c>
      <c r="NO234" s="1">
        <f>COUNTIFS(#REF!,LT234,#REF!,0,#REF!,"&gt;="&amp;MC234,#REF!,"&lt;="&amp;MB234,#REF!,"&lt;="&amp;ME234,#REF!,"&gt;="&amp;MF234)</f>
        <v/>
      </c>
      <c r="NP234" s="1">
        <f>COUNTIFS(#REF!,LT234,#REF!,1,#REF!,"&lt;="&amp;ME234,#REF!,"&gt;="&amp;MF234,#REF!,"="&amp;KV234,#REF!,"="&amp;KX234)</f>
        <v/>
      </c>
      <c r="NQ234" s="1">
        <f>COUNTIFS(#REF!,LT234,#REF!,0,#REF!,"&lt;="&amp;ME234,#REF!,"&gt;="&amp;MF234,#REF!,"="&amp;KV234,#REF!,"="&amp;KX234)</f>
        <v/>
      </c>
      <c r="NR234" s="1">
        <f>COUNTIFS(#REF!,LT234,#REF!,1,#REF!,"&lt;="&amp;ME234,#REF!,"&gt;="&amp;MF234,#REF!,"="&amp;KW234,#REF!,"="&amp;KY234)</f>
        <v/>
      </c>
      <c r="NS234" s="1">
        <f>COUNTIFS(#REF!,LT234,#REF!,0,#REF!,"&lt;="&amp;ME234,#REF!,"&gt;="&amp;MF234,#REF!,"="&amp;KW234,#REF!,"="&amp;KY234)</f>
        <v/>
      </c>
      <c r="NT234" s="1">
        <f>MP234+MR234+MT234+MV234+MX234+MZ234+NB234</f>
        <v/>
      </c>
      <c r="NU234" s="1">
        <f>MQ234+MS234+MU234+MW234+MY234+NA234+NC234</f>
        <v/>
      </c>
      <c r="NV234" s="1">
        <f>NT234+NU234</f>
        <v/>
      </c>
      <c r="NW234" s="33">
        <f>NT234/(NT234+NU234)</f>
        <v/>
      </c>
      <c r="NX234" s="3">
        <f>1/NW234</f>
        <v/>
      </c>
      <c r="NY234" s="1">
        <f>LH234</f>
        <v/>
      </c>
      <c r="NZ234" s="79">
        <f>(NW234*((NY234-1)*0.98))-((1-NW234)*1)</f>
        <v/>
      </c>
      <c r="OA234" s="34">
        <f>IF(LR234&lt;0.9,0,IF(AND(LR234&gt;1.1),0,1))</f>
        <v/>
      </c>
      <c r="OB234" s="34">
        <f>IF(LS234&lt;0.9,0,IF(AND(LS234&gt;1.1),0,1))</f>
        <v/>
      </c>
      <c r="OC234" s="32">
        <f>IF(NV234&gt;99,1,0)</f>
        <v/>
      </c>
      <c r="OD234" s="32">
        <f>IF(NZ234&gt;0.0799,1,0)</f>
        <v/>
      </c>
      <c r="OE234" s="32">
        <f>IF(NZ234&gt;OM234,1,0)</f>
        <v/>
      </c>
      <c r="OF234" s="32">
        <f>OC234+OD234+OE234+OA234+OB234</f>
        <v/>
      </c>
      <c r="OG234" s="1">
        <f>ND234+NF234+NH234+NJ234+NL234+NN234+NP234+NR234</f>
        <v/>
      </c>
      <c r="OH234" s="1">
        <f>NE234+NG234+NI234+NK234+NM234+NO234+NQ234+NS234</f>
        <v/>
      </c>
      <c r="OI234" s="1">
        <f>OG234+OH234</f>
        <v/>
      </c>
      <c r="OJ234" s="33">
        <f>OG234/(OG234+OH234)</f>
        <v/>
      </c>
      <c r="OK234" s="3">
        <f>1/OJ234</f>
        <v/>
      </c>
      <c r="OL234" s="1">
        <f>LI234</f>
        <v/>
      </c>
      <c r="OM234" s="79">
        <f>(OJ234*((OL234-1)*0.98))-((1-OJ234)*1)</f>
        <v/>
      </c>
      <c r="ON234" s="34">
        <f>IF(LR234&lt;0.9,0,IF(AND(LR234&gt;1.1),0,1))</f>
        <v/>
      </c>
      <c r="OO234" s="34">
        <f>IF(LS234&lt;0.9,0,IF(AND(LS234&gt;1.1),0,1))</f>
        <v/>
      </c>
      <c r="OP234" s="32">
        <f>IF(OI234&gt;99,1,0)</f>
        <v/>
      </c>
      <c r="OQ234" s="32">
        <f>IF(OM234&gt;0.0799,1,0)</f>
        <v/>
      </c>
      <c r="OR234" s="32">
        <f>IF(OM234&gt;OZ234,1,0)</f>
        <v/>
      </c>
      <c r="OS234" s="32">
        <f>OP234+OQ234+OR234+ON234+OO234</f>
        <v/>
      </c>
      <c r="OT234">
        <f>IF(OF234=5,"BackHome0-0",IF(AND(OS234=5),"BackAway0-0",""))</f>
        <v/>
      </c>
      <c r="OU234">
        <f>IF(OF234=5,KN234,IF(AND(OS234=5),KO234,""))</f>
        <v/>
      </c>
      <c r="OV234">
        <f>IF(OF234=5,"Match Odds",IF(AND(OS234=5),"Match Odds",""))</f>
        <v/>
      </c>
      <c r="OW234">
        <f>IF(OF234=5,KP234,IF(AND(OS234=5),KP234,""))</f>
        <v/>
      </c>
      <c r="OX234">
        <f>IF(OF234=5,"MATCH_ODDS",IF(AND(OS234=5),"MATCH_ODDS",""))</f>
        <v/>
      </c>
      <c r="OY234">
        <f>IF(OF234=5,"BACK",IF(AND(OS234=5),"BACK",""))</f>
        <v/>
      </c>
    </row>
    <row r="235" ht="16.5" customHeight="1" thickBot="1" thickTop="1">
      <c r="A235" s="2" t="n"/>
      <c r="KN235" s="1">
        <f>IF(INDEX(#REF!,MATCH('HT 0-0'!D235,#REF!,0))=INDEX(#REF!,MATCH('HT 0-0'!D235,#REF!,0)),INDEX(#REF!,MATCH('HT 0-0'!D235,#REF!,0)),"ERROR")</f>
        <v/>
      </c>
      <c r="KO235" s="1">
        <f>IF(INDEX(#REF!,MATCH('HT 0-0'!E235,#REF!,0))=INDEX(#REF!,MATCH('HT 0-0'!E235,#REF!,0)),INDEX(#REF!,MATCH('HT 0-0'!E235,#REF!,0)),"ERROR")</f>
        <v/>
      </c>
      <c r="KP235" s="1">
        <f>KN235&amp;" v "&amp;KO235</f>
        <v/>
      </c>
      <c r="KQ235">
        <f>B235&amp;"_"&amp;C235</f>
        <v/>
      </c>
      <c r="KR235" s="1">
        <f>IF((HW235/KK235)&lt;0.335,"G",IF((HW235/KK235)&gt;0.67,"R","A"))</f>
        <v/>
      </c>
      <c r="KS235" s="1">
        <f>IF((HX235/KK235)&lt;0.335,"G",IF((HX235/KK235)&gt;0.67,"R","A"))</f>
        <v/>
      </c>
      <c r="KT235" s="1">
        <f>IF((IH235/KK235)&lt;0.335,"G",IF((IH235/KK235)&gt;0.67,"R","A"))</f>
        <v/>
      </c>
      <c r="KU235" s="1">
        <f>IF((II235/KK235)&lt;0.335,"G",IF((II235/KK235)&gt;0.67,"R","A"))</f>
        <v/>
      </c>
      <c r="KV235" s="1">
        <f>IF((HZ235/KK235)&lt;0.335,"G",IF((HZ235/KK235)&gt;0.67,"R","A"))</f>
        <v/>
      </c>
      <c r="KW235" s="1">
        <f>IF((HY235/KK235)&lt;0.335,"G",IF((HY235/KK235)&gt;0.67,"R","A"))</f>
        <v/>
      </c>
      <c r="KX235" s="1">
        <f>IF((IK235/KK235)&lt;0.335,"G",IF((IK235/KK235)&gt;0.67,"R","A"))</f>
        <v/>
      </c>
      <c r="KY235" s="1">
        <f>IF((IJ235/KK235)&lt;0.335,"G",IF((IJ235/KK235)&gt;0.67,"R","A"))</f>
        <v/>
      </c>
      <c r="KZ235" s="1">
        <f>IF((HQ235/KK235)&lt;0.335,"G",IF((HQ235/KK235)&gt;0.67,"R","A"))</f>
        <v/>
      </c>
      <c r="LA235" s="1">
        <f>IF((IB235/KK235)&lt;0.335,"G",IF((IB235/KK235)&gt;0.67,"R","A"))</f>
        <v/>
      </c>
      <c r="LB235">
        <f>IF(LQ235="0-0",INDEX(Scrape!#REF!,MATCH('HT 0-0'!KP235,Scrape!$B:$B,0)),"")</f>
        <v/>
      </c>
      <c r="LC235">
        <f>IF(LQ235="0-0",INDEX(Scrape!$A:$A,MATCH('HT 0-0'!KP235,Scrape!$B:$B,0)),"")</f>
        <v/>
      </c>
      <c r="LD235">
        <f>IF(LQ235="0-0",INDEX(Scrape!$B:$B,MATCH('HT 0-0'!KP235,Scrape!$B:$B,0)),"")</f>
        <v/>
      </c>
      <c r="LE235">
        <f>IF(LQ235="0-0",INDEX(Scrape!$C:$C,MATCH('HT 0-0'!KP235,Scrape!$B:$B,0)),"")</f>
        <v/>
      </c>
      <c r="LF235">
        <f>IF(LQ235="0-0",INDEX(Scrape!$D:$D,MATCH('HT 0-0'!KP235,Scrape!$B:$B,0)),"")</f>
        <v/>
      </c>
      <c r="LG235">
        <f>IF(LQ235="0-0",INDEX(Scrape!$E:$E,MATCH('HT 0-0'!KP235,Scrape!$B:$B,0)),"")</f>
        <v/>
      </c>
      <c r="LH235">
        <f>IF(LQ235="0-0",INDEX(Scrape!$F:$F,MATCH('HT 0-0'!KP235,Scrape!$B:$B,0)),"")</f>
        <v/>
      </c>
      <c r="LI235">
        <f>IF(LQ235="0-0",INDEX(Scrape!$G:$G,MATCH('HT 0-0'!KP235,Scrape!$B:$B,0)),"")</f>
        <v/>
      </c>
      <c r="LJ235">
        <f>IF(LQ235="0-0",INDEX(Scrape!$H:$H,MATCH('HT 0-0'!KP235,Scrape!$B:$B,0)),"")</f>
        <v/>
      </c>
      <c r="LK235">
        <f>IF(LQ235="0-0",INDEX(Scrape!$I:$I,MATCH('HT 0-0'!KP235,Scrape!$B:$B,0)),"")</f>
        <v/>
      </c>
      <c r="LL235">
        <f>IF(LQ235="0-0",INDEX(Scrape!$J:$J,MATCH('HT 0-0'!KP235,Scrape!$B:$B,0)),"")</f>
        <v/>
      </c>
      <c r="LM235">
        <f>IF(LQ235="0-0",INDEX(Scrape!$K:$K,MATCH('HT 0-0'!KP235,Scrape!$B:$B,0)),"")</f>
        <v/>
      </c>
      <c r="LN235">
        <f>IF(LQ235="0-0",INDEX(Scrape!$L:$L,MATCH('HT 0-0'!KP235,Scrape!$B:$B,0)),"")</f>
        <v/>
      </c>
      <c r="LO235">
        <f>IF(LQ235="0-0",INDEX(Scrape!$M:$M,MATCH('HT 0-0'!KP235,Scrape!$B:$B,0)),"")</f>
        <v/>
      </c>
      <c r="LP235">
        <f>IF(LQ235="0-0",INDEX(Scrape!$N:$N,MATCH('HT 0-0'!KP235,Scrape!$B:$B,0)),"")</f>
        <v/>
      </c>
      <c r="LQ235">
        <f>INDEX(Scrape!$O:$O,MATCH('HT 0-0'!KP235,Scrape!$B:$B,0))</f>
        <v/>
      </c>
      <c r="LR235">
        <f>(1/LJ235)+(1/LI235)+(1/LH235)</f>
        <v/>
      </c>
      <c r="LS235">
        <f>(1/LG235)+(1/LF235)+(1/LE235)</f>
        <v/>
      </c>
      <c r="LT235" s="8">
        <f>IF(INDEX(#REF!,MATCH(KQ235,#REF!,0))=INDEX(#REF!,MATCH(KQ235,#REF!,0)),INDEX(#REF!,MATCH(KQ235,#REF!,0)),"ERROR")</f>
        <v/>
      </c>
      <c r="LU235" s="4">
        <f>IF(KR235="G",2,IF(KR235="R",0.5,IF(KR235="A",1)))</f>
        <v/>
      </c>
      <c r="LV235" s="4">
        <f>IF(KS235="G",0.5,IF(KS235="R",2,IF(KS235="A",1)))</f>
        <v/>
      </c>
      <c r="LW235" s="4">
        <f>IF(KT235="G",2,IF(KT235="R",0.5,IF(KT235="A",1)))</f>
        <v/>
      </c>
      <c r="LX235" s="4">
        <f>IF(KU235="G",0.5,IF(KU235="R",2,IF(KU235="A",1)))</f>
        <v/>
      </c>
      <c r="LY235" s="7">
        <f>(LK235*(LU235+LX235)+(LL235*(LU235+LX235)))</f>
        <v/>
      </c>
      <c r="LZ235" s="7">
        <f>(LN235*(LV235+LW235)+(LO235*(LV235+LW235)))</f>
        <v/>
      </c>
      <c r="MA235" s="11">
        <f>LY235-LZ235</f>
        <v/>
      </c>
      <c r="MB235" s="5">
        <f>MA235+2</f>
        <v/>
      </c>
      <c r="MC235" s="6">
        <f>MA235-2</f>
        <v/>
      </c>
      <c r="MD235" s="4">
        <f>LE235</f>
        <v/>
      </c>
      <c r="ME235" s="9">
        <f>IF(MD235=0,1000,MD235+0.75)</f>
        <v/>
      </c>
      <c r="MF235" s="10">
        <f>IF(MD235=0,0,MD235-0.75)</f>
        <v/>
      </c>
      <c r="MG235" s="4">
        <f>((LM235*(LU235+LX235))-((LP235*(LV235+LW235))))</f>
        <v/>
      </c>
      <c r="MH235" s="9">
        <f>MG235*1.2</f>
        <v/>
      </c>
      <c r="MI235" s="10">
        <f>MG235*0.8</f>
        <v/>
      </c>
      <c r="MJ235">
        <f>IFERROR(OT235,"")</f>
        <v/>
      </c>
      <c r="MK235">
        <f>IFERROR(OU235,"")</f>
        <v/>
      </c>
      <c r="ML235">
        <f>IFERROR(OV235,"")</f>
        <v/>
      </c>
      <c r="MM235">
        <f>IFERROR(OW235,"")</f>
        <v/>
      </c>
      <c r="MN235">
        <f>IFERROR(OX235,"")</f>
        <v/>
      </c>
      <c r="MO235">
        <f>IFERROR(OY235,"")</f>
        <v/>
      </c>
      <c r="MP235" s="1">
        <f>COUNTIFS(#REF!,LT235,#REF!,1,#REF!,"&gt;="&amp;MC235,#REF!,"&lt;="&amp;MB235,#REF!,"&lt;="&amp;ME235,#REF!,"&gt;="&amp;MF235,#REF!,"="&amp;KV235,#REF!,"="&amp;KX235)</f>
        <v/>
      </c>
      <c r="MQ235" s="1">
        <f>COUNTIFS(#REF!,LT235,#REF!,0,#REF!,"&gt;="&amp;MC235,#REF!,"&lt;="&amp;MB235,#REF!,"&lt;="&amp;ME235,#REF!,"&gt;="&amp;MF235,#REF!,"="&amp;KV235,#REF!,"="&amp;KX235)</f>
        <v/>
      </c>
      <c r="MR235" s="1">
        <f>COUNTIFS(#REF!,LT235,#REF!,1,#REF!,"&gt;="&amp;MC235,#REF!,"&lt;="&amp;MB235,#REF!,"&lt;="&amp;ME235,#REF!,"&gt;="&amp;MF235,#REF!,"="&amp;KW235,#REF!,"="&amp;KY235)</f>
        <v/>
      </c>
      <c r="MS235" s="1">
        <f>COUNTIFS(#REF!,LT235,#REF!,0,#REF!,"&gt;="&amp;MC235,#REF!,"&lt;="&amp;MB235,#REF!,"&lt;="&amp;ME235,#REF!,"&gt;="&amp;MF235,#REF!,"="&amp;KW235,#REF!,"="&amp;KY235)</f>
        <v/>
      </c>
      <c r="MT235" s="1">
        <f>COUNTIFS(#REF!,LT235,#REF!,1,#REF!,"&gt;="&amp;MI235,#REF!,"&lt;="&amp;MH235,#REF!,"&lt;="&amp;ME235,#REF!,"&gt;="&amp;MF235)</f>
        <v/>
      </c>
      <c r="MU235" s="1">
        <f>COUNTIFS(#REF!,LT235,#REF!,0,#REF!,"&gt;="&amp;MI235,#REF!,"&lt;="&amp;MH235,#REF!,"&lt;="&amp;ME235,#REF!,"&gt;="&amp;MF235)</f>
        <v/>
      </c>
      <c r="MV235" s="1">
        <f>COUNTIFS(#REF!,LT235,#REF!,1,#REF!,"&gt;="&amp;MI235,#REF!,"&lt;="&amp;MH235,#REF!,"="&amp;KZ235,#REF!,"="&amp;LA235,#REF!,"&lt;="&amp;ME235,#REF!,"&gt;="&amp;MF235)</f>
        <v/>
      </c>
      <c r="MW235" s="1">
        <f>COUNTIFS(#REF!,LT235,#REF!,0,#REF!,"&gt;="&amp;MI235,#REF!,"&lt;="&amp;MH235,#REF!,"="&amp;KZ235,#REF!,"="&amp;LA235,#REF!,"&lt;="&amp;ME235,#REF!,"&gt;="&amp;MF235)</f>
        <v/>
      </c>
      <c r="MX235" s="1">
        <f>COUNTIFS(#REF!,LT235,#REF!,1,#REF!,"&gt;="&amp;MC235,#REF!,"&lt;="&amp;MB235,#REF!,"&lt;="&amp;ME235,#REF!,"&gt;="&amp;MF235)</f>
        <v/>
      </c>
      <c r="MY235" s="1">
        <f>COUNTIFS(#REF!,LT235,#REF!,0,#REF!,"&gt;="&amp;MC235,#REF!,"&lt;="&amp;MB235,#REF!,"&lt;="&amp;ME235,#REF!,"&gt;="&amp;MF235)</f>
        <v/>
      </c>
      <c r="MZ235" s="1">
        <f>COUNTIFS(#REF!,LT235,#REF!,1,#REF!,"&lt;="&amp;ME235,#REF!,"&gt;="&amp;MF235,#REF!,"="&amp;KV235,#REF!,"="&amp;KX235)</f>
        <v/>
      </c>
      <c r="NA235" s="1">
        <f>COUNTIFS(#REF!,LT235,#REF!,0,#REF!,"&lt;="&amp;ME235,#REF!,"&gt;="&amp;MF235,#REF!,"="&amp;KV235,#REF!,"="&amp;KX235)</f>
        <v/>
      </c>
      <c r="NB235" s="1">
        <f>COUNTIFS(#REF!,LT235,#REF!,1,#REF!,"&lt;="&amp;ME235,#REF!,"&gt;="&amp;MF235,#REF!,"="&amp;KW235,#REF!,"="&amp;KY235)</f>
        <v/>
      </c>
      <c r="NC235" s="1">
        <f>COUNTIFS(#REF!,LT235,#REF!,0,#REF!,"&lt;="&amp;ME235,#REF!,"&gt;="&amp;MF235,#REF!,"="&amp;KW235,#REF!,"="&amp;KY235)</f>
        <v/>
      </c>
      <c r="ND235" s="1">
        <f>COUNTIFS(#REF!,LT235,#REF!,1,#REF!,"&gt;="&amp;MC235,#REF!,"&lt;="&amp;MB235,#REF!,"&lt;="&amp;ME235,#REF!,"&gt;="&amp;MF235,#REF!,"="&amp;KV235,#REF!,"="&amp;KX235)</f>
        <v/>
      </c>
      <c r="NE235" s="1">
        <f>COUNTIFS(#REF!,LT235,#REF!,0,#REF!,"&gt;="&amp;MC235,#REF!,"&lt;="&amp;MB235,#REF!,"&lt;="&amp;ME235,#REF!,"&gt;="&amp;MF235,#REF!,"="&amp;KV235,#REF!,"="&amp;KX235)</f>
        <v/>
      </c>
      <c r="NF235" s="1">
        <f>COUNTIFS(#REF!,LT235,#REF!,1,#REF!,"&gt;="&amp;MC235,#REF!,"&lt;="&amp;MB235,#REF!,"&lt;="&amp;ME235,#REF!,"&gt;="&amp;MF235,#REF!,"="&amp;KW235,#REF!,"="&amp;KY235)</f>
        <v/>
      </c>
      <c r="NG235" s="1">
        <f>COUNTIFS(#REF!,LT235,#REF!,0,#REF!,"&gt;="&amp;MC235,#REF!,"&lt;="&amp;MB235,#REF!,"&lt;="&amp;ME235,#REF!,"&gt;="&amp;MF235,#REF!,"="&amp;KW235,#REF!,"="&amp;KY235)</f>
        <v/>
      </c>
      <c r="NH235" s="1">
        <f>COUNTIFS(#REF!,LT235,#REF!,1,#REF!,"&gt;="&amp;MC235,#REF!,"&lt;="&amp;MB235,#REF!,"&lt;="&amp;ME235,#REF!,"&gt;="&amp;MF235,#REF!,"="&amp;KZ235,#REF!,"="&amp;LA235)</f>
        <v/>
      </c>
      <c r="NI235" s="1">
        <f>COUNTIFS(#REF!,LT235,#REF!,0,#REF!,"&gt;="&amp;MC235,#REF!,"&lt;="&amp;MB235,#REF!,"&lt;="&amp;ME235,#REF!,"&gt;="&amp;MF235,#REF!,"="&amp;KZ235,#REF!,"="&amp;LA235)</f>
        <v/>
      </c>
      <c r="NJ235" s="1">
        <f>COUNTIFS(#REF!,LT235,#REF!,1,#REF!,"&gt;="&amp;MI235,#REF!,"&lt;="&amp;MH235,#REF!,"&lt;="&amp;ME235,#REF!,"&gt;="&amp;MF235)</f>
        <v/>
      </c>
      <c r="NK235" s="1">
        <f>COUNTIFS(#REF!,LT235,#REF!,0,#REF!,"&gt;="&amp;MI235,#REF!,"&lt;="&amp;MH235,#REF!,"&lt;="&amp;ME235,#REF!,"&gt;="&amp;MF235)</f>
        <v/>
      </c>
      <c r="NL235" s="1">
        <f>COUNTIFS(#REF!,LT235,#REF!,1,#REF!,"&gt;="&amp;MI235,#REF!,"&lt;="&amp;MH235,#REF!,"="&amp;KZ235,#REF!,"="&amp;LA235,#REF!,"&lt;="&amp;ME235,#REF!,"&gt;="&amp;MF235)</f>
        <v/>
      </c>
      <c r="NM235" s="1">
        <f>COUNTIFS(#REF!,LT235,#REF!,0,#REF!,"&gt;="&amp;MI235,#REF!,"&lt;="&amp;MH235,#REF!,"="&amp;KZ235,#REF!,"="&amp;LA235,#REF!,"&lt;="&amp;ME235,#REF!,"&gt;="&amp;MF235)</f>
        <v/>
      </c>
      <c r="NN235" s="1">
        <f>COUNTIFS(#REF!,LT235,#REF!,1,#REF!,"&gt;="&amp;MC235,#REF!,"&lt;="&amp;MB235,#REF!,"&lt;="&amp;ME235,#REF!,"&gt;="&amp;MF235)</f>
        <v/>
      </c>
      <c r="NO235" s="1">
        <f>COUNTIFS(#REF!,LT235,#REF!,0,#REF!,"&gt;="&amp;MC235,#REF!,"&lt;="&amp;MB235,#REF!,"&lt;="&amp;ME235,#REF!,"&gt;="&amp;MF235)</f>
        <v/>
      </c>
      <c r="NP235" s="1">
        <f>COUNTIFS(#REF!,LT235,#REF!,1,#REF!,"&lt;="&amp;ME235,#REF!,"&gt;="&amp;MF235,#REF!,"="&amp;KV235,#REF!,"="&amp;KX235)</f>
        <v/>
      </c>
      <c r="NQ235" s="1">
        <f>COUNTIFS(#REF!,LT235,#REF!,0,#REF!,"&lt;="&amp;ME235,#REF!,"&gt;="&amp;MF235,#REF!,"="&amp;KV235,#REF!,"="&amp;KX235)</f>
        <v/>
      </c>
      <c r="NR235" s="1">
        <f>COUNTIFS(#REF!,LT235,#REF!,1,#REF!,"&lt;="&amp;ME235,#REF!,"&gt;="&amp;MF235,#REF!,"="&amp;KW235,#REF!,"="&amp;KY235)</f>
        <v/>
      </c>
      <c r="NS235" s="1">
        <f>COUNTIFS(#REF!,LT235,#REF!,0,#REF!,"&lt;="&amp;ME235,#REF!,"&gt;="&amp;MF235,#REF!,"="&amp;KW235,#REF!,"="&amp;KY235)</f>
        <v/>
      </c>
      <c r="NT235" s="1">
        <f>MP235+MR235+MT235+MV235+MX235+MZ235+NB235</f>
        <v/>
      </c>
      <c r="NU235" s="1">
        <f>MQ235+MS235+MU235+MW235+MY235+NA235+NC235</f>
        <v/>
      </c>
      <c r="NV235" s="1">
        <f>NT235+NU235</f>
        <v/>
      </c>
      <c r="NW235" s="33">
        <f>NT235/(NT235+NU235)</f>
        <v/>
      </c>
      <c r="NX235" s="3">
        <f>1/NW235</f>
        <v/>
      </c>
      <c r="NY235" s="1">
        <f>LH235</f>
        <v/>
      </c>
      <c r="NZ235" s="79">
        <f>(NW235*((NY235-1)*0.98))-((1-NW235)*1)</f>
        <v/>
      </c>
      <c r="OA235" s="34">
        <f>IF(LR235&lt;0.9,0,IF(AND(LR235&gt;1.1),0,1))</f>
        <v/>
      </c>
      <c r="OB235" s="34">
        <f>IF(LS235&lt;0.9,0,IF(AND(LS235&gt;1.1),0,1))</f>
        <v/>
      </c>
      <c r="OC235" s="32">
        <f>IF(NV235&gt;99,1,0)</f>
        <v/>
      </c>
      <c r="OD235" s="32">
        <f>IF(NZ235&gt;0.0799,1,0)</f>
        <v/>
      </c>
      <c r="OE235" s="32">
        <f>IF(NZ235&gt;OM235,1,0)</f>
        <v/>
      </c>
      <c r="OF235" s="32">
        <f>OC235+OD235+OE235+OA235+OB235</f>
        <v/>
      </c>
      <c r="OG235" s="1">
        <f>ND235+NF235+NH235+NJ235+NL235+NN235+NP235+NR235</f>
        <v/>
      </c>
      <c r="OH235" s="1">
        <f>NE235+NG235+NI235+NK235+NM235+NO235+NQ235+NS235</f>
        <v/>
      </c>
      <c r="OI235" s="1">
        <f>OG235+OH235</f>
        <v/>
      </c>
      <c r="OJ235" s="33">
        <f>OG235/(OG235+OH235)</f>
        <v/>
      </c>
      <c r="OK235" s="3">
        <f>1/OJ235</f>
        <v/>
      </c>
      <c r="OL235" s="1">
        <f>LI235</f>
        <v/>
      </c>
      <c r="OM235" s="79">
        <f>(OJ235*((OL235-1)*0.98))-((1-OJ235)*1)</f>
        <v/>
      </c>
      <c r="ON235" s="34">
        <f>IF(LR235&lt;0.9,0,IF(AND(LR235&gt;1.1),0,1))</f>
        <v/>
      </c>
      <c r="OO235" s="34">
        <f>IF(LS235&lt;0.9,0,IF(AND(LS235&gt;1.1),0,1))</f>
        <v/>
      </c>
      <c r="OP235" s="32">
        <f>IF(OI235&gt;99,1,0)</f>
        <v/>
      </c>
      <c r="OQ235" s="32">
        <f>IF(OM235&gt;0.0799,1,0)</f>
        <v/>
      </c>
      <c r="OR235" s="32">
        <f>IF(OM235&gt;OZ235,1,0)</f>
        <v/>
      </c>
      <c r="OS235" s="32">
        <f>OP235+OQ235+OR235+ON235+OO235</f>
        <v/>
      </c>
      <c r="OT235">
        <f>IF(OF235=5,"BackHome0-0",IF(AND(OS235=5),"BackAway0-0",""))</f>
        <v/>
      </c>
      <c r="OU235">
        <f>IF(OF235=5,KN235,IF(AND(OS235=5),KO235,""))</f>
        <v/>
      </c>
      <c r="OV235">
        <f>IF(OF235=5,"Match Odds",IF(AND(OS235=5),"Match Odds",""))</f>
        <v/>
      </c>
      <c r="OW235">
        <f>IF(OF235=5,KP235,IF(AND(OS235=5),KP235,""))</f>
        <v/>
      </c>
      <c r="OX235">
        <f>IF(OF235=5,"MATCH_ODDS",IF(AND(OS235=5),"MATCH_ODDS",""))</f>
        <v/>
      </c>
      <c r="OY235">
        <f>IF(OF235=5,"BACK",IF(AND(OS235=5),"BACK",""))</f>
        <v/>
      </c>
    </row>
    <row r="236" ht="16.5" customHeight="1" thickBot="1" thickTop="1">
      <c r="A236" s="2" t="n"/>
      <c r="KN236" s="1">
        <f>IF(INDEX(#REF!,MATCH('HT 0-0'!D236,#REF!,0))=INDEX(#REF!,MATCH('HT 0-0'!D236,#REF!,0)),INDEX(#REF!,MATCH('HT 0-0'!D236,#REF!,0)),"ERROR")</f>
        <v/>
      </c>
      <c r="KO236" s="1">
        <f>IF(INDEX(#REF!,MATCH('HT 0-0'!E236,#REF!,0))=INDEX(#REF!,MATCH('HT 0-0'!E236,#REF!,0)),INDEX(#REF!,MATCH('HT 0-0'!E236,#REF!,0)),"ERROR")</f>
        <v/>
      </c>
      <c r="KP236" s="1">
        <f>KN236&amp;" v "&amp;KO236</f>
        <v/>
      </c>
      <c r="KQ236">
        <f>B236&amp;"_"&amp;C236</f>
        <v/>
      </c>
      <c r="KR236" s="1">
        <f>IF((HW236/KK236)&lt;0.335,"G",IF((HW236/KK236)&gt;0.67,"R","A"))</f>
        <v/>
      </c>
      <c r="KS236" s="1">
        <f>IF((HX236/KK236)&lt;0.335,"G",IF((HX236/KK236)&gt;0.67,"R","A"))</f>
        <v/>
      </c>
      <c r="KT236" s="1">
        <f>IF((IH236/KK236)&lt;0.335,"G",IF((IH236/KK236)&gt;0.67,"R","A"))</f>
        <v/>
      </c>
      <c r="KU236" s="1">
        <f>IF((II236/KK236)&lt;0.335,"G",IF((II236/KK236)&gt;0.67,"R","A"))</f>
        <v/>
      </c>
      <c r="KV236" s="1">
        <f>IF((HZ236/KK236)&lt;0.335,"G",IF((HZ236/KK236)&gt;0.67,"R","A"))</f>
        <v/>
      </c>
      <c r="KW236" s="1">
        <f>IF((HY236/KK236)&lt;0.335,"G",IF((HY236/KK236)&gt;0.67,"R","A"))</f>
        <v/>
      </c>
      <c r="KX236" s="1">
        <f>IF((IK236/KK236)&lt;0.335,"G",IF((IK236/KK236)&gt;0.67,"R","A"))</f>
        <v/>
      </c>
      <c r="KY236" s="1">
        <f>IF((IJ236/KK236)&lt;0.335,"G",IF((IJ236/KK236)&gt;0.67,"R","A"))</f>
        <v/>
      </c>
      <c r="KZ236" s="1">
        <f>IF((HQ236/KK236)&lt;0.335,"G",IF((HQ236/KK236)&gt;0.67,"R","A"))</f>
        <v/>
      </c>
      <c r="LA236" s="1">
        <f>IF((IB236/KK236)&lt;0.335,"G",IF((IB236/KK236)&gt;0.67,"R","A"))</f>
        <v/>
      </c>
      <c r="LB236">
        <f>IF(LQ236="0-0",INDEX(Scrape!#REF!,MATCH('HT 0-0'!KP236,Scrape!$B:$B,0)),"")</f>
        <v/>
      </c>
      <c r="LC236">
        <f>IF(LQ236="0-0",INDEX(Scrape!$A:$A,MATCH('HT 0-0'!KP236,Scrape!$B:$B,0)),"")</f>
        <v/>
      </c>
      <c r="LD236">
        <f>IF(LQ236="0-0",INDEX(Scrape!$B:$B,MATCH('HT 0-0'!KP236,Scrape!$B:$B,0)),"")</f>
        <v/>
      </c>
      <c r="LE236">
        <f>IF(LQ236="0-0",INDEX(Scrape!$C:$C,MATCH('HT 0-0'!KP236,Scrape!$B:$B,0)),"")</f>
        <v/>
      </c>
      <c r="LF236">
        <f>IF(LQ236="0-0",INDEX(Scrape!$D:$D,MATCH('HT 0-0'!KP236,Scrape!$B:$B,0)),"")</f>
        <v/>
      </c>
      <c r="LG236">
        <f>IF(LQ236="0-0",INDEX(Scrape!$E:$E,MATCH('HT 0-0'!KP236,Scrape!$B:$B,0)),"")</f>
        <v/>
      </c>
      <c r="LH236">
        <f>IF(LQ236="0-0",INDEX(Scrape!$F:$F,MATCH('HT 0-0'!KP236,Scrape!$B:$B,0)),"")</f>
        <v/>
      </c>
      <c r="LI236">
        <f>IF(LQ236="0-0",INDEX(Scrape!$G:$G,MATCH('HT 0-0'!KP236,Scrape!$B:$B,0)),"")</f>
        <v/>
      </c>
      <c r="LJ236">
        <f>IF(LQ236="0-0",INDEX(Scrape!$H:$H,MATCH('HT 0-0'!KP236,Scrape!$B:$B,0)),"")</f>
        <v/>
      </c>
      <c r="LK236">
        <f>IF(LQ236="0-0",INDEX(Scrape!$I:$I,MATCH('HT 0-0'!KP236,Scrape!$B:$B,0)),"")</f>
        <v/>
      </c>
      <c r="LL236">
        <f>IF(LQ236="0-0",INDEX(Scrape!$J:$J,MATCH('HT 0-0'!KP236,Scrape!$B:$B,0)),"")</f>
        <v/>
      </c>
      <c r="LM236">
        <f>IF(LQ236="0-0",INDEX(Scrape!$K:$K,MATCH('HT 0-0'!KP236,Scrape!$B:$B,0)),"")</f>
        <v/>
      </c>
      <c r="LN236">
        <f>IF(LQ236="0-0",INDEX(Scrape!$L:$L,MATCH('HT 0-0'!KP236,Scrape!$B:$B,0)),"")</f>
        <v/>
      </c>
      <c r="LO236">
        <f>IF(LQ236="0-0",INDEX(Scrape!$M:$M,MATCH('HT 0-0'!KP236,Scrape!$B:$B,0)),"")</f>
        <v/>
      </c>
      <c r="LP236">
        <f>IF(LQ236="0-0",INDEX(Scrape!$N:$N,MATCH('HT 0-0'!KP236,Scrape!$B:$B,0)),"")</f>
        <v/>
      </c>
      <c r="LQ236">
        <f>INDEX(Scrape!$O:$O,MATCH('HT 0-0'!KP236,Scrape!$B:$B,0))</f>
        <v/>
      </c>
      <c r="LR236">
        <f>(1/LJ236)+(1/LI236)+(1/LH236)</f>
        <v/>
      </c>
      <c r="LS236">
        <f>(1/LG236)+(1/LF236)+(1/LE236)</f>
        <v/>
      </c>
      <c r="LT236" s="8">
        <f>IF(INDEX(#REF!,MATCH(KQ236,#REF!,0))=INDEX(#REF!,MATCH(KQ236,#REF!,0)),INDEX(#REF!,MATCH(KQ236,#REF!,0)),"ERROR")</f>
        <v/>
      </c>
      <c r="LU236" s="4">
        <f>IF(KR236="G",2,IF(KR236="R",0.5,IF(KR236="A",1)))</f>
        <v/>
      </c>
      <c r="LV236" s="4">
        <f>IF(KS236="G",0.5,IF(KS236="R",2,IF(KS236="A",1)))</f>
        <v/>
      </c>
      <c r="LW236" s="4">
        <f>IF(KT236="G",2,IF(KT236="R",0.5,IF(KT236="A",1)))</f>
        <v/>
      </c>
      <c r="LX236" s="4">
        <f>IF(KU236="G",0.5,IF(KU236="R",2,IF(KU236="A",1)))</f>
        <v/>
      </c>
      <c r="LY236" s="7">
        <f>(LK236*(LU236+LX236)+(LL236*(LU236+LX236)))</f>
        <v/>
      </c>
      <c r="LZ236" s="7">
        <f>(LN236*(LV236+LW236)+(LO236*(LV236+LW236)))</f>
        <v/>
      </c>
      <c r="MA236" s="11">
        <f>LY236-LZ236</f>
        <v/>
      </c>
      <c r="MB236" s="5">
        <f>MA236+2</f>
        <v/>
      </c>
      <c r="MC236" s="6">
        <f>MA236-2</f>
        <v/>
      </c>
      <c r="MD236" s="4">
        <f>LE236</f>
        <v/>
      </c>
      <c r="ME236" s="9">
        <f>IF(MD236=0,1000,MD236+0.75)</f>
        <v/>
      </c>
      <c r="MF236" s="10">
        <f>IF(MD236=0,0,MD236-0.75)</f>
        <v/>
      </c>
      <c r="MG236" s="4">
        <f>((LM236*(LU236+LX236))-((LP236*(LV236+LW236))))</f>
        <v/>
      </c>
      <c r="MH236" s="9">
        <f>MG236*1.2</f>
        <v/>
      </c>
      <c r="MI236" s="10">
        <f>MG236*0.8</f>
        <v/>
      </c>
      <c r="MJ236">
        <f>IFERROR(OT236,"")</f>
        <v/>
      </c>
      <c r="MK236">
        <f>IFERROR(OU236,"")</f>
        <v/>
      </c>
      <c r="ML236">
        <f>IFERROR(OV236,"")</f>
        <v/>
      </c>
      <c r="MM236">
        <f>IFERROR(OW236,"")</f>
        <v/>
      </c>
      <c r="MN236">
        <f>IFERROR(OX236,"")</f>
        <v/>
      </c>
      <c r="MO236">
        <f>IFERROR(OY236,"")</f>
        <v/>
      </c>
      <c r="MP236" s="1">
        <f>COUNTIFS(#REF!,LT236,#REF!,1,#REF!,"&gt;="&amp;MC236,#REF!,"&lt;="&amp;MB236,#REF!,"&lt;="&amp;ME236,#REF!,"&gt;="&amp;MF236,#REF!,"="&amp;KV236,#REF!,"="&amp;KX236)</f>
        <v/>
      </c>
      <c r="MQ236" s="1">
        <f>COUNTIFS(#REF!,LT236,#REF!,0,#REF!,"&gt;="&amp;MC236,#REF!,"&lt;="&amp;MB236,#REF!,"&lt;="&amp;ME236,#REF!,"&gt;="&amp;MF236,#REF!,"="&amp;KV236,#REF!,"="&amp;KX236)</f>
        <v/>
      </c>
      <c r="MR236" s="1">
        <f>COUNTIFS(#REF!,LT236,#REF!,1,#REF!,"&gt;="&amp;MC236,#REF!,"&lt;="&amp;MB236,#REF!,"&lt;="&amp;ME236,#REF!,"&gt;="&amp;MF236,#REF!,"="&amp;KW236,#REF!,"="&amp;KY236)</f>
        <v/>
      </c>
      <c r="MS236" s="1">
        <f>COUNTIFS(#REF!,LT236,#REF!,0,#REF!,"&gt;="&amp;MC236,#REF!,"&lt;="&amp;MB236,#REF!,"&lt;="&amp;ME236,#REF!,"&gt;="&amp;MF236,#REF!,"="&amp;KW236,#REF!,"="&amp;KY236)</f>
        <v/>
      </c>
      <c r="MT236" s="1">
        <f>COUNTIFS(#REF!,LT236,#REF!,1,#REF!,"&gt;="&amp;MI236,#REF!,"&lt;="&amp;MH236,#REF!,"&lt;="&amp;ME236,#REF!,"&gt;="&amp;MF236)</f>
        <v/>
      </c>
      <c r="MU236" s="1">
        <f>COUNTIFS(#REF!,LT236,#REF!,0,#REF!,"&gt;="&amp;MI236,#REF!,"&lt;="&amp;MH236,#REF!,"&lt;="&amp;ME236,#REF!,"&gt;="&amp;MF236)</f>
        <v/>
      </c>
      <c r="MV236" s="1">
        <f>COUNTIFS(#REF!,LT236,#REF!,1,#REF!,"&gt;="&amp;MI236,#REF!,"&lt;="&amp;MH236,#REF!,"="&amp;KZ236,#REF!,"="&amp;LA236,#REF!,"&lt;="&amp;ME236,#REF!,"&gt;="&amp;MF236)</f>
        <v/>
      </c>
      <c r="MW236" s="1">
        <f>COUNTIFS(#REF!,LT236,#REF!,0,#REF!,"&gt;="&amp;MI236,#REF!,"&lt;="&amp;MH236,#REF!,"="&amp;KZ236,#REF!,"="&amp;LA236,#REF!,"&lt;="&amp;ME236,#REF!,"&gt;="&amp;MF236)</f>
        <v/>
      </c>
      <c r="MX236" s="1">
        <f>COUNTIFS(#REF!,LT236,#REF!,1,#REF!,"&gt;="&amp;MC236,#REF!,"&lt;="&amp;MB236,#REF!,"&lt;="&amp;ME236,#REF!,"&gt;="&amp;MF236)</f>
        <v/>
      </c>
      <c r="MY236" s="1">
        <f>COUNTIFS(#REF!,LT236,#REF!,0,#REF!,"&gt;="&amp;MC236,#REF!,"&lt;="&amp;MB236,#REF!,"&lt;="&amp;ME236,#REF!,"&gt;="&amp;MF236)</f>
        <v/>
      </c>
      <c r="MZ236" s="1">
        <f>COUNTIFS(#REF!,LT236,#REF!,1,#REF!,"&lt;="&amp;ME236,#REF!,"&gt;="&amp;MF236,#REF!,"="&amp;KV236,#REF!,"="&amp;KX236)</f>
        <v/>
      </c>
      <c r="NA236" s="1">
        <f>COUNTIFS(#REF!,LT236,#REF!,0,#REF!,"&lt;="&amp;ME236,#REF!,"&gt;="&amp;MF236,#REF!,"="&amp;KV236,#REF!,"="&amp;KX236)</f>
        <v/>
      </c>
      <c r="NB236" s="1">
        <f>COUNTIFS(#REF!,LT236,#REF!,1,#REF!,"&lt;="&amp;ME236,#REF!,"&gt;="&amp;MF236,#REF!,"="&amp;KW236,#REF!,"="&amp;KY236)</f>
        <v/>
      </c>
      <c r="NC236" s="1">
        <f>COUNTIFS(#REF!,LT236,#REF!,0,#REF!,"&lt;="&amp;ME236,#REF!,"&gt;="&amp;MF236,#REF!,"="&amp;KW236,#REF!,"="&amp;KY236)</f>
        <v/>
      </c>
      <c r="ND236" s="1">
        <f>COUNTIFS(#REF!,LT236,#REF!,1,#REF!,"&gt;="&amp;MC236,#REF!,"&lt;="&amp;MB236,#REF!,"&lt;="&amp;ME236,#REF!,"&gt;="&amp;MF236,#REF!,"="&amp;KV236,#REF!,"="&amp;KX236)</f>
        <v/>
      </c>
      <c r="NE236" s="1">
        <f>COUNTIFS(#REF!,LT236,#REF!,0,#REF!,"&gt;="&amp;MC236,#REF!,"&lt;="&amp;MB236,#REF!,"&lt;="&amp;ME236,#REF!,"&gt;="&amp;MF236,#REF!,"="&amp;KV236,#REF!,"="&amp;KX236)</f>
        <v/>
      </c>
      <c r="NF236" s="1">
        <f>COUNTIFS(#REF!,LT236,#REF!,1,#REF!,"&gt;="&amp;MC236,#REF!,"&lt;="&amp;MB236,#REF!,"&lt;="&amp;ME236,#REF!,"&gt;="&amp;MF236,#REF!,"="&amp;KW236,#REF!,"="&amp;KY236)</f>
        <v/>
      </c>
      <c r="NG236" s="1">
        <f>COUNTIFS(#REF!,LT236,#REF!,0,#REF!,"&gt;="&amp;MC236,#REF!,"&lt;="&amp;MB236,#REF!,"&lt;="&amp;ME236,#REF!,"&gt;="&amp;MF236,#REF!,"="&amp;KW236,#REF!,"="&amp;KY236)</f>
        <v/>
      </c>
      <c r="NH236" s="1">
        <f>COUNTIFS(#REF!,LT236,#REF!,1,#REF!,"&gt;="&amp;MC236,#REF!,"&lt;="&amp;MB236,#REF!,"&lt;="&amp;ME236,#REF!,"&gt;="&amp;MF236,#REF!,"="&amp;KZ236,#REF!,"="&amp;LA236)</f>
        <v/>
      </c>
      <c r="NI236" s="1">
        <f>COUNTIFS(#REF!,LT236,#REF!,0,#REF!,"&gt;="&amp;MC236,#REF!,"&lt;="&amp;MB236,#REF!,"&lt;="&amp;ME236,#REF!,"&gt;="&amp;MF236,#REF!,"="&amp;KZ236,#REF!,"="&amp;LA236)</f>
        <v/>
      </c>
      <c r="NJ236" s="1">
        <f>COUNTIFS(#REF!,LT236,#REF!,1,#REF!,"&gt;="&amp;MI236,#REF!,"&lt;="&amp;MH236,#REF!,"&lt;="&amp;ME236,#REF!,"&gt;="&amp;MF236)</f>
        <v/>
      </c>
      <c r="NK236" s="1">
        <f>COUNTIFS(#REF!,LT236,#REF!,0,#REF!,"&gt;="&amp;MI236,#REF!,"&lt;="&amp;MH236,#REF!,"&lt;="&amp;ME236,#REF!,"&gt;="&amp;MF236)</f>
        <v/>
      </c>
      <c r="NL236" s="1">
        <f>COUNTIFS(#REF!,LT236,#REF!,1,#REF!,"&gt;="&amp;MI236,#REF!,"&lt;="&amp;MH236,#REF!,"="&amp;KZ236,#REF!,"="&amp;LA236,#REF!,"&lt;="&amp;ME236,#REF!,"&gt;="&amp;MF236)</f>
        <v/>
      </c>
      <c r="NM236" s="1">
        <f>COUNTIFS(#REF!,LT236,#REF!,0,#REF!,"&gt;="&amp;MI236,#REF!,"&lt;="&amp;MH236,#REF!,"="&amp;KZ236,#REF!,"="&amp;LA236,#REF!,"&lt;="&amp;ME236,#REF!,"&gt;="&amp;MF236)</f>
        <v/>
      </c>
      <c r="NN236" s="1">
        <f>COUNTIFS(#REF!,LT236,#REF!,1,#REF!,"&gt;="&amp;MC236,#REF!,"&lt;="&amp;MB236,#REF!,"&lt;="&amp;ME236,#REF!,"&gt;="&amp;MF236)</f>
        <v/>
      </c>
      <c r="NO236" s="1">
        <f>COUNTIFS(#REF!,LT236,#REF!,0,#REF!,"&gt;="&amp;MC236,#REF!,"&lt;="&amp;MB236,#REF!,"&lt;="&amp;ME236,#REF!,"&gt;="&amp;MF236)</f>
        <v/>
      </c>
      <c r="NP236" s="1">
        <f>COUNTIFS(#REF!,LT236,#REF!,1,#REF!,"&lt;="&amp;ME236,#REF!,"&gt;="&amp;MF236,#REF!,"="&amp;KV236,#REF!,"="&amp;KX236)</f>
        <v/>
      </c>
      <c r="NQ236" s="1">
        <f>COUNTIFS(#REF!,LT236,#REF!,0,#REF!,"&lt;="&amp;ME236,#REF!,"&gt;="&amp;MF236,#REF!,"="&amp;KV236,#REF!,"="&amp;KX236)</f>
        <v/>
      </c>
      <c r="NR236" s="1">
        <f>COUNTIFS(#REF!,LT236,#REF!,1,#REF!,"&lt;="&amp;ME236,#REF!,"&gt;="&amp;MF236,#REF!,"="&amp;KW236,#REF!,"="&amp;KY236)</f>
        <v/>
      </c>
      <c r="NS236" s="1">
        <f>COUNTIFS(#REF!,LT236,#REF!,0,#REF!,"&lt;="&amp;ME236,#REF!,"&gt;="&amp;MF236,#REF!,"="&amp;KW236,#REF!,"="&amp;KY236)</f>
        <v/>
      </c>
      <c r="NT236" s="1">
        <f>MP236+MR236+MT236+MV236+MX236+MZ236+NB236</f>
        <v/>
      </c>
      <c r="NU236" s="1">
        <f>MQ236+MS236+MU236+MW236+MY236+NA236+NC236</f>
        <v/>
      </c>
      <c r="NV236" s="1">
        <f>NT236+NU236</f>
        <v/>
      </c>
      <c r="NW236" s="33">
        <f>NT236/(NT236+NU236)</f>
        <v/>
      </c>
      <c r="NX236" s="3">
        <f>1/NW236</f>
        <v/>
      </c>
      <c r="NY236" s="1">
        <f>LH236</f>
        <v/>
      </c>
      <c r="NZ236" s="79">
        <f>(NW236*((NY236-1)*0.98))-((1-NW236)*1)</f>
        <v/>
      </c>
      <c r="OA236" s="34">
        <f>IF(LR236&lt;0.9,0,IF(AND(LR236&gt;1.1),0,1))</f>
        <v/>
      </c>
      <c r="OB236" s="34">
        <f>IF(LS236&lt;0.9,0,IF(AND(LS236&gt;1.1),0,1))</f>
        <v/>
      </c>
      <c r="OC236" s="32">
        <f>IF(NV236&gt;99,1,0)</f>
        <v/>
      </c>
      <c r="OD236" s="32">
        <f>IF(NZ236&gt;0.0799,1,0)</f>
        <v/>
      </c>
      <c r="OE236" s="32">
        <f>IF(NZ236&gt;OM236,1,0)</f>
        <v/>
      </c>
      <c r="OF236" s="32">
        <f>OC236+OD236+OE236+OA236+OB236</f>
        <v/>
      </c>
      <c r="OG236" s="1">
        <f>ND236+NF236+NH236+NJ236+NL236+NN236+NP236+NR236</f>
        <v/>
      </c>
      <c r="OH236" s="1">
        <f>NE236+NG236+NI236+NK236+NM236+NO236+NQ236+NS236</f>
        <v/>
      </c>
      <c r="OI236" s="1">
        <f>OG236+OH236</f>
        <v/>
      </c>
      <c r="OJ236" s="33">
        <f>OG236/(OG236+OH236)</f>
        <v/>
      </c>
      <c r="OK236" s="3">
        <f>1/OJ236</f>
        <v/>
      </c>
      <c r="OL236" s="1">
        <f>LI236</f>
        <v/>
      </c>
      <c r="OM236" s="79">
        <f>(OJ236*((OL236-1)*0.98))-((1-OJ236)*1)</f>
        <v/>
      </c>
      <c r="ON236" s="34">
        <f>IF(LR236&lt;0.9,0,IF(AND(LR236&gt;1.1),0,1))</f>
        <v/>
      </c>
      <c r="OO236" s="34">
        <f>IF(LS236&lt;0.9,0,IF(AND(LS236&gt;1.1),0,1))</f>
        <v/>
      </c>
      <c r="OP236" s="32">
        <f>IF(OI236&gt;99,1,0)</f>
        <v/>
      </c>
      <c r="OQ236" s="32">
        <f>IF(OM236&gt;0.0799,1,0)</f>
        <v/>
      </c>
      <c r="OR236" s="32">
        <f>IF(OM236&gt;OZ236,1,0)</f>
        <v/>
      </c>
      <c r="OS236" s="32">
        <f>OP236+OQ236+OR236+ON236+OO236</f>
        <v/>
      </c>
      <c r="OT236">
        <f>IF(OF236=5,"BackHome0-0",IF(AND(OS236=5),"BackAway0-0",""))</f>
        <v/>
      </c>
      <c r="OU236">
        <f>IF(OF236=5,KN236,IF(AND(OS236=5),KO236,""))</f>
        <v/>
      </c>
      <c r="OV236">
        <f>IF(OF236=5,"Match Odds",IF(AND(OS236=5),"Match Odds",""))</f>
        <v/>
      </c>
      <c r="OW236">
        <f>IF(OF236=5,KP236,IF(AND(OS236=5),KP236,""))</f>
        <v/>
      </c>
      <c r="OX236">
        <f>IF(OF236=5,"MATCH_ODDS",IF(AND(OS236=5),"MATCH_ODDS",""))</f>
        <v/>
      </c>
      <c r="OY236">
        <f>IF(OF236=5,"BACK",IF(AND(OS236=5),"BACK",""))</f>
        <v/>
      </c>
    </row>
    <row r="237" ht="16.5" customHeight="1" thickBot="1" thickTop="1">
      <c r="A237" s="2" t="n"/>
      <c r="KN237" s="1">
        <f>IF(INDEX(#REF!,MATCH('HT 0-0'!D237,#REF!,0))=INDEX(#REF!,MATCH('HT 0-0'!D237,#REF!,0)),INDEX(#REF!,MATCH('HT 0-0'!D237,#REF!,0)),"ERROR")</f>
        <v/>
      </c>
      <c r="KO237" s="1">
        <f>IF(INDEX(#REF!,MATCH('HT 0-0'!E237,#REF!,0))=INDEX(#REF!,MATCH('HT 0-0'!E237,#REF!,0)),INDEX(#REF!,MATCH('HT 0-0'!E237,#REF!,0)),"ERROR")</f>
        <v/>
      </c>
      <c r="KP237" s="1">
        <f>KN237&amp;" v "&amp;KO237</f>
        <v/>
      </c>
      <c r="KQ237">
        <f>B237&amp;"_"&amp;C237</f>
        <v/>
      </c>
      <c r="KR237" s="1">
        <f>IF((HW237/KK237)&lt;0.335,"G",IF((HW237/KK237)&gt;0.67,"R","A"))</f>
        <v/>
      </c>
      <c r="KS237" s="1">
        <f>IF((HX237/KK237)&lt;0.335,"G",IF((HX237/KK237)&gt;0.67,"R","A"))</f>
        <v/>
      </c>
      <c r="KT237" s="1">
        <f>IF((IH237/KK237)&lt;0.335,"G",IF((IH237/KK237)&gt;0.67,"R","A"))</f>
        <v/>
      </c>
      <c r="KU237" s="1">
        <f>IF((II237/KK237)&lt;0.335,"G",IF((II237/KK237)&gt;0.67,"R","A"))</f>
        <v/>
      </c>
      <c r="KV237" s="1">
        <f>IF((HZ237/KK237)&lt;0.335,"G",IF((HZ237/KK237)&gt;0.67,"R","A"))</f>
        <v/>
      </c>
      <c r="KW237" s="1">
        <f>IF((HY237/KK237)&lt;0.335,"G",IF((HY237/KK237)&gt;0.67,"R","A"))</f>
        <v/>
      </c>
      <c r="KX237" s="1">
        <f>IF((IK237/KK237)&lt;0.335,"G",IF((IK237/KK237)&gt;0.67,"R","A"))</f>
        <v/>
      </c>
      <c r="KY237" s="1">
        <f>IF((IJ237/KK237)&lt;0.335,"G",IF((IJ237/KK237)&gt;0.67,"R","A"))</f>
        <v/>
      </c>
      <c r="KZ237" s="1">
        <f>IF((HQ237/KK237)&lt;0.335,"G",IF((HQ237/KK237)&gt;0.67,"R","A"))</f>
        <v/>
      </c>
      <c r="LA237" s="1">
        <f>IF((IB237/KK237)&lt;0.335,"G",IF((IB237/KK237)&gt;0.67,"R","A"))</f>
        <v/>
      </c>
      <c r="LB237">
        <f>IF(LQ237="0-0",INDEX(Scrape!#REF!,MATCH('HT 0-0'!KP237,Scrape!$B:$B,0)),"")</f>
        <v/>
      </c>
      <c r="LC237">
        <f>IF(LQ237="0-0",INDEX(Scrape!$A:$A,MATCH('HT 0-0'!KP237,Scrape!$B:$B,0)),"")</f>
        <v/>
      </c>
      <c r="LD237">
        <f>IF(LQ237="0-0",INDEX(Scrape!$B:$B,MATCH('HT 0-0'!KP237,Scrape!$B:$B,0)),"")</f>
        <v/>
      </c>
      <c r="LE237">
        <f>IF(LQ237="0-0",INDEX(Scrape!$C:$C,MATCH('HT 0-0'!KP237,Scrape!$B:$B,0)),"")</f>
        <v/>
      </c>
      <c r="LF237">
        <f>IF(LQ237="0-0",INDEX(Scrape!$D:$D,MATCH('HT 0-0'!KP237,Scrape!$B:$B,0)),"")</f>
        <v/>
      </c>
      <c r="LG237">
        <f>IF(LQ237="0-0",INDEX(Scrape!$E:$E,MATCH('HT 0-0'!KP237,Scrape!$B:$B,0)),"")</f>
        <v/>
      </c>
      <c r="LH237">
        <f>IF(LQ237="0-0",INDEX(Scrape!$F:$F,MATCH('HT 0-0'!KP237,Scrape!$B:$B,0)),"")</f>
        <v/>
      </c>
      <c r="LI237">
        <f>IF(LQ237="0-0",INDEX(Scrape!$G:$G,MATCH('HT 0-0'!KP237,Scrape!$B:$B,0)),"")</f>
        <v/>
      </c>
      <c r="LJ237">
        <f>IF(LQ237="0-0",INDEX(Scrape!$H:$H,MATCH('HT 0-0'!KP237,Scrape!$B:$B,0)),"")</f>
        <v/>
      </c>
      <c r="LK237">
        <f>IF(LQ237="0-0",INDEX(Scrape!$I:$I,MATCH('HT 0-0'!KP237,Scrape!$B:$B,0)),"")</f>
        <v/>
      </c>
      <c r="LL237">
        <f>IF(LQ237="0-0",INDEX(Scrape!$J:$J,MATCH('HT 0-0'!KP237,Scrape!$B:$B,0)),"")</f>
        <v/>
      </c>
      <c r="LM237">
        <f>IF(LQ237="0-0",INDEX(Scrape!$K:$K,MATCH('HT 0-0'!KP237,Scrape!$B:$B,0)),"")</f>
        <v/>
      </c>
      <c r="LN237">
        <f>IF(LQ237="0-0",INDEX(Scrape!$L:$L,MATCH('HT 0-0'!KP237,Scrape!$B:$B,0)),"")</f>
        <v/>
      </c>
      <c r="LO237">
        <f>IF(LQ237="0-0",INDEX(Scrape!$M:$M,MATCH('HT 0-0'!KP237,Scrape!$B:$B,0)),"")</f>
        <v/>
      </c>
      <c r="LP237">
        <f>IF(LQ237="0-0",INDEX(Scrape!$N:$N,MATCH('HT 0-0'!KP237,Scrape!$B:$B,0)),"")</f>
        <v/>
      </c>
      <c r="LQ237">
        <f>INDEX(Scrape!$O:$O,MATCH('HT 0-0'!KP237,Scrape!$B:$B,0))</f>
        <v/>
      </c>
      <c r="LR237">
        <f>(1/LJ237)+(1/LI237)+(1/LH237)</f>
        <v/>
      </c>
      <c r="LS237">
        <f>(1/LG237)+(1/LF237)+(1/LE237)</f>
        <v/>
      </c>
      <c r="LT237" s="8">
        <f>IF(INDEX(#REF!,MATCH(KQ237,#REF!,0))=INDEX(#REF!,MATCH(KQ237,#REF!,0)),INDEX(#REF!,MATCH(KQ237,#REF!,0)),"ERROR")</f>
        <v/>
      </c>
      <c r="LU237" s="4">
        <f>IF(KR237="G",2,IF(KR237="R",0.5,IF(KR237="A",1)))</f>
        <v/>
      </c>
      <c r="LV237" s="4">
        <f>IF(KS237="G",0.5,IF(KS237="R",2,IF(KS237="A",1)))</f>
        <v/>
      </c>
      <c r="LW237" s="4">
        <f>IF(KT237="G",2,IF(KT237="R",0.5,IF(KT237="A",1)))</f>
        <v/>
      </c>
      <c r="LX237" s="4">
        <f>IF(KU237="G",0.5,IF(KU237="R",2,IF(KU237="A",1)))</f>
        <v/>
      </c>
      <c r="LY237" s="7">
        <f>(LK237*(LU237+LX237)+(LL237*(LU237+LX237)))</f>
        <v/>
      </c>
      <c r="LZ237" s="7">
        <f>(LN237*(LV237+LW237)+(LO237*(LV237+LW237)))</f>
        <v/>
      </c>
      <c r="MA237" s="11">
        <f>LY237-LZ237</f>
        <v/>
      </c>
      <c r="MB237" s="5">
        <f>MA237+2</f>
        <v/>
      </c>
      <c r="MC237" s="6">
        <f>MA237-2</f>
        <v/>
      </c>
      <c r="MD237" s="4">
        <f>LE237</f>
        <v/>
      </c>
      <c r="ME237" s="9">
        <f>IF(MD237=0,1000,MD237+0.75)</f>
        <v/>
      </c>
      <c r="MF237" s="10">
        <f>IF(MD237=0,0,MD237-0.75)</f>
        <v/>
      </c>
      <c r="MG237" s="4">
        <f>((LM237*(LU237+LX237))-((LP237*(LV237+LW237))))</f>
        <v/>
      </c>
      <c r="MH237" s="9">
        <f>MG237*1.2</f>
        <v/>
      </c>
      <c r="MI237" s="10">
        <f>MG237*0.8</f>
        <v/>
      </c>
      <c r="MJ237">
        <f>IFERROR(OT237,"")</f>
        <v/>
      </c>
      <c r="MK237">
        <f>IFERROR(OU237,"")</f>
        <v/>
      </c>
      <c r="ML237">
        <f>IFERROR(OV237,"")</f>
        <v/>
      </c>
      <c r="MM237">
        <f>IFERROR(OW237,"")</f>
        <v/>
      </c>
      <c r="MN237">
        <f>IFERROR(OX237,"")</f>
        <v/>
      </c>
      <c r="MO237">
        <f>IFERROR(OY237,"")</f>
        <v/>
      </c>
      <c r="MP237" s="1">
        <f>COUNTIFS(#REF!,LT237,#REF!,1,#REF!,"&gt;="&amp;MC237,#REF!,"&lt;="&amp;MB237,#REF!,"&lt;="&amp;ME237,#REF!,"&gt;="&amp;MF237,#REF!,"="&amp;KV237,#REF!,"="&amp;KX237)</f>
        <v/>
      </c>
      <c r="MQ237" s="1">
        <f>COUNTIFS(#REF!,LT237,#REF!,0,#REF!,"&gt;="&amp;MC237,#REF!,"&lt;="&amp;MB237,#REF!,"&lt;="&amp;ME237,#REF!,"&gt;="&amp;MF237,#REF!,"="&amp;KV237,#REF!,"="&amp;KX237)</f>
        <v/>
      </c>
      <c r="MR237" s="1">
        <f>COUNTIFS(#REF!,LT237,#REF!,1,#REF!,"&gt;="&amp;MC237,#REF!,"&lt;="&amp;MB237,#REF!,"&lt;="&amp;ME237,#REF!,"&gt;="&amp;MF237,#REF!,"="&amp;KW237,#REF!,"="&amp;KY237)</f>
        <v/>
      </c>
      <c r="MS237" s="1">
        <f>COUNTIFS(#REF!,LT237,#REF!,0,#REF!,"&gt;="&amp;MC237,#REF!,"&lt;="&amp;MB237,#REF!,"&lt;="&amp;ME237,#REF!,"&gt;="&amp;MF237,#REF!,"="&amp;KW237,#REF!,"="&amp;KY237)</f>
        <v/>
      </c>
      <c r="MT237" s="1">
        <f>COUNTIFS(#REF!,LT237,#REF!,1,#REF!,"&gt;="&amp;MI237,#REF!,"&lt;="&amp;MH237,#REF!,"&lt;="&amp;ME237,#REF!,"&gt;="&amp;MF237)</f>
        <v/>
      </c>
      <c r="MU237" s="1">
        <f>COUNTIFS(#REF!,LT237,#REF!,0,#REF!,"&gt;="&amp;MI237,#REF!,"&lt;="&amp;MH237,#REF!,"&lt;="&amp;ME237,#REF!,"&gt;="&amp;MF237)</f>
        <v/>
      </c>
      <c r="MV237" s="1">
        <f>COUNTIFS(#REF!,LT237,#REF!,1,#REF!,"&gt;="&amp;MI237,#REF!,"&lt;="&amp;MH237,#REF!,"="&amp;KZ237,#REF!,"="&amp;LA237,#REF!,"&lt;="&amp;ME237,#REF!,"&gt;="&amp;MF237)</f>
        <v/>
      </c>
      <c r="MW237" s="1">
        <f>COUNTIFS(#REF!,LT237,#REF!,0,#REF!,"&gt;="&amp;MI237,#REF!,"&lt;="&amp;MH237,#REF!,"="&amp;KZ237,#REF!,"="&amp;LA237,#REF!,"&lt;="&amp;ME237,#REF!,"&gt;="&amp;MF237)</f>
        <v/>
      </c>
      <c r="MX237" s="1">
        <f>COUNTIFS(#REF!,LT237,#REF!,1,#REF!,"&gt;="&amp;MC237,#REF!,"&lt;="&amp;MB237,#REF!,"&lt;="&amp;ME237,#REF!,"&gt;="&amp;MF237)</f>
        <v/>
      </c>
      <c r="MY237" s="1">
        <f>COUNTIFS(#REF!,LT237,#REF!,0,#REF!,"&gt;="&amp;MC237,#REF!,"&lt;="&amp;MB237,#REF!,"&lt;="&amp;ME237,#REF!,"&gt;="&amp;MF237)</f>
        <v/>
      </c>
      <c r="MZ237" s="1">
        <f>COUNTIFS(#REF!,LT237,#REF!,1,#REF!,"&lt;="&amp;ME237,#REF!,"&gt;="&amp;MF237,#REF!,"="&amp;KV237,#REF!,"="&amp;KX237)</f>
        <v/>
      </c>
      <c r="NA237" s="1">
        <f>COUNTIFS(#REF!,LT237,#REF!,0,#REF!,"&lt;="&amp;ME237,#REF!,"&gt;="&amp;MF237,#REF!,"="&amp;KV237,#REF!,"="&amp;KX237)</f>
        <v/>
      </c>
      <c r="NB237" s="1">
        <f>COUNTIFS(#REF!,LT237,#REF!,1,#REF!,"&lt;="&amp;ME237,#REF!,"&gt;="&amp;MF237,#REF!,"="&amp;KW237,#REF!,"="&amp;KY237)</f>
        <v/>
      </c>
      <c r="NC237" s="1">
        <f>COUNTIFS(#REF!,LT237,#REF!,0,#REF!,"&lt;="&amp;ME237,#REF!,"&gt;="&amp;MF237,#REF!,"="&amp;KW237,#REF!,"="&amp;KY237)</f>
        <v/>
      </c>
      <c r="ND237" s="1">
        <f>COUNTIFS(#REF!,LT237,#REF!,1,#REF!,"&gt;="&amp;MC237,#REF!,"&lt;="&amp;MB237,#REF!,"&lt;="&amp;ME237,#REF!,"&gt;="&amp;MF237,#REF!,"="&amp;KV237,#REF!,"="&amp;KX237)</f>
        <v/>
      </c>
      <c r="NE237" s="1">
        <f>COUNTIFS(#REF!,LT237,#REF!,0,#REF!,"&gt;="&amp;MC237,#REF!,"&lt;="&amp;MB237,#REF!,"&lt;="&amp;ME237,#REF!,"&gt;="&amp;MF237,#REF!,"="&amp;KV237,#REF!,"="&amp;KX237)</f>
        <v/>
      </c>
      <c r="NF237" s="1">
        <f>COUNTIFS(#REF!,LT237,#REF!,1,#REF!,"&gt;="&amp;MC237,#REF!,"&lt;="&amp;MB237,#REF!,"&lt;="&amp;ME237,#REF!,"&gt;="&amp;MF237,#REF!,"="&amp;KW237,#REF!,"="&amp;KY237)</f>
        <v/>
      </c>
      <c r="NG237" s="1">
        <f>COUNTIFS(#REF!,LT237,#REF!,0,#REF!,"&gt;="&amp;MC237,#REF!,"&lt;="&amp;MB237,#REF!,"&lt;="&amp;ME237,#REF!,"&gt;="&amp;MF237,#REF!,"="&amp;KW237,#REF!,"="&amp;KY237)</f>
        <v/>
      </c>
      <c r="NH237" s="1">
        <f>COUNTIFS(#REF!,LT237,#REF!,1,#REF!,"&gt;="&amp;MC237,#REF!,"&lt;="&amp;MB237,#REF!,"&lt;="&amp;ME237,#REF!,"&gt;="&amp;MF237,#REF!,"="&amp;KZ237,#REF!,"="&amp;LA237)</f>
        <v/>
      </c>
      <c r="NI237" s="1">
        <f>COUNTIFS(#REF!,LT237,#REF!,0,#REF!,"&gt;="&amp;MC237,#REF!,"&lt;="&amp;MB237,#REF!,"&lt;="&amp;ME237,#REF!,"&gt;="&amp;MF237,#REF!,"="&amp;KZ237,#REF!,"="&amp;LA237)</f>
        <v/>
      </c>
      <c r="NJ237" s="1">
        <f>COUNTIFS(#REF!,LT237,#REF!,1,#REF!,"&gt;="&amp;MI237,#REF!,"&lt;="&amp;MH237,#REF!,"&lt;="&amp;ME237,#REF!,"&gt;="&amp;MF237)</f>
        <v/>
      </c>
      <c r="NK237" s="1">
        <f>COUNTIFS(#REF!,LT237,#REF!,0,#REF!,"&gt;="&amp;MI237,#REF!,"&lt;="&amp;MH237,#REF!,"&lt;="&amp;ME237,#REF!,"&gt;="&amp;MF237)</f>
        <v/>
      </c>
      <c r="NL237" s="1">
        <f>COUNTIFS(#REF!,LT237,#REF!,1,#REF!,"&gt;="&amp;MI237,#REF!,"&lt;="&amp;MH237,#REF!,"="&amp;KZ237,#REF!,"="&amp;LA237,#REF!,"&lt;="&amp;ME237,#REF!,"&gt;="&amp;MF237)</f>
        <v/>
      </c>
      <c r="NM237" s="1">
        <f>COUNTIFS(#REF!,LT237,#REF!,0,#REF!,"&gt;="&amp;MI237,#REF!,"&lt;="&amp;MH237,#REF!,"="&amp;KZ237,#REF!,"="&amp;LA237,#REF!,"&lt;="&amp;ME237,#REF!,"&gt;="&amp;MF237)</f>
        <v/>
      </c>
      <c r="NN237" s="1">
        <f>COUNTIFS(#REF!,LT237,#REF!,1,#REF!,"&gt;="&amp;MC237,#REF!,"&lt;="&amp;MB237,#REF!,"&lt;="&amp;ME237,#REF!,"&gt;="&amp;MF237)</f>
        <v/>
      </c>
      <c r="NO237" s="1">
        <f>COUNTIFS(#REF!,LT237,#REF!,0,#REF!,"&gt;="&amp;MC237,#REF!,"&lt;="&amp;MB237,#REF!,"&lt;="&amp;ME237,#REF!,"&gt;="&amp;MF237)</f>
        <v/>
      </c>
      <c r="NP237" s="1">
        <f>COUNTIFS(#REF!,LT237,#REF!,1,#REF!,"&lt;="&amp;ME237,#REF!,"&gt;="&amp;MF237,#REF!,"="&amp;KV237,#REF!,"="&amp;KX237)</f>
        <v/>
      </c>
      <c r="NQ237" s="1">
        <f>COUNTIFS(#REF!,LT237,#REF!,0,#REF!,"&lt;="&amp;ME237,#REF!,"&gt;="&amp;MF237,#REF!,"="&amp;KV237,#REF!,"="&amp;KX237)</f>
        <v/>
      </c>
      <c r="NR237" s="1">
        <f>COUNTIFS(#REF!,LT237,#REF!,1,#REF!,"&lt;="&amp;ME237,#REF!,"&gt;="&amp;MF237,#REF!,"="&amp;KW237,#REF!,"="&amp;KY237)</f>
        <v/>
      </c>
      <c r="NS237" s="1">
        <f>COUNTIFS(#REF!,LT237,#REF!,0,#REF!,"&lt;="&amp;ME237,#REF!,"&gt;="&amp;MF237,#REF!,"="&amp;KW237,#REF!,"="&amp;KY237)</f>
        <v/>
      </c>
      <c r="NT237" s="1">
        <f>MP237+MR237+MT237+MV237+MX237+MZ237+NB237</f>
        <v/>
      </c>
      <c r="NU237" s="1">
        <f>MQ237+MS237+MU237+MW237+MY237+NA237+NC237</f>
        <v/>
      </c>
      <c r="NV237" s="1">
        <f>NT237+NU237</f>
        <v/>
      </c>
      <c r="NW237" s="33">
        <f>NT237/(NT237+NU237)</f>
        <v/>
      </c>
      <c r="NX237" s="3">
        <f>1/NW237</f>
        <v/>
      </c>
      <c r="NY237" s="1">
        <f>LH237</f>
        <v/>
      </c>
      <c r="NZ237" s="79">
        <f>(NW237*((NY237-1)*0.98))-((1-NW237)*1)</f>
        <v/>
      </c>
      <c r="OA237" s="34">
        <f>IF(LR237&lt;0.9,0,IF(AND(LR237&gt;1.1),0,1))</f>
        <v/>
      </c>
      <c r="OB237" s="34">
        <f>IF(LS237&lt;0.9,0,IF(AND(LS237&gt;1.1),0,1))</f>
        <v/>
      </c>
      <c r="OC237" s="32">
        <f>IF(NV237&gt;99,1,0)</f>
        <v/>
      </c>
      <c r="OD237" s="32">
        <f>IF(NZ237&gt;0.0799,1,0)</f>
        <v/>
      </c>
      <c r="OE237" s="32">
        <f>IF(NZ237&gt;OM237,1,0)</f>
        <v/>
      </c>
      <c r="OF237" s="32">
        <f>OC237+OD237+OE237+OA237+OB237</f>
        <v/>
      </c>
      <c r="OG237" s="1">
        <f>ND237+NF237+NH237+NJ237+NL237+NN237+NP237+NR237</f>
        <v/>
      </c>
      <c r="OH237" s="1">
        <f>NE237+NG237+NI237+NK237+NM237+NO237+NQ237+NS237</f>
        <v/>
      </c>
      <c r="OI237" s="1">
        <f>OG237+OH237</f>
        <v/>
      </c>
      <c r="OJ237" s="33">
        <f>OG237/(OG237+OH237)</f>
        <v/>
      </c>
      <c r="OK237" s="3">
        <f>1/OJ237</f>
        <v/>
      </c>
      <c r="OL237" s="1">
        <f>LI237</f>
        <v/>
      </c>
      <c r="OM237" s="79">
        <f>(OJ237*((OL237-1)*0.98))-((1-OJ237)*1)</f>
        <v/>
      </c>
      <c r="ON237" s="34">
        <f>IF(LR237&lt;0.9,0,IF(AND(LR237&gt;1.1),0,1))</f>
        <v/>
      </c>
      <c r="OO237" s="34">
        <f>IF(LS237&lt;0.9,0,IF(AND(LS237&gt;1.1),0,1))</f>
        <v/>
      </c>
      <c r="OP237" s="32">
        <f>IF(OI237&gt;99,1,0)</f>
        <v/>
      </c>
      <c r="OQ237" s="32">
        <f>IF(OM237&gt;0.0799,1,0)</f>
        <v/>
      </c>
      <c r="OR237" s="32">
        <f>IF(OM237&gt;OZ237,1,0)</f>
        <v/>
      </c>
      <c r="OS237" s="32">
        <f>OP237+OQ237+OR237+ON237+OO237</f>
        <v/>
      </c>
      <c r="OT237">
        <f>IF(OF237=5,"BackHome0-0",IF(AND(OS237=5),"BackAway0-0",""))</f>
        <v/>
      </c>
      <c r="OU237">
        <f>IF(OF237=5,KN237,IF(AND(OS237=5),KO237,""))</f>
        <v/>
      </c>
      <c r="OV237">
        <f>IF(OF237=5,"Match Odds",IF(AND(OS237=5),"Match Odds",""))</f>
        <v/>
      </c>
      <c r="OW237">
        <f>IF(OF237=5,KP237,IF(AND(OS237=5),KP237,""))</f>
        <v/>
      </c>
      <c r="OX237">
        <f>IF(OF237=5,"MATCH_ODDS",IF(AND(OS237=5),"MATCH_ODDS",""))</f>
        <v/>
      </c>
      <c r="OY237">
        <f>IF(OF237=5,"BACK",IF(AND(OS237=5),"BACK",""))</f>
        <v/>
      </c>
    </row>
    <row r="238" ht="16.5" customHeight="1" thickBot="1" thickTop="1">
      <c r="A238" s="2" t="n"/>
      <c r="KN238" s="1">
        <f>IF(INDEX(#REF!,MATCH('HT 0-0'!D238,#REF!,0))=INDEX(#REF!,MATCH('HT 0-0'!D238,#REF!,0)),INDEX(#REF!,MATCH('HT 0-0'!D238,#REF!,0)),"ERROR")</f>
        <v/>
      </c>
      <c r="KO238" s="1">
        <f>IF(INDEX(#REF!,MATCH('HT 0-0'!E238,#REF!,0))=INDEX(#REF!,MATCH('HT 0-0'!E238,#REF!,0)),INDEX(#REF!,MATCH('HT 0-0'!E238,#REF!,0)),"ERROR")</f>
        <v/>
      </c>
      <c r="KP238" s="1">
        <f>KN238&amp;" v "&amp;KO238</f>
        <v/>
      </c>
      <c r="KQ238">
        <f>B238&amp;"_"&amp;C238</f>
        <v/>
      </c>
      <c r="KR238" s="1">
        <f>IF((HW238/KK238)&lt;0.335,"G",IF((HW238/KK238)&gt;0.67,"R","A"))</f>
        <v/>
      </c>
      <c r="KS238" s="1">
        <f>IF((HX238/KK238)&lt;0.335,"G",IF((HX238/KK238)&gt;0.67,"R","A"))</f>
        <v/>
      </c>
      <c r="KT238" s="1">
        <f>IF((IH238/KK238)&lt;0.335,"G",IF((IH238/KK238)&gt;0.67,"R","A"))</f>
        <v/>
      </c>
      <c r="KU238" s="1">
        <f>IF((II238/KK238)&lt;0.335,"G",IF((II238/KK238)&gt;0.67,"R","A"))</f>
        <v/>
      </c>
      <c r="KV238" s="1">
        <f>IF((HZ238/KK238)&lt;0.335,"G",IF((HZ238/KK238)&gt;0.67,"R","A"))</f>
        <v/>
      </c>
      <c r="KW238" s="1">
        <f>IF((HY238/KK238)&lt;0.335,"G",IF((HY238/KK238)&gt;0.67,"R","A"))</f>
        <v/>
      </c>
      <c r="KX238" s="1">
        <f>IF((IK238/KK238)&lt;0.335,"G",IF((IK238/KK238)&gt;0.67,"R","A"))</f>
        <v/>
      </c>
      <c r="KY238" s="1">
        <f>IF((IJ238/KK238)&lt;0.335,"G",IF((IJ238/KK238)&gt;0.67,"R","A"))</f>
        <v/>
      </c>
      <c r="KZ238" s="1">
        <f>IF((HQ238/KK238)&lt;0.335,"G",IF((HQ238/KK238)&gt;0.67,"R","A"))</f>
        <v/>
      </c>
      <c r="LA238" s="1">
        <f>IF((IB238/KK238)&lt;0.335,"G",IF((IB238/KK238)&gt;0.67,"R","A"))</f>
        <v/>
      </c>
      <c r="LB238">
        <f>IF(LQ238="0-0",INDEX(Scrape!#REF!,MATCH('HT 0-0'!KP238,Scrape!$B:$B,0)),"")</f>
        <v/>
      </c>
      <c r="LC238">
        <f>IF(LQ238="0-0",INDEX(Scrape!$A:$A,MATCH('HT 0-0'!KP238,Scrape!$B:$B,0)),"")</f>
        <v/>
      </c>
      <c r="LD238">
        <f>IF(LQ238="0-0",INDEX(Scrape!$B:$B,MATCH('HT 0-0'!KP238,Scrape!$B:$B,0)),"")</f>
        <v/>
      </c>
      <c r="LE238">
        <f>IF(LQ238="0-0",INDEX(Scrape!$C:$C,MATCH('HT 0-0'!KP238,Scrape!$B:$B,0)),"")</f>
        <v/>
      </c>
      <c r="LF238">
        <f>IF(LQ238="0-0",INDEX(Scrape!$D:$D,MATCH('HT 0-0'!KP238,Scrape!$B:$B,0)),"")</f>
        <v/>
      </c>
      <c r="LG238">
        <f>IF(LQ238="0-0",INDEX(Scrape!$E:$E,MATCH('HT 0-0'!KP238,Scrape!$B:$B,0)),"")</f>
        <v/>
      </c>
      <c r="LH238">
        <f>IF(LQ238="0-0",INDEX(Scrape!$F:$F,MATCH('HT 0-0'!KP238,Scrape!$B:$B,0)),"")</f>
        <v/>
      </c>
      <c r="LI238">
        <f>IF(LQ238="0-0",INDEX(Scrape!$G:$G,MATCH('HT 0-0'!KP238,Scrape!$B:$B,0)),"")</f>
        <v/>
      </c>
      <c r="LJ238">
        <f>IF(LQ238="0-0",INDEX(Scrape!$H:$H,MATCH('HT 0-0'!KP238,Scrape!$B:$B,0)),"")</f>
        <v/>
      </c>
      <c r="LK238">
        <f>IF(LQ238="0-0",INDEX(Scrape!$I:$I,MATCH('HT 0-0'!KP238,Scrape!$B:$B,0)),"")</f>
        <v/>
      </c>
      <c r="LL238">
        <f>IF(LQ238="0-0",INDEX(Scrape!$J:$J,MATCH('HT 0-0'!KP238,Scrape!$B:$B,0)),"")</f>
        <v/>
      </c>
      <c r="LM238">
        <f>IF(LQ238="0-0",INDEX(Scrape!$K:$K,MATCH('HT 0-0'!KP238,Scrape!$B:$B,0)),"")</f>
        <v/>
      </c>
      <c r="LN238">
        <f>IF(LQ238="0-0",INDEX(Scrape!$L:$L,MATCH('HT 0-0'!KP238,Scrape!$B:$B,0)),"")</f>
        <v/>
      </c>
      <c r="LO238">
        <f>IF(LQ238="0-0",INDEX(Scrape!$M:$M,MATCH('HT 0-0'!KP238,Scrape!$B:$B,0)),"")</f>
        <v/>
      </c>
      <c r="LP238">
        <f>IF(LQ238="0-0",INDEX(Scrape!$N:$N,MATCH('HT 0-0'!KP238,Scrape!$B:$B,0)),"")</f>
        <v/>
      </c>
      <c r="LQ238">
        <f>INDEX(Scrape!$O:$O,MATCH('HT 0-0'!KP238,Scrape!$B:$B,0))</f>
        <v/>
      </c>
      <c r="LR238">
        <f>(1/LJ238)+(1/LI238)+(1/LH238)</f>
        <v/>
      </c>
      <c r="LS238">
        <f>(1/LG238)+(1/LF238)+(1/LE238)</f>
        <v/>
      </c>
      <c r="LT238" s="8">
        <f>IF(INDEX(#REF!,MATCH(KQ238,#REF!,0))=INDEX(#REF!,MATCH(KQ238,#REF!,0)),INDEX(#REF!,MATCH(KQ238,#REF!,0)),"ERROR")</f>
        <v/>
      </c>
      <c r="LU238" s="4">
        <f>IF(KR238="G",2,IF(KR238="R",0.5,IF(KR238="A",1)))</f>
        <v/>
      </c>
      <c r="LV238" s="4">
        <f>IF(KS238="G",0.5,IF(KS238="R",2,IF(KS238="A",1)))</f>
        <v/>
      </c>
      <c r="LW238" s="4">
        <f>IF(KT238="G",2,IF(KT238="R",0.5,IF(KT238="A",1)))</f>
        <v/>
      </c>
      <c r="LX238" s="4">
        <f>IF(KU238="G",0.5,IF(KU238="R",2,IF(KU238="A",1)))</f>
        <v/>
      </c>
      <c r="LY238" s="7">
        <f>(LK238*(LU238+LX238)+(LL238*(LU238+LX238)))</f>
        <v/>
      </c>
      <c r="LZ238" s="7">
        <f>(LN238*(LV238+LW238)+(LO238*(LV238+LW238)))</f>
        <v/>
      </c>
      <c r="MA238" s="11">
        <f>LY238-LZ238</f>
        <v/>
      </c>
      <c r="MB238" s="5">
        <f>MA238+2</f>
        <v/>
      </c>
      <c r="MC238" s="6">
        <f>MA238-2</f>
        <v/>
      </c>
      <c r="MD238" s="4">
        <f>LE238</f>
        <v/>
      </c>
      <c r="ME238" s="9">
        <f>IF(MD238=0,1000,MD238+0.75)</f>
        <v/>
      </c>
      <c r="MF238" s="10">
        <f>IF(MD238=0,0,MD238-0.75)</f>
        <v/>
      </c>
      <c r="MG238" s="4">
        <f>((LM238*(LU238+LX238))-((LP238*(LV238+LW238))))</f>
        <v/>
      </c>
      <c r="MH238" s="9">
        <f>MG238*1.2</f>
        <v/>
      </c>
      <c r="MI238" s="10">
        <f>MG238*0.8</f>
        <v/>
      </c>
      <c r="MJ238">
        <f>IFERROR(OT238,"")</f>
        <v/>
      </c>
      <c r="MK238">
        <f>IFERROR(OU238,"")</f>
        <v/>
      </c>
      <c r="ML238">
        <f>IFERROR(OV238,"")</f>
        <v/>
      </c>
      <c r="MM238">
        <f>IFERROR(OW238,"")</f>
        <v/>
      </c>
      <c r="MN238">
        <f>IFERROR(OX238,"")</f>
        <v/>
      </c>
      <c r="MO238">
        <f>IFERROR(OY238,"")</f>
        <v/>
      </c>
      <c r="MP238" s="1">
        <f>COUNTIFS(#REF!,LT238,#REF!,1,#REF!,"&gt;="&amp;MC238,#REF!,"&lt;="&amp;MB238,#REF!,"&lt;="&amp;ME238,#REF!,"&gt;="&amp;MF238,#REF!,"="&amp;KV238,#REF!,"="&amp;KX238)</f>
        <v/>
      </c>
      <c r="MQ238" s="1">
        <f>COUNTIFS(#REF!,LT238,#REF!,0,#REF!,"&gt;="&amp;MC238,#REF!,"&lt;="&amp;MB238,#REF!,"&lt;="&amp;ME238,#REF!,"&gt;="&amp;MF238,#REF!,"="&amp;KV238,#REF!,"="&amp;KX238)</f>
        <v/>
      </c>
      <c r="MR238" s="1">
        <f>COUNTIFS(#REF!,LT238,#REF!,1,#REF!,"&gt;="&amp;MC238,#REF!,"&lt;="&amp;MB238,#REF!,"&lt;="&amp;ME238,#REF!,"&gt;="&amp;MF238,#REF!,"="&amp;KW238,#REF!,"="&amp;KY238)</f>
        <v/>
      </c>
      <c r="MS238" s="1">
        <f>COUNTIFS(#REF!,LT238,#REF!,0,#REF!,"&gt;="&amp;MC238,#REF!,"&lt;="&amp;MB238,#REF!,"&lt;="&amp;ME238,#REF!,"&gt;="&amp;MF238,#REF!,"="&amp;KW238,#REF!,"="&amp;KY238)</f>
        <v/>
      </c>
      <c r="MT238" s="1">
        <f>COUNTIFS(#REF!,LT238,#REF!,1,#REF!,"&gt;="&amp;MI238,#REF!,"&lt;="&amp;MH238,#REF!,"&lt;="&amp;ME238,#REF!,"&gt;="&amp;MF238)</f>
        <v/>
      </c>
      <c r="MU238" s="1">
        <f>COUNTIFS(#REF!,LT238,#REF!,0,#REF!,"&gt;="&amp;MI238,#REF!,"&lt;="&amp;MH238,#REF!,"&lt;="&amp;ME238,#REF!,"&gt;="&amp;MF238)</f>
        <v/>
      </c>
      <c r="MV238" s="1">
        <f>COUNTIFS(#REF!,LT238,#REF!,1,#REF!,"&gt;="&amp;MI238,#REF!,"&lt;="&amp;MH238,#REF!,"="&amp;KZ238,#REF!,"="&amp;LA238,#REF!,"&lt;="&amp;ME238,#REF!,"&gt;="&amp;MF238)</f>
        <v/>
      </c>
      <c r="MW238" s="1">
        <f>COUNTIFS(#REF!,LT238,#REF!,0,#REF!,"&gt;="&amp;MI238,#REF!,"&lt;="&amp;MH238,#REF!,"="&amp;KZ238,#REF!,"="&amp;LA238,#REF!,"&lt;="&amp;ME238,#REF!,"&gt;="&amp;MF238)</f>
        <v/>
      </c>
      <c r="MX238" s="1">
        <f>COUNTIFS(#REF!,LT238,#REF!,1,#REF!,"&gt;="&amp;MC238,#REF!,"&lt;="&amp;MB238,#REF!,"&lt;="&amp;ME238,#REF!,"&gt;="&amp;MF238)</f>
        <v/>
      </c>
      <c r="MY238" s="1">
        <f>COUNTIFS(#REF!,LT238,#REF!,0,#REF!,"&gt;="&amp;MC238,#REF!,"&lt;="&amp;MB238,#REF!,"&lt;="&amp;ME238,#REF!,"&gt;="&amp;MF238)</f>
        <v/>
      </c>
      <c r="MZ238" s="1">
        <f>COUNTIFS(#REF!,LT238,#REF!,1,#REF!,"&lt;="&amp;ME238,#REF!,"&gt;="&amp;MF238,#REF!,"="&amp;KV238,#REF!,"="&amp;KX238)</f>
        <v/>
      </c>
      <c r="NA238" s="1">
        <f>COUNTIFS(#REF!,LT238,#REF!,0,#REF!,"&lt;="&amp;ME238,#REF!,"&gt;="&amp;MF238,#REF!,"="&amp;KV238,#REF!,"="&amp;KX238)</f>
        <v/>
      </c>
      <c r="NB238" s="1">
        <f>COUNTIFS(#REF!,LT238,#REF!,1,#REF!,"&lt;="&amp;ME238,#REF!,"&gt;="&amp;MF238,#REF!,"="&amp;KW238,#REF!,"="&amp;KY238)</f>
        <v/>
      </c>
      <c r="NC238" s="1">
        <f>COUNTIFS(#REF!,LT238,#REF!,0,#REF!,"&lt;="&amp;ME238,#REF!,"&gt;="&amp;MF238,#REF!,"="&amp;KW238,#REF!,"="&amp;KY238)</f>
        <v/>
      </c>
      <c r="ND238" s="1">
        <f>COUNTIFS(#REF!,LT238,#REF!,1,#REF!,"&gt;="&amp;MC238,#REF!,"&lt;="&amp;MB238,#REF!,"&lt;="&amp;ME238,#REF!,"&gt;="&amp;MF238,#REF!,"="&amp;KV238,#REF!,"="&amp;KX238)</f>
        <v/>
      </c>
      <c r="NE238" s="1">
        <f>COUNTIFS(#REF!,LT238,#REF!,0,#REF!,"&gt;="&amp;MC238,#REF!,"&lt;="&amp;MB238,#REF!,"&lt;="&amp;ME238,#REF!,"&gt;="&amp;MF238,#REF!,"="&amp;KV238,#REF!,"="&amp;KX238)</f>
        <v/>
      </c>
      <c r="NF238" s="1">
        <f>COUNTIFS(#REF!,LT238,#REF!,1,#REF!,"&gt;="&amp;MC238,#REF!,"&lt;="&amp;MB238,#REF!,"&lt;="&amp;ME238,#REF!,"&gt;="&amp;MF238,#REF!,"="&amp;KW238,#REF!,"="&amp;KY238)</f>
        <v/>
      </c>
      <c r="NG238" s="1">
        <f>COUNTIFS(#REF!,LT238,#REF!,0,#REF!,"&gt;="&amp;MC238,#REF!,"&lt;="&amp;MB238,#REF!,"&lt;="&amp;ME238,#REF!,"&gt;="&amp;MF238,#REF!,"="&amp;KW238,#REF!,"="&amp;KY238)</f>
        <v/>
      </c>
      <c r="NH238" s="1">
        <f>COUNTIFS(#REF!,LT238,#REF!,1,#REF!,"&gt;="&amp;MC238,#REF!,"&lt;="&amp;MB238,#REF!,"&lt;="&amp;ME238,#REF!,"&gt;="&amp;MF238,#REF!,"="&amp;KZ238,#REF!,"="&amp;LA238)</f>
        <v/>
      </c>
      <c r="NI238" s="1">
        <f>COUNTIFS(#REF!,LT238,#REF!,0,#REF!,"&gt;="&amp;MC238,#REF!,"&lt;="&amp;MB238,#REF!,"&lt;="&amp;ME238,#REF!,"&gt;="&amp;MF238,#REF!,"="&amp;KZ238,#REF!,"="&amp;LA238)</f>
        <v/>
      </c>
      <c r="NJ238" s="1">
        <f>COUNTIFS(#REF!,LT238,#REF!,1,#REF!,"&gt;="&amp;MI238,#REF!,"&lt;="&amp;MH238,#REF!,"&lt;="&amp;ME238,#REF!,"&gt;="&amp;MF238)</f>
        <v/>
      </c>
      <c r="NK238" s="1">
        <f>COUNTIFS(#REF!,LT238,#REF!,0,#REF!,"&gt;="&amp;MI238,#REF!,"&lt;="&amp;MH238,#REF!,"&lt;="&amp;ME238,#REF!,"&gt;="&amp;MF238)</f>
        <v/>
      </c>
      <c r="NL238" s="1">
        <f>COUNTIFS(#REF!,LT238,#REF!,1,#REF!,"&gt;="&amp;MI238,#REF!,"&lt;="&amp;MH238,#REF!,"="&amp;KZ238,#REF!,"="&amp;LA238,#REF!,"&lt;="&amp;ME238,#REF!,"&gt;="&amp;MF238)</f>
        <v/>
      </c>
      <c r="NM238" s="1">
        <f>COUNTIFS(#REF!,LT238,#REF!,0,#REF!,"&gt;="&amp;MI238,#REF!,"&lt;="&amp;MH238,#REF!,"="&amp;KZ238,#REF!,"="&amp;LA238,#REF!,"&lt;="&amp;ME238,#REF!,"&gt;="&amp;MF238)</f>
        <v/>
      </c>
      <c r="NN238" s="1">
        <f>COUNTIFS(#REF!,LT238,#REF!,1,#REF!,"&gt;="&amp;MC238,#REF!,"&lt;="&amp;MB238,#REF!,"&lt;="&amp;ME238,#REF!,"&gt;="&amp;MF238)</f>
        <v/>
      </c>
      <c r="NO238" s="1">
        <f>COUNTIFS(#REF!,LT238,#REF!,0,#REF!,"&gt;="&amp;MC238,#REF!,"&lt;="&amp;MB238,#REF!,"&lt;="&amp;ME238,#REF!,"&gt;="&amp;MF238)</f>
        <v/>
      </c>
      <c r="NP238" s="1">
        <f>COUNTIFS(#REF!,LT238,#REF!,1,#REF!,"&lt;="&amp;ME238,#REF!,"&gt;="&amp;MF238,#REF!,"="&amp;KV238,#REF!,"="&amp;KX238)</f>
        <v/>
      </c>
      <c r="NQ238" s="1">
        <f>COUNTIFS(#REF!,LT238,#REF!,0,#REF!,"&lt;="&amp;ME238,#REF!,"&gt;="&amp;MF238,#REF!,"="&amp;KV238,#REF!,"="&amp;KX238)</f>
        <v/>
      </c>
      <c r="NR238" s="1">
        <f>COUNTIFS(#REF!,LT238,#REF!,1,#REF!,"&lt;="&amp;ME238,#REF!,"&gt;="&amp;MF238,#REF!,"="&amp;KW238,#REF!,"="&amp;KY238)</f>
        <v/>
      </c>
      <c r="NS238" s="1">
        <f>COUNTIFS(#REF!,LT238,#REF!,0,#REF!,"&lt;="&amp;ME238,#REF!,"&gt;="&amp;MF238,#REF!,"="&amp;KW238,#REF!,"="&amp;KY238)</f>
        <v/>
      </c>
      <c r="NT238" s="1">
        <f>MP238+MR238+MT238+MV238+MX238+MZ238+NB238</f>
        <v/>
      </c>
      <c r="NU238" s="1">
        <f>MQ238+MS238+MU238+MW238+MY238+NA238+NC238</f>
        <v/>
      </c>
      <c r="NV238" s="1">
        <f>NT238+NU238</f>
        <v/>
      </c>
      <c r="NW238" s="33">
        <f>NT238/(NT238+NU238)</f>
        <v/>
      </c>
      <c r="NX238" s="3">
        <f>1/NW238</f>
        <v/>
      </c>
      <c r="NY238" s="1">
        <f>LH238</f>
        <v/>
      </c>
      <c r="NZ238" s="79">
        <f>(NW238*((NY238-1)*0.98))-((1-NW238)*1)</f>
        <v/>
      </c>
      <c r="OA238" s="34">
        <f>IF(LR238&lt;0.9,0,IF(AND(LR238&gt;1.1),0,1))</f>
        <v/>
      </c>
      <c r="OB238" s="34">
        <f>IF(LS238&lt;0.9,0,IF(AND(LS238&gt;1.1),0,1))</f>
        <v/>
      </c>
      <c r="OC238" s="32">
        <f>IF(NV238&gt;99,1,0)</f>
        <v/>
      </c>
      <c r="OD238" s="32">
        <f>IF(NZ238&gt;0.0799,1,0)</f>
        <v/>
      </c>
      <c r="OE238" s="32">
        <f>IF(NZ238&gt;OM238,1,0)</f>
        <v/>
      </c>
      <c r="OF238" s="32">
        <f>OC238+OD238+OE238+OA238+OB238</f>
        <v/>
      </c>
      <c r="OG238" s="1">
        <f>ND238+NF238+NH238+NJ238+NL238+NN238+NP238+NR238</f>
        <v/>
      </c>
      <c r="OH238" s="1">
        <f>NE238+NG238+NI238+NK238+NM238+NO238+NQ238+NS238</f>
        <v/>
      </c>
      <c r="OI238" s="1">
        <f>OG238+OH238</f>
        <v/>
      </c>
      <c r="OJ238" s="33">
        <f>OG238/(OG238+OH238)</f>
        <v/>
      </c>
      <c r="OK238" s="3">
        <f>1/OJ238</f>
        <v/>
      </c>
      <c r="OL238" s="1">
        <f>LI238</f>
        <v/>
      </c>
      <c r="OM238" s="79">
        <f>(OJ238*((OL238-1)*0.98))-((1-OJ238)*1)</f>
        <v/>
      </c>
      <c r="ON238" s="34">
        <f>IF(LR238&lt;0.9,0,IF(AND(LR238&gt;1.1),0,1))</f>
        <v/>
      </c>
      <c r="OO238" s="34">
        <f>IF(LS238&lt;0.9,0,IF(AND(LS238&gt;1.1),0,1))</f>
        <v/>
      </c>
      <c r="OP238" s="32">
        <f>IF(OI238&gt;99,1,0)</f>
        <v/>
      </c>
      <c r="OQ238" s="32">
        <f>IF(OM238&gt;0.0799,1,0)</f>
        <v/>
      </c>
      <c r="OR238" s="32">
        <f>IF(OM238&gt;OZ238,1,0)</f>
        <v/>
      </c>
      <c r="OS238" s="32">
        <f>OP238+OQ238+OR238+ON238+OO238</f>
        <v/>
      </c>
      <c r="OT238">
        <f>IF(OF238=5,"BackHome0-0",IF(AND(OS238=5),"BackAway0-0",""))</f>
        <v/>
      </c>
      <c r="OU238">
        <f>IF(OF238=5,KN238,IF(AND(OS238=5),KO238,""))</f>
        <v/>
      </c>
      <c r="OV238">
        <f>IF(OF238=5,"Match Odds",IF(AND(OS238=5),"Match Odds",""))</f>
        <v/>
      </c>
      <c r="OW238">
        <f>IF(OF238=5,KP238,IF(AND(OS238=5),KP238,""))</f>
        <v/>
      </c>
      <c r="OX238">
        <f>IF(OF238=5,"MATCH_ODDS",IF(AND(OS238=5),"MATCH_ODDS",""))</f>
        <v/>
      </c>
      <c r="OY238">
        <f>IF(OF238=5,"BACK",IF(AND(OS238=5),"BACK",""))</f>
        <v/>
      </c>
    </row>
    <row r="239" ht="16.5" customHeight="1" thickBot="1" thickTop="1">
      <c r="A239" s="2" t="n"/>
      <c r="KN239" s="1">
        <f>IF(INDEX(#REF!,MATCH('HT 0-0'!D239,#REF!,0))=INDEX(#REF!,MATCH('HT 0-0'!D239,#REF!,0)),INDEX(#REF!,MATCH('HT 0-0'!D239,#REF!,0)),"ERROR")</f>
        <v/>
      </c>
      <c r="KO239" s="1">
        <f>IF(INDEX(#REF!,MATCH('HT 0-0'!E239,#REF!,0))=INDEX(#REF!,MATCH('HT 0-0'!E239,#REF!,0)),INDEX(#REF!,MATCH('HT 0-0'!E239,#REF!,0)),"ERROR")</f>
        <v/>
      </c>
      <c r="KP239" s="1">
        <f>KN239&amp;" v "&amp;KO239</f>
        <v/>
      </c>
      <c r="KQ239">
        <f>B239&amp;"_"&amp;C239</f>
        <v/>
      </c>
      <c r="KR239" s="1">
        <f>IF((HW239/KK239)&lt;0.335,"G",IF((HW239/KK239)&gt;0.67,"R","A"))</f>
        <v/>
      </c>
      <c r="KS239" s="1">
        <f>IF((HX239/KK239)&lt;0.335,"G",IF((HX239/KK239)&gt;0.67,"R","A"))</f>
        <v/>
      </c>
      <c r="KT239" s="1">
        <f>IF((IH239/KK239)&lt;0.335,"G",IF((IH239/KK239)&gt;0.67,"R","A"))</f>
        <v/>
      </c>
      <c r="KU239" s="1">
        <f>IF((II239/KK239)&lt;0.335,"G",IF((II239/KK239)&gt;0.67,"R","A"))</f>
        <v/>
      </c>
      <c r="KV239" s="1">
        <f>IF((HZ239/KK239)&lt;0.335,"G",IF((HZ239/KK239)&gt;0.67,"R","A"))</f>
        <v/>
      </c>
      <c r="KW239" s="1">
        <f>IF((HY239/KK239)&lt;0.335,"G",IF((HY239/KK239)&gt;0.67,"R","A"))</f>
        <v/>
      </c>
      <c r="KX239" s="1">
        <f>IF((IK239/KK239)&lt;0.335,"G",IF((IK239/KK239)&gt;0.67,"R","A"))</f>
        <v/>
      </c>
      <c r="KY239" s="1">
        <f>IF((IJ239/KK239)&lt;0.335,"G",IF((IJ239/KK239)&gt;0.67,"R","A"))</f>
        <v/>
      </c>
      <c r="KZ239" s="1">
        <f>IF((HQ239/KK239)&lt;0.335,"G",IF((HQ239/KK239)&gt;0.67,"R","A"))</f>
        <v/>
      </c>
      <c r="LA239" s="1">
        <f>IF((IB239/KK239)&lt;0.335,"G",IF((IB239/KK239)&gt;0.67,"R","A"))</f>
        <v/>
      </c>
      <c r="LB239">
        <f>IF(LQ239="0-0",INDEX(Scrape!#REF!,MATCH('HT 0-0'!KP239,Scrape!$B:$B,0)),"")</f>
        <v/>
      </c>
      <c r="LC239">
        <f>IF(LQ239="0-0",INDEX(Scrape!$A:$A,MATCH('HT 0-0'!KP239,Scrape!$B:$B,0)),"")</f>
        <v/>
      </c>
      <c r="LD239">
        <f>IF(LQ239="0-0",INDEX(Scrape!$B:$B,MATCH('HT 0-0'!KP239,Scrape!$B:$B,0)),"")</f>
        <v/>
      </c>
      <c r="LE239">
        <f>IF(LQ239="0-0",INDEX(Scrape!$C:$C,MATCH('HT 0-0'!KP239,Scrape!$B:$B,0)),"")</f>
        <v/>
      </c>
      <c r="LF239">
        <f>IF(LQ239="0-0",INDEX(Scrape!$D:$D,MATCH('HT 0-0'!KP239,Scrape!$B:$B,0)),"")</f>
        <v/>
      </c>
      <c r="LG239">
        <f>IF(LQ239="0-0",INDEX(Scrape!$E:$E,MATCH('HT 0-0'!KP239,Scrape!$B:$B,0)),"")</f>
        <v/>
      </c>
      <c r="LH239">
        <f>IF(LQ239="0-0",INDEX(Scrape!$F:$F,MATCH('HT 0-0'!KP239,Scrape!$B:$B,0)),"")</f>
        <v/>
      </c>
      <c r="LI239">
        <f>IF(LQ239="0-0",INDEX(Scrape!$G:$G,MATCH('HT 0-0'!KP239,Scrape!$B:$B,0)),"")</f>
        <v/>
      </c>
      <c r="LJ239">
        <f>IF(LQ239="0-0",INDEX(Scrape!$H:$H,MATCH('HT 0-0'!KP239,Scrape!$B:$B,0)),"")</f>
        <v/>
      </c>
      <c r="LK239">
        <f>IF(LQ239="0-0",INDEX(Scrape!$I:$I,MATCH('HT 0-0'!KP239,Scrape!$B:$B,0)),"")</f>
        <v/>
      </c>
      <c r="LL239">
        <f>IF(LQ239="0-0",INDEX(Scrape!$J:$J,MATCH('HT 0-0'!KP239,Scrape!$B:$B,0)),"")</f>
        <v/>
      </c>
      <c r="LM239">
        <f>IF(LQ239="0-0",INDEX(Scrape!$K:$K,MATCH('HT 0-0'!KP239,Scrape!$B:$B,0)),"")</f>
        <v/>
      </c>
      <c r="LN239">
        <f>IF(LQ239="0-0",INDEX(Scrape!$L:$L,MATCH('HT 0-0'!KP239,Scrape!$B:$B,0)),"")</f>
        <v/>
      </c>
      <c r="LO239">
        <f>IF(LQ239="0-0",INDEX(Scrape!$M:$M,MATCH('HT 0-0'!KP239,Scrape!$B:$B,0)),"")</f>
        <v/>
      </c>
      <c r="LP239">
        <f>IF(LQ239="0-0",INDEX(Scrape!$N:$N,MATCH('HT 0-0'!KP239,Scrape!$B:$B,0)),"")</f>
        <v/>
      </c>
      <c r="LQ239">
        <f>INDEX(Scrape!$O:$O,MATCH('HT 0-0'!KP239,Scrape!$B:$B,0))</f>
        <v/>
      </c>
      <c r="LR239">
        <f>(1/LJ239)+(1/LI239)+(1/LH239)</f>
        <v/>
      </c>
      <c r="LS239">
        <f>(1/LG239)+(1/LF239)+(1/LE239)</f>
        <v/>
      </c>
      <c r="LT239" s="8">
        <f>IF(INDEX(#REF!,MATCH(KQ239,#REF!,0))=INDEX(#REF!,MATCH(KQ239,#REF!,0)),INDEX(#REF!,MATCH(KQ239,#REF!,0)),"ERROR")</f>
        <v/>
      </c>
      <c r="LU239" s="4">
        <f>IF(KR239="G",2,IF(KR239="R",0.5,IF(KR239="A",1)))</f>
        <v/>
      </c>
      <c r="LV239" s="4">
        <f>IF(KS239="G",0.5,IF(KS239="R",2,IF(KS239="A",1)))</f>
        <v/>
      </c>
      <c r="LW239" s="4">
        <f>IF(KT239="G",2,IF(KT239="R",0.5,IF(KT239="A",1)))</f>
        <v/>
      </c>
      <c r="LX239" s="4">
        <f>IF(KU239="G",0.5,IF(KU239="R",2,IF(KU239="A",1)))</f>
        <v/>
      </c>
      <c r="LY239" s="7">
        <f>(LK239*(LU239+LX239)+(LL239*(LU239+LX239)))</f>
        <v/>
      </c>
      <c r="LZ239" s="7">
        <f>(LN239*(LV239+LW239)+(LO239*(LV239+LW239)))</f>
        <v/>
      </c>
      <c r="MA239" s="11">
        <f>LY239-LZ239</f>
        <v/>
      </c>
      <c r="MB239" s="5">
        <f>MA239+2</f>
        <v/>
      </c>
      <c r="MC239" s="6">
        <f>MA239-2</f>
        <v/>
      </c>
      <c r="MD239" s="4">
        <f>LE239</f>
        <v/>
      </c>
      <c r="ME239" s="9">
        <f>IF(MD239=0,1000,MD239+0.75)</f>
        <v/>
      </c>
      <c r="MF239" s="10">
        <f>IF(MD239=0,0,MD239-0.75)</f>
        <v/>
      </c>
      <c r="MG239" s="4">
        <f>((LM239*(LU239+LX239))-((LP239*(LV239+LW239))))</f>
        <v/>
      </c>
      <c r="MH239" s="9">
        <f>MG239*1.2</f>
        <v/>
      </c>
      <c r="MI239" s="10">
        <f>MG239*0.8</f>
        <v/>
      </c>
      <c r="MJ239">
        <f>IFERROR(OT239,"")</f>
        <v/>
      </c>
      <c r="MK239">
        <f>IFERROR(OU239,"")</f>
        <v/>
      </c>
      <c r="ML239">
        <f>IFERROR(OV239,"")</f>
        <v/>
      </c>
      <c r="MM239">
        <f>IFERROR(OW239,"")</f>
        <v/>
      </c>
      <c r="MN239">
        <f>IFERROR(OX239,"")</f>
        <v/>
      </c>
      <c r="MO239">
        <f>IFERROR(OY239,"")</f>
        <v/>
      </c>
      <c r="MP239" s="1">
        <f>COUNTIFS(#REF!,LT239,#REF!,1,#REF!,"&gt;="&amp;MC239,#REF!,"&lt;="&amp;MB239,#REF!,"&lt;="&amp;ME239,#REF!,"&gt;="&amp;MF239,#REF!,"="&amp;KV239,#REF!,"="&amp;KX239)</f>
        <v/>
      </c>
      <c r="MQ239" s="1">
        <f>COUNTIFS(#REF!,LT239,#REF!,0,#REF!,"&gt;="&amp;MC239,#REF!,"&lt;="&amp;MB239,#REF!,"&lt;="&amp;ME239,#REF!,"&gt;="&amp;MF239,#REF!,"="&amp;KV239,#REF!,"="&amp;KX239)</f>
        <v/>
      </c>
      <c r="MR239" s="1">
        <f>COUNTIFS(#REF!,LT239,#REF!,1,#REF!,"&gt;="&amp;MC239,#REF!,"&lt;="&amp;MB239,#REF!,"&lt;="&amp;ME239,#REF!,"&gt;="&amp;MF239,#REF!,"="&amp;KW239,#REF!,"="&amp;KY239)</f>
        <v/>
      </c>
      <c r="MS239" s="1">
        <f>COUNTIFS(#REF!,LT239,#REF!,0,#REF!,"&gt;="&amp;MC239,#REF!,"&lt;="&amp;MB239,#REF!,"&lt;="&amp;ME239,#REF!,"&gt;="&amp;MF239,#REF!,"="&amp;KW239,#REF!,"="&amp;KY239)</f>
        <v/>
      </c>
      <c r="MT239" s="1">
        <f>COUNTIFS(#REF!,LT239,#REF!,1,#REF!,"&gt;="&amp;MI239,#REF!,"&lt;="&amp;MH239,#REF!,"&lt;="&amp;ME239,#REF!,"&gt;="&amp;MF239)</f>
        <v/>
      </c>
      <c r="MU239" s="1">
        <f>COUNTIFS(#REF!,LT239,#REF!,0,#REF!,"&gt;="&amp;MI239,#REF!,"&lt;="&amp;MH239,#REF!,"&lt;="&amp;ME239,#REF!,"&gt;="&amp;MF239)</f>
        <v/>
      </c>
      <c r="MV239" s="1">
        <f>COUNTIFS(#REF!,LT239,#REF!,1,#REF!,"&gt;="&amp;MI239,#REF!,"&lt;="&amp;MH239,#REF!,"="&amp;KZ239,#REF!,"="&amp;LA239,#REF!,"&lt;="&amp;ME239,#REF!,"&gt;="&amp;MF239)</f>
        <v/>
      </c>
      <c r="MW239" s="1">
        <f>COUNTIFS(#REF!,LT239,#REF!,0,#REF!,"&gt;="&amp;MI239,#REF!,"&lt;="&amp;MH239,#REF!,"="&amp;KZ239,#REF!,"="&amp;LA239,#REF!,"&lt;="&amp;ME239,#REF!,"&gt;="&amp;MF239)</f>
        <v/>
      </c>
      <c r="MX239" s="1">
        <f>COUNTIFS(#REF!,LT239,#REF!,1,#REF!,"&gt;="&amp;MC239,#REF!,"&lt;="&amp;MB239,#REF!,"&lt;="&amp;ME239,#REF!,"&gt;="&amp;MF239)</f>
        <v/>
      </c>
      <c r="MY239" s="1">
        <f>COUNTIFS(#REF!,LT239,#REF!,0,#REF!,"&gt;="&amp;MC239,#REF!,"&lt;="&amp;MB239,#REF!,"&lt;="&amp;ME239,#REF!,"&gt;="&amp;MF239)</f>
        <v/>
      </c>
      <c r="MZ239" s="1">
        <f>COUNTIFS(#REF!,LT239,#REF!,1,#REF!,"&lt;="&amp;ME239,#REF!,"&gt;="&amp;MF239,#REF!,"="&amp;KV239,#REF!,"="&amp;KX239)</f>
        <v/>
      </c>
      <c r="NA239" s="1">
        <f>COUNTIFS(#REF!,LT239,#REF!,0,#REF!,"&lt;="&amp;ME239,#REF!,"&gt;="&amp;MF239,#REF!,"="&amp;KV239,#REF!,"="&amp;KX239)</f>
        <v/>
      </c>
      <c r="NB239" s="1">
        <f>COUNTIFS(#REF!,LT239,#REF!,1,#REF!,"&lt;="&amp;ME239,#REF!,"&gt;="&amp;MF239,#REF!,"="&amp;KW239,#REF!,"="&amp;KY239)</f>
        <v/>
      </c>
      <c r="NC239" s="1">
        <f>COUNTIFS(#REF!,LT239,#REF!,0,#REF!,"&lt;="&amp;ME239,#REF!,"&gt;="&amp;MF239,#REF!,"="&amp;KW239,#REF!,"="&amp;KY239)</f>
        <v/>
      </c>
      <c r="ND239" s="1">
        <f>COUNTIFS(#REF!,LT239,#REF!,1,#REF!,"&gt;="&amp;MC239,#REF!,"&lt;="&amp;MB239,#REF!,"&lt;="&amp;ME239,#REF!,"&gt;="&amp;MF239,#REF!,"="&amp;KV239,#REF!,"="&amp;KX239)</f>
        <v/>
      </c>
      <c r="NE239" s="1">
        <f>COUNTIFS(#REF!,LT239,#REF!,0,#REF!,"&gt;="&amp;MC239,#REF!,"&lt;="&amp;MB239,#REF!,"&lt;="&amp;ME239,#REF!,"&gt;="&amp;MF239,#REF!,"="&amp;KV239,#REF!,"="&amp;KX239)</f>
        <v/>
      </c>
      <c r="NF239" s="1">
        <f>COUNTIFS(#REF!,LT239,#REF!,1,#REF!,"&gt;="&amp;MC239,#REF!,"&lt;="&amp;MB239,#REF!,"&lt;="&amp;ME239,#REF!,"&gt;="&amp;MF239,#REF!,"="&amp;KW239,#REF!,"="&amp;KY239)</f>
        <v/>
      </c>
      <c r="NG239" s="1">
        <f>COUNTIFS(#REF!,LT239,#REF!,0,#REF!,"&gt;="&amp;MC239,#REF!,"&lt;="&amp;MB239,#REF!,"&lt;="&amp;ME239,#REF!,"&gt;="&amp;MF239,#REF!,"="&amp;KW239,#REF!,"="&amp;KY239)</f>
        <v/>
      </c>
      <c r="NH239" s="1">
        <f>COUNTIFS(#REF!,LT239,#REF!,1,#REF!,"&gt;="&amp;MC239,#REF!,"&lt;="&amp;MB239,#REF!,"&lt;="&amp;ME239,#REF!,"&gt;="&amp;MF239,#REF!,"="&amp;KZ239,#REF!,"="&amp;LA239)</f>
        <v/>
      </c>
      <c r="NI239" s="1">
        <f>COUNTIFS(#REF!,LT239,#REF!,0,#REF!,"&gt;="&amp;MC239,#REF!,"&lt;="&amp;MB239,#REF!,"&lt;="&amp;ME239,#REF!,"&gt;="&amp;MF239,#REF!,"="&amp;KZ239,#REF!,"="&amp;LA239)</f>
        <v/>
      </c>
      <c r="NJ239" s="1">
        <f>COUNTIFS(#REF!,LT239,#REF!,1,#REF!,"&gt;="&amp;MI239,#REF!,"&lt;="&amp;MH239,#REF!,"&lt;="&amp;ME239,#REF!,"&gt;="&amp;MF239)</f>
        <v/>
      </c>
      <c r="NK239" s="1">
        <f>COUNTIFS(#REF!,LT239,#REF!,0,#REF!,"&gt;="&amp;MI239,#REF!,"&lt;="&amp;MH239,#REF!,"&lt;="&amp;ME239,#REF!,"&gt;="&amp;MF239)</f>
        <v/>
      </c>
      <c r="NL239" s="1">
        <f>COUNTIFS(#REF!,LT239,#REF!,1,#REF!,"&gt;="&amp;MI239,#REF!,"&lt;="&amp;MH239,#REF!,"="&amp;KZ239,#REF!,"="&amp;LA239,#REF!,"&lt;="&amp;ME239,#REF!,"&gt;="&amp;MF239)</f>
        <v/>
      </c>
      <c r="NM239" s="1">
        <f>COUNTIFS(#REF!,LT239,#REF!,0,#REF!,"&gt;="&amp;MI239,#REF!,"&lt;="&amp;MH239,#REF!,"="&amp;KZ239,#REF!,"="&amp;LA239,#REF!,"&lt;="&amp;ME239,#REF!,"&gt;="&amp;MF239)</f>
        <v/>
      </c>
      <c r="NN239" s="1">
        <f>COUNTIFS(#REF!,LT239,#REF!,1,#REF!,"&gt;="&amp;MC239,#REF!,"&lt;="&amp;MB239,#REF!,"&lt;="&amp;ME239,#REF!,"&gt;="&amp;MF239)</f>
        <v/>
      </c>
      <c r="NO239" s="1">
        <f>COUNTIFS(#REF!,LT239,#REF!,0,#REF!,"&gt;="&amp;MC239,#REF!,"&lt;="&amp;MB239,#REF!,"&lt;="&amp;ME239,#REF!,"&gt;="&amp;MF239)</f>
        <v/>
      </c>
      <c r="NP239" s="1">
        <f>COUNTIFS(#REF!,LT239,#REF!,1,#REF!,"&lt;="&amp;ME239,#REF!,"&gt;="&amp;MF239,#REF!,"="&amp;KV239,#REF!,"="&amp;KX239)</f>
        <v/>
      </c>
      <c r="NQ239" s="1">
        <f>COUNTIFS(#REF!,LT239,#REF!,0,#REF!,"&lt;="&amp;ME239,#REF!,"&gt;="&amp;MF239,#REF!,"="&amp;KV239,#REF!,"="&amp;KX239)</f>
        <v/>
      </c>
      <c r="NR239" s="1">
        <f>COUNTIFS(#REF!,LT239,#REF!,1,#REF!,"&lt;="&amp;ME239,#REF!,"&gt;="&amp;MF239,#REF!,"="&amp;KW239,#REF!,"="&amp;KY239)</f>
        <v/>
      </c>
      <c r="NS239" s="1">
        <f>COUNTIFS(#REF!,LT239,#REF!,0,#REF!,"&lt;="&amp;ME239,#REF!,"&gt;="&amp;MF239,#REF!,"="&amp;KW239,#REF!,"="&amp;KY239)</f>
        <v/>
      </c>
      <c r="NT239" s="1">
        <f>MP239+MR239+MT239+MV239+MX239+MZ239+NB239</f>
        <v/>
      </c>
      <c r="NU239" s="1">
        <f>MQ239+MS239+MU239+MW239+MY239+NA239+NC239</f>
        <v/>
      </c>
      <c r="NV239" s="1">
        <f>NT239+NU239</f>
        <v/>
      </c>
      <c r="NW239" s="33">
        <f>NT239/(NT239+NU239)</f>
        <v/>
      </c>
      <c r="NX239" s="3">
        <f>1/NW239</f>
        <v/>
      </c>
      <c r="NY239" s="1">
        <f>LH239</f>
        <v/>
      </c>
      <c r="NZ239" s="79">
        <f>(NW239*((NY239-1)*0.98))-((1-NW239)*1)</f>
        <v/>
      </c>
      <c r="OA239" s="34">
        <f>IF(LR239&lt;0.9,0,IF(AND(LR239&gt;1.1),0,1))</f>
        <v/>
      </c>
      <c r="OB239" s="34">
        <f>IF(LS239&lt;0.9,0,IF(AND(LS239&gt;1.1),0,1))</f>
        <v/>
      </c>
      <c r="OC239" s="32">
        <f>IF(NV239&gt;99,1,0)</f>
        <v/>
      </c>
      <c r="OD239" s="32">
        <f>IF(NZ239&gt;0.0799,1,0)</f>
        <v/>
      </c>
      <c r="OE239" s="32">
        <f>IF(NZ239&gt;OM239,1,0)</f>
        <v/>
      </c>
      <c r="OF239" s="32">
        <f>OC239+OD239+OE239+OA239+OB239</f>
        <v/>
      </c>
      <c r="OG239" s="1">
        <f>ND239+NF239+NH239+NJ239+NL239+NN239+NP239+NR239</f>
        <v/>
      </c>
      <c r="OH239" s="1">
        <f>NE239+NG239+NI239+NK239+NM239+NO239+NQ239+NS239</f>
        <v/>
      </c>
      <c r="OI239" s="1">
        <f>OG239+OH239</f>
        <v/>
      </c>
      <c r="OJ239" s="33">
        <f>OG239/(OG239+OH239)</f>
        <v/>
      </c>
      <c r="OK239" s="3">
        <f>1/OJ239</f>
        <v/>
      </c>
      <c r="OL239" s="1">
        <f>LI239</f>
        <v/>
      </c>
      <c r="OM239" s="79">
        <f>(OJ239*((OL239-1)*0.98))-((1-OJ239)*1)</f>
        <v/>
      </c>
      <c r="ON239" s="34">
        <f>IF(LR239&lt;0.9,0,IF(AND(LR239&gt;1.1),0,1))</f>
        <v/>
      </c>
      <c r="OO239" s="34">
        <f>IF(LS239&lt;0.9,0,IF(AND(LS239&gt;1.1),0,1))</f>
        <v/>
      </c>
      <c r="OP239" s="32">
        <f>IF(OI239&gt;99,1,0)</f>
        <v/>
      </c>
      <c r="OQ239" s="32">
        <f>IF(OM239&gt;0.0799,1,0)</f>
        <v/>
      </c>
      <c r="OR239" s="32">
        <f>IF(OM239&gt;OZ239,1,0)</f>
        <v/>
      </c>
      <c r="OS239" s="32">
        <f>OP239+OQ239+OR239+ON239+OO239</f>
        <v/>
      </c>
      <c r="OT239">
        <f>IF(OF239=5,"BackHome0-0",IF(AND(OS239=5),"BackAway0-0",""))</f>
        <v/>
      </c>
      <c r="OU239">
        <f>IF(OF239=5,KN239,IF(AND(OS239=5),KO239,""))</f>
        <v/>
      </c>
      <c r="OV239">
        <f>IF(OF239=5,"Match Odds",IF(AND(OS239=5),"Match Odds",""))</f>
        <v/>
      </c>
      <c r="OW239">
        <f>IF(OF239=5,KP239,IF(AND(OS239=5),KP239,""))</f>
        <v/>
      </c>
      <c r="OX239">
        <f>IF(OF239=5,"MATCH_ODDS",IF(AND(OS239=5),"MATCH_ODDS",""))</f>
        <v/>
      </c>
      <c r="OY239">
        <f>IF(OF239=5,"BACK",IF(AND(OS239=5),"BACK",""))</f>
        <v/>
      </c>
    </row>
    <row r="240" ht="16.5" customHeight="1" thickBot="1" thickTop="1">
      <c r="A240" s="2" t="n"/>
      <c r="KN240" s="1">
        <f>IF(INDEX(#REF!,MATCH('HT 0-0'!D240,#REF!,0))=INDEX(#REF!,MATCH('HT 0-0'!D240,#REF!,0)),INDEX(#REF!,MATCH('HT 0-0'!D240,#REF!,0)),"ERROR")</f>
        <v/>
      </c>
      <c r="KO240" s="1">
        <f>IF(INDEX(#REF!,MATCH('HT 0-0'!E240,#REF!,0))=INDEX(#REF!,MATCH('HT 0-0'!E240,#REF!,0)),INDEX(#REF!,MATCH('HT 0-0'!E240,#REF!,0)),"ERROR")</f>
        <v/>
      </c>
      <c r="KP240" s="1">
        <f>KN240&amp;" v "&amp;KO240</f>
        <v/>
      </c>
      <c r="KQ240">
        <f>B240&amp;"_"&amp;C240</f>
        <v/>
      </c>
      <c r="KR240" s="1">
        <f>IF((HW240/KK240)&lt;0.335,"G",IF((HW240/KK240)&gt;0.67,"R","A"))</f>
        <v/>
      </c>
      <c r="KS240" s="1">
        <f>IF((HX240/KK240)&lt;0.335,"G",IF((HX240/KK240)&gt;0.67,"R","A"))</f>
        <v/>
      </c>
      <c r="KT240" s="1">
        <f>IF((IH240/KK240)&lt;0.335,"G",IF((IH240/KK240)&gt;0.67,"R","A"))</f>
        <v/>
      </c>
      <c r="KU240" s="1">
        <f>IF((II240/KK240)&lt;0.335,"G",IF((II240/KK240)&gt;0.67,"R","A"))</f>
        <v/>
      </c>
      <c r="KV240" s="1">
        <f>IF((HZ240/KK240)&lt;0.335,"G",IF((HZ240/KK240)&gt;0.67,"R","A"))</f>
        <v/>
      </c>
      <c r="KW240" s="1">
        <f>IF((HY240/KK240)&lt;0.335,"G",IF((HY240/KK240)&gt;0.67,"R","A"))</f>
        <v/>
      </c>
      <c r="KX240" s="1">
        <f>IF((IK240/KK240)&lt;0.335,"G",IF((IK240/KK240)&gt;0.67,"R","A"))</f>
        <v/>
      </c>
      <c r="KY240" s="1">
        <f>IF((IJ240/KK240)&lt;0.335,"G",IF((IJ240/KK240)&gt;0.67,"R","A"))</f>
        <v/>
      </c>
      <c r="KZ240" s="1">
        <f>IF((HQ240/KK240)&lt;0.335,"G",IF((HQ240/KK240)&gt;0.67,"R","A"))</f>
        <v/>
      </c>
      <c r="LA240" s="1">
        <f>IF((IB240/KK240)&lt;0.335,"G",IF((IB240/KK240)&gt;0.67,"R","A"))</f>
        <v/>
      </c>
      <c r="LB240">
        <f>IF(LQ240="0-0",INDEX(Scrape!#REF!,MATCH('HT 0-0'!KP240,Scrape!$B:$B,0)),"")</f>
        <v/>
      </c>
      <c r="LC240">
        <f>IF(LQ240="0-0",INDEX(Scrape!$A:$A,MATCH('HT 0-0'!KP240,Scrape!$B:$B,0)),"")</f>
        <v/>
      </c>
      <c r="LD240">
        <f>IF(LQ240="0-0",INDEX(Scrape!$B:$B,MATCH('HT 0-0'!KP240,Scrape!$B:$B,0)),"")</f>
        <v/>
      </c>
      <c r="LE240">
        <f>IF(LQ240="0-0",INDEX(Scrape!$C:$C,MATCH('HT 0-0'!KP240,Scrape!$B:$B,0)),"")</f>
        <v/>
      </c>
      <c r="LF240">
        <f>IF(LQ240="0-0",INDEX(Scrape!$D:$D,MATCH('HT 0-0'!KP240,Scrape!$B:$B,0)),"")</f>
        <v/>
      </c>
      <c r="LG240">
        <f>IF(LQ240="0-0",INDEX(Scrape!$E:$E,MATCH('HT 0-0'!KP240,Scrape!$B:$B,0)),"")</f>
        <v/>
      </c>
      <c r="LH240">
        <f>IF(LQ240="0-0",INDEX(Scrape!$F:$F,MATCH('HT 0-0'!KP240,Scrape!$B:$B,0)),"")</f>
        <v/>
      </c>
      <c r="LI240">
        <f>IF(LQ240="0-0",INDEX(Scrape!$G:$G,MATCH('HT 0-0'!KP240,Scrape!$B:$B,0)),"")</f>
        <v/>
      </c>
      <c r="LJ240">
        <f>IF(LQ240="0-0",INDEX(Scrape!$H:$H,MATCH('HT 0-0'!KP240,Scrape!$B:$B,0)),"")</f>
        <v/>
      </c>
      <c r="LK240">
        <f>IF(LQ240="0-0",INDEX(Scrape!$I:$I,MATCH('HT 0-0'!KP240,Scrape!$B:$B,0)),"")</f>
        <v/>
      </c>
      <c r="LL240">
        <f>IF(LQ240="0-0",INDEX(Scrape!$J:$J,MATCH('HT 0-0'!KP240,Scrape!$B:$B,0)),"")</f>
        <v/>
      </c>
      <c r="LM240">
        <f>IF(LQ240="0-0",INDEX(Scrape!$K:$K,MATCH('HT 0-0'!KP240,Scrape!$B:$B,0)),"")</f>
        <v/>
      </c>
      <c r="LN240">
        <f>IF(LQ240="0-0",INDEX(Scrape!$L:$L,MATCH('HT 0-0'!KP240,Scrape!$B:$B,0)),"")</f>
        <v/>
      </c>
      <c r="LO240">
        <f>IF(LQ240="0-0",INDEX(Scrape!$M:$M,MATCH('HT 0-0'!KP240,Scrape!$B:$B,0)),"")</f>
        <v/>
      </c>
      <c r="LP240">
        <f>IF(LQ240="0-0",INDEX(Scrape!$N:$N,MATCH('HT 0-0'!KP240,Scrape!$B:$B,0)),"")</f>
        <v/>
      </c>
      <c r="LQ240">
        <f>INDEX(Scrape!$O:$O,MATCH('HT 0-0'!KP240,Scrape!$B:$B,0))</f>
        <v/>
      </c>
      <c r="LR240">
        <f>(1/LJ240)+(1/LI240)+(1/LH240)</f>
        <v/>
      </c>
      <c r="LS240">
        <f>(1/LG240)+(1/LF240)+(1/LE240)</f>
        <v/>
      </c>
      <c r="LT240" s="8">
        <f>IF(INDEX(#REF!,MATCH(KQ240,#REF!,0))=INDEX(#REF!,MATCH(KQ240,#REF!,0)),INDEX(#REF!,MATCH(KQ240,#REF!,0)),"ERROR")</f>
        <v/>
      </c>
      <c r="LU240" s="4">
        <f>IF(KR240="G",2,IF(KR240="R",0.5,IF(KR240="A",1)))</f>
        <v/>
      </c>
      <c r="LV240" s="4">
        <f>IF(KS240="G",0.5,IF(KS240="R",2,IF(KS240="A",1)))</f>
        <v/>
      </c>
      <c r="LW240" s="4">
        <f>IF(KT240="G",2,IF(KT240="R",0.5,IF(KT240="A",1)))</f>
        <v/>
      </c>
      <c r="LX240" s="4">
        <f>IF(KU240="G",0.5,IF(KU240="R",2,IF(KU240="A",1)))</f>
        <v/>
      </c>
      <c r="LY240" s="7">
        <f>(LK240*(LU240+LX240)+(LL240*(LU240+LX240)))</f>
        <v/>
      </c>
      <c r="LZ240" s="7">
        <f>(LN240*(LV240+LW240)+(LO240*(LV240+LW240)))</f>
        <v/>
      </c>
      <c r="MA240" s="11">
        <f>LY240-LZ240</f>
        <v/>
      </c>
      <c r="MB240" s="5">
        <f>MA240+2</f>
        <v/>
      </c>
      <c r="MC240" s="6">
        <f>MA240-2</f>
        <v/>
      </c>
      <c r="MD240" s="4">
        <f>LE240</f>
        <v/>
      </c>
      <c r="ME240" s="9">
        <f>IF(MD240=0,1000,MD240+0.75)</f>
        <v/>
      </c>
      <c r="MF240" s="10">
        <f>IF(MD240=0,0,MD240-0.75)</f>
        <v/>
      </c>
      <c r="MG240" s="4">
        <f>((LM240*(LU240+LX240))-((LP240*(LV240+LW240))))</f>
        <v/>
      </c>
      <c r="MH240" s="9">
        <f>MG240*1.2</f>
        <v/>
      </c>
      <c r="MI240" s="10">
        <f>MG240*0.8</f>
        <v/>
      </c>
      <c r="MJ240">
        <f>IFERROR(OT240,"")</f>
        <v/>
      </c>
      <c r="MK240">
        <f>IFERROR(OU240,"")</f>
        <v/>
      </c>
      <c r="ML240">
        <f>IFERROR(OV240,"")</f>
        <v/>
      </c>
      <c r="MM240">
        <f>IFERROR(OW240,"")</f>
        <v/>
      </c>
      <c r="MN240">
        <f>IFERROR(OX240,"")</f>
        <v/>
      </c>
      <c r="MO240">
        <f>IFERROR(OY240,"")</f>
        <v/>
      </c>
      <c r="MP240" s="1">
        <f>COUNTIFS(#REF!,LT240,#REF!,1,#REF!,"&gt;="&amp;MC240,#REF!,"&lt;="&amp;MB240,#REF!,"&lt;="&amp;ME240,#REF!,"&gt;="&amp;MF240,#REF!,"="&amp;KV240,#REF!,"="&amp;KX240)</f>
        <v/>
      </c>
      <c r="MQ240" s="1">
        <f>COUNTIFS(#REF!,LT240,#REF!,0,#REF!,"&gt;="&amp;MC240,#REF!,"&lt;="&amp;MB240,#REF!,"&lt;="&amp;ME240,#REF!,"&gt;="&amp;MF240,#REF!,"="&amp;KV240,#REF!,"="&amp;KX240)</f>
        <v/>
      </c>
      <c r="MR240" s="1">
        <f>COUNTIFS(#REF!,LT240,#REF!,1,#REF!,"&gt;="&amp;MC240,#REF!,"&lt;="&amp;MB240,#REF!,"&lt;="&amp;ME240,#REF!,"&gt;="&amp;MF240,#REF!,"="&amp;KW240,#REF!,"="&amp;KY240)</f>
        <v/>
      </c>
      <c r="MS240" s="1">
        <f>COUNTIFS(#REF!,LT240,#REF!,0,#REF!,"&gt;="&amp;MC240,#REF!,"&lt;="&amp;MB240,#REF!,"&lt;="&amp;ME240,#REF!,"&gt;="&amp;MF240,#REF!,"="&amp;KW240,#REF!,"="&amp;KY240)</f>
        <v/>
      </c>
      <c r="MT240" s="1">
        <f>COUNTIFS(#REF!,LT240,#REF!,1,#REF!,"&gt;="&amp;MI240,#REF!,"&lt;="&amp;MH240,#REF!,"&lt;="&amp;ME240,#REF!,"&gt;="&amp;MF240)</f>
        <v/>
      </c>
      <c r="MU240" s="1">
        <f>COUNTIFS(#REF!,LT240,#REF!,0,#REF!,"&gt;="&amp;MI240,#REF!,"&lt;="&amp;MH240,#REF!,"&lt;="&amp;ME240,#REF!,"&gt;="&amp;MF240)</f>
        <v/>
      </c>
      <c r="MV240" s="1">
        <f>COUNTIFS(#REF!,LT240,#REF!,1,#REF!,"&gt;="&amp;MI240,#REF!,"&lt;="&amp;MH240,#REF!,"="&amp;KZ240,#REF!,"="&amp;LA240,#REF!,"&lt;="&amp;ME240,#REF!,"&gt;="&amp;MF240)</f>
        <v/>
      </c>
      <c r="MW240" s="1">
        <f>COUNTIFS(#REF!,LT240,#REF!,0,#REF!,"&gt;="&amp;MI240,#REF!,"&lt;="&amp;MH240,#REF!,"="&amp;KZ240,#REF!,"="&amp;LA240,#REF!,"&lt;="&amp;ME240,#REF!,"&gt;="&amp;MF240)</f>
        <v/>
      </c>
      <c r="MX240" s="1">
        <f>COUNTIFS(#REF!,LT240,#REF!,1,#REF!,"&gt;="&amp;MC240,#REF!,"&lt;="&amp;MB240,#REF!,"&lt;="&amp;ME240,#REF!,"&gt;="&amp;MF240)</f>
        <v/>
      </c>
      <c r="MY240" s="1">
        <f>COUNTIFS(#REF!,LT240,#REF!,0,#REF!,"&gt;="&amp;MC240,#REF!,"&lt;="&amp;MB240,#REF!,"&lt;="&amp;ME240,#REF!,"&gt;="&amp;MF240)</f>
        <v/>
      </c>
      <c r="MZ240" s="1">
        <f>COUNTIFS(#REF!,LT240,#REF!,1,#REF!,"&lt;="&amp;ME240,#REF!,"&gt;="&amp;MF240,#REF!,"="&amp;KV240,#REF!,"="&amp;KX240)</f>
        <v/>
      </c>
      <c r="NA240" s="1">
        <f>COUNTIFS(#REF!,LT240,#REF!,0,#REF!,"&lt;="&amp;ME240,#REF!,"&gt;="&amp;MF240,#REF!,"="&amp;KV240,#REF!,"="&amp;KX240)</f>
        <v/>
      </c>
      <c r="NB240" s="1">
        <f>COUNTIFS(#REF!,LT240,#REF!,1,#REF!,"&lt;="&amp;ME240,#REF!,"&gt;="&amp;MF240,#REF!,"="&amp;KW240,#REF!,"="&amp;KY240)</f>
        <v/>
      </c>
      <c r="NC240" s="1">
        <f>COUNTIFS(#REF!,LT240,#REF!,0,#REF!,"&lt;="&amp;ME240,#REF!,"&gt;="&amp;MF240,#REF!,"="&amp;KW240,#REF!,"="&amp;KY240)</f>
        <v/>
      </c>
      <c r="ND240" s="1">
        <f>COUNTIFS(#REF!,LT240,#REF!,1,#REF!,"&gt;="&amp;MC240,#REF!,"&lt;="&amp;MB240,#REF!,"&lt;="&amp;ME240,#REF!,"&gt;="&amp;MF240,#REF!,"="&amp;KV240,#REF!,"="&amp;KX240)</f>
        <v/>
      </c>
      <c r="NE240" s="1">
        <f>COUNTIFS(#REF!,LT240,#REF!,0,#REF!,"&gt;="&amp;MC240,#REF!,"&lt;="&amp;MB240,#REF!,"&lt;="&amp;ME240,#REF!,"&gt;="&amp;MF240,#REF!,"="&amp;KV240,#REF!,"="&amp;KX240)</f>
        <v/>
      </c>
      <c r="NF240" s="1">
        <f>COUNTIFS(#REF!,LT240,#REF!,1,#REF!,"&gt;="&amp;MC240,#REF!,"&lt;="&amp;MB240,#REF!,"&lt;="&amp;ME240,#REF!,"&gt;="&amp;MF240,#REF!,"="&amp;KW240,#REF!,"="&amp;KY240)</f>
        <v/>
      </c>
      <c r="NG240" s="1">
        <f>COUNTIFS(#REF!,LT240,#REF!,0,#REF!,"&gt;="&amp;MC240,#REF!,"&lt;="&amp;MB240,#REF!,"&lt;="&amp;ME240,#REF!,"&gt;="&amp;MF240,#REF!,"="&amp;KW240,#REF!,"="&amp;KY240)</f>
        <v/>
      </c>
      <c r="NH240" s="1">
        <f>COUNTIFS(#REF!,LT240,#REF!,1,#REF!,"&gt;="&amp;MC240,#REF!,"&lt;="&amp;MB240,#REF!,"&lt;="&amp;ME240,#REF!,"&gt;="&amp;MF240,#REF!,"="&amp;KZ240,#REF!,"="&amp;LA240)</f>
        <v/>
      </c>
      <c r="NI240" s="1">
        <f>COUNTIFS(#REF!,LT240,#REF!,0,#REF!,"&gt;="&amp;MC240,#REF!,"&lt;="&amp;MB240,#REF!,"&lt;="&amp;ME240,#REF!,"&gt;="&amp;MF240,#REF!,"="&amp;KZ240,#REF!,"="&amp;LA240)</f>
        <v/>
      </c>
      <c r="NJ240" s="1">
        <f>COUNTIFS(#REF!,LT240,#REF!,1,#REF!,"&gt;="&amp;MI240,#REF!,"&lt;="&amp;MH240,#REF!,"&lt;="&amp;ME240,#REF!,"&gt;="&amp;MF240)</f>
        <v/>
      </c>
      <c r="NK240" s="1">
        <f>COUNTIFS(#REF!,LT240,#REF!,0,#REF!,"&gt;="&amp;MI240,#REF!,"&lt;="&amp;MH240,#REF!,"&lt;="&amp;ME240,#REF!,"&gt;="&amp;MF240)</f>
        <v/>
      </c>
      <c r="NL240" s="1">
        <f>COUNTIFS(#REF!,LT240,#REF!,1,#REF!,"&gt;="&amp;MI240,#REF!,"&lt;="&amp;MH240,#REF!,"="&amp;KZ240,#REF!,"="&amp;LA240,#REF!,"&lt;="&amp;ME240,#REF!,"&gt;="&amp;MF240)</f>
        <v/>
      </c>
      <c r="NM240" s="1">
        <f>COUNTIFS(#REF!,LT240,#REF!,0,#REF!,"&gt;="&amp;MI240,#REF!,"&lt;="&amp;MH240,#REF!,"="&amp;KZ240,#REF!,"="&amp;LA240,#REF!,"&lt;="&amp;ME240,#REF!,"&gt;="&amp;MF240)</f>
        <v/>
      </c>
      <c r="NN240" s="1">
        <f>COUNTIFS(#REF!,LT240,#REF!,1,#REF!,"&gt;="&amp;MC240,#REF!,"&lt;="&amp;MB240,#REF!,"&lt;="&amp;ME240,#REF!,"&gt;="&amp;MF240)</f>
        <v/>
      </c>
      <c r="NO240" s="1">
        <f>COUNTIFS(#REF!,LT240,#REF!,0,#REF!,"&gt;="&amp;MC240,#REF!,"&lt;="&amp;MB240,#REF!,"&lt;="&amp;ME240,#REF!,"&gt;="&amp;MF240)</f>
        <v/>
      </c>
      <c r="NP240" s="1">
        <f>COUNTIFS(#REF!,LT240,#REF!,1,#REF!,"&lt;="&amp;ME240,#REF!,"&gt;="&amp;MF240,#REF!,"="&amp;KV240,#REF!,"="&amp;KX240)</f>
        <v/>
      </c>
      <c r="NQ240" s="1">
        <f>COUNTIFS(#REF!,LT240,#REF!,0,#REF!,"&lt;="&amp;ME240,#REF!,"&gt;="&amp;MF240,#REF!,"="&amp;KV240,#REF!,"="&amp;KX240)</f>
        <v/>
      </c>
      <c r="NR240" s="1">
        <f>COUNTIFS(#REF!,LT240,#REF!,1,#REF!,"&lt;="&amp;ME240,#REF!,"&gt;="&amp;MF240,#REF!,"="&amp;KW240,#REF!,"="&amp;KY240)</f>
        <v/>
      </c>
      <c r="NS240" s="1">
        <f>COUNTIFS(#REF!,LT240,#REF!,0,#REF!,"&lt;="&amp;ME240,#REF!,"&gt;="&amp;MF240,#REF!,"="&amp;KW240,#REF!,"="&amp;KY240)</f>
        <v/>
      </c>
      <c r="NT240" s="1">
        <f>MP240+MR240+MT240+MV240+MX240+MZ240+NB240</f>
        <v/>
      </c>
      <c r="NU240" s="1">
        <f>MQ240+MS240+MU240+MW240+MY240+NA240+NC240</f>
        <v/>
      </c>
      <c r="NV240" s="1">
        <f>NT240+NU240</f>
        <v/>
      </c>
      <c r="NW240" s="33">
        <f>NT240/(NT240+NU240)</f>
        <v/>
      </c>
      <c r="NX240" s="3">
        <f>1/NW240</f>
        <v/>
      </c>
      <c r="NY240" s="1">
        <f>LH240</f>
        <v/>
      </c>
      <c r="NZ240" s="79">
        <f>(NW240*((NY240-1)*0.98))-((1-NW240)*1)</f>
        <v/>
      </c>
      <c r="OA240" s="34">
        <f>IF(LR240&lt;0.9,0,IF(AND(LR240&gt;1.1),0,1))</f>
        <v/>
      </c>
      <c r="OB240" s="34">
        <f>IF(LS240&lt;0.9,0,IF(AND(LS240&gt;1.1),0,1))</f>
        <v/>
      </c>
      <c r="OC240" s="32">
        <f>IF(NV240&gt;99,1,0)</f>
        <v/>
      </c>
      <c r="OD240" s="32">
        <f>IF(NZ240&gt;0.0799,1,0)</f>
        <v/>
      </c>
      <c r="OE240" s="32">
        <f>IF(NZ240&gt;OM240,1,0)</f>
        <v/>
      </c>
      <c r="OF240" s="32">
        <f>OC240+OD240+OE240+OA240+OB240</f>
        <v/>
      </c>
      <c r="OG240" s="1">
        <f>ND240+NF240+NH240+NJ240+NL240+NN240+NP240+NR240</f>
        <v/>
      </c>
      <c r="OH240" s="1">
        <f>NE240+NG240+NI240+NK240+NM240+NO240+NQ240+NS240</f>
        <v/>
      </c>
      <c r="OI240" s="1">
        <f>OG240+OH240</f>
        <v/>
      </c>
      <c r="OJ240" s="33">
        <f>OG240/(OG240+OH240)</f>
        <v/>
      </c>
      <c r="OK240" s="3">
        <f>1/OJ240</f>
        <v/>
      </c>
      <c r="OL240" s="1">
        <f>LI240</f>
        <v/>
      </c>
      <c r="OM240" s="79">
        <f>(OJ240*((OL240-1)*0.98))-((1-OJ240)*1)</f>
        <v/>
      </c>
      <c r="ON240" s="34">
        <f>IF(LR240&lt;0.9,0,IF(AND(LR240&gt;1.1),0,1))</f>
        <v/>
      </c>
      <c r="OO240" s="34">
        <f>IF(LS240&lt;0.9,0,IF(AND(LS240&gt;1.1),0,1))</f>
        <v/>
      </c>
      <c r="OP240" s="32">
        <f>IF(OI240&gt;99,1,0)</f>
        <v/>
      </c>
      <c r="OQ240" s="32">
        <f>IF(OM240&gt;0.0799,1,0)</f>
        <v/>
      </c>
      <c r="OR240" s="32">
        <f>IF(OM240&gt;OZ240,1,0)</f>
        <v/>
      </c>
      <c r="OS240" s="32">
        <f>OP240+OQ240+OR240+ON240+OO240</f>
        <v/>
      </c>
      <c r="OT240">
        <f>IF(OF240=5,"BackHome0-0",IF(AND(OS240=5),"BackAway0-0",""))</f>
        <v/>
      </c>
      <c r="OU240">
        <f>IF(OF240=5,KN240,IF(AND(OS240=5),KO240,""))</f>
        <v/>
      </c>
      <c r="OV240">
        <f>IF(OF240=5,"Match Odds",IF(AND(OS240=5),"Match Odds",""))</f>
        <v/>
      </c>
      <c r="OW240">
        <f>IF(OF240=5,KP240,IF(AND(OS240=5),KP240,""))</f>
        <v/>
      </c>
      <c r="OX240">
        <f>IF(OF240=5,"MATCH_ODDS",IF(AND(OS240=5),"MATCH_ODDS",""))</f>
        <v/>
      </c>
      <c r="OY240">
        <f>IF(OF240=5,"BACK",IF(AND(OS240=5),"BACK",""))</f>
        <v/>
      </c>
    </row>
    <row r="241" ht="16.5" customHeight="1" thickBot="1" thickTop="1">
      <c r="A241" s="2" t="n"/>
      <c r="KN241" s="1">
        <f>IF(INDEX(#REF!,MATCH('HT 0-0'!D241,#REF!,0))=INDEX(#REF!,MATCH('HT 0-0'!D241,#REF!,0)),INDEX(#REF!,MATCH('HT 0-0'!D241,#REF!,0)),"ERROR")</f>
        <v/>
      </c>
      <c r="KO241" s="1">
        <f>IF(INDEX(#REF!,MATCH('HT 0-0'!E241,#REF!,0))=INDEX(#REF!,MATCH('HT 0-0'!E241,#REF!,0)),INDEX(#REF!,MATCH('HT 0-0'!E241,#REF!,0)),"ERROR")</f>
        <v/>
      </c>
      <c r="KP241" s="1">
        <f>KN241&amp;" v "&amp;KO241</f>
        <v/>
      </c>
      <c r="KQ241">
        <f>B241&amp;"_"&amp;C241</f>
        <v/>
      </c>
      <c r="KR241" s="1">
        <f>IF((HW241/KK241)&lt;0.335,"G",IF((HW241/KK241)&gt;0.67,"R","A"))</f>
        <v/>
      </c>
      <c r="KS241" s="1">
        <f>IF((HX241/KK241)&lt;0.335,"G",IF((HX241/KK241)&gt;0.67,"R","A"))</f>
        <v/>
      </c>
      <c r="KT241" s="1">
        <f>IF((IH241/KK241)&lt;0.335,"G",IF((IH241/KK241)&gt;0.67,"R","A"))</f>
        <v/>
      </c>
      <c r="KU241" s="1">
        <f>IF((II241/KK241)&lt;0.335,"G",IF((II241/KK241)&gt;0.67,"R","A"))</f>
        <v/>
      </c>
      <c r="KV241" s="1">
        <f>IF((HZ241/KK241)&lt;0.335,"G",IF((HZ241/KK241)&gt;0.67,"R","A"))</f>
        <v/>
      </c>
      <c r="KW241" s="1">
        <f>IF((HY241/KK241)&lt;0.335,"G",IF((HY241/KK241)&gt;0.67,"R","A"))</f>
        <v/>
      </c>
      <c r="KX241" s="1">
        <f>IF((IK241/KK241)&lt;0.335,"G",IF((IK241/KK241)&gt;0.67,"R","A"))</f>
        <v/>
      </c>
      <c r="KY241" s="1">
        <f>IF((IJ241/KK241)&lt;0.335,"G",IF((IJ241/KK241)&gt;0.67,"R","A"))</f>
        <v/>
      </c>
      <c r="KZ241" s="1">
        <f>IF((HQ241/KK241)&lt;0.335,"G",IF((HQ241/KK241)&gt;0.67,"R","A"))</f>
        <v/>
      </c>
      <c r="LA241" s="1">
        <f>IF((IB241/KK241)&lt;0.335,"G",IF((IB241/KK241)&gt;0.67,"R","A"))</f>
        <v/>
      </c>
      <c r="LB241">
        <f>IF(LQ241="0-0",INDEX(Scrape!#REF!,MATCH('HT 0-0'!KP241,Scrape!$B:$B,0)),"")</f>
        <v/>
      </c>
      <c r="LC241">
        <f>IF(LQ241="0-0",INDEX(Scrape!$A:$A,MATCH('HT 0-0'!KP241,Scrape!$B:$B,0)),"")</f>
        <v/>
      </c>
      <c r="LD241">
        <f>IF(LQ241="0-0",INDEX(Scrape!$B:$B,MATCH('HT 0-0'!KP241,Scrape!$B:$B,0)),"")</f>
        <v/>
      </c>
      <c r="LE241">
        <f>IF(LQ241="0-0",INDEX(Scrape!$C:$C,MATCH('HT 0-0'!KP241,Scrape!$B:$B,0)),"")</f>
        <v/>
      </c>
      <c r="LF241">
        <f>IF(LQ241="0-0",INDEX(Scrape!$D:$D,MATCH('HT 0-0'!KP241,Scrape!$B:$B,0)),"")</f>
        <v/>
      </c>
      <c r="LG241">
        <f>IF(LQ241="0-0",INDEX(Scrape!$E:$E,MATCH('HT 0-0'!KP241,Scrape!$B:$B,0)),"")</f>
        <v/>
      </c>
      <c r="LH241">
        <f>IF(LQ241="0-0",INDEX(Scrape!$F:$F,MATCH('HT 0-0'!KP241,Scrape!$B:$B,0)),"")</f>
        <v/>
      </c>
      <c r="LI241">
        <f>IF(LQ241="0-0",INDEX(Scrape!$G:$G,MATCH('HT 0-0'!KP241,Scrape!$B:$B,0)),"")</f>
        <v/>
      </c>
      <c r="LJ241">
        <f>IF(LQ241="0-0",INDEX(Scrape!$H:$H,MATCH('HT 0-0'!KP241,Scrape!$B:$B,0)),"")</f>
        <v/>
      </c>
      <c r="LK241">
        <f>IF(LQ241="0-0",INDEX(Scrape!$I:$I,MATCH('HT 0-0'!KP241,Scrape!$B:$B,0)),"")</f>
        <v/>
      </c>
      <c r="LL241">
        <f>IF(LQ241="0-0",INDEX(Scrape!$J:$J,MATCH('HT 0-0'!KP241,Scrape!$B:$B,0)),"")</f>
        <v/>
      </c>
      <c r="LM241">
        <f>IF(LQ241="0-0",INDEX(Scrape!$K:$K,MATCH('HT 0-0'!KP241,Scrape!$B:$B,0)),"")</f>
        <v/>
      </c>
      <c r="LN241">
        <f>IF(LQ241="0-0",INDEX(Scrape!$L:$L,MATCH('HT 0-0'!KP241,Scrape!$B:$B,0)),"")</f>
        <v/>
      </c>
      <c r="LO241">
        <f>IF(LQ241="0-0",INDEX(Scrape!$M:$M,MATCH('HT 0-0'!KP241,Scrape!$B:$B,0)),"")</f>
        <v/>
      </c>
      <c r="LP241">
        <f>IF(LQ241="0-0",INDEX(Scrape!$N:$N,MATCH('HT 0-0'!KP241,Scrape!$B:$B,0)),"")</f>
        <v/>
      </c>
      <c r="LQ241">
        <f>INDEX(Scrape!$O:$O,MATCH('HT 0-0'!KP241,Scrape!$B:$B,0))</f>
        <v/>
      </c>
      <c r="LR241">
        <f>(1/LJ241)+(1/LI241)+(1/LH241)</f>
        <v/>
      </c>
      <c r="LS241">
        <f>(1/LG241)+(1/LF241)+(1/LE241)</f>
        <v/>
      </c>
      <c r="LT241" s="8">
        <f>IF(INDEX(#REF!,MATCH(KQ241,#REF!,0))=INDEX(#REF!,MATCH(KQ241,#REF!,0)),INDEX(#REF!,MATCH(KQ241,#REF!,0)),"ERROR")</f>
        <v/>
      </c>
      <c r="LU241" s="4">
        <f>IF(KR241="G",2,IF(KR241="R",0.5,IF(KR241="A",1)))</f>
        <v/>
      </c>
      <c r="LV241" s="4">
        <f>IF(KS241="G",0.5,IF(KS241="R",2,IF(KS241="A",1)))</f>
        <v/>
      </c>
      <c r="LW241" s="4">
        <f>IF(KT241="G",2,IF(KT241="R",0.5,IF(KT241="A",1)))</f>
        <v/>
      </c>
      <c r="LX241" s="4">
        <f>IF(KU241="G",0.5,IF(KU241="R",2,IF(KU241="A",1)))</f>
        <v/>
      </c>
      <c r="LY241" s="7">
        <f>(LK241*(LU241+LX241)+(LL241*(LU241+LX241)))</f>
        <v/>
      </c>
      <c r="LZ241" s="7">
        <f>(LN241*(LV241+LW241)+(LO241*(LV241+LW241)))</f>
        <v/>
      </c>
      <c r="MA241" s="11">
        <f>LY241-LZ241</f>
        <v/>
      </c>
      <c r="MB241" s="5">
        <f>MA241+2</f>
        <v/>
      </c>
      <c r="MC241" s="6">
        <f>MA241-2</f>
        <v/>
      </c>
      <c r="MD241" s="4">
        <f>LE241</f>
        <v/>
      </c>
      <c r="ME241" s="9">
        <f>IF(MD241=0,1000,MD241+0.75)</f>
        <v/>
      </c>
      <c r="MF241" s="10">
        <f>IF(MD241=0,0,MD241-0.75)</f>
        <v/>
      </c>
      <c r="MG241" s="4">
        <f>((LM241*(LU241+LX241))-((LP241*(LV241+LW241))))</f>
        <v/>
      </c>
      <c r="MH241" s="9">
        <f>MG241*1.2</f>
        <v/>
      </c>
      <c r="MI241" s="10">
        <f>MG241*0.8</f>
        <v/>
      </c>
      <c r="MJ241">
        <f>IFERROR(OT241,"")</f>
        <v/>
      </c>
      <c r="MK241">
        <f>IFERROR(OU241,"")</f>
        <v/>
      </c>
      <c r="ML241">
        <f>IFERROR(OV241,"")</f>
        <v/>
      </c>
      <c r="MM241">
        <f>IFERROR(OW241,"")</f>
        <v/>
      </c>
      <c r="MN241">
        <f>IFERROR(OX241,"")</f>
        <v/>
      </c>
      <c r="MO241">
        <f>IFERROR(OY241,"")</f>
        <v/>
      </c>
      <c r="MP241" s="1">
        <f>COUNTIFS(#REF!,LT241,#REF!,1,#REF!,"&gt;="&amp;MC241,#REF!,"&lt;="&amp;MB241,#REF!,"&lt;="&amp;ME241,#REF!,"&gt;="&amp;MF241,#REF!,"="&amp;KV241,#REF!,"="&amp;KX241)</f>
        <v/>
      </c>
      <c r="MQ241" s="1">
        <f>COUNTIFS(#REF!,LT241,#REF!,0,#REF!,"&gt;="&amp;MC241,#REF!,"&lt;="&amp;MB241,#REF!,"&lt;="&amp;ME241,#REF!,"&gt;="&amp;MF241,#REF!,"="&amp;KV241,#REF!,"="&amp;KX241)</f>
        <v/>
      </c>
      <c r="MR241" s="1">
        <f>COUNTIFS(#REF!,LT241,#REF!,1,#REF!,"&gt;="&amp;MC241,#REF!,"&lt;="&amp;MB241,#REF!,"&lt;="&amp;ME241,#REF!,"&gt;="&amp;MF241,#REF!,"="&amp;KW241,#REF!,"="&amp;KY241)</f>
        <v/>
      </c>
      <c r="MS241" s="1">
        <f>COUNTIFS(#REF!,LT241,#REF!,0,#REF!,"&gt;="&amp;MC241,#REF!,"&lt;="&amp;MB241,#REF!,"&lt;="&amp;ME241,#REF!,"&gt;="&amp;MF241,#REF!,"="&amp;KW241,#REF!,"="&amp;KY241)</f>
        <v/>
      </c>
      <c r="MT241" s="1">
        <f>COUNTIFS(#REF!,LT241,#REF!,1,#REF!,"&gt;="&amp;MI241,#REF!,"&lt;="&amp;MH241,#REF!,"&lt;="&amp;ME241,#REF!,"&gt;="&amp;MF241)</f>
        <v/>
      </c>
      <c r="MU241" s="1">
        <f>COUNTIFS(#REF!,LT241,#REF!,0,#REF!,"&gt;="&amp;MI241,#REF!,"&lt;="&amp;MH241,#REF!,"&lt;="&amp;ME241,#REF!,"&gt;="&amp;MF241)</f>
        <v/>
      </c>
      <c r="MV241" s="1">
        <f>COUNTIFS(#REF!,LT241,#REF!,1,#REF!,"&gt;="&amp;MI241,#REF!,"&lt;="&amp;MH241,#REF!,"="&amp;KZ241,#REF!,"="&amp;LA241,#REF!,"&lt;="&amp;ME241,#REF!,"&gt;="&amp;MF241)</f>
        <v/>
      </c>
      <c r="MW241" s="1">
        <f>COUNTIFS(#REF!,LT241,#REF!,0,#REF!,"&gt;="&amp;MI241,#REF!,"&lt;="&amp;MH241,#REF!,"="&amp;KZ241,#REF!,"="&amp;LA241,#REF!,"&lt;="&amp;ME241,#REF!,"&gt;="&amp;MF241)</f>
        <v/>
      </c>
      <c r="MX241" s="1">
        <f>COUNTIFS(#REF!,LT241,#REF!,1,#REF!,"&gt;="&amp;MC241,#REF!,"&lt;="&amp;MB241,#REF!,"&lt;="&amp;ME241,#REF!,"&gt;="&amp;MF241)</f>
        <v/>
      </c>
      <c r="MY241" s="1">
        <f>COUNTIFS(#REF!,LT241,#REF!,0,#REF!,"&gt;="&amp;MC241,#REF!,"&lt;="&amp;MB241,#REF!,"&lt;="&amp;ME241,#REF!,"&gt;="&amp;MF241)</f>
        <v/>
      </c>
      <c r="MZ241" s="1">
        <f>COUNTIFS(#REF!,LT241,#REF!,1,#REF!,"&lt;="&amp;ME241,#REF!,"&gt;="&amp;MF241,#REF!,"="&amp;KV241,#REF!,"="&amp;KX241)</f>
        <v/>
      </c>
      <c r="NA241" s="1">
        <f>COUNTIFS(#REF!,LT241,#REF!,0,#REF!,"&lt;="&amp;ME241,#REF!,"&gt;="&amp;MF241,#REF!,"="&amp;KV241,#REF!,"="&amp;KX241)</f>
        <v/>
      </c>
      <c r="NB241" s="1">
        <f>COUNTIFS(#REF!,LT241,#REF!,1,#REF!,"&lt;="&amp;ME241,#REF!,"&gt;="&amp;MF241,#REF!,"="&amp;KW241,#REF!,"="&amp;KY241)</f>
        <v/>
      </c>
      <c r="NC241" s="1">
        <f>COUNTIFS(#REF!,LT241,#REF!,0,#REF!,"&lt;="&amp;ME241,#REF!,"&gt;="&amp;MF241,#REF!,"="&amp;KW241,#REF!,"="&amp;KY241)</f>
        <v/>
      </c>
      <c r="ND241" s="1">
        <f>COUNTIFS(#REF!,LT241,#REF!,1,#REF!,"&gt;="&amp;MC241,#REF!,"&lt;="&amp;MB241,#REF!,"&lt;="&amp;ME241,#REF!,"&gt;="&amp;MF241,#REF!,"="&amp;KV241,#REF!,"="&amp;KX241)</f>
        <v/>
      </c>
      <c r="NE241" s="1">
        <f>COUNTIFS(#REF!,LT241,#REF!,0,#REF!,"&gt;="&amp;MC241,#REF!,"&lt;="&amp;MB241,#REF!,"&lt;="&amp;ME241,#REF!,"&gt;="&amp;MF241,#REF!,"="&amp;KV241,#REF!,"="&amp;KX241)</f>
        <v/>
      </c>
      <c r="NF241" s="1">
        <f>COUNTIFS(#REF!,LT241,#REF!,1,#REF!,"&gt;="&amp;MC241,#REF!,"&lt;="&amp;MB241,#REF!,"&lt;="&amp;ME241,#REF!,"&gt;="&amp;MF241,#REF!,"="&amp;KW241,#REF!,"="&amp;KY241)</f>
        <v/>
      </c>
      <c r="NG241" s="1">
        <f>COUNTIFS(#REF!,LT241,#REF!,0,#REF!,"&gt;="&amp;MC241,#REF!,"&lt;="&amp;MB241,#REF!,"&lt;="&amp;ME241,#REF!,"&gt;="&amp;MF241,#REF!,"="&amp;KW241,#REF!,"="&amp;KY241)</f>
        <v/>
      </c>
      <c r="NH241" s="1">
        <f>COUNTIFS(#REF!,LT241,#REF!,1,#REF!,"&gt;="&amp;MC241,#REF!,"&lt;="&amp;MB241,#REF!,"&lt;="&amp;ME241,#REF!,"&gt;="&amp;MF241,#REF!,"="&amp;KZ241,#REF!,"="&amp;LA241)</f>
        <v/>
      </c>
      <c r="NI241" s="1">
        <f>COUNTIFS(#REF!,LT241,#REF!,0,#REF!,"&gt;="&amp;MC241,#REF!,"&lt;="&amp;MB241,#REF!,"&lt;="&amp;ME241,#REF!,"&gt;="&amp;MF241,#REF!,"="&amp;KZ241,#REF!,"="&amp;LA241)</f>
        <v/>
      </c>
      <c r="NJ241" s="1">
        <f>COUNTIFS(#REF!,LT241,#REF!,1,#REF!,"&gt;="&amp;MI241,#REF!,"&lt;="&amp;MH241,#REF!,"&lt;="&amp;ME241,#REF!,"&gt;="&amp;MF241)</f>
        <v/>
      </c>
      <c r="NK241" s="1">
        <f>COUNTIFS(#REF!,LT241,#REF!,0,#REF!,"&gt;="&amp;MI241,#REF!,"&lt;="&amp;MH241,#REF!,"&lt;="&amp;ME241,#REF!,"&gt;="&amp;MF241)</f>
        <v/>
      </c>
      <c r="NL241" s="1">
        <f>COUNTIFS(#REF!,LT241,#REF!,1,#REF!,"&gt;="&amp;MI241,#REF!,"&lt;="&amp;MH241,#REF!,"="&amp;KZ241,#REF!,"="&amp;LA241,#REF!,"&lt;="&amp;ME241,#REF!,"&gt;="&amp;MF241)</f>
        <v/>
      </c>
      <c r="NM241" s="1">
        <f>COUNTIFS(#REF!,LT241,#REF!,0,#REF!,"&gt;="&amp;MI241,#REF!,"&lt;="&amp;MH241,#REF!,"="&amp;KZ241,#REF!,"="&amp;LA241,#REF!,"&lt;="&amp;ME241,#REF!,"&gt;="&amp;MF241)</f>
        <v/>
      </c>
      <c r="NN241" s="1">
        <f>COUNTIFS(#REF!,LT241,#REF!,1,#REF!,"&gt;="&amp;MC241,#REF!,"&lt;="&amp;MB241,#REF!,"&lt;="&amp;ME241,#REF!,"&gt;="&amp;MF241)</f>
        <v/>
      </c>
      <c r="NO241" s="1">
        <f>COUNTIFS(#REF!,LT241,#REF!,0,#REF!,"&gt;="&amp;MC241,#REF!,"&lt;="&amp;MB241,#REF!,"&lt;="&amp;ME241,#REF!,"&gt;="&amp;MF241)</f>
        <v/>
      </c>
      <c r="NP241" s="1">
        <f>COUNTIFS(#REF!,LT241,#REF!,1,#REF!,"&lt;="&amp;ME241,#REF!,"&gt;="&amp;MF241,#REF!,"="&amp;KV241,#REF!,"="&amp;KX241)</f>
        <v/>
      </c>
      <c r="NQ241" s="1">
        <f>COUNTIFS(#REF!,LT241,#REF!,0,#REF!,"&lt;="&amp;ME241,#REF!,"&gt;="&amp;MF241,#REF!,"="&amp;KV241,#REF!,"="&amp;KX241)</f>
        <v/>
      </c>
      <c r="NR241" s="1">
        <f>COUNTIFS(#REF!,LT241,#REF!,1,#REF!,"&lt;="&amp;ME241,#REF!,"&gt;="&amp;MF241,#REF!,"="&amp;KW241,#REF!,"="&amp;KY241)</f>
        <v/>
      </c>
      <c r="NS241" s="1">
        <f>COUNTIFS(#REF!,LT241,#REF!,0,#REF!,"&lt;="&amp;ME241,#REF!,"&gt;="&amp;MF241,#REF!,"="&amp;KW241,#REF!,"="&amp;KY241)</f>
        <v/>
      </c>
      <c r="NT241" s="1">
        <f>MP241+MR241+MT241+MV241+MX241+MZ241+NB241</f>
        <v/>
      </c>
      <c r="NU241" s="1">
        <f>MQ241+MS241+MU241+MW241+MY241+NA241+NC241</f>
        <v/>
      </c>
      <c r="NV241" s="1">
        <f>NT241+NU241</f>
        <v/>
      </c>
      <c r="NW241" s="33">
        <f>NT241/(NT241+NU241)</f>
        <v/>
      </c>
      <c r="NX241" s="3">
        <f>1/NW241</f>
        <v/>
      </c>
      <c r="NY241" s="1">
        <f>LH241</f>
        <v/>
      </c>
      <c r="NZ241" s="79">
        <f>(NW241*((NY241-1)*0.98))-((1-NW241)*1)</f>
        <v/>
      </c>
      <c r="OA241" s="34">
        <f>IF(LR241&lt;0.9,0,IF(AND(LR241&gt;1.1),0,1))</f>
        <v/>
      </c>
      <c r="OB241" s="34">
        <f>IF(LS241&lt;0.9,0,IF(AND(LS241&gt;1.1),0,1))</f>
        <v/>
      </c>
      <c r="OC241" s="32">
        <f>IF(NV241&gt;99,1,0)</f>
        <v/>
      </c>
      <c r="OD241" s="32">
        <f>IF(NZ241&gt;0.0799,1,0)</f>
        <v/>
      </c>
      <c r="OE241" s="32">
        <f>IF(NZ241&gt;OM241,1,0)</f>
        <v/>
      </c>
      <c r="OF241" s="32">
        <f>OC241+OD241+OE241+OA241+OB241</f>
        <v/>
      </c>
      <c r="OG241" s="1">
        <f>ND241+NF241+NH241+NJ241+NL241+NN241+NP241+NR241</f>
        <v/>
      </c>
      <c r="OH241" s="1">
        <f>NE241+NG241+NI241+NK241+NM241+NO241+NQ241+NS241</f>
        <v/>
      </c>
      <c r="OI241" s="1">
        <f>OG241+OH241</f>
        <v/>
      </c>
      <c r="OJ241" s="33">
        <f>OG241/(OG241+OH241)</f>
        <v/>
      </c>
      <c r="OK241" s="3">
        <f>1/OJ241</f>
        <v/>
      </c>
      <c r="OL241" s="1">
        <f>LI241</f>
        <v/>
      </c>
      <c r="OM241" s="79">
        <f>(OJ241*((OL241-1)*0.98))-((1-OJ241)*1)</f>
        <v/>
      </c>
      <c r="ON241" s="34">
        <f>IF(LR241&lt;0.9,0,IF(AND(LR241&gt;1.1),0,1))</f>
        <v/>
      </c>
      <c r="OO241" s="34">
        <f>IF(LS241&lt;0.9,0,IF(AND(LS241&gt;1.1),0,1))</f>
        <v/>
      </c>
      <c r="OP241" s="32">
        <f>IF(OI241&gt;99,1,0)</f>
        <v/>
      </c>
      <c r="OQ241" s="32">
        <f>IF(OM241&gt;0.0799,1,0)</f>
        <v/>
      </c>
      <c r="OR241" s="32">
        <f>IF(OM241&gt;OZ241,1,0)</f>
        <v/>
      </c>
      <c r="OS241" s="32">
        <f>OP241+OQ241+OR241+ON241+OO241</f>
        <v/>
      </c>
      <c r="OT241">
        <f>IF(OF241=5,"BackHome0-0",IF(AND(OS241=5),"BackAway0-0",""))</f>
        <v/>
      </c>
      <c r="OU241">
        <f>IF(OF241=5,KN241,IF(AND(OS241=5),KO241,""))</f>
        <v/>
      </c>
      <c r="OV241">
        <f>IF(OF241=5,"Match Odds",IF(AND(OS241=5),"Match Odds",""))</f>
        <v/>
      </c>
      <c r="OW241">
        <f>IF(OF241=5,KP241,IF(AND(OS241=5),KP241,""))</f>
        <v/>
      </c>
      <c r="OX241">
        <f>IF(OF241=5,"MATCH_ODDS",IF(AND(OS241=5),"MATCH_ODDS",""))</f>
        <v/>
      </c>
      <c r="OY241">
        <f>IF(OF241=5,"BACK",IF(AND(OS241=5),"BACK",""))</f>
        <v/>
      </c>
    </row>
    <row r="242" ht="16.5" customHeight="1" thickBot="1" thickTop="1">
      <c r="A242" s="2" t="n"/>
      <c r="KN242" s="1">
        <f>IF(INDEX(#REF!,MATCH('HT 0-0'!D242,#REF!,0))=INDEX(#REF!,MATCH('HT 0-0'!D242,#REF!,0)),INDEX(#REF!,MATCH('HT 0-0'!D242,#REF!,0)),"ERROR")</f>
        <v/>
      </c>
      <c r="KO242" s="1">
        <f>IF(INDEX(#REF!,MATCH('HT 0-0'!E242,#REF!,0))=INDEX(#REF!,MATCH('HT 0-0'!E242,#REF!,0)),INDEX(#REF!,MATCH('HT 0-0'!E242,#REF!,0)),"ERROR")</f>
        <v/>
      </c>
      <c r="KP242" s="1">
        <f>KN242&amp;" v "&amp;KO242</f>
        <v/>
      </c>
      <c r="KQ242">
        <f>B242&amp;"_"&amp;C242</f>
        <v/>
      </c>
      <c r="KR242" s="1">
        <f>IF((HW242/KK242)&lt;0.335,"G",IF((HW242/KK242)&gt;0.67,"R","A"))</f>
        <v/>
      </c>
      <c r="KS242" s="1">
        <f>IF((HX242/KK242)&lt;0.335,"G",IF((HX242/KK242)&gt;0.67,"R","A"))</f>
        <v/>
      </c>
      <c r="KT242" s="1">
        <f>IF((IH242/KK242)&lt;0.335,"G",IF((IH242/KK242)&gt;0.67,"R","A"))</f>
        <v/>
      </c>
      <c r="KU242" s="1">
        <f>IF((II242/KK242)&lt;0.335,"G",IF((II242/KK242)&gt;0.67,"R","A"))</f>
        <v/>
      </c>
      <c r="KV242" s="1">
        <f>IF((HZ242/KK242)&lt;0.335,"G",IF((HZ242/KK242)&gt;0.67,"R","A"))</f>
        <v/>
      </c>
      <c r="KW242" s="1">
        <f>IF((HY242/KK242)&lt;0.335,"G",IF((HY242/KK242)&gt;0.67,"R","A"))</f>
        <v/>
      </c>
      <c r="KX242" s="1">
        <f>IF((IK242/KK242)&lt;0.335,"G",IF((IK242/KK242)&gt;0.67,"R","A"))</f>
        <v/>
      </c>
      <c r="KY242" s="1">
        <f>IF((IJ242/KK242)&lt;0.335,"G",IF((IJ242/KK242)&gt;0.67,"R","A"))</f>
        <v/>
      </c>
      <c r="KZ242" s="1">
        <f>IF((HQ242/KK242)&lt;0.335,"G",IF((HQ242/KK242)&gt;0.67,"R","A"))</f>
        <v/>
      </c>
      <c r="LA242" s="1">
        <f>IF((IB242/KK242)&lt;0.335,"G",IF((IB242/KK242)&gt;0.67,"R","A"))</f>
        <v/>
      </c>
      <c r="LB242">
        <f>IF(LQ242="0-0",INDEX(Scrape!#REF!,MATCH('HT 0-0'!KP242,Scrape!$B:$B,0)),"")</f>
        <v/>
      </c>
      <c r="LC242">
        <f>IF(LQ242="0-0",INDEX(Scrape!$A:$A,MATCH('HT 0-0'!KP242,Scrape!$B:$B,0)),"")</f>
        <v/>
      </c>
      <c r="LD242">
        <f>IF(LQ242="0-0",INDEX(Scrape!$B:$B,MATCH('HT 0-0'!KP242,Scrape!$B:$B,0)),"")</f>
        <v/>
      </c>
      <c r="LE242">
        <f>IF(LQ242="0-0",INDEX(Scrape!$C:$C,MATCH('HT 0-0'!KP242,Scrape!$B:$B,0)),"")</f>
        <v/>
      </c>
      <c r="LF242">
        <f>IF(LQ242="0-0",INDEX(Scrape!$D:$D,MATCH('HT 0-0'!KP242,Scrape!$B:$B,0)),"")</f>
        <v/>
      </c>
      <c r="LG242">
        <f>IF(LQ242="0-0",INDEX(Scrape!$E:$E,MATCH('HT 0-0'!KP242,Scrape!$B:$B,0)),"")</f>
        <v/>
      </c>
      <c r="LH242">
        <f>IF(LQ242="0-0",INDEX(Scrape!$F:$F,MATCH('HT 0-0'!KP242,Scrape!$B:$B,0)),"")</f>
        <v/>
      </c>
      <c r="LI242">
        <f>IF(LQ242="0-0",INDEX(Scrape!$G:$G,MATCH('HT 0-0'!KP242,Scrape!$B:$B,0)),"")</f>
        <v/>
      </c>
      <c r="LJ242">
        <f>IF(LQ242="0-0",INDEX(Scrape!$H:$H,MATCH('HT 0-0'!KP242,Scrape!$B:$B,0)),"")</f>
        <v/>
      </c>
      <c r="LK242">
        <f>IF(LQ242="0-0",INDEX(Scrape!$I:$I,MATCH('HT 0-0'!KP242,Scrape!$B:$B,0)),"")</f>
        <v/>
      </c>
      <c r="LL242">
        <f>IF(LQ242="0-0",INDEX(Scrape!$J:$J,MATCH('HT 0-0'!KP242,Scrape!$B:$B,0)),"")</f>
        <v/>
      </c>
      <c r="LM242">
        <f>IF(LQ242="0-0",INDEX(Scrape!$K:$K,MATCH('HT 0-0'!KP242,Scrape!$B:$B,0)),"")</f>
        <v/>
      </c>
      <c r="LN242">
        <f>IF(LQ242="0-0",INDEX(Scrape!$L:$L,MATCH('HT 0-0'!KP242,Scrape!$B:$B,0)),"")</f>
        <v/>
      </c>
      <c r="LO242">
        <f>IF(LQ242="0-0",INDEX(Scrape!$M:$M,MATCH('HT 0-0'!KP242,Scrape!$B:$B,0)),"")</f>
        <v/>
      </c>
      <c r="LP242">
        <f>IF(LQ242="0-0",INDEX(Scrape!$N:$N,MATCH('HT 0-0'!KP242,Scrape!$B:$B,0)),"")</f>
        <v/>
      </c>
      <c r="LQ242">
        <f>INDEX(Scrape!$O:$O,MATCH('HT 0-0'!KP242,Scrape!$B:$B,0))</f>
        <v/>
      </c>
      <c r="LR242">
        <f>(1/LJ242)+(1/LI242)+(1/LH242)</f>
        <v/>
      </c>
      <c r="LS242">
        <f>(1/LG242)+(1/LF242)+(1/LE242)</f>
        <v/>
      </c>
      <c r="LT242" s="8">
        <f>IF(INDEX(#REF!,MATCH(KQ242,#REF!,0))=INDEX(#REF!,MATCH(KQ242,#REF!,0)),INDEX(#REF!,MATCH(KQ242,#REF!,0)),"ERROR")</f>
        <v/>
      </c>
      <c r="LU242" s="4">
        <f>IF(KR242="G",2,IF(KR242="R",0.5,IF(KR242="A",1)))</f>
        <v/>
      </c>
      <c r="LV242" s="4">
        <f>IF(KS242="G",0.5,IF(KS242="R",2,IF(KS242="A",1)))</f>
        <v/>
      </c>
      <c r="LW242" s="4">
        <f>IF(KT242="G",2,IF(KT242="R",0.5,IF(KT242="A",1)))</f>
        <v/>
      </c>
      <c r="LX242" s="4">
        <f>IF(KU242="G",0.5,IF(KU242="R",2,IF(KU242="A",1)))</f>
        <v/>
      </c>
      <c r="LY242" s="7">
        <f>(LK242*(LU242+LX242)+(LL242*(LU242+LX242)))</f>
        <v/>
      </c>
      <c r="LZ242" s="7">
        <f>(LN242*(LV242+LW242)+(LO242*(LV242+LW242)))</f>
        <v/>
      </c>
      <c r="MA242" s="11">
        <f>LY242-LZ242</f>
        <v/>
      </c>
      <c r="MB242" s="5">
        <f>MA242+2</f>
        <v/>
      </c>
      <c r="MC242" s="6">
        <f>MA242-2</f>
        <v/>
      </c>
      <c r="MD242" s="4">
        <f>LE242</f>
        <v/>
      </c>
      <c r="ME242" s="9">
        <f>IF(MD242=0,1000,MD242+0.75)</f>
        <v/>
      </c>
      <c r="MF242" s="10">
        <f>IF(MD242=0,0,MD242-0.75)</f>
        <v/>
      </c>
      <c r="MG242" s="4">
        <f>((LM242*(LU242+LX242))-((LP242*(LV242+LW242))))</f>
        <v/>
      </c>
      <c r="MH242" s="9">
        <f>MG242*1.2</f>
        <v/>
      </c>
      <c r="MI242" s="10">
        <f>MG242*0.8</f>
        <v/>
      </c>
      <c r="MJ242">
        <f>IFERROR(OT242,"")</f>
        <v/>
      </c>
      <c r="MK242">
        <f>IFERROR(OU242,"")</f>
        <v/>
      </c>
      <c r="ML242">
        <f>IFERROR(OV242,"")</f>
        <v/>
      </c>
      <c r="MM242">
        <f>IFERROR(OW242,"")</f>
        <v/>
      </c>
      <c r="MN242">
        <f>IFERROR(OX242,"")</f>
        <v/>
      </c>
      <c r="MO242">
        <f>IFERROR(OY242,"")</f>
        <v/>
      </c>
      <c r="MP242" s="1">
        <f>COUNTIFS(#REF!,LT242,#REF!,1,#REF!,"&gt;="&amp;MC242,#REF!,"&lt;="&amp;MB242,#REF!,"&lt;="&amp;ME242,#REF!,"&gt;="&amp;MF242,#REF!,"="&amp;KV242,#REF!,"="&amp;KX242)</f>
        <v/>
      </c>
      <c r="MQ242" s="1">
        <f>COUNTIFS(#REF!,LT242,#REF!,0,#REF!,"&gt;="&amp;MC242,#REF!,"&lt;="&amp;MB242,#REF!,"&lt;="&amp;ME242,#REF!,"&gt;="&amp;MF242,#REF!,"="&amp;KV242,#REF!,"="&amp;KX242)</f>
        <v/>
      </c>
      <c r="MR242" s="1">
        <f>COUNTIFS(#REF!,LT242,#REF!,1,#REF!,"&gt;="&amp;MC242,#REF!,"&lt;="&amp;MB242,#REF!,"&lt;="&amp;ME242,#REF!,"&gt;="&amp;MF242,#REF!,"="&amp;KW242,#REF!,"="&amp;KY242)</f>
        <v/>
      </c>
      <c r="MS242" s="1">
        <f>COUNTIFS(#REF!,LT242,#REF!,0,#REF!,"&gt;="&amp;MC242,#REF!,"&lt;="&amp;MB242,#REF!,"&lt;="&amp;ME242,#REF!,"&gt;="&amp;MF242,#REF!,"="&amp;KW242,#REF!,"="&amp;KY242)</f>
        <v/>
      </c>
      <c r="MT242" s="1">
        <f>COUNTIFS(#REF!,LT242,#REF!,1,#REF!,"&gt;="&amp;MI242,#REF!,"&lt;="&amp;MH242,#REF!,"&lt;="&amp;ME242,#REF!,"&gt;="&amp;MF242)</f>
        <v/>
      </c>
      <c r="MU242" s="1">
        <f>COUNTIFS(#REF!,LT242,#REF!,0,#REF!,"&gt;="&amp;MI242,#REF!,"&lt;="&amp;MH242,#REF!,"&lt;="&amp;ME242,#REF!,"&gt;="&amp;MF242)</f>
        <v/>
      </c>
      <c r="MV242" s="1">
        <f>COUNTIFS(#REF!,LT242,#REF!,1,#REF!,"&gt;="&amp;MI242,#REF!,"&lt;="&amp;MH242,#REF!,"="&amp;KZ242,#REF!,"="&amp;LA242,#REF!,"&lt;="&amp;ME242,#REF!,"&gt;="&amp;MF242)</f>
        <v/>
      </c>
      <c r="MW242" s="1">
        <f>COUNTIFS(#REF!,LT242,#REF!,0,#REF!,"&gt;="&amp;MI242,#REF!,"&lt;="&amp;MH242,#REF!,"="&amp;KZ242,#REF!,"="&amp;LA242,#REF!,"&lt;="&amp;ME242,#REF!,"&gt;="&amp;MF242)</f>
        <v/>
      </c>
      <c r="MX242" s="1">
        <f>COUNTIFS(#REF!,LT242,#REF!,1,#REF!,"&gt;="&amp;MC242,#REF!,"&lt;="&amp;MB242,#REF!,"&lt;="&amp;ME242,#REF!,"&gt;="&amp;MF242)</f>
        <v/>
      </c>
      <c r="MY242" s="1">
        <f>COUNTIFS(#REF!,LT242,#REF!,0,#REF!,"&gt;="&amp;MC242,#REF!,"&lt;="&amp;MB242,#REF!,"&lt;="&amp;ME242,#REF!,"&gt;="&amp;MF242)</f>
        <v/>
      </c>
      <c r="MZ242" s="1">
        <f>COUNTIFS(#REF!,LT242,#REF!,1,#REF!,"&lt;="&amp;ME242,#REF!,"&gt;="&amp;MF242,#REF!,"="&amp;KV242,#REF!,"="&amp;KX242)</f>
        <v/>
      </c>
      <c r="NA242" s="1">
        <f>COUNTIFS(#REF!,LT242,#REF!,0,#REF!,"&lt;="&amp;ME242,#REF!,"&gt;="&amp;MF242,#REF!,"="&amp;KV242,#REF!,"="&amp;KX242)</f>
        <v/>
      </c>
      <c r="NB242" s="1">
        <f>COUNTIFS(#REF!,LT242,#REF!,1,#REF!,"&lt;="&amp;ME242,#REF!,"&gt;="&amp;MF242,#REF!,"="&amp;KW242,#REF!,"="&amp;KY242)</f>
        <v/>
      </c>
      <c r="NC242" s="1">
        <f>COUNTIFS(#REF!,LT242,#REF!,0,#REF!,"&lt;="&amp;ME242,#REF!,"&gt;="&amp;MF242,#REF!,"="&amp;KW242,#REF!,"="&amp;KY242)</f>
        <v/>
      </c>
      <c r="ND242" s="1">
        <f>COUNTIFS(#REF!,LT242,#REF!,1,#REF!,"&gt;="&amp;MC242,#REF!,"&lt;="&amp;MB242,#REF!,"&lt;="&amp;ME242,#REF!,"&gt;="&amp;MF242,#REF!,"="&amp;KV242,#REF!,"="&amp;KX242)</f>
        <v/>
      </c>
      <c r="NE242" s="1">
        <f>COUNTIFS(#REF!,LT242,#REF!,0,#REF!,"&gt;="&amp;MC242,#REF!,"&lt;="&amp;MB242,#REF!,"&lt;="&amp;ME242,#REF!,"&gt;="&amp;MF242,#REF!,"="&amp;KV242,#REF!,"="&amp;KX242)</f>
        <v/>
      </c>
      <c r="NF242" s="1">
        <f>COUNTIFS(#REF!,LT242,#REF!,1,#REF!,"&gt;="&amp;MC242,#REF!,"&lt;="&amp;MB242,#REF!,"&lt;="&amp;ME242,#REF!,"&gt;="&amp;MF242,#REF!,"="&amp;KW242,#REF!,"="&amp;KY242)</f>
        <v/>
      </c>
      <c r="NG242" s="1">
        <f>COUNTIFS(#REF!,LT242,#REF!,0,#REF!,"&gt;="&amp;MC242,#REF!,"&lt;="&amp;MB242,#REF!,"&lt;="&amp;ME242,#REF!,"&gt;="&amp;MF242,#REF!,"="&amp;KW242,#REF!,"="&amp;KY242)</f>
        <v/>
      </c>
      <c r="NH242" s="1">
        <f>COUNTIFS(#REF!,LT242,#REF!,1,#REF!,"&gt;="&amp;MC242,#REF!,"&lt;="&amp;MB242,#REF!,"&lt;="&amp;ME242,#REF!,"&gt;="&amp;MF242,#REF!,"="&amp;KZ242,#REF!,"="&amp;LA242)</f>
        <v/>
      </c>
      <c r="NI242" s="1">
        <f>COUNTIFS(#REF!,LT242,#REF!,0,#REF!,"&gt;="&amp;MC242,#REF!,"&lt;="&amp;MB242,#REF!,"&lt;="&amp;ME242,#REF!,"&gt;="&amp;MF242,#REF!,"="&amp;KZ242,#REF!,"="&amp;LA242)</f>
        <v/>
      </c>
      <c r="NJ242" s="1">
        <f>COUNTIFS(#REF!,LT242,#REF!,1,#REF!,"&gt;="&amp;MI242,#REF!,"&lt;="&amp;MH242,#REF!,"&lt;="&amp;ME242,#REF!,"&gt;="&amp;MF242)</f>
        <v/>
      </c>
      <c r="NK242" s="1">
        <f>COUNTIFS(#REF!,LT242,#REF!,0,#REF!,"&gt;="&amp;MI242,#REF!,"&lt;="&amp;MH242,#REF!,"&lt;="&amp;ME242,#REF!,"&gt;="&amp;MF242)</f>
        <v/>
      </c>
      <c r="NL242" s="1">
        <f>COUNTIFS(#REF!,LT242,#REF!,1,#REF!,"&gt;="&amp;MI242,#REF!,"&lt;="&amp;MH242,#REF!,"="&amp;KZ242,#REF!,"="&amp;LA242,#REF!,"&lt;="&amp;ME242,#REF!,"&gt;="&amp;MF242)</f>
        <v/>
      </c>
      <c r="NM242" s="1">
        <f>COUNTIFS(#REF!,LT242,#REF!,0,#REF!,"&gt;="&amp;MI242,#REF!,"&lt;="&amp;MH242,#REF!,"="&amp;KZ242,#REF!,"="&amp;LA242,#REF!,"&lt;="&amp;ME242,#REF!,"&gt;="&amp;MF242)</f>
        <v/>
      </c>
      <c r="NN242" s="1">
        <f>COUNTIFS(#REF!,LT242,#REF!,1,#REF!,"&gt;="&amp;MC242,#REF!,"&lt;="&amp;MB242,#REF!,"&lt;="&amp;ME242,#REF!,"&gt;="&amp;MF242)</f>
        <v/>
      </c>
      <c r="NO242" s="1">
        <f>COUNTIFS(#REF!,LT242,#REF!,0,#REF!,"&gt;="&amp;MC242,#REF!,"&lt;="&amp;MB242,#REF!,"&lt;="&amp;ME242,#REF!,"&gt;="&amp;MF242)</f>
        <v/>
      </c>
      <c r="NP242" s="1">
        <f>COUNTIFS(#REF!,LT242,#REF!,1,#REF!,"&lt;="&amp;ME242,#REF!,"&gt;="&amp;MF242,#REF!,"="&amp;KV242,#REF!,"="&amp;KX242)</f>
        <v/>
      </c>
      <c r="NQ242" s="1">
        <f>COUNTIFS(#REF!,LT242,#REF!,0,#REF!,"&lt;="&amp;ME242,#REF!,"&gt;="&amp;MF242,#REF!,"="&amp;KV242,#REF!,"="&amp;KX242)</f>
        <v/>
      </c>
      <c r="NR242" s="1">
        <f>COUNTIFS(#REF!,LT242,#REF!,1,#REF!,"&lt;="&amp;ME242,#REF!,"&gt;="&amp;MF242,#REF!,"="&amp;KW242,#REF!,"="&amp;KY242)</f>
        <v/>
      </c>
      <c r="NS242" s="1">
        <f>COUNTIFS(#REF!,LT242,#REF!,0,#REF!,"&lt;="&amp;ME242,#REF!,"&gt;="&amp;MF242,#REF!,"="&amp;KW242,#REF!,"="&amp;KY242)</f>
        <v/>
      </c>
      <c r="NT242" s="1">
        <f>MP242+MR242+MT242+MV242+MX242+MZ242+NB242</f>
        <v/>
      </c>
      <c r="NU242" s="1">
        <f>MQ242+MS242+MU242+MW242+MY242+NA242+NC242</f>
        <v/>
      </c>
      <c r="NV242" s="1">
        <f>NT242+NU242</f>
        <v/>
      </c>
      <c r="NW242" s="33">
        <f>NT242/(NT242+NU242)</f>
        <v/>
      </c>
      <c r="NX242" s="3">
        <f>1/NW242</f>
        <v/>
      </c>
      <c r="NY242" s="1">
        <f>LH242</f>
        <v/>
      </c>
      <c r="NZ242" s="79">
        <f>(NW242*((NY242-1)*0.98))-((1-NW242)*1)</f>
        <v/>
      </c>
      <c r="OA242" s="34">
        <f>IF(LR242&lt;0.9,0,IF(AND(LR242&gt;1.1),0,1))</f>
        <v/>
      </c>
      <c r="OB242" s="34">
        <f>IF(LS242&lt;0.9,0,IF(AND(LS242&gt;1.1),0,1))</f>
        <v/>
      </c>
      <c r="OC242" s="32">
        <f>IF(NV242&gt;99,1,0)</f>
        <v/>
      </c>
      <c r="OD242" s="32">
        <f>IF(NZ242&gt;0.0799,1,0)</f>
        <v/>
      </c>
      <c r="OE242" s="32">
        <f>IF(NZ242&gt;OM242,1,0)</f>
        <v/>
      </c>
      <c r="OF242" s="32">
        <f>OC242+OD242+OE242+OA242+OB242</f>
        <v/>
      </c>
      <c r="OG242" s="1">
        <f>ND242+NF242+NH242+NJ242+NL242+NN242+NP242+NR242</f>
        <v/>
      </c>
      <c r="OH242" s="1">
        <f>NE242+NG242+NI242+NK242+NM242+NO242+NQ242+NS242</f>
        <v/>
      </c>
      <c r="OI242" s="1">
        <f>OG242+OH242</f>
        <v/>
      </c>
      <c r="OJ242" s="33">
        <f>OG242/(OG242+OH242)</f>
        <v/>
      </c>
      <c r="OK242" s="3">
        <f>1/OJ242</f>
        <v/>
      </c>
      <c r="OL242" s="1">
        <f>LI242</f>
        <v/>
      </c>
      <c r="OM242" s="79">
        <f>(OJ242*((OL242-1)*0.98))-((1-OJ242)*1)</f>
        <v/>
      </c>
      <c r="ON242" s="34">
        <f>IF(LR242&lt;0.9,0,IF(AND(LR242&gt;1.1),0,1))</f>
        <v/>
      </c>
      <c r="OO242" s="34">
        <f>IF(LS242&lt;0.9,0,IF(AND(LS242&gt;1.1),0,1))</f>
        <v/>
      </c>
      <c r="OP242" s="32">
        <f>IF(OI242&gt;99,1,0)</f>
        <v/>
      </c>
      <c r="OQ242" s="32">
        <f>IF(OM242&gt;0.0799,1,0)</f>
        <v/>
      </c>
      <c r="OR242" s="32">
        <f>IF(OM242&gt;OZ242,1,0)</f>
        <v/>
      </c>
      <c r="OS242" s="32">
        <f>OP242+OQ242+OR242+ON242+OO242</f>
        <v/>
      </c>
      <c r="OT242">
        <f>IF(OF242=5,"BackHome0-0",IF(AND(OS242=5),"BackAway0-0",""))</f>
        <v/>
      </c>
      <c r="OU242">
        <f>IF(OF242=5,KN242,IF(AND(OS242=5),KO242,""))</f>
        <v/>
      </c>
      <c r="OV242">
        <f>IF(OF242=5,"Match Odds",IF(AND(OS242=5),"Match Odds",""))</f>
        <v/>
      </c>
      <c r="OW242">
        <f>IF(OF242=5,KP242,IF(AND(OS242=5),KP242,""))</f>
        <v/>
      </c>
      <c r="OX242">
        <f>IF(OF242=5,"MATCH_ODDS",IF(AND(OS242=5),"MATCH_ODDS",""))</f>
        <v/>
      </c>
      <c r="OY242">
        <f>IF(OF242=5,"BACK",IF(AND(OS242=5),"BACK",""))</f>
        <v/>
      </c>
    </row>
    <row r="243" ht="16.5" customHeight="1" thickBot="1" thickTop="1">
      <c r="A243" s="2" t="n"/>
      <c r="KN243" s="1">
        <f>IF(INDEX(#REF!,MATCH('HT 0-0'!D243,#REF!,0))=INDEX(#REF!,MATCH('HT 0-0'!D243,#REF!,0)),INDEX(#REF!,MATCH('HT 0-0'!D243,#REF!,0)),"ERROR")</f>
        <v/>
      </c>
      <c r="KO243" s="1">
        <f>IF(INDEX(#REF!,MATCH('HT 0-0'!E243,#REF!,0))=INDEX(#REF!,MATCH('HT 0-0'!E243,#REF!,0)),INDEX(#REF!,MATCH('HT 0-0'!E243,#REF!,0)),"ERROR")</f>
        <v/>
      </c>
      <c r="KP243" s="1">
        <f>KN243&amp;" v "&amp;KO243</f>
        <v/>
      </c>
      <c r="KQ243">
        <f>B243&amp;"_"&amp;C243</f>
        <v/>
      </c>
      <c r="KR243" s="1">
        <f>IF((HW243/KK243)&lt;0.335,"G",IF((HW243/KK243)&gt;0.67,"R","A"))</f>
        <v/>
      </c>
      <c r="KS243" s="1">
        <f>IF((HX243/KK243)&lt;0.335,"G",IF((HX243/KK243)&gt;0.67,"R","A"))</f>
        <v/>
      </c>
      <c r="KT243" s="1">
        <f>IF((IH243/KK243)&lt;0.335,"G",IF((IH243/KK243)&gt;0.67,"R","A"))</f>
        <v/>
      </c>
      <c r="KU243" s="1">
        <f>IF((II243/KK243)&lt;0.335,"G",IF((II243/KK243)&gt;0.67,"R","A"))</f>
        <v/>
      </c>
      <c r="KV243" s="1">
        <f>IF((HZ243/KK243)&lt;0.335,"G",IF((HZ243/KK243)&gt;0.67,"R","A"))</f>
        <v/>
      </c>
      <c r="KW243" s="1">
        <f>IF((HY243/KK243)&lt;0.335,"G",IF((HY243/KK243)&gt;0.67,"R","A"))</f>
        <v/>
      </c>
      <c r="KX243" s="1">
        <f>IF((IK243/KK243)&lt;0.335,"G",IF((IK243/KK243)&gt;0.67,"R","A"))</f>
        <v/>
      </c>
      <c r="KY243" s="1">
        <f>IF((IJ243/KK243)&lt;0.335,"G",IF((IJ243/KK243)&gt;0.67,"R","A"))</f>
        <v/>
      </c>
      <c r="KZ243" s="1">
        <f>IF((HQ243/KK243)&lt;0.335,"G",IF((HQ243/KK243)&gt;0.67,"R","A"))</f>
        <v/>
      </c>
      <c r="LA243" s="1">
        <f>IF((IB243/KK243)&lt;0.335,"G",IF((IB243/KK243)&gt;0.67,"R","A"))</f>
        <v/>
      </c>
      <c r="LB243">
        <f>IF(LQ243="0-0",INDEX(Scrape!#REF!,MATCH('HT 0-0'!KP243,Scrape!$B:$B,0)),"")</f>
        <v/>
      </c>
      <c r="LC243">
        <f>IF(LQ243="0-0",INDEX(Scrape!$A:$A,MATCH('HT 0-0'!KP243,Scrape!$B:$B,0)),"")</f>
        <v/>
      </c>
      <c r="LD243">
        <f>IF(LQ243="0-0",INDEX(Scrape!$B:$B,MATCH('HT 0-0'!KP243,Scrape!$B:$B,0)),"")</f>
        <v/>
      </c>
      <c r="LE243">
        <f>IF(LQ243="0-0",INDEX(Scrape!$C:$C,MATCH('HT 0-0'!KP243,Scrape!$B:$B,0)),"")</f>
        <v/>
      </c>
      <c r="LF243">
        <f>IF(LQ243="0-0",INDEX(Scrape!$D:$D,MATCH('HT 0-0'!KP243,Scrape!$B:$B,0)),"")</f>
        <v/>
      </c>
      <c r="LG243">
        <f>IF(LQ243="0-0",INDEX(Scrape!$E:$E,MATCH('HT 0-0'!KP243,Scrape!$B:$B,0)),"")</f>
        <v/>
      </c>
      <c r="LH243">
        <f>IF(LQ243="0-0",INDEX(Scrape!$F:$F,MATCH('HT 0-0'!KP243,Scrape!$B:$B,0)),"")</f>
        <v/>
      </c>
      <c r="LI243">
        <f>IF(LQ243="0-0",INDEX(Scrape!$G:$G,MATCH('HT 0-0'!KP243,Scrape!$B:$B,0)),"")</f>
        <v/>
      </c>
      <c r="LJ243">
        <f>IF(LQ243="0-0",INDEX(Scrape!$H:$H,MATCH('HT 0-0'!KP243,Scrape!$B:$B,0)),"")</f>
        <v/>
      </c>
      <c r="LK243">
        <f>IF(LQ243="0-0",INDEX(Scrape!$I:$I,MATCH('HT 0-0'!KP243,Scrape!$B:$B,0)),"")</f>
        <v/>
      </c>
      <c r="LL243">
        <f>IF(LQ243="0-0",INDEX(Scrape!$J:$J,MATCH('HT 0-0'!KP243,Scrape!$B:$B,0)),"")</f>
        <v/>
      </c>
      <c r="LM243">
        <f>IF(LQ243="0-0",INDEX(Scrape!$K:$K,MATCH('HT 0-0'!KP243,Scrape!$B:$B,0)),"")</f>
        <v/>
      </c>
      <c r="LN243">
        <f>IF(LQ243="0-0",INDEX(Scrape!$L:$L,MATCH('HT 0-0'!KP243,Scrape!$B:$B,0)),"")</f>
        <v/>
      </c>
      <c r="LO243">
        <f>IF(LQ243="0-0",INDEX(Scrape!$M:$M,MATCH('HT 0-0'!KP243,Scrape!$B:$B,0)),"")</f>
        <v/>
      </c>
      <c r="LP243">
        <f>IF(LQ243="0-0",INDEX(Scrape!$N:$N,MATCH('HT 0-0'!KP243,Scrape!$B:$B,0)),"")</f>
        <v/>
      </c>
      <c r="LQ243">
        <f>INDEX(Scrape!$O:$O,MATCH('HT 0-0'!KP243,Scrape!$B:$B,0))</f>
        <v/>
      </c>
      <c r="LR243">
        <f>(1/LJ243)+(1/LI243)+(1/LH243)</f>
        <v/>
      </c>
      <c r="LS243">
        <f>(1/LG243)+(1/LF243)+(1/LE243)</f>
        <v/>
      </c>
      <c r="LT243" s="8">
        <f>IF(INDEX(#REF!,MATCH(KQ243,#REF!,0))=INDEX(#REF!,MATCH(KQ243,#REF!,0)),INDEX(#REF!,MATCH(KQ243,#REF!,0)),"ERROR")</f>
        <v/>
      </c>
      <c r="LU243" s="4">
        <f>IF(KR243="G",2,IF(KR243="R",0.5,IF(KR243="A",1)))</f>
        <v/>
      </c>
      <c r="LV243" s="4">
        <f>IF(KS243="G",0.5,IF(KS243="R",2,IF(KS243="A",1)))</f>
        <v/>
      </c>
      <c r="LW243" s="4">
        <f>IF(KT243="G",2,IF(KT243="R",0.5,IF(KT243="A",1)))</f>
        <v/>
      </c>
      <c r="LX243" s="4">
        <f>IF(KU243="G",0.5,IF(KU243="R",2,IF(KU243="A",1)))</f>
        <v/>
      </c>
      <c r="LY243" s="7">
        <f>(LK243*(LU243+LX243)+(LL243*(LU243+LX243)))</f>
        <v/>
      </c>
      <c r="LZ243" s="7">
        <f>(LN243*(LV243+LW243)+(LO243*(LV243+LW243)))</f>
        <v/>
      </c>
      <c r="MA243" s="11">
        <f>LY243-LZ243</f>
        <v/>
      </c>
      <c r="MB243" s="5">
        <f>MA243+2</f>
        <v/>
      </c>
      <c r="MC243" s="6">
        <f>MA243-2</f>
        <v/>
      </c>
      <c r="MD243" s="4">
        <f>LE243</f>
        <v/>
      </c>
      <c r="ME243" s="9">
        <f>IF(MD243=0,1000,MD243+0.75)</f>
        <v/>
      </c>
      <c r="MF243" s="10">
        <f>IF(MD243=0,0,MD243-0.75)</f>
        <v/>
      </c>
      <c r="MG243" s="4">
        <f>((LM243*(LU243+LX243))-((LP243*(LV243+LW243))))</f>
        <v/>
      </c>
      <c r="MH243" s="9">
        <f>MG243*1.2</f>
        <v/>
      </c>
      <c r="MI243" s="10">
        <f>MG243*0.8</f>
        <v/>
      </c>
      <c r="MJ243">
        <f>IFERROR(OT243,"")</f>
        <v/>
      </c>
      <c r="MK243">
        <f>IFERROR(OU243,"")</f>
        <v/>
      </c>
      <c r="ML243">
        <f>IFERROR(OV243,"")</f>
        <v/>
      </c>
      <c r="MM243">
        <f>IFERROR(OW243,"")</f>
        <v/>
      </c>
      <c r="MN243">
        <f>IFERROR(OX243,"")</f>
        <v/>
      </c>
      <c r="MO243">
        <f>IFERROR(OY243,"")</f>
        <v/>
      </c>
      <c r="MP243" s="1">
        <f>COUNTIFS(#REF!,LT243,#REF!,1,#REF!,"&gt;="&amp;MC243,#REF!,"&lt;="&amp;MB243,#REF!,"&lt;="&amp;ME243,#REF!,"&gt;="&amp;MF243,#REF!,"="&amp;KV243,#REF!,"="&amp;KX243)</f>
        <v/>
      </c>
      <c r="MQ243" s="1">
        <f>COUNTIFS(#REF!,LT243,#REF!,0,#REF!,"&gt;="&amp;MC243,#REF!,"&lt;="&amp;MB243,#REF!,"&lt;="&amp;ME243,#REF!,"&gt;="&amp;MF243,#REF!,"="&amp;KV243,#REF!,"="&amp;KX243)</f>
        <v/>
      </c>
      <c r="MR243" s="1">
        <f>COUNTIFS(#REF!,LT243,#REF!,1,#REF!,"&gt;="&amp;MC243,#REF!,"&lt;="&amp;MB243,#REF!,"&lt;="&amp;ME243,#REF!,"&gt;="&amp;MF243,#REF!,"="&amp;KW243,#REF!,"="&amp;KY243)</f>
        <v/>
      </c>
      <c r="MS243" s="1">
        <f>COUNTIFS(#REF!,LT243,#REF!,0,#REF!,"&gt;="&amp;MC243,#REF!,"&lt;="&amp;MB243,#REF!,"&lt;="&amp;ME243,#REF!,"&gt;="&amp;MF243,#REF!,"="&amp;KW243,#REF!,"="&amp;KY243)</f>
        <v/>
      </c>
      <c r="MT243" s="1">
        <f>COUNTIFS(#REF!,LT243,#REF!,1,#REF!,"&gt;="&amp;MI243,#REF!,"&lt;="&amp;MH243,#REF!,"&lt;="&amp;ME243,#REF!,"&gt;="&amp;MF243)</f>
        <v/>
      </c>
      <c r="MU243" s="1">
        <f>COUNTIFS(#REF!,LT243,#REF!,0,#REF!,"&gt;="&amp;MI243,#REF!,"&lt;="&amp;MH243,#REF!,"&lt;="&amp;ME243,#REF!,"&gt;="&amp;MF243)</f>
        <v/>
      </c>
      <c r="MV243" s="1">
        <f>COUNTIFS(#REF!,LT243,#REF!,1,#REF!,"&gt;="&amp;MI243,#REF!,"&lt;="&amp;MH243,#REF!,"="&amp;KZ243,#REF!,"="&amp;LA243,#REF!,"&lt;="&amp;ME243,#REF!,"&gt;="&amp;MF243)</f>
        <v/>
      </c>
      <c r="MW243" s="1">
        <f>COUNTIFS(#REF!,LT243,#REF!,0,#REF!,"&gt;="&amp;MI243,#REF!,"&lt;="&amp;MH243,#REF!,"="&amp;KZ243,#REF!,"="&amp;LA243,#REF!,"&lt;="&amp;ME243,#REF!,"&gt;="&amp;MF243)</f>
        <v/>
      </c>
      <c r="MX243" s="1">
        <f>COUNTIFS(#REF!,LT243,#REF!,1,#REF!,"&gt;="&amp;MC243,#REF!,"&lt;="&amp;MB243,#REF!,"&lt;="&amp;ME243,#REF!,"&gt;="&amp;MF243)</f>
        <v/>
      </c>
      <c r="MY243" s="1">
        <f>COUNTIFS(#REF!,LT243,#REF!,0,#REF!,"&gt;="&amp;MC243,#REF!,"&lt;="&amp;MB243,#REF!,"&lt;="&amp;ME243,#REF!,"&gt;="&amp;MF243)</f>
        <v/>
      </c>
      <c r="MZ243" s="1">
        <f>COUNTIFS(#REF!,LT243,#REF!,1,#REF!,"&lt;="&amp;ME243,#REF!,"&gt;="&amp;MF243,#REF!,"="&amp;KV243,#REF!,"="&amp;KX243)</f>
        <v/>
      </c>
      <c r="NA243" s="1">
        <f>COUNTIFS(#REF!,LT243,#REF!,0,#REF!,"&lt;="&amp;ME243,#REF!,"&gt;="&amp;MF243,#REF!,"="&amp;KV243,#REF!,"="&amp;KX243)</f>
        <v/>
      </c>
      <c r="NB243" s="1">
        <f>COUNTIFS(#REF!,LT243,#REF!,1,#REF!,"&lt;="&amp;ME243,#REF!,"&gt;="&amp;MF243,#REF!,"="&amp;KW243,#REF!,"="&amp;KY243)</f>
        <v/>
      </c>
      <c r="NC243" s="1">
        <f>COUNTIFS(#REF!,LT243,#REF!,0,#REF!,"&lt;="&amp;ME243,#REF!,"&gt;="&amp;MF243,#REF!,"="&amp;KW243,#REF!,"="&amp;KY243)</f>
        <v/>
      </c>
      <c r="ND243" s="1">
        <f>COUNTIFS(#REF!,LT243,#REF!,1,#REF!,"&gt;="&amp;MC243,#REF!,"&lt;="&amp;MB243,#REF!,"&lt;="&amp;ME243,#REF!,"&gt;="&amp;MF243,#REF!,"="&amp;KV243,#REF!,"="&amp;KX243)</f>
        <v/>
      </c>
      <c r="NE243" s="1">
        <f>COUNTIFS(#REF!,LT243,#REF!,0,#REF!,"&gt;="&amp;MC243,#REF!,"&lt;="&amp;MB243,#REF!,"&lt;="&amp;ME243,#REF!,"&gt;="&amp;MF243,#REF!,"="&amp;KV243,#REF!,"="&amp;KX243)</f>
        <v/>
      </c>
      <c r="NF243" s="1">
        <f>COUNTIFS(#REF!,LT243,#REF!,1,#REF!,"&gt;="&amp;MC243,#REF!,"&lt;="&amp;MB243,#REF!,"&lt;="&amp;ME243,#REF!,"&gt;="&amp;MF243,#REF!,"="&amp;KW243,#REF!,"="&amp;KY243)</f>
        <v/>
      </c>
      <c r="NG243" s="1">
        <f>COUNTIFS(#REF!,LT243,#REF!,0,#REF!,"&gt;="&amp;MC243,#REF!,"&lt;="&amp;MB243,#REF!,"&lt;="&amp;ME243,#REF!,"&gt;="&amp;MF243,#REF!,"="&amp;KW243,#REF!,"="&amp;KY243)</f>
        <v/>
      </c>
      <c r="NH243" s="1">
        <f>COUNTIFS(#REF!,LT243,#REF!,1,#REF!,"&gt;="&amp;MC243,#REF!,"&lt;="&amp;MB243,#REF!,"&lt;="&amp;ME243,#REF!,"&gt;="&amp;MF243,#REF!,"="&amp;KZ243,#REF!,"="&amp;LA243)</f>
        <v/>
      </c>
      <c r="NI243" s="1">
        <f>COUNTIFS(#REF!,LT243,#REF!,0,#REF!,"&gt;="&amp;MC243,#REF!,"&lt;="&amp;MB243,#REF!,"&lt;="&amp;ME243,#REF!,"&gt;="&amp;MF243,#REF!,"="&amp;KZ243,#REF!,"="&amp;LA243)</f>
        <v/>
      </c>
      <c r="NJ243" s="1">
        <f>COUNTIFS(#REF!,LT243,#REF!,1,#REF!,"&gt;="&amp;MI243,#REF!,"&lt;="&amp;MH243,#REF!,"&lt;="&amp;ME243,#REF!,"&gt;="&amp;MF243)</f>
        <v/>
      </c>
      <c r="NK243" s="1">
        <f>COUNTIFS(#REF!,LT243,#REF!,0,#REF!,"&gt;="&amp;MI243,#REF!,"&lt;="&amp;MH243,#REF!,"&lt;="&amp;ME243,#REF!,"&gt;="&amp;MF243)</f>
        <v/>
      </c>
      <c r="NL243" s="1">
        <f>COUNTIFS(#REF!,LT243,#REF!,1,#REF!,"&gt;="&amp;MI243,#REF!,"&lt;="&amp;MH243,#REF!,"="&amp;KZ243,#REF!,"="&amp;LA243,#REF!,"&lt;="&amp;ME243,#REF!,"&gt;="&amp;MF243)</f>
        <v/>
      </c>
      <c r="NM243" s="1">
        <f>COUNTIFS(#REF!,LT243,#REF!,0,#REF!,"&gt;="&amp;MI243,#REF!,"&lt;="&amp;MH243,#REF!,"="&amp;KZ243,#REF!,"="&amp;LA243,#REF!,"&lt;="&amp;ME243,#REF!,"&gt;="&amp;MF243)</f>
        <v/>
      </c>
      <c r="NN243" s="1">
        <f>COUNTIFS(#REF!,LT243,#REF!,1,#REF!,"&gt;="&amp;MC243,#REF!,"&lt;="&amp;MB243,#REF!,"&lt;="&amp;ME243,#REF!,"&gt;="&amp;MF243)</f>
        <v/>
      </c>
      <c r="NO243" s="1">
        <f>COUNTIFS(#REF!,LT243,#REF!,0,#REF!,"&gt;="&amp;MC243,#REF!,"&lt;="&amp;MB243,#REF!,"&lt;="&amp;ME243,#REF!,"&gt;="&amp;MF243)</f>
        <v/>
      </c>
      <c r="NP243" s="1">
        <f>COUNTIFS(#REF!,LT243,#REF!,1,#REF!,"&lt;="&amp;ME243,#REF!,"&gt;="&amp;MF243,#REF!,"="&amp;KV243,#REF!,"="&amp;KX243)</f>
        <v/>
      </c>
      <c r="NQ243" s="1">
        <f>COUNTIFS(#REF!,LT243,#REF!,0,#REF!,"&lt;="&amp;ME243,#REF!,"&gt;="&amp;MF243,#REF!,"="&amp;KV243,#REF!,"="&amp;KX243)</f>
        <v/>
      </c>
      <c r="NR243" s="1">
        <f>COUNTIFS(#REF!,LT243,#REF!,1,#REF!,"&lt;="&amp;ME243,#REF!,"&gt;="&amp;MF243,#REF!,"="&amp;KW243,#REF!,"="&amp;KY243)</f>
        <v/>
      </c>
      <c r="NS243" s="1">
        <f>COUNTIFS(#REF!,LT243,#REF!,0,#REF!,"&lt;="&amp;ME243,#REF!,"&gt;="&amp;MF243,#REF!,"="&amp;KW243,#REF!,"="&amp;KY243)</f>
        <v/>
      </c>
      <c r="NT243" s="1">
        <f>MP243+MR243+MT243+MV243+MX243+MZ243+NB243</f>
        <v/>
      </c>
      <c r="NU243" s="1">
        <f>MQ243+MS243+MU243+MW243+MY243+NA243+NC243</f>
        <v/>
      </c>
      <c r="NV243" s="1">
        <f>NT243+NU243</f>
        <v/>
      </c>
      <c r="NW243" s="33">
        <f>NT243/(NT243+NU243)</f>
        <v/>
      </c>
      <c r="NX243" s="3">
        <f>1/NW243</f>
        <v/>
      </c>
      <c r="NY243" s="1">
        <f>LH243</f>
        <v/>
      </c>
      <c r="NZ243" s="79">
        <f>(NW243*((NY243-1)*0.98))-((1-NW243)*1)</f>
        <v/>
      </c>
      <c r="OA243" s="34">
        <f>IF(LR243&lt;0.9,0,IF(AND(LR243&gt;1.1),0,1))</f>
        <v/>
      </c>
      <c r="OB243" s="34">
        <f>IF(LS243&lt;0.9,0,IF(AND(LS243&gt;1.1),0,1))</f>
        <v/>
      </c>
      <c r="OC243" s="32">
        <f>IF(NV243&gt;99,1,0)</f>
        <v/>
      </c>
      <c r="OD243" s="32">
        <f>IF(NZ243&gt;0.0799,1,0)</f>
        <v/>
      </c>
      <c r="OE243" s="32">
        <f>IF(NZ243&gt;OM243,1,0)</f>
        <v/>
      </c>
      <c r="OF243" s="32">
        <f>OC243+OD243+OE243+OA243+OB243</f>
        <v/>
      </c>
      <c r="OG243" s="1">
        <f>ND243+NF243+NH243+NJ243+NL243+NN243+NP243+NR243</f>
        <v/>
      </c>
      <c r="OH243" s="1">
        <f>NE243+NG243+NI243+NK243+NM243+NO243+NQ243+NS243</f>
        <v/>
      </c>
      <c r="OI243" s="1">
        <f>OG243+OH243</f>
        <v/>
      </c>
      <c r="OJ243" s="33">
        <f>OG243/(OG243+OH243)</f>
        <v/>
      </c>
      <c r="OK243" s="3">
        <f>1/OJ243</f>
        <v/>
      </c>
      <c r="OL243" s="1">
        <f>LI243</f>
        <v/>
      </c>
      <c r="OM243" s="79">
        <f>(OJ243*((OL243-1)*0.98))-((1-OJ243)*1)</f>
        <v/>
      </c>
      <c r="ON243" s="34">
        <f>IF(LR243&lt;0.9,0,IF(AND(LR243&gt;1.1),0,1))</f>
        <v/>
      </c>
      <c r="OO243" s="34">
        <f>IF(LS243&lt;0.9,0,IF(AND(LS243&gt;1.1),0,1))</f>
        <v/>
      </c>
      <c r="OP243" s="32">
        <f>IF(OI243&gt;99,1,0)</f>
        <v/>
      </c>
      <c r="OQ243" s="32">
        <f>IF(OM243&gt;0.0799,1,0)</f>
        <v/>
      </c>
      <c r="OR243" s="32">
        <f>IF(OM243&gt;OZ243,1,0)</f>
        <v/>
      </c>
      <c r="OS243" s="32">
        <f>OP243+OQ243+OR243+ON243+OO243</f>
        <v/>
      </c>
      <c r="OT243">
        <f>IF(OF243=5,"BackHome0-0",IF(AND(OS243=5),"BackAway0-0",""))</f>
        <v/>
      </c>
      <c r="OU243">
        <f>IF(OF243=5,KN243,IF(AND(OS243=5),KO243,""))</f>
        <v/>
      </c>
      <c r="OV243">
        <f>IF(OF243=5,"Match Odds",IF(AND(OS243=5),"Match Odds",""))</f>
        <v/>
      </c>
      <c r="OW243">
        <f>IF(OF243=5,KP243,IF(AND(OS243=5),KP243,""))</f>
        <v/>
      </c>
      <c r="OX243">
        <f>IF(OF243=5,"MATCH_ODDS",IF(AND(OS243=5),"MATCH_ODDS",""))</f>
        <v/>
      </c>
      <c r="OY243">
        <f>IF(OF243=5,"BACK",IF(AND(OS243=5),"BACK",""))</f>
        <v/>
      </c>
    </row>
    <row r="244" ht="16.5" customHeight="1" thickBot="1" thickTop="1">
      <c r="A244" s="2" t="n"/>
      <c r="KN244" s="1">
        <f>IF(INDEX(#REF!,MATCH('HT 0-0'!D244,#REF!,0))=INDEX(#REF!,MATCH('HT 0-0'!D244,#REF!,0)),INDEX(#REF!,MATCH('HT 0-0'!D244,#REF!,0)),"ERROR")</f>
        <v/>
      </c>
      <c r="KO244" s="1">
        <f>IF(INDEX(#REF!,MATCH('HT 0-0'!E244,#REF!,0))=INDEX(#REF!,MATCH('HT 0-0'!E244,#REF!,0)),INDEX(#REF!,MATCH('HT 0-0'!E244,#REF!,0)),"ERROR")</f>
        <v/>
      </c>
      <c r="KP244" s="1">
        <f>KN244&amp;" v "&amp;KO244</f>
        <v/>
      </c>
      <c r="KQ244">
        <f>B244&amp;"_"&amp;C244</f>
        <v/>
      </c>
      <c r="KR244" s="1">
        <f>IF((HW244/KK244)&lt;0.335,"G",IF((HW244/KK244)&gt;0.67,"R","A"))</f>
        <v/>
      </c>
      <c r="KS244" s="1">
        <f>IF((HX244/KK244)&lt;0.335,"G",IF((HX244/KK244)&gt;0.67,"R","A"))</f>
        <v/>
      </c>
      <c r="KT244" s="1">
        <f>IF((IH244/KK244)&lt;0.335,"G",IF((IH244/KK244)&gt;0.67,"R","A"))</f>
        <v/>
      </c>
      <c r="KU244" s="1">
        <f>IF((II244/KK244)&lt;0.335,"G",IF((II244/KK244)&gt;0.67,"R","A"))</f>
        <v/>
      </c>
      <c r="KV244" s="1">
        <f>IF((HZ244/KK244)&lt;0.335,"G",IF((HZ244/KK244)&gt;0.67,"R","A"))</f>
        <v/>
      </c>
      <c r="KW244" s="1">
        <f>IF((HY244/KK244)&lt;0.335,"G",IF((HY244/KK244)&gt;0.67,"R","A"))</f>
        <v/>
      </c>
      <c r="KX244" s="1">
        <f>IF((IK244/KK244)&lt;0.335,"G",IF((IK244/KK244)&gt;0.67,"R","A"))</f>
        <v/>
      </c>
      <c r="KY244" s="1">
        <f>IF((IJ244/KK244)&lt;0.335,"G",IF((IJ244/KK244)&gt;0.67,"R","A"))</f>
        <v/>
      </c>
      <c r="KZ244" s="1">
        <f>IF((HQ244/KK244)&lt;0.335,"G",IF((HQ244/KK244)&gt;0.67,"R","A"))</f>
        <v/>
      </c>
      <c r="LA244" s="1">
        <f>IF((IB244/KK244)&lt;0.335,"G",IF((IB244/KK244)&gt;0.67,"R","A"))</f>
        <v/>
      </c>
      <c r="LB244">
        <f>IF(LQ244="0-0",INDEX(Scrape!#REF!,MATCH('HT 0-0'!KP244,Scrape!$B:$B,0)),"")</f>
        <v/>
      </c>
      <c r="LC244">
        <f>IF(LQ244="0-0",INDEX(Scrape!$A:$A,MATCH('HT 0-0'!KP244,Scrape!$B:$B,0)),"")</f>
        <v/>
      </c>
      <c r="LD244">
        <f>IF(LQ244="0-0",INDEX(Scrape!$B:$B,MATCH('HT 0-0'!KP244,Scrape!$B:$B,0)),"")</f>
        <v/>
      </c>
      <c r="LE244">
        <f>IF(LQ244="0-0",INDEX(Scrape!$C:$C,MATCH('HT 0-0'!KP244,Scrape!$B:$B,0)),"")</f>
        <v/>
      </c>
      <c r="LF244">
        <f>IF(LQ244="0-0",INDEX(Scrape!$D:$D,MATCH('HT 0-0'!KP244,Scrape!$B:$B,0)),"")</f>
        <v/>
      </c>
      <c r="LG244">
        <f>IF(LQ244="0-0",INDEX(Scrape!$E:$E,MATCH('HT 0-0'!KP244,Scrape!$B:$B,0)),"")</f>
        <v/>
      </c>
      <c r="LH244">
        <f>IF(LQ244="0-0",INDEX(Scrape!$F:$F,MATCH('HT 0-0'!KP244,Scrape!$B:$B,0)),"")</f>
        <v/>
      </c>
      <c r="LI244">
        <f>IF(LQ244="0-0",INDEX(Scrape!$G:$G,MATCH('HT 0-0'!KP244,Scrape!$B:$B,0)),"")</f>
        <v/>
      </c>
      <c r="LJ244">
        <f>IF(LQ244="0-0",INDEX(Scrape!$H:$H,MATCH('HT 0-0'!KP244,Scrape!$B:$B,0)),"")</f>
        <v/>
      </c>
      <c r="LK244">
        <f>IF(LQ244="0-0",INDEX(Scrape!$I:$I,MATCH('HT 0-0'!KP244,Scrape!$B:$B,0)),"")</f>
        <v/>
      </c>
      <c r="LL244">
        <f>IF(LQ244="0-0",INDEX(Scrape!$J:$J,MATCH('HT 0-0'!KP244,Scrape!$B:$B,0)),"")</f>
        <v/>
      </c>
      <c r="LM244">
        <f>IF(LQ244="0-0",INDEX(Scrape!$K:$K,MATCH('HT 0-0'!KP244,Scrape!$B:$B,0)),"")</f>
        <v/>
      </c>
      <c r="LN244">
        <f>IF(LQ244="0-0",INDEX(Scrape!$L:$L,MATCH('HT 0-0'!KP244,Scrape!$B:$B,0)),"")</f>
        <v/>
      </c>
      <c r="LO244">
        <f>IF(LQ244="0-0",INDEX(Scrape!$M:$M,MATCH('HT 0-0'!KP244,Scrape!$B:$B,0)),"")</f>
        <v/>
      </c>
      <c r="LP244">
        <f>IF(LQ244="0-0",INDEX(Scrape!$N:$N,MATCH('HT 0-0'!KP244,Scrape!$B:$B,0)),"")</f>
        <v/>
      </c>
      <c r="LQ244">
        <f>INDEX(Scrape!$O:$O,MATCH('HT 0-0'!KP244,Scrape!$B:$B,0))</f>
        <v/>
      </c>
      <c r="LR244">
        <f>(1/LJ244)+(1/LI244)+(1/LH244)</f>
        <v/>
      </c>
      <c r="LS244">
        <f>(1/LG244)+(1/LF244)+(1/LE244)</f>
        <v/>
      </c>
      <c r="LT244" s="8">
        <f>IF(INDEX(#REF!,MATCH(KQ244,#REF!,0))=INDEX(#REF!,MATCH(KQ244,#REF!,0)),INDEX(#REF!,MATCH(KQ244,#REF!,0)),"ERROR")</f>
        <v/>
      </c>
      <c r="LU244" s="4">
        <f>IF(KR244="G",2,IF(KR244="R",0.5,IF(KR244="A",1)))</f>
        <v/>
      </c>
      <c r="LV244" s="4">
        <f>IF(KS244="G",0.5,IF(KS244="R",2,IF(KS244="A",1)))</f>
        <v/>
      </c>
      <c r="LW244" s="4">
        <f>IF(KT244="G",2,IF(KT244="R",0.5,IF(KT244="A",1)))</f>
        <v/>
      </c>
      <c r="LX244" s="4">
        <f>IF(KU244="G",0.5,IF(KU244="R",2,IF(KU244="A",1)))</f>
        <v/>
      </c>
      <c r="LY244" s="7">
        <f>(LK244*(LU244+LX244)+(LL244*(LU244+LX244)))</f>
        <v/>
      </c>
      <c r="LZ244" s="7">
        <f>(LN244*(LV244+LW244)+(LO244*(LV244+LW244)))</f>
        <v/>
      </c>
      <c r="MA244" s="11">
        <f>LY244-LZ244</f>
        <v/>
      </c>
      <c r="MB244" s="5">
        <f>MA244+2</f>
        <v/>
      </c>
      <c r="MC244" s="6">
        <f>MA244-2</f>
        <v/>
      </c>
      <c r="MD244" s="4">
        <f>LE244</f>
        <v/>
      </c>
      <c r="ME244" s="9">
        <f>IF(MD244=0,1000,MD244+0.75)</f>
        <v/>
      </c>
      <c r="MF244" s="10">
        <f>IF(MD244=0,0,MD244-0.75)</f>
        <v/>
      </c>
      <c r="MG244" s="4">
        <f>((LM244*(LU244+LX244))-((LP244*(LV244+LW244))))</f>
        <v/>
      </c>
      <c r="MH244" s="9">
        <f>MG244*1.2</f>
        <v/>
      </c>
      <c r="MI244" s="10">
        <f>MG244*0.8</f>
        <v/>
      </c>
      <c r="MJ244">
        <f>IFERROR(OT244,"")</f>
        <v/>
      </c>
      <c r="MK244">
        <f>IFERROR(OU244,"")</f>
        <v/>
      </c>
      <c r="ML244">
        <f>IFERROR(OV244,"")</f>
        <v/>
      </c>
      <c r="MM244">
        <f>IFERROR(OW244,"")</f>
        <v/>
      </c>
      <c r="MN244">
        <f>IFERROR(OX244,"")</f>
        <v/>
      </c>
      <c r="MO244">
        <f>IFERROR(OY244,"")</f>
        <v/>
      </c>
      <c r="MP244" s="1">
        <f>COUNTIFS(#REF!,LT244,#REF!,1,#REF!,"&gt;="&amp;MC244,#REF!,"&lt;="&amp;MB244,#REF!,"&lt;="&amp;ME244,#REF!,"&gt;="&amp;MF244,#REF!,"="&amp;KV244,#REF!,"="&amp;KX244)</f>
        <v/>
      </c>
      <c r="MQ244" s="1">
        <f>COUNTIFS(#REF!,LT244,#REF!,0,#REF!,"&gt;="&amp;MC244,#REF!,"&lt;="&amp;MB244,#REF!,"&lt;="&amp;ME244,#REF!,"&gt;="&amp;MF244,#REF!,"="&amp;KV244,#REF!,"="&amp;KX244)</f>
        <v/>
      </c>
      <c r="MR244" s="1">
        <f>COUNTIFS(#REF!,LT244,#REF!,1,#REF!,"&gt;="&amp;MC244,#REF!,"&lt;="&amp;MB244,#REF!,"&lt;="&amp;ME244,#REF!,"&gt;="&amp;MF244,#REF!,"="&amp;KW244,#REF!,"="&amp;KY244)</f>
        <v/>
      </c>
      <c r="MS244" s="1">
        <f>COUNTIFS(#REF!,LT244,#REF!,0,#REF!,"&gt;="&amp;MC244,#REF!,"&lt;="&amp;MB244,#REF!,"&lt;="&amp;ME244,#REF!,"&gt;="&amp;MF244,#REF!,"="&amp;KW244,#REF!,"="&amp;KY244)</f>
        <v/>
      </c>
      <c r="MT244" s="1">
        <f>COUNTIFS(#REF!,LT244,#REF!,1,#REF!,"&gt;="&amp;MI244,#REF!,"&lt;="&amp;MH244,#REF!,"&lt;="&amp;ME244,#REF!,"&gt;="&amp;MF244)</f>
        <v/>
      </c>
      <c r="MU244" s="1">
        <f>COUNTIFS(#REF!,LT244,#REF!,0,#REF!,"&gt;="&amp;MI244,#REF!,"&lt;="&amp;MH244,#REF!,"&lt;="&amp;ME244,#REF!,"&gt;="&amp;MF244)</f>
        <v/>
      </c>
      <c r="MV244" s="1">
        <f>COUNTIFS(#REF!,LT244,#REF!,1,#REF!,"&gt;="&amp;MI244,#REF!,"&lt;="&amp;MH244,#REF!,"="&amp;KZ244,#REF!,"="&amp;LA244,#REF!,"&lt;="&amp;ME244,#REF!,"&gt;="&amp;MF244)</f>
        <v/>
      </c>
      <c r="MW244" s="1">
        <f>COUNTIFS(#REF!,LT244,#REF!,0,#REF!,"&gt;="&amp;MI244,#REF!,"&lt;="&amp;MH244,#REF!,"="&amp;KZ244,#REF!,"="&amp;LA244,#REF!,"&lt;="&amp;ME244,#REF!,"&gt;="&amp;MF244)</f>
        <v/>
      </c>
      <c r="MX244" s="1">
        <f>COUNTIFS(#REF!,LT244,#REF!,1,#REF!,"&gt;="&amp;MC244,#REF!,"&lt;="&amp;MB244,#REF!,"&lt;="&amp;ME244,#REF!,"&gt;="&amp;MF244)</f>
        <v/>
      </c>
      <c r="MY244" s="1">
        <f>COUNTIFS(#REF!,LT244,#REF!,0,#REF!,"&gt;="&amp;MC244,#REF!,"&lt;="&amp;MB244,#REF!,"&lt;="&amp;ME244,#REF!,"&gt;="&amp;MF244)</f>
        <v/>
      </c>
      <c r="MZ244" s="1">
        <f>COUNTIFS(#REF!,LT244,#REF!,1,#REF!,"&lt;="&amp;ME244,#REF!,"&gt;="&amp;MF244,#REF!,"="&amp;KV244,#REF!,"="&amp;KX244)</f>
        <v/>
      </c>
      <c r="NA244" s="1">
        <f>COUNTIFS(#REF!,LT244,#REF!,0,#REF!,"&lt;="&amp;ME244,#REF!,"&gt;="&amp;MF244,#REF!,"="&amp;KV244,#REF!,"="&amp;KX244)</f>
        <v/>
      </c>
      <c r="NB244" s="1">
        <f>COUNTIFS(#REF!,LT244,#REF!,1,#REF!,"&lt;="&amp;ME244,#REF!,"&gt;="&amp;MF244,#REF!,"="&amp;KW244,#REF!,"="&amp;KY244)</f>
        <v/>
      </c>
      <c r="NC244" s="1">
        <f>COUNTIFS(#REF!,LT244,#REF!,0,#REF!,"&lt;="&amp;ME244,#REF!,"&gt;="&amp;MF244,#REF!,"="&amp;KW244,#REF!,"="&amp;KY244)</f>
        <v/>
      </c>
      <c r="ND244" s="1">
        <f>COUNTIFS(#REF!,LT244,#REF!,1,#REF!,"&gt;="&amp;MC244,#REF!,"&lt;="&amp;MB244,#REF!,"&lt;="&amp;ME244,#REF!,"&gt;="&amp;MF244,#REF!,"="&amp;KV244,#REF!,"="&amp;KX244)</f>
        <v/>
      </c>
      <c r="NE244" s="1">
        <f>COUNTIFS(#REF!,LT244,#REF!,0,#REF!,"&gt;="&amp;MC244,#REF!,"&lt;="&amp;MB244,#REF!,"&lt;="&amp;ME244,#REF!,"&gt;="&amp;MF244,#REF!,"="&amp;KV244,#REF!,"="&amp;KX244)</f>
        <v/>
      </c>
      <c r="NF244" s="1">
        <f>COUNTIFS(#REF!,LT244,#REF!,1,#REF!,"&gt;="&amp;MC244,#REF!,"&lt;="&amp;MB244,#REF!,"&lt;="&amp;ME244,#REF!,"&gt;="&amp;MF244,#REF!,"="&amp;KW244,#REF!,"="&amp;KY244)</f>
        <v/>
      </c>
      <c r="NG244" s="1">
        <f>COUNTIFS(#REF!,LT244,#REF!,0,#REF!,"&gt;="&amp;MC244,#REF!,"&lt;="&amp;MB244,#REF!,"&lt;="&amp;ME244,#REF!,"&gt;="&amp;MF244,#REF!,"="&amp;KW244,#REF!,"="&amp;KY244)</f>
        <v/>
      </c>
      <c r="NH244" s="1">
        <f>COUNTIFS(#REF!,LT244,#REF!,1,#REF!,"&gt;="&amp;MC244,#REF!,"&lt;="&amp;MB244,#REF!,"&lt;="&amp;ME244,#REF!,"&gt;="&amp;MF244,#REF!,"="&amp;KZ244,#REF!,"="&amp;LA244)</f>
        <v/>
      </c>
      <c r="NI244" s="1">
        <f>COUNTIFS(#REF!,LT244,#REF!,0,#REF!,"&gt;="&amp;MC244,#REF!,"&lt;="&amp;MB244,#REF!,"&lt;="&amp;ME244,#REF!,"&gt;="&amp;MF244,#REF!,"="&amp;KZ244,#REF!,"="&amp;LA244)</f>
        <v/>
      </c>
      <c r="NJ244" s="1">
        <f>COUNTIFS(#REF!,LT244,#REF!,1,#REF!,"&gt;="&amp;MI244,#REF!,"&lt;="&amp;MH244,#REF!,"&lt;="&amp;ME244,#REF!,"&gt;="&amp;MF244)</f>
        <v/>
      </c>
      <c r="NK244" s="1">
        <f>COUNTIFS(#REF!,LT244,#REF!,0,#REF!,"&gt;="&amp;MI244,#REF!,"&lt;="&amp;MH244,#REF!,"&lt;="&amp;ME244,#REF!,"&gt;="&amp;MF244)</f>
        <v/>
      </c>
      <c r="NL244" s="1">
        <f>COUNTIFS(#REF!,LT244,#REF!,1,#REF!,"&gt;="&amp;MI244,#REF!,"&lt;="&amp;MH244,#REF!,"="&amp;KZ244,#REF!,"="&amp;LA244,#REF!,"&lt;="&amp;ME244,#REF!,"&gt;="&amp;MF244)</f>
        <v/>
      </c>
      <c r="NM244" s="1">
        <f>COUNTIFS(#REF!,LT244,#REF!,0,#REF!,"&gt;="&amp;MI244,#REF!,"&lt;="&amp;MH244,#REF!,"="&amp;KZ244,#REF!,"="&amp;LA244,#REF!,"&lt;="&amp;ME244,#REF!,"&gt;="&amp;MF244)</f>
        <v/>
      </c>
      <c r="NN244" s="1">
        <f>COUNTIFS(#REF!,LT244,#REF!,1,#REF!,"&gt;="&amp;MC244,#REF!,"&lt;="&amp;MB244,#REF!,"&lt;="&amp;ME244,#REF!,"&gt;="&amp;MF244)</f>
        <v/>
      </c>
      <c r="NO244" s="1">
        <f>COUNTIFS(#REF!,LT244,#REF!,0,#REF!,"&gt;="&amp;MC244,#REF!,"&lt;="&amp;MB244,#REF!,"&lt;="&amp;ME244,#REF!,"&gt;="&amp;MF244)</f>
        <v/>
      </c>
      <c r="NP244" s="1">
        <f>COUNTIFS(#REF!,LT244,#REF!,1,#REF!,"&lt;="&amp;ME244,#REF!,"&gt;="&amp;MF244,#REF!,"="&amp;KV244,#REF!,"="&amp;KX244)</f>
        <v/>
      </c>
      <c r="NQ244" s="1">
        <f>COUNTIFS(#REF!,LT244,#REF!,0,#REF!,"&lt;="&amp;ME244,#REF!,"&gt;="&amp;MF244,#REF!,"="&amp;KV244,#REF!,"="&amp;KX244)</f>
        <v/>
      </c>
      <c r="NR244" s="1">
        <f>COUNTIFS(#REF!,LT244,#REF!,1,#REF!,"&lt;="&amp;ME244,#REF!,"&gt;="&amp;MF244,#REF!,"="&amp;KW244,#REF!,"="&amp;KY244)</f>
        <v/>
      </c>
      <c r="NS244" s="1">
        <f>COUNTIFS(#REF!,LT244,#REF!,0,#REF!,"&lt;="&amp;ME244,#REF!,"&gt;="&amp;MF244,#REF!,"="&amp;KW244,#REF!,"="&amp;KY244)</f>
        <v/>
      </c>
      <c r="NT244" s="1">
        <f>MP244+MR244+MT244+MV244+MX244+MZ244+NB244</f>
        <v/>
      </c>
      <c r="NU244" s="1">
        <f>MQ244+MS244+MU244+MW244+MY244+NA244+NC244</f>
        <v/>
      </c>
      <c r="NV244" s="1">
        <f>NT244+NU244</f>
        <v/>
      </c>
      <c r="NW244" s="33">
        <f>NT244/(NT244+NU244)</f>
        <v/>
      </c>
      <c r="NX244" s="3">
        <f>1/NW244</f>
        <v/>
      </c>
      <c r="NY244" s="1">
        <f>LH244</f>
        <v/>
      </c>
      <c r="NZ244" s="79">
        <f>(NW244*((NY244-1)*0.98))-((1-NW244)*1)</f>
        <v/>
      </c>
      <c r="OA244" s="34">
        <f>IF(LR244&lt;0.9,0,IF(AND(LR244&gt;1.1),0,1))</f>
        <v/>
      </c>
      <c r="OB244" s="34">
        <f>IF(LS244&lt;0.9,0,IF(AND(LS244&gt;1.1),0,1))</f>
        <v/>
      </c>
      <c r="OC244" s="32">
        <f>IF(NV244&gt;99,1,0)</f>
        <v/>
      </c>
      <c r="OD244" s="32">
        <f>IF(NZ244&gt;0.0799,1,0)</f>
        <v/>
      </c>
      <c r="OE244" s="32">
        <f>IF(NZ244&gt;OM244,1,0)</f>
        <v/>
      </c>
      <c r="OF244" s="32">
        <f>OC244+OD244+OE244+OA244+OB244</f>
        <v/>
      </c>
      <c r="OG244" s="1">
        <f>ND244+NF244+NH244+NJ244+NL244+NN244+NP244+NR244</f>
        <v/>
      </c>
      <c r="OH244" s="1">
        <f>NE244+NG244+NI244+NK244+NM244+NO244+NQ244+NS244</f>
        <v/>
      </c>
      <c r="OI244" s="1">
        <f>OG244+OH244</f>
        <v/>
      </c>
      <c r="OJ244" s="33">
        <f>OG244/(OG244+OH244)</f>
        <v/>
      </c>
      <c r="OK244" s="3">
        <f>1/OJ244</f>
        <v/>
      </c>
      <c r="OL244" s="1">
        <f>LI244</f>
        <v/>
      </c>
      <c r="OM244" s="79">
        <f>(OJ244*((OL244-1)*0.98))-((1-OJ244)*1)</f>
        <v/>
      </c>
      <c r="ON244" s="34">
        <f>IF(LR244&lt;0.9,0,IF(AND(LR244&gt;1.1),0,1))</f>
        <v/>
      </c>
      <c r="OO244" s="34">
        <f>IF(LS244&lt;0.9,0,IF(AND(LS244&gt;1.1),0,1))</f>
        <v/>
      </c>
      <c r="OP244" s="32">
        <f>IF(OI244&gt;99,1,0)</f>
        <v/>
      </c>
      <c r="OQ244" s="32">
        <f>IF(OM244&gt;0.0799,1,0)</f>
        <v/>
      </c>
      <c r="OR244" s="32">
        <f>IF(OM244&gt;OZ244,1,0)</f>
        <v/>
      </c>
      <c r="OS244" s="32">
        <f>OP244+OQ244+OR244+ON244+OO244</f>
        <v/>
      </c>
      <c r="OT244">
        <f>IF(OF244=5,"BackHome0-0",IF(AND(OS244=5),"BackAway0-0",""))</f>
        <v/>
      </c>
      <c r="OU244">
        <f>IF(OF244=5,KN244,IF(AND(OS244=5),KO244,""))</f>
        <v/>
      </c>
      <c r="OV244">
        <f>IF(OF244=5,"Match Odds",IF(AND(OS244=5),"Match Odds",""))</f>
        <v/>
      </c>
      <c r="OW244">
        <f>IF(OF244=5,KP244,IF(AND(OS244=5),KP244,""))</f>
        <v/>
      </c>
      <c r="OX244">
        <f>IF(OF244=5,"MATCH_ODDS",IF(AND(OS244=5),"MATCH_ODDS",""))</f>
        <v/>
      </c>
      <c r="OY244">
        <f>IF(OF244=5,"BACK",IF(AND(OS244=5),"BACK",""))</f>
        <v/>
      </c>
    </row>
    <row r="245" ht="16.5" customHeight="1" thickBot="1" thickTop="1">
      <c r="A245" s="2" t="n"/>
      <c r="KN245" s="1">
        <f>IF(INDEX(#REF!,MATCH('HT 0-0'!D245,#REF!,0))=INDEX(#REF!,MATCH('HT 0-0'!D245,#REF!,0)),INDEX(#REF!,MATCH('HT 0-0'!D245,#REF!,0)),"ERROR")</f>
        <v/>
      </c>
      <c r="KO245" s="1">
        <f>IF(INDEX(#REF!,MATCH('HT 0-0'!E245,#REF!,0))=INDEX(#REF!,MATCH('HT 0-0'!E245,#REF!,0)),INDEX(#REF!,MATCH('HT 0-0'!E245,#REF!,0)),"ERROR")</f>
        <v/>
      </c>
      <c r="KP245" s="1">
        <f>KN245&amp;" v "&amp;KO245</f>
        <v/>
      </c>
      <c r="KQ245">
        <f>B245&amp;"_"&amp;C245</f>
        <v/>
      </c>
      <c r="KR245" s="1">
        <f>IF((HW245/KK245)&lt;0.335,"G",IF((HW245/KK245)&gt;0.67,"R","A"))</f>
        <v/>
      </c>
      <c r="KS245" s="1">
        <f>IF((HX245/KK245)&lt;0.335,"G",IF((HX245/KK245)&gt;0.67,"R","A"))</f>
        <v/>
      </c>
      <c r="KT245" s="1">
        <f>IF((IH245/KK245)&lt;0.335,"G",IF((IH245/KK245)&gt;0.67,"R","A"))</f>
        <v/>
      </c>
      <c r="KU245" s="1">
        <f>IF((II245/KK245)&lt;0.335,"G",IF((II245/KK245)&gt;0.67,"R","A"))</f>
        <v/>
      </c>
      <c r="KV245" s="1">
        <f>IF((HZ245/KK245)&lt;0.335,"G",IF((HZ245/KK245)&gt;0.67,"R","A"))</f>
        <v/>
      </c>
      <c r="KW245" s="1">
        <f>IF((HY245/KK245)&lt;0.335,"G",IF((HY245/KK245)&gt;0.67,"R","A"))</f>
        <v/>
      </c>
      <c r="KX245" s="1">
        <f>IF((IK245/KK245)&lt;0.335,"G",IF((IK245/KK245)&gt;0.67,"R","A"))</f>
        <v/>
      </c>
      <c r="KY245" s="1">
        <f>IF((IJ245/KK245)&lt;0.335,"G",IF((IJ245/KK245)&gt;0.67,"R","A"))</f>
        <v/>
      </c>
      <c r="KZ245" s="1">
        <f>IF((HQ245/KK245)&lt;0.335,"G",IF((HQ245/KK245)&gt;0.67,"R","A"))</f>
        <v/>
      </c>
      <c r="LA245" s="1">
        <f>IF((IB245/KK245)&lt;0.335,"G",IF((IB245/KK245)&gt;0.67,"R","A"))</f>
        <v/>
      </c>
      <c r="LB245">
        <f>IF(LQ245="0-0",INDEX(Scrape!#REF!,MATCH('HT 0-0'!KP245,Scrape!$B:$B,0)),"")</f>
        <v/>
      </c>
      <c r="LC245">
        <f>IF(LQ245="0-0",INDEX(Scrape!$A:$A,MATCH('HT 0-0'!KP245,Scrape!$B:$B,0)),"")</f>
        <v/>
      </c>
      <c r="LD245">
        <f>IF(LQ245="0-0",INDEX(Scrape!$B:$B,MATCH('HT 0-0'!KP245,Scrape!$B:$B,0)),"")</f>
        <v/>
      </c>
      <c r="LE245">
        <f>IF(LQ245="0-0",INDEX(Scrape!$C:$C,MATCH('HT 0-0'!KP245,Scrape!$B:$B,0)),"")</f>
        <v/>
      </c>
      <c r="LF245">
        <f>IF(LQ245="0-0",INDEX(Scrape!$D:$D,MATCH('HT 0-0'!KP245,Scrape!$B:$B,0)),"")</f>
        <v/>
      </c>
      <c r="LG245">
        <f>IF(LQ245="0-0",INDEX(Scrape!$E:$E,MATCH('HT 0-0'!KP245,Scrape!$B:$B,0)),"")</f>
        <v/>
      </c>
      <c r="LH245">
        <f>IF(LQ245="0-0",INDEX(Scrape!$F:$F,MATCH('HT 0-0'!KP245,Scrape!$B:$B,0)),"")</f>
        <v/>
      </c>
      <c r="LI245">
        <f>IF(LQ245="0-0",INDEX(Scrape!$G:$G,MATCH('HT 0-0'!KP245,Scrape!$B:$B,0)),"")</f>
        <v/>
      </c>
      <c r="LJ245">
        <f>IF(LQ245="0-0",INDEX(Scrape!$H:$H,MATCH('HT 0-0'!KP245,Scrape!$B:$B,0)),"")</f>
        <v/>
      </c>
      <c r="LK245">
        <f>IF(LQ245="0-0",INDEX(Scrape!$I:$I,MATCH('HT 0-0'!KP245,Scrape!$B:$B,0)),"")</f>
        <v/>
      </c>
      <c r="LL245">
        <f>IF(LQ245="0-0",INDEX(Scrape!$J:$J,MATCH('HT 0-0'!KP245,Scrape!$B:$B,0)),"")</f>
        <v/>
      </c>
      <c r="LM245">
        <f>IF(LQ245="0-0",INDEX(Scrape!$K:$K,MATCH('HT 0-0'!KP245,Scrape!$B:$B,0)),"")</f>
        <v/>
      </c>
      <c r="LN245">
        <f>IF(LQ245="0-0",INDEX(Scrape!$L:$L,MATCH('HT 0-0'!KP245,Scrape!$B:$B,0)),"")</f>
        <v/>
      </c>
      <c r="LO245">
        <f>IF(LQ245="0-0",INDEX(Scrape!$M:$M,MATCH('HT 0-0'!KP245,Scrape!$B:$B,0)),"")</f>
        <v/>
      </c>
      <c r="LP245">
        <f>IF(LQ245="0-0",INDEX(Scrape!$N:$N,MATCH('HT 0-0'!KP245,Scrape!$B:$B,0)),"")</f>
        <v/>
      </c>
      <c r="LQ245">
        <f>INDEX(Scrape!$O:$O,MATCH('HT 0-0'!KP245,Scrape!$B:$B,0))</f>
        <v/>
      </c>
      <c r="LR245">
        <f>(1/LJ245)+(1/LI245)+(1/LH245)</f>
        <v/>
      </c>
      <c r="LS245">
        <f>(1/LG245)+(1/LF245)+(1/LE245)</f>
        <v/>
      </c>
      <c r="LT245" s="8">
        <f>IF(INDEX(#REF!,MATCH(KQ245,#REF!,0))=INDEX(#REF!,MATCH(KQ245,#REF!,0)),INDEX(#REF!,MATCH(KQ245,#REF!,0)),"ERROR")</f>
        <v/>
      </c>
      <c r="LU245" s="4">
        <f>IF(KR245="G",2,IF(KR245="R",0.5,IF(KR245="A",1)))</f>
        <v/>
      </c>
      <c r="LV245" s="4">
        <f>IF(KS245="G",0.5,IF(KS245="R",2,IF(KS245="A",1)))</f>
        <v/>
      </c>
      <c r="LW245" s="4">
        <f>IF(KT245="G",2,IF(KT245="R",0.5,IF(KT245="A",1)))</f>
        <v/>
      </c>
      <c r="LX245" s="4">
        <f>IF(KU245="G",0.5,IF(KU245="R",2,IF(KU245="A",1)))</f>
        <v/>
      </c>
      <c r="LY245" s="7">
        <f>(LK245*(LU245+LX245)+(LL245*(LU245+LX245)))</f>
        <v/>
      </c>
      <c r="LZ245" s="7">
        <f>(LN245*(LV245+LW245)+(LO245*(LV245+LW245)))</f>
        <v/>
      </c>
      <c r="MA245" s="11">
        <f>LY245-LZ245</f>
        <v/>
      </c>
      <c r="MB245" s="5">
        <f>MA245+2</f>
        <v/>
      </c>
      <c r="MC245" s="6">
        <f>MA245-2</f>
        <v/>
      </c>
      <c r="MD245" s="4">
        <f>LE245</f>
        <v/>
      </c>
      <c r="ME245" s="9">
        <f>IF(MD245=0,1000,MD245+0.75)</f>
        <v/>
      </c>
      <c r="MF245" s="10">
        <f>IF(MD245=0,0,MD245-0.75)</f>
        <v/>
      </c>
      <c r="MG245" s="4">
        <f>((LM245*(LU245+LX245))-((LP245*(LV245+LW245))))</f>
        <v/>
      </c>
      <c r="MH245" s="9">
        <f>MG245*1.2</f>
        <v/>
      </c>
      <c r="MI245" s="10">
        <f>MG245*0.8</f>
        <v/>
      </c>
      <c r="MJ245">
        <f>IFERROR(OT245,"")</f>
        <v/>
      </c>
      <c r="MK245">
        <f>IFERROR(OU245,"")</f>
        <v/>
      </c>
      <c r="ML245">
        <f>IFERROR(OV245,"")</f>
        <v/>
      </c>
      <c r="MM245">
        <f>IFERROR(OW245,"")</f>
        <v/>
      </c>
      <c r="MN245">
        <f>IFERROR(OX245,"")</f>
        <v/>
      </c>
      <c r="MO245">
        <f>IFERROR(OY245,"")</f>
        <v/>
      </c>
      <c r="MP245" s="1">
        <f>COUNTIFS(#REF!,LT245,#REF!,1,#REF!,"&gt;="&amp;MC245,#REF!,"&lt;="&amp;MB245,#REF!,"&lt;="&amp;ME245,#REF!,"&gt;="&amp;MF245,#REF!,"="&amp;KV245,#REF!,"="&amp;KX245)</f>
        <v/>
      </c>
      <c r="MQ245" s="1">
        <f>COUNTIFS(#REF!,LT245,#REF!,0,#REF!,"&gt;="&amp;MC245,#REF!,"&lt;="&amp;MB245,#REF!,"&lt;="&amp;ME245,#REF!,"&gt;="&amp;MF245,#REF!,"="&amp;KV245,#REF!,"="&amp;KX245)</f>
        <v/>
      </c>
      <c r="MR245" s="1">
        <f>COUNTIFS(#REF!,LT245,#REF!,1,#REF!,"&gt;="&amp;MC245,#REF!,"&lt;="&amp;MB245,#REF!,"&lt;="&amp;ME245,#REF!,"&gt;="&amp;MF245,#REF!,"="&amp;KW245,#REF!,"="&amp;KY245)</f>
        <v/>
      </c>
      <c r="MS245" s="1">
        <f>COUNTIFS(#REF!,LT245,#REF!,0,#REF!,"&gt;="&amp;MC245,#REF!,"&lt;="&amp;MB245,#REF!,"&lt;="&amp;ME245,#REF!,"&gt;="&amp;MF245,#REF!,"="&amp;KW245,#REF!,"="&amp;KY245)</f>
        <v/>
      </c>
      <c r="MT245" s="1">
        <f>COUNTIFS(#REF!,LT245,#REF!,1,#REF!,"&gt;="&amp;MI245,#REF!,"&lt;="&amp;MH245,#REF!,"&lt;="&amp;ME245,#REF!,"&gt;="&amp;MF245)</f>
        <v/>
      </c>
      <c r="MU245" s="1">
        <f>COUNTIFS(#REF!,LT245,#REF!,0,#REF!,"&gt;="&amp;MI245,#REF!,"&lt;="&amp;MH245,#REF!,"&lt;="&amp;ME245,#REF!,"&gt;="&amp;MF245)</f>
        <v/>
      </c>
      <c r="MV245" s="1">
        <f>COUNTIFS(#REF!,LT245,#REF!,1,#REF!,"&gt;="&amp;MI245,#REF!,"&lt;="&amp;MH245,#REF!,"="&amp;KZ245,#REF!,"="&amp;LA245,#REF!,"&lt;="&amp;ME245,#REF!,"&gt;="&amp;MF245)</f>
        <v/>
      </c>
      <c r="MW245" s="1">
        <f>COUNTIFS(#REF!,LT245,#REF!,0,#REF!,"&gt;="&amp;MI245,#REF!,"&lt;="&amp;MH245,#REF!,"="&amp;KZ245,#REF!,"="&amp;LA245,#REF!,"&lt;="&amp;ME245,#REF!,"&gt;="&amp;MF245)</f>
        <v/>
      </c>
      <c r="MX245" s="1">
        <f>COUNTIFS(#REF!,LT245,#REF!,1,#REF!,"&gt;="&amp;MC245,#REF!,"&lt;="&amp;MB245,#REF!,"&lt;="&amp;ME245,#REF!,"&gt;="&amp;MF245)</f>
        <v/>
      </c>
      <c r="MY245" s="1">
        <f>COUNTIFS(#REF!,LT245,#REF!,0,#REF!,"&gt;="&amp;MC245,#REF!,"&lt;="&amp;MB245,#REF!,"&lt;="&amp;ME245,#REF!,"&gt;="&amp;MF245)</f>
        <v/>
      </c>
      <c r="MZ245" s="1">
        <f>COUNTIFS(#REF!,LT245,#REF!,1,#REF!,"&lt;="&amp;ME245,#REF!,"&gt;="&amp;MF245,#REF!,"="&amp;KV245,#REF!,"="&amp;KX245)</f>
        <v/>
      </c>
      <c r="NA245" s="1">
        <f>COUNTIFS(#REF!,LT245,#REF!,0,#REF!,"&lt;="&amp;ME245,#REF!,"&gt;="&amp;MF245,#REF!,"="&amp;KV245,#REF!,"="&amp;KX245)</f>
        <v/>
      </c>
      <c r="NB245" s="1">
        <f>COUNTIFS(#REF!,LT245,#REF!,1,#REF!,"&lt;="&amp;ME245,#REF!,"&gt;="&amp;MF245,#REF!,"="&amp;KW245,#REF!,"="&amp;KY245)</f>
        <v/>
      </c>
      <c r="NC245" s="1">
        <f>COUNTIFS(#REF!,LT245,#REF!,0,#REF!,"&lt;="&amp;ME245,#REF!,"&gt;="&amp;MF245,#REF!,"="&amp;KW245,#REF!,"="&amp;KY245)</f>
        <v/>
      </c>
      <c r="ND245" s="1">
        <f>COUNTIFS(#REF!,LT245,#REF!,1,#REF!,"&gt;="&amp;MC245,#REF!,"&lt;="&amp;MB245,#REF!,"&lt;="&amp;ME245,#REF!,"&gt;="&amp;MF245,#REF!,"="&amp;KV245,#REF!,"="&amp;KX245)</f>
        <v/>
      </c>
      <c r="NE245" s="1">
        <f>COUNTIFS(#REF!,LT245,#REF!,0,#REF!,"&gt;="&amp;MC245,#REF!,"&lt;="&amp;MB245,#REF!,"&lt;="&amp;ME245,#REF!,"&gt;="&amp;MF245,#REF!,"="&amp;KV245,#REF!,"="&amp;KX245)</f>
        <v/>
      </c>
      <c r="NF245" s="1">
        <f>COUNTIFS(#REF!,LT245,#REF!,1,#REF!,"&gt;="&amp;MC245,#REF!,"&lt;="&amp;MB245,#REF!,"&lt;="&amp;ME245,#REF!,"&gt;="&amp;MF245,#REF!,"="&amp;KW245,#REF!,"="&amp;KY245)</f>
        <v/>
      </c>
      <c r="NG245" s="1">
        <f>COUNTIFS(#REF!,LT245,#REF!,0,#REF!,"&gt;="&amp;MC245,#REF!,"&lt;="&amp;MB245,#REF!,"&lt;="&amp;ME245,#REF!,"&gt;="&amp;MF245,#REF!,"="&amp;KW245,#REF!,"="&amp;KY245)</f>
        <v/>
      </c>
      <c r="NH245" s="1">
        <f>COUNTIFS(#REF!,LT245,#REF!,1,#REF!,"&gt;="&amp;MC245,#REF!,"&lt;="&amp;MB245,#REF!,"&lt;="&amp;ME245,#REF!,"&gt;="&amp;MF245,#REF!,"="&amp;KZ245,#REF!,"="&amp;LA245)</f>
        <v/>
      </c>
      <c r="NI245" s="1">
        <f>COUNTIFS(#REF!,LT245,#REF!,0,#REF!,"&gt;="&amp;MC245,#REF!,"&lt;="&amp;MB245,#REF!,"&lt;="&amp;ME245,#REF!,"&gt;="&amp;MF245,#REF!,"="&amp;KZ245,#REF!,"="&amp;LA245)</f>
        <v/>
      </c>
      <c r="NJ245" s="1">
        <f>COUNTIFS(#REF!,LT245,#REF!,1,#REF!,"&gt;="&amp;MI245,#REF!,"&lt;="&amp;MH245,#REF!,"&lt;="&amp;ME245,#REF!,"&gt;="&amp;MF245)</f>
        <v/>
      </c>
      <c r="NK245" s="1">
        <f>COUNTIFS(#REF!,LT245,#REF!,0,#REF!,"&gt;="&amp;MI245,#REF!,"&lt;="&amp;MH245,#REF!,"&lt;="&amp;ME245,#REF!,"&gt;="&amp;MF245)</f>
        <v/>
      </c>
      <c r="NL245" s="1">
        <f>COUNTIFS(#REF!,LT245,#REF!,1,#REF!,"&gt;="&amp;MI245,#REF!,"&lt;="&amp;MH245,#REF!,"="&amp;KZ245,#REF!,"="&amp;LA245,#REF!,"&lt;="&amp;ME245,#REF!,"&gt;="&amp;MF245)</f>
        <v/>
      </c>
      <c r="NM245" s="1">
        <f>COUNTIFS(#REF!,LT245,#REF!,0,#REF!,"&gt;="&amp;MI245,#REF!,"&lt;="&amp;MH245,#REF!,"="&amp;KZ245,#REF!,"="&amp;LA245,#REF!,"&lt;="&amp;ME245,#REF!,"&gt;="&amp;MF245)</f>
        <v/>
      </c>
      <c r="NN245" s="1">
        <f>COUNTIFS(#REF!,LT245,#REF!,1,#REF!,"&gt;="&amp;MC245,#REF!,"&lt;="&amp;MB245,#REF!,"&lt;="&amp;ME245,#REF!,"&gt;="&amp;MF245)</f>
        <v/>
      </c>
      <c r="NO245" s="1">
        <f>COUNTIFS(#REF!,LT245,#REF!,0,#REF!,"&gt;="&amp;MC245,#REF!,"&lt;="&amp;MB245,#REF!,"&lt;="&amp;ME245,#REF!,"&gt;="&amp;MF245)</f>
        <v/>
      </c>
      <c r="NP245" s="1">
        <f>COUNTIFS(#REF!,LT245,#REF!,1,#REF!,"&lt;="&amp;ME245,#REF!,"&gt;="&amp;MF245,#REF!,"="&amp;KV245,#REF!,"="&amp;KX245)</f>
        <v/>
      </c>
      <c r="NQ245" s="1">
        <f>COUNTIFS(#REF!,LT245,#REF!,0,#REF!,"&lt;="&amp;ME245,#REF!,"&gt;="&amp;MF245,#REF!,"="&amp;KV245,#REF!,"="&amp;KX245)</f>
        <v/>
      </c>
      <c r="NR245" s="1">
        <f>COUNTIFS(#REF!,LT245,#REF!,1,#REF!,"&lt;="&amp;ME245,#REF!,"&gt;="&amp;MF245,#REF!,"="&amp;KW245,#REF!,"="&amp;KY245)</f>
        <v/>
      </c>
      <c r="NS245" s="1">
        <f>COUNTIFS(#REF!,LT245,#REF!,0,#REF!,"&lt;="&amp;ME245,#REF!,"&gt;="&amp;MF245,#REF!,"="&amp;KW245,#REF!,"="&amp;KY245)</f>
        <v/>
      </c>
      <c r="NT245" s="1">
        <f>MP245+MR245+MT245+MV245+MX245+MZ245+NB245</f>
        <v/>
      </c>
      <c r="NU245" s="1">
        <f>MQ245+MS245+MU245+MW245+MY245+NA245+NC245</f>
        <v/>
      </c>
      <c r="NV245" s="1">
        <f>NT245+NU245</f>
        <v/>
      </c>
      <c r="NW245" s="33">
        <f>NT245/(NT245+NU245)</f>
        <v/>
      </c>
      <c r="NX245" s="3">
        <f>1/NW245</f>
        <v/>
      </c>
      <c r="NY245" s="1">
        <f>LH245</f>
        <v/>
      </c>
      <c r="NZ245" s="79">
        <f>(NW245*((NY245-1)*0.98))-((1-NW245)*1)</f>
        <v/>
      </c>
      <c r="OA245" s="34">
        <f>IF(LR245&lt;0.9,0,IF(AND(LR245&gt;1.1),0,1))</f>
        <v/>
      </c>
      <c r="OB245" s="34">
        <f>IF(LS245&lt;0.9,0,IF(AND(LS245&gt;1.1),0,1))</f>
        <v/>
      </c>
      <c r="OC245" s="32">
        <f>IF(NV245&gt;99,1,0)</f>
        <v/>
      </c>
      <c r="OD245" s="32">
        <f>IF(NZ245&gt;0.0799,1,0)</f>
        <v/>
      </c>
      <c r="OE245" s="32">
        <f>IF(NZ245&gt;OM245,1,0)</f>
        <v/>
      </c>
      <c r="OF245" s="32">
        <f>OC245+OD245+OE245+OA245+OB245</f>
        <v/>
      </c>
      <c r="OG245" s="1">
        <f>ND245+NF245+NH245+NJ245+NL245+NN245+NP245+NR245</f>
        <v/>
      </c>
      <c r="OH245" s="1">
        <f>NE245+NG245+NI245+NK245+NM245+NO245+NQ245+NS245</f>
        <v/>
      </c>
      <c r="OI245" s="1">
        <f>OG245+OH245</f>
        <v/>
      </c>
      <c r="OJ245" s="33">
        <f>OG245/(OG245+OH245)</f>
        <v/>
      </c>
      <c r="OK245" s="3">
        <f>1/OJ245</f>
        <v/>
      </c>
      <c r="OL245" s="1">
        <f>LI245</f>
        <v/>
      </c>
      <c r="OM245" s="79">
        <f>(OJ245*((OL245-1)*0.98))-((1-OJ245)*1)</f>
        <v/>
      </c>
      <c r="ON245" s="34">
        <f>IF(LR245&lt;0.9,0,IF(AND(LR245&gt;1.1),0,1))</f>
        <v/>
      </c>
      <c r="OO245" s="34">
        <f>IF(LS245&lt;0.9,0,IF(AND(LS245&gt;1.1),0,1))</f>
        <v/>
      </c>
      <c r="OP245" s="32">
        <f>IF(OI245&gt;99,1,0)</f>
        <v/>
      </c>
      <c r="OQ245" s="32">
        <f>IF(OM245&gt;0.0799,1,0)</f>
        <v/>
      </c>
      <c r="OR245" s="32">
        <f>IF(OM245&gt;OZ245,1,0)</f>
        <v/>
      </c>
      <c r="OS245" s="32">
        <f>OP245+OQ245+OR245+ON245+OO245</f>
        <v/>
      </c>
      <c r="OT245">
        <f>IF(OF245=5,"BackHome0-0",IF(AND(OS245=5),"BackAway0-0",""))</f>
        <v/>
      </c>
      <c r="OU245">
        <f>IF(OF245=5,KN245,IF(AND(OS245=5),KO245,""))</f>
        <v/>
      </c>
      <c r="OV245">
        <f>IF(OF245=5,"Match Odds",IF(AND(OS245=5),"Match Odds",""))</f>
        <v/>
      </c>
      <c r="OW245">
        <f>IF(OF245=5,KP245,IF(AND(OS245=5),KP245,""))</f>
        <v/>
      </c>
      <c r="OX245">
        <f>IF(OF245=5,"MATCH_ODDS",IF(AND(OS245=5),"MATCH_ODDS",""))</f>
        <v/>
      </c>
      <c r="OY245">
        <f>IF(OF245=5,"BACK",IF(AND(OS245=5),"BACK",""))</f>
        <v/>
      </c>
    </row>
    <row r="246" ht="16.5" customHeight="1" thickBot="1" thickTop="1">
      <c r="A246" s="2" t="n"/>
      <c r="KN246" s="1">
        <f>IF(INDEX(#REF!,MATCH('HT 0-0'!D246,#REF!,0))=INDEX(#REF!,MATCH('HT 0-0'!D246,#REF!,0)),INDEX(#REF!,MATCH('HT 0-0'!D246,#REF!,0)),"ERROR")</f>
        <v/>
      </c>
      <c r="KO246" s="1">
        <f>IF(INDEX(#REF!,MATCH('HT 0-0'!E246,#REF!,0))=INDEX(#REF!,MATCH('HT 0-0'!E246,#REF!,0)),INDEX(#REF!,MATCH('HT 0-0'!E246,#REF!,0)),"ERROR")</f>
        <v/>
      </c>
      <c r="KP246" s="1">
        <f>KN246&amp;" v "&amp;KO246</f>
        <v/>
      </c>
      <c r="KQ246">
        <f>B246&amp;"_"&amp;C246</f>
        <v/>
      </c>
      <c r="KR246" s="1">
        <f>IF((HW246/KK246)&lt;0.335,"G",IF((HW246/KK246)&gt;0.67,"R","A"))</f>
        <v/>
      </c>
      <c r="KS246" s="1">
        <f>IF((HX246/KK246)&lt;0.335,"G",IF((HX246/KK246)&gt;0.67,"R","A"))</f>
        <v/>
      </c>
      <c r="KT246" s="1">
        <f>IF((IH246/KK246)&lt;0.335,"G",IF((IH246/KK246)&gt;0.67,"R","A"))</f>
        <v/>
      </c>
      <c r="KU246" s="1">
        <f>IF((II246/KK246)&lt;0.335,"G",IF((II246/KK246)&gt;0.67,"R","A"))</f>
        <v/>
      </c>
      <c r="KV246" s="1">
        <f>IF((HZ246/KK246)&lt;0.335,"G",IF((HZ246/KK246)&gt;0.67,"R","A"))</f>
        <v/>
      </c>
      <c r="KW246" s="1">
        <f>IF((HY246/KK246)&lt;0.335,"G",IF((HY246/KK246)&gt;0.67,"R","A"))</f>
        <v/>
      </c>
      <c r="KX246" s="1">
        <f>IF((IK246/KK246)&lt;0.335,"G",IF((IK246/KK246)&gt;0.67,"R","A"))</f>
        <v/>
      </c>
      <c r="KY246" s="1">
        <f>IF((IJ246/KK246)&lt;0.335,"G",IF((IJ246/KK246)&gt;0.67,"R","A"))</f>
        <v/>
      </c>
      <c r="KZ246" s="1">
        <f>IF((HQ246/KK246)&lt;0.335,"G",IF((HQ246/KK246)&gt;0.67,"R","A"))</f>
        <v/>
      </c>
      <c r="LA246" s="1">
        <f>IF((IB246/KK246)&lt;0.335,"G",IF((IB246/KK246)&gt;0.67,"R","A"))</f>
        <v/>
      </c>
      <c r="LB246">
        <f>IF(LQ246="0-0",INDEX(Scrape!#REF!,MATCH('HT 0-0'!KP246,Scrape!$B:$B,0)),"")</f>
        <v/>
      </c>
      <c r="LC246">
        <f>IF(LQ246="0-0",INDEX(Scrape!$A:$A,MATCH('HT 0-0'!KP246,Scrape!$B:$B,0)),"")</f>
        <v/>
      </c>
      <c r="LD246">
        <f>IF(LQ246="0-0",INDEX(Scrape!$B:$B,MATCH('HT 0-0'!KP246,Scrape!$B:$B,0)),"")</f>
        <v/>
      </c>
      <c r="LE246">
        <f>IF(LQ246="0-0",INDEX(Scrape!$C:$C,MATCH('HT 0-0'!KP246,Scrape!$B:$B,0)),"")</f>
        <v/>
      </c>
      <c r="LF246">
        <f>IF(LQ246="0-0",INDEX(Scrape!$D:$D,MATCH('HT 0-0'!KP246,Scrape!$B:$B,0)),"")</f>
        <v/>
      </c>
      <c r="LG246">
        <f>IF(LQ246="0-0",INDEX(Scrape!$E:$E,MATCH('HT 0-0'!KP246,Scrape!$B:$B,0)),"")</f>
        <v/>
      </c>
      <c r="LH246">
        <f>IF(LQ246="0-0",INDEX(Scrape!$F:$F,MATCH('HT 0-0'!KP246,Scrape!$B:$B,0)),"")</f>
        <v/>
      </c>
      <c r="LI246">
        <f>IF(LQ246="0-0",INDEX(Scrape!$G:$G,MATCH('HT 0-0'!KP246,Scrape!$B:$B,0)),"")</f>
        <v/>
      </c>
      <c r="LJ246">
        <f>IF(LQ246="0-0",INDEX(Scrape!$H:$H,MATCH('HT 0-0'!KP246,Scrape!$B:$B,0)),"")</f>
        <v/>
      </c>
      <c r="LK246">
        <f>IF(LQ246="0-0",INDEX(Scrape!$I:$I,MATCH('HT 0-0'!KP246,Scrape!$B:$B,0)),"")</f>
        <v/>
      </c>
      <c r="LL246">
        <f>IF(LQ246="0-0",INDEX(Scrape!$J:$J,MATCH('HT 0-0'!KP246,Scrape!$B:$B,0)),"")</f>
        <v/>
      </c>
      <c r="LM246">
        <f>IF(LQ246="0-0",INDEX(Scrape!$K:$K,MATCH('HT 0-0'!KP246,Scrape!$B:$B,0)),"")</f>
        <v/>
      </c>
      <c r="LN246">
        <f>IF(LQ246="0-0",INDEX(Scrape!$L:$L,MATCH('HT 0-0'!KP246,Scrape!$B:$B,0)),"")</f>
        <v/>
      </c>
      <c r="LO246">
        <f>IF(LQ246="0-0",INDEX(Scrape!$M:$M,MATCH('HT 0-0'!KP246,Scrape!$B:$B,0)),"")</f>
        <v/>
      </c>
      <c r="LP246">
        <f>IF(LQ246="0-0",INDEX(Scrape!$N:$N,MATCH('HT 0-0'!KP246,Scrape!$B:$B,0)),"")</f>
        <v/>
      </c>
      <c r="LQ246">
        <f>INDEX(Scrape!$O:$O,MATCH('HT 0-0'!KP246,Scrape!$B:$B,0))</f>
        <v/>
      </c>
      <c r="LR246">
        <f>(1/LJ246)+(1/LI246)+(1/LH246)</f>
        <v/>
      </c>
      <c r="LS246">
        <f>(1/LG246)+(1/LF246)+(1/LE246)</f>
        <v/>
      </c>
      <c r="LT246" s="8">
        <f>IF(INDEX(#REF!,MATCH(KQ246,#REF!,0))=INDEX(#REF!,MATCH(KQ246,#REF!,0)),INDEX(#REF!,MATCH(KQ246,#REF!,0)),"ERROR")</f>
        <v/>
      </c>
      <c r="LU246" s="4">
        <f>IF(KR246="G",2,IF(KR246="R",0.5,IF(KR246="A",1)))</f>
        <v/>
      </c>
      <c r="LV246" s="4">
        <f>IF(KS246="G",0.5,IF(KS246="R",2,IF(KS246="A",1)))</f>
        <v/>
      </c>
      <c r="LW246" s="4">
        <f>IF(KT246="G",2,IF(KT246="R",0.5,IF(KT246="A",1)))</f>
        <v/>
      </c>
      <c r="LX246" s="4">
        <f>IF(KU246="G",0.5,IF(KU246="R",2,IF(KU246="A",1)))</f>
        <v/>
      </c>
      <c r="LY246" s="7">
        <f>(LK246*(LU246+LX246)+(LL246*(LU246+LX246)))</f>
        <v/>
      </c>
      <c r="LZ246" s="7">
        <f>(LN246*(LV246+LW246)+(LO246*(LV246+LW246)))</f>
        <v/>
      </c>
      <c r="MA246" s="11">
        <f>LY246-LZ246</f>
        <v/>
      </c>
      <c r="MB246" s="5">
        <f>MA246+2</f>
        <v/>
      </c>
      <c r="MC246" s="6">
        <f>MA246-2</f>
        <v/>
      </c>
      <c r="MD246" s="4">
        <f>LE246</f>
        <v/>
      </c>
      <c r="ME246" s="9">
        <f>IF(MD246=0,1000,MD246+0.75)</f>
        <v/>
      </c>
      <c r="MF246" s="10">
        <f>IF(MD246=0,0,MD246-0.75)</f>
        <v/>
      </c>
      <c r="MG246" s="4">
        <f>((LM246*(LU246+LX246))-((LP246*(LV246+LW246))))</f>
        <v/>
      </c>
      <c r="MH246" s="9">
        <f>MG246*1.2</f>
        <v/>
      </c>
      <c r="MI246" s="10">
        <f>MG246*0.8</f>
        <v/>
      </c>
      <c r="MJ246">
        <f>IFERROR(OT246,"")</f>
        <v/>
      </c>
      <c r="MK246">
        <f>IFERROR(OU246,"")</f>
        <v/>
      </c>
      <c r="ML246">
        <f>IFERROR(OV246,"")</f>
        <v/>
      </c>
      <c r="MM246">
        <f>IFERROR(OW246,"")</f>
        <v/>
      </c>
      <c r="MN246">
        <f>IFERROR(OX246,"")</f>
        <v/>
      </c>
      <c r="MO246">
        <f>IFERROR(OY246,"")</f>
        <v/>
      </c>
      <c r="MP246" s="1">
        <f>COUNTIFS(#REF!,LT246,#REF!,1,#REF!,"&gt;="&amp;MC246,#REF!,"&lt;="&amp;MB246,#REF!,"&lt;="&amp;ME246,#REF!,"&gt;="&amp;MF246,#REF!,"="&amp;KV246,#REF!,"="&amp;KX246)</f>
        <v/>
      </c>
      <c r="MQ246" s="1">
        <f>COUNTIFS(#REF!,LT246,#REF!,0,#REF!,"&gt;="&amp;MC246,#REF!,"&lt;="&amp;MB246,#REF!,"&lt;="&amp;ME246,#REF!,"&gt;="&amp;MF246,#REF!,"="&amp;KV246,#REF!,"="&amp;KX246)</f>
        <v/>
      </c>
      <c r="MR246" s="1">
        <f>COUNTIFS(#REF!,LT246,#REF!,1,#REF!,"&gt;="&amp;MC246,#REF!,"&lt;="&amp;MB246,#REF!,"&lt;="&amp;ME246,#REF!,"&gt;="&amp;MF246,#REF!,"="&amp;KW246,#REF!,"="&amp;KY246)</f>
        <v/>
      </c>
      <c r="MS246" s="1">
        <f>COUNTIFS(#REF!,LT246,#REF!,0,#REF!,"&gt;="&amp;MC246,#REF!,"&lt;="&amp;MB246,#REF!,"&lt;="&amp;ME246,#REF!,"&gt;="&amp;MF246,#REF!,"="&amp;KW246,#REF!,"="&amp;KY246)</f>
        <v/>
      </c>
      <c r="MT246" s="1">
        <f>COUNTIFS(#REF!,LT246,#REF!,1,#REF!,"&gt;="&amp;MI246,#REF!,"&lt;="&amp;MH246,#REF!,"&lt;="&amp;ME246,#REF!,"&gt;="&amp;MF246)</f>
        <v/>
      </c>
      <c r="MU246" s="1">
        <f>COUNTIFS(#REF!,LT246,#REF!,0,#REF!,"&gt;="&amp;MI246,#REF!,"&lt;="&amp;MH246,#REF!,"&lt;="&amp;ME246,#REF!,"&gt;="&amp;MF246)</f>
        <v/>
      </c>
      <c r="MV246" s="1">
        <f>COUNTIFS(#REF!,LT246,#REF!,1,#REF!,"&gt;="&amp;MI246,#REF!,"&lt;="&amp;MH246,#REF!,"="&amp;KZ246,#REF!,"="&amp;LA246,#REF!,"&lt;="&amp;ME246,#REF!,"&gt;="&amp;MF246)</f>
        <v/>
      </c>
      <c r="MW246" s="1">
        <f>COUNTIFS(#REF!,LT246,#REF!,0,#REF!,"&gt;="&amp;MI246,#REF!,"&lt;="&amp;MH246,#REF!,"="&amp;KZ246,#REF!,"="&amp;LA246,#REF!,"&lt;="&amp;ME246,#REF!,"&gt;="&amp;MF246)</f>
        <v/>
      </c>
      <c r="MX246" s="1">
        <f>COUNTIFS(#REF!,LT246,#REF!,1,#REF!,"&gt;="&amp;MC246,#REF!,"&lt;="&amp;MB246,#REF!,"&lt;="&amp;ME246,#REF!,"&gt;="&amp;MF246)</f>
        <v/>
      </c>
      <c r="MY246" s="1">
        <f>COUNTIFS(#REF!,LT246,#REF!,0,#REF!,"&gt;="&amp;MC246,#REF!,"&lt;="&amp;MB246,#REF!,"&lt;="&amp;ME246,#REF!,"&gt;="&amp;MF246)</f>
        <v/>
      </c>
      <c r="MZ246" s="1">
        <f>COUNTIFS(#REF!,LT246,#REF!,1,#REF!,"&lt;="&amp;ME246,#REF!,"&gt;="&amp;MF246,#REF!,"="&amp;KV246,#REF!,"="&amp;KX246)</f>
        <v/>
      </c>
      <c r="NA246" s="1">
        <f>COUNTIFS(#REF!,LT246,#REF!,0,#REF!,"&lt;="&amp;ME246,#REF!,"&gt;="&amp;MF246,#REF!,"="&amp;KV246,#REF!,"="&amp;KX246)</f>
        <v/>
      </c>
      <c r="NB246" s="1">
        <f>COUNTIFS(#REF!,LT246,#REF!,1,#REF!,"&lt;="&amp;ME246,#REF!,"&gt;="&amp;MF246,#REF!,"="&amp;KW246,#REF!,"="&amp;KY246)</f>
        <v/>
      </c>
      <c r="NC246" s="1">
        <f>COUNTIFS(#REF!,LT246,#REF!,0,#REF!,"&lt;="&amp;ME246,#REF!,"&gt;="&amp;MF246,#REF!,"="&amp;KW246,#REF!,"="&amp;KY246)</f>
        <v/>
      </c>
      <c r="ND246" s="1">
        <f>COUNTIFS(#REF!,LT246,#REF!,1,#REF!,"&gt;="&amp;MC246,#REF!,"&lt;="&amp;MB246,#REF!,"&lt;="&amp;ME246,#REF!,"&gt;="&amp;MF246,#REF!,"="&amp;KV246,#REF!,"="&amp;KX246)</f>
        <v/>
      </c>
      <c r="NE246" s="1">
        <f>COUNTIFS(#REF!,LT246,#REF!,0,#REF!,"&gt;="&amp;MC246,#REF!,"&lt;="&amp;MB246,#REF!,"&lt;="&amp;ME246,#REF!,"&gt;="&amp;MF246,#REF!,"="&amp;KV246,#REF!,"="&amp;KX246)</f>
        <v/>
      </c>
      <c r="NF246" s="1">
        <f>COUNTIFS(#REF!,LT246,#REF!,1,#REF!,"&gt;="&amp;MC246,#REF!,"&lt;="&amp;MB246,#REF!,"&lt;="&amp;ME246,#REF!,"&gt;="&amp;MF246,#REF!,"="&amp;KW246,#REF!,"="&amp;KY246)</f>
        <v/>
      </c>
      <c r="NG246" s="1">
        <f>COUNTIFS(#REF!,LT246,#REF!,0,#REF!,"&gt;="&amp;MC246,#REF!,"&lt;="&amp;MB246,#REF!,"&lt;="&amp;ME246,#REF!,"&gt;="&amp;MF246,#REF!,"="&amp;KW246,#REF!,"="&amp;KY246)</f>
        <v/>
      </c>
      <c r="NH246" s="1">
        <f>COUNTIFS(#REF!,LT246,#REF!,1,#REF!,"&gt;="&amp;MC246,#REF!,"&lt;="&amp;MB246,#REF!,"&lt;="&amp;ME246,#REF!,"&gt;="&amp;MF246,#REF!,"="&amp;KZ246,#REF!,"="&amp;LA246)</f>
        <v/>
      </c>
      <c r="NI246" s="1">
        <f>COUNTIFS(#REF!,LT246,#REF!,0,#REF!,"&gt;="&amp;MC246,#REF!,"&lt;="&amp;MB246,#REF!,"&lt;="&amp;ME246,#REF!,"&gt;="&amp;MF246,#REF!,"="&amp;KZ246,#REF!,"="&amp;LA246)</f>
        <v/>
      </c>
      <c r="NJ246" s="1">
        <f>COUNTIFS(#REF!,LT246,#REF!,1,#REF!,"&gt;="&amp;MI246,#REF!,"&lt;="&amp;MH246,#REF!,"&lt;="&amp;ME246,#REF!,"&gt;="&amp;MF246)</f>
        <v/>
      </c>
      <c r="NK246" s="1">
        <f>COUNTIFS(#REF!,LT246,#REF!,0,#REF!,"&gt;="&amp;MI246,#REF!,"&lt;="&amp;MH246,#REF!,"&lt;="&amp;ME246,#REF!,"&gt;="&amp;MF246)</f>
        <v/>
      </c>
      <c r="NL246" s="1">
        <f>COUNTIFS(#REF!,LT246,#REF!,1,#REF!,"&gt;="&amp;MI246,#REF!,"&lt;="&amp;MH246,#REF!,"="&amp;KZ246,#REF!,"="&amp;LA246,#REF!,"&lt;="&amp;ME246,#REF!,"&gt;="&amp;MF246)</f>
        <v/>
      </c>
      <c r="NM246" s="1">
        <f>COUNTIFS(#REF!,LT246,#REF!,0,#REF!,"&gt;="&amp;MI246,#REF!,"&lt;="&amp;MH246,#REF!,"="&amp;KZ246,#REF!,"="&amp;LA246,#REF!,"&lt;="&amp;ME246,#REF!,"&gt;="&amp;MF246)</f>
        <v/>
      </c>
      <c r="NN246" s="1">
        <f>COUNTIFS(#REF!,LT246,#REF!,1,#REF!,"&gt;="&amp;MC246,#REF!,"&lt;="&amp;MB246,#REF!,"&lt;="&amp;ME246,#REF!,"&gt;="&amp;MF246)</f>
        <v/>
      </c>
      <c r="NO246" s="1">
        <f>COUNTIFS(#REF!,LT246,#REF!,0,#REF!,"&gt;="&amp;MC246,#REF!,"&lt;="&amp;MB246,#REF!,"&lt;="&amp;ME246,#REF!,"&gt;="&amp;MF246)</f>
        <v/>
      </c>
      <c r="NP246" s="1">
        <f>COUNTIFS(#REF!,LT246,#REF!,1,#REF!,"&lt;="&amp;ME246,#REF!,"&gt;="&amp;MF246,#REF!,"="&amp;KV246,#REF!,"="&amp;KX246)</f>
        <v/>
      </c>
      <c r="NQ246" s="1">
        <f>COUNTIFS(#REF!,LT246,#REF!,0,#REF!,"&lt;="&amp;ME246,#REF!,"&gt;="&amp;MF246,#REF!,"="&amp;KV246,#REF!,"="&amp;KX246)</f>
        <v/>
      </c>
      <c r="NR246" s="1">
        <f>COUNTIFS(#REF!,LT246,#REF!,1,#REF!,"&lt;="&amp;ME246,#REF!,"&gt;="&amp;MF246,#REF!,"="&amp;KW246,#REF!,"="&amp;KY246)</f>
        <v/>
      </c>
      <c r="NS246" s="1">
        <f>COUNTIFS(#REF!,LT246,#REF!,0,#REF!,"&lt;="&amp;ME246,#REF!,"&gt;="&amp;MF246,#REF!,"="&amp;KW246,#REF!,"="&amp;KY246)</f>
        <v/>
      </c>
      <c r="NT246" s="1">
        <f>MP246+MR246+MT246+MV246+MX246+MZ246+NB246</f>
        <v/>
      </c>
      <c r="NU246" s="1">
        <f>MQ246+MS246+MU246+MW246+MY246+NA246+NC246</f>
        <v/>
      </c>
      <c r="NV246" s="1">
        <f>NT246+NU246</f>
        <v/>
      </c>
      <c r="NW246" s="33">
        <f>NT246/(NT246+NU246)</f>
        <v/>
      </c>
      <c r="NX246" s="3">
        <f>1/NW246</f>
        <v/>
      </c>
      <c r="NY246" s="1">
        <f>LH246</f>
        <v/>
      </c>
      <c r="NZ246" s="79">
        <f>(NW246*((NY246-1)*0.98))-((1-NW246)*1)</f>
        <v/>
      </c>
      <c r="OA246" s="34">
        <f>IF(LR246&lt;0.9,0,IF(AND(LR246&gt;1.1),0,1))</f>
        <v/>
      </c>
      <c r="OB246" s="34">
        <f>IF(LS246&lt;0.9,0,IF(AND(LS246&gt;1.1),0,1))</f>
        <v/>
      </c>
      <c r="OC246" s="32">
        <f>IF(NV246&gt;99,1,0)</f>
        <v/>
      </c>
      <c r="OD246" s="32">
        <f>IF(NZ246&gt;0.0799,1,0)</f>
        <v/>
      </c>
      <c r="OE246" s="32">
        <f>IF(NZ246&gt;OM246,1,0)</f>
        <v/>
      </c>
      <c r="OF246" s="32">
        <f>OC246+OD246+OE246+OA246+OB246</f>
        <v/>
      </c>
      <c r="OG246" s="1">
        <f>ND246+NF246+NH246+NJ246+NL246+NN246+NP246+NR246</f>
        <v/>
      </c>
      <c r="OH246" s="1">
        <f>NE246+NG246+NI246+NK246+NM246+NO246+NQ246+NS246</f>
        <v/>
      </c>
      <c r="OI246" s="1">
        <f>OG246+OH246</f>
        <v/>
      </c>
      <c r="OJ246" s="33">
        <f>OG246/(OG246+OH246)</f>
        <v/>
      </c>
      <c r="OK246" s="3">
        <f>1/OJ246</f>
        <v/>
      </c>
      <c r="OL246" s="1">
        <f>LI246</f>
        <v/>
      </c>
      <c r="OM246" s="79">
        <f>(OJ246*((OL246-1)*0.98))-((1-OJ246)*1)</f>
        <v/>
      </c>
      <c r="ON246" s="34">
        <f>IF(LR246&lt;0.9,0,IF(AND(LR246&gt;1.1),0,1))</f>
        <v/>
      </c>
      <c r="OO246" s="34">
        <f>IF(LS246&lt;0.9,0,IF(AND(LS246&gt;1.1),0,1))</f>
        <v/>
      </c>
      <c r="OP246" s="32">
        <f>IF(OI246&gt;99,1,0)</f>
        <v/>
      </c>
      <c r="OQ246" s="32">
        <f>IF(OM246&gt;0.0799,1,0)</f>
        <v/>
      </c>
      <c r="OR246" s="32">
        <f>IF(OM246&gt;OZ246,1,0)</f>
        <v/>
      </c>
      <c r="OS246" s="32">
        <f>OP246+OQ246+OR246+ON246+OO246</f>
        <v/>
      </c>
      <c r="OT246">
        <f>IF(OF246=5,"BackHome0-0",IF(AND(OS246=5),"BackAway0-0",""))</f>
        <v/>
      </c>
      <c r="OU246">
        <f>IF(OF246=5,KN246,IF(AND(OS246=5),KO246,""))</f>
        <v/>
      </c>
      <c r="OV246">
        <f>IF(OF246=5,"Match Odds",IF(AND(OS246=5),"Match Odds",""))</f>
        <v/>
      </c>
      <c r="OW246">
        <f>IF(OF246=5,KP246,IF(AND(OS246=5),KP246,""))</f>
        <v/>
      </c>
      <c r="OX246">
        <f>IF(OF246=5,"MATCH_ODDS",IF(AND(OS246=5),"MATCH_ODDS",""))</f>
        <v/>
      </c>
      <c r="OY246">
        <f>IF(OF246=5,"BACK",IF(AND(OS246=5),"BACK",""))</f>
        <v/>
      </c>
    </row>
    <row r="247" ht="16.5" customHeight="1" thickBot="1" thickTop="1">
      <c r="A247" s="2" t="n"/>
      <c r="KN247" s="1">
        <f>IF(INDEX(#REF!,MATCH('HT 0-0'!D247,#REF!,0))=INDEX(#REF!,MATCH('HT 0-0'!D247,#REF!,0)),INDEX(#REF!,MATCH('HT 0-0'!D247,#REF!,0)),"ERROR")</f>
        <v/>
      </c>
      <c r="KO247" s="1">
        <f>IF(INDEX(#REF!,MATCH('HT 0-0'!E247,#REF!,0))=INDEX(#REF!,MATCH('HT 0-0'!E247,#REF!,0)),INDEX(#REF!,MATCH('HT 0-0'!E247,#REF!,0)),"ERROR")</f>
        <v/>
      </c>
      <c r="KP247" s="1">
        <f>KN247&amp;" v "&amp;KO247</f>
        <v/>
      </c>
      <c r="KQ247">
        <f>B247&amp;"_"&amp;C247</f>
        <v/>
      </c>
      <c r="KR247" s="1">
        <f>IF((HW247/KK247)&lt;0.335,"G",IF((HW247/KK247)&gt;0.67,"R","A"))</f>
        <v/>
      </c>
      <c r="KS247" s="1">
        <f>IF((HX247/KK247)&lt;0.335,"G",IF((HX247/KK247)&gt;0.67,"R","A"))</f>
        <v/>
      </c>
      <c r="KT247" s="1">
        <f>IF((IH247/KK247)&lt;0.335,"G",IF((IH247/KK247)&gt;0.67,"R","A"))</f>
        <v/>
      </c>
      <c r="KU247" s="1">
        <f>IF((II247/KK247)&lt;0.335,"G",IF((II247/KK247)&gt;0.67,"R","A"))</f>
        <v/>
      </c>
      <c r="KV247" s="1">
        <f>IF((HZ247/KK247)&lt;0.335,"G",IF((HZ247/KK247)&gt;0.67,"R","A"))</f>
        <v/>
      </c>
      <c r="KW247" s="1">
        <f>IF((HY247/KK247)&lt;0.335,"G",IF((HY247/KK247)&gt;0.67,"R","A"))</f>
        <v/>
      </c>
      <c r="KX247" s="1">
        <f>IF((IK247/KK247)&lt;0.335,"G",IF((IK247/KK247)&gt;0.67,"R","A"))</f>
        <v/>
      </c>
      <c r="KY247" s="1">
        <f>IF((IJ247/KK247)&lt;0.335,"G",IF((IJ247/KK247)&gt;0.67,"R","A"))</f>
        <v/>
      </c>
      <c r="KZ247" s="1">
        <f>IF((HQ247/KK247)&lt;0.335,"G",IF((HQ247/KK247)&gt;0.67,"R","A"))</f>
        <v/>
      </c>
      <c r="LA247" s="1">
        <f>IF((IB247/KK247)&lt;0.335,"G",IF((IB247/KK247)&gt;0.67,"R","A"))</f>
        <v/>
      </c>
      <c r="LB247">
        <f>IF(LQ247="0-0",INDEX(Scrape!#REF!,MATCH('HT 0-0'!KP247,Scrape!$B:$B,0)),"")</f>
        <v/>
      </c>
      <c r="LC247">
        <f>IF(LQ247="0-0",INDEX(Scrape!$A:$A,MATCH('HT 0-0'!KP247,Scrape!$B:$B,0)),"")</f>
        <v/>
      </c>
      <c r="LD247">
        <f>IF(LQ247="0-0",INDEX(Scrape!$B:$B,MATCH('HT 0-0'!KP247,Scrape!$B:$B,0)),"")</f>
        <v/>
      </c>
      <c r="LE247">
        <f>IF(LQ247="0-0",INDEX(Scrape!$C:$C,MATCH('HT 0-0'!KP247,Scrape!$B:$B,0)),"")</f>
        <v/>
      </c>
      <c r="LF247">
        <f>IF(LQ247="0-0",INDEX(Scrape!$D:$D,MATCH('HT 0-0'!KP247,Scrape!$B:$B,0)),"")</f>
        <v/>
      </c>
      <c r="LG247">
        <f>IF(LQ247="0-0",INDEX(Scrape!$E:$E,MATCH('HT 0-0'!KP247,Scrape!$B:$B,0)),"")</f>
        <v/>
      </c>
      <c r="LH247">
        <f>IF(LQ247="0-0",INDEX(Scrape!$F:$F,MATCH('HT 0-0'!KP247,Scrape!$B:$B,0)),"")</f>
        <v/>
      </c>
      <c r="LI247">
        <f>IF(LQ247="0-0",INDEX(Scrape!$G:$G,MATCH('HT 0-0'!KP247,Scrape!$B:$B,0)),"")</f>
        <v/>
      </c>
      <c r="LJ247">
        <f>IF(LQ247="0-0",INDEX(Scrape!$H:$H,MATCH('HT 0-0'!KP247,Scrape!$B:$B,0)),"")</f>
        <v/>
      </c>
      <c r="LK247">
        <f>IF(LQ247="0-0",INDEX(Scrape!$I:$I,MATCH('HT 0-0'!KP247,Scrape!$B:$B,0)),"")</f>
        <v/>
      </c>
      <c r="LL247">
        <f>IF(LQ247="0-0",INDEX(Scrape!$J:$J,MATCH('HT 0-0'!KP247,Scrape!$B:$B,0)),"")</f>
        <v/>
      </c>
      <c r="LM247">
        <f>IF(LQ247="0-0",INDEX(Scrape!$K:$K,MATCH('HT 0-0'!KP247,Scrape!$B:$B,0)),"")</f>
        <v/>
      </c>
      <c r="LN247">
        <f>IF(LQ247="0-0",INDEX(Scrape!$L:$L,MATCH('HT 0-0'!KP247,Scrape!$B:$B,0)),"")</f>
        <v/>
      </c>
      <c r="LO247">
        <f>IF(LQ247="0-0",INDEX(Scrape!$M:$M,MATCH('HT 0-0'!KP247,Scrape!$B:$B,0)),"")</f>
        <v/>
      </c>
      <c r="LP247">
        <f>IF(LQ247="0-0",INDEX(Scrape!$N:$N,MATCH('HT 0-0'!KP247,Scrape!$B:$B,0)),"")</f>
        <v/>
      </c>
      <c r="LQ247">
        <f>INDEX(Scrape!$O:$O,MATCH('HT 0-0'!KP247,Scrape!$B:$B,0))</f>
        <v/>
      </c>
      <c r="LR247">
        <f>(1/LJ247)+(1/LI247)+(1/LH247)</f>
        <v/>
      </c>
      <c r="LS247">
        <f>(1/LG247)+(1/LF247)+(1/LE247)</f>
        <v/>
      </c>
      <c r="LT247" s="8">
        <f>IF(INDEX(#REF!,MATCH(KQ247,#REF!,0))=INDEX(#REF!,MATCH(KQ247,#REF!,0)),INDEX(#REF!,MATCH(KQ247,#REF!,0)),"ERROR")</f>
        <v/>
      </c>
      <c r="LU247" s="4">
        <f>IF(KR247="G",2,IF(KR247="R",0.5,IF(KR247="A",1)))</f>
        <v/>
      </c>
      <c r="LV247" s="4">
        <f>IF(KS247="G",0.5,IF(KS247="R",2,IF(KS247="A",1)))</f>
        <v/>
      </c>
      <c r="LW247" s="4">
        <f>IF(KT247="G",2,IF(KT247="R",0.5,IF(KT247="A",1)))</f>
        <v/>
      </c>
      <c r="LX247" s="4">
        <f>IF(KU247="G",0.5,IF(KU247="R",2,IF(KU247="A",1)))</f>
        <v/>
      </c>
      <c r="LY247" s="7">
        <f>(LK247*(LU247+LX247)+(LL247*(LU247+LX247)))</f>
        <v/>
      </c>
      <c r="LZ247" s="7">
        <f>(LN247*(LV247+LW247)+(LO247*(LV247+LW247)))</f>
        <v/>
      </c>
      <c r="MA247" s="11">
        <f>LY247-LZ247</f>
        <v/>
      </c>
      <c r="MB247" s="5">
        <f>MA247+2</f>
        <v/>
      </c>
      <c r="MC247" s="6">
        <f>MA247-2</f>
        <v/>
      </c>
      <c r="MD247" s="4">
        <f>LE247</f>
        <v/>
      </c>
      <c r="ME247" s="9">
        <f>IF(MD247=0,1000,MD247+0.75)</f>
        <v/>
      </c>
      <c r="MF247" s="10">
        <f>IF(MD247=0,0,MD247-0.75)</f>
        <v/>
      </c>
      <c r="MG247" s="4">
        <f>((LM247*(LU247+LX247))-((LP247*(LV247+LW247))))</f>
        <v/>
      </c>
      <c r="MH247" s="9">
        <f>MG247*1.2</f>
        <v/>
      </c>
      <c r="MI247" s="10">
        <f>MG247*0.8</f>
        <v/>
      </c>
      <c r="MJ247">
        <f>IFERROR(OT247,"")</f>
        <v/>
      </c>
      <c r="MK247">
        <f>IFERROR(OU247,"")</f>
        <v/>
      </c>
      <c r="ML247">
        <f>IFERROR(OV247,"")</f>
        <v/>
      </c>
      <c r="MM247">
        <f>IFERROR(OW247,"")</f>
        <v/>
      </c>
      <c r="MN247">
        <f>IFERROR(OX247,"")</f>
        <v/>
      </c>
      <c r="MO247">
        <f>IFERROR(OY247,"")</f>
        <v/>
      </c>
      <c r="MP247" s="1">
        <f>COUNTIFS(#REF!,LT247,#REF!,1,#REF!,"&gt;="&amp;MC247,#REF!,"&lt;="&amp;MB247,#REF!,"&lt;="&amp;ME247,#REF!,"&gt;="&amp;MF247,#REF!,"="&amp;KV247,#REF!,"="&amp;KX247)</f>
        <v/>
      </c>
      <c r="MQ247" s="1">
        <f>COUNTIFS(#REF!,LT247,#REF!,0,#REF!,"&gt;="&amp;MC247,#REF!,"&lt;="&amp;MB247,#REF!,"&lt;="&amp;ME247,#REF!,"&gt;="&amp;MF247,#REF!,"="&amp;KV247,#REF!,"="&amp;KX247)</f>
        <v/>
      </c>
      <c r="MR247" s="1">
        <f>COUNTIFS(#REF!,LT247,#REF!,1,#REF!,"&gt;="&amp;MC247,#REF!,"&lt;="&amp;MB247,#REF!,"&lt;="&amp;ME247,#REF!,"&gt;="&amp;MF247,#REF!,"="&amp;KW247,#REF!,"="&amp;KY247)</f>
        <v/>
      </c>
      <c r="MS247" s="1">
        <f>COUNTIFS(#REF!,LT247,#REF!,0,#REF!,"&gt;="&amp;MC247,#REF!,"&lt;="&amp;MB247,#REF!,"&lt;="&amp;ME247,#REF!,"&gt;="&amp;MF247,#REF!,"="&amp;KW247,#REF!,"="&amp;KY247)</f>
        <v/>
      </c>
      <c r="MT247" s="1">
        <f>COUNTIFS(#REF!,LT247,#REF!,1,#REF!,"&gt;="&amp;MI247,#REF!,"&lt;="&amp;MH247,#REF!,"&lt;="&amp;ME247,#REF!,"&gt;="&amp;MF247)</f>
        <v/>
      </c>
      <c r="MU247" s="1">
        <f>COUNTIFS(#REF!,LT247,#REF!,0,#REF!,"&gt;="&amp;MI247,#REF!,"&lt;="&amp;MH247,#REF!,"&lt;="&amp;ME247,#REF!,"&gt;="&amp;MF247)</f>
        <v/>
      </c>
      <c r="MV247" s="1">
        <f>COUNTIFS(#REF!,LT247,#REF!,1,#REF!,"&gt;="&amp;MI247,#REF!,"&lt;="&amp;MH247,#REF!,"="&amp;KZ247,#REF!,"="&amp;LA247,#REF!,"&lt;="&amp;ME247,#REF!,"&gt;="&amp;MF247)</f>
        <v/>
      </c>
      <c r="MW247" s="1">
        <f>COUNTIFS(#REF!,LT247,#REF!,0,#REF!,"&gt;="&amp;MI247,#REF!,"&lt;="&amp;MH247,#REF!,"="&amp;KZ247,#REF!,"="&amp;LA247,#REF!,"&lt;="&amp;ME247,#REF!,"&gt;="&amp;MF247)</f>
        <v/>
      </c>
      <c r="MX247" s="1">
        <f>COUNTIFS(#REF!,LT247,#REF!,1,#REF!,"&gt;="&amp;MC247,#REF!,"&lt;="&amp;MB247,#REF!,"&lt;="&amp;ME247,#REF!,"&gt;="&amp;MF247)</f>
        <v/>
      </c>
      <c r="MY247" s="1">
        <f>COUNTIFS(#REF!,LT247,#REF!,0,#REF!,"&gt;="&amp;MC247,#REF!,"&lt;="&amp;MB247,#REF!,"&lt;="&amp;ME247,#REF!,"&gt;="&amp;MF247)</f>
        <v/>
      </c>
      <c r="MZ247" s="1">
        <f>COUNTIFS(#REF!,LT247,#REF!,1,#REF!,"&lt;="&amp;ME247,#REF!,"&gt;="&amp;MF247,#REF!,"="&amp;KV247,#REF!,"="&amp;KX247)</f>
        <v/>
      </c>
      <c r="NA247" s="1">
        <f>COUNTIFS(#REF!,LT247,#REF!,0,#REF!,"&lt;="&amp;ME247,#REF!,"&gt;="&amp;MF247,#REF!,"="&amp;KV247,#REF!,"="&amp;KX247)</f>
        <v/>
      </c>
      <c r="NB247" s="1">
        <f>COUNTIFS(#REF!,LT247,#REF!,1,#REF!,"&lt;="&amp;ME247,#REF!,"&gt;="&amp;MF247,#REF!,"="&amp;KW247,#REF!,"="&amp;KY247)</f>
        <v/>
      </c>
      <c r="NC247" s="1">
        <f>COUNTIFS(#REF!,LT247,#REF!,0,#REF!,"&lt;="&amp;ME247,#REF!,"&gt;="&amp;MF247,#REF!,"="&amp;KW247,#REF!,"="&amp;KY247)</f>
        <v/>
      </c>
      <c r="ND247" s="1">
        <f>COUNTIFS(#REF!,LT247,#REF!,1,#REF!,"&gt;="&amp;MC247,#REF!,"&lt;="&amp;MB247,#REF!,"&lt;="&amp;ME247,#REF!,"&gt;="&amp;MF247,#REF!,"="&amp;KV247,#REF!,"="&amp;KX247)</f>
        <v/>
      </c>
      <c r="NE247" s="1">
        <f>COUNTIFS(#REF!,LT247,#REF!,0,#REF!,"&gt;="&amp;MC247,#REF!,"&lt;="&amp;MB247,#REF!,"&lt;="&amp;ME247,#REF!,"&gt;="&amp;MF247,#REF!,"="&amp;KV247,#REF!,"="&amp;KX247)</f>
        <v/>
      </c>
      <c r="NF247" s="1">
        <f>COUNTIFS(#REF!,LT247,#REF!,1,#REF!,"&gt;="&amp;MC247,#REF!,"&lt;="&amp;MB247,#REF!,"&lt;="&amp;ME247,#REF!,"&gt;="&amp;MF247,#REF!,"="&amp;KW247,#REF!,"="&amp;KY247)</f>
        <v/>
      </c>
      <c r="NG247" s="1">
        <f>COUNTIFS(#REF!,LT247,#REF!,0,#REF!,"&gt;="&amp;MC247,#REF!,"&lt;="&amp;MB247,#REF!,"&lt;="&amp;ME247,#REF!,"&gt;="&amp;MF247,#REF!,"="&amp;KW247,#REF!,"="&amp;KY247)</f>
        <v/>
      </c>
      <c r="NH247" s="1">
        <f>COUNTIFS(#REF!,LT247,#REF!,1,#REF!,"&gt;="&amp;MC247,#REF!,"&lt;="&amp;MB247,#REF!,"&lt;="&amp;ME247,#REF!,"&gt;="&amp;MF247,#REF!,"="&amp;KZ247,#REF!,"="&amp;LA247)</f>
        <v/>
      </c>
      <c r="NI247" s="1">
        <f>COUNTIFS(#REF!,LT247,#REF!,0,#REF!,"&gt;="&amp;MC247,#REF!,"&lt;="&amp;MB247,#REF!,"&lt;="&amp;ME247,#REF!,"&gt;="&amp;MF247,#REF!,"="&amp;KZ247,#REF!,"="&amp;LA247)</f>
        <v/>
      </c>
      <c r="NJ247" s="1">
        <f>COUNTIFS(#REF!,LT247,#REF!,1,#REF!,"&gt;="&amp;MI247,#REF!,"&lt;="&amp;MH247,#REF!,"&lt;="&amp;ME247,#REF!,"&gt;="&amp;MF247)</f>
        <v/>
      </c>
      <c r="NK247" s="1">
        <f>COUNTIFS(#REF!,LT247,#REF!,0,#REF!,"&gt;="&amp;MI247,#REF!,"&lt;="&amp;MH247,#REF!,"&lt;="&amp;ME247,#REF!,"&gt;="&amp;MF247)</f>
        <v/>
      </c>
      <c r="NL247" s="1">
        <f>COUNTIFS(#REF!,LT247,#REF!,1,#REF!,"&gt;="&amp;MI247,#REF!,"&lt;="&amp;MH247,#REF!,"="&amp;KZ247,#REF!,"="&amp;LA247,#REF!,"&lt;="&amp;ME247,#REF!,"&gt;="&amp;MF247)</f>
        <v/>
      </c>
      <c r="NM247" s="1">
        <f>COUNTIFS(#REF!,LT247,#REF!,0,#REF!,"&gt;="&amp;MI247,#REF!,"&lt;="&amp;MH247,#REF!,"="&amp;KZ247,#REF!,"="&amp;LA247,#REF!,"&lt;="&amp;ME247,#REF!,"&gt;="&amp;MF247)</f>
        <v/>
      </c>
      <c r="NN247" s="1">
        <f>COUNTIFS(#REF!,LT247,#REF!,1,#REF!,"&gt;="&amp;MC247,#REF!,"&lt;="&amp;MB247,#REF!,"&lt;="&amp;ME247,#REF!,"&gt;="&amp;MF247)</f>
        <v/>
      </c>
      <c r="NO247" s="1">
        <f>COUNTIFS(#REF!,LT247,#REF!,0,#REF!,"&gt;="&amp;MC247,#REF!,"&lt;="&amp;MB247,#REF!,"&lt;="&amp;ME247,#REF!,"&gt;="&amp;MF247)</f>
        <v/>
      </c>
      <c r="NP247" s="1">
        <f>COUNTIFS(#REF!,LT247,#REF!,1,#REF!,"&lt;="&amp;ME247,#REF!,"&gt;="&amp;MF247,#REF!,"="&amp;KV247,#REF!,"="&amp;KX247)</f>
        <v/>
      </c>
      <c r="NQ247" s="1">
        <f>COUNTIFS(#REF!,LT247,#REF!,0,#REF!,"&lt;="&amp;ME247,#REF!,"&gt;="&amp;MF247,#REF!,"="&amp;KV247,#REF!,"="&amp;KX247)</f>
        <v/>
      </c>
      <c r="NR247" s="1">
        <f>COUNTIFS(#REF!,LT247,#REF!,1,#REF!,"&lt;="&amp;ME247,#REF!,"&gt;="&amp;MF247,#REF!,"="&amp;KW247,#REF!,"="&amp;KY247)</f>
        <v/>
      </c>
      <c r="NS247" s="1">
        <f>COUNTIFS(#REF!,LT247,#REF!,0,#REF!,"&lt;="&amp;ME247,#REF!,"&gt;="&amp;MF247,#REF!,"="&amp;KW247,#REF!,"="&amp;KY247)</f>
        <v/>
      </c>
      <c r="NT247" s="1">
        <f>MP247+MR247+MT247+MV247+MX247+MZ247+NB247</f>
        <v/>
      </c>
      <c r="NU247" s="1">
        <f>MQ247+MS247+MU247+MW247+MY247+NA247+NC247</f>
        <v/>
      </c>
      <c r="NV247" s="1">
        <f>NT247+NU247</f>
        <v/>
      </c>
      <c r="NW247" s="33">
        <f>NT247/(NT247+NU247)</f>
        <v/>
      </c>
      <c r="NX247" s="3">
        <f>1/NW247</f>
        <v/>
      </c>
      <c r="NY247" s="1">
        <f>LH247</f>
        <v/>
      </c>
      <c r="NZ247" s="79">
        <f>(NW247*((NY247-1)*0.98))-((1-NW247)*1)</f>
        <v/>
      </c>
      <c r="OA247" s="34">
        <f>IF(LR247&lt;0.9,0,IF(AND(LR247&gt;1.1),0,1))</f>
        <v/>
      </c>
      <c r="OB247" s="34">
        <f>IF(LS247&lt;0.9,0,IF(AND(LS247&gt;1.1),0,1))</f>
        <v/>
      </c>
      <c r="OC247" s="32">
        <f>IF(NV247&gt;99,1,0)</f>
        <v/>
      </c>
      <c r="OD247" s="32">
        <f>IF(NZ247&gt;0.0799,1,0)</f>
        <v/>
      </c>
      <c r="OE247" s="32">
        <f>IF(NZ247&gt;OM247,1,0)</f>
        <v/>
      </c>
      <c r="OF247" s="32">
        <f>OC247+OD247+OE247+OA247+OB247</f>
        <v/>
      </c>
      <c r="OG247" s="1">
        <f>ND247+NF247+NH247+NJ247+NL247+NN247+NP247+NR247</f>
        <v/>
      </c>
      <c r="OH247" s="1">
        <f>NE247+NG247+NI247+NK247+NM247+NO247+NQ247+NS247</f>
        <v/>
      </c>
      <c r="OI247" s="1">
        <f>OG247+OH247</f>
        <v/>
      </c>
      <c r="OJ247" s="33">
        <f>OG247/(OG247+OH247)</f>
        <v/>
      </c>
      <c r="OK247" s="3">
        <f>1/OJ247</f>
        <v/>
      </c>
      <c r="OL247" s="1">
        <f>LI247</f>
        <v/>
      </c>
      <c r="OM247" s="79">
        <f>(OJ247*((OL247-1)*0.98))-((1-OJ247)*1)</f>
        <v/>
      </c>
      <c r="ON247" s="34">
        <f>IF(LR247&lt;0.9,0,IF(AND(LR247&gt;1.1),0,1))</f>
        <v/>
      </c>
      <c r="OO247" s="34">
        <f>IF(LS247&lt;0.9,0,IF(AND(LS247&gt;1.1),0,1))</f>
        <v/>
      </c>
      <c r="OP247" s="32">
        <f>IF(OI247&gt;99,1,0)</f>
        <v/>
      </c>
      <c r="OQ247" s="32">
        <f>IF(OM247&gt;0.0799,1,0)</f>
        <v/>
      </c>
      <c r="OR247" s="32">
        <f>IF(OM247&gt;OZ247,1,0)</f>
        <v/>
      </c>
      <c r="OS247" s="32">
        <f>OP247+OQ247+OR247+ON247+OO247</f>
        <v/>
      </c>
      <c r="OT247">
        <f>IF(OF247=5,"BackHome0-0",IF(AND(OS247=5),"BackAway0-0",""))</f>
        <v/>
      </c>
      <c r="OU247">
        <f>IF(OF247=5,KN247,IF(AND(OS247=5),KO247,""))</f>
        <v/>
      </c>
      <c r="OV247">
        <f>IF(OF247=5,"Match Odds",IF(AND(OS247=5),"Match Odds",""))</f>
        <v/>
      </c>
      <c r="OW247">
        <f>IF(OF247=5,KP247,IF(AND(OS247=5),KP247,""))</f>
        <v/>
      </c>
      <c r="OX247">
        <f>IF(OF247=5,"MATCH_ODDS",IF(AND(OS247=5),"MATCH_ODDS",""))</f>
        <v/>
      </c>
      <c r="OY247">
        <f>IF(OF247=5,"BACK",IF(AND(OS247=5),"BACK",""))</f>
        <v/>
      </c>
    </row>
    <row r="248" ht="16.5" customHeight="1" thickBot="1" thickTop="1">
      <c r="A248" s="2" t="n"/>
      <c r="KN248" s="1">
        <f>IF(INDEX(#REF!,MATCH('HT 0-0'!D248,#REF!,0))=INDEX(#REF!,MATCH('HT 0-0'!D248,#REF!,0)),INDEX(#REF!,MATCH('HT 0-0'!D248,#REF!,0)),"ERROR")</f>
        <v/>
      </c>
      <c r="KO248" s="1">
        <f>IF(INDEX(#REF!,MATCH('HT 0-0'!E248,#REF!,0))=INDEX(#REF!,MATCH('HT 0-0'!E248,#REF!,0)),INDEX(#REF!,MATCH('HT 0-0'!E248,#REF!,0)),"ERROR")</f>
        <v/>
      </c>
      <c r="KP248" s="1">
        <f>KN248&amp;" v "&amp;KO248</f>
        <v/>
      </c>
      <c r="KQ248">
        <f>B248&amp;"_"&amp;C248</f>
        <v/>
      </c>
      <c r="KR248" s="1">
        <f>IF((HW248/KK248)&lt;0.335,"G",IF((HW248/KK248)&gt;0.67,"R","A"))</f>
        <v/>
      </c>
      <c r="KS248" s="1">
        <f>IF((HX248/KK248)&lt;0.335,"G",IF((HX248/KK248)&gt;0.67,"R","A"))</f>
        <v/>
      </c>
      <c r="KT248" s="1">
        <f>IF((IH248/KK248)&lt;0.335,"G",IF((IH248/KK248)&gt;0.67,"R","A"))</f>
        <v/>
      </c>
      <c r="KU248" s="1">
        <f>IF((II248/KK248)&lt;0.335,"G",IF((II248/KK248)&gt;0.67,"R","A"))</f>
        <v/>
      </c>
      <c r="KV248" s="1">
        <f>IF((HZ248/KK248)&lt;0.335,"G",IF((HZ248/KK248)&gt;0.67,"R","A"))</f>
        <v/>
      </c>
      <c r="KW248" s="1">
        <f>IF((HY248/KK248)&lt;0.335,"G",IF((HY248/KK248)&gt;0.67,"R","A"))</f>
        <v/>
      </c>
      <c r="KX248" s="1">
        <f>IF((IK248/KK248)&lt;0.335,"G",IF((IK248/KK248)&gt;0.67,"R","A"))</f>
        <v/>
      </c>
      <c r="KY248" s="1">
        <f>IF((IJ248/KK248)&lt;0.335,"G",IF((IJ248/KK248)&gt;0.67,"R","A"))</f>
        <v/>
      </c>
      <c r="KZ248" s="1">
        <f>IF((HQ248/KK248)&lt;0.335,"G",IF((HQ248/KK248)&gt;0.67,"R","A"))</f>
        <v/>
      </c>
      <c r="LA248" s="1">
        <f>IF((IB248/KK248)&lt;0.335,"G",IF((IB248/KK248)&gt;0.67,"R","A"))</f>
        <v/>
      </c>
      <c r="LB248">
        <f>IF(LQ248="0-0",INDEX(Scrape!#REF!,MATCH('HT 0-0'!KP248,Scrape!$B:$B,0)),"")</f>
        <v/>
      </c>
      <c r="LC248">
        <f>IF(LQ248="0-0",INDEX(Scrape!$A:$A,MATCH('HT 0-0'!KP248,Scrape!$B:$B,0)),"")</f>
        <v/>
      </c>
      <c r="LD248">
        <f>IF(LQ248="0-0",INDEX(Scrape!$B:$B,MATCH('HT 0-0'!KP248,Scrape!$B:$B,0)),"")</f>
        <v/>
      </c>
      <c r="LE248">
        <f>IF(LQ248="0-0",INDEX(Scrape!$C:$C,MATCH('HT 0-0'!KP248,Scrape!$B:$B,0)),"")</f>
        <v/>
      </c>
      <c r="LF248">
        <f>IF(LQ248="0-0",INDEX(Scrape!$D:$D,MATCH('HT 0-0'!KP248,Scrape!$B:$B,0)),"")</f>
        <v/>
      </c>
      <c r="LG248">
        <f>IF(LQ248="0-0",INDEX(Scrape!$E:$E,MATCH('HT 0-0'!KP248,Scrape!$B:$B,0)),"")</f>
        <v/>
      </c>
      <c r="LH248">
        <f>IF(LQ248="0-0",INDEX(Scrape!$F:$F,MATCH('HT 0-0'!KP248,Scrape!$B:$B,0)),"")</f>
        <v/>
      </c>
      <c r="LI248">
        <f>IF(LQ248="0-0",INDEX(Scrape!$G:$G,MATCH('HT 0-0'!KP248,Scrape!$B:$B,0)),"")</f>
        <v/>
      </c>
      <c r="LJ248">
        <f>IF(LQ248="0-0",INDEX(Scrape!$H:$H,MATCH('HT 0-0'!KP248,Scrape!$B:$B,0)),"")</f>
        <v/>
      </c>
      <c r="LK248">
        <f>IF(LQ248="0-0",INDEX(Scrape!$I:$I,MATCH('HT 0-0'!KP248,Scrape!$B:$B,0)),"")</f>
        <v/>
      </c>
      <c r="LL248">
        <f>IF(LQ248="0-0",INDEX(Scrape!$J:$J,MATCH('HT 0-0'!KP248,Scrape!$B:$B,0)),"")</f>
        <v/>
      </c>
      <c r="LM248">
        <f>IF(LQ248="0-0",INDEX(Scrape!$K:$K,MATCH('HT 0-0'!KP248,Scrape!$B:$B,0)),"")</f>
        <v/>
      </c>
      <c r="LN248">
        <f>IF(LQ248="0-0",INDEX(Scrape!$L:$L,MATCH('HT 0-0'!KP248,Scrape!$B:$B,0)),"")</f>
        <v/>
      </c>
      <c r="LO248">
        <f>IF(LQ248="0-0",INDEX(Scrape!$M:$M,MATCH('HT 0-0'!KP248,Scrape!$B:$B,0)),"")</f>
        <v/>
      </c>
      <c r="LP248">
        <f>IF(LQ248="0-0",INDEX(Scrape!$N:$N,MATCH('HT 0-0'!KP248,Scrape!$B:$B,0)),"")</f>
        <v/>
      </c>
      <c r="LQ248">
        <f>INDEX(Scrape!$O:$O,MATCH('HT 0-0'!KP248,Scrape!$B:$B,0))</f>
        <v/>
      </c>
      <c r="LR248">
        <f>(1/LJ248)+(1/LI248)+(1/LH248)</f>
        <v/>
      </c>
      <c r="LS248">
        <f>(1/LG248)+(1/LF248)+(1/LE248)</f>
        <v/>
      </c>
      <c r="LT248" s="8">
        <f>IF(INDEX(#REF!,MATCH(KQ248,#REF!,0))=INDEX(#REF!,MATCH(KQ248,#REF!,0)),INDEX(#REF!,MATCH(KQ248,#REF!,0)),"ERROR")</f>
        <v/>
      </c>
      <c r="LU248" s="4">
        <f>IF(KR248="G",2,IF(KR248="R",0.5,IF(KR248="A",1)))</f>
        <v/>
      </c>
      <c r="LV248" s="4">
        <f>IF(KS248="G",0.5,IF(KS248="R",2,IF(KS248="A",1)))</f>
        <v/>
      </c>
      <c r="LW248" s="4">
        <f>IF(KT248="G",2,IF(KT248="R",0.5,IF(KT248="A",1)))</f>
        <v/>
      </c>
      <c r="LX248" s="4">
        <f>IF(KU248="G",0.5,IF(KU248="R",2,IF(KU248="A",1)))</f>
        <v/>
      </c>
      <c r="LY248" s="7">
        <f>(LK248*(LU248+LX248)+(LL248*(LU248+LX248)))</f>
        <v/>
      </c>
      <c r="LZ248" s="7">
        <f>(LN248*(LV248+LW248)+(LO248*(LV248+LW248)))</f>
        <v/>
      </c>
      <c r="MA248" s="11">
        <f>LY248-LZ248</f>
        <v/>
      </c>
      <c r="MB248" s="5">
        <f>MA248+2</f>
        <v/>
      </c>
      <c r="MC248" s="6">
        <f>MA248-2</f>
        <v/>
      </c>
      <c r="MD248" s="4">
        <f>LE248</f>
        <v/>
      </c>
      <c r="ME248" s="9">
        <f>IF(MD248=0,1000,MD248+0.75)</f>
        <v/>
      </c>
      <c r="MF248" s="10">
        <f>IF(MD248=0,0,MD248-0.75)</f>
        <v/>
      </c>
      <c r="MG248" s="4">
        <f>((LM248*(LU248+LX248))-((LP248*(LV248+LW248))))</f>
        <v/>
      </c>
      <c r="MH248" s="9">
        <f>MG248*1.2</f>
        <v/>
      </c>
      <c r="MI248" s="10">
        <f>MG248*0.8</f>
        <v/>
      </c>
      <c r="MJ248">
        <f>IFERROR(OT248,"")</f>
        <v/>
      </c>
      <c r="MK248">
        <f>IFERROR(OU248,"")</f>
        <v/>
      </c>
      <c r="ML248">
        <f>IFERROR(OV248,"")</f>
        <v/>
      </c>
      <c r="MM248">
        <f>IFERROR(OW248,"")</f>
        <v/>
      </c>
      <c r="MN248">
        <f>IFERROR(OX248,"")</f>
        <v/>
      </c>
      <c r="MO248">
        <f>IFERROR(OY248,"")</f>
        <v/>
      </c>
      <c r="MP248" s="1">
        <f>COUNTIFS(#REF!,LT248,#REF!,1,#REF!,"&gt;="&amp;MC248,#REF!,"&lt;="&amp;MB248,#REF!,"&lt;="&amp;ME248,#REF!,"&gt;="&amp;MF248,#REF!,"="&amp;KV248,#REF!,"="&amp;KX248)</f>
        <v/>
      </c>
      <c r="MQ248" s="1">
        <f>COUNTIFS(#REF!,LT248,#REF!,0,#REF!,"&gt;="&amp;MC248,#REF!,"&lt;="&amp;MB248,#REF!,"&lt;="&amp;ME248,#REF!,"&gt;="&amp;MF248,#REF!,"="&amp;KV248,#REF!,"="&amp;KX248)</f>
        <v/>
      </c>
      <c r="MR248" s="1">
        <f>COUNTIFS(#REF!,LT248,#REF!,1,#REF!,"&gt;="&amp;MC248,#REF!,"&lt;="&amp;MB248,#REF!,"&lt;="&amp;ME248,#REF!,"&gt;="&amp;MF248,#REF!,"="&amp;KW248,#REF!,"="&amp;KY248)</f>
        <v/>
      </c>
      <c r="MS248" s="1">
        <f>COUNTIFS(#REF!,LT248,#REF!,0,#REF!,"&gt;="&amp;MC248,#REF!,"&lt;="&amp;MB248,#REF!,"&lt;="&amp;ME248,#REF!,"&gt;="&amp;MF248,#REF!,"="&amp;KW248,#REF!,"="&amp;KY248)</f>
        <v/>
      </c>
      <c r="MT248" s="1">
        <f>COUNTIFS(#REF!,LT248,#REF!,1,#REF!,"&gt;="&amp;MI248,#REF!,"&lt;="&amp;MH248,#REF!,"&lt;="&amp;ME248,#REF!,"&gt;="&amp;MF248)</f>
        <v/>
      </c>
      <c r="MU248" s="1">
        <f>COUNTIFS(#REF!,LT248,#REF!,0,#REF!,"&gt;="&amp;MI248,#REF!,"&lt;="&amp;MH248,#REF!,"&lt;="&amp;ME248,#REF!,"&gt;="&amp;MF248)</f>
        <v/>
      </c>
      <c r="MV248" s="1">
        <f>COUNTIFS(#REF!,LT248,#REF!,1,#REF!,"&gt;="&amp;MI248,#REF!,"&lt;="&amp;MH248,#REF!,"="&amp;KZ248,#REF!,"="&amp;LA248,#REF!,"&lt;="&amp;ME248,#REF!,"&gt;="&amp;MF248)</f>
        <v/>
      </c>
      <c r="MW248" s="1">
        <f>COUNTIFS(#REF!,LT248,#REF!,0,#REF!,"&gt;="&amp;MI248,#REF!,"&lt;="&amp;MH248,#REF!,"="&amp;KZ248,#REF!,"="&amp;LA248,#REF!,"&lt;="&amp;ME248,#REF!,"&gt;="&amp;MF248)</f>
        <v/>
      </c>
      <c r="MX248" s="1">
        <f>COUNTIFS(#REF!,LT248,#REF!,1,#REF!,"&gt;="&amp;MC248,#REF!,"&lt;="&amp;MB248,#REF!,"&lt;="&amp;ME248,#REF!,"&gt;="&amp;MF248)</f>
        <v/>
      </c>
      <c r="MY248" s="1">
        <f>COUNTIFS(#REF!,LT248,#REF!,0,#REF!,"&gt;="&amp;MC248,#REF!,"&lt;="&amp;MB248,#REF!,"&lt;="&amp;ME248,#REF!,"&gt;="&amp;MF248)</f>
        <v/>
      </c>
      <c r="MZ248" s="1">
        <f>COUNTIFS(#REF!,LT248,#REF!,1,#REF!,"&lt;="&amp;ME248,#REF!,"&gt;="&amp;MF248,#REF!,"="&amp;KV248,#REF!,"="&amp;KX248)</f>
        <v/>
      </c>
      <c r="NA248" s="1">
        <f>COUNTIFS(#REF!,LT248,#REF!,0,#REF!,"&lt;="&amp;ME248,#REF!,"&gt;="&amp;MF248,#REF!,"="&amp;KV248,#REF!,"="&amp;KX248)</f>
        <v/>
      </c>
      <c r="NB248" s="1">
        <f>COUNTIFS(#REF!,LT248,#REF!,1,#REF!,"&lt;="&amp;ME248,#REF!,"&gt;="&amp;MF248,#REF!,"="&amp;KW248,#REF!,"="&amp;KY248)</f>
        <v/>
      </c>
      <c r="NC248" s="1">
        <f>COUNTIFS(#REF!,LT248,#REF!,0,#REF!,"&lt;="&amp;ME248,#REF!,"&gt;="&amp;MF248,#REF!,"="&amp;KW248,#REF!,"="&amp;KY248)</f>
        <v/>
      </c>
      <c r="ND248" s="1">
        <f>COUNTIFS(#REF!,LT248,#REF!,1,#REF!,"&gt;="&amp;MC248,#REF!,"&lt;="&amp;MB248,#REF!,"&lt;="&amp;ME248,#REF!,"&gt;="&amp;MF248,#REF!,"="&amp;KV248,#REF!,"="&amp;KX248)</f>
        <v/>
      </c>
      <c r="NE248" s="1">
        <f>COUNTIFS(#REF!,LT248,#REF!,0,#REF!,"&gt;="&amp;MC248,#REF!,"&lt;="&amp;MB248,#REF!,"&lt;="&amp;ME248,#REF!,"&gt;="&amp;MF248,#REF!,"="&amp;KV248,#REF!,"="&amp;KX248)</f>
        <v/>
      </c>
      <c r="NF248" s="1">
        <f>COUNTIFS(#REF!,LT248,#REF!,1,#REF!,"&gt;="&amp;MC248,#REF!,"&lt;="&amp;MB248,#REF!,"&lt;="&amp;ME248,#REF!,"&gt;="&amp;MF248,#REF!,"="&amp;KW248,#REF!,"="&amp;KY248)</f>
        <v/>
      </c>
      <c r="NG248" s="1">
        <f>COUNTIFS(#REF!,LT248,#REF!,0,#REF!,"&gt;="&amp;MC248,#REF!,"&lt;="&amp;MB248,#REF!,"&lt;="&amp;ME248,#REF!,"&gt;="&amp;MF248,#REF!,"="&amp;KW248,#REF!,"="&amp;KY248)</f>
        <v/>
      </c>
      <c r="NH248" s="1">
        <f>COUNTIFS(#REF!,LT248,#REF!,1,#REF!,"&gt;="&amp;MC248,#REF!,"&lt;="&amp;MB248,#REF!,"&lt;="&amp;ME248,#REF!,"&gt;="&amp;MF248,#REF!,"="&amp;KZ248,#REF!,"="&amp;LA248)</f>
        <v/>
      </c>
      <c r="NI248" s="1">
        <f>COUNTIFS(#REF!,LT248,#REF!,0,#REF!,"&gt;="&amp;MC248,#REF!,"&lt;="&amp;MB248,#REF!,"&lt;="&amp;ME248,#REF!,"&gt;="&amp;MF248,#REF!,"="&amp;KZ248,#REF!,"="&amp;LA248)</f>
        <v/>
      </c>
      <c r="NJ248" s="1">
        <f>COUNTIFS(#REF!,LT248,#REF!,1,#REF!,"&gt;="&amp;MI248,#REF!,"&lt;="&amp;MH248,#REF!,"&lt;="&amp;ME248,#REF!,"&gt;="&amp;MF248)</f>
        <v/>
      </c>
      <c r="NK248" s="1">
        <f>COUNTIFS(#REF!,LT248,#REF!,0,#REF!,"&gt;="&amp;MI248,#REF!,"&lt;="&amp;MH248,#REF!,"&lt;="&amp;ME248,#REF!,"&gt;="&amp;MF248)</f>
        <v/>
      </c>
      <c r="NL248" s="1">
        <f>COUNTIFS(#REF!,LT248,#REF!,1,#REF!,"&gt;="&amp;MI248,#REF!,"&lt;="&amp;MH248,#REF!,"="&amp;KZ248,#REF!,"="&amp;LA248,#REF!,"&lt;="&amp;ME248,#REF!,"&gt;="&amp;MF248)</f>
        <v/>
      </c>
      <c r="NM248" s="1">
        <f>COUNTIFS(#REF!,LT248,#REF!,0,#REF!,"&gt;="&amp;MI248,#REF!,"&lt;="&amp;MH248,#REF!,"="&amp;KZ248,#REF!,"="&amp;LA248,#REF!,"&lt;="&amp;ME248,#REF!,"&gt;="&amp;MF248)</f>
        <v/>
      </c>
      <c r="NN248" s="1">
        <f>COUNTIFS(#REF!,LT248,#REF!,1,#REF!,"&gt;="&amp;MC248,#REF!,"&lt;="&amp;MB248,#REF!,"&lt;="&amp;ME248,#REF!,"&gt;="&amp;MF248)</f>
        <v/>
      </c>
      <c r="NO248" s="1">
        <f>COUNTIFS(#REF!,LT248,#REF!,0,#REF!,"&gt;="&amp;MC248,#REF!,"&lt;="&amp;MB248,#REF!,"&lt;="&amp;ME248,#REF!,"&gt;="&amp;MF248)</f>
        <v/>
      </c>
      <c r="NP248" s="1">
        <f>COUNTIFS(#REF!,LT248,#REF!,1,#REF!,"&lt;="&amp;ME248,#REF!,"&gt;="&amp;MF248,#REF!,"="&amp;KV248,#REF!,"="&amp;KX248)</f>
        <v/>
      </c>
      <c r="NQ248" s="1">
        <f>COUNTIFS(#REF!,LT248,#REF!,0,#REF!,"&lt;="&amp;ME248,#REF!,"&gt;="&amp;MF248,#REF!,"="&amp;KV248,#REF!,"="&amp;KX248)</f>
        <v/>
      </c>
      <c r="NR248" s="1">
        <f>COUNTIFS(#REF!,LT248,#REF!,1,#REF!,"&lt;="&amp;ME248,#REF!,"&gt;="&amp;MF248,#REF!,"="&amp;KW248,#REF!,"="&amp;KY248)</f>
        <v/>
      </c>
      <c r="NS248" s="1">
        <f>COUNTIFS(#REF!,LT248,#REF!,0,#REF!,"&lt;="&amp;ME248,#REF!,"&gt;="&amp;MF248,#REF!,"="&amp;KW248,#REF!,"="&amp;KY248)</f>
        <v/>
      </c>
      <c r="NT248" s="1">
        <f>MP248+MR248+MT248+MV248+MX248+MZ248+NB248</f>
        <v/>
      </c>
      <c r="NU248" s="1">
        <f>MQ248+MS248+MU248+MW248+MY248+NA248+NC248</f>
        <v/>
      </c>
      <c r="NV248" s="1">
        <f>NT248+NU248</f>
        <v/>
      </c>
      <c r="NW248" s="33">
        <f>NT248/(NT248+NU248)</f>
        <v/>
      </c>
      <c r="NX248" s="3">
        <f>1/NW248</f>
        <v/>
      </c>
      <c r="NY248" s="1">
        <f>LH248</f>
        <v/>
      </c>
      <c r="NZ248" s="79">
        <f>(NW248*((NY248-1)*0.98))-((1-NW248)*1)</f>
        <v/>
      </c>
      <c r="OA248" s="34">
        <f>IF(LR248&lt;0.9,0,IF(AND(LR248&gt;1.1),0,1))</f>
        <v/>
      </c>
      <c r="OB248" s="34">
        <f>IF(LS248&lt;0.9,0,IF(AND(LS248&gt;1.1),0,1))</f>
        <v/>
      </c>
      <c r="OC248" s="32">
        <f>IF(NV248&gt;99,1,0)</f>
        <v/>
      </c>
      <c r="OD248" s="32">
        <f>IF(NZ248&gt;0.0799,1,0)</f>
        <v/>
      </c>
      <c r="OE248" s="32">
        <f>IF(NZ248&gt;OM248,1,0)</f>
        <v/>
      </c>
      <c r="OF248" s="32">
        <f>OC248+OD248+OE248+OA248+OB248</f>
        <v/>
      </c>
      <c r="OG248" s="1">
        <f>ND248+NF248+NH248+NJ248+NL248+NN248+NP248+NR248</f>
        <v/>
      </c>
      <c r="OH248" s="1">
        <f>NE248+NG248+NI248+NK248+NM248+NO248+NQ248+NS248</f>
        <v/>
      </c>
      <c r="OI248" s="1">
        <f>OG248+OH248</f>
        <v/>
      </c>
      <c r="OJ248" s="33">
        <f>OG248/(OG248+OH248)</f>
        <v/>
      </c>
      <c r="OK248" s="3">
        <f>1/OJ248</f>
        <v/>
      </c>
      <c r="OL248" s="1">
        <f>LI248</f>
        <v/>
      </c>
      <c r="OM248" s="79">
        <f>(OJ248*((OL248-1)*0.98))-((1-OJ248)*1)</f>
        <v/>
      </c>
      <c r="ON248" s="34">
        <f>IF(LR248&lt;0.9,0,IF(AND(LR248&gt;1.1),0,1))</f>
        <v/>
      </c>
      <c r="OO248" s="34">
        <f>IF(LS248&lt;0.9,0,IF(AND(LS248&gt;1.1),0,1))</f>
        <v/>
      </c>
      <c r="OP248" s="32">
        <f>IF(OI248&gt;99,1,0)</f>
        <v/>
      </c>
      <c r="OQ248" s="32">
        <f>IF(OM248&gt;0.0799,1,0)</f>
        <v/>
      </c>
      <c r="OR248" s="32">
        <f>IF(OM248&gt;OZ248,1,0)</f>
        <v/>
      </c>
      <c r="OS248" s="32">
        <f>OP248+OQ248+OR248+ON248+OO248</f>
        <v/>
      </c>
      <c r="OT248">
        <f>IF(OF248=5,"BackHome0-0",IF(AND(OS248=5),"BackAway0-0",""))</f>
        <v/>
      </c>
      <c r="OU248">
        <f>IF(OF248=5,KN248,IF(AND(OS248=5),KO248,""))</f>
        <v/>
      </c>
      <c r="OV248">
        <f>IF(OF248=5,"Match Odds",IF(AND(OS248=5),"Match Odds",""))</f>
        <v/>
      </c>
      <c r="OW248">
        <f>IF(OF248=5,KP248,IF(AND(OS248=5),KP248,""))</f>
        <v/>
      </c>
      <c r="OX248">
        <f>IF(OF248=5,"MATCH_ODDS",IF(AND(OS248=5),"MATCH_ODDS",""))</f>
        <v/>
      </c>
      <c r="OY248">
        <f>IF(OF248=5,"BACK",IF(AND(OS248=5),"BACK",""))</f>
        <v/>
      </c>
    </row>
    <row r="249" ht="16.5" customHeight="1" thickBot="1" thickTop="1">
      <c r="A249" s="2" t="n"/>
      <c r="KN249" s="1">
        <f>IF(INDEX(#REF!,MATCH('HT 0-0'!D249,#REF!,0))=INDEX(#REF!,MATCH('HT 0-0'!D249,#REF!,0)),INDEX(#REF!,MATCH('HT 0-0'!D249,#REF!,0)),"ERROR")</f>
        <v/>
      </c>
      <c r="KO249" s="1">
        <f>IF(INDEX(#REF!,MATCH('HT 0-0'!E249,#REF!,0))=INDEX(#REF!,MATCH('HT 0-0'!E249,#REF!,0)),INDEX(#REF!,MATCH('HT 0-0'!E249,#REF!,0)),"ERROR")</f>
        <v/>
      </c>
      <c r="KP249" s="1">
        <f>KN249&amp;" v "&amp;KO249</f>
        <v/>
      </c>
      <c r="KQ249">
        <f>B249&amp;"_"&amp;C249</f>
        <v/>
      </c>
      <c r="KR249" s="1">
        <f>IF((HW249/KK249)&lt;0.335,"G",IF((HW249/KK249)&gt;0.67,"R","A"))</f>
        <v/>
      </c>
      <c r="KS249" s="1">
        <f>IF((HX249/KK249)&lt;0.335,"G",IF((HX249/KK249)&gt;0.67,"R","A"))</f>
        <v/>
      </c>
      <c r="KT249" s="1">
        <f>IF((IH249/KK249)&lt;0.335,"G",IF((IH249/KK249)&gt;0.67,"R","A"))</f>
        <v/>
      </c>
      <c r="KU249" s="1">
        <f>IF((II249/KK249)&lt;0.335,"G",IF((II249/KK249)&gt;0.67,"R","A"))</f>
        <v/>
      </c>
      <c r="KV249" s="1">
        <f>IF((HZ249/KK249)&lt;0.335,"G",IF((HZ249/KK249)&gt;0.67,"R","A"))</f>
        <v/>
      </c>
      <c r="KW249" s="1">
        <f>IF((HY249/KK249)&lt;0.335,"G",IF((HY249/KK249)&gt;0.67,"R","A"))</f>
        <v/>
      </c>
      <c r="KX249" s="1">
        <f>IF((IK249/KK249)&lt;0.335,"G",IF((IK249/KK249)&gt;0.67,"R","A"))</f>
        <v/>
      </c>
      <c r="KY249" s="1">
        <f>IF((IJ249/KK249)&lt;0.335,"G",IF((IJ249/KK249)&gt;0.67,"R","A"))</f>
        <v/>
      </c>
      <c r="KZ249" s="1">
        <f>IF((HQ249/KK249)&lt;0.335,"G",IF((HQ249/KK249)&gt;0.67,"R","A"))</f>
        <v/>
      </c>
      <c r="LA249" s="1">
        <f>IF((IB249/KK249)&lt;0.335,"G",IF((IB249/KK249)&gt;0.67,"R","A"))</f>
        <v/>
      </c>
      <c r="LB249">
        <f>IF(LQ249="0-0",INDEX(Scrape!#REF!,MATCH('HT 0-0'!KP249,Scrape!$B:$B,0)),"")</f>
        <v/>
      </c>
      <c r="LC249">
        <f>IF(LQ249="0-0",INDEX(Scrape!$A:$A,MATCH('HT 0-0'!KP249,Scrape!$B:$B,0)),"")</f>
        <v/>
      </c>
      <c r="LD249">
        <f>IF(LQ249="0-0",INDEX(Scrape!$B:$B,MATCH('HT 0-0'!KP249,Scrape!$B:$B,0)),"")</f>
        <v/>
      </c>
      <c r="LE249">
        <f>IF(LQ249="0-0",INDEX(Scrape!$C:$C,MATCH('HT 0-0'!KP249,Scrape!$B:$B,0)),"")</f>
        <v/>
      </c>
      <c r="LF249">
        <f>IF(LQ249="0-0",INDEX(Scrape!$D:$D,MATCH('HT 0-0'!KP249,Scrape!$B:$B,0)),"")</f>
        <v/>
      </c>
      <c r="LG249">
        <f>IF(LQ249="0-0",INDEX(Scrape!$E:$E,MATCH('HT 0-0'!KP249,Scrape!$B:$B,0)),"")</f>
        <v/>
      </c>
      <c r="LH249">
        <f>IF(LQ249="0-0",INDEX(Scrape!$F:$F,MATCH('HT 0-0'!KP249,Scrape!$B:$B,0)),"")</f>
        <v/>
      </c>
      <c r="LI249">
        <f>IF(LQ249="0-0",INDEX(Scrape!$G:$G,MATCH('HT 0-0'!KP249,Scrape!$B:$B,0)),"")</f>
        <v/>
      </c>
      <c r="LJ249">
        <f>IF(LQ249="0-0",INDEX(Scrape!$H:$H,MATCH('HT 0-0'!KP249,Scrape!$B:$B,0)),"")</f>
        <v/>
      </c>
      <c r="LK249">
        <f>IF(LQ249="0-0",INDEX(Scrape!$I:$I,MATCH('HT 0-0'!KP249,Scrape!$B:$B,0)),"")</f>
        <v/>
      </c>
      <c r="LL249">
        <f>IF(LQ249="0-0",INDEX(Scrape!$J:$J,MATCH('HT 0-0'!KP249,Scrape!$B:$B,0)),"")</f>
        <v/>
      </c>
      <c r="LM249">
        <f>IF(LQ249="0-0",INDEX(Scrape!$K:$K,MATCH('HT 0-0'!KP249,Scrape!$B:$B,0)),"")</f>
        <v/>
      </c>
      <c r="LN249">
        <f>IF(LQ249="0-0",INDEX(Scrape!$L:$L,MATCH('HT 0-0'!KP249,Scrape!$B:$B,0)),"")</f>
        <v/>
      </c>
      <c r="LO249">
        <f>IF(LQ249="0-0",INDEX(Scrape!$M:$M,MATCH('HT 0-0'!KP249,Scrape!$B:$B,0)),"")</f>
        <v/>
      </c>
      <c r="LP249">
        <f>IF(LQ249="0-0",INDEX(Scrape!$N:$N,MATCH('HT 0-0'!KP249,Scrape!$B:$B,0)),"")</f>
        <v/>
      </c>
      <c r="LQ249">
        <f>INDEX(Scrape!$O:$O,MATCH('HT 0-0'!KP249,Scrape!$B:$B,0))</f>
        <v/>
      </c>
      <c r="LR249">
        <f>(1/LJ249)+(1/LI249)+(1/LH249)</f>
        <v/>
      </c>
      <c r="LS249">
        <f>(1/LG249)+(1/LF249)+(1/LE249)</f>
        <v/>
      </c>
      <c r="LT249" s="8">
        <f>IF(INDEX(#REF!,MATCH(KQ249,#REF!,0))=INDEX(#REF!,MATCH(KQ249,#REF!,0)),INDEX(#REF!,MATCH(KQ249,#REF!,0)),"ERROR")</f>
        <v/>
      </c>
      <c r="LU249" s="4">
        <f>IF(KR249="G",2,IF(KR249="R",0.5,IF(KR249="A",1)))</f>
        <v/>
      </c>
      <c r="LV249" s="4">
        <f>IF(KS249="G",0.5,IF(KS249="R",2,IF(KS249="A",1)))</f>
        <v/>
      </c>
      <c r="LW249" s="4">
        <f>IF(KT249="G",2,IF(KT249="R",0.5,IF(KT249="A",1)))</f>
        <v/>
      </c>
      <c r="LX249" s="4">
        <f>IF(KU249="G",0.5,IF(KU249="R",2,IF(KU249="A",1)))</f>
        <v/>
      </c>
      <c r="LY249" s="7">
        <f>(LK249*(LU249+LX249)+(LL249*(LU249+LX249)))</f>
        <v/>
      </c>
      <c r="LZ249" s="7">
        <f>(LN249*(LV249+LW249)+(LO249*(LV249+LW249)))</f>
        <v/>
      </c>
      <c r="MA249" s="11">
        <f>LY249-LZ249</f>
        <v/>
      </c>
      <c r="MB249" s="5">
        <f>MA249+2</f>
        <v/>
      </c>
      <c r="MC249" s="6">
        <f>MA249-2</f>
        <v/>
      </c>
      <c r="MD249" s="4">
        <f>LE249</f>
        <v/>
      </c>
      <c r="ME249" s="9">
        <f>IF(MD249=0,1000,MD249+0.75)</f>
        <v/>
      </c>
      <c r="MF249" s="10">
        <f>IF(MD249=0,0,MD249-0.75)</f>
        <v/>
      </c>
      <c r="MG249" s="4">
        <f>((LM249*(LU249+LX249))-((LP249*(LV249+LW249))))</f>
        <v/>
      </c>
      <c r="MH249" s="9">
        <f>MG249*1.2</f>
        <v/>
      </c>
      <c r="MI249" s="10">
        <f>MG249*0.8</f>
        <v/>
      </c>
      <c r="MJ249">
        <f>IFERROR(OT249,"")</f>
        <v/>
      </c>
      <c r="MK249">
        <f>IFERROR(OU249,"")</f>
        <v/>
      </c>
      <c r="ML249">
        <f>IFERROR(OV249,"")</f>
        <v/>
      </c>
      <c r="MM249">
        <f>IFERROR(OW249,"")</f>
        <v/>
      </c>
      <c r="MN249">
        <f>IFERROR(OX249,"")</f>
        <v/>
      </c>
      <c r="MO249">
        <f>IFERROR(OY249,"")</f>
        <v/>
      </c>
      <c r="MP249" s="1">
        <f>COUNTIFS(#REF!,LT249,#REF!,1,#REF!,"&gt;="&amp;MC249,#REF!,"&lt;="&amp;MB249,#REF!,"&lt;="&amp;ME249,#REF!,"&gt;="&amp;MF249,#REF!,"="&amp;KV249,#REF!,"="&amp;KX249)</f>
        <v/>
      </c>
      <c r="MQ249" s="1">
        <f>COUNTIFS(#REF!,LT249,#REF!,0,#REF!,"&gt;="&amp;MC249,#REF!,"&lt;="&amp;MB249,#REF!,"&lt;="&amp;ME249,#REF!,"&gt;="&amp;MF249,#REF!,"="&amp;KV249,#REF!,"="&amp;KX249)</f>
        <v/>
      </c>
      <c r="MR249" s="1">
        <f>COUNTIFS(#REF!,LT249,#REF!,1,#REF!,"&gt;="&amp;MC249,#REF!,"&lt;="&amp;MB249,#REF!,"&lt;="&amp;ME249,#REF!,"&gt;="&amp;MF249,#REF!,"="&amp;KW249,#REF!,"="&amp;KY249)</f>
        <v/>
      </c>
      <c r="MS249" s="1">
        <f>COUNTIFS(#REF!,LT249,#REF!,0,#REF!,"&gt;="&amp;MC249,#REF!,"&lt;="&amp;MB249,#REF!,"&lt;="&amp;ME249,#REF!,"&gt;="&amp;MF249,#REF!,"="&amp;KW249,#REF!,"="&amp;KY249)</f>
        <v/>
      </c>
      <c r="MT249" s="1">
        <f>COUNTIFS(#REF!,LT249,#REF!,1,#REF!,"&gt;="&amp;MI249,#REF!,"&lt;="&amp;MH249,#REF!,"&lt;="&amp;ME249,#REF!,"&gt;="&amp;MF249)</f>
        <v/>
      </c>
      <c r="MU249" s="1">
        <f>COUNTIFS(#REF!,LT249,#REF!,0,#REF!,"&gt;="&amp;MI249,#REF!,"&lt;="&amp;MH249,#REF!,"&lt;="&amp;ME249,#REF!,"&gt;="&amp;MF249)</f>
        <v/>
      </c>
      <c r="MV249" s="1">
        <f>COUNTIFS(#REF!,LT249,#REF!,1,#REF!,"&gt;="&amp;MI249,#REF!,"&lt;="&amp;MH249,#REF!,"="&amp;KZ249,#REF!,"="&amp;LA249,#REF!,"&lt;="&amp;ME249,#REF!,"&gt;="&amp;MF249)</f>
        <v/>
      </c>
      <c r="MW249" s="1">
        <f>COUNTIFS(#REF!,LT249,#REF!,0,#REF!,"&gt;="&amp;MI249,#REF!,"&lt;="&amp;MH249,#REF!,"="&amp;KZ249,#REF!,"="&amp;LA249,#REF!,"&lt;="&amp;ME249,#REF!,"&gt;="&amp;MF249)</f>
        <v/>
      </c>
      <c r="MX249" s="1">
        <f>COUNTIFS(#REF!,LT249,#REF!,1,#REF!,"&gt;="&amp;MC249,#REF!,"&lt;="&amp;MB249,#REF!,"&lt;="&amp;ME249,#REF!,"&gt;="&amp;MF249)</f>
        <v/>
      </c>
      <c r="MY249" s="1">
        <f>COUNTIFS(#REF!,LT249,#REF!,0,#REF!,"&gt;="&amp;MC249,#REF!,"&lt;="&amp;MB249,#REF!,"&lt;="&amp;ME249,#REF!,"&gt;="&amp;MF249)</f>
        <v/>
      </c>
      <c r="MZ249" s="1">
        <f>COUNTIFS(#REF!,LT249,#REF!,1,#REF!,"&lt;="&amp;ME249,#REF!,"&gt;="&amp;MF249,#REF!,"="&amp;KV249,#REF!,"="&amp;KX249)</f>
        <v/>
      </c>
      <c r="NA249" s="1">
        <f>COUNTIFS(#REF!,LT249,#REF!,0,#REF!,"&lt;="&amp;ME249,#REF!,"&gt;="&amp;MF249,#REF!,"="&amp;KV249,#REF!,"="&amp;KX249)</f>
        <v/>
      </c>
      <c r="NB249" s="1">
        <f>COUNTIFS(#REF!,LT249,#REF!,1,#REF!,"&lt;="&amp;ME249,#REF!,"&gt;="&amp;MF249,#REF!,"="&amp;KW249,#REF!,"="&amp;KY249)</f>
        <v/>
      </c>
      <c r="NC249" s="1">
        <f>COUNTIFS(#REF!,LT249,#REF!,0,#REF!,"&lt;="&amp;ME249,#REF!,"&gt;="&amp;MF249,#REF!,"="&amp;KW249,#REF!,"="&amp;KY249)</f>
        <v/>
      </c>
      <c r="ND249" s="1">
        <f>COUNTIFS(#REF!,LT249,#REF!,1,#REF!,"&gt;="&amp;MC249,#REF!,"&lt;="&amp;MB249,#REF!,"&lt;="&amp;ME249,#REF!,"&gt;="&amp;MF249,#REF!,"="&amp;KV249,#REF!,"="&amp;KX249)</f>
        <v/>
      </c>
      <c r="NE249" s="1">
        <f>COUNTIFS(#REF!,LT249,#REF!,0,#REF!,"&gt;="&amp;MC249,#REF!,"&lt;="&amp;MB249,#REF!,"&lt;="&amp;ME249,#REF!,"&gt;="&amp;MF249,#REF!,"="&amp;KV249,#REF!,"="&amp;KX249)</f>
        <v/>
      </c>
      <c r="NF249" s="1">
        <f>COUNTIFS(#REF!,LT249,#REF!,1,#REF!,"&gt;="&amp;MC249,#REF!,"&lt;="&amp;MB249,#REF!,"&lt;="&amp;ME249,#REF!,"&gt;="&amp;MF249,#REF!,"="&amp;KW249,#REF!,"="&amp;KY249)</f>
        <v/>
      </c>
      <c r="NG249" s="1">
        <f>COUNTIFS(#REF!,LT249,#REF!,0,#REF!,"&gt;="&amp;MC249,#REF!,"&lt;="&amp;MB249,#REF!,"&lt;="&amp;ME249,#REF!,"&gt;="&amp;MF249,#REF!,"="&amp;KW249,#REF!,"="&amp;KY249)</f>
        <v/>
      </c>
      <c r="NH249" s="1">
        <f>COUNTIFS(#REF!,LT249,#REF!,1,#REF!,"&gt;="&amp;MC249,#REF!,"&lt;="&amp;MB249,#REF!,"&lt;="&amp;ME249,#REF!,"&gt;="&amp;MF249,#REF!,"="&amp;KZ249,#REF!,"="&amp;LA249)</f>
        <v/>
      </c>
      <c r="NI249" s="1">
        <f>COUNTIFS(#REF!,LT249,#REF!,0,#REF!,"&gt;="&amp;MC249,#REF!,"&lt;="&amp;MB249,#REF!,"&lt;="&amp;ME249,#REF!,"&gt;="&amp;MF249,#REF!,"="&amp;KZ249,#REF!,"="&amp;LA249)</f>
        <v/>
      </c>
      <c r="NJ249" s="1">
        <f>COUNTIFS(#REF!,LT249,#REF!,1,#REF!,"&gt;="&amp;MI249,#REF!,"&lt;="&amp;MH249,#REF!,"&lt;="&amp;ME249,#REF!,"&gt;="&amp;MF249)</f>
        <v/>
      </c>
      <c r="NK249" s="1">
        <f>COUNTIFS(#REF!,LT249,#REF!,0,#REF!,"&gt;="&amp;MI249,#REF!,"&lt;="&amp;MH249,#REF!,"&lt;="&amp;ME249,#REF!,"&gt;="&amp;MF249)</f>
        <v/>
      </c>
      <c r="NL249" s="1">
        <f>COUNTIFS(#REF!,LT249,#REF!,1,#REF!,"&gt;="&amp;MI249,#REF!,"&lt;="&amp;MH249,#REF!,"="&amp;KZ249,#REF!,"="&amp;LA249,#REF!,"&lt;="&amp;ME249,#REF!,"&gt;="&amp;MF249)</f>
        <v/>
      </c>
      <c r="NM249" s="1">
        <f>COUNTIFS(#REF!,LT249,#REF!,0,#REF!,"&gt;="&amp;MI249,#REF!,"&lt;="&amp;MH249,#REF!,"="&amp;KZ249,#REF!,"="&amp;LA249,#REF!,"&lt;="&amp;ME249,#REF!,"&gt;="&amp;MF249)</f>
        <v/>
      </c>
      <c r="NN249" s="1">
        <f>COUNTIFS(#REF!,LT249,#REF!,1,#REF!,"&gt;="&amp;MC249,#REF!,"&lt;="&amp;MB249,#REF!,"&lt;="&amp;ME249,#REF!,"&gt;="&amp;MF249)</f>
        <v/>
      </c>
      <c r="NO249" s="1">
        <f>COUNTIFS(#REF!,LT249,#REF!,0,#REF!,"&gt;="&amp;MC249,#REF!,"&lt;="&amp;MB249,#REF!,"&lt;="&amp;ME249,#REF!,"&gt;="&amp;MF249)</f>
        <v/>
      </c>
      <c r="NP249" s="1">
        <f>COUNTIFS(#REF!,LT249,#REF!,1,#REF!,"&lt;="&amp;ME249,#REF!,"&gt;="&amp;MF249,#REF!,"="&amp;KV249,#REF!,"="&amp;KX249)</f>
        <v/>
      </c>
      <c r="NQ249" s="1">
        <f>COUNTIFS(#REF!,LT249,#REF!,0,#REF!,"&lt;="&amp;ME249,#REF!,"&gt;="&amp;MF249,#REF!,"="&amp;KV249,#REF!,"="&amp;KX249)</f>
        <v/>
      </c>
      <c r="NR249" s="1">
        <f>COUNTIFS(#REF!,LT249,#REF!,1,#REF!,"&lt;="&amp;ME249,#REF!,"&gt;="&amp;MF249,#REF!,"="&amp;KW249,#REF!,"="&amp;KY249)</f>
        <v/>
      </c>
      <c r="NS249" s="1">
        <f>COUNTIFS(#REF!,LT249,#REF!,0,#REF!,"&lt;="&amp;ME249,#REF!,"&gt;="&amp;MF249,#REF!,"="&amp;KW249,#REF!,"="&amp;KY249)</f>
        <v/>
      </c>
      <c r="NT249" s="1">
        <f>MP249+MR249+MT249+MV249+MX249+MZ249+NB249</f>
        <v/>
      </c>
      <c r="NU249" s="1">
        <f>MQ249+MS249+MU249+MW249+MY249+NA249+NC249</f>
        <v/>
      </c>
      <c r="NV249" s="1">
        <f>NT249+NU249</f>
        <v/>
      </c>
      <c r="NW249" s="33">
        <f>NT249/(NT249+NU249)</f>
        <v/>
      </c>
      <c r="NX249" s="3">
        <f>1/NW249</f>
        <v/>
      </c>
      <c r="NY249" s="1">
        <f>LH249</f>
        <v/>
      </c>
      <c r="NZ249" s="79">
        <f>(NW249*((NY249-1)*0.98))-((1-NW249)*1)</f>
        <v/>
      </c>
      <c r="OA249" s="34">
        <f>IF(LR249&lt;0.9,0,IF(AND(LR249&gt;1.1),0,1))</f>
        <v/>
      </c>
      <c r="OB249" s="34">
        <f>IF(LS249&lt;0.9,0,IF(AND(LS249&gt;1.1),0,1))</f>
        <v/>
      </c>
      <c r="OC249" s="32">
        <f>IF(NV249&gt;99,1,0)</f>
        <v/>
      </c>
      <c r="OD249" s="32">
        <f>IF(NZ249&gt;0.0799,1,0)</f>
        <v/>
      </c>
      <c r="OE249" s="32">
        <f>IF(NZ249&gt;OM249,1,0)</f>
        <v/>
      </c>
      <c r="OF249" s="32">
        <f>OC249+OD249+OE249+OA249+OB249</f>
        <v/>
      </c>
      <c r="OG249" s="1">
        <f>ND249+NF249+NH249+NJ249+NL249+NN249+NP249+NR249</f>
        <v/>
      </c>
      <c r="OH249" s="1">
        <f>NE249+NG249+NI249+NK249+NM249+NO249+NQ249+NS249</f>
        <v/>
      </c>
      <c r="OI249" s="1">
        <f>OG249+OH249</f>
        <v/>
      </c>
      <c r="OJ249" s="33">
        <f>OG249/(OG249+OH249)</f>
        <v/>
      </c>
      <c r="OK249" s="3">
        <f>1/OJ249</f>
        <v/>
      </c>
      <c r="OL249" s="1">
        <f>LI249</f>
        <v/>
      </c>
      <c r="OM249" s="79">
        <f>(OJ249*((OL249-1)*0.98))-((1-OJ249)*1)</f>
        <v/>
      </c>
      <c r="ON249" s="34">
        <f>IF(LR249&lt;0.9,0,IF(AND(LR249&gt;1.1),0,1))</f>
        <v/>
      </c>
      <c r="OO249" s="34">
        <f>IF(LS249&lt;0.9,0,IF(AND(LS249&gt;1.1),0,1))</f>
        <v/>
      </c>
      <c r="OP249" s="32">
        <f>IF(OI249&gt;99,1,0)</f>
        <v/>
      </c>
      <c r="OQ249" s="32">
        <f>IF(OM249&gt;0.0799,1,0)</f>
        <v/>
      </c>
      <c r="OR249" s="32">
        <f>IF(OM249&gt;OZ249,1,0)</f>
        <v/>
      </c>
      <c r="OS249" s="32">
        <f>OP249+OQ249+OR249+ON249+OO249</f>
        <v/>
      </c>
      <c r="OT249">
        <f>IF(OF249=5,"BackHome0-0",IF(AND(OS249=5),"BackAway0-0",""))</f>
        <v/>
      </c>
      <c r="OU249">
        <f>IF(OF249=5,KN249,IF(AND(OS249=5),KO249,""))</f>
        <v/>
      </c>
      <c r="OV249">
        <f>IF(OF249=5,"Match Odds",IF(AND(OS249=5),"Match Odds",""))</f>
        <v/>
      </c>
      <c r="OW249">
        <f>IF(OF249=5,KP249,IF(AND(OS249=5),KP249,""))</f>
        <v/>
      </c>
      <c r="OX249">
        <f>IF(OF249=5,"MATCH_ODDS",IF(AND(OS249=5),"MATCH_ODDS",""))</f>
        <v/>
      </c>
      <c r="OY249">
        <f>IF(OF249=5,"BACK",IF(AND(OS249=5),"BACK",""))</f>
        <v/>
      </c>
    </row>
    <row r="250" ht="16.5" customHeight="1" thickBot="1" thickTop="1">
      <c r="A250" s="2" t="n"/>
      <c r="KN250" s="1">
        <f>IF(INDEX(#REF!,MATCH('HT 0-0'!D250,#REF!,0))=INDEX(#REF!,MATCH('HT 0-0'!D250,#REF!,0)),INDEX(#REF!,MATCH('HT 0-0'!D250,#REF!,0)),"ERROR")</f>
        <v/>
      </c>
      <c r="KO250" s="1">
        <f>IF(INDEX(#REF!,MATCH('HT 0-0'!E250,#REF!,0))=INDEX(#REF!,MATCH('HT 0-0'!E250,#REF!,0)),INDEX(#REF!,MATCH('HT 0-0'!E250,#REF!,0)),"ERROR")</f>
        <v/>
      </c>
      <c r="KP250" s="1">
        <f>KN250&amp;" v "&amp;KO250</f>
        <v/>
      </c>
      <c r="KQ250">
        <f>B250&amp;"_"&amp;C250</f>
        <v/>
      </c>
      <c r="KR250" s="1">
        <f>IF((HW250/KK250)&lt;0.335,"G",IF((HW250/KK250)&gt;0.67,"R","A"))</f>
        <v/>
      </c>
      <c r="KS250" s="1">
        <f>IF((HX250/KK250)&lt;0.335,"G",IF((HX250/KK250)&gt;0.67,"R","A"))</f>
        <v/>
      </c>
      <c r="KT250" s="1">
        <f>IF((IH250/KK250)&lt;0.335,"G",IF((IH250/KK250)&gt;0.67,"R","A"))</f>
        <v/>
      </c>
      <c r="KU250" s="1">
        <f>IF((II250/KK250)&lt;0.335,"G",IF((II250/KK250)&gt;0.67,"R","A"))</f>
        <v/>
      </c>
      <c r="KV250" s="1">
        <f>IF((HZ250/KK250)&lt;0.335,"G",IF((HZ250/KK250)&gt;0.67,"R","A"))</f>
        <v/>
      </c>
      <c r="KW250" s="1">
        <f>IF((HY250/KK250)&lt;0.335,"G",IF((HY250/KK250)&gt;0.67,"R","A"))</f>
        <v/>
      </c>
      <c r="KX250" s="1">
        <f>IF((IK250/KK250)&lt;0.335,"G",IF((IK250/KK250)&gt;0.67,"R","A"))</f>
        <v/>
      </c>
      <c r="KY250" s="1">
        <f>IF((IJ250/KK250)&lt;0.335,"G",IF((IJ250/KK250)&gt;0.67,"R","A"))</f>
        <v/>
      </c>
      <c r="KZ250" s="1">
        <f>IF((HQ250/KK250)&lt;0.335,"G",IF((HQ250/KK250)&gt;0.67,"R","A"))</f>
        <v/>
      </c>
      <c r="LA250" s="1">
        <f>IF((IB250/KK250)&lt;0.335,"G",IF((IB250/KK250)&gt;0.67,"R","A"))</f>
        <v/>
      </c>
      <c r="LB250">
        <f>IF(LQ250="0-0",INDEX(Scrape!#REF!,MATCH('HT 0-0'!KP250,Scrape!$B:$B,0)),"")</f>
        <v/>
      </c>
      <c r="LC250">
        <f>IF(LQ250="0-0",INDEX(Scrape!$A:$A,MATCH('HT 0-0'!KP250,Scrape!$B:$B,0)),"")</f>
        <v/>
      </c>
      <c r="LD250">
        <f>IF(LQ250="0-0",INDEX(Scrape!$B:$B,MATCH('HT 0-0'!KP250,Scrape!$B:$B,0)),"")</f>
        <v/>
      </c>
      <c r="LE250">
        <f>IF(LQ250="0-0",INDEX(Scrape!$C:$C,MATCH('HT 0-0'!KP250,Scrape!$B:$B,0)),"")</f>
        <v/>
      </c>
      <c r="LF250">
        <f>IF(LQ250="0-0",INDEX(Scrape!$D:$D,MATCH('HT 0-0'!KP250,Scrape!$B:$B,0)),"")</f>
        <v/>
      </c>
      <c r="LG250">
        <f>IF(LQ250="0-0",INDEX(Scrape!$E:$E,MATCH('HT 0-0'!KP250,Scrape!$B:$B,0)),"")</f>
        <v/>
      </c>
      <c r="LH250">
        <f>IF(LQ250="0-0",INDEX(Scrape!$F:$F,MATCH('HT 0-0'!KP250,Scrape!$B:$B,0)),"")</f>
        <v/>
      </c>
      <c r="LI250">
        <f>IF(LQ250="0-0",INDEX(Scrape!$G:$G,MATCH('HT 0-0'!KP250,Scrape!$B:$B,0)),"")</f>
        <v/>
      </c>
      <c r="LJ250">
        <f>IF(LQ250="0-0",INDEX(Scrape!$H:$H,MATCH('HT 0-0'!KP250,Scrape!$B:$B,0)),"")</f>
        <v/>
      </c>
      <c r="LK250">
        <f>IF(LQ250="0-0",INDEX(Scrape!$I:$I,MATCH('HT 0-0'!KP250,Scrape!$B:$B,0)),"")</f>
        <v/>
      </c>
      <c r="LL250">
        <f>IF(LQ250="0-0",INDEX(Scrape!$J:$J,MATCH('HT 0-0'!KP250,Scrape!$B:$B,0)),"")</f>
        <v/>
      </c>
      <c r="LM250">
        <f>IF(LQ250="0-0",INDEX(Scrape!$K:$K,MATCH('HT 0-0'!KP250,Scrape!$B:$B,0)),"")</f>
        <v/>
      </c>
      <c r="LN250">
        <f>IF(LQ250="0-0",INDEX(Scrape!$L:$L,MATCH('HT 0-0'!KP250,Scrape!$B:$B,0)),"")</f>
        <v/>
      </c>
      <c r="LO250">
        <f>IF(LQ250="0-0",INDEX(Scrape!$M:$M,MATCH('HT 0-0'!KP250,Scrape!$B:$B,0)),"")</f>
        <v/>
      </c>
      <c r="LP250">
        <f>IF(LQ250="0-0",INDEX(Scrape!$N:$N,MATCH('HT 0-0'!KP250,Scrape!$B:$B,0)),"")</f>
        <v/>
      </c>
      <c r="LQ250">
        <f>INDEX(Scrape!$O:$O,MATCH('HT 0-0'!KP250,Scrape!$B:$B,0))</f>
        <v/>
      </c>
      <c r="LR250">
        <f>(1/LJ250)+(1/LI250)+(1/LH250)</f>
        <v/>
      </c>
      <c r="LS250">
        <f>(1/LG250)+(1/LF250)+(1/LE250)</f>
        <v/>
      </c>
      <c r="LT250" s="8">
        <f>IF(INDEX(#REF!,MATCH(KQ250,#REF!,0))=INDEX(#REF!,MATCH(KQ250,#REF!,0)),INDEX(#REF!,MATCH(KQ250,#REF!,0)),"ERROR")</f>
        <v/>
      </c>
      <c r="LU250" s="4">
        <f>IF(KR250="G",2,IF(KR250="R",0.5,IF(KR250="A",1)))</f>
        <v/>
      </c>
      <c r="LV250" s="4">
        <f>IF(KS250="G",0.5,IF(KS250="R",2,IF(KS250="A",1)))</f>
        <v/>
      </c>
      <c r="LW250" s="4">
        <f>IF(KT250="G",2,IF(KT250="R",0.5,IF(KT250="A",1)))</f>
        <v/>
      </c>
      <c r="LX250" s="4">
        <f>IF(KU250="G",0.5,IF(KU250="R",2,IF(KU250="A",1)))</f>
        <v/>
      </c>
      <c r="LY250" s="7">
        <f>(LK250*(LU250+LX250)+(LL250*(LU250+LX250)))</f>
        <v/>
      </c>
      <c r="LZ250" s="7">
        <f>(LN250*(LV250+LW250)+(LO250*(LV250+LW250)))</f>
        <v/>
      </c>
      <c r="MA250" s="11">
        <f>LY250-LZ250</f>
        <v/>
      </c>
      <c r="MB250" s="5">
        <f>MA250+2</f>
        <v/>
      </c>
      <c r="MC250" s="6">
        <f>MA250-2</f>
        <v/>
      </c>
      <c r="MD250" s="4">
        <f>LE250</f>
        <v/>
      </c>
      <c r="ME250" s="9">
        <f>IF(MD250=0,1000,MD250+0.75)</f>
        <v/>
      </c>
      <c r="MF250" s="10">
        <f>IF(MD250=0,0,MD250-0.75)</f>
        <v/>
      </c>
      <c r="MG250" s="4">
        <f>((LM250*(LU250+LX250))-((LP250*(LV250+LW250))))</f>
        <v/>
      </c>
      <c r="MH250" s="9">
        <f>MG250*1.2</f>
        <v/>
      </c>
      <c r="MI250" s="10">
        <f>MG250*0.8</f>
        <v/>
      </c>
      <c r="MJ250">
        <f>IFERROR(OT250,"")</f>
        <v/>
      </c>
      <c r="MK250">
        <f>IFERROR(OU250,"")</f>
        <v/>
      </c>
      <c r="ML250">
        <f>IFERROR(OV250,"")</f>
        <v/>
      </c>
      <c r="MM250">
        <f>IFERROR(OW250,"")</f>
        <v/>
      </c>
      <c r="MN250">
        <f>IFERROR(OX250,"")</f>
        <v/>
      </c>
      <c r="MO250">
        <f>IFERROR(OY250,"")</f>
        <v/>
      </c>
      <c r="MP250" s="1">
        <f>COUNTIFS(#REF!,LT250,#REF!,1,#REF!,"&gt;="&amp;MC250,#REF!,"&lt;="&amp;MB250,#REF!,"&lt;="&amp;ME250,#REF!,"&gt;="&amp;MF250,#REF!,"="&amp;KV250,#REF!,"="&amp;KX250)</f>
        <v/>
      </c>
      <c r="MQ250" s="1">
        <f>COUNTIFS(#REF!,LT250,#REF!,0,#REF!,"&gt;="&amp;MC250,#REF!,"&lt;="&amp;MB250,#REF!,"&lt;="&amp;ME250,#REF!,"&gt;="&amp;MF250,#REF!,"="&amp;KV250,#REF!,"="&amp;KX250)</f>
        <v/>
      </c>
      <c r="MR250" s="1">
        <f>COUNTIFS(#REF!,LT250,#REF!,1,#REF!,"&gt;="&amp;MC250,#REF!,"&lt;="&amp;MB250,#REF!,"&lt;="&amp;ME250,#REF!,"&gt;="&amp;MF250,#REF!,"="&amp;KW250,#REF!,"="&amp;KY250)</f>
        <v/>
      </c>
      <c r="MS250" s="1">
        <f>COUNTIFS(#REF!,LT250,#REF!,0,#REF!,"&gt;="&amp;MC250,#REF!,"&lt;="&amp;MB250,#REF!,"&lt;="&amp;ME250,#REF!,"&gt;="&amp;MF250,#REF!,"="&amp;KW250,#REF!,"="&amp;KY250)</f>
        <v/>
      </c>
      <c r="MT250" s="1">
        <f>COUNTIFS(#REF!,LT250,#REF!,1,#REF!,"&gt;="&amp;MI250,#REF!,"&lt;="&amp;MH250,#REF!,"&lt;="&amp;ME250,#REF!,"&gt;="&amp;MF250)</f>
        <v/>
      </c>
      <c r="MU250" s="1">
        <f>COUNTIFS(#REF!,LT250,#REF!,0,#REF!,"&gt;="&amp;MI250,#REF!,"&lt;="&amp;MH250,#REF!,"&lt;="&amp;ME250,#REF!,"&gt;="&amp;MF250)</f>
        <v/>
      </c>
      <c r="MV250" s="1">
        <f>COUNTIFS(#REF!,LT250,#REF!,1,#REF!,"&gt;="&amp;MI250,#REF!,"&lt;="&amp;MH250,#REF!,"="&amp;KZ250,#REF!,"="&amp;LA250,#REF!,"&lt;="&amp;ME250,#REF!,"&gt;="&amp;MF250)</f>
        <v/>
      </c>
      <c r="MW250" s="1">
        <f>COUNTIFS(#REF!,LT250,#REF!,0,#REF!,"&gt;="&amp;MI250,#REF!,"&lt;="&amp;MH250,#REF!,"="&amp;KZ250,#REF!,"="&amp;LA250,#REF!,"&lt;="&amp;ME250,#REF!,"&gt;="&amp;MF250)</f>
        <v/>
      </c>
      <c r="MX250" s="1">
        <f>COUNTIFS(#REF!,LT250,#REF!,1,#REF!,"&gt;="&amp;MC250,#REF!,"&lt;="&amp;MB250,#REF!,"&lt;="&amp;ME250,#REF!,"&gt;="&amp;MF250)</f>
        <v/>
      </c>
      <c r="MY250" s="1">
        <f>COUNTIFS(#REF!,LT250,#REF!,0,#REF!,"&gt;="&amp;MC250,#REF!,"&lt;="&amp;MB250,#REF!,"&lt;="&amp;ME250,#REF!,"&gt;="&amp;MF250)</f>
        <v/>
      </c>
      <c r="MZ250" s="1">
        <f>COUNTIFS(#REF!,LT250,#REF!,1,#REF!,"&lt;="&amp;ME250,#REF!,"&gt;="&amp;MF250,#REF!,"="&amp;KV250,#REF!,"="&amp;KX250)</f>
        <v/>
      </c>
      <c r="NA250" s="1">
        <f>COUNTIFS(#REF!,LT250,#REF!,0,#REF!,"&lt;="&amp;ME250,#REF!,"&gt;="&amp;MF250,#REF!,"="&amp;KV250,#REF!,"="&amp;KX250)</f>
        <v/>
      </c>
      <c r="NB250" s="1">
        <f>COUNTIFS(#REF!,LT250,#REF!,1,#REF!,"&lt;="&amp;ME250,#REF!,"&gt;="&amp;MF250,#REF!,"="&amp;KW250,#REF!,"="&amp;KY250)</f>
        <v/>
      </c>
      <c r="NC250" s="1">
        <f>COUNTIFS(#REF!,LT250,#REF!,0,#REF!,"&lt;="&amp;ME250,#REF!,"&gt;="&amp;MF250,#REF!,"="&amp;KW250,#REF!,"="&amp;KY250)</f>
        <v/>
      </c>
      <c r="ND250" s="1">
        <f>COUNTIFS(#REF!,LT250,#REF!,1,#REF!,"&gt;="&amp;MC250,#REF!,"&lt;="&amp;MB250,#REF!,"&lt;="&amp;ME250,#REF!,"&gt;="&amp;MF250,#REF!,"="&amp;KV250,#REF!,"="&amp;KX250)</f>
        <v/>
      </c>
      <c r="NE250" s="1">
        <f>COUNTIFS(#REF!,LT250,#REF!,0,#REF!,"&gt;="&amp;MC250,#REF!,"&lt;="&amp;MB250,#REF!,"&lt;="&amp;ME250,#REF!,"&gt;="&amp;MF250,#REF!,"="&amp;KV250,#REF!,"="&amp;KX250)</f>
        <v/>
      </c>
      <c r="NF250" s="1">
        <f>COUNTIFS(#REF!,LT250,#REF!,1,#REF!,"&gt;="&amp;MC250,#REF!,"&lt;="&amp;MB250,#REF!,"&lt;="&amp;ME250,#REF!,"&gt;="&amp;MF250,#REF!,"="&amp;KW250,#REF!,"="&amp;KY250)</f>
        <v/>
      </c>
      <c r="NG250" s="1">
        <f>COUNTIFS(#REF!,LT250,#REF!,0,#REF!,"&gt;="&amp;MC250,#REF!,"&lt;="&amp;MB250,#REF!,"&lt;="&amp;ME250,#REF!,"&gt;="&amp;MF250,#REF!,"="&amp;KW250,#REF!,"="&amp;KY250)</f>
        <v/>
      </c>
      <c r="NH250" s="1">
        <f>COUNTIFS(#REF!,LT250,#REF!,1,#REF!,"&gt;="&amp;MC250,#REF!,"&lt;="&amp;MB250,#REF!,"&lt;="&amp;ME250,#REF!,"&gt;="&amp;MF250,#REF!,"="&amp;KZ250,#REF!,"="&amp;LA250)</f>
        <v/>
      </c>
      <c r="NI250" s="1">
        <f>COUNTIFS(#REF!,LT250,#REF!,0,#REF!,"&gt;="&amp;MC250,#REF!,"&lt;="&amp;MB250,#REF!,"&lt;="&amp;ME250,#REF!,"&gt;="&amp;MF250,#REF!,"="&amp;KZ250,#REF!,"="&amp;LA250)</f>
        <v/>
      </c>
      <c r="NJ250" s="1">
        <f>COUNTIFS(#REF!,LT250,#REF!,1,#REF!,"&gt;="&amp;MI250,#REF!,"&lt;="&amp;MH250,#REF!,"&lt;="&amp;ME250,#REF!,"&gt;="&amp;MF250)</f>
        <v/>
      </c>
      <c r="NK250" s="1">
        <f>COUNTIFS(#REF!,LT250,#REF!,0,#REF!,"&gt;="&amp;MI250,#REF!,"&lt;="&amp;MH250,#REF!,"&lt;="&amp;ME250,#REF!,"&gt;="&amp;MF250)</f>
        <v/>
      </c>
      <c r="NL250" s="1">
        <f>COUNTIFS(#REF!,LT250,#REF!,1,#REF!,"&gt;="&amp;MI250,#REF!,"&lt;="&amp;MH250,#REF!,"="&amp;KZ250,#REF!,"="&amp;LA250,#REF!,"&lt;="&amp;ME250,#REF!,"&gt;="&amp;MF250)</f>
        <v/>
      </c>
      <c r="NM250" s="1">
        <f>COUNTIFS(#REF!,LT250,#REF!,0,#REF!,"&gt;="&amp;MI250,#REF!,"&lt;="&amp;MH250,#REF!,"="&amp;KZ250,#REF!,"="&amp;LA250,#REF!,"&lt;="&amp;ME250,#REF!,"&gt;="&amp;MF250)</f>
        <v/>
      </c>
      <c r="NN250" s="1">
        <f>COUNTIFS(#REF!,LT250,#REF!,1,#REF!,"&gt;="&amp;MC250,#REF!,"&lt;="&amp;MB250,#REF!,"&lt;="&amp;ME250,#REF!,"&gt;="&amp;MF250)</f>
        <v/>
      </c>
      <c r="NO250" s="1">
        <f>COUNTIFS(#REF!,LT250,#REF!,0,#REF!,"&gt;="&amp;MC250,#REF!,"&lt;="&amp;MB250,#REF!,"&lt;="&amp;ME250,#REF!,"&gt;="&amp;MF250)</f>
        <v/>
      </c>
      <c r="NP250" s="1">
        <f>COUNTIFS(#REF!,LT250,#REF!,1,#REF!,"&lt;="&amp;ME250,#REF!,"&gt;="&amp;MF250,#REF!,"="&amp;KV250,#REF!,"="&amp;KX250)</f>
        <v/>
      </c>
      <c r="NQ250" s="1">
        <f>COUNTIFS(#REF!,LT250,#REF!,0,#REF!,"&lt;="&amp;ME250,#REF!,"&gt;="&amp;MF250,#REF!,"="&amp;KV250,#REF!,"="&amp;KX250)</f>
        <v/>
      </c>
      <c r="NR250" s="1">
        <f>COUNTIFS(#REF!,LT250,#REF!,1,#REF!,"&lt;="&amp;ME250,#REF!,"&gt;="&amp;MF250,#REF!,"="&amp;KW250,#REF!,"="&amp;KY250)</f>
        <v/>
      </c>
      <c r="NS250" s="1">
        <f>COUNTIFS(#REF!,LT250,#REF!,0,#REF!,"&lt;="&amp;ME250,#REF!,"&gt;="&amp;MF250,#REF!,"="&amp;KW250,#REF!,"="&amp;KY250)</f>
        <v/>
      </c>
      <c r="NT250" s="1">
        <f>MP250+MR250+MT250+MV250+MX250+MZ250+NB250</f>
        <v/>
      </c>
      <c r="NU250" s="1">
        <f>MQ250+MS250+MU250+MW250+MY250+NA250+NC250</f>
        <v/>
      </c>
      <c r="NV250" s="1">
        <f>NT250+NU250</f>
        <v/>
      </c>
      <c r="NW250" s="33">
        <f>NT250/(NT250+NU250)</f>
        <v/>
      </c>
      <c r="NX250" s="3">
        <f>1/NW250</f>
        <v/>
      </c>
      <c r="NY250" s="1">
        <f>LH250</f>
        <v/>
      </c>
      <c r="NZ250" s="79">
        <f>(NW250*((NY250-1)*0.98))-((1-NW250)*1)</f>
        <v/>
      </c>
      <c r="OA250" s="34">
        <f>IF(LR250&lt;0.9,0,IF(AND(LR250&gt;1.1),0,1))</f>
        <v/>
      </c>
      <c r="OB250" s="34">
        <f>IF(LS250&lt;0.9,0,IF(AND(LS250&gt;1.1),0,1))</f>
        <v/>
      </c>
      <c r="OC250" s="32">
        <f>IF(NV250&gt;99,1,0)</f>
        <v/>
      </c>
      <c r="OD250" s="32">
        <f>IF(NZ250&gt;0.0799,1,0)</f>
        <v/>
      </c>
      <c r="OE250" s="32">
        <f>IF(NZ250&gt;OM250,1,0)</f>
        <v/>
      </c>
      <c r="OF250" s="32">
        <f>OC250+OD250+OE250+OA250+OB250</f>
        <v/>
      </c>
      <c r="OG250" s="1">
        <f>ND250+NF250+NH250+NJ250+NL250+NN250+NP250+NR250</f>
        <v/>
      </c>
      <c r="OH250" s="1">
        <f>NE250+NG250+NI250+NK250+NM250+NO250+NQ250+NS250</f>
        <v/>
      </c>
      <c r="OI250" s="1">
        <f>OG250+OH250</f>
        <v/>
      </c>
      <c r="OJ250" s="33">
        <f>OG250/(OG250+OH250)</f>
        <v/>
      </c>
      <c r="OK250" s="3">
        <f>1/OJ250</f>
        <v/>
      </c>
      <c r="OL250" s="1">
        <f>LI250</f>
        <v/>
      </c>
      <c r="OM250" s="79">
        <f>(OJ250*((OL250-1)*0.98))-((1-OJ250)*1)</f>
        <v/>
      </c>
      <c r="ON250" s="34">
        <f>IF(LR250&lt;0.9,0,IF(AND(LR250&gt;1.1),0,1))</f>
        <v/>
      </c>
      <c r="OO250" s="34">
        <f>IF(LS250&lt;0.9,0,IF(AND(LS250&gt;1.1),0,1))</f>
        <v/>
      </c>
      <c r="OP250" s="32">
        <f>IF(OI250&gt;99,1,0)</f>
        <v/>
      </c>
      <c r="OQ250" s="32">
        <f>IF(OM250&gt;0.0799,1,0)</f>
        <v/>
      </c>
      <c r="OR250" s="32">
        <f>IF(OM250&gt;OZ250,1,0)</f>
        <v/>
      </c>
      <c r="OS250" s="32">
        <f>OP250+OQ250+OR250+ON250+OO250</f>
        <v/>
      </c>
      <c r="OT250">
        <f>IF(OF250=5,"BackHome0-0",IF(AND(OS250=5),"BackAway0-0",""))</f>
        <v/>
      </c>
      <c r="OU250">
        <f>IF(OF250=5,KN250,IF(AND(OS250=5),KO250,""))</f>
        <v/>
      </c>
      <c r="OV250">
        <f>IF(OF250=5,"Match Odds",IF(AND(OS250=5),"Match Odds",""))</f>
        <v/>
      </c>
      <c r="OW250">
        <f>IF(OF250=5,KP250,IF(AND(OS250=5),KP250,""))</f>
        <v/>
      </c>
      <c r="OX250">
        <f>IF(OF250=5,"MATCH_ODDS",IF(AND(OS250=5),"MATCH_ODDS",""))</f>
        <v/>
      </c>
      <c r="OY250">
        <f>IF(OF250=5,"BACK",IF(AND(OS250=5),"BACK",""))</f>
        <v/>
      </c>
    </row>
    <row r="251" ht="16.5" customHeight="1" thickBot="1" thickTop="1">
      <c r="A251" s="2" t="n"/>
      <c r="KN251" s="1">
        <f>IF(INDEX(#REF!,MATCH('HT 0-0'!D251,#REF!,0))=INDEX(#REF!,MATCH('HT 0-0'!D251,#REF!,0)),INDEX(#REF!,MATCH('HT 0-0'!D251,#REF!,0)),"ERROR")</f>
        <v/>
      </c>
      <c r="KO251" s="1">
        <f>IF(INDEX(#REF!,MATCH('HT 0-0'!E251,#REF!,0))=INDEX(#REF!,MATCH('HT 0-0'!E251,#REF!,0)),INDEX(#REF!,MATCH('HT 0-0'!E251,#REF!,0)),"ERROR")</f>
        <v/>
      </c>
      <c r="KP251" s="1">
        <f>KN251&amp;" v "&amp;KO251</f>
        <v/>
      </c>
      <c r="KQ251">
        <f>B251&amp;"_"&amp;C251</f>
        <v/>
      </c>
      <c r="KR251" s="1">
        <f>IF((HW251/KK251)&lt;0.335,"G",IF((HW251/KK251)&gt;0.67,"R","A"))</f>
        <v/>
      </c>
      <c r="KS251" s="1">
        <f>IF((HX251/KK251)&lt;0.335,"G",IF((HX251/KK251)&gt;0.67,"R","A"))</f>
        <v/>
      </c>
      <c r="KT251" s="1">
        <f>IF((IH251/KK251)&lt;0.335,"G",IF((IH251/KK251)&gt;0.67,"R","A"))</f>
        <v/>
      </c>
      <c r="KU251" s="1">
        <f>IF((II251/KK251)&lt;0.335,"G",IF((II251/KK251)&gt;0.67,"R","A"))</f>
        <v/>
      </c>
      <c r="KV251" s="1">
        <f>IF((HZ251/KK251)&lt;0.335,"G",IF((HZ251/KK251)&gt;0.67,"R","A"))</f>
        <v/>
      </c>
      <c r="KW251" s="1">
        <f>IF((HY251/KK251)&lt;0.335,"G",IF((HY251/KK251)&gt;0.67,"R","A"))</f>
        <v/>
      </c>
      <c r="KX251" s="1">
        <f>IF((IK251/KK251)&lt;0.335,"G",IF((IK251/KK251)&gt;0.67,"R","A"))</f>
        <v/>
      </c>
      <c r="KY251" s="1">
        <f>IF((IJ251/KK251)&lt;0.335,"G",IF((IJ251/KK251)&gt;0.67,"R","A"))</f>
        <v/>
      </c>
      <c r="KZ251" s="1">
        <f>IF((HQ251/KK251)&lt;0.335,"G",IF((HQ251/KK251)&gt;0.67,"R","A"))</f>
        <v/>
      </c>
      <c r="LA251" s="1">
        <f>IF((IB251/KK251)&lt;0.335,"G",IF((IB251/KK251)&gt;0.67,"R","A"))</f>
        <v/>
      </c>
      <c r="LB251">
        <f>IF(LQ251="0-0",INDEX(Scrape!#REF!,MATCH('HT 0-0'!KP251,Scrape!$B:$B,0)),"")</f>
        <v/>
      </c>
      <c r="LC251">
        <f>IF(LQ251="0-0",INDEX(Scrape!$A:$A,MATCH('HT 0-0'!KP251,Scrape!$B:$B,0)),"")</f>
        <v/>
      </c>
      <c r="LD251">
        <f>IF(LQ251="0-0",INDEX(Scrape!$B:$B,MATCH('HT 0-0'!KP251,Scrape!$B:$B,0)),"")</f>
        <v/>
      </c>
      <c r="LE251">
        <f>IF(LQ251="0-0",INDEX(Scrape!$C:$C,MATCH('HT 0-0'!KP251,Scrape!$B:$B,0)),"")</f>
        <v/>
      </c>
      <c r="LF251">
        <f>IF(LQ251="0-0",INDEX(Scrape!$D:$D,MATCH('HT 0-0'!KP251,Scrape!$B:$B,0)),"")</f>
        <v/>
      </c>
      <c r="LG251">
        <f>IF(LQ251="0-0",INDEX(Scrape!$E:$E,MATCH('HT 0-0'!KP251,Scrape!$B:$B,0)),"")</f>
        <v/>
      </c>
      <c r="LH251">
        <f>IF(LQ251="0-0",INDEX(Scrape!$F:$F,MATCH('HT 0-0'!KP251,Scrape!$B:$B,0)),"")</f>
        <v/>
      </c>
      <c r="LI251">
        <f>IF(LQ251="0-0",INDEX(Scrape!$G:$G,MATCH('HT 0-0'!KP251,Scrape!$B:$B,0)),"")</f>
        <v/>
      </c>
      <c r="LJ251">
        <f>IF(LQ251="0-0",INDEX(Scrape!$H:$H,MATCH('HT 0-0'!KP251,Scrape!$B:$B,0)),"")</f>
        <v/>
      </c>
      <c r="LK251">
        <f>IF(LQ251="0-0",INDEX(Scrape!$I:$I,MATCH('HT 0-0'!KP251,Scrape!$B:$B,0)),"")</f>
        <v/>
      </c>
      <c r="LL251">
        <f>IF(LQ251="0-0",INDEX(Scrape!$J:$J,MATCH('HT 0-0'!KP251,Scrape!$B:$B,0)),"")</f>
        <v/>
      </c>
      <c r="LM251">
        <f>IF(LQ251="0-0",INDEX(Scrape!$K:$K,MATCH('HT 0-0'!KP251,Scrape!$B:$B,0)),"")</f>
        <v/>
      </c>
      <c r="LN251">
        <f>IF(LQ251="0-0",INDEX(Scrape!$L:$L,MATCH('HT 0-0'!KP251,Scrape!$B:$B,0)),"")</f>
        <v/>
      </c>
      <c r="LO251">
        <f>IF(LQ251="0-0",INDEX(Scrape!$M:$M,MATCH('HT 0-0'!KP251,Scrape!$B:$B,0)),"")</f>
        <v/>
      </c>
      <c r="LP251">
        <f>IF(LQ251="0-0",INDEX(Scrape!$N:$N,MATCH('HT 0-0'!KP251,Scrape!$B:$B,0)),"")</f>
        <v/>
      </c>
      <c r="LQ251">
        <f>INDEX(Scrape!$O:$O,MATCH('HT 0-0'!KP251,Scrape!$B:$B,0))</f>
        <v/>
      </c>
      <c r="LR251">
        <f>(1/LJ251)+(1/LI251)+(1/LH251)</f>
        <v/>
      </c>
      <c r="LS251">
        <f>(1/LG251)+(1/LF251)+(1/LE251)</f>
        <v/>
      </c>
      <c r="LT251" s="8">
        <f>IF(INDEX(#REF!,MATCH(KQ251,#REF!,0))=INDEX(#REF!,MATCH(KQ251,#REF!,0)),INDEX(#REF!,MATCH(KQ251,#REF!,0)),"ERROR")</f>
        <v/>
      </c>
      <c r="LU251" s="4">
        <f>IF(KR251="G",2,IF(KR251="R",0.5,IF(KR251="A",1)))</f>
        <v/>
      </c>
      <c r="LV251" s="4">
        <f>IF(KS251="G",0.5,IF(KS251="R",2,IF(KS251="A",1)))</f>
        <v/>
      </c>
      <c r="LW251" s="4">
        <f>IF(KT251="G",2,IF(KT251="R",0.5,IF(KT251="A",1)))</f>
        <v/>
      </c>
      <c r="LX251" s="4">
        <f>IF(KU251="G",0.5,IF(KU251="R",2,IF(KU251="A",1)))</f>
        <v/>
      </c>
      <c r="LY251" s="7">
        <f>(LK251*(LU251+LX251)+(LL251*(LU251+LX251)))</f>
        <v/>
      </c>
      <c r="LZ251" s="7">
        <f>(LN251*(LV251+LW251)+(LO251*(LV251+LW251)))</f>
        <v/>
      </c>
      <c r="MA251" s="11">
        <f>LY251-LZ251</f>
        <v/>
      </c>
      <c r="MB251" s="5">
        <f>MA251+2</f>
        <v/>
      </c>
      <c r="MC251" s="6">
        <f>MA251-2</f>
        <v/>
      </c>
      <c r="MD251" s="4">
        <f>LE251</f>
        <v/>
      </c>
      <c r="ME251" s="9">
        <f>IF(MD251=0,1000,MD251+0.75)</f>
        <v/>
      </c>
      <c r="MF251" s="10">
        <f>IF(MD251=0,0,MD251-0.75)</f>
        <v/>
      </c>
      <c r="MG251" s="4">
        <f>((LM251*(LU251+LX251))-((LP251*(LV251+LW251))))</f>
        <v/>
      </c>
      <c r="MH251" s="9">
        <f>MG251*1.2</f>
        <v/>
      </c>
      <c r="MI251" s="10">
        <f>MG251*0.8</f>
        <v/>
      </c>
      <c r="MJ251">
        <f>IFERROR(OT251,"")</f>
        <v/>
      </c>
      <c r="MK251">
        <f>IFERROR(OU251,"")</f>
        <v/>
      </c>
      <c r="ML251">
        <f>IFERROR(OV251,"")</f>
        <v/>
      </c>
      <c r="MM251">
        <f>IFERROR(OW251,"")</f>
        <v/>
      </c>
      <c r="MN251">
        <f>IFERROR(OX251,"")</f>
        <v/>
      </c>
      <c r="MO251">
        <f>IFERROR(OY251,"")</f>
        <v/>
      </c>
      <c r="MP251" s="1">
        <f>COUNTIFS(#REF!,LT251,#REF!,1,#REF!,"&gt;="&amp;MC251,#REF!,"&lt;="&amp;MB251,#REF!,"&lt;="&amp;ME251,#REF!,"&gt;="&amp;MF251,#REF!,"="&amp;KV251,#REF!,"="&amp;KX251)</f>
        <v/>
      </c>
      <c r="MQ251" s="1">
        <f>COUNTIFS(#REF!,LT251,#REF!,0,#REF!,"&gt;="&amp;MC251,#REF!,"&lt;="&amp;MB251,#REF!,"&lt;="&amp;ME251,#REF!,"&gt;="&amp;MF251,#REF!,"="&amp;KV251,#REF!,"="&amp;KX251)</f>
        <v/>
      </c>
      <c r="MR251" s="1">
        <f>COUNTIFS(#REF!,LT251,#REF!,1,#REF!,"&gt;="&amp;MC251,#REF!,"&lt;="&amp;MB251,#REF!,"&lt;="&amp;ME251,#REF!,"&gt;="&amp;MF251,#REF!,"="&amp;KW251,#REF!,"="&amp;KY251)</f>
        <v/>
      </c>
      <c r="MS251" s="1">
        <f>COUNTIFS(#REF!,LT251,#REF!,0,#REF!,"&gt;="&amp;MC251,#REF!,"&lt;="&amp;MB251,#REF!,"&lt;="&amp;ME251,#REF!,"&gt;="&amp;MF251,#REF!,"="&amp;KW251,#REF!,"="&amp;KY251)</f>
        <v/>
      </c>
      <c r="MT251" s="1">
        <f>COUNTIFS(#REF!,LT251,#REF!,1,#REF!,"&gt;="&amp;MI251,#REF!,"&lt;="&amp;MH251,#REF!,"&lt;="&amp;ME251,#REF!,"&gt;="&amp;MF251)</f>
        <v/>
      </c>
      <c r="MU251" s="1">
        <f>COUNTIFS(#REF!,LT251,#REF!,0,#REF!,"&gt;="&amp;MI251,#REF!,"&lt;="&amp;MH251,#REF!,"&lt;="&amp;ME251,#REF!,"&gt;="&amp;MF251)</f>
        <v/>
      </c>
      <c r="MV251" s="1">
        <f>COUNTIFS(#REF!,LT251,#REF!,1,#REF!,"&gt;="&amp;MI251,#REF!,"&lt;="&amp;MH251,#REF!,"="&amp;KZ251,#REF!,"="&amp;LA251,#REF!,"&lt;="&amp;ME251,#REF!,"&gt;="&amp;MF251)</f>
        <v/>
      </c>
      <c r="MW251" s="1">
        <f>COUNTIFS(#REF!,LT251,#REF!,0,#REF!,"&gt;="&amp;MI251,#REF!,"&lt;="&amp;MH251,#REF!,"="&amp;KZ251,#REF!,"="&amp;LA251,#REF!,"&lt;="&amp;ME251,#REF!,"&gt;="&amp;MF251)</f>
        <v/>
      </c>
      <c r="MX251" s="1">
        <f>COUNTIFS(#REF!,LT251,#REF!,1,#REF!,"&gt;="&amp;MC251,#REF!,"&lt;="&amp;MB251,#REF!,"&lt;="&amp;ME251,#REF!,"&gt;="&amp;MF251)</f>
        <v/>
      </c>
      <c r="MY251" s="1">
        <f>COUNTIFS(#REF!,LT251,#REF!,0,#REF!,"&gt;="&amp;MC251,#REF!,"&lt;="&amp;MB251,#REF!,"&lt;="&amp;ME251,#REF!,"&gt;="&amp;MF251)</f>
        <v/>
      </c>
      <c r="MZ251" s="1">
        <f>COUNTIFS(#REF!,LT251,#REF!,1,#REF!,"&lt;="&amp;ME251,#REF!,"&gt;="&amp;MF251,#REF!,"="&amp;KV251,#REF!,"="&amp;KX251)</f>
        <v/>
      </c>
      <c r="NA251" s="1">
        <f>COUNTIFS(#REF!,LT251,#REF!,0,#REF!,"&lt;="&amp;ME251,#REF!,"&gt;="&amp;MF251,#REF!,"="&amp;KV251,#REF!,"="&amp;KX251)</f>
        <v/>
      </c>
      <c r="NB251" s="1">
        <f>COUNTIFS(#REF!,LT251,#REF!,1,#REF!,"&lt;="&amp;ME251,#REF!,"&gt;="&amp;MF251,#REF!,"="&amp;KW251,#REF!,"="&amp;KY251)</f>
        <v/>
      </c>
      <c r="NC251" s="1">
        <f>COUNTIFS(#REF!,LT251,#REF!,0,#REF!,"&lt;="&amp;ME251,#REF!,"&gt;="&amp;MF251,#REF!,"="&amp;KW251,#REF!,"="&amp;KY251)</f>
        <v/>
      </c>
      <c r="ND251" s="1">
        <f>COUNTIFS(#REF!,LT251,#REF!,1,#REF!,"&gt;="&amp;MC251,#REF!,"&lt;="&amp;MB251,#REF!,"&lt;="&amp;ME251,#REF!,"&gt;="&amp;MF251,#REF!,"="&amp;KV251,#REF!,"="&amp;KX251)</f>
        <v/>
      </c>
      <c r="NE251" s="1">
        <f>COUNTIFS(#REF!,LT251,#REF!,0,#REF!,"&gt;="&amp;MC251,#REF!,"&lt;="&amp;MB251,#REF!,"&lt;="&amp;ME251,#REF!,"&gt;="&amp;MF251,#REF!,"="&amp;KV251,#REF!,"="&amp;KX251)</f>
        <v/>
      </c>
      <c r="NF251" s="1">
        <f>COUNTIFS(#REF!,LT251,#REF!,1,#REF!,"&gt;="&amp;MC251,#REF!,"&lt;="&amp;MB251,#REF!,"&lt;="&amp;ME251,#REF!,"&gt;="&amp;MF251,#REF!,"="&amp;KW251,#REF!,"="&amp;KY251)</f>
        <v/>
      </c>
      <c r="NG251" s="1">
        <f>COUNTIFS(#REF!,LT251,#REF!,0,#REF!,"&gt;="&amp;MC251,#REF!,"&lt;="&amp;MB251,#REF!,"&lt;="&amp;ME251,#REF!,"&gt;="&amp;MF251,#REF!,"="&amp;KW251,#REF!,"="&amp;KY251)</f>
        <v/>
      </c>
      <c r="NH251" s="1">
        <f>COUNTIFS(#REF!,LT251,#REF!,1,#REF!,"&gt;="&amp;MC251,#REF!,"&lt;="&amp;MB251,#REF!,"&lt;="&amp;ME251,#REF!,"&gt;="&amp;MF251,#REF!,"="&amp;KZ251,#REF!,"="&amp;LA251)</f>
        <v/>
      </c>
      <c r="NI251" s="1">
        <f>COUNTIFS(#REF!,LT251,#REF!,0,#REF!,"&gt;="&amp;MC251,#REF!,"&lt;="&amp;MB251,#REF!,"&lt;="&amp;ME251,#REF!,"&gt;="&amp;MF251,#REF!,"="&amp;KZ251,#REF!,"="&amp;LA251)</f>
        <v/>
      </c>
      <c r="NJ251" s="1">
        <f>COUNTIFS(#REF!,LT251,#REF!,1,#REF!,"&gt;="&amp;MI251,#REF!,"&lt;="&amp;MH251,#REF!,"&lt;="&amp;ME251,#REF!,"&gt;="&amp;MF251)</f>
        <v/>
      </c>
      <c r="NK251" s="1">
        <f>COUNTIFS(#REF!,LT251,#REF!,0,#REF!,"&gt;="&amp;MI251,#REF!,"&lt;="&amp;MH251,#REF!,"&lt;="&amp;ME251,#REF!,"&gt;="&amp;MF251)</f>
        <v/>
      </c>
      <c r="NL251" s="1">
        <f>COUNTIFS(#REF!,LT251,#REF!,1,#REF!,"&gt;="&amp;MI251,#REF!,"&lt;="&amp;MH251,#REF!,"="&amp;KZ251,#REF!,"="&amp;LA251,#REF!,"&lt;="&amp;ME251,#REF!,"&gt;="&amp;MF251)</f>
        <v/>
      </c>
      <c r="NM251" s="1">
        <f>COUNTIFS(#REF!,LT251,#REF!,0,#REF!,"&gt;="&amp;MI251,#REF!,"&lt;="&amp;MH251,#REF!,"="&amp;KZ251,#REF!,"="&amp;LA251,#REF!,"&lt;="&amp;ME251,#REF!,"&gt;="&amp;MF251)</f>
        <v/>
      </c>
      <c r="NN251" s="1">
        <f>COUNTIFS(#REF!,LT251,#REF!,1,#REF!,"&gt;="&amp;MC251,#REF!,"&lt;="&amp;MB251,#REF!,"&lt;="&amp;ME251,#REF!,"&gt;="&amp;MF251)</f>
        <v/>
      </c>
      <c r="NO251" s="1">
        <f>COUNTIFS(#REF!,LT251,#REF!,0,#REF!,"&gt;="&amp;MC251,#REF!,"&lt;="&amp;MB251,#REF!,"&lt;="&amp;ME251,#REF!,"&gt;="&amp;MF251)</f>
        <v/>
      </c>
      <c r="NP251" s="1">
        <f>COUNTIFS(#REF!,LT251,#REF!,1,#REF!,"&lt;="&amp;ME251,#REF!,"&gt;="&amp;MF251,#REF!,"="&amp;KV251,#REF!,"="&amp;KX251)</f>
        <v/>
      </c>
      <c r="NQ251" s="1">
        <f>COUNTIFS(#REF!,LT251,#REF!,0,#REF!,"&lt;="&amp;ME251,#REF!,"&gt;="&amp;MF251,#REF!,"="&amp;KV251,#REF!,"="&amp;KX251)</f>
        <v/>
      </c>
      <c r="NR251" s="1">
        <f>COUNTIFS(#REF!,LT251,#REF!,1,#REF!,"&lt;="&amp;ME251,#REF!,"&gt;="&amp;MF251,#REF!,"="&amp;KW251,#REF!,"="&amp;KY251)</f>
        <v/>
      </c>
      <c r="NS251" s="1">
        <f>COUNTIFS(#REF!,LT251,#REF!,0,#REF!,"&lt;="&amp;ME251,#REF!,"&gt;="&amp;MF251,#REF!,"="&amp;KW251,#REF!,"="&amp;KY251)</f>
        <v/>
      </c>
      <c r="NT251" s="1">
        <f>MP251+MR251+MT251+MV251+MX251+MZ251+NB251</f>
        <v/>
      </c>
      <c r="NU251" s="1">
        <f>MQ251+MS251+MU251+MW251+MY251+NA251+NC251</f>
        <v/>
      </c>
      <c r="NV251" s="1">
        <f>NT251+NU251</f>
        <v/>
      </c>
      <c r="NW251" s="33">
        <f>NT251/(NT251+NU251)</f>
        <v/>
      </c>
      <c r="NX251" s="3">
        <f>1/NW251</f>
        <v/>
      </c>
      <c r="NY251" s="1">
        <f>LH251</f>
        <v/>
      </c>
      <c r="NZ251" s="79">
        <f>(NW251*((NY251-1)*0.98))-((1-NW251)*1)</f>
        <v/>
      </c>
      <c r="OA251" s="34">
        <f>IF(LR251&lt;0.9,0,IF(AND(LR251&gt;1.1),0,1))</f>
        <v/>
      </c>
      <c r="OB251" s="34">
        <f>IF(LS251&lt;0.9,0,IF(AND(LS251&gt;1.1),0,1))</f>
        <v/>
      </c>
      <c r="OC251" s="32">
        <f>IF(NV251&gt;99,1,0)</f>
        <v/>
      </c>
      <c r="OD251" s="32">
        <f>IF(NZ251&gt;0.0799,1,0)</f>
        <v/>
      </c>
      <c r="OE251" s="32">
        <f>IF(NZ251&gt;OM251,1,0)</f>
        <v/>
      </c>
      <c r="OF251" s="32">
        <f>OC251+OD251+OE251+OA251+OB251</f>
        <v/>
      </c>
      <c r="OG251" s="1">
        <f>ND251+NF251+NH251+NJ251+NL251+NN251+NP251+NR251</f>
        <v/>
      </c>
      <c r="OH251" s="1">
        <f>NE251+NG251+NI251+NK251+NM251+NO251+NQ251+NS251</f>
        <v/>
      </c>
      <c r="OI251" s="1">
        <f>OG251+OH251</f>
        <v/>
      </c>
      <c r="OJ251" s="33">
        <f>OG251/(OG251+OH251)</f>
        <v/>
      </c>
      <c r="OK251" s="3">
        <f>1/OJ251</f>
        <v/>
      </c>
      <c r="OL251" s="1">
        <f>LI251</f>
        <v/>
      </c>
      <c r="OM251" s="79">
        <f>(OJ251*((OL251-1)*0.98))-((1-OJ251)*1)</f>
        <v/>
      </c>
      <c r="ON251" s="34">
        <f>IF(LR251&lt;0.9,0,IF(AND(LR251&gt;1.1),0,1))</f>
        <v/>
      </c>
      <c r="OO251" s="34">
        <f>IF(LS251&lt;0.9,0,IF(AND(LS251&gt;1.1),0,1))</f>
        <v/>
      </c>
      <c r="OP251" s="32">
        <f>IF(OI251&gt;99,1,0)</f>
        <v/>
      </c>
      <c r="OQ251" s="32">
        <f>IF(OM251&gt;0.0799,1,0)</f>
        <v/>
      </c>
      <c r="OR251" s="32">
        <f>IF(OM251&gt;OZ251,1,0)</f>
        <v/>
      </c>
      <c r="OS251" s="32">
        <f>OP251+OQ251+OR251+ON251+OO251</f>
        <v/>
      </c>
      <c r="OT251">
        <f>IF(OF251=5,"BackHome0-0",IF(AND(OS251=5),"BackAway0-0",""))</f>
        <v/>
      </c>
      <c r="OU251">
        <f>IF(OF251=5,KN251,IF(AND(OS251=5),KO251,""))</f>
        <v/>
      </c>
      <c r="OV251">
        <f>IF(OF251=5,"Match Odds",IF(AND(OS251=5),"Match Odds",""))</f>
        <v/>
      </c>
      <c r="OW251">
        <f>IF(OF251=5,KP251,IF(AND(OS251=5),KP251,""))</f>
        <v/>
      </c>
      <c r="OX251">
        <f>IF(OF251=5,"MATCH_ODDS",IF(AND(OS251=5),"MATCH_ODDS",""))</f>
        <v/>
      </c>
      <c r="OY251">
        <f>IF(OF251=5,"BACK",IF(AND(OS251=5),"BACK",""))</f>
        <v/>
      </c>
    </row>
    <row r="252" ht="16.5" customHeight="1" thickBot="1" thickTop="1">
      <c r="A252" s="2" t="n"/>
      <c r="KN252" s="1">
        <f>IF(INDEX(#REF!,MATCH('HT 0-0'!D252,#REF!,0))=INDEX(#REF!,MATCH('HT 0-0'!D252,#REF!,0)),INDEX(#REF!,MATCH('HT 0-0'!D252,#REF!,0)),"ERROR")</f>
        <v/>
      </c>
      <c r="KO252" s="1">
        <f>IF(INDEX(#REF!,MATCH('HT 0-0'!E252,#REF!,0))=INDEX(#REF!,MATCH('HT 0-0'!E252,#REF!,0)),INDEX(#REF!,MATCH('HT 0-0'!E252,#REF!,0)),"ERROR")</f>
        <v/>
      </c>
      <c r="KP252" s="1">
        <f>KN252&amp;" v "&amp;KO252</f>
        <v/>
      </c>
      <c r="KQ252">
        <f>B252&amp;"_"&amp;C252</f>
        <v/>
      </c>
      <c r="KR252" s="1">
        <f>IF((HW252/KK252)&lt;0.335,"G",IF((HW252/KK252)&gt;0.67,"R","A"))</f>
        <v/>
      </c>
      <c r="KS252" s="1">
        <f>IF((HX252/KK252)&lt;0.335,"G",IF((HX252/KK252)&gt;0.67,"R","A"))</f>
        <v/>
      </c>
      <c r="KT252" s="1">
        <f>IF((IH252/KK252)&lt;0.335,"G",IF((IH252/KK252)&gt;0.67,"R","A"))</f>
        <v/>
      </c>
      <c r="KU252" s="1">
        <f>IF((II252/KK252)&lt;0.335,"G",IF((II252/KK252)&gt;0.67,"R","A"))</f>
        <v/>
      </c>
      <c r="KV252" s="1">
        <f>IF((HZ252/KK252)&lt;0.335,"G",IF((HZ252/KK252)&gt;0.67,"R","A"))</f>
        <v/>
      </c>
      <c r="KW252" s="1">
        <f>IF((HY252/KK252)&lt;0.335,"G",IF((HY252/KK252)&gt;0.67,"R","A"))</f>
        <v/>
      </c>
      <c r="KX252" s="1">
        <f>IF((IK252/KK252)&lt;0.335,"G",IF((IK252/KK252)&gt;0.67,"R","A"))</f>
        <v/>
      </c>
      <c r="KY252" s="1">
        <f>IF((IJ252/KK252)&lt;0.335,"G",IF((IJ252/KK252)&gt;0.67,"R","A"))</f>
        <v/>
      </c>
      <c r="KZ252" s="1">
        <f>IF((HQ252/KK252)&lt;0.335,"G",IF((HQ252/KK252)&gt;0.67,"R","A"))</f>
        <v/>
      </c>
      <c r="LA252" s="1">
        <f>IF((IB252/KK252)&lt;0.335,"G",IF((IB252/KK252)&gt;0.67,"R","A"))</f>
        <v/>
      </c>
      <c r="LB252">
        <f>IF(LQ252="0-0",INDEX(Scrape!#REF!,MATCH('HT 0-0'!KP252,Scrape!$B:$B,0)),"")</f>
        <v/>
      </c>
      <c r="LC252">
        <f>IF(LQ252="0-0",INDEX(Scrape!$A:$A,MATCH('HT 0-0'!KP252,Scrape!$B:$B,0)),"")</f>
        <v/>
      </c>
      <c r="LD252">
        <f>IF(LQ252="0-0",INDEX(Scrape!$B:$B,MATCH('HT 0-0'!KP252,Scrape!$B:$B,0)),"")</f>
        <v/>
      </c>
      <c r="LE252">
        <f>IF(LQ252="0-0",INDEX(Scrape!$C:$C,MATCH('HT 0-0'!KP252,Scrape!$B:$B,0)),"")</f>
        <v/>
      </c>
      <c r="LF252">
        <f>IF(LQ252="0-0",INDEX(Scrape!$D:$D,MATCH('HT 0-0'!KP252,Scrape!$B:$B,0)),"")</f>
        <v/>
      </c>
      <c r="LG252">
        <f>IF(LQ252="0-0",INDEX(Scrape!$E:$E,MATCH('HT 0-0'!KP252,Scrape!$B:$B,0)),"")</f>
        <v/>
      </c>
      <c r="LH252">
        <f>IF(LQ252="0-0",INDEX(Scrape!$F:$F,MATCH('HT 0-0'!KP252,Scrape!$B:$B,0)),"")</f>
        <v/>
      </c>
      <c r="LI252">
        <f>IF(LQ252="0-0",INDEX(Scrape!$G:$G,MATCH('HT 0-0'!KP252,Scrape!$B:$B,0)),"")</f>
        <v/>
      </c>
      <c r="LJ252">
        <f>IF(LQ252="0-0",INDEX(Scrape!$H:$H,MATCH('HT 0-0'!KP252,Scrape!$B:$B,0)),"")</f>
        <v/>
      </c>
      <c r="LK252">
        <f>IF(LQ252="0-0",INDEX(Scrape!$I:$I,MATCH('HT 0-0'!KP252,Scrape!$B:$B,0)),"")</f>
        <v/>
      </c>
      <c r="LL252">
        <f>IF(LQ252="0-0",INDEX(Scrape!$J:$J,MATCH('HT 0-0'!KP252,Scrape!$B:$B,0)),"")</f>
        <v/>
      </c>
      <c r="LM252">
        <f>IF(LQ252="0-0",INDEX(Scrape!$K:$K,MATCH('HT 0-0'!KP252,Scrape!$B:$B,0)),"")</f>
        <v/>
      </c>
      <c r="LN252">
        <f>IF(LQ252="0-0",INDEX(Scrape!$L:$L,MATCH('HT 0-0'!KP252,Scrape!$B:$B,0)),"")</f>
        <v/>
      </c>
      <c r="LO252">
        <f>IF(LQ252="0-0",INDEX(Scrape!$M:$M,MATCH('HT 0-0'!KP252,Scrape!$B:$B,0)),"")</f>
        <v/>
      </c>
      <c r="LP252">
        <f>IF(LQ252="0-0",INDEX(Scrape!$N:$N,MATCH('HT 0-0'!KP252,Scrape!$B:$B,0)),"")</f>
        <v/>
      </c>
      <c r="LQ252">
        <f>INDEX(Scrape!$O:$O,MATCH('HT 0-0'!KP252,Scrape!$B:$B,0))</f>
        <v/>
      </c>
      <c r="LR252">
        <f>(1/LJ252)+(1/LI252)+(1/LH252)</f>
        <v/>
      </c>
      <c r="LS252">
        <f>(1/LG252)+(1/LF252)+(1/LE252)</f>
        <v/>
      </c>
      <c r="LT252" s="8">
        <f>IF(INDEX(#REF!,MATCH(KQ252,#REF!,0))=INDEX(#REF!,MATCH(KQ252,#REF!,0)),INDEX(#REF!,MATCH(KQ252,#REF!,0)),"ERROR")</f>
        <v/>
      </c>
      <c r="LU252" s="4">
        <f>IF(KR252="G",2,IF(KR252="R",0.5,IF(KR252="A",1)))</f>
        <v/>
      </c>
      <c r="LV252" s="4">
        <f>IF(KS252="G",0.5,IF(KS252="R",2,IF(KS252="A",1)))</f>
        <v/>
      </c>
      <c r="LW252" s="4">
        <f>IF(KT252="G",2,IF(KT252="R",0.5,IF(KT252="A",1)))</f>
        <v/>
      </c>
      <c r="LX252" s="4">
        <f>IF(KU252="G",0.5,IF(KU252="R",2,IF(KU252="A",1)))</f>
        <v/>
      </c>
      <c r="LY252" s="7">
        <f>(LK252*(LU252+LX252)+(LL252*(LU252+LX252)))</f>
        <v/>
      </c>
      <c r="LZ252" s="7">
        <f>(LN252*(LV252+LW252)+(LO252*(LV252+LW252)))</f>
        <v/>
      </c>
      <c r="MA252" s="11">
        <f>LY252-LZ252</f>
        <v/>
      </c>
      <c r="MB252" s="5">
        <f>MA252+2</f>
        <v/>
      </c>
      <c r="MC252" s="6">
        <f>MA252-2</f>
        <v/>
      </c>
      <c r="MD252" s="4">
        <f>LE252</f>
        <v/>
      </c>
      <c r="ME252" s="9">
        <f>IF(MD252=0,1000,MD252+0.75)</f>
        <v/>
      </c>
      <c r="MF252" s="10">
        <f>IF(MD252=0,0,MD252-0.75)</f>
        <v/>
      </c>
      <c r="MG252" s="4">
        <f>((LM252*(LU252+LX252))-((LP252*(LV252+LW252))))</f>
        <v/>
      </c>
      <c r="MH252" s="9">
        <f>MG252*1.2</f>
        <v/>
      </c>
      <c r="MI252" s="10">
        <f>MG252*0.8</f>
        <v/>
      </c>
      <c r="MJ252">
        <f>IFERROR(OT252,"")</f>
        <v/>
      </c>
      <c r="MK252">
        <f>IFERROR(OU252,"")</f>
        <v/>
      </c>
      <c r="ML252">
        <f>IFERROR(OV252,"")</f>
        <v/>
      </c>
      <c r="MM252">
        <f>IFERROR(OW252,"")</f>
        <v/>
      </c>
      <c r="MN252">
        <f>IFERROR(OX252,"")</f>
        <v/>
      </c>
      <c r="MO252">
        <f>IFERROR(OY252,"")</f>
        <v/>
      </c>
      <c r="MP252" s="1">
        <f>COUNTIFS(#REF!,LT252,#REF!,1,#REF!,"&gt;="&amp;MC252,#REF!,"&lt;="&amp;MB252,#REF!,"&lt;="&amp;ME252,#REF!,"&gt;="&amp;MF252,#REF!,"="&amp;KV252,#REF!,"="&amp;KX252)</f>
        <v/>
      </c>
      <c r="MQ252" s="1">
        <f>COUNTIFS(#REF!,LT252,#REF!,0,#REF!,"&gt;="&amp;MC252,#REF!,"&lt;="&amp;MB252,#REF!,"&lt;="&amp;ME252,#REF!,"&gt;="&amp;MF252,#REF!,"="&amp;KV252,#REF!,"="&amp;KX252)</f>
        <v/>
      </c>
      <c r="MR252" s="1">
        <f>COUNTIFS(#REF!,LT252,#REF!,1,#REF!,"&gt;="&amp;MC252,#REF!,"&lt;="&amp;MB252,#REF!,"&lt;="&amp;ME252,#REF!,"&gt;="&amp;MF252,#REF!,"="&amp;KW252,#REF!,"="&amp;KY252)</f>
        <v/>
      </c>
      <c r="MS252" s="1">
        <f>COUNTIFS(#REF!,LT252,#REF!,0,#REF!,"&gt;="&amp;MC252,#REF!,"&lt;="&amp;MB252,#REF!,"&lt;="&amp;ME252,#REF!,"&gt;="&amp;MF252,#REF!,"="&amp;KW252,#REF!,"="&amp;KY252)</f>
        <v/>
      </c>
      <c r="MT252" s="1">
        <f>COUNTIFS(#REF!,LT252,#REF!,1,#REF!,"&gt;="&amp;MI252,#REF!,"&lt;="&amp;MH252,#REF!,"&lt;="&amp;ME252,#REF!,"&gt;="&amp;MF252)</f>
        <v/>
      </c>
      <c r="MU252" s="1">
        <f>COUNTIFS(#REF!,LT252,#REF!,0,#REF!,"&gt;="&amp;MI252,#REF!,"&lt;="&amp;MH252,#REF!,"&lt;="&amp;ME252,#REF!,"&gt;="&amp;MF252)</f>
        <v/>
      </c>
      <c r="MV252" s="1">
        <f>COUNTIFS(#REF!,LT252,#REF!,1,#REF!,"&gt;="&amp;MI252,#REF!,"&lt;="&amp;MH252,#REF!,"="&amp;KZ252,#REF!,"="&amp;LA252,#REF!,"&lt;="&amp;ME252,#REF!,"&gt;="&amp;MF252)</f>
        <v/>
      </c>
      <c r="MW252" s="1">
        <f>COUNTIFS(#REF!,LT252,#REF!,0,#REF!,"&gt;="&amp;MI252,#REF!,"&lt;="&amp;MH252,#REF!,"="&amp;KZ252,#REF!,"="&amp;LA252,#REF!,"&lt;="&amp;ME252,#REF!,"&gt;="&amp;MF252)</f>
        <v/>
      </c>
      <c r="MX252" s="1">
        <f>COUNTIFS(#REF!,LT252,#REF!,1,#REF!,"&gt;="&amp;MC252,#REF!,"&lt;="&amp;MB252,#REF!,"&lt;="&amp;ME252,#REF!,"&gt;="&amp;MF252)</f>
        <v/>
      </c>
      <c r="MY252" s="1">
        <f>COUNTIFS(#REF!,LT252,#REF!,0,#REF!,"&gt;="&amp;MC252,#REF!,"&lt;="&amp;MB252,#REF!,"&lt;="&amp;ME252,#REF!,"&gt;="&amp;MF252)</f>
        <v/>
      </c>
      <c r="MZ252" s="1">
        <f>COUNTIFS(#REF!,LT252,#REF!,1,#REF!,"&lt;="&amp;ME252,#REF!,"&gt;="&amp;MF252,#REF!,"="&amp;KV252,#REF!,"="&amp;KX252)</f>
        <v/>
      </c>
      <c r="NA252" s="1">
        <f>COUNTIFS(#REF!,LT252,#REF!,0,#REF!,"&lt;="&amp;ME252,#REF!,"&gt;="&amp;MF252,#REF!,"="&amp;KV252,#REF!,"="&amp;KX252)</f>
        <v/>
      </c>
      <c r="NB252" s="1">
        <f>COUNTIFS(#REF!,LT252,#REF!,1,#REF!,"&lt;="&amp;ME252,#REF!,"&gt;="&amp;MF252,#REF!,"="&amp;KW252,#REF!,"="&amp;KY252)</f>
        <v/>
      </c>
      <c r="NC252" s="1">
        <f>COUNTIFS(#REF!,LT252,#REF!,0,#REF!,"&lt;="&amp;ME252,#REF!,"&gt;="&amp;MF252,#REF!,"="&amp;KW252,#REF!,"="&amp;KY252)</f>
        <v/>
      </c>
      <c r="ND252" s="1">
        <f>COUNTIFS(#REF!,LT252,#REF!,1,#REF!,"&gt;="&amp;MC252,#REF!,"&lt;="&amp;MB252,#REF!,"&lt;="&amp;ME252,#REF!,"&gt;="&amp;MF252,#REF!,"="&amp;KV252,#REF!,"="&amp;KX252)</f>
        <v/>
      </c>
      <c r="NE252" s="1">
        <f>COUNTIFS(#REF!,LT252,#REF!,0,#REF!,"&gt;="&amp;MC252,#REF!,"&lt;="&amp;MB252,#REF!,"&lt;="&amp;ME252,#REF!,"&gt;="&amp;MF252,#REF!,"="&amp;KV252,#REF!,"="&amp;KX252)</f>
        <v/>
      </c>
      <c r="NF252" s="1">
        <f>COUNTIFS(#REF!,LT252,#REF!,1,#REF!,"&gt;="&amp;MC252,#REF!,"&lt;="&amp;MB252,#REF!,"&lt;="&amp;ME252,#REF!,"&gt;="&amp;MF252,#REF!,"="&amp;KW252,#REF!,"="&amp;KY252)</f>
        <v/>
      </c>
      <c r="NG252" s="1">
        <f>COUNTIFS(#REF!,LT252,#REF!,0,#REF!,"&gt;="&amp;MC252,#REF!,"&lt;="&amp;MB252,#REF!,"&lt;="&amp;ME252,#REF!,"&gt;="&amp;MF252,#REF!,"="&amp;KW252,#REF!,"="&amp;KY252)</f>
        <v/>
      </c>
      <c r="NH252" s="1">
        <f>COUNTIFS(#REF!,LT252,#REF!,1,#REF!,"&gt;="&amp;MC252,#REF!,"&lt;="&amp;MB252,#REF!,"&lt;="&amp;ME252,#REF!,"&gt;="&amp;MF252,#REF!,"="&amp;KZ252,#REF!,"="&amp;LA252)</f>
        <v/>
      </c>
      <c r="NI252" s="1">
        <f>COUNTIFS(#REF!,LT252,#REF!,0,#REF!,"&gt;="&amp;MC252,#REF!,"&lt;="&amp;MB252,#REF!,"&lt;="&amp;ME252,#REF!,"&gt;="&amp;MF252,#REF!,"="&amp;KZ252,#REF!,"="&amp;LA252)</f>
        <v/>
      </c>
      <c r="NJ252" s="1">
        <f>COUNTIFS(#REF!,LT252,#REF!,1,#REF!,"&gt;="&amp;MI252,#REF!,"&lt;="&amp;MH252,#REF!,"&lt;="&amp;ME252,#REF!,"&gt;="&amp;MF252)</f>
        <v/>
      </c>
      <c r="NK252" s="1">
        <f>COUNTIFS(#REF!,LT252,#REF!,0,#REF!,"&gt;="&amp;MI252,#REF!,"&lt;="&amp;MH252,#REF!,"&lt;="&amp;ME252,#REF!,"&gt;="&amp;MF252)</f>
        <v/>
      </c>
      <c r="NL252" s="1">
        <f>COUNTIFS(#REF!,LT252,#REF!,1,#REF!,"&gt;="&amp;MI252,#REF!,"&lt;="&amp;MH252,#REF!,"="&amp;KZ252,#REF!,"="&amp;LA252,#REF!,"&lt;="&amp;ME252,#REF!,"&gt;="&amp;MF252)</f>
        <v/>
      </c>
      <c r="NM252" s="1">
        <f>COUNTIFS(#REF!,LT252,#REF!,0,#REF!,"&gt;="&amp;MI252,#REF!,"&lt;="&amp;MH252,#REF!,"="&amp;KZ252,#REF!,"="&amp;LA252,#REF!,"&lt;="&amp;ME252,#REF!,"&gt;="&amp;MF252)</f>
        <v/>
      </c>
      <c r="NN252" s="1">
        <f>COUNTIFS(#REF!,LT252,#REF!,1,#REF!,"&gt;="&amp;MC252,#REF!,"&lt;="&amp;MB252,#REF!,"&lt;="&amp;ME252,#REF!,"&gt;="&amp;MF252)</f>
        <v/>
      </c>
      <c r="NO252" s="1">
        <f>COUNTIFS(#REF!,LT252,#REF!,0,#REF!,"&gt;="&amp;MC252,#REF!,"&lt;="&amp;MB252,#REF!,"&lt;="&amp;ME252,#REF!,"&gt;="&amp;MF252)</f>
        <v/>
      </c>
      <c r="NP252" s="1">
        <f>COUNTIFS(#REF!,LT252,#REF!,1,#REF!,"&lt;="&amp;ME252,#REF!,"&gt;="&amp;MF252,#REF!,"="&amp;KV252,#REF!,"="&amp;KX252)</f>
        <v/>
      </c>
      <c r="NQ252" s="1">
        <f>COUNTIFS(#REF!,LT252,#REF!,0,#REF!,"&lt;="&amp;ME252,#REF!,"&gt;="&amp;MF252,#REF!,"="&amp;KV252,#REF!,"="&amp;KX252)</f>
        <v/>
      </c>
      <c r="NR252" s="1">
        <f>COUNTIFS(#REF!,LT252,#REF!,1,#REF!,"&lt;="&amp;ME252,#REF!,"&gt;="&amp;MF252,#REF!,"="&amp;KW252,#REF!,"="&amp;KY252)</f>
        <v/>
      </c>
      <c r="NS252" s="1">
        <f>COUNTIFS(#REF!,LT252,#REF!,0,#REF!,"&lt;="&amp;ME252,#REF!,"&gt;="&amp;MF252,#REF!,"="&amp;KW252,#REF!,"="&amp;KY252)</f>
        <v/>
      </c>
      <c r="NT252" s="1">
        <f>MP252+MR252+MT252+MV252+MX252+MZ252+NB252</f>
        <v/>
      </c>
      <c r="NU252" s="1">
        <f>MQ252+MS252+MU252+MW252+MY252+NA252+NC252</f>
        <v/>
      </c>
      <c r="NV252" s="1">
        <f>NT252+NU252</f>
        <v/>
      </c>
      <c r="NW252" s="33">
        <f>NT252/(NT252+NU252)</f>
        <v/>
      </c>
      <c r="NX252" s="3">
        <f>1/NW252</f>
        <v/>
      </c>
      <c r="NY252" s="1">
        <f>LH252</f>
        <v/>
      </c>
      <c r="NZ252" s="79">
        <f>(NW252*((NY252-1)*0.98))-((1-NW252)*1)</f>
        <v/>
      </c>
      <c r="OA252" s="34">
        <f>IF(LR252&lt;0.9,0,IF(AND(LR252&gt;1.1),0,1))</f>
        <v/>
      </c>
      <c r="OB252" s="34">
        <f>IF(LS252&lt;0.9,0,IF(AND(LS252&gt;1.1),0,1))</f>
        <v/>
      </c>
      <c r="OC252" s="32">
        <f>IF(NV252&gt;99,1,0)</f>
        <v/>
      </c>
      <c r="OD252" s="32">
        <f>IF(NZ252&gt;0.0799,1,0)</f>
        <v/>
      </c>
      <c r="OE252" s="32">
        <f>IF(NZ252&gt;OM252,1,0)</f>
        <v/>
      </c>
      <c r="OF252" s="32">
        <f>OC252+OD252+OE252+OA252+OB252</f>
        <v/>
      </c>
      <c r="OG252" s="1">
        <f>ND252+NF252+NH252+NJ252+NL252+NN252+NP252+NR252</f>
        <v/>
      </c>
      <c r="OH252" s="1">
        <f>NE252+NG252+NI252+NK252+NM252+NO252+NQ252+NS252</f>
        <v/>
      </c>
      <c r="OI252" s="1">
        <f>OG252+OH252</f>
        <v/>
      </c>
      <c r="OJ252" s="33">
        <f>OG252/(OG252+OH252)</f>
        <v/>
      </c>
      <c r="OK252" s="3">
        <f>1/OJ252</f>
        <v/>
      </c>
      <c r="OL252" s="1">
        <f>LI252</f>
        <v/>
      </c>
      <c r="OM252" s="79">
        <f>(OJ252*((OL252-1)*0.98))-((1-OJ252)*1)</f>
        <v/>
      </c>
      <c r="ON252" s="34">
        <f>IF(LR252&lt;0.9,0,IF(AND(LR252&gt;1.1),0,1))</f>
        <v/>
      </c>
      <c r="OO252" s="34">
        <f>IF(LS252&lt;0.9,0,IF(AND(LS252&gt;1.1),0,1))</f>
        <v/>
      </c>
      <c r="OP252" s="32">
        <f>IF(OI252&gt;99,1,0)</f>
        <v/>
      </c>
      <c r="OQ252" s="32">
        <f>IF(OM252&gt;0.0799,1,0)</f>
        <v/>
      </c>
      <c r="OR252" s="32">
        <f>IF(OM252&gt;OZ252,1,0)</f>
        <v/>
      </c>
      <c r="OS252" s="32">
        <f>OP252+OQ252+OR252+ON252+OO252</f>
        <v/>
      </c>
      <c r="OT252">
        <f>IF(OF252=5,"BackHome0-0",IF(AND(OS252=5),"BackAway0-0",""))</f>
        <v/>
      </c>
      <c r="OU252">
        <f>IF(OF252=5,KN252,IF(AND(OS252=5),KO252,""))</f>
        <v/>
      </c>
      <c r="OV252">
        <f>IF(OF252=5,"Match Odds",IF(AND(OS252=5),"Match Odds",""))</f>
        <v/>
      </c>
      <c r="OW252">
        <f>IF(OF252=5,KP252,IF(AND(OS252=5),KP252,""))</f>
        <v/>
      </c>
      <c r="OX252">
        <f>IF(OF252=5,"MATCH_ODDS",IF(AND(OS252=5),"MATCH_ODDS",""))</f>
        <v/>
      </c>
      <c r="OY252">
        <f>IF(OF252=5,"BACK",IF(AND(OS252=5),"BACK",""))</f>
        <v/>
      </c>
    </row>
    <row r="253" ht="16.5" customHeight="1" thickBot="1" thickTop="1">
      <c r="A253" s="2" t="n"/>
      <c r="KN253" s="1">
        <f>IF(INDEX(#REF!,MATCH('HT 0-0'!D253,#REF!,0))=INDEX(#REF!,MATCH('HT 0-0'!D253,#REF!,0)),INDEX(#REF!,MATCH('HT 0-0'!D253,#REF!,0)),"ERROR")</f>
        <v/>
      </c>
      <c r="KO253" s="1">
        <f>IF(INDEX(#REF!,MATCH('HT 0-0'!E253,#REF!,0))=INDEX(#REF!,MATCH('HT 0-0'!E253,#REF!,0)),INDEX(#REF!,MATCH('HT 0-0'!E253,#REF!,0)),"ERROR")</f>
        <v/>
      </c>
      <c r="KP253" s="1">
        <f>KN253&amp;" v "&amp;KO253</f>
        <v/>
      </c>
      <c r="KQ253">
        <f>B253&amp;"_"&amp;C253</f>
        <v/>
      </c>
      <c r="KR253" s="1">
        <f>IF((HW253/KK253)&lt;0.335,"G",IF((HW253/KK253)&gt;0.67,"R","A"))</f>
        <v/>
      </c>
      <c r="KS253" s="1">
        <f>IF((HX253/KK253)&lt;0.335,"G",IF((HX253/KK253)&gt;0.67,"R","A"))</f>
        <v/>
      </c>
      <c r="KT253" s="1">
        <f>IF((IH253/KK253)&lt;0.335,"G",IF((IH253/KK253)&gt;0.67,"R","A"))</f>
        <v/>
      </c>
      <c r="KU253" s="1">
        <f>IF((II253/KK253)&lt;0.335,"G",IF((II253/KK253)&gt;0.67,"R","A"))</f>
        <v/>
      </c>
      <c r="KV253" s="1">
        <f>IF((HZ253/KK253)&lt;0.335,"G",IF((HZ253/KK253)&gt;0.67,"R","A"))</f>
        <v/>
      </c>
      <c r="KW253" s="1">
        <f>IF((HY253/KK253)&lt;0.335,"G",IF((HY253/KK253)&gt;0.67,"R","A"))</f>
        <v/>
      </c>
      <c r="KX253" s="1">
        <f>IF((IK253/KK253)&lt;0.335,"G",IF((IK253/KK253)&gt;0.67,"R","A"))</f>
        <v/>
      </c>
      <c r="KY253" s="1">
        <f>IF((IJ253/KK253)&lt;0.335,"G",IF((IJ253/KK253)&gt;0.67,"R","A"))</f>
        <v/>
      </c>
      <c r="KZ253" s="1">
        <f>IF((HQ253/KK253)&lt;0.335,"G",IF((HQ253/KK253)&gt;0.67,"R","A"))</f>
        <v/>
      </c>
      <c r="LA253" s="1">
        <f>IF((IB253/KK253)&lt;0.335,"G",IF((IB253/KK253)&gt;0.67,"R","A"))</f>
        <v/>
      </c>
      <c r="LB253">
        <f>IF(LQ253="0-0",INDEX(Scrape!#REF!,MATCH('HT 0-0'!KP253,Scrape!$B:$B,0)),"")</f>
        <v/>
      </c>
      <c r="LC253">
        <f>IF(LQ253="0-0",INDEX(Scrape!$A:$A,MATCH('HT 0-0'!KP253,Scrape!$B:$B,0)),"")</f>
        <v/>
      </c>
      <c r="LD253">
        <f>IF(LQ253="0-0",INDEX(Scrape!$B:$B,MATCH('HT 0-0'!KP253,Scrape!$B:$B,0)),"")</f>
        <v/>
      </c>
      <c r="LE253">
        <f>IF(LQ253="0-0",INDEX(Scrape!$C:$C,MATCH('HT 0-0'!KP253,Scrape!$B:$B,0)),"")</f>
        <v/>
      </c>
      <c r="LF253">
        <f>IF(LQ253="0-0",INDEX(Scrape!$D:$D,MATCH('HT 0-0'!KP253,Scrape!$B:$B,0)),"")</f>
        <v/>
      </c>
      <c r="LG253">
        <f>IF(LQ253="0-0",INDEX(Scrape!$E:$E,MATCH('HT 0-0'!KP253,Scrape!$B:$B,0)),"")</f>
        <v/>
      </c>
      <c r="LH253">
        <f>IF(LQ253="0-0",INDEX(Scrape!$F:$F,MATCH('HT 0-0'!KP253,Scrape!$B:$B,0)),"")</f>
        <v/>
      </c>
      <c r="LI253">
        <f>IF(LQ253="0-0",INDEX(Scrape!$G:$G,MATCH('HT 0-0'!KP253,Scrape!$B:$B,0)),"")</f>
        <v/>
      </c>
      <c r="LJ253">
        <f>IF(LQ253="0-0",INDEX(Scrape!$H:$H,MATCH('HT 0-0'!KP253,Scrape!$B:$B,0)),"")</f>
        <v/>
      </c>
      <c r="LK253">
        <f>IF(LQ253="0-0",INDEX(Scrape!$I:$I,MATCH('HT 0-0'!KP253,Scrape!$B:$B,0)),"")</f>
        <v/>
      </c>
      <c r="LL253">
        <f>IF(LQ253="0-0",INDEX(Scrape!$J:$J,MATCH('HT 0-0'!KP253,Scrape!$B:$B,0)),"")</f>
        <v/>
      </c>
      <c r="LM253">
        <f>IF(LQ253="0-0",INDEX(Scrape!$K:$K,MATCH('HT 0-0'!KP253,Scrape!$B:$B,0)),"")</f>
        <v/>
      </c>
      <c r="LN253">
        <f>IF(LQ253="0-0",INDEX(Scrape!$L:$L,MATCH('HT 0-0'!KP253,Scrape!$B:$B,0)),"")</f>
        <v/>
      </c>
      <c r="LO253">
        <f>IF(LQ253="0-0",INDEX(Scrape!$M:$M,MATCH('HT 0-0'!KP253,Scrape!$B:$B,0)),"")</f>
        <v/>
      </c>
      <c r="LP253">
        <f>IF(LQ253="0-0",INDEX(Scrape!$N:$N,MATCH('HT 0-0'!KP253,Scrape!$B:$B,0)),"")</f>
        <v/>
      </c>
      <c r="LQ253">
        <f>INDEX(Scrape!$O:$O,MATCH('HT 0-0'!KP253,Scrape!$B:$B,0))</f>
        <v/>
      </c>
      <c r="LR253">
        <f>(1/LJ253)+(1/LI253)+(1/LH253)</f>
        <v/>
      </c>
      <c r="LS253">
        <f>(1/LG253)+(1/LF253)+(1/LE253)</f>
        <v/>
      </c>
      <c r="LT253" s="8">
        <f>IF(INDEX(#REF!,MATCH(KQ253,#REF!,0))=INDEX(#REF!,MATCH(KQ253,#REF!,0)),INDEX(#REF!,MATCH(KQ253,#REF!,0)),"ERROR")</f>
        <v/>
      </c>
      <c r="LU253" s="4">
        <f>IF(KR253="G",2,IF(KR253="R",0.5,IF(KR253="A",1)))</f>
        <v/>
      </c>
      <c r="LV253" s="4">
        <f>IF(KS253="G",0.5,IF(KS253="R",2,IF(KS253="A",1)))</f>
        <v/>
      </c>
      <c r="LW253" s="4">
        <f>IF(KT253="G",2,IF(KT253="R",0.5,IF(KT253="A",1)))</f>
        <v/>
      </c>
      <c r="LX253" s="4">
        <f>IF(KU253="G",0.5,IF(KU253="R",2,IF(KU253="A",1)))</f>
        <v/>
      </c>
      <c r="LY253" s="7">
        <f>(LK253*(LU253+LX253)+(LL253*(LU253+LX253)))</f>
        <v/>
      </c>
      <c r="LZ253" s="7">
        <f>(LN253*(LV253+LW253)+(LO253*(LV253+LW253)))</f>
        <v/>
      </c>
      <c r="MA253" s="11">
        <f>LY253-LZ253</f>
        <v/>
      </c>
      <c r="MB253" s="5">
        <f>MA253+2</f>
        <v/>
      </c>
      <c r="MC253" s="6">
        <f>MA253-2</f>
        <v/>
      </c>
      <c r="MD253" s="4">
        <f>LE253</f>
        <v/>
      </c>
      <c r="ME253" s="9">
        <f>IF(MD253=0,1000,MD253+0.75)</f>
        <v/>
      </c>
      <c r="MF253" s="10">
        <f>IF(MD253=0,0,MD253-0.75)</f>
        <v/>
      </c>
      <c r="MG253" s="4">
        <f>((LM253*(LU253+LX253))-((LP253*(LV253+LW253))))</f>
        <v/>
      </c>
      <c r="MH253" s="9">
        <f>MG253*1.2</f>
        <v/>
      </c>
      <c r="MI253" s="10">
        <f>MG253*0.8</f>
        <v/>
      </c>
      <c r="MJ253">
        <f>IFERROR(OT253,"")</f>
        <v/>
      </c>
      <c r="MK253">
        <f>IFERROR(OU253,"")</f>
        <v/>
      </c>
      <c r="ML253">
        <f>IFERROR(OV253,"")</f>
        <v/>
      </c>
      <c r="MM253">
        <f>IFERROR(OW253,"")</f>
        <v/>
      </c>
      <c r="MN253">
        <f>IFERROR(OX253,"")</f>
        <v/>
      </c>
      <c r="MO253">
        <f>IFERROR(OY253,"")</f>
        <v/>
      </c>
      <c r="MP253" s="1">
        <f>COUNTIFS(#REF!,LT253,#REF!,1,#REF!,"&gt;="&amp;MC253,#REF!,"&lt;="&amp;MB253,#REF!,"&lt;="&amp;ME253,#REF!,"&gt;="&amp;MF253,#REF!,"="&amp;KV253,#REF!,"="&amp;KX253)</f>
        <v/>
      </c>
      <c r="MQ253" s="1">
        <f>COUNTIFS(#REF!,LT253,#REF!,0,#REF!,"&gt;="&amp;MC253,#REF!,"&lt;="&amp;MB253,#REF!,"&lt;="&amp;ME253,#REF!,"&gt;="&amp;MF253,#REF!,"="&amp;KV253,#REF!,"="&amp;KX253)</f>
        <v/>
      </c>
      <c r="MR253" s="1">
        <f>COUNTIFS(#REF!,LT253,#REF!,1,#REF!,"&gt;="&amp;MC253,#REF!,"&lt;="&amp;MB253,#REF!,"&lt;="&amp;ME253,#REF!,"&gt;="&amp;MF253,#REF!,"="&amp;KW253,#REF!,"="&amp;KY253)</f>
        <v/>
      </c>
      <c r="MS253" s="1">
        <f>COUNTIFS(#REF!,LT253,#REF!,0,#REF!,"&gt;="&amp;MC253,#REF!,"&lt;="&amp;MB253,#REF!,"&lt;="&amp;ME253,#REF!,"&gt;="&amp;MF253,#REF!,"="&amp;KW253,#REF!,"="&amp;KY253)</f>
        <v/>
      </c>
      <c r="MT253" s="1">
        <f>COUNTIFS(#REF!,LT253,#REF!,1,#REF!,"&gt;="&amp;MI253,#REF!,"&lt;="&amp;MH253,#REF!,"&lt;="&amp;ME253,#REF!,"&gt;="&amp;MF253)</f>
        <v/>
      </c>
      <c r="MU253" s="1">
        <f>COUNTIFS(#REF!,LT253,#REF!,0,#REF!,"&gt;="&amp;MI253,#REF!,"&lt;="&amp;MH253,#REF!,"&lt;="&amp;ME253,#REF!,"&gt;="&amp;MF253)</f>
        <v/>
      </c>
      <c r="MV253" s="1">
        <f>COUNTIFS(#REF!,LT253,#REF!,1,#REF!,"&gt;="&amp;MI253,#REF!,"&lt;="&amp;MH253,#REF!,"="&amp;KZ253,#REF!,"="&amp;LA253,#REF!,"&lt;="&amp;ME253,#REF!,"&gt;="&amp;MF253)</f>
        <v/>
      </c>
      <c r="MW253" s="1">
        <f>COUNTIFS(#REF!,LT253,#REF!,0,#REF!,"&gt;="&amp;MI253,#REF!,"&lt;="&amp;MH253,#REF!,"="&amp;KZ253,#REF!,"="&amp;LA253,#REF!,"&lt;="&amp;ME253,#REF!,"&gt;="&amp;MF253)</f>
        <v/>
      </c>
      <c r="MX253" s="1">
        <f>COUNTIFS(#REF!,LT253,#REF!,1,#REF!,"&gt;="&amp;MC253,#REF!,"&lt;="&amp;MB253,#REF!,"&lt;="&amp;ME253,#REF!,"&gt;="&amp;MF253)</f>
        <v/>
      </c>
      <c r="MY253" s="1">
        <f>COUNTIFS(#REF!,LT253,#REF!,0,#REF!,"&gt;="&amp;MC253,#REF!,"&lt;="&amp;MB253,#REF!,"&lt;="&amp;ME253,#REF!,"&gt;="&amp;MF253)</f>
        <v/>
      </c>
      <c r="MZ253" s="1">
        <f>COUNTIFS(#REF!,LT253,#REF!,1,#REF!,"&lt;="&amp;ME253,#REF!,"&gt;="&amp;MF253,#REF!,"="&amp;KV253,#REF!,"="&amp;KX253)</f>
        <v/>
      </c>
      <c r="NA253" s="1">
        <f>COUNTIFS(#REF!,LT253,#REF!,0,#REF!,"&lt;="&amp;ME253,#REF!,"&gt;="&amp;MF253,#REF!,"="&amp;KV253,#REF!,"="&amp;KX253)</f>
        <v/>
      </c>
      <c r="NB253" s="1">
        <f>COUNTIFS(#REF!,LT253,#REF!,1,#REF!,"&lt;="&amp;ME253,#REF!,"&gt;="&amp;MF253,#REF!,"="&amp;KW253,#REF!,"="&amp;KY253)</f>
        <v/>
      </c>
      <c r="NC253" s="1">
        <f>COUNTIFS(#REF!,LT253,#REF!,0,#REF!,"&lt;="&amp;ME253,#REF!,"&gt;="&amp;MF253,#REF!,"="&amp;KW253,#REF!,"="&amp;KY253)</f>
        <v/>
      </c>
      <c r="ND253" s="1">
        <f>COUNTIFS(#REF!,LT253,#REF!,1,#REF!,"&gt;="&amp;MC253,#REF!,"&lt;="&amp;MB253,#REF!,"&lt;="&amp;ME253,#REF!,"&gt;="&amp;MF253,#REF!,"="&amp;KV253,#REF!,"="&amp;KX253)</f>
        <v/>
      </c>
      <c r="NE253" s="1">
        <f>COUNTIFS(#REF!,LT253,#REF!,0,#REF!,"&gt;="&amp;MC253,#REF!,"&lt;="&amp;MB253,#REF!,"&lt;="&amp;ME253,#REF!,"&gt;="&amp;MF253,#REF!,"="&amp;KV253,#REF!,"="&amp;KX253)</f>
        <v/>
      </c>
      <c r="NF253" s="1">
        <f>COUNTIFS(#REF!,LT253,#REF!,1,#REF!,"&gt;="&amp;MC253,#REF!,"&lt;="&amp;MB253,#REF!,"&lt;="&amp;ME253,#REF!,"&gt;="&amp;MF253,#REF!,"="&amp;KW253,#REF!,"="&amp;KY253)</f>
        <v/>
      </c>
      <c r="NG253" s="1">
        <f>COUNTIFS(#REF!,LT253,#REF!,0,#REF!,"&gt;="&amp;MC253,#REF!,"&lt;="&amp;MB253,#REF!,"&lt;="&amp;ME253,#REF!,"&gt;="&amp;MF253,#REF!,"="&amp;KW253,#REF!,"="&amp;KY253)</f>
        <v/>
      </c>
      <c r="NH253" s="1">
        <f>COUNTIFS(#REF!,LT253,#REF!,1,#REF!,"&gt;="&amp;MC253,#REF!,"&lt;="&amp;MB253,#REF!,"&lt;="&amp;ME253,#REF!,"&gt;="&amp;MF253,#REF!,"="&amp;KZ253,#REF!,"="&amp;LA253)</f>
        <v/>
      </c>
      <c r="NI253" s="1">
        <f>COUNTIFS(#REF!,LT253,#REF!,0,#REF!,"&gt;="&amp;MC253,#REF!,"&lt;="&amp;MB253,#REF!,"&lt;="&amp;ME253,#REF!,"&gt;="&amp;MF253,#REF!,"="&amp;KZ253,#REF!,"="&amp;LA253)</f>
        <v/>
      </c>
      <c r="NJ253" s="1">
        <f>COUNTIFS(#REF!,LT253,#REF!,1,#REF!,"&gt;="&amp;MI253,#REF!,"&lt;="&amp;MH253,#REF!,"&lt;="&amp;ME253,#REF!,"&gt;="&amp;MF253)</f>
        <v/>
      </c>
      <c r="NK253" s="1">
        <f>COUNTIFS(#REF!,LT253,#REF!,0,#REF!,"&gt;="&amp;MI253,#REF!,"&lt;="&amp;MH253,#REF!,"&lt;="&amp;ME253,#REF!,"&gt;="&amp;MF253)</f>
        <v/>
      </c>
      <c r="NL253" s="1">
        <f>COUNTIFS(#REF!,LT253,#REF!,1,#REF!,"&gt;="&amp;MI253,#REF!,"&lt;="&amp;MH253,#REF!,"="&amp;KZ253,#REF!,"="&amp;LA253,#REF!,"&lt;="&amp;ME253,#REF!,"&gt;="&amp;MF253)</f>
        <v/>
      </c>
      <c r="NM253" s="1">
        <f>COUNTIFS(#REF!,LT253,#REF!,0,#REF!,"&gt;="&amp;MI253,#REF!,"&lt;="&amp;MH253,#REF!,"="&amp;KZ253,#REF!,"="&amp;LA253,#REF!,"&lt;="&amp;ME253,#REF!,"&gt;="&amp;MF253)</f>
        <v/>
      </c>
      <c r="NN253" s="1">
        <f>COUNTIFS(#REF!,LT253,#REF!,1,#REF!,"&gt;="&amp;MC253,#REF!,"&lt;="&amp;MB253,#REF!,"&lt;="&amp;ME253,#REF!,"&gt;="&amp;MF253)</f>
        <v/>
      </c>
      <c r="NO253" s="1">
        <f>COUNTIFS(#REF!,LT253,#REF!,0,#REF!,"&gt;="&amp;MC253,#REF!,"&lt;="&amp;MB253,#REF!,"&lt;="&amp;ME253,#REF!,"&gt;="&amp;MF253)</f>
        <v/>
      </c>
      <c r="NP253" s="1">
        <f>COUNTIFS(#REF!,LT253,#REF!,1,#REF!,"&lt;="&amp;ME253,#REF!,"&gt;="&amp;MF253,#REF!,"="&amp;KV253,#REF!,"="&amp;KX253)</f>
        <v/>
      </c>
      <c r="NQ253" s="1">
        <f>COUNTIFS(#REF!,LT253,#REF!,0,#REF!,"&lt;="&amp;ME253,#REF!,"&gt;="&amp;MF253,#REF!,"="&amp;KV253,#REF!,"="&amp;KX253)</f>
        <v/>
      </c>
      <c r="NR253" s="1">
        <f>COUNTIFS(#REF!,LT253,#REF!,1,#REF!,"&lt;="&amp;ME253,#REF!,"&gt;="&amp;MF253,#REF!,"="&amp;KW253,#REF!,"="&amp;KY253)</f>
        <v/>
      </c>
      <c r="NS253" s="1">
        <f>COUNTIFS(#REF!,LT253,#REF!,0,#REF!,"&lt;="&amp;ME253,#REF!,"&gt;="&amp;MF253,#REF!,"="&amp;KW253,#REF!,"="&amp;KY253)</f>
        <v/>
      </c>
      <c r="NT253" s="1">
        <f>MP253+MR253+MT253+MV253+MX253+MZ253+NB253</f>
        <v/>
      </c>
      <c r="NU253" s="1">
        <f>MQ253+MS253+MU253+MW253+MY253+NA253+NC253</f>
        <v/>
      </c>
      <c r="NV253" s="1">
        <f>NT253+NU253</f>
        <v/>
      </c>
      <c r="NW253" s="33">
        <f>NT253/(NT253+NU253)</f>
        <v/>
      </c>
      <c r="NX253" s="3">
        <f>1/NW253</f>
        <v/>
      </c>
      <c r="NY253" s="1">
        <f>LH253</f>
        <v/>
      </c>
      <c r="NZ253" s="79">
        <f>(NW253*((NY253-1)*0.98))-((1-NW253)*1)</f>
        <v/>
      </c>
      <c r="OA253" s="34">
        <f>IF(LR253&lt;0.9,0,IF(AND(LR253&gt;1.1),0,1))</f>
        <v/>
      </c>
      <c r="OB253" s="34">
        <f>IF(LS253&lt;0.9,0,IF(AND(LS253&gt;1.1),0,1))</f>
        <v/>
      </c>
      <c r="OC253" s="32">
        <f>IF(NV253&gt;99,1,0)</f>
        <v/>
      </c>
      <c r="OD253" s="32">
        <f>IF(NZ253&gt;0.0799,1,0)</f>
        <v/>
      </c>
      <c r="OE253" s="32">
        <f>IF(NZ253&gt;OM253,1,0)</f>
        <v/>
      </c>
      <c r="OF253" s="32">
        <f>OC253+OD253+OE253+OA253+OB253</f>
        <v/>
      </c>
      <c r="OG253" s="1">
        <f>ND253+NF253+NH253+NJ253+NL253+NN253+NP253+NR253</f>
        <v/>
      </c>
      <c r="OH253" s="1">
        <f>NE253+NG253+NI253+NK253+NM253+NO253+NQ253+NS253</f>
        <v/>
      </c>
      <c r="OI253" s="1">
        <f>OG253+OH253</f>
        <v/>
      </c>
      <c r="OJ253" s="33">
        <f>OG253/(OG253+OH253)</f>
        <v/>
      </c>
      <c r="OK253" s="3">
        <f>1/OJ253</f>
        <v/>
      </c>
      <c r="OL253" s="1">
        <f>LI253</f>
        <v/>
      </c>
      <c r="OM253" s="79">
        <f>(OJ253*((OL253-1)*0.98))-((1-OJ253)*1)</f>
        <v/>
      </c>
      <c r="ON253" s="34">
        <f>IF(LR253&lt;0.9,0,IF(AND(LR253&gt;1.1),0,1))</f>
        <v/>
      </c>
      <c r="OO253" s="34">
        <f>IF(LS253&lt;0.9,0,IF(AND(LS253&gt;1.1),0,1))</f>
        <v/>
      </c>
      <c r="OP253" s="32">
        <f>IF(OI253&gt;99,1,0)</f>
        <v/>
      </c>
      <c r="OQ253" s="32">
        <f>IF(OM253&gt;0.0799,1,0)</f>
        <v/>
      </c>
      <c r="OR253" s="32">
        <f>IF(OM253&gt;OZ253,1,0)</f>
        <v/>
      </c>
      <c r="OS253" s="32">
        <f>OP253+OQ253+OR253+ON253+OO253</f>
        <v/>
      </c>
      <c r="OT253">
        <f>IF(OF253=5,"BackHome0-0",IF(AND(OS253=5),"BackAway0-0",""))</f>
        <v/>
      </c>
      <c r="OU253">
        <f>IF(OF253=5,KN253,IF(AND(OS253=5),KO253,""))</f>
        <v/>
      </c>
      <c r="OV253">
        <f>IF(OF253=5,"Match Odds",IF(AND(OS253=5),"Match Odds",""))</f>
        <v/>
      </c>
      <c r="OW253">
        <f>IF(OF253=5,KP253,IF(AND(OS253=5),KP253,""))</f>
        <v/>
      </c>
      <c r="OX253">
        <f>IF(OF253=5,"MATCH_ODDS",IF(AND(OS253=5),"MATCH_ODDS",""))</f>
        <v/>
      </c>
      <c r="OY253">
        <f>IF(OF253=5,"BACK",IF(AND(OS253=5),"BACK",""))</f>
        <v/>
      </c>
    </row>
    <row r="254" ht="16.5" customHeight="1" thickBot="1" thickTop="1">
      <c r="A254" s="2" t="n"/>
      <c r="KN254" s="1">
        <f>IF(INDEX(#REF!,MATCH('HT 0-0'!D254,#REF!,0))=INDEX(#REF!,MATCH('HT 0-0'!D254,#REF!,0)),INDEX(#REF!,MATCH('HT 0-0'!D254,#REF!,0)),"ERROR")</f>
        <v/>
      </c>
      <c r="KO254" s="1">
        <f>IF(INDEX(#REF!,MATCH('HT 0-0'!E254,#REF!,0))=INDEX(#REF!,MATCH('HT 0-0'!E254,#REF!,0)),INDEX(#REF!,MATCH('HT 0-0'!E254,#REF!,0)),"ERROR")</f>
        <v/>
      </c>
      <c r="KP254" s="1">
        <f>KN254&amp;" v "&amp;KO254</f>
        <v/>
      </c>
      <c r="KQ254">
        <f>B254&amp;"_"&amp;C254</f>
        <v/>
      </c>
      <c r="KR254" s="1">
        <f>IF((HW254/KK254)&lt;0.335,"G",IF((HW254/KK254)&gt;0.67,"R","A"))</f>
        <v/>
      </c>
      <c r="KS254" s="1">
        <f>IF((HX254/KK254)&lt;0.335,"G",IF((HX254/KK254)&gt;0.67,"R","A"))</f>
        <v/>
      </c>
      <c r="KT254" s="1">
        <f>IF((IH254/KK254)&lt;0.335,"G",IF((IH254/KK254)&gt;0.67,"R","A"))</f>
        <v/>
      </c>
      <c r="KU254" s="1">
        <f>IF((II254/KK254)&lt;0.335,"G",IF((II254/KK254)&gt;0.67,"R","A"))</f>
        <v/>
      </c>
      <c r="KV254" s="1">
        <f>IF((HZ254/KK254)&lt;0.335,"G",IF((HZ254/KK254)&gt;0.67,"R","A"))</f>
        <v/>
      </c>
      <c r="KW254" s="1">
        <f>IF((HY254/KK254)&lt;0.335,"G",IF((HY254/KK254)&gt;0.67,"R","A"))</f>
        <v/>
      </c>
      <c r="KX254" s="1">
        <f>IF((IK254/KK254)&lt;0.335,"G",IF((IK254/KK254)&gt;0.67,"R","A"))</f>
        <v/>
      </c>
      <c r="KY254" s="1">
        <f>IF((IJ254/KK254)&lt;0.335,"G",IF((IJ254/KK254)&gt;0.67,"R","A"))</f>
        <v/>
      </c>
      <c r="KZ254" s="1">
        <f>IF((HQ254/KK254)&lt;0.335,"G",IF((HQ254/KK254)&gt;0.67,"R","A"))</f>
        <v/>
      </c>
      <c r="LA254" s="1">
        <f>IF((IB254/KK254)&lt;0.335,"G",IF((IB254/KK254)&gt;0.67,"R","A"))</f>
        <v/>
      </c>
      <c r="LB254">
        <f>IF(LQ254="0-0",INDEX(Scrape!#REF!,MATCH('HT 0-0'!KP254,Scrape!$B:$B,0)),"")</f>
        <v/>
      </c>
      <c r="LC254">
        <f>IF(LQ254="0-0",INDEX(Scrape!$A:$A,MATCH('HT 0-0'!KP254,Scrape!$B:$B,0)),"")</f>
        <v/>
      </c>
      <c r="LD254">
        <f>IF(LQ254="0-0",INDEX(Scrape!$B:$B,MATCH('HT 0-0'!KP254,Scrape!$B:$B,0)),"")</f>
        <v/>
      </c>
      <c r="LE254">
        <f>IF(LQ254="0-0",INDEX(Scrape!$C:$C,MATCH('HT 0-0'!KP254,Scrape!$B:$B,0)),"")</f>
        <v/>
      </c>
      <c r="LF254">
        <f>IF(LQ254="0-0",INDEX(Scrape!$D:$D,MATCH('HT 0-0'!KP254,Scrape!$B:$B,0)),"")</f>
        <v/>
      </c>
      <c r="LG254">
        <f>IF(LQ254="0-0",INDEX(Scrape!$E:$E,MATCH('HT 0-0'!KP254,Scrape!$B:$B,0)),"")</f>
        <v/>
      </c>
      <c r="LH254">
        <f>IF(LQ254="0-0",INDEX(Scrape!$F:$F,MATCH('HT 0-0'!KP254,Scrape!$B:$B,0)),"")</f>
        <v/>
      </c>
      <c r="LI254">
        <f>IF(LQ254="0-0",INDEX(Scrape!$G:$G,MATCH('HT 0-0'!KP254,Scrape!$B:$B,0)),"")</f>
        <v/>
      </c>
      <c r="LJ254">
        <f>IF(LQ254="0-0",INDEX(Scrape!$H:$H,MATCH('HT 0-0'!KP254,Scrape!$B:$B,0)),"")</f>
        <v/>
      </c>
      <c r="LK254">
        <f>IF(LQ254="0-0",INDEX(Scrape!$I:$I,MATCH('HT 0-0'!KP254,Scrape!$B:$B,0)),"")</f>
        <v/>
      </c>
      <c r="LL254">
        <f>IF(LQ254="0-0",INDEX(Scrape!$J:$J,MATCH('HT 0-0'!KP254,Scrape!$B:$B,0)),"")</f>
        <v/>
      </c>
      <c r="LM254">
        <f>IF(LQ254="0-0",INDEX(Scrape!$K:$K,MATCH('HT 0-0'!KP254,Scrape!$B:$B,0)),"")</f>
        <v/>
      </c>
      <c r="LN254">
        <f>IF(LQ254="0-0",INDEX(Scrape!$L:$L,MATCH('HT 0-0'!KP254,Scrape!$B:$B,0)),"")</f>
        <v/>
      </c>
      <c r="LO254">
        <f>IF(LQ254="0-0",INDEX(Scrape!$M:$M,MATCH('HT 0-0'!KP254,Scrape!$B:$B,0)),"")</f>
        <v/>
      </c>
      <c r="LP254">
        <f>IF(LQ254="0-0",INDEX(Scrape!$N:$N,MATCH('HT 0-0'!KP254,Scrape!$B:$B,0)),"")</f>
        <v/>
      </c>
      <c r="LQ254">
        <f>INDEX(Scrape!$O:$O,MATCH('HT 0-0'!KP254,Scrape!$B:$B,0))</f>
        <v/>
      </c>
      <c r="LR254">
        <f>(1/LJ254)+(1/LI254)+(1/LH254)</f>
        <v/>
      </c>
      <c r="LS254">
        <f>(1/LG254)+(1/LF254)+(1/LE254)</f>
        <v/>
      </c>
      <c r="LT254" s="8">
        <f>IF(INDEX(#REF!,MATCH(KQ254,#REF!,0))=INDEX(#REF!,MATCH(KQ254,#REF!,0)),INDEX(#REF!,MATCH(KQ254,#REF!,0)),"ERROR")</f>
        <v/>
      </c>
      <c r="LU254" s="4">
        <f>IF(KR254="G",2,IF(KR254="R",0.5,IF(KR254="A",1)))</f>
        <v/>
      </c>
      <c r="LV254" s="4">
        <f>IF(KS254="G",0.5,IF(KS254="R",2,IF(KS254="A",1)))</f>
        <v/>
      </c>
      <c r="LW254" s="4">
        <f>IF(KT254="G",2,IF(KT254="R",0.5,IF(KT254="A",1)))</f>
        <v/>
      </c>
      <c r="LX254" s="4">
        <f>IF(KU254="G",0.5,IF(KU254="R",2,IF(KU254="A",1)))</f>
        <v/>
      </c>
      <c r="LY254" s="7">
        <f>(LK254*(LU254+LX254)+(LL254*(LU254+LX254)))</f>
        <v/>
      </c>
      <c r="LZ254" s="7">
        <f>(LN254*(LV254+LW254)+(LO254*(LV254+LW254)))</f>
        <v/>
      </c>
      <c r="MA254" s="11">
        <f>LY254-LZ254</f>
        <v/>
      </c>
      <c r="MB254" s="5">
        <f>MA254+2</f>
        <v/>
      </c>
      <c r="MC254" s="6">
        <f>MA254-2</f>
        <v/>
      </c>
      <c r="MD254" s="4">
        <f>LE254</f>
        <v/>
      </c>
      <c r="ME254" s="9">
        <f>IF(MD254=0,1000,MD254+0.75)</f>
        <v/>
      </c>
      <c r="MF254" s="10">
        <f>IF(MD254=0,0,MD254-0.75)</f>
        <v/>
      </c>
      <c r="MG254" s="4">
        <f>((LM254*(LU254+LX254))-((LP254*(LV254+LW254))))</f>
        <v/>
      </c>
      <c r="MH254" s="9">
        <f>MG254*1.2</f>
        <v/>
      </c>
      <c r="MI254" s="10">
        <f>MG254*0.8</f>
        <v/>
      </c>
      <c r="MJ254">
        <f>IFERROR(OT254,"")</f>
        <v/>
      </c>
      <c r="MK254">
        <f>IFERROR(OU254,"")</f>
        <v/>
      </c>
      <c r="ML254">
        <f>IFERROR(OV254,"")</f>
        <v/>
      </c>
      <c r="MM254">
        <f>IFERROR(OW254,"")</f>
        <v/>
      </c>
      <c r="MN254">
        <f>IFERROR(OX254,"")</f>
        <v/>
      </c>
      <c r="MO254">
        <f>IFERROR(OY254,"")</f>
        <v/>
      </c>
      <c r="MP254" s="1">
        <f>COUNTIFS(#REF!,LT254,#REF!,1,#REF!,"&gt;="&amp;MC254,#REF!,"&lt;="&amp;MB254,#REF!,"&lt;="&amp;ME254,#REF!,"&gt;="&amp;MF254,#REF!,"="&amp;KV254,#REF!,"="&amp;KX254)</f>
        <v/>
      </c>
      <c r="MQ254" s="1">
        <f>COUNTIFS(#REF!,LT254,#REF!,0,#REF!,"&gt;="&amp;MC254,#REF!,"&lt;="&amp;MB254,#REF!,"&lt;="&amp;ME254,#REF!,"&gt;="&amp;MF254,#REF!,"="&amp;KV254,#REF!,"="&amp;KX254)</f>
        <v/>
      </c>
      <c r="MR254" s="1">
        <f>COUNTIFS(#REF!,LT254,#REF!,1,#REF!,"&gt;="&amp;MC254,#REF!,"&lt;="&amp;MB254,#REF!,"&lt;="&amp;ME254,#REF!,"&gt;="&amp;MF254,#REF!,"="&amp;KW254,#REF!,"="&amp;KY254)</f>
        <v/>
      </c>
      <c r="MS254" s="1">
        <f>COUNTIFS(#REF!,LT254,#REF!,0,#REF!,"&gt;="&amp;MC254,#REF!,"&lt;="&amp;MB254,#REF!,"&lt;="&amp;ME254,#REF!,"&gt;="&amp;MF254,#REF!,"="&amp;KW254,#REF!,"="&amp;KY254)</f>
        <v/>
      </c>
      <c r="MT254" s="1">
        <f>COUNTIFS(#REF!,LT254,#REF!,1,#REF!,"&gt;="&amp;MI254,#REF!,"&lt;="&amp;MH254,#REF!,"&lt;="&amp;ME254,#REF!,"&gt;="&amp;MF254)</f>
        <v/>
      </c>
      <c r="MU254" s="1">
        <f>COUNTIFS(#REF!,LT254,#REF!,0,#REF!,"&gt;="&amp;MI254,#REF!,"&lt;="&amp;MH254,#REF!,"&lt;="&amp;ME254,#REF!,"&gt;="&amp;MF254)</f>
        <v/>
      </c>
      <c r="MV254" s="1">
        <f>COUNTIFS(#REF!,LT254,#REF!,1,#REF!,"&gt;="&amp;MI254,#REF!,"&lt;="&amp;MH254,#REF!,"="&amp;KZ254,#REF!,"="&amp;LA254,#REF!,"&lt;="&amp;ME254,#REF!,"&gt;="&amp;MF254)</f>
        <v/>
      </c>
      <c r="MW254" s="1">
        <f>COUNTIFS(#REF!,LT254,#REF!,0,#REF!,"&gt;="&amp;MI254,#REF!,"&lt;="&amp;MH254,#REF!,"="&amp;KZ254,#REF!,"="&amp;LA254,#REF!,"&lt;="&amp;ME254,#REF!,"&gt;="&amp;MF254)</f>
        <v/>
      </c>
      <c r="MX254" s="1">
        <f>COUNTIFS(#REF!,LT254,#REF!,1,#REF!,"&gt;="&amp;MC254,#REF!,"&lt;="&amp;MB254,#REF!,"&lt;="&amp;ME254,#REF!,"&gt;="&amp;MF254)</f>
        <v/>
      </c>
      <c r="MY254" s="1">
        <f>COUNTIFS(#REF!,LT254,#REF!,0,#REF!,"&gt;="&amp;MC254,#REF!,"&lt;="&amp;MB254,#REF!,"&lt;="&amp;ME254,#REF!,"&gt;="&amp;MF254)</f>
        <v/>
      </c>
      <c r="MZ254" s="1">
        <f>COUNTIFS(#REF!,LT254,#REF!,1,#REF!,"&lt;="&amp;ME254,#REF!,"&gt;="&amp;MF254,#REF!,"="&amp;KV254,#REF!,"="&amp;KX254)</f>
        <v/>
      </c>
      <c r="NA254" s="1">
        <f>COUNTIFS(#REF!,LT254,#REF!,0,#REF!,"&lt;="&amp;ME254,#REF!,"&gt;="&amp;MF254,#REF!,"="&amp;KV254,#REF!,"="&amp;KX254)</f>
        <v/>
      </c>
      <c r="NB254" s="1">
        <f>COUNTIFS(#REF!,LT254,#REF!,1,#REF!,"&lt;="&amp;ME254,#REF!,"&gt;="&amp;MF254,#REF!,"="&amp;KW254,#REF!,"="&amp;KY254)</f>
        <v/>
      </c>
      <c r="NC254" s="1">
        <f>COUNTIFS(#REF!,LT254,#REF!,0,#REF!,"&lt;="&amp;ME254,#REF!,"&gt;="&amp;MF254,#REF!,"="&amp;KW254,#REF!,"="&amp;KY254)</f>
        <v/>
      </c>
      <c r="ND254" s="1">
        <f>COUNTIFS(#REF!,LT254,#REF!,1,#REF!,"&gt;="&amp;MC254,#REF!,"&lt;="&amp;MB254,#REF!,"&lt;="&amp;ME254,#REF!,"&gt;="&amp;MF254,#REF!,"="&amp;KV254,#REF!,"="&amp;KX254)</f>
        <v/>
      </c>
      <c r="NE254" s="1">
        <f>COUNTIFS(#REF!,LT254,#REF!,0,#REF!,"&gt;="&amp;MC254,#REF!,"&lt;="&amp;MB254,#REF!,"&lt;="&amp;ME254,#REF!,"&gt;="&amp;MF254,#REF!,"="&amp;KV254,#REF!,"="&amp;KX254)</f>
        <v/>
      </c>
      <c r="NF254" s="1">
        <f>COUNTIFS(#REF!,LT254,#REF!,1,#REF!,"&gt;="&amp;MC254,#REF!,"&lt;="&amp;MB254,#REF!,"&lt;="&amp;ME254,#REF!,"&gt;="&amp;MF254,#REF!,"="&amp;KW254,#REF!,"="&amp;KY254)</f>
        <v/>
      </c>
      <c r="NG254" s="1">
        <f>COUNTIFS(#REF!,LT254,#REF!,0,#REF!,"&gt;="&amp;MC254,#REF!,"&lt;="&amp;MB254,#REF!,"&lt;="&amp;ME254,#REF!,"&gt;="&amp;MF254,#REF!,"="&amp;KW254,#REF!,"="&amp;KY254)</f>
        <v/>
      </c>
      <c r="NH254" s="1">
        <f>COUNTIFS(#REF!,LT254,#REF!,1,#REF!,"&gt;="&amp;MC254,#REF!,"&lt;="&amp;MB254,#REF!,"&lt;="&amp;ME254,#REF!,"&gt;="&amp;MF254,#REF!,"="&amp;KZ254,#REF!,"="&amp;LA254)</f>
        <v/>
      </c>
      <c r="NI254" s="1">
        <f>COUNTIFS(#REF!,LT254,#REF!,0,#REF!,"&gt;="&amp;MC254,#REF!,"&lt;="&amp;MB254,#REF!,"&lt;="&amp;ME254,#REF!,"&gt;="&amp;MF254,#REF!,"="&amp;KZ254,#REF!,"="&amp;LA254)</f>
        <v/>
      </c>
      <c r="NJ254" s="1">
        <f>COUNTIFS(#REF!,LT254,#REF!,1,#REF!,"&gt;="&amp;MI254,#REF!,"&lt;="&amp;MH254,#REF!,"&lt;="&amp;ME254,#REF!,"&gt;="&amp;MF254)</f>
        <v/>
      </c>
      <c r="NK254" s="1">
        <f>COUNTIFS(#REF!,LT254,#REF!,0,#REF!,"&gt;="&amp;MI254,#REF!,"&lt;="&amp;MH254,#REF!,"&lt;="&amp;ME254,#REF!,"&gt;="&amp;MF254)</f>
        <v/>
      </c>
      <c r="NL254" s="1">
        <f>COUNTIFS(#REF!,LT254,#REF!,1,#REF!,"&gt;="&amp;MI254,#REF!,"&lt;="&amp;MH254,#REF!,"="&amp;KZ254,#REF!,"="&amp;LA254,#REF!,"&lt;="&amp;ME254,#REF!,"&gt;="&amp;MF254)</f>
        <v/>
      </c>
      <c r="NM254" s="1">
        <f>COUNTIFS(#REF!,LT254,#REF!,0,#REF!,"&gt;="&amp;MI254,#REF!,"&lt;="&amp;MH254,#REF!,"="&amp;KZ254,#REF!,"="&amp;LA254,#REF!,"&lt;="&amp;ME254,#REF!,"&gt;="&amp;MF254)</f>
        <v/>
      </c>
      <c r="NN254" s="1">
        <f>COUNTIFS(#REF!,LT254,#REF!,1,#REF!,"&gt;="&amp;MC254,#REF!,"&lt;="&amp;MB254,#REF!,"&lt;="&amp;ME254,#REF!,"&gt;="&amp;MF254)</f>
        <v/>
      </c>
      <c r="NO254" s="1">
        <f>COUNTIFS(#REF!,LT254,#REF!,0,#REF!,"&gt;="&amp;MC254,#REF!,"&lt;="&amp;MB254,#REF!,"&lt;="&amp;ME254,#REF!,"&gt;="&amp;MF254)</f>
        <v/>
      </c>
      <c r="NP254" s="1">
        <f>COUNTIFS(#REF!,LT254,#REF!,1,#REF!,"&lt;="&amp;ME254,#REF!,"&gt;="&amp;MF254,#REF!,"="&amp;KV254,#REF!,"="&amp;KX254)</f>
        <v/>
      </c>
      <c r="NQ254" s="1">
        <f>COUNTIFS(#REF!,LT254,#REF!,0,#REF!,"&lt;="&amp;ME254,#REF!,"&gt;="&amp;MF254,#REF!,"="&amp;KV254,#REF!,"="&amp;KX254)</f>
        <v/>
      </c>
      <c r="NR254" s="1">
        <f>COUNTIFS(#REF!,LT254,#REF!,1,#REF!,"&lt;="&amp;ME254,#REF!,"&gt;="&amp;MF254,#REF!,"="&amp;KW254,#REF!,"="&amp;KY254)</f>
        <v/>
      </c>
      <c r="NS254" s="1">
        <f>COUNTIFS(#REF!,LT254,#REF!,0,#REF!,"&lt;="&amp;ME254,#REF!,"&gt;="&amp;MF254,#REF!,"="&amp;KW254,#REF!,"="&amp;KY254)</f>
        <v/>
      </c>
      <c r="NT254" s="1">
        <f>MP254+MR254+MT254+MV254+MX254+MZ254+NB254</f>
        <v/>
      </c>
      <c r="NU254" s="1">
        <f>MQ254+MS254+MU254+MW254+MY254+NA254+NC254</f>
        <v/>
      </c>
      <c r="NV254" s="1">
        <f>NT254+NU254</f>
        <v/>
      </c>
      <c r="NW254" s="33">
        <f>NT254/(NT254+NU254)</f>
        <v/>
      </c>
      <c r="NX254" s="3">
        <f>1/NW254</f>
        <v/>
      </c>
      <c r="NY254" s="1">
        <f>LH254</f>
        <v/>
      </c>
      <c r="NZ254" s="79">
        <f>(NW254*((NY254-1)*0.98))-((1-NW254)*1)</f>
        <v/>
      </c>
      <c r="OA254" s="34">
        <f>IF(LR254&lt;0.9,0,IF(AND(LR254&gt;1.1),0,1))</f>
        <v/>
      </c>
      <c r="OB254" s="34">
        <f>IF(LS254&lt;0.9,0,IF(AND(LS254&gt;1.1),0,1))</f>
        <v/>
      </c>
      <c r="OC254" s="32">
        <f>IF(NV254&gt;99,1,0)</f>
        <v/>
      </c>
      <c r="OD254" s="32">
        <f>IF(NZ254&gt;0.0799,1,0)</f>
        <v/>
      </c>
      <c r="OE254" s="32">
        <f>IF(NZ254&gt;OM254,1,0)</f>
        <v/>
      </c>
      <c r="OF254" s="32">
        <f>OC254+OD254+OE254+OA254+OB254</f>
        <v/>
      </c>
      <c r="OG254" s="1">
        <f>ND254+NF254+NH254+NJ254+NL254+NN254+NP254+NR254</f>
        <v/>
      </c>
      <c r="OH254" s="1">
        <f>NE254+NG254+NI254+NK254+NM254+NO254+NQ254+NS254</f>
        <v/>
      </c>
      <c r="OI254" s="1">
        <f>OG254+OH254</f>
        <v/>
      </c>
      <c r="OJ254" s="33">
        <f>OG254/(OG254+OH254)</f>
        <v/>
      </c>
      <c r="OK254" s="3">
        <f>1/OJ254</f>
        <v/>
      </c>
      <c r="OL254" s="1">
        <f>LI254</f>
        <v/>
      </c>
      <c r="OM254" s="79">
        <f>(OJ254*((OL254-1)*0.98))-((1-OJ254)*1)</f>
        <v/>
      </c>
      <c r="ON254" s="34">
        <f>IF(LR254&lt;0.9,0,IF(AND(LR254&gt;1.1),0,1))</f>
        <v/>
      </c>
      <c r="OO254" s="34">
        <f>IF(LS254&lt;0.9,0,IF(AND(LS254&gt;1.1),0,1))</f>
        <v/>
      </c>
      <c r="OP254" s="32">
        <f>IF(OI254&gt;99,1,0)</f>
        <v/>
      </c>
      <c r="OQ254" s="32">
        <f>IF(OM254&gt;0.0799,1,0)</f>
        <v/>
      </c>
      <c r="OR254" s="32">
        <f>IF(OM254&gt;OZ254,1,0)</f>
        <v/>
      </c>
      <c r="OS254" s="32">
        <f>OP254+OQ254+OR254+ON254+OO254</f>
        <v/>
      </c>
      <c r="OT254">
        <f>IF(OF254=5,"BackHome0-0",IF(AND(OS254=5),"BackAway0-0",""))</f>
        <v/>
      </c>
      <c r="OU254">
        <f>IF(OF254=5,KN254,IF(AND(OS254=5),KO254,""))</f>
        <v/>
      </c>
      <c r="OV254">
        <f>IF(OF254=5,"Match Odds",IF(AND(OS254=5),"Match Odds",""))</f>
        <v/>
      </c>
      <c r="OW254">
        <f>IF(OF254=5,KP254,IF(AND(OS254=5),KP254,""))</f>
        <v/>
      </c>
      <c r="OX254">
        <f>IF(OF254=5,"MATCH_ODDS",IF(AND(OS254=5),"MATCH_ODDS",""))</f>
        <v/>
      </c>
      <c r="OY254">
        <f>IF(OF254=5,"BACK",IF(AND(OS254=5),"BACK",""))</f>
        <v/>
      </c>
    </row>
    <row r="255" ht="16.5" customHeight="1" thickBot="1" thickTop="1">
      <c r="A255" s="2" t="n"/>
      <c r="KN255" s="1">
        <f>IF(INDEX(#REF!,MATCH('HT 0-0'!D255,#REF!,0))=INDEX(#REF!,MATCH('HT 0-0'!D255,#REF!,0)),INDEX(#REF!,MATCH('HT 0-0'!D255,#REF!,0)),"ERROR")</f>
        <v/>
      </c>
      <c r="KO255" s="1">
        <f>IF(INDEX(#REF!,MATCH('HT 0-0'!E255,#REF!,0))=INDEX(#REF!,MATCH('HT 0-0'!E255,#REF!,0)),INDEX(#REF!,MATCH('HT 0-0'!E255,#REF!,0)),"ERROR")</f>
        <v/>
      </c>
      <c r="KP255" s="1">
        <f>KN255&amp;" v "&amp;KO255</f>
        <v/>
      </c>
      <c r="KQ255">
        <f>B255&amp;"_"&amp;C255</f>
        <v/>
      </c>
      <c r="KR255" s="1">
        <f>IF((HW255/KK255)&lt;0.335,"G",IF((HW255/KK255)&gt;0.67,"R","A"))</f>
        <v/>
      </c>
      <c r="KS255" s="1">
        <f>IF((HX255/KK255)&lt;0.335,"G",IF((HX255/KK255)&gt;0.67,"R","A"))</f>
        <v/>
      </c>
      <c r="KT255" s="1">
        <f>IF((IH255/KK255)&lt;0.335,"G",IF((IH255/KK255)&gt;0.67,"R","A"))</f>
        <v/>
      </c>
      <c r="KU255" s="1">
        <f>IF((II255/KK255)&lt;0.335,"G",IF((II255/KK255)&gt;0.67,"R","A"))</f>
        <v/>
      </c>
      <c r="KV255" s="1">
        <f>IF((HZ255/KK255)&lt;0.335,"G",IF((HZ255/KK255)&gt;0.67,"R","A"))</f>
        <v/>
      </c>
      <c r="KW255" s="1">
        <f>IF((HY255/KK255)&lt;0.335,"G",IF((HY255/KK255)&gt;0.67,"R","A"))</f>
        <v/>
      </c>
      <c r="KX255" s="1">
        <f>IF((IK255/KK255)&lt;0.335,"G",IF((IK255/KK255)&gt;0.67,"R","A"))</f>
        <v/>
      </c>
      <c r="KY255" s="1">
        <f>IF((IJ255/KK255)&lt;0.335,"G",IF((IJ255/KK255)&gt;0.67,"R","A"))</f>
        <v/>
      </c>
      <c r="KZ255" s="1">
        <f>IF((HQ255/KK255)&lt;0.335,"G",IF((HQ255/KK255)&gt;0.67,"R","A"))</f>
        <v/>
      </c>
      <c r="LA255" s="1">
        <f>IF((IB255/KK255)&lt;0.335,"G",IF((IB255/KK255)&gt;0.67,"R","A"))</f>
        <v/>
      </c>
      <c r="LB255">
        <f>IF(LQ255="0-0",INDEX(Scrape!#REF!,MATCH('HT 0-0'!KP255,Scrape!$B:$B,0)),"")</f>
        <v/>
      </c>
      <c r="LC255">
        <f>IF(LQ255="0-0",INDEX(Scrape!$A:$A,MATCH('HT 0-0'!KP255,Scrape!$B:$B,0)),"")</f>
        <v/>
      </c>
      <c r="LD255">
        <f>IF(LQ255="0-0",INDEX(Scrape!$B:$B,MATCH('HT 0-0'!KP255,Scrape!$B:$B,0)),"")</f>
        <v/>
      </c>
      <c r="LE255">
        <f>IF(LQ255="0-0",INDEX(Scrape!$C:$C,MATCH('HT 0-0'!KP255,Scrape!$B:$B,0)),"")</f>
        <v/>
      </c>
      <c r="LF255">
        <f>IF(LQ255="0-0",INDEX(Scrape!$D:$D,MATCH('HT 0-0'!KP255,Scrape!$B:$B,0)),"")</f>
        <v/>
      </c>
      <c r="LG255">
        <f>IF(LQ255="0-0",INDEX(Scrape!$E:$E,MATCH('HT 0-0'!KP255,Scrape!$B:$B,0)),"")</f>
        <v/>
      </c>
      <c r="LH255">
        <f>IF(LQ255="0-0",INDEX(Scrape!$F:$F,MATCH('HT 0-0'!KP255,Scrape!$B:$B,0)),"")</f>
        <v/>
      </c>
      <c r="LI255">
        <f>IF(LQ255="0-0",INDEX(Scrape!$G:$G,MATCH('HT 0-0'!KP255,Scrape!$B:$B,0)),"")</f>
        <v/>
      </c>
      <c r="LJ255">
        <f>IF(LQ255="0-0",INDEX(Scrape!$H:$H,MATCH('HT 0-0'!KP255,Scrape!$B:$B,0)),"")</f>
        <v/>
      </c>
      <c r="LK255">
        <f>IF(LQ255="0-0",INDEX(Scrape!$I:$I,MATCH('HT 0-0'!KP255,Scrape!$B:$B,0)),"")</f>
        <v/>
      </c>
      <c r="LL255">
        <f>IF(LQ255="0-0",INDEX(Scrape!$J:$J,MATCH('HT 0-0'!KP255,Scrape!$B:$B,0)),"")</f>
        <v/>
      </c>
      <c r="LM255">
        <f>IF(LQ255="0-0",INDEX(Scrape!$K:$K,MATCH('HT 0-0'!KP255,Scrape!$B:$B,0)),"")</f>
        <v/>
      </c>
      <c r="LN255">
        <f>IF(LQ255="0-0",INDEX(Scrape!$L:$L,MATCH('HT 0-0'!KP255,Scrape!$B:$B,0)),"")</f>
        <v/>
      </c>
      <c r="LO255">
        <f>IF(LQ255="0-0",INDEX(Scrape!$M:$M,MATCH('HT 0-0'!KP255,Scrape!$B:$B,0)),"")</f>
        <v/>
      </c>
      <c r="LP255">
        <f>IF(LQ255="0-0",INDEX(Scrape!$N:$N,MATCH('HT 0-0'!KP255,Scrape!$B:$B,0)),"")</f>
        <v/>
      </c>
      <c r="LQ255">
        <f>INDEX(Scrape!$O:$O,MATCH('HT 0-0'!KP255,Scrape!$B:$B,0))</f>
        <v/>
      </c>
      <c r="LR255">
        <f>(1/LJ255)+(1/LI255)+(1/LH255)</f>
        <v/>
      </c>
      <c r="LS255">
        <f>(1/LG255)+(1/LF255)+(1/LE255)</f>
        <v/>
      </c>
      <c r="LT255" s="8">
        <f>IF(INDEX(#REF!,MATCH(KQ255,#REF!,0))=INDEX(#REF!,MATCH(KQ255,#REF!,0)),INDEX(#REF!,MATCH(KQ255,#REF!,0)),"ERROR")</f>
        <v/>
      </c>
      <c r="LU255" s="4">
        <f>IF(KR255="G",2,IF(KR255="R",0.5,IF(KR255="A",1)))</f>
        <v/>
      </c>
      <c r="LV255" s="4">
        <f>IF(KS255="G",0.5,IF(KS255="R",2,IF(KS255="A",1)))</f>
        <v/>
      </c>
      <c r="LW255" s="4">
        <f>IF(KT255="G",2,IF(KT255="R",0.5,IF(KT255="A",1)))</f>
        <v/>
      </c>
      <c r="LX255" s="4">
        <f>IF(KU255="G",0.5,IF(KU255="R",2,IF(KU255="A",1)))</f>
        <v/>
      </c>
      <c r="LY255" s="7">
        <f>(LK255*(LU255+LX255)+(LL255*(LU255+LX255)))</f>
        <v/>
      </c>
      <c r="LZ255" s="7">
        <f>(LN255*(LV255+LW255)+(LO255*(LV255+LW255)))</f>
        <v/>
      </c>
      <c r="MA255" s="11">
        <f>LY255-LZ255</f>
        <v/>
      </c>
      <c r="MB255" s="5">
        <f>MA255+2</f>
        <v/>
      </c>
      <c r="MC255" s="6">
        <f>MA255-2</f>
        <v/>
      </c>
      <c r="MD255" s="4">
        <f>LE255</f>
        <v/>
      </c>
      <c r="ME255" s="9">
        <f>IF(MD255=0,1000,MD255+0.75)</f>
        <v/>
      </c>
      <c r="MF255" s="10">
        <f>IF(MD255=0,0,MD255-0.75)</f>
        <v/>
      </c>
      <c r="MG255" s="4">
        <f>((LM255*(LU255+LX255))-((LP255*(LV255+LW255))))</f>
        <v/>
      </c>
      <c r="MH255" s="9">
        <f>MG255*1.2</f>
        <v/>
      </c>
      <c r="MI255" s="10">
        <f>MG255*0.8</f>
        <v/>
      </c>
      <c r="MJ255">
        <f>IFERROR(OT255,"")</f>
        <v/>
      </c>
      <c r="MK255">
        <f>IFERROR(OU255,"")</f>
        <v/>
      </c>
      <c r="ML255">
        <f>IFERROR(OV255,"")</f>
        <v/>
      </c>
      <c r="MM255">
        <f>IFERROR(OW255,"")</f>
        <v/>
      </c>
      <c r="MN255">
        <f>IFERROR(OX255,"")</f>
        <v/>
      </c>
      <c r="MO255">
        <f>IFERROR(OY255,"")</f>
        <v/>
      </c>
      <c r="MP255" s="1">
        <f>COUNTIFS(#REF!,LT255,#REF!,1,#REF!,"&gt;="&amp;MC255,#REF!,"&lt;="&amp;MB255,#REF!,"&lt;="&amp;ME255,#REF!,"&gt;="&amp;MF255,#REF!,"="&amp;KV255,#REF!,"="&amp;KX255)</f>
        <v/>
      </c>
      <c r="MQ255" s="1">
        <f>COUNTIFS(#REF!,LT255,#REF!,0,#REF!,"&gt;="&amp;MC255,#REF!,"&lt;="&amp;MB255,#REF!,"&lt;="&amp;ME255,#REF!,"&gt;="&amp;MF255,#REF!,"="&amp;KV255,#REF!,"="&amp;KX255)</f>
        <v/>
      </c>
      <c r="MR255" s="1">
        <f>COUNTIFS(#REF!,LT255,#REF!,1,#REF!,"&gt;="&amp;MC255,#REF!,"&lt;="&amp;MB255,#REF!,"&lt;="&amp;ME255,#REF!,"&gt;="&amp;MF255,#REF!,"="&amp;KW255,#REF!,"="&amp;KY255)</f>
        <v/>
      </c>
      <c r="MS255" s="1">
        <f>COUNTIFS(#REF!,LT255,#REF!,0,#REF!,"&gt;="&amp;MC255,#REF!,"&lt;="&amp;MB255,#REF!,"&lt;="&amp;ME255,#REF!,"&gt;="&amp;MF255,#REF!,"="&amp;KW255,#REF!,"="&amp;KY255)</f>
        <v/>
      </c>
      <c r="MT255" s="1">
        <f>COUNTIFS(#REF!,LT255,#REF!,1,#REF!,"&gt;="&amp;MI255,#REF!,"&lt;="&amp;MH255,#REF!,"&lt;="&amp;ME255,#REF!,"&gt;="&amp;MF255)</f>
        <v/>
      </c>
      <c r="MU255" s="1">
        <f>COUNTIFS(#REF!,LT255,#REF!,0,#REF!,"&gt;="&amp;MI255,#REF!,"&lt;="&amp;MH255,#REF!,"&lt;="&amp;ME255,#REF!,"&gt;="&amp;MF255)</f>
        <v/>
      </c>
      <c r="MV255" s="1">
        <f>COUNTIFS(#REF!,LT255,#REF!,1,#REF!,"&gt;="&amp;MI255,#REF!,"&lt;="&amp;MH255,#REF!,"="&amp;KZ255,#REF!,"="&amp;LA255,#REF!,"&lt;="&amp;ME255,#REF!,"&gt;="&amp;MF255)</f>
        <v/>
      </c>
      <c r="MW255" s="1">
        <f>COUNTIFS(#REF!,LT255,#REF!,0,#REF!,"&gt;="&amp;MI255,#REF!,"&lt;="&amp;MH255,#REF!,"="&amp;KZ255,#REF!,"="&amp;LA255,#REF!,"&lt;="&amp;ME255,#REF!,"&gt;="&amp;MF255)</f>
        <v/>
      </c>
      <c r="MX255" s="1">
        <f>COUNTIFS(#REF!,LT255,#REF!,1,#REF!,"&gt;="&amp;MC255,#REF!,"&lt;="&amp;MB255,#REF!,"&lt;="&amp;ME255,#REF!,"&gt;="&amp;MF255)</f>
        <v/>
      </c>
      <c r="MY255" s="1">
        <f>COUNTIFS(#REF!,LT255,#REF!,0,#REF!,"&gt;="&amp;MC255,#REF!,"&lt;="&amp;MB255,#REF!,"&lt;="&amp;ME255,#REF!,"&gt;="&amp;MF255)</f>
        <v/>
      </c>
      <c r="MZ255" s="1">
        <f>COUNTIFS(#REF!,LT255,#REF!,1,#REF!,"&lt;="&amp;ME255,#REF!,"&gt;="&amp;MF255,#REF!,"="&amp;KV255,#REF!,"="&amp;KX255)</f>
        <v/>
      </c>
      <c r="NA255" s="1">
        <f>COUNTIFS(#REF!,LT255,#REF!,0,#REF!,"&lt;="&amp;ME255,#REF!,"&gt;="&amp;MF255,#REF!,"="&amp;KV255,#REF!,"="&amp;KX255)</f>
        <v/>
      </c>
      <c r="NB255" s="1">
        <f>COUNTIFS(#REF!,LT255,#REF!,1,#REF!,"&lt;="&amp;ME255,#REF!,"&gt;="&amp;MF255,#REF!,"="&amp;KW255,#REF!,"="&amp;KY255)</f>
        <v/>
      </c>
      <c r="NC255" s="1">
        <f>COUNTIFS(#REF!,LT255,#REF!,0,#REF!,"&lt;="&amp;ME255,#REF!,"&gt;="&amp;MF255,#REF!,"="&amp;KW255,#REF!,"="&amp;KY255)</f>
        <v/>
      </c>
      <c r="ND255" s="1">
        <f>COUNTIFS(#REF!,LT255,#REF!,1,#REF!,"&gt;="&amp;MC255,#REF!,"&lt;="&amp;MB255,#REF!,"&lt;="&amp;ME255,#REF!,"&gt;="&amp;MF255,#REF!,"="&amp;KV255,#REF!,"="&amp;KX255)</f>
        <v/>
      </c>
      <c r="NE255" s="1">
        <f>COUNTIFS(#REF!,LT255,#REF!,0,#REF!,"&gt;="&amp;MC255,#REF!,"&lt;="&amp;MB255,#REF!,"&lt;="&amp;ME255,#REF!,"&gt;="&amp;MF255,#REF!,"="&amp;KV255,#REF!,"="&amp;KX255)</f>
        <v/>
      </c>
      <c r="NF255" s="1">
        <f>COUNTIFS(#REF!,LT255,#REF!,1,#REF!,"&gt;="&amp;MC255,#REF!,"&lt;="&amp;MB255,#REF!,"&lt;="&amp;ME255,#REF!,"&gt;="&amp;MF255,#REF!,"="&amp;KW255,#REF!,"="&amp;KY255)</f>
        <v/>
      </c>
      <c r="NG255" s="1">
        <f>COUNTIFS(#REF!,LT255,#REF!,0,#REF!,"&gt;="&amp;MC255,#REF!,"&lt;="&amp;MB255,#REF!,"&lt;="&amp;ME255,#REF!,"&gt;="&amp;MF255,#REF!,"="&amp;KW255,#REF!,"="&amp;KY255)</f>
        <v/>
      </c>
      <c r="NH255" s="1">
        <f>COUNTIFS(#REF!,LT255,#REF!,1,#REF!,"&gt;="&amp;MC255,#REF!,"&lt;="&amp;MB255,#REF!,"&lt;="&amp;ME255,#REF!,"&gt;="&amp;MF255,#REF!,"="&amp;KZ255,#REF!,"="&amp;LA255)</f>
        <v/>
      </c>
      <c r="NI255" s="1">
        <f>COUNTIFS(#REF!,LT255,#REF!,0,#REF!,"&gt;="&amp;MC255,#REF!,"&lt;="&amp;MB255,#REF!,"&lt;="&amp;ME255,#REF!,"&gt;="&amp;MF255,#REF!,"="&amp;KZ255,#REF!,"="&amp;LA255)</f>
        <v/>
      </c>
      <c r="NJ255" s="1">
        <f>COUNTIFS(#REF!,LT255,#REF!,1,#REF!,"&gt;="&amp;MI255,#REF!,"&lt;="&amp;MH255,#REF!,"&lt;="&amp;ME255,#REF!,"&gt;="&amp;MF255)</f>
        <v/>
      </c>
      <c r="NK255" s="1">
        <f>COUNTIFS(#REF!,LT255,#REF!,0,#REF!,"&gt;="&amp;MI255,#REF!,"&lt;="&amp;MH255,#REF!,"&lt;="&amp;ME255,#REF!,"&gt;="&amp;MF255)</f>
        <v/>
      </c>
      <c r="NL255" s="1">
        <f>COUNTIFS(#REF!,LT255,#REF!,1,#REF!,"&gt;="&amp;MI255,#REF!,"&lt;="&amp;MH255,#REF!,"="&amp;KZ255,#REF!,"="&amp;LA255,#REF!,"&lt;="&amp;ME255,#REF!,"&gt;="&amp;MF255)</f>
        <v/>
      </c>
      <c r="NM255" s="1">
        <f>COUNTIFS(#REF!,LT255,#REF!,0,#REF!,"&gt;="&amp;MI255,#REF!,"&lt;="&amp;MH255,#REF!,"="&amp;KZ255,#REF!,"="&amp;LA255,#REF!,"&lt;="&amp;ME255,#REF!,"&gt;="&amp;MF255)</f>
        <v/>
      </c>
      <c r="NN255" s="1">
        <f>COUNTIFS(#REF!,LT255,#REF!,1,#REF!,"&gt;="&amp;MC255,#REF!,"&lt;="&amp;MB255,#REF!,"&lt;="&amp;ME255,#REF!,"&gt;="&amp;MF255)</f>
        <v/>
      </c>
      <c r="NO255" s="1">
        <f>COUNTIFS(#REF!,LT255,#REF!,0,#REF!,"&gt;="&amp;MC255,#REF!,"&lt;="&amp;MB255,#REF!,"&lt;="&amp;ME255,#REF!,"&gt;="&amp;MF255)</f>
        <v/>
      </c>
      <c r="NP255" s="1">
        <f>COUNTIFS(#REF!,LT255,#REF!,1,#REF!,"&lt;="&amp;ME255,#REF!,"&gt;="&amp;MF255,#REF!,"="&amp;KV255,#REF!,"="&amp;KX255)</f>
        <v/>
      </c>
      <c r="NQ255" s="1">
        <f>COUNTIFS(#REF!,LT255,#REF!,0,#REF!,"&lt;="&amp;ME255,#REF!,"&gt;="&amp;MF255,#REF!,"="&amp;KV255,#REF!,"="&amp;KX255)</f>
        <v/>
      </c>
      <c r="NR255" s="1">
        <f>COUNTIFS(#REF!,LT255,#REF!,1,#REF!,"&lt;="&amp;ME255,#REF!,"&gt;="&amp;MF255,#REF!,"="&amp;KW255,#REF!,"="&amp;KY255)</f>
        <v/>
      </c>
      <c r="NS255" s="1">
        <f>COUNTIFS(#REF!,LT255,#REF!,0,#REF!,"&lt;="&amp;ME255,#REF!,"&gt;="&amp;MF255,#REF!,"="&amp;KW255,#REF!,"="&amp;KY255)</f>
        <v/>
      </c>
      <c r="NT255" s="1">
        <f>MP255+MR255+MT255+MV255+MX255+MZ255+NB255</f>
        <v/>
      </c>
      <c r="NU255" s="1">
        <f>MQ255+MS255+MU255+MW255+MY255+NA255+NC255</f>
        <v/>
      </c>
      <c r="NV255" s="1">
        <f>NT255+NU255</f>
        <v/>
      </c>
      <c r="NW255" s="33">
        <f>NT255/(NT255+NU255)</f>
        <v/>
      </c>
      <c r="NX255" s="3">
        <f>1/NW255</f>
        <v/>
      </c>
      <c r="NY255" s="1">
        <f>LH255</f>
        <v/>
      </c>
      <c r="NZ255" s="79">
        <f>(NW255*((NY255-1)*0.98))-((1-NW255)*1)</f>
        <v/>
      </c>
      <c r="OA255" s="34">
        <f>IF(LR255&lt;0.9,0,IF(AND(LR255&gt;1.1),0,1))</f>
        <v/>
      </c>
      <c r="OB255" s="34">
        <f>IF(LS255&lt;0.9,0,IF(AND(LS255&gt;1.1),0,1))</f>
        <v/>
      </c>
      <c r="OC255" s="32">
        <f>IF(NV255&gt;99,1,0)</f>
        <v/>
      </c>
      <c r="OD255" s="32">
        <f>IF(NZ255&gt;0.0799,1,0)</f>
        <v/>
      </c>
      <c r="OE255" s="32">
        <f>IF(NZ255&gt;OM255,1,0)</f>
        <v/>
      </c>
      <c r="OF255" s="32">
        <f>OC255+OD255+OE255+OA255+OB255</f>
        <v/>
      </c>
      <c r="OG255" s="1">
        <f>ND255+NF255+NH255+NJ255+NL255+NN255+NP255+NR255</f>
        <v/>
      </c>
      <c r="OH255" s="1">
        <f>NE255+NG255+NI255+NK255+NM255+NO255+NQ255+NS255</f>
        <v/>
      </c>
      <c r="OI255" s="1">
        <f>OG255+OH255</f>
        <v/>
      </c>
      <c r="OJ255" s="33">
        <f>OG255/(OG255+OH255)</f>
        <v/>
      </c>
      <c r="OK255" s="3">
        <f>1/OJ255</f>
        <v/>
      </c>
      <c r="OL255" s="1">
        <f>LI255</f>
        <v/>
      </c>
      <c r="OM255" s="79">
        <f>(OJ255*((OL255-1)*0.98))-((1-OJ255)*1)</f>
        <v/>
      </c>
      <c r="ON255" s="34">
        <f>IF(LR255&lt;0.9,0,IF(AND(LR255&gt;1.1),0,1))</f>
        <v/>
      </c>
      <c r="OO255" s="34">
        <f>IF(LS255&lt;0.9,0,IF(AND(LS255&gt;1.1),0,1))</f>
        <v/>
      </c>
      <c r="OP255" s="32">
        <f>IF(OI255&gt;99,1,0)</f>
        <v/>
      </c>
      <c r="OQ255" s="32">
        <f>IF(OM255&gt;0.0799,1,0)</f>
        <v/>
      </c>
      <c r="OR255" s="32">
        <f>IF(OM255&gt;OZ255,1,0)</f>
        <v/>
      </c>
      <c r="OS255" s="32">
        <f>OP255+OQ255+OR255+ON255+OO255</f>
        <v/>
      </c>
      <c r="OT255">
        <f>IF(OF255=5,"BackHome0-0",IF(AND(OS255=5),"BackAway0-0",""))</f>
        <v/>
      </c>
      <c r="OU255">
        <f>IF(OF255=5,KN255,IF(AND(OS255=5),KO255,""))</f>
        <v/>
      </c>
      <c r="OV255">
        <f>IF(OF255=5,"Match Odds",IF(AND(OS255=5),"Match Odds",""))</f>
        <v/>
      </c>
      <c r="OW255">
        <f>IF(OF255=5,KP255,IF(AND(OS255=5),KP255,""))</f>
        <v/>
      </c>
      <c r="OX255">
        <f>IF(OF255=5,"MATCH_ODDS",IF(AND(OS255=5),"MATCH_ODDS",""))</f>
        <v/>
      </c>
      <c r="OY255">
        <f>IF(OF255=5,"BACK",IF(AND(OS255=5),"BACK",""))</f>
        <v/>
      </c>
    </row>
    <row r="256" ht="16.5" customHeight="1" thickBot="1" thickTop="1">
      <c r="A256" s="2" t="n"/>
      <c r="KN256" s="1">
        <f>IF(INDEX(#REF!,MATCH('HT 0-0'!D256,#REF!,0))=INDEX(#REF!,MATCH('HT 0-0'!D256,#REF!,0)),INDEX(#REF!,MATCH('HT 0-0'!D256,#REF!,0)),"ERROR")</f>
        <v/>
      </c>
      <c r="KO256" s="1">
        <f>IF(INDEX(#REF!,MATCH('HT 0-0'!E256,#REF!,0))=INDEX(#REF!,MATCH('HT 0-0'!E256,#REF!,0)),INDEX(#REF!,MATCH('HT 0-0'!E256,#REF!,0)),"ERROR")</f>
        <v/>
      </c>
      <c r="KP256" s="1">
        <f>KN256&amp;" v "&amp;KO256</f>
        <v/>
      </c>
      <c r="KQ256">
        <f>B256&amp;"_"&amp;C256</f>
        <v/>
      </c>
      <c r="KR256" s="1">
        <f>IF((HW256/KK256)&lt;0.335,"G",IF((HW256/KK256)&gt;0.67,"R","A"))</f>
        <v/>
      </c>
      <c r="KS256" s="1">
        <f>IF((HX256/KK256)&lt;0.335,"G",IF((HX256/KK256)&gt;0.67,"R","A"))</f>
        <v/>
      </c>
      <c r="KT256" s="1">
        <f>IF((IH256/KK256)&lt;0.335,"G",IF((IH256/KK256)&gt;0.67,"R","A"))</f>
        <v/>
      </c>
      <c r="KU256" s="1">
        <f>IF((II256/KK256)&lt;0.335,"G",IF((II256/KK256)&gt;0.67,"R","A"))</f>
        <v/>
      </c>
      <c r="KV256" s="1">
        <f>IF((HZ256/KK256)&lt;0.335,"G",IF((HZ256/KK256)&gt;0.67,"R","A"))</f>
        <v/>
      </c>
      <c r="KW256" s="1">
        <f>IF((HY256/KK256)&lt;0.335,"G",IF((HY256/KK256)&gt;0.67,"R","A"))</f>
        <v/>
      </c>
      <c r="KX256" s="1">
        <f>IF((IK256/KK256)&lt;0.335,"G",IF((IK256/KK256)&gt;0.67,"R","A"))</f>
        <v/>
      </c>
      <c r="KY256" s="1">
        <f>IF((IJ256/KK256)&lt;0.335,"G",IF((IJ256/KK256)&gt;0.67,"R","A"))</f>
        <v/>
      </c>
      <c r="KZ256" s="1">
        <f>IF((HQ256/KK256)&lt;0.335,"G",IF((HQ256/KK256)&gt;0.67,"R","A"))</f>
        <v/>
      </c>
      <c r="LA256" s="1">
        <f>IF((IB256/KK256)&lt;0.335,"G",IF((IB256/KK256)&gt;0.67,"R","A"))</f>
        <v/>
      </c>
      <c r="LB256">
        <f>IF(LQ256="0-0",INDEX(Scrape!#REF!,MATCH('HT 0-0'!KP256,Scrape!$B:$B,0)),"")</f>
        <v/>
      </c>
      <c r="LC256">
        <f>IF(LQ256="0-0",INDEX(Scrape!$A:$A,MATCH('HT 0-0'!KP256,Scrape!$B:$B,0)),"")</f>
        <v/>
      </c>
      <c r="LD256">
        <f>IF(LQ256="0-0",INDEX(Scrape!$B:$B,MATCH('HT 0-0'!KP256,Scrape!$B:$B,0)),"")</f>
        <v/>
      </c>
      <c r="LE256">
        <f>IF(LQ256="0-0",INDEX(Scrape!$C:$C,MATCH('HT 0-0'!KP256,Scrape!$B:$B,0)),"")</f>
        <v/>
      </c>
      <c r="LF256">
        <f>IF(LQ256="0-0",INDEX(Scrape!$D:$D,MATCH('HT 0-0'!KP256,Scrape!$B:$B,0)),"")</f>
        <v/>
      </c>
      <c r="LG256">
        <f>IF(LQ256="0-0",INDEX(Scrape!$E:$E,MATCH('HT 0-0'!KP256,Scrape!$B:$B,0)),"")</f>
        <v/>
      </c>
      <c r="LH256">
        <f>IF(LQ256="0-0",INDEX(Scrape!$F:$F,MATCH('HT 0-0'!KP256,Scrape!$B:$B,0)),"")</f>
        <v/>
      </c>
      <c r="LI256">
        <f>IF(LQ256="0-0",INDEX(Scrape!$G:$G,MATCH('HT 0-0'!KP256,Scrape!$B:$B,0)),"")</f>
        <v/>
      </c>
      <c r="LJ256">
        <f>IF(LQ256="0-0",INDEX(Scrape!$H:$H,MATCH('HT 0-0'!KP256,Scrape!$B:$B,0)),"")</f>
        <v/>
      </c>
      <c r="LK256">
        <f>IF(LQ256="0-0",INDEX(Scrape!$I:$I,MATCH('HT 0-0'!KP256,Scrape!$B:$B,0)),"")</f>
        <v/>
      </c>
      <c r="LL256">
        <f>IF(LQ256="0-0",INDEX(Scrape!$J:$J,MATCH('HT 0-0'!KP256,Scrape!$B:$B,0)),"")</f>
        <v/>
      </c>
      <c r="LM256">
        <f>IF(LQ256="0-0",INDEX(Scrape!$K:$K,MATCH('HT 0-0'!KP256,Scrape!$B:$B,0)),"")</f>
        <v/>
      </c>
      <c r="LN256">
        <f>IF(LQ256="0-0",INDEX(Scrape!$L:$L,MATCH('HT 0-0'!KP256,Scrape!$B:$B,0)),"")</f>
        <v/>
      </c>
      <c r="LO256">
        <f>IF(LQ256="0-0",INDEX(Scrape!$M:$M,MATCH('HT 0-0'!KP256,Scrape!$B:$B,0)),"")</f>
        <v/>
      </c>
      <c r="LP256">
        <f>IF(LQ256="0-0",INDEX(Scrape!$N:$N,MATCH('HT 0-0'!KP256,Scrape!$B:$B,0)),"")</f>
        <v/>
      </c>
      <c r="LQ256">
        <f>INDEX(Scrape!$O:$O,MATCH('HT 0-0'!KP256,Scrape!$B:$B,0))</f>
        <v/>
      </c>
      <c r="LR256">
        <f>(1/LJ256)+(1/LI256)+(1/LH256)</f>
        <v/>
      </c>
      <c r="LS256">
        <f>(1/LG256)+(1/LF256)+(1/LE256)</f>
        <v/>
      </c>
      <c r="LT256" s="8">
        <f>IF(INDEX(#REF!,MATCH(KQ256,#REF!,0))=INDEX(#REF!,MATCH(KQ256,#REF!,0)),INDEX(#REF!,MATCH(KQ256,#REF!,0)),"ERROR")</f>
        <v/>
      </c>
      <c r="LU256" s="4">
        <f>IF(KR256="G",2,IF(KR256="R",0.5,IF(KR256="A",1)))</f>
        <v/>
      </c>
      <c r="LV256" s="4">
        <f>IF(KS256="G",0.5,IF(KS256="R",2,IF(KS256="A",1)))</f>
        <v/>
      </c>
      <c r="LW256" s="4">
        <f>IF(KT256="G",2,IF(KT256="R",0.5,IF(KT256="A",1)))</f>
        <v/>
      </c>
      <c r="LX256" s="4">
        <f>IF(KU256="G",0.5,IF(KU256="R",2,IF(KU256="A",1)))</f>
        <v/>
      </c>
      <c r="LY256" s="7">
        <f>(LK256*(LU256+LX256)+(LL256*(LU256+LX256)))</f>
        <v/>
      </c>
      <c r="LZ256" s="7">
        <f>(LN256*(LV256+LW256)+(LO256*(LV256+LW256)))</f>
        <v/>
      </c>
      <c r="MA256" s="11">
        <f>LY256-LZ256</f>
        <v/>
      </c>
      <c r="MB256" s="5">
        <f>MA256+2</f>
        <v/>
      </c>
      <c r="MC256" s="6">
        <f>MA256-2</f>
        <v/>
      </c>
      <c r="MD256" s="4">
        <f>LE256</f>
        <v/>
      </c>
      <c r="ME256" s="9">
        <f>IF(MD256=0,1000,MD256+0.75)</f>
        <v/>
      </c>
      <c r="MF256" s="10">
        <f>IF(MD256=0,0,MD256-0.75)</f>
        <v/>
      </c>
      <c r="MG256" s="4">
        <f>((LM256*(LU256+LX256))-((LP256*(LV256+LW256))))</f>
        <v/>
      </c>
      <c r="MH256" s="9">
        <f>MG256*1.2</f>
        <v/>
      </c>
      <c r="MI256" s="10">
        <f>MG256*0.8</f>
        <v/>
      </c>
      <c r="MJ256">
        <f>IFERROR(OT256,"")</f>
        <v/>
      </c>
      <c r="MK256">
        <f>IFERROR(OU256,"")</f>
        <v/>
      </c>
      <c r="ML256">
        <f>IFERROR(OV256,"")</f>
        <v/>
      </c>
      <c r="MM256">
        <f>IFERROR(OW256,"")</f>
        <v/>
      </c>
      <c r="MN256">
        <f>IFERROR(OX256,"")</f>
        <v/>
      </c>
      <c r="MO256">
        <f>IFERROR(OY256,"")</f>
        <v/>
      </c>
      <c r="MP256" s="1">
        <f>COUNTIFS(#REF!,LT256,#REF!,1,#REF!,"&gt;="&amp;MC256,#REF!,"&lt;="&amp;MB256,#REF!,"&lt;="&amp;ME256,#REF!,"&gt;="&amp;MF256,#REF!,"="&amp;KV256,#REF!,"="&amp;KX256)</f>
        <v/>
      </c>
      <c r="MQ256" s="1">
        <f>COUNTIFS(#REF!,LT256,#REF!,0,#REF!,"&gt;="&amp;MC256,#REF!,"&lt;="&amp;MB256,#REF!,"&lt;="&amp;ME256,#REF!,"&gt;="&amp;MF256,#REF!,"="&amp;KV256,#REF!,"="&amp;KX256)</f>
        <v/>
      </c>
      <c r="MR256" s="1">
        <f>COUNTIFS(#REF!,LT256,#REF!,1,#REF!,"&gt;="&amp;MC256,#REF!,"&lt;="&amp;MB256,#REF!,"&lt;="&amp;ME256,#REF!,"&gt;="&amp;MF256,#REF!,"="&amp;KW256,#REF!,"="&amp;KY256)</f>
        <v/>
      </c>
      <c r="MS256" s="1">
        <f>COUNTIFS(#REF!,LT256,#REF!,0,#REF!,"&gt;="&amp;MC256,#REF!,"&lt;="&amp;MB256,#REF!,"&lt;="&amp;ME256,#REF!,"&gt;="&amp;MF256,#REF!,"="&amp;KW256,#REF!,"="&amp;KY256)</f>
        <v/>
      </c>
      <c r="MT256" s="1">
        <f>COUNTIFS(#REF!,LT256,#REF!,1,#REF!,"&gt;="&amp;MI256,#REF!,"&lt;="&amp;MH256,#REF!,"&lt;="&amp;ME256,#REF!,"&gt;="&amp;MF256)</f>
        <v/>
      </c>
      <c r="MU256" s="1">
        <f>COUNTIFS(#REF!,LT256,#REF!,0,#REF!,"&gt;="&amp;MI256,#REF!,"&lt;="&amp;MH256,#REF!,"&lt;="&amp;ME256,#REF!,"&gt;="&amp;MF256)</f>
        <v/>
      </c>
      <c r="MV256" s="1">
        <f>COUNTIFS(#REF!,LT256,#REF!,1,#REF!,"&gt;="&amp;MI256,#REF!,"&lt;="&amp;MH256,#REF!,"="&amp;KZ256,#REF!,"="&amp;LA256,#REF!,"&lt;="&amp;ME256,#REF!,"&gt;="&amp;MF256)</f>
        <v/>
      </c>
      <c r="MW256" s="1">
        <f>COUNTIFS(#REF!,LT256,#REF!,0,#REF!,"&gt;="&amp;MI256,#REF!,"&lt;="&amp;MH256,#REF!,"="&amp;KZ256,#REF!,"="&amp;LA256,#REF!,"&lt;="&amp;ME256,#REF!,"&gt;="&amp;MF256)</f>
        <v/>
      </c>
      <c r="MX256" s="1">
        <f>COUNTIFS(#REF!,LT256,#REF!,1,#REF!,"&gt;="&amp;MC256,#REF!,"&lt;="&amp;MB256,#REF!,"&lt;="&amp;ME256,#REF!,"&gt;="&amp;MF256)</f>
        <v/>
      </c>
      <c r="MY256" s="1">
        <f>COUNTIFS(#REF!,LT256,#REF!,0,#REF!,"&gt;="&amp;MC256,#REF!,"&lt;="&amp;MB256,#REF!,"&lt;="&amp;ME256,#REF!,"&gt;="&amp;MF256)</f>
        <v/>
      </c>
      <c r="MZ256" s="1">
        <f>COUNTIFS(#REF!,LT256,#REF!,1,#REF!,"&lt;="&amp;ME256,#REF!,"&gt;="&amp;MF256,#REF!,"="&amp;KV256,#REF!,"="&amp;KX256)</f>
        <v/>
      </c>
      <c r="NA256" s="1">
        <f>COUNTIFS(#REF!,LT256,#REF!,0,#REF!,"&lt;="&amp;ME256,#REF!,"&gt;="&amp;MF256,#REF!,"="&amp;KV256,#REF!,"="&amp;KX256)</f>
        <v/>
      </c>
      <c r="NB256" s="1">
        <f>COUNTIFS(#REF!,LT256,#REF!,1,#REF!,"&lt;="&amp;ME256,#REF!,"&gt;="&amp;MF256,#REF!,"="&amp;KW256,#REF!,"="&amp;KY256)</f>
        <v/>
      </c>
      <c r="NC256" s="1">
        <f>COUNTIFS(#REF!,LT256,#REF!,0,#REF!,"&lt;="&amp;ME256,#REF!,"&gt;="&amp;MF256,#REF!,"="&amp;KW256,#REF!,"="&amp;KY256)</f>
        <v/>
      </c>
      <c r="ND256" s="1">
        <f>COUNTIFS(#REF!,LT256,#REF!,1,#REF!,"&gt;="&amp;MC256,#REF!,"&lt;="&amp;MB256,#REF!,"&lt;="&amp;ME256,#REF!,"&gt;="&amp;MF256,#REF!,"="&amp;KV256,#REF!,"="&amp;KX256)</f>
        <v/>
      </c>
      <c r="NE256" s="1">
        <f>COUNTIFS(#REF!,LT256,#REF!,0,#REF!,"&gt;="&amp;MC256,#REF!,"&lt;="&amp;MB256,#REF!,"&lt;="&amp;ME256,#REF!,"&gt;="&amp;MF256,#REF!,"="&amp;KV256,#REF!,"="&amp;KX256)</f>
        <v/>
      </c>
      <c r="NF256" s="1">
        <f>COUNTIFS(#REF!,LT256,#REF!,1,#REF!,"&gt;="&amp;MC256,#REF!,"&lt;="&amp;MB256,#REF!,"&lt;="&amp;ME256,#REF!,"&gt;="&amp;MF256,#REF!,"="&amp;KW256,#REF!,"="&amp;KY256)</f>
        <v/>
      </c>
      <c r="NG256" s="1">
        <f>COUNTIFS(#REF!,LT256,#REF!,0,#REF!,"&gt;="&amp;MC256,#REF!,"&lt;="&amp;MB256,#REF!,"&lt;="&amp;ME256,#REF!,"&gt;="&amp;MF256,#REF!,"="&amp;KW256,#REF!,"="&amp;KY256)</f>
        <v/>
      </c>
      <c r="NH256" s="1">
        <f>COUNTIFS(#REF!,LT256,#REF!,1,#REF!,"&gt;="&amp;MC256,#REF!,"&lt;="&amp;MB256,#REF!,"&lt;="&amp;ME256,#REF!,"&gt;="&amp;MF256,#REF!,"="&amp;KZ256,#REF!,"="&amp;LA256)</f>
        <v/>
      </c>
      <c r="NI256" s="1">
        <f>COUNTIFS(#REF!,LT256,#REF!,0,#REF!,"&gt;="&amp;MC256,#REF!,"&lt;="&amp;MB256,#REF!,"&lt;="&amp;ME256,#REF!,"&gt;="&amp;MF256,#REF!,"="&amp;KZ256,#REF!,"="&amp;LA256)</f>
        <v/>
      </c>
      <c r="NJ256" s="1">
        <f>COUNTIFS(#REF!,LT256,#REF!,1,#REF!,"&gt;="&amp;MI256,#REF!,"&lt;="&amp;MH256,#REF!,"&lt;="&amp;ME256,#REF!,"&gt;="&amp;MF256)</f>
        <v/>
      </c>
      <c r="NK256" s="1">
        <f>COUNTIFS(#REF!,LT256,#REF!,0,#REF!,"&gt;="&amp;MI256,#REF!,"&lt;="&amp;MH256,#REF!,"&lt;="&amp;ME256,#REF!,"&gt;="&amp;MF256)</f>
        <v/>
      </c>
      <c r="NL256" s="1">
        <f>COUNTIFS(#REF!,LT256,#REF!,1,#REF!,"&gt;="&amp;MI256,#REF!,"&lt;="&amp;MH256,#REF!,"="&amp;KZ256,#REF!,"="&amp;LA256,#REF!,"&lt;="&amp;ME256,#REF!,"&gt;="&amp;MF256)</f>
        <v/>
      </c>
      <c r="NM256" s="1">
        <f>COUNTIFS(#REF!,LT256,#REF!,0,#REF!,"&gt;="&amp;MI256,#REF!,"&lt;="&amp;MH256,#REF!,"="&amp;KZ256,#REF!,"="&amp;LA256,#REF!,"&lt;="&amp;ME256,#REF!,"&gt;="&amp;MF256)</f>
        <v/>
      </c>
      <c r="NN256" s="1">
        <f>COUNTIFS(#REF!,LT256,#REF!,1,#REF!,"&gt;="&amp;MC256,#REF!,"&lt;="&amp;MB256,#REF!,"&lt;="&amp;ME256,#REF!,"&gt;="&amp;MF256)</f>
        <v/>
      </c>
      <c r="NO256" s="1">
        <f>COUNTIFS(#REF!,LT256,#REF!,0,#REF!,"&gt;="&amp;MC256,#REF!,"&lt;="&amp;MB256,#REF!,"&lt;="&amp;ME256,#REF!,"&gt;="&amp;MF256)</f>
        <v/>
      </c>
      <c r="NP256" s="1">
        <f>COUNTIFS(#REF!,LT256,#REF!,1,#REF!,"&lt;="&amp;ME256,#REF!,"&gt;="&amp;MF256,#REF!,"="&amp;KV256,#REF!,"="&amp;KX256)</f>
        <v/>
      </c>
      <c r="NQ256" s="1">
        <f>COUNTIFS(#REF!,LT256,#REF!,0,#REF!,"&lt;="&amp;ME256,#REF!,"&gt;="&amp;MF256,#REF!,"="&amp;KV256,#REF!,"="&amp;KX256)</f>
        <v/>
      </c>
      <c r="NR256" s="1">
        <f>COUNTIFS(#REF!,LT256,#REF!,1,#REF!,"&lt;="&amp;ME256,#REF!,"&gt;="&amp;MF256,#REF!,"="&amp;KW256,#REF!,"="&amp;KY256)</f>
        <v/>
      </c>
      <c r="NS256" s="1">
        <f>COUNTIFS(#REF!,LT256,#REF!,0,#REF!,"&lt;="&amp;ME256,#REF!,"&gt;="&amp;MF256,#REF!,"="&amp;KW256,#REF!,"="&amp;KY256)</f>
        <v/>
      </c>
      <c r="NT256" s="1">
        <f>MP256+MR256+MT256+MV256+MX256+MZ256+NB256</f>
        <v/>
      </c>
      <c r="NU256" s="1">
        <f>MQ256+MS256+MU256+MW256+MY256+NA256+NC256</f>
        <v/>
      </c>
      <c r="NV256" s="1">
        <f>NT256+NU256</f>
        <v/>
      </c>
      <c r="NW256" s="33">
        <f>NT256/(NT256+NU256)</f>
        <v/>
      </c>
      <c r="NX256" s="3">
        <f>1/NW256</f>
        <v/>
      </c>
      <c r="NY256" s="1">
        <f>LH256</f>
        <v/>
      </c>
      <c r="NZ256" s="79">
        <f>(NW256*((NY256-1)*0.98))-((1-NW256)*1)</f>
        <v/>
      </c>
      <c r="OA256" s="34">
        <f>IF(LR256&lt;0.9,0,IF(AND(LR256&gt;1.1),0,1))</f>
        <v/>
      </c>
      <c r="OB256" s="34">
        <f>IF(LS256&lt;0.9,0,IF(AND(LS256&gt;1.1),0,1))</f>
        <v/>
      </c>
      <c r="OC256" s="32">
        <f>IF(NV256&gt;99,1,0)</f>
        <v/>
      </c>
      <c r="OD256" s="32">
        <f>IF(NZ256&gt;0.0799,1,0)</f>
        <v/>
      </c>
      <c r="OE256" s="32">
        <f>IF(NZ256&gt;OM256,1,0)</f>
        <v/>
      </c>
      <c r="OF256" s="32">
        <f>OC256+OD256+OE256+OA256+OB256</f>
        <v/>
      </c>
      <c r="OG256" s="1">
        <f>ND256+NF256+NH256+NJ256+NL256+NN256+NP256+NR256</f>
        <v/>
      </c>
      <c r="OH256" s="1">
        <f>NE256+NG256+NI256+NK256+NM256+NO256+NQ256+NS256</f>
        <v/>
      </c>
      <c r="OI256" s="1">
        <f>OG256+OH256</f>
        <v/>
      </c>
      <c r="OJ256" s="33">
        <f>OG256/(OG256+OH256)</f>
        <v/>
      </c>
      <c r="OK256" s="3">
        <f>1/OJ256</f>
        <v/>
      </c>
      <c r="OL256" s="1">
        <f>LI256</f>
        <v/>
      </c>
      <c r="OM256" s="79">
        <f>(OJ256*((OL256-1)*0.98))-((1-OJ256)*1)</f>
        <v/>
      </c>
      <c r="ON256" s="34">
        <f>IF(LR256&lt;0.9,0,IF(AND(LR256&gt;1.1),0,1))</f>
        <v/>
      </c>
      <c r="OO256" s="34">
        <f>IF(LS256&lt;0.9,0,IF(AND(LS256&gt;1.1),0,1))</f>
        <v/>
      </c>
      <c r="OP256" s="32">
        <f>IF(OI256&gt;99,1,0)</f>
        <v/>
      </c>
      <c r="OQ256" s="32">
        <f>IF(OM256&gt;0.0799,1,0)</f>
        <v/>
      </c>
      <c r="OR256" s="32">
        <f>IF(OM256&gt;OZ256,1,0)</f>
        <v/>
      </c>
      <c r="OS256" s="32">
        <f>OP256+OQ256+OR256+ON256+OO256</f>
        <v/>
      </c>
      <c r="OT256">
        <f>IF(OF256=5,"BackHome0-0",IF(AND(OS256=5),"BackAway0-0",""))</f>
        <v/>
      </c>
      <c r="OU256">
        <f>IF(OF256=5,KN256,IF(AND(OS256=5),KO256,""))</f>
        <v/>
      </c>
      <c r="OV256">
        <f>IF(OF256=5,"Match Odds",IF(AND(OS256=5),"Match Odds",""))</f>
        <v/>
      </c>
      <c r="OW256">
        <f>IF(OF256=5,KP256,IF(AND(OS256=5),KP256,""))</f>
        <v/>
      </c>
      <c r="OX256">
        <f>IF(OF256=5,"MATCH_ODDS",IF(AND(OS256=5),"MATCH_ODDS",""))</f>
        <v/>
      </c>
      <c r="OY256">
        <f>IF(OF256=5,"BACK",IF(AND(OS256=5),"BACK",""))</f>
        <v/>
      </c>
    </row>
    <row r="257" ht="16.5" customHeight="1" thickBot="1" thickTop="1">
      <c r="A257" s="2" t="n"/>
      <c r="KN257" s="1">
        <f>IF(INDEX(#REF!,MATCH('HT 0-0'!D257,#REF!,0))=INDEX(#REF!,MATCH('HT 0-0'!D257,#REF!,0)),INDEX(#REF!,MATCH('HT 0-0'!D257,#REF!,0)),"ERROR")</f>
        <v/>
      </c>
      <c r="KO257" s="1">
        <f>IF(INDEX(#REF!,MATCH('HT 0-0'!E257,#REF!,0))=INDEX(#REF!,MATCH('HT 0-0'!E257,#REF!,0)),INDEX(#REF!,MATCH('HT 0-0'!E257,#REF!,0)),"ERROR")</f>
        <v/>
      </c>
      <c r="KP257" s="1">
        <f>KN257&amp;" v "&amp;KO257</f>
        <v/>
      </c>
      <c r="KQ257">
        <f>B257&amp;"_"&amp;C257</f>
        <v/>
      </c>
      <c r="KR257" s="1">
        <f>IF((HW257/KK257)&lt;0.335,"G",IF((HW257/KK257)&gt;0.67,"R","A"))</f>
        <v/>
      </c>
      <c r="KS257" s="1">
        <f>IF((HX257/KK257)&lt;0.335,"G",IF((HX257/KK257)&gt;0.67,"R","A"))</f>
        <v/>
      </c>
      <c r="KT257" s="1">
        <f>IF((IH257/KK257)&lt;0.335,"G",IF((IH257/KK257)&gt;0.67,"R","A"))</f>
        <v/>
      </c>
      <c r="KU257" s="1">
        <f>IF((II257/KK257)&lt;0.335,"G",IF((II257/KK257)&gt;0.67,"R","A"))</f>
        <v/>
      </c>
      <c r="KV257" s="1">
        <f>IF((HZ257/KK257)&lt;0.335,"G",IF((HZ257/KK257)&gt;0.67,"R","A"))</f>
        <v/>
      </c>
      <c r="KW257" s="1">
        <f>IF((HY257/KK257)&lt;0.335,"G",IF((HY257/KK257)&gt;0.67,"R","A"))</f>
        <v/>
      </c>
      <c r="KX257" s="1">
        <f>IF((IK257/KK257)&lt;0.335,"G",IF((IK257/KK257)&gt;0.67,"R","A"))</f>
        <v/>
      </c>
      <c r="KY257" s="1">
        <f>IF((IJ257/KK257)&lt;0.335,"G",IF((IJ257/KK257)&gt;0.67,"R","A"))</f>
        <v/>
      </c>
      <c r="KZ257" s="1">
        <f>IF((HQ257/KK257)&lt;0.335,"G",IF((HQ257/KK257)&gt;0.67,"R","A"))</f>
        <v/>
      </c>
      <c r="LA257" s="1">
        <f>IF((IB257/KK257)&lt;0.335,"G",IF((IB257/KK257)&gt;0.67,"R","A"))</f>
        <v/>
      </c>
      <c r="LB257">
        <f>IF(LQ257="0-0",INDEX(Scrape!#REF!,MATCH('HT 0-0'!KP257,Scrape!$B:$B,0)),"")</f>
        <v/>
      </c>
      <c r="LC257">
        <f>IF(LQ257="0-0",INDEX(Scrape!$A:$A,MATCH('HT 0-0'!KP257,Scrape!$B:$B,0)),"")</f>
        <v/>
      </c>
      <c r="LD257">
        <f>IF(LQ257="0-0",INDEX(Scrape!$B:$B,MATCH('HT 0-0'!KP257,Scrape!$B:$B,0)),"")</f>
        <v/>
      </c>
      <c r="LE257">
        <f>IF(LQ257="0-0",INDEX(Scrape!$C:$C,MATCH('HT 0-0'!KP257,Scrape!$B:$B,0)),"")</f>
        <v/>
      </c>
      <c r="LF257">
        <f>IF(LQ257="0-0",INDEX(Scrape!$D:$D,MATCH('HT 0-0'!KP257,Scrape!$B:$B,0)),"")</f>
        <v/>
      </c>
      <c r="LG257">
        <f>IF(LQ257="0-0",INDEX(Scrape!$E:$E,MATCH('HT 0-0'!KP257,Scrape!$B:$B,0)),"")</f>
        <v/>
      </c>
      <c r="LH257">
        <f>IF(LQ257="0-0",INDEX(Scrape!$F:$F,MATCH('HT 0-0'!KP257,Scrape!$B:$B,0)),"")</f>
        <v/>
      </c>
      <c r="LI257">
        <f>IF(LQ257="0-0",INDEX(Scrape!$G:$G,MATCH('HT 0-0'!KP257,Scrape!$B:$B,0)),"")</f>
        <v/>
      </c>
      <c r="LJ257">
        <f>IF(LQ257="0-0",INDEX(Scrape!$H:$H,MATCH('HT 0-0'!KP257,Scrape!$B:$B,0)),"")</f>
        <v/>
      </c>
      <c r="LK257">
        <f>IF(LQ257="0-0",INDEX(Scrape!$I:$I,MATCH('HT 0-0'!KP257,Scrape!$B:$B,0)),"")</f>
        <v/>
      </c>
      <c r="LL257">
        <f>IF(LQ257="0-0",INDEX(Scrape!$J:$J,MATCH('HT 0-0'!KP257,Scrape!$B:$B,0)),"")</f>
        <v/>
      </c>
      <c r="LM257">
        <f>IF(LQ257="0-0",INDEX(Scrape!$K:$K,MATCH('HT 0-0'!KP257,Scrape!$B:$B,0)),"")</f>
        <v/>
      </c>
      <c r="LN257">
        <f>IF(LQ257="0-0",INDEX(Scrape!$L:$L,MATCH('HT 0-0'!KP257,Scrape!$B:$B,0)),"")</f>
        <v/>
      </c>
      <c r="LO257">
        <f>IF(LQ257="0-0",INDEX(Scrape!$M:$M,MATCH('HT 0-0'!KP257,Scrape!$B:$B,0)),"")</f>
        <v/>
      </c>
      <c r="LP257">
        <f>IF(LQ257="0-0",INDEX(Scrape!$N:$N,MATCH('HT 0-0'!KP257,Scrape!$B:$B,0)),"")</f>
        <v/>
      </c>
      <c r="LQ257">
        <f>INDEX(Scrape!$O:$O,MATCH('HT 0-0'!KP257,Scrape!$B:$B,0))</f>
        <v/>
      </c>
      <c r="LR257">
        <f>(1/LJ257)+(1/LI257)+(1/LH257)</f>
        <v/>
      </c>
      <c r="LS257">
        <f>(1/LG257)+(1/LF257)+(1/LE257)</f>
        <v/>
      </c>
      <c r="LT257" s="8">
        <f>IF(INDEX(#REF!,MATCH(KQ257,#REF!,0))=INDEX(#REF!,MATCH(KQ257,#REF!,0)),INDEX(#REF!,MATCH(KQ257,#REF!,0)),"ERROR")</f>
        <v/>
      </c>
      <c r="LU257" s="4">
        <f>IF(KR257="G",2,IF(KR257="R",0.5,IF(KR257="A",1)))</f>
        <v/>
      </c>
      <c r="LV257" s="4">
        <f>IF(KS257="G",0.5,IF(KS257="R",2,IF(KS257="A",1)))</f>
        <v/>
      </c>
      <c r="LW257" s="4">
        <f>IF(KT257="G",2,IF(KT257="R",0.5,IF(KT257="A",1)))</f>
        <v/>
      </c>
      <c r="LX257" s="4">
        <f>IF(KU257="G",0.5,IF(KU257="R",2,IF(KU257="A",1)))</f>
        <v/>
      </c>
      <c r="LY257" s="7">
        <f>(LK257*(LU257+LX257)+(LL257*(LU257+LX257)))</f>
        <v/>
      </c>
      <c r="LZ257" s="7">
        <f>(LN257*(LV257+LW257)+(LO257*(LV257+LW257)))</f>
        <v/>
      </c>
      <c r="MA257" s="11">
        <f>LY257-LZ257</f>
        <v/>
      </c>
      <c r="MB257" s="5">
        <f>MA257+2</f>
        <v/>
      </c>
      <c r="MC257" s="6">
        <f>MA257-2</f>
        <v/>
      </c>
      <c r="MD257" s="4">
        <f>LE257</f>
        <v/>
      </c>
      <c r="ME257" s="9">
        <f>IF(MD257=0,1000,MD257+0.75)</f>
        <v/>
      </c>
      <c r="MF257" s="10">
        <f>IF(MD257=0,0,MD257-0.75)</f>
        <v/>
      </c>
      <c r="MG257" s="4">
        <f>((LM257*(LU257+LX257))-((LP257*(LV257+LW257))))</f>
        <v/>
      </c>
      <c r="MH257" s="9">
        <f>MG257*1.2</f>
        <v/>
      </c>
      <c r="MI257" s="10">
        <f>MG257*0.8</f>
        <v/>
      </c>
      <c r="MJ257">
        <f>IFERROR(OT257,"")</f>
        <v/>
      </c>
      <c r="MK257">
        <f>IFERROR(OU257,"")</f>
        <v/>
      </c>
      <c r="ML257">
        <f>IFERROR(OV257,"")</f>
        <v/>
      </c>
      <c r="MM257">
        <f>IFERROR(OW257,"")</f>
        <v/>
      </c>
      <c r="MN257">
        <f>IFERROR(OX257,"")</f>
        <v/>
      </c>
      <c r="MO257">
        <f>IFERROR(OY257,"")</f>
        <v/>
      </c>
      <c r="MP257" s="1">
        <f>COUNTIFS(#REF!,LT257,#REF!,1,#REF!,"&gt;="&amp;MC257,#REF!,"&lt;="&amp;MB257,#REF!,"&lt;="&amp;ME257,#REF!,"&gt;="&amp;MF257,#REF!,"="&amp;KV257,#REF!,"="&amp;KX257)</f>
        <v/>
      </c>
      <c r="MQ257" s="1">
        <f>COUNTIFS(#REF!,LT257,#REF!,0,#REF!,"&gt;="&amp;MC257,#REF!,"&lt;="&amp;MB257,#REF!,"&lt;="&amp;ME257,#REF!,"&gt;="&amp;MF257,#REF!,"="&amp;KV257,#REF!,"="&amp;KX257)</f>
        <v/>
      </c>
      <c r="MR257" s="1">
        <f>COUNTIFS(#REF!,LT257,#REF!,1,#REF!,"&gt;="&amp;MC257,#REF!,"&lt;="&amp;MB257,#REF!,"&lt;="&amp;ME257,#REF!,"&gt;="&amp;MF257,#REF!,"="&amp;KW257,#REF!,"="&amp;KY257)</f>
        <v/>
      </c>
      <c r="MS257" s="1">
        <f>COUNTIFS(#REF!,LT257,#REF!,0,#REF!,"&gt;="&amp;MC257,#REF!,"&lt;="&amp;MB257,#REF!,"&lt;="&amp;ME257,#REF!,"&gt;="&amp;MF257,#REF!,"="&amp;KW257,#REF!,"="&amp;KY257)</f>
        <v/>
      </c>
      <c r="MT257" s="1">
        <f>COUNTIFS(#REF!,LT257,#REF!,1,#REF!,"&gt;="&amp;MI257,#REF!,"&lt;="&amp;MH257,#REF!,"&lt;="&amp;ME257,#REF!,"&gt;="&amp;MF257)</f>
        <v/>
      </c>
      <c r="MU257" s="1">
        <f>COUNTIFS(#REF!,LT257,#REF!,0,#REF!,"&gt;="&amp;MI257,#REF!,"&lt;="&amp;MH257,#REF!,"&lt;="&amp;ME257,#REF!,"&gt;="&amp;MF257)</f>
        <v/>
      </c>
      <c r="MV257" s="1">
        <f>COUNTIFS(#REF!,LT257,#REF!,1,#REF!,"&gt;="&amp;MI257,#REF!,"&lt;="&amp;MH257,#REF!,"="&amp;KZ257,#REF!,"="&amp;LA257,#REF!,"&lt;="&amp;ME257,#REF!,"&gt;="&amp;MF257)</f>
        <v/>
      </c>
      <c r="MW257" s="1">
        <f>COUNTIFS(#REF!,LT257,#REF!,0,#REF!,"&gt;="&amp;MI257,#REF!,"&lt;="&amp;MH257,#REF!,"="&amp;KZ257,#REF!,"="&amp;LA257,#REF!,"&lt;="&amp;ME257,#REF!,"&gt;="&amp;MF257)</f>
        <v/>
      </c>
      <c r="MX257" s="1">
        <f>COUNTIFS(#REF!,LT257,#REF!,1,#REF!,"&gt;="&amp;MC257,#REF!,"&lt;="&amp;MB257,#REF!,"&lt;="&amp;ME257,#REF!,"&gt;="&amp;MF257)</f>
        <v/>
      </c>
      <c r="MY257" s="1">
        <f>COUNTIFS(#REF!,LT257,#REF!,0,#REF!,"&gt;="&amp;MC257,#REF!,"&lt;="&amp;MB257,#REF!,"&lt;="&amp;ME257,#REF!,"&gt;="&amp;MF257)</f>
        <v/>
      </c>
      <c r="MZ257" s="1">
        <f>COUNTIFS(#REF!,LT257,#REF!,1,#REF!,"&lt;="&amp;ME257,#REF!,"&gt;="&amp;MF257,#REF!,"="&amp;KV257,#REF!,"="&amp;KX257)</f>
        <v/>
      </c>
      <c r="NA257" s="1">
        <f>COUNTIFS(#REF!,LT257,#REF!,0,#REF!,"&lt;="&amp;ME257,#REF!,"&gt;="&amp;MF257,#REF!,"="&amp;KV257,#REF!,"="&amp;KX257)</f>
        <v/>
      </c>
      <c r="NB257" s="1">
        <f>COUNTIFS(#REF!,LT257,#REF!,1,#REF!,"&lt;="&amp;ME257,#REF!,"&gt;="&amp;MF257,#REF!,"="&amp;KW257,#REF!,"="&amp;KY257)</f>
        <v/>
      </c>
      <c r="NC257" s="1">
        <f>COUNTIFS(#REF!,LT257,#REF!,0,#REF!,"&lt;="&amp;ME257,#REF!,"&gt;="&amp;MF257,#REF!,"="&amp;KW257,#REF!,"="&amp;KY257)</f>
        <v/>
      </c>
      <c r="ND257" s="1">
        <f>COUNTIFS(#REF!,LT257,#REF!,1,#REF!,"&gt;="&amp;MC257,#REF!,"&lt;="&amp;MB257,#REF!,"&lt;="&amp;ME257,#REF!,"&gt;="&amp;MF257,#REF!,"="&amp;KV257,#REF!,"="&amp;KX257)</f>
        <v/>
      </c>
      <c r="NE257" s="1">
        <f>COUNTIFS(#REF!,LT257,#REF!,0,#REF!,"&gt;="&amp;MC257,#REF!,"&lt;="&amp;MB257,#REF!,"&lt;="&amp;ME257,#REF!,"&gt;="&amp;MF257,#REF!,"="&amp;KV257,#REF!,"="&amp;KX257)</f>
        <v/>
      </c>
      <c r="NF257" s="1">
        <f>COUNTIFS(#REF!,LT257,#REF!,1,#REF!,"&gt;="&amp;MC257,#REF!,"&lt;="&amp;MB257,#REF!,"&lt;="&amp;ME257,#REF!,"&gt;="&amp;MF257,#REF!,"="&amp;KW257,#REF!,"="&amp;KY257)</f>
        <v/>
      </c>
      <c r="NG257" s="1">
        <f>COUNTIFS(#REF!,LT257,#REF!,0,#REF!,"&gt;="&amp;MC257,#REF!,"&lt;="&amp;MB257,#REF!,"&lt;="&amp;ME257,#REF!,"&gt;="&amp;MF257,#REF!,"="&amp;KW257,#REF!,"="&amp;KY257)</f>
        <v/>
      </c>
      <c r="NH257" s="1">
        <f>COUNTIFS(#REF!,LT257,#REF!,1,#REF!,"&gt;="&amp;MC257,#REF!,"&lt;="&amp;MB257,#REF!,"&lt;="&amp;ME257,#REF!,"&gt;="&amp;MF257,#REF!,"="&amp;KZ257,#REF!,"="&amp;LA257)</f>
        <v/>
      </c>
      <c r="NI257" s="1">
        <f>COUNTIFS(#REF!,LT257,#REF!,0,#REF!,"&gt;="&amp;MC257,#REF!,"&lt;="&amp;MB257,#REF!,"&lt;="&amp;ME257,#REF!,"&gt;="&amp;MF257,#REF!,"="&amp;KZ257,#REF!,"="&amp;LA257)</f>
        <v/>
      </c>
      <c r="NJ257" s="1">
        <f>COUNTIFS(#REF!,LT257,#REF!,1,#REF!,"&gt;="&amp;MI257,#REF!,"&lt;="&amp;MH257,#REF!,"&lt;="&amp;ME257,#REF!,"&gt;="&amp;MF257)</f>
        <v/>
      </c>
      <c r="NK257" s="1">
        <f>COUNTIFS(#REF!,LT257,#REF!,0,#REF!,"&gt;="&amp;MI257,#REF!,"&lt;="&amp;MH257,#REF!,"&lt;="&amp;ME257,#REF!,"&gt;="&amp;MF257)</f>
        <v/>
      </c>
      <c r="NL257" s="1">
        <f>COUNTIFS(#REF!,LT257,#REF!,1,#REF!,"&gt;="&amp;MI257,#REF!,"&lt;="&amp;MH257,#REF!,"="&amp;KZ257,#REF!,"="&amp;LA257,#REF!,"&lt;="&amp;ME257,#REF!,"&gt;="&amp;MF257)</f>
        <v/>
      </c>
      <c r="NM257" s="1">
        <f>COUNTIFS(#REF!,LT257,#REF!,0,#REF!,"&gt;="&amp;MI257,#REF!,"&lt;="&amp;MH257,#REF!,"="&amp;KZ257,#REF!,"="&amp;LA257,#REF!,"&lt;="&amp;ME257,#REF!,"&gt;="&amp;MF257)</f>
        <v/>
      </c>
      <c r="NN257" s="1">
        <f>COUNTIFS(#REF!,LT257,#REF!,1,#REF!,"&gt;="&amp;MC257,#REF!,"&lt;="&amp;MB257,#REF!,"&lt;="&amp;ME257,#REF!,"&gt;="&amp;MF257)</f>
        <v/>
      </c>
      <c r="NO257" s="1">
        <f>COUNTIFS(#REF!,LT257,#REF!,0,#REF!,"&gt;="&amp;MC257,#REF!,"&lt;="&amp;MB257,#REF!,"&lt;="&amp;ME257,#REF!,"&gt;="&amp;MF257)</f>
        <v/>
      </c>
      <c r="NP257" s="1">
        <f>COUNTIFS(#REF!,LT257,#REF!,1,#REF!,"&lt;="&amp;ME257,#REF!,"&gt;="&amp;MF257,#REF!,"="&amp;KV257,#REF!,"="&amp;KX257)</f>
        <v/>
      </c>
      <c r="NQ257" s="1">
        <f>COUNTIFS(#REF!,LT257,#REF!,0,#REF!,"&lt;="&amp;ME257,#REF!,"&gt;="&amp;MF257,#REF!,"="&amp;KV257,#REF!,"="&amp;KX257)</f>
        <v/>
      </c>
      <c r="NR257" s="1">
        <f>COUNTIFS(#REF!,LT257,#REF!,1,#REF!,"&lt;="&amp;ME257,#REF!,"&gt;="&amp;MF257,#REF!,"="&amp;KW257,#REF!,"="&amp;KY257)</f>
        <v/>
      </c>
      <c r="NS257" s="1">
        <f>COUNTIFS(#REF!,LT257,#REF!,0,#REF!,"&lt;="&amp;ME257,#REF!,"&gt;="&amp;MF257,#REF!,"="&amp;KW257,#REF!,"="&amp;KY257)</f>
        <v/>
      </c>
      <c r="NT257" s="1">
        <f>MP257+MR257+MT257+MV257+MX257+MZ257+NB257</f>
        <v/>
      </c>
      <c r="NU257" s="1">
        <f>MQ257+MS257+MU257+MW257+MY257+NA257+NC257</f>
        <v/>
      </c>
      <c r="NV257" s="1">
        <f>NT257+NU257</f>
        <v/>
      </c>
      <c r="NW257" s="33">
        <f>NT257/(NT257+NU257)</f>
        <v/>
      </c>
      <c r="NX257" s="3">
        <f>1/NW257</f>
        <v/>
      </c>
      <c r="NY257" s="1">
        <f>LH257</f>
        <v/>
      </c>
      <c r="NZ257" s="79">
        <f>(NW257*((NY257-1)*0.98))-((1-NW257)*1)</f>
        <v/>
      </c>
      <c r="OA257" s="34">
        <f>IF(LR257&lt;0.9,0,IF(AND(LR257&gt;1.1),0,1))</f>
        <v/>
      </c>
      <c r="OB257" s="34">
        <f>IF(LS257&lt;0.9,0,IF(AND(LS257&gt;1.1),0,1))</f>
        <v/>
      </c>
      <c r="OC257" s="32">
        <f>IF(NV257&gt;99,1,0)</f>
        <v/>
      </c>
      <c r="OD257" s="32">
        <f>IF(NZ257&gt;0.0799,1,0)</f>
        <v/>
      </c>
      <c r="OE257" s="32">
        <f>IF(NZ257&gt;OM257,1,0)</f>
        <v/>
      </c>
      <c r="OF257" s="32">
        <f>OC257+OD257+OE257+OA257+OB257</f>
        <v/>
      </c>
      <c r="OG257" s="1">
        <f>ND257+NF257+NH257+NJ257+NL257+NN257+NP257+NR257</f>
        <v/>
      </c>
      <c r="OH257" s="1">
        <f>NE257+NG257+NI257+NK257+NM257+NO257+NQ257+NS257</f>
        <v/>
      </c>
      <c r="OI257" s="1">
        <f>OG257+OH257</f>
        <v/>
      </c>
      <c r="OJ257" s="33">
        <f>OG257/(OG257+OH257)</f>
        <v/>
      </c>
      <c r="OK257" s="3">
        <f>1/OJ257</f>
        <v/>
      </c>
      <c r="OL257" s="1">
        <f>LI257</f>
        <v/>
      </c>
      <c r="OM257" s="79">
        <f>(OJ257*((OL257-1)*0.98))-((1-OJ257)*1)</f>
        <v/>
      </c>
      <c r="ON257" s="34">
        <f>IF(LR257&lt;0.9,0,IF(AND(LR257&gt;1.1),0,1))</f>
        <v/>
      </c>
      <c r="OO257" s="34">
        <f>IF(LS257&lt;0.9,0,IF(AND(LS257&gt;1.1),0,1))</f>
        <v/>
      </c>
      <c r="OP257" s="32">
        <f>IF(OI257&gt;99,1,0)</f>
        <v/>
      </c>
      <c r="OQ257" s="32">
        <f>IF(OM257&gt;0.0799,1,0)</f>
        <v/>
      </c>
      <c r="OR257" s="32">
        <f>IF(OM257&gt;OZ257,1,0)</f>
        <v/>
      </c>
      <c r="OS257" s="32">
        <f>OP257+OQ257+OR257+ON257+OO257</f>
        <v/>
      </c>
      <c r="OT257">
        <f>IF(OF257=5,"BackHome0-0",IF(AND(OS257=5),"BackAway0-0",""))</f>
        <v/>
      </c>
      <c r="OU257">
        <f>IF(OF257=5,KN257,IF(AND(OS257=5),KO257,""))</f>
        <v/>
      </c>
      <c r="OV257">
        <f>IF(OF257=5,"Match Odds",IF(AND(OS257=5),"Match Odds",""))</f>
        <v/>
      </c>
      <c r="OW257">
        <f>IF(OF257=5,KP257,IF(AND(OS257=5),KP257,""))</f>
        <v/>
      </c>
      <c r="OX257">
        <f>IF(OF257=5,"MATCH_ODDS",IF(AND(OS257=5),"MATCH_ODDS",""))</f>
        <v/>
      </c>
      <c r="OY257">
        <f>IF(OF257=5,"BACK",IF(AND(OS257=5),"BACK",""))</f>
        <v/>
      </c>
    </row>
    <row r="258" ht="16.5" customHeight="1" thickBot="1" thickTop="1">
      <c r="A258" s="2" t="n"/>
      <c r="KN258" s="1">
        <f>IF(INDEX(#REF!,MATCH('HT 0-0'!D258,#REF!,0))=INDEX(#REF!,MATCH('HT 0-0'!D258,#REF!,0)),INDEX(#REF!,MATCH('HT 0-0'!D258,#REF!,0)),"ERROR")</f>
        <v/>
      </c>
      <c r="KO258" s="1">
        <f>IF(INDEX(#REF!,MATCH('HT 0-0'!E258,#REF!,0))=INDEX(#REF!,MATCH('HT 0-0'!E258,#REF!,0)),INDEX(#REF!,MATCH('HT 0-0'!E258,#REF!,0)),"ERROR")</f>
        <v/>
      </c>
      <c r="KP258" s="1">
        <f>KN258&amp;" v "&amp;KO258</f>
        <v/>
      </c>
      <c r="KQ258">
        <f>B258&amp;"_"&amp;C258</f>
        <v/>
      </c>
      <c r="KR258" s="1">
        <f>IF((HW258/KK258)&lt;0.335,"G",IF((HW258/KK258)&gt;0.67,"R","A"))</f>
        <v/>
      </c>
      <c r="KS258" s="1">
        <f>IF((HX258/KK258)&lt;0.335,"G",IF((HX258/KK258)&gt;0.67,"R","A"))</f>
        <v/>
      </c>
      <c r="KT258" s="1">
        <f>IF((IH258/KK258)&lt;0.335,"G",IF((IH258/KK258)&gt;0.67,"R","A"))</f>
        <v/>
      </c>
      <c r="KU258" s="1">
        <f>IF((II258/KK258)&lt;0.335,"G",IF((II258/KK258)&gt;0.67,"R","A"))</f>
        <v/>
      </c>
      <c r="KV258" s="1">
        <f>IF((HZ258/KK258)&lt;0.335,"G",IF((HZ258/KK258)&gt;0.67,"R","A"))</f>
        <v/>
      </c>
      <c r="KW258" s="1">
        <f>IF((HY258/KK258)&lt;0.335,"G",IF((HY258/KK258)&gt;0.67,"R","A"))</f>
        <v/>
      </c>
      <c r="KX258" s="1">
        <f>IF((IK258/KK258)&lt;0.335,"G",IF((IK258/KK258)&gt;0.67,"R","A"))</f>
        <v/>
      </c>
      <c r="KY258" s="1">
        <f>IF((IJ258/KK258)&lt;0.335,"G",IF((IJ258/KK258)&gt;0.67,"R","A"))</f>
        <v/>
      </c>
      <c r="KZ258" s="1">
        <f>IF((HQ258/KK258)&lt;0.335,"G",IF((HQ258/KK258)&gt;0.67,"R","A"))</f>
        <v/>
      </c>
      <c r="LA258" s="1">
        <f>IF((IB258/KK258)&lt;0.335,"G",IF((IB258/KK258)&gt;0.67,"R","A"))</f>
        <v/>
      </c>
      <c r="LB258">
        <f>IF(LQ258="0-0",INDEX(Scrape!#REF!,MATCH('HT 0-0'!KP258,Scrape!$B:$B,0)),"")</f>
        <v/>
      </c>
      <c r="LC258">
        <f>IF(LQ258="0-0",INDEX(Scrape!$A:$A,MATCH('HT 0-0'!KP258,Scrape!$B:$B,0)),"")</f>
        <v/>
      </c>
      <c r="LD258">
        <f>IF(LQ258="0-0",INDEX(Scrape!$B:$B,MATCH('HT 0-0'!KP258,Scrape!$B:$B,0)),"")</f>
        <v/>
      </c>
      <c r="LE258">
        <f>IF(LQ258="0-0",INDEX(Scrape!$C:$C,MATCH('HT 0-0'!KP258,Scrape!$B:$B,0)),"")</f>
        <v/>
      </c>
      <c r="LF258">
        <f>IF(LQ258="0-0",INDEX(Scrape!$D:$D,MATCH('HT 0-0'!KP258,Scrape!$B:$B,0)),"")</f>
        <v/>
      </c>
      <c r="LG258">
        <f>IF(LQ258="0-0",INDEX(Scrape!$E:$E,MATCH('HT 0-0'!KP258,Scrape!$B:$B,0)),"")</f>
        <v/>
      </c>
      <c r="LH258">
        <f>IF(LQ258="0-0",INDEX(Scrape!$F:$F,MATCH('HT 0-0'!KP258,Scrape!$B:$B,0)),"")</f>
        <v/>
      </c>
      <c r="LI258">
        <f>IF(LQ258="0-0",INDEX(Scrape!$G:$G,MATCH('HT 0-0'!KP258,Scrape!$B:$B,0)),"")</f>
        <v/>
      </c>
      <c r="LJ258">
        <f>IF(LQ258="0-0",INDEX(Scrape!$H:$H,MATCH('HT 0-0'!KP258,Scrape!$B:$B,0)),"")</f>
        <v/>
      </c>
      <c r="LK258">
        <f>IF(LQ258="0-0",INDEX(Scrape!$I:$I,MATCH('HT 0-0'!KP258,Scrape!$B:$B,0)),"")</f>
        <v/>
      </c>
      <c r="LL258">
        <f>IF(LQ258="0-0",INDEX(Scrape!$J:$J,MATCH('HT 0-0'!KP258,Scrape!$B:$B,0)),"")</f>
        <v/>
      </c>
      <c r="LM258">
        <f>IF(LQ258="0-0",INDEX(Scrape!$K:$K,MATCH('HT 0-0'!KP258,Scrape!$B:$B,0)),"")</f>
        <v/>
      </c>
      <c r="LN258">
        <f>IF(LQ258="0-0",INDEX(Scrape!$L:$L,MATCH('HT 0-0'!KP258,Scrape!$B:$B,0)),"")</f>
        <v/>
      </c>
      <c r="LO258">
        <f>IF(LQ258="0-0",INDEX(Scrape!$M:$M,MATCH('HT 0-0'!KP258,Scrape!$B:$B,0)),"")</f>
        <v/>
      </c>
      <c r="LP258">
        <f>IF(LQ258="0-0",INDEX(Scrape!$N:$N,MATCH('HT 0-0'!KP258,Scrape!$B:$B,0)),"")</f>
        <v/>
      </c>
      <c r="LQ258">
        <f>INDEX(Scrape!$O:$O,MATCH('HT 0-0'!KP258,Scrape!$B:$B,0))</f>
        <v/>
      </c>
      <c r="LR258">
        <f>(1/LJ258)+(1/LI258)+(1/LH258)</f>
        <v/>
      </c>
      <c r="LS258">
        <f>(1/LG258)+(1/LF258)+(1/LE258)</f>
        <v/>
      </c>
      <c r="LT258" s="8">
        <f>IF(INDEX(#REF!,MATCH(KQ258,#REF!,0))=INDEX(#REF!,MATCH(KQ258,#REF!,0)),INDEX(#REF!,MATCH(KQ258,#REF!,0)),"ERROR")</f>
        <v/>
      </c>
      <c r="LU258" s="4">
        <f>IF(KR258="G",2,IF(KR258="R",0.5,IF(KR258="A",1)))</f>
        <v/>
      </c>
      <c r="LV258" s="4">
        <f>IF(KS258="G",0.5,IF(KS258="R",2,IF(KS258="A",1)))</f>
        <v/>
      </c>
      <c r="LW258" s="4">
        <f>IF(KT258="G",2,IF(KT258="R",0.5,IF(KT258="A",1)))</f>
        <v/>
      </c>
      <c r="LX258" s="4">
        <f>IF(KU258="G",0.5,IF(KU258="R",2,IF(KU258="A",1)))</f>
        <v/>
      </c>
      <c r="LY258" s="7">
        <f>(LK258*(LU258+LX258)+(LL258*(LU258+LX258)))</f>
        <v/>
      </c>
      <c r="LZ258" s="7">
        <f>(LN258*(LV258+LW258)+(LO258*(LV258+LW258)))</f>
        <v/>
      </c>
      <c r="MA258" s="11">
        <f>LY258-LZ258</f>
        <v/>
      </c>
      <c r="MB258" s="5">
        <f>MA258+2</f>
        <v/>
      </c>
      <c r="MC258" s="6">
        <f>MA258-2</f>
        <v/>
      </c>
      <c r="MD258" s="4">
        <f>LE258</f>
        <v/>
      </c>
      <c r="ME258" s="9">
        <f>IF(MD258=0,1000,MD258+0.75)</f>
        <v/>
      </c>
      <c r="MF258" s="10">
        <f>IF(MD258=0,0,MD258-0.75)</f>
        <v/>
      </c>
      <c r="MG258" s="4">
        <f>((LM258*(LU258+LX258))-((LP258*(LV258+LW258))))</f>
        <v/>
      </c>
      <c r="MH258" s="9">
        <f>MG258*1.2</f>
        <v/>
      </c>
      <c r="MI258" s="10">
        <f>MG258*0.8</f>
        <v/>
      </c>
      <c r="MJ258">
        <f>IFERROR(OT258,"")</f>
        <v/>
      </c>
      <c r="MK258">
        <f>IFERROR(OU258,"")</f>
        <v/>
      </c>
      <c r="ML258">
        <f>IFERROR(OV258,"")</f>
        <v/>
      </c>
      <c r="MM258">
        <f>IFERROR(OW258,"")</f>
        <v/>
      </c>
      <c r="MN258">
        <f>IFERROR(OX258,"")</f>
        <v/>
      </c>
      <c r="MO258">
        <f>IFERROR(OY258,"")</f>
        <v/>
      </c>
      <c r="MP258" s="1">
        <f>COUNTIFS(#REF!,LT258,#REF!,1,#REF!,"&gt;="&amp;MC258,#REF!,"&lt;="&amp;MB258,#REF!,"&lt;="&amp;ME258,#REF!,"&gt;="&amp;MF258,#REF!,"="&amp;KV258,#REF!,"="&amp;KX258)</f>
        <v/>
      </c>
      <c r="MQ258" s="1">
        <f>COUNTIFS(#REF!,LT258,#REF!,0,#REF!,"&gt;="&amp;MC258,#REF!,"&lt;="&amp;MB258,#REF!,"&lt;="&amp;ME258,#REF!,"&gt;="&amp;MF258,#REF!,"="&amp;KV258,#REF!,"="&amp;KX258)</f>
        <v/>
      </c>
      <c r="MR258" s="1">
        <f>COUNTIFS(#REF!,LT258,#REF!,1,#REF!,"&gt;="&amp;MC258,#REF!,"&lt;="&amp;MB258,#REF!,"&lt;="&amp;ME258,#REF!,"&gt;="&amp;MF258,#REF!,"="&amp;KW258,#REF!,"="&amp;KY258)</f>
        <v/>
      </c>
      <c r="MS258" s="1">
        <f>COUNTIFS(#REF!,LT258,#REF!,0,#REF!,"&gt;="&amp;MC258,#REF!,"&lt;="&amp;MB258,#REF!,"&lt;="&amp;ME258,#REF!,"&gt;="&amp;MF258,#REF!,"="&amp;KW258,#REF!,"="&amp;KY258)</f>
        <v/>
      </c>
      <c r="MT258" s="1">
        <f>COUNTIFS(#REF!,LT258,#REF!,1,#REF!,"&gt;="&amp;MI258,#REF!,"&lt;="&amp;MH258,#REF!,"&lt;="&amp;ME258,#REF!,"&gt;="&amp;MF258)</f>
        <v/>
      </c>
      <c r="MU258" s="1">
        <f>COUNTIFS(#REF!,LT258,#REF!,0,#REF!,"&gt;="&amp;MI258,#REF!,"&lt;="&amp;MH258,#REF!,"&lt;="&amp;ME258,#REF!,"&gt;="&amp;MF258)</f>
        <v/>
      </c>
      <c r="MV258" s="1">
        <f>COUNTIFS(#REF!,LT258,#REF!,1,#REF!,"&gt;="&amp;MI258,#REF!,"&lt;="&amp;MH258,#REF!,"="&amp;KZ258,#REF!,"="&amp;LA258,#REF!,"&lt;="&amp;ME258,#REF!,"&gt;="&amp;MF258)</f>
        <v/>
      </c>
      <c r="MW258" s="1">
        <f>COUNTIFS(#REF!,LT258,#REF!,0,#REF!,"&gt;="&amp;MI258,#REF!,"&lt;="&amp;MH258,#REF!,"="&amp;KZ258,#REF!,"="&amp;LA258,#REF!,"&lt;="&amp;ME258,#REF!,"&gt;="&amp;MF258)</f>
        <v/>
      </c>
      <c r="MX258" s="1">
        <f>COUNTIFS(#REF!,LT258,#REF!,1,#REF!,"&gt;="&amp;MC258,#REF!,"&lt;="&amp;MB258,#REF!,"&lt;="&amp;ME258,#REF!,"&gt;="&amp;MF258)</f>
        <v/>
      </c>
      <c r="MY258" s="1">
        <f>COUNTIFS(#REF!,LT258,#REF!,0,#REF!,"&gt;="&amp;MC258,#REF!,"&lt;="&amp;MB258,#REF!,"&lt;="&amp;ME258,#REF!,"&gt;="&amp;MF258)</f>
        <v/>
      </c>
      <c r="MZ258" s="1">
        <f>COUNTIFS(#REF!,LT258,#REF!,1,#REF!,"&lt;="&amp;ME258,#REF!,"&gt;="&amp;MF258,#REF!,"="&amp;KV258,#REF!,"="&amp;KX258)</f>
        <v/>
      </c>
      <c r="NA258" s="1">
        <f>COUNTIFS(#REF!,LT258,#REF!,0,#REF!,"&lt;="&amp;ME258,#REF!,"&gt;="&amp;MF258,#REF!,"="&amp;KV258,#REF!,"="&amp;KX258)</f>
        <v/>
      </c>
      <c r="NB258" s="1">
        <f>COUNTIFS(#REF!,LT258,#REF!,1,#REF!,"&lt;="&amp;ME258,#REF!,"&gt;="&amp;MF258,#REF!,"="&amp;KW258,#REF!,"="&amp;KY258)</f>
        <v/>
      </c>
      <c r="NC258" s="1">
        <f>COUNTIFS(#REF!,LT258,#REF!,0,#REF!,"&lt;="&amp;ME258,#REF!,"&gt;="&amp;MF258,#REF!,"="&amp;KW258,#REF!,"="&amp;KY258)</f>
        <v/>
      </c>
      <c r="ND258" s="1">
        <f>COUNTIFS(#REF!,LT258,#REF!,1,#REF!,"&gt;="&amp;MC258,#REF!,"&lt;="&amp;MB258,#REF!,"&lt;="&amp;ME258,#REF!,"&gt;="&amp;MF258,#REF!,"="&amp;KV258,#REF!,"="&amp;KX258)</f>
        <v/>
      </c>
      <c r="NE258" s="1">
        <f>COUNTIFS(#REF!,LT258,#REF!,0,#REF!,"&gt;="&amp;MC258,#REF!,"&lt;="&amp;MB258,#REF!,"&lt;="&amp;ME258,#REF!,"&gt;="&amp;MF258,#REF!,"="&amp;KV258,#REF!,"="&amp;KX258)</f>
        <v/>
      </c>
      <c r="NF258" s="1">
        <f>COUNTIFS(#REF!,LT258,#REF!,1,#REF!,"&gt;="&amp;MC258,#REF!,"&lt;="&amp;MB258,#REF!,"&lt;="&amp;ME258,#REF!,"&gt;="&amp;MF258,#REF!,"="&amp;KW258,#REF!,"="&amp;KY258)</f>
        <v/>
      </c>
      <c r="NG258" s="1">
        <f>COUNTIFS(#REF!,LT258,#REF!,0,#REF!,"&gt;="&amp;MC258,#REF!,"&lt;="&amp;MB258,#REF!,"&lt;="&amp;ME258,#REF!,"&gt;="&amp;MF258,#REF!,"="&amp;KW258,#REF!,"="&amp;KY258)</f>
        <v/>
      </c>
      <c r="NH258" s="1">
        <f>COUNTIFS(#REF!,LT258,#REF!,1,#REF!,"&gt;="&amp;MC258,#REF!,"&lt;="&amp;MB258,#REF!,"&lt;="&amp;ME258,#REF!,"&gt;="&amp;MF258,#REF!,"="&amp;KZ258,#REF!,"="&amp;LA258)</f>
        <v/>
      </c>
      <c r="NI258" s="1">
        <f>COUNTIFS(#REF!,LT258,#REF!,0,#REF!,"&gt;="&amp;MC258,#REF!,"&lt;="&amp;MB258,#REF!,"&lt;="&amp;ME258,#REF!,"&gt;="&amp;MF258,#REF!,"="&amp;KZ258,#REF!,"="&amp;LA258)</f>
        <v/>
      </c>
      <c r="NJ258" s="1">
        <f>COUNTIFS(#REF!,LT258,#REF!,1,#REF!,"&gt;="&amp;MI258,#REF!,"&lt;="&amp;MH258,#REF!,"&lt;="&amp;ME258,#REF!,"&gt;="&amp;MF258)</f>
        <v/>
      </c>
      <c r="NK258" s="1">
        <f>COUNTIFS(#REF!,LT258,#REF!,0,#REF!,"&gt;="&amp;MI258,#REF!,"&lt;="&amp;MH258,#REF!,"&lt;="&amp;ME258,#REF!,"&gt;="&amp;MF258)</f>
        <v/>
      </c>
      <c r="NL258" s="1">
        <f>COUNTIFS(#REF!,LT258,#REF!,1,#REF!,"&gt;="&amp;MI258,#REF!,"&lt;="&amp;MH258,#REF!,"="&amp;KZ258,#REF!,"="&amp;LA258,#REF!,"&lt;="&amp;ME258,#REF!,"&gt;="&amp;MF258)</f>
        <v/>
      </c>
      <c r="NM258" s="1">
        <f>COUNTIFS(#REF!,LT258,#REF!,0,#REF!,"&gt;="&amp;MI258,#REF!,"&lt;="&amp;MH258,#REF!,"="&amp;KZ258,#REF!,"="&amp;LA258,#REF!,"&lt;="&amp;ME258,#REF!,"&gt;="&amp;MF258)</f>
        <v/>
      </c>
      <c r="NN258" s="1">
        <f>COUNTIFS(#REF!,LT258,#REF!,1,#REF!,"&gt;="&amp;MC258,#REF!,"&lt;="&amp;MB258,#REF!,"&lt;="&amp;ME258,#REF!,"&gt;="&amp;MF258)</f>
        <v/>
      </c>
      <c r="NO258" s="1">
        <f>COUNTIFS(#REF!,LT258,#REF!,0,#REF!,"&gt;="&amp;MC258,#REF!,"&lt;="&amp;MB258,#REF!,"&lt;="&amp;ME258,#REF!,"&gt;="&amp;MF258)</f>
        <v/>
      </c>
      <c r="NP258" s="1">
        <f>COUNTIFS(#REF!,LT258,#REF!,1,#REF!,"&lt;="&amp;ME258,#REF!,"&gt;="&amp;MF258,#REF!,"="&amp;KV258,#REF!,"="&amp;KX258)</f>
        <v/>
      </c>
      <c r="NQ258" s="1">
        <f>COUNTIFS(#REF!,LT258,#REF!,0,#REF!,"&lt;="&amp;ME258,#REF!,"&gt;="&amp;MF258,#REF!,"="&amp;KV258,#REF!,"="&amp;KX258)</f>
        <v/>
      </c>
      <c r="NR258" s="1">
        <f>COUNTIFS(#REF!,LT258,#REF!,1,#REF!,"&lt;="&amp;ME258,#REF!,"&gt;="&amp;MF258,#REF!,"="&amp;KW258,#REF!,"="&amp;KY258)</f>
        <v/>
      </c>
      <c r="NS258" s="1">
        <f>COUNTIFS(#REF!,LT258,#REF!,0,#REF!,"&lt;="&amp;ME258,#REF!,"&gt;="&amp;MF258,#REF!,"="&amp;KW258,#REF!,"="&amp;KY258)</f>
        <v/>
      </c>
      <c r="NT258" s="1">
        <f>MP258+MR258+MT258+MV258+MX258+MZ258+NB258</f>
        <v/>
      </c>
      <c r="NU258" s="1">
        <f>MQ258+MS258+MU258+MW258+MY258+NA258+NC258</f>
        <v/>
      </c>
      <c r="NV258" s="1">
        <f>NT258+NU258</f>
        <v/>
      </c>
      <c r="NW258" s="33">
        <f>NT258/(NT258+NU258)</f>
        <v/>
      </c>
      <c r="NX258" s="3">
        <f>1/NW258</f>
        <v/>
      </c>
      <c r="NY258" s="1">
        <f>LH258</f>
        <v/>
      </c>
      <c r="NZ258" s="79">
        <f>(NW258*((NY258-1)*0.98))-((1-NW258)*1)</f>
        <v/>
      </c>
      <c r="OA258" s="34">
        <f>IF(LR258&lt;0.9,0,IF(AND(LR258&gt;1.1),0,1))</f>
        <v/>
      </c>
      <c r="OB258" s="34">
        <f>IF(LS258&lt;0.9,0,IF(AND(LS258&gt;1.1),0,1))</f>
        <v/>
      </c>
      <c r="OC258" s="32">
        <f>IF(NV258&gt;99,1,0)</f>
        <v/>
      </c>
      <c r="OD258" s="32">
        <f>IF(NZ258&gt;0.0799,1,0)</f>
        <v/>
      </c>
      <c r="OE258" s="32">
        <f>IF(NZ258&gt;OM258,1,0)</f>
        <v/>
      </c>
      <c r="OF258" s="32">
        <f>OC258+OD258+OE258+OA258+OB258</f>
        <v/>
      </c>
      <c r="OG258" s="1">
        <f>ND258+NF258+NH258+NJ258+NL258+NN258+NP258+NR258</f>
        <v/>
      </c>
      <c r="OH258" s="1">
        <f>NE258+NG258+NI258+NK258+NM258+NO258+NQ258+NS258</f>
        <v/>
      </c>
      <c r="OI258" s="1">
        <f>OG258+OH258</f>
        <v/>
      </c>
      <c r="OJ258" s="33">
        <f>OG258/(OG258+OH258)</f>
        <v/>
      </c>
      <c r="OK258" s="3">
        <f>1/OJ258</f>
        <v/>
      </c>
      <c r="OL258" s="1">
        <f>LI258</f>
        <v/>
      </c>
      <c r="OM258" s="79">
        <f>(OJ258*((OL258-1)*0.98))-((1-OJ258)*1)</f>
        <v/>
      </c>
      <c r="ON258" s="34">
        <f>IF(LR258&lt;0.9,0,IF(AND(LR258&gt;1.1),0,1))</f>
        <v/>
      </c>
      <c r="OO258" s="34">
        <f>IF(LS258&lt;0.9,0,IF(AND(LS258&gt;1.1),0,1))</f>
        <v/>
      </c>
      <c r="OP258" s="32">
        <f>IF(OI258&gt;99,1,0)</f>
        <v/>
      </c>
      <c r="OQ258" s="32">
        <f>IF(OM258&gt;0.0799,1,0)</f>
        <v/>
      </c>
      <c r="OR258" s="32">
        <f>IF(OM258&gt;OZ258,1,0)</f>
        <v/>
      </c>
      <c r="OS258" s="32">
        <f>OP258+OQ258+OR258+ON258+OO258</f>
        <v/>
      </c>
      <c r="OT258">
        <f>IF(OF258=5,"BackHome0-0",IF(AND(OS258=5),"BackAway0-0",""))</f>
        <v/>
      </c>
      <c r="OU258">
        <f>IF(OF258=5,KN258,IF(AND(OS258=5),KO258,""))</f>
        <v/>
      </c>
      <c r="OV258">
        <f>IF(OF258=5,"Match Odds",IF(AND(OS258=5),"Match Odds",""))</f>
        <v/>
      </c>
      <c r="OW258">
        <f>IF(OF258=5,KP258,IF(AND(OS258=5),KP258,""))</f>
        <v/>
      </c>
      <c r="OX258">
        <f>IF(OF258=5,"MATCH_ODDS",IF(AND(OS258=5),"MATCH_ODDS",""))</f>
        <v/>
      </c>
      <c r="OY258">
        <f>IF(OF258=5,"BACK",IF(AND(OS258=5),"BACK",""))</f>
        <v/>
      </c>
    </row>
    <row r="259" ht="16.5" customHeight="1" thickBot="1" thickTop="1">
      <c r="A259" s="2" t="n"/>
      <c r="KN259" s="1">
        <f>IF(INDEX(#REF!,MATCH('HT 0-0'!D259,#REF!,0))=INDEX(#REF!,MATCH('HT 0-0'!D259,#REF!,0)),INDEX(#REF!,MATCH('HT 0-0'!D259,#REF!,0)),"ERROR")</f>
        <v/>
      </c>
      <c r="KO259" s="1">
        <f>IF(INDEX(#REF!,MATCH('HT 0-0'!E259,#REF!,0))=INDEX(#REF!,MATCH('HT 0-0'!E259,#REF!,0)),INDEX(#REF!,MATCH('HT 0-0'!E259,#REF!,0)),"ERROR")</f>
        <v/>
      </c>
      <c r="KP259" s="1">
        <f>KN259&amp;" v "&amp;KO259</f>
        <v/>
      </c>
      <c r="KQ259">
        <f>B259&amp;"_"&amp;C259</f>
        <v/>
      </c>
      <c r="KR259" s="1">
        <f>IF((HW259/KK259)&lt;0.335,"G",IF((HW259/KK259)&gt;0.67,"R","A"))</f>
        <v/>
      </c>
      <c r="KS259" s="1">
        <f>IF((HX259/KK259)&lt;0.335,"G",IF((HX259/KK259)&gt;0.67,"R","A"))</f>
        <v/>
      </c>
      <c r="KT259" s="1">
        <f>IF((IH259/KK259)&lt;0.335,"G",IF((IH259/KK259)&gt;0.67,"R","A"))</f>
        <v/>
      </c>
      <c r="KU259" s="1">
        <f>IF((II259/KK259)&lt;0.335,"G",IF((II259/KK259)&gt;0.67,"R","A"))</f>
        <v/>
      </c>
      <c r="KV259" s="1">
        <f>IF((HZ259/KK259)&lt;0.335,"G",IF((HZ259/KK259)&gt;0.67,"R","A"))</f>
        <v/>
      </c>
      <c r="KW259" s="1">
        <f>IF((HY259/KK259)&lt;0.335,"G",IF((HY259/KK259)&gt;0.67,"R","A"))</f>
        <v/>
      </c>
      <c r="KX259" s="1">
        <f>IF((IK259/KK259)&lt;0.335,"G",IF((IK259/KK259)&gt;0.67,"R","A"))</f>
        <v/>
      </c>
      <c r="KY259" s="1">
        <f>IF((IJ259/KK259)&lt;0.335,"G",IF((IJ259/KK259)&gt;0.67,"R","A"))</f>
        <v/>
      </c>
      <c r="KZ259" s="1">
        <f>IF((HQ259/KK259)&lt;0.335,"G",IF((HQ259/KK259)&gt;0.67,"R","A"))</f>
        <v/>
      </c>
      <c r="LA259" s="1">
        <f>IF((IB259/KK259)&lt;0.335,"G",IF((IB259/KK259)&gt;0.67,"R","A"))</f>
        <v/>
      </c>
      <c r="LB259">
        <f>IF(LQ259="0-0",INDEX(Scrape!#REF!,MATCH('HT 0-0'!KP259,Scrape!$B:$B,0)),"")</f>
        <v/>
      </c>
      <c r="LC259">
        <f>IF(LQ259="0-0",INDEX(Scrape!$A:$A,MATCH('HT 0-0'!KP259,Scrape!$B:$B,0)),"")</f>
        <v/>
      </c>
      <c r="LD259">
        <f>IF(LQ259="0-0",INDEX(Scrape!$B:$B,MATCH('HT 0-0'!KP259,Scrape!$B:$B,0)),"")</f>
        <v/>
      </c>
      <c r="LE259">
        <f>IF(LQ259="0-0",INDEX(Scrape!$C:$C,MATCH('HT 0-0'!KP259,Scrape!$B:$B,0)),"")</f>
        <v/>
      </c>
      <c r="LF259">
        <f>IF(LQ259="0-0",INDEX(Scrape!$D:$D,MATCH('HT 0-0'!KP259,Scrape!$B:$B,0)),"")</f>
        <v/>
      </c>
      <c r="LG259">
        <f>IF(LQ259="0-0",INDEX(Scrape!$E:$E,MATCH('HT 0-0'!KP259,Scrape!$B:$B,0)),"")</f>
        <v/>
      </c>
      <c r="LH259">
        <f>IF(LQ259="0-0",INDEX(Scrape!$F:$F,MATCH('HT 0-0'!KP259,Scrape!$B:$B,0)),"")</f>
        <v/>
      </c>
      <c r="LI259">
        <f>IF(LQ259="0-0",INDEX(Scrape!$G:$G,MATCH('HT 0-0'!KP259,Scrape!$B:$B,0)),"")</f>
        <v/>
      </c>
      <c r="LJ259">
        <f>IF(LQ259="0-0",INDEX(Scrape!$H:$H,MATCH('HT 0-0'!KP259,Scrape!$B:$B,0)),"")</f>
        <v/>
      </c>
      <c r="LK259">
        <f>IF(LQ259="0-0",INDEX(Scrape!$I:$I,MATCH('HT 0-0'!KP259,Scrape!$B:$B,0)),"")</f>
        <v/>
      </c>
      <c r="LL259">
        <f>IF(LQ259="0-0",INDEX(Scrape!$J:$J,MATCH('HT 0-0'!KP259,Scrape!$B:$B,0)),"")</f>
        <v/>
      </c>
      <c r="LM259">
        <f>IF(LQ259="0-0",INDEX(Scrape!$K:$K,MATCH('HT 0-0'!KP259,Scrape!$B:$B,0)),"")</f>
        <v/>
      </c>
      <c r="LN259">
        <f>IF(LQ259="0-0",INDEX(Scrape!$L:$L,MATCH('HT 0-0'!KP259,Scrape!$B:$B,0)),"")</f>
        <v/>
      </c>
      <c r="LO259">
        <f>IF(LQ259="0-0",INDEX(Scrape!$M:$M,MATCH('HT 0-0'!KP259,Scrape!$B:$B,0)),"")</f>
        <v/>
      </c>
      <c r="LP259">
        <f>IF(LQ259="0-0",INDEX(Scrape!$N:$N,MATCH('HT 0-0'!KP259,Scrape!$B:$B,0)),"")</f>
        <v/>
      </c>
      <c r="LQ259">
        <f>INDEX(Scrape!$O:$O,MATCH('HT 0-0'!KP259,Scrape!$B:$B,0))</f>
        <v/>
      </c>
      <c r="LR259">
        <f>(1/LJ259)+(1/LI259)+(1/LH259)</f>
        <v/>
      </c>
      <c r="LS259">
        <f>(1/LG259)+(1/LF259)+(1/LE259)</f>
        <v/>
      </c>
      <c r="LT259" s="8">
        <f>IF(INDEX(#REF!,MATCH(KQ259,#REF!,0))=INDEX(#REF!,MATCH(KQ259,#REF!,0)),INDEX(#REF!,MATCH(KQ259,#REF!,0)),"ERROR")</f>
        <v/>
      </c>
      <c r="LU259" s="4">
        <f>IF(KR259="G",2,IF(KR259="R",0.5,IF(KR259="A",1)))</f>
        <v/>
      </c>
      <c r="LV259" s="4">
        <f>IF(KS259="G",0.5,IF(KS259="R",2,IF(KS259="A",1)))</f>
        <v/>
      </c>
      <c r="LW259" s="4">
        <f>IF(KT259="G",2,IF(KT259="R",0.5,IF(KT259="A",1)))</f>
        <v/>
      </c>
      <c r="LX259" s="4">
        <f>IF(KU259="G",0.5,IF(KU259="R",2,IF(KU259="A",1)))</f>
        <v/>
      </c>
      <c r="LY259" s="7">
        <f>(LK259*(LU259+LX259)+(LL259*(LU259+LX259)))</f>
        <v/>
      </c>
      <c r="LZ259" s="7">
        <f>(LN259*(LV259+LW259)+(LO259*(LV259+LW259)))</f>
        <v/>
      </c>
      <c r="MA259" s="11">
        <f>LY259-LZ259</f>
        <v/>
      </c>
      <c r="MB259" s="5">
        <f>MA259+2</f>
        <v/>
      </c>
      <c r="MC259" s="6">
        <f>MA259-2</f>
        <v/>
      </c>
      <c r="MD259" s="4">
        <f>LE259</f>
        <v/>
      </c>
      <c r="ME259" s="9">
        <f>IF(MD259=0,1000,MD259+0.75)</f>
        <v/>
      </c>
      <c r="MF259" s="10">
        <f>IF(MD259=0,0,MD259-0.75)</f>
        <v/>
      </c>
      <c r="MG259" s="4">
        <f>((LM259*(LU259+LX259))-((LP259*(LV259+LW259))))</f>
        <v/>
      </c>
      <c r="MH259" s="9">
        <f>MG259*1.2</f>
        <v/>
      </c>
      <c r="MI259" s="10">
        <f>MG259*0.8</f>
        <v/>
      </c>
      <c r="MJ259">
        <f>IFERROR(OT259,"")</f>
        <v/>
      </c>
      <c r="MK259">
        <f>IFERROR(OU259,"")</f>
        <v/>
      </c>
      <c r="ML259">
        <f>IFERROR(OV259,"")</f>
        <v/>
      </c>
      <c r="MM259">
        <f>IFERROR(OW259,"")</f>
        <v/>
      </c>
      <c r="MN259">
        <f>IFERROR(OX259,"")</f>
        <v/>
      </c>
      <c r="MO259">
        <f>IFERROR(OY259,"")</f>
        <v/>
      </c>
      <c r="MP259" s="1">
        <f>COUNTIFS(#REF!,LT259,#REF!,1,#REF!,"&gt;="&amp;MC259,#REF!,"&lt;="&amp;MB259,#REF!,"&lt;="&amp;ME259,#REF!,"&gt;="&amp;MF259,#REF!,"="&amp;KV259,#REF!,"="&amp;KX259)</f>
        <v/>
      </c>
      <c r="MQ259" s="1">
        <f>COUNTIFS(#REF!,LT259,#REF!,0,#REF!,"&gt;="&amp;MC259,#REF!,"&lt;="&amp;MB259,#REF!,"&lt;="&amp;ME259,#REF!,"&gt;="&amp;MF259,#REF!,"="&amp;KV259,#REF!,"="&amp;KX259)</f>
        <v/>
      </c>
      <c r="MR259" s="1">
        <f>COUNTIFS(#REF!,LT259,#REF!,1,#REF!,"&gt;="&amp;MC259,#REF!,"&lt;="&amp;MB259,#REF!,"&lt;="&amp;ME259,#REF!,"&gt;="&amp;MF259,#REF!,"="&amp;KW259,#REF!,"="&amp;KY259)</f>
        <v/>
      </c>
      <c r="MS259" s="1">
        <f>COUNTIFS(#REF!,LT259,#REF!,0,#REF!,"&gt;="&amp;MC259,#REF!,"&lt;="&amp;MB259,#REF!,"&lt;="&amp;ME259,#REF!,"&gt;="&amp;MF259,#REF!,"="&amp;KW259,#REF!,"="&amp;KY259)</f>
        <v/>
      </c>
      <c r="MT259" s="1">
        <f>COUNTIFS(#REF!,LT259,#REF!,1,#REF!,"&gt;="&amp;MI259,#REF!,"&lt;="&amp;MH259,#REF!,"&lt;="&amp;ME259,#REF!,"&gt;="&amp;MF259)</f>
        <v/>
      </c>
      <c r="MU259" s="1">
        <f>COUNTIFS(#REF!,LT259,#REF!,0,#REF!,"&gt;="&amp;MI259,#REF!,"&lt;="&amp;MH259,#REF!,"&lt;="&amp;ME259,#REF!,"&gt;="&amp;MF259)</f>
        <v/>
      </c>
      <c r="MV259" s="1">
        <f>COUNTIFS(#REF!,LT259,#REF!,1,#REF!,"&gt;="&amp;MI259,#REF!,"&lt;="&amp;MH259,#REF!,"="&amp;KZ259,#REF!,"="&amp;LA259,#REF!,"&lt;="&amp;ME259,#REF!,"&gt;="&amp;MF259)</f>
        <v/>
      </c>
      <c r="MW259" s="1">
        <f>COUNTIFS(#REF!,LT259,#REF!,0,#REF!,"&gt;="&amp;MI259,#REF!,"&lt;="&amp;MH259,#REF!,"="&amp;KZ259,#REF!,"="&amp;LA259,#REF!,"&lt;="&amp;ME259,#REF!,"&gt;="&amp;MF259)</f>
        <v/>
      </c>
      <c r="MX259" s="1">
        <f>COUNTIFS(#REF!,LT259,#REF!,1,#REF!,"&gt;="&amp;MC259,#REF!,"&lt;="&amp;MB259,#REF!,"&lt;="&amp;ME259,#REF!,"&gt;="&amp;MF259)</f>
        <v/>
      </c>
      <c r="MY259" s="1">
        <f>COUNTIFS(#REF!,LT259,#REF!,0,#REF!,"&gt;="&amp;MC259,#REF!,"&lt;="&amp;MB259,#REF!,"&lt;="&amp;ME259,#REF!,"&gt;="&amp;MF259)</f>
        <v/>
      </c>
      <c r="MZ259" s="1">
        <f>COUNTIFS(#REF!,LT259,#REF!,1,#REF!,"&lt;="&amp;ME259,#REF!,"&gt;="&amp;MF259,#REF!,"="&amp;KV259,#REF!,"="&amp;KX259)</f>
        <v/>
      </c>
      <c r="NA259" s="1">
        <f>COUNTIFS(#REF!,LT259,#REF!,0,#REF!,"&lt;="&amp;ME259,#REF!,"&gt;="&amp;MF259,#REF!,"="&amp;KV259,#REF!,"="&amp;KX259)</f>
        <v/>
      </c>
      <c r="NB259" s="1">
        <f>COUNTIFS(#REF!,LT259,#REF!,1,#REF!,"&lt;="&amp;ME259,#REF!,"&gt;="&amp;MF259,#REF!,"="&amp;KW259,#REF!,"="&amp;KY259)</f>
        <v/>
      </c>
      <c r="NC259" s="1">
        <f>COUNTIFS(#REF!,LT259,#REF!,0,#REF!,"&lt;="&amp;ME259,#REF!,"&gt;="&amp;MF259,#REF!,"="&amp;KW259,#REF!,"="&amp;KY259)</f>
        <v/>
      </c>
      <c r="ND259" s="1">
        <f>COUNTIFS(#REF!,LT259,#REF!,1,#REF!,"&gt;="&amp;MC259,#REF!,"&lt;="&amp;MB259,#REF!,"&lt;="&amp;ME259,#REF!,"&gt;="&amp;MF259,#REF!,"="&amp;KV259,#REF!,"="&amp;KX259)</f>
        <v/>
      </c>
      <c r="NE259" s="1">
        <f>COUNTIFS(#REF!,LT259,#REF!,0,#REF!,"&gt;="&amp;MC259,#REF!,"&lt;="&amp;MB259,#REF!,"&lt;="&amp;ME259,#REF!,"&gt;="&amp;MF259,#REF!,"="&amp;KV259,#REF!,"="&amp;KX259)</f>
        <v/>
      </c>
      <c r="NF259" s="1">
        <f>COUNTIFS(#REF!,LT259,#REF!,1,#REF!,"&gt;="&amp;MC259,#REF!,"&lt;="&amp;MB259,#REF!,"&lt;="&amp;ME259,#REF!,"&gt;="&amp;MF259,#REF!,"="&amp;KW259,#REF!,"="&amp;KY259)</f>
        <v/>
      </c>
      <c r="NG259" s="1">
        <f>COUNTIFS(#REF!,LT259,#REF!,0,#REF!,"&gt;="&amp;MC259,#REF!,"&lt;="&amp;MB259,#REF!,"&lt;="&amp;ME259,#REF!,"&gt;="&amp;MF259,#REF!,"="&amp;KW259,#REF!,"="&amp;KY259)</f>
        <v/>
      </c>
      <c r="NH259" s="1">
        <f>COUNTIFS(#REF!,LT259,#REF!,1,#REF!,"&gt;="&amp;MC259,#REF!,"&lt;="&amp;MB259,#REF!,"&lt;="&amp;ME259,#REF!,"&gt;="&amp;MF259,#REF!,"="&amp;KZ259,#REF!,"="&amp;LA259)</f>
        <v/>
      </c>
      <c r="NI259" s="1">
        <f>COUNTIFS(#REF!,LT259,#REF!,0,#REF!,"&gt;="&amp;MC259,#REF!,"&lt;="&amp;MB259,#REF!,"&lt;="&amp;ME259,#REF!,"&gt;="&amp;MF259,#REF!,"="&amp;KZ259,#REF!,"="&amp;LA259)</f>
        <v/>
      </c>
      <c r="NJ259" s="1">
        <f>COUNTIFS(#REF!,LT259,#REF!,1,#REF!,"&gt;="&amp;MI259,#REF!,"&lt;="&amp;MH259,#REF!,"&lt;="&amp;ME259,#REF!,"&gt;="&amp;MF259)</f>
        <v/>
      </c>
      <c r="NK259" s="1">
        <f>COUNTIFS(#REF!,LT259,#REF!,0,#REF!,"&gt;="&amp;MI259,#REF!,"&lt;="&amp;MH259,#REF!,"&lt;="&amp;ME259,#REF!,"&gt;="&amp;MF259)</f>
        <v/>
      </c>
      <c r="NL259" s="1">
        <f>COUNTIFS(#REF!,LT259,#REF!,1,#REF!,"&gt;="&amp;MI259,#REF!,"&lt;="&amp;MH259,#REF!,"="&amp;KZ259,#REF!,"="&amp;LA259,#REF!,"&lt;="&amp;ME259,#REF!,"&gt;="&amp;MF259)</f>
        <v/>
      </c>
      <c r="NM259" s="1">
        <f>COUNTIFS(#REF!,LT259,#REF!,0,#REF!,"&gt;="&amp;MI259,#REF!,"&lt;="&amp;MH259,#REF!,"="&amp;KZ259,#REF!,"="&amp;LA259,#REF!,"&lt;="&amp;ME259,#REF!,"&gt;="&amp;MF259)</f>
        <v/>
      </c>
      <c r="NN259" s="1">
        <f>COUNTIFS(#REF!,LT259,#REF!,1,#REF!,"&gt;="&amp;MC259,#REF!,"&lt;="&amp;MB259,#REF!,"&lt;="&amp;ME259,#REF!,"&gt;="&amp;MF259)</f>
        <v/>
      </c>
      <c r="NO259" s="1">
        <f>COUNTIFS(#REF!,LT259,#REF!,0,#REF!,"&gt;="&amp;MC259,#REF!,"&lt;="&amp;MB259,#REF!,"&lt;="&amp;ME259,#REF!,"&gt;="&amp;MF259)</f>
        <v/>
      </c>
      <c r="NP259" s="1">
        <f>COUNTIFS(#REF!,LT259,#REF!,1,#REF!,"&lt;="&amp;ME259,#REF!,"&gt;="&amp;MF259,#REF!,"="&amp;KV259,#REF!,"="&amp;KX259)</f>
        <v/>
      </c>
      <c r="NQ259" s="1">
        <f>COUNTIFS(#REF!,LT259,#REF!,0,#REF!,"&lt;="&amp;ME259,#REF!,"&gt;="&amp;MF259,#REF!,"="&amp;KV259,#REF!,"="&amp;KX259)</f>
        <v/>
      </c>
      <c r="NR259" s="1">
        <f>COUNTIFS(#REF!,LT259,#REF!,1,#REF!,"&lt;="&amp;ME259,#REF!,"&gt;="&amp;MF259,#REF!,"="&amp;KW259,#REF!,"="&amp;KY259)</f>
        <v/>
      </c>
      <c r="NS259" s="1">
        <f>COUNTIFS(#REF!,LT259,#REF!,0,#REF!,"&lt;="&amp;ME259,#REF!,"&gt;="&amp;MF259,#REF!,"="&amp;KW259,#REF!,"="&amp;KY259)</f>
        <v/>
      </c>
      <c r="NT259" s="1">
        <f>MP259+MR259+MT259+MV259+MX259+MZ259+NB259</f>
        <v/>
      </c>
      <c r="NU259" s="1">
        <f>MQ259+MS259+MU259+MW259+MY259+NA259+NC259</f>
        <v/>
      </c>
      <c r="NV259" s="1">
        <f>NT259+NU259</f>
        <v/>
      </c>
      <c r="NW259" s="33">
        <f>NT259/(NT259+NU259)</f>
        <v/>
      </c>
      <c r="NX259" s="3">
        <f>1/NW259</f>
        <v/>
      </c>
      <c r="NY259" s="1">
        <f>LH259</f>
        <v/>
      </c>
      <c r="NZ259" s="79">
        <f>(NW259*((NY259-1)*0.98))-((1-NW259)*1)</f>
        <v/>
      </c>
      <c r="OA259" s="34">
        <f>IF(LR259&lt;0.9,0,IF(AND(LR259&gt;1.1),0,1))</f>
        <v/>
      </c>
      <c r="OB259" s="34">
        <f>IF(LS259&lt;0.9,0,IF(AND(LS259&gt;1.1),0,1))</f>
        <v/>
      </c>
      <c r="OC259" s="32">
        <f>IF(NV259&gt;99,1,0)</f>
        <v/>
      </c>
      <c r="OD259" s="32">
        <f>IF(NZ259&gt;0.0799,1,0)</f>
        <v/>
      </c>
      <c r="OE259" s="32">
        <f>IF(NZ259&gt;OM259,1,0)</f>
        <v/>
      </c>
      <c r="OF259" s="32">
        <f>OC259+OD259+OE259+OA259+OB259</f>
        <v/>
      </c>
      <c r="OG259" s="1">
        <f>ND259+NF259+NH259+NJ259+NL259+NN259+NP259+NR259</f>
        <v/>
      </c>
      <c r="OH259" s="1">
        <f>NE259+NG259+NI259+NK259+NM259+NO259+NQ259+NS259</f>
        <v/>
      </c>
      <c r="OI259" s="1">
        <f>OG259+OH259</f>
        <v/>
      </c>
      <c r="OJ259" s="33">
        <f>OG259/(OG259+OH259)</f>
        <v/>
      </c>
      <c r="OK259" s="3">
        <f>1/OJ259</f>
        <v/>
      </c>
      <c r="OL259" s="1">
        <f>LI259</f>
        <v/>
      </c>
      <c r="OM259" s="79">
        <f>(OJ259*((OL259-1)*0.98))-((1-OJ259)*1)</f>
        <v/>
      </c>
      <c r="ON259" s="34">
        <f>IF(LR259&lt;0.9,0,IF(AND(LR259&gt;1.1),0,1))</f>
        <v/>
      </c>
      <c r="OO259" s="34">
        <f>IF(LS259&lt;0.9,0,IF(AND(LS259&gt;1.1),0,1))</f>
        <v/>
      </c>
      <c r="OP259" s="32">
        <f>IF(OI259&gt;99,1,0)</f>
        <v/>
      </c>
      <c r="OQ259" s="32">
        <f>IF(OM259&gt;0.0799,1,0)</f>
        <v/>
      </c>
      <c r="OR259" s="32">
        <f>IF(OM259&gt;OZ259,1,0)</f>
        <v/>
      </c>
      <c r="OS259" s="32">
        <f>OP259+OQ259+OR259+ON259+OO259</f>
        <v/>
      </c>
      <c r="OT259">
        <f>IF(OF259=5,"BackHome0-0",IF(AND(OS259=5),"BackAway0-0",""))</f>
        <v/>
      </c>
      <c r="OU259">
        <f>IF(OF259=5,KN259,IF(AND(OS259=5),KO259,""))</f>
        <v/>
      </c>
      <c r="OV259">
        <f>IF(OF259=5,"Match Odds",IF(AND(OS259=5),"Match Odds",""))</f>
        <v/>
      </c>
      <c r="OW259">
        <f>IF(OF259=5,KP259,IF(AND(OS259=5),KP259,""))</f>
        <v/>
      </c>
      <c r="OX259">
        <f>IF(OF259=5,"MATCH_ODDS",IF(AND(OS259=5),"MATCH_ODDS",""))</f>
        <v/>
      </c>
      <c r="OY259">
        <f>IF(OF259=5,"BACK",IF(AND(OS259=5),"BACK",""))</f>
        <v/>
      </c>
    </row>
    <row r="260" ht="16.5" customHeight="1" thickBot="1" thickTop="1">
      <c r="A260" s="2" t="n"/>
      <c r="KN260" s="1">
        <f>IF(INDEX(#REF!,MATCH('HT 0-0'!D260,#REF!,0))=INDEX(#REF!,MATCH('HT 0-0'!D260,#REF!,0)),INDEX(#REF!,MATCH('HT 0-0'!D260,#REF!,0)),"ERROR")</f>
        <v/>
      </c>
      <c r="KO260" s="1">
        <f>IF(INDEX(#REF!,MATCH('HT 0-0'!E260,#REF!,0))=INDEX(#REF!,MATCH('HT 0-0'!E260,#REF!,0)),INDEX(#REF!,MATCH('HT 0-0'!E260,#REF!,0)),"ERROR")</f>
        <v/>
      </c>
      <c r="KP260" s="1">
        <f>KN260&amp;" v "&amp;KO260</f>
        <v/>
      </c>
      <c r="KQ260">
        <f>B260&amp;"_"&amp;C260</f>
        <v/>
      </c>
      <c r="KR260" s="1">
        <f>IF((HW260/KK260)&lt;0.335,"G",IF((HW260/KK260)&gt;0.67,"R","A"))</f>
        <v/>
      </c>
      <c r="KS260" s="1">
        <f>IF((HX260/KK260)&lt;0.335,"G",IF((HX260/KK260)&gt;0.67,"R","A"))</f>
        <v/>
      </c>
      <c r="KT260" s="1">
        <f>IF((IH260/KK260)&lt;0.335,"G",IF((IH260/KK260)&gt;0.67,"R","A"))</f>
        <v/>
      </c>
      <c r="KU260" s="1">
        <f>IF((II260/KK260)&lt;0.335,"G",IF((II260/KK260)&gt;0.67,"R","A"))</f>
        <v/>
      </c>
      <c r="KV260" s="1">
        <f>IF((HZ260/KK260)&lt;0.335,"G",IF((HZ260/KK260)&gt;0.67,"R","A"))</f>
        <v/>
      </c>
      <c r="KW260" s="1">
        <f>IF((HY260/KK260)&lt;0.335,"G",IF((HY260/KK260)&gt;0.67,"R","A"))</f>
        <v/>
      </c>
      <c r="KX260" s="1">
        <f>IF((IK260/KK260)&lt;0.335,"G",IF((IK260/KK260)&gt;0.67,"R","A"))</f>
        <v/>
      </c>
      <c r="KY260" s="1">
        <f>IF((IJ260/KK260)&lt;0.335,"G",IF((IJ260/KK260)&gt;0.67,"R","A"))</f>
        <v/>
      </c>
      <c r="KZ260" s="1">
        <f>IF((HQ260/KK260)&lt;0.335,"G",IF((HQ260/KK260)&gt;0.67,"R","A"))</f>
        <v/>
      </c>
      <c r="LA260" s="1">
        <f>IF((IB260/KK260)&lt;0.335,"G",IF((IB260/KK260)&gt;0.67,"R","A"))</f>
        <v/>
      </c>
      <c r="LB260">
        <f>IF(LQ260="0-0",INDEX(Scrape!#REF!,MATCH('HT 0-0'!KP260,Scrape!$B:$B,0)),"")</f>
        <v/>
      </c>
      <c r="LC260">
        <f>IF(LQ260="0-0",INDEX(Scrape!$A:$A,MATCH('HT 0-0'!KP260,Scrape!$B:$B,0)),"")</f>
        <v/>
      </c>
      <c r="LD260">
        <f>IF(LQ260="0-0",INDEX(Scrape!$B:$B,MATCH('HT 0-0'!KP260,Scrape!$B:$B,0)),"")</f>
        <v/>
      </c>
      <c r="LE260">
        <f>IF(LQ260="0-0",INDEX(Scrape!$C:$C,MATCH('HT 0-0'!KP260,Scrape!$B:$B,0)),"")</f>
        <v/>
      </c>
      <c r="LF260">
        <f>IF(LQ260="0-0",INDEX(Scrape!$D:$D,MATCH('HT 0-0'!KP260,Scrape!$B:$B,0)),"")</f>
        <v/>
      </c>
      <c r="LG260">
        <f>IF(LQ260="0-0",INDEX(Scrape!$E:$E,MATCH('HT 0-0'!KP260,Scrape!$B:$B,0)),"")</f>
        <v/>
      </c>
      <c r="LH260">
        <f>IF(LQ260="0-0",INDEX(Scrape!$F:$F,MATCH('HT 0-0'!KP260,Scrape!$B:$B,0)),"")</f>
        <v/>
      </c>
      <c r="LI260">
        <f>IF(LQ260="0-0",INDEX(Scrape!$G:$G,MATCH('HT 0-0'!KP260,Scrape!$B:$B,0)),"")</f>
        <v/>
      </c>
      <c r="LJ260">
        <f>IF(LQ260="0-0",INDEX(Scrape!$H:$H,MATCH('HT 0-0'!KP260,Scrape!$B:$B,0)),"")</f>
        <v/>
      </c>
      <c r="LK260">
        <f>IF(LQ260="0-0",INDEX(Scrape!$I:$I,MATCH('HT 0-0'!KP260,Scrape!$B:$B,0)),"")</f>
        <v/>
      </c>
      <c r="LL260">
        <f>IF(LQ260="0-0",INDEX(Scrape!$J:$J,MATCH('HT 0-0'!KP260,Scrape!$B:$B,0)),"")</f>
        <v/>
      </c>
      <c r="LM260">
        <f>IF(LQ260="0-0",INDEX(Scrape!$K:$K,MATCH('HT 0-0'!KP260,Scrape!$B:$B,0)),"")</f>
        <v/>
      </c>
      <c r="LN260">
        <f>IF(LQ260="0-0",INDEX(Scrape!$L:$L,MATCH('HT 0-0'!KP260,Scrape!$B:$B,0)),"")</f>
        <v/>
      </c>
      <c r="LO260">
        <f>IF(LQ260="0-0",INDEX(Scrape!$M:$M,MATCH('HT 0-0'!KP260,Scrape!$B:$B,0)),"")</f>
        <v/>
      </c>
      <c r="LP260">
        <f>IF(LQ260="0-0",INDEX(Scrape!$N:$N,MATCH('HT 0-0'!KP260,Scrape!$B:$B,0)),"")</f>
        <v/>
      </c>
      <c r="LQ260">
        <f>INDEX(Scrape!$O:$O,MATCH('HT 0-0'!KP260,Scrape!$B:$B,0))</f>
        <v/>
      </c>
      <c r="LR260">
        <f>(1/LJ260)+(1/LI260)+(1/LH260)</f>
        <v/>
      </c>
      <c r="LS260">
        <f>(1/LG260)+(1/LF260)+(1/LE260)</f>
        <v/>
      </c>
      <c r="LT260" s="8">
        <f>IF(INDEX(#REF!,MATCH(KQ260,#REF!,0))=INDEX(#REF!,MATCH(KQ260,#REF!,0)),INDEX(#REF!,MATCH(KQ260,#REF!,0)),"ERROR")</f>
        <v/>
      </c>
      <c r="LU260" s="4">
        <f>IF(KR260="G",2,IF(KR260="R",0.5,IF(KR260="A",1)))</f>
        <v/>
      </c>
      <c r="LV260" s="4">
        <f>IF(KS260="G",0.5,IF(KS260="R",2,IF(KS260="A",1)))</f>
        <v/>
      </c>
      <c r="LW260" s="4">
        <f>IF(KT260="G",2,IF(KT260="R",0.5,IF(KT260="A",1)))</f>
        <v/>
      </c>
      <c r="LX260" s="4">
        <f>IF(KU260="G",0.5,IF(KU260="R",2,IF(KU260="A",1)))</f>
        <v/>
      </c>
      <c r="LY260" s="7">
        <f>(LK260*(LU260+LX260)+(LL260*(LU260+LX260)))</f>
        <v/>
      </c>
      <c r="LZ260" s="7">
        <f>(LN260*(LV260+LW260)+(LO260*(LV260+LW260)))</f>
        <v/>
      </c>
      <c r="MA260" s="11">
        <f>LY260-LZ260</f>
        <v/>
      </c>
      <c r="MB260" s="5">
        <f>MA260+2</f>
        <v/>
      </c>
      <c r="MC260" s="6">
        <f>MA260-2</f>
        <v/>
      </c>
      <c r="MD260" s="4">
        <f>LE260</f>
        <v/>
      </c>
      <c r="ME260" s="9">
        <f>IF(MD260=0,1000,MD260+0.75)</f>
        <v/>
      </c>
      <c r="MF260" s="10">
        <f>IF(MD260=0,0,MD260-0.75)</f>
        <v/>
      </c>
      <c r="MG260" s="4">
        <f>((LM260*(LU260+LX260))-((LP260*(LV260+LW260))))</f>
        <v/>
      </c>
      <c r="MH260" s="9">
        <f>MG260*1.2</f>
        <v/>
      </c>
      <c r="MI260" s="10">
        <f>MG260*0.8</f>
        <v/>
      </c>
      <c r="MJ260">
        <f>IFERROR(OT260,"")</f>
        <v/>
      </c>
      <c r="MK260">
        <f>IFERROR(OU260,"")</f>
        <v/>
      </c>
      <c r="ML260">
        <f>IFERROR(OV260,"")</f>
        <v/>
      </c>
      <c r="MM260">
        <f>IFERROR(OW260,"")</f>
        <v/>
      </c>
      <c r="MN260">
        <f>IFERROR(OX260,"")</f>
        <v/>
      </c>
      <c r="MO260">
        <f>IFERROR(OY260,"")</f>
        <v/>
      </c>
      <c r="MP260" s="1">
        <f>COUNTIFS(#REF!,LT260,#REF!,1,#REF!,"&gt;="&amp;MC260,#REF!,"&lt;="&amp;MB260,#REF!,"&lt;="&amp;ME260,#REF!,"&gt;="&amp;MF260,#REF!,"="&amp;KV260,#REF!,"="&amp;KX260)</f>
        <v/>
      </c>
      <c r="MQ260" s="1">
        <f>COUNTIFS(#REF!,LT260,#REF!,0,#REF!,"&gt;="&amp;MC260,#REF!,"&lt;="&amp;MB260,#REF!,"&lt;="&amp;ME260,#REF!,"&gt;="&amp;MF260,#REF!,"="&amp;KV260,#REF!,"="&amp;KX260)</f>
        <v/>
      </c>
      <c r="MR260" s="1">
        <f>COUNTIFS(#REF!,LT260,#REF!,1,#REF!,"&gt;="&amp;MC260,#REF!,"&lt;="&amp;MB260,#REF!,"&lt;="&amp;ME260,#REF!,"&gt;="&amp;MF260,#REF!,"="&amp;KW260,#REF!,"="&amp;KY260)</f>
        <v/>
      </c>
      <c r="MS260" s="1">
        <f>COUNTIFS(#REF!,LT260,#REF!,0,#REF!,"&gt;="&amp;MC260,#REF!,"&lt;="&amp;MB260,#REF!,"&lt;="&amp;ME260,#REF!,"&gt;="&amp;MF260,#REF!,"="&amp;KW260,#REF!,"="&amp;KY260)</f>
        <v/>
      </c>
      <c r="MT260" s="1">
        <f>COUNTIFS(#REF!,LT260,#REF!,1,#REF!,"&gt;="&amp;MI260,#REF!,"&lt;="&amp;MH260,#REF!,"&lt;="&amp;ME260,#REF!,"&gt;="&amp;MF260)</f>
        <v/>
      </c>
      <c r="MU260" s="1">
        <f>COUNTIFS(#REF!,LT260,#REF!,0,#REF!,"&gt;="&amp;MI260,#REF!,"&lt;="&amp;MH260,#REF!,"&lt;="&amp;ME260,#REF!,"&gt;="&amp;MF260)</f>
        <v/>
      </c>
      <c r="MV260" s="1">
        <f>COUNTIFS(#REF!,LT260,#REF!,1,#REF!,"&gt;="&amp;MI260,#REF!,"&lt;="&amp;MH260,#REF!,"="&amp;KZ260,#REF!,"="&amp;LA260,#REF!,"&lt;="&amp;ME260,#REF!,"&gt;="&amp;MF260)</f>
        <v/>
      </c>
      <c r="MW260" s="1">
        <f>COUNTIFS(#REF!,LT260,#REF!,0,#REF!,"&gt;="&amp;MI260,#REF!,"&lt;="&amp;MH260,#REF!,"="&amp;KZ260,#REF!,"="&amp;LA260,#REF!,"&lt;="&amp;ME260,#REF!,"&gt;="&amp;MF260)</f>
        <v/>
      </c>
      <c r="MX260" s="1">
        <f>COUNTIFS(#REF!,LT260,#REF!,1,#REF!,"&gt;="&amp;MC260,#REF!,"&lt;="&amp;MB260,#REF!,"&lt;="&amp;ME260,#REF!,"&gt;="&amp;MF260)</f>
        <v/>
      </c>
      <c r="MY260" s="1">
        <f>COUNTIFS(#REF!,LT260,#REF!,0,#REF!,"&gt;="&amp;MC260,#REF!,"&lt;="&amp;MB260,#REF!,"&lt;="&amp;ME260,#REF!,"&gt;="&amp;MF260)</f>
        <v/>
      </c>
      <c r="MZ260" s="1">
        <f>COUNTIFS(#REF!,LT260,#REF!,1,#REF!,"&lt;="&amp;ME260,#REF!,"&gt;="&amp;MF260,#REF!,"="&amp;KV260,#REF!,"="&amp;KX260)</f>
        <v/>
      </c>
      <c r="NA260" s="1">
        <f>COUNTIFS(#REF!,LT260,#REF!,0,#REF!,"&lt;="&amp;ME260,#REF!,"&gt;="&amp;MF260,#REF!,"="&amp;KV260,#REF!,"="&amp;KX260)</f>
        <v/>
      </c>
      <c r="NB260" s="1">
        <f>COUNTIFS(#REF!,LT260,#REF!,1,#REF!,"&lt;="&amp;ME260,#REF!,"&gt;="&amp;MF260,#REF!,"="&amp;KW260,#REF!,"="&amp;KY260)</f>
        <v/>
      </c>
      <c r="NC260" s="1">
        <f>COUNTIFS(#REF!,LT260,#REF!,0,#REF!,"&lt;="&amp;ME260,#REF!,"&gt;="&amp;MF260,#REF!,"="&amp;KW260,#REF!,"="&amp;KY260)</f>
        <v/>
      </c>
      <c r="ND260" s="1">
        <f>COUNTIFS(#REF!,LT260,#REF!,1,#REF!,"&gt;="&amp;MC260,#REF!,"&lt;="&amp;MB260,#REF!,"&lt;="&amp;ME260,#REF!,"&gt;="&amp;MF260,#REF!,"="&amp;KV260,#REF!,"="&amp;KX260)</f>
        <v/>
      </c>
      <c r="NE260" s="1">
        <f>COUNTIFS(#REF!,LT260,#REF!,0,#REF!,"&gt;="&amp;MC260,#REF!,"&lt;="&amp;MB260,#REF!,"&lt;="&amp;ME260,#REF!,"&gt;="&amp;MF260,#REF!,"="&amp;KV260,#REF!,"="&amp;KX260)</f>
        <v/>
      </c>
      <c r="NF260" s="1">
        <f>COUNTIFS(#REF!,LT260,#REF!,1,#REF!,"&gt;="&amp;MC260,#REF!,"&lt;="&amp;MB260,#REF!,"&lt;="&amp;ME260,#REF!,"&gt;="&amp;MF260,#REF!,"="&amp;KW260,#REF!,"="&amp;KY260)</f>
        <v/>
      </c>
      <c r="NG260" s="1">
        <f>COUNTIFS(#REF!,LT260,#REF!,0,#REF!,"&gt;="&amp;MC260,#REF!,"&lt;="&amp;MB260,#REF!,"&lt;="&amp;ME260,#REF!,"&gt;="&amp;MF260,#REF!,"="&amp;KW260,#REF!,"="&amp;KY260)</f>
        <v/>
      </c>
      <c r="NH260" s="1">
        <f>COUNTIFS(#REF!,LT260,#REF!,1,#REF!,"&gt;="&amp;MC260,#REF!,"&lt;="&amp;MB260,#REF!,"&lt;="&amp;ME260,#REF!,"&gt;="&amp;MF260,#REF!,"="&amp;KZ260,#REF!,"="&amp;LA260)</f>
        <v/>
      </c>
      <c r="NI260" s="1">
        <f>COUNTIFS(#REF!,LT260,#REF!,0,#REF!,"&gt;="&amp;MC260,#REF!,"&lt;="&amp;MB260,#REF!,"&lt;="&amp;ME260,#REF!,"&gt;="&amp;MF260,#REF!,"="&amp;KZ260,#REF!,"="&amp;LA260)</f>
        <v/>
      </c>
      <c r="NJ260" s="1">
        <f>COUNTIFS(#REF!,LT260,#REF!,1,#REF!,"&gt;="&amp;MI260,#REF!,"&lt;="&amp;MH260,#REF!,"&lt;="&amp;ME260,#REF!,"&gt;="&amp;MF260)</f>
        <v/>
      </c>
      <c r="NK260" s="1">
        <f>COUNTIFS(#REF!,LT260,#REF!,0,#REF!,"&gt;="&amp;MI260,#REF!,"&lt;="&amp;MH260,#REF!,"&lt;="&amp;ME260,#REF!,"&gt;="&amp;MF260)</f>
        <v/>
      </c>
      <c r="NL260" s="1">
        <f>COUNTIFS(#REF!,LT260,#REF!,1,#REF!,"&gt;="&amp;MI260,#REF!,"&lt;="&amp;MH260,#REF!,"="&amp;KZ260,#REF!,"="&amp;LA260,#REF!,"&lt;="&amp;ME260,#REF!,"&gt;="&amp;MF260)</f>
        <v/>
      </c>
      <c r="NM260" s="1">
        <f>COUNTIFS(#REF!,LT260,#REF!,0,#REF!,"&gt;="&amp;MI260,#REF!,"&lt;="&amp;MH260,#REF!,"="&amp;KZ260,#REF!,"="&amp;LA260,#REF!,"&lt;="&amp;ME260,#REF!,"&gt;="&amp;MF260)</f>
        <v/>
      </c>
      <c r="NN260" s="1">
        <f>COUNTIFS(#REF!,LT260,#REF!,1,#REF!,"&gt;="&amp;MC260,#REF!,"&lt;="&amp;MB260,#REF!,"&lt;="&amp;ME260,#REF!,"&gt;="&amp;MF260)</f>
        <v/>
      </c>
      <c r="NO260" s="1">
        <f>COUNTIFS(#REF!,LT260,#REF!,0,#REF!,"&gt;="&amp;MC260,#REF!,"&lt;="&amp;MB260,#REF!,"&lt;="&amp;ME260,#REF!,"&gt;="&amp;MF260)</f>
        <v/>
      </c>
      <c r="NP260" s="1">
        <f>COUNTIFS(#REF!,LT260,#REF!,1,#REF!,"&lt;="&amp;ME260,#REF!,"&gt;="&amp;MF260,#REF!,"="&amp;KV260,#REF!,"="&amp;KX260)</f>
        <v/>
      </c>
      <c r="NQ260" s="1">
        <f>COUNTIFS(#REF!,LT260,#REF!,0,#REF!,"&lt;="&amp;ME260,#REF!,"&gt;="&amp;MF260,#REF!,"="&amp;KV260,#REF!,"="&amp;KX260)</f>
        <v/>
      </c>
      <c r="NR260" s="1">
        <f>COUNTIFS(#REF!,LT260,#REF!,1,#REF!,"&lt;="&amp;ME260,#REF!,"&gt;="&amp;MF260,#REF!,"="&amp;KW260,#REF!,"="&amp;KY260)</f>
        <v/>
      </c>
      <c r="NS260" s="1">
        <f>COUNTIFS(#REF!,LT260,#REF!,0,#REF!,"&lt;="&amp;ME260,#REF!,"&gt;="&amp;MF260,#REF!,"="&amp;KW260,#REF!,"="&amp;KY260)</f>
        <v/>
      </c>
      <c r="NT260" s="1">
        <f>MP260+MR260+MT260+MV260+MX260+MZ260+NB260</f>
        <v/>
      </c>
      <c r="NU260" s="1">
        <f>MQ260+MS260+MU260+MW260+MY260+NA260+NC260</f>
        <v/>
      </c>
      <c r="NV260" s="1">
        <f>NT260+NU260</f>
        <v/>
      </c>
      <c r="NW260" s="33">
        <f>NT260/(NT260+NU260)</f>
        <v/>
      </c>
      <c r="NX260" s="3">
        <f>1/NW260</f>
        <v/>
      </c>
      <c r="NY260" s="1">
        <f>LH260</f>
        <v/>
      </c>
      <c r="NZ260" s="79">
        <f>(NW260*((NY260-1)*0.98))-((1-NW260)*1)</f>
        <v/>
      </c>
      <c r="OA260" s="34">
        <f>IF(LR260&lt;0.9,0,IF(AND(LR260&gt;1.1),0,1))</f>
        <v/>
      </c>
      <c r="OB260" s="34">
        <f>IF(LS260&lt;0.9,0,IF(AND(LS260&gt;1.1),0,1))</f>
        <v/>
      </c>
      <c r="OC260" s="32">
        <f>IF(NV260&gt;99,1,0)</f>
        <v/>
      </c>
      <c r="OD260" s="32">
        <f>IF(NZ260&gt;0.0799,1,0)</f>
        <v/>
      </c>
      <c r="OE260" s="32">
        <f>IF(NZ260&gt;OM260,1,0)</f>
        <v/>
      </c>
      <c r="OF260" s="32">
        <f>OC260+OD260+OE260+OA260+OB260</f>
        <v/>
      </c>
      <c r="OG260" s="1">
        <f>ND260+NF260+NH260+NJ260+NL260+NN260+NP260+NR260</f>
        <v/>
      </c>
      <c r="OH260" s="1">
        <f>NE260+NG260+NI260+NK260+NM260+NO260+NQ260+NS260</f>
        <v/>
      </c>
      <c r="OI260" s="1">
        <f>OG260+OH260</f>
        <v/>
      </c>
      <c r="OJ260" s="33">
        <f>OG260/(OG260+OH260)</f>
        <v/>
      </c>
      <c r="OK260" s="3">
        <f>1/OJ260</f>
        <v/>
      </c>
      <c r="OL260" s="1">
        <f>LI260</f>
        <v/>
      </c>
      <c r="OM260" s="79">
        <f>(OJ260*((OL260-1)*0.98))-((1-OJ260)*1)</f>
        <v/>
      </c>
      <c r="ON260" s="34">
        <f>IF(LR260&lt;0.9,0,IF(AND(LR260&gt;1.1),0,1))</f>
        <v/>
      </c>
      <c r="OO260" s="34">
        <f>IF(LS260&lt;0.9,0,IF(AND(LS260&gt;1.1),0,1))</f>
        <v/>
      </c>
      <c r="OP260" s="32">
        <f>IF(OI260&gt;99,1,0)</f>
        <v/>
      </c>
      <c r="OQ260" s="32">
        <f>IF(OM260&gt;0.0799,1,0)</f>
        <v/>
      </c>
      <c r="OR260" s="32">
        <f>IF(OM260&gt;OZ260,1,0)</f>
        <v/>
      </c>
      <c r="OS260" s="32">
        <f>OP260+OQ260+OR260+ON260+OO260</f>
        <v/>
      </c>
      <c r="OT260">
        <f>IF(OF260=5,"BackHome0-0",IF(AND(OS260=5),"BackAway0-0",""))</f>
        <v/>
      </c>
      <c r="OU260">
        <f>IF(OF260=5,KN260,IF(AND(OS260=5),KO260,""))</f>
        <v/>
      </c>
      <c r="OV260">
        <f>IF(OF260=5,"Match Odds",IF(AND(OS260=5),"Match Odds",""))</f>
        <v/>
      </c>
      <c r="OW260">
        <f>IF(OF260=5,KP260,IF(AND(OS260=5),KP260,""))</f>
        <v/>
      </c>
      <c r="OX260">
        <f>IF(OF260=5,"MATCH_ODDS",IF(AND(OS260=5),"MATCH_ODDS",""))</f>
        <v/>
      </c>
      <c r="OY260">
        <f>IF(OF260=5,"BACK",IF(AND(OS260=5),"BACK",""))</f>
        <v/>
      </c>
    </row>
    <row r="261" ht="16.5" customHeight="1" thickBot="1" thickTop="1">
      <c r="A261" s="2" t="n"/>
      <c r="KN261" s="1">
        <f>IF(INDEX(#REF!,MATCH('HT 0-0'!D261,#REF!,0))=INDEX(#REF!,MATCH('HT 0-0'!D261,#REF!,0)),INDEX(#REF!,MATCH('HT 0-0'!D261,#REF!,0)),"ERROR")</f>
        <v/>
      </c>
      <c r="KO261" s="1">
        <f>IF(INDEX(#REF!,MATCH('HT 0-0'!E261,#REF!,0))=INDEX(#REF!,MATCH('HT 0-0'!E261,#REF!,0)),INDEX(#REF!,MATCH('HT 0-0'!E261,#REF!,0)),"ERROR")</f>
        <v/>
      </c>
      <c r="KP261" s="1">
        <f>KN261&amp;" v "&amp;KO261</f>
        <v/>
      </c>
      <c r="KQ261">
        <f>B261&amp;"_"&amp;C261</f>
        <v/>
      </c>
      <c r="KR261" s="1">
        <f>IF((HW261/KK261)&lt;0.335,"G",IF((HW261/KK261)&gt;0.67,"R","A"))</f>
        <v/>
      </c>
      <c r="KS261" s="1">
        <f>IF((HX261/KK261)&lt;0.335,"G",IF((HX261/KK261)&gt;0.67,"R","A"))</f>
        <v/>
      </c>
      <c r="KT261" s="1">
        <f>IF((IH261/KK261)&lt;0.335,"G",IF((IH261/KK261)&gt;0.67,"R","A"))</f>
        <v/>
      </c>
      <c r="KU261" s="1">
        <f>IF((II261/KK261)&lt;0.335,"G",IF((II261/KK261)&gt;0.67,"R","A"))</f>
        <v/>
      </c>
      <c r="KV261" s="1">
        <f>IF((HZ261/KK261)&lt;0.335,"G",IF((HZ261/KK261)&gt;0.67,"R","A"))</f>
        <v/>
      </c>
      <c r="KW261" s="1">
        <f>IF((HY261/KK261)&lt;0.335,"G",IF((HY261/KK261)&gt;0.67,"R","A"))</f>
        <v/>
      </c>
      <c r="KX261" s="1">
        <f>IF((IK261/KK261)&lt;0.335,"G",IF((IK261/KK261)&gt;0.67,"R","A"))</f>
        <v/>
      </c>
      <c r="KY261" s="1">
        <f>IF((IJ261/KK261)&lt;0.335,"G",IF((IJ261/KK261)&gt;0.67,"R","A"))</f>
        <v/>
      </c>
      <c r="KZ261" s="1">
        <f>IF((HQ261/KK261)&lt;0.335,"G",IF((HQ261/KK261)&gt;0.67,"R","A"))</f>
        <v/>
      </c>
      <c r="LA261" s="1">
        <f>IF((IB261/KK261)&lt;0.335,"G",IF((IB261/KK261)&gt;0.67,"R","A"))</f>
        <v/>
      </c>
      <c r="LB261">
        <f>IF(LQ261="0-0",INDEX(Scrape!#REF!,MATCH('HT 0-0'!KP261,Scrape!$B:$B,0)),"")</f>
        <v/>
      </c>
      <c r="LC261">
        <f>IF(LQ261="0-0",INDEX(Scrape!$A:$A,MATCH('HT 0-0'!KP261,Scrape!$B:$B,0)),"")</f>
        <v/>
      </c>
      <c r="LD261">
        <f>IF(LQ261="0-0",INDEX(Scrape!$B:$B,MATCH('HT 0-0'!KP261,Scrape!$B:$B,0)),"")</f>
        <v/>
      </c>
      <c r="LE261">
        <f>IF(LQ261="0-0",INDEX(Scrape!$C:$C,MATCH('HT 0-0'!KP261,Scrape!$B:$B,0)),"")</f>
        <v/>
      </c>
      <c r="LF261">
        <f>IF(LQ261="0-0",INDEX(Scrape!$D:$D,MATCH('HT 0-0'!KP261,Scrape!$B:$B,0)),"")</f>
        <v/>
      </c>
      <c r="LG261">
        <f>IF(LQ261="0-0",INDEX(Scrape!$E:$E,MATCH('HT 0-0'!KP261,Scrape!$B:$B,0)),"")</f>
        <v/>
      </c>
      <c r="LH261">
        <f>IF(LQ261="0-0",INDEX(Scrape!$F:$F,MATCH('HT 0-0'!KP261,Scrape!$B:$B,0)),"")</f>
        <v/>
      </c>
      <c r="LI261">
        <f>IF(LQ261="0-0",INDEX(Scrape!$G:$G,MATCH('HT 0-0'!KP261,Scrape!$B:$B,0)),"")</f>
        <v/>
      </c>
      <c r="LJ261">
        <f>IF(LQ261="0-0",INDEX(Scrape!$H:$H,MATCH('HT 0-0'!KP261,Scrape!$B:$B,0)),"")</f>
        <v/>
      </c>
      <c r="LK261">
        <f>IF(LQ261="0-0",INDEX(Scrape!$I:$I,MATCH('HT 0-0'!KP261,Scrape!$B:$B,0)),"")</f>
        <v/>
      </c>
      <c r="LL261">
        <f>IF(LQ261="0-0",INDEX(Scrape!$J:$J,MATCH('HT 0-0'!KP261,Scrape!$B:$B,0)),"")</f>
        <v/>
      </c>
      <c r="LM261">
        <f>IF(LQ261="0-0",INDEX(Scrape!$K:$K,MATCH('HT 0-0'!KP261,Scrape!$B:$B,0)),"")</f>
        <v/>
      </c>
      <c r="LN261">
        <f>IF(LQ261="0-0",INDEX(Scrape!$L:$L,MATCH('HT 0-0'!KP261,Scrape!$B:$B,0)),"")</f>
        <v/>
      </c>
      <c r="LO261">
        <f>IF(LQ261="0-0",INDEX(Scrape!$M:$M,MATCH('HT 0-0'!KP261,Scrape!$B:$B,0)),"")</f>
        <v/>
      </c>
      <c r="LP261">
        <f>IF(LQ261="0-0",INDEX(Scrape!$N:$N,MATCH('HT 0-0'!KP261,Scrape!$B:$B,0)),"")</f>
        <v/>
      </c>
      <c r="LQ261">
        <f>INDEX(Scrape!$O:$O,MATCH('HT 0-0'!KP261,Scrape!$B:$B,0))</f>
        <v/>
      </c>
      <c r="LR261">
        <f>(1/LJ261)+(1/LI261)+(1/LH261)</f>
        <v/>
      </c>
      <c r="LS261">
        <f>(1/LG261)+(1/LF261)+(1/LE261)</f>
        <v/>
      </c>
      <c r="LT261" s="8">
        <f>IF(INDEX(#REF!,MATCH(KQ261,#REF!,0))=INDEX(#REF!,MATCH(KQ261,#REF!,0)),INDEX(#REF!,MATCH(KQ261,#REF!,0)),"ERROR")</f>
        <v/>
      </c>
      <c r="LU261" s="4">
        <f>IF(KR261="G",2,IF(KR261="R",0.5,IF(KR261="A",1)))</f>
        <v/>
      </c>
      <c r="LV261" s="4">
        <f>IF(KS261="G",0.5,IF(KS261="R",2,IF(KS261="A",1)))</f>
        <v/>
      </c>
      <c r="LW261" s="4">
        <f>IF(KT261="G",2,IF(KT261="R",0.5,IF(KT261="A",1)))</f>
        <v/>
      </c>
      <c r="LX261" s="4">
        <f>IF(KU261="G",0.5,IF(KU261="R",2,IF(KU261="A",1)))</f>
        <v/>
      </c>
      <c r="LY261" s="7">
        <f>(LK261*(LU261+LX261)+(LL261*(LU261+LX261)))</f>
        <v/>
      </c>
      <c r="LZ261" s="7">
        <f>(LN261*(LV261+LW261)+(LO261*(LV261+LW261)))</f>
        <v/>
      </c>
      <c r="MA261" s="11">
        <f>LY261-LZ261</f>
        <v/>
      </c>
      <c r="MB261" s="5">
        <f>MA261+2</f>
        <v/>
      </c>
      <c r="MC261" s="6">
        <f>MA261-2</f>
        <v/>
      </c>
      <c r="MD261" s="4">
        <f>LE261</f>
        <v/>
      </c>
      <c r="ME261" s="9">
        <f>IF(MD261=0,1000,MD261+0.75)</f>
        <v/>
      </c>
      <c r="MF261" s="10">
        <f>IF(MD261=0,0,MD261-0.75)</f>
        <v/>
      </c>
      <c r="MG261" s="4">
        <f>((LM261*(LU261+LX261))-((LP261*(LV261+LW261))))</f>
        <v/>
      </c>
      <c r="MH261" s="9">
        <f>MG261*1.2</f>
        <v/>
      </c>
      <c r="MI261" s="10">
        <f>MG261*0.8</f>
        <v/>
      </c>
      <c r="MJ261">
        <f>IFERROR(OT261,"")</f>
        <v/>
      </c>
      <c r="MK261">
        <f>IFERROR(OU261,"")</f>
        <v/>
      </c>
      <c r="ML261">
        <f>IFERROR(OV261,"")</f>
        <v/>
      </c>
      <c r="MM261">
        <f>IFERROR(OW261,"")</f>
        <v/>
      </c>
      <c r="MN261">
        <f>IFERROR(OX261,"")</f>
        <v/>
      </c>
      <c r="MO261">
        <f>IFERROR(OY261,"")</f>
        <v/>
      </c>
      <c r="MP261" s="1">
        <f>COUNTIFS(#REF!,LT261,#REF!,1,#REF!,"&gt;="&amp;MC261,#REF!,"&lt;="&amp;MB261,#REF!,"&lt;="&amp;ME261,#REF!,"&gt;="&amp;MF261,#REF!,"="&amp;KV261,#REF!,"="&amp;KX261)</f>
        <v/>
      </c>
      <c r="MQ261" s="1">
        <f>COUNTIFS(#REF!,LT261,#REF!,0,#REF!,"&gt;="&amp;MC261,#REF!,"&lt;="&amp;MB261,#REF!,"&lt;="&amp;ME261,#REF!,"&gt;="&amp;MF261,#REF!,"="&amp;KV261,#REF!,"="&amp;KX261)</f>
        <v/>
      </c>
      <c r="MR261" s="1">
        <f>COUNTIFS(#REF!,LT261,#REF!,1,#REF!,"&gt;="&amp;MC261,#REF!,"&lt;="&amp;MB261,#REF!,"&lt;="&amp;ME261,#REF!,"&gt;="&amp;MF261,#REF!,"="&amp;KW261,#REF!,"="&amp;KY261)</f>
        <v/>
      </c>
      <c r="MS261" s="1">
        <f>COUNTIFS(#REF!,LT261,#REF!,0,#REF!,"&gt;="&amp;MC261,#REF!,"&lt;="&amp;MB261,#REF!,"&lt;="&amp;ME261,#REF!,"&gt;="&amp;MF261,#REF!,"="&amp;KW261,#REF!,"="&amp;KY261)</f>
        <v/>
      </c>
      <c r="MT261" s="1">
        <f>COUNTIFS(#REF!,LT261,#REF!,1,#REF!,"&gt;="&amp;MI261,#REF!,"&lt;="&amp;MH261,#REF!,"&lt;="&amp;ME261,#REF!,"&gt;="&amp;MF261)</f>
        <v/>
      </c>
      <c r="MU261" s="1">
        <f>COUNTIFS(#REF!,LT261,#REF!,0,#REF!,"&gt;="&amp;MI261,#REF!,"&lt;="&amp;MH261,#REF!,"&lt;="&amp;ME261,#REF!,"&gt;="&amp;MF261)</f>
        <v/>
      </c>
      <c r="MV261" s="1">
        <f>COUNTIFS(#REF!,LT261,#REF!,1,#REF!,"&gt;="&amp;MI261,#REF!,"&lt;="&amp;MH261,#REF!,"="&amp;KZ261,#REF!,"="&amp;LA261,#REF!,"&lt;="&amp;ME261,#REF!,"&gt;="&amp;MF261)</f>
        <v/>
      </c>
      <c r="MW261" s="1">
        <f>COUNTIFS(#REF!,LT261,#REF!,0,#REF!,"&gt;="&amp;MI261,#REF!,"&lt;="&amp;MH261,#REF!,"="&amp;KZ261,#REF!,"="&amp;LA261,#REF!,"&lt;="&amp;ME261,#REF!,"&gt;="&amp;MF261)</f>
        <v/>
      </c>
      <c r="MX261" s="1">
        <f>COUNTIFS(#REF!,LT261,#REF!,1,#REF!,"&gt;="&amp;MC261,#REF!,"&lt;="&amp;MB261,#REF!,"&lt;="&amp;ME261,#REF!,"&gt;="&amp;MF261)</f>
        <v/>
      </c>
      <c r="MY261" s="1">
        <f>COUNTIFS(#REF!,LT261,#REF!,0,#REF!,"&gt;="&amp;MC261,#REF!,"&lt;="&amp;MB261,#REF!,"&lt;="&amp;ME261,#REF!,"&gt;="&amp;MF261)</f>
        <v/>
      </c>
      <c r="MZ261" s="1">
        <f>COUNTIFS(#REF!,LT261,#REF!,1,#REF!,"&lt;="&amp;ME261,#REF!,"&gt;="&amp;MF261,#REF!,"="&amp;KV261,#REF!,"="&amp;KX261)</f>
        <v/>
      </c>
      <c r="NA261" s="1">
        <f>COUNTIFS(#REF!,LT261,#REF!,0,#REF!,"&lt;="&amp;ME261,#REF!,"&gt;="&amp;MF261,#REF!,"="&amp;KV261,#REF!,"="&amp;KX261)</f>
        <v/>
      </c>
      <c r="NB261" s="1">
        <f>COUNTIFS(#REF!,LT261,#REF!,1,#REF!,"&lt;="&amp;ME261,#REF!,"&gt;="&amp;MF261,#REF!,"="&amp;KW261,#REF!,"="&amp;KY261)</f>
        <v/>
      </c>
      <c r="NC261" s="1">
        <f>COUNTIFS(#REF!,LT261,#REF!,0,#REF!,"&lt;="&amp;ME261,#REF!,"&gt;="&amp;MF261,#REF!,"="&amp;KW261,#REF!,"="&amp;KY261)</f>
        <v/>
      </c>
      <c r="ND261" s="1">
        <f>COUNTIFS(#REF!,LT261,#REF!,1,#REF!,"&gt;="&amp;MC261,#REF!,"&lt;="&amp;MB261,#REF!,"&lt;="&amp;ME261,#REF!,"&gt;="&amp;MF261,#REF!,"="&amp;KV261,#REF!,"="&amp;KX261)</f>
        <v/>
      </c>
      <c r="NE261" s="1">
        <f>COUNTIFS(#REF!,LT261,#REF!,0,#REF!,"&gt;="&amp;MC261,#REF!,"&lt;="&amp;MB261,#REF!,"&lt;="&amp;ME261,#REF!,"&gt;="&amp;MF261,#REF!,"="&amp;KV261,#REF!,"="&amp;KX261)</f>
        <v/>
      </c>
      <c r="NF261" s="1">
        <f>COUNTIFS(#REF!,LT261,#REF!,1,#REF!,"&gt;="&amp;MC261,#REF!,"&lt;="&amp;MB261,#REF!,"&lt;="&amp;ME261,#REF!,"&gt;="&amp;MF261,#REF!,"="&amp;KW261,#REF!,"="&amp;KY261)</f>
        <v/>
      </c>
      <c r="NG261" s="1">
        <f>COUNTIFS(#REF!,LT261,#REF!,0,#REF!,"&gt;="&amp;MC261,#REF!,"&lt;="&amp;MB261,#REF!,"&lt;="&amp;ME261,#REF!,"&gt;="&amp;MF261,#REF!,"="&amp;KW261,#REF!,"="&amp;KY261)</f>
        <v/>
      </c>
      <c r="NH261" s="1">
        <f>COUNTIFS(#REF!,LT261,#REF!,1,#REF!,"&gt;="&amp;MC261,#REF!,"&lt;="&amp;MB261,#REF!,"&lt;="&amp;ME261,#REF!,"&gt;="&amp;MF261,#REF!,"="&amp;KZ261,#REF!,"="&amp;LA261)</f>
        <v/>
      </c>
      <c r="NI261" s="1">
        <f>COUNTIFS(#REF!,LT261,#REF!,0,#REF!,"&gt;="&amp;MC261,#REF!,"&lt;="&amp;MB261,#REF!,"&lt;="&amp;ME261,#REF!,"&gt;="&amp;MF261,#REF!,"="&amp;KZ261,#REF!,"="&amp;LA261)</f>
        <v/>
      </c>
      <c r="NJ261" s="1">
        <f>COUNTIFS(#REF!,LT261,#REF!,1,#REF!,"&gt;="&amp;MI261,#REF!,"&lt;="&amp;MH261,#REF!,"&lt;="&amp;ME261,#REF!,"&gt;="&amp;MF261)</f>
        <v/>
      </c>
      <c r="NK261" s="1">
        <f>COUNTIFS(#REF!,LT261,#REF!,0,#REF!,"&gt;="&amp;MI261,#REF!,"&lt;="&amp;MH261,#REF!,"&lt;="&amp;ME261,#REF!,"&gt;="&amp;MF261)</f>
        <v/>
      </c>
      <c r="NL261" s="1">
        <f>COUNTIFS(#REF!,LT261,#REF!,1,#REF!,"&gt;="&amp;MI261,#REF!,"&lt;="&amp;MH261,#REF!,"="&amp;KZ261,#REF!,"="&amp;LA261,#REF!,"&lt;="&amp;ME261,#REF!,"&gt;="&amp;MF261)</f>
        <v/>
      </c>
      <c r="NM261" s="1">
        <f>COUNTIFS(#REF!,LT261,#REF!,0,#REF!,"&gt;="&amp;MI261,#REF!,"&lt;="&amp;MH261,#REF!,"="&amp;KZ261,#REF!,"="&amp;LA261,#REF!,"&lt;="&amp;ME261,#REF!,"&gt;="&amp;MF261)</f>
        <v/>
      </c>
      <c r="NN261" s="1">
        <f>COUNTIFS(#REF!,LT261,#REF!,1,#REF!,"&gt;="&amp;MC261,#REF!,"&lt;="&amp;MB261,#REF!,"&lt;="&amp;ME261,#REF!,"&gt;="&amp;MF261)</f>
        <v/>
      </c>
      <c r="NO261" s="1">
        <f>COUNTIFS(#REF!,LT261,#REF!,0,#REF!,"&gt;="&amp;MC261,#REF!,"&lt;="&amp;MB261,#REF!,"&lt;="&amp;ME261,#REF!,"&gt;="&amp;MF261)</f>
        <v/>
      </c>
      <c r="NP261" s="1">
        <f>COUNTIFS(#REF!,LT261,#REF!,1,#REF!,"&lt;="&amp;ME261,#REF!,"&gt;="&amp;MF261,#REF!,"="&amp;KV261,#REF!,"="&amp;KX261)</f>
        <v/>
      </c>
      <c r="NQ261" s="1">
        <f>COUNTIFS(#REF!,LT261,#REF!,0,#REF!,"&lt;="&amp;ME261,#REF!,"&gt;="&amp;MF261,#REF!,"="&amp;KV261,#REF!,"="&amp;KX261)</f>
        <v/>
      </c>
      <c r="NR261" s="1">
        <f>COUNTIFS(#REF!,LT261,#REF!,1,#REF!,"&lt;="&amp;ME261,#REF!,"&gt;="&amp;MF261,#REF!,"="&amp;KW261,#REF!,"="&amp;KY261)</f>
        <v/>
      </c>
      <c r="NS261" s="1">
        <f>COUNTIFS(#REF!,LT261,#REF!,0,#REF!,"&lt;="&amp;ME261,#REF!,"&gt;="&amp;MF261,#REF!,"="&amp;KW261,#REF!,"="&amp;KY261)</f>
        <v/>
      </c>
      <c r="NT261" s="1">
        <f>MP261+MR261+MT261+MV261+MX261+MZ261+NB261</f>
        <v/>
      </c>
      <c r="NU261" s="1">
        <f>MQ261+MS261+MU261+MW261+MY261+NA261+NC261</f>
        <v/>
      </c>
      <c r="NV261" s="1">
        <f>NT261+NU261</f>
        <v/>
      </c>
      <c r="NW261" s="33">
        <f>NT261/(NT261+NU261)</f>
        <v/>
      </c>
      <c r="NX261" s="3">
        <f>1/NW261</f>
        <v/>
      </c>
      <c r="NY261" s="1">
        <f>LH261</f>
        <v/>
      </c>
      <c r="NZ261" s="79">
        <f>(NW261*((NY261-1)*0.98))-((1-NW261)*1)</f>
        <v/>
      </c>
      <c r="OA261" s="34">
        <f>IF(LR261&lt;0.9,0,IF(AND(LR261&gt;1.1),0,1))</f>
        <v/>
      </c>
      <c r="OB261" s="34">
        <f>IF(LS261&lt;0.9,0,IF(AND(LS261&gt;1.1),0,1))</f>
        <v/>
      </c>
      <c r="OC261" s="32">
        <f>IF(NV261&gt;99,1,0)</f>
        <v/>
      </c>
      <c r="OD261" s="32">
        <f>IF(NZ261&gt;0.0799,1,0)</f>
        <v/>
      </c>
      <c r="OE261" s="32">
        <f>IF(NZ261&gt;OM261,1,0)</f>
        <v/>
      </c>
      <c r="OF261" s="32">
        <f>OC261+OD261+OE261+OA261+OB261</f>
        <v/>
      </c>
      <c r="OG261" s="1">
        <f>ND261+NF261+NH261+NJ261+NL261+NN261+NP261+NR261</f>
        <v/>
      </c>
      <c r="OH261" s="1">
        <f>NE261+NG261+NI261+NK261+NM261+NO261+NQ261+NS261</f>
        <v/>
      </c>
      <c r="OI261" s="1">
        <f>OG261+OH261</f>
        <v/>
      </c>
      <c r="OJ261" s="33">
        <f>OG261/(OG261+OH261)</f>
        <v/>
      </c>
      <c r="OK261" s="3">
        <f>1/OJ261</f>
        <v/>
      </c>
      <c r="OL261" s="1">
        <f>LI261</f>
        <v/>
      </c>
      <c r="OM261" s="79">
        <f>(OJ261*((OL261-1)*0.98))-((1-OJ261)*1)</f>
        <v/>
      </c>
      <c r="ON261" s="34">
        <f>IF(LR261&lt;0.9,0,IF(AND(LR261&gt;1.1),0,1))</f>
        <v/>
      </c>
      <c r="OO261" s="34">
        <f>IF(LS261&lt;0.9,0,IF(AND(LS261&gt;1.1),0,1))</f>
        <v/>
      </c>
      <c r="OP261" s="32">
        <f>IF(OI261&gt;99,1,0)</f>
        <v/>
      </c>
      <c r="OQ261" s="32">
        <f>IF(OM261&gt;0.0799,1,0)</f>
        <v/>
      </c>
      <c r="OR261" s="32">
        <f>IF(OM261&gt;OZ261,1,0)</f>
        <v/>
      </c>
      <c r="OS261" s="32">
        <f>OP261+OQ261+OR261+ON261+OO261</f>
        <v/>
      </c>
      <c r="OT261">
        <f>IF(OF261=5,"BackHome0-0",IF(AND(OS261=5),"BackAway0-0",""))</f>
        <v/>
      </c>
      <c r="OU261">
        <f>IF(OF261=5,KN261,IF(AND(OS261=5),KO261,""))</f>
        <v/>
      </c>
      <c r="OV261">
        <f>IF(OF261=5,"Match Odds",IF(AND(OS261=5),"Match Odds",""))</f>
        <v/>
      </c>
      <c r="OW261">
        <f>IF(OF261=5,KP261,IF(AND(OS261=5),KP261,""))</f>
        <v/>
      </c>
      <c r="OX261">
        <f>IF(OF261=5,"MATCH_ODDS",IF(AND(OS261=5),"MATCH_ODDS",""))</f>
        <v/>
      </c>
      <c r="OY261">
        <f>IF(OF261=5,"BACK",IF(AND(OS261=5),"BACK",""))</f>
        <v/>
      </c>
    </row>
    <row r="262" ht="16.5" customHeight="1" thickBot="1" thickTop="1">
      <c r="A262" s="2" t="n"/>
      <c r="KN262" s="1">
        <f>IF(INDEX(#REF!,MATCH('HT 0-0'!D262,#REF!,0))=INDEX(#REF!,MATCH('HT 0-0'!D262,#REF!,0)),INDEX(#REF!,MATCH('HT 0-0'!D262,#REF!,0)),"ERROR")</f>
        <v/>
      </c>
      <c r="KO262" s="1">
        <f>IF(INDEX(#REF!,MATCH('HT 0-0'!E262,#REF!,0))=INDEX(#REF!,MATCH('HT 0-0'!E262,#REF!,0)),INDEX(#REF!,MATCH('HT 0-0'!E262,#REF!,0)),"ERROR")</f>
        <v/>
      </c>
      <c r="KP262" s="1">
        <f>KN262&amp;" v "&amp;KO262</f>
        <v/>
      </c>
      <c r="KQ262">
        <f>B262&amp;"_"&amp;C262</f>
        <v/>
      </c>
      <c r="KR262" s="1">
        <f>IF((HW262/KK262)&lt;0.335,"G",IF((HW262/KK262)&gt;0.67,"R","A"))</f>
        <v/>
      </c>
      <c r="KS262" s="1">
        <f>IF((HX262/KK262)&lt;0.335,"G",IF((HX262/KK262)&gt;0.67,"R","A"))</f>
        <v/>
      </c>
      <c r="KT262" s="1">
        <f>IF((IH262/KK262)&lt;0.335,"G",IF((IH262/KK262)&gt;0.67,"R","A"))</f>
        <v/>
      </c>
      <c r="KU262" s="1">
        <f>IF((II262/KK262)&lt;0.335,"G",IF((II262/KK262)&gt;0.67,"R","A"))</f>
        <v/>
      </c>
      <c r="KV262" s="1">
        <f>IF((HZ262/KK262)&lt;0.335,"G",IF((HZ262/KK262)&gt;0.67,"R","A"))</f>
        <v/>
      </c>
      <c r="KW262" s="1">
        <f>IF((HY262/KK262)&lt;0.335,"G",IF((HY262/KK262)&gt;0.67,"R","A"))</f>
        <v/>
      </c>
      <c r="KX262" s="1">
        <f>IF((IK262/KK262)&lt;0.335,"G",IF((IK262/KK262)&gt;0.67,"R","A"))</f>
        <v/>
      </c>
      <c r="KY262" s="1">
        <f>IF((IJ262/KK262)&lt;0.335,"G",IF((IJ262/KK262)&gt;0.67,"R","A"))</f>
        <v/>
      </c>
      <c r="KZ262" s="1">
        <f>IF((HQ262/KK262)&lt;0.335,"G",IF((HQ262/KK262)&gt;0.67,"R","A"))</f>
        <v/>
      </c>
      <c r="LA262" s="1">
        <f>IF((IB262/KK262)&lt;0.335,"G",IF((IB262/KK262)&gt;0.67,"R","A"))</f>
        <v/>
      </c>
      <c r="LB262">
        <f>IF(LQ262="0-0",INDEX(Scrape!#REF!,MATCH('HT 0-0'!KP262,Scrape!$B:$B,0)),"")</f>
        <v/>
      </c>
      <c r="LC262">
        <f>IF(LQ262="0-0",INDEX(Scrape!$A:$A,MATCH('HT 0-0'!KP262,Scrape!$B:$B,0)),"")</f>
        <v/>
      </c>
      <c r="LD262">
        <f>IF(LQ262="0-0",INDEX(Scrape!$B:$B,MATCH('HT 0-0'!KP262,Scrape!$B:$B,0)),"")</f>
        <v/>
      </c>
      <c r="LE262">
        <f>IF(LQ262="0-0",INDEX(Scrape!$C:$C,MATCH('HT 0-0'!KP262,Scrape!$B:$B,0)),"")</f>
        <v/>
      </c>
      <c r="LF262">
        <f>IF(LQ262="0-0",INDEX(Scrape!$D:$D,MATCH('HT 0-0'!KP262,Scrape!$B:$B,0)),"")</f>
        <v/>
      </c>
      <c r="LG262">
        <f>IF(LQ262="0-0",INDEX(Scrape!$E:$E,MATCH('HT 0-0'!KP262,Scrape!$B:$B,0)),"")</f>
        <v/>
      </c>
      <c r="LH262">
        <f>IF(LQ262="0-0",INDEX(Scrape!$F:$F,MATCH('HT 0-0'!KP262,Scrape!$B:$B,0)),"")</f>
        <v/>
      </c>
      <c r="LI262">
        <f>IF(LQ262="0-0",INDEX(Scrape!$G:$G,MATCH('HT 0-0'!KP262,Scrape!$B:$B,0)),"")</f>
        <v/>
      </c>
      <c r="LJ262">
        <f>IF(LQ262="0-0",INDEX(Scrape!$H:$H,MATCH('HT 0-0'!KP262,Scrape!$B:$B,0)),"")</f>
        <v/>
      </c>
      <c r="LK262">
        <f>IF(LQ262="0-0",INDEX(Scrape!$I:$I,MATCH('HT 0-0'!KP262,Scrape!$B:$B,0)),"")</f>
        <v/>
      </c>
      <c r="LL262">
        <f>IF(LQ262="0-0",INDEX(Scrape!$J:$J,MATCH('HT 0-0'!KP262,Scrape!$B:$B,0)),"")</f>
        <v/>
      </c>
      <c r="LM262">
        <f>IF(LQ262="0-0",INDEX(Scrape!$K:$K,MATCH('HT 0-0'!KP262,Scrape!$B:$B,0)),"")</f>
        <v/>
      </c>
      <c r="LN262">
        <f>IF(LQ262="0-0",INDEX(Scrape!$L:$L,MATCH('HT 0-0'!KP262,Scrape!$B:$B,0)),"")</f>
        <v/>
      </c>
      <c r="LO262">
        <f>IF(LQ262="0-0",INDEX(Scrape!$M:$M,MATCH('HT 0-0'!KP262,Scrape!$B:$B,0)),"")</f>
        <v/>
      </c>
      <c r="LP262">
        <f>IF(LQ262="0-0",INDEX(Scrape!$N:$N,MATCH('HT 0-0'!KP262,Scrape!$B:$B,0)),"")</f>
        <v/>
      </c>
      <c r="LQ262">
        <f>INDEX(Scrape!$O:$O,MATCH('HT 0-0'!KP262,Scrape!$B:$B,0))</f>
        <v/>
      </c>
      <c r="LR262">
        <f>(1/LJ262)+(1/LI262)+(1/LH262)</f>
        <v/>
      </c>
      <c r="LS262">
        <f>(1/LG262)+(1/LF262)+(1/LE262)</f>
        <v/>
      </c>
      <c r="LT262" s="8">
        <f>IF(INDEX(#REF!,MATCH(KQ262,#REF!,0))=INDEX(#REF!,MATCH(KQ262,#REF!,0)),INDEX(#REF!,MATCH(KQ262,#REF!,0)),"ERROR")</f>
        <v/>
      </c>
      <c r="LU262" s="4">
        <f>IF(KR262="G",2,IF(KR262="R",0.5,IF(KR262="A",1)))</f>
        <v/>
      </c>
      <c r="LV262" s="4">
        <f>IF(KS262="G",0.5,IF(KS262="R",2,IF(KS262="A",1)))</f>
        <v/>
      </c>
      <c r="LW262" s="4">
        <f>IF(KT262="G",2,IF(KT262="R",0.5,IF(KT262="A",1)))</f>
        <v/>
      </c>
      <c r="LX262" s="4">
        <f>IF(KU262="G",0.5,IF(KU262="R",2,IF(KU262="A",1)))</f>
        <v/>
      </c>
      <c r="LY262" s="7">
        <f>(LK262*(LU262+LX262)+(LL262*(LU262+LX262)))</f>
        <v/>
      </c>
      <c r="LZ262" s="7">
        <f>(LN262*(LV262+LW262)+(LO262*(LV262+LW262)))</f>
        <v/>
      </c>
      <c r="MA262" s="11">
        <f>LY262-LZ262</f>
        <v/>
      </c>
      <c r="MB262" s="5">
        <f>MA262+2</f>
        <v/>
      </c>
      <c r="MC262" s="6">
        <f>MA262-2</f>
        <v/>
      </c>
      <c r="MD262" s="4">
        <f>LE262</f>
        <v/>
      </c>
      <c r="ME262" s="9">
        <f>IF(MD262=0,1000,MD262+0.75)</f>
        <v/>
      </c>
      <c r="MF262" s="10">
        <f>IF(MD262=0,0,MD262-0.75)</f>
        <v/>
      </c>
      <c r="MG262" s="4">
        <f>((LM262*(LU262+LX262))-((LP262*(LV262+LW262))))</f>
        <v/>
      </c>
      <c r="MH262" s="9">
        <f>MG262*1.2</f>
        <v/>
      </c>
      <c r="MI262" s="10">
        <f>MG262*0.8</f>
        <v/>
      </c>
      <c r="MJ262">
        <f>IFERROR(OT262,"")</f>
        <v/>
      </c>
      <c r="MK262">
        <f>IFERROR(OU262,"")</f>
        <v/>
      </c>
      <c r="ML262">
        <f>IFERROR(OV262,"")</f>
        <v/>
      </c>
      <c r="MM262">
        <f>IFERROR(OW262,"")</f>
        <v/>
      </c>
      <c r="MN262">
        <f>IFERROR(OX262,"")</f>
        <v/>
      </c>
      <c r="MO262">
        <f>IFERROR(OY262,"")</f>
        <v/>
      </c>
      <c r="MP262" s="1">
        <f>COUNTIFS(#REF!,LT262,#REF!,1,#REF!,"&gt;="&amp;MC262,#REF!,"&lt;="&amp;MB262,#REF!,"&lt;="&amp;ME262,#REF!,"&gt;="&amp;MF262,#REF!,"="&amp;KV262,#REF!,"="&amp;KX262)</f>
        <v/>
      </c>
      <c r="MQ262" s="1">
        <f>COUNTIFS(#REF!,LT262,#REF!,0,#REF!,"&gt;="&amp;MC262,#REF!,"&lt;="&amp;MB262,#REF!,"&lt;="&amp;ME262,#REF!,"&gt;="&amp;MF262,#REF!,"="&amp;KV262,#REF!,"="&amp;KX262)</f>
        <v/>
      </c>
      <c r="MR262" s="1">
        <f>COUNTIFS(#REF!,LT262,#REF!,1,#REF!,"&gt;="&amp;MC262,#REF!,"&lt;="&amp;MB262,#REF!,"&lt;="&amp;ME262,#REF!,"&gt;="&amp;MF262,#REF!,"="&amp;KW262,#REF!,"="&amp;KY262)</f>
        <v/>
      </c>
      <c r="MS262" s="1">
        <f>COUNTIFS(#REF!,LT262,#REF!,0,#REF!,"&gt;="&amp;MC262,#REF!,"&lt;="&amp;MB262,#REF!,"&lt;="&amp;ME262,#REF!,"&gt;="&amp;MF262,#REF!,"="&amp;KW262,#REF!,"="&amp;KY262)</f>
        <v/>
      </c>
      <c r="MT262" s="1">
        <f>COUNTIFS(#REF!,LT262,#REF!,1,#REF!,"&gt;="&amp;MI262,#REF!,"&lt;="&amp;MH262,#REF!,"&lt;="&amp;ME262,#REF!,"&gt;="&amp;MF262)</f>
        <v/>
      </c>
      <c r="MU262" s="1">
        <f>COUNTIFS(#REF!,LT262,#REF!,0,#REF!,"&gt;="&amp;MI262,#REF!,"&lt;="&amp;MH262,#REF!,"&lt;="&amp;ME262,#REF!,"&gt;="&amp;MF262)</f>
        <v/>
      </c>
      <c r="MV262" s="1">
        <f>COUNTIFS(#REF!,LT262,#REF!,1,#REF!,"&gt;="&amp;MI262,#REF!,"&lt;="&amp;MH262,#REF!,"="&amp;KZ262,#REF!,"="&amp;LA262,#REF!,"&lt;="&amp;ME262,#REF!,"&gt;="&amp;MF262)</f>
        <v/>
      </c>
      <c r="MW262" s="1">
        <f>COUNTIFS(#REF!,LT262,#REF!,0,#REF!,"&gt;="&amp;MI262,#REF!,"&lt;="&amp;MH262,#REF!,"="&amp;KZ262,#REF!,"="&amp;LA262,#REF!,"&lt;="&amp;ME262,#REF!,"&gt;="&amp;MF262)</f>
        <v/>
      </c>
      <c r="MX262" s="1">
        <f>COUNTIFS(#REF!,LT262,#REF!,1,#REF!,"&gt;="&amp;MC262,#REF!,"&lt;="&amp;MB262,#REF!,"&lt;="&amp;ME262,#REF!,"&gt;="&amp;MF262)</f>
        <v/>
      </c>
      <c r="MY262" s="1">
        <f>COUNTIFS(#REF!,LT262,#REF!,0,#REF!,"&gt;="&amp;MC262,#REF!,"&lt;="&amp;MB262,#REF!,"&lt;="&amp;ME262,#REF!,"&gt;="&amp;MF262)</f>
        <v/>
      </c>
      <c r="MZ262" s="1">
        <f>COUNTIFS(#REF!,LT262,#REF!,1,#REF!,"&lt;="&amp;ME262,#REF!,"&gt;="&amp;MF262,#REF!,"="&amp;KV262,#REF!,"="&amp;KX262)</f>
        <v/>
      </c>
      <c r="NA262" s="1">
        <f>COUNTIFS(#REF!,LT262,#REF!,0,#REF!,"&lt;="&amp;ME262,#REF!,"&gt;="&amp;MF262,#REF!,"="&amp;KV262,#REF!,"="&amp;KX262)</f>
        <v/>
      </c>
      <c r="NB262" s="1">
        <f>COUNTIFS(#REF!,LT262,#REF!,1,#REF!,"&lt;="&amp;ME262,#REF!,"&gt;="&amp;MF262,#REF!,"="&amp;KW262,#REF!,"="&amp;KY262)</f>
        <v/>
      </c>
      <c r="NC262" s="1">
        <f>COUNTIFS(#REF!,LT262,#REF!,0,#REF!,"&lt;="&amp;ME262,#REF!,"&gt;="&amp;MF262,#REF!,"="&amp;KW262,#REF!,"="&amp;KY262)</f>
        <v/>
      </c>
      <c r="ND262" s="1">
        <f>COUNTIFS(#REF!,LT262,#REF!,1,#REF!,"&gt;="&amp;MC262,#REF!,"&lt;="&amp;MB262,#REF!,"&lt;="&amp;ME262,#REF!,"&gt;="&amp;MF262,#REF!,"="&amp;KV262,#REF!,"="&amp;KX262)</f>
        <v/>
      </c>
      <c r="NE262" s="1">
        <f>COUNTIFS(#REF!,LT262,#REF!,0,#REF!,"&gt;="&amp;MC262,#REF!,"&lt;="&amp;MB262,#REF!,"&lt;="&amp;ME262,#REF!,"&gt;="&amp;MF262,#REF!,"="&amp;KV262,#REF!,"="&amp;KX262)</f>
        <v/>
      </c>
      <c r="NF262" s="1">
        <f>COUNTIFS(#REF!,LT262,#REF!,1,#REF!,"&gt;="&amp;MC262,#REF!,"&lt;="&amp;MB262,#REF!,"&lt;="&amp;ME262,#REF!,"&gt;="&amp;MF262,#REF!,"="&amp;KW262,#REF!,"="&amp;KY262)</f>
        <v/>
      </c>
      <c r="NG262" s="1">
        <f>COUNTIFS(#REF!,LT262,#REF!,0,#REF!,"&gt;="&amp;MC262,#REF!,"&lt;="&amp;MB262,#REF!,"&lt;="&amp;ME262,#REF!,"&gt;="&amp;MF262,#REF!,"="&amp;KW262,#REF!,"="&amp;KY262)</f>
        <v/>
      </c>
      <c r="NH262" s="1">
        <f>COUNTIFS(#REF!,LT262,#REF!,1,#REF!,"&gt;="&amp;MC262,#REF!,"&lt;="&amp;MB262,#REF!,"&lt;="&amp;ME262,#REF!,"&gt;="&amp;MF262,#REF!,"="&amp;KZ262,#REF!,"="&amp;LA262)</f>
        <v/>
      </c>
      <c r="NI262" s="1">
        <f>COUNTIFS(#REF!,LT262,#REF!,0,#REF!,"&gt;="&amp;MC262,#REF!,"&lt;="&amp;MB262,#REF!,"&lt;="&amp;ME262,#REF!,"&gt;="&amp;MF262,#REF!,"="&amp;KZ262,#REF!,"="&amp;LA262)</f>
        <v/>
      </c>
      <c r="NJ262" s="1">
        <f>COUNTIFS(#REF!,LT262,#REF!,1,#REF!,"&gt;="&amp;MI262,#REF!,"&lt;="&amp;MH262,#REF!,"&lt;="&amp;ME262,#REF!,"&gt;="&amp;MF262)</f>
        <v/>
      </c>
      <c r="NK262" s="1">
        <f>COUNTIFS(#REF!,LT262,#REF!,0,#REF!,"&gt;="&amp;MI262,#REF!,"&lt;="&amp;MH262,#REF!,"&lt;="&amp;ME262,#REF!,"&gt;="&amp;MF262)</f>
        <v/>
      </c>
      <c r="NL262" s="1">
        <f>COUNTIFS(#REF!,LT262,#REF!,1,#REF!,"&gt;="&amp;MI262,#REF!,"&lt;="&amp;MH262,#REF!,"="&amp;KZ262,#REF!,"="&amp;LA262,#REF!,"&lt;="&amp;ME262,#REF!,"&gt;="&amp;MF262)</f>
        <v/>
      </c>
      <c r="NM262" s="1">
        <f>COUNTIFS(#REF!,LT262,#REF!,0,#REF!,"&gt;="&amp;MI262,#REF!,"&lt;="&amp;MH262,#REF!,"="&amp;KZ262,#REF!,"="&amp;LA262,#REF!,"&lt;="&amp;ME262,#REF!,"&gt;="&amp;MF262)</f>
        <v/>
      </c>
      <c r="NN262" s="1">
        <f>COUNTIFS(#REF!,LT262,#REF!,1,#REF!,"&gt;="&amp;MC262,#REF!,"&lt;="&amp;MB262,#REF!,"&lt;="&amp;ME262,#REF!,"&gt;="&amp;MF262)</f>
        <v/>
      </c>
      <c r="NO262" s="1">
        <f>COUNTIFS(#REF!,LT262,#REF!,0,#REF!,"&gt;="&amp;MC262,#REF!,"&lt;="&amp;MB262,#REF!,"&lt;="&amp;ME262,#REF!,"&gt;="&amp;MF262)</f>
        <v/>
      </c>
      <c r="NP262" s="1">
        <f>COUNTIFS(#REF!,LT262,#REF!,1,#REF!,"&lt;="&amp;ME262,#REF!,"&gt;="&amp;MF262,#REF!,"="&amp;KV262,#REF!,"="&amp;KX262)</f>
        <v/>
      </c>
      <c r="NQ262" s="1">
        <f>COUNTIFS(#REF!,LT262,#REF!,0,#REF!,"&lt;="&amp;ME262,#REF!,"&gt;="&amp;MF262,#REF!,"="&amp;KV262,#REF!,"="&amp;KX262)</f>
        <v/>
      </c>
      <c r="NR262" s="1">
        <f>COUNTIFS(#REF!,LT262,#REF!,1,#REF!,"&lt;="&amp;ME262,#REF!,"&gt;="&amp;MF262,#REF!,"="&amp;KW262,#REF!,"="&amp;KY262)</f>
        <v/>
      </c>
      <c r="NS262" s="1">
        <f>COUNTIFS(#REF!,LT262,#REF!,0,#REF!,"&lt;="&amp;ME262,#REF!,"&gt;="&amp;MF262,#REF!,"="&amp;KW262,#REF!,"="&amp;KY262)</f>
        <v/>
      </c>
      <c r="NT262" s="1">
        <f>MP262+MR262+MT262+MV262+MX262+MZ262+NB262</f>
        <v/>
      </c>
      <c r="NU262" s="1">
        <f>MQ262+MS262+MU262+MW262+MY262+NA262+NC262</f>
        <v/>
      </c>
      <c r="NV262" s="1">
        <f>NT262+NU262</f>
        <v/>
      </c>
      <c r="NW262" s="33">
        <f>NT262/(NT262+NU262)</f>
        <v/>
      </c>
      <c r="NX262" s="3">
        <f>1/NW262</f>
        <v/>
      </c>
      <c r="NY262" s="1">
        <f>LH262</f>
        <v/>
      </c>
      <c r="NZ262" s="79">
        <f>(NW262*((NY262-1)*0.98))-((1-NW262)*1)</f>
        <v/>
      </c>
      <c r="OA262" s="34">
        <f>IF(LR262&lt;0.9,0,IF(AND(LR262&gt;1.1),0,1))</f>
        <v/>
      </c>
      <c r="OB262" s="34">
        <f>IF(LS262&lt;0.9,0,IF(AND(LS262&gt;1.1),0,1))</f>
        <v/>
      </c>
      <c r="OC262" s="32">
        <f>IF(NV262&gt;99,1,0)</f>
        <v/>
      </c>
      <c r="OD262" s="32">
        <f>IF(NZ262&gt;0.0799,1,0)</f>
        <v/>
      </c>
      <c r="OE262" s="32">
        <f>IF(NZ262&gt;OM262,1,0)</f>
        <v/>
      </c>
      <c r="OF262" s="32">
        <f>OC262+OD262+OE262+OA262+OB262</f>
        <v/>
      </c>
      <c r="OG262" s="1">
        <f>ND262+NF262+NH262+NJ262+NL262+NN262+NP262+NR262</f>
        <v/>
      </c>
      <c r="OH262" s="1">
        <f>NE262+NG262+NI262+NK262+NM262+NO262+NQ262+NS262</f>
        <v/>
      </c>
      <c r="OI262" s="1">
        <f>OG262+OH262</f>
        <v/>
      </c>
      <c r="OJ262" s="33">
        <f>OG262/(OG262+OH262)</f>
        <v/>
      </c>
      <c r="OK262" s="3">
        <f>1/OJ262</f>
        <v/>
      </c>
      <c r="OL262" s="1">
        <f>LI262</f>
        <v/>
      </c>
      <c r="OM262" s="79">
        <f>(OJ262*((OL262-1)*0.98))-((1-OJ262)*1)</f>
        <v/>
      </c>
      <c r="ON262" s="34">
        <f>IF(LR262&lt;0.9,0,IF(AND(LR262&gt;1.1),0,1))</f>
        <v/>
      </c>
      <c r="OO262" s="34">
        <f>IF(LS262&lt;0.9,0,IF(AND(LS262&gt;1.1),0,1))</f>
        <v/>
      </c>
      <c r="OP262" s="32">
        <f>IF(OI262&gt;99,1,0)</f>
        <v/>
      </c>
      <c r="OQ262" s="32">
        <f>IF(OM262&gt;0.0799,1,0)</f>
        <v/>
      </c>
      <c r="OR262" s="32">
        <f>IF(OM262&gt;OZ262,1,0)</f>
        <v/>
      </c>
      <c r="OS262" s="32">
        <f>OP262+OQ262+OR262+ON262+OO262</f>
        <v/>
      </c>
      <c r="OT262">
        <f>IF(OF262=5,"BackHome0-0",IF(AND(OS262=5),"BackAway0-0",""))</f>
        <v/>
      </c>
      <c r="OU262">
        <f>IF(OF262=5,KN262,IF(AND(OS262=5),KO262,""))</f>
        <v/>
      </c>
      <c r="OV262">
        <f>IF(OF262=5,"Match Odds",IF(AND(OS262=5),"Match Odds",""))</f>
        <v/>
      </c>
      <c r="OW262">
        <f>IF(OF262=5,KP262,IF(AND(OS262=5),KP262,""))</f>
        <v/>
      </c>
      <c r="OX262">
        <f>IF(OF262=5,"MATCH_ODDS",IF(AND(OS262=5),"MATCH_ODDS",""))</f>
        <v/>
      </c>
      <c r="OY262">
        <f>IF(OF262=5,"BACK",IF(AND(OS262=5),"BACK",""))</f>
        <v/>
      </c>
    </row>
    <row r="263" ht="16.5" customHeight="1" thickBot="1" thickTop="1">
      <c r="A263" s="2" t="n"/>
      <c r="KN263" s="1">
        <f>IF(INDEX(#REF!,MATCH('HT 0-0'!D263,#REF!,0))=INDEX(#REF!,MATCH('HT 0-0'!D263,#REF!,0)),INDEX(#REF!,MATCH('HT 0-0'!D263,#REF!,0)),"ERROR")</f>
        <v/>
      </c>
      <c r="KO263" s="1">
        <f>IF(INDEX(#REF!,MATCH('HT 0-0'!E263,#REF!,0))=INDEX(#REF!,MATCH('HT 0-0'!E263,#REF!,0)),INDEX(#REF!,MATCH('HT 0-0'!E263,#REF!,0)),"ERROR")</f>
        <v/>
      </c>
      <c r="KP263" s="1">
        <f>KN263&amp;" v "&amp;KO263</f>
        <v/>
      </c>
      <c r="KQ263">
        <f>B263&amp;"_"&amp;C263</f>
        <v/>
      </c>
      <c r="KR263" s="1">
        <f>IF((HW263/KK263)&lt;0.335,"G",IF((HW263/KK263)&gt;0.67,"R","A"))</f>
        <v/>
      </c>
      <c r="KS263" s="1">
        <f>IF((HX263/KK263)&lt;0.335,"G",IF((HX263/KK263)&gt;0.67,"R","A"))</f>
        <v/>
      </c>
      <c r="KT263" s="1">
        <f>IF((IH263/KK263)&lt;0.335,"G",IF((IH263/KK263)&gt;0.67,"R","A"))</f>
        <v/>
      </c>
      <c r="KU263" s="1">
        <f>IF((II263/KK263)&lt;0.335,"G",IF((II263/KK263)&gt;0.67,"R","A"))</f>
        <v/>
      </c>
      <c r="KV263" s="1">
        <f>IF((HZ263/KK263)&lt;0.335,"G",IF((HZ263/KK263)&gt;0.67,"R","A"))</f>
        <v/>
      </c>
      <c r="KW263" s="1">
        <f>IF((HY263/KK263)&lt;0.335,"G",IF((HY263/KK263)&gt;0.67,"R","A"))</f>
        <v/>
      </c>
      <c r="KX263" s="1">
        <f>IF((IK263/KK263)&lt;0.335,"G",IF((IK263/KK263)&gt;0.67,"R","A"))</f>
        <v/>
      </c>
      <c r="KY263" s="1">
        <f>IF((IJ263/KK263)&lt;0.335,"G",IF((IJ263/KK263)&gt;0.67,"R","A"))</f>
        <v/>
      </c>
      <c r="KZ263" s="1">
        <f>IF((HQ263/KK263)&lt;0.335,"G",IF((HQ263/KK263)&gt;0.67,"R","A"))</f>
        <v/>
      </c>
      <c r="LA263" s="1">
        <f>IF((IB263/KK263)&lt;0.335,"G",IF((IB263/KK263)&gt;0.67,"R","A"))</f>
        <v/>
      </c>
      <c r="LB263">
        <f>IF(LQ263="0-0",INDEX(Scrape!#REF!,MATCH('HT 0-0'!KP263,Scrape!$B:$B,0)),"")</f>
        <v/>
      </c>
      <c r="LC263">
        <f>IF(LQ263="0-0",INDEX(Scrape!$A:$A,MATCH('HT 0-0'!KP263,Scrape!$B:$B,0)),"")</f>
        <v/>
      </c>
      <c r="LD263">
        <f>IF(LQ263="0-0",INDEX(Scrape!$B:$B,MATCH('HT 0-0'!KP263,Scrape!$B:$B,0)),"")</f>
        <v/>
      </c>
      <c r="LE263">
        <f>IF(LQ263="0-0",INDEX(Scrape!$C:$C,MATCH('HT 0-0'!KP263,Scrape!$B:$B,0)),"")</f>
        <v/>
      </c>
      <c r="LF263">
        <f>IF(LQ263="0-0",INDEX(Scrape!$D:$D,MATCH('HT 0-0'!KP263,Scrape!$B:$B,0)),"")</f>
        <v/>
      </c>
      <c r="LG263">
        <f>IF(LQ263="0-0",INDEX(Scrape!$E:$E,MATCH('HT 0-0'!KP263,Scrape!$B:$B,0)),"")</f>
        <v/>
      </c>
      <c r="LH263">
        <f>IF(LQ263="0-0",INDEX(Scrape!$F:$F,MATCH('HT 0-0'!KP263,Scrape!$B:$B,0)),"")</f>
        <v/>
      </c>
      <c r="LI263">
        <f>IF(LQ263="0-0",INDEX(Scrape!$G:$G,MATCH('HT 0-0'!KP263,Scrape!$B:$B,0)),"")</f>
        <v/>
      </c>
      <c r="LJ263">
        <f>IF(LQ263="0-0",INDEX(Scrape!$H:$H,MATCH('HT 0-0'!KP263,Scrape!$B:$B,0)),"")</f>
        <v/>
      </c>
      <c r="LK263">
        <f>IF(LQ263="0-0",INDEX(Scrape!$I:$I,MATCH('HT 0-0'!KP263,Scrape!$B:$B,0)),"")</f>
        <v/>
      </c>
      <c r="LL263">
        <f>IF(LQ263="0-0",INDEX(Scrape!$J:$J,MATCH('HT 0-0'!KP263,Scrape!$B:$B,0)),"")</f>
        <v/>
      </c>
      <c r="LM263">
        <f>IF(LQ263="0-0",INDEX(Scrape!$K:$K,MATCH('HT 0-0'!KP263,Scrape!$B:$B,0)),"")</f>
        <v/>
      </c>
      <c r="LN263">
        <f>IF(LQ263="0-0",INDEX(Scrape!$L:$L,MATCH('HT 0-0'!KP263,Scrape!$B:$B,0)),"")</f>
        <v/>
      </c>
      <c r="LO263">
        <f>IF(LQ263="0-0",INDEX(Scrape!$M:$M,MATCH('HT 0-0'!KP263,Scrape!$B:$B,0)),"")</f>
        <v/>
      </c>
      <c r="LP263">
        <f>IF(LQ263="0-0",INDEX(Scrape!$N:$N,MATCH('HT 0-0'!KP263,Scrape!$B:$B,0)),"")</f>
        <v/>
      </c>
      <c r="LQ263">
        <f>INDEX(Scrape!$O:$O,MATCH('HT 0-0'!KP263,Scrape!$B:$B,0))</f>
        <v/>
      </c>
      <c r="LR263">
        <f>(1/LJ263)+(1/LI263)+(1/LH263)</f>
        <v/>
      </c>
      <c r="LS263">
        <f>(1/LG263)+(1/LF263)+(1/LE263)</f>
        <v/>
      </c>
      <c r="LT263" s="8">
        <f>IF(INDEX(#REF!,MATCH(KQ263,#REF!,0))=INDEX(#REF!,MATCH(KQ263,#REF!,0)),INDEX(#REF!,MATCH(KQ263,#REF!,0)),"ERROR")</f>
        <v/>
      </c>
      <c r="LU263" s="4">
        <f>IF(KR263="G",2,IF(KR263="R",0.5,IF(KR263="A",1)))</f>
        <v/>
      </c>
      <c r="LV263" s="4">
        <f>IF(KS263="G",0.5,IF(KS263="R",2,IF(KS263="A",1)))</f>
        <v/>
      </c>
      <c r="LW263" s="4">
        <f>IF(KT263="G",2,IF(KT263="R",0.5,IF(KT263="A",1)))</f>
        <v/>
      </c>
      <c r="LX263" s="4">
        <f>IF(KU263="G",0.5,IF(KU263="R",2,IF(KU263="A",1)))</f>
        <v/>
      </c>
      <c r="LY263" s="7">
        <f>(LK263*(LU263+LX263)+(LL263*(LU263+LX263)))</f>
        <v/>
      </c>
      <c r="LZ263" s="7">
        <f>(LN263*(LV263+LW263)+(LO263*(LV263+LW263)))</f>
        <v/>
      </c>
      <c r="MA263" s="11">
        <f>LY263-LZ263</f>
        <v/>
      </c>
      <c r="MB263" s="5">
        <f>MA263+2</f>
        <v/>
      </c>
      <c r="MC263" s="6">
        <f>MA263-2</f>
        <v/>
      </c>
      <c r="MD263" s="4">
        <f>LE263</f>
        <v/>
      </c>
      <c r="ME263" s="9">
        <f>IF(MD263=0,1000,MD263+0.75)</f>
        <v/>
      </c>
      <c r="MF263" s="10">
        <f>IF(MD263=0,0,MD263-0.75)</f>
        <v/>
      </c>
      <c r="MG263" s="4">
        <f>((LM263*(LU263+LX263))-((LP263*(LV263+LW263))))</f>
        <v/>
      </c>
      <c r="MH263" s="9">
        <f>MG263*1.2</f>
        <v/>
      </c>
      <c r="MI263" s="10">
        <f>MG263*0.8</f>
        <v/>
      </c>
      <c r="MJ263">
        <f>IFERROR(OT263,"")</f>
        <v/>
      </c>
      <c r="MK263">
        <f>IFERROR(OU263,"")</f>
        <v/>
      </c>
      <c r="ML263">
        <f>IFERROR(OV263,"")</f>
        <v/>
      </c>
      <c r="MM263">
        <f>IFERROR(OW263,"")</f>
        <v/>
      </c>
      <c r="MN263">
        <f>IFERROR(OX263,"")</f>
        <v/>
      </c>
      <c r="MO263">
        <f>IFERROR(OY263,"")</f>
        <v/>
      </c>
      <c r="MP263" s="1">
        <f>COUNTIFS(#REF!,LT263,#REF!,1,#REF!,"&gt;="&amp;MC263,#REF!,"&lt;="&amp;MB263,#REF!,"&lt;="&amp;ME263,#REF!,"&gt;="&amp;MF263,#REF!,"="&amp;KV263,#REF!,"="&amp;KX263)</f>
        <v/>
      </c>
      <c r="MQ263" s="1">
        <f>COUNTIFS(#REF!,LT263,#REF!,0,#REF!,"&gt;="&amp;MC263,#REF!,"&lt;="&amp;MB263,#REF!,"&lt;="&amp;ME263,#REF!,"&gt;="&amp;MF263,#REF!,"="&amp;KV263,#REF!,"="&amp;KX263)</f>
        <v/>
      </c>
      <c r="MR263" s="1">
        <f>COUNTIFS(#REF!,LT263,#REF!,1,#REF!,"&gt;="&amp;MC263,#REF!,"&lt;="&amp;MB263,#REF!,"&lt;="&amp;ME263,#REF!,"&gt;="&amp;MF263,#REF!,"="&amp;KW263,#REF!,"="&amp;KY263)</f>
        <v/>
      </c>
      <c r="MS263" s="1">
        <f>COUNTIFS(#REF!,LT263,#REF!,0,#REF!,"&gt;="&amp;MC263,#REF!,"&lt;="&amp;MB263,#REF!,"&lt;="&amp;ME263,#REF!,"&gt;="&amp;MF263,#REF!,"="&amp;KW263,#REF!,"="&amp;KY263)</f>
        <v/>
      </c>
      <c r="MT263" s="1">
        <f>COUNTIFS(#REF!,LT263,#REF!,1,#REF!,"&gt;="&amp;MI263,#REF!,"&lt;="&amp;MH263,#REF!,"&lt;="&amp;ME263,#REF!,"&gt;="&amp;MF263)</f>
        <v/>
      </c>
      <c r="MU263" s="1">
        <f>COUNTIFS(#REF!,LT263,#REF!,0,#REF!,"&gt;="&amp;MI263,#REF!,"&lt;="&amp;MH263,#REF!,"&lt;="&amp;ME263,#REF!,"&gt;="&amp;MF263)</f>
        <v/>
      </c>
      <c r="MV263" s="1">
        <f>COUNTIFS(#REF!,LT263,#REF!,1,#REF!,"&gt;="&amp;MI263,#REF!,"&lt;="&amp;MH263,#REF!,"="&amp;KZ263,#REF!,"="&amp;LA263,#REF!,"&lt;="&amp;ME263,#REF!,"&gt;="&amp;MF263)</f>
        <v/>
      </c>
      <c r="MW263" s="1">
        <f>COUNTIFS(#REF!,LT263,#REF!,0,#REF!,"&gt;="&amp;MI263,#REF!,"&lt;="&amp;MH263,#REF!,"="&amp;KZ263,#REF!,"="&amp;LA263,#REF!,"&lt;="&amp;ME263,#REF!,"&gt;="&amp;MF263)</f>
        <v/>
      </c>
      <c r="MX263" s="1">
        <f>COUNTIFS(#REF!,LT263,#REF!,1,#REF!,"&gt;="&amp;MC263,#REF!,"&lt;="&amp;MB263,#REF!,"&lt;="&amp;ME263,#REF!,"&gt;="&amp;MF263)</f>
        <v/>
      </c>
      <c r="MY263" s="1">
        <f>COUNTIFS(#REF!,LT263,#REF!,0,#REF!,"&gt;="&amp;MC263,#REF!,"&lt;="&amp;MB263,#REF!,"&lt;="&amp;ME263,#REF!,"&gt;="&amp;MF263)</f>
        <v/>
      </c>
      <c r="MZ263" s="1">
        <f>COUNTIFS(#REF!,LT263,#REF!,1,#REF!,"&lt;="&amp;ME263,#REF!,"&gt;="&amp;MF263,#REF!,"="&amp;KV263,#REF!,"="&amp;KX263)</f>
        <v/>
      </c>
      <c r="NA263" s="1">
        <f>COUNTIFS(#REF!,LT263,#REF!,0,#REF!,"&lt;="&amp;ME263,#REF!,"&gt;="&amp;MF263,#REF!,"="&amp;KV263,#REF!,"="&amp;KX263)</f>
        <v/>
      </c>
      <c r="NB263" s="1">
        <f>COUNTIFS(#REF!,LT263,#REF!,1,#REF!,"&lt;="&amp;ME263,#REF!,"&gt;="&amp;MF263,#REF!,"="&amp;KW263,#REF!,"="&amp;KY263)</f>
        <v/>
      </c>
      <c r="NC263" s="1">
        <f>COUNTIFS(#REF!,LT263,#REF!,0,#REF!,"&lt;="&amp;ME263,#REF!,"&gt;="&amp;MF263,#REF!,"="&amp;KW263,#REF!,"="&amp;KY263)</f>
        <v/>
      </c>
      <c r="ND263" s="1">
        <f>COUNTIFS(#REF!,LT263,#REF!,1,#REF!,"&gt;="&amp;MC263,#REF!,"&lt;="&amp;MB263,#REF!,"&lt;="&amp;ME263,#REF!,"&gt;="&amp;MF263,#REF!,"="&amp;KV263,#REF!,"="&amp;KX263)</f>
        <v/>
      </c>
      <c r="NE263" s="1">
        <f>COUNTIFS(#REF!,LT263,#REF!,0,#REF!,"&gt;="&amp;MC263,#REF!,"&lt;="&amp;MB263,#REF!,"&lt;="&amp;ME263,#REF!,"&gt;="&amp;MF263,#REF!,"="&amp;KV263,#REF!,"="&amp;KX263)</f>
        <v/>
      </c>
      <c r="NF263" s="1">
        <f>COUNTIFS(#REF!,LT263,#REF!,1,#REF!,"&gt;="&amp;MC263,#REF!,"&lt;="&amp;MB263,#REF!,"&lt;="&amp;ME263,#REF!,"&gt;="&amp;MF263,#REF!,"="&amp;KW263,#REF!,"="&amp;KY263)</f>
        <v/>
      </c>
      <c r="NG263" s="1">
        <f>COUNTIFS(#REF!,LT263,#REF!,0,#REF!,"&gt;="&amp;MC263,#REF!,"&lt;="&amp;MB263,#REF!,"&lt;="&amp;ME263,#REF!,"&gt;="&amp;MF263,#REF!,"="&amp;KW263,#REF!,"="&amp;KY263)</f>
        <v/>
      </c>
      <c r="NH263" s="1">
        <f>COUNTIFS(#REF!,LT263,#REF!,1,#REF!,"&gt;="&amp;MC263,#REF!,"&lt;="&amp;MB263,#REF!,"&lt;="&amp;ME263,#REF!,"&gt;="&amp;MF263,#REF!,"="&amp;KZ263,#REF!,"="&amp;LA263)</f>
        <v/>
      </c>
      <c r="NI263" s="1">
        <f>COUNTIFS(#REF!,LT263,#REF!,0,#REF!,"&gt;="&amp;MC263,#REF!,"&lt;="&amp;MB263,#REF!,"&lt;="&amp;ME263,#REF!,"&gt;="&amp;MF263,#REF!,"="&amp;KZ263,#REF!,"="&amp;LA263)</f>
        <v/>
      </c>
      <c r="NJ263" s="1">
        <f>COUNTIFS(#REF!,LT263,#REF!,1,#REF!,"&gt;="&amp;MI263,#REF!,"&lt;="&amp;MH263,#REF!,"&lt;="&amp;ME263,#REF!,"&gt;="&amp;MF263)</f>
        <v/>
      </c>
      <c r="NK263" s="1">
        <f>COUNTIFS(#REF!,LT263,#REF!,0,#REF!,"&gt;="&amp;MI263,#REF!,"&lt;="&amp;MH263,#REF!,"&lt;="&amp;ME263,#REF!,"&gt;="&amp;MF263)</f>
        <v/>
      </c>
      <c r="NL263" s="1">
        <f>COUNTIFS(#REF!,LT263,#REF!,1,#REF!,"&gt;="&amp;MI263,#REF!,"&lt;="&amp;MH263,#REF!,"="&amp;KZ263,#REF!,"="&amp;LA263,#REF!,"&lt;="&amp;ME263,#REF!,"&gt;="&amp;MF263)</f>
        <v/>
      </c>
      <c r="NM263" s="1">
        <f>COUNTIFS(#REF!,LT263,#REF!,0,#REF!,"&gt;="&amp;MI263,#REF!,"&lt;="&amp;MH263,#REF!,"="&amp;KZ263,#REF!,"="&amp;LA263,#REF!,"&lt;="&amp;ME263,#REF!,"&gt;="&amp;MF263)</f>
        <v/>
      </c>
      <c r="NN263" s="1">
        <f>COUNTIFS(#REF!,LT263,#REF!,1,#REF!,"&gt;="&amp;MC263,#REF!,"&lt;="&amp;MB263,#REF!,"&lt;="&amp;ME263,#REF!,"&gt;="&amp;MF263)</f>
        <v/>
      </c>
      <c r="NO263" s="1">
        <f>COUNTIFS(#REF!,LT263,#REF!,0,#REF!,"&gt;="&amp;MC263,#REF!,"&lt;="&amp;MB263,#REF!,"&lt;="&amp;ME263,#REF!,"&gt;="&amp;MF263)</f>
        <v/>
      </c>
      <c r="NP263" s="1">
        <f>COUNTIFS(#REF!,LT263,#REF!,1,#REF!,"&lt;="&amp;ME263,#REF!,"&gt;="&amp;MF263,#REF!,"="&amp;KV263,#REF!,"="&amp;KX263)</f>
        <v/>
      </c>
      <c r="NQ263" s="1">
        <f>COUNTIFS(#REF!,LT263,#REF!,0,#REF!,"&lt;="&amp;ME263,#REF!,"&gt;="&amp;MF263,#REF!,"="&amp;KV263,#REF!,"="&amp;KX263)</f>
        <v/>
      </c>
      <c r="NR263" s="1">
        <f>COUNTIFS(#REF!,LT263,#REF!,1,#REF!,"&lt;="&amp;ME263,#REF!,"&gt;="&amp;MF263,#REF!,"="&amp;KW263,#REF!,"="&amp;KY263)</f>
        <v/>
      </c>
      <c r="NS263" s="1">
        <f>COUNTIFS(#REF!,LT263,#REF!,0,#REF!,"&lt;="&amp;ME263,#REF!,"&gt;="&amp;MF263,#REF!,"="&amp;KW263,#REF!,"="&amp;KY263)</f>
        <v/>
      </c>
      <c r="NT263" s="1">
        <f>MP263+MR263+MT263+MV263+MX263+MZ263+NB263</f>
        <v/>
      </c>
      <c r="NU263" s="1">
        <f>MQ263+MS263+MU263+MW263+MY263+NA263+NC263</f>
        <v/>
      </c>
      <c r="NV263" s="1">
        <f>NT263+NU263</f>
        <v/>
      </c>
      <c r="NW263" s="33">
        <f>NT263/(NT263+NU263)</f>
        <v/>
      </c>
      <c r="NX263" s="3">
        <f>1/NW263</f>
        <v/>
      </c>
      <c r="NY263" s="1">
        <f>LH263</f>
        <v/>
      </c>
      <c r="NZ263" s="79">
        <f>(NW263*((NY263-1)*0.98))-((1-NW263)*1)</f>
        <v/>
      </c>
      <c r="OA263" s="34">
        <f>IF(LR263&lt;0.9,0,IF(AND(LR263&gt;1.1),0,1))</f>
        <v/>
      </c>
      <c r="OB263" s="34">
        <f>IF(LS263&lt;0.9,0,IF(AND(LS263&gt;1.1),0,1))</f>
        <v/>
      </c>
      <c r="OC263" s="32">
        <f>IF(NV263&gt;99,1,0)</f>
        <v/>
      </c>
      <c r="OD263" s="32">
        <f>IF(NZ263&gt;0.0799,1,0)</f>
        <v/>
      </c>
      <c r="OE263" s="32">
        <f>IF(NZ263&gt;OM263,1,0)</f>
        <v/>
      </c>
      <c r="OF263" s="32">
        <f>OC263+OD263+OE263+OA263+OB263</f>
        <v/>
      </c>
      <c r="OG263" s="1">
        <f>ND263+NF263+NH263+NJ263+NL263+NN263+NP263+NR263</f>
        <v/>
      </c>
      <c r="OH263" s="1">
        <f>NE263+NG263+NI263+NK263+NM263+NO263+NQ263+NS263</f>
        <v/>
      </c>
      <c r="OI263" s="1">
        <f>OG263+OH263</f>
        <v/>
      </c>
      <c r="OJ263" s="33">
        <f>OG263/(OG263+OH263)</f>
        <v/>
      </c>
      <c r="OK263" s="3">
        <f>1/OJ263</f>
        <v/>
      </c>
      <c r="OL263" s="1">
        <f>LI263</f>
        <v/>
      </c>
      <c r="OM263" s="79">
        <f>(OJ263*((OL263-1)*0.98))-((1-OJ263)*1)</f>
        <v/>
      </c>
      <c r="ON263" s="34">
        <f>IF(LR263&lt;0.9,0,IF(AND(LR263&gt;1.1),0,1))</f>
        <v/>
      </c>
      <c r="OO263" s="34">
        <f>IF(LS263&lt;0.9,0,IF(AND(LS263&gt;1.1),0,1))</f>
        <v/>
      </c>
      <c r="OP263" s="32">
        <f>IF(OI263&gt;99,1,0)</f>
        <v/>
      </c>
      <c r="OQ263" s="32">
        <f>IF(OM263&gt;0.0799,1,0)</f>
        <v/>
      </c>
      <c r="OR263" s="32">
        <f>IF(OM263&gt;OZ263,1,0)</f>
        <v/>
      </c>
      <c r="OS263" s="32">
        <f>OP263+OQ263+OR263+ON263+OO263</f>
        <v/>
      </c>
      <c r="OT263">
        <f>IF(OF263=5,"BackHome0-0",IF(AND(OS263=5),"BackAway0-0",""))</f>
        <v/>
      </c>
      <c r="OU263">
        <f>IF(OF263=5,KN263,IF(AND(OS263=5),KO263,""))</f>
        <v/>
      </c>
      <c r="OV263">
        <f>IF(OF263=5,"Match Odds",IF(AND(OS263=5),"Match Odds",""))</f>
        <v/>
      </c>
      <c r="OW263">
        <f>IF(OF263=5,KP263,IF(AND(OS263=5),KP263,""))</f>
        <v/>
      </c>
      <c r="OX263">
        <f>IF(OF263=5,"MATCH_ODDS",IF(AND(OS263=5),"MATCH_ODDS",""))</f>
        <v/>
      </c>
      <c r="OY263">
        <f>IF(OF263=5,"BACK",IF(AND(OS263=5),"BACK",""))</f>
        <v/>
      </c>
    </row>
    <row r="264" ht="16.5" customHeight="1" thickBot="1" thickTop="1">
      <c r="A264" s="2" t="n"/>
      <c r="KN264" s="1">
        <f>IF(INDEX(#REF!,MATCH('HT 0-0'!D264,#REF!,0))=INDEX(#REF!,MATCH('HT 0-0'!D264,#REF!,0)),INDEX(#REF!,MATCH('HT 0-0'!D264,#REF!,0)),"ERROR")</f>
        <v/>
      </c>
      <c r="KO264" s="1">
        <f>IF(INDEX(#REF!,MATCH('HT 0-0'!E264,#REF!,0))=INDEX(#REF!,MATCH('HT 0-0'!E264,#REF!,0)),INDEX(#REF!,MATCH('HT 0-0'!E264,#REF!,0)),"ERROR")</f>
        <v/>
      </c>
      <c r="KP264" s="1">
        <f>KN264&amp;" v "&amp;KO264</f>
        <v/>
      </c>
      <c r="KQ264">
        <f>B264&amp;"_"&amp;C264</f>
        <v/>
      </c>
      <c r="KR264" s="1">
        <f>IF((HW264/KK264)&lt;0.335,"G",IF((HW264/KK264)&gt;0.67,"R","A"))</f>
        <v/>
      </c>
      <c r="KS264" s="1">
        <f>IF((HX264/KK264)&lt;0.335,"G",IF((HX264/KK264)&gt;0.67,"R","A"))</f>
        <v/>
      </c>
      <c r="KT264" s="1">
        <f>IF((IH264/KK264)&lt;0.335,"G",IF((IH264/KK264)&gt;0.67,"R","A"))</f>
        <v/>
      </c>
      <c r="KU264" s="1">
        <f>IF((II264/KK264)&lt;0.335,"G",IF((II264/KK264)&gt;0.67,"R","A"))</f>
        <v/>
      </c>
      <c r="KV264" s="1">
        <f>IF((HZ264/KK264)&lt;0.335,"G",IF((HZ264/KK264)&gt;0.67,"R","A"))</f>
        <v/>
      </c>
      <c r="KW264" s="1">
        <f>IF((HY264/KK264)&lt;0.335,"G",IF((HY264/KK264)&gt;0.67,"R","A"))</f>
        <v/>
      </c>
      <c r="KX264" s="1">
        <f>IF((IK264/KK264)&lt;0.335,"G",IF((IK264/KK264)&gt;0.67,"R","A"))</f>
        <v/>
      </c>
      <c r="KY264" s="1">
        <f>IF((IJ264/KK264)&lt;0.335,"G",IF((IJ264/KK264)&gt;0.67,"R","A"))</f>
        <v/>
      </c>
      <c r="KZ264" s="1">
        <f>IF((HQ264/KK264)&lt;0.335,"G",IF((HQ264/KK264)&gt;0.67,"R","A"))</f>
        <v/>
      </c>
      <c r="LA264" s="1">
        <f>IF((IB264/KK264)&lt;0.335,"G",IF((IB264/KK264)&gt;0.67,"R","A"))</f>
        <v/>
      </c>
      <c r="LB264">
        <f>IF(LQ264="0-0",INDEX(Scrape!#REF!,MATCH('HT 0-0'!KP264,Scrape!$B:$B,0)),"")</f>
        <v/>
      </c>
      <c r="LC264">
        <f>IF(LQ264="0-0",INDEX(Scrape!$A:$A,MATCH('HT 0-0'!KP264,Scrape!$B:$B,0)),"")</f>
        <v/>
      </c>
      <c r="LD264">
        <f>IF(LQ264="0-0",INDEX(Scrape!$B:$B,MATCH('HT 0-0'!KP264,Scrape!$B:$B,0)),"")</f>
        <v/>
      </c>
      <c r="LE264">
        <f>IF(LQ264="0-0",INDEX(Scrape!$C:$C,MATCH('HT 0-0'!KP264,Scrape!$B:$B,0)),"")</f>
        <v/>
      </c>
      <c r="LF264">
        <f>IF(LQ264="0-0",INDEX(Scrape!$D:$D,MATCH('HT 0-0'!KP264,Scrape!$B:$B,0)),"")</f>
        <v/>
      </c>
      <c r="LG264">
        <f>IF(LQ264="0-0",INDEX(Scrape!$E:$E,MATCH('HT 0-0'!KP264,Scrape!$B:$B,0)),"")</f>
        <v/>
      </c>
      <c r="LH264">
        <f>IF(LQ264="0-0",INDEX(Scrape!$F:$F,MATCH('HT 0-0'!KP264,Scrape!$B:$B,0)),"")</f>
        <v/>
      </c>
      <c r="LI264">
        <f>IF(LQ264="0-0",INDEX(Scrape!$G:$G,MATCH('HT 0-0'!KP264,Scrape!$B:$B,0)),"")</f>
        <v/>
      </c>
      <c r="LJ264">
        <f>IF(LQ264="0-0",INDEX(Scrape!$H:$H,MATCH('HT 0-0'!KP264,Scrape!$B:$B,0)),"")</f>
        <v/>
      </c>
      <c r="LK264">
        <f>IF(LQ264="0-0",INDEX(Scrape!$I:$I,MATCH('HT 0-0'!KP264,Scrape!$B:$B,0)),"")</f>
        <v/>
      </c>
      <c r="LL264">
        <f>IF(LQ264="0-0",INDEX(Scrape!$J:$J,MATCH('HT 0-0'!KP264,Scrape!$B:$B,0)),"")</f>
        <v/>
      </c>
      <c r="LM264">
        <f>IF(LQ264="0-0",INDEX(Scrape!$K:$K,MATCH('HT 0-0'!KP264,Scrape!$B:$B,0)),"")</f>
        <v/>
      </c>
      <c r="LN264">
        <f>IF(LQ264="0-0",INDEX(Scrape!$L:$L,MATCH('HT 0-0'!KP264,Scrape!$B:$B,0)),"")</f>
        <v/>
      </c>
      <c r="LO264">
        <f>IF(LQ264="0-0",INDEX(Scrape!$M:$M,MATCH('HT 0-0'!KP264,Scrape!$B:$B,0)),"")</f>
        <v/>
      </c>
      <c r="LP264">
        <f>IF(LQ264="0-0",INDEX(Scrape!$N:$N,MATCH('HT 0-0'!KP264,Scrape!$B:$B,0)),"")</f>
        <v/>
      </c>
      <c r="LQ264">
        <f>INDEX(Scrape!$O:$O,MATCH('HT 0-0'!KP264,Scrape!$B:$B,0))</f>
        <v/>
      </c>
      <c r="LR264">
        <f>(1/LJ264)+(1/LI264)+(1/LH264)</f>
        <v/>
      </c>
      <c r="LS264">
        <f>(1/LG264)+(1/LF264)+(1/LE264)</f>
        <v/>
      </c>
      <c r="LT264" s="8">
        <f>IF(INDEX(#REF!,MATCH(KQ264,#REF!,0))=INDEX(#REF!,MATCH(KQ264,#REF!,0)),INDEX(#REF!,MATCH(KQ264,#REF!,0)),"ERROR")</f>
        <v/>
      </c>
      <c r="LU264" s="4">
        <f>IF(KR264="G",2,IF(KR264="R",0.5,IF(KR264="A",1)))</f>
        <v/>
      </c>
      <c r="LV264" s="4">
        <f>IF(KS264="G",0.5,IF(KS264="R",2,IF(KS264="A",1)))</f>
        <v/>
      </c>
      <c r="LW264" s="4">
        <f>IF(KT264="G",2,IF(KT264="R",0.5,IF(KT264="A",1)))</f>
        <v/>
      </c>
      <c r="LX264" s="4">
        <f>IF(KU264="G",0.5,IF(KU264="R",2,IF(KU264="A",1)))</f>
        <v/>
      </c>
      <c r="LY264" s="7">
        <f>(LK264*(LU264+LX264)+(LL264*(LU264+LX264)))</f>
        <v/>
      </c>
      <c r="LZ264" s="7">
        <f>(LN264*(LV264+LW264)+(LO264*(LV264+LW264)))</f>
        <v/>
      </c>
      <c r="MA264" s="11">
        <f>LY264-LZ264</f>
        <v/>
      </c>
      <c r="MB264" s="5">
        <f>MA264+2</f>
        <v/>
      </c>
      <c r="MC264" s="6">
        <f>MA264-2</f>
        <v/>
      </c>
      <c r="MD264" s="4">
        <f>LE264</f>
        <v/>
      </c>
      <c r="ME264" s="9">
        <f>IF(MD264=0,1000,MD264+0.75)</f>
        <v/>
      </c>
      <c r="MF264" s="10">
        <f>IF(MD264=0,0,MD264-0.75)</f>
        <v/>
      </c>
      <c r="MG264" s="4">
        <f>((LM264*(LU264+LX264))-((LP264*(LV264+LW264))))</f>
        <v/>
      </c>
      <c r="MH264" s="9">
        <f>MG264*1.2</f>
        <v/>
      </c>
      <c r="MI264" s="10">
        <f>MG264*0.8</f>
        <v/>
      </c>
      <c r="MJ264">
        <f>IFERROR(OT264,"")</f>
        <v/>
      </c>
      <c r="MK264">
        <f>IFERROR(OU264,"")</f>
        <v/>
      </c>
      <c r="ML264">
        <f>IFERROR(OV264,"")</f>
        <v/>
      </c>
      <c r="MM264">
        <f>IFERROR(OW264,"")</f>
        <v/>
      </c>
      <c r="MN264">
        <f>IFERROR(OX264,"")</f>
        <v/>
      </c>
      <c r="MO264">
        <f>IFERROR(OY264,"")</f>
        <v/>
      </c>
      <c r="MP264" s="1">
        <f>COUNTIFS(#REF!,LT264,#REF!,1,#REF!,"&gt;="&amp;MC264,#REF!,"&lt;="&amp;MB264,#REF!,"&lt;="&amp;ME264,#REF!,"&gt;="&amp;MF264,#REF!,"="&amp;KV264,#REF!,"="&amp;KX264)</f>
        <v/>
      </c>
      <c r="MQ264" s="1">
        <f>COUNTIFS(#REF!,LT264,#REF!,0,#REF!,"&gt;="&amp;MC264,#REF!,"&lt;="&amp;MB264,#REF!,"&lt;="&amp;ME264,#REF!,"&gt;="&amp;MF264,#REF!,"="&amp;KV264,#REF!,"="&amp;KX264)</f>
        <v/>
      </c>
      <c r="MR264" s="1">
        <f>COUNTIFS(#REF!,LT264,#REF!,1,#REF!,"&gt;="&amp;MC264,#REF!,"&lt;="&amp;MB264,#REF!,"&lt;="&amp;ME264,#REF!,"&gt;="&amp;MF264,#REF!,"="&amp;KW264,#REF!,"="&amp;KY264)</f>
        <v/>
      </c>
      <c r="MS264" s="1">
        <f>COUNTIFS(#REF!,LT264,#REF!,0,#REF!,"&gt;="&amp;MC264,#REF!,"&lt;="&amp;MB264,#REF!,"&lt;="&amp;ME264,#REF!,"&gt;="&amp;MF264,#REF!,"="&amp;KW264,#REF!,"="&amp;KY264)</f>
        <v/>
      </c>
      <c r="MT264" s="1">
        <f>COUNTIFS(#REF!,LT264,#REF!,1,#REF!,"&gt;="&amp;MI264,#REF!,"&lt;="&amp;MH264,#REF!,"&lt;="&amp;ME264,#REF!,"&gt;="&amp;MF264)</f>
        <v/>
      </c>
      <c r="MU264" s="1">
        <f>COUNTIFS(#REF!,LT264,#REF!,0,#REF!,"&gt;="&amp;MI264,#REF!,"&lt;="&amp;MH264,#REF!,"&lt;="&amp;ME264,#REF!,"&gt;="&amp;MF264)</f>
        <v/>
      </c>
      <c r="MV264" s="1">
        <f>COUNTIFS(#REF!,LT264,#REF!,1,#REF!,"&gt;="&amp;MI264,#REF!,"&lt;="&amp;MH264,#REF!,"="&amp;KZ264,#REF!,"="&amp;LA264,#REF!,"&lt;="&amp;ME264,#REF!,"&gt;="&amp;MF264)</f>
        <v/>
      </c>
      <c r="MW264" s="1">
        <f>COUNTIFS(#REF!,LT264,#REF!,0,#REF!,"&gt;="&amp;MI264,#REF!,"&lt;="&amp;MH264,#REF!,"="&amp;KZ264,#REF!,"="&amp;LA264,#REF!,"&lt;="&amp;ME264,#REF!,"&gt;="&amp;MF264)</f>
        <v/>
      </c>
      <c r="MX264" s="1">
        <f>COUNTIFS(#REF!,LT264,#REF!,1,#REF!,"&gt;="&amp;MC264,#REF!,"&lt;="&amp;MB264,#REF!,"&lt;="&amp;ME264,#REF!,"&gt;="&amp;MF264)</f>
        <v/>
      </c>
      <c r="MY264" s="1">
        <f>COUNTIFS(#REF!,LT264,#REF!,0,#REF!,"&gt;="&amp;MC264,#REF!,"&lt;="&amp;MB264,#REF!,"&lt;="&amp;ME264,#REF!,"&gt;="&amp;MF264)</f>
        <v/>
      </c>
      <c r="MZ264" s="1">
        <f>COUNTIFS(#REF!,LT264,#REF!,1,#REF!,"&lt;="&amp;ME264,#REF!,"&gt;="&amp;MF264,#REF!,"="&amp;KV264,#REF!,"="&amp;KX264)</f>
        <v/>
      </c>
      <c r="NA264" s="1">
        <f>COUNTIFS(#REF!,LT264,#REF!,0,#REF!,"&lt;="&amp;ME264,#REF!,"&gt;="&amp;MF264,#REF!,"="&amp;KV264,#REF!,"="&amp;KX264)</f>
        <v/>
      </c>
      <c r="NB264" s="1">
        <f>COUNTIFS(#REF!,LT264,#REF!,1,#REF!,"&lt;="&amp;ME264,#REF!,"&gt;="&amp;MF264,#REF!,"="&amp;KW264,#REF!,"="&amp;KY264)</f>
        <v/>
      </c>
      <c r="NC264" s="1">
        <f>COUNTIFS(#REF!,LT264,#REF!,0,#REF!,"&lt;="&amp;ME264,#REF!,"&gt;="&amp;MF264,#REF!,"="&amp;KW264,#REF!,"="&amp;KY264)</f>
        <v/>
      </c>
      <c r="ND264" s="1">
        <f>COUNTIFS(#REF!,LT264,#REF!,1,#REF!,"&gt;="&amp;MC264,#REF!,"&lt;="&amp;MB264,#REF!,"&lt;="&amp;ME264,#REF!,"&gt;="&amp;MF264,#REF!,"="&amp;KV264,#REF!,"="&amp;KX264)</f>
        <v/>
      </c>
      <c r="NE264" s="1">
        <f>COUNTIFS(#REF!,LT264,#REF!,0,#REF!,"&gt;="&amp;MC264,#REF!,"&lt;="&amp;MB264,#REF!,"&lt;="&amp;ME264,#REF!,"&gt;="&amp;MF264,#REF!,"="&amp;KV264,#REF!,"="&amp;KX264)</f>
        <v/>
      </c>
      <c r="NF264" s="1">
        <f>COUNTIFS(#REF!,LT264,#REF!,1,#REF!,"&gt;="&amp;MC264,#REF!,"&lt;="&amp;MB264,#REF!,"&lt;="&amp;ME264,#REF!,"&gt;="&amp;MF264,#REF!,"="&amp;KW264,#REF!,"="&amp;KY264)</f>
        <v/>
      </c>
      <c r="NG264" s="1">
        <f>COUNTIFS(#REF!,LT264,#REF!,0,#REF!,"&gt;="&amp;MC264,#REF!,"&lt;="&amp;MB264,#REF!,"&lt;="&amp;ME264,#REF!,"&gt;="&amp;MF264,#REF!,"="&amp;KW264,#REF!,"="&amp;KY264)</f>
        <v/>
      </c>
      <c r="NH264" s="1">
        <f>COUNTIFS(#REF!,LT264,#REF!,1,#REF!,"&gt;="&amp;MC264,#REF!,"&lt;="&amp;MB264,#REF!,"&lt;="&amp;ME264,#REF!,"&gt;="&amp;MF264,#REF!,"="&amp;KZ264,#REF!,"="&amp;LA264)</f>
        <v/>
      </c>
      <c r="NI264" s="1">
        <f>COUNTIFS(#REF!,LT264,#REF!,0,#REF!,"&gt;="&amp;MC264,#REF!,"&lt;="&amp;MB264,#REF!,"&lt;="&amp;ME264,#REF!,"&gt;="&amp;MF264,#REF!,"="&amp;KZ264,#REF!,"="&amp;LA264)</f>
        <v/>
      </c>
      <c r="NJ264" s="1">
        <f>COUNTIFS(#REF!,LT264,#REF!,1,#REF!,"&gt;="&amp;MI264,#REF!,"&lt;="&amp;MH264,#REF!,"&lt;="&amp;ME264,#REF!,"&gt;="&amp;MF264)</f>
        <v/>
      </c>
      <c r="NK264" s="1">
        <f>COUNTIFS(#REF!,LT264,#REF!,0,#REF!,"&gt;="&amp;MI264,#REF!,"&lt;="&amp;MH264,#REF!,"&lt;="&amp;ME264,#REF!,"&gt;="&amp;MF264)</f>
        <v/>
      </c>
      <c r="NL264" s="1">
        <f>COUNTIFS(#REF!,LT264,#REF!,1,#REF!,"&gt;="&amp;MI264,#REF!,"&lt;="&amp;MH264,#REF!,"="&amp;KZ264,#REF!,"="&amp;LA264,#REF!,"&lt;="&amp;ME264,#REF!,"&gt;="&amp;MF264)</f>
        <v/>
      </c>
      <c r="NM264" s="1">
        <f>COUNTIFS(#REF!,LT264,#REF!,0,#REF!,"&gt;="&amp;MI264,#REF!,"&lt;="&amp;MH264,#REF!,"="&amp;KZ264,#REF!,"="&amp;LA264,#REF!,"&lt;="&amp;ME264,#REF!,"&gt;="&amp;MF264)</f>
        <v/>
      </c>
      <c r="NN264" s="1">
        <f>COUNTIFS(#REF!,LT264,#REF!,1,#REF!,"&gt;="&amp;MC264,#REF!,"&lt;="&amp;MB264,#REF!,"&lt;="&amp;ME264,#REF!,"&gt;="&amp;MF264)</f>
        <v/>
      </c>
      <c r="NO264" s="1">
        <f>COUNTIFS(#REF!,LT264,#REF!,0,#REF!,"&gt;="&amp;MC264,#REF!,"&lt;="&amp;MB264,#REF!,"&lt;="&amp;ME264,#REF!,"&gt;="&amp;MF264)</f>
        <v/>
      </c>
      <c r="NP264" s="1">
        <f>COUNTIFS(#REF!,LT264,#REF!,1,#REF!,"&lt;="&amp;ME264,#REF!,"&gt;="&amp;MF264,#REF!,"="&amp;KV264,#REF!,"="&amp;KX264)</f>
        <v/>
      </c>
      <c r="NQ264" s="1">
        <f>COUNTIFS(#REF!,LT264,#REF!,0,#REF!,"&lt;="&amp;ME264,#REF!,"&gt;="&amp;MF264,#REF!,"="&amp;KV264,#REF!,"="&amp;KX264)</f>
        <v/>
      </c>
      <c r="NR264" s="1">
        <f>COUNTIFS(#REF!,LT264,#REF!,1,#REF!,"&lt;="&amp;ME264,#REF!,"&gt;="&amp;MF264,#REF!,"="&amp;KW264,#REF!,"="&amp;KY264)</f>
        <v/>
      </c>
      <c r="NS264" s="1">
        <f>COUNTIFS(#REF!,LT264,#REF!,0,#REF!,"&lt;="&amp;ME264,#REF!,"&gt;="&amp;MF264,#REF!,"="&amp;KW264,#REF!,"="&amp;KY264)</f>
        <v/>
      </c>
      <c r="NT264" s="1">
        <f>MP264+MR264+MT264+MV264+MX264+MZ264+NB264</f>
        <v/>
      </c>
      <c r="NU264" s="1">
        <f>MQ264+MS264+MU264+MW264+MY264+NA264+NC264</f>
        <v/>
      </c>
      <c r="NV264" s="1">
        <f>NT264+NU264</f>
        <v/>
      </c>
      <c r="NW264" s="33">
        <f>NT264/(NT264+NU264)</f>
        <v/>
      </c>
      <c r="NX264" s="3">
        <f>1/NW264</f>
        <v/>
      </c>
      <c r="NY264" s="1">
        <f>LH264</f>
        <v/>
      </c>
      <c r="NZ264" s="79">
        <f>(NW264*((NY264-1)*0.98))-((1-NW264)*1)</f>
        <v/>
      </c>
      <c r="OA264" s="34">
        <f>IF(LR264&lt;0.9,0,IF(AND(LR264&gt;1.1),0,1))</f>
        <v/>
      </c>
      <c r="OB264" s="34">
        <f>IF(LS264&lt;0.9,0,IF(AND(LS264&gt;1.1),0,1))</f>
        <v/>
      </c>
      <c r="OC264" s="32">
        <f>IF(NV264&gt;99,1,0)</f>
        <v/>
      </c>
      <c r="OD264" s="32">
        <f>IF(NZ264&gt;0.0799,1,0)</f>
        <v/>
      </c>
      <c r="OE264" s="32">
        <f>IF(NZ264&gt;OM264,1,0)</f>
        <v/>
      </c>
      <c r="OF264" s="32">
        <f>OC264+OD264+OE264+OA264+OB264</f>
        <v/>
      </c>
      <c r="OG264" s="1">
        <f>ND264+NF264+NH264+NJ264+NL264+NN264+NP264+NR264</f>
        <v/>
      </c>
      <c r="OH264" s="1">
        <f>NE264+NG264+NI264+NK264+NM264+NO264+NQ264+NS264</f>
        <v/>
      </c>
      <c r="OI264" s="1">
        <f>OG264+OH264</f>
        <v/>
      </c>
      <c r="OJ264" s="33">
        <f>OG264/(OG264+OH264)</f>
        <v/>
      </c>
      <c r="OK264" s="3">
        <f>1/OJ264</f>
        <v/>
      </c>
      <c r="OL264" s="1">
        <f>LI264</f>
        <v/>
      </c>
      <c r="OM264" s="79">
        <f>(OJ264*((OL264-1)*0.98))-((1-OJ264)*1)</f>
        <v/>
      </c>
      <c r="ON264" s="34">
        <f>IF(LR264&lt;0.9,0,IF(AND(LR264&gt;1.1),0,1))</f>
        <v/>
      </c>
      <c r="OO264" s="34">
        <f>IF(LS264&lt;0.9,0,IF(AND(LS264&gt;1.1),0,1))</f>
        <v/>
      </c>
      <c r="OP264" s="32">
        <f>IF(OI264&gt;99,1,0)</f>
        <v/>
      </c>
      <c r="OQ264" s="32">
        <f>IF(OM264&gt;0.0799,1,0)</f>
        <v/>
      </c>
      <c r="OR264" s="32">
        <f>IF(OM264&gt;OZ264,1,0)</f>
        <v/>
      </c>
      <c r="OS264" s="32">
        <f>OP264+OQ264+OR264+ON264+OO264</f>
        <v/>
      </c>
      <c r="OT264">
        <f>IF(OF264=5,"BackHome0-0",IF(AND(OS264=5),"BackAway0-0",""))</f>
        <v/>
      </c>
      <c r="OU264">
        <f>IF(OF264=5,KN264,IF(AND(OS264=5),KO264,""))</f>
        <v/>
      </c>
      <c r="OV264">
        <f>IF(OF264=5,"Match Odds",IF(AND(OS264=5),"Match Odds",""))</f>
        <v/>
      </c>
      <c r="OW264">
        <f>IF(OF264=5,KP264,IF(AND(OS264=5),KP264,""))</f>
        <v/>
      </c>
      <c r="OX264">
        <f>IF(OF264=5,"MATCH_ODDS",IF(AND(OS264=5),"MATCH_ODDS",""))</f>
        <v/>
      </c>
      <c r="OY264">
        <f>IF(OF264=5,"BACK",IF(AND(OS264=5),"BACK",""))</f>
        <v/>
      </c>
    </row>
    <row r="265" ht="16.5" customHeight="1" thickBot="1" thickTop="1">
      <c r="A265" s="2" t="n"/>
      <c r="KN265" s="1">
        <f>IF(INDEX(#REF!,MATCH('HT 0-0'!D265,#REF!,0))=INDEX(#REF!,MATCH('HT 0-0'!D265,#REF!,0)),INDEX(#REF!,MATCH('HT 0-0'!D265,#REF!,0)),"ERROR")</f>
        <v/>
      </c>
      <c r="KO265" s="1">
        <f>IF(INDEX(#REF!,MATCH('HT 0-0'!E265,#REF!,0))=INDEX(#REF!,MATCH('HT 0-0'!E265,#REF!,0)),INDEX(#REF!,MATCH('HT 0-0'!E265,#REF!,0)),"ERROR")</f>
        <v/>
      </c>
      <c r="KP265" s="1">
        <f>KN265&amp;" v "&amp;KO265</f>
        <v/>
      </c>
      <c r="KQ265">
        <f>B265&amp;"_"&amp;C265</f>
        <v/>
      </c>
      <c r="KR265" s="1">
        <f>IF((HW265/KK265)&lt;0.335,"G",IF((HW265/KK265)&gt;0.67,"R","A"))</f>
        <v/>
      </c>
      <c r="KS265" s="1">
        <f>IF((HX265/KK265)&lt;0.335,"G",IF((HX265/KK265)&gt;0.67,"R","A"))</f>
        <v/>
      </c>
      <c r="KT265" s="1">
        <f>IF((IH265/KK265)&lt;0.335,"G",IF((IH265/KK265)&gt;0.67,"R","A"))</f>
        <v/>
      </c>
      <c r="KU265" s="1">
        <f>IF((II265/KK265)&lt;0.335,"G",IF((II265/KK265)&gt;0.67,"R","A"))</f>
        <v/>
      </c>
      <c r="KV265" s="1">
        <f>IF((HZ265/KK265)&lt;0.335,"G",IF((HZ265/KK265)&gt;0.67,"R","A"))</f>
        <v/>
      </c>
      <c r="KW265" s="1">
        <f>IF((HY265/KK265)&lt;0.335,"G",IF((HY265/KK265)&gt;0.67,"R","A"))</f>
        <v/>
      </c>
      <c r="KX265" s="1">
        <f>IF((IK265/KK265)&lt;0.335,"G",IF((IK265/KK265)&gt;0.67,"R","A"))</f>
        <v/>
      </c>
      <c r="KY265" s="1">
        <f>IF((IJ265/KK265)&lt;0.335,"G",IF((IJ265/KK265)&gt;0.67,"R","A"))</f>
        <v/>
      </c>
      <c r="KZ265" s="1">
        <f>IF((HQ265/KK265)&lt;0.335,"G",IF((HQ265/KK265)&gt;0.67,"R","A"))</f>
        <v/>
      </c>
      <c r="LA265" s="1">
        <f>IF((IB265/KK265)&lt;0.335,"G",IF((IB265/KK265)&gt;0.67,"R","A"))</f>
        <v/>
      </c>
      <c r="LB265">
        <f>IF(LQ265="0-0",INDEX(Scrape!#REF!,MATCH('HT 0-0'!KP265,Scrape!$B:$B,0)),"")</f>
        <v/>
      </c>
      <c r="LC265">
        <f>IF(LQ265="0-0",INDEX(Scrape!$A:$A,MATCH('HT 0-0'!KP265,Scrape!$B:$B,0)),"")</f>
        <v/>
      </c>
      <c r="LD265">
        <f>IF(LQ265="0-0",INDEX(Scrape!$B:$B,MATCH('HT 0-0'!KP265,Scrape!$B:$B,0)),"")</f>
        <v/>
      </c>
      <c r="LE265">
        <f>IF(LQ265="0-0",INDEX(Scrape!$C:$C,MATCH('HT 0-0'!KP265,Scrape!$B:$B,0)),"")</f>
        <v/>
      </c>
      <c r="LF265">
        <f>IF(LQ265="0-0",INDEX(Scrape!$D:$D,MATCH('HT 0-0'!KP265,Scrape!$B:$B,0)),"")</f>
        <v/>
      </c>
      <c r="LG265">
        <f>IF(LQ265="0-0",INDEX(Scrape!$E:$E,MATCH('HT 0-0'!KP265,Scrape!$B:$B,0)),"")</f>
        <v/>
      </c>
      <c r="LH265">
        <f>IF(LQ265="0-0",INDEX(Scrape!$F:$F,MATCH('HT 0-0'!KP265,Scrape!$B:$B,0)),"")</f>
        <v/>
      </c>
      <c r="LI265">
        <f>IF(LQ265="0-0",INDEX(Scrape!$G:$G,MATCH('HT 0-0'!KP265,Scrape!$B:$B,0)),"")</f>
        <v/>
      </c>
      <c r="LJ265">
        <f>IF(LQ265="0-0",INDEX(Scrape!$H:$H,MATCH('HT 0-0'!KP265,Scrape!$B:$B,0)),"")</f>
        <v/>
      </c>
      <c r="LK265">
        <f>IF(LQ265="0-0",INDEX(Scrape!$I:$I,MATCH('HT 0-0'!KP265,Scrape!$B:$B,0)),"")</f>
        <v/>
      </c>
      <c r="LL265">
        <f>IF(LQ265="0-0",INDEX(Scrape!$J:$J,MATCH('HT 0-0'!KP265,Scrape!$B:$B,0)),"")</f>
        <v/>
      </c>
      <c r="LM265">
        <f>IF(LQ265="0-0",INDEX(Scrape!$K:$K,MATCH('HT 0-0'!KP265,Scrape!$B:$B,0)),"")</f>
        <v/>
      </c>
      <c r="LN265">
        <f>IF(LQ265="0-0",INDEX(Scrape!$L:$L,MATCH('HT 0-0'!KP265,Scrape!$B:$B,0)),"")</f>
        <v/>
      </c>
      <c r="LO265">
        <f>IF(LQ265="0-0",INDEX(Scrape!$M:$M,MATCH('HT 0-0'!KP265,Scrape!$B:$B,0)),"")</f>
        <v/>
      </c>
      <c r="LP265">
        <f>IF(LQ265="0-0",INDEX(Scrape!$N:$N,MATCH('HT 0-0'!KP265,Scrape!$B:$B,0)),"")</f>
        <v/>
      </c>
      <c r="LQ265">
        <f>INDEX(Scrape!$O:$O,MATCH('HT 0-0'!KP265,Scrape!$B:$B,0))</f>
        <v/>
      </c>
      <c r="LR265">
        <f>(1/LJ265)+(1/LI265)+(1/LH265)</f>
        <v/>
      </c>
      <c r="LS265">
        <f>(1/LG265)+(1/LF265)+(1/LE265)</f>
        <v/>
      </c>
      <c r="LT265" s="8">
        <f>IF(INDEX(#REF!,MATCH(KQ265,#REF!,0))=INDEX(#REF!,MATCH(KQ265,#REF!,0)),INDEX(#REF!,MATCH(KQ265,#REF!,0)),"ERROR")</f>
        <v/>
      </c>
      <c r="LU265" s="4">
        <f>IF(KR265="G",2,IF(KR265="R",0.5,IF(KR265="A",1)))</f>
        <v/>
      </c>
      <c r="LV265" s="4">
        <f>IF(KS265="G",0.5,IF(KS265="R",2,IF(KS265="A",1)))</f>
        <v/>
      </c>
      <c r="LW265" s="4">
        <f>IF(KT265="G",2,IF(KT265="R",0.5,IF(KT265="A",1)))</f>
        <v/>
      </c>
      <c r="LX265" s="4">
        <f>IF(KU265="G",0.5,IF(KU265="R",2,IF(KU265="A",1)))</f>
        <v/>
      </c>
      <c r="LY265" s="7">
        <f>(LK265*(LU265+LX265)+(LL265*(LU265+LX265)))</f>
        <v/>
      </c>
      <c r="LZ265" s="7">
        <f>(LN265*(LV265+LW265)+(LO265*(LV265+LW265)))</f>
        <v/>
      </c>
      <c r="MA265" s="11">
        <f>LY265-LZ265</f>
        <v/>
      </c>
      <c r="MB265" s="5">
        <f>MA265+2</f>
        <v/>
      </c>
      <c r="MC265" s="6">
        <f>MA265-2</f>
        <v/>
      </c>
      <c r="MD265" s="4">
        <f>LE265</f>
        <v/>
      </c>
      <c r="ME265" s="9">
        <f>IF(MD265=0,1000,MD265+0.75)</f>
        <v/>
      </c>
      <c r="MF265" s="10">
        <f>IF(MD265=0,0,MD265-0.75)</f>
        <v/>
      </c>
      <c r="MG265" s="4">
        <f>((LM265*(LU265+LX265))-((LP265*(LV265+LW265))))</f>
        <v/>
      </c>
      <c r="MH265" s="9">
        <f>MG265*1.2</f>
        <v/>
      </c>
      <c r="MI265" s="10">
        <f>MG265*0.8</f>
        <v/>
      </c>
      <c r="MJ265">
        <f>IFERROR(OT265,"")</f>
        <v/>
      </c>
      <c r="MK265">
        <f>IFERROR(OU265,"")</f>
        <v/>
      </c>
      <c r="ML265">
        <f>IFERROR(OV265,"")</f>
        <v/>
      </c>
      <c r="MM265">
        <f>IFERROR(OW265,"")</f>
        <v/>
      </c>
      <c r="MN265">
        <f>IFERROR(OX265,"")</f>
        <v/>
      </c>
      <c r="MO265">
        <f>IFERROR(OY265,"")</f>
        <v/>
      </c>
      <c r="MP265" s="1">
        <f>COUNTIFS(#REF!,LT265,#REF!,1,#REF!,"&gt;="&amp;MC265,#REF!,"&lt;="&amp;MB265,#REF!,"&lt;="&amp;ME265,#REF!,"&gt;="&amp;MF265,#REF!,"="&amp;KV265,#REF!,"="&amp;KX265)</f>
        <v/>
      </c>
      <c r="MQ265" s="1">
        <f>COUNTIFS(#REF!,LT265,#REF!,0,#REF!,"&gt;="&amp;MC265,#REF!,"&lt;="&amp;MB265,#REF!,"&lt;="&amp;ME265,#REF!,"&gt;="&amp;MF265,#REF!,"="&amp;KV265,#REF!,"="&amp;KX265)</f>
        <v/>
      </c>
      <c r="MR265" s="1">
        <f>COUNTIFS(#REF!,LT265,#REF!,1,#REF!,"&gt;="&amp;MC265,#REF!,"&lt;="&amp;MB265,#REF!,"&lt;="&amp;ME265,#REF!,"&gt;="&amp;MF265,#REF!,"="&amp;KW265,#REF!,"="&amp;KY265)</f>
        <v/>
      </c>
      <c r="MS265" s="1">
        <f>COUNTIFS(#REF!,LT265,#REF!,0,#REF!,"&gt;="&amp;MC265,#REF!,"&lt;="&amp;MB265,#REF!,"&lt;="&amp;ME265,#REF!,"&gt;="&amp;MF265,#REF!,"="&amp;KW265,#REF!,"="&amp;KY265)</f>
        <v/>
      </c>
      <c r="MT265" s="1">
        <f>COUNTIFS(#REF!,LT265,#REF!,1,#REF!,"&gt;="&amp;MI265,#REF!,"&lt;="&amp;MH265,#REF!,"&lt;="&amp;ME265,#REF!,"&gt;="&amp;MF265)</f>
        <v/>
      </c>
      <c r="MU265" s="1">
        <f>COUNTIFS(#REF!,LT265,#REF!,0,#REF!,"&gt;="&amp;MI265,#REF!,"&lt;="&amp;MH265,#REF!,"&lt;="&amp;ME265,#REF!,"&gt;="&amp;MF265)</f>
        <v/>
      </c>
      <c r="MV265" s="1">
        <f>COUNTIFS(#REF!,LT265,#REF!,1,#REF!,"&gt;="&amp;MI265,#REF!,"&lt;="&amp;MH265,#REF!,"="&amp;KZ265,#REF!,"="&amp;LA265,#REF!,"&lt;="&amp;ME265,#REF!,"&gt;="&amp;MF265)</f>
        <v/>
      </c>
      <c r="MW265" s="1">
        <f>COUNTIFS(#REF!,LT265,#REF!,0,#REF!,"&gt;="&amp;MI265,#REF!,"&lt;="&amp;MH265,#REF!,"="&amp;KZ265,#REF!,"="&amp;LA265,#REF!,"&lt;="&amp;ME265,#REF!,"&gt;="&amp;MF265)</f>
        <v/>
      </c>
      <c r="MX265" s="1">
        <f>COUNTIFS(#REF!,LT265,#REF!,1,#REF!,"&gt;="&amp;MC265,#REF!,"&lt;="&amp;MB265,#REF!,"&lt;="&amp;ME265,#REF!,"&gt;="&amp;MF265)</f>
        <v/>
      </c>
      <c r="MY265" s="1">
        <f>COUNTIFS(#REF!,LT265,#REF!,0,#REF!,"&gt;="&amp;MC265,#REF!,"&lt;="&amp;MB265,#REF!,"&lt;="&amp;ME265,#REF!,"&gt;="&amp;MF265)</f>
        <v/>
      </c>
      <c r="MZ265" s="1">
        <f>COUNTIFS(#REF!,LT265,#REF!,1,#REF!,"&lt;="&amp;ME265,#REF!,"&gt;="&amp;MF265,#REF!,"="&amp;KV265,#REF!,"="&amp;KX265)</f>
        <v/>
      </c>
      <c r="NA265" s="1">
        <f>COUNTIFS(#REF!,LT265,#REF!,0,#REF!,"&lt;="&amp;ME265,#REF!,"&gt;="&amp;MF265,#REF!,"="&amp;KV265,#REF!,"="&amp;KX265)</f>
        <v/>
      </c>
      <c r="NB265" s="1">
        <f>COUNTIFS(#REF!,LT265,#REF!,1,#REF!,"&lt;="&amp;ME265,#REF!,"&gt;="&amp;MF265,#REF!,"="&amp;KW265,#REF!,"="&amp;KY265)</f>
        <v/>
      </c>
      <c r="NC265" s="1">
        <f>COUNTIFS(#REF!,LT265,#REF!,0,#REF!,"&lt;="&amp;ME265,#REF!,"&gt;="&amp;MF265,#REF!,"="&amp;KW265,#REF!,"="&amp;KY265)</f>
        <v/>
      </c>
      <c r="ND265" s="1">
        <f>COUNTIFS(#REF!,LT265,#REF!,1,#REF!,"&gt;="&amp;MC265,#REF!,"&lt;="&amp;MB265,#REF!,"&lt;="&amp;ME265,#REF!,"&gt;="&amp;MF265,#REF!,"="&amp;KV265,#REF!,"="&amp;KX265)</f>
        <v/>
      </c>
      <c r="NE265" s="1">
        <f>COUNTIFS(#REF!,LT265,#REF!,0,#REF!,"&gt;="&amp;MC265,#REF!,"&lt;="&amp;MB265,#REF!,"&lt;="&amp;ME265,#REF!,"&gt;="&amp;MF265,#REF!,"="&amp;KV265,#REF!,"="&amp;KX265)</f>
        <v/>
      </c>
      <c r="NF265" s="1">
        <f>COUNTIFS(#REF!,LT265,#REF!,1,#REF!,"&gt;="&amp;MC265,#REF!,"&lt;="&amp;MB265,#REF!,"&lt;="&amp;ME265,#REF!,"&gt;="&amp;MF265,#REF!,"="&amp;KW265,#REF!,"="&amp;KY265)</f>
        <v/>
      </c>
      <c r="NG265" s="1">
        <f>COUNTIFS(#REF!,LT265,#REF!,0,#REF!,"&gt;="&amp;MC265,#REF!,"&lt;="&amp;MB265,#REF!,"&lt;="&amp;ME265,#REF!,"&gt;="&amp;MF265,#REF!,"="&amp;KW265,#REF!,"="&amp;KY265)</f>
        <v/>
      </c>
      <c r="NH265" s="1">
        <f>COUNTIFS(#REF!,LT265,#REF!,1,#REF!,"&gt;="&amp;MC265,#REF!,"&lt;="&amp;MB265,#REF!,"&lt;="&amp;ME265,#REF!,"&gt;="&amp;MF265,#REF!,"="&amp;KZ265,#REF!,"="&amp;LA265)</f>
        <v/>
      </c>
      <c r="NI265" s="1">
        <f>COUNTIFS(#REF!,LT265,#REF!,0,#REF!,"&gt;="&amp;MC265,#REF!,"&lt;="&amp;MB265,#REF!,"&lt;="&amp;ME265,#REF!,"&gt;="&amp;MF265,#REF!,"="&amp;KZ265,#REF!,"="&amp;LA265)</f>
        <v/>
      </c>
      <c r="NJ265" s="1">
        <f>COUNTIFS(#REF!,LT265,#REF!,1,#REF!,"&gt;="&amp;MI265,#REF!,"&lt;="&amp;MH265,#REF!,"&lt;="&amp;ME265,#REF!,"&gt;="&amp;MF265)</f>
        <v/>
      </c>
      <c r="NK265" s="1">
        <f>COUNTIFS(#REF!,LT265,#REF!,0,#REF!,"&gt;="&amp;MI265,#REF!,"&lt;="&amp;MH265,#REF!,"&lt;="&amp;ME265,#REF!,"&gt;="&amp;MF265)</f>
        <v/>
      </c>
      <c r="NL265" s="1">
        <f>COUNTIFS(#REF!,LT265,#REF!,1,#REF!,"&gt;="&amp;MI265,#REF!,"&lt;="&amp;MH265,#REF!,"="&amp;KZ265,#REF!,"="&amp;LA265,#REF!,"&lt;="&amp;ME265,#REF!,"&gt;="&amp;MF265)</f>
        <v/>
      </c>
      <c r="NM265" s="1">
        <f>COUNTIFS(#REF!,LT265,#REF!,0,#REF!,"&gt;="&amp;MI265,#REF!,"&lt;="&amp;MH265,#REF!,"="&amp;KZ265,#REF!,"="&amp;LA265,#REF!,"&lt;="&amp;ME265,#REF!,"&gt;="&amp;MF265)</f>
        <v/>
      </c>
      <c r="NN265" s="1">
        <f>COUNTIFS(#REF!,LT265,#REF!,1,#REF!,"&gt;="&amp;MC265,#REF!,"&lt;="&amp;MB265,#REF!,"&lt;="&amp;ME265,#REF!,"&gt;="&amp;MF265)</f>
        <v/>
      </c>
      <c r="NO265" s="1">
        <f>COUNTIFS(#REF!,LT265,#REF!,0,#REF!,"&gt;="&amp;MC265,#REF!,"&lt;="&amp;MB265,#REF!,"&lt;="&amp;ME265,#REF!,"&gt;="&amp;MF265)</f>
        <v/>
      </c>
      <c r="NP265" s="1">
        <f>COUNTIFS(#REF!,LT265,#REF!,1,#REF!,"&lt;="&amp;ME265,#REF!,"&gt;="&amp;MF265,#REF!,"="&amp;KV265,#REF!,"="&amp;KX265)</f>
        <v/>
      </c>
      <c r="NQ265" s="1">
        <f>COUNTIFS(#REF!,LT265,#REF!,0,#REF!,"&lt;="&amp;ME265,#REF!,"&gt;="&amp;MF265,#REF!,"="&amp;KV265,#REF!,"="&amp;KX265)</f>
        <v/>
      </c>
      <c r="NR265" s="1">
        <f>COUNTIFS(#REF!,LT265,#REF!,1,#REF!,"&lt;="&amp;ME265,#REF!,"&gt;="&amp;MF265,#REF!,"="&amp;KW265,#REF!,"="&amp;KY265)</f>
        <v/>
      </c>
      <c r="NS265" s="1">
        <f>COUNTIFS(#REF!,LT265,#REF!,0,#REF!,"&lt;="&amp;ME265,#REF!,"&gt;="&amp;MF265,#REF!,"="&amp;KW265,#REF!,"="&amp;KY265)</f>
        <v/>
      </c>
      <c r="NT265" s="1">
        <f>MP265+MR265+MT265+MV265+MX265+MZ265+NB265</f>
        <v/>
      </c>
      <c r="NU265" s="1">
        <f>MQ265+MS265+MU265+MW265+MY265+NA265+NC265</f>
        <v/>
      </c>
      <c r="NV265" s="1">
        <f>NT265+NU265</f>
        <v/>
      </c>
      <c r="NW265" s="33">
        <f>NT265/(NT265+NU265)</f>
        <v/>
      </c>
      <c r="NX265" s="3">
        <f>1/NW265</f>
        <v/>
      </c>
      <c r="NY265" s="1">
        <f>LH265</f>
        <v/>
      </c>
      <c r="NZ265" s="79">
        <f>(NW265*((NY265-1)*0.98))-((1-NW265)*1)</f>
        <v/>
      </c>
      <c r="OA265" s="34">
        <f>IF(LR265&lt;0.9,0,IF(AND(LR265&gt;1.1),0,1))</f>
        <v/>
      </c>
      <c r="OB265" s="34">
        <f>IF(LS265&lt;0.9,0,IF(AND(LS265&gt;1.1),0,1))</f>
        <v/>
      </c>
      <c r="OC265" s="32">
        <f>IF(NV265&gt;99,1,0)</f>
        <v/>
      </c>
      <c r="OD265" s="32">
        <f>IF(NZ265&gt;0.0799,1,0)</f>
        <v/>
      </c>
      <c r="OE265" s="32">
        <f>IF(NZ265&gt;OM265,1,0)</f>
        <v/>
      </c>
      <c r="OF265" s="32">
        <f>OC265+OD265+OE265+OA265+OB265</f>
        <v/>
      </c>
      <c r="OG265" s="1">
        <f>ND265+NF265+NH265+NJ265+NL265+NN265+NP265+NR265</f>
        <v/>
      </c>
      <c r="OH265" s="1">
        <f>NE265+NG265+NI265+NK265+NM265+NO265+NQ265+NS265</f>
        <v/>
      </c>
      <c r="OI265" s="1">
        <f>OG265+OH265</f>
        <v/>
      </c>
      <c r="OJ265" s="33">
        <f>OG265/(OG265+OH265)</f>
        <v/>
      </c>
      <c r="OK265" s="3">
        <f>1/OJ265</f>
        <v/>
      </c>
      <c r="OL265" s="1">
        <f>LI265</f>
        <v/>
      </c>
      <c r="OM265" s="79">
        <f>(OJ265*((OL265-1)*0.98))-((1-OJ265)*1)</f>
        <v/>
      </c>
      <c r="ON265" s="34">
        <f>IF(LR265&lt;0.9,0,IF(AND(LR265&gt;1.1),0,1))</f>
        <v/>
      </c>
      <c r="OO265" s="34">
        <f>IF(LS265&lt;0.9,0,IF(AND(LS265&gt;1.1),0,1))</f>
        <v/>
      </c>
      <c r="OP265" s="32">
        <f>IF(OI265&gt;99,1,0)</f>
        <v/>
      </c>
      <c r="OQ265" s="32">
        <f>IF(OM265&gt;0.0799,1,0)</f>
        <v/>
      </c>
      <c r="OR265" s="32">
        <f>IF(OM265&gt;OZ265,1,0)</f>
        <v/>
      </c>
      <c r="OS265" s="32">
        <f>OP265+OQ265+OR265+ON265+OO265</f>
        <v/>
      </c>
      <c r="OT265">
        <f>IF(OF265=5,"BackHome0-0",IF(AND(OS265=5),"BackAway0-0",""))</f>
        <v/>
      </c>
      <c r="OU265">
        <f>IF(OF265=5,KN265,IF(AND(OS265=5),KO265,""))</f>
        <v/>
      </c>
      <c r="OV265">
        <f>IF(OF265=5,"Match Odds",IF(AND(OS265=5),"Match Odds",""))</f>
        <v/>
      </c>
      <c r="OW265">
        <f>IF(OF265=5,KP265,IF(AND(OS265=5),KP265,""))</f>
        <v/>
      </c>
      <c r="OX265">
        <f>IF(OF265=5,"MATCH_ODDS",IF(AND(OS265=5),"MATCH_ODDS",""))</f>
        <v/>
      </c>
      <c r="OY265">
        <f>IF(OF265=5,"BACK",IF(AND(OS265=5),"BACK",""))</f>
        <v/>
      </c>
    </row>
    <row r="266" ht="16.5" customHeight="1" thickBot="1" thickTop="1">
      <c r="A266" s="2" t="n"/>
      <c r="KN266" s="1">
        <f>IF(INDEX(#REF!,MATCH('HT 0-0'!D266,#REF!,0))=INDEX(#REF!,MATCH('HT 0-0'!D266,#REF!,0)),INDEX(#REF!,MATCH('HT 0-0'!D266,#REF!,0)),"ERROR")</f>
        <v/>
      </c>
      <c r="KO266" s="1">
        <f>IF(INDEX(#REF!,MATCH('HT 0-0'!E266,#REF!,0))=INDEX(#REF!,MATCH('HT 0-0'!E266,#REF!,0)),INDEX(#REF!,MATCH('HT 0-0'!E266,#REF!,0)),"ERROR")</f>
        <v/>
      </c>
      <c r="KP266" s="1">
        <f>KN266&amp;" v "&amp;KO266</f>
        <v/>
      </c>
      <c r="KQ266">
        <f>B266&amp;"_"&amp;C266</f>
        <v/>
      </c>
      <c r="KR266" s="1">
        <f>IF((HW266/KK266)&lt;0.335,"G",IF((HW266/KK266)&gt;0.67,"R","A"))</f>
        <v/>
      </c>
      <c r="KS266" s="1">
        <f>IF((HX266/KK266)&lt;0.335,"G",IF((HX266/KK266)&gt;0.67,"R","A"))</f>
        <v/>
      </c>
      <c r="KT266" s="1">
        <f>IF((IH266/KK266)&lt;0.335,"G",IF((IH266/KK266)&gt;0.67,"R","A"))</f>
        <v/>
      </c>
      <c r="KU266" s="1">
        <f>IF((II266/KK266)&lt;0.335,"G",IF((II266/KK266)&gt;0.67,"R","A"))</f>
        <v/>
      </c>
      <c r="KV266" s="1">
        <f>IF((HZ266/KK266)&lt;0.335,"G",IF((HZ266/KK266)&gt;0.67,"R","A"))</f>
        <v/>
      </c>
      <c r="KW266" s="1">
        <f>IF((HY266/KK266)&lt;0.335,"G",IF((HY266/KK266)&gt;0.67,"R","A"))</f>
        <v/>
      </c>
      <c r="KX266" s="1">
        <f>IF((IK266/KK266)&lt;0.335,"G",IF((IK266/KK266)&gt;0.67,"R","A"))</f>
        <v/>
      </c>
      <c r="KY266" s="1">
        <f>IF((IJ266/KK266)&lt;0.335,"G",IF((IJ266/KK266)&gt;0.67,"R","A"))</f>
        <v/>
      </c>
      <c r="KZ266" s="1">
        <f>IF((HQ266/KK266)&lt;0.335,"G",IF((HQ266/KK266)&gt;0.67,"R","A"))</f>
        <v/>
      </c>
      <c r="LA266" s="1">
        <f>IF((IB266/KK266)&lt;0.335,"G",IF((IB266/KK266)&gt;0.67,"R","A"))</f>
        <v/>
      </c>
      <c r="LB266">
        <f>IF(LQ266="0-0",INDEX(Scrape!#REF!,MATCH('HT 0-0'!KP266,Scrape!$B:$B,0)),"")</f>
        <v/>
      </c>
      <c r="LC266">
        <f>IF(LQ266="0-0",INDEX(Scrape!$A:$A,MATCH('HT 0-0'!KP266,Scrape!$B:$B,0)),"")</f>
        <v/>
      </c>
      <c r="LD266">
        <f>IF(LQ266="0-0",INDEX(Scrape!$B:$B,MATCH('HT 0-0'!KP266,Scrape!$B:$B,0)),"")</f>
        <v/>
      </c>
      <c r="LE266">
        <f>IF(LQ266="0-0",INDEX(Scrape!$C:$C,MATCH('HT 0-0'!KP266,Scrape!$B:$B,0)),"")</f>
        <v/>
      </c>
      <c r="LF266">
        <f>IF(LQ266="0-0",INDEX(Scrape!$D:$D,MATCH('HT 0-0'!KP266,Scrape!$B:$B,0)),"")</f>
        <v/>
      </c>
      <c r="LG266">
        <f>IF(LQ266="0-0",INDEX(Scrape!$E:$E,MATCH('HT 0-0'!KP266,Scrape!$B:$B,0)),"")</f>
        <v/>
      </c>
      <c r="LH266">
        <f>IF(LQ266="0-0",INDEX(Scrape!$F:$F,MATCH('HT 0-0'!KP266,Scrape!$B:$B,0)),"")</f>
        <v/>
      </c>
      <c r="LI266">
        <f>IF(LQ266="0-0",INDEX(Scrape!$G:$G,MATCH('HT 0-0'!KP266,Scrape!$B:$B,0)),"")</f>
        <v/>
      </c>
      <c r="LJ266">
        <f>IF(LQ266="0-0",INDEX(Scrape!$H:$H,MATCH('HT 0-0'!KP266,Scrape!$B:$B,0)),"")</f>
        <v/>
      </c>
      <c r="LK266">
        <f>IF(LQ266="0-0",INDEX(Scrape!$I:$I,MATCH('HT 0-0'!KP266,Scrape!$B:$B,0)),"")</f>
        <v/>
      </c>
      <c r="LL266">
        <f>IF(LQ266="0-0",INDEX(Scrape!$J:$J,MATCH('HT 0-0'!KP266,Scrape!$B:$B,0)),"")</f>
        <v/>
      </c>
      <c r="LM266">
        <f>IF(LQ266="0-0",INDEX(Scrape!$K:$K,MATCH('HT 0-0'!KP266,Scrape!$B:$B,0)),"")</f>
        <v/>
      </c>
      <c r="LN266">
        <f>IF(LQ266="0-0",INDEX(Scrape!$L:$L,MATCH('HT 0-0'!KP266,Scrape!$B:$B,0)),"")</f>
        <v/>
      </c>
      <c r="LO266">
        <f>IF(LQ266="0-0",INDEX(Scrape!$M:$M,MATCH('HT 0-0'!KP266,Scrape!$B:$B,0)),"")</f>
        <v/>
      </c>
      <c r="LP266">
        <f>IF(LQ266="0-0",INDEX(Scrape!$N:$N,MATCH('HT 0-0'!KP266,Scrape!$B:$B,0)),"")</f>
        <v/>
      </c>
      <c r="LQ266">
        <f>INDEX(Scrape!$O:$O,MATCH('HT 0-0'!KP266,Scrape!$B:$B,0))</f>
        <v/>
      </c>
      <c r="LR266">
        <f>(1/LJ266)+(1/LI266)+(1/LH266)</f>
        <v/>
      </c>
      <c r="LS266">
        <f>(1/LG266)+(1/LF266)+(1/LE266)</f>
        <v/>
      </c>
      <c r="LT266" s="8">
        <f>IF(INDEX(#REF!,MATCH(KQ266,#REF!,0))=INDEX(#REF!,MATCH(KQ266,#REF!,0)),INDEX(#REF!,MATCH(KQ266,#REF!,0)),"ERROR")</f>
        <v/>
      </c>
      <c r="LU266" s="4">
        <f>IF(KR266="G",2,IF(KR266="R",0.5,IF(KR266="A",1)))</f>
        <v/>
      </c>
      <c r="LV266" s="4">
        <f>IF(KS266="G",0.5,IF(KS266="R",2,IF(KS266="A",1)))</f>
        <v/>
      </c>
      <c r="LW266" s="4">
        <f>IF(KT266="G",2,IF(KT266="R",0.5,IF(KT266="A",1)))</f>
        <v/>
      </c>
      <c r="LX266" s="4">
        <f>IF(KU266="G",0.5,IF(KU266="R",2,IF(KU266="A",1)))</f>
        <v/>
      </c>
      <c r="LY266" s="7">
        <f>(LK266*(LU266+LX266)+(LL266*(LU266+LX266)))</f>
        <v/>
      </c>
      <c r="LZ266" s="7">
        <f>(LN266*(LV266+LW266)+(LO266*(LV266+LW266)))</f>
        <v/>
      </c>
      <c r="MA266" s="11">
        <f>LY266-LZ266</f>
        <v/>
      </c>
      <c r="MB266" s="5">
        <f>MA266+2</f>
        <v/>
      </c>
      <c r="MC266" s="6">
        <f>MA266-2</f>
        <v/>
      </c>
      <c r="MD266" s="4">
        <f>LE266</f>
        <v/>
      </c>
      <c r="ME266" s="9">
        <f>IF(MD266=0,1000,MD266+0.75)</f>
        <v/>
      </c>
      <c r="MF266" s="10">
        <f>IF(MD266=0,0,MD266-0.75)</f>
        <v/>
      </c>
      <c r="MG266" s="4">
        <f>((LM266*(LU266+LX266))-((LP266*(LV266+LW266))))</f>
        <v/>
      </c>
      <c r="MH266" s="9">
        <f>MG266*1.2</f>
        <v/>
      </c>
      <c r="MI266" s="10">
        <f>MG266*0.8</f>
        <v/>
      </c>
      <c r="MJ266">
        <f>IFERROR(OT266,"")</f>
        <v/>
      </c>
      <c r="MK266">
        <f>IFERROR(OU266,"")</f>
        <v/>
      </c>
      <c r="ML266">
        <f>IFERROR(OV266,"")</f>
        <v/>
      </c>
      <c r="MM266">
        <f>IFERROR(OW266,"")</f>
        <v/>
      </c>
      <c r="MN266">
        <f>IFERROR(OX266,"")</f>
        <v/>
      </c>
      <c r="MO266">
        <f>IFERROR(OY266,"")</f>
        <v/>
      </c>
      <c r="MP266" s="1">
        <f>COUNTIFS(#REF!,LT266,#REF!,1,#REF!,"&gt;="&amp;MC266,#REF!,"&lt;="&amp;MB266,#REF!,"&lt;="&amp;ME266,#REF!,"&gt;="&amp;MF266,#REF!,"="&amp;KV266,#REF!,"="&amp;KX266)</f>
        <v/>
      </c>
      <c r="MQ266" s="1">
        <f>COUNTIFS(#REF!,LT266,#REF!,0,#REF!,"&gt;="&amp;MC266,#REF!,"&lt;="&amp;MB266,#REF!,"&lt;="&amp;ME266,#REF!,"&gt;="&amp;MF266,#REF!,"="&amp;KV266,#REF!,"="&amp;KX266)</f>
        <v/>
      </c>
      <c r="MR266" s="1">
        <f>COUNTIFS(#REF!,LT266,#REF!,1,#REF!,"&gt;="&amp;MC266,#REF!,"&lt;="&amp;MB266,#REF!,"&lt;="&amp;ME266,#REF!,"&gt;="&amp;MF266,#REF!,"="&amp;KW266,#REF!,"="&amp;KY266)</f>
        <v/>
      </c>
      <c r="MS266" s="1">
        <f>COUNTIFS(#REF!,LT266,#REF!,0,#REF!,"&gt;="&amp;MC266,#REF!,"&lt;="&amp;MB266,#REF!,"&lt;="&amp;ME266,#REF!,"&gt;="&amp;MF266,#REF!,"="&amp;KW266,#REF!,"="&amp;KY266)</f>
        <v/>
      </c>
      <c r="MT266" s="1">
        <f>COUNTIFS(#REF!,LT266,#REF!,1,#REF!,"&gt;="&amp;MI266,#REF!,"&lt;="&amp;MH266,#REF!,"&lt;="&amp;ME266,#REF!,"&gt;="&amp;MF266)</f>
        <v/>
      </c>
      <c r="MU266" s="1">
        <f>COUNTIFS(#REF!,LT266,#REF!,0,#REF!,"&gt;="&amp;MI266,#REF!,"&lt;="&amp;MH266,#REF!,"&lt;="&amp;ME266,#REF!,"&gt;="&amp;MF266)</f>
        <v/>
      </c>
      <c r="MV266" s="1">
        <f>COUNTIFS(#REF!,LT266,#REF!,1,#REF!,"&gt;="&amp;MI266,#REF!,"&lt;="&amp;MH266,#REF!,"="&amp;KZ266,#REF!,"="&amp;LA266,#REF!,"&lt;="&amp;ME266,#REF!,"&gt;="&amp;MF266)</f>
        <v/>
      </c>
      <c r="MW266" s="1">
        <f>COUNTIFS(#REF!,LT266,#REF!,0,#REF!,"&gt;="&amp;MI266,#REF!,"&lt;="&amp;MH266,#REF!,"="&amp;KZ266,#REF!,"="&amp;LA266,#REF!,"&lt;="&amp;ME266,#REF!,"&gt;="&amp;MF266)</f>
        <v/>
      </c>
      <c r="MX266" s="1">
        <f>COUNTIFS(#REF!,LT266,#REF!,1,#REF!,"&gt;="&amp;MC266,#REF!,"&lt;="&amp;MB266,#REF!,"&lt;="&amp;ME266,#REF!,"&gt;="&amp;MF266)</f>
        <v/>
      </c>
      <c r="MY266" s="1">
        <f>COUNTIFS(#REF!,LT266,#REF!,0,#REF!,"&gt;="&amp;MC266,#REF!,"&lt;="&amp;MB266,#REF!,"&lt;="&amp;ME266,#REF!,"&gt;="&amp;MF266)</f>
        <v/>
      </c>
      <c r="MZ266" s="1">
        <f>COUNTIFS(#REF!,LT266,#REF!,1,#REF!,"&lt;="&amp;ME266,#REF!,"&gt;="&amp;MF266,#REF!,"="&amp;KV266,#REF!,"="&amp;KX266)</f>
        <v/>
      </c>
      <c r="NA266" s="1">
        <f>COUNTIFS(#REF!,LT266,#REF!,0,#REF!,"&lt;="&amp;ME266,#REF!,"&gt;="&amp;MF266,#REF!,"="&amp;KV266,#REF!,"="&amp;KX266)</f>
        <v/>
      </c>
      <c r="NB266" s="1">
        <f>COUNTIFS(#REF!,LT266,#REF!,1,#REF!,"&lt;="&amp;ME266,#REF!,"&gt;="&amp;MF266,#REF!,"="&amp;KW266,#REF!,"="&amp;KY266)</f>
        <v/>
      </c>
      <c r="NC266" s="1">
        <f>COUNTIFS(#REF!,LT266,#REF!,0,#REF!,"&lt;="&amp;ME266,#REF!,"&gt;="&amp;MF266,#REF!,"="&amp;KW266,#REF!,"="&amp;KY266)</f>
        <v/>
      </c>
      <c r="ND266" s="1">
        <f>COUNTIFS(#REF!,LT266,#REF!,1,#REF!,"&gt;="&amp;MC266,#REF!,"&lt;="&amp;MB266,#REF!,"&lt;="&amp;ME266,#REF!,"&gt;="&amp;MF266,#REF!,"="&amp;KV266,#REF!,"="&amp;KX266)</f>
        <v/>
      </c>
      <c r="NE266" s="1">
        <f>COUNTIFS(#REF!,LT266,#REF!,0,#REF!,"&gt;="&amp;MC266,#REF!,"&lt;="&amp;MB266,#REF!,"&lt;="&amp;ME266,#REF!,"&gt;="&amp;MF266,#REF!,"="&amp;KV266,#REF!,"="&amp;KX266)</f>
        <v/>
      </c>
      <c r="NF266" s="1">
        <f>COUNTIFS(#REF!,LT266,#REF!,1,#REF!,"&gt;="&amp;MC266,#REF!,"&lt;="&amp;MB266,#REF!,"&lt;="&amp;ME266,#REF!,"&gt;="&amp;MF266,#REF!,"="&amp;KW266,#REF!,"="&amp;KY266)</f>
        <v/>
      </c>
      <c r="NG266" s="1">
        <f>COUNTIFS(#REF!,LT266,#REF!,0,#REF!,"&gt;="&amp;MC266,#REF!,"&lt;="&amp;MB266,#REF!,"&lt;="&amp;ME266,#REF!,"&gt;="&amp;MF266,#REF!,"="&amp;KW266,#REF!,"="&amp;KY266)</f>
        <v/>
      </c>
      <c r="NH266" s="1">
        <f>COUNTIFS(#REF!,LT266,#REF!,1,#REF!,"&gt;="&amp;MC266,#REF!,"&lt;="&amp;MB266,#REF!,"&lt;="&amp;ME266,#REF!,"&gt;="&amp;MF266,#REF!,"="&amp;KZ266,#REF!,"="&amp;LA266)</f>
        <v/>
      </c>
      <c r="NI266" s="1">
        <f>COUNTIFS(#REF!,LT266,#REF!,0,#REF!,"&gt;="&amp;MC266,#REF!,"&lt;="&amp;MB266,#REF!,"&lt;="&amp;ME266,#REF!,"&gt;="&amp;MF266,#REF!,"="&amp;KZ266,#REF!,"="&amp;LA266)</f>
        <v/>
      </c>
      <c r="NJ266" s="1">
        <f>COUNTIFS(#REF!,LT266,#REF!,1,#REF!,"&gt;="&amp;MI266,#REF!,"&lt;="&amp;MH266,#REF!,"&lt;="&amp;ME266,#REF!,"&gt;="&amp;MF266)</f>
        <v/>
      </c>
      <c r="NK266" s="1">
        <f>COUNTIFS(#REF!,LT266,#REF!,0,#REF!,"&gt;="&amp;MI266,#REF!,"&lt;="&amp;MH266,#REF!,"&lt;="&amp;ME266,#REF!,"&gt;="&amp;MF266)</f>
        <v/>
      </c>
      <c r="NL266" s="1">
        <f>COUNTIFS(#REF!,LT266,#REF!,1,#REF!,"&gt;="&amp;MI266,#REF!,"&lt;="&amp;MH266,#REF!,"="&amp;KZ266,#REF!,"="&amp;LA266,#REF!,"&lt;="&amp;ME266,#REF!,"&gt;="&amp;MF266)</f>
        <v/>
      </c>
      <c r="NM266" s="1">
        <f>COUNTIFS(#REF!,LT266,#REF!,0,#REF!,"&gt;="&amp;MI266,#REF!,"&lt;="&amp;MH266,#REF!,"="&amp;KZ266,#REF!,"="&amp;LA266,#REF!,"&lt;="&amp;ME266,#REF!,"&gt;="&amp;MF266)</f>
        <v/>
      </c>
      <c r="NN266" s="1">
        <f>COUNTIFS(#REF!,LT266,#REF!,1,#REF!,"&gt;="&amp;MC266,#REF!,"&lt;="&amp;MB266,#REF!,"&lt;="&amp;ME266,#REF!,"&gt;="&amp;MF266)</f>
        <v/>
      </c>
      <c r="NO266" s="1">
        <f>COUNTIFS(#REF!,LT266,#REF!,0,#REF!,"&gt;="&amp;MC266,#REF!,"&lt;="&amp;MB266,#REF!,"&lt;="&amp;ME266,#REF!,"&gt;="&amp;MF266)</f>
        <v/>
      </c>
      <c r="NP266" s="1">
        <f>COUNTIFS(#REF!,LT266,#REF!,1,#REF!,"&lt;="&amp;ME266,#REF!,"&gt;="&amp;MF266,#REF!,"="&amp;KV266,#REF!,"="&amp;KX266)</f>
        <v/>
      </c>
      <c r="NQ266" s="1">
        <f>COUNTIFS(#REF!,LT266,#REF!,0,#REF!,"&lt;="&amp;ME266,#REF!,"&gt;="&amp;MF266,#REF!,"="&amp;KV266,#REF!,"="&amp;KX266)</f>
        <v/>
      </c>
      <c r="NR266" s="1">
        <f>COUNTIFS(#REF!,LT266,#REF!,1,#REF!,"&lt;="&amp;ME266,#REF!,"&gt;="&amp;MF266,#REF!,"="&amp;KW266,#REF!,"="&amp;KY266)</f>
        <v/>
      </c>
      <c r="NS266" s="1">
        <f>COUNTIFS(#REF!,LT266,#REF!,0,#REF!,"&lt;="&amp;ME266,#REF!,"&gt;="&amp;MF266,#REF!,"="&amp;KW266,#REF!,"="&amp;KY266)</f>
        <v/>
      </c>
      <c r="NT266" s="1">
        <f>MP266+MR266+MT266+MV266+MX266+MZ266+NB266</f>
        <v/>
      </c>
      <c r="NU266" s="1">
        <f>MQ266+MS266+MU266+MW266+MY266+NA266+NC266</f>
        <v/>
      </c>
      <c r="NV266" s="1">
        <f>NT266+NU266</f>
        <v/>
      </c>
      <c r="NW266" s="33">
        <f>NT266/(NT266+NU266)</f>
        <v/>
      </c>
      <c r="NX266" s="3">
        <f>1/NW266</f>
        <v/>
      </c>
      <c r="NY266" s="1">
        <f>LH266</f>
        <v/>
      </c>
      <c r="NZ266" s="79">
        <f>(NW266*((NY266-1)*0.98))-((1-NW266)*1)</f>
        <v/>
      </c>
      <c r="OA266" s="34">
        <f>IF(LR266&lt;0.9,0,IF(AND(LR266&gt;1.1),0,1))</f>
        <v/>
      </c>
      <c r="OB266" s="34">
        <f>IF(LS266&lt;0.9,0,IF(AND(LS266&gt;1.1),0,1))</f>
        <v/>
      </c>
      <c r="OC266" s="32">
        <f>IF(NV266&gt;99,1,0)</f>
        <v/>
      </c>
      <c r="OD266" s="32">
        <f>IF(NZ266&gt;0.0799,1,0)</f>
        <v/>
      </c>
      <c r="OE266" s="32">
        <f>IF(NZ266&gt;OM266,1,0)</f>
        <v/>
      </c>
      <c r="OF266" s="32">
        <f>OC266+OD266+OE266+OA266+OB266</f>
        <v/>
      </c>
      <c r="OG266" s="1">
        <f>ND266+NF266+NH266+NJ266+NL266+NN266+NP266+NR266</f>
        <v/>
      </c>
      <c r="OH266" s="1">
        <f>NE266+NG266+NI266+NK266+NM266+NO266+NQ266+NS266</f>
        <v/>
      </c>
      <c r="OI266" s="1">
        <f>OG266+OH266</f>
        <v/>
      </c>
      <c r="OJ266" s="33">
        <f>OG266/(OG266+OH266)</f>
        <v/>
      </c>
      <c r="OK266" s="3">
        <f>1/OJ266</f>
        <v/>
      </c>
      <c r="OL266" s="1">
        <f>LI266</f>
        <v/>
      </c>
      <c r="OM266" s="79">
        <f>(OJ266*((OL266-1)*0.98))-((1-OJ266)*1)</f>
        <v/>
      </c>
      <c r="ON266" s="34">
        <f>IF(LR266&lt;0.9,0,IF(AND(LR266&gt;1.1),0,1))</f>
        <v/>
      </c>
      <c r="OO266" s="34">
        <f>IF(LS266&lt;0.9,0,IF(AND(LS266&gt;1.1),0,1))</f>
        <v/>
      </c>
      <c r="OP266" s="32">
        <f>IF(OI266&gt;99,1,0)</f>
        <v/>
      </c>
      <c r="OQ266" s="32">
        <f>IF(OM266&gt;0.0799,1,0)</f>
        <v/>
      </c>
      <c r="OR266" s="32">
        <f>IF(OM266&gt;OZ266,1,0)</f>
        <v/>
      </c>
      <c r="OS266" s="32">
        <f>OP266+OQ266+OR266+ON266+OO266</f>
        <v/>
      </c>
      <c r="OT266">
        <f>IF(OF266=5,"BackHome0-0",IF(AND(OS266=5),"BackAway0-0",""))</f>
        <v/>
      </c>
      <c r="OU266">
        <f>IF(OF266=5,KN266,IF(AND(OS266=5),KO266,""))</f>
        <v/>
      </c>
      <c r="OV266">
        <f>IF(OF266=5,"Match Odds",IF(AND(OS266=5),"Match Odds",""))</f>
        <v/>
      </c>
      <c r="OW266">
        <f>IF(OF266=5,KP266,IF(AND(OS266=5),KP266,""))</f>
        <v/>
      </c>
      <c r="OX266">
        <f>IF(OF266=5,"MATCH_ODDS",IF(AND(OS266=5),"MATCH_ODDS",""))</f>
        <v/>
      </c>
      <c r="OY266">
        <f>IF(OF266=5,"BACK",IF(AND(OS266=5),"BACK",""))</f>
        <v/>
      </c>
    </row>
    <row r="267" ht="16.5" customHeight="1" thickBot="1" thickTop="1">
      <c r="A267" s="2" t="n"/>
      <c r="KN267" s="1">
        <f>IF(INDEX(#REF!,MATCH('HT 0-0'!D267,#REF!,0))=INDEX(#REF!,MATCH('HT 0-0'!D267,#REF!,0)),INDEX(#REF!,MATCH('HT 0-0'!D267,#REF!,0)),"ERROR")</f>
        <v/>
      </c>
      <c r="KO267" s="1">
        <f>IF(INDEX(#REF!,MATCH('HT 0-0'!E267,#REF!,0))=INDEX(#REF!,MATCH('HT 0-0'!E267,#REF!,0)),INDEX(#REF!,MATCH('HT 0-0'!E267,#REF!,0)),"ERROR")</f>
        <v/>
      </c>
      <c r="KP267" s="1">
        <f>KN267&amp;" v "&amp;KO267</f>
        <v/>
      </c>
      <c r="KQ267">
        <f>B267&amp;"_"&amp;C267</f>
        <v/>
      </c>
      <c r="KR267" s="1">
        <f>IF((HW267/KK267)&lt;0.335,"G",IF((HW267/KK267)&gt;0.67,"R","A"))</f>
        <v/>
      </c>
      <c r="KS267" s="1">
        <f>IF((HX267/KK267)&lt;0.335,"G",IF((HX267/KK267)&gt;0.67,"R","A"))</f>
        <v/>
      </c>
      <c r="KT267" s="1">
        <f>IF((IH267/KK267)&lt;0.335,"G",IF((IH267/KK267)&gt;0.67,"R","A"))</f>
        <v/>
      </c>
      <c r="KU267" s="1">
        <f>IF((II267/KK267)&lt;0.335,"G",IF((II267/KK267)&gt;0.67,"R","A"))</f>
        <v/>
      </c>
      <c r="KV267" s="1">
        <f>IF((HZ267/KK267)&lt;0.335,"G",IF((HZ267/KK267)&gt;0.67,"R","A"))</f>
        <v/>
      </c>
      <c r="KW267" s="1">
        <f>IF((HY267/KK267)&lt;0.335,"G",IF((HY267/KK267)&gt;0.67,"R","A"))</f>
        <v/>
      </c>
      <c r="KX267" s="1">
        <f>IF((IK267/KK267)&lt;0.335,"G",IF((IK267/KK267)&gt;0.67,"R","A"))</f>
        <v/>
      </c>
      <c r="KY267" s="1">
        <f>IF((IJ267/KK267)&lt;0.335,"G",IF((IJ267/KK267)&gt;0.67,"R","A"))</f>
        <v/>
      </c>
      <c r="KZ267" s="1">
        <f>IF((HQ267/KK267)&lt;0.335,"G",IF((HQ267/KK267)&gt;0.67,"R","A"))</f>
        <v/>
      </c>
      <c r="LA267" s="1">
        <f>IF((IB267/KK267)&lt;0.335,"G",IF((IB267/KK267)&gt;0.67,"R","A"))</f>
        <v/>
      </c>
      <c r="LB267">
        <f>IF(LQ267="0-0",INDEX(Scrape!#REF!,MATCH('HT 0-0'!KP267,Scrape!$B:$B,0)),"")</f>
        <v/>
      </c>
      <c r="LC267">
        <f>IF(LQ267="0-0",INDEX(Scrape!$A:$A,MATCH('HT 0-0'!KP267,Scrape!$B:$B,0)),"")</f>
        <v/>
      </c>
      <c r="LD267">
        <f>IF(LQ267="0-0",INDEX(Scrape!$B:$B,MATCH('HT 0-0'!KP267,Scrape!$B:$B,0)),"")</f>
        <v/>
      </c>
      <c r="LE267">
        <f>IF(LQ267="0-0",INDEX(Scrape!$C:$C,MATCH('HT 0-0'!KP267,Scrape!$B:$B,0)),"")</f>
        <v/>
      </c>
      <c r="LF267">
        <f>IF(LQ267="0-0",INDEX(Scrape!$D:$D,MATCH('HT 0-0'!KP267,Scrape!$B:$B,0)),"")</f>
        <v/>
      </c>
      <c r="LG267">
        <f>IF(LQ267="0-0",INDEX(Scrape!$E:$E,MATCH('HT 0-0'!KP267,Scrape!$B:$B,0)),"")</f>
        <v/>
      </c>
      <c r="LH267">
        <f>IF(LQ267="0-0",INDEX(Scrape!$F:$F,MATCH('HT 0-0'!KP267,Scrape!$B:$B,0)),"")</f>
        <v/>
      </c>
      <c r="LI267">
        <f>IF(LQ267="0-0",INDEX(Scrape!$G:$G,MATCH('HT 0-0'!KP267,Scrape!$B:$B,0)),"")</f>
        <v/>
      </c>
      <c r="LJ267">
        <f>IF(LQ267="0-0",INDEX(Scrape!$H:$H,MATCH('HT 0-0'!KP267,Scrape!$B:$B,0)),"")</f>
        <v/>
      </c>
      <c r="LK267">
        <f>IF(LQ267="0-0",INDEX(Scrape!$I:$I,MATCH('HT 0-0'!KP267,Scrape!$B:$B,0)),"")</f>
        <v/>
      </c>
      <c r="LL267">
        <f>IF(LQ267="0-0",INDEX(Scrape!$J:$J,MATCH('HT 0-0'!KP267,Scrape!$B:$B,0)),"")</f>
        <v/>
      </c>
      <c r="LM267">
        <f>IF(LQ267="0-0",INDEX(Scrape!$K:$K,MATCH('HT 0-0'!KP267,Scrape!$B:$B,0)),"")</f>
        <v/>
      </c>
      <c r="LN267">
        <f>IF(LQ267="0-0",INDEX(Scrape!$L:$L,MATCH('HT 0-0'!KP267,Scrape!$B:$B,0)),"")</f>
        <v/>
      </c>
      <c r="LO267">
        <f>IF(LQ267="0-0",INDEX(Scrape!$M:$M,MATCH('HT 0-0'!KP267,Scrape!$B:$B,0)),"")</f>
        <v/>
      </c>
      <c r="LP267">
        <f>IF(LQ267="0-0",INDEX(Scrape!$N:$N,MATCH('HT 0-0'!KP267,Scrape!$B:$B,0)),"")</f>
        <v/>
      </c>
      <c r="LQ267">
        <f>INDEX(Scrape!$O:$O,MATCH('HT 0-0'!KP267,Scrape!$B:$B,0))</f>
        <v/>
      </c>
      <c r="LR267">
        <f>(1/LJ267)+(1/LI267)+(1/LH267)</f>
        <v/>
      </c>
      <c r="LS267">
        <f>(1/LG267)+(1/LF267)+(1/LE267)</f>
        <v/>
      </c>
      <c r="LT267" s="8">
        <f>IF(INDEX(#REF!,MATCH(KQ267,#REF!,0))=INDEX(#REF!,MATCH(KQ267,#REF!,0)),INDEX(#REF!,MATCH(KQ267,#REF!,0)),"ERROR")</f>
        <v/>
      </c>
      <c r="LU267" s="4">
        <f>IF(KR267="G",2,IF(KR267="R",0.5,IF(KR267="A",1)))</f>
        <v/>
      </c>
      <c r="LV267" s="4">
        <f>IF(KS267="G",0.5,IF(KS267="R",2,IF(KS267="A",1)))</f>
        <v/>
      </c>
      <c r="LW267" s="4">
        <f>IF(KT267="G",2,IF(KT267="R",0.5,IF(KT267="A",1)))</f>
        <v/>
      </c>
      <c r="LX267" s="4">
        <f>IF(KU267="G",0.5,IF(KU267="R",2,IF(KU267="A",1)))</f>
        <v/>
      </c>
      <c r="LY267" s="7">
        <f>(LK267*(LU267+LX267)+(LL267*(LU267+LX267)))</f>
        <v/>
      </c>
      <c r="LZ267" s="7">
        <f>(LN267*(LV267+LW267)+(LO267*(LV267+LW267)))</f>
        <v/>
      </c>
      <c r="MA267" s="11">
        <f>LY267-LZ267</f>
        <v/>
      </c>
      <c r="MB267" s="5">
        <f>MA267+2</f>
        <v/>
      </c>
      <c r="MC267" s="6">
        <f>MA267-2</f>
        <v/>
      </c>
      <c r="MD267" s="4">
        <f>LE267</f>
        <v/>
      </c>
      <c r="ME267" s="9">
        <f>IF(MD267=0,1000,MD267+0.75)</f>
        <v/>
      </c>
      <c r="MF267" s="10">
        <f>IF(MD267=0,0,MD267-0.75)</f>
        <v/>
      </c>
      <c r="MG267" s="4">
        <f>((LM267*(LU267+LX267))-((LP267*(LV267+LW267))))</f>
        <v/>
      </c>
      <c r="MH267" s="9">
        <f>MG267*1.2</f>
        <v/>
      </c>
      <c r="MI267" s="10">
        <f>MG267*0.8</f>
        <v/>
      </c>
      <c r="MJ267">
        <f>IFERROR(OT267,"")</f>
        <v/>
      </c>
      <c r="MK267">
        <f>IFERROR(OU267,"")</f>
        <v/>
      </c>
      <c r="ML267">
        <f>IFERROR(OV267,"")</f>
        <v/>
      </c>
      <c r="MM267">
        <f>IFERROR(OW267,"")</f>
        <v/>
      </c>
      <c r="MN267">
        <f>IFERROR(OX267,"")</f>
        <v/>
      </c>
      <c r="MO267">
        <f>IFERROR(OY267,"")</f>
        <v/>
      </c>
      <c r="MP267" s="1">
        <f>COUNTIFS(#REF!,LT267,#REF!,1,#REF!,"&gt;="&amp;MC267,#REF!,"&lt;="&amp;MB267,#REF!,"&lt;="&amp;ME267,#REF!,"&gt;="&amp;MF267,#REF!,"="&amp;KV267,#REF!,"="&amp;KX267)</f>
        <v/>
      </c>
      <c r="MQ267" s="1">
        <f>COUNTIFS(#REF!,LT267,#REF!,0,#REF!,"&gt;="&amp;MC267,#REF!,"&lt;="&amp;MB267,#REF!,"&lt;="&amp;ME267,#REF!,"&gt;="&amp;MF267,#REF!,"="&amp;KV267,#REF!,"="&amp;KX267)</f>
        <v/>
      </c>
      <c r="MR267" s="1">
        <f>COUNTIFS(#REF!,LT267,#REF!,1,#REF!,"&gt;="&amp;MC267,#REF!,"&lt;="&amp;MB267,#REF!,"&lt;="&amp;ME267,#REF!,"&gt;="&amp;MF267,#REF!,"="&amp;KW267,#REF!,"="&amp;KY267)</f>
        <v/>
      </c>
      <c r="MS267" s="1">
        <f>COUNTIFS(#REF!,LT267,#REF!,0,#REF!,"&gt;="&amp;MC267,#REF!,"&lt;="&amp;MB267,#REF!,"&lt;="&amp;ME267,#REF!,"&gt;="&amp;MF267,#REF!,"="&amp;KW267,#REF!,"="&amp;KY267)</f>
        <v/>
      </c>
      <c r="MT267" s="1">
        <f>COUNTIFS(#REF!,LT267,#REF!,1,#REF!,"&gt;="&amp;MI267,#REF!,"&lt;="&amp;MH267,#REF!,"&lt;="&amp;ME267,#REF!,"&gt;="&amp;MF267)</f>
        <v/>
      </c>
      <c r="MU267" s="1">
        <f>COUNTIFS(#REF!,LT267,#REF!,0,#REF!,"&gt;="&amp;MI267,#REF!,"&lt;="&amp;MH267,#REF!,"&lt;="&amp;ME267,#REF!,"&gt;="&amp;MF267)</f>
        <v/>
      </c>
      <c r="MV267" s="1">
        <f>COUNTIFS(#REF!,LT267,#REF!,1,#REF!,"&gt;="&amp;MI267,#REF!,"&lt;="&amp;MH267,#REF!,"="&amp;KZ267,#REF!,"="&amp;LA267,#REF!,"&lt;="&amp;ME267,#REF!,"&gt;="&amp;MF267)</f>
        <v/>
      </c>
      <c r="MW267" s="1">
        <f>COUNTIFS(#REF!,LT267,#REF!,0,#REF!,"&gt;="&amp;MI267,#REF!,"&lt;="&amp;MH267,#REF!,"="&amp;KZ267,#REF!,"="&amp;LA267,#REF!,"&lt;="&amp;ME267,#REF!,"&gt;="&amp;MF267)</f>
        <v/>
      </c>
      <c r="MX267" s="1">
        <f>COUNTIFS(#REF!,LT267,#REF!,1,#REF!,"&gt;="&amp;MC267,#REF!,"&lt;="&amp;MB267,#REF!,"&lt;="&amp;ME267,#REF!,"&gt;="&amp;MF267)</f>
        <v/>
      </c>
      <c r="MY267" s="1">
        <f>COUNTIFS(#REF!,LT267,#REF!,0,#REF!,"&gt;="&amp;MC267,#REF!,"&lt;="&amp;MB267,#REF!,"&lt;="&amp;ME267,#REF!,"&gt;="&amp;MF267)</f>
        <v/>
      </c>
      <c r="MZ267" s="1">
        <f>COUNTIFS(#REF!,LT267,#REF!,1,#REF!,"&lt;="&amp;ME267,#REF!,"&gt;="&amp;MF267,#REF!,"="&amp;KV267,#REF!,"="&amp;KX267)</f>
        <v/>
      </c>
      <c r="NA267" s="1">
        <f>COUNTIFS(#REF!,LT267,#REF!,0,#REF!,"&lt;="&amp;ME267,#REF!,"&gt;="&amp;MF267,#REF!,"="&amp;KV267,#REF!,"="&amp;KX267)</f>
        <v/>
      </c>
      <c r="NB267" s="1">
        <f>COUNTIFS(#REF!,LT267,#REF!,1,#REF!,"&lt;="&amp;ME267,#REF!,"&gt;="&amp;MF267,#REF!,"="&amp;KW267,#REF!,"="&amp;KY267)</f>
        <v/>
      </c>
      <c r="NC267" s="1">
        <f>COUNTIFS(#REF!,LT267,#REF!,0,#REF!,"&lt;="&amp;ME267,#REF!,"&gt;="&amp;MF267,#REF!,"="&amp;KW267,#REF!,"="&amp;KY267)</f>
        <v/>
      </c>
      <c r="ND267" s="1">
        <f>COUNTIFS(#REF!,LT267,#REF!,1,#REF!,"&gt;="&amp;MC267,#REF!,"&lt;="&amp;MB267,#REF!,"&lt;="&amp;ME267,#REF!,"&gt;="&amp;MF267,#REF!,"="&amp;KV267,#REF!,"="&amp;KX267)</f>
        <v/>
      </c>
      <c r="NE267" s="1">
        <f>COUNTIFS(#REF!,LT267,#REF!,0,#REF!,"&gt;="&amp;MC267,#REF!,"&lt;="&amp;MB267,#REF!,"&lt;="&amp;ME267,#REF!,"&gt;="&amp;MF267,#REF!,"="&amp;KV267,#REF!,"="&amp;KX267)</f>
        <v/>
      </c>
      <c r="NF267" s="1">
        <f>COUNTIFS(#REF!,LT267,#REF!,1,#REF!,"&gt;="&amp;MC267,#REF!,"&lt;="&amp;MB267,#REF!,"&lt;="&amp;ME267,#REF!,"&gt;="&amp;MF267,#REF!,"="&amp;KW267,#REF!,"="&amp;KY267)</f>
        <v/>
      </c>
      <c r="NG267" s="1">
        <f>COUNTIFS(#REF!,LT267,#REF!,0,#REF!,"&gt;="&amp;MC267,#REF!,"&lt;="&amp;MB267,#REF!,"&lt;="&amp;ME267,#REF!,"&gt;="&amp;MF267,#REF!,"="&amp;KW267,#REF!,"="&amp;KY267)</f>
        <v/>
      </c>
      <c r="NH267" s="1">
        <f>COUNTIFS(#REF!,LT267,#REF!,1,#REF!,"&gt;="&amp;MC267,#REF!,"&lt;="&amp;MB267,#REF!,"&lt;="&amp;ME267,#REF!,"&gt;="&amp;MF267,#REF!,"="&amp;KZ267,#REF!,"="&amp;LA267)</f>
        <v/>
      </c>
      <c r="NI267" s="1">
        <f>COUNTIFS(#REF!,LT267,#REF!,0,#REF!,"&gt;="&amp;MC267,#REF!,"&lt;="&amp;MB267,#REF!,"&lt;="&amp;ME267,#REF!,"&gt;="&amp;MF267,#REF!,"="&amp;KZ267,#REF!,"="&amp;LA267)</f>
        <v/>
      </c>
      <c r="NJ267" s="1">
        <f>COUNTIFS(#REF!,LT267,#REF!,1,#REF!,"&gt;="&amp;MI267,#REF!,"&lt;="&amp;MH267,#REF!,"&lt;="&amp;ME267,#REF!,"&gt;="&amp;MF267)</f>
        <v/>
      </c>
      <c r="NK267" s="1">
        <f>COUNTIFS(#REF!,LT267,#REF!,0,#REF!,"&gt;="&amp;MI267,#REF!,"&lt;="&amp;MH267,#REF!,"&lt;="&amp;ME267,#REF!,"&gt;="&amp;MF267)</f>
        <v/>
      </c>
      <c r="NL267" s="1">
        <f>COUNTIFS(#REF!,LT267,#REF!,1,#REF!,"&gt;="&amp;MI267,#REF!,"&lt;="&amp;MH267,#REF!,"="&amp;KZ267,#REF!,"="&amp;LA267,#REF!,"&lt;="&amp;ME267,#REF!,"&gt;="&amp;MF267)</f>
        <v/>
      </c>
      <c r="NM267" s="1">
        <f>COUNTIFS(#REF!,LT267,#REF!,0,#REF!,"&gt;="&amp;MI267,#REF!,"&lt;="&amp;MH267,#REF!,"="&amp;KZ267,#REF!,"="&amp;LA267,#REF!,"&lt;="&amp;ME267,#REF!,"&gt;="&amp;MF267)</f>
        <v/>
      </c>
      <c r="NN267" s="1">
        <f>COUNTIFS(#REF!,LT267,#REF!,1,#REF!,"&gt;="&amp;MC267,#REF!,"&lt;="&amp;MB267,#REF!,"&lt;="&amp;ME267,#REF!,"&gt;="&amp;MF267)</f>
        <v/>
      </c>
      <c r="NO267" s="1">
        <f>COUNTIFS(#REF!,LT267,#REF!,0,#REF!,"&gt;="&amp;MC267,#REF!,"&lt;="&amp;MB267,#REF!,"&lt;="&amp;ME267,#REF!,"&gt;="&amp;MF267)</f>
        <v/>
      </c>
      <c r="NP267" s="1">
        <f>COUNTIFS(#REF!,LT267,#REF!,1,#REF!,"&lt;="&amp;ME267,#REF!,"&gt;="&amp;MF267,#REF!,"="&amp;KV267,#REF!,"="&amp;KX267)</f>
        <v/>
      </c>
      <c r="NQ267" s="1">
        <f>COUNTIFS(#REF!,LT267,#REF!,0,#REF!,"&lt;="&amp;ME267,#REF!,"&gt;="&amp;MF267,#REF!,"="&amp;KV267,#REF!,"="&amp;KX267)</f>
        <v/>
      </c>
      <c r="NR267" s="1">
        <f>COUNTIFS(#REF!,LT267,#REF!,1,#REF!,"&lt;="&amp;ME267,#REF!,"&gt;="&amp;MF267,#REF!,"="&amp;KW267,#REF!,"="&amp;KY267)</f>
        <v/>
      </c>
      <c r="NS267" s="1">
        <f>COUNTIFS(#REF!,LT267,#REF!,0,#REF!,"&lt;="&amp;ME267,#REF!,"&gt;="&amp;MF267,#REF!,"="&amp;KW267,#REF!,"="&amp;KY267)</f>
        <v/>
      </c>
      <c r="NT267" s="1">
        <f>MP267+MR267+MT267+MV267+MX267+MZ267+NB267</f>
        <v/>
      </c>
      <c r="NU267" s="1">
        <f>MQ267+MS267+MU267+MW267+MY267+NA267+NC267</f>
        <v/>
      </c>
      <c r="NV267" s="1">
        <f>NT267+NU267</f>
        <v/>
      </c>
      <c r="NW267" s="33">
        <f>NT267/(NT267+NU267)</f>
        <v/>
      </c>
      <c r="NX267" s="3">
        <f>1/NW267</f>
        <v/>
      </c>
      <c r="NY267" s="1">
        <f>LH267</f>
        <v/>
      </c>
      <c r="NZ267" s="79">
        <f>(NW267*((NY267-1)*0.98))-((1-NW267)*1)</f>
        <v/>
      </c>
      <c r="OA267" s="34">
        <f>IF(LR267&lt;0.9,0,IF(AND(LR267&gt;1.1),0,1))</f>
        <v/>
      </c>
      <c r="OB267" s="34">
        <f>IF(LS267&lt;0.9,0,IF(AND(LS267&gt;1.1),0,1))</f>
        <v/>
      </c>
      <c r="OC267" s="32">
        <f>IF(NV267&gt;99,1,0)</f>
        <v/>
      </c>
      <c r="OD267" s="32">
        <f>IF(NZ267&gt;0.0799,1,0)</f>
        <v/>
      </c>
      <c r="OE267" s="32">
        <f>IF(NZ267&gt;OM267,1,0)</f>
        <v/>
      </c>
      <c r="OF267" s="32">
        <f>OC267+OD267+OE267+OA267+OB267</f>
        <v/>
      </c>
      <c r="OG267" s="1">
        <f>ND267+NF267+NH267+NJ267+NL267+NN267+NP267+NR267</f>
        <v/>
      </c>
      <c r="OH267" s="1">
        <f>NE267+NG267+NI267+NK267+NM267+NO267+NQ267+NS267</f>
        <v/>
      </c>
      <c r="OI267" s="1">
        <f>OG267+OH267</f>
        <v/>
      </c>
      <c r="OJ267" s="33">
        <f>OG267/(OG267+OH267)</f>
        <v/>
      </c>
      <c r="OK267" s="3">
        <f>1/OJ267</f>
        <v/>
      </c>
      <c r="OL267" s="1">
        <f>LI267</f>
        <v/>
      </c>
      <c r="OM267" s="79">
        <f>(OJ267*((OL267-1)*0.98))-((1-OJ267)*1)</f>
        <v/>
      </c>
      <c r="ON267" s="34">
        <f>IF(LR267&lt;0.9,0,IF(AND(LR267&gt;1.1),0,1))</f>
        <v/>
      </c>
      <c r="OO267" s="34">
        <f>IF(LS267&lt;0.9,0,IF(AND(LS267&gt;1.1),0,1))</f>
        <v/>
      </c>
      <c r="OP267" s="32">
        <f>IF(OI267&gt;99,1,0)</f>
        <v/>
      </c>
      <c r="OQ267" s="32">
        <f>IF(OM267&gt;0.0799,1,0)</f>
        <v/>
      </c>
      <c r="OR267" s="32">
        <f>IF(OM267&gt;OZ267,1,0)</f>
        <v/>
      </c>
      <c r="OS267" s="32">
        <f>OP267+OQ267+OR267+ON267+OO267</f>
        <v/>
      </c>
      <c r="OT267">
        <f>IF(OF267=5,"BackHome0-0",IF(AND(OS267=5),"BackAway0-0",""))</f>
        <v/>
      </c>
      <c r="OU267">
        <f>IF(OF267=5,KN267,IF(AND(OS267=5),KO267,""))</f>
        <v/>
      </c>
      <c r="OV267">
        <f>IF(OF267=5,"Match Odds",IF(AND(OS267=5),"Match Odds",""))</f>
        <v/>
      </c>
      <c r="OW267">
        <f>IF(OF267=5,KP267,IF(AND(OS267=5),KP267,""))</f>
        <v/>
      </c>
      <c r="OX267">
        <f>IF(OF267=5,"MATCH_ODDS",IF(AND(OS267=5),"MATCH_ODDS",""))</f>
        <v/>
      </c>
      <c r="OY267">
        <f>IF(OF267=5,"BACK",IF(AND(OS267=5),"BACK",""))</f>
        <v/>
      </c>
    </row>
    <row r="268" ht="16.5" customHeight="1" thickBot="1" thickTop="1">
      <c r="A268" s="2" t="n"/>
      <c r="KN268" s="1">
        <f>IF(INDEX(#REF!,MATCH('HT 0-0'!D268,#REF!,0))=INDEX(#REF!,MATCH('HT 0-0'!D268,#REF!,0)),INDEX(#REF!,MATCH('HT 0-0'!D268,#REF!,0)),"ERROR")</f>
        <v/>
      </c>
      <c r="KO268" s="1">
        <f>IF(INDEX(#REF!,MATCH('HT 0-0'!E268,#REF!,0))=INDEX(#REF!,MATCH('HT 0-0'!E268,#REF!,0)),INDEX(#REF!,MATCH('HT 0-0'!E268,#REF!,0)),"ERROR")</f>
        <v/>
      </c>
      <c r="KP268" s="1">
        <f>KN268&amp;" v "&amp;KO268</f>
        <v/>
      </c>
      <c r="KQ268">
        <f>B268&amp;"_"&amp;C268</f>
        <v/>
      </c>
      <c r="KR268" s="1">
        <f>IF((HW268/KK268)&lt;0.335,"G",IF((HW268/KK268)&gt;0.67,"R","A"))</f>
        <v/>
      </c>
      <c r="KS268" s="1">
        <f>IF((HX268/KK268)&lt;0.335,"G",IF((HX268/KK268)&gt;0.67,"R","A"))</f>
        <v/>
      </c>
      <c r="KT268" s="1">
        <f>IF((IH268/KK268)&lt;0.335,"G",IF((IH268/KK268)&gt;0.67,"R","A"))</f>
        <v/>
      </c>
      <c r="KU268" s="1">
        <f>IF((II268/KK268)&lt;0.335,"G",IF((II268/KK268)&gt;0.67,"R","A"))</f>
        <v/>
      </c>
      <c r="KV268" s="1">
        <f>IF((HZ268/KK268)&lt;0.335,"G",IF((HZ268/KK268)&gt;0.67,"R","A"))</f>
        <v/>
      </c>
      <c r="KW268" s="1">
        <f>IF((HY268/KK268)&lt;0.335,"G",IF((HY268/KK268)&gt;0.67,"R","A"))</f>
        <v/>
      </c>
      <c r="KX268" s="1">
        <f>IF((IK268/KK268)&lt;0.335,"G",IF((IK268/KK268)&gt;0.67,"R","A"))</f>
        <v/>
      </c>
      <c r="KY268" s="1">
        <f>IF((IJ268/KK268)&lt;0.335,"G",IF((IJ268/KK268)&gt;0.67,"R","A"))</f>
        <v/>
      </c>
      <c r="KZ268" s="1">
        <f>IF((HQ268/KK268)&lt;0.335,"G",IF((HQ268/KK268)&gt;0.67,"R","A"))</f>
        <v/>
      </c>
      <c r="LA268" s="1">
        <f>IF((IB268/KK268)&lt;0.335,"G",IF((IB268/KK268)&gt;0.67,"R","A"))</f>
        <v/>
      </c>
      <c r="LB268">
        <f>IF(LQ268="0-0",INDEX(Scrape!#REF!,MATCH('HT 0-0'!KP268,Scrape!$B:$B,0)),"")</f>
        <v/>
      </c>
      <c r="LC268">
        <f>IF(LQ268="0-0",INDEX(Scrape!$A:$A,MATCH('HT 0-0'!KP268,Scrape!$B:$B,0)),"")</f>
        <v/>
      </c>
      <c r="LD268">
        <f>IF(LQ268="0-0",INDEX(Scrape!$B:$B,MATCH('HT 0-0'!KP268,Scrape!$B:$B,0)),"")</f>
        <v/>
      </c>
      <c r="LE268">
        <f>IF(LQ268="0-0",INDEX(Scrape!$C:$C,MATCH('HT 0-0'!KP268,Scrape!$B:$B,0)),"")</f>
        <v/>
      </c>
      <c r="LF268">
        <f>IF(LQ268="0-0",INDEX(Scrape!$D:$D,MATCH('HT 0-0'!KP268,Scrape!$B:$B,0)),"")</f>
        <v/>
      </c>
      <c r="LG268">
        <f>IF(LQ268="0-0",INDEX(Scrape!$E:$E,MATCH('HT 0-0'!KP268,Scrape!$B:$B,0)),"")</f>
        <v/>
      </c>
      <c r="LH268">
        <f>IF(LQ268="0-0",INDEX(Scrape!$F:$F,MATCH('HT 0-0'!KP268,Scrape!$B:$B,0)),"")</f>
        <v/>
      </c>
      <c r="LI268">
        <f>IF(LQ268="0-0",INDEX(Scrape!$G:$G,MATCH('HT 0-0'!KP268,Scrape!$B:$B,0)),"")</f>
        <v/>
      </c>
      <c r="LJ268">
        <f>IF(LQ268="0-0",INDEX(Scrape!$H:$H,MATCH('HT 0-0'!KP268,Scrape!$B:$B,0)),"")</f>
        <v/>
      </c>
      <c r="LK268">
        <f>IF(LQ268="0-0",INDEX(Scrape!$I:$I,MATCH('HT 0-0'!KP268,Scrape!$B:$B,0)),"")</f>
        <v/>
      </c>
      <c r="LL268">
        <f>IF(LQ268="0-0",INDEX(Scrape!$J:$J,MATCH('HT 0-0'!KP268,Scrape!$B:$B,0)),"")</f>
        <v/>
      </c>
      <c r="LM268">
        <f>IF(LQ268="0-0",INDEX(Scrape!$K:$K,MATCH('HT 0-0'!KP268,Scrape!$B:$B,0)),"")</f>
        <v/>
      </c>
      <c r="LN268">
        <f>IF(LQ268="0-0",INDEX(Scrape!$L:$L,MATCH('HT 0-0'!KP268,Scrape!$B:$B,0)),"")</f>
        <v/>
      </c>
      <c r="LO268">
        <f>IF(LQ268="0-0",INDEX(Scrape!$M:$M,MATCH('HT 0-0'!KP268,Scrape!$B:$B,0)),"")</f>
        <v/>
      </c>
      <c r="LP268">
        <f>IF(LQ268="0-0",INDEX(Scrape!$N:$N,MATCH('HT 0-0'!KP268,Scrape!$B:$B,0)),"")</f>
        <v/>
      </c>
      <c r="LQ268">
        <f>INDEX(Scrape!$O:$O,MATCH('HT 0-0'!KP268,Scrape!$B:$B,0))</f>
        <v/>
      </c>
      <c r="LR268">
        <f>(1/LJ268)+(1/LI268)+(1/LH268)</f>
        <v/>
      </c>
      <c r="LS268">
        <f>(1/LG268)+(1/LF268)+(1/LE268)</f>
        <v/>
      </c>
      <c r="LT268" s="8">
        <f>IF(INDEX(#REF!,MATCH(KQ268,#REF!,0))=INDEX(#REF!,MATCH(KQ268,#REF!,0)),INDEX(#REF!,MATCH(KQ268,#REF!,0)),"ERROR")</f>
        <v/>
      </c>
      <c r="LU268" s="4">
        <f>IF(KR268="G",2,IF(KR268="R",0.5,IF(KR268="A",1)))</f>
        <v/>
      </c>
      <c r="LV268" s="4">
        <f>IF(KS268="G",0.5,IF(KS268="R",2,IF(KS268="A",1)))</f>
        <v/>
      </c>
      <c r="LW268" s="4">
        <f>IF(KT268="G",2,IF(KT268="R",0.5,IF(KT268="A",1)))</f>
        <v/>
      </c>
      <c r="LX268" s="4">
        <f>IF(KU268="G",0.5,IF(KU268="R",2,IF(KU268="A",1)))</f>
        <v/>
      </c>
      <c r="LY268" s="7">
        <f>(LK268*(LU268+LX268)+(LL268*(LU268+LX268)))</f>
        <v/>
      </c>
      <c r="LZ268" s="7">
        <f>(LN268*(LV268+LW268)+(LO268*(LV268+LW268)))</f>
        <v/>
      </c>
      <c r="MA268" s="11">
        <f>LY268-LZ268</f>
        <v/>
      </c>
      <c r="MB268" s="5">
        <f>MA268+2</f>
        <v/>
      </c>
      <c r="MC268" s="6">
        <f>MA268-2</f>
        <v/>
      </c>
      <c r="MD268" s="4">
        <f>LE268</f>
        <v/>
      </c>
      <c r="ME268" s="9">
        <f>IF(MD268=0,1000,MD268+0.75)</f>
        <v/>
      </c>
      <c r="MF268" s="10">
        <f>IF(MD268=0,0,MD268-0.75)</f>
        <v/>
      </c>
      <c r="MG268" s="4">
        <f>((LM268*(LU268+LX268))-((LP268*(LV268+LW268))))</f>
        <v/>
      </c>
      <c r="MH268" s="9">
        <f>MG268*1.2</f>
        <v/>
      </c>
      <c r="MI268" s="10">
        <f>MG268*0.8</f>
        <v/>
      </c>
      <c r="MJ268">
        <f>IFERROR(OT268,"")</f>
        <v/>
      </c>
      <c r="MK268">
        <f>IFERROR(OU268,"")</f>
        <v/>
      </c>
      <c r="ML268">
        <f>IFERROR(OV268,"")</f>
        <v/>
      </c>
      <c r="MM268">
        <f>IFERROR(OW268,"")</f>
        <v/>
      </c>
      <c r="MN268">
        <f>IFERROR(OX268,"")</f>
        <v/>
      </c>
      <c r="MO268">
        <f>IFERROR(OY268,"")</f>
        <v/>
      </c>
      <c r="MP268" s="1">
        <f>COUNTIFS(#REF!,LT268,#REF!,1,#REF!,"&gt;="&amp;MC268,#REF!,"&lt;="&amp;MB268,#REF!,"&lt;="&amp;ME268,#REF!,"&gt;="&amp;MF268,#REF!,"="&amp;KV268,#REF!,"="&amp;KX268)</f>
        <v/>
      </c>
      <c r="MQ268" s="1">
        <f>COUNTIFS(#REF!,LT268,#REF!,0,#REF!,"&gt;="&amp;MC268,#REF!,"&lt;="&amp;MB268,#REF!,"&lt;="&amp;ME268,#REF!,"&gt;="&amp;MF268,#REF!,"="&amp;KV268,#REF!,"="&amp;KX268)</f>
        <v/>
      </c>
      <c r="MR268" s="1">
        <f>COUNTIFS(#REF!,LT268,#REF!,1,#REF!,"&gt;="&amp;MC268,#REF!,"&lt;="&amp;MB268,#REF!,"&lt;="&amp;ME268,#REF!,"&gt;="&amp;MF268,#REF!,"="&amp;KW268,#REF!,"="&amp;KY268)</f>
        <v/>
      </c>
      <c r="MS268" s="1">
        <f>COUNTIFS(#REF!,LT268,#REF!,0,#REF!,"&gt;="&amp;MC268,#REF!,"&lt;="&amp;MB268,#REF!,"&lt;="&amp;ME268,#REF!,"&gt;="&amp;MF268,#REF!,"="&amp;KW268,#REF!,"="&amp;KY268)</f>
        <v/>
      </c>
      <c r="MT268" s="1">
        <f>COUNTIFS(#REF!,LT268,#REF!,1,#REF!,"&gt;="&amp;MI268,#REF!,"&lt;="&amp;MH268,#REF!,"&lt;="&amp;ME268,#REF!,"&gt;="&amp;MF268)</f>
        <v/>
      </c>
      <c r="MU268" s="1">
        <f>COUNTIFS(#REF!,LT268,#REF!,0,#REF!,"&gt;="&amp;MI268,#REF!,"&lt;="&amp;MH268,#REF!,"&lt;="&amp;ME268,#REF!,"&gt;="&amp;MF268)</f>
        <v/>
      </c>
      <c r="MV268" s="1">
        <f>COUNTIFS(#REF!,LT268,#REF!,1,#REF!,"&gt;="&amp;MI268,#REF!,"&lt;="&amp;MH268,#REF!,"="&amp;KZ268,#REF!,"="&amp;LA268,#REF!,"&lt;="&amp;ME268,#REF!,"&gt;="&amp;MF268)</f>
        <v/>
      </c>
      <c r="MW268" s="1">
        <f>COUNTIFS(#REF!,LT268,#REF!,0,#REF!,"&gt;="&amp;MI268,#REF!,"&lt;="&amp;MH268,#REF!,"="&amp;KZ268,#REF!,"="&amp;LA268,#REF!,"&lt;="&amp;ME268,#REF!,"&gt;="&amp;MF268)</f>
        <v/>
      </c>
      <c r="MX268" s="1">
        <f>COUNTIFS(#REF!,LT268,#REF!,1,#REF!,"&gt;="&amp;MC268,#REF!,"&lt;="&amp;MB268,#REF!,"&lt;="&amp;ME268,#REF!,"&gt;="&amp;MF268)</f>
        <v/>
      </c>
      <c r="MY268" s="1">
        <f>COUNTIFS(#REF!,LT268,#REF!,0,#REF!,"&gt;="&amp;MC268,#REF!,"&lt;="&amp;MB268,#REF!,"&lt;="&amp;ME268,#REF!,"&gt;="&amp;MF268)</f>
        <v/>
      </c>
      <c r="MZ268" s="1">
        <f>COUNTIFS(#REF!,LT268,#REF!,1,#REF!,"&lt;="&amp;ME268,#REF!,"&gt;="&amp;MF268,#REF!,"="&amp;KV268,#REF!,"="&amp;KX268)</f>
        <v/>
      </c>
      <c r="NA268" s="1">
        <f>COUNTIFS(#REF!,LT268,#REF!,0,#REF!,"&lt;="&amp;ME268,#REF!,"&gt;="&amp;MF268,#REF!,"="&amp;KV268,#REF!,"="&amp;KX268)</f>
        <v/>
      </c>
      <c r="NB268" s="1">
        <f>COUNTIFS(#REF!,LT268,#REF!,1,#REF!,"&lt;="&amp;ME268,#REF!,"&gt;="&amp;MF268,#REF!,"="&amp;KW268,#REF!,"="&amp;KY268)</f>
        <v/>
      </c>
      <c r="NC268" s="1">
        <f>COUNTIFS(#REF!,LT268,#REF!,0,#REF!,"&lt;="&amp;ME268,#REF!,"&gt;="&amp;MF268,#REF!,"="&amp;KW268,#REF!,"="&amp;KY268)</f>
        <v/>
      </c>
      <c r="ND268" s="1">
        <f>COUNTIFS(#REF!,LT268,#REF!,1,#REF!,"&gt;="&amp;MC268,#REF!,"&lt;="&amp;MB268,#REF!,"&lt;="&amp;ME268,#REF!,"&gt;="&amp;MF268,#REF!,"="&amp;KV268,#REF!,"="&amp;KX268)</f>
        <v/>
      </c>
      <c r="NE268" s="1">
        <f>COUNTIFS(#REF!,LT268,#REF!,0,#REF!,"&gt;="&amp;MC268,#REF!,"&lt;="&amp;MB268,#REF!,"&lt;="&amp;ME268,#REF!,"&gt;="&amp;MF268,#REF!,"="&amp;KV268,#REF!,"="&amp;KX268)</f>
        <v/>
      </c>
      <c r="NF268" s="1">
        <f>COUNTIFS(#REF!,LT268,#REF!,1,#REF!,"&gt;="&amp;MC268,#REF!,"&lt;="&amp;MB268,#REF!,"&lt;="&amp;ME268,#REF!,"&gt;="&amp;MF268,#REF!,"="&amp;KW268,#REF!,"="&amp;KY268)</f>
        <v/>
      </c>
      <c r="NG268" s="1">
        <f>COUNTIFS(#REF!,LT268,#REF!,0,#REF!,"&gt;="&amp;MC268,#REF!,"&lt;="&amp;MB268,#REF!,"&lt;="&amp;ME268,#REF!,"&gt;="&amp;MF268,#REF!,"="&amp;KW268,#REF!,"="&amp;KY268)</f>
        <v/>
      </c>
      <c r="NH268" s="1">
        <f>COUNTIFS(#REF!,LT268,#REF!,1,#REF!,"&gt;="&amp;MC268,#REF!,"&lt;="&amp;MB268,#REF!,"&lt;="&amp;ME268,#REF!,"&gt;="&amp;MF268,#REF!,"="&amp;KZ268,#REF!,"="&amp;LA268)</f>
        <v/>
      </c>
      <c r="NI268" s="1">
        <f>COUNTIFS(#REF!,LT268,#REF!,0,#REF!,"&gt;="&amp;MC268,#REF!,"&lt;="&amp;MB268,#REF!,"&lt;="&amp;ME268,#REF!,"&gt;="&amp;MF268,#REF!,"="&amp;KZ268,#REF!,"="&amp;LA268)</f>
        <v/>
      </c>
      <c r="NJ268" s="1">
        <f>COUNTIFS(#REF!,LT268,#REF!,1,#REF!,"&gt;="&amp;MI268,#REF!,"&lt;="&amp;MH268,#REF!,"&lt;="&amp;ME268,#REF!,"&gt;="&amp;MF268)</f>
        <v/>
      </c>
      <c r="NK268" s="1">
        <f>COUNTIFS(#REF!,LT268,#REF!,0,#REF!,"&gt;="&amp;MI268,#REF!,"&lt;="&amp;MH268,#REF!,"&lt;="&amp;ME268,#REF!,"&gt;="&amp;MF268)</f>
        <v/>
      </c>
      <c r="NL268" s="1">
        <f>COUNTIFS(#REF!,LT268,#REF!,1,#REF!,"&gt;="&amp;MI268,#REF!,"&lt;="&amp;MH268,#REF!,"="&amp;KZ268,#REF!,"="&amp;LA268,#REF!,"&lt;="&amp;ME268,#REF!,"&gt;="&amp;MF268)</f>
        <v/>
      </c>
      <c r="NM268" s="1">
        <f>COUNTIFS(#REF!,LT268,#REF!,0,#REF!,"&gt;="&amp;MI268,#REF!,"&lt;="&amp;MH268,#REF!,"="&amp;KZ268,#REF!,"="&amp;LA268,#REF!,"&lt;="&amp;ME268,#REF!,"&gt;="&amp;MF268)</f>
        <v/>
      </c>
      <c r="NN268" s="1">
        <f>COUNTIFS(#REF!,LT268,#REF!,1,#REF!,"&gt;="&amp;MC268,#REF!,"&lt;="&amp;MB268,#REF!,"&lt;="&amp;ME268,#REF!,"&gt;="&amp;MF268)</f>
        <v/>
      </c>
      <c r="NO268" s="1">
        <f>COUNTIFS(#REF!,LT268,#REF!,0,#REF!,"&gt;="&amp;MC268,#REF!,"&lt;="&amp;MB268,#REF!,"&lt;="&amp;ME268,#REF!,"&gt;="&amp;MF268)</f>
        <v/>
      </c>
      <c r="NP268" s="1">
        <f>COUNTIFS(#REF!,LT268,#REF!,1,#REF!,"&lt;="&amp;ME268,#REF!,"&gt;="&amp;MF268,#REF!,"="&amp;KV268,#REF!,"="&amp;KX268)</f>
        <v/>
      </c>
      <c r="NQ268" s="1">
        <f>COUNTIFS(#REF!,LT268,#REF!,0,#REF!,"&lt;="&amp;ME268,#REF!,"&gt;="&amp;MF268,#REF!,"="&amp;KV268,#REF!,"="&amp;KX268)</f>
        <v/>
      </c>
      <c r="NR268" s="1">
        <f>COUNTIFS(#REF!,LT268,#REF!,1,#REF!,"&lt;="&amp;ME268,#REF!,"&gt;="&amp;MF268,#REF!,"="&amp;KW268,#REF!,"="&amp;KY268)</f>
        <v/>
      </c>
      <c r="NS268" s="1">
        <f>COUNTIFS(#REF!,LT268,#REF!,0,#REF!,"&lt;="&amp;ME268,#REF!,"&gt;="&amp;MF268,#REF!,"="&amp;KW268,#REF!,"="&amp;KY268)</f>
        <v/>
      </c>
      <c r="NT268" s="1">
        <f>MP268+MR268+MT268+MV268+MX268+MZ268+NB268</f>
        <v/>
      </c>
      <c r="NU268" s="1">
        <f>MQ268+MS268+MU268+MW268+MY268+NA268+NC268</f>
        <v/>
      </c>
      <c r="NV268" s="1">
        <f>NT268+NU268</f>
        <v/>
      </c>
      <c r="NW268" s="33">
        <f>NT268/(NT268+NU268)</f>
        <v/>
      </c>
      <c r="NX268" s="3">
        <f>1/NW268</f>
        <v/>
      </c>
      <c r="NY268" s="1">
        <f>LH268</f>
        <v/>
      </c>
      <c r="NZ268" s="79">
        <f>(NW268*((NY268-1)*0.98))-((1-NW268)*1)</f>
        <v/>
      </c>
      <c r="OA268" s="34">
        <f>IF(LR268&lt;0.9,0,IF(AND(LR268&gt;1.1),0,1))</f>
        <v/>
      </c>
      <c r="OB268" s="34">
        <f>IF(LS268&lt;0.9,0,IF(AND(LS268&gt;1.1),0,1))</f>
        <v/>
      </c>
      <c r="OC268" s="32">
        <f>IF(NV268&gt;99,1,0)</f>
        <v/>
      </c>
      <c r="OD268" s="32">
        <f>IF(NZ268&gt;0.0799,1,0)</f>
        <v/>
      </c>
      <c r="OE268" s="32">
        <f>IF(NZ268&gt;OM268,1,0)</f>
        <v/>
      </c>
      <c r="OF268" s="32">
        <f>OC268+OD268+OE268+OA268+OB268</f>
        <v/>
      </c>
      <c r="OG268" s="1">
        <f>ND268+NF268+NH268+NJ268+NL268+NN268+NP268+NR268</f>
        <v/>
      </c>
      <c r="OH268" s="1">
        <f>NE268+NG268+NI268+NK268+NM268+NO268+NQ268+NS268</f>
        <v/>
      </c>
      <c r="OI268" s="1">
        <f>OG268+OH268</f>
        <v/>
      </c>
      <c r="OJ268" s="33">
        <f>OG268/(OG268+OH268)</f>
        <v/>
      </c>
      <c r="OK268" s="3">
        <f>1/OJ268</f>
        <v/>
      </c>
      <c r="OL268" s="1">
        <f>LI268</f>
        <v/>
      </c>
      <c r="OM268" s="79">
        <f>(OJ268*((OL268-1)*0.98))-((1-OJ268)*1)</f>
        <v/>
      </c>
      <c r="ON268" s="34">
        <f>IF(LR268&lt;0.9,0,IF(AND(LR268&gt;1.1),0,1))</f>
        <v/>
      </c>
      <c r="OO268" s="34">
        <f>IF(LS268&lt;0.9,0,IF(AND(LS268&gt;1.1),0,1))</f>
        <v/>
      </c>
      <c r="OP268" s="32">
        <f>IF(OI268&gt;99,1,0)</f>
        <v/>
      </c>
      <c r="OQ268" s="32">
        <f>IF(OM268&gt;0.0799,1,0)</f>
        <v/>
      </c>
      <c r="OR268" s="32">
        <f>IF(OM268&gt;OZ268,1,0)</f>
        <v/>
      </c>
      <c r="OS268" s="32">
        <f>OP268+OQ268+OR268+ON268+OO268</f>
        <v/>
      </c>
      <c r="OT268">
        <f>IF(OF268=5,"BackHome0-0",IF(AND(OS268=5),"BackAway0-0",""))</f>
        <v/>
      </c>
      <c r="OU268">
        <f>IF(OF268=5,KN268,IF(AND(OS268=5),KO268,""))</f>
        <v/>
      </c>
      <c r="OV268">
        <f>IF(OF268=5,"Match Odds",IF(AND(OS268=5),"Match Odds",""))</f>
        <v/>
      </c>
      <c r="OW268">
        <f>IF(OF268=5,KP268,IF(AND(OS268=5),KP268,""))</f>
        <v/>
      </c>
      <c r="OX268">
        <f>IF(OF268=5,"MATCH_ODDS",IF(AND(OS268=5),"MATCH_ODDS",""))</f>
        <v/>
      </c>
      <c r="OY268">
        <f>IF(OF268=5,"BACK",IF(AND(OS268=5),"BACK",""))</f>
        <v/>
      </c>
    </row>
    <row r="269" ht="16.5" customHeight="1" thickBot="1" thickTop="1">
      <c r="A269" s="2" t="n"/>
      <c r="KN269" s="1">
        <f>IF(INDEX(#REF!,MATCH('HT 0-0'!D269,#REF!,0))=INDEX(#REF!,MATCH('HT 0-0'!D269,#REF!,0)),INDEX(#REF!,MATCH('HT 0-0'!D269,#REF!,0)),"ERROR")</f>
        <v/>
      </c>
      <c r="KO269" s="1">
        <f>IF(INDEX(#REF!,MATCH('HT 0-0'!E269,#REF!,0))=INDEX(#REF!,MATCH('HT 0-0'!E269,#REF!,0)),INDEX(#REF!,MATCH('HT 0-0'!E269,#REF!,0)),"ERROR")</f>
        <v/>
      </c>
      <c r="KP269" s="1">
        <f>KN269&amp;" v "&amp;KO269</f>
        <v/>
      </c>
      <c r="KQ269">
        <f>B269&amp;"_"&amp;C269</f>
        <v/>
      </c>
      <c r="KR269" s="1">
        <f>IF((HW269/KK269)&lt;0.335,"G",IF((HW269/KK269)&gt;0.67,"R","A"))</f>
        <v/>
      </c>
      <c r="KS269" s="1">
        <f>IF((HX269/KK269)&lt;0.335,"G",IF((HX269/KK269)&gt;0.67,"R","A"))</f>
        <v/>
      </c>
      <c r="KT269" s="1">
        <f>IF((IH269/KK269)&lt;0.335,"G",IF((IH269/KK269)&gt;0.67,"R","A"))</f>
        <v/>
      </c>
      <c r="KU269" s="1">
        <f>IF((II269/KK269)&lt;0.335,"G",IF((II269/KK269)&gt;0.67,"R","A"))</f>
        <v/>
      </c>
      <c r="KV269" s="1">
        <f>IF((HZ269/KK269)&lt;0.335,"G",IF((HZ269/KK269)&gt;0.67,"R","A"))</f>
        <v/>
      </c>
      <c r="KW269" s="1">
        <f>IF((HY269/KK269)&lt;0.335,"G",IF((HY269/KK269)&gt;0.67,"R","A"))</f>
        <v/>
      </c>
      <c r="KX269" s="1">
        <f>IF((IK269/KK269)&lt;0.335,"G",IF((IK269/KK269)&gt;0.67,"R","A"))</f>
        <v/>
      </c>
      <c r="KY269" s="1">
        <f>IF((IJ269/KK269)&lt;0.335,"G",IF((IJ269/KK269)&gt;0.67,"R","A"))</f>
        <v/>
      </c>
      <c r="KZ269" s="1">
        <f>IF((HQ269/KK269)&lt;0.335,"G",IF((HQ269/KK269)&gt;0.67,"R","A"))</f>
        <v/>
      </c>
      <c r="LA269" s="1">
        <f>IF((IB269/KK269)&lt;0.335,"G",IF((IB269/KK269)&gt;0.67,"R","A"))</f>
        <v/>
      </c>
      <c r="LB269">
        <f>IF(LQ269="0-0",INDEX(Scrape!#REF!,MATCH('HT 0-0'!KP269,Scrape!$B:$B,0)),"")</f>
        <v/>
      </c>
      <c r="LC269">
        <f>IF(LQ269="0-0",INDEX(Scrape!$A:$A,MATCH('HT 0-0'!KP269,Scrape!$B:$B,0)),"")</f>
        <v/>
      </c>
      <c r="LD269">
        <f>IF(LQ269="0-0",INDEX(Scrape!$B:$B,MATCH('HT 0-0'!KP269,Scrape!$B:$B,0)),"")</f>
        <v/>
      </c>
      <c r="LE269">
        <f>IF(LQ269="0-0",INDEX(Scrape!$C:$C,MATCH('HT 0-0'!KP269,Scrape!$B:$B,0)),"")</f>
        <v/>
      </c>
      <c r="LF269">
        <f>IF(LQ269="0-0",INDEX(Scrape!$D:$D,MATCH('HT 0-0'!KP269,Scrape!$B:$B,0)),"")</f>
        <v/>
      </c>
      <c r="LG269">
        <f>IF(LQ269="0-0",INDEX(Scrape!$E:$E,MATCH('HT 0-0'!KP269,Scrape!$B:$B,0)),"")</f>
        <v/>
      </c>
      <c r="LH269">
        <f>IF(LQ269="0-0",INDEX(Scrape!$F:$F,MATCH('HT 0-0'!KP269,Scrape!$B:$B,0)),"")</f>
        <v/>
      </c>
      <c r="LI269">
        <f>IF(LQ269="0-0",INDEX(Scrape!$G:$G,MATCH('HT 0-0'!KP269,Scrape!$B:$B,0)),"")</f>
        <v/>
      </c>
      <c r="LJ269">
        <f>IF(LQ269="0-0",INDEX(Scrape!$H:$H,MATCH('HT 0-0'!KP269,Scrape!$B:$B,0)),"")</f>
        <v/>
      </c>
      <c r="LK269">
        <f>IF(LQ269="0-0",INDEX(Scrape!$I:$I,MATCH('HT 0-0'!KP269,Scrape!$B:$B,0)),"")</f>
        <v/>
      </c>
      <c r="LL269">
        <f>IF(LQ269="0-0",INDEX(Scrape!$J:$J,MATCH('HT 0-0'!KP269,Scrape!$B:$B,0)),"")</f>
        <v/>
      </c>
      <c r="LM269">
        <f>IF(LQ269="0-0",INDEX(Scrape!$K:$K,MATCH('HT 0-0'!KP269,Scrape!$B:$B,0)),"")</f>
        <v/>
      </c>
      <c r="LN269">
        <f>IF(LQ269="0-0",INDEX(Scrape!$L:$L,MATCH('HT 0-0'!KP269,Scrape!$B:$B,0)),"")</f>
        <v/>
      </c>
      <c r="LO269">
        <f>IF(LQ269="0-0",INDEX(Scrape!$M:$M,MATCH('HT 0-0'!KP269,Scrape!$B:$B,0)),"")</f>
        <v/>
      </c>
      <c r="LP269">
        <f>IF(LQ269="0-0",INDEX(Scrape!$N:$N,MATCH('HT 0-0'!KP269,Scrape!$B:$B,0)),"")</f>
        <v/>
      </c>
      <c r="LQ269">
        <f>INDEX(Scrape!$O:$O,MATCH('HT 0-0'!KP269,Scrape!$B:$B,0))</f>
        <v/>
      </c>
      <c r="LR269">
        <f>(1/LJ269)+(1/LI269)+(1/LH269)</f>
        <v/>
      </c>
      <c r="LS269">
        <f>(1/LG269)+(1/LF269)+(1/LE269)</f>
        <v/>
      </c>
      <c r="LT269" s="8">
        <f>IF(INDEX(#REF!,MATCH(KQ269,#REF!,0))=INDEX(#REF!,MATCH(KQ269,#REF!,0)),INDEX(#REF!,MATCH(KQ269,#REF!,0)),"ERROR")</f>
        <v/>
      </c>
      <c r="LU269" s="4">
        <f>IF(KR269="G",2,IF(KR269="R",0.5,IF(KR269="A",1)))</f>
        <v/>
      </c>
      <c r="LV269" s="4">
        <f>IF(KS269="G",0.5,IF(KS269="R",2,IF(KS269="A",1)))</f>
        <v/>
      </c>
      <c r="LW269" s="4">
        <f>IF(KT269="G",2,IF(KT269="R",0.5,IF(KT269="A",1)))</f>
        <v/>
      </c>
      <c r="LX269" s="4">
        <f>IF(KU269="G",0.5,IF(KU269="R",2,IF(KU269="A",1)))</f>
        <v/>
      </c>
      <c r="LY269" s="7">
        <f>(LK269*(LU269+LX269)+(LL269*(LU269+LX269)))</f>
        <v/>
      </c>
      <c r="LZ269" s="7">
        <f>(LN269*(LV269+LW269)+(LO269*(LV269+LW269)))</f>
        <v/>
      </c>
      <c r="MA269" s="11">
        <f>LY269-LZ269</f>
        <v/>
      </c>
      <c r="MB269" s="5">
        <f>MA269+2</f>
        <v/>
      </c>
      <c r="MC269" s="6">
        <f>MA269-2</f>
        <v/>
      </c>
      <c r="MD269" s="4">
        <f>LE269</f>
        <v/>
      </c>
      <c r="ME269" s="9">
        <f>IF(MD269=0,1000,MD269+0.75)</f>
        <v/>
      </c>
      <c r="MF269" s="10">
        <f>IF(MD269=0,0,MD269-0.75)</f>
        <v/>
      </c>
      <c r="MG269" s="4">
        <f>((LM269*(LU269+LX269))-((LP269*(LV269+LW269))))</f>
        <v/>
      </c>
      <c r="MH269" s="9">
        <f>MG269*1.2</f>
        <v/>
      </c>
      <c r="MI269" s="10">
        <f>MG269*0.8</f>
        <v/>
      </c>
      <c r="MJ269">
        <f>IFERROR(OT269,"")</f>
        <v/>
      </c>
      <c r="MK269">
        <f>IFERROR(OU269,"")</f>
        <v/>
      </c>
      <c r="ML269">
        <f>IFERROR(OV269,"")</f>
        <v/>
      </c>
      <c r="MM269">
        <f>IFERROR(OW269,"")</f>
        <v/>
      </c>
      <c r="MN269">
        <f>IFERROR(OX269,"")</f>
        <v/>
      </c>
      <c r="MO269">
        <f>IFERROR(OY269,"")</f>
        <v/>
      </c>
      <c r="MP269" s="1">
        <f>COUNTIFS(#REF!,LT269,#REF!,1,#REF!,"&gt;="&amp;MC269,#REF!,"&lt;="&amp;MB269,#REF!,"&lt;="&amp;ME269,#REF!,"&gt;="&amp;MF269,#REF!,"="&amp;KV269,#REF!,"="&amp;KX269)</f>
        <v/>
      </c>
      <c r="MQ269" s="1">
        <f>COUNTIFS(#REF!,LT269,#REF!,0,#REF!,"&gt;="&amp;MC269,#REF!,"&lt;="&amp;MB269,#REF!,"&lt;="&amp;ME269,#REF!,"&gt;="&amp;MF269,#REF!,"="&amp;KV269,#REF!,"="&amp;KX269)</f>
        <v/>
      </c>
      <c r="MR269" s="1">
        <f>COUNTIFS(#REF!,LT269,#REF!,1,#REF!,"&gt;="&amp;MC269,#REF!,"&lt;="&amp;MB269,#REF!,"&lt;="&amp;ME269,#REF!,"&gt;="&amp;MF269,#REF!,"="&amp;KW269,#REF!,"="&amp;KY269)</f>
        <v/>
      </c>
      <c r="MS269" s="1">
        <f>COUNTIFS(#REF!,LT269,#REF!,0,#REF!,"&gt;="&amp;MC269,#REF!,"&lt;="&amp;MB269,#REF!,"&lt;="&amp;ME269,#REF!,"&gt;="&amp;MF269,#REF!,"="&amp;KW269,#REF!,"="&amp;KY269)</f>
        <v/>
      </c>
      <c r="MT269" s="1">
        <f>COUNTIFS(#REF!,LT269,#REF!,1,#REF!,"&gt;="&amp;MI269,#REF!,"&lt;="&amp;MH269,#REF!,"&lt;="&amp;ME269,#REF!,"&gt;="&amp;MF269)</f>
        <v/>
      </c>
      <c r="MU269" s="1">
        <f>COUNTIFS(#REF!,LT269,#REF!,0,#REF!,"&gt;="&amp;MI269,#REF!,"&lt;="&amp;MH269,#REF!,"&lt;="&amp;ME269,#REF!,"&gt;="&amp;MF269)</f>
        <v/>
      </c>
      <c r="MV269" s="1">
        <f>COUNTIFS(#REF!,LT269,#REF!,1,#REF!,"&gt;="&amp;MI269,#REF!,"&lt;="&amp;MH269,#REF!,"="&amp;KZ269,#REF!,"="&amp;LA269,#REF!,"&lt;="&amp;ME269,#REF!,"&gt;="&amp;MF269)</f>
        <v/>
      </c>
      <c r="MW269" s="1">
        <f>COUNTIFS(#REF!,LT269,#REF!,0,#REF!,"&gt;="&amp;MI269,#REF!,"&lt;="&amp;MH269,#REF!,"="&amp;KZ269,#REF!,"="&amp;LA269,#REF!,"&lt;="&amp;ME269,#REF!,"&gt;="&amp;MF269)</f>
        <v/>
      </c>
      <c r="MX269" s="1">
        <f>COUNTIFS(#REF!,LT269,#REF!,1,#REF!,"&gt;="&amp;MC269,#REF!,"&lt;="&amp;MB269,#REF!,"&lt;="&amp;ME269,#REF!,"&gt;="&amp;MF269)</f>
        <v/>
      </c>
      <c r="MY269" s="1">
        <f>COUNTIFS(#REF!,LT269,#REF!,0,#REF!,"&gt;="&amp;MC269,#REF!,"&lt;="&amp;MB269,#REF!,"&lt;="&amp;ME269,#REF!,"&gt;="&amp;MF269)</f>
        <v/>
      </c>
      <c r="MZ269" s="1">
        <f>COUNTIFS(#REF!,LT269,#REF!,1,#REF!,"&lt;="&amp;ME269,#REF!,"&gt;="&amp;MF269,#REF!,"="&amp;KV269,#REF!,"="&amp;KX269)</f>
        <v/>
      </c>
      <c r="NA269" s="1">
        <f>COUNTIFS(#REF!,LT269,#REF!,0,#REF!,"&lt;="&amp;ME269,#REF!,"&gt;="&amp;MF269,#REF!,"="&amp;KV269,#REF!,"="&amp;KX269)</f>
        <v/>
      </c>
      <c r="NB269" s="1">
        <f>COUNTIFS(#REF!,LT269,#REF!,1,#REF!,"&lt;="&amp;ME269,#REF!,"&gt;="&amp;MF269,#REF!,"="&amp;KW269,#REF!,"="&amp;KY269)</f>
        <v/>
      </c>
      <c r="NC269" s="1">
        <f>COUNTIFS(#REF!,LT269,#REF!,0,#REF!,"&lt;="&amp;ME269,#REF!,"&gt;="&amp;MF269,#REF!,"="&amp;KW269,#REF!,"="&amp;KY269)</f>
        <v/>
      </c>
      <c r="ND269" s="1">
        <f>COUNTIFS(#REF!,LT269,#REF!,1,#REF!,"&gt;="&amp;MC269,#REF!,"&lt;="&amp;MB269,#REF!,"&lt;="&amp;ME269,#REF!,"&gt;="&amp;MF269,#REF!,"="&amp;KV269,#REF!,"="&amp;KX269)</f>
        <v/>
      </c>
      <c r="NE269" s="1">
        <f>COUNTIFS(#REF!,LT269,#REF!,0,#REF!,"&gt;="&amp;MC269,#REF!,"&lt;="&amp;MB269,#REF!,"&lt;="&amp;ME269,#REF!,"&gt;="&amp;MF269,#REF!,"="&amp;KV269,#REF!,"="&amp;KX269)</f>
        <v/>
      </c>
      <c r="NF269" s="1">
        <f>COUNTIFS(#REF!,LT269,#REF!,1,#REF!,"&gt;="&amp;MC269,#REF!,"&lt;="&amp;MB269,#REF!,"&lt;="&amp;ME269,#REF!,"&gt;="&amp;MF269,#REF!,"="&amp;KW269,#REF!,"="&amp;KY269)</f>
        <v/>
      </c>
      <c r="NG269" s="1">
        <f>COUNTIFS(#REF!,LT269,#REF!,0,#REF!,"&gt;="&amp;MC269,#REF!,"&lt;="&amp;MB269,#REF!,"&lt;="&amp;ME269,#REF!,"&gt;="&amp;MF269,#REF!,"="&amp;KW269,#REF!,"="&amp;KY269)</f>
        <v/>
      </c>
      <c r="NH269" s="1">
        <f>COUNTIFS(#REF!,LT269,#REF!,1,#REF!,"&gt;="&amp;MC269,#REF!,"&lt;="&amp;MB269,#REF!,"&lt;="&amp;ME269,#REF!,"&gt;="&amp;MF269,#REF!,"="&amp;KZ269,#REF!,"="&amp;LA269)</f>
        <v/>
      </c>
      <c r="NI269" s="1">
        <f>COUNTIFS(#REF!,LT269,#REF!,0,#REF!,"&gt;="&amp;MC269,#REF!,"&lt;="&amp;MB269,#REF!,"&lt;="&amp;ME269,#REF!,"&gt;="&amp;MF269,#REF!,"="&amp;KZ269,#REF!,"="&amp;LA269)</f>
        <v/>
      </c>
      <c r="NJ269" s="1">
        <f>COUNTIFS(#REF!,LT269,#REF!,1,#REF!,"&gt;="&amp;MI269,#REF!,"&lt;="&amp;MH269,#REF!,"&lt;="&amp;ME269,#REF!,"&gt;="&amp;MF269)</f>
        <v/>
      </c>
      <c r="NK269" s="1">
        <f>COUNTIFS(#REF!,LT269,#REF!,0,#REF!,"&gt;="&amp;MI269,#REF!,"&lt;="&amp;MH269,#REF!,"&lt;="&amp;ME269,#REF!,"&gt;="&amp;MF269)</f>
        <v/>
      </c>
      <c r="NL269" s="1">
        <f>COUNTIFS(#REF!,LT269,#REF!,1,#REF!,"&gt;="&amp;MI269,#REF!,"&lt;="&amp;MH269,#REF!,"="&amp;KZ269,#REF!,"="&amp;LA269,#REF!,"&lt;="&amp;ME269,#REF!,"&gt;="&amp;MF269)</f>
        <v/>
      </c>
      <c r="NM269" s="1">
        <f>COUNTIFS(#REF!,LT269,#REF!,0,#REF!,"&gt;="&amp;MI269,#REF!,"&lt;="&amp;MH269,#REF!,"="&amp;KZ269,#REF!,"="&amp;LA269,#REF!,"&lt;="&amp;ME269,#REF!,"&gt;="&amp;MF269)</f>
        <v/>
      </c>
      <c r="NN269" s="1">
        <f>COUNTIFS(#REF!,LT269,#REF!,1,#REF!,"&gt;="&amp;MC269,#REF!,"&lt;="&amp;MB269,#REF!,"&lt;="&amp;ME269,#REF!,"&gt;="&amp;MF269)</f>
        <v/>
      </c>
      <c r="NO269" s="1">
        <f>COUNTIFS(#REF!,LT269,#REF!,0,#REF!,"&gt;="&amp;MC269,#REF!,"&lt;="&amp;MB269,#REF!,"&lt;="&amp;ME269,#REF!,"&gt;="&amp;MF269)</f>
        <v/>
      </c>
      <c r="NP269" s="1">
        <f>COUNTIFS(#REF!,LT269,#REF!,1,#REF!,"&lt;="&amp;ME269,#REF!,"&gt;="&amp;MF269,#REF!,"="&amp;KV269,#REF!,"="&amp;KX269)</f>
        <v/>
      </c>
      <c r="NQ269" s="1">
        <f>COUNTIFS(#REF!,LT269,#REF!,0,#REF!,"&lt;="&amp;ME269,#REF!,"&gt;="&amp;MF269,#REF!,"="&amp;KV269,#REF!,"="&amp;KX269)</f>
        <v/>
      </c>
      <c r="NR269" s="1">
        <f>COUNTIFS(#REF!,LT269,#REF!,1,#REF!,"&lt;="&amp;ME269,#REF!,"&gt;="&amp;MF269,#REF!,"="&amp;KW269,#REF!,"="&amp;KY269)</f>
        <v/>
      </c>
      <c r="NS269" s="1">
        <f>COUNTIFS(#REF!,LT269,#REF!,0,#REF!,"&lt;="&amp;ME269,#REF!,"&gt;="&amp;MF269,#REF!,"="&amp;KW269,#REF!,"="&amp;KY269)</f>
        <v/>
      </c>
      <c r="NT269" s="1">
        <f>MP269+MR269+MT269+MV269+MX269+MZ269+NB269</f>
        <v/>
      </c>
      <c r="NU269" s="1">
        <f>MQ269+MS269+MU269+MW269+MY269+NA269+NC269</f>
        <v/>
      </c>
      <c r="NV269" s="1">
        <f>NT269+NU269</f>
        <v/>
      </c>
      <c r="NW269" s="33">
        <f>NT269/(NT269+NU269)</f>
        <v/>
      </c>
      <c r="NX269" s="3">
        <f>1/NW269</f>
        <v/>
      </c>
      <c r="NY269" s="1">
        <f>LH269</f>
        <v/>
      </c>
      <c r="NZ269" s="79">
        <f>(NW269*((NY269-1)*0.98))-((1-NW269)*1)</f>
        <v/>
      </c>
      <c r="OA269" s="34">
        <f>IF(LR269&lt;0.9,0,IF(AND(LR269&gt;1.1),0,1))</f>
        <v/>
      </c>
      <c r="OB269" s="34">
        <f>IF(LS269&lt;0.9,0,IF(AND(LS269&gt;1.1),0,1))</f>
        <v/>
      </c>
      <c r="OC269" s="32">
        <f>IF(NV269&gt;99,1,0)</f>
        <v/>
      </c>
      <c r="OD269" s="32">
        <f>IF(NZ269&gt;0.0799,1,0)</f>
        <v/>
      </c>
      <c r="OE269" s="32">
        <f>IF(NZ269&gt;OM269,1,0)</f>
        <v/>
      </c>
      <c r="OF269" s="32">
        <f>OC269+OD269+OE269+OA269+OB269</f>
        <v/>
      </c>
      <c r="OG269" s="1">
        <f>ND269+NF269+NH269+NJ269+NL269+NN269+NP269+NR269</f>
        <v/>
      </c>
      <c r="OH269" s="1">
        <f>NE269+NG269+NI269+NK269+NM269+NO269+NQ269+NS269</f>
        <v/>
      </c>
      <c r="OI269" s="1">
        <f>OG269+OH269</f>
        <v/>
      </c>
      <c r="OJ269" s="33">
        <f>OG269/(OG269+OH269)</f>
        <v/>
      </c>
      <c r="OK269" s="3">
        <f>1/OJ269</f>
        <v/>
      </c>
      <c r="OL269" s="1">
        <f>LI269</f>
        <v/>
      </c>
      <c r="OM269" s="79">
        <f>(OJ269*((OL269-1)*0.98))-((1-OJ269)*1)</f>
        <v/>
      </c>
      <c r="ON269" s="34">
        <f>IF(LR269&lt;0.9,0,IF(AND(LR269&gt;1.1),0,1))</f>
        <v/>
      </c>
      <c r="OO269" s="34">
        <f>IF(LS269&lt;0.9,0,IF(AND(LS269&gt;1.1),0,1))</f>
        <v/>
      </c>
      <c r="OP269" s="32">
        <f>IF(OI269&gt;99,1,0)</f>
        <v/>
      </c>
      <c r="OQ269" s="32">
        <f>IF(OM269&gt;0.0799,1,0)</f>
        <v/>
      </c>
      <c r="OR269" s="32">
        <f>IF(OM269&gt;OZ269,1,0)</f>
        <v/>
      </c>
      <c r="OS269" s="32">
        <f>OP269+OQ269+OR269+ON269+OO269</f>
        <v/>
      </c>
      <c r="OT269">
        <f>IF(OF269=5,"BackHome0-0",IF(AND(OS269=5),"BackAway0-0",""))</f>
        <v/>
      </c>
      <c r="OU269">
        <f>IF(OF269=5,KN269,IF(AND(OS269=5),KO269,""))</f>
        <v/>
      </c>
      <c r="OV269">
        <f>IF(OF269=5,"Match Odds",IF(AND(OS269=5),"Match Odds",""))</f>
        <v/>
      </c>
      <c r="OW269">
        <f>IF(OF269=5,KP269,IF(AND(OS269=5),KP269,""))</f>
        <v/>
      </c>
      <c r="OX269">
        <f>IF(OF269=5,"MATCH_ODDS",IF(AND(OS269=5),"MATCH_ODDS",""))</f>
        <v/>
      </c>
      <c r="OY269">
        <f>IF(OF269=5,"BACK",IF(AND(OS269=5),"BACK",""))</f>
        <v/>
      </c>
    </row>
    <row r="270" ht="16.5" customHeight="1" thickBot="1" thickTop="1">
      <c r="A270" s="2" t="n"/>
      <c r="KN270" s="1">
        <f>IF(INDEX(#REF!,MATCH('HT 0-0'!D270,#REF!,0))=INDEX(#REF!,MATCH('HT 0-0'!D270,#REF!,0)),INDEX(#REF!,MATCH('HT 0-0'!D270,#REF!,0)),"ERROR")</f>
        <v/>
      </c>
      <c r="KO270" s="1">
        <f>IF(INDEX(#REF!,MATCH('HT 0-0'!E270,#REF!,0))=INDEX(#REF!,MATCH('HT 0-0'!E270,#REF!,0)),INDEX(#REF!,MATCH('HT 0-0'!E270,#REF!,0)),"ERROR")</f>
        <v/>
      </c>
      <c r="KP270" s="1">
        <f>KN270&amp;" v "&amp;KO270</f>
        <v/>
      </c>
      <c r="KQ270">
        <f>B270&amp;"_"&amp;C270</f>
        <v/>
      </c>
      <c r="KR270" s="1">
        <f>IF((HW270/KK270)&lt;0.335,"G",IF((HW270/KK270)&gt;0.67,"R","A"))</f>
        <v/>
      </c>
      <c r="KS270" s="1">
        <f>IF((HX270/KK270)&lt;0.335,"G",IF((HX270/KK270)&gt;0.67,"R","A"))</f>
        <v/>
      </c>
      <c r="KT270" s="1">
        <f>IF((IH270/KK270)&lt;0.335,"G",IF((IH270/KK270)&gt;0.67,"R","A"))</f>
        <v/>
      </c>
      <c r="KU270" s="1">
        <f>IF((II270/KK270)&lt;0.335,"G",IF((II270/KK270)&gt;0.67,"R","A"))</f>
        <v/>
      </c>
      <c r="KV270" s="1">
        <f>IF((HZ270/KK270)&lt;0.335,"G",IF((HZ270/KK270)&gt;0.67,"R","A"))</f>
        <v/>
      </c>
      <c r="KW270" s="1">
        <f>IF((HY270/KK270)&lt;0.335,"G",IF((HY270/KK270)&gt;0.67,"R","A"))</f>
        <v/>
      </c>
      <c r="KX270" s="1">
        <f>IF((IK270/KK270)&lt;0.335,"G",IF((IK270/KK270)&gt;0.67,"R","A"))</f>
        <v/>
      </c>
      <c r="KY270" s="1">
        <f>IF((IJ270/KK270)&lt;0.335,"G",IF((IJ270/KK270)&gt;0.67,"R","A"))</f>
        <v/>
      </c>
      <c r="KZ270" s="1">
        <f>IF((HQ270/KK270)&lt;0.335,"G",IF((HQ270/KK270)&gt;0.67,"R","A"))</f>
        <v/>
      </c>
      <c r="LA270" s="1">
        <f>IF((IB270/KK270)&lt;0.335,"G",IF((IB270/KK270)&gt;0.67,"R","A"))</f>
        <v/>
      </c>
      <c r="LB270">
        <f>IF(LQ270="0-0",INDEX(Scrape!#REF!,MATCH('HT 0-0'!KP270,Scrape!$B:$B,0)),"")</f>
        <v/>
      </c>
      <c r="LC270">
        <f>IF(LQ270="0-0",INDEX(Scrape!$A:$A,MATCH('HT 0-0'!KP270,Scrape!$B:$B,0)),"")</f>
        <v/>
      </c>
      <c r="LD270">
        <f>IF(LQ270="0-0",INDEX(Scrape!$B:$B,MATCH('HT 0-0'!KP270,Scrape!$B:$B,0)),"")</f>
        <v/>
      </c>
      <c r="LE270">
        <f>IF(LQ270="0-0",INDEX(Scrape!$C:$C,MATCH('HT 0-0'!KP270,Scrape!$B:$B,0)),"")</f>
        <v/>
      </c>
      <c r="LF270">
        <f>IF(LQ270="0-0",INDEX(Scrape!$D:$D,MATCH('HT 0-0'!KP270,Scrape!$B:$B,0)),"")</f>
        <v/>
      </c>
      <c r="LG270">
        <f>IF(LQ270="0-0",INDEX(Scrape!$E:$E,MATCH('HT 0-0'!KP270,Scrape!$B:$B,0)),"")</f>
        <v/>
      </c>
      <c r="LH270">
        <f>IF(LQ270="0-0",INDEX(Scrape!$F:$F,MATCH('HT 0-0'!KP270,Scrape!$B:$B,0)),"")</f>
        <v/>
      </c>
      <c r="LI270">
        <f>IF(LQ270="0-0",INDEX(Scrape!$G:$G,MATCH('HT 0-0'!KP270,Scrape!$B:$B,0)),"")</f>
        <v/>
      </c>
      <c r="LJ270">
        <f>IF(LQ270="0-0",INDEX(Scrape!$H:$H,MATCH('HT 0-0'!KP270,Scrape!$B:$B,0)),"")</f>
        <v/>
      </c>
      <c r="LK270">
        <f>IF(LQ270="0-0",INDEX(Scrape!$I:$I,MATCH('HT 0-0'!KP270,Scrape!$B:$B,0)),"")</f>
        <v/>
      </c>
      <c r="LL270">
        <f>IF(LQ270="0-0",INDEX(Scrape!$J:$J,MATCH('HT 0-0'!KP270,Scrape!$B:$B,0)),"")</f>
        <v/>
      </c>
      <c r="LM270">
        <f>IF(LQ270="0-0",INDEX(Scrape!$K:$K,MATCH('HT 0-0'!KP270,Scrape!$B:$B,0)),"")</f>
        <v/>
      </c>
      <c r="LN270">
        <f>IF(LQ270="0-0",INDEX(Scrape!$L:$L,MATCH('HT 0-0'!KP270,Scrape!$B:$B,0)),"")</f>
        <v/>
      </c>
      <c r="LO270">
        <f>IF(LQ270="0-0",INDEX(Scrape!$M:$M,MATCH('HT 0-0'!KP270,Scrape!$B:$B,0)),"")</f>
        <v/>
      </c>
      <c r="LP270">
        <f>IF(LQ270="0-0",INDEX(Scrape!$N:$N,MATCH('HT 0-0'!KP270,Scrape!$B:$B,0)),"")</f>
        <v/>
      </c>
      <c r="LQ270">
        <f>INDEX(Scrape!$O:$O,MATCH('HT 0-0'!KP270,Scrape!$B:$B,0))</f>
        <v/>
      </c>
      <c r="LR270">
        <f>(1/LJ270)+(1/LI270)+(1/LH270)</f>
        <v/>
      </c>
      <c r="LS270">
        <f>(1/LG270)+(1/LF270)+(1/LE270)</f>
        <v/>
      </c>
      <c r="LT270" s="8">
        <f>IF(INDEX(#REF!,MATCH(KQ270,#REF!,0))=INDEX(#REF!,MATCH(KQ270,#REF!,0)),INDEX(#REF!,MATCH(KQ270,#REF!,0)),"ERROR")</f>
        <v/>
      </c>
      <c r="LU270" s="4">
        <f>IF(KR270="G",2,IF(KR270="R",0.5,IF(KR270="A",1)))</f>
        <v/>
      </c>
      <c r="LV270" s="4">
        <f>IF(KS270="G",0.5,IF(KS270="R",2,IF(KS270="A",1)))</f>
        <v/>
      </c>
      <c r="LW270" s="4">
        <f>IF(KT270="G",2,IF(KT270="R",0.5,IF(KT270="A",1)))</f>
        <v/>
      </c>
      <c r="LX270" s="4">
        <f>IF(KU270="G",0.5,IF(KU270="R",2,IF(KU270="A",1)))</f>
        <v/>
      </c>
      <c r="LY270" s="7">
        <f>(LK270*(LU270+LX270)+(LL270*(LU270+LX270)))</f>
        <v/>
      </c>
      <c r="LZ270" s="7">
        <f>(LN270*(LV270+LW270)+(LO270*(LV270+LW270)))</f>
        <v/>
      </c>
      <c r="MA270" s="11">
        <f>LY270-LZ270</f>
        <v/>
      </c>
      <c r="MB270" s="5">
        <f>MA270+2</f>
        <v/>
      </c>
      <c r="MC270" s="6">
        <f>MA270-2</f>
        <v/>
      </c>
      <c r="MD270" s="4">
        <f>LE270</f>
        <v/>
      </c>
      <c r="ME270" s="9">
        <f>IF(MD270=0,1000,MD270+0.75)</f>
        <v/>
      </c>
      <c r="MF270" s="10">
        <f>IF(MD270=0,0,MD270-0.75)</f>
        <v/>
      </c>
      <c r="MG270" s="4">
        <f>((LM270*(LU270+LX270))-((LP270*(LV270+LW270))))</f>
        <v/>
      </c>
      <c r="MH270" s="9">
        <f>MG270*1.2</f>
        <v/>
      </c>
      <c r="MI270" s="10">
        <f>MG270*0.8</f>
        <v/>
      </c>
      <c r="MJ270">
        <f>IFERROR(OT270,"")</f>
        <v/>
      </c>
      <c r="MK270">
        <f>IFERROR(OU270,"")</f>
        <v/>
      </c>
      <c r="ML270">
        <f>IFERROR(OV270,"")</f>
        <v/>
      </c>
      <c r="MM270">
        <f>IFERROR(OW270,"")</f>
        <v/>
      </c>
      <c r="MN270">
        <f>IFERROR(OX270,"")</f>
        <v/>
      </c>
      <c r="MO270">
        <f>IFERROR(OY270,"")</f>
        <v/>
      </c>
      <c r="MP270" s="1">
        <f>COUNTIFS(#REF!,LT270,#REF!,1,#REF!,"&gt;="&amp;MC270,#REF!,"&lt;="&amp;MB270,#REF!,"&lt;="&amp;ME270,#REF!,"&gt;="&amp;MF270,#REF!,"="&amp;KV270,#REF!,"="&amp;KX270)</f>
        <v/>
      </c>
      <c r="MQ270" s="1">
        <f>COUNTIFS(#REF!,LT270,#REF!,0,#REF!,"&gt;="&amp;MC270,#REF!,"&lt;="&amp;MB270,#REF!,"&lt;="&amp;ME270,#REF!,"&gt;="&amp;MF270,#REF!,"="&amp;KV270,#REF!,"="&amp;KX270)</f>
        <v/>
      </c>
      <c r="MR270" s="1">
        <f>COUNTIFS(#REF!,LT270,#REF!,1,#REF!,"&gt;="&amp;MC270,#REF!,"&lt;="&amp;MB270,#REF!,"&lt;="&amp;ME270,#REF!,"&gt;="&amp;MF270,#REF!,"="&amp;KW270,#REF!,"="&amp;KY270)</f>
        <v/>
      </c>
      <c r="MS270" s="1">
        <f>COUNTIFS(#REF!,LT270,#REF!,0,#REF!,"&gt;="&amp;MC270,#REF!,"&lt;="&amp;MB270,#REF!,"&lt;="&amp;ME270,#REF!,"&gt;="&amp;MF270,#REF!,"="&amp;KW270,#REF!,"="&amp;KY270)</f>
        <v/>
      </c>
      <c r="MT270" s="1">
        <f>COUNTIFS(#REF!,LT270,#REF!,1,#REF!,"&gt;="&amp;MI270,#REF!,"&lt;="&amp;MH270,#REF!,"&lt;="&amp;ME270,#REF!,"&gt;="&amp;MF270)</f>
        <v/>
      </c>
      <c r="MU270" s="1">
        <f>COUNTIFS(#REF!,LT270,#REF!,0,#REF!,"&gt;="&amp;MI270,#REF!,"&lt;="&amp;MH270,#REF!,"&lt;="&amp;ME270,#REF!,"&gt;="&amp;MF270)</f>
        <v/>
      </c>
      <c r="MV270" s="1">
        <f>COUNTIFS(#REF!,LT270,#REF!,1,#REF!,"&gt;="&amp;MI270,#REF!,"&lt;="&amp;MH270,#REF!,"="&amp;KZ270,#REF!,"="&amp;LA270,#REF!,"&lt;="&amp;ME270,#REF!,"&gt;="&amp;MF270)</f>
        <v/>
      </c>
      <c r="MW270" s="1">
        <f>COUNTIFS(#REF!,LT270,#REF!,0,#REF!,"&gt;="&amp;MI270,#REF!,"&lt;="&amp;MH270,#REF!,"="&amp;KZ270,#REF!,"="&amp;LA270,#REF!,"&lt;="&amp;ME270,#REF!,"&gt;="&amp;MF270)</f>
        <v/>
      </c>
      <c r="MX270" s="1">
        <f>COUNTIFS(#REF!,LT270,#REF!,1,#REF!,"&gt;="&amp;MC270,#REF!,"&lt;="&amp;MB270,#REF!,"&lt;="&amp;ME270,#REF!,"&gt;="&amp;MF270)</f>
        <v/>
      </c>
      <c r="MY270" s="1">
        <f>COUNTIFS(#REF!,LT270,#REF!,0,#REF!,"&gt;="&amp;MC270,#REF!,"&lt;="&amp;MB270,#REF!,"&lt;="&amp;ME270,#REF!,"&gt;="&amp;MF270)</f>
        <v/>
      </c>
      <c r="MZ270" s="1">
        <f>COUNTIFS(#REF!,LT270,#REF!,1,#REF!,"&lt;="&amp;ME270,#REF!,"&gt;="&amp;MF270,#REF!,"="&amp;KV270,#REF!,"="&amp;KX270)</f>
        <v/>
      </c>
      <c r="NA270" s="1">
        <f>COUNTIFS(#REF!,LT270,#REF!,0,#REF!,"&lt;="&amp;ME270,#REF!,"&gt;="&amp;MF270,#REF!,"="&amp;KV270,#REF!,"="&amp;KX270)</f>
        <v/>
      </c>
      <c r="NB270" s="1">
        <f>COUNTIFS(#REF!,LT270,#REF!,1,#REF!,"&lt;="&amp;ME270,#REF!,"&gt;="&amp;MF270,#REF!,"="&amp;KW270,#REF!,"="&amp;KY270)</f>
        <v/>
      </c>
      <c r="NC270" s="1">
        <f>COUNTIFS(#REF!,LT270,#REF!,0,#REF!,"&lt;="&amp;ME270,#REF!,"&gt;="&amp;MF270,#REF!,"="&amp;KW270,#REF!,"="&amp;KY270)</f>
        <v/>
      </c>
      <c r="ND270" s="1">
        <f>COUNTIFS(#REF!,LT270,#REF!,1,#REF!,"&gt;="&amp;MC270,#REF!,"&lt;="&amp;MB270,#REF!,"&lt;="&amp;ME270,#REF!,"&gt;="&amp;MF270,#REF!,"="&amp;KV270,#REF!,"="&amp;KX270)</f>
        <v/>
      </c>
      <c r="NE270" s="1">
        <f>COUNTIFS(#REF!,LT270,#REF!,0,#REF!,"&gt;="&amp;MC270,#REF!,"&lt;="&amp;MB270,#REF!,"&lt;="&amp;ME270,#REF!,"&gt;="&amp;MF270,#REF!,"="&amp;KV270,#REF!,"="&amp;KX270)</f>
        <v/>
      </c>
      <c r="NF270" s="1">
        <f>COUNTIFS(#REF!,LT270,#REF!,1,#REF!,"&gt;="&amp;MC270,#REF!,"&lt;="&amp;MB270,#REF!,"&lt;="&amp;ME270,#REF!,"&gt;="&amp;MF270,#REF!,"="&amp;KW270,#REF!,"="&amp;KY270)</f>
        <v/>
      </c>
      <c r="NG270" s="1">
        <f>COUNTIFS(#REF!,LT270,#REF!,0,#REF!,"&gt;="&amp;MC270,#REF!,"&lt;="&amp;MB270,#REF!,"&lt;="&amp;ME270,#REF!,"&gt;="&amp;MF270,#REF!,"="&amp;KW270,#REF!,"="&amp;KY270)</f>
        <v/>
      </c>
      <c r="NH270" s="1">
        <f>COUNTIFS(#REF!,LT270,#REF!,1,#REF!,"&gt;="&amp;MC270,#REF!,"&lt;="&amp;MB270,#REF!,"&lt;="&amp;ME270,#REF!,"&gt;="&amp;MF270,#REF!,"="&amp;KZ270,#REF!,"="&amp;LA270)</f>
        <v/>
      </c>
      <c r="NI270" s="1">
        <f>COUNTIFS(#REF!,LT270,#REF!,0,#REF!,"&gt;="&amp;MC270,#REF!,"&lt;="&amp;MB270,#REF!,"&lt;="&amp;ME270,#REF!,"&gt;="&amp;MF270,#REF!,"="&amp;KZ270,#REF!,"="&amp;LA270)</f>
        <v/>
      </c>
      <c r="NJ270" s="1">
        <f>COUNTIFS(#REF!,LT270,#REF!,1,#REF!,"&gt;="&amp;MI270,#REF!,"&lt;="&amp;MH270,#REF!,"&lt;="&amp;ME270,#REF!,"&gt;="&amp;MF270)</f>
        <v/>
      </c>
      <c r="NK270" s="1">
        <f>COUNTIFS(#REF!,LT270,#REF!,0,#REF!,"&gt;="&amp;MI270,#REF!,"&lt;="&amp;MH270,#REF!,"&lt;="&amp;ME270,#REF!,"&gt;="&amp;MF270)</f>
        <v/>
      </c>
      <c r="NL270" s="1">
        <f>COUNTIFS(#REF!,LT270,#REF!,1,#REF!,"&gt;="&amp;MI270,#REF!,"&lt;="&amp;MH270,#REF!,"="&amp;KZ270,#REF!,"="&amp;LA270,#REF!,"&lt;="&amp;ME270,#REF!,"&gt;="&amp;MF270)</f>
        <v/>
      </c>
      <c r="NM270" s="1">
        <f>COUNTIFS(#REF!,LT270,#REF!,0,#REF!,"&gt;="&amp;MI270,#REF!,"&lt;="&amp;MH270,#REF!,"="&amp;KZ270,#REF!,"="&amp;LA270,#REF!,"&lt;="&amp;ME270,#REF!,"&gt;="&amp;MF270)</f>
        <v/>
      </c>
      <c r="NN270" s="1">
        <f>COUNTIFS(#REF!,LT270,#REF!,1,#REF!,"&gt;="&amp;MC270,#REF!,"&lt;="&amp;MB270,#REF!,"&lt;="&amp;ME270,#REF!,"&gt;="&amp;MF270)</f>
        <v/>
      </c>
      <c r="NO270" s="1">
        <f>COUNTIFS(#REF!,LT270,#REF!,0,#REF!,"&gt;="&amp;MC270,#REF!,"&lt;="&amp;MB270,#REF!,"&lt;="&amp;ME270,#REF!,"&gt;="&amp;MF270)</f>
        <v/>
      </c>
      <c r="NP270" s="1">
        <f>COUNTIFS(#REF!,LT270,#REF!,1,#REF!,"&lt;="&amp;ME270,#REF!,"&gt;="&amp;MF270,#REF!,"="&amp;KV270,#REF!,"="&amp;KX270)</f>
        <v/>
      </c>
      <c r="NQ270" s="1">
        <f>COUNTIFS(#REF!,LT270,#REF!,0,#REF!,"&lt;="&amp;ME270,#REF!,"&gt;="&amp;MF270,#REF!,"="&amp;KV270,#REF!,"="&amp;KX270)</f>
        <v/>
      </c>
      <c r="NR270" s="1">
        <f>COUNTIFS(#REF!,LT270,#REF!,1,#REF!,"&lt;="&amp;ME270,#REF!,"&gt;="&amp;MF270,#REF!,"="&amp;KW270,#REF!,"="&amp;KY270)</f>
        <v/>
      </c>
      <c r="NS270" s="1">
        <f>COUNTIFS(#REF!,LT270,#REF!,0,#REF!,"&lt;="&amp;ME270,#REF!,"&gt;="&amp;MF270,#REF!,"="&amp;KW270,#REF!,"="&amp;KY270)</f>
        <v/>
      </c>
      <c r="NT270" s="1">
        <f>MP270+MR270+MT270+MV270+MX270+MZ270+NB270</f>
        <v/>
      </c>
      <c r="NU270" s="1">
        <f>MQ270+MS270+MU270+MW270+MY270+NA270+NC270</f>
        <v/>
      </c>
      <c r="NV270" s="1">
        <f>NT270+NU270</f>
        <v/>
      </c>
      <c r="NW270" s="33">
        <f>NT270/(NT270+NU270)</f>
        <v/>
      </c>
      <c r="NX270" s="3">
        <f>1/NW270</f>
        <v/>
      </c>
      <c r="NY270" s="1">
        <f>LH270</f>
        <v/>
      </c>
      <c r="NZ270" s="79">
        <f>(NW270*((NY270-1)*0.98))-((1-NW270)*1)</f>
        <v/>
      </c>
      <c r="OA270" s="34">
        <f>IF(LR270&lt;0.9,0,IF(AND(LR270&gt;1.1),0,1))</f>
        <v/>
      </c>
      <c r="OB270" s="34">
        <f>IF(LS270&lt;0.9,0,IF(AND(LS270&gt;1.1),0,1))</f>
        <v/>
      </c>
      <c r="OC270" s="32">
        <f>IF(NV270&gt;99,1,0)</f>
        <v/>
      </c>
      <c r="OD270" s="32">
        <f>IF(NZ270&gt;0.0799,1,0)</f>
        <v/>
      </c>
      <c r="OE270" s="32">
        <f>IF(NZ270&gt;OM270,1,0)</f>
        <v/>
      </c>
      <c r="OF270" s="32">
        <f>OC270+OD270+OE270+OA270+OB270</f>
        <v/>
      </c>
      <c r="OG270" s="1">
        <f>ND270+NF270+NH270+NJ270+NL270+NN270+NP270+NR270</f>
        <v/>
      </c>
      <c r="OH270" s="1">
        <f>NE270+NG270+NI270+NK270+NM270+NO270+NQ270+NS270</f>
        <v/>
      </c>
      <c r="OI270" s="1">
        <f>OG270+OH270</f>
        <v/>
      </c>
      <c r="OJ270" s="33">
        <f>OG270/(OG270+OH270)</f>
        <v/>
      </c>
      <c r="OK270" s="3">
        <f>1/OJ270</f>
        <v/>
      </c>
      <c r="OL270" s="1">
        <f>LI270</f>
        <v/>
      </c>
      <c r="OM270" s="79">
        <f>(OJ270*((OL270-1)*0.98))-((1-OJ270)*1)</f>
        <v/>
      </c>
      <c r="ON270" s="34">
        <f>IF(LR270&lt;0.9,0,IF(AND(LR270&gt;1.1),0,1))</f>
        <v/>
      </c>
      <c r="OO270" s="34">
        <f>IF(LS270&lt;0.9,0,IF(AND(LS270&gt;1.1),0,1))</f>
        <v/>
      </c>
      <c r="OP270" s="32">
        <f>IF(OI270&gt;99,1,0)</f>
        <v/>
      </c>
      <c r="OQ270" s="32">
        <f>IF(OM270&gt;0.0799,1,0)</f>
        <v/>
      </c>
      <c r="OR270" s="32">
        <f>IF(OM270&gt;OZ270,1,0)</f>
        <v/>
      </c>
      <c r="OS270" s="32">
        <f>OP270+OQ270+OR270+ON270+OO270</f>
        <v/>
      </c>
      <c r="OT270">
        <f>IF(OF270=5,"BackHome0-0",IF(AND(OS270=5),"BackAway0-0",""))</f>
        <v/>
      </c>
      <c r="OU270">
        <f>IF(OF270=5,KN270,IF(AND(OS270=5),KO270,""))</f>
        <v/>
      </c>
      <c r="OV270">
        <f>IF(OF270=5,"Match Odds",IF(AND(OS270=5),"Match Odds",""))</f>
        <v/>
      </c>
      <c r="OW270">
        <f>IF(OF270=5,KP270,IF(AND(OS270=5),KP270,""))</f>
        <v/>
      </c>
      <c r="OX270">
        <f>IF(OF270=5,"MATCH_ODDS",IF(AND(OS270=5),"MATCH_ODDS",""))</f>
        <v/>
      </c>
      <c r="OY270">
        <f>IF(OF270=5,"BACK",IF(AND(OS270=5),"BACK",""))</f>
        <v/>
      </c>
    </row>
    <row r="271" ht="16.5" customHeight="1" thickBot="1" thickTop="1">
      <c r="A271" s="2" t="n"/>
      <c r="KN271" s="1">
        <f>IF(INDEX(#REF!,MATCH('HT 0-0'!D271,#REF!,0))=INDEX(#REF!,MATCH('HT 0-0'!D271,#REF!,0)),INDEX(#REF!,MATCH('HT 0-0'!D271,#REF!,0)),"ERROR")</f>
        <v/>
      </c>
      <c r="KO271" s="1">
        <f>IF(INDEX(#REF!,MATCH('HT 0-0'!E271,#REF!,0))=INDEX(#REF!,MATCH('HT 0-0'!E271,#REF!,0)),INDEX(#REF!,MATCH('HT 0-0'!E271,#REF!,0)),"ERROR")</f>
        <v/>
      </c>
      <c r="KP271" s="1">
        <f>KN271&amp;" v "&amp;KO271</f>
        <v/>
      </c>
      <c r="KQ271">
        <f>B271&amp;"_"&amp;C271</f>
        <v/>
      </c>
      <c r="KR271" s="1">
        <f>IF((HW271/KK271)&lt;0.335,"G",IF((HW271/KK271)&gt;0.67,"R","A"))</f>
        <v/>
      </c>
      <c r="KS271" s="1">
        <f>IF((HX271/KK271)&lt;0.335,"G",IF((HX271/KK271)&gt;0.67,"R","A"))</f>
        <v/>
      </c>
      <c r="KT271" s="1">
        <f>IF((IH271/KK271)&lt;0.335,"G",IF((IH271/KK271)&gt;0.67,"R","A"))</f>
        <v/>
      </c>
      <c r="KU271" s="1">
        <f>IF((II271/KK271)&lt;0.335,"G",IF((II271/KK271)&gt;0.67,"R","A"))</f>
        <v/>
      </c>
      <c r="KV271" s="1">
        <f>IF((HZ271/KK271)&lt;0.335,"G",IF((HZ271/KK271)&gt;0.67,"R","A"))</f>
        <v/>
      </c>
      <c r="KW271" s="1">
        <f>IF((HY271/KK271)&lt;0.335,"G",IF((HY271/KK271)&gt;0.67,"R","A"))</f>
        <v/>
      </c>
      <c r="KX271" s="1">
        <f>IF((IK271/KK271)&lt;0.335,"G",IF((IK271/KK271)&gt;0.67,"R","A"))</f>
        <v/>
      </c>
      <c r="KY271" s="1">
        <f>IF((IJ271/KK271)&lt;0.335,"G",IF((IJ271/KK271)&gt;0.67,"R","A"))</f>
        <v/>
      </c>
      <c r="KZ271" s="1">
        <f>IF((HQ271/KK271)&lt;0.335,"G",IF((HQ271/KK271)&gt;0.67,"R","A"))</f>
        <v/>
      </c>
      <c r="LA271" s="1">
        <f>IF((IB271/KK271)&lt;0.335,"G",IF((IB271/KK271)&gt;0.67,"R","A"))</f>
        <v/>
      </c>
      <c r="LB271">
        <f>IF(LQ271="0-0",INDEX(Scrape!#REF!,MATCH('HT 0-0'!KP271,Scrape!$B:$B,0)),"")</f>
        <v/>
      </c>
      <c r="LC271">
        <f>IF(LQ271="0-0",INDEX(Scrape!$A:$A,MATCH('HT 0-0'!KP271,Scrape!$B:$B,0)),"")</f>
        <v/>
      </c>
      <c r="LD271">
        <f>IF(LQ271="0-0",INDEX(Scrape!$B:$B,MATCH('HT 0-0'!KP271,Scrape!$B:$B,0)),"")</f>
        <v/>
      </c>
      <c r="LE271">
        <f>IF(LQ271="0-0",INDEX(Scrape!$C:$C,MATCH('HT 0-0'!KP271,Scrape!$B:$B,0)),"")</f>
        <v/>
      </c>
      <c r="LF271">
        <f>IF(LQ271="0-0",INDEX(Scrape!$D:$D,MATCH('HT 0-0'!KP271,Scrape!$B:$B,0)),"")</f>
        <v/>
      </c>
      <c r="LG271">
        <f>IF(LQ271="0-0",INDEX(Scrape!$E:$E,MATCH('HT 0-0'!KP271,Scrape!$B:$B,0)),"")</f>
        <v/>
      </c>
      <c r="LH271">
        <f>IF(LQ271="0-0",INDEX(Scrape!$F:$F,MATCH('HT 0-0'!KP271,Scrape!$B:$B,0)),"")</f>
        <v/>
      </c>
      <c r="LI271">
        <f>IF(LQ271="0-0",INDEX(Scrape!$G:$G,MATCH('HT 0-0'!KP271,Scrape!$B:$B,0)),"")</f>
        <v/>
      </c>
      <c r="LJ271">
        <f>IF(LQ271="0-0",INDEX(Scrape!$H:$H,MATCH('HT 0-0'!KP271,Scrape!$B:$B,0)),"")</f>
        <v/>
      </c>
      <c r="LK271">
        <f>IF(LQ271="0-0",INDEX(Scrape!$I:$I,MATCH('HT 0-0'!KP271,Scrape!$B:$B,0)),"")</f>
        <v/>
      </c>
      <c r="LL271">
        <f>IF(LQ271="0-0",INDEX(Scrape!$J:$J,MATCH('HT 0-0'!KP271,Scrape!$B:$B,0)),"")</f>
        <v/>
      </c>
      <c r="LM271">
        <f>IF(LQ271="0-0",INDEX(Scrape!$K:$K,MATCH('HT 0-0'!KP271,Scrape!$B:$B,0)),"")</f>
        <v/>
      </c>
      <c r="LN271">
        <f>IF(LQ271="0-0",INDEX(Scrape!$L:$L,MATCH('HT 0-0'!KP271,Scrape!$B:$B,0)),"")</f>
        <v/>
      </c>
      <c r="LO271">
        <f>IF(LQ271="0-0",INDEX(Scrape!$M:$M,MATCH('HT 0-0'!KP271,Scrape!$B:$B,0)),"")</f>
        <v/>
      </c>
      <c r="LP271">
        <f>IF(LQ271="0-0",INDEX(Scrape!$N:$N,MATCH('HT 0-0'!KP271,Scrape!$B:$B,0)),"")</f>
        <v/>
      </c>
      <c r="LQ271">
        <f>INDEX(Scrape!$O:$O,MATCH('HT 0-0'!KP271,Scrape!$B:$B,0))</f>
        <v/>
      </c>
      <c r="LR271">
        <f>(1/LJ271)+(1/LI271)+(1/LH271)</f>
        <v/>
      </c>
      <c r="LS271">
        <f>(1/LG271)+(1/LF271)+(1/LE271)</f>
        <v/>
      </c>
      <c r="LT271" s="8">
        <f>IF(INDEX(#REF!,MATCH(KQ271,#REF!,0))=INDEX(#REF!,MATCH(KQ271,#REF!,0)),INDEX(#REF!,MATCH(KQ271,#REF!,0)),"ERROR")</f>
        <v/>
      </c>
      <c r="LU271" s="4">
        <f>IF(KR271="G",2,IF(KR271="R",0.5,IF(KR271="A",1)))</f>
        <v/>
      </c>
      <c r="LV271" s="4">
        <f>IF(KS271="G",0.5,IF(KS271="R",2,IF(KS271="A",1)))</f>
        <v/>
      </c>
      <c r="LW271" s="4">
        <f>IF(KT271="G",2,IF(KT271="R",0.5,IF(KT271="A",1)))</f>
        <v/>
      </c>
      <c r="LX271" s="4">
        <f>IF(KU271="G",0.5,IF(KU271="R",2,IF(KU271="A",1)))</f>
        <v/>
      </c>
      <c r="LY271" s="7">
        <f>(LK271*(LU271+LX271)+(LL271*(LU271+LX271)))</f>
        <v/>
      </c>
      <c r="LZ271" s="7">
        <f>(LN271*(LV271+LW271)+(LO271*(LV271+LW271)))</f>
        <v/>
      </c>
      <c r="MA271" s="11">
        <f>LY271-LZ271</f>
        <v/>
      </c>
      <c r="MB271" s="5">
        <f>MA271+2</f>
        <v/>
      </c>
      <c r="MC271" s="6">
        <f>MA271-2</f>
        <v/>
      </c>
      <c r="MD271" s="4">
        <f>LE271</f>
        <v/>
      </c>
      <c r="ME271" s="9">
        <f>IF(MD271=0,1000,MD271+0.75)</f>
        <v/>
      </c>
      <c r="MF271" s="10">
        <f>IF(MD271=0,0,MD271-0.75)</f>
        <v/>
      </c>
      <c r="MG271" s="4">
        <f>((LM271*(LU271+LX271))-((LP271*(LV271+LW271))))</f>
        <v/>
      </c>
      <c r="MH271" s="9">
        <f>MG271*1.2</f>
        <v/>
      </c>
      <c r="MI271" s="10">
        <f>MG271*0.8</f>
        <v/>
      </c>
      <c r="MJ271">
        <f>IFERROR(OT271,"")</f>
        <v/>
      </c>
      <c r="MK271">
        <f>IFERROR(OU271,"")</f>
        <v/>
      </c>
      <c r="ML271">
        <f>IFERROR(OV271,"")</f>
        <v/>
      </c>
      <c r="MM271">
        <f>IFERROR(OW271,"")</f>
        <v/>
      </c>
      <c r="MN271">
        <f>IFERROR(OX271,"")</f>
        <v/>
      </c>
      <c r="MO271">
        <f>IFERROR(OY271,"")</f>
        <v/>
      </c>
      <c r="MP271" s="1">
        <f>COUNTIFS(#REF!,LT271,#REF!,1,#REF!,"&gt;="&amp;MC271,#REF!,"&lt;="&amp;MB271,#REF!,"&lt;="&amp;ME271,#REF!,"&gt;="&amp;MF271,#REF!,"="&amp;KV271,#REF!,"="&amp;KX271)</f>
        <v/>
      </c>
      <c r="MQ271" s="1">
        <f>COUNTIFS(#REF!,LT271,#REF!,0,#REF!,"&gt;="&amp;MC271,#REF!,"&lt;="&amp;MB271,#REF!,"&lt;="&amp;ME271,#REF!,"&gt;="&amp;MF271,#REF!,"="&amp;KV271,#REF!,"="&amp;KX271)</f>
        <v/>
      </c>
      <c r="MR271" s="1">
        <f>COUNTIFS(#REF!,LT271,#REF!,1,#REF!,"&gt;="&amp;MC271,#REF!,"&lt;="&amp;MB271,#REF!,"&lt;="&amp;ME271,#REF!,"&gt;="&amp;MF271,#REF!,"="&amp;KW271,#REF!,"="&amp;KY271)</f>
        <v/>
      </c>
      <c r="MS271" s="1">
        <f>COUNTIFS(#REF!,LT271,#REF!,0,#REF!,"&gt;="&amp;MC271,#REF!,"&lt;="&amp;MB271,#REF!,"&lt;="&amp;ME271,#REF!,"&gt;="&amp;MF271,#REF!,"="&amp;KW271,#REF!,"="&amp;KY271)</f>
        <v/>
      </c>
      <c r="MT271" s="1">
        <f>COUNTIFS(#REF!,LT271,#REF!,1,#REF!,"&gt;="&amp;MI271,#REF!,"&lt;="&amp;MH271,#REF!,"&lt;="&amp;ME271,#REF!,"&gt;="&amp;MF271)</f>
        <v/>
      </c>
      <c r="MU271" s="1">
        <f>COUNTIFS(#REF!,LT271,#REF!,0,#REF!,"&gt;="&amp;MI271,#REF!,"&lt;="&amp;MH271,#REF!,"&lt;="&amp;ME271,#REF!,"&gt;="&amp;MF271)</f>
        <v/>
      </c>
      <c r="MV271" s="1">
        <f>COUNTIFS(#REF!,LT271,#REF!,1,#REF!,"&gt;="&amp;MI271,#REF!,"&lt;="&amp;MH271,#REF!,"="&amp;KZ271,#REF!,"="&amp;LA271,#REF!,"&lt;="&amp;ME271,#REF!,"&gt;="&amp;MF271)</f>
        <v/>
      </c>
      <c r="MW271" s="1">
        <f>COUNTIFS(#REF!,LT271,#REF!,0,#REF!,"&gt;="&amp;MI271,#REF!,"&lt;="&amp;MH271,#REF!,"="&amp;KZ271,#REF!,"="&amp;LA271,#REF!,"&lt;="&amp;ME271,#REF!,"&gt;="&amp;MF271)</f>
        <v/>
      </c>
      <c r="MX271" s="1">
        <f>COUNTIFS(#REF!,LT271,#REF!,1,#REF!,"&gt;="&amp;MC271,#REF!,"&lt;="&amp;MB271,#REF!,"&lt;="&amp;ME271,#REF!,"&gt;="&amp;MF271)</f>
        <v/>
      </c>
      <c r="MY271" s="1">
        <f>COUNTIFS(#REF!,LT271,#REF!,0,#REF!,"&gt;="&amp;MC271,#REF!,"&lt;="&amp;MB271,#REF!,"&lt;="&amp;ME271,#REF!,"&gt;="&amp;MF271)</f>
        <v/>
      </c>
      <c r="MZ271" s="1">
        <f>COUNTIFS(#REF!,LT271,#REF!,1,#REF!,"&lt;="&amp;ME271,#REF!,"&gt;="&amp;MF271,#REF!,"="&amp;KV271,#REF!,"="&amp;KX271)</f>
        <v/>
      </c>
      <c r="NA271" s="1">
        <f>COUNTIFS(#REF!,LT271,#REF!,0,#REF!,"&lt;="&amp;ME271,#REF!,"&gt;="&amp;MF271,#REF!,"="&amp;KV271,#REF!,"="&amp;KX271)</f>
        <v/>
      </c>
      <c r="NB271" s="1">
        <f>COUNTIFS(#REF!,LT271,#REF!,1,#REF!,"&lt;="&amp;ME271,#REF!,"&gt;="&amp;MF271,#REF!,"="&amp;KW271,#REF!,"="&amp;KY271)</f>
        <v/>
      </c>
      <c r="NC271" s="1">
        <f>COUNTIFS(#REF!,LT271,#REF!,0,#REF!,"&lt;="&amp;ME271,#REF!,"&gt;="&amp;MF271,#REF!,"="&amp;KW271,#REF!,"="&amp;KY271)</f>
        <v/>
      </c>
      <c r="ND271" s="1">
        <f>COUNTIFS(#REF!,LT271,#REF!,1,#REF!,"&gt;="&amp;MC271,#REF!,"&lt;="&amp;MB271,#REF!,"&lt;="&amp;ME271,#REF!,"&gt;="&amp;MF271,#REF!,"="&amp;KV271,#REF!,"="&amp;KX271)</f>
        <v/>
      </c>
      <c r="NE271" s="1">
        <f>COUNTIFS(#REF!,LT271,#REF!,0,#REF!,"&gt;="&amp;MC271,#REF!,"&lt;="&amp;MB271,#REF!,"&lt;="&amp;ME271,#REF!,"&gt;="&amp;MF271,#REF!,"="&amp;KV271,#REF!,"="&amp;KX271)</f>
        <v/>
      </c>
      <c r="NF271" s="1">
        <f>COUNTIFS(#REF!,LT271,#REF!,1,#REF!,"&gt;="&amp;MC271,#REF!,"&lt;="&amp;MB271,#REF!,"&lt;="&amp;ME271,#REF!,"&gt;="&amp;MF271,#REF!,"="&amp;KW271,#REF!,"="&amp;KY271)</f>
        <v/>
      </c>
      <c r="NG271" s="1">
        <f>COUNTIFS(#REF!,LT271,#REF!,0,#REF!,"&gt;="&amp;MC271,#REF!,"&lt;="&amp;MB271,#REF!,"&lt;="&amp;ME271,#REF!,"&gt;="&amp;MF271,#REF!,"="&amp;KW271,#REF!,"="&amp;KY271)</f>
        <v/>
      </c>
      <c r="NH271" s="1">
        <f>COUNTIFS(#REF!,LT271,#REF!,1,#REF!,"&gt;="&amp;MC271,#REF!,"&lt;="&amp;MB271,#REF!,"&lt;="&amp;ME271,#REF!,"&gt;="&amp;MF271,#REF!,"="&amp;KZ271,#REF!,"="&amp;LA271)</f>
        <v/>
      </c>
      <c r="NI271" s="1">
        <f>COUNTIFS(#REF!,LT271,#REF!,0,#REF!,"&gt;="&amp;MC271,#REF!,"&lt;="&amp;MB271,#REF!,"&lt;="&amp;ME271,#REF!,"&gt;="&amp;MF271,#REF!,"="&amp;KZ271,#REF!,"="&amp;LA271)</f>
        <v/>
      </c>
      <c r="NJ271" s="1">
        <f>COUNTIFS(#REF!,LT271,#REF!,1,#REF!,"&gt;="&amp;MI271,#REF!,"&lt;="&amp;MH271,#REF!,"&lt;="&amp;ME271,#REF!,"&gt;="&amp;MF271)</f>
        <v/>
      </c>
      <c r="NK271" s="1">
        <f>COUNTIFS(#REF!,LT271,#REF!,0,#REF!,"&gt;="&amp;MI271,#REF!,"&lt;="&amp;MH271,#REF!,"&lt;="&amp;ME271,#REF!,"&gt;="&amp;MF271)</f>
        <v/>
      </c>
      <c r="NL271" s="1">
        <f>COUNTIFS(#REF!,LT271,#REF!,1,#REF!,"&gt;="&amp;MI271,#REF!,"&lt;="&amp;MH271,#REF!,"="&amp;KZ271,#REF!,"="&amp;LA271,#REF!,"&lt;="&amp;ME271,#REF!,"&gt;="&amp;MF271)</f>
        <v/>
      </c>
      <c r="NM271" s="1">
        <f>COUNTIFS(#REF!,LT271,#REF!,0,#REF!,"&gt;="&amp;MI271,#REF!,"&lt;="&amp;MH271,#REF!,"="&amp;KZ271,#REF!,"="&amp;LA271,#REF!,"&lt;="&amp;ME271,#REF!,"&gt;="&amp;MF271)</f>
        <v/>
      </c>
      <c r="NN271" s="1">
        <f>COUNTIFS(#REF!,LT271,#REF!,1,#REF!,"&gt;="&amp;MC271,#REF!,"&lt;="&amp;MB271,#REF!,"&lt;="&amp;ME271,#REF!,"&gt;="&amp;MF271)</f>
        <v/>
      </c>
      <c r="NO271" s="1">
        <f>COUNTIFS(#REF!,LT271,#REF!,0,#REF!,"&gt;="&amp;MC271,#REF!,"&lt;="&amp;MB271,#REF!,"&lt;="&amp;ME271,#REF!,"&gt;="&amp;MF271)</f>
        <v/>
      </c>
      <c r="NP271" s="1">
        <f>COUNTIFS(#REF!,LT271,#REF!,1,#REF!,"&lt;="&amp;ME271,#REF!,"&gt;="&amp;MF271,#REF!,"="&amp;KV271,#REF!,"="&amp;KX271)</f>
        <v/>
      </c>
      <c r="NQ271" s="1">
        <f>COUNTIFS(#REF!,LT271,#REF!,0,#REF!,"&lt;="&amp;ME271,#REF!,"&gt;="&amp;MF271,#REF!,"="&amp;KV271,#REF!,"="&amp;KX271)</f>
        <v/>
      </c>
      <c r="NR271" s="1">
        <f>COUNTIFS(#REF!,LT271,#REF!,1,#REF!,"&lt;="&amp;ME271,#REF!,"&gt;="&amp;MF271,#REF!,"="&amp;KW271,#REF!,"="&amp;KY271)</f>
        <v/>
      </c>
      <c r="NS271" s="1">
        <f>COUNTIFS(#REF!,LT271,#REF!,0,#REF!,"&lt;="&amp;ME271,#REF!,"&gt;="&amp;MF271,#REF!,"="&amp;KW271,#REF!,"="&amp;KY271)</f>
        <v/>
      </c>
      <c r="NT271" s="1">
        <f>MP271+MR271+MT271+MV271+MX271+MZ271+NB271</f>
        <v/>
      </c>
      <c r="NU271" s="1">
        <f>MQ271+MS271+MU271+MW271+MY271+NA271+NC271</f>
        <v/>
      </c>
      <c r="NV271" s="1">
        <f>NT271+NU271</f>
        <v/>
      </c>
      <c r="NW271" s="33">
        <f>NT271/(NT271+NU271)</f>
        <v/>
      </c>
      <c r="NX271" s="3">
        <f>1/NW271</f>
        <v/>
      </c>
      <c r="NY271" s="1">
        <f>LH271</f>
        <v/>
      </c>
      <c r="NZ271" s="79">
        <f>(NW271*((NY271-1)*0.98))-((1-NW271)*1)</f>
        <v/>
      </c>
      <c r="OA271" s="34">
        <f>IF(LR271&lt;0.9,0,IF(AND(LR271&gt;1.1),0,1))</f>
        <v/>
      </c>
      <c r="OB271" s="34">
        <f>IF(LS271&lt;0.9,0,IF(AND(LS271&gt;1.1),0,1))</f>
        <v/>
      </c>
      <c r="OC271" s="32">
        <f>IF(NV271&gt;99,1,0)</f>
        <v/>
      </c>
      <c r="OD271" s="32">
        <f>IF(NZ271&gt;0.0799,1,0)</f>
        <v/>
      </c>
      <c r="OE271" s="32">
        <f>IF(NZ271&gt;OM271,1,0)</f>
        <v/>
      </c>
      <c r="OF271" s="32">
        <f>OC271+OD271+OE271+OA271+OB271</f>
        <v/>
      </c>
      <c r="OG271" s="1">
        <f>ND271+NF271+NH271+NJ271+NL271+NN271+NP271+NR271</f>
        <v/>
      </c>
      <c r="OH271" s="1">
        <f>NE271+NG271+NI271+NK271+NM271+NO271+NQ271+NS271</f>
        <v/>
      </c>
      <c r="OI271" s="1">
        <f>OG271+OH271</f>
        <v/>
      </c>
      <c r="OJ271" s="33">
        <f>OG271/(OG271+OH271)</f>
        <v/>
      </c>
      <c r="OK271" s="3">
        <f>1/OJ271</f>
        <v/>
      </c>
      <c r="OL271" s="1">
        <f>LI271</f>
        <v/>
      </c>
      <c r="OM271" s="79">
        <f>(OJ271*((OL271-1)*0.98))-((1-OJ271)*1)</f>
        <v/>
      </c>
      <c r="ON271" s="34">
        <f>IF(LR271&lt;0.9,0,IF(AND(LR271&gt;1.1),0,1))</f>
        <v/>
      </c>
      <c r="OO271" s="34">
        <f>IF(LS271&lt;0.9,0,IF(AND(LS271&gt;1.1),0,1))</f>
        <v/>
      </c>
      <c r="OP271" s="32">
        <f>IF(OI271&gt;99,1,0)</f>
        <v/>
      </c>
      <c r="OQ271" s="32">
        <f>IF(OM271&gt;0.0799,1,0)</f>
        <v/>
      </c>
      <c r="OR271" s="32">
        <f>IF(OM271&gt;OZ271,1,0)</f>
        <v/>
      </c>
      <c r="OS271" s="32">
        <f>OP271+OQ271+OR271+ON271+OO271</f>
        <v/>
      </c>
      <c r="OT271">
        <f>IF(OF271=5,"BackHome0-0",IF(AND(OS271=5),"BackAway0-0",""))</f>
        <v/>
      </c>
      <c r="OU271">
        <f>IF(OF271=5,KN271,IF(AND(OS271=5),KO271,""))</f>
        <v/>
      </c>
      <c r="OV271">
        <f>IF(OF271=5,"Match Odds",IF(AND(OS271=5),"Match Odds",""))</f>
        <v/>
      </c>
      <c r="OW271">
        <f>IF(OF271=5,KP271,IF(AND(OS271=5),KP271,""))</f>
        <v/>
      </c>
      <c r="OX271">
        <f>IF(OF271=5,"MATCH_ODDS",IF(AND(OS271=5),"MATCH_ODDS",""))</f>
        <v/>
      </c>
      <c r="OY271">
        <f>IF(OF271=5,"BACK",IF(AND(OS271=5),"BACK",""))</f>
        <v/>
      </c>
    </row>
    <row r="272" ht="16.5" customHeight="1" thickBot="1" thickTop="1">
      <c r="A272" s="2" t="n"/>
      <c r="KN272" s="1">
        <f>IF(INDEX(#REF!,MATCH('HT 0-0'!D272,#REF!,0))=INDEX(#REF!,MATCH('HT 0-0'!D272,#REF!,0)),INDEX(#REF!,MATCH('HT 0-0'!D272,#REF!,0)),"ERROR")</f>
        <v/>
      </c>
      <c r="KO272" s="1">
        <f>IF(INDEX(#REF!,MATCH('HT 0-0'!E272,#REF!,0))=INDEX(#REF!,MATCH('HT 0-0'!E272,#REF!,0)),INDEX(#REF!,MATCH('HT 0-0'!E272,#REF!,0)),"ERROR")</f>
        <v/>
      </c>
      <c r="KP272" s="1">
        <f>KN272&amp;" v "&amp;KO272</f>
        <v/>
      </c>
      <c r="KQ272">
        <f>B272&amp;"_"&amp;C272</f>
        <v/>
      </c>
      <c r="KR272" s="1">
        <f>IF((HW272/KK272)&lt;0.335,"G",IF((HW272/KK272)&gt;0.67,"R","A"))</f>
        <v/>
      </c>
      <c r="KS272" s="1">
        <f>IF((HX272/KK272)&lt;0.335,"G",IF((HX272/KK272)&gt;0.67,"R","A"))</f>
        <v/>
      </c>
      <c r="KT272" s="1">
        <f>IF((IH272/KK272)&lt;0.335,"G",IF((IH272/KK272)&gt;0.67,"R","A"))</f>
        <v/>
      </c>
      <c r="KU272" s="1">
        <f>IF((II272/KK272)&lt;0.335,"G",IF((II272/KK272)&gt;0.67,"R","A"))</f>
        <v/>
      </c>
      <c r="KV272" s="1">
        <f>IF((HZ272/KK272)&lt;0.335,"G",IF((HZ272/KK272)&gt;0.67,"R","A"))</f>
        <v/>
      </c>
      <c r="KW272" s="1">
        <f>IF((HY272/KK272)&lt;0.335,"G",IF((HY272/KK272)&gt;0.67,"R","A"))</f>
        <v/>
      </c>
      <c r="KX272" s="1">
        <f>IF((IK272/KK272)&lt;0.335,"G",IF((IK272/KK272)&gt;0.67,"R","A"))</f>
        <v/>
      </c>
      <c r="KY272" s="1">
        <f>IF((IJ272/KK272)&lt;0.335,"G",IF((IJ272/KK272)&gt;0.67,"R","A"))</f>
        <v/>
      </c>
      <c r="KZ272" s="1">
        <f>IF((HQ272/KK272)&lt;0.335,"G",IF((HQ272/KK272)&gt;0.67,"R","A"))</f>
        <v/>
      </c>
      <c r="LA272" s="1">
        <f>IF((IB272/KK272)&lt;0.335,"G",IF((IB272/KK272)&gt;0.67,"R","A"))</f>
        <v/>
      </c>
      <c r="LB272">
        <f>IF(LQ272="0-0",INDEX(Scrape!#REF!,MATCH('HT 0-0'!KP272,Scrape!$B:$B,0)),"")</f>
        <v/>
      </c>
      <c r="LC272">
        <f>IF(LQ272="0-0",INDEX(Scrape!$A:$A,MATCH('HT 0-0'!KP272,Scrape!$B:$B,0)),"")</f>
        <v/>
      </c>
      <c r="LD272">
        <f>IF(LQ272="0-0",INDEX(Scrape!$B:$B,MATCH('HT 0-0'!KP272,Scrape!$B:$B,0)),"")</f>
        <v/>
      </c>
      <c r="LE272">
        <f>IF(LQ272="0-0",INDEX(Scrape!$C:$C,MATCH('HT 0-0'!KP272,Scrape!$B:$B,0)),"")</f>
        <v/>
      </c>
      <c r="LF272">
        <f>IF(LQ272="0-0",INDEX(Scrape!$D:$D,MATCH('HT 0-0'!KP272,Scrape!$B:$B,0)),"")</f>
        <v/>
      </c>
      <c r="LG272">
        <f>IF(LQ272="0-0",INDEX(Scrape!$E:$E,MATCH('HT 0-0'!KP272,Scrape!$B:$B,0)),"")</f>
        <v/>
      </c>
      <c r="LH272">
        <f>IF(LQ272="0-0",INDEX(Scrape!$F:$F,MATCH('HT 0-0'!KP272,Scrape!$B:$B,0)),"")</f>
        <v/>
      </c>
      <c r="LI272">
        <f>IF(LQ272="0-0",INDEX(Scrape!$G:$G,MATCH('HT 0-0'!KP272,Scrape!$B:$B,0)),"")</f>
        <v/>
      </c>
      <c r="LJ272">
        <f>IF(LQ272="0-0",INDEX(Scrape!$H:$H,MATCH('HT 0-0'!KP272,Scrape!$B:$B,0)),"")</f>
        <v/>
      </c>
      <c r="LK272">
        <f>IF(LQ272="0-0",INDEX(Scrape!$I:$I,MATCH('HT 0-0'!KP272,Scrape!$B:$B,0)),"")</f>
        <v/>
      </c>
      <c r="LL272">
        <f>IF(LQ272="0-0",INDEX(Scrape!$J:$J,MATCH('HT 0-0'!KP272,Scrape!$B:$B,0)),"")</f>
        <v/>
      </c>
      <c r="LM272">
        <f>IF(LQ272="0-0",INDEX(Scrape!$K:$K,MATCH('HT 0-0'!KP272,Scrape!$B:$B,0)),"")</f>
        <v/>
      </c>
      <c r="LN272">
        <f>IF(LQ272="0-0",INDEX(Scrape!$L:$L,MATCH('HT 0-0'!KP272,Scrape!$B:$B,0)),"")</f>
        <v/>
      </c>
      <c r="LO272">
        <f>IF(LQ272="0-0",INDEX(Scrape!$M:$M,MATCH('HT 0-0'!KP272,Scrape!$B:$B,0)),"")</f>
        <v/>
      </c>
      <c r="LP272">
        <f>IF(LQ272="0-0",INDEX(Scrape!$N:$N,MATCH('HT 0-0'!KP272,Scrape!$B:$B,0)),"")</f>
        <v/>
      </c>
      <c r="LQ272">
        <f>INDEX(Scrape!$O:$O,MATCH('HT 0-0'!KP272,Scrape!$B:$B,0))</f>
        <v/>
      </c>
      <c r="LR272">
        <f>(1/LJ272)+(1/LI272)+(1/LH272)</f>
        <v/>
      </c>
      <c r="LS272">
        <f>(1/LG272)+(1/LF272)+(1/LE272)</f>
        <v/>
      </c>
      <c r="LT272" s="8">
        <f>IF(INDEX(#REF!,MATCH(KQ272,#REF!,0))=INDEX(#REF!,MATCH(KQ272,#REF!,0)),INDEX(#REF!,MATCH(KQ272,#REF!,0)),"ERROR")</f>
        <v/>
      </c>
      <c r="LU272" s="4">
        <f>IF(KR272="G",2,IF(KR272="R",0.5,IF(KR272="A",1)))</f>
        <v/>
      </c>
      <c r="LV272" s="4">
        <f>IF(KS272="G",0.5,IF(KS272="R",2,IF(KS272="A",1)))</f>
        <v/>
      </c>
      <c r="LW272" s="4">
        <f>IF(KT272="G",2,IF(KT272="R",0.5,IF(KT272="A",1)))</f>
        <v/>
      </c>
      <c r="LX272" s="4">
        <f>IF(KU272="G",0.5,IF(KU272="R",2,IF(KU272="A",1)))</f>
        <v/>
      </c>
      <c r="LY272" s="7">
        <f>(LK272*(LU272+LX272)+(LL272*(LU272+LX272)))</f>
        <v/>
      </c>
      <c r="LZ272" s="7">
        <f>(LN272*(LV272+LW272)+(LO272*(LV272+LW272)))</f>
        <v/>
      </c>
      <c r="MA272" s="11">
        <f>LY272-LZ272</f>
        <v/>
      </c>
      <c r="MB272" s="5">
        <f>MA272+2</f>
        <v/>
      </c>
      <c r="MC272" s="6">
        <f>MA272-2</f>
        <v/>
      </c>
      <c r="MD272" s="4">
        <f>LE272</f>
        <v/>
      </c>
      <c r="ME272" s="9">
        <f>IF(MD272=0,1000,MD272+0.75)</f>
        <v/>
      </c>
      <c r="MF272" s="10">
        <f>IF(MD272=0,0,MD272-0.75)</f>
        <v/>
      </c>
      <c r="MG272" s="4">
        <f>((LM272*(LU272+LX272))-((LP272*(LV272+LW272))))</f>
        <v/>
      </c>
      <c r="MH272" s="9">
        <f>MG272*1.2</f>
        <v/>
      </c>
      <c r="MI272" s="10">
        <f>MG272*0.8</f>
        <v/>
      </c>
      <c r="MJ272">
        <f>IFERROR(OT272,"")</f>
        <v/>
      </c>
      <c r="MK272">
        <f>IFERROR(OU272,"")</f>
        <v/>
      </c>
      <c r="ML272">
        <f>IFERROR(OV272,"")</f>
        <v/>
      </c>
      <c r="MM272">
        <f>IFERROR(OW272,"")</f>
        <v/>
      </c>
      <c r="MN272">
        <f>IFERROR(OX272,"")</f>
        <v/>
      </c>
      <c r="MO272">
        <f>IFERROR(OY272,"")</f>
        <v/>
      </c>
      <c r="MP272" s="1">
        <f>COUNTIFS(#REF!,LT272,#REF!,1,#REF!,"&gt;="&amp;MC272,#REF!,"&lt;="&amp;MB272,#REF!,"&lt;="&amp;ME272,#REF!,"&gt;="&amp;MF272,#REF!,"="&amp;KV272,#REF!,"="&amp;KX272)</f>
        <v/>
      </c>
      <c r="MQ272" s="1">
        <f>COUNTIFS(#REF!,LT272,#REF!,0,#REF!,"&gt;="&amp;MC272,#REF!,"&lt;="&amp;MB272,#REF!,"&lt;="&amp;ME272,#REF!,"&gt;="&amp;MF272,#REF!,"="&amp;KV272,#REF!,"="&amp;KX272)</f>
        <v/>
      </c>
      <c r="MR272" s="1">
        <f>COUNTIFS(#REF!,LT272,#REF!,1,#REF!,"&gt;="&amp;MC272,#REF!,"&lt;="&amp;MB272,#REF!,"&lt;="&amp;ME272,#REF!,"&gt;="&amp;MF272,#REF!,"="&amp;KW272,#REF!,"="&amp;KY272)</f>
        <v/>
      </c>
      <c r="MS272" s="1">
        <f>COUNTIFS(#REF!,LT272,#REF!,0,#REF!,"&gt;="&amp;MC272,#REF!,"&lt;="&amp;MB272,#REF!,"&lt;="&amp;ME272,#REF!,"&gt;="&amp;MF272,#REF!,"="&amp;KW272,#REF!,"="&amp;KY272)</f>
        <v/>
      </c>
      <c r="MT272" s="1">
        <f>COUNTIFS(#REF!,LT272,#REF!,1,#REF!,"&gt;="&amp;MI272,#REF!,"&lt;="&amp;MH272,#REF!,"&lt;="&amp;ME272,#REF!,"&gt;="&amp;MF272)</f>
        <v/>
      </c>
      <c r="MU272" s="1">
        <f>COUNTIFS(#REF!,LT272,#REF!,0,#REF!,"&gt;="&amp;MI272,#REF!,"&lt;="&amp;MH272,#REF!,"&lt;="&amp;ME272,#REF!,"&gt;="&amp;MF272)</f>
        <v/>
      </c>
      <c r="MV272" s="1">
        <f>COUNTIFS(#REF!,LT272,#REF!,1,#REF!,"&gt;="&amp;MI272,#REF!,"&lt;="&amp;MH272,#REF!,"="&amp;KZ272,#REF!,"="&amp;LA272,#REF!,"&lt;="&amp;ME272,#REF!,"&gt;="&amp;MF272)</f>
        <v/>
      </c>
      <c r="MW272" s="1">
        <f>COUNTIFS(#REF!,LT272,#REF!,0,#REF!,"&gt;="&amp;MI272,#REF!,"&lt;="&amp;MH272,#REF!,"="&amp;KZ272,#REF!,"="&amp;LA272,#REF!,"&lt;="&amp;ME272,#REF!,"&gt;="&amp;MF272)</f>
        <v/>
      </c>
      <c r="MX272" s="1">
        <f>COUNTIFS(#REF!,LT272,#REF!,1,#REF!,"&gt;="&amp;MC272,#REF!,"&lt;="&amp;MB272,#REF!,"&lt;="&amp;ME272,#REF!,"&gt;="&amp;MF272)</f>
        <v/>
      </c>
      <c r="MY272" s="1">
        <f>COUNTIFS(#REF!,LT272,#REF!,0,#REF!,"&gt;="&amp;MC272,#REF!,"&lt;="&amp;MB272,#REF!,"&lt;="&amp;ME272,#REF!,"&gt;="&amp;MF272)</f>
        <v/>
      </c>
      <c r="MZ272" s="1">
        <f>COUNTIFS(#REF!,LT272,#REF!,1,#REF!,"&lt;="&amp;ME272,#REF!,"&gt;="&amp;MF272,#REF!,"="&amp;KV272,#REF!,"="&amp;KX272)</f>
        <v/>
      </c>
      <c r="NA272" s="1">
        <f>COUNTIFS(#REF!,LT272,#REF!,0,#REF!,"&lt;="&amp;ME272,#REF!,"&gt;="&amp;MF272,#REF!,"="&amp;KV272,#REF!,"="&amp;KX272)</f>
        <v/>
      </c>
      <c r="NB272" s="1">
        <f>COUNTIFS(#REF!,LT272,#REF!,1,#REF!,"&lt;="&amp;ME272,#REF!,"&gt;="&amp;MF272,#REF!,"="&amp;KW272,#REF!,"="&amp;KY272)</f>
        <v/>
      </c>
      <c r="NC272" s="1">
        <f>COUNTIFS(#REF!,LT272,#REF!,0,#REF!,"&lt;="&amp;ME272,#REF!,"&gt;="&amp;MF272,#REF!,"="&amp;KW272,#REF!,"="&amp;KY272)</f>
        <v/>
      </c>
      <c r="ND272" s="1">
        <f>COUNTIFS(#REF!,LT272,#REF!,1,#REF!,"&gt;="&amp;MC272,#REF!,"&lt;="&amp;MB272,#REF!,"&lt;="&amp;ME272,#REF!,"&gt;="&amp;MF272,#REF!,"="&amp;KV272,#REF!,"="&amp;KX272)</f>
        <v/>
      </c>
      <c r="NE272" s="1">
        <f>COUNTIFS(#REF!,LT272,#REF!,0,#REF!,"&gt;="&amp;MC272,#REF!,"&lt;="&amp;MB272,#REF!,"&lt;="&amp;ME272,#REF!,"&gt;="&amp;MF272,#REF!,"="&amp;KV272,#REF!,"="&amp;KX272)</f>
        <v/>
      </c>
      <c r="NF272" s="1">
        <f>COUNTIFS(#REF!,LT272,#REF!,1,#REF!,"&gt;="&amp;MC272,#REF!,"&lt;="&amp;MB272,#REF!,"&lt;="&amp;ME272,#REF!,"&gt;="&amp;MF272,#REF!,"="&amp;KW272,#REF!,"="&amp;KY272)</f>
        <v/>
      </c>
      <c r="NG272" s="1">
        <f>COUNTIFS(#REF!,LT272,#REF!,0,#REF!,"&gt;="&amp;MC272,#REF!,"&lt;="&amp;MB272,#REF!,"&lt;="&amp;ME272,#REF!,"&gt;="&amp;MF272,#REF!,"="&amp;KW272,#REF!,"="&amp;KY272)</f>
        <v/>
      </c>
      <c r="NH272" s="1">
        <f>COUNTIFS(#REF!,LT272,#REF!,1,#REF!,"&gt;="&amp;MC272,#REF!,"&lt;="&amp;MB272,#REF!,"&lt;="&amp;ME272,#REF!,"&gt;="&amp;MF272,#REF!,"="&amp;KZ272,#REF!,"="&amp;LA272)</f>
        <v/>
      </c>
      <c r="NI272" s="1">
        <f>COUNTIFS(#REF!,LT272,#REF!,0,#REF!,"&gt;="&amp;MC272,#REF!,"&lt;="&amp;MB272,#REF!,"&lt;="&amp;ME272,#REF!,"&gt;="&amp;MF272,#REF!,"="&amp;KZ272,#REF!,"="&amp;LA272)</f>
        <v/>
      </c>
      <c r="NJ272" s="1">
        <f>COUNTIFS(#REF!,LT272,#REF!,1,#REF!,"&gt;="&amp;MI272,#REF!,"&lt;="&amp;MH272,#REF!,"&lt;="&amp;ME272,#REF!,"&gt;="&amp;MF272)</f>
        <v/>
      </c>
      <c r="NK272" s="1">
        <f>COUNTIFS(#REF!,LT272,#REF!,0,#REF!,"&gt;="&amp;MI272,#REF!,"&lt;="&amp;MH272,#REF!,"&lt;="&amp;ME272,#REF!,"&gt;="&amp;MF272)</f>
        <v/>
      </c>
      <c r="NL272" s="1">
        <f>COUNTIFS(#REF!,LT272,#REF!,1,#REF!,"&gt;="&amp;MI272,#REF!,"&lt;="&amp;MH272,#REF!,"="&amp;KZ272,#REF!,"="&amp;LA272,#REF!,"&lt;="&amp;ME272,#REF!,"&gt;="&amp;MF272)</f>
        <v/>
      </c>
      <c r="NM272" s="1">
        <f>COUNTIFS(#REF!,LT272,#REF!,0,#REF!,"&gt;="&amp;MI272,#REF!,"&lt;="&amp;MH272,#REF!,"="&amp;KZ272,#REF!,"="&amp;LA272,#REF!,"&lt;="&amp;ME272,#REF!,"&gt;="&amp;MF272)</f>
        <v/>
      </c>
      <c r="NN272" s="1">
        <f>COUNTIFS(#REF!,LT272,#REF!,1,#REF!,"&gt;="&amp;MC272,#REF!,"&lt;="&amp;MB272,#REF!,"&lt;="&amp;ME272,#REF!,"&gt;="&amp;MF272)</f>
        <v/>
      </c>
      <c r="NO272" s="1">
        <f>COUNTIFS(#REF!,LT272,#REF!,0,#REF!,"&gt;="&amp;MC272,#REF!,"&lt;="&amp;MB272,#REF!,"&lt;="&amp;ME272,#REF!,"&gt;="&amp;MF272)</f>
        <v/>
      </c>
      <c r="NP272" s="1">
        <f>COUNTIFS(#REF!,LT272,#REF!,1,#REF!,"&lt;="&amp;ME272,#REF!,"&gt;="&amp;MF272,#REF!,"="&amp;KV272,#REF!,"="&amp;KX272)</f>
        <v/>
      </c>
      <c r="NQ272" s="1">
        <f>COUNTIFS(#REF!,LT272,#REF!,0,#REF!,"&lt;="&amp;ME272,#REF!,"&gt;="&amp;MF272,#REF!,"="&amp;KV272,#REF!,"="&amp;KX272)</f>
        <v/>
      </c>
      <c r="NR272" s="1">
        <f>COUNTIFS(#REF!,LT272,#REF!,1,#REF!,"&lt;="&amp;ME272,#REF!,"&gt;="&amp;MF272,#REF!,"="&amp;KW272,#REF!,"="&amp;KY272)</f>
        <v/>
      </c>
      <c r="NS272" s="1">
        <f>COUNTIFS(#REF!,LT272,#REF!,0,#REF!,"&lt;="&amp;ME272,#REF!,"&gt;="&amp;MF272,#REF!,"="&amp;KW272,#REF!,"="&amp;KY272)</f>
        <v/>
      </c>
      <c r="NT272" s="1">
        <f>MP272+MR272+MT272+MV272+MX272+MZ272+NB272</f>
        <v/>
      </c>
      <c r="NU272" s="1">
        <f>MQ272+MS272+MU272+MW272+MY272+NA272+NC272</f>
        <v/>
      </c>
      <c r="NV272" s="1">
        <f>NT272+NU272</f>
        <v/>
      </c>
      <c r="NW272" s="33">
        <f>NT272/(NT272+NU272)</f>
        <v/>
      </c>
      <c r="NX272" s="3">
        <f>1/NW272</f>
        <v/>
      </c>
      <c r="NY272" s="1">
        <f>LH272</f>
        <v/>
      </c>
      <c r="NZ272" s="79">
        <f>(NW272*((NY272-1)*0.98))-((1-NW272)*1)</f>
        <v/>
      </c>
      <c r="OA272" s="34">
        <f>IF(LR272&lt;0.9,0,IF(AND(LR272&gt;1.1),0,1))</f>
        <v/>
      </c>
      <c r="OB272" s="34">
        <f>IF(LS272&lt;0.9,0,IF(AND(LS272&gt;1.1),0,1))</f>
        <v/>
      </c>
      <c r="OC272" s="32">
        <f>IF(NV272&gt;99,1,0)</f>
        <v/>
      </c>
      <c r="OD272" s="32">
        <f>IF(NZ272&gt;0.0799,1,0)</f>
        <v/>
      </c>
      <c r="OE272" s="32">
        <f>IF(NZ272&gt;OM272,1,0)</f>
        <v/>
      </c>
      <c r="OF272" s="32">
        <f>OC272+OD272+OE272+OA272+OB272</f>
        <v/>
      </c>
      <c r="OG272" s="1">
        <f>ND272+NF272+NH272+NJ272+NL272+NN272+NP272+NR272</f>
        <v/>
      </c>
      <c r="OH272" s="1">
        <f>NE272+NG272+NI272+NK272+NM272+NO272+NQ272+NS272</f>
        <v/>
      </c>
      <c r="OI272" s="1">
        <f>OG272+OH272</f>
        <v/>
      </c>
      <c r="OJ272" s="33">
        <f>OG272/(OG272+OH272)</f>
        <v/>
      </c>
      <c r="OK272" s="3">
        <f>1/OJ272</f>
        <v/>
      </c>
      <c r="OL272" s="1">
        <f>LI272</f>
        <v/>
      </c>
      <c r="OM272" s="79">
        <f>(OJ272*((OL272-1)*0.98))-((1-OJ272)*1)</f>
        <v/>
      </c>
      <c r="ON272" s="34">
        <f>IF(LR272&lt;0.9,0,IF(AND(LR272&gt;1.1),0,1))</f>
        <v/>
      </c>
      <c r="OO272" s="34">
        <f>IF(LS272&lt;0.9,0,IF(AND(LS272&gt;1.1),0,1))</f>
        <v/>
      </c>
      <c r="OP272" s="32">
        <f>IF(OI272&gt;99,1,0)</f>
        <v/>
      </c>
      <c r="OQ272" s="32">
        <f>IF(OM272&gt;0.0799,1,0)</f>
        <v/>
      </c>
      <c r="OR272" s="32">
        <f>IF(OM272&gt;OZ272,1,0)</f>
        <v/>
      </c>
      <c r="OS272" s="32">
        <f>OP272+OQ272+OR272+ON272+OO272</f>
        <v/>
      </c>
      <c r="OT272">
        <f>IF(OF272=5,"BackHome0-0",IF(AND(OS272=5),"BackAway0-0",""))</f>
        <v/>
      </c>
      <c r="OU272">
        <f>IF(OF272=5,KN272,IF(AND(OS272=5),KO272,""))</f>
        <v/>
      </c>
      <c r="OV272">
        <f>IF(OF272=5,"Match Odds",IF(AND(OS272=5),"Match Odds",""))</f>
        <v/>
      </c>
      <c r="OW272">
        <f>IF(OF272=5,KP272,IF(AND(OS272=5),KP272,""))</f>
        <v/>
      </c>
      <c r="OX272">
        <f>IF(OF272=5,"MATCH_ODDS",IF(AND(OS272=5),"MATCH_ODDS",""))</f>
        <v/>
      </c>
      <c r="OY272">
        <f>IF(OF272=5,"BACK",IF(AND(OS272=5),"BACK",""))</f>
        <v/>
      </c>
    </row>
    <row r="273" ht="16.5" customHeight="1" thickBot="1" thickTop="1">
      <c r="A273" s="2" t="n"/>
      <c r="KN273" s="1">
        <f>IF(INDEX(#REF!,MATCH('HT 0-0'!D273,#REF!,0))=INDEX(#REF!,MATCH('HT 0-0'!D273,#REF!,0)),INDEX(#REF!,MATCH('HT 0-0'!D273,#REF!,0)),"ERROR")</f>
        <v/>
      </c>
      <c r="KO273" s="1">
        <f>IF(INDEX(#REF!,MATCH('HT 0-0'!E273,#REF!,0))=INDEX(#REF!,MATCH('HT 0-0'!E273,#REF!,0)),INDEX(#REF!,MATCH('HT 0-0'!E273,#REF!,0)),"ERROR")</f>
        <v/>
      </c>
      <c r="KP273" s="1">
        <f>KN273&amp;" v "&amp;KO273</f>
        <v/>
      </c>
      <c r="KQ273">
        <f>B273&amp;"_"&amp;C273</f>
        <v/>
      </c>
      <c r="KR273" s="1">
        <f>IF((HW273/KK273)&lt;0.335,"G",IF((HW273/KK273)&gt;0.67,"R","A"))</f>
        <v/>
      </c>
      <c r="KS273" s="1">
        <f>IF((HX273/KK273)&lt;0.335,"G",IF((HX273/KK273)&gt;0.67,"R","A"))</f>
        <v/>
      </c>
      <c r="KT273" s="1">
        <f>IF((IH273/KK273)&lt;0.335,"G",IF((IH273/KK273)&gt;0.67,"R","A"))</f>
        <v/>
      </c>
      <c r="KU273" s="1">
        <f>IF((II273/KK273)&lt;0.335,"G",IF((II273/KK273)&gt;0.67,"R","A"))</f>
        <v/>
      </c>
      <c r="KV273" s="1">
        <f>IF((HZ273/KK273)&lt;0.335,"G",IF((HZ273/KK273)&gt;0.67,"R","A"))</f>
        <v/>
      </c>
      <c r="KW273" s="1">
        <f>IF((HY273/KK273)&lt;0.335,"G",IF((HY273/KK273)&gt;0.67,"R","A"))</f>
        <v/>
      </c>
      <c r="KX273" s="1">
        <f>IF((IK273/KK273)&lt;0.335,"G",IF((IK273/KK273)&gt;0.67,"R","A"))</f>
        <v/>
      </c>
      <c r="KY273" s="1">
        <f>IF((IJ273/KK273)&lt;0.335,"G",IF((IJ273/KK273)&gt;0.67,"R","A"))</f>
        <v/>
      </c>
      <c r="KZ273" s="1">
        <f>IF((HQ273/KK273)&lt;0.335,"G",IF((HQ273/KK273)&gt;0.67,"R","A"))</f>
        <v/>
      </c>
      <c r="LA273" s="1">
        <f>IF((IB273/KK273)&lt;0.335,"G",IF((IB273/KK273)&gt;0.67,"R","A"))</f>
        <v/>
      </c>
      <c r="LB273">
        <f>IF(LQ273="0-0",INDEX(Scrape!#REF!,MATCH('HT 0-0'!KP273,Scrape!$B:$B,0)),"")</f>
        <v/>
      </c>
      <c r="LC273">
        <f>IF(LQ273="0-0",INDEX(Scrape!$A:$A,MATCH('HT 0-0'!KP273,Scrape!$B:$B,0)),"")</f>
        <v/>
      </c>
      <c r="LD273">
        <f>IF(LQ273="0-0",INDEX(Scrape!$B:$B,MATCH('HT 0-0'!KP273,Scrape!$B:$B,0)),"")</f>
        <v/>
      </c>
      <c r="LE273">
        <f>IF(LQ273="0-0",INDEX(Scrape!$C:$C,MATCH('HT 0-0'!KP273,Scrape!$B:$B,0)),"")</f>
        <v/>
      </c>
      <c r="LF273">
        <f>IF(LQ273="0-0",INDEX(Scrape!$D:$D,MATCH('HT 0-0'!KP273,Scrape!$B:$B,0)),"")</f>
        <v/>
      </c>
      <c r="LG273">
        <f>IF(LQ273="0-0",INDEX(Scrape!$E:$E,MATCH('HT 0-0'!KP273,Scrape!$B:$B,0)),"")</f>
        <v/>
      </c>
      <c r="LH273">
        <f>IF(LQ273="0-0",INDEX(Scrape!$F:$F,MATCH('HT 0-0'!KP273,Scrape!$B:$B,0)),"")</f>
        <v/>
      </c>
      <c r="LI273">
        <f>IF(LQ273="0-0",INDEX(Scrape!$G:$G,MATCH('HT 0-0'!KP273,Scrape!$B:$B,0)),"")</f>
        <v/>
      </c>
      <c r="LJ273">
        <f>IF(LQ273="0-0",INDEX(Scrape!$H:$H,MATCH('HT 0-0'!KP273,Scrape!$B:$B,0)),"")</f>
        <v/>
      </c>
      <c r="LK273">
        <f>IF(LQ273="0-0",INDEX(Scrape!$I:$I,MATCH('HT 0-0'!KP273,Scrape!$B:$B,0)),"")</f>
        <v/>
      </c>
      <c r="LL273">
        <f>IF(LQ273="0-0",INDEX(Scrape!$J:$J,MATCH('HT 0-0'!KP273,Scrape!$B:$B,0)),"")</f>
        <v/>
      </c>
      <c r="LM273">
        <f>IF(LQ273="0-0",INDEX(Scrape!$K:$K,MATCH('HT 0-0'!KP273,Scrape!$B:$B,0)),"")</f>
        <v/>
      </c>
      <c r="LN273">
        <f>IF(LQ273="0-0",INDEX(Scrape!$L:$L,MATCH('HT 0-0'!KP273,Scrape!$B:$B,0)),"")</f>
        <v/>
      </c>
      <c r="LO273">
        <f>IF(LQ273="0-0",INDEX(Scrape!$M:$M,MATCH('HT 0-0'!KP273,Scrape!$B:$B,0)),"")</f>
        <v/>
      </c>
      <c r="LP273">
        <f>IF(LQ273="0-0",INDEX(Scrape!$N:$N,MATCH('HT 0-0'!KP273,Scrape!$B:$B,0)),"")</f>
        <v/>
      </c>
      <c r="LQ273">
        <f>INDEX(Scrape!$O:$O,MATCH('HT 0-0'!KP273,Scrape!$B:$B,0))</f>
        <v/>
      </c>
      <c r="LR273">
        <f>(1/LJ273)+(1/LI273)+(1/LH273)</f>
        <v/>
      </c>
      <c r="LS273">
        <f>(1/LG273)+(1/LF273)+(1/LE273)</f>
        <v/>
      </c>
      <c r="LT273" s="8">
        <f>IF(INDEX(#REF!,MATCH(KQ273,#REF!,0))=INDEX(#REF!,MATCH(KQ273,#REF!,0)),INDEX(#REF!,MATCH(KQ273,#REF!,0)),"ERROR")</f>
        <v/>
      </c>
      <c r="LU273" s="4">
        <f>IF(KR273="G",2,IF(KR273="R",0.5,IF(KR273="A",1)))</f>
        <v/>
      </c>
      <c r="LV273" s="4">
        <f>IF(KS273="G",0.5,IF(KS273="R",2,IF(KS273="A",1)))</f>
        <v/>
      </c>
      <c r="LW273" s="4">
        <f>IF(KT273="G",2,IF(KT273="R",0.5,IF(KT273="A",1)))</f>
        <v/>
      </c>
      <c r="LX273" s="4">
        <f>IF(KU273="G",0.5,IF(KU273="R",2,IF(KU273="A",1)))</f>
        <v/>
      </c>
      <c r="LY273" s="7">
        <f>(LK273*(LU273+LX273)+(LL273*(LU273+LX273)))</f>
        <v/>
      </c>
      <c r="LZ273" s="7">
        <f>(LN273*(LV273+LW273)+(LO273*(LV273+LW273)))</f>
        <v/>
      </c>
      <c r="MA273" s="11">
        <f>LY273-LZ273</f>
        <v/>
      </c>
      <c r="MB273" s="5">
        <f>MA273+2</f>
        <v/>
      </c>
      <c r="MC273" s="6">
        <f>MA273-2</f>
        <v/>
      </c>
      <c r="MD273" s="4">
        <f>LE273</f>
        <v/>
      </c>
      <c r="ME273" s="9">
        <f>IF(MD273=0,1000,MD273+0.75)</f>
        <v/>
      </c>
      <c r="MF273" s="10">
        <f>IF(MD273=0,0,MD273-0.75)</f>
        <v/>
      </c>
      <c r="MG273" s="4">
        <f>((LM273*(LU273+LX273))-((LP273*(LV273+LW273))))</f>
        <v/>
      </c>
      <c r="MH273" s="9">
        <f>MG273*1.2</f>
        <v/>
      </c>
      <c r="MI273" s="10">
        <f>MG273*0.8</f>
        <v/>
      </c>
      <c r="MJ273">
        <f>IFERROR(OT273,"")</f>
        <v/>
      </c>
      <c r="MK273">
        <f>IFERROR(OU273,"")</f>
        <v/>
      </c>
      <c r="ML273">
        <f>IFERROR(OV273,"")</f>
        <v/>
      </c>
      <c r="MM273">
        <f>IFERROR(OW273,"")</f>
        <v/>
      </c>
      <c r="MN273">
        <f>IFERROR(OX273,"")</f>
        <v/>
      </c>
      <c r="MO273">
        <f>IFERROR(OY273,"")</f>
        <v/>
      </c>
      <c r="MP273" s="1">
        <f>COUNTIFS(#REF!,LT273,#REF!,1,#REF!,"&gt;="&amp;MC273,#REF!,"&lt;="&amp;MB273,#REF!,"&lt;="&amp;ME273,#REF!,"&gt;="&amp;MF273,#REF!,"="&amp;KV273,#REF!,"="&amp;KX273)</f>
        <v/>
      </c>
      <c r="MQ273" s="1">
        <f>COUNTIFS(#REF!,LT273,#REF!,0,#REF!,"&gt;="&amp;MC273,#REF!,"&lt;="&amp;MB273,#REF!,"&lt;="&amp;ME273,#REF!,"&gt;="&amp;MF273,#REF!,"="&amp;KV273,#REF!,"="&amp;KX273)</f>
        <v/>
      </c>
      <c r="MR273" s="1">
        <f>COUNTIFS(#REF!,LT273,#REF!,1,#REF!,"&gt;="&amp;MC273,#REF!,"&lt;="&amp;MB273,#REF!,"&lt;="&amp;ME273,#REF!,"&gt;="&amp;MF273,#REF!,"="&amp;KW273,#REF!,"="&amp;KY273)</f>
        <v/>
      </c>
      <c r="MS273" s="1">
        <f>COUNTIFS(#REF!,LT273,#REF!,0,#REF!,"&gt;="&amp;MC273,#REF!,"&lt;="&amp;MB273,#REF!,"&lt;="&amp;ME273,#REF!,"&gt;="&amp;MF273,#REF!,"="&amp;KW273,#REF!,"="&amp;KY273)</f>
        <v/>
      </c>
      <c r="MT273" s="1">
        <f>COUNTIFS(#REF!,LT273,#REF!,1,#REF!,"&gt;="&amp;MI273,#REF!,"&lt;="&amp;MH273,#REF!,"&lt;="&amp;ME273,#REF!,"&gt;="&amp;MF273)</f>
        <v/>
      </c>
      <c r="MU273" s="1">
        <f>COUNTIFS(#REF!,LT273,#REF!,0,#REF!,"&gt;="&amp;MI273,#REF!,"&lt;="&amp;MH273,#REF!,"&lt;="&amp;ME273,#REF!,"&gt;="&amp;MF273)</f>
        <v/>
      </c>
      <c r="MV273" s="1">
        <f>COUNTIFS(#REF!,LT273,#REF!,1,#REF!,"&gt;="&amp;MI273,#REF!,"&lt;="&amp;MH273,#REF!,"="&amp;KZ273,#REF!,"="&amp;LA273,#REF!,"&lt;="&amp;ME273,#REF!,"&gt;="&amp;MF273)</f>
        <v/>
      </c>
      <c r="MW273" s="1">
        <f>COUNTIFS(#REF!,LT273,#REF!,0,#REF!,"&gt;="&amp;MI273,#REF!,"&lt;="&amp;MH273,#REF!,"="&amp;KZ273,#REF!,"="&amp;LA273,#REF!,"&lt;="&amp;ME273,#REF!,"&gt;="&amp;MF273)</f>
        <v/>
      </c>
      <c r="MX273" s="1">
        <f>COUNTIFS(#REF!,LT273,#REF!,1,#REF!,"&gt;="&amp;MC273,#REF!,"&lt;="&amp;MB273,#REF!,"&lt;="&amp;ME273,#REF!,"&gt;="&amp;MF273)</f>
        <v/>
      </c>
      <c r="MY273" s="1">
        <f>COUNTIFS(#REF!,LT273,#REF!,0,#REF!,"&gt;="&amp;MC273,#REF!,"&lt;="&amp;MB273,#REF!,"&lt;="&amp;ME273,#REF!,"&gt;="&amp;MF273)</f>
        <v/>
      </c>
      <c r="MZ273" s="1">
        <f>COUNTIFS(#REF!,LT273,#REF!,1,#REF!,"&lt;="&amp;ME273,#REF!,"&gt;="&amp;MF273,#REF!,"="&amp;KV273,#REF!,"="&amp;KX273)</f>
        <v/>
      </c>
      <c r="NA273" s="1">
        <f>COUNTIFS(#REF!,LT273,#REF!,0,#REF!,"&lt;="&amp;ME273,#REF!,"&gt;="&amp;MF273,#REF!,"="&amp;KV273,#REF!,"="&amp;KX273)</f>
        <v/>
      </c>
      <c r="NB273" s="1">
        <f>COUNTIFS(#REF!,LT273,#REF!,1,#REF!,"&lt;="&amp;ME273,#REF!,"&gt;="&amp;MF273,#REF!,"="&amp;KW273,#REF!,"="&amp;KY273)</f>
        <v/>
      </c>
      <c r="NC273" s="1">
        <f>COUNTIFS(#REF!,LT273,#REF!,0,#REF!,"&lt;="&amp;ME273,#REF!,"&gt;="&amp;MF273,#REF!,"="&amp;KW273,#REF!,"="&amp;KY273)</f>
        <v/>
      </c>
      <c r="ND273" s="1">
        <f>COUNTIFS(#REF!,LT273,#REF!,1,#REF!,"&gt;="&amp;MC273,#REF!,"&lt;="&amp;MB273,#REF!,"&lt;="&amp;ME273,#REF!,"&gt;="&amp;MF273,#REF!,"="&amp;KV273,#REF!,"="&amp;KX273)</f>
        <v/>
      </c>
      <c r="NE273" s="1">
        <f>COUNTIFS(#REF!,LT273,#REF!,0,#REF!,"&gt;="&amp;MC273,#REF!,"&lt;="&amp;MB273,#REF!,"&lt;="&amp;ME273,#REF!,"&gt;="&amp;MF273,#REF!,"="&amp;KV273,#REF!,"="&amp;KX273)</f>
        <v/>
      </c>
      <c r="NF273" s="1">
        <f>COUNTIFS(#REF!,LT273,#REF!,1,#REF!,"&gt;="&amp;MC273,#REF!,"&lt;="&amp;MB273,#REF!,"&lt;="&amp;ME273,#REF!,"&gt;="&amp;MF273,#REF!,"="&amp;KW273,#REF!,"="&amp;KY273)</f>
        <v/>
      </c>
      <c r="NG273" s="1">
        <f>COUNTIFS(#REF!,LT273,#REF!,0,#REF!,"&gt;="&amp;MC273,#REF!,"&lt;="&amp;MB273,#REF!,"&lt;="&amp;ME273,#REF!,"&gt;="&amp;MF273,#REF!,"="&amp;KW273,#REF!,"="&amp;KY273)</f>
        <v/>
      </c>
      <c r="NH273" s="1">
        <f>COUNTIFS(#REF!,LT273,#REF!,1,#REF!,"&gt;="&amp;MC273,#REF!,"&lt;="&amp;MB273,#REF!,"&lt;="&amp;ME273,#REF!,"&gt;="&amp;MF273,#REF!,"="&amp;KZ273,#REF!,"="&amp;LA273)</f>
        <v/>
      </c>
      <c r="NI273" s="1">
        <f>COUNTIFS(#REF!,LT273,#REF!,0,#REF!,"&gt;="&amp;MC273,#REF!,"&lt;="&amp;MB273,#REF!,"&lt;="&amp;ME273,#REF!,"&gt;="&amp;MF273,#REF!,"="&amp;KZ273,#REF!,"="&amp;LA273)</f>
        <v/>
      </c>
      <c r="NJ273" s="1">
        <f>COUNTIFS(#REF!,LT273,#REF!,1,#REF!,"&gt;="&amp;MI273,#REF!,"&lt;="&amp;MH273,#REF!,"&lt;="&amp;ME273,#REF!,"&gt;="&amp;MF273)</f>
        <v/>
      </c>
      <c r="NK273" s="1">
        <f>COUNTIFS(#REF!,LT273,#REF!,0,#REF!,"&gt;="&amp;MI273,#REF!,"&lt;="&amp;MH273,#REF!,"&lt;="&amp;ME273,#REF!,"&gt;="&amp;MF273)</f>
        <v/>
      </c>
      <c r="NL273" s="1">
        <f>COUNTIFS(#REF!,LT273,#REF!,1,#REF!,"&gt;="&amp;MI273,#REF!,"&lt;="&amp;MH273,#REF!,"="&amp;KZ273,#REF!,"="&amp;LA273,#REF!,"&lt;="&amp;ME273,#REF!,"&gt;="&amp;MF273)</f>
        <v/>
      </c>
      <c r="NM273" s="1">
        <f>COUNTIFS(#REF!,LT273,#REF!,0,#REF!,"&gt;="&amp;MI273,#REF!,"&lt;="&amp;MH273,#REF!,"="&amp;KZ273,#REF!,"="&amp;LA273,#REF!,"&lt;="&amp;ME273,#REF!,"&gt;="&amp;MF273)</f>
        <v/>
      </c>
      <c r="NN273" s="1">
        <f>COUNTIFS(#REF!,LT273,#REF!,1,#REF!,"&gt;="&amp;MC273,#REF!,"&lt;="&amp;MB273,#REF!,"&lt;="&amp;ME273,#REF!,"&gt;="&amp;MF273)</f>
        <v/>
      </c>
      <c r="NO273" s="1">
        <f>COUNTIFS(#REF!,LT273,#REF!,0,#REF!,"&gt;="&amp;MC273,#REF!,"&lt;="&amp;MB273,#REF!,"&lt;="&amp;ME273,#REF!,"&gt;="&amp;MF273)</f>
        <v/>
      </c>
      <c r="NP273" s="1">
        <f>COUNTIFS(#REF!,LT273,#REF!,1,#REF!,"&lt;="&amp;ME273,#REF!,"&gt;="&amp;MF273,#REF!,"="&amp;KV273,#REF!,"="&amp;KX273)</f>
        <v/>
      </c>
      <c r="NQ273" s="1">
        <f>COUNTIFS(#REF!,LT273,#REF!,0,#REF!,"&lt;="&amp;ME273,#REF!,"&gt;="&amp;MF273,#REF!,"="&amp;KV273,#REF!,"="&amp;KX273)</f>
        <v/>
      </c>
      <c r="NR273" s="1">
        <f>COUNTIFS(#REF!,LT273,#REF!,1,#REF!,"&lt;="&amp;ME273,#REF!,"&gt;="&amp;MF273,#REF!,"="&amp;KW273,#REF!,"="&amp;KY273)</f>
        <v/>
      </c>
      <c r="NS273" s="1">
        <f>COUNTIFS(#REF!,LT273,#REF!,0,#REF!,"&lt;="&amp;ME273,#REF!,"&gt;="&amp;MF273,#REF!,"="&amp;KW273,#REF!,"="&amp;KY273)</f>
        <v/>
      </c>
      <c r="NT273" s="1">
        <f>MP273+MR273+MT273+MV273+MX273+MZ273+NB273</f>
        <v/>
      </c>
      <c r="NU273" s="1">
        <f>MQ273+MS273+MU273+MW273+MY273+NA273+NC273</f>
        <v/>
      </c>
      <c r="NV273" s="1">
        <f>NT273+NU273</f>
        <v/>
      </c>
      <c r="NW273" s="33">
        <f>NT273/(NT273+NU273)</f>
        <v/>
      </c>
      <c r="NX273" s="3">
        <f>1/NW273</f>
        <v/>
      </c>
      <c r="NY273" s="1">
        <f>LH273</f>
        <v/>
      </c>
      <c r="NZ273" s="79">
        <f>(NW273*((NY273-1)*0.98))-((1-NW273)*1)</f>
        <v/>
      </c>
      <c r="OA273" s="34">
        <f>IF(LR273&lt;0.9,0,IF(AND(LR273&gt;1.1),0,1))</f>
        <v/>
      </c>
      <c r="OB273" s="34">
        <f>IF(LS273&lt;0.9,0,IF(AND(LS273&gt;1.1),0,1))</f>
        <v/>
      </c>
      <c r="OC273" s="32">
        <f>IF(NV273&gt;99,1,0)</f>
        <v/>
      </c>
      <c r="OD273" s="32">
        <f>IF(NZ273&gt;0.0799,1,0)</f>
        <v/>
      </c>
      <c r="OE273" s="32">
        <f>IF(NZ273&gt;OM273,1,0)</f>
        <v/>
      </c>
      <c r="OF273" s="32">
        <f>OC273+OD273+OE273+OA273+OB273</f>
        <v/>
      </c>
      <c r="OG273" s="1">
        <f>ND273+NF273+NH273+NJ273+NL273+NN273+NP273+NR273</f>
        <v/>
      </c>
      <c r="OH273" s="1">
        <f>NE273+NG273+NI273+NK273+NM273+NO273+NQ273+NS273</f>
        <v/>
      </c>
      <c r="OI273" s="1">
        <f>OG273+OH273</f>
        <v/>
      </c>
      <c r="OJ273" s="33">
        <f>OG273/(OG273+OH273)</f>
        <v/>
      </c>
      <c r="OK273" s="3">
        <f>1/OJ273</f>
        <v/>
      </c>
      <c r="OL273" s="1">
        <f>LI273</f>
        <v/>
      </c>
      <c r="OM273" s="79">
        <f>(OJ273*((OL273-1)*0.98))-((1-OJ273)*1)</f>
        <v/>
      </c>
      <c r="ON273" s="34">
        <f>IF(LR273&lt;0.9,0,IF(AND(LR273&gt;1.1),0,1))</f>
        <v/>
      </c>
      <c r="OO273" s="34">
        <f>IF(LS273&lt;0.9,0,IF(AND(LS273&gt;1.1),0,1))</f>
        <v/>
      </c>
      <c r="OP273" s="32">
        <f>IF(OI273&gt;99,1,0)</f>
        <v/>
      </c>
      <c r="OQ273" s="32">
        <f>IF(OM273&gt;0.0799,1,0)</f>
        <v/>
      </c>
      <c r="OR273" s="32">
        <f>IF(OM273&gt;OZ273,1,0)</f>
        <v/>
      </c>
      <c r="OS273" s="32">
        <f>OP273+OQ273+OR273+ON273+OO273</f>
        <v/>
      </c>
      <c r="OT273">
        <f>IF(OF273=5,"BackHome0-0",IF(AND(OS273=5),"BackAway0-0",""))</f>
        <v/>
      </c>
      <c r="OU273">
        <f>IF(OF273=5,KN273,IF(AND(OS273=5),KO273,""))</f>
        <v/>
      </c>
      <c r="OV273">
        <f>IF(OF273=5,"Match Odds",IF(AND(OS273=5),"Match Odds",""))</f>
        <v/>
      </c>
      <c r="OW273">
        <f>IF(OF273=5,KP273,IF(AND(OS273=5),KP273,""))</f>
        <v/>
      </c>
      <c r="OX273">
        <f>IF(OF273=5,"MATCH_ODDS",IF(AND(OS273=5),"MATCH_ODDS",""))</f>
        <v/>
      </c>
      <c r="OY273">
        <f>IF(OF273=5,"BACK",IF(AND(OS273=5),"BACK",""))</f>
        <v/>
      </c>
    </row>
    <row r="274" ht="16.5" customHeight="1" thickBot="1" thickTop="1">
      <c r="A274" s="2" t="n"/>
      <c r="KN274" s="1">
        <f>IF(INDEX(#REF!,MATCH('HT 0-0'!D274,#REF!,0))=INDEX(#REF!,MATCH('HT 0-0'!D274,#REF!,0)),INDEX(#REF!,MATCH('HT 0-0'!D274,#REF!,0)),"ERROR")</f>
        <v/>
      </c>
      <c r="KO274" s="1">
        <f>IF(INDEX(#REF!,MATCH('HT 0-0'!E274,#REF!,0))=INDEX(#REF!,MATCH('HT 0-0'!E274,#REF!,0)),INDEX(#REF!,MATCH('HT 0-0'!E274,#REF!,0)),"ERROR")</f>
        <v/>
      </c>
      <c r="KP274" s="1">
        <f>KN274&amp;" v "&amp;KO274</f>
        <v/>
      </c>
      <c r="KQ274">
        <f>B274&amp;"_"&amp;C274</f>
        <v/>
      </c>
      <c r="KR274" s="1">
        <f>IF((HW274/KK274)&lt;0.335,"G",IF((HW274/KK274)&gt;0.67,"R","A"))</f>
        <v/>
      </c>
      <c r="KS274" s="1">
        <f>IF((HX274/KK274)&lt;0.335,"G",IF((HX274/KK274)&gt;0.67,"R","A"))</f>
        <v/>
      </c>
      <c r="KT274" s="1">
        <f>IF((IH274/KK274)&lt;0.335,"G",IF((IH274/KK274)&gt;0.67,"R","A"))</f>
        <v/>
      </c>
      <c r="KU274" s="1">
        <f>IF((II274/KK274)&lt;0.335,"G",IF((II274/KK274)&gt;0.67,"R","A"))</f>
        <v/>
      </c>
      <c r="KV274" s="1">
        <f>IF((HZ274/KK274)&lt;0.335,"G",IF((HZ274/KK274)&gt;0.67,"R","A"))</f>
        <v/>
      </c>
      <c r="KW274" s="1">
        <f>IF((HY274/KK274)&lt;0.335,"G",IF((HY274/KK274)&gt;0.67,"R","A"))</f>
        <v/>
      </c>
      <c r="KX274" s="1">
        <f>IF((IK274/KK274)&lt;0.335,"G",IF((IK274/KK274)&gt;0.67,"R","A"))</f>
        <v/>
      </c>
      <c r="KY274" s="1">
        <f>IF((IJ274/KK274)&lt;0.335,"G",IF((IJ274/KK274)&gt;0.67,"R","A"))</f>
        <v/>
      </c>
      <c r="KZ274" s="1">
        <f>IF((HQ274/KK274)&lt;0.335,"G",IF((HQ274/KK274)&gt;0.67,"R","A"))</f>
        <v/>
      </c>
      <c r="LA274" s="1">
        <f>IF((IB274/KK274)&lt;0.335,"G",IF((IB274/KK274)&gt;0.67,"R","A"))</f>
        <v/>
      </c>
      <c r="LB274">
        <f>IF(LQ274="0-0",INDEX(Scrape!#REF!,MATCH('HT 0-0'!KP274,Scrape!$B:$B,0)),"")</f>
        <v/>
      </c>
      <c r="LC274">
        <f>IF(LQ274="0-0",INDEX(Scrape!$A:$A,MATCH('HT 0-0'!KP274,Scrape!$B:$B,0)),"")</f>
        <v/>
      </c>
      <c r="LD274">
        <f>IF(LQ274="0-0",INDEX(Scrape!$B:$B,MATCH('HT 0-0'!KP274,Scrape!$B:$B,0)),"")</f>
        <v/>
      </c>
      <c r="LE274">
        <f>IF(LQ274="0-0",INDEX(Scrape!$C:$C,MATCH('HT 0-0'!KP274,Scrape!$B:$B,0)),"")</f>
        <v/>
      </c>
      <c r="LF274">
        <f>IF(LQ274="0-0",INDEX(Scrape!$D:$D,MATCH('HT 0-0'!KP274,Scrape!$B:$B,0)),"")</f>
        <v/>
      </c>
      <c r="LG274">
        <f>IF(LQ274="0-0",INDEX(Scrape!$E:$E,MATCH('HT 0-0'!KP274,Scrape!$B:$B,0)),"")</f>
        <v/>
      </c>
      <c r="LH274">
        <f>IF(LQ274="0-0",INDEX(Scrape!$F:$F,MATCH('HT 0-0'!KP274,Scrape!$B:$B,0)),"")</f>
        <v/>
      </c>
      <c r="LI274">
        <f>IF(LQ274="0-0",INDEX(Scrape!$G:$G,MATCH('HT 0-0'!KP274,Scrape!$B:$B,0)),"")</f>
        <v/>
      </c>
      <c r="LJ274">
        <f>IF(LQ274="0-0",INDEX(Scrape!$H:$H,MATCH('HT 0-0'!KP274,Scrape!$B:$B,0)),"")</f>
        <v/>
      </c>
      <c r="LK274">
        <f>IF(LQ274="0-0",INDEX(Scrape!$I:$I,MATCH('HT 0-0'!KP274,Scrape!$B:$B,0)),"")</f>
        <v/>
      </c>
      <c r="LL274">
        <f>IF(LQ274="0-0",INDEX(Scrape!$J:$J,MATCH('HT 0-0'!KP274,Scrape!$B:$B,0)),"")</f>
        <v/>
      </c>
      <c r="LM274">
        <f>IF(LQ274="0-0",INDEX(Scrape!$K:$K,MATCH('HT 0-0'!KP274,Scrape!$B:$B,0)),"")</f>
        <v/>
      </c>
      <c r="LN274">
        <f>IF(LQ274="0-0",INDEX(Scrape!$L:$L,MATCH('HT 0-0'!KP274,Scrape!$B:$B,0)),"")</f>
        <v/>
      </c>
      <c r="LO274">
        <f>IF(LQ274="0-0",INDEX(Scrape!$M:$M,MATCH('HT 0-0'!KP274,Scrape!$B:$B,0)),"")</f>
        <v/>
      </c>
      <c r="LP274">
        <f>IF(LQ274="0-0",INDEX(Scrape!$N:$N,MATCH('HT 0-0'!KP274,Scrape!$B:$B,0)),"")</f>
        <v/>
      </c>
      <c r="LQ274">
        <f>INDEX(Scrape!$O:$O,MATCH('HT 0-0'!KP274,Scrape!$B:$B,0))</f>
        <v/>
      </c>
      <c r="LR274">
        <f>(1/LJ274)+(1/LI274)+(1/LH274)</f>
        <v/>
      </c>
      <c r="LS274">
        <f>(1/LG274)+(1/LF274)+(1/LE274)</f>
        <v/>
      </c>
      <c r="LT274" s="8">
        <f>IF(INDEX(#REF!,MATCH(KQ274,#REF!,0))=INDEX(#REF!,MATCH(KQ274,#REF!,0)),INDEX(#REF!,MATCH(KQ274,#REF!,0)),"ERROR")</f>
        <v/>
      </c>
      <c r="LU274" s="4">
        <f>IF(KR274="G",2,IF(KR274="R",0.5,IF(KR274="A",1)))</f>
        <v/>
      </c>
      <c r="LV274" s="4">
        <f>IF(KS274="G",0.5,IF(KS274="R",2,IF(KS274="A",1)))</f>
        <v/>
      </c>
      <c r="LW274" s="4">
        <f>IF(KT274="G",2,IF(KT274="R",0.5,IF(KT274="A",1)))</f>
        <v/>
      </c>
      <c r="LX274" s="4">
        <f>IF(KU274="G",0.5,IF(KU274="R",2,IF(KU274="A",1)))</f>
        <v/>
      </c>
      <c r="LY274" s="7">
        <f>(LK274*(LU274+LX274)+(LL274*(LU274+LX274)))</f>
        <v/>
      </c>
      <c r="LZ274" s="7">
        <f>(LN274*(LV274+LW274)+(LO274*(LV274+LW274)))</f>
        <v/>
      </c>
      <c r="MA274" s="11">
        <f>LY274-LZ274</f>
        <v/>
      </c>
      <c r="MB274" s="5">
        <f>MA274+2</f>
        <v/>
      </c>
      <c r="MC274" s="6">
        <f>MA274-2</f>
        <v/>
      </c>
      <c r="MD274" s="4">
        <f>LE274</f>
        <v/>
      </c>
      <c r="ME274" s="9">
        <f>IF(MD274=0,1000,MD274+0.75)</f>
        <v/>
      </c>
      <c r="MF274" s="10">
        <f>IF(MD274=0,0,MD274-0.75)</f>
        <v/>
      </c>
      <c r="MG274" s="4">
        <f>((LM274*(LU274+LX274))-((LP274*(LV274+LW274))))</f>
        <v/>
      </c>
      <c r="MH274" s="9">
        <f>MG274*1.2</f>
        <v/>
      </c>
      <c r="MI274" s="10">
        <f>MG274*0.8</f>
        <v/>
      </c>
      <c r="MJ274">
        <f>IFERROR(OT274,"")</f>
        <v/>
      </c>
      <c r="MK274">
        <f>IFERROR(OU274,"")</f>
        <v/>
      </c>
      <c r="ML274">
        <f>IFERROR(OV274,"")</f>
        <v/>
      </c>
      <c r="MM274">
        <f>IFERROR(OW274,"")</f>
        <v/>
      </c>
      <c r="MN274">
        <f>IFERROR(OX274,"")</f>
        <v/>
      </c>
      <c r="MO274">
        <f>IFERROR(OY274,"")</f>
        <v/>
      </c>
      <c r="MP274" s="1">
        <f>COUNTIFS(#REF!,LT274,#REF!,1,#REF!,"&gt;="&amp;MC274,#REF!,"&lt;="&amp;MB274,#REF!,"&lt;="&amp;ME274,#REF!,"&gt;="&amp;MF274,#REF!,"="&amp;KV274,#REF!,"="&amp;KX274)</f>
        <v/>
      </c>
      <c r="MQ274" s="1">
        <f>COUNTIFS(#REF!,LT274,#REF!,0,#REF!,"&gt;="&amp;MC274,#REF!,"&lt;="&amp;MB274,#REF!,"&lt;="&amp;ME274,#REF!,"&gt;="&amp;MF274,#REF!,"="&amp;KV274,#REF!,"="&amp;KX274)</f>
        <v/>
      </c>
      <c r="MR274" s="1">
        <f>COUNTIFS(#REF!,LT274,#REF!,1,#REF!,"&gt;="&amp;MC274,#REF!,"&lt;="&amp;MB274,#REF!,"&lt;="&amp;ME274,#REF!,"&gt;="&amp;MF274,#REF!,"="&amp;KW274,#REF!,"="&amp;KY274)</f>
        <v/>
      </c>
      <c r="MS274" s="1">
        <f>COUNTIFS(#REF!,LT274,#REF!,0,#REF!,"&gt;="&amp;MC274,#REF!,"&lt;="&amp;MB274,#REF!,"&lt;="&amp;ME274,#REF!,"&gt;="&amp;MF274,#REF!,"="&amp;KW274,#REF!,"="&amp;KY274)</f>
        <v/>
      </c>
      <c r="MT274" s="1">
        <f>COUNTIFS(#REF!,LT274,#REF!,1,#REF!,"&gt;="&amp;MI274,#REF!,"&lt;="&amp;MH274,#REF!,"&lt;="&amp;ME274,#REF!,"&gt;="&amp;MF274)</f>
        <v/>
      </c>
      <c r="MU274" s="1">
        <f>COUNTIFS(#REF!,LT274,#REF!,0,#REF!,"&gt;="&amp;MI274,#REF!,"&lt;="&amp;MH274,#REF!,"&lt;="&amp;ME274,#REF!,"&gt;="&amp;MF274)</f>
        <v/>
      </c>
      <c r="MV274" s="1">
        <f>COUNTIFS(#REF!,LT274,#REF!,1,#REF!,"&gt;="&amp;MI274,#REF!,"&lt;="&amp;MH274,#REF!,"="&amp;KZ274,#REF!,"="&amp;LA274,#REF!,"&lt;="&amp;ME274,#REF!,"&gt;="&amp;MF274)</f>
        <v/>
      </c>
      <c r="MW274" s="1">
        <f>COUNTIFS(#REF!,LT274,#REF!,0,#REF!,"&gt;="&amp;MI274,#REF!,"&lt;="&amp;MH274,#REF!,"="&amp;KZ274,#REF!,"="&amp;LA274,#REF!,"&lt;="&amp;ME274,#REF!,"&gt;="&amp;MF274)</f>
        <v/>
      </c>
      <c r="MX274" s="1">
        <f>COUNTIFS(#REF!,LT274,#REF!,1,#REF!,"&gt;="&amp;MC274,#REF!,"&lt;="&amp;MB274,#REF!,"&lt;="&amp;ME274,#REF!,"&gt;="&amp;MF274)</f>
        <v/>
      </c>
      <c r="MY274" s="1">
        <f>COUNTIFS(#REF!,LT274,#REF!,0,#REF!,"&gt;="&amp;MC274,#REF!,"&lt;="&amp;MB274,#REF!,"&lt;="&amp;ME274,#REF!,"&gt;="&amp;MF274)</f>
        <v/>
      </c>
      <c r="MZ274" s="1">
        <f>COUNTIFS(#REF!,LT274,#REF!,1,#REF!,"&lt;="&amp;ME274,#REF!,"&gt;="&amp;MF274,#REF!,"="&amp;KV274,#REF!,"="&amp;KX274)</f>
        <v/>
      </c>
      <c r="NA274" s="1">
        <f>COUNTIFS(#REF!,LT274,#REF!,0,#REF!,"&lt;="&amp;ME274,#REF!,"&gt;="&amp;MF274,#REF!,"="&amp;KV274,#REF!,"="&amp;KX274)</f>
        <v/>
      </c>
      <c r="NB274" s="1">
        <f>COUNTIFS(#REF!,LT274,#REF!,1,#REF!,"&lt;="&amp;ME274,#REF!,"&gt;="&amp;MF274,#REF!,"="&amp;KW274,#REF!,"="&amp;KY274)</f>
        <v/>
      </c>
      <c r="NC274" s="1">
        <f>COUNTIFS(#REF!,LT274,#REF!,0,#REF!,"&lt;="&amp;ME274,#REF!,"&gt;="&amp;MF274,#REF!,"="&amp;KW274,#REF!,"="&amp;KY274)</f>
        <v/>
      </c>
      <c r="ND274" s="1">
        <f>COUNTIFS(#REF!,LT274,#REF!,1,#REF!,"&gt;="&amp;MC274,#REF!,"&lt;="&amp;MB274,#REF!,"&lt;="&amp;ME274,#REF!,"&gt;="&amp;MF274,#REF!,"="&amp;KV274,#REF!,"="&amp;KX274)</f>
        <v/>
      </c>
      <c r="NE274" s="1">
        <f>COUNTIFS(#REF!,LT274,#REF!,0,#REF!,"&gt;="&amp;MC274,#REF!,"&lt;="&amp;MB274,#REF!,"&lt;="&amp;ME274,#REF!,"&gt;="&amp;MF274,#REF!,"="&amp;KV274,#REF!,"="&amp;KX274)</f>
        <v/>
      </c>
      <c r="NF274" s="1">
        <f>COUNTIFS(#REF!,LT274,#REF!,1,#REF!,"&gt;="&amp;MC274,#REF!,"&lt;="&amp;MB274,#REF!,"&lt;="&amp;ME274,#REF!,"&gt;="&amp;MF274,#REF!,"="&amp;KW274,#REF!,"="&amp;KY274)</f>
        <v/>
      </c>
      <c r="NG274" s="1">
        <f>COUNTIFS(#REF!,LT274,#REF!,0,#REF!,"&gt;="&amp;MC274,#REF!,"&lt;="&amp;MB274,#REF!,"&lt;="&amp;ME274,#REF!,"&gt;="&amp;MF274,#REF!,"="&amp;KW274,#REF!,"="&amp;KY274)</f>
        <v/>
      </c>
      <c r="NH274" s="1">
        <f>COUNTIFS(#REF!,LT274,#REF!,1,#REF!,"&gt;="&amp;MC274,#REF!,"&lt;="&amp;MB274,#REF!,"&lt;="&amp;ME274,#REF!,"&gt;="&amp;MF274,#REF!,"="&amp;KZ274,#REF!,"="&amp;LA274)</f>
        <v/>
      </c>
      <c r="NI274" s="1">
        <f>COUNTIFS(#REF!,LT274,#REF!,0,#REF!,"&gt;="&amp;MC274,#REF!,"&lt;="&amp;MB274,#REF!,"&lt;="&amp;ME274,#REF!,"&gt;="&amp;MF274,#REF!,"="&amp;KZ274,#REF!,"="&amp;LA274)</f>
        <v/>
      </c>
      <c r="NJ274" s="1">
        <f>COUNTIFS(#REF!,LT274,#REF!,1,#REF!,"&gt;="&amp;MI274,#REF!,"&lt;="&amp;MH274,#REF!,"&lt;="&amp;ME274,#REF!,"&gt;="&amp;MF274)</f>
        <v/>
      </c>
      <c r="NK274" s="1">
        <f>COUNTIFS(#REF!,LT274,#REF!,0,#REF!,"&gt;="&amp;MI274,#REF!,"&lt;="&amp;MH274,#REF!,"&lt;="&amp;ME274,#REF!,"&gt;="&amp;MF274)</f>
        <v/>
      </c>
      <c r="NL274" s="1">
        <f>COUNTIFS(#REF!,LT274,#REF!,1,#REF!,"&gt;="&amp;MI274,#REF!,"&lt;="&amp;MH274,#REF!,"="&amp;KZ274,#REF!,"="&amp;LA274,#REF!,"&lt;="&amp;ME274,#REF!,"&gt;="&amp;MF274)</f>
        <v/>
      </c>
      <c r="NM274" s="1">
        <f>COUNTIFS(#REF!,LT274,#REF!,0,#REF!,"&gt;="&amp;MI274,#REF!,"&lt;="&amp;MH274,#REF!,"="&amp;KZ274,#REF!,"="&amp;LA274,#REF!,"&lt;="&amp;ME274,#REF!,"&gt;="&amp;MF274)</f>
        <v/>
      </c>
      <c r="NN274" s="1">
        <f>COUNTIFS(#REF!,LT274,#REF!,1,#REF!,"&gt;="&amp;MC274,#REF!,"&lt;="&amp;MB274,#REF!,"&lt;="&amp;ME274,#REF!,"&gt;="&amp;MF274)</f>
        <v/>
      </c>
      <c r="NO274" s="1">
        <f>COUNTIFS(#REF!,LT274,#REF!,0,#REF!,"&gt;="&amp;MC274,#REF!,"&lt;="&amp;MB274,#REF!,"&lt;="&amp;ME274,#REF!,"&gt;="&amp;MF274)</f>
        <v/>
      </c>
      <c r="NP274" s="1">
        <f>COUNTIFS(#REF!,LT274,#REF!,1,#REF!,"&lt;="&amp;ME274,#REF!,"&gt;="&amp;MF274,#REF!,"="&amp;KV274,#REF!,"="&amp;KX274)</f>
        <v/>
      </c>
      <c r="NQ274" s="1">
        <f>COUNTIFS(#REF!,LT274,#REF!,0,#REF!,"&lt;="&amp;ME274,#REF!,"&gt;="&amp;MF274,#REF!,"="&amp;KV274,#REF!,"="&amp;KX274)</f>
        <v/>
      </c>
      <c r="NR274" s="1">
        <f>COUNTIFS(#REF!,LT274,#REF!,1,#REF!,"&lt;="&amp;ME274,#REF!,"&gt;="&amp;MF274,#REF!,"="&amp;KW274,#REF!,"="&amp;KY274)</f>
        <v/>
      </c>
      <c r="NS274" s="1">
        <f>COUNTIFS(#REF!,LT274,#REF!,0,#REF!,"&lt;="&amp;ME274,#REF!,"&gt;="&amp;MF274,#REF!,"="&amp;KW274,#REF!,"="&amp;KY274)</f>
        <v/>
      </c>
      <c r="NT274" s="1">
        <f>MP274+MR274+MT274+MV274+MX274+MZ274+NB274</f>
        <v/>
      </c>
      <c r="NU274" s="1">
        <f>MQ274+MS274+MU274+MW274+MY274+NA274+NC274</f>
        <v/>
      </c>
      <c r="NV274" s="1">
        <f>NT274+NU274</f>
        <v/>
      </c>
      <c r="NW274" s="33">
        <f>NT274/(NT274+NU274)</f>
        <v/>
      </c>
      <c r="NX274" s="3">
        <f>1/NW274</f>
        <v/>
      </c>
      <c r="NY274" s="1">
        <f>LH274</f>
        <v/>
      </c>
      <c r="NZ274" s="79">
        <f>(NW274*((NY274-1)*0.98))-((1-NW274)*1)</f>
        <v/>
      </c>
      <c r="OA274" s="34">
        <f>IF(LR274&lt;0.9,0,IF(AND(LR274&gt;1.1),0,1))</f>
        <v/>
      </c>
      <c r="OB274" s="34">
        <f>IF(LS274&lt;0.9,0,IF(AND(LS274&gt;1.1),0,1))</f>
        <v/>
      </c>
      <c r="OC274" s="32">
        <f>IF(NV274&gt;99,1,0)</f>
        <v/>
      </c>
      <c r="OD274" s="32">
        <f>IF(NZ274&gt;0.0799,1,0)</f>
        <v/>
      </c>
      <c r="OE274" s="32">
        <f>IF(NZ274&gt;OM274,1,0)</f>
        <v/>
      </c>
      <c r="OF274" s="32">
        <f>OC274+OD274+OE274+OA274+OB274</f>
        <v/>
      </c>
      <c r="OG274" s="1">
        <f>ND274+NF274+NH274+NJ274+NL274+NN274+NP274+NR274</f>
        <v/>
      </c>
      <c r="OH274" s="1">
        <f>NE274+NG274+NI274+NK274+NM274+NO274+NQ274+NS274</f>
        <v/>
      </c>
      <c r="OI274" s="1">
        <f>OG274+OH274</f>
        <v/>
      </c>
      <c r="OJ274" s="33">
        <f>OG274/(OG274+OH274)</f>
        <v/>
      </c>
      <c r="OK274" s="3">
        <f>1/OJ274</f>
        <v/>
      </c>
      <c r="OL274" s="1">
        <f>LI274</f>
        <v/>
      </c>
      <c r="OM274" s="79">
        <f>(OJ274*((OL274-1)*0.98))-((1-OJ274)*1)</f>
        <v/>
      </c>
      <c r="ON274" s="34">
        <f>IF(LR274&lt;0.9,0,IF(AND(LR274&gt;1.1),0,1))</f>
        <v/>
      </c>
      <c r="OO274" s="34">
        <f>IF(LS274&lt;0.9,0,IF(AND(LS274&gt;1.1),0,1))</f>
        <v/>
      </c>
      <c r="OP274" s="32">
        <f>IF(OI274&gt;99,1,0)</f>
        <v/>
      </c>
      <c r="OQ274" s="32">
        <f>IF(OM274&gt;0.0799,1,0)</f>
        <v/>
      </c>
      <c r="OR274" s="32">
        <f>IF(OM274&gt;OZ274,1,0)</f>
        <v/>
      </c>
      <c r="OS274" s="32">
        <f>OP274+OQ274+OR274+ON274+OO274</f>
        <v/>
      </c>
      <c r="OT274">
        <f>IF(OF274=5,"BackHome0-0",IF(AND(OS274=5),"BackAway0-0",""))</f>
        <v/>
      </c>
      <c r="OU274">
        <f>IF(OF274=5,KN274,IF(AND(OS274=5),KO274,""))</f>
        <v/>
      </c>
      <c r="OV274">
        <f>IF(OF274=5,"Match Odds",IF(AND(OS274=5),"Match Odds",""))</f>
        <v/>
      </c>
      <c r="OW274">
        <f>IF(OF274=5,KP274,IF(AND(OS274=5),KP274,""))</f>
        <v/>
      </c>
      <c r="OX274">
        <f>IF(OF274=5,"MATCH_ODDS",IF(AND(OS274=5),"MATCH_ODDS",""))</f>
        <v/>
      </c>
      <c r="OY274">
        <f>IF(OF274=5,"BACK",IF(AND(OS274=5),"BACK",""))</f>
        <v/>
      </c>
    </row>
    <row r="275" ht="16.5" customHeight="1" thickBot="1" thickTop="1">
      <c r="A275" s="2" t="n"/>
      <c r="KN275" s="1">
        <f>IF(INDEX(#REF!,MATCH('HT 0-0'!D275,#REF!,0))=INDEX(#REF!,MATCH('HT 0-0'!D275,#REF!,0)),INDEX(#REF!,MATCH('HT 0-0'!D275,#REF!,0)),"ERROR")</f>
        <v/>
      </c>
      <c r="KO275" s="1">
        <f>IF(INDEX(#REF!,MATCH('HT 0-0'!E275,#REF!,0))=INDEX(#REF!,MATCH('HT 0-0'!E275,#REF!,0)),INDEX(#REF!,MATCH('HT 0-0'!E275,#REF!,0)),"ERROR")</f>
        <v/>
      </c>
      <c r="KP275" s="1">
        <f>KN275&amp;" v "&amp;KO275</f>
        <v/>
      </c>
      <c r="KQ275">
        <f>B275&amp;"_"&amp;C275</f>
        <v/>
      </c>
      <c r="KR275" s="1">
        <f>IF((HW275/KK275)&lt;0.335,"G",IF((HW275/KK275)&gt;0.67,"R","A"))</f>
        <v/>
      </c>
      <c r="KS275" s="1">
        <f>IF((HX275/KK275)&lt;0.335,"G",IF((HX275/KK275)&gt;0.67,"R","A"))</f>
        <v/>
      </c>
      <c r="KT275" s="1">
        <f>IF((IH275/KK275)&lt;0.335,"G",IF((IH275/KK275)&gt;0.67,"R","A"))</f>
        <v/>
      </c>
      <c r="KU275" s="1">
        <f>IF((II275/KK275)&lt;0.335,"G",IF((II275/KK275)&gt;0.67,"R","A"))</f>
        <v/>
      </c>
      <c r="KV275" s="1">
        <f>IF((HZ275/KK275)&lt;0.335,"G",IF((HZ275/KK275)&gt;0.67,"R","A"))</f>
        <v/>
      </c>
      <c r="KW275" s="1">
        <f>IF((HY275/KK275)&lt;0.335,"G",IF((HY275/KK275)&gt;0.67,"R","A"))</f>
        <v/>
      </c>
      <c r="KX275" s="1">
        <f>IF((IK275/KK275)&lt;0.335,"G",IF((IK275/KK275)&gt;0.67,"R","A"))</f>
        <v/>
      </c>
      <c r="KY275" s="1">
        <f>IF((IJ275/KK275)&lt;0.335,"G",IF((IJ275/KK275)&gt;0.67,"R","A"))</f>
        <v/>
      </c>
      <c r="KZ275" s="1">
        <f>IF((HQ275/KK275)&lt;0.335,"G",IF((HQ275/KK275)&gt;0.67,"R","A"))</f>
        <v/>
      </c>
      <c r="LA275" s="1">
        <f>IF((IB275/KK275)&lt;0.335,"G",IF((IB275/KK275)&gt;0.67,"R","A"))</f>
        <v/>
      </c>
      <c r="LB275">
        <f>IF(LQ275="0-0",INDEX(Scrape!#REF!,MATCH('HT 0-0'!KP275,Scrape!$B:$B,0)),"")</f>
        <v/>
      </c>
      <c r="LC275">
        <f>IF(LQ275="0-0",INDEX(Scrape!$A:$A,MATCH('HT 0-0'!KP275,Scrape!$B:$B,0)),"")</f>
        <v/>
      </c>
      <c r="LD275">
        <f>IF(LQ275="0-0",INDEX(Scrape!$B:$B,MATCH('HT 0-0'!KP275,Scrape!$B:$B,0)),"")</f>
        <v/>
      </c>
      <c r="LE275">
        <f>IF(LQ275="0-0",INDEX(Scrape!$C:$C,MATCH('HT 0-0'!KP275,Scrape!$B:$B,0)),"")</f>
        <v/>
      </c>
      <c r="LF275">
        <f>IF(LQ275="0-0",INDEX(Scrape!$D:$D,MATCH('HT 0-0'!KP275,Scrape!$B:$B,0)),"")</f>
        <v/>
      </c>
      <c r="LG275">
        <f>IF(LQ275="0-0",INDEX(Scrape!$E:$E,MATCH('HT 0-0'!KP275,Scrape!$B:$B,0)),"")</f>
        <v/>
      </c>
      <c r="LH275">
        <f>IF(LQ275="0-0",INDEX(Scrape!$F:$F,MATCH('HT 0-0'!KP275,Scrape!$B:$B,0)),"")</f>
        <v/>
      </c>
      <c r="LI275">
        <f>IF(LQ275="0-0",INDEX(Scrape!$G:$G,MATCH('HT 0-0'!KP275,Scrape!$B:$B,0)),"")</f>
        <v/>
      </c>
      <c r="LJ275">
        <f>IF(LQ275="0-0",INDEX(Scrape!$H:$H,MATCH('HT 0-0'!KP275,Scrape!$B:$B,0)),"")</f>
        <v/>
      </c>
      <c r="LK275">
        <f>IF(LQ275="0-0",INDEX(Scrape!$I:$I,MATCH('HT 0-0'!KP275,Scrape!$B:$B,0)),"")</f>
        <v/>
      </c>
      <c r="LL275">
        <f>IF(LQ275="0-0",INDEX(Scrape!$J:$J,MATCH('HT 0-0'!KP275,Scrape!$B:$B,0)),"")</f>
        <v/>
      </c>
      <c r="LM275">
        <f>IF(LQ275="0-0",INDEX(Scrape!$K:$K,MATCH('HT 0-0'!KP275,Scrape!$B:$B,0)),"")</f>
        <v/>
      </c>
      <c r="LN275">
        <f>IF(LQ275="0-0",INDEX(Scrape!$L:$L,MATCH('HT 0-0'!KP275,Scrape!$B:$B,0)),"")</f>
        <v/>
      </c>
      <c r="LO275">
        <f>IF(LQ275="0-0",INDEX(Scrape!$M:$M,MATCH('HT 0-0'!KP275,Scrape!$B:$B,0)),"")</f>
        <v/>
      </c>
      <c r="LP275">
        <f>IF(LQ275="0-0",INDEX(Scrape!$N:$N,MATCH('HT 0-0'!KP275,Scrape!$B:$B,0)),"")</f>
        <v/>
      </c>
      <c r="LQ275">
        <f>INDEX(Scrape!$O:$O,MATCH('HT 0-0'!KP275,Scrape!$B:$B,0))</f>
        <v/>
      </c>
      <c r="LR275">
        <f>(1/LJ275)+(1/LI275)+(1/LH275)</f>
        <v/>
      </c>
      <c r="LS275">
        <f>(1/LG275)+(1/LF275)+(1/LE275)</f>
        <v/>
      </c>
      <c r="LT275" s="8">
        <f>IF(INDEX(#REF!,MATCH(KQ275,#REF!,0))=INDEX(#REF!,MATCH(KQ275,#REF!,0)),INDEX(#REF!,MATCH(KQ275,#REF!,0)),"ERROR")</f>
        <v/>
      </c>
      <c r="LU275" s="4">
        <f>IF(KR275="G",2,IF(KR275="R",0.5,IF(KR275="A",1)))</f>
        <v/>
      </c>
      <c r="LV275" s="4">
        <f>IF(KS275="G",0.5,IF(KS275="R",2,IF(KS275="A",1)))</f>
        <v/>
      </c>
      <c r="LW275" s="4">
        <f>IF(KT275="G",2,IF(KT275="R",0.5,IF(KT275="A",1)))</f>
        <v/>
      </c>
      <c r="LX275" s="4">
        <f>IF(KU275="G",0.5,IF(KU275="R",2,IF(KU275="A",1)))</f>
        <v/>
      </c>
      <c r="LY275" s="7">
        <f>(LK275*(LU275+LX275)+(LL275*(LU275+LX275)))</f>
        <v/>
      </c>
      <c r="LZ275" s="7">
        <f>(LN275*(LV275+LW275)+(LO275*(LV275+LW275)))</f>
        <v/>
      </c>
      <c r="MA275" s="11">
        <f>LY275-LZ275</f>
        <v/>
      </c>
      <c r="MB275" s="5">
        <f>MA275+2</f>
        <v/>
      </c>
      <c r="MC275" s="6">
        <f>MA275-2</f>
        <v/>
      </c>
      <c r="MD275" s="4">
        <f>LE275</f>
        <v/>
      </c>
      <c r="ME275" s="9">
        <f>IF(MD275=0,1000,MD275+0.75)</f>
        <v/>
      </c>
      <c r="MF275" s="10">
        <f>IF(MD275=0,0,MD275-0.75)</f>
        <v/>
      </c>
      <c r="MG275" s="4">
        <f>((LM275*(LU275+LX275))-((LP275*(LV275+LW275))))</f>
        <v/>
      </c>
      <c r="MH275" s="9">
        <f>MG275*1.2</f>
        <v/>
      </c>
      <c r="MI275" s="10">
        <f>MG275*0.8</f>
        <v/>
      </c>
      <c r="MJ275">
        <f>IFERROR(OT275,"")</f>
        <v/>
      </c>
      <c r="MK275">
        <f>IFERROR(OU275,"")</f>
        <v/>
      </c>
      <c r="ML275">
        <f>IFERROR(OV275,"")</f>
        <v/>
      </c>
      <c r="MM275">
        <f>IFERROR(OW275,"")</f>
        <v/>
      </c>
      <c r="MN275">
        <f>IFERROR(OX275,"")</f>
        <v/>
      </c>
      <c r="MO275">
        <f>IFERROR(OY275,"")</f>
        <v/>
      </c>
      <c r="MP275" s="1">
        <f>COUNTIFS(#REF!,LT275,#REF!,1,#REF!,"&gt;="&amp;MC275,#REF!,"&lt;="&amp;MB275,#REF!,"&lt;="&amp;ME275,#REF!,"&gt;="&amp;MF275,#REF!,"="&amp;KV275,#REF!,"="&amp;KX275)</f>
        <v/>
      </c>
      <c r="MQ275" s="1">
        <f>COUNTIFS(#REF!,LT275,#REF!,0,#REF!,"&gt;="&amp;MC275,#REF!,"&lt;="&amp;MB275,#REF!,"&lt;="&amp;ME275,#REF!,"&gt;="&amp;MF275,#REF!,"="&amp;KV275,#REF!,"="&amp;KX275)</f>
        <v/>
      </c>
      <c r="MR275" s="1">
        <f>COUNTIFS(#REF!,LT275,#REF!,1,#REF!,"&gt;="&amp;MC275,#REF!,"&lt;="&amp;MB275,#REF!,"&lt;="&amp;ME275,#REF!,"&gt;="&amp;MF275,#REF!,"="&amp;KW275,#REF!,"="&amp;KY275)</f>
        <v/>
      </c>
      <c r="MS275" s="1">
        <f>COUNTIFS(#REF!,LT275,#REF!,0,#REF!,"&gt;="&amp;MC275,#REF!,"&lt;="&amp;MB275,#REF!,"&lt;="&amp;ME275,#REF!,"&gt;="&amp;MF275,#REF!,"="&amp;KW275,#REF!,"="&amp;KY275)</f>
        <v/>
      </c>
      <c r="MT275" s="1">
        <f>COUNTIFS(#REF!,LT275,#REF!,1,#REF!,"&gt;="&amp;MI275,#REF!,"&lt;="&amp;MH275,#REF!,"&lt;="&amp;ME275,#REF!,"&gt;="&amp;MF275)</f>
        <v/>
      </c>
      <c r="MU275" s="1">
        <f>COUNTIFS(#REF!,LT275,#REF!,0,#REF!,"&gt;="&amp;MI275,#REF!,"&lt;="&amp;MH275,#REF!,"&lt;="&amp;ME275,#REF!,"&gt;="&amp;MF275)</f>
        <v/>
      </c>
      <c r="MV275" s="1">
        <f>COUNTIFS(#REF!,LT275,#REF!,1,#REF!,"&gt;="&amp;MI275,#REF!,"&lt;="&amp;MH275,#REF!,"="&amp;KZ275,#REF!,"="&amp;LA275,#REF!,"&lt;="&amp;ME275,#REF!,"&gt;="&amp;MF275)</f>
        <v/>
      </c>
      <c r="MW275" s="1">
        <f>COUNTIFS(#REF!,LT275,#REF!,0,#REF!,"&gt;="&amp;MI275,#REF!,"&lt;="&amp;MH275,#REF!,"="&amp;KZ275,#REF!,"="&amp;LA275,#REF!,"&lt;="&amp;ME275,#REF!,"&gt;="&amp;MF275)</f>
        <v/>
      </c>
      <c r="MX275" s="1">
        <f>COUNTIFS(#REF!,LT275,#REF!,1,#REF!,"&gt;="&amp;MC275,#REF!,"&lt;="&amp;MB275,#REF!,"&lt;="&amp;ME275,#REF!,"&gt;="&amp;MF275)</f>
        <v/>
      </c>
      <c r="MY275" s="1">
        <f>COUNTIFS(#REF!,LT275,#REF!,0,#REF!,"&gt;="&amp;MC275,#REF!,"&lt;="&amp;MB275,#REF!,"&lt;="&amp;ME275,#REF!,"&gt;="&amp;MF275)</f>
        <v/>
      </c>
      <c r="MZ275" s="1">
        <f>COUNTIFS(#REF!,LT275,#REF!,1,#REF!,"&lt;="&amp;ME275,#REF!,"&gt;="&amp;MF275,#REF!,"="&amp;KV275,#REF!,"="&amp;KX275)</f>
        <v/>
      </c>
      <c r="NA275" s="1">
        <f>COUNTIFS(#REF!,LT275,#REF!,0,#REF!,"&lt;="&amp;ME275,#REF!,"&gt;="&amp;MF275,#REF!,"="&amp;KV275,#REF!,"="&amp;KX275)</f>
        <v/>
      </c>
      <c r="NB275" s="1">
        <f>COUNTIFS(#REF!,LT275,#REF!,1,#REF!,"&lt;="&amp;ME275,#REF!,"&gt;="&amp;MF275,#REF!,"="&amp;KW275,#REF!,"="&amp;KY275)</f>
        <v/>
      </c>
      <c r="NC275" s="1">
        <f>COUNTIFS(#REF!,LT275,#REF!,0,#REF!,"&lt;="&amp;ME275,#REF!,"&gt;="&amp;MF275,#REF!,"="&amp;KW275,#REF!,"="&amp;KY275)</f>
        <v/>
      </c>
      <c r="ND275" s="1">
        <f>COUNTIFS(#REF!,LT275,#REF!,1,#REF!,"&gt;="&amp;MC275,#REF!,"&lt;="&amp;MB275,#REF!,"&lt;="&amp;ME275,#REF!,"&gt;="&amp;MF275,#REF!,"="&amp;KV275,#REF!,"="&amp;KX275)</f>
        <v/>
      </c>
      <c r="NE275" s="1">
        <f>COUNTIFS(#REF!,LT275,#REF!,0,#REF!,"&gt;="&amp;MC275,#REF!,"&lt;="&amp;MB275,#REF!,"&lt;="&amp;ME275,#REF!,"&gt;="&amp;MF275,#REF!,"="&amp;KV275,#REF!,"="&amp;KX275)</f>
        <v/>
      </c>
      <c r="NF275" s="1">
        <f>COUNTIFS(#REF!,LT275,#REF!,1,#REF!,"&gt;="&amp;MC275,#REF!,"&lt;="&amp;MB275,#REF!,"&lt;="&amp;ME275,#REF!,"&gt;="&amp;MF275,#REF!,"="&amp;KW275,#REF!,"="&amp;KY275)</f>
        <v/>
      </c>
      <c r="NG275" s="1">
        <f>COUNTIFS(#REF!,LT275,#REF!,0,#REF!,"&gt;="&amp;MC275,#REF!,"&lt;="&amp;MB275,#REF!,"&lt;="&amp;ME275,#REF!,"&gt;="&amp;MF275,#REF!,"="&amp;KW275,#REF!,"="&amp;KY275)</f>
        <v/>
      </c>
      <c r="NH275" s="1">
        <f>COUNTIFS(#REF!,LT275,#REF!,1,#REF!,"&gt;="&amp;MC275,#REF!,"&lt;="&amp;MB275,#REF!,"&lt;="&amp;ME275,#REF!,"&gt;="&amp;MF275,#REF!,"="&amp;KZ275,#REF!,"="&amp;LA275)</f>
        <v/>
      </c>
      <c r="NI275" s="1">
        <f>COUNTIFS(#REF!,LT275,#REF!,0,#REF!,"&gt;="&amp;MC275,#REF!,"&lt;="&amp;MB275,#REF!,"&lt;="&amp;ME275,#REF!,"&gt;="&amp;MF275,#REF!,"="&amp;KZ275,#REF!,"="&amp;LA275)</f>
        <v/>
      </c>
      <c r="NJ275" s="1">
        <f>COUNTIFS(#REF!,LT275,#REF!,1,#REF!,"&gt;="&amp;MI275,#REF!,"&lt;="&amp;MH275,#REF!,"&lt;="&amp;ME275,#REF!,"&gt;="&amp;MF275)</f>
        <v/>
      </c>
      <c r="NK275" s="1">
        <f>COUNTIFS(#REF!,LT275,#REF!,0,#REF!,"&gt;="&amp;MI275,#REF!,"&lt;="&amp;MH275,#REF!,"&lt;="&amp;ME275,#REF!,"&gt;="&amp;MF275)</f>
        <v/>
      </c>
      <c r="NL275" s="1">
        <f>COUNTIFS(#REF!,LT275,#REF!,1,#REF!,"&gt;="&amp;MI275,#REF!,"&lt;="&amp;MH275,#REF!,"="&amp;KZ275,#REF!,"="&amp;LA275,#REF!,"&lt;="&amp;ME275,#REF!,"&gt;="&amp;MF275)</f>
        <v/>
      </c>
      <c r="NM275" s="1">
        <f>COUNTIFS(#REF!,LT275,#REF!,0,#REF!,"&gt;="&amp;MI275,#REF!,"&lt;="&amp;MH275,#REF!,"="&amp;KZ275,#REF!,"="&amp;LA275,#REF!,"&lt;="&amp;ME275,#REF!,"&gt;="&amp;MF275)</f>
        <v/>
      </c>
      <c r="NN275" s="1">
        <f>COUNTIFS(#REF!,LT275,#REF!,1,#REF!,"&gt;="&amp;MC275,#REF!,"&lt;="&amp;MB275,#REF!,"&lt;="&amp;ME275,#REF!,"&gt;="&amp;MF275)</f>
        <v/>
      </c>
      <c r="NO275" s="1">
        <f>COUNTIFS(#REF!,LT275,#REF!,0,#REF!,"&gt;="&amp;MC275,#REF!,"&lt;="&amp;MB275,#REF!,"&lt;="&amp;ME275,#REF!,"&gt;="&amp;MF275)</f>
        <v/>
      </c>
      <c r="NP275" s="1">
        <f>COUNTIFS(#REF!,LT275,#REF!,1,#REF!,"&lt;="&amp;ME275,#REF!,"&gt;="&amp;MF275,#REF!,"="&amp;KV275,#REF!,"="&amp;KX275)</f>
        <v/>
      </c>
      <c r="NQ275" s="1">
        <f>COUNTIFS(#REF!,LT275,#REF!,0,#REF!,"&lt;="&amp;ME275,#REF!,"&gt;="&amp;MF275,#REF!,"="&amp;KV275,#REF!,"="&amp;KX275)</f>
        <v/>
      </c>
      <c r="NR275" s="1">
        <f>COUNTIFS(#REF!,LT275,#REF!,1,#REF!,"&lt;="&amp;ME275,#REF!,"&gt;="&amp;MF275,#REF!,"="&amp;KW275,#REF!,"="&amp;KY275)</f>
        <v/>
      </c>
      <c r="NS275" s="1">
        <f>COUNTIFS(#REF!,LT275,#REF!,0,#REF!,"&lt;="&amp;ME275,#REF!,"&gt;="&amp;MF275,#REF!,"="&amp;KW275,#REF!,"="&amp;KY275)</f>
        <v/>
      </c>
      <c r="NT275" s="1">
        <f>MP275+MR275+MT275+MV275+MX275+MZ275+NB275</f>
        <v/>
      </c>
      <c r="NU275" s="1">
        <f>MQ275+MS275+MU275+MW275+MY275+NA275+NC275</f>
        <v/>
      </c>
      <c r="NV275" s="1">
        <f>NT275+NU275</f>
        <v/>
      </c>
      <c r="NW275" s="33">
        <f>NT275/(NT275+NU275)</f>
        <v/>
      </c>
      <c r="NX275" s="3">
        <f>1/NW275</f>
        <v/>
      </c>
      <c r="NY275" s="1">
        <f>LH275</f>
        <v/>
      </c>
      <c r="NZ275" s="79">
        <f>(NW275*((NY275-1)*0.98))-((1-NW275)*1)</f>
        <v/>
      </c>
      <c r="OA275" s="34">
        <f>IF(LR275&lt;0.9,0,IF(AND(LR275&gt;1.1),0,1))</f>
        <v/>
      </c>
      <c r="OB275" s="34">
        <f>IF(LS275&lt;0.9,0,IF(AND(LS275&gt;1.1),0,1))</f>
        <v/>
      </c>
      <c r="OC275" s="32">
        <f>IF(NV275&gt;99,1,0)</f>
        <v/>
      </c>
      <c r="OD275" s="32">
        <f>IF(NZ275&gt;0.0799,1,0)</f>
        <v/>
      </c>
      <c r="OE275" s="32">
        <f>IF(NZ275&gt;OM275,1,0)</f>
        <v/>
      </c>
      <c r="OF275" s="32">
        <f>OC275+OD275+OE275+OA275+OB275</f>
        <v/>
      </c>
      <c r="OG275" s="1">
        <f>ND275+NF275+NH275+NJ275+NL275+NN275+NP275+NR275</f>
        <v/>
      </c>
      <c r="OH275" s="1">
        <f>NE275+NG275+NI275+NK275+NM275+NO275+NQ275+NS275</f>
        <v/>
      </c>
      <c r="OI275" s="1">
        <f>OG275+OH275</f>
        <v/>
      </c>
      <c r="OJ275" s="33">
        <f>OG275/(OG275+OH275)</f>
        <v/>
      </c>
      <c r="OK275" s="3">
        <f>1/OJ275</f>
        <v/>
      </c>
      <c r="OL275" s="1">
        <f>LI275</f>
        <v/>
      </c>
      <c r="OM275" s="79">
        <f>(OJ275*((OL275-1)*0.98))-((1-OJ275)*1)</f>
        <v/>
      </c>
      <c r="ON275" s="34">
        <f>IF(LR275&lt;0.9,0,IF(AND(LR275&gt;1.1),0,1))</f>
        <v/>
      </c>
      <c r="OO275" s="34">
        <f>IF(LS275&lt;0.9,0,IF(AND(LS275&gt;1.1),0,1))</f>
        <v/>
      </c>
      <c r="OP275" s="32">
        <f>IF(OI275&gt;99,1,0)</f>
        <v/>
      </c>
      <c r="OQ275" s="32">
        <f>IF(OM275&gt;0.0799,1,0)</f>
        <v/>
      </c>
      <c r="OR275" s="32">
        <f>IF(OM275&gt;OZ275,1,0)</f>
        <v/>
      </c>
      <c r="OS275" s="32">
        <f>OP275+OQ275+OR275+ON275+OO275</f>
        <v/>
      </c>
      <c r="OT275">
        <f>IF(OF275=5,"BackHome0-0",IF(AND(OS275=5),"BackAway0-0",""))</f>
        <v/>
      </c>
      <c r="OU275">
        <f>IF(OF275=5,KN275,IF(AND(OS275=5),KO275,""))</f>
        <v/>
      </c>
      <c r="OV275">
        <f>IF(OF275=5,"Match Odds",IF(AND(OS275=5),"Match Odds",""))</f>
        <v/>
      </c>
      <c r="OW275">
        <f>IF(OF275=5,KP275,IF(AND(OS275=5),KP275,""))</f>
        <v/>
      </c>
      <c r="OX275">
        <f>IF(OF275=5,"MATCH_ODDS",IF(AND(OS275=5),"MATCH_ODDS",""))</f>
        <v/>
      </c>
      <c r="OY275">
        <f>IF(OF275=5,"BACK",IF(AND(OS275=5),"BACK",""))</f>
        <v/>
      </c>
    </row>
    <row r="276" ht="16.5" customHeight="1" thickBot="1" thickTop="1">
      <c r="A276" s="2" t="n"/>
      <c r="KN276" s="1">
        <f>IF(INDEX(#REF!,MATCH('HT 0-0'!D276,#REF!,0))=INDEX(#REF!,MATCH('HT 0-0'!D276,#REF!,0)),INDEX(#REF!,MATCH('HT 0-0'!D276,#REF!,0)),"ERROR")</f>
        <v/>
      </c>
      <c r="KO276" s="1">
        <f>IF(INDEX(#REF!,MATCH('HT 0-0'!E276,#REF!,0))=INDEX(#REF!,MATCH('HT 0-0'!E276,#REF!,0)),INDEX(#REF!,MATCH('HT 0-0'!E276,#REF!,0)),"ERROR")</f>
        <v/>
      </c>
      <c r="KP276" s="1">
        <f>KN276&amp;" v "&amp;KO276</f>
        <v/>
      </c>
      <c r="KQ276">
        <f>B276&amp;"_"&amp;C276</f>
        <v/>
      </c>
      <c r="KR276" s="1">
        <f>IF((HW276/KK276)&lt;0.335,"G",IF((HW276/KK276)&gt;0.67,"R","A"))</f>
        <v/>
      </c>
      <c r="KS276" s="1">
        <f>IF((HX276/KK276)&lt;0.335,"G",IF((HX276/KK276)&gt;0.67,"R","A"))</f>
        <v/>
      </c>
      <c r="KT276" s="1">
        <f>IF((IH276/KK276)&lt;0.335,"G",IF((IH276/KK276)&gt;0.67,"R","A"))</f>
        <v/>
      </c>
      <c r="KU276" s="1">
        <f>IF((II276/KK276)&lt;0.335,"G",IF((II276/KK276)&gt;0.67,"R","A"))</f>
        <v/>
      </c>
      <c r="KV276" s="1">
        <f>IF((HZ276/KK276)&lt;0.335,"G",IF((HZ276/KK276)&gt;0.67,"R","A"))</f>
        <v/>
      </c>
      <c r="KW276" s="1">
        <f>IF((HY276/KK276)&lt;0.335,"G",IF((HY276/KK276)&gt;0.67,"R","A"))</f>
        <v/>
      </c>
      <c r="KX276" s="1">
        <f>IF((IK276/KK276)&lt;0.335,"G",IF((IK276/KK276)&gt;0.67,"R","A"))</f>
        <v/>
      </c>
      <c r="KY276" s="1">
        <f>IF((IJ276/KK276)&lt;0.335,"G",IF((IJ276/KK276)&gt;0.67,"R","A"))</f>
        <v/>
      </c>
      <c r="KZ276" s="1">
        <f>IF((HQ276/KK276)&lt;0.335,"G",IF((HQ276/KK276)&gt;0.67,"R","A"))</f>
        <v/>
      </c>
      <c r="LA276" s="1">
        <f>IF((IB276/KK276)&lt;0.335,"G",IF((IB276/KK276)&gt;0.67,"R","A"))</f>
        <v/>
      </c>
      <c r="LB276">
        <f>IF(LQ276="0-0",INDEX(Scrape!#REF!,MATCH('HT 0-0'!KP276,Scrape!$B:$B,0)),"")</f>
        <v/>
      </c>
      <c r="LC276">
        <f>IF(LQ276="0-0",INDEX(Scrape!$A:$A,MATCH('HT 0-0'!KP276,Scrape!$B:$B,0)),"")</f>
        <v/>
      </c>
      <c r="LD276">
        <f>IF(LQ276="0-0",INDEX(Scrape!$B:$B,MATCH('HT 0-0'!KP276,Scrape!$B:$B,0)),"")</f>
        <v/>
      </c>
      <c r="LE276">
        <f>IF(LQ276="0-0",INDEX(Scrape!$C:$C,MATCH('HT 0-0'!KP276,Scrape!$B:$B,0)),"")</f>
        <v/>
      </c>
      <c r="LF276">
        <f>IF(LQ276="0-0",INDEX(Scrape!$D:$D,MATCH('HT 0-0'!KP276,Scrape!$B:$B,0)),"")</f>
        <v/>
      </c>
      <c r="LG276">
        <f>IF(LQ276="0-0",INDEX(Scrape!$E:$E,MATCH('HT 0-0'!KP276,Scrape!$B:$B,0)),"")</f>
        <v/>
      </c>
      <c r="LH276">
        <f>IF(LQ276="0-0",INDEX(Scrape!$F:$F,MATCH('HT 0-0'!KP276,Scrape!$B:$B,0)),"")</f>
        <v/>
      </c>
      <c r="LI276">
        <f>IF(LQ276="0-0",INDEX(Scrape!$G:$G,MATCH('HT 0-0'!KP276,Scrape!$B:$B,0)),"")</f>
        <v/>
      </c>
      <c r="LJ276">
        <f>IF(LQ276="0-0",INDEX(Scrape!$H:$H,MATCH('HT 0-0'!KP276,Scrape!$B:$B,0)),"")</f>
        <v/>
      </c>
      <c r="LK276">
        <f>IF(LQ276="0-0",INDEX(Scrape!$I:$I,MATCH('HT 0-0'!KP276,Scrape!$B:$B,0)),"")</f>
        <v/>
      </c>
      <c r="LL276">
        <f>IF(LQ276="0-0",INDEX(Scrape!$J:$J,MATCH('HT 0-0'!KP276,Scrape!$B:$B,0)),"")</f>
        <v/>
      </c>
      <c r="LM276">
        <f>IF(LQ276="0-0",INDEX(Scrape!$K:$K,MATCH('HT 0-0'!KP276,Scrape!$B:$B,0)),"")</f>
        <v/>
      </c>
      <c r="LN276">
        <f>IF(LQ276="0-0",INDEX(Scrape!$L:$L,MATCH('HT 0-0'!KP276,Scrape!$B:$B,0)),"")</f>
        <v/>
      </c>
      <c r="LO276">
        <f>IF(LQ276="0-0",INDEX(Scrape!$M:$M,MATCH('HT 0-0'!KP276,Scrape!$B:$B,0)),"")</f>
        <v/>
      </c>
      <c r="LP276">
        <f>IF(LQ276="0-0",INDEX(Scrape!$N:$N,MATCH('HT 0-0'!KP276,Scrape!$B:$B,0)),"")</f>
        <v/>
      </c>
      <c r="LQ276">
        <f>INDEX(Scrape!$O:$O,MATCH('HT 0-0'!KP276,Scrape!$B:$B,0))</f>
        <v/>
      </c>
      <c r="LR276">
        <f>(1/LJ276)+(1/LI276)+(1/LH276)</f>
        <v/>
      </c>
      <c r="LS276">
        <f>(1/LG276)+(1/LF276)+(1/LE276)</f>
        <v/>
      </c>
      <c r="LT276" s="8">
        <f>IF(INDEX(#REF!,MATCH(KQ276,#REF!,0))=INDEX(#REF!,MATCH(KQ276,#REF!,0)),INDEX(#REF!,MATCH(KQ276,#REF!,0)),"ERROR")</f>
        <v/>
      </c>
      <c r="LU276" s="4">
        <f>IF(KR276="G",2,IF(KR276="R",0.5,IF(KR276="A",1)))</f>
        <v/>
      </c>
      <c r="LV276" s="4">
        <f>IF(KS276="G",0.5,IF(KS276="R",2,IF(KS276="A",1)))</f>
        <v/>
      </c>
      <c r="LW276" s="4">
        <f>IF(KT276="G",2,IF(KT276="R",0.5,IF(KT276="A",1)))</f>
        <v/>
      </c>
      <c r="LX276" s="4">
        <f>IF(KU276="G",0.5,IF(KU276="R",2,IF(KU276="A",1)))</f>
        <v/>
      </c>
      <c r="LY276" s="7">
        <f>(LK276*(LU276+LX276)+(LL276*(LU276+LX276)))</f>
        <v/>
      </c>
      <c r="LZ276" s="7">
        <f>(LN276*(LV276+LW276)+(LO276*(LV276+LW276)))</f>
        <v/>
      </c>
      <c r="MA276" s="11">
        <f>LY276-LZ276</f>
        <v/>
      </c>
      <c r="MB276" s="5">
        <f>MA276+2</f>
        <v/>
      </c>
      <c r="MC276" s="6">
        <f>MA276-2</f>
        <v/>
      </c>
      <c r="MD276" s="4">
        <f>LE276</f>
        <v/>
      </c>
      <c r="ME276" s="9">
        <f>IF(MD276=0,1000,MD276+0.75)</f>
        <v/>
      </c>
      <c r="MF276" s="10">
        <f>IF(MD276=0,0,MD276-0.75)</f>
        <v/>
      </c>
      <c r="MG276" s="4">
        <f>((LM276*(LU276+LX276))-((LP276*(LV276+LW276))))</f>
        <v/>
      </c>
      <c r="MH276" s="9">
        <f>MG276*1.2</f>
        <v/>
      </c>
      <c r="MI276" s="10">
        <f>MG276*0.8</f>
        <v/>
      </c>
      <c r="MJ276">
        <f>IFERROR(OT276,"")</f>
        <v/>
      </c>
      <c r="MK276">
        <f>IFERROR(OU276,"")</f>
        <v/>
      </c>
      <c r="ML276">
        <f>IFERROR(OV276,"")</f>
        <v/>
      </c>
      <c r="MM276">
        <f>IFERROR(OW276,"")</f>
        <v/>
      </c>
      <c r="MN276">
        <f>IFERROR(OX276,"")</f>
        <v/>
      </c>
      <c r="MO276">
        <f>IFERROR(OY276,"")</f>
        <v/>
      </c>
      <c r="MP276" s="1">
        <f>COUNTIFS(#REF!,LT276,#REF!,1,#REF!,"&gt;="&amp;MC276,#REF!,"&lt;="&amp;MB276,#REF!,"&lt;="&amp;ME276,#REF!,"&gt;="&amp;MF276,#REF!,"="&amp;KV276,#REF!,"="&amp;KX276)</f>
        <v/>
      </c>
      <c r="MQ276" s="1">
        <f>COUNTIFS(#REF!,LT276,#REF!,0,#REF!,"&gt;="&amp;MC276,#REF!,"&lt;="&amp;MB276,#REF!,"&lt;="&amp;ME276,#REF!,"&gt;="&amp;MF276,#REF!,"="&amp;KV276,#REF!,"="&amp;KX276)</f>
        <v/>
      </c>
      <c r="MR276" s="1">
        <f>COUNTIFS(#REF!,LT276,#REF!,1,#REF!,"&gt;="&amp;MC276,#REF!,"&lt;="&amp;MB276,#REF!,"&lt;="&amp;ME276,#REF!,"&gt;="&amp;MF276,#REF!,"="&amp;KW276,#REF!,"="&amp;KY276)</f>
        <v/>
      </c>
      <c r="MS276" s="1">
        <f>COUNTIFS(#REF!,LT276,#REF!,0,#REF!,"&gt;="&amp;MC276,#REF!,"&lt;="&amp;MB276,#REF!,"&lt;="&amp;ME276,#REF!,"&gt;="&amp;MF276,#REF!,"="&amp;KW276,#REF!,"="&amp;KY276)</f>
        <v/>
      </c>
      <c r="MT276" s="1">
        <f>COUNTIFS(#REF!,LT276,#REF!,1,#REF!,"&gt;="&amp;MI276,#REF!,"&lt;="&amp;MH276,#REF!,"&lt;="&amp;ME276,#REF!,"&gt;="&amp;MF276)</f>
        <v/>
      </c>
      <c r="MU276" s="1">
        <f>COUNTIFS(#REF!,LT276,#REF!,0,#REF!,"&gt;="&amp;MI276,#REF!,"&lt;="&amp;MH276,#REF!,"&lt;="&amp;ME276,#REF!,"&gt;="&amp;MF276)</f>
        <v/>
      </c>
      <c r="MV276" s="1">
        <f>COUNTIFS(#REF!,LT276,#REF!,1,#REF!,"&gt;="&amp;MI276,#REF!,"&lt;="&amp;MH276,#REF!,"="&amp;KZ276,#REF!,"="&amp;LA276,#REF!,"&lt;="&amp;ME276,#REF!,"&gt;="&amp;MF276)</f>
        <v/>
      </c>
      <c r="MW276" s="1">
        <f>COUNTIFS(#REF!,LT276,#REF!,0,#REF!,"&gt;="&amp;MI276,#REF!,"&lt;="&amp;MH276,#REF!,"="&amp;KZ276,#REF!,"="&amp;LA276,#REF!,"&lt;="&amp;ME276,#REF!,"&gt;="&amp;MF276)</f>
        <v/>
      </c>
      <c r="MX276" s="1">
        <f>COUNTIFS(#REF!,LT276,#REF!,1,#REF!,"&gt;="&amp;MC276,#REF!,"&lt;="&amp;MB276,#REF!,"&lt;="&amp;ME276,#REF!,"&gt;="&amp;MF276)</f>
        <v/>
      </c>
      <c r="MY276" s="1">
        <f>COUNTIFS(#REF!,LT276,#REF!,0,#REF!,"&gt;="&amp;MC276,#REF!,"&lt;="&amp;MB276,#REF!,"&lt;="&amp;ME276,#REF!,"&gt;="&amp;MF276)</f>
        <v/>
      </c>
      <c r="MZ276" s="1">
        <f>COUNTIFS(#REF!,LT276,#REF!,1,#REF!,"&lt;="&amp;ME276,#REF!,"&gt;="&amp;MF276,#REF!,"="&amp;KV276,#REF!,"="&amp;KX276)</f>
        <v/>
      </c>
      <c r="NA276" s="1">
        <f>COUNTIFS(#REF!,LT276,#REF!,0,#REF!,"&lt;="&amp;ME276,#REF!,"&gt;="&amp;MF276,#REF!,"="&amp;KV276,#REF!,"="&amp;KX276)</f>
        <v/>
      </c>
      <c r="NB276" s="1">
        <f>COUNTIFS(#REF!,LT276,#REF!,1,#REF!,"&lt;="&amp;ME276,#REF!,"&gt;="&amp;MF276,#REF!,"="&amp;KW276,#REF!,"="&amp;KY276)</f>
        <v/>
      </c>
      <c r="NC276" s="1">
        <f>COUNTIFS(#REF!,LT276,#REF!,0,#REF!,"&lt;="&amp;ME276,#REF!,"&gt;="&amp;MF276,#REF!,"="&amp;KW276,#REF!,"="&amp;KY276)</f>
        <v/>
      </c>
      <c r="ND276" s="1">
        <f>COUNTIFS(#REF!,LT276,#REF!,1,#REF!,"&gt;="&amp;MC276,#REF!,"&lt;="&amp;MB276,#REF!,"&lt;="&amp;ME276,#REF!,"&gt;="&amp;MF276,#REF!,"="&amp;KV276,#REF!,"="&amp;KX276)</f>
        <v/>
      </c>
      <c r="NE276" s="1">
        <f>COUNTIFS(#REF!,LT276,#REF!,0,#REF!,"&gt;="&amp;MC276,#REF!,"&lt;="&amp;MB276,#REF!,"&lt;="&amp;ME276,#REF!,"&gt;="&amp;MF276,#REF!,"="&amp;KV276,#REF!,"="&amp;KX276)</f>
        <v/>
      </c>
      <c r="NF276" s="1">
        <f>COUNTIFS(#REF!,LT276,#REF!,1,#REF!,"&gt;="&amp;MC276,#REF!,"&lt;="&amp;MB276,#REF!,"&lt;="&amp;ME276,#REF!,"&gt;="&amp;MF276,#REF!,"="&amp;KW276,#REF!,"="&amp;KY276)</f>
        <v/>
      </c>
      <c r="NG276" s="1">
        <f>COUNTIFS(#REF!,LT276,#REF!,0,#REF!,"&gt;="&amp;MC276,#REF!,"&lt;="&amp;MB276,#REF!,"&lt;="&amp;ME276,#REF!,"&gt;="&amp;MF276,#REF!,"="&amp;KW276,#REF!,"="&amp;KY276)</f>
        <v/>
      </c>
      <c r="NH276" s="1">
        <f>COUNTIFS(#REF!,LT276,#REF!,1,#REF!,"&gt;="&amp;MC276,#REF!,"&lt;="&amp;MB276,#REF!,"&lt;="&amp;ME276,#REF!,"&gt;="&amp;MF276,#REF!,"="&amp;KZ276,#REF!,"="&amp;LA276)</f>
        <v/>
      </c>
      <c r="NI276" s="1">
        <f>COUNTIFS(#REF!,LT276,#REF!,0,#REF!,"&gt;="&amp;MC276,#REF!,"&lt;="&amp;MB276,#REF!,"&lt;="&amp;ME276,#REF!,"&gt;="&amp;MF276,#REF!,"="&amp;KZ276,#REF!,"="&amp;LA276)</f>
        <v/>
      </c>
      <c r="NJ276" s="1">
        <f>COUNTIFS(#REF!,LT276,#REF!,1,#REF!,"&gt;="&amp;MI276,#REF!,"&lt;="&amp;MH276,#REF!,"&lt;="&amp;ME276,#REF!,"&gt;="&amp;MF276)</f>
        <v/>
      </c>
      <c r="NK276" s="1">
        <f>COUNTIFS(#REF!,LT276,#REF!,0,#REF!,"&gt;="&amp;MI276,#REF!,"&lt;="&amp;MH276,#REF!,"&lt;="&amp;ME276,#REF!,"&gt;="&amp;MF276)</f>
        <v/>
      </c>
      <c r="NL276" s="1">
        <f>COUNTIFS(#REF!,LT276,#REF!,1,#REF!,"&gt;="&amp;MI276,#REF!,"&lt;="&amp;MH276,#REF!,"="&amp;KZ276,#REF!,"="&amp;LA276,#REF!,"&lt;="&amp;ME276,#REF!,"&gt;="&amp;MF276)</f>
        <v/>
      </c>
      <c r="NM276" s="1">
        <f>COUNTIFS(#REF!,LT276,#REF!,0,#REF!,"&gt;="&amp;MI276,#REF!,"&lt;="&amp;MH276,#REF!,"="&amp;KZ276,#REF!,"="&amp;LA276,#REF!,"&lt;="&amp;ME276,#REF!,"&gt;="&amp;MF276)</f>
        <v/>
      </c>
      <c r="NN276" s="1">
        <f>COUNTIFS(#REF!,LT276,#REF!,1,#REF!,"&gt;="&amp;MC276,#REF!,"&lt;="&amp;MB276,#REF!,"&lt;="&amp;ME276,#REF!,"&gt;="&amp;MF276)</f>
        <v/>
      </c>
      <c r="NO276" s="1">
        <f>COUNTIFS(#REF!,LT276,#REF!,0,#REF!,"&gt;="&amp;MC276,#REF!,"&lt;="&amp;MB276,#REF!,"&lt;="&amp;ME276,#REF!,"&gt;="&amp;MF276)</f>
        <v/>
      </c>
      <c r="NP276" s="1">
        <f>COUNTIFS(#REF!,LT276,#REF!,1,#REF!,"&lt;="&amp;ME276,#REF!,"&gt;="&amp;MF276,#REF!,"="&amp;KV276,#REF!,"="&amp;KX276)</f>
        <v/>
      </c>
      <c r="NQ276" s="1">
        <f>COUNTIFS(#REF!,LT276,#REF!,0,#REF!,"&lt;="&amp;ME276,#REF!,"&gt;="&amp;MF276,#REF!,"="&amp;KV276,#REF!,"="&amp;KX276)</f>
        <v/>
      </c>
      <c r="NR276" s="1">
        <f>COUNTIFS(#REF!,LT276,#REF!,1,#REF!,"&lt;="&amp;ME276,#REF!,"&gt;="&amp;MF276,#REF!,"="&amp;KW276,#REF!,"="&amp;KY276)</f>
        <v/>
      </c>
      <c r="NS276" s="1">
        <f>COUNTIFS(#REF!,LT276,#REF!,0,#REF!,"&lt;="&amp;ME276,#REF!,"&gt;="&amp;MF276,#REF!,"="&amp;KW276,#REF!,"="&amp;KY276)</f>
        <v/>
      </c>
      <c r="NT276" s="1">
        <f>MP276+MR276+MT276+MV276+MX276+MZ276+NB276</f>
        <v/>
      </c>
      <c r="NU276" s="1">
        <f>MQ276+MS276+MU276+MW276+MY276+NA276+NC276</f>
        <v/>
      </c>
      <c r="NV276" s="1">
        <f>NT276+NU276</f>
        <v/>
      </c>
      <c r="NW276" s="33">
        <f>NT276/(NT276+NU276)</f>
        <v/>
      </c>
      <c r="NX276" s="3">
        <f>1/NW276</f>
        <v/>
      </c>
      <c r="NY276" s="1">
        <f>LH276</f>
        <v/>
      </c>
      <c r="NZ276" s="79">
        <f>(NW276*((NY276-1)*0.98))-((1-NW276)*1)</f>
        <v/>
      </c>
      <c r="OA276" s="34">
        <f>IF(LR276&lt;0.9,0,IF(AND(LR276&gt;1.1),0,1))</f>
        <v/>
      </c>
      <c r="OB276" s="34">
        <f>IF(LS276&lt;0.9,0,IF(AND(LS276&gt;1.1),0,1))</f>
        <v/>
      </c>
      <c r="OC276" s="32">
        <f>IF(NV276&gt;99,1,0)</f>
        <v/>
      </c>
      <c r="OD276" s="32">
        <f>IF(NZ276&gt;0.0799,1,0)</f>
        <v/>
      </c>
      <c r="OE276" s="32">
        <f>IF(NZ276&gt;OM276,1,0)</f>
        <v/>
      </c>
      <c r="OF276" s="32">
        <f>OC276+OD276+OE276+OA276+OB276</f>
        <v/>
      </c>
      <c r="OG276" s="1">
        <f>ND276+NF276+NH276+NJ276+NL276+NN276+NP276+NR276</f>
        <v/>
      </c>
      <c r="OH276" s="1">
        <f>NE276+NG276+NI276+NK276+NM276+NO276+NQ276+NS276</f>
        <v/>
      </c>
      <c r="OI276" s="1">
        <f>OG276+OH276</f>
        <v/>
      </c>
      <c r="OJ276" s="33">
        <f>OG276/(OG276+OH276)</f>
        <v/>
      </c>
      <c r="OK276" s="3">
        <f>1/OJ276</f>
        <v/>
      </c>
      <c r="OL276" s="1">
        <f>LI276</f>
        <v/>
      </c>
      <c r="OM276" s="79">
        <f>(OJ276*((OL276-1)*0.98))-((1-OJ276)*1)</f>
        <v/>
      </c>
      <c r="ON276" s="34">
        <f>IF(LR276&lt;0.9,0,IF(AND(LR276&gt;1.1),0,1))</f>
        <v/>
      </c>
      <c r="OO276" s="34">
        <f>IF(LS276&lt;0.9,0,IF(AND(LS276&gt;1.1),0,1))</f>
        <v/>
      </c>
      <c r="OP276" s="32">
        <f>IF(OI276&gt;99,1,0)</f>
        <v/>
      </c>
      <c r="OQ276" s="32">
        <f>IF(OM276&gt;0.0799,1,0)</f>
        <v/>
      </c>
      <c r="OR276" s="32">
        <f>IF(OM276&gt;OZ276,1,0)</f>
        <v/>
      </c>
      <c r="OS276" s="32">
        <f>OP276+OQ276+OR276+ON276+OO276</f>
        <v/>
      </c>
      <c r="OT276">
        <f>IF(OF276=5,"BackHome0-0",IF(AND(OS276=5),"BackAway0-0",""))</f>
        <v/>
      </c>
      <c r="OU276">
        <f>IF(OF276=5,KN276,IF(AND(OS276=5),KO276,""))</f>
        <v/>
      </c>
      <c r="OV276">
        <f>IF(OF276=5,"Match Odds",IF(AND(OS276=5),"Match Odds",""))</f>
        <v/>
      </c>
      <c r="OW276">
        <f>IF(OF276=5,KP276,IF(AND(OS276=5),KP276,""))</f>
        <v/>
      </c>
      <c r="OX276">
        <f>IF(OF276=5,"MATCH_ODDS",IF(AND(OS276=5),"MATCH_ODDS",""))</f>
        <v/>
      </c>
      <c r="OY276">
        <f>IF(OF276=5,"BACK",IF(AND(OS276=5),"BACK",""))</f>
        <v/>
      </c>
    </row>
    <row r="277" ht="16.5" customHeight="1" thickBot="1" thickTop="1">
      <c r="A277" s="2" t="n"/>
      <c r="KN277" s="1">
        <f>IF(INDEX(#REF!,MATCH('HT 0-0'!D277,#REF!,0))=INDEX(#REF!,MATCH('HT 0-0'!D277,#REF!,0)),INDEX(#REF!,MATCH('HT 0-0'!D277,#REF!,0)),"ERROR")</f>
        <v/>
      </c>
      <c r="KO277" s="1">
        <f>IF(INDEX(#REF!,MATCH('HT 0-0'!E277,#REF!,0))=INDEX(#REF!,MATCH('HT 0-0'!E277,#REF!,0)),INDEX(#REF!,MATCH('HT 0-0'!E277,#REF!,0)),"ERROR")</f>
        <v/>
      </c>
      <c r="KP277" s="1">
        <f>KN277&amp;" v "&amp;KO277</f>
        <v/>
      </c>
      <c r="KQ277">
        <f>B277&amp;"_"&amp;C277</f>
        <v/>
      </c>
      <c r="KR277" s="1">
        <f>IF((HW277/KK277)&lt;0.335,"G",IF((HW277/KK277)&gt;0.67,"R","A"))</f>
        <v/>
      </c>
      <c r="KS277" s="1">
        <f>IF((HX277/KK277)&lt;0.335,"G",IF((HX277/KK277)&gt;0.67,"R","A"))</f>
        <v/>
      </c>
      <c r="KT277" s="1">
        <f>IF((IH277/KK277)&lt;0.335,"G",IF((IH277/KK277)&gt;0.67,"R","A"))</f>
        <v/>
      </c>
      <c r="KU277" s="1">
        <f>IF((II277/KK277)&lt;0.335,"G",IF((II277/KK277)&gt;0.67,"R","A"))</f>
        <v/>
      </c>
      <c r="KV277" s="1">
        <f>IF((HZ277/KK277)&lt;0.335,"G",IF((HZ277/KK277)&gt;0.67,"R","A"))</f>
        <v/>
      </c>
      <c r="KW277" s="1">
        <f>IF((HY277/KK277)&lt;0.335,"G",IF((HY277/KK277)&gt;0.67,"R","A"))</f>
        <v/>
      </c>
      <c r="KX277" s="1">
        <f>IF((IK277/KK277)&lt;0.335,"G",IF((IK277/KK277)&gt;0.67,"R","A"))</f>
        <v/>
      </c>
      <c r="KY277" s="1">
        <f>IF((IJ277/KK277)&lt;0.335,"G",IF((IJ277/KK277)&gt;0.67,"R","A"))</f>
        <v/>
      </c>
      <c r="KZ277" s="1">
        <f>IF((HQ277/KK277)&lt;0.335,"G",IF((HQ277/KK277)&gt;0.67,"R","A"))</f>
        <v/>
      </c>
      <c r="LA277" s="1">
        <f>IF((IB277/KK277)&lt;0.335,"G",IF((IB277/KK277)&gt;0.67,"R","A"))</f>
        <v/>
      </c>
      <c r="LB277">
        <f>IF(LQ277="0-0",INDEX(Scrape!#REF!,MATCH('HT 0-0'!KP277,Scrape!$B:$B,0)),"")</f>
        <v/>
      </c>
      <c r="LC277">
        <f>IF(LQ277="0-0",INDEX(Scrape!$A:$A,MATCH('HT 0-0'!KP277,Scrape!$B:$B,0)),"")</f>
        <v/>
      </c>
      <c r="LD277">
        <f>IF(LQ277="0-0",INDEX(Scrape!$B:$B,MATCH('HT 0-0'!KP277,Scrape!$B:$B,0)),"")</f>
        <v/>
      </c>
      <c r="LE277">
        <f>IF(LQ277="0-0",INDEX(Scrape!$C:$C,MATCH('HT 0-0'!KP277,Scrape!$B:$B,0)),"")</f>
        <v/>
      </c>
      <c r="LF277">
        <f>IF(LQ277="0-0",INDEX(Scrape!$D:$D,MATCH('HT 0-0'!KP277,Scrape!$B:$B,0)),"")</f>
        <v/>
      </c>
      <c r="LG277">
        <f>IF(LQ277="0-0",INDEX(Scrape!$E:$E,MATCH('HT 0-0'!KP277,Scrape!$B:$B,0)),"")</f>
        <v/>
      </c>
      <c r="LH277">
        <f>IF(LQ277="0-0",INDEX(Scrape!$F:$F,MATCH('HT 0-0'!KP277,Scrape!$B:$B,0)),"")</f>
        <v/>
      </c>
      <c r="LI277">
        <f>IF(LQ277="0-0",INDEX(Scrape!$G:$G,MATCH('HT 0-0'!KP277,Scrape!$B:$B,0)),"")</f>
        <v/>
      </c>
      <c r="LJ277">
        <f>IF(LQ277="0-0",INDEX(Scrape!$H:$H,MATCH('HT 0-0'!KP277,Scrape!$B:$B,0)),"")</f>
        <v/>
      </c>
      <c r="LK277">
        <f>IF(LQ277="0-0",INDEX(Scrape!$I:$I,MATCH('HT 0-0'!KP277,Scrape!$B:$B,0)),"")</f>
        <v/>
      </c>
      <c r="LL277">
        <f>IF(LQ277="0-0",INDEX(Scrape!$J:$J,MATCH('HT 0-0'!KP277,Scrape!$B:$B,0)),"")</f>
        <v/>
      </c>
      <c r="LM277">
        <f>IF(LQ277="0-0",INDEX(Scrape!$K:$K,MATCH('HT 0-0'!KP277,Scrape!$B:$B,0)),"")</f>
        <v/>
      </c>
      <c r="LN277">
        <f>IF(LQ277="0-0",INDEX(Scrape!$L:$L,MATCH('HT 0-0'!KP277,Scrape!$B:$B,0)),"")</f>
        <v/>
      </c>
      <c r="LO277">
        <f>IF(LQ277="0-0",INDEX(Scrape!$M:$M,MATCH('HT 0-0'!KP277,Scrape!$B:$B,0)),"")</f>
        <v/>
      </c>
      <c r="LP277">
        <f>IF(LQ277="0-0",INDEX(Scrape!$N:$N,MATCH('HT 0-0'!KP277,Scrape!$B:$B,0)),"")</f>
        <v/>
      </c>
      <c r="LQ277">
        <f>INDEX(Scrape!$O:$O,MATCH('HT 0-0'!KP277,Scrape!$B:$B,0))</f>
        <v/>
      </c>
      <c r="LR277">
        <f>(1/LJ277)+(1/LI277)+(1/LH277)</f>
        <v/>
      </c>
      <c r="LS277">
        <f>(1/LG277)+(1/LF277)+(1/LE277)</f>
        <v/>
      </c>
      <c r="LT277" s="8">
        <f>IF(INDEX(#REF!,MATCH(KQ277,#REF!,0))=INDEX(#REF!,MATCH(KQ277,#REF!,0)),INDEX(#REF!,MATCH(KQ277,#REF!,0)),"ERROR")</f>
        <v/>
      </c>
      <c r="LU277" s="4">
        <f>IF(KR277="G",2,IF(KR277="R",0.5,IF(KR277="A",1)))</f>
        <v/>
      </c>
      <c r="LV277" s="4">
        <f>IF(KS277="G",0.5,IF(KS277="R",2,IF(KS277="A",1)))</f>
        <v/>
      </c>
      <c r="LW277" s="4">
        <f>IF(KT277="G",2,IF(KT277="R",0.5,IF(KT277="A",1)))</f>
        <v/>
      </c>
      <c r="LX277" s="4">
        <f>IF(KU277="G",0.5,IF(KU277="R",2,IF(KU277="A",1)))</f>
        <v/>
      </c>
      <c r="LY277" s="7">
        <f>(LK277*(LU277+LX277)+(LL277*(LU277+LX277)))</f>
        <v/>
      </c>
      <c r="LZ277" s="7">
        <f>(LN277*(LV277+LW277)+(LO277*(LV277+LW277)))</f>
        <v/>
      </c>
      <c r="MA277" s="11">
        <f>LY277-LZ277</f>
        <v/>
      </c>
      <c r="MB277" s="5">
        <f>MA277+2</f>
        <v/>
      </c>
      <c r="MC277" s="6">
        <f>MA277-2</f>
        <v/>
      </c>
      <c r="MD277" s="4">
        <f>LE277</f>
        <v/>
      </c>
      <c r="ME277" s="9">
        <f>IF(MD277=0,1000,MD277+0.75)</f>
        <v/>
      </c>
      <c r="MF277" s="10">
        <f>IF(MD277=0,0,MD277-0.75)</f>
        <v/>
      </c>
      <c r="MG277" s="4">
        <f>((LM277*(LU277+LX277))-((LP277*(LV277+LW277))))</f>
        <v/>
      </c>
      <c r="MH277" s="9">
        <f>MG277*1.2</f>
        <v/>
      </c>
      <c r="MI277" s="10">
        <f>MG277*0.8</f>
        <v/>
      </c>
      <c r="MJ277">
        <f>IFERROR(OT277,"")</f>
        <v/>
      </c>
      <c r="MK277">
        <f>IFERROR(OU277,"")</f>
        <v/>
      </c>
      <c r="ML277">
        <f>IFERROR(OV277,"")</f>
        <v/>
      </c>
      <c r="MM277">
        <f>IFERROR(OW277,"")</f>
        <v/>
      </c>
      <c r="MN277">
        <f>IFERROR(OX277,"")</f>
        <v/>
      </c>
      <c r="MO277">
        <f>IFERROR(OY277,"")</f>
        <v/>
      </c>
      <c r="MP277" s="1">
        <f>COUNTIFS(#REF!,LT277,#REF!,1,#REF!,"&gt;="&amp;MC277,#REF!,"&lt;="&amp;MB277,#REF!,"&lt;="&amp;ME277,#REF!,"&gt;="&amp;MF277,#REF!,"="&amp;KV277,#REF!,"="&amp;KX277)</f>
        <v/>
      </c>
      <c r="MQ277" s="1">
        <f>COUNTIFS(#REF!,LT277,#REF!,0,#REF!,"&gt;="&amp;MC277,#REF!,"&lt;="&amp;MB277,#REF!,"&lt;="&amp;ME277,#REF!,"&gt;="&amp;MF277,#REF!,"="&amp;KV277,#REF!,"="&amp;KX277)</f>
        <v/>
      </c>
      <c r="MR277" s="1">
        <f>COUNTIFS(#REF!,LT277,#REF!,1,#REF!,"&gt;="&amp;MC277,#REF!,"&lt;="&amp;MB277,#REF!,"&lt;="&amp;ME277,#REF!,"&gt;="&amp;MF277,#REF!,"="&amp;KW277,#REF!,"="&amp;KY277)</f>
        <v/>
      </c>
      <c r="MS277" s="1">
        <f>COUNTIFS(#REF!,LT277,#REF!,0,#REF!,"&gt;="&amp;MC277,#REF!,"&lt;="&amp;MB277,#REF!,"&lt;="&amp;ME277,#REF!,"&gt;="&amp;MF277,#REF!,"="&amp;KW277,#REF!,"="&amp;KY277)</f>
        <v/>
      </c>
      <c r="MT277" s="1">
        <f>COUNTIFS(#REF!,LT277,#REF!,1,#REF!,"&gt;="&amp;MI277,#REF!,"&lt;="&amp;MH277,#REF!,"&lt;="&amp;ME277,#REF!,"&gt;="&amp;MF277)</f>
        <v/>
      </c>
      <c r="MU277" s="1">
        <f>COUNTIFS(#REF!,LT277,#REF!,0,#REF!,"&gt;="&amp;MI277,#REF!,"&lt;="&amp;MH277,#REF!,"&lt;="&amp;ME277,#REF!,"&gt;="&amp;MF277)</f>
        <v/>
      </c>
      <c r="MV277" s="1">
        <f>COUNTIFS(#REF!,LT277,#REF!,1,#REF!,"&gt;="&amp;MI277,#REF!,"&lt;="&amp;MH277,#REF!,"="&amp;KZ277,#REF!,"="&amp;LA277,#REF!,"&lt;="&amp;ME277,#REF!,"&gt;="&amp;MF277)</f>
        <v/>
      </c>
      <c r="MW277" s="1">
        <f>COUNTIFS(#REF!,LT277,#REF!,0,#REF!,"&gt;="&amp;MI277,#REF!,"&lt;="&amp;MH277,#REF!,"="&amp;KZ277,#REF!,"="&amp;LA277,#REF!,"&lt;="&amp;ME277,#REF!,"&gt;="&amp;MF277)</f>
        <v/>
      </c>
      <c r="MX277" s="1">
        <f>COUNTIFS(#REF!,LT277,#REF!,1,#REF!,"&gt;="&amp;MC277,#REF!,"&lt;="&amp;MB277,#REF!,"&lt;="&amp;ME277,#REF!,"&gt;="&amp;MF277)</f>
        <v/>
      </c>
      <c r="MY277" s="1">
        <f>COUNTIFS(#REF!,LT277,#REF!,0,#REF!,"&gt;="&amp;MC277,#REF!,"&lt;="&amp;MB277,#REF!,"&lt;="&amp;ME277,#REF!,"&gt;="&amp;MF277)</f>
        <v/>
      </c>
      <c r="MZ277" s="1">
        <f>COUNTIFS(#REF!,LT277,#REF!,1,#REF!,"&lt;="&amp;ME277,#REF!,"&gt;="&amp;MF277,#REF!,"="&amp;KV277,#REF!,"="&amp;KX277)</f>
        <v/>
      </c>
      <c r="NA277" s="1">
        <f>COUNTIFS(#REF!,LT277,#REF!,0,#REF!,"&lt;="&amp;ME277,#REF!,"&gt;="&amp;MF277,#REF!,"="&amp;KV277,#REF!,"="&amp;KX277)</f>
        <v/>
      </c>
      <c r="NB277" s="1">
        <f>COUNTIFS(#REF!,LT277,#REF!,1,#REF!,"&lt;="&amp;ME277,#REF!,"&gt;="&amp;MF277,#REF!,"="&amp;KW277,#REF!,"="&amp;KY277)</f>
        <v/>
      </c>
      <c r="NC277" s="1">
        <f>COUNTIFS(#REF!,LT277,#REF!,0,#REF!,"&lt;="&amp;ME277,#REF!,"&gt;="&amp;MF277,#REF!,"="&amp;KW277,#REF!,"="&amp;KY277)</f>
        <v/>
      </c>
      <c r="ND277" s="1">
        <f>COUNTIFS(#REF!,LT277,#REF!,1,#REF!,"&gt;="&amp;MC277,#REF!,"&lt;="&amp;MB277,#REF!,"&lt;="&amp;ME277,#REF!,"&gt;="&amp;MF277,#REF!,"="&amp;KV277,#REF!,"="&amp;KX277)</f>
        <v/>
      </c>
      <c r="NE277" s="1">
        <f>COUNTIFS(#REF!,LT277,#REF!,0,#REF!,"&gt;="&amp;MC277,#REF!,"&lt;="&amp;MB277,#REF!,"&lt;="&amp;ME277,#REF!,"&gt;="&amp;MF277,#REF!,"="&amp;KV277,#REF!,"="&amp;KX277)</f>
        <v/>
      </c>
      <c r="NF277" s="1">
        <f>COUNTIFS(#REF!,LT277,#REF!,1,#REF!,"&gt;="&amp;MC277,#REF!,"&lt;="&amp;MB277,#REF!,"&lt;="&amp;ME277,#REF!,"&gt;="&amp;MF277,#REF!,"="&amp;KW277,#REF!,"="&amp;KY277)</f>
        <v/>
      </c>
      <c r="NG277" s="1">
        <f>COUNTIFS(#REF!,LT277,#REF!,0,#REF!,"&gt;="&amp;MC277,#REF!,"&lt;="&amp;MB277,#REF!,"&lt;="&amp;ME277,#REF!,"&gt;="&amp;MF277,#REF!,"="&amp;KW277,#REF!,"="&amp;KY277)</f>
        <v/>
      </c>
      <c r="NH277" s="1">
        <f>COUNTIFS(#REF!,LT277,#REF!,1,#REF!,"&gt;="&amp;MC277,#REF!,"&lt;="&amp;MB277,#REF!,"&lt;="&amp;ME277,#REF!,"&gt;="&amp;MF277,#REF!,"="&amp;KZ277,#REF!,"="&amp;LA277)</f>
        <v/>
      </c>
      <c r="NI277" s="1">
        <f>COUNTIFS(#REF!,LT277,#REF!,0,#REF!,"&gt;="&amp;MC277,#REF!,"&lt;="&amp;MB277,#REF!,"&lt;="&amp;ME277,#REF!,"&gt;="&amp;MF277,#REF!,"="&amp;KZ277,#REF!,"="&amp;LA277)</f>
        <v/>
      </c>
      <c r="NJ277" s="1">
        <f>COUNTIFS(#REF!,LT277,#REF!,1,#REF!,"&gt;="&amp;MI277,#REF!,"&lt;="&amp;MH277,#REF!,"&lt;="&amp;ME277,#REF!,"&gt;="&amp;MF277)</f>
        <v/>
      </c>
      <c r="NK277" s="1">
        <f>COUNTIFS(#REF!,LT277,#REF!,0,#REF!,"&gt;="&amp;MI277,#REF!,"&lt;="&amp;MH277,#REF!,"&lt;="&amp;ME277,#REF!,"&gt;="&amp;MF277)</f>
        <v/>
      </c>
      <c r="NL277" s="1">
        <f>COUNTIFS(#REF!,LT277,#REF!,1,#REF!,"&gt;="&amp;MI277,#REF!,"&lt;="&amp;MH277,#REF!,"="&amp;KZ277,#REF!,"="&amp;LA277,#REF!,"&lt;="&amp;ME277,#REF!,"&gt;="&amp;MF277)</f>
        <v/>
      </c>
      <c r="NM277" s="1">
        <f>COUNTIFS(#REF!,LT277,#REF!,0,#REF!,"&gt;="&amp;MI277,#REF!,"&lt;="&amp;MH277,#REF!,"="&amp;KZ277,#REF!,"="&amp;LA277,#REF!,"&lt;="&amp;ME277,#REF!,"&gt;="&amp;MF277)</f>
        <v/>
      </c>
      <c r="NN277" s="1">
        <f>COUNTIFS(#REF!,LT277,#REF!,1,#REF!,"&gt;="&amp;MC277,#REF!,"&lt;="&amp;MB277,#REF!,"&lt;="&amp;ME277,#REF!,"&gt;="&amp;MF277)</f>
        <v/>
      </c>
      <c r="NO277" s="1">
        <f>COUNTIFS(#REF!,LT277,#REF!,0,#REF!,"&gt;="&amp;MC277,#REF!,"&lt;="&amp;MB277,#REF!,"&lt;="&amp;ME277,#REF!,"&gt;="&amp;MF277)</f>
        <v/>
      </c>
      <c r="NP277" s="1">
        <f>COUNTIFS(#REF!,LT277,#REF!,1,#REF!,"&lt;="&amp;ME277,#REF!,"&gt;="&amp;MF277,#REF!,"="&amp;KV277,#REF!,"="&amp;KX277)</f>
        <v/>
      </c>
      <c r="NQ277" s="1">
        <f>COUNTIFS(#REF!,LT277,#REF!,0,#REF!,"&lt;="&amp;ME277,#REF!,"&gt;="&amp;MF277,#REF!,"="&amp;KV277,#REF!,"="&amp;KX277)</f>
        <v/>
      </c>
      <c r="NR277" s="1">
        <f>COUNTIFS(#REF!,LT277,#REF!,1,#REF!,"&lt;="&amp;ME277,#REF!,"&gt;="&amp;MF277,#REF!,"="&amp;KW277,#REF!,"="&amp;KY277)</f>
        <v/>
      </c>
      <c r="NS277" s="1">
        <f>COUNTIFS(#REF!,LT277,#REF!,0,#REF!,"&lt;="&amp;ME277,#REF!,"&gt;="&amp;MF277,#REF!,"="&amp;KW277,#REF!,"="&amp;KY277)</f>
        <v/>
      </c>
      <c r="NT277" s="1">
        <f>MP277+MR277+MT277+MV277+MX277+MZ277+NB277</f>
        <v/>
      </c>
      <c r="NU277" s="1">
        <f>MQ277+MS277+MU277+MW277+MY277+NA277+NC277</f>
        <v/>
      </c>
      <c r="NV277" s="1">
        <f>NT277+NU277</f>
        <v/>
      </c>
      <c r="NW277" s="33">
        <f>NT277/(NT277+NU277)</f>
        <v/>
      </c>
      <c r="NX277" s="3">
        <f>1/NW277</f>
        <v/>
      </c>
      <c r="NY277" s="1">
        <f>LH277</f>
        <v/>
      </c>
      <c r="NZ277" s="79">
        <f>(NW277*((NY277-1)*0.98))-((1-NW277)*1)</f>
        <v/>
      </c>
      <c r="OA277" s="34">
        <f>IF(LR277&lt;0.9,0,IF(AND(LR277&gt;1.1),0,1))</f>
        <v/>
      </c>
      <c r="OB277" s="34">
        <f>IF(LS277&lt;0.9,0,IF(AND(LS277&gt;1.1),0,1))</f>
        <v/>
      </c>
      <c r="OC277" s="32">
        <f>IF(NV277&gt;99,1,0)</f>
        <v/>
      </c>
      <c r="OD277" s="32">
        <f>IF(NZ277&gt;0.0799,1,0)</f>
        <v/>
      </c>
      <c r="OE277" s="32">
        <f>IF(NZ277&gt;OM277,1,0)</f>
        <v/>
      </c>
      <c r="OF277" s="32">
        <f>OC277+OD277+OE277+OA277+OB277</f>
        <v/>
      </c>
      <c r="OG277" s="1">
        <f>ND277+NF277+NH277+NJ277+NL277+NN277+NP277+NR277</f>
        <v/>
      </c>
      <c r="OH277" s="1">
        <f>NE277+NG277+NI277+NK277+NM277+NO277+NQ277+NS277</f>
        <v/>
      </c>
      <c r="OI277" s="1">
        <f>OG277+OH277</f>
        <v/>
      </c>
      <c r="OJ277" s="33">
        <f>OG277/(OG277+OH277)</f>
        <v/>
      </c>
      <c r="OK277" s="3">
        <f>1/OJ277</f>
        <v/>
      </c>
      <c r="OL277" s="1">
        <f>LI277</f>
        <v/>
      </c>
      <c r="OM277" s="79">
        <f>(OJ277*((OL277-1)*0.98))-((1-OJ277)*1)</f>
        <v/>
      </c>
      <c r="ON277" s="34">
        <f>IF(LR277&lt;0.9,0,IF(AND(LR277&gt;1.1),0,1))</f>
        <v/>
      </c>
      <c r="OO277" s="34">
        <f>IF(LS277&lt;0.9,0,IF(AND(LS277&gt;1.1),0,1))</f>
        <v/>
      </c>
      <c r="OP277" s="32">
        <f>IF(OI277&gt;99,1,0)</f>
        <v/>
      </c>
      <c r="OQ277" s="32">
        <f>IF(OM277&gt;0.0799,1,0)</f>
        <v/>
      </c>
      <c r="OR277" s="32">
        <f>IF(OM277&gt;OZ277,1,0)</f>
        <v/>
      </c>
      <c r="OS277" s="32">
        <f>OP277+OQ277+OR277+ON277+OO277</f>
        <v/>
      </c>
      <c r="OT277">
        <f>IF(OF277=5,"BackHome0-0",IF(AND(OS277=5),"BackAway0-0",""))</f>
        <v/>
      </c>
      <c r="OU277">
        <f>IF(OF277=5,KN277,IF(AND(OS277=5),KO277,""))</f>
        <v/>
      </c>
      <c r="OV277">
        <f>IF(OF277=5,"Match Odds",IF(AND(OS277=5),"Match Odds",""))</f>
        <v/>
      </c>
      <c r="OW277">
        <f>IF(OF277=5,KP277,IF(AND(OS277=5),KP277,""))</f>
        <v/>
      </c>
      <c r="OX277">
        <f>IF(OF277=5,"MATCH_ODDS",IF(AND(OS277=5),"MATCH_ODDS",""))</f>
        <v/>
      </c>
      <c r="OY277">
        <f>IF(OF277=5,"BACK",IF(AND(OS277=5),"BACK",""))</f>
        <v/>
      </c>
    </row>
    <row r="278" ht="16.5" customHeight="1" thickBot="1" thickTop="1">
      <c r="A278" s="2" t="n"/>
      <c r="KN278" s="1">
        <f>IF(INDEX(#REF!,MATCH('HT 0-0'!D278,#REF!,0))=INDEX(#REF!,MATCH('HT 0-0'!D278,#REF!,0)),INDEX(#REF!,MATCH('HT 0-0'!D278,#REF!,0)),"ERROR")</f>
        <v/>
      </c>
      <c r="KO278" s="1">
        <f>IF(INDEX(#REF!,MATCH('HT 0-0'!E278,#REF!,0))=INDEX(#REF!,MATCH('HT 0-0'!E278,#REF!,0)),INDEX(#REF!,MATCH('HT 0-0'!E278,#REF!,0)),"ERROR")</f>
        <v/>
      </c>
      <c r="KP278" s="1">
        <f>KN278&amp;" v "&amp;KO278</f>
        <v/>
      </c>
      <c r="KQ278">
        <f>B278&amp;"_"&amp;C278</f>
        <v/>
      </c>
      <c r="KR278" s="1">
        <f>IF((HW278/KK278)&lt;0.335,"G",IF((HW278/KK278)&gt;0.67,"R","A"))</f>
        <v/>
      </c>
      <c r="KS278" s="1">
        <f>IF((HX278/KK278)&lt;0.335,"G",IF((HX278/KK278)&gt;0.67,"R","A"))</f>
        <v/>
      </c>
      <c r="KT278" s="1">
        <f>IF((IH278/KK278)&lt;0.335,"G",IF((IH278/KK278)&gt;0.67,"R","A"))</f>
        <v/>
      </c>
      <c r="KU278" s="1">
        <f>IF((II278/KK278)&lt;0.335,"G",IF((II278/KK278)&gt;0.67,"R","A"))</f>
        <v/>
      </c>
      <c r="KV278" s="1">
        <f>IF((HZ278/KK278)&lt;0.335,"G",IF((HZ278/KK278)&gt;0.67,"R","A"))</f>
        <v/>
      </c>
      <c r="KW278" s="1">
        <f>IF((HY278/KK278)&lt;0.335,"G",IF((HY278/KK278)&gt;0.67,"R","A"))</f>
        <v/>
      </c>
      <c r="KX278" s="1">
        <f>IF((IK278/KK278)&lt;0.335,"G",IF((IK278/KK278)&gt;0.67,"R","A"))</f>
        <v/>
      </c>
      <c r="KY278" s="1">
        <f>IF((IJ278/KK278)&lt;0.335,"G",IF((IJ278/KK278)&gt;0.67,"R","A"))</f>
        <v/>
      </c>
      <c r="KZ278" s="1">
        <f>IF((HQ278/KK278)&lt;0.335,"G",IF((HQ278/KK278)&gt;0.67,"R","A"))</f>
        <v/>
      </c>
      <c r="LA278" s="1">
        <f>IF((IB278/KK278)&lt;0.335,"G",IF((IB278/KK278)&gt;0.67,"R","A"))</f>
        <v/>
      </c>
      <c r="LB278">
        <f>IF(LQ278="0-0",INDEX(Scrape!#REF!,MATCH('HT 0-0'!KP278,Scrape!$B:$B,0)),"")</f>
        <v/>
      </c>
      <c r="LC278">
        <f>IF(LQ278="0-0",INDEX(Scrape!$A:$A,MATCH('HT 0-0'!KP278,Scrape!$B:$B,0)),"")</f>
        <v/>
      </c>
      <c r="LD278">
        <f>IF(LQ278="0-0",INDEX(Scrape!$B:$B,MATCH('HT 0-0'!KP278,Scrape!$B:$B,0)),"")</f>
        <v/>
      </c>
      <c r="LE278">
        <f>IF(LQ278="0-0",INDEX(Scrape!$C:$C,MATCH('HT 0-0'!KP278,Scrape!$B:$B,0)),"")</f>
        <v/>
      </c>
      <c r="LF278">
        <f>IF(LQ278="0-0",INDEX(Scrape!$D:$D,MATCH('HT 0-0'!KP278,Scrape!$B:$B,0)),"")</f>
        <v/>
      </c>
      <c r="LG278">
        <f>IF(LQ278="0-0",INDEX(Scrape!$E:$E,MATCH('HT 0-0'!KP278,Scrape!$B:$B,0)),"")</f>
        <v/>
      </c>
      <c r="LH278">
        <f>IF(LQ278="0-0",INDEX(Scrape!$F:$F,MATCH('HT 0-0'!KP278,Scrape!$B:$B,0)),"")</f>
        <v/>
      </c>
      <c r="LI278">
        <f>IF(LQ278="0-0",INDEX(Scrape!$G:$G,MATCH('HT 0-0'!KP278,Scrape!$B:$B,0)),"")</f>
        <v/>
      </c>
      <c r="LJ278">
        <f>IF(LQ278="0-0",INDEX(Scrape!$H:$H,MATCH('HT 0-0'!KP278,Scrape!$B:$B,0)),"")</f>
        <v/>
      </c>
      <c r="LK278">
        <f>IF(LQ278="0-0",INDEX(Scrape!$I:$I,MATCH('HT 0-0'!KP278,Scrape!$B:$B,0)),"")</f>
        <v/>
      </c>
      <c r="LL278">
        <f>IF(LQ278="0-0",INDEX(Scrape!$J:$J,MATCH('HT 0-0'!KP278,Scrape!$B:$B,0)),"")</f>
        <v/>
      </c>
      <c r="LM278">
        <f>IF(LQ278="0-0",INDEX(Scrape!$K:$K,MATCH('HT 0-0'!KP278,Scrape!$B:$B,0)),"")</f>
        <v/>
      </c>
      <c r="LN278">
        <f>IF(LQ278="0-0",INDEX(Scrape!$L:$L,MATCH('HT 0-0'!KP278,Scrape!$B:$B,0)),"")</f>
        <v/>
      </c>
      <c r="LO278">
        <f>IF(LQ278="0-0",INDEX(Scrape!$M:$M,MATCH('HT 0-0'!KP278,Scrape!$B:$B,0)),"")</f>
        <v/>
      </c>
      <c r="LP278">
        <f>IF(LQ278="0-0",INDEX(Scrape!$N:$N,MATCH('HT 0-0'!KP278,Scrape!$B:$B,0)),"")</f>
        <v/>
      </c>
      <c r="LQ278">
        <f>INDEX(Scrape!$O:$O,MATCH('HT 0-0'!KP278,Scrape!$B:$B,0))</f>
        <v/>
      </c>
      <c r="LR278">
        <f>(1/LJ278)+(1/LI278)+(1/LH278)</f>
        <v/>
      </c>
      <c r="LS278">
        <f>(1/LG278)+(1/LF278)+(1/LE278)</f>
        <v/>
      </c>
      <c r="LT278" s="8">
        <f>IF(INDEX(#REF!,MATCH(KQ278,#REF!,0))=INDEX(#REF!,MATCH(KQ278,#REF!,0)),INDEX(#REF!,MATCH(KQ278,#REF!,0)),"ERROR")</f>
        <v/>
      </c>
      <c r="LU278" s="4">
        <f>IF(KR278="G",2,IF(KR278="R",0.5,IF(KR278="A",1)))</f>
        <v/>
      </c>
      <c r="LV278" s="4">
        <f>IF(KS278="G",0.5,IF(KS278="R",2,IF(KS278="A",1)))</f>
        <v/>
      </c>
      <c r="LW278" s="4">
        <f>IF(KT278="G",2,IF(KT278="R",0.5,IF(KT278="A",1)))</f>
        <v/>
      </c>
      <c r="LX278" s="4">
        <f>IF(KU278="G",0.5,IF(KU278="R",2,IF(KU278="A",1)))</f>
        <v/>
      </c>
      <c r="LY278" s="7">
        <f>(LK278*(LU278+LX278)+(LL278*(LU278+LX278)))</f>
        <v/>
      </c>
      <c r="LZ278" s="7">
        <f>(LN278*(LV278+LW278)+(LO278*(LV278+LW278)))</f>
        <v/>
      </c>
      <c r="MA278" s="11">
        <f>LY278-LZ278</f>
        <v/>
      </c>
      <c r="MB278" s="5">
        <f>MA278+2</f>
        <v/>
      </c>
      <c r="MC278" s="6">
        <f>MA278-2</f>
        <v/>
      </c>
      <c r="MD278" s="4">
        <f>LE278</f>
        <v/>
      </c>
      <c r="ME278" s="9">
        <f>IF(MD278=0,1000,MD278+0.75)</f>
        <v/>
      </c>
      <c r="MF278" s="10">
        <f>IF(MD278=0,0,MD278-0.75)</f>
        <v/>
      </c>
      <c r="MG278" s="4">
        <f>((LM278*(LU278+LX278))-((LP278*(LV278+LW278))))</f>
        <v/>
      </c>
      <c r="MH278" s="9">
        <f>MG278*1.2</f>
        <v/>
      </c>
      <c r="MI278" s="10">
        <f>MG278*0.8</f>
        <v/>
      </c>
      <c r="MJ278">
        <f>IFERROR(OT278,"")</f>
        <v/>
      </c>
      <c r="MK278">
        <f>IFERROR(OU278,"")</f>
        <v/>
      </c>
      <c r="ML278">
        <f>IFERROR(OV278,"")</f>
        <v/>
      </c>
      <c r="MM278">
        <f>IFERROR(OW278,"")</f>
        <v/>
      </c>
      <c r="MN278">
        <f>IFERROR(OX278,"")</f>
        <v/>
      </c>
      <c r="MO278">
        <f>IFERROR(OY278,"")</f>
        <v/>
      </c>
      <c r="MP278" s="1">
        <f>COUNTIFS(#REF!,LT278,#REF!,1,#REF!,"&gt;="&amp;MC278,#REF!,"&lt;="&amp;MB278,#REF!,"&lt;="&amp;ME278,#REF!,"&gt;="&amp;MF278,#REF!,"="&amp;KV278,#REF!,"="&amp;KX278)</f>
        <v/>
      </c>
      <c r="MQ278" s="1">
        <f>COUNTIFS(#REF!,LT278,#REF!,0,#REF!,"&gt;="&amp;MC278,#REF!,"&lt;="&amp;MB278,#REF!,"&lt;="&amp;ME278,#REF!,"&gt;="&amp;MF278,#REF!,"="&amp;KV278,#REF!,"="&amp;KX278)</f>
        <v/>
      </c>
      <c r="MR278" s="1">
        <f>COUNTIFS(#REF!,LT278,#REF!,1,#REF!,"&gt;="&amp;MC278,#REF!,"&lt;="&amp;MB278,#REF!,"&lt;="&amp;ME278,#REF!,"&gt;="&amp;MF278,#REF!,"="&amp;KW278,#REF!,"="&amp;KY278)</f>
        <v/>
      </c>
      <c r="MS278" s="1">
        <f>COUNTIFS(#REF!,LT278,#REF!,0,#REF!,"&gt;="&amp;MC278,#REF!,"&lt;="&amp;MB278,#REF!,"&lt;="&amp;ME278,#REF!,"&gt;="&amp;MF278,#REF!,"="&amp;KW278,#REF!,"="&amp;KY278)</f>
        <v/>
      </c>
      <c r="MT278" s="1">
        <f>COUNTIFS(#REF!,LT278,#REF!,1,#REF!,"&gt;="&amp;MI278,#REF!,"&lt;="&amp;MH278,#REF!,"&lt;="&amp;ME278,#REF!,"&gt;="&amp;MF278)</f>
        <v/>
      </c>
      <c r="MU278" s="1">
        <f>COUNTIFS(#REF!,LT278,#REF!,0,#REF!,"&gt;="&amp;MI278,#REF!,"&lt;="&amp;MH278,#REF!,"&lt;="&amp;ME278,#REF!,"&gt;="&amp;MF278)</f>
        <v/>
      </c>
      <c r="MV278" s="1">
        <f>COUNTIFS(#REF!,LT278,#REF!,1,#REF!,"&gt;="&amp;MI278,#REF!,"&lt;="&amp;MH278,#REF!,"="&amp;KZ278,#REF!,"="&amp;LA278,#REF!,"&lt;="&amp;ME278,#REF!,"&gt;="&amp;MF278)</f>
        <v/>
      </c>
      <c r="MW278" s="1">
        <f>COUNTIFS(#REF!,LT278,#REF!,0,#REF!,"&gt;="&amp;MI278,#REF!,"&lt;="&amp;MH278,#REF!,"="&amp;KZ278,#REF!,"="&amp;LA278,#REF!,"&lt;="&amp;ME278,#REF!,"&gt;="&amp;MF278)</f>
        <v/>
      </c>
      <c r="MX278" s="1">
        <f>COUNTIFS(#REF!,LT278,#REF!,1,#REF!,"&gt;="&amp;MC278,#REF!,"&lt;="&amp;MB278,#REF!,"&lt;="&amp;ME278,#REF!,"&gt;="&amp;MF278)</f>
        <v/>
      </c>
      <c r="MY278" s="1">
        <f>COUNTIFS(#REF!,LT278,#REF!,0,#REF!,"&gt;="&amp;MC278,#REF!,"&lt;="&amp;MB278,#REF!,"&lt;="&amp;ME278,#REF!,"&gt;="&amp;MF278)</f>
        <v/>
      </c>
      <c r="MZ278" s="1">
        <f>COUNTIFS(#REF!,LT278,#REF!,1,#REF!,"&lt;="&amp;ME278,#REF!,"&gt;="&amp;MF278,#REF!,"="&amp;KV278,#REF!,"="&amp;KX278)</f>
        <v/>
      </c>
      <c r="NA278" s="1">
        <f>COUNTIFS(#REF!,LT278,#REF!,0,#REF!,"&lt;="&amp;ME278,#REF!,"&gt;="&amp;MF278,#REF!,"="&amp;KV278,#REF!,"="&amp;KX278)</f>
        <v/>
      </c>
      <c r="NB278" s="1">
        <f>COUNTIFS(#REF!,LT278,#REF!,1,#REF!,"&lt;="&amp;ME278,#REF!,"&gt;="&amp;MF278,#REF!,"="&amp;KW278,#REF!,"="&amp;KY278)</f>
        <v/>
      </c>
      <c r="NC278" s="1">
        <f>COUNTIFS(#REF!,LT278,#REF!,0,#REF!,"&lt;="&amp;ME278,#REF!,"&gt;="&amp;MF278,#REF!,"="&amp;KW278,#REF!,"="&amp;KY278)</f>
        <v/>
      </c>
      <c r="ND278" s="1">
        <f>COUNTIFS(#REF!,LT278,#REF!,1,#REF!,"&gt;="&amp;MC278,#REF!,"&lt;="&amp;MB278,#REF!,"&lt;="&amp;ME278,#REF!,"&gt;="&amp;MF278,#REF!,"="&amp;KV278,#REF!,"="&amp;KX278)</f>
        <v/>
      </c>
      <c r="NE278" s="1">
        <f>COUNTIFS(#REF!,LT278,#REF!,0,#REF!,"&gt;="&amp;MC278,#REF!,"&lt;="&amp;MB278,#REF!,"&lt;="&amp;ME278,#REF!,"&gt;="&amp;MF278,#REF!,"="&amp;KV278,#REF!,"="&amp;KX278)</f>
        <v/>
      </c>
      <c r="NF278" s="1">
        <f>COUNTIFS(#REF!,LT278,#REF!,1,#REF!,"&gt;="&amp;MC278,#REF!,"&lt;="&amp;MB278,#REF!,"&lt;="&amp;ME278,#REF!,"&gt;="&amp;MF278,#REF!,"="&amp;KW278,#REF!,"="&amp;KY278)</f>
        <v/>
      </c>
      <c r="NG278" s="1">
        <f>COUNTIFS(#REF!,LT278,#REF!,0,#REF!,"&gt;="&amp;MC278,#REF!,"&lt;="&amp;MB278,#REF!,"&lt;="&amp;ME278,#REF!,"&gt;="&amp;MF278,#REF!,"="&amp;KW278,#REF!,"="&amp;KY278)</f>
        <v/>
      </c>
      <c r="NH278" s="1">
        <f>COUNTIFS(#REF!,LT278,#REF!,1,#REF!,"&gt;="&amp;MC278,#REF!,"&lt;="&amp;MB278,#REF!,"&lt;="&amp;ME278,#REF!,"&gt;="&amp;MF278,#REF!,"="&amp;KZ278,#REF!,"="&amp;LA278)</f>
        <v/>
      </c>
      <c r="NI278" s="1">
        <f>COUNTIFS(#REF!,LT278,#REF!,0,#REF!,"&gt;="&amp;MC278,#REF!,"&lt;="&amp;MB278,#REF!,"&lt;="&amp;ME278,#REF!,"&gt;="&amp;MF278,#REF!,"="&amp;KZ278,#REF!,"="&amp;LA278)</f>
        <v/>
      </c>
      <c r="NJ278" s="1">
        <f>COUNTIFS(#REF!,LT278,#REF!,1,#REF!,"&gt;="&amp;MI278,#REF!,"&lt;="&amp;MH278,#REF!,"&lt;="&amp;ME278,#REF!,"&gt;="&amp;MF278)</f>
        <v/>
      </c>
      <c r="NK278" s="1">
        <f>COUNTIFS(#REF!,LT278,#REF!,0,#REF!,"&gt;="&amp;MI278,#REF!,"&lt;="&amp;MH278,#REF!,"&lt;="&amp;ME278,#REF!,"&gt;="&amp;MF278)</f>
        <v/>
      </c>
      <c r="NL278" s="1">
        <f>COUNTIFS(#REF!,LT278,#REF!,1,#REF!,"&gt;="&amp;MI278,#REF!,"&lt;="&amp;MH278,#REF!,"="&amp;KZ278,#REF!,"="&amp;LA278,#REF!,"&lt;="&amp;ME278,#REF!,"&gt;="&amp;MF278)</f>
        <v/>
      </c>
      <c r="NM278" s="1">
        <f>COUNTIFS(#REF!,LT278,#REF!,0,#REF!,"&gt;="&amp;MI278,#REF!,"&lt;="&amp;MH278,#REF!,"="&amp;KZ278,#REF!,"="&amp;LA278,#REF!,"&lt;="&amp;ME278,#REF!,"&gt;="&amp;MF278)</f>
        <v/>
      </c>
      <c r="NN278" s="1">
        <f>COUNTIFS(#REF!,LT278,#REF!,1,#REF!,"&gt;="&amp;MC278,#REF!,"&lt;="&amp;MB278,#REF!,"&lt;="&amp;ME278,#REF!,"&gt;="&amp;MF278)</f>
        <v/>
      </c>
      <c r="NO278" s="1">
        <f>COUNTIFS(#REF!,LT278,#REF!,0,#REF!,"&gt;="&amp;MC278,#REF!,"&lt;="&amp;MB278,#REF!,"&lt;="&amp;ME278,#REF!,"&gt;="&amp;MF278)</f>
        <v/>
      </c>
      <c r="NP278" s="1">
        <f>COUNTIFS(#REF!,LT278,#REF!,1,#REF!,"&lt;="&amp;ME278,#REF!,"&gt;="&amp;MF278,#REF!,"="&amp;KV278,#REF!,"="&amp;KX278)</f>
        <v/>
      </c>
      <c r="NQ278" s="1">
        <f>COUNTIFS(#REF!,LT278,#REF!,0,#REF!,"&lt;="&amp;ME278,#REF!,"&gt;="&amp;MF278,#REF!,"="&amp;KV278,#REF!,"="&amp;KX278)</f>
        <v/>
      </c>
      <c r="NR278" s="1">
        <f>COUNTIFS(#REF!,LT278,#REF!,1,#REF!,"&lt;="&amp;ME278,#REF!,"&gt;="&amp;MF278,#REF!,"="&amp;KW278,#REF!,"="&amp;KY278)</f>
        <v/>
      </c>
      <c r="NS278" s="1">
        <f>COUNTIFS(#REF!,LT278,#REF!,0,#REF!,"&lt;="&amp;ME278,#REF!,"&gt;="&amp;MF278,#REF!,"="&amp;KW278,#REF!,"="&amp;KY278)</f>
        <v/>
      </c>
      <c r="NT278" s="1">
        <f>MP278+MR278+MT278+MV278+MX278+MZ278+NB278</f>
        <v/>
      </c>
      <c r="NU278" s="1">
        <f>MQ278+MS278+MU278+MW278+MY278+NA278+NC278</f>
        <v/>
      </c>
      <c r="NV278" s="1">
        <f>NT278+NU278</f>
        <v/>
      </c>
      <c r="NW278" s="33">
        <f>NT278/(NT278+NU278)</f>
        <v/>
      </c>
      <c r="NX278" s="3">
        <f>1/NW278</f>
        <v/>
      </c>
      <c r="NY278" s="1">
        <f>LH278</f>
        <v/>
      </c>
      <c r="NZ278" s="79">
        <f>(NW278*((NY278-1)*0.98))-((1-NW278)*1)</f>
        <v/>
      </c>
      <c r="OA278" s="34">
        <f>IF(LR278&lt;0.9,0,IF(AND(LR278&gt;1.1),0,1))</f>
        <v/>
      </c>
      <c r="OB278" s="34">
        <f>IF(LS278&lt;0.9,0,IF(AND(LS278&gt;1.1),0,1))</f>
        <v/>
      </c>
      <c r="OC278" s="32">
        <f>IF(NV278&gt;99,1,0)</f>
        <v/>
      </c>
      <c r="OD278" s="32">
        <f>IF(NZ278&gt;0.0799,1,0)</f>
        <v/>
      </c>
      <c r="OE278" s="32">
        <f>IF(NZ278&gt;OM278,1,0)</f>
        <v/>
      </c>
      <c r="OF278" s="32">
        <f>OC278+OD278+OE278+OA278+OB278</f>
        <v/>
      </c>
      <c r="OG278" s="1">
        <f>ND278+NF278+NH278+NJ278+NL278+NN278+NP278+NR278</f>
        <v/>
      </c>
      <c r="OH278" s="1">
        <f>NE278+NG278+NI278+NK278+NM278+NO278+NQ278+NS278</f>
        <v/>
      </c>
      <c r="OI278" s="1">
        <f>OG278+OH278</f>
        <v/>
      </c>
      <c r="OJ278" s="33">
        <f>OG278/(OG278+OH278)</f>
        <v/>
      </c>
      <c r="OK278" s="3">
        <f>1/OJ278</f>
        <v/>
      </c>
      <c r="OL278" s="1">
        <f>LI278</f>
        <v/>
      </c>
      <c r="OM278" s="79">
        <f>(OJ278*((OL278-1)*0.98))-((1-OJ278)*1)</f>
        <v/>
      </c>
      <c r="ON278" s="34">
        <f>IF(LR278&lt;0.9,0,IF(AND(LR278&gt;1.1),0,1))</f>
        <v/>
      </c>
      <c r="OO278" s="34">
        <f>IF(LS278&lt;0.9,0,IF(AND(LS278&gt;1.1),0,1))</f>
        <v/>
      </c>
      <c r="OP278" s="32">
        <f>IF(OI278&gt;99,1,0)</f>
        <v/>
      </c>
      <c r="OQ278" s="32">
        <f>IF(OM278&gt;0.0799,1,0)</f>
        <v/>
      </c>
      <c r="OR278" s="32">
        <f>IF(OM278&gt;OZ278,1,0)</f>
        <v/>
      </c>
      <c r="OS278" s="32">
        <f>OP278+OQ278+OR278+ON278+OO278</f>
        <v/>
      </c>
      <c r="OT278">
        <f>IF(OF278=5,"BackHome0-0",IF(AND(OS278=5),"BackAway0-0",""))</f>
        <v/>
      </c>
      <c r="OU278">
        <f>IF(OF278=5,KN278,IF(AND(OS278=5),KO278,""))</f>
        <v/>
      </c>
      <c r="OV278">
        <f>IF(OF278=5,"Match Odds",IF(AND(OS278=5),"Match Odds",""))</f>
        <v/>
      </c>
      <c r="OW278">
        <f>IF(OF278=5,KP278,IF(AND(OS278=5),KP278,""))</f>
        <v/>
      </c>
      <c r="OX278">
        <f>IF(OF278=5,"MATCH_ODDS",IF(AND(OS278=5),"MATCH_ODDS",""))</f>
        <v/>
      </c>
      <c r="OY278">
        <f>IF(OF278=5,"BACK",IF(AND(OS278=5),"BACK",""))</f>
        <v/>
      </c>
    </row>
    <row r="279" ht="16.5" customHeight="1" thickBot="1" thickTop="1">
      <c r="A279" s="2" t="n"/>
      <c r="KN279" s="1">
        <f>IF(INDEX(#REF!,MATCH('HT 0-0'!D279,#REF!,0))=INDEX(#REF!,MATCH('HT 0-0'!D279,#REF!,0)),INDEX(#REF!,MATCH('HT 0-0'!D279,#REF!,0)),"ERROR")</f>
        <v/>
      </c>
      <c r="KO279" s="1">
        <f>IF(INDEX(#REF!,MATCH('HT 0-0'!E279,#REF!,0))=INDEX(#REF!,MATCH('HT 0-0'!E279,#REF!,0)),INDEX(#REF!,MATCH('HT 0-0'!E279,#REF!,0)),"ERROR")</f>
        <v/>
      </c>
      <c r="KP279" s="1">
        <f>KN279&amp;" v "&amp;KO279</f>
        <v/>
      </c>
      <c r="KQ279">
        <f>B279&amp;"_"&amp;C279</f>
        <v/>
      </c>
      <c r="KR279" s="1">
        <f>IF((HW279/KK279)&lt;0.335,"G",IF((HW279/KK279)&gt;0.67,"R","A"))</f>
        <v/>
      </c>
      <c r="KS279" s="1">
        <f>IF((HX279/KK279)&lt;0.335,"G",IF((HX279/KK279)&gt;0.67,"R","A"))</f>
        <v/>
      </c>
      <c r="KT279" s="1">
        <f>IF((IH279/KK279)&lt;0.335,"G",IF((IH279/KK279)&gt;0.67,"R","A"))</f>
        <v/>
      </c>
      <c r="KU279" s="1">
        <f>IF((II279/KK279)&lt;0.335,"G",IF((II279/KK279)&gt;0.67,"R","A"))</f>
        <v/>
      </c>
      <c r="KV279" s="1">
        <f>IF((HZ279/KK279)&lt;0.335,"G",IF((HZ279/KK279)&gt;0.67,"R","A"))</f>
        <v/>
      </c>
      <c r="KW279" s="1">
        <f>IF((HY279/KK279)&lt;0.335,"G",IF((HY279/KK279)&gt;0.67,"R","A"))</f>
        <v/>
      </c>
      <c r="KX279" s="1">
        <f>IF((IK279/KK279)&lt;0.335,"G",IF((IK279/KK279)&gt;0.67,"R","A"))</f>
        <v/>
      </c>
      <c r="KY279" s="1">
        <f>IF((IJ279/KK279)&lt;0.335,"G",IF((IJ279/KK279)&gt;0.67,"R","A"))</f>
        <v/>
      </c>
      <c r="KZ279" s="1">
        <f>IF((HQ279/KK279)&lt;0.335,"G",IF((HQ279/KK279)&gt;0.67,"R","A"))</f>
        <v/>
      </c>
      <c r="LA279" s="1">
        <f>IF((IB279/KK279)&lt;0.335,"G",IF((IB279/KK279)&gt;0.67,"R","A"))</f>
        <v/>
      </c>
      <c r="LB279">
        <f>IF(LQ279="0-0",INDEX(Scrape!#REF!,MATCH('HT 0-0'!KP279,Scrape!$B:$B,0)),"")</f>
        <v/>
      </c>
      <c r="LC279">
        <f>IF(LQ279="0-0",INDEX(Scrape!$A:$A,MATCH('HT 0-0'!KP279,Scrape!$B:$B,0)),"")</f>
        <v/>
      </c>
      <c r="LD279">
        <f>IF(LQ279="0-0",INDEX(Scrape!$B:$B,MATCH('HT 0-0'!KP279,Scrape!$B:$B,0)),"")</f>
        <v/>
      </c>
      <c r="LE279">
        <f>IF(LQ279="0-0",INDEX(Scrape!$C:$C,MATCH('HT 0-0'!KP279,Scrape!$B:$B,0)),"")</f>
        <v/>
      </c>
      <c r="LF279">
        <f>IF(LQ279="0-0",INDEX(Scrape!$D:$D,MATCH('HT 0-0'!KP279,Scrape!$B:$B,0)),"")</f>
        <v/>
      </c>
      <c r="LG279">
        <f>IF(LQ279="0-0",INDEX(Scrape!$E:$E,MATCH('HT 0-0'!KP279,Scrape!$B:$B,0)),"")</f>
        <v/>
      </c>
      <c r="LH279">
        <f>IF(LQ279="0-0",INDEX(Scrape!$F:$F,MATCH('HT 0-0'!KP279,Scrape!$B:$B,0)),"")</f>
        <v/>
      </c>
      <c r="LI279">
        <f>IF(LQ279="0-0",INDEX(Scrape!$G:$G,MATCH('HT 0-0'!KP279,Scrape!$B:$B,0)),"")</f>
        <v/>
      </c>
      <c r="LJ279">
        <f>IF(LQ279="0-0",INDEX(Scrape!$H:$H,MATCH('HT 0-0'!KP279,Scrape!$B:$B,0)),"")</f>
        <v/>
      </c>
      <c r="LK279">
        <f>IF(LQ279="0-0",INDEX(Scrape!$I:$I,MATCH('HT 0-0'!KP279,Scrape!$B:$B,0)),"")</f>
        <v/>
      </c>
      <c r="LL279">
        <f>IF(LQ279="0-0",INDEX(Scrape!$J:$J,MATCH('HT 0-0'!KP279,Scrape!$B:$B,0)),"")</f>
        <v/>
      </c>
      <c r="LM279">
        <f>IF(LQ279="0-0",INDEX(Scrape!$K:$K,MATCH('HT 0-0'!KP279,Scrape!$B:$B,0)),"")</f>
        <v/>
      </c>
      <c r="LN279">
        <f>IF(LQ279="0-0",INDEX(Scrape!$L:$L,MATCH('HT 0-0'!KP279,Scrape!$B:$B,0)),"")</f>
        <v/>
      </c>
      <c r="LO279">
        <f>IF(LQ279="0-0",INDEX(Scrape!$M:$M,MATCH('HT 0-0'!KP279,Scrape!$B:$B,0)),"")</f>
        <v/>
      </c>
      <c r="LP279">
        <f>IF(LQ279="0-0",INDEX(Scrape!$N:$N,MATCH('HT 0-0'!KP279,Scrape!$B:$B,0)),"")</f>
        <v/>
      </c>
      <c r="LQ279">
        <f>INDEX(Scrape!$O:$O,MATCH('HT 0-0'!KP279,Scrape!$B:$B,0))</f>
        <v/>
      </c>
      <c r="LR279">
        <f>(1/LJ279)+(1/LI279)+(1/LH279)</f>
        <v/>
      </c>
      <c r="LS279">
        <f>(1/LG279)+(1/LF279)+(1/LE279)</f>
        <v/>
      </c>
      <c r="LT279" s="8">
        <f>IF(INDEX(#REF!,MATCH(KQ279,#REF!,0))=INDEX(#REF!,MATCH(KQ279,#REF!,0)),INDEX(#REF!,MATCH(KQ279,#REF!,0)),"ERROR")</f>
        <v/>
      </c>
      <c r="LU279" s="4">
        <f>IF(KR279="G",2,IF(KR279="R",0.5,IF(KR279="A",1)))</f>
        <v/>
      </c>
      <c r="LV279" s="4">
        <f>IF(KS279="G",0.5,IF(KS279="R",2,IF(KS279="A",1)))</f>
        <v/>
      </c>
      <c r="LW279" s="4">
        <f>IF(KT279="G",2,IF(KT279="R",0.5,IF(KT279="A",1)))</f>
        <v/>
      </c>
      <c r="LX279" s="4">
        <f>IF(KU279="G",0.5,IF(KU279="R",2,IF(KU279="A",1)))</f>
        <v/>
      </c>
      <c r="LY279" s="7">
        <f>(LK279*(LU279+LX279)+(LL279*(LU279+LX279)))</f>
        <v/>
      </c>
      <c r="LZ279" s="7">
        <f>(LN279*(LV279+LW279)+(LO279*(LV279+LW279)))</f>
        <v/>
      </c>
      <c r="MA279" s="11">
        <f>LY279-LZ279</f>
        <v/>
      </c>
      <c r="MB279" s="5">
        <f>MA279+2</f>
        <v/>
      </c>
      <c r="MC279" s="6">
        <f>MA279-2</f>
        <v/>
      </c>
      <c r="MD279" s="4">
        <f>LE279</f>
        <v/>
      </c>
      <c r="ME279" s="9">
        <f>IF(MD279=0,1000,MD279+0.75)</f>
        <v/>
      </c>
      <c r="MF279" s="10">
        <f>IF(MD279=0,0,MD279-0.75)</f>
        <v/>
      </c>
      <c r="MG279" s="4">
        <f>((LM279*(LU279+LX279))-((LP279*(LV279+LW279))))</f>
        <v/>
      </c>
      <c r="MH279" s="9">
        <f>MG279*1.2</f>
        <v/>
      </c>
      <c r="MI279" s="10">
        <f>MG279*0.8</f>
        <v/>
      </c>
      <c r="MJ279">
        <f>IFERROR(OT279,"")</f>
        <v/>
      </c>
      <c r="MK279">
        <f>IFERROR(OU279,"")</f>
        <v/>
      </c>
      <c r="ML279">
        <f>IFERROR(OV279,"")</f>
        <v/>
      </c>
      <c r="MM279">
        <f>IFERROR(OW279,"")</f>
        <v/>
      </c>
      <c r="MN279">
        <f>IFERROR(OX279,"")</f>
        <v/>
      </c>
      <c r="MO279">
        <f>IFERROR(OY279,"")</f>
        <v/>
      </c>
      <c r="MP279" s="1">
        <f>COUNTIFS(#REF!,LT279,#REF!,1,#REF!,"&gt;="&amp;MC279,#REF!,"&lt;="&amp;MB279,#REF!,"&lt;="&amp;ME279,#REF!,"&gt;="&amp;MF279,#REF!,"="&amp;KV279,#REF!,"="&amp;KX279)</f>
        <v/>
      </c>
      <c r="MQ279" s="1">
        <f>COUNTIFS(#REF!,LT279,#REF!,0,#REF!,"&gt;="&amp;MC279,#REF!,"&lt;="&amp;MB279,#REF!,"&lt;="&amp;ME279,#REF!,"&gt;="&amp;MF279,#REF!,"="&amp;KV279,#REF!,"="&amp;KX279)</f>
        <v/>
      </c>
      <c r="MR279" s="1">
        <f>COUNTIFS(#REF!,LT279,#REF!,1,#REF!,"&gt;="&amp;MC279,#REF!,"&lt;="&amp;MB279,#REF!,"&lt;="&amp;ME279,#REF!,"&gt;="&amp;MF279,#REF!,"="&amp;KW279,#REF!,"="&amp;KY279)</f>
        <v/>
      </c>
      <c r="MS279" s="1">
        <f>COUNTIFS(#REF!,LT279,#REF!,0,#REF!,"&gt;="&amp;MC279,#REF!,"&lt;="&amp;MB279,#REF!,"&lt;="&amp;ME279,#REF!,"&gt;="&amp;MF279,#REF!,"="&amp;KW279,#REF!,"="&amp;KY279)</f>
        <v/>
      </c>
      <c r="MT279" s="1">
        <f>COUNTIFS(#REF!,LT279,#REF!,1,#REF!,"&gt;="&amp;MI279,#REF!,"&lt;="&amp;MH279,#REF!,"&lt;="&amp;ME279,#REF!,"&gt;="&amp;MF279)</f>
        <v/>
      </c>
      <c r="MU279" s="1">
        <f>COUNTIFS(#REF!,LT279,#REF!,0,#REF!,"&gt;="&amp;MI279,#REF!,"&lt;="&amp;MH279,#REF!,"&lt;="&amp;ME279,#REF!,"&gt;="&amp;MF279)</f>
        <v/>
      </c>
      <c r="MV279" s="1">
        <f>COUNTIFS(#REF!,LT279,#REF!,1,#REF!,"&gt;="&amp;MI279,#REF!,"&lt;="&amp;MH279,#REF!,"="&amp;KZ279,#REF!,"="&amp;LA279,#REF!,"&lt;="&amp;ME279,#REF!,"&gt;="&amp;MF279)</f>
        <v/>
      </c>
      <c r="MW279" s="1">
        <f>COUNTIFS(#REF!,LT279,#REF!,0,#REF!,"&gt;="&amp;MI279,#REF!,"&lt;="&amp;MH279,#REF!,"="&amp;KZ279,#REF!,"="&amp;LA279,#REF!,"&lt;="&amp;ME279,#REF!,"&gt;="&amp;MF279)</f>
        <v/>
      </c>
      <c r="MX279" s="1">
        <f>COUNTIFS(#REF!,LT279,#REF!,1,#REF!,"&gt;="&amp;MC279,#REF!,"&lt;="&amp;MB279,#REF!,"&lt;="&amp;ME279,#REF!,"&gt;="&amp;MF279)</f>
        <v/>
      </c>
      <c r="MY279" s="1">
        <f>COUNTIFS(#REF!,LT279,#REF!,0,#REF!,"&gt;="&amp;MC279,#REF!,"&lt;="&amp;MB279,#REF!,"&lt;="&amp;ME279,#REF!,"&gt;="&amp;MF279)</f>
        <v/>
      </c>
      <c r="MZ279" s="1">
        <f>COUNTIFS(#REF!,LT279,#REF!,1,#REF!,"&lt;="&amp;ME279,#REF!,"&gt;="&amp;MF279,#REF!,"="&amp;KV279,#REF!,"="&amp;KX279)</f>
        <v/>
      </c>
      <c r="NA279" s="1">
        <f>COUNTIFS(#REF!,LT279,#REF!,0,#REF!,"&lt;="&amp;ME279,#REF!,"&gt;="&amp;MF279,#REF!,"="&amp;KV279,#REF!,"="&amp;KX279)</f>
        <v/>
      </c>
      <c r="NB279" s="1">
        <f>COUNTIFS(#REF!,LT279,#REF!,1,#REF!,"&lt;="&amp;ME279,#REF!,"&gt;="&amp;MF279,#REF!,"="&amp;KW279,#REF!,"="&amp;KY279)</f>
        <v/>
      </c>
      <c r="NC279" s="1">
        <f>COUNTIFS(#REF!,LT279,#REF!,0,#REF!,"&lt;="&amp;ME279,#REF!,"&gt;="&amp;MF279,#REF!,"="&amp;KW279,#REF!,"="&amp;KY279)</f>
        <v/>
      </c>
      <c r="ND279" s="1">
        <f>COUNTIFS(#REF!,LT279,#REF!,1,#REF!,"&gt;="&amp;MC279,#REF!,"&lt;="&amp;MB279,#REF!,"&lt;="&amp;ME279,#REF!,"&gt;="&amp;MF279,#REF!,"="&amp;KV279,#REF!,"="&amp;KX279)</f>
        <v/>
      </c>
      <c r="NE279" s="1">
        <f>COUNTIFS(#REF!,LT279,#REF!,0,#REF!,"&gt;="&amp;MC279,#REF!,"&lt;="&amp;MB279,#REF!,"&lt;="&amp;ME279,#REF!,"&gt;="&amp;MF279,#REF!,"="&amp;KV279,#REF!,"="&amp;KX279)</f>
        <v/>
      </c>
      <c r="NF279" s="1">
        <f>COUNTIFS(#REF!,LT279,#REF!,1,#REF!,"&gt;="&amp;MC279,#REF!,"&lt;="&amp;MB279,#REF!,"&lt;="&amp;ME279,#REF!,"&gt;="&amp;MF279,#REF!,"="&amp;KW279,#REF!,"="&amp;KY279)</f>
        <v/>
      </c>
      <c r="NG279" s="1">
        <f>COUNTIFS(#REF!,LT279,#REF!,0,#REF!,"&gt;="&amp;MC279,#REF!,"&lt;="&amp;MB279,#REF!,"&lt;="&amp;ME279,#REF!,"&gt;="&amp;MF279,#REF!,"="&amp;KW279,#REF!,"="&amp;KY279)</f>
        <v/>
      </c>
      <c r="NH279" s="1">
        <f>COUNTIFS(#REF!,LT279,#REF!,1,#REF!,"&gt;="&amp;MC279,#REF!,"&lt;="&amp;MB279,#REF!,"&lt;="&amp;ME279,#REF!,"&gt;="&amp;MF279,#REF!,"="&amp;KZ279,#REF!,"="&amp;LA279)</f>
        <v/>
      </c>
      <c r="NI279" s="1">
        <f>COUNTIFS(#REF!,LT279,#REF!,0,#REF!,"&gt;="&amp;MC279,#REF!,"&lt;="&amp;MB279,#REF!,"&lt;="&amp;ME279,#REF!,"&gt;="&amp;MF279,#REF!,"="&amp;KZ279,#REF!,"="&amp;LA279)</f>
        <v/>
      </c>
      <c r="NJ279" s="1">
        <f>COUNTIFS(#REF!,LT279,#REF!,1,#REF!,"&gt;="&amp;MI279,#REF!,"&lt;="&amp;MH279,#REF!,"&lt;="&amp;ME279,#REF!,"&gt;="&amp;MF279)</f>
        <v/>
      </c>
      <c r="NK279" s="1">
        <f>COUNTIFS(#REF!,LT279,#REF!,0,#REF!,"&gt;="&amp;MI279,#REF!,"&lt;="&amp;MH279,#REF!,"&lt;="&amp;ME279,#REF!,"&gt;="&amp;MF279)</f>
        <v/>
      </c>
      <c r="NL279" s="1">
        <f>COUNTIFS(#REF!,LT279,#REF!,1,#REF!,"&gt;="&amp;MI279,#REF!,"&lt;="&amp;MH279,#REF!,"="&amp;KZ279,#REF!,"="&amp;LA279,#REF!,"&lt;="&amp;ME279,#REF!,"&gt;="&amp;MF279)</f>
        <v/>
      </c>
      <c r="NM279" s="1">
        <f>COUNTIFS(#REF!,LT279,#REF!,0,#REF!,"&gt;="&amp;MI279,#REF!,"&lt;="&amp;MH279,#REF!,"="&amp;KZ279,#REF!,"="&amp;LA279,#REF!,"&lt;="&amp;ME279,#REF!,"&gt;="&amp;MF279)</f>
        <v/>
      </c>
      <c r="NN279" s="1">
        <f>COUNTIFS(#REF!,LT279,#REF!,1,#REF!,"&gt;="&amp;MC279,#REF!,"&lt;="&amp;MB279,#REF!,"&lt;="&amp;ME279,#REF!,"&gt;="&amp;MF279)</f>
        <v/>
      </c>
      <c r="NO279" s="1">
        <f>COUNTIFS(#REF!,LT279,#REF!,0,#REF!,"&gt;="&amp;MC279,#REF!,"&lt;="&amp;MB279,#REF!,"&lt;="&amp;ME279,#REF!,"&gt;="&amp;MF279)</f>
        <v/>
      </c>
      <c r="NP279" s="1">
        <f>COUNTIFS(#REF!,LT279,#REF!,1,#REF!,"&lt;="&amp;ME279,#REF!,"&gt;="&amp;MF279,#REF!,"="&amp;KV279,#REF!,"="&amp;KX279)</f>
        <v/>
      </c>
      <c r="NQ279" s="1">
        <f>COUNTIFS(#REF!,LT279,#REF!,0,#REF!,"&lt;="&amp;ME279,#REF!,"&gt;="&amp;MF279,#REF!,"="&amp;KV279,#REF!,"="&amp;KX279)</f>
        <v/>
      </c>
      <c r="NR279" s="1">
        <f>COUNTIFS(#REF!,LT279,#REF!,1,#REF!,"&lt;="&amp;ME279,#REF!,"&gt;="&amp;MF279,#REF!,"="&amp;KW279,#REF!,"="&amp;KY279)</f>
        <v/>
      </c>
      <c r="NS279" s="1">
        <f>COUNTIFS(#REF!,LT279,#REF!,0,#REF!,"&lt;="&amp;ME279,#REF!,"&gt;="&amp;MF279,#REF!,"="&amp;KW279,#REF!,"="&amp;KY279)</f>
        <v/>
      </c>
      <c r="NT279" s="1">
        <f>MP279+MR279+MT279+MV279+MX279+MZ279+NB279</f>
        <v/>
      </c>
      <c r="NU279" s="1">
        <f>MQ279+MS279+MU279+MW279+MY279+NA279+NC279</f>
        <v/>
      </c>
      <c r="NV279" s="1">
        <f>NT279+NU279</f>
        <v/>
      </c>
      <c r="NW279" s="33">
        <f>NT279/(NT279+NU279)</f>
        <v/>
      </c>
      <c r="NX279" s="3">
        <f>1/NW279</f>
        <v/>
      </c>
      <c r="NY279" s="1">
        <f>LH279</f>
        <v/>
      </c>
      <c r="NZ279" s="79">
        <f>(NW279*((NY279-1)*0.98))-((1-NW279)*1)</f>
        <v/>
      </c>
      <c r="OA279" s="34">
        <f>IF(LR279&lt;0.9,0,IF(AND(LR279&gt;1.1),0,1))</f>
        <v/>
      </c>
      <c r="OB279" s="34">
        <f>IF(LS279&lt;0.9,0,IF(AND(LS279&gt;1.1),0,1))</f>
        <v/>
      </c>
      <c r="OC279" s="32">
        <f>IF(NV279&gt;99,1,0)</f>
        <v/>
      </c>
      <c r="OD279" s="32">
        <f>IF(NZ279&gt;0.0799,1,0)</f>
        <v/>
      </c>
      <c r="OE279" s="32">
        <f>IF(NZ279&gt;OM279,1,0)</f>
        <v/>
      </c>
      <c r="OF279" s="32">
        <f>OC279+OD279+OE279+OA279+OB279</f>
        <v/>
      </c>
      <c r="OG279" s="1">
        <f>ND279+NF279+NH279+NJ279+NL279+NN279+NP279+NR279</f>
        <v/>
      </c>
      <c r="OH279" s="1">
        <f>NE279+NG279+NI279+NK279+NM279+NO279+NQ279+NS279</f>
        <v/>
      </c>
      <c r="OI279" s="1">
        <f>OG279+OH279</f>
        <v/>
      </c>
      <c r="OJ279" s="33">
        <f>OG279/(OG279+OH279)</f>
        <v/>
      </c>
      <c r="OK279" s="3">
        <f>1/OJ279</f>
        <v/>
      </c>
      <c r="OL279" s="1">
        <f>LI279</f>
        <v/>
      </c>
      <c r="OM279" s="79">
        <f>(OJ279*((OL279-1)*0.98))-((1-OJ279)*1)</f>
        <v/>
      </c>
      <c r="ON279" s="34">
        <f>IF(LR279&lt;0.9,0,IF(AND(LR279&gt;1.1),0,1))</f>
        <v/>
      </c>
      <c r="OO279" s="34">
        <f>IF(LS279&lt;0.9,0,IF(AND(LS279&gt;1.1),0,1))</f>
        <v/>
      </c>
      <c r="OP279" s="32">
        <f>IF(OI279&gt;99,1,0)</f>
        <v/>
      </c>
      <c r="OQ279" s="32">
        <f>IF(OM279&gt;0.0799,1,0)</f>
        <v/>
      </c>
      <c r="OR279" s="32">
        <f>IF(OM279&gt;OZ279,1,0)</f>
        <v/>
      </c>
      <c r="OS279" s="32">
        <f>OP279+OQ279+OR279+ON279+OO279</f>
        <v/>
      </c>
      <c r="OT279">
        <f>IF(OF279=5,"BackHome0-0",IF(AND(OS279=5),"BackAway0-0",""))</f>
        <v/>
      </c>
      <c r="OU279">
        <f>IF(OF279=5,KN279,IF(AND(OS279=5),KO279,""))</f>
        <v/>
      </c>
      <c r="OV279">
        <f>IF(OF279=5,"Match Odds",IF(AND(OS279=5),"Match Odds",""))</f>
        <v/>
      </c>
      <c r="OW279">
        <f>IF(OF279=5,KP279,IF(AND(OS279=5),KP279,""))</f>
        <v/>
      </c>
      <c r="OX279">
        <f>IF(OF279=5,"MATCH_ODDS",IF(AND(OS279=5),"MATCH_ODDS",""))</f>
        <v/>
      </c>
      <c r="OY279">
        <f>IF(OF279=5,"BACK",IF(AND(OS279=5),"BACK",""))</f>
        <v/>
      </c>
    </row>
    <row r="280" ht="16.5" customHeight="1" thickBot="1" thickTop="1">
      <c r="A280" s="2" t="n"/>
      <c r="KN280" s="1">
        <f>IF(INDEX(#REF!,MATCH('HT 0-0'!D280,#REF!,0))=INDEX(#REF!,MATCH('HT 0-0'!D280,#REF!,0)),INDEX(#REF!,MATCH('HT 0-0'!D280,#REF!,0)),"ERROR")</f>
        <v/>
      </c>
      <c r="KO280" s="1">
        <f>IF(INDEX(#REF!,MATCH('HT 0-0'!E280,#REF!,0))=INDEX(#REF!,MATCH('HT 0-0'!E280,#REF!,0)),INDEX(#REF!,MATCH('HT 0-0'!E280,#REF!,0)),"ERROR")</f>
        <v/>
      </c>
      <c r="KP280" s="1">
        <f>KN280&amp;" v "&amp;KO280</f>
        <v/>
      </c>
      <c r="KQ280">
        <f>B280&amp;"_"&amp;C280</f>
        <v/>
      </c>
      <c r="KR280" s="1">
        <f>IF((HW280/KK280)&lt;0.335,"G",IF((HW280/KK280)&gt;0.67,"R","A"))</f>
        <v/>
      </c>
      <c r="KS280" s="1">
        <f>IF((HX280/KK280)&lt;0.335,"G",IF((HX280/KK280)&gt;0.67,"R","A"))</f>
        <v/>
      </c>
      <c r="KT280" s="1">
        <f>IF((IH280/KK280)&lt;0.335,"G",IF((IH280/KK280)&gt;0.67,"R","A"))</f>
        <v/>
      </c>
      <c r="KU280" s="1">
        <f>IF((II280/KK280)&lt;0.335,"G",IF((II280/KK280)&gt;0.67,"R","A"))</f>
        <v/>
      </c>
      <c r="KV280" s="1">
        <f>IF((HZ280/KK280)&lt;0.335,"G",IF((HZ280/KK280)&gt;0.67,"R","A"))</f>
        <v/>
      </c>
      <c r="KW280" s="1">
        <f>IF((HY280/KK280)&lt;0.335,"G",IF((HY280/KK280)&gt;0.67,"R","A"))</f>
        <v/>
      </c>
      <c r="KX280" s="1">
        <f>IF((IK280/KK280)&lt;0.335,"G",IF((IK280/KK280)&gt;0.67,"R","A"))</f>
        <v/>
      </c>
      <c r="KY280" s="1">
        <f>IF((IJ280/KK280)&lt;0.335,"G",IF((IJ280/KK280)&gt;0.67,"R","A"))</f>
        <v/>
      </c>
      <c r="KZ280" s="1">
        <f>IF((HQ280/KK280)&lt;0.335,"G",IF((HQ280/KK280)&gt;0.67,"R","A"))</f>
        <v/>
      </c>
      <c r="LA280" s="1">
        <f>IF((IB280/KK280)&lt;0.335,"G",IF((IB280/KK280)&gt;0.67,"R","A"))</f>
        <v/>
      </c>
      <c r="LB280">
        <f>IF(LQ280="0-0",INDEX(Scrape!#REF!,MATCH('HT 0-0'!KP280,Scrape!$B:$B,0)),"")</f>
        <v/>
      </c>
      <c r="LC280">
        <f>IF(LQ280="0-0",INDEX(Scrape!$A:$A,MATCH('HT 0-0'!KP280,Scrape!$B:$B,0)),"")</f>
        <v/>
      </c>
      <c r="LD280">
        <f>IF(LQ280="0-0",INDEX(Scrape!$B:$B,MATCH('HT 0-0'!KP280,Scrape!$B:$B,0)),"")</f>
        <v/>
      </c>
      <c r="LE280">
        <f>IF(LQ280="0-0",INDEX(Scrape!$C:$C,MATCH('HT 0-0'!KP280,Scrape!$B:$B,0)),"")</f>
        <v/>
      </c>
      <c r="LF280">
        <f>IF(LQ280="0-0",INDEX(Scrape!$D:$D,MATCH('HT 0-0'!KP280,Scrape!$B:$B,0)),"")</f>
        <v/>
      </c>
      <c r="LG280">
        <f>IF(LQ280="0-0",INDEX(Scrape!$E:$E,MATCH('HT 0-0'!KP280,Scrape!$B:$B,0)),"")</f>
        <v/>
      </c>
      <c r="LH280">
        <f>IF(LQ280="0-0",INDEX(Scrape!$F:$F,MATCH('HT 0-0'!KP280,Scrape!$B:$B,0)),"")</f>
        <v/>
      </c>
      <c r="LI280">
        <f>IF(LQ280="0-0",INDEX(Scrape!$G:$G,MATCH('HT 0-0'!KP280,Scrape!$B:$B,0)),"")</f>
        <v/>
      </c>
      <c r="LJ280">
        <f>IF(LQ280="0-0",INDEX(Scrape!$H:$H,MATCH('HT 0-0'!KP280,Scrape!$B:$B,0)),"")</f>
        <v/>
      </c>
      <c r="LK280">
        <f>IF(LQ280="0-0",INDEX(Scrape!$I:$I,MATCH('HT 0-0'!KP280,Scrape!$B:$B,0)),"")</f>
        <v/>
      </c>
      <c r="LL280">
        <f>IF(LQ280="0-0",INDEX(Scrape!$J:$J,MATCH('HT 0-0'!KP280,Scrape!$B:$B,0)),"")</f>
        <v/>
      </c>
      <c r="LM280">
        <f>IF(LQ280="0-0",INDEX(Scrape!$K:$K,MATCH('HT 0-0'!KP280,Scrape!$B:$B,0)),"")</f>
        <v/>
      </c>
      <c r="LN280">
        <f>IF(LQ280="0-0",INDEX(Scrape!$L:$L,MATCH('HT 0-0'!KP280,Scrape!$B:$B,0)),"")</f>
        <v/>
      </c>
      <c r="LO280">
        <f>IF(LQ280="0-0",INDEX(Scrape!$M:$M,MATCH('HT 0-0'!KP280,Scrape!$B:$B,0)),"")</f>
        <v/>
      </c>
      <c r="LP280">
        <f>IF(LQ280="0-0",INDEX(Scrape!$N:$N,MATCH('HT 0-0'!KP280,Scrape!$B:$B,0)),"")</f>
        <v/>
      </c>
      <c r="LQ280">
        <f>INDEX(Scrape!$O:$O,MATCH('HT 0-0'!KP280,Scrape!$B:$B,0))</f>
        <v/>
      </c>
      <c r="LR280">
        <f>(1/LJ280)+(1/LI280)+(1/LH280)</f>
        <v/>
      </c>
      <c r="LS280">
        <f>(1/LG280)+(1/LF280)+(1/LE280)</f>
        <v/>
      </c>
      <c r="LT280" s="8">
        <f>IF(INDEX(#REF!,MATCH(KQ280,#REF!,0))=INDEX(#REF!,MATCH(KQ280,#REF!,0)),INDEX(#REF!,MATCH(KQ280,#REF!,0)),"ERROR")</f>
        <v/>
      </c>
      <c r="LU280" s="4">
        <f>IF(KR280="G",2,IF(KR280="R",0.5,IF(KR280="A",1)))</f>
        <v/>
      </c>
      <c r="LV280" s="4">
        <f>IF(KS280="G",0.5,IF(KS280="R",2,IF(KS280="A",1)))</f>
        <v/>
      </c>
      <c r="LW280" s="4">
        <f>IF(KT280="G",2,IF(KT280="R",0.5,IF(KT280="A",1)))</f>
        <v/>
      </c>
      <c r="LX280" s="4">
        <f>IF(KU280="G",0.5,IF(KU280="R",2,IF(KU280="A",1)))</f>
        <v/>
      </c>
      <c r="LY280" s="7">
        <f>(LK280*(LU280+LX280)+(LL280*(LU280+LX280)))</f>
        <v/>
      </c>
      <c r="LZ280" s="7">
        <f>(LN280*(LV280+LW280)+(LO280*(LV280+LW280)))</f>
        <v/>
      </c>
      <c r="MA280" s="11">
        <f>LY280-LZ280</f>
        <v/>
      </c>
      <c r="MB280" s="5">
        <f>MA280+2</f>
        <v/>
      </c>
      <c r="MC280" s="6">
        <f>MA280-2</f>
        <v/>
      </c>
      <c r="MD280" s="4">
        <f>LE280</f>
        <v/>
      </c>
      <c r="ME280" s="9">
        <f>IF(MD280=0,1000,MD280+0.75)</f>
        <v/>
      </c>
      <c r="MF280" s="10">
        <f>IF(MD280=0,0,MD280-0.75)</f>
        <v/>
      </c>
      <c r="MG280" s="4">
        <f>((LM280*(LU280+LX280))-((LP280*(LV280+LW280))))</f>
        <v/>
      </c>
      <c r="MH280" s="9">
        <f>MG280*1.2</f>
        <v/>
      </c>
      <c r="MI280" s="10">
        <f>MG280*0.8</f>
        <v/>
      </c>
      <c r="MJ280">
        <f>IFERROR(OT280,"")</f>
        <v/>
      </c>
      <c r="MK280">
        <f>IFERROR(OU280,"")</f>
        <v/>
      </c>
      <c r="ML280">
        <f>IFERROR(OV280,"")</f>
        <v/>
      </c>
      <c r="MM280">
        <f>IFERROR(OW280,"")</f>
        <v/>
      </c>
      <c r="MN280">
        <f>IFERROR(OX280,"")</f>
        <v/>
      </c>
      <c r="MO280">
        <f>IFERROR(OY280,"")</f>
        <v/>
      </c>
      <c r="MP280" s="1">
        <f>COUNTIFS(#REF!,LT280,#REF!,1,#REF!,"&gt;="&amp;MC280,#REF!,"&lt;="&amp;MB280,#REF!,"&lt;="&amp;ME280,#REF!,"&gt;="&amp;MF280,#REF!,"="&amp;KV280,#REF!,"="&amp;KX280)</f>
        <v/>
      </c>
      <c r="MQ280" s="1">
        <f>COUNTIFS(#REF!,LT280,#REF!,0,#REF!,"&gt;="&amp;MC280,#REF!,"&lt;="&amp;MB280,#REF!,"&lt;="&amp;ME280,#REF!,"&gt;="&amp;MF280,#REF!,"="&amp;KV280,#REF!,"="&amp;KX280)</f>
        <v/>
      </c>
      <c r="MR280" s="1">
        <f>COUNTIFS(#REF!,LT280,#REF!,1,#REF!,"&gt;="&amp;MC280,#REF!,"&lt;="&amp;MB280,#REF!,"&lt;="&amp;ME280,#REF!,"&gt;="&amp;MF280,#REF!,"="&amp;KW280,#REF!,"="&amp;KY280)</f>
        <v/>
      </c>
      <c r="MS280" s="1">
        <f>COUNTIFS(#REF!,LT280,#REF!,0,#REF!,"&gt;="&amp;MC280,#REF!,"&lt;="&amp;MB280,#REF!,"&lt;="&amp;ME280,#REF!,"&gt;="&amp;MF280,#REF!,"="&amp;KW280,#REF!,"="&amp;KY280)</f>
        <v/>
      </c>
      <c r="MT280" s="1">
        <f>COUNTIFS(#REF!,LT280,#REF!,1,#REF!,"&gt;="&amp;MI280,#REF!,"&lt;="&amp;MH280,#REF!,"&lt;="&amp;ME280,#REF!,"&gt;="&amp;MF280)</f>
        <v/>
      </c>
      <c r="MU280" s="1">
        <f>COUNTIFS(#REF!,LT280,#REF!,0,#REF!,"&gt;="&amp;MI280,#REF!,"&lt;="&amp;MH280,#REF!,"&lt;="&amp;ME280,#REF!,"&gt;="&amp;MF280)</f>
        <v/>
      </c>
      <c r="MV280" s="1">
        <f>COUNTIFS(#REF!,LT280,#REF!,1,#REF!,"&gt;="&amp;MI280,#REF!,"&lt;="&amp;MH280,#REF!,"="&amp;KZ280,#REF!,"="&amp;LA280,#REF!,"&lt;="&amp;ME280,#REF!,"&gt;="&amp;MF280)</f>
        <v/>
      </c>
      <c r="MW280" s="1">
        <f>COUNTIFS(#REF!,LT280,#REF!,0,#REF!,"&gt;="&amp;MI280,#REF!,"&lt;="&amp;MH280,#REF!,"="&amp;KZ280,#REF!,"="&amp;LA280,#REF!,"&lt;="&amp;ME280,#REF!,"&gt;="&amp;MF280)</f>
        <v/>
      </c>
      <c r="MX280" s="1">
        <f>COUNTIFS(#REF!,LT280,#REF!,1,#REF!,"&gt;="&amp;MC280,#REF!,"&lt;="&amp;MB280,#REF!,"&lt;="&amp;ME280,#REF!,"&gt;="&amp;MF280)</f>
        <v/>
      </c>
      <c r="MY280" s="1">
        <f>COUNTIFS(#REF!,LT280,#REF!,0,#REF!,"&gt;="&amp;MC280,#REF!,"&lt;="&amp;MB280,#REF!,"&lt;="&amp;ME280,#REF!,"&gt;="&amp;MF280)</f>
        <v/>
      </c>
      <c r="MZ280" s="1">
        <f>COUNTIFS(#REF!,LT280,#REF!,1,#REF!,"&lt;="&amp;ME280,#REF!,"&gt;="&amp;MF280,#REF!,"="&amp;KV280,#REF!,"="&amp;KX280)</f>
        <v/>
      </c>
      <c r="NA280" s="1">
        <f>COUNTIFS(#REF!,LT280,#REF!,0,#REF!,"&lt;="&amp;ME280,#REF!,"&gt;="&amp;MF280,#REF!,"="&amp;KV280,#REF!,"="&amp;KX280)</f>
        <v/>
      </c>
      <c r="NB280" s="1">
        <f>COUNTIFS(#REF!,LT280,#REF!,1,#REF!,"&lt;="&amp;ME280,#REF!,"&gt;="&amp;MF280,#REF!,"="&amp;KW280,#REF!,"="&amp;KY280)</f>
        <v/>
      </c>
      <c r="NC280" s="1">
        <f>COUNTIFS(#REF!,LT280,#REF!,0,#REF!,"&lt;="&amp;ME280,#REF!,"&gt;="&amp;MF280,#REF!,"="&amp;KW280,#REF!,"="&amp;KY280)</f>
        <v/>
      </c>
      <c r="ND280" s="1">
        <f>COUNTIFS(#REF!,LT280,#REF!,1,#REF!,"&gt;="&amp;MC280,#REF!,"&lt;="&amp;MB280,#REF!,"&lt;="&amp;ME280,#REF!,"&gt;="&amp;MF280,#REF!,"="&amp;KV280,#REF!,"="&amp;KX280)</f>
        <v/>
      </c>
      <c r="NE280" s="1">
        <f>COUNTIFS(#REF!,LT280,#REF!,0,#REF!,"&gt;="&amp;MC280,#REF!,"&lt;="&amp;MB280,#REF!,"&lt;="&amp;ME280,#REF!,"&gt;="&amp;MF280,#REF!,"="&amp;KV280,#REF!,"="&amp;KX280)</f>
        <v/>
      </c>
      <c r="NF280" s="1">
        <f>COUNTIFS(#REF!,LT280,#REF!,1,#REF!,"&gt;="&amp;MC280,#REF!,"&lt;="&amp;MB280,#REF!,"&lt;="&amp;ME280,#REF!,"&gt;="&amp;MF280,#REF!,"="&amp;KW280,#REF!,"="&amp;KY280)</f>
        <v/>
      </c>
      <c r="NG280" s="1">
        <f>COUNTIFS(#REF!,LT280,#REF!,0,#REF!,"&gt;="&amp;MC280,#REF!,"&lt;="&amp;MB280,#REF!,"&lt;="&amp;ME280,#REF!,"&gt;="&amp;MF280,#REF!,"="&amp;KW280,#REF!,"="&amp;KY280)</f>
        <v/>
      </c>
      <c r="NH280" s="1">
        <f>COUNTIFS(#REF!,LT280,#REF!,1,#REF!,"&gt;="&amp;MC280,#REF!,"&lt;="&amp;MB280,#REF!,"&lt;="&amp;ME280,#REF!,"&gt;="&amp;MF280,#REF!,"="&amp;KZ280,#REF!,"="&amp;LA280)</f>
        <v/>
      </c>
      <c r="NI280" s="1">
        <f>COUNTIFS(#REF!,LT280,#REF!,0,#REF!,"&gt;="&amp;MC280,#REF!,"&lt;="&amp;MB280,#REF!,"&lt;="&amp;ME280,#REF!,"&gt;="&amp;MF280,#REF!,"="&amp;KZ280,#REF!,"="&amp;LA280)</f>
        <v/>
      </c>
      <c r="NJ280" s="1">
        <f>COUNTIFS(#REF!,LT280,#REF!,1,#REF!,"&gt;="&amp;MI280,#REF!,"&lt;="&amp;MH280,#REF!,"&lt;="&amp;ME280,#REF!,"&gt;="&amp;MF280)</f>
        <v/>
      </c>
      <c r="NK280" s="1">
        <f>COUNTIFS(#REF!,LT280,#REF!,0,#REF!,"&gt;="&amp;MI280,#REF!,"&lt;="&amp;MH280,#REF!,"&lt;="&amp;ME280,#REF!,"&gt;="&amp;MF280)</f>
        <v/>
      </c>
      <c r="NL280" s="1">
        <f>COUNTIFS(#REF!,LT280,#REF!,1,#REF!,"&gt;="&amp;MI280,#REF!,"&lt;="&amp;MH280,#REF!,"="&amp;KZ280,#REF!,"="&amp;LA280,#REF!,"&lt;="&amp;ME280,#REF!,"&gt;="&amp;MF280)</f>
        <v/>
      </c>
      <c r="NM280" s="1">
        <f>COUNTIFS(#REF!,LT280,#REF!,0,#REF!,"&gt;="&amp;MI280,#REF!,"&lt;="&amp;MH280,#REF!,"="&amp;KZ280,#REF!,"="&amp;LA280,#REF!,"&lt;="&amp;ME280,#REF!,"&gt;="&amp;MF280)</f>
        <v/>
      </c>
      <c r="NN280" s="1">
        <f>COUNTIFS(#REF!,LT280,#REF!,1,#REF!,"&gt;="&amp;MC280,#REF!,"&lt;="&amp;MB280,#REF!,"&lt;="&amp;ME280,#REF!,"&gt;="&amp;MF280)</f>
        <v/>
      </c>
      <c r="NO280" s="1">
        <f>COUNTIFS(#REF!,LT280,#REF!,0,#REF!,"&gt;="&amp;MC280,#REF!,"&lt;="&amp;MB280,#REF!,"&lt;="&amp;ME280,#REF!,"&gt;="&amp;MF280)</f>
        <v/>
      </c>
      <c r="NP280" s="1">
        <f>COUNTIFS(#REF!,LT280,#REF!,1,#REF!,"&lt;="&amp;ME280,#REF!,"&gt;="&amp;MF280,#REF!,"="&amp;KV280,#REF!,"="&amp;KX280)</f>
        <v/>
      </c>
      <c r="NQ280" s="1">
        <f>COUNTIFS(#REF!,LT280,#REF!,0,#REF!,"&lt;="&amp;ME280,#REF!,"&gt;="&amp;MF280,#REF!,"="&amp;KV280,#REF!,"="&amp;KX280)</f>
        <v/>
      </c>
      <c r="NR280" s="1">
        <f>COUNTIFS(#REF!,LT280,#REF!,1,#REF!,"&lt;="&amp;ME280,#REF!,"&gt;="&amp;MF280,#REF!,"="&amp;KW280,#REF!,"="&amp;KY280)</f>
        <v/>
      </c>
      <c r="NS280" s="1">
        <f>COUNTIFS(#REF!,LT280,#REF!,0,#REF!,"&lt;="&amp;ME280,#REF!,"&gt;="&amp;MF280,#REF!,"="&amp;KW280,#REF!,"="&amp;KY280)</f>
        <v/>
      </c>
      <c r="NT280" s="1">
        <f>MP280+MR280+MT280+MV280+MX280+MZ280+NB280</f>
        <v/>
      </c>
      <c r="NU280" s="1">
        <f>MQ280+MS280+MU280+MW280+MY280+NA280+NC280</f>
        <v/>
      </c>
      <c r="NV280" s="1">
        <f>NT280+NU280</f>
        <v/>
      </c>
      <c r="NW280" s="33">
        <f>NT280/(NT280+NU280)</f>
        <v/>
      </c>
      <c r="NX280" s="3">
        <f>1/NW280</f>
        <v/>
      </c>
      <c r="NY280" s="1">
        <f>LH280</f>
        <v/>
      </c>
      <c r="NZ280" s="79">
        <f>(NW280*((NY280-1)*0.98))-((1-NW280)*1)</f>
        <v/>
      </c>
      <c r="OA280" s="34">
        <f>IF(LR280&lt;0.9,0,IF(AND(LR280&gt;1.1),0,1))</f>
        <v/>
      </c>
      <c r="OB280" s="34">
        <f>IF(LS280&lt;0.9,0,IF(AND(LS280&gt;1.1),0,1))</f>
        <v/>
      </c>
      <c r="OC280" s="32">
        <f>IF(NV280&gt;99,1,0)</f>
        <v/>
      </c>
      <c r="OD280" s="32">
        <f>IF(NZ280&gt;0.0799,1,0)</f>
        <v/>
      </c>
      <c r="OE280" s="32">
        <f>IF(NZ280&gt;OM280,1,0)</f>
        <v/>
      </c>
      <c r="OF280" s="32">
        <f>OC280+OD280+OE280+OA280+OB280</f>
        <v/>
      </c>
      <c r="OG280" s="1">
        <f>ND280+NF280+NH280+NJ280+NL280+NN280+NP280+NR280</f>
        <v/>
      </c>
      <c r="OH280" s="1">
        <f>NE280+NG280+NI280+NK280+NM280+NO280+NQ280+NS280</f>
        <v/>
      </c>
      <c r="OI280" s="1">
        <f>OG280+OH280</f>
        <v/>
      </c>
      <c r="OJ280" s="33">
        <f>OG280/(OG280+OH280)</f>
        <v/>
      </c>
      <c r="OK280" s="3">
        <f>1/OJ280</f>
        <v/>
      </c>
      <c r="OL280" s="1">
        <f>LI280</f>
        <v/>
      </c>
      <c r="OM280" s="79">
        <f>(OJ280*((OL280-1)*0.98))-((1-OJ280)*1)</f>
        <v/>
      </c>
      <c r="ON280" s="34">
        <f>IF(LR280&lt;0.9,0,IF(AND(LR280&gt;1.1),0,1))</f>
        <v/>
      </c>
      <c r="OO280" s="34">
        <f>IF(LS280&lt;0.9,0,IF(AND(LS280&gt;1.1),0,1))</f>
        <v/>
      </c>
      <c r="OP280" s="32">
        <f>IF(OI280&gt;99,1,0)</f>
        <v/>
      </c>
      <c r="OQ280" s="32">
        <f>IF(OM280&gt;0.0799,1,0)</f>
        <v/>
      </c>
      <c r="OR280" s="32">
        <f>IF(OM280&gt;OZ280,1,0)</f>
        <v/>
      </c>
      <c r="OS280" s="32">
        <f>OP280+OQ280+OR280+ON280+OO280</f>
        <v/>
      </c>
      <c r="OT280">
        <f>IF(OF280=5,"BackHome0-0",IF(AND(OS280=5),"BackAway0-0",""))</f>
        <v/>
      </c>
      <c r="OU280">
        <f>IF(OF280=5,KN280,IF(AND(OS280=5),KO280,""))</f>
        <v/>
      </c>
      <c r="OV280">
        <f>IF(OF280=5,"Match Odds",IF(AND(OS280=5),"Match Odds",""))</f>
        <v/>
      </c>
      <c r="OW280">
        <f>IF(OF280=5,KP280,IF(AND(OS280=5),KP280,""))</f>
        <v/>
      </c>
      <c r="OX280">
        <f>IF(OF280=5,"MATCH_ODDS",IF(AND(OS280=5),"MATCH_ODDS",""))</f>
        <v/>
      </c>
      <c r="OY280">
        <f>IF(OF280=5,"BACK",IF(AND(OS280=5),"BACK",""))</f>
        <v/>
      </c>
    </row>
    <row r="281" ht="16.5" customHeight="1" thickBot="1" thickTop="1">
      <c r="A281" s="2" t="n"/>
      <c r="KN281" s="1">
        <f>IF(INDEX(#REF!,MATCH('HT 0-0'!D281,#REF!,0))=INDEX(#REF!,MATCH('HT 0-0'!D281,#REF!,0)),INDEX(#REF!,MATCH('HT 0-0'!D281,#REF!,0)),"ERROR")</f>
        <v/>
      </c>
      <c r="KO281" s="1">
        <f>IF(INDEX(#REF!,MATCH('HT 0-0'!E281,#REF!,0))=INDEX(#REF!,MATCH('HT 0-0'!E281,#REF!,0)),INDEX(#REF!,MATCH('HT 0-0'!E281,#REF!,0)),"ERROR")</f>
        <v/>
      </c>
      <c r="KP281" s="1">
        <f>KN281&amp;" v "&amp;KO281</f>
        <v/>
      </c>
      <c r="KQ281">
        <f>B281&amp;"_"&amp;C281</f>
        <v/>
      </c>
      <c r="KR281" s="1">
        <f>IF((HW281/KK281)&lt;0.335,"G",IF((HW281/KK281)&gt;0.67,"R","A"))</f>
        <v/>
      </c>
      <c r="KS281" s="1">
        <f>IF((HX281/KK281)&lt;0.335,"G",IF((HX281/KK281)&gt;0.67,"R","A"))</f>
        <v/>
      </c>
      <c r="KT281" s="1">
        <f>IF((IH281/KK281)&lt;0.335,"G",IF((IH281/KK281)&gt;0.67,"R","A"))</f>
        <v/>
      </c>
      <c r="KU281" s="1">
        <f>IF((II281/KK281)&lt;0.335,"G",IF((II281/KK281)&gt;0.67,"R","A"))</f>
        <v/>
      </c>
      <c r="KV281" s="1">
        <f>IF((HZ281/KK281)&lt;0.335,"G",IF((HZ281/KK281)&gt;0.67,"R","A"))</f>
        <v/>
      </c>
      <c r="KW281" s="1">
        <f>IF((HY281/KK281)&lt;0.335,"G",IF((HY281/KK281)&gt;0.67,"R","A"))</f>
        <v/>
      </c>
      <c r="KX281" s="1">
        <f>IF((IK281/KK281)&lt;0.335,"G",IF((IK281/KK281)&gt;0.67,"R","A"))</f>
        <v/>
      </c>
      <c r="KY281" s="1">
        <f>IF((IJ281/KK281)&lt;0.335,"G",IF((IJ281/KK281)&gt;0.67,"R","A"))</f>
        <v/>
      </c>
      <c r="KZ281" s="1">
        <f>IF((HQ281/KK281)&lt;0.335,"G",IF((HQ281/KK281)&gt;0.67,"R","A"))</f>
        <v/>
      </c>
      <c r="LA281" s="1">
        <f>IF((IB281/KK281)&lt;0.335,"G",IF((IB281/KK281)&gt;0.67,"R","A"))</f>
        <v/>
      </c>
      <c r="LB281">
        <f>IF(LQ281="0-0",INDEX(Scrape!#REF!,MATCH('HT 0-0'!KP281,Scrape!$B:$B,0)),"")</f>
        <v/>
      </c>
      <c r="LC281">
        <f>IF(LQ281="0-0",INDEX(Scrape!$A:$A,MATCH('HT 0-0'!KP281,Scrape!$B:$B,0)),"")</f>
        <v/>
      </c>
      <c r="LD281">
        <f>IF(LQ281="0-0",INDEX(Scrape!$B:$B,MATCH('HT 0-0'!KP281,Scrape!$B:$B,0)),"")</f>
        <v/>
      </c>
      <c r="LE281">
        <f>IF(LQ281="0-0",INDEX(Scrape!$C:$C,MATCH('HT 0-0'!KP281,Scrape!$B:$B,0)),"")</f>
        <v/>
      </c>
      <c r="LF281">
        <f>IF(LQ281="0-0",INDEX(Scrape!$D:$D,MATCH('HT 0-0'!KP281,Scrape!$B:$B,0)),"")</f>
        <v/>
      </c>
      <c r="LG281">
        <f>IF(LQ281="0-0",INDEX(Scrape!$E:$E,MATCH('HT 0-0'!KP281,Scrape!$B:$B,0)),"")</f>
        <v/>
      </c>
      <c r="LH281">
        <f>IF(LQ281="0-0",INDEX(Scrape!$F:$F,MATCH('HT 0-0'!KP281,Scrape!$B:$B,0)),"")</f>
        <v/>
      </c>
      <c r="LI281">
        <f>IF(LQ281="0-0",INDEX(Scrape!$G:$G,MATCH('HT 0-0'!KP281,Scrape!$B:$B,0)),"")</f>
        <v/>
      </c>
      <c r="LJ281">
        <f>IF(LQ281="0-0",INDEX(Scrape!$H:$H,MATCH('HT 0-0'!KP281,Scrape!$B:$B,0)),"")</f>
        <v/>
      </c>
      <c r="LK281">
        <f>IF(LQ281="0-0",INDEX(Scrape!$I:$I,MATCH('HT 0-0'!KP281,Scrape!$B:$B,0)),"")</f>
        <v/>
      </c>
      <c r="LL281">
        <f>IF(LQ281="0-0",INDEX(Scrape!$J:$J,MATCH('HT 0-0'!KP281,Scrape!$B:$B,0)),"")</f>
        <v/>
      </c>
      <c r="LM281">
        <f>IF(LQ281="0-0",INDEX(Scrape!$K:$K,MATCH('HT 0-0'!KP281,Scrape!$B:$B,0)),"")</f>
        <v/>
      </c>
      <c r="LN281">
        <f>IF(LQ281="0-0",INDEX(Scrape!$L:$L,MATCH('HT 0-0'!KP281,Scrape!$B:$B,0)),"")</f>
        <v/>
      </c>
      <c r="LO281">
        <f>IF(LQ281="0-0",INDEX(Scrape!$M:$M,MATCH('HT 0-0'!KP281,Scrape!$B:$B,0)),"")</f>
        <v/>
      </c>
      <c r="LP281">
        <f>IF(LQ281="0-0",INDEX(Scrape!$N:$N,MATCH('HT 0-0'!KP281,Scrape!$B:$B,0)),"")</f>
        <v/>
      </c>
      <c r="LQ281">
        <f>INDEX(Scrape!$O:$O,MATCH('HT 0-0'!KP281,Scrape!$B:$B,0))</f>
        <v/>
      </c>
      <c r="LR281">
        <f>(1/LJ281)+(1/LI281)+(1/LH281)</f>
        <v/>
      </c>
      <c r="LS281">
        <f>(1/LG281)+(1/LF281)+(1/LE281)</f>
        <v/>
      </c>
      <c r="LT281" s="8">
        <f>IF(INDEX(#REF!,MATCH(KQ281,#REF!,0))=INDEX(#REF!,MATCH(KQ281,#REF!,0)),INDEX(#REF!,MATCH(KQ281,#REF!,0)),"ERROR")</f>
        <v/>
      </c>
      <c r="LU281" s="4">
        <f>IF(KR281="G",2,IF(KR281="R",0.5,IF(KR281="A",1)))</f>
        <v/>
      </c>
      <c r="LV281" s="4">
        <f>IF(KS281="G",0.5,IF(KS281="R",2,IF(KS281="A",1)))</f>
        <v/>
      </c>
      <c r="LW281" s="4">
        <f>IF(KT281="G",2,IF(KT281="R",0.5,IF(KT281="A",1)))</f>
        <v/>
      </c>
      <c r="LX281" s="4">
        <f>IF(KU281="G",0.5,IF(KU281="R",2,IF(KU281="A",1)))</f>
        <v/>
      </c>
      <c r="LY281" s="7">
        <f>(LK281*(LU281+LX281)+(LL281*(LU281+LX281)))</f>
        <v/>
      </c>
      <c r="LZ281" s="7">
        <f>(LN281*(LV281+LW281)+(LO281*(LV281+LW281)))</f>
        <v/>
      </c>
      <c r="MA281" s="11">
        <f>LY281-LZ281</f>
        <v/>
      </c>
      <c r="MB281" s="5">
        <f>MA281+2</f>
        <v/>
      </c>
      <c r="MC281" s="6">
        <f>MA281-2</f>
        <v/>
      </c>
      <c r="MD281" s="4">
        <f>LE281</f>
        <v/>
      </c>
      <c r="ME281" s="9">
        <f>IF(MD281=0,1000,MD281+0.75)</f>
        <v/>
      </c>
      <c r="MF281" s="10">
        <f>IF(MD281=0,0,MD281-0.75)</f>
        <v/>
      </c>
      <c r="MG281" s="4">
        <f>((LM281*(LU281+LX281))-((LP281*(LV281+LW281))))</f>
        <v/>
      </c>
      <c r="MH281" s="9">
        <f>MG281*1.2</f>
        <v/>
      </c>
      <c r="MI281" s="10">
        <f>MG281*0.8</f>
        <v/>
      </c>
      <c r="MJ281">
        <f>IFERROR(OT281,"")</f>
        <v/>
      </c>
      <c r="MK281">
        <f>IFERROR(OU281,"")</f>
        <v/>
      </c>
      <c r="ML281">
        <f>IFERROR(OV281,"")</f>
        <v/>
      </c>
      <c r="MM281">
        <f>IFERROR(OW281,"")</f>
        <v/>
      </c>
      <c r="MN281">
        <f>IFERROR(OX281,"")</f>
        <v/>
      </c>
      <c r="MO281">
        <f>IFERROR(OY281,"")</f>
        <v/>
      </c>
      <c r="MP281" s="1">
        <f>COUNTIFS(#REF!,LT281,#REF!,1,#REF!,"&gt;="&amp;MC281,#REF!,"&lt;="&amp;MB281,#REF!,"&lt;="&amp;ME281,#REF!,"&gt;="&amp;MF281,#REF!,"="&amp;KV281,#REF!,"="&amp;KX281)</f>
        <v/>
      </c>
      <c r="MQ281" s="1">
        <f>COUNTIFS(#REF!,LT281,#REF!,0,#REF!,"&gt;="&amp;MC281,#REF!,"&lt;="&amp;MB281,#REF!,"&lt;="&amp;ME281,#REF!,"&gt;="&amp;MF281,#REF!,"="&amp;KV281,#REF!,"="&amp;KX281)</f>
        <v/>
      </c>
      <c r="MR281" s="1">
        <f>COUNTIFS(#REF!,LT281,#REF!,1,#REF!,"&gt;="&amp;MC281,#REF!,"&lt;="&amp;MB281,#REF!,"&lt;="&amp;ME281,#REF!,"&gt;="&amp;MF281,#REF!,"="&amp;KW281,#REF!,"="&amp;KY281)</f>
        <v/>
      </c>
      <c r="MS281" s="1">
        <f>COUNTIFS(#REF!,LT281,#REF!,0,#REF!,"&gt;="&amp;MC281,#REF!,"&lt;="&amp;MB281,#REF!,"&lt;="&amp;ME281,#REF!,"&gt;="&amp;MF281,#REF!,"="&amp;KW281,#REF!,"="&amp;KY281)</f>
        <v/>
      </c>
      <c r="MT281" s="1">
        <f>COUNTIFS(#REF!,LT281,#REF!,1,#REF!,"&gt;="&amp;MI281,#REF!,"&lt;="&amp;MH281,#REF!,"&lt;="&amp;ME281,#REF!,"&gt;="&amp;MF281)</f>
        <v/>
      </c>
      <c r="MU281" s="1">
        <f>COUNTIFS(#REF!,LT281,#REF!,0,#REF!,"&gt;="&amp;MI281,#REF!,"&lt;="&amp;MH281,#REF!,"&lt;="&amp;ME281,#REF!,"&gt;="&amp;MF281)</f>
        <v/>
      </c>
      <c r="MV281" s="1">
        <f>COUNTIFS(#REF!,LT281,#REF!,1,#REF!,"&gt;="&amp;MI281,#REF!,"&lt;="&amp;MH281,#REF!,"="&amp;KZ281,#REF!,"="&amp;LA281,#REF!,"&lt;="&amp;ME281,#REF!,"&gt;="&amp;MF281)</f>
        <v/>
      </c>
      <c r="MW281" s="1">
        <f>COUNTIFS(#REF!,LT281,#REF!,0,#REF!,"&gt;="&amp;MI281,#REF!,"&lt;="&amp;MH281,#REF!,"="&amp;KZ281,#REF!,"="&amp;LA281,#REF!,"&lt;="&amp;ME281,#REF!,"&gt;="&amp;MF281)</f>
        <v/>
      </c>
      <c r="MX281" s="1">
        <f>COUNTIFS(#REF!,LT281,#REF!,1,#REF!,"&gt;="&amp;MC281,#REF!,"&lt;="&amp;MB281,#REF!,"&lt;="&amp;ME281,#REF!,"&gt;="&amp;MF281)</f>
        <v/>
      </c>
      <c r="MY281" s="1">
        <f>COUNTIFS(#REF!,LT281,#REF!,0,#REF!,"&gt;="&amp;MC281,#REF!,"&lt;="&amp;MB281,#REF!,"&lt;="&amp;ME281,#REF!,"&gt;="&amp;MF281)</f>
        <v/>
      </c>
      <c r="MZ281" s="1">
        <f>COUNTIFS(#REF!,LT281,#REF!,1,#REF!,"&lt;="&amp;ME281,#REF!,"&gt;="&amp;MF281,#REF!,"="&amp;KV281,#REF!,"="&amp;KX281)</f>
        <v/>
      </c>
      <c r="NA281" s="1">
        <f>COUNTIFS(#REF!,LT281,#REF!,0,#REF!,"&lt;="&amp;ME281,#REF!,"&gt;="&amp;MF281,#REF!,"="&amp;KV281,#REF!,"="&amp;KX281)</f>
        <v/>
      </c>
      <c r="NB281" s="1">
        <f>COUNTIFS(#REF!,LT281,#REF!,1,#REF!,"&lt;="&amp;ME281,#REF!,"&gt;="&amp;MF281,#REF!,"="&amp;KW281,#REF!,"="&amp;KY281)</f>
        <v/>
      </c>
      <c r="NC281" s="1">
        <f>COUNTIFS(#REF!,LT281,#REF!,0,#REF!,"&lt;="&amp;ME281,#REF!,"&gt;="&amp;MF281,#REF!,"="&amp;KW281,#REF!,"="&amp;KY281)</f>
        <v/>
      </c>
      <c r="ND281" s="1">
        <f>COUNTIFS(#REF!,LT281,#REF!,1,#REF!,"&gt;="&amp;MC281,#REF!,"&lt;="&amp;MB281,#REF!,"&lt;="&amp;ME281,#REF!,"&gt;="&amp;MF281,#REF!,"="&amp;KV281,#REF!,"="&amp;KX281)</f>
        <v/>
      </c>
      <c r="NE281" s="1">
        <f>COUNTIFS(#REF!,LT281,#REF!,0,#REF!,"&gt;="&amp;MC281,#REF!,"&lt;="&amp;MB281,#REF!,"&lt;="&amp;ME281,#REF!,"&gt;="&amp;MF281,#REF!,"="&amp;KV281,#REF!,"="&amp;KX281)</f>
        <v/>
      </c>
      <c r="NF281" s="1">
        <f>COUNTIFS(#REF!,LT281,#REF!,1,#REF!,"&gt;="&amp;MC281,#REF!,"&lt;="&amp;MB281,#REF!,"&lt;="&amp;ME281,#REF!,"&gt;="&amp;MF281,#REF!,"="&amp;KW281,#REF!,"="&amp;KY281)</f>
        <v/>
      </c>
      <c r="NG281" s="1">
        <f>COUNTIFS(#REF!,LT281,#REF!,0,#REF!,"&gt;="&amp;MC281,#REF!,"&lt;="&amp;MB281,#REF!,"&lt;="&amp;ME281,#REF!,"&gt;="&amp;MF281,#REF!,"="&amp;KW281,#REF!,"="&amp;KY281)</f>
        <v/>
      </c>
      <c r="NH281" s="1">
        <f>COUNTIFS(#REF!,LT281,#REF!,1,#REF!,"&gt;="&amp;MC281,#REF!,"&lt;="&amp;MB281,#REF!,"&lt;="&amp;ME281,#REF!,"&gt;="&amp;MF281,#REF!,"="&amp;KZ281,#REF!,"="&amp;LA281)</f>
        <v/>
      </c>
      <c r="NI281" s="1">
        <f>COUNTIFS(#REF!,LT281,#REF!,0,#REF!,"&gt;="&amp;MC281,#REF!,"&lt;="&amp;MB281,#REF!,"&lt;="&amp;ME281,#REF!,"&gt;="&amp;MF281,#REF!,"="&amp;KZ281,#REF!,"="&amp;LA281)</f>
        <v/>
      </c>
      <c r="NJ281" s="1">
        <f>COUNTIFS(#REF!,LT281,#REF!,1,#REF!,"&gt;="&amp;MI281,#REF!,"&lt;="&amp;MH281,#REF!,"&lt;="&amp;ME281,#REF!,"&gt;="&amp;MF281)</f>
        <v/>
      </c>
      <c r="NK281" s="1">
        <f>COUNTIFS(#REF!,LT281,#REF!,0,#REF!,"&gt;="&amp;MI281,#REF!,"&lt;="&amp;MH281,#REF!,"&lt;="&amp;ME281,#REF!,"&gt;="&amp;MF281)</f>
        <v/>
      </c>
      <c r="NL281" s="1">
        <f>COUNTIFS(#REF!,LT281,#REF!,1,#REF!,"&gt;="&amp;MI281,#REF!,"&lt;="&amp;MH281,#REF!,"="&amp;KZ281,#REF!,"="&amp;LA281,#REF!,"&lt;="&amp;ME281,#REF!,"&gt;="&amp;MF281)</f>
        <v/>
      </c>
      <c r="NM281" s="1">
        <f>COUNTIFS(#REF!,LT281,#REF!,0,#REF!,"&gt;="&amp;MI281,#REF!,"&lt;="&amp;MH281,#REF!,"="&amp;KZ281,#REF!,"="&amp;LA281,#REF!,"&lt;="&amp;ME281,#REF!,"&gt;="&amp;MF281)</f>
        <v/>
      </c>
      <c r="NN281" s="1">
        <f>COUNTIFS(#REF!,LT281,#REF!,1,#REF!,"&gt;="&amp;MC281,#REF!,"&lt;="&amp;MB281,#REF!,"&lt;="&amp;ME281,#REF!,"&gt;="&amp;MF281)</f>
        <v/>
      </c>
      <c r="NO281" s="1">
        <f>COUNTIFS(#REF!,LT281,#REF!,0,#REF!,"&gt;="&amp;MC281,#REF!,"&lt;="&amp;MB281,#REF!,"&lt;="&amp;ME281,#REF!,"&gt;="&amp;MF281)</f>
        <v/>
      </c>
      <c r="NP281" s="1">
        <f>COUNTIFS(#REF!,LT281,#REF!,1,#REF!,"&lt;="&amp;ME281,#REF!,"&gt;="&amp;MF281,#REF!,"="&amp;KV281,#REF!,"="&amp;KX281)</f>
        <v/>
      </c>
      <c r="NQ281" s="1">
        <f>COUNTIFS(#REF!,LT281,#REF!,0,#REF!,"&lt;="&amp;ME281,#REF!,"&gt;="&amp;MF281,#REF!,"="&amp;KV281,#REF!,"="&amp;KX281)</f>
        <v/>
      </c>
      <c r="NR281" s="1">
        <f>COUNTIFS(#REF!,LT281,#REF!,1,#REF!,"&lt;="&amp;ME281,#REF!,"&gt;="&amp;MF281,#REF!,"="&amp;KW281,#REF!,"="&amp;KY281)</f>
        <v/>
      </c>
      <c r="NS281" s="1">
        <f>COUNTIFS(#REF!,LT281,#REF!,0,#REF!,"&lt;="&amp;ME281,#REF!,"&gt;="&amp;MF281,#REF!,"="&amp;KW281,#REF!,"="&amp;KY281)</f>
        <v/>
      </c>
      <c r="NT281" s="1">
        <f>MP281+MR281+MT281+MV281+MX281+MZ281+NB281</f>
        <v/>
      </c>
      <c r="NU281" s="1">
        <f>MQ281+MS281+MU281+MW281+MY281+NA281+NC281</f>
        <v/>
      </c>
      <c r="NV281" s="1">
        <f>NT281+NU281</f>
        <v/>
      </c>
      <c r="NW281" s="33">
        <f>NT281/(NT281+NU281)</f>
        <v/>
      </c>
      <c r="NX281" s="3">
        <f>1/NW281</f>
        <v/>
      </c>
      <c r="NY281" s="1">
        <f>LH281</f>
        <v/>
      </c>
      <c r="NZ281" s="79">
        <f>(NW281*((NY281-1)*0.98))-((1-NW281)*1)</f>
        <v/>
      </c>
      <c r="OA281" s="34">
        <f>IF(LR281&lt;0.9,0,IF(AND(LR281&gt;1.1),0,1))</f>
        <v/>
      </c>
      <c r="OB281" s="34">
        <f>IF(LS281&lt;0.9,0,IF(AND(LS281&gt;1.1),0,1))</f>
        <v/>
      </c>
      <c r="OC281" s="32">
        <f>IF(NV281&gt;99,1,0)</f>
        <v/>
      </c>
      <c r="OD281" s="32">
        <f>IF(NZ281&gt;0.0799,1,0)</f>
        <v/>
      </c>
      <c r="OE281" s="32">
        <f>IF(NZ281&gt;OM281,1,0)</f>
        <v/>
      </c>
      <c r="OF281" s="32">
        <f>OC281+OD281+OE281+OA281+OB281</f>
        <v/>
      </c>
      <c r="OG281" s="1">
        <f>ND281+NF281+NH281+NJ281+NL281+NN281+NP281+NR281</f>
        <v/>
      </c>
      <c r="OH281" s="1">
        <f>NE281+NG281+NI281+NK281+NM281+NO281+NQ281+NS281</f>
        <v/>
      </c>
      <c r="OI281" s="1">
        <f>OG281+OH281</f>
        <v/>
      </c>
      <c r="OJ281" s="33">
        <f>OG281/(OG281+OH281)</f>
        <v/>
      </c>
      <c r="OK281" s="3">
        <f>1/OJ281</f>
        <v/>
      </c>
      <c r="OL281" s="1">
        <f>LI281</f>
        <v/>
      </c>
      <c r="OM281" s="79">
        <f>(OJ281*((OL281-1)*0.98))-((1-OJ281)*1)</f>
        <v/>
      </c>
      <c r="ON281" s="34">
        <f>IF(LR281&lt;0.9,0,IF(AND(LR281&gt;1.1),0,1))</f>
        <v/>
      </c>
      <c r="OO281" s="34">
        <f>IF(LS281&lt;0.9,0,IF(AND(LS281&gt;1.1),0,1))</f>
        <v/>
      </c>
      <c r="OP281" s="32">
        <f>IF(OI281&gt;99,1,0)</f>
        <v/>
      </c>
      <c r="OQ281" s="32">
        <f>IF(OM281&gt;0.0799,1,0)</f>
        <v/>
      </c>
      <c r="OR281" s="32">
        <f>IF(OM281&gt;OZ281,1,0)</f>
        <v/>
      </c>
      <c r="OS281" s="32">
        <f>OP281+OQ281+OR281+ON281+OO281</f>
        <v/>
      </c>
      <c r="OT281">
        <f>IF(OF281=5,"BackHome0-0",IF(AND(OS281=5),"BackAway0-0",""))</f>
        <v/>
      </c>
      <c r="OU281">
        <f>IF(OF281=5,KN281,IF(AND(OS281=5),KO281,""))</f>
        <v/>
      </c>
      <c r="OV281">
        <f>IF(OF281=5,"Match Odds",IF(AND(OS281=5),"Match Odds",""))</f>
        <v/>
      </c>
      <c r="OW281">
        <f>IF(OF281=5,KP281,IF(AND(OS281=5),KP281,""))</f>
        <v/>
      </c>
      <c r="OX281">
        <f>IF(OF281=5,"MATCH_ODDS",IF(AND(OS281=5),"MATCH_ODDS",""))</f>
        <v/>
      </c>
      <c r="OY281">
        <f>IF(OF281=5,"BACK",IF(AND(OS281=5),"BACK",""))</f>
        <v/>
      </c>
    </row>
    <row r="282" ht="16.5" customHeight="1" thickBot="1" thickTop="1">
      <c r="A282" s="2" t="n"/>
      <c r="KN282" s="1">
        <f>IF(INDEX(#REF!,MATCH('HT 0-0'!D282,#REF!,0))=INDEX(#REF!,MATCH('HT 0-0'!D282,#REF!,0)),INDEX(#REF!,MATCH('HT 0-0'!D282,#REF!,0)),"ERROR")</f>
        <v/>
      </c>
      <c r="KO282" s="1">
        <f>IF(INDEX(#REF!,MATCH('HT 0-0'!E282,#REF!,0))=INDEX(#REF!,MATCH('HT 0-0'!E282,#REF!,0)),INDEX(#REF!,MATCH('HT 0-0'!E282,#REF!,0)),"ERROR")</f>
        <v/>
      </c>
      <c r="KP282" s="1">
        <f>KN282&amp;" v "&amp;KO282</f>
        <v/>
      </c>
      <c r="KQ282">
        <f>B282&amp;"_"&amp;C282</f>
        <v/>
      </c>
      <c r="KR282" s="1">
        <f>IF((HW282/KK282)&lt;0.335,"G",IF((HW282/KK282)&gt;0.67,"R","A"))</f>
        <v/>
      </c>
      <c r="KS282" s="1">
        <f>IF((HX282/KK282)&lt;0.335,"G",IF((HX282/KK282)&gt;0.67,"R","A"))</f>
        <v/>
      </c>
      <c r="KT282" s="1">
        <f>IF((IH282/KK282)&lt;0.335,"G",IF((IH282/KK282)&gt;0.67,"R","A"))</f>
        <v/>
      </c>
      <c r="KU282" s="1">
        <f>IF((II282/KK282)&lt;0.335,"G",IF((II282/KK282)&gt;0.67,"R","A"))</f>
        <v/>
      </c>
      <c r="KV282" s="1">
        <f>IF((HZ282/KK282)&lt;0.335,"G",IF((HZ282/KK282)&gt;0.67,"R","A"))</f>
        <v/>
      </c>
      <c r="KW282" s="1">
        <f>IF((HY282/KK282)&lt;0.335,"G",IF((HY282/KK282)&gt;0.67,"R","A"))</f>
        <v/>
      </c>
      <c r="KX282" s="1">
        <f>IF((IK282/KK282)&lt;0.335,"G",IF((IK282/KK282)&gt;0.67,"R","A"))</f>
        <v/>
      </c>
      <c r="KY282" s="1">
        <f>IF((IJ282/KK282)&lt;0.335,"G",IF((IJ282/KK282)&gt;0.67,"R","A"))</f>
        <v/>
      </c>
      <c r="KZ282" s="1">
        <f>IF((HQ282/KK282)&lt;0.335,"G",IF((HQ282/KK282)&gt;0.67,"R","A"))</f>
        <v/>
      </c>
      <c r="LA282" s="1">
        <f>IF((IB282/KK282)&lt;0.335,"G",IF((IB282/KK282)&gt;0.67,"R","A"))</f>
        <v/>
      </c>
      <c r="LB282">
        <f>IF(LQ282="0-0",INDEX(Scrape!#REF!,MATCH('HT 0-0'!KP282,Scrape!$B:$B,0)),"")</f>
        <v/>
      </c>
      <c r="LC282">
        <f>IF(LQ282="0-0",INDEX(Scrape!$A:$A,MATCH('HT 0-0'!KP282,Scrape!$B:$B,0)),"")</f>
        <v/>
      </c>
      <c r="LD282">
        <f>IF(LQ282="0-0",INDEX(Scrape!$B:$B,MATCH('HT 0-0'!KP282,Scrape!$B:$B,0)),"")</f>
        <v/>
      </c>
      <c r="LE282">
        <f>IF(LQ282="0-0",INDEX(Scrape!$C:$C,MATCH('HT 0-0'!KP282,Scrape!$B:$B,0)),"")</f>
        <v/>
      </c>
      <c r="LF282">
        <f>IF(LQ282="0-0",INDEX(Scrape!$D:$D,MATCH('HT 0-0'!KP282,Scrape!$B:$B,0)),"")</f>
        <v/>
      </c>
      <c r="LG282">
        <f>IF(LQ282="0-0",INDEX(Scrape!$E:$E,MATCH('HT 0-0'!KP282,Scrape!$B:$B,0)),"")</f>
        <v/>
      </c>
      <c r="LH282">
        <f>IF(LQ282="0-0",INDEX(Scrape!$F:$F,MATCH('HT 0-0'!KP282,Scrape!$B:$B,0)),"")</f>
        <v/>
      </c>
      <c r="LI282">
        <f>IF(LQ282="0-0",INDEX(Scrape!$G:$G,MATCH('HT 0-0'!KP282,Scrape!$B:$B,0)),"")</f>
        <v/>
      </c>
      <c r="LJ282">
        <f>IF(LQ282="0-0",INDEX(Scrape!$H:$H,MATCH('HT 0-0'!KP282,Scrape!$B:$B,0)),"")</f>
        <v/>
      </c>
      <c r="LK282">
        <f>IF(LQ282="0-0",INDEX(Scrape!$I:$I,MATCH('HT 0-0'!KP282,Scrape!$B:$B,0)),"")</f>
        <v/>
      </c>
      <c r="LL282">
        <f>IF(LQ282="0-0",INDEX(Scrape!$J:$J,MATCH('HT 0-0'!KP282,Scrape!$B:$B,0)),"")</f>
        <v/>
      </c>
      <c r="LM282">
        <f>IF(LQ282="0-0",INDEX(Scrape!$K:$K,MATCH('HT 0-0'!KP282,Scrape!$B:$B,0)),"")</f>
        <v/>
      </c>
      <c r="LN282">
        <f>IF(LQ282="0-0",INDEX(Scrape!$L:$L,MATCH('HT 0-0'!KP282,Scrape!$B:$B,0)),"")</f>
        <v/>
      </c>
      <c r="LO282">
        <f>IF(LQ282="0-0",INDEX(Scrape!$M:$M,MATCH('HT 0-0'!KP282,Scrape!$B:$B,0)),"")</f>
        <v/>
      </c>
      <c r="LP282">
        <f>IF(LQ282="0-0",INDEX(Scrape!$N:$N,MATCH('HT 0-0'!KP282,Scrape!$B:$B,0)),"")</f>
        <v/>
      </c>
      <c r="LQ282">
        <f>INDEX(Scrape!$O:$O,MATCH('HT 0-0'!KP282,Scrape!$B:$B,0))</f>
        <v/>
      </c>
      <c r="LR282">
        <f>(1/LJ282)+(1/LI282)+(1/LH282)</f>
        <v/>
      </c>
      <c r="LS282">
        <f>(1/LG282)+(1/LF282)+(1/LE282)</f>
        <v/>
      </c>
      <c r="LT282" s="8">
        <f>IF(INDEX(#REF!,MATCH(KQ282,#REF!,0))=INDEX(#REF!,MATCH(KQ282,#REF!,0)),INDEX(#REF!,MATCH(KQ282,#REF!,0)),"ERROR")</f>
        <v/>
      </c>
      <c r="LU282" s="4">
        <f>IF(KR282="G",2,IF(KR282="R",0.5,IF(KR282="A",1)))</f>
        <v/>
      </c>
      <c r="LV282" s="4">
        <f>IF(KS282="G",0.5,IF(KS282="R",2,IF(KS282="A",1)))</f>
        <v/>
      </c>
      <c r="LW282" s="4">
        <f>IF(KT282="G",2,IF(KT282="R",0.5,IF(KT282="A",1)))</f>
        <v/>
      </c>
      <c r="LX282" s="4">
        <f>IF(KU282="G",0.5,IF(KU282="R",2,IF(KU282="A",1)))</f>
        <v/>
      </c>
      <c r="LY282" s="7">
        <f>(LK282*(LU282+LX282)+(LL282*(LU282+LX282)))</f>
        <v/>
      </c>
      <c r="LZ282" s="7">
        <f>(LN282*(LV282+LW282)+(LO282*(LV282+LW282)))</f>
        <v/>
      </c>
      <c r="MA282" s="11">
        <f>LY282-LZ282</f>
        <v/>
      </c>
      <c r="MB282" s="5">
        <f>MA282+2</f>
        <v/>
      </c>
      <c r="MC282" s="6">
        <f>MA282-2</f>
        <v/>
      </c>
      <c r="MD282" s="4">
        <f>LE282</f>
        <v/>
      </c>
      <c r="ME282" s="9">
        <f>IF(MD282=0,1000,MD282+0.75)</f>
        <v/>
      </c>
      <c r="MF282" s="10">
        <f>IF(MD282=0,0,MD282-0.75)</f>
        <v/>
      </c>
      <c r="MG282" s="4">
        <f>((LM282*(LU282+LX282))-((LP282*(LV282+LW282))))</f>
        <v/>
      </c>
      <c r="MH282" s="9">
        <f>MG282*1.2</f>
        <v/>
      </c>
      <c r="MI282" s="10">
        <f>MG282*0.8</f>
        <v/>
      </c>
      <c r="MJ282">
        <f>IFERROR(OT282,"")</f>
        <v/>
      </c>
      <c r="MK282">
        <f>IFERROR(OU282,"")</f>
        <v/>
      </c>
      <c r="ML282">
        <f>IFERROR(OV282,"")</f>
        <v/>
      </c>
      <c r="MM282">
        <f>IFERROR(OW282,"")</f>
        <v/>
      </c>
      <c r="MN282">
        <f>IFERROR(OX282,"")</f>
        <v/>
      </c>
      <c r="MO282">
        <f>IFERROR(OY282,"")</f>
        <v/>
      </c>
      <c r="MP282" s="1">
        <f>COUNTIFS(#REF!,LT282,#REF!,1,#REF!,"&gt;="&amp;MC282,#REF!,"&lt;="&amp;MB282,#REF!,"&lt;="&amp;ME282,#REF!,"&gt;="&amp;MF282,#REF!,"="&amp;KV282,#REF!,"="&amp;KX282)</f>
        <v/>
      </c>
      <c r="MQ282" s="1">
        <f>COUNTIFS(#REF!,LT282,#REF!,0,#REF!,"&gt;="&amp;MC282,#REF!,"&lt;="&amp;MB282,#REF!,"&lt;="&amp;ME282,#REF!,"&gt;="&amp;MF282,#REF!,"="&amp;KV282,#REF!,"="&amp;KX282)</f>
        <v/>
      </c>
      <c r="MR282" s="1">
        <f>COUNTIFS(#REF!,LT282,#REF!,1,#REF!,"&gt;="&amp;MC282,#REF!,"&lt;="&amp;MB282,#REF!,"&lt;="&amp;ME282,#REF!,"&gt;="&amp;MF282,#REF!,"="&amp;KW282,#REF!,"="&amp;KY282)</f>
        <v/>
      </c>
      <c r="MS282" s="1">
        <f>COUNTIFS(#REF!,LT282,#REF!,0,#REF!,"&gt;="&amp;MC282,#REF!,"&lt;="&amp;MB282,#REF!,"&lt;="&amp;ME282,#REF!,"&gt;="&amp;MF282,#REF!,"="&amp;KW282,#REF!,"="&amp;KY282)</f>
        <v/>
      </c>
      <c r="MT282" s="1">
        <f>COUNTIFS(#REF!,LT282,#REF!,1,#REF!,"&gt;="&amp;MI282,#REF!,"&lt;="&amp;MH282,#REF!,"&lt;="&amp;ME282,#REF!,"&gt;="&amp;MF282)</f>
        <v/>
      </c>
      <c r="MU282" s="1">
        <f>COUNTIFS(#REF!,LT282,#REF!,0,#REF!,"&gt;="&amp;MI282,#REF!,"&lt;="&amp;MH282,#REF!,"&lt;="&amp;ME282,#REF!,"&gt;="&amp;MF282)</f>
        <v/>
      </c>
      <c r="MV282" s="1">
        <f>COUNTIFS(#REF!,LT282,#REF!,1,#REF!,"&gt;="&amp;MI282,#REF!,"&lt;="&amp;MH282,#REF!,"="&amp;KZ282,#REF!,"="&amp;LA282,#REF!,"&lt;="&amp;ME282,#REF!,"&gt;="&amp;MF282)</f>
        <v/>
      </c>
      <c r="MW282" s="1">
        <f>COUNTIFS(#REF!,LT282,#REF!,0,#REF!,"&gt;="&amp;MI282,#REF!,"&lt;="&amp;MH282,#REF!,"="&amp;KZ282,#REF!,"="&amp;LA282,#REF!,"&lt;="&amp;ME282,#REF!,"&gt;="&amp;MF282)</f>
        <v/>
      </c>
      <c r="MX282" s="1">
        <f>COUNTIFS(#REF!,LT282,#REF!,1,#REF!,"&gt;="&amp;MC282,#REF!,"&lt;="&amp;MB282,#REF!,"&lt;="&amp;ME282,#REF!,"&gt;="&amp;MF282)</f>
        <v/>
      </c>
      <c r="MY282" s="1">
        <f>COUNTIFS(#REF!,LT282,#REF!,0,#REF!,"&gt;="&amp;MC282,#REF!,"&lt;="&amp;MB282,#REF!,"&lt;="&amp;ME282,#REF!,"&gt;="&amp;MF282)</f>
        <v/>
      </c>
      <c r="MZ282" s="1">
        <f>COUNTIFS(#REF!,LT282,#REF!,1,#REF!,"&lt;="&amp;ME282,#REF!,"&gt;="&amp;MF282,#REF!,"="&amp;KV282,#REF!,"="&amp;KX282)</f>
        <v/>
      </c>
      <c r="NA282" s="1">
        <f>COUNTIFS(#REF!,LT282,#REF!,0,#REF!,"&lt;="&amp;ME282,#REF!,"&gt;="&amp;MF282,#REF!,"="&amp;KV282,#REF!,"="&amp;KX282)</f>
        <v/>
      </c>
      <c r="NB282" s="1">
        <f>COUNTIFS(#REF!,LT282,#REF!,1,#REF!,"&lt;="&amp;ME282,#REF!,"&gt;="&amp;MF282,#REF!,"="&amp;KW282,#REF!,"="&amp;KY282)</f>
        <v/>
      </c>
      <c r="NC282" s="1">
        <f>COUNTIFS(#REF!,LT282,#REF!,0,#REF!,"&lt;="&amp;ME282,#REF!,"&gt;="&amp;MF282,#REF!,"="&amp;KW282,#REF!,"="&amp;KY282)</f>
        <v/>
      </c>
      <c r="ND282" s="1">
        <f>COUNTIFS(#REF!,LT282,#REF!,1,#REF!,"&gt;="&amp;MC282,#REF!,"&lt;="&amp;MB282,#REF!,"&lt;="&amp;ME282,#REF!,"&gt;="&amp;MF282,#REF!,"="&amp;KV282,#REF!,"="&amp;KX282)</f>
        <v/>
      </c>
      <c r="NE282" s="1">
        <f>COUNTIFS(#REF!,LT282,#REF!,0,#REF!,"&gt;="&amp;MC282,#REF!,"&lt;="&amp;MB282,#REF!,"&lt;="&amp;ME282,#REF!,"&gt;="&amp;MF282,#REF!,"="&amp;KV282,#REF!,"="&amp;KX282)</f>
        <v/>
      </c>
      <c r="NF282" s="1">
        <f>COUNTIFS(#REF!,LT282,#REF!,1,#REF!,"&gt;="&amp;MC282,#REF!,"&lt;="&amp;MB282,#REF!,"&lt;="&amp;ME282,#REF!,"&gt;="&amp;MF282,#REF!,"="&amp;KW282,#REF!,"="&amp;KY282)</f>
        <v/>
      </c>
      <c r="NG282" s="1">
        <f>COUNTIFS(#REF!,LT282,#REF!,0,#REF!,"&gt;="&amp;MC282,#REF!,"&lt;="&amp;MB282,#REF!,"&lt;="&amp;ME282,#REF!,"&gt;="&amp;MF282,#REF!,"="&amp;KW282,#REF!,"="&amp;KY282)</f>
        <v/>
      </c>
      <c r="NH282" s="1">
        <f>COUNTIFS(#REF!,LT282,#REF!,1,#REF!,"&gt;="&amp;MC282,#REF!,"&lt;="&amp;MB282,#REF!,"&lt;="&amp;ME282,#REF!,"&gt;="&amp;MF282,#REF!,"="&amp;KZ282,#REF!,"="&amp;LA282)</f>
        <v/>
      </c>
      <c r="NI282" s="1">
        <f>COUNTIFS(#REF!,LT282,#REF!,0,#REF!,"&gt;="&amp;MC282,#REF!,"&lt;="&amp;MB282,#REF!,"&lt;="&amp;ME282,#REF!,"&gt;="&amp;MF282,#REF!,"="&amp;KZ282,#REF!,"="&amp;LA282)</f>
        <v/>
      </c>
      <c r="NJ282" s="1">
        <f>COUNTIFS(#REF!,LT282,#REF!,1,#REF!,"&gt;="&amp;MI282,#REF!,"&lt;="&amp;MH282,#REF!,"&lt;="&amp;ME282,#REF!,"&gt;="&amp;MF282)</f>
        <v/>
      </c>
      <c r="NK282" s="1">
        <f>COUNTIFS(#REF!,LT282,#REF!,0,#REF!,"&gt;="&amp;MI282,#REF!,"&lt;="&amp;MH282,#REF!,"&lt;="&amp;ME282,#REF!,"&gt;="&amp;MF282)</f>
        <v/>
      </c>
      <c r="NL282" s="1">
        <f>COUNTIFS(#REF!,LT282,#REF!,1,#REF!,"&gt;="&amp;MI282,#REF!,"&lt;="&amp;MH282,#REF!,"="&amp;KZ282,#REF!,"="&amp;LA282,#REF!,"&lt;="&amp;ME282,#REF!,"&gt;="&amp;MF282)</f>
        <v/>
      </c>
      <c r="NM282" s="1">
        <f>COUNTIFS(#REF!,LT282,#REF!,0,#REF!,"&gt;="&amp;MI282,#REF!,"&lt;="&amp;MH282,#REF!,"="&amp;KZ282,#REF!,"="&amp;LA282,#REF!,"&lt;="&amp;ME282,#REF!,"&gt;="&amp;MF282)</f>
        <v/>
      </c>
      <c r="NN282" s="1">
        <f>COUNTIFS(#REF!,LT282,#REF!,1,#REF!,"&gt;="&amp;MC282,#REF!,"&lt;="&amp;MB282,#REF!,"&lt;="&amp;ME282,#REF!,"&gt;="&amp;MF282)</f>
        <v/>
      </c>
      <c r="NO282" s="1">
        <f>COUNTIFS(#REF!,LT282,#REF!,0,#REF!,"&gt;="&amp;MC282,#REF!,"&lt;="&amp;MB282,#REF!,"&lt;="&amp;ME282,#REF!,"&gt;="&amp;MF282)</f>
        <v/>
      </c>
      <c r="NP282" s="1">
        <f>COUNTIFS(#REF!,LT282,#REF!,1,#REF!,"&lt;="&amp;ME282,#REF!,"&gt;="&amp;MF282,#REF!,"="&amp;KV282,#REF!,"="&amp;KX282)</f>
        <v/>
      </c>
      <c r="NQ282" s="1">
        <f>COUNTIFS(#REF!,LT282,#REF!,0,#REF!,"&lt;="&amp;ME282,#REF!,"&gt;="&amp;MF282,#REF!,"="&amp;KV282,#REF!,"="&amp;KX282)</f>
        <v/>
      </c>
      <c r="NR282" s="1">
        <f>COUNTIFS(#REF!,LT282,#REF!,1,#REF!,"&lt;="&amp;ME282,#REF!,"&gt;="&amp;MF282,#REF!,"="&amp;KW282,#REF!,"="&amp;KY282)</f>
        <v/>
      </c>
      <c r="NS282" s="1">
        <f>COUNTIFS(#REF!,LT282,#REF!,0,#REF!,"&lt;="&amp;ME282,#REF!,"&gt;="&amp;MF282,#REF!,"="&amp;KW282,#REF!,"="&amp;KY282)</f>
        <v/>
      </c>
      <c r="NT282" s="1">
        <f>MP282+MR282+MT282+MV282+MX282+MZ282+NB282</f>
        <v/>
      </c>
      <c r="NU282" s="1">
        <f>MQ282+MS282+MU282+MW282+MY282+NA282+NC282</f>
        <v/>
      </c>
      <c r="NV282" s="1">
        <f>NT282+NU282</f>
        <v/>
      </c>
      <c r="NW282" s="33">
        <f>NT282/(NT282+NU282)</f>
        <v/>
      </c>
      <c r="NX282" s="3">
        <f>1/NW282</f>
        <v/>
      </c>
      <c r="NY282" s="1">
        <f>LH282</f>
        <v/>
      </c>
      <c r="NZ282" s="79">
        <f>(NW282*((NY282-1)*0.98))-((1-NW282)*1)</f>
        <v/>
      </c>
      <c r="OA282" s="34">
        <f>IF(LR282&lt;0.9,0,IF(AND(LR282&gt;1.1),0,1))</f>
        <v/>
      </c>
      <c r="OB282" s="34">
        <f>IF(LS282&lt;0.9,0,IF(AND(LS282&gt;1.1),0,1))</f>
        <v/>
      </c>
      <c r="OC282" s="32">
        <f>IF(NV282&gt;99,1,0)</f>
        <v/>
      </c>
      <c r="OD282" s="32">
        <f>IF(NZ282&gt;0.0799,1,0)</f>
        <v/>
      </c>
      <c r="OE282" s="32">
        <f>IF(NZ282&gt;OM282,1,0)</f>
        <v/>
      </c>
      <c r="OF282" s="32">
        <f>OC282+OD282+OE282+OA282+OB282</f>
        <v/>
      </c>
      <c r="OG282" s="1">
        <f>ND282+NF282+NH282+NJ282+NL282+NN282+NP282+NR282</f>
        <v/>
      </c>
      <c r="OH282" s="1">
        <f>NE282+NG282+NI282+NK282+NM282+NO282+NQ282+NS282</f>
        <v/>
      </c>
      <c r="OI282" s="1">
        <f>OG282+OH282</f>
        <v/>
      </c>
      <c r="OJ282" s="33">
        <f>OG282/(OG282+OH282)</f>
        <v/>
      </c>
      <c r="OK282" s="3">
        <f>1/OJ282</f>
        <v/>
      </c>
      <c r="OL282" s="1">
        <f>LI282</f>
        <v/>
      </c>
      <c r="OM282" s="79">
        <f>(OJ282*((OL282-1)*0.98))-((1-OJ282)*1)</f>
        <v/>
      </c>
      <c r="ON282" s="34">
        <f>IF(LR282&lt;0.9,0,IF(AND(LR282&gt;1.1),0,1))</f>
        <v/>
      </c>
      <c r="OO282" s="34">
        <f>IF(LS282&lt;0.9,0,IF(AND(LS282&gt;1.1),0,1))</f>
        <v/>
      </c>
      <c r="OP282" s="32">
        <f>IF(OI282&gt;99,1,0)</f>
        <v/>
      </c>
      <c r="OQ282" s="32">
        <f>IF(OM282&gt;0.0799,1,0)</f>
        <v/>
      </c>
      <c r="OR282" s="32">
        <f>IF(OM282&gt;OZ282,1,0)</f>
        <v/>
      </c>
      <c r="OS282" s="32">
        <f>OP282+OQ282+OR282+ON282+OO282</f>
        <v/>
      </c>
      <c r="OT282">
        <f>IF(OF282=5,"BackHome0-0",IF(AND(OS282=5),"BackAway0-0",""))</f>
        <v/>
      </c>
      <c r="OU282">
        <f>IF(OF282=5,KN282,IF(AND(OS282=5),KO282,""))</f>
        <v/>
      </c>
      <c r="OV282">
        <f>IF(OF282=5,"Match Odds",IF(AND(OS282=5),"Match Odds",""))</f>
        <v/>
      </c>
      <c r="OW282">
        <f>IF(OF282=5,KP282,IF(AND(OS282=5),KP282,""))</f>
        <v/>
      </c>
      <c r="OX282">
        <f>IF(OF282=5,"MATCH_ODDS",IF(AND(OS282=5),"MATCH_ODDS",""))</f>
        <v/>
      </c>
      <c r="OY282">
        <f>IF(OF282=5,"BACK",IF(AND(OS282=5),"BACK",""))</f>
        <v/>
      </c>
    </row>
    <row r="283" ht="16.5" customHeight="1" thickBot="1" thickTop="1">
      <c r="A283" s="2" t="n"/>
      <c r="KN283" s="1">
        <f>IF(INDEX(#REF!,MATCH('HT 0-0'!D283,#REF!,0))=INDEX(#REF!,MATCH('HT 0-0'!D283,#REF!,0)),INDEX(#REF!,MATCH('HT 0-0'!D283,#REF!,0)),"ERROR")</f>
        <v/>
      </c>
      <c r="KO283" s="1">
        <f>IF(INDEX(#REF!,MATCH('HT 0-0'!E283,#REF!,0))=INDEX(#REF!,MATCH('HT 0-0'!E283,#REF!,0)),INDEX(#REF!,MATCH('HT 0-0'!E283,#REF!,0)),"ERROR")</f>
        <v/>
      </c>
      <c r="KP283" s="1">
        <f>KN283&amp;" v "&amp;KO283</f>
        <v/>
      </c>
      <c r="KQ283">
        <f>B283&amp;"_"&amp;C283</f>
        <v/>
      </c>
      <c r="KR283" s="1">
        <f>IF((HW283/KK283)&lt;0.335,"G",IF((HW283/KK283)&gt;0.67,"R","A"))</f>
        <v/>
      </c>
      <c r="KS283" s="1">
        <f>IF((HX283/KK283)&lt;0.335,"G",IF((HX283/KK283)&gt;0.67,"R","A"))</f>
        <v/>
      </c>
      <c r="KT283" s="1">
        <f>IF((IH283/KK283)&lt;0.335,"G",IF((IH283/KK283)&gt;0.67,"R","A"))</f>
        <v/>
      </c>
      <c r="KU283" s="1">
        <f>IF((II283/KK283)&lt;0.335,"G",IF((II283/KK283)&gt;0.67,"R","A"))</f>
        <v/>
      </c>
      <c r="KV283" s="1">
        <f>IF((HZ283/KK283)&lt;0.335,"G",IF((HZ283/KK283)&gt;0.67,"R","A"))</f>
        <v/>
      </c>
      <c r="KW283" s="1">
        <f>IF((HY283/KK283)&lt;0.335,"G",IF((HY283/KK283)&gt;0.67,"R","A"))</f>
        <v/>
      </c>
      <c r="KX283" s="1">
        <f>IF((IK283/KK283)&lt;0.335,"G",IF((IK283/KK283)&gt;0.67,"R","A"))</f>
        <v/>
      </c>
      <c r="KY283" s="1">
        <f>IF((IJ283/KK283)&lt;0.335,"G",IF((IJ283/KK283)&gt;0.67,"R","A"))</f>
        <v/>
      </c>
      <c r="KZ283" s="1">
        <f>IF((HQ283/KK283)&lt;0.335,"G",IF((HQ283/KK283)&gt;0.67,"R","A"))</f>
        <v/>
      </c>
      <c r="LA283" s="1">
        <f>IF((IB283/KK283)&lt;0.335,"G",IF((IB283/KK283)&gt;0.67,"R","A"))</f>
        <v/>
      </c>
      <c r="LB283">
        <f>IF(LQ283="0-0",INDEX(Scrape!#REF!,MATCH('HT 0-0'!KP283,Scrape!$B:$B,0)),"")</f>
        <v/>
      </c>
      <c r="LC283">
        <f>IF(LQ283="0-0",INDEX(Scrape!$A:$A,MATCH('HT 0-0'!KP283,Scrape!$B:$B,0)),"")</f>
        <v/>
      </c>
      <c r="LD283">
        <f>IF(LQ283="0-0",INDEX(Scrape!$B:$B,MATCH('HT 0-0'!KP283,Scrape!$B:$B,0)),"")</f>
        <v/>
      </c>
      <c r="LE283">
        <f>IF(LQ283="0-0",INDEX(Scrape!$C:$C,MATCH('HT 0-0'!KP283,Scrape!$B:$B,0)),"")</f>
        <v/>
      </c>
      <c r="LF283">
        <f>IF(LQ283="0-0",INDEX(Scrape!$D:$D,MATCH('HT 0-0'!KP283,Scrape!$B:$B,0)),"")</f>
        <v/>
      </c>
      <c r="LG283">
        <f>IF(LQ283="0-0",INDEX(Scrape!$E:$E,MATCH('HT 0-0'!KP283,Scrape!$B:$B,0)),"")</f>
        <v/>
      </c>
      <c r="LH283">
        <f>IF(LQ283="0-0",INDEX(Scrape!$F:$F,MATCH('HT 0-0'!KP283,Scrape!$B:$B,0)),"")</f>
        <v/>
      </c>
      <c r="LI283">
        <f>IF(LQ283="0-0",INDEX(Scrape!$G:$G,MATCH('HT 0-0'!KP283,Scrape!$B:$B,0)),"")</f>
        <v/>
      </c>
      <c r="LJ283">
        <f>IF(LQ283="0-0",INDEX(Scrape!$H:$H,MATCH('HT 0-0'!KP283,Scrape!$B:$B,0)),"")</f>
        <v/>
      </c>
      <c r="LK283">
        <f>IF(LQ283="0-0",INDEX(Scrape!$I:$I,MATCH('HT 0-0'!KP283,Scrape!$B:$B,0)),"")</f>
        <v/>
      </c>
      <c r="LL283">
        <f>IF(LQ283="0-0",INDEX(Scrape!$J:$J,MATCH('HT 0-0'!KP283,Scrape!$B:$B,0)),"")</f>
        <v/>
      </c>
      <c r="LM283">
        <f>IF(LQ283="0-0",INDEX(Scrape!$K:$K,MATCH('HT 0-0'!KP283,Scrape!$B:$B,0)),"")</f>
        <v/>
      </c>
      <c r="LN283">
        <f>IF(LQ283="0-0",INDEX(Scrape!$L:$L,MATCH('HT 0-0'!KP283,Scrape!$B:$B,0)),"")</f>
        <v/>
      </c>
      <c r="LO283">
        <f>IF(LQ283="0-0",INDEX(Scrape!$M:$M,MATCH('HT 0-0'!KP283,Scrape!$B:$B,0)),"")</f>
        <v/>
      </c>
      <c r="LP283">
        <f>IF(LQ283="0-0",INDEX(Scrape!$N:$N,MATCH('HT 0-0'!KP283,Scrape!$B:$B,0)),"")</f>
        <v/>
      </c>
      <c r="LQ283">
        <f>INDEX(Scrape!$O:$O,MATCH('HT 0-0'!KP283,Scrape!$B:$B,0))</f>
        <v/>
      </c>
      <c r="LR283">
        <f>(1/LJ283)+(1/LI283)+(1/LH283)</f>
        <v/>
      </c>
      <c r="LS283">
        <f>(1/LG283)+(1/LF283)+(1/LE283)</f>
        <v/>
      </c>
      <c r="LT283" s="8">
        <f>IF(INDEX(#REF!,MATCH(KQ283,#REF!,0))=INDEX(#REF!,MATCH(KQ283,#REF!,0)),INDEX(#REF!,MATCH(KQ283,#REF!,0)),"ERROR")</f>
        <v/>
      </c>
      <c r="LU283" s="4">
        <f>IF(KR283="G",2,IF(KR283="R",0.5,IF(KR283="A",1)))</f>
        <v/>
      </c>
      <c r="LV283" s="4">
        <f>IF(KS283="G",0.5,IF(KS283="R",2,IF(KS283="A",1)))</f>
        <v/>
      </c>
      <c r="LW283" s="4">
        <f>IF(KT283="G",2,IF(KT283="R",0.5,IF(KT283="A",1)))</f>
        <v/>
      </c>
      <c r="LX283" s="4">
        <f>IF(KU283="G",0.5,IF(KU283="R",2,IF(KU283="A",1)))</f>
        <v/>
      </c>
      <c r="LY283" s="7">
        <f>(LK283*(LU283+LX283)+(LL283*(LU283+LX283)))</f>
        <v/>
      </c>
      <c r="LZ283" s="7">
        <f>(LN283*(LV283+LW283)+(LO283*(LV283+LW283)))</f>
        <v/>
      </c>
      <c r="MA283" s="11">
        <f>LY283-LZ283</f>
        <v/>
      </c>
      <c r="MB283" s="5">
        <f>MA283+2</f>
        <v/>
      </c>
      <c r="MC283" s="6">
        <f>MA283-2</f>
        <v/>
      </c>
      <c r="MD283" s="4">
        <f>LE283</f>
        <v/>
      </c>
      <c r="ME283" s="9">
        <f>IF(MD283=0,1000,MD283+0.75)</f>
        <v/>
      </c>
      <c r="MF283" s="10">
        <f>IF(MD283=0,0,MD283-0.75)</f>
        <v/>
      </c>
      <c r="MG283" s="4">
        <f>((LM283*(LU283+LX283))-((LP283*(LV283+LW283))))</f>
        <v/>
      </c>
      <c r="MH283" s="9">
        <f>MG283*1.2</f>
        <v/>
      </c>
      <c r="MI283" s="10">
        <f>MG283*0.8</f>
        <v/>
      </c>
      <c r="MJ283">
        <f>IFERROR(OT283,"")</f>
        <v/>
      </c>
      <c r="MK283">
        <f>IFERROR(OU283,"")</f>
        <v/>
      </c>
      <c r="ML283">
        <f>IFERROR(OV283,"")</f>
        <v/>
      </c>
      <c r="MM283">
        <f>IFERROR(OW283,"")</f>
        <v/>
      </c>
      <c r="MN283">
        <f>IFERROR(OX283,"")</f>
        <v/>
      </c>
      <c r="MO283">
        <f>IFERROR(OY283,"")</f>
        <v/>
      </c>
      <c r="MP283" s="1">
        <f>COUNTIFS(#REF!,LT283,#REF!,1,#REF!,"&gt;="&amp;MC283,#REF!,"&lt;="&amp;MB283,#REF!,"&lt;="&amp;ME283,#REF!,"&gt;="&amp;MF283,#REF!,"="&amp;KV283,#REF!,"="&amp;KX283)</f>
        <v/>
      </c>
      <c r="MQ283" s="1">
        <f>COUNTIFS(#REF!,LT283,#REF!,0,#REF!,"&gt;="&amp;MC283,#REF!,"&lt;="&amp;MB283,#REF!,"&lt;="&amp;ME283,#REF!,"&gt;="&amp;MF283,#REF!,"="&amp;KV283,#REF!,"="&amp;KX283)</f>
        <v/>
      </c>
      <c r="MR283" s="1">
        <f>COUNTIFS(#REF!,LT283,#REF!,1,#REF!,"&gt;="&amp;MC283,#REF!,"&lt;="&amp;MB283,#REF!,"&lt;="&amp;ME283,#REF!,"&gt;="&amp;MF283,#REF!,"="&amp;KW283,#REF!,"="&amp;KY283)</f>
        <v/>
      </c>
      <c r="MS283" s="1">
        <f>COUNTIFS(#REF!,LT283,#REF!,0,#REF!,"&gt;="&amp;MC283,#REF!,"&lt;="&amp;MB283,#REF!,"&lt;="&amp;ME283,#REF!,"&gt;="&amp;MF283,#REF!,"="&amp;KW283,#REF!,"="&amp;KY283)</f>
        <v/>
      </c>
      <c r="MT283" s="1">
        <f>COUNTIFS(#REF!,LT283,#REF!,1,#REF!,"&gt;="&amp;MI283,#REF!,"&lt;="&amp;MH283,#REF!,"&lt;="&amp;ME283,#REF!,"&gt;="&amp;MF283)</f>
        <v/>
      </c>
      <c r="MU283" s="1">
        <f>COUNTIFS(#REF!,LT283,#REF!,0,#REF!,"&gt;="&amp;MI283,#REF!,"&lt;="&amp;MH283,#REF!,"&lt;="&amp;ME283,#REF!,"&gt;="&amp;MF283)</f>
        <v/>
      </c>
      <c r="MV283" s="1">
        <f>COUNTIFS(#REF!,LT283,#REF!,1,#REF!,"&gt;="&amp;MI283,#REF!,"&lt;="&amp;MH283,#REF!,"="&amp;KZ283,#REF!,"="&amp;LA283,#REF!,"&lt;="&amp;ME283,#REF!,"&gt;="&amp;MF283)</f>
        <v/>
      </c>
      <c r="MW283" s="1">
        <f>COUNTIFS(#REF!,LT283,#REF!,0,#REF!,"&gt;="&amp;MI283,#REF!,"&lt;="&amp;MH283,#REF!,"="&amp;KZ283,#REF!,"="&amp;LA283,#REF!,"&lt;="&amp;ME283,#REF!,"&gt;="&amp;MF283)</f>
        <v/>
      </c>
      <c r="MX283" s="1">
        <f>COUNTIFS(#REF!,LT283,#REF!,1,#REF!,"&gt;="&amp;MC283,#REF!,"&lt;="&amp;MB283,#REF!,"&lt;="&amp;ME283,#REF!,"&gt;="&amp;MF283)</f>
        <v/>
      </c>
      <c r="MY283" s="1">
        <f>COUNTIFS(#REF!,LT283,#REF!,0,#REF!,"&gt;="&amp;MC283,#REF!,"&lt;="&amp;MB283,#REF!,"&lt;="&amp;ME283,#REF!,"&gt;="&amp;MF283)</f>
        <v/>
      </c>
      <c r="MZ283" s="1">
        <f>COUNTIFS(#REF!,LT283,#REF!,1,#REF!,"&lt;="&amp;ME283,#REF!,"&gt;="&amp;MF283,#REF!,"="&amp;KV283,#REF!,"="&amp;KX283)</f>
        <v/>
      </c>
      <c r="NA283" s="1">
        <f>COUNTIFS(#REF!,LT283,#REF!,0,#REF!,"&lt;="&amp;ME283,#REF!,"&gt;="&amp;MF283,#REF!,"="&amp;KV283,#REF!,"="&amp;KX283)</f>
        <v/>
      </c>
      <c r="NB283" s="1">
        <f>COUNTIFS(#REF!,LT283,#REF!,1,#REF!,"&lt;="&amp;ME283,#REF!,"&gt;="&amp;MF283,#REF!,"="&amp;KW283,#REF!,"="&amp;KY283)</f>
        <v/>
      </c>
      <c r="NC283" s="1">
        <f>COUNTIFS(#REF!,LT283,#REF!,0,#REF!,"&lt;="&amp;ME283,#REF!,"&gt;="&amp;MF283,#REF!,"="&amp;KW283,#REF!,"="&amp;KY283)</f>
        <v/>
      </c>
      <c r="ND283" s="1">
        <f>COUNTIFS(#REF!,LT283,#REF!,1,#REF!,"&gt;="&amp;MC283,#REF!,"&lt;="&amp;MB283,#REF!,"&lt;="&amp;ME283,#REF!,"&gt;="&amp;MF283,#REF!,"="&amp;KV283,#REF!,"="&amp;KX283)</f>
        <v/>
      </c>
      <c r="NE283" s="1">
        <f>COUNTIFS(#REF!,LT283,#REF!,0,#REF!,"&gt;="&amp;MC283,#REF!,"&lt;="&amp;MB283,#REF!,"&lt;="&amp;ME283,#REF!,"&gt;="&amp;MF283,#REF!,"="&amp;KV283,#REF!,"="&amp;KX283)</f>
        <v/>
      </c>
      <c r="NF283" s="1">
        <f>COUNTIFS(#REF!,LT283,#REF!,1,#REF!,"&gt;="&amp;MC283,#REF!,"&lt;="&amp;MB283,#REF!,"&lt;="&amp;ME283,#REF!,"&gt;="&amp;MF283,#REF!,"="&amp;KW283,#REF!,"="&amp;KY283)</f>
        <v/>
      </c>
      <c r="NG283" s="1">
        <f>COUNTIFS(#REF!,LT283,#REF!,0,#REF!,"&gt;="&amp;MC283,#REF!,"&lt;="&amp;MB283,#REF!,"&lt;="&amp;ME283,#REF!,"&gt;="&amp;MF283,#REF!,"="&amp;KW283,#REF!,"="&amp;KY283)</f>
        <v/>
      </c>
      <c r="NH283" s="1">
        <f>COUNTIFS(#REF!,LT283,#REF!,1,#REF!,"&gt;="&amp;MC283,#REF!,"&lt;="&amp;MB283,#REF!,"&lt;="&amp;ME283,#REF!,"&gt;="&amp;MF283,#REF!,"="&amp;KZ283,#REF!,"="&amp;LA283)</f>
        <v/>
      </c>
      <c r="NI283" s="1">
        <f>COUNTIFS(#REF!,LT283,#REF!,0,#REF!,"&gt;="&amp;MC283,#REF!,"&lt;="&amp;MB283,#REF!,"&lt;="&amp;ME283,#REF!,"&gt;="&amp;MF283,#REF!,"="&amp;KZ283,#REF!,"="&amp;LA283)</f>
        <v/>
      </c>
      <c r="NJ283" s="1">
        <f>COUNTIFS(#REF!,LT283,#REF!,1,#REF!,"&gt;="&amp;MI283,#REF!,"&lt;="&amp;MH283,#REF!,"&lt;="&amp;ME283,#REF!,"&gt;="&amp;MF283)</f>
        <v/>
      </c>
      <c r="NK283" s="1">
        <f>COUNTIFS(#REF!,LT283,#REF!,0,#REF!,"&gt;="&amp;MI283,#REF!,"&lt;="&amp;MH283,#REF!,"&lt;="&amp;ME283,#REF!,"&gt;="&amp;MF283)</f>
        <v/>
      </c>
      <c r="NL283" s="1">
        <f>COUNTIFS(#REF!,LT283,#REF!,1,#REF!,"&gt;="&amp;MI283,#REF!,"&lt;="&amp;MH283,#REF!,"="&amp;KZ283,#REF!,"="&amp;LA283,#REF!,"&lt;="&amp;ME283,#REF!,"&gt;="&amp;MF283)</f>
        <v/>
      </c>
      <c r="NM283" s="1">
        <f>COUNTIFS(#REF!,LT283,#REF!,0,#REF!,"&gt;="&amp;MI283,#REF!,"&lt;="&amp;MH283,#REF!,"="&amp;KZ283,#REF!,"="&amp;LA283,#REF!,"&lt;="&amp;ME283,#REF!,"&gt;="&amp;MF283)</f>
        <v/>
      </c>
      <c r="NN283" s="1">
        <f>COUNTIFS(#REF!,LT283,#REF!,1,#REF!,"&gt;="&amp;MC283,#REF!,"&lt;="&amp;MB283,#REF!,"&lt;="&amp;ME283,#REF!,"&gt;="&amp;MF283)</f>
        <v/>
      </c>
      <c r="NO283" s="1">
        <f>COUNTIFS(#REF!,LT283,#REF!,0,#REF!,"&gt;="&amp;MC283,#REF!,"&lt;="&amp;MB283,#REF!,"&lt;="&amp;ME283,#REF!,"&gt;="&amp;MF283)</f>
        <v/>
      </c>
      <c r="NP283" s="1">
        <f>COUNTIFS(#REF!,LT283,#REF!,1,#REF!,"&lt;="&amp;ME283,#REF!,"&gt;="&amp;MF283,#REF!,"="&amp;KV283,#REF!,"="&amp;KX283)</f>
        <v/>
      </c>
      <c r="NQ283" s="1">
        <f>COUNTIFS(#REF!,LT283,#REF!,0,#REF!,"&lt;="&amp;ME283,#REF!,"&gt;="&amp;MF283,#REF!,"="&amp;KV283,#REF!,"="&amp;KX283)</f>
        <v/>
      </c>
      <c r="NR283" s="1">
        <f>COUNTIFS(#REF!,LT283,#REF!,1,#REF!,"&lt;="&amp;ME283,#REF!,"&gt;="&amp;MF283,#REF!,"="&amp;KW283,#REF!,"="&amp;KY283)</f>
        <v/>
      </c>
      <c r="NS283" s="1">
        <f>COUNTIFS(#REF!,LT283,#REF!,0,#REF!,"&lt;="&amp;ME283,#REF!,"&gt;="&amp;MF283,#REF!,"="&amp;KW283,#REF!,"="&amp;KY283)</f>
        <v/>
      </c>
      <c r="NT283" s="1">
        <f>MP283+MR283+MT283+MV283+MX283+MZ283+NB283</f>
        <v/>
      </c>
      <c r="NU283" s="1">
        <f>MQ283+MS283+MU283+MW283+MY283+NA283+NC283</f>
        <v/>
      </c>
      <c r="NV283" s="1">
        <f>NT283+NU283</f>
        <v/>
      </c>
      <c r="NW283" s="33">
        <f>NT283/(NT283+NU283)</f>
        <v/>
      </c>
      <c r="NX283" s="3">
        <f>1/NW283</f>
        <v/>
      </c>
      <c r="NY283" s="1">
        <f>LH283</f>
        <v/>
      </c>
      <c r="NZ283" s="79">
        <f>(NW283*((NY283-1)*0.98))-((1-NW283)*1)</f>
        <v/>
      </c>
      <c r="OA283" s="34">
        <f>IF(LR283&lt;0.9,0,IF(AND(LR283&gt;1.1),0,1))</f>
        <v/>
      </c>
      <c r="OB283" s="34">
        <f>IF(LS283&lt;0.9,0,IF(AND(LS283&gt;1.1),0,1))</f>
        <v/>
      </c>
      <c r="OC283" s="32">
        <f>IF(NV283&gt;99,1,0)</f>
        <v/>
      </c>
      <c r="OD283" s="32">
        <f>IF(NZ283&gt;0.0799,1,0)</f>
        <v/>
      </c>
      <c r="OE283" s="32">
        <f>IF(NZ283&gt;OM283,1,0)</f>
        <v/>
      </c>
      <c r="OF283" s="32">
        <f>OC283+OD283+OE283+OA283+OB283</f>
        <v/>
      </c>
      <c r="OG283" s="1">
        <f>ND283+NF283+NH283+NJ283+NL283+NN283+NP283+NR283</f>
        <v/>
      </c>
      <c r="OH283" s="1">
        <f>NE283+NG283+NI283+NK283+NM283+NO283+NQ283+NS283</f>
        <v/>
      </c>
      <c r="OI283" s="1">
        <f>OG283+OH283</f>
        <v/>
      </c>
      <c r="OJ283" s="33">
        <f>OG283/(OG283+OH283)</f>
        <v/>
      </c>
      <c r="OK283" s="3">
        <f>1/OJ283</f>
        <v/>
      </c>
      <c r="OL283" s="1">
        <f>LI283</f>
        <v/>
      </c>
      <c r="OM283" s="79">
        <f>(OJ283*((OL283-1)*0.98))-((1-OJ283)*1)</f>
        <v/>
      </c>
      <c r="ON283" s="34">
        <f>IF(LR283&lt;0.9,0,IF(AND(LR283&gt;1.1),0,1))</f>
        <v/>
      </c>
      <c r="OO283" s="34">
        <f>IF(LS283&lt;0.9,0,IF(AND(LS283&gt;1.1),0,1))</f>
        <v/>
      </c>
      <c r="OP283" s="32">
        <f>IF(OI283&gt;99,1,0)</f>
        <v/>
      </c>
      <c r="OQ283" s="32">
        <f>IF(OM283&gt;0.0799,1,0)</f>
        <v/>
      </c>
      <c r="OR283" s="32">
        <f>IF(OM283&gt;OZ283,1,0)</f>
        <v/>
      </c>
      <c r="OS283" s="32">
        <f>OP283+OQ283+OR283+ON283+OO283</f>
        <v/>
      </c>
      <c r="OT283">
        <f>IF(OF283=5,"BackHome0-0",IF(AND(OS283=5),"BackAway0-0",""))</f>
        <v/>
      </c>
      <c r="OU283">
        <f>IF(OF283=5,KN283,IF(AND(OS283=5),KO283,""))</f>
        <v/>
      </c>
      <c r="OV283">
        <f>IF(OF283=5,"Match Odds",IF(AND(OS283=5),"Match Odds",""))</f>
        <v/>
      </c>
      <c r="OW283">
        <f>IF(OF283=5,KP283,IF(AND(OS283=5),KP283,""))</f>
        <v/>
      </c>
      <c r="OX283">
        <f>IF(OF283=5,"MATCH_ODDS",IF(AND(OS283=5),"MATCH_ODDS",""))</f>
        <v/>
      </c>
      <c r="OY283">
        <f>IF(OF283=5,"BACK",IF(AND(OS283=5),"BACK",""))</f>
        <v/>
      </c>
    </row>
    <row r="284" ht="16.5" customHeight="1" thickBot="1" thickTop="1">
      <c r="A284" s="2" t="n"/>
      <c r="KN284" s="1">
        <f>IF(INDEX(#REF!,MATCH('HT 0-0'!D284,#REF!,0))=INDEX(#REF!,MATCH('HT 0-0'!D284,#REF!,0)),INDEX(#REF!,MATCH('HT 0-0'!D284,#REF!,0)),"ERROR")</f>
        <v/>
      </c>
      <c r="KO284" s="1">
        <f>IF(INDEX(#REF!,MATCH('HT 0-0'!E284,#REF!,0))=INDEX(#REF!,MATCH('HT 0-0'!E284,#REF!,0)),INDEX(#REF!,MATCH('HT 0-0'!E284,#REF!,0)),"ERROR")</f>
        <v/>
      </c>
      <c r="KP284" s="1">
        <f>KN284&amp;" v "&amp;KO284</f>
        <v/>
      </c>
      <c r="KQ284">
        <f>B284&amp;"_"&amp;C284</f>
        <v/>
      </c>
      <c r="KR284" s="1">
        <f>IF((HW284/KK284)&lt;0.335,"G",IF((HW284/KK284)&gt;0.67,"R","A"))</f>
        <v/>
      </c>
      <c r="KS284" s="1">
        <f>IF((HX284/KK284)&lt;0.335,"G",IF((HX284/KK284)&gt;0.67,"R","A"))</f>
        <v/>
      </c>
      <c r="KT284" s="1">
        <f>IF((IH284/KK284)&lt;0.335,"G",IF((IH284/KK284)&gt;0.67,"R","A"))</f>
        <v/>
      </c>
      <c r="KU284" s="1">
        <f>IF((II284/KK284)&lt;0.335,"G",IF((II284/KK284)&gt;0.67,"R","A"))</f>
        <v/>
      </c>
      <c r="KV284" s="1">
        <f>IF((HZ284/KK284)&lt;0.335,"G",IF((HZ284/KK284)&gt;0.67,"R","A"))</f>
        <v/>
      </c>
      <c r="KW284" s="1">
        <f>IF((HY284/KK284)&lt;0.335,"G",IF((HY284/KK284)&gt;0.67,"R","A"))</f>
        <v/>
      </c>
      <c r="KX284" s="1">
        <f>IF((IK284/KK284)&lt;0.335,"G",IF((IK284/KK284)&gt;0.67,"R","A"))</f>
        <v/>
      </c>
      <c r="KY284" s="1">
        <f>IF((IJ284/KK284)&lt;0.335,"G",IF((IJ284/KK284)&gt;0.67,"R","A"))</f>
        <v/>
      </c>
      <c r="KZ284" s="1">
        <f>IF((HQ284/KK284)&lt;0.335,"G",IF((HQ284/KK284)&gt;0.67,"R","A"))</f>
        <v/>
      </c>
      <c r="LA284" s="1">
        <f>IF((IB284/KK284)&lt;0.335,"G",IF((IB284/KK284)&gt;0.67,"R","A"))</f>
        <v/>
      </c>
      <c r="LB284">
        <f>IF(LQ284="0-0",INDEX(Scrape!#REF!,MATCH('HT 0-0'!KP284,Scrape!$B:$B,0)),"")</f>
        <v/>
      </c>
      <c r="LC284">
        <f>IF(LQ284="0-0",INDEX(Scrape!$A:$A,MATCH('HT 0-0'!KP284,Scrape!$B:$B,0)),"")</f>
        <v/>
      </c>
      <c r="LD284">
        <f>IF(LQ284="0-0",INDEX(Scrape!$B:$B,MATCH('HT 0-0'!KP284,Scrape!$B:$B,0)),"")</f>
        <v/>
      </c>
      <c r="LE284">
        <f>IF(LQ284="0-0",INDEX(Scrape!$C:$C,MATCH('HT 0-0'!KP284,Scrape!$B:$B,0)),"")</f>
        <v/>
      </c>
      <c r="LF284">
        <f>IF(LQ284="0-0",INDEX(Scrape!$D:$D,MATCH('HT 0-0'!KP284,Scrape!$B:$B,0)),"")</f>
        <v/>
      </c>
      <c r="LG284">
        <f>IF(LQ284="0-0",INDEX(Scrape!$E:$E,MATCH('HT 0-0'!KP284,Scrape!$B:$B,0)),"")</f>
        <v/>
      </c>
      <c r="LH284">
        <f>IF(LQ284="0-0",INDEX(Scrape!$F:$F,MATCH('HT 0-0'!KP284,Scrape!$B:$B,0)),"")</f>
        <v/>
      </c>
      <c r="LI284">
        <f>IF(LQ284="0-0",INDEX(Scrape!$G:$G,MATCH('HT 0-0'!KP284,Scrape!$B:$B,0)),"")</f>
        <v/>
      </c>
      <c r="LJ284">
        <f>IF(LQ284="0-0",INDEX(Scrape!$H:$H,MATCH('HT 0-0'!KP284,Scrape!$B:$B,0)),"")</f>
        <v/>
      </c>
      <c r="LK284">
        <f>IF(LQ284="0-0",INDEX(Scrape!$I:$I,MATCH('HT 0-0'!KP284,Scrape!$B:$B,0)),"")</f>
        <v/>
      </c>
      <c r="LL284">
        <f>IF(LQ284="0-0",INDEX(Scrape!$J:$J,MATCH('HT 0-0'!KP284,Scrape!$B:$B,0)),"")</f>
        <v/>
      </c>
      <c r="LM284">
        <f>IF(LQ284="0-0",INDEX(Scrape!$K:$K,MATCH('HT 0-0'!KP284,Scrape!$B:$B,0)),"")</f>
        <v/>
      </c>
      <c r="LN284">
        <f>IF(LQ284="0-0",INDEX(Scrape!$L:$L,MATCH('HT 0-0'!KP284,Scrape!$B:$B,0)),"")</f>
        <v/>
      </c>
      <c r="LO284">
        <f>IF(LQ284="0-0",INDEX(Scrape!$M:$M,MATCH('HT 0-0'!KP284,Scrape!$B:$B,0)),"")</f>
        <v/>
      </c>
      <c r="LP284">
        <f>IF(LQ284="0-0",INDEX(Scrape!$N:$N,MATCH('HT 0-0'!KP284,Scrape!$B:$B,0)),"")</f>
        <v/>
      </c>
      <c r="LQ284">
        <f>INDEX(Scrape!$O:$O,MATCH('HT 0-0'!KP284,Scrape!$B:$B,0))</f>
        <v/>
      </c>
      <c r="LR284">
        <f>(1/LJ284)+(1/LI284)+(1/LH284)</f>
        <v/>
      </c>
      <c r="LS284">
        <f>(1/LG284)+(1/LF284)+(1/LE284)</f>
        <v/>
      </c>
      <c r="LT284" s="8">
        <f>IF(INDEX(#REF!,MATCH(KQ284,#REF!,0))=INDEX(#REF!,MATCH(KQ284,#REF!,0)),INDEX(#REF!,MATCH(KQ284,#REF!,0)),"ERROR")</f>
        <v/>
      </c>
      <c r="LU284" s="4">
        <f>IF(KR284="G",2,IF(KR284="R",0.5,IF(KR284="A",1)))</f>
        <v/>
      </c>
      <c r="LV284" s="4">
        <f>IF(KS284="G",0.5,IF(KS284="R",2,IF(KS284="A",1)))</f>
        <v/>
      </c>
      <c r="LW284" s="4">
        <f>IF(KT284="G",2,IF(KT284="R",0.5,IF(KT284="A",1)))</f>
        <v/>
      </c>
      <c r="LX284" s="4">
        <f>IF(KU284="G",0.5,IF(KU284="R",2,IF(KU284="A",1)))</f>
        <v/>
      </c>
      <c r="LY284" s="7">
        <f>(LK284*(LU284+LX284)+(LL284*(LU284+LX284)))</f>
        <v/>
      </c>
      <c r="LZ284" s="7">
        <f>(LN284*(LV284+LW284)+(LO284*(LV284+LW284)))</f>
        <v/>
      </c>
      <c r="MA284" s="11">
        <f>LY284-LZ284</f>
        <v/>
      </c>
      <c r="MB284" s="5">
        <f>MA284+2</f>
        <v/>
      </c>
      <c r="MC284" s="6">
        <f>MA284-2</f>
        <v/>
      </c>
      <c r="MD284" s="4">
        <f>LE284</f>
        <v/>
      </c>
      <c r="ME284" s="9">
        <f>IF(MD284=0,1000,MD284+0.75)</f>
        <v/>
      </c>
      <c r="MF284" s="10">
        <f>IF(MD284=0,0,MD284-0.75)</f>
        <v/>
      </c>
      <c r="MG284" s="4">
        <f>((LM284*(LU284+LX284))-((LP284*(LV284+LW284))))</f>
        <v/>
      </c>
      <c r="MH284" s="9">
        <f>MG284*1.2</f>
        <v/>
      </c>
      <c r="MI284" s="10">
        <f>MG284*0.8</f>
        <v/>
      </c>
      <c r="MJ284">
        <f>IFERROR(OT284,"")</f>
        <v/>
      </c>
      <c r="MK284">
        <f>IFERROR(OU284,"")</f>
        <v/>
      </c>
      <c r="ML284">
        <f>IFERROR(OV284,"")</f>
        <v/>
      </c>
      <c r="MM284">
        <f>IFERROR(OW284,"")</f>
        <v/>
      </c>
      <c r="MN284">
        <f>IFERROR(OX284,"")</f>
        <v/>
      </c>
      <c r="MO284">
        <f>IFERROR(OY284,"")</f>
        <v/>
      </c>
      <c r="MP284" s="1">
        <f>COUNTIFS(#REF!,LT284,#REF!,1,#REF!,"&gt;="&amp;MC284,#REF!,"&lt;="&amp;MB284,#REF!,"&lt;="&amp;ME284,#REF!,"&gt;="&amp;MF284,#REF!,"="&amp;KV284,#REF!,"="&amp;KX284)</f>
        <v/>
      </c>
      <c r="MQ284" s="1">
        <f>COUNTIFS(#REF!,LT284,#REF!,0,#REF!,"&gt;="&amp;MC284,#REF!,"&lt;="&amp;MB284,#REF!,"&lt;="&amp;ME284,#REF!,"&gt;="&amp;MF284,#REF!,"="&amp;KV284,#REF!,"="&amp;KX284)</f>
        <v/>
      </c>
      <c r="MR284" s="1">
        <f>COUNTIFS(#REF!,LT284,#REF!,1,#REF!,"&gt;="&amp;MC284,#REF!,"&lt;="&amp;MB284,#REF!,"&lt;="&amp;ME284,#REF!,"&gt;="&amp;MF284,#REF!,"="&amp;KW284,#REF!,"="&amp;KY284)</f>
        <v/>
      </c>
      <c r="MS284" s="1">
        <f>COUNTIFS(#REF!,LT284,#REF!,0,#REF!,"&gt;="&amp;MC284,#REF!,"&lt;="&amp;MB284,#REF!,"&lt;="&amp;ME284,#REF!,"&gt;="&amp;MF284,#REF!,"="&amp;KW284,#REF!,"="&amp;KY284)</f>
        <v/>
      </c>
      <c r="MT284" s="1">
        <f>COUNTIFS(#REF!,LT284,#REF!,1,#REF!,"&gt;="&amp;MI284,#REF!,"&lt;="&amp;MH284,#REF!,"&lt;="&amp;ME284,#REF!,"&gt;="&amp;MF284)</f>
        <v/>
      </c>
      <c r="MU284" s="1">
        <f>COUNTIFS(#REF!,LT284,#REF!,0,#REF!,"&gt;="&amp;MI284,#REF!,"&lt;="&amp;MH284,#REF!,"&lt;="&amp;ME284,#REF!,"&gt;="&amp;MF284)</f>
        <v/>
      </c>
      <c r="MV284" s="1">
        <f>COUNTIFS(#REF!,LT284,#REF!,1,#REF!,"&gt;="&amp;MI284,#REF!,"&lt;="&amp;MH284,#REF!,"="&amp;KZ284,#REF!,"="&amp;LA284,#REF!,"&lt;="&amp;ME284,#REF!,"&gt;="&amp;MF284)</f>
        <v/>
      </c>
      <c r="MW284" s="1">
        <f>COUNTIFS(#REF!,LT284,#REF!,0,#REF!,"&gt;="&amp;MI284,#REF!,"&lt;="&amp;MH284,#REF!,"="&amp;KZ284,#REF!,"="&amp;LA284,#REF!,"&lt;="&amp;ME284,#REF!,"&gt;="&amp;MF284)</f>
        <v/>
      </c>
      <c r="MX284" s="1">
        <f>COUNTIFS(#REF!,LT284,#REF!,1,#REF!,"&gt;="&amp;MC284,#REF!,"&lt;="&amp;MB284,#REF!,"&lt;="&amp;ME284,#REF!,"&gt;="&amp;MF284)</f>
        <v/>
      </c>
      <c r="MY284" s="1">
        <f>COUNTIFS(#REF!,LT284,#REF!,0,#REF!,"&gt;="&amp;MC284,#REF!,"&lt;="&amp;MB284,#REF!,"&lt;="&amp;ME284,#REF!,"&gt;="&amp;MF284)</f>
        <v/>
      </c>
      <c r="MZ284" s="1">
        <f>COUNTIFS(#REF!,LT284,#REF!,1,#REF!,"&lt;="&amp;ME284,#REF!,"&gt;="&amp;MF284,#REF!,"="&amp;KV284,#REF!,"="&amp;KX284)</f>
        <v/>
      </c>
      <c r="NA284" s="1">
        <f>COUNTIFS(#REF!,LT284,#REF!,0,#REF!,"&lt;="&amp;ME284,#REF!,"&gt;="&amp;MF284,#REF!,"="&amp;KV284,#REF!,"="&amp;KX284)</f>
        <v/>
      </c>
      <c r="NB284" s="1">
        <f>COUNTIFS(#REF!,LT284,#REF!,1,#REF!,"&lt;="&amp;ME284,#REF!,"&gt;="&amp;MF284,#REF!,"="&amp;KW284,#REF!,"="&amp;KY284)</f>
        <v/>
      </c>
      <c r="NC284" s="1">
        <f>COUNTIFS(#REF!,LT284,#REF!,0,#REF!,"&lt;="&amp;ME284,#REF!,"&gt;="&amp;MF284,#REF!,"="&amp;KW284,#REF!,"="&amp;KY284)</f>
        <v/>
      </c>
      <c r="ND284" s="1">
        <f>COUNTIFS(#REF!,LT284,#REF!,1,#REF!,"&gt;="&amp;MC284,#REF!,"&lt;="&amp;MB284,#REF!,"&lt;="&amp;ME284,#REF!,"&gt;="&amp;MF284,#REF!,"="&amp;KV284,#REF!,"="&amp;KX284)</f>
        <v/>
      </c>
      <c r="NE284" s="1">
        <f>COUNTIFS(#REF!,LT284,#REF!,0,#REF!,"&gt;="&amp;MC284,#REF!,"&lt;="&amp;MB284,#REF!,"&lt;="&amp;ME284,#REF!,"&gt;="&amp;MF284,#REF!,"="&amp;KV284,#REF!,"="&amp;KX284)</f>
        <v/>
      </c>
      <c r="NF284" s="1">
        <f>COUNTIFS(#REF!,LT284,#REF!,1,#REF!,"&gt;="&amp;MC284,#REF!,"&lt;="&amp;MB284,#REF!,"&lt;="&amp;ME284,#REF!,"&gt;="&amp;MF284,#REF!,"="&amp;KW284,#REF!,"="&amp;KY284)</f>
        <v/>
      </c>
      <c r="NG284" s="1">
        <f>COUNTIFS(#REF!,LT284,#REF!,0,#REF!,"&gt;="&amp;MC284,#REF!,"&lt;="&amp;MB284,#REF!,"&lt;="&amp;ME284,#REF!,"&gt;="&amp;MF284,#REF!,"="&amp;KW284,#REF!,"="&amp;KY284)</f>
        <v/>
      </c>
      <c r="NH284" s="1">
        <f>COUNTIFS(#REF!,LT284,#REF!,1,#REF!,"&gt;="&amp;MC284,#REF!,"&lt;="&amp;MB284,#REF!,"&lt;="&amp;ME284,#REF!,"&gt;="&amp;MF284,#REF!,"="&amp;KZ284,#REF!,"="&amp;LA284)</f>
        <v/>
      </c>
      <c r="NI284" s="1">
        <f>COUNTIFS(#REF!,LT284,#REF!,0,#REF!,"&gt;="&amp;MC284,#REF!,"&lt;="&amp;MB284,#REF!,"&lt;="&amp;ME284,#REF!,"&gt;="&amp;MF284,#REF!,"="&amp;KZ284,#REF!,"="&amp;LA284)</f>
        <v/>
      </c>
      <c r="NJ284" s="1">
        <f>COUNTIFS(#REF!,LT284,#REF!,1,#REF!,"&gt;="&amp;MI284,#REF!,"&lt;="&amp;MH284,#REF!,"&lt;="&amp;ME284,#REF!,"&gt;="&amp;MF284)</f>
        <v/>
      </c>
      <c r="NK284" s="1">
        <f>COUNTIFS(#REF!,LT284,#REF!,0,#REF!,"&gt;="&amp;MI284,#REF!,"&lt;="&amp;MH284,#REF!,"&lt;="&amp;ME284,#REF!,"&gt;="&amp;MF284)</f>
        <v/>
      </c>
      <c r="NL284" s="1">
        <f>COUNTIFS(#REF!,LT284,#REF!,1,#REF!,"&gt;="&amp;MI284,#REF!,"&lt;="&amp;MH284,#REF!,"="&amp;KZ284,#REF!,"="&amp;LA284,#REF!,"&lt;="&amp;ME284,#REF!,"&gt;="&amp;MF284)</f>
        <v/>
      </c>
      <c r="NM284" s="1">
        <f>COUNTIFS(#REF!,LT284,#REF!,0,#REF!,"&gt;="&amp;MI284,#REF!,"&lt;="&amp;MH284,#REF!,"="&amp;KZ284,#REF!,"="&amp;LA284,#REF!,"&lt;="&amp;ME284,#REF!,"&gt;="&amp;MF284)</f>
        <v/>
      </c>
      <c r="NN284" s="1">
        <f>COUNTIFS(#REF!,LT284,#REF!,1,#REF!,"&gt;="&amp;MC284,#REF!,"&lt;="&amp;MB284,#REF!,"&lt;="&amp;ME284,#REF!,"&gt;="&amp;MF284)</f>
        <v/>
      </c>
      <c r="NO284" s="1">
        <f>COUNTIFS(#REF!,LT284,#REF!,0,#REF!,"&gt;="&amp;MC284,#REF!,"&lt;="&amp;MB284,#REF!,"&lt;="&amp;ME284,#REF!,"&gt;="&amp;MF284)</f>
        <v/>
      </c>
      <c r="NP284" s="1">
        <f>COUNTIFS(#REF!,LT284,#REF!,1,#REF!,"&lt;="&amp;ME284,#REF!,"&gt;="&amp;MF284,#REF!,"="&amp;KV284,#REF!,"="&amp;KX284)</f>
        <v/>
      </c>
      <c r="NQ284" s="1">
        <f>COUNTIFS(#REF!,LT284,#REF!,0,#REF!,"&lt;="&amp;ME284,#REF!,"&gt;="&amp;MF284,#REF!,"="&amp;KV284,#REF!,"="&amp;KX284)</f>
        <v/>
      </c>
      <c r="NR284" s="1">
        <f>COUNTIFS(#REF!,LT284,#REF!,1,#REF!,"&lt;="&amp;ME284,#REF!,"&gt;="&amp;MF284,#REF!,"="&amp;KW284,#REF!,"="&amp;KY284)</f>
        <v/>
      </c>
      <c r="NS284" s="1">
        <f>COUNTIFS(#REF!,LT284,#REF!,0,#REF!,"&lt;="&amp;ME284,#REF!,"&gt;="&amp;MF284,#REF!,"="&amp;KW284,#REF!,"="&amp;KY284)</f>
        <v/>
      </c>
      <c r="NT284" s="1">
        <f>MP284+MR284+MT284+MV284+MX284+MZ284+NB284</f>
        <v/>
      </c>
      <c r="NU284" s="1">
        <f>MQ284+MS284+MU284+MW284+MY284+NA284+NC284</f>
        <v/>
      </c>
      <c r="NV284" s="1">
        <f>NT284+NU284</f>
        <v/>
      </c>
      <c r="NW284" s="33">
        <f>NT284/(NT284+NU284)</f>
        <v/>
      </c>
      <c r="NX284" s="3">
        <f>1/NW284</f>
        <v/>
      </c>
      <c r="NY284" s="1">
        <f>LH284</f>
        <v/>
      </c>
      <c r="NZ284" s="79">
        <f>(NW284*((NY284-1)*0.98))-((1-NW284)*1)</f>
        <v/>
      </c>
      <c r="OA284" s="34">
        <f>IF(LR284&lt;0.9,0,IF(AND(LR284&gt;1.1),0,1))</f>
        <v/>
      </c>
      <c r="OB284" s="34">
        <f>IF(LS284&lt;0.9,0,IF(AND(LS284&gt;1.1),0,1))</f>
        <v/>
      </c>
      <c r="OC284" s="32">
        <f>IF(NV284&gt;99,1,0)</f>
        <v/>
      </c>
      <c r="OD284" s="32">
        <f>IF(NZ284&gt;0.0799,1,0)</f>
        <v/>
      </c>
      <c r="OE284" s="32">
        <f>IF(NZ284&gt;OM284,1,0)</f>
        <v/>
      </c>
      <c r="OF284" s="32">
        <f>OC284+OD284+OE284+OA284+OB284</f>
        <v/>
      </c>
      <c r="OG284" s="1">
        <f>ND284+NF284+NH284+NJ284+NL284+NN284+NP284+NR284</f>
        <v/>
      </c>
      <c r="OH284" s="1">
        <f>NE284+NG284+NI284+NK284+NM284+NO284+NQ284+NS284</f>
        <v/>
      </c>
      <c r="OI284" s="1">
        <f>OG284+OH284</f>
        <v/>
      </c>
      <c r="OJ284" s="33">
        <f>OG284/(OG284+OH284)</f>
        <v/>
      </c>
      <c r="OK284" s="3">
        <f>1/OJ284</f>
        <v/>
      </c>
      <c r="OL284" s="1">
        <f>LI284</f>
        <v/>
      </c>
      <c r="OM284" s="79">
        <f>(OJ284*((OL284-1)*0.98))-((1-OJ284)*1)</f>
        <v/>
      </c>
      <c r="ON284" s="34">
        <f>IF(LR284&lt;0.9,0,IF(AND(LR284&gt;1.1),0,1))</f>
        <v/>
      </c>
      <c r="OO284" s="34">
        <f>IF(LS284&lt;0.9,0,IF(AND(LS284&gt;1.1),0,1))</f>
        <v/>
      </c>
      <c r="OP284" s="32">
        <f>IF(OI284&gt;99,1,0)</f>
        <v/>
      </c>
      <c r="OQ284" s="32">
        <f>IF(OM284&gt;0.0799,1,0)</f>
        <v/>
      </c>
      <c r="OR284" s="32">
        <f>IF(OM284&gt;OZ284,1,0)</f>
        <v/>
      </c>
      <c r="OS284" s="32">
        <f>OP284+OQ284+OR284+ON284+OO284</f>
        <v/>
      </c>
      <c r="OT284">
        <f>IF(OF284=5,"BackHome0-0",IF(AND(OS284=5),"BackAway0-0",""))</f>
        <v/>
      </c>
      <c r="OU284">
        <f>IF(OF284=5,KN284,IF(AND(OS284=5),KO284,""))</f>
        <v/>
      </c>
      <c r="OV284">
        <f>IF(OF284=5,"Match Odds",IF(AND(OS284=5),"Match Odds",""))</f>
        <v/>
      </c>
      <c r="OW284">
        <f>IF(OF284=5,KP284,IF(AND(OS284=5),KP284,""))</f>
        <v/>
      </c>
      <c r="OX284">
        <f>IF(OF284=5,"MATCH_ODDS",IF(AND(OS284=5),"MATCH_ODDS",""))</f>
        <v/>
      </c>
      <c r="OY284">
        <f>IF(OF284=5,"BACK",IF(AND(OS284=5),"BACK",""))</f>
        <v/>
      </c>
    </row>
    <row r="285" ht="16.5" customHeight="1" thickBot="1" thickTop="1">
      <c r="A285" s="2" t="n"/>
      <c r="KN285" s="1">
        <f>IF(INDEX(#REF!,MATCH('HT 0-0'!D285,#REF!,0))=INDEX(#REF!,MATCH('HT 0-0'!D285,#REF!,0)),INDEX(#REF!,MATCH('HT 0-0'!D285,#REF!,0)),"ERROR")</f>
        <v/>
      </c>
      <c r="KO285" s="1">
        <f>IF(INDEX(#REF!,MATCH('HT 0-0'!E285,#REF!,0))=INDEX(#REF!,MATCH('HT 0-0'!E285,#REF!,0)),INDEX(#REF!,MATCH('HT 0-0'!E285,#REF!,0)),"ERROR")</f>
        <v/>
      </c>
      <c r="KP285" s="1">
        <f>KN285&amp;" v "&amp;KO285</f>
        <v/>
      </c>
      <c r="KQ285">
        <f>B285&amp;"_"&amp;C285</f>
        <v/>
      </c>
      <c r="KR285" s="1">
        <f>IF((HW285/KK285)&lt;0.335,"G",IF((HW285/KK285)&gt;0.67,"R","A"))</f>
        <v/>
      </c>
      <c r="KS285" s="1">
        <f>IF((HX285/KK285)&lt;0.335,"G",IF((HX285/KK285)&gt;0.67,"R","A"))</f>
        <v/>
      </c>
      <c r="KT285" s="1">
        <f>IF((IH285/KK285)&lt;0.335,"G",IF((IH285/KK285)&gt;0.67,"R","A"))</f>
        <v/>
      </c>
      <c r="KU285" s="1">
        <f>IF((II285/KK285)&lt;0.335,"G",IF((II285/KK285)&gt;0.67,"R","A"))</f>
        <v/>
      </c>
      <c r="KV285" s="1">
        <f>IF((HZ285/KK285)&lt;0.335,"G",IF((HZ285/KK285)&gt;0.67,"R","A"))</f>
        <v/>
      </c>
      <c r="KW285" s="1">
        <f>IF((HY285/KK285)&lt;0.335,"G",IF((HY285/KK285)&gt;0.67,"R","A"))</f>
        <v/>
      </c>
      <c r="KX285" s="1">
        <f>IF((IK285/KK285)&lt;0.335,"G",IF((IK285/KK285)&gt;0.67,"R","A"))</f>
        <v/>
      </c>
      <c r="KY285" s="1">
        <f>IF((IJ285/KK285)&lt;0.335,"G",IF((IJ285/KK285)&gt;0.67,"R","A"))</f>
        <v/>
      </c>
      <c r="KZ285" s="1">
        <f>IF((HQ285/KK285)&lt;0.335,"G",IF((HQ285/KK285)&gt;0.67,"R","A"))</f>
        <v/>
      </c>
      <c r="LA285" s="1">
        <f>IF((IB285/KK285)&lt;0.335,"G",IF((IB285/KK285)&gt;0.67,"R","A"))</f>
        <v/>
      </c>
      <c r="LB285">
        <f>IF(LQ285="0-0",INDEX(Scrape!#REF!,MATCH('HT 0-0'!KP285,Scrape!$B:$B,0)),"")</f>
        <v/>
      </c>
      <c r="LC285">
        <f>IF(LQ285="0-0",INDEX(Scrape!$A:$A,MATCH('HT 0-0'!KP285,Scrape!$B:$B,0)),"")</f>
        <v/>
      </c>
      <c r="LD285">
        <f>IF(LQ285="0-0",INDEX(Scrape!$B:$B,MATCH('HT 0-0'!KP285,Scrape!$B:$B,0)),"")</f>
        <v/>
      </c>
      <c r="LE285">
        <f>IF(LQ285="0-0",INDEX(Scrape!$C:$C,MATCH('HT 0-0'!KP285,Scrape!$B:$B,0)),"")</f>
        <v/>
      </c>
      <c r="LF285">
        <f>IF(LQ285="0-0",INDEX(Scrape!$D:$D,MATCH('HT 0-0'!KP285,Scrape!$B:$B,0)),"")</f>
        <v/>
      </c>
      <c r="LG285">
        <f>IF(LQ285="0-0",INDEX(Scrape!$E:$E,MATCH('HT 0-0'!KP285,Scrape!$B:$B,0)),"")</f>
        <v/>
      </c>
      <c r="LH285">
        <f>IF(LQ285="0-0",INDEX(Scrape!$F:$F,MATCH('HT 0-0'!KP285,Scrape!$B:$B,0)),"")</f>
        <v/>
      </c>
      <c r="LI285">
        <f>IF(LQ285="0-0",INDEX(Scrape!$G:$G,MATCH('HT 0-0'!KP285,Scrape!$B:$B,0)),"")</f>
        <v/>
      </c>
      <c r="LJ285">
        <f>IF(LQ285="0-0",INDEX(Scrape!$H:$H,MATCH('HT 0-0'!KP285,Scrape!$B:$B,0)),"")</f>
        <v/>
      </c>
      <c r="LK285">
        <f>IF(LQ285="0-0",INDEX(Scrape!$I:$I,MATCH('HT 0-0'!KP285,Scrape!$B:$B,0)),"")</f>
        <v/>
      </c>
      <c r="LL285">
        <f>IF(LQ285="0-0",INDEX(Scrape!$J:$J,MATCH('HT 0-0'!KP285,Scrape!$B:$B,0)),"")</f>
        <v/>
      </c>
      <c r="LM285">
        <f>IF(LQ285="0-0",INDEX(Scrape!$K:$K,MATCH('HT 0-0'!KP285,Scrape!$B:$B,0)),"")</f>
        <v/>
      </c>
      <c r="LN285">
        <f>IF(LQ285="0-0",INDEX(Scrape!$L:$L,MATCH('HT 0-0'!KP285,Scrape!$B:$B,0)),"")</f>
        <v/>
      </c>
      <c r="LO285">
        <f>IF(LQ285="0-0",INDEX(Scrape!$M:$M,MATCH('HT 0-0'!KP285,Scrape!$B:$B,0)),"")</f>
        <v/>
      </c>
      <c r="LP285">
        <f>IF(LQ285="0-0",INDEX(Scrape!$N:$N,MATCH('HT 0-0'!KP285,Scrape!$B:$B,0)),"")</f>
        <v/>
      </c>
      <c r="LQ285">
        <f>INDEX(Scrape!$O:$O,MATCH('HT 0-0'!KP285,Scrape!$B:$B,0))</f>
        <v/>
      </c>
      <c r="LR285">
        <f>(1/LJ285)+(1/LI285)+(1/LH285)</f>
        <v/>
      </c>
      <c r="LS285">
        <f>(1/LG285)+(1/LF285)+(1/LE285)</f>
        <v/>
      </c>
      <c r="LT285" s="8">
        <f>IF(INDEX(#REF!,MATCH(KQ285,#REF!,0))=INDEX(#REF!,MATCH(KQ285,#REF!,0)),INDEX(#REF!,MATCH(KQ285,#REF!,0)),"ERROR")</f>
        <v/>
      </c>
      <c r="LU285" s="4">
        <f>IF(KR285="G",2,IF(KR285="R",0.5,IF(KR285="A",1)))</f>
        <v/>
      </c>
      <c r="LV285" s="4">
        <f>IF(KS285="G",0.5,IF(KS285="R",2,IF(KS285="A",1)))</f>
        <v/>
      </c>
      <c r="LW285" s="4">
        <f>IF(KT285="G",2,IF(KT285="R",0.5,IF(KT285="A",1)))</f>
        <v/>
      </c>
      <c r="LX285" s="4">
        <f>IF(KU285="G",0.5,IF(KU285="R",2,IF(KU285="A",1)))</f>
        <v/>
      </c>
      <c r="LY285" s="7">
        <f>(LK285*(LU285+LX285)+(LL285*(LU285+LX285)))</f>
        <v/>
      </c>
      <c r="LZ285" s="7">
        <f>(LN285*(LV285+LW285)+(LO285*(LV285+LW285)))</f>
        <v/>
      </c>
      <c r="MA285" s="11">
        <f>LY285-LZ285</f>
        <v/>
      </c>
      <c r="MB285" s="5">
        <f>MA285+2</f>
        <v/>
      </c>
      <c r="MC285" s="6">
        <f>MA285-2</f>
        <v/>
      </c>
      <c r="MD285" s="4">
        <f>LE285</f>
        <v/>
      </c>
      <c r="ME285" s="9">
        <f>IF(MD285=0,1000,MD285+0.75)</f>
        <v/>
      </c>
      <c r="MF285" s="10">
        <f>IF(MD285=0,0,MD285-0.75)</f>
        <v/>
      </c>
      <c r="MG285" s="4">
        <f>((LM285*(LU285+LX285))-((LP285*(LV285+LW285))))</f>
        <v/>
      </c>
      <c r="MH285" s="9">
        <f>MG285*1.2</f>
        <v/>
      </c>
      <c r="MI285" s="10">
        <f>MG285*0.8</f>
        <v/>
      </c>
      <c r="MJ285">
        <f>IFERROR(OT285,"")</f>
        <v/>
      </c>
      <c r="MK285">
        <f>IFERROR(OU285,"")</f>
        <v/>
      </c>
      <c r="ML285">
        <f>IFERROR(OV285,"")</f>
        <v/>
      </c>
      <c r="MM285">
        <f>IFERROR(OW285,"")</f>
        <v/>
      </c>
      <c r="MN285">
        <f>IFERROR(OX285,"")</f>
        <v/>
      </c>
      <c r="MO285">
        <f>IFERROR(OY285,"")</f>
        <v/>
      </c>
      <c r="MP285" s="1">
        <f>COUNTIFS(#REF!,LT285,#REF!,1,#REF!,"&gt;="&amp;MC285,#REF!,"&lt;="&amp;MB285,#REF!,"&lt;="&amp;ME285,#REF!,"&gt;="&amp;MF285,#REF!,"="&amp;KV285,#REF!,"="&amp;KX285)</f>
        <v/>
      </c>
      <c r="MQ285" s="1">
        <f>COUNTIFS(#REF!,LT285,#REF!,0,#REF!,"&gt;="&amp;MC285,#REF!,"&lt;="&amp;MB285,#REF!,"&lt;="&amp;ME285,#REF!,"&gt;="&amp;MF285,#REF!,"="&amp;KV285,#REF!,"="&amp;KX285)</f>
        <v/>
      </c>
      <c r="MR285" s="1">
        <f>COUNTIFS(#REF!,LT285,#REF!,1,#REF!,"&gt;="&amp;MC285,#REF!,"&lt;="&amp;MB285,#REF!,"&lt;="&amp;ME285,#REF!,"&gt;="&amp;MF285,#REF!,"="&amp;KW285,#REF!,"="&amp;KY285)</f>
        <v/>
      </c>
      <c r="MS285" s="1">
        <f>COUNTIFS(#REF!,LT285,#REF!,0,#REF!,"&gt;="&amp;MC285,#REF!,"&lt;="&amp;MB285,#REF!,"&lt;="&amp;ME285,#REF!,"&gt;="&amp;MF285,#REF!,"="&amp;KW285,#REF!,"="&amp;KY285)</f>
        <v/>
      </c>
      <c r="MT285" s="1">
        <f>COUNTIFS(#REF!,LT285,#REF!,1,#REF!,"&gt;="&amp;MI285,#REF!,"&lt;="&amp;MH285,#REF!,"&lt;="&amp;ME285,#REF!,"&gt;="&amp;MF285)</f>
        <v/>
      </c>
      <c r="MU285" s="1">
        <f>COUNTIFS(#REF!,LT285,#REF!,0,#REF!,"&gt;="&amp;MI285,#REF!,"&lt;="&amp;MH285,#REF!,"&lt;="&amp;ME285,#REF!,"&gt;="&amp;MF285)</f>
        <v/>
      </c>
      <c r="MV285" s="1">
        <f>COUNTIFS(#REF!,LT285,#REF!,1,#REF!,"&gt;="&amp;MI285,#REF!,"&lt;="&amp;MH285,#REF!,"="&amp;KZ285,#REF!,"="&amp;LA285,#REF!,"&lt;="&amp;ME285,#REF!,"&gt;="&amp;MF285)</f>
        <v/>
      </c>
      <c r="MW285" s="1">
        <f>COUNTIFS(#REF!,LT285,#REF!,0,#REF!,"&gt;="&amp;MI285,#REF!,"&lt;="&amp;MH285,#REF!,"="&amp;KZ285,#REF!,"="&amp;LA285,#REF!,"&lt;="&amp;ME285,#REF!,"&gt;="&amp;MF285)</f>
        <v/>
      </c>
      <c r="MX285" s="1">
        <f>COUNTIFS(#REF!,LT285,#REF!,1,#REF!,"&gt;="&amp;MC285,#REF!,"&lt;="&amp;MB285,#REF!,"&lt;="&amp;ME285,#REF!,"&gt;="&amp;MF285)</f>
        <v/>
      </c>
      <c r="MY285" s="1">
        <f>COUNTIFS(#REF!,LT285,#REF!,0,#REF!,"&gt;="&amp;MC285,#REF!,"&lt;="&amp;MB285,#REF!,"&lt;="&amp;ME285,#REF!,"&gt;="&amp;MF285)</f>
        <v/>
      </c>
      <c r="MZ285" s="1">
        <f>COUNTIFS(#REF!,LT285,#REF!,1,#REF!,"&lt;="&amp;ME285,#REF!,"&gt;="&amp;MF285,#REF!,"="&amp;KV285,#REF!,"="&amp;KX285)</f>
        <v/>
      </c>
      <c r="NA285" s="1">
        <f>COUNTIFS(#REF!,LT285,#REF!,0,#REF!,"&lt;="&amp;ME285,#REF!,"&gt;="&amp;MF285,#REF!,"="&amp;KV285,#REF!,"="&amp;KX285)</f>
        <v/>
      </c>
      <c r="NB285" s="1">
        <f>COUNTIFS(#REF!,LT285,#REF!,1,#REF!,"&lt;="&amp;ME285,#REF!,"&gt;="&amp;MF285,#REF!,"="&amp;KW285,#REF!,"="&amp;KY285)</f>
        <v/>
      </c>
      <c r="NC285" s="1">
        <f>COUNTIFS(#REF!,LT285,#REF!,0,#REF!,"&lt;="&amp;ME285,#REF!,"&gt;="&amp;MF285,#REF!,"="&amp;KW285,#REF!,"="&amp;KY285)</f>
        <v/>
      </c>
      <c r="ND285" s="1">
        <f>COUNTIFS(#REF!,LT285,#REF!,1,#REF!,"&gt;="&amp;MC285,#REF!,"&lt;="&amp;MB285,#REF!,"&lt;="&amp;ME285,#REF!,"&gt;="&amp;MF285,#REF!,"="&amp;KV285,#REF!,"="&amp;KX285)</f>
        <v/>
      </c>
      <c r="NE285" s="1">
        <f>COUNTIFS(#REF!,LT285,#REF!,0,#REF!,"&gt;="&amp;MC285,#REF!,"&lt;="&amp;MB285,#REF!,"&lt;="&amp;ME285,#REF!,"&gt;="&amp;MF285,#REF!,"="&amp;KV285,#REF!,"="&amp;KX285)</f>
        <v/>
      </c>
      <c r="NF285" s="1">
        <f>COUNTIFS(#REF!,LT285,#REF!,1,#REF!,"&gt;="&amp;MC285,#REF!,"&lt;="&amp;MB285,#REF!,"&lt;="&amp;ME285,#REF!,"&gt;="&amp;MF285,#REF!,"="&amp;KW285,#REF!,"="&amp;KY285)</f>
        <v/>
      </c>
      <c r="NG285" s="1">
        <f>COUNTIFS(#REF!,LT285,#REF!,0,#REF!,"&gt;="&amp;MC285,#REF!,"&lt;="&amp;MB285,#REF!,"&lt;="&amp;ME285,#REF!,"&gt;="&amp;MF285,#REF!,"="&amp;KW285,#REF!,"="&amp;KY285)</f>
        <v/>
      </c>
      <c r="NH285" s="1">
        <f>COUNTIFS(#REF!,LT285,#REF!,1,#REF!,"&gt;="&amp;MC285,#REF!,"&lt;="&amp;MB285,#REF!,"&lt;="&amp;ME285,#REF!,"&gt;="&amp;MF285,#REF!,"="&amp;KZ285,#REF!,"="&amp;LA285)</f>
        <v/>
      </c>
      <c r="NI285" s="1">
        <f>COUNTIFS(#REF!,LT285,#REF!,0,#REF!,"&gt;="&amp;MC285,#REF!,"&lt;="&amp;MB285,#REF!,"&lt;="&amp;ME285,#REF!,"&gt;="&amp;MF285,#REF!,"="&amp;KZ285,#REF!,"="&amp;LA285)</f>
        <v/>
      </c>
      <c r="NJ285" s="1">
        <f>COUNTIFS(#REF!,LT285,#REF!,1,#REF!,"&gt;="&amp;MI285,#REF!,"&lt;="&amp;MH285,#REF!,"&lt;="&amp;ME285,#REF!,"&gt;="&amp;MF285)</f>
        <v/>
      </c>
      <c r="NK285" s="1">
        <f>COUNTIFS(#REF!,LT285,#REF!,0,#REF!,"&gt;="&amp;MI285,#REF!,"&lt;="&amp;MH285,#REF!,"&lt;="&amp;ME285,#REF!,"&gt;="&amp;MF285)</f>
        <v/>
      </c>
      <c r="NL285" s="1">
        <f>COUNTIFS(#REF!,LT285,#REF!,1,#REF!,"&gt;="&amp;MI285,#REF!,"&lt;="&amp;MH285,#REF!,"="&amp;KZ285,#REF!,"="&amp;LA285,#REF!,"&lt;="&amp;ME285,#REF!,"&gt;="&amp;MF285)</f>
        <v/>
      </c>
      <c r="NM285" s="1">
        <f>COUNTIFS(#REF!,LT285,#REF!,0,#REF!,"&gt;="&amp;MI285,#REF!,"&lt;="&amp;MH285,#REF!,"="&amp;KZ285,#REF!,"="&amp;LA285,#REF!,"&lt;="&amp;ME285,#REF!,"&gt;="&amp;MF285)</f>
        <v/>
      </c>
      <c r="NN285" s="1">
        <f>COUNTIFS(#REF!,LT285,#REF!,1,#REF!,"&gt;="&amp;MC285,#REF!,"&lt;="&amp;MB285,#REF!,"&lt;="&amp;ME285,#REF!,"&gt;="&amp;MF285)</f>
        <v/>
      </c>
      <c r="NO285" s="1">
        <f>COUNTIFS(#REF!,LT285,#REF!,0,#REF!,"&gt;="&amp;MC285,#REF!,"&lt;="&amp;MB285,#REF!,"&lt;="&amp;ME285,#REF!,"&gt;="&amp;MF285)</f>
        <v/>
      </c>
      <c r="NP285" s="1">
        <f>COUNTIFS(#REF!,LT285,#REF!,1,#REF!,"&lt;="&amp;ME285,#REF!,"&gt;="&amp;MF285,#REF!,"="&amp;KV285,#REF!,"="&amp;KX285)</f>
        <v/>
      </c>
      <c r="NQ285" s="1">
        <f>COUNTIFS(#REF!,LT285,#REF!,0,#REF!,"&lt;="&amp;ME285,#REF!,"&gt;="&amp;MF285,#REF!,"="&amp;KV285,#REF!,"="&amp;KX285)</f>
        <v/>
      </c>
      <c r="NR285" s="1">
        <f>COUNTIFS(#REF!,LT285,#REF!,1,#REF!,"&lt;="&amp;ME285,#REF!,"&gt;="&amp;MF285,#REF!,"="&amp;KW285,#REF!,"="&amp;KY285)</f>
        <v/>
      </c>
      <c r="NS285" s="1">
        <f>COUNTIFS(#REF!,LT285,#REF!,0,#REF!,"&lt;="&amp;ME285,#REF!,"&gt;="&amp;MF285,#REF!,"="&amp;KW285,#REF!,"="&amp;KY285)</f>
        <v/>
      </c>
      <c r="NT285" s="1">
        <f>MP285+MR285+MT285+MV285+MX285+MZ285+NB285</f>
        <v/>
      </c>
      <c r="NU285" s="1">
        <f>MQ285+MS285+MU285+MW285+MY285+NA285+NC285</f>
        <v/>
      </c>
      <c r="NV285" s="1">
        <f>NT285+NU285</f>
        <v/>
      </c>
      <c r="NW285" s="33">
        <f>NT285/(NT285+NU285)</f>
        <v/>
      </c>
      <c r="NX285" s="3">
        <f>1/NW285</f>
        <v/>
      </c>
      <c r="NY285" s="1">
        <f>LH285</f>
        <v/>
      </c>
      <c r="NZ285" s="79">
        <f>(NW285*((NY285-1)*0.98))-((1-NW285)*1)</f>
        <v/>
      </c>
      <c r="OA285" s="34">
        <f>IF(LR285&lt;0.9,0,IF(AND(LR285&gt;1.1),0,1))</f>
        <v/>
      </c>
      <c r="OB285" s="34">
        <f>IF(LS285&lt;0.9,0,IF(AND(LS285&gt;1.1),0,1))</f>
        <v/>
      </c>
      <c r="OC285" s="32">
        <f>IF(NV285&gt;99,1,0)</f>
        <v/>
      </c>
      <c r="OD285" s="32">
        <f>IF(NZ285&gt;0.0799,1,0)</f>
        <v/>
      </c>
      <c r="OE285" s="32">
        <f>IF(NZ285&gt;OM285,1,0)</f>
        <v/>
      </c>
      <c r="OF285" s="32">
        <f>OC285+OD285+OE285+OA285+OB285</f>
        <v/>
      </c>
      <c r="OG285" s="1">
        <f>ND285+NF285+NH285+NJ285+NL285+NN285+NP285+NR285</f>
        <v/>
      </c>
      <c r="OH285" s="1">
        <f>NE285+NG285+NI285+NK285+NM285+NO285+NQ285+NS285</f>
        <v/>
      </c>
      <c r="OI285" s="1">
        <f>OG285+OH285</f>
        <v/>
      </c>
      <c r="OJ285" s="33">
        <f>OG285/(OG285+OH285)</f>
        <v/>
      </c>
      <c r="OK285" s="3">
        <f>1/OJ285</f>
        <v/>
      </c>
      <c r="OL285" s="1">
        <f>LI285</f>
        <v/>
      </c>
      <c r="OM285" s="79">
        <f>(OJ285*((OL285-1)*0.98))-((1-OJ285)*1)</f>
        <v/>
      </c>
      <c r="ON285" s="34">
        <f>IF(LR285&lt;0.9,0,IF(AND(LR285&gt;1.1),0,1))</f>
        <v/>
      </c>
      <c r="OO285" s="34">
        <f>IF(LS285&lt;0.9,0,IF(AND(LS285&gt;1.1),0,1))</f>
        <v/>
      </c>
      <c r="OP285" s="32">
        <f>IF(OI285&gt;99,1,0)</f>
        <v/>
      </c>
      <c r="OQ285" s="32">
        <f>IF(OM285&gt;0.0799,1,0)</f>
        <v/>
      </c>
      <c r="OR285" s="32">
        <f>IF(OM285&gt;OZ285,1,0)</f>
        <v/>
      </c>
      <c r="OS285" s="32">
        <f>OP285+OQ285+OR285+ON285+OO285</f>
        <v/>
      </c>
      <c r="OT285">
        <f>IF(OF285=5,"BackHome0-0",IF(AND(OS285=5),"BackAway0-0",""))</f>
        <v/>
      </c>
      <c r="OU285">
        <f>IF(OF285=5,KN285,IF(AND(OS285=5),KO285,""))</f>
        <v/>
      </c>
      <c r="OV285">
        <f>IF(OF285=5,"Match Odds",IF(AND(OS285=5),"Match Odds",""))</f>
        <v/>
      </c>
      <c r="OW285">
        <f>IF(OF285=5,KP285,IF(AND(OS285=5),KP285,""))</f>
        <v/>
      </c>
      <c r="OX285">
        <f>IF(OF285=5,"MATCH_ODDS",IF(AND(OS285=5),"MATCH_ODDS",""))</f>
        <v/>
      </c>
      <c r="OY285">
        <f>IF(OF285=5,"BACK",IF(AND(OS285=5),"BACK",""))</f>
        <v/>
      </c>
    </row>
    <row r="286" ht="16.5" customHeight="1" thickBot="1" thickTop="1">
      <c r="A286" s="2" t="n"/>
      <c r="KN286" s="1">
        <f>IF(INDEX(#REF!,MATCH('HT 0-0'!D286,#REF!,0))=INDEX(#REF!,MATCH('HT 0-0'!D286,#REF!,0)),INDEX(#REF!,MATCH('HT 0-0'!D286,#REF!,0)),"ERROR")</f>
        <v/>
      </c>
      <c r="KO286" s="1">
        <f>IF(INDEX(#REF!,MATCH('HT 0-0'!E286,#REF!,0))=INDEX(#REF!,MATCH('HT 0-0'!E286,#REF!,0)),INDEX(#REF!,MATCH('HT 0-0'!E286,#REF!,0)),"ERROR")</f>
        <v/>
      </c>
      <c r="KP286" s="1">
        <f>KN286&amp;" v "&amp;KO286</f>
        <v/>
      </c>
      <c r="KQ286">
        <f>B286&amp;"_"&amp;C286</f>
        <v/>
      </c>
      <c r="KR286" s="1">
        <f>IF((HW286/KK286)&lt;0.335,"G",IF((HW286/KK286)&gt;0.67,"R","A"))</f>
        <v/>
      </c>
      <c r="KS286" s="1">
        <f>IF((HX286/KK286)&lt;0.335,"G",IF((HX286/KK286)&gt;0.67,"R","A"))</f>
        <v/>
      </c>
      <c r="KT286" s="1">
        <f>IF((IH286/KK286)&lt;0.335,"G",IF((IH286/KK286)&gt;0.67,"R","A"))</f>
        <v/>
      </c>
      <c r="KU286" s="1">
        <f>IF((II286/KK286)&lt;0.335,"G",IF((II286/KK286)&gt;0.67,"R","A"))</f>
        <v/>
      </c>
      <c r="KV286" s="1">
        <f>IF((HZ286/KK286)&lt;0.335,"G",IF((HZ286/KK286)&gt;0.67,"R","A"))</f>
        <v/>
      </c>
      <c r="KW286" s="1">
        <f>IF((HY286/KK286)&lt;0.335,"G",IF((HY286/KK286)&gt;0.67,"R","A"))</f>
        <v/>
      </c>
      <c r="KX286" s="1">
        <f>IF((IK286/KK286)&lt;0.335,"G",IF((IK286/KK286)&gt;0.67,"R","A"))</f>
        <v/>
      </c>
      <c r="KY286" s="1">
        <f>IF((IJ286/KK286)&lt;0.335,"G",IF((IJ286/KK286)&gt;0.67,"R","A"))</f>
        <v/>
      </c>
      <c r="KZ286" s="1">
        <f>IF((HQ286/KK286)&lt;0.335,"G",IF((HQ286/KK286)&gt;0.67,"R","A"))</f>
        <v/>
      </c>
      <c r="LA286" s="1">
        <f>IF((IB286/KK286)&lt;0.335,"G",IF((IB286/KK286)&gt;0.67,"R","A"))</f>
        <v/>
      </c>
      <c r="LB286">
        <f>IF(LQ286="0-0",INDEX(Scrape!#REF!,MATCH('HT 0-0'!KP286,Scrape!$B:$B,0)),"")</f>
        <v/>
      </c>
      <c r="LC286">
        <f>IF(LQ286="0-0",INDEX(Scrape!$A:$A,MATCH('HT 0-0'!KP286,Scrape!$B:$B,0)),"")</f>
        <v/>
      </c>
      <c r="LD286">
        <f>IF(LQ286="0-0",INDEX(Scrape!$B:$B,MATCH('HT 0-0'!KP286,Scrape!$B:$B,0)),"")</f>
        <v/>
      </c>
      <c r="LE286">
        <f>IF(LQ286="0-0",INDEX(Scrape!$C:$C,MATCH('HT 0-0'!KP286,Scrape!$B:$B,0)),"")</f>
        <v/>
      </c>
      <c r="LF286">
        <f>IF(LQ286="0-0",INDEX(Scrape!$D:$D,MATCH('HT 0-0'!KP286,Scrape!$B:$B,0)),"")</f>
        <v/>
      </c>
      <c r="LG286">
        <f>IF(LQ286="0-0",INDEX(Scrape!$E:$E,MATCH('HT 0-0'!KP286,Scrape!$B:$B,0)),"")</f>
        <v/>
      </c>
      <c r="LH286">
        <f>IF(LQ286="0-0",INDEX(Scrape!$F:$F,MATCH('HT 0-0'!KP286,Scrape!$B:$B,0)),"")</f>
        <v/>
      </c>
      <c r="LI286">
        <f>IF(LQ286="0-0",INDEX(Scrape!$G:$G,MATCH('HT 0-0'!KP286,Scrape!$B:$B,0)),"")</f>
        <v/>
      </c>
      <c r="LJ286">
        <f>IF(LQ286="0-0",INDEX(Scrape!$H:$H,MATCH('HT 0-0'!KP286,Scrape!$B:$B,0)),"")</f>
        <v/>
      </c>
      <c r="LK286">
        <f>IF(LQ286="0-0",INDEX(Scrape!$I:$I,MATCH('HT 0-0'!KP286,Scrape!$B:$B,0)),"")</f>
        <v/>
      </c>
      <c r="LL286">
        <f>IF(LQ286="0-0",INDEX(Scrape!$J:$J,MATCH('HT 0-0'!KP286,Scrape!$B:$B,0)),"")</f>
        <v/>
      </c>
      <c r="LM286">
        <f>IF(LQ286="0-0",INDEX(Scrape!$K:$K,MATCH('HT 0-0'!KP286,Scrape!$B:$B,0)),"")</f>
        <v/>
      </c>
      <c r="LN286">
        <f>IF(LQ286="0-0",INDEX(Scrape!$L:$L,MATCH('HT 0-0'!KP286,Scrape!$B:$B,0)),"")</f>
        <v/>
      </c>
      <c r="LO286">
        <f>IF(LQ286="0-0",INDEX(Scrape!$M:$M,MATCH('HT 0-0'!KP286,Scrape!$B:$B,0)),"")</f>
        <v/>
      </c>
      <c r="LP286">
        <f>IF(LQ286="0-0",INDEX(Scrape!$N:$N,MATCH('HT 0-0'!KP286,Scrape!$B:$B,0)),"")</f>
        <v/>
      </c>
      <c r="LQ286">
        <f>INDEX(Scrape!$O:$O,MATCH('HT 0-0'!KP286,Scrape!$B:$B,0))</f>
        <v/>
      </c>
      <c r="LR286">
        <f>(1/LJ286)+(1/LI286)+(1/LH286)</f>
        <v/>
      </c>
      <c r="LS286">
        <f>(1/LG286)+(1/LF286)+(1/LE286)</f>
        <v/>
      </c>
      <c r="LT286" s="8">
        <f>IF(INDEX(#REF!,MATCH(KQ286,#REF!,0))=INDEX(#REF!,MATCH(KQ286,#REF!,0)),INDEX(#REF!,MATCH(KQ286,#REF!,0)),"ERROR")</f>
        <v/>
      </c>
      <c r="LU286" s="4">
        <f>IF(KR286="G",2,IF(KR286="R",0.5,IF(KR286="A",1)))</f>
        <v/>
      </c>
      <c r="LV286" s="4">
        <f>IF(KS286="G",0.5,IF(KS286="R",2,IF(KS286="A",1)))</f>
        <v/>
      </c>
      <c r="LW286" s="4">
        <f>IF(KT286="G",2,IF(KT286="R",0.5,IF(KT286="A",1)))</f>
        <v/>
      </c>
      <c r="LX286" s="4">
        <f>IF(KU286="G",0.5,IF(KU286="R",2,IF(KU286="A",1)))</f>
        <v/>
      </c>
      <c r="LY286" s="7">
        <f>(LK286*(LU286+LX286)+(LL286*(LU286+LX286)))</f>
        <v/>
      </c>
      <c r="LZ286" s="7">
        <f>(LN286*(LV286+LW286)+(LO286*(LV286+LW286)))</f>
        <v/>
      </c>
      <c r="MA286" s="11">
        <f>LY286-LZ286</f>
        <v/>
      </c>
      <c r="MB286" s="5">
        <f>MA286+2</f>
        <v/>
      </c>
      <c r="MC286" s="6">
        <f>MA286-2</f>
        <v/>
      </c>
      <c r="MD286" s="4">
        <f>LE286</f>
        <v/>
      </c>
      <c r="ME286" s="9">
        <f>IF(MD286=0,1000,MD286+0.75)</f>
        <v/>
      </c>
      <c r="MF286" s="10">
        <f>IF(MD286=0,0,MD286-0.75)</f>
        <v/>
      </c>
      <c r="MG286" s="4">
        <f>((LM286*(LU286+LX286))-((LP286*(LV286+LW286))))</f>
        <v/>
      </c>
      <c r="MH286" s="9">
        <f>MG286*1.2</f>
        <v/>
      </c>
      <c r="MI286" s="10">
        <f>MG286*0.8</f>
        <v/>
      </c>
      <c r="MJ286">
        <f>IFERROR(OT286,"")</f>
        <v/>
      </c>
      <c r="MK286">
        <f>IFERROR(OU286,"")</f>
        <v/>
      </c>
      <c r="ML286">
        <f>IFERROR(OV286,"")</f>
        <v/>
      </c>
      <c r="MM286">
        <f>IFERROR(OW286,"")</f>
        <v/>
      </c>
      <c r="MN286">
        <f>IFERROR(OX286,"")</f>
        <v/>
      </c>
      <c r="MO286">
        <f>IFERROR(OY286,"")</f>
        <v/>
      </c>
      <c r="MP286" s="1">
        <f>COUNTIFS(#REF!,LT286,#REF!,1,#REF!,"&gt;="&amp;MC286,#REF!,"&lt;="&amp;MB286,#REF!,"&lt;="&amp;ME286,#REF!,"&gt;="&amp;MF286,#REF!,"="&amp;KV286,#REF!,"="&amp;KX286)</f>
        <v/>
      </c>
      <c r="MQ286" s="1">
        <f>COUNTIFS(#REF!,LT286,#REF!,0,#REF!,"&gt;="&amp;MC286,#REF!,"&lt;="&amp;MB286,#REF!,"&lt;="&amp;ME286,#REF!,"&gt;="&amp;MF286,#REF!,"="&amp;KV286,#REF!,"="&amp;KX286)</f>
        <v/>
      </c>
      <c r="MR286" s="1">
        <f>COUNTIFS(#REF!,LT286,#REF!,1,#REF!,"&gt;="&amp;MC286,#REF!,"&lt;="&amp;MB286,#REF!,"&lt;="&amp;ME286,#REF!,"&gt;="&amp;MF286,#REF!,"="&amp;KW286,#REF!,"="&amp;KY286)</f>
        <v/>
      </c>
      <c r="MS286" s="1">
        <f>COUNTIFS(#REF!,LT286,#REF!,0,#REF!,"&gt;="&amp;MC286,#REF!,"&lt;="&amp;MB286,#REF!,"&lt;="&amp;ME286,#REF!,"&gt;="&amp;MF286,#REF!,"="&amp;KW286,#REF!,"="&amp;KY286)</f>
        <v/>
      </c>
      <c r="MT286" s="1">
        <f>COUNTIFS(#REF!,LT286,#REF!,1,#REF!,"&gt;="&amp;MI286,#REF!,"&lt;="&amp;MH286,#REF!,"&lt;="&amp;ME286,#REF!,"&gt;="&amp;MF286)</f>
        <v/>
      </c>
      <c r="MU286" s="1">
        <f>COUNTIFS(#REF!,LT286,#REF!,0,#REF!,"&gt;="&amp;MI286,#REF!,"&lt;="&amp;MH286,#REF!,"&lt;="&amp;ME286,#REF!,"&gt;="&amp;MF286)</f>
        <v/>
      </c>
      <c r="MV286" s="1">
        <f>COUNTIFS(#REF!,LT286,#REF!,1,#REF!,"&gt;="&amp;MI286,#REF!,"&lt;="&amp;MH286,#REF!,"="&amp;KZ286,#REF!,"="&amp;LA286,#REF!,"&lt;="&amp;ME286,#REF!,"&gt;="&amp;MF286)</f>
        <v/>
      </c>
      <c r="MW286" s="1">
        <f>COUNTIFS(#REF!,LT286,#REF!,0,#REF!,"&gt;="&amp;MI286,#REF!,"&lt;="&amp;MH286,#REF!,"="&amp;KZ286,#REF!,"="&amp;LA286,#REF!,"&lt;="&amp;ME286,#REF!,"&gt;="&amp;MF286)</f>
        <v/>
      </c>
      <c r="MX286" s="1">
        <f>COUNTIFS(#REF!,LT286,#REF!,1,#REF!,"&gt;="&amp;MC286,#REF!,"&lt;="&amp;MB286,#REF!,"&lt;="&amp;ME286,#REF!,"&gt;="&amp;MF286)</f>
        <v/>
      </c>
      <c r="MY286" s="1">
        <f>COUNTIFS(#REF!,LT286,#REF!,0,#REF!,"&gt;="&amp;MC286,#REF!,"&lt;="&amp;MB286,#REF!,"&lt;="&amp;ME286,#REF!,"&gt;="&amp;MF286)</f>
        <v/>
      </c>
      <c r="MZ286" s="1">
        <f>COUNTIFS(#REF!,LT286,#REF!,1,#REF!,"&lt;="&amp;ME286,#REF!,"&gt;="&amp;MF286,#REF!,"="&amp;KV286,#REF!,"="&amp;KX286)</f>
        <v/>
      </c>
      <c r="NA286" s="1">
        <f>COUNTIFS(#REF!,LT286,#REF!,0,#REF!,"&lt;="&amp;ME286,#REF!,"&gt;="&amp;MF286,#REF!,"="&amp;KV286,#REF!,"="&amp;KX286)</f>
        <v/>
      </c>
      <c r="NB286" s="1">
        <f>COUNTIFS(#REF!,LT286,#REF!,1,#REF!,"&lt;="&amp;ME286,#REF!,"&gt;="&amp;MF286,#REF!,"="&amp;KW286,#REF!,"="&amp;KY286)</f>
        <v/>
      </c>
      <c r="NC286" s="1">
        <f>COUNTIFS(#REF!,LT286,#REF!,0,#REF!,"&lt;="&amp;ME286,#REF!,"&gt;="&amp;MF286,#REF!,"="&amp;KW286,#REF!,"="&amp;KY286)</f>
        <v/>
      </c>
      <c r="ND286" s="1">
        <f>COUNTIFS(#REF!,LT286,#REF!,1,#REF!,"&gt;="&amp;MC286,#REF!,"&lt;="&amp;MB286,#REF!,"&lt;="&amp;ME286,#REF!,"&gt;="&amp;MF286,#REF!,"="&amp;KV286,#REF!,"="&amp;KX286)</f>
        <v/>
      </c>
      <c r="NE286" s="1">
        <f>COUNTIFS(#REF!,LT286,#REF!,0,#REF!,"&gt;="&amp;MC286,#REF!,"&lt;="&amp;MB286,#REF!,"&lt;="&amp;ME286,#REF!,"&gt;="&amp;MF286,#REF!,"="&amp;KV286,#REF!,"="&amp;KX286)</f>
        <v/>
      </c>
      <c r="NF286" s="1">
        <f>COUNTIFS(#REF!,LT286,#REF!,1,#REF!,"&gt;="&amp;MC286,#REF!,"&lt;="&amp;MB286,#REF!,"&lt;="&amp;ME286,#REF!,"&gt;="&amp;MF286,#REF!,"="&amp;KW286,#REF!,"="&amp;KY286)</f>
        <v/>
      </c>
      <c r="NG286" s="1">
        <f>COUNTIFS(#REF!,LT286,#REF!,0,#REF!,"&gt;="&amp;MC286,#REF!,"&lt;="&amp;MB286,#REF!,"&lt;="&amp;ME286,#REF!,"&gt;="&amp;MF286,#REF!,"="&amp;KW286,#REF!,"="&amp;KY286)</f>
        <v/>
      </c>
      <c r="NH286" s="1">
        <f>COUNTIFS(#REF!,LT286,#REF!,1,#REF!,"&gt;="&amp;MC286,#REF!,"&lt;="&amp;MB286,#REF!,"&lt;="&amp;ME286,#REF!,"&gt;="&amp;MF286,#REF!,"="&amp;KZ286,#REF!,"="&amp;LA286)</f>
        <v/>
      </c>
      <c r="NI286" s="1">
        <f>COUNTIFS(#REF!,LT286,#REF!,0,#REF!,"&gt;="&amp;MC286,#REF!,"&lt;="&amp;MB286,#REF!,"&lt;="&amp;ME286,#REF!,"&gt;="&amp;MF286,#REF!,"="&amp;KZ286,#REF!,"="&amp;LA286)</f>
        <v/>
      </c>
      <c r="NJ286" s="1">
        <f>COUNTIFS(#REF!,LT286,#REF!,1,#REF!,"&gt;="&amp;MI286,#REF!,"&lt;="&amp;MH286,#REF!,"&lt;="&amp;ME286,#REF!,"&gt;="&amp;MF286)</f>
        <v/>
      </c>
      <c r="NK286" s="1">
        <f>COUNTIFS(#REF!,LT286,#REF!,0,#REF!,"&gt;="&amp;MI286,#REF!,"&lt;="&amp;MH286,#REF!,"&lt;="&amp;ME286,#REF!,"&gt;="&amp;MF286)</f>
        <v/>
      </c>
      <c r="NL286" s="1">
        <f>COUNTIFS(#REF!,LT286,#REF!,1,#REF!,"&gt;="&amp;MI286,#REF!,"&lt;="&amp;MH286,#REF!,"="&amp;KZ286,#REF!,"="&amp;LA286,#REF!,"&lt;="&amp;ME286,#REF!,"&gt;="&amp;MF286)</f>
        <v/>
      </c>
      <c r="NM286" s="1">
        <f>COUNTIFS(#REF!,LT286,#REF!,0,#REF!,"&gt;="&amp;MI286,#REF!,"&lt;="&amp;MH286,#REF!,"="&amp;KZ286,#REF!,"="&amp;LA286,#REF!,"&lt;="&amp;ME286,#REF!,"&gt;="&amp;MF286)</f>
        <v/>
      </c>
      <c r="NN286" s="1">
        <f>COUNTIFS(#REF!,LT286,#REF!,1,#REF!,"&gt;="&amp;MC286,#REF!,"&lt;="&amp;MB286,#REF!,"&lt;="&amp;ME286,#REF!,"&gt;="&amp;MF286)</f>
        <v/>
      </c>
      <c r="NO286" s="1">
        <f>COUNTIFS(#REF!,LT286,#REF!,0,#REF!,"&gt;="&amp;MC286,#REF!,"&lt;="&amp;MB286,#REF!,"&lt;="&amp;ME286,#REF!,"&gt;="&amp;MF286)</f>
        <v/>
      </c>
      <c r="NP286" s="1">
        <f>COUNTIFS(#REF!,LT286,#REF!,1,#REF!,"&lt;="&amp;ME286,#REF!,"&gt;="&amp;MF286,#REF!,"="&amp;KV286,#REF!,"="&amp;KX286)</f>
        <v/>
      </c>
      <c r="NQ286" s="1">
        <f>COUNTIFS(#REF!,LT286,#REF!,0,#REF!,"&lt;="&amp;ME286,#REF!,"&gt;="&amp;MF286,#REF!,"="&amp;KV286,#REF!,"="&amp;KX286)</f>
        <v/>
      </c>
      <c r="NR286" s="1">
        <f>COUNTIFS(#REF!,LT286,#REF!,1,#REF!,"&lt;="&amp;ME286,#REF!,"&gt;="&amp;MF286,#REF!,"="&amp;KW286,#REF!,"="&amp;KY286)</f>
        <v/>
      </c>
      <c r="NS286" s="1">
        <f>COUNTIFS(#REF!,LT286,#REF!,0,#REF!,"&lt;="&amp;ME286,#REF!,"&gt;="&amp;MF286,#REF!,"="&amp;KW286,#REF!,"="&amp;KY286)</f>
        <v/>
      </c>
      <c r="NT286" s="1">
        <f>MP286+MR286+MT286+MV286+MX286+MZ286+NB286</f>
        <v/>
      </c>
      <c r="NU286" s="1">
        <f>MQ286+MS286+MU286+MW286+MY286+NA286+NC286</f>
        <v/>
      </c>
      <c r="NV286" s="1">
        <f>NT286+NU286</f>
        <v/>
      </c>
      <c r="NW286" s="33">
        <f>NT286/(NT286+NU286)</f>
        <v/>
      </c>
      <c r="NX286" s="3">
        <f>1/NW286</f>
        <v/>
      </c>
      <c r="NY286" s="1">
        <f>LH286</f>
        <v/>
      </c>
      <c r="NZ286" s="79">
        <f>(NW286*((NY286-1)*0.98))-((1-NW286)*1)</f>
        <v/>
      </c>
      <c r="OA286" s="34">
        <f>IF(LR286&lt;0.9,0,IF(AND(LR286&gt;1.1),0,1))</f>
        <v/>
      </c>
      <c r="OB286" s="34">
        <f>IF(LS286&lt;0.9,0,IF(AND(LS286&gt;1.1),0,1))</f>
        <v/>
      </c>
      <c r="OC286" s="32">
        <f>IF(NV286&gt;99,1,0)</f>
        <v/>
      </c>
      <c r="OD286" s="32">
        <f>IF(NZ286&gt;0.0799,1,0)</f>
        <v/>
      </c>
      <c r="OE286" s="32">
        <f>IF(NZ286&gt;OM286,1,0)</f>
        <v/>
      </c>
      <c r="OF286" s="32">
        <f>OC286+OD286+OE286+OA286+OB286</f>
        <v/>
      </c>
      <c r="OG286" s="1">
        <f>ND286+NF286+NH286+NJ286+NL286+NN286+NP286+NR286</f>
        <v/>
      </c>
      <c r="OH286" s="1">
        <f>NE286+NG286+NI286+NK286+NM286+NO286+NQ286+NS286</f>
        <v/>
      </c>
      <c r="OI286" s="1">
        <f>OG286+OH286</f>
        <v/>
      </c>
      <c r="OJ286" s="33">
        <f>OG286/(OG286+OH286)</f>
        <v/>
      </c>
      <c r="OK286" s="3">
        <f>1/OJ286</f>
        <v/>
      </c>
      <c r="OL286" s="1">
        <f>LI286</f>
        <v/>
      </c>
      <c r="OM286" s="79">
        <f>(OJ286*((OL286-1)*0.98))-((1-OJ286)*1)</f>
        <v/>
      </c>
      <c r="ON286" s="34">
        <f>IF(LR286&lt;0.9,0,IF(AND(LR286&gt;1.1),0,1))</f>
        <v/>
      </c>
      <c r="OO286" s="34">
        <f>IF(LS286&lt;0.9,0,IF(AND(LS286&gt;1.1),0,1))</f>
        <v/>
      </c>
      <c r="OP286" s="32">
        <f>IF(OI286&gt;99,1,0)</f>
        <v/>
      </c>
      <c r="OQ286" s="32">
        <f>IF(OM286&gt;0.0799,1,0)</f>
        <v/>
      </c>
      <c r="OR286" s="32">
        <f>IF(OM286&gt;OZ286,1,0)</f>
        <v/>
      </c>
      <c r="OS286" s="32">
        <f>OP286+OQ286+OR286+ON286+OO286</f>
        <v/>
      </c>
      <c r="OT286">
        <f>IF(OF286=5,"BackHome0-0",IF(AND(OS286=5),"BackAway0-0",""))</f>
        <v/>
      </c>
      <c r="OU286">
        <f>IF(OF286=5,KN286,IF(AND(OS286=5),KO286,""))</f>
        <v/>
      </c>
      <c r="OV286">
        <f>IF(OF286=5,"Match Odds",IF(AND(OS286=5),"Match Odds",""))</f>
        <v/>
      </c>
      <c r="OW286">
        <f>IF(OF286=5,KP286,IF(AND(OS286=5),KP286,""))</f>
        <v/>
      </c>
      <c r="OX286">
        <f>IF(OF286=5,"MATCH_ODDS",IF(AND(OS286=5),"MATCH_ODDS",""))</f>
        <v/>
      </c>
      <c r="OY286">
        <f>IF(OF286=5,"BACK",IF(AND(OS286=5),"BACK",""))</f>
        <v/>
      </c>
    </row>
    <row r="287" ht="16.5" customHeight="1" thickBot="1" thickTop="1">
      <c r="A287" s="2" t="n"/>
      <c r="KN287" s="1">
        <f>IF(INDEX(#REF!,MATCH('HT 0-0'!D287,#REF!,0))=INDEX(#REF!,MATCH('HT 0-0'!D287,#REF!,0)),INDEX(#REF!,MATCH('HT 0-0'!D287,#REF!,0)),"ERROR")</f>
        <v/>
      </c>
      <c r="KO287" s="1">
        <f>IF(INDEX(#REF!,MATCH('HT 0-0'!E287,#REF!,0))=INDEX(#REF!,MATCH('HT 0-0'!E287,#REF!,0)),INDEX(#REF!,MATCH('HT 0-0'!E287,#REF!,0)),"ERROR")</f>
        <v/>
      </c>
      <c r="KP287" s="1">
        <f>KN287&amp;" v "&amp;KO287</f>
        <v/>
      </c>
      <c r="KQ287">
        <f>B287&amp;"_"&amp;C287</f>
        <v/>
      </c>
      <c r="KR287" s="1">
        <f>IF((HW287/KK287)&lt;0.335,"G",IF((HW287/KK287)&gt;0.67,"R","A"))</f>
        <v/>
      </c>
      <c r="KS287" s="1">
        <f>IF((HX287/KK287)&lt;0.335,"G",IF((HX287/KK287)&gt;0.67,"R","A"))</f>
        <v/>
      </c>
      <c r="KT287" s="1">
        <f>IF((IH287/KK287)&lt;0.335,"G",IF((IH287/KK287)&gt;0.67,"R","A"))</f>
        <v/>
      </c>
      <c r="KU287" s="1">
        <f>IF((II287/KK287)&lt;0.335,"G",IF((II287/KK287)&gt;0.67,"R","A"))</f>
        <v/>
      </c>
      <c r="KV287" s="1">
        <f>IF((HZ287/KK287)&lt;0.335,"G",IF((HZ287/KK287)&gt;0.67,"R","A"))</f>
        <v/>
      </c>
      <c r="KW287" s="1">
        <f>IF((HY287/KK287)&lt;0.335,"G",IF((HY287/KK287)&gt;0.67,"R","A"))</f>
        <v/>
      </c>
      <c r="KX287" s="1">
        <f>IF((IK287/KK287)&lt;0.335,"G",IF((IK287/KK287)&gt;0.67,"R","A"))</f>
        <v/>
      </c>
      <c r="KY287" s="1">
        <f>IF((IJ287/KK287)&lt;0.335,"G",IF((IJ287/KK287)&gt;0.67,"R","A"))</f>
        <v/>
      </c>
      <c r="KZ287" s="1">
        <f>IF((HQ287/KK287)&lt;0.335,"G",IF((HQ287/KK287)&gt;0.67,"R","A"))</f>
        <v/>
      </c>
      <c r="LA287" s="1">
        <f>IF((IB287/KK287)&lt;0.335,"G",IF((IB287/KK287)&gt;0.67,"R","A"))</f>
        <v/>
      </c>
      <c r="LB287">
        <f>IF(LQ287="0-0",INDEX(Scrape!#REF!,MATCH('HT 0-0'!KP287,Scrape!$B:$B,0)),"")</f>
        <v/>
      </c>
      <c r="LC287">
        <f>IF(LQ287="0-0",INDEX(Scrape!$A:$A,MATCH('HT 0-0'!KP287,Scrape!$B:$B,0)),"")</f>
        <v/>
      </c>
      <c r="LD287">
        <f>IF(LQ287="0-0",INDEX(Scrape!$B:$B,MATCH('HT 0-0'!KP287,Scrape!$B:$B,0)),"")</f>
        <v/>
      </c>
      <c r="LE287">
        <f>IF(LQ287="0-0",INDEX(Scrape!$C:$C,MATCH('HT 0-0'!KP287,Scrape!$B:$B,0)),"")</f>
        <v/>
      </c>
      <c r="LF287">
        <f>IF(LQ287="0-0",INDEX(Scrape!$D:$D,MATCH('HT 0-0'!KP287,Scrape!$B:$B,0)),"")</f>
        <v/>
      </c>
      <c r="LG287">
        <f>IF(LQ287="0-0",INDEX(Scrape!$E:$E,MATCH('HT 0-0'!KP287,Scrape!$B:$B,0)),"")</f>
        <v/>
      </c>
      <c r="LH287">
        <f>IF(LQ287="0-0",INDEX(Scrape!$F:$F,MATCH('HT 0-0'!KP287,Scrape!$B:$B,0)),"")</f>
        <v/>
      </c>
      <c r="LI287">
        <f>IF(LQ287="0-0",INDEX(Scrape!$G:$G,MATCH('HT 0-0'!KP287,Scrape!$B:$B,0)),"")</f>
        <v/>
      </c>
      <c r="LJ287">
        <f>IF(LQ287="0-0",INDEX(Scrape!$H:$H,MATCH('HT 0-0'!KP287,Scrape!$B:$B,0)),"")</f>
        <v/>
      </c>
      <c r="LK287">
        <f>IF(LQ287="0-0",INDEX(Scrape!$I:$I,MATCH('HT 0-0'!KP287,Scrape!$B:$B,0)),"")</f>
        <v/>
      </c>
      <c r="LL287">
        <f>IF(LQ287="0-0",INDEX(Scrape!$J:$J,MATCH('HT 0-0'!KP287,Scrape!$B:$B,0)),"")</f>
        <v/>
      </c>
      <c r="LM287">
        <f>IF(LQ287="0-0",INDEX(Scrape!$K:$K,MATCH('HT 0-0'!KP287,Scrape!$B:$B,0)),"")</f>
        <v/>
      </c>
      <c r="LN287">
        <f>IF(LQ287="0-0",INDEX(Scrape!$L:$L,MATCH('HT 0-0'!KP287,Scrape!$B:$B,0)),"")</f>
        <v/>
      </c>
      <c r="LO287">
        <f>IF(LQ287="0-0",INDEX(Scrape!$M:$M,MATCH('HT 0-0'!KP287,Scrape!$B:$B,0)),"")</f>
        <v/>
      </c>
      <c r="LP287">
        <f>IF(LQ287="0-0",INDEX(Scrape!$N:$N,MATCH('HT 0-0'!KP287,Scrape!$B:$B,0)),"")</f>
        <v/>
      </c>
      <c r="LQ287">
        <f>INDEX(Scrape!$O:$O,MATCH('HT 0-0'!KP287,Scrape!$B:$B,0))</f>
        <v/>
      </c>
      <c r="LR287">
        <f>(1/LJ287)+(1/LI287)+(1/LH287)</f>
        <v/>
      </c>
      <c r="LS287">
        <f>(1/LG287)+(1/LF287)+(1/LE287)</f>
        <v/>
      </c>
      <c r="LT287" s="8">
        <f>IF(INDEX(#REF!,MATCH(KQ287,#REF!,0))=INDEX(#REF!,MATCH(KQ287,#REF!,0)),INDEX(#REF!,MATCH(KQ287,#REF!,0)),"ERROR")</f>
        <v/>
      </c>
      <c r="LU287" s="4">
        <f>IF(KR287="G",2,IF(KR287="R",0.5,IF(KR287="A",1)))</f>
        <v/>
      </c>
      <c r="LV287" s="4">
        <f>IF(KS287="G",0.5,IF(KS287="R",2,IF(KS287="A",1)))</f>
        <v/>
      </c>
      <c r="LW287" s="4">
        <f>IF(KT287="G",2,IF(KT287="R",0.5,IF(KT287="A",1)))</f>
        <v/>
      </c>
      <c r="LX287" s="4">
        <f>IF(KU287="G",0.5,IF(KU287="R",2,IF(KU287="A",1)))</f>
        <v/>
      </c>
      <c r="LY287" s="7">
        <f>(LK287*(LU287+LX287)+(LL287*(LU287+LX287)))</f>
        <v/>
      </c>
      <c r="LZ287" s="7">
        <f>(LN287*(LV287+LW287)+(LO287*(LV287+LW287)))</f>
        <v/>
      </c>
      <c r="MA287" s="11">
        <f>LY287-LZ287</f>
        <v/>
      </c>
      <c r="MB287" s="5">
        <f>MA287+2</f>
        <v/>
      </c>
      <c r="MC287" s="6">
        <f>MA287-2</f>
        <v/>
      </c>
      <c r="MD287" s="4">
        <f>LE287</f>
        <v/>
      </c>
      <c r="ME287" s="9">
        <f>IF(MD287=0,1000,MD287+0.75)</f>
        <v/>
      </c>
      <c r="MF287" s="10">
        <f>IF(MD287=0,0,MD287-0.75)</f>
        <v/>
      </c>
      <c r="MG287" s="4">
        <f>((LM287*(LU287+LX287))-((LP287*(LV287+LW287))))</f>
        <v/>
      </c>
      <c r="MH287" s="9">
        <f>MG287*1.2</f>
        <v/>
      </c>
      <c r="MI287" s="10">
        <f>MG287*0.8</f>
        <v/>
      </c>
      <c r="MJ287">
        <f>IFERROR(OT287,"")</f>
        <v/>
      </c>
      <c r="MK287">
        <f>IFERROR(OU287,"")</f>
        <v/>
      </c>
      <c r="ML287">
        <f>IFERROR(OV287,"")</f>
        <v/>
      </c>
      <c r="MM287">
        <f>IFERROR(OW287,"")</f>
        <v/>
      </c>
      <c r="MN287">
        <f>IFERROR(OX287,"")</f>
        <v/>
      </c>
      <c r="MO287">
        <f>IFERROR(OY287,"")</f>
        <v/>
      </c>
      <c r="MP287" s="1">
        <f>COUNTIFS(#REF!,LT287,#REF!,1,#REF!,"&gt;="&amp;MC287,#REF!,"&lt;="&amp;MB287,#REF!,"&lt;="&amp;ME287,#REF!,"&gt;="&amp;MF287,#REF!,"="&amp;KV287,#REF!,"="&amp;KX287)</f>
        <v/>
      </c>
      <c r="MQ287" s="1">
        <f>COUNTIFS(#REF!,LT287,#REF!,0,#REF!,"&gt;="&amp;MC287,#REF!,"&lt;="&amp;MB287,#REF!,"&lt;="&amp;ME287,#REF!,"&gt;="&amp;MF287,#REF!,"="&amp;KV287,#REF!,"="&amp;KX287)</f>
        <v/>
      </c>
      <c r="MR287" s="1">
        <f>COUNTIFS(#REF!,LT287,#REF!,1,#REF!,"&gt;="&amp;MC287,#REF!,"&lt;="&amp;MB287,#REF!,"&lt;="&amp;ME287,#REF!,"&gt;="&amp;MF287,#REF!,"="&amp;KW287,#REF!,"="&amp;KY287)</f>
        <v/>
      </c>
      <c r="MS287" s="1">
        <f>COUNTIFS(#REF!,LT287,#REF!,0,#REF!,"&gt;="&amp;MC287,#REF!,"&lt;="&amp;MB287,#REF!,"&lt;="&amp;ME287,#REF!,"&gt;="&amp;MF287,#REF!,"="&amp;KW287,#REF!,"="&amp;KY287)</f>
        <v/>
      </c>
      <c r="MT287" s="1">
        <f>COUNTIFS(#REF!,LT287,#REF!,1,#REF!,"&gt;="&amp;MI287,#REF!,"&lt;="&amp;MH287,#REF!,"&lt;="&amp;ME287,#REF!,"&gt;="&amp;MF287)</f>
        <v/>
      </c>
      <c r="MU287" s="1">
        <f>COUNTIFS(#REF!,LT287,#REF!,0,#REF!,"&gt;="&amp;MI287,#REF!,"&lt;="&amp;MH287,#REF!,"&lt;="&amp;ME287,#REF!,"&gt;="&amp;MF287)</f>
        <v/>
      </c>
      <c r="MV287" s="1">
        <f>COUNTIFS(#REF!,LT287,#REF!,1,#REF!,"&gt;="&amp;MI287,#REF!,"&lt;="&amp;MH287,#REF!,"="&amp;KZ287,#REF!,"="&amp;LA287,#REF!,"&lt;="&amp;ME287,#REF!,"&gt;="&amp;MF287)</f>
        <v/>
      </c>
      <c r="MW287" s="1">
        <f>COUNTIFS(#REF!,LT287,#REF!,0,#REF!,"&gt;="&amp;MI287,#REF!,"&lt;="&amp;MH287,#REF!,"="&amp;KZ287,#REF!,"="&amp;LA287,#REF!,"&lt;="&amp;ME287,#REF!,"&gt;="&amp;MF287)</f>
        <v/>
      </c>
      <c r="MX287" s="1">
        <f>COUNTIFS(#REF!,LT287,#REF!,1,#REF!,"&gt;="&amp;MC287,#REF!,"&lt;="&amp;MB287,#REF!,"&lt;="&amp;ME287,#REF!,"&gt;="&amp;MF287)</f>
        <v/>
      </c>
      <c r="MY287" s="1">
        <f>COUNTIFS(#REF!,LT287,#REF!,0,#REF!,"&gt;="&amp;MC287,#REF!,"&lt;="&amp;MB287,#REF!,"&lt;="&amp;ME287,#REF!,"&gt;="&amp;MF287)</f>
        <v/>
      </c>
      <c r="MZ287" s="1">
        <f>COUNTIFS(#REF!,LT287,#REF!,1,#REF!,"&lt;="&amp;ME287,#REF!,"&gt;="&amp;MF287,#REF!,"="&amp;KV287,#REF!,"="&amp;KX287)</f>
        <v/>
      </c>
      <c r="NA287" s="1">
        <f>COUNTIFS(#REF!,LT287,#REF!,0,#REF!,"&lt;="&amp;ME287,#REF!,"&gt;="&amp;MF287,#REF!,"="&amp;KV287,#REF!,"="&amp;KX287)</f>
        <v/>
      </c>
      <c r="NB287" s="1">
        <f>COUNTIFS(#REF!,LT287,#REF!,1,#REF!,"&lt;="&amp;ME287,#REF!,"&gt;="&amp;MF287,#REF!,"="&amp;KW287,#REF!,"="&amp;KY287)</f>
        <v/>
      </c>
      <c r="NC287" s="1">
        <f>COUNTIFS(#REF!,LT287,#REF!,0,#REF!,"&lt;="&amp;ME287,#REF!,"&gt;="&amp;MF287,#REF!,"="&amp;KW287,#REF!,"="&amp;KY287)</f>
        <v/>
      </c>
      <c r="ND287" s="1">
        <f>COUNTIFS(#REF!,LT287,#REF!,1,#REF!,"&gt;="&amp;MC287,#REF!,"&lt;="&amp;MB287,#REF!,"&lt;="&amp;ME287,#REF!,"&gt;="&amp;MF287,#REF!,"="&amp;KV287,#REF!,"="&amp;KX287)</f>
        <v/>
      </c>
      <c r="NE287" s="1">
        <f>COUNTIFS(#REF!,LT287,#REF!,0,#REF!,"&gt;="&amp;MC287,#REF!,"&lt;="&amp;MB287,#REF!,"&lt;="&amp;ME287,#REF!,"&gt;="&amp;MF287,#REF!,"="&amp;KV287,#REF!,"="&amp;KX287)</f>
        <v/>
      </c>
      <c r="NF287" s="1">
        <f>COUNTIFS(#REF!,LT287,#REF!,1,#REF!,"&gt;="&amp;MC287,#REF!,"&lt;="&amp;MB287,#REF!,"&lt;="&amp;ME287,#REF!,"&gt;="&amp;MF287,#REF!,"="&amp;KW287,#REF!,"="&amp;KY287)</f>
        <v/>
      </c>
      <c r="NG287" s="1">
        <f>COUNTIFS(#REF!,LT287,#REF!,0,#REF!,"&gt;="&amp;MC287,#REF!,"&lt;="&amp;MB287,#REF!,"&lt;="&amp;ME287,#REF!,"&gt;="&amp;MF287,#REF!,"="&amp;KW287,#REF!,"="&amp;KY287)</f>
        <v/>
      </c>
      <c r="NH287" s="1">
        <f>COUNTIFS(#REF!,LT287,#REF!,1,#REF!,"&gt;="&amp;MC287,#REF!,"&lt;="&amp;MB287,#REF!,"&lt;="&amp;ME287,#REF!,"&gt;="&amp;MF287,#REF!,"="&amp;KZ287,#REF!,"="&amp;LA287)</f>
        <v/>
      </c>
      <c r="NI287" s="1">
        <f>COUNTIFS(#REF!,LT287,#REF!,0,#REF!,"&gt;="&amp;MC287,#REF!,"&lt;="&amp;MB287,#REF!,"&lt;="&amp;ME287,#REF!,"&gt;="&amp;MF287,#REF!,"="&amp;KZ287,#REF!,"="&amp;LA287)</f>
        <v/>
      </c>
      <c r="NJ287" s="1">
        <f>COUNTIFS(#REF!,LT287,#REF!,1,#REF!,"&gt;="&amp;MI287,#REF!,"&lt;="&amp;MH287,#REF!,"&lt;="&amp;ME287,#REF!,"&gt;="&amp;MF287)</f>
        <v/>
      </c>
      <c r="NK287" s="1">
        <f>COUNTIFS(#REF!,LT287,#REF!,0,#REF!,"&gt;="&amp;MI287,#REF!,"&lt;="&amp;MH287,#REF!,"&lt;="&amp;ME287,#REF!,"&gt;="&amp;MF287)</f>
        <v/>
      </c>
      <c r="NL287" s="1">
        <f>COUNTIFS(#REF!,LT287,#REF!,1,#REF!,"&gt;="&amp;MI287,#REF!,"&lt;="&amp;MH287,#REF!,"="&amp;KZ287,#REF!,"="&amp;LA287,#REF!,"&lt;="&amp;ME287,#REF!,"&gt;="&amp;MF287)</f>
        <v/>
      </c>
      <c r="NM287" s="1">
        <f>COUNTIFS(#REF!,LT287,#REF!,0,#REF!,"&gt;="&amp;MI287,#REF!,"&lt;="&amp;MH287,#REF!,"="&amp;KZ287,#REF!,"="&amp;LA287,#REF!,"&lt;="&amp;ME287,#REF!,"&gt;="&amp;MF287)</f>
        <v/>
      </c>
      <c r="NN287" s="1">
        <f>COUNTIFS(#REF!,LT287,#REF!,1,#REF!,"&gt;="&amp;MC287,#REF!,"&lt;="&amp;MB287,#REF!,"&lt;="&amp;ME287,#REF!,"&gt;="&amp;MF287)</f>
        <v/>
      </c>
      <c r="NO287" s="1">
        <f>COUNTIFS(#REF!,LT287,#REF!,0,#REF!,"&gt;="&amp;MC287,#REF!,"&lt;="&amp;MB287,#REF!,"&lt;="&amp;ME287,#REF!,"&gt;="&amp;MF287)</f>
        <v/>
      </c>
      <c r="NP287" s="1">
        <f>COUNTIFS(#REF!,LT287,#REF!,1,#REF!,"&lt;="&amp;ME287,#REF!,"&gt;="&amp;MF287,#REF!,"="&amp;KV287,#REF!,"="&amp;KX287)</f>
        <v/>
      </c>
      <c r="NQ287" s="1">
        <f>COUNTIFS(#REF!,LT287,#REF!,0,#REF!,"&lt;="&amp;ME287,#REF!,"&gt;="&amp;MF287,#REF!,"="&amp;KV287,#REF!,"="&amp;KX287)</f>
        <v/>
      </c>
      <c r="NR287" s="1">
        <f>COUNTIFS(#REF!,LT287,#REF!,1,#REF!,"&lt;="&amp;ME287,#REF!,"&gt;="&amp;MF287,#REF!,"="&amp;KW287,#REF!,"="&amp;KY287)</f>
        <v/>
      </c>
      <c r="NS287" s="1">
        <f>COUNTIFS(#REF!,LT287,#REF!,0,#REF!,"&lt;="&amp;ME287,#REF!,"&gt;="&amp;MF287,#REF!,"="&amp;KW287,#REF!,"="&amp;KY287)</f>
        <v/>
      </c>
      <c r="NT287" s="1">
        <f>MP287+MR287+MT287+MV287+MX287+MZ287+NB287</f>
        <v/>
      </c>
      <c r="NU287" s="1">
        <f>MQ287+MS287+MU287+MW287+MY287+NA287+NC287</f>
        <v/>
      </c>
      <c r="NV287" s="1">
        <f>NT287+NU287</f>
        <v/>
      </c>
      <c r="NW287" s="33">
        <f>NT287/(NT287+NU287)</f>
        <v/>
      </c>
      <c r="NX287" s="3">
        <f>1/NW287</f>
        <v/>
      </c>
      <c r="NY287" s="1">
        <f>LH287</f>
        <v/>
      </c>
      <c r="NZ287" s="79">
        <f>(NW287*((NY287-1)*0.98))-((1-NW287)*1)</f>
        <v/>
      </c>
      <c r="OA287" s="34">
        <f>IF(LR287&lt;0.9,0,IF(AND(LR287&gt;1.1),0,1))</f>
        <v/>
      </c>
      <c r="OB287" s="34">
        <f>IF(LS287&lt;0.9,0,IF(AND(LS287&gt;1.1),0,1))</f>
        <v/>
      </c>
      <c r="OC287" s="32">
        <f>IF(NV287&gt;99,1,0)</f>
        <v/>
      </c>
      <c r="OD287" s="32">
        <f>IF(NZ287&gt;0.0799,1,0)</f>
        <v/>
      </c>
      <c r="OE287" s="32">
        <f>IF(NZ287&gt;OM287,1,0)</f>
        <v/>
      </c>
      <c r="OF287" s="32">
        <f>OC287+OD287+OE287+OA287+OB287</f>
        <v/>
      </c>
      <c r="OG287" s="1">
        <f>ND287+NF287+NH287+NJ287+NL287+NN287+NP287+NR287</f>
        <v/>
      </c>
      <c r="OH287" s="1">
        <f>NE287+NG287+NI287+NK287+NM287+NO287+NQ287+NS287</f>
        <v/>
      </c>
      <c r="OI287" s="1">
        <f>OG287+OH287</f>
        <v/>
      </c>
      <c r="OJ287" s="33">
        <f>OG287/(OG287+OH287)</f>
        <v/>
      </c>
      <c r="OK287" s="3">
        <f>1/OJ287</f>
        <v/>
      </c>
      <c r="OL287" s="1">
        <f>LI287</f>
        <v/>
      </c>
      <c r="OM287" s="79">
        <f>(OJ287*((OL287-1)*0.98))-((1-OJ287)*1)</f>
        <v/>
      </c>
      <c r="ON287" s="34">
        <f>IF(LR287&lt;0.9,0,IF(AND(LR287&gt;1.1),0,1))</f>
        <v/>
      </c>
      <c r="OO287" s="34">
        <f>IF(LS287&lt;0.9,0,IF(AND(LS287&gt;1.1),0,1))</f>
        <v/>
      </c>
      <c r="OP287" s="32">
        <f>IF(OI287&gt;99,1,0)</f>
        <v/>
      </c>
      <c r="OQ287" s="32">
        <f>IF(OM287&gt;0.0799,1,0)</f>
        <v/>
      </c>
      <c r="OR287" s="32">
        <f>IF(OM287&gt;OZ287,1,0)</f>
        <v/>
      </c>
      <c r="OS287" s="32">
        <f>OP287+OQ287+OR287+ON287+OO287</f>
        <v/>
      </c>
      <c r="OT287">
        <f>IF(OF287=5,"BackHome0-0",IF(AND(OS287=5),"BackAway0-0",""))</f>
        <v/>
      </c>
      <c r="OU287">
        <f>IF(OF287=5,KN287,IF(AND(OS287=5),KO287,""))</f>
        <v/>
      </c>
      <c r="OV287">
        <f>IF(OF287=5,"Match Odds",IF(AND(OS287=5),"Match Odds",""))</f>
        <v/>
      </c>
      <c r="OW287">
        <f>IF(OF287=5,KP287,IF(AND(OS287=5),KP287,""))</f>
        <v/>
      </c>
      <c r="OX287">
        <f>IF(OF287=5,"MATCH_ODDS",IF(AND(OS287=5),"MATCH_ODDS",""))</f>
        <v/>
      </c>
      <c r="OY287">
        <f>IF(OF287=5,"BACK",IF(AND(OS287=5),"BACK",""))</f>
        <v/>
      </c>
    </row>
    <row r="288" ht="16.5" customHeight="1" thickBot="1" thickTop="1">
      <c r="A288" s="2" t="n"/>
      <c r="KN288" s="1">
        <f>IF(INDEX(#REF!,MATCH('HT 0-0'!D288,#REF!,0))=INDEX(#REF!,MATCH('HT 0-0'!D288,#REF!,0)),INDEX(#REF!,MATCH('HT 0-0'!D288,#REF!,0)),"ERROR")</f>
        <v/>
      </c>
      <c r="KO288" s="1">
        <f>IF(INDEX(#REF!,MATCH('HT 0-0'!E288,#REF!,0))=INDEX(#REF!,MATCH('HT 0-0'!E288,#REF!,0)),INDEX(#REF!,MATCH('HT 0-0'!E288,#REF!,0)),"ERROR")</f>
        <v/>
      </c>
      <c r="KP288" s="1">
        <f>KN288&amp;" v "&amp;KO288</f>
        <v/>
      </c>
      <c r="KQ288">
        <f>B288&amp;"_"&amp;C288</f>
        <v/>
      </c>
      <c r="KR288" s="1">
        <f>IF((HW288/KK288)&lt;0.335,"G",IF((HW288/KK288)&gt;0.67,"R","A"))</f>
        <v/>
      </c>
      <c r="KS288" s="1">
        <f>IF((HX288/KK288)&lt;0.335,"G",IF((HX288/KK288)&gt;0.67,"R","A"))</f>
        <v/>
      </c>
      <c r="KT288" s="1">
        <f>IF((IH288/KK288)&lt;0.335,"G",IF((IH288/KK288)&gt;0.67,"R","A"))</f>
        <v/>
      </c>
      <c r="KU288" s="1">
        <f>IF((II288/KK288)&lt;0.335,"G",IF((II288/KK288)&gt;0.67,"R","A"))</f>
        <v/>
      </c>
      <c r="KV288" s="1">
        <f>IF((HZ288/KK288)&lt;0.335,"G",IF((HZ288/KK288)&gt;0.67,"R","A"))</f>
        <v/>
      </c>
      <c r="KW288" s="1">
        <f>IF((HY288/KK288)&lt;0.335,"G",IF((HY288/KK288)&gt;0.67,"R","A"))</f>
        <v/>
      </c>
      <c r="KX288" s="1">
        <f>IF((IK288/KK288)&lt;0.335,"G",IF((IK288/KK288)&gt;0.67,"R","A"))</f>
        <v/>
      </c>
      <c r="KY288" s="1">
        <f>IF((IJ288/KK288)&lt;0.335,"G",IF((IJ288/KK288)&gt;0.67,"R","A"))</f>
        <v/>
      </c>
      <c r="KZ288" s="1">
        <f>IF((HQ288/KK288)&lt;0.335,"G",IF((HQ288/KK288)&gt;0.67,"R","A"))</f>
        <v/>
      </c>
      <c r="LA288" s="1">
        <f>IF((IB288/KK288)&lt;0.335,"G",IF((IB288/KK288)&gt;0.67,"R","A"))</f>
        <v/>
      </c>
      <c r="LB288">
        <f>IF(LQ288="0-0",INDEX(Scrape!#REF!,MATCH('HT 0-0'!KP288,Scrape!$B:$B,0)),"")</f>
        <v/>
      </c>
      <c r="LC288">
        <f>IF(LQ288="0-0",INDEX(Scrape!$A:$A,MATCH('HT 0-0'!KP288,Scrape!$B:$B,0)),"")</f>
        <v/>
      </c>
      <c r="LD288">
        <f>IF(LQ288="0-0",INDEX(Scrape!$B:$B,MATCH('HT 0-0'!KP288,Scrape!$B:$B,0)),"")</f>
        <v/>
      </c>
      <c r="LE288">
        <f>IF(LQ288="0-0",INDEX(Scrape!$C:$C,MATCH('HT 0-0'!KP288,Scrape!$B:$B,0)),"")</f>
        <v/>
      </c>
      <c r="LF288">
        <f>IF(LQ288="0-0",INDEX(Scrape!$D:$D,MATCH('HT 0-0'!KP288,Scrape!$B:$B,0)),"")</f>
        <v/>
      </c>
      <c r="LG288">
        <f>IF(LQ288="0-0",INDEX(Scrape!$E:$E,MATCH('HT 0-0'!KP288,Scrape!$B:$B,0)),"")</f>
        <v/>
      </c>
      <c r="LH288">
        <f>IF(LQ288="0-0",INDEX(Scrape!$F:$F,MATCH('HT 0-0'!KP288,Scrape!$B:$B,0)),"")</f>
        <v/>
      </c>
      <c r="LI288">
        <f>IF(LQ288="0-0",INDEX(Scrape!$G:$G,MATCH('HT 0-0'!KP288,Scrape!$B:$B,0)),"")</f>
        <v/>
      </c>
      <c r="LJ288">
        <f>IF(LQ288="0-0",INDEX(Scrape!$H:$H,MATCH('HT 0-0'!KP288,Scrape!$B:$B,0)),"")</f>
        <v/>
      </c>
      <c r="LK288">
        <f>IF(LQ288="0-0",INDEX(Scrape!$I:$I,MATCH('HT 0-0'!KP288,Scrape!$B:$B,0)),"")</f>
        <v/>
      </c>
      <c r="LL288">
        <f>IF(LQ288="0-0",INDEX(Scrape!$J:$J,MATCH('HT 0-0'!KP288,Scrape!$B:$B,0)),"")</f>
        <v/>
      </c>
      <c r="LM288">
        <f>IF(LQ288="0-0",INDEX(Scrape!$K:$K,MATCH('HT 0-0'!KP288,Scrape!$B:$B,0)),"")</f>
        <v/>
      </c>
      <c r="LN288">
        <f>IF(LQ288="0-0",INDEX(Scrape!$L:$L,MATCH('HT 0-0'!KP288,Scrape!$B:$B,0)),"")</f>
        <v/>
      </c>
      <c r="LO288">
        <f>IF(LQ288="0-0",INDEX(Scrape!$M:$M,MATCH('HT 0-0'!KP288,Scrape!$B:$B,0)),"")</f>
        <v/>
      </c>
      <c r="LP288">
        <f>IF(LQ288="0-0",INDEX(Scrape!$N:$N,MATCH('HT 0-0'!KP288,Scrape!$B:$B,0)),"")</f>
        <v/>
      </c>
      <c r="LQ288">
        <f>INDEX(Scrape!$O:$O,MATCH('HT 0-0'!KP288,Scrape!$B:$B,0))</f>
        <v/>
      </c>
      <c r="LR288">
        <f>(1/LJ288)+(1/LI288)+(1/LH288)</f>
        <v/>
      </c>
      <c r="LS288">
        <f>(1/LG288)+(1/LF288)+(1/LE288)</f>
        <v/>
      </c>
      <c r="LT288" s="8">
        <f>IF(INDEX(#REF!,MATCH(KQ288,#REF!,0))=INDEX(#REF!,MATCH(KQ288,#REF!,0)),INDEX(#REF!,MATCH(KQ288,#REF!,0)),"ERROR")</f>
        <v/>
      </c>
      <c r="LU288" s="4">
        <f>IF(KR288="G",2,IF(KR288="R",0.5,IF(KR288="A",1)))</f>
        <v/>
      </c>
      <c r="LV288" s="4">
        <f>IF(KS288="G",0.5,IF(KS288="R",2,IF(KS288="A",1)))</f>
        <v/>
      </c>
      <c r="LW288" s="4">
        <f>IF(KT288="G",2,IF(KT288="R",0.5,IF(KT288="A",1)))</f>
        <v/>
      </c>
      <c r="LX288" s="4">
        <f>IF(KU288="G",0.5,IF(KU288="R",2,IF(KU288="A",1)))</f>
        <v/>
      </c>
      <c r="LY288" s="7">
        <f>(LK288*(LU288+LX288)+(LL288*(LU288+LX288)))</f>
        <v/>
      </c>
      <c r="LZ288" s="7">
        <f>(LN288*(LV288+LW288)+(LO288*(LV288+LW288)))</f>
        <v/>
      </c>
      <c r="MA288" s="11">
        <f>LY288-LZ288</f>
        <v/>
      </c>
      <c r="MB288" s="5">
        <f>MA288+2</f>
        <v/>
      </c>
      <c r="MC288" s="6">
        <f>MA288-2</f>
        <v/>
      </c>
      <c r="MD288" s="4">
        <f>LE288</f>
        <v/>
      </c>
      <c r="ME288" s="9">
        <f>IF(MD288=0,1000,MD288+0.75)</f>
        <v/>
      </c>
      <c r="MF288" s="10">
        <f>IF(MD288=0,0,MD288-0.75)</f>
        <v/>
      </c>
      <c r="MG288" s="4">
        <f>((LM288*(LU288+LX288))-((LP288*(LV288+LW288))))</f>
        <v/>
      </c>
      <c r="MH288" s="9">
        <f>MG288*1.2</f>
        <v/>
      </c>
      <c r="MI288" s="10">
        <f>MG288*0.8</f>
        <v/>
      </c>
      <c r="MJ288">
        <f>IFERROR(OT288,"")</f>
        <v/>
      </c>
      <c r="MK288">
        <f>IFERROR(OU288,"")</f>
        <v/>
      </c>
      <c r="ML288">
        <f>IFERROR(OV288,"")</f>
        <v/>
      </c>
      <c r="MM288">
        <f>IFERROR(OW288,"")</f>
        <v/>
      </c>
      <c r="MN288">
        <f>IFERROR(OX288,"")</f>
        <v/>
      </c>
      <c r="MO288">
        <f>IFERROR(OY288,"")</f>
        <v/>
      </c>
      <c r="MP288" s="1">
        <f>COUNTIFS(#REF!,LT288,#REF!,1,#REF!,"&gt;="&amp;MC288,#REF!,"&lt;="&amp;MB288,#REF!,"&lt;="&amp;ME288,#REF!,"&gt;="&amp;MF288,#REF!,"="&amp;KV288,#REF!,"="&amp;KX288)</f>
        <v/>
      </c>
      <c r="MQ288" s="1">
        <f>COUNTIFS(#REF!,LT288,#REF!,0,#REF!,"&gt;="&amp;MC288,#REF!,"&lt;="&amp;MB288,#REF!,"&lt;="&amp;ME288,#REF!,"&gt;="&amp;MF288,#REF!,"="&amp;KV288,#REF!,"="&amp;KX288)</f>
        <v/>
      </c>
      <c r="MR288" s="1">
        <f>COUNTIFS(#REF!,LT288,#REF!,1,#REF!,"&gt;="&amp;MC288,#REF!,"&lt;="&amp;MB288,#REF!,"&lt;="&amp;ME288,#REF!,"&gt;="&amp;MF288,#REF!,"="&amp;KW288,#REF!,"="&amp;KY288)</f>
        <v/>
      </c>
      <c r="MS288" s="1">
        <f>COUNTIFS(#REF!,LT288,#REF!,0,#REF!,"&gt;="&amp;MC288,#REF!,"&lt;="&amp;MB288,#REF!,"&lt;="&amp;ME288,#REF!,"&gt;="&amp;MF288,#REF!,"="&amp;KW288,#REF!,"="&amp;KY288)</f>
        <v/>
      </c>
      <c r="MT288" s="1">
        <f>COUNTIFS(#REF!,LT288,#REF!,1,#REF!,"&gt;="&amp;MI288,#REF!,"&lt;="&amp;MH288,#REF!,"&lt;="&amp;ME288,#REF!,"&gt;="&amp;MF288)</f>
        <v/>
      </c>
      <c r="MU288" s="1">
        <f>COUNTIFS(#REF!,LT288,#REF!,0,#REF!,"&gt;="&amp;MI288,#REF!,"&lt;="&amp;MH288,#REF!,"&lt;="&amp;ME288,#REF!,"&gt;="&amp;MF288)</f>
        <v/>
      </c>
      <c r="MV288" s="1">
        <f>COUNTIFS(#REF!,LT288,#REF!,1,#REF!,"&gt;="&amp;MI288,#REF!,"&lt;="&amp;MH288,#REF!,"="&amp;KZ288,#REF!,"="&amp;LA288,#REF!,"&lt;="&amp;ME288,#REF!,"&gt;="&amp;MF288)</f>
        <v/>
      </c>
      <c r="MW288" s="1">
        <f>COUNTIFS(#REF!,LT288,#REF!,0,#REF!,"&gt;="&amp;MI288,#REF!,"&lt;="&amp;MH288,#REF!,"="&amp;KZ288,#REF!,"="&amp;LA288,#REF!,"&lt;="&amp;ME288,#REF!,"&gt;="&amp;MF288)</f>
        <v/>
      </c>
      <c r="MX288" s="1">
        <f>COUNTIFS(#REF!,LT288,#REF!,1,#REF!,"&gt;="&amp;MC288,#REF!,"&lt;="&amp;MB288,#REF!,"&lt;="&amp;ME288,#REF!,"&gt;="&amp;MF288)</f>
        <v/>
      </c>
      <c r="MY288" s="1">
        <f>COUNTIFS(#REF!,LT288,#REF!,0,#REF!,"&gt;="&amp;MC288,#REF!,"&lt;="&amp;MB288,#REF!,"&lt;="&amp;ME288,#REF!,"&gt;="&amp;MF288)</f>
        <v/>
      </c>
      <c r="MZ288" s="1">
        <f>COUNTIFS(#REF!,LT288,#REF!,1,#REF!,"&lt;="&amp;ME288,#REF!,"&gt;="&amp;MF288,#REF!,"="&amp;KV288,#REF!,"="&amp;KX288)</f>
        <v/>
      </c>
      <c r="NA288" s="1">
        <f>COUNTIFS(#REF!,LT288,#REF!,0,#REF!,"&lt;="&amp;ME288,#REF!,"&gt;="&amp;MF288,#REF!,"="&amp;KV288,#REF!,"="&amp;KX288)</f>
        <v/>
      </c>
      <c r="NB288" s="1">
        <f>COUNTIFS(#REF!,LT288,#REF!,1,#REF!,"&lt;="&amp;ME288,#REF!,"&gt;="&amp;MF288,#REF!,"="&amp;KW288,#REF!,"="&amp;KY288)</f>
        <v/>
      </c>
      <c r="NC288" s="1">
        <f>COUNTIFS(#REF!,LT288,#REF!,0,#REF!,"&lt;="&amp;ME288,#REF!,"&gt;="&amp;MF288,#REF!,"="&amp;KW288,#REF!,"="&amp;KY288)</f>
        <v/>
      </c>
      <c r="ND288" s="1">
        <f>COUNTIFS(#REF!,LT288,#REF!,1,#REF!,"&gt;="&amp;MC288,#REF!,"&lt;="&amp;MB288,#REF!,"&lt;="&amp;ME288,#REF!,"&gt;="&amp;MF288,#REF!,"="&amp;KV288,#REF!,"="&amp;KX288)</f>
        <v/>
      </c>
      <c r="NE288" s="1">
        <f>COUNTIFS(#REF!,LT288,#REF!,0,#REF!,"&gt;="&amp;MC288,#REF!,"&lt;="&amp;MB288,#REF!,"&lt;="&amp;ME288,#REF!,"&gt;="&amp;MF288,#REF!,"="&amp;KV288,#REF!,"="&amp;KX288)</f>
        <v/>
      </c>
      <c r="NF288" s="1">
        <f>COUNTIFS(#REF!,LT288,#REF!,1,#REF!,"&gt;="&amp;MC288,#REF!,"&lt;="&amp;MB288,#REF!,"&lt;="&amp;ME288,#REF!,"&gt;="&amp;MF288,#REF!,"="&amp;KW288,#REF!,"="&amp;KY288)</f>
        <v/>
      </c>
      <c r="NG288" s="1">
        <f>COUNTIFS(#REF!,LT288,#REF!,0,#REF!,"&gt;="&amp;MC288,#REF!,"&lt;="&amp;MB288,#REF!,"&lt;="&amp;ME288,#REF!,"&gt;="&amp;MF288,#REF!,"="&amp;KW288,#REF!,"="&amp;KY288)</f>
        <v/>
      </c>
      <c r="NH288" s="1">
        <f>COUNTIFS(#REF!,LT288,#REF!,1,#REF!,"&gt;="&amp;MC288,#REF!,"&lt;="&amp;MB288,#REF!,"&lt;="&amp;ME288,#REF!,"&gt;="&amp;MF288,#REF!,"="&amp;KZ288,#REF!,"="&amp;LA288)</f>
        <v/>
      </c>
      <c r="NI288" s="1">
        <f>COUNTIFS(#REF!,LT288,#REF!,0,#REF!,"&gt;="&amp;MC288,#REF!,"&lt;="&amp;MB288,#REF!,"&lt;="&amp;ME288,#REF!,"&gt;="&amp;MF288,#REF!,"="&amp;KZ288,#REF!,"="&amp;LA288)</f>
        <v/>
      </c>
      <c r="NJ288" s="1">
        <f>COUNTIFS(#REF!,LT288,#REF!,1,#REF!,"&gt;="&amp;MI288,#REF!,"&lt;="&amp;MH288,#REF!,"&lt;="&amp;ME288,#REF!,"&gt;="&amp;MF288)</f>
        <v/>
      </c>
      <c r="NK288" s="1">
        <f>COUNTIFS(#REF!,LT288,#REF!,0,#REF!,"&gt;="&amp;MI288,#REF!,"&lt;="&amp;MH288,#REF!,"&lt;="&amp;ME288,#REF!,"&gt;="&amp;MF288)</f>
        <v/>
      </c>
      <c r="NL288" s="1">
        <f>COUNTIFS(#REF!,LT288,#REF!,1,#REF!,"&gt;="&amp;MI288,#REF!,"&lt;="&amp;MH288,#REF!,"="&amp;KZ288,#REF!,"="&amp;LA288,#REF!,"&lt;="&amp;ME288,#REF!,"&gt;="&amp;MF288)</f>
        <v/>
      </c>
      <c r="NM288" s="1">
        <f>COUNTIFS(#REF!,LT288,#REF!,0,#REF!,"&gt;="&amp;MI288,#REF!,"&lt;="&amp;MH288,#REF!,"="&amp;KZ288,#REF!,"="&amp;LA288,#REF!,"&lt;="&amp;ME288,#REF!,"&gt;="&amp;MF288)</f>
        <v/>
      </c>
      <c r="NN288" s="1">
        <f>COUNTIFS(#REF!,LT288,#REF!,1,#REF!,"&gt;="&amp;MC288,#REF!,"&lt;="&amp;MB288,#REF!,"&lt;="&amp;ME288,#REF!,"&gt;="&amp;MF288)</f>
        <v/>
      </c>
      <c r="NO288" s="1">
        <f>COUNTIFS(#REF!,LT288,#REF!,0,#REF!,"&gt;="&amp;MC288,#REF!,"&lt;="&amp;MB288,#REF!,"&lt;="&amp;ME288,#REF!,"&gt;="&amp;MF288)</f>
        <v/>
      </c>
      <c r="NP288" s="1">
        <f>COUNTIFS(#REF!,LT288,#REF!,1,#REF!,"&lt;="&amp;ME288,#REF!,"&gt;="&amp;MF288,#REF!,"="&amp;KV288,#REF!,"="&amp;KX288)</f>
        <v/>
      </c>
      <c r="NQ288" s="1">
        <f>COUNTIFS(#REF!,LT288,#REF!,0,#REF!,"&lt;="&amp;ME288,#REF!,"&gt;="&amp;MF288,#REF!,"="&amp;KV288,#REF!,"="&amp;KX288)</f>
        <v/>
      </c>
      <c r="NR288" s="1">
        <f>COUNTIFS(#REF!,LT288,#REF!,1,#REF!,"&lt;="&amp;ME288,#REF!,"&gt;="&amp;MF288,#REF!,"="&amp;KW288,#REF!,"="&amp;KY288)</f>
        <v/>
      </c>
      <c r="NS288" s="1">
        <f>COUNTIFS(#REF!,LT288,#REF!,0,#REF!,"&lt;="&amp;ME288,#REF!,"&gt;="&amp;MF288,#REF!,"="&amp;KW288,#REF!,"="&amp;KY288)</f>
        <v/>
      </c>
      <c r="NT288" s="1">
        <f>MP288+MR288+MT288+MV288+MX288+MZ288+NB288</f>
        <v/>
      </c>
      <c r="NU288" s="1">
        <f>MQ288+MS288+MU288+MW288+MY288+NA288+NC288</f>
        <v/>
      </c>
      <c r="NV288" s="1">
        <f>NT288+NU288</f>
        <v/>
      </c>
      <c r="NW288" s="33">
        <f>NT288/(NT288+NU288)</f>
        <v/>
      </c>
      <c r="NX288" s="3">
        <f>1/NW288</f>
        <v/>
      </c>
      <c r="NY288" s="1">
        <f>LH288</f>
        <v/>
      </c>
      <c r="NZ288" s="79">
        <f>(NW288*((NY288-1)*0.98))-((1-NW288)*1)</f>
        <v/>
      </c>
      <c r="OA288" s="34">
        <f>IF(LR288&lt;0.9,0,IF(AND(LR288&gt;1.1),0,1))</f>
        <v/>
      </c>
      <c r="OB288" s="34">
        <f>IF(LS288&lt;0.9,0,IF(AND(LS288&gt;1.1),0,1))</f>
        <v/>
      </c>
      <c r="OC288" s="32">
        <f>IF(NV288&gt;99,1,0)</f>
        <v/>
      </c>
      <c r="OD288" s="32">
        <f>IF(NZ288&gt;0.0799,1,0)</f>
        <v/>
      </c>
      <c r="OE288" s="32">
        <f>IF(NZ288&gt;OM288,1,0)</f>
        <v/>
      </c>
      <c r="OF288" s="32">
        <f>OC288+OD288+OE288+OA288+OB288</f>
        <v/>
      </c>
      <c r="OG288" s="1">
        <f>ND288+NF288+NH288+NJ288+NL288+NN288+NP288+NR288</f>
        <v/>
      </c>
      <c r="OH288" s="1">
        <f>NE288+NG288+NI288+NK288+NM288+NO288+NQ288+NS288</f>
        <v/>
      </c>
      <c r="OI288" s="1">
        <f>OG288+OH288</f>
        <v/>
      </c>
      <c r="OJ288" s="33">
        <f>OG288/(OG288+OH288)</f>
        <v/>
      </c>
      <c r="OK288" s="3">
        <f>1/OJ288</f>
        <v/>
      </c>
      <c r="OL288" s="1">
        <f>LI288</f>
        <v/>
      </c>
      <c r="OM288" s="79">
        <f>(OJ288*((OL288-1)*0.98))-((1-OJ288)*1)</f>
        <v/>
      </c>
      <c r="ON288" s="34">
        <f>IF(LR288&lt;0.9,0,IF(AND(LR288&gt;1.1),0,1))</f>
        <v/>
      </c>
      <c r="OO288" s="34">
        <f>IF(LS288&lt;0.9,0,IF(AND(LS288&gt;1.1),0,1))</f>
        <v/>
      </c>
      <c r="OP288" s="32">
        <f>IF(OI288&gt;99,1,0)</f>
        <v/>
      </c>
      <c r="OQ288" s="32">
        <f>IF(OM288&gt;0.0799,1,0)</f>
        <v/>
      </c>
      <c r="OR288" s="32">
        <f>IF(OM288&gt;OZ288,1,0)</f>
        <v/>
      </c>
      <c r="OS288" s="32">
        <f>OP288+OQ288+OR288+ON288+OO288</f>
        <v/>
      </c>
      <c r="OT288">
        <f>IF(OF288=5,"BackHome0-0",IF(AND(OS288=5),"BackAway0-0",""))</f>
        <v/>
      </c>
      <c r="OU288">
        <f>IF(OF288=5,KN288,IF(AND(OS288=5),KO288,""))</f>
        <v/>
      </c>
      <c r="OV288">
        <f>IF(OF288=5,"Match Odds",IF(AND(OS288=5),"Match Odds",""))</f>
        <v/>
      </c>
      <c r="OW288">
        <f>IF(OF288=5,KP288,IF(AND(OS288=5),KP288,""))</f>
        <v/>
      </c>
      <c r="OX288">
        <f>IF(OF288=5,"MATCH_ODDS",IF(AND(OS288=5),"MATCH_ODDS",""))</f>
        <v/>
      </c>
      <c r="OY288">
        <f>IF(OF288=5,"BACK",IF(AND(OS288=5),"BACK",""))</f>
        <v/>
      </c>
    </row>
    <row r="289" ht="16.5" customHeight="1" thickBot="1" thickTop="1">
      <c r="A289" s="2" t="n"/>
      <c r="KN289" s="1">
        <f>IF(INDEX(#REF!,MATCH('HT 0-0'!D289,#REF!,0))=INDEX(#REF!,MATCH('HT 0-0'!D289,#REF!,0)),INDEX(#REF!,MATCH('HT 0-0'!D289,#REF!,0)),"ERROR")</f>
        <v/>
      </c>
      <c r="KO289" s="1">
        <f>IF(INDEX(#REF!,MATCH('HT 0-0'!E289,#REF!,0))=INDEX(#REF!,MATCH('HT 0-0'!E289,#REF!,0)),INDEX(#REF!,MATCH('HT 0-0'!E289,#REF!,0)),"ERROR")</f>
        <v/>
      </c>
      <c r="KP289" s="1">
        <f>KN289&amp;" v "&amp;KO289</f>
        <v/>
      </c>
      <c r="KQ289">
        <f>B289&amp;"_"&amp;C289</f>
        <v/>
      </c>
      <c r="KR289" s="1">
        <f>IF((HW289/KK289)&lt;0.335,"G",IF((HW289/KK289)&gt;0.67,"R","A"))</f>
        <v/>
      </c>
      <c r="KS289" s="1">
        <f>IF((HX289/KK289)&lt;0.335,"G",IF((HX289/KK289)&gt;0.67,"R","A"))</f>
        <v/>
      </c>
      <c r="KT289" s="1">
        <f>IF((IH289/KK289)&lt;0.335,"G",IF((IH289/KK289)&gt;0.67,"R","A"))</f>
        <v/>
      </c>
      <c r="KU289" s="1">
        <f>IF((II289/KK289)&lt;0.335,"G",IF((II289/KK289)&gt;0.67,"R","A"))</f>
        <v/>
      </c>
      <c r="KV289" s="1">
        <f>IF((HZ289/KK289)&lt;0.335,"G",IF((HZ289/KK289)&gt;0.67,"R","A"))</f>
        <v/>
      </c>
      <c r="KW289" s="1">
        <f>IF((HY289/KK289)&lt;0.335,"G",IF((HY289/KK289)&gt;0.67,"R","A"))</f>
        <v/>
      </c>
      <c r="KX289" s="1">
        <f>IF((IK289/KK289)&lt;0.335,"G",IF((IK289/KK289)&gt;0.67,"R","A"))</f>
        <v/>
      </c>
      <c r="KY289" s="1">
        <f>IF((IJ289/KK289)&lt;0.335,"G",IF((IJ289/KK289)&gt;0.67,"R","A"))</f>
        <v/>
      </c>
      <c r="KZ289" s="1">
        <f>IF((HQ289/KK289)&lt;0.335,"G",IF((HQ289/KK289)&gt;0.67,"R","A"))</f>
        <v/>
      </c>
      <c r="LA289" s="1">
        <f>IF((IB289/KK289)&lt;0.335,"G",IF((IB289/KK289)&gt;0.67,"R","A"))</f>
        <v/>
      </c>
      <c r="LB289">
        <f>IF(LQ289="0-0",INDEX(Scrape!#REF!,MATCH('HT 0-0'!KP289,Scrape!$B:$B,0)),"")</f>
        <v/>
      </c>
      <c r="LC289">
        <f>IF(LQ289="0-0",INDEX(Scrape!$A:$A,MATCH('HT 0-0'!KP289,Scrape!$B:$B,0)),"")</f>
        <v/>
      </c>
      <c r="LD289">
        <f>IF(LQ289="0-0",INDEX(Scrape!$B:$B,MATCH('HT 0-0'!KP289,Scrape!$B:$B,0)),"")</f>
        <v/>
      </c>
      <c r="LE289">
        <f>IF(LQ289="0-0",INDEX(Scrape!$C:$C,MATCH('HT 0-0'!KP289,Scrape!$B:$B,0)),"")</f>
        <v/>
      </c>
      <c r="LF289">
        <f>IF(LQ289="0-0",INDEX(Scrape!$D:$D,MATCH('HT 0-0'!KP289,Scrape!$B:$B,0)),"")</f>
        <v/>
      </c>
      <c r="LG289">
        <f>IF(LQ289="0-0",INDEX(Scrape!$E:$E,MATCH('HT 0-0'!KP289,Scrape!$B:$B,0)),"")</f>
        <v/>
      </c>
      <c r="LH289">
        <f>IF(LQ289="0-0",INDEX(Scrape!$F:$F,MATCH('HT 0-0'!KP289,Scrape!$B:$B,0)),"")</f>
        <v/>
      </c>
      <c r="LI289">
        <f>IF(LQ289="0-0",INDEX(Scrape!$G:$G,MATCH('HT 0-0'!KP289,Scrape!$B:$B,0)),"")</f>
        <v/>
      </c>
      <c r="LJ289">
        <f>IF(LQ289="0-0",INDEX(Scrape!$H:$H,MATCH('HT 0-0'!KP289,Scrape!$B:$B,0)),"")</f>
        <v/>
      </c>
      <c r="LK289">
        <f>IF(LQ289="0-0",INDEX(Scrape!$I:$I,MATCH('HT 0-0'!KP289,Scrape!$B:$B,0)),"")</f>
        <v/>
      </c>
      <c r="LL289">
        <f>IF(LQ289="0-0",INDEX(Scrape!$J:$J,MATCH('HT 0-0'!KP289,Scrape!$B:$B,0)),"")</f>
        <v/>
      </c>
      <c r="LM289">
        <f>IF(LQ289="0-0",INDEX(Scrape!$K:$K,MATCH('HT 0-0'!KP289,Scrape!$B:$B,0)),"")</f>
        <v/>
      </c>
      <c r="LN289">
        <f>IF(LQ289="0-0",INDEX(Scrape!$L:$L,MATCH('HT 0-0'!KP289,Scrape!$B:$B,0)),"")</f>
        <v/>
      </c>
      <c r="LO289">
        <f>IF(LQ289="0-0",INDEX(Scrape!$M:$M,MATCH('HT 0-0'!KP289,Scrape!$B:$B,0)),"")</f>
        <v/>
      </c>
      <c r="LP289">
        <f>IF(LQ289="0-0",INDEX(Scrape!$N:$N,MATCH('HT 0-0'!KP289,Scrape!$B:$B,0)),"")</f>
        <v/>
      </c>
      <c r="LQ289">
        <f>INDEX(Scrape!$O:$O,MATCH('HT 0-0'!KP289,Scrape!$B:$B,0))</f>
        <v/>
      </c>
      <c r="LR289">
        <f>(1/LJ289)+(1/LI289)+(1/LH289)</f>
        <v/>
      </c>
      <c r="LS289">
        <f>(1/LG289)+(1/LF289)+(1/LE289)</f>
        <v/>
      </c>
      <c r="LT289" s="8">
        <f>IF(INDEX(#REF!,MATCH(KQ289,#REF!,0))=INDEX(#REF!,MATCH(KQ289,#REF!,0)),INDEX(#REF!,MATCH(KQ289,#REF!,0)),"ERROR")</f>
        <v/>
      </c>
      <c r="LU289" s="4">
        <f>IF(KR289="G",2,IF(KR289="R",0.5,IF(KR289="A",1)))</f>
        <v/>
      </c>
      <c r="LV289" s="4">
        <f>IF(KS289="G",0.5,IF(KS289="R",2,IF(KS289="A",1)))</f>
        <v/>
      </c>
      <c r="LW289" s="4">
        <f>IF(KT289="G",2,IF(KT289="R",0.5,IF(KT289="A",1)))</f>
        <v/>
      </c>
      <c r="LX289" s="4">
        <f>IF(KU289="G",0.5,IF(KU289="R",2,IF(KU289="A",1)))</f>
        <v/>
      </c>
      <c r="LY289" s="7">
        <f>(LK289*(LU289+LX289)+(LL289*(LU289+LX289)))</f>
        <v/>
      </c>
      <c r="LZ289" s="7">
        <f>(LN289*(LV289+LW289)+(LO289*(LV289+LW289)))</f>
        <v/>
      </c>
      <c r="MA289" s="11">
        <f>LY289-LZ289</f>
        <v/>
      </c>
      <c r="MB289" s="5">
        <f>MA289+2</f>
        <v/>
      </c>
      <c r="MC289" s="6">
        <f>MA289-2</f>
        <v/>
      </c>
      <c r="MD289" s="4">
        <f>LE289</f>
        <v/>
      </c>
      <c r="ME289" s="9">
        <f>IF(MD289=0,1000,MD289+0.75)</f>
        <v/>
      </c>
      <c r="MF289" s="10">
        <f>IF(MD289=0,0,MD289-0.75)</f>
        <v/>
      </c>
      <c r="MG289" s="4">
        <f>((LM289*(LU289+LX289))-((LP289*(LV289+LW289))))</f>
        <v/>
      </c>
      <c r="MH289" s="9">
        <f>MG289*1.2</f>
        <v/>
      </c>
      <c r="MI289" s="10">
        <f>MG289*0.8</f>
        <v/>
      </c>
      <c r="MJ289">
        <f>IFERROR(OT289,"")</f>
        <v/>
      </c>
      <c r="MK289">
        <f>IFERROR(OU289,"")</f>
        <v/>
      </c>
      <c r="ML289">
        <f>IFERROR(OV289,"")</f>
        <v/>
      </c>
      <c r="MM289">
        <f>IFERROR(OW289,"")</f>
        <v/>
      </c>
      <c r="MN289">
        <f>IFERROR(OX289,"")</f>
        <v/>
      </c>
      <c r="MO289">
        <f>IFERROR(OY289,"")</f>
        <v/>
      </c>
      <c r="MP289" s="1">
        <f>COUNTIFS(#REF!,LT289,#REF!,1,#REF!,"&gt;="&amp;MC289,#REF!,"&lt;="&amp;MB289,#REF!,"&lt;="&amp;ME289,#REF!,"&gt;="&amp;MF289,#REF!,"="&amp;KV289,#REF!,"="&amp;KX289)</f>
        <v/>
      </c>
      <c r="MQ289" s="1">
        <f>COUNTIFS(#REF!,LT289,#REF!,0,#REF!,"&gt;="&amp;MC289,#REF!,"&lt;="&amp;MB289,#REF!,"&lt;="&amp;ME289,#REF!,"&gt;="&amp;MF289,#REF!,"="&amp;KV289,#REF!,"="&amp;KX289)</f>
        <v/>
      </c>
      <c r="MR289" s="1">
        <f>COUNTIFS(#REF!,LT289,#REF!,1,#REF!,"&gt;="&amp;MC289,#REF!,"&lt;="&amp;MB289,#REF!,"&lt;="&amp;ME289,#REF!,"&gt;="&amp;MF289,#REF!,"="&amp;KW289,#REF!,"="&amp;KY289)</f>
        <v/>
      </c>
      <c r="MS289" s="1">
        <f>COUNTIFS(#REF!,LT289,#REF!,0,#REF!,"&gt;="&amp;MC289,#REF!,"&lt;="&amp;MB289,#REF!,"&lt;="&amp;ME289,#REF!,"&gt;="&amp;MF289,#REF!,"="&amp;KW289,#REF!,"="&amp;KY289)</f>
        <v/>
      </c>
      <c r="MT289" s="1">
        <f>COUNTIFS(#REF!,LT289,#REF!,1,#REF!,"&gt;="&amp;MI289,#REF!,"&lt;="&amp;MH289,#REF!,"&lt;="&amp;ME289,#REF!,"&gt;="&amp;MF289)</f>
        <v/>
      </c>
      <c r="MU289" s="1">
        <f>COUNTIFS(#REF!,LT289,#REF!,0,#REF!,"&gt;="&amp;MI289,#REF!,"&lt;="&amp;MH289,#REF!,"&lt;="&amp;ME289,#REF!,"&gt;="&amp;MF289)</f>
        <v/>
      </c>
      <c r="MV289" s="1">
        <f>COUNTIFS(#REF!,LT289,#REF!,1,#REF!,"&gt;="&amp;MI289,#REF!,"&lt;="&amp;MH289,#REF!,"="&amp;KZ289,#REF!,"="&amp;LA289,#REF!,"&lt;="&amp;ME289,#REF!,"&gt;="&amp;MF289)</f>
        <v/>
      </c>
      <c r="MW289" s="1">
        <f>COUNTIFS(#REF!,LT289,#REF!,0,#REF!,"&gt;="&amp;MI289,#REF!,"&lt;="&amp;MH289,#REF!,"="&amp;KZ289,#REF!,"="&amp;LA289,#REF!,"&lt;="&amp;ME289,#REF!,"&gt;="&amp;MF289)</f>
        <v/>
      </c>
      <c r="MX289" s="1">
        <f>COUNTIFS(#REF!,LT289,#REF!,1,#REF!,"&gt;="&amp;MC289,#REF!,"&lt;="&amp;MB289,#REF!,"&lt;="&amp;ME289,#REF!,"&gt;="&amp;MF289)</f>
        <v/>
      </c>
      <c r="MY289" s="1">
        <f>COUNTIFS(#REF!,LT289,#REF!,0,#REF!,"&gt;="&amp;MC289,#REF!,"&lt;="&amp;MB289,#REF!,"&lt;="&amp;ME289,#REF!,"&gt;="&amp;MF289)</f>
        <v/>
      </c>
      <c r="MZ289" s="1">
        <f>COUNTIFS(#REF!,LT289,#REF!,1,#REF!,"&lt;="&amp;ME289,#REF!,"&gt;="&amp;MF289,#REF!,"="&amp;KV289,#REF!,"="&amp;KX289)</f>
        <v/>
      </c>
      <c r="NA289" s="1">
        <f>COUNTIFS(#REF!,LT289,#REF!,0,#REF!,"&lt;="&amp;ME289,#REF!,"&gt;="&amp;MF289,#REF!,"="&amp;KV289,#REF!,"="&amp;KX289)</f>
        <v/>
      </c>
      <c r="NB289" s="1">
        <f>COUNTIFS(#REF!,LT289,#REF!,1,#REF!,"&lt;="&amp;ME289,#REF!,"&gt;="&amp;MF289,#REF!,"="&amp;KW289,#REF!,"="&amp;KY289)</f>
        <v/>
      </c>
      <c r="NC289" s="1">
        <f>COUNTIFS(#REF!,LT289,#REF!,0,#REF!,"&lt;="&amp;ME289,#REF!,"&gt;="&amp;MF289,#REF!,"="&amp;KW289,#REF!,"="&amp;KY289)</f>
        <v/>
      </c>
      <c r="ND289" s="1">
        <f>COUNTIFS(#REF!,LT289,#REF!,1,#REF!,"&gt;="&amp;MC289,#REF!,"&lt;="&amp;MB289,#REF!,"&lt;="&amp;ME289,#REF!,"&gt;="&amp;MF289,#REF!,"="&amp;KV289,#REF!,"="&amp;KX289)</f>
        <v/>
      </c>
      <c r="NE289" s="1">
        <f>COUNTIFS(#REF!,LT289,#REF!,0,#REF!,"&gt;="&amp;MC289,#REF!,"&lt;="&amp;MB289,#REF!,"&lt;="&amp;ME289,#REF!,"&gt;="&amp;MF289,#REF!,"="&amp;KV289,#REF!,"="&amp;KX289)</f>
        <v/>
      </c>
      <c r="NF289" s="1">
        <f>COUNTIFS(#REF!,LT289,#REF!,1,#REF!,"&gt;="&amp;MC289,#REF!,"&lt;="&amp;MB289,#REF!,"&lt;="&amp;ME289,#REF!,"&gt;="&amp;MF289,#REF!,"="&amp;KW289,#REF!,"="&amp;KY289)</f>
        <v/>
      </c>
      <c r="NG289" s="1">
        <f>COUNTIFS(#REF!,LT289,#REF!,0,#REF!,"&gt;="&amp;MC289,#REF!,"&lt;="&amp;MB289,#REF!,"&lt;="&amp;ME289,#REF!,"&gt;="&amp;MF289,#REF!,"="&amp;KW289,#REF!,"="&amp;KY289)</f>
        <v/>
      </c>
      <c r="NH289" s="1">
        <f>COUNTIFS(#REF!,LT289,#REF!,1,#REF!,"&gt;="&amp;MC289,#REF!,"&lt;="&amp;MB289,#REF!,"&lt;="&amp;ME289,#REF!,"&gt;="&amp;MF289,#REF!,"="&amp;KZ289,#REF!,"="&amp;LA289)</f>
        <v/>
      </c>
      <c r="NI289" s="1">
        <f>COUNTIFS(#REF!,LT289,#REF!,0,#REF!,"&gt;="&amp;MC289,#REF!,"&lt;="&amp;MB289,#REF!,"&lt;="&amp;ME289,#REF!,"&gt;="&amp;MF289,#REF!,"="&amp;KZ289,#REF!,"="&amp;LA289)</f>
        <v/>
      </c>
      <c r="NJ289" s="1">
        <f>COUNTIFS(#REF!,LT289,#REF!,1,#REF!,"&gt;="&amp;MI289,#REF!,"&lt;="&amp;MH289,#REF!,"&lt;="&amp;ME289,#REF!,"&gt;="&amp;MF289)</f>
        <v/>
      </c>
      <c r="NK289" s="1">
        <f>COUNTIFS(#REF!,LT289,#REF!,0,#REF!,"&gt;="&amp;MI289,#REF!,"&lt;="&amp;MH289,#REF!,"&lt;="&amp;ME289,#REF!,"&gt;="&amp;MF289)</f>
        <v/>
      </c>
      <c r="NL289" s="1">
        <f>COUNTIFS(#REF!,LT289,#REF!,1,#REF!,"&gt;="&amp;MI289,#REF!,"&lt;="&amp;MH289,#REF!,"="&amp;KZ289,#REF!,"="&amp;LA289,#REF!,"&lt;="&amp;ME289,#REF!,"&gt;="&amp;MF289)</f>
        <v/>
      </c>
      <c r="NM289" s="1">
        <f>COUNTIFS(#REF!,LT289,#REF!,0,#REF!,"&gt;="&amp;MI289,#REF!,"&lt;="&amp;MH289,#REF!,"="&amp;KZ289,#REF!,"="&amp;LA289,#REF!,"&lt;="&amp;ME289,#REF!,"&gt;="&amp;MF289)</f>
        <v/>
      </c>
      <c r="NN289" s="1">
        <f>COUNTIFS(#REF!,LT289,#REF!,1,#REF!,"&gt;="&amp;MC289,#REF!,"&lt;="&amp;MB289,#REF!,"&lt;="&amp;ME289,#REF!,"&gt;="&amp;MF289)</f>
        <v/>
      </c>
      <c r="NO289" s="1">
        <f>COUNTIFS(#REF!,LT289,#REF!,0,#REF!,"&gt;="&amp;MC289,#REF!,"&lt;="&amp;MB289,#REF!,"&lt;="&amp;ME289,#REF!,"&gt;="&amp;MF289)</f>
        <v/>
      </c>
      <c r="NP289" s="1">
        <f>COUNTIFS(#REF!,LT289,#REF!,1,#REF!,"&lt;="&amp;ME289,#REF!,"&gt;="&amp;MF289,#REF!,"="&amp;KV289,#REF!,"="&amp;KX289)</f>
        <v/>
      </c>
      <c r="NQ289" s="1">
        <f>COUNTIFS(#REF!,LT289,#REF!,0,#REF!,"&lt;="&amp;ME289,#REF!,"&gt;="&amp;MF289,#REF!,"="&amp;KV289,#REF!,"="&amp;KX289)</f>
        <v/>
      </c>
      <c r="NR289" s="1">
        <f>COUNTIFS(#REF!,LT289,#REF!,1,#REF!,"&lt;="&amp;ME289,#REF!,"&gt;="&amp;MF289,#REF!,"="&amp;KW289,#REF!,"="&amp;KY289)</f>
        <v/>
      </c>
      <c r="NS289" s="1">
        <f>COUNTIFS(#REF!,LT289,#REF!,0,#REF!,"&lt;="&amp;ME289,#REF!,"&gt;="&amp;MF289,#REF!,"="&amp;KW289,#REF!,"="&amp;KY289)</f>
        <v/>
      </c>
      <c r="NT289" s="1">
        <f>MP289+MR289+MT289+MV289+MX289+MZ289+NB289</f>
        <v/>
      </c>
      <c r="NU289" s="1">
        <f>MQ289+MS289+MU289+MW289+MY289+NA289+NC289</f>
        <v/>
      </c>
      <c r="NV289" s="1">
        <f>NT289+NU289</f>
        <v/>
      </c>
      <c r="NW289" s="33">
        <f>NT289/(NT289+NU289)</f>
        <v/>
      </c>
      <c r="NX289" s="3">
        <f>1/NW289</f>
        <v/>
      </c>
      <c r="NY289" s="1">
        <f>LH289</f>
        <v/>
      </c>
      <c r="NZ289" s="79">
        <f>(NW289*((NY289-1)*0.98))-((1-NW289)*1)</f>
        <v/>
      </c>
      <c r="OA289" s="34">
        <f>IF(LR289&lt;0.9,0,IF(AND(LR289&gt;1.1),0,1))</f>
        <v/>
      </c>
      <c r="OB289" s="34">
        <f>IF(LS289&lt;0.9,0,IF(AND(LS289&gt;1.1),0,1))</f>
        <v/>
      </c>
      <c r="OC289" s="32">
        <f>IF(NV289&gt;99,1,0)</f>
        <v/>
      </c>
      <c r="OD289" s="32">
        <f>IF(NZ289&gt;0.0799,1,0)</f>
        <v/>
      </c>
      <c r="OE289" s="32">
        <f>IF(NZ289&gt;OM289,1,0)</f>
        <v/>
      </c>
      <c r="OF289" s="32">
        <f>OC289+OD289+OE289+OA289+OB289</f>
        <v/>
      </c>
      <c r="OG289" s="1">
        <f>ND289+NF289+NH289+NJ289+NL289+NN289+NP289+NR289</f>
        <v/>
      </c>
      <c r="OH289" s="1">
        <f>NE289+NG289+NI289+NK289+NM289+NO289+NQ289+NS289</f>
        <v/>
      </c>
      <c r="OI289" s="1">
        <f>OG289+OH289</f>
        <v/>
      </c>
      <c r="OJ289" s="33">
        <f>OG289/(OG289+OH289)</f>
        <v/>
      </c>
      <c r="OK289" s="3">
        <f>1/OJ289</f>
        <v/>
      </c>
      <c r="OL289" s="1">
        <f>LI289</f>
        <v/>
      </c>
      <c r="OM289" s="79">
        <f>(OJ289*((OL289-1)*0.98))-((1-OJ289)*1)</f>
        <v/>
      </c>
      <c r="ON289" s="34">
        <f>IF(LR289&lt;0.9,0,IF(AND(LR289&gt;1.1),0,1))</f>
        <v/>
      </c>
      <c r="OO289" s="34">
        <f>IF(LS289&lt;0.9,0,IF(AND(LS289&gt;1.1),0,1))</f>
        <v/>
      </c>
      <c r="OP289" s="32">
        <f>IF(OI289&gt;99,1,0)</f>
        <v/>
      </c>
      <c r="OQ289" s="32">
        <f>IF(OM289&gt;0.0799,1,0)</f>
        <v/>
      </c>
      <c r="OR289" s="32">
        <f>IF(OM289&gt;OZ289,1,0)</f>
        <v/>
      </c>
      <c r="OS289" s="32">
        <f>OP289+OQ289+OR289+ON289+OO289</f>
        <v/>
      </c>
      <c r="OT289">
        <f>IF(OF289=5,"BackHome0-0",IF(AND(OS289=5),"BackAway0-0",""))</f>
        <v/>
      </c>
      <c r="OU289">
        <f>IF(OF289=5,KN289,IF(AND(OS289=5),KO289,""))</f>
        <v/>
      </c>
      <c r="OV289">
        <f>IF(OF289=5,"Match Odds",IF(AND(OS289=5),"Match Odds",""))</f>
        <v/>
      </c>
      <c r="OW289">
        <f>IF(OF289=5,KP289,IF(AND(OS289=5),KP289,""))</f>
        <v/>
      </c>
      <c r="OX289">
        <f>IF(OF289=5,"MATCH_ODDS",IF(AND(OS289=5),"MATCH_ODDS",""))</f>
        <v/>
      </c>
      <c r="OY289">
        <f>IF(OF289=5,"BACK",IF(AND(OS289=5),"BACK",""))</f>
        <v/>
      </c>
    </row>
    <row r="290" ht="16.5" customHeight="1" thickBot="1" thickTop="1">
      <c r="A290" s="2" t="n"/>
      <c r="KN290" s="1">
        <f>IF(INDEX(#REF!,MATCH('HT 0-0'!D290,#REF!,0))=INDEX(#REF!,MATCH('HT 0-0'!D290,#REF!,0)),INDEX(#REF!,MATCH('HT 0-0'!D290,#REF!,0)),"ERROR")</f>
        <v/>
      </c>
      <c r="KO290" s="1">
        <f>IF(INDEX(#REF!,MATCH('HT 0-0'!E290,#REF!,0))=INDEX(#REF!,MATCH('HT 0-0'!E290,#REF!,0)),INDEX(#REF!,MATCH('HT 0-0'!E290,#REF!,0)),"ERROR")</f>
        <v/>
      </c>
      <c r="KP290" s="1">
        <f>KN290&amp;" v "&amp;KO290</f>
        <v/>
      </c>
      <c r="KQ290">
        <f>B290&amp;"_"&amp;C290</f>
        <v/>
      </c>
      <c r="KR290" s="1">
        <f>IF((HW290/KK290)&lt;0.335,"G",IF((HW290/KK290)&gt;0.67,"R","A"))</f>
        <v/>
      </c>
      <c r="KS290" s="1">
        <f>IF((HX290/KK290)&lt;0.335,"G",IF((HX290/KK290)&gt;0.67,"R","A"))</f>
        <v/>
      </c>
      <c r="KT290" s="1">
        <f>IF((IH290/KK290)&lt;0.335,"G",IF((IH290/KK290)&gt;0.67,"R","A"))</f>
        <v/>
      </c>
      <c r="KU290" s="1">
        <f>IF((II290/KK290)&lt;0.335,"G",IF((II290/KK290)&gt;0.67,"R","A"))</f>
        <v/>
      </c>
      <c r="KV290" s="1">
        <f>IF((HZ290/KK290)&lt;0.335,"G",IF((HZ290/KK290)&gt;0.67,"R","A"))</f>
        <v/>
      </c>
      <c r="KW290" s="1">
        <f>IF((HY290/KK290)&lt;0.335,"G",IF((HY290/KK290)&gt;0.67,"R","A"))</f>
        <v/>
      </c>
      <c r="KX290" s="1">
        <f>IF((IK290/KK290)&lt;0.335,"G",IF((IK290/KK290)&gt;0.67,"R","A"))</f>
        <v/>
      </c>
      <c r="KY290" s="1">
        <f>IF((IJ290/KK290)&lt;0.335,"G",IF((IJ290/KK290)&gt;0.67,"R","A"))</f>
        <v/>
      </c>
      <c r="KZ290" s="1">
        <f>IF((HQ290/KK290)&lt;0.335,"G",IF((HQ290/KK290)&gt;0.67,"R","A"))</f>
        <v/>
      </c>
      <c r="LA290" s="1">
        <f>IF((IB290/KK290)&lt;0.335,"G",IF((IB290/KK290)&gt;0.67,"R","A"))</f>
        <v/>
      </c>
      <c r="LB290">
        <f>IF(LQ290="0-0",INDEX(Scrape!#REF!,MATCH('HT 0-0'!KP290,Scrape!$B:$B,0)),"")</f>
        <v/>
      </c>
      <c r="LC290">
        <f>IF(LQ290="0-0",INDEX(Scrape!$A:$A,MATCH('HT 0-0'!KP290,Scrape!$B:$B,0)),"")</f>
        <v/>
      </c>
      <c r="LD290">
        <f>IF(LQ290="0-0",INDEX(Scrape!$B:$B,MATCH('HT 0-0'!KP290,Scrape!$B:$B,0)),"")</f>
        <v/>
      </c>
      <c r="LE290">
        <f>IF(LQ290="0-0",INDEX(Scrape!$C:$C,MATCH('HT 0-0'!KP290,Scrape!$B:$B,0)),"")</f>
        <v/>
      </c>
      <c r="LF290">
        <f>IF(LQ290="0-0",INDEX(Scrape!$D:$D,MATCH('HT 0-0'!KP290,Scrape!$B:$B,0)),"")</f>
        <v/>
      </c>
      <c r="LG290">
        <f>IF(LQ290="0-0",INDEX(Scrape!$E:$E,MATCH('HT 0-0'!KP290,Scrape!$B:$B,0)),"")</f>
        <v/>
      </c>
      <c r="LH290">
        <f>IF(LQ290="0-0",INDEX(Scrape!$F:$F,MATCH('HT 0-0'!KP290,Scrape!$B:$B,0)),"")</f>
        <v/>
      </c>
      <c r="LI290">
        <f>IF(LQ290="0-0",INDEX(Scrape!$G:$G,MATCH('HT 0-0'!KP290,Scrape!$B:$B,0)),"")</f>
        <v/>
      </c>
      <c r="LJ290">
        <f>IF(LQ290="0-0",INDEX(Scrape!$H:$H,MATCH('HT 0-0'!KP290,Scrape!$B:$B,0)),"")</f>
        <v/>
      </c>
      <c r="LK290">
        <f>IF(LQ290="0-0",INDEX(Scrape!$I:$I,MATCH('HT 0-0'!KP290,Scrape!$B:$B,0)),"")</f>
        <v/>
      </c>
      <c r="LL290">
        <f>IF(LQ290="0-0",INDEX(Scrape!$J:$J,MATCH('HT 0-0'!KP290,Scrape!$B:$B,0)),"")</f>
        <v/>
      </c>
      <c r="LM290">
        <f>IF(LQ290="0-0",INDEX(Scrape!$K:$K,MATCH('HT 0-0'!KP290,Scrape!$B:$B,0)),"")</f>
        <v/>
      </c>
      <c r="LN290">
        <f>IF(LQ290="0-0",INDEX(Scrape!$L:$L,MATCH('HT 0-0'!KP290,Scrape!$B:$B,0)),"")</f>
        <v/>
      </c>
      <c r="LO290">
        <f>IF(LQ290="0-0",INDEX(Scrape!$M:$M,MATCH('HT 0-0'!KP290,Scrape!$B:$B,0)),"")</f>
        <v/>
      </c>
      <c r="LP290">
        <f>IF(LQ290="0-0",INDEX(Scrape!$N:$N,MATCH('HT 0-0'!KP290,Scrape!$B:$B,0)),"")</f>
        <v/>
      </c>
      <c r="LQ290">
        <f>INDEX(Scrape!$O:$O,MATCH('HT 0-0'!KP290,Scrape!$B:$B,0))</f>
        <v/>
      </c>
      <c r="LR290">
        <f>(1/LJ290)+(1/LI290)+(1/LH290)</f>
        <v/>
      </c>
      <c r="LS290">
        <f>(1/LG290)+(1/LF290)+(1/LE290)</f>
        <v/>
      </c>
      <c r="LT290" s="8">
        <f>IF(INDEX(#REF!,MATCH(KQ290,#REF!,0))=INDEX(#REF!,MATCH(KQ290,#REF!,0)),INDEX(#REF!,MATCH(KQ290,#REF!,0)),"ERROR")</f>
        <v/>
      </c>
      <c r="LU290" s="4">
        <f>IF(KR290="G",2,IF(KR290="R",0.5,IF(KR290="A",1)))</f>
        <v/>
      </c>
      <c r="LV290" s="4">
        <f>IF(KS290="G",0.5,IF(KS290="R",2,IF(KS290="A",1)))</f>
        <v/>
      </c>
      <c r="LW290" s="4">
        <f>IF(KT290="G",2,IF(KT290="R",0.5,IF(KT290="A",1)))</f>
        <v/>
      </c>
      <c r="LX290" s="4">
        <f>IF(KU290="G",0.5,IF(KU290="R",2,IF(KU290="A",1)))</f>
        <v/>
      </c>
      <c r="LY290" s="7">
        <f>(LK290*(LU290+LX290)+(LL290*(LU290+LX290)))</f>
        <v/>
      </c>
      <c r="LZ290" s="7">
        <f>(LN290*(LV290+LW290)+(LO290*(LV290+LW290)))</f>
        <v/>
      </c>
      <c r="MA290" s="11">
        <f>LY290-LZ290</f>
        <v/>
      </c>
      <c r="MB290" s="5">
        <f>MA290+2</f>
        <v/>
      </c>
      <c r="MC290" s="6">
        <f>MA290-2</f>
        <v/>
      </c>
      <c r="MD290" s="4">
        <f>LE290</f>
        <v/>
      </c>
      <c r="ME290" s="9">
        <f>IF(MD290=0,1000,MD290+0.75)</f>
        <v/>
      </c>
      <c r="MF290" s="10">
        <f>IF(MD290=0,0,MD290-0.75)</f>
        <v/>
      </c>
      <c r="MG290" s="4">
        <f>((LM290*(LU290+LX290))-((LP290*(LV290+LW290))))</f>
        <v/>
      </c>
      <c r="MH290" s="9">
        <f>MG290*1.2</f>
        <v/>
      </c>
      <c r="MI290" s="10">
        <f>MG290*0.8</f>
        <v/>
      </c>
      <c r="MJ290">
        <f>IFERROR(OT290,"")</f>
        <v/>
      </c>
      <c r="MK290">
        <f>IFERROR(OU290,"")</f>
        <v/>
      </c>
      <c r="ML290">
        <f>IFERROR(OV290,"")</f>
        <v/>
      </c>
      <c r="MM290">
        <f>IFERROR(OW290,"")</f>
        <v/>
      </c>
      <c r="MN290">
        <f>IFERROR(OX290,"")</f>
        <v/>
      </c>
      <c r="MO290">
        <f>IFERROR(OY290,"")</f>
        <v/>
      </c>
      <c r="MP290" s="1">
        <f>COUNTIFS(#REF!,LT290,#REF!,1,#REF!,"&gt;="&amp;MC290,#REF!,"&lt;="&amp;MB290,#REF!,"&lt;="&amp;ME290,#REF!,"&gt;="&amp;MF290,#REF!,"="&amp;KV290,#REF!,"="&amp;KX290)</f>
        <v/>
      </c>
      <c r="MQ290" s="1">
        <f>COUNTIFS(#REF!,LT290,#REF!,0,#REF!,"&gt;="&amp;MC290,#REF!,"&lt;="&amp;MB290,#REF!,"&lt;="&amp;ME290,#REF!,"&gt;="&amp;MF290,#REF!,"="&amp;KV290,#REF!,"="&amp;KX290)</f>
        <v/>
      </c>
      <c r="MR290" s="1">
        <f>COUNTIFS(#REF!,LT290,#REF!,1,#REF!,"&gt;="&amp;MC290,#REF!,"&lt;="&amp;MB290,#REF!,"&lt;="&amp;ME290,#REF!,"&gt;="&amp;MF290,#REF!,"="&amp;KW290,#REF!,"="&amp;KY290)</f>
        <v/>
      </c>
      <c r="MS290" s="1">
        <f>COUNTIFS(#REF!,LT290,#REF!,0,#REF!,"&gt;="&amp;MC290,#REF!,"&lt;="&amp;MB290,#REF!,"&lt;="&amp;ME290,#REF!,"&gt;="&amp;MF290,#REF!,"="&amp;KW290,#REF!,"="&amp;KY290)</f>
        <v/>
      </c>
      <c r="MT290" s="1">
        <f>COUNTIFS(#REF!,LT290,#REF!,1,#REF!,"&gt;="&amp;MI290,#REF!,"&lt;="&amp;MH290,#REF!,"&lt;="&amp;ME290,#REF!,"&gt;="&amp;MF290)</f>
        <v/>
      </c>
      <c r="MU290" s="1">
        <f>COUNTIFS(#REF!,LT290,#REF!,0,#REF!,"&gt;="&amp;MI290,#REF!,"&lt;="&amp;MH290,#REF!,"&lt;="&amp;ME290,#REF!,"&gt;="&amp;MF290)</f>
        <v/>
      </c>
      <c r="MV290" s="1">
        <f>COUNTIFS(#REF!,LT290,#REF!,1,#REF!,"&gt;="&amp;MI290,#REF!,"&lt;="&amp;MH290,#REF!,"="&amp;KZ290,#REF!,"="&amp;LA290,#REF!,"&lt;="&amp;ME290,#REF!,"&gt;="&amp;MF290)</f>
        <v/>
      </c>
      <c r="MW290" s="1">
        <f>COUNTIFS(#REF!,LT290,#REF!,0,#REF!,"&gt;="&amp;MI290,#REF!,"&lt;="&amp;MH290,#REF!,"="&amp;KZ290,#REF!,"="&amp;LA290,#REF!,"&lt;="&amp;ME290,#REF!,"&gt;="&amp;MF290)</f>
        <v/>
      </c>
      <c r="MX290" s="1">
        <f>COUNTIFS(#REF!,LT290,#REF!,1,#REF!,"&gt;="&amp;MC290,#REF!,"&lt;="&amp;MB290,#REF!,"&lt;="&amp;ME290,#REF!,"&gt;="&amp;MF290)</f>
        <v/>
      </c>
      <c r="MY290" s="1">
        <f>COUNTIFS(#REF!,LT290,#REF!,0,#REF!,"&gt;="&amp;MC290,#REF!,"&lt;="&amp;MB290,#REF!,"&lt;="&amp;ME290,#REF!,"&gt;="&amp;MF290)</f>
        <v/>
      </c>
      <c r="MZ290" s="1">
        <f>COUNTIFS(#REF!,LT290,#REF!,1,#REF!,"&lt;="&amp;ME290,#REF!,"&gt;="&amp;MF290,#REF!,"="&amp;KV290,#REF!,"="&amp;KX290)</f>
        <v/>
      </c>
      <c r="NA290" s="1">
        <f>COUNTIFS(#REF!,LT290,#REF!,0,#REF!,"&lt;="&amp;ME290,#REF!,"&gt;="&amp;MF290,#REF!,"="&amp;KV290,#REF!,"="&amp;KX290)</f>
        <v/>
      </c>
      <c r="NB290" s="1">
        <f>COUNTIFS(#REF!,LT290,#REF!,1,#REF!,"&lt;="&amp;ME290,#REF!,"&gt;="&amp;MF290,#REF!,"="&amp;KW290,#REF!,"="&amp;KY290)</f>
        <v/>
      </c>
      <c r="NC290" s="1">
        <f>COUNTIFS(#REF!,LT290,#REF!,0,#REF!,"&lt;="&amp;ME290,#REF!,"&gt;="&amp;MF290,#REF!,"="&amp;KW290,#REF!,"="&amp;KY290)</f>
        <v/>
      </c>
      <c r="ND290" s="1">
        <f>COUNTIFS(#REF!,LT290,#REF!,1,#REF!,"&gt;="&amp;MC290,#REF!,"&lt;="&amp;MB290,#REF!,"&lt;="&amp;ME290,#REF!,"&gt;="&amp;MF290,#REF!,"="&amp;KV290,#REF!,"="&amp;KX290)</f>
        <v/>
      </c>
      <c r="NE290" s="1">
        <f>COUNTIFS(#REF!,LT290,#REF!,0,#REF!,"&gt;="&amp;MC290,#REF!,"&lt;="&amp;MB290,#REF!,"&lt;="&amp;ME290,#REF!,"&gt;="&amp;MF290,#REF!,"="&amp;KV290,#REF!,"="&amp;KX290)</f>
        <v/>
      </c>
      <c r="NF290" s="1">
        <f>COUNTIFS(#REF!,LT290,#REF!,1,#REF!,"&gt;="&amp;MC290,#REF!,"&lt;="&amp;MB290,#REF!,"&lt;="&amp;ME290,#REF!,"&gt;="&amp;MF290,#REF!,"="&amp;KW290,#REF!,"="&amp;KY290)</f>
        <v/>
      </c>
      <c r="NG290" s="1">
        <f>COUNTIFS(#REF!,LT290,#REF!,0,#REF!,"&gt;="&amp;MC290,#REF!,"&lt;="&amp;MB290,#REF!,"&lt;="&amp;ME290,#REF!,"&gt;="&amp;MF290,#REF!,"="&amp;KW290,#REF!,"="&amp;KY290)</f>
        <v/>
      </c>
      <c r="NH290" s="1">
        <f>COUNTIFS(#REF!,LT290,#REF!,1,#REF!,"&gt;="&amp;MC290,#REF!,"&lt;="&amp;MB290,#REF!,"&lt;="&amp;ME290,#REF!,"&gt;="&amp;MF290,#REF!,"="&amp;KZ290,#REF!,"="&amp;LA290)</f>
        <v/>
      </c>
      <c r="NI290" s="1">
        <f>COUNTIFS(#REF!,LT290,#REF!,0,#REF!,"&gt;="&amp;MC290,#REF!,"&lt;="&amp;MB290,#REF!,"&lt;="&amp;ME290,#REF!,"&gt;="&amp;MF290,#REF!,"="&amp;KZ290,#REF!,"="&amp;LA290)</f>
        <v/>
      </c>
      <c r="NJ290" s="1">
        <f>COUNTIFS(#REF!,LT290,#REF!,1,#REF!,"&gt;="&amp;MI290,#REF!,"&lt;="&amp;MH290,#REF!,"&lt;="&amp;ME290,#REF!,"&gt;="&amp;MF290)</f>
        <v/>
      </c>
      <c r="NK290" s="1">
        <f>COUNTIFS(#REF!,LT290,#REF!,0,#REF!,"&gt;="&amp;MI290,#REF!,"&lt;="&amp;MH290,#REF!,"&lt;="&amp;ME290,#REF!,"&gt;="&amp;MF290)</f>
        <v/>
      </c>
      <c r="NL290" s="1">
        <f>COUNTIFS(#REF!,LT290,#REF!,1,#REF!,"&gt;="&amp;MI290,#REF!,"&lt;="&amp;MH290,#REF!,"="&amp;KZ290,#REF!,"="&amp;LA290,#REF!,"&lt;="&amp;ME290,#REF!,"&gt;="&amp;MF290)</f>
        <v/>
      </c>
      <c r="NM290" s="1">
        <f>COUNTIFS(#REF!,LT290,#REF!,0,#REF!,"&gt;="&amp;MI290,#REF!,"&lt;="&amp;MH290,#REF!,"="&amp;KZ290,#REF!,"="&amp;LA290,#REF!,"&lt;="&amp;ME290,#REF!,"&gt;="&amp;MF290)</f>
        <v/>
      </c>
      <c r="NN290" s="1">
        <f>COUNTIFS(#REF!,LT290,#REF!,1,#REF!,"&gt;="&amp;MC290,#REF!,"&lt;="&amp;MB290,#REF!,"&lt;="&amp;ME290,#REF!,"&gt;="&amp;MF290)</f>
        <v/>
      </c>
      <c r="NO290" s="1">
        <f>COUNTIFS(#REF!,LT290,#REF!,0,#REF!,"&gt;="&amp;MC290,#REF!,"&lt;="&amp;MB290,#REF!,"&lt;="&amp;ME290,#REF!,"&gt;="&amp;MF290)</f>
        <v/>
      </c>
      <c r="NP290" s="1">
        <f>COUNTIFS(#REF!,LT290,#REF!,1,#REF!,"&lt;="&amp;ME290,#REF!,"&gt;="&amp;MF290,#REF!,"="&amp;KV290,#REF!,"="&amp;KX290)</f>
        <v/>
      </c>
      <c r="NQ290" s="1">
        <f>COUNTIFS(#REF!,LT290,#REF!,0,#REF!,"&lt;="&amp;ME290,#REF!,"&gt;="&amp;MF290,#REF!,"="&amp;KV290,#REF!,"="&amp;KX290)</f>
        <v/>
      </c>
      <c r="NR290" s="1">
        <f>COUNTIFS(#REF!,LT290,#REF!,1,#REF!,"&lt;="&amp;ME290,#REF!,"&gt;="&amp;MF290,#REF!,"="&amp;KW290,#REF!,"="&amp;KY290)</f>
        <v/>
      </c>
      <c r="NS290" s="1">
        <f>COUNTIFS(#REF!,LT290,#REF!,0,#REF!,"&lt;="&amp;ME290,#REF!,"&gt;="&amp;MF290,#REF!,"="&amp;KW290,#REF!,"="&amp;KY290)</f>
        <v/>
      </c>
      <c r="NT290" s="1">
        <f>MP290+MR290+MT290+MV290+MX290+MZ290+NB290</f>
        <v/>
      </c>
      <c r="NU290" s="1">
        <f>MQ290+MS290+MU290+MW290+MY290+NA290+NC290</f>
        <v/>
      </c>
      <c r="NV290" s="1">
        <f>NT290+NU290</f>
        <v/>
      </c>
      <c r="NW290" s="33">
        <f>NT290/(NT290+NU290)</f>
        <v/>
      </c>
      <c r="NX290" s="3">
        <f>1/NW290</f>
        <v/>
      </c>
      <c r="NY290" s="1">
        <f>LH290</f>
        <v/>
      </c>
      <c r="NZ290" s="79">
        <f>(NW290*((NY290-1)*0.98))-((1-NW290)*1)</f>
        <v/>
      </c>
      <c r="OA290" s="34">
        <f>IF(LR290&lt;0.9,0,IF(AND(LR290&gt;1.1),0,1))</f>
        <v/>
      </c>
      <c r="OB290" s="34">
        <f>IF(LS290&lt;0.9,0,IF(AND(LS290&gt;1.1),0,1))</f>
        <v/>
      </c>
      <c r="OC290" s="32">
        <f>IF(NV290&gt;99,1,0)</f>
        <v/>
      </c>
      <c r="OD290" s="32">
        <f>IF(NZ290&gt;0.0799,1,0)</f>
        <v/>
      </c>
      <c r="OE290" s="32">
        <f>IF(NZ290&gt;OM290,1,0)</f>
        <v/>
      </c>
      <c r="OF290" s="32">
        <f>OC290+OD290+OE290+OA290+OB290</f>
        <v/>
      </c>
      <c r="OG290" s="1">
        <f>ND290+NF290+NH290+NJ290+NL290+NN290+NP290+NR290</f>
        <v/>
      </c>
      <c r="OH290" s="1">
        <f>NE290+NG290+NI290+NK290+NM290+NO290+NQ290+NS290</f>
        <v/>
      </c>
      <c r="OI290" s="1">
        <f>OG290+OH290</f>
        <v/>
      </c>
      <c r="OJ290" s="33">
        <f>OG290/(OG290+OH290)</f>
        <v/>
      </c>
      <c r="OK290" s="3">
        <f>1/OJ290</f>
        <v/>
      </c>
      <c r="OL290" s="1">
        <f>LI290</f>
        <v/>
      </c>
      <c r="OM290" s="79">
        <f>(OJ290*((OL290-1)*0.98))-((1-OJ290)*1)</f>
        <v/>
      </c>
      <c r="ON290" s="34">
        <f>IF(LR290&lt;0.9,0,IF(AND(LR290&gt;1.1),0,1))</f>
        <v/>
      </c>
      <c r="OO290" s="34">
        <f>IF(LS290&lt;0.9,0,IF(AND(LS290&gt;1.1),0,1))</f>
        <v/>
      </c>
      <c r="OP290" s="32">
        <f>IF(OI290&gt;99,1,0)</f>
        <v/>
      </c>
      <c r="OQ290" s="32">
        <f>IF(OM290&gt;0.0799,1,0)</f>
        <v/>
      </c>
      <c r="OR290" s="32">
        <f>IF(OM290&gt;OZ290,1,0)</f>
        <v/>
      </c>
      <c r="OS290" s="32">
        <f>OP290+OQ290+OR290+ON290+OO290</f>
        <v/>
      </c>
      <c r="OT290">
        <f>IF(OF290=5,"BackHome0-0",IF(AND(OS290=5),"BackAway0-0",""))</f>
        <v/>
      </c>
      <c r="OU290">
        <f>IF(OF290=5,KN290,IF(AND(OS290=5),KO290,""))</f>
        <v/>
      </c>
      <c r="OV290">
        <f>IF(OF290=5,"Match Odds",IF(AND(OS290=5),"Match Odds",""))</f>
        <v/>
      </c>
      <c r="OW290">
        <f>IF(OF290=5,KP290,IF(AND(OS290=5),KP290,""))</f>
        <v/>
      </c>
      <c r="OX290">
        <f>IF(OF290=5,"MATCH_ODDS",IF(AND(OS290=5),"MATCH_ODDS",""))</f>
        <v/>
      </c>
      <c r="OY290">
        <f>IF(OF290=5,"BACK",IF(AND(OS290=5),"BACK",""))</f>
        <v/>
      </c>
    </row>
    <row r="291" ht="16.5" customHeight="1" thickBot="1" thickTop="1">
      <c r="A291" s="2" t="n"/>
      <c r="KN291" s="1">
        <f>IF(INDEX(#REF!,MATCH('HT 0-0'!D291,#REF!,0))=INDEX(#REF!,MATCH('HT 0-0'!D291,#REF!,0)),INDEX(#REF!,MATCH('HT 0-0'!D291,#REF!,0)),"ERROR")</f>
        <v/>
      </c>
      <c r="KO291" s="1">
        <f>IF(INDEX(#REF!,MATCH('HT 0-0'!E291,#REF!,0))=INDEX(#REF!,MATCH('HT 0-0'!E291,#REF!,0)),INDEX(#REF!,MATCH('HT 0-0'!E291,#REF!,0)),"ERROR")</f>
        <v/>
      </c>
      <c r="KP291" s="1">
        <f>KN291&amp;" v "&amp;KO291</f>
        <v/>
      </c>
      <c r="KQ291">
        <f>B291&amp;"_"&amp;C291</f>
        <v/>
      </c>
      <c r="KR291" s="1">
        <f>IF((HW291/KK291)&lt;0.335,"G",IF((HW291/KK291)&gt;0.67,"R","A"))</f>
        <v/>
      </c>
      <c r="KS291" s="1">
        <f>IF((HX291/KK291)&lt;0.335,"G",IF((HX291/KK291)&gt;0.67,"R","A"))</f>
        <v/>
      </c>
      <c r="KT291" s="1">
        <f>IF((IH291/KK291)&lt;0.335,"G",IF((IH291/KK291)&gt;0.67,"R","A"))</f>
        <v/>
      </c>
      <c r="KU291" s="1">
        <f>IF((II291/KK291)&lt;0.335,"G",IF((II291/KK291)&gt;0.67,"R","A"))</f>
        <v/>
      </c>
      <c r="KV291" s="1">
        <f>IF((HZ291/KK291)&lt;0.335,"G",IF((HZ291/KK291)&gt;0.67,"R","A"))</f>
        <v/>
      </c>
      <c r="KW291" s="1">
        <f>IF((HY291/KK291)&lt;0.335,"G",IF((HY291/KK291)&gt;0.67,"R","A"))</f>
        <v/>
      </c>
      <c r="KX291" s="1">
        <f>IF((IK291/KK291)&lt;0.335,"G",IF((IK291/KK291)&gt;0.67,"R","A"))</f>
        <v/>
      </c>
      <c r="KY291" s="1">
        <f>IF((IJ291/KK291)&lt;0.335,"G",IF((IJ291/KK291)&gt;0.67,"R","A"))</f>
        <v/>
      </c>
      <c r="KZ291" s="1">
        <f>IF((HQ291/KK291)&lt;0.335,"G",IF((HQ291/KK291)&gt;0.67,"R","A"))</f>
        <v/>
      </c>
      <c r="LA291" s="1">
        <f>IF((IB291/KK291)&lt;0.335,"G",IF((IB291/KK291)&gt;0.67,"R","A"))</f>
        <v/>
      </c>
      <c r="LB291">
        <f>IF(LQ291="0-0",INDEX(Scrape!#REF!,MATCH('HT 0-0'!KP291,Scrape!$B:$B,0)),"")</f>
        <v/>
      </c>
      <c r="LC291">
        <f>IF(LQ291="0-0",INDEX(Scrape!$A:$A,MATCH('HT 0-0'!KP291,Scrape!$B:$B,0)),"")</f>
        <v/>
      </c>
      <c r="LD291">
        <f>IF(LQ291="0-0",INDEX(Scrape!$B:$B,MATCH('HT 0-0'!KP291,Scrape!$B:$B,0)),"")</f>
        <v/>
      </c>
      <c r="LE291">
        <f>IF(LQ291="0-0",INDEX(Scrape!$C:$C,MATCH('HT 0-0'!KP291,Scrape!$B:$B,0)),"")</f>
        <v/>
      </c>
      <c r="LF291">
        <f>IF(LQ291="0-0",INDEX(Scrape!$D:$D,MATCH('HT 0-0'!KP291,Scrape!$B:$B,0)),"")</f>
        <v/>
      </c>
      <c r="LG291">
        <f>IF(LQ291="0-0",INDEX(Scrape!$E:$E,MATCH('HT 0-0'!KP291,Scrape!$B:$B,0)),"")</f>
        <v/>
      </c>
      <c r="LH291">
        <f>IF(LQ291="0-0",INDEX(Scrape!$F:$F,MATCH('HT 0-0'!KP291,Scrape!$B:$B,0)),"")</f>
        <v/>
      </c>
      <c r="LI291">
        <f>IF(LQ291="0-0",INDEX(Scrape!$G:$G,MATCH('HT 0-0'!KP291,Scrape!$B:$B,0)),"")</f>
        <v/>
      </c>
      <c r="LJ291">
        <f>IF(LQ291="0-0",INDEX(Scrape!$H:$H,MATCH('HT 0-0'!KP291,Scrape!$B:$B,0)),"")</f>
        <v/>
      </c>
      <c r="LK291">
        <f>IF(LQ291="0-0",INDEX(Scrape!$I:$I,MATCH('HT 0-0'!KP291,Scrape!$B:$B,0)),"")</f>
        <v/>
      </c>
      <c r="LL291">
        <f>IF(LQ291="0-0",INDEX(Scrape!$J:$J,MATCH('HT 0-0'!KP291,Scrape!$B:$B,0)),"")</f>
        <v/>
      </c>
      <c r="LM291">
        <f>IF(LQ291="0-0",INDEX(Scrape!$K:$K,MATCH('HT 0-0'!KP291,Scrape!$B:$B,0)),"")</f>
        <v/>
      </c>
      <c r="LN291">
        <f>IF(LQ291="0-0",INDEX(Scrape!$L:$L,MATCH('HT 0-0'!KP291,Scrape!$B:$B,0)),"")</f>
        <v/>
      </c>
      <c r="LO291">
        <f>IF(LQ291="0-0",INDEX(Scrape!$M:$M,MATCH('HT 0-0'!KP291,Scrape!$B:$B,0)),"")</f>
        <v/>
      </c>
      <c r="LP291">
        <f>IF(LQ291="0-0",INDEX(Scrape!$N:$N,MATCH('HT 0-0'!KP291,Scrape!$B:$B,0)),"")</f>
        <v/>
      </c>
      <c r="LQ291">
        <f>INDEX(Scrape!$O:$O,MATCH('HT 0-0'!KP291,Scrape!$B:$B,0))</f>
        <v/>
      </c>
      <c r="LR291">
        <f>(1/LJ291)+(1/LI291)+(1/LH291)</f>
        <v/>
      </c>
      <c r="LS291">
        <f>(1/LG291)+(1/LF291)+(1/LE291)</f>
        <v/>
      </c>
      <c r="LT291" s="8">
        <f>IF(INDEX(#REF!,MATCH(KQ291,#REF!,0))=INDEX(#REF!,MATCH(KQ291,#REF!,0)),INDEX(#REF!,MATCH(KQ291,#REF!,0)),"ERROR")</f>
        <v/>
      </c>
      <c r="LU291" s="4">
        <f>IF(KR291="G",2,IF(KR291="R",0.5,IF(KR291="A",1)))</f>
        <v/>
      </c>
      <c r="LV291" s="4">
        <f>IF(KS291="G",0.5,IF(KS291="R",2,IF(KS291="A",1)))</f>
        <v/>
      </c>
      <c r="LW291" s="4">
        <f>IF(KT291="G",2,IF(KT291="R",0.5,IF(KT291="A",1)))</f>
        <v/>
      </c>
      <c r="LX291" s="4">
        <f>IF(KU291="G",0.5,IF(KU291="R",2,IF(KU291="A",1)))</f>
        <v/>
      </c>
      <c r="LY291" s="7">
        <f>(LK291*(LU291+LX291)+(LL291*(LU291+LX291)))</f>
        <v/>
      </c>
      <c r="LZ291" s="7">
        <f>(LN291*(LV291+LW291)+(LO291*(LV291+LW291)))</f>
        <v/>
      </c>
      <c r="MA291" s="11">
        <f>LY291-LZ291</f>
        <v/>
      </c>
      <c r="MB291" s="5">
        <f>MA291+2</f>
        <v/>
      </c>
      <c r="MC291" s="6">
        <f>MA291-2</f>
        <v/>
      </c>
      <c r="MD291" s="4">
        <f>LE291</f>
        <v/>
      </c>
      <c r="ME291" s="9">
        <f>IF(MD291=0,1000,MD291+0.75)</f>
        <v/>
      </c>
      <c r="MF291" s="10">
        <f>IF(MD291=0,0,MD291-0.75)</f>
        <v/>
      </c>
      <c r="MG291" s="4">
        <f>((LM291*(LU291+LX291))-((LP291*(LV291+LW291))))</f>
        <v/>
      </c>
      <c r="MH291" s="9">
        <f>MG291*1.2</f>
        <v/>
      </c>
      <c r="MI291" s="10">
        <f>MG291*0.8</f>
        <v/>
      </c>
      <c r="MJ291">
        <f>IFERROR(OT291,"")</f>
        <v/>
      </c>
      <c r="MK291">
        <f>IFERROR(OU291,"")</f>
        <v/>
      </c>
      <c r="ML291">
        <f>IFERROR(OV291,"")</f>
        <v/>
      </c>
      <c r="MM291">
        <f>IFERROR(OW291,"")</f>
        <v/>
      </c>
      <c r="MN291">
        <f>IFERROR(OX291,"")</f>
        <v/>
      </c>
      <c r="MO291">
        <f>IFERROR(OY291,"")</f>
        <v/>
      </c>
      <c r="MP291" s="1">
        <f>COUNTIFS(#REF!,LT291,#REF!,1,#REF!,"&gt;="&amp;MC291,#REF!,"&lt;="&amp;MB291,#REF!,"&lt;="&amp;ME291,#REF!,"&gt;="&amp;MF291,#REF!,"="&amp;KV291,#REF!,"="&amp;KX291)</f>
        <v/>
      </c>
      <c r="MQ291" s="1">
        <f>COUNTIFS(#REF!,LT291,#REF!,0,#REF!,"&gt;="&amp;MC291,#REF!,"&lt;="&amp;MB291,#REF!,"&lt;="&amp;ME291,#REF!,"&gt;="&amp;MF291,#REF!,"="&amp;KV291,#REF!,"="&amp;KX291)</f>
        <v/>
      </c>
      <c r="MR291" s="1">
        <f>COUNTIFS(#REF!,LT291,#REF!,1,#REF!,"&gt;="&amp;MC291,#REF!,"&lt;="&amp;MB291,#REF!,"&lt;="&amp;ME291,#REF!,"&gt;="&amp;MF291,#REF!,"="&amp;KW291,#REF!,"="&amp;KY291)</f>
        <v/>
      </c>
      <c r="MS291" s="1">
        <f>COUNTIFS(#REF!,LT291,#REF!,0,#REF!,"&gt;="&amp;MC291,#REF!,"&lt;="&amp;MB291,#REF!,"&lt;="&amp;ME291,#REF!,"&gt;="&amp;MF291,#REF!,"="&amp;KW291,#REF!,"="&amp;KY291)</f>
        <v/>
      </c>
      <c r="MT291" s="1">
        <f>COUNTIFS(#REF!,LT291,#REF!,1,#REF!,"&gt;="&amp;MI291,#REF!,"&lt;="&amp;MH291,#REF!,"&lt;="&amp;ME291,#REF!,"&gt;="&amp;MF291)</f>
        <v/>
      </c>
      <c r="MU291" s="1">
        <f>COUNTIFS(#REF!,LT291,#REF!,0,#REF!,"&gt;="&amp;MI291,#REF!,"&lt;="&amp;MH291,#REF!,"&lt;="&amp;ME291,#REF!,"&gt;="&amp;MF291)</f>
        <v/>
      </c>
      <c r="MV291" s="1">
        <f>COUNTIFS(#REF!,LT291,#REF!,1,#REF!,"&gt;="&amp;MI291,#REF!,"&lt;="&amp;MH291,#REF!,"="&amp;KZ291,#REF!,"="&amp;LA291,#REF!,"&lt;="&amp;ME291,#REF!,"&gt;="&amp;MF291)</f>
        <v/>
      </c>
      <c r="MW291" s="1">
        <f>COUNTIFS(#REF!,LT291,#REF!,0,#REF!,"&gt;="&amp;MI291,#REF!,"&lt;="&amp;MH291,#REF!,"="&amp;KZ291,#REF!,"="&amp;LA291,#REF!,"&lt;="&amp;ME291,#REF!,"&gt;="&amp;MF291)</f>
        <v/>
      </c>
      <c r="MX291" s="1">
        <f>COUNTIFS(#REF!,LT291,#REF!,1,#REF!,"&gt;="&amp;MC291,#REF!,"&lt;="&amp;MB291,#REF!,"&lt;="&amp;ME291,#REF!,"&gt;="&amp;MF291)</f>
        <v/>
      </c>
      <c r="MY291" s="1">
        <f>COUNTIFS(#REF!,LT291,#REF!,0,#REF!,"&gt;="&amp;MC291,#REF!,"&lt;="&amp;MB291,#REF!,"&lt;="&amp;ME291,#REF!,"&gt;="&amp;MF291)</f>
        <v/>
      </c>
      <c r="MZ291" s="1">
        <f>COUNTIFS(#REF!,LT291,#REF!,1,#REF!,"&lt;="&amp;ME291,#REF!,"&gt;="&amp;MF291,#REF!,"="&amp;KV291,#REF!,"="&amp;KX291)</f>
        <v/>
      </c>
      <c r="NA291" s="1">
        <f>COUNTIFS(#REF!,LT291,#REF!,0,#REF!,"&lt;="&amp;ME291,#REF!,"&gt;="&amp;MF291,#REF!,"="&amp;KV291,#REF!,"="&amp;KX291)</f>
        <v/>
      </c>
      <c r="NB291" s="1">
        <f>COUNTIFS(#REF!,LT291,#REF!,1,#REF!,"&lt;="&amp;ME291,#REF!,"&gt;="&amp;MF291,#REF!,"="&amp;KW291,#REF!,"="&amp;KY291)</f>
        <v/>
      </c>
      <c r="NC291" s="1">
        <f>COUNTIFS(#REF!,LT291,#REF!,0,#REF!,"&lt;="&amp;ME291,#REF!,"&gt;="&amp;MF291,#REF!,"="&amp;KW291,#REF!,"="&amp;KY291)</f>
        <v/>
      </c>
      <c r="ND291" s="1">
        <f>COUNTIFS(#REF!,LT291,#REF!,1,#REF!,"&gt;="&amp;MC291,#REF!,"&lt;="&amp;MB291,#REF!,"&lt;="&amp;ME291,#REF!,"&gt;="&amp;MF291,#REF!,"="&amp;KV291,#REF!,"="&amp;KX291)</f>
        <v/>
      </c>
      <c r="NE291" s="1">
        <f>COUNTIFS(#REF!,LT291,#REF!,0,#REF!,"&gt;="&amp;MC291,#REF!,"&lt;="&amp;MB291,#REF!,"&lt;="&amp;ME291,#REF!,"&gt;="&amp;MF291,#REF!,"="&amp;KV291,#REF!,"="&amp;KX291)</f>
        <v/>
      </c>
      <c r="NF291" s="1">
        <f>COUNTIFS(#REF!,LT291,#REF!,1,#REF!,"&gt;="&amp;MC291,#REF!,"&lt;="&amp;MB291,#REF!,"&lt;="&amp;ME291,#REF!,"&gt;="&amp;MF291,#REF!,"="&amp;KW291,#REF!,"="&amp;KY291)</f>
        <v/>
      </c>
      <c r="NG291" s="1">
        <f>COUNTIFS(#REF!,LT291,#REF!,0,#REF!,"&gt;="&amp;MC291,#REF!,"&lt;="&amp;MB291,#REF!,"&lt;="&amp;ME291,#REF!,"&gt;="&amp;MF291,#REF!,"="&amp;KW291,#REF!,"="&amp;KY291)</f>
        <v/>
      </c>
      <c r="NH291" s="1">
        <f>COUNTIFS(#REF!,LT291,#REF!,1,#REF!,"&gt;="&amp;MC291,#REF!,"&lt;="&amp;MB291,#REF!,"&lt;="&amp;ME291,#REF!,"&gt;="&amp;MF291,#REF!,"="&amp;KZ291,#REF!,"="&amp;LA291)</f>
        <v/>
      </c>
      <c r="NI291" s="1">
        <f>COUNTIFS(#REF!,LT291,#REF!,0,#REF!,"&gt;="&amp;MC291,#REF!,"&lt;="&amp;MB291,#REF!,"&lt;="&amp;ME291,#REF!,"&gt;="&amp;MF291,#REF!,"="&amp;KZ291,#REF!,"="&amp;LA291)</f>
        <v/>
      </c>
      <c r="NJ291" s="1">
        <f>COUNTIFS(#REF!,LT291,#REF!,1,#REF!,"&gt;="&amp;MI291,#REF!,"&lt;="&amp;MH291,#REF!,"&lt;="&amp;ME291,#REF!,"&gt;="&amp;MF291)</f>
        <v/>
      </c>
      <c r="NK291" s="1">
        <f>COUNTIFS(#REF!,LT291,#REF!,0,#REF!,"&gt;="&amp;MI291,#REF!,"&lt;="&amp;MH291,#REF!,"&lt;="&amp;ME291,#REF!,"&gt;="&amp;MF291)</f>
        <v/>
      </c>
      <c r="NL291" s="1">
        <f>COUNTIFS(#REF!,LT291,#REF!,1,#REF!,"&gt;="&amp;MI291,#REF!,"&lt;="&amp;MH291,#REF!,"="&amp;KZ291,#REF!,"="&amp;LA291,#REF!,"&lt;="&amp;ME291,#REF!,"&gt;="&amp;MF291)</f>
        <v/>
      </c>
      <c r="NM291" s="1">
        <f>COUNTIFS(#REF!,LT291,#REF!,0,#REF!,"&gt;="&amp;MI291,#REF!,"&lt;="&amp;MH291,#REF!,"="&amp;KZ291,#REF!,"="&amp;LA291,#REF!,"&lt;="&amp;ME291,#REF!,"&gt;="&amp;MF291)</f>
        <v/>
      </c>
      <c r="NN291" s="1">
        <f>COUNTIFS(#REF!,LT291,#REF!,1,#REF!,"&gt;="&amp;MC291,#REF!,"&lt;="&amp;MB291,#REF!,"&lt;="&amp;ME291,#REF!,"&gt;="&amp;MF291)</f>
        <v/>
      </c>
      <c r="NO291" s="1">
        <f>COUNTIFS(#REF!,LT291,#REF!,0,#REF!,"&gt;="&amp;MC291,#REF!,"&lt;="&amp;MB291,#REF!,"&lt;="&amp;ME291,#REF!,"&gt;="&amp;MF291)</f>
        <v/>
      </c>
      <c r="NP291" s="1">
        <f>COUNTIFS(#REF!,LT291,#REF!,1,#REF!,"&lt;="&amp;ME291,#REF!,"&gt;="&amp;MF291,#REF!,"="&amp;KV291,#REF!,"="&amp;KX291)</f>
        <v/>
      </c>
      <c r="NQ291" s="1">
        <f>COUNTIFS(#REF!,LT291,#REF!,0,#REF!,"&lt;="&amp;ME291,#REF!,"&gt;="&amp;MF291,#REF!,"="&amp;KV291,#REF!,"="&amp;KX291)</f>
        <v/>
      </c>
      <c r="NR291" s="1">
        <f>COUNTIFS(#REF!,LT291,#REF!,1,#REF!,"&lt;="&amp;ME291,#REF!,"&gt;="&amp;MF291,#REF!,"="&amp;KW291,#REF!,"="&amp;KY291)</f>
        <v/>
      </c>
      <c r="NS291" s="1">
        <f>COUNTIFS(#REF!,LT291,#REF!,0,#REF!,"&lt;="&amp;ME291,#REF!,"&gt;="&amp;MF291,#REF!,"="&amp;KW291,#REF!,"="&amp;KY291)</f>
        <v/>
      </c>
      <c r="NT291" s="1">
        <f>MP291+MR291+MT291+MV291+MX291+MZ291+NB291</f>
        <v/>
      </c>
      <c r="NU291" s="1">
        <f>MQ291+MS291+MU291+MW291+MY291+NA291+NC291</f>
        <v/>
      </c>
      <c r="NV291" s="1">
        <f>NT291+NU291</f>
        <v/>
      </c>
      <c r="NW291" s="33">
        <f>NT291/(NT291+NU291)</f>
        <v/>
      </c>
      <c r="NX291" s="3">
        <f>1/NW291</f>
        <v/>
      </c>
      <c r="NY291" s="1">
        <f>LH291</f>
        <v/>
      </c>
      <c r="NZ291" s="79">
        <f>(NW291*((NY291-1)*0.98))-((1-NW291)*1)</f>
        <v/>
      </c>
      <c r="OA291" s="34">
        <f>IF(LR291&lt;0.9,0,IF(AND(LR291&gt;1.1),0,1))</f>
        <v/>
      </c>
      <c r="OB291" s="34">
        <f>IF(LS291&lt;0.9,0,IF(AND(LS291&gt;1.1),0,1))</f>
        <v/>
      </c>
      <c r="OC291" s="32">
        <f>IF(NV291&gt;99,1,0)</f>
        <v/>
      </c>
      <c r="OD291" s="32">
        <f>IF(NZ291&gt;0.0799,1,0)</f>
        <v/>
      </c>
      <c r="OE291" s="32">
        <f>IF(NZ291&gt;OM291,1,0)</f>
        <v/>
      </c>
      <c r="OF291" s="32">
        <f>OC291+OD291+OE291+OA291+OB291</f>
        <v/>
      </c>
      <c r="OG291" s="1">
        <f>ND291+NF291+NH291+NJ291+NL291+NN291+NP291+NR291</f>
        <v/>
      </c>
      <c r="OH291" s="1">
        <f>NE291+NG291+NI291+NK291+NM291+NO291+NQ291+NS291</f>
        <v/>
      </c>
      <c r="OI291" s="1">
        <f>OG291+OH291</f>
        <v/>
      </c>
      <c r="OJ291" s="33">
        <f>OG291/(OG291+OH291)</f>
        <v/>
      </c>
      <c r="OK291" s="3">
        <f>1/OJ291</f>
        <v/>
      </c>
      <c r="OL291" s="1">
        <f>LI291</f>
        <v/>
      </c>
      <c r="OM291" s="79">
        <f>(OJ291*((OL291-1)*0.98))-((1-OJ291)*1)</f>
        <v/>
      </c>
      <c r="ON291" s="34">
        <f>IF(LR291&lt;0.9,0,IF(AND(LR291&gt;1.1),0,1))</f>
        <v/>
      </c>
      <c r="OO291" s="34">
        <f>IF(LS291&lt;0.9,0,IF(AND(LS291&gt;1.1),0,1))</f>
        <v/>
      </c>
      <c r="OP291" s="32">
        <f>IF(OI291&gt;99,1,0)</f>
        <v/>
      </c>
      <c r="OQ291" s="32">
        <f>IF(OM291&gt;0.0799,1,0)</f>
        <v/>
      </c>
      <c r="OR291" s="32">
        <f>IF(OM291&gt;OZ291,1,0)</f>
        <v/>
      </c>
      <c r="OS291" s="32">
        <f>OP291+OQ291+OR291+ON291+OO291</f>
        <v/>
      </c>
      <c r="OT291">
        <f>IF(OF291=5,"BackHome0-0",IF(AND(OS291=5),"BackAway0-0",""))</f>
        <v/>
      </c>
      <c r="OU291">
        <f>IF(OF291=5,KN291,IF(AND(OS291=5),KO291,""))</f>
        <v/>
      </c>
      <c r="OV291">
        <f>IF(OF291=5,"Match Odds",IF(AND(OS291=5),"Match Odds",""))</f>
        <v/>
      </c>
      <c r="OW291">
        <f>IF(OF291=5,KP291,IF(AND(OS291=5),KP291,""))</f>
        <v/>
      </c>
      <c r="OX291">
        <f>IF(OF291=5,"MATCH_ODDS",IF(AND(OS291=5),"MATCH_ODDS",""))</f>
        <v/>
      </c>
      <c r="OY291">
        <f>IF(OF291=5,"BACK",IF(AND(OS291=5),"BACK",""))</f>
        <v/>
      </c>
    </row>
    <row r="292" ht="16.5" customHeight="1" thickBot="1" thickTop="1">
      <c r="A292" s="2" t="n"/>
      <c r="KN292" s="1">
        <f>IF(INDEX(#REF!,MATCH('HT 0-0'!D292,#REF!,0))=INDEX(#REF!,MATCH('HT 0-0'!D292,#REF!,0)),INDEX(#REF!,MATCH('HT 0-0'!D292,#REF!,0)),"ERROR")</f>
        <v/>
      </c>
      <c r="KO292" s="1">
        <f>IF(INDEX(#REF!,MATCH('HT 0-0'!E292,#REF!,0))=INDEX(#REF!,MATCH('HT 0-0'!E292,#REF!,0)),INDEX(#REF!,MATCH('HT 0-0'!E292,#REF!,0)),"ERROR")</f>
        <v/>
      </c>
      <c r="KP292" s="1">
        <f>KN292&amp;" v "&amp;KO292</f>
        <v/>
      </c>
      <c r="KQ292">
        <f>B292&amp;"_"&amp;C292</f>
        <v/>
      </c>
      <c r="KR292" s="1">
        <f>IF((HW292/KK292)&lt;0.335,"G",IF((HW292/KK292)&gt;0.67,"R","A"))</f>
        <v/>
      </c>
      <c r="KS292" s="1">
        <f>IF((HX292/KK292)&lt;0.335,"G",IF((HX292/KK292)&gt;0.67,"R","A"))</f>
        <v/>
      </c>
      <c r="KT292" s="1">
        <f>IF((IH292/KK292)&lt;0.335,"G",IF((IH292/KK292)&gt;0.67,"R","A"))</f>
        <v/>
      </c>
      <c r="KU292" s="1">
        <f>IF((II292/KK292)&lt;0.335,"G",IF((II292/KK292)&gt;0.67,"R","A"))</f>
        <v/>
      </c>
      <c r="KV292" s="1">
        <f>IF((HZ292/KK292)&lt;0.335,"G",IF((HZ292/KK292)&gt;0.67,"R","A"))</f>
        <v/>
      </c>
      <c r="KW292" s="1">
        <f>IF((HY292/KK292)&lt;0.335,"G",IF((HY292/KK292)&gt;0.67,"R","A"))</f>
        <v/>
      </c>
      <c r="KX292" s="1">
        <f>IF((IK292/KK292)&lt;0.335,"G",IF((IK292/KK292)&gt;0.67,"R","A"))</f>
        <v/>
      </c>
      <c r="KY292" s="1">
        <f>IF((IJ292/KK292)&lt;0.335,"G",IF((IJ292/KK292)&gt;0.67,"R","A"))</f>
        <v/>
      </c>
      <c r="KZ292" s="1">
        <f>IF((HQ292/KK292)&lt;0.335,"G",IF((HQ292/KK292)&gt;0.67,"R","A"))</f>
        <v/>
      </c>
      <c r="LA292" s="1">
        <f>IF((IB292/KK292)&lt;0.335,"G",IF((IB292/KK292)&gt;0.67,"R","A"))</f>
        <v/>
      </c>
      <c r="LB292">
        <f>IF(LQ292="0-0",INDEX(Scrape!#REF!,MATCH('HT 0-0'!KP292,Scrape!$B:$B,0)),"")</f>
        <v/>
      </c>
      <c r="LC292">
        <f>IF(LQ292="0-0",INDEX(Scrape!$A:$A,MATCH('HT 0-0'!KP292,Scrape!$B:$B,0)),"")</f>
        <v/>
      </c>
      <c r="LD292">
        <f>IF(LQ292="0-0",INDEX(Scrape!$B:$B,MATCH('HT 0-0'!KP292,Scrape!$B:$B,0)),"")</f>
        <v/>
      </c>
      <c r="LE292">
        <f>IF(LQ292="0-0",INDEX(Scrape!$C:$C,MATCH('HT 0-0'!KP292,Scrape!$B:$B,0)),"")</f>
        <v/>
      </c>
      <c r="LF292">
        <f>IF(LQ292="0-0",INDEX(Scrape!$D:$D,MATCH('HT 0-0'!KP292,Scrape!$B:$B,0)),"")</f>
        <v/>
      </c>
      <c r="LG292">
        <f>IF(LQ292="0-0",INDEX(Scrape!$E:$E,MATCH('HT 0-0'!KP292,Scrape!$B:$B,0)),"")</f>
        <v/>
      </c>
      <c r="LH292">
        <f>IF(LQ292="0-0",INDEX(Scrape!$F:$F,MATCH('HT 0-0'!KP292,Scrape!$B:$B,0)),"")</f>
        <v/>
      </c>
      <c r="LI292">
        <f>IF(LQ292="0-0",INDEX(Scrape!$G:$G,MATCH('HT 0-0'!KP292,Scrape!$B:$B,0)),"")</f>
        <v/>
      </c>
      <c r="LJ292">
        <f>IF(LQ292="0-0",INDEX(Scrape!$H:$H,MATCH('HT 0-0'!KP292,Scrape!$B:$B,0)),"")</f>
        <v/>
      </c>
      <c r="LK292">
        <f>IF(LQ292="0-0",INDEX(Scrape!$I:$I,MATCH('HT 0-0'!KP292,Scrape!$B:$B,0)),"")</f>
        <v/>
      </c>
      <c r="LL292">
        <f>IF(LQ292="0-0",INDEX(Scrape!$J:$J,MATCH('HT 0-0'!KP292,Scrape!$B:$B,0)),"")</f>
        <v/>
      </c>
      <c r="LM292">
        <f>IF(LQ292="0-0",INDEX(Scrape!$K:$K,MATCH('HT 0-0'!KP292,Scrape!$B:$B,0)),"")</f>
        <v/>
      </c>
      <c r="LN292">
        <f>IF(LQ292="0-0",INDEX(Scrape!$L:$L,MATCH('HT 0-0'!KP292,Scrape!$B:$B,0)),"")</f>
        <v/>
      </c>
      <c r="LO292">
        <f>IF(LQ292="0-0",INDEX(Scrape!$M:$M,MATCH('HT 0-0'!KP292,Scrape!$B:$B,0)),"")</f>
        <v/>
      </c>
      <c r="LP292">
        <f>IF(LQ292="0-0",INDEX(Scrape!$N:$N,MATCH('HT 0-0'!KP292,Scrape!$B:$B,0)),"")</f>
        <v/>
      </c>
      <c r="LQ292">
        <f>INDEX(Scrape!$O:$O,MATCH('HT 0-0'!KP292,Scrape!$B:$B,0))</f>
        <v/>
      </c>
      <c r="LR292">
        <f>(1/LJ292)+(1/LI292)+(1/LH292)</f>
        <v/>
      </c>
      <c r="LS292">
        <f>(1/LG292)+(1/LF292)+(1/LE292)</f>
        <v/>
      </c>
      <c r="LT292" s="8">
        <f>IF(INDEX(#REF!,MATCH(KQ292,#REF!,0))=INDEX(#REF!,MATCH(KQ292,#REF!,0)),INDEX(#REF!,MATCH(KQ292,#REF!,0)),"ERROR")</f>
        <v/>
      </c>
      <c r="LU292" s="4">
        <f>IF(KR292="G",2,IF(KR292="R",0.5,IF(KR292="A",1)))</f>
        <v/>
      </c>
      <c r="LV292" s="4">
        <f>IF(KS292="G",0.5,IF(KS292="R",2,IF(KS292="A",1)))</f>
        <v/>
      </c>
      <c r="LW292" s="4">
        <f>IF(KT292="G",2,IF(KT292="R",0.5,IF(KT292="A",1)))</f>
        <v/>
      </c>
      <c r="LX292" s="4">
        <f>IF(KU292="G",0.5,IF(KU292="R",2,IF(KU292="A",1)))</f>
        <v/>
      </c>
      <c r="LY292" s="7">
        <f>(LK292*(LU292+LX292)+(LL292*(LU292+LX292)))</f>
        <v/>
      </c>
      <c r="LZ292" s="7">
        <f>(LN292*(LV292+LW292)+(LO292*(LV292+LW292)))</f>
        <v/>
      </c>
      <c r="MA292" s="11">
        <f>LY292-LZ292</f>
        <v/>
      </c>
      <c r="MB292" s="5">
        <f>MA292+2</f>
        <v/>
      </c>
      <c r="MC292" s="6">
        <f>MA292-2</f>
        <v/>
      </c>
      <c r="MD292" s="4">
        <f>LE292</f>
        <v/>
      </c>
      <c r="ME292" s="9">
        <f>IF(MD292=0,1000,MD292+0.75)</f>
        <v/>
      </c>
      <c r="MF292" s="10">
        <f>IF(MD292=0,0,MD292-0.75)</f>
        <v/>
      </c>
      <c r="MG292" s="4">
        <f>((LM292*(LU292+LX292))-((LP292*(LV292+LW292))))</f>
        <v/>
      </c>
      <c r="MH292" s="9">
        <f>MG292*1.2</f>
        <v/>
      </c>
      <c r="MI292" s="10">
        <f>MG292*0.8</f>
        <v/>
      </c>
      <c r="MJ292">
        <f>IFERROR(OT292,"")</f>
        <v/>
      </c>
      <c r="MK292">
        <f>IFERROR(OU292,"")</f>
        <v/>
      </c>
      <c r="ML292">
        <f>IFERROR(OV292,"")</f>
        <v/>
      </c>
      <c r="MM292">
        <f>IFERROR(OW292,"")</f>
        <v/>
      </c>
      <c r="MN292">
        <f>IFERROR(OX292,"")</f>
        <v/>
      </c>
      <c r="MO292">
        <f>IFERROR(OY292,"")</f>
        <v/>
      </c>
      <c r="MP292" s="1">
        <f>COUNTIFS(#REF!,LT292,#REF!,1,#REF!,"&gt;="&amp;MC292,#REF!,"&lt;="&amp;MB292,#REF!,"&lt;="&amp;ME292,#REF!,"&gt;="&amp;MF292,#REF!,"="&amp;KV292,#REF!,"="&amp;KX292)</f>
        <v/>
      </c>
      <c r="MQ292" s="1">
        <f>COUNTIFS(#REF!,LT292,#REF!,0,#REF!,"&gt;="&amp;MC292,#REF!,"&lt;="&amp;MB292,#REF!,"&lt;="&amp;ME292,#REF!,"&gt;="&amp;MF292,#REF!,"="&amp;KV292,#REF!,"="&amp;KX292)</f>
        <v/>
      </c>
      <c r="MR292" s="1">
        <f>COUNTIFS(#REF!,LT292,#REF!,1,#REF!,"&gt;="&amp;MC292,#REF!,"&lt;="&amp;MB292,#REF!,"&lt;="&amp;ME292,#REF!,"&gt;="&amp;MF292,#REF!,"="&amp;KW292,#REF!,"="&amp;KY292)</f>
        <v/>
      </c>
      <c r="MS292" s="1">
        <f>COUNTIFS(#REF!,LT292,#REF!,0,#REF!,"&gt;="&amp;MC292,#REF!,"&lt;="&amp;MB292,#REF!,"&lt;="&amp;ME292,#REF!,"&gt;="&amp;MF292,#REF!,"="&amp;KW292,#REF!,"="&amp;KY292)</f>
        <v/>
      </c>
      <c r="MT292" s="1">
        <f>COUNTIFS(#REF!,LT292,#REF!,1,#REF!,"&gt;="&amp;MI292,#REF!,"&lt;="&amp;MH292,#REF!,"&lt;="&amp;ME292,#REF!,"&gt;="&amp;MF292)</f>
        <v/>
      </c>
      <c r="MU292" s="1">
        <f>COUNTIFS(#REF!,LT292,#REF!,0,#REF!,"&gt;="&amp;MI292,#REF!,"&lt;="&amp;MH292,#REF!,"&lt;="&amp;ME292,#REF!,"&gt;="&amp;MF292)</f>
        <v/>
      </c>
      <c r="MV292" s="1">
        <f>COUNTIFS(#REF!,LT292,#REF!,1,#REF!,"&gt;="&amp;MI292,#REF!,"&lt;="&amp;MH292,#REF!,"="&amp;KZ292,#REF!,"="&amp;LA292,#REF!,"&lt;="&amp;ME292,#REF!,"&gt;="&amp;MF292)</f>
        <v/>
      </c>
      <c r="MW292" s="1">
        <f>COUNTIFS(#REF!,LT292,#REF!,0,#REF!,"&gt;="&amp;MI292,#REF!,"&lt;="&amp;MH292,#REF!,"="&amp;KZ292,#REF!,"="&amp;LA292,#REF!,"&lt;="&amp;ME292,#REF!,"&gt;="&amp;MF292)</f>
        <v/>
      </c>
      <c r="MX292" s="1">
        <f>COUNTIFS(#REF!,LT292,#REF!,1,#REF!,"&gt;="&amp;MC292,#REF!,"&lt;="&amp;MB292,#REF!,"&lt;="&amp;ME292,#REF!,"&gt;="&amp;MF292)</f>
        <v/>
      </c>
      <c r="MY292" s="1">
        <f>COUNTIFS(#REF!,LT292,#REF!,0,#REF!,"&gt;="&amp;MC292,#REF!,"&lt;="&amp;MB292,#REF!,"&lt;="&amp;ME292,#REF!,"&gt;="&amp;MF292)</f>
        <v/>
      </c>
      <c r="MZ292" s="1">
        <f>COUNTIFS(#REF!,LT292,#REF!,1,#REF!,"&lt;="&amp;ME292,#REF!,"&gt;="&amp;MF292,#REF!,"="&amp;KV292,#REF!,"="&amp;KX292)</f>
        <v/>
      </c>
      <c r="NA292" s="1">
        <f>COUNTIFS(#REF!,LT292,#REF!,0,#REF!,"&lt;="&amp;ME292,#REF!,"&gt;="&amp;MF292,#REF!,"="&amp;KV292,#REF!,"="&amp;KX292)</f>
        <v/>
      </c>
      <c r="NB292" s="1">
        <f>COUNTIFS(#REF!,LT292,#REF!,1,#REF!,"&lt;="&amp;ME292,#REF!,"&gt;="&amp;MF292,#REF!,"="&amp;KW292,#REF!,"="&amp;KY292)</f>
        <v/>
      </c>
      <c r="NC292" s="1">
        <f>COUNTIFS(#REF!,LT292,#REF!,0,#REF!,"&lt;="&amp;ME292,#REF!,"&gt;="&amp;MF292,#REF!,"="&amp;KW292,#REF!,"="&amp;KY292)</f>
        <v/>
      </c>
      <c r="ND292" s="1">
        <f>COUNTIFS(#REF!,LT292,#REF!,1,#REF!,"&gt;="&amp;MC292,#REF!,"&lt;="&amp;MB292,#REF!,"&lt;="&amp;ME292,#REF!,"&gt;="&amp;MF292,#REF!,"="&amp;KV292,#REF!,"="&amp;KX292)</f>
        <v/>
      </c>
      <c r="NE292" s="1">
        <f>COUNTIFS(#REF!,LT292,#REF!,0,#REF!,"&gt;="&amp;MC292,#REF!,"&lt;="&amp;MB292,#REF!,"&lt;="&amp;ME292,#REF!,"&gt;="&amp;MF292,#REF!,"="&amp;KV292,#REF!,"="&amp;KX292)</f>
        <v/>
      </c>
      <c r="NF292" s="1">
        <f>COUNTIFS(#REF!,LT292,#REF!,1,#REF!,"&gt;="&amp;MC292,#REF!,"&lt;="&amp;MB292,#REF!,"&lt;="&amp;ME292,#REF!,"&gt;="&amp;MF292,#REF!,"="&amp;KW292,#REF!,"="&amp;KY292)</f>
        <v/>
      </c>
      <c r="NG292" s="1">
        <f>COUNTIFS(#REF!,LT292,#REF!,0,#REF!,"&gt;="&amp;MC292,#REF!,"&lt;="&amp;MB292,#REF!,"&lt;="&amp;ME292,#REF!,"&gt;="&amp;MF292,#REF!,"="&amp;KW292,#REF!,"="&amp;KY292)</f>
        <v/>
      </c>
      <c r="NH292" s="1">
        <f>COUNTIFS(#REF!,LT292,#REF!,1,#REF!,"&gt;="&amp;MC292,#REF!,"&lt;="&amp;MB292,#REF!,"&lt;="&amp;ME292,#REF!,"&gt;="&amp;MF292,#REF!,"="&amp;KZ292,#REF!,"="&amp;LA292)</f>
        <v/>
      </c>
      <c r="NI292" s="1">
        <f>COUNTIFS(#REF!,LT292,#REF!,0,#REF!,"&gt;="&amp;MC292,#REF!,"&lt;="&amp;MB292,#REF!,"&lt;="&amp;ME292,#REF!,"&gt;="&amp;MF292,#REF!,"="&amp;KZ292,#REF!,"="&amp;LA292)</f>
        <v/>
      </c>
      <c r="NJ292" s="1">
        <f>COUNTIFS(#REF!,LT292,#REF!,1,#REF!,"&gt;="&amp;MI292,#REF!,"&lt;="&amp;MH292,#REF!,"&lt;="&amp;ME292,#REF!,"&gt;="&amp;MF292)</f>
        <v/>
      </c>
      <c r="NK292" s="1">
        <f>COUNTIFS(#REF!,LT292,#REF!,0,#REF!,"&gt;="&amp;MI292,#REF!,"&lt;="&amp;MH292,#REF!,"&lt;="&amp;ME292,#REF!,"&gt;="&amp;MF292)</f>
        <v/>
      </c>
      <c r="NL292" s="1">
        <f>COUNTIFS(#REF!,LT292,#REF!,1,#REF!,"&gt;="&amp;MI292,#REF!,"&lt;="&amp;MH292,#REF!,"="&amp;KZ292,#REF!,"="&amp;LA292,#REF!,"&lt;="&amp;ME292,#REF!,"&gt;="&amp;MF292)</f>
        <v/>
      </c>
      <c r="NM292" s="1">
        <f>COUNTIFS(#REF!,LT292,#REF!,0,#REF!,"&gt;="&amp;MI292,#REF!,"&lt;="&amp;MH292,#REF!,"="&amp;KZ292,#REF!,"="&amp;LA292,#REF!,"&lt;="&amp;ME292,#REF!,"&gt;="&amp;MF292)</f>
        <v/>
      </c>
      <c r="NN292" s="1">
        <f>COUNTIFS(#REF!,LT292,#REF!,1,#REF!,"&gt;="&amp;MC292,#REF!,"&lt;="&amp;MB292,#REF!,"&lt;="&amp;ME292,#REF!,"&gt;="&amp;MF292)</f>
        <v/>
      </c>
      <c r="NO292" s="1">
        <f>COUNTIFS(#REF!,LT292,#REF!,0,#REF!,"&gt;="&amp;MC292,#REF!,"&lt;="&amp;MB292,#REF!,"&lt;="&amp;ME292,#REF!,"&gt;="&amp;MF292)</f>
        <v/>
      </c>
      <c r="NP292" s="1">
        <f>COUNTIFS(#REF!,LT292,#REF!,1,#REF!,"&lt;="&amp;ME292,#REF!,"&gt;="&amp;MF292,#REF!,"="&amp;KV292,#REF!,"="&amp;KX292)</f>
        <v/>
      </c>
      <c r="NQ292" s="1">
        <f>COUNTIFS(#REF!,LT292,#REF!,0,#REF!,"&lt;="&amp;ME292,#REF!,"&gt;="&amp;MF292,#REF!,"="&amp;KV292,#REF!,"="&amp;KX292)</f>
        <v/>
      </c>
      <c r="NR292" s="1">
        <f>COUNTIFS(#REF!,LT292,#REF!,1,#REF!,"&lt;="&amp;ME292,#REF!,"&gt;="&amp;MF292,#REF!,"="&amp;KW292,#REF!,"="&amp;KY292)</f>
        <v/>
      </c>
      <c r="NS292" s="1">
        <f>COUNTIFS(#REF!,LT292,#REF!,0,#REF!,"&lt;="&amp;ME292,#REF!,"&gt;="&amp;MF292,#REF!,"="&amp;KW292,#REF!,"="&amp;KY292)</f>
        <v/>
      </c>
      <c r="NT292" s="1">
        <f>MP292+MR292+MT292+MV292+MX292+MZ292+NB292</f>
        <v/>
      </c>
      <c r="NU292" s="1">
        <f>MQ292+MS292+MU292+MW292+MY292+NA292+NC292</f>
        <v/>
      </c>
      <c r="NV292" s="1">
        <f>NT292+NU292</f>
        <v/>
      </c>
      <c r="NW292" s="33">
        <f>NT292/(NT292+NU292)</f>
        <v/>
      </c>
      <c r="NX292" s="3">
        <f>1/NW292</f>
        <v/>
      </c>
      <c r="NY292" s="1">
        <f>LH292</f>
        <v/>
      </c>
      <c r="NZ292" s="79">
        <f>(NW292*((NY292-1)*0.98))-((1-NW292)*1)</f>
        <v/>
      </c>
      <c r="OA292" s="34">
        <f>IF(LR292&lt;0.9,0,IF(AND(LR292&gt;1.1),0,1))</f>
        <v/>
      </c>
      <c r="OB292" s="34">
        <f>IF(LS292&lt;0.9,0,IF(AND(LS292&gt;1.1),0,1))</f>
        <v/>
      </c>
      <c r="OC292" s="32">
        <f>IF(NV292&gt;99,1,0)</f>
        <v/>
      </c>
      <c r="OD292" s="32">
        <f>IF(NZ292&gt;0.0799,1,0)</f>
        <v/>
      </c>
      <c r="OE292" s="32">
        <f>IF(NZ292&gt;OM292,1,0)</f>
        <v/>
      </c>
      <c r="OF292" s="32">
        <f>OC292+OD292+OE292+OA292+OB292</f>
        <v/>
      </c>
      <c r="OG292" s="1">
        <f>ND292+NF292+NH292+NJ292+NL292+NN292+NP292+NR292</f>
        <v/>
      </c>
      <c r="OH292" s="1">
        <f>NE292+NG292+NI292+NK292+NM292+NO292+NQ292+NS292</f>
        <v/>
      </c>
      <c r="OI292" s="1">
        <f>OG292+OH292</f>
        <v/>
      </c>
      <c r="OJ292" s="33">
        <f>OG292/(OG292+OH292)</f>
        <v/>
      </c>
      <c r="OK292" s="3">
        <f>1/OJ292</f>
        <v/>
      </c>
      <c r="OL292" s="1">
        <f>LI292</f>
        <v/>
      </c>
      <c r="OM292" s="79">
        <f>(OJ292*((OL292-1)*0.98))-((1-OJ292)*1)</f>
        <v/>
      </c>
      <c r="ON292" s="34">
        <f>IF(LR292&lt;0.9,0,IF(AND(LR292&gt;1.1),0,1))</f>
        <v/>
      </c>
      <c r="OO292" s="34">
        <f>IF(LS292&lt;0.9,0,IF(AND(LS292&gt;1.1),0,1))</f>
        <v/>
      </c>
      <c r="OP292" s="32">
        <f>IF(OI292&gt;99,1,0)</f>
        <v/>
      </c>
      <c r="OQ292" s="32">
        <f>IF(OM292&gt;0.0799,1,0)</f>
        <v/>
      </c>
      <c r="OR292" s="32">
        <f>IF(OM292&gt;OZ292,1,0)</f>
        <v/>
      </c>
      <c r="OS292" s="32">
        <f>OP292+OQ292+OR292+ON292+OO292</f>
        <v/>
      </c>
      <c r="OT292">
        <f>IF(OF292=5,"BackHome0-0",IF(AND(OS292=5),"BackAway0-0",""))</f>
        <v/>
      </c>
      <c r="OU292">
        <f>IF(OF292=5,KN292,IF(AND(OS292=5),KO292,""))</f>
        <v/>
      </c>
      <c r="OV292">
        <f>IF(OF292=5,"Match Odds",IF(AND(OS292=5),"Match Odds",""))</f>
        <v/>
      </c>
      <c r="OW292">
        <f>IF(OF292=5,KP292,IF(AND(OS292=5),KP292,""))</f>
        <v/>
      </c>
      <c r="OX292">
        <f>IF(OF292=5,"MATCH_ODDS",IF(AND(OS292=5),"MATCH_ODDS",""))</f>
        <v/>
      </c>
      <c r="OY292">
        <f>IF(OF292=5,"BACK",IF(AND(OS292=5),"BACK",""))</f>
        <v/>
      </c>
    </row>
    <row r="293" ht="16.5" customHeight="1" thickBot="1" thickTop="1">
      <c r="A293" s="2" t="n"/>
      <c r="KN293" s="1">
        <f>IF(INDEX(#REF!,MATCH('HT 0-0'!D293,#REF!,0))=INDEX(#REF!,MATCH('HT 0-0'!D293,#REF!,0)),INDEX(#REF!,MATCH('HT 0-0'!D293,#REF!,0)),"ERROR")</f>
        <v/>
      </c>
      <c r="KO293" s="1">
        <f>IF(INDEX(#REF!,MATCH('HT 0-0'!E293,#REF!,0))=INDEX(#REF!,MATCH('HT 0-0'!E293,#REF!,0)),INDEX(#REF!,MATCH('HT 0-0'!E293,#REF!,0)),"ERROR")</f>
        <v/>
      </c>
      <c r="KP293" s="1">
        <f>KN293&amp;" v "&amp;KO293</f>
        <v/>
      </c>
      <c r="KQ293">
        <f>B293&amp;"_"&amp;C293</f>
        <v/>
      </c>
      <c r="KR293" s="1">
        <f>IF((HW293/KK293)&lt;0.335,"G",IF((HW293/KK293)&gt;0.67,"R","A"))</f>
        <v/>
      </c>
      <c r="KS293" s="1">
        <f>IF((HX293/KK293)&lt;0.335,"G",IF((HX293/KK293)&gt;0.67,"R","A"))</f>
        <v/>
      </c>
      <c r="KT293" s="1">
        <f>IF((IH293/KK293)&lt;0.335,"G",IF((IH293/KK293)&gt;0.67,"R","A"))</f>
        <v/>
      </c>
      <c r="KU293" s="1">
        <f>IF((II293/KK293)&lt;0.335,"G",IF((II293/KK293)&gt;0.67,"R","A"))</f>
        <v/>
      </c>
      <c r="KV293" s="1">
        <f>IF((HZ293/KK293)&lt;0.335,"G",IF((HZ293/KK293)&gt;0.67,"R","A"))</f>
        <v/>
      </c>
      <c r="KW293" s="1">
        <f>IF((HY293/KK293)&lt;0.335,"G",IF((HY293/KK293)&gt;0.67,"R","A"))</f>
        <v/>
      </c>
      <c r="KX293" s="1">
        <f>IF((IK293/KK293)&lt;0.335,"G",IF((IK293/KK293)&gt;0.67,"R","A"))</f>
        <v/>
      </c>
      <c r="KY293" s="1">
        <f>IF((IJ293/KK293)&lt;0.335,"G",IF((IJ293/KK293)&gt;0.67,"R","A"))</f>
        <v/>
      </c>
      <c r="KZ293" s="1">
        <f>IF((HQ293/KK293)&lt;0.335,"G",IF((HQ293/KK293)&gt;0.67,"R","A"))</f>
        <v/>
      </c>
      <c r="LA293" s="1">
        <f>IF((IB293/KK293)&lt;0.335,"G",IF((IB293/KK293)&gt;0.67,"R","A"))</f>
        <v/>
      </c>
      <c r="LB293">
        <f>IF(LQ293="0-0",INDEX(Scrape!#REF!,MATCH('HT 0-0'!KP293,Scrape!$B:$B,0)),"")</f>
        <v/>
      </c>
      <c r="LC293">
        <f>IF(LQ293="0-0",INDEX(Scrape!$A:$A,MATCH('HT 0-0'!KP293,Scrape!$B:$B,0)),"")</f>
        <v/>
      </c>
      <c r="LD293">
        <f>IF(LQ293="0-0",INDEX(Scrape!$B:$B,MATCH('HT 0-0'!KP293,Scrape!$B:$B,0)),"")</f>
        <v/>
      </c>
      <c r="LE293">
        <f>IF(LQ293="0-0",INDEX(Scrape!$C:$C,MATCH('HT 0-0'!KP293,Scrape!$B:$B,0)),"")</f>
        <v/>
      </c>
      <c r="LF293">
        <f>IF(LQ293="0-0",INDEX(Scrape!$D:$D,MATCH('HT 0-0'!KP293,Scrape!$B:$B,0)),"")</f>
        <v/>
      </c>
      <c r="LG293">
        <f>IF(LQ293="0-0",INDEX(Scrape!$E:$E,MATCH('HT 0-0'!KP293,Scrape!$B:$B,0)),"")</f>
        <v/>
      </c>
      <c r="LH293">
        <f>IF(LQ293="0-0",INDEX(Scrape!$F:$F,MATCH('HT 0-0'!KP293,Scrape!$B:$B,0)),"")</f>
        <v/>
      </c>
      <c r="LI293">
        <f>IF(LQ293="0-0",INDEX(Scrape!$G:$G,MATCH('HT 0-0'!KP293,Scrape!$B:$B,0)),"")</f>
        <v/>
      </c>
      <c r="LJ293">
        <f>IF(LQ293="0-0",INDEX(Scrape!$H:$H,MATCH('HT 0-0'!KP293,Scrape!$B:$B,0)),"")</f>
        <v/>
      </c>
      <c r="LK293">
        <f>IF(LQ293="0-0",INDEX(Scrape!$I:$I,MATCH('HT 0-0'!KP293,Scrape!$B:$B,0)),"")</f>
        <v/>
      </c>
      <c r="LL293">
        <f>IF(LQ293="0-0",INDEX(Scrape!$J:$J,MATCH('HT 0-0'!KP293,Scrape!$B:$B,0)),"")</f>
        <v/>
      </c>
      <c r="LM293">
        <f>IF(LQ293="0-0",INDEX(Scrape!$K:$K,MATCH('HT 0-0'!KP293,Scrape!$B:$B,0)),"")</f>
        <v/>
      </c>
      <c r="LN293">
        <f>IF(LQ293="0-0",INDEX(Scrape!$L:$L,MATCH('HT 0-0'!KP293,Scrape!$B:$B,0)),"")</f>
        <v/>
      </c>
      <c r="LO293">
        <f>IF(LQ293="0-0",INDEX(Scrape!$M:$M,MATCH('HT 0-0'!KP293,Scrape!$B:$B,0)),"")</f>
        <v/>
      </c>
      <c r="LP293">
        <f>IF(LQ293="0-0",INDEX(Scrape!$N:$N,MATCH('HT 0-0'!KP293,Scrape!$B:$B,0)),"")</f>
        <v/>
      </c>
      <c r="LQ293">
        <f>INDEX(Scrape!$O:$O,MATCH('HT 0-0'!KP293,Scrape!$B:$B,0))</f>
        <v/>
      </c>
      <c r="LR293">
        <f>(1/LJ293)+(1/LI293)+(1/LH293)</f>
        <v/>
      </c>
      <c r="LS293">
        <f>(1/LG293)+(1/LF293)+(1/LE293)</f>
        <v/>
      </c>
      <c r="LT293" s="8">
        <f>IF(INDEX(#REF!,MATCH(KQ293,#REF!,0))=INDEX(#REF!,MATCH(KQ293,#REF!,0)),INDEX(#REF!,MATCH(KQ293,#REF!,0)),"ERROR")</f>
        <v/>
      </c>
      <c r="LU293" s="4">
        <f>IF(KR293="G",2,IF(KR293="R",0.5,IF(KR293="A",1)))</f>
        <v/>
      </c>
      <c r="LV293" s="4">
        <f>IF(KS293="G",0.5,IF(KS293="R",2,IF(KS293="A",1)))</f>
        <v/>
      </c>
      <c r="LW293" s="4">
        <f>IF(KT293="G",2,IF(KT293="R",0.5,IF(KT293="A",1)))</f>
        <v/>
      </c>
      <c r="LX293" s="4">
        <f>IF(KU293="G",0.5,IF(KU293="R",2,IF(KU293="A",1)))</f>
        <v/>
      </c>
      <c r="LY293" s="7">
        <f>(LK293*(LU293+LX293)+(LL293*(LU293+LX293)))</f>
        <v/>
      </c>
      <c r="LZ293" s="7">
        <f>(LN293*(LV293+LW293)+(LO293*(LV293+LW293)))</f>
        <v/>
      </c>
      <c r="MA293" s="11">
        <f>LY293-LZ293</f>
        <v/>
      </c>
      <c r="MB293" s="5">
        <f>MA293+2</f>
        <v/>
      </c>
      <c r="MC293" s="6">
        <f>MA293-2</f>
        <v/>
      </c>
      <c r="MD293" s="4">
        <f>LE293</f>
        <v/>
      </c>
      <c r="ME293" s="9">
        <f>IF(MD293=0,1000,MD293+0.75)</f>
        <v/>
      </c>
      <c r="MF293" s="10">
        <f>IF(MD293=0,0,MD293-0.75)</f>
        <v/>
      </c>
      <c r="MG293" s="4">
        <f>((LM293*(LU293+LX293))-((LP293*(LV293+LW293))))</f>
        <v/>
      </c>
      <c r="MH293" s="9">
        <f>MG293*1.2</f>
        <v/>
      </c>
      <c r="MI293" s="10">
        <f>MG293*0.8</f>
        <v/>
      </c>
      <c r="MJ293">
        <f>IFERROR(OT293,"")</f>
        <v/>
      </c>
      <c r="MK293">
        <f>IFERROR(OU293,"")</f>
        <v/>
      </c>
      <c r="ML293">
        <f>IFERROR(OV293,"")</f>
        <v/>
      </c>
      <c r="MM293">
        <f>IFERROR(OW293,"")</f>
        <v/>
      </c>
      <c r="MN293">
        <f>IFERROR(OX293,"")</f>
        <v/>
      </c>
      <c r="MO293">
        <f>IFERROR(OY293,"")</f>
        <v/>
      </c>
      <c r="MP293" s="1">
        <f>COUNTIFS(#REF!,LT293,#REF!,1,#REF!,"&gt;="&amp;MC293,#REF!,"&lt;="&amp;MB293,#REF!,"&lt;="&amp;ME293,#REF!,"&gt;="&amp;MF293,#REF!,"="&amp;KV293,#REF!,"="&amp;KX293)</f>
        <v/>
      </c>
      <c r="MQ293" s="1">
        <f>COUNTIFS(#REF!,LT293,#REF!,0,#REF!,"&gt;="&amp;MC293,#REF!,"&lt;="&amp;MB293,#REF!,"&lt;="&amp;ME293,#REF!,"&gt;="&amp;MF293,#REF!,"="&amp;KV293,#REF!,"="&amp;KX293)</f>
        <v/>
      </c>
      <c r="MR293" s="1">
        <f>COUNTIFS(#REF!,LT293,#REF!,1,#REF!,"&gt;="&amp;MC293,#REF!,"&lt;="&amp;MB293,#REF!,"&lt;="&amp;ME293,#REF!,"&gt;="&amp;MF293,#REF!,"="&amp;KW293,#REF!,"="&amp;KY293)</f>
        <v/>
      </c>
      <c r="MS293" s="1">
        <f>COUNTIFS(#REF!,LT293,#REF!,0,#REF!,"&gt;="&amp;MC293,#REF!,"&lt;="&amp;MB293,#REF!,"&lt;="&amp;ME293,#REF!,"&gt;="&amp;MF293,#REF!,"="&amp;KW293,#REF!,"="&amp;KY293)</f>
        <v/>
      </c>
      <c r="MT293" s="1">
        <f>COUNTIFS(#REF!,LT293,#REF!,1,#REF!,"&gt;="&amp;MI293,#REF!,"&lt;="&amp;MH293,#REF!,"&lt;="&amp;ME293,#REF!,"&gt;="&amp;MF293)</f>
        <v/>
      </c>
      <c r="MU293" s="1">
        <f>COUNTIFS(#REF!,LT293,#REF!,0,#REF!,"&gt;="&amp;MI293,#REF!,"&lt;="&amp;MH293,#REF!,"&lt;="&amp;ME293,#REF!,"&gt;="&amp;MF293)</f>
        <v/>
      </c>
      <c r="MV293" s="1">
        <f>COUNTIFS(#REF!,LT293,#REF!,1,#REF!,"&gt;="&amp;MI293,#REF!,"&lt;="&amp;MH293,#REF!,"="&amp;KZ293,#REF!,"="&amp;LA293,#REF!,"&lt;="&amp;ME293,#REF!,"&gt;="&amp;MF293)</f>
        <v/>
      </c>
      <c r="MW293" s="1">
        <f>COUNTIFS(#REF!,LT293,#REF!,0,#REF!,"&gt;="&amp;MI293,#REF!,"&lt;="&amp;MH293,#REF!,"="&amp;KZ293,#REF!,"="&amp;LA293,#REF!,"&lt;="&amp;ME293,#REF!,"&gt;="&amp;MF293)</f>
        <v/>
      </c>
      <c r="MX293" s="1">
        <f>COUNTIFS(#REF!,LT293,#REF!,1,#REF!,"&gt;="&amp;MC293,#REF!,"&lt;="&amp;MB293,#REF!,"&lt;="&amp;ME293,#REF!,"&gt;="&amp;MF293)</f>
        <v/>
      </c>
      <c r="MY293" s="1">
        <f>COUNTIFS(#REF!,LT293,#REF!,0,#REF!,"&gt;="&amp;MC293,#REF!,"&lt;="&amp;MB293,#REF!,"&lt;="&amp;ME293,#REF!,"&gt;="&amp;MF293)</f>
        <v/>
      </c>
      <c r="MZ293" s="1">
        <f>COUNTIFS(#REF!,LT293,#REF!,1,#REF!,"&lt;="&amp;ME293,#REF!,"&gt;="&amp;MF293,#REF!,"="&amp;KV293,#REF!,"="&amp;KX293)</f>
        <v/>
      </c>
      <c r="NA293" s="1">
        <f>COUNTIFS(#REF!,LT293,#REF!,0,#REF!,"&lt;="&amp;ME293,#REF!,"&gt;="&amp;MF293,#REF!,"="&amp;KV293,#REF!,"="&amp;KX293)</f>
        <v/>
      </c>
      <c r="NB293" s="1">
        <f>COUNTIFS(#REF!,LT293,#REF!,1,#REF!,"&lt;="&amp;ME293,#REF!,"&gt;="&amp;MF293,#REF!,"="&amp;KW293,#REF!,"="&amp;KY293)</f>
        <v/>
      </c>
      <c r="NC293" s="1">
        <f>COUNTIFS(#REF!,LT293,#REF!,0,#REF!,"&lt;="&amp;ME293,#REF!,"&gt;="&amp;MF293,#REF!,"="&amp;KW293,#REF!,"="&amp;KY293)</f>
        <v/>
      </c>
      <c r="ND293" s="1">
        <f>COUNTIFS(#REF!,LT293,#REF!,1,#REF!,"&gt;="&amp;MC293,#REF!,"&lt;="&amp;MB293,#REF!,"&lt;="&amp;ME293,#REF!,"&gt;="&amp;MF293,#REF!,"="&amp;KV293,#REF!,"="&amp;KX293)</f>
        <v/>
      </c>
      <c r="NE293" s="1">
        <f>COUNTIFS(#REF!,LT293,#REF!,0,#REF!,"&gt;="&amp;MC293,#REF!,"&lt;="&amp;MB293,#REF!,"&lt;="&amp;ME293,#REF!,"&gt;="&amp;MF293,#REF!,"="&amp;KV293,#REF!,"="&amp;KX293)</f>
        <v/>
      </c>
      <c r="NF293" s="1">
        <f>COUNTIFS(#REF!,LT293,#REF!,1,#REF!,"&gt;="&amp;MC293,#REF!,"&lt;="&amp;MB293,#REF!,"&lt;="&amp;ME293,#REF!,"&gt;="&amp;MF293,#REF!,"="&amp;KW293,#REF!,"="&amp;KY293)</f>
        <v/>
      </c>
      <c r="NG293" s="1">
        <f>COUNTIFS(#REF!,LT293,#REF!,0,#REF!,"&gt;="&amp;MC293,#REF!,"&lt;="&amp;MB293,#REF!,"&lt;="&amp;ME293,#REF!,"&gt;="&amp;MF293,#REF!,"="&amp;KW293,#REF!,"="&amp;KY293)</f>
        <v/>
      </c>
      <c r="NH293" s="1">
        <f>COUNTIFS(#REF!,LT293,#REF!,1,#REF!,"&gt;="&amp;MC293,#REF!,"&lt;="&amp;MB293,#REF!,"&lt;="&amp;ME293,#REF!,"&gt;="&amp;MF293,#REF!,"="&amp;KZ293,#REF!,"="&amp;LA293)</f>
        <v/>
      </c>
      <c r="NI293" s="1">
        <f>COUNTIFS(#REF!,LT293,#REF!,0,#REF!,"&gt;="&amp;MC293,#REF!,"&lt;="&amp;MB293,#REF!,"&lt;="&amp;ME293,#REF!,"&gt;="&amp;MF293,#REF!,"="&amp;KZ293,#REF!,"="&amp;LA293)</f>
        <v/>
      </c>
      <c r="NJ293" s="1">
        <f>COUNTIFS(#REF!,LT293,#REF!,1,#REF!,"&gt;="&amp;MI293,#REF!,"&lt;="&amp;MH293,#REF!,"&lt;="&amp;ME293,#REF!,"&gt;="&amp;MF293)</f>
        <v/>
      </c>
      <c r="NK293" s="1">
        <f>COUNTIFS(#REF!,LT293,#REF!,0,#REF!,"&gt;="&amp;MI293,#REF!,"&lt;="&amp;MH293,#REF!,"&lt;="&amp;ME293,#REF!,"&gt;="&amp;MF293)</f>
        <v/>
      </c>
      <c r="NL293" s="1">
        <f>COUNTIFS(#REF!,LT293,#REF!,1,#REF!,"&gt;="&amp;MI293,#REF!,"&lt;="&amp;MH293,#REF!,"="&amp;KZ293,#REF!,"="&amp;LA293,#REF!,"&lt;="&amp;ME293,#REF!,"&gt;="&amp;MF293)</f>
        <v/>
      </c>
      <c r="NM293" s="1">
        <f>COUNTIFS(#REF!,LT293,#REF!,0,#REF!,"&gt;="&amp;MI293,#REF!,"&lt;="&amp;MH293,#REF!,"="&amp;KZ293,#REF!,"="&amp;LA293,#REF!,"&lt;="&amp;ME293,#REF!,"&gt;="&amp;MF293)</f>
        <v/>
      </c>
      <c r="NN293" s="1">
        <f>COUNTIFS(#REF!,LT293,#REF!,1,#REF!,"&gt;="&amp;MC293,#REF!,"&lt;="&amp;MB293,#REF!,"&lt;="&amp;ME293,#REF!,"&gt;="&amp;MF293)</f>
        <v/>
      </c>
      <c r="NO293" s="1">
        <f>COUNTIFS(#REF!,LT293,#REF!,0,#REF!,"&gt;="&amp;MC293,#REF!,"&lt;="&amp;MB293,#REF!,"&lt;="&amp;ME293,#REF!,"&gt;="&amp;MF293)</f>
        <v/>
      </c>
      <c r="NP293" s="1">
        <f>COUNTIFS(#REF!,LT293,#REF!,1,#REF!,"&lt;="&amp;ME293,#REF!,"&gt;="&amp;MF293,#REF!,"="&amp;KV293,#REF!,"="&amp;KX293)</f>
        <v/>
      </c>
      <c r="NQ293" s="1">
        <f>COUNTIFS(#REF!,LT293,#REF!,0,#REF!,"&lt;="&amp;ME293,#REF!,"&gt;="&amp;MF293,#REF!,"="&amp;KV293,#REF!,"="&amp;KX293)</f>
        <v/>
      </c>
      <c r="NR293" s="1">
        <f>COUNTIFS(#REF!,LT293,#REF!,1,#REF!,"&lt;="&amp;ME293,#REF!,"&gt;="&amp;MF293,#REF!,"="&amp;KW293,#REF!,"="&amp;KY293)</f>
        <v/>
      </c>
      <c r="NS293" s="1">
        <f>COUNTIFS(#REF!,LT293,#REF!,0,#REF!,"&lt;="&amp;ME293,#REF!,"&gt;="&amp;MF293,#REF!,"="&amp;KW293,#REF!,"="&amp;KY293)</f>
        <v/>
      </c>
      <c r="NT293" s="1">
        <f>MP293+MR293+MT293+MV293+MX293+MZ293+NB293</f>
        <v/>
      </c>
      <c r="NU293" s="1">
        <f>MQ293+MS293+MU293+MW293+MY293+NA293+NC293</f>
        <v/>
      </c>
      <c r="NV293" s="1">
        <f>NT293+NU293</f>
        <v/>
      </c>
      <c r="NW293" s="33">
        <f>NT293/(NT293+NU293)</f>
        <v/>
      </c>
      <c r="NX293" s="3">
        <f>1/NW293</f>
        <v/>
      </c>
      <c r="NY293" s="1">
        <f>LH293</f>
        <v/>
      </c>
      <c r="NZ293" s="79">
        <f>(NW293*((NY293-1)*0.98))-((1-NW293)*1)</f>
        <v/>
      </c>
      <c r="OA293" s="34">
        <f>IF(LR293&lt;0.9,0,IF(AND(LR293&gt;1.1),0,1))</f>
        <v/>
      </c>
      <c r="OB293" s="34">
        <f>IF(LS293&lt;0.9,0,IF(AND(LS293&gt;1.1),0,1))</f>
        <v/>
      </c>
      <c r="OC293" s="32">
        <f>IF(NV293&gt;99,1,0)</f>
        <v/>
      </c>
      <c r="OD293" s="32">
        <f>IF(NZ293&gt;0.0799,1,0)</f>
        <v/>
      </c>
      <c r="OE293" s="32">
        <f>IF(NZ293&gt;OM293,1,0)</f>
        <v/>
      </c>
      <c r="OF293" s="32">
        <f>OC293+OD293+OE293+OA293+OB293</f>
        <v/>
      </c>
      <c r="OG293" s="1">
        <f>ND293+NF293+NH293+NJ293+NL293+NN293+NP293+NR293</f>
        <v/>
      </c>
      <c r="OH293" s="1">
        <f>NE293+NG293+NI293+NK293+NM293+NO293+NQ293+NS293</f>
        <v/>
      </c>
      <c r="OI293" s="1">
        <f>OG293+OH293</f>
        <v/>
      </c>
      <c r="OJ293" s="33">
        <f>OG293/(OG293+OH293)</f>
        <v/>
      </c>
      <c r="OK293" s="3">
        <f>1/OJ293</f>
        <v/>
      </c>
      <c r="OL293" s="1">
        <f>LI293</f>
        <v/>
      </c>
      <c r="OM293" s="79">
        <f>(OJ293*((OL293-1)*0.98))-((1-OJ293)*1)</f>
        <v/>
      </c>
      <c r="ON293" s="34">
        <f>IF(LR293&lt;0.9,0,IF(AND(LR293&gt;1.1),0,1))</f>
        <v/>
      </c>
      <c r="OO293" s="34">
        <f>IF(LS293&lt;0.9,0,IF(AND(LS293&gt;1.1),0,1))</f>
        <v/>
      </c>
      <c r="OP293" s="32">
        <f>IF(OI293&gt;99,1,0)</f>
        <v/>
      </c>
      <c r="OQ293" s="32">
        <f>IF(OM293&gt;0.0799,1,0)</f>
        <v/>
      </c>
      <c r="OR293" s="32">
        <f>IF(OM293&gt;OZ293,1,0)</f>
        <v/>
      </c>
      <c r="OS293" s="32">
        <f>OP293+OQ293+OR293+ON293+OO293</f>
        <v/>
      </c>
      <c r="OT293">
        <f>IF(OF293=5,"BackHome0-0",IF(AND(OS293=5),"BackAway0-0",""))</f>
        <v/>
      </c>
      <c r="OU293">
        <f>IF(OF293=5,KN293,IF(AND(OS293=5),KO293,""))</f>
        <v/>
      </c>
      <c r="OV293">
        <f>IF(OF293=5,"Match Odds",IF(AND(OS293=5),"Match Odds",""))</f>
        <v/>
      </c>
      <c r="OW293">
        <f>IF(OF293=5,KP293,IF(AND(OS293=5),KP293,""))</f>
        <v/>
      </c>
      <c r="OX293">
        <f>IF(OF293=5,"MATCH_ODDS",IF(AND(OS293=5),"MATCH_ODDS",""))</f>
        <v/>
      </c>
      <c r="OY293">
        <f>IF(OF293=5,"BACK",IF(AND(OS293=5),"BACK",""))</f>
        <v/>
      </c>
    </row>
    <row r="294" ht="16.5" customHeight="1" thickBot="1" thickTop="1">
      <c r="A294" s="2" t="n"/>
      <c r="KN294" s="1">
        <f>IF(INDEX(#REF!,MATCH('HT 0-0'!D294,#REF!,0))=INDEX(#REF!,MATCH('HT 0-0'!D294,#REF!,0)),INDEX(#REF!,MATCH('HT 0-0'!D294,#REF!,0)),"ERROR")</f>
        <v/>
      </c>
      <c r="KO294" s="1">
        <f>IF(INDEX(#REF!,MATCH('HT 0-0'!E294,#REF!,0))=INDEX(#REF!,MATCH('HT 0-0'!E294,#REF!,0)),INDEX(#REF!,MATCH('HT 0-0'!E294,#REF!,0)),"ERROR")</f>
        <v/>
      </c>
      <c r="KP294" s="1">
        <f>KN294&amp;" v "&amp;KO294</f>
        <v/>
      </c>
      <c r="KQ294">
        <f>B294&amp;"_"&amp;C294</f>
        <v/>
      </c>
      <c r="KR294" s="1">
        <f>IF((HW294/KK294)&lt;0.335,"G",IF((HW294/KK294)&gt;0.67,"R","A"))</f>
        <v/>
      </c>
      <c r="KS294" s="1">
        <f>IF((HX294/KK294)&lt;0.335,"G",IF((HX294/KK294)&gt;0.67,"R","A"))</f>
        <v/>
      </c>
      <c r="KT294" s="1">
        <f>IF((IH294/KK294)&lt;0.335,"G",IF((IH294/KK294)&gt;0.67,"R","A"))</f>
        <v/>
      </c>
      <c r="KU294" s="1">
        <f>IF((II294/KK294)&lt;0.335,"G",IF((II294/KK294)&gt;0.67,"R","A"))</f>
        <v/>
      </c>
      <c r="KV294" s="1">
        <f>IF((HZ294/KK294)&lt;0.335,"G",IF((HZ294/KK294)&gt;0.67,"R","A"))</f>
        <v/>
      </c>
      <c r="KW294" s="1">
        <f>IF((HY294/KK294)&lt;0.335,"G",IF((HY294/KK294)&gt;0.67,"R","A"))</f>
        <v/>
      </c>
      <c r="KX294" s="1">
        <f>IF((IK294/KK294)&lt;0.335,"G",IF((IK294/KK294)&gt;0.67,"R","A"))</f>
        <v/>
      </c>
      <c r="KY294" s="1">
        <f>IF((IJ294/KK294)&lt;0.335,"G",IF((IJ294/KK294)&gt;0.67,"R","A"))</f>
        <v/>
      </c>
      <c r="KZ294" s="1">
        <f>IF((HQ294/KK294)&lt;0.335,"G",IF((HQ294/KK294)&gt;0.67,"R","A"))</f>
        <v/>
      </c>
      <c r="LA294" s="1">
        <f>IF((IB294/KK294)&lt;0.335,"G",IF((IB294/KK294)&gt;0.67,"R","A"))</f>
        <v/>
      </c>
      <c r="LB294">
        <f>IF(LQ294="0-0",INDEX(Scrape!#REF!,MATCH('HT 0-0'!KP294,Scrape!$B:$B,0)),"")</f>
        <v/>
      </c>
      <c r="LC294">
        <f>IF(LQ294="0-0",INDEX(Scrape!$A:$A,MATCH('HT 0-0'!KP294,Scrape!$B:$B,0)),"")</f>
        <v/>
      </c>
      <c r="LD294">
        <f>IF(LQ294="0-0",INDEX(Scrape!$B:$B,MATCH('HT 0-0'!KP294,Scrape!$B:$B,0)),"")</f>
        <v/>
      </c>
      <c r="LE294">
        <f>IF(LQ294="0-0",INDEX(Scrape!$C:$C,MATCH('HT 0-0'!KP294,Scrape!$B:$B,0)),"")</f>
        <v/>
      </c>
      <c r="LF294">
        <f>IF(LQ294="0-0",INDEX(Scrape!$D:$D,MATCH('HT 0-0'!KP294,Scrape!$B:$B,0)),"")</f>
        <v/>
      </c>
      <c r="LG294">
        <f>IF(LQ294="0-0",INDEX(Scrape!$E:$E,MATCH('HT 0-0'!KP294,Scrape!$B:$B,0)),"")</f>
        <v/>
      </c>
      <c r="LH294">
        <f>IF(LQ294="0-0",INDEX(Scrape!$F:$F,MATCH('HT 0-0'!KP294,Scrape!$B:$B,0)),"")</f>
        <v/>
      </c>
      <c r="LI294">
        <f>IF(LQ294="0-0",INDEX(Scrape!$G:$G,MATCH('HT 0-0'!KP294,Scrape!$B:$B,0)),"")</f>
        <v/>
      </c>
      <c r="LJ294">
        <f>IF(LQ294="0-0",INDEX(Scrape!$H:$H,MATCH('HT 0-0'!KP294,Scrape!$B:$B,0)),"")</f>
        <v/>
      </c>
      <c r="LK294">
        <f>IF(LQ294="0-0",INDEX(Scrape!$I:$I,MATCH('HT 0-0'!KP294,Scrape!$B:$B,0)),"")</f>
        <v/>
      </c>
      <c r="LL294">
        <f>IF(LQ294="0-0",INDEX(Scrape!$J:$J,MATCH('HT 0-0'!KP294,Scrape!$B:$B,0)),"")</f>
        <v/>
      </c>
      <c r="LM294">
        <f>IF(LQ294="0-0",INDEX(Scrape!$K:$K,MATCH('HT 0-0'!KP294,Scrape!$B:$B,0)),"")</f>
        <v/>
      </c>
      <c r="LN294">
        <f>IF(LQ294="0-0",INDEX(Scrape!$L:$L,MATCH('HT 0-0'!KP294,Scrape!$B:$B,0)),"")</f>
        <v/>
      </c>
      <c r="LO294">
        <f>IF(LQ294="0-0",INDEX(Scrape!$M:$M,MATCH('HT 0-0'!KP294,Scrape!$B:$B,0)),"")</f>
        <v/>
      </c>
      <c r="LP294">
        <f>IF(LQ294="0-0",INDEX(Scrape!$N:$N,MATCH('HT 0-0'!KP294,Scrape!$B:$B,0)),"")</f>
        <v/>
      </c>
      <c r="LQ294">
        <f>INDEX(Scrape!$O:$O,MATCH('HT 0-0'!KP294,Scrape!$B:$B,0))</f>
        <v/>
      </c>
      <c r="LR294">
        <f>(1/LJ294)+(1/LI294)+(1/LH294)</f>
        <v/>
      </c>
      <c r="LS294">
        <f>(1/LG294)+(1/LF294)+(1/LE294)</f>
        <v/>
      </c>
      <c r="LT294" s="8">
        <f>IF(INDEX(#REF!,MATCH(KQ294,#REF!,0))=INDEX(#REF!,MATCH(KQ294,#REF!,0)),INDEX(#REF!,MATCH(KQ294,#REF!,0)),"ERROR")</f>
        <v/>
      </c>
      <c r="LU294" s="4">
        <f>IF(KR294="G",2,IF(KR294="R",0.5,IF(KR294="A",1)))</f>
        <v/>
      </c>
      <c r="LV294" s="4">
        <f>IF(KS294="G",0.5,IF(KS294="R",2,IF(KS294="A",1)))</f>
        <v/>
      </c>
      <c r="LW294" s="4">
        <f>IF(KT294="G",2,IF(KT294="R",0.5,IF(KT294="A",1)))</f>
        <v/>
      </c>
      <c r="LX294" s="4">
        <f>IF(KU294="G",0.5,IF(KU294="R",2,IF(KU294="A",1)))</f>
        <v/>
      </c>
      <c r="LY294" s="7">
        <f>(LK294*(LU294+LX294)+(LL294*(LU294+LX294)))</f>
        <v/>
      </c>
      <c r="LZ294" s="7">
        <f>(LN294*(LV294+LW294)+(LO294*(LV294+LW294)))</f>
        <v/>
      </c>
      <c r="MA294" s="11">
        <f>LY294-LZ294</f>
        <v/>
      </c>
      <c r="MB294" s="5">
        <f>MA294+2</f>
        <v/>
      </c>
      <c r="MC294" s="6">
        <f>MA294-2</f>
        <v/>
      </c>
      <c r="MD294" s="4">
        <f>LE294</f>
        <v/>
      </c>
      <c r="ME294" s="9">
        <f>IF(MD294=0,1000,MD294+0.75)</f>
        <v/>
      </c>
      <c r="MF294" s="10">
        <f>IF(MD294=0,0,MD294-0.75)</f>
        <v/>
      </c>
      <c r="MG294" s="4">
        <f>((LM294*(LU294+LX294))-((LP294*(LV294+LW294))))</f>
        <v/>
      </c>
      <c r="MH294" s="9">
        <f>MG294*1.2</f>
        <v/>
      </c>
      <c r="MI294" s="10">
        <f>MG294*0.8</f>
        <v/>
      </c>
      <c r="MJ294">
        <f>IFERROR(OT294,"")</f>
        <v/>
      </c>
      <c r="MK294">
        <f>IFERROR(OU294,"")</f>
        <v/>
      </c>
      <c r="ML294">
        <f>IFERROR(OV294,"")</f>
        <v/>
      </c>
      <c r="MM294">
        <f>IFERROR(OW294,"")</f>
        <v/>
      </c>
      <c r="MN294">
        <f>IFERROR(OX294,"")</f>
        <v/>
      </c>
      <c r="MO294">
        <f>IFERROR(OY294,"")</f>
        <v/>
      </c>
      <c r="MP294" s="1">
        <f>COUNTIFS(#REF!,LT294,#REF!,1,#REF!,"&gt;="&amp;MC294,#REF!,"&lt;="&amp;MB294,#REF!,"&lt;="&amp;ME294,#REF!,"&gt;="&amp;MF294,#REF!,"="&amp;KV294,#REF!,"="&amp;KX294)</f>
        <v/>
      </c>
      <c r="MQ294" s="1">
        <f>COUNTIFS(#REF!,LT294,#REF!,0,#REF!,"&gt;="&amp;MC294,#REF!,"&lt;="&amp;MB294,#REF!,"&lt;="&amp;ME294,#REF!,"&gt;="&amp;MF294,#REF!,"="&amp;KV294,#REF!,"="&amp;KX294)</f>
        <v/>
      </c>
      <c r="MR294" s="1">
        <f>COUNTIFS(#REF!,LT294,#REF!,1,#REF!,"&gt;="&amp;MC294,#REF!,"&lt;="&amp;MB294,#REF!,"&lt;="&amp;ME294,#REF!,"&gt;="&amp;MF294,#REF!,"="&amp;KW294,#REF!,"="&amp;KY294)</f>
        <v/>
      </c>
      <c r="MS294" s="1">
        <f>COUNTIFS(#REF!,LT294,#REF!,0,#REF!,"&gt;="&amp;MC294,#REF!,"&lt;="&amp;MB294,#REF!,"&lt;="&amp;ME294,#REF!,"&gt;="&amp;MF294,#REF!,"="&amp;KW294,#REF!,"="&amp;KY294)</f>
        <v/>
      </c>
      <c r="MT294" s="1">
        <f>COUNTIFS(#REF!,LT294,#REF!,1,#REF!,"&gt;="&amp;MI294,#REF!,"&lt;="&amp;MH294,#REF!,"&lt;="&amp;ME294,#REF!,"&gt;="&amp;MF294)</f>
        <v/>
      </c>
      <c r="MU294" s="1">
        <f>COUNTIFS(#REF!,LT294,#REF!,0,#REF!,"&gt;="&amp;MI294,#REF!,"&lt;="&amp;MH294,#REF!,"&lt;="&amp;ME294,#REF!,"&gt;="&amp;MF294)</f>
        <v/>
      </c>
      <c r="MV294" s="1">
        <f>COUNTIFS(#REF!,LT294,#REF!,1,#REF!,"&gt;="&amp;MI294,#REF!,"&lt;="&amp;MH294,#REF!,"="&amp;KZ294,#REF!,"="&amp;LA294,#REF!,"&lt;="&amp;ME294,#REF!,"&gt;="&amp;MF294)</f>
        <v/>
      </c>
      <c r="MW294" s="1">
        <f>COUNTIFS(#REF!,LT294,#REF!,0,#REF!,"&gt;="&amp;MI294,#REF!,"&lt;="&amp;MH294,#REF!,"="&amp;KZ294,#REF!,"="&amp;LA294,#REF!,"&lt;="&amp;ME294,#REF!,"&gt;="&amp;MF294)</f>
        <v/>
      </c>
      <c r="MX294" s="1">
        <f>COUNTIFS(#REF!,LT294,#REF!,1,#REF!,"&gt;="&amp;MC294,#REF!,"&lt;="&amp;MB294,#REF!,"&lt;="&amp;ME294,#REF!,"&gt;="&amp;MF294)</f>
        <v/>
      </c>
      <c r="MY294" s="1">
        <f>COUNTIFS(#REF!,LT294,#REF!,0,#REF!,"&gt;="&amp;MC294,#REF!,"&lt;="&amp;MB294,#REF!,"&lt;="&amp;ME294,#REF!,"&gt;="&amp;MF294)</f>
        <v/>
      </c>
      <c r="MZ294" s="1">
        <f>COUNTIFS(#REF!,LT294,#REF!,1,#REF!,"&lt;="&amp;ME294,#REF!,"&gt;="&amp;MF294,#REF!,"="&amp;KV294,#REF!,"="&amp;KX294)</f>
        <v/>
      </c>
      <c r="NA294" s="1">
        <f>COUNTIFS(#REF!,LT294,#REF!,0,#REF!,"&lt;="&amp;ME294,#REF!,"&gt;="&amp;MF294,#REF!,"="&amp;KV294,#REF!,"="&amp;KX294)</f>
        <v/>
      </c>
      <c r="NB294" s="1">
        <f>COUNTIFS(#REF!,LT294,#REF!,1,#REF!,"&lt;="&amp;ME294,#REF!,"&gt;="&amp;MF294,#REF!,"="&amp;KW294,#REF!,"="&amp;KY294)</f>
        <v/>
      </c>
      <c r="NC294" s="1">
        <f>COUNTIFS(#REF!,LT294,#REF!,0,#REF!,"&lt;="&amp;ME294,#REF!,"&gt;="&amp;MF294,#REF!,"="&amp;KW294,#REF!,"="&amp;KY294)</f>
        <v/>
      </c>
      <c r="ND294" s="1">
        <f>COUNTIFS(#REF!,LT294,#REF!,1,#REF!,"&gt;="&amp;MC294,#REF!,"&lt;="&amp;MB294,#REF!,"&lt;="&amp;ME294,#REF!,"&gt;="&amp;MF294,#REF!,"="&amp;KV294,#REF!,"="&amp;KX294)</f>
        <v/>
      </c>
      <c r="NE294" s="1">
        <f>COUNTIFS(#REF!,LT294,#REF!,0,#REF!,"&gt;="&amp;MC294,#REF!,"&lt;="&amp;MB294,#REF!,"&lt;="&amp;ME294,#REF!,"&gt;="&amp;MF294,#REF!,"="&amp;KV294,#REF!,"="&amp;KX294)</f>
        <v/>
      </c>
      <c r="NF294" s="1">
        <f>COUNTIFS(#REF!,LT294,#REF!,1,#REF!,"&gt;="&amp;MC294,#REF!,"&lt;="&amp;MB294,#REF!,"&lt;="&amp;ME294,#REF!,"&gt;="&amp;MF294,#REF!,"="&amp;KW294,#REF!,"="&amp;KY294)</f>
        <v/>
      </c>
      <c r="NG294" s="1">
        <f>COUNTIFS(#REF!,LT294,#REF!,0,#REF!,"&gt;="&amp;MC294,#REF!,"&lt;="&amp;MB294,#REF!,"&lt;="&amp;ME294,#REF!,"&gt;="&amp;MF294,#REF!,"="&amp;KW294,#REF!,"="&amp;KY294)</f>
        <v/>
      </c>
      <c r="NH294" s="1">
        <f>COUNTIFS(#REF!,LT294,#REF!,1,#REF!,"&gt;="&amp;MC294,#REF!,"&lt;="&amp;MB294,#REF!,"&lt;="&amp;ME294,#REF!,"&gt;="&amp;MF294,#REF!,"="&amp;KZ294,#REF!,"="&amp;LA294)</f>
        <v/>
      </c>
      <c r="NI294" s="1">
        <f>COUNTIFS(#REF!,LT294,#REF!,0,#REF!,"&gt;="&amp;MC294,#REF!,"&lt;="&amp;MB294,#REF!,"&lt;="&amp;ME294,#REF!,"&gt;="&amp;MF294,#REF!,"="&amp;KZ294,#REF!,"="&amp;LA294)</f>
        <v/>
      </c>
      <c r="NJ294" s="1">
        <f>COUNTIFS(#REF!,LT294,#REF!,1,#REF!,"&gt;="&amp;MI294,#REF!,"&lt;="&amp;MH294,#REF!,"&lt;="&amp;ME294,#REF!,"&gt;="&amp;MF294)</f>
        <v/>
      </c>
      <c r="NK294" s="1">
        <f>COUNTIFS(#REF!,LT294,#REF!,0,#REF!,"&gt;="&amp;MI294,#REF!,"&lt;="&amp;MH294,#REF!,"&lt;="&amp;ME294,#REF!,"&gt;="&amp;MF294)</f>
        <v/>
      </c>
      <c r="NL294" s="1">
        <f>COUNTIFS(#REF!,LT294,#REF!,1,#REF!,"&gt;="&amp;MI294,#REF!,"&lt;="&amp;MH294,#REF!,"="&amp;KZ294,#REF!,"="&amp;LA294,#REF!,"&lt;="&amp;ME294,#REF!,"&gt;="&amp;MF294)</f>
        <v/>
      </c>
      <c r="NM294" s="1">
        <f>COUNTIFS(#REF!,LT294,#REF!,0,#REF!,"&gt;="&amp;MI294,#REF!,"&lt;="&amp;MH294,#REF!,"="&amp;KZ294,#REF!,"="&amp;LA294,#REF!,"&lt;="&amp;ME294,#REF!,"&gt;="&amp;MF294)</f>
        <v/>
      </c>
      <c r="NN294" s="1">
        <f>COUNTIFS(#REF!,LT294,#REF!,1,#REF!,"&gt;="&amp;MC294,#REF!,"&lt;="&amp;MB294,#REF!,"&lt;="&amp;ME294,#REF!,"&gt;="&amp;MF294)</f>
        <v/>
      </c>
      <c r="NO294" s="1">
        <f>COUNTIFS(#REF!,LT294,#REF!,0,#REF!,"&gt;="&amp;MC294,#REF!,"&lt;="&amp;MB294,#REF!,"&lt;="&amp;ME294,#REF!,"&gt;="&amp;MF294)</f>
        <v/>
      </c>
      <c r="NP294" s="1">
        <f>COUNTIFS(#REF!,LT294,#REF!,1,#REF!,"&lt;="&amp;ME294,#REF!,"&gt;="&amp;MF294,#REF!,"="&amp;KV294,#REF!,"="&amp;KX294)</f>
        <v/>
      </c>
      <c r="NQ294" s="1">
        <f>COUNTIFS(#REF!,LT294,#REF!,0,#REF!,"&lt;="&amp;ME294,#REF!,"&gt;="&amp;MF294,#REF!,"="&amp;KV294,#REF!,"="&amp;KX294)</f>
        <v/>
      </c>
      <c r="NR294" s="1">
        <f>COUNTIFS(#REF!,LT294,#REF!,1,#REF!,"&lt;="&amp;ME294,#REF!,"&gt;="&amp;MF294,#REF!,"="&amp;KW294,#REF!,"="&amp;KY294)</f>
        <v/>
      </c>
      <c r="NS294" s="1">
        <f>COUNTIFS(#REF!,LT294,#REF!,0,#REF!,"&lt;="&amp;ME294,#REF!,"&gt;="&amp;MF294,#REF!,"="&amp;KW294,#REF!,"="&amp;KY294)</f>
        <v/>
      </c>
      <c r="NT294" s="1">
        <f>MP294+MR294+MT294+MV294+MX294+MZ294+NB294</f>
        <v/>
      </c>
      <c r="NU294" s="1">
        <f>MQ294+MS294+MU294+MW294+MY294+NA294+NC294</f>
        <v/>
      </c>
      <c r="NV294" s="1">
        <f>NT294+NU294</f>
        <v/>
      </c>
      <c r="NW294" s="33">
        <f>NT294/(NT294+NU294)</f>
        <v/>
      </c>
      <c r="NX294" s="3">
        <f>1/NW294</f>
        <v/>
      </c>
      <c r="NY294" s="1">
        <f>LH294</f>
        <v/>
      </c>
      <c r="NZ294" s="79">
        <f>(NW294*((NY294-1)*0.98))-((1-NW294)*1)</f>
        <v/>
      </c>
      <c r="OA294" s="34">
        <f>IF(LR294&lt;0.9,0,IF(AND(LR294&gt;1.1),0,1))</f>
        <v/>
      </c>
      <c r="OB294" s="34">
        <f>IF(LS294&lt;0.9,0,IF(AND(LS294&gt;1.1),0,1))</f>
        <v/>
      </c>
      <c r="OC294" s="32">
        <f>IF(NV294&gt;99,1,0)</f>
        <v/>
      </c>
      <c r="OD294" s="32">
        <f>IF(NZ294&gt;0.0799,1,0)</f>
        <v/>
      </c>
      <c r="OE294" s="32">
        <f>IF(NZ294&gt;OM294,1,0)</f>
        <v/>
      </c>
      <c r="OF294" s="32">
        <f>OC294+OD294+OE294+OA294+OB294</f>
        <v/>
      </c>
      <c r="OG294" s="1">
        <f>ND294+NF294+NH294+NJ294+NL294+NN294+NP294+NR294</f>
        <v/>
      </c>
      <c r="OH294" s="1">
        <f>NE294+NG294+NI294+NK294+NM294+NO294+NQ294+NS294</f>
        <v/>
      </c>
      <c r="OI294" s="1">
        <f>OG294+OH294</f>
        <v/>
      </c>
      <c r="OJ294" s="33">
        <f>OG294/(OG294+OH294)</f>
        <v/>
      </c>
      <c r="OK294" s="3">
        <f>1/OJ294</f>
        <v/>
      </c>
      <c r="OL294" s="1">
        <f>LI294</f>
        <v/>
      </c>
      <c r="OM294" s="79">
        <f>(OJ294*((OL294-1)*0.98))-((1-OJ294)*1)</f>
        <v/>
      </c>
      <c r="ON294" s="34">
        <f>IF(LR294&lt;0.9,0,IF(AND(LR294&gt;1.1),0,1))</f>
        <v/>
      </c>
      <c r="OO294" s="34">
        <f>IF(LS294&lt;0.9,0,IF(AND(LS294&gt;1.1),0,1))</f>
        <v/>
      </c>
      <c r="OP294" s="32">
        <f>IF(OI294&gt;99,1,0)</f>
        <v/>
      </c>
      <c r="OQ294" s="32">
        <f>IF(OM294&gt;0.0799,1,0)</f>
        <v/>
      </c>
      <c r="OR294" s="32">
        <f>IF(OM294&gt;OZ294,1,0)</f>
        <v/>
      </c>
      <c r="OS294" s="32">
        <f>OP294+OQ294+OR294+ON294+OO294</f>
        <v/>
      </c>
      <c r="OT294">
        <f>IF(OF294=5,"BackHome0-0",IF(AND(OS294=5),"BackAway0-0",""))</f>
        <v/>
      </c>
      <c r="OU294">
        <f>IF(OF294=5,KN294,IF(AND(OS294=5),KO294,""))</f>
        <v/>
      </c>
      <c r="OV294">
        <f>IF(OF294=5,"Match Odds",IF(AND(OS294=5),"Match Odds",""))</f>
        <v/>
      </c>
      <c r="OW294">
        <f>IF(OF294=5,KP294,IF(AND(OS294=5),KP294,""))</f>
        <v/>
      </c>
      <c r="OX294">
        <f>IF(OF294=5,"MATCH_ODDS",IF(AND(OS294=5),"MATCH_ODDS",""))</f>
        <v/>
      </c>
      <c r="OY294">
        <f>IF(OF294=5,"BACK",IF(AND(OS294=5),"BACK",""))</f>
        <v/>
      </c>
    </row>
    <row r="295" ht="16.5" customHeight="1" thickBot="1" thickTop="1">
      <c r="A295" s="2" t="n"/>
      <c r="KN295" s="1">
        <f>IF(INDEX(#REF!,MATCH('HT 0-0'!D295,#REF!,0))=INDEX(#REF!,MATCH('HT 0-0'!D295,#REF!,0)),INDEX(#REF!,MATCH('HT 0-0'!D295,#REF!,0)),"ERROR")</f>
        <v/>
      </c>
      <c r="KO295" s="1">
        <f>IF(INDEX(#REF!,MATCH('HT 0-0'!E295,#REF!,0))=INDEX(#REF!,MATCH('HT 0-0'!E295,#REF!,0)),INDEX(#REF!,MATCH('HT 0-0'!E295,#REF!,0)),"ERROR")</f>
        <v/>
      </c>
      <c r="KP295" s="1">
        <f>KN295&amp;" v "&amp;KO295</f>
        <v/>
      </c>
      <c r="KQ295">
        <f>B295&amp;"_"&amp;C295</f>
        <v/>
      </c>
      <c r="KR295" s="1">
        <f>IF((HW295/KK295)&lt;0.335,"G",IF((HW295/KK295)&gt;0.67,"R","A"))</f>
        <v/>
      </c>
      <c r="KS295" s="1">
        <f>IF((HX295/KK295)&lt;0.335,"G",IF((HX295/KK295)&gt;0.67,"R","A"))</f>
        <v/>
      </c>
      <c r="KT295" s="1">
        <f>IF((IH295/KK295)&lt;0.335,"G",IF((IH295/KK295)&gt;0.67,"R","A"))</f>
        <v/>
      </c>
      <c r="KU295" s="1">
        <f>IF((II295/KK295)&lt;0.335,"G",IF((II295/KK295)&gt;0.67,"R","A"))</f>
        <v/>
      </c>
      <c r="KV295" s="1">
        <f>IF((HZ295/KK295)&lt;0.335,"G",IF((HZ295/KK295)&gt;0.67,"R","A"))</f>
        <v/>
      </c>
      <c r="KW295" s="1">
        <f>IF((HY295/KK295)&lt;0.335,"G",IF((HY295/KK295)&gt;0.67,"R","A"))</f>
        <v/>
      </c>
      <c r="KX295" s="1">
        <f>IF((IK295/KK295)&lt;0.335,"G",IF((IK295/KK295)&gt;0.67,"R","A"))</f>
        <v/>
      </c>
      <c r="KY295" s="1">
        <f>IF((IJ295/KK295)&lt;0.335,"G",IF((IJ295/KK295)&gt;0.67,"R","A"))</f>
        <v/>
      </c>
      <c r="KZ295" s="1">
        <f>IF((HQ295/KK295)&lt;0.335,"G",IF((HQ295/KK295)&gt;0.67,"R","A"))</f>
        <v/>
      </c>
      <c r="LA295" s="1">
        <f>IF((IB295/KK295)&lt;0.335,"G",IF((IB295/KK295)&gt;0.67,"R","A"))</f>
        <v/>
      </c>
      <c r="LB295">
        <f>IF(LQ295="0-0",INDEX(Scrape!#REF!,MATCH('HT 0-0'!KP295,Scrape!$B:$B,0)),"")</f>
        <v/>
      </c>
      <c r="LC295">
        <f>IF(LQ295="0-0",INDEX(Scrape!$A:$A,MATCH('HT 0-0'!KP295,Scrape!$B:$B,0)),"")</f>
        <v/>
      </c>
      <c r="LD295">
        <f>IF(LQ295="0-0",INDEX(Scrape!$B:$B,MATCH('HT 0-0'!KP295,Scrape!$B:$B,0)),"")</f>
        <v/>
      </c>
      <c r="LE295">
        <f>IF(LQ295="0-0",INDEX(Scrape!$C:$C,MATCH('HT 0-0'!KP295,Scrape!$B:$B,0)),"")</f>
        <v/>
      </c>
      <c r="LF295">
        <f>IF(LQ295="0-0",INDEX(Scrape!$D:$D,MATCH('HT 0-0'!KP295,Scrape!$B:$B,0)),"")</f>
        <v/>
      </c>
      <c r="LG295">
        <f>IF(LQ295="0-0",INDEX(Scrape!$E:$E,MATCH('HT 0-0'!KP295,Scrape!$B:$B,0)),"")</f>
        <v/>
      </c>
      <c r="LH295">
        <f>IF(LQ295="0-0",INDEX(Scrape!$F:$F,MATCH('HT 0-0'!KP295,Scrape!$B:$B,0)),"")</f>
        <v/>
      </c>
      <c r="LI295">
        <f>IF(LQ295="0-0",INDEX(Scrape!$G:$G,MATCH('HT 0-0'!KP295,Scrape!$B:$B,0)),"")</f>
        <v/>
      </c>
      <c r="LJ295">
        <f>IF(LQ295="0-0",INDEX(Scrape!$H:$H,MATCH('HT 0-0'!KP295,Scrape!$B:$B,0)),"")</f>
        <v/>
      </c>
      <c r="LK295">
        <f>IF(LQ295="0-0",INDEX(Scrape!$I:$I,MATCH('HT 0-0'!KP295,Scrape!$B:$B,0)),"")</f>
        <v/>
      </c>
      <c r="LL295">
        <f>IF(LQ295="0-0",INDEX(Scrape!$J:$J,MATCH('HT 0-0'!KP295,Scrape!$B:$B,0)),"")</f>
        <v/>
      </c>
      <c r="LM295">
        <f>IF(LQ295="0-0",INDEX(Scrape!$K:$K,MATCH('HT 0-0'!KP295,Scrape!$B:$B,0)),"")</f>
        <v/>
      </c>
      <c r="LN295">
        <f>IF(LQ295="0-0",INDEX(Scrape!$L:$L,MATCH('HT 0-0'!KP295,Scrape!$B:$B,0)),"")</f>
        <v/>
      </c>
      <c r="LO295">
        <f>IF(LQ295="0-0",INDEX(Scrape!$M:$M,MATCH('HT 0-0'!KP295,Scrape!$B:$B,0)),"")</f>
        <v/>
      </c>
      <c r="LP295">
        <f>IF(LQ295="0-0",INDEX(Scrape!$N:$N,MATCH('HT 0-0'!KP295,Scrape!$B:$B,0)),"")</f>
        <v/>
      </c>
      <c r="LQ295">
        <f>INDEX(Scrape!$O:$O,MATCH('HT 0-0'!KP295,Scrape!$B:$B,0))</f>
        <v/>
      </c>
      <c r="LR295">
        <f>(1/LJ295)+(1/LI295)+(1/LH295)</f>
        <v/>
      </c>
      <c r="LS295">
        <f>(1/LG295)+(1/LF295)+(1/LE295)</f>
        <v/>
      </c>
      <c r="LT295" s="8">
        <f>IF(INDEX(#REF!,MATCH(KQ295,#REF!,0))=INDEX(#REF!,MATCH(KQ295,#REF!,0)),INDEX(#REF!,MATCH(KQ295,#REF!,0)),"ERROR")</f>
        <v/>
      </c>
      <c r="LU295" s="4">
        <f>IF(KR295="G",2,IF(KR295="R",0.5,IF(KR295="A",1)))</f>
        <v/>
      </c>
      <c r="LV295" s="4">
        <f>IF(KS295="G",0.5,IF(KS295="R",2,IF(KS295="A",1)))</f>
        <v/>
      </c>
      <c r="LW295" s="4">
        <f>IF(KT295="G",2,IF(KT295="R",0.5,IF(KT295="A",1)))</f>
        <v/>
      </c>
      <c r="LX295" s="4">
        <f>IF(KU295="G",0.5,IF(KU295="R",2,IF(KU295="A",1)))</f>
        <v/>
      </c>
      <c r="LY295" s="7">
        <f>(LK295*(LU295+LX295)+(LL295*(LU295+LX295)))</f>
        <v/>
      </c>
      <c r="LZ295" s="7">
        <f>(LN295*(LV295+LW295)+(LO295*(LV295+LW295)))</f>
        <v/>
      </c>
      <c r="MA295" s="11">
        <f>LY295-LZ295</f>
        <v/>
      </c>
      <c r="MB295" s="5">
        <f>MA295+2</f>
        <v/>
      </c>
      <c r="MC295" s="6">
        <f>MA295-2</f>
        <v/>
      </c>
      <c r="MD295" s="4">
        <f>LE295</f>
        <v/>
      </c>
      <c r="ME295" s="9">
        <f>IF(MD295=0,1000,MD295+0.75)</f>
        <v/>
      </c>
      <c r="MF295" s="10">
        <f>IF(MD295=0,0,MD295-0.75)</f>
        <v/>
      </c>
      <c r="MG295" s="4">
        <f>((LM295*(LU295+LX295))-((LP295*(LV295+LW295))))</f>
        <v/>
      </c>
      <c r="MH295" s="9">
        <f>MG295*1.2</f>
        <v/>
      </c>
      <c r="MI295" s="10">
        <f>MG295*0.8</f>
        <v/>
      </c>
      <c r="MJ295">
        <f>IFERROR(OT295,"")</f>
        <v/>
      </c>
      <c r="MK295">
        <f>IFERROR(OU295,"")</f>
        <v/>
      </c>
      <c r="ML295">
        <f>IFERROR(OV295,"")</f>
        <v/>
      </c>
      <c r="MM295">
        <f>IFERROR(OW295,"")</f>
        <v/>
      </c>
      <c r="MN295">
        <f>IFERROR(OX295,"")</f>
        <v/>
      </c>
      <c r="MO295">
        <f>IFERROR(OY295,"")</f>
        <v/>
      </c>
      <c r="MP295" s="1">
        <f>COUNTIFS(#REF!,LT295,#REF!,1,#REF!,"&gt;="&amp;MC295,#REF!,"&lt;="&amp;MB295,#REF!,"&lt;="&amp;ME295,#REF!,"&gt;="&amp;MF295,#REF!,"="&amp;KV295,#REF!,"="&amp;KX295)</f>
        <v/>
      </c>
      <c r="MQ295" s="1">
        <f>COUNTIFS(#REF!,LT295,#REF!,0,#REF!,"&gt;="&amp;MC295,#REF!,"&lt;="&amp;MB295,#REF!,"&lt;="&amp;ME295,#REF!,"&gt;="&amp;MF295,#REF!,"="&amp;KV295,#REF!,"="&amp;KX295)</f>
        <v/>
      </c>
      <c r="MR295" s="1">
        <f>COUNTIFS(#REF!,LT295,#REF!,1,#REF!,"&gt;="&amp;MC295,#REF!,"&lt;="&amp;MB295,#REF!,"&lt;="&amp;ME295,#REF!,"&gt;="&amp;MF295,#REF!,"="&amp;KW295,#REF!,"="&amp;KY295)</f>
        <v/>
      </c>
      <c r="MS295" s="1">
        <f>COUNTIFS(#REF!,LT295,#REF!,0,#REF!,"&gt;="&amp;MC295,#REF!,"&lt;="&amp;MB295,#REF!,"&lt;="&amp;ME295,#REF!,"&gt;="&amp;MF295,#REF!,"="&amp;KW295,#REF!,"="&amp;KY295)</f>
        <v/>
      </c>
      <c r="MT295" s="1">
        <f>COUNTIFS(#REF!,LT295,#REF!,1,#REF!,"&gt;="&amp;MI295,#REF!,"&lt;="&amp;MH295,#REF!,"&lt;="&amp;ME295,#REF!,"&gt;="&amp;MF295)</f>
        <v/>
      </c>
      <c r="MU295" s="1">
        <f>COUNTIFS(#REF!,LT295,#REF!,0,#REF!,"&gt;="&amp;MI295,#REF!,"&lt;="&amp;MH295,#REF!,"&lt;="&amp;ME295,#REF!,"&gt;="&amp;MF295)</f>
        <v/>
      </c>
      <c r="MV295" s="1">
        <f>COUNTIFS(#REF!,LT295,#REF!,1,#REF!,"&gt;="&amp;MI295,#REF!,"&lt;="&amp;MH295,#REF!,"="&amp;KZ295,#REF!,"="&amp;LA295,#REF!,"&lt;="&amp;ME295,#REF!,"&gt;="&amp;MF295)</f>
        <v/>
      </c>
      <c r="MW295" s="1">
        <f>COUNTIFS(#REF!,LT295,#REF!,0,#REF!,"&gt;="&amp;MI295,#REF!,"&lt;="&amp;MH295,#REF!,"="&amp;KZ295,#REF!,"="&amp;LA295,#REF!,"&lt;="&amp;ME295,#REF!,"&gt;="&amp;MF295)</f>
        <v/>
      </c>
      <c r="MX295" s="1">
        <f>COUNTIFS(#REF!,LT295,#REF!,1,#REF!,"&gt;="&amp;MC295,#REF!,"&lt;="&amp;MB295,#REF!,"&lt;="&amp;ME295,#REF!,"&gt;="&amp;MF295)</f>
        <v/>
      </c>
      <c r="MY295" s="1">
        <f>COUNTIFS(#REF!,LT295,#REF!,0,#REF!,"&gt;="&amp;MC295,#REF!,"&lt;="&amp;MB295,#REF!,"&lt;="&amp;ME295,#REF!,"&gt;="&amp;MF295)</f>
        <v/>
      </c>
      <c r="MZ295" s="1">
        <f>COUNTIFS(#REF!,LT295,#REF!,1,#REF!,"&lt;="&amp;ME295,#REF!,"&gt;="&amp;MF295,#REF!,"="&amp;KV295,#REF!,"="&amp;KX295)</f>
        <v/>
      </c>
      <c r="NA295" s="1">
        <f>COUNTIFS(#REF!,LT295,#REF!,0,#REF!,"&lt;="&amp;ME295,#REF!,"&gt;="&amp;MF295,#REF!,"="&amp;KV295,#REF!,"="&amp;KX295)</f>
        <v/>
      </c>
      <c r="NB295" s="1">
        <f>COUNTIFS(#REF!,LT295,#REF!,1,#REF!,"&lt;="&amp;ME295,#REF!,"&gt;="&amp;MF295,#REF!,"="&amp;KW295,#REF!,"="&amp;KY295)</f>
        <v/>
      </c>
      <c r="NC295" s="1">
        <f>COUNTIFS(#REF!,LT295,#REF!,0,#REF!,"&lt;="&amp;ME295,#REF!,"&gt;="&amp;MF295,#REF!,"="&amp;KW295,#REF!,"="&amp;KY295)</f>
        <v/>
      </c>
      <c r="ND295" s="1">
        <f>COUNTIFS(#REF!,LT295,#REF!,1,#REF!,"&gt;="&amp;MC295,#REF!,"&lt;="&amp;MB295,#REF!,"&lt;="&amp;ME295,#REF!,"&gt;="&amp;MF295,#REF!,"="&amp;KV295,#REF!,"="&amp;KX295)</f>
        <v/>
      </c>
      <c r="NE295" s="1">
        <f>COUNTIFS(#REF!,LT295,#REF!,0,#REF!,"&gt;="&amp;MC295,#REF!,"&lt;="&amp;MB295,#REF!,"&lt;="&amp;ME295,#REF!,"&gt;="&amp;MF295,#REF!,"="&amp;KV295,#REF!,"="&amp;KX295)</f>
        <v/>
      </c>
      <c r="NF295" s="1">
        <f>COUNTIFS(#REF!,LT295,#REF!,1,#REF!,"&gt;="&amp;MC295,#REF!,"&lt;="&amp;MB295,#REF!,"&lt;="&amp;ME295,#REF!,"&gt;="&amp;MF295,#REF!,"="&amp;KW295,#REF!,"="&amp;KY295)</f>
        <v/>
      </c>
      <c r="NG295" s="1">
        <f>COUNTIFS(#REF!,LT295,#REF!,0,#REF!,"&gt;="&amp;MC295,#REF!,"&lt;="&amp;MB295,#REF!,"&lt;="&amp;ME295,#REF!,"&gt;="&amp;MF295,#REF!,"="&amp;KW295,#REF!,"="&amp;KY295)</f>
        <v/>
      </c>
      <c r="NH295" s="1">
        <f>COUNTIFS(#REF!,LT295,#REF!,1,#REF!,"&gt;="&amp;MC295,#REF!,"&lt;="&amp;MB295,#REF!,"&lt;="&amp;ME295,#REF!,"&gt;="&amp;MF295,#REF!,"="&amp;KZ295,#REF!,"="&amp;LA295)</f>
        <v/>
      </c>
      <c r="NI295" s="1">
        <f>COUNTIFS(#REF!,LT295,#REF!,0,#REF!,"&gt;="&amp;MC295,#REF!,"&lt;="&amp;MB295,#REF!,"&lt;="&amp;ME295,#REF!,"&gt;="&amp;MF295,#REF!,"="&amp;KZ295,#REF!,"="&amp;LA295)</f>
        <v/>
      </c>
      <c r="NJ295" s="1">
        <f>COUNTIFS(#REF!,LT295,#REF!,1,#REF!,"&gt;="&amp;MI295,#REF!,"&lt;="&amp;MH295,#REF!,"&lt;="&amp;ME295,#REF!,"&gt;="&amp;MF295)</f>
        <v/>
      </c>
      <c r="NK295" s="1">
        <f>COUNTIFS(#REF!,LT295,#REF!,0,#REF!,"&gt;="&amp;MI295,#REF!,"&lt;="&amp;MH295,#REF!,"&lt;="&amp;ME295,#REF!,"&gt;="&amp;MF295)</f>
        <v/>
      </c>
      <c r="NL295" s="1">
        <f>COUNTIFS(#REF!,LT295,#REF!,1,#REF!,"&gt;="&amp;MI295,#REF!,"&lt;="&amp;MH295,#REF!,"="&amp;KZ295,#REF!,"="&amp;LA295,#REF!,"&lt;="&amp;ME295,#REF!,"&gt;="&amp;MF295)</f>
        <v/>
      </c>
      <c r="NM295" s="1">
        <f>COUNTIFS(#REF!,LT295,#REF!,0,#REF!,"&gt;="&amp;MI295,#REF!,"&lt;="&amp;MH295,#REF!,"="&amp;KZ295,#REF!,"="&amp;LA295,#REF!,"&lt;="&amp;ME295,#REF!,"&gt;="&amp;MF295)</f>
        <v/>
      </c>
      <c r="NN295" s="1">
        <f>COUNTIFS(#REF!,LT295,#REF!,1,#REF!,"&gt;="&amp;MC295,#REF!,"&lt;="&amp;MB295,#REF!,"&lt;="&amp;ME295,#REF!,"&gt;="&amp;MF295)</f>
        <v/>
      </c>
      <c r="NO295" s="1">
        <f>COUNTIFS(#REF!,LT295,#REF!,0,#REF!,"&gt;="&amp;MC295,#REF!,"&lt;="&amp;MB295,#REF!,"&lt;="&amp;ME295,#REF!,"&gt;="&amp;MF295)</f>
        <v/>
      </c>
      <c r="NP295" s="1">
        <f>COUNTIFS(#REF!,LT295,#REF!,1,#REF!,"&lt;="&amp;ME295,#REF!,"&gt;="&amp;MF295,#REF!,"="&amp;KV295,#REF!,"="&amp;KX295)</f>
        <v/>
      </c>
      <c r="NQ295" s="1">
        <f>COUNTIFS(#REF!,LT295,#REF!,0,#REF!,"&lt;="&amp;ME295,#REF!,"&gt;="&amp;MF295,#REF!,"="&amp;KV295,#REF!,"="&amp;KX295)</f>
        <v/>
      </c>
      <c r="NR295" s="1">
        <f>COUNTIFS(#REF!,LT295,#REF!,1,#REF!,"&lt;="&amp;ME295,#REF!,"&gt;="&amp;MF295,#REF!,"="&amp;KW295,#REF!,"="&amp;KY295)</f>
        <v/>
      </c>
      <c r="NS295" s="1">
        <f>COUNTIFS(#REF!,LT295,#REF!,0,#REF!,"&lt;="&amp;ME295,#REF!,"&gt;="&amp;MF295,#REF!,"="&amp;KW295,#REF!,"="&amp;KY295)</f>
        <v/>
      </c>
      <c r="NT295" s="1">
        <f>MP295+MR295+MT295+MV295+MX295+MZ295+NB295</f>
        <v/>
      </c>
      <c r="NU295" s="1">
        <f>MQ295+MS295+MU295+MW295+MY295+NA295+NC295</f>
        <v/>
      </c>
      <c r="NV295" s="1">
        <f>NT295+NU295</f>
        <v/>
      </c>
      <c r="NW295" s="33">
        <f>NT295/(NT295+NU295)</f>
        <v/>
      </c>
      <c r="NX295" s="3">
        <f>1/NW295</f>
        <v/>
      </c>
      <c r="NY295" s="1">
        <f>LH295</f>
        <v/>
      </c>
      <c r="NZ295" s="79">
        <f>(NW295*((NY295-1)*0.98))-((1-NW295)*1)</f>
        <v/>
      </c>
      <c r="OA295" s="34">
        <f>IF(LR295&lt;0.9,0,IF(AND(LR295&gt;1.1),0,1))</f>
        <v/>
      </c>
      <c r="OB295" s="34">
        <f>IF(LS295&lt;0.9,0,IF(AND(LS295&gt;1.1),0,1))</f>
        <v/>
      </c>
      <c r="OC295" s="32">
        <f>IF(NV295&gt;99,1,0)</f>
        <v/>
      </c>
      <c r="OD295" s="32">
        <f>IF(NZ295&gt;0.0799,1,0)</f>
        <v/>
      </c>
      <c r="OE295" s="32">
        <f>IF(NZ295&gt;OM295,1,0)</f>
        <v/>
      </c>
      <c r="OF295" s="32">
        <f>OC295+OD295+OE295+OA295+OB295</f>
        <v/>
      </c>
      <c r="OG295" s="1">
        <f>ND295+NF295+NH295+NJ295+NL295+NN295+NP295+NR295</f>
        <v/>
      </c>
      <c r="OH295" s="1">
        <f>NE295+NG295+NI295+NK295+NM295+NO295+NQ295+NS295</f>
        <v/>
      </c>
      <c r="OI295" s="1">
        <f>OG295+OH295</f>
        <v/>
      </c>
      <c r="OJ295" s="33">
        <f>OG295/(OG295+OH295)</f>
        <v/>
      </c>
      <c r="OK295" s="3">
        <f>1/OJ295</f>
        <v/>
      </c>
      <c r="OL295" s="1">
        <f>LI295</f>
        <v/>
      </c>
      <c r="OM295" s="79">
        <f>(OJ295*((OL295-1)*0.98))-((1-OJ295)*1)</f>
        <v/>
      </c>
      <c r="ON295" s="34">
        <f>IF(LR295&lt;0.9,0,IF(AND(LR295&gt;1.1),0,1))</f>
        <v/>
      </c>
      <c r="OO295" s="34">
        <f>IF(LS295&lt;0.9,0,IF(AND(LS295&gt;1.1),0,1))</f>
        <v/>
      </c>
      <c r="OP295" s="32">
        <f>IF(OI295&gt;99,1,0)</f>
        <v/>
      </c>
      <c r="OQ295" s="32">
        <f>IF(OM295&gt;0.0799,1,0)</f>
        <v/>
      </c>
      <c r="OR295" s="32">
        <f>IF(OM295&gt;OZ295,1,0)</f>
        <v/>
      </c>
      <c r="OS295" s="32">
        <f>OP295+OQ295+OR295+ON295+OO295</f>
        <v/>
      </c>
      <c r="OT295">
        <f>IF(OF295=5,"BackHome0-0",IF(AND(OS295=5),"BackAway0-0",""))</f>
        <v/>
      </c>
      <c r="OU295">
        <f>IF(OF295=5,KN295,IF(AND(OS295=5),KO295,""))</f>
        <v/>
      </c>
      <c r="OV295">
        <f>IF(OF295=5,"Match Odds",IF(AND(OS295=5),"Match Odds",""))</f>
        <v/>
      </c>
      <c r="OW295">
        <f>IF(OF295=5,KP295,IF(AND(OS295=5),KP295,""))</f>
        <v/>
      </c>
      <c r="OX295">
        <f>IF(OF295=5,"MATCH_ODDS",IF(AND(OS295=5),"MATCH_ODDS",""))</f>
        <v/>
      </c>
      <c r="OY295">
        <f>IF(OF295=5,"BACK",IF(AND(OS295=5),"BACK",""))</f>
        <v/>
      </c>
    </row>
    <row r="296" ht="16.5" customHeight="1" thickBot="1" thickTop="1">
      <c r="A296" s="2" t="n"/>
      <c r="KN296" s="1">
        <f>IF(INDEX(#REF!,MATCH('HT 0-0'!D296,#REF!,0))=INDEX(#REF!,MATCH('HT 0-0'!D296,#REF!,0)),INDEX(#REF!,MATCH('HT 0-0'!D296,#REF!,0)),"ERROR")</f>
        <v/>
      </c>
      <c r="KO296" s="1">
        <f>IF(INDEX(#REF!,MATCH('HT 0-0'!E296,#REF!,0))=INDEX(#REF!,MATCH('HT 0-0'!E296,#REF!,0)),INDEX(#REF!,MATCH('HT 0-0'!E296,#REF!,0)),"ERROR")</f>
        <v/>
      </c>
      <c r="KP296" s="1">
        <f>KN296&amp;" v "&amp;KO296</f>
        <v/>
      </c>
      <c r="KQ296">
        <f>B296&amp;"_"&amp;C296</f>
        <v/>
      </c>
      <c r="KR296" s="1">
        <f>IF((HW296/KK296)&lt;0.335,"G",IF((HW296/KK296)&gt;0.67,"R","A"))</f>
        <v/>
      </c>
      <c r="KS296" s="1">
        <f>IF((HX296/KK296)&lt;0.335,"G",IF((HX296/KK296)&gt;0.67,"R","A"))</f>
        <v/>
      </c>
      <c r="KT296" s="1">
        <f>IF((IH296/KK296)&lt;0.335,"G",IF((IH296/KK296)&gt;0.67,"R","A"))</f>
        <v/>
      </c>
      <c r="KU296" s="1">
        <f>IF((II296/KK296)&lt;0.335,"G",IF((II296/KK296)&gt;0.67,"R","A"))</f>
        <v/>
      </c>
      <c r="KV296" s="1">
        <f>IF((HZ296/KK296)&lt;0.335,"G",IF((HZ296/KK296)&gt;0.67,"R","A"))</f>
        <v/>
      </c>
      <c r="KW296" s="1">
        <f>IF((HY296/KK296)&lt;0.335,"G",IF((HY296/KK296)&gt;0.67,"R","A"))</f>
        <v/>
      </c>
      <c r="KX296" s="1">
        <f>IF((IK296/KK296)&lt;0.335,"G",IF((IK296/KK296)&gt;0.67,"R","A"))</f>
        <v/>
      </c>
      <c r="KY296" s="1">
        <f>IF((IJ296/KK296)&lt;0.335,"G",IF((IJ296/KK296)&gt;0.67,"R","A"))</f>
        <v/>
      </c>
      <c r="KZ296" s="1">
        <f>IF((HQ296/KK296)&lt;0.335,"G",IF((HQ296/KK296)&gt;0.67,"R","A"))</f>
        <v/>
      </c>
      <c r="LA296" s="1">
        <f>IF((IB296/KK296)&lt;0.335,"G",IF((IB296/KK296)&gt;0.67,"R","A"))</f>
        <v/>
      </c>
      <c r="LB296">
        <f>IF(LQ296="0-0",INDEX(Scrape!#REF!,MATCH('HT 0-0'!KP296,Scrape!$B:$B,0)),"")</f>
        <v/>
      </c>
      <c r="LC296">
        <f>IF(LQ296="0-0",INDEX(Scrape!$A:$A,MATCH('HT 0-0'!KP296,Scrape!$B:$B,0)),"")</f>
        <v/>
      </c>
      <c r="LD296">
        <f>IF(LQ296="0-0",INDEX(Scrape!$B:$B,MATCH('HT 0-0'!KP296,Scrape!$B:$B,0)),"")</f>
        <v/>
      </c>
      <c r="LE296">
        <f>IF(LQ296="0-0",INDEX(Scrape!$C:$C,MATCH('HT 0-0'!KP296,Scrape!$B:$B,0)),"")</f>
        <v/>
      </c>
      <c r="LF296">
        <f>IF(LQ296="0-0",INDEX(Scrape!$D:$D,MATCH('HT 0-0'!KP296,Scrape!$B:$B,0)),"")</f>
        <v/>
      </c>
      <c r="LG296">
        <f>IF(LQ296="0-0",INDEX(Scrape!$E:$E,MATCH('HT 0-0'!KP296,Scrape!$B:$B,0)),"")</f>
        <v/>
      </c>
      <c r="LH296">
        <f>IF(LQ296="0-0",INDEX(Scrape!$F:$F,MATCH('HT 0-0'!KP296,Scrape!$B:$B,0)),"")</f>
        <v/>
      </c>
      <c r="LI296">
        <f>IF(LQ296="0-0",INDEX(Scrape!$G:$G,MATCH('HT 0-0'!KP296,Scrape!$B:$B,0)),"")</f>
        <v/>
      </c>
      <c r="LJ296">
        <f>IF(LQ296="0-0",INDEX(Scrape!$H:$H,MATCH('HT 0-0'!KP296,Scrape!$B:$B,0)),"")</f>
        <v/>
      </c>
      <c r="LK296">
        <f>IF(LQ296="0-0",INDEX(Scrape!$I:$I,MATCH('HT 0-0'!KP296,Scrape!$B:$B,0)),"")</f>
        <v/>
      </c>
      <c r="LL296">
        <f>IF(LQ296="0-0",INDEX(Scrape!$J:$J,MATCH('HT 0-0'!KP296,Scrape!$B:$B,0)),"")</f>
        <v/>
      </c>
      <c r="LM296">
        <f>IF(LQ296="0-0",INDEX(Scrape!$K:$K,MATCH('HT 0-0'!KP296,Scrape!$B:$B,0)),"")</f>
        <v/>
      </c>
      <c r="LN296">
        <f>IF(LQ296="0-0",INDEX(Scrape!$L:$L,MATCH('HT 0-0'!KP296,Scrape!$B:$B,0)),"")</f>
        <v/>
      </c>
      <c r="LO296">
        <f>IF(LQ296="0-0",INDEX(Scrape!$M:$M,MATCH('HT 0-0'!KP296,Scrape!$B:$B,0)),"")</f>
        <v/>
      </c>
      <c r="LP296">
        <f>IF(LQ296="0-0",INDEX(Scrape!$N:$N,MATCH('HT 0-0'!KP296,Scrape!$B:$B,0)),"")</f>
        <v/>
      </c>
      <c r="LQ296">
        <f>INDEX(Scrape!$O:$O,MATCH('HT 0-0'!KP296,Scrape!$B:$B,0))</f>
        <v/>
      </c>
      <c r="LR296">
        <f>(1/LJ296)+(1/LI296)+(1/LH296)</f>
        <v/>
      </c>
      <c r="LS296">
        <f>(1/LG296)+(1/LF296)+(1/LE296)</f>
        <v/>
      </c>
      <c r="LT296" s="8">
        <f>IF(INDEX(#REF!,MATCH(KQ296,#REF!,0))=INDEX(#REF!,MATCH(KQ296,#REF!,0)),INDEX(#REF!,MATCH(KQ296,#REF!,0)),"ERROR")</f>
        <v/>
      </c>
      <c r="LU296" s="4">
        <f>IF(KR296="G",2,IF(KR296="R",0.5,IF(KR296="A",1)))</f>
        <v/>
      </c>
      <c r="LV296" s="4">
        <f>IF(KS296="G",0.5,IF(KS296="R",2,IF(KS296="A",1)))</f>
        <v/>
      </c>
      <c r="LW296" s="4">
        <f>IF(KT296="G",2,IF(KT296="R",0.5,IF(KT296="A",1)))</f>
        <v/>
      </c>
      <c r="LX296" s="4">
        <f>IF(KU296="G",0.5,IF(KU296="R",2,IF(KU296="A",1)))</f>
        <v/>
      </c>
      <c r="LY296" s="7">
        <f>(LK296*(LU296+LX296)+(LL296*(LU296+LX296)))</f>
        <v/>
      </c>
      <c r="LZ296" s="7">
        <f>(LN296*(LV296+LW296)+(LO296*(LV296+LW296)))</f>
        <v/>
      </c>
      <c r="MA296" s="11">
        <f>LY296-LZ296</f>
        <v/>
      </c>
      <c r="MB296" s="5">
        <f>MA296+2</f>
        <v/>
      </c>
      <c r="MC296" s="6">
        <f>MA296-2</f>
        <v/>
      </c>
      <c r="MD296" s="4">
        <f>LE296</f>
        <v/>
      </c>
      <c r="ME296" s="9">
        <f>IF(MD296=0,1000,MD296+0.75)</f>
        <v/>
      </c>
      <c r="MF296" s="10">
        <f>IF(MD296=0,0,MD296-0.75)</f>
        <v/>
      </c>
      <c r="MG296" s="4">
        <f>((LM296*(LU296+LX296))-((LP296*(LV296+LW296))))</f>
        <v/>
      </c>
      <c r="MH296" s="9">
        <f>MG296*1.2</f>
        <v/>
      </c>
      <c r="MI296" s="10">
        <f>MG296*0.8</f>
        <v/>
      </c>
      <c r="MJ296">
        <f>IFERROR(OT296,"")</f>
        <v/>
      </c>
      <c r="MK296">
        <f>IFERROR(OU296,"")</f>
        <v/>
      </c>
      <c r="ML296">
        <f>IFERROR(OV296,"")</f>
        <v/>
      </c>
      <c r="MM296">
        <f>IFERROR(OW296,"")</f>
        <v/>
      </c>
      <c r="MN296">
        <f>IFERROR(OX296,"")</f>
        <v/>
      </c>
      <c r="MO296">
        <f>IFERROR(OY296,"")</f>
        <v/>
      </c>
      <c r="MP296" s="1">
        <f>COUNTIFS(#REF!,LT296,#REF!,1,#REF!,"&gt;="&amp;MC296,#REF!,"&lt;="&amp;MB296,#REF!,"&lt;="&amp;ME296,#REF!,"&gt;="&amp;MF296,#REF!,"="&amp;KV296,#REF!,"="&amp;KX296)</f>
        <v/>
      </c>
      <c r="MQ296" s="1">
        <f>COUNTIFS(#REF!,LT296,#REF!,0,#REF!,"&gt;="&amp;MC296,#REF!,"&lt;="&amp;MB296,#REF!,"&lt;="&amp;ME296,#REF!,"&gt;="&amp;MF296,#REF!,"="&amp;KV296,#REF!,"="&amp;KX296)</f>
        <v/>
      </c>
      <c r="MR296" s="1">
        <f>COUNTIFS(#REF!,LT296,#REF!,1,#REF!,"&gt;="&amp;MC296,#REF!,"&lt;="&amp;MB296,#REF!,"&lt;="&amp;ME296,#REF!,"&gt;="&amp;MF296,#REF!,"="&amp;KW296,#REF!,"="&amp;KY296)</f>
        <v/>
      </c>
      <c r="MS296" s="1">
        <f>COUNTIFS(#REF!,LT296,#REF!,0,#REF!,"&gt;="&amp;MC296,#REF!,"&lt;="&amp;MB296,#REF!,"&lt;="&amp;ME296,#REF!,"&gt;="&amp;MF296,#REF!,"="&amp;KW296,#REF!,"="&amp;KY296)</f>
        <v/>
      </c>
      <c r="MT296" s="1">
        <f>COUNTIFS(#REF!,LT296,#REF!,1,#REF!,"&gt;="&amp;MI296,#REF!,"&lt;="&amp;MH296,#REF!,"&lt;="&amp;ME296,#REF!,"&gt;="&amp;MF296)</f>
        <v/>
      </c>
      <c r="MU296" s="1">
        <f>COUNTIFS(#REF!,LT296,#REF!,0,#REF!,"&gt;="&amp;MI296,#REF!,"&lt;="&amp;MH296,#REF!,"&lt;="&amp;ME296,#REF!,"&gt;="&amp;MF296)</f>
        <v/>
      </c>
      <c r="MV296" s="1">
        <f>COUNTIFS(#REF!,LT296,#REF!,1,#REF!,"&gt;="&amp;MI296,#REF!,"&lt;="&amp;MH296,#REF!,"="&amp;KZ296,#REF!,"="&amp;LA296,#REF!,"&lt;="&amp;ME296,#REF!,"&gt;="&amp;MF296)</f>
        <v/>
      </c>
      <c r="MW296" s="1">
        <f>COUNTIFS(#REF!,LT296,#REF!,0,#REF!,"&gt;="&amp;MI296,#REF!,"&lt;="&amp;MH296,#REF!,"="&amp;KZ296,#REF!,"="&amp;LA296,#REF!,"&lt;="&amp;ME296,#REF!,"&gt;="&amp;MF296)</f>
        <v/>
      </c>
      <c r="MX296" s="1">
        <f>COUNTIFS(#REF!,LT296,#REF!,1,#REF!,"&gt;="&amp;MC296,#REF!,"&lt;="&amp;MB296,#REF!,"&lt;="&amp;ME296,#REF!,"&gt;="&amp;MF296)</f>
        <v/>
      </c>
      <c r="MY296" s="1">
        <f>COUNTIFS(#REF!,LT296,#REF!,0,#REF!,"&gt;="&amp;MC296,#REF!,"&lt;="&amp;MB296,#REF!,"&lt;="&amp;ME296,#REF!,"&gt;="&amp;MF296)</f>
        <v/>
      </c>
      <c r="MZ296" s="1">
        <f>COUNTIFS(#REF!,LT296,#REF!,1,#REF!,"&lt;="&amp;ME296,#REF!,"&gt;="&amp;MF296,#REF!,"="&amp;KV296,#REF!,"="&amp;KX296)</f>
        <v/>
      </c>
      <c r="NA296" s="1">
        <f>COUNTIFS(#REF!,LT296,#REF!,0,#REF!,"&lt;="&amp;ME296,#REF!,"&gt;="&amp;MF296,#REF!,"="&amp;KV296,#REF!,"="&amp;KX296)</f>
        <v/>
      </c>
      <c r="NB296" s="1">
        <f>COUNTIFS(#REF!,LT296,#REF!,1,#REF!,"&lt;="&amp;ME296,#REF!,"&gt;="&amp;MF296,#REF!,"="&amp;KW296,#REF!,"="&amp;KY296)</f>
        <v/>
      </c>
      <c r="NC296" s="1">
        <f>COUNTIFS(#REF!,LT296,#REF!,0,#REF!,"&lt;="&amp;ME296,#REF!,"&gt;="&amp;MF296,#REF!,"="&amp;KW296,#REF!,"="&amp;KY296)</f>
        <v/>
      </c>
      <c r="ND296" s="1">
        <f>COUNTIFS(#REF!,LT296,#REF!,1,#REF!,"&gt;="&amp;MC296,#REF!,"&lt;="&amp;MB296,#REF!,"&lt;="&amp;ME296,#REF!,"&gt;="&amp;MF296,#REF!,"="&amp;KV296,#REF!,"="&amp;KX296)</f>
        <v/>
      </c>
      <c r="NE296" s="1">
        <f>COUNTIFS(#REF!,LT296,#REF!,0,#REF!,"&gt;="&amp;MC296,#REF!,"&lt;="&amp;MB296,#REF!,"&lt;="&amp;ME296,#REF!,"&gt;="&amp;MF296,#REF!,"="&amp;KV296,#REF!,"="&amp;KX296)</f>
        <v/>
      </c>
      <c r="NF296" s="1">
        <f>COUNTIFS(#REF!,LT296,#REF!,1,#REF!,"&gt;="&amp;MC296,#REF!,"&lt;="&amp;MB296,#REF!,"&lt;="&amp;ME296,#REF!,"&gt;="&amp;MF296,#REF!,"="&amp;KW296,#REF!,"="&amp;KY296)</f>
        <v/>
      </c>
      <c r="NG296" s="1">
        <f>COUNTIFS(#REF!,LT296,#REF!,0,#REF!,"&gt;="&amp;MC296,#REF!,"&lt;="&amp;MB296,#REF!,"&lt;="&amp;ME296,#REF!,"&gt;="&amp;MF296,#REF!,"="&amp;KW296,#REF!,"="&amp;KY296)</f>
        <v/>
      </c>
      <c r="NH296" s="1">
        <f>COUNTIFS(#REF!,LT296,#REF!,1,#REF!,"&gt;="&amp;MC296,#REF!,"&lt;="&amp;MB296,#REF!,"&lt;="&amp;ME296,#REF!,"&gt;="&amp;MF296,#REF!,"="&amp;KZ296,#REF!,"="&amp;LA296)</f>
        <v/>
      </c>
      <c r="NI296" s="1">
        <f>COUNTIFS(#REF!,LT296,#REF!,0,#REF!,"&gt;="&amp;MC296,#REF!,"&lt;="&amp;MB296,#REF!,"&lt;="&amp;ME296,#REF!,"&gt;="&amp;MF296,#REF!,"="&amp;KZ296,#REF!,"="&amp;LA296)</f>
        <v/>
      </c>
      <c r="NJ296" s="1">
        <f>COUNTIFS(#REF!,LT296,#REF!,1,#REF!,"&gt;="&amp;MI296,#REF!,"&lt;="&amp;MH296,#REF!,"&lt;="&amp;ME296,#REF!,"&gt;="&amp;MF296)</f>
        <v/>
      </c>
      <c r="NK296" s="1">
        <f>COUNTIFS(#REF!,LT296,#REF!,0,#REF!,"&gt;="&amp;MI296,#REF!,"&lt;="&amp;MH296,#REF!,"&lt;="&amp;ME296,#REF!,"&gt;="&amp;MF296)</f>
        <v/>
      </c>
      <c r="NL296" s="1">
        <f>COUNTIFS(#REF!,LT296,#REF!,1,#REF!,"&gt;="&amp;MI296,#REF!,"&lt;="&amp;MH296,#REF!,"="&amp;KZ296,#REF!,"="&amp;LA296,#REF!,"&lt;="&amp;ME296,#REF!,"&gt;="&amp;MF296)</f>
        <v/>
      </c>
      <c r="NM296" s="1">
        <f>COUNTIFS(#REF!,LT296,#REF!,0,#REF!,"&gt;="&amp;MI296,#REF!,"&lt;="&amp;MH296,#REF!,"="&amp;KZ296,#REF!,"="&amp;LA296,#REF!,"&lt;="&amp;ME296,#REF!,"&gt;="&amp;MF296)</f>
        <v/>
      </c>
      <c r="NN296" s="1">
        <f>COUNTIFS(#REF!,LT296,#REF!,1,#REF!,"&gt;="&amp;MC296,#REF!,"&lt;="&amp;MB296,#REF!,"&lt;="&amp;ME296,#REF!,"&gt;="&amp;MF296)</f>
        <v/>
      </c>
      <c r="NO296" s="1">
        <f>COUNTIFS(#REF!,LT296,#REF!,0,#REF!,"&gt;="&amp;MC296,#REF!,"&lt;="&amp;MB296,#REF!,"&lt;="&amp;ME296,#REF!,"&gt;="&amp;MF296)</f>
        <v/>
      </c>
      <c r="NP296" s="1">
        <f>COUNTIFS(#REF!,LT296,#REF!,1,#REF!,"&lt;="&amp;ME296,#REF!,"&gt;="&amp;MF296,#REF!,"="&amp;KV296,#REF!,"="&amp;KX296)</f>
        <v/>
      </c>
      <c r="NQ296" s="1">
        <f>COUNTIFS(#REF!,LT296,#REF!,0,#REF!,"&lt;="&amp;ME296,#REF!,"&gt;="&amp;MF296,#REF!,"="&amp;KV296,#REF!,"="&amp;KX296)</f>
        <v/>
      </c>
      <c r="NR296" s="1">
        <f>COUNTIFS(#REF!,LT296,#REF!,1,#REF!,"&lt;="&amp;ME296,#REF!,"&gt;="&amp;MF296,#REF!,"="&amp;KW296,#REF!,"="&amp;KY296)</f>
        <v/>
      </c>
      <c r="NS296" s="1">
        <f>COUNTIFS(#REF!,LT296,#REF!,0,#REF!,"&lt;="&amp;ME296,#REF!,"&gt;="&amp;MF296,#REF!,"="&amp;KW296,#REF!,"="&amp;KY296)</f>
        <v/>
      </c>
      <c r="NT296" s="1">
        <f>MP296+MR296+MT296+MV296+MX296+MZ296+NB296</f>
        <v/>
      </c>
      <c r="NU296" s="1">
        <f>MQ296+MS296+MU296+MW296+MY296+NA296+NC296</f>
        <v/>
      </c>
      <c r="NV296" s="1">
        <f>NT296+NU296</f>
        <v/>
      </c>
      <c r="NW296" s="33">
        <f>NT296/(NT296+NU296)</f>
        <v/>
      </c>
      <c r="NX296" s="3">
        <f>1/NW296</f>
        <v/>
      </c>
      <c r="NY296" s="1">
        <f>LH296</f>
        <v/>
      </c>
      <c r="NZ296" s="79">
        <f>(NW296*((NY296-1)*0.98))-((1-NW296)*1)</f>
        <v/>
      </c>
      <c r="OA296" s="34">
        <f>IF(LR296&lt;0.9,0,IF(AND(LR296&gt;1.1),0,1))</f>
        <v/>
      </c>
      <c r="OB296" s="34">
        <f>IF(LS296&lt;0.9,0,IF(AND(LS296&gt;1.1),0,1))</f>
        <v/>
      </c>
      <c r="OC296" s="32">
        <f>IF(NV296&gt;99,1,0)</f>
        <v/>
      </c>
      <c r="OD296" s="32">
        <f>IF(NZ296&gt;0.0799,1,0)</f>
        <v/>
      </c>
      <c r="OE296" s="32">
        <f>IF(NZ296&gt;OM296,1,0)</f>
        <v/>
      </c>
      <c r="OF296" s="32">
        <f>OC296+OD296+OE296+OA296+OB296</f>
        <v/>
      </c>
      <c r="OG296" s="1">
        <f>ND296+NF296+NH296+NJ296+NL296+NN296+NP296+NR296</f>
        <v/>
      </c>
      <c r="OH296" s="1">
        <f>NE296+NG296+NI296+NK296+NM296+NO296+NQ296+NS296</f>
        <v/>
      </c>
      <c r="OI296" s="1">
        <f>OG296+OH296</f>
        <v/>
      </c>
      <c r="OJ296" s="33">
        <f>OG296/(OG296+OH296)</f>
        <v/>
      </c>
      <c r="OK296" s="3">
        <f>1/OJ296</f>
        <v/>
      </c>
      <c r="OL296" s="1">
        <f>LI296</f>
        <v/>
      </c>
      <c r="OM296" s="79">
        <f>(OJ296*((OL296-1)*0.98))-((1-OJ296)*1)</f>
        <v/>
      </c>
      <c r="ON296" s="34">
        <f>IF(LR296&lt;0.9,0,IF(AND(LR296&gt;1.1),0,1))</f>
        <v/>
      </c>
      <c r="OO296" s="34">
        <f>IF(LS296&lt;0.9,0,IF(AND(LS296&gt;1.1),0,1))</f>
        <v/>
      </c>
      <c r="OP296" s="32">
        <f>IF(OI296&gt;99,1,0)</f>
        <v/>
      </c>
      <c r="OQ296" s="32">
        <f>IF(OM296&gt;0.0799,1,0)</f>
        <v/>
      </c>
      <c r="OR296" s="32">
        <f>IF(OM296&gt;OZ296,1,0)</f>
        <v/>
      </c>
      <c r="OS296" s="32">
        <f>OP296+OQ296+OR296+ON296+OO296</f>
        <v/>
      </c>
      <c r="OT296">
        <f>IF(OF296=5,"BackHome0-0",IF(AND(OS296=5),"BackAway0-0",""))</f>
        <v/>
      </c>
      <c r="OU296">
        <f>IF(OF296=5,KN296,IF(AND(OS296=5),KO296,""))</f>
        <v/>
      </c>
      <c r="OV296">
        <f>IF(OF296=5,"Match Odds",IF(AND(OS296=5),"Match Odds",""))</f>
        <v/>
      </c>
      <c r="OW296">
        <f>IF(OF296=5,KP296,IF(AND(OS296=5),KP296,""))</f>
        <v/>
      </c>
      <c r="OX296">
        <f>IF(OF296=5,"MATCH_ODDS",IF(AND(OS296=5),"MATCH_ODDS",""))</f>
        <v/>
      </c>
      <c r="OY296">
        <f>IF(OF296=5,"BACK",IF(AND(OS296=5),"BACK",""))</f>
        <v/>
      </c>
    </row>
    <row r="297" ht="16.5" customHeight="1" thickBot="1" thickTop="1">
      <c r="A297" s="2" t="n"/>
      <c r="KN297" s="1">
        <f>IF(INDEX(#REF!,MATCH('HT 0-0'!D297,#REF!,0))=INDEX(#REF!,MATCH('HT 0-0'!D297,#REF!,0)),INDEX(#REF!,MATCH('HT 0-0'!D297,#REF!,0)),"ERROR")</f>
        <v/>
      </c>
      <c r="KO297" s="1">
        <f>IF(INDEX(#REF!,MATCH('HT 0-0'!E297,#REF!,0))=INDEX(#REF!,MATCH('HT 0-0'!E297,#REF!,0)),INDEX(#REF!,MATCH('HT 0-0'!E297,#REF!,0)),"ERROR")</f>
        <v/>
      </c>
      <c r="KP297" s="1">
        <f>KN297&amp;" v "&amp;KO297</f>
        <v/>
      </c>
      <c r="KQ297">
        <f>B297&amp;"_"&amp;C297</f>
        <v/>
      </c>
      <c r="KR297" s="1">
        <f>IF((HW297/KK297)&lt;0.335,"G",IF((HW297/KK297)&gt;0.67,"R","A"))</f>
        <v/>
      </c>
      <c r="KS297" s="1">
        <f>IF((HX297/KK297)&lt;0.335,"G",IF((HX297/KK297)&gt;0.67,"R","A"))</f>
        <v/>
      </c>
      <c r="KT297" s="1">
        <f>IF((IH297/KK297)&lt;0.335,"G",IF((IH297/KK297)&gt;0.67,"R","A"))</f>
        <v/>
      </c>
      <c r="KU297" s="1">
        <f>IF((II297/KK297)&lt;0.335,"G",IF((II297/KK297)&gt;0.67,"R","A"))</f>
        <v/>
      </c>
      <c r="KV297" s="1">
        <f>IF((HZ297/KK297)&lt;0.335,"G",IF((HZ297/KK297)&gt;0.67,"R","A"))</f>
        <v/>
      </c>
      <c r="KW297" s="1">
        <f>IF((HY297/KK297)&lt;0.335,"G",IF((HY297/KK297)&gt;0.67,"R","A"))</f>
        <v/>
      </c>
      <c r="KX297" s="1">
        <f>IF((IK297/KK297)&lt;0.335,"G",IF((IK297/KK297)&gt;0.67,"R","A"))</f>
        <v/>
      </c>
      <c r="KY297" s="1">
        <f>IF((IJ297/KK297)&lt;0.335,"G",IF((IJ297/KK297)&gt;0.67,"R","A"))</f>
        <v/>
      </c>
      <c r="KZ297" s="1">
        <f>IF((HQ297/KK297)&lt;0.335,"G",IF((HQ297/KK297)&gt;0.67,"R","A"))</f>
        <v/>
      </c>
      <c r="LA297" s="1">
        <f>IF((IB297/KK297)&lt;0.335,"G",IF((IB297/KK297)&gt;0.67,"R","A"))</f>
        <v/>
      </c>
      <c r="LB297">
        <f>IF(LQ297="0-0",INDEX(Scrape!#REF!,MATCH('HT 0-0'!KP297,Scrape!$B:$B,0)),"")</f>
        <v/>
      </c>
      <c r="LC297">
        <f>IF(LQ297="0-0",INDEX(Scrape!$A:$A,MATCH('HT 0-0'!KP297,Scrape!$B:$B,0)),"")</f>
        <v/>
      </c>
      <c r="LD297">
        <f>IF(LQ297="0-0",INDEX(Scrape!$B:$B,MATCH('HT 0-0'!KP297,Scrape!$B:$B,0)),"")</f>
        <v/>
      </c>
      <c r="LE297">
        <f>IF(LQ297="0-0",INDEX(Scrape!$C:$C,MATCH('HT 0-0'!KP297,Scrape!$B:$B,0)),"")</f>
        <v/>
      </c>
      <c r="LF297">
        <f>IF(LQ297="0-0",INDEX(Scrape!$D:$D,MATCH('HT 0-0'!KP297,Scrape!$B:$B,0)),"")</f>
        <v/>
      </c>
      <c r="LG297">
        <f>IF(LQ297="0-0",INDEX(Scrape!$E:$E,MATCH('HT 0-0'!KP297,Scrape!$B:$B,0)),"")</f>
        <v/>
      </c>
      <c r="LH297">
        <f>IF(LQ297="0-0",INDEX(Scrape!$F:$F,MATCH('HT 0-0'!KP297,Scrape!$B:$B,0)),"")</f>
        <v/>
      </c>
      <c r="LI297">
        <f>IF(LQ297="0-0",INDEX(Scrape!$G:$G,MATCH('HT 0-0'!KP297,Scrape!$B:$B,0)),"")</f>
        <v/>
      </c>
      <c r="LJ297">
        <f>IF(LQ297="0-0",INDEX(Scrape!$H:$H,MATCH('HT 0-0'!KP297,Scrape!$B:$B,0)),"")</f>
        <v/>
      </c>
      <c r="LK297">
        <f>IF(LQ297="0-0",INDEX(Scrape!$I:$I,MATCH('HT 0-0'!KP297,Scrape!$B:$B,0)),"")</f>
        <v/>
      </c>
      <c r="LL297">
        <f>IF(LQ297="0-0",INDEX(Scrape!$J:$J,MATCH('HT 0-0'!KP297,Scrape!$B:$B,0)),"")</f>
        <v/>
      </c>
      <c r="LM297">
        <f>IF(LQ297="0-0",INDEX(Scrape!$K:$K,MATCH('HT 0-0'!KP297,Scrape!$B:$B,0)),"")</f>
        <v/>
      </c>
      <c r="LN297">
        <f>IF(LQ297="0-0",INDEX(Scrape!$L:$L,MATCH('HT 0-0'!KP297,Scrape!$B:$B,0)),"")</f>
        <v/>
      </c>
      <c r="LO297">
        <f>IF(LQ297="0-0",INDEX(Scrape!$M:$M,MATCH('HT 0-0'!KP297,Scrape!$B:$B,0)),"")</f>
        <v/>
      </c>
      <c r="LP297">
        <f>IF(LQ297="0-0",INDEX(Scrape!$N:$N,MATCH('HT 0-0'!KP297,Scrape!$B:$B,0)),"")</f>
        <v/>
      </c>
      <c r="LQ297">
        <f>INDEX(Scrape!$O:$O,MATCH('HT 0-0'!KP297,Scrape!$B:$B,0))</f>
        <v/>
      </c>
      <c r="LR297">
        <f>(1/LJ297)+(1/LI297)+(1/LH297)</f>
        <v/>
      </c>
      <c r="LS297">
        <f>(1/LG297)+(1/LF297)+(1/LE297)</f>
        <v/>
      </c>
      <c r="LT297" s="8">
        <f>IF(INDEX(#REF!,MATCH(KQ297,#REF!,0))=INDEX(#REF!,MATCH(KQ297,#REF!,0)),INDEX(#REF!,MATCH(KQ297,#REF!,0)),"ERROR")</f>
        <v/>
      </c>
      <c r="LU297" s="4">
        <f>IF(KR297="G",2,IF(KR297="R",0.5,IF(KR297="A",1)))</f>
        <v/>
      </c>
      <c r="LV297" s="4">
        <f>IF(KS297="G",0.5,IF(KS297="R",2,IF(KS297="A",1)))</f>
        <v/>
      </c>
      <c r="LW297" s="4">
        <f>IF(KT297="G",2,IF(KT297="R",0.5,IF(KT297="A",1)))</f>
        <v/>
      </c>
      <c r="LX297" s="4">
        <f>IF(KU297="G",0.5,IF(KU297="R",2,IF(KU297="A",1)))</f>
        <v/>
      </c>
      <c r="LY297" s="7">
        <f>(LK297*(LU297+LX297)+(LL297*(LU297+LX297)))</f>
        <v/>
      </c>
      <c r="LZ297" s="7">
        <f>(LN297*(LV297+LW297)+(LO297*(LV297+LW297)))</f>
        <v/>
      </c>
      <c r="MA297" s="11">
        <f>LY297-LZ297</f>
        <v/>
      </c>
      <c r="MB297" s="5">
        <f>MA297+2</f>
        <v/>
      </c>
      <c r="MC297" s="6">
        <f>MA297-2</f>
        <v/>
      </c>
      <c r="MD297" s="4">
        <f>LE297</f>
        <v/>
      </c>
      <c r="ME297" s="9">
        <f>IF(MD297=0,1000,MD297+0.75)</f>
        <v/>
      </c>
      <c r="MF297" s="10">
        <f>IF(MD297=0,0,MD297-0.75)</f>
        <v/>
      </c>
      <c r="MG297" s="4">
        <f>((LM297*(LU297+LX297))-((LP297*(LV297+LW297))))</f>
        <v/>
      </c>
      <c r="MH297" s="9">
        <f>MG297*1.2</f>
        <v/>
      </c>
      <c r="MI297" s="10">
        <f>MG297*0.8</f>
        <v/>
      </c>
      <c r="MJ297">
        <f>IFERROR(OT297,"")</f>
        <v/>
      </c>
      <c r="MK297">
        <f>IFERROR(OU297,"")</f>
        <v/>
      </c>
      <c r="ML297">
        <f>IFERROR(OV297,"")</f>
        <v/>
      </c>
      <c r="MM297">
        <f>IFERROR(OW297,"")</f>
        <v/>
      </c>
      <c r="MN297">
        <f>IFERROR(OX297,"")</f>
        <v/>
      </c>
      <c r="MO297">
        <f>IFERROR(OY297,"")</f>
        <v/>
      </c>
      <c r="MP297" s="1">
        <f>COUNTIFS(#REF!,LT297,#REF!,1,#REF!,"&gt;="&amp;MC297,#REF!,"&lt;="&amp;MB297,#REF!,"&lt;="&amp;ME297,#REF!,"&gt;="&amp;MF297,#REF!,"="&amp;KV297,#REF!,"="&amp;KX297)</f>
        <v/>
      </c>
      <c r="MQ297" s="1">
        <f>COUNTIFS(#REF!,LT297,#REF!,0,#REF!,"&gt;="&amp;MC297,#REF!,"&lt;="&amp;MB297,#REF!,"&lt;="&amp;ME297,#REF!,"&gt;="&amp;MF297,#REF!,"="&amp;KV297,#REF!,"="&amp;KX297)</f>
        <v/>
      </c>
      <c r="MR297" s="1">
        <f>COUNTIFS(#REF!,LT297,#REF!,1,#REF!,"&gt;="&amp;MC297,#REF!,"&lt;="&amp;MB297,#REF!,"&lt;="&amp;ME297,#REF!,"&gt;="&amp;MF297,#REF!,"="&amp;KW297,#REF!,"="&amp;KY297)</f>
        <v/>
      </c>
      <c r="MS297" s="1">
        <f>COUNTIFS(#REF!,LT297,#REF!,0,#REF!,"&gt;="&amp;MC297,#REF!,"&lt;="&amp;MB297,#REF!,"&lt;="&amp;ME297,#REF!,"&gt;="&amp;MF297,#REF!,"="&amp;KW297,#REF!,"="&amp;KY297)</f>
        <v/>
      </c>
      <c r="MT297" s="1">
        <f>COUNTIFS(#REF!,LT297,#REF!,1,#REF!,"&gt;="&amp;MI297,#REF!,"&lt;="&amp;MH297,#REF!,"&lt;="&amp;ME297,#REF!,"&gt;="&amp;MF297)</f>
        <v/>
      </c>
      <c r="MU297" s="1">
        <f>COUNTIFS(#REF!,LT297,#REF!,0,#REF!,"&gt;="&amp;MI297,#REF!,"&lt;="&amp;MH297,#REF!,"&lt;="&amp;ME297,#REF!,"&gt;="&amp;MF297)</f>
        <v/>
      </c>
      <c r="MV297" s="1">
        <f>COUNTIFS(#REF!,LT297,#REF!,1,#REF!,"&gt;="&amp;MI297,#REF!,"&lt;="&amp;MH297,#REF!,"="&amp;KZ297,#REF!,"="&amp;LA297,#REF!,"&lt;="&amp;ME297,#REF!,"&gt;="&amp;MF297)</f>
        <v/>
      </c>
      <c r="MW297" s="1">
        <f>COUNTIFS(#REF!,LT297,#REF!,0,#REF!,"&gt;="&amp;MI297,#REF!,"&lt;="&amp;MH297,#REF!,"="&amp;KZ297,#REF!,"="&amp;LA297,#REF!,"&lt;="&amp;ME297,#REF!,"&gt;="&amp;MF297)</f>
        <v/>
      </c>
      <c r="MX297" s="1">
        <f>COUNTIFS(#REF!,LT297,#REF!,1,#REF!,"&gt;="&amp;MC297,#REF!,"&lt;="&amp;MB297,#REF!,"&lt;="&amp;ME297,#REF!,"&gt;="&amp;MF297)</f>
        <v/>
      </c>
      <c r="MY297" s="1">
        <f>COUNTIFS(#REF!,LT297,#REF!,0,#REF!,"&gt;="&amp;MC297,#REF!,"&lt;="&amp;MB297,#REF!,"&lt;="&amp;ME297,#REF!,"&gt;="&amp;MF297)</f>
        <v/>
      </c>
      <c r="MZ297" s="1">
        <f>COUNTIFS(#REF!,LT297,#REF!,1,#REF!,"&lt;="&amp;ME297,#REF!,"&gt;="&amp;MF297,#REF!,"="&amp;KV297,#REF!,"="&amp;KX297)</f>
        <v/>
      </c>
      <c r="NA297" s="1">
        <f>COUNTIFS(#REF!,LT297,#REF!,0,#REF!,"&lt;="&amp;ME297,#REF!,"&gt;="&amp;MF297,#REF!,"="&amp;KV297,#REF!,"="&amp;KX297)</f>
        <v/>
      </c>
      <c r="NB297" s="1">
        <f>COUNTIFS(#REF!,LT297,#REF!,1,#REF!,"&lt;="&amp;ME297,#REF!,"&gt;="&amp;MF297,#REF!,"="&amp;KW297,#REF!,"="&amp;KY297)</f>
        <v/>
      </c>
      <c r="NC297" s="1">
        <f>COUNTIFS(#REF!,LT297,#REF!,0,#REF!,"&lt;="&amp;ME297,#REF!,"&gt;="&amp;MF297,#REF!,"="&amp;KW297,#REF!,"="&amp;KY297)</f>
        <v/>
      </c>
      <c r="ND297" s="1">
        <f>COUNTIFS(#REF!,LT297,#REF!,1,#REF!,"&gt;="&amp;MC297,#REF!,"&lt;="&amp;MB297,#REF!,"&lt;="&amp;ME297,#REF!,"&gt;="&amp;MF297,#REF!,"="&amp;KV297,#REF!,"="&amp;KX297)</f>
        <v/>
      </c>
      <c r="NE297" s="1">
        <f>COUNTIFS(#REF!,LT297,#REF!,0,#REF!,"&gt;="&amp;MC297,#REF!,"&lt;="&amp;MB297,#REF!,"&lt;="&amp;ME297,#REF!,"&gt;="&amp;MF297,#REF!,"="&amp;KV297,#REF!,"="&amp;KX297)</f>
        <v/>
      </c>
      <c r="NF297" s="1">
        <f>COUNTIFS(#REF!,LT297,#REF!,1,#REF!,"&gt;="&amp;MC297,#REF!,"&lt;="&amp;MB297,#REF!,"&lt;="&amp;ME297,#REF!,"&gt;="&amp;MF297,#REF!,"="&amp;KW297,#REF!,"="&amp;KY297)</f>
        <v/>
      </c>
      <c r="NG297" s="1">
        <f>COUNTIFS(#REF!,LT297,#REF!,0,#REF!,"&gt;="&amp;MC297,#REF!,"&lt;="&amp;MB297,#REF!,"&lt;="&amp;ME297,#REF!,"&gt;="&amp;MF297,#REF!,"="&amp;KW297,#REF!,"="&amp;KY297)</f>
        <v/>
      </c>
      <c r="NH297" s="1">
        <f>COUNTIFS(#REF!,LT297,#REF!,1,#REF!,"&gt;="&amp;MC297,#REF!,"&lt;="&amp;MB297,#REF!,"&lt;="&amp;ME297,#REF!,"&gt;="&amp;MF297,#REF!,"="&amp;KZ297,#REF!,"="&amp;LA297)</f>
        <v/>
      </c>
      <c r="NI297" s="1">
        <f>COUNTIFS(#REF!,LT297,#REF!,0,#REF!,"&gt;="&amp;MC297,#REF!,"&lt;="&amp;MB297,#REF!,"&lt;="&amp;ME297,#REF!,"&gt;="&amp;MF297,#REF!,"="&amp;KZ297,#REF!,"="&amp;LA297)</f>
        <v/>
      </c>
      <c r="NJ297" s="1">
        <f>COUNTIFS(#REF!,LT297,#REF!,1,#REF!,"&gt;="&amp;MI297,#REF!,"&lt;="&amp;MH297,#REF!,"&lt;="&amp;ME297,#REF!,"&gt;="&amp;MF297)</f>
        <v/>
      </c>
      <c r="NK297" s="1">
        <f>COUNTIFS(#REF!,LT297,#REF!,0,#REF!,"&gt;="&amp;MI297,#REF!,"&lt;="&amp;MH297,#REF!,"&lt;="&amp;ME297,#REF!,"&gt;="&amp;MF297)</f>
        <v/>
      </c>
      <c r="NL297" s="1">
        <f>COUNTIFS(#REF!,LT297,#REF!,1,#REF!,"&gt;="&amp;MI297,#REF!,"&lt;="&amp;MH297,#REF!,"="&amp;KZ297,#REF!,"="&amp;LA297,#REF!,"&lt;="&amp;ME297,#REF!,"&gt;="&amp;MF297)</f>
        <v/>
      </c>
      <c r="NM297" s="1">
        <f>COUNTIFS(#REF!,LT297,#REF!,0,#REF!,"&gt;="&amp;MI297,#REF!,"&lt;="&amp;MH297,#REF!,"="&amp;KZ297,#REF!,"="&amp;LA297,#REF!,"&lt;="&amp;ME297,#REF!,"&gt;="&amp;MF297)</f>
        <v/>
      </c>
      <c r="NN297" s="1">
        <f>COUNTIFS(#REF!,LT297,#REF!,1,#REF!,"&gt;="&amp;MC297,#REF!,"&lt;="&amp;MB297,#REF!,"&lt;="&amp;ME297,#REF!,"&gt;="&amp;MF297)</f>
        <v/>
      </c>
      <c r="NO297" s="1">
        <f>COUNTIFS(#REF!,LT297,#REF!,0,#REF!,"&gt;="&amp;MC297,#REF!,"&lt;="&amp;MB297,#REF!,"&lt;="&amp;ME297,#REF!,"&gt;="&amp;MF297)</f>
        <v/>
      </c>
      <c r="NP297" s="1">
        <f>COUNTIFS(#REF!,LT297,#REF!,1,#REF!,"&lt;="&amp;ME297,#REF!,"&gt;="&amp;MF297,#REF!,"="&amp;KV297,#REF!,"="&amp;KX297)</f>
        <v/>
      </c>
      <c r="NQ297" s="1">
        <f>COUNTIFS(#REF!,LT297,#REF!,0,#REF!,"&lt;="&amp;ME297,#REF!,"&gt;="&amp;MF297,#REF!,"="&amp;KV297,#REF!,"="&amp;KX297)</f>
        <v/>
      </c>
      <c r="NR297" s="1">
        <f>COUNTIFS(#REF!,LT297,#REF!,1,#REF!,"&lt;="&amp;ME297,#REF!,"&gt;="&amp;MF297,#REF!,"="&amp;KW297,#REF!,"="&amp;KY297)</f>
        <v/>
      </c>
      <c r="NS297" s="1">
        <f>COUNTIFS(#REF!,LT297,#REF!,0,#REF!,"&lt;="&amp;ME297,#REF!,"&gt;="&amp;MF297,#REF!,"="&amp;KW297,#REF!,"="&amp;KY297)</f>
        <v/>
      </c>
      <c r="NT297" s="1">
        <f>MP297+MR297+MT297+MV297+MX297+MZ297+NB297</f>
        <v/>
      </c>
      <c r="NU297" s="1">
        <f>MQ297+MS297+MU297+MW297+MY297+NA297+NC297</f>
        <v/>
      </c>
      <c r="NV297" s="1">
        <f>NT297+NU297</f>
        <v/>
      </c>
      <c r="NW297" s="33">
        <f>NT297/(NT297+NU297)</f>
        <v/>
      </c>
      <c r="NX297" s="3">
        <f>1/NW297</f>
        <v/>
      </c>
      <c r="NY297" s="1">
        <f>LH297</f>
        <v/>
      </c>
      <c r="NZ297" s="79">
        <f>(NW297*((NY297-1)*0.98))-((1-NW297)*1)</f>
        <v/>
      </c>
      <c r="OA297" s="34">
        <f>IF(LR297&lt;0.9,0,IF(AND(LR297&gt;1.1),0,1))</f>
        <v/>
      </c>
      <c r="OB297" s="34">
        <f>IF(LS297&lt;0.9,0,IF(AND(LS297&gt;1.1),0,1))</f>
        <v/>
      </c>
      <c r="OC297" s="32">
        <f>IF(NV297&gt;99,1,0)</f>
        <v/>
      </c>
      <c r="OD297" s="32">
        <f>IF(NZ297&gt;0.0799,1,0)</f>
        <v/>
      </c>
      <c r="OE297" s="32">
        <f>IF(NZ297&gt;OM297,1,0)</f>
        <v/>
      </c>
      <c r="OF297" s="32">
        <f>OC297+OD297+OE297+OA297+OB297</f>
        <v/>
      </c>
      <c r="OG297" s="1">
        <f>ND297+NF297+NH297+NJ297+NL297+NN297+NP297+NR297</f>
        <v/>
      </c>
      <c r="OH297" s="1">
        <f>NE297+NG297+NI297+NK297+NM297+NO297+NQ297+NS297</f>
        <v/>
      </c>
      <c r="OI297" s="1">
        <f>OG297+OH297</f>
        <v/>
      </c>
      <c r="OJ297" s="33">
        <f>OG297/(OG297+OH297)</f>
        <v/>
      </c>
      <c r="OK297" s="3">
        <f>1/OJ297</f>
        <v/>
      </c>
      <c r="OL297" s="1">
        <f>LI297</f>
        <v/>
      </c>
      <c r="OM297" s="79">
        <f>(OJ297*((OL297-1)*0.98))-((1-OJ297)*1)</f>
        <v/>
      </c>
      <c r="ON297" s="34">
        <f>IF(LR297&lt;0.9,0,IF(AND(LR297&gt;1.1),0,1))</f>
        <v/>
      </c>
      <c r="OO297" s="34">
        <f>IF(LS297&lt;0.9,0,IF(AND(LS297&gt;1.1),0,1))</f>
        <v/>
      </c>
      <c r="OP297" s="32">
        <f>IF(OI297&gt;99,1,0)</f>
        <v/>
      </c>
      <c r="OQ297" s="32">
        <f>IF(OM297&gt;0.0799,1,0)</f>
        <v/>
      </c>
      <c r="OR297" s="32">
        <f>IF(OM297&gt;OZ297,1,0)</f>
        <v/>
      </c>
      <c r="OS297" s="32">
        <f>OP297+OQ297+OR297+ON297+OO297</f>
        <v/>
      </c>
      <c r="OT297">
        <f>IF(OF297=5,"BackHome0-0",IF(AND(OS297=5),"BackAway0-0",""))</f>
        <v/>
      </c>
      <c r="OU297">
        <f>IF(OF297=5,KN297,IF(AND(OS297=5),KO297,""))</f>
        <v/>
      </c>
      <c r="OV297">
        <f>IF(OF297=5,"Match Odds",IF(AND(OS297=5),"Match Odds",""))</f>
        <v/>
      </c>
      <c r="OW297">
        <f>IF(OF297=5,KP297,IF(AND(OS297=5),KP297,""))</f>
        <v/>
      </c>
      <c r="OX297">
        <f>IF(OF297=5,"MATCH_ODDS",IF(AND(OS297=5),"MATCH_ODDS",""))</f>
        <v/>
      </c>
      <c r="OY297">
        <f>IF(OF297=5,"BACK",IF(AND(OS297=5),"BACK",""))</f>
        <v/>
      </c>
    </row>
    <row r="298" ht="16.5" customHeight="1" thickBot="1" thickTop="1">
      <c r="A298" s="2" t="n"/>
      <c r="KN298" s="1">
        <f>IF(INDEX(#REF!,MATCH('HT 0-0'!D298,#REF!,0))=INDEX(#REF!,MATCH('HT 0-0'!D298,#REF!,0)),INDEX(#REF!,MATCH('HT 0-0'!D298,#REF!,0)),"ERROR")</f>
        <v/>
      </c>
      <c r="KO298" s="1">
        <f>IF(INDEX(#REF!,MATCH('HT 0-0'!E298,#REF!,0))=INDEX(#REF!,MATCH('HT 0-0'!E298,#REF!,0)),INDEX(#REF!,MATCH('HT 0-0'!E298,#REF!,0)),"ERROR")</f>
        <v/>
      </c>
      <c r="KP298" s="1">
        <f>KN298&amp;" v "&amp;KO298</f>
        <v/>
      </c>
      <c r="KQ298">
        <f>B298&amp;"_"&amp;C298</f>
        <v/>
      </c>
      <c r="KR298" s="1">
        <f>IF((HW298/KK298)&lt;0.335,"G",IF((HW298/KK298)&gt;0.67,"R","A"))</f>
        <v/>
      </c>
      <c r="KS298" s="1">
        <f>IF((HX298/KK298)&lt;0.335,"G",IF((HX298/KK298)&gt;0.67,"R","A"))</f>
        <v/>
      </c>
      <c r="KT298" s="1">
        <f>IF((IH298/KK298)&lt;0.335,"G",IF((IH298/KK298)&gt;0.67,"R","A"))</f>
        <v/>
      </c>
      <c r="KU298" s="1">
        <f>IF((II298/KK298)&lt;0.335,"G",IF((II298/KK298)&gt;0.67,"R","A"))</f>
        <v/>
      </c>
      <c r="KV298" s="1">
        <f>IF((HZ298/KK298)&lt;0.335,"G",IF((HZ298/KK298)&gt;0.67,"R","A"))</f>
        <v/>
      </c>
      <c r="KW298" s="1">
        <f>IF((HY298/KK298)&lt;0.335,"G",IF((HY298/KK298)&gt;0.67,"R","A"))</f>
        <v/>
      </c>
      <c r="KX298" s="1">
        <f>IF((IK298/KK298)&lt;0.335,"G",IF((IK298/KK298)&gt;0.67,"R","A"))</f>
        <v/>
      </c>
      <c r="KY298" s="1">
        <f>IF((IJ298/KK298)&lt;0.335,"G",IF((IJ298/KK298)&gt;0.67,"R","A"))</f>
        <v/>
      </c>
      <c r="KZ298" s="1">
        <f>IF((HQ298/KK298)&lt;0.335,"G",IF((HQ298/KK298)&gt;0.67,"R","A"))</f>
        <v/>
      </c>
      <c r="LA298" s="1">
        <f>IF((IB298/KK298)&lt;0.335,"G",IF((IB298/KK298)&gt;0.67,"R","A"))</f>
        <v/>
      </c>
      <c r="LB298">
        <f>IF(LQ298="0-0",INDEX(Scrape!#REF!,MATCH('HT 0-0'!KP298,Scrape!$B:$B,0)),"")</f>
        <v/>
      </c>
      <c r="LC298">
        <f>IF(LQ298="0-0",INDEX(Scrape!$A:$A,MATCH('HT 0-0'!KP298,Scrape!$B:$B,0)),"")</f>
        <v/>
      </c>
      <c r="LD298">
        <f>IF(LQ298="0-0",INDEX(Scrape!$B:$B,MATCH('HT 0-0'!KP298,Scrape!$B:$B,0)),"")</f>
        <v/>
      </c>
      <c r="LE298">
        <f>IF(LQ298="0-0",INDEX(Scrape!$C:$C,MATCH('HT 0-0'!KP298,Scrape!$B:$B,0)),"")</f>
        <v/>
      </c>
      <c r="LF298">
        <f>IF(LQ298="0-0",INDEX(Scrape!$D:$D,MATCH('HT 0-0'!KP298,Scrape!$B:$B,0)),"")</f>
        <v/>
      </c>
      <c r="LG298">
        <f>IF(LQ298="0-0",INDEX(Scrape!$E:$E,MATCH('HT 0-0'!KP298,Scrape!$B:$B,0)),"")</f>
        <v/>
      </c>
      <c r="LH298">
        <f>IF(LQ298="0-0",INDEX(Scrape!$F:$F,MATCH('HT 0-0'!KP298,Scrape!$B:$B,0)),"")</f>
        <v/>
      </c>
      <c r="LI298">
        <f>IF(LQ298="0-0",INDEX(Scrape!$G:$G,MATCH('HT 0-0'!KP298,Scrape!$B:$B,0)),"")</f>
        <v/>
      </c>
      <c r="LJ298">
        <f>IF(LQ298="0-0",INDEX(Scrape!$H:$H,MATCH('HT 0-0'!KP298,Scrape!$B:$B,0)),"")</f>
        <v/>
      </c>
      <c r="LK298">
        <f>IF(LQ298="0-0",INDEX(Scrape!$I:$I,MATCH('HT 0-0'!KP298,Scrape!$B:$B,0)),"")</f>
        <v/>
      </c>
      <c r="LL298">
        <f>IF(LQ298="0-0",INDEX(Scrape!$J:$J,MATCH('HT 0-0'!KP298,Scrape!$B:$B,0)),"")</f>
        <v/>
      </c>
      <c r="LM298">
        <f>IF(LQ298="0-0",INDEX(Scrape!$K:$K,MATCH('HT 0-0'!KP298,Scrape!$B:$B,0)),"")</f>
        <v/>
      </c>
      <c r="LN298">
        <f>IF(LQ298="0-0",INDEX(Scrape!$L:$L,MATCH('HT 0-0'!KP298,Scrape!$B:$B,0)),"")</f>
        <v/>
      </c>
      <c r="LO298">
        <f>IF(LQ298="0-0",INDEX(Scrape!$M:$M,MATCH('HT 0-0'!KP298,Scrape!$B:$B,0)),"")</f>
        <v/>
      </c>
      <c r="LP298">
        <f>IF(LQ298="0-0",INDEX(Scrape!$N:$N,MATCH('HT 0-0'!KP298,Scrape!$B:$B,0)),"")</f>
        <v/>
      </c>
      <c r="LQ298">
        <f>INDEX(Scrape!$O:$O,MATCH('HT 0-0'!KP298,Scrape!$B:$B,0))</f>
        <v/>
      </c>
      <c r="LR298">
        <f>(1/LJ298)+(1/LI298)+(1/LH298)</f>
        <v/>
      </c>
      <c r="LS298">
        <f>(1/LG298)+(1/LF298)+(1/LE298)</f>
        <v/>
      </c>
      <c r="LT298" s="8">
        <f>IF(INDEX(#REF!,MATCH(KQ298,#REF!,0))=INDEX(#REF!,MATCH(KQ298,#REF!,0)),INDEX(#REF!,MATCH(KQ298,#REF!,0)),"ERROR")</f>
        <v/>
      </c>
      <c r="LU298" s="4">
        <f>IF(KR298="G",2,IF(KR298="R",0.5,IF(KR298="A",1)))</f>
        <v/>
      </c>
      <c r="LV298" s="4">
        <f>IF(KS298="G",0.5,IF(KS298="R",2,IF(KS298="A",1)))</f>
        <v/>
      </c>
      <c r="LW298" s="4">
        <f>IF(KT298="G",2,IF(KT298="R",0.5,IF(KT298="A",1)))</f>
        <v/>
      </c>
      <c r="LX298" s="4">
        <f>IF(KU298="G",0.5,IF(KU298="R",2,IF(KU298="A",1)))</f>
        <v/>
      </c>
      <c r="LY298" s="7">
        <f>(LK298*(LU298+LX298)+(LL298*(LU298+LX298)))</f>
        <v/>
      </c>
      <c r="LZ298" s="7">
        <f>(LN298*(LV298+LW298)+(LO298*(LV298+LW298)))</f>
        <v/>
      </c>
      <c r="MA298" s="11">
        <f>LY298-LZ298</f>
        <v/>
      </c>
      <c r="MB298" s="5">
        <f>MA298+2</f>
        <v/>
      </c>
      <c r="MC298" s="6">
        <f>MA298-2</f>
        <v/>
      </c>
      <c r="MD298" s="4">
        <f>LE298</f>
        <v/>
      </c>
      <c r="ME298" s="9">
        <f>IF(MD298=0,1000,MD298+0.75)</f>
        <v/>
      </c>
      <c r="MF298" s="10">
        <f>IF(MD298=0,0,MD298-0.75)</f>
        <v/>
      </c>
      <c r="MG298" s="4">
        <f>((LM298*(LU298+LX298))-((LP298*(LV298+LW298))))</f>
        <v/>
      </c>
      <c r="MH298" s="9">
        <f>MG298*1.2</f>
        <v/>
      </c>
      <c r="MI298" s="10">
        <f>MG298*0.8</f>
        <v/>
      </c>
      <c r="MJ298">
        <f>IFERROR(OT298,"")</f>
        <v/>
      </c>
      <c r="MK298">
        <f>IFERROR(OU298,"")</f>
        <v/>
      </c>
      <c r="ML298">
        <f>IFERROR(OV298,"")</f>
        <v/>
      </c>
      <c r="MM298">
        <f>IFERROR(OW298,"")</f>
        <v/>
      </c>
      <c r="MN298">
        <f>IFERROR(OX298,"")</f>
        <v/>
      </c>
      <c r="MO298">
        <f>IFERROR(OY298,"")</f>
        <v/>
      </c>
      <c r="MP298" s="1">
        <f>COUNTIFS(#REF!,LT298,#REF!,1,#REF!,"&gt;="&amp;MC298,#REF!,"&lt;="&amp;MB298,#REF!,"&lt;="&amp;ME298,#REF!,"&gt;="&amp;MF298,#REF!,"="&amp;KV298,#REF!,"="&amp;KX298)</f>
        <v/>
      </c>
      <c r="MQ298" s="1">
        <f>COUNTIFS(#REF!,LT298,#REF!,0,#REF!,"&gt;="&amp;MC298,#REF!,"&lt;="&amp;MB298,#REF!,"&lt;="&amp;ME298,#REF!,"&gt;="&amp;MF298,#REF!,"="&amp;KV298,#REF!,"="&amp;KX298)</f>
        <v/>
      </c>
      <c r="MR298" s="1">
        <f>COUNTIFS(#REF!,LT298,#REF!,1,#REF!,"&gt;="&amp;MC298,#REF!,"&lt;="&amp;MB298,#REF!,"&lt;="&amp;ME298,#REF!,"&gt;="&amp;MF298,#REF!,"="&amp;KW298,#REF!,"="&amp;KY298)</f>
        <v/>
      </c>
      <c r="MS298" s="1">
        <f>COUNTIFS(#REF!,LT298,#REF!,0,#REF!,"&gt;="&amp;MC298,#REF!,"&lt;="&amp;MB298,#REF!,"&lt;="&amp;ME298,#REF!,"&gt;="&amp;MF298,#REF!,"="&amp;KW298,#REF!,"="&amp;KY298)</f>
        <v/>
      </c>
      <c r="MT298" s="1">
        <f>COUNTIFS(#REF!,LT298,#REF!,1,#REF!,"&gt;="&amp;MI298,#REF!,"&lt;="&amp;MH298,#REF!,"&lt;="&amp;ME298,#REF!,"&gt;="&amp;MF298)</f>
        <v/>
      </c>
      <c r="MU298" s="1">
        <f>COUNTIFS(#REF!,LT298,#REF!,0,#REF!,"&gt;="&amp;MI298,#REF!,"&lt;="&amp;MH298,#REF!,"&lt;="&amp;ME298,#REF!,"&gt;="&amp;MF298)</f>
        <v/>
      </c>
      <c r="MV298" s="1">
        <f>COUNTIFS(#REF!,LT298,#REF!,1,#REF!,"&gt;="&amp;MI298,#REF!,"&lt;="&amp;MH298,#REF!,"="&amp;KZ298,#REF!,"="&amp;LA298,#REF!,"&lt;="&amp;ME298,#REF!,"&gt;="&amp;MF298)</f>
        <v/>
      </c>
      <c r="MW298" s="1">
        <f>COUNTIFS(#REF!,LT298,#REF!,0,#REF!,"&gt;="&amp;MI298,#REF!,"&lt;="&amp;MH298,#REF!,"="&amp;KZ298,#REF!,"="&amp;LA298,#REF!,"&lt;="&amp;ME298,#REF!,"&gt;="&amp;MF298)</f>
        <v/>
      </c>
      <c r="MX298" s="1">
        <f>COUNTIFS(#REF!,LT298,#REF!,1,#REF!,"&gt;="&amp;MC298,#REF!,"&lt;="&amp;MB298,#REF!,"&lt;="&amp;ME298,#REF!,"&gt;="&amp;MF298)</f>
        <v/>
      </c>
      <c r="MY298" s="1">
        <f>COUNTIFS(#REF!,LT298,#REF!,0,#REF!,"&gt;="&amp;MC298,#REF!,"&lt;="&amp;MB298,#REF!,"&lt;="&amp;ME298,#REF!,"&gt;="&amp;MF298)</f>
        <v/>
      </c>
      <c r="MZ298" s="1">
        <f>COUNTIFS(#REF!,LT298,#REF!,1,#REF!,"&lt;="&amp;ME298,#REF!,"&gt;="&amp;MF298,#REF!,"="&amp;KV298,#REF!,"="&amp;KX298)</f>
        <v/>
      </c>
      <c r="NA298" s="1">
        <f>COUNTIFS(#REF!,LT298,#REF!,0,#REF!,"&lt;="&amp;ME298,#REF!,"&gt;="&amp;MF298,#REF!,"="&amp;KV298,#REF!,"="&amp;KX298)</f>
        <v/>
      </c>
      <c r="NB298" s="1">
        <f>COUNTIFS(#REF!,LT298,#REF!,1,#REF!,"&lt;="&amp;ME298,#REF!,"&gt;="&amp;MF298,#REF!,"="&amp;KW298,#REF!,"="&amp;KY298)</f>
        <v/>
      </c>
      <c r="NC298" s="1">
        <f>COUNTIFS(#REF!,LT298,#REF!,0,#REF!,"&lt;="&amp;ME298,#REF!,"&gt;="&amp;MF298,#REF!,"="&amp;KW298,#REF!,"="&amp;KY298)</f>
        <v/>
      </c>
      <c r="ND298" s="1">
        <f>COUNTIFS(#REF!,LT298,#REF!,1,#REF!,"&gt;="&amp;MC298,#REF!,"&lt;="&amp;MB298,#REF!,"&lt;="&amp;ME298,#REF!,"&gt;="&amp;MF298,#REF!,"="&amp;KV298,#REF!,"="&amp;KX298)</f>
        <v/>
      </c>
      <c r="NE298" s="1">
        <f>COUNTIFS(#REF!,LT298,#REF!,0,#REF!,"&gt;="&amp;MC298,#REF!,"&lt;="&amp;MB298,#REF!,"&lt;="&amp;ME298,#REF!,"&gt;="&amp;MF298,#REF!,"="&amp;KV298,#REF!,"="&amp;KX298)</f>
        <v/>
      </c>
      <c r="NF298" s="1">
        <f>COUNTIFS(#REF!,LT298,#REF!,1,#REF!,"&gt;="&amp;MC298,#REF!,"&lt;="&amp;MB298,#REF!,"&lt;="&amp;ME298,#REF!,"&gt;="&amp;MF298,#REF!,"="&amp;KW298,#REF!,"="&amp;KY298)</f>
        <v/>
      </c>
      <c r="NG298" s="1">
        <f>COUNTIFS(#REF!,LT298,#REF!,0,#REF!,"&gt;="&amp;MC298,#REF!,"&lt;="&amp;MB298,#REF!,"&lt;="&amp;ME298,#REF!,"&gt;="&amp;MF298,#REF!,"="&amp;KW298,#REF!,"="&amp;KY298)</f>
        <v/>
      </c>
      <c r="NH298" s="1">
        <f>COUNTIFS(#REF!,LT298,#REF!,1,#REF!,"&gt;="&amp;MC298,#REF!,"&lt;="&amp;MB298,#REF!,"&lt;="&amp;ME298,#REF!,"&gt;="&amp;MF298,#REF!,"="&amp;KZ298,#REF!,"="&amp;LA298)</f>
        <v/>
      </c>
      <c r="NI298" s="1">
        <f>COUNTIFS(#REF!,LT298,#REF!,0,#REF!,"&gt;="&amp;MC298,#REF!,"&lt;="&amp;MB298,#REF!,"&lt;="&amp;ME298,#REF!,"&gt;="&amp;MF298,#REF!,"="&amp;KZ298,#REF!,"="&amp;LA298)</f>
        <v/>
      </c>
      <c r="NJ298" s="1">
        <f>COUNTIFS(#REF!,LT298,#REF!,1,#REF!,"&gt;="&amp;MI298,#REF!,"&lt;="&amp;MH298,#REF!,"&lt;="&amp;ME298,#REF!,"&gt;="&amp;MF298)</f>
        <v/>
      </c>
      <c r="NK298" s="1">
        <f>COUNTIFS(#REF!,LT298,#REF!,0,#REF!,"&gt;="&amp;MI298,#REF!,"&lt;="&amp;MH298,#REF!,"&lt;="&amp;ME298,#REF!,"&gt;="&amp;MF298)</f>
        <v/>
      </c>
      <c r="NL298" s="1">
        <f>COUNTIFS(#REF!,LT298,#REF!,1,#REF!,"&gt;="&amp;MI298,#REF!,"&lt;="&amp;MH298,#REF!,"="&amp;KZ298,#REF!,"="&amp;LA298,#REF!,"&lt;="&amp;ME298,#REF!,"&gt;="&amp;MF298)</f>
        <v/>
      </c>
      <c r="NM298" s="1">
        <f>COUNTIFS(#REF!,LT298,#REF!,0,#REF!,"&gt;="&amp;MI298,#REF!,"&lt;="&amp;MH298,#REF!,"="&amp;KZ298,#REF!,"="&amp;LA298,#REF!,"&lt;="&amp;ME298,#REF!,"&gt;="&amp;MF298)</f>
        <v/>
      </c>
      <c r="NN298" s="1">
        <f>COUNTIFS(#REF!,LT298,#REF!,1,#REF!,"&gt;="&amp;MC298,#REF!,"&lt;="&amp;MB298,#REF!,"&lt;="&amp;ME298,#REF!,"&gt;="&amp;MF298)</f>
        <v/>
      </c>
      <c r="NO298" s="1">
        <f>COUNTIFS(#REF!,LT298,#REF!,0,#REF!,"&gt;="&amp;MC298,#REF!,"&lt;="&amp;MB298,#REF!,"&lt;="&amp;ME298,#REF!,"&gt;="&amp;MF298)</f>
        <v/>
      </c>
      <c r="NP298" s="1">
        <f>COUNTIFS(#REF!,LT298,#REF!,1,#REF!,"&lt;="&amp;ME298,#REF!,"&gt;="&amp;MF298,#REF!,"="&amp;KV298,#REF!,"="&amp;KX298)</f>
        <v/>
      </c>
      <c r="NQ298" s="1">
        <f>COUNTIFS(#REF!,LT298,#REF!,0,#REF!,"&lt;="&amp;ME298,#REF!,"&gt;="&amp;MF298,#REF!,"="&amp;KV298,#REF!,"="&amp;KX298)</f>
        <v/>
      </c>
      <c r="NR298" s="1">
        <f>COUNTIFS(#REF!,LT298,#REF!,1,#REF!,"&lt;="&amp;ME298,#REF!,"&gt;="&amp;MF298,#REF!,"="&amp;KW298,#REF!,"="&amp;KY298)</f>
        <v/>
      </c>
      <c r="NS298" s="1">
        <f>COUNTIFS(#REF!,LT298,#REF!,0,#REF!,"&lt;="&amp;ME298,#REF!,"&gt;="&amp;MF298,#REF!,"="&amp;KW298,#REF!,"="&amp;KY298)</f>
        <v/>
      </c>
      <c r="NT298" s="1">
        <f>MP298+MR298+MT298+MV298+MX298+MZ298+NB298</f>
        <v/>
      </c>
      <c r="NU298" s="1">
        <f>MQ298+MS298+MU298+MW298+MY298+NA298+NC298</f>
        <v/>
      </c>
      <c r="NV298" s="1">
        <f>NT298+NU298</f>
        <v/>
      </c>
      <c r="NW298" s="33">
        <f>NT298/(NT298+NU298)</f>
        <v/>
      </c>
      <c r="NX298" s="3">
        <f>1/NW298</f>
        <v/>
      </c>
      <c r="NY298" s="1">
        <f>LH298</f>
        <v/>
      </c>
      <c r="NZ298" s="79">
        <f>(NW298*((NY298-1)*0.98))-((1-NW298)*1)</f>
        <v/>
      </c>
      <c r="OA298" s="34">
        <f>IF(LR298&lt;0.9,0,IF(AND(LR298&gt;1.1),0,1))</f>
        <v/>
      </c>
      <c r="OB298" s="34">
        <f>IF(LS298&lt;0.9,0,IF(AND(LS298&gt;1.1),0,1))</f>
        <v/>
      </c>
      <c r="OC298" s="32">
        <f>IF(NV298&gt;99,1,0)</f>
        <v/>
      </c>
      <c r="OD298" s="32">
        <f>IF(NZ298&gt;0.0799,1,0)</f>
        <v/>
      </c>
      <c r="OE298" s="32">
        <f>IF(NZ298&gt;OM298,1,0)</f>
        <v/>
      </c>
      <c r="OF298" s="32">
        <f>OC298+OD298+OE298+OA298+OB298</f>
        <v/>
      </c>
      <c r="OG298" s="1">
        <f>ND298+NF298+NH298+NJ298+NL298+NN298+NP298+NR298</f>
        <v/>
      </c>
      <c r="OH298" s="1">
        <f>NE298+NG298+NI298+NK298+NM298+NO298+NQ298+NS298</f>
        <v/>
      </c>
      <c r="OI298" s="1">
        <f>OG298+OH298</f>
        <v/>
      </c>
      <c r="OJ298" s="33">
        <f>OG298/(OG298+OH298)</f>
        <v/>
      </c>
      <c r="OK298" s="3">
        <f>1/OJ298</f>
        <v/>
      </c>
      <c r="OL298" s="1">
        <f>LI298</f>
        <v/>
      </c>
      <c r="OM298" s="79">
        <f>(OJ298*((OL298-1)*0.98))-((1-OJ298)*1)</f>
        <v/>
      </c>
      <c r="ON298" s="34">
        <f>IF(LR298&lt;0.9,0,IF(AND(LR298&gt;1.1),0,1))</f>
        <v/>
      </c>
      <c r="OO298" s="34">
        <f>IF(LS298&lt;0.9,0,IF(AND(LS298&gt;1.1),0,1))</f>
        <v/>
      </c>
      <c r="OP298" s="32">
        <f>IF(OI298&gt;99,1,0)</f>
        <v/>
      </c>
      <c r="OQ298" s="32">
        <f>IF(OM298&gt;0.0799,1,0)</f>
        <v/>
      </c>
      <c r="OR298" s="32">
        <f>IF(OM298&gt;OZ298,1,0)</f>
        <v/>
      </c>
      <c r="OS298" s="32">
        <f>OP298+OQ298+OR298+ON298+OO298</f>
        <v/>
      </c>
      <c r="OT298">
        <f>IF(OF298=5,"BackHome0-0",IF(AND(OS298=5),"BackAway0-0",""))</f>
        <v/>
      </c>
      <c r="OU298">
        <f>IF(OF298=5,KN298,IF(AND(OS298=5),KO298,""))</f>
        <v/>
      </c>
      <c r="OV298">
        <f>IF(OF298=5,"Match Odds",IF(AND(OS298=5),"Match Odds",""))</f>
        <v/>
      </c>
      <c r="OW298">
        <f>IF(OF298=5,KP298,IF(AND(OS298=5),KP298,""))</f>
        <v/>
      </c>
      <c r="OX298">
        <f>IF(OF298=5,"MATCH_ODDS",IF(AND(OS298=5),"MATCH_ODDS",""))</f>
        <v/>
      </c>
      <c r="OY298">
        <f>IF(OF298=5,"BACK",IF(AND(OS298=5),"BACK",""))</f>
        <v/>
      </c>
    </row>
    <row r="299" ht="16.5" customHeight="1" thickBot="1" thickTop="1">
      <c r="A299" s="2" t="n"/>
      <c r="KN299" s="1">
        <f>IF(INDEX(#REF!,MATCH('HT 0-0'!D299,#REF!,0))=INDEX(#REF!,MATCH('HT 0-0'!D299,#REF!,0)),INDEX(#REF!,MATCH('HT 0-0'!D299,#REF!,0)),"ERROR")</f>
        <v/>
      </c>
      <c r="KO299" s="1">
        <f>IF(INDEX(#REF!,MATCH('HT 0-0'!E299,#REF!,0))=INDEX(#REF!,MATCH('HT 0-0'!E299,#REF!,0)),INDEX(#REF!,MATCH('HT 0-0'!E299,#REF!,0)),"ERROR")</f>
        <v/>
      </c>
      <c r="KP299" s="1">
        <f>KN299&amp;" v "&amp;KO299</f>
        <v/>
      </c>
      <c r="KQ299">
        <f>B299&amp;"_"&amp;C299</f>
        <v/>
      </c>
      <c r="KR299" s="1">
        <f>IF((HW299/KK299)&lt;0.335,"G",IF((HW299/KK299)&gt;0.67,"R","A"))</f>
        <v/>
      </c>
      <c r="KS299" s="1">
        <f>IF((HX299/KK299)&lt;0.335,"G",IF((HX299/KK299)&gt;0.67,"R","A"))</f>
        <v/>
      </c>
      <c r="KT299" s="1">
        <f>IF((IH299/KK299)&lt;0.335,"G",IF((IH299/KK299)&gt;0.67,"R","A"))</f>
        <v/>
      </c>
      <c r="KU299" s="1">
        <f>IF((II299/KK299)&lt;0.335,"G",IF((II299/KK299)&gt;0.67,"R","A"))</f>
        <v/>
      </c>
      <c r="KV299" s="1">
        <f>IF((HZ299/KK299)&lt;0.335,"G",IF((HZ299/KK299)&gt;0.67,"R","A"))</f>
        <v/>
      </c>
      <c r="KW299" s="1">
        <f>IF((HY299/KK299)&lt;0.335,"G",IF((HY299/KK299)&gt;0.67,"R","A"))</f>
        <v/>
      </c>
      <c r="KX299" s="1">
        <f>IF((IK299/KK299)&lt;0.335,"G",IF((IK299/KK299)&gt;0.67,"R","A"))</f>
        <v/>
      </c>
      <c r="KY299" s="1">
        <f>IF((IJ299/KK299)&lt;0.335,"G",IF((IJ299/KK299)&gt;0.67,"R","A"))</f>
        <v/>
      </c>
      <c r="KZ299" s="1">
        <f>IF((HQ299/KK299)&lt;0.335,"G",IF((HQ299/KK299)&gt;0.67,"R","A"))</f>
        <v/>
      </c>
      <c r="LA299" s="1">
        <f>IF((IB299/KK299)&lt;0.335,"G",IF((IB299/KK299)&gt;0.67,"R","A"))</f>
        <v/>
      </c>
      <c r="LB299">
        <f>IF(LQ299="0-0",INDEX(Scrape!#REF!,MATCH('HT 0-0'!KP299,Scrape!$B:$B,0)),"")</f>
        <v/>
      </c>
      <c r="LC299">
        <f>IF(LQ299="0-0",INDEX(Scrape!$A:$A,MATCH('HT 0-0'!KP299,Scrape!$B:$B,0)),"")</f>
        <v/>
      </c>
      <c r="LD299">
        <f>IF(LQ299="0-0",INDEX(Scrape!$B:$B,MATCH('HT 0-0'!KP299,Scrape!$B:$B,0)),"")</f>
        <v/>
      </c>
      <c r="LE299">
        <f>IF(LQ299="0-0",INDEX(Scrape!$C:$C,MATCH('HT 0-0'!KP299,Scrape!$B:$B,0)),"")</f>
        <v/>
      </c>
      <c r="LF299">
        <f>IF(LQ299="0-0",INDEX(Scrape!$D:$D,MATCH('HT 0-0'!KP299,Scrape!$B:$B,0)),"")</f>
        <v/>
      </c>
      <c r="LG299">
        <f>IF(LQ299="0-0",INDEX(Scrape!$E:$E,MATCH('HT 0-0'!KP299,Scrape!$B:$B,0)),"")</f>
        <v/>
      </c>
      <c r="LH299">
        <f>IF(LQ299="0-0",INDEX(Scrape!$F:$F,MATCH('HT 0-0'!KP299,Scrape!$B:$B,0)),"")</f>
        <v/>
      </c>
      <c r="LI299">
        <f>IF(LQ299="0-0",INDEX(Scrape!$G:$G,MATCH('HT 0-0'!KP299,Scrape!$B:$B,0)),"")</f>
        <v/>
      </c>
      <c r="LJ299">
        <f>IF(LQ299="0-0",INDEX(Scrape!$H:$H,MATCH('HT 0-0'!KP299,Scrape!$B:$B,0)),"")</f>
        <v/>
      </c>
      <c r="LK299">
        <f>IF(LQ299="0-0",INDEX(Scrape!$I:$I,MATCH('HT 0-0'!KP299,Scrape!$B:$B,0)),"")</f>
        <v/>
      </c>
      <c r="LL299">
        <f>IF(LQ299="0-0",INDEX(Scrape!$J:$J,MATCH('HT 0-0'!KP299,Scrape!$B:$B,0)),"")</f>
        <v/>
      </c>
      <c r="LM299">
        <f>IF(LQ299="0-0",INDEX(Scrape!$K:$K,MATCH('HT 0-0'!KP299,Scrape!$B:$B,0)),"")</f>
        <v/>
      </c>
      <c r="LN299">
        <f>IF(LQ299="0-0",INDEX(Scrape!$L:$L,MATCH('HT 0-0'!KP299,Scrape!$B:$B,0)),"")</f>
        <v/>
      </c>
      <c r="LO299">
        <f>IF(LQ299="0-0",INDEX(Scrape!$M:$M,MATCH('HT 0-0'!KP299,Scrape!$B:$B,0)),"")</f>
        <v/>
      </c>
      <c r="LP299">
        <f>IF(LQ299="0-0",INDEX(Scrape!$N:$N,MATCH('HT 0-0'!KP299,Scrape!$B:$B,0)),"")</f>
        <v/>
      </c>
      <c r="LQ299">
        <f>INDEX(Scrape!$O:$O,MATCH('HT 0-0'!KP299,Scrape!$B:$B,0))</f>
        <v/>
      </c>
      <c r="LR299">
        <f>(1/LJ299)+(1/LI299)+(1/LH299)</f>
        <v/>
      </c>
      <c r="LS299">
        <f>(1/LG299)+(1/LF299)+(1/LE299)</f>
        <v/>
      </c>
      <c r="LT299" s="8">
        <f>IF(INDEX(#REF!,MATCH(KQ299,#REF!,0))=INDEX(#REF!,MATCH(KQ299,#REF!,0)),INDEX(#REF!,MATCH(KQ299,#REF!,0)),"ERROR")</f>
        <v/>
      </c>
      <c r="LU299" s="4">
        <f>IF(KR299="G",2,IF(KR299="R",0.5,IF(KR299="A",1)))</f>
        <v/>
      </c>
      <c r="LV299" s="4">
        <f>IF(KS299="G",0.5,IF(KS299="R",2,IF(KS299="A",1)))</f>
        <v/>
      </c>
      <c r="LW299" s="4">
        <f>IF(KT299="G",2,IF(KT299="R",0.5,IF(KT299="A",1)))</f>
        <v/>
      </c>
      <c r="LX299" s="4">
        <f>IF(KU299="G",0.5,IF(KU299="R",2,IF(KU299="A",1)))</f>
        <v/>
      </c>
      <c r="LY299" s="7">
        <f>(LK299*(LU299+LX299)+(LL299*(LU299+LX299)))</f>
        <v/>
      </c>
      <c r="LZ299" s="7">
        <f>(LN299*(LV299+LW299)+(LO299*(LV299+LW299)))</f>
        <v/>
      </c>
      <c r="MA299" s="11">
        <f>LY299-LZ299</f>
        <v/>
      </c>
      <c r="MB299" s="5">
        <f>MA299+2</f>
        <v/>
      </c>
      <c r="MC299" s="6">
        <f>MA299-2</f>
        <v/>
      </c>
      <c r="MD299" s="4">
        <f>LE299</f>
        <v/>
      </c>
      <c r="ME299" s="9">
        <f>IF(MD299=0,1000,MD299+0.75)</f>
        <v/>
      </c>
      <c r="MF299" s="10">
        <f>IF(MD299=0,0,MD299-0.75)</f>
        <v/>
      </c>
      <c r="MG299" s="4">
        <f>((LM299*(LU299+LX299))-((LP299*(LV299+LW299))))</f>
        <v/>
      </c>
      <c r="MH299" s="9">
        <f>MG299*1.2</f>
        <v/>
      </c>
      <c r="MI299" s="10">
        <f>MG299*0.8</f>
        <v/>
      </c>
      <c r="MJ299">
        <f>IFERROR(OT299,"")</f>
        <v/>
      </c>
      <c r="MK299">
        <f>IFERROR(OU299,"")</f>
        <v/>
      </c>
      <c r="ML299">
        <f>IFERROR(OV299,"")</f>
        <v/>
      </c>
      <c r="MM299">
        <f>IFERROR(OW299,"")</f>
        <v/>
      </c>
      <c r="MN299">
        <f>IFERROR(OX299,"")</f>
        <v/>
      </c>
      <c r="MO299">
        <f>IFERROR(OY299,"")</f>
        <v/>
      </c>
      <c r="MP299" s="1">
        <f>COUNTIFS(#REF!,LT299,#REF!,1,#REF!,"&gt;="&amp;MC299,#REF!,"&lt;="&amp;MB299,#REF!,"&lt;="&amp;ME299,#REF!,"&gt;="&amp;MF299,#REF!,"="&amp;KV299,#REF!,"="&amp;KX299)</f>
        <v/>
      </c>
      <c r="MQ299" s="1">
        <f>COUNTIFS(#REF!,LT299,#REF!,0,#REF!,"&gt;="&amp;MC299,#REF!,"&lt;="&amp;MB299,#REF!,"&lt;="&amp;ME299,#REF!,"&gt;="&amp;MF299,#REF!,"="&amp;KV299,#REF!,"="&amp;KX299)</f>
        <v/>
      </c>
      <c r="MR299" s="1">
        <f>COUNTIFS(#REF!,LT299,#REF!,1,#REF!,"&gt;="&amp;MC299,#REF!,"&lt;="&amp;MB299,#REF!,"&lt;="&amp;ME299,#REF!,"&gt;="&amp;MF299,#REF!,"="&amp;KW299,#REF!,"="&amp;KY299)</f>
        <v/>
      </c>
      <c r="MS299" s="1">
        <f>COUNTIFS(#REF!,LT299,#REF!,0,#REF!,"&gt;="&amp;MC299,#REF!,"&lt;="&amp;MB299,#REF!,"&lt;="&amp;ME299,#REF!,"&gt;="&amp;MF299,#REF!,"="&amp;KW299,#REF!,"="&amp;KY299)</f>
        <v/>
      </c>
      <c r="MT299" s="1">
        <f>COUNTIFS(#REF!,LT299,#REF!,1,#REF!,"&gt;="&amp;MI299,#REF!,"&lt;="&amp;MH299,#REF!,"&lt;="&amp;ME299,#REF!,"&gt;="&amp;MF299)</f>
        <v/>
      </c>
      <c r="MU299" s="1">
        <f>COUNTIFS(#REF!,LT299,#REF!,0,#REF!,"&gt;="&amp;MI299,#REF!,"&lt;="&amp;MH299,#REF!,"&lt;="&amp;ME299,#REF!,"&gt;="&amp;MF299)</f>
        <v/>
      </c>
      <c r="MV299" s="1">
        <f>COUNTIFS(#REF!,LT299,#REF!,1,#REF!,"&gt;="&amp;MI299,#REF!,"&lt;="&amp;MH299,#REF!,"="&amp;KZ299,#REF!,"="&amp;LA299,#REF!,"&lt;="&amp;ME299,#REF!,"&gt;="&amp;MF299)</f>
        <v/>
      </c>
      <c r="MW299" s="1">
        <f>COUNTIFS(#REF!,LT299,#REF!,0,#REF!,"&gt;="&amp;MI299,#REF!,"&lt;="&amp;MH299,#REF!,"="&amp;KZ299,#REF!,"="&amp;LA299,#REF!,"&lt;="&amp;ME299,#REF!,"&gt;="&amp;MF299)</f>
        <v/>
      </c>
      <c r="MX299" s="1">
        <f>COUNTIFS(#REF!,LT299,#REF!,1,#REF!,"&gt;="&amp;MC299,#REF!,"&lt;="&amp;MB299,#REF!,"&lt;="&amp;ME299,#REF!,"&gt;="&amp;MF299)</f>
        <v/>
      </c>
      <c r="MY299" s="1">
        <f>COUNTIFS(#REF!,LT299,#REF!,0,#REF!,"&gt;="&amp;MC299,#REF!,"&lt;="&amp;MB299,#REF!,"&lt;="&amp;ME299,#REF!,"&gt;="&amp;MF299)</f>
        <v/>
      </c>
      <c r="MZ299" s="1">
        <f>COUNTIFS(#REF!,LT299,#REF!,1,#REF!,"&lt;="&amp;ME299,#REF!,"&gt;="&amp;MF299,#REF!,"="&amp;KV299,#REF!,"="&amp;KX299)</f>
        <v/>
      </c>
      <c r="NA299" s="1">
        <f>COUNTIFS(#REF!,LT299,#REF!,0,#REF!,"&lt;="&amp;ME299,#REF!,"&gt;="&amp;MF299,#REF!,"="&amp;KV299,#REF!,"="&amp;KX299)</f>
        <v/>
      </c>
      <c r="NB299" s="1">
        <f>COUNTIFS(#REF!,LT299,#REF!,1,#REF!,"&lt;="&amp;ME299,#REF!,"&gt;="&amp;MF299,#REF!,"="&amp;KW299,#REF!,"="&amp;KY299)</f>
        <v/>
      </c>
      <c r="NC299" s="1">
        <f>COUNTIFS(#REF!,LT299,#REF!,0,#REF!,"&lt;="&amp;ME299,#REF!,"&gt;="&amp;MF299,#REF!,"="&amp;KW299,#REF!,"="&amp;KY299)</f>
        <v/>
      </c>
      <c r="ND299" s="1">
        <f>COUNTIFS(#REF!,LT299,#REF!,1,#REF!,"&gt;="&amp;MC299,#REF!,"&lt;="&amp;MB299,#REF!,"&lt;="&amp;ME299,#REF!,"&gt;="&amp;MF299,#REF!,"="&amp;KV299,#REF!,"="&amp;KX299)</f>
        <v/>
      </c>
      <c r="NE299" s="1">
        <f>COUNTIFS(#REF!,LT299,#REF!,0,#REF!,"&gt;="&amp;MC299,#REF!,"&lt;="&amp;MB299,#REF!,"&lt;="&amp;ME299,#REF!,"&gt;="&amp;MF299,#REF!,"="&amp;KV299,#REF!,"="&amp;KX299)</f>
        <v/>
      </c>
      <c r="NF299" s="1">
        <f>COUNTIFS(#REF!,LT299,#REF!,1,#REF!,"&gt;="&amp;MC299,#REF!,"&lt;="&amp;MB299,#REF!,"&lt;="&amp;ME299,#REF!,"&gt;="&amp;MF299,#REF!,"="&amp;KW299,#REF!,"="&amp;KY299)</f>
        <v/>
      </c>
      <c r="NG299" s="1">
        <f>COUNTIFS(#REF!,LT299,#REF!,0,#REF!,"&gt;="&amp;MC299,#REF!,"&lt;="&amp;MB299,#REF!,"&lt;="&amp;ME299,#REF!,"&gt;="&amp;MF299,#REF!,"="&amp;KW299,#REF!,"="&amp;KY299)</f>
        <v/>
      </c>
      <c r="NH299" s="1">
        <f>COUNTIFS(#REF!,LT299,#REF!,1,#REF!,"&gt;="&amp;MC299,#REF!,"&lt;="&amp;MB299,#REF!,"&lt;="&amp;ME299,#REF!,"&gt;="&amp;MF299,#REF!,"="&amp;KZ299,#REF!,"="&amp;LA299)</f>
        <v/>
      </c>
      <c r="NI299" s="1">
        <f>COUNTIFS(#REF!,LT299,#REF!,0,#REF!,"&gt;="&amp;MC299,#REF!,"&lt;="&amp;MB299,#REF!,"&lt;="&amp;ME299,#REF!,"&gt;="&amp;MF299,#REF!,"="&amp;KZ299,#REF!,"="&amp;LA299)</f>
        <v/>
      </c>
      <c r="NJ299" s="1">
        <f>COUNTIFS(#REF!,LT299,#REF!,1,#REF!,"&gt;="&amp;MI299,#REF!,"&lt;="&amp;MH299,#REF!,"&lt;="&amp;ME299,#REF!,"&gt;="&amp;MF299)</f>
        <v/>
      </c>
      <c r="NK299" s="1">
        <f>COUNTIFS(#REF!,LT299,#REF!,0,#REF!,"&gt;="&amp;MI299,#REF!,"&lt;="&amp;MH299,#REF!,"&lt;="&amp;ME299,#REF!,"&gt;="&amp;MF299)</f>
        <v/>
      </c>
      <c r="NL299" s="1">
        <f>COUNTIFS(#REF!,LT299,#REF!,1,#REF!,"&gt;="&amp;MI299,#REF!,"&lt;="&amp;MH299,#REF!,"="&amp;KZ299,#REF!,"="&amp;LA299,#REF!,"&lt;="&amp;ME299,#REF!,"&gt;="&amp;MF299)</f>
        <v/>
      </c>
      <c r="NM299" s="1">
        <f>COUNTIFS(#REF!,LT299,#REF!,0,#REF!,"&gt;="&amp;MI299,#REF!,"&lt;="&amp;MH299,#REF!,"="&amp;KZ299,#REF!,"="&amp;LA299,#REF!,"&lt;="&amp;ME299,#REF!,"&gt;="&amp;MF299)</f>
        <v/>
      </c>
      <c r="NN299" s="1">
        <f>COUNTIFS(#REF!,LT299,#REF!,1,#REF!,"&gt;="&amp;MC299,#REF!,"&lt;="&amp;MB299,#REF!,"&lt;="&amp;ME299,#REF!,"&gt;="&amp;MF299)</f>
        <v/>
      </c>
      <c r="NO299" s="1">
        <f>COUNTIFS(#REF!,LT299,#REF!,0,#REF!,"&gt;="&amp;MC299,#REF!,"&lt;="&amp;MB299,#REF!,"&lt;="&amp;ME299,#REF!,"&gt;="&amp;MF299)</f>
        <v/>
      </c>
      <c r="NP299" s="1">
        <f>COUNTIFS(#REF!,LT299,#REF!,1,#REF!,"&lt;="&amp;ME299,#REF!,"&gt;="&amp;MF299,#REF!,"="&amp;KV299,#REF!,"="&amp;KX299)</f>
        <v/>
      </c>
      <c r="NQ299" s="1">
        <f>COUNTIFS(#REF!,LT299,#REF!,0,#REF!,"&lt;="&amp;ME299,#REF!,"&gt;="&amp;MF299,#REF!,"="&amp;KV299,#REF!,"="&amp;KX299)</f>
        <v/>
      </c>
      <c r="NR299" s="1">
        <f>COUNTIFS(#REF!,LT299,#REF!,1,#REF!,"&lt;="&amp;ME299,#REF!,"&gt;="&amp;MF299,#REF!,"="&amp;KW299,#REF!,"="&amp;KY299)</f>
        <v/>
      </c>
      <c r="NS299" s="1">
        <f>COUNTIFS(#REF!,LT299,#REF!,0,#REF!,"&lt;="&amp;ME299,#REF!,"&gt;="&amp;MF299,#REF!,"="&amp;KW299,#REF!,"="&amp;KY299)</f>
        <v/>
      </c>
      <c r="NT299" s="1">
        <f>MP299+MR299+MT299+MV299+MX299+MZ299+NB299</f>
        <v/>
      </c>
      <c r="NU299" s="1">
        <f>MQ299+MS299+MU299+MW299+MY299+NA299+NC299</f>
        <v/>
      </c>
      <c r="NV299" s="1">
        <f>NT299+NU299</f>
        <v/>
      </c>
      <c r="NW299" s="33">
        <f>NT299/(NT299+NU299)</f>
        <v/>
      </c>
      <c r="NX299" s="3">
        <f>1/NW299</f>
        <v/>
      </c>
      <c r="NY299" s="1">
        <f>LH299</f>
        <v/>
      </c>
      <c r="NZ299" s="79">
        <f>(NW299*((NY299-1)*0.98))-((1-NW299)*1)</f>
        <v/>
      </c>
      <c r="OA299" s="34">
        <f>IF(LR299&lt;0.9,0,IF(AND(LR299&gt;1.1),0,1))</f>
        <v/>
      </c>
      <c r="OB299" s="34">
        <f>IF(LS299&lt;0.9,0,IF(AND(LS299&gt;1.1),0,1))</f>
        <v/>
      </c>
      <c r="OC299" s="32">
        <f>IF(NV299&gt;99,1,0)</f>
        <v/>
      </c>
      <c r="OD299" s="32">
        <f>IF(NZ299&gt;0.0799,1,0)</f>
        <v/>
      </c>
      <c r="OE299" s="32">
        <f>IF(NZ299&gt;OM299,1,0)</f>
        <v/>
      </c>
      <c r="OF299" s="32">
        <f>OC299+OD299+OE299+OA299+OB299</f>
        <v/>
      </c>
      <c r="OG299" s="1">
        <f>ND299+NF299+NH299+NJ299+NL299+NN299+NP299+NR299</f>
        <v/>
      </c>
      <c r="OH299" s="1">
        <f>NE299+NG299+NI299+NK299+NM299+NO299+NQ299+NS299</f>
        <v/>
      </c>
      <c r="OI299" s="1">
        <f>OG299+OH299</f>
        <v/>
      </c>
      <c r="OJ299" s="33">
        <f>OG299/(OG299+OH299)</f>
        <v/>
      </c>
      <c r="OK299" s="3">
        <f>1/OJ299</f>
        <v/>
      </c>
      <c r="OL299" s="1">
        <f>LI299</f>
        <v/>
      </c>
      <c r="OM299" s="79">
        <f>(OJ299*((OL299-1)*0.98))-((1-OJ299)*1)</f>
        <v/>
      </c>
      <c r="ON299" s="34">
        <f>IF(LR299&lt;0.9,0,IF(AND(LR299&gt;1.1),0,1))</f>
        <v/>
      </c>
      <c r="OO299" s="34">
        <f>IF(LS299&lt;0.9,0,IF(AND(LS299&gt;1.1),0,1))</f>
        <v/>
      </c>
      <c r="OP299" s="32">
        <f>IF(OI299&gt;99,1,0)</f>
        <v/>
      </c>
      <c r="OQ299" s="32">
        <f>IF(OM299&gt;0.0799,1,0)</f>
        <v/>
      </c>
      <c r="OR299" s="32">
        <f>IF(OM299&gt;OZ299,1,0)</f>
        <v/>
      </c>
      <c r="OS299" s="32">
        <f>OP299+OQ299+OR299+ON299+OO299</f>
        <v/>
      </c>
      <c r="OT299">
        <f>IF(OF299=5,"BackHome0-0",IF(AND(OS299=5),"BackAway0-0",""))</f>
        <v/>
      </c>
      <c r="OU299">
        <f>IF(OF299=5,KN299,IF(AND(OS299=5),KO299,""))</f>
        <v/>
      </c>
      <c r="OV299">
        <f>IF(OF299=5,"Match Odds",IF(AND(OS299=5),"Match Odds",""))</f>
        <v/>
      </c>
      <c r="OW299">
        <f>IF(OF299=5,KP299,IF(AND(OS299=5),KP299,""))</f>
        <v/>
      </c>
      <c r="OX299">
        <f>IF(OF299=5,"MATCH_ODDS",IF(AND(OS299=5),"MATCH_ODDS",""))</f>
        <v/>
      </c>
      <c r="OY299">
        <f>IF(OF299=5,"BACK",IF(AND(OS299=5),"BACK",""))</f>
        <v/>
      </c>
    </row>
    <row r="300" ht="16.5" customHeight="1" thickBot="1" thickTop="1">
      <c r="A300" s="2" t="n"/>
      <c r="KN300" s="1">
        <f>IF(INDEX(#REF!,MATCH('HT 0-0'!D300,#REF!,0))=INDEX(#REF!,MATCH('HT 0-0'!D300,#REF!,0)),INDEX(#REF!,MATCH('HT 0-0'!D300,#REF!,0)),"ERROR")</f>
        <v/>
      </c>
      <c r="KO300" s="1">
        <f>IF(INDEX(#REF!,MATCH('HT 0-0'!E300,#REF!,0))=INDEX(#REF!,MATCH('HT 0-0'!E300,#REF!,0)),INDEX(#REF!,MATCH('HT 0-0'!E300,#REF!,0)),"ERROR")</f>
        <v/>
      </c>
      <c r="KP300" s="1">
        <f>KN300&amp;" v "&amp;KO300</f>
        <v/>
      </c>
      <c r="KQ300">
        <f>B300&amp;"_"&amp;C300</f>
        <v/>
      </c>
      <c r="KR300" s="1">
        <f>IF((HW300/KK300)&lt;0.335,"G",IF((HW300/KK300)&gt;0.67,"R","A"))</f>
        <v/>
      </c>
      <c r="KS300" s="1">
        <f>IF((HX300/KK300)&lt;0.335,"G",IF((HX300/KK300)&gt;0.67,"R","A"))</f>
        <v/>
      </c>
      <c r="KT300" s="1">
        <f>IF((IH300/KK300)&lt;0.335,"G",IF((IH300/KK300)&gt;0.67,"R","A"))</f>
        <v/>
      </c>
      <c r="KU300" s="1">
        <f>IF((II300/KK300)&lt;0.335,"G",IF((II300/KK300)&gt;0.67,"R","A"))</f>
        <v/>
      </c>
      <c r="KV300" s="1">
        <f>IF((HZ300/KK300)&lt;0.335,"G",IF((HZ300/KK300)&gt;0.67,"R","A"))</f>
        <v/>
      </c>
      <c r="KW300" s="1">
        <f>IF((HY300/KK300)&lt;0.335,"G",IF((HY300/KK300)&gt;0.67,"R","A"))</f>
        <v/>
      </c>
      <c r="KX300" s="1">
        <f>IF((IK300/KK300)&lt;0.335,"G",IF((IK300/KK300)&gt;0.67,"R","A"))</f>
        <v/>
      </c>
      <c r="KY300" s="1">
        <f>IF((IJ300/KK300)&lt;0.335,"G",IF((IJ300/KK300)&gt;0.67,"R","A"))</f>
        <v/>
      </c>
      <c r="KZ300" s="1">
        <f>IF((HQ300/KK300)&lt;0.335,"G",IF((HQ300/KK300)&gt;0.67,"R","A"))</f>
        <v/>
      </c>
      <c r="LA300" s="1">
        <f>IF((IB300/KK300)&lt;0.335,"G",IF((IB300/KK300)&gt;0.67,"R","A"))</f>
        <v/>
      </c>
      <c r="LB300">
        <f>IF(LQ300="0-0",INDEX(Scrape!#REF!,MATCH('HT 0-0'!KP300,Scrape!$B:$B,0)),"")</f>
        <v/>
      </c>
      <c r="LC300">
        <f>IF(LQ300="0-0",INDEX(Scrape!$A:$A,MATCH('HT 0-0'!KP300,Scrape!$B:$B,0)),"")</f>
        <v/>
      </c>
      <c r="LD300">
        <f>IF(LQ300="0-0",INDEX(Scrape!$B:$B,MATCH('HT 0-0'!KP300,Scrape!$B:$B,0)),"")</f>
        <v/>
      </c>
      <c r="LE300">
        <f>IF(LQ300="0-0",INDEX(Scrape!$C:$C,MATCH('HT 0-0'!KP300,Scrape!$B:$B,0)),"")</f>
        <v/>
      </c>
      <c r="LF300">
        <f>IF(LQ300="0-0",INDEX(Scrape!$D:$D,MATCH('HT 0-0'!KP300,Scrape!$B:$B,0)),"")</f>
        <v/>
      </c>
      <c r="LG300">
        <f>IF(LQ300="0-0",INDEX(Scrape!$E:$E,MATCH('HT 0-0'!KP300,Scrape!$B:$B,0)),"")</f>
        <v/>
      </c>
      <c r="LH300">
        <f>IF(LQ300="0-0",INDEX(Scrape!$F:$F,MATCH('HT 0-0'!KP300,Scrape!$B:$B,0)),"")</f>
        <v/>
      </c>
      <c r="LI300">
        <f>IF(LQ300="0-0",INDEX(Scrape!$G:$G,MATCH('HT 0-0'!KP300,Scrape!$B:$B,0)),"")</f>
        <v/>
      </c>
      <c r="LJ300">
        <f>IF(LQ300="0-0",INDEX(Scrape!$H:$H,MATCH('HT 0-0'!KP300,Scrape!$B:$B,0)),"")</f>
        <v/>
      </c>
      <c r="LK300">
        <f>IF(LQ300="0-0",INDEX(Scrape!$I:$I,MATCH('HT 0-0'!KP300,Scrape!$B:$B,0)),"")</f>
        <v/>
      </c>
      <c r="LL300">
        <f>IF(LQ300="0-0",INDEX(Scrape!$J:$J,MATCH('HT 0-0'!KP300,Scrape!$B:$B,0)),"")</f>
        <v/>
      </c>
      <c r="LM300">
        <f>IF(LQ300="0-0",INDEX(Scrape!$K:$K,MATCH('HT 0-0'!KP300,Scrape!$B:$B,0)),"")</f>
        <v/>
      </c>
      <c r="LN300">
        <f>IF(LQ300="0-0",INDEX(Scrape!$L:$L,MATCH('HT 0-0'!KP300,Scrape!$B:$B,0)),"")</f>
        <v/>
      </c>
      <c r="LO300">
        <f>IF(LQ300="0-0",INDEX(Scrape!$M:$M,MATCH('HT 0-0'!KP300,Scrape!$B:$B,0)),"")</f>
        <v/>
      </c>
      <c r="LP300">
        <f>IF(LQ300="0-0",INDEX(Scrape!$N:$N,MATCH('HT 0-0'!KP300,Scrape!$B:$B,0)),"")</f>
        <v/>
      </c>
      <c r="LQ300">
        <f>INDEX(Scrape!$O:$O,MATCH('HT 0-0'!KP300,Scrape!$B:$B,0))</f>
        <v/>
      </c>
      <c r="LR300">
        <f>(1/LJ300)+(1/LI300)+(1/LH300)</f>
        <v/>
      </c>
      <c r="LS300">
        <f>(1/LG300)+(1/LF300)+(1/LE300)</f>
        <v/>
      </c>
      <c r="LT300" s="8">
        <f>IF(INDEX(#REF!,MATCH(KQ300,#REF!,0))=INDEX(#REF!,MATCH(KQ300,#REF!,0)),INDEX(#REF!,MATCH(KQ300,#REF!,0)),"ERROR")</f>
        <v/>
      </c>
      <c r="LU300" s="4">
        <f>IF(KR300="G",2,IF(KR300="R",0.5,IF(KR300="A",1)))</f>
        <v/>
      </c>
      <c r="LV300" s="4">
        <f>IF(KS300="G",0.5,IF(KS300="R",2,IF(KS300="A",1)))</f>
        <v/>
      </c>
      <c r="LW300" s="4">
        <f>IF(KT300="G",2,IF(KT300="R",0.5,IF(KT300="A",1)))</f>
        <v/>
      </c>
      <c r="LX300" s="4">
        <f>IF(KU300="G",0.5,IF(KU300="R",2,IF(KU300="A",1)))</f>
        <v/>
      </c>
      <c r="LY300" s="7">
        <f>(LK300*(LU300+LX300)+(LL300*(LU300+LX300)))</f>
        <v/>
      </c>
      <c r="LZ300" s="7">
        <f>(LN300*(LV300+LW300)+(LO300*(LV300+LW300)))</f>
        <v/>
      </c>
      <c r="MA300" s="11">
        <f>LY300-LZ300</f>
        <v/>
      </c>
      <c r="MB300" s="5">
        <f>MA300+2</f>
        <v/>
      </c>
      <c r="MC300" s="6">
        <f>MA300-2</f>
        <v/>
      </c>
      <c r="MD300" s="4">
        <f>LE300</f>
        <v/>
      </c>
      <c r="ME300" s="9">
        <f>IF(MD300=0,1000,MD300+0.75)</f>
        <v/>
      </c>
      <c r="MF300" s="10">
        <f>IF(MD300=0,0,MD300-0.75)</f>
        <v/>
      </c>
      <c r="MG300" s="4">
        <f>((LM300*(LU300+LX300))-((LP300*(LV300+LW300))))</f>
        <v/>
      </c>
      <c r="MH300" s="9">
        <f>MG300*1.2</f>
        <v/>
      </c>
      <c r="MI300" s="10">
        <f>MG300*0.8</f>
        <v/>
      </c>
      <c r="MJ300">
        <f>IFERROR(OT300,"")</f>
        <v/>
      </c>
      <c r="MK300">
        <f>IFERROR(OU300,"")</f>
        <v/>
      </c>
      <c r="ML300">
        <f>IFERROR(OV300,"")</f>
        <v/>
      </c>
      <c r="MM300">
        <f>IFERROR(OW300,"")</f>
        <v/>
      </c>
      <c r="MN300">
        <f>IFERROR(OX300,"")</f>
        <v/>
      </c>
      <c r="MO300">
        <f>IFERROR(OY300,"")</f>
        <v/>
      </c>
      <c r="MP300" s="1">
        <f>COUNTIFS(#REF!,LT300,#REF!,1,#REF!,"&gt;="&amp;MC300,#REF!,"&lt;="&amp;MB300,#REF!,"&lt;="&amp;ME300,#REF!,"&gt;="&amp;MF300,#REF!,"="&amp;KV300,#REF!,"="&amp;KX300)</f>
        <v/>
      </c>
      <c r="MQ300" s="1">
        <f>COUNTIFS(#REF!,LT300,#REF!,0,#REF!,"&gt;="&amp;MC300,#REF!,"&lt;="&amp;MB300,#REF!,"&lt;="&amp;ME300,#REF!,"&gt;="&amp;MF300,#REF!,"="&amp;KV300,#REF!,"="&amp;KX300)</f>
        <v/>
      </c>
      <c r="MR300" s="1">
        <f>COUNTIFS(#REF!,LT300,#REF!,1,#REF!,"&gt;="&amp;MC300,#REF!,"&lt;="&amp;MB300,#REF!,"&lt;="&amp;ME300,#REF!,"&gt;="&amp;MF300,#REF!,"="&amp;KW300,#REF!,"="&amp;KY300)</f>
        <v/>
      </c>
      <c r="MS300" s="1">
        <f>COUNTIFS(#REF!,LT300,#REF!,0,#REF!,"&gt;="&amp;MC300,#REF!,"&lt;="&amp;MB300,#REF!,"&lt;="&amp;ME300,#REF!,"&gt;="&amp;MF300,#REF!,"="&amp;KW300,#REF!,"="&amp;KY300)</f>
        <v/>
      </c>
      <c r="MT300" s="1">
        <f>COUNTIFS(#REF!,LT300,#REF!,1,#REF!,"&gt;="&amp;MI300,#REF!,"&lt;="&amp;MH300,#REF!,"&lt;="&amp;ME300,#REF!,"&gt;="&amp;MF300)</f>
        <v/>
      </c>
      <c r="MU300" s="1">
        <f>COUNTIFS(#REF!,LT300,#REF!,0,#REF!,"&gt;="&amp;MI300,#REF!,"&lt;="&amp;MH300,#REF!,"&lt;="&amp;ME300,#REF!,"&gt;="&amp;MF300)</f>
        <v/>
      </c>
      <c r="MV300" s="1">
        <f>COUNTIFS(#REF!,LT300,#REF!,1,#REF!,"&gt;="&amp;MI300,#REF!,"&lt;="&amp;MH300,#REF!,"="&amp;KZ300,#REF!,"="&amp;LA300,#REF!,"&lt;="&amp;ME300,#REF!,"&gt;="&amp;MF300)</f>
        <v/>
      </c>
      <c r="MW300" s="1">
        <f>COUNTIFS(#REF!,LT300,#REF!,0,#REF!,"&gt;="&amp;MI300,#REF!,"&lt;="&amp;MH300,#REF!,"="&amp;KZ300,#REF!,"="&amp;LA300,#REF!,"&lt;="&amp;ME300,#REF!,"&gt;="&amp;MF300)</f>
        <v/>
      </c>
      <c r="MX300" s="1">
        <f>COUNTIFS(#REF!,LT300,#REF!,1,#REF!,"&gt;="&amp;MC300,#REF!,"&lt;="&amp;MB300,#REF!,"&lt;="&amp;ME300,#REF!,"&gt;="&amp;MF300)</f>
        <v/>
      </c>
      <c r="MY300" s="1">
        <f>COUNTIFS(#REF!,LT300,#REF!,0,#REF!,"&gt;="&amp;MC300,#REF!,"&lt;="&amp;MB300,#REF!,"&lt;="&amp;ME300,#REF!,"&gt;="&amp;MF300)</f>
        <v/>
      </c>
      <c r="MZ300" s="1">
        <f>COUNTIFS(#REF!,LT300,#REF!,1,#REF!,"&lt;="&amp;ME300,#REF!,"&gt;="&amp;MF300,#REF!,"="&amp;KV300,#REF!,"="&amp;KX300)</f>
        <v/>
      </c>
      <c r="NA300" s="1">
        <f>COUNTIFS(#REF!,LT300,#REF!,0,#REF!,"&lt;="&amp;ME300,#REF!,"&gt;="&amp;MF300,#REF!,"="&amp;KV300,#REF!,"="&amp;KX300)</f>
        <v/>
      </c>
      <c r="NB300" s="1">
        <f>COUNTIFS(#REF!,LT300,#REF!,1,#REF!,"&lt;="&amp;ME300,#REF!,"&gt;="&amp;MF300,#REF!,"="&amp;KW300,#REF!,"="&amp;KY300)</f>
        <v/>
      </c>
      <c r="NC300" s="1">
        <f>COUNTIFS(#REF!,LT300,#REF!,0,#REF!,"&lt;="&amp;ME300,#REF!,"&gt;="&amp;MF300,#REF!,"="&amp;KW300,#REF!,"="&amp;KY300)</f>
        <v/>
      </c>
      <c r="ND300" s="1">
        <f>COUNTIFS(#REF!,LT300,#REF!,1,#REF!,"&gt;="&amp;MC300,#REF!,"&lt;="&amp;MB300,#REF!,"&lt;="&amp;ME300,#REF!,"&gt;="&amp;MF300,#REF!,"="&amp;KV300,#REF!,"="&amp;KX300)</f>
        <v/>
      </c>
      <c r="NE300" s="1">
        <f>COUNTIFS(#REF!,LT300,#REF!,0,#REF!,"&gt;="&amp;MC300,#REF!,"&lt;="&amp;MB300,#REF!,"&lt;="&amp;ME300,#REF!,"&gt;="&amp;MF300,#REF!,"="&amp;KV300,#REF!,"="&amp;KX300)</f>
        <v/>
      </c>
      <c r="NF300" s="1">
        <f>COUNTIFS(#REF!,LT300,#REF!,1,#REF!,"&gt;="&amp;MC300,#REF!,"&lt;="&amp;MB300,#REF!,"&lt;="&amp;ME300,#REF!,"&gt;="&amp;MF300,#REF!,"="&amp;KW300,#REF!,"="&amp;KY300)</f>
        <v/>
      </c>
      <c r="NG300" s="1">
        <f>COUNTIFS(#REF!,LT300,#REF!,0,#REF!,"&gt;="&amp;MC300,#REF!,"&lt;="&amp;MB300,#REF!,"&lt;="&amp;ME300,#REF!,"&gt;="&amp;MF300,#REF!,"="&amp;KW300,#REF!,"="&amp;KY300)</f>
        <v/>
      </c>
      <c r="NH300" s="1">
        <f>COUNTIFS(#REF!,LT300,#REF!,1,#REF!,"&gt;="&amp;MC300,#REF!,"&lt;="&amp;MB300,#REF!,"&lt;="&amp;ME300,#REF!,"&gt;="&amp;MF300,#REF!,"="&amp;KZ300,#REF!,"="&amp;LA300)</f>
        <v/>
      </c>
      <c r="NI300" s="1">
        <f>COUNTIFS(#REF!,LT300,#REF!,0,#REF!,"&gt;="&amp;MC300,#REF!,"&lt;="&amp;MB300,#REF!,"&lt;="&amp;ME300,#REF!,"&gt;="&amp;MF300,#REF!,"="&amp;KZ300,#REF!,"="&amp;LA300)</f>
        <v/>
      </c>
      <c r="NJ300" s="1">
        <f>COUNTIFS(#REF!,LT300,#REF!,1,#REF!,"&gt;="&amp;MI300,#REF!,"&lt;="&amp;MH300,#REF!,"&lt;="&amp;ME300,#REF!,"&gt;="&amp;MF300)</f>
        <v/>
      </c>
      <c r="NK300" s="1">
        <f>COUNTIFS(#REF!,LT300,#REF!,0,#REF!,"&gt;="&amp;MI300,#REF!,"&lt;="&amp;MH300,#REF!,"&lt;="&amp;ME300,#REF!,"&gt;="&amp;MF300)</f>
        <v/>
      </c>
      <c r="NL300" s="1">
        <f>COUNTIFS(#REF!,LT300,#REF!,1,#REF!,"&gt;="&amp;MI300,#REF!,"&lt;="&amp;MH300,#REF!,"="&amp;KZ300,#REF!,"="&amp;LA300,#REF!,"&lt;="&amp;ME300,#REF!,"&gt;="&amp;MF300)</f>
        <v/>
      </c>
      <c r="NM300" s="1">
        <f>COUNTIFS(#REF!,LT300,#REF!,0,#REF!,"&gt;="&amp;MI300,#REF!,"&lt;="&amp;MH300,#REF!,"="&amp;KZ300,#REF!,"="&amp;LA300,#REF!,"&lt;="&amp;ME300,#REF!,"&gt;="&amp;MF300)</f>
        <v/>
      </c>
      <c r="NN300" s="1">
        <f>COUNTIFS(#REF!,LT300,#REF!,1,#REF!,"&gt;="&amp;MC300,#REF!,"&lt;="&amp;MB300,#REF!,"&lt;="&amp;ME300,#REF!,"&gt;="&amp;MF300)</f>
        <v/>
      </c>
      <c r="NO300" s="1">
        <f>COUNTIFS(#REF!,LT300,#REF!,0,#REF!,"&gt;="&amp;MC300,#REF!,"&lt;="&amp;MB300,#REF!,"&lt;="&amp;ME300,#REF!,"&gt;="&amp;MF300)</f>
        <v/>
      </c>
      <c r="NP300" s="1">
        <f>COUNTIFS(#REF!,LT300,#REF!,1,#REF!,"&lt;="&amp;ME300,#REF!,"&gt;="&amp;MF300,#REF!,"="&amp;KV300,#REF!,"="&amp;KX300)</f>
        <v/>
      </c>
      <c r="NQ300" s="1">
        <f>COUNTIFS(#REF!,LT300,#REF!,0,#REF!,"&lt;="&amp;ME300,#REF!,"&gt;="&amp;MF300,#REF!,"="&amp;KV300,#REF!,"="&amp;KX300)</f>
        <v/>
      </c>
      <c r="NR300" s="1">
        <f>COUNTIFS(#REF!,LT300,#REF!,1,#REF!,"&lt;="&amp;ME300,#REF!,"&gt;="&amp;MF300,#REF!,"="&amp;KW300,#REF!,"="&amp;KY300)</f>
        <v/>
      </c>
      <c r="NS300" s="1">
        <f>COUNTIFS(#REF!,LT300,#REF!,0,#REF!,"&lt;="&amp;ME300,#REF!,"&gt;="&amp;MF300,#REF!,"="&amp;KW300,#REF!,"="&amp;KY300)</f>
        <v/>
      </c>
      <c r="NT300" s="1">
        <f>MP300+MR300+MT300+MV300+MX300+MZ300+NB300</f>
        <v/>
      </c>
      <c r="NU300" s="1">
        <f>MQ300+MS300+MU300+MW300+MY300+NA300+NC300</f>
        <v/>
      </c>
      <c r="NV300" s="1">
        <f>NT300+NU300</f>
        <v/>
      </c>
      <c r="NW300" s="33">
        <f>NT300/(NT300+NU300)</f>
        <v/>
      </c>
      <c r="NX300" s="3">
        <f>1/NW300</f>
        <v/>
      </c>
      <c r="NY300" s="1">
        <f>LH300</f>
        <v/>
      </c>
      <c r="NZ300" s="79">
        <f>(NW300*((NY300-1)*0.98))-((1-NW300)*1)</f>
        <v/>
      </c>
      <c r="OA300" s="34">
        <f>IF(LR300&lt;0.9,0,IF(AND(LR300&gt;1.1),0,1))</f>
        <v/>
      </c>
      <c r="OB300" s="34">
        <f>IF(LS300&lt;0.9,0,IF(AND(LS300&gt;1.1),0,1))</f>
        <v/>
      </c>
      <c r="OC300" s="32">
        <f>IF(NV300&gt;99,1,0)</f>
        <v/>
      </c>
      <c r="OD300" s="32">
        <f>IF(NZ300&gt;0.0799,1,0)</f>
        <v/>
      </c>
      <c r="OE300" s="32">
        <f>IF(NZ300&gt;OM300,1,0)</f>
        <v/>
      </c>
      <c r="OF300" s="32">
        <f>OC300+OD300+OE300+OA300+OB300</f>
        <v/>
      </c>
      <c r="OG300" s="1">
        <f>ND300+NF300+NH300+NJ300+NL300+NN300+NP300+NR300</f>
        <v/>
      </c>
      <c r="OH300" s="1">
        <f>NE300+NG300+NI300+NK300+NM300+NO300+NQ300+NS300</f>
        <v/>
      </c>
      <c r="OI300" s="1">
        <f>OG300+OH300</f>
        <v/>
      </c>
      <c r="OJ300" s="33">
        <f>OG300/(OG300+OH300)</f>
        <v/>
      </c>
      <c r="OK300" s="3">
        <f>1/OJ300</f>
        <v/>
      </c>
      <c r="OL300" s="1">
        <f>LI300</f>
        <v/>
      </c>
      <c r="OM300" s="79">
        <f>(OJ300*((OL300-1)*0.98))-((1-OJ300)*1)</f>
        <v/>
      </c>
      <c r="ON300" s="34">
        <f>IF(LR300&lt;0.9,0,IF(AND(LR300&gt;1.1),0,1))</f>
        <v/>
      </c>
      <c r="OO300" s="34">
        <f>IF(LS300&lt;0.9,0,IF(AND(LS300&gt;1.1),0,1))</f>
        <v/>
      </c>
      <c r="OP300" s="32">
        <f>IF(OI300&gt;99,1,0)</f>
        <v/>
      </c>
      <c r="OQ300" s="32">
        <f>IF(OM300&gt;0.0799,1,0)</f>
        <v/>
      </c>
      <c r="OR300" s="32">
        <f>IF(OM300&gt;OZ300,1,0)</f>
        <v/>
      </c>
      <c r="OS300" s="32">
        <f>OP300+OQ300+OR300+ON300+OO300</f>
        <v/>
      </c>
      <c r="OT300">
        <f>IF(OF300=5,"BackHome0-0",IF(AND(OS300=5),"BackAway0-0",""))</f>
        <v/>
      </c>
      <c r="OU300">
        <f>IF(OF300=5,KN300,IF(AND(OS300=5),KO300,""))</f>
        <v/>
      </c>
      <c r="OV300">
        <f>IF(OF300=5,"Match Odds",IF(AND(OS300=5),"Match Odds",""))</f>
        <v/>
      </c>
      <c r="OW300">
        <f>IF(OF300=5,KP300,IF(AND(OS300=5),KP300,""))</f>
        <v/>
      </c>
      <c r="OX300">
        <f>IF(OF300=5,"MATCH_ODDS",IF(AND(OS300=5),"MATCH_ODDS",""))</f>
        <v/>
      </c>
      <c r="OY300">
        <f>IF(OF300=5,"BACK",IF(AND(OS300=5),"BACK",""))</f>
        <v/>
      </c>
    </row>
    <row r="301" ht="16.5" customHeight="1" thickBot="1" thickTop="1">
      <c r="A301" s="2" t="n"/>
      <c r="KN301" s="1">
        <f>IF(INDEX(#REF!,MATCH('HT 0-0'!D301,#REF!,0))=INDEX(#REF!,MATCH('HT 0-0'!D301,#REF!,0)),INDEX(#REF!,MATCH('HT 0-0'!D301,#REF!,0)),"ERROR")</f>
        <v/>
      </c>
      <c r="KO301" s="1">
        <f>IF(INDEX(#REF!,MATCH('HT 0-0'!E301,#REF!,0))=INDEX(#REF!,MATCH('HT 0-0'!E301,#REF!,0)),INDEX(#REF!,MATCH('HT 0-0'!E301,#REF!,0)),"ERROR")</f>
        <v/>
      </c>
      <c r="KP301" s="1">
        <f>KN301&amp;" v "&amp;KO301</f>
        <v/>
      </c>
      <c r="KQ301">
        <f>B301&amp;"_"&amp;C301</f>
        <v/>
      </c>
      <c r="KR301" s="1">
        <f>IF((HW301/KK301)&lt;0.335,"G",IF((HW301/KK301)&gt;0.67,"R","A"))</f>
        <v/>
      </c>
      <c r="KS301" s="1">
        <f>IF((HX301/KK301)&lt;0.335,"G",IF((HX301/KK301)&gt;0.67,"R","A"))</f>
        <v/>
      </c>
      <c r="KT301" s="1">
        <f>IF((IH301/KK301)&lt;0.335,"G",IF((IH301/KK301)&gt;0.67,"R","A"))</f>
        <v/>
      </c>
      <c r="KU301" s="1">
        <f>IF((II301/KK301)&lt;0.335,"G",IF((II301/KK301)&gt;0.67,"R","A"))</f>
        <v/>
      </c>
      <c r="KV301" s="1">
        <f>IF((HZ301/KK301)&lt;0.335,"G",IF((HZ301/KK301)&gt;0.67,"R","A"))</f>
        <v/>
      </c>
      <c r="KW301" s="1">
        <f>IF((HY301/KK301)&lt;0.335,"G",IF((HY301/KK301)&gt;0.67,"R","A"))</f>
        <v/>
      </c>
      <c r="KX301" s="1">
        <f>IF((IK301/KK301)&lt;0.335,"G",IF((IK301/KK301)&gt;0.67,"R","A"))</f>
        <v/>
      </c>
      <c r="KY301" s="1">
        <f>IF((IJ301/KK301)&lt;0.335,"G",IF((IJ301/KK301)&gt;0.67,"R","A"))</f>
        <v/>
      </c>
      <c r="KZ301" s="1">
        <f>IF((HQ301/KK301)&lt;0.335,"G",IF((HQ301/KK301)&gt;0.67,"R","A"))</f>
        <v/>
      </c>
      <c r="LA301" s="1">
        <f>IF((IB301/KK301)&lt;0.335,"G",IF((IB301/KK301)&gt;0.67,"R","A"))</f>
        <v/>
      </c>
      <c r="LB301">
        <f>IF(LQ301="0-0",INDEX(Scrape!#REF!,MATCH('HT 0-0'!KP301,Scrape!$B:$B,0)),"")</f>
        <v/>
      </c>
      <c r="LC301">
        <f>IF(LQ301="0-0",INDEX(Scrape!$A:$A,MATCH('HT 0-0'!KP301,Scrape!$B:$B,0)),"")</f>
        <v/>
      </c>
      <c r="LD301">
        <f>IF(LQ301="0-0",INDEX(Scrape!$B:$B,MATCH('HT 0-0'!KP301,Scrape!$B:$B,0)),"")</f>
        <v/>
      </c>
      <c r="LE301">
        <f>IF(LQ301="0-0",INDEX(Scrape!$C:$C,MATCH('HT 0-0'!KP301,Scrape!$B:$B,0)),"")</f>
        <v/>
      </c>
      <c r="LF301">
        <f>IF(LQ301="0-0",INDEX(Scrape!$D:$D,MATCH('HT 0-0'!KP301,Scrape!$B:$B,0)),"")</f>
        <v/>
      </c>
      <c r="LG301">
        <f>IF(LQ301="0-0",INDEX(Scrape!$E:$E,MATCH('HT 0-0'!KP301,Scrape!$B:$B,0)),"")</f>
        <v/>
      </c>
      <c r="LH301">
        <f>IF(LQ301="0-0",INDEX(Scrape!$F:$F,MATCH('HT 0-0'!KP301,Scrape!$B:$B,0)),"")</f>
        <v/>
      </c>
      <c r="LI301">
        <f>IF(LQ301="0-0",INDEX(Scrape!$G:$G,MATCH('HT 0-0'!KP301,Scrape!$B:$B,0)),"")</f>
        <v/>
      </c>
      <c r="LJ301">
        <f>IF(LQ301="0-0",INDEX(Scrape!$H:$H,MATCH('HT 0-0'!KP301,Scrape!$B:$B,0)),"")</f>
        <v/>
      </c>
      <c r="LK301">
        <f>IF(LQ301="0-0",INDEX(Scrape!$I:$I,MATCH('HT 0-0'!KP301,Scrape!$B:$B,0)),"")</f>
        <v/>
      </c>
      <c r="LL301">
        <f>IF(LQ301="0-0",INDEX(Scrape!$J:$J,MATCH('HT 0-0'!KP301,Scrape!$B:$B,0)),"")</f>
        <v/>
      </c>
      <c r="LM301">
        <f>IF(LQ301="0-0",INDEX(Scrape!$K:$K,MATCH('HT 0-0'!KP301,Scrape!$B:$B,0)),"")</f>
        <v/>
      </c>
      <c r="LN301">
        <f>IF(LQ301="0-0",INDEX(Scrape!$L:$L,MATCH('HT 0-0'!KP301,Scrape!$B:$B,0)),"")</f>
        <v/>
      </c>
      <c r="LO301">
        <f>IF(LQ301="0-0",INDEX(Scrape!$M:$M,MATCH('HT 0-0'!KP301,Scrape!$B:$B,0)),"")</f>
        <v/>
      </c>
      <c r="LP301">
        <f>IF(LQ301="0-0",INDEX(Scrape!$N:$N,MATCH('HT 0-0'!KP301,Scrape!$B:$B,0)),"")</f>
        <v/>
      </c>
      <c r="LQ301">
        <f>INDEX(Scrape!$O:$O,MATCH('HT 0-0'!KP301,Scrape!$B:$B,0))</f>
        <v/>
      </c>
      <c r="LR301">
        <f>(1/LJ301)+(1/LI301)+(1/LH301)</f>
        <v/>
      </c>
      <c r="LS301">
        <f>(1/LG301)+(1/LF301)+(1/LE301)</f>
        <v/>
      </c>
      <c r="LT301" s="8">
        <f>IF(INDEX(#REF!,MATCH(KQ301,#REF!,0))=INDEX(#REF!,MATCH(KQ301,#REF!,0)),INDEX(#REF!,MATCH(KQ301,#REF!,0)),"ERROR")</f>
        <v/>
      </c>
      <c r="LU301" s="4">
        <f>IF(KR301="G",2,IF(KR301="R",0.5,IF(KR301="A",1)))</f>
        <v/>
      </c>
      <c r="LV301" s="4">
        <f>IF(KS301="G",0.5,IF(KS301="R",2,IF(KS301="A",1)))</f>
        <v/>
      </c>
      <c r="LW301" s="4">
        <f>IF(KT301="G",2,IF(KT301="R",0.5,IF(KT301="A",1)))</f>
        <v/>
      </c>
      <c r="LX301" s="4">
        <f>IF(KU301="G",0.5,IF(KU301="R",2,IF(KU301="A",1)))</f>
        <v/>
      </c>
      <c r="LY301" s="7">
        <f>(LK301*(LU301+LX301)+(LL301*(LU301+LX301)))</f>
        <v/>
      </c>
      <c r="LZ301" s="7">
        <f>(LN301*(LV301+LW301)+(LO301*(LV301+LW301)))</f>
        <v/>
      </c>
      <c r="MA301" s="11">
        <f>LY301-LZ301</f>
        <v/>
      </c>
      <c r="MB301" s="5">
        <f>MA301+2</f>
        <v/>
      </c>
      <c r="MC301" s="6">
        <f>MA301-2</f>
        <v/>
      </c>
      <c r="MD301" s="4">
        <f>LE301</f>
        <v/>
      </c>
      <c r="ME301" s="9">
        <f>IF(MD301=0,1000,MD301+0.75)</f>
        <v/>
      </c>
      <c r="MF301" s="10">
        <f>IF(MD301=0,0,MD301-0.75)</f>
        <v/>
      </c>
      <c r="MG301" s="4">
        <f>((LM301*(LU301+LX301))-((LP301*(LV301+LW301))))</f>
        <v/>
      </c>
      <c r="MH301" s="9">
        <f>MG301*1.2</f>
        <v/>
      </c>
      <c r="MI301" s="10">
        <f>MG301*0.8</f>
        <v/>
      </c>
      <c r="MJ301">
        <f>IFERROR(OT301,"")</f>
        <v/>
      </c>
      <c r="MK301">
        <f>IFERROR(OU301,"")</f>
        <v/>
      </c>
      <c r="ML301">
        <f>IFERROR(OV301,"")</f>
        <v/>
      </c>
      <c r="MM301">
        <f>IFERROR(OW301,"")</f>
        <v/>
      </c>
      <c r="MN301">
        <f>IFERROR(OX301,"")</f>
        <v/>
      </c>
      <c r="MO301">
        <f>IFERROR(OY301,"")</f>
        <v/>
      </c>
      <c r="MP301" s="1">
        <f>COUNTIFS(#REF!,LT301,#REF!,1,#REF!,"&gt;="&amp;MC301,#REF!,"&lt;="&amp;MB301,#REF!,"&lt;="&amp;ME301,#REF!,"&gt;="&amp;MF301,#REF!,"="&amp;KV301,#REF!,"="&amp;KX301)</f>
        <v/>
      </c>
      <c r="MQ301" s="1">
        <f>COUNTIFS(#REF!,LT301,#REF!,0,#REF!,"&gt;="&amp;MC301,#REF!,"&lt;="&amp;MB301,#REF!,"&lt;="&amp;ME301,#REF!,"&gt;="&amp;MF301,#REF!,"="&amp;KV301,#REF!,"="&amp;KX301)</f>
        <v/>
      </c>
      <c r="MR301" s="1">
        <f>COUNTIFS(#REF!,LT301,#REF!,1,#REF!,"&gt;="&amp;MC301,#REF!,"&lt;="&amp;MB301,#REF!,"&lt;="&amp;ME301,#REF!,"&gt;="&amp;MF301,#REF!,"="&amp;KW301,#REF!,"="&amp;KY301)</f>
        <v/>
      </c>
      <c r="MS301" s="1">
        <f>COUNTIFS(#REF!,LT301,#REF!,0,#REF!,"&gt;="&amp;MC301,#REF!,"&lt;="&amp;MB301,#REF!,"&lt;="&amp;ME301,#REF!,"&gt;="&amp;MF301,#REF!,"="&amp;KW301,#REF!,"="&amp;KY301)</f>
        <v/>
      </c>
      <c r="MT301" s="1">
        <f>COUNTIFS(#REF!,LT301,#REF!,1,#REF!,"&gt;="&amp;MI301,#REF!,"&lt;="&amp;MH301,#REF!,"&lt;="&amp;ME301,#REF!,"&gt;="&amp;MF301)</f>
        <v/>
      </c>
      <c r="MU301" s="1">
        <f>COUNTIFS(#REF!,LT301,#REF!,0,#REF!,"&gt;="&amp;MI301,#REF!,"&lt;="&amp;MH301,#REF!,"&lt;="&amp;ME301,#REF!,"&gt;="&amp;MF301)</f>
        <v/>
      </c>
      <c r="MV301" s="1">
        <f>COUNTIFS(#REF!,LT301,#REF!,1,#REF!,"&gt;="&amp;MI301,#REF!,"&lt;="&amp;MH301,#REF!,"="&amp;KZ301,#REF!,"="&amp;LA301,#REF!,"&lt;="&amp;ME301,#REF!,"&gt;="&amp;MF301)</f>
        <v/>
      </c>
      <c r="MW301" s="1">
        <f>COUNTIFS(#REF!,LT301,#REF!,0,#REF!,"&gt;="&amp;MI301,#REF!,"&lt;="&amp;MH301,#REF!,"="&amp;KZ301,#REF!,"="&amp;LA301,#REF!,"&lt;="&amp;ME301,#REF!,"&gt;="&amp;MF301)</f>
        <v/>
      </c>
      <c r="MX301" s="1">
        <f>COUNTIFS(#REF!,LT301,#REF!,1,#REF!,"&gt;="&amp;MC301,#REF!,"&lt;="&amp;MB301,#REF!,"&lt;="&amp;ME301,#REF!,"&gt;="&amp;MF301)</f>
        <v/>
      </c>
      <c r="MY301" s="1">
        <f>COUNTIFS(#REF!,LT301,#REF!,0,#REF!,"&gt;="&amp;MC301,#REF!,"&lt;="&amp;MB301,#REF!,"&lt;="&amp;ME301,#REF!,"&gt;="&amp;MF301)</f>
        <v/>
      </c>
      <c r="MZ301" s="1">
        <f>COUNTIFS(#REF!,LT301,#REF!,1,#REF!,"&lt;="&amp;ME301,#REF!,"&gt;="&amp;MF301,#REF!,"="&amp;KV301,#REF!,"="&amp;KX301)</f>
        <v/>
      </c>
      <c r="NA301" s="1">
        <f>COUNTIFS(#REF!,LT301,#REF!,0,#REF!,"&lt;="&amp;ME301,#REF!,"&gt;="&amp;MF301,#REF!,"="&amp;KV301,#REF!,"="&amp;KX301)</f>
        <v/>
      </c>
      <c r="NB301" s="1">
        <f>COUNTIFS(#REF!,LT301,#REF!,1,#REF!,"&lt;="&amp;ME301,#REF!,"&gt;="&amp;MF301,#REF!,"="&amp;KW301,#REF!,"="&amp;KY301)</f>
        <v/>
      </c>
      <c r="NC301" s="1">
        <f>COUNTIFS(#REF!,LT301,#REF!,0,#REF!,"&lt;="&amp;ME301,#REF!,"&gt;="&amp;MF301,#REF!,"="&amp;KW301,#REF!,"="&amp;KY301)</f>
        <v/>
      </c>
      <c r="ND301" s="1">
        <f>COUNTIFS(#REF!,LT301,#REF!,1,#REF!,"&gt;="&amp;MC301,#REF!,"&lt;="&amp;MB301,#REF!,"&lt;="&amp;ME301,#REF!,"&gt;="&amp;MF301,#REF!,"="&amp;KV301,#REF!,"="&amp;KX301)</f>
        <v/>
      </c>
      <c r="NE301" s="1">
        <f>COUNTIFS(#REF!,LT301,#REF!,0,#REF!,"&gt;="&amp;MC301,#REF!,"&lt;="&amp;MB301,#REF!,"&lt;="&amp;ME301,#REF!,"&gt;="&amp;MF301,#REF!,"="&amp;KV301,#REF!,"="&amp;KX301)</f>
        <v/>
      </c>
      <c r="NF301" s="1">
        <f>COUNTIFS(#REF!,LT301,#REF!,1,#REF!,"&gt;="&amp;MC301,#REF!,"&lt;="&amp;MB301,#REF!,"&lt;="&amp;ME301,#REF!,"&gt;="&amp;MF301,#REF!,"="&amp;KW301,#REF!,"="&amp;KY301)</f>
        <v/>
      </c>
      <c r="NG301" s="1">
        <f>COUNTIFS(#REF!,LT301,#REF!,0,#REF!,"&gt;="&amp;MC301,#REF!,"&lt;="&amp;MB301,#REF!,"&lt;="&amp;ME301,#REF!,"&gt;="&amp;MF301,#REF!,"="&amp;KW301,#REF!,"="&amp;KY301)</f>
        <v/>
      </c>
      <c r="NH301" s="1">
        <f>COUNTIFS(#REF!,LT301,#REF!,1,#REF!,"&gt;="&amp;MC301,#REF!,"&lt;="&amp;MB301,#REF!,"&lt;="&amp;ME301,#REF!,"&gt;="&amp;MF301,#REF!,"="&amp;KZ301,#REF!,"="&amp;LA301)</f>
        <v/>
      </c>
      <c r="NI301" s="1">
        <f>COUNTIFS(#REF!,LT301,#REF!,0,#REF!,"&gt;="&amp;MC301,#REF!,"&lt;="&amp;MB301,#REF!,"&lt;="&amp;ME301,#REF!,"&gt;="&amp;MF301,#REF!,"="&amp;KZ301,#REF!,"="&amp;LA301)</f>
        <v/>
      </c>
      <c r="NJ301" s="1">
        <f>COUNTIFS(#REF!,LT301,#REF!,1,#REF!,"&gt;="&amp;MI301,#REF!,"&lt;="&amp;MH301,#REF!,"&lt;="&amp;ME301,#REF!,"&gt;="&amp;MF301)</f>
        <v/>
      </c>
      <c r="NK301" s="1">
        <f>COUNTIFS(#REF!,LT301,#REF!,0,#REF!,"&gt;="&amp;MI301,#REF!,"&lt;="&amp;MH301,#REF!,"&lt;="&amp;ME301,#REF!,"&gt;="&amp;MF301)</f>
        <v/>
      </c>
      <c r="NL301" s="1">
        <f>COUNTIFS(#REF!,LT301,#REF!,1,#REF!,"&gt;="&amp;MI301,#REF!,"&lt;="&amp;MH301,#REF!,"="&amp;KZ301,#REF!,"="&amp;LA301,#REF!,"&lt;="&amp;ME301,#REF!,"&gt;="&amp;MF301)</f>
        <v/>
      </c>
      <c r="NM301" s="1">
        <f>COUNTIFS(#REF!,LT301,#REF!,0,#REF!,"&gt;="&amp;MI301,#REF!,"&lt;="&amp;MH301,#REF!,"="&amp;KZ301,#REF!,"="&amp;LA301,#REF!,"&lt;="&amp;ME301,#REF!,"&gt;="&amp;MF301)</f>
        <v/>
      </c>
      <c r="NN301" s="1">
        <f>COUNTIFS(#REF!,LT301,#REF!,1,#REF!,"&gt;="&amp;MC301,#REF!,"&lt;="&amp;MB301,#REF!,"&lt;="&amp;ME301,#REF!,"&gt;="&amp;MF301)</f>
        <v/>
      </c>
      <c r="NO301" s="1">
        <f>COUNTIFS(#REF!,LT301,#REF!,0,#REF!,"&gt;="&amp;MC301,#REF!,"&lt;="&amp;MB301,#REF!,"&lt;="&amp;ME301,#REF!,"&gt;="&amp;MF301)</f>
        <v/>
      </c>
      <c r="NP301" s="1">
        <f>COUNTIFS(#REF!,LT301,#REF!,1,#REF!,"&lt;="&amp;ME301,#REF!,"&gt;="&amp;MF301,#REF!,"="&amp;KV301,#REF!,"="&amp;KX301)</f>
        <v/>
      </c>
      <c r="NQ301" s="1">
        <f>COUNTIFS(#REF!,LT301,#REF!,0,#REF!,"&lt;="&amp;ME301,#REF!,"&gt;="&amp;MF301,#REF!,"="&amp;KV301,#REF!,"="&amp;KX301)</f>
        <v/>
      </c>
      <c r="NR301" s="1">
        <f>COUNTIFS(#REF!,LT301,#REF!,1,#REF!,"&lt;="&amp;ME301,#REF!,"&gt;="&amp;MF301,#REF!,"="&amp;KW301,#REF!,"="&amp;KY301)</f>
        <v/>
      </c>
      <c r="NS301" s="1">
        <f>COUNTIFS(#REF!,LT301,#REF!,0,#REF!,"&lt;="&amp;ME301,#REF!,"&gt;="&amp;MF301,#REF!,"="&amp;KW301,#REF!,"="&amp;KY301)</f>
        <v/>
      </c>
      <c r="NT301" s="1">
        <f>MP301+MR301+MT301+MV301+MX301+MZ301+NB301</f>
        <v/>
      </c>
      <c r="NU301" s="1">
        <f>MQ301+MS301+MU301+MW301+MY301+NA301+NC301</f>
        <v/>
      </c>
      <c r="NV301" s="1">
        <f>NT301+NU301</f>
        <v/>
      </c>
      <c r="NW301" s="33">
        <f>NT301/(NT301+NU301)</f>
        <v/>
      </c>
      <c r="NX301" s="3">
        <f>1/NW301</f>
        <v/>
      </c>
      <c r="NY301" s="1">
        <f>LH301</f>
        <v/>
      </c>
      <c r="NZ301" s="79">
        <f>(NW301*((NY301-1)*0.98))-((1-NW301)*1)</f>
        <v/>
      </c>
      <c r="OA301" s="34">
        <f>IF(LR301&lt;0.9,0,IF(AND(LR301&gt;1.1),0,1))</f>
        <v/>
      </c>
      <c r="OB301" s="34">
        <f>IF(LS301&lt;0.9,0,IF(AND(LS301&gt;1.1),0,1))</f>
        <v/>
      </c>
      <c r="OC301" s="32">
        <f>IF(NV301&gt;99,1,0)</f>
        <v/>
      </c>
      <c r="OD301" s="32">
        <f>IF(NZ301&gt;0.0799,1,0)</f>
        <v/>
      </c>
      <c r="OE301" s="32">
        <f>IF(NZ301&gt;OM301,1,0)</f>
        <v/>
      </c>
      <c r="OF301" s="32">
        <f>OC301+OD301+OE301+OA301+OB301</f>
        <v/>
      </c>
      <c r="OG301" s="1">
        <f>ND301+NF301+NH301+NJ301+NL301+NN301+NP301+NR301</f>
        <v/>
      </c>
      <c r="OH301" s="1">
        <f>NE301+NG301+NI301+NK301+NM301+NO301+NQ301+NS301</f>
        <v/>
      </c>
      <c r="OI301" s="1">
        <f>OG301+OH301</f>
        <v/>
      </c>
      <c r="OJ301" s="33">
        <f>OG301/(OG301+OH301)</f>
        <v/>
      </c>
      <c r="OK301" s="3">
        <f>1/OJ301</f>
        <v/>
      </c>
      <c r="OL301" s="1">
        <f>LI301</f>
        <v/>
      </c>
      <c r="OM301" s="79">
        <f>(OJ301*((OL301-1)*0.98))-((1-OJ301)*1)</f>
        <v/>
      </c>
      <c r="ON301" s="34">
        <f>IF(LR301&lt;0.9,0,IF(AND(LR301&gt;1.1),0,1))</f>
        <v/>
      </c>
      <c r="OO301" s="34">
        <f>IF(LS301&lt;0.9,0,IF(AND(LS301&gt;1.1),0,1))</f>
        <v/>
      </c>
      <c r="OP301" s="32">
        <f>IF(OI301&gt;99,1,0)</f>
        <v/>
      </c>
      <c r="OQ301" s="32">
        <f>IF(OM301&gt;0.0799,1,0)</f>
        <v/>
      </c>
      <c r="OR301" s="32">
        <f>IF(OM301&gt;OZ301,1,0)</f>
        <v/>
      </c>
      <c r="OS301" s="32">
        <f>OP301+OQ301+OR301+ON301+OO301</f>
        <v/>
      </c>
      <c r="OT301">
        <f>IF(OF301=5,"BackHome0-0",IF(AND(OS301=5),"BackAway0-0",""))</f>
        <v/>
      </c>
      <c r="OU301">
        <f>IF(OF301=5,KN301,IF(AND(OS301=5),KO301,""))</f>
        <v/>
      </c>
      <c r="OV301">
        <f>IF(OF301=5,"Match Odds",IF(AND(OS301=5),"Match Odds",""))</f>
        <v/>
      </c>
      <c r="OW301">
        <f>IF(OF301=5,KP301,IF(AND(OS301=5),KP301,""))</f>
        <v/>
      </c>
      <c r="OX301">
        <f>IF(OF301=5,"MATCH_ODDS",IF(AND(OS301=5),"MATCH_ODDS",""))</f>
        <v/>
      </c>
      <c r="OY301">
        <f>IF(OF301=5,"BACK",IF(AND(OS301=5),"BACK",""))</f>
        <v/>
      </c>
    </row>
    <row r="302" ht="16.5" customHeight="1" thickBot="1" thickTop="1">
      <c r="A302" s="2" t="n"/>
      <c r="KN302" s="1">
        <f>IF(INDEX(#REF!,MATCH('HT 0-0'!D302,#REF!,0))=INDEX(#REF!,MATCH('HT 0-0'!D302,#REF!,0)),INDEX(#REF!,MATCH('HT 0-0'!D302,#REF!,0)),"ERROR")</f>
        <v/>
      </c>
      <c r="KO302" s="1">
        <f>IF(INDEX(#REF!,MATCH('HT 0-0'!E302,#REF!,0))=INDEX(#REF!,MATCH('HT 0-0'!E302,#REF!,0)),INDEX(#REF!,MATCH('HT 0-0'!E302,#REF!,0)),"ERROR")</f>
        <v/>
      </c>
      <c r="KP302" s="1">
        <f>KN302&amp;" v "&amp;KO302</f>
        <v/>
      </c>
      <c r="KQ302">
        <f>B302&amp;"_"&amp;C302</f>
        <v/>
      </c>
      <c r="KR302" s="1">
        <f>IF((HW302/KK302)&lt;0.335,"G",IF((HW302/KK302)&gt;0.67,"R","A"))</f>
        <v/>
      </c>
      <c r="KS302" s="1">
        <f>IF((HX302/KK302)&lt;0.335,"G",IF((HX302/KK302)&gt;0.67,"R","A"))</f>
        <v/>
      </c>
      <c r="KT302" s="1">
        <f>IF((IH302/KK302)&lt;0.335,"G",IF((IH302/KK302)&gt;0.67,"R","A"))</f>
        <v/>
      </c>
      <c r="KU302" s="1">
        <f>IF((II302/KK302)&lt;0.335,"G",IF((II302/KK302)&gt;0.67,"R","A"))</f>
        <v/>
      </c>
      <c r="KV302" s="1">
        <f>IF((HZ302/KK302)&lt;0.335,"G",IF((HZ302/KK302)&gt;0.67,"R","A"))</f>
        <v/>
      </c>
      <c r="KW302" s="1">
        <f>IF((HY302/KK302)&lt;0.335,"G",IF((HY302/KK302)&gt;0.67,"R","A"))</f>
        <v/>
      </c>
      <c r="KX302" s="1">
        <f>IF((IK302/KK302)&lt;0.335,"G",IF((IK302/KK302)&gt;0.67,"R","A"))</f>
        <v/>
      </c>
      <c r="KY302" s="1">
        <f>IF((IJ302/KK302)&lt;0.335,"G",IF((IJ302/KK302)&gt;0.67,"R","A"))</f>
        <v/>
      </c>
      <c r="KZ302" s="1">
        <f>IF((HQ302/KK302)&lt;0.335,"G",IF((HQ302/KK302)&gt;0.67,"R","A"))</f>
        <v/>
      </c>
      <c r="LA302" s="1">
        <f>IF((IB302/KK302)&lt;0.335,"G",IF((IB302/KK302)&gt;0.67,"R","A"))</f>
        <v/>
      </c>
      <c r="LB302">
        <f>IF(LQ302="0-0",INDEX(Scrape!#REF!,MATCH('HT 0-0'!KP302,Scrape!$B:$B,0)),"")</f>
        <v/>
      </c>
      <c r="LC302">
        <f>IF(LQ302="0-0",INDEX(Scrape!$A:$A,MATCH('HT 0-0'!KP302,Scrape!$B:$B,0)),"")</f>
        <v/>
      </c>
      <c r="LD302">
        <f>IF(LQ302="0-0",INDEX(Scrape!$B:$B,MATCH('HT 0-0'!KP302,Scrape!$B:$B,0)),"")</f>
        <v/>
      </c>
      <c r="LE302">
        <f>IF(LQ302="0-0",INDEX(Scrape!$C:$C,MATCH('HT 0-0'!KP302,Scrape!$B:$B,0)),"")</f>
        <v/>
      </c>
      <c r="LF302">
        <f>IF(LQ302="0-0",INDEX(Scrape!$D:$D,MATCH('HT 0-0'!KP302,Scrape!$B:$B,0)),"")</f>
        <v/>
      </c>
      <c r="LG302">
        <f>IF(LQ302="0-0",INDEX(Scrape!$E:$E,MATCH('HT 0-0'!KP302,Scrape!$B:$B,0)),"")</f>
        <v/>
      </c>
      <c r="LH302">
        <f>IF(LQ302="0-0",INDEX(Scrape!$F:$F,MATCH('HT 0-0'!KP302,Scrape!$B:$B,0)),"")</f>
        <v/>
      </c>
      <c r="LI302">
        <f>IF(LQ302="0-0",INDEX(Scrape!$G:$G,MATCH('HT 0-0'!KP302,Scrape!$B:$B,0)),"")</f>
        <v/>
      </c>
      <c r="LJ302">
        <f>IF(LQ302="0-0",INDEX(Scrape!$H:$H,MATCH('HT 0-0'!KP302,Scrape!$B:$B,0)),"")</f>
        <v/>
      </c>
      <c r="LK302">
        <f>IF(LQ302="0-0",INDEX(Scrape!$I:$I,MATCH('HT 0-0'!KP302,Scrape!$B:$B,0)),"")</f>
        <v/>
      </c>
      <c r="LL302">
        <f>IF(LQ302="0-0",INDEX(Scrape!$J:$J,MATCH('HT 0-0'!KP302,Scrape!$B:$B,0)),"")</f>
        <v/>
      </c>
      <c r="LM302">
        <f>IF(LQ302="0-0",INDEX(Scrape!$K:$K,MATCH('HT 0-0'!KP302,Scrape!$B:$B,0)),"")</f>
        <v/>
      </c>
      <c r="LN302">
        <f>IF(LQ302="0-0",INDEX(Scrape!$L:$L,MATCH('HT 0-0'!KP302,Scrape!$B:$B,0)),"")</f>
        <v/>
      </c>
      <c r="LO302">
        <f>IF(LQ302="0-0",INDEX(Scrape!$M:$M,MATCH('HT 0-0'!KP302,Scrape!$B:$B,0)),"")</f>
        <v/>
      </c>
      <c r="LP302">
        <f>IF(LQ302="0-0",INDEX(Scrape!$N:$N,MATCH('HT 0-0'!KP302,Scrape!$B:$B,0)),"")</f>
        <v/>
      </c>
      <c r="LQ302">
        <f>INDEX(Scrape!$O:$O,MATCH('HT 0-0'!KP302,Scrape!$B:$B,0))</f>
        <v/>
      </c>
      <c r="LR302">
        <f>(1/LJ302)+(1/LI302)+(1/LH302)</f>
        <v/>
      </c>
      <c r="LS302">
        <f>(1/LG302)+(1/LF302)+(1/LE302)</f>
        <v/>
      </c>
      <c r="LT302" s="8">
        <f>IF(INDEX(#REF!,MATCH(KQ302,#REF!,0))=INDEX(#REF!,MATCH(KQ302,#REF!,0)),INDEX(#REF!,MATCH(KQ302,#REF!,0)),"ERROR")</f>
        <v/>
      </c>
      <c r="LU302" s="4">
        <f>IF(KR302="G",2,IF(KR302="R",0.5,IF(KR302="A",1)))</f>
        <v/>
      </c>
      <c r="LV302" s="4">
        <f>IF(KS302="G",0.5,IF(KS302="R",2,IF(KS302="A",1)))</f>
        <v/>
      </c>
      <c r="LW302" s="4">
        <f>IF(KT302="G",2,IF(KT302="R",0.5,IF(KT302="A",1)))</f>
        <v/>
      </c>
      <c r="LX302" s="4">
        <f>IF(KU302="G",0.5,IF(KU302="R",2,IF(KU302="A",1)))</f>
        <v/>
      </c>
      <c r="LY302" s="7">
        <f>(LK302*(LU302+LX302)+(LL302*(LU302+LX302)))</f>
        <v/>
      </c>
      <c r="LZ302" s="7">
        <f>(LN302*(LV302+LW302)+(LO302*(LV302+LW302)))</f>
        <v/>
      </c>
      <c r="MA302" s="11">
        <f>LY302-LZ302</f>
        <v/>
      </c>
      <c r="MB302" s="5">
        <f>MA302+2</f>
        <v/>
      </c>
      <c r="MC302" s="6">
        <f>MA302-2</f>
        <v/>
      </c>
      <c r="MD302" s="4">
        <f>LE302</f>
        <v/>
      </c>
      <c r="ME302" s="9">
        <f>IF(MD302=0,1000,MD302+0.75)</f>
        <v/>
      </c>
      <c r="MF302" s="10">
        <f>IF(MD302=0,0,MD302-0.75)</f>
        <v/>
      </c>
      <c r="MG302" s="4">
        <f>((LM302*(LU302+LX302))-((LP302*(LV302+LW302))))</f>
        <v/>
      </c>
      <c r="MH302" s="9">
        <f>MG302*1.2</f>
        <v/>
      </c>
      <c r="MI302" s="10">
        <f>MG302*0.8</f>
        <v/>
      </c>
      <c r="MJ302">
        <f>IFERROR(OT302,"")</f>
        <v/>
      </c>
      <c r="MK302">
        <f>IFERROR(OU302,"")</f>
        <v/>
      </c>
      <c r="ML302">
        <f>IFERROR(OV302,"")</f>
        <v/>
      </c>
      <c r="MM302">
        <f>IFERROR(OW302,"")</f>
        <v/>
      </c>
      <c r="MN302">
        <f>IFERROR(OX302,"")</f>
        <v/>
      </c>
      <c r="MO302">
        <f>IFERROR(OY302,"")</f>
        <v/>
      </c>
      <c r="MP302" s="1">
        <f>COUNTIFS(#REF!,LT302,#REF!,1,#REF!,"&gt;="&amp;MC302,#REF!,"&lt;="&amp;MB302,#REF!,"&lt;="&amp;ME302,#REF!,"&gt;="&amp;MF302,#REF!,"="&amp;KV302,#REF!,"="&amp;KX302)</f>
        <v/>
      </c>
      <c r="MQ302" s="1">
        <f>COUNTIFS(#REF!,LT302,#REF!,0,#REF!,"&gt;="&amp;MC302,#REF!,"&lt;="&amp;MB302,#REF!,"&lt;="&amp;ME302,#REF!,"&gt;="&amp;MF302,#REF!,"="&amp;KV302,#REF!,"="&amp;KX302)</f>
        <v/>
      </c>
      <c r="MR302" s="1">
        <f>COUNTIFS(#REF!,LT302,#REF!,1,#REF!,"&gt;="&amp;MC302,#REF!,"&lt;="&amp;MB302,#REF!,"&lt;="&amp;ME302,#REF!,"&gt;="&amp;MF302,#REF!,"="&amp;KW302,#REF!,"="&amp;KY302)</f>
        <v/>
      </c>
      <c r="MS302" s="1">
        <f>COUNTIFS(#REF!,LT302,#REF!,0,#REF!,"&gt;="&amp;MC302,#REF!,"&lt;="&amp;MB302,#REF!,"&lt;="&amp;ME302,#REF!,"&gt;="&amp;MF302,#REF!,"="&amp;KW302,#REF!,"="&amp;KY302)</f>
        <v/>
      </c>
      <c r="MT302" s="1">
        <f>COUNTIFS(#REF!,LT302,#REF!,1,#REF!,"&gt;="&amp;MI302,#REF!,"&lt;="&amp;MH302,#REF!,"&lt;="&amp;ME302,#REF!,"&gt;="&amp;MF302)</f>
        <v/>
      </c>
      <c r="MU302" s="1">
        <f>COUNTIFS(#REF!,LT302,#REF!,0,#REF!,"&gt;="&amp;MI302,#REF!,"&lt;="&amp;MH302,#REF!,"&lt;="&amp;ME302,#REF!,"&gt;="&amp;MF302)</f>
        <v/>
      </c>
      <c r="MV302" s="1">
        <f>COUNTIFS(#REF!,LT302,#REF!,1,#REF!,"&gt;="&amp;MI302,#REF!,"&lt;="&amp;MH302,#REF!,"="&amp;KZ302,#REF!,"="&amp;LA302,#REF!,"&lt;="&amp;ME302,#REF!,"&gt;="&amp;MF302)</f>
        <v/>
      </c>
      <c r="MW302" s="1">
        <f>COUNTIFS(#REF!,LT302,#REF!,0,#REF!,"&gt;="&amp;MI302,#REF!,"&lt;="&amp;MH302,#REF!,"="&amp;KZ302,#REF!,"="&amp;LA302,#REF!,"&lt;="&amp;ME302,#REF!,"&gt;="&amp;MF302)</f>
        <v/>
      </c>
      <c r="MX302" s="1">
        <f>COUNTIFS(#REF!,LT302,#REF!,1,#REF!,"&gt;="&amp;MC302,#REF!,"&lt;="&amp;MB302,#REF!,"&lt;="&amp;ME302,#REF!,"&gt;="&amp;MF302)</f>
        <v/>
      </c>
      <c r="MY302" s="1">
        <f>COUNTIFS(#REF!,LT302,#REF!,0,#REF!,"&gt;="&amp;MC302,#REF!,"&lt;="&amp;MB302,#REF!,"&lt;="&amp;ME302,#REF!,"&gt;="&amp;MF302)</f>
        <v/>
      </c>
      <c r="MZ302" s="1">
        <f>COUNTIFS(#REF!,LT302,#REF!,1,#REF!,"&lt;="&amp;ME302,#REF!,"&gt;="&amp;MF302,#REF!,"="&amp;KV302,#REF!,"="&amp;KX302)</f>
        <v/>
      </c>
      <c r="NA302" s="1">
        <f>COUNTIFS(#REF!,LT302,#REF!,0,#REF!,"&lt;="&amp;ME302,#REF!,"&gt;="&amp;MF302,#REF!,"="&amp;KV302,#REF!,"="&amp;KX302)</f>
        <v/>
      </c>
      <c r="NB302" s="1">
        <f>COUNTIFS(#REF!,LT302,#REF!,1,#REF!,"&lt;="&amp;ME302,#REF!,"&gt;="&amp;MF302,#REF!,"="&amp;KW302,#REF!,"="&amp;KY302)</f>
        <v/>
      </c>
      <c r="NC302" s="1">
        <f>COUNTIFS(#REF!,LT302,#REF!,0,#REF!,"&lt;="&amp;ME302,#REF!,"&gt;="&amp;MF302,#REF!,"="&amp;KW302,#REF!,"="&amp;KY302)</f>
        <v/>
      </c>
      <c r="ND302" s="1">
        <f>COUNTIFS(#REF!,LT302,#REF!,1,#REF!,"&gt;="&amp;MC302,#REF!,"&lt;="&amp;MB302,#REF!,"&lt;="&amp;ME302,#REF!,"&gt;="&amp;MF302,#REF!,"="&amp;KV302,#REF!,"="&amp;KX302)</f>
        <v/>
      </c>
      <c r="NE302" s="1">
        <f>COUNTIFS(#REF!,LT302,#REF!,0,#REF!,"&gt;="&amp;MC302,#REF!,"&lt;="&amp;MB302,#REF!,"&lt;="&amp;ME302,#REF!,"&gt;="&amp;MF302,#REF!,"="&amp;KV302,#REF!,"="&amp;KX302)</f>
        <v/>
      </c>
      <c r="NF302" s="1">
        <f>COUNTIFS(#REF!,LT302,#REF!,1,#REF!,"&gt;="&amp;MC302,#REF!,"&lt;="&amp;MB302,#REF!,"&lt;="&amp;ME302,#REF!,"&gt;="&amp;MF302,#REF!,"="&amp;KW302,#REF!,"="&amp;KY302)</f>
        <v/>
      </c>
      <c r="NG302" s="1">
        <f>COUNTIFS(#REF!,LT302,#REF!,0,#REF!,"&gt;="&amp;MC302,#REF!,"&lt;="&amp;MB302,#REF!,"&lt;="&amp;ME302,#REF!,"&gt;="&amp;MF302,#REF!,"="&amp;KW302,#REF!,"="&amp;KY302)</f>
        <v/>
      </c>
      <c r="NH302" s="1">
        <f>COUNTIFS(#REF!,LT302,#REF!,1,#REF!,"&gt;="&amp;MC302,#REF!,"&lt;="&amp;MB302,#REF!,"&lt;="&amp;ME302,#REF!,"&gt;="&amp;MF302,#REF!,"="&amp;KZ302,#REF!,"="&amp;LA302)</f>
        <v/>
      </c>
      <c r="NI302" s="1">
        <f>COUNTIFS(#REF!,LT302,#REF!,0,#REF!,"&gt;="&amp;MC302,#REF!,"&lt;="&amp;MB302,#REF!,"&lt;="&amp;ME302,#REF!,"&gt;="&amp;MF302,#REF!,"="&amp;KZ302,#REF!,"="&amp;LA302)</f>
        <v/>
      </c>
      <c r="NJ302" s="1">
        <f>COUNTIFS(#REF!,LT302,#REF!,1,#REF!,"&gt;="&amp;MI302,#REF!,"&lt;="&amp;MH302,#REF!,"&lt;="&amp;ME302,#REF!,"&gt;="&amp;MF302)</f>
        <v/>
      </c>
      <c r="NK302" s="1">
        <f>COUNTIFS(#REF!,LT302,#REF!,0,#REF!,"&gt;="&amp;MI302,#REF!,"&lt;="&amp;MH302,#REF!,"&lt;="&amp;ME302,#REF!,"&gt;="&amp;MF302)</f>
        <v/>
      </c>
      <c r="NL302" s="1">
        <f>COUNTIFS(#REF!,LT302,#REF!,1,#REF!,"&gt;="&amp;MI302,#REF!,"&lt;="&amp;MH302,#REF!,"="&amp;KZ302,#REF!,"="&amp;LA302,#REF!,"&lt;="&amp;ME302,#REF!,"&gt;="&amp;MF302)</f>
        <v/>
      </c>
      <c r="NM302" s="1">
        <f>COUNTIFS(#REF!,LT302,#REF!,0,#REF!,"&gt;="&amp;MI302,#REF!,"&lt;="&amp;MH302,#REF!,"="&amp;KZ302,#REF!,"="&amp;LA302,#REF!,"&lt;="&amp;ME302,#REF!,"&gt;="&amp;MF302)</f>
        <v/>
      </c>
      <c r="NN302" s="1">
        <f>COUNTIFS(#REF!,LT302,#REF!,1,#REF!,"&gt;="&amp;MC302,#REF!,"&lt;="&amp;MB302,#REF!,"&lt;="&amp;ME302,#REF!,"&gt;="&amp;MF302)</f>
        <v/>
      </c>
      <c r="NO302" s="1">
        <f>COUNTIFS(#REF!,LT302,#REF!,0,#REF!,"&gt;="&amp;MC302,#REF!,"&lt;="&amp;MB302,#REF!,"&lt;="&amp;ME302,#REF!,"&gt;="&amp;MF302)</f>
        <v/>
      </c>
      <c r="NP302" s="1">
        <f>COUNTIFS(#REF!,LT302,#REF!,1,#REF!,"&lt;="&amp;ME302,#REF!,"&gt;="&amp;MF302,#REF!,"="&amp;KV302,#REF!,"="&amp;KX302)</f>
        <v/>
      </c>
      <c r="NQ302" s="1">
        <f>COUNTIFS(#REF!,LT302,#REF!,0,#REF!,"&lt;="&amp;ME302,#REF!,"&gt;="&amp;MF302,#REF!,"="&amp;KV302,#REF!,"="&amp;KX302)</f>
        <v/>
      </c>
      <c r="NR302" s="1">
        <f>COUNTIFS(#REF!,LT302,#REF!,1,#REF!,"&lt;="&amp;ME302,#REF!,"&gt;="&amp;MF302,#REF!,"="&amp;KW302,#REF!,"="&amp;KY302)</f>
        <v/>
      </c>
      <c r="NS302" s="1">
        <f>COUNTIFS(#REF!,LT302,#REF!,0,#REF!,"&lt;="&amp;ME302,#REF!,"&gt;="&amp;MF302,#REF!,"="&amp;KW302,#REF!,"="&amp;KY302)</f>
        <v/>
      </c>
      <c r="NT302" s="1">
        <f>MP302+MR302+MT302+MV302+MX302+MZ302+NB302</f>
        <v/>
      </c>
      <c r="NU302" s="1">
        <f>MQ302+MS302+MU302+MW302+MY302+NA302+NC302</f>
        <v/>
      </c>
      <c r="NV302" s="1">
        <f>NT302+NU302</f>
        <v/>
      </c>
      <c r="NW302" s="33">
        <f>NT302/(NT302+NU302)</f>
        <v/>
      </c>
      <c r="NX302" s="3">
        <f>1/NW302</f>
        <v/>
      </c>
      <c r="NY302" s="1">
        <f>LH302</f>
        <v/>
      </c>
      <c r="NZ302" s="79">
        <f>(NW302*((NY302-1)*0.98))-((1-NW302)*1)</f>
        <v/>
      </c>
      <c r="OA302" s="34">
        <f>IF(LR302&lt;0.9,0,IF(AND(LR302&gt;1.1),0,1))</f>
        <v/>
      </c>
      <c r="OB302" s="34">
        <f>IF(LS302&lt;0.9,0,IF(AND(LS302&gt;1.1),0,1))</f>
        <v/>
      </c>
      <c r="OC302" s="32">
        <f>IF(NV302&gt;99,1,0)</f>
        <v/>
      </c>
      <c r="OD302" s="32">
        <f>IF(NZ302&gt;0.0799,1,0)</f>
        <v/>
      </c>
      <c r="OE302" s="32">
        <f>IF(NZ302&gt;OM302,1,0)</f>
        <v/>
      </c>
      <c r="OF302" s="32">
        <f>OC302+OD302+OE302+OA302+OB302</f>
        <v/>
      </c>
      <c r="OG302" s="1">
        <f>ND302+NF302+NH302+NJ302+NL302+NN302+NP302+NR302</f>
        <v/>
      </c>
      <c r="OH302" s="1">
        <f>NE302+NG302+NI302+NK302+NM302+NO302+NQ302+NS302</f>
        <v/>
      </c>
      <c r="OI302" s="1">
        <f>OG302+OH302</f>
        <v/>
      </c>
      <c r="OJ302" s="33">
        <f>OG302/(OG302+OH302)</f>
        <v/>
      </c>
      <c r="OK302" s="3">
        <f>1/OJ302</f>
        <v/>
      </c>
      <c r="OL302" s="1">
        <f>LI302</f>
        <v/>
      </c>
      <c r="OM302" s="79">
        <f>(OJ302*((OL302-1)*0.98))-((1-OJ302)*1)</f>
        <v/>
      </c>
      <c r="ON302" s="34">
        <f>IF(LR302&lt;0.9,0,IF(AND(LR302&gt;1.1),0,1))</f>
        <v/>
      </c>
      <c r="OO302" s="34">
        <f>IF(LS302&lt;0.9,0,IF(AND(LS302&gt;1.1),0,1))</f>
        <v/>
      </c>
      <c r="OP302" s="32">
        <f>IF(OI302&gt;99,1,0)</f>
        <v/>
      </c>
      <c r="OQ302" s="32">
        <f>IF(OM302&gt;0.0799,1,0)</f>
        <v/>
      </c>
      <c r="OR302" s="32">
        <f>IF(OM302&gt;OZ302,1,0)</f>
        <v/>
      </c>
      <c r="OS302" s="32">
        <f>OP302+OQ302+OR302+ON302+OO302</f>
        <v/>
      </c>
      <c r="OT302">
        <f>IF(OF302=5,"BackHome0-0",IF(AND(OS302=5),"BackAway0-0",""))</f>
        <v/>
      </c>
      <c r="OU302">
        <f>IF(OF302=5,KN302,IF(AND(OS302=5),KO302,""))</f>
        <v/>
      </c>
      <c r="OV302">
        <f>IF(OF302=5,"Match Odds",IF(AND(OS302=5),"Match Odds",""))</f>
        <v/>
      </c>
      <c r="OW302">
        <f>IF(OF302=5,KP302,IF(AND(OS302=5),KP302,""))</f>
        <v/>
      </c>
      <c r="OX302">
        <f>IF(OF302=5,"MATCH_ODDS",IF(AND(OS302=5),"MATCH_ODDS",""))</f>
        <v/>
      </c>
      <c r="OY302">
        <f>IF(OF302=5,"BACK",IF(AND(OS302=5),"BACK",""))</f>
        <v/>
      </c>
    </row>
    <row r="303" ht="16.5" customHeight="1" thickBot="1" thickTop="1">
      <c r="A303" s="2" t="n"/>
      <c r="KN303" s="1">
        <f>IF(INDEX(#REF!,MATCH('HT 0-0'!D303,#REF!,0))=INDEX(#REF!,MATCH('HT 0-0'!D303,#REF!,0)),INDEX(#REF!,MATCH('HT 0-0'!D303,#REF!,0)),"ERROR")</f>
        <v/>
      </c>
      <c r="KO303" s="1">
        <f>IF(INDEX(#REF!,MATCH('HT 0-0'!E303,#REF!,0))=INDEX(#REF!,MATCH('HT 0-0'!E303,#REF!,0)),INDEX(#REF!,MATCH('HT 0-0'!E303,#REF!,0)),"ERROR")</f>
        <v/>
      </c>
      <c r="KP303" s="1">
        <f>KN303&amp;" v "&amp;KO303</f>
        <v/>
      </c>
      <c r="KQ303">
        <f>B303&amp;"_"&amp;C303</f>
        <v/>
      </c>
      <c r="KR303" s="1">
        <f>IF((HW303/KK303)&lt;0.335,"G",IF((HW303/KK303)&gt;0.67,"R","A"))</f>
        <v/>
      </c>
      <c r="KS303" s="1">
        <f>IF((HX303/KK303)&lt;0.335,"G",IF((HX303/KK303)&gt;0.67,"R","A"))</f>
        <v/>
      </c>
      <c r="KT303" s="1">
        <f>IF((IH303/KK303)&lt;0.335,"G",IF((IH303/KK303)&gt;0.67,"R","A"))</f>
        <v/>
      </c>
      <c r="KU303" s="1">
        <f>IF((II303/KK303)&lt;0.335,"G",IF((II303/KK303)&gt;0.67,"R","A"))</f>
        <v/>
      </c>
      <c r="KV303" s="1">
        <f>IF((HZ303/KK303)&lt;0.335,"G",IF((HZ303/KK303)&gt;0.67,"R","A"))</f>
        <v/>
      </c>
      <c r="KW303" s="1">
        <f>IF((HY303/KK303)&lt;0.335,"G",IF((HY303/KK303)&gt;0.67,"R","A"))</f>
        <v/>
      </c>
      <c r="KX303" s="1">
        <f>IF((IK303/KK303)&lt;0.335,"G",IF((IK303/KK303)&gt;0.67,"R","A"))</f>
        <v/>
      </c>
      <c r="KY303" s="1">
        <f>IF((IJ303/KK303)&lt;0.335,"G",IF((IJ303/KK303)&gt;0.67,"R","A"))</f>
        <v/>
      </c>
      <c r="KZ303" s="1">
        <f>IF((HQ303/KK303)&lt;0.335,"G",IF((HQ303/KK303)&gt;0.67,"R","A"))</f>
        <v/>
      </c>
      <c r="LA303" s="1">
        <f>IF((IB303/KK303)&lt;0.335,"G",IF((IB303/KK303)&gt;0.67,"R","A"))</f>
        <v/>
      </c>
      <c r="LB303">
        <f>IF(LQ303="0-0",INDEX(Scrape!#REF!,MATCH('HT 0-0'!KP303,Scrape!$B:$B,0)),"")</f>
        <v/>
      </c>
      <c r="LC303">
        <f>IF(LQ303="0-0",INDEX(Scrape!$A:$A,MATCH('HT 0-0'!KP303,Scrape!$B:$B,0)),"")</f>
        <v/>
      </c>
      <c r="LD303">
        <f>IF(LQ303="0-0",INDEX(Scrape!$B:$B,MATCH('HT 0-0'!KP303,Scrape!$B:$B,0)),"")</f>
        <v/>
      </c>
      <c r="LE303">
        <f>IF(LQ303="0-0",INDEX(Scrape!$C:$C,MATCH('HT 0-0'!KP303,Scrape!$B:$B,0)),"")</f>
        <v/>
      </c>
      <c r="LF303">
        <f>IF(LQ303="0-0",INDEX(Scrape!$D:$D,MATCH('HT 0-0'!KP303,Scrape!$B:$B,0)),"")</f>
        <v/>
      </c>
      <c r="LG303">
        <f>IF(LQ303="0-0",INDEX(Scrape!$E:$E,MATCH('HT 0-0'!KP303,Scrape!$B:$B,0)),"")</f>
        <v/>
      </c>
      <c r="LH303">
        <f>IF(LQ303="0-0",INDEX(Scrape!$F:$F,MATCH('HT 0-0'!KP303,Scrape!$B:$B,0)),"")</f>
        <v/>
      </c>
      <c r="LI303">
        <f>IF(LQ303="0-0",INDEX(Scrape!$G:$G,MATCH('HT 0-0'!KP303,Scrape!$B:$B,0)),"")</f>
        <v/>
      </c>
      <c r="LJ303">
        <f>IF(LQ303="0-0",INDEX(Scrape!$H:$H,MATCH('HT 0-0'!KP303,Scrape!$B:$B,0)),"")</f>
        <v/>
      </c>
      <c r="LK303">
        <f>IF(LQ303="0-0",INDEX(Scrape!$I:$I,MATCH('HT 0-0'!KP303,Scrape!$B:$B,0)),"")</f>
        <v/>
      </c>
      <c r="LL303">
        <f>IF(LQ303="0-0",INDEX(Scrape!$J:$J,MATCH('HT 0-0'!KP303,Scrape!$B:$B,0)),"")</f>
        <v/>
      </c>
      <c r="LM303">
        <f>IF(LQ303="0-0",INDEX(Scrape!$K:$K,MATCH('HT 0-0'!KP303,Scrape!$B:$B,0)),"")</f>
        <v/>
      </c>
      <c r="LN303">
        <f>IF(LQ303="0-0",INDEX(Scrape!$L:$L,MATCH('HT 0-0'!KP303,Scrape!$B:$B,0)),"")</f>
        <v/>
      </c>
      <c r="LO303">
        <f>IF(LQ303="0-0",INDEX(Scrape!$M:$M,MATCH('HT 0-0'!KP303,Scrape!$B:$B,0)),"")</f>
        <v/>
      </c>
      <c r="LP303">
        <f>IF(LQ303="0-0",INDEX(Scrape!$N:$N,MATCH('HT 0-0'!KP303,Scrape!$B:$B,0)),"")</f>
        <v/>
      </c>
      <c r="LQ303">
        <f>INDEX(Scrape!$O:$O,MATCH('HT 0-0'!KP303,Scrape!$B:$B,0))</f>
        <v/>
      </c>
      <c r="LR303">
        <f>(1/LJ303)+(1/LI303)+(1/LH303)</f>
        <v/>
      </c>
      <c r="LS303">
        <f>(1/LG303)+(1/LF303)+(1/LE303)</f>
        <v/>
      </c>
      <c r="LT303" s="8">
        <f>IF(INDEX(#REF!,MATCH(KQ303,#REF!,0))=INDEX(#REF!,MATCH(KQ303,#REF!,0)),INDEX(#REF!,MATCH(KQ303,#REF!,0)),"ERROR")</f>
        <v/>
      </c>
      <c r="LU303" s="4">
        <f>IF(KR303="G",2,IF(KR303="R",0.5,IF(KR303="A",1)))</f>
        <v/>
      </c>
      <c r="LV303" s="4">
        <f>IF(KS303="G",0.5,IF(KS303="R",2,IF(KS303="A",1)))</f>
        <v/>
      </c>
      <c r="LW303" s="4">
        <f>IF(KT303="G",2,IF(KT303="R",0.5,IF(KT303="A",1)))</f>
        <v/>
      </c>
      <c r="LX303" s="4">
        <f>IF(KU303="G",0.5,IF(KU303="R",2,IF(KU303="A",1)))</f>
        <v/>
      </c>
      <c r="LY303" s="7">
        <f>(LK303*(LU303+LX303)+(LL303*(LU303+LX303)))</f>
        <v/>
      </c>
      <c r="LZ303" s="7">
        <f>(LN303*(LV303+LW303)+(LO303*(LV303+LW303)))</f>
        <v/>
      </c>
      <c r="MA303" s="11">
        <f>LY303-LZ303</f>
        <v/>
      </c>
      <c r="MB303" s="5">
        <f>MA303+2</f>
        <v/>
      </c>
      <c r="MC303" s="6">
        <f>MA303-2</f>
        <v/>
      </c>
      <c r="MD303" s="4">
        <f>LE303</f>
        <v/>
      </c>
      <c r="ME303" s="9">
        <f>IF(MD303=0,1000,MD303+0.75)</f>
        <v/>
      </c>
      <c r="MF303" s="10">
        <f>IF(MD303=0,0,MD303-0.75)</f>
        <v/>
      </c>
      <c r="MG303" s="4">
        <f>((LM303*(LU303+LX303))-((LP303*(LV303+LW303))))</f>
        <v/>
      </c>
      <c r="MH303" s="9">
        <f>MG303*1.2</f>
        <v/>
      </c>
      <c r="MI303" s="10">
        <f>MG303*0.8</f>
        <v/>
      </c>
      <c r="MJ303">
        <f>IFERROR(OT303,"")</f>
        <v/>
      </c>
      <c r="MK303">
        <f>IFERROR(OU303,"")</f>
        <v/>
      </c>
      <c r="ML303">
        <f>IFERROR(OV303,"")</f>
        <v/>
      </c>
      <c r="MM303">
        <f>IFERROR(OW303,"")</f>
        <v/>
      </c>
      <c r="MN303">
        <f>IFERROR(OX303,"")</f>
        <v/>
      </c>
      <c r="MO303">
        <f>IFERROR(OY303,"")</f>
        <v/>
      </c>
      <c r="MP303" s="1">
        <f>COUNTIFS(#REF!,LT303,#REF!,1,#REF!,"&gt;="&amp;MC303,#REF!,"&lt;="&amp;MB303,#REF!,"&lt;="&amp;ME303,#REF!,"&gt;="&amp;MF303,#REF!,"="&amp;KV303,#REF!,"="&amp;KX303)</f>
        <v/>
      </c>
      <c r="MQ303" s="1">
        <f>COUNTIFS(#REF!,LT303,#REF!,0,#REF!,"&gt;="&amp;MC303,#REF!,"&lt;="&amp;MB303,#REF!,"&lt;="&amp;ME303,#REF!,"&gt;="&amp;MF303,#REF!,"="&amp;KV303,#REF!,"="&amp;KX303)</f>
        <v/>
      </c>
      <c r="MR303" s="1">
        <f>COUNTIFS(#REF!,LT303,#REF!,1,#REF!,"&gt;="&amp;MC303,#REF!,"&lt;="&amp;MB303,#REF!,"&lt;="&amp;ME303,#REF!,"&gt;="&amp;MF303,#REF!,"="&amp;KW303,#REF!,"="&amp;KY303)</f>
        <v/>
      </c>
      <c r="MS303" s="1">
        <f>COUNTIFS(#REF!,LT303,#REF!,0,#REF!,"&gt;="&amp;MC303,#REF!,"&lt;="&amp;MB303,#REF!,"&lt;="&amp;ME303,#REF!,"&gt;="&amp;MF303,#REF!,"="&amp;KW303,#REF!,"="&amp;KY303)</f>
        <v/>
      </c>
      <c r="MT303" s="1">
        <f>COUNTIFS(#REF!,LT303,#REF!,1,#REF!,"&gt;="&amp;MI303,#REF!,"&lt;="&amp;MH303,#REF!,"&lt;="&amp;ME303,#REF!,"&gt;="&amp;MF303)</f>
        <v/>
      </c>
      <c r="MU303" s="1">
        <f>COUNTIFS(#REF!,LT303,#REF!,0,#REF!,"&gt;="&amp;MI303,#REF!,"&lt;="&amp;MH303,#REF!,"&lt;="&amp;ME303,#REF!,"&gt;="&amp;MF303)</f>
        <v/>
      </c>
      <c r="MV303" s="1">
        <f>COUNTIFS(#REF!,LT303,#REF!,1,#REF!,"&gt;="&amp;MI303,#REF!,"&lt;="&amp;MH303,#REF!,"="&amp;KZ303,#REF!,"="&amp;LA303,#REF!,"&lt;="&amp;ME303,#REF!,"&gt;="&amp;MF303)</f>
        <v/>
      </c>
      <c r="MW303" s="1">
        <f>COUNTIFS(#REF!,LT303,#REF!,0,#REF!,"&gt;="&amp;MI303,#REF!,"&lt;="&amp;MH303,#REF!,"="&amp;KZ303,#REF!,"="&amp;LA303,#REF!,"&lt;="&amp;ME303,#REF!,"&gt;="&amp;MF303)</f>
        <v/>
      </c>
      <c r="MX303" s="1">
        <f>COUNTIFS(#REF!,LT303,#REF!,1,#REF!,"&gt;="&amp;MC303,#REF!,"&lt;="&amp;MB303,#REF!,"&lt;="&amp;ME303,#REF!,"&gt;="&amp;MF303)</f>
        <v/>
      </c>
      <c r="MY303" s="1">
        <f>COUNTIFS(#REF!,LT303,#REF!,0,#REF!,"&gt;="&amp;MC303,#REF!,"&lt;="&amp;MB303,#REF!,"&lt;="&amp;ME303,#REF!,"&gt;="&amp;MF303)</f>
        <v/>
      </c>
      <c r="MZ303" s="1">
        <f>COUNTIFS(#REF!,LT303,#REF!,1,#REF!,"&lt;="&amp;ME303,#REF!,"&gt;="&amp;MF303,#REF!,"="&amp;KV303,#REF!,"="&amp;KX303)</f>
        <v/>
      </c>
      <c r="NA303" s="1">
        <f>COUNTIFS(#REF!,LT303,#REF!,0,#REF!,"&lt;="&amp;ME303,#REF!,"&gt;="&amp;MF303,#REF!,"="&amp;KV303,#REF!,"="&amp;KX303)</f>
        <v/>
      </c>
      <c r="NB303" s="1">
        <f>COUNTIFS(#REF!,LT303,#REF!,1,#REF!,"&lt;="&amp;ME303,#REF!,"&gt;="&amp;MF303,#REF!,"="&amp;KW303,#REF!,"="&amp;KY303)</f>
        <v/>
      </c>
      <c r="NC303" s="1">
        <f>COUNTIFS(#REF!,LT303,#REF!,0,#REF!,"&lt;="&amp;ME303,#REF!,"&gt;="&amp;MF303,#REF!,"="&amp;KW303,#REF!,"="&amp;KY303)</f>
        <v/>
      </c>
      <c r="ND303" s="1">
        <f>COUNTIFS(#REF!,LT303,#REF!,1,#REF!,"&gt;="&amp;MC303,#REF!,"&lt;="&amp;MB303,#REF!,"&lt;="&amp;ME303,#REF!,"&gt;="&amp;MF303,#REF!,"="&amp;KV303,#REF!,"="&amp;KX303)</f>
        <v/>
      </c>
      <c r="NE303" s="1">
        <f>COUNTIFS(#REF!,LT303,#REF!,0,#REF!,"&gt;="&amp;MC303,#REF!,"&lt;="&amp;MB303,#REF!,"&lt;="&amp;ME303,#REF!,"&gt;="&amp;MF303,#REF!,"="&amp;KV303,#REF!,"="&amp;KX303)</f>
        <v/>
      </c>
      <c r="NF303" s="1">
        <f>COUNTIFS(#REF!,LT303,#REF!,1,#REF!,"&gt;="&amp;MC303,#REF!,"&lt;="&amp;MB303,#REF!,"&lt;="&amp;ME303,#REF!,"&gt;="&amp;MF303,#REF!,"="&amp;KW303,#REF!,"="&amp;KY303)</f>
        <v/>
      </c>
      <c r="NG303" s="1">
        <f>COUNTIFS(#REF!,LT303,#REF!,0,#REF!,"&gt;="&amp;MC303,#REF!,"&lt;="&amp;MB303,#REF!,"&lt;="&amp;ME303,#REF!,"&gt;="&amp;MF303,#REF!,"="&amp;KW303,#REF!,"="&amp;KY303)</f>
        <v/>
      </c>
      <c r="NH303" s="1">
        <f>COUNTIFS(#REF!,LT303,#REF!,1,#REF!,"&gt;="&amp;MC303,#REF!,"&lt;="&amp;MB303,#REF!,"&lt;="&amp;ME303,#REF!,"&gt;="&amp;MF303,#REF!,"="&amp;KZ303,#REF!,"="&amp;LA303)</f>
        <v/>
      </c>
      <c r="NI303" s="1">
        <f>COUNTIFS(#REF!,LT303,#REF!,0,#REF!,"&gt;="&amp;MC303,#REF!,"&lt;="&amp;MB303,#REF!,"&lt;="&amp;ME303,#REF!,"&gt;="&amp;MF303,#REF!,"="&amp;KZ303,#REF!,"="&amp;LA303)</f>
        <v/>
      </c>
      <c r="NJ303" s="1">
        <f>COUNTIFS(#REF!,LT303,#REF!,1,#REF!,"&gt;="&amp;MI303,#REF!,"&lt;="&amp;MH303,#REF!,"&lt;="&amp;ME303,#REF!,"&gt;="&amp;MF303)</f>
        <v/>
      </c>
      <c r="NK303" s="1">
        <f>COUNTIFS(#REF!,LT303,#REF!,0,#REF!,"&gt;="&amp;MI303,#REF!,"&lt;="&amp;MH303,#REF!,"&lt;="&amp;ME303,#REF!,"&gt;="&amp;MF303)</f>
        <v/>
      </c>
      <c r="NL303" s="1">
        <f>COUNTIFS(#REF!,LT303,#REF!,1,#REF!,"&gt;="&amp;MI303,#REF!,"&lt;="&amp;MH303,#REF!,"="&amp;KZ303,#REF!,"="&amp;LA303,#REF!,"&lt;="&amp;ME303,#REF!,"&gt;="&amp;MF303)</f>
        <v/>
      </c>
      <c r="NM303" s="1">
        <f>COUNTIFS(#REF!,LT303,#REF!,0,#REF!,"&gt;="&amp;MI303,#REF!,"&lt;="&amp;MH303,#REF!,"="&amp;KZ303,#REF!,"="&amp;LA303,#REF!,"&lt;="&amp;ME303,#REF!,"&gt;="&amp;MF303)</f>
        <v/>
      </c>
      <c r="NN303" s="1">
        <f>COUNTIFS(#REF!,LT303,#REF!,1,#REF!,"&gt;="&amp;MC303,#REF!,"&lt;="&amp;MB303,#REF!,"&lt;="&amp;ME303,#REF!,"&gt;="&amp;MF303)</f>
        <v/>
      </c>
      <c r="NO303" s="1">
        <f>COUNTIFS(#REF!,LT303,#REF!,0,#REF!,"&gt;="&amp;MC303,#REF!,"&lt;="&amp;MB303,#REF!,"&lt;="&amp;ME303,#REF!,"&gt;="&amp;MF303)</f>
        <v/>
      </c>
      <c r="NP303" s="1">
        <f>COUNTIFS(#REF!,LT303,#REF!,1,#REF!,"&lt;="&amp;ME303,#REF!,"&gt;="&amp;MF303,#REF!,"="&amp;KV303,#REF!,"="&amp;KX303)</f>
        <v/>
      </c>
      <c r="NQ303" s="1">
        <f>COUNTIFS(#REF!,LT303,#REF!,0,#REF!,"&lt;="&amp;ME303,#REF!,"&gt;="&amp;MF303,#REF!,"="&amp;KV303,#REF!,"="&amp;KX303)</f>
        <v/>
      </c>
      <c r="NR303" s="1">
        <f>COUNTIFS(#REF!,LT303,#REF!,1,#REF!,"&lt;="&amp;ME303,#REF!,"&gt;="&amp;MF303,#REF!,"="&amp;KW303,#REF!,"="&amp;KY303)</f>
        <v/>
      </c>
      <c r="NS303" s="1">
        <f>COUNTIFS(#REF!,LT303,#REF!,0,#REF!,"&lt;="&amp;ME303,#REF!,"&gt;="&amp;MF303,#REF!,"="&amp;KW303,#REF!,"="&amp;KY303)</f>
        <v/>
      </c>
      <c r="NT303" s="1">
        <f>MP303+MR303+MT303+MV303+MX303+MZ303+NB303</f>
        <v/>
      </c>
      <c r="NU303" s="1">
        <f>MQ303+MS303+MU303+MW303+MY303+NA303+NC303</f>
        <v/>
      </c>
      <c r="NV303" s="1">
        <f>NT303+NU303</f>
        <v/>
      </c>
      <c r="NW303" s="33">
        <f>NT303/(NT303+NU303)</f>
        <v/>
      </c>
      <c r="NX303" s="3">
        <f>1/NW303</f>
        <v/>
      </c>
      <c r="NY303" s="1">
        <f>LH303</f>
        <v/>
      </c>
      <c r="NZ303" s="79">
        <f>(NW303*((NY303-1)*0.98))-((1-NW303)*1)</f>
        <v/>
      </c>
      <c r="OA303" s="34">
        <f>IF(LR303&lt;0.9,0,IF(AND(LR303&gt;1.1),0,1))</f>
        <v/>
      </c>
      <c r="OB303" s="34">
        <f>IF(LS303&lt;0.9,0,IF(AND(LS303&gt;1.1),0,1))</f>
        <v/>
      </c>
      <c r="OC303" s="32">
        <f>IF(NV303&gt;99,1,0)</f>
        <v/>
      </c>
      <c r="OD303" s="32">
        <f>IF(NZ303&gt;0.0799,1,0)</f>
        <v/>
      </c>
      <c r="OE303" s="32">
        <f>IF(NZ303&gt;OM303,1,0)</f>
        <v/>
      </c>
      <c r="OF303" s="32">
        <f>OC303+OD303+OE303+OA303+OB303</f>
        <v/>
      </c>
      <c r="OG303" s="1">
        <f>ND303+NF303+NH303+NJ303+NL303+NN303+NP303+NR303</f>
        <v/>
      </c>
      <c r="OH303" s="1">
        <f>NE303+NG303+NI303+NK303+NM303+NO303+NQ303+NS303</f>
        <v/>
      </c>
      <c r="OI303" s="1">
        <f>OG303+OH303</f>
        <v/>
      </c>
      <c r="OJ303" s="33">
        <f>OG303/(OG303+OH303)</f>
        <v/>
      </c>
      <c r="OK303" s="3">
        <f>1/OJ303</f>
        <v/>
      </c>
      <c r="OL303" s="1">
        <f>LI303</f>
        <v/>
      </c>
      <c r="OM303" s="79">
        <f>(OJ303*((OL303-1)*0.98))-((1-OJ303)*1)</f>
        <v/>
      </c>
      <c r="ON303" s="34">
        <f>IF(LR303&lt;0.9,0,IF(AND(LR303&gt;1.1),0,1))</f>
        <v/>
      </c>
      <c r="OO303" s="34">
        <f>IF(LS303&lt;0.9,0,IF(AND(LS303&gt;1.1),0,1))</f>
        <v/>
      </c>
      <c r="OP303" s="32">
        <f>IF(OI303&gt;99,1,0)</f>
        <v/>
      </c>
      <c r="OQ303" s="32">
        <f>IF(OM303&gt;0.0799,1,0)</f>
        <v/>
      </c>
      <c r="OR303" s="32">
        <f>IF(OM303&gt;OZ303,1,0)</f>
        <v/>
      </c>
      <c r="OS303" s="32">
        <f>OP303+OQ303+OR303+ON303+OO303</f>
        <v/>
      </c>
      <c r="OT303">
        <f>IF(OF303=5,"BackHome0-0",IF(AND(OS303=5),"BackAway0-0",""))</f>
        <v/>
      </c>
      <c r="OU303">
        <f>IF(OF303=5,KN303,IF(AND(OS303=5),KO303,""))</f>
        <v/>
      </c>
      <c r="OV303">
        <f>IF(OF303=5,"Match Odds",IF(AND(OS303=5),"Match Odds",""))</f>
        <v/>
      </c>
      <c r="OW303">
        <f>IF(OF303=5,KP303,IF(AND(OS303=5),KP303,""))</f>
        <v/>
      </c>
      <c r="OX303">
        <f>IF(OF303=5,"MATCH_ODDS",IF(AND(OS303=5),"MATCH_ODDS",""))</f>
        <v/>
      </c>
      <c r="OY303">
        <f>IF(OF303=5,"BACK",IF(AND(OS303=5),"BACK",""))</f>
        <v/>
      </c>
    </row>
    <row r="304" ht="16.5" customHeight="1" thickBot="1" thickTop="1">
      <c r="A304" s="2" t="n"/>
      <c r="KN304" s="1">
        <f>IF(INDEX(#REF!,MATCH('HT 0-0'!D304,#REF!,0))=INDEX(#REF!,MATCH('HT 0-0'!D304,#REF!,0)),INDEX(#REF!,MATCH('HT 0-0'!D304,#REF!,0)),"ERROR")</f>
        <v/>
      </c>
      <c r="KO304" s="1">
        <f>IF(INDEX(#REF!,MATCH('HT 0-0'!E304,#REF!,0))=INDEX(#REF!,MATCH('HT 0-0'!E304,#REF!,0)),INDEX(#REF!,MATCH('HT 0-0'!E304,#REF!,0)),"ERROR")</f>
        <v/>
      </c>
      <c r="KP304" s="1">
        <f>KN304&amp;" v "&amp;KO304</f>
        <v/>
      </c>
      <c r="KQ304">
        <f>B304&amp;"_"&amp;C304</f>
        <v/>
      </c>
      <c r="KR304" s="1">
        <f>IF((HW304/KK304)&lt;0.335,"G",IF((HW304/KK304)&gt;0.67,"R","A"))</f>
        <v/>
      </c>
      <c r="KS304" s="1">
        <f>IF((HX304/KK304)&lt;0.335,"G",IF((HX304/KK304)&gt;0.67,"R","A"))</f>
        <v/>
      </c>
      <c r="KT304" s="1">
        <f>IF((IH304/KK304)&lt;0.335,"G",IF((IH304/KK304)&gt;0.67,"R","A"))</f>
        <v/>
      </c>
      <c r="KU304" s="1">
        <f>IF((II304/KK304)&lt;0.335,"G",IF((II304/KK304)&gt;0.67,"R","A"))</f>
        <v/>
      </c>
      <c r="KV304" s="1">
        <f>IF((HZ304/KK304)&lt;0.335,"G",IF((HZ304/KK304)&gt;0.67,"R","A"))</f>
        <v/>
      </c>
      <c r="KW304" s="1">
        <f>IF((HY304/KK304)&lt;0.335,"G",IF((HY304/KK304)&gt;0.67,"R","A"))</f>
        <v/>
      </c>
      <c r="KX304" s="1">
        <f>IF((IK304/KK304)&lt;0.335,"G",IF((IK304/KK304)&gt;0.67,"R","A"))</f>
        <v/>
      </c>
      <c r="KY304" s="1">
        <f>IF((IJ304/KK304)&lt;0.335,"G",IF((IJ304/KK304)&gt;0.67,"R","A"))</f>
        <v/>
      </c>
      <c r="KZ304" s="1">
        <f>IF((HQ304/KK304)&lt;0.335,"G",IF((HQ304/KK304)&gt;0.67,"R","A"))</f>
        <v/>
      </c>
      <c r="LA304" s="1">
        <f>IF((IB304/KK304)&lt;0.335,"G",IF((IB304/KK304)&gt;0.67,"R","A"))</f>
        <v/>
      </c>
      <c r="LB304">
        <f>IF(LQ304="0-0",INDEX(Scrape!#REF!,MATCH('HT 0-0'!KP304,Scrape!$B:$B,0)),"")</f>
        <v/>
      </c>
      <c r="LC304">
        <f>IF(LQ304="0-0",INDEX(Scrape!$A:$A,MATCH('HT 0-0'!KP304,Scrape!$B:$B,0)),"")</f>
        <v/>
      </c>
      <c r="LD304">
        <f>IF(LQ304="0-0",INDEX(Scrape!$B:$B,MATCH('HT 0-0'!KP304,Scrape!$B:$B,0)),"")</f>
        <v/>
      </c>
      <c r="LE304">
        <f>IF(LQ304="0-0",INDEX(Scrape!$C:$C,MATCH('HT 0-0'!KP304,Scrape!$B:$B,0)),"")</f>
        <v/>
      </c>
      <c r="LF304">
        <f>IF(LQ304="0-0",INDEX(Scrape!$D:$D,MATCH('HT 0-0'!KP304,Scrape!$B:$B,0)),"")</f>
        <v/>
      </c>
      <c r="LG304">
        <f>IF(LQ304="0-0",INDEX(Scrape!$E:$E,MATCH('HT 0-0'!KP304,Scrape!$B:$B,0)),"")</f>
        <v/>
      </c>
      <c r="LH304">
        <f>IF(LQ304="0-0",INDEX(Scrape!$F:$F,MATCH('HT 0-0'!KP304,Scrape!$B:$B,0)),"")</f>
        <v/>
      </c>
      <c r="LI304">
        <f>IF(LQ304="0-0",INDEX(Scrape!$G:$G,MATCH('HT 0-0'!KP304,Scrape!$B:$B,0)),"")</f>
        <v/>
      </c>
      <c r="LJ304">
        <f>IF(LQ304="0-0",INDEX(Scrape!$H:$H,MATCH('HT 0-0'!KP304,Scrape!$B:$B,0)),"")</f>
        <v/>
      </c>
      <c r="LK304">
        <f>IF(LQ304="0-0",INDEX(Scrape!$I:$I,MATCH('HT 0-0'!KP304,Scrape!$B:$B,0)),"")</f>
        <v/>
      </c>
      <c r="LL304">
        <f>IF(LQ304="0-0",INDEX(Scrape!$J:$J,MATCH('HT 0-0'!KP304,Scrape!$B:$B,0)),"")</f>
        <v/>
      </c>
      <c r="LM304">
        <f>IF(LQ304="0-0",INDEX(Scrape!$K:$K,MATCH('HT 0-0'!KP304,Scrape!$B:$B,0)),"")</f>
        <v/>
      </c>
      <c r="LN304">
        <f>IF(LQ304="0-0",INDEX(Scrape!$L:$L,MATCH('HT 0-0'!KP304,Scrape!$B:$B,0)),"")</f>
        <v/>
      </c>
      <c r="LO304">
        <f>IF(LQ304="0-0",INDEX(Scrape!$M:$M,MATCH('HT 0-0'!KP304,Scrape!$B:$B,0)),"")</f>
        <v/>
      </c>
      <c r="LP304">
        <f>IF(LQ304="0-0",INDEX(Scrape!$N:$N,MATCH('HT 0-0'!KP304,Scrape!$B:$B,0)),"")</f>
        <v/>
      </c>
      <c r="LQ304">
        <f>INDEX(Scrape!$O:$O,MATCH('HT 0-0'!KP304,Scrape!$B:$B,0))</f>
        <v/>
      </c>
      <c r="LR304">
        <f>(1/LJ304)+(1/LI304)+(1/LH304)</f>
        <v/>
      </c>
      <c r="LS304">
        <f>(1/LG304)+(1/LF304)+(1/LE304)</f>
        <v/>
      </c>
      <c r="LT304" s="8">
        <f>IF(INDEX(#REF!,MATCH(KQ304,#REF!,0))=INDEX(#REF!,MATCH(KQ304,#REF!,0)),INDEX(#REF!,MATCH(KQ304,#REF!,0)),"ERROR")</f>
        <v/>
      </c>
      <c r="LU304" s="4">
        <f>IF(KR304="G",2,IF(KR304="R",0.5,IF(KR304="A",1)))</f>
        <v/>
      </c>
      <c r="LV304" s="4">
        <f>IF(KS304="G",0.5,IF(KS304="R",2,IF(KS304="A",1)))</f>
        <v/>
      </c>
      <c r="LW304" s="4">
        <f>IF(KT304="G",2,IF(KT304="R",0.5,IF(KT304="A",1)))</f>
        <v/>
      </c>
      <c r="LX304" s="4">
        <f>IF(KU304="G",0.5,IF(KU304="R",2,IF(KU304="A",1)))</f>
        <v/>
      </c>
      <c r="LY304" s="7">
        <f>(LK304*(LU304+LX304)+(LL304*(LU304+LX304)))</f>
        <v/>
      </c>
      <c r="LZ304" s="7">
        <f>(LN304*(LV304+LW304)+(LO304*(LV304+LW304)))</f>
        <v/>
      </c>
      <c r="MA304" s="11">
        <f>LY304-LZ304</f>
        <v/>
      </c>
      <c r="MB304" s="5">
        <f>MA304+2</f>
        <v/>
      </c>
      <c r="MC304" s="6">
        <f>MA304-2</f>
        <v/>
      </c>
      <c r="MD304" s="4">
        <f>LE304</f>
        <v/>
      </c>
      <c r="ME304" s="9">
        <f>IF(MD304=0,1000,MD304+0.75)</f>
        <v/>
      </c>
      <c r="MF304" s="10">
        <f>IF(MD304=0,0,MD304-0.75)</f>
        <v/>
      </c>
      <c r="MG304" s="4">
        <f>((LM304*(LU304+LX304))-((LP304*(LV304+LW304))))</f>
        <v/>
      </c>
      <c r="MH304" s="9">
        <f>MG304*1.2</f>
        <v/>
      </c>
      <c r="MI304" s="10">
        <f>MG304*0.8</f>
        <v/>
      </c>
      <c r="MJ304">
        <f>IFERROR(OT304,"")</f>
        <v/>
      </c>
      <c r="MK304">
        <f>IFERROR(OU304,"")</f>
        <v/>
      </c>
      <c r="ML304">
        <f>IFERROR(OV304,"")</f>
        <v/>
      </c>
      <c r="MM304">
        <f>IFERROR(OW304,"")</f>
        <v/>
      </c>
      <c r="MN304">
        <f>IFERROR(OX304,"")</f>
        <v/>
      </c>
      <c r="MO304">
        <f>IFERROR(OY304,"")</f>
        <v/>
      </c>
      <c r="MP304" s="1">
        <f>COUNTIFS(#REF!,LT304,#REF!,1,#REF!,"&gt;="&amp;MC304,#REF!,"&lt;="&amp;MB304,#REF!,"&lt;="&amp;ME304,#REF!,"&gt;="&amp;MF304,#REF!,"="&amp;KV304,#REF!,"="&amp;KX304)</f>
        <v/>
      </c>
      <c r="MQ304" s="1">
        <f>COUNTIFS(#REF!,LT304,#REF!,0,#REF!,"&gt;="&amp;MC304,#REF!,"&lt;="&amp;MB304,#REF!,"&lt;="&amp;ME304,#REF!,"&gt;="&amp;MF304,#REF!,"="&amp;KV304,#REF!,"="&amp;KX304)</f>
        <v/>
      </c>
      <c r="MR304" s="1">
        <f>COUNTIFS(#REF!,LT304,#REF!,1,#REF!,"&gt;="&amp;MC304,#REF!,"&lt;="&amp;MB304,#REF!,"&lt;="&amp;ME304,#REF!,"&gt;="&amp;MF304,#REF!,"="&amp;KW304,#REF!,"="&amp;KY304)</f>
        <v/>
      </c>
      <c r="MS304" s="1">
        <f>COUNTIFS(#REF!,LT304,#REF!,0,#REF!,"&gt;="&amp;MC304,#REF!,"&lt;="&amp;MB304,#REF!,"&lt;="&amp;ME304,#REF!,"&gt;="&amp;MF304,#REF!,"="&amp;KW304,#REF!,"="&amp;KY304)</f>
        <v/>
      </c>
      <c r="MT304" s="1">
        <f>COUNTIFS(#REF!,LT304,#REF!,1,#REF!,"&gt;="&amp;MI304,#REF!,"&lt;="&amp;MH304,#REF!,"&lt;="&amp;ME304,#REF!,"&gt;="&amp;MF304)</f>
        <v/>
      </c>
      <c r="MU304" s="1">
        <f>COUNTIFS(#REF!,LT304,#REF!,0,#REF!,"&gt;="&amp;MI304,#REF!,"&lt;="&amp;MH304,#REF!,"&lt;="&amp;ME304,#REF!,"&gt;="&amp;MF304)</f>
        <v/>
      </c>
      <c r="MV304" s="1">
        <f>COUNTIFS(#REF!,LT304,#REF!,1,#REF!,"&gt;="&amp;MI304,#REF!,"&lt;="&amp;MH304,#REF!,"="&amp;KZ304,#REF!,"="&amp;LA304,#REF!,"&lt;="&amp;ME304,#REF!,"&gt;="&amp;MF304)</f>
        <v/>
      </c>
      <c r="MW304" s="1">
        <f>COUNTIFS(#REF!,LT304,#REF!,0,#REF!,"&gt;="&amp;MI304,#REF!,"&lt;="&amp;MH304,#REF!,"="&amp;KZ304,#REF!,"="&amp;LA304,#REF!,"&lt;="&amp;ME304,#REF!,"&gt;="&amp;MF304)</f>
        <v/>
      </c>
      <c r="MX304" s="1">
        <f>COUNTIFS(#REF!,LT304,#REF!,1,#REF!,"&gt;="&amp;MC304,#REF!,"&lt;="&amp;MB304,#REF!,"&lt;="&amp;ME304,#REF!,"&gt;="&amp;MF304)</f>
        <v/>
      </c>
      <c r="MY304" s="1">
        <f>COUNTIFS(#REF!,LT304,#REF!,0,#REF!,"&gt;="&amp;MC304,#REF!,"&lt;="&amp;MB304,#REF!,"&lt;="&amp;ME304,#REF!,"&gt;="&amp;MF304)</f>
        <v/>
      </c>
      <c r="MZ304" s="1">
        <f>COUNTIFS(#REF!,LT304,#REF!,1,#REF!,"&lt;="&amp;ME304,#REF!,"&gt;="&amp;MF304,#REF!,"="&amp;KV304,#REF!,"="&amp;KX304)</f>
        <v/>
      </c>
      <c r="NA304" s="1">
        <f>COUNTIFS(#REF!,LT304,#REF!,0,#REF!,"&lt;="&amp;ME304,#REF!,"&gt;="&amp;MF304,#REF!,"="&amp;KV304,#REF!,"="&amp;KX304)</f>
        <v/>
      </c>
      <c r="NB304" s="1">
        <f>COUNTIFS(#REF!,LT304,#REF!,1,#REF!,"&lt;="&amp;ME304,#REF!,"&gt;="&amp;MF304,#REF!,"="&amp;KW304,#REF!,"="&amp;KY304)</f>
        <v/>
      </c>
      <c r="NC304" s="1">
        <f>COUNTIFS(#REF!,LT304,#REF!,0,#REF!,"&lt;="&amp;ME304,#REF!,"&gt;="&amp;MF304,#REF!,"="&amp;KW304,#REF!,"="&amp;KY304)</f>
        <v/>
      </c>
      <c r="ND304" s="1">
        <f>COUNTIFS(#REF!,LT304,#REF!,1,#REF!,"&gt;="&amp;MC304,#REF!,"&lt;="&amp;MB304,#REF!,"&lt;="&amp;ME304,#REF!,"&gt;="&amp;MF304,#REF!,"="&amp;KV304,#REF!,"="&amp;KX304)</f>
        <v/>
      </c>
      <c r="NE304" s="1">
        <f>COUNTIFS(#REF!,LT304,#REF!,0,#REF!,"&gt;="&amp;MC304,#REF!,"&lt;="&amp;MB304,#REF!,"&lt;="&amp;ME304,#REF!,"&gt;="&amp;MF304,#REF!,"="&amp;KV304,#REF!,"="&amp;KX304)</f>
        <v/>
      </c>
      <c r="NF304" s="1">
        <f>COUNTIFS(#REF!,LT304,#REF!,1,#REF!,"&gt;="&amp;MC304,#REF!,"&lt;="&amp;MB304,#REF!,"&lt;="&amp;ME304,#REF!,"&gt;="&amp;MF304,#REF!,"="&amp;KW304,#REF!,"="&amp;KY304)</f>
        <v/>
      </c>
      <c r="NG304" s="1">
        <f>COUNTIFS(#REF!,LT304,#REF!,0,#REF!,"&gt;="&amp;MC304,#REF!,"&lt;="&amp;MB304,#REF!,"&lt;="&amp;ME304,#REF!,"&gt;="&amp;MF304,#REF!,"="&amp;KW304,#REF!,"="&amp;KY304)</f>
        <v/>
      </c>
      <c r="NH304" s="1">
        <f>COUNTIFS(#REF!,LT304,#REF!,1,#REF!,"&gt;="&amp;MC304,#REF!,"&lt;="&amp;MB304,#REF!,"&lt;="&amp;ME304,#REF!,"&gt;="&amp;MF304,#REF!,"="&amp;KZ304,#REF!,"="&amp;LA304)</f>
        <v/>
      </c>
      <c r="NI304" s="1">
        <f>COUNTIFS(#REF!,LT304,#REF!,0,#REF!,"&gt;="&amp;MC304,#REF!,"&lt;="&amp;MB304,#REF!,"&lt;="&amp;ME304,#REF!,"&gt;="&amp;MF304,#REF!,"="&amp;KZ304,#REF!,"="&amp;LA304)</f>
        <v/>
      </c>
      <c r="NJ304" s="1">
        <f>COUNTIFS(#REF!,LT304,#REF!,1,#REF!,"&gt;="&amp;MI304,#REF!,"&lt;="&amp;MH304,#REF!,"&lt;="&amp;ME304,#REF!,"&gt;="&amp;MF304)</f>
        <v/>
      </c>
      <c r="NK304" s="1">
        <f>COUNTIFS(#REF!,LT304,#REF!,0,#REF!,"&gt;="&amp;MI304,#REF!,"&lt;="&amp;MH304,#REF!,"&lt;="&amp;ME304,#REF!,"&gt;="&amp;MF304)</f>
        <v/>
      </c>
      <c r="NL304" s="1">
        <f>COUNTIFS(#REF!,LT304,#REF!,1,#REF!,"&gt;="&amp;MI304,#REF!,"&lt;="&amp;MH304,#REF!,"="&amp;KZ304,#REF!,"="&amp;LA304,#REF!,"&lt;="&amp;ME304,#REF!,"&gt;="&amp;MF304)</f>
        <v/>
      </c>
      <c r="NM304" s="1">
        <f>COUNTIFS(#REF!,LT304,#REF!,0,#REF!,"&gt;="&amp;MI304,#REF!,"&lt;="&amp;MH304,#REF!,"="&amp;KZ304,#REF!,"="&amp;LA304,#REF!,"&lt;="&amp;ME304,#REF!,"&gt;="&amp;MF304)</f>
        <v/>
      </c>
      <c r="NN304" s="1">
        <f>COUNTIFS(#REF!,LT304,#REF!,1,#REF!,"&gt;="&amp;MC304,#REF!,"&lt;="&amp;MB304,#REF!,"&lt;="&amp;ME304,#REF!,"&gt;="&amp;MF304)</f>
        <v/>
      </c>
      <c r="NO304" s="1">
        <f>COUNTIFS(#REF!,LT304,#REF!,0,#REF!,"&gt;="&amp;MC304,#REF!,"&lt;="&amp;MB304,#REF!,"&lt;="&amp;ME304,#REF!,"&gt;="&amp;MF304)</f>
        <v/>
      </c>
      <c r="NP304" s="1">
        <f>COUNTIFS(#REF!,LT304,#REF!,1,#REF!,"&lt;="&amp;ME304,#REF!,"&gt;="&amp;MF304,#REF!,"="&amp;KV304,#REF!,"="&amp;KX304)</f>
        <v/>
      </c>
      <c r="NQ304" s="1">
        <f>COUNTIFS(#REF!,LT304,#REF!,0,#REF!,"&lt;="&amp;ME304,#REF!,"&gt;="&amp;MF304,#REF!,"="&amp;KV304,#REF!,"="&amp;KX304)</f>
        <v/>
      </c>
      <c r="NR304" s="1">
        <f>COUNTIFS(#REF!,LT304,#REF!,1,#REF!,"&lt;="&amp;ME304,#REF!,"&gt;="&amp;MF304,#REF!,"="&amp;KW304,#REF!,"="&amp;KY304)</f>
        <v/>
      </c>
      <c r="NS304" s="1">
        <f>COUNTIFS(#REF!,LT304,#REF!,0,#REF!,"&lt;="&amp;ME304,#REF!,"&gt;="&amp;MF304,#REF!,"="&amp;KW304,#REF!,"="&amp;KY304)</f>
        <v/>
      </c>
      <c r="NT304" s="1">
        <f>MP304+MR304+MT304+MV304+MX304+MZ304+NB304</f>
        <v/>
      </c>
      <c r="NU304" s="1">
        <f>MQ304+MS304+MU304+MW304+MY304+NA304+NC304</f>
        <v/>
      </c>
      <c r="NV304" s="1">
        <f>NT304+NU304</f>
        <v/>
      </c>
      <c r="NW304" s="33">
        <f>NT304/(NT304+NU304)</f>
        <v/>
      </c>
      <c r="NX304" s="3">
        <f>1/NW304</f>
        <v/>
      </c>
      <c r="NY304" s="1">
        <f>LH304</f>
        <v/>
      </c>
      <c r="NZ304" s="79">
        <f>(NW304*((NY304-1)*0.98))-((1-NW304)*1)</f>
        <v/>
      </c>
      <c r="OA304" s="34">
        <f>IF(LR304&lt;0.9,0,IF(AND(LR304&gt;1.1),0,1))</f>
        <v/>
      </c>
      <c r="OB304" s="34">
        <f>IF(LS304&lt;0.9,0,IF(AND(LS304&gt;1.1),0,1))</f>
        <v/>
      </c>
      <c r="OC304" s="32">
        <f>IF(NV304&gt;99,1,0)</f>
        <v/>
      </c>
      <c r="OD304" s="32">
        <f>IF(NZ304&gt;0.0799,1,0)</f>
        <v/>
      </c>
      <c r="OE304" s="32">
        <f>IF(NZ304&gt;OM304,1,0)</f>
        <v/>
      </c>
      <c r="OF304" s="32">
        <f>OC304+OD304+OE304+OA304+OB304</f>
        <v/>
      </c>
      <c r="OG304" s="1">
        <f>ND304+NF304+NH304+NJ304+NL304+NN304+NP304+NR304</f>
        <v/>
      </c>
      <c r="OH304" s="1">
        <f>NE304+NG304+NI304+NK304+NM304+NO304+NQ304+NS304</f>
        <v/>
      </c>
      <c r="OI304" s="1">
        <f>OG304+OH304</f>
        <v/>
      </c>
      <c r="OJ304" s="33">
        <f>OG304/(OG304+OH304)</f>
        <v/>
      </c>
      <c r="OK304" s="3">
        <f>1/OJ304</f>
        <v/>
      </c>
      <c r="OL304" s="1">
        <f>LI304</f>
        <v/>
      </c>
      <c r="OM304" s="79">
        <f>(OJ304*((OL304-1)*0.98))-((1-OJ304)*1)</f>
        <v/>
      </c>
      <c r="ON304" s="34">
        <f>IF(LR304&lt;0.9,0,IF(AND(LR304&gt;1.1),0,1))</f>
        <v/>
      </c>
      <c r="OO304" s="34">
        <f>IF(LS304&lt;0.9,0,IF(AND(LS304&gt;1.1),0,1))</f>
        <v/>
      </c>
      <c r="OP304" s="32">
        <f>IF(OI304&gt;99,1,0)</f>
        <v/>
      </c>
      <c r="OQ304" s="32">
        <f>IF(OM304&gt;0.0799,1,0)</f>
        <v/>
      </c>
      <c r="OR304" s="32">
        <f>IF(OM304&gt;OZ304,1,0)</f>
        <v/>
      </c>
      <c r="OS304" s="32">
        <f>OP304+OQ304+OR304+ON304+OO304</f>
        <v/>
      </c>
      <c r="OT304">
        <f>IF(OF304=5,"BackHome0-0",IF(AND(OS304=5),"BackAway0-0",""))</f>
        <v/>
      </c>
      <c r="OU304">
        <f>IF(OF304=5,KN304,IF(AND(OS304=5),KO304,""))</f>
        <v/>
      </c>
      <c r="OV304">
        <f>IF(OF304=5,"Match Odds",IF(AND(OS304=5),"Match Odds",""))</f>
        <v/>
      </c>
      <c r="OW304">
        <f>IF(OF304=5,KP304,IF(AND(OS304=5),KP304,""))</f>
        <v/>
      </c>
      <c r="OX304">
        <f>IF(OF304=5,"MATCH_ODDS",IF(AND(OS304=5),"MATCH_ODDS",""))</f>
        <v/>
      </c>
      <c r="OY304">
        <f>IF(OF304=5,"BACK",IF(AND(OS304=5),"BACK",""))</f>
        <v/>
      </c>
    </row>
    <row r="305" ht="16.5" customHeight="1" thickBot="1" thickTop="1">
      <c r="A305" s="2" t="n"/>
      <c r="KN305" s="1">
        <f>IF(INDEX(#REF!,MATCH('HT 0-0'!D305,#REF!,0))=INDEX(#REF!,MATCH('HT 0-0'!D305,#REF!,0)),INDEX(#REF!,MATCH('HT 0-0'!D305,#REF!,0)),"ERROR")</f>
        <v/>
      </c>
      <c r="KO305" s="1">
        <f>IF(INDEX(#REF!,MATCH('HT 0-0'!E305,#REF!,0))=INDEX(#REF!,MATCH('HT 0-0'!E305,#REF!,0)),INDEX(#REF!,MATCH('HT 0-0'!E305,#REF!,0)),"ERROR")</f>
        <v/>
      </c>
      <c r="KP305" s="1">
        <f>KN305&amp;" v "&amp;KO305</f>
        <v/>
      </c>
      <c r="KQ305">
        <f>B305&amp;"_"&amp;C305</f>
        <v/>
      </c>
      <c r="KR305" s="1">
        <f>IF((HW305/KK305)&lt;0.335,"G",IF((HW305/KK305)&gt;0.67,"R","A"))</f>
        <v/>
      </c>
      <c r="KS305" s="1">
        <f>IF((HX305/KK305)&lt;0.335,"G",IF((HX305/KK305)&gt;0.67,"R","A"))</f>
        <v/>
      </c>
      <c r="KT305" s="1">
        <f>IF((IH305/KK305)&lt;0.335,"G",IF((IH305/KK305)&gt;0.67,"R","A"))</f>
        <v/>
      </c>
      <c r="KU305" s="1">
        <f>IF((II305/KK305)&lt;0.335,"G",IF((II305/KK305)&gt;0.67,"R","A"))</f>
        <v/>
      </c>
      <c r="KV305" s="1">
        <f>IF((HZ305/KK305)&lt;0.335,"G",IF((HZ305/KK305)&gt;0.67,"R","A"))</f>
        <v/>
      </c>
      <c r="KW305" s="1">
        <f>IF((HY305/KK305)&lt;0.335,"G",IF((HY305/KK305)&gt;0.67,"R","A"))</f>
        <v/>
      </c>
      <c r="KX305" s="1">
        <f>IF((IK305/KK305)&lt;0.335,"G",IF((IK305/KK305)&gt;0.67,"R","A"))</f>
        <v/>
      </c>
      <c r="KY305" s="1">
        <f>IF((IJ305/KK305)&lt;0.335,"G",IF((IJ305/KK305)&gt;0.67,"R","A"))</f>
        <v/>
      </c>
      <c r="KZ305" s="1">
        <f>IF((HQ305/KK305)&lt;0.335,"G",IF((HQ305/KK305)&gt;0.67,"R","A"))</f>
        <v/>
      </c>
      <c r="LA305" s="1">
        <f>IF((IB305/KK305)&lt;0.335,"G",IF((IB305/KK305)&gt;0.67,"R","A"))</f>
        <v/>
      </c>
      <c r="LB305">
        <f>IF(LQ305="0-0",INDEX(Scrape!#REF!,MATCH('HT 0-0'!KP305,Scrape!$B:$B,0)),"")</f>
        <v/>
      </c>
      <c r="LC305">
        <f>IF(LQ305="0-0",INDEX(Scrape!$A:$A,MATCH('HT 0-0'!KP305,Scrape!$B:$B,0)),"")</f>
        <v/>
      </c>
      <c r="LD305">
        <f>IF(LQ305="0-0",INDEX(Scrape!$B:$B,MATCH('HT 0-0'!KP305,Scrape!$B:$B,0)),"")</f>
        <v/>
      </c>
      <c r="LE305">
        <f>IF(LQ305="0-0",INDEX(Scrape!$C:$C,MATCH('HT 0-0'!KP305,Scrape!$B:$B,0)),"")</f>
        <v/>
      </c>
      <c r="LF305">
        <f>IF(LQ305="0-0",INDEX(Scrape!$D:$D,MATCH('HT 0-0'!KP305,Scrape!$B:$B,0)),"")</f>
        <v/>
      </c>
      <c r="LG305">
        <f>IF(LQ305="0-0",INDEX(Scrape!$E:$E,MATCH('HT 0-0'!KP305,Scrape!$B:$B,0)),"")</f>
        <v/>
      </c>
      <c r="LH305">
        <f>IF(LQ305="0-0",INDEX(Scrape!$F:$F,MATCH('HT 0-0'!KP305,Scrape!$B:$B,0)),"")</f>
        <v/>
      </c>
      <c r="LI305">
        <f>IF(LQ305="0-0",INDEX(Scrape!$G:$G,MATCH('HT 0-0'!KP305,Scrape!$B:$B,0)),"")</f>
        <v/>
      </c>
      <c r="LJ305">
        <f>IF(LQ305="0-0",INDEX(Scrape!$H:$H,MATCH('HT 0-0'!KP305,Scrape!$B:$B,0)),"")</f>
        <v/>
      </c>
      <c r="LK305">
        <f>IF(LQ305="0-0",INDEX(Scrape!$I:$I,MATCH('HT 0-0'!KP305,Scrape!$B:$B,0)),"")</f>
        <v/>
      </c>
      <c r="LL305">
        <f>IF(LQ305="0-0",INDEX(Scrape!$J:$J,MATCH('HT 0-0'!KP305,Scrape!$B:$B,0)),"")</f>
        <v/>
      </c>
      <c r="LM305">
        <f>IF(LQ305="0-0",INDEX(Scrape!$K:$K,MATCH('HT 0-0'!KP305,Scrape!$B:$B,0)),"")</f>
        <v/>
      </c>
      <c r="LN305">
        <f>IF(LQ305="0-0",INDEX(Scrape!$L:$L,MATCH('HT 0-0'!KP305,Scrape!$B:$B,0)),"")</f>
        <v/>
      </c>
      <c r="LO305">
        <f>IF(LQ305="0-0",INDEX(Scrape!$M:$M,MATCH('HT 0-0'!KP305,Scrape!$B:$B,0)),"")</f>
        <v/>
      </c>
      <c r="LP305">
        <f>IF(LQ305="0-0",INDEX(Scrape!$N:$N,MATCH('HT 0-0'!KP305,Scrape!$B:$B,0)),"")</f>
        <v/>
      </c>
      <c r="LQ305">
        <f>INDEX(Scrape!$O:$O,MATCH('HT 0-0'!KP305,Scrape!$B:$B,0))</f>
        <v/>
      </c>
      <c r="LR305">
        <f>(1/LJ305)+(1/LI305)+(1/LH305)</f>
        <v/>
      </c>
      <c r="LS305">
        <f>(1/LG305)+(1/LF305)+(1/LE305)</f>
        <v/>
      </c>
      <c r="LT305" s="8">
        <f>IF(INDEX(#REF!,MATCH(KQ305,#REF!,0))=INDEX(#REF!,MATCH(KQ305,#REF!,0)),INDEX(#REF!,MATCH(KQ305,#REF!,0)),"ERROR")</f>
        <v/>
      </c>
      <c r="LU305" s="4">
        <f>IF(KR305="G",2,IF(KR305="R",0.5,IF(KR305="A",1)))</f>
        <v/>
      </c>
      <c r="LV305" s="4">
        <f>IF(KS305="G",0.5,IF(KS305="R",2,IF(KS305="A",1)))</f>
        <v/>
      </c>
      <c r="LW305" s="4">
        <f>IF(KT305="G",2,IF(KT305="R",0.5,IF(KT305="A",1)))</f>
        <v/>
      </c>
      <c r="LX305" s="4">
        <f>IF(KU305="G",0.5,IF(KU305="R",2,IF(KU305="A",1)))</f>
        <v/>
      </c>
      <c r="LY305" s="7">
        <f>(LK305*(LU305+LX305)+(LL305*(LU305+LX305)))</f>
        <v/>
      </c>
      <c r="LZ305" s="7">
        <f>(LN305*(LV305+LW305)+(LO305*(LV305+LW305)))</f>
        <v/>
      </c>
      <c r="MA305" s="11">
        <f>LY305-LZ305</f>
        <v/>
      </c>
      <c r="MB305" s="5">
        <f>MA305+2</f>
        <v/>
      </c>
      <c r="MC305" s="6">
        <f>MA305-2</f>
        <v/>
      </c>
      <c r="MD305" s="4">
        <f>LE305</f>
        <v/>
      </c>
      <c r="ME305" s="9">
        <f>IF(MD305=0,1000,MD305+0.75)</f>
        <v/>
      </c>
      <c r="MF305" s="10">
        <f>IF(MD305=0,0,MD305-0.75)</f>
        <v/>
      </c>
      <c r="MG305" s="4">
        <f>((LM305*(LU305+LX305))-((LP305*(LV305+LW305))))</f>
        <v/>
      </c>
      <c r="MH305" s="9">
        <f>MG305*1.2</f>
        <v/>
      </c>
      <c r="MI305" s="10">
        <f>MG305*0.8</f>
        <v/>
      </c>
      <c r="MJ305">
        <f>IFERROR(OT305,"")</f>
        <v/>
      </c>
      <c r="MK305">
        <f>IFERROR(OU305,"")</f>
        <v/>
      </c>
      <c r="ML305">
        <f>IFERROR(OV305,"")</f>
        <v/>
      </c>
      <c r="MM305">
        <f>IFERROR(OW305,"")</f>
        <v/>
      </c>
      <c r="MN305">
        <f>IFERROR(OX305,"")</f>
        <v/>
      </c>
      <c r="MO305">
        <f>IFERROR(OY305,"")</f>
        <v/>
      </c>
      <c r="MP305" s="1">
        <f>COUNTIFS(#REF!,LT305,#REF!,1,#REF!,"&gt;="&amp;MC305,#REF!,"&lt;="&amp;MB305,#REF!,"&lt;="&amp;ME305,#REF!,"&gt;="&amp;MF305,#REF!,"="&amp;KV305,#REF!,"="&amp;KX305)</f>
        <v/>
      </c>
      <c r="MQ305" s="1">
        <f>COUNTIFS(#REF!,LT305,#REF!,0,#REF!,"&gt;="&amp;MC305,#REF!,"&lt;="&amp;MB305,#REF!,"&lt;="&amp;ME305,#REF!,"&gt;="&amp;MF305,#REF!,"="&amp;KV305,#REF!,"="&amp;KX305)</f>
        <v/>
      </c>
      <c r="MR305" s="1">
        <f>COUNTIFS(#REF!,LT305,#REF!,1,#REF!,"&gt;="&amp;MC305,#REF!,"&lt;="&amp;MB305,#REF!,"&lt;="&amp;ME305,#REF!,"&gt;="&amp;MF305,#REF!,"="&amp;KW305,#REF!,"="&amp;KY305)</f>
        <v/>
      </c>
      <c r="MS305" s="1">
        <f>COUNTIFS(#REF!,LT305,#REF!,0,#REF!,"&gt;="&amp;MC305,#REF!,"&lt;="&amp;MB305,#REF!,"&lt;="&amp;ME305,#REF!,"&gt;="&amp;MF305,#REF!,"="&amp;KW305,#REF!,"="&amp;KY305)</f>
        <v/>
      </c>
      <c r="MT305" s="1">
        <f>COUNTIFS(#REF!,LT305,#REF!,1,#REF!,"&gt;="&amp;MI305,#REF!,"&lt;="&amp;MH305,#REF!,"&lt;="&amp;ME305,#REF!,"&gt;="&amp;MF305)</f>
        <v/>
      </c>
      <c r="MU305" s="1">
        <f>COUNTIFS(#REF!,LT305,#REF!,0,#REF!,"&gt;="&amp;MI305,#REF!,"&lt;="&amp;MH305,#REF!,"&lt;="&amp;ME305,#REF!,"&gt;="&amp;MF305)</f>
        <v/>
      </c>
      <c r="MV305" s="1">
        <f>COUNTIFS(#REF!,LT305,#REF!,1,#REF!,"&gt;="&amp;MI305,#REF!,"&lt;="&amp;MH305,#REF!,"="&amp;KZ305,#REF!,"="&amp;LA305,#REF!,"&lt;="&amp;ME305,#REF!,"&gt;="&amp;MF305)</f>
        <v/>
      </c>
      <c r="MW305" s="1">
        <f>COUNTIFS(#REF!,LT305,#REF!,0,#REF!,"&gt;="&amp;MI305,#REF!,"&lt;="&amp;MH305,#REF!,"="&amp;KZ305,#REF!,"="&amp;LA305,#REF!,"&lt;="&amp;ME305,#REF!,"&gt;="&amp;MF305)</f>
        <v/>
      </c>
      <c r="MX305" s="1">
        <f>COUNTIFS(#REF!,LT305,#REF!,1,#REF!,"&gt;="&amp;MC305,#REF!,"&lt;="&amp;MB305,#REF!,"&lt;="&amp;ME305,#REF!,"&gt;="&amp;MF305)</f>
        <v/>
      </c>
      <c r="MY305" s="1">
        <f>COUNTIFS(#REF!,LT305,#REF!,0,#REF!,"&gt;="&amp;MC305,#REF!,"&lt;="&amp;MB305,#REF!,"&lt;="&amp;ME305,#REF!,"&gt;="&amp;MF305)</f>
        <v/>
      </c>
      <c r="MZ305" s="1">
        <f>COUNTIFS(#REF!,LT305,#REF!,1,#REF!,"&lt;="&amp;ME305,#REF!,"&gt;="&amp;MF305,#REF!,"="&amp;KV305,#REF!,"="&amp;KX305)</f>
        <v/>
      </c>
      <c r="NA305" s="1">
        <f>COUNTIFS(#REF!,LT305,#REF!,0,#REF!,"&lt;="&amp;ME305,#REF!,"&gt;="&amp;MF305,#REF!,"="&amp;KV305,#REF!,"="&amp;KX305)</f>
        <v/>
      </c>
      <c r="NB305" s="1">
        <f>COUNTIFS(#REF!,LT305,#REF!,1,#REF!,"&lt;="&amp;ME305,#REF!,"&gt;="&amp;MF305,#REF!,"="&amp;KW305,#REF!,"="&amp;KY305)</f>
        <v/>
      </c>
      <c r="NC305" s="1">
        <f>COUNTIFS(#REF!,LT305,#REF!,0,#REF!,"&lt;="&amp;ME305,#REF!,"&gt;="&amp;MF305,#REF!,"="&amp;KW305,#REF!,"="&amp;KY305)</f>
        <v/>
      </c>
      <c r="ND305" s="1">
        <f>COUNTIFS(#REF!,LT305,#REF!,1,#REF!,"&gt;="&amp;MC305,#REF!,"&lt;="&amp;MB305,#REF!,"&lt;="&amp;ME305,#REF!,"&gt;="&amp;MF305,#REF!,"="&amp;KV305,#REF!,"="&amp;KX305)</f>
        <v/>
      </c>
      <c r="NE305" s="1">
        <f>COUNTIFS(#REF!,LT305,#REF!,0,#REF!,"&gt;="&amp;MC305,#REF!,"&lt;="&amp;MB305,#REF!,"&lt;="&amp;ME305,#REF!,"&gt;="&amp;MF305,#REF!,"="&amp;KV305,#REF!,"="&amp;KX305)</f>
        <v/>
      </c>
      <c r="NF305" s="1">
        <f>COUNTIFS(#REF!,LT305,#REF!,1,#REF!,"&gt;="&amp;MC305,#REF!,"&lt;="&amp;MB305,#REF!,"&lt;="&amp;ME305,#REF!,"&gt;="&amp;MF305,#REF!,"="&amp;KW305,#REF!,"="&amp;KY305)</f>
        <v/>
      </c>
      <c r="NG305" s="1">
        <f>COUNTIFS(#REF!,LT305,#REF!,0,#REF!,"&gt;="&amp;MC305,#REF!,"&lt;="&amp;MB305,#REF!,"&lt;="&amp;ME305,#REF!,"&gt;="&amp;MF305,#REF!,"="&amp;KW305,#REF!,"="&amp;KY305)</f>
        <v/>
      </c>
      <c r="NH305" s="1">
        <f>COUNTIFS(#REF!,LT305,#REF!,1,#REF!,"&gt;="&amp;MC305,#REF!,"&lt;="&amp;MB305,#REF!,"&lt;="&amp;ME305,#REF!,"&gt;="&amp;MF305,#REF!,"="&amp;KZ305,#REF!,"="&amp;LA305)</f>
        <v/>
      </c>
      <c r="NI305" s="1">
        <f>COUNTIFS(#REF!,LT305,#REF!,0,#REF!,"&gt;="&amp;MC305,#REF!,"&lt;="&amp;MB305,#REF!,"&lt;="&amp;ME305,#REF!,"&gt;="&amp;MF305,#REF!,"="&amp;KZ305,#REF!,"="&amp;LA305)</f>
        <v/>
      </c>
      <c r="NJ305" s="1">
        <f>COUNTIFS(#REF!,LT305,#REF!,1,#REF!,"&gt;="&amp;MI305,#REF!,"&lt;="&amp;MH305,#REF!,"&lt;="&amp;ME305,#REF!,"&gt;="&amp;MF305)</f>
        <v/>
      </c>
      <c r="NK305" s="1">
        <f>COUNTIFS(#REF!,LT305,#REF!,0,#REF!,"&gt;="&amp;MI305,#REF!,"&lt;="&amp;MH305,#REF!,"&lt;="&amp;ME305,#REF!,"&gt;="&amp;MF305)</f>
        <v/>
      </c>
      <c r="NL305" s="1">
        <f>COUNTIFS(#REF!,LT305,#REF!,1,#REF!,"&gt;="&amp;MI305,#REF!,"&lt;="&amp;MH305,#REF!,"="&amp;KZ305,#REF!,"="&amp;LA305,#REF!,"&lt;="&amp;ME305,#REF!,"&gt;="&amp;MF305)</f>
        <v/>
      </c>
      <c r="NM305" s="1">
        <f>COUNTIFS(#REF!,LT305,#REF!,0,#REF!,"&gt;="&amp;MI305,#REF!,"&lt;="&amp;MH305,#REF!,"="&amp;KZ305,#REF!,"="&amp;LA305,#REF!,"&lt;="&amp;ME305,#REF!,"&gt;="&amp;MF305)</f>
        <v/>
      </c>
      <c r="NN305" s="1">
        <f>COUNTIFS(#REF!,LT305,#REF!,1,#REF!,"&gt;="&amp;MC305,#REF!,"&lt;="&amp;MB305,#REF!,"&lt;="&amp;ME305,#REF!,"&gt;="&amp;MF305)</f>
        <v/>
      </c>
      <c r="NO305" s="1">
        <f>COUNTIFS(#REF!,LT305,#REF!,0,#REF!,"&gt;="&amp;MC305,#REF!,"&lt;="&amp;MB305,#REF!,"&lt;="&amp;ME305,#REF!,"&gt;="&amp;MF305)</f>
        <v/>
      </c>
      <c r="NP305" s="1">
        <f>COUNTIFS(#REF!,LT305,#REF!,1,#REF!,"&lt;="&amp;ME305,#REF!,"&gt;="&amp;MF305,#REF!,"="&amp;KV305,#REF!,"="&amp;KX305)</f>
        <v/>
      </c>
      <c r="NQ305" s="1">
        <f>COUNTIFS(#REF!,LT305,#REF!,0,#REF!,"&lt;="&amp;ME305,#REF!,"&gt;="&amp;MF305,#REF!,"="&amp;KV305,#REF!,"="&amp;KX305)</f>
        <v/>
      </c>
      <c r="NR305" s="1">
        <f>COUNTIFS(#REF!,LT305,#REF!,1,#REF!,"&lt;="&amp;ME305,#REF!,"&gt;="&amp;MF305,#REF!,"="&amp;KW305,#REF!,"="&amp;KY305)</f>
        <v/>
      </c>
      <c r="NS305" s="1">
        <f>COUNTIFS(#REF!,LT305,#REF!,0,#REF!,"&lt;="&amp;ME305,#REF!,"&gt;="&amp;MF305,#REF!,"="&amp;KW305,#REF!,"="&amp;KY305)</f>
        <v/>
      </c>
      <c r="NT305" s="1">
        <f>MP305+MR305+MT305+MV305+MX305+MZ305+NB305</f>
        <v/>
      </c>
      <c r="NU305" s="1">
        <f>MQ305+MS305+MU305+MW305+MY305+NA305+NC305</f>
        <v/>
      </c>
      <c r="NV305" s="1">
        <f>NT305+NU305</f>
        <v/>
      </c>
      <c r="NW305" s="33">
        <f>NT305/(NT305+NU305)</f>
        <v/>
      </c>
      <c r="NX305" s="3">
        <f>1/NW305</f>
        <v/>
      </c>
      <c r="NY305" s="1">
        <f>LH305</f>
        <v/>
      </c>
      <c r="NZ305" s="79">
        <f>(NW305*((NY305-1)*0.98))-((1-NW305)*1)</f>
        <v/>
      </c>
      <c r="OA305" s="34">
        <f>IF(LR305&lt;0.9,0,IF(AND(LR305&gt;1.1),0,1))</f>
        <v/>
      </c>
      <c r="OB305" s="34">
        <f>IF(LS305&lt;0.9,0,IF(AND(LS305&gt;1.1),0,1))</f>
        <v/>
      </c>
      <c r="OC305" s="32">
        <f>IF(NV305&gt;99,1,0)</f>
        <v/>
      </c>
      <c r="OD305" s="32">
        <f>IF(NZ305&gt;0.0799,1,0)</f>
        <v/>
      </c>
      <c r="OE305" s="32">
        <f>IF(NZ305&gt;OM305,1,0)</f>
        <v/>
      </c>
      <c r="OF305" s="32">
        <f>OC305+OD305+OE305+OA305+OB305</f>
        <v/>
      </c>
      <c r="OG305" s="1">
        <f>ND305+NF305+NH305+NJ305+NL305+NN305+NP305+NR305</f>
        <v/>
      </c>
      <c r="OH305" s="1">
        <f>NE305+NG305+NI305+NK305+NM305+NO305+NQ305+NS305</f>
        <v/>
      </c>
      <c r="OI305" s="1">
        <f>OG305+OH305</f>
        <v/>
      </c>
      <c r="OJ305" s="33">
        <f>OG305/(OG305+OH305)</f>
        <v/>
      </c>
      <c r="OK305" s="3">
        <f>1/OJ305</f>
        <v/>
      </c>
      <c r="OL305" s="1">
        <f>LI305</f>
        <v/>
      </c>
      <c r="OM305" s="79">
        <f>(OJ305*((OL305-1)*0.98))-((1-OJ305)*1)</f>
        <v/>
      </c>
      <c r="ON305" s="34">
        <f>IF(LR305&lt;0.9,0,IF(AND(LR305&gt;1.1),0,1))</f>
        <v/>
      </c>
      <c r="OO305" s="34">
        <f>IF(LS305&lt;0.9,0,IF(AND(LS305&gt;1.1),0,1))</f>
        <v/>
      </c>
      <c r="OP305" s="32">
        <f>IF(OI305&gt;99,1,0)</f>
        <v/>
      </c>
      <c r="OQ305" s="32">
        <f>IF(OM305&gt;0.0799,1,0)</f>
        <v/>
      </c>
      <c r="OR305" s="32">
        <f>IF(OM305&gt;OZ305,1,0)</f>
        <v/>
      </c>
      <c r="OS305" s="32">
        <f>OP305+OQ305+OR305+ON305+OO305</f>
        <v/>
      </c>
      <c r="OT305">
        <f>IF(OF305=5,"BackHome0-0",IF(AND(OS305=5),"BackAway0-0",""))</f>
        <v/>
      </c>
      <c r="OU305">
        <f>IF(OF305=5,KN305,IF(AND(OS305=5),KO305,""))</f>
        <v/>
      </c>
      <c r="OV305">
        <f>IF(OF305=5,"Match Odds",IF(AND(OS305=5),"Match Odds",""))</f>
        <v/>
      </c>
      <c r="OW305">
        <f>IF(OF305=5,KP305,IF(AND(OS305=5),KP305,""))</f>
        <v/>
      </c>
      <c r="OX305">
        <f>IF(OF305=5,"MATCH_ODDS",IF(AND(OS305=5),"MATCH_ODDS",""))</f>
        <v/>
      </c>
      <c r="OY305">
        <f>IF(OF305=5,"BACK",IF(AND(OS305=5),"BACK",""))</f>
        <v/>
      </c>
    </row>
    <row r="306" ht="16.5" customHeight="1" thickBot="1" thickTop="1">
      <c r="A306" s="2" t="n"/>
      <c r="KN306" s="1">
        <f>IF(INDEX(#REF!,MATCH('HT 0-0'!D306,#REF!,0))=INDEX(#REF!,MATCH('HT 0-0'!D306,#REF!,0)),INDEX(#REF!,MATCH('HT 0-0'!D306,#REF!,0)),"ERROR")</f>
        <v/>
      </c>
      <c r="KO306" s="1">
        <f>IF(INDEX(#REF!,MATCH('HT 0-0'!E306,#REF!,0))=INDEX(#REF!,MATCH('HT 0-0'!E306,#REF!,0)),INDEX(#REF!,MATCH('HT 0-0'!E306,#REF!,0)),"ERROR")</f>
        <v/>
      </c>
      <c r="KP306" s="1">
        <f>KN306&amp;" v "&amp;KO306</f>
        <v/>
      </c>
      <c r="KQ306">
        <f>B306&amp;"_"&amp;C306</f>
        <v/>
      </c>
      <c r="KR306" s="1">
        <f>IF((HW306/KK306)&lt;0.335,"G",IF((HW306/KK306)&gt;0.67,"R","A"))</f>
        <v/>
      </c>
      <c r="KS306" s="1">
        <f>IF((HX306/KK306)&lt;0.335,"G",IF((HX306/KK306)&gt;0.67,"R","A"))</f>
        <v/>
      </c>
      <c r="KT306" s="1">
        <f>IF((IH306/KK306)&lt;0.335,"G",IF((IH306/KK306)&gt;0.67,"R","A"))</f>
        <v/>
      </c>
      <c r="KU306" s="1">
        <f>IF((II306/KK306)&lt;0.335,"G",IF((II306/KK306)&gt;0.67,"R","A"))</f>
        <v/>
      </c>
      <c r="KV306" s="1">
        <f>IF((HZ306/KK306)&lt;0.335,"G",IF((HZ306/KK306)&gt;0.67,"R","A"))</f>
        <v/>
      </c>
      <c r="KW306" s="1">
        <f>IF((HY306/KK306)&lt;0.335,"G",IF((HY306/KK306)&gt;0.67,"R","A"))</f>
        <v/>
      </c>
      <c r="KX306" s="1">
        <f>IF((IK306/KK306)&lt;0.335,"G",IF((IK306/KK306)&gt;0.67,"R","A"))</f>
        <v/>
      </c>
      <c r="KY306" s="1">
        <f>IF((IJ306/KK306)&lt;0.335,"G",IF((IJ306/KK306)&gt;0.67,"R","A"))</f>
        <v/>
      </c>
      <c r="KZ306" s="1">
        <f>IF((HQ306/KK306)&lt;0.335,"G",IF((HQ306/KK306)&gt;0.67,"R","A"))</f>
        <v/>
      </c>
      <c r="LA306" s="1">
        <f>IF((IB306/KK306)&lt;0.335,"G",IF((IB306/KK306)&gt;0.67,"R","A"))</f>
        <v/>
      </c>
      <c r="LB306">
        <f>IF(LQ306="0-0",INDEX(Scrape!#REF!,MATCH('HT 0-0'!KP306,Scrape!$B:$B,0)),"")</f>
        <v/>
      </c>
      <c r="LC306">
        <f>IF(LQ306="0-0",INDEX(Scrape!$A:$A,MATCH('HT 0-0'!KP306,Scrape!$B:$B,0)),"")</f>
        <v/>
      </c>
      <c r="LD306">
        <f>IF(LQ306="0-0",INDEX(Scrape!$B:$B,MATCH('HT 0-0'!KP306,Scrape!$B:$B,0)),"")</f>
        <v/>
      </c>
      <c r="LE306">
        <f>IF(LQ306="0-0",INDEX(Scrape!$C:$C,MATCH('HT 0-0'!KP306,Scrape!$B:$B,0)),"")</f>
        <v/>
      </c>
      <c r="LF306">
        <f>IF(LQ306="0-0",INDEX(Scrape!$D:$D,MATCH('HT 0-0'!KP306,Scrape!$B:$B,0)),"")</f>
        <v/>
      </c>
      <c r="LG306">
        <f>IF(LQ306="0-0",INDEX(Scrape!$E:$E,MATCH('HT 0-0'!KP306,Scrape!$B:$B,0)),"")</f>
        <v/>
      </c>
      <c r="LH306">
        <f>IF(LQ306="0-0",INDEX(Scrape!$F:$F,MATCH('HT 0-0'!KP306,Scrape!$B:$B,0)),"")</f>
        <v/>
      </c>
      <c r="LI306">
        <f>IF(LQ306="0-0",INDEX(Scrape!$G:$G,MATCH('HT 0-0'!KP306,Scrape!$B:$B,0)),"")</f>
        <v/>
      </c>
      <c r="LJ306">
        <f>IF(LQ306="0-0",INDEX(Scrape!$H:$H,MATCH('HT 0-0'!KP306,Scrape!$B:$B,0)),"")</f>
        <v/>
      </c>
      <c r="LK306">
        <f>IF(LQ306="0-0",INDEX(Scrape!$I:$I,MATCH('HT 0-0'!KP306,Scrape!$B:$B,0)),"")</f>
        <v/>
      </c>
      <c r="LL306">
        <f>IF(LQ306="0-0",INDEX(Scrape!$J:$J,MATCH('HT 0-0'!KP306,Scrape!$B:$B,0)),"")</f>
        <v/>
      </c>
      <c r="LM306">
        <f>IF(LQ306="0-0",INDEX(Scrape!$K:$K,MATCH('HT 0-0'!KP306,Scrape!$B:$B,0)),"")</f>
        <v/>
      </c>
      <c r="LN306">
        <f>IF(LQ306="0-0",INDEX(Scrape!$L:$L,MATCH('HT 0-0'!KP306,Scrape!$B:$B,0)),"")</f>
        <v/>
      </c>
      <c r="LO306">
        <f>IF(LQ306="0-0",INDEX(Scrape!$M:$M,MATCH('HT 0-0'!KP306,Scrape!$B:$B,0)),"")</f>
        <v/>
      </c>
      <c r="LP306">
        <f>IF(LQ306="0-0",INDEX(Scrape!$N:$N,MATCH('HT 0-0'!KP306,Scrape!$B:$B,0)),"")</f>
        <v/>
      </c>
      <c r="LQ306">
        <f>INDEX(Scrape!$O:$O,MATCH('HT 0-0'!KP306,Scrape!$B:$B,0))</f>
        <v/>
      </c>
      <c r="LR306">
        <f>(1/LJ306)+(1/LI306)+(1/LH306)</f>
        <v/>
      </c>
      <c r="LS306">
        <f>(1/LG306)+(1/LF306)+(1/LE306)</f>
        <v/>
      </c>
      <c r="LT306" s="8">
        <f>IF(INDEX(#REF!,MATCH(KQ306,#REF!,0))=INDEX(#REF!,MATCH(KQ306,#REF!,0)),INDEX(#REF!,MATCH(KQ306,#REF!,0)),"ERROR")</f>
        <v/>
      </c>
      <c r="LU306" s="4">
        <f>IF(KR306="G",2,IF(KR306="R",0.5,IF(KR306="A",1)))</f>
        <v/>
      </c>
      <c r="LV306" s="4">
        <f>IF(KS306="G",0.5,IF(KS306="R",2,IF(KS306="A",1)))</f>
        <v/>
      </c>
      <c r="LW306" s="4">
        <f>IF(KT306="G",2,IF(KT306="R",0.5,IF(KT306="A",1)))</f>
        <v/>
      </c>
      <c r="LX306" s="4">
        <f>IF(KU306="G",0.5,IF(KU306="R",2,IF(KU306="A",1)))</f>
        <v/>
      </c>
      <c r="LY306" s="7">
        <f>(LK306*(LU306+LX306)+(LL306*(LU306+LX306)))</f>
        <v/>
      </c>
      <c r="LZ306" s="7">
        <f>(LN306*(LV306+LW306)+(LO306*(LV306+LW306)))</f>
        <v/>
      </c>
      <c r="MA306" s="11">
        <f>LY306-LZ306</f>
        <v/>
      </c>
      <c r="MB306" s="5">
        <f>MA306+2</f>
        <v/>
      </c>
      <c r="MC306" s="6">
        <f>MA306-2</f>
        <v/>
      </c>
      <c r="MD306" s="4">
        <f>LE306</f>
        <v/>
      </c>
      <c r="ME306" s="9">
        <f>IF(MD306=0,1000,MD306+0.75)</f>
        <v/>
      </c>
      <c r="MF306" s="10">
        <f>IF(MD306=0,0,MD306-0.75)</f>
        <v/>
      </c>
      <c r="MG306" s="4">
        <f>((LM306*(LU306+LX306))-((LP306*(LV306+LW306))))</f>
        <v/>
      </c>
      <c r="MH306" s="9">
        <f>MG306*1.2</f>
        <v/>
      </c>
      <c r="MI306" s="10">
        <f>MG306*0.8</f>
        <v/>
      </c>
      <c r="MJ306">
        <f>IFERROR(OT306,"")</f>
        <v/>
      </c>
      <c r="MK306">
        <f>IFERROR(OU306,"")</f>
        <v/>
      </c>
      <c r="ML306">
        <f>IFERROR(OV306,"")</f>
        <v/>
      </c>
      <c r="MM306">
        <f>IFERROR(OW306,"")</f>
        <v/>
      </c>
      <c r="MN306">
        <f>IFERROR(OX306,"")</f>
        <v/>
      </c>
      <c r="MO306">
        <f>IFERROR(OY306,"")</f>
        <v/>
      </c>
      <c r="MP306" s="1">
        <f>COUNTIFS(#REF!,LT306,#REF!,1,#REF!,"&gt;="&amp;MC306,#REF!,"&lt;="&amp;MB306,#REF!,"&lt;="&amp;ME306,#REF!,"&gt;="&amp;MF306,#REF!,"="&amp;KV306,#REF!,"="&amp;KX306)</f>
        <v/>
      </c>
      <c r="MQ306" s="1">
        <f>COUNTIFS(#REF!,LT306,#REF!,0,#REF!,"&gt;="&amp;MC306,#REF!,"&lt;="&amp;MB306,#REF!,"&lt;="&amp;ME306,#REF!,"&gt;="&amp;MF306,#REF!,"="&amp;KV306,#REF!,"="&amp;KX306)</f>
        <v/>
      </c>
      <c r="MR306" s="1">
        <f>COUNTIFS(#REF!,LT306,#REF!,1,#REF!,"&gt;="&amp;MC306,#REF!,"&lt;="&amp;MB306,#REF!,"&lt;="&amp;ME306,#REF!,"&gt;="&amp;MF306,#REF!,"="&amp;KW306,#REF!,"="&amp;KY306)</f>
        <v/>
      </c>
      <c r="MS306" s="1">
        <f>COUNTIFS(#REF!,LT306,#REF!,0,#REF!,"&gt;="&amp;MC306,#REF!,"&lt;="&amp;MB306,#REF!,"&lt;="&amp;ME306,#REF!,"&gt;="&amp;MF306,#REF!,"="&amp;KW306,#REF!,"="&amp;KY306)</f>
        <v/>
      </c>
      <c r="MT306" s="1">
        <f>COUNTIFS(#REF!,LT306,#REF!,1,#REF!,"&gt;="&amp;MI306,#REF!,"&lt;="&amp;MH306,#REF!,"&lt;="&amp;ME306,#REF!,"&gt;="&amp;MF306)</f>
        <v/>
      </c>
      <c r="MU306" s="1">
        <f>COUNTIFS(#REF!,LT306,#REF!,0,#REF!,"&gt;="&amp;MI306,#REF!,"&lt;="&amp;MH306,#REF!,"&lt;="&amp;ME306,#REF!,"&gt;="&amp;MF306)</f>
        <v/>
      </c>
      <c r="MV306" s="1">
        <f>COUNTIFS(#REF!,LT306,#REF!,1,#REF!,"&gt;="&amp;MI306,#REF!,"&lt;="&amp;MH306,#REF!,"="&amp;KZ306,#REF!,"="&amp;LA306,#REF!,"&lt;="&amp;ME306,#REF!,"&gt;="&amp;MF306)</f>
        <v/>
      </c>
      <c r="MW306" s="1">
        <f>COUNTIFS(#REF!,LT306,#REF!,0,#REF!,"&gt;="&amp;MI306,#REF!,"&lt;="&amp;MH306,#REF!,"="&amp;KZ306,#REF!,"="&amp;LA306,#REF!,"&lt;="&amp;ME306,#REF!,"&gt;="&amp;MF306)</f>
        <v/>
      </c>
      <c r="MX306" s="1">
        <f>COUNTIFS(#REF!,LT306,#REF!,1,#REF!,"&gt;="&amp;MC306,#REF!,"&lt;="&amp;MB306,#REF!,"&lt;="&amp;ME306,#REF!,"&gt;="&amp;MF306)</f>
        <v/>
      </c>
      <c r="MY306" s="1">
        <f>COUNTIFS(#REF!,LT306,#REF!,0,#REF!,"&gt;="&amp;MC306,#REF!,"&lt;="&amp;MB306,#REF!,"&lt;="&amp;ME306,#REF!,"&gt;="&amp;MF306)</f>
        <v/>
      </c>
      <c r="MZ306" s="1">
        <f>COUNTIFS(#REF!,LT306,#REF!,1,#REF!,"&lt;="&amp;ME306,#REF!,"&gt;="&amp;MF306,#REF!,"="&amp;KV306,#REF!,"="&amp;KX306)</f>
        <v/>
      </c>
      <c r="NA306" s="1">
        <f>COUNTIFS(#REF!,LT306,#REF!,0,#REF!,"&lt;="&amp;ME306,#REF!,"&gt;="&amp;MF306,#REF!,"="&amp;KV306,#REF!,"="&amp;KX306)</f>
        <v/>
      </c>
      <c r="NB306" s="1">
        <f>COUNTIFS(#REF!,LT306,#REF!,1,#REF!,"&lt;="&amp;ME306,#REF!,"&gt;="&amp;MF306,#REF!,"="&amp;KW306,#REF!,"="&amp;KY306)</f>
        <v/>
      </c>
      <c r="NC306" s="1">
        <f>COUNTIFS(#REF!,LT306,#REF!,0,#REF!,"&lt;="&amp;ME306,#REF!,"&gt;="&amp;MF306,#REF!,"="&amp;KW306,#REF!,"="&amp;KY306)</f>
        <v/>
      </c>
      <c r="ND306" s="1">
        <f>COUNTIFS(#REF!,LT306,#REF!,1,#REF!,"&gt;="&amp;MC306,#REF!,"&lt;="&amp;MB306,#REF!,"&lt;="&amp;ME306,#REF!,"&gt;="&amp;MF306,#REF!,"="&amp;KV306,#REF!,"="&amp;KX306)</f>
        <v/>
      </c>
      <c r="NE306" s="1">
        <f>COUNTIFS(#REF!,LT306,#REF!,0,#REF!,"&gt;="&amp;MC306,#REF!,"&lt;="&amp;MB306,#REF!,"&lt;="&amp;ME306,#REF!,"&gt;="&amp;MF306,#REF!,"="&amp;KV306,#REF!,"="&amp;KX306)</f>
        <v/>
      </c>
      <c r="NF306" s="1">
        <f>COUNTIFS(#REF!,LT306,#REF!,1,#REF!,"&gt;="&amp;MC306,#REF!,"&lt;="&amp;MB306,#REF!,"&lt;="&amp;ME306,#REF!,"&gt;="&amp;MF306,#REF!,"="&amp;KW306,#REF!,"="&amp;KY306)</f>
        <v/>
      </c>
      <c r="NG306" s="1">
        <f>COUNTIFS(#REF!,LT306,#REF!,0,#REF!,"&gt;="&amp;MC306,#REF!,"&lt;="&amp;MB306,#REF!,"&lt;="&amp;ME306,#REF!,"&gt;="&amp;MF306,#REF!,"="&amp;KW306,#REF!,"="&amp;KY306)</f>
        <v/>
      </c>
      <c r="NH306" s="1">
        <f>COUNTIFS(#REF!,LT306,#REF!,1,#REF!,"&gt;="&amp;MC306,#REF!,"&lt;="&amp;MB306,#REF!,"&lt;="&amp;ME306,#REF!,"&gt;="&amp;MF306,#REF!,"="&amp;KZ306,#REF!,"="&amp;LA306)</f>
        <v/>
      </c>
      <c r="NI306" s="1">
        <f>COUNTIFS(#REF!,LT306,#REF!,0,#REF!,"&gt;="&amp;MC306,#REF!,"&lt;="&amp;MB306,#REF!,"&lt;="&amp;ME306,#REF!,"&gt;="&amp;MF306,#REF!,"="&amp;KZ306,#REF!,"="&amp;LA306)</f>
        <v/>
      </c>
      <c r="NJ306" s="1">
        <f>COUNTIFS(#REF!,LT306,#REF!,1,#REF!,"&gt;="&amp;MI306,#REF!,"&lt;="&amp;MH306,#REF!,"&lt;="&amp;ME306,#REF!,"&gt;="&amp;MF306)</f>
        <v/>
      </c>
      <c r="NK306" s="1">
        <f>COUNTIFS(#REF!,LT306,#REF!,0,#REF!,"&gt;="&amp;MI306,#REF!,"&lt;="&amp;MH306,#REF!,"&lt;="&amp;ME306,#REF!,"&gt;="&amp;MF306)</f>
        <v/>
      </c>
      <c r="NL306" s="1">
        <f>COUNTIFS(#REF!,LT306,#REF!,1,#REF!,"&gt;="&amp;MI306,#REF!,"&lt;="&amp;MH306,#REF!,"="&amp;KZ306,#REF!,"="&amp;LA306,#REF!,"&lt;="&amp;ME306,#REF!,"&gt;="&amp;MF306)</f>
        <v/>
      </c>
      <c r="NM306" s="1">
        <f>COUNTIFS(#REF!,LT306,#REF!,0,#REF!,"&gt;="&amp;MI306,#REF!,"&lt;="&amp;MH306,#REF!,"="&amp;KZ306,#REF!,"="&amp;LA306,#REF!,"&lt;="&amp;ME306,#REF!,"&gt;="&amp;MF306)</f>
        <v/>
      </c>
      <c r="NN306" s="1">
        <f>COUNTIFS(#REF!,LT306,#REF!,1,#REF!,"&gt;="&amp;MC306,#REF!,"&lt;="&amp;MB306,#REF!,"&lt;="&amp;ME306,#REF!,"&gt;="&amp;MF306)</f>
        <v/>
      </c>
      <c r="NO306" s="1">
        <f>COUNTIFS(#REF!,LT306,#REF!,0,#REF!,"&gt;="&amp;MC306,#REF!,"&lt;="&amp;MB306,#REF!,"&lt;="&amp;ME306,#REF!,"&gt;="&amp;MF306)</f>
        <v/>
      </c>
      <c r="NP306" s="1">
        <f>COUNTIFS(#REF!,LT306,#REF!,1,#REF!,"&lt;="&amp;ME306,#REF!,"&gt;="&amp;MF306,#REF!,"="&amp;KV306,#REF!,"="&amp;KX306)</f>
        <v/>
      </c>
      <c r="NQ306" s="1">
        <f>COUNTIFS(#REF!,LT306,#REF!,0,#REF!,"&lt;="&amp;ME306,#REF!,"&gt;="&amp;MF306,#REF!,"="&amp;KV306,#REF!,"="&amp;KX306)</f>
        <v/>
      </c>
      <c r="NR306" s="1">
        <f>COUNTIFS(#REF!,LT306,#REF!,1,#REF!,"&lt;="&amp;ME306,#REF!,"&gt;="&amp;MF306,#REF!,"="&amp;KW306,#REF!,"="&amp;KY306)</f>
        <v/>
      </c>
      <c r="NS306" s="1">
        <f>COUNTIFS(#REF!,LT306,#REF!,0,#REF!,"&lt;="&amp;ME306,#REF!,"&gt;="&amp;MF306,#REF!,"="&amp;KW306,#REF!,"="&amp;KY306)</f>
        <v/>
      </c>
      <c r="NT306" s="1">
        <f>MP306+MR306+MT306+MV306+MX306+MZ306+NB306</f>
        <v/>
      </c>
      <c r="NU306" s="1">
        <f>MQ306+MS306+MU306+MW306+MY306+NA306+NC306</f>
        <v/>
      </c>
      <c r="NV306" s="1">
        <f>NT306+NU306</f>
        <v/>
      </c>
      <c r="NW306" s="33">
        <f>NT306/(NT306+NU306)</f>
        <v/>
      </c>
      <c r="NX306" s="3">
        <f>1/NW306</f>
        <v/>
      </c>
      <c r="NY306" s="1">
        <f>LH306</f>
        <v/>
      </c>
      <c r="NZ306" s="79">
        <f>(NW306*((NY306-1)*0.98))-((1-NW306)*1)</f>
        <v/>
      </c>
      <c r="OA306" s="34">
        <f>IF(LR306&lt;0.9,0,IF(AND(LR306&gt;1.1),0,1))</f>
        <v/>
      </c>
      <c r="OB306" s="34">
        <f>IF(LS306&lt;0.9,0,IF(AND(LS306&gt;1.1),0,1))</f>
        <v/>
      </c>
      <c r="OC306" s="32">
        <f>IF(NV306&gt;99,1,0)</f>
        <v/>
      </c>
      <c r="OD306" s="32">
        <f>IF(NZ306&gt;0.0799,1,0)</f>
        <v/>
      </c>
      <c r="OE306" s="32">
        <f>IF(NZ306&gt;OM306,1,0)</f>
        <v/>
      </c>
      <c r="OF306" s="32">
        <f>OC306+OD306+OE306+OA306+OB306</f>
        <v/>
      </c>
      <c r="OG306" s="1">
        <f>ND306+NF306+NH306+NJ306+NL306+NN306+NP306+NR306</f>
        <v/>
      </c>
      <c r="OH306" s="1">
        <f>NE306+NG306+NI306+NK306+NM306+NO306+NQ306+NS306</f>
        <v/>
      </c>
      <c r="OI306" s="1">
        <f>OG306+OH306</f>
        <v/>
      </c>
      <c r="OJ306" s="33">
        <f>OG306/(OG306+OH306)</f>
        <v/>
      </c>
      <c r="OK306" s="3">
        <f>1/OJ306</f>
        <v/>
      </c>
      <c r="OL306" s="1">
        <f>LI306</f>
        <v/>
      </c>
      <c r="OM306" s="79">
        <f>(OJ306*((OL306-1)*0.98))-((1-OJ306)*1)</f>
        <v/>
      </c>
      <c r="ON306" s="34">
        <f>IF(LR306&lt;0.9,0,IF(AND(LR306&gt;1.1),0,1))</f>
        <v/>
      </c>
      <c r="OO306" s="34">
        <f>IF(LS306&lt;0.9,0,IF(AND(LS306&gt;1.1),0,1))</f>
        <v/>
      </c>
      <c r="OP306" s="32">
        <f>IF(OI306&gt;99,1,0)</f>
        <v/>
      </c>
      <c r="OQ306" s="32">
        <f>IF(OM306&gt;0.0799,1,0)</f>
        <v/>
      </c>
      <c r="OR306" s="32">
        <f>IF(OM306&gt;OZ306,1,0)</f>
        <v/>
      </c>
      <c r="OS306" s="32">
        <f>OP306+OQ306+OR306+ON306+OO306</f>
        <v/>
      </c>
      <c r="OT306">
        <f>IF(OF306=5,"BackHome0-0",IF(AND(OS306=5),"BackAway0-0",""))</f>
        <v/>
      </c>
      <c r="OU306">
        <f>IF(OF306=5,KN306,IF(AND(OS306=5),KO306,""))</f>
        <v/>
      </c>
      <c r="OV306">
        <f>IF(OF306=5,"Match Odds",IF(AND(OS306=5),"Match Odds",""))</f>
        <v/>
      </c>
      <c r="OW306">
        <f>IF(OF306=5,KP306,IF(AND(OS306=5),KP306,""))</f>
        <v/>
      </c>
      <c r="OX306">
        <f>IF(OF306=5,"MATCH_ODDS",IF(AND(OS306=5),"MATCH_ODDS",""))</f>
        <v/>
      </c>
      <c r="OY306">
        <f>IF(OF306=5,"BACK",IF(AND(OS306=5),"BACK",""))</f>
        <v/>
      </c>
    </row>
    <row r="307" ht="16.5" customHeight="1" thickBot="1" thickTop="1">
      <c r="A307" s="2" t="n"/>
      <c r="KN307" s="1">
        <f>IF(INDEX(#REF!,MATCH('HT 0-0'!D307,#REF!,0))=INDEX(#REF!,MATCH('HT 0-0'!D307,#REF!,0)),INDEX(#REF!,MATCH('HT 0-0'!D307,#REF!,0)),"ERROR")</f>
        <v/>
      </c>
      <c r="KO307" s="1">
        <f>IF(INDEX(#REF!,MATCH('HT 0-0'!E307,#REF!,0))=INDEX(#REF!,MATCH('HT 0-0'!E307,#REF!,0)),INDEX(#REF!,MATCH('HT 0-0'!E307,#REF!,0)),"ERROR")</f>
        <v/>
      </c>
      <c r="KP307" s="1">
        <f>KN307&amp;" v "&amp;KO307</f>
        <v/>
      </c>
      <c r="KQ307">
        <f>B307&amp;"_"&amp;C307</f>
        <v/>
      </c>
      <c r="KR307" s="1">
        <f>IF((HW307/KK307)&lt;0.335,"G",IF((HW307/KK307)&gt;0.67,"R","A"))</f>
        <v/>
      </c>
      <c r="KS307" s="1">
        <f>IF((HX307/KK307)&lt;0.335,"G",IF((HX307/KK307)&gt;0.67,"R","A"))</f>
        <v/>
      </c>
      <c r="KT307" s="1">
        <f>IF((IH307/KK307)&lt;0.335,"G",IF((IH307/KK307)&gt;0.67,"R","A"))</f>
        <v/>
      </c>
      <c r="KU307" s="1">
        <f>IF((II307/KK307)&lt;0.335,"G",IF((II307/KK307)&gt;0.67,"R","A"))</f>
        <v/>
      </c>
      <c r="KV307" s="1">
        <f>IF((HZ307/KK307)&lt;0.335,"G",IF((HZ307/KK307)&gt;0.67,"R","A"))</f>
        <v/>
      </c>
      <c r="KW307" s="1">
        <f>IF((HY307/KK307)&lt;0.335,"G",IF((HY307/KK307)&gt;0.67,"R","A"))</f>
        <v/>
      </c>
      <c r="KX307" s="1">
        <f>IF((IK307/KK307)&lt;0.335,"G",IF((IK307/KK307)&gt;0.67,"R","A"))</f>
        <v/>
      </c>
      <c r="KY307" s="1">
        <f>IF((IJ307/KK307)&lt;0.335,"G",IF((IJ307/KK307)&gt;0.67,"R","A"))</f>
        <v/>
      </c>
      <c r="KZ307" s="1">
        <f>IF((HQ307/KK307)&lt;0.335,"G",IF((HQ307/KK307)&gt;0.67,"R","A"))</f>
        <v/>
      </c>
      <c r="LA307" s="1">
        <f>IF((IB307/KK307)&lt;0.335,"G",IF((IB307/KK307)&gt;0.67,"R","A"))</f>
        <v/>
      </c>
      <c r="LB307">
        <f>IF(LQ307="0-0",INDEX(Scrape!#REF!,MATCH('HT 0-0'!KP307,Scrape!$B:$B,0)),"")</f>
        <v/>
      </c>
      <c r="LC307">
        <f>IF(LQ307="0-0",INDEX(Scrape!$A:$A,MATCH('HT 0-0'!KP307,Scrape!$B:$B,0)),"")</f>
        <v/>
      </c>
      <c r="LD307">
        <f>IF(LQ307="0-0",INDEX(Scrape!$B:$B,MATCH('HT 0-0'!KP307,Scrape!$B:$B,0)),"")</f>
        <v/>
      </c>
      <c r="LE307">
        <f>IF(LQ307="0-0",INDEX(Scrape!$C:$C,MATCH('HT 0-0'!KP307,Scrape!$B:$B,0)),"")</f>
        <v/>
      </c>
      <c r="LF307">
        <f>IF(LQ307="0-0",INDEX(Scrape!$D:$D,MATCH('HT 0-0'!KP307,Scrape!$B:$B,0)),"")</f>
        <v/>
      </c>
      <c r="LG307">
        <f>IF(LQ307="0-0",INDEX(Scrape!$E:$E,MATCH('HT 0-0'!KP307,Scrape!$B:$B,0)),"")</f>
        <v/>
      </c>
      <c r="LH307">
        <f>IF(LQ307="0-0",INDEX(Scrape!$F:$F,MATCH('HT 0-0'!KP307,Scrape!$B:$B,0)),"")</f>
        <v/>
      </c>
      <c r="LI307">
        <f>IF(LQ307="0-0",INDEX(Scrape!$G:$G,MATCH('HT 0-0'!KP307,Scrape!$B:$B,0)),"")</f>
        <v/>
      </c>
      <c r="LJ307">
        <f>IF(LQ307="0-0",INDEX(Scrape!$H:$H,MATCH('HT 0-0'!KP307,Scrape!$B:$B,0)),"")</f>
        <v/>
      </c>
      <c r="LK307">
        <f>IF(LQ307="0-0",INDEX(Scrape!$I:$I,MATCH('HT 0-0'!KP307,Scrape!$B:$B,0)),"")</f>
        <v/>
      </c>
      <c r="LL307">
        <f>IF(LQ307="0-0",INDEX(Scrape!$J:$J,MATCH('HT 0-0'!KP307,Scrape!$B:$B,0)),"")</f>
        <v/>
      </c>
      <c r="LM307">
        <f>IF(LQ307="0-0",INDEX(Scrape!$K:$K,MATCH('HT 0-0'!KP307,Scrape!$B:$B,0)),"")</f>
        <v/>
      </c>
      <c r="LN307">
        <f>IF(LQ307="0-0",INDEX(Scrape!$L:$L,MATCH('HT 0-0'!KP307,Scrape!$B:$B,0)),"")</f>
        <v/>
      </c>
      <c r="LO307">
        <f>IF(LQ307="0-0",INDEX(Scrape!$M:$M,MATCH('HT 0-0'!KP307,Scrape!$B:$B,0)),"")</f>
        <v/>
      </c>
      <c r="LP307">
        <f>IF(LQ307="0-0",INDEX(Scrape!$N:$N,MATCH('HT 0-0'!KP307,Scrape!$B:$B,0)),"")</f>
        <v/>
      </c>
      <c r="LQ307">
        <f>INDEX(Scrape!$O:$O,MATCH('HT 0-0'!KP307,Scrape!$B:$B,0))</f>
        <v/>
      </c>
      <c r="LR307">
        <f>(1/LJ307)+(1/LI307)+(1/LH307)</f>
        <v/>
      </c>
      <c r="LS307">
        <f>(1/LG307)+(1/LF307)+(1/LE307)</f>
        <v/>
      </c>
      <c r="LT307" s="8">
        <f>IF(INDEX(#REF!,MATCH(KQ307,#REF!,0))=INDEX(#REF!,MATCH(KQ307,#REF!,0)),INDEX(#REF!,MATCH(KQ307,#REF!,0)),"ERROR")</f>
        <v/>
      </c>
      <c r="LU307" s="4">
        <f>IF(KR307="G",2,IF(KR307="R",0.5,IF(KR307="A",1)))</f>
        <v/>
      </c>
      <c r="LV307" s="4">
        <f>IF(KS307="G",0.5,IF(KS307="R",2,IF(KS307="A",1)))</f>
        <v/>
      </c>
      <c r="LW307" s="4">
        <f>IF(KT307="G",2,IF(KT307="R",0.5,IF(KT307="A",1)))</f>
        <v/>
      </c>
      <c r="LX307" s="4">
        <f>IF(KU307="G",0.5,IF(KU307="R",2,IF(KU307="A",1)))</f>
        <v/>
      </c>
      <c r="LY307" s="7">
        <f>(LK307*(LU307+LX307)+(LL307*(LU307+LX307)))</f>
        <v/>
      </c>
      <c r="LZ307" s="7">
        <f>(LN307*(LV307+LW307)+(LO307*(LV307+LW307)))</f>
        <v/>
      </c>
      <c r="MA307" s="11">
        <f>LY307-LZ307</f>
        <v/>
      </c>
      <c r="MB307" s="5">
        <f>MA307+2</f>
        <v/>
      </c>
      <c r="MC307" s="6">
        <f>MA307-2</f>
        <v/>
      </c>
      <c r="MD307" s="4">
        <f>LE307</f>
        <v/>
      </c>
      <c r="ME307" s="9">
        <f>IF(MD307=0,1000,MD307+0.75)</f>
        <v/>
      </c>
      <c r="MF307" s="10">
        <f>IF(MD307=0,0,MD307-0.75)</f>
        <v/>
      </c>
      <c r="MG307" s="4">
        <f>((LM307*(LU307+LX307))-((LP307*(LV307+LW307))))</f>
        <v/>
      </c>
      <c r="MH307" s="9">
        <f>MG307*1.2</f>
        <v/>
      </c>
      <c r="MI307" s="10">
        <f>MG307*0.8</f>
        <v/>
      </c>
      <c r="MJ307">
        <f>IFERROR(OT307,"")</f>
        <v/>
      </c>
      <c r="MK307">
        <f>IFERROR(OU307,"")</f>
        <v/>
      </c>
      <c r="ML307">
        <f>IFERROR(OV307,"")</f>
        <v/>
      </c>
      <c r="MM307">
        <f>IFERROR(OW307,"")</f>
        <v/>
      </c>
      <c r="MN307">
        <f>IFERROR(OX307,"")</f>
        <v/>
      </c>
      <c r="MO307">
        <f>IFERROR(OY307,"")</f>
        <v/>
      </c>
      <c r="MP307" s="1">
        <f>COUNTIFS(#REF!,LT307,#REF!,1,#REF!,"&gt;="&amp;MC307,#REF!,"&lt;="&amp;MB307,#REF!,"&lt;="&amp;ME307,#REF!,"&gt;="&amp;MF307,#REF!,"="&amp;KV307,#REF!,"="&amp;KX307)</f>
        <v/>
      </c>
      <c r="MQ307" s="1">
        <f>COUNTIFS(#REF!,LT307,#REF!,0,#REF!,"&gt;="&amp;MC307,#REF!,"&lt;="&amp;MB307,#REF!,"&lt;="&amp;ME307,#REF!,"&gt;="&amp;MF307,#REF!,"="&amp;KV307,#REF!,"="&amp;KX307)</f>
        <v/>
      </c>
      <c r="MR307" s="1">
        <f>COUNTIFS(#REF!,LT307,#REF!,1,#REF!,"&gt;="&amp;MC307,#REF!,"&lt;="&amp;MB307,#REF!,"&lt;="&amp;ME307,#REF!,"&gt;="&amp;MF307,#REF!,"="&amp;KW307,#REF!,"="&amp;KY307)</f>
        <v/>
      </c>
      <c r="MS307" s="1">
        <f>COUNTIFS(#REF!,LT307,#REF!,0,#REF!,"&gt;="&amp;MC307,#REF!,"&lt;="&amp;MB307,#REF!,"&lt;="&amp;ME307,#REF!,"&gt;="&amp;MF307,#REF!,"="&amp;KW307,#REF!,"="&amp;KY307)</f>
        <v/>
      </c>
      <c r="MT307" s="1">
        <f>COUNTIFS(#REF!,LT307,#REF!,1,#REF!,"&gt;="&amp;MI307,#REF!,"&lt;="&amp;MH307,#REF!,"&lt;="&amp;ME307,#REF!,"&gt;="&amp;MF307)</f>
        <v/>
      </c>
      <c r="MU307" s="1">
        <f>COUNTIFS(#REF!,LT307,#REF!,0,#REF!,"&gt;="&amp;MI307,#REF!,"&lt;="&amp;MH307,#REF!,"&lt;="&amp;ME307,#REF!,"&gt;="&amp;MF307)</f>
        <v/>
      </c>
      <c r="MV307" s="1">
        <f>COUNTIFS(#REF!,LT307,#REF!,1,#REF!,"&gt;="&amp;MI307,#REF!,"&lt;="&amp;MH307,#REF!,"="&amp;KZ307,#REF!,"="&amp;LA307,#REF!,"&lt;="&amp;ME307,#REF!,"&gt;="&amp;MF307)</f>
        <v/>
      </c>
      <c r="MW307" s="1">
        <f>COUNTIFS(#REF!,LT307,#REF!,0,#REF!,"&gt;="&amp;MI307,#REF!,"&lt;="&amp;MH307,#REF!,"="&amp;KZ307,#REF!,"="&amp;LA307,#REF!,"&lt;="&amp;ME307,#REF!,"&gt;="&amp;MF307)</f>
        <v/>
      </c>
      <c r="MX307" s="1">
        <f>COUNTIFS(#REF!,LT307,#REF!,1,#REF!,"&gt;="&amp;MC307,#REF!,"&lt;="&amp;MB307,#REF!,"&lt;="&amp;ME307,#REF!,"&gt;="&amp;MF307)</f>
        <v/>
      </c>
      <c r="MY307" s="1">
        <f>COUNTIFS(#REF!,LT307,#REF!,0,#REF!,"&gt;="&amp;MC307,#REF!,"&lt;="&amp;MB307,#REF!,"&lt;="&amp;ME307,#REF!,"&gt;="&amp;MF307)</f>
        <v/>
      </c>
      <c r="MZ307" s="1">
        <f>COUNTIFS(#REF!,LT307,#REF!,1,#REF!,"&lt;="&amp;ME307,#REF!,"&gt;="&amp;MF307,#REF!,"="&amp;KV307,#REF!,"="&amp;KX307)</f>
        <v/>
      </c>
      <c r="NA307" s="1">
        <f>COUNTIFS(#REF!,LT307,#REF!,0,#REF!,"&lt;="&amp;ME307,#REF!,"&gt;="&amp;MF307,#REF!,"="&amp;KV307,#REF!,"="&amp;KX307)</f>
        <v/>
      </c>
      <c r="NB307" s="1">
        <f>COUNTIFS(#REF!,LT307,#REF!,1,#REF!,"&lt;="&amp;ME307,#REF!,"&gt;="&amp;MF307,#REF!,"="&amp;KW307,#REF!,"="&amp;KY307)</f>
        <v/>
      </c>
      <c r="NC307" s="1">
        <f>COUNTIFS(#REF!,LT307,#REF!,0,#REF!,"&lt;="&amp;ME307,#REF!,"&gt;="&amp;MF307,#REF!,"="&amp;KW307,#REF!,"="&amp;KY307)</f>
        <v/>
      </c>
      <c r="ND307" s="1">
        <f>COUNTIFS(#REF!,LT307,#REF!,1,#REF!,"&gt;="&amp;MC307,#REF!,"&lt;="&amp;MB307,#REF!,"&lt;="&amp;ME307,#REF!,"&gt;="&amp;MF307,#REF!,"="&amp;KV307,#REF!,"="&amp;KX307)</f>
        <v/>
      </c>
      <c r="NE307" s="1">
        <f>COUNTIFS(#REF!,LT307,#REF!,0,#REF!,"&gt;="&amp;MC307,#REF!,"&lt;="&amp;MB307,#REF!,"&lt;="&amp;ME307,#REF!,"&gt;="&amp;MF307,#REF!,"="&amp;KV307,#REF!,"="&amp;KX307)</f>
        <v/>
      </c>
      <c r="NF307" s="1">
        <f>COUNTIFS(#REF!,LT307,#REF!,1,#REF!,"&gt;="&amp;MC307,#REF!,"&lt;="&amp;MB307,#REF!,"&lt;="&amp;ME307,#REF!,"&gt;="&amp;MF307,#REF!,"="&amp;KW307,#REF!,"="&amp;KY307)</f>
        <v/>
      </c>
      <c r="NG307" s="1">
        <f>COUNTIFS(#REF!,LT307,#REF!,0,#REF!,"&gt;="&amp;MC307,#REF!,"&lt;="&amp;MB307,#REF!,"&lt;="&amp;ME307,#REF!,"&gt;="&amp;MF307,#REF!,"="&amp;KW307,#REF!,"="&amp;KY307)</f>
        <v/>
      </c>
      <c r="NH307" s="1">
        <f>COUNTIFS(#REF!,LT307,#REF!,1,#REF!,"&gt;="&amp;MC307,#REF!,"&lt;="&amp;MB307,#REF!,"&lt;="&amp;ME307,#REF!,"&gt;="&amp;MF307,#REF!,"="&amp;KZ307,#REF!,"="&amp;LA307)</f>
        <v/>
      </c>
      <c r="NI307" s="1">
        <f>COUNTIFS(#REF!,LT307,#REF!,0,#REF!,"&gt;="&amp;MC307,#REF!,"&lt;="&amp;MB307,#REF!,"&lt;="&amp;ME307,#REF!,"&gt;="&amp;MF307,#REF!,"="&amp;KZ307,#REF!,"="&amp;LA307)</f>
        <v/>
      </c>
      <c r="NJ307" s="1">
        <f>COUNTIFS(#REF!,LT307,#REF!,1,#REF!,"&gt;="&amp;MI307,#REF!,"&lt;="&amp;MH307,#REF!,"&lt;="&amp;ME307,#REF!,"&gt;="&amp;MF307)</f>
        <v/>
      </c>
      <c r="NK307" s="1">
        <f>COUNTIFS(#REF!,LT307,#REF!,0,#REF!,"&gt;="&amp;MI307,#REF!,"&lt;="&amp;MH307,#REF!,"&lt;="&amp;ME307,#REF!,"&gt;="&amp;MF307)</f>
        <v/>
      </c>
      <c r="NL307" s="1">
        <f>COUNTIFS(#REF!,LT307,#REF!,1,#REF!,"&gt;="&amp;MI307,#REF!,"&lt;="&amp;MH307,#REF!,"="&amp;KZ307,#REF!,"="&amp;LA307,#REF!,"&lt;="&amp;ME307,#REF!,"&gt;="&amp;MF307)</f>
        <v/>
      </c>
      <c r="NM307" s="1">
        <f>COUNTIFS(#REF!,LT307,#REF!,0,#REF!,"&gt;="&amp;MI307,#REF!,"&lt;="&amp;MH307,#REF!,"="&amp;KZ307,#REF!,"="&amp;LA307,#REF!,"&lt;="&amp;ME307,#REF!,"&gt;="&amp;MF307)</f>
        <v/>
      </c>
      <c r="NN307" s="1">
        <f>COUNTIFS(#REF!,LT307,#REF!,1,#REF!,"&gt;="&amp;MC307,#REF!,"&lt;="&amp;MB307,#REF!,"&lt;="&amp;ME307,#REF!,"&gt;="&amp;MF307)</f>
        <v/>
      </c>
      <c r="NO307" s="1">
        <f>COUNTIFS(#REF!,LT307,#REF!,0,#REF!,"&gt;="&amp;MC307,#REF!,"&lt;="&amp;MB307,#REF!,"&lt;="&amp;ME307,#REF!,"&gt;="&amp;MF307)</f>
        <v/>
      </c>
      <c r="NP307" s="1">
        <f>COUNTIFS(#REF!,LT307,#REF!,1,#REF!,"&lt;="&amp;ME307,#REF!,"&gt;="&amp;MF307,#REF!,"="&amp;KV307,#REF!,"="&amp;KX307)</f>
        <v/>
      </c>
      <c r="NQ307" s="1">
        <f>COUNTIFS(#REF!,LT307,#REF!,0,#REF!,"&lt;="&amp;ME307,#REF!,"&gt;="&amp;MF307,#REF!,"="&amp;KV307,#REF!,"="&amp;KX307)</f>
        <v/>
      </c>
      <c r="NR307" s="1">
        <f>COUNTIFS(#REF!,LT307,#REF!,1,#REF!,"&lt;="&amp;ME307,#REF!,"&gt;="&amp;MF307,#REF!,"="&amp;KW307,#REF!,"="&amp;KY307)</f>
        <v/>
      </c>
      <c r="NS307" s="1">
        <f>COUNTIFS(#REF!,LT307,#REF!,0,#REF!,"&lt;="&amp;ME307,#REF!,"&gt;="&amp;MF307,#REF!,"="&amp;KW307,#REF!,"="&amp;KY307)</f>
        <v/>
      </c>
      <c r="NT307" s="1">
        <f>MP307+MR307+MT307+MV307+MX307+MZ307+NB307</f>
        <v/>
      </c>
      <c r="NU307" s="1">
        <f>MQ307+MS307+MU307+MW307+MY307+NA307+NC307</f>
        <v/>
      </c>
      <c r="NV307" s="1">
        <f>NT307+NU307</f>
        <v/>
      </c>
      <c r="NW307" s="33">
        <f>NT307/(NT307+NU307)</f>
        <v/>
      </c>
      <c r="NX307" s="3">
        <f>1/NW307</f>
        <v/>
      </c>
      <c r="NY307" s="1">
        <f>LH307</f>
        <v/>
      </c>
      <c r="NZ307" s="79">
        <f>(NW307*((NY307-1)*0.98))-((1-NW307)*1)</f>
        <v/>
      </c>
      <c r="OA307" s="34">
        <f>IF(LR307&lt;0.9,0,IF(AND(LR307&gt;1.1),0,1))</f>
        <v/>
      </c>
      <c r="OB307" s="34">
        <f>IF(LS307&lt;0.9,0,IF(AND(LS307&gt;1.1),0,1))</f>
        <v/>
      </c>
      <c r="OC307" s="32">
        <f>IF(NV307&gt;99,1,0)</f>
        <v/>
      </c>
      <c r="OD307" s="32">
        <f>IF(NZ307&gt;0.0799,1,0)</f>
        <v/>
      </c>
      <c r="OE307" s="32">
        <f>IF(NZ307&gt;OM307,1,0)</f>
        <v/>
      </c>
      <c r="OF307" s="32">
        <f>OC307+OD307+OE307+OA307+OB307</f>
        <v/>
      </c>
      <c r="OG307" s="1">
        <f>ND307+NF307+NH307+NJ307+NL307+NN307+NP307+NR307</f>
        <v/>
      </c>
      <c r="OH307" s="1">
        <f>NE307+NG307+NI307+NK307+NM307+NO307+NQ307+NS307</f>
        <v/>
      </c>
      <c r="OI307" s="1">
        <f>OG307+OH307</f>
        <v/>
      </c>
      <c r="OJ307" s="33">
        <f>OG307/(OG307+OH307)</f>
        <v/>
      </c>
      <c r="OK307" s="3">
        <f>1/OJ307</f>
        <v/>
      </c>
      <c r="OL307" s="1">
        <f>LI307</f>
        <v/>
      </c>
      <c r="OM307" s="79">
        <f>(OJ307*((OL307-1)*0.98))-((1-OJ307)*1)</f>
        <v/>
      </c>
      <c r="ON307" s="34">
        <f>IF(LR307&lt;0.9,0,IF(AND(LR307&gt;1.1),0,1))</f>
        <v/>
      </c>
      <c r="OO307" s="34">
        <f>IF(LS307&lt;0.9,0,IF(AND(LS307&gt;1.1),0,1))</f>
        <v/>
      </c>
      <c r="OP307" s="32">
        <f>IF(OI307&gt;99,1,0)</f>
        <v/>
      </c>
      <c r="OQ307" s="32">
        <f>IF(OM307&gt;0.0799,1,0)</f>
        <v/>
      </c>
      <c r="OR307" s="32">
        <f>IF(OM307&gt;OZ307,1,0)</f>
        <v/>
      </c>
      <c r="OS307" s="32">
        <f>OP307+OQ307+OR307+ON307+OO307</f>
        <v/>
      </c>
      <c r="OT307">
        <f>IF(OF307=5,"BackHome0-0",IF(AND(OS307=5),"BackAway0-0",""))</f>
        <v/>
      </c>
      <c r="OU307">
        <f>IF(OF307=5,KN307,IF(AND(OS307=5),KO307,""))</f>
        <v/>
      </c>
      <c r="OV307">
        <f>IF(OF307=5,"Match Odds",IF(AND(OS307=5),"Match Odds",""))</f>
        <v/>
      </c>
      <c r="OW307">
        <f>IF(OF307=5,KP307,IF(AND(OS307=5),KP307,""))</f>
        <v/>
      </c>
      <c r="OX307">
        <f>IF(OF307=5,"MATCH_ODDS",IF(AND(OS307=5),"MATCH_ODDS",""))</f>
        <v/>
      </c>
      <c r="OY307">
        <f>IF(OF307=5,"BACK",IF(AND(OS307=5),"BACK",""))</f>
        <v/>
      </c>
    </row>
    <row r="308" ht="16.5" customHeight="1" thickBot="1" thickTop="1">
      <c r="A308" s="2" t="n"/>
      <c r="KN308" s="1">
        <f>IF(INDEX(#REF!,MATCH('HT 0-0'!D308,#REF!,0))=INDEX(#REF!,MATCH('HT 0-0'!D308,#REF!,0)),INDEX(#REF!,MATCH('HT 0-0'!D308,#REF!,0)),"ERROR")</f>
        <v/>
      </c>
      <c r="KO308" s="1">
        <f>IF(INDEX(#REF!,MATCH('HT 0-0'!E308,#REF!,0))=INDEX(#REF!,MATCH('HT 0-0'!E308,#REF!,0)),INDEX(#REF!,MATCH('HT 0-0'!E308,#REF!,0)),"ERROR")</f>
        <v/>
      </c>
      <c r="KP308" s="1">
        <f>KN308&amp;" v "&amp;KO308</f>
        <v/>
      </c>
      <c r="KQ308">
        <f>B308&amp;"_"&amp;C308</f>
        <v/>
      </c>
      <c r="KR308" s="1">
        <f>IF((HW308/KK308)&lt;0.335,"G",IF((HW308/KK308)&gt;0.67,"R","A"))</f>
        <v/>
      </c>
      <c r="KS308" s="1">
        <f>IF((HX308/KK308)&lt;0.335,"G",IF((HX308/KK308)&gt;0.67,"R","A"))</f>
        <v/>
      </c>
      <c r="KT308" s="1">
        <f>IF((IH308/KK308)&lt;0.335,"G",IF((IH308/KK308)&gt;0.67,"R","A"))</f>
        <v/>
      </c>
      <c r="KU308" s="1">
        <f>IF((II308/KK308)&lt;0.335,"G",IF((II308/KK308)&gt;0.67,"R","A"))</f>
        <v/>
      </c>
      <c r="KV308" s="1">
        <f>IF((HZ308/KK308)&lt;0.335,"G",IF((HZ308/KK308)&gt;0.67,"R","A"))</f>
        <v/>
      </c>
      <c r="KW308" s="1">
        <f>IF((HY308/KK308)&lt;0.335,"G",IF((HY308/KK308)&gt;0.67,"R","A"))</f>
        <v/>
      </c>
      <c r="KX308" s="1">
        <f>IF((IK308/KK308)&lt;0.335,"G",IF((IK308/KK308)&gt;0.67,"R","A"))</f>
        <v/>
      </c>
      <c r="KY308" s="1">
        <f>IF((IJ308/KK308)&lt;0.335,"G",IF((IJ308/KK308)&gt;0.67,"R","A"))</f>
        <v/>
      </c>
      <c r="KZ308" s="1">
        <f>IF((HQ308/KK308)&lt;0.335,"G",IF((HQ308/KK308)&gt;0.67,"R","A"))</f>
        <v/>
      </c>
      <c r="LA308" s="1">
        <f>IF((IB308/KK308)&lt;0.335,"G",IF((IB308/KK308)&gt;0.67,"R","A"))</f>
        <v/>
      </c>
      <c r="LB308">
        <f>IF(LQ308="0-0",INDEX(Scrape!#REF!,MATCH('HT 0-0'!KP308,Scrape!$B:$B,0)),"")</f>
        <v/>
      </c>
      <c r="LC308">
        <f>IF(LQ308="0-0",INDEX(Scrape!$A:$A,MATCH('HT 0-0'!KP308,Scrape!$B:$B,0)),"")</f>
        <v/>
      </c>
      <c r="LD308">
        <f>IF(LQ308="0-0",INDEX(Scrape!$B:$B,MATCH('HT 0-0'!KP308,Scrape!$B:$B,0)),"")</f>
        <v/>
      </c>
      <c r="LE308">
        <f>IF(LQ308="0-0",INDEX(Scrape!$C:$C,MATCH('HT 0-0'!KP308,Scrape!$B:$B,0)),"")</f>
        <v/>
      </c>
      <c r="LF308">
        <f>IF(LQ308="0-0",INDEX(Scrape!$D:$D,MATCH('HT 0-0'!KP308,Scrape!$B:$B,0)),"")</f>
        <v/>
      </c>
      <c r="LG308">
        <f>IF(LQ308="0-0",INDEX(Scrape!$E:$E,MATCH('HT 0-0'!KP308,Scrape!$B:$B,0)),"")</f>
        <v/>
      </c>
      <c r="LH308">
        <f>IF(LQ308="0-0",INDEX(Scrape!$F:$F,MATCH('HT 0-0'!KP308,Scrape!$B:$B,0)),"")</f>
        <v/>
      </c>
      <c r="LI308">
        <f>IF(LQ308="0-0",INDEX(Scrape!$G:$G,MATCH('HT 0-0'!KP308,Scrape!$B:$B,0)),"")</f>
        <v/>
      </c>
      <c r="LJ308">
        <f>IF(LQ308="0-0",INDEX(Scrape!$H:$H,MATCH('HT 0-0'!KP308,Scrape!$B:$B,0)),"")</f>
        <v/>
      </c>
      <c r="LK308">
        <f>IF(LQ308="0-0",INDEX(Scrape!$I:$I,MATCH('HT 0-0'!KP308,Scrape!$B:$B,0)),"")</f>
        <v/>
      </c>
      <c r="LL308">
        <f>IF(LQ308="0-0",INDEX(Scrape!$J:$J,MATCH('HT 0-0'!KP308,Scrape!$B:$B,0)),"")</f>
        <v/>
      </c>
      <c r="LM308">
        <f>IF(LQ308="0-0",INDEX(Scrape!$K:$K,MATCH('HT 0-0'!KP308,Scrape!$B:$B,0)),"")</f>
        <v/>
      </c>
      <c r="LN308">
        <f>IF(LQ308="0-0",INDEX(Scrape!$L:$L,MATCH('HT 0-0'!KP308,Scrape!$B:$B,0)),"")</f>
        <v/>
      </c>
      <c r="LO308">
        <f>IF(LQ308="0-0",INDEX(Scrape!$M:$M,MATCH('HT 0-0'!KP308,Scrape!$B:$B,0)),"")</f>
        <v/>
      </c>
      <c r="LP308">
        <f>IF(LQ308="0-0",INDEX(Scrape!$N:$N,MATCH('HT 0-0'!KP308,Scrape!$B:$B,0)),"")</f>
        <v/>
      </c>
      <c r="LQ308">
        <f>INDEX(Scrape!$O:$O,MATCH('HT 0-0'!KP308,Scrape!$B:$B,0))</f>
        <v/>
      </c>
      <c r="LR308">
        <f>(1/LJ308)+(1/LI308)+(1/LH308)</f>
        <v/>
      </c>
      <c r="LS308">
        <f>(1/LG308)+(1/LF308)+(1/LE308)</f>
        <v/>
      </c>
      <c r="LT308" s="8">
        <f>IF(INDEX(#REF!,MATCH(KQ308,#REF!,0))=INDEX(#REF!,MATCH(KQ308,#REF!,0)),INDEX(#REF!,MATCH(KQ308,#REF!,0)),"ERROR")</f>
        <v/>
      </c>
      <c r="LU308" s="4">
        <f>IF(KR308="G",2,IF(KR308="R",0.5,IF(KR308="A",1)))</f>
        <v/>
      </c>
      <c r="LV308" s="4">
        <f>IF(KS308="G",0.5,IF(KS308="R",2,IF(KS308="A",1)))</f>
        <v/>
      </c>
      <c r="LW308" s="4">
        <f>IF(KT308="G",2,IF(KT308="R",0.5,IF(KT308="A",1)))</f>
        <v/>
      </c>
      <c r="LX308" s="4">
        <f>IF(KU308="G",0.5,IF(KU308="R",2,IF(KU308="A",1)))</f>
        <v/>
      </c>
      <c r="LY308" s="7">
        <f>(LK308*(LU308+LX308)+(LL308*(LU308+LX308)))</f>
        <v/>
      </c>
      <c r="LZ308" s="7">
        <f>(LN308*(LV308+LW308)+(LO308*(LV308+LW308)))</f>
        <v/>
      </c>
      <c r="MA308" s="11">
        <f>LY308-LZ308</f>
        <v/>
      </c>
      <c r="MB308" s="5">
        <f>MA308+2</f>
        <v/>
      </c>
      <c r="MC308" s="6">
        <f>MA308-2</f>
        <v/>
      </c>
      <c r="MD308" s="4">
        <f>LE308</f>
        <v/>
      </c>
      <c r="ME308" s="9">
        <f>IF(MD308=0,1000,MD308+0.75)</f>
        <v/>
      </c>
      <c r="MF308" s="10">
        <f>IF(MD308=0,0,MD308-0.75)</f>
        <v/>
      </c>
      <c r="MG308" s="4">
        <f>((LM308*(LU308+LX308))-((LP308*(LV308+LW308))))</f>
        <v/>
      </c>
      <c r="MH308" s="9">
        <f>MG308*1.2</f>
        <v/>
      </c>
      <c r="MI308" s="10">
        <f>MG308*0.8</f>
        <v/>
      </c>
      <c r="MJ308">
        <f>IFERROR(OT308,"")</f>
        <v/>
      </c>
      <c r="MK308">
        <f>IFERROR(OU308,"")</f>
        <v/>
      </c>
      <c r="ML308">
        <f>IFERROR(OV308,"")</f>
        <v/>
      </c>
      <c r="MM308">
        <f>IFERROR(OW308,"")</f>
        <v/>
      </c>
      <c r="MN308">
        <f>IFERROR(OX308,"")</f>
        <v/>
      </c>
      <c r="MO308">
        <f>IFERROR(OY308,"")</f>
        <v/>
      </c>
      <c r="MP308" s="1">
        <f>COUNTIFS(#REF!,LT308,#REF!,1,#REF!,"&gt;="&amp;MC308,#REF!,"&lt;="&amp;MB308,#REF!,"&lt;="&amp;ME308,#REF!,"&gt;="&amp;MF308,#REF!,"="&amp;KV308,#REF!,"="&amp;KX308)</f>
        <v/>
      </c>
      <c r="MQ308" s="1">
        <f>COUNTIFS(#REF!,LT308,#REF!,0,#REF!,"&gt;="&amp;MC308,#REF!,"&lt;="&amp;MB308,#REF!,"&lt;="&amp;ME308,#REF!,"&gt;="&amp;MF308,#REF!,"="&amp;KV308,#REF!,"="&amp;KX308)</f>
        <v/>
      </c>
      <c r="MR308" s="1">
        <f>COUNTIFS(#REF!,LT308,#REF!,1,#REF!,"&gt;="&amp;MC308,#REF!,"&lt;="&amp;MB308,#REF!,"&lt;="&amp;ME308,#REF!,"&gt;="&amp;MF308,#REF!,"="&amp;KW308,#REF!,"="&amp;KY308)</f>
        <v/>
      </c>
      <c r="MS308" s="1">
        <f>COUNTIFS(#REF!,LT308,#REF!,0,#REF!,"&gt;="&amp;MC308,#REF!,"&lt;="&amp;MB308,#REF!,"&lt;="&amp;ME308,#REF!,"&gt;="&amp;MF308,#REF!,"="&amp;KW308,#REF!,"="&amp;KY308)</f>
        <v/>
      </c>
      <c r="MT308" s="1">
        <f>COUNTIFS(#REF!,LT308,#REF!,1,#REF!,"&gt;="&amp;MI308,#REF!,"&lt;="&amp;MH308,#REF!,"&lt;="&amp;ME308,#REF!,"&gt;="&amp;MF308)</f>
        <v/>
      </c>
      <c r="MU308" s="1">
        <f>COUNTIFS(#REF!,LT308,#REF!,0,#REF!,"&gt;="&amp;MI308,#REF!,"&lt;="&amp;MH308,#REF!,"&lt;="&amp;ME308,#REF!,"&gt;="&amp;MF308)</f>
        <v/>
      </c>
      <c r="MV308" s="1">
        <f>COUNTIFS(#REF!,LT308,#REF!,1,#REF!,"&gt;="&amp;MI308,#REF!,"&lt;="&amp;MH308,#REF!,"="&amp;KZ308,#REF!,"="&amp;LA308,#REF!,"&lt;="&amp;ME308,#REF!,"&gt;="&amp;MF308)</f>
        <v/>
      </c>
      <c r="MW308" s="1">
        <f>COUNTIFS(#REF!,LT308,#REF!,0,#REF!,"&gt;="&amp;MI308,#REF!,"&lt;="&amp;MH308,#REF!,"="&amp;KZ308,#REF!,"="&amp;LA308,#REF!,"&lt;="&amp;ME308,#REF!,"&gt;="&amp;MF308)</f>
        <v/>
      </c>
      <c r="MX308" s="1">
        <f>COUNTIFS(#REF!,LT308,#REF!,1,#REF!,"&gt;="&amp;MC308,#REF!,"&lt;="&amp;MB308,#REF!,"&lt;="&amp;ME308,#REF!,"&gt;="&amp;MF308)</f>
        <v/>
      </c>
      <c r="MY308" s="1">
        <f>COUNTIFS(#REF!,LT308,#REF!,0,#REF!,"&gt;="&amp;MC308,#REF!,"&lt;="&amp;MB308,#REF!,"&lt;="&amp;ME308,#REF!,"&gt;="&amp;MF308)</f>
        <v/>
      </c>
      <c r="MZ308" s="1">
        <f>COUNTIFS(#REF!,LT308,#REF!,1,#REF!,"&lt;="&amp;ME308,#REF!,"&gt;="&amp;MF308,#REF!,"="&amp;KV308,#REF!,"="&amp;KX308)</f>
        <v/>
      </c>
      <c r="NA308" s="1">
        <f>COUNTIFS(#REF!,LT308,#REF!,0,#REF!,"&lt;="&amp;ME308,#REF!,"&gt;="&amp;MF308,#REF!,"="&amp;KV308,#REF!,"="&amp;KX308)</f>
        <v/>
      </c>
      <c r="NB308" s="1">
        <f>COUNTIFS(#REF!,LT308,#REF!,1,#REF!,"&lt;="&amp;ME308,#REF!,"&gt;="&amp;MF308,#REF!,"="&amp;KW308,#REF!,"="&amp;KY308)</f>
        <v/>
      </c>
      <c r="NC308" s="1">
        <f>COUNTIFS(#REF!,LT308,#REF!,0,#REF!,"&lt;="&amp;ME308,#REF!,"&gt;="&amp;MF308,#REF!,"="&amp;KW308,#REF!,"="&amp;KY308)</f>
        <v/>
      </c>
      <c r="ND308" s="1">
        <f>COUNTIFS(#REF!,LT308,#REF!,1,#REF!,"&gt;="&amp;MC308,#REF!,"&lt;="&amp;MB308,#REF!,"&lt;="&amp;ME308,#REF!,"&gt;="&amp;MF308,#REF!,"="&amp;KV308,#REF!,"="&amp;KX308)</f>
        <v/>
      </c>
      <c r="NE308" s="1">
        <f>COUNTIFS(#REF!,LT308,#REF!,0,#REF!,"&gt;="&amp;MC308,#REF!,"&lt;="&amp;MB308,#REF!,"&lt;="&amp;ME308,#REF!,"&gt;="&amp;MF308,#REF!,"="&amp;KV308,#REF!,"="&amp;KX308)</f>
        <v/>
      </c>
      <c r="NF308" s="1">
        <f>COUNTIFS(#REF!,LT308,#REF!,1,#REF!,"&gt;="&amp;MC308,#REF!,"&lt;="&amp;MB308,#REF!,"&lt;="&amp;ME308,#REF!,"&gt;="&amp;MF308,#REF!,"="&amp;KW308,#REF!,"="&amp;KY308)</f>
        <v/>
      </c>
      <c r="NG308" s="1">
        <f>COUNTIFS(#REF!,LT308,#REF!,0,#REF!,"&gt;="&amp;MC308,#REF!,"&lt;="&amp;MB308,#REF!,"&lt;="&amp;ME308,#REF!,"&gt;="&amp;MF308,#REF!,"="&amp;KW308,#REF!,"="&amp;KY308)</f>
        <v/>
      </c>
      <c r="NH308" s="1">
        <f>COUNTIFS(#REF!,LT308,#REF!,1,#REF!,"&gt;="&amp;MC308,#REF!,"&lt;="&amp;MB308,#REF!,"&lt;="&amp;ME308,#REF!,"&gt;="&amp;MF308,#REF!,"="&amp;KZ308,#REF!,"="&amp;LA308)</f>
        <v/>
      </c>
      <c r="NI308" s="1">
        <f>COUNTIFS(#REF!,LT308,#REF!,0,#REF!,"&gt;="&amp;MC308,#REF!,"&lt;="&amp;MB308,#REF!,"&lt;="&amp;ME308,#REF!,"&gt;="&amp;MF308,#REF!,"="&amp;KZ308,#REF!,"="&amp;LA308)</f>
        <v/>
      </c>
      <c r="NJ308" s="1">
        <f>COUNTIFS(#REF!,LT308,#REF!,1,#REF!,"&gt;="&amp;MI308,#REF!,"&lt;="&amp;MH308,#REF!,"&lt;="&amp;ME308,#REF!,"&gt;="&amp;MF308)</f>
        <v/>
      </c>
      <c r="NK308" s="1">
        <f>COUNTIFS(#REF!,LT308,#REF!,0,#REF!,"&gt;="&amp;MI308,#REF!,"&lt;="&amp;MH308,#REF!,"&lt;="&amp;ME308,#REF!,"&gt;="&amp;MF308)</f>
        <v/>
      </c>
      <c r="NL308" s="1">
        <f>COUNTIFS(#REF!,LT308,#REF!,1,#REF!,"&gt;="&amp;MI308,#REF!,"&lt;="&amp;MH308,#REF!,"="&amp;KZ308,#REF!,"="&amp;LA308,#REF!,"&lt;="&amp;ME308,#REF!,"&gt;="&amp;MF308)</f>
        <v/>
      </c>
      <c r="NM308" s="1">
        <f>COUNTIFS(#REF!,LT308,#REF!,0,#REF!,"&gt;="&amp;MI308,#REF!,"&lt;="&amp;MH308,#REF!,"="&amp;KZ308,#REF!,"="&amp;LA308,#REF!,"&lt;="&amp;ME308,#REF!,"&gt;="&amp;MF308)</f>
        <v/>
      </c>
      <c r="NN308" s="1">
        <f>COUNTIFS(#REF!,LT308,#REF!,1,#REF!,"&gt;="&amp;MC308,#REF!,"&lt;="&amp;MB308,#REF!,"&lt;="&amp;ME308,#REF!,"&gt;="&amp;MF308)</f>
        <v/>
      </c>
      <c r="NO308" s="1">
        <f>COUNTIFS(#REF!,LT308,#REF!,0,#REF!,"&gt;="&amp;MC308,#REF!,"&lt;="&amp;MB308,#REF!,"&lt;="&amp;ME308,#REF!,"&gt;="&amp;MF308)</f>
        <v/>
      </c>
      <c r="NP308" s="1">
        <f>COUNTIFS(#REF!,LT308,#REF!,1,#REF!,"&lt;="&amp;ME308,#REF!,"&gt;="&amp;MF308,#REF!,"="&amp;KV308,#REF!,"="&amp;KX308)</f>
        <v/>
      </c>
      <c r="NQ308" s="1">
        <f>COUNTIFS(#REF!,LT308,#REF!,0,#REF!,"&lt;="&amp;ME308,#REF!,"&gt;="&amp;MF308,#REF!,"="&amp;KV308,#REF!,"="&amp;KX308)</f>
        <v/>
      </c>
      <c r="NR308" s="1">
        <f>COUNTIFS(#REF!,LT308,#REF!,1,#REF!,"&lt;="&amp;ME308,#REF!,"&gt;="&amp;MF308,#REF!,"="&amp;KW308,#REF!,"="&amp;KY308)</f>
        <v/>
      </c>
      <c r="NS308" s="1">
        <f>COUNTIFS(#REF!,LT308,#REF!,0,#REF!,"&lt;="&amp;ME308,#REF!,"&gt;="&amp;MF308,#REF!,"="&amp;KW308,#REF!,"="&amp;KY308)</f>
        <v/>
      </c>
      <c r="NT308" s="1">
        <f>MP308+MR308+MT308+MV308+MX308+MZ308+NB308</f>
        <v/>
      </c>
      <c r="NU308" s="1">
        <f>MQ308+MS308+MU308+MW308+MY308+NA308+NC308</f>
        <v/>
      </c>
      <c r="NV308" s="1">
        <f>NT308+NU308</f>
        <v/>
      </c>
      <c r="NW308" s="33">
        <f>NT308/(NT308+NU308)</f>
        <v/>
      </c>
      <c r="NX308" s="3">
        <f>1/NW308</f>
        <v/>
      </c>
      <c r="NY308" s="1">
        <f>LH308</f>
        <v/>
      </c>
      <c r="NZ308" s="79">
        <f>(NW308*((NY308-1)*0.98))-((1-NW308)*1)</f>
        <v/>
      </c>
      <c r="OA308" s="34">
        <f>IF(LR308&lt;0.9,0,IF(AND(LR308&gt;1.1),0,1))</f>
        <v/>
      </c>
      <c r="OB308" s="34">
        <f>IF(LS308&lt;0.9,0,IF(AND(LS308&gt;1.1),0,1))</f>
        <v/>
      </c>
      <c r="OC308" s="32">
        <f>IF(NV308&gt;99,1,0)</f>
        <v/>
      </c>
      <c r="OD308" s="32">
        <f>IF(NZ308&gt;0.0799,1,0)</f>
        <v/>
      </c>
      <c r="OE308" s="32">
        <f>IF(NZ308&gt;OM308,1,0)</f>
        <v/>
      </c>
      <c r="OF308" s="32">
        <f>OC308+OD308+OE308+OA308+OB308</f>
        <v/>
      </c>
      <c r="OG308" s="1">
        <f>ND308+NF308+NH308+NJ308+NL308+NN308+NP308+NR308</f>
        <v/>
      </c>
      <c r="OH308" s="1">
        <f>NE308+NG308+NI308+NK308+NM308+NO308+NQ308+NS308</f>
        <v/>
      </c>
      <c r="OI308" s="1">
        <f>OG308+OH308</f>
        <v/>
      </c>
      <c r="OJ308" s="33">
        <f>OG308/(OG308+OH308)</f>
        <v/>
      </c>
      <c r="OK308" s="3">
        <f>1/OJ308</f>
        <v/>
      </c>
      <c r="OL308" s="1">
        <f>LI308</f>
        <v/>
      </c>
      <c r="OM308" s="79">
        <f>(OJ308*((OL308-1)*0.98))-((1-OJ308)*1)</f>
        <v/>
      </c>
      <c r="ON308" s="34">
        <f>IF(LR308&lt;0.9,0,IF(AND(LR308&gt;1.1),0,1))</f>
        <v/>
      </c>
      <c r="OO308" s="34">
        <f>IF(LS308&lt;0.9,0,IF(AND(LS308&gt;1.1),0,1))</f>
        <v/>
      </c>
      <c r="OP308" s="32">
        <f>IF(OI308&gt;99,1,0)</f>
        <v/>
      </c>
      <c r="OQ308" s="32">
        <f>IF(OM308&gt;0.0799,1,0)</f>
        <v/>
      </c>
      <c r="OR308" s="32">
        <f>IF(OM308&gt;OZ308,1,0)</f>
        <v/>
      </c>
      <c r="OS308" s="32">
        <f>OP308+OQ308+OR308+ON308+OO308</f>
        <v/>
      </c>
      <c r="OT308">
        <f>IF(OF308=5,"BackHome0-0",IF(AND(OS308=5),"BackAway0-0",""))</f>
        <v/>
      </c>
      <c r="OU308">
        <f>IF(OF308=5,KN308,IF(AND(OS308=5),KO308,""))</f>
        <v/>
      </c>
      <c r="OV308">
        <f>IF(OF308=5,"Match Odds",IF(AND(OS308=5),"Match Odds",""))</f>
        <v/>
      </c>
      <c r="OW308">
        <f>IF(OF308=5,KP308,IF(AND(OS308=5),KP308,""))</f>
        <v/>
      </c>
      <c r="OX308">
        <f>IF(OF308=5,"MATCH_ODDS",IF(AND(OS308=5),"MATCH_ODDS",""))</f>
        <v/>
      </c>
      <c r="OY308">
        <f>IF(OF308=5,"BACK",IF(AND(OS308=5),"BACK",""))</f>
        <v/>
      </c>
    </row>
    <row r="309" ht="16.5" customHeight="1" thickBot="1" thickTop="1">
      <c r="A309" s="2" t="n"/>
      <c r="KN309" s="1">
        <f>IF(INDEX(#REF!,MATCH('HT 0-0'!D309,#REF!,0))=INDEX(#REF!,MATCH('HT 0-0'!D309,#REF!,0)),INDEX(#REF!,MATCH('HT 0-0'!D309,#REF!,0)),"ERROR")</f>
        <v/>
      </c>
      <c r="KO309" s="1">
        <f>IF(INDEX(#REF!,MATCH('HT 0-0'!E309,#REF!,0))=INDEX(#REF!,MATCH('HT 0-0'!E309,#REF!,0)),INDEX(#REF!,MATCH('HT 0-0'!E309,#REF!,0)),"ERROR")</f>
        <v/>
      </c>
      <c r="KP309" s="1">
        <f>KN309&amp;" v "&amp;KO309</f>
        <v/>
      </c>
      <c r="KQ309">
        <f>B309&amp;"_"&amp;C309</f>
        <v/>
      </c>
      <c r="KR309" s="1">
        <f>IF((HW309/KK309)&lt;0.335,"G",IF((HW309/KK309)&gt;0.67,"R","A"))</f>
        <v/>
      </c>
      <c r="KS309" s="1">
        <f>IF((HX309/KK309)&lt;0.335,"G",IF((HX309/KK309)&gt;0.67,"R","A"))</f>
        <v/>
      </c>
      <c r="KT309" s="1">
        <f>IF((IH309/KK309)&lt;0.335,"G",IF((IH309/KK309)&gt;0.67,"R","A"))</f>
        <v/>
      </c>
      <c r="KU309" s="1">
        <f>IF((II309/KK309)&lt;0.335,"G",IF((II309/KK309)&gt;0.67,"R","A"))</f>
        <v/>
      </c>
      <c r="KV309" s="1">
        <f>IF((HZ309/KK309)&lt;0.335,"G",IF((HZ309/KK309)&gt;0.67,"R","A"))</f>
        <v/>
      </c>
      <c r="KW309" s="1">
        <f>IF((HY309/KK309)&lt;0.335,"G",IF((HY309/KK309)&gt;0.67,"R","A"))</f>
        <v/>
      </c>
      <c r="KX309" s="1">
        <f>IF((IK309/KK309)&lt;0.335,"G",IF((IK309/KK309)&gt;0.67,"R","A"))</f>
        <v/>
      </c>
      <c r="KY309" s="1">
        <f>IF((IJ309/KK309)&lt;0.335,"G",IF((IJ309/KK309)&gt;0.67,"R","A"))</f>
        <v/>
      </c>
      <c r="KZ309" s="1">
        <f>IF((HQ309/KK309)&lt;0.335,"G",IF((HQ309/KK309)&gt;0.67,"R","A"))</f>
        <v/>
      </c>
      <c r="LA309" s="1">
        <f>IF((IB309/KK309)&lt;0.335,"G",IF((IB309/KK309)&gt;0.67,"R","A"))</f>
        <v/>
      </c>
      <c r="LB309">
        <f>IF(LQ309="0-0",INDEX(Scrape!#REF!,MATCH('HT 0-0'!KP309,Scrape!$B:$B,0)),"")</f>
        <v/>
      </c>
      <c r="LC309">
        <f>IF(LQ309="0-0",INDEX(Scrape!$A:$A,MATCH('HT 0-0'!KP309,Scrape!$B:$B,0)),"")</f>
        <v/>
      </c>
      <c r="LD309">
        <f>IF(LQ309="0-0",INDEX(Scrape!$B:$B,MATCH('HT 0-0'!KP309,Scrape!$B:$B,0)),"")</f>
        <v/>
      </c>
      <c r="LE309">
        <f>IF(LQ309="0-0",INDEX(Scrape!$C:$C,MATCH('HT 0-0'!KP309,Scrape!$B:$B,0)),"")</f>
        <v/>
      </c>
      <c r="LF309">
        <f>IF(LQ309="0-0",INDEX(Scrape!$D:$D,MATCH('HT 0-0'!KP309,Scrape!$B:$B,0)),"")</f>
        <v/>
      </c>
      <c r="LG309">
        <f>IF(LQ309="0-0",INDEX(Scrape!$E:$E,MATCH('HT 0-0'!KP309,Scrape!$B:$B,0)),"")</f>
        <v/>
      </c>
      <c r="LH309">
        <f>IF(LQ309="0-0",INDEX(Scrape!$F:$F,MATCH('HT 0-0'!KP309,Scrape!$B:$B,0)),"")</f>
        <v/>
      </c>
      <c r="LI309">
        <f>IF(LQ309="0-0",INDEX(Scrape!$G:$G,MATCH('HT 0-0'!KP309,Scrape!$B:$B,0)),"")</f>
        <v/>
      </c>
      <c r="LJ309">
        <f>IF(LQ309="0-0",INDEX(Scrape!$H:$H,MATCH('HT 0-0'!KP309,Scrape!$B:$B,0)),"")</f>
        <v/>
      </c>
      <c r="LK309">
        <f>IF(LQ309="0-0",INDEX(Scrape!$I:$I,MATCH('HT 0-0'!KP309,Scrape!$B:$B,0)),"")</f>
        <v/>
      </c>
      <c r="LL309">
        <f>IF(LQ309="0-0",INDEX(Scrape!$J:$J,MATCH('HT 0-0'!KP309,Scrape!$B:$B,0)),"")</f>
        <v/>
      </c>
      <c r="LM309">
        <f>IF(LQ309="0-0",INDEX(Scrape!$K:$K,MATCH('HT 0-0'!KP309,Scrape!$B:$B,0)),"")</f>
        <v/>
      </c>
      <c r="LN309">
        <f>IF(LQ309="0-0",INDEX(Scrape!$L:$L,MATCH('HT 0-0'!KP309,Scrape!$B:$B,0)),"")</f>
        <v/>
      </c>
      <c r="LO309">
        <f>IF(LQ309="0-0",INDEX(Scrape!$M:$M,MATCH('HT 0-0'!KP309,Scrape!$B:$B,0)),"")</f>
        <v/>
      </c>
      <c r="LP309">
        <f>IF(LQ309="0-0",INDEX(Scrape!$N:$N,MATCH('HT 0-0'!KP309,Scrape!$B:$B,0)),"")</f>
        <v/>
      </c>
      <c r="LQ309">
        <f>INDEX(Scrape!$O:$O,MATCH('HT 0-0'!KP309,Scrape!$B:$B,0))</f>
        <v/>
      </c>
      <c r="LR309">
        <f>(1/LJ309)+(1/LI309)+(1/LH309)</f>
        <v/>
      </c>
      <c r="LS309">
        <f>(1/LG309)+(1/LF309)+(1/LE309)</f>
        <v/>
      </c>
      <c r="LT309" s="8">
        <f>IF(INDEX(#REF!,MATCH(KQ309,#REF!,0))=INDEX(#REF!,MATCH(KQ309,#REF!,0)),INDEX(#REF!,MATCH(KQ309,#REF!,0)),"ERROR")</f>
        <v/>
      </c>
      <c r="LU309" s="4">
        <f>IF(KR309="G",2,IF(KR309="R",0.5,IF(KR309="A",1)))</f>
        <v/>
      </c>
      <c r="LV309" s="4">
        <f>IF(KS309="G",0.5,IF(KS309="R",2,IF(KS309="A",1)))</f>
        <v/>
      </c>
      <c r="LW309" s="4">
        <f>IF(KT309="G",2,IF(KT309="R",0.5,IF(KT309="A",1)))</f>
        <v/>
      </c>
      <c r="LX309" s="4">
        <f>IF(KU309="G",0.5,IF(KU309="R",2,IF(KU309="A",1)))</f>
        <v/>
      </c>
      <c r="LY309" s="7">
        <f>(LK309*(LU309+LX309)+(LL309*(LU309+LX309)))</f>
        <v/>
      </c>
      <c r="LZ309" s="7">
        <f>(LN309*(LV309+LW309)+(LO309*(LV309+LW309)))</f>
        <v/>
      </c>
      <c r="MA309" s="11">
        <f>LY309-LZ309</f>
        <v/>
      </c>
      <c r="MB309" s="5">
        <f>MA309+2</f>
        <v/>
      </c>
      <c r="MC309" s="6">
        <f>MA309-2</f>
        <v/>
      </c>
      <c r="MD309" s="4">
        <f>LE309</f>
        <v/>
      </c>
      <c r="ME309" s="9">
        <f>IF(MD309=0,1000,MD309+0.75)</f>
        <v/>
      </c>
      <c r="MF309" s="10">
        <f>IF(MD309=0,0,MD309-0.75)</f>
        <v/>
      </c>
      <c r="MG309" s="4">
        <f>((LM309*(LU309+LX309))-((LP309*(LV309+LW309))))</f>
        <v/>
      </c>
      <c r="MH309" s="9">
        <f>MG309*1.2</f>
        <v/>
      </c>
      <c r="MI309" s="10">
        <f>MG309*0.8</f>
        <v/>
      </c>
      <c r="MJ309">
        <f>IFERROR(OT309,"")</f>
        <v/>
      </c>
      <c r="MK309">
        <f>IFERROR(OU309,"")</f>
        <v/>
      </c>
      <c r="ML309">
        <f>IFERROR(OV309,"")</f>
        <v/>
      </c>
      <c r="MM309">
        <f>IFERROR(OW309,"")</f>
        <v/>
      </c>
      <c r="MN309">
        <f>IFERROR(OX309,"")</f>
        <v/>
      </c>
      <c r="MO309">
        <f>IFERROR(OY309,"")</f>
        <v/>
      </c>
      <c r="MP309" s="1">
        <f>COUNTIFS(#REF!,LT309,#REF!,1,#REF!,"&gt;="&amp;MC309,#REF!,"&lt;="&amp;MB309,#REF!,"&lt;="&amp;ME309,#REF!,"&gt;="&amp;MF309,#REF!,"="&amp;KV309,#REF!,"="&amp;KX309)</f>
        <v/>
      </c>
      <c r="MQ309" s="1">
        <f>COUNTIFS(#REF!,LT309,#REF!,0,#REF!,"&gt;="&amp;MC309,#REF!,"&lt;="&amp;MB309,#REF!,"&lt;="&amp;ME309,#REF!,"&gt;="&amp;MF309,#REF!,"="&amp;KV309,#REF!,"="&amp;KX309)</f>
        <v/>
      </c>
      <c r="MR309" s="1">
        <f>COUNTIFS(#REF!,LT309,#REF!,1,#REF!,"&gt;="&amp;MC309,#REF!,"&lt;="&amp;MB309,#REF!,"&lt;="&amp;ME309,#REF!,"&gt;="&amp;MF309,#REF!,"="&amp;KW309,#REF!,"="&amp;KY309)</f>
        <v/>
      </c>
      <c r="MS309" s="1">
        <f>COUNTIFS(#REF!,LT309,#REF!,0,#REF!,"&gt;="&amp;MC309,#REF!,"&lt;="&amp;MB309,#REF!,"&lt;="&amp;ME309,#REF!,"&gt;="&amp;MF309,#REF!,"="&amp;KW309,#REF!,"="&amp;KY309)</f>
        <v/>
      </c>
      <c r="MT309" s="1">
        <f>COUNTIFS(#REF!,LT309,#REF!,1,#REF!,"&gt;="&amp;MI309,#REF!,"&lt;="&amp;MH309,#REF!,"&lt;="&amp;ME309,#REF!,"&gt;="&amp;MF309)</f>
        <v/>
      </c>
      <c r="MU309" s="1">
        <f>COUNTIFS(#REF!,LT309,#REF!,0,#REF!,"&gt;="&amp;MI309,#REF!,"&lt;="&amp;MH309,#REF!,"&lt;="&amp;ME309,#REF!,"&gt;="&amp;MF309)</f>
        <v/>
      </c>
      <c r="MV309" s="1">
        <f>COUNTIFS(#REF!,LT309,#REF!,1,#REF!,"&gt;="&amp;MI309,#REF!,"&lt;="&amp;MH309,#REF!,"="&amp;KZ309,#REF!,"="&amp;LA309,#REF!,"&lt;="&amp;ME309,#REF!,"&gt;="&amp;MF309)</f>
        <v/>
      </c>
      <c r="MW309" s="1">
        <f>COUNTIFS(#REF!,LT309,#REF!,0,#REF!,"&gt;="&amp;MI309,#REF!,"&lt;="&amp;MH309,#REF!,"="&amp;KZ309,#REF!,"="&amp;LA309,#REF!,"&lt;="&amp;ME309,#REF!,"&gt;="&amp;MF309)</f>
        <v/>
      </c>
      <c r="MX309" s="1">
        <f>COUNTIFS(#REF!,LT309,#REF!,1,#REF!,"&gt;="&amp;MC309,#REF!,"&lt;="&amp;MB309,#REF!,"&lt;="&amp;ME309,#REF!,"&gt;="&amp;MF309)</f>
        <v/>
      </c>
      <c r="MY309" s="1">
        <f>COUNTIFS(#REF!,LT309,#REF!,0,#REF!,"&gt;="&amp;MC309,#REF!,"&lt;="&amp;MB309,#REF!,"&lt;="&amp;ME309,#REF!,"&gt;="&amp;MF309)</f>
        <v/>
      </c>
      <c r="MZ309" s="1">
        <f>COUNTIFS(#REF!,LT309,#REF!,1,#REF!,"&lt;="&amp;ME309,#REF!,"&gt;="&amp;MF309,#REF!,"="&amp;KV309,#REF!,"="&amp;KX309)</f>
        <v/>
      </c>
      <c r="NA309" s="1">
        <f>COUNTIFS(#REF!,LT309,#REF!,0,#REF!,"&lt;="&amp;ME309,#REF!,"&gt;="&amp;MF309,#REF!,"="&amp;KV309,#REF!,"="&amp;KX309)</f>
        <v/>
      </c>
      <c r="NB309" s="1">
        <f>COUNTIFS(#REF!,LT309,#REF!,1,#REF!,"&lt;="&amp;ME309,#REF!,"&gt;="&amp;MF309,#REF!,"="&amp;KW309,#REF!,"="&amp;KY309)</f>
        <v/>
      </c>
      <c r="NC309" s="1">
        <f>COUNTIFS(#REF!,LT309,#REF!,0,#REF!,"&lt;="&amp;ME309,#REF!,"&gt;="&amp;MF309,#REF!,"="&amp;KW309,#REF!,"="&amp;KY309)</f>
        <v/>
      </c>
      <c r="ND309" s="1">
        <f>COUNTIFS(#REF!,LT309,#REF!,1,#REF!,"&gt;="&amp;MC309,#REF!,"&lt;="&amp;MB309,#REF!,"&lt;="&amp;ME309,#REF!,"&gt;="&amp;MF309,#REF!,"="&amp;KV309,#REF!,"="&amp;KX309)</f>
        <v/>
      </c>
      <c r="NE309" s="1">
        <f>COUNTIFS(#REF!,LT309,#REF!,0,#REF!,"&gt;="&amp;MC309,#REF!,"&lt;="&amp;MB309,#REF!,"&lt;="&amp;ME309,#REF!,"&gt;="&amp;MF309,#REF!,"="&amp;KV309,#REF!,"="&amp;KX309)</f>
        <v/>
      </c>
      <c r="NF309" s="1">
        <f>COUNTIFS(#REF!,LT309,#REF!,1,#REF!,"&gt;="&amp;MC309,#REF!,"&lt;="&amp;MB309,#REF!,"&lt;="&amp;ME309,#REF!,"&gt;="&amp;MF309,#REF!,"="&amp;KW309,#REF!,"="&amp;KY309)</f>
        <v/>
      </c>
      <c r="NG309" s="1">
        <f>COUNTIFS(#REF!,LT309,#REF!,0,#REF!,"&gt;="&amp;MC309,#REF!,"&lt;="&amp;MB309,#REF!,"&lt;="&amp;ME309,#REF!,"&gt;="&amp;MF309,#REF!,"="&amp;KW309,#REF!,"="&amp;KY309)</f>
        <v/>
      </c>
      <c r="NH309" s="1">
        <f>COUNTIFS(#REF!,LT309,#REF!,1,#REF!,"&gt;="&amp;MC309,#REF!,"&lt;="&amp;MB309,#REF!,"&lt;="&amp;ME309,#REF!,"&gt;="&amp;MF309,#REF!,"="&amp;KZ309,#REF!,"="&amp;LA309)</f>
        <v/>
      </c>
      <c r="NI309" s="1">
        <f>COUNTIFS(#REF!,LT309,#REF!,0,#REF!,"&gt;="&amp;MC309,#REF!,"&lt;="&amp;MB309,#REF!,"&lt;="&amp;ME309,#REF!,"&gt;="&amp;MF309,#REF!,"="&amp;KZ309,#REF!,"="&amp;LA309)</f>
        <v/>
      </c>
      <c r="NJ309" s="1">
        <f>COUNTIFS(#REF!,LT309,#REF!,1,#REF!,"&gt;="&amp;MI309,#REF!,"&lt;="&amp;MH309,#REF!,"&lt;="&amp;ME309,#REF!,"&gt;="&amp;MF309)</f>
        <v/>
      </c>
      <c r="NK309" s="1">
        <f>COUNTIFS(#REF!,LT309,#REF!,0,#REF!,"&gt;="&amp;MI309,#REF!,"&lt;="&amp;MH309,#REF!,"&lt;="&amp;ME309,#REF!,"&gt;="&amp;MF309)</f>
        <v/>
      </c>
      <c r="NL309" s="1">
        <f>COUNTIFS(#REF!,LT309,#REF!,1,#REF!,"&gt;="&amp;MI309,#REF!,"&lt;="&amp;MH309,#REF!,"="&amp;KZ309,#REF!,"="&amp;LA309,#REF!,"&lt;="&amp;ME309,#REF!,"&gt;="&amp;MF309)</f>
        <v/>
      </c>
      <c r="NM309" s="1">
        <f>COUNTIFS(#REF!,LT309,#REF!,0,#REF!,"&gt;="&amp;MI309,#REF!,"&lt;="&amp;MH309,#REF!,"="&amp;KZ309,#REF!,"="&amp;LA309,#REF!,"&lt;="&amp;ME309,#REF!,"&gt;="&amp;MF309)</f>
        <v/>
      </c>
      <c r="NN309" s="1">
        <f>COUNTIFS(#REF!,LT309,#REF!,1,#REF!,"&gt;="&amp;MC309,#REF!,"&lt;="&amp;MB309,#REF!,"&lt;="&amp;ME309,#REF!,"&gt;="&amp;MF309)</f>
        <v/>
      </c>
      <c r="NO309" s="1">
        <f>COUNTIFS(#REF!,LT309,#REF!,0,#REF!,"&gt;="&amp;MC309,#REF!,"&lt;="&amp;MB309,#REF!,"&lt;="&amp;ME309,#REF!,"&gt;="&amp;MF309)</f>
        <v/>
      </c>
      <c r="NP309" s="1">
        <f>COUNTIFS(#REF!,LT309,#REF!,1,#REF!,"&lt;="&amp;ME309,#REF!,"&gt;="&amp;MF309,#REF!,"="&amp;KV309,#REF!,"="&amp;KX309)</f>
        <v/>
      </c>
      <c r="NQ309" s="1">
        <f>COUNTIFS(#REF!,LT309,#REF!,0,#REF!,"&lt;="&amp;ME309,#REF!,"&gt;="&amp;MF309,#REF!,"="&amp;KV309,#REF!,"="&amp;KX309)</f>
        <v/>
      </c>
      <c r="NR309" s="1">
        <f>COUNTIFS(#REF!,LT309,#REF!,1,#REF!,"&lt;="&amp;ME309,#REF!,"&gt;="&amp;MF309,#REF!,"="&amp;KW309,#REF!,"="&amp;KY309)</f>
        <v/>
      </c>
      <c r="NS309" s="1">
        <f>COUNTIFS(#REF!,LT309,#REF!,0,#REF!,"&lt;="&amp;ME309,#REF!,"&gt;="&amp;MF309,#REF!,"="&amp;KW309,#REF!,"="&amp;KY309)</f>
        <v/>
      </c>
      <c r="NT309" s="1">
        <f>MP309+MR309+MT309+MV309+MX309+MZ309+NB309</f>
        <v/>
      </c>
      <c r="NU309" s="1">
        <f>MQ309+MS309+MU309+MW309+MY309+NA309+NC309</f>
        <v/>
      </c>
      <c r="NV309" s="1">
        <f>NT309+NU309</f>
        <v/>
      </c>
      <c r="NW309" s="33">
        <f>NT309/(NT309+NU309)</f>
        <v/>
      </c>
      <c r="NX309" s="3">
        <f>1/NW309</f>
        <v/>
      </c>
      <c r="NY309" s="1">
        <f>LH309</f>
        <v/>
      </c>
      <c r="NZ309" s="79">
        <f>(NW309*((NY309-1)*0.98))-((1-NW309)*1)</f>
        <v/>
      </c>
      <c r="OA309" s="34">
        <f>IF(LR309&lt;0.9,0,IF(AND(LR309&gt;1.1),0,1))</f>
        <v/>
      </c>
      <c r="OB309" s="34">
        <f>IF(LS309&lt;0.9,0,IF(AND(LS309&gt;1.1),0,1))</f>
        <v/>
      </c>
      <c r="OC309" s="32">
        <f>IF(NV309&gt;99,1,0)</f>
        <v/>
      </c>
      <c r="OD309" s="32">
        <f>IF(NZ309&gt;0.0799,1,0)</f>
        <v/>
      </c>
      <c r="OE309" s="32">
        <f>IF(NZ309&gt;OM309,1,0)</f>
        <v/>
      </c>
      <c r="OF309" s="32">
        <f>OC309+OD309+OE309+OA309+OB309</f>
        <v/>
      </c>
      <c r="OG309" s="1">
        <f>ND309+NF309+NH309+NJ309+NL309+NN309+NP309+NR309</f>
        <v/>
      </c>
      <c r="OH309" s="1">
        <f>NE309+NG309+NI309+NK309+NM309+NO309+NQ309+NS309</f>
        <v/>
      </c>
      <c r="OI309" s="1">
        <f>OG309+OH309</f>
        <v/>
      </c>
      <c r="OJ309" s="33">
        <f>OG309/(OG309+OH309)</f>
        <v/>
      </c>
      <c r="OK309" s="3">
        <f>1/OJ309</f>
        <v/>
      </c>
      <c r="OL309" s="1">
        <f>LI309</f>
        <v/>
      </c>
      <c r="OM309" s="79">
        <f>(OJ309*((OL309-1)*0.98))-((1-OJ309)*1)</f>
        <v/>
      </c>
      <c r="ON309" s="34">
        <f>IF(LR309&lt;0.9,0,IF(AND(LR309&gt;1.1),0,1))</f>
        <v/>
      </c>
      <c r="OO309" s="34">
        <f>IF(LS309&lt;0.9,0,IF(AND(LS309&gt;1.1),0,1))</f>
        <v/>
      </c>
      <c r="OP309" s="32">
        <f>IF(OI309&gt;99,1,0)</f>
        <v/>
      </c>
      <c r="OQ309" s="32">
        <f>IF(OM309&gt;0.0799,1,0)</f>
        <v/>
      </c>
      <c r="OR309" s="32">
        <f>IF(OM309&gt;OZ309,1,0)</f>
        <v/>
      </c>
      <c r="OS309" s="32">
        <f>OP309+OQ309+OR309+ON309+OO309</f>
        <v/>
      </c>
      <c r="OT309">
        <f>IF(OF309=5,"BackHome0-0",IF(AND(OS309=5),"BackAway0-0",""))</f>
        <v/>
      </c>
      <c r="OU309">
        <f>IF(OF309=5,KN309,IF(AND(OS309=5),KO309,""))</f>
        <v/>
      </c>
      <c r="OV309">
        <f>IF(OF309=5,"Match Odds",IF(AND(OS309=5),"Match Odds",""))</f>
        <v/>
      </c>
      <c r="OW309">
        <f>IF(OF309=5,KP309,IF(AND(OS309=5),KP309,""))</f>
        <v/>
      </c>
      <c r="OX309">
        <f>IF(OF309=5,"MATCH_ODDS",IF(AND(OS309=5),"MATCH_ODDS",""))</f>
        <v/>
      </c>
      <c r="OY309">
        <f>IF(OF309=5,"BACK",IF(AND(OS309=5),"BACK",""))</f>
        <v/>
      </c>
    </row>
    <row r="310" ht="16.5" customHeight="1" thickBot="1" thickTop="1">
      <c r="A310" s="2" t="n"/>
      <c r="KN310" s="1">
        <f>IF(INDEX(#REF!,MATCH('HT 0-0'!D310,#REF!,0))=INDEX(#REF!,MATCH('HT 0-0'!D310,#REF!,0)),INDEX(#REF!,MATCH('HT 0-0'!D310,#REF!,0)),"ERROR")</f>
        <v/>
      </c>
      <c r="KO310" s="1">
        <f>IF(INDEX(#REF!,MATCH('HT 0-0'!E310,#REF!,0))=INDEX(#REF!,MATCH('HT 0-0'!E310,#REF!,0)),INDEX(#REF!,MATCH('HT 0-0'!E310,#REF!,0)),"ERROR")</f>
        <v/>
      </c>
      <c r="KP310" s="1">
        <f>KN310&amp;" v "&amp;KO310</f>
        <v/>
      </c>
      <c r="KQ310">
        <f>B310&amp;"_"&amp;C310</f>
        <v/>
      </c>
      <c r="KR310" s="1">
        <f>IF((HW310/KK310)&lt;0.335,"G",IF((HW310/KK310)&gt;0.67,"R","A"))</f>
        <v/>
      </c>
      <c r="KS310" s="1">
        <f>IF((HX310/KK310)&lt;0.335,"G",IF((HX310/KK310)&gt;0.67,"R","A"))</f>
        <v/>
      </c>
      <c r="KT310" s="1">
        <f>IF((IH310/KK310)&lt;0.335,"G",IF((IH310/KK310)&gt;0.67,"R","A"))</f>
        <v/>
      </c>
      <c r="KU310" s="1">
        <f>IF((II310/KK310)&lt;0.335,"G",IF((II310/KK310)&gt;0.67,"R","A"))</f>
        <v/>
      </c>
      <c r="KV310" s="1">
        <f>IF((HZ310/KK310)&lt;0.335,"G",IF((HZ310/KK310)&gt;0.67,"R","A"))</f>
        <v/>
      </c>
      <c r="KW310" s="1">
        <f>IF((HY310/KK310)&lt;0.335,"G",IF((HY310/KK310)&gt;0.67,"R","A"))</f>
        <v/>
      </c>
      <c r="KX310" s="1">
        <f>IF((IK310/KK310)&lt;0.335,"G",IF((IK310/KK310)&gt;0.67,"R","A"))</f>
        <v/>
      </c>
      <c r="KY310" s="1">
        <f>IF((IJ310/KK310)&lt;0.335,"G",IF((IJ310/KK310)&gt;0.67,"R","A"))</f>
        <v/>
      </c>
      <c r="KZ310" s="1">
        <f>IF((HQ310/KK310)&lt;0.335,"G",IF((HQ310/KK310)&gt;0.67,"R","A"))</f>
        <v/>
      </c>
      <c r="LA310" s="1">
        <f>IF((IB310/KK310)&lt;0.335,"G",IF((IB310/KK310)&gt;0.67,"R","A"))</f>
        <v/>
      </c>
      <c r="LB310">
        <f>IF(LQ310="0-0",INDEX(Scrape!#REF!,MATCH('HT 0-0'!KP310,Scrape!$B:$B,0)),"")</f>
        <v/>
      </c>
      <c r="LC310">
        <f>IF(LQ310="0-0",INDEX(Scrape!$A:$A,MATCH('HT 0-0'!KP310,Scrape!$B:$B,0)),"")</f>
        <v/>
      </c>
      <c r="LD310">
        <f>IF(LQ310="0-0",INDEX(Scrape!$B:$B,MATCH('HT 0-0'!KP310,Scrape!$B:$B,0)),"")</f>
        <v/>
      </c>
      <c r="LE310">
        <f>IF(LQ310="0-0",INDEX(Scrape!$C:$C,MATCH('HT 0-0'!KP310,Scrape!$B:$B,0)),"")</f>
        <v/>
      </c>
      <c r="LF310">
        <f>IF(LQ310="0-0",INDEX(Scrape!$D:$D,MATCH('HT 0-0'!KP310,Scrape!$B:$B,0)),"")</f>
        <v/>
      </c>
      <c r="LG310">
        <f>IF(LQ310="0-0",INDEX(Scrape!$E:$E,MATCH('HT 0-0'!KP310,Scrape!$B:$B,0)),"")</f>
        <v/>
      </c>
      <c r="LH310">
        <f>IF(LQ310="0-0",INDEX(Scrape!$F:$F,MATCH('HT 0-0'!KP310,Scrape!$B:$B,0)),"")</f>
        <v/>
      </c>
      <c r="LI310">
        <f>IF(LQ310="0-0",INDEX(Scrape!$G:$G,MATCH('HT 0-0'!KP310,Scrape!$B:$B,0)),"")</f>
        <v/>
      </c>
      <c r="LJ310">
        <f>IF(LQ310="0-0",INDEX(Scrape!$H:$H,MATCH('HT 0-0'!KP310,Scrape!$B:$B,0)),"")</f>
        <v/>
      </c>
      <c r="LK310">
        <f>IF(LQ310="0-0",INDEX(Scrape!$I:$I,MATCH('HT 0-0'!KP310,Scrape!$B:$B,0)),"")</f>
        <v/>
      </c>
      <c r="LL310">
        <f>IF(LQ310="0-0",INDEX(Scrape!$J:$J,MATCH('HT 0-0'!KP310,Scrape!$B:$B,0)),"")</f>
        <v/>
      </c>
      <c r="LM310">
        <f>IF(LQ310="0-0",INDEX(Scrape!$K:$K,MATCH('HT 0-0'!KP310,Scrape!$B:$B,0)),"")</f>
        <v/>
      </c>
      <c r="LN310">
        <f>IF(LQ310="0-0",INDEX(Scrape!$L:$L,MATCH('HT 0-0'!KP310,Scrape!$B:$B,0)),"")</f>
        <v/>
      </c>
      <c r="LO310">
        <f>IF(LQ310="0-0",INDEX(Scrape!$M:$M,MATCH('HT 0-0'!KP310,Scrape!$B:$B,0)),"")</f>
        <v/>
      </c>
      <c r="LP310">
        <f>IF(LQ310="0-0",INDEX(Scrape!$N:$N,MATCH('HT 0-0'!KP310,Scrape!$B:$B,0)),"")</f>
        <v/>
      </c>
      <c r="LQ310">
        <f>INDEX(Scrape!$O:$O,MATCH('HT 0-0'!KP310,Scrape!$B:$B,0))</f>
        <v/>
      </c>
      <c r="LR310">
        <f>(1/LJ310)+(1/LI310)+(1/LH310)</f>
        <v/>
      </c>
      <c r="LS310">
        <f>(1/LG310)+(1/LF310)+(1/LE310)</f>
        <v/>
      </c>
      <c r="LT310" s="8">
        <f>IF(INDEX(#REF!,MATCH(KQ310,#REF!,0))=INDEX(#REF!,MATCH(KQ310,#REF!,0)),INDEX(#REF!,MATCH(KQ310,#REF!,0)),"ERROR")</f>
        <v/>
      </c>
      <c r="LU310" s="4">
        <f>IF(KR310="G",2,IF(KR310="R",0.5,IF(KR310="A",1)))</f>
        <v/>
      </c>
      <c r="LV310" s="4">
        <f>IF(KS310="G",0.5,IF(KS310="R",2,IF(KS310="A",1)))</f>
        <v/>
      </c>
      <c r="LW310" s="4">
        <f>IF(KT310="G",2,IF(KT310="R",0.5,IF(KT310="A",1)))</f>
        <v/>
      </c>
      <c r="LX310" s="4">
        <f>IF(KU310="G",0.5,IF(KU310="R",2,IF(KU310="A",1)))</f>
        <v/>
      </c>
      <c r="LY310" s="7">
        <f>(LK310*(LU310+LX310)+(LL310*(LU310+LX310)))</f>
        <v/>
      </c>
      <c r="LZ310" s="7">
        <f>(LN310*(LV310+LW310)+(LO310*(LV310+LW310)))</f>
        <v/>
      </c>
      <c r="MA310" s="11">
        <f>LY310-LZ310</f>
        <v/>
      </c>
      <c r="MB310" s="5">
        <f>MA310+2</f>
        <v/>
      </c>
      <c r="MC310" s="6">
        <f>MA310-2</f>
        <v/>
      </c>
      <c r="MD310" s="4">
        <f>LE310</f>
        <v/>
      </c>
      <c r="ME310" s="9">
        <f>IF(MD310=0,1000,MD310+0.75)</f>
        <v/>
      </c>
      <c r="MF310" s="10">
        <f>IF(MD310=0,0,MD310-0.75)</f>
        <v/>
      </c>
      <c r="MG310" s="4">
        <f>((LM310*(LU310+LX310))-((LP310*(LV310+LW310))))</f>
        <v/>
      </c>
      <c r="MH310" s="9">
        <f>MG310*1.2</f>
        <v/>
      </c>
      <c r="MI310" s="10">
        <f>MG310*0.8</f>
        <v/>
      </c>
      <c r="MJ310">
        <f>IFERROR(OT310,"")</f>
        <v/>
      </c>
      <c r="MK310">
        <f>IFERROR(OU310,"")</f>
        <v/>
      </c>
      <c r="ML310">
        <f>IFERROR(OV310,"")</f>
        <v/>
      </c>
      <c r="MM310">
        <f>IFERROR(OW310,"")</f>
        <v/>
      </c>
      <c r="MN310">
        <f>IFERROR(OX310,"")</f>
        <v/>
      </c>
      <c r="MO310">
        <f>IFERROR(OY310,"")</f>
        <v/>
      </c>
      <c r="MP310" s="1">
        <f>COUNTIFS(#REF!,LT310,#REF!,1,#REF!,"&gt;="&amp;MC310,#REF!,"&lt;="&amp;MB310,#REF!,"&lt;="&amp;ME310,#REF!,"&gt;="&amp;MF310,#REF!,"="&amp;KV310,#REF!,"="&amp;KX310)</f>
        <v/>
      </c>
      <c r="MQ310" s="1">
        <f>COUNTIFS(#REF!,LT310,#REF!,0,#REF!,"&gt;="&amp;MC310,#REF!,"&lt;="&amp;MB310,#REF!,"&lt;="&amp;ME310,#REF!,"&gt;="&amp;MF310,#REF!,"="&amp;KV310,#REF!,"="&amp;KX310)</f>
        <v/>
      </c>
      <c r="MR310" s="1">
        <f>COUNTIFS(#REF!,LT310,#REF!,1,#REF!,"&gt;="&amp;MC310,#REF!,"&lt;="&amp;MB310,#REF!,"&lt;="&amp;ME310,#REF!,"&gt;="&amp;MF310,#REF!,"="&amp;KW310,#REF!,"="&amp;KY310)</f>
        <v/>
      </c>
      <c r="MS310" s="1">
        <f>COUNTIFS(#REF!,LT310,#REF!,0,#REF!,"&gt;="&amp;MC310,#REF!,"&lt;="&amp;MB310,#REF!,"&lt;="&amp;ME310,#REF!,"&gt;="&amp;MF310,#REF!,"="&amp;KW310,#REF!,"="&amp;KY310)</f>
        <v/>
      </c>
      <c r="MT310" s="1">
        <f>COUNTIFS(#REF!,LT310,#REF!,1,#REF!,"&gt;="&amp;MI310,#REF!,"&lt;="&amp;MH310,#REF!,"&lt;="&amp;ME310,#REF!,"&gt;="&amp;MF310)</f>
        <v/>
      </c>
      <c r="MU310" s="1">
        <f>COUNTIFS(#REF!,LT310,#REF!,0,#REF!,"&gt;="&amp;MI310,#REF!,"&lt;="&amp;MH310,#REF!,"&lt;="&amp;ME310,#REF!,"&gt;="&amp;MF310)</f>
        <v/>
      </c>
      <c r="MV310" s="1">
        <f>COUNTIFS(#REF!,LT310,#REF!,1,#REF!,"&gt;="&amp;MI310,#REF!,"&lt;="&amp;MH310,#REF!,"="&amp;KZ310,#REF!,"="&amp;LA310,#REF!,"&lt;="&amp;ME310,#REF!,"&gt;="&amp;MF310)</f>
        <v/>
      </c>
      <c r="MW310" s="1">
        <f>COUNTIFS(#REF!,LT310,#REF!,0,#REF!,"&gt;="&amp;MI310,#REF!,"&lt;="&amp;MH310,#REF!,"="&amp;KZ310,#REF!,"="&amp;LA310,#REF!,"&lt;="&amp;ME310,#REF!,"&gt;="&amp;MF310)</f>
        <v/>
      </c>
      <c r="MX310" s="1">
        <f>COUNTIFS(#REF!,LT310,#REF!,1,#REF!,"&gt;="&amp;MC310,#REF!,"&lt;="&amp;MB310,#REF!,"&lt;="&amp;ME310,#REF!,"&gt;="&amp;MF310)</f>
        <v/>
      </c>
      <c r="MY310" s="1">
        <f>COUNTIFS(#REF!,LT310,#REF!,0,#REF!,"&gt;="&amp;MC310,#REF!,"&lt;="&amp;MB310,#REF!,"&lt;="&amp;ME310,#REF!,"&gt;="&amp;MF310)</f>
        <v/>
      </c>
      <c r="MZ310" s="1">
        <f>COUNTIFS(#REF!,LT310,#REF!,1,#REF!,"&lt;="&amp;ME310,#REF!,"&gt;="&amp;MF310,#REF!,"="&amp;KV310,#REF!,"="&amp;KX310)</f>
        <v/>
      </c>
      <c r="NA310" s="1">
        <f>COUNTIFS(#REF!,LT310,#REF!,0,#REF!,"&lt;="&amp;ME310,#REF!,"&gt;="&amp;MF310,#REF!,"="&amp;KV310,#REF!,"="&amp;KX310)</f>
        <v/>
      </c>
      <c r="NB310" s="1">
        <f>COUNTIFS(#REF!,LT310,#REF!,1,#REF!,"&lt;="&amp;ME310,#REF!,"&gt;="&amp;MF310,#REF!,"="&amp;KW310,#REF!,"="&amp;KY310)</f>
        <v/>
      </c>
      <c r="NC310" s="1">
        <f>COUNTIFS(#REF!,LT310,#REF!,0,#REF!,"&lt;="&amp;ME310,#REF!,"&gt;="&amp;MF310,#REF!,"="&amp;KW310,#REF!,"="&amp;KY310)</f>
        <v/>
      </c>
      <c r="ND310" s="1">
        <f>COUNTIFS(#REF!,LT310,#REF!,1,#REF!,"&gt;="&amp;MC310,#REF!,"&lt;="&amp;MB310,#REF!,"&lt;="&amp;ME310,#REF!,"&gt;="&amp;MF310,#REF!,"="&amp;KV310,#REF!,"="&amp;KX310)</f>
        <v/>
      </c>
      <c r="NE310" s="1">
        <f>COUNTIFS(#REF!,LT310,#REF!,0,#REF!,"&gt;="&amp;MC310,#REF!,"&lt;="&amp;MB310,#REF!,"&lt;="&amp;ME310,#REF!,"&gt;="&amp;MF310,#REF!,"="&amp;KV310,#REF!,"="&amp;KX310)</f>
        <v/>
      </c>
      <c r="NF310" s="1">
        <f>COUNTIFS(#REF!,LT310,#REF!,1,#REF!,"&gt;="&amp;MC310,#REF!,"&lt;="&amp;MB310,#REF!,"&lt;="&amp;ME310,#REF!,"&gt;="&amp;MF310,#REF!,"="&amp;KW310,#REF!,"="&amp;KY310)</f>
        <v/>
      </c>
      <c r="NG310" s="1">
        <f>COUNTIFS(#REF!,LT310,#REF!,0,#REF!,"&gt;="&amp;MC310,#REF!,"&lt;="&amp;MB310,#REF!,"&lt;="&amp;ME310,#REF!,"&gt;="&amp;MF310,#REF!,"="&amp;KW310,#REF!,"="&amp;KY310)</f>
        <v/>
      </c>
      <c r="NH310" s="1">
        <f>COUNTIFS(#REF!,LT310,#REF!,1,#REF!,"&gt;="&amp;MC310,#REF!,"&lt;="&amp;MB310,#REF!,"&lt;="&amp;ME310,#REF!,"&gt;="&amp;MF310,#REF!,"="&amp;KZ310,#REF!,"="&amp;LA310)</f>
        <v/>
      </c>
      <c r="NI310" s="1">
        <f>COUNTIFS(#REF!,LT310,#REF!,0,#REF!,"&gt;="&amp;MC310,#REF!,"&lt;="&amp;MB310,#REF!,"&lt;="&amp;ME310,#REF!,"&gt;="&amp;MF310,#REF!,"="&amp;KZ310,#REF!,"="&amp;LA310)</f>
        <v/>
      </c>
      <c r="NJ310" s="1">
        <f>COUNTIFS(#REF!,LT310,#REF!,1,#REF!,"&gt;="&amp;MI310,#REF!,"&lt;="&amp;MH310,#REF!,"&lt;="&amp;ME310,#REF!,"&gt;="&amp;MF310)</f>
        <v/>
      </c>
      <c r="NK310" s="1">
        <f>COUNTIFS(#REF!,LT310,#REF!,0,#REF!,"&gt;="&amp;MI310,#REF!,"&lt;="&amp;MH310,#REF!,"&lt;="&amp;ME310,#REF!,"&gt;="&amp;MF310)</f>
        <v/>
      </c>
      <c r="NL310" s="1">
        <f>COUNTIFS(#REF!,LT310,#REF!,1,#REF!,"&gt;="&amp;MI310,#REF!,"&lt;="&amp;MH310,#REF!,"="&amp;KZ310,#REF!,"="&amp;LA310,#REF!,"&lt;="&amp;ME310,#REF!,"&gt;="&amp;MF310)</f>
        <v/>
      </c>
      <c r="NM310" s="1">
        <f>COUNTIFS(#REF!,LT310,#REF!,0,#REF!,"&gt;="&amp;MI310,#REF!,"&lt;="&amp;MH310,#REF!,"="&amp;KZ310,#REF!,"="&amp;LA310,#REF!,"&lt;="&amp;ME310,#REF!,"&gt;="&amp;MF310)</f>
        <v/>
      </c>
      <c r="NN310" s="1">
        <f>COUNTIFS(#REF!,LT310,#REF!,1,#REF!,"&gt;="&amp;MC310,#REF!,"&lt;="&amp;MB310,#REF!,"&lt;="&amp;ME310,#REF!,"&gt;="&amp;MF310)</f>
        <v/>
      </c>
      <c r="NO310" s="1">
        <f>COUNTIFS(#REF!,LT310,#REF!,0,#REF!,"&gt;="&amp;MC310,#REF!,"&lt;="&amp;MB310,#REF!,"&lt;="&amp;ME310,#REF!,"&gt;="&amp;MF310)</f>
        <v/>
      </c>
      <c r="NP310" s="1">
        <f>COUNTIFS(#REF!,LT310,#REF!,1,#REF!,"&lt;="&amp;ME310,#REF!,"&gt;="&amp;MF310,#REF!,"="&amp;KV310,#REF!,"="&amp;KX310)</f>
        <v/>
      </c>
      <c r="NQ310" s="1">
        <f>COUNTIFS(#REF!,LT310,#REF!,0,#REF!,"&lt;="&amp;ME310,#REF!,"&gt;="&amp;MF310,#REF!,"="&amp;KV310,#REF!,"="&amp;KX310)</f>
        <v/>
      </c>
      <c r="NR310" s="1">
        <f>COUNTIFS(#REF!,LT310,#REF!,1,#REF!,"&lt;="&amp;ME310,#REF!,"&gt;="&amp;MF310,#REF!,"="&amp;KW310,#REF!,"="&amp;KY310)</f>
        <v/>
      </c>
      <c r="NS310" s="1">
        <f>COUNTIFS(#REF!,LT310,#REF!,0,#REF!,"&lt;="&amp;ME310,#REF!,"&gt;="&amp;MF310,#REF!,"="&amp;KW310,#REF!,"="&amp;KY310)</f>
        <v/>
      </c>
      <c r="NT310" s="1">
        <f>MP310+MR310+MT310+MV310+MX310+MZ310+NB310</f>
        <v/>
      </c>
      <c r="NU310" s="1">
        <f>MQ310+MS310+MU310+MW310+MY310+NA310+NC310</f>
        <v/>
      </c>
      <c r="NV310" s="1">
        <f>NT310+NU310</f>
        <v/>
      </c>
      <c r="NW310" s="33">
        <f>NT310/(NT310+NU310)</f>
        <v/>
      </c>
      <c r="NX310" s="3">
        <f>1/NW310</f>
        <v/>
      </c>
      <c r="NY310" s="1">
        <f>LH310</f>
        <v/>
      </c>
      <c r="NZ310" s="79">
        <f>(NW310*((NY310-1)*0.98))-((1-NW310)*1)</f>
        <v/>
      </c>
      <c r="OA310" s="34">
        <f>IF(LR310&lt;0.9,0,IF(AND(LR310&gt;1.1),0,1))</f>
        <v/>
      </c>
      <c r="OB310" s="34">
        <f>IF(LS310&lt;0.9,0,IF(AND(LS310&gt;1.1),0,1))</f>
        <v/>
      </c>
      <c r="OC310" s="32">
        <f>IF(NV310&gt;99,1,0)</f>
        <v/>
      </c>
      <c r="OD310" s="32">
        <f>IF(NZ310&gt;0.0799,1,0)</f>
        <v/>
      </c>
      <c r="OE310" s="32">
        <f>IF(NZ310&gt;OM310,1,0)</f>
        <v/>
      </c>
      <c r="OF310" s="32">
        <f>OC310+OD310+OE310+OA310+OB310</f>
        <v/>
      </c>
      <c r="OG310" s="1">
        <f>ND310+NF310+NH310+NJ310+NL310+NN310+NP310+NR310</f>
        <v/>
      </c>
      <c r="OH310" s="1">
        <f>NE310+NG310+NI310+NK310+NM310+NO310+NQ310+NS310</f>
        <v/>
      </c>
      <c r="OI310" s="1">
        <f>OG310+OH310</f>
        <v/>
      </c>
      <c r="OJ310" s="33">
        <f>OG310/(OG310+OH310)</f>
        <v/>
      </c>
      <c r="OK310" s="3">
        <f>1/OJ310</f>
        <v/>
      </c>
      <c r="OL310" s="1">
        <f>LI310</f>
        <v/>
      </c>
      <c r="OM310" s="79">
        <f>(OJ310*((OL310-1)*0.98))-((1-OJ310)*1)</f>
        <v/>
      </c>
      <c r="ON310" s="34">
        <f>IF(LR310&lt;0.9,0,IF(AND(LR310&gt;1.1),0,1))</f>
        <v/>
      </c>
      <c r="OO310" s="34">
        <f>IF(LS310&lt;0.9,0,IF(AND(LS310&gt;1.1),0,1))</f>
        <v/>
      </c>
      <c r="OP310" s="32">
        <f>IF(OI310&gt;99,1,0)</f>
        <v/>
      </c>
      <c r="OQ310" s="32">
        <f>IF(OM310&gt;0.0799,1,0)</f>
        <v/>
      </c>
      <c r="OR310" s="32">
        <f>IF(OM310&gt;OZ310,1,0)</f>
        <v/>
      </c>
      <c r="OS310" s="32">
        <f>OP310+OQ310+OR310+ON310+OO310</f>
        <v/>
      </c>
      <c r="OT310">
        <f>IF(OF310=5,"BackHome0-0",IF(AND(OS310=5),"BackAway0-0",""))</f>
        <v/>
      </c>
      <c r="OU310">
        <f>IF(OF310=5,KN310,IF(AND(OS310=5),KO310,""))</f>
        <v/>
      </c>
      <c r="OV310">
        <f>IF(OF310=5,"Match Odds",IF(AND(OS310=5),"Match Odds",""))</f>
        <v/>
      </c>
      <c r="OW310">
        <f>IF(OF310=5,KP310,IF(AND(OS310=5),KP310,""))</f>
        <v/>
      </c>
      <c r="OX310">
        <f>IF(OF310=5,"MATCH_ODDS",IF(AND(OS310=5),"MATCH_ODDS",""))</f>
        <v/>
      </c>
      <c r="OY310">
        <f>IF(OF310=5,"BACK",IF(AND(OS310=5),"BACK",""))</f>
        <v/>
      </c>
    </row>
    <row r="311" ht="16.5" customHeight="1" thickBot="1" thickTop="1">
      <c r="A311" s="2" t="n"/>
      <c r="KN311" s="1">
        <f>IF(INDEX(#REF!,MATCH('HT 0-0'!D311,#REF!,0))=INDEX(#REF!,MATCH('HT 0-0'!D311,#REF!,0)),INDEX(#REF!,MATCH('HT 0-0'!D311,#REF!,0)),"ERROR")</f>
        <v/>
      </c>
      <c r="KO311" s="1">
        <f>IF(INDEX(#REF!,MATCH('HT 0-0'!E311,#REF!,0))=INDEX(#REF!,MATCH('HT 0-0'!E311,#REF!,0)),INDEX(#REF!,MATCH('HT 0-0'!E311,#REF!,0)),"ERROR")</f>
        <v/>
      </c>
      <c r="KP311" s="1">
        <f>KN311&amp;" v "&amp;KO311</f>
        <v/>
      </c>
      <c r="KQ311">
        <f>B311&amp;"_"&amp;C311</f>
        <v/>
      </c>
      <c r="KR311" s="1">
        <f>IF((HW311/KK311)&lt;0.335,"G",IF((HW311/KK311)&gt;0.67,"R","A"))</f>
        <v/>
      </c>
      <c r="KS311" s="1">
        <f>IF((HX311/KK311)&lt;0.335,"G",IF((HX311/KK311)&gt;0.67,"R","A"))</f>
        <v/>
      </c>
      <c r="KT311" s="1">
        <f>IF((IH311/KK311)&lt;0.335,"G",IF((IH311/KK311)&gt;0.67,"R","A"))</f>
        <v/>
      </c>
      <c r="KU311" s="1">
        <f>IF((II311/KK311)&lt;0.335,"G",IF((II311/KK311)&gt;0.67,"R","A"))</f>
        <v/>
      </c>
      <c r="KV311" s="1">
        <f>IF((HZ311/KK311)&lt;0.335,"G",IF((HZ311/KK311)&gt;0.67,"R","A"))</f>
        <v/>
      </c>
      <c r="KW311" s="1">
        <f>IF((HY311/KK311)&lt;0.335,"G",IF((HY311/KK311)&gt;0.67,"R","A"))</f>
        <v/>
      </c>
      <c r="KX311" s="1">
        <f>IF((IK311/KK311)&lt;0.335,"G",IF((IK311/KK311)&gt;0.67,"R","A"))</f>
        <v/>
      </c>
      <c r="KY311" s="1">
        <f>IF((IJ311/KK311)&lt;0.335,"G",IF((IJ311/KK311)&gt;0.67,"R","A"))</f>
        <v/>
      </c>
      <c r="KZ311" s="1">
        <f>IF((HQ311/KK311)&lt;0.335,"G",IF((HQ311/KK311)&gt;0.67,"R","A"))</f>
        <v/>
      </c>
      <c r="LA311" s="1">
        <f>IF((IB311/KK311)&lt;0.335,"G",IF((IB311/KK311)&gt;0.67,"R","A"))</f>
        <v/>
      </c>
      <c r="LB311">
        <f>IF(LQ311="0-0",INDEX(Scrape!#REF!,MATCH('HT 0-0'!KP311,Scrape!$B:$B,0)),"")</f>
        <v/>
      </c>
      <c r="LC311">
        <f>IF(LQ311="0-0",INDEX(Scrape!$A:$A,MATCH('HT 0-0'!KP311,Scrape!$B:$B,0)),"")</f>
        <v/>
      </c>
      <c r="LD311">
        <f>IF(LQ311="0-0",INDEX(Scrape!$B:$B,MATCH('HT 0-0'!KP311,Scrape!$B:$B,0)),"")</f>
        <v/>
      </c>
      <c r="LE311">
        <f>IF(LQ311="0-0",INDEX(Scrape!$C:$C,MATCH('HT 0-0'!KP311,Scrape!$B:$B,0)),"")</f>
        <v/>
      </c>
      <c r="LF311">
        <f>IF(LQ311="0-0",INDEX(Scrape!$D:$D,MATCH('HT 0-0'!KP311,Scrape!$B:$B,0)),"")</f>
        <v/>
      </c>
      <c r="LG311">
        <f>IF(LQ311="0-0",INDEX(Scrape!$E:$E,MATCH('HT 0-0'!KP311,Scrape!$B:$B,0)),"")</f>
        <v/>
      </c>
      <c r="LH311">
        <f>IF(LQ311="0-0",INDEX(Scrape!$F:$F,MATCH('HT 0-0'!KP311,Scrape!$B:$B,0)),"")</f>
        <v/>
      </c>
      <c r="LI311">
        <f>IF(LQ311="0-0",INDEX(Scrape!$G:$G,MATCH('HT 0-0'!KP311,Scrape!$B:$B,0)),"")</f>
        <v/>
      </c>
      <c r="LJ311">
        <f>IF(LQ311="0-0",INDEX(Scrape!$H:$H,MATCH('HT 0-0'!KP311,Scrape!$B:$B,0)),"")</f>
        <v/>
      </c>
      <c r="LK311">
        <f>IF(LQ311="0-0",INDEX(Scrape!$I:$I,MATCH('HT 0-0'!KP311,Scrape!$B:$B,0)),"")</f>
        <v/>
      </c>
      <c r="LL311">
        <f>IF(LQ311="0-0",INDEX(Scrape!$J:$J,MATCH('HT 0-0'!KP311,Scrape!$B:$B,0)),"")</f>
        <v/>
      </c>
      <c r="LM311">
        <f>IF(LQ311="0-0",INDEX(Scrape!$K:$K,MATCH('HT 0-0'!KP311,Scrape!$B:$B,0)),"")</f>
        <v/>
      </c>
      <c r="LN311">
        <f>IF(LQ311="0-0",INDEX(Scrape!$L:$L,MATCH('HT 0-0'!KP311,Scrape!$B:$B,0)),"")</f>
        <v/>
      </c>
      <c r="LO311">
        <f>IF(LQ311="0-0",INDEX(Scrape!$M:$M,MATCH('HT 0-0'!KP311,Scrape!$B:$B,0)),"")</f>
        <v/>
      </c>
      <c r="LP311">
        <f>IF(LQ311="0-0",INDEX(Scrape!$N:$N,MATCH('HT 0-0'!KP311,Scrape!$B:$B,0)),"")</f>
        <v/>
      </c>
      <c r="LQ311">
        <f>INDEX(Scrape!$O:$O,MATCH('HT 0-0'!KP311,Scrape!$B:$B,0))</f>
        <v/>
      </c>
      <c r="LR311">
        <f>(1/LJ311)+(1/LI311)+(1/LH311)</f>
        <v/>
      </c>
      <c r="LS311">
        <f>(1/LG311)+(1/LF311)+(1/LE311)</f>
        <v/>
      </c>
      <c r="LT311" s="8">
        <f>IF(INDEX(#REF!,MATCH(KQ311,#REF!,0))=INDEX(#REF!,MATCH(KQ311,#REF!,0)),INDEX(#REF!,MATCH(KQ311,#REF!,0)),"ERROR")</f>
        <v/>
      </c>
      <c r="LU311" s="4">
        <f>IF(KR311="G",2,IF(KR311="R",0.5,IF(KR311="A",1)))</f>
        <v/>
      </c>
      <c r="LV311" s="4">
        <f>IF(KS311="G",0.5,IF(KS311="R",2,IF(KS311="A",1)))</f>
        <v/>
      </c>
      <c r="LW311" s="4">
        <f>IF(KT311="G",2,IF(KT311="R",0.5,IF(KT311="A",1)))</f>
        <v/>
      </c>
      <c r="LX311" s="4">
        <f>IF(KU311="G",0.5,IF(KU311="R",2,IF(KU311="A",1)))</f>
        <v/>
      </c>
      <c r="LY311" s="7">
        <f>(LK311*(LU311+LX311)+(LL311*(LU311+LX311)))</f>
        <v/>
      </c>
      <c r="LZ311" s="7">
        <f>(LN311*(LV311+LW311)+(LO311*(LV311+LW311)))</f>
        <v/>
      </c>
      <c r="MA311" s="11">
        <f>LY311-LZ311</f>
        <v/>
      </c>
      <c r="MB311" s="5">
        <f>MA311+2</f>
        <v/>
      </c>
      <c r="MC311" s="6">
        <f>MA311-2</f>
        <v/>
      </c>
      <c r="MD311" s="4">
        <f>LE311</f>
        <v/>
      </c>
      <c r="ME311" s="9">
        <f>IF(MD311=0,1000,MD311+0.75)</f>
        <v/>
      </c>
      <c r="MF311" s="10">
        <f>IF(MD311=0,0,MD311-0.75)</f>
        <v/>
      </c>
      <c r="MG311" s="4">
        <f>((LM311*(LU311+LX311))-((LP311*(LV311+LW311))))</f>
        <v/>
      </c>
      <c r="MH311" s="9">
        <f>MG311*1.2</f>
        <v/>
      </c>
      <c r="MI311" s="10">
        <f>MG311*0.8</f>
        <v/>
      </c>
      <c r="MJ311">
        <f>IFERROR(OT311,"")</f>
        <v/>
      </c>
      <c r="MK311">
        <f>IFERROR(OU311,"")</f>
        <v/>
      </c>
      <c r="ML311">
        <f>IFERROR(OV311,"")</f>
        <v/>
      </c>
      <c r="MM311">
        <f>IFERROR(OW311,"")</f>
        <v/>
      </c>
      <c r="MN311">
        <f>IFERROR(OX311,"")</f>
        <v/>
      </c>
      <c r="MO311">
        <f>IFERROR(OY311,"")</f>
        <v/>
      </c>
      <c r="MP311" s="1">
        <f>COUNTIFS(#REF!,LT311,#REF!,1,#REF!,"&gt;="&amp;MC311,#REF!,"&lt;="&amp;MB311,#REF!,"&lt;="&amp;ME311,#REF!,"&gt;="&amp;MF311,#REF!,"="&amp;KV311,#REF!,"="&amp;KX311)</f>
        <v/>
      </c>
      <c r="MQ311" s="1">
        <f>COUNTIFS(#REF!,LT311,#REF!,0,#REF!,"&gt;="&amp;MC311,#REF!,"&lt;="&amp;MB311,#REF!,"&lt;="&amp;ME311,#REF!,"&gt;="&amp;MF311,#REF!,"="&amp;KV311,#REF!,"="&amp;KX311)</f>
        <v/>
      </c>
      <c r="MR311" s="1">
        <f>COUNTIFS(#REF!,LT311,#REF!,1,#REF!,"&gt;="&amp;MC311,#REF!,"&lt;="&amp;MB311,#REF!,"&lt;="&amp;ME311,#REF!,"&gt;="&amp;MF311,#REF!,"="&amp;KW311,#REF!,"="&amp;KY311)</f>
        <v/>
      </c>
      <c r="MS311" s="1">
        <f>COUNTIFS(#REF!,LT311,#REF!,0,#REF!,"&gt;="&amp;MC311,#REF!,"&lt;="&amp;MB311,#REF!,"&lt;="&amp;ME311,#REF!,"&gt;="&amp;MF311,#REF!,"="&amp;KW311,#REF!,"="&amp;KY311)</f>
        <v/>
      </c>
      <c r="MT311" s="1">
        <f>COUNTIFS(#REF!,LT311,#REF!,1,#REF!,"&gt;="&amp;MI311,#REF!,"&lt;="&amp;MH311,#REF!,"&lt;="&amp;ME311,#REF!,"&gt;="&amp;MF311)</f>
        <v/>
      </c>
      <c r="MU311" s="1">
        <f>COUNTIFS(#REF!,LT311,#REF!,0,#REF!,"&gt;="&amp;MI311,#REF!,"&lt;="&amp;MH311,#REF!,"&lt;="&amp;ME311,#REF!,"&gt;="&amp;MF311)</f>
        <v/>
      </c>
      <c r="MV311" s="1">
        <f>COUNTIFS(#REF!,LT311,#REF!,1,#REF!,"&gt;="&amp;MI311,#REF!,"&lt;="&amp;MH311,#REF!,"="&amp;KZ311,#REF!,"="&amp;LA311,#REF!,"&lt;="&amp;ME311,#REF!,"&gt;="&amp;MF311)</f>
        <v/>
      </c>
      <c r="MW311" s="1">
        <f>COUNTIFS(#REF!,LT311,#REF!,0,#REF!,"&gt;="&amp;MI311,#REF!,"&lt;="&amp;MH311,#REF!,"="&amp;KZ311,#REF!,"="&amp;LA311,#REF!,"&lt;="&amp;ME311,#REF!,"&gt;="&amp;MF311)</f>
        <v/>
      </c>
      <c r="MX311" s="1">
        <f>COUNTIFS(#REF!,LT311,#REF!,1,#REF!,"&gt;="&amp;MC311,#REF!,"&lt;="&amp;MB311,#REF!,"&lt;="&amp;ME311,#REF!,"&gt;="&amp;MF311)</f>
        <v/>
      </c>
      <c r="MY311" s="1">
        <f>COUNTIFS(#REF!,LT311,#REF!,0,#REF!,"&gt;="&amp;MC311,#REF!,"&lt;="&amp;MB311,#REF!,"&lt;="&amp;ME311,#REF!,"&gt;="&amp;MF311)</f>
        <v/>
      </c>
      <c r="MZ311" s="1">
        <f>COUNTIFS(#REF!,LT311,#REF!,1,#REF!,"&lt;="&amp;ME311,#REF!,"&gt;="&amp;MF311,#REF!,"="&amp;KV311,#REF!,"="&amp;KX311)</f>
        <v/>
      </c>
      <c r="NA311" s="1">
        <f>COUNTIFS(#REF!,LT311,#REF!,0,#REF!,"&lt;="&amp;ME311,#REF!,"&gt;="&amp;MF311,#REF!,"="&amp;KV311,#REF!,"="&amp;KX311)</f>
        <v/>
      </c>
      <c r="NB311" s="1">
        <f>COUNTIFS(#REF!,LT311,#REF!,1,#REF!,"&lt;="&amp;ME311,#REF!,"&gt;="&amp;MF311,#REF!,"="&amp;KW311,#REF!,"="&amp;KY311)</f>
        <v/>
      </c>
      <c r="NC311" s="1">
        <f>COUNTIFS(#REF!,LT311,#REF!,0,#REF!,"&lt;="&amp;ME311,#REF!,"&gt;="&amp;MF311,#REF!,"="&amp;KW311,#REF!,"="&amp;KY311)</f>
        <v/>
      </c>
      <c r="ND311" s="1">
        <f>COUNTIFS(#REF!,LT311,#REF!,1,#REF!,"&gt;="&amp;MC311,#REF!,"&lt;="&amp;MB311,#REF!,"&lt;="&amp;ME311,#REF!,"&gt;="&amp;MF311,#REF!,"="&amp;KV311,#REF!,"="&amp;KX311)</f>
        <v/>
      </c>
      <c r="NE311" s="1">
        <f>COUNTIFS(#REF!,LT311,#REF!,0,#REF!,"&gt;="&amp;MC311,#REF!,"&lt;="&amp;MB311,#REF!,"&lt;="&amp;ME311,#REF!,"&gt;="&amp;MF311,#REF!,"="&amp;KV311,#REF!,"="&amp;KX311)</f>
        <v/>
      </c>
      <c r="NF311" s="1">
        <f>COUNTIFS(#REF!,LT311,#REF!,1,#REF!,"&gt;="&amp;MC311,#REF!,"&lt;="&amp;MB311,#REF!,"&lt;="&amp;ME311,#REF!,"&gt;="&amp;MF311,#REF!,"="&amp;KW311,#REF!,"="&amp;KY311)</f>
        <v/>
      </c>
      <c r="NG311" s="1">
        <f>COUNTIFS(#REF!,LT311,#REF!,0,#REF!,"&gt;="&amp;MC311,#REF!,"&lt;="&amp;MB311,#REF!,"&lt;="&amp;ME311,#REF!,"&gt;="&amp;MF311,#REF!,"="&amp;KW311,#REF!,"="&amp;KY311)</f>
        <v/>
      </c>
      <c r="NH311" s="1">
        <f>COUNTIFS(#REF!,LT311,#REF!,1,#REF!,"&gt;="&amp;MC311,#REF!,"&lt;="&amp;MB311,#REF!,"&lt;="&amp;ME311,#REF!,"&gt;="&amp;MF311,#REF!,"="&amp;KZ311,#REF!,"="&amp;LA311)</f>
        <v/>
      </c>
      <c r="NI311" s="1">
        <f>COUNTIFS(#REF!,LT311,#REF!,0,#REF!,"&gt;="&amp;MC311,#REF!,"&lt;="&amp;MB311,#REF!,"&lt;="&amp;ME311,#REF!,"&gt;="&amp;MF311,#REF!,"="&amp;KZ311,#REF!,"="&amp;LA311)</f>
        <v/>
      </c>
      <c r="NJ311" s="1">
        <f>COUNTIFS(#REF!,LT311,#REF!,1,#REF!,"&gt;="&amp;MI311,#REF!,"&lt;="&amp;MH311,#REF!,"&lt;="&amp;ME311,#REF!,"&gt;="&amp;MF311)</f>
        <v/>
      </c>
      <c r="NK311" s="1">
        <f>COUNTIFS(#REF!,LT311,#REF!,0,#REF!,"&gt;="&amp;MI311,#REF!,"&lt;="&amp;MH311,#REF!,"&lt;="&amp;ME311,#REF!,"&gt;="&amp;MF311)</f>
        <v/>
      </c>
      <c r="NL311" s="1">
        <f>COUNTIFS(#REF!,LT311,#REF!,1,#REF!,"&gt;="&amp;MI311,#REF!,"&lt;="&amp;MH311,#REF!,"="&amp;KZ311,#REF!,"="&amp;LA311,#REF!,"&lt;="&amp;ME311,#REF!,"&gt;="&amp;MF311)</f>
        <v/>
      </c>
      <c r="NM311" s="1">
        <f>COUNTIFS(#REF!,LT311,#REF!,0,#REF!,"&gt;="&amp;MI311,#REF!,"&lt;="&amp;MH311,#REF!,"="&amp;KZ311,#REF!,"="&amp;LA311,#REF!,"&lt;="&amp;ME311,#REF!,"&gt;="&amp;MF311)</f>
        <v/>
      </c>
      <c r="NN311" s="1">
        <f>COUNTIFS(#REF!,LT311,#REF!,1,#REF!,"&gt;="&amp;MC311,#REF!,"&lt;="&amp;MB311,#REF!,"&lt;="&amp;ME311,#REF!,"&gt;="&amp;MF311)</f>
        <v/>
      </c>
      <c r="NO311" s="1">
        <f>COUNTIFS(#REF!,LT311,#REF!,0,#REF!,"&gt;="&amp;MC311,#REF!,"&lt;="&amp;MB311,#REF!,"&lt;="&amp;ME311,#REF!,"&gt;="&amp;MF311)</f>
        <v/>
      </c>
      <c r="NP311" s="1">
        <f>COUNTIFS(#REF!,LT311,#REF!,1,#REF!,"&lt;="&amp;ME311,#REF!,"&gt;="&amp;MF311,#REF!,"="&amp;KV311,#REF!,"="&amp;KX311)</f>
        <v/>
      </c>
      <c r="NQ311" s="1">
        <f>COUNTIFS(#REF!,LT311,#REF!,0,#REF!,"&lt;="&amp;ME311,#REF!,"&gt;="&amp;MF311,#REF!,"="&amp;KV311,#REF!,"="&amp;KX311)</f>
        <v/>
      </c>
      <c r="NR311" s="1">
        <f>COUNTIFS(#REF!,LT311,#REF!,1,#REF!,"&lt;="&amp;ME311,#REF!,"&gt;="&amp;MF311,#REF!,"="&amp;KW311,#REF!,"="&amp;KY311)</f>
        <v/>
      </c>
      <c r="NS311" s="1">
        <f>COUNTIFS(#REF!,LT311,#REF!,0,#REF!,"&lt;="&amp;ME311,#REF!,"&gt;="&amp;MF311,#REF!,"="&amp;KW311,#REF!,"="&amp;KY311)</f>
        <v/>
      </c>
      <c r="NT311" s="1">
        <f>MP311+MR311+MT311+MV311+MX311+MZ311+NB311</f>
        <v/>
      </c>
      <c r="NU311" s="1">
        <f>MQ311+MS311+MU311+MW311+MY311+NA311+NC311</f>
        <v/>
      </c>
      <c r="NV311" s="1">
        <f>NT311+NU311</f>
        <v/>
      </c>
      <c r="NW311" s="33">
        <f>NT311/(NT311+NU311)</f>
        <v/>
      </c>
      <c r="NX311" s="3">
        <f>1/NW311</f>
        <v/>
      </c>
      <c r="NY311" s="1">
        <f>LH311</f>
        <v/>
      </c>
      <c r="NZ311" s="79">
        <f>(NW311*((NY311-1)*0.98))-((1-NW311)*1)</f>
        <v/>
      </c>
      <c r="OA311" s="34">
        <f>IF(LR311&lt;0.9,0,IF(AND(LR311&gt;1.1),0,1))</f>
        <v/>
      </c>
      <c r="OB311" s="34">
        <f>IF(LS311&lt;0.9,0,IF(AND(LS311&gt;1.1),0,1))</f>
        <v/>
      </c>
      <c r="OC311" s="32">
        <f>IF(NV311&gt;99,1,0)</f>
        <v/>
      </c>
      <c r="OD311" s="32">
        <f>IF(NZ311&gt;0.0799,1,0)</f>
        <v/>
      </c>
      <c r="OE311" s="32">
        <f>IF(NZ311&gt;OM311,1,0)</f>
        <v/>
      </c>
      <c r="OF311" s="32">
        <f>OC311+OD311+OE311+OA311+OB311</f>
        <v/>
      </c>
      <c r="OG311" s="1">
        <f>ND311+NF311+NH311+NJ311+NL311+NN311+NP311+NR311</f>
        <v/>
      </c>
      <c r="OH311" s="1">
        <f>NE311+NG311+NI311+NK311+NM311+NO311+NQ311+NS311</f>
        <v/>
      </c>
      <c r="OI311" s="1">
        <f>OG311+OH311</f>
        <v/>
      </c>
      <c r="OJ311" s="33">
        <f>OG311/(OG311+OH311)</f>
        <v/>
      </c>
      <c r="OK311" s="3">
        <f>1/OJ311</f>
        <v/>
      </c>
      <c r="OL311" s="1">
        <f>LI311</f>
        <v/>
      </c>
      <c r="OM311" s="79">
        <f>(OJ311*((OL311-1)*0.98))-((1-OJ311)*1)</f>
        <v/>
      </c>
      <c r="ON311" s="34">
        <f>IF(LR311&lt;0.9,0,IF(AND(LR311&gt;1.1),0,1))</f>
        <v/>
      </c>
      <c r="OO311" s="34">
        <f>IF(LS311&lt;0.9,0,IF(AND(LS311&gt;1.1),0,1))</f>
        <v/>
      </c>
      <c r="OP311" s="32">
        <f>IF(OI311&gt;99,1,0)</f>
        <v/>
      </c>
      <c r="OQ311" s="32">
        <f>IF(OM311&gt;0.0799,1,0)</f>
        <v/>
      </c>
      <c r="OR311" s="32">
        <f>IF(OM311&gt;OZ311,1,0)</f>
        <v/>
      </c>
      <c r="OS311" s="32">
        <f>OP311+OQ311+OR311+ON311+OO311</f>
        <v/>
      </c>
      <c r="OT311">
        <f>IF(OF311=5,"BackHome0-0",IF(AND(OS311=5),"BackAway0-0",""))</f>
        <v/>
      </c>
      <c r="OU311">
        <f>IF(OF311=5,KN311,IF(AND(OS311=5),KO311,""))</f>
        <v/>
      </c>
      <c r="OV311">
        <f>IF(OF311=5,"Match Odds",IF(AND(OS311=5),"Match Odds",""))</f>
        <v/>
      </c>
      <c r="OW311">
        <f>IF(OF311=5,KP311,IF(AND(OS311=5),KP311,""))</f>
        <v/>
      </c>
      <c r="OX311">
        <f>IF(OF311=5,"MATCH_ODDS",IF(AND(OS311=5),"MATCH_ODDS",""))</f>
        <v/>
      </c>
      <c r="OY311">
        <f>IF(OF311=5,"BACK",IF(AND(OS311=5),"BACK",""))</f>
        <v/>
      </c>
    </row>
    <row r="312" ht="16.5" customHeight="1" thickBot="1" thickTop="1">
      <c r="A312" s="2" t="n"/>
      <c r="KN312" s="1">
        <f>IF(INDEX(#REF!,MATCH('HT 0-0'!D312,#REF!,0))=INDEX(#REF!,MATCH('HT 0-0'!D312,#REF!,0)),INDEX(#REF!,MATCH('HT 0-0'!D312,#REF!,0)),"ERROR")</f>
        <v/>
      </c>
      <c r="KO312" s="1">
        <f>IF(INDEX(#REF!,MATCH('HT 0-0'!E312,#REF!,0))=INDEX(#REF!,MATCH('HT 0-0'!E312,#REF!,0)),INDEX(#REF!,MATCH('HT 0-0'!E312,#REF!,0)),"ERROR")</f>
        <v/>
      </c>
      <c r="KP312" s="1">
        <f>KN312&amp;" v "&amp;KO312</f>
        <v/>
      </c>
      <c r="KQ312">
        <f>B312&amp;"_"&amp;C312</f>
        <v/>
      </c>
      <c r="KR312" s="1">
        <f>IF((HW312/KK312)&lt;0.335,"G",IF((HW312/KK312)&gt;0.67,"R","A"))</f>
        <v/>
      </c>
      <c r="KS312" s="1">
        <f>IF((HX312/KK312)&lt;0.335,"G",IF((HX312/KK312)&gt;0.67,"R","A"))</f>
        <v/>
      </c>
      <c r="KT312" s="1">
        <f>IF((IH312/KK312)&lt;0.335,"G",IF((IH312/KK312)&gt;0.67,"R","A"))</f>
        <v/>
      </c>
      <c r="KU312" s="1">
        <f>IF((II312/KK312)&lt;0.335,"G",IF((II312/KK312)&gt;0.67,"R","A"))</f>
        <v/>
      </c>
      <c r="KV312" s="1">
        <f>IF((HZ312/KK312)&lt;0.335,"G",IF((HZ312/KK312)&gt;0.67,"R","A"))</f>
        <v/>
      </c>
      <c r="KW312" s="1">
        <f>IF((HY312/KK312)&lt;0.335,"G",IF((HY312/KK312)&gt;0.67,"R","A"))</f>
        <v/>
      </c>
      <c r="KX312" s="1">
        <f>IF((IK312/KK312)&lt;0.335,"G",IF((IK312/KK312)&gt;0.67,"R","A"))</f>
        <v/>
      </c>
      <c r="KY312" s="1">
        <f>IF((IJ312/KK312)&lt;0.335,"G",IF((IJ312/KK312)&gt;0.67,"R","A"))</f>
        <v/>
      </c>
      <c r="KZ312" s="1">
        <f>IF((HQ312/KK312)&lt;0.335,"G",IF((HQ312/KK312)&gt;0.67,"R","A"))</f>
        <v/>
      </c>
      <c r="LA312" s="1">
        <f>IF((IB312/KK312)&lt;0.335,"G",IF((IB312/KK312)&gt;0.67,"R","A"))</f>
        <v/>
      </c>
      <c r="LB312">
        <f>IF(LQ312="0-0",INDEX(Scrape!#REF!,MATCH('HT 0-0'!KP312,Scrape!$B:$B,0)),"")</f>
        <v/>
      </c>
      <c r="LC312">
        <f>IF(LQ312="0-0",INDEX(Scrape!$A:$A,MATCH('HT 0-0'!KP312,Scrape!$B:$B,0)),"")</f>
        <v/>
      </c>
      <c r="LD312">
        <f>IF(LQ312="0-0",INDEX(Scrape!$B:$B,MATCH('HT 0-0'!KP312,Scrape!$B:$B,0)),"")</f>
        <v/>
      </c>
      <c r="LE312">
        <f>IF(LQ312="0-0",INDEX(Scrape!$C:$C,MATCH('HT 0-0'!KP312,Scrape!$B:$B,0)),"")</f>
        <v/>
      </c>
      <c r="LF312">
        <f>IF(LQ312="0-0",INDEX(Scrape!$D:$D,MATCH('HT 0-0'!KP312,Scrape!$B:$B,0)),"")</f>
        <v/>
      </c>
      <c r="LG312">
        <f>IF(LQ312="0-0",INDEX(Scrape!$E:$E,MATCH('HT 0-0'!KP312,Scrape!$B:$B,0)),"")</f>
        <v/>
      </c>
      <c r="LH312">
        <f>IF(LQ312="0-0",INDEX(Scrape!$F:$F,MATCH('HT 0-0'!KP312,Scrape!$B:$B,0)),"")</f>
        <v/>
      </c>
      <c r="LI312">
        <f>IF(LQ312="0-0",INDEX(Scrape!$G:$G,MATCH('HT 0-0'!KP312,Scrape!$B:$B,0)),"")</f>
        <v/>
      </c>
      <c r="LJ312">
        <f>IF(LQ312="0-0",INDEX(Scrape!$H:$H,MATCH('HT 0-0'!KP312,Scrape!$B:$B,0)),"")</f>
        <v/>
      </c>
      <c r="LK312">
        <f>IF(LQ312="0-0",INDEX(Scrape!$I:$I,MATCH('HT 0-0'!KP312,Scrape!$B:$B,0)),"")</f>
        <v/>
      </c>
      <c r="LL312">
        <f>IF(LQ312="0-0",INDEX(Scrape!$J:$J,MATCH('HT 0-0'!KP312,Scrape!$B:$B,0)),"")</f>
        <v/>
      </c>
      <c r="LM312">
        <f>IF(LQ312="0-0",INDEX(Scrape!$K:$K,MATCH('HT 0-0'!KP312,Scrape!$B:$B,0)),"")</f>
        <v/>
      </c>
      <c r="LN312">
        <f>IF(LQ312="0-0",INDEX(Scrape!$L:$L,MATCH('HT 0-0'!KP312,Scrape!$B:$B,0)),"")</f>
        <v/>
      </c>
      <c r="LO312">
        <f>IF(LQ312="0-0",INDEX(Scrape!$M:$M,MATCH('HT 0-0'!KP312,Scrape!$B:$B,0)),"")</f>
        <v/>
      </c>
      <c r="LP312">
        <f>IF(LQ312="0-0",INDEX(Scrape!$N:$N,MATCH('HT 0-0'!KP312,Scrape!$B:$B,0)),"")</f>
        <v/>
      </c>
      <c r="LQ312">
        <f>INDEX(Scrape!$O:$O,MATCH('HT 0-0'!KP312,Scrape!$B:$B,0))</f>
        <v/>
      </c>
      <c r="LR312">
        <f>(1/LJ312)+(1/LI312)+(1/LH312)</f>
        <v/>
      </c>
      <c r="LS312">
        <f>(1/LG312)+(1/LF312)+(1/LE312)</f>
        <v/>
      </c>
      <c r="LT312" s="8">
        <f>IF(INDEX(#REF!,MATCH(KQ312,#REF!,0))=INDEX(#REF!,MATCH(KQ312,#REF!,0)),INDEX(#REF!,MATCH(KQ312,#REF!,0)),"ERROR")</f>
        <v/>
      </c>
      <c r="LU312" s="4">
        <f>IF(KR312="G",2,IF(KR312="R",0.5,IF(KR312="A",1)))</f>
        <v/>
      </c>
      <c r="LV312" s="4">
        <f>IF(KS312="G",0.5,IF(KS312="R",2,IF(KS312="A",1)))</f>
        <v/>
      </c>
      <c r="LW312" s="4">
        <f>IF(KT312="G",2,IF(KT312="R",0.5,IF(KT312="A",1)))</f>
        <v/>
      </c>
      <c r="LX312" s="4">
        <f>IF(KU312="G",0.5,IF(KU312="R",2,IF(KU312="A",1)))</f>
        <v/>
      </c>
      <c r="LY312" s="7">
        <f>(LK312*(LU312+LX312)+(LL312*(LU312+LX312)))</f>
        <v/>
      </c>
      <c r="LZ312" s="7">
        <f>(LN312*(LV312+LW312)+(LO312*(LV312+LW312)))</f>
        <v/>
      </c>
      <c r="MA312" s="11">
        <f>LY312-LZ312</f>
        <v/>
      </c>
      <c r="MB312" s="5">
        <f>MA312+2</f>
        <v/>
      </c>
      <c r="MC312" s="6">
        <f>MA312-2</f>
        <v/>
      </c>
      <c r="MD312" s="4">
        <f>LE312</f>
        <v/>
      </c>
      <c r="ME312" s="9">
        <f>IF(MD312=0,1000,MD312+0.75)</f>
        <v/>
      </c>
      <c r="MF312" s="10">
        <f>IF(MD312=0,0,MD312-0.75)</f>
        <v/>
      </c>
      <c r="MG312" s="4">
        <f>((LM312*(LU312+LX312))-((LP312*(LV312+LW312))))</f>
        <v/>
      </c>
      <c r="MH312" s="9">
        <f>MG312*1.2</f>
        <v/>
      </c>
      <c r="MI312" s="10">
        <f>MG312*0.8</f>
        <v/>
      </c>
      <c r="MJ312">
        <f>IFERROR(OT312,"")</f>
        <v/>
      </c>
      <c r="MK312">
        <f>IFERROR(OU312,"")</f>
        <v/>
      </c>
      <c r="ML312">
        <f>IFERROR(OV312,"")</f>
        <v/>
      </c>
      <c r="MM312">
        <f>IFERROR(OW312,"")</f>
        <v/>
      </c>
      <c r="MN312">
        <f>IFERROR(OX312,"")</f>
        <v/>
      </c>
      <c r="MO312">
        <f>IFERROR(OY312,"")</f>
        <v/>
      </c>
      <c r="MP312" s="1">
        <f>COUNTIFS(#REF!,LT312,#REF!,1,#REF!,"&gt;="&amp;MC312,#REF!,"&lt;="&amp;MB312,#REF!,"&lt;="&amp;ME312,#REF!,"&gt;="&amp;MF312,#REF!,"="&amp;KV312,#REF!,"="&amp;KX312)</f>
        <v/>
      </c>
      <c r="MQ312" s="1">
        <f>COUNTIFS(#REF!,LT312,#REF!,0,#REF!,"&gt;="&amp;MC312,#REF!,"&lt;="&amp;MB312,#REF!,"&lt;="&amp;ME312,#REF!,"&gt;="&amp;MF312,#REF!,"="&amp;KV312,#REF!,"="&amp;KX312)</f>
        <v/>
      </c>
      <c r="MR312" s="1">
        <f>COUNTIFS(#REF!,LT312,#REF!,1,#REF!,"&gt;="&amp;MC312,#REF!,"&lt;="&amp;MB312,#REF!,"&lt;="&amp;ME312,#REF!,"&gt;="&amp;MF312,#REF!,"="&amp;KW312,#REF!,"="&amp;KY312)</f>
        <v/>
      </c>
      <c r="MS312" s="1">
        <f>COUNTIFS(#REF!,LT312,#REF!,0,#REF!,"&gt;="&amp;MC312,#REF!,"&lt;="&amp;MB312,#REF!,"&lt;="&amp;ME312,#REF!,"&gt;="&amp;MF312,#REF!,"="&amp;KW312,#REF!,"="&amp;KY312)</f>
        <v/>
      </c>
      <c r="MT312" s="1">
        <f>COUNTIFS(#REF!,LT312,#REF!,1,#REF!,"&gt;="&amp;MI312,#REF!,"&lt;="&amp;MH312,#REF!,"&lt;="&amp;ME312,#REF!,"&gt;="&amp;MF312)</f>
        <v/>
      </c>
      <c r="MU312" s="1">
        <f>COUNTIFS(#REF!,LT312,#REF!,0,#REF!,"&gt;="&amp;MI312,#REF!,"&lt;="&amp;MH312,#REF!,"&lt;="&amp;ME312,#REF!,"&gt;="&amp;MF312)</f>
        <v/>
      </c>
      <c r="MV312" s="1">
        <f>COUNTIFS(#REF!,LT312,#REF!,1,#REF!,"&gt;="&amp;MI312,#REF!,"&lt;="&amp;MH312,#REF!,"="&amp;KZ312,#REF!,"="&amp;LA312,#REF!,"&lt;="&amp;ME312,#REF!,"&gt;="&amp;MF312)</f>
        <v/>
      </c>
      <c r="MW312" s="1">
        <f>COUNTIFS(#REF!,LT312,#REF!,0,#REF!,"&gt;="&amp;MI312,#REF!,"&lt;="&amp;MH312,#REF!,"="&amp;KZ312,#REF!,"="&amp;LA312,#REF!,"&lt;="&amp;ME312,#REF!,"&gt;="&amp;MF312)</f>
        <v/>
      </c>
      <c r="MX312" s="1">
        <f>COUNTIFS(#REF!,LT312,#REF!,1,#REF!,"&gt;="&amp;MC312,#REF!,"&lt;="&amp;MB312,#REF!,"&lt;="&amp;ME312,#REF!,"&gt;="&amp;MF312)</f>
        <v/>
      </c>
      <c r="MY312" s="1">
        <f>COUNTIFS(#REF!,LT312,#REF!,0,#REF!,"&gt;="&amp;MC312,#REF!,"&lt;="&amp;MB312,#REF!,"&lt;="&amp;ME312,#REF!,"&gt;="&amp;MF312)</f>
        <v/>
      </c>
      <c r="MZ312" s="1">
        <f>COUNTIFS(#REF!,LT312,#REF!,1,#REF!,"&lt;="&amp;ME312,#REF!,"&gt;="&amp;MF312,#REF!,"="&amp;KV312,#REF!,"="&amp;KX312)</f>
        <v/>
      </c>
      <c r="NA312" s="1">
        <f>COUNTIFS(#REF!,LT312,#REF!,0,#REF!,"&lt;="&amp;ME312,#REF!,"&gt;="&amp;MF312,#REF!,"="&amp;KV312,#REF!,"="&amp;KX312)</f>
        <v/>
      </c>
      <c r="NB312" s="1">
        <f>COUNTIFS(#REF!,LT312,#REF!,1,#REF!,"&lt;="&amp;ME312,#REF!,"&gt;="&amp;MF312,#REF!,"="&amp;KW312,#REF!,"="&amp;KY312)</f>
        <v/>
      </c>
      <c r="NC312" s="1">
        <f>COUNTIFS(#REF!,LT312,#REF!,0,#REF!,"&lt;="&amp;ME312,#REF!,"&gt;="&amp;MF312,#REF!,"="&amp;KW312,#REF!,"="&amp;KY312)</f>
        <v/>
      </c>
      <c r="ND312" s="1">
        <f>COUNTIFS(#REF!,LT312,#REF!,1,#REF!,"&gt;="&amp;MC312,#REF!,"&lt;="&amp;MB312,#REF!,"&lt;="&amp;ME312,#REF!,"&gt;="&amp;MF312,#REF!,"="&amp;KV312,#REF!,"="&amp;KX312)</f>
        <v/>
      </c>
      <c r="NE312" s="1">
        <f>COUNTIFS(#REF!,LT312,#REF!,0,#REF!,"&gt;="&amp;MC312,#REF!,"&lt;="&amp;MB312,#REF!,"&lt;="&amp;ME312,#REF!,"&gt;="&amp;MF312,#REF!,"="&amp;KV312,#REF!,"="&amp;KX312)</f>
        <v/>
      </c>
      <c r="NF312" s="1">
        <f>COUNTIFS(#REF!,LT312,#REF!,1,#REF!,"&gt;="&amp;MC312,#REF!,"&lt;="&amp;MB312,#REF!,"&lt;="&amp;ME312,#REF!,"&gt;="&amp;MF312,#REF!,"="&amp;KW312,#REF!,"="&amp;KY312)</f>
        <v/>
      </c>
      <c r="NG312" s="1">
        <f>COUNTIFS(#REF!,LT312,#REF!,0,#REF!,"&gt;="&amp;MC312,#REF!,"&lt;="&amp;MB312,#REF!,"&lt;="&amp;ME312,#REF!,"&gt;="&amp;MF312,#REF!,"="&amp;KW312,#REF!,"="&amp;KY312)</f>
        <v/>
      </c>
      <c r="NH312" s="1">
        <f>COUNTIFS(#REF!,LT312,#REF!,1,#REF!,"&gt;="&amp;MC312,#REF!,"&lt;="&amp;MB312,#REF!,"&lt;="&amp;ME312,#REF!,"&gt;="&amp;MF312,#REF!,"="&amp;KZ312,#REF!,"="&amp;LA312)</f>
        <v/>
      </c>
      <c r="NI312" s="1">
        <f>COUNTIFS(#REF!,LT312,#REF!,0,#REF!,"&gt;="&amp;MC312,#REF!,"&lt;="&amp;MB312,#REF!,"&lt;="&amp;ME312,#REF!,"&gt;="&amp;MF312,#REF!,"="&amp;KZ312,#REF!,"="&amp;LA312)</f>
        <v/>
      </c>
      <c r="NJ312" s="1">
        <f>COUNTIFS(#REF!,LT312,#REF!,1,#REF!,"&gt;="&amp;MI312,#REF!,"&lt;="&amp;MH312,#REF!,"&lt;="&amp;ME312,#REF!,"&gt;="&amp;MF312)</f>
        <v/>
      </c>
      <c r="NK312" s="1">
        <f>COUNTIFS(#REF!,LT312,#REF!,0,#REF!,"&gt;="&amp;MI312,#REF!,"&lt;="&amp;MH312,#REF!,"&lt;="&amp;ME312,#REF!,"&gt;="&amp;MF312)</f>
        <v/>
      </c>
      <c r="NL312" s="1">
        <f>COUNTIFS(#REF!,LT312,#REF!,1,#REF!,"&gt;="&amp;MI312,#REF!,"&lt;="&amp;MH312,#REF!,"="&amp;KZ312,#REF!,"="&amp;LA312,#REF!,"&lt;="&amp;ME312,#REF!,"&gt;="&amp;MF312)</f>
        <v/>
      </c>
      <c r="NM312" s="1">
        <f>COUNTIFS(#REF!,LT312,#REF!,0,#REF!,"&gt;="&amp;MI312,#REF!,"&lt;="&amp;MH312,#REF!,"="&amp;KZ312,#REF!,"="&amp;LA312,#REF!,"&lt;="&amp;ME312,#REF!,"&gt;="&amp;MF312)</f>
        <v/>
      </c>
      <c r="NN312" s="1">
        <f>COUNTIFS(#REF!,LT312,#REF!,1,#REF!,"&gt;="&amp;MC312,#REF!,"&lt;="&amp;MB312,#REF!,"&lt;="&amp;ME312,#REF!,"&gt;="&amp;MF312)</f>
        <v/>
      </c>
      <c r="NO312" s="1">
        <f>COUNTIFS(#REF!,LT312,#REF!,0,#REF!,"&gt;="&amp;MC312,#REF!,"&lt;="&amp;MB312,#REF!,"&lt;="&amp;ME312,#REF!,"&gt;="&amp;MF312)</f>
        <v/>
      </c>
      <c r="NP312" s="1">
        <f>COUNTIFS(#REF!,LT312,#REF!,1,#REF!,"&lt;="&amp;ME312,#REF!,"&gt;="&amp;MF312,#REF!,"="&amp;KV312,#REF!,"="&amp;KX312)</f>
        <v/>
      </c>
      <c r="NQ312" s="1">
        <f>COUNTIFS(#REF!,LT312,#REF!,0,#REF!,"&lt;="&amp;ME312,#REF!,"&gt;="&amp;MF312,#REF!,"="&amp;KV312,#REF!,"="&amp;KX312)</f>
        <v/>
      </c>
      <c r="NR312" s="1">
        <f>COUNTIFS(#REF!,LT312,#REF!,1,#REF!,"&lt;="&amp;ME312,#REF!,"&gt;="&amp;MF312,#REF!,"="&amp;KW312,#REF!,"="&amp;KY312)</f>
        <v/>
      </c>
      <c r="NS312" s="1">
        <f>COUNTIFS(#REF!,LT312,#REF!,0,#REF!,"&lt;="&amp;ME312,#REF!,"&gt;="&amp;MF312,#REF!,"="&amp;KW312,#REF!,"="&amp;KY312)</f>
        <v/>
      </c>
      <c r="NT312" s="1">
        <f>MP312+MR312+MT312+MV312+MX312+MZ312+NB312</f>
        <v/>
      </c>
      <c r="NU312" s="1">
        <f>MQ312+MS312+MU312+MW312+MY312+NA312+NC312</f>
        <v/>
      </c>
      <c r="NV312" s="1">
        <f>NT312+NU312</f>
        <v/>
      </c>
      <c r="NW312" s="33">
        <f>NT312/(NT312+NU312)</f>
        <v/>
      </c>
      <c r="NX312" s="3">
        <f>1/NW312</f>
        <v/>
      </c>
      <c r="NY312" s="1">
        <f>LH312</f>
        <v/>
      </c>
      <c r="NZ312" s="79">
        <f>(NW312*((NY312-1)*0.98))-((1-NW312)*1)</f>
        <v/>
      </c>
      <c r="OA312" s="34">
        <f>IF(LR312&lt;0.9,0,IF(AND(LR312&gt;1.1),0,1))</f>
        <v/>
      </c>
      <c r="OB312" s="34">
        <f>IF(LS312&lt;0.9,0,IF(AND(LS312&gt;1.1),0,1))</f>
        <v/>
      </c>
      <c r="OC312" s="32">
        <f>IF(NV312&gt;99,1,0)</f>
        <v/>
      </c>
      <c r="OD312" s="32">
        <f>IF(NZ312&gt;0.0799,1,0)</f>
        <v/>
      </c>
      <c r="OE312" s="32">
        <f>IF(NZ312&gt;OM312,1,0)</f>
        <v/>
      </c>
      <c r="OF312" s="32">
        <f>OC312+OD312+OE312+OA312+OB312</f>
        <v/>
      </c>
      <c r="OG312" s="1">
        <f>ND312+NF312+NH312+NJ312+NL312+NN312+NP312+NR312</f>
        <v/>
      </c>
      <c r="OH312" s="1">
        <f>NE312+NG312+NI312+NK312+NM312+NO312+NQ312+NS312</f>
        <v/>
      </c>
      <c r="OI312" s="1">
        <f>OG312+OH312</f>
        <v/>
      </c>
      <c r="OJ312" s="33">
        <f>OG312/(OG312+OH312)</f>
        <v/>
      </c>
      <c r="OK312" s="3">
        <f>1/OJ312</f>
        <v/>
      </c>
      <c r="OL312" s="1">
        <f>LI312</f>
        <v/>
      </c>
      <c r="OM312" s="79">
        <f>(OJ312*((OL312-1)*0.98))-((1-OJ312)*1)</f>
        <v/>
      </c>
      <c r="ON312" s="34">
        <f>IF(LR312&lt;0.9,0,IF(AND(LR312&gt;1.1),0,1))</f>
        <v/>
      </c>
      <c r="OO312" s="34">
        <f>IF(LS312&lt;0.9,0,IF(AND(LS312&gt;1.1),0,1))</f>
        <v/>
      </c>
      <c r="OP312" s="32">
        <f>IF(OI312&gt;99,1,0)</f>
        <v/>
      </c>
      <c r="OQ312" s="32">
        <f>IF(OM312&gt;0.0799,1,0)</f>
        <v/>
      </c>
      <c r="OR312" s="32">
        <f>IF(OM312&gt;OZ312,1,0)</f>
        <v/>
      </c>
      <c r="OS312" s="32">
        <f>OP312+OQ312+OR312+ON312+OO312</f>
        <v/>
      </c>
      <c r="OT312">
        <f>IF(OF312=5,"BackHome0-0",IF(AND(OS312=5),"BackAway0-0",""))</f>
        <v/>
      </c>
      <c r="OU312">
        <f>IF(OF312=5,KN312,IF(AND(OS312=5),KO312,""))</f>
        <v/>
      </c>
      <c r="OV312">
        <f>IF(OF312=5,"Match Odds",IF(AND(OS312=5),"Match Odds",""))</f>
        <v/>
      </c>
      <c r="OW312">
        <f>IF(OF312=5,KP312,IF(AND(OS312=5),KP312,""))</f>
        <v/>
      </c>
      <c r="OX312">
        <f>IF(OF312=5,"MATCH_ODDS",IF(AND(OS312=5),"MATCH_ODDS",""))</f>
        <v/>
      </c>
      <c r="OY312">
        <f>IF(OF312=5,"BACK",IF(AND(OS312=5),"BACK",""))</f>
        <v/>
      </c>
    </row>
    <row r="313" ht="16.5" customHeight="1" thickBot="1" thickTop="1">
      <c r="A313" s="2" t="n"/>
      <c r="KN313" s="1">
        <f>IF(INDEX(#REF!,MATCH('HT 0-0'!D313,#REF!,0))=INDEX(#REF!,MATCH('HT 0-0'!D313,#REF!,0)),INDEX(#REF!,MATCH('HT 0-0'!D313,#REF!,0)),"ERROR")</f>
        <v/>
      </c>
      <c r="KO313" s="1">
        <f>IF(INDEX(#REF!,MATCH('HT 0-0'!E313,#REF!,0))=INDEX(#REF!,MATCH('HT 0-0'!E313,#REF!,0)),INDEX(#REF!,MATCH('HT 0-0'!E313,#REF!,0)),"ERROR")</f>
        <v/>
      </c>
      <c r="KP313" s="1">
        <f>KN313&amp;" v "&amp;KO313</f>
        <v/>
      </c>
      <c r="KQ313">
        <f>B313&amp;"_"&amp;C313</f>
        <v/>
      </c>
      <c r="KR313" s="1">
        <f>IF((HW313/KK313)&lt;0.335,"G",IF((HW313/KK313)&gt;0.67,"R","A"))</f>
        <v/>
      </c>
      <c r="KS313" s="1">
        <f>IF((HX313/KK313)&lt;0.335,"G",IF((HX313/KK313)&gt;0.67,"R","A"))</f>
        <v/>
      </c>
      <c r="KT313" s="1">
        <f>IF((IH313/KK313)&lt;0.335,"G",IF((IH313/KK313)&gt;0.67,"R","A"))</f>
        <v/>
      </c>
      <c r="KU313" s="1">
        <f>IF((II313/KK313)&lt;0.335,"G",IF((II313/KK313)&gt;0.67,"R","A"))</f>
        <v/>
      </c>
      <c r="KV313" s="1">
        <f>IF((HZ313/KK313)&lt;0.335,"G",IF((HZ313/KK313)&gt;0.67,"R","A"))</f>
        <v/>
      </c>
      <c r="KW313" s="1">
        <f>IF((HY313/KK313)&lt;0.335,"G",IF((HY313/KK313)&gt;0.67,"R","A"))</f>
        <v/>
      </c>
      <c r="KX313" s="1">
        <f>IF((IK313/KK313)&lt;0.335,"G",IF((IK313/KK313)&gt;0.67,"R","A"))</f>
        <v/>
      </c>
      <c r="KY313" s="1">
        <f>IF((IJ313/KK313)&lt;0.335,"G",IF((IJ313/KK313)&gt;0.67,"R","A"))</f>
        <v/>
      </c>
      <c r="KZ313" s="1">
        <f>IF((HQ313/KK313)&lt;0.335,"G",IF((HQ313/KK313)&gt;0.67,"R","A"))</f>
        <v/>
      </c>
      <c r="LA313" s="1">
        <f>IF((IB313/KK313)&lt;0.335,"G",IF((IB313/KK313)&gt;0.67,"R","A"))</f>
        <v/>
      </c>
      <c r="LB313">
        <f>IF(LQ313="0-0",INDEX(Scrape!#REF!,MATCH('HT 0-0'!KP313,Scrape!$B:$B,0)),"")</f>
        <v/>
      </c>
      <c r="LC313">
        <f>IF(LQ313="0-0",INDEX(Scrape!$A:$A,MATCH('HT 0-0'!KP313,Scrape!$B:$B,0)),"")</f>
        <v/>
      </c>
      <c r="LD313">
        <f>IF(LQ313="0-0",INDEX(Scrape!$B:$B,MATCH('HT 0-0'!KP313,Scrape!$B:$B,0)),"")</f>
        <v/>
      </c>
      <c r="LE313">
        <f>IF(LQ313="0-0",INDEX(Scrape!$C:$C,MATCH('HT 0-0'!KP313,Scrape!$B:$B,0)),"")</f>
        <v/>
      </c>
      <c r="LF313">
        <f>IF(LQ313="0-0",INDEX(Scrape!$D:$D,MATCH('HT 0-0'!KP313,Scrape!$B:$B,0)),"")</f>
        <v/>
      </c>
      <c r="LG313">
        <f>IF(LQ313="0-0",INDEX(Scrape!$E:$E,MATCH('HT 0-0'!KP313,Scrape!$B:$B,0)),"")</f>
        <v/>
      </c>
      <c r="LH313">
        <f>IF(LQ313="0-0",INDEX(Scrape!$F:$F,MATCH('HT 0-0'!KP313,Scrape!$B:$B,0)),"")</f>
        <v/>
      </c>
      <c r="LI313">
        <f>IF(LQ313="0-0",INDEX(Scrape!$G:$G,MATCH('HT 0-0'!KP313,Scrape!$B:$B,0)),"")</f>
        <v/>
      </c>
      <c r="LJ313">
        <f>IF(LQ313="0-0",INDEX(Scrape!$H:$H,MATCH('HT 0-0'!KP313,Scrape!$B:$B,0)),"")</f>
        <v/>
      </c>
      <c r="LK313">
        <f>IF(LQ313="0-0",INDEX(Scrape!$I:$I,MATCH('HT 0-0'!KP313,Scrape!$B:$B,0)),"")</f>
        <v/>
      </c>
      <c r="LL313">
        <f>IF(LQ313="0-0",INDEX(Scrape!$J:$J,MATCH('HT 0-0'!KP313,Scrape!$B:$B,0)),"")</f>
        <v/>
      </c>
      <c r="LM313">
        <f>IF(LQ313="0-0",INDEX(Scrape!$K:$K,MATCH('HT 0-0'!KP313,Scrape!$B:$B,0)),"")</f>
        <v/>
      </c>
      <c r="LN313">
        <f>IF(LQ313="0-0",INDEX(Scrape!$L:$L,MATCH('HT 0-0'!KP313,Scrape!$B:$B,0)),"")</f>
        <v/>
      </c>
      <c r="LO313">
        <f>IF(LQ313="0-0",INDEX(Scrape!$M:$M,MATCH('HT 0-0'!KP313,Scrape!$B:$B,0)),"")</f>
        <v/>
      </c>
      <c r="LP313">
        <f>IF(LQ313="0-0",INDEX(Scrape!$N:$N,MATCH('HT 0-0'!KP313,Scrape!$B:$B,0)),"")</f>
        <v/>
      </c>
      <c r="LQ313">
        <f>INDEX(Scrape!$O:$O,MATCH('HT 0-0'!KP313,Scrape!$B:$B,0))</f>
        <v/>
      </c>
      <c r="LR313">
        <f>(1/LJ313)+(1/LI313)+(1/LH313)</f>
        <v/>
      </c>
      <c r="LS313">
        <f>(1/LG313)+(1/LF313)+(1/LE313)</f>
        <v/>
      </c>
      <c r="LT313" s="8">
        <f>IF(INDEX(#REF!,MATCH(KQ313,#REF!,0))=INDEX(#REF!,MATCH(KQ313,#REF!,0)),INDEX(#REF!,MATCH(KQ313,#REF!,0)),"ERROR")</f>
        <v/>
      </c>
      <c r="LU313" s="4">
        <f>IF(KR313="G",2,IF(KR313="R",0.5,IF(KR313="A",1)))</f>
        <v/>
      </c>
      <c r="LV313" s="4">
        <f>IF(KS313="G",0.5,IF(KS313="R",2,IF(KS313="A",1)))</f>
        <v/>
      </c>
      <c r="LW313" s="4">
        <f>IF(KT313="G",2,IF(KT313="R",0.5,IF(KT313="A",1)))</f>
        <v/>
      </c>
      <c r="LX313" s="4">
        <f>IF(KU313="G",0.5,IF(KU313="R",2,IF(KU313="A",1)))</f>
        <v/>
      </c>
      <c r="LY313" s="7">
        <f>(LK313*(LU313+LX313)+(LL313*(LU313+LX313)))</f>
        <v/>
      </c>
      <c r="LZ313" s="7">
        <f>(LN313*(LV313+LW313)+(LO313*(LV313+LW313)))</f>
        <v/>
      </c>
      <c r="MA313" s="11">
        <f>LY313-LZ313</f>
        <v/>
      </c>
      <c r="MB313" s="5">
        <f>MA313+2</f>
        <v/>
      </c>
      <c r="MC313" s="6">
        <f>MA313-2</f>
        <v/>
      </c>
      <c r="MD313" s="4">
        <f>LE313</f>
        <v/>
      </c>
      <c r="ME313" s="9">
        <f>IF(MD313=0,1000,MD313+0.75)</f>
        <v/>
      </c>
      <c r="MF313" s="10">
        <f>IF(MD313=0,0,MD313-0.75)</f>
        <v/>
      </c>
      <c r="MG313" s="4">
        <f>((LM313*(LU313+LX313))-((LP313*(LV313+LW313))))</f>
        <v/>
      </c>
      <c r="MH313" s="9">
        <f>MG313*1.2</f>
        <v/>
      </c>
      <c r="MI313" s="10">
        <f>MG313*0.8</f>
        <v/>
      </c>
      <c r="MJ313">
        <f>IFERROR(OT313,"")</f>
        <v/>
      </c>
      <c r="MK313">
        <f>IFERROR(OU313,"")</f>
        <v/>
      </c>
      <c r="ML313">
        <f>IFERROR(OV313,"")</f>
        <v/>
      </c>
      <c r="MM313">
        <f>IFERROR(OW313,"")</f>
        <v/>
      </c>
      <c r="MN313">
        <f>IFERROR(OX313,"")</f>
        <v/>
      </c>
      <c r="MO313">
        <f>IFERROR(OY313,"")</f>
        <v/>
      </c>
      <c r="MP313" s="1">
        <f>COUNTIFS(#REF!,LT313,#REF!,1,#REF!,"&gt;="&amp;MC313,#REF!,"&lt;="&amp;MB313,#REF!,"&lt;="&amp;ME313,#REF!,"&gt;="&amp;MF313,#REF!,"="&amp;KV313,#REF!,"="&amp;KX313)</f>
        <v/>
      </c>
      <c r="MQ313" s="1">
        <f>COUNTIFS(#REF!,LT313,#REF!,0,#REF!,"&gt;="&amp;MC313,#REF!,"&lt;="&amp;MB313,#REF!,"&lt;="&amp;ME313,#REF!,"&gt;="&amp;MF313,#REF!,"="&amp;KV313,#REF!,"="&amp;KX313)</f>
        <v/>
      </c>
      <c r="MR313" s="1">
        <f>COUNTIFS(#REF!,LT313,#REF!,1,#REF!,"&gt;="&amp;MC313,#REF!,"&lt;="&amp;MB313,#REF!,"&lt;="&amp;ME313,#REF!,"&gt;="&amp;MF313,#REF!,"="&amp;KW313,#REF!,"="&amp;KY313)</f>
        <v/>
      </c>
      <c r="MS313" s="1">
        <f>COUNTIFS(#REF!,LT313,#REF!,0,#REF!,"&gt;="&amp;MC313,#REF!,"&lt;="&amp;MB313,#REF!,"&lt;="&amp;ME313,#REF!,"&gt;="&amp;MF313,#REF!,"="&amp;KW313,#REF!,"="&amp;KY313)</f>
        <v/>
      </c>
      <c r="MT313" s="1">
        <f>COUNTIFS(#REF!,LT313,#REF!,1,#REF!,"&gt;="&amp;MI313,#REF!,"&lt;="&amp;MH313,#REF!,"&lt;="&amp;ME313,#REF!,"&gt;="&amp;MF313)</f>
        <v/>
      </c>
      <c r="MU313" s="1">
        <f>COUNTIFS(#REF!,LT313,#REF!,0,#REF!,"&gt;="&amp;MI313,#REF!,"&lt;="&amp;MH313,#REF!,"&lt;="&amp;ME313,#REF!,"&gt;="&amp;MF313)</f>
        <v/>
      </c>
      <c r="MV313" s="1">
        <f>COUNTIFS(#REF!,LT313,#REF!,1,#REF!,"&gt;="&amp;MI313,#REF!,"&lt;="&amp;MH313,#REF!,"="&amp;KZ313,#REF!,"="&amp;LA313,#REF!,"&lt;="&amp;ME313,#REF!,"&gt;="&amp;MF313)</f>
        <v/>
      </c>
      <c r="MW313" s="1">
        <f>COUNTIFS(#REF!,LT313,#REF!,0,#REF!,"&gt;="&amp;MI313,#REF!,"&lt;="&amp;MH313,#REF!,"="&amp;KZ313,#REF!,"="&amp;LA313,#REF!,"&lt;="&amp;ME313,#REF!,"&gt;="&amp;MF313)</f>
        <v/>
      </c>
      <c r="MX313" s="1">
        <f>COUNTIFS(#REF!,LT313,#REF!,1,#REF!,"&gt;="&amp;MC313,#REF!,"&lt;="&amp;MB313,#REF!,"&lt;="&amp;ME313,#REF!,"&gt;="&amp;MF313)</f>
        <v/>
      </c>
      <c r="MY313" s="1">
        <f>COUNTIFS(#REF!,LT313,#REF!,0,#REF!,"&gt;="&amp;MC313,#REF!,"&lt;="&amp;MB313,#REF!,"&lt;="&amp;ME313,#REF!,"&gt;="&amp;MF313)</f>
        <v/>
      </c>
      <c r="MZ313" s="1">
        <f>COUNTIFS(#REF!,LT313,#REF!,1,#REF!,"&lt;="&amp;ME313,#REF!,"&gt;="&amp;MF313,#REF!,"="&amp;KV313,#REF!,"="&amp;KX313)</f>
        <v/>
      </c>
      <c r="NA313" s="1">
        <f>COUNTIFS(#REF!,LT313,#REF!,0,#REF!,"&lt;="&amp;ME313,#REF!,"&gt;="&amp;MF313,#REF!,"="&amp;KV313,#REF!,"="&amp;KX313)</f>
        <v/>
      </c>
      <c r="NB313" s="1">
        <f>COUNTIFS(#REF!,LT313,#REF!,1,#REF!,"&lt;="&amp;ME313,#REF!,"&gt;="&amp;MF313,#REF!,"="&amp;KW313,#REF!,"="&amp;KY313)</f>
        <v/>
      </c>
      <c r="NC313" s="1">
        <f>COUNTIFS(#REF!,LT313,#REF!,0,#REF!,"&lt;="&amp;ME313,#REF!,"&gt;="&amp;MF313,#REF!,"="&amp;KW313,#REF!,"="&amp;KY313)</f>
        <v/>
      </c>
      <c r="ND313" s="1">
        <f>COUNTIFS(#REF!,LT313,#REF!,1,#REF!,"&gt;="&amp;MC313,#REF!,"&lt;="&amp;MB313,#REF!,"&lt;="&amp;ME313,#REF!,"&gt;="&amp;MF313,#REF!,"="&amp;KV313,#REF!,"="&amp;KX313)</f>
        <v/>
      </c>
      <c r="NE313" s="1">
        <f>COUNTIFS(#REF!,LT313,#REF!,0,#REF!,"&gt;="&amp;MC313,#REF!,"&lt;="&amp;MB313,#REF!,"&lt;="&amp;ME313,#REF!,"&gt;="&amp;MF313,#REF!,"="&amp;KV313,#REF!,"="&amp;KX313)</f>
        <v/>
      </c>
      <c r="NF313" s="1">
        <f>COUNTIFS(#REF!,LT313,#REF!,1,#REF!,"&gt;="&amp;MC313,#REF!,"&lt;="&amp;MB313,#REF!,"&lt;="&amp;ME313,#REF!,"&gt;="&amp;MF313,#REF!,"="&amp;KW313,#REF!,"="&amp;KY313)</f>
        <v/>
      </c>
      <c r="NG313" s="1">
        <f>COUNTIFS(#REF!,LT313,#REF!,0,#REF!,"&gt;="&amp;MC313,#REF!,"&lt;="&amp;MB313,#REF!,"&lt;="&amp;ME313,#REF!,"&gt;="&amp;MF313,#REF!,"="&amp;KW313,#REF!,"="&amp;KY313)</f>
        <v/>
      </c>
      <c r="NH313" s="1">
        <f>COUNTIFS(#REF!,LT313,#REF!,1,#REF!,"&gt;="&amp;MC313,#REF!,"&lt;="&amp;MB313,#REF!,"&lt;="&amp;ME313,#REF!,"&gt;="&amp;MF313,#REF!,"="&amp;KZ313,#REF!,"="&amp;LA313)</f>
        <v/>
      </c>
      <c r="NI313" s="1">
        <f>COUNTIFS(#REF!,LT313,#REF!,0,#REF!,"&gt;="&amp;MC313,#REF!,"&lt;="&amp;MB313,#REF!,"&lt;="&amp;ME313,#REF!,"&gt;="&amp;MF313,#REF!,"="&amp;KZ313,#REF!,"="&amp;LA313)</f>
        <v/>
      </c>
      <c r="NJ313" s="1">
        <f>COUNTIFS(#REF!,LT313,#REF!,1,#REF!,"&gt;="&amp;MI313,#REF!,"&lt;="&amp;MH313,#REF!,"&lt;="&amp;ME313,#REF!,"&gt;="&amp;MF313)</f>
        <v/>
      </c>
      <c r="NK313" s="1">
        <f>COUNTIFS(#REF!,LT313,#REF!,0,#REF!,"&gt;="&amp;MI313,#REF!,"&lt;="&amp;MH313,#REF!,"&lt;="&amp;ME313,#REF!,"&gt;="&amp;MF313)</f>
        <v/>
      </c>
      <c r="NL313" s="1">
        <f>COUNTIFS(#REF!,LT313,#REF!,1,#REF!,"&gt;="&amp;MI313,#REF!,"&lt;="&amp;MH313,#REF!,"="&amp;KZ313,#REF!,"="&amp;LA313,#REF!,"&lt;="&amp;ME313,#REF!,"&gt;="&amp;MF313)</f>
        <v/>
      </c>
      <c r="NM313" s="1">
        <f>COUNTIFS(#REF!,LT313,#REF!,0,#REF!,"&gt;="&amp;MI313,#REF!,"&lt;="&amp;MH313,#REF!,"="&amp;KZ313,#REF!,"="&amp;LA313,#REF!,"&lt;="&amp;ME313,#REF!,"&gt;="&amp;MF313)</f>
        <v/>
      </c>
      <c r="NN313" s="1">
        <f>COUNTIFS(#REF!,LT313,#REF!,1,#REF!,"&gt;="&amp;MC313,#REF!,"&lt;="&amp;MB313,#REF!,"&lt;="&amp;ME313,#REF!,"&gt;="&amp;MF313)</f>
        <v/>
      </c>
      <c r="NO313" s="1">
        <f>COUNTIFS(#REF!,LT313,#REF!,0,#REF!,"&gt;="&amp;MC313,#REF!,"&lt;="&amp;MB313,#REF!,"&lt;="&amp;ME313,#REF!,"&gt;="&amp;MF313)</f>
        <v/>
      </c>
      <c r="NP313" s="1">
        <f>COUNTIFS(#REF!,LT313,#REF!,1,#REF!,"&lt;="&amp;ME313,#REF!,"&gt;="&amp;MF313,#REF!,"="&amp;KV313,#REF!,"="&amp;KX313)</f>
        <v/>
      </c>
      <c r="NQ313" s="1">
        <f>COUNTIFS(#REF!,LT313,#REF!,0,#REF!,"&lt;="&amp;ME313,#REF!,"&gt;="&amp;MF313,#REF!,"="&amp;KV313,#REF!,"="&amp;KX313)</f>
        <v/>
      </c>
      <c r="NR313" s="1">
        <f>COUNTIFS(#REF!,LT313,#REF!,1,#REF!,"&lt;="&amp;ME313,#REF!,"&gt;="&amp;MF313,#REF!,"="&amp;KW313,#REF!,"="&amp;KY313)</f>
        <v/>
      </c>
      <c r="NS313" s="1">
        <f>COUNTIFS(#REF!,LT313,#REF!,0,#REF!,"&lt;="&amp;ME313,#REF!,"&gt;="&amp;MF313,#REF!,"="&amp;KW313,#REF!,"="&amp;KY313)</f>
        <v/>
      </c>
      <c r="NT313" s="1">
        <f>MP313+MR313+MT313+MV313+MX313+MZ313+NB313</f>
        <v/>
      </c>
      <c r="NU313" s="1">
        <f>MQ313+MS313+MU313+MW313+MY313+NA313+NC313</f>
        <v/>
      </c>
      <c r="NV313" s="1">
        <f>NT313+NU313</f>
        <v/>
      </c>
      <c r="NW313" s="33">
        <f>NT313/(NT313+NU313)</f>
        <v/>
      </c>
      <c r="NX313" s="3">
        <f>1/NW313</f>
        <v/>
      </c>
      <c r="NY313" s="1">
        <f>LH313</f>
        <v/>
      </c>
      <c r="NZ313" s="79">
        <f>(NW313*((NY313-1)*0.98))-((1-NW313)*1)</f>
        <v/>
      </c>
      <c r="OA313" s="34">
        <f>IF(LR313&lt;0.9,0,IF(AND(LR313&gt;1.1),0,1))</f>
        <v/>
      </c>
      <c r="OB313" s="34">
        <f>IF(LS313&lt;0.9,0,IF(AND(LS313&gt;1.1),0,1))</f>
        <v/>
      </c>
      <c r="OC313" s="32">
        <f>IF(NV313&gt;99,1,0)</f>
        <v/>
      </c>
      <c r="OD313" s="32">
        <f>IF(NZ313&gt;0.0799,1,0)</f>
        <v/>
      </c>
      <c r="OE313" s="32">
        <f>IF(NZ313&gt;OM313,1,0)</f>
        <v/>
      </c>
      <c r="OF313" s="32">
        <f>OC313+OD313+OE313+OA313+OB313</f>
        <v/>
      </c>
      <c r="OG313" s="1">
        <f>ND313+NF313+NH313+NJ313+NL313+NN313+NP313+NR313</f>
        <v/>
      </c>
      <c r="OH313" s="1">
        <f>NE313+NG313+NI313+NK313+NM313+NO313+NQ313+NS313</f>
        <v/>
      </c>
      <c r="OI313" s="1">
        <f>OG313+OH313</f>
        <v/>
      </c>
      <c r="OJ313" s="33">
        <f>OG313/(OG313+OH313)</f>
        <v/>
      </c>
      <c r="OK313" s="3">
        <f>1/OJ313</f>
        <v/>
      </c>
      <c r="OL313" s="1">
        <f>LI313</f>
        <v/>
      </c>
      <c r="OM313" s="79">
        <f>(OJ313*((OL313-1)*0.98))-((1-OJ313)*1)</f>
        <v/>
      </c>
      <c r="ON313" s="34">
        <f>IF(LR313&lt;0.9,0,IF(AND(LR313&gt;1.1),0,1))</f>
        <v/>
      </c>
      <c r="OO313" s="34">
        <f>IF(LS313&lt;0.9,0,IF(AND(LS313&gt;1.1),0,1))</f>
        <v/>
      </c>
      <c r="OP313" s="32">
        <f>IF(OI313&gt;99,1,0)</f>
        <v/>
      </c>
      <c r="OQ313" s="32">
        <f>IF(OM313&gt;0.0799,1,0)</f>
        <v/>
      </c>
      <c r="OR313" s="32">
        <f>IF(OM313&gt;OZ313,1,0)</f>
        <v/>
      </c>
      <c r="OS313" s="32">
        <f>OP313+OQ313+OR313+ON313+OO313</f>
        <v/>
      </c>
      <c r="OT313">
        <f>IF(OF313=5,"BackHome0-0",IF(AND(OS313=5),"BackAway0-0",""))</f>
        <v/>
      </c>
      <c r="OU313">
        <f>IF(OF313=5,KN313,IF(AND(OS313=5),KO313,""))</f>
        <v/>
      </c>
      <c r="OV313">
        <f>IF(OF313=5,"Match Odds",IF(AND(OS313=5),"Match Odds",""))</f>
        <v/>
      </c>
      <c r="OW313">
        <f>IF(OF313=5,KP313,IF(AND(OS313=5),KP313,""))</f>
        <v/>
      </c>
      <c r="OX313">
        <f>IF(OF313=5,"MATCH_ODDS",IF(AND(OS313=5),"MATCH_ODDS",""))</f>
        <v/>
      </c>
      <c r="OY313">
        <f>IF(OF313=5,"BACK",IF(AND(OS313=5),"BACK",""))</f>
        <v/>
      </c>
    </row>
    <row r="314" ht="16.5" customHeight="1" thickBot="1" thickTop="1">
      <c r="A314" s="2" t="n"/>
      <c r="KN314" s="1">
        <f>IF(INDEX(#REF!,MATCH('HT 0-0'!D314,#REF!,0))=INDEX(#REF!,MATCH('HT 0-0'!D314,#REF!,0)),INDEX(#REF!,MATCH('HT 0-0'!D314,#REF!,0)),"ERROR")</f>
        <v/>
      </c>
      <c r="KO314" s="1">
        <f>IF(INDEX(#REF!,MATCH('HT 0-0'!E314,#REF!,0))=INDEX(#REF!,MATCH('HT 0-0'!E314,#REF!,0)),INDEX(#REF!,MATCH('HT 0-0'!E314,#REF!,0)),"ERROR")</f>
        <v/>
      </c>
      <c r="KP314" s="1">
        <f>KN314&amp;" v "&amp;KO314</f>
        <v/>
      </c>
      <c r="KQ314">
        <f>B314&amp;"_"&amp;C314</f>
        <v/>
      </c>
      <c r="KR314" s="1">
        <f>IF((HW314/KK314)&lt;0.335,"G",IF((HW314/KK314)&gt;0.67,"R","A"))</f>
        <v/>
      </c>
      <c r="KS314" s="1">
        <f>IF((HX314/KK314)&lt;0.335,"G",IF((HX314/KK314)&gt;0.67,"R","A"))</f>
        <v/>
      </c>
      <c r="KT314" s="1">
        <f>IF((IH314/KK314)&lt;0.335,"G",IF((IH314/KK314)&gt;0.67,"R","A"))</f>
        <v/>
      </c>
      <c r="KU314" s="1">
        <f>IF((II314/KK314)&lt;0.335,"G",IF((II314/KK314)&gt;0.67,"R","A"))</f>
        <v/>
      </c>
      <c r="KV314" s="1">
        <f>IF((HZ314/KK314)&lt;0.335,"G",IF((HZ314/KK314)&gt;0.67,"R","A"))</f>
        <v/>
      </c>
      <c r="KW314" s="1">
        <f>IF((HY314/KK314)&lt;0.335,"G",IF((HY314/KK314)&gt;0.67,"R","A"))</f>
        <v/>
      </c>
      <c r="KX314" s="1">
        <f>IF((IK314/KK314)&lt;0.335,"G",IF((IK314/KK314)&gt;0.67,"R","A"))</f>
        <v/>
      </c>
      <c r="KY314" s="1">
        <f>IF((IJ314/KK314)&lt;0.335,"G",IF((IJ314/KK314)&gt;0.67,"R","A"))</f>
        <v/>
      </c>
      <c r="KZ314" s="1">
        <f>IF((HQ314/KK314)&lt;0.335,"G",IF((HQ314/KK314)&gt;0.67,"R","A"))</f>
        <v/>
      </c>
      <c r="LA314" s="1">
        <f>IF((IB314/KK314)&lt;0.335,"G",IF((IB314/KK314)&gt;0.67,"R","A"))</f>
        <v/>
      </c>
      <c r="LB314">
        <f>IF(LQ314="0-0",INDEX(Scrape!#REF!,MATCH('HT 0-0'!KP314,Scrape!$B:$B,0)),"")</f>
        <v/>
      </c>
      <c r="LC314">
        <f>IF(LQ314="0-0",INDEX(Scrape!$A:$A,MATCH('HT 0-0'!KP314,Scrape!$B:$B,0)),"")</f>
        <v/>
      </c>
      <c r="LD314">
        <f>IF(LQ314="0-0",INDEX(Scrape!$B:$B,MATCH('HT 0-0'!KP314,Scrape!$B:$B,0)),"")</f>
        <v/>
      </c>
      <c r="LE314">
        <f>IF(LQ314="0-0",INDEX(Scrape!$C:$C,MATCH('HT 0-0'!KP314,Scrape!$B:$B,0)),"")</f>
        <v/>
      </c>
      <c r="LF314">
        <f>IF(LQ314="0-0",INDEX(Scrape!$D:$D,MATCH('HT 0-0'!KP314,Scrape!$B:$B,0)),"")</f>
        <v/>
      </c>
      <c r="LG314">
        <f>IF(LQ314="0-0",INDEX(Scrape!$E:$E,MATCH('HT 0-0'!KP314,Scrape!$B:$B,0)),"")</f>
        <v/>
      </c>
      <c r="LH314">
        <f>IF(LQ314="0-0",INDEX(Scrape!$F:$F,MATCH('HT 0-0'!KP314,Scrape!$B:$B,0)),"")</f>
        <v/>
      </c>
      <c r="LI314">
        <f>IF(LQ314="0-0",INDEX(Scrape!$G:$G,MATCH('HT 0-0'!KP314,Scrape!$B:$B,0)),"")</f>
        <v/>
      </c>
      <c r="LJ314">
        <f>IF(LQ314="0-0",INDEX(Scrape!$H:$H,MATCH('HT 0-0'!KP314,Scrape!$B:$B,0)),"")</f>
        <v/>
      </c>
      <c r="LK314">
        <f>IF(LQ314="0-0",INDEX(Scrape!$I:$I,MATCH('HT 0-0'!KP314,Scrape!$B:$B,0)),"")</f>
        <v/>
      </c>
      <c r="LL314">
        <f>IF(LQ314="0-0",INDEX(Scrape!$J:$J,MATCH('HT 0-0'!KP314,Scrape!$B:$B,0)),"")</f>
        <v/>
      </c>
      <c r="LM314">
        <f>IF(LQ314="0-0",INDEX(Scrape!$K:$K,MATCH('HT 0-0'!KP314,Scrape!$B:$B,0)),"")</f>
        <v/>
      </c>
      <c r="LN314">
        <f>IF(LQ314="0-0",INDEX(Scrape!$L:$L,MATCH('HT 0-0'!KP314,Scrape!$B:$B,0)),"")</f>
        <v/>
      </c>
      <c r="LO314">
        <f>IF(LQ314="0-0",INDEX(Scrape!$M:$M,MATCH('HT 0-0'!KP314,Scrape!$B:$B,0)),"")</f>
        <v/>
      </c>
      <c r="LP314">
        <f>IF(LQ314="0-0",INDEX(Scrape!$N:$N,MATCH('HT 0-0'!KP314,Scrape!$B:$B,0)),"")</f>
        <v/>
      </c>
      <c r="LQ314">
        <f>INDEX(Scrape!$O:$O,MATCH('HT 0-0'!KP314,Scrape!$B:$B,0))</f>
        <v/>
      </c>
      <c r="LR314">
        <f>(1/LJ314)+(1/LI314)+(1/LH314)</f>
        <v/>
      </c>
      <c r="LS314">
        <f>(1/LG314)+(1/LF314)+(1/LE314)</f>
        <v/>
      </c>
      <c r="LT314" s="8">
        <f>IF(INDEX(#REF!,MATCH(KQ314,#REF!,0))=INDEX(#REF!,MATCH(KQ314,#REF!,0)),INDEX(#REF!,MATCH(KQ314,#REF!,0)),"ERROR")</f>
        <v/>
      </c>
      <c r="LU314" s="4">
        <f>IF(KR314="G",2,IF(KR314="R",0.5,IF(KR314="A",1)))</f>
        <v/>
      </c>
      <c r="LV314" s="4">
        <f>IF(KS314="G",0.5,IF(KS314="R",2,IF(KS314="A",1)))</f>
        <v/>
      </c>
      <c r="LW314" s="4">
        <f>IF(KT314="G",2,IF(KT314="R",0.5,IF(KT314="A",1)))</f>
        <v/>
      </c>
      <c r="LX314" s="4">
        <f>IF(KU314="G",0.5,IF(KU314="R",2,IF(KU314="A",1)))</f>
        <v/>
      </c>
      <c r="LY314" s="7">
        <f>(LK314*(LU314+LX314)+(LL314*(LU314+LX314)))</f>
        <v/>
      </c>
      <c r="LZ314" s="7">
        <f>(LN314*(LV314+LW314)+(LO314*(LV314+LW314)))</f>
        <v/>
      </c>
      <c r="MA314" s="11">
        <f>LY314-LZ314</f>
        <v/>
      </c>
      <c r="MB314" s="5">
        <f>MA314+2</f>
        <v/>
      </c>
      <c r="MC314" s="6">
        <f>MA314-2</f>
        <v/>
      </c>
      <c r="MD314" s="4">
        <f>LE314</f>
        <v/>
      </c>
      <c r="ME314" s="9">
        <f>IF(MD314=0,1000,MD314+0.75)</f>
        <v/>
      </c>
      <c r="MF314" s="10">
        <f>IF(MD314=0,0,MD314-0.75)</f>
        <v/>
      </c>
      <c r="MG314" s="4">
        <f>((LM314*(LU314+LX314))-((LP314*(LV314+LW314))))</f>
        <v/>
      </c>
      <c r="MH314" s="9">
        <f>MG314*1.2</f>
        <v/>
      </c>
      <c r="MI314" s="10">
        <f>MG314*0.8</f>
        <v/>
      </c>
      <c r="MJ314">
        <f>IFERROR(OT314,"")</f>
        <v/>
      </c>
      <c r="MK314">
        <f>IFERROR(OU314,"")</f>
        <v/>
      </c>
      <c r="ML314">
        <f>IFERROR(OV314,"")</f>
        <v/>
      </c>
      <c r="MM314">
        <f>IFERROR(OW314,"")</f>
        <v/>
      </c>
      <c r="MN314">
        <f>IFERROR(OX314,"")</f>
        <v/>
      </c>
      <c r="MO314">
        <f>IFERROR(OY314,"")</f>
        <v/>
      </c>
      <c r="MP314" s="1">
        <f>COUNTIFS(#REF!,LT314,#REF!,1,#REF!,"&gt;="&amp;MC314,#REF!,"&lt;="&amp;MB314,#REF!,"&lt;="&amp;ME314,#REF!,"&gt;="&amp;MF314,#REF!,"="&amp;KV314,#REF!,"="&amp;KX314)</f>
        <v/>
      </c>
      <c r="MQ314" s="1">
        <f>COUNTIFS(#REF!,LT314,#REF!,0,#REF!,"&gt;="&amp;MC314,#REF!,"&lt;="&amp;MB314,#REF!,"&lt;="&amp;ME314,#REF!,"&gt;="&amp;MF314,#REF!,"="&amp;KV314,#REF!,"="&amp;KX314)</f>
        <v/>
      </c>
      <c r="MR314" s="1">
        <f>COUNTIFS(#REF!,LT314,#REF!,1,#REF!,"&gt;="&amp;MC314,#REF!,"&lt;="&amp;MB314,#REF!,"&lt;="&amp;ME314,#REF!,"&gt;="&amp;MF314,#REF!,"="&amp;KW314,#REF!,"="&amp;KY314)</f>
        <v/>
      </c>
      <c r="MS314" s="1">
        <f>COUNTIFS(#REF!,LT314,#REF!,0,#REF!,"&gt;="&amp;MC314,#REF!,"&lt;="&amp;MB314,#REF!,"&lt;="&amp;ME314,#REF!,"&gt;="&amp;MF314,#REF!,"="&amp;KW314,#REF!,"="&amp;KY314)</f>
        <v/>
      </c>
      <c r="MT314" s="1">
        <f>COUNTIFS(#REF!,LT314,#REF!,1,#REF!,"&gt;="&amp;MI314,#REF!,"&lt;="&amp;MH314,#REF!,"&lt;="&amp;ME314,#REF!,"&gt;="&amp;MF314)</f>
        <v/>
      </c>
      <c r="MU314" s="1">
        <f>COUNTIFS(#REF!,LT314,#REF!,0,#REF!,"&gt;="&amp;MI314,#REF!,"&lt;="&amp;MH314,#REF!,"&lt;="&amp;ME314,#REF!,"&gt;="&amp;MF314)</f>
        <v/>
      </c>
      <c r="MV314" s="1">
        <f>COUNTIFS(#REF!,LT314,#REF!,1,#REF!,"&gt;="&amp;MI314,#REF!,"&lt;="&amp;MH314,#REF!,"="&amp;KZ314,#REF!,"="&amp;LA314,#REF!,"&lt;="&amp;ME314,#REF!,"&gt;="&amp;MF314)</f>
        <v/>
      </c>
      <c r="MW314" s="1">
        <f>COUNTIFS(#REF!,LT314,#REF!,0,#REF!,"&gt;="&amp;MI314,#REF!,"&lt;="&amp;MH314,#REF!,"="&amp;KZ314,#REF!,"="&amp;LA314,#REF!,"&lt;="&amp;ME314,#REF!,"&gt;="&amp;MF314)</f>
        <v/>
      </c>
      <c r="MX314" s="1">
        <f>COUNTIFS(#REF!,LT314,#REF!,1,#REF!,"&gt;="&amp;MC314,#REF!,"&lt;="&amp;MB314,#REF!,"&lt;="&amp;ME314,#REF!,"&gt;="&amp;MF314)</f>
        <v/>
      </c>
      <c r="MY314" s="1">
        <f>COUNTIFS(#REF!,LT314,#REF!,0,#REF!,"&gt;="&amp;MC314,#REF!,"&lt;="&amp;MB314,#REF!,"&lt;="&amp;ME314,#REF!,"&gt;="&amp;MF314)</f>
        <v/>
      </c>
      <c r="MZ314" s="1">
        <f>COUNTIFS(#REF!,LT314,#REF!,1,#REF!,"&lt;="&amp;ME314,#REF!,"&gt;="&amp;MF314,#REF!,"="&amp;KV314,#REF!,"="&amp;KX314)</f>
        <v/>
      </c>
      <c r="NA314" s="1">
        <f>COUNTIFS(#REF!,LT314,#REF!,0,#REF!,"&lt;="&amp;ME314,#REF!,"&gt;="&amp;MF314,#REF!,"="&amp;KV314,#REF!,"="&amp;KX314)</f>
        <v/>
      </c>
      <c r="NB314" s="1">
        <f>COUNTIFS(#REF!,LT314,#REF!,1,#REF!,"&lt;="&amp;ME314,#REF!,"&gt;="&amp;MF314,#REF!,"="&amp;KW314,#REF!,"="&amp;KY314)</f>
        <v/>
      </c>
      <c r="NC314" s="1">
        <f>COUNTIFS(#REF!,LT314,#REF!,0,#REF!,"&lt;="&amp;ME314,#REF!,"&gt;="&amp;MF314,#REF!,"="&amp;KW314,#REF!,"="&amp;KY314)</f>
        <v/>
      </c>
      <c r="ND314" s="1">
        <f>COUNTIFS(#REF!,LT314,#REF!,1,#REF!,"&gt;="&amp;MC314,#REF!,"&lt;="&amp;MB314,#REF!,"&lt;="&amp;ME314,#REF!,"&gt;="&amp;MF314,#REF!,"="&amp;KV314,#REF!,"="&amp;KX314)</f>
        <v/>
      </c>
      <c r="NE314" s="1">
        <f>COUNTIFS(#REF!,LT314,#REF!,0,#REF!,"&gt;="&amp;MC314,#REF!,"&lt;="&amp;MB314,#REF!,"&lt;="&amp;ME314,#REF!,"&gt;="&amp;MF314,#REF!,"="&amp;KV314,#REF!,"="&amp;KX314)</f>
        <v/>
      </c>
      <c r="NF314" s="1">
        <f>COUNTIFS(#REF!,LT314,#REF!,1,#REF!,"&gt;="&amp;MC314,#REF!,"&lt;="&amp;MB314,#REF!,"&lt;="&amp;ME314,#REF!,"&gt;="&amp;MF314,#REF!,"="&amp;KW314,#REF!,"="&amp;KY314)</f>
        <v/>
      </c>
      <c r="NG314" s="1">
        <f>COUNTIFS(#REF!,LT314,#REF!,0,#REF!,"&gt;="&amp;MC314,#REF!,"&lt;="&amp;MB314,#REF!,"&lt;="&amp;ME314,#REF!,"&gt;="&amp;MF314,#REF!,"="&amp;KW314,#REF!,"="&amp;KY314)</f>
        <v/>
      </c>
      <c r="NH314" s="1">
        <f>COUNTIFS(#REF!,LT314,#REF!,1,#REF!,"&gt;="&amp;MC314,#REF!,"&lt;="&amp;MB314,#REF!,"&lt;="&amp;ME314,#REF!,"&gt;="&amp;MF314,#REF!,"="&amp;KZ314,#REF!,"="&amp;LA314)</f>
        <v/>
      </c>
      <c r="NI314" s="1">
        <f>COUNTIFS(#REF!,LT314,#REF!,0,#REF!,"&gt;="&amp;MC314,#REF!,"&lt;="&amp;MB314,#REF!,"&lt;="&amp;ME314,#REF!,"&gt;="&amp;MF314,#REF!,"="&amp;KZ314,#REF!,"="&amp;LA314)</f>
        <v/>
      </c>
      <c r="NJ314" s="1">
        <f>COUNTIFS(#REF!,LT314,#REF!,1,#REF!,"&gt;="&amp;MI314,#REF!,"&lt;="&amp;MH314,#REF!,"&lt;="&amp;ME314,#REF!,"&gt;="&amp;MF314)</f>
        <v/>
      </c>
      <c r="NK314" s="1">
        <f>COUNTIFS(#REF!,LT314,#REF!,0,#REF!,"&gt;="&amp;MI314,#REF!,"&lt;="&amp;MH314,#REF!,"&lt;="&amp;ME314,#REF!,"&gt;="&amp;MF314)</f>
        <v/>
      </c>
      <c r="NL314" s="1">
        <f>COUNTIFS(#REF!,LT314,#REF!,1,#REF!,"&gt;="&amp;MI314,#REF!,"&lt;="&amp;MH314,#REF!,"="&amp;KZ314,#REF!,"="&amp;LA314,#REF!,"&lt;="&amp;ME314,#REF!,"&gt;="&amp;MF314)</f>
        <v/>
      </c>
      <c r="NM314" s="1">
        <f>COUNTIFS(#REF!,LT314,#REF!,0,#REF!,"&gt;="&amp;MI314,#REF!,"&lt;="&amp;MH314,#REF!,"="&amp;KZ314,#REF!,"="&amp;LA314,#REF!,"&lt;="&amp;ME314,#REF!,"&gt;="&amp;MF314)</f>
        <v/>
      </c>
      <c r="NN314" s="1">
        <f>COUNTIFS(#REF!,LT314,#REF!,1,#REF!,"&gt;="&amp;MC314,#REF!,"&lt;="&amp;MB314,#REF!,"&lt;="&amp;ME314,#REF!,"&gt;="&amp;MF314)</f>
        <v/>
      </c>
      <c r="NO314" s="1">
        <f>COUNTIFS(#REF!,LT314,#REF!,0,#REF!,"&gt;="&amp;MC314,#REF!,"&lt;="&amp;MB314,#REF!,"&lt;="&amp;ME314,#REF!,"&gt;="&amp;MF314)</f>
        <v/>
      </c>
      <c r="NP314" s="1">
        <f>COUNTIFS(#REF!,LT314,#REF!,1,#REF!,"&lt;="&amp;ME314,#REF!,"&gt;="&amp;MF314,#REF!,"="&amp;KV314,#REF!,"="&amp;KX314)</f>
        <v/>
      </c>
      <c r="NQ314" s="1">
        <f>COUNTIFS(#REF!,LT314,#REF!,0,#REF!,"&lt;="&amp;ME314,#REF!,"&gt;="&amp;MF314,#REF!,"="&amp;KV314,#REF!,"="&amp;KX314)</f>
        <v/>
      </c>
      <c r="NR314" s="1">
        <f>COUNTIFS(#REF!,LT314,#REF!,1,#REF!,"&lt;="&amp;ME314,#REF!,"&gt;="&amp;MF314,#REF!,"="&amp;KW314,#REF!,"="&amp;KY314)</f>
        <v/>
      </c>
      <c r="NS314" s="1">
        <f>COUNTIFS(#REF!,LT314,#REF!,0,#REF!,"&lt;="&amp;ME314,#REF!,"&gt;="&amp;MF314,#REF!,"="&amp;KW314,#REF!,"="&amp;KY314)</f>
        <v/>
      </c>
      <c r="NT314" s="1">
        <f>MP314+MR314+MT314+MV314+MX314+MZ314+NB314</f>
        <v/>
      </c>
      <c r="NU314" s="1">
        <f>MQ314+MS314+MU314+MW314+MY314+NA314+NC314</f>
        <v/>
      </c>
      <c r="NV314" s="1">
        <f>NT314+NU314</f>
        <v/>
      </c>
      <c r="NW314" s="33">
        <f>NT314/(NT314+NU314)</f>
        <v/>
      </c>
      <c r="NX314" s="3">
        <f>1/NW314</f>
        <v/>
      </c>
      <c r="NY314" s="1">
        <f>LH314</f>
        <v/>
      </c>
      <c r="NZ314" s="79">
        <f>(NW314*((NY314-1)*0.98))-((1-NW314)*1)</f>
        <v/>
      </c>
      <c r="OA314" s="34">
        <f>IF(LR314&lt;0.9,0,IF(AND(LR314&gt;1.1),0,1))</f>
        <v/>
      </c>
      <c r="OB314" s="34">
        <f>IF(LS314&lt;0.9,0,IF(AND(LS314&gt;1.1),0,1))</f>
        <v/>
      </c>
      <c r="OC314" s="32">
        <f>IF(NV314&gt;99,1,0)</f>
        <v/>
      </c>
      <c r="OD314" s="32">
        <f>IF(NZ314&gt;0.0799,1,0)</f>
        <v/>
      </c>
      <c r="OE314" s="32">
        <f>IF(NZ314&gt;OM314,1,0)</f>
        <v/>
      </c>
      <c r="OF314" s="32">
        <f>OC314+OD314+OE314+OA314+OB314</f>
        <v/>
      </c>
      <c r="OG314" s="1">
        <f>ND314+NF314+NH314+NJ314+NL314+NN314+NP314+NR314</f>
        <v/>
      </c>
      <c r="OH314" s="1">
        <f>NE314+NG314+NI314+NK314+NM314+NO314+NQ314+NS314</f>
        <v/>
      </c>
      <c r="OI314" s="1">
        <f>OG314+OH314</f>
        <v/>
      </c>
      <c r="OJ314" s="33">
        <f>OG314/(OG314+OH314)</f>
        <v/>
      </c>
      <c r="OK314" s="3">
        <f>1/OJ314</f>
        <v/>
      </c>
      <c r="OL314" s="1">
        <f>LI314</f>
        <v/>
      </c>
      <c r="OM314" s="79">
        <f>(OJ314*((OL314-1)*0.98))-((1-OJ314)*1)</f>
        <v/>
      </c>
      <c r="ON314" s="34">
        <f>IF(LR314&lt;0.9,0,IF(AND(LR314&gt;1.1),0,1))</f>
        <v/>
      </c>
      <c r="OO314" s="34">
        <f>IF(LS314&lt;0.9,0,IF(AND(LS314&gt;1.1),0,1))</f>
        <v/>
      </c>
      <c r="OP314" s="32">
        <f>IF(OI314&gt;99,1,0)</f>
        <v/>
      </c>
      <c r="OQ314" s="32">
        <f>IF(OM314&gt;0.0799,1,0)</f>
        <v/>
      </c>
      <c r="OR314" s="32">
        <f>IF(OM314&gt;OZ314,1,0)</f>
        <v/>
      </c>
      <c r="OS314" s="32">
        <f>OP314+OQ314+OR314+ON314+OO314</f>
        <v/>
      </c>
      <c r="OT314">
        <f>IF(OF314=5,"BackHome0-0",IF(AND(OS314=5),"BackAway0-0",""))</f>
        <v/>
      </c>
      <c r="OU314">
        <f>IF(OF314=5,KN314,IF(AND(OS314=5),KO314,""))</f>
        <v/>
      </c>
      <c r="OV314">
        <f>IF(OF314=5,"Match Odds",IF(AND(OS314=5),"Match Odds",""))</f>
        <v/>
      </c>
      <c r="OW314">
        <f>IF(OF314=5,KP314,IF(AND(OS314=5),KP314,""))</f>
        <v/>
      </c>
      <c r="OX314">
        <f>IF(OF314=5,"MATCH_ODDS",IF(AND(OS314=5),"MATCH_ODDS",""))</f>
        <v/>
      </c>
      <c r="OY314">
        <f>IF(OF314=5,"BACK",IF(AND(OS314=5),"BACK",""))</f>
        <v/>
      </c>
    </row>
    <row r="315" ht="16.5" customHeight="1" thickBot="1" thickTop="1">
      <c r="A315" s="2" t="n"/>
      <c r="KN315" s="1">
        <f>IF(INDEX(#REF!,MATCH('HT 0-0'!D315,#REF!,0))=INDEX(#REF!,MATCH('HT 0-0'!D315,#REF!,0)),INDEX(#REF!,MATCH('HT 0-0'!D315,#REF!,0)),"ERROR")</f>
        <v/>
      </c>
      <c r="KO315" s="1">
        <f>IF(INDEX(#REF!,MATCH('HT 0-0'!E315,#REF!,0))=INDEX(#REF!,MATCH('HT 0-0'!E315,#REF!,0)),INDEX(#REF!,MATCH('HT 0-0'!E315,#REF!,0)),"ERROR")</f>
        <v/>
      </c>
      <c r="KP315" s="1">
        <f>KN315&amp;" v "&amp;KO315</f>
        <v/>
      </c>
      <c r="KQ315">
        <f>B315&amp;"_"&amp;C315</f>
        <v/>
      </c>
      <c r="KR315" s="1">
        <f>IF((HW315/KK315)&lt;0.335,"G",IF((HW315/KK315)&gt;0.67,"R","A"))</f>
        <v/>
      </c>
      <c r="KS315" s="1">
        <f>IF((HX315/KK315)&lt;0.335,"G",IF((HX315/KK315)&gt;0.67,"R","A"))</f>
        <v/>
      </c>
      <c r="KT315" s="1">
        <f>IF((IH315/KK315)&lt;0.335,"G",IF((IH315/KK315)&gt;0.67,"R","A"))</f>
        <v/>
      </c>
      <c r="KU315" s="1">
        <f>IF((II315/KK315)&lt;0.335,"G",IF((II315/KK315)&gt;0.67,"R","A"))</f>
        <v/>
      </c>
      <c r="KV315" s="1">
        <f>IF((HZ315/KK315)&lt;0.335,"G",IF((HZ315/KK315)&gt;0.67,"R","A"))</f>
        <v/>
      </c>
      <c r="KW315" s="1">
        <f>IF((HY315/KK315)&lt;0.335,"G",IF((HY315/KK315)&gt;0.67,"R","A"))</f>
        <v/>
      </c>
      <c r="KX315" s="1">
        <f>IF((IK315/KK315)&lt;0.335,"G",IF((IK315/KK315)&gt;0.67,"R","A"))</f>
        <v/>
      </c>
      <c r="KY315" s="1">
        <f>IF((IJ315/KK315)&lt;0.335,"G",IF((IJ315/KK315)&gt;0.67,"R","A"))</f>
        <v/>
      </c>
      <c r="KZ315" s="1">
        <f>IF((HQ315/KK315)&lt;0.335,"G",IF((HQ315/KK315)&gt;0.67,"R","A"))</f>
        <v/>
      </c>
      <c r="LA315" s="1">
        <f>IF((IB315/KK315)&lt;0.335,"G",IF((IB315/KK315)&gt;0.67,"R","A"))</f>
        <v/>
      </c>
      <c r="LB315">
        <f>IF(LQ315="0-0",INDEX(Scrape!#REF!,MATCH('HT 0-0'!KP315,Scrape!$B:$B,0)),"")</f>
        <v/>
      </c>
      <c r="LC315">
        <f>IF(LQ315="0-0",INDEX(Scrape!$A:$A,MATCH('HT 0-0'!KP315,Scrape!$B:$B,0)),"")</f>
        <v/>
      </c>
      <c r="LD315">
        <f>IF(LQ315="0-0",INDEX(Scrape!$B:$B,MATCH('HT 0-0'!KP315,Scrape!$B:$B,0)),"")</f>
        <v/>
      </c>
      <c r="LE315">
        <f>IF(LQ315="0-0",INDEX(Scrape!$C:$C,MATCH('HT 0-0'!KP315,Scrape!$B:$B,0)),"")</f>
        <v/>
      </c>
      <c r="LF315">
        <f>IF(LQ315="0-0",INDEX(Scrape!$D:$D,MATCH('HT 0-0'!KP315,Scrape!$B:$B,0)),"")</f>
        <v/>
      </c>
      <c r="LG315">
        <f>IF(LQ315="0-0",INDEX(Scrape!$E:$E,MATCH('HT 0-0'!KP315,Scrape!$B:$B,0)),"")</f>
        <v/>
      </c>
      <c r="LH315">
        <f>IF(LQ315="0-0",INDEX(Scrape!$F:$F,MATCH('HT 0-0'!KP315,Scrape!$B:$B,0)),"")</f>
        <v/>
      </c>
      <c r="LI315">
        <f>IF(LQ315="0-0",INDEX(Scrape!$G:$G,MATCH('HT 0-0'!KP315,Scrape!$B:$B,0)),"")</f>
        <v/>
      </c>
      <c r="LJ315">
        <f>IF(LQ315="0-0",INDEX(Scrape!$H:$H,MATCH('HT 0-0'!KP315,Scrape!$B:$B,0)),"")</f>
        <v/>
      </c>
      <c r="LK315">
        <f>IF(LQ315="0-0",INDEX(Scrape!$I:$I,MATCH('HT 0-0'!KP315,Scrape!$B:$B,0)),"")</f>
        <v/>
      </c>
      <c r="LL315">
        <f>IF(LQ315="0-0",INDEX(Scrape!$J:$J,MATCH('HT 0-0'!KP315,Scrape!$B:$B,0)),"")</f>
        <v/>
      </c>
      <c r="LM315">
        <f>IF(LQ315="0-0",INDEX(Scrape!$K:$K,MATCH('HT 0-0'!KP315,Scrape!$B:$B,0)),"")</f>
        <v/>
      </c>
      <c r="LN315">
        <f>IF(LQ315="0-0",INDEX(Scrape!$L:$L,MATCH('HT 0-0'!KP315,Scrape!$B:$B,0)),"")</f>
        <v/>
      </c>
      <c r="LO315">
        <f>IF(LQ315="0-0",INDEX(Scrape!$M:$M,MATCH('HT 0-0'!KP315,Scrape!$B:$B,0)),"")</f>
        <v/>
      </c>
      <c r="LP315">
        <f>IF(LQ315="0-0",INDEX(Scrape!$N:$N,MATCH('HT 0-0'!KP315,Scrape!$B:$B,0)),"")</f>
        <v/>
      </c>
      <c r="LQ315">
        <f>INDEX(Scrape!$O:$O,MATCH('HT 0-0'!KP315,Scrape!$B:$B,0))</f>
        <v/>
      </c>
      <c r="LR315">
        <f>(1/LJ315)+(1/LI315)+(1/LH315)</f>
        <v/>
      </c>
      <c r="LS315">
        <f>(1/LG315)+(1/LF315)+(1/LE315)</f>
        <v/>
      </c>
      <c r="LT315" s="8">
        <f>IF(INDEX(#REF!,MATCH(KQ315,#REF!,0))=INDEX(#REF!,MATCH(KQ315,#REF!,0)),INDEX(#REF!,MATCH(KQ315,#REF!,0)),"ERROR")</f>
        <v/>
      </c>
      <c r="LU315" s="4">
        <f>IF(KR315="G",2,IF(KR315="R",0.5,IF(KR315="A",1)))</f>
        <v/>
      </c>
      <c r="LV315" s="4">
        <f>IF(KS315="G",0.5,IF(KS315="R",2,IF(KS315="A",1)))</f>
        <v/>
      </c>
      <c r="LW315" s="4">
        <f>IF(KT315="G",2,IF(KT315="R",0.5,IF(KT315="A",1)))</f>
        <v/>
      </c>
      <c r="LX315" s="4">
        <f>IF(KU315="G",0.5,IF(KU315="R",2,IF(KU315="A",1)))</f>
        <v/>
      </c>
      <c r="LY315" s="7">
        <f>(LK315*(LU315+LX315)+(LL315*(LU315+LX315)))</f>
        <v/>
      </c>
      <c r="LZ315" s="7">
        <f>(LN315*(LV315+LW315)+(LO315*(LV315+LW315)))</f>
        <v/>
      </c>
      <c r="MA315" s="11">
        <f>LY315-LZ315</f>
        <v/>
      </c>
      <c r="MB315" s="5">
        <f>MA315+2</f>
        <v/>
      </c>
      <c r="MC315" s="6">
        <f>MA315-2</f>
        <v/>
      </c>
      <c r="MD315" s="4">
        <f>LE315</f>
        <v/>
      </c>
      <c r="ME315" s="9">
        <f>IF(MD315=0,1000,MD315+0.75)</f>
        <v/>
      </c>
      <c r="MF315" s="10">
        <f>IF(MD315=0,0,MD315-0.75)</f>
        <v/>
      </c>
      <c r="MG315" s="4">
        <f>((LM315*(LU315+LX315))-((LP315*(LV315+LW315))))</f>
        <v/>
      </c>
      <c r="MH315" s="9">
        <f>MG315*1.2</f>
        <v/>
      </c>
      <c r="MI315" s="10">
        <f>MG315*0.8</f>
        <v/>
      </c>
      <c r="MJ315">
        <f>IFERROR(OT315,"")</f>
        <v/>
      </c>
      <c r="MK315">
        <f>IFERROR(OU315,"")</f>
        <v/>
      </c>
      <c r="ML315">
        <f>IFERROR(OV315,"")</f>
        <v/>
      </c>
      <c r="MM315">
        <f>IFERROR(OW315,"")</f>
        <v/>
      </c>
      <c r="MN315">
        <f>IFERROR(OX315,"")</f>
        <v/>
      </c>
      <c r="MO315">
        <f>IFERROR(OY315,"")</f>
        <v/>
      </c>
      <c r="MP315" s="1">
        <f>COUNTIFS(#REF!,LT315,#REF!,1,#REF!,"&gt;="&amp;MC315,#REF!,"&lt;="&amp;MB315,#REF!,"&lt;="&amp;ME315,#REF!,"&gt;="&amp;MF315,#REF!,"="&amp;KV315,#REF!,"="&amp;KX315)</f>
        <v/>
      </c>
      <c r="MQ315" s="1">
        <f>COUNTIFS(#REF!,LT315,#REF!,0,#REF!,"&gt;="&amp;MC315,#REF!,"&lt;="&amp;MB315,#REF!,"&lt;="&amp;ME315,#REF!,"&gt;="&amp;MF315,#REF!,"="&amp;KV315,#REF!,"="&amp;KX315)</f>
        <v/>
      </c>
      <c r="MR315" s="1">
        <f>COUNTIFS(#REF!,LT315,#REF!,1,#REF!,"&gt;="&amp;MC315,#REF!,"&lt;="&amp;MB315,#REF!,"&lt;="&amp;ME315,#REF!,"&gt;="&amp;MF315,#REF!,"="&amp;KW315,#REF!,"="&amp;KY315)</f>
        <v/>
      </c>
      <c r="MS315" s="1">
        <f>COUNTIFS(#REF!,LT315,#REF!,0,#REF!,"&gt;="&amp;MC315,#REF!,"&lt;="&amp;MB315,#REF!,"&lt;="&amp;ME315,#REF!,"&gt;="&amp;MF315,#REF!,"="&amp;KW315,#REF!,"="&amp;KY315)</f>
        <v/>
      </c>
      <c r="MT315" s="1">
        <f>COUNTIFS(#REF!,LT315,#REF!,1,#REF!,"&gt;="&amp;MI315,#REF!,"&lt;="&amp;MH315,#REF!,"&lt;="&amp;ME315,#REF!,"&gt;="&amp;MF315)</f>
        <v/>
      </c>
      <c r="MU315" s="1">
        <f>COUNTIFS(#REF!,LT315,#REF!,0,#REF!,"&gt;="&amp;MI315,#REF!,"&lt;="&amp;MH315,#REF!,"&lt;="&amp;ME315,#REF!,"&gt;="&amp;MF315)</f>
        <v/>
      </c>
      <c r="MV315" s="1">
        <f>COUNTIFS(#REF!,LT315,#REF!,1,#REF!,"&gt;="&amp;MI315,#REF!,"&lt;="&amp;MH315,#REF!,"="&amp;KZ315,#REF!,"="&amp;LA315,#REF!,"&lt;="&amp;ME315,#REF!,"&gt;="&amp;MF315)</f>
        <v/>
      </c>
      <c r="MW315" s="1">
        <f>COUNTIFS(#REF!,LT315,#REF!,0,#REF!,"&gt;="&amp;MI315,#REF!,"&lt;="&amp;MH315,#REF!,"="&amp;KZ315,#REF!,"="&amp;LA315,#REF!,"&lt;="&amp;ME315,#REF!,"&gt;="&amp;MF315)</f>
        <v/>
      </c>
      <c r="MX315" s="1">
        <f>COUNTIFS(#REF!,LT315,#REF!,1,#REF!,"&gt;="&amp;MC315,#REF!,"&lt;="&amp;MB315,#REF!,"&lt;="&amp;ME315,#REF!,"&gt;="&amp;MF315)</f>
        <v/>
      </c>
      <c r="MY315" s="1">
        <f>COUNTIFS(#REF!,LT315,#REF!,0,#REF!,"&gt;="&amp;MC315,#REF!,"&lt;="&amp;MB315,#REF!,"&lt;="&amp;ME315,#REF!,"&gt;="&amp;MF315)</f>
        <v/>
      </c>
      <c r="MZ315" s="1">
        <f>COUNTIFS(#REF!,LT315,#REF!,1,#REF!,"&lt;="&amp;ME315,#REF!,"&gt;="&amp;MF315,#REF!,"="&amp;KV315,#REF!,"="&amp;KX315)</f>
        <v/>
      </c>
      <c r="NA315" s="1">
        <f>COUNTIFS(#REF!,LT315,#REF!,0,#REF!,"&lt;="&amp;ME315,#REF!,"&gt;="&amp;MF315,#REF!,"="&amp;KV315,#REF!,"="&amp;KX315)</f>
        <v/>
      </c>
      <c r="NB315" s="1">
        <f>COUNTIFS(#REF!,LT315,#REF!,1,#REF!,"&lt;="&amp;ME315,#REF!,"&gt;="&amp;MF315,#REF!,"="&amp;KW315,#REF!,"="&amp;KY315)</f>
        <v/>
      </c>
      <c r="NC315" s="1">
        <f>COUNTIFS(#REF!,LT315,#REF!,0,#REF!,"&lt;="&amp;ME315,#REF!,"&gt;="&amp;MF315,#REF!,"="&amp;KW315,#REF!,"="&amp;KY315)</f>
        <v/>
      </c>
      <c r="ND315" s="1">
        <f>COUNTIFS(#REF!,LT315,#REF!,1,#REF!,"&gt;="&amp;MC315,#REF!,"&lt;="&amp;MB315,#REF!,"&lt;="&amp;ME315,#REF!,"&gt;="&amp;MF315,#REF!,"="&amp;KV315,#REF!,"="&amp;KX315)</f>
        <v/>
      </c>
      <c r="NE315" s="1">
        <f>COUNTIFS(#REF!,LT315,#REF!,0,#REF!,"&gt;="&amp;MC315,#REF!,"&lt;="&amp;MB315,#REF!,"&lt;="&amp;ME315,#REF!,"&gt;="&amp;MF315,#REF!,"="&amp;KV315,#REF!,"="&amp;KX315)</f>
        <v/>
      </c>
      <c r="NF315" s="1">
        <f>COUNTIFS(#REF!,LT315,#REF!,1,#REF!,"&gt;="&amp;MC315,#REF!,"&lt;="&amp;MB315,#REF!,"&lt;="&amp;ME315,#REF!,"&gt;="&amp;MF315,#REF!,"="&amp;KW315,#REF!,"="&amp;KY315)</f>
        <v/>
      </c>
      <c r="NG315" s="1">
        <f>COUNTIFS(#REF!,LT315,#REF!,0,#REF!,"&gt;="&amp;MC315,#REF!,"&lt;="&amp;MB315,#REF!,"&lt;="&amp;ME315,#REF!,"&gt;="&amp;MF315,#REF!,"="&amp;KW315,#REF!,"="&amp;KY315)</f>
        <v/>
      </c>
      <c r="NH315" s="1">
        <f>COUNTIFS(#REF!,LT315,#REF!,1,#REF!,"&gt;="&amp;MC315,#REF!,"&lt;="&amp;MB315,#REF!,"&lt;="&amp;ME315,#REF!,"&gt;="&amp;MF315,#REF!,"="&amp;KZ315,#REF!,"="&amp;LA315)</f>
        <v/>
      </c>
      <c r="NI315" s="1">
        <f>COUNTIFS(#REF!,LT315,#REF!,0,#REF!,"&gt;="&amp;MC315,#REF!,"&lt;="&amp;MB315,#REF!,"&lt;="&amp;ME315,#REF!,"&gt;="&amp;MF315,#REF!,"="&amp;KZ315,#REF!,"="&amp;LA315)</f>
        <v/>
      </c>
      <c r="NJ315" s="1">
        <f>COUNTIFS(#REF!,LT315,#REF!,1,#REF!,"&gt;="&amp;MI315,#REF!,"&lt;="&amp;MH315,#REF!,"&lt;="&amp;ME315,#REF!,"&gt;="&amp;MF315)</f>
        <v/>
      </c>
      <c r="NK315" s="1">
        <f>COUNTIFS(#REF!,LT315,#REF!,0,#REF!,"&gt;="&amp;MI315,#REF!,"&lt;="&amp;MH315,#REF!,"&lt;="&amp;ME315,#REF!,"&gt;="&amp;MF315)</f>
        <v/>
      </c>
      <c r="NL315" s="1">
        <f>COUNTIFS(#REF!,LT315,#REF!,1,#REF!,"&gt;="&amp;MI315,#REF!,"&lt;="&amp;MH315,#REF!,"="&amp;KZ315,#REF!,"="&amp;LA315,#REF!,"&lt;="&amp;ME315,#REF!,"&gt;="&amp;MF315)</f>
        <v/>
      </c>
      <c r="NM315" s="1">
        <f>COUNTIFS(#REF!,LT315,#REF!,0,#REF!,"&gt;="&amp;MI315,#REF!,"&lt;="&amp;MH315,#REF!,"="&amp;KZ315,#REF!,"="&amp;LA315,#REF!,"&lt;="&amp;ME315,#REF!,"&gt;="&amp;MF315)</f>
        <v/>
      </c>
      <c r="NN315" s="1">
        <f>COUNTIFS(#REF!,LT315,#REF!,1,#REF!,"&gt;="&amp;MC315,#REF!,"&lt;="&amp;MB315,#REF!,"&lt;="&amp;ME315,#REF!,"&gt;="&amp;MF315)</f>
        <v/>
      </c>
      <c r="NO315" s="1">
        <f>COUNTIFS(#REF!,LT315,#REF!,0,#REF!,"&gt;="&amp;MC315,#REF!,"&lt;="&amp;MB315,#REF!,"&lt;="&amp;ME315,#REF!,"&gt;="&amp;MF315)</f>
        <v/>
      </c>
      <c r="NP315" s="1">
        <f>COUNTIFS(#REF!,LT315,#REF!,1,#REF!,"&lt;="&amp;ME315,#REF!,"&gt;="&amp;MF315,#REF!,"="&amp;KV315,#REF!,"="&amp;KX315)</f>
        <v/>
      </c>
      <c r="NQ315" s="1">
        <f>COUNTIFS(#REF!,LT315,#REF!,0,#REF!,"&lt;="&amp;ME315,#REF!,"&gt;="&amp;MF315,#REF!,"="&amp;KV315,#REF!,"="&amp;KX315)</f>
        <v/>
      </c>
      <c r="NR315" s="1">
        <f>COUNTIFS(#REF!,LT315,#REF!,1,#REF!,"&lt;="&amp;ME315,#REF!,"&gt;="&amp;MF315,#REF!,"="&amp;KW315,#REF!,"="&amp;KY315)</f>
        <v/>
      </c>
      <c r="NS315" s="1">
        <f>COUNTIFS(#REF!,LT315,#REF!,0,#REF!,"&lt;="&amp;ME315,#REF!,"&gt;="&amp;MF315,#REF!,"="&amp;KW315,#REF!,"="&amp;KY315)</f>
        <v/>
      </c>
      <c r="NT315" s="1">
        <f>MP315+MR315+MT315+MV315+MX315+MZ315+NB315</f>
        <v/>
      </c>
      <c r="NU315" s="1">
        <f>MQ315+MS315+MU315+MW315+MY315+NA315+NC315</f>
        <v/>
      </c>
      <c r="NV315" s="1">
        <f>NT315+NU315</f>
        <v/>
      </c>
      <c r="NW315" s="33">
        <f>NT315/(NT315+NU315)</f>
        <v/>
      </c>
      <c r="NX315" s="3">
        <f>1/NW315</f>
        <v/>
      </c>
      <c r="NY315" s="1">
        <f>LH315</f>
        <v/>
      </c>
      <c r="NZ315" s="79">
        <f>(NW315*((NY315-1)*0.98))-((1-NW315)*1)</f>
        <v/>
      </c>
      <c r="OA315" s="34">
        <f>IF(LR315&lt;0.9,0,IF(AND(LR315&gt;1.1),0,1))</f>
        <v/>
      </c>
      <c r="OB315" s="34">
        <f>IF(LS315&lt;0.9,0,IF(AND(LS315&gt;1.1),0,1))</f>
        <v/>
      </c>
      <c r="OC315" s="32">
        <f>IF(NV315&gt;99,1,0)</f>
        <v/>
      </c>
      <c r="OD315" s="32">
        <f>IF(NZ315&gt;0.0799,1,0)</f>
        <v/>
      </c>
      <c r="OE315" s="32">
        <f>IF(NZ315&gt;OM315,1,0)</f>
        <v/>
      </c>
      <c r="OF315" s="32">
        <f>OC315+OD315+OE315+OA315+OB315</f>
        <v/>
      </c>
      <c r="OG315" s="1">
        <f>ND315+NF315+NH315+NJ315+NL315+NN315+NP315+NR315</f>
        <v/>
      </c>
      <c r="OH315" s="1">
        <f>NE315+NG315+NI315+NK315+NM315+NO315+NQ315+NS315</f>
        <v/>
      </c>
      <c r="OI315" s="1">
        <f>OG315+OH315</f>
        <v/>
      </c>
      <c r="OJ315" s="33">
        <f>OG315/(OG315+OH315)</f>
        <v/>
      </c>
      <c r="OK315" s="3">
        <f>1/OJ315</f>
        <v/>
      </c>
      <c r="OL315" s="1">
        <f>LI315</f>
        <v/>
      </c>
      <c r="OM315" s="79">
        <f>(OJ315*((OL315-1)*0.98))-((1-OJ315)*1)</f>
        <v/>
      </c>
      <c r="ON315" s="34">
        <f>IF(LR315&lt;0.9,0,IF(AND(LR315&gt;1.1),0,1))</f>
        <v/>
      </c>
      <c r="OO315" s="34">
        <f>IF(LS315&lt;0.9,0,IF(AND(LS315&gt;1.1),0,1))</f>
        <v/>
      </c>
      <c r="OP315" s="32">
        <f>IF(OI315&gt;99,1,0)</f>
        <v/>
      </c>
      <c r="OQ315" s="32">
        <f>IF(OM315&gt;0.0799,1,0)</f>
        <v/>
      </c>
      <c r="OR315" s="32">
        <f>IF(OM315&gt;OZ315,1,0)</f>
        <v/>
      </c>
      <c r="OS315" s="32">
        <f>OP315+OQ315+OR315+ON315+OO315</f>
        <v/>
      </c>
      <c r="OT315">
        <f>IF(OF315=5,"BackHome0-0",IF(AND(OS315=5),"BackAway0-0",""))</f>
        <v/>
      </c>
      <c r="OU315">
        <f>IF(OF315=5,KN315,IF(AND(OS315=5),KO315,""))</f>
        <v/>
      </c>
      <c r="OV315">
        <f>IF(OF315=5,"Match Odds",IF(AND(OS315=5),"Match Odds",""))</f>
        <v/>
      </c>
      <c r="OW315">
        <f>IF(OF315=5,KP315,IF(AND(OS315=5),KP315,""))</f>
        <v/>
      </c>
      <c r="OX315">
        <f>IF(OF315=5,"MATCH_ODDS",IF(AND(OS315=5),"MATCH_ODDS",""))</f>
        <v/>
      </c>
      <c r="OY315">
        <f>IF(OF315=5,"BACK",IF(AND(OS315=5),"BACK",""))</f>
        <v/>
      </c>
    </row>
    <row r="316" ht="16.5" customHeight="1" thickBot="1" thickTop="1">
      <c r="A316" s="2" t="n"/>
      <c r="KN316" s="1">
        <f>IF(INDEX(#REF!,MATCH('HT 0-0'!D316,#REF!,0))=INDEX(#REF!,MATCH('HT 0-0'!D316,#REF!,0)),INDEX(#REF!,MATCH('HT 0-0'!D316,#REF!,0)),"ERROR")</f>
        <v/>
      </c>
      <c r="KO316" s="1">
        <f>IF(INDEX(#REF!,MATCH('HT 0-0'!E316,#REF!,0))=INDEX(#REF!,MATCH('HT 0-0'!E316,#REF!,0)),INDEX(#REF!,MATCH('HT 0-0'!E316,#REF!,0)),"ERROR")</f>
        <v/>
      </c>
      <c r="KP316" s="1">
        <f>KN316&amp;" v "&amp;KO316</f>
        <v/>
      </c>
      <c r="KQ316">
        <f>B316&amp;"_"&amp;C316</f>
        <v/>
      </c>
      <c r="KR316" s="1">
        <f>IF((HW316/KK316)&lt;0.335,"G",IF((HW316/KK316)&gt;0.67,"R","A"))</f>
        <v/>
      </c>
      <c r="KS316" s="1">
        <f>IF((HX316/KK316)&lt;0.335,"G",IF((HX316/KK316)&gt;0.67,"R","A"))</f>
        <v/>
      </c>
      <c r="KT316" s="1">
        <f>IF((IH316/KK316)&lt;0.335,"G",IF((IH316/KK316)&gt;0.67,"R","A"))</f>
        <v/>
      </c>
      <c r="KU316" s="1">
        <f>IF((II316/KK316)&lt;0.335,"G",IF((II316/KK316)&gt;0.67,"R","A"))</f>
        <v/>
      </c>
      <c r="KV316" s="1">
        <f>IF((HZ316/KK316)&lt;0.335,"G",IF((HZ316/KK316)&gt;0.67,"R","A"))</f>
        <v/>
      </c>
      <c r="KW316" s="1">
        <f>IF((HY316/KK316)&lt;0.335,"G",IF((HY316/KK316)&gt;0.67,"R","A"))</f>
        <v/>
      </c>
      <c r="KX316" s="1">
        <f>IF((IK316/KK316)&lt;0.335,"G",IF((IK316/KK316)&gt;0.67,"R","A"))</f>
        <v/>
      </c>
      <c r="KY316" s="1">
        <f>IF((IJ316/KK316)&lt;0.335,"G",IF((IJ316/KK316)&gt;0.67,"R","A"))</f>
        <v/>
      </c>
      <c r="KZ316" s="1">
        <f>IF((HQ316/KK316)&lt;0.335,"G",IF((HQ316/KK316)&gt;0.67,"R","A"))</f>
        <v/>
      </c>
      <c r="LA316" s="1">
        <f>IF((IB316/KK316)&lt;0.335,"G",IF((IB316/KK316)&gt;0.67,"R","A"))</f>
        <v/>
      </c>
      <c r="LB316">
        <f>IF(LQ316="0-0",INDEX(Scrape!#REF!,MATCH('HT 0-0'!KP316,Scrape!$B:$B,0)),"")</f>
        <v/>
      </c>
      <c r="LC316">
        <f>IF(LQ316="0-0",INDEX(Scrape!$A:$A,MATCH('HT 0-0'!KP316,Scrape!$B:$B,0)),"")</f>
        <v/>
      </c>
      <c r="LD316">
        <f>IF(LQ316="0-0",INDEX(Scrape!$B:$B,MATCH('HT 0-0'!KP316,Scrape!$B:$B,0)),"")</f>
        <v/>
      </c>
      <c r="LE316">
        <f>IF(LQ316="0-0",INDEX(Scrape!$C:$C,MATCH('HT 0-0'!KP316,Scrape!$B:$B,0)),"")</f>
        <v/>
      </c>
      <c r="LF316">
        <f>IF(LQ316="0-0",INDEX(Scrape!$D:$D,MATCH('HT 0-0'!KP316,Scrape!$B:$B,0)),"")</f>
        <v/>
      </c>
      <c r="LG316">
        <f>IF(LQ316="0-0",INDEX(Scrape!$E:$E,MATCH('HT 0-0'!KP316,Scrape!$B:$B,0)),"")</f>
        <v/>
      </c>
      <c r="LH316">
        <f>IF(LQ316="0-0",INDEX(Scrape!$F:$F,MATCH('HT 0-0'!KP316,Scrape!$B:$B,0)),"")</f>
        <v/>
      </c>
      <c r="LI316">
        <f>IF(LQ316="0-0",INDEX(Scrape!$G:$G,MATCH('HT 0-0'!KP316,Scrape!$B:$B,0)),"")</f>
        <v/>
      </c>
      <c r="LJ316">
        <f>IF(LQ316="0-0",INDEX(Scrape!$H:$H,MATCH('HT 0-0'!KP316,Scrape!$B:$B,0)),"")</f>
        <v/>
      </c>
      <c r="LK316">
        <f>IF(LQ316="0-0",INDEX(Scrape!$I:$I,MATCH('HT 0-0'!KP316,Scrape!$B:$B,0)),"")</f>
        <v/>
      </c>
      <c r="LL316">
        <f>IF(LQ316="0-0",INDEX(Scrape!$J:$J,MATCH('HT 0-0'!KP316,Scrape!$B:$B,0)),"")</f>
        <v/>
      </c>
      <c r="LM316">
        <f>IF(LQ316="0-0",INDEX(Scrape!$K:$K,MATCH('HT 0-0'!KP316,Scrape!$B:$B,0)),"")</f>
        <v/>
      </c>
      <c r="LN316">
        <f>IF(LQ316="0-0",INDEX(Scrape!$L:$L,MATCH('HT 0-0'!KP316,Scrape!$B:$B,0)),"")</f>
        <v/>
      </c>
      <c r="LO316">
        <f>IF(LQ316="0-0",INDEX(Scrape!$M:$M,MATCH('HT 0-0'!KP316,Scrape!$B:$B,0)),"")</f>
        <v/>
      </c>
      <c r="LP316">
        <f>IF(LQ316="0-0",INDEX(Scrape!$N:$N,MATCH('HT 0-0'!KP316,Scrape!$B:$B,0)),"")</f>
        <v/>
      </c>
      <c r="LQ316">
        <f>INDEX(Scrape!$O:$O,MATCH('HT 0-0'!KP316,Scrape!$B:$B,0))</f>
        <v/>
      </c>
      <c r="LR316">
        <f>(1/LJ316)+(1/LI316)+(1/LH316)</f>
        <v/>
      </c>
      <c r="LS316">
        <f>(1/LG316)+(1/LF316)+(1/LE316)</f>
        <v/>
      </c>
      <c r="LT316" s="8">
        <f>IF(INDEX(#REF!,MATCH(KQ316,#REF!,0))=INDEX(#REF!,MATCH(KQ316,#REF!,0)),INDEX(#REF!,MATCH(KQ316,#REF!,0)),"ERROR")</f>
        <v/>
      </c>
      <c r="LU316" s="4">
        <f>IF(KR316="G",2,IF(KR316="R",0.5,IF(KR316="A",1)))</f>
        <v/>
      </c>
      <c r="LV316" s="4">
        <f>IF(KS316="G",0.5,IF(KS316="R",2,IF(KS316="A",1)))</f>
        <v/>
      </c>
      <c r="LW316" s="4">
        <f>IF(KT316="G",2,IF(KT316="R",0.5,IF(KT316="A",1)))</f>
        <v/>
      </c>
      <c r="LX316" s="4">
        <f>IF(KU316="G",0.5,IF(KU316="R",2,IF(KU316="A",1)))</f>
        <v/>
      </c>
      <c r="LY316" s="7">
        <f>(LK316*(LU316+LX316)+(LL316*(LU316+LX316)))</f>
        <v/>
      </c>
      <c r="LZ316" s="7">
        <f>(LN316*(LV316+LW316)+(LO316*(LV316+LW316)))</f>
        <v/>
      </c>
      <c r="MA316" s="11">
        <f>LY316-LZ316</f>
        <v/>
      </c>
      <c r="MB316" s="5">
        <f>MA316+2</f>
        <v/>
      </c>
      <c r="MC316" s="6">
        <f>MA316-2</f>
        <v/>
      </c>
      <c r="MD316" s="4">
        <f>LE316</f>
        <v/>
      </c>
      <c r="ME316" s="9">
        <f>IF(MD316=0,1000,MD316+0.75)</f>
        <v/>
      </c>
      <c r="MF316" s="10">
        <f>IF(MD316=0,0,MD316-0.75)</f>
        <v/>
      </c>
      <c r="MG316" s="4">
        <f>((LM316*(LU316+LX316))-((LP316*(LV316+LW316))))</f>
        <v/>
      </c>
      <c r="MH316" s="9">
        <f>MG316*1.2</f>
        <v/>
      </c>
      <c r="MI316" s="10">
        <f>MG316*0.8</f>
        <v/>
      </c>
      <c r="MJ316">
        <f>IFERROR(OT316,"")</f>
        <v/>
      </c>
      <c r="MK316">
        <f>IFERROR(OU316,"")</f>
        <v/>
      </c>
      <c r="ML316">
        <f>IFERROR(OV316,"")</f>
        <v/>
      </c>
      <c r="MM316">
        <f>IFERROR(OW316,"")</f>
        <v/>
      </c>
      <c r="MN316">
        <f>IFERROR(OX316,"")</f>
        <v/>
      </c>
      <c r="MO316">
        <f>IFERROR(OY316,"")</f>
        <v/>
      </c>
      <c r="MP316" s="1">
        <f>COUNTIFS(#REF!,LT316,#REF!,1,#REF!,"&gt;="&amp;MC316,#REF!,"&lt;="&amp;MB316,#REF!,"&lt;="&amp;ME316,#REF!,"&gt;="&amp;MF316,#REF!,"="&amp;KV316,#REF!,"="&amp;KX316)</f>
        <v/>
      </c>
      <c r="MQ316" s="1">
        <f>COUNTIFS(#REF!,LT316,#REF!,0,#REF!,"&gt;="&amp;MC316,#REF!,"&lt;="&amp;MB316,#REF!,"&lt;="&amp;ME316,#REF!,"&gt;="&amp;MF316,#REF!,"="&amp;KV316,#REF!,"="&amp;KX316)</f>
        <v/>
      </c>
      <c r="MR316" s="1">
        <f>COUNTIFS(#REF!,LT316,#REF!,1,#REF!,"&gt;="&amp;MC316,#REF!,"&lt;="&amp;MB316,#REF!,"&lt;="&amp;ME316,#REF!,"&gt;="&amp;MF316,#REF!,"="&amp;KW316,#REF!,"="&amp;KY316)</f>
        <v/>
      </c>
      <c r="MS316" s="1">
        <f>COUNTIFS(#REF!,LT316,#REF!,0,#REF!,"&gt;="&amp;MC316,#REF!,"&lt;="&amp;MB316,#REF!,"&lt;="&amp;ME316,#REF!,"&gt;="&amp;MF316,#REF!,"="&amp;KW316,#REF!,"="&amp;KY316)</f>
        <v/>
      </c>
      <c r="MT316" s="1">
        <f>COUNTIFS(#REF!,LT316,#REF!,1,#REF!,"&gt;="&amp;MI316,#REF!,"&lt;="&amp;MH316,#REF!,"&lt;="&amp;ME316,#REF!,"&gt;="&amp;MF316)</f>
        <v/>
      </c>
      <c r="MU316" s="1">
        <f>COUNTIFS(#REF!,LT316,#REF!,0,#REF!,"&gt;="&amp;MI316,#REF!,"&lt;="&amp;MH316,#REF!,"&lt;="&amp;ME316,#REF!,"&gt;="&amp;MF316)</f>
        <v/>
      </c>
      <c r="MV316" s="1">
        <f>COUNTIFS(#REF!,LT316,#REF!,1,#REF!,"&gt;="&amp;MI316,#REF!,"&lt;="&amp;MH316,#REF!,"="&amp;KZ316,#REF!,"="&amp;LA316,#REF!,"&lt;="&amp;ME316,#REF!,"&gt;="&amp;MF316)</f>
        <v/>
      </c>
      <c r="MW316" s="1">
        <f>COUNTIFS(#REF!,LT316,#REF!,0,#REF!,"&gt;="&amp;MI316,#REF!,"&lt;="&amp;MH316,#REF!,"="&amp;KZ316,#REF!,"="&amp;LA316,#REF!,"&lt;="&amp;ME316,#REF!,"&gt;="&amp;MF316)</f>
        <v/>
      </c>
      <c r="MX316" s="1">
        <f>COUNTIFS(#REF!,LT316,#REF!,1,#REF!,"&gt;="&amp;MC316,#REF!,"&lt;="&amp;MB316,#REF!,"&lt;="&amp;ME316,#REF!,"&gt;="&amp;MF316)</f>
        <v/>
      </c>
      <c r="MY316" s="1">
        <f>COUNTIFS(#REF!,LT316,#REF!,0,#REF!,"&gt;="&amp;MC316,#REF!,"&lt;="&amp;MB316,#REF!,"&lt;="&amp;ME316,#REF!,"&gt;="&amp;MF316)</f>
        <v/>
      </c>
      <c r="MZ316" s="1">
        <f>COUNTIFS(#REF!,LT316,#REF!,1,#REF!,"&lt;="&amp;ME316,#REF!,"&gt;="&amp;MF316,#REF!,"="&amp;KV316,#REF!,"="&amp;KX316)</f>
        <v/>
      </c>
      <c r="NA316" s="1">
        <f>COUNTIFS(#REF!,LT316,#REF!,0,#REF!,"&lt;="&amp;ME316,#REF!,"&gt;="&amp;MF316,#REF!,"="&amp;KV316,#REF!,"="&amp;KX316)</f>
        <v/>
      </c>
      <c r="NB316" s="1">
        <f>COUNTIFS(#REF!,LT316,#REF!,1,#REF!,"&lt;="&amp;ME316,#REF!,"&gt;="&amp;MF316,#REF!,"="&amp;KW316,#REF!,"="&amp;KY316)</f>
        <v/>
      </c>
      <c r="NC316" s="1">
        <f>COUNTIFS(#REF!,LT316,#REF!,0,#REF!,"&lt;="&amp;ME316,#REF!,"&gt;="&amp;MF316,#REF!,"="&amp;KW316,#REF!,"="&amp;KY316)</f>
        <v/>
      </c>
      <c r="ND316" s="1">
        <f>COUNTIFS(#REF!,LT316,#REF!,1,#REF!,"&gt;="&amp;MC316,#REF!,"&lt;="&amp;MB316,#REF!,"&lt;="&amp;ME316,#REF!,"&gt;="&amp;MF316,#REF!,"="&amp;KV316,#REF!,"="&amp;KX316)</f>
        <v/>
      </c>
      <c r="NE316" s="1">
        <f>COUNTIFS(#REF!,LT316,#REF!,0,#REF!,"&gt;="&amp;MC316,#REF!,"&lt;="&amp;MB316,#REF!,"&lt;="&amp;ME316,#REF!,"&gt;="&amp;MF316,#REF!,"="&amp;KV316,#REF!,"="&amp;KX316)</f>
        <v/>
      </c>
      <c r="NF316" s="1">
        <f>COUNTIFS(#REF!,LT316,#REF!,1,#REF!,"&gt;="&amp;MC316,#REF!,"&lt;="&amp;MB316,#REF!,"&lt;="&amp;ME316,#REF!,"&gt;="&amp;MF316,#REF!,"="&amp;KW316,#REF!,"="&amp;KY316)</f>
        <v/>
      </c>
      <c r="NG316" s="1">
        <f>COUNTIFS(#REF!,LT316,#REF!,0,#REF!,"&gt;="&amp;MC316,#REF!,"&lt;="&amp;MB316,#REF!,"&lt;="&amp;ME316,#REF!,"&gt;="&amp;MF316,#REF!,"="&amp;KW316,#REF!,"="&amp;KY316)</f>
        <v/>
      </c>
      <c r="NH316" s="1">
        <f>COUNTIFS(#REF!,LT316,#REF!,1,#REF!,"&gt;="&amp;MC316,#REF!,"&lt;="&amp;MB316,#REF!,"&lt;="&amp;ME316,#REF!,"&gt;="&amp;MF316,#REF!,"="&amp;KZ316,#REF!,"="&amp;LA316)</f>
        <v/>
      </c>
      <c r="NI316" s="1">
        <f>COUNTIFS(#REF!,LT316,#REF!,0,#REF!,"&gt;="&amp;MC316,#REF!,"&lt;="&amp;MB316,#REF!,"&lt;="&amp;ME316,#REF!,"&gt;="&amp;MF316,#REF!,"="&amp;KZ316,#REF!,"="&amp;LA316)</f>
        <v/>
      </c>
      <c r="NJ316" s="1">
        <f>COUNTIFS(#REF!,LT316,#REF!,1,#REF!,"&gt;="&amp;MI316,#REF!,"&lt;="&amp;MH316,#REF!,"&lt;="&amp;ME316,#REF!,"&gt;="&amp;MF316)</f>
        <v/>
      </c>
      <c r="NK316" s="1">
        <f>COUNTIFS(#REF!,LT316,#REF!,0,#REF!,"&gt;="&amp;MI316,#REF!,"&lt;="&amp;MH316,#REF!,"&lt;="&amp;ME316,#REF!,"&gt;="&amp;MF316)</f>
        <v/>
      </c>
      <c r="NL316" s="1">
        <f>COUNTIFS(#REF!,LT316,#REF!,1,#REF!,"&gt;="&amp;MI316,#REF!,"&lt;="&amp;MH316,#REF!,"="&amp;KZ316,#REF!,"="&amp;LA316,#REF!,"&lt;="&amp;ME316,#REF!,"&gt;="&amp;MF316)</f>
        <v/>
      </c>
      <c r="NM316" s="1">
        <f>COUNTIFS(#REF!,LT316,#REF!,0,#REF!,"&gt;="&amp;MI316,#REF!,"&lt;="&amp;MH316,#REF!,"="&amp;KZ316,#REF!,"="&amp;LA316,#REF!,"&lt;="&amp;ME316,#REF!,"&gt;="&amp;MF316)</f>
        <v/>
      </c>
      <c r="NN316" s="1">
        <f>COUNTIFS(#REF!,LT316,#REF!,1,#REF!,"&gt;="&amp;MC316,#REF!,"&lt;="&amp;MB316,#REF!,"&lt;="&amp;ME316,#REF!,"&gt;="&amp;MF316)</f>
        <v/>
      </c>
      <c r="NO316" s="1">
        <f>COUNTIFS(#REF!,LT316,#REF!,0,#REF!,"&gt;="&amp;MC316,#REF!,"&lt;="&amp;MB316,#REF!,"&lt;="&amp;ME316,#REF!,"&gt;="&amp;MF316)</f>
        <v/>
      </c>
      <c r="NP316" s="1">
        <f>COUNTIFS(#REF!,LT316,#REF!,1,#REF!,"&lt;="&amp;ME316,#REF!,"&gt;="&amp;MF316,#REF!,"="&amp;KV316,#REF!,"="&amp;KX316)</f>
        <v/>
      </c>
      <c r="NQ316" s="1">
        <f>COUNTIFS(#REF!,LT316,#REF!,0,#REF!,"&lt;="&amp;ME316,#REF!,"&gt;="&amp;MF316,#REF!,"="&amp;KV316,#REF!,"="&amp;KX316)</f>
        <v/>
      </c>
      <c r="NR316" s="1">
        <f>COUNTIFS(#REF!,LT316,#REF!,1,#REF!,"&lt;="&amp;ME316,#REF!,"&gt;="&amp;MF316,#REF!,"="&amp;KW316,#REF!,"="&amp;KY316)</f>
        <v/>
      </c>
      <c r="NS316" s="1">
        <f>COUNTIFS(#REF!,LT316,#REF!,0,#REF!,"&lt;="&amp;ME316,#REF!,"&gt;="&amp;MF316,#REF!,"="&amp;KW316,#REF!,"="&amp;KY316)</f>
        <v/>
      </c>
      <c r="NT316" s="1">
        <f>MP316+MR316+MT316+MV316+MX316+MZ316+NB316</f>
        <v/>
      </c>
      <c r="NU316" s="1">
        <f>MQ316+MS316+MU316+MW316+MY316+NA316+NC316</f>
        <v/>
      </c>
      <c r="NV316" s="1">
        <f>NT316+NU316</f>
        <v/>
      </c>
      <c r="NW316" s="33">
        <f>NT316/(NT316+NU316)</f>
        <v/>
      </c>
      <c r="NX316" s="3">
        <f>1/NW316</f>
        <v/>
      </c>
      <c r="NY316" s="1">
        <f>LH316</f>
        <v/>
      </c>
      <c r="NZ316" s="79">
        <f>(NW316*((NY316-1)*0.98))-((1-NW316)*1)</f>
        <v/>
      </c>
      <c r="OA316" s="34">
        <f>IF(LR316&lt;0.9,0,IF(AND(LR316&gt;1.1),0,1))</f>
        <v/>
      </c>
      <c r="OB316" s="34">
        <f>IF(LS316&lt;0.9,0,IF(AND(LS316&gt;1.1),0,1))</f>
        <v/>
      </c>
      <c r="OC316" s="32">
        <f>IF(NV316&gt;99,1,0)</f>
        <v/>
      </c>
      <c r="OD316" s="32">
        <f>IF(NZ316&gt;0.0799,1,0)</f>
        <v/>
      </c>
      <c r="OE316" s="32">
        <f>IF(NZ316&gt;OM316,1,0)</f>
        <v/>
      </c>
      <c r="OF316" s="32">
        <f>OC316+OD316+OE316+OA316+OB316</f>
        <v/>
      </c>
      <c r="OG316" s="1">
        <f>ND316+NF316+NH316+NJ316+NL316+NN316+NP316+NR316</f>
        <v/>
      </c>
      <c r="OH316" s="1">
        <f>NE316+NG316+NI316+NK316+NM316+NO316+NQ316+NS316</f>
        <v/>
      </c>
      <c r="OI316" s="1">
        <f>OG316+OH316</f>
        <v/>
      </c>
      <c r="OJ316" s="33">
        <f>OG316/(OG316+OH316)</f>
        <v/>
      </c>
      <c r="OK316" s="3">
        <f>1/OJ316</f>
        <v/>
      </c>
      <c r="OL316" s="1">
        <f>LI316</f>
        <v/>
      </c>
      <c r="OM316" s="79">
        <f>(OJ316*((OL316-1)*0.98))-((1-OJ316)*1)</f>
        <v/>
      </c>
      <c r="ON316" s="34">
        <f>IF(LR316&lt;0.9,0,IF(AND(LR316&gt;1.1),0,1))</f>
        <v/>
      </c>
      <c r="OO316" s="34">
        <f>IF(LS316&lt;0.9,0,IF(AND(LS316&gt;1.1),0,1))</f>
        <v/>
      </c>
      <c r="OP316" s="32">
        <f>IF(OI316&gt;99,1,0)</f>
        <v/>
      </c>
      <c r="OQ316" s="32">
        <f>IF(OM316&gt;0.0799,1,0)</f>
        <v/>
      </c>
      <c r="OR316" s="32">
        <f>IF(OM316&gt;OZ316,1,0)</f>
        <v/>
      </c>
      <c r="OS316" s="32">
        <f>OP316+OQ316+OR316+ON316+OO316</f>
        <v/>
      </c>
      <c r="OT316">
        <f>IF(OF316=5,"BackHome0-0",IF(AND(OS316=5),"BackAway0-0",""))</f>
        <v/>
      </c>
      <c r="OU316">
        <f>IF(OF316=5,KN316,IF(AND(OS316=5),KO316,""))</f>
        <v/>
      </c>
      <c r="OV316">
        <f>IF(OF316=5,"Match Odds",IF(AND(OS316=5),"Match Odds",""))</f>
        <v/>
      </c>
      <c r="OW316">
        <f>IF(OF316=5,KP316,IF(AND(OS316=5),KP316,""))</f>
        <v/>
      </c>
      <c r="OX316">
        <f>IF(OF316=5,"MATCH_ODDS",IF(AND(OS316=5),"MATCH_ODDS",""))</f>
        <v/>
      </c>
      <c r="OY316">
        <f>IF(OF316=5,"BACK",IF(AND(OS316=5),"BACK",""))</f>
        <v/>
      </c>
    </row>
    <row r="317" ht="16.5" customHeight="1" thickBot="1" thickTop="1">
      <c r="A317" s="2" t="n"/>
      <c r="KN317" s="1">
        <f>IF(INDEX(#REF!,MATCH('HT 0-0'!D317,#REF!,0))=INDEX(#REF!,MATCH('HT 0-0'!D317,#REF!,0)),INDEX(#REF!,MATCH('HT 0-0'!D317,#REF!,0)),"ERROR")</f>
        <v/>
      </c>
      <c r="KO317" s="1">
        <f>IF(INDEX(#REF!,MATCH('HT 0-0'!E317,#REF!,0))=INDEX(#REF!,MATCH('HT 0-0'!E317,#REF!,0)),INDEX(#REF!,MATCH('HT 0-0'!E317,#REF!,0)),"ERROR")</f>
        <v/>
      </c>
      <c r="KP317" s="1">
        <f>KN317&amp;" v "&amp;KO317</f>
        <v/>
      </c>
      <c r="KQ317">
        <f>B317&amp;"_"&amp;C317</f>
        <v/>
      </c>
      <c r="KR317" s="1">
        <f>IF((HW317/KK317)&lt;0.335,"G",IF((HW317/KK317)&gt;0.67,"R","A"))</f>
        <v/>
      </c>
      <c r="KS317" s="1">
        <f>IF((HX317/KK317)&lt;0.335,"G",IF((HX317/KK317)&gt;0.67,"R","A"))</f>
        <v/>
      </c>
      <c r="KT317" s="1">
        <f>IF((IH317/KK317)&lt;0.335,"G",IF((IH317/KK317)&gt;0.67,"R","A"))</f>
        <v/>
      </c>
      <c r="KU317" s="1">
        <f>IF((II317/KK317)&lt;0.335,"G",IF((II317/KK317)&gt;0.67,"R","A"))</f>
        <v/>
      </c>
      <c r="KV317" s="1">
        <f>IF((HZ317/KK317)&lt;0.335,"G",IF((HZ317/KK317)&gt;0.67,"R","A"))</f>
        <v/>
      </c>
      <c r="KW317" s="1">
        <f>IF((HY317/KK317)&lt;0.335,"G",IF((HY317/KK317)&gt;0.67,"R","A"))</f>
        <v/>
      </c>
      <c r="KX317" s="1">
        <f>IF((IK317/KK317)&lt;0.335,"G",IF((IK317/KK317)&gt;0.67,"R","A"))</f>
        <v/>
      </c>
      <c r="KY317" s="1">
        <f>IF((IJ317/KK317)&lt;0.335,"G",IF((IJ317/KK317)&gt;0.67,"R","A"))</f>
        <v/>
      </c>
      <c r="KZ317" s="1">
        <f>IF((HQ317/KK317)&lt;0.335,"G",IF((HQ317/KK317)&gt;0.67,"R","A"))</f>
        <v/>
      </c>
      <c r="LA317" s="1">
        <f>IF((IB317/KK317)&lt;0.335,"G",IF((IB317/KK317)&gt;0.67,"R","A"))</f>
        <v/>
      </c>
      <c r="LB317">
        <f>IF(LQ317="0-0",INDEX(Scrape!#REF!,MATCH('HT 0-0'!KP317,Scrape!$B:$B,0)),"")</f>
        <v/>
      </c>
      <c r="LC317">
        <f>IF(LQ317="0-0",INDEX(Scrape!$A:$A,MATCH('HT 0-0'!KP317,Scrape!$B:$B,0)),"")</f>
        <v/>
      </c>
      <c r="LD317">
        <f>IF(LQ317="0-0",INDEX(Scrape!$B:$B,MATCH('HT 0-0'!KP317,Scrape!$B:$B,0)),"")</f>
        <v/>
      </c>
      <c r="LE317">
        <f>IF(LQ317="0-0",INDEX(Scrape!$C:$C,MATCH('HT 0-0'!KP317,Scrape!$B:$B,0)),"")</f>
        <v/>
      </c>
      <c r="LF317">
        <f>IF(LQ317="0-0",INDEX(Scrape!$D:$D,MATCH('HT 0-0'!KP317,Scrape!$B:$B,0)),"")</f>
        <v/>
      </c>
      <c r="LG317">
        <f>IF(LQ317="0-0",INDEX(Scrape!$E:$E,MATCH('HT 0-0'!KP317,Scrape!$B:$B,0)),"")</f>
        <v/>
      </c>
      <c r="LH317">
        <f>IF(LQ317="0-0",INDEX(Scrape!$F:$F,MATCH('HT 0-0'!KP317,Scrape!$B:$B,0)),"")</f>
        <v/>
      </c>
      <c r="LI317">
        <f>IF(LQ317="0-0",INDEX(Scrape!$G:$G,MATCH('HT 0-0'!KP317,Scrape!$B:$B,0)),"")</f>
        <v/>
      </c>
      <c r="LJ317">
        <f>IF(LQ317="0-0",INDEX(Scrape!$H:$H,MATCH('HT 0-0'!KP317,Scrape!$B:$B,0)),"")</f>
        <v/>
      </c>
      <c r="LK317">
        <f>IF(LQ317="0-0",INDEX(Scrape!$I:$I,MATCH('HT 0-0'!KP317,Scrape!$B:$B,0)),"")</f>
        <v/>
      </c>
      <c r="LL317">
        <f>IF(LQ317="0-0",INDEX(Scrape!$J:$J,MATCH('HT 0-0'!KP317,Scrape!$B:$B,0)),"")</f>
        <v/>
      </c>
      <c r="LM317">
        <f>IF(LQ317="0-0",INDEX(Scrape!$K:$K,MATCH('HT 0-0'!KP317,Scrape!$B:$B,0)),"")</f>
        <v/>
      </c>
      <c r="LN317">
        <f>IF(LQ317="0-0",INDEX(Scrape!$L:$L,MATCH('HT 0-0'!KP317,Scrape!$B:$B,0)),"")</f>
        <v/>
      </c>
      <c r="LO317">
        <f>IF(LQ317="0-0",INDEX(Scrape!$M:$M,MATCH('HT 0-0'!KP317,Scrape!$B:$B,0)),"")</f>
        <v/>
      </c>
      <c r="LP317">
        <f>IF(LQ317="0-0",INDEX(Scrape!$N:$N,MATCH('HT 0-0'!KP317,Scrape!$B:$B,0)),"")</f>
        <v/>
      </c>
      <c r="LQ317">
        <f>INDEX(Scrape!$O:$O,MATCH('HT 0-0'!KP317,Scrape!$B:$B,0))</f>
        <v/>
      </c>
      <c r="LR317">
        <f>(1/LJ317)+(1/LI317)+(1/LH317)</f>
        <v/>
      </c>
      <c r="LS317">
        <f>(1/LG317)+(1/LF317)+(1/LE317)</f>
        <v/>
      </c>
      <c r="LT317" s="8">
        <f>IF(INDEX(#REF!,MATCH(KQ317,#REF!,0))=INDEX(#REF!,MATCH(KQ317,#REF!,0)),INDEX(#REF!,MATCH(KQ317,#REF!,0)),"ERROR")</f>
        <v/>
      </c>
      <c r="LU317" s="4">
        <f>IF(KR317="G",2,IF(KR317="R",0.5,IF(KR317="A",1)))</f>
        <v/>
      </c>
      <c r="LV317" s="4">
        <f>IF(KS317="G",0.5,IF(KS317="R",2,IF(KS317="A",1)))</f>
        <v/>
      </c>
      <c r="LW317" s="4">
        <f>IF(KT317="G",2,IF(KT317="R",0.5,IF(KT317="A",1)))</f>
        <v/>
      </c>
      <c r="LX317" s="4">
        <f>IF(KU317="G",0.5,IF(KU317="R",2,IF(KU317="A",1)))</f>
        <v/>
      </c>
      <c r="LY317" s="7">
        <f>(LK317*(LU317+LX317)+(LL317*(LU317+LX317)))</f>
        <v/>
      </c>
      <c r="LZ317" s="7">
        <f>(LN317*(LV317+LW317)+(LO317*(LV317+LW317)))</f>
        <v/>
      </c>
      <c r="MA317" s="11">
        <f>LY317-LZ317</f>
        <v/>
      </c>
      <c r="MB317" s="5">
        <f>MA317+2</f>
        <v/>
      </c>
      <c r="MC317" s="6">
        <f>MA317-2</f>
        <v/>
      </c>
      <c r="MD317" s="4">
        <f>LE317</f>
        <v/>
      </c>
      <c r="ME317" s="9">
        <f>IF(MD317=0,1000,MD317+0.75)</f>
        <v/>
      </c>
      <c r="MF317" s="10">
        <f>IF(MD317=0,0,MD317-0.75)</f>
        <v/>
      </c>
      <c r="MG317" s="4">
        <f>((LM317*(LU317+LX317))-((LP317*(LV317+LW317))))</f>
        <v/>
      </c>
      <c r="MH317" s="9">
        <f>MG317*1.2</f>
        <v/>
      </c>
      <c r="MI317" s="10">
        <f>MG317*0.8</f>
        <v/>
      </c>
      <c r="MJ317">
        <f>IFERROR(OT317,"")</f>
        <v/>
      </c>
      <c r="MK317">
        <f>IFERROR(OU317,"")</f>
        <v/>
      </c>
      <c r="ML317">
        <f>IFERROR(OV317,"")</f>
        <v/>
      </c>
      <c r="MM317">
        <f>IFERROR(OW317,"")</f>
        <v/>
      </c>
      <c r="MN317">
        <f>IFERROR(OX317,"")</f>
        <v/>
      </c>
      <c r="MO317">
        <f>IFERROR(OY317,"")</f>
        <v/>
      </c>
      <c r="MP317" s="1">
        <f>COUNTIFS(#REF!,LT317,#REF!,1,#REF!,"&gt;="&amp;MC317,#REF!,"&lt;="&amp;MB317,#REF!,"&lt;="&amp;ME317,#REF!,"&gt;="&amp;MF317,#REF!,"="&amp;KV317,#REF!,"="&amp;KX317)</f>
        <v/>
      </c>
      <c r="MQ317" s="1">
        <f>COUNTIFS(#REF!,LT317,#REF!,0,#REF!,"&gt;="&amp;MC317,#REF!,"&lt;="&amp;MB317,#REF!,"&lt;="&amp;ME317,#REF!,"&gt;="&amp;MF317,#REF!,"="&amp;KV317,#REF!,"="&amp;KX317)</f>
        <v/>
      </c>
      <c r="MR317" s="1">
        <f>COUNTIFS(#REF!,LT317,#REF!,1,#REF!,"&gt;="&amp;MC317,#REF!,"&lt;="&amp;MB317,#REF!,"&lt;="&amp;ME317,#REF!,"&gt;="&amp;MF317,#REF!,"="&amp;KW317,#REF!,"="&amp;KY317)</f>
        <v/>
      </c>
      <c r="MS317" s="1">
        <f>COUNTIFS(#REF!,LT317,#REF!,0,#REF!,"&gt;="&amp;MC317,#REF!,"&lt;="&amp;MB317,#REF!,"&lt;="&amp;ME317,#REF!,"&gt;="&amp;MF317,#REF!,"="&amp;KW317,#REF!,"="&amp;KY317)</f>
        <v/>
      </c>
      <c r="MT317" s="1">
        <f>COUNTIFS(#REF!,LT317,#REF!,1,#REF!,"&gt;="&amp;MI317,#REF!,"&lt;="&amp;MH317,#REF!,"&lt;="&amp;ME317,#REF!,"&gt;="&amp;MF317)</f>
        <v/>
      </c>
      <c r="MU317" s="1">
        <f>COUNTIFS(#REF!,LT317,#REF!,0,#REF!,"&gt;="&amp;MI317,#REF!,"&lt;="&amp;MH317,#REF!,"&lt;="&amp;ME317,#REF!,"&gt;="&amp;MF317)</f>
        <v/>
      </c>
      <c r="MV317" s="1">
        <f>COUNTIFS(#REF!,LT317,#REF!,1,#REF!,"&gt;="&amp;MI317,#REF!,"&lt;="&amp;MH317,#REF!,"="&amp;KZ317,#REF!,"="&amp;LA317,#REF!,"&lt;="&amp;ME317,#REF!,"&gt;="&amp;MF317)</f>
        <v/>
      </c>
      <c r="MW317" s="1">
        <f>COUNTIFS(#REF!,LT317,#REF!,0,#REF!,"&gt;="&amp;MI317,#REF!,"&lt;="&amp;MH317,#REF!,"="&amp;KZ317,#REF!,"="&amp;LA317,#REF!,"&lt;="&amp;ME317,#REF!,"&gt;="&amp;MF317)</f>
        <v/>
      </c>
      <c r="MX317" s="1">
        <f>COUNTIFS(#REF!,LT317,#REF!,1,#REF!,"&gt;="&amp;MC317,#REF!,"&lt;="&amp;MB317,#REF!,"&lt;="&amp;ME317,#REF!,"&gt;="&amp;MF317)</f>
        <v/>
      </c>
      <c r="MY317" s="1">
        <f>COUNTIFS(#REF!,LT317,#REF!,0,#REF!,"&gt;="&amp;MC317,#REF!,"&lt;="&amp;MB317,#REF!,"&lt;="&amp;ME317,#REF!,"&gt;="&amp;MF317)</f>
        <v/>
      </c>
      <c r="MZ317" s="1">
        <f>COUNTIFS(#REF!,LT317,#REF!,1,#REF!,"&lt;="&amp;ME317,#REF!,"&gt;="&amp;MF317,#REF!,"="&amp;KV317,#REF!,"="&amp;KX317)</f>
        <v/>
      </c>
      <c r="NA317" s="1">
        <f>COUNTIFS(#REF!,LT317,#REF!,0,#REF!,"&lt;="&amp;ME317,#REF!,"&gt;="&amp;MF317,#REF!,"="&amp;KV317,#REF!,"="&amp;KX317)</f>
        <v/>
      </c>
      <c r="NB317" s="1">
        <f>COUNTIFS(#REF!,LT317,#REF!,1,#REF!,"&lt;="&amp;ME317,#REF!,"&gt;="&amp;MF317,#REF!,"="&amp;KW317,#REF!,"="&amp;KY317)</f>
        <v/>
      </c>
      <c r="NC317" s="1">
        <f>COUNTIFS(#REF!,LT317,#REF!,0,#REF!,"&lt;="&amp;ME317,#REF!,"&gt;="&amp;MF317,#REF!,"="&amp;KW317,#REF!,"="&amp;KY317)</f>
        <v/>
      </c>
      <c r="ND317" s="1">
        <f>COUNTIFS(#REF!,LT317,#REF!,1,#REF!,"&gt;="&amp;MC317,#REF!,"&lt;="&amp;MB317,#REF!,"&lt;="&amp;ME317,#REF!,"&gt;="&amp;MF317,#REF!,"="&amp;KV317,#REF!,"="&amp;KX317)</f>
        <v/>
      </c>
      <c r="NE317" s="1">
        <f>COUNTIFS(#REF!,LT317,#REF!,0,#REF!,"&gt;="&amp;MC317,#REF!,"&lt;="&amp;MB317,#REF!,"&lt;="&amp;ME317,#REF!,"&gt;="&amp;MF317,#REF!,"="&amp;KV317,#REF!,"="&amp;KX317)</f>
        <v/>
      </c>
      <c r="NF317" s="1">
        <f>COUNTIFS(#REF!,LT317,#REF!,1,#REF!,"&gt;="&amp;MC317,#REF!,"&lt;="&amp;MB317,#REF!,"&lt;="&amp;ME317,#REF!,"&gt;="&amp;MF317,#REF!,"="&amp;KW317,#REF!,"="&amp;KY317)</f>
        <v/>
      </c>
      <c r="NG317" s="1">
        <f>COUNTIFS(#REF!,LT317,#REF!,0,#REF!,"&gt;="&amp;MC317,#REF!,"&lt;="&amp;MB317,#REF!,"&lt;="&amp;ME317,#REF!,"&gt;="&amp;MF317,#REF!,"="&amp;KW317,#REF!,"="&amp;KY317)</f>
        <v/>
      </c>
      <c r="NH317" s="1">
        <f>COUNTIFS(#REF!,LT317,#REF!,1,#REF!,"&gt;="&amp;MC317,#REF!,"&lt;="&amp;MB317,#REF!,"&lt;="&amp;ME317,#REF!,"&gt;="&amp;MF317,#REF!,"="&amp;KZ317,#REF!,"="&amp;LA317)</f>
        <v/>
      </c>
      <c r="NI317" s="1">
        <f>COUNTIFS(#REF!,LT317,#REF!,0,#REF!,"&gt;="&amp;MC317,#REF!,"&lt;="&amp;MB317,#REF!,"&lt;="&amp;ME317,#REF!,"&gt;="&amp;MF317,#REF!,"="&amp;KZ317,#REF!,"="&amp;LA317)</f>
        <v/>
      </c>
      <c r="NJ317" s="1">
        <f>COUNTIFS(#REF!,LT317,#REF!,1,#REF!,"&gt;="&amp;MI317,#REF!,"&lt;="&amp;MH317,#REF!,"&lt;="&amp;ME317,#REF!,"&gt;="&amp;MF317)</f>
        <v/>
      </c>
      <c r="NK317" s="1">
        <f>COUNTIFS(#REF!,LT317,#REF!,0,#REF!,"&gt;="&amp;MI317,#REF!,"&lt;="&amp;MH317,#REF!,"&lt;="&amp;ME317,#REF!,"&gt;="&amp;MF317)</f>
        <v/>
      </c>
      <c r="NL317" s="1">
        <f>COUNTIFS(#REF!,LT317,#REF!,1,#REF!,"&gt;="&amp;MI317,#REF!,"&lt;="&amp;MH317,#REF!,"="&amp;KZ317,#REF!,"="&amp;LA317,#REF!,"&lt;="&amp;ME317,#REF!,"&gt;="&amp;MF317)</f>
        <v/>
      </c>
      <c r="NM317" s="1">
        <f>COUNTIFS(#REF!,LT317,#REF!,0,#REF!,"&gt;="&amp;MI317,#REF!,"&lt;="&amp;MH317,#REF!,"="&amp;KZ317,#REF!,"="&amp;LA317,#REF!,"&lt;="&amp;ME317,#REF!,"&gt;="&amp;MF317)</f>
        <v/>
      </c>
      <c r="NN317" s="1">
        <f>COUNTIFS(#REF!,LT317,#REF!,1,#REF!,"&gt;="&amp;MC317,#REF!,"&lt;="&amp;MB317,#REF!,"&lt;="&amp;ME317,#REF!,"&gt;="&amp;MF317)</f>
        <v/>
      </c>
      <c r="NO317" s="1">
        <f>COUNTIFS(#REF!,LT317,#REF!,0,#REF!,"&gt;="&amp;MC317,#REF!,"&lt;="&amp;MB317,#REF!,"&lt;="&amp;ME317,#REF!,"&gt;="&amp;MF317)</f>
        <v/>
      </c>
      <c r="NP317" s="1">
        <f>COUNTIFS(#REF!,LT317,#REF!,1,#REF!,"&lt;="&amp;ME317,#REF!,"&gt;="&amp;MF317,#REF!,"="&amp;KV317,#REF!,"="&amp;KX317)</f>
        <v/>
      </c>
      <c r="NQ317" s="1">
        <f>COUNTIFS(#REF!,LT317,#REF!,0,#REF!,"&lt;="&amp;ME317,#REF!,"&gt;="&amp;MF317,#REF!,"="&amp;KV317,#REF!,"="&amp;KX317)</f>
        <v/>
      </c>
      <c r="NR317" s="1">
        <f>COUNTIFS(#REF!,LT317,#REF!,1,#REF!,"&lt;="&amp;ME317,#REF!,"&gt;="&amp;MF317,#REF!,"="&amp;KW317,#REF!,"="&amp;KY317)</f>
        <v/>
      </c>
      <c r="NS317" s="1">
        <f>COUNTIFS(#REF!,LT317,#REF!,0,#REF!,"&lt;="&amp;ME317,#REF!,"&gt;="&amp;MF317,#REF!,"="&amp;KW317,#REF!,"="&amp;KY317)</f>
        <v/>
      </c>
      <c r="NT317" s="1">
        <f>MP317+MR317+MT317+MV317+MX317+MZ317+NB317</f>
        <v/>
      </c>
      <c r="NU317" s="1">
        <f>MQ317+MS317+MU317+MW317+MY317+NA317+NC317</f>
        <v/>
      </c>
      <c r="NV317" s="1">
        <f>NT317+NU317</f>
        <v/>
      </c>
      <c r="NW317" s="33">
        <f>NT317/(NT317+NU317)</f>
        <v/>
      </c>
      <c r="NX317" s="3">
        <f>1/NW317</f>
        <v/>
      </c>
      <c r="NY317" s="1">
        <f>LH317</f>
        <v/>
      </c>
      <c r="NZ317" s="79">
        <f>(NW317*((NY317-1)*0.98))-((1-NW317)*1)</f>
        <v/>
      </c>
      <c r="OA317" s="34">
        <f>IF(LR317&lt;0.9,0,IF(AND(LR317&gt;1.1),0,1))</f>
        <v/>
      </c>
      <c r="OB317" s="34">
        <f>IF(LS317&lt;0.9,0,IF(AND(LS317&gt;1.1),0,1))</f>
        <v/>
      </c>
      <c r="OC317" s="32">
        <f>IF(NV317&gt;99,1,0)</f>
        <v/>
      </c>
      <c r="OD317" s="32">
        <f>IF(NZ317&gt;0.0799,1,0)</f>
        <v/>
      </c>
      <c r="OE317" s="32">
        <f>IF(NZ317&gt;OM317,1,0)</f>
        <v/>
      </c>
      <c r="OF317" s="32">
        <f>OC317+OD317+OE317+OA317+OB317</f>
        <v/>
      </c>
      <c r="OG317" s="1">
        <f>ND317+NF317+NH317+NJ317+NL317+NN317+NP317+NR317</f>
        <v/>
      </c>
      <c r="OH317" s="1">
        <f>NE317+NG317+NI317+NK317+NM317+NO317+NQ317+NS317</f>
        <v/>
      </c>
      <c r="OI317" s="1">
        <f>OG317+OH317</f>
        <v/>
      </c>
      <c r="OJ317" s="33">
        <f>OG317/(OG317+OH317)</f>
        <v/>
      </c>
      <c r="OK317" s="3">
        <f>1/OJ317</f>
        <v/>
      </c>
      <c r="OL317" s="1">
        <f>LI317</f>
        <v/>
      </c>
      <c r="OM317" s="79">
        <f>(OJ317*((OL317-1)*0.98))-((1-OJ317)*1)</f>
        <v/>
      </c>
      <c r="ON317" s="34">
        <f>IF(LR317&lt;0.9,0,IF(AND(LR317&gt;1.1),0,1))</f>
        <v/>
      </c>
      <c r="OO317" s="34">
        <f>IF(LS317&lt;0.9,0,IF(AND(LS317&gt;1.1),0,1))</f>
        <v/>
      </c>
      <c r="OP317" s="32">
        <f>IF(OI317&gt;99,1,0)</f>
        <v/>
      </c>
      <c r="OQ317" s="32">
        <f>IF(OM317&gt;0.0799,1,0)</f>
        <v/>
      </c>
      <c r="OR317" s="32">
        <f>IF(OM317&gt;OZ317,1,0)</f>
        <v/>
      </c>
      <c r="OS317" s="32">
        <f>OP317+OQ317+OR317+ON317+OO317</f>
        <v/>
      </c>
      <c r="OT317">
        <f>IF(OF317=5,"BackHome0-0",IF(AND(OS317=5),"BackAway0-0",""))</f>
        <v/>
      </c>
      <c r="OU317">
        <f>IF(OF317=5,KN317,IF(AND(OS317=5),KO317,""))</f>
        <v/>
      </c>
      <c r="OV317">
        <f>IF(OF317=5,"Match Odds",IF(AND(OS317=5),"Match Odds",""))</f>
        <v/>
      </c>
      <c r="OW317">
        <f>IF(OF317=5,KP317,IF(AND(OS317=5),KP317,""))</f>
        <v/>
      </c>
      <c r="OX317">
        <f>IF(OF317=5,"MATCH_ODDS",IF(AND(OS317=5),"MATCH_ODDS",""))</f>
        <v/>
      </c>
      <c r="OY317">
        <f>IF(OF317=5,"BACK",IF(AND(OS317=5),"BACK",""))</f>
        <v/>
      </c>
    </row>
    <row r="318" ht="16.5" customHeight="1" thickBot="1" thickTop="1">
      <c r="A318" s="2" t="n"/>
      <c r="KN318" s="1">
        <f>IF(INDEX(#REF!,MATCH('HT 0-0'!D318,#REF!,0))=INDEX(#REF!,MATCH('HT 0-0'!D318,#REF!,0)),INDEX(#REF!,MATCH('HT 0-0'!D318,#REF!,0)),"ERROR")</f>
        <v/>
      </c>
      <c r="KO318" s="1">
        <f>IF(INDEX(#REF!,MATCH('HT 0-0'!E318,#REF!,0))=INDEX(#REF!,MATCH('HT 0-0'!E318,#REF!,0)),INDEX(#REF!,MATCH('HT 0-0'!E318,#REF!,0)),"ERROR")</f>
        <v/>
      </c>
      <c r="KP318" s="1">
        <f>KN318&amp;" v "&amp;KO318</f>
        <v/>
      </c>
      <c r="KQ318">
        <f>B318&amp;"_"&amp;C318</f>
        <v/>
      </c>
      <c r="KR318" s="1">
        <f>IF((HW318/KK318)&lt;0.335,"G",IF((HW318/KK318)&gt;0.67,"R","A"))</f>
        <v/>
      </c>
      <c r="KS318" s="1">
        <f>IF((HX318/KK318)&lt;0.335,"G",IF((HX318/KK318)&gt;0.67,"R","A"))</f>
        <v/>
      </c>
      <c r="KT318" s="1">
        <f>IF((IH318/KK318)&lt;0.335,"G",IF((IH318/KK318)&gt;0.67,"R","A"))</f>
        <v/>
      </c>
      <c r="KU318" s="1">
        <f>IF((II318/KK318)&lt;0.335,"G",IF((II318/KK318)&gt;0.67,"R","A"))</f>
        <v/>
      </c>
      <c r="KV318" s="1">
        <f>IF((HZ318/KK318)&lt;0.335,"G",IF((HZ318/KK318)&gt;0.67,"R","A"))</f>
        <v/>
      </c>
      <c r="KW318" s="1">
        <f>IF((HY318/KK318)&lt;0.335,"G",IF((HY318/KK318)&gt;0.67,"R","A"))</f>
        <v/>
      </c>
      <c r="KX318" s="1">
        <f>IF((IK318/KK318)&lt;0.335,"G",IF((IK318/KK318)&gt;0.67,"R","A"))</f>
        <v/>
      </c>
      <c r="KY318" s="1">
        <f>IF((IJ318/KK318)&lt;0.335,"G",IF((IJ318/KK318)&gt;0.67,"R","A"))</f>
        <v/>
      </c>
      <c r="KZ318" s="1">
        <f>IF((HQ318/KK318)&lt;0.335,"G",IF((HQ318/KK318)&gt;0.67,"R","A"))</f>
        <v/>
      </c>
      <c r="LA318" s="1">
        <f>IF((IB318/KK318)&lt;0.335,"G",IF((IB318/KK318)&gt;0.67,"R","A"))</f>
        <v/>
      </c>
      <c r="LB318">
        <f>IF(LQ318="0-0",INDEX(Scrape!#REF!,MATCH('HT 0-0'!KP318,Scrape!$B:$B,0)),"")</f>
        <v/>
      </c>
      <c r="LC318">
        <f>IF(LQ318="0-0",INDEX(Scrape!$A:$A,MATCH('HT 0-0'!KP318,Scrape!$B:$B,0)),"")</f>
        <v/>
      </c>
      <c r="LD318">
        <f>IF(LQ318="0-0",INDEX(Scrape!$B:$B,MATCH('HT 0-0'!KP318,Scrape!$B:$B,0)),"")</f>
        <v/>
      </c>
      <c r="LE318">
        <f>IF(LQ318="0-0",INDEX(Scrape!$C:$C,MATCH('HT 0-0'!KP318,Scrape!$B:$B,0)),"")</f>
        <v/>
      </c>
      <c r="LF318">
        <f>IF(LQ318="0-0",INDEX(Scrape!$D:$D,MATCH('HT 0-0'!KP318,Scrape!$B:$B,0)),"")</f>
        <v/>
      </c>
      <c r="LG318">
        <f>IF(LQ318="0-0",INDEX(Scrape!$E:$E,MATCH('HT 0-0'!KP318,Scrape!$B:$B,0)),"")</f>
        <v/>
      </c>
      <c r="LH318">
        <f>IF(LQ318="0-0",INDEX(Scrape!$F:$F,MATCH('HT 0-0'!KP318,Scrape!$B:$B,0)),"")</f>
        <v/>
      </c>
      <c r="LI318">
        <f>IF(LQ318="0-0",INDEX(Scrape!$G:$G,MATCH('HT 0-0'!KP318,Scrape!$B:$B,0)),"")</f>
        <v/>
      </c>
      <c r="LJ318">
        <f>IF(LQ318="0-0",INDEX(Scrape!$H:$H,MATCH('HT 0-0'!KP318,Scrape!$B:$B,0)),"")</f>
        <v/>
      </c>
      <c r="LK318">
        <f>IF(LQ318="0-0",INDEX(Scrape!$I:$I,MATCH('HT 0-0'!KP318,Scrape!$B:$B,0)),"")</f>
        <v/>
      </c>
      <c r="LL318">
        <f>IF(LQ318="0-0",INDEX(Scrape!$J:$J,MATCH('HT 0-0'!KP318,Scrape!$B:$B,0)),"")</f>
        <v/>
      </c>
      <c r="LM318">
        <f>IF(LQ318="0-0",INDEX(Scrape!$K:$K,MATCH('HT 0-0'!KP318,Scrape!$B:$B,0)),"")</f>
        <v/>
      </c>
      <c r="LN318">
        <f>IF(LQ318="0-0",INDEX(Scrape!$L:$L,MATCH('HT 0-0'!KP318,Scrape!$B:$B,0)),"")</f>
        <v/>
      </c>
      <c r="LO318">
        <f>IF(LQ318="0-0",INDEX(Scrape!$M:$M,MATCH('HT 0-0'!KP318,Scrape!$B:$B,0)),"")</f>
        <v/>
      </c>
      <c r="LP318">
        <f>IF(LQ318="0-0",INDEX(Scrape!$N:$N,MATCH('HT 0-0'!KP318,Scrape!$B:$B,0)),"")</f>
        <v/>
      </c>
      <c r="LQ318">
        <f>INDEX(Scrape!$O:$O,MATCH('HT 0-0'!KP318,Scrape!$B:$B,0))</f>
        <v/>
      </c>
      <c r="LR318">
        <f>(1/LJ318)+(1/LI318)+(1/LH318)</f>
        <v/>
      </c>
      <c r="LS318">
        <f>(1/LG318)+(1/LF318)+(1/LE318)</f>
        <v/>
      </c>
      <c r="LT318" s="8">
        <f>IF(INDEX(#REF!,MATCH(KQ318,#REF!,0))=INDEX(#REF!,MATCH(KQ318,#REF!,0)),INDEX(#REF!,MATCH(KQ318,#REF!,0)),"ERROR")</f>
        <v/>
      </c>
      <c r="LU318" s="4">
        <f>IF(KR318="G",2,IF(KR318="R",0.5,IF(KR318="A",1)))</f>
        <v/>
      </c>
      <c r="LV318" s="4">
        <f>IF(KS318="G",0.5,IF(KS318="R",2,IF(KS318="A",1)))</f>
        <v/>
      </c>
      <c r="LW318" s="4">
        <f>IF(KT318="G",2,IF(KT318="R",0.5,IF(KT318="A",1)))</f>
        <v/>
      </c>
      <c r="LX318" s="4">
        <f>IF(KU318="G",0.5,IF(KU318="R",2,IF(KU318="A",1)))</f>
        <v/>
      </c>
      <c r="LY318" s="7">
        <f>(LK318*(LU318+LX318)+(LL318*(LU318+LX318)))</f>
        <v/>
      </c>
      <c r="LZ318" s="7">
        <f>(LN318*(LV318+LW318)+(LO318*(LV318+LW318)))</f>
        <v/>
      </c>
      <c r="MA318" s="11">
        <f>LY318-LZ318</f>
        <v/>
      </c>
      <c r="MB318" s="5">
        <f>MA318+2</f>
        <v/>
      </c>
      <c r="MC318" s="6">
        <f>MA318-2</f>
        <v/>
      </c>
      <c r="MD318" s="4">
        <f>LE318</f>
        <v/>
      </c>
      <c r="ME318" s="9">
        <f>IF(MD318=0,1000,MD318+0.75)</f>
        <v/>
      </c>
      <c r="MF318" s="10">
        <f>IF(MD318=0,0,MD318-0.75)</f>
        <v/>
      </c>
      <c r="MG318" s="4">
        <f>((LM318*(LU318+LX318))-((LP318*(LV318+LW318))))</f>
        <v/>
      </c>
      <c r="MH318" s="9">
        <f>MG318*1.2</f>
        <v/>
      </c>
      <c r="MI318" s="10">
        <f>MG318*0.8</f>
        <v/>
      </c>
      <c r="MJ318">
        <f>IFERROR(OT318,"")</f>
        <v/>
      </c>
      <c r="MK318">
        <f>IFERROR(OU318,"")</f>
        <v/>
      </c>
      <c r="ML318">
        <f>IFERROR(OV318,"")</f>
        <v/>
      </c>
      <c r="MM318">
        <f>IFERROR(OW318,"")</f>
        <v/>
      </c>
      <c r="MN318">
        <f>IFERROR(OX318,"")</f>
        <v/>
      </c>
      <c r="MO318">
        <f>IFERROR(OY318,"")</f>
        <v/>
      </c>
      <c r="MP318" s="1">
        <f>COUNTIFS(#REF!,LT318,#REF!,1,#REF!,"&gt;="&amp;MC318,#REF!,"&lt;="&amp;MB318,#REF!,"&lt;="&amp;ME318,#REF!,"&gt;="&amp;MF318,#REF!,"="&amp;KV318,#REF!,"="&amp;KX318)</f>
        <v/>
      </c>
      <c r="MQ318" s="1">
        <f>COUNTIFS(#REF!,LT318,#REF!,0,#REF!,"&gt;="&amp;MC318,#REF!,"&lt;="&amp;MB318,#REF!,"&lt;="&amp;ME318,#REF!,"&gt;="&amp;MF318,#REF!,"="&amp;KV318,#REF!,"="&amp;KX318)</f>
        <v/>
      </c>
      <c r="MR318" s="1">
        <f>COUNTIFS(#REF!,LT318,#REF!,1,#REF!,"&gt;="&amp;MC318,#REF!,"&lt;="&amp;MB318,#REF!,"&lt;="&amp;ME318,#REF!,"&gt;="&amp;MF318,#REF!,"="&amp;KW318,#REF!,"="&amp;KY318)</f>
        <v/>
      </c>
      <c r="MS318" s="1">
        <f>COUNTIFS(#REF!,LT318,#REF!,0,#REF!,"&gt;="&amp;MC318,#REF!,"&lt;="&amp;MB318,#REF!,"&lt;="&amp;ME318,#REF!,"&gt;="&amp;MF318,#REF!,"="&amp;KW318,#REF!,"="&amp;KY318)</f>
        <v/>
      </c>
      <c r="MT318" s="1">
        <f>COUNTIFS(#REF!,LT318,#REF!,1,#REF!,"&gt;="&amp;MI318,#REF!,"&lt;="&amp;MH318,#REF!,"&lt;="&amp;ME318,#REF!,"&gt;="&amp;MF318)</f>
        <v/>
      </c>
      <c r="MU318" s="1">
        <f>COUNTIFS(#REF!,LT318,#REF!,0,#REF!,"&gt;="&amp;MI318,#REF!,"&lt;="&amp;MH318,#REF!,"&lt;="&amp;ME318,#REF!,"&gt;="&amp;MF318)</f>
        <v/>
      </c>
      <c r="MV318" s="1">
        <f>COUNTIFS(#REF!,LT318,#REF!,1,#REF!,"&gt;="&amp;MI318,#REF!,"&lt;="&amp;MH318,#REF!,"="&amp;KZ318,#REF!,"="&amp;LA318,#REF!,"&lt;="&amp;ME318,#REF!,"&gt;="&amp;MF318)</f>
        <v/>
      </c>
      <c r="MW318" s="1">
        <f>COUNTIFS(#REF!,LT318,#REF!,0,#REF!,"&gt;="&amp;MI318,#REF!,"&lt;="&amp;MH318,#REF!,"="&amp;KZ318,#REF!,"="&amp;LA318,#REF!,"&lt;="&amp;ME318,#REF!,"&gt;="&amp;MF318)</f>
        <v/>
      </c>
      <c r="MX318" s="1">
        <f>COUNTIFS(#REF!,LT318,#REF!,1,#REF!,"&gt;="&amp;MC318,#REF!,"&lt;="&amp;MB318,#REF!,"&lt;="&amp;ME318,#REF!,"&gt;="&amp;MF318)</f>
        <v/>
      </c>
      <c r="MY318" s="1">
        <f>COUNTIFS(#REF!,LT318,#REF!,0,#REF!,"&gt;="&amp;MC318,#REF!,"&lt;="&amp;MB318,#REF!,"&lt;="&amp;ME318,#REF!,"&gt;="&amp;MF318)</f>
        <v/>
      </c>
      <c r="MZ318" s="1">
        <f>COUNTIFS(#REF!,LT318,#REF!,1,#REF!,"&lt;="&amp;ME318,#REF!,"&gt;="&amp;MF318,#REF!,"="&amp;KV318,#REF!,"="&amp;KX318)</f>
        <v/>
      </c>
      <c r="NA318" s="1">
        <f>COUNTIFS(#REF!,LT318,#REF!,0,#REF!,"&lt;="&amp;ME318,#REF!,"&gt;="&amp;MF318,#REF!,"="&amp;KV318,#REF!,"="&amp;KX318)</f>
        <v/>
      </c>
      <c r="NB318" s="1">
        <f>COUNTIFS(#REF!,LT318,#REF!,1,#REF!,"&lt;="&amp;ME318,#REF!,"&gt;="&amp;MF318,#REF!,"="&amp;KW318,#REF!,"="&amp;KY318)</f>
        <v/>
      </c>
      <c r="NC318" s="1">
        <f>COUNTIFS(#REF!,LT318,#REF!,0,#REF!,"&lt;="&amp;ME318,#REF!,"&gt;="&amp;MF318,#REF!,"="&amp;KW318,#REF!,"="&amp;KY318)</f>
        <v/>
      </c>
      <c r="ND318" s="1">
        <f>COUNTIFS(#REF!,LT318,#REF!,1,#REF!,"&gt;="&amp;MC318,#REF!,"&lt;="&amp;MB318,#REF!,"&lt;="&amp;ME318,#REF!,"&gt;="&amp;MF318,#REF!,"="&amp;KV318,#REF!,"="&amp;KX318)</f>
        <v/>
      </c>
      <c r="NE318" s="1">
        <f>COUNTIFS(#REF!,LT318,#REF!,0,#REF!,"&gt;="&amp;MC318,#REF!,"&lt;="&amp;MB318,#REF!,"&lt;="&amp;ME318,#REF!,"&gt;="&amp;MF318,#REF!,"="&amp;KV318,#REF!,"="&amp;KX318)</f>
        <v/>
      </c>
      <c r="NF318" s="1">
        <f>COUNTIFS(#REF!,LT318,#REF!,1,#REF!,"&gt;="&amp;MC318,#REF!,"&lt;="&amp;MB318,#REF!,"&lt;="&amp;ME318,#REF!,"&gt;="&amp;MF318,#REF!,"="&amp;KW318,#REF!,"="&amp;KY318)</f>
        <v/>
      </c>
      <c r="NG318" s="1">
        <f>COUNTIFS(#REF!,LT318,#REF!,0,#REF!,"&gt;="&amp;MC318,#REF!,"&lt;="&amp;MB318,#REF!,"&lt;="&amp;ME318,#REF!,"&gt;="&amp;MF318,#REF!,"="&amp;KW318,#REF!,"="&amp;KY318)</f>
        <v/>
      </c>
      <c r="NH318" s="1">
        <f>COUNTIFS(#REF!,LT318,#REF!,1,#REF!,"&gt;="&amp;MC318,#REF!,"&lt;="&amp;MB318,#REF!,"&lt;="&amp;ME318,#REF!,"&gt;="&amp;MF318,#REF!,"="&amp;KZ318,#REF!,"="&amp;LA318)</f>
        <v/>
      </c>
      <c r="NI318" s="1">
        <f>COUNTIFS(#REF!,LT318,#REF!,0,#REF!,"&gt;="&amp;MC318,#REF!,"&lt;="&amp;MB318,#REF!,"&lt;="&amp;ME318,#REF!,"&gt;="&amp;MF318,#REF!,"="&amp;KZ318,#REF!,"="&amp;LA318)</f>
        <v/>
      </c>
      <c r="NJ318" s="1">
        <f>COUNTIFS(#REF!,LT318,#REF!,1,#REF!,"&gt;="&amp;MI318,#REF!,"&lt;="&amp;MH318,#REF!,"&lt;="&amp;ME318,#REF!,"&gt;="&amp;MF318)</f>
        <v/>
      </c>
      <c r="NK318" s="1">
        <f>COUNTIFS(#REF!,LT318,#REF!,0,#REF!,"&gt;="&amp;MI318,#REF!,"&lt;="&amp;MH318,#REF!,"&lt;="&amp;ME318,#REF!,"&gt;="&amp;MF318)</f>
        <v/>
      </c>
      <c r="NL318" s="1">
        <f>COUNTIFS(#REF!,LT318,#REF!,1,#REF!,"&gt;="&amp;MI318,#REF!,"&lt;="&amp;MH318,#REF!,"="&amp;KZ318,#REF!,"="&amp;LA318,#REF!,"&lt;="&amp;ME318,#REF!,"&gt;="&amp;MF318)</f>
        <v/>
      </c>
      <c r="NM318" s="1">
        <f>COUNTIFS(#REF!,LT318,#REF!,0,#REF!,"&gt;="&amp;MI318,#REF!,"&lt;="&amp;MH318,#REF!,"="&amp;KZ318,#REF!,"="&amp;LA318,#REF!,"&lt;="&amp;ME318,#REF!,"&gt;="&amp;MF318)</f>
        <v/>
      </c>
      <c r="NN318" s="1">
        <f>COUNTIFS(#REF!,LT318,#REF!,1,#REF!,"&gt;="&amp;MC318,#REF!,"&lt;="&amp;MB318,#REF!,"&lt;="&amp;ME318,#REF!,"&gt;="&amp;MF318)</f>
        <v/>
      </c>
      <c r="NO318" s="1">
        <f>COUNTIFS(#REF!,LT318,#REF!,0,#REF!,"&gt;="&amp;MC318,#REF!,"&lt;="&amp;MB318,#REF!,"&lt;="&amp;ME318,#REF!,"&gt;="&amp;MF318)</f>
        <v/>
      </c>
      <c r="NP318" s="1">
        <f>COUNTIFS(#REF!,LT318,#REF!,1,#REF!,"&lt;="&amp;ME318,#REF!,"&gt;="&amp;MF318,#REF!,"="&amp;KV318,#REF!,"="&amp;KX318)</f>
        <v/>
      </c>
      <c r="NQ318" s="1">
        <f>COUNTIFS(#REF!,LT318,#REF!,0,#REF!,"&lt;="&amp;ME318,#REF!,"&gt;="&amp;MF318,#REF!,"="&amp;KV318,#REF!,"="&amp;KX318)</f>
        <v/>
      </c>
      <c r="NR318" s="1">
        <f>COUNTIFS(#REF!,LT318,#REF!,1,#REF!,"&lt;="&amp;ME318,#REF!,"&gt;="&amp;MF318,#REF!,"="&amp;KW318,#REF!,"="&amp;KY318)</f>
        <v/>
      </c>
      <c r="NS318" s="1">
        <f>COUNTIFS(#REF!,LT318,#REF!,0,#REF!,"&lt;="&amp;ME318,#REF!,"&gt;="&amp;MF318,#REF!,"="&amp;KW318,#REF!,"="&amp;KY318)</f>
        <v/>
      </c>
      <c r="NT318" s="1">
        <f>MP318+MR318+MT318+MV318+MX318+MZ318+NB318</f>
        <v/>
      </c>
      <c r="NU318" s="1">
        <f>MQ318+MS318+MU318+MW318+MY318+NA318+NC318</f>
        <v/>
      </c>
      <c r="NV318" s="1">
        <f>NT318+NU318</f>
        <v/>
      </c>
      <c r="NW318" s="33">
        <f>NT318/(NT318+NU318)</f>
        <v/>
      </c>
      <c r="NX318" s="3">
        <f>1/NW318</f>
        <v/>
      </c>
      <c r="NY318" s="1">
        <f>LH318</f>
        <v/>
      </c>
      <c r="NZ318" s="79">
        <f>(NW318*((NY318-1)*0.98))-((1-NW318)*1)</f>
        <v/>
      </c>
      <c r="OA318" s="34">
        <f>IF(LR318&lt;0.9,0,IF(AND(LR318&gt;1.1),0,1))</f>
        <v/>
      </c>
      <c r="OB318" s="34">
        <f>IF(LS318&lt;0.9,0,IF(AND(LS318&gt;1.1),0,1))</f>
        <v/>
      </c>
      <c r="OC318" s="32">
        <f>IF(NV318&gt;99,1,0)</f>
        <v/>
      </c>
      <c r="OD318" s="32">
        <f>IF(NZ318&gt;0.0799,1,0)</f>
        <v/>
      </c>
      <c r="OE318" s="32">
        <f>IF(NZ318&gt;OM318,1,0)</f>
        <v/>
      </c>
      <c r="OF318" s="32">
        <f>OC318+OD318+OE318+OA318+OB318</f>
        <v/>
      </c>
      <c r="OG318" s="1">
        <f>ND318+NF318+NH318+NJ318+NL318+NN318+NP318+NR318</f>
        <v/>
      </c>
      <c r="OH318" s="1">
        <f>NE318+NG318+NI318+NK318+NM318+NO318+NQ318+NS318</f>
        <v/>
      </c>
      <c r="OI318" s="1">
        <f>OG318+OH318</f>
        <v/>
      </c>
      <c r="OJ318" s="33">
        <f>OG318/(OG318+OH318)</f>
        <v/>
      </c>
      <c r="OK318" s="3">
        <f>1/OJ318</f>
        <v/>
      </c>
      <c r="OL318" s="1">
        <f>LI318</f>
        <v/>
      </c>
      <c r="OM318" s="79">
        <f>(OJ318*((OL318-1)*0.98))-((1-OJ318)*1)</f>
        <v/>
      </c>
      <c r="ON318" s="34">
        <f>IF(LR318&lt;0.9,0,IF(AND(LR318&gt;1.1),0,1))</f>
        <v/>
      </c>
      <c r="OO318" s="34">
        <f>IF(LS318&lt;0.9,0,IF(AND(LS318&gt;1.1),0,1))</f>
        <v/>
      </c>
      <c r="OP318" s="32">
        <f>IF(OI318&gt;99,1,0)</f>
        <v/>
      </c>
      <c r="OQ318" s="32">
        <f>IF(OM318&gt;0.0799,1,0)</f>
        <v/>
      </c>
      <c r="OR318" s="32">
        <f>IF(OM318&gt;OZ318,1,0)</f>
        <v/>
      </c>
      <c r="OS318" s="32">
        <f>OP318+OQ318+OR318+ON318+OO318</f>
        <v/>
      </c>
      <c r="OT318">
        <f>IF(OF318=5,"BackHome0-0",IF(AND(OS318=5),"BackAway0-0",""))</f>
        <v/>
      </c>
      <c r="OU318">
        <f>IF(OF318=5,KN318,IF(AND(OS318=5),KO318,""))</f>
        <v/>
      </c>
      <c r="OV318">
        <f>IF(OF318=5,"Match Odds",IF(AND(OS318=5),"Match Odds",""))</f>
        <v/>
      </c>
      <c r="OW318">
        <f>IF(OF318=5,KP318,IF(AND(OS318=5),KP318,""))</f>
        <v/>
      </c>
      <c r="OX318">
        <f>IF(OF318=5,"MATCH_ODDS",IF(AND(OS318=5),"MATCH_ODDS",""))</f>
        <v/>
      </c>
      <c r="OY318">
        <f>IF(OF318=5,"BACK",IF(AND(OS318=5),"BACK",""))</f>
        <v/>
      </c>
    </row>
    <row r="319" ht="16.5" customHeight="1" thickBot="1" thickTop="1">
      <c r="A319" s="2" t="n"/>
      <c r="KN319" s="1">
        <f>IF(INDEX(#REF!,MATCH('HT 0-0'!D319,#REF!,0))=INDEX(#REF!,MATCH('HT 0-0'!D319,#REF!,0)),INDEX(#REF!,MATCH('HT 0-0'!D319,#REF!,0)),"ERROR")</f>
        <v/>
      </c>
      <c r="KO319" s="1">
        <f>IF(INDEX(#REF!,MATCH('HT 0-0'!E319,#REF!,0))=INDEX(#REF!,MATCH('HT 0-0'!E319,#REF!,0)),INDEX(#REF!,MATCH('HT 0-0'!E319,#REF!,0)),"ERROR")</f>
        <v/>
      </c>
      <c r="KP319" s="1">
        <f>KN319&amp;" v "&amp;KO319</f>
        <v/>
      </c>
      <c r="KQ319">
        <f>B319&amp;"_"&amp;C319</f>
        <v/>
      </c>
      <c r="KR319" s="1">
        <f>IF((HW319/KK319)&lt;0.335,"G",IF((HW319/KK319)&gt;0.67,"R","A"))</f>
        <v/>
      </c>
      <c r="KS319" s="1">
        <f>IF((HX319/KK319)&lt;0.335,"G",IF((HX319/KK319)&gt;0.67,"R","A"))</f>
        <v/>
      </c>
      <c r="KT319" s="1">
        <f>IF((IH319/KK319)&lt;0.335,"G",IF((IH319/KK319)&gt;0.67,"R","A"))</f>
        <v/>
      </c>
      <c r="KU319" s="1">
        <f>IF((II319/KK319)&lt;0.335,"G",IF((II319/KK319)&gt;0.67,"R","A"))</f>
        <v/>
      </c>
      <c r="KV319" s="1">
        <f>IF((HZ319/KK319)&lt;0.335,"G",IF((HZ319/KK319)&gt;0.67,"R","A"))</f>
        <v/>
      </c>
      <c r="KW319" s="1">
        <f>IF((HY319/KK319)&lt;0.335,"G",IF((HY319/KK319)&gt;0.67,"R","A"))</f>
        <v/>
      </c>
      <c r="KX319" s="1">
        <f>IF((IK319/KK319)&lt;0.335,"G",IF((IK319/KK319)&gt;0.67,"R","A"))</f>
        <v/>
      </c>
      <c r="KY319" s="1">
        <f>IF((IJ319/KK319)&lt;0.335,"G",IF((IJ319/KK319)&gt;0.67,"R","A"))</f>
        <v/>
      </c>
      <c r="KZ319" s="1">
        <f>IF((HQ319/KK319)&lt;0.335,"G",IF((HQ319/KK319)&gt;0.67,"R","A"))</f>
        <v/>
      </c>
      <c r="LA319" s="1">
        <f>IF((IB319/KK319)&lt;0.335,"G",IF((IB319/KK319)&gt;0.67,"R","A"))</f>
        <v/>
      </c>
      <c r="LB319">
        <f>IF(LQ319="0-0",INDEX(Scrape!#REF!,MATCH('HT 0-0'!KP319,Scrape!$B:$B,0)),"")</f>
        <v/>
      </c>
      <c r="LC319">
        <f>IF(LQ319="0-0",INDEX(Scrape!$A:$A,MATCH('HT 0-0'!KP319,Scrape!$B:$B,0)),"")</f>
        <v/>
      </c>
      <c r="LD319">
        <f>IF(LQ319="0-0",INDEX(Scrape!$B:$B,MATCH('HT 0-0'!KP319,Scrape!$B:$B,0)),"")</f>
        <v/>
      </c>
      <c r="LE319">
        <f>IF(LQ319="0-0",INDEX(Scrape!$C:$C,MATCH('HT 0-0'!KP319,Scrape!$B:$B,0)),"")</f>
        <v/>
      </c>
      <c r="LF319">
        <f>IF(LQ319="0-0",INDEX(Scrape!$D:$D,MATCH('HT 0-0'!KP319,Scrape!$B:$B,0)),"")</f>
        <v/>
      </c>
      <c r="LG319">
        <f>IF(LQ319="0-0",INDEX(Scrape!$E:$E,MATCH('HT 0-0'!KP319,Scrape!$B:$B,0)),"")</f>
        <v/>
      </c>
      <c r="LH319">
        <f>IF(LQ319="0-0",INDEX(Scrape!$F:$F,MATCH('HT 0-0'!KP319,Scrape!$B:$B,0)),"")</f>
        <v/>
      </c>
      <c r="LI319">
        <f>IF(LQ319="0-0",INDEX(Scrape!$G:$G,MATCH('HT 0-0'!KP319,Scrape!$B:$B,0)),"")</f>
        <v/>
      </c>
      <c r="LJ319">
        <f>IF(LQ319="0-0",INDEX(Scrape!$H:$H,MATCH('HT 0-0'!KP319,Scrape!$B:$B,0)),"")</f>
        <v/>
      </c>
      <c r="LK319">
        <f>IF(LQ319="0-0",INDEX(Scrape!$I:$I,MATCH('HT 0-0'!KP319,Scrape!$B:$B,0)),"")</f>
        <v/>
      </c>
      <c r="LL319">
        <f>IF(LQ319="0-0",INDEX(Scrape!$J:$J,MATCH('HT 0-0'!KP319,Scrape!$B:$B,0)),"")</f>
        <v/>
      </c>
      <c r="LM319">
        <f>IF(LQ319="0-0",INDEX(Scrape!$K:$K,MATCH('HT 0-0'!KP319,Scrape!$B:$B,0)),"")</f>
        <v/>
      </c>
      <c r="LN319">
        <f>IF(LQ319="0-0",INDEX(Scrape!$L:$L,MATCH('HT 0-0'!KP319,Scrape!$B:$B,0)),"")</f>
        <v/>
      </c>
      <c r="LO319">
        <f>IF(LQ319="0-0",INDEX(Scrape!$M:$M,MATCH('HT 0-0'!KP319,Scrape!$B:$B,0)),"")</f>
        <v/>
      </c>
      <c r="LP319">
        <f>IF(LQ319="0-0",INDEX(Scrape!$N:$N,MATCH('HT 0-0'!KP319,Scrape!$B:$B,0)),"")</f>
        <v/>
      </c>
      <c r="LQ319">
        <f>INDEX(Scrape!$O:$O,MATCH('HT 0-0'!KP319,Scrape!$B:$B,0))</f>
        <v/>
      </c>
      <c r="LR319">
        <f>(1/LJ319)+(1/LI319)+(1/LH319)</f>
        <v/>
      </c>
      <c r="LS319">
        <f>(1/LG319)+(1/LF319)+(1/LE319)</f>
        <v/>
      </c>
      <c r="LT319" s="8">
        <f>IF(INDEX(#REF!,MATCH(KQ319,#REF!,0))=INDEX(#REF!,MATCH(KQ319,#REF!,0)),INDEX(#REF!,MATCH(KQ319,#REF!,0)),"ERROR")</f>
        <v/>
      </c>
      <c r="LU319" s="4">
        <f>IF(KR319="G",2,IF(KR319="R",0.5,IF(KR319="A",1)))</f>
        <v/>
      </c>
      <c r="LV319" s="4">
        <f>IF(KS319="G",0.5,IF(KS319="R",2,IF(KS319="A",1)))</f>
        <v/>
      </c>
      <c r="LW319" s="4">
        <f>IF(KT319="G",2,IF(KT319="R",0.5,IF(KT319="A",1)))</f>
        <v/>
      </c>
      <c r="LX319" s="4">
        <f>IF(KU319="G",0.5,IF(KU319="R",2,IF(KU319="A",1)))</f>
        <v/>
      </c>
      <c r="LY319" s="7">
        <f>(LK319*(LU319+LX319)+(LL319*(LU319+LX319)))</f>
        <v/>
      </c>
      <c r="LZ319" s="7">
        <f>(LN319*(LV319+LW319)+(LO319*(LV319+LW319)))</f>
        <v/>
      </c>
      <c r="MA319" s="11">
        <f>LY319-LZ319</f>
        <v/>
      </c>
      <c r="MB319" s="5">
        <f>MA319+2</f>
        <v/>
      </c>
      <c r="MC319" s="6">
        <f>MA319-2</f>
        <v/>
      </c>
      <c r="MD319" s="4">
        <f>LE319</f>
        <v/>
      </c>
      <c r="ME319" s="9">
        <f>IF(MD319=0,1000,MD319+0.75)</f>
        <v/>
      </c>
      <c r="MF319" s="10">
        <f>IF(MD319=0,0,MD319-0.75)</f>
        <v/>
      </c>
      <c r="MG319" s="4">
        <f>((LM319*(LU319+LX319))-((LP319*(LV319+LW319))))</f>
        <v/>
      </c>
      <c r="MH319" s="9">
        <f>MG319*1.2</f>
        <v/>
      </c>
      <c r="MI319" s="10">
        <f>MG319*0.8</f>
        <v/>
      </c>
      <c r="MJ319">
        <f>IFERROR(OT319,"")</f>
        <v/>
      </c>
      <c r="MK319">
        <f>IFERROR(OU319,"")</f>
        <v/>
      </c>
      <c r="ML319">
        <f>IFERROR(OV319,"")</f>
        <v/>
      </c>
      <c r="MM319">
        <f>IFERROR(OW319,"")</f>
        <v/>
      </c>
      <c r="MN319">
        <f>IFERROR(OX319,"")</f>
        <v/>
      </c>
      <c r="MO319">
        <f>IFERROR(OY319,"")</f>
        <v/>
      </c>
      <c r="MP319" s="1">
        <f>COUNTIFS(#REF!,LT319,#REF!,1,#REF!,"&gt;="&amp;MC319,#REF!,"&lt;="&amp;MB319,#REF!,"&lt;="&amp;ME319,#REF!,"&gt;="&amp;MF319,#REF!,"="&amp;KV319,#REF!,"="&amp;KX319)</f>
        <v/>
      </c>
      <c r="MQ319" s="1">
        <f>COUNTIFS(#REF!,LT319,#REF!,0,#REF!,"&gt;="&amp;MC319,#REF!,"&lt;="&amp;MB319,#REF!,"&lt;="&amp;ME319,#REF!,"&gt;="&amp;MF319,#REF!,"="&amp;KV319,#REF!,"="&amp;KX319)</f>
        <v/>
      </c>
      <c r="MR319" s="1">
        <f>COUNTIFS(#REF!,LT319,#REF!,1,#REF!,"&gt;="&amp;MC319,#REF!,"&lt;="&amp;MB319,#REF!,"&lt;="&amp;ME319,#REF!,"&gt;="&amp;MF319,#REF!,"="&amp;KW319,#REF!,"="&amp;KY319)</f>
        <v/>
      </c>
      <c r="MS319" s="1">
        <f>COUNTIFS(#REF!,LT319,#REF!,0,#REF!,"&gt;="&amp;MC319,#REF!,"&lt;="&amp;MB319,#REF!,"&lt;="&amp;ME319,#REF!,"&gt;="&amp;MF319,#REF!,"="&amp;KW319,#REF!,"="&amp;KY319)</f>
        <v/>
      </c>
      <c r="MT319" s="1">
        <f>COUNTIFS(#REF!,LT319,#REF!,1,#REF!,"&gt;="&amp;MI319,#REF!,"&lt;="&amp;MH319,#REF!,"&lt;="&amp;ME319,#REF!,"&gt;="&amp;MF319)</f>
        <v/>
      </c>
      <c r="MU319" s="1">
        <f>COUNTIFS(#REF!,LT319,#REF!,0,#REF!,"&gt;="&amp;MI319,#REF!,"&lt;="&amp;MH319,#REF!,"&lt;="&amp;ME319,#REF!,"&gt;="&amp;MF319)</f>
        <v/>
      </c>
      <c r="MV319" s="1">
        <f>COUNTIFS(#REF!,LT319,#REF!,1,#REF!,"&gt;="&amp;MI319,#REF!,"&lt;="&amp;MH319,#REF!,"="&amp;KZ319,#REF!,"="&amp;LA319,#REF!,"&lt;="&amp;ME319,#REF!,"&gt;="&amp;MF319)</f>
        <v/>
      </c>
      <c r="MW319" s="1">
        <f>COUNTIFS(#REF!,LT319,#REF!,0,#REF!,"&gt;="&amp;MI319,#REF!,"&lt;="&amp;MH319,#REF!,"="&amp;KZ319,#REF!,"="&amp;LA319,#REF!,"&lt;="&amp;ME319,#REF!,"&gt;="&amp;MF319)</f>
        <v/>
      </c>
      <c r="MX319" s="1">
        <f>COUNTIFS(#REF!,LT319,#REF!,1,#REF!,"&gt;="&amp;MC319,#REF!,"&lt;="&amp;MB319,#REF!,"&lt;="&amp;ME319,#REF!,"&gt;="&amp;MF319)</f>
        <v/>
      </c>
      <c r="MY319" s="1">
        <f>COUNTIFS(#REF!,LT319,#REF!,0,#REF!,"&gt;="&amp;MC319,#REF!,"&lt;="&amp;MB319,#REF!,"&lt;="&amp;ME319,#REF!,"&gt;="&amp;MF319)</f>
        <v/>
      </c>
      <c r="MZ319" s="1">
        <f>COUNTIFS(#REF!,LT319,#REF!,1,#REF!,"&lt;="&amp;ME319,#REF!,"&gt;="&amp;MF319,#REF!,"="&amp;KV319,#REF!,"="&amp;KX319)</f>
        <v/>
      </c>
      <c r="NA319" s="1">
        <f>COUNTIFS(#REF!,LT319,#REF!,0,#REF!,"&lt;="&amp;ME319,#REF!,"&gt;="&amp;MF319,#REF!,"="&amp;KV319,#REF!,"="&amp;KX319)</f>
        <v/>
      </c>
      <c r="NB319" s="1">
        <f>COUNTIFS(#REF!,LT319,#REF!,1,#REF!,"&lt;="&amp;ME319,#REF!,"&gt;="&amp;MF319,#REF!,"="&amp;KW319,#REF!,"="&amp;KY319)</f>
        <v/>
      </c>
      <c r="NC319" s="1">
        <f>COUNTIFS(#REF!,LT319,#REF!,0,#REF!,"&lt;="&amp;ME319,#REF!,"&gt;="&amp;MF319,#REF!,"="&amp;KW319,#REF!,"="&amp;KY319)</f>
        <v/>
      </c>
      <c r="ND319" s="1">
        <f>COUNTIFS(#REF!,LT319,#REF!,1,#REF!,"&gt;="&amp;MC319,#REF!,"&lt;="&amp;MB319,#REF!,"&lt;="&amp;ME319,#REF!,"&gt;="&amp;MF319,#REF!,"="&amp;KV319,#REF!,"="&amp;KX319)</f>
        <v/>
      </c>
      <c r="NE319" s="1">
        <f>COUNTIFS(#REF!,LT319,#REF!,0,#REF!,"&gt;="&amp;MC319,#REF!,"&lt;="&amp;MB319,#REF!,"&lt;="&amp;ME319,#REF!,"&gt;="&amp;MF319,#REF!,"="&amp;KV319,#REF!,"="&amp;KX319)</f>
        <v/>
      </c>
      <c r="NF319" s="1">
        <f>COUNTIFS(#REF!,LT319,#REF!,1,#REF!,"&gt;="&amp;MC319,#REF!,"&lt;="&amp;MB319,#REF!,"&lt;="&amp;ME319,#REF!,"&gt;="&amp;MF319,#REF!,"="&amp;KW319,#REF!,"="&amp;KY319)</f>
        <v/>
      </c>
      <c r="NG319" s="1">
        <f>COUNTIFS(#REF!,LT319,#REF!,0,#REF!,"&gt;="&amp;MC319,#REF!,"&lt;="&amp;MB319,#REF!,"&lt;="&amp;ME319,#REF!,"&gt;="&amp;MF319,#REF!,"="&amp;KW319,#REF!,"="&amp;KY319)</f>
        <v/>
      </c>
      <c r="NH319" s="1">
        <f>COUNTIFS(#REF!,LT319,#REF!,1,#REF!,"&gt;="&amp;MC319,#REF!,"&lt;="&amp;MB319,#REF!,"&lt;="&amp;ME319,#REF!,"&gt;="&amp;MF319,#REF!,"="&amp;KZ319,#REF!,"="&amp;LA319)</f>
        <v/>
      </c>
      <c r="NI319" s="1">
        <f>COUNTIFS(#REF!,LT319,#REF!,0,#REF!,"&gt;="&amp;MC319,#REF!,"&lt;="&amp;MB319,#REF!,"&lt;="&amp;ME319,#REF!,"&gt;="&amp;MF319,#REF!,"="&amp;KZ319,#REF!,"="&amp;LA319)</f>
        <v/>
      </c>
      <c r="NJ319" s="1">
        <f>COUNTIFS(#REF!,LT319,#REF!,1,#REF!,"&gt;="&amp;MI319,#REF!,"&lt;="&amp;MH319,#REF!,"&lt;="&amp;ME319,#REF!,"&gt;="&amp;MF319)</f>
        <v/>
      </c>
      <c r="NK319" s="1">
        <f>COUNTIFS(#REF!,LT319,#REF!,0,#REF!,"&gt;="&amp;MI319,#REF!,"&lt;="&amp;MH319,#REF!,"&lt;="&amp;ME319,#REF!,"&gt;="&amp;MF319)</f>
        <v/>
      </c>
      <c r="NL319" s="1">
        <f>COUNTIFS(#REF!,LT319,#REF!,1,#REF!,"&gt;="&amp;MI319,#REF!,"&lt;="&amp;MH319,#REF!,"="&amp;KZ319,#REF!,"="&amp;LA319,#REF!,"&lt;="&amp;ME319,#REF!,"&gt;="&amp;MF319)</f>
        <v/>
      </c>
      <c r="NM319" s="1">
        <f>COUNTIFS(#REF!,LT319,#REF!,0,#REF!,"&gt;="&amp;MI319,#REF!,"&lt;="&amp;MH319,#REF!,"="&amp;KZ319,#REF!,"="&amp;LA319,#REF!,"&lt;="&amp;ME319,#REF!,"&gt;="&amp;MF319)</f>
        <v/>
      </c>
      <c r="NN319" s="1">
        <f>COUNTIFS(#REF!,LT319,#REF!,1,#REF!,"&gt;="&amp;MC319,#REF!,"&lt;="&amp;MB319,#REF!,"&lt;="&amp;ME319,#REF!,"&gt;="&amp;MF319)</f>
        <v/>
      </c>
      <c r="NO319" s="1">
        <f>COUNTIFS(#REF!,LT319,#REF!,0,#REF!,"&gt;="&amp;MC319,#REF!,"&lt;="&amp;MB319,#REF!,"&lt;="&amp;ME319,#REF!,"&gt;="&amp;MF319)</f>
        <v/>
      </c>
      <c r="NP319" s="1">
        <f>COUNTIFS(#REF!,LT319,#REF!,1,#REF!,"&lt;="&amp;ME319,#REF!,"&gt;="&amp;MF319,#REF!,"="&amp;KV319,#REF!,"="&amp;KX319)</f>
        <v/>
      </c>
      <c r="NQ319" s="1">
        <f>COUNTIFS(#REF!,LT319,#REF!,0,#REF!,"&lt;="&amp;ME319,#REF!,"&gt;="&amp;MF319,#REF!,"="&amp;KV319,#REF!,"="&amp;KX319)</f>
        <v/>
      </c>
      <c r="NR319" s="1">
        <f>COUNTIFS(#REF!,LT319,#REF!,1,#REF!,"&lt;="&amp;ME319,#REF!,"&gt;="&amp;MF319,#REF!,"="&amp;KW319,#REF!,"="&amp;KY319)</f>
        <v/>
      </c>
      <c r="NS319" s="1">
        <f>COUNTIFS(#REF!,LT319,#REF!,0,#REF!,"&lt;="&amp;ME319,#REF!,"&gt;="&amp;MF319,#REF!,"="&amp;KW319,#REF!,"="&amp;KY319)</f>
        <v/>
      </c>
      <c r="NT319" s="1">
        <f>MP319+MR319+MT319+MV319+MX319+MZ319+NB319</f>
        <v/>
      </c>
      <c r="NU319" s="1">
        <f>MQ319+MS319+MU319+MW319+MY319+NA319+NC319</f>
        <v/>
      </c>
      <c r="NV319" s="1">
        <f>NT319+NU319</f>
        <v/>
      </c>
      <c r="NW319" s="33">
        <f>NT319/(NT319+NU319)</f>
        <v/>
      </c>
      <c r="NX319" s="3">
        <f>1/NW319</f>
        <v/>
      </c>
      <c r="NY319" s="1">
        <f>LH319</f>
        <v/>
      </c>
      <c r="NZ319" s="79">
        <f>(NW319*((NY319-1)*0.98))-((1-NW319)*1)</f>
        <v/>
      </c>
      <c r="OA319" s="34">
        <f>IF(LR319&lt;0.9,0,IF(AND(LR319&gt;1.1),0,1))</f>
        <v/>
      </c>
      <c r="OB319" s="34">
        <f>IF(LS319&lt;0.9,0,IF(AND(LS319&gt;1.1),0,1))</f>
        <v/>
      </c>
      <c r="OC319" s="32">
        <f>IF(NV319&gt;99,1,0)</f>
        <v/>
      </c>
      <c r="OD319" s="32">
        <f>IF(NZ319&gt;0.0799,1,0)</f>
        <v/>
      </c>
      <c r="OE319" s="32">
        <f>IF(NZ319&gt;OM319,1,0)</f>
        <v/>
      </c>
      <c r="OF319" s="32">
        <f>OC319+OD319+OE319+OA319+OB319</f>
        <v/>
      </c>
      <c r="OG319" s="1">
        <f>ND319+NF319+NH319+NJ319+NL319+NN319+NP319+NR319</f>
        <v/>
      </c>
      <c r="OH319" s="1">
        <f>NE319+NG319+NI319+NK319+NM319+NO319+NQ319+NS319</f>
        <v/>
      </c>
      <c r="OI319" s="1">
        <f>OG319+OH319</f>
        <v/>
      </c>
      <c r="OJ319" s="33">
        <f>OG319/(OG319+OH319)</f>
        <v/>
      </c>
      <c r="OK319" s="3">
        <f>1/OJ319</f>
        <v/>
      </c>
      <c r="OL319" s="1">
        <f>LI319</f>
        <v/>
      </c>
      <c r="OM319" s="79">
        <f>(OJ319*((OL319-1)*0.98))-((1-OJ319)*1)</f>
        <v/>
      </c>
      <c r="ON319" s="34">
        <f>IF(LR319&lt;0.9,0,IF(AND(LR319&gt;1.1),0,1))</f>
        <v/>
      </c>
      <c r="OO319" s="34">
        <f>IF(LS319&lt;0.9,0,IF(AND(LS319&gt;1.1),0,1))</f>
        <v/>
      </c>
      <c r="OP319" s="32">
        <f>IF(OI319&gt;99,1,0)</f>
        <v/>
      </c>
      <c r="OQ319" s="32">
        <f>IF(OM319&gt;0.0799,1,0)</f>
        <v/>
      </c>
      <c r="OR319" s="32">
        <f>IF(OM319&gt;OZ319,1,0)</f>
        <v/>
      </c>
      <c r="OS319" s="32">
        <f>OP319+OQ319+OR319+ON319+OO319</f>
        <v/>
      </c>
      <c r="OT319">
        <f>IF(OF319=5,"BackHome0-0",IF(AND(OS319=5),"BackAway0-0",""))</f>
        <v/>
      </c>
      <c r="OU319">
        <f>IF(OF319=5,KN319,IF(AND(OS319=5),KO319,""))</f>
        <v/>
      </c>
      <c r="OV319">
        <f>IF(OF319=5,"Match Odds",IF(AND(OS319=5),"Match Odds",""))</f>
        <v/>
      </c>
      <c r="OW319">
        <f>IF(OF319=5,KP319,IF(AND(OS319=5),KP319,""))</f>
        <v/>
      </c>
      <c r="OX319">
        <f>IF(OF319=5,"MATCH_ODDS",IF(AND(OS319=5),"MATCH_ODDS",""))</f>
        <v/>
      </c>
      <c r="OY319">
        <f>IF(OF319=5,"BACK",IF(AND(OS319=5),"BACK",""))</f>
        <v/>
      </c>
    </row>
    <row r="320" ht="16.5" customHeight="1" thickBot="1" thickTop="1">
      <c r="A320" s="2" t="n"/>
      <c r="KN320" s="1">
        <f>IF(INDEX(#REF!,MATCH('HT 0-0'!D320,#REF!,0))=INDEX(#REF!,MATCH('HT 0-0'!D320,#REF!,0)),INDEX(#REF!,MATCH('HT 0-0'!D320,#REF!,0)),"ERROR")</f>
        <v/>
      </c>
      <c r="KO320" s="1">
        <f>IF(INDEX(#REF!,MATCH('HT 0-0'!E320,#REF!,0))=INDEX(#REF!,MATCH('HT 0-0'!E320,#REF!,0)),INDEX(#REF!,MATCH('HT 0-0'!E320,#REF!,0)),"ERROR")</f>
        <v/>
      </c>
      <c r="KP320" s="1">
        <f>KN320&amp;" v "&amp;KO320</f>
        <v/>
      </c>
      <c r="KQ320">
        <f>B320&amp;"_"&amp;C320</f>
        <v/>
      </c>
      <c r="KR320" s="1">
        <f>IF((HW320/KK320)&lt;0.335,"G",IF((HW320/KK320)&gt;0.67,"R","A"))</f>
        <v/>
      </c>
      <c r="KS320" s="1">
        <f>IF((HX320/KK320)&lt;0.335,"G",IF((HX320/KK320)&gt;0.67,"R","A"))</f>
        <v/>
      </c>
      <c r="KT320" s="1">
        <f>IF((IH320/KK320)&lt;0.335,"G",IF((IH320/KK320)&gt;0.67,"R","A"))</f>
        <v/>
      </c>
      <c r="KU320" s="1">
        <f>IF((II320/KK320)&lt;0.335,"G",IF((II320/KK320)&gt;0.67,"R","A"))</f>
        <v/>
      </c>
      <c r="KV320" s="1">
        <f>IF((HZ320/KK320)&lt;0.335,"G",IF((HZ320/KK320)&gt;0.67,"R","A"))</f>
        <v/>
      </c>
      <c r="KW320" s="1">
        <f>IF((HY320/KK320)&lt;0.335,"G",IF((HY320/KK320)&gt;0.67,"R","A"))</f>
        <v/>
      </c>
      <c r="KX320" s="1">
        <f>IF((IK320/KK320)&lt;0.335,"G",IF((IK320/KK320)&gt;0.67,"R","A"))</f>
        <v/>
      </c>
      <c r="KY320" s="1">
        <f>IF((IJ320/KK320)&lt;0.335,"G",IF((IJ320/KK320)&gt;0.67,"R","A"))</f>
        <v/>
      </c>
      <c r="KZ320" s="1">
        <f>IF((HQ320/KK320)&lt;0.335,"G",IF((HQ320/KK320)&gt;0.67,"R","A"))</f>
        <v/>
      </c>
      <c r="LA320" s="1">
        <f>IF((IB320/KK320)&lt;0.335,"G",IF((IB320/KK320)&gt;0.67,"R","A"))</f>
        <v/>
      </c>
      <c r="LB320">
        <f>IF(LQ320="0-0",INDEX(Scrape!#REF!,MATCH('HT 0-0'!KP320,Scrape!$B:$B,0)),"")</f>
        <v/>
      </c>
      <c r="LC320">
        <f>IF(LQ320="0-0",INDEX(Scrape!$A:$A,MATCH('HT 0-0'!KP320,Scrape!$B:$B,0)),"")</f>
        <v/>
      </c>
      <c r="LD320">
        <f>IF(LQ320="0-0",INDEX(Scrape!$B:$B,MATCH('HT 0-0'!KP320,Scrape!$B:$B,0)),"")</f>
        <v/>
      </c>
      <c r="LE320">
        <f>IF(LQ320="0-0",INDEX(Scrape!$C:$C,MATCH('HT 0-0'!KP320,Scrape!$B:$B,0)),"")</f>
        <v/>
      </c>
      <c r="LF320">
        <f>IF(LQ320="0-0",INDEX(Scrape!$D:$D,MATCH('HT 0-0'!KP320,Scrape!$B:$B,0)),"")</f>
        <v/>
      </c>
      <c r="LG320">
        <f>IF(LQ320="0-0",INDEX(Scrape!$E:$E,MATCH('HT 0-0'!KP320,Scrape!$B:$B,0)),"")</f>
        <v/>
      </c>
      <c r="LH320">
        <f>IF(LQ320="0-0",INDEX(Scrape!$F:$F,MATCH('HT 0-0'!KP320,Scrape!$B:$B,0)),"")</f>
        <v/>
      </c>
      <c r="LI320">
        <f>IF(LQ320="0-0",INDEX(Scrape!$G:$G,MATCH('HT 0-0'!KP320,Scrape!$B:$B,0)),"")</f>
        <v/>
      </c>
      <c r="LJ320">
        <f>IF(LQ320="0-0",INDEX(Scrape!$H:$H,MATCH('HT 0-0'!KP320,Scrape!$B:$B,0)),"")</f>
        <v/>
      </c>
      <c r="LK320">
        <f>IF(LQ320="0-0",INDEX(Scrape!$I:$I,MATCH('HT 0-0'!KP320,Scrape!$B:$B,0)),"")</f>
        <v/>
      </c>
      <c r="LL320">
        <f>IF(LQ320="0-0",INDEX(Scrape!$J:$J,MATCH('HT 0-0'!KP320,Scrape!$B:$B,0)),"")</f>
        <v/>
      </c>
      <c r="LM320">
        <f>IF(LQ320="0-0",INDEX(Scrape!$K:$K,MATCH('HT 0-0'!KP320,Scrape!$B:$B,0)),"")</f>
        <v/>
      </c>
      <c r="LN320">
        <f>IF(LQ320="0-0",INDEX(Scrape!$L:$L,MATCH('HT 0-0'!KP320,Scrape!$B:$B,0)),"")</f>
        <v/>
      </c>
      <c r="LO320">
        <f>IF(LQ320="0-0",INDEX(Scrape!$M:$M,MATCH('HT 0-0'!KP320,Scrape!$B:$B,0)),"")</f>
        <v/>
      </c>
      <c r="LP320">
        <f>IF(LQ320="0-0",INDEX(Scrape!$N:$N,MATCH('HT 0-0'!KP320,Scrape!$B:$B,0)),"")</f>
        <v/>
      </c>
      <c r="LQ320">
        <f>INDEX(Scrape!$O:$O,MATCH('HT 0-0'!KP320,Scrape!$B:$B,0))</f>
        <v/>
      </c>
      <c r="LR320">
        <f>(1/LJ320)+(1/LI320)+(1/LH320)</f>
        <v/>
      </c>
      <c r="LS320">
        <f>(1/LG320)+(1/LF320)+(1/LE320)</f>
        <v/>
      </c>
      <c r="LT320" s="8">
        <f>IF(INDEX(#REF!,MATCH(KQ320,#REF!,0))=INDEX(#REF!,MATCH(KQ320,#REF!,0)),INDEX(#REF!,MATCH(KQ320,#REF!,0)),"ERROR")</f>
        <v/>
      </c>
      <c r="LU320" s="4">
        <f>IF(KR320="G",2,IF(KR320="R",0.5,IF(KR320="A",1)))</f>
        <v/>
      </c>
      <c r="LV320" s="4">
        <f>IF(KS320="G",0.5,IF(KS320="R",2,IF(KS320="A",1)))</f>
        <v/>
      </c>
      <c r="LW320" s="4">
        <f>IF(KT320="G",2,IF(KT320="R",0.5,IF(KT320="A",1)))</f>
        <v/>
      </c>
      <c r="LX320" s="4">
        <f>IF(KU320="G",0.5,IF(KU320="R",2,IF(KU320="A",1)))</f>
        <v/>
      </c>
      <c r="LY320" s="7">
        <f>(LK320*(LU320+LX320)+(LL320*(LU320+LX320)))</f>
        <v/>
      </c>
      <c r="LZ320" s="7">
        <f>(LN320*(LV320+LW320)+(LO320*(LV320+LW320)))</f>
        <v/>
      </c>
      <c r="MA320" s="11">
        <f>LY320-LZ320</f>
        <v/>
      </c>
      <c r="MB320" s="5">
        <f>MA320+2</f>
        <v/>
      </c>
      <c r="MC320" s="6">
        <f>MA320-2</f>
        <v/>
      </c>
      <c r="MD320" s="4">
        <f>LE320</f>
        <v/>
      </c>
      <c r="ME320" s="9">
        <f>IF(MD320=0,1000,MD320+0.75)</f>
        <v/>
      </c>
      <c r="MF320" s="10">
        <f>IF(MD320=0,0,MD320-0.75)</f>
        <v/>
      </c>
      <c r="MG320" s="4">
        <f>((LM320*(LU320+LX320))-((LP320*(LV320+LW320))))</f>
        <v/>
      </c>
      <c r="MH320" s="9">
        <f>MG320*1.2</f>
        <v/>
      </c>
      <c r="MI320" s="10">
        <f>MG320*0.8</f>
        <v/>
      </c>
      <c r="MJ320">
        <f>IFERROR(OT320,"")</f>
        <v/>
      </c>
      <c r="MK320">
        <f>IFERROR(OU320,"")</f>
        <v/>
      </c>
      <c r="ML320">
        <f>IFERROR(OV320,"")</f>
        <v/>
      </c>
      <c r="MM320">
        <f>IFERROR(OW320,"")</f>
        <v/>
      </c>
      <c r="MN320">
        <f>IFERROR(OX320,"")</f>
        <v/>
      </c>
      <c r="MO320">
        <f>IFERROR(OY320,"")</f>
        <v/>
      </c>
      <c r="MP320" s="1">
        <f>COUNTIFS(#REF!,LT320,#REF!,1,#REF!,"&gt;="&amp;MC320,#REF!,"&lt;="&amp;MB320,#REF!,"&lt;="&amp;ME320,#REF!,"&gt;="&amp;MF320,#REF!,"="&amp;KV320,#REF!,"="&amp;KX320)</f>
        <v/>
      </c>
      <c r="MQ320" s="1">
        <f>COUNTIFS(#REF!,LT320,#REF!,0,#REF!,"&gt;="&amp;MC320,#REF!,"&lt;="&amp;MB320,#REF!,"&lt;="&amp;ME320,#REF!,"&gt;="&amp;MF320,#REF!,"="&amp;KV320,#REF!,"="&amp;KX320)</f>
        <v/>
      </c>
      <c r="MR320" s="1">
        <f>COUNTIFS(#REF!,LT320,#REF!,1,#REF!,"&gt;="&amp;MC320,#REF!,"&lt;="&amp;MB320,#REF!,"&lt;="&amp;ME320,#REF!,"&gt;="&amp;MF320,#REF!,"="&amp;KW320,#REF!,"="&amp;KY320)</f>
        <v/>
      </c>
      <c r="MS320" s="1">
        <f>COUNTIFS(#REF!,LT320,#REF!,0,#REF!,"&gt;="&amp;MC320,#REF!,"&lt;="&amp;MB320,#REF!,"&lt;="&amp;ME320,#REF!,"&gt;="&amp;MF320,#REF!,"="&amp;KW320,#REF!,"="&amp;KY320)</f>
        <v/>
      </c>
      <c r="MT320" s="1">
        <f>COUNTIFS(#REF!,LT320,#REF!,1,#REF!,"&gt;="&amp;MI320,#REF!,"&lt;="&amp;MH320,#REF!,"&lt;="&amp;ME320,#REF!,"&gt;="&amp;MF320)</f>
        <v/>
      </c>
      <c r="MU320" s="1">
        <f>COUNTIFS(#REF!,LT320,#REF!,0,#REF!,"&gt;="&amp;MI320,#REF!,"&lt;="&amp;MH320,#REF!,"&lt;="&amp;ME320,#REF!,"&gt;="&amp;MF320)</f>
        <v/>
      </c>
      <c r="MV320" s="1">
        <f>COUNTIFS(#REF!,LT320,#REF!,1,#REF!,"&gt;="&amp;MI320,#REF!,"&lt;="&amp;MH320,#REF!,"="&amp;KZ320,#REF!,"="&amp;LA320,#REF!,"&lt;="&amp;ME320,#REF!,"&gt;="&amp;MF320)</f>
        <v/>
      </c>
      <c r="MW320" s="1">
        <f>COUNTIFS(#REF!,LT320,#REF!,0,#REF!,"&gt;="&amp;MI320,#REF!,"&lt;="&amp;MH320,#REF!,"="&amp;KZ320,#REF!,"="&amp;LA320,#REF!,"&lt;="&amp;ME320,#REF!,"&gt;="&amp;MF320)</f>
        <v/>
      </c>
      <c r="MX320" s="1">
        <f>COUNTIFS(#REF!,LT320,#REF!,1,#REF!,"&gt;="&amp;MC320,#REF!,"&lt;="&amp;MB320,#REF!,"&lt;="&amp;ME320,#REF!,"&gt;="&amp;MF320)</f>
        <v/>
      </c>
      <c r="MY320" s="1">
        <f>COUNTIFS(#REF!,LT320,#REF!,0,#REF!,"&gt;="&amp;MC320,#REF!,"&lt;="&amp;MB320,#REF!,"&lt;="&amp;ME320,#REF!,"&gt;="&amp;MF320)</f>
        <v/>
      </c>
      <c r="MZ320" s="1">
        <f>COUNTIFS(#REF!,LT320,#REF!,1,#REF!,"&lt;="&amp;ME320,#REF!,"&gt;="&amp;MF320,#REF!,"="&amp;KV320,#REF!,"="&amp;KX320)</f>
        <v/>
      </c>
      <c r="NA320" s="1">
        <f>COUNTIFS(#REF!,LT320,#REF!,0,#REF!,"&lt;="&amp;ME320,#REF!,"&gt;="&amp;MF320,#REF!,"="&amp;KV320,#REF!,"="&amp;KX320)</f>
        <v/>
      </c>
      <c r="NB320" s="1">
        <f>COUNTIFS(#REF!,LT320,#REF!,1,#REF!,"&lt;="&amp;ME320,#REF!,"&gt;="&amp;MF320,#REF!,"="&amp;KW320,#REF!,"="&amp;KY320)</f>
        <v/>
      </c>
      <c r="NC320" s="1">
        <f>COUNTIFS(#REF!,LT320,#REF!,0,#REF!,"&lt;="&amp;ME320,#REF!,"&gt;="&amp;MF320,#REF!,"="&amp;KW320,#REF!,"="&amp;KY320)</f>
        <v/>
      </c>
      <c r="ND320" s="1">
        <f>COUNTIFS(#REF!,LT320,#REF!,1,#REF!,"&gt;="&amp;MC320,#REF!,"&lt;="&amp;MB320,#REF!,"&lt;="&amp;ME320,#REF!,"&gt;="&amp;MF320,#REF!,"="&amp;KV320,#REF!,"="&amp;KX320)</f>
        <v/>
      </c>
      <c r="NE320" s="1">
        <f>COUNTIFS(#REF!,LT320,#REF!,0,#REF!,"&gt;="&amp;MC320,#REF!,"&lt;="&amp;MB320,#REF!,"&lt;="&amp;ME320,#REF!,"&gt;="&amp;MF320,#REF!,"="&amp;KV320,#REF!,"="&amp;KX320)</f>
        <v/>
      </c>
      <c r="NF320" s="1">
        <f>COUNTIFS(#REF!,LT320,#REF!,1,#REF!,"&gt;="&amp;MC320,#REF!,"&lt;="&amp;MB320,#REF!,"&lt;="&amp;ME320,#REF!,"&gt;="&amp;MF320,#REF!,"="&amp;KW320,#REF!,"="&amp;KY320)</f>
        <v/>
      </c>
      <c r="NG320" s="1">
        <f>COUNTIFS(#REF!,LT320,#REF!,0,#REF!,"&gt;="&amp;MC320,#REF!,"&lt;="&amp;MB320,#REF!,"&lt;="&amp;ME320,#REF!,"&gt;="&amp;MF320,#REF!,"="&amp;KW320,#REF!,"="&amp;KY320)</f>
        <v/>
      </c>
      <c r="NH320" s="1">
        <f>COUNTIFS(#REF!,LT320,#REF!,1,#REF!,"&gt;="&amp;MC320,#REF!,"&lt;="&amp;MB320,#REF!,"&lt;="&amp;ME320,#REF!,"&gt;="&amp;MF320,#REF!,"="&amp;KZ320,#REF!,"="&amp;LA320)</f>
        <v/>
      </c>
      <c r="NI320" s="1">
        <f>COUNTIFS(#REF!,LT320,#REF!,0,#REF!,"&gt;="&amp;MC320,#REF!,"&lt;="&amp;MB320,#REF!,"&lt;="&amp;ME320,#REF!,"&gt;="&amp;MF320,#REF!,"="&amp;KZ320,#REF!,"="&amp;LA320)</f>
        <v/>
      </c>
      <c r="NJ320" s="1">
        <f>COUNTIFS(#REF!,LT320,#REF!,1,#REF!,"&gt;="&amp;MI320,#REF!,"&lt;="&amp;MH320,#REF!,"&lt;="&amp;ME320,#REF!,"&gt;="&amp;MF320)</f>
        <v/>
      </c>
      <c r="NK320" s="1">
        <f>COUNTIFS(#REF!,LT320,#REF!,0,#REF!,"&gt;="&amp;MI320,#REF!,"&lt;="&amp;MH320,#REF!,"&lt;="&amp;ME320,#REF!,"&gt;="&amp;MF320)</f>
        <v/>
      </c>
      <c r="NL320" s="1">
        <f>COUNTIFS(#REF!,LT320,#REF!,1,#REF!,"&gt;="&amp;MI320,#REF!,"&lt;="&amp;MH320,#REF!,"="&amp;KZ320,#REF!,"="&amp;LA320,#REF!,"&lt;="&amp;ME320,#REF!,"&gt;="&amp;MF320)</f>
        <v/>
      </c>
      <c r="NM320" s="1">
        <f>COUNTIFS(#REF!,LT320,#REF!,0,#REF!,"&gt;="&amp;MI320,#REF!,"&lt;="&amp;MH320,#REF!,"="&amp;KZ320,#REF!,"="&amp;LA320,#REF!,"&lt;="&amp;ME320,#REF!,"&gt;="&amp;MF320)</f>
        <v/>
      </c>
      <c r="NN320" s="1">
        <f>COUNTIFS(#REF!,LT320,#REF!,1,#REF!,"&gt;="&amp;MC320,#REF!,"&lt;="&amp;MB320,#REF!,"&lt;="&amp;ME320,#REF!,"&gt;="&amp;MF320)</f>
        <v/>
      </c>
      <c r="NO320" s="1">
        <f>COUNTIFS(#REF!,LT320,#REF!,0,#REF!,"&gt;="&amp;MC320,#REF!,"&lt;="&amp;MB320,#REF!,"&lt;="&amp;ME320,#REF!,"&gt;="&amp;MF320)</f>
        <v/>
      </c>
      <c r="NP320" s="1">
        <f>COUNTIFS(#REF!,LT320,#REF!,1,#REF!,"&lt;="&amp;ME320,#REF!,"&gt;="&amp;MF320,#REF!,"="&amp;KV320,#REF!,"="&amp;KX320)</f>
        <v/>
      </c>
      <c r="NQ320" s="1">
        <f>COUNTIFS(#REF!,LT320,#REF!,0,#REF!,"&lt;="&amp;ME320,#REF!,"&gt;="&amp;MF320,#REF!,"="&amp;KV320,#REF!,"="&amp;KX320)</f>
        <v/>
      </c>
      <c r="NR320" s="1">
        <f>COUNTIFS(#REF!,LT320,#REF!,1,#REF!,"&lt;="&amp;ME320,#REF!,"&gt;="&amp;MF320,#REF!,"="&amp;KW320,#REF!,"="&amp;KY320)</f>
        <v/>
      </c>
      <c r="NS320" s="1">
        <f>COUNTIFS(#REF!,LT320,#REF!,0,#REF!,"&lt;="&amp;ME320,#REF!,"&gt;="&amp;MF320,#REF!,"="&amp;KW320,#REF!,"="&amp;KY320)</f>
        <v/>
      </c>
      <c r="NT320" s="1">
        <f>MP320+MR320+MT320+MV320+MX320+MZ320+NB320</f>
        <v/>
      </c>
      <c r="NU320" s="1">
        <f>MQ320+MS320+MU320+MW320+MY320+NA320+NC320</f>
        <v/>
      </c>
      <c r="NV320" s="1">
        <f>NT320+NU320</f>
        <v/>
      </c>
      <c r="NW320" s="33">
        <f>NT320/(NT320+NU320)</f>
        <v/>
      </c>
      <c r="NX320" s="3">
        <f>1/NW320</f>
        <v/>
      </c>
      <c r="NY320" s="1">
        <f>LH320</f>
        <v/>
      </c>
      <c r="NZ320" s="79">
        <f>(NW320*((NY320-1)*0.98))-((1-NW320)*1)</f>
        <v/>
      </c>
      <c r="OA320" s="34">
        <f>IF(LR320&lt;0.9,0,IF(AND(LR320&gt;1.1),0,1))</f>
        <v/>
      </c>
      <c r="OB320" s="34">
        <f>IF(LS320&lt;0.9,0,IF(AND(LS320&gt;1.1),0,1))</f>
        <v/>
      </c>
      <c r="OC320" s="32">
        <f>IF(NV320&gt;99,1,0)</f>
        <v/>
      </c>
      <c r="OD320" s="32">
        <f>IF(NZ320&gt;0.0799,1,0)</f>
        <v/>
      </c>
      <c r="OE320" s="32">
        <f>IF(NZ320&gt;OM320,1,0)</f>
        <v/>
      </c>
      <c r="OF320" s="32">
        <f>OC320+OD320+OE320+OA320+OB320</f>
        <v/>
      </c>
      <c r="OG320" s="1">
        <f>ND320+NF320+NH320+NJ320+NL320+NN320+NP320+NR320</f>
        <v/>
      </c>
      <c r="OH320" s="1">
        <f>NE320+NG320+NI320+NK320+NM320+NO320+NQ320+NS320</f>
        <v/>
      </c>
      <c r="OI320" s="1">
        <f>OG320+OH320</f>
        <v/>
      </c>
      <c r="OJ320" s="33">
        <f>OG320/(OG320+OH320)</f>
        <v/>
      </c>
      <c r="OK320" s="3">
        <f>1/OJ320</f>
        <v/>
      </c>
      <c r="OL320" s="1">
        <f>LI320</f>
        <v/>
      </c>
      <c r="OM320" s="79">
        <f>(OJ320*((OL320-1)*0.98))-((1-OJ320)*1)</f>
        <v/>
      </c>
      <c r="ON320" s="34">
        <f>IF(LR320&lt;0.9,0,IF(AND(LR320&gt;1.1),0,1))</f>
        <v/>
      </c>
      <c r="OO320" s="34">
        <f>IF(LS320&lt;0.9,0,IF(AND(LS320&gt;1.1),0,1))</f>
        <v/>
      </c>
      <c r="OP320" s="32">
        <f>IF(OI320&gt;99,1,0)</f>
        <v/>
      </c>
      <c r="OQ320" s="32">
        <f>IF(OM320&gt;0.0799,1,0)</f>
        <v/>
      </c>
      <c r="OR320" s="32">
        <f>IF(OM320&gt;OZ320,1,0)</f>
        <v/>
      </c>
      <c r="OS320" s="32">
        <f>OP320+OQ320+OR320+ON320+OO320</f>
        <v/>
      </c>
      <c r="OT320">
        <f>IF(OF320=5,"BackHome0-0",IF(AND(OS320=5),"BackAway0-0",""))</f>
        <v/>
      </c>
      <c r="OU320">
        <f>IF(OF320=5,KN320,IF(AND(OS320=5),KO320,""))</f>
        <v/>
      </c>
      <c r="OV320">
        <f>IF(OF320=5,"Match Odds",IF(AND(OS320=5),"Match Odds",""))</f>
        <v/>
      </c>
      <c r="OW320">
        <f>IF(OF320=5,KP320,IF(AND(OS320=5),KP320,""))</f>
        <v/>
      </c>
      <c r="OX320">
        <f>IF(OF320=5,"MATCH_ODDS",IF(AND(OS320=5),"MATCH_ODDS",""))</f>
        <v/>
      </c>
      <c r="OY320">
        <f>IF(OF320=5,"BACK",IF(AND(OS320=5),"BACK",""))</f>
        <v/>
      </c>
    </row>
    <row r="321" ht="16.5" customHeight="1" thickBot="1" thickTop="1">
      <c r="A321" s="2" t="n"/>
      <c r="KN321" s="1">
        <f>IF(INDEX(#REF!,MATCH('HT 0-0'!D321,#REF!,0))=INDEX(#REF!,MATCH('HT 0-0'!D321,#REF!,0)),INDEX(#REF!,MATCH('HT 0-0'!D321,#REF!,0)),"ERROR")</f>
        <v/>
      </c>
      <c r="KO321" s="1">
        <f>IF(INDEX(#REF!,MATCH('HT 0-0'!E321,#REF!,0))=INDEX(#REF!,MATCH('HT 0-0'!E321,#REF!,0)),INDEX(#REF!,MATCH('HT 0-0'!E321,#REF!,0)),"ERROR")</f>
        <v/>
      </c>
      <c r="KP321" s="1">
        <f>KN321&amp;" v "&amp;KO321</f>
        <v/>
      </c>
      <c r="KQ321">
        <f>B321&amp;"_"&amp;C321</f>
        <v/>
      </c>
      <c r="KR321" s="1">
        <f>IF((HW321/KK321)&lt;0.335,"G",IF((HW321/KK321)&gt;0.67,"R","A"))</f>
        <v/>
      </c>
      <c r="KS321" s="1">
        <f>IF((HX321/KK321)&lt;0.335,"G",IF((HX321/KK321)&gt;0.67,"R","A"))</f>
        <v/>
      </c>
      <c r="KT321" s="1">
        <f>IF((IH321/KK321)&lt;0.335,"G",IF((IH321/KK321)&gt;0.67,"R","A"))</f>
        <v/>
      </c>
      <c r="KU321" s="1">
        <f>IF((II321/KK321)&lt;0.335,"G",IF((II321/KK321)&gt;0.67,"R","A"))</f>
        <v/>
      </c>
      <c r="KV321" s="1">
        <f>IF((HZ321/KK321)&lt;0.335,"G",IF((HZ321/KK321)&gt;0.67,"R","A"))</f>
        <v/>
      </c>
      <c r="KW321" s="1">
        <f>IF((HY321/KK321)&lt;0.335,"G",IF((HY321/KK321)&gt;0.67,"R","A"))</f>
        <v/>
      </c>
      <c r="KX321" s="1">
        <f>IF((IK321/KK321)&lt;0.335,"G",IF((IK321/KK321)&gt;0.67,"R","A"))</f>
        <v/>
      </c>
      <c r="KY321" s="1">
        <f>IF((IJ321/KK321)&lt;0.335,"G",IF((IJ321/KK321)&gt;0.67,"R","A"))</f>
        <v/>
      </c>
      <c r="KZ321" s="1">
        <f>IF((HQ321/KK321)&lt;0.335,"G",IF((HQ321/KK321)&gt;0.67,"R","A"))</f>
        <v/>
      </c>
      <c r="LA321" s="1">
        <f>IF((IB321/KK321)&lt;0.335,"G",IF((IB321/KK321)&gt;0.67,"R","A"))</f>
        <v/>
      </c>
      <c r="LB321">
        <f>IF(LQ321="0-0",INDEX(Scrape!#REF!,MATCH('HT 0-0'!KP321,Scrape!$B:$B,0)),"")</f>
        <v/>
      </c>
      <c r="LC321">
        <f>IF(LQ321="0-0",INDEX(Scrape!$A:$A,MATCH('HT 0-0'!KP321,Scrape!$B:$B,0)),"")</f>
        <v/>
      </c>
      <c r="LD321">
        <f>IF(LQ321="0-0",INDEX(Scrape!$B:$B,MATCH('HT 0-0'!KP321,Scrape!$B:$B,0)),"")</f>
        <v/>
      </c>
      <c r="LE321">
        <f>IF(LQ321="0-0",INDEX(Scrape!$C:$C,MATCH('HT 0-0'!KP321,Scrape!$B:$B,0)),"")</f>
        <v/>
      </c>
      <c r="LF321">
        <f>IF(LQ321="0-0",INDEX(Scrape!$D:$D,MATCH('HT 0-0'!KP321,Scrape!$B:$B,0)),"")</f>
        <v/>
      </c>
      <c r="LG321">
        <f>IF(LQ321="0-0",INDEX(Scrape!$E:$E,MATCH('HT 0-0'!KP321,Scrape!$B:$B,0)),"")</f>
        <v/>
      </c>
      <c r="LH321">
        <f>IF(LQ321="0-0",INDEX(Scrape!$F:$F,MATCH('HT 0-0'!KP321,Scrape!$B:$B,0)),"")</f>
        <v/>
      </c>
      <c r="LI321">
        <f>IF(LQ321="0-0",INDEX(Scrape!$G:$G,MATCH('HT 0-0'!KP321,Scrape!$B:$B,0)),"")</f>
        <v/>
      </c>
      <c r="LJ321">
        <f>IF(LQ321="0-0",INDEX(Scrape!$H:$H,MATCH('HT 0-0'!KP321,Scrape!$B:$B,0)),"")</f>
        <v/>
      </c>
      <c r="LK321">
        <f>IF(LQ321="0-0",INDEX(Scrape!$I:$I,MATCH('HT 0-0'!KP321,Scrape!$B:$B,0)),"")</f>
        <v/>
      </c>
      <c r="LL321">
        <f>IF(LQ321="0-0",INDEX(Scrape!$J:$J,MATCH('HT 0-0'!KP321,Scrape!$B:$B,0)),"")</f>
        <v/>
      </c>
      <c r="LM321">
        <f>IF(LQ321="0-0",INDEX(Scrape!$K:$K,MATCH('HT 0-0'!KP321,Scrape!$B:$B,0)),"")</f>
        <v/>
      </c>
      <c r="LN321">
        <f>IF(LQ321="0-0",INDEX(Scrape!$L:$L,MATCH('HT 0-0'!KP321,Scrape!$B:$B,0)),"")</f>
        <v/>
      </c>
      <c r="LO321">
        <f>IF(LQ321="0-0",INDEX(Scrape!$M:$M,MATCH('HT 0-0'!KP321,Scrape!$B:$B,0)),"")</f>
        <v/>
      </c>
      <c r="LP321">
        <f>IF(LQ321="0-0",INDEX(Scrape!$N:$N,MATCH('HT 0-0'!KP321,Scrape!$B:$B,0)),"")</f>
        <v/>
      </c>
      <c r="LQ321">
        <f>INDEX(Scrape!$O:$O,MATCH('HT 0-0'!KP321,Scrape!$B:$B,0))</f>
        <v/>
      </c>
      <c r="LR321">
        <f>(1/LJ321)+(1/LI321)+(1/LH321)</f>
        <v/>
      </c>
      <c r="LS321">
        <f>(1/LG321)+(1/LF321)+(1/LE321)</f>
        <v/>
      </c>
      <c r="LT321" s="8">
        <f>IF(INDEX(#REF!,MATCH(KQ321,#REF!,0))=INDEX(#REF!,MATCH(KQ321,#REF!,0)),INDEX(#REF!,MATCH(KQ321,#REF!,0)),"ERROR")</f>
        <v/>
      </c>
      <c r="LU321" s="4">
        <f>IF(KR321="G",2,IF(KR321="R",0.5,IF(KR321="A",1)))</f>
        <v/>
      </c>
      <c r="LV321" s="4">
        <f>IF(KS321="G",0.5,IF(KS321="R",2,IF(KS321="A",1)))</f>
        <v/>
      </c>
      <c r="LW321" s="4">
        <f>IF(KT321="G",2,IF(KT321="R",0.5,IF(KT321="A",1)))</f>
        <v/>
      </c>
      <c r="LX321" s="4">
        <f>IF(KU321="G",0.5,IF(KU321="R",2,IF(KU321="A",1)))</f>
        <v/>
      </c>
      <c r="LY321" s="7">
        <f>(LK321*(LU321+LX321)+(LL321*(LU321+LX321)))</f>
        <v/>
      </c>
      <c r="LZ321" s="7">
        <f>(LN321*(LV321+LW321)+(LO321*(LV321+LW321)))</f>
        <v/>
      </c>
      <c r="MA321" s="11">
        <f>LY321-LZ321</f>
        <v/>
      </c>
      <c r="MB321" s="5">
        <f>MA321+2</f>
        <v/>
      </c>
      <c r="MC321" s="6">
        <f>MA321-2</f>
        <v/>
      </c>
      <c r="MD321" s="4">
        <f>LE321</f>
        <v/>
      </c>
      <c r="ME321" s="9">
        <f>IF(MD321=0,1000,MD321+0.75)</f>
        <v/>
      </c>
      <c r="MF321" s="10">
        <f>IF(MD321=0,0,MD321-0.75)</f>
        <v/>
      </c>
      <c r="MG321" s="4">
        <f>((LM321*(LU321+LX321))-((LP321*(LV321+LW321))))</f>
        <v/>
      </c>
      <c r="MH321" s="9">
        <f>MG321*1.2</f>
        <v/>
      </c>
      <c r="MI321" s="10">
        <f>MG321*0.8</f>
        <v/>
      </c>
      <c r="MJ321">
        <f>IFERROR(OT321,"")</f>
        <v/>
      </c>
      <c r="MK321">
        <f>IFERROR(OU321,"")</f>
        <v/>
      </c>
      <c r="ML321">
        <f>IFERROR(OV321,"")</f>
        <v/>
      </c>
      <c r="MM321">
        <f>IFERROR(OW321,"")</f>
        <v/>
      </c>
      <c r="MN321">
        <f>IFERROR(OX321,"")</f>
        <v/>
      </c>
      <c r="MO321">
        <f>IFERROR(OY321,"")</f>
        <v/>
      </c>
      <c r="MP321" s="1">
        <f>COUNTIFS(#REF!,LT321,#REF!,1,#REF!,"&gt;="&amp;MC321,#REF!,"&lt;="&amp;MB321,#REF!,"&lt;="&amp;ME321,#REF!,"&gt;="&amp;MF321,#REF!,"="&amp;KV321,#REF!,"="&amp;KX321)</f>
        <v/>
      </c>
      <c r="MQ321" s="1">
        <f>COUNTIFS(#REF!,LT321,#REF!,0,#REF!,"&gt;="&amp;MC321,#REF!,"&lt;="&amp;MB321,#REF!,"&lt;="&amp;ME321,#REF!,"&gt;="&amp;MF321,#REF!,"="&amp;KV321,#REF!,"="&amp;KX321)</f>
        <v/>
      </c>
      <c r="MR321" s="1">
        <f>COUNTIFS(#REF!,LT321,#REF!,1,#REF!,"&gt;="&amp;MC321,#REF!,"&lt;="&amp;MB321,#REF!,"&lt;="&amp;ME321,#REF!,"&gt;="&amp;MF321,#REF!,"="&amp;KW321,#REF!,"="&amp;KY321)</f>
        <v/>
      </c>
      <c r="MS321" s="1">
        <f>COUNTIFS(#REF!,LT321,#REF!,0,#REF!,"&gt;="&amp;MC321,#REF!,"&lt;="&amp;MB321,#REF!,"&lt;="&amp;ME321,#REF!,"&gt;="&amp;MF321,#REF!,"="&amp;KW321,#REF!,"="&amp;KY321)</f>
        <v/>
      </c>
      <c r="MT321" s="1">
        <f>COUNTIFS(#REF!,LT321,#REF!,1,#REF!,"&gt;="&amp;MI321,#REF!,"&lt;="&amp;MH321,#REF!,"&lt;="&amp;ME321,#REF!,"&gt;="&amp;MF321)</f>
        <v/>
      </c>
      <c r="MU321" s="1">
        <f>COUNTIFS(#REF!,LT321,#REF!,0,#REF!,"&gt;="&amp;MI321,#REF!,"&lt;="&amp;MH321,#REF!,"&lt;="&amp;ME321,#REF!,"&gt;="&amp;MF321)</f>
        <v/>
      </c>
      <c r="MV321" s="1">
        <f>COUNTIFS(#REF!,LT321,#REF!,1,#REF!,"&gt;="&amp;MI321,#REF!,"&lt;="&amp;MH321,#REF!,"="&amp;KZ321,#REF!,"="&amp;LA321,#REF!,"&lt;="&amp;ME321,#REF!,"&gt;="&amp;MF321)</f>
        <v/>
      </c>
      <c r="MW321" s="1">
        <f>COUNTIFS(#REF!,LT321,#REF!,0,#REF!,"&gt;="&amp;MI321,#REF!,"&lt;="&amp;MH321,#REF!,"="&amp;KZ321,#REF!,"="&amp;LA321,#REF!,"&lt;="&amp;ME321,#REF!,"&gt;="&amp;MF321)</f>
        <v/>
      </c>
      <c r="MX321" s="1">
        <f>COUNTIFS(#REF!,LT321,#REF!,1,#REF!,"&gt;="&amp;MC321,#REF!,"&lt;="&amp;MB321,#REF!,"&lt;="&amp;ME321,#REF!,"&gt;="&amp;MF321)</f>
        <v/>
      </c>
      <c r="MY321" s="1">
        <f>COUNTIFS(#REF!,LT321,#REF!,0,#REF!,"&gt;="&amp;MC321,#REF!,"&lt;="&amp;MB321,#REF!,"&lt;="&amp;ME321,#REF!,"&gt;="&amp;MF321)</f>
        <v/>
      </c>
      <c r="MZ321" s="1">
        <f>COUNTIFS(#REF!,LT321,#REF!,1,#REF!,"&lt;="&amp;ME321,#REF!,"&gt;="&amp;MF321,#REF!,"="&amp;KV321,#REF!,"="&amp;KX321)</f>
        <v/>
      </c>
      <c r="NA321" s="1">
        <f>COUNTIFS(#REF!,LT321,#REF!,0,#REF!,"&lt;="&amp;ME321,#REF!,"&gt;="&amp;MF321,#REF!,"="&amp;KV321,#REF!,"="&amp;KX321)</f>
        <v/>
      </c>
      <c r="NB321" s="1">
        <f>COUNTIFS(#REF!,LT321,#REF!,1,#REF!,"&lt;="&amp;ME321,#REF!,"&gt;="&amp;MF321,#REF!,"="&amp;KW321,#REF!,"="&amp;KY321)</f>
        <v/>
      </c>
      <c r="NC321" s="1">
        <f>COUNTIFS(#REF!,LT321,#REF!,0,#REF!,"&lt;="&amp;ME321,#REF!,"&gt;="&amp;MF321,#REF!,"="&amp;KW321,#REF!,"="&amp;KY321)</f>
        <v/>
      </c>
      <c r="ND321" s="1">
        <f>COUNTIFS(#REF!,LT321,#REF!,1,#REF!,"&gt;="&amp;MC321,#REF!,"&lt;="&amp;MB321,#REF!,"&lt;="&amp;ME321,#REF!,"&gt;="&amp;MF321,#REF!,"="&amp;KV321,#REF!,"="&amp;KX321)</f>
        <v/>
      </c>
      <c r="NE321" s="1">
        <f>COUNTIFS(#REF!,LT321,#REF!,0,#REF!,"&gt;="&amp;MC321,#REF!,"&lt;="&amp;MB321,#REF!,"&lt;="&amp;ME321,#REF!,"&gt;="&amp;MF321,#REF!,"="&amp;KV321,#REF!,"="&amp;KX321)</f>
        <v/>
      </c>
      <c r="NF321" s="1">
        <f>COUNTIFS(#REF!,LT321,#REF!,1,#REF!,"&gt;="&amp;MC321,#REF!,"&lt;="&amp;MB321,#REF!,"&lt;="&amp;ME321,#REF!,"&gt;="&amp;MF321,#REF!,"="&amp;KW321,#REF!,"="&amp;KY321)</f>
        <v/>
      </c>
      <c r="NG321" s="1">
        <f>COUNTIFS(#REF!,LT321,#REF!,0,#REF!,"&gt;="&amp;MC321,#REF!,"&lt;="&amp;MB321,#REF!,"&lt;="&amp;ME321,#REF!,"&gt;="&amp;MF321,#REF!,"="&amp;KW321,#REF!,"="&amp;KY321)</f>
        <v/>
      </c>
      <c r="NH321" s="1">
        <f>COUNTIFS(#REF!,LT321,#REF!,1,#REF!,"&gt;="&amp;MC321,#REF!,"&lt;="&amp;MB321,#REF!,"&lt;="&amp;ME321,#REF!,"&gt;="&amp;MF321,#REF!,"="&amp;KZ321,#REF!,"="&amp;LA321)</f>
        <v/>
      </c>
      <c r="NI321" s="1">
        <f>COUNTIFS(#REF!,LT321,#REF!,0,#REF!,"&gt;="&amp;MC321,#REF!,"&lt;="&amp;MB321,#REF!,"&lt;="&amp;ME321,#REF!,"&gt;="&amp;MF321,#REF!,"="&amp;KZ321,#REF!,"="&amp;LA321)</f>
        <v/>
      </c>
      <c r="NJ321" s="1">
        <f>COUNTIFS(#REF!,LT321,#REF!,1,#REF!,"&gt;="&amp;MI321,#REF!,"&lt;="&amp;MH321,#REF!,"&lt;="&amp;ME321,#REF!,"&gt;="&amp;MF321)</f>
        <v/>
      </c>
      <c r="NK321" s="1">
        <f>COUNTIFS(#REF!,LT321,#REF!,0,#REF!,"&gt;="&amp;MI321,#REF!,"&lt;="&amp;MH321,#REF!,"&lt;="&amp;ME321,#REF!,"&gt;="&amp;MF321)</f>
        <v/>
      </c>
      <c r="NL321" s="1">
        <f>COUNTIFS(#REF!,LT321,#REF!,1,#REF!,"&gt;="&amp;MI321,#REF!,"&lt;="&amp;MH321,#REF!,"="&amp;KZ321,#REF!,"="&amp;LA321,#REF!,"&lt;="&amp;ME321,#REF!,"&gt;="&amp;MF321)</f>
        <v/>
      </c>
      <c r="NM321" s="1">
        <f>COUNTIFS(#REF!,LT321,#REF!,0,#REF!,"&gt;="&amp;MI321,#REF!,"&lt;="&amp;MH321,#REF!,"="&amp;KZ321,#REF!,"="&amp;LA321,#REF!,"&lt;="&amp;ME321,#REF!,"&gt;="&amp;MF321)</f>
        <v/>
      </c>
      <c r="NN321" s="1">
        <f>COUNTIFS(#REF!,LT321,#REF!,1,#REF!,"&gt;="&amp;MC321,#REF!,"&lt;="&amp;MB321,#REF!,"&lt;="&amp;ME321,#REF!,"&gt;="&amp;MF321)</f>
        <v/>
      </c>
      <c r="NO321" s="1">
        <f>COUNTIFS(#REF!,LT321,#REF!,0,#REF!,"&gt;="&amp;MC321,#REF!,"&lt;="&amp;MB321,#REF!,"&lt;="&amp;ME321,#REF!,"&gt;="&amp;MF321)</f>
        <v/>
      </c>
      <c r="NP321" s="1">
        <f>COUNTIFS(#REF!,LT321,#REF!,1,#REF!,"&lt;="&amp;ME321,#REF!,"&gt;="&amp;MF321,#REF!,"="&amp;KV321,#REF!,"="&amp;KX321)</f>
        <v/>
      </c>
      <c r="NQ321" s="1">
        <f>COUNTIFS(#REF!,LT321,#REF!,0,#REF!,"&lt;="&amp;ME321,#REF!,"&gt;="&amp;MF321,#REF!,"="&amp;KV321,#REF!,"="&amp;KX321)</f>
        <v/>
      </c>
      <c r="NR321" s="1">
        <f>COUNTIFS(#REF!,LT321,#REF!,1,#REF!,"&lt;="&amp;ME321,#REF!,"&gt;="&amp;MF321,#REF!,"="&amp;KW321,#REF!,"="&amp;KY321)</f>
        <v/>
      </c>
      <c r="NS321" s="1">
        <f>COUNTIFS(#REF!,LT321,#REF!,0,#REF!,"&lt;="&amp;ME321,#REF!,"&gt;="&amp;MF321,#REF!,"="&amp;KW321,#REF!,"="&amp;KY321)</f>
        <v/>
      </c>
      <c r="NT321" s="1">
        <f>MP321+MR321+MT321+MV321+MX321+MZ321+NB321</f>
        <v/>
      </c>
      <c r="NU321" s="1">
        <f>MQ321+MS321+MU321+MW321+MY321+NA321+NC321</f>
        <v/>
      </c>
      <c r="NV321" s="1">
        <f>NT321+NU321</f>
        <v/>
      </c>
      <c r="NW321" s="33">
        <f>NT321/(NT321+NU321)</f>
        <v/>
      </c>
      <c r="NX321" s="3">
        <f>1/NW321</f>
        <v/>
      </c>
      <c r="NY321" s="1">
        <f>LH321</f>
        <v/>
      </c>
      <c r="NZ321" s="79">
        <f>(NW321*((NY321-1)*0.98))-((1-NW321)*1)</f>
        <v/>
      </c>
      <c r="OA321" s="34">
        <f>IF(LR321&lt;0.9,0,IF(AND(LR321&gt;1.1),0,1))</f>
        <v/>
      </c>
      <c r="OB321" s="34">
        <f>IF(LS321&lt;0.9,0,IF(AND(LS321&gt;1.1),0,1))</f>
        <v/>
      </c>
      <c r="OC321" s="32">
        <f>IF(NV321&gt;99,1,0)</f>
        <v/>
      </c>
      <c r="OD321" s="32">
        <f>IF(NZ321&gt;0.0799,1,0)</f>
        <v/>
      </c>
      <c r="OE321" s="32">
        <f>IF(NZ321&gt;OM321,1,0)</f>
        <v/>
      </c>
      <c r="OF321" s="32">
        <f>OC321+OD321+OE321+OA321+OB321</f>
        <v/>
      </c>
      <c r="OG321" s="1">
        <f>ND321+NF321+NH321+NJ321+NL321+NN321+NP321+NR321</f>
        <v/>
      </c>
      <c r="OH321" s="1">
        <f>NE321+NG321+NI321+NK321+NM321+NO321+NQ321+NS321</f>
        <v/>
      </c>
      <c r="OI321" s="1">
        <f>OG321+OH321</f>
        <v/>
      </c>
      <c r="OJ321" s="33">
        <f>OG321/(OG321+OH321)</f>
        <v/>
      </c>
      <c r="OK321" s="3">
        <f>1/OJ321</f>
        <v/>
      </c>
      <c r="OL321" s="1">
        <f>LI321</f>
        <v/>
      </c>
      <c r="OM321" s="79">
        <f>(OJ321*((OL321-1)*0.98))-((1-OJ321)*1)</f>
        <v/>
      </c>
      <c r="ON321" s="34">
        <f>IF(LR321&lt;0.9,0,IF(AND(LR321&gt;1.1),0,1))</f>
        <v/>
      </c>
      <c r="OO321" s="34">
        <f>IF(LS321&lt;0.9,0,IF(AND(LS321&gt;1.1),0,1))</f>
        <v/>
      </c>
      <c r="OP321" s="32">
        <f>IF(OI321&gt;99,1,0)</f>
        <v/>
      </c>
      <c r="OQ321" s="32">
        <f>IF(OM321&gt;0.0799,1,0)</f>
        <v/>
      </c>
      <c r="OR321" s="32">
        <f>IF(OM321&gt;OZ321,1,0)</f>
        <v/>
      </c>
      <c r="OS321" s="32">
        <f>OP321+OQ321+OR321+ON321+OO321</f>
        <v/>
      </c>
      <c r="OT321">
        <f>IF(OF321=5,"BackHome0-0",IF(AND(OS321=5),"BackAway0-0",""))</f>
        <v/>
      </c>
      <c r="OU321">
        <f>IF(OF321=5,KN321,IF(AND(OS321=5),KO321,""))</f>
        <v/>
      </c>
      <c r="OV321">
        <f>IF(OF321=5,"Match Odds",IF(AND(OS321=5),"Match Odds",""))</f>
        <v/>
      </c>
      <c r="OW321">
        <f>IF(OF321=5,KP321,IF(AND(OS321=5),KP321,""))</f>
        <v/>
      </c>
      <c r="OX321">
        <f>IF(OF321=5,"MATCH_ODDS",IF(AND(OS321=5),"MATCH_ODDS",""))</f>
        <v/>
      </c>
      <c r="OY321">
        <f>IF(OF321=5,"BACK",IF(AND(OS321=5),"BACK",""))</f>
        <v/>
      </c>
    </row>
    <row r="322" ht="16.5" customHeight="1" thickBot="1" thickTop="1">
      <c r="A322" s="2" t="n"/>
      <c r="KN322" s="1">
        <f>IF(INDEX(#REF!,MATCH('HT 0-0'!D322,#REF!,0))=INDEX(#REF!,MATCH('HT 0-0'!D322,#REF!,0)),INDEX(#REF!,MATCH('HT 0-0'!D322,#REF!,0)),"ERROR")</f>
        <v/>
      </c>
      <c r="KO322" s="1">
        <f>IF(INDEX(#REF!,MATCH('HT 0-0'!E322,#REF!,0))=INDEX(#REF!,MATCH('HT 0-0'!E322,#REF!,0)),INDEX(#REF!,MATCH('HT 0-0'!E322,#REF!,0)),"ERROR")</f>
        <v/>
      </c>
      <c r="KP322" s="1">
        <f>KN322&amp;" v "&amp;KO322</f>
        <v/>
      </c>
      <c r="KQ322">
        <f>B322&amp;"_"&amp;C322</f>
        <v/>
      </c>
      <c r="KR322" s="1">
        <f>IF((HW322/KK322)&lt;0.335,"G",IF((HW322/KK322)&gt;0.67,"R","A"))</f>
        <v/>
      </c>
      <c r="KS322" s="1">
        <f>IF((HX322/KK322)&lt;0.335,"G",IF((HX322/KK322)&gt;0.67,"R","A"))</f>
        <v/>
      </c>
      <c r="KT322" s="1">
        <f>IF((IH322/KK322)&lt;0.335,"G",IF((IH322/KK322)&gt;0.67,"R","A"))</f>
        <v/>
      </c>
      <c r="KU322" s="1">
        <f>IF((II322/KK322)&lt;0.335,"G",IF((II322/KK322)&gt;0.67,"R","A"))</f>
        <v/>
      </c>
      <c r="KV322" s="1">
        <f>IF((HZ322/KK322)&lt;0.335,"G",IF((HZ322/KK322)&gt;0.67,"R","A"))</f>
        <v/>
      </c>
      <c r="KW322" s="1">
        <f>IF((HY322/KK322)&lt;0.335,"G",IF((HY322/KK322)&gt;0.67,"R","A"))</f>
        <v/>
      </c>
      <c r="KX322" s="1">
        <f>IF((IK322/KK322)&lt;0.335,"G",IF((IK322/KK322)&gt;0.67,"R","A"))</f>
        <v/>
      </c>
      <c r="KY322" s="1">
        <f>IF((IJ322/KK322)&lt;0.335,"G",IF((IJ322/KK322)&gt;0.67,"R","A"))</f>
        <v/>
      </c>
      <c r="KZ322" s="1">
        <f>IF((HQ322/KK322)&lt;0.335,"G",IF((HQ322/KK322)&gt;0.67,"R","A"))</f>
        <v/>
      </c>
      <c r="LA322" s="1">
        <f>IF((IB322/KK322)&lt;0.335,"G",IF((IB322/KK322)&gt;0.67,"R","A"))</f>
        <v/>
      </c>
      <c r="LB322">
        <f>IF(LQ322="0-0",INDEX(Scrape!#REF!,MATCH('HT 0-0'!KP322,Scrape!$B:$B,0)),"")</f>
        <v/>
      </c>
      <c r="LC322">
        <f>IF(LQ322="0-0",INDEX(Scrape!$A:$A,MATCH('HT 0-0'!KP322,Scrape!$B:$B,0)),"")</f>
        <v/>
      </c>
      <c r="LD322">
        <f>IF(LQ322="0-0",INDEX(Scrape!$B:$B,MATCH('HT 0-0'!KP322,Scrape!$B:$B,0)),"")</f>
        <v/>
      </c>
      <c r="LE322">
        <f>IF(LQ322="0-0",INDEX(Scrape!$C:$C,MATCH('HT 0-0'!KP322,Scrape!$B:$B,0)),"")</f>
        <v/>
      </c>
      <c r="LF322">
        <f>IF(LQ322="0-0",INDEX(Scrape!$D:$D,MATCH('HT 0-0'!KP322,Scrape!$B:$B,0)),"")</f>
        <v/>
      </c>
      <c r="LG322">
        <f>IF(LQ322="0-0",INDEX(Scrape!$E:$E,MATCH('HT 0-0'!KP322,Scrape!$B:$B,0)),"")</f>
        <v/>
      </c>
      <c r="LH322">
        <f>IF(LQ322="0-0",INDEX(Scrape!$F:$F,MATCH('HT 0-0'!KP322,Scrape!$B:$B,0)),"")</f>
        <v/>
      </c>
      <c r="LI322">
        <f>IF(LQ322="0-0",INDEX(Scrape!$G:$G,MATCH('HT 0-0'!KP322,Scrape!$B:$B,0)),"")</f>
        <v/>
      </c>
      <c r="LJ322">
        <f>IF(LQ322="0-0",INDEX(Scrape!$H:$H,MATCH('HT 0-0'!KP322,Scrape!$B:$B,0)),"")</f>
        <v/>
      </c>
      <c r="LK322">
        <f>IF(LQ322="0-0",INDEX(Scrape!$I:$I,MATCH('HT 0-0'!KP322,Scrape!$B:$B,0)),"")</f>
        <v/>
      </c>
      <c r="LL322">
        <f>IF(LQ322="0-0",INDEX(Scrape!$J:$J,MATCH('HT 0-0'!KP322,Scrape!$B:$B,0)),"")</f>
        <v/>
      </c>
      <c r="LM322">
        <f>IF(LQ322="0-0",INDEX(Scrape!$K:$K,MATCH('HT 0-0'!KP322,Scrape!$B:$B,0)),"")</f>
        <v/>
      </c>
      <c r="LN322">
        <f>IF(LQ322="0-0",INDEX(Scrape!$L:$L,MATCH('HT 0-0'!KP322,Scrape!$B:$B,0)),"")</f>
        <v/>
      </c>
      <c r="LO322">
        <f>IF(LQ322="0-0",INDEX(Scrape!$M:$M,MATCH('HT 0-0'!KP322,Scrape!$B:$B,0)),"")</f>
        <v/>
      </c>
      <c r="LP322">
        <f>IF(LQ322="0-0",INDEX(Scrape!$N:$N,MATCH('HT 0-0'!KP322,Scrape!$B:$B,0)),"")</f>
        <v/>
      </c>
      <c r="LQ322">
        <f>INDEX(Scrape!$O:$O,MATCH('HT 0-0'!KP322,Scrape!$B:$B,0))</f>
        <v/>
      </c>
      <c r="LR322">
        <f>(1/LJ322)+(1/LI322)+(1/LH322)</f>
        <v/>
      </c>
      <c r="LS322">
        <f>(1/LG322)+(1/LF322)+(1/LE322)</f>
        <v/>
      </c>
      <c r="LT322" s="8">
        <f>IF(INDEX(#REF!,MATCH(KQ322,#REF!,0))=INDEX(#REF!,MATCH(KQ322,#REF!,0)),INDEX(#REF!,MATCH(KQ322,#REF!,0)),"ERROR")</f>
        <v/>
      </c>
      <c r="LU322" s="4">
        <f>IF(KR322="G",2,IF(KR322="R",0.5,IF(KR322="A",1)))</f>
        <v/>
      </c>
      <c r="LV322" s="4">
        <f>IF(KS322="G",0.5,IF(KS322="R",2,IF(KS322="A",1)))</f>
        <v/>
      </c>
      <c r="LW322" s="4">
        <f>IF(KT322="G",2,IF(KT322="R",0.5,IF(KT322="A",1)))</f>
        <v/>
      </c>
      <c r="LX322" s="4">
        <f>IF(KU322="G",0.5,IF(KU322="R",2,IF(KU322="A",1)))</f>
        <v/>
      </c>
      <c r="LY322" s="7">
        <f>(LK322*(LU322+LX322)+(LL322*(LU322+LX322)))</f>
        <v/>
      </c>
      <c r="LZ322" s="7">
        <f>(LN322*(LV322+LW322)+(LO322*(LV322+LW322)))</f>
        <v/>
      </c>
      <c r="MA322" s="11">
        <f>LY322-LZ322</f>
        <v/>
      </c>
      <c r="MB322" s="5">
        <f>MA322+2</f>
        <v/>
      </c>
      <c r="MC322" s="6">
        <f>MA322-2</f>
        <v/>
      </c>
      <c r="MD322" s="4">
        <f>LE322</f>
        <v/>
      </c>
      <c r="ME322" s="9">
        <f>IF(MD322=0,1000,MD322+0.75)</f>
        <v/>
      </c>
      <c r="MF322" s="10">
        <f>IF(MD322=0,0,MD322-0.75)</f>
        <v/>
      </c>
      <c r="MG322" s="4">
        <f>((LM322*(LU322+LX322))-((LP322*(LV322+LW322))))</f>
        <v/>
      </c>
      <c r="MH322" s="9">
        <f>MG322*1.2</f>
        <v/>
      </c>
      <c r="MI322" s="10">
        <f>MG322*0.8</f>
        <v/>
      </c>
      <c r="MJ322">
        <f>IFERROR(OT322,"")</f>
        <v/>
      </c>
      <c r="MK322">
        <f>IFERROR(OU322,"")</f>
        <v/>
      </c>
      <c r="ML322">
        <f>IFERROR(OV322,"")</f>
        <v/>
      </c>
      <c r="MM322">
        <f>IFERROR(OW322,"")</f>
        <v/>
      </c>
      <c r="MN322">
        <f>IFERROR(OX322,"")</f>
        <v/>
      </c>
      <c r="MO322">
        <f>IFERROR(OY322,"")</f>
        <v/>
      </c>
      <c r="MP322" s="1">
        <f>COUNTIFS(#REF!,LT322,#REF!,1,#REF!,"&gt;="&amp;MC322,#REF!,"&lt;="&amp;MB322,#REF!,"&lt;="&amp;ME322,#REF!,"&gt;="&amp;MF322,#REF!,"="&amp;KV322,#REF!,"="&amp;KX322)</f>
        <v/>
      </c>
      <c r="MQ322" s="1">
        <f>COUNTIFS(#REF!,LT322,#REF!,0,#REF!,"&gt;="&amp;MC322,#REF!,"&lt;="&amp;MB322,#REF!,"&lt;="&amp;ME322,#REF!,"&gt;="&amp;MF322,#REF!,"="&amp;KV322,#REF!,"="&amp;KX322)</f>
        <v/>
      </c>
      <c r="MR322" s="1">
        <f>COUNTIFS(#REF!,LT322,#REF!,1,#REF!,"&gt;="&amp;MC322,#REF!,"&lt;="&amp;MB322,#REF!,"&lt;="&amp;ME322,#REF!,"&gt;="&amp;MF322,#REF!,"="&amp;KW322,#REF!,"="&amp;KY322)</f>
        <v/>
      </c>
      <c r="MS322" s="1">
        <f>COUNTIFS(#REF!,LT322,#REF!,0,#REF!,"&gt;="&amp;MC322,#REF!,"&lt;="&amp;MB322,#REF!,"&lt;="&amp;ME322,#REF!,"&gt;="&amp;MF322,#REF!,"="&amp;KW322,#REF!,"="&amp;KY322)</f>
        <v/>
      </c>
      <c r="MT322" s="1">
        <f>COUNTIFS(#REF!,LT322,#REF!,1,#REF!,"&gt;="&amp;MI322,#REF!,"&lt;="&amp;MH322,#REF!,"&lt;="&amp;ME322,#REF!,"&gt;="&amp;MF322)</f>
        <v/>
      </c>
      <c r="MU322" s="1">
        <f>COUNTIFS(#REF!,LT322,#REF!,0,#REF!,"&gt;="&amp;MI322,#REF!,"&lt;="&amp;MH322,#REF!,"&lt;="&amp;ME322,#REF!,"&gt;="&amp;MF322)</f>
        <v/>
      </c>
      <c r="MV322" s="1">
        <f>COUNTIFS(#REF!,LT322,#REF!,1,#REF!,"&gt;="&amp;MI322,#REF!,"&lt;="&amp;MH322,#REF!,"="&amp;KZ322,#REF!,"="&amp;LA322,#REF!,"&lt;="&amp;ME322,#REF!,"&gt;="&amp;MF322)</f>
        <v/>
      </c>
      <c r="MW322" s="1">
        <f>COUNTIFS(#REF!,LT322,#REF!,0,#REF!,"&gt;="&amp;MI322,#REF!,"&lt;="&amp;MH322,#REF!,"="&amp;KZ322,#REF!,"="&amp;LA322,#REF!,"&lt;="&amp;ME322,#REF!,"&gt;="&amp;MF322)</f>
        <v/>
      </c>
      <c r="MX322" s="1">
        <f>COUNTIFS(#REF!,LT322,#REF!,1,#REF!,"&gt;="&amp;MC322,#REF!,"&lt;="&amp;MB322,#REF!,"&lt;="&amp;ME322,#REF!,"&gt;="&amp;MF322)</f>
        <v/>
      </c>
      <c r="MY322" s="1">
        <f>COUNTIFS(#REF!,LT322,#REF!,0,#REF!,"&gt;="&amp;MC322,#REF!,"&lt;="&amp;MB322,#REF!,"&lt;="&amp;ME322,#REF!,"&gt;="&amp;MF322)</f>
        <v/>
      </c>
      <c r="MZ322" s="1">
        <f>COUNTIFS(#REF!,LT322,#REF!,1,#REF!,"&lt;="&amp;ME322,#REF!,"&gt;="&amp;MF322,#REF!,"="&amp;KV322,#REF!,"="&amp;KX322)</f>
        <v/>
      </c>
      <c r="NA322" s="1">
        <f>COUNTIFS(#REF!,LT322,#REF!,0,#REF!,"&lt;="&amp;ME322,#REF!,"&gt;="&amp;MF322,#REF!,"="&amp;KV322,#REF!,"="&amp;KX322)</f>
        <v/>
      </c>
      <c r="NB322" s="1">
        <f>COUNTIFS(#REF!,LT322,#REF!,1,#REF!,"&lt;="&amp;ME322,#REF!,"&gt;="&amp;MF322,#REF!,"="&amp;KW322,#REF!,"="&amp;KY322)</f>
        <v/>
      </c>
      <c r="NC322" s="1">
        <f>COUNTIFS(#REF!,LT322,#REF!,0,#REF!,"&lt;="&amp;ME322,#REF!,"&gt;="&amp;MF322,#REF!,"="&amp;KW322,#REF!,"="&amp;KY322)</f>
        <v/>
      </c>
      <c r="ND322" s="1">
        <f>COUNTIFS(#REF!,LT322,#REF!,1,#REF!,"&gt;="&amp;MC322,#REF!,"&lt;="&amp;MB322,#REF!,"&lt;="&amp;ME322,#REF!,"&gt;="&amp;MF322,#REF!,"="&amp;KV322,#REF!,"="&amp;KX322)</f>
        <v/>
      </c>
      <c r="NE322" s="1">
        <f>COUNTIFS(#REF!,LT322,#REF!,0,#REF!,"&gt;="&amp;MC322,#REF!,"&lt;="&amp;MB322,#REF!,"&lt;="&amp;ME322,#REF!,"&gt;="&amp;MF322,#REF!,"="&amp;KV322,#REF!,"="&amp;KX322)</f>
        <v/>
      </c>
      <c r="NF322" s="1">
        <f>COUNTIFS(#REF!,LT322,#REF!,1,#REF!,"&gt;="&amp;MC322,#REF!,"&lt;="&amp;MB322,#REF!,"&lt;="&amp;ME322,#REF!,"&gt;="&amp;MF322,#REF!,"="&amp;KW322,#REF!,"="&amp;KY322)</f>
        <v/>
      </c>
      <c r="NG322" s="1">
        <f>COUNTIFS(#REF!,LT322,#REF!,0,#REF!,"&gt;="&amp;MC322,#REF!,"&lt;="&amp;MB322,#REF!,"&lt;="&amp;ME322,#REF!,"&gt;="&amp;MF322,#REF!,"="&amp;KW322,#REF!,"="&amp;KY322)</f>
        <v/>
      </c>
      <c r="NH322" s="1">
        <f>COUNTIFS(#REF!,LT322,#REF!,1,#REF!,"&gt;="&amp;MC322,#REF!,"&lt;="&amp;MB322,#REF!,"&lt;="&amp;ME322,#REF!,"&gt;="&amp;MF322,#REF!,"="&amp;KZ322,#REF!,"="&amp;LA322)</f>
        <v/>
      </c>
      <c r="NI322" s="1">
        <f>COUNTIFS(#REF!,LT322,#REF!,0,#REF!,"&gt;="&amp;MC322,#REF!,"&lt;="&amp;MB322,#REF!,"&lt;="&amp;ME322,#REF!,"&gt;="&amp;MF322,#REF!,"="&amp;KZ322,#REF!,"="&amp;LA322)</f>
        <v/>
      </c>
      <c r="NJ322" s="1">
        <f>COUNTIFS(#REF!,LT322,#REF!,1,#REF!,"&gt;="&amp;MI322,#REF!,"&lt;="&amp;MH322,#REF!,"&lt;="&amp;ME322,#REF!,"&gt;="&amp;MF322)</f>
        <v/>
      </c>
      <c r="NK322" s="1">
        <f>COUNTIFS(#REF!,LT322,#REF!,0,#REF!,"&gt;="&amp;MI322,#REF!,"&lt;="&amp;MH322,#REF!,"&lt;="&amp;ME322,#REF!,"&gt;="&amp;MF322)</f>
        <v/>
      </c>
      <c r="NL322" s="1">
        <f>COUNTIFS(#REF!,LT322,#REF!,1,#REF!,"&gt;="&amp;MI322,#REF!,"&lt;="&amp;MH322,#REF!,"="&amp;KZ322,#REF!,"="&amp;LA322,#REF!,"&lt;="&amp;ME322,#REF!,"&gt;="&amp;MF322)</f>
        <v/>
      </c>
      <c r="NM322" s="1">
        <f>COUNTIFS(#REF!,LT322,#REF!,0,#REF!,"&gt;="&amp;MI322,#REF!,"&lt;="&amp;MH322,#REF!,"="&amp;KZ322,#REF!,"="&amp;LA322,#REF!,"&lt;="&amp;ME322,#REF!,"&gt;="&amp;MF322)</f>
        <v/>
      </c>
      <c r="NN322" s="1">
        <f>COUNTIFS(#REF!,LT322,#REF!,1,#REF!,"&gt;="&amp;MC322,#REF!,"&lt;="&amp;MB322,#REF!,"&lt;="&amp;ME322,#REF!,"&gt;="&amp;MF322)</f>
        <v/>
      </c>
      <c r="NO322" s="1">
        <f>COUNTIFS(#REF!,LT322,#REF!,0,#REF!,"&gt;="&amp;MC322,#REF!,"&lt;="&amp;MB322,#REF!,"&lt;="&amp;ME322,#REF!,"&gt;="&amp;MF322)</f>
        <v/>
      </c>
      <c r="NP322" s="1">
        <f>COUNTIFS(#REF!,LT322,#REF!,1,#REF!,"&lt;="&amp;ME322,#REF!,"&gt;="&amp;MF322,#REF!,"="&amp;KV322,#REF!,"="&amp;KX322)</f>
        <v/>
      </c>
      <c r="NQ322" s="1">
        <f>COUNTIFS(#REF!,LT322,#REF!,0,#REF!,"&lt;="&amp;ME322,#REF!,"&gt;="&amp;MF322,#REF!,"="&amp;KV322,#REF!,"="&amp;KX322)</f>
        <v/>
      </c>
      <c r="NR322" s="1">
        <f>COUNTIFS(#REF!,LT322,#REF!,1,#REF!,"&lt;="&amp;ME322,#REF!,"&gt;="&amp;MF322,#REF!,"="&amp;KW322,#REF!,"="&amp;KY322)</f>
        <v/>
      </c>
      <c r="NS322" s="1">
        <f>COUNTIFS(#REF!,LT322,#REF!,0,#REF!,"&lt;="&amp;ME322,#REF!,"&gt;="&amp;MF322,#REF!,"="&amp;KW322,#REF!,"="&amp;KY322)</f>
        <v/>
      </c>
      <c r="NT322" s="1">
        <f>MP322+MR322+MT322+MV322+MX322+MZ322+NB322</f>
        <v/>
      </c>
      <c r="NU322" s="1">
        <f>MQ322+MS322+MU322+MW322+MY322+NA322+NC322</f>
        <v/>
      </c>
      <c r="NV322" s="1">
        <f>NT322+NU322</f>
        <v/>
      </c>
      <c r="NW322" s="33">
        <f>NT322/(NT322+NU322)</f>
        <v/>
      </c>
      <c r="NX322" s="3">
        <f>1/NW322</f>
        <v/>
      </c>
      <c r="NY322" s="1">
        <f>LH322</f>
        <v/>
      </c>
      <c r="NZ322" s="79">
        <f>(NW322*((NY322-1)*0.98))-((1-NW322)*1)</f>
        <v/>
      </c>
      <c r="OA322" s="34">
        <f>IF(LR322&lt;0.9,0,IF(AND(LR322&gt;1.1),0,1))</f>
        <v/>
      </c>
      <c r="OB322" s="34">
        <f>IF(LS322&lt;0.9,0,IF(AND(LS322&gt;1.1),0,1))</f>
        <v/>
      </c>
      <c r="OC322" s="32">
        <f>IF(NV322&gt;99,1,0)</f>
        <v/>
      </c>
      <c r="OD322" s="32">
        <f>IF(NZ322&gt;0.0799,1,0)</f>
        <v/>
      </c>
      <c r="OE322" s="32">
        <f>IF(NZ322&gt;OM322,1,0)</f>
        <v/>
      </c>
      <c r="OF322" s="32">
        <f>OC322+OD322+OE322+OA322+OB322</f>
        <v/>
      </c>
      <c r="OG322" s="1">
        <f>ND322+NF322+NH322+NJ322+NL322+NN322+NP322+NR322</f>
        <v/>
      </c>
      <c r="OH322" s="1">
        <f>NE322+NG322+NI322+NK322+NM322+NO322+NQ322+NS322</f>
        <v/>
      </c>
      <c r="OI322" s="1">
        <f>OG322+OH322</f>
        <v/>
      </c>
      <c r="OJ322" s="33">
        <f>OG322/(OG322+OH322)</f>
        <v/>
      </c>
      <c r="OK322" s="3">
        <f>1/OJ322</f>
        <v/>
      </c>
      <c r="OL322" s="1">
        <f>LI322</f>
        <v/>
      </c>
      <c r="OM322" s="79">
        <f>(OJ322*((OL322-1)*0.98))-((1-OJ322)*1)</f>
        <v/>
      </c>
      <c r="ON322" s="34">
        <f>IF(LR322&lt;0.9,0,IF(AND(LR322&gt;1.1),0,1))</f>
        <v/>
      </c>
      <c r="OO322" s="34">
        <f>IF(LS322&lt;0.9,0,IF(AND(LS322&gt;1.1),0,1))</f>
        <v/>
      </c>
      <c r="OP322" s="32">
        <f>IF(OI322&gt;99,1,0)</f>
        <v/>
      </c>
      <c r="OQ322" s="32">
        <f>IF(OM322&gt;0.0799,1,0)</f>
        <v/>
      </c>
      <c r="OR322" s="32">
        <f>IF(OM322&gt;OZ322,1,0)</f>
        <v/>
      </c>
      <c r="OS322" s="32">
        <f>OP322+OQ322+OR322+ON322+OO322</f>
        <v/>
      </c>
      <c r="OT322">
        <f>IF(OF322=5,"BackHome0-0",IF(AND(OS322=5),"BackAway0-0",""))</f>
        <v/>
      </c>
      <c r="OU322">
        <f>IF(OF322=5,KN322,IF(AND(OS322=5),KO322,""))</f>
        <v/>
      </c>
      <c r="OV322">
        <f>IF(OF322=5,"Match Odds",IF(AND(OS322=5),"Match Odds",""))</f>
        <v/>
      </c>
      <c r="OW322">
        <f>IF(OF322=5,KP322,IF(AND(OS322=5),KP322,""))</f>
        <v/>
      </c>
      <c r="OX322">
        <f>IF(OF322=5,"MATCH_ODDS",IF(AND(OS322=5),"MATCH_ODDS",""))</f>
        <v/>
      </c>
      <c r="OY322">
        <f>IF(OF322=5,"BACK",IF(AND(OS322=5),"BACK",""))</f>
        <v/>
      </c>
    </row>
    <row r="323" ht="16.5" customHeight="1" thickBot="1" thickTop="1">
      <c r="A323" s="2" t="n"/>
      <c r="KN323" s="1">
        <f>IF(INDEX(#REF!,MATCH('HT 0-0'!D323,#REF!,0))=INDEX(#REF!,MATCH('HT 0-0'!D323,#REF!,0)),INDEX(#REF!,MATCH('HT 0-0'!D323,#REF!,0)),"ERROR")</f>
        <v/>
      </c>
      <c r="KO323" s="1">
        <f>IF(INDEX(#REF!,MATCH('HT 0-0'!E323,#REF!,0))=INDEX(#REF!,MATCH('HT 0-0'!E323,#REF!,0)),INDEX(#REF!,MATCH('HT 0-0'!E323,#REF!,0)),"ERROR")</f>
        <v/>
      </c>
      <c r="KP323" s="1">
        <f>KN323&amp;" v "&amp;KO323</f>
        <v/>
      </c>
      <c r="KQ323">
        <f>B323&amp;"_"&amp;C323</f>
        <v/>
      </c>
      <c r="KR323" s="1">
        <f>IF((HW323/KK323)&lt;0.335,"G",IF((HW323/KK323)&gt;0.67,"R","A"))</f>
        <v/>
      </c>
      <c r="KS323" s="1">
        <f>IF((HX323/KK323)&lt;0.335,"G",IF((HX323/KK323)&gt;0.67,"R","A"))</f>
        <v/>
      </c>
      <c r="KT323" s="1">
        <f>IF((IH323/KK323)&lt;0.335,"G",IF((IH323/KK323)&gt;0.67,"R","A"))</f>
        <v/>
      </c>
      <c r="KU323" s="1">
        <f>IF((II323/KK323)&lt;0.335,"G",IF((II323/KK323)&gt;0.67,"R","A"))</f>
        <v/>
      </c>
      <c r="KV323" s="1">
        <f>IF((HZ323/KK323)&lt;0.335,"G",IF((HZ323/KK323)&gt;0.67,"R","A"))</f>
        <v/>
      </c>
      <c r="KW323" s="1">
        <f>IF((HY323/KK323)&lt;0.335,"G",IF((HY323/KK323)&gt;0.67,"R","A"))</f>
        <v/>
      </c>
      <c r="KX323" s="1">
        <f>IF((IK323/KK323)&lt;0.335,"G",IF((IK323/KK323)&gt;0.67,"R","A"))</f>
        <v/>
      </c>
      <c r="KY323" s="1">
        <f>IF((IJ323/KK323)&lt;0.335,"G",IF((IJ323/KK323)&gt;0.67,"R","A"))</f>
        <v/>
      </c>
      <c r="KZ323" s="1">
        <f>IF((HQ323/KK323)&lt;0.335,"G",IF((HQ323/KK323)&gt;0.67,"R","A"))</f>
        <v/>
      </c>
      <c r="LA323" s="1">
        <f>IF((IB323/KK323)&lt;0.335,"G",IF((IB323/KK323)&gt;0.67,"R","A"))</f>
        <v/>
      </c>
      <c r="LB323">
        <f>IF(LQ323="0-0",INDEX(Scrape!#REF!,MATCH('HT 0-0'!KP323,Scrape!$B:$B,0)),"")</f>
        <v/>
      </c>
      <c r="LC323">
        <f>IF(LQ323="0-0",INDEX(Scrape!$A:$A,MATCH('HT 0-0'!KP323,Scrape!$B:$B,0)),"")</f>
        <v/>
      </c>
      <c r="LD323">
        <f>IF(LQ323="0-0",INDEX(Scrape!$B:$B,MATCH('HT 0-0'!KP323,Scrape!$B:$B,0)),"")</f>
        <v/>
      </c>
      <c r="LE323">
        <f>IF(LQ323="0-0",INDEX(Scrape!$C:$C,MATCH('HT 0-0'!KP323,Scrape!$B:$B,0)),"")</f>
        <v/>
      </c>
      <c r="LF323">
        <f>IF(LQ323="0-0",INDEX(Scrape!$D:$D,MATCH('HT 0-0'!KP323,Scrape!$B:$B,0)),"")</f>
        <v/>
      </c>
      <c r="LG323">
        <f>IF(LQ323="0-0",INDEX(Scrape!$E:$E,MATCH('HT 0-0'!KP323,Scrape!$B:$B,0)),"")</f>
        <v/>
      </c>
      <c r="LH323">
        <f>IF(LQ323="0-0",INDEX(Scrape!$F:$F,MATCH('HT 0-0'!KP323,Scrape!$B:$B,0)),"")</f>
        <v/>
      </c>
      <c r="LI323">
        <f>IF(LQ323="0-0",INDEX(Scrape!$G:$G,MATCH('HT 0-0'!KP323,Scrape!$B:$B,0)),"")</f>
        <v/>
      </c>
      <c r="LJ323">
        <f>IF(LQ323="0-0",INDEX(Scrape!$H:$H,MATCH('HT 0-0'!KP323,Scrape!$B:$B,0)),"")</f>
        <v/>
      </c>
      <c r="LK323">
        <f>IF(LQ323="0-0",INDEX(Scrape!$I:$I,MATCH('HT 0-0'!KP323,Scrape!$B:$B,0)),"")</f>
        <v/>
      </c>
      <c r="LL323">
        <f>IF(LQ323="0-0",INDEX(Scrape!$J:$J,MATCH('HT 0-0'!KP323,Scrape!$B:$B,0)),"")</f>
        <v/>
      </c>
      <c r="LM323">
        <f>IF(LQ323="0-0",INDEX(Scrape!$K:$K,MATCH('HT 0-0'!KP323,Scrape!$B:$B,0)),"")</f>
        <v/>
      </c>
      <c r="LN323">
        <f>IF(LQ323="0-0",INDEX(Scrape!$L:$L,MATCH('HT 0-0'!KP323,Scrape!$B:$B,0)),"")</f>
        <v/>
      </c>
      <c r="LO323">
        <f>IF(LQ323="0-0",INDEX(Scrape!$M:$M,MATCH('HT 0-0'!KP323,Scrape!$B:$B,0)),"")</f>
        <v/>
      </c>
      <c r="LP323">
        <f>IF(LQ323="0-0",INDEX(Scrape!$N:$N,MATCH('HT 0-0'!KP323,Scrape!$B:$B,0)),"")</f>
        <v/>
      </c>
      <c r="LQ323">
        <f>INDEX(Scrape!$O:$O,MATCH('HT 0-0'!KP323,Scrape!$B:$B,0))</f>
        <v/>
      </c>
      <c r="LR323">
        <f>(1/LJ323)+(1/LI323)+(1/LH323)</f>
        <v/>
      </c>
      <c r="LS323">
        <f>(1/LG323)+(1/LF323)+(1/LE323)</f>
        <v/>
      </c>
      <c r="LT323" s="8">
        <f>IF(INDEX(#REF!,MATCH(KQ323,#REF!,0))=INDEX(#REF!,MATCH(KQ323,#REF!,0)),INDEX(#REF!,MATCH(KQ323,#REF!,0)),"ERROR")</f>
        <v/>
      </c>
      <c r="LU323" s="4">
        <f>IF(KR323="G",2,IF(KR323="R",0.5,IF(KR323="A",1)))</f>
        <v/>
      </c>
      <c r="LV323" s="4">
        <f>IF(KS323="G",0.5,IF(KS323="R",2,IF(KS323="A",1)))</f>
        <v/>
      </c>
      <c r="LW323" s="4">
        <f>IF(KT323="G",2,IF(KT323="R",0.5,IF(KT323="A",1)))</f>
        <v/>
      </c>
      <c r="LX323" s="4">
        <f>IF(KU323="G",0.5,IF(KU323="R",2,IF(KU323="A",1)))</f>
        <v/>
      </c>
      <c r="LY323" s="7">
        <f>(LK323*(LU323+LX323)+(LL323*(LU323+LX323)))</f>
        <v/>
      </c>
      <c r="LZ323" s="7">
        <f>(LN323*(LV323+LW323)+(LO323*(LV323+LW323)))</f>
        <v/>
      </c>
      <c r="MA323" s="11">
        <f>LY323-LZ323</f>
        <v/>
      </c>
      <c r="MB323" s="5">
        <f>MA323+2</f>
        <v/>
      </c>
      <c r="MC323" s="6">
        <f>MA323-2</f>
        <v/>
      </c>
      <c r="MD323" s="4">
        <f>LE323</f>
        <v/>
      </c>
      <c r="ME323" s="9">
        <f>IF(MD323=0,1000,MD323+0.75)</f>
        <v/>
      </c>
      <c r="MF323" s="10">
        <f>IF(MD323=0,0,MD323-0.75)</f>
        <v/>
      </c>
      <c r="MG323" s="4">
        <f>((LM323*(LU323+LX323))-((LP323*(LV323+LW323))))</f>
        <v/>
      </c>
      <c r="MH323" s="9">
        <f>MG323*1.2</f>
        <v/>
      </c>
      <c r="MI323" s="10">
        <f>MG323*0.8</f>
        <v/>
      </c>
      <c r="MJ323">
        <f>IFERROR(OT323,"")</f>
        <v/>
      </c>
      <c r="MK323">
        <f>IFERROR(OU323,"")</f>
        <v/>
      </c>
      <c r="ML323">
        <f>IFERROR(OV323,"")</f>
        <v/>
      </c>
      <c r="MM323">
        <f>IFERROR(OW323,"")</f>
        <v/>
      </c>
      <c r="MN323">
        <f>IFERROR(OX323,"")</f>
        <v/>
      </c>
      <c r="MO323">
        <f>IFERROR(OY323,"")</f>
        <v/>
      </c>
      <c r="MP323" s="1">
        <f>COUNTIFS(#REF!,LT323,#REF!,1,#REF!,"&gt;="&amp;MC323,#REF!,"&lt;="&amp;MB323,#REF!,"&lt;="&amp;ME323,#REF!,"&gt;="&amp;MF323,#REF!,"="&amp;KV323,#REF!,"="&amp;KX323)</f>
        <v/>
      </c>
      <c r="MQ323" s="1">
        <f>COUNTIFS(#REF!,LT323,#REF!,0,#REF!,"&gt;="&amp;MC323,#REF!,"&lt;="&amp;MB323,#REF!,"&lt;="&amp;ME323,#REF!,"&gt;="&amp;MF323,#REF!,"="&amp;KV323,#REF!,"="&amp;KX323)</f>
        <v/>
      </c>
      <c r="MR323" s="1">
        <f>COUNTIFS(#REF!,LT323,#REF!,1,#REF!,"&gt;="&amp;MC323,#REF!,"&lt;="&amp;MB323,#REF!,"&lt;="&amp;ME323,#REF!,"&gt;="&amp;MF323,#REF!,"="&amp;KW323,#REF!,"="&amp;KY323)</f>
        <v/>
      </c>
      <c r="MS323" s="1">
        <f>COUNTIFS(#REF!,LT323,#REF!,0,#REF!,"&gt;="&amp;MC323,#REF!,"&lt;="&amp;MB323,#REF!,"&lt;="&amp;ME323,#REF!,"&gt;="&amp;MF323,#REF!,"="&amp;KW323,#REF!,"="&amp;KY323)</f>
        <v/>
      </c>
      <c r="MT323" s="1">
        <f>COUNTIFS(#REF!,LT323,#REF!,1,#REF!,"&gt;="&amp;MI323,#REF!,"&lt;="&amp;MH323,#REF!,"&lt;="&amp;ME323,#REF!,"&gt;="&amp;MF323)</f>
        <v/>
      </c>
      <c r="MU323" s="1">
        <f>COUNTIFS(#REF!,LT323,#REF!,0,#REF!,"&gt;="&amp;MI323,#REF!,"&lt;="&amp;MH323,#REF!,"&lt;="&amp;ME323,#REF!,"&gt;="&amp;MF323)</f>
        <v/>
      </c>
      <c r="MV323" s="1">
        <f>COUNTIFS(#REF!,LT323,#REF!,1,#REF!,"&gt;="&amp;MI323,#REF!,"&lt;="&amp;MH323,#REF!,"="&amp;KZ323,#REF!,"="&amp;LA323,#REF!,"&lt;="&amp;ME323,#REF!,"&gt;="&amp;MF323)</f>
        <v/>
      </c>
      <c r="MW323" s="1">
        <f>COUNTIFS(#REF!,LT323,#REF!,0,#REF!,"&gt;="&amp;MI323,#REF!,"&lt;="&amp;MH323,#REF!,"="&amp;KZ323,#REF!,"="&amp;LA323,#REF!,"&lt;="&amp;ME323,#REF!,"&gt;="&amp;MF323)</f>
        <v/>
      </c>
      <c r="MX323" s="1">
        <f>COUNTIFS(#REF!,LT323,#REF!,1,#REF!,"&gt;="&amp;MC323,#REF!,"&lt;="&amp;MB323,#REF!,"&lt;="&amp;ME323,#REF!,"&gt;="&amp;MF323)</f>
        <v/>
      </c>
      <c r="MY323" s="1">
        <f>COUNTIFS(#REF!,LT323,#REF!,0,#REF!,"&gt;="&amp;MC323,#REF!,"&lt;="&amp;MB323,#REF!,"&lt;="&amp;ME323,#REF!,"&gt;="&amp;MF323)</f>
        <v/>
      </c>
      <c r="MZ323" s="1">
        <f>COUNTIFS(#REF!,LT323,#REF!,1,#REF!,"&lt;="&amp;ME323,#REF!,"&gt;="&amp;MF323,#REF!,"="&amp;KV323,#REF!,"="&amp;KX323)</f>
        <v/>
      </c>
      <c r="NA323" s="1">
        <f>COUNTIFS(#REF!,LT323,#REF!,0,#REF!,"&lt;="&amp;ME323,#REF!,"&gt;="&amp;MF323,#REF!,"="&amp;KV323,#REF!,"="&amp;KX323)</f>
        <v/>
      </c>
      <c r="NB323" s="1">
        <f>COUNTIFS(#REF!,LT323,#REF!,1,#REF!,"&lt;="&amp;ME323,#REF!,"&gt;="&amp;MF323,#REF!,"="&amp;KW323,#REF!,"="&amp;KY323)</f>
        <v/>
      </c>
      <c r="NC323" s="1">
        <f>COUNTIFS(#REF!,LT323,#REF!,0,#REF!,"&lt;="&amp;ME323,#REF!,"&gt;="&amp;MF323,#REF!,"="&amp;KW323,#REF!,"="&amp;KY323)</f>
        <v/>
      </c>
      <c r="ND323" s="1">
        <f>COUNTIFS(#REF!,LT323,#REF!,1,#REF!,"&gt;="&amp;MC323,#REF!,"&lt;="&amp;MB323,#REF!,"&lt;="&amp;ME323,#REF!,"&gt;="&amp;MF323,#REF!,"="&amp;KV323,#REF!,"="&amp;KX323)</f>
        <v/>
      </c>
      <c r="NE323" s="1">
        <f>COUNTIFS(#REF!,LT323,#REF!,0,#REF!,"&gt;="&amp;MC323,#REF!,"&lt;="&amp;MB323,#REF!,"&lt;="&amp;ME323,#REF!,"&gt;="&amp;MF323,#REF!,"="&amp;KV323,#REF!,"="&amp;KX323)</f>
        <v/>
      </c>
      <c r="NF323" s="1">
        <f>COUNTIFS(#REF!,LT323,#REF!,1,#REF!,"&gt;="&amp;MC323,#REF!,"&lt;="&amp;MB323,#REF!,"&lt;="&amp;ME323,#REF!,"&gt;="&amp;MF323,#REF!,"="&amp;KW323,#REF!,"="&amp;KY323)</f>
        <v/>
      </c>
      <c r="NG323" s="1">
        <f>COUNTIFS(#REF!,LT323,#REF!,0,#REF!,"&gt;="&amp;MC323,#REF!,"&lt;="&amp;MB323,#REF!,"&lt;="&amp;ME323,#REF!,"&gt;="&amp;MF323,#REF!,"="&amp;KW323,#REF!,"="&amp;KY323)</f>
        <v/>
      </c>
      <c r="NH323" s="1">
        <f>COUNTIFS(#REF!,LT323,#REF!,1,#REF!,"&gt;="&amp;MC323,#REF!,"&lt;="&amp;MB323,#REF!,"&lt;="&amp;ME323,#REF!,"&gt;="&amp;MF323,#REF!,"="&amp;KZ323,#REF!,"="&amp;LA323)</f>
        <v/>
      </c>
      <c r="NI323" s="1">
        <f>COUNTIFS(#REF!,LT323,#REF!,0,#REF!,"&gt;="&amp;MC323,#REF!,"&lt;="&amp;MB323,#REF!,"&lt;="&amp;ME323,#REF!,"&gt;="&amp;MF323,#REF!,"="&amp;KZ323,#REF!,"="&amp;LA323)</f>
        <v/>
      </c>
      <c r="NJ323" s="1">
        <f>COUNTIFS(#REF!,LT323,#REF!,1,#REF!,"&gt;="&amp;MI323,#REF!,"&lt;="&amp;MH323,#REF!,"&lt;="&amp;ME323,#REF!,"&gt;="&amp;MF323)</f>
        <v/>
      </c>
      <c r="NK323" s="1">
        <f>COUNTIFS(#REF!,LT323,#REF!,0,#REF!,"&gt;="&amp;MI323,#REF!,"&lt;="&amp;MH323,#REF!,"&lt;="&amp;ME323,#REF!,"&gt;="&amp;MF323)</f>
        <v/>
      </c>
      <c r="NL323" s="1">
        <f>COUNTIFS(#REF!,LT323,#REF!,1,#REF!,"&gt;="&amp;MI323,#REF!,"&lt;="&amp;MH323,#REF!,"="&amp;KZ323,#REF!,"="&amp;LA323,#REF!,"&lt;="&amp;ME323,#REF!,"&gt;="&amp;MF323)</f>
        <v/>
      </c>
      <c r="NM323" s="1">
        <f>COUNTIFS(#REF!,LT323,#REF!,0,#REF!,"&gt;="&amp;MI323,#REF!,"&lt;="&amp;MH323,#REF!,"="&amp;KZ323,#REF!,"="&amp;LA323,#REF!,"&lt;="&amp;ME323,#REF!,"&gt;="&amp;MF323)</f>
        <v/>
      </c>
      <c r="NN323" s="1">
        <f>COUNTIFS(#REF!,LT323,#REF!,1,#REF!,"&gt;="&amp;MC323,#REF!,"&lt;="&amp;MB323,#REF!,"&lt;="&amp;ME323,#REF!,"&gt;="&amp;MF323)</f>
        <v/>
      </c>
      <c r="NO323" s="1">
        <f>COUNTIFS(#REF!,LT323,#REF!,0,#REF!,"&gt;="&amp;MC323,#REF!,"&lt;="&amp;MB323,#REF!,"&lt;="&amp;ME323,#REF!,"&gt;="&amp;MF323)</f>
        <v/>
      </c>
      <c r="NP323" s="1">
        <f>COUNTIFS(#REF!,LT323,#REF!,1,#REF!,"&lt;="&amp;ME323,#REF!,"&gt;="&amp;MF323,#REF!,"="&amp;KV323,#REF!,"="&amp;KX323)</f>
        <v/>
      </c>
      <c r="NQ323" s="1">
        <f>COUNTIFS(#REF!,LT323,#REF!,0,#REF!,"&lt;="&amp;ME323,#REF!,"&gt;="&amp;MF323,#REF!,"="&amp;KV323,#REF!,"="&amp;KX323)</f>
        <v/>
      </c>
      <c r="NR323" s="1">
        <f>COUNTIFS(#REF!,LT323,#REF!,1,#REF!,"&lt;="&amp;ME323,#REF!,"&gt;="&amp;MF323,#REF!,"="&amp;KW323,#REF!,"="&amp;KY323)</f>
        <v/>
      </c>
      <c r="NS323" s="1">
        <f>COUNTIFS(#REF!,LT323,#REF!,0,#REF!,"&lt;="&amp;ME323,#REF!,"&gt;="&amp;MF323,#REF!,"="&amp;KW323,#REF!,"="&amp;KY323)</f>
        <v/>
      </c>
      <c r="NT323" s="1">
        <f>MP323+MR323+MT323+MV323+MX323+MZ323+NB323</f>
        <v/>
      </c>
      <c r="NU323" s="1">
        <f>MQ323+MS323+MU323+MW323+MY323+NA323+NC323</f>
        <v/>
      </c>
      <c r="NV323" s="1">
        <f>NT323+NU323</f>
        <v/>
      </c>
      <c r="NW323" s="33">
        <f>NT323/(NT323+NU323)</f>
        <v/>
      </c>
      <c r="NX323" s="3">
        <f>1/NW323</f>
        <v/>
      </c>
      <c r="NY323" s="1">
        <f>LH323</f>
        <v/>
      </c>
      <c r="NZ323" s="79">
        <f>(NW323*((NY323-1)*0.98))-((1-NW323)*1)</f>
        <v/>
      </c>
      <c r="OA323" s="34">
        <f>IF(LR323&lt;0.9,0,IF(AND(LR323&gt;1.1),0,1))</f>
        <v/>
      </c>
      <c r="OB323" s="34">
        <f>IF(LS323&lt;0.9,0,IF(AND(LS323&gt;1.1),0,1))</f>
        <v/>
      </c>
      <c r="OC323" s="32">
        <f>IF(NV323&gt;99,1,0)</f>
        <v/>
      </c>
      <c r="OD323" s="32">
        <f>IF(NZ323&gt;0.0799,1,0)</f>
        <v/>
      </c>
      <c r="OE323" s="32">
        <f>IF(NZ323&gt;OM323,1,0)</f>
        <v/>
      </c>
      <c r="OF323" s="32">
        <f>OC323+OD323+OE323+OA323+OB323</f>
        <v/>
      </c>
      <c r="OG323" s="1">
        <f>ND323+NF323+NH323+NJ323+NL323+NN323+NP323+NR323</f>
        <v/>
      </c>
      <c r="OH323" s="1">
        <f>NE323+NG323+NI323+NK323+NM323+NO323+NQ323+NS323</f>
        <v/>
      </c>
      <c r="OI323" s="1">
        <f>OG323+OH323</f>
        <v/>
      </c>
      <c r="OJ323" s="33">
        <f>OG323/(OG323+OH323)</f>
        <v/>
      </c>
      <c r="OK323" s="3">
        <f>1/OJ323</f>
        <v/>
      </c>
      <c r="OL323" s="1">
        <f>LI323</f>
        <v/>
      </c>
      <c r="OM323" s="79">
        <f>(OJ323*((OL323-1)*0.98))-((1-OJ323)*1)</f>
        <v/>
      </c>
      <c r="ON323" s="34">
        <f>IF(LR323&lt;0.9,0,IF(AND(LR323&gt;1.1),0,1))</f>
        <v/>
      </c>
      <c r="OO323" s="34">
        <f>IF(LS323&lt;0.9,0,IF(AND(LS323&gt;1.1),0,1))</f>
        <v/>
      </c>
      <c r="OP323" s="32">
        <f>IF(OI323&gt;99,1,0)</f>
        <v/>
      </c>
      <c r="OQ323" s="32">
        <f>IF(OM323&gt;0.0799,1,0)</f>
        <v/>
      </c>
      <c r="OR323" s="32">
        <f>IF(OM323&gt;OZ323,1,0)</f>
        <v/>
      </c>
      <c r="OS323" s="32">
        <f>OP323+OQ323+OR323+ON323+OO323</f>
        <v/>
      </c>
      <c r="OT323">
        <f>IF(OF323=5,"BackHome0-0",IF(AND(OS323=5),"BackAway0-0",""))</f>
        <v/>
      </c>
      <c r="OU323">
        <f>IF(OF323=5,KN323,IF(AND(OS323=5),KO323,""))</f>
        <v/>
      </c>
      <c r="OV323">
        <f>IF(OF323=5,"Match Odds",IF(AND(OS323=5),"Match Odds",""))</f>
        <v/>
      </c>
      <c r="OW323">
        <f>IF(OF323=5,KP323,IF(AND(OS323=5),KP323,""))</f>
        <v/>
      </c>
      <c r="OX323">
        <f>IF(OF323=5,"MATCH_ODDS",IF(AND(OS323=5),"MATCH_ODDS",""))</f>
        <v/>
      </c>
      <c r="OY323">
        <f>IF(OF323=5,"BACK",IF(AND(OS323=5),"BACK",""))</f>
        <v/>
      </c>
    </row>
    <row r="324" ht="16.5" customHeight="1" thickBot="1" thickTop="1">
      <c r="A324" s="2" t="n"/>
      <c r="KN324" s="1">
        <f>IF(INDEX(#REF!,MATCH('HT 0-0'!D324,#REF!,0))=INDEX(#REF!,MATCH('HT 0-0'!D324,#REF!,0)),INDEX(#REF!,MATCH('HT 0-0'!D324,#REF!,0)),"ERROR")</f>
        <v/>
      </c>
      <c r="KO324" s="1">
        <f>IF(INDEX(#REF!,MATCH('HT 0-0'!E324,#REF!,0))=INDEX(#REF!,MATCH('HT 0-0'!E324,#REF!,0)),INDEX(#REF!,MATCH('HT 0-0'!E324,#REF!,0)),"ERROR")</f>
        <v/>
      </c>
      <c r="KP324" s="1">
        <f>KN324&amp;" v "&amp;KO324</f>
        <v/>
      </c>
      <c r="KQ324">
        <f>B324&amp;"_"&amp;C324</f>
        <v/>
      </c>
      <c r="KR324" s="1">
        <f>IF((HW324/KK324)&lt;0.335,"G",IF((HW324/KK324)&gt;0.67,"R","A"))</f>
        <v/>
      </c>
      <c r="KS324" s="1">
        <f>IF((HX324/KK324)&lt;0.335,"G",IF((HX324/KK324)&gt;0.67,"R","A"))</f>
        <v/>
      </c>
      <c r="KT324" s="1">
        <f>IF((IH324/KK324)&lt;0.335,"G",IF((IH324/KK324)&gt;0.67,"R","A"))</f>
        <v/>
      </c>
      <c r="KU324" s="1">
        <f>IF((II324/KK324)&lt;0.335,"G",IF((II324/KK324)&gt;0.67,"R","A"))</f>
        <v/>
      </c>
      <c r="KV324" s="1">
        <f>IF((HZ324/KK324)&lt;0.335,"G",IF((HZ324/KK324)&gt;0.67,"R","A"))</f>
        <v/>
      </c>
      <c r="KW324" s="1">
        <f>IF((HY324/KK324)&lt;0.335,"G",IF((HY324/KK324)&gt;0.67,"R","A"))</f>
        <v/>
      </c>
      <c r="KX324" s="1">
        <f>IF((IK324/KK324)&lt;0.335,"G",IF((IK324/KK324)&gt;0.67,"R","A"))</f>
        <v/>
      </c>
      <c r="KY324" s="1">
        <f>IF((IJ324/KK324)&lt;0.335,"G",IF((IJ324/KK324)&gt;0.67,"R","A"))</f>
        <v/>
      </c>
      <c r="KZ324" s="1">
        <f>IF((HQ324/KK324)&lt;0.335,"G",IF((HQ324/KK324)&gt;0.67,"R","A"))</f>
        <v/>
      </c>
      <c r="LA324" s="1">
        <f>IF((IB324/KK324)&lt;0.335,"G",IF((IB324/KK324)&gt;0.67,"R","A"))</f>
        <v/>
      </c>
      <c r="LB324">
        <f>IF(LQ324="0-0",INDEX(Scrape!#REF!,MATCH('HT 0-0'!KP324,Scrape!$B:$B,0)),"")</f>
        <v/>
      </c>
      <c r="LC324">
        <f>IF(LQ324="0-0",INDEX(Scrape!$A:$A,MATCH('HT 0-0'!KP324,Scrape!$B:$B,0)),"")</f>
        <v/>
      </c>
      <c r="LD324">
        <f>IF(LQ324="0-0",INDEX(Scrape!$B:$B,MATCH('HT 0-0'!KP324,Scrape!$B:$B,0)),"")</f>
        <v/>
      </c>
      <c r="LE324">
        <f>IF(LQ324="0-0",INDEX(Scrape!$C:$C,MATCH('HT 0-0'!KP324,Scrape!$B:$B,0)),"")</f>
        <v/>
      </c>
      <c r="LF324">
        <f>IF(LQ324="0-0",INDEX(Scrape!$D:$D,MATCH('HT 0-0'!KP324,Scrape!$B:$B,0)),"")</f>
        <v/>
      </c>
      <c r="LG324">
        <f>IF(LQ324="0-0",INDEX(Scrape!$E:$E,MATCH('HT 0-0'!KP324,Scrape!$B:$B,0)),"")</f>
        <v/>
      </c>
      <c r="LH324">
        <f>IF(LQ324="0-0",INDEX(Scrape!$F:$F,MATCH('HT 0-0'!KP324,Scrape!$B:$B,0)),"")</f>
        <v/>
      </c>
      <c r="LI324">
        <f>IF(LQ324="0-0",INDEX(Scrape!$G:$G,MATCH('HT 0-0'!KP324,Scrape!$B:$B,0)),"")</f>
        <v/>
      </c>
      <c r="LJ324">
        <f>IF(LQ324="0-0",INDEX(Scrape!$H:$H,MATCH('HT 0-0'!KP324,Scrape!$B:$B,0)),"")</f>
        <v/>
      </c>
      <c r="LK324">
        <f>IF(LQ324="0-0",INDEX(Scrape!$I:$I,MATCH('HT 0-0'!KP324,Scrape!$B:$B,0)),"")</f>
        <v/>
      </c>
      <c r="LL324">
        <f>IF(LQ324="0-0",INDEX(Scrape!$J:$J,MATCH('HT 0-0'!KP324,Scrape!$B:$B,0)),"")</f>
        <v/>
      </c>
      <c r="LM324">
        <f>IF(LQ324="0-0",INDEX(Scrape!$K:$K,MATCH('HT 0-0'!KP324,Scrape!$B:$B,0)),"")</f>
        <v/>
      </c>
      <c r="LN324">
        <f>IF(LQ324="0-0",INDEX(Scrape!$L:$L,MATCH('HT 0-0'!KP324,Scrape!$B:$B,0)),"")</f>
        <v/>
      </c>
      <c r="LO324">
        <f>IF(LQ324="0-0",INDEX(Scrape!$M:$M,MATCH('HT 0-0'!KP324,Scrape!$B:$B,0)),"")</f>
        <v/>
      </c>
      <c r="LP324">
        <f>IF(LQ324="0-0",INDEX(Scrape!$N:$N,MATCH('HT 0-0'!KP324,Scrape!$B:$B,0)),"")</f>
        <v/>
      </c>
      <c r="LQ324">
        <f>INDEX(Scrape!$O:$O,MATCH('HT 0-0'!KP324,Scrape!$B:$B,0))</f>
        <v/>
      </c>
      <c r="LR324">
        <f>(1/LJ324)+(1/LI324)+(1/LH324)</f>
        <v/>
      </c>
      <c r="LS324">
        <f>(1/LG324)+(1/LF324)+(1/LE324)</f>
        <v/>
      </c>
      <c r="LT324" s="8">
        <f>IF(INDEX(#REF!,MATCH(KQ324,#REF!,0))=INDEX(#REF!,MATCH(KQ324,#REF!,0)),INDEX(#REF!,MATCH(KQ324,#REF!,0)),"ERROR")</f>
        <v/>
      </c>
      <c r="LU324" s="4">
        <f>IF(KR324="G",2,IF(KR324="R",0.5,IF(KR324="A",1)))</f>
        <v/>
      </c>
      <c r="LV324" s="4">
        <f>IF(KS324="G",0.5,IF(KS324="R",2,IF(KS324="A",1)))</f>
        <v/>
      </c>
      <c r="LW324" s="4">
        <f>IF(KT324="G",2,IF(KT324="R",0.5,IF(KT324="A",1)))</f>
        <v/>
      </c>
      <c r="LX324" s="4">
        <f>IF(KU324="G",0.5,IF(KU324="R",2,IF(KU324="A",1)))</f>
        <v/>
      </c>
      <c r="LY324" s="7">
        <f>(LK324*(LU324+LX324)+(LL324*(LU324+LX324)))</f>
        <v/>
      </c>
      <c r="LZ324" s="7">
        <f>(LN324*(LV324+LW324)+(LO324*(LV324+LW324)))</f>
        <v/>
      </c>
      <c r="MA324" s="11">
        <f>LY324-LZ324</f>
        <v/>
      </c>
      <c r="MB324" s="5">
        <f>MA324+2</f>
        <v/>
      </c>
      <c r="MC324" s="6">
        <f>MA324-2</f>
        <v/>
      </c>
      <c r="MD324" s="4">
        <f>LE324</f>
        <v/>
      </c>
      <c r="ME324" s="9">
        <f>IF(MD324=0,1000,MD324+0.75)</f>
        <v/>
      </c>
      <c r="MF324" s="10">
        <f>IF(MD324=0,0,MD324-0.75)</f>
        <v/>
      </c>
      <c r="MG324" s="4">
        <f>((LM324*(LU324+LX324))-((LP324*(LV324+LW324))))</f>
        <v/>
      </c>
      <c r="MH324" s="9">
        <f>MG324*1.2</f>
        <v/>
      </c>
      <c r="MI324" s="10">
        <f>MG324*0.8</f>
        <v/>
      </c>
      <c r="MJ324">
        <f>IFERROR(OT324,"")</f>
        <v/>
      </c>
      <c r="MK324">
        <f>IFERROR(OU324,"")</f>
        <v/>
      </c>
      <c r="ML324">
        <f>IFERROR(OV324,"")</f>
        <v/>
      </c>
      <c r="MM324">
        <f>IFERROR(OW324,"")</f>
        <v/>
      </c>
      <c r="MN324">
        <f>IFERROR(OX324,"")</f>
        <v/>
      </c>
      <c r="MO324">
        <f>IFERROR(OY324,"")</f>
        <v/>
      </c>
      <c r="MP324" s="1">
        <f>COUNTIFS(#REF!,LT324,#REF!,1,#REF!,"&gt;="&amp;MC324,#REF!,"&lt;="&amp;MB324,#REF!,"&lt;="&amp;ME324,#REF!,"&gt;="&amp;MF324,#REF!,"="&amp;KV324,#REF!,"="&amp;KX324)</f>
        <v/>
      </c>
      <c r="MQ324" s="1">
        <f>COUNTIFS(#REF!,LT324,#REF!,0,#REF!,"&gt;="&amp;MC324,#REF!,"&lt;="&amp;MB324,#REF!,"&lt;="&amp;ME324,#REF!,"&gt;="&amp;MF324,#REF!,"="&amp;KV324,#REF!,"="&amp;KX324)</f>
        <v/>
      </c>
      <c r="MR324" s="1">
        <f>COUNTIFS(#REF!,LT324,#REF!,1,#REF!,"&gt;="&amp;MC324,#REF!,"&lt;="&amp;MB324,#REF!,"&lt;="&amp;ME324,#REF!,"&gt;="&amp;MF324,#REF!,"="&amp;KW324,#REF!,"="&amp;KY324)</f>
        <v/>
      </c>
      <c r="MS324" s="1">
        <f>COUNTIFS(#REF!,LT324,#REF!,0,#REF!,"&gt;="&amp;MC324,#REF!,"&lt;="&amp;MB324,#REF!,"&lt;="&amp;ME324,#REF!,"&gt;="&amp;MF324,#REF!,"="&amp;KW324,#REF!,"="&amp;KY324)</f>
        <v/>
      </c>
      <c r="MT324" s="1">
        <f>COUNTIFS(#REF!,LT324,#REF!,1,#REF!,"&gt;="&amp;MI324,#REF!,"&lt;="&amp;MH324,#REF!,"&lt;="&amp;ME324,#REF!,"&gt;="&amp;MF324)</f>
        <v/>
      </c>
      <c r="MU324" s="1">
        <f>COUNTIFS(#REF!,LT324,#REF!,0,#REF!,"&gt;="&amp;MI324,#REF!,"&lt;="&amp;MH324,#REF!,"&lt;="&amp;ME324,#REF!,"&gt;="&amp;MF324)</f>
        <v/>
      </c>
      <c r="MV324" s="1">
        <f>COUNTIFS(#REF!,LT324,#REF!,1,#REF!,"&gt;="&amp;MI324,#REF!,"&lt;="&amp;MH324,#REF!,"="&amp;KZ324,#REF!,"="&amp;LA324,#REF!,"&lt;="&amp;ME324,#REF!,"&gt;="&amp;MF324)</f>
        <v/>
      </c>
      <c r="MW324" s="1">
        <f>COUNTIFS(#REF!,LT324,#REF!,0,#REF!,"&gt;="&amp;MI324,#REF!,"&lt;="&amp;MH324,#REF!,"="&amp;KZ324,#REF!,"="&amp;LA324,#REF!,"&lt;="&amp;ME324,#REF!,"&gt;="&amp;MF324)</f>
        <v/>
      </c>
      <c r="MX324" s="1">
        <f>COUNTIFS(#REF!,LT324,#REF!,1,#REF!,"&gt;="&amp;MC324,#REF!,"&lt;="&amp;MB324,#REF!,"&lt;="&amp;ME324,#REF!,"&gt;="&amp;MF324)</f>
        <v/>
      </c>
      <c r="MY324" s="1">
        <f>COUNTIFS(#REF!,LT324,#REF!,0,#REF!,"&gt;="&amp;MC324,#REF!,"&lt;="&amp;MB324,#REF!,"&lt;="&amp;ME324,#REF!,"&gt;="&amp;MF324)</f>
        <v/>
      </c>
      <c r="MZ324" s="1">
        <f>COUNTIFS(#REF!,LT324,#REF!,1,#REF!,"&lt;="&amp;ME324,#REF!,"&gt;="&amp;MF324,#REF!,"="&amp;KV324,#REF!,"="&amp;KX324)</f>
        <v/>
      </c>
      <c r="NA324" s="1">
        <f>COUNTIFS(#REF!,LT324,#REF!,0,#REF!,"&lt;="&amp;ME324,#REF!,"&gt;="&amp;MF324,#REF!,"="&amp;KV324,#REF!,"="&amp;KX324)</f>
        <v/>
      </c>
      <c r="NB324" s="1">
        <f>COUNTIFS(#REF!,LT324,#REF!,1,#REF!,"&lt;="&amp;ME324,#REF!,"&gt;="&amp;MF324,#REF!,"="&amp;KW324,#REF!,"="&amp;KY324)</f>
        <v/>
      </c>
      <c r="NC324" s="1">
        <f>COUNTIFS(#REF!,LT324,#REF!,0,#REF!,"&lt;="&amp;ME324,#REF!,"&gt;="&amp;MF324,#REF!,"="&amp;KW324,#REF!,"="&amp;KY324)</f>
        <v/>
      </c>
      <c r="ND324" s="1">
        <f>COUNTIFS(#REF!,LT324,#REF!,1,#REF!,"&gt;="&amp;MC324,#REF!,"&lt;="&amp;MB324,#REF!,"&lt;="&amp;ME324,#REF!,"&gt;="&amp;MF324,#REF!,"="&amp;KV324,#REF!,"="&amp;KX324)</f>
        <v/>
      </c>
      <c r="NE324" s="1">
        <f>COUNTIFS(#REF!,LT324,#REF!,0,#REF!,"&gt;="&amp;MC324,#REF!,"&lt;="&amp;MB324,#REF!,"&lt;="&amp;ME324,#REF!,"&gt;="&amp;MF324,#REF!,"="&amp;KV324,#REF!,"="&amp;KX324)</f>
        <v/>
      </c>
      <c r="NF324" s="1">
        <f>COUNTIFS(#REF!,LT324,#REF!,1,#REF!,"&gt;="&amp;MC324,#REF!,"&lt;="&amp;MB324,#REF!,"&lt;="&amp;ME324,#REF!,"&gt;="&amp;MF324,#REF!,"="&amp;KW324,#REF!,"="&amp;KY324)</f>
        <v/>
      </c>
      <c r="NG324" s="1">
        <f>COUNTIFS(#REF!,LT324,#REF!,0,#REF!,"&gt;="&amp;MC324,#REF!,"&lt;="&amp;MB324,#REF!,"&lt;="&amp;ME324,#REF!,"&gt;="&amp;MF324,#REF!,"="&amp;KW324,#REF!,"="&amp;KY324)</f>
        <v/>
      </c>
      <c r="NH324" s="1">
        <f>COUNTIFS(#REF!,LT324,#REF!,1,#REF!,"&gt;="&amp;MC324,#REF!,"&lt;="&amp;MB324,#REF!,"&lt;="&amp;ME324,#REF!,"&gt;="&amp;MF324,#REF!,"="&amp;KZ324,#REF!,"="&amp;LA324)</f>
        <v/>
      </c>
      <c r="NI324" s="1">
        <f>COUNTIFS(#REF!,LT324,#REF!,0,#REF!,"&gt;="&amp;MC324,#REF!,"&lt;="&amp;MB324,#REF!,"&lt;="&amp;ME324,#REF!,"&gt;="&amp;MF324,#REF!,"="&amp;KZ324,#REF!,"="&amp;LA324)</f>
        <v/>
      </c>
      <c r="NJ324" s="1">
        <f>COUNTIFS(#REF!,LT324,#REF!,1,#REF!,"&gt;="&amp;MI324,#REF!,"&lt;="&amp;MH324,#REF!,"&lt;="&amp;ME324,#REF!,"&gt;="&amp;MF324)</f>
        <v/>
      </c>
      <c r="NK324" s="1">
        <f>COUNTIFS(#REF!,LT324,#REF!,0,#REF!,"&gt;="&amp;MI324,#REF!,"&lt;="&amp;MH324,#REF!,"&lt;="&amp;ME324,#REF!,"&gt;="&amp;MF324)</f>
        <v/>
      </c>
      <c r="NL324" s="1">
        <f>COUNTIFS(#REF!,LT324,#REF!,1,#REF!,"&gt;="&amp;MI324,#REF!,"&lt;="&amp;MH324,#REF!,"="&amp;KZ324,#REF!,"="&amp;LA324,#REF!,"&lt;="&amp;ME324,#REF!,"&gt;="&amp;MF324)</f>
        <v/>
      </c>
      <c r="NM324" s="1">
        <f>COUNTIFS(#REF!,LT324,#REF!,0,#REF!,"&gt;="&amp;MI324,#REF!,"&lt;="&amp;MH324,#REF!,"="&amp;KZ324,#REF!,"="&amp;LA324,#REF!,"&lt;="&amp;ME324,#REF!,"&gt;="&amp;MF324)</f>
        <v/>
      </c>
      <c r="NN324" s="1">
        <f>COUNTIFS(#REF!,LT324,#REF!,1,#REF!,"&gt;="&amp;MC324,#REF!,"&lt;="&amp;MB324,#REF!,"&lt;="&amp;ME324,#REF!,"&gt;="&amp;MF324)</f>
        <v/>
      </c>
      <c r="NO324" s="1">
        <f>COUNTIFS(#REF!,LT324,#REF!,0,#REF!,"&gt;="&amp;MC324,#REF!,"&lt;="&amp;MB324,#REF!,"&lt;="&amp;ME324,#REF!,"&gt;="&amp;MF324)</f>
        <v/>
      </c>
      <c r="NP324" s="1">
        <f>COUNTIFS(#REF!,LT324,#REF!,1,#REF!,"&lt;="&amp;ME324,#REF!,"&gt;="&amp;MF324,#REF!,"="&amp;KV324,#REF!,"="&amp;KX324)</f>
        <v/>
      </c>
      <c r="NQ324" s="1">
        <f>COUNTIFS(#REF!,LT324,#REF!,0,#REF!,"&lt;="&amp;ME324,#REF!,"&gt;="&amp;MF324,#REF!,"="&amp;KV324,#REF!,"="&amp;KX324)</f>
        <v/>
      </c>
      <c r="NR324" s="1">
        <f>COUNTIFS(#REF!,LT324,#REF!,1,#REF!,"&lt;="&amp;ME324,#REF!,"&gt;="&amp;MF324,#REF!,"="&amp;KW324,#REF!,"="&amp;KY324)</f>
        <v/>
      </c>
      <c r="NS324" s="1">
        <f>COUNTIFS(#REF!,LT324,#REF!,0,#REF!,"&lt;="&amp;ME324,#REF!,"&gt;="&amp;MF324,#REF!,"="&amp;KW324,#REF!,"="&amp;KY324)</f>
        <v/>
      </c>
      <c r="NT324" s="1">
        <f>MP324+MR324+MT324+MV324+MX324+MZ324+NB324</f>
        <v/>
      </c>
      <c r="NU324" s="1">
        <f>MQ324+MS324+MU324+MW324+MY324+NA324+NC324</f>
        <v/>
      </c>
      <c r="NV324" s="1">
        <f>NT324+NU324</f>
        <v/>
      </c>
      <c r="NW324" s="33">
        <f>NT324/(NT324+NU324)</f>
        <v/>
      </c>
      <c r="NX324" s="3">
        <f>1/NW324</f>
        <v/>
      </c>
      <c r="NY324" s="1">
        <f>LH324</f>
        <v/>
      </c>
      <c r="NZ324" s="79">
        <f>(NW324*((NY324-1)*0.98))-((1-NW324)*1)</f>
        <v/>
      </c>
      <c r="OA324" s="34">
        <f>IF(LR324&lt;0.9,0,IF(AND(LR324&gt;1.1),0,1))</f>
        <v/>
      </c>
      <c r="OB324" s="34">
        <f>IF(LS324&lt;0.9,0,IF(AND(LS324&gt;1.1),0,1))</f>
        <v/>
      </c>
      <c r="OC324" s="32">
        <f>IF(NV324&gt;99,1,0)</f>
        <v/>
      </c>
      <c r="OD324" s="32">
        <f>IF(NZ324&gt;0.0799,1,0)</f>
        <v/>
      </c>
      <c r="OE324" s="32">
        <f>IF(NZ324&gt;OM324,1,0)</f>
        <v/>
      </c>
      <c r="OF324" s="32">
        <f>OC324+OD324+OE324+OA324+OB324</f>
        <v/>
      </c>
      <c r="OG324" s="1">
        <f>ND324+NF324+NH324+NJ324+NL324+NN324+NP324+NR324</f>
        <v/>
      </c>
      <c r="OH324" s="1">
        <f>NE324+NG324+NI324+NK324+NM324+NO324+NQ324+NS324</f>
        <v/>
      </c>
      <c r="OI324" s="1">
        <f>OG324+OH324</f>
        <v/>
      </c>
      <c r="OJ324" s="33">
        <f>OG324/(OG324+OH324)</f>
        <v/>
      </c>
      <c r="OK324" s="3">
        <f>1/OJ324</f>
        <v/>
      </c>
      <c r="OL324" s="1">
        <f>LI324</f>
        <v/>
      </c>
      <c r="OM324" s="79">
        <f>(OJ324*((OL324-1)*0.98))-((1-OJ324)*1)</f>
        <v/>
      </c>
      <c r="ON324" s="34">
        <f>IF(LR324&lt;0.9,0,IF(AND(LR324&gt;1.1),0,1))</f>
        <v/>
      </c>
      <c r="OO324" s="34">
        <f>IF(LS324&lt;0.9,0,IF(AND(LS324&gt;1.1),0,1))</f>
        <v/>
      </c>
      <c r="OP324" s="32">
        <f>IF(OI324&gt;99,1,0)</f>
        <v/>
      </c>
      <c r="OQ324" s="32">
        <f>IF(OM324&gt;0.0799,1,0)</f>
        <v/>
      </c>
      <c r="OR324" s="32">
        <f>IF(OM324&gt;OZ324,1,0)</f>
        <v/>
      </c>
      <c r="OS324" s="32">
        <f>OP324+OQ324+OR324+ON324+OO324</f>
        <v/>
      </c>
      <c r="OT324">
        <f>IF(OF324=5,"BackHome0-0",IF(AND(OS324=5),"BackAway0-0",""))</f>
        <v/>
      </c>
      <c r="OU324">
        <f>IF(OF324=5,KN324,IF(AND(OS324=5),KO324,""))</f>
        <v/>
      </c>
      <c r="OV324">
        <f>IF(OF324=5,"Match Odds",IF(AND(OS324=5),"Match Odds",""))</f>
        <v/>
      </c>
      <c r="OW324">
        <f>IF(OF324=5,KP324,IF(AND(OS324=5),KP324,""))</f>
        <v/>
      </c>
      <c r="OX324">
        <f>IF(OF324=5,"MATCH_ODDS",IF(AND(OS324=5),"MATCH_ODDS",""))</f>
        <v/>
      </c>
      <c r="OY324">
        <f>IF(OF324=5,"BACK",IF(AND(OS324=5),"BACK",""))</f>
        <v/>
      </c>
    </row>
    <row r="325" ht="16.5" customHeight="1" thickBot="1" thickTop="1">
      <c r="A325" s="2" t="n"/>
      <c r="KN325" s="1">
        <f>IF(INDEX(#REF!,MATCH('HT 0-0'!D325,#REF!,0))=INDEX(#REF!,MATCH('HT 0-0'!D325,#REF!,0)),INDEX(#REF!,MATCH('HT 0-0'!D325,#REF!,0)),"ERROR")</f>
        <v/>
      </c>
      <c r="KO325" s="1">
        <f>IF(INDEX(#REF!,MATCH('HT 0-0'!E325,#REF!,0))=INDEX(#REF!,MATCH('HT 0-0'!E325,#REF!,0)),INDEX(#REF!,MATCH('HT 0-0'!E325,#REF!,0)),"ERROR")</f>
        <v/>
      </c>
      <c r="KP325" s="1">
        <f>KN325&amp;" v "&amp;KO325</f>
        <v/>
      </c>
      <c r="KQ325">
        <f>B325&amp;"_"&amp;C325</f>
        <v/>
      </c>
      <c r="KR325" s="1">
        <f>IF((HW325/KK325)&lt;0.335,"G",IF((HW325/KK325)&gt;0.67,"R","A"))</f>
        <v/>
      </c>
      <c r="KS325" s="1">
        <f>IF((HX325/KK325)&lt;0.335,"G",IF((HX325/KK325)&gt;0.67,"R","A"))</f>
        <v/>
      </c>
      <c r="KT325" s="1">
        <f>IF((IH325/KK325)&lt;0.335,"G",IF((IH325/KK325)&gt;0.67,"R","A"))</f>
        <v/>
      </c>
      <c r="KU325" s="1">
        <f>IF((II325/KK325)&lt;0.335,"G",IF((II325/KK325)&gt;0.67,"R","A"))</f>
        <v/>
      </c>
      <c r="KV325" s="1">
        <f>IF((HZ325/KK325)&lt;0.335,"G",IF((HZ325/KK325)&gt;0.67,"R","A"))</f>
        <v/>
      </c>
      <c r="KW325" s="1">
        <f>IF((HY325/KK325)&lt;0.335,"G",IF((HY325/KK325)&gt;0.67,"R","A"))</f>
        <v/>
      </c>
      <c r="KX325" s="1">
        <f>IF((IK325/KK325)&lt;0.335,"G",IF((IK325/KK325)&gt;0.67,"R","A"))</f>
        <v/>
      </c>
      <c r="KY325" s="1">
        <f>IF((IJ325/KK325)&lt;0.335,"G",IF((IJ325/KK325)&gt;0.67,"R","A"))</f>
        <v/>
      </c>
      <c r="KZ325" s="1">
        <f>IF((HQ325/KK325)&lt;0.335,"G",IF((HQ325/KK325)&gt;0.67,"R","A"))</f>
        <v/>
      </c>
      <c r="LA325" s="1">
        <f>IF((IB325/KK325)&lt;0.335,"G",IF((IB325/KK325)&gt;0.67,"R","A"))</f>
        <v/>
      </c>
      <c r="LB325">
        <f>IF(LQ325="0-0",INDEX(Scrape!#REF!,MATCH('HT 0-0'!KP325,Scrape!$B:$B,0)),"")</f>
        <v/>
      </c>
      <c r="LC325">
        <f>IF(LQ325="0-0",INDEX(Scrape!$A:$A,MATCH('HT 0-0'!KP325,Scrape!$B:$B,0)),"")</f>
        <v/>
      </c>
      <c r="LD325">
        <f>IF(LQ325="0-0",INDEX(Scrape!$B:$B,MATCH('HT 0-0'!KP325,Scrape!$B:$B,0)),"")</f>
        <v/>
      </c>
      <c r="LE325">
        <f>IF(LQ325="0-0",INDEX(Scrape!$C:$C,MATCH('HT 0-0'!KP325,Scrape!$B:$B,0)),"")</f>
        <v/>
      </c>
      <c r="LF325">
        <f>IF(LQ325="0-0",INDEX(Scrape!$D:$D,MATCH('HT 0-0'!KP325,Scrape!$B:$B,0)),"")</f>
        <v/>
      </c>
      <c r="LG325">
        <f>IF(LQ325="0-0",INDEX(Scrape!$E:$E,MATCH('HT 0-0'!KP325,Scrape!$B:$B,0)),"")</f>
        <v/>
      </c>
      <c r="LH325">
        <f>IF(LQ325="0-0",INDEX(Scrape!$F:$F,MATCH('HT 0-0'!KP325,Scrape!$B:$B,0)),"")</f>
        <v/>
      </c>
      <c r="LI325">
        <f>IF(LQ325="0-0",INDEX(Scrape!$G:$G,MATCH('HT 0-0'!KP325,Scrape!$B:$B,0)),"")</f>
        <v/>
      </c>
      <c r="LJ325">
        <f>IF(LQ325="0-0",INDEX(Scrape!$H:$H,MATCH('HT 0-0'!KP325,Scrape!$B:$B,0)),"")</f>
        <v/>
      </c>
      <c r="LK325">
        <f>IF(LQ325="0-0",INDEX(Scrape!$I:$I,MATCH('HT 0-0'!KP325,Scrape!$B:$B,0)),"")</f>
        <v/>
      </c>
      <c r="LL325">
        <f>IF(LQ325="0-0",INDEX(Scrape!$J:$J,MATCH('HT 0-0'!KP325,Scrape!$B:$B,0)),"")</f>
        <v/>
      </c>
      <c r="LM325">
        <f>IF(LQ325="0-0",INDEX(Scrape!$K:$K,MATCH('HT 0-0'!KP325,Scrape!$B:$B,0)),"")</f>
        <v/>
      </c>
      <c r="LN325">
        <f>IF(LQ325="0-0",INDEX(Scrape!$L:$L,MATCH('HT 0-0'!KP325,Scrape!$B:$B,0)),"")</f>
        <v/>
      </c>
      <c r="LO325">
        <f>IF(LQ325="0-0",INDEX(Scrape!$M:$M,MATCH('HT 0-0'!KP325,Scrape!$B:$B,0)),"")</f>
        <v/>
      </c>
      <c r="LP325">
        <f>IF(LQ325="0-0",INDEX(Scrape!$N:$N,MATCH('HT 0-0'!KP325,Scrape!$B:$B,0)),"")</f>
        <v/>
      </c>
      <c r="LQ325">
        <f>INDEX(Scrape!$O:$O,MATCH('HT 0-0'!KP325,Scrape!$B:$B,0))</f>
        <v/>
      </c>
      <c r="LR325">
        <f>(1/LJ325)+(1/LI325)+(1/LH325)</f>
        <v/>
      </c>
      <c r="LS325">
        <f>(1/LG325)+(1/LF325)+(1/LE325)</f>
        <v/>
      </c>
      <c r="LT325" s="8">
        <f>IF(INDEX(#REF!,MATCH(KQ325,#REF!,0))=INDEX(#REF!,MATCH(KQ325,#REF!,0)),INDEX(#REF!,MATCH(KQ325,#REF!,0)),"ERROR")</f>
        <v/>
      </c>
      <c r="LU325" s="4">
        <f>IF(KR325="G",2,IF(KR325="R",0.5,IF(KR325="A",1)))</f>
        <v/>
      </c>
      <c r="LV325" s="4">
        <f>IF(KS325="G",0.5,IF(KS325="R",2,IF(KS325="A",1)))</f>
        <v/>
      </c>
      <c r="LW325" s="4">
        <f>IF(KT325="G",2,IF(KT325="R",0.5,IF(KT325="A",1)))</f>
        <v/>
      </c>
      <c r="LX325" s="4">
        <f>IF(KU325="G",0.5,IF(KU325="R",2,IF(KU325="A",1)))</f>
        <v/>
      </c>
      <c r="LY325" s="7">
        <f>(LK325*(LU325+LX325)+(LL325*(LU325+LX325)))</f>
        <v/>
      </c>
      <c r="LZ325" s="7">
        <f>(LN325*(LV325+LW325)+(LO325*(LV325+LW325)))</f>
        <v/>
      </c>
      <c r="MA325" s="11">
        <f>LY325-LZ325</f>
        <v/>
      </c>
      <c r="MB325" s="5">
        <f>MA325+2</f>
        <v/>
      </c>
      <c r="MC325" s="6">
        <f>MA325-2</f>
        <v/>
      </c>
      <c r="MD325" s="4">
        <f>LE325</f>
        <v/>
      </c>
      <c r="ME325" s="9">
        <f>IF(MD325=0,1000,MD325+0.75)</f>
        <v/>
      </c>
      <c r="MF325" s="10">
        <f>IF(MD325=0,0,MD325-0.75)</f>
        <v/>
      </c>
      <c r="MG325" s="4">
        <f>((LM325*(LU325+LX325))-((LP325*(LV325+LW325))))</f>
        <v/>
      </c>
      <c r="MH325" s="9">
        <f>MG325*1.2</f>
        <v/>
      </c>
      <c r="MI325" s="10">
        <f>MG325*0.8</f>
        <v/>
      </c>
      <c r="MJ325">
        <f>IFERROR(OT325,"")</f>
        <v/>
      </c>
      <c r="MK325">
        <f>IFERROR(OU325,"")</f>
        <v/>
      </c>
      <c r="ML325">
        <f>IFERROR(OV325,"")</f>
        <v/>
      </c>
      <c r="MM325">
        <f>IFERROR(OW325,"")</f>
        <v/>
      </c>
      <c r="MN325">
        <f>IFERROR(OX325,"")</f>
        <v/>
      </c>
      <c r="MO325">
        <f>IFERROR(OY325,"")</f>
        <v/>
      </c>
      <c r="MP325" s="1">
        <f>COUNTIFS(#REF!,LT325,#REF!,1,#REF!,"&gt;="&amp;MC325,#REF!,"&lt;="&amp;MB325,#REF!,"&lt;="&amp;ME325,#REF!,"&gt;="&amp;MF325,#REF!,"="&amp;KV325,#REF!,"="&amp;KX325)</f>
        <v/>
      </c>
      <c r="MQ325" s="1">
        <f>COUNTIFS(#REF!,LT325,#REF!,0,#REF!,"&gt;="&amp;MC325,#REF!,"&lt;="&amp;MB325,#REF!,"&lt;="&amp;ME325,#REF!,"&gt;="&amp;MF325,#REF!,"="&amp;KV325,#REF!,"="&amp;KX325)</f>
        <v/>
      </c>
      <c r="MR325" s="1">
        <f>COUNTIFS(#REF!,LT325,#REF!,1,#REF!,"&gt;="&amp;MC325,#REF!,"&lt;="&amp;MB325,#REF!,"&lt;="&amp;ME325,#REF!,"&gt;="&amp;MF325,#REF!,"="&amp;KW325,#REF!,"="&amp;KY325)</f>
        <v/>
      </c>
      <c r="MS325" s="1">
        <f>COUNTIFS(#REF!,LT325,#REF!,0,#REF!,"&gt;="&amp;MC325,#REF!,"&lt;="&amp;MB325,#REF!,"&lt;="&amp;ME325,#REF!,"&gt;="&amp;MF325,#REF!,"="&amp;KW325,#REF!,"="&amp;KY325)</f>
        <v/>
      </c>
      <c r="MT325" s="1">
        <f>COUNTIFS(#REF!,LT325,#REF!,1,#REF!,"&gt;="&amp;MI325,#REF!,"&lt;="&amp;MH325,#REF!,"&lt;="&amp;ME325,#REF!,"&gt;="&amp;MF325)</f>
        <v/>
      </c>
      <c r="MU325" s="1">
        <f>COUNTIFS(#REF!,LT325,#REF!,0,#REF!,"&gt;="&amp;MI325,#REF!,"&lt;="&amp;MH325,#REF!,"&lt;="&amp;ME325,#REF!,"&gt;="&amp;MF325)</f>
        <v/>
      </c>
      <c r="MV325" s="1">
        <f>COUNTIFS(#REF!,LT325,#REF!,1,#REF!,"&gt;="&amp;MI325,#REF!,"&lt;="&amp;MH325,#REF!,"="&amp;KZ325,#REF!,"="&amp;LA325,#REF!,"&lt;="&amp;ME325,#REF!,"&gt;="&amp;MF325)</f>
        <v/>
      </c>
      <c r="MW325" s="1">
        <f>COUNTIFS(#REF!,LT325,#REF!,0,#REF!,"&gt;="&amp;MI325,#REF!,"&lt;="&amp;MH325,#REF!,"="&amp;KZ325,#REF!,"="&amp;LA325,#REF!,"&lt;="&amp;ME325,#REF!,"&gt;="&amp;MF325)</f>
        <v/>
      </c>
      <c r="MX325" s="1">
        <f>COUNTIFS(#REF!,LT325,#REF!,1,#REF!,"&gt;="&amp;MC325,#REF!,"&lt;="&amp;MB325,#REF!,"&lt;="&amp;ME325,#REF!,"&gt;="&amp;MF325)</f>
        <v/>
      </c>
      <c r="MY325" s="1">
        <f>COUNTIFS(#REF!,LT325,#REF!,0,#REF!,"&gt;="&amp;MC325,#REF!,"&lt;="&amp;MB325,#REF!,"&lt;="&amp;ME325,#REF!,"&gt;="&amp;MF325)</f>
        <v/>
      </c>
      <c r="MZ325" s="1">
        <f>COUNTIFS(#REF!,LT325,#REF!,1,#REF!,"&lt;="&amp;ME325,#REF!,"&gt;="&amp;MF325,#REF!,"="&amp;KV325,#REF!,"="&amp;KX325)</f>
        <v/>
      </c>
      <c r="NA325" s="1">
        <f>COUNTIFS(#REF!,LT325,#REF!,0,#REF!,"&lt;="&amp;ME325,#REF!,"&gt;="&amp;MF325,#REF!,"="&amp;KV325,#REF!,"="&amp;KX325)</f>
        <v/>
      </c>
      <c r="NB325" s="1">
        <f>COUNTIFS(#REF!,LT325,#REF!,1,#REF!,"&lt;="&amp;ME325,#REF!,"&gt;="&amp;MF325,#REF!,"="&amp;KW325,#REF!,"="&amp;KY325)</f>
        <v/>
      </c>
      <c r="NC325" s="1">
        <f>COUNTIFS(#REF!,LT325,#REF!,0,#REF!,"&lt;="&amp;ME325,#REF!,"&gt;="&amp;MF325,#REF!,"="&amp;KW325,#REF!,"="&amp;KY325)</f>
        <v/>
      </c>
      <c r="ND325" s="1">
        <f>COUNTIFS(#REF!,LT325,#REF!,1,#REF!,"&gt;="&amp;MC325,#REF!,"&lt;="&amp;MB325,#REF!,"&lt;="&amp;ME325,#REF!,"&gt;="&amp;MF325,#REF!,"="&amp;KV325,#REF!,"="&amp;KX325)</f>
        <v/>
      </c>
      <c r="NE325" s="1">
        <f>COUNTIFS(#REF!,LT325,#REF!,0,#REF!,"&gt;="&amp;MC325,#REF!,"&lt;="&amp;MB325,#REF!,"&lt;="&amp;ME325,#REF!,"&gt;="&amp;MF325,#REF!,"="&amp;KV325,#REF!,"="&amp;KX325)</f>
        <v/>
      </c>
      <c r="NF325" s="1">
        <f>COUNTIFS(#REF!,LT325,#REF!,1,#REF!,"&gt;="&amp;MC325,#REF!,"&lt;="&amp;MB325,#REF!,"&lt;="&amp;ME325,#REF!,"&gt;="&amp;MF325,#REF!,"="&amp;KW325,#REF!,"="&amp;KY325)</f>
        <v/>
      </c>
      <c r="NG325" s="1">
        <f>COUNTIFS(#REF!,LT325,#REF!,0,#REF!,"&gt;="&amp;MC325,#REF!,"&lt;="&amp;MB325,#REF!,"&lt;="&amp;ME325,#REF!,"&gt;="&amp;MF325,#REF!,"="&amp;KW325,#REF!,"="&amp;KY325)</f>
        <v/>
      </c>
      <c r="NH325" s="1">
        <f>COUNTIFS(#REF!,LT325,#REF!,1,#REF!,"&gt;="&amp;MC325,#REF!,"&lt;="&amp;MB325,#REF!,"&lt;="&amp;ME325,#REF!,"&gt;="&amp;MF325,#REF!,"="&amp;KZ325,#REF!,"="&amp;LA325)</f>
        <v/>
      </c>
      <c r="NI325" s="1">
        <f>COUNTIFS(#REF!,LT325,#REF!,0,#REF!,"&gt;="&amp;MC325,#REF!,"&lt;="&amp;MB325,#REF!,"&lt;="&amp;ME325,#REF!,"&gt;="&amp;MF325,#REF!,"="&amp;KZ325,#REF!,"="&amp;LA325)</f>
        <v/>
      </c>
      <c r="NJ325" s="1">
        <f>COUNTIFS(#REF!,LT325,#REF!,1,#REF!,"&gt;="&amp;MI325,#REF!,"&lt;="&amp;MH325,#REF!,"&lt;="&amp;ME325,#REF!,"&gt;="&amp;MF325)</f>
        <v/>
      </c>
      <c r="NK325" s="1">
        <f>COUNTIFS(#REF!,LT325,#REF!,0,#REF!,"&gt;="&amp;MI325,#REF!,"&lt;="&amp;MH325,#REF!,"&lt;="&amp;ME325,#REF!,"&gt;="&amp;MF325)</f>
        <v/>
      </c>
      <c r="NL325" s="1">
        <f>COUNTIFS(#REF!,LT325,#REF!,1,#REF!,"&gt;="&amp;MI325,#REF!,"&lt;="&amp;MH325,#REF!,"="&amp;KZ325,#REF!,"="&amp;LA325,#REF!,"&lt;="&amp;ME325,#REF!,"&gt;="&amp;MF325)</f>
        <v/>
      </c>
      <c r="NM325" s="1">
        <f>COUNTIFS(#REF!,LT325,#REF!,0,#REF!,"&gt;="&amp;MI325,#REF!,"&lt;="&amp;MH325,#REF!,"="&amp;KZ325,#REF!,"="&amp;LA325,#REF!,"&lt;="&amp;ME325,#REF!,"&gt;="&amp;MF325)</f>
        <v/>
      </c>
      <c r="NN325" s="1">
        <f>COUNTIFS(#REF!,LT325,#REF!,1,#REF!,"&gt;="&amp;MC325,#REF!,"&lt;="&amp;MB325,#REF!,"&lt;="&amp;ME325,#REF!,"&gt;="&amp;MF325)</f>
        <v/>
      </c>
      <c r="NO325" s="1">
        <f>COUNTIFS(#REF!,LT325,#REF!,0,#REF!,"&gt;="&amp;MC325,#REF!,"&lt;="&amp;MB325,#REF!,"&lt;="&amp;ME325,#REF!,"&gt;="&amp;MF325)</f>
        <v/>
      </c>
      <c r="NP325" s="1">
        <f>COUNTIFS(#REF!,LT325,#REF!,1,#REF!,"&lt;="&amp;ME325,#REF!,"&gt;="&amp;MF325,#REF!,"="&amp;KV325,#REF!,"="&amp;KX325)</f>
        <v/>
      </c>
      <c r="NQ325" s="1">
        <f>COUNTIFS(#REF!,LT325,#REF!,0,#REF!,"&lt;="&amp;ME325,#REF!,"&gt;="&amp;MF325,#REF!,"="&amp;KV325,#REF!,"="&amp;KX325)</f>
        <v/>
      </c>
      <c r="NR325" s="1">
        <f>COUNTIFS(#REF!,LT325,#REF!,1,#REF!,"&lt;="&amp;ME325,#REF!,"&gt;="&amp;MF325,#REF!,"="&amp;KW325,#REF!,"="&amp;KY325)</f>
        <v/>
      </c>
      <c r="NS325" s="1">
        <f>COUNTIFS(#REF!,LT325,#REF!,0,#REF!,"&lt;="&amp;ME325,#REF!,"&gt;="&amp;MF325,#REF!,"="&amp;KW325,#REF!,"="&amp;KY325)</f>
        <v/>
      </c>
      <c r="NT325" s="1">
        <f>MP325+MR325+MT325+MV325+MX325+MZ325+NB325</f>
        <v/>
      </c>
      <c r="NU325" s="1">
        <f>MQ325+MS325+MU325+MW325+MY325+NA325+NC325</f>
        <v/>
      </c>
      <c r="NV325" s="1">
        <f>NT325+NU325</f>
        <v/>
      </c>
      <c r="NW325" s="33">
        <f>NT325/(NT325+NU325)</f>
        <v/>
      </c>
      <c r="NX325" s="3">
        <f>1/NW325</f>
        <v/>
      </c>
      <c r="NY325" s="1">
        <f>LH325</f>
        <v/>
      </c>
      <c r="NZ325" s="79">
        <f>(NW325*((NY325-1)*0.98))-((1-NW325)*1)</f>
        <v/>
      </c>
      <c r="OA325" s="34">
        <f>IF(LR325&lt;0.9,0,IF(AND(LR325&gt;1.1),0,1))</f>
        <v/>
      </c>
      <c r="OB325" s="34">
        <f>IF(LS325&lt;0.9,0,IF(AND(LS325&gt;1.1),0,1))</f>
        <v/>
      </c>
      <c r="OC325" s="32">
        <f>IF(NV325&gt;99,1,0)</f>
        <v/>
      </c>
      <c r="OD325" s="32">
        <f>IF(NZ325&gt;0.0799,1,0)</f>
        <v/>
      </c>
      <c r="OE325" s="32">
        <f>IF(NZ325&gt;OM325,1,0)</f>
        <v/>
      </c>
      <c r="OF325" s="32">
        <f>OC325+OD325+OE325+OA325+OB325</f>
        <v/>
      </c>
      <c r="OG325" s="1">
        <f>ND325+NF325+NH325+NJ325+NL325+NN325+NP325+NR325</f>
        <v/>
      </c>
      <c r="OH325" s="1">
        <f>NE325+NG325+NI325+NK325+NM325+NO325+NQ325+NS325</f>
        <v/>
      </c>
      <c r="OI325" s="1">
        <f>OG325+OH325</f>
        <v/>
      </c>
      <c r="OJ325" s="33">
        <f>OG325/(OG325+OH325)</f>
        <v/>
      </c>
      <c r="OK325" s="3">
        <f>1/OJ325</f>
        <v/>
      </c>
      <c r="OL325" s="1">
        <f>LI325</f>
        <v/>
      </c>
      <c r="OM325" s="79">
        <f>(OJ325*((OL325-1)*0.98))-((1-OJ325)*1)</f>
        <v/>
      </c>
      <c r="ON325" s="34">
        <f>IF(LR325&lt;0.9,0,IF(AND(LR325&gt;1.1),0,1))</f>
        <v/>
      </c>
      <c r="OO325" s="34">
        <f>IF(LS325&lt;0.9,0,IF(AND(LS325&gt;1.1),0,1))</f>
        <v/>
      </c>
      <c r="OP325" s="32">
        <f>IF(OI325&gt;99,1,0)</f>
        <v/>
      </c>
      <c r="OQ325" s="32">
        <f>IF(OM325&gt;0.0799,1,0)</f>
        <v/>
      </c>
      <c r="OR325" s="32">
        <f>IF(OM325&gt;OZ325,1,0)</f>
        <v/>
      </c>
      <c r="OS325" s="32">
        <f>OP325+OQ325+OR325+ON325+OO325</f>
        <v/>
      </c>
      <c r="OT325">
        <f>IF(OF325=5,"BackHome0-0",IF(AND(OS325=5),"BackAway0-0",""))</f>
        <v/>
      </c>
      <c r="OU325">
        <f>IF(OF325=5,KN325,IF(AND(OS325=5),KO325,""))</f>
        <v/>
      </c>
      <c r="OV325">
        <f>IF(OF325=5,"Match Odds",IF(AND(OS325=5),"Match Odds",""))</f>
        <v/>
      </c>
      <c r="OW325">
        <f>IF(OF325=5,KP325,IF(AND(OS325=5),KP325,""))</f>
        <v/>
      </c>
      <c r="OX325">
        <f>IF(OF325=5,"MATCH_ODDS",IF(AND(OS325=5),"MATCH_ODDS",""))</f>
        <v/>
      </c>
      <c r="OY325">
        <f>IF(OF325=5,"BACK",IF(AND(OS325=5),"BACK",""))</f>
        <v/>
      </c>
    </row>
    <row r="326" ht="16.5" customHeight="1" thickBot="1" thickTop="1">
      <c r="A326" s="2" t="n"/>
      <c r="KN326" s="1">
        <f>IF(INDEX(#REF!,MATCH('HT 0-0'!D326,#REF!,0))=INDEX(#REF!,MATCH('HT 0-0'!D326,#REF!,0)),INDEX(#REF!,MATCH('HT 0-0'!D326,#REF!,0)),"ERROR")</f>
        <v/>
      </c>
      <c r="KO326" s="1">
        <f>IF(INDEX(#REF!,MATCH('HT 0-0'!E326,#REF!,0))=INDEX(#REF!,MATCH('HT 0-0'!E326,#REF!,0)),INDEX(#REF!,MATCH('HT 0-0'!E326,#REF!,0)),"ERROR")</f>
        <v/>
      </c>
      <c r="KP326" s="1">
        <f>KN326&amp;" v "&amp;KO326</f>
        <v/>
      </c>
      <c r="KQ326">
        <f>B326&amp;"_"&amp;C326</f>
        <v/>
      </c>
      <c r="KR326" s="1">
        <f>IF((HW326/KK326)&lt;0.335,"G",IF((HW326/KK326)&gt;0.67,"R","A"))</f>
        <v/>
      </c>
      <c r="KS326" s="1">
        <f>IF((HX326/KK326)&lt;0.335,"G",IF((HX326/KK326)&gt;0.67,"R","A"))</f>
        <v/>
      </c>
      <c r="KT326" s="1">
        <f>IF((IH326/KK326)&lt;0.335,"G",IF((IH326/KK326)&gt;0.67,"R","A"))</f>
        <v/>
      </c>
      <c r="KU326" s="1">
        <f>IF((II326/KK326)&lt;0.335,"G",IF((II326/KK326)&gt;0.67,"R","A"))</f>
        <v/>
      </c>
      <c r="KV326" s="1">
        <f>IF((HZ326/KK326)&lt;0.335,"G",IF((HZ326/KK326)&gt;0.67,"R","A"))</f>
        <v/>
      </c>
      <c r="KW326" s="1">
        <f>IF((HY326/KK326)&lt;0.335,"G",IF((HY326/KK326)&gt;0.67,"R","A"))</f>
        <v/>
      </c>
      <c r="KX326" s="1">
        <f>IF((IK326/KK326)&lt;0.335,"G",IF((IK326/KK326)&gt;0.67,"R","A"))</f>
        <v/>
      </c>
      <c r="KY326" s="1">
        <f>IF((IJ326/KK326)&lt;0.335,"G",IF((IJ326/KK326)&gt;0.67,"R","A"))</f>
        <v/>
      </c>
      <c r="KZ326" s="1">
        <f>IF((HQ326/KK326)&lt;0.335,"G",IF((HQ326/KK326)&gt;0.67,"R","A"))</f>
        <v/>
      </c>
      <c r="LA326" s="1">
        <f>IF((IB326/KK326)&lt;0.335,"G",IF((IB326/KK326)&gt;0.67,"R","A"))</f>
        <v/>
      </c>
      <c r="LB326">
        <f>IF(LQ326="0-0",INDEX(Scrape!#REF!,MATCH('HT 0-0'!KP326,Scrape!$B:$B,0)),"")</f>
        <v/>
      </c>
      <c r="LC326">
        <f>IF(LQ326="0-0",INDEX(Scrape!$A:$A,MATCH('HT 0-0'!KP326,Scrape!$B:$B,0)),"")</f>
        <v/>
      </c>
      <c r="LD326">
        <f>IF(LQ326="0-0",INDEX(Scrape!$B:$B,MATCH('HT 0-0'!KP326,Scrape!$B:$B,0)),"")</f>
        <v/>
      </c>
      <c r="LE326">
        <f>IF(LQ326="0-0",INDEX(Scrape!$C:$C,MATCH('HT 0-0'!KP326,Scrape!$B:$B,0)),"")</f>
        <v/>
      </c>
      <c r="LF326">
        <f>IF(LQ326="0-0",INDEX(Scrape!$D:$D,MATCH('HT 0-0'!KP326,Scrape!$B:$B,0)),"")</f>
        <v/>
      </c>
      <c r="LG326">
        <f>IF(LQ326="0-0",INDEX(Scrape!$E:$E,MATCH('HT 0-0'!KP326,Scrape!$B:$B,0)),"")</f>
        <v/>
      </c>
      <c r="LH326">
        <f>IF(LQ326="0-0",INDEX(Scrape!$F:$F,MATCH('HT 0-0'!KP326,Scrape!$B:$B,0)),"")</f>
        <v/>
      </c>
      <c r="LI326">
        <f>IF(LQ326="0-0",INDEX(Scrape!$G:$G,MATCH('HT 0-0'!KP326,Scrape!$B:$B,0)),"")</f>
        <v/>
      </c>
      <c r="LJ326">
        <f>IF(LQ326="0-0",INDEX(Scrape!$H:$H,MATCH('HT 0-0'!KP326,Scrape!$B:$B,0)),"")</f>
        <v/>
      </c>
      <c r="LK326">
        <f>IF(LQ326="0-0",INDEX(Scrape!$I:$I,MATCH('HT 0-0'!KP326,Scrape!$B:$B,0)),"")</f>
        <v/>
      </c>
      <c r="LL326">
        <f>IF(LQ326="0-0",INDEX(Scrape!$J:$J,MATCH('HT 0-0'!KP326,Scrape!$B:$B,0)),"")</f>
        <v/>
      </c>
      <c r="LM326">
        <f>IF(LQ326="0-0",INDEX(Scrape!$K:$K,MATCH('HT 0-0'!KP326,Scrape!$B:$B,0)),"")</f>
        <v/>
      </c>
      <c r="LN326">
        <f>IF(LQ326="0-0",INDEX(Scrape!$L:$L,MATCH('HT 0-0'!KP326,Scrape!$B:$B,0)),"")</f>
        <v/>
      </c>
      <c r="LO326">
        <f>IF(LQ326="0-0",INDEX(Scrape!$M:$M,MATCH('HT 0-0'!KP326,Scrape!$B:$B,0)),"")</f>
        <v/>
      </c>
      <c r="LP326">
        <f>IF(LQ326="0-0",INDEX(Scrape!$N:$N,MATCH('HT 0-0'!KP326,Scrape!$B:$B,0)),"")</f>
        <v/>
      </c>
      <c r="LQ326">
        <f>INDEX(Scrape!$O:$O,MATCH('HT 0-0'!KP326,Scrape!$B:$B,0))</f>
        <v/>
      </c>
      <c r="LR326">
        <f>(1/LJ326)+(1/LI326)+(1/LH326)</f>
        <v/>
      </c>
      <c r="LS326">
        <f>(1/LG326)+(1/LF326)+(1/LE326)</f>
        <v/>
      </c>
      <c r="LT326" s="8">
        <f>IF(INDEX(#REF!,MATCH(KQ326,#REF!,0))=INDEX(#REF!,MATCH(KQ326,#REF!,0)),INDEX(#REF!,MATCH(KQ326,#REF!,0)),"ERROR")</f>
        <v/>
      </c>
      <c r="LU326" s="4">
        <f>IF(KR326="G",2,IF(KR326="R",0.5,IF(KR326="A",1)))</f>
        <v/>
      </c>
      <c r="LV326" s="4">
        <f>IF(KS326="G",0.5,IF(KS326="R",2,IF(KS326="A",1)))</f>
        <v/>
      </c>
      <c r="LW326" s="4">
        <f>IF(KT326="G",2,IF(KT326="R",0.5,IF(KT326="A",1)))</f>
        <v/>
      </c>
      <c r="LX326" s="4">
        <f>IF(KU326="G",0.5,IF(KU326="R",2,IF(KU326="A",1)))</f>
        <v/>
      </c>
      <c r="LY326" s="7">
        <f>(LK326*(LU326+LX326)+(LL326*(LU326+LX326)))</f>
        <v/>
      </c>
      <c r="LZ326" s="7">
        <f>(LN326*(LV326+LW326)+(LO326*(LV326+LW326)))</f>
        <v/>
      </c>
      <c r="MA326" s="11">
        <f>LY326-LZ326</f>
        <v/>
      </c>
      <c r="MB326" s="5">
        <f>MA326+2</f>
        <v/>
      </c>
      <c r="MC326" s="6">
        <f>MA326-2</f>
        <v/>
      </c>
      <c r="MD326" s="4">
        <f>LE326</f>
        <v/>
      </c>
      <c r="ME326" s="9">
        <f>IF(MD326=0,1000,MD326+0.75)</f>
        <v/>
      </c>
      <c r="MF326" s="10">
        <f>IF(MD326=0,0,MD326-0.75)</f>
        <v/>
      </c>
      <c r="MG326" s="4">
        <f>((LM326*(LU326+LX326))-((LP326*(LV326+LW326))))</f>
        <v/>
      </c>
      <c r="MH326" s="9">
        <f>MG326*1.2</f>
        <v/>
      </c>
      <c r="MI326" s="10">
        <f>MG326*0.8</f>
        <v/>
      </c>
      <c r="MJ326">
        <f>IFERROR(OT326,"")</f>
        <v/>
      </c>
      <c r="MK326">
        <f>IFERROR(OU326,"")</f>
        <v/>
      </c>
      <c r="ML326">
        <f>IFERROR(OV326,"")</f>
        <v/>
      </c>
      <c r="MM326">
        <f>IFERROR(OW326,"")</f>
        <v/>
      </c>
      <c r="MN326">
        <f>IFERROR(OX326,"")</f>
        <v/>
      </c>
      <c r="MO326">
        <f>IFERROR(OY326,"")</f>
        <v/>
      </c>
      <c r="MP326" s="1">
        <f>COUNTIFS(#REF!,LT326,#REF!,1,#REF!,"&gt;="&amp;MC326,#REF!,"&lt;="&amp;MB326,#REF!,"&lt;="&amp;ME326,#REF!,"&gt;="&amp;MF326,#REF!,"="&amp;KV326,#REF!,"="&amp;KX326)</f>
        <v/>
      </c>
      <c r="MQ326" s="1">
        <f>COUNTIFS(#REF!,LT326,#REF!,0,#REF!,"&gt;="&amp;MC326,#REF!,"&lt;="&amp;MB326,#REF!,"&lt;="&amp;ME326,#REF!,"&gt;="&amp;MF326,#REF!,"="&amp;KV326,#REF!,"="&amp;KX326)</f>
        <v/>
      </c>
      <c r="MR326" s="1">
        <f>COUNTIFS(#REF!,LT326,#REF!,1,#REF!,"&gt;="&amp;MC326,#REF!,"&lt;="&amp;MB326,#REF!,"&lt;="&amp;ME326,#REF!,"&gt;="&amp;MF326,#REF!,"="&amp;KW326,#REF!,"="&amp;KY326)</f>
        <v/>
      </c>
      <c r="MS326" s="1">
        <f>COUNTIFS(#REF!,LT326,#REF!,0,#REF!,"&gt;="&amp;MC326,#REF!,"&lt;="&amp;MB326,#REF!,"&lt;="&amp;ME326,#REF!,"&gt;="&amp;MF326,#REF!,"="&amp;KW326,#REF!,"="&amp;KY326)</f>
        <v/>
      </c>
      <c r="MT326" s="1">
        <f>COUNTIFS(#REF!,LT326,#REF!,1,#REF!,"&gt;="&amp;MI326,#REF!,"&lt;="&amp;MH326,#REF!,"&lt;="&amp;ME326,#REF!,"&gt;="&amp;MF326)</f>
        <v/>
      </c>
      <c r="MU326" s="1">
        <f>COUNTIFS(#REF!,LT326,#REF!,0,#REF!,"&gt;="&amp;MI326,#REF!,"&lt;="&amp;MH326,#REF!,"&lt;="&amp;ME326,#REF!,"&gt;="&amp;MF326)</f>
        <v/>
      </c>
      <c r="MV326" s="1">
        <f>COUNTIFS(#REF!,LT326,#REF!,1,#REF!,"&gt;="&amp;MI326,#REF!,"&lt;="&amp;MH326,#REF!,"="&amp;KZ326,#REF!,"="&amp;LA326,#REF!,"&lt;="&amp;ME326,#REF!,"&gt;="&amp;MF326)</f>
        <v/>
      </c>
      <c r="MW326" s="1">
        <f>COUNTIFS(#REF!,LT326,#REF!,0,#REF!,"&gt;="&amp;MI326,#REF!,"&lt;="&amp;MH326,#REF!,"="&amp;KZ326,#REF!,"="&amp;LA326,#REF!,"&lt;="&amp;ME326,#REF!,"&gt;="&amp;MF326)</f>
        <v/>
      </c>
      <c r="MX326" s="1">
        <f>COUNTIFS(#REF!,LT326,#REF!,1,#REF!,"&gt;="&amp;MC326,#REF!,"&lt;="&amp;MB326,#REF!,"&lt;="&amp;ME326,#REF!,"&gt;="&amp;MF326)</f>
        <v/>
      </c>
      <c r="MY326" s="1">
        <f>COUNTIFS(#REF!,LT326,#REF!,0,#REF!,"&gt;="&amp;MC326,#REF!,"&lt;="&amp;MB326,#REF!,"&lt;="&amp;ME326,#REF!,"&gt;="&amp;MF326)</f>
        <v/>
      </c>
      <c r="MZ326" s="1">
        <f>COUNTIFS(#REF!,LT326,#REF!,1,#REF!,"&lt;="&amp;ME326,#REF!,"&gt;="&amp;MF326,#REF!,"="&amp;KV326,#REF!,"="&amp;KX326)</f>
        <v/>
      </c>
      <c r="NA326" s="1">
        <f>COUNTIFS(#REF!,LT326,#REF!,0,#REF!,"&lt;="&amp;ME326,#REF!,"&gt;="&amp;MF326,#REF!,"="&amp;KV326,#REF!,"="&amp;KX326)</f>
        <v/>
      </c>
      <c r="NB326" s="1">
        <f>COUNTIFS(#REF!,LT326,#REF!,1,#REF!,"&lt;="&amp;ME326,#REF!,"&gt;="&amp;MF326,#REF!,"="&amp;KW326,#REF!,"="&amp;KY326)</f>
        <v/>
      </c>
      <c r="NC326" s="1">
        <f>COUNTIFS(#REF!,LT326,#REF!,0,#REF!,"&lt;="&amp;ME326,#REF!,"&gt;="&amp;MF326,#REF!,"="&amp;KW326,#REF!,"="&amp;KY326)</f>
        <v/>
      </c>
      <c r="ND326" s="1">
        <f>COUNTIFS(#REF!,LT326,#REF!,1,#REF!,"&gt;="&amp;MC326,#REF!,"&lt;="&amp;MB326,#REF!,"&lt;="&amp;ME326,#REF!,"&gt;="&amp;MF326,#REF!,"="&amp;KV326,#REF!,"="&amp;KX326)</f>
        <v/>
      </c>
      <c r="NE326" s="1">
        <f>COUNTIFS(#REF!,LT326,#REF!,0,#REF!,"&gt;="&amp;MC326,#REF!,"&lt;="&amp;MB326,#REF!,"&lt;="&amp;ME326,#REF!,"&gt;="&amp;MF326,#REF!,"="&amp;KV326,#REF!,"="&amp;KX326)</f>
        <v/>
      </c>
      <c r="NF326" s="1">
        <f>COUNTIFS(#REF!,LT326,#REF!,1,#REF!,"&gt;="&amp;MC326,#REF!,"&lt;="&amp;MB326,#REF!,"&lt;="&amp;ME326,#REF!,"&gt;="&amp;MF326,#REF!,"="&amp;KW326,#REF!,"="&amp;KY326)</f>
        <v/>
      </c>
      <c r="NG326" s="1">
        <f>COUNTIFS(#REF!,LT326,#REF!,0,#REF!,"&gt;="&amp;MC326,#REF!,"&lt;="&amp;MB326,#REF!,"&lt;="&amp;ME326,#REF!,"&gt;="&amp;MF326,#REF!,"="&amp;KW326,#REF!,"="&amp;KY326)</f>
        <v/>
      </c>
      <c r="NH326" s="1">
        <f>COUNTIFS(#REF!,LT326,#REF!,1,#REF!,"&gt;="&amp;MC326,#REF!,"&lt;="&amp;MB326,#REF!,"&lt;="&amp;ME326,#REF!,"&gt;="&amp;MF326,#REF!,"="&amp;KZ326,#REF!,"="&amp;LA326)</f>
        <v/>
      </c>
      <c r="NI326" s="1">
        <f>COUNTIFS(#REF!,LT326,#REF!,0,#REF!,"&gt;="&amp;MC326,#REF!,"&lt;="&amp;MB326,#REF!,"&lt;="&amp;ME326,#REF!,"&gt;="&amp;MF326,#REF!,"="&amp;KZ326,#REF!,"="&amp;LA326)</f>
        <v/>
      </c>
      <c r="NJ326" s="1">
        <f>COUNTIFS(#REF!,LT326,#REF!,1,#REF!,"&gt;="&amp;MI326,#REF!,"&lt;="&amp;MH326,#REF!,"&lt;="&amp;ME326,#REF!,"&gt;="&amp;MF326)</f>
        <v/>
      </c>
      <c r="NK326" s="1">
        <f>COUNTIFS(#REF!,LT326,#REF!,0,#REF!,"&gt;="&amp;MI326,#REF!,"&lt;="&amp;MH326,#REF!,"&lt;="&amp;ME326,#REF!,"&gt;="&amp;MF326)</f>
        <v/>
      </c>
      <c r="NL326" s="1">
        <f>COUNTIFS(#REF!,LT326,#REF!,1,#REF!,"&gt;="&amp;MI326,#REF!,"&lt;="&amp;MH326,#REF!,"="&amp;KZ326,#REF!,"="&amp;LA326,#REF!,"&lt;="&amp;ME326,#REF!,"&gt;="&amp;MF326)</f>
        <v/>
      </c>
      <c r="NM326" s="1">
        <f>COUNTIFS(#REF!,LT326,#REF!,0,#REF!,"&gt;="&amp;MI326,#REF!,"&lt;="&amp;MH326,#REF!,"="&amp;KZ326,#REF!,"="&amp;LA326,#REF!,"&lt;="&amp;ME326,#REF!,"&gt;="&amp;MF326)</f>
        <v/>
      </c>
      <c r="NN326" s="1">
        <f>COUNTIFS(#REF!,LT326,#REF!,1,#REF!,"&gt;="&amp;MC326,#REF!,"&lt;="&amp;MB326,#REF!,"&lt;="&amp;ME326,#REF!,"&gt;="&amp;MF326)</f>
        <v/>
      </c>
      <c r="NO326" s="1">
        <f>COUNTIFS(#REF!,LT326,#REF!,0,#REF!,"&gt;="&amp;MC326,#REF!,"&lt;="&amp;MB326,#REF!,"&lt;="&amp;ME326,#REF!,"&gt;="&amp;MF326)</f>
        <v/>
      </c>
      <c r="NP326" s="1">
        <f>COUNTIFS(#REF!,LT326,#REF!,1,#REF!,"&lt;="&amp;ME326,#REF!,"&gt;="&amp;MF326,#REF!,"="&amp;KV326,#REF!,"="&amp;KX326)</f>
        <v/>
      </c>
      <c r="NQ326" s="1">
        <f>COUNTIFS(#REF!,LT326,#REF!,0,#REF!,"&lt;="&amp;ME326,#REF!,"&gt;="&amp;MF326,#REF!,"="&amp;KV326,#REF!,"="&amp;KX326)</f>
        <v/>
      </c>
      <c r="NR326" s="1">
        <f>COUNTIFS(#REF!,LT326,#REF!,1,#REF!,"&lt;="&amp;ME326,#REF!,"&gt;="&amp;MF326,#REF!,"="&amp;KW326,#REF!,"="&amp;KY326)</f>
        <v/>
      </c>
      <c r="NS326" s="1">
        <f>COUNTIFS(#REF!,LT326,#REF!,0,#REF!,"&lt;="&amp;ME326,#REF!,"&gt;="&amp;MF326,#REF!,"="&amp;KW326,#REF!,"="&amp;KY326)</f>
        <v/>
      </c>
      <c r="NT326" s="1">
        <f>MP326+MR326+MT326+MV326+MX326+MZ326+NB326</f>
        <v/>
      </c>
      <c r="NU326" s="1">
        <f>MQ326+MS326+MU326+MW326+MY326+NA326+NC326</f>
        <v/>
      </c>
      <c r="NV326" s="1">
        <f>NT326+NU326</f>
        <v/>
      </c>
      <c r="NW326" s="33">
        <f>NT326/(NT326+NU326)</f>
        <v/>
      </c>
      <c r="NX326" s="3">
        <f>1/NW326</f>
        <v/>
      </c>
      <c r="NY326" s="1">
        <f>LH326</f>
        <v/>
      </c>
      <c r="NZ326" s="79">
        <f>(NW326*((NY326-1)*0.98))-((1-NW326)*1)</f>
        <v/>
      </c>
      <c r="OA326" s="34">
        <f>IF(LR326&lt;0.9,0,IF(AND(LR326&gt;1.1),0,1))</f>
        <v/>
      </c>
      <c r="OB326" s="34">
        <f>IF(LS326&lt;0.9,0,IF(AND(LS326&gt;1.1),0,1))</f>
        <v/>
      </c>
      <c r="OC326" s="32">
        <f>IF(NV326&gt;99,1,0)</f>
        <v/>
      </c>
      <c r="OD326" s="32">
        <f>IF(NZ326&gt;0.0799,1,0)</f>
        <v/>
      </c>
      <c r="OE326" s="32">
        <f>IF(NZ326&gt;OM326,1,0)</f>
        <v/>
      </c>
      <c r="OF326" s="32">
        <f>OC326+OD326+OE326+OA326+OB326</f>
        <v/>
      </c>
      <c r="OG326" s="1">
        <f>ND326+NF326+NH326+NJ326+NL326+NN326+NP326+NR326</f>
        <v/>
      </c>
      <c r="OH326" s="1">
        <f>NE326+NG326+NI326+NK326+NM326+NO326+NQ326+NS326</f>
        <v/>
      </c>
      <c r="OI326" s="1">
        <f>OG326+OH326</f>
        <v/>
      </c>
      <c r="OJ326" s="33">
        <f>OG326/(OG326+OH326)</f>
        <v/>
      </c>
      <c r="OK326" s="3">
        <f>1/OJ326</f>
        <v/>
      </c>
      <c r="OL326" s="1">
        <f>LI326</f>
        <v/>
      </c>
      <c r="OM326" s="79">
        <f>(OJ326*((OL326-1)*0.98))-((1-OJ326)*1)</f>
        <v/>
      </c>
      <c r="ON326" s="34">
        <f>IF(LR326&lt;0.9,0,IF(AND(LR326&gt;1.1),0,1))</f>
        <v/>
      </c>
      <c r="OO326" s="34">
        <f>IF(LS326&lt;0.9,0,IF(AND(LS326&gt;1.1),0,1))</f>
        <v/>
      </c>
      <c r="OP326" s="32">
        <f>IF(OI326&gt;99,1,0)</f>
        <v/>
      </c>
      <c r="OQ326" s="32">
        <f>IF(OM326&gt;0.0799,1,0)</f>
        <v/>
      </c>
      <c r="OR326" s="32">
        <f>IF(OM326&gt;OZ326,1,0)</f>
        <v/>
      </c>
      <c r="OS326" s="32">
        <f>OP326+OQ326+OR326+ON326+OO326</f>
        <v/>
      </c>
      <c r="OT326">
        <f>IF(OF326=5,"BackHome0-0",IF(AND(OS326=5),"BackAway0-0",""))</f>
        <v/>
      </c>
      <c r="OU326">
        <f>IF(OF326=5,KN326,IF(AND(OS326=5),KO326,""))</f>
        <v/>
      </c>
      <c r="OV326">
        <f>IF(OF326=5,"Match Odds",IF(AND(OS326=5),"Match Odds",""))</f>
        <v/>
      </c>
      <c r="OW326">
        <f>IF(OF326=5,KP326,IF(AND(OS326=5),KP326,""))</f>
        <v/>
      </c>
      <c r="OX326">
        <f>IF(OF326=5,"MATCH_ODDS",IF(AND(OS326=5),"MATCH_ODDS",""))</f>
        <v/>
      </c>
      <c r="OY326">
        <f>IF(OF326=5,"BACK",IF(AND(OS326=5),"BACK",""))</f>
        <v/>
      </c>
    </row>
    <row r="327" ht="16.5" customHeight="1" thickBot="1" thickTop="1">
      <c r="A327" s="2" t="n"/>
      <c r="KN327" s="1">
        <f>IF(INDEX(#REF!,MATCH('HT 0-0'!D327,#REF!,0))=INDEX(#REF!,MATCH('HT 0-0'!D327,#REF!,0)),INDEX(#REF!,MATCH('HT 0-0'!D327,#REF!,0)),"ERROR")</f>
        <v/>
      </c>
      <c r="KO327" s="1">
        <f>IF(INDEX(#REF!,MATCH('HT 0-0'!E327,#REF!,0))=INDEX(#REF!,MATCH('HT 0-0'!E327,#REF!,0)),INDEX(#REF!,MATCH('HT 0-0'!E327,#REF!,0)),"ERROR")</f>
        <v/>
      </c>
      <c r="KP327" s="1">
        <f>KN327&amp;" v "&amp;KO327</f>
        <v/>
      </c>
      <c r="KQ327">
        <f>B327&amp;"_"&amp;C327</f>
        <v/>
      </c>
      <c r="KR327" s="1">
        <f>IF((HW327/KK327)&lt;0.335,"G",IF((HW327/KK327)&gt;0.67,"R","A"))</f>
        <v/>
      </c>
      <c r="KS327" s="1">
        <f>IF((HX327/KK327)&lt;0.335,"G",IF((HX327/KK327)&gt;0.67,"R","A"))</f>
        <v/>
      </c>
      <c r="KT327" s="1">
        <f>IF((IH327/KK327)&lt;0.335,"G",IF((IH327/KK327)&gt;0.67,"R","A"))</f>
        <v/>
      </c>
      <c r="KU327" s="1">
        <f>IF((II327/KK327)&lt;0.335,"G",IF((II327/KK327)&gt;0.67,"R","A"))</f>
        <v/>
      </c>
      <c r="KV327" s="1">
        <f>IF((HZ327/KK327)&lt;0.335,"G",IF((HZ327/KK327)&gt;0.67,"R","A"))</f>
        <v/>
      </c>
      <c r="KW327" s="1">
        <f>IF((HY327/KK327)&lt;0.335,"G",IF((HY327/KK327)&gt;0.67,"R","A"))</f>
        <v/>
      </c>
      <c r="KX327" s="1">
        <f>IF((IK327/KK327)&lt;0.335,"G",IF((IK327/KK327)&gt;0.67,"R","A"))</f>
        <v/>
      </c>
      <c r="KY327" s="1">
        <f>IF((IJ327/KK327)&lt;0.335,"G",IF((IJ327/KK327)&gt;0.67,"R","A"))</f>
        <v/>
      </c>
      <c r="KZ327" s="1">
        <f>IF((HQ327/KK327)&lt;0.335,"G",IF((HQ327/KK327)&gt;0.67,"R","A"))</f>
        <v/>
      </c>
      <c r="LA327" s="1">
        <f>IF((IB327/KK327)&lt;0.335,"G",IF((IB327/KK327)&gt;0.67,"R","A"))</f>
        <v/>
      </c>
      <c r="LB327">
        <f>IF(LQ327="0-0",INDEX(Scrape!#REF!,MATCH('HT 0-0'!KP327,Scrape!$B:$B,0)),"")</f>
        <v/>
      </c>
      <c r="LC327">
        <f>IF(LQ327="0-0",INDEX(Scrape!$A:$A,MATCH('HT 0-0'!KP327,Scrape!$B:$B,0)),"")</f>
        <v/>
      </c>
      <c r="LD327">
        <f>IF(LQ327="0-0",INDEX(Scrape!$B:$B,MATCH('HT 0-0'!KP327,Scrape!$B:$B,0)),"")</f>
        <v/>
      </c>
      <c r="LE327">
        <f>IF(LQ327="0-0",INDEX(Scrape!$C:$C,MATCH('HT 0-0'!KP327,Scrape!$B:$B,0)),"")</f>
        <v/>
      </c>
      <c r="LF327">
        <f>IF(LQ327="0-0",INDEX(Scrape!$D:$D,MATCH('HT 0-0'!KP327,Scrape!$B:$B,0)),"")</f>
        <v/>
      </c>
      <c r="LG327">
        <f>IF(LQ327="0-0",INDEX(Scrape!$E:$E,MATCH('HT 0-0'!KP327,Scrape!$B:$B,0)),"")</f>
        <v/>
      </c>
      <c r="LH327">
        <f>IF(LQ327="0-0",INDEX(Scrape!$F:$F,MATCH('HT 0-0'!KP327,Scrape!$B:$B,0)),"")</f>
        <v/>
      </c>
      <c r="LI327">
        <f>IF(LQ327="0-0",INDEX(Scrape!$G:$G,MATCH('HT 0-0'!KP327,Scrape!$B:$B,0)),"")</f>
        <v/>
      </c>
      <c r="LJ327">
        <f>IF(LQ327="0-0",INDEX(Scrape!$H:$H,MATCH('HT 0-0'!KP327,Scrape!$B:$B,0)),"")</f>
        <v/>
      </c>
      <c r="LK327">
        <f>IF(LQ327="0-0",INDEX(Scrape!$I:$I,MATCH('HT 0-0'!KP327,Scrape!$B:$B,0)),"")</f>
        <v/>
      </c>
      <c r="LL327">
        <f>IF(LQ327="0-0",INDEX(Scrape!$J:$J,MATCH('HT 0-0'!KP327,Scrape!$B:$B,0)),"")</f>
        <v/>
      </c>
      <c r="LM327">
        <f>IF(LQ327="0-0",INDEX(Scrape!$K:$K,MATCH('HT 0-0'!KP327,Scrape!$B:$B,0)),"")</f>
        <v/>
      </c>
      <c r="LN327">
        <f>IF(LQ327="0-0",INDEX(Scrape!$L:$L,MATCH('HT 0-0'!KP327,Scrape!$B:$B,0)),"")</f>
        <v/>
      </c>
      <c r="LO327">
        <f>IF(LQ327="0-0",INDEX(Scrape!$M:$M,MATCH('HT 0-0'!KP327,Scrape!$B:$B,0)),"")</f>
        <v/>
      </c>
      <c r="LP327">
        <f>IF(LQ327="0-0",INDEX(Scrape!$N:$N,MATCH('HT 0-0'!KP327,Scrape!$B:$B,0)),"")</f>
        <v/>
      </c>
      <c r="LQ327">
        <f>INDEX(Scrape!$O:$O,MATCH('HT 0-0'!KP327,Scrape!$B:$B,0))</f>
        <v/>
      </c>
      <c r="LR327">
        <f>(1/LJ327)+(1/LI327)+(1/LH327)</f>
        <v/>
      </c>
      <c r="LS327">
        <f>(1/LG327)+(1/LF327)+(1/LE327)</f>
        <v/>
      </c>
      <c r="LT327" s="8">
        <f>IF(INDEX(#REF!,MATCH(KQ327,#REF!,0))=INDEX(#REF!,MATCH(KQ327,#REF!,0)),INDEX(#REF!,MATCH(KQ327,#REF!,0)),"ERROR")</f>
        <v/>
      </c>
      <c r="LU327" s="4">
        <f>IF(KR327="G",2,IF(KR327="R",0.5,IF(KR327="A",1)))</f>
        <v/>
      </c>
      <c r="LV327" s="4">
        <f>IF(KS327="G",0.5,IF(KS327="R",2,IF(KS327="A",1)))</f>
        <v/>
      </c>
      <c r="LW327" s="4">
        <f>IF(KT327="G",2,IF(KT327="R",0.5,IF(KT327="A",1)))</f>
        <v/>
      </c>
      <c r="LX327" s="4">
        <f>IF(KU327="G",0.5,IF(KU327="R",2,IF(KU327="A",1)))</f>
        <v/>
      </c>
      <c r="LY327" s="7">
        <f>(LK327*(LU327+LX327)+(LL327*(LU327+LX327)))</f>
        <v/>
      </c>
      <c r="LZ327" s="7">
        <f>(LN327*(LV327+LW327)+(LO327*(LV327+LW327)))</f>
        <v/>
      </c>
      <c r="MA327" s="11">
        <f>LY327-LZ327</f>
        <v/>
      </c>
      <c r="MB327" s="5">
        <f>MA327+2</f>
        <v/>
      </c>
      <c r="MC327" s="6">
        <f>MA327-2</f>
        <v/>
      </c>
      <c r="MD327" s="4">
        <f>LE327</f>
        <v/>
      </c>
      <c r="ME327" s="9">
        <f>IF(MD327=0,1000,MD327+0.75)</f>
        <v/>
      </c>
      <c r="MF327" s="10">
        <f>IF(MD327=0,0,MD327-0.75)</f>
        <v/>
      </c>
      <c r="MG327" s="4">
        <f>((LM327*(LU327+LX327))-((LP327*(LV327+LW327))))</f>
        <v/>
      </c>
      <c r="MH327" s="9">
        <f>MG327*1.2</f>
        <v/>
      </c>
      <c r="MI327" s="10">
        <f>MG327*0.8</f>
        <v/>
      </c>
      <c r="MJ327">
        <f>IFERROR(OT327,"")</f>
        <v/>
      </c>
      <c r="MK327">
        <f>IFERROR(OU327,"")</f>
        <v/>
      </c>
      <c r="ML327">
        <f>IFERROR(OV327,"")</f>
        <v/>
      </c>
      <c r="MM327">
        <f>IFERROR(OW327,"")</f>
        <v/>
      </c>
      <c r="MN327">
        <f>IFERROR(OX327,"")</f>
        <v/>
      </c>
      <c r="MO327">
        <f>IFERROR(OY327,"")</f>
        <v/>
      </c>
      <c r="MP327" s="1">
        <f>COUNTIFS(#REF!,LT327,#REF!,1,#REF!,"&gt;="&amp;MC327,#REF!,"&lt;="&amp;MB327,#REF!,"&lt;="&amp;ME327,#REF!,"&gt;="&amp;MF327,#REF!,"="&amp;KV327,#REF!,"="&amp;KX327)</f>
        <v/>
      </c>
      <c r="MQ327" s="1">
        <f>COUNTIFS(#REF!,LT327,#REF!,0,#REF!,"&gt;="&amp;MC327,#REF!,"&lt;="&amp;MB327,#REF!,"&lt;="&amp;ME327,#REF!,"&gt;="&amp;MF327,#REF!,"="&amp;KV327,#REF!,"="&amp;KX327)</f>
        <v/>
      </c>
      <c r="MR327" s="1">
        <f>COUNTIFS(#REF!,LT327,#REF!,1,#REF!,"&gt;="&amp;MC327,#REF!,"&lt;="&amp;MB327,#REF!,"&lt;="&amp;ME327,#REF!,"&gt;="&amp;MF327,#REF!,"="&amp;KW327,#REF!,"="&amp;KY327)</f>
        <v/>
      </c>
      <c r="MS327" s="1">
        <f>COUNTIFS(#REF!,LT327,#REF!,0,#REF!,"&gt;="&amp;MC327,#REF!,"&lt;="&amp;MB327,#REF!,"&lt;="&amp;ME327,#REF!,"&gt;="&amp;MF327,#REF!,"="&amp;KW327,#REF!,"="&amp;KY327)</f>
        <v/>
      </c>
      <c r="MT327" s="1">
        <f>COUNTIFS(#REF!,LT327,#REF!,1,#REF!,"&gt;="&amp;MI327,#REF!,"&lt;="&amp;MH327,#REF!,"&lt;="&amp;ME327,#REF!,"&gt;="&amp;MF327)</f>
        <v/>
      </c>
      <c r="MU327" s="1">
        <f>COUNTIFS(#REF!,LT327,#REF!,0,#REF!,"&gt;="&amp;MI327,#REF!,"&lt;="&amp;MH327,#REF!,"&lt;="&amp;ME327,#REF!,"&gt;="&amp;MF327)</f>
        <v/>
      </c>
      <c r="MV327" s="1">
        <f>COUNTIFS(#REF!,LT327,#REF!,1,#REF!,"&gt;="&amp;MI327,#REF!,"&lt;="&amp;MH327,#REF!,"="&amp;KZ327,#REF!,"="&amp;LA327,#REF!,"&lt;="&amp;ME327,#REF!,"&gt;="&amp;MF327)</f>
        <v/>
      </c>
      <c r="MW327" s="1">
        <f>COUNTIFS(#REF!,LT327,#REF!,0,#REF!,"&gt;="&amp;MI327,#REF!,"&lt;="&amp;MH327,#REF!,"="&amp;KZ327,#REF!,"="&amp;LA327,#REF!,"&lt;="&amp;ME327,#REF!,"&gt;="&amp;MF327)</f>
        <v/>
      </c>
      <c r="MX327" s="1">
        <f>COUNTIFS(#REF!,LT327,#REF!,1,#REF!,"&gt;="&amp;MC327,#REF!,"&lt;="&amp;MB327,#REF!,"&lt;="&amp;ME327,#REF!,"&gt;="&amp;MF327)</f>
        <v/>
      </c>
      <c r="MY327" s="1">
        <f>COUNTIFS(#REF!,LT327,#REF!,0,#REF!,"&gt;="&amp;MC327,#REF!,"&lt;="&amp;MB327,#REF!,"&lt;="&amp;ME327,#REF!,"&gt;="&amp;MF327)</f>
        <v/>
      </c>
      <c r="MZ327" s="1">
        <f>COUNTIFS(#REF!,LT327,#REF!,1,#REF!,"&lt;="&amp;ME327,#REF!,"&gt;="&amp;MF327,#REF!,"="&amp;KV327,#REF!,"="&amp;KX327)</f>
        <v/>
      </c>
      <c r="NA327" s="1">
        <f>COUNTIFS(#REF!,LT327,#REF!,0,#REF!,"&lt;="&amp;ME327,#REF!,"&gt;="&amp;MF327,#REF!,"="&amp;KV327,#REF!,"="&amp;KX327)</f>
        <v/>
      </c>
      <c r="NB327" s="1">
        <f>COUNTIFS(#REF!,LT327,#REF!,1,#REF!,"&lt;="&amp;ME327,#REF!,"&gt;="&amp;MF327,#REF!,"="&amp;KW327,#REF!,"="&amp;KY327)</f>
        <v/>
      </c>
      <c r="NC327" s="1">
        <f>COUNTIFS(#REF!,LT327,#REF!,0,#REF!,"&lt;="&amp;ME327,#REF!,"&gt;="&amp;MF327,#REF!,"="&amp;KW327,#REF!,"="&amp;KY327)</f>
        <v/>
      </c>
      <c r="ND327" s="1">
        <f>COUNTIFS(#REF!,LT327,#REF!,1,#REF!,"&gt;="&amp;MC327,#REF!,"&lt;="&amp;MB327,#REF!,"&lt;="&amp;ME327,#REF!,"&gt;="&amp;MF327,#REF!,"="&amp;KV327,#REF!,"="&amp;KX327)</f>
        <v/>
      </c>
      <c r="NE327" s="1">
        <f>COUNTIFS(#REF!,LT327,#REF!,0,#REF!,"&gt;="&amp;MC327,#REF!,"&lt;="&amp;MB327,#REF!,"&lt;="&amp;ME327,#REF!,"&gt;="&amp;MF327,#REF!,"="&amp;KV327,#REF!,"="&amp;KX327)</f>
        <v/>
      </c>
      <c r="NF327" s="1">
        <f>COUNTIFS(#REF!,LT327,#REF!,1,#REF!,"&gt;="&amp;MC327,#REF!,"&lt;="&amp;MB327,#REF!,"&lt;="&amp;ME327,#REF!,"&gt;="&amp;MF327,#REF!,"="&amp;KW327,#REF!,"="&amp;KY327)</f>
        <v/>
      </c>
      <c r="NG327" s="1">
        <f>COUNTIFS(#REF!,LT327,#REF!,0,#REF!,"&gt;="&amp;MC327,#REF!,"&lt;="&amp;MB327,#REF!,"&lt;="&amp;ME327,#REF!,"&gt;="&amp;MF327,#REF!,"="&amp;KW327,#REF!,"="&amp;KY327)</f>
        <v/>
      </c>
      <c r="NH327" s="1">
        <f>COUNTIFS(#REF!,LT327,#REF!,1,#REF!,"&gt;="&amp;MC327,#REF!,"&lt;="&amp;MB327,#REF!,"&lt;="&amp;ME327,#REF!,"&gt;="&amp;MF327,#REF!,"="&amp;KZ327,#REF!,"="&amp;LA327)</f>
        <v/>
      </c>
      <c r="NI327" s="1">
        <f>COUNTIFS(#REF!,LT327,#REF!,0,#REF!,"&gt;="&amp;MC327,#REF!,"&lt;="&amp;MB327,#REF!,"&lt;="&amp;ME327,#REF!,"&gt;="&amp;MF327,#REF!,"="&amp;KZ327,#REF!,"="&amp;LA327)</f>
        <v/>
      </c>
      <c r="NJ327" s="1">
        <f>COUNTIFS(#REF!,LT327,#REF!,1,#REF!,"&gt;="&amp;MI327,#REF!,"&lt;="&amp;MH327,#REF!,"&lt;="&amp;ME327,#REF!,"&gt;="&amp;MF327)</f>
        <v/>
      </c>
      <c r="NK327" s="1">
        <f>COUNTIFS(#REF!,LT327,#REF!,0,#REF!,"&gt;="&amp;MI327,#REF!,"&lt;="&amp;MH327,#REF!,"&lt;="&amp;ME327,#REF!,"&gt;="&amp;MF327)</f>
        <v/>
      </c>
      <c r="NL327" s="1">
        <f>COUNTIFS(#REF!,LT327,#REF!,1,#REF!,"&gt;="&amp;MI327,#REF!,"&lt;="&amp;MH327,#REF!,"="&amp;KZ327,#REF!,"="&amp;LA327,#REF!,"&lt;="&amp;ME327,#REF!,"&gt;="&amp;MF327)</f>
        <v/>
      </c>
      <c r="NM327" s="1">
        <f>COUNTIFS(#REF!,LT327,#REF!,0,#REF!,"&gt;="&amp;MI327,#REF!,"&lt;="&amp;MH327,#REF!,"="&amp;KZ327,#REF!,"="&amp;LA327,#REF!,"&lt;="&amp;ME327,#REF!,"&gt;="&amp;MF327)</f>
        <v/>
      </c>
      <c r="NN327" s="1">
        <f>COUNTIFS(#REF!,LT327,#REF!,1,#REF!,"&gt;="&amp;MC327,#REF!,"&lt;="&amp;MB327,#REF!,"&lt;="&amp;ME327,#REF!,"&gt;="&amp;MF327)</f>
        <v/>
      </c>
      <c r="NO327" s="1">
        <f>COUNTIFS(#REF!,LT327,#REF!,0,#REF!,"&gt;="&amp;MC327,#REF!,"&lt;="&amp;MB327,#REF!,"&lt;="&amp;ME327,#REF!,"&gt;="&amp;MF327)</f>
        <v/>
      </c>
      <c r="NP327" s="1">
        <f>COUNTIFS(#REF!,LT327,#REF!,1,#REF!,"&lt;="&amp;ME327,#REF!,"&gt;="&amp;MF327,#REF!,"="&amp;KV327,#REF!,"="&amp;KX327)</f>
        <v/>
      </c>
      <c r="NQ327" s="1">
        <f>COUNTIFS(#REF!,LT327,#REF!,0,#REF!,"&lt;="&amp;ME327,#REF!,"&gt;="&amp;MF327,#REF!,"="&amp;KV327,#REF!,"="&amp;KX327)</f>
        <v/>
      </c>
      <c r="NR327" s="1">
        <f>COUNTIFS(#REF!,LT327,#REF!,1,#REF!,"&lt;="&amp;ME327,#REF!,"&gt;="&amp;MF327,#REF!,"="&amp;KW327,#REF!,"="&amp;KY327)</f>
        <v/>
      </c>
      <c r="NS327" s="1">
        <f>COUNTIFS(#REF!,LT327,#REF!,0,#REF!,"&lt;="&amp;ME327,#REF!,"&gt;="&amp;MF327,#REF!,"="&amp;KW327,#REF!,"="&amp;KY327)</f>
        <v/>
      </c>
      <c r="NT327" s="1">
        <f>MP327+MR327+MT327+MV327+MX327+MZ327+NB327</f>
        <v/>
      </c>
      <c r="NU327" s="1">
        <f>MQ327+MS327+MU327+MW327+MY327+NA327+NC327</f>
        <v/>
      </c>
      <c r="NV327" s="1">
        <f>NT327+NU327</f>
        <v/>
      </c>
      <c r="NW327" s="33">
        <f>NT327/(NT327+NU327)</f>
        <v/>
      </c>
      <c r="NX327" s="3">
        <f>1/NW327</f>
        <v/>
      </c>
      <c r="NY327" s="1">
        <f>LH327</f>
        <v/>
      </c>
      <c r="NZ327" s="79">
        <f>(NW327*((NY327-1)*0.98))-((1-NW327)*1)</f>
        <v/>
      </c>
      <c r="OA327" s="34">
        <f>IF(LR327&lt;0.9,0,IF(AND(LR327&gt;1.1),0,1))</f>
        <v/>
      </c>
      <c r="OB327" s="34">
        <f>IF(LS327&lt;0.9,0,IF(AND(LS327&gt;1.1),0,1))</f>
        <v/>
      </c>
      <c r="OC327" s="32">
        <f>IF(NV327&gt;99,1,0)</f>
        <v/>
      </c>
      <c r="OD327" s="32">
        <f>IF(NZ327&gt;0.0799,1,0)</f>
        <v/>
      </c>
      <c r="OE327" s="32">
        <f>IF(NZ327&gt;OM327,1,0)</f>
        <v/>
      </c>
      <c r="OF327" s="32">
        <f>OC327+OD327+OE327+OA327+OB327</f>
        <v/>
      </c>
      <c r="OG327" s="1">
        <f>ND327+NF327+NH327+NJ327+NL327+NN327+NP327+NR327</f>
        <v/>
      </c>
      <c r="OH327" s="1">
        <f>NE327+NG327+NI327+NK327+NM327+NO327+NQ327+NS327</f>
        <v/>
      </c>
      <c r="OI327" s="1">
        <f>OG327+OH327</f>
        <v/>
      </c>
      <c r="OJ327" s="33">
        <f>OG327/(OG327+OH327)</f>
        <v/>
      </c>
      <c r="OK327" s="3">
        <f>1/OJ327</f>
        <v/>
      </c>
      <c r="OL327" s="1">
        <f>LI327</f>
        <v/>
      </c>
      <c r="OM327" s="79">
        <f>(OJ327*((OL327-1)*0.98))-((1-OJ327)*1)</f>
        <v/>
      </c>
      <c r="ON327" s="34">
        <f>IF(LR327&lt;0.9,0,IF(AND(LR327&gt;1.1),0,1))</f>
        <v/>
      </c>
      <c r="OO327" s="34">
        <f>IF(LS327&lt;0.9,0,IF(AND(LS327&gt;1.1),0,1))</f>
        <v/>
      </c>
      <c r="OP327" s="32">
        <f>IF(OI327&gt;99,1,0)</f>
        <v/>
      </c>
      <c r="OQ327" s="32">
        <f>IF(OM327&gt;0.0799,1,0)</f>
        <v/>
      </c>
      <c r="OR327" s="32">
        <f>IF(OM327&gt;OZ327,1,0)</f>
        <v/>
      </c>
      <c r="OS327" s="32">
        <f>OP327+OQ327+OR327+ON327+OO327</f>
        <v/>
      </c>
      <c r="OT327">
        <f>IF(OF327=5,"BackHome0-0",IF(AND(OS327=5),"BackAway0-0",""))</f>
        <v/>
      </c>
      <c r="OU327">
        <f>IF(OF327=5,KN327,IF(AND(OS327=5),KO327,""))</f>
        <v/>
      </c>
      <c r="OV327">
        <f>IF(OF327=5,"Match Odds",IF(AND(OS327=5),"Match Odds",""))</f>
        <v/>
      </c>
      <c r="OW327">
        <f>IF(OF327=5,KP327,IF(AND(OS327=5),KP327,""))</f>
        <v/>
      </c>
      <c r="OX327">
        <f>IF(OF327=5,"MATCH_ODDS",IF(AND(OS327=5),"MATCH_ODDS",""))</f>
        <v/>
      </c>
      <c r="OY327">
        <f>IF(OF327=5,"BACK",IF(AND(OS327=5),"BACK",""))</f>
        <v/>
      </c>
    </row>
    <row r="328" ht="16.5" customHeight="1" thickBot="1" thickTop="1">
      <c r="A328" s="2" t="n"/>
      <c r="KN328" s="1">
        <f>IF(INDEX(#REF!,MATCH('HT 0-0'!D328,#REF!,0))=INDEX(#REF!,MATCH('HT 0-0'!D328,#REF!,0)),INDEX(#REF!,MATCH('HT 0-0'!D328,#REF!,0)),"ERROR")</f>
        <v/>
      </c>
      <c r="KO328" s="1">
        <f>IF(INDEX(#REF!,MATCH('HT 0-0'!E328,#REF!,0))=INDEX(#REF!,MATCH('HT 0-0'!E328,#REF!,0)),INDEX(#REF!,MATCH('HT 0-0'!E328,#REF!,0)),"ERROR")</f>
        <v/>
      </c>
      <c r="KP328" s="1">
        <f>KN328&amp;" v "&amp;KO328</f>
        <v/>
      </c>
      <c r="KQ328">
        <f>B328&amp;"_"&amp;C328</f>
        <v/>
      </c>
      <c r="KR328" s="1">
        <f>IF((HW328/KK328)&lt;0.335,"G",IF((HW328/KK328)&gt;0.67,"R","A"))</f>
        <v/>
      </c>
      <c r="KS328" s="1">
        <f>IF((HX328/KK328)&lt;0.335,"G",IF((HX328/KK328)&gt;0.67,"R","A"))</f>
        <v/>
      </c>
      <c r="KT328" s="1">
        <f>IF((IH328/KK328)&lt;0.335,"G",IF((IH328/KK328)&gt;0.67,"R","A"))</f>
        <v/>
      </c>
      <c r="KU328" s="1">
        <f>IF((II328/KK328)&lt;0.335,"G",IF((II328/KK328)&gt;0.67,"R","A"))</f>
        <v/>
      </c>
      <c r="KV328" s="1">
        <f>IF((HZ328/KK328)&lt;0.335,"G",IF((HZ328/KK328)&gt;0.67,"R","A"))</f>
        <v/>
      </c>
      <c r="KW328" s="1">
        <f>IF((HY328/KK328)&lt;0.335,"G",IF((HY328/KK328)&gt;0.67,"R","A"))</f>
        <v/>
      </c>
      <c r="KX328" s="1">
        <f>IF((IK328/KK328)&lt;0.335,"G",IF((IK328/KK328)&gt;0.67,"R","A"))</f>
        <v/>
      </c>
      <c r="KY328" s="1">
        <f>IF((IJ328/KK328)&lt;0.335,"G",IF((IJ328/KK328)&gt;0.67,"R","A"))</f>
        <v/>
      </c>
      <c r="KZ328" s="1">
        <f>IF((HQ328/KK328)&lt;0.335,"G",IF((HQ328/KK328)&gt;0.67,"R","A"))</f>
        <v/>
      </c>
      <c r="LA328" s="1">
        <f>IF((IB328/KK328)&lt;0.335,"G",IF((IB328/KK328)&gt;0.67,"R","A"))</f>
        <v/>
      </c>
      <c r="LB328">
        <f>IF(LQ328="0-0",INDEX(Scrape!#REF!,MATCH('HT 0-0'!KP328,Scrape!$B:$B,0)),"")</f>
        <v/>
      </c>
      <c r="LC328">
        <f>IF(LQ328="0-0",INDEX(Scrape!$A:$A,MATCH('HT 0-0'!KP328,Scrape!$B:$B,0)),"")</f>
        <v/>
      </c>
      <c r="LD328">
        <f>IF(LQ328="0-0",INDEX(Scrape!$B:$B,MATCH('HT 0-0'!KP328,Scrape!$B:$B,0)),"")</f>
        <v/>
      </c>
      <c r="LE328">
        <f>IF(LQ328="0-0",INDEX(Scrape!$C:$C,MATCH('HT 0-0'!KP328,Scrape!$B:$B,0)),"")</f>
        <v/>
      </c>
      <c r="LF328">
        <f>IF(LQ328="0-0",INDEX(Scrape!$D:$D,MATCH('HT 0-0'!KP328,Scrape!$B:$B,0)),"")</f>
        <v/>
      </c>
      <c r="LG328">
        <f>IF(LQ328="0-0",INDEX(Scrape!$E:$E,MATCH('HT 0-0'!KP328,Scrape!$B:$B,0)),"")</f>
        <v/>
      </c>
      <c r="LH328">
        <f>IF(LQ328="0-0",INDEX(Scrape!$F:$F,MATCH('HT 0-0'!KP328,Scrape!$B:$B,0)),"")</f>
        <v/>
      </c>
      <c r="LI328">
        <f>IF(LQ328="0-0",INDEX(Scrape!$G:$G,MATCH('HT 0-0'!KP328,Scrape!$B:$B,0)),"")</f>
        <v/>
      </c>
      <c r="LJ328">
        <f>IF(LQ328="0-0",INDEX(Scrape!$H:$H,MATCH('HT 0-0'!KP328,Scrape!$B:$B,0)),"")</f>
        <v/>
      </c>
      <c r="LK328">
        <f>IF(LQ328="0-0",INDEX(Scrape!$I:$I,MATCH('HT 0-0'!KP328,Scrape!$B:$B,0)),"")</f>
        <v/>
      </c>
      <c r="LL328">
        <f>IF(LQ328="0-0",INDEX(Scrape!$J:$J,MATCH('HT 0-0'!KP328,Scrape!$B:$B,0)),"")</f>
        <v/>
      </c>
      <c r="LM328">
        <f>IF(LQ328="0-0",INDEX(Scrape!$K:$K,MATCH('HT 0-0'!KP328,Scrape!$B:$B,0)),"")</f>
        <v/>
      </c>
      <c r="LN328">
        <f>IF(LQ328="0-0",INDEX(Scrape!$L:$L,MATCH('HT 0-0'!KP328,Scrape!$B:$B,0)),"")</f>
        <v/>
      </c>
      <c r="LO328">
        <f>IF(LQ328="0-0",INDEX(Scrape!$M:$M,MATCH('HT 0-0'!KP328,Scrape!$B:$B,0)),"")</f>
        <v/>
      </c>
      <c r="LP328">
        <f>IF(LQ328="0-0",INDEX(Scrape!$N:$N,MATCH('HT 0-0'!KP328,Scrape!$B:$B,0)),"")</f>
        <v/>
      </c>
      <c r="LQ328">
        <f>INDEX(Scrape!$O:$O,MATCH('HT 0-0'!KP328,Scrape!$B:$B,0))</f>
        <v/>
      </c>
      <c r="LR328">
        <f>(1/LJ328)+(1/LI328)+(1/LH328)</f>
        <v/>
      </c>
      <c r="LS328">
        <f>(1/LG328)+(1/LF328)+(1/LE328)</f>
        <v/>
      </c>
      <c r="LT328" s="8">
        <f>IF(INDEX(#REF!,MATCH(KQ328,#REF!,0))=INDEX(#REF!,MATCH(KQ328,#REF!,0)),INDEX(#REF!,MATCH(KQ328,#REF!,0)),"ERROR")</f>
        <v/>
      </c>
      <c r="LU328" s="4">
        <f>IF(KR328="G",2,IF(KR328="R",0.5,IF(KR328="A",1)))</f>
        <v/>
      </c>
      <c r="LV328" s="4">
        <f>IF(KS328="G",0.5,IF(KS328="R",2,IF(KS328="A",1)))</f>
        <v/>
      </c>
      <c r="LW328" s="4">
        <f>IF(KT328="G",2,IF(KT328="R",0.5,IF(KT328="A",1)))</f>
        <v/>
      </c>
      <c r="LX328" s="4">
        <f>IF(KU328="G",0.5,IF(KU328="R",2,IF(KU328="A",1)))</f>
        <v/>
      </c>
      <c r="LY328" s="7">
        <f>(LK328*(LU328+LX328)+(LL328*(LU328+LX328)))</f>
        <v/>
      </c>
      <c r="LZ328" s="7">
        <f>(LN328*(LV328+LW328)+(LO328*(LV328+LW328)))</f>
        <v/>
      </c>
      <c r="MA328" s="11">
        <f>LY328-LZ328</f>
        <v/>
      </c>
      <c r="MB328" s="5">
        <f>MA328+2</f>
        <v/>
      </c>
      <c r="MC328" s="6">
        <f>MA328-2</f>
        <v/>
      </c>
      <c r="MD328" s="4">
        <f>LE328</f>
        <v/>
      </c>
      <c r="ME328" s="9">
        <f>IF(MD328=0,1000,MD328+0.75)</f>
        <v/>
      </c>
      <c r="MF328" s="10">
        <f>IF(MD328=0,0,MD328-0.75)</f>
        <v/>
      </c>
      <c r="MG328" s="4">
        <f>((LM328*(LU328+LX328))-((LP328*(LV328+LW328))))</f>
        <v/>
      </c>
      <c r="MH328" s="9">
        <f>MG328*1.2</f>
        <v/>
      </c>
      <c r="MI328" s="10">
        <f>MG328*0.8</f>
        <v/>
      </c>
      <c r="MJ328">
        <f>IFERROR(OT328,"")</f>
        <v/>
      </c>
      <c r="MK328">
        <f>IFERROR(OU328,"")</f>
        <v/>
      </c>
      <c r="ML328">
        <f>IFERROR(OV328,"")</f>
        <v/>
      </c>
      <c r="MM328">
        <f>IFERROR(OW328,"")</f>
        <v/>
      </c>
      <c r="MN328">
        <f>IFERROR(OX328,"")</f>
        <v/>
      </c>
      <c r="MO328">
        <f>IFERROR(OY328,"")</f>
        <v/>
      </c>
      <c r="MP328" s="1">
        <f>COUNTIFS(#REF!,LT328,#REF!,1,#REF!,"&gt;="&amp;MC328,#REF!,"&lt;="&amp;MB328,#REF!,"&lt;="&amp;ME328,#REF!,"&gt;="&amp;MF328,#REF!,"="&amp;KV328,#REF!,"="&amp;KX328)</f>
        <v/>
      </c>
      <c r="MQ328" s="1">
        <f>COUNTIFS(#REF!,LT328,#REF!,0,#REF!,"&gt;="&amp;MC328,#REF!,"&lt;="&amp;MB328,#REF!,"&lt;="&amp;ME328,#REF!,"&gt;="&amp;MF328,#REF!,"="&amp;KV328,#REF!,"="&amp;KX328)</f>
        <v/>
      </c>
      <c r="MR328" s="1">
        <f>COUNTIFS(#REF!,LT328,#REF!,1,#REF!,"&gt;="&amp;MC328,#REF!,"&lt;="&amp;MB328,#REF!,"&lt;="&amp;ME328,#REF!,"&gt;="&amp;MF328,#REF!,"="&amp;KW328,#REF!,"="&amp;KY328)</f>
        <v/>
      </c>
      <c r="MS328" s="1">
        <f>COUNTIFS(#REF!,LT328,#REF!,0,#REF!,"&gt;="&amp;MC328,#REF!,"&lt;="&amp;MB328,#REF!,"&lt;="&amp;ME328,#REF!,"&gt;="&amp;MF328,#REF!,"="&amp;KW328,#REF!,"="&amp;KY328)</f>
        <v/>
      </c>
      <c r="MT328" s="1">
        <f>COUNTIFS(#REF!,LT328,#REF!,1,#REF!,"&gt;="&amp;MI328,#REF!,"&lt;="&amp;MH328,#REF!,"&lt;="&amp;ME328,#REF!,"&gt;="&amp;MF328)</f>
        <v/>
      </c>
      <c r="MU328" s="1">
        <f>COUNTIFS(#REF!,LT328,#REF!,0,#REF!,"&gt;="&amp;MI328,#REF!,"&lt;="&amp;MH328,#REF!,"&lt;="&amp;ME328,#REF!,"&gt;="&amp;MF328)</f>
        <v/>
      </c>
      <c r="MV328" s="1">
        <f>COUNTIFS(#REF!,LT328,#REF!,1,#REF!,"&gt;="&amp;MI328,#REF!,"&lt;="&amp;MH328,#REF!,"="&amp;KZ328,#REF!,"="&amp;LA328,#REF!,"&lt;="&amp;ME328,#REF!,"&gt;="&amp;MF328)</f>
        <v/>
      </c>
      <c r="MW328" s="1">
        <f>COUNTIFS(#REF!,LT328,#REF!,0,#REF!,"&gt;="&amp;MI328,#REF!,"&lt;="&amp;MH328,#REF!,"="&amp;KZ328,#REF!,"="&amp;LA328,#REF!,"&lt;="&amp;ME328,#REF!,"&gt;="&amp;MF328)</f>
        <v/>
      </c>
      <c r="MX328" s="1">
        <f>COUNTIFS(#REF!,LT328,#REF!,1,#REF!,"&gt;="&amp;MC328,#REF!,"&lt;="&amp;MB328,#REF!,"&lt;="&amp;ME328,#REF!,"&gt;="&amp;MF328)</f>
        <v/>
      </c>
      <c r="MY328" s="1">
        <f>COUNTIFS(#REF!,LT328,#REF!,0,#REF!,"&gt;="&amp;MC328,#REF!,"&lt;="&amp;MB328,#REF!,"&lt;="&amp;ME328,#REF!,"&gt;="&amp;MF328)</f>
        <v/>
      </c>
      <c r="MZ328" s="1">
        <f>COUNTIFS(#REF!,LT328,#REF!,1,#REF!,"&lt;="&amp;ME328,#REF!,"&gt;="&amp;MF328,#REF!,"="&amp;KV328,#REF!,"="&amp;KX328)</f>
        <v/>
      </c>
      <c r="NA328" s="1">
        <f>COUNTIFS(#REF!,LT328,#REF!,0,#REF!,"&lt;="&amp;ME328,#REF!,"&gt;="&amp;MF328,#REF!,"="&amp;KV328,#REF!,"="&amp;KX328)</f>
        <v/>
      </c>
      <c r="NB328" s="1">
        <f>COUNTIFS(#REF!,LT328,#REF!,1,#REF!,"&lt;="&amp;ME328,#REF!,"&gt;="&amp;MF328,#REF!,"="&amp;KW328,#REF!,"="&amp;KY328)</f>
        <v/>
      </c>
      <c r="NC328" s="1">
        <f>COUNTIFS(#REF!,LT328,#REF!,0,#REF!,"&lt;="&amp;ME328,#REF!,"&gt;="&amp;MF328,#REF!,"="&amp;KW328,#REF!,"="&amp;KY328)</f>
        <v/>
      </c>
      <c r="ND328" s="1">
        <f>COUNTIFS(#REF!,LT328,#REF!,1,#REF!,"&gt;="&amp;MC328,#REF!,"&lt;="&amp;MB328,#REF!,"&lt;="&amp;ME328,#REF!,"&gt;="&amp;MF328,#REF!,"="&amp;KV328,#REF!,"="&amp;KX328)</f>
        <v/>
      </c>
      <c r="NE328" s="1">
        <f>COUNTIFS(#REF!,LT328,#REF!,0,#REF!,"&gt;="&amp;MC328,#REF!,"&lt;="&amp;MB328,#REF!,"&lt;="&amp;ME328,#REF!,"&gt;="&amp;MF328,#REF!,"="&amp;KV328,#REF!,"="&amp;KX328)</f>
        <v/>
      </c>
      <c r="NF328" s="1">
        <f>COUNTIFS(#REF!,LT328,#REF!,1,#REF!,"&gt;="&amp;MC328,#REF!,"&lt;="&amp;MB328,#REF!,"&lt;="&amp;ME328,#REF!,"&gt;="&amp;MF328,#REF!,"="&amp;KW328,#REF!,"="&amp;KY328)</f>
        <v/>
      </c>
      <c r="NG328" s="1">
        <f>COUNTIFS(#REF!,LT328,#REF!,0,#REF!,"&gt;="&amp;MC328,#REF!,"&lt;="&amp;MB328,#REF!,"&lt;="&amp;ME328,#REF!,"&gt;="&amp;MF328,#REF!,"="&amp;KW328,#REF!,"="&amp;KY328)</f>
        <v/>
      </c>
      <c r="NH328" s="1">
        <f>COUNTIFS(#REF!,LT328,#REF!,1,#REF!,"&gt;="&amp;MC328,#REF!,"&lt;="&amp;MB328,#REF!,"&lt;="&amp;ME328,#REF!,"&gt;="&amp;MF328,#REF!,"="&amp;KZ328,#REF!,"="&amp;LA328)</f>
        <v/>
      </c>
      <c r="NI328" s="1">
        <f>COUNTIFS(#REF!,LT328,#REF!,0,#REF!,"&gt;="&amp;MC328,#REF!,"&lt;="&amp;MB328,#REF!,"&lt;="&amp;ME328,#REF!,"&gt;="&amp;MF328,#REF!,"="&amp;KZ328,#REF!,"="&amp;LA328)</f>
        <v/>
      </c>
      <c r="NJ328" s="1">
        <f>COUNTIFS(#REF!,LT328,#REF!,1,#REF!,"&gt;="&amp;MI328,#REF!,"&lt;="&amp;MH328,#REF!,"&lt;="&amp;ME328,#REF!,"&gt;="&amp;MF328)</f>
        <v/>
      </c>
      <c r="NK328" s="1">
        <f>COUNTIFS(#REF!,LT328,#REF!,0,#REF!,"&gt;="&amp;MI328,#REF!,"&lt;="&amp;MH328,#REF!,"&lt;="&amp;ME328,#REF!,"&gt;="&amp;MF328)</f>
        <v/>
      </c>
      <c r="NL328" s="1">
        <f>COUNTIFS(#REF!,LT328,#REF!,1,#REF!,"&gt;="&amp;MI328,#REF!,"&lt;="&amp;MH328,#REF!,"="&amp;KZ328,#REF!,"="&amp;LA328,#REF!,"&lt;="&amp;ME328,#REF!,"&gt;="&amp;MF328)</f>
        <v/>
      </c>
      <c r="NM328" s="1">
        <f>COUNTIFS(#REF!,LT328,#REF!,0,#REF!,"&gt;="&amp;MI328,#REF!,"&lt;="&amp;MH328,#REF!,"="&amp;KZ328,#REF!,"="&amp;LA328,#REF!,"&lt;="&amp;ME328,#REF!,"&gt;="&amp;MF328)</f>
        <v/>
      </c>
      <c r="NN328" s="1">
        <f>COUNTIFS(#REF!,LT328,#REF!,1,#REF!,"&gt;="&amp;MC328,#REF!,"&lt;="&amp;MB328,#REF!,"&lt;="&amp;ME328,#REF!,"&gt;="&amp;MF328)</f>
        <v/>
      </c>
      <c r="NO328" s="1">
        <f>COUNTIFS(#REF!,LT328,#REF!,0,#REF!,"&gt;="&amp;MC328,#REF!,"&lt;="&amp;MB328,#REF!,"&lt;="&amp;ME328,#REF!,"&gt;="&amp;MF328)</f>
        <v/>
      </c>
      <c r="NP328" s="1">
        <f>COUNTIFS(#REF!,LT328,#REF!,1,#REF!,"&lt;="&amp;ME328,#REF!,"&gt;="&amp;MF328,#REF!,"="&amp;KV328,#REF!,"="&amp;KX328)</f>
        <v/>
      </c>
      <c r="NQ328" s="1">
        <f>COUNTIFS(#REF!,LT328,#REF!,0,#REF!,"&lt;="&amp;ME328,#REF!,"&gt;="&amp;MF328,#REF!,"="&amp;KV328,#REF!,"="&amp;KX328)</f>
        <v/>
      </c>
      <c r="NR328" s="1">
        <f>COUNTIFS(#REF!,LT328,#REF!,1,#REF!,"&lt;="&amp;ME328,#REF!,"&gt;="&amp;MF328,#REF!,"="&amp;KW328,#REF!,"="&amp;KY328)</f>
        <v/>
      </c>
      <c r="NS328" s="1">
        <f>COUNTIFS(#REF!,LT328,#REF!,0,#REF!,"&lt;="&amp;ME328,#REF!,"&gt;="&amp;MF328,#REF!,"="&amp;KW328,#REF!,"="&amp;KY328)</f>
        <v/>
      </c>
      <c r="NT328" s="1">
        <f>MP328+MR328+MT328+MV328+MX328+MZ328+NB328</f>
        <v/>
      </c>
      <c r="NU328" s="1">
        <f>MQ328+MS328+MU328+MW328+MY328+NA328+NC328</f>
        <v/>
      </c>
      <c r="NV328" s="1">
        <f>NT328+NU328</f>
        <v/>
      </c>
      <c r="NW328" s="33">
        <f>NT328/(NT328+NU328)</f>
        <v/>
      </c>
      <c r="NX328" s="3">
        <f>1/NW328</f>
        <v/>
      </c>
      <c r="NY328" s="1">
        <f>LH328</f>
        <v/>
      </c>
      <c r="NZ328" s="79">
        <f>(NW328*((NY328-1)*0.98))-((1-NW328)*1)</f>
        <v/>
      </c>
      <c r="OA328" s="34">
        <f>IF(LR328&lt;0.9,0,IF(AND(LR328&gt;1.1),0,1))</f>
        <v/>
      </c>
      <c r="OB328" s="34">
        <f>IF(LS328&lt;0.9,0,IF(AND(LS328&gt;1.1),0,1))</f>
        <v/>
      </c>
      <c r="OC328" s="32">
        <f>IF(NV328&gt;99,1,0)</f>
        <v/>
      </c>
      <c r="OD328" s="32">
        <f>IF(NZ328&gt;0.0799,1,0)</f>
        <v/>
      </c>
      <c r="OE328" s="32">
        <f>IF(NZ328&gt;OM328,1,0)</f>
        <v/>
      </c>
      <c r="OF328" s="32">
        <f>OC328+OD328+OE328+OA328+OB328</f>
        <v/>
      </c>
      <c r="OG328" s="1">
        <f>ND328+NF328+NH328+NJ328+NL328+NN328+NP328+NR328</f>
        <v/>
      </c>
      <c r="OH328" s="1">
        <f>NE328+NG328+NI328+NK328+NM328+NO328+NQ328+NS328</f>
        <v/>
      </c>
      <c r="OI328" s="1">
        <f>OG328+OH328</f>
        <v/>
      </c>
      <c r="OJ328" s="33">
        <f>OG328/(OG328+OH328)</f>
        <v/>
      </c>
      <c r="OK328" s="3">
        <f>1/OJ328</f>
        <v/>
      </c>
      <c r="OL328" s="1">
        <f>LI328</f>
        <v/>
      </c>
      <c r="OM328" s="79">
        <f>(OJ328*((OL328-1)*0.98))-((1-OJ328)*1)</f>
        <v/>
      </c>
      <c r="ON328" s="34">
        <f>IF(LR328&lt;0.9,0,IF(AND(LR328&gt;1.1),0,1))</f>
        <v/>
      </c>
      <c r="OO328" s="34">
        <f>IF(LS328&lt;0.9,0,IF(AND(LS328&gt;1.1),0,1))</f>
        <v/>
      </c>
      <c r="OP328" s="32">
        <f>IF(OI328&gt;99,1,0)</f>
        <v/>
      </c>
      <c r="OQ328" s="32">
        <f>IF(OM328&gt;0.0799,1,0)</f>
        <v/>
      </c>
      <c r="OR328" s="32">
        <f>IF(OM328&gt;OZ328,1,0)</f>
        <v/>
      </c>
      <c r="OS328" s="32">
        <f>OP328+OQ328+OR328+ON328+OO328</f>
        <v/>
      </c>
      <c r="OT328">
        <f>IF(OF328=5,"BackHome0-0",IF(AND(OS328=5),"BackAway0-0",""))</f>
        <v/>
      </c>
      <c r="OU328">
        <f>IF(OF328=5,KN328,IF(AND(OS328=5),KO328,""))</f>
        <v/>
      </c>
      <c r="OV328">
        <f>IF(OF328=5,"Match Odds",IF(AND(OS328=5),"Match Odds",""))</f>
        <v/>
      </c>
      <c r="OW328">
        <f>IF(OF328=5,KP328,IF(AND(OS328=5),KP328,""))</f>
        <v/>
      </c>
      <c r="OX328">
        <f>IF(OF328=5,"MATCH_ODDS",IF(AND(OS328=5),"MATCH_ODDS",""))</f>
        <v/>
      </c>
      <c r="OY328">
        <f>IF(OF328=5,"BACK",IF(AND(OS328=5),"BACK",""))</f>
        <v/>
      </c>
    </row>
    <row r="329" ht="16.5" customHeight="1" thickBot="1" thickTop="1">
      <c r="A329" s="2" t="n"/>
      <c r="KN329" s="1">
        <f>IF(INDEX(#REF!,MATCH('HT 0-0'!D329,#REF!,0))=INDEX(#REF!,MATCH('HT 0-0'!D329,#REF!,0)),INDEX(#REF!,MATCH('HT 0-0'!D329,#REF!,0)),"ERROR")</f>
        <v/>
      </c>
      <c r="KO329" s="1">
        <f>IF(INDEX(#REF!,MATCH('HT 0-0'!E329,#REF!,0))=INDEX(#REF!,MATCH('HT 0-0'!E329,#REF!,0)),INDEX(#REF!,MATCH('HT 0-0'!E329,#REF!,0)),"ERROR")</f>
        <v/>
      </c>
      <c r="KP329" s="1">
        <f>KN329&amp;" v "&amp;KO329</f>
        <v/>
      </c>
      <c r="KQ329">
        <f>B329&amp;"_"&amp;C329</f>
        <v/>
      </c>
      <c r="KR329" s="1">
        <f>IF((HW329/KK329)&lt;0.335,"G",IF((HW329/KK329)&gt;0.67,"R","A"))</f>
        <v/>
      </c>
      <c r="KS329" s="1">
        <f>IF((HX329/KK329)&lt;0.335,"G",IF((HX329/KK329)&gt;0.67,"R","A"))</f>
        <v/>
      </c>
      <c r="KT329" s="1">
        <f>IF((IH329/KK329)&lt;0.335,"G",IF((IH329/KK329)&gt;0.67,"R","A"))</f>
        <v/>
      </c>
      <c r="KU329" s="1">
        <f>IF((II329/KK329)&lt;0.335,"G",IF((II329/KK329)&gt;0.67,"R","A"))</f>
        <v/>
      </c>
      <c r="KV329" s="1">
        <f>IF((HZ329/KK329)&lt;0.335,"G",IF((HZ329/KK329)&gt;0.67,"R","A"))</f>
        <v/>
      </c>
      <c r="KW329" s="1">
        <f>IF((HY329/KK329)&lt;0.335,"G",IF((HY329/KK329)&gt;0.67,"R","A"))</f>
        <v/>
      </c>
      <c r="KX329" s="1">
        <f>IF((IK329/KK329)&lt;0.335,"G",IF((IK329/KK329)&gt;0.67,"R","A"))</f>
        <v/>
      </c>
      <c r="KY329" s="1">
        <f>IF((IJ329/KK329)&lt;0.335,"G",IF((IJ329/KK329)&gt;0.67,"R","A"))</f>
        <v/>
      </c>
      <c r="KZ329" s="1">
        <f>IF((HQ329/KK329)&lt;0.335,"G",IF((HQ329/KK329)&gt;0.67,"R","A"))</f>
        <v/>
      </c>
      <c r="LA329" s="1">
        <f>IF((IB329/KK329)&lt;0.335,"G",IF((IB329/KK329)&gt;0.67,"R","A"))</f>
        <v/>
      </c>
      <c r="LB329">
        <f>IF(LQ329="0-0",INDEX(Scrape!#REF!,MATCH('HT 0-0'!KP329,Scrape!$B:$B,0)),"")</f>
        <v/>
      </c>
      <c r="LC329">
        <f>IF(LQ329="0-0",INDEX(Scrape!$A:$A,MATCH('HT 0-0'!KP329,Scrape!$B:$B,0)),"")</f>
        <v/>
      </c>
      <c r="LD329">
        <f>IF(LQ329="0-0",INDEX(Scrape!$B:$B,MATCH('HT 0-0'!KP329,Scrape!$B:$B,0)),"")</f>
        <v/>
      </c>
      <c r="LE329">
        <f>IF(LQ329="0-0",INDEX(Scrape!$C:$C,MATCH('HT 0-0'!KP329,Scrape!$B:$B,0)),"")</f>
        <v/>
      </c>
      <c r="LF329">
        <f>IF(LQ329="0-0",INDEX(Scrape!$D:$D,MATCH('HT 0-0'!KP329,Scrape!$B:$B,0)),"")</f>
        <v/>
      </c>
      <c r="LG329">
        <f>IF(LQ329="0-0",INDEX(Scrape!$E:$E,MATCH('HT 0-0'!KP329,Scrape!$B:$B,0)),"")</f>
        <v/>
      </c>
      <c r="LH329">
        <f>IF(LQ329="0-0",INDEX(Scrape!$F:$F,MATCH('HT 0-0'!KP329,Scrape!$B:$B,0)),"")</f>
        <v/>
      </c>
      <c r="LI329">
        <f>IF(LQ329="0-0",INDEX(Scrape!$G:$G,MATCH('HT 0-0'!KP329,Scrape!$B:$B,0)),"")</f>
        <v/>
      </c>
      <c r="LJ329">
        <f>IF(LQ329="0-0",INDEX(Scrape!$H:$H,MATCH('HT 0-0'!KP329,Scrape!$B:$B,0)),"")</f>
        <v/>
      </c>
      <c r="LK329">
        <f>IF(LQ329="0-0",INDEX(Scrape!$I:$I,MATCH('HT 0-0'!KP329,Scrape!$B:$B,0)),"")</f>
        <v/>
      </c>
      <c r="LL329">
        <f>IF(LQ329="0-0",INDEX(Scrape!$J:$J,MATCH('HT 0-0'!KP329,Scrape!$B:$B,0)),"")</f>
        <v/>
      </c>
      <c r="LM329">
        <f>IF(LQ329="0-0",INDEX(Scrape!$K:$K,MATCH('HT 0-0'!KP329,Scrape!$B:$B,0)),"")</f>
        <v/>
      </c>
      <c r="LN329">
        <f>IF(LQ329="0-0",INDEX(Scrape!$L:$L,MATCH('HT 0-0'!KP329,Scrape!$B:$B,0)),"")</f>
        <v/>
      </c>
      <c r="LO329">
        <f>IF(LQ329="0-0",INDEX(Scrape!$M:$M,MATCH('HT 0-0'!KP329,Scrape!$B:$B,0)),"")</f>
        <v/>
      </c>
      <c r="LP329">
        <f>IF(LQ329="0-0",INDEX(Scrape!$N:$N,MATCH('HT 0-0'!KP329,Scrape!$B:$B,0)),"")</f>
        <v/>
      </c>
      <c r="LQ329">
        <f>INDEX(Scrape!$O:$O,MATCH('HT 0-0'!KP329,Scrape!$B:$B,0))</f>
        <v/>
      </c>
      <c r="LR329">
        <f>(1/LJ329)+(1/LI329)+(1/LH329)</f>
        <v/>
      </c>
      <c r="LS329">
        <f>(1/LG329)+(1/LF329)+(1/LE329)</f>
        <v/>
      </c>
      <c r="LT329" s="8">
        <f>IF(INDEX(#REF!,MATCH(KQ329,#REF!,0))=INDEX(#REF!,MATCH(KQ329,#REF!,0)),INDEX(#REF!,MATCH(KQ329,#REF!,0)),"ERROR")</f>
        <v/>
      </c>
      <c r="LU329" s="4">
        <f>IF(KR329="G",2,IF(KR329="R",0.5,IF(KR329="A",1)))</f>
        <v/>
      </c>
      <c r="LV329" s="4">
        <f>IF(KS329="G",0.5,IF(KS329="R",2,IF(KS329="A",1)))</f>
        <v/>
      </c>
      <c r="LW329" s="4">
        <f>IF(KT329="G",2,IF(KT329="R",0.5,IF(KT329="A",1)))</f>
        <v/>
      </c>
      <c r="LX329" s="4">
        <f>IF(KU329="G",0.5,IF(KU329="R",2,IF(KU329="A",1)))</f>
        <v/>
      </c>
      <c r="LY329" s="7">
        <f>(LK329*(LU329+LX329)+(LL329*(LU329+LX329)))</f>
        <v/>
      </c>
      <c r="LZ329" s="7">
        <f>(LN329*(LV329+LW329)+(LO329*(LV329+LW329)))</f>
        <v/>
      </c>
      <c r="MA329" s="11">
        <f>LY329-LZ329</f>
        <v/>
      </c>
      <c r="MB329" s="5">
        <f>MA329+2</f>
        <v/>
      </c>
      <c r="MC329" s="6">
        <f>MA329-2</f>
        <v/>
      </c>
      <c r="MD329" s="4">
        <f>LE329</f>
        <v/>
      </c>
      <c r="ME329" s="9">
        <f>IF(MD329=0,1000,MD329+0.75)</f>
        <v/>
      </c>
      <c r="MF329" s="10">
        <f>IF(MD329=0,0,MD329-0.75)</f>
        <v/>
      </c>
      <c r="MG329" s="4">
        <f>((LM329*(LU329+LX329))-((LP329*(LV329+LW329))))</f>
        <v/>
      </c>
      <c r="MH329" s="9">
        <f>MG329*1.2</f>
        <v/>
      </c>
      <c r="MI329" s="10">
        <f>MG329*0.8</f>
        <v/>
      </c>
      <c r="MJ329">
        <f>IFERROR(OT329,"")</f>
        <v/>
      </c>
      <c r="MK329">
        <f>IFERROR(OU329,"")</f>
        <v/>
      </c>
      <c r="ML329">
        <f>IFERROR(OV329,"")</f>
        <v/>
      </c>
      <c r="MM329">
        <f>IFERROR(OW329,"")</f>
        <v/>
      </c>
      <c r="MN329">
        <f>IFERROR(OX329,"")</f>
        <v/>
      </c>
      <c r="MO329">
        <f>IFERROR(OY329,"")</f>
        <v/>
      </c>
      <c r="MP329" s="1">
        <f>COUNTIFS(#REF!,LT329,#REF!,1,#REF!,"&gt;="&amp;MC329,#REF!,"&lt;="&amp;MB329,#REF!,"&lt;="&amp;ME329,#REF!,"&gt;="&amp;MF329,#REF!,"="&amp;KV329,#REF!,"="&amp;KX329)</f>
        <v/>
      </c>
      <c r="MQ329" s="1">
        <f>COUNTIFS(#REF!,LT329,#REF!,0,#REF!,"&gt;="&amp;MC329,#REF!,"&lt;="&amp;MB329,#REF!,"&lt;="&amp;ME329,#REF!,"&gt;="&amp;MF329,#REF!,"="&amp;KV329,#REF!,"="&amp;KX329)</f>
        <v/>
      </c>
      <c r="MR329" s="1">
        <f>COUNTIFS(#REF!,LT329,#REF!,1,#REF!,"&gt;="&amp;MC329,#REF!,"&lt;="&amp;MB329,#REF!,"&lt;="&amp;ME329,#REF!,"&gt;="&amp;MF329,#REF!,"="&amp;KW329,#REF!,"="&amp;KY329)</f>
        <v/>
      </c>
      <c r="MS329" s="1">
        <f>COUNTIFS(#REF!,LT329,#REF!,0,#REF!,"&gt;="&amp;MC329,#REF!,"&lt;="&amp;MB329,#REF!,"&lt;="&amp;ME329,#REF!,"&gt;="&amp;MF329,#REF!,"="&amp;KW329,#REF!,"="&amp;KY329)</f>
        <v/>
      </c>
      <c r="MT329" s="1">
        <f>COUNTIFS(#REF!,LT329,#REF!,1,#REF!,"&gt;="&amp;MI329,#REF!,"&lt;="&amp;MH329,#REF!,"&lt;="&amp;ME329,#REF!,"&gt;="&amp;MF329)</f>
        <v/>
      </c>
      <c r="MU329" s="1">
        <f>COUNTIFS(#REF!,LT329,#REF!,0,#REF!,"&gt;="&amp;MI329,#REF!,"&lt;="&amp;MH329,#REF!,"&lt;="&amp;ME329,#REF!,"&gt;="&amp;MF329)</f>
        <v/>
      </c>
      <c r="MV329" s="1">
        <f>COUNTIFS(#REF!,LT329,#REF!,1,#REF!,"&gt;="&amp;MI329,#REF!,"&lt;="&amp;MH329,#REF!,"="&amp;KZ329,#REF!,"="&amp;LA329,#REF!,"&lt;="&amp;ME329,#REF!,"&gt;="&amp;MF329)</f>
        <v/>
      </c>
      <c r="MW329" s="1">
        <f>COUNTIFS(#REF!,LT329,#REF!,0,#REF!,"&gt;="&amp;MI329,#REF!,"&lt;="&amp;MH329,#REF!,"="&amp;KZ329,#REF!,"="&amp;LA329,#REF!,"&lt;="&amp;ME329,#REF!,"&gt;="&amp;MF329)</f>
        <v/>
      </c>
      <c r="MX329" s="1">
        <f>COUNTIFS(#REF!,LT329,#REF!,1,#REF!,"&gt;="&amp;MC329,#REF!,"&lt;="&amp;MB329,#REF!,"&lt;="&amp;ME329,#REF!,"&gt;="&amp;MF329)</f>
        <v/>
      </c>
      <c r="MY329" s="1">
        <f>COUNTIFS(#REF!,LT329,#REF!,0,#REF!,"&gt;="&amp;MC329,#REF!,"&lt;="&amp;MB329,#REF!,"&lt;="&amp;ME329,#REF!,"&gt;="&amp;MF329)</f>
        <v/>
      </c>
      <c r="MZ329" s="1">
        <f>COUNTIFS(#REF!,LT329,#REF!,1,#REF!,"&lt;="&amp;ME329,#REF!,"&gt;="&amp;MF329,#REF!,"="&amp;KV329,#REF!,"="&amp;KX329)</f>
        <v/>
      </c>
      <c r="NA329" s="1">
        <f>COUNTIFS(#REF!,LT329,#REF!,0,#REF!,"&lt;="&amp;ME329,#REF!,"&gt;="&amp;MF329,#REF!,"="&amp;KV329,#REF!,"="&amp;KX329)</f>
        <v/>
      </c>
      <c r="NB329" s="1">
        <f>COUNTIFS(#REF!,LT329,#REF!,1,#REF!,"&lt;="&amp;ME329,#REF!,"&gt;="&amp;MF329,#REF!,"="&amp;KW329,#REF!,"="&amp;KY329)</f>
        <v/>
      </c>
      <c r="NC329" s="1">
        <f>COUNTIFS(#REF!,LT329,#REF!,0,#REF!,"&lt;="&amp;ME329,#REF!,"&gt;="&amp;MF329,#REF!,"="&amp;KW329,#REF!,"="&amp;KY329)</f>
        <v/>
      </c>
      <c r="ND329" s="1">
        <f>COUNTIFS(#REF!,LT329,#REF!,1,#REF!,"&gt;="&amp;MC329,#REF!,"&lt;="&amp;MB329,#REF!,"&lt;="&amp;ME329,#REF!,"&gt;="&amp;MF329,#REF!,"="&amp;KV329,#REF!,"="&amp;KX329)</f>
        <v/>
      </c>
      <c r="NE329" s="1">
        <f>COUNTIFS(#REF!,LT329,#REF!,0,#REF!,"&gt;="&amp;MC329,#REF!,"&lt;="&amp;MB329,#REF!,"&lt;="&amp;ME329,#REF!,"&gt;="&amp;MF329,#REF!,"="&amp;KV329,#REF!,"="&amp;KX329)</f>
        <v/>
      </c>
      <c r="NF329" s="1">
        <f>COUNTIFS(#REF!,LT329,#REF!,1,#REF!,"&gt;="&amp;MC329,#REF!,"&lt;="&amp;MB329,#REF!,"&lt;="&amp;ME329,#REF!,"&gt;="&amp;MF329,#REF!,"="&amp;KW329,#REF!,"="&amp;KY329)</f>
        <v/>
      </c>
      <c r="NG329" s="1">
        <f>COUNTIFS(#REF!,LT329,#REF!,0,#REF!,"&gt;="&amp;MC329,#REF!,"&lt;="&amp;MB329,#REF!,"&lt;="&amp;ME329,#REF!,"&gt;="&amp;MF329,#REF!,"="&amp;KW329,#REF!,"="&amp;KY329)</f>
        <v/>
      </c>
      <c r="NH329" s="1">
        <f>COUNTIFS(#REF!,LT329,#REF!,1,#REF!,"&gt;="&amp;MC329,#REF!,"&lt;="&amp;MB329,#REF!,"&lt;="&amp;ME329,#REF!,"&gt;="&amp;MF329,#REF!,"="&amp;KZ329,#REF!,"="&amp;LA329)</f>
        <v/>
      </c>
      <c r="NI329" s="1">
        <f>COUNTIFS(#REF!,LT329,#REF!,0,#REF!,"&gt;="&amp;MC329,#REF!,"&lt;="&amp;MB329,#REF!,"&lt;="&amp;ME329,#REF!,"&gt;="&amp;MF329,#REF!,"="&amp;KZ329,#REF!,"="&amp;LA329)</f>
        <v/>
      </c>
      <c r="NJ329" s="1">
        <f>COUNTIFS(#REF!,LT329,#REF!,1,#REF!,"&gt;="&amp;MI329,#REF!,"&lt;="&amp;MH329,#REF!,"&lt;="&amp;ME329,#REF!,"&gt;="&amp;MF329)</f>
        <v/>
      </c>
      <c r="NK329" s="1">
        <f>COUNTIFS(#REF!,LT329,#REF!,0,#REF!,"&gt;="&amp;MI329,#REF!,"&lt;="&amp;MH329,#REF!,"&lt;="&amp;ME329,#REF!,"&gt;="&amp;MF329)</f>
        <v/>
      </c>
      <c r="NL329" s="1">
        <f>COUNTIFS(#REF!,LT329,#REF!,1,#REF!,"&gt;="&amp;MI329,#REF!,"&lt;="&amp;MH329,#REF!,"="&amp;KZ329,#REF!,"="&amp;LA329,#REF!,"&lt;="&amp;ME329,#REF!,"&gt;="&amp;MF329)</f>
        <v/>
      </c>
      <c r="NM329" s="1">
        <f>COUNTIFS(#REF!,LT329,#REF!,0,#REF!,"&gt;="&amp;MI329,#REF!,"&lt;="&amp;MH329,#REF!,"="&amp;KZ329,#REF!,"="&amp;LA329,#REF!,"&lt;="&amp;ME329,#REF!,"&gt;="&amp;MF329)</f>
        <v/>
      </c>
      <c r="NN329" s="1">
        <f>COUNTIFS(#REF!,LT329,#REF!,1,#REF!,"&gt;="&amp;MC329,#REF!,"&lt;="&amp;MB329,#REF!,"&lt;="&amp;ME329,#REF!,"&gt;="&amp;MF329)</f>
        <v/>
      </c>
      <c r="NO329" s="1">
        <f>COUNTIFS(#REF!,LT329,#REF!,0,#REF!,"&gt;="&amp;MC329,#REF!,"&lt;="&amp;MB329,#REF!,"&lt;="&amp;ME329,#REF!,"&gt;="&amp;MF329)</f>
        <v/>
      </c>
      <c r="NP329" s="1">
        <f>COUNTIFS(#REF!,LT329,#REF!,1,#REF!,"&lt;="&amp;ME329,#REF!,"&gt;="&amp;MF329,#REF!,"="&amp;KV329,#REF!,"="&amp;KX329)</f>
        <v/>
      </c>
      <c r="NQ329" s="1">
        <f>COUNTIFS(#REF!,LT329,#REF!,0,#REF!,"&lt;="&amp;ME329,#REF!,"&gt;="&amp;MF329,#REF!,"="&amp;KV329,#REF!,"="&amp;KX329)</f>
        <v/>
      </c>
      <c r="NR329" s="1">
        <f>COUNTIFS(#REF!,LT329,#REF!,1,#REF!,"&lt;="&amp;ME329,#REF!,"&gt;="&amp;MF329,#REF!,"="&amp;KW329,#REF!,"="&amp;KY329)</f>
        <v/>
      </c>
      <c r="NS329" s="1">
        <f>COUNTIFS(#REF!,LT329,#REF!,0,#REF!,"&lt;="&amp;ME329,#REF!,"&gt;="&amp;MF329,#REF!,"="&amp;KW329,#REF!,"="&amp;KY329)</f>
        <v/>
      </c>
      <c r="NT329" s="1">
        <f>MP329+MR329+MT329+MV329+MX329+MZ329+NB329</f>
        <v/>
      </c>
      <c r="NU329" s="1">
        <f>MQ329+MS329+MU329+MW329+MY329+NA329+NC329</f>
        <v/>
      </c>
      <c r="NV329" s="1">
        <f>NT329+NU329</f>
        <v/>
      </c>
      <c r="NW329" s="33">
        <f>NT329/(NT329+NU329)</f>
        <v/>
      </c>
      <c r="NX329" s="3">
        <f>1/NW329</f>
        <v/>
      </c>
      <c r="NY329" s="1">
        <f>LH329</f>
        <v/>
      </c>
      <c r="NZ329" s="79">
        <f>(NW329*((NY329-1)*0.98))-((1-NW329)*1)</f>
        <v/>
      </c>
      <c r="OA329" s="34">
        <f>IF(LR329&lt;0.9,0,IF(AND(LR329&gt;1.1),0,1))</f>
        <v/>
      </c>
      <c r="OB329" s="34">
        <f>IF(LS329&lt;0.9,0,IF(AND(LS329&gt;1.1),0,1))</f>
        <v/>
      </c>
      <c r="OC329" s="32">
        <f>IF(NV329&gt;99,1,0)</f>
        <v/>
      </c>
      <c r="OD329" s="32">
        <f>IF(NZ329&gt;0.0799,1,0)</f>
        <v/>
      </c>
      <c r="OE329" s="32">
        <f>IF(NZ329&gt;OM329,1,0)</f>
        <v/>
      </c>
      <c r="OF329" s="32">
        <f>OC329+OD329+OE329+OA329+OB329</f>
        <v/>
      </c>
      <c r="OG329" s="1">
        <f>ND329+NF329+NH329+NJ329+NL329+NN329+NP329+NR329</f>
        <v/>
      </c>
      <c r="OH329" s="1">
        <f>NE329+NG329+NI329+NK329+NM329+NO329+NQ329+NS329</f>
        <v/>
      </c>
      <c r="OI329" s="1">
        <f>OG329+OH329</f>
        <v/>
      </c>
      <c r="OJ329" s="33">
        <f>OG329/(OG329+OH329)</f>
        <v/>
      </c>
      <c r="OK329" s="3">
        <f>1/OJ329</f>
        <v/>
      </c>
      <c r="OL329" s="1">
        <f>LI329</f>
        <v/>
      </c>
      <c r="OM329" s="79">
        <f>(OJ329*((OL329-1)*0.98))-((1-OJ329)*1)</f>
        <v/>
      </c>
      <c r="ON329" s="34">
        <f>IF(LR329&lt;0.9,0,IF(AND(LR329&gt;1.1),0,1))</f>
        <v/>
      </c>
      <c r="OO329" s="34">
        <f>IF(LS329&lt;0.9,0,IF(AND(LS329&gt;1.1),0,1))</f>
        <v/>
      </c>
      <c r="OP329" s="32">
        <f>IF(OI329&gt;99,1,0)</f>
        <v/>
      </c>
      <c r="OQ329" s="32">
        <f>IF(OM329&gt;0.0799,1,0)</f>
        <v/>
      </c>
      <c r="OR329" s="32">
        <f>IF(OM329&gt;OZ329,1,0)</f>
        <v/>
      </c>
      <c r="OS329" s="32">
        <f>OP329+OQ329+OR329+ON329+OO329</f>
        <v/>
      </c>
      <c r="OT329">
        <f>IF(OF329=5,"BackHome0-0",IF(AND(OS329=5),"BackAway0-0",""))</f>
        <v/>
      </c>
      <c r="OU329">
        <f>IF(OF329=5,KN329,IF(AND(OS329=5),KO329,""))</f>
        <v/>
      </c>
      <c r="OV329">
        <f>IF(OF329=5,"Match Odds",IF(AND(OS329=5),"Match Odds",""))</f>
        <v/>
      </c>
      <c r="OW329">
        <f>IF(OF329=5,KP329,IF(AND(OS329=5),KP329,""))</f>
        <v/>
      </c>
      <c r="OX329">
        <f>IF(OF329=5,"MATCH_ODDS",IF(AND(OS329=5),"MATCH_ODDS",""))</f>
        <v/>
      </c>
      <c r="OY329">
        <f>IF(OF329=5,"BACK",IF(AND(OS329=5),"BACK",""))</f>
        <v/>
      </c>
    </row>
    <row r="330" ht="16.5" customHeight="1" thickBot="1" thickTop="1">
      <c r="A330" s="2" t="n"/>
      <c r="KN330" s="1">
        <f>IF(INDEX(#REF!,MATCH('HT 0-0'!D330,#REF!,0))=INDEX(#REF!,MATCH('HT 0-0'!D330,#REF!,0)),INDEX(#REF!,MATCH('HT 0-0'!D330,#REF!,0)),"ERROR")</f>
        <v/>
      </c>
      <c r="KO330" s="1">
        <f>IF(INDEX(#REF!,MATCH('HT 0-0'!E330,#REF!,0))=INDEX(#REF!,MATCH('HT 0-0'!E330,#REF!,0)),INDEX(#REF!,MATCH('HT 0-0'!E330,#REF!,0)),"ERROR")</f>
        <v/>
      </c>
      <c r="KP330" s="1">
        <f>KN330&amp;" v "&amp;KO330</f>
        <v/>
      </c>
      <c r="KQ330">
        <f>B330&amp;"_"&amp;C330</f>
        <v/>
      </c>
      <c r="KR330" s="1">
        <f>IF((HW330/KK330)&lt;0.335,"G",IF((HW330/KK330)&gt;0.67,"R","A"))</f>
        <v/>
      </c>
      <c r="KS330" s="1">
        <f>IF((HX330/KK330)&lt;0.335,"G",IF((HX330/KK330)&gt;0.67,"R","A"))</f>
        <v/>
      </c>
      <c r="KT330" s="1">
        <f>IF((IH330/KK330)&lt;0.335,"G",IF((IH330/KK330)&gt;0.67,"R","A"))</f>
        <v/>
      </c>
      <c r="KU330" s="1">
        <f>IF((II330/KK330)&lt;0.335,"G",IF((II330/KK330)&gt;0.67,"R","A"))</f>
        <v/>
      </c>
      <c r="KV330" s="1">
        <f>IF((HZ330/KK330)&lt;0.335,"G",IF((HZ330/KK330)&gt;0.67,"R","A"))</f>
        <v/>
      </c>
      <c r="KW330" s="1">
        <f>IF((HY330/KK330)&lt;0.335,"G",IF((HY330/KK330)&gt;0.67,"R","A"))</f>
        <v/>
      </c>
      <c r="KX330" s="1">
        <f>IF((IK330/KK330)&lt;0.335,"G",IF((IK330/KK330)&gt;0.67,"R","A"))</f>
        <v/>
      </c>
      <c r="KY330" s="1">
        <f>IF((IJ330/KK330)&lt;0.335,"G",IF((IJ330/KK330)&gt;0.67,"R","A"))</f>
        <v/>
      </c>
      <c r="KZ330" s="1">
        <f>IF((HQ330/KK330)&lt;0.335,"G",IF((HQ330/KK330)&gt;0.67,"R","A"))</f>
        <v/>
      </c>
      <c r="LA330" s="1">
        <f>IF((IB330/KK330)&lt;0.335,"G",IF((IB330/KK330)&gt;0.67,"R","A"))</f>
        <v/>
      </c>
      <c r="LB330">
        <f>IF(LQ330="0-0",INDEX(Scrape!#REF!,MATCH('HT 0-0'!KP330,Scrape!$B:$B,0)),"")</f>
        <v/>
      </c>
      <c r="LC330">
        <f>IF(LQ330="0-0",INDEX(Scrape!$A:$A,MATCH('HT 0-0'!KP330,Scrape!$B:$B,0)),"")</f>
        <v/>
      </c>
      <c r="LD330">
        <f>IF(LQ330="0-0",INDEX(Scrape!$B:$B,MATCH('HT 0-0'!KP330,Scrape!$B:$B,0)),"")</f>
        <v/>
      </c>
      <c r="LE330">
        <f>IF(LQ330="0-0",INDEX(Scrape!$C:$C,MATCH('HT 0-0'!KP330,Scrape!$B:$B,0)),"")</f>
        <v/>
      </c>
      <c r="LF330">
        <f>IF(LQ330="0-0",INDEX(Scrape!$D:$D,MATCH('HT 0-0'!KP330,Scrape!$B:$B,0)),"")</f>
        <v/>
      </c>
      <c r="LG330">
        <f>IF(LQ330="0-0",INDEX(Scrape!$E:$E,MATCH('HT 0-0'!KP330,Scrape!$B:$B,0)),"")</f>
        <v/>
      </c>
      <c r="LH330">
        <f>IF(LQ330="0-0",INDEX(Scrape!$F:$F,MATCH('HT 0-0'!KP330,Scrape!$B:$B,0)),"")</f>
        <v/>
      </c>
      <c r="LI330">
        <f>IF(LQ330="0-0",INDEX(Scrape!$G:$G,MATCH('HT 0-0'!KP330,Scrape!$B:$B,0)),"")</f>
        <v/>
      </c>
      <c r="LJ330">
        <f>IF(LQ330="0-0",INDEX(Scrape!$H:$H,MATCH('HT 0-0'!KP330,Scrape!$B:$B,0)),"")</f>
        <v/>
      </c>
      <c r="LK330">
        <f>IF(LQ330="0-0",INDEX(Scrape!$I:$I,MATCH('HT 0-0'!KP330,Scrape!$B:$B,0)),"")</f>
        <v/>
      </c>
      <c r="LL330">
        <f>IF(LQ330="0-0",INDEX(Scrape!$J:$J,MATCH('HT 0-0'!KP330,Scrape!$B:$B,0)),"")</f>
        <v/>
      </c>
      <c r="LM330">
        <f>IF(LQ330="0-0",INDEX(Scrape!$K:$K,MATCH('HT 0-0'!KP330,Scrape!$B:$B,0)),"")</f>
        <v/>
      </c>
      <c r="LN330">
        <f>IF(LQ330="0-0",INDEX(Scrape!$L:$L,MATCH('HT 0-0'!KP330,Scrape!$B:$B,0)),"")</f>
        <v/>
      </c>
      <c r="LO330">
        <f>IF(LQ330="0-0",INDEX(Scrape!$M:$M,MATCH('HT 0-0'!KP330,Scrape!$B:$B,0)),"")</f>
        <v/>
      </c>
      <c r="LP330">
        <f>IF(LQ330="0-0",INDEX(Scrape!$N:$N,MATCH('HT 0-0'!KP330,Scrape!$B:$B,0)),"")</f>
        <v/>
      </c>
      <c r="LQ330">
        <f>INDEX(Scrape!$O:$O,MATCH('HT 0-0'!KP330,Scrape!$B:$B,0))</f>
        <v/>
      </c>
      <c r="LR330">
        <f>(1/LJ330)+(1/LI330)+(1/LH330)</f>
        <v/>
      </c>
      <c r="LS330">
        <f>(1/LG330)+(1/LF330)+(1/LE330)</f>
        <v/>
      </c>
      <c r="LT330" s="8">
        <f>IF(INDEX(#REF!,MATCH(KQ330,#REF!,0))=INDEX(#REF!,MATCH(KQ330,#REF!,0)),INDEX(#REF!,MATCH(KQ330,#REF!,0)),"ERROR")</f>
        <v/>
      </c>
      <c r="LU330" s="4">
        <f>IF(KR330="G",2,IF(KR330="R",0.5,IF(KR330="A",1)))</f>
        <v/>
      </c>
      <c r="LV330" s="4">
        <f>IF(KS330="G",0.5,IF(KS330="R",2,IF(KS330="A",1)))</f>
        <v/>
      </c>
      <c r="LW330" s="4">
        <f>IF(KT330="G",2,IF(KT330="R",0.5,IF(KT330="A",1)))</f>
        <v/>
      </c>
      <c r="LX330" s="4">
        <f>IF(KU330="G",0.5,IF(KU330="R",2,IF(KU330="A",1)))</f>
        <v/>
      </c>
      <c r="LY330" s="7">
        <f>(LK330*(LU330+LX330)+(LL330*(LU330+LX330)))</f>
        <v/>
      </c>
      <c r="LZ330" s="7">
        <f>(LN330*(LV330+LW330)+(LO330*(LV330+LW330)))</f>
        <v/>
      </c>
      <c r="MA330" s="11">
        <f>LY330-LZ330</f>
        <v/>
      </c>
      <c r="MB330" s="5">
        <f>MA330+2</f>
        <v/>
      </c>
      <c r="MC330" s="6">
        <f>MA330-2</f>
        <v/>
      </c>
      <c r="MD330" s="4">
        <f>LE330</f>
        <v/>
      </c>
      <c r="ME330" s="9">
        <f>IF(MD330=0,1000,MD330+0.75)</f>
        <v/>
      </c>
      <c r="MF330" s="10">
        <f>IF(MD330=0,0,MD330-0.75)</f>
        <v/>
      </c>
      <c r="MG330" s="4">
        <f>((LM330*(LU330+LX330))-((LP330*(LV330+LW330))))</f>
        <v/>
      </c>
      <c r="MH330" s="9">
        <f>MG330*1.2</f>
        <v/>
      </c>
      <c r="MI330" s="10">
        <f>MG330*0.8</f>
        <v/>
      </c>
      <c r="MJ330">
        <f>IFERROR(OT330,"")</f>
        <v/>
      </c>
      <c r="MK330">
        <f>IFERROR(OU330,"")</f>
        <v/>
      </c>
      <c r="ML330">
        <f>IFERROR(OV330,"")</f>
        <v/>
      </c>
      <c r="MM330">
        <f>IFERROR(OW330,"")</f>
        <v/>
      </c>
      <c r="MN330">
        <f>IFERROR(OX330,"")</f>
        <v/>
      </c>
      <c r="MO330">
        <f>IFERROR(OY330,"")</f>
        <v/>
      </c>
      <c r="MP330" s="1">
        <f>COUNTIFS(#REF!,LT330,#REF!,1,#REF!,"&gt;="&amp;MC330,#REF!,"&lt;="&amp;MB330,#REF!,"&lt;="&amp;ME330,#REF!,"&gt;="&amp;MF330,#REF!,"="&amp;KV330,#REF!,"="&amp;KX330)</f>
        <v/>
      </c>
      <c r="MQ330" s="1">
        <f>COUNTIFS(#REF!,LT330,#REF!,0,#REF!,"&gt;="&amp;MC330,#REF!,"&lt;="&amp;MB330,#REF!,"&lt;="&amp;ME330,#REF!,"&gt;="&amp;MF330,#REF!,"="&amp;KV330,#REF!,"="&amp;KX330)</f>
        <v/>
      </c>
      <c r="MR330" s="1">
        <f>COUNTIFS(#REF!,LT330,#REF!,1,#REF!,"&gt;="&amp;MC330,#REF!,"&lt;="&amp;MB330,#REF!,"&lt;="&amp;ME330,#REF!,"&gt;="&amp;MF330,#REF!,"="&amp;KW330,#REF!,"="&amp;KY330)</f>
        <v/>
      </c>
      <c r="MS330" s="1">
        <f>COUNTIFS(#REF!,LT330,#REF!,0,#REF!,"&gt;="&amp;MC330,#REF!,"&lt;="&amp;MB330,#REF!,"&lt;="&amp;ME330,#REF!,"&gt;="&amp;MF330,#REF!,"="&amp;KW330,#REF!,"="&amp;KY330)</f>
        <v/>
      </c>
      <c r="MT330" s="1">
        <f>COUNTIFS(#REF!,LT330,#REF!,1,#REF!,"&gt;="&amp;MI330,#REF!,"&lt;="&amp;MH330,#REF!,"&lt;="&amp;ME330,#REF!,"&gt;="&amp;MF330)</f>
        <v/>
      </c>
      <c r="MU330" s="1">
        <f>COUNTIFS(#REF!,LT330,#REF!,0,#REF!,"&gt;="&amp;MI330,#REF!,"&lt;="&amp;MH330,#REF!,"&lt;="&amp;ME330,#REF!,"&gt;="&amp;MF330)</f>
        <v/>
      </c>
      <c r="MV330" s="1">
        <f>COUNTIFS(#REF!,LT330,#REF!,1,#REF!,"&gt;="&amp;MI330,#REF!,"&lt;="&amp;MH330,#REF!,"="&amp;KZ330,#REF!,"="&amp;LA330,#REF!,"&lt;="&amp;ME330,#REF!,"&gt;="&amp;MF330)</f>
        <v/>
      </c>
      <c r="MW330" s="1">
        <f>COUNTIFS(#REF!,LT330,#REF!,0,#REF!,"&gt;="&amp;MI330,#REF!,"&lt;="&amp;MH330,#REF!,"="&amp;KZ330,#REF!,"="&amp;LA330,#REF!,"&lt;="&amp;ME330,#REF!,"&gt;="&amp;MF330)</f>
        <v/>
      </c>
      <c r="MX330" s="1">
        <f>COUNTIFS(#REF!,LT330,#REF!,1,#REF!,"&gt;="&amp;MC330,#REF!,"&lt;="&amp;MB330,#REF!,"&lt;="&amp;ME330,#REF!,"&gt;="&amp;MF330)</f>
        <v/>
      </c>
      <c r="MY330" s="1">
        <f>COUNTIFS(#REF!,LT330,#REF!,0,#REF!,"&gt;="&amp;MC330,#REF!,"&lt;="&amp;MB330,#REF!,"&lt;="&amp;ME330,#REF!,"&gt;="&amp;MF330)</f>
        <v/>
      </c>
      <c r="MZ330" s="1">
        <f>COUNTIFS(#REF!,LT330,#REF!,1,#REF!,"&lt;="&amp;ME330,#REF!,"&gt;="&amp;MF330,#REF!,"="&amp;KV330,#REF!,"="&amp;KX330)</f>
        <v/>
      </c>
      <c r="NA330" s="1">
        <f>COUNTIFS(#REF!,LT330,#REF!,0,#REF!,"&lt;="&amp;ME330,#REF!,"&gt;="&amp;MF330,#REF!,"="&amp;KV330,#REF!,"="&amp;KX330)</f>
        <v/>
      </c>
      <c r="NB330" s="1">
        <f>COUNTIFS(#REF!,LT330,#REF!,1,#REF!,"&lt;="&amp;ME330,#REF!,"&gt;="&amp;MF330,#REF!,"="&amp;KW330,#REF!,"="&amp;KY330)</f>
        <v/>
      </c>
      <c r="NC330" s="1">
        <f>COUNTIFS(#REF!,LT330,#REF!,0,#REF!,"&lt;="&amp;ME330,#REF!,"&gt;="&amp;MF330,#REF!,"="&amp;KW330,#REF!,"="&amp;KY330)</f>
        <v/>
      </c>
      <c r="ND330" s="1">
        <f>COUNTIFS(#REF!,LT330,#REF!,1,#REF!,"&gt;="&amp;MC330,#REF!,"&lt;="&amp;MB330,#REF!,"&lt;="&amp;ME330,#REF!,"&gt;="&amp;MF330,#REF!,"="&amp;KV330,#REF!,"="&amp;KX330)</f>
        <v/>
      </c>
      <c r="NE330" s="1">
        <f>COUNTIFS(#REF!,LT330,#REF!,0,#REF!,"&gt;="&amp;MC330,#REF!,"&lt;="&amp;MB330,#REF!,"&lt;="&amp;ME330,#REF!,"&gt;="&amp;MF330,#REF!,"="&amp;KV330,#REF!,"="&amp;KX330)</f>
        <v/>
      </c>
      <c r="NF330" s="1">
        <f>COUNTIFS(#REF!,LT330,#REF!,1,#REF!,"&gt;="&amp;MC330,#REF!,"&lt;="&amp;MB330,#REF!,"&lt;="&amp;ME330,#REF!,"&gt;="&amp;MF330,#REF!,"="&amp;KW330,#REF!,"="&amp;KY330)</f>
        <v/>
      </c>
      <c r="NG330" s="1">
        <f>COUNTIFS(#REF!,LT330,#REF!,0,#REF!,"&gt;="&amp;MC330,#REF!,"&lt;="&amp;MB330,#REF!,"&lt;="&amp;ME330,#REF!,"&gt;="&amp;MF330,#REF!,"="&amp;KW330,#REF!,"="&amp;KY330)</f>
        <v/>
      </c>
      <c r="NH330" s="1">
        <f>COUNTIFS(#REF!,LT330,#REF!,1,#REF!,"&gt;="&amp;MC330,#REF!,"&lt;="&amp;MB330,#REF!,"&lt;="&amp;ME330,#REF!,"&gt;="&amp;MF330,#REF!,"="&amp;KZ330,#REF!,"="&amp;LA330)</f>
        <v/>
      </c>
      <c r="NI330" s="1">
        <f>COUNTIFS(#REF!,LT330,#REF!,0,#REF!,"&gt;="&amp;MC330,#REF!,"&lt;="&amp;MB330,#REF!,"&lt;="&amp;ME330,#REF!,"&gt;="&amp;MF330,#REF!,"="&amp;KZ330,#REF!,"="&amp;LA330)</f>
        <v/>
      </c>
      <c r="NJ330" s="1">
        <f>COUNTIFS(#REF!,LT330,#REF!,1,#REF!,"&gt;="&amp;MI330,#REF!,"&lt;="&amp;MH330,#REF!,"&lt;="&amp;ME330,#REF!,"&gt;="&amp;MF330)</f>
        <v/>
      </c>
      <c r="NK330" s="1">
        <f>COUNTIFS(#REF!,LT330,#REF!,0,#REF!,"&gt;="&amp;MI330,#REF!,"&lt;="&amp;MH330,#REF!,"&lt;="&amp;ME330,#REF!,"&gt;="&amp;MF330)</f>
        <v/>
      </c>
      <c r="NL330" s="1">
        <f>COUNTIFS(#REF!,LT330,#REF!,1,#REF!,"&gt;="&amp;MI330,#REF!,"&lt;="&amp;MH330,#REF!,"="&amp;KZ330,#REF!,"="&amp;LA330,#REF!,"&lt;="&amp;ME330,#REF!,"&gt;="&amp;MF330)</f>
        <v/>
      </c>
      <c r="NM330" s="1">
        <f>COUNTIFS(#REF!,LT330,#REF!,0,#REF!,"&gt;="&amp;MI330,#REF!,"&lt;="&amp;MH330,#REF!,"="&amp;KZ330,#REF!,"="&amp;LA330,#REF!,"&lt;="&amp;ME330,#REF!,"&gt;="&amp;MF330)</f>
        <v/>
      </c>
      <c r="NN330" s="1">
        <f>COUNTIFS(#REF!,LT330,#REF!,1,#REF!,"&gt;="&amp;MC330,#REF!,"&lt;="&amp;MB330,#REF!,"&lt;="&amp;ME330,#REF!,"&gt;="&amp;MF330)</f>
        <v/>
      </c>
      <c r="NO330" s="1">
        <f>COUNTIFS(#REF!,LT330,#REF!,0,#REF!,"&gt;="&amp;MC330,#REF!,"&lt;="&amp;MB330,#REF!,"&lt;="&amp;ME330,#REF!,"&gt;="&amp;MF330)</f>
        <v/>
      </c>
      <c r="NP330" s="1">
        <f>COUNTIFS(#REF!,LT330,#REF!,1,#REF!,"&lt;="&amp;ME330,#REF!,"&gt;="&amp;MF330,#REF!,"="&amp;KV330,#REF!,"="&amp;KX330)</f>
        <v/>
      </c>
      <c r="NQ330" s="1">
        <f>COUNTIFS(#REF!,LT330,#REF!,0,#REF!,"&lt;="&amp;ME330,#REF!,"&gt;="&amp;MF330,#REF!,"="&amp;KV330,#REF!,"="&amp;KX330)</f>
        <v/>
      </c>
      <c r="NR330" s="1">
        <f>COUNTIFS(#REF!,LT330,#REF!,1,#REF!,"&lt;="&amp;ME330,#REF!,"&gt;="&amp;MF330,#REF!,"="&amp;KW330,#REF!,"="&amp;KY330)</f>
        <v/>
      </c>
      <c r="NS330" s="1">
        <f>COUNTIFS(#REF!,LT330,#REF!,0,#REF!,"&lt;="&amp;ME330,#REF!,"&gt;="&amp;MF330,#REF!,"="&amp;KW330,#REF!,"="&amp;KY330)</f>
        <v/>
      </c>
      <c r="NT330" s="1">
        <f>MP330+MR330+MT330+MV330+MX330+MZ330+NB330</f>
        <v/>
      </c>
      <c r="NU330" s="1">
        <f>MQ330+MS330+MU330+MW330+MY330+NA330+NC330</f>
        <v/>
      </c>
      <c r="NV330" s="1">
        <f>NT330+NU330</f>
        <v/>
      </c>
      <c r="NW330" s="33">
        <f>NT330/(NT330+NU330)</f>
        <v/>
      </c>
      <c r="NX330" s="3">
        <f>1/NW330</f>
        <v/>
      </c>
      <c r="NY330" s="1">
        <f>LH330</f>
        <v/>
      </c>
      <c r="NZ330" s="79">
        <f>(NW330*((NY330-1)*0.98))-((1-NW330)*1)</f>
        <v/>
      </c>
      <c r="OA330" s="34">
        <f>IF(LR330&lt;0.9,0,IF(AND(LR330&gt;1.1),0,1))</f>
        <v/>
      </c>
      <c r="OB330" s="34">
        <f>IF(LS330&lt;0.9,0,IF(AND(LS330&gt;1.1),0,1))</f>
        <v/>
      </c>
      <c r="OC330" s="32">
        <f>IF(NV330&gt;99,1,0)</f>
        <v/>
      </c>
      <c r="OD330" s="32">
        <f>IF(NZ330&gt;0.0799,1,0)</f>
        <v/>
      </c>
      <c r="OE330" s="32">
        <f>IF(NZ330&gt;OM330,1,0)</f>
        <v/>
      </c>
      <c r="OF330" s="32">
        <f>OC330+OD330+OE330+OA330+OB330</f>
        <v/>
      </c>
      <c r="OG330" s="1">
        <f>ND330+NF330+NH330+NJ330+NL330+NN330+NP330+NR330</f>
        <v/>
      </c>
      <c r="OH330" s="1">
        <f>NE330+NG330+NI330+NK330+NM330+NO330+NQ330+NS330</f>
        <v/>
      </c>
      <c r="OI330" s="1">
        <f>OG330+OH330</f>
        <v/>
      </c>
      <c r="OJ330" s="33">
        <f>OG330/(OG330+OH330)</f>
        <v/>
      </c>
      <c r="OK330" s="3">
        <f>1/OJ330</f>
        <v/>
      </c>
      <c r="OL330" s="1">
        <f>LI330</f>
        <v/>
      </c>
      <c r="OM330" s="79">
        <f>(OJ330*((OL330-1)*0.98))-((1-OJ330)*1)</f>
        <v/>
      </c>
      <c r="ON330" s="34">
        <f>IF(LR330&lt;0.9,0,IF(AND(LR330&gt;1.1),0,1))</f>
        <v/>
      </c>
      <c r="OO330" s="34">
        <f>IF(LS330&lt;0.9,0,IF(AND(LS330&gt;1.1),0,1))</f>
        <v/>
      </c>
      <c r="OP330" s="32">
        <f>IF(OI330&gt;99,1,0)</f>
        <v/>
      </c>
      <c r="OQ330" s="32">
        <f>IF(OM330&gt;0.0799,1,0)</f>
        <v/>
      </c>
      <c r="OR330" s="32">
        <f>IF(OM330&gt;OZ330,1,0)</f>
        <v/>
      </c>
      <c r="OS330" s="32">
        <f>OP330+OQ330+OR330+ON330+OO330</f>
        <v/>
      </c>
      <c r="OT330">
        <f>IF(OF330=5,"BackHome0-0",IF(AND(OS330=5),"BackAway0-0",""))</f>
        <v/>
      </c>
      <c r="OU330">
        <f>IF(OF330=5,KN330,IF(AND(OS330=5),KO330,""))</f>
        <v/>
      </c>
      <c r="OV330">
        <f>IF(OF330=5,"Match Odds",IF(AND(OS330=5),"Match Odds",""))</f>
        <v/>
      </c>
      <c r="OW330">
        <f>IF(OF330=5,KP330,IF(AND(OS330=5),KP330,""))</f>
        <v/>
      </c>
      <c r="OX330">
        <f>IF(OF330=5,"MATCH_ODDS",IF(AND(OS330=5),"MATCH_ODDS",""))</f>
        <v/>
      </c>
      <c r="OY330">
        <f>IF(OF330=5,"BACK",IF(AND(OS330=5),"BACK",""))</f>
        <v/>
      </c>
    </row>
    <row r="331" ht="16.5" customHeight="1" thickBot="1" thickTop="1">
      <c r="A331" s="2" t="n"/>
      <c r="KN331" s="1">
        <f>IF(INDEX(#REF!,MATCH('HT 0-0'!D331,#REF!,0))=INDEX(#REF!,MATCH('HT 0-0'!D331,#REF!,0)),INDEX(#REF!,MATCH('HT 0-0'!D331,#REF!,0)),"ERROR")</f>
        <v/>
      </c>
      <c r="KO331" s="1">
        <f>IF(INDEX(#REF!,MATCH('HT 0-0'!E331,#REF!,0))=INDEX(#REF!,MATCH('HT 0-0'!E331,#REF!,0)),INDEX(#REF!,MATCH('HT 0-0'!E331,#REF!,0)),"ERROR")</f>
        <v/>
      </c>
      <c r="KP331" s="1">
        <f>KN331&amp;" v "&amp;KO331</f>
        <v/>
      </c>
      <c r="KQ331">
        <f>B331&amp;"_"&amp;C331</f>
        <v/>
      </c>
      <c r="KR331" s="1">
        <f>IF((HW331/KK331)&lt;0.335,"G",IF((HW331/KK331)&gt;0.67,"R","A"))</f>
        <v/>
      </c>
      <c r="KS331" s="1">
        <f>IF((HX331/KK331)&lt;0.335,"G",IF((HX331/KK331)&gt;0.67,"R","A"))</f>
        <v/>
      </c>
      <c r="KT331" s="1">
        <f>IF((IH331/KK331)&lt;0.335,"G",IF((IH331/KK331)&gt;0.67,"R","A"))</f>
        <v/>
      </c>
      <c r="KU331" s="1">
        <f>IF((II331/KK331)&lt;0.335,"G",IF((II331/KK331)&gt;0.67,"R","A"))</f>
        <v/>
      </c>
      <c r="KV331" s="1">
        <f>IF((HZ331/KK331)&lt;0.335,"G",IF((HZ331/KK331)&gt;0.67,"R","A"))</f>
        <v/>
      </c>
      <c r="KW331" s="1">
        <f>IF((HY331/KK331)&lt;0.335,"G",IF((HY331/KK331)&gt;0.67,"R","A"))</f>
        <v/>
      </c>
      <c r="KX331" s="1">
        <f>IF((IK331/KK331)&lt;0.335,"G",IF((IK331/KK331)&gt;0.67,"R","A"))</f>
        <v/>
      </c>
      <c r="KY331" s="1">
        <f>IF((IJ331/KK331)&lt;0.335,"G",IF((IJ331/KK331)&gt;0.67,"R","A"))</f>
        <v/>
      </c>
      <c r="KZ331" s="1">
        <f>IF((HQ331/KK331)&lt;0.335,"G",IF((HQ331/KK331)&gt;0.67,"R","A"))</f>
        <v/>
      </c>
      <c r="LA331" s="1">
        <f>IF((IB331/KK331)&lt;0.335,"G",IF((IB331/KK331)&gt;0.67,"R","A"))</f>
        <v/>
      </c>
      <c r="LB331">
        <f>IF(LQ331="0-0",INDEX(Scrape!#REF!,MATCH('HT 0-0'!KP331,Scrape!$B:$B,0)),"")</f>
        <v/>
      </c>
      <c r="LC331">
        <f>IF(LQ331="0-0",INDEX(Scrape!$A:$A,MATCH('HT 0-0'!KP331,Scrape!$B:$B,0)),"")</f>
        <v/>
      </c>
      <c r="LD331">
        <f>IF(LQ331="0-0",INDEX(Scrape!$B:$B,MATCH('HT 0-0'!KP331,Scrape!$B:$B,0)),"")</f>
        <v/>
      </c>
      <c r="LE331">
        <f>IF(LQ331="0-0",INDEX(Scrape!$C:$C,MATCH('HT 0-0'!KP331,Scrape!$B:$B,0)),"")</f>
        <v/>
      </c>
      <c r="LF331">
        <f>IF(LQ331="0-0",INDEX(Scrape!$D:$D,MATCH('HT 0-0'!KP331,Scrape!$B:$B,0)),"")</f>
        <v/>
      </c>
      <c r="LG331">
        <f>IF(LQ331="0-0",INDEX(Scrape!$E:$E,MATCH('HT 0-0'!KP331,Scrape!$B:$B,0)),"")</f>
        <v/>
      </c>
      <c r="LH331">
        <f>IF(LQ331="0-0",INDEX(Scrape!$F:$F,MATCH('HT 0-0'!KP331,Scrape!$B:$B,0)),"")</f>
        <v/>
      </c>
      <c r="LI331">
        <f>IF(LQ331="0-0",INDEX(Scrape!$G:$G,MATCH('HT 0-0'!KP331,Scrape!$B:$B,0)),"")</f>
        <v/>
      </c>
      <c r="LJ331">
        <f>IF(LQ331="0-0",INDEX(Scrape!$H:$H,MATCH('HT 0-0'!KP331,Scrape!$B:$B,0)),"")</f>
        <v/>
      </c>
      <c r="LK331">
        <f>IF(LQ331="0-0",INDEX(Scrape!$I:$I,MATCH('HT 0-0'!KP331,Scrape!$B:$B,0)),"")</f>
        <v/>
      </c>
      <c r="LL331">
        <f>IF(LQ331="0-0",INDEX(Scrape!$J:$J,MATCH('HT 0-0'!KP331,Scrape!$B:$B,0)),"")</f>
        <v/>
      </c>
      <c r="LM331">
        <f>IF(LQ331="0-0",INDEX(Scrape!$K:$K,MATCH('HT 0-0'!KP331,Scrape!$B:$B,0)),"")</f>
        <v/>
      </c>
      <c r="LN331">
        <f>IF(LQ331="0-0",INDEX(Scrape!$L:$L,MATCH('HT 0-0'!KP331,Scrape!$B:$B,0)),"")</f>
        <v/>
      </c>
      <c r="LO331">
        <f>IF(LQ331="0-0",INDEX(Scrape!$M:$M,MATCH('HT 0-0'!KP331,Scrape!$B:$B,0)),"")</f>
        <v/>
      </c>
      <c r="LP331">
        <f>IF(LQ331="0-0",INDEX(Scrape!$N:$N,MATCH('HT 0-0'!KP331,Scrape!$B:$B,0)),"")</f>
        <v/>
      </c>
      <c r="LQ331">
        <f>INDEX(Scrape!$O:$O,MATCH('HT 0-0'!KP331,Scrape!$B:$B,0))</f>
        <v/>
      </c>
      <c r="LR331">
        <f>(1/LJ331)+(1/LI331)+(1/LH331)</f>
        <v/>
      </c>
      <c r="LS331">
        <f>(1/LG331)+(1/LF331)+(1/LE331)</f>
        <v/>
      </c>
      <c r="LT331" s="8">
        <f>IF(INDEX(#REF!,MATCH(KQ331,#REF!,0))=INDEX(#REF!,MATCH(KQ331,#REF!,0)),INDEX(#REF!,MATCH(KQ331,#REF!,0)),"ERROR")</f>
        <v/>
      </c>
      <c r="LU331" s="4">
        <f>IF(KR331="G",2,IF(KR331="R",0.5,IF(KR331="A",1)))</f>
        <v/>
      </c>
      <c r="LV331" s="4">
        <f>IF(KS331="G",0.5,IF(KS331="R",2,IF(KS331="A",1)))</f>
        <v/>
      </c>
      <c r="LW331" s="4">
        <f>IF(KT331="G",2,IF(KT331="R",0.5,IF(KT331="A",1)))</f>
        <v/>
      </c>
      <c r="LX331" s="4">
        <f>IF(KU331="G",0.5,IF(KU331="R",2,IF(KU331="A",1)))</f>
        <v/>
      </c>
      <c r="LY331" s="7">
        <f>(LK331*(LU331+LX331)+(LL331*(LU331+LX331)))</f>
        <v/>
      </c>
      <c r="LZ331" s="7">
        <f>(LN331*(LV331+LW331)+(LO331*(LV331+LW331)))</f>
        <v/>
      </c>
      <c r="MA331" s="11">
        <f>LY331-LZ331</f>
        <v/>
      </c>
      <c r="MB331" s="5">
        <f>MA331+2</f>
        <v/>
      </c>
      <c r="MC331" s="6">
        <f>MA331-2</f>
        <v/>
      </c>
      <c r="MD331" s="4">
        <f>LE331</f>
        <v/>
      </c>
      <c r="ME331" s="9">
        <f>IF(MD331=0,1000,MD331+0.75)</f>
        <v/>
      </c>
      <c r="MF331" s="10">
        <f>IF(MD331=0,0,MD331-0.75)</f>
        <v/>
      </c>
      <c r="MG331" s="4">
        <f>((LM331*(LU331+LX331))-((LP331*(LV331+LW331))))</f>
        <v/>
      </c>
      <c r="MH331" s="9">
        <f>MG331*1.2</f>
        <v/>
      </c>
      <c r="MI331" s="10">
        <f>MG331*0.8</f>
        <v/>
      </c>
      <c r="MJ331">
        <f>IFERROR(OT331,"")</f>
        <v/>
      </c>
      <c r="MK331">
        <f>IFERROR(OU331,"")</f>
        <v/>
      </c>
      <c r="ML331">
        <f>IFERROR(OV331,"")</f>
        <v/>
      </c>
      <c r="MM331">
        <f>IFERROR(OW331,"")</f>
        <v/>
      </c>
      <c r="MN331">
        <f>IFERROR(OX331,"")</f>
        <v/>
      </c>
      <c r="MO331">
        <f>IFERROR(OY331,"")</f>
        <v/>
      </c>
      <c r="MP331" s="1">
        <f>COUNTIFS(#REF!,LT331,#REF!,1,#REF!,"&gt;="&amp;MC331,#REF!,"&lt;="&amp;MB331,#REF!,"&lt;="&amp;ME331,#REF!,"&gt;="&amp;MF331,#REF!,"="&amp;KV331,#REF!,"="&amp;KX331)</f>
        <v/>
      </c>
      <c r="MQ331" s="1">
        <f>COUNTIFS(#REF!,LT331,#REF!,0,#REF!,"&gt;="&amp;MC331,#REF!,"&lt;="&amp;MB331,#REF!,"&lt;="&amp;ME331,#REF!,"&gt;="&amp;MF331,#REF!,"="&amp;KV331,#REF!,"="&amp;KX331)</f>
        <v/>
      </c>
      <c r="MR331" s="1">
        <f>COUNTIFS(#REF!,LT331,#REF!,1,#REF!,"&gt;="&amp;MC331,#REF!,"&lt;="&amp;MB331,#REF!,"&lt;="&amp;ME331,#REF!,"&gt;="&amp;MF331,#REF!,"="&amp;KW331,#REF!,"="&amp;KY331)</f>
        <v/>
      </c>
      <c r="MS331" s="1">
        <f>COUNTIFS(#REF!,LT331,#REF!,0,#REF!,"&gt;="&amp;MC331,#REF!,"&lt;="&amp;MB331,#REF!,"&lt;="&amp;ME331,#REF!,"&gt;="&amp;MF331,#REF!,"="&amp;KW331,#REF!,"="&amp;KY331)</f>
        <v/>
      </c>
      <c r="MT331" s="1">
        <f>COUNTIFS(#REF!,LT331,#REF!,1,#REF!,"&gt;="&amp;MI331,#REF!,"&lt;="&amp;MH331,#REF!,"&lt;="&amp;ME331,#REF!,"&gt;="&amp;MF331)</f>
        <v/>
      </c>
      <c r="MU331" s="1">
        <f>COUNTIFS(#REF!,LT331,#REF!,0,#REF!,"&gt;="&amp;MI331,#REF!,"&lt;="&amp;MH331,#REF!,"&lt;="&amp;ME331,#REF!,"&gt;="&amp;MF331)</f>
        <v/>
      </c>
      <c r="MV331" s="1">
        <f>COUNTIFS(#REF!,LT331,#REF!,1,#REF!,"&gt;="&amp;MI331,#REF!,"&lt;="&amp;MH331,#REF!,"="&amp;KZ331,#REF!,"="&amp;LA331,#REF!,"&lt;="&amp;ME331,#REF!,"&gt;="&amp;MF331)</f>
        <v/>
      </c>
      <c r="MW331" s="1">
        <f>COUNTIFS(#REF!,LT331,#REF!,0,#REF!,"&gt;="&amp;MI331,#REF!,"&lt;="&amp;MH331,#REF!,"="&amp;KZ331,#REF!,"="&amp;LA331,#REF!,"&lt;="&amp;ME331,#REF!,"&gt;="&amp;MF331)</f>
        <v/>
      </c>
      <c r="MX331" s="1">
        <f>COUNTIFS(#REF!,LT331,#REF!,1,#REF!,"&gt;="&amp;MC331,#REF!,"&lt;="&amp;MB331,#REF!,"&lt;="&amp;ME331,#REF!,"&gt;="&amp;MF331)</f>
        <v/>
      </c>
      <c r="MY331" s="1">
        <f>COUNTIFS(#REF!,LT331,#REF!,0,#REF!,"&gt;="&amp;MC331,#REF!,"&lt;="&amp;MB331,#REF!,"&lt;="&amp;ME331,#REF!,"&gt;="&amp;MF331)</f>
        <v/>
      </c>
      <c r="MZ331" s="1">
        <f>COUNTIFS(#REF!,LT331,#REF!,1,#REF!,"&lt;="&amp;ME331,#REF!,"&gt;="&amp;MF331,#REF!,"="&amp;KV331,#REF!,"="&amp;KX331)</f>
        <v/>
      </c>
      <c r="NA331" s="1">
        <f>COUNTIFS(#REF!,LT331,#REF!,0,#REF!,"&lt;="&amp;ME331,#REF!,"&gt;="&amp;MF331,#REF!,"="&amp;KV331,#REF!,"="&amp;KX331)</f>
        <v/>
      </c>
      <c r="NB331" s="1">
        <f>COUNTIFS(#REF!,LT331,#REF!,1,#REF!,"&lt;="&amp;ME331,#REF!,"&gt;="&amp;MF331,#REF!,"="&amp;KW331,#REF!,"="&amp;KY331)</f>
        <v/>
      </c>
      <c r="NC331" s="1">
        <f>COUNTIFS(#REF!,LT331,#REF!,0,#REF!,"&lt;="&amp;ME331,#REF!,"&gt;="&amp;MF331,#REF!,"="&amp;KW331,#REF!,"="&amp;KY331)</f>
        <v/>
      </c>
      <c r="ND331" s="1">
        <f>COUNTIFS(#REF!,LT331,#REF!,1,#REF!,"&gt;="&amp;MC331,#REF!,"&lt;="&amp;MB331,#REF!,"&lt;="&amp;ME331,#REF!,"&gt;="&amp;MF331,#REF!,"="&amp;KV331,#REF!,"="&amp;KX331)</f>
        <v/>
      </c>
      <c r="NE331" s="1">
        <f>COUNTIFS(#REF!,LT331,#REF!,0,#REF!,"&gt;="&amp;MC331,#REF!,"&lt;="&amp;MB331,#REF!,"&lt;="&amp;ME331,#REF!,"&gt;="&amp;MF331,#REF!,"="&amp;KV331,#REF!,"="&amp;KX331)</f>
        <v/>
      </c>
      <c r="NF331" s="1">
        <f>COUNTIFS(#REF!,LT331,#REF!,1,#REF!,"&gt;="&amp;MC331,#REF!,"&lt;="&amp;MB331,#REF!,"&lt;="&amp;ME331,#REF!,"&gt;="&amp;MF331,#REF!,"="&amp;KW331,#REF!,"="&amp;KY331)</f>
        <v/>
      </c>
      <c r="NG331" s="1">
        <f>COUNTIFS(#REF!,LT331,#REF!,0,#REF!,"&gt;="&amp;MC331,#REF!,"&lt;="&amp;MB331,#REF!,"&lt;="&amp;ME331,#REF!,"&gt;="&amp;MF331,#REF!,"="&amp;KW331,#REF!,"="&amp;KY331)</f>
        <v/>
      </c>
      <c r="NH331" s="1">
        <f>COUNTIFS(#REF!,LT331,#REF!,1,#REF!,"&gt;="&amp;MC331,#REF!,"&lt;="&amp;MB331,#REF!,"&lt;="&amp;ME331,#REF!,"&gt;="&amp;MF331,#REF!,"="&amp;KZ331,#REF!,"="&amp;LA331)</f>
        <v/>
      </c>
      <c r="NI331" s="1">
        <f>COUNTIFS(#REF!,LT331,#REF!,0,#REF!,"&gt;="&amp;MC331,#REF!,"&lt;="&amp;MB331,#REF!,"&lt;="&amp;ME331,#REF!,"&gt;="&amp;MF331,#REF!,"="&amp;KZ331,#REF!,"="&amp;LA331)</f>
        <v/>
      </c>
      <c r="NJ331" s="1">
        <f>COUNTIFS(#REF!,LT331,#REF!,1,#REF!,"&gt;="&amp;MI331,#REF!,"&lt;="&amp;MH331,#REF!,"&lt;="&amp;ME331,#REF!,"&gt;="&amp;MF331)</f>
        <v/>
      </c>
      <c r="NK331" s="1">
        <f>COUNTIFS(#REF!,LT331,#REF!,0,#REF!,"&gt;="&amp;MI331,#REF!,"&lt;="&amp;MH331,#REF!,"&lt;="&amp;ME331,#REF!,"&gt;="&amp;MF331)</f>
        <v/>
      </c>
      <c r="NL331" s="1">
        <f>COUNTIFS(#REF!,LT331,#REF!,1,#REF!,"&gt;="&amp;MI331,#REF!,"&lt;="&amp;MH331,#REF!,"="&amp;KZ331,#REF!,"="&amp;LA331,#REF!,"&lt;="&amp;ME331,#REF!,"&gt;="&amp;MF331)</f>
        <v/>
      </c>
      <c r="NM331" s="1">
        <f>COUNTIFS(#REF!,LT331,#REF!,0,#REF!,"&gt;="&amp;MI331,#REF!,"&lt;="&amp;MH331,#REF!,"="&amp;KZ331,#REF!,"="&amp;LA331,#REF!,"&lt;="&amp;ME331,#REF!,"&gt;="&amp;MF331)</f>
        <v/>
      </c>
      <c r="NN331" s="1">
        <f>COUNTIFS(#REF!,LT331,#REF!,1,#REF!,"&gt;="&amp;MC331,#REF!,"&lt;="&amp;MB331,#REF!,"&lt;="&amp;ME331,#REF!,"&gt;="&amp;MF331)</f>
        <v/>
      </c>
      <c r="NO331" s="1">
        <f>COUNTIFS(#REF!,LT331,#REF!,0,#REF!,"&gt;="&amp;MC331,#REF!,"&lt;="&amp;MB331,#REF!,"&lt;="&amp;ME331,#REF!,"&gt;="&amp;MF331)</f>
        <v/>
      </c>
      <c r="NP331" s="1">
        <f>COUNTIFS(#REF!,LT331,#REF!,1,#REF!,"&lt;="&amp;ME331,#REF!,"&gt;="&amp;MF331,#REF!,"="&amp;KV331,#REF!,"="&amp;KX331)</f>
        <v/>
      </c>
      <c r="NQ331" s="1">
        <f>COUNTIFS(#REF!,LT331,#REF!,0,#REF!,"&lt;="&amp;ME331,#REF!,"&gt;="&amp;MF331,#REF!,"="&amp;KV331,#REF!,"="&amp;KX331)</f>
        <v/>
      </c>
      <c r="NR331" s="1">
        <f>COUNTIFS(#REF!,LT331,#REF!,1,#REF!,"&lt;="&amp;ME331,#REF!,"&gt;="&amp;MF331,#REF!,"="&amp;KW331,#REF!,"="&amp;KY331)</f>
        <v/>
      </c>
      <c r="NS331" s="1">
        <f>COUNTIFS(#REF!,LT331,#REF!,0,#REF!,"&lt;="&amp;ME331,#REF!,"&gt;="&amp;MF331,#REF!,"="&amp;KW331,#REF!,"="&amp;KY331)</f>
        <v/>
      </c>
      <c r="NT331" s="1">
        <f>MP331+MR331+MT331+MV331+MX331+MZ331+NB331</f>
        <v/>
      </c>
      <c r="NU331" s="1">
        <f>MQ331+MS331+MU331+MW331+MY331+NA331+NC331</f>
        <v/>
      </c>
      <c r="NV331" s="1">
        <f>NT331+NU331</f>
        <v/>
      </c>
      <c r="NW331" s="33">
        <f>NT331/(NT331+NU331)</f>
        <v/>
      </c>
      <c r="NX331" s="3">
        <f>1/NW331</f>
        <v/>
      </c>
      <c r="NY331" s="1">
        <f>LH331</f>
        <v/>
      </c>
      <c r="NZ331" s="79">
        <f>(NW331*((NY331-1)*0.98))-((1-NW331)*1)</f>
        <v/>
      </c>
      <c r="OA331" s="34">
        <f>IF(LR331&lt;0.9,0,IF(AND(LR331&gt;1.1),0,1))</f>
        <v/>
      </c>
      <c r="OB331" s="34">
        <f>IF(LS331&lt;0.9,0,IF(AND(LS331&gt;1.1),0,1))</f>
        <v/>
      </c>
      <c r="OC331" s="32">
        <f>IF(NV331&gt;99,1,0)</f>
        <v/>
      </c>
      <c r="OD331" s="32">
        <f>IF(NZ331&gt;0.0799,1,0)</f>
        <v/>
      </c>
      <c r="OE331" s="32">
        <f>IF(NZ331&gt;OM331,1,0)</f>
        <v/>
      </c>
      <c r="OF331" s="32">
        <f>OC331+OD331+OE331+OA331+OB331</f>
        <v/>
      </c>
      <c r="OG331" s="1">
        <f>ND331+NF331+NH331+NJ331+NL331+NN331+NP331+NR331</f>
        <v/>
      </c>
      <c r="OH331" s="1">
        <f>NE331+NG331+NI331+NK331+NM331+NO331+NQ331+NS331</f>
        <v/>
      </c>
      <c r="OI331" s="1">
        <f>OG331+OH331</f>
        <v/>
      </c>
      <c r="OJ331" s="33">
        <f>OG331/(OG331+OH331)</f>
        <v/>
      </c>
      <c r="OK331" s="3">
        <f>1/OJ331</f>
        <v/>
      </c>
      <c r="OL331" s="1">
        <f>LI331</f>
        <v/>
      </c>
      <c r="OM331" s="79">
        <f>(OJ331*((OL331-1)*0.98))-((1-OJ331)*1)</f>
        <v/>
      </c>
      <c r="ON331" s="34">
        <f>IF(LR331&lt;0.9,0,IF(AND(LR331&gt;1.1),0,1))</f>
        <v/>
      </c>
      <c r="OO331" s="34">
        <f>IF(LS331&lt;0.9,0,IF(AND(LS331&gt;1.1),0,1))</f>
        <v/>
      </c>
      <c r="OP331" s="32">
        <f>IF(OI331&gt;99,1,0)</f>
        <v/>
      </c>
      <c r="OQ331" s="32">
        <f>IF(OM331&gt;0.0799,1,0)</f>
        <v/>
      </c>
      <c r="OR331" s="32">
        <f>IF(OM331&gt;OZ331,1,0)</f>
        <v/>
      </c>
      <c r="OS331" s="32">
        <f>OP331+OQ331+OR331+ON331+OO331</f>
        <v/>
      </c>
      <c r="OT331">
        <f>IF(OF331=5,"BackHome0-0",IF(AND(OS331=5),"BackAway0-0",""))</f>
        <v/>
      </c>
      <c r="OU331">
        <f>IF(OF331=5,KN331,IF(AND(OS331=5),KO331,""))</f>
        <v/>
      </c>
      <c r="OV331">
        <f>IF(OF331=5,"Match Odds",IF(AND(OS331=5),"Match Odds",""))</f>
        <v/>
      </c>
      <c r="OW331">
        <f>IF(OF331=5,KP331,IF(AND(OS331=5),KP331,""))</f>
        <v/>
      </c>
      <c r="OX331">
        <f>IF(OF331=5,"MATCH_ODDS",IF(AND(OS331=5),"MATCH_ODDS",""))</f>
        <v/>
      </c>
      <c r="OY331">
        <f>IF(OF331=5,"BACK",IF(AND(OS331=5),"BACK",""))</f>
        <v/>
      </c>
    </row>
    <row r="332" ht="16.5" customHeight="1" thickBot="1" thickTop="1">
      <c r="A332" s="2" t="n"/>
      <c r="KN332" s="1">
        <f>IF(INDEX(#REF!,MATCH('HT 0-0'!D332,#REF!,0))=INDEX(#REF!,MATCH('HT 0-0'!D332,#REF!,0)),INDEX(#REF!,MATCH('HT 0-0'!D332,#REF!,0)),"ERROR")</f>
        <v/>
      </c>
      <c r="KO332" s="1">
        <f>IF(INDEX(#REF!,MATCH('HT 0-0'!E332,#REF!,0))=INDEX(#REF!,MATCH('HT 0-0'!E332,#REF!,0)),INDEX(#REF!,MATCH('HT 0-0'!E332,#REF!,0)),"ERROR")</f>
        <v/>
      </c>
      <c r="KP332" s="1">
        <f>KN332&amp;" v "&amp;KO332</f>
        <v/>
      </c>
      <c r="KQ332">
        <f>B332&amp;"_"&amp;C332</f>
        <v/>
      </c>
      <c r="KR332" s="1">
        <f>IF((HW332/KK332)&lt;0.335,"G",IF((HW332/KK332)&gt;0.67,"R","A"))</f>
        <v/>
      </c>
      <c r="KS332" s="1">
        <f>IF((HX332/KK332)&lt;0.335,"G",IF((HX332/KK332)&gt;0.67,"R","A"))</f>
        <v/>
      </c>
      <c r="KT332" s="1">
        <f>IF((IH332/KK332)&lt;0.335,"G",IF((IH332/KK332)&gt;0.67,"R","A"))</f>
        <v/>
      </c>
      <c r="KU332" s="1">
        <f>IF((II332/KK332)&lt;0.335,"G",IF((II332/KK332)&gt;0.67,"R","A"))</f>
        <v/>
      </c>
      <c r="KV332" s="1">
        <f>IF((HZ332/KK332)&lt;0.335,"G",IF((HZ332/KK332)&gt;0.67,"R","A"))</f>
        <v/>
      </c>
      <c r="KW332" s="1">
        <f>IF((HY332/KK332)&lt;0.335,"G",IF((HY332/KK332)&gt;0.67,"R","A"))</f>
        <v/>
      </c>
      <c r="KX332" s="1">
        <f>IF((IK332/KK332)&lt;0.335,"G",IF((IK332/KK332)&gt;0.67,"R","A"))</f>
        <v/>
      </c>
      <c r="KY332" s="1">
        <f>IF((IJ332/KK332)&lt;0.335,"G",IF((IJ332/KK332)&gt;0.67,"R","A"))</f>
        <v/>
      </c>
      <c r="KZ332" s="1">
        <f>IF((HQ332/KK332)&lt;0.335,"G",IF((HQ332/KK332)&gt;0.67,"R","A"))</f>
        <v/>
      </c>
      <c r="LA332" s="1">
        <f>IF((IB332/KK332)&lt;0.335,"G",IF((IB332/KK332)&gt;0.67,"R","A"))</f>
        <v/>
      </c>
      <c r="LB332">
        <f>IF(LQ332="0-0",INDEX(Scrape!#REF!,MATCH('HT 0-0'!KP332,Scrape!$B:$B,0)),"")</f>
        <v/>
      </c>
      <c r="LC332">
        <f>IF(LQ332="0-0",INDEX(Scrape!$A:$A,MATCH('HT 0-0'!KP332,Scrape!$B:$B,0)),"")</f>
        <v/>
      </c>
      <c r="LD332">
        <f>IF(LQ332="0-0",INDEX(Scrape!$B:$B,MATCH('HT 0-0'!KP332,Scrape!$B:$B,0)),"")</f>
        <v/>
      </c>
      <c r="LE332">
        <f>IF(LQ332="0-0",INDEX(Scrape!$C:$C,MATCH('HT 0-0'!KP332,Scrape!$B:$B,0)),"")</f>
        <v/>
      </c>
      <c r="LF332">
        <f>IF(LQ332="0-0",INDEX(Scrape!$D:$D,MATCH('HT 0-0'!KP332,Scrape!$B:$B,0)),"")</f>
        <v/>
      </c>
      <c r="LG332">
        <f>IF(LQ332="0-0",INDEX(Scrape!$E:$E,MATCH('HT 0-0'!KP332,Scrape!$B:$B,0)),"")</f>
        <v/>
      </c>
      <c r="LH332">
        <f>IF(LQ332="0-0",INDEX(Scrape!$F:$F,MATCH('HT 0-0'!KP332,Scrape!$B:$B,0)),"")</f>
        <v/>
      </c>
      <c r="LI332">
        <f>IF(LQ332="0-0",INDEX(Scrape!$G:$G,MATCH('HT 0-0'!KP332,Scrape!$B:$B,0)),"")</f>
        <v/>
      </c>
      <c r="LJ332">
        <f>IF(LQ332="0-0",INDEX(Scrape!$H:$H,MATCH('HT 0-0'!KP332,Scrape!$B:$B,0)),"")</f>
        <v/>
      </c>
      <c r="LK332">
        <f>IF(LQ332="0-0",INDEX(Scrape!$I:$I,MATCH('HT 0-0'!KP332,Scrape!$B:$B,0)),"")</f>
        <v/>
      </c>
      <c r="LL332">
        <f>IF(LQ332="0-0",INDEX(Scrape!$J:$J,MATCH('HT 0-0'!KP332,Scrape!$B:$B,0)),"")</f>
        <v/>
      </c>
      <c r="LM332">
        <f>IF(LQ332="0-0",INDEX(Scrape!$K:$K,MATCH('HT 0-0'!KP332,Scrape!$B:$B,0)),"")</f>
        <v/>
      </c>
      <c r="LN332">
        <f>IF(LQ332="0-0",INDEX(Scrape!$L:$L,MATCH('HT 0-0'!KP332,Scrape!$B:$B,0)),"")</f>
        <v/>
      </c>
      <c r="LO332">
        <f>IF(LQ332="0-0",INDEX(Scrape!$M:$M,MATCH('HT 0-0'!KP332,Scrape!$B:$B,0)),"")</f>
        <v/>
      </c>
      <c r="LP332">
        <f>IF(LQ332="0-0",INDEX(Scrape!$N:$N,MATCH('HT 0-0'!KP332,Scrape!$B:$B,0)),"")</f>
        <v/>
      </c>
      <c r="LQ332">
        <f>INDEX(Scrape!$O:$O,MATCH('HT 0-0'!KP332,Scrape!$B:$B,0))</f>
        <v/>
      </c>
      <c r="LR332">
        <f>(1/LJ332)+(1/LI332)+(1/LH332)</f>
        <v/>
      </c>
      <c r="LS332">
        <f>(1/LG332)+(1/LF332)+(1/LE332)</f>
        <v/>
      </c>
      <c r="LT332" s="8">
        <f>IF(INDEX(#REF!,MATCH(KQ332,#REF!,0))=INDEX(#REF!,MATCH(KQ332,#REF!,0)),INDEX(#REF!,MATCH(KQ332,#REF!,0)),"ERROR")</f>
        <v/>
      </c>
      <c r="LU332" s="4">
        <f>IF(KR332="G",2,IF(KR332="R",0.5,IF(KR332="A",1)))</f>
        <v/>
      </c>
      <c r="LV332" s="4">
        <f>IF(KS332="G",0.5,IF(KS332="R",2,IF(KS332="A",1)))</f>
        <v/>
      </c>
      <c r="LW332" s="4">
        <f>IF(KT332="G",2,IF(KT332="R",0.5,IF(KT332="A",1)))</f>
        <v/>
      </c>
      <c r="LX332" s="4">
        <f>IF(KU332="G",0.5,IF(KU332="R",2,IF(KU332="A",1)))</f>
        <v/>
      </c>
      <c r="LY332" s="7">
        <f>(LK332*(LU332+LX332)+(LL332*(LU332+LX332)))</f>
        <v/>
      </c>
      <c r="LZ332" s="7">
        <f>(LN332*(LV332+LW332)+(LO332*(LV332+LW332)))</f>
        <v/>
      </c>
      <c r="MA332" s="11">
        <f>LY332-LZ332</f>
        <v/>
      </c>
      <c r="MB332" s="5">
        <f>MA332+2</f>
        <v/>
      </c>
      <c r="MC332" s="6">
        <f>MA332-2</f>
        <v/>
      </c>
      <c r="MD332" s="4">
        <f>LE332</f>
        <v/>
      </c>
      <c r="ME332" s="9">
        <f>IF(MD332=0,1000,MD332+0.75)</f>
        <v/>
      </c>
      <c r="MF332" s="10">
        <f>IF(MD332=0,0,MD332-0.75)</f>
        <v/>
      </c>
      <c r="MG332" s="4">
        <f>((LM332*(LU332+LX332))-((LP332*(LV332+LW332))))</f>
        <v/>
      </c>
      <c r="MH332" s="9">
        <f>MG332*1.2</f>
        <v/>
      </c>
      <c r="MI332" s="10">
        <f>MG332*0.8</f>
        <v/>
      </c>
      <c r="MJ332">
        <f>IFERROR(OT332,"")</f>
        <v/>
      </c>
      <c r="MK332">
        <f>IFERROR(OU332,"")</f>
        <v/>
      </c>
      <c r="ML332">
        <f>IFERROR(OV332,"")</f>
        <v/>
      </c>
      <c r="MM332">
        <f>IFERROR(OW332,"")</f>
        <v/>
      </c>
      <c r="MN332">
        <f>IFERROR(OX332,"")</f>
        <v/>
      </c>
      <c r="MO332">
        <f>IFERROR(OY332,"")</f>
        <v/>
      </c>
      <c r="MP332" s="1">
        <f>COUNTIFS(#REF!,LT332,#REF!,1,#REF!,"&gt;="&amp;MC332,#REF!,"&lt;="&amp;MB332,#REF!,"&lt;="&amp;ME332,#REF!,"&gt;="&amp;MF332,#REF!,"="&amp;KV332,#REF!,"="&amp;KX332)</f>
        <v/>
      </c>
      <c r="MQ332" s="1">
        <f>COUNTIFS(#REF!,LT332,#REF!,0,#REF!,"&gt;="&amp;MC332,#REF!,"&lt;="&amp;MB332,#REF!,"&lt;="&amp;ME332,#REF!,"&gt;="&amp;MF332,#REF!,"="&amp;KV332,#REF!,"="&amp;KX332)</f>
        <v/>
      </c>
      <c r="MR332" s="1">
        <f>COUNTIFS(#REF!,LT332,#REF!,1,#REF!,"&gt;="&amp;MC332,#REF!,"&lt;="&amp;MB332,#REF!,"&lt;="&amp;ME332,#REF!,"&gt;="&amp;MF332,#REF!,"="&amp;KW332,#REF!,"="&amp;KY332)</f>
        <v/>
      </c>
      <c r="MS332" s="1">
        <f>COUNTIFS(#REF!,LT332,#REF!,0,#REF!,"&gt;="&amp;MC332,#REF!,"&lt;="&amp;MB332,#REF!,"&lt;="&amp;ME332,#REF!,"&gt;="&amp;MF332,#REF!,"="&amp;KW332,#REF!,"="&amp;KY332)</f>
        <v/>
      </c>
      <c r="MT332" s="1">
        <f>COUNTIFS(#REF!,LT332,#REF!,1,#REF!,"&gt;="&amp;MI332,#REF!,"&lt;="&amp;MH332,#REF!,"&lt;="&amp;ME332,#REF!,"&gt;="&amp;MF332)</f>
        <v/>
      </c>
      <c r="MU332" s="1">
        <f>COUNTIFS(#REF!,LT332,#REF!,0,#REF!,"&gt;="&amp;MI332,#REF!,"&lt;="&amp;MH332,#REF!,"&lt;="&amp;ME332,#REF!,"&gt;="&amp;MF332)</f>
        <v/>
      </c>
      <c r="MV332" s="1">
        <f>COUNTIFS(#REF!,LT332,#REF!,1,#REF!,"&gt;="&amp;MI332,#REF!,"&lt;="&amp;MH332,#REF!,"="&amp;KZ332,#REF!,"="&amp;LA332,#REF!,"&lt;="&amp;ME332,#REF!,"&gt;="&amp;MF332)</f>
        <v/>
      </c>
      <c r="MW332" s="1">
        <f>COUNTIFS(#REF!,LT332,#REF!,0,#REF!,"&gt;="&amp;MI332,#REF!,"&lt;="&amp;MH332,#REF!,"="&amp;KZ332,#REF!,"="&amp;LA332,#REF!,"&lt;="&amp;ME332,#REF!,"&gt;="&amp;MF332)</f>
        <v/>
      </c>
      <c r="MX332" s="1">
        <f>COUNTIFS(#REF!,LT332,#REF!,1,#REF!,"&gt;="&amp;MC332,#REF!,"&lt;="&amp;MB332,#REF!,"&lt;="&amp;ME332,#REF!,"&gt;="&amp;MF332)</f>
        <v/>
      </c>
      <c r="MY332" s="1">
        <f>COUNTIFS(#REF!,LT332,#REF!,0,#REF!,"&gt;="&amp;MC332,#REF!,"&lt;="&amp;MB332,#REF!,"&lt;="&amp;ME332,#REF!,"&gt;="&amp;MF332)</f>
        <v/>
      </c>
      <c r="MZ332" s="1">
        <f>COUNTIFS(#REF!,LT332,#REF!,1,#REF!,"&lt;="&amp;ME332,#REF!,"&gt;="&amp;MF332,#REF!,"="&amp;KV332,#REF!,"="&amp;KX332)</f>
        <v/>
      </c>
      <c r="NA332" s="1">
        <f>COUNTIFS(#REF!,LT332,#REF!,0,#REF!,"&lt;="&amp;ME332,#REF!,"&gt;="&amp;MF332,#REF!,"="&amp;KV332,#REF!,"="&amp;KX332)</f>
        <v/>
      </c>
      <c r="NB332" s="1">
        <f>COUNTIFS(#REF!,LT332,#REF!,1,#REF!,"&lt;="&amp;ME332,#REF!,"&gt;="&amp;MF332,#REF!,"="&amp;KW332,#REF!,"="&amp;KY332)</f>
        <v/>
      </c>
      <c r="NC332" s="1">
        <f>COUNTIFS(#REF!,LT332,#REF!,0,#REF!,"&lt;="&amp;ME332,#REF!,"&gt;="&amp;MF332,#REF!,"="&amp;KW332,#REF!,"="&amp;KY332)</f>
        <v/>
      </c>
      <c r="ND332" s="1">
        <f>COUNTIFS(#REF!,LT332,#REF!,1,#REF!,"&gt;="&amp;MC332,#REF!,"&lt;="&amp;MB332,#REF!,"&lt;="&amp;ME332,#REF!,"&gt;="&amp;MF332,#REF!,"="&amp;KV332,#REF!,"="&amp;KX332)</f>
        <v/>
      </c>
      <c r="NE332" s="1">
        <f>COUNTIFS(#REF!,LT332,#REF!,0,#REF!,"&gt;="&amp;MC332,#REF!,"&lt;="&amp;MB332,#REF!,"&lt;="&amp;ME332,#REF!,"&gt;="&amp;MF332,#REF!,"="&amp;KV332,#REF!,"="&amp;KX332)</f>
        <v/>
      </c>
      <c r="NF332" s="1">
        <f>COUNTIFS(#REF!,LT332,#REF!,1,#REF!,"&gt;="&amp;MC332,#REF!,"&lt;="&amp;MB332,#REF!,"&lt;="&amp;ME332,#REF!,"&gt;="&amp;MF332,#REF!,"="&amp;KW332,#REF!,"="&amp;KY332)</f>
        <v/>
      </c>
      <c r="NG332" s="1">
        <f>COUNTIFS(#REF!,LT332,#REF!,0,#REF!,"&gt;="&amp;MC332,#REF!,"&lt;="&amp;MB332,#REF!,"&lt;="&amp;ME332,#REF!,"&gt;="&amp;MF332,#REF!,"="&amp;KW332,#REF!,"="&amp;KY332)</f>
        <v/>
      </c>
      <c r="NH332" s="1">
        <f>COUNTIFS(#REF!,LT332,#REF!,1,#REF!,"&gt;="&amp;MC332,#REF!,"&lt;="&amp;MB332,#REF!,"&lt;="&amp;ME332,#REF!,"&gt;="&amp;MF332,#REF!,"="&amp;KZ332,#REF!,"="&amp;LA332)</f>
        <v/>
      </c>
      <c r="NI332" s="1">
        <f>COUNTIFS(#REF!,LT332,#REF!,0,#REF!,"&gt;="&amp;MC332,#REF!,"&lt;="&amp;MB332,#REF!,"&lt;="&amp;ME332,#REF!,"&gt;="&amp;MF332,#REF!,"="&amp;KZ332,#REF!,"="&amp;LA332)</f>
        <v/>
      </c>
      <c r="NJ332" s="1">
        <f>COUNTIFS(#REF!,LT332,#REF!,1,#REF!,"&gt;="&amp;MI332,#REF!,"&lt;="&amp;MH332,#REF!,"&lt;="&amp;ME332,#REF!,"&gt;="&amp;MF332)</f>
        <v/>
      </c>
      <c r="NK332" s="1">
        <f>COUNTIFS(#REF!,LT332,#REF!,0,#REF!,"&gt;="&amp;MI332,#REF!,"&lt;="&amp;MH332,#REF!,"&lt;="&amp;ME332,#REF!,"&gt;="&amp;MF332)</f>
        <v/>
      </c>
      <c r="NL332" s="1">
        <f>COUNTIFS(#REF!,LT332,#REF!,1,#REF!,"&gt;="&amp;MI332,#REF!,"&lt;="&amp;MH332,#REF!,"="&amp;KZ332,#REF!,"="&amp;LA332,#REF!,"&lt;="&amp;ME332,#REF!,"&gt;="&amp;MF332)</f>
        <v/>
      </c>
      <c r="NM332" s="1">
        <f>COUNTIFS(#REF!,LT332,#REF!,0,#REF!,"&gt;="&amp;MI332,#REF!,"&lt;="&amp;MH332,#REF!,"="&amp;KZ332,#REF!,"="&amp;LA332,#REF!,"&lt;="&amp;ME332,#REF!,"&gt;="&amp;MF332)</f>
        <v/>
      </c>
      <c r="NN332" s="1">
        <f>COUNTIFS(#REF!,LT332,#REF!,1,#REF!,"&gt;="&amp;MC332,#REF!,"&lt;="&amp;MB332,#REF!,"&lt;="&amp;ME332,#REF!,"&gt;="&amp;MF332)</f>
        <v/>
      </c>
      <c r="NO332" s="1">
        <f>COUNTIFS(#REF!,LT332,#REF!,0,#REF!,"&gt;="&amp;MC332,#REF!,"&lt;="&amp;MB332,#REF!,"&lt;="&amp;ME332,#REF!,"&gt;="&amp;MF332)</f>
        <v/>
      </c>
      <c r="NP332" s="1">
        <f>COUNTIFS(#REF!,LT332,#REF!,1,#REF!,"&lt;="&amp;ME332,#REF!,"&gt;="&amp;MF332,#REF!,"="&amp;KV332,#REF!,"="&amp;KX332)</f>
        <v/>
      </c>
      <c r="NQ332" s="1">
        <f>COUNTIFS(#REF!,LT332,#REF!,0,#REF!,"&lt;="&amp;ME332,#REF!,"&gt;="&amp;MF332,#REF!,"="&amp;KV332,#REF!,"="&amp;KX332)</f>
        <v/>
      </c>
      <c r="NR332" s="1">
        <f>COUNTIFS(#REF!,LT332,#REF!,1,#REF!,"&lt;="&amp;ME332,#REF!,"&gt;="&amp;MF332,#REF!,"="&amp;KW332,#REF!,"="&amp;KY332)</f>
        <v/>
      </c>
      <c r="NS332" s="1">
        <f>COUNTIFS(#REF!,LT332,#REF!,0,#REF!,"&lt;="&amp;ME332,#REF!,"&gt;="&amp;MF332,#REF!,"="&amp;KW332,#REF!,"="&amp;KY332)</f>
        <v/>
      </c>
      <c r="NT332" s="1">
        <f>MP332+MR332+MT332+MV332+MX332+MZ332+NB332</f>
        <v/>
      </c>
      <c r="NU332" s="1">
        <f>MQ332+MS332+MU332+MW332+MY332+NA332+NC332</f>
        <v/>
      </c>
      <c r="NV332" s="1">
        <f>NT332+NU332</f>
        <v/>
      </c>
      <c r="NW332" s="33">
        <f>NT332/(NT332+NU332)</f>
        <v/>
      </c>
      <c r="NX332" s="3">
        <f>1/NW332</f>
        <v/>
      </c>
      <c r="NY332" s="1">
        <f>LH332</f>
        <v/>
      </c>
      <c r="NZ332" s="79">
        <f>(NW332*((NY332-1)*0.98))-((1-NW332)*1)</f>
        <v/>
      </c>
      <c r="OA332" s="34">
        <f>IF(LR332&lt;0.9,0,IF(AND(LR332&gt;1.1),0,1))</f>
        <v/>
      </c>
      <c r="OB332" s="34">
        <f>IF(LS332&lt;0.9,0,IF(AND(LS332&gt;1.1),0,1))</f>
        <v/>
      </c>
      <c r="OC332" s="32">
        <f>IF(NV332&gt;99,1,0)</f>
        <v/>
      </c>
      <c r="OD332" s="32">
        <f>IF(NZ332&gt;0.0799,1,0)</f>
        <v/>
      </c>
      <c r="OE332" s="32">
        <f>IF(NZ332&gt;OM332,1,0)</f>
        <v/>
      </c>
      <c r="OF332" s="32">
        <f>OC332+OD332+OE332+OA332+OB332</f>
        <v/>
      </c>
      <c r="OG332" s="1">
        <f>ND332+NF332+NH332+NJ332+NL332+NN332+NP332+NR332</f>
        <v/>
      </c>
      <c r="OH332" s="1">
        <f>NE332+NG332+NI332+NK332+NM332+NO332+NQ332+NS332</f>
        <v/>
      </c>
      <c r="OI332" s="1">
        <f>OG332+OH332</f>
        <v/>
      </c>
      <c r="OJ332" s="33">
        <f>OG332/(OG332+OH332)</f>
        <v/>
      </c>
      <c r="OK332" s="3">
        <f>1/OJ332</f>
        <v/>
      </c>
      <c r="OL332" s="1">
        <f>LI332</f>
        <v/>
      </c>
      <c r="OM332" s="79">
        <f>(OJ332*((OL332-1)*0.98))-((1-OJ332)*1)</f>
        <v/>
      </c>
      <c r="ON332" s="34">
        <f>IF(LR332&lt;0.9,0,IF(AND(LR332&gt;1.1),0,1))</f>
        <v/>
      </c>
      <c r="OO332" s="34">
        <f>IF(LS332&lt;0.9,0,IF(AND(LS332&gt;1.1),0,1))</f>
        <v/>
      </c>
      <c r="OP332" s="32">
        <f>IF(OI332&gt;99,1,0)</f>
        <v/>
      </c>
      <c r="OQ332" s="32">
        <f>IF(OM332&gt;0.0799,1,0)</f>
        <v/>
      </c>
      <c r="OR332" s="32">
        <f>IF(OM332&gt;OZ332,1,0)</f>
        <v/>
      </c>
      <c r="OS332" s="32">
        <f>OP332+OQ332+OR332+ON332+OO332</f>
        <v/>
      </c>
      <c r="OT332">
        <f>IF(OF332=5,"BackHome0-0",IF(AND(OS332=5),"BackAway0-0",""))</f>
        <v/>
      </c>
      <c r="OU332">
        <f>IF(OF332=5,KN332,IF(AND(OS332=5),KO332,""))</f>
        <v/>
      </c>
      <c r="OV332">
        <f>IF(OF332=5,"Match Odds",IF(AND(OS332=5),"Match Odds",""))</f>
        <v/>
      </c>
      <c r="OW332">
        <f>IF(OF332=5,KP332,IF(AND(OS332=5),KP332,""))</f>
        <v/>
      </c>
      <c r="OX332">
        <f>IF(OF332=5,"MATCH_ODDS",IF(AND(OS332=5),"MATCH_ODDS",""))</f>
        <v/>
      </c>
      <c r="OY332">
        <f>IF(OF332=5,"BACK",IF(AND(OS332=5),"BACK",""))</f>
        <v/>
      </c>
    </row>
    <row r="333" ht="16.5" customHeight="1" thickBot="1" thickTop="1">
      <c r="A333" s="2" t="n"/>
      <c r="KN333" s="1">
        <f>IF(INDEX(#REF!,MATCH('HT 0-0'!D333,#REF!,0))=INDEX(#REF!,MATCH('HT 0-0'!D333,#REF!,0)),INDEX(#REF!,MATCH('HT 0-0'!D333,#REF!,0)),"ERROR")</f>
        <v/>
      </c>
      <c r="KO333" s="1">
        <f>IF(INDEX(#REF!,MATCH('HT 0-0'!E333,#REF!,0))=INDEX(#REF!,MATCH('HT 0-0'!E333,#REF!,0)),INDEX(#REF!,MATCH('HT 0-0'!E333,#REF!,0)),"ERROR")</f>
        <v/>
      </c>
      <c r="KP333" s="1">
        <f>KN333&amp;" v "&amp;KO333</f>
        <v/>
      </c>
      <c r="KQ333">
        <f>B333&amp;"_"&amp;C333</f>
        <v/>
      </c>
      <c r="KR333" s="1">
        <f>IF((HW333/KK333)&lt;0.335,"G",IF((HW333/KK333)&gt;0.67,"R","A"))</f>
        <v/>
      </c>
      <c r="KS333" s="1">
        <f>IF((HX333/KK333)&lt;0.335,"G",IF((HX333/KK333)&gt;0.67,"R","A"))</f>
        <v/>
      </c>
      <c r="KT333" s="1">
        <f>IF((IH333/KK333)&lt;0.335,"G",IF((IH333/KK333)&gt;0.67,"R","A"))</f>
        <v/>
      </c>
      <c r="KU333" s="1">
        <f>IF((II333/KK333)&lt;0.335,"G",IF((II333/KK333)&gt;0.67,"R","A"))</f>
        <v/>
      </c>
      <c r="KV333" s="1">
        <f>IF((HZ333/KK333)&lt;0.335,"G",IF((HZ333/KK333)&gt;0.67,"R","A"))</f>
        <v/>
      </c>
      <c r="KW333" s="1">
        <f>IF((HY333/KK333)&lt;0.335,"G",IF((HY333/KK333)&gt;0.67,"R","A"))</f>
        <v/>
      </c>
      <c r="KX333" s="1">
        <f>IF((IK333/KK333)&lt;0.335,"G",IF((IK333/KK333)&gt;0.67,"R","A"))</f>
        <v/>
      </c>
      <c r="KY333" s="1">
        <f>IF((IJ333/KK333)&lt;0.335,"G",IF((IJ333/KK333)&gt;0.67,"R","A"))</f>
        <v/>
      </c>
      <c r="KZ333" s="1">
        <f>IF((HQ333/KK333)&lt;0.335,"G",IF((HQ333/KK333)&gt;0.67,"R","A"))</f>
        <v/>
      </c>
      <c r="LA333" s="1">
        <f>IF((IB333/KK333)&lt;0.335,"G",IF((IB333/KK333)&gt;0.67,"R","A"))</f>
        <v/>
      </c>
      <c r="LB333">
        <f>IF(LQ333="0-0",INDEX(Scrape!#REF!,MATCH('HT 0-0'!KP333,Scrape!$B:$B,0)),"")</f>
        <v/>
      </c>
      <c r="LC333">
        <f>IF(LQ333="0-0",INDEX(Scrape!$A:$A,MATCH('HT 0-0'!KP333,Scrape!$B:$B,0)),"")</f>
        <v/>
      </c>
      <c r="LD333">
        <f>IF(LQ333="0-0",INDEX(Scrape!$B:$B,MATCH('HT 0-0'!KP333,Scrape!$B:$B,0)),"")</f>
        <v/>
      </c>
      <c r="LE333">
        <f>IF(LQ333="0-0",INDEX(Scrape!$C:$C,MATCH('HT 0-0'!KP333,Scrape!$B:$B,0)),"")</f>
        <v/>
      </c>
      <c r="LF333">
        <f>IF(LQ333="0-0",INDEX(Scrape!$D:$D,MATCH('HT 0-0'!KP333,Scrape!$B:$B,0)),"")</f>
        <v/>
      </c>
      <c r="LG333">
        <f>IF(LQ333="0-0",INDEX(Scrape!$E:$E,MATCH('HT 0-0'!KP333,Scrape!$B:$B,0)),"")</f>
        <v/>
      </c>
      <c r="LH333">
        <f>IF(LQ333="0-0",INDEX(Scrape!$F:$F,MATCH('HT 0-0'!KP333,Scrape!$B:$B,0)),"")</f>
        <v/>
      </c>
      <c r="LI333">
        <f>IF(LQ333="0-0",INDEX(Scrape!$G:$G,MATCH('HT 0-0'!KP333,Scrape!$B:$B,0)),"")</f>
        <v/>
      </c>
      <c r="LJ333">
        <f>IF(LQ333="0-0",INDEX(Scrape!$H:$H,MATCH('HT 0-0'!KP333,Scrape!$B:$B,0)),"")</f>
        <v/>
      </c>
      <c r="LK333">
        <f>IF(LQ333="0-0",INDEX(Scrape!$I:$I,MATCH('HT 0-0'!KP333,Scrape!$B:$B,0)),"")</f>
        <v/>
      </c>
      <c r="LL333">
        <f>IF(LQ333="0-0",INDEX(Scrape!$J:$J,MATCH('HT 0-0'!KP333,Scrape!$B:$B,0)),"")</f>
        <v/>
      </c>
      <c r="LM333">
        <f>IF(LQ333="0-0",INDEX(Scrape!$K:$K,MATCH('HT 0-0'!KP333,Scrape!$B:$B,0)),"")</f>
        <v/>
      </c>
      <c r="LN333">
        <f>IF(LQ333="0-0",INDEX(Scrape!$L:$L,MATCH('HT 0-0'!KP333,Scrape!$B:$B,0)),"")</f>
        <v/>
      </c>
      <c r="LO333">
        <f>IF(LQ333="0-0",INDEX(Scrape!$M:$M,MATCH('HT 0-0'!KP333,Scrape!$B:$B,0)),"")</f>
        <v/>
      </c>
      <c r="LP333">
        <f>IF(LQ333="0-0",INDEX(Scrape!$N:$N,MATCH('HT 0-0'!KP333,Scrape!$B:$B,0)),"")</f>
        <v/>
      </c>
      <c r="LQ333">
        <f>INDEX(Scrape!$O:$O,MATCH('HT 0-0'!KP333,Scrape!$B:$B,0))</f>
        <v/>
      </c>
      <c r="LR333">
        <f>(1/LJ333)+(1/LI333)+(1/LH333)</f>
        <v/>
      </c>
      <c r="LS333">
        <f>(1/LG333)+(1/LF333)+(1/LE333)</f>
        <v/>
      </c>
      <c r="LT333" s="8">
        <f>IF(INDEX(#REF!,MATCH(KQ333,#REF!,0))=INDEX(#REF!,MATCH(KQ333,#REF!,0)),INDEX(#REF!,MATCH(KQ333,#REF!,0)),"ERROR")</f>
        <v/>
      </c>
      <c r="LU333" s="4">
        <f>IF(KR333="G",2,IF(KR333="R",0.5,IF(KR333="A",1)))</f>
        <v/>
      </c>
      <c r="LV333" s="4">
        <f>IF(KS333="G",0.5,IF(KS333="R",2,IF(KS333="A",1)))</f>
        <v/>
      </c>
      <c r="LW333" s="4">
        <f>IF(KT333="G",2,IF(KT333="R",0.5,IF(KT333="A",1)))</f>
        <v/>
      </c>
      <c r="LX333" s="4">
        <f>IF(KU333="G",0.5,IF(KU333="R",2,IF(KU333="A",1)))</f>
        <v/>
      </c>
      <c r="LY333" s="7">
        <f>(LK333*(LU333+LX333)+(LL333*(LU333+LX333)))</f>
        <v/>
      </c>
      <c r="LZ333" s="7">
        <f>(LN333*(LV333+LW333)+(LO333*(LV333+LW333)))</f>
        <v/>
      </c>
      <c r="MA333" s="11">
        <f>LY333-LZ333</f>
        <v/>
      </c>
      <c r="MB333" s="5">
        <f>MA333+2</f>
        <v/>
      </c>
      <c r="MC333" s="6">
        <f>MA333-2</f>
        <v/>
      </c>
      <c r="MD333" s="4">
        <f>LE333</f>
        <v/>
      </c>
      <c r="ME333" s="9">
        <f>IF(MD333=0,1000,MD333+0.75)</f>
        <v/>
      </c>
      <c r="MF333" s="10">
        <f>IF(MD333=0,0,MD333-0.75)</f>
        <v/>
      </c>
      <c r="MG333" s="4">
        <f>((LM333*(LU333+LX333))-((LP333*(LV333+LW333))))</f>
        <v/>
      </c>
      <c r="MH333" s="9">
        <f>MG333*1.2</f>
        <v/>
      </c>
      <c r="MI333" s="10">
        <f>MG333*0.8</f>
        <v/>
      </c>
      <c r="MJ333">
        <f>IFERROR(OT333,"")</f>
        <v/>
      </c>
      <c r="MK333">
        <f>IFERROR(OU333,"")</f>
        <v/>
      </c>
      <c r="ML333">
        <f>IFERROR(OV333,"")</f>
        <v/>
      </c>
      <c r="MM333">
        <f>IFERROR(OW333,"")</f>
        <v/>
      </c>
      <c r="MN333">
        <f>IFERROR(OX333,"")</f>
        <v/>
      </c>
      <c r="MO333">
        <f>IFERROR(OY333,"")</f>
        <v/>
      </c>
      <c r="MP333" s="1">
        <f>COUNTIFS(#REF!,LT333,#REF!,1,#REF!,"&gt;="&amp;MC333,#REF!,"&lt;="&amp;MB333,#REF!,"&lt;="&amp;ME333,#REF!,"&gt;="&amp;MF333,#REF!,"="&amp;KV333,#REF!,"="&amp;KX333)</f>
        <v/>
      </c>
      <c r="MQ333" s="1">
        <f>COUNTIFS(#REF!,LT333,#REF!,0,#REF!,"&gt;="&amp;MC333,#REF!,"&lt;="&amp;MB333,#REF!,"&lt;="&amp;ME333,#REF!,"&gt;="&amp;MF333,#REF!,"="&amp;KV333,#REF!,"="&amp;KX333)</f>
        <v/>
      </c>
      <c r="MR333" s="1">
        <f>COUNTIFS(#REF!,LT333,#REF!,1,#REF!,"&gt;="&amp;MC333,#REF!,"&lt;="&amp;MB333,#REF!,"&lt;="&amp;ME333,#REF!,"&gt;="&amp;MF333,#REF!,"="&amp;KW333,#REF!,"="&amp;KY333)</f>
        <v/>
      </c>
      <c r="MS333" s="1">
        <f>COUNTIFS(#REF!,LT333,#REF!,0,#REF!,"&gt;="&amp;MC333,#REF!,"&lt;="&amp;MB333,#REF!,"&lt;="&amp;ME333,#REF!,"&gt;="&amp;MF333,#REF!,"="&amp;KW333,#REF!,"="&amp;KY333)</f>
        <v/>
      </c>
      <c r="MT333" s="1">
        <f>COUNTIFS(#REF!,LT333,#REF!,1,#REF!,"&gt;="&amp;MI333,#REF!,"&lt;="&amp;MH333,#REF!,"&lt;="&amp;ME333,#REF!,"&gt;="&amp;MF333)</f>
        <v/>
      </c>
      <c r="MU333" s="1">
        <f>COUNTIFS(#REF!,LT333,#REF!,0,#REF!,"&gt;="&amp;MI333,#REF!,"&lt;="&amp;MH333,#REF!,"&lt;="&amp;ME333,#REF!,"&gt;="&amp;MF333)</f>
        <v/>
      </c>
      <c r="MV333" s="1">
        <f>COUNTIFS(#REF!,LT333,#REF!,1,#REF!,"&gt;="&amp;MI333,#REF!,"&lt;="&amp;MH333,#REF!,"="&amp;KZ333,#REF!,"="&amp;LA333,#REF!,"&lt;="&amp;ME333,#REF!,"&gt;="&amp;MF333)</f>
        <v/>
      </c>
      <c r="MW333" s="1">
        <f>COUNTIFS(#REF!,LT333,#REF!,0,#REF!,"&gt;="&amp;MI333,#REF!,"&lt;="&amp;MH333,#REF!,"="&amp;KZ333,#REF!,"="&amp;LA333,#REF!,"&lt;="&amp;ME333,#REF!,"&gt;="&amp;MF333)</f>
        <v/>
      </c>
      <c r="MX333" s="1">
        <f>COUNTIFS(#REF!,LT333,#REF!,1,#REF!,"&gt;="&amp;MC333,#REF!,"&lt;="&amp;MB333,#REF!,"&lt;="&amp;ME333,#REF!,"&gt;="&amp;MF333)</f>
        <v/>
      </c>
      <c r="MY333" s="1">
        <f>COUNTIFS(#REF!,LT333,#REF!,0,#REF!,"&gt;="&amp;MC333,#REF!,"&lt;="&amp;MB333,#REF!,"&lt;="&amp;ME333,#REF!,"&gt;="&amp;MF333)</f>
        <v/>
      </c>
      <c r="MZ333" s="1">
        <f>COUNTIFS(#REF!,LT333,#REF!,1,#REF!,"&lt;="&amp;ME333,#REF!,"&gt;="&amp;MF333,#REF!,"="&amp;KV333,#REF!,"="&amp;KX333)</f>
        <v/>
      </c>
      <c r="NA333" s="1">
        <f>COUNTIFS(#REF!,LT333,#REF!,0,#REF!,"&lt;="&amp;ME333,#REF!,"&gt;="&amp;MF333,#REF!,"="&amp;KV333,#REF!,"="&amp;KX333)</f>
        <v/>
      </c>
      <c r="NB333" s="1">
        <f>COUNTIFS(#REF!,LT333,#REF!,1,#REF!,"&lt;="&amp;ME333,#REF!,"&gt;="&amp;MF333,#REF!,"="&amp;KW333,#REF!,"="&amp;KY333)</f>
        <v/>
      </c>
      <c r="NC333" s="1">
        <f>COUNTIFS(#REF!,LT333,#REF!,0,#REF!,"&lt;="&amp;ME333,#REF!,"&gt;="&amp;MF333,#REF!,"="&amp;KW333,#REF!,"="&amp;KY333)</f>
        <v/>
      </c>
      <c r="ND333" s="1">
        <f>COUNTIFS(#REF!,LT333,#REF!,1,#REF!,"&gt;="&amp;MC333,#REF!,"&lt;="&amp;MB333,#REF!,"&lt;="&amp;ME333,#REF!,"&gt;="&amp;MF333,#REF!,"="&amp;KV333,#REF!,"="&amp;KX333)</f>
        <v/>
      </c>
      <c r="NE333" s="1">
        <f>COUNTIFS(#REF!,LT333,#REF!,0,#REF!,"&gt;="&amp;MC333,#REF!,"&lt;="&amp;MB333,#REF!,"&lt;="&amp;ME333,#REF!,"&gt;="&amp;MF333,#REF!,"="&amp;KV333,#REF!,"="&amp;KX333)</f>
        <v/>
      </c>
      <c r="NF333" s="1">
        <f>COUNTIFS(#REF!,LT333,#REF!,1,#REF!,"&gt;="&amp;MC333,#REF!,"&lt;="&amp;MB333,#REF!,"&lt;="&amp;ME333,#REF!,"&gt;="&amp;MF333,#REF!,"="&amp;KW333,#REF!,"="&amp;KY333)</f>
        <v/>
      </c>
      <c r="NG333" s="1">
        <f>COUNTIFS(#REF!,LT333,#REF!,0,#REF!,"&gt;="&amp;MC333,#REF!,"&lt;="&amp;MB333,#REF!,"&lt;="&amp;ME333,#REF!,"&gt;="&amp;MF333,#REF!,"="&amp;KW333,#REF!,"="&amp;KY333)</f>
        <v/>
      </c>
      <c r="NH333" s="1">
        <f>COUNTIFS(#REF!,LT333,#REF!,1,#REF!,"&gt;="&amp;MC333,#REF!,"&lt;="&amp;MB333,#REF!,"&lt;="&amp;ME333,#REF!,"&gt;="&amp;MF333,#REF!,"="&amp;KZ333,#REF!,"="&amp;LA333)</f>
        <v/>
      </c>
      <c r="NI333" s="1">
        <f>COUNTIFS(#REF!,LT333,#REF!,0,#REF!,"&gt;="&amp;MC333,#REF!,"&lt;="&amp;MB333,#REF!,"&lt;="&amp;ME333,#REF!,"&gt;="&amp;MF333,#REF!,"="&amp;KZ333,#REF!,"="&amp;LA333)</f>
        <v/>
      </c>
      <c r="NJ333" s="1">
        <f>COUNTIFS(#REF!,LT333,#REF!,1,#REF!,"&gt;="&amp;MI333,#REF!,"&lt;="&amp;MH333,#REF!,"&lt;="&amp;ME333,#REF!,"&gt;="&amp;MF333)</f>
        <v/>
      </c>
      <c r="NK333" s="1">
        <f>COUNTIFS(#REF!,LT333,#REF!,0,#REF!,"&gt;="&amp;MI333,#REF!,"&lt;="&amp;MH333,#REF!,"&lt;="&amp;ME333,#REF!,"&gt;="&amp;MF333)</f>
        <v/>
      </c>
      <c r="NL333" s="1">
        <f>COUNTIFS(#REF!,LT333,#REF!,1,#REF!,"&gt;="&amp;MI333,#REF!,"&lt;="&amp;MH333,#REF!,"="&amp;KZ333,#REF!,"="&amp;LA333,#REF!,"&lt;="&amp;ME333,#REF!,"&gt;="&amp;MF333)</f>
        <v/>
      </c>
      <c r="NM333" s="1">
        <f>COUNTIFS(#REF!,LT333,#REF!,0,#REF!,"&gt;="&amp;MI333,#REF!,"&lt;="&amp;MH333,#REF!,"="&amp;KZ333,#REF!,"="&amp;LA333,#REF!,"&lt;="&amp;ME333,#REF!,"&gt;="&amp;MF333)</f>
        <v/>
      </c>
      <c r="NN333" s="1">
        <f>COUNTIFS(#REF!,LT333,#REF!,1,#REF!,"&gt;="&amp;MC333,#REF!,"&lt;="&amp;MB333,#REF!,"&lt;="&amp;ME333,#REF!,"&gt;="&amp;MF333)</f>
        <v/>
      </c>
      <c r="NO333" s="1">
        <f>COUNTIFS(#REF!,LT333,#REF!,0,#REF!,"&gt;="&amp;MC333,#REF!,"&lt;="&amp;MB333,#REF!,"&lt;="&amp;ME333,#REF!,"&gt;="&amp;MF333)</f>
        <v/>
      </c>
      <c r="NP333" s="1">
        <f>COUNTIFS(#REF!,LT333,#REF!,1,#REF!,"&lt;="&amp;ME333,#REF!,"&gt;="&amp;MF333,#REF!,"="&amp;KV333,#REF!,"="&amp;KX333)</f>
        <v/>
      </c>
      <c r="NQ333" s="1">
        <f>COUNTIFS(#REF!,LT333,#REF!,0,#REF!,"&lt;="&amp;ME333,#REF!,"&gt;="&amp;MF333,#REF!,"="&amp;KV333,#REF!,"="&amp;KX333)</f>
        <v/>
      </c>
      <c r="NR333" s="1">
        <f>COUNTIFS(#REF!,LT333,#REF!,1,#REF!,"&lt;="&amp;ME333,#REF!,"&gt;="&amp;MF333,#REF!,"="&amp;KW333,#REF!,"="&amp;KY333)</f>
        <v/>
      </c>
      <c r="NS333" s="1">
        <f>COUNTIFS(#REF!,LT333,#REF!,0,#REF!,"&lt;="&amp;ME333,#REF!,"&gt;="&amp;MF333,#REF!,"="&amp;KW333,#REF!,"="&amp;KY333)</f>
        <v/>
      </c>
      <c r="NT333" s="1">
        <f>MP333+MR333+MT333+MV333+MX333+MZ333+NB333</f>
        <v/>
      </c>
      <c r="NU333" s="1">
        <f>MQ333+MS333+MU333+MW333+MY333+NA333+NC333</f>
        <v/>
      </c>
      <c r="NV333" s="1">
        <f>NT333+NU333</f>
        <v/>
      </c>
      <c r="NW333" s="33">
        <f>NT333/(NT333+NU333)</f>
        <v/>
      </c>
      <c r="NX333" s="3">
        <f>1/NW333</f>
        <v/>
      </c>
      <c r="NY333" s="1">
        <f>LH333</f>
        <v/>
      </c>
      <c r="NZ333" s="79">
        <f>(NW333*((NY333-1)*0.98))-((1-NW333)*1)</f>
        <v/>
      </c>
      <c r="OA333" s="34">
        <f>IF(LR333&lt;0.9,0,IF(AND(LR333&gt;1.1),0,1))</f>
        <v/>
      </c>
      <c r="OB333" s="34">
        <f>IF(LS333&lt;0.9,0,IF(AND(LS333&gt;1.1),0,1))</f>
        <v/>
      </c>
      <c r="OC333" s="32">
        <f>IF(NV333&gt;99,1,0)</f>
        <v/>
      </c>
      <c r="OD333" s="32">
        <f>IF(NZ333&gt;0.0799,1,0)</f>
        <v/>
      </c>
      <c r="OE333" s="32">
        <f>IF(NZ333&gt;OM333,1,0)</f>
        <v/>
      </c>
      <c r="OF333" s="32">
        <f>OC333+OD333+OE333+OA333+OB333</f>
        <v/>
      </c>
      <c r="OG333" s="1">
        <f>ND333+NF333+NH333+NJ333+NL333+NN333+NP333+NR333</f>
        <v/>
      </c>
      <c r="OH333" s="1">
        <f>NE333+NG333+NI333+NK333+NM333+NO333+NQ333+NS333</f>
        <v/>
      </c>
      <c r="OI333" s="1">
        <f>OG333+OH333</f>
        <v/>
      </c>
      <c r="OJ333" s="33">
        <f>OG333/(OG333+OH333)</f>
        <v/>
      </c>
      <c r="OK333" s="3">
        <f>1/OJ333</f>
        <v/>
      </c>
      <c r="OL333" s="1">
        <f>LI333</f>
        <v/>
      </c>
      <c r="OM333" s="79">
        <f>(OJ333*((OL333-1)*0.98))-((1-OJ333)*1)</f>
        <v/>
      </c>
      <c r="ON333" s="34">
        <f>IF(LR333&lt;0.9,0,IF(AND(LR333&gt;1.1),0,1))</f>
        <v/>
      </c>
      <c r="OO333" s="34">
        <f>IF(LS333&lt;0.9,0,IF(AND(LS333&gt;1.1),0,1))</f>
        <v/>
      </c>
      <c r="OP333" s="32">
        <f>IF(OI333&gt;99,1,0)</f>
        <v/>
      </c>
      <c r="OQ333" s="32">
        <f>IF(OM333&gt;0.0799,1,0)</f>
        <v/>
      </c>
      <c r="OR333" s="32">
        <f>IF(OM333&gt;OZ333,1,0)</f>
        <v/>
      </c>
      <c r="OS333" s="32">
        <f>OP333+OQ333+OR333+ON333+OO333</f>
        <v/>
      </c>
      <c r="OT333">
        <f>IF(OF333=5,"BackHome0-0",IF(AND(OS333=5),"BackAway0-0",""))</f>
        <v/>
      </c>
      <c r="OU333">
        <f>IF(OF333=5,KN333,IF(AND(OS333=5),KO333,""))</f>
        <v/>
      </c>
      <c r="OV333">
        <f>IF(OF333=5,"Match Odds",IF(AND(OS333=5),"Match Odds",""))</f>
        <v/>
      </c>
      <c r="OW333">
        <f>IF(OF333=5,KP333,IF(AND(OS333=5),KP333,""))</f>
        <v/>
      </c>
      <c r="OX333">
        <f>IF(OF333=5,"MATCH_ODDS",IF(AND(OS333=5),"MATCH_ODDS",""))</f>
        <v/>
      </c>
      <c r="OY333">
        <f>IF(OF333=5,"BACK",IF(AND(OS333=5),"BACK",""))</f>
        <v/>
      </c>
    </row>
    <row r="334" ht="16.5" customHeight="1" thickBot="1" thickTop="1">
      <c r="A334" s="2" t="n"/>
      <c r="KN334" s="1">
        <f>IF(INDEX(#REF!,MATCH('HT 0-0'!D334,#REF!,0))=INDEX(#REF!,MATCH('HT 0-0'!D334,#REF!,0)),INDEX(#REF!,MATCH('HT 0-0'!D334,#REF!,0)),"ERROR")</f>
        <v/>
      </c>
      <c r="KO334" s="1">
        <f>IF(INDEX(#REF!,MATCH('HT 0-0'!E334,#REF!,0))=INDEX(#REF!,MATCH('HT 0-0'!E334,#REF!,0)),INDEX(#REF!,MATCH('HT 0-0'!E334,#REF!,0)),"ERROR")</f>
        <v/>
      </c>
      <c r="KP334" s="1">
        <f>KN334&amp;" v "&amp;KO334</f>
        <v/>
      </c>
      <c r="KQ334">
        <f>B334&amp;"_"&amp;C334</f>
        <v/>
      </c>
      <c r="KR334" s="1">
        <f>IF((HW334/KK334)&lt;0.335,"G",IF((HW334/KK334)&gt;0.67,"R","A"))</f>
        <v/>
      </c>
      <c r="KS334" s="1">
        <f>IF((HX334/KK334)&lt;0.335,"G",IF((HX334/KK334)&gt;0.67,"R","A"))</f>
        <v/>
      </c>
      <c r="KT334" s="1">
        <f>IF((IH334/KK334)&lt;0.335,"G",IF((IH334/KK334)&gt;0.67,"R","A"))</f>
        <v/>
      </c>
      <c r="KU334" s="1">
        <f>IF((II334/KK334)&lt;0.335,"G",IF((II334/KK334)&gt;0.67,"R","A"))</f>
        <v/>
      </c>
      <c r="KV334" s="1">
        <f>IF((HZ334/KK334)&lt;0.335,"G",IF((HZ334/KK334)&gt;0.67,"R","A"))</f>
        <v/>
      </c>
      <c r="KW334" s="1">
        <f>IF((HY334/KK334)&lt;0.335,"G",IF((HY334/KK334)&gt;0.67,"R","A"))</f>
        <v/>
      </c>
      <c r="KX334" s="1">
        <f>IF((IK334/KK334)&lt;0.335,"G",IF((IK334/KK334)&gt;0.67,"R","A"))</f>
        <v/>
      </c>
      <c r="KY334" s="1">
        <f>IF((IJ334/KK334)&lt;0.335,"G",IF((IJ334/KK334)&gt;0.67,"R","A"))</f>
        <v/>
      </c>
      <c r="KZ334" s="1">
        <f>IF((HQ334/KK334)&lt;0.335,"G",IF((HQ334/KK334)&gt;0.67,"R","A"))</f>
        <v/>
      </c>
      <c r="LA334" s="1">
        <f>IF((IB334/KK334)&lt;0.335,"G",IF((IB334/KK334)&gt;0.67,"R","A"))</f>
        <v/>
      </c>
      <c r="LB334">
        <f>IF(LQ334="0-0",INDEX(Scrape!#REF!,MATCH('HT 0-0'!KP334,Scrape!$B:$B,0)),"")</f>
        <v/>
      </c>
      <c r="LC334">
        <f>IF(LQ334="0-0",INDEX(Scrape!$A:$A,MATCH('HT 0-0'!KP334,Scrape!$B:$B,0)),"")</f>
        <v/>
      </c>
      <c r="LD334">
        <f>IF(LQ334="0-0",INDEX(Scrape!$B:$B,MATCH('HT 0-0'!KP334,Scrape!$B:$B,0)),"")</f>
        <v/>
      </c>
      <c r="LE334">
        <f>IF(LQ334="0-0",INDEX(Scrape!$C:$C,MATCH('HT 0-0'!KP334,Scrape!$B:$B,0)),"")</f>
        <v/>
      </c>
      <c r="LF334">
        <f>IF(LQ334="0-0",INDEX(Scrape!$D:$D,MATCH('HT 0-0'!KP334,Scrape!$B:$B,0)),"")</f>
        <v/>
      </c>
      <c r="LG334">
        <f>IF(LQ334="0-0",INDEX(Scrape!$E:$E,MATCH('HT 0-0'!KP334,Scrape!$B:$B,0)),"")</f>
        <v/>
      </c>
      <c r="LH334">
        <f>IF(LQ334="0-0",INDEX(Scrape!$F:$F,MATCH('HT 0-0'!KP334,Scrape!$B:$B,0)),"")</f>
        <v/>
      </c>
      <c r="LI334">
        <f>IF(LQ334="0-0",INDEX(Scrape!$G:$G,MATCH('HT 0-0'!KP334,Scrape!$B:$B,0)),"")</f>
        <v/>
      </c>
      <c r="LJ334">
        <f>IF(LQ334="0-0",INDEX(Scrape!$H:$H,MATCH('HT 0-0'!KP334,Scrape!$B:$B,0)),"")</f>
        <v/>
      </c>
      <c r="LK334">
        <f>IF(LQ334="0-0",INDEX(Scrape!$I:$I,MATCH('HT 0-0'!KP334,Scrape!$B:$B,0)),"")</f>
        <v/>
      </c>
      <c r="LL334">
        <f>IF(LQ334="0-0",INDEX(Scrape!$J:$J,MATCH('HT 0-0'!KP334,Scrape!$B:$B,0)),"")</f>
        <v/>
      </c>
      <c r="LM334">
        <f>IF(LQ334="0-0",INDEX(Scrape!$K:$K,MATCH('HT 0-0'!KP334,Scrape!$B:$B,0)),"")</f>
        <v/>
      </c>
      <c r="LN334">
        <f>IF(LQ334="0-0",INDEX(Scrape!$L:$L,MATCH('HT 0-0'!KP334,Scrape!$B:$B,0)),"")</f>
        <v/>
      </c>
      <c r="LO334">
        <f>IF(LQ334="0-0",INDEX(Scrape!$M:$M,MATCH('HT 0-0'!KP334,Scrape!$B:$B,0)),"")</f>
        <v/>
      </c>
      <c r="LP334">
        <f>IF(LQ334="0-0",INDEX(Scrape!$N:$N,MATCH('HT 0-0'!KP334,Scrape!$B:$B,0)),"")</f>
        <v/>
      </c>
      <c r="LQ334">
        <f>INDEX(Scrape!$O:$O,MATCH('HT 0-0'!KP334,Scrape!$B:$B,0))</f>
        <v/>
      </c>
      <c r="LR334">
        <f>(1/LJ334)+(1/LI334)+(1/LH334)</f>
        <v/>
      </c>
      <c r="LS334">
        <f>(1/LG334)+(1/LF334)+(1/LE334)</f>
        <v/>
      </c>
      <c r="LT334" s="8">
        <f>IF(INDEX(#REF!,MATCH(KQ334,#REF!,0))=INDEX(#REF!,MATCH(KQ334,#REF!,0)),INDEX(#REF!,MATCH(KQ334,#REF!,0)),"ERROR")</f>
        <v/>
      </c>
      <c r="LU334" s="4">
        <f>IF(KR334="G",2,IF(KR334="R",0.5,IF(KR334="A",1)))</f>
        <v/>
      </c>
      <c r="LV334" s="4">
        <f>IF(KS334="G",0.5,IF(KS334="R",2,IF(KS334="A",1)))</f>
        <v/>
      </c>
      <c r="LW334" s="4">
        <f>IF(KT334="G",2,IF(KT334="R",0.5,IF(KT334="A",1)))</f>
        <v/>
      </c>
      <c r="LX334" s="4">
        <f>IF(KU334="G",0.5,IF(KU334="R",2,IF(KU334="A",1)))</f>
        <v/>
      </c>
      <c r="LY334" s="7">
        <f>(LK334*(LU334+LX334)+(LL334*(LU334+LX334)))</f>
        <v/>
      </c>
      <c r="LZ334" s="7">
        <f>(LN334*(LV334+LW334)+(LO334*(LV334+LW334)))</f>
        <v/>
      </c>
      <c r="MA334" s="11">
        <f>LY334-LZ334</f>
        <v/>
      </c>
      <c r="MB334" s="5">
        <f>MA334+2</f>
        <v/>
      </c>
      <c r="MC334" s="6">
        <f>MA334-2</f>
        <v/>
      </c>
      <c r="MD334" s="4">
        <f>LE334</f>
        <v/>
      </c>
      <c r="ME334" s="9">
        <f>IF(MD334=0,1000,MD334+0.75)</f>
        <v/>
      </c>
      <c r="MF334" s="10">
        <f>IF(MD334=0,0,MD334-0.75)</f>
        <v/>
      </c>
      <c r="MG334" s="4">
        <f>((LM334*(LU334+LX334))-((LP334*(LV334+LW334))))</f>
        <v/>
      </c>
      <c r="MH334" s="9">
        <f>MG334*1.2</f>
        <v/>
      </c>
      <c r="MI334" s="10">
        <f>MG334*0.8</f>
        <v/>
      </c>
      <c r="MJ334">
        <f>IFERROR(OT334,"")</f>
        <v/>
      </c>
      <c r="MK334">
        <f>IFERROR(OU334,"")</f>
        <v/>
      </c>
      <c r="ML334">
        <f>IFERROR(OV334,"")</f>
        <v/>
      </c>
      <c r="MM334">
        <f>IFERROR(OW334,"")</f>
        <v/>
      </c>
      <c r="MN334">
        <f>IFERROR(OX334,"")</f>
        <v/>
      </c>
      <c r="MO334">
        <f>IFERROR(OY334,"")</f>
        <v/>
      </c>
      <c r="MP334" s="1">
        <f>COUNTIFS(#REF!,LT334,#REF!,1,#REF!,"&gt;="&amp;MC334,#REF!,"&lt;="&amp;MB334,#REF!,"&lt;="&amp;ME334,#REF!,"&gt;="&amp;MF334,#REF!,"="&amp;KV334,#REF!,"="&amp;KX334)</f>
        <v/>
      </c>
      <c r="MQ334" s="1">
        <f>COUNTIFS(#REF!,LT334,#REF!,0,#REF!,"&gt;="&amp;MC334,#REF!,"&lt;="&amp;MB334,#REF!,"&lt;="&amp;ME334,#REF!,"&gt;="&amp;MF334,#REF!,"="&amp;KV334,#REF!,"="&amp;KX334)</f>
        <v/>
      </c>
      <c r="MR334" s="1">
        <f>COUNTIFS(#REF!,LT334,#REF!,1,#REF!,"&gt;="&amp;MC334,#REF!,"&lt;="&amp;MB334,#REF!,"&lt;="&amp;ME334,#REF!,"&gt;="&amp;MF334,#REF!,"="&amp;KW334,#REF!,"="&amp;KY334)</f>
        <v/>
      </c>
      <c r="MS334" s="1">
        <f>COUNTIFS(#REF!,LT334,#REF!,0,#REF!,"&gt;="&amp;MC334,#REF!,"&lt;="&amp;MB334,#REF!,"&lt;="&amp;ME334,#REF!,"&gt;="&amp;MF334,#REF!,"="&amp;KW334,#REF!,"="&amp;KY334)</f>
        <v/>
      </c>
      <c r="MT334" s="1">
        <f>COUNTIFS(#REF!,LT334,#REF!,1,#REF!,"&gt;="&amp;MI334,#REF!,"&lt;="&amp;MH334,#REF!,"&lt;="&amp;ME334,#REF!,"&gt;="&amp;MF334)</f>
        <v/>
      </c>
      <c r="MU334" s="1">
        <f>COUNTIFS(#REF!,LT334,#REF!,0,#REF!,"&gt;="&amp;MI334,#REF!,"&lt;="&amp;MH334,#REF!,"&lt;="&amp;ME334,#REF!,"&gt;="&amp;MF334)</f>
        <v/>
      </c>
      <c r="MV334" s="1">
        <f>COUNTIFS(#REF!,LT334,#REF!,1,#REF!,"&gt;="&amp;MI334,#REF!,"&lt;="&amp;MH334,#REF!,"="&amp;KZ334,#REF!,"="&amp;LA334,#REF!,"&lt;="&amp;ME334,#REF!,"&gt;="&amp;MF334)</f>
        <v/>
      </c>
      <c r="MW334" s="1">
        <f>COUNTIFS(#REF!,LT334,#REF!,0,#REF!,"&gt;="&amp;MI334,#REF!,"&lt;="&amp;MH334,#REF!,"="&amp;KZ334,#REF!,"="&amp;LA334,#REF!,"&lt;="&amp;ME334,#REF!,"&gt;="&amp;MF334)</f>
        <v/>
      </c>
      <c r="MX334" s="1">
        <f>COUNTIFS(#REF!,LT334,#REF!,1,#REF!,"&gt;="&amp;MC334,#REF!,"&lt;="&amp;MB334,#REF!,"&lt;="&amp;ME334,#REF!,"&gt;="&amp;MF334)</f>
        <v/>
      </c>
      <c r="MY334" s="1">
        <f>COUNTIFS(#REF!,LT334,#REF!,0,#REF!,"&gt;="&amp;MC334,#REF!,"&lt;="&amp;MB334,#REF!,"&lt;="&amp;ME334,#REF!,"&gt;="&amp;MF334)</f>
        <v/>
      </c>
      <c r="MZ334" s="1">
        <f>COUNTIFS(#REF!,LT334,#REF!,1,#REF!,"&lt;="&amp;ME334,#REF!,"&gt;="&amp;MF334,#REF!,"="&amp;KV334,#REF!,"="&amp;KX334)</f>
        <v/>
      </c>
      <c r="NA334" s="1">
        <f>COUNTIFS(#REF!,LT334,#REF!,0,#REF!,"&lt;="&amp;ME334,#REF!,"&gt;="&amp;MF334,#REF!,"="&amp;KV334,#REF!,"="&amp;KX334)</f>
        <v/>
      </c>
      <c r="NB334" s="1">
        <f>COUNTIFS(#REF!,LT334,#REF!,1,#REF!,"&lt;="&amp;ME334,#REF!,"&gt;="&amp;MF334,#REF!,"="&amp;KW334,#REF!,"="&amp;KY334)</f>
        <v/>
      </c>
      <c r="NC334" s="1">
        <f>COUNTIFS(#REF!,LT334,#REF!,0,#REF!,"&lt;="&amp;ME334,#REF!,"&gt;="&amp;MF334,#REF!,"="&amp;KW334,#REF!,"="&amp;KY334)</f>
        <v/>
      </c>
      <c r="ND334" s="1">
        <f>COUNTIFS(#REF!,LT334,#REF!,1,#REF!,"&gt;="&amp;MC334,#REF!,"&lt;="&amp;MB334,#REF!,"&lt;="&amp;ME334,#REF!,"&gt;="&amp;MF334,#REF!,"="&amp;KV334,#REF!,"="&amp;KX334)</f>
        <v/>
      </c>
      <c r="NE334" s="1">
        <f>COUNTIFS(#REF!,LT334,#REF!,0,#REF!,"&gt;="&amp;MC334,#REF!,"&lt;="&amp;MB334,#REF!,"&lt;="&amp;ME334,#REF!,"&gt;="&amp;MF334,#REF!,"="&amp;KV334,#REF!,"="&amp;KX334)</f>
        <v/>
      </c>
      <c r="NF334" s="1">
        <f>COUNTIFS(#REF!,LT334,#REF!,1,#REF!,"&gt;="&amp;MC334,#REF!,"&lt;="&amp;MB334,#REF!,"&lt;="&amp;ME334,#REF!,"&gt;="&amp;MF334,#REF!,"="&amp;KW334,#REF!,"="&amp;KY334)</f>
        <v/>
      </c>
      <c r="NG334" s="1">
        <f>COUNTIFS(#REF!,LT334,#REF!,0,#REF!,"&gt;="&amp;MC334,#REF!,"&lt;="&amp;MB334,#REF!,"&lt;="&amp;ME334,#REF!,"&gt;="&amp;MF334,#REF!,"="&amp;KW334,#REF!,"="&amp;KY334)</f>
        <v/>
      </c>
      <c r="NH334" s="1">
        <f>COUNTIFS(#REF!,LT334,#REF!,1,#REF!,"&gt;="&amp;MC334,#REF!,"&lt;="&amp;MB334,#REF!,"&lt;="&amp;ME334,#REF!,"&gt;="&amp;MF334,#REF!,"="&amp;KZ334,#REF!,"="&amp;LA334)</f>
        <v/>
      </c>
      <c r="NI334" s="1">
        <f>COUNTIFS(#REF!,LT334,#REF!,0,#REF!,"&gt;="&amp;MC334,#REF!,"&lt;="&amp;MB334,#REF!,"&lt;="&amp;ME334,#REF!,"&gt;="&amp;MF334,#REF!,"="&amp;KZ334,#REF!,"="&amp;LA334)</f>
        <v/>
      </c>
      <c r="NJ334" s="1">
        <f>COUNTIFS(#REF!,LT334,#REF!,1,#REF!,"&gt;="&amp;MI334,#REF!,"&lt;="&amp;MH334,#REF!,"&lt;="&amp;ME334,#REF!,"&gt;="&amp;MF334)</f>
        <v/>
      </c>
      <c r="NK334" s="1">
        <f>COUNTIFS(#REF!,LT334,#REF!,0,#REF!,"&gt;="&amp;MI334,#REF!,"&lt;="&amp;MH334,#REF!,"&lt;="&amp;ME334,#REF!,"&gt;="&amp;MF334)</f>
        <v/>
      </c>
      <c r="NL334" s="1">
        <f>COUNTIFS(#REF!,LT334,#REF!,1,#REF!,"&gt;="&amp;MI334,#REF!,"&lt;="&amp;MH334,#REF!,"="&amp;KZ334,#REF!,"="&amp;LA334,#REF!,"&lt;="&amp;ME334,#REF!,"&gt;="&amp;MF334)</f>
        <v/>
      </c>
      <c r="NM334" s="1">
        <f>COUNTIFS(#REF!,LT334,#REF!,0,#REF!,"&gt;="&amp;MI334,#REF!,"&lt;="&amp;MH334,#REF!,"="&amp;KZ334,#REF!,"="&amp;LA334,#REF!,"&lt;="&amp;ME334,#REF!,"&gt;="&amp;MF334)</f>
        <v/>
      </c>
      <c r="NN334" s="1">
        <f>COUNTIFS(#REF!,LT334,#REF!,1,#REF!,"&gt;="&amp;MC334,#REF!,"&lt;="&amp;MB334,#REF!,"&lt;="&amp;ME334,#REF!,"&gt;="&amp;MF334)</f>
        <v/>
      </c>
      <c r="NO334" s="1">
        <f>COUNTIFS(#REF!,LT334,#REF!,0,#REF!,"&gt;="&amp;MC334,#REF!,"&lt;="&amp;MB334,#REF!,"&lt;="&amp;ME334,#REF!,"&gt;="&amp;MF334)</f>
        <v/>
      </c>
      <c r="NP334" s="1">
        <f>COUNTIFS(#REF!,LT334,#REF!,1,#REF!,"&lt;="&amp;ME334,#REF!,"&gt;="&amp;MF334,#REF!,"="&amp;KV334,#REF!,"="&amp;KX334)</f>
        <v/>
      </c>
      <c r="NQ334" s="1">
        <f>COUNTIFS(#REF!,LT334,#REF!,0,#REF!,"&lt;="&amp;ME334,#REF!,"&gt;="&amp;MF334,#REF!,"="&amp;KV334,#REF!,"="&amp;KX334)</f>
        <v/>
      </c>
      <c r="NR334" s="1">
        <f>COUNTIFS(#REF!,LT334,#REF!,1,#REF!,"&lt;="&amp;ME334,#REF!,"&gt;="&amp;MF334,#REF!,"="&amp;KW334,#REF!,"="&amp;KY334)</f>
        <v/>
      </c>
      <c r="NS334" s="1">
        <f>COUNTIFS(#REF!,LT334,#REF!,0,#REF!,"&lt;="&amp;ME334,#REF!,"&gt;="&amp;MF334,#REF!,"="&amp;KW334,#REF!,"="&amp;KY334)</f>
        <v/>
      </c>
      <c r="NT334" s="1">
        <f>MP334+MR334+MT334+MV334+MX334+MZ334+NB334</f>
        <v/>
      </c>
      <c r="NU334" s="1">
        <f>MQ334+MS334+MU334+MW334+MY334+NA334+NC334</f>
        <v/>
      </c>
      <c r="NV334" s="1">
        <f>NT334+NU334</f>
        <v/>
      </c>
      <c r="NW334" s="33">
        <f>NT334/(NT334+NU334)</f>
        <v/>
      </c>
      <c r="NX334" s="3">
        <f>1/NW334</f>
        <v/>
      </c>
      <c r="NY334" s="1">
        <f>LH334</f>
        <v/>
      </c>
      <c r="NZ334" s="79">
        <f>(NW334*((NY334-1)*0.98))-((1-NW334)*1)</f>
        <v/>
      </c>
      <c r="OA334" s="34">
        <f>IF(LR334&lt;0.9,0,IF(AND(LR334&gt;1.1),0,1))</f>
        <v/>
      </c>
      <c r="OB334" s="34">
        <f>IF(LS334&lt;0.9,0,IF(AND(LS334&gt;1.1),0,1))</f>
        <v/>
      </c>
      <c r="OC334" s="32">
        <f>IF(NV334&gt;99,1,0)</f>
        <v/>
      </c>
      <c r="OD334" s="32">
        <f>IF(NZ334&gt;0.0799,1,0)</f>
        <v/>
      </c>
      <c r="OE334" s="32">
        <f>IF(NZ334&gt;OM334,1,0)</f>
        <v/>
      </c>
      <c r="OF334" s="32">
        <f>OC334+OD334+OE334+OA334+OB334</f>
        <v/>
      </c>
      <c r="OG334" s="1">
        <f>ND334+NF334+NH334+NJ334+NL334+NN334+NP334+NR334</f>
        <v/>
      </c>
      <c r="OH334" s="1">
        <f>NE334+NG334+NI334+NK334+NM334+NO334+NQ334+NS334</f>
        <v/>
      </c>
      <c r="OI334" s="1">
        <f>OG334+OH334</f>
        <v/>
      </c>
      <c r="OJ334" s="33">
        <f>OG334/(OG334+OH334)</f>
        <v/>
      </c>
      <c r="OK334" s="3">
        <f>1/OJ334</f>
        <v/>
      </c>
      <c r="OL334" s="1">
        <f>LI334</f>
        <v/>
      </c>
      <c r="OM334" s="79">
        <f>(OJ334*((OL334-1)*0.98))-((1-OJ334)*1)</f>
        <v/>
      </c>
      <c r="ON334" s="34">
        <f>IF(LR334&lt;0.9,0,IF(AND(LR334&gt;1.1),0,1))</f>
        <v/>
      </c>
      <c r="OO334" s="34">
        <f>IF(LS334&lt;0.9,0,IF(AND(LS334&gt;1.1),0,1))</f>
        <v/>
      </c>
      <c r="OP334" s="32">
        <f>IF(OI334&gt;99,1,0)</f>
        <v/>
      </c>
      <c r="OQ334" s="32">
        <f>IF(OM334&gt;0.0799,1,0)</f>
        <v/>
      </c>
      <c r="OR334" s="32">
        <f>IF(OM334&gt;OZ334,1,0)</f>
        <v/>
      </c>
      <c r="OS334" s="32">
        <f>OP334+OQ334+OR334+ON334+OO334</f>
        <v/>
      </c>
      <c r="OT334">
        <f>IF(OF334=5,"BackHome0-0",IF(AND(OS334=5),"BackAway0-0",""))</f>
        <v/>
      </c>
      <c r="OU334">
        <f>IF(OF334=5,KN334,IF(AND(OS334=5),KO334,""))</f>
        <v/>
      </c>
      <c r="OV334">
        <f>IF(OF334=5,"Match Odds",IF(AND(OS334=5),"Match Odds",""))</f>
        <v/>
      </c>
      <c r="OW334">
        <f>IF(OF334=5,KP334,IF(AND(OS334=5),KP334,""))</f>
        <v/>
      </c>
      <c r="OX334">
        <f>IF(OF334=5,"MATCH_ODDS",IF(AND(OS334=5),"MATCH_ODDS",""))</f>
        <v/>
      </c>
      <c r="OY334">
        <f>IF(OF334=5,"BACK",IF(AND(OS334=5),"BACK",""))</f>
        <v/>
      </c>
    </row>
    <row r="335" ht="16.5" customHeight="1" thickBot="1" thickTop="1">
      <c r="A335" s="2" t="n"/>
      <c r="KN335" s="1">
        <f>IF(INDEX(#REF!,MATCH('HT 0-0'!D335,#REF!,0))=INDEX(#REF!,MATCH('HT 0-0'!D335,#REF!,0)),INDEX(#REF!,MATCH('HT 0-0'!D335,#REF!,0)),"ERROR")</f>
        <v/>
      </c>
      <c r="KO335" s="1">
        <f>IF(INDEX(#REF!,MATCH('HT 0-0'!E335,#REF!,0))=INDEX(#REF!,MATCH('HT 0-0'!E335,#REF!,0)),INDEX(#REF!,MATCH('HT 0-0'!E335,#REF!,0)),"ERROR")</f>
        <v/>
      </c>
      <c r="KP335" s="1">
        <f>KN335&amp;" v "&amp;KO335</f>
        <v/>
      </c>
      <c r="KQ335">
        <f>B335&amp;"_"&amp;C335</f>
        <v/>
      </c>
      <c r="KR335" s="1">
        <f>IF((HW335/KK335)&lt;0.335,"G",IF((HW335/KK335)&gt;0.67,"R","A"))</f>
        <v/>
      </c>
      <c r="KS335" s="1">
        <f>IF((HX335/KK335)&lt;0.335,"G",IF((HX335/KK335)&gt;0.67,"R","A"))</f>
        <v/>
      </c>
      <c r="KT335" s="1">
        <f>IF((IH335/KK335)&lt;0.335,"G",IF((IH335/KK335)&gt;0.67,"R","A"))</f>
        <v/>
      </c>
      <c r="KU335" s="1">
        <f>IF((II335/KK335)&lt;0.335,"G",IF((II335/KK335)&gt;0.67,"R","A"))</f>
        <v/>
      </c>
      <c r="KV335" s="1">
        <f>IF((HZ335/KK335)&lt;0.335,"G",IF((HZ335/KK335)&gt;0.67,"R","A"))</f>
        <v/>
      </c>
      <c r="KW335" s="1">
        <f>IF((HY335/KK335)&lt;0.335,"G",IF((HY335/KK335)&gt;0.67,"R","A"))</f>
        <v/>
      </c>
      <c r="KX335" s="1">
        <f>IF((IK335/KK335)&lt;0.335,"G",IF((IK335/KK335)&gt;0.67,"R","A"))</f>
        <v/>
      </c>
      <c r="KY335" s="1">
        <f>IF((IJ335/KK335)&lt;0.335,"G",IF((IJ335/KK335)&gt;0.67,"R","A"))</f>
        <v/>
      </c>
      <c r="KZ335" s="1">
        <f>IF((HQ335/KK335)&lt;0.335,"G",IF((HQ335/KK335)&gt;0.67,"R","A"))</f>
        <v/>
      </c>
      <c r="LA335" s="1">
        <f>IF((IB335/KK335)&lt;0.335,"G",IF((IB335/KK335)&gt;0.67,"R","A"))</f>
        <v/>
      </c>
      <c r="LB335">
        <f>IF(LQ335="0-0",INDEX(Scrape!#REF!,MATCH('HT 0-0'!KP335,Scrape!$B:$B,0)),"")</f>
        <v/>
      </c>
      <c r="LC335">
        <f>IF(LQ335="0-0",INDEX(Scrape!$A:$A,MATCH('HT 0-0'!KP335,Scrape!$B:$B,0)),"")</f>
        <v/>
      </c>
      <c r="LD335">
        <f>IF(LQ335="0-0",INDEX(Scrape!$B:$B,MATCH('HT 0-0'!KP335,Scrape!$B:$B,0)),"")</f>
        <v/>
      </c>
      <c r="LE335">
        <f>IF(LQ335="0-0",INDEX(Scrape!$C:$C,MATCH('HT 0-0'!KP335,Scrape!$B:$B,0)),"")</f>
        <v/>
      </c>
      <c r="LF335">
        <f>IF(LQ335="0-0",INDEX(Scrape!$D:$D,MATCH('HT 0-0'!KP335,Scrape!$B:$B,0)),"")</f>
        <v/>
      </c>
      <c r="LG335">
        <f>IF(LQ335="0-0",INDEX(Scrape!$E:$E,MATCH('HT 0-0'!KP335,Scrape!$B:$B,0)),"")</f>
        <v/>
      </c>
      <c r="LH335">
        <f>IF(LQ335="0-0",INDEX(Scrape!$F:$F,MATCH('HT 0-0'!KP335,Scrape!$B:$B,0)),"")</f>
        <v/>
      </c>
      <c r="LI335">
        <f>IF(LQ335="0-0",INDEX(Scrape!$G:$G,MATCH('HT 0-0'!KP335,Scrape!$B:$B,0)),"")</f>
        <v/>
      </c>
      <c r="LJ335">
        <f>IF(LQ335="0-0",INDEX(Scrape!$H:$H,MATCH('HT 0-0'!KP335,Scrape!$B:$B,0)),"")</f>
        <v/>
      </c>
      <c r="LK335">
        <f>IF(LQ335="0-0",INDEX(Scrape!$I:$I,MATCH('HT 0-0'!KP335,Scrape!$B:$B,0)),"")</f>
        <v/>
      </c>
      <c r="LL335">
        <f>IF(LQ335="0-0",INDEX(Scrape!$J:$J,MATCH('HT 0-0'!KP335,Scrape!$B:$B,0)),"")</f>
        <v/>
      </c>
      <c r="LM335">
        <f>IF(LQ335="0-0",INDEX(Scrape!$K:$K,MATCH('HT 0-0'!KP335,Scrape!$B:$B,0)),"")</f>
        <v/>
      </c>
      <c r="LN335">
        <f>IF(LQ335="0-0",INDEX(Scrape!$L:$L,MATCH('HT 0-0'!KP335,Scrape!$B:$B,0)),"")</f>
        <v/>
      </c>
      <c r="LO335">
        <f>IF(LQ335="0-0",INDEX(Scrape!$M:$M,MATCH('HT 0-0'!KP335,Scrape!$B:$B,0)),"")</f>
        <v/>
      </c>
      <c r="LP335">
        <f>IF(LQ335="0-0",INDEX(Scrape!$N:$N,MATCH('HT 0-0'!KP335,Scrape!$B:$B,0)),"")</f>
        <v/>
      </c>
      <c r="LQ335">
        <f>INDEX(Scrape!$O:$O,MATCH('HT 0-0'!KP335,Scrape!$B:$B,0))</f>
        <v/>
      </c>
      <c r="LR335">
        <f>(1/LJ335)+(1/LI335)+(1/LH335)</f>
        <v/>
      </c>
      <c r="LS335">
        <f>(1/LG335)+(1/LF335)+(1/LE335)</f>
        <v/>
      </c>
      <c r="LT335" s="8">
        <f>IF(INDEX(#REF!,MATCH(KQ335,#REF!,0))=INDEX(#REF!,MATCH(KQ335,#REF!,0)),INDEX(#REF!,MATCH(KQ335,#REF!,0)),"ERROR")</f>
        <v/>
      </c>
      <c r="LU335" s="4">
        <f>IF(KR335="G",2,IF(KR335="R",0.5,IF(KR335="A",1)))</f>
        <v/>
      </c>
      <c r="LV335" s="4">
        <f>IF(KS335="G",0.5,IF(KS335="R",2,IF(KS335="A",1)))</f>
        <v/>
      </c>
      <c r="LW335" s="4">
        <f>IF(KT335="G",2,IF(KT335="R",0.5,IF(KT335="A",1)))</f>
        <v/>
      </c>
      <c r="LX335" s="4">
        <f>IF(KU335="G",0.5,IF(KU335="R",2,IF(KU335="A",1)))</f>
        <v/>
      </c>
      <c r="LY335" s="7">
        <f>(LK335*(LU335+LX335)+(LL335*(LU335+LX335)))</f>
        <v/>
      </c>
      <c r="LZ335" s="7">
        <f>(LN335*(LV335+LW335)+(LO335*(LV335+LW335)))</f>
        <v/>
      </c>
      <c r="MA335" s="11">
        <f>LY335-LZ335</f>
        <v/>
      </c>
      <c r="MB335" s="5">
        <f>MA335+2</f>
        <v/>
      </c>
      <c r="MC335" s="6">
        <f>MA335-2</f>
        <v/>
      </c>
      <c r="MD335" s="4">
        <f>LE335</f>
        <v/>
      </c>
      <c r="ME335" s="9">
        <f>IF(MD335=0,1000,MD335+0.75)</f>
        <v/>
      </c>
      <c r="MF335" s="10">
        <f>IF(MD335=0,0,MD335-0.75)</f>
        <v/>
      </c>
      <c r="MG335" s="4">
        <f>((LM335*(LU335+LX335))-((LP335*(LV335+LW335))))</f>
        <v/>
      </c>
      <c r="MH335" s="9">
        <f>MG335*1.2</f>
        <v/>
      </c>
      <c r="MI335" s="10">
        <f>MG335*0.8</f>
        <v/>
      </c>
      <c r="MJ335">
        <f>IFERROR(OT335,"")</f>
        <v/>
      </c>
      <c r="MK335">
        <f>IFERROR(OU335,"")</f>
        <v/>
      </c>
      <c r="ML335">
        <f>IFERROR(OV335,"")</f>
        <v/>
      </c>
      <c r="MM335">
        <f>IFERROR(OW335,"")</f>
        <v/>
      </c>
      <c r="MN335">
        <f>IFERROR(OX335,"")</f>
        <v/>
      </c>
      <c r="MO335">
        <f>IFERROR(OY335,"")</f>
        <v/>
      </c>
      <c r="MP335" s="1">
        <f>COUNTIFS(#REF!,LT335,#REF!,1,#REF!,"&gt;="&amp;MC335,#REF!,"&lt;="&amp;MB335,#REF!,"&lt;="&amp;ME335,#REF!,"&gt;="&amp;MF335,#REF!,"="&amp;KV335,#REF!,"="&amp;KX335)</f>
        <v/>
      </c>
      <c r="MQ335" s="1">
        <f>COUNTIFS(#REF!,LT335,#REF!,0,#REF!,"&gt;="&amp;MC335,#REF!,"&lt;="&amp;MB335,#REF!,"&lt;="&amp;ME335,#REF!,"&gt;="&amp;MF335,#REF!,"="&amp;KV335,#REF!,"="&amp;KX335)</f>
        <v/>
      </c>
      <c r="MR335" s="1">
        <f>COUNTIFS(#REF!,LT335,#REF!,1,#REF!,"&gt;="&amp;MC335,#REF!,"&lt;="&amp;MB335,#REF!,"&lt;="&amp;ME335,#REF!,"&gt;="&amp;MF335,#REF!,"="&amp;KW335,#REF!,"="&amp;KY335)</f>
        <v/>
      </c>
      <c r="MS335" s="1">
        <f>COUNTIFS(#REF!,LT335,#REF!,0,#REF!,"&gt;="&amp;MC335,#REF!,"&lt;="&amp;MB335,#REF!,"&lt;="&amp;ME335,#REF!,"&gt;="&amp;MF335,#REF!,"="&amp;KW335,#REF!,"="&amp;KY335)</f>
        <v/>
      </c>
      <c r="MT335" s="1">
        <f>COUNTIFS(#REF!,LT335,#REF!,1,#REF!,"&gt;="&amp;MI335,#REF!,"&lt;="&amp;MH335,#REF!,"&lt;="&amp;ME335,#REF!,"&gt;="&amp;MF335)</f>
        <v/>
      </c>
      <c r="MU335" s="1">
        <f>COUNTIFS(#REF!,LT335,#REF!,0,#REF!,"&gt;="&amp;MI335,#REF!,"&lt;="&amp;MH335,#REF!,"&lt;="&amp;ME335,#REF!,"&gt;="&amp;MF335)</f>
        <v/>
      </c>
      <c r="MV335" s="1">
        <f>COUNTIFS(#REF!,LT335,#REF!,1,#REF!,"&gt;="&amp;MI335,#REF!,"&lt;="&amp;MH335,#REF!,"="&amp;KZ335,#REF!,"="&amp;LA335,#REF!,"&lt;="&amp;ME335,#REF!,"&gt;="&amp;MF335)</f>
        <v/>
      </c>
      <c r="MW335" s="1">
        <f>COUNTIFS(#REF!,LT335,#REF!,0,#REF!,"&gt;="&amp;MI335,#REF!,"&lt;="&amp;MH335,#REF!,"="&amp;KZ335,#REF!,"="&amp;LA335,#REF!,"&lt;="&amp;ME335,#REF!,"&gt;="&amp;MF335)</f>
        <v/>
      </c>
      <c r="MX335" s="1">
        <f>COUNTIFS(#REF!,LT335,#REF!,1,#REF!,"&gt;="&amp;MC335,#REF!,"&lt;="&amp;MB335,#REF!,"&lt;="&amp;ME335,#REF!,"&gt;="&amp;MF335)</f>
        <v/>
      </c>
      <c r="MY335" s="1">
        <f>COUNTIFS(#REF!,LT335,#REF!,0,#REF!,"&gt;="&amp;MC335,#REF!,"&lt;="&amp;MB335,#REF!,"&lt;="&amp;ME335,#REF!,"&gt;="&amp;MF335)</f>
        <v/>
      </c>
      <c r="MZ335" s="1">
        <f>COUNTIFS(#REF!,LT335,#REF!,1,#REF!,"&lt;="&amp;ME335,#REF!,"&gt;="&amp;MF335,#REF!,"="&amp;KV335,#REF!,"="&amp;KX335)</f>
        <v/>
      </c>
      <c r="NA335" s="1">
        <f>COUNTIFS(#REF!,LT335,#REF!,0,#REF!,"&lt;="&amp;ME335,#REF!,"&gt;="&amp;MF335,#REF!,"="&amp;KV335,#REF!,"="&amp;KX335)</f>
        <v/>
      </c>
      <c r="NB335" s="1">
        <f>COUNTIFS(#REF!,LT335,#REF!,1,#REF!,"&lt;="&amp;ME335,#REF!,"&gt;="&amp;MF335,#REF!,"="&amp;KW335,#REF!,"="&amp;KY335)</f>
        <v/>
      </c>
      <c r="NC335" s="1">
        <f>COUNTIFS(#REF!,LT335,#REF!,0,#REF!,"&lt;="&amp;ME335,#REF!,"&gt;="&amp;MF335,#REF!,"="&amp;KW335,#REF!,"="&amp;KY335)</f>
        <v/>
      </c>
      <c r="ND335" s="1">
        <f>COUNTIFS(#REF!,LT335,#REF!,1,#REF!,"&gt;="&amp;MC335,#REF!,"&lt;="&amp;MB335,#REF!,"&lt;="&amp;ME335,#REF!,"&gt;="&amp;MF335,#REF!,"="&amp;KV335,#REF!,"="&amp;KX335)</f>
        <v/>
      </c>
      <c r="NE335" s="1">
        <f>COUNTIFS(#REF!,LT335,#REF!,0,#REF!,"&gt;="&amp;MC335,#REF!,"&lt;="&amp;MB335,#REF!,"&lt;="&amp;ME335,#REF!,"&gt;="&amp;MF335,#REF!,"="&amp;KV335,#REF!,"="&amp;KX335)</f>
        <v/>
      </c>
      <c r="NF335" s="1">
        <f>COUNTIFS(#REF!,LT335,#REF!,1,#REF!,"&gt;="&amp;MC335,#REF!,"&lt;="&amp;MB335,#REF!,"&lt;="&amp;ME335,#REF!,"&gt;="&amp;MF335,#REF!,"="&amp;KW335,#REF!,"="&amp;KY335)</f>
        <v/>
      </c>
      <c r="NG335" s="1">
        <f>COUNTIFS(#REF!,LT335,#REF!,0,#REF!,"&gt;="&amp;MC335,#REF!,"&lt;="&amp;MB335,#REF!,"&lt;="&amp;ME335,#REF!,"&gt;="&amp;MF335,#REF!,"="&amp;KW335,#REF!,"="&amp;KY335)</f>
        <v/>
      </c>
      <c r="NH335" s="1">
        <f>COUNTIFS(#REF!,LT335,#REF!,1,#REF!,"&gt;="&amp;MC335,#REF!,"&lt;="&amp;MB335,#REF!,"&lt;="&amp;ME335,#REF!,"&gt;="&amp;MF335,#REF!,"="&amp;KZ335,#REF!,"="&amp;LA335)</f>
        <v/>
      </c>
      <c r="NI335" s="1">
        <f>COUNTIFS(#REF!,LT335,#REF!,0,#REF!,"&gt;="&amp;MC335,#REF!,"&lt;="&amp;MB335,#REF!,"&lt;="&amp;ME335,#REF!,"&gt;="&amp;MF335,#REF!,"="&amp;KZ335,#REF!,"="&amp;LA335)</f>
        <v/>
      </c>
      <c r="NJ335" s="1">
        <f>COUNTIFS(#REF!,LT335,#REF!,1,#REF!,"&gt;="&amp;MI335,#REF!,"&lt;="&amp;MH335,#REF!,"&lt;="&amp;ME335,#REF!,"&gt;="&amp;MF335)</f>
        <v/>
      </c>
      <c r="NK335" s="1">
        <f>COUNTIFS(#REF!,LT335,#REF!,0,#REF!,"&gt;="&amp;MI335,#REF!,"&lt;="&amp;MH335,#REF!,"&lt;="&amp;ME335,#REF!,"&gt;="&amp;MF335)</f>
        <v/>
      </c>
      <c r="NL335" s="1">
        <f>COUNTIFS(#REF!,LT335,#REF!,1,#REF!,"&gt;="&amp;MI335,#REF!,"&lt;="&amp;MH335,#REF!,"="&amp;KZ335,#REF!,"="&amp;LA335,#REF!,"&lt;="&amp;ME335,#REF!,"&gt;="&amp;MF335)</f>
        <v/>
      </c>
      <c r="NM335" s="1">
        <f>COUNTIFS(#REF!,LT335,#REF!,0,#REF!,"&gt;="&amp;MI335,#REF!,"&lt;="&amp;MH335,#REF!,"="&amp;KZ335,#REF!,"="&amp;LA335,#REF!,"&lt;="&amp;ME335,#REF!,"&gt;="&amp;MF335)</f>
        <v/>
      </c>
      <c r="NN335" s="1">
        <f>COUNTIFS(#REF!,LT335,#REF!,1,#REF!,"&gt;="&amp;MC335,#REF!,"&lt;="&amp;MB335,#REF!,"&lt;="&amp;ME335,#REF!,"&gt;="&amp;MF335)</f>
        <v/>
      </c>
      <c r="NO335" s="1">
        <f>COUNTIFS(#REF!,LT335,#REF!,0,#REF!,"&gt;="&amp;MC335,#REF!,"&lt;="&amp;MB335,#REF!,"&lt;="&amp;ME335,#REF!,"&gt;="&amp;MF335)</f>
        <v/>
      </c>
      <c r="NP335" s="1">
        <f>COUNTIFS(#REF!,LT335,#REF!,1,#REF!,"&lt;="&amp;ME335,#REF!,"&gt;="&amp;MF335,#REF!,"="&amp;KV335,#REF!,"="&amp;KX335)</f>
        <v/>
      </c>
      <c r="NQ335" s="1">
        <f>COUNTIFS(#REF!,LT335,#REF!,0,#REF!,"&lt;="&amp;ME335,#REF!,"&gt;="&amp;MF335,#REF!,"="&amp;KV335,#REF!,"="&amp;KX335)</f>
        <v/>
      </c>
      <c r="NR335" s="1">
        <f>COUNTIFS(#REF!,LT335,#REF!,1,#REF!,"&lt;="&amp;ME335,#REF!,"&gt;="&amp;MF335,#REF!,"="&amp;KW335,#REF!,"="&amp;KY335)</f>
        <v/>
      </c>
      <c r="NS335" s="1">
        <f>COUNTIFS(#REF!,LT335,#REF!,0,#REF!,"&lt;="&amp;ME335,#REF!,"&gt;="&amp;MF335,#REF!,"="&amp;KW335,#REF!,"="&amp;KY335)</f>
        <v/>
      </c>
      <c r="NT335" s="1">
        <f>MP335+MR335+MT335+MV335+MX335+MZ335+NB335</f>
        <v/>
      </c>
      <c r="NU335" s="1">
        <f>MQ335+MS335+MU335+MW335+MY335+NA335+NC335</f>
        <v/>
      </c>
      <c r="NV335" s="1">
        <f>NT335+NU335</f>
        <v/>
      </c>
      <c r="NW335" s="33">
        <f>NT335/(NT335+NU335)</f>
        <v/>
      </c>
      <c r="NX335" s="3">
        <f>1/NW335</f>
        <v/>
      </c>
      <c r="NY335" s="1">
        <f>LH335</f>
        <v/>
      </c>
      <c r="NZ335" s="79">
        <f>(NW335*((NY335-1)*0.98))-((1-NW335)*1)</f>
        <v/>
      </c>
      <c r="OA335" s="34">
        <f>IF(LR335&lt;0.9,0,IF(AND(LR335&gt;1.1),0,1))</f>
        <v/>
      </c>
      <c r="OB335" s="34">
        <f>IF(LS335&lt;0.9,0,IF(AND(LS335&gt;1.1),0,1))</f>
        <v/>
      </c>
      <c r="OC335" s="32">
        <f>IF(NV335&gt;99,1,0)</f>
        <v/>
      </c>
      <c r="OD335" s="32">
        <f>IF(NZ335&gt;0.0799,1,0)</f>
        <v/>
      </c>
      <c r="OE335" s="32">
        <f>IF(NZ335&gt;OM335,1,0)</f>
        <v/>
      </c>
      <c r="OF335" s="32">
        <f>OC335+OD335+OE335+OA335+OB335</f>
        <v/>
      </c>
      <c r="OG335" s="1">
        <f>ND335+NF335+NH335+NJ335+NL335+NN335+NP335+NR335</f>
        <v/>
      </c>
      <c r="OH335" s="1">
        <f>NE335+NG335+NI335+NK335+NM335+NO335+NQ335+NS335</f>
        <v/>
      </c>
      <c r="OI335" s="1">
        <f>OG335+OH335</f>
        <v/>
      </c>
      <c r="OJ335" s="33">
        <f>OG335/(OG335+OH335)</f>
        <v/>
      </c>
      <c r="OK335" s="3">
        <f>1/OJ335</f>
        <v/>
      </c>
      <c r="OL335" s="1">
        <f>LI335</f>
        <v/>
      </c>
      <c r="OM335" s="79">
        <f>(OJ335*((OL335-1)*0.98))-((1-OJ335)*1)</f>
        <v/>
      </c>
      <c r="ON335" s="34">
        <f>IF(LR335&lt;0.9,0,IF(AND(LR335&gt;1.1),0,1))</f>
        <v/>
      </c>
      <c r="OO335" s="34">
        <f>IF(LS335&lt;0.9,0,IF(AND(LS335&gt;1.1),0,1))</f>
        <v/>
      </c>
      <c r="OP335" s="32">
        <f>IF(OI335&gt;99,1,0)</f>
        <v/>
      </c>
      <c r="OQ335" s="32">
        <f>IF(OM335&gt;0.0799,1,0)</f>
        <v/>
      </c>
      <c r="OR335" s="32">
        <f>IF(OM335&gt;OZ335,1,0)</f>
        <v/>
      </c>
      <c r="OS335" s="32">
        <f>OP335+OQ335+OR335+ON335+OO335</f>
        <v/>
      </c>
      <c r="OT335">
        <f>IF(OF335=5,"BackHome0-0",IF(AND(OS335=5),"BackAway0-0",""))</f>
        <v/>
      </c>
      <c r="OU335">
        <f>IF(OF335=5,KN335,IF(AND(OS335=5),KO335,""))</f>
        <v/>
      </c>
      <c r="OV335">
        <f>IF(OF335=5,"Match Odds",IF(AND(OS335=5),"Match Odds",""))</f>
        <v/>
      </c>
      <c r="OW335">
        <f>IF(OF335=5,KP335,IF(AND(OS335=5),KP335,""))</f>
        <v/>
      </c>
      <c r="OX335">
        <f>IF(OF335=5,"MATCH_ODDS",IF(AND(OS335=5),"MATCH_ODDS",""))</f>
        <v/>
      </c>
      <c r="OY335">
        <f>IF(OF335=5,"BACK",IF(AND(OS335=5),"BACK",""))</f>
        <v/>
      </c>
    </row>
    <row r="336" ht="16.5" customHeight="1" thickBot="1" thickTop="1">
      <c r="A336" s="2" t="n"/>
      <c r="KN336" s="1">
        <f>IF(INDEX(#REF!,MATCH('HT 0-0'!D336,#REF!,0))=INDEX(#REF!,MATCH('HT 0-0'!D336,#REF!,0)),INDEX(#REF!,MATCH('HT 0-0'!D336,#REF!,0)),"ERROR")</f>
        <v/>
      </c>
      <c r="KO336" s="1">
        <f>IF(INDEX(#REF!,MATCH('HT 0-0'!E336,#REF!,0))=INDEX(#REF!,MATCH('HT 0-0'!E336,#REF!,0)),INDEX(#REF!,MATCH('HT 0-0'!E336,#REF!,0)),"ERROR")</f>
        <v/>
      </c>
      <c r="KP336" s="1">
        <f>KN336&amp;" v "&amp;KO336</f>
        <v/>
      </c>
      <c r="KQ336">
        <f>B336&amp;"_"&amp;C336</f>
        <v/>
      </c>
      <c r="KR336" s="1">
        <f>IF((HW336/KK336)&lt;0.335,"G",IF((HW336/KK336)&gt;0.67,"R","A"))</f>
        <v/>
      </c>
      <c r="KS336" s="1">
        <f>IF((HX336/KK336)&lt;0.335,"G",IF((HX336/KK336)&gt;0.67,"R","A"))</f>
        <v/>
      </c>
      <c r="KT336" s="1">
        <f>IF((IH336/KK336)&lt;0.335,"G",IF((IH336/KK336)&gt;0.67,"R","A"))</f>
        <v/>
      </c>
      <c r="KU336" s="1">
        <f>IF((II336/KK336)&lt;0.335,"G",IF((II336/KK336)&gt;0.67,"R","A"))</f>
        <v/>
      </c>
      <c r="KV336" s="1">
        <f>IF((HZ336/KK336)&lt;0.335,"G",IF((HZ336/KK336)&gt;0.67,"R","A"))</f>
        <v/>
      </c>
      <c r="KW336" s="1">
        <f>IF((HY336/KK336)&lt;0.335,"G",IF((HY336/KK336)&gt;0.67,"R","A"))</f>
        <v/>
      </c>
      <c r="KX336" s="1">
        <f>IF((IK336/KK336)&lt;0.335,"G",IF((IK336/KK336)&gt;0.67,"R","A"))</f>
        <v/>
      </c>
      <c r="KY336" s="1">
        <f>IF((IJ336/KK336)&lt;0.335,"G",IF((IJ336/KK336)&gt;0.67,"R","A"))</f>
        <v/>
      </c>
      <c r="KZ336" s="1">
        <f>IF((HQ336/KK336)&lt;0.335,"G",IF((HQ336/KK336)&gt;0.67,"R","A"))</f>
        <v/>
      </c>
      <c r="LA336" s="1">
        <f>IF((IB336/KK336)&lt;0.335,"G",IF((IB336/KK336)&gt;0.67,"R","A"))</f>
        <v/>
      </c>
      <c r="LB336">
        <f>IF(LQ336="0-0",INDEX(Scrape!#REF!,MATCH('HT 0-0'!KP336,Scrape!$B:$B,0)),"")</f>
        <v/>
      </c>
      <c r="LC336">
        <f>IF(LQ336="0-0",INDEX(Scrape!$A:$A,MATCH('HT 0-0'!KP336,Scrape!$B:$B,0)),"")</f>
        <v/>
      </c>
      <c r="LD336">
        <f>IF(LQ336="0-0",INDEX(Scrape!$B:$B,MATCH('HT 0-0'!KP336,Scrape!$B:$B,0)),"")</f>
        <v/>
      </c>
      <c r="LE336">
        <f>IF(LQ336="0-0",INDEX(Scrape!$C:$C,MATCH('HT 0-0'!KP336,Scrape!$B:$B,0)),"")</f>
        <v/>
      </c>
      <c r="LF336">
        <f>IF(LQ336="0-0",INDEX(Scrape!$D:$D,MATCH('HT 0-0'!KP336,Scrape!$B:$B,0)),"")</f>
        <v/>
      </c>
      <c r="LG336">
        <f>IF(LQ336="0-0",INDEX(Scrape!$E:$E,MATCH('HT 0-0'!KP336,Scrape!$B:$B,0)),"")</f>
        <v/>
      </c>
      <c r="LH336">
        <f>IF(LQ336="0-0",INDEX(Scrape!$F:$F,MATCH('HT 0-0'!KP336,Scrape!$B:$B,0)),"")</f>
        <v/>
      </c>
      <c r="LI336">
        <f>IF(LQ336="0-0",INDEX(Scrape!$G:$G,MATCH('HT 0-0'!KP336,Scrape!$B:$B,0)),"")</f>
        <v/>
      </c>
      <c r="LJ336">
        <f>IF(LQ336="0-0",INDEX(Scrape!$H:$H,MATCH('HT 0-0'!KP336,Scrape!$B:$B,0)),"")</f>
        <v/>
      </c>
      <c r="LK336">
        <f>IF(LQ336="0-0",INDEX(Scrape!$I:$I,MATCH('HT 0-0'!KP336,Scrape!$B:$B,0)),"")</f>
        <v/>
      </c>
      <c r="LL336">
        <f>IF(LQ336="0-0",INDEX(Scrape!$J:$J,MATCH('HT 0-0'!KP336,Scrape!$B:$B,0)),"")</f>
        <v/>
      </c>
      <c r="LM336">
        <f>IF(LQ336="0-0",INDEX(Scrape!$K:$K,MATCH('HT 0-0'!KP336,Scrape!$B:$B,0)),"")</f>
        <v/>
      </c>
      <c r="LN336">
        <f>IF(LQ336="0-0",INDEX(Scrape!$L:$L,MATCH('HT 0-0'!KP336,Scrape!$B:$B,0)),"")</f>
        <v/>
      </c>
      <c r="LO336">
        <f>IF(LQ336="0-0",INDEX(Scrape!$M:$M,MATCH('HT 0-0'!KP336,Scrape!$B:$B,0)),"")</f>
        <v/>
      </c>
      <c r="LP336">
        <f>IF(LQ336="0-0",INDEX(Scrape!$N:$N,MATCH('HT 0-0'!KP336,Scrape!$B:$B,0)),"")</f>
        <v/>
      </c>
      <c r="LQ336">
        <f>INDEX(Scrape!$O:$O,MATCH('HT 0-0'!KP336,Scrape!$B:$B,0))</f>
        <v/>
      </c>
      <c r="LR336">
        <f>(1/LJ336)+(1/LI336)+(1/LH336)</f>
        <v/>
      </c>
      <c r="LS336">
        <f>(1/LG336)+(1/LF336)+(1/LE336)</f>
        <v/>
      </c>
      <c r="LT336" s="8">
        <f>IF(INDEX(#REF!,MATCH(KQ336,#REF!,0))=INDEX(#REF!,MATCH(KQ336,#REF!,0)),INDEX(#REF!,MATCH(KQ336,#REF!,0)),"ERROR")</f>
        <v/>
      </c>
      <c r="LU336" s="4">
        <f>IF(KR336="G",2,IF(KR336="R",0.5,IF(KR336="A",1)))</f>
        <v/>
      </c>
      <c r="LV336" s="4">
        <f>IF(KS336="G",0.5,IF(KS336="R",2,IF(KS336="A",1)))</f>
        <v/>
      </c>
      <c r="LW336" s="4">
        <f>IF(KT336="G",2,IF(KT336="R",0.5,IF(KT336="A",1)))</f>
        <v/>
      </c>
      <c r="LX336" s="4">
        <f>IF(KU336="G",0.5,IF(KU336="R",2,IF(KU336="A",1)))</f>
        <v/>
      </c>
      <c r="LY336" s="7">
        <f>(LK336*(LU336+LX336)+(LL336*(LU336+LX336)))</f>
        <v/>
      </c>
      <c r="LZ336" s="7">
        <f>(LN336*(LV336+LW336)+(LO336*(LV336+LW336)))</f>
        <v/>
      </c>
      <c r="MA336" s="11">
        <f>LY336-LZ336</f>
        <v/>
      </c>
      <c r="MB336" s="5">
        <f>MA336+2</f>
        <v/>
      </c>
      <c r="MC336" s="6">
        <f>MA336-2</f>
        <v/>
      </c>
      <c r="MD336" s="4">
        <f>LE336</f>
        <v/>
      </c>
      <c r="ME336" s="9">
        <f>IF(MD336=0,1000,MD336+0.75)</f>
        <v/>
      </c>
      <c r="MF336" s="10">
        <f>IF(MD336=0,0,MD336-0.75)</f>
        <v/>
      </c>
      <c r="MG336" s="4">
        <f>((LM336*(LU336+LX336))-((LP336*(LV336+LW336))))</f>
        <v/>
      </c>
      <c r="MH336" s="9">
        <f>MG336*1.2</f>
        <v/>
      </c>
      <c r="MI336" s="10">
        <f>MG336*0.8</f>
        <v/>
      </c>
      <c r="MJ336">
        <f>IFERROR(OT336,"")</f>
        <v/>
      </c>
      <c r="MK336">
        <f>IFERROR(OU336,"")</f>
        <v/>
      </c>
      <c r="ML336">
        <f>IFERROR(OV336,"")</f>
        <v/>
      </c>
      <c r="MM336">
        <f>IFERROR(OW336,"")</f>
        <v/>
      </c>
      <c r="MN336">
        <f>IFERROR(OX336,"")</f>
        <v/>
      </c>
      <c r="MO336">
        <f>IFERROR(OY336,"")</f>
        <v/>
      </c>
      <c r="MP336" s="1">
        <f>COUNTIFS(#REF!,LT336,#REF!,1,#REF!,"&gt;="&amp;MC336,#REF!,"&lt;="&amp;MB336,#REF!,"&lt;="&amp;ME336,#REF!,"&gt;="&amp;MF336,#REF!,"="&amp;KV336,#REF!,"="&amp;KX336)</f>
        <v/>
      </c>
      <c r="MQ336" s="1">
        <f>COUNTIFS(#REF!,LT336,#REF!,0,#REF!,"&gt;="&amp;MC336,#REF!,"&lt;="&amp;MB336,#REF!,"&lt;="&amp;ME336,#REF!,"&gt;="&amp;MF336,#REF!,"="&amp;KV336,#REF!,"="&amp;KX336)</f>
        <v/>
      </c>
      <c r="MR336" s="1">
        <f>COUNTIFS(#REF!,LT336,#REF!,1,#REF!,"&gt;="&amp;MC336,#REF!,"&lt;="&amp;MB336,#REF!,"&lt;="&amp;ME336,#REF!,"&gt;="&amp;MF336,#REF!,"="&amp;KW336,#REF!,"="&amp;KY336)</f>
        <v/>
      </c>
      <c r="MS336" s="1">
        <f>COUNTIFS(#REF!,LT336,#REF!,0,#REF!,"&gt;="&amp;MC336,#REF!,"&lt;="&amp;MB336,#REF!,"&lt;="&amp;ME336,#REF!,"&gt;="&amp;MF336,#REF!,"="&amp;KW336,#REF!,"="&amp;KY336)</f>
        <v/>
      </c>
      <c r="MT336" s="1">
        <f>COUNTIFS(#REF!,LT336,#REF!,1,#REF!,"&gt;="&amp;MI336,#REF!,"&lt;="&amp;MH336,#REF!,"&lt;="&amp;ME336,#REF!,"&gt;="&amp;MF336)</f>
        <v/>
      </c>
      <c r="MU336" s="1">
        <f>COUNTIFS(#REF!,LT336,#REF!,0,#REF!,"&gt;="&amp;MI336,#REF!,"&lt;="&amp;MH336,#REF!,"&lt;="&amp;ME336,#REF!,"&gt;="&amp;MF336)</f>
        <v/>
      </c>
      <c r="MV336" s="1">
        <f>COUNTIFS(#REF!,LT336,#REF!,1,#REF!,"&gt;="&amp;MI336,#REF!,"&lt;="&amp;MH336,#REF!,"="&amp;KZ336,#REF!,"="&amp;LA336,#REF!,"&lt;="&amp;ME336,#REF!,"&gt;="&amp;MF336)</f>
        <v/>
      </c>
      <c r="MW336" s="1">
        <f>COUNTIFS(#REF!,LT336,#REF!,0,#REF!,"&gt;="&amp;MI336,#REF!,"&lt;="&amp;MH336,#REF!,"="&amp;KZ336,#REF!,"="&amp;LA336,#REF!,"&lt;="&amp;ME336,#REF!,"&gt;="&amp;MF336)</f>
        <v/>
      </c>
      <c r="MX336" s="1">
        <f>COUNTIFS(#REF!,LT336,#REF!,1,#REF!,"&gt;="&amp;MC336,#REF!,"&lt;="&amp;MB336,#REF!,"&lt;="&amp;ME336,#REF!,"&gt;="&amp;MF336)</f>
        <v/>
      </c>
      <c r="MY336" s="1">
        <f>COUNTIFS(#REF!,LT336,#REF!,0,#REF!,"&gt;="&amp;MC336,#REF!,"&lt;="&amp;MB336,#REF!,"&lt;="&amp;ME336,#REF!,"&gt;="&amp;MF336)</f>
        <v/>
      </c>
      <c r="MZ336" s="1">
        <f>COUNTIFS(#REF!,LT336,#REF!,1,#REF!,"&lt;="&amp;ME336,#REF!,"&gt;="&amp;MF336,#REF!,"="&amp;KV336,#REF!,"="&amp;KX336)</f>
        <v/>
      </c>
      <c r="NA336" s="1">
        <f>COUNTIFS(#REF!,LT336,#REF!,0,#REF!,"&lt;="&amp;ME336,#REF!,"&gt;="&amp;MF336,#REF!,"="&amp;KV336,#REF!,"="&amp;KX336)</f>
        <v/>
      </c>
      <c r="NB336" s="1">
        <f>COUNTIFS(#REF!,LT336,#REF!,1,#REF!,"&lt;="&amp;ME336,#REF!,"&gt;="&amp;MF336,#REF!,"="&amp;KW336,#REF!,"="&amp;KY336)</f>
        <v/>
      </c>
      <c r="NC336" s="1">
        <f>COUNTIFS(#REF!,LT336,#REF!,0,#REF!,"&lt;="&amp;ME336,#REF!,"&gt;="&amp;MF336,#REF!,"="&amp;KW336,#REF!,"="&amp;KY336)</f>
        <v/>
      </c>
      <c r="ND336" s="1">
        <f>COUNTIFS(#REF!,LT336,#REF!,1,#REF!,"&gt;="&amp;MC336,#REF!,"&lt;="&amp;MB336,#REF!,"&lt;="&amp;ME336,#REF!,"&gt;="&amp;MF336,#REF!,"="&amp;KV336,#REF!,"="&amp;KX336)</f>
        <v/>
      </c>
      <c r="NE336" s="1">
        <f>COUNTIFS(#REF!,LT336,#REF!,0,#REF!,"&gt;="&amp;MC336,#REF!,"&lt;="&amp;MB336,#REF!,"&lt;="&amp;ME336,#REF!,"&gt;="&amp;MF336,#REF!,"="&amp;KV336,#REF!,"="&amp;KX336)</f>
        <v/>
      </c>
      <c r="NF336" s="1">
        <f>COUNTIFS(#REF!,LT336,#REF!,1,#REF!,"&gt;="&amp;MC336,#REF!,"&lt;="&amp;MB336,#REF!,"&lt;="&amp;ME336,#REF!,"&gt;="&amp;MF336,#REF!,"="&amp;KW336,#REF!,"="&amp;KY336)</f>
        <v/>
      </c>
      <c r="NG336" s="1">
        <f>COUNTIFS(#REF!,LT336,#REF!,0,#REF!,"&gt;="&amp;MC336,#REF!,"&lt;="&amp;MB336,#REF!,"&lt;="&amp;ME336,#REF!,"&gt;="&amp;MF336,#REF!,"="&amp;KW336,#REF!,"="&amp;KY336)</f>
        <v/>
      </c>
      <c r="NH336" s="1">
        <f>COUNTIFS(#REF!,LT336,#REF!,1,#REF!,"&gt;="&amp;MC336,#REF!,"&lt;="&amp;MB336,#REF!,"&lt;="&amp;ME336,#REF!,"&gt;="&amp;MF336,#REF!,"="&amp;KZ336,#REF!,"="&amp;LA336)</f>
        <v/>
      </c>
      <c r="NI336" s="1">
        <f>COUNTIFS(#REF!,LT336,#REF!,0,#REF!,"&gt;="&amp;MC336,#REF!,"&lt;="&amp;MB336,#REF!,"&lt;="&amp;ME336,#REF!,"&gt;="&amp;MF336,#REF!,"="&amp;KZ336,#REF!,"="&amp;LA336)</f>
        <v/>
      </c>
      <c r="NJ336" s="1">
        <f>COUNTIFS(#REF!,LT336,#REF!,1,#REF!,"&gt;="&amp;MI336,#REF!,"&lt;="&amp;MH336,#REF!,"&lt;="&amp;ME336,#REF!,"&gt;="&amp;MF336)</f>
        <v/>
      </c>
      <c r="NK336" s="1">
        <f>COUNTIFS(#REF!,LT336,#REF!,0,#REF!,"&gt;="&amp;MI336,#REF!,"&lt;="&amp;MH336,#REF!,"&lt;="&amp;ME336,#REF!,"&gt;="&amp;MF336)</f>
        <v/>
      </c>
      <c r="NL336" s="1">
        <f>COUNTIFS(#REF!,LT336,#REF!,1,#REF!,"&gt;="&amp;MI336,#REF!,"&lt;="&amp;MH336,#REF!,"="&amp;KZ336,#REF!,"="&amp;LA336,#REF!,"&lt;="&amp;ME336,#REF!,"&gt;="&amp;MF336)</f>
        <v/>
      </c>
      <c r="NM336" s="1">
        <f>COUNTIFS(#REF!,LT336,#REF!,0,#REF!,"&gt;="&amp;MI336,#REF!,"&lt;="&amp;MH336,#REF!,"="&amp;KZ336,#REF!,"="&amp;LA336,#REF!,"&lt;="&amp;ME336,#REF!,"&gt;="&amp;MF336)</f>
        <v/>
      </c>
      <c r="NN336" s="1">
        <f>COUNTIFS(#REF!,LT336,#REF!,1,#REF!,"&gt;="&amp;MC336,#REF!,"&lt;="&amp;MB336,#REF!,"&lt;="&amp;ME336,#REF!,"&gt;="&amp;MF336)</f>
        <v/>
      </c>
      <c r="NO336" s="1">
        <f>COUNTIFS(#REF!,LT336,#REF!,0,#REF!,"&gt;="&amp;MC336,#REF!,"&lt;="&amp;MB336,#REF!,"&lt;="&amp;ME336,#REF!,"&gt;="&amp;MF336)</f>
        <v/>
      </c>
      <c r="NP336" s="1">
        <f>COUNTIFS(#REF!,LT336,#REF!,1,#REF!,"&lt;="&amp;ME336,#REF!,"&gt;="&amp;MF336,#REF!,"="&amp;KV336,#REF!,"="&amp;KX336)</f>
        <v/>
      </c>
      <c r="NQ336" s="1">
        <f>COUNTIFS(#REF!,LT336,#REF!,0,#REF!,"&lt;="&amp;ME336,#REF!,"&gt;="&amp;MF336,#REF!,"="&amp;KV336,#REF!,"="&amp;KX336)</f>
        <v/>
      </c>
      <c r="NR336" s="1">
        <f>COUNTIFS(#REF!,LT336,#REF!,1,#REF!,"&lt;="&amp;ME336,#REF!,"&gt;="&amp;MF336,#REF!,"="&amp;KW336,#REF!,"="&amp;KY336)</f>
        <v/>
      </c>
      <c r="NS336" s="1">
        <f>COUNTIFS(#REF!,LT336,#REF!,0,#REF!,"&lt;="&amp;ME336,#REF!,"&gt;="&amp;MF336,#REF!,"="&amp;KW336,#REF!,"="&amp;KY336)</f>
        <v/>
      </c>
      <c r="NT336" s="1">
        <f>MP336+MR336+MT336+MV336+MX336+MZ336+NB336</f>
        <v/>
      </c>
      <c r="NU336" s="1">
        <f>MQ336+MS336+MU336+MW336+MY336+NA336+NC336</f>
        <v/>
      </c>
      <c r="NV336" s="1">
        <f>NT336+NU336</f>
        <v/>
      </c>
      <c r="NW336" s="33">
        <f>NT336/(NT336+NU336)</f>
        <v/>
      </c>
      <c r="NX336" s="3">
        <f>1/NW336</f>
        <v/>
      </c>
      <c r="NY336" s="1">
        <f>LH336</f>
        <v/>
      </c>
      <c r="NZ336" s="79">
        <f>(NW336*((NY336-1)*0.98))-((1-NW336)*1)</f>
        <v/>
      </c>
      <c r="OA336" s="34">
        <f>IF(LR336&lt;0.9,0,IF(AND(LR336&gt;1.1),0,1))</f>
        <v/>
      </c>
      <c r="OB336" s="34">
        <f>IF(LS336&lt;0.9,0,IF(AND(LS336&gt;1.1),0,1))</f>
        <v/>
      </c>
      <c r="OC336" s="32">
        <f>IF(NV336&gt;99,1,0)</f>
        <v/>
      </c>
      <c r="OD336" s="32">
        <f>IF(NZ336&gt;0.0799,1,0)</f>
        <v/>
      </c>
      <c r="OE336" s="32">
        <f>IF(NZ336&gt;OM336,1,0)</f>
        <v/>
      </c>
      <c r="OF336" s="32">
        <f>OC336+OD336+OE336+OA336+OB336</f>
        <v/>
      </c>
      <c r="OG336" s="1">
        <f>ND336+NF336+NH336+NJ336+NL336+NN336+NP336+NR336</f>
        <v/>
      </c>
      <c r="OH336" s="1">
        <f>NE336+NG336+NI336+NK336+NM336+NO336+NQ336+NS336</f>
        <v/>
      </c>
      <c r="OI336" s="1">
        <f>OG336+OH336</f>
        <v/>
      </c>
      <c r="OJ336" s="33">
        <f>OG336/(OG336+OH336)</f>
        <v/>
      </c>
      <c r="OK336" s="3">
        <f>1/OJ336</f>
        <v/>
      </c>
      <c r="OL336" s="1">
        <f>LI336</f>
        <v/>
      </c>
      <c r="OM336" s="79">
        <f>(OJ336*((OL336-1)*0.98))-((1-OJ336)*1)</f>
        <v/>
      </c>
      <c r="ON336" s="34">
        <f>IF(LR336&lt;0.9,0,IF(AND(LR336&gt;1.1),0,1))</f>
        <v/>
      </c>
      <c r="OO336" s="34">
        <f>IF(LS336&lt;0.9,0,IF(AND(LS336&gt;1.1),0,1))</f>
        <v/>
      </c>
      <c r="OP336" s="32">
        <f>IF(OI336&gt;99,1,0)</f>
        <v/>
      </c>
      <c r="OQ336" s="32">
        <f>IF(OM336&gt;0.0799,1,0)</f>
        <v/>
      </c>
      <c r="OR336" s="32">
        <f>IF(OM336&gt;OZ336,1,0)</f>
        <v/>
      </c>
      <c r="OS336" s="32">
        <f>OP336+OQ336+OR336+ON336+OO336</f>
        <v/>
      </c>
      <c r="OT336">
        <f>IF(OF336=5,"BackHome0-0",IF(AND(OS336=5),"BackAway0-0",""))</f>
        <v/>
      </c>
      <c r="OU336">
        <f>IF(OF336=5,KN336,IF(AND(OS336=5),KO336,""))</f>
        <v/>
      </c>
      <c r="OV336">
        <f>IF(OF336=5,"Match Odds",IF(AND(OS336=5),"Match Odds",""))</f>
        <v/>
      </c>
      <c r="OW336">
        <f>IF(OF336=5,KP336,IF(AND(OS336=5),KP336,""))</f>
        <v/>
      </c>
      <c r="OX336">
        <f>IF(OF336=5,"MATCH_ODDS",IF(AND(OS336=5),"MATCH_ODDS",""))</f>
        <v/>
      </c>
      <c r="OY336">
        <f>IF(OF336=5,"BACK",IF(AND(OS336=5),"BACK",""))</f>
        <v/>
      </c>
    </row>
    <row r="337" ht="16.5" customHeight="1" thickBot="1" thickTop="1">
      <c r="A337" s="2" t="n"/>
      <c r="KN337" s="1">
        <f>IF(INDEX(#REF!,MATCH('HT 0-0'!D337,#REF!,0))=INDEX(#REF!,MATCH('HT 0-0'!D337,#REF!,0)),INDEX(#REF!,MATCH('HT 0-0'!D337,#REF!,0)),"ERROR")</f>
        <v/>
      </c>
      <c r="KO337" s="1">
        <f>IF(INDEX(#REF!,MATCH('HT 0-0'!E337,#REF!,0))=INDEX(#REF!,MATCH('HT 0-0'!E337,#REF!,0)),INDEX(#REF!,MATCH('HT 0-0'!E337,#REF!,0)),"ERROR")</f>
        <v/>
      </c>
      <c r="KP337" s="1">
        <f>KN337&amp;" v "&amp;KO337</f>
        <v/>
      </c>
      <c r="KQ337">
        <f>B337&amp;"_"&amp;C337</f>
        <v/>
      </c>
      <c r="KR337" s="1">
        <f>IF((HW337/KK337)&lt;0.335,"G",IF((HW337/KK337)&gt;0.67,"R","A"))</f>
        <v/>
      </c>
      <c r="KS337" s="1">
        <f>IF((HX337/KK337)&lt;0.335,"G",IF((HX337/KK337)&gt;0.67,"R","A"))</f>
        <v/>
      </c>
      <c r="KT337" s="1">
        <f>IF((IH337/KK337)&lt;0.335,"G",IF((IH337/KK337)&gt;0.67,"R","A"))</f>
        <v/>
      </c>
      <c r="KU337" s="1">
        <f>IF((II337/KK337)&lt;0.335,"G",IF((II337/KK337)&gt;0.67,"R","A"))</f>
        <v/>
      </c>
      <c r="KV337" s="1">
        <f>IF((HZ337/KK337)&lt;0.335,"G",IF((HZ337/KK337)&gt;0.67,"R","A"))</f>
        <v/>
      </c>
      <c r="KW337" s="1">
        <f>IF((HY337/KK337)&lt;0.335,"G",IF((HY337/KK337)&gt;0.67,"R","A"))</f>
        <v/>
      </c>
      <c r="KX337" s="1">
        <f>IF((IK337/KK337)&lt;0.335,"G",IF((IK337/KK337)&gt;0.67,"R","A"))</f>
        <v/>
      </c>
      <c r="KY337" s="1">
        <f>IF((IJ337/KK337)&lt;0.335,"G",IF((IJ337/KK337)&gt;0.67,"R","A"))</f>
        <v/>
      </c>
      <c r="KZ337" s="1">
        <f>IF((HQ337/KK337)&lt;0.335,"G",IF((HQ337/KK337)&gt;0.67,"R","A"))</f>
        <v/>
      </c>
      <c r="LA337" s="1">
        <f>IF((IB337/KK337)&lt;0.335,"G",IF((IB337/KK337)&gt;0.67,"R","A"))</f>
        <v/>
      </c>
      <c r="LB337">
        <f>IF(LQ337="0-0",INDEX(Scrape!#REF!,MATCH('HT 0-0'!KP337,Scrape!$B:$B,0)),"")</f>
        <v/>
      </c>
      <c r="LC337">
        <f>IF(LQ337="0-0",INDEX(Scrape!$A:$A,MATCH('HT 0-0'!KP337,Scrape!$B:$B,0)),"")</f>
        <v/>
      </c>
      <c r="LD337">
        <f>IF(LQ337="0-0",INDEX(Scrape!$B:$B,MATCH('HT 0-0'!KP337,Scrape!$B:$B,0)),"")</f>
        <v/>
      </c>
      <c r="LE337">
        <f>IF(LQ337="0-0",INDEX(Scrape!$C:$C,MATCH('HT 0-0'!KP337,Scrape!$B:$B,0)),"")</f>
        <v/>
      </c>
      <c r="LF337">
        <f>IF(LQ337="0-0",INDEX(Scrape!$D:$D,MATCH('HT 0-0'!KP337,Scrape!$B:$B,0)),"")</f>
        <v/>
      </c>
      <c r="LG337">
        <f>IF(LQ337="0-0",INDEX(Scrape!$E:$E,MATCH('HT 0-0'!KP337,Scrape!$B:$B,0)),"")</f>
        <v/>
      </c>
      <c r="LH337">
        <f>IF(LQ337="0-0",INDEX(Scrape!$F:$F,MATCH('HT 0-0'!KP337,Scrape!$B:$B,0)),"")</f>
        <v/>
      </c>
      <c r="LI337">
        <f>IF(LQ337="0-0",INDEX(Scrape!$G:$G,MATCH('HT 0-0'!KP337,Scrape!$B:$B,0)),"")</f>
        <v/>
      </c>
      <c r="LJ337">
        <f>IF(LQ337="0-0",INDEX(Scrape!$H:$H,MATCH('HT 0-0'!KP337,Scrape!$B:$B,0)),"")</f>
        <v/>
      </c>
      <c r="LK337">
        <f>IF(LQ337="0-0",INDEX(Scrape!$I:$I,MATCH('HT 0-0'!KP337,Scrape!$B:$B,0)),"")</f>
        <v/>
      </c>
      <c r="LL337">
        <f>IF(LQ337="0-0",INDEX(Scrape!$J:$J,MATCH('HT 0-0'!KP337,Scrape!$B:$B,0)),"")</f>
        <v/>
      </c>
      <c r="LM337">
        <f>IF(LQ337="0-0",INDEX(Scrape!$K:$K,MATCH('HT 0-0'!KP337,Scrape!$B:$B,0)),"")</f>
        <v/>
      </c>
      <c r="LN337">
        <f>IF(LQ337="0-0",INDEX(Scrape!$L:$L,MATCH('HT 0-0'!KP337,Scrape!$B:$B,0)),"")</f>
        <v/>
      </c>
      <c r="LO337">
        <f>IF(LQ337="0-0",INDEX(Scrape!$M:$M,MATCH('HT 0-0'!KP337,Scrape!$B:$B,0)),"")</f>
        <v/>
      </c>
      <c r="LP337">
        <f>IF(LQ337="0-0",INDEX(Scrape!$N:$N,MATCH('HT 0-0'!KP337,Scrape!$B:$B,0)),"")</f>
        <v/>
      </c>
      <c r="LQ337">
        <f>INDEX(Scrape!$O:$O,MATCH('HT 0-0'!KP337,Scrape!$B:$B,0))</f>
        <v/>
      </c>
      <c r="LR337">
        <f>(1/LJ337)+(1/LI337)+(1/LH337)</f>
        <v/>
      </c>
      <c r="LS337">
        <f>(1/LG337)+(1/LF337)+(1/LE337)</f>
        <v/>
      </c>
      <c r="LT337" s="8">
        <f>IF(INDEX(#REF!,MATCH(KQ337,#REF!,0))=INDEX(#REF!,MATCH(KQ337,#REF!,0)),INDEX(#REF!,MATCH(KQ337,#REF!,0)),"ERROR")</f>
        <v/>
      </c>
      <c r="LU337" s="4">
        <f>IF(KR337="G",2,IF(KR337="R",0.5,IF(KR337="A",1)))</f>
        <v/>
      </c>
      <c r="LV337" s="4">
        <f>IF(KS337="G",0.5,IF(KS337="R",2,IF(KS337="A",1)))</f>
        <v/>
      </c>
      <c r="LW337" s="4">
        <f>IF(KT337="G",2,IF(KT337="R",0.5,IF(KT337="A",1)))</f>
        <v/>
      </c>
      <c r="LX337" s="4">
        <f>IF(KU337="G",0.5,IF(KU337="R",2,IF(KU337="A",1)))</f>
        <v/>
      </c>
      <c r="LY337" s="7">
        <f>(LK337*(LU337+LX337)+(LL337*(LU337+LX337)))</f>
        <v/>
      </c>
      <c r="LZ337" s="7">
        <f>(LN337*(LV337+LW337)+(LO337*(LV337+LW337)))</f>
        <v/>
      </c>
      <c r="MA337" s="11">
        <f>LY337-LZ337</f>
        <v/>
      </c>
      <c r="MB337" s="5">
        <f>MA337+2</f>
        <v/>
      </c>
      <c r="MC337" s="6">
        <f>MA337-2</f>
        <v/>
      </c>
      <c r="MD337" s="4">
        <f>LE337</f>
        <v/>
      </c>
      <c r="ME337" s="9">
        <f>IF(MD337=0,1000,MD337+0.75)</f>
        <v/>
      </c>
      <c r="MF337" s="10">
        <f>IF(MD337=0,0,MD337-0.75)</f>
        <v/>
      </c>
      <c r="MG337" s="4">
        <f>((LM337*(LU337+LX337))-((LP337*(LV337+LW337))))</f>
        <v/>
      </c>
      <c r="MH337" s="9">
        <f>MG337*1.2</f>
        <v/>
      </c>
      <c r="MI337" s="10">
        <f>MG337*0.8</f>
        <v/>
      </c>
      <c r="MJ337">
        <f>IFERROR(OT337,"")</f>
        <v/>
      </c>
      <c r="MK337">
        <f>IFERROR(OU337,"")</f>
        <v/>
      </c>
      <c r="ML337">
        <f>IFERROR(OV337,"")</f>
        <v/>
      </c>
      <c r="MM337">
        <f>IFERROR(OW337,"")</f>
        <v/>
      </c>
      <c r="MN337">
        <f>IFERROR(OX337,"")</f>
        <v/>
      </c>
      <c r="MO337">
        <f>IFERROR(OY337,"")</f>
        <v/>
      </c>
      <c r="MP337" s="1">
        <f>COUNTIFS(#REF!,LT337,#REF!,1,#REF!,"&gt;="&amp;MC337,#REF!,"&lt;="&amp;MB337,#REF!,"&lt;="&amp;ME337,#REF!,"&gt;="&amp;MF337,#REF!,"="&amp;KV337,#REF!,"="&amp;KX337)</f>
        <v/>
      </c>
      <c r="MQ337" s="1">
        <f>COUNTIFS(#REF!,LT337,#REF!,0,#REF!,"&gt;="&amp;MC337,#REF!,"&lt;="&amp;MB337,#REF!,"&lt;="&amp;ME337,#REF!,"&gt;="&amp;MF337,#REF!,"="&amp;KV337,#REF!,"="&amp;KX337)</f>
        <v/>
      </c>
      <c r="MR337" s="1">
        <f>COUNTIFS(#REF!,LT337,#REF!,1,#REF!,"&gt;="&amp;MC337,#REF!,"&lt;="&amp;MB337,#REF!,"&lt;="&amp;ME337,#REF!,"&gt;="&amp;MF337,#REF!,"="&amp;KW337,#REF!,"="&amp;KY337)</f>
        <v/>
      </c>
      <c r="MS337" s="1">
        <f>COUNTIFS(#REF!,LT337,#REF!,0,#REF!,"&gt;="&amp;MC337,#REF!,"&lt;="&amp;MB337,#REF!,"&lt;="&amp;ME337,#REF!,"&gt;="&amp;MF337,#REF!,"="&amp;KW337,#REF!,"="&amp;KY337)</f>
        <v/>
      </c>
      <c r="MT337" s="1">
        <f>COUNTIFS(#REF!,LT337,#REF!,1,#REF!,"&gt;="&amp;MI337,#REF!,"&lt;="&amp;MH337,#REF!,"&lt;="&amp;ME337,#REF!,"&gt;="&amp;MF337)</f>
        <v/>
      </c>
      <c r="MU337" s="1">
        <f>COUNTIFS(#REF!,LT337,#REF!,0,#REF!,"&gt;="&amp;MI337,#REF!,"&lt;="&amp;MH337,#REF!,"&lt;="&amp;ME337,#REF!,"&gt;="&amp;MF337)</f>
        <v/>
      </c>
      <c r="MV337" s="1">
        <f>COUNTIFS(#REF!,LT337,#REF!,1,#REF!,"&gt;="&amp;MI337,#REF!,"&lt;="&amp;MH337,#REF!,"="&amp;KZ337,#REF!,"="&amp;LA337,#REF!,"&lt;="&amp;ME337,#REF!,"&gt;="&amp;MF337)</f>
        <v/>
      </c>
      <c r="MW337" s="1">
        <f>COUNTIFS(#REF!,LT337,#REF!,0,#REF!,"&gt;="&amp;MI337,#REF!,"&lt;="&amp;MH337,#REF!,"="&amp;KZ337,#REF!,"="&amp;LA337,#REF!,"&lt;="&amp;ME337,#REF!,"&gt;="&amp;MF337)</f>
        <v/>
      </c>
      <c r="MX337" s="1">
        <f>COUNTIFS(#REF!,LT337,#REF!,1,#REF!,"&gt;="&amp;MC337,#REF!,"&lt;="&amp;MB337,#REF!,"&lt;="&amp;ME337,#REF!,"&gt;="&amp;MF337)</f>
        <v/>
      </c>
      <c r="MY337" s="1">
        <f>COUNTIFS(#REF!,LT337,#REF!,0,#REF!,"&gt;="&amp;MC337,#REF!,"&lt;="&amp;MB337,#REF!,"&lt;="&amp;ME337,#REF!,"&gt;="&amp;MF337)</f>
        <v/>
      </c>
      <c r="MZ337" s="1">
        <f>COUNTIFS(#REF!,LT337,#REF!,1,#REF!,"&lt;="&amp;ME337,#REF!,"&gt;="&amp;MF337,#REF!,"="&amp;KV337,#REF!,"="&amp;KX337)</f>
        <v/>
      </c>
      <c r="NA337" s="1">
        <f>COUNTIFS(#REF!,LT337,#REF!,0,#REF!,"&lt;="&amp;ME337,#REF!,"&gt;="&amp;MF337,#REF!,"="&amp;KV337,#REF!,"="&amp;KX337)</f>
        <v/>
      </c>
      <c r="NB337" s="1">
        <f>COUNTIFS(#REF!,LT337,#REF!,1,#REF!,"&lt;="&amp;ME337,#REF!,"&gt;="&amp;MF337,#REF!,"="&amp;KW337,#REF!,"="&amp;KY337)</f>
        <v/>
      </c>
      <c r="NC337" s="1">
        <f>COUNTIFS(#REF!,LT337,#REF!,0,#REF!,"&lt;="&amp;ME337,#REF!,"&gt;="&amp;MF337,#REF!,"="&amp;KW337,#REF!,"="&amp;KY337)</f>
        <v/>
      </c>
      <c r="ND337" s="1">
        <f>COUNTIFS(#REF!,LT337,#REF!,1,#REF!,"&gt;="&amp;MC337,#REF!,"&lt;="&amp;MB337,#REF!,"&lt;="&amp;ME337,#REF!,"&gt;="&amp;MF337,#REF!,"="&amp;KV337,#REF!,"="&amp;KX337)</f>
        <v/>
      </c>
      <c r="NE337" s="1">
        <f>COUNTIFS(#REF!,LT337,#REF!,0,#REF!,"&gt;="&amp;MC337,#REF!,"&lt;="&amp;MB337,#REF!,"&lt;="&amp;ME337,#REF!,"&gt;="&amp;MF337,#REF!,"="&amp;KV337,#REF!,"="&amp;KX337)</f>
        <v/>
      </c>
      <c r="NF337" s="1">
        <f>COUNTIFS(#REF!,LT337,#REF!,1,#REF!,"&gt;="&amp;MC337,#REF!,"&lt;="&amp;MB337,#REF!,"&lt;="&amp;ME337,#REF!,"&gt;="&amp;MF337,#REF!,"="&amp;KW337,#REF!,"="&amp;KY337)</f>
        <v/>
      </c>
      <c r="NG337" s="1">
        <f>COUNTIFS(#REF!,LT337,#REF!,0,#REF!,"&gt;="&amp;MC337,#REF!,"&lt;="&amp;MB337,#REF!,"&lt;="&amp;ME337,#REF!,"&gt;="&amp;MF337,#REF!,"="&amp;KW337,#REF!,"="&amp;KY337)</f>
        <v/>
      </c>
      <c r="NH337" s="1">
        <f>COUNTIFS(#REF!,LT337,#REF!,1,#REF!,"&gt;="&amp;MC337,#REF!,"&lt;="&amp;MB337,#REF!,"&lt;="&amp;ME337,#REF!,"&gt;="&amp;MF337,#REF!,"="&amp;KZ337,#REF!,"="&amp;LA337)</f>
        <v/>
      </c>
      <c r="NI337" s="1">
        <f>COUNTIFS(#REF!,LT337,#REF!,0,#REF!,"&gt;="&amp;MC337,#REF!,"&lt;="&amp;MB337,#REF!,"&lt;="&amp;ME337,#REF!,"&gt;="&amp;MF337,#REF!,"="&amp;KZ337,#REF!,"="&amp;LA337)</f>
        <v/>
      </c>
      <c r="NJ337" s="1">
        <f>COUNTIFS(#REF!,LT337,#REF!,1,#REF!,"&gt;="&amp;MI337,#REF!,"&lt;="&amp;MH337,#REF!,"&lt;="&amp;ME337,#REF!,"&gt;="&amp;MF337)</f>
        <v/>
      </c>
      <c r="NK337" s="1">
        <f>COUNTIFS(#REF!,LT337,#REF!,0,#REF!,"&gt;="&amp;MI337,#REF!,"&lt;="&amp;MH337,#REF!,"&lt;="&amp;ME337,#REF!,"&gt;="&amp;MF337)</f>
        <v/>
      </c>
      <c r="NL337" s="1">
        <f>COUNTIFS(#REF!,LT337,#REF!,1,#REF!,"&gt;="&amp;MI337,#REF!,"&lt;="&amp;MH337,#REF!,"="&amp;KZ337,#REF!,"="&amp;LA337,#REF!,"&lt;="&amp;ME337,#REF!,"&gt;="&amp;MF337)</f>
        <v/>
      </c>
      <c r="NM337" s="1">
        <f>COUNTIFS(#REF!,LT337,#REF!,0,#REF!,"&gt;="&amp;MI337,#REF!,"&lt;="&amp;MH337,#REF!,"="&amp;KZ337,#REF!,"="&amp;LA337,#REF!,"&lt;="&amp;ME337,#REF!,"&gt;="&amp;MF337)</f>
        <v/>
      </c>
      <c r="NN337" s="1">
        <f>COUNTIFS(#REF!,LT337,#REF!,1,#REF!,"&gt;="&amp;MC337,#REF!,"&lt;="&amp;MB337,#REF!,"&lt;="&amp;ME337,#REF!,"&gt;="&amp;MF337)</f>
        <v/>
      </c>
      <c r="NO337" s="1">
        <f>COUNTIFS(#REF!,LT337,#REF!,0,#REF!,"&gt;="&amp;MC337,#REF!,"&lt;="&amp;MB337,#REF!,"&lt;="&amp;ME337,#REF!,"&gt;="&amp;MF337)</f>
        <v/>
      </c>
      <c r="NP337" s="1">
        <f>COUNTIFS(#REF!,LT337,#REF!,1,#REF!,"&lt;="&amp;ME337,#REF!,"&gt;="&amp;MF337,#REF!,"="&amp;KV337,#REF!,"="&amp;KX337)</f>
        <v/>
      </c>
      <c r="NQ337" s="1">
        <f>COUNTIFS(#REF!,LT337,#REF!,0,#REF!,"&lt;="&amp;ME337,#REF!,"&gt;="&amp;MF337,#REF!,"="&amp;KV337,#REF!,"="&amp;KX337)</f>
        <v/>
      </c>
      <c r="NR337" s="1">
        <f>COUNTIFS(#REF!,LT337,#REF!,1,#REF!,"&lt;="&amp;ME337,#REF!,"&gt;="&amp;MF337,#REF!,"="&amp;KW337,#REF!,"="&amp;KY337)</f>
        <v/>
      </c>
      <c r="NS337" s="1">
        <f>COUNTIFS(#REF!,LT337,#REF!,0,#REF!,"&lt;="&amp;ME337,#REF!,"&gt;="&amp;MF337,#REF!,"="&amp;KW337,#REF!,"="&amp;KY337)</f>
        <v/>
      </c>
      <c r="NT337" s="1">
        <f>MP337+MR337+MT337+MV337+MX337+MZ337+NB337</f>
        <v/>
      </c>
      <c r="NU337" s="1">
        <f>MQ337+MS337+MU337+MW337+MY337+NA337+NC337</f>
        <v/>
      </c>
      <c r="NV337" s="1">
        <f>NT337+NU337</f>
        <v/>
      </c>
      <c r="NW337" s="33">
        <f>NT337/(NT337+NU337)</f>
        <v/>
      </c>
      <c r="NX337" s="3">
        <f>1/NW337</f>
        <v/>
      </c>
      <c r="NY337" s="1">
        <f>LH337</f>
        <v/>
      </c>
      <c r="NZ337" s="79">
        <f>(NW337*((NY337-1)*0.98))-((1-NW337)*1)</f>
        <v/>
      </c>
      <c r="OA337" s="34">
        <f>IF(LR337&lt;0.9,0,IF(AND(LR337&gt;1.1),0,1))</f>
        <v/>
      </c>
      <c r="OB337" s="34">
        <f>IF(LS337&lt;0.9,0,IF(AND(LS337&gt;1.1),0,1))</f>
        <v/>
      </c>
      <c r="OC337" s="32">
        <f>IF(NV337&gt;99,1,0)</f>
        <v/>
      </c>
      <c r="OD337" s="32">
        <f>IF(NZ337&gt;0.0799,1,0)</f>
        <v/>
      </c>
      <c r="OE337" s="32">
        <f>IF(NZ337&gt;OM337,1,0)</f>
        <v/>
      </c>
      <c r="OF337" s="32">
        <f>OC337+OD337+OE337+OA337+OB337</f>
        <v/>
      </c>
      <c r="OG337" s="1">
        <f>ND337+NF337+NH337+NJ337+NL337+NN337+NP337+NR337</f>
        <v/>
      </c>
      <c r="OH337" s="1">
        <f>NE337+NG337+NI337+NK337+NM337+NO337+NQ337+NS337</f>
        <v/>
      </c>
      <c r="OI337" s="1">
        <f>OG337+OH337</f>
        <v/>
      </c>
      <c r="OJ337" s="33">
        <f>OG337/(OG337+OH337)</f>
        <v/>
      </c>
      <c r="OK337" s="3">
        <f>1/OJ337</f>
        <v/>
      </c>
      <c r="OL337" s="1">
        <f>LI337</f>
        <v/>
      </c>
      <c r="OM337" s="79">
        <f>(OJ337*((OL337-1)*0.98))-((1-OJ337)*1)</f>
        <v/>
      </c>
      <c r="ON337" s="34">
        <f>IF(LR337&lt;0.9,0,IF(AND(LR337&gt;1.1),0,1))</f>
        <v/>
      </c>
      <c r="OO337" s="34">
        <f>IF(LS337&lt;0.9,0,IF(AND(LS337&gt;1.1),0,1))</f>
        <v/>
      </c>
      <c r="OP337" s="32">
        <f>IF(OI337&gt;99,1,0)</f>
        <v/>
      </c>
      <c r="OQ337" s="32">
        <f>IF(OM337&gt;0.0799,1,0)</f>
        <v/>
      </c>
      <c r="OR337" s="32">
        <f>IF(OM337&gt;OZ337,1,0)</f>
        <v/>
      </c>
      <c r="OS337" s="32">
        <f>OP337+OQ337+OR337+ON337+OO337</f>
        <v/>
      </c>
      <c r="OT337">
        <f>IF(OF337=5,"BackHome0-0",IF(AND(OS337=5),"BackAway0-0",""))</f>
        <v/>
      </c>
      <c r="OU337">
        <f>IF(OF337=5,KN337,IF(AND(OS337=5),KO337,""))</f>
        <v/>
      </c>
      <c r="OV337">
        <f>IF(OF337=5,"Match Odds",IF(AND(OS337=5),"Match Odds",""))</f>
        <v/>
      </c>
      <c r="OW337">
        <f>IF(OF337=5,KP337,IF(AND(OS337=5),KP337,""))</f>
        <v/>
      </c>
      <c r="OX337">
        <f>IF(OF337=5,"MATCH_ODDS",IF(AND(OS337=5),"MATCH_ODDS",""))</f>
        <v/>
      </c>
      <c r="OY337">
        <f>IF(OF337=5,"BACK",IF(AND(OS337=5),"BACK",""))</f>
        <v/>
      </c>
    </row>
    <row r="338" ht="16.5" customHeight="1" thickBot="1" thickTop="1">
      <c r="A338" s="2" t="n"/>
      <c r="KN338" s="1">
        <f>IF(INDEX(#REF!,MATCH('HT 0-0'!D338,#REF!,0))=INDEX(#REF!,MATCH('HT 0-0'!D338,#REF!,0)),INDEX(#REF!,MATCH('HT 0-0'!D338,#REF!,0)),"ERROR")</f>
        <v/>
      </c>
      <c r="KO338" s="1">
        <f>IF(INDEX(#REF!,MATCH('HT 0-0'!E338,#REF!,0))=INDEX(#REF!,MATCH('HT 0-0'!E338,#REF!,0)),INDEX(#REF!,MATCH('HT 0-0'!E338,#REF!,0)),"ERROR")</f>
        <v/>
      </c>
      <c r="KP338" s="1">
        <f>KN338&amp;" v "&amp;KO338</f>
        <v/>
      </c>
      <c r="KQ338">
        <f>B338&amp;"_"&amp;C338</f>
        <v/>
      </c>
      <c r="KR338" s="1">
        <f>IF((HW338/KK338)&lt;0.335,"G",IF((HW338/KK338)&gt;0.67,"R","A"))</f>
        <v/>
      </c>
      <c r="KS338" s="1">
        <f>IF((HX338/KK338)&lt;0.335,"G",IF((HX338/KK338)&gt;0.67,"R","A"))</f>
        <v/>
      </c>
      <c r="KT338" s="1">
        <f>IF((IH338/KK338)&lt;0.335,"G",IF((IH338/KK338)&gt;0.67,"R","A"))</f>
        <v/>
      </c>
      <c r="KU338" s="1">
        <f>IF((II338/KK338)&lt;0.335,"G",IF((II338/KK338)&gt;0.67,"R","A"))</f>
        <v/>
      </c>
      <c r="KV338" s="1">
        <f>IF((HZ338/KK338)&lt;0.335,"G",IF((HZ338/KK338)&gt;0.67,"R","A"))</f>
        <v/>
      </c>
      <c r="KW338" s="1">
        <f>IF((HY338/KK338)&lt;0.335,"G",IF((HY338/KK338)&gt;0.67,"R","A"))</f>
        <v/>
      </c>
      <c r="KX338" s="1">
        <f>IF((IK338/KK338)&lt;0.335,"G",IF((IK338/KK338)&gt;0.67,"R","A"))</f>
        <v/>
      </c>
      <c r="KY338" s="1">
        <f>IF((IJ338/KK338)&lt;0.335,"G",IF((IJ338/KK338)&gt;0.67,"R","A"))</f>
        <v/>
      </c>
      <c r="KZ338" s="1">
        <f>IF((HQ338/KK338)&lt;0.335,"G",IF((HQ338/KK338)&gt;0.67,"R","A"))</f>
        <v/>
      </c>
      <c r="LA338" s="1">
        <f>IF((IB338/KK338)&lt;0.335,"G",IF((IB338/KK338)&gt;0.67,"R","A"))</f>
        <v/>
      </c>
      <c r="LB338">
        <f>IF(LQ338="0-0",INDEX(Scrape!#REF!,MATCH('HT 0-0'!KP338,Scrape!$B:$B,0)),"")</f>
        <v/>
      </c>
      <c r="LC338">
        <f>IF(LQ338="0-0",INDEX(Scrape!$A:$A,MATCH('HT 0-0'!KP338,Scrape!$B:$B,0)),"")</f>
        <v/>
      </c>
      <c r="LD338">
        <f>IF(LQ338="0-0",INDEX(Scrape!$B:$B,MATCH('HT 0-0'!KP338,Scrape!$B:$B,0)),"")</f>
        <v/>
      </c>
      <c r="LE338">
        <f>IF(LQ338="0-0",INDEX(Scrape!$C:$C,MATCH('HT 0-0'!KP338,Scrape!$B:$B,0)),"")</f>
        <v/>
      </c>
      <c r="LF338">
        <f>IF(LQ338="0-0",INDEX(Scrape!$D:$D,MATCH('HT 0-0'!KP338,Scrape!$B:$B,0)),"")</f>
        <v/>
      </c>
      <c r="LG338">
        <f>IF(LQ338="0-0",INDEX(Scrape!$E:$E,MATCH('HT 0-0'!KP338,Scrape!$B:$B,0)),"")</f>
        <v/>
      </c>
      <c r="LH338">
        <f>IF(LQ338="0-0",INDEX(Scrape!$F:$F,MATCH('HT 0-0'!KP338,Scrape!$B:$B,0)),"")</f>
        <v/>
      </c>
      <c r="LI338">
        <f>IF(LQ338="0-0",INDEX(Scrape!$G:$G,MATCH('HT 0-0'!KP338,Scrape!$B:$B,0)),"")</f>
        <v/>
      </c>
      <c r="LJ338">
        <f>IF(LQ338="0-0",INDEX(Scrape!$H:$H,MATCH('HT 0-0'!KP338,Scrape!$B:$B,0)),"")</f>
        <v/>
      </c>
      <c r="LK338">
        <f>IF(LQ338="0-0",INDEX(Scrape!$I:$I,MATCH('HT 0-0'!KP338,Scrape!$B:$B,0)),"")</f>
        <v/>
      </c>
      <c r="LL338">
        <f>IF(LQ338="0-0",INDEX(Scrape!$J:$J,MATCH('HT 0-0'!KP338,Scrape!$B:$B,0)),"")</f>
        <v/>
      </c>
      <c r="LM338">
        <f>IF(LQ338="0-0",INDEX(Scrape!$K:$K,MATCH('HT 0-0'!KP338,Scrape!$B:$B,0)),"")</f>
        <v/>
      </c>
      <c r="LN338">
        <f>IF(LQ338="0-0",INDEX(Scrape!$L:$L,MATCH('HT 0-0'!KP338,Scrape!$B:$B,0)),"")</f>
        <v/>
      </c>
      <c r="LO338">
        <f>IF(LQ338="0-0",INDEX(Scrape!$M:$M,MATCH('HT 0-0'!KP338,Scrape!$B:$B,0)),"")</f>
        <v/>
      </c>
      <c r="LP338">
        <f>IF(LQ338="0-0",INDEX(Scrape!$N:$N,MATCH('HT 0-0'!KP338,Scrape!$B:$B,0)),"")</f>
        <v/>
      </c>
      <c r="LQ338">
        <f>INDEX(Scrape!$O:$O,MATCH('HT 0-0'!KP338,Scrape!$B:$B,0))</f>
        <v/>
      </c>
      <c r="LR338">
        <f>(1/LJ338)+(1/LI338)+(1/LH338)</f>
        <v/>
      </c>
      <c r="LS338">
        <f>(1/LG338)+(1/LF338)+(1/LE338)</f>
        <v/>
      </c>
      <c r="LT338" s="8">
        <f>IF(INDEX(#REF!,MATCH(KQ338,#REF!,0))=INDEX(#REF!,MATCH(KQ338,#REF!,0)),INDEX(#REF!,MATCH(KQ338,#REF!,0)),"ERROR")</f>
        <v/>
      </c>
      <c r="LU338" s="4">
        <f>IF(KR338="G",2,IF(KR338="R",0.5,IF(KR338="A",1)))</f>
        <v/>
      </c>
      <c r="LV338" s="4">
        <f>IF(KS338="G",0.5,IF(KS338="R",2,IF(KS338="A",1)))</f>
        <v/>
      </c>
      <c r="LW338" s="4">
        <f>IF(KT338="G",2,IF(KT338="R",0.5,IF(KT338="A",1)))</f>
        <v/>
      </c>
      <c r="LX338" s="4">
        <f>IF(KU338="G",0.5,IF(KU338="R",2,IF(KU338="A",1)))</f>
        <v/>
      </c>
      <c r="LY338" s="7">
        <f>(LK338*(LU338+LX338)+(LL338*(LU338+LX338)))</f>
        <v/>
      </c>
      <c r="LZ338" s="7">
        <f>(LN338*(LV338+LW338)+(LO338*(LV338+LW338)))</f>
        <v/>
      </c>
      <c r="MA338" s="11">
        <f>LY338-LZ338</f>
        <v/>
      </c>
      <c r="MB338" s="5">
        <f>MA338+2</f>
        <v/>
      </c>
      <c r="MC338" s="6">
        <f>MA338-2</f>
        <v/>
      </c>
      <c r="MD338" s="4">
        <f>LE338</f>
        <v/>
      </c>
      <c r="ME338" s="9">
        <f>IF(MD338=0,1000,MD338+0.75)</f>
        <v/>
      </c>
      <c r="MF338" s="10">
        <f>IF(MD338=0,0,MD338-0.75)</f>
        <v/>
      </c>
      <c r="MG338" s="4">
        <f>((LM338*(LU338+LX338))-((LP338*(LV338+LW338))))</f>
        <v/>
      </c>
      <c r="MH338" s="9">
        <f>MG338*1.2</f>
        <v/>
      </c>
      <c r="MI338" s="10">
        <f>MG338*0.8</f>
        <v/>
      </c>
      <c r="MJ338">
        <f>IFERROR(OT338,"")</f>
        <v/>
      </c>
      <c r="MK338">
        <f>IFERROR(OU338,"")</f>
        <v/>
      </c>
      <c r="ML338">
        <f>IFERROR(OV338,"")</f>
        <v/>
      </c>
      <c r="MM338">
        <f>IFERROR(OW338,"")</f>
        <v/>
      </c>
      <c r="MN338">
        <f>IFERROR(OX338,"")</f>
        <v/>
      </c>
      <c r="MO338">
        <f>IFERROR(OY338,"")</f>
        <v/>
      </c>
      <c r="MP338" s="1">
        <f>COUNTIFS(#REF!,LT338,#REF!,1,#REF!,"&gt;="&amp;MC338,#REF!,"&lt;="&amp;MB338,#REF!,"&lt;="&amp;ME338,#REF!,"&gt;="&amp;MF338,#REF!,"="&amp;KV338,#REF!,"="&amp;KX338)</f>
        <v/>
      </c>
      <c r="MQ338" s="1">
        <f>COUNTIFS(#REF!,LT338,#REF!,0,#REF!,"&gt;="&amp;MC338,#REF!,"&lt;="&amp;MB338,#REF!,"&lt;="&amp;ME338,#REF!,"&gt;="&amp;MF338,#REF!,"="&amp;KV338,#REF!,"="&amp;KX338)</f>
        <v/>
      </c>
      <c r="MR338" s="1">
        <f>COUNTIFS(#REF!,LT338,#REF!,1,#REF!,"&gt;="&amp;MC338,#REF!,"&lt;="&amp;MB338,#REF!,"&lt;="&amp;ME338,#REF!,"&gt;="&amp;MF338,#REF!,"="&amp;KW338,#REF!,"="&amp;KY338)</f>
        <v/>
      </c>
      <c r="MS338" s="1">
        <f>COUNTIFS(#REF!,LT338,#REF!,0,#REF!,"&gt;="&amp;MC338,#REF!,"&lt;="&amp;MB338,#REF!,"&lt;="&amp;ME338,#REF!,"&gt;="&amp;MF338,#REF!,"="&amp;KW338,#REF!,"="&amp;KY338)</f>
        <v/>
      </c>
      <c r="MT338" s="1">
        <f>COUNTIFS(#REF!,LT338,#REF!,1,#REF!,"&gt;="&amp;MI338,#REF!,"&lt;="&amp;MH338,#REF!,"&lt;="&amp;ME338,#REF!,"&gt;="&amp;MF338)</f>
        <v/>
      </c>
      <c r="MU338" s="1">
        <f>COUNTIFS(#REF!,LT338,#REF!,0,#REF!,"&gt;="&amp;MI338,#REF!,"&lt;="&amp;MH338,#REF!,"&lt;="&amp;ME338,#REF!,"&gt;="&amp;MF338)</f>
        <v/>
      </c>
      <c r="MV338" s="1">
        <f>COUNTIFS(#REF!,LT338,#REF!,1,#REF!,"&gt;="&amp;MI338,#REF!,"&lt;="&amp;MH338,#REF!,"="&amp;KZ338,#REF!,"="&amp;LA338,#REF!,"&lt;="&amp;ME338,#REF!,"&gt;="&amp;MF338)</f>
        <v/>
      </c>
      <c r="MW338" s="1">
        <f>COUNTIFS(#REF!,LT338,#REF!,0,#REF!,"&gt;="&amp;MI338,#REF!,"&lt;="&amp;MH338,#REF!,"="&amp;KZ338,#REF!,"="&amp;LA338,#REF!,"&lt;="&amp;ME338,#REF!,"&gt;="&amp;MF338)</f>
        <v/>
      </c>
      <c r="MX338" s="1">
        <f>COUNTIFS(#REF!,LT338,#REF!,1,#REF!,"&gt;="&amp;MC338,#REF!,"&lt;="&amp;MB338,#REF!,"&lt;="&amp;ME338,#REF!,"&gt;="&amp;MF338)</f>
        <v/>
      </c>
      <c r="MY338" s="1">
        <f>COUNTIFS(#REF!,LT338,#REF!,0,#REF!,"&gt;="&amp;MC338,#REF!,"&lt;="&amp;MB338,#REF!,"&lt;="&amp;ME338,#REF!,"&gt;="&amp;MF338)</f>
        <v/>
      </c>
      <c r="MZ338" s="1">
        <f>COUNTIFS(#REF!,LT338,#REF!,1,#REF!,"&lt;="&amp;ME338,#REF!,"&gt;="&amp;MF338,#REF!,"="&amp;KV338,#REF!,"="&amp;KX338)</f>
        <v/>
      </c>
      <c r="NA338" s="1">
        <f>COUNTIFS(#REF!,LT338,#REF!,0,#REF!,"&lt;="&amp;ME338,#REF!,"&gt;="&amp;MF338,#REF!,"="&amp;KV338,#REF!,"="&amp;KX338)</f>
        <v/>
      </c>
      <c r="NB338" s="1">
        <f>COUNTIFS(#REF!,LT338,#REF!,1,#REF!,"&lt;="&amp;ME338,#REF!,"&gt;="&amp;MF338,#REF!,"="&amp;KW338,#REF!,"="&amp;KY338)</f>
        <v/>
      </c>
      <c r="NC338" s="1">
        <f>COUNTIFS(#REF!,LT338,#REF!,0,#REF!,"&lt;="&amp;ME338,#REF!,"&gt;="&amp;MF338,#REF!,"="&amp;KW338,#REF!,"="&amp;KY338)</f>
        <v/>
      </c>
      <c r="ND338" s="1">
        <f>COUNTIFS(#REF!,LT338,#REF!,1,#REF!,"&gt;="&amp;MC338,#REF!,"&lt;="&amp;MB338,#REF!,"&lt;="&amp;ME338,#REF!,"&gt;="&amp;MF338,#REF!,"="&amp;KV338,#REF!,"="&amp;KX338)</f>
        <v/>
      </c>
      <c r="NE338" s="1">
        <f>COUNTIFS(#REF!,LT338,#REF!,0,#REF!,"&gt;="&amp;MC338,#REF!,"&lt;="&amp;MB338,#REF!,"&lt;="&amp;ME338,#REF!,"&gt;="&amp;MF338,#REF!,"="&amp;KV338,#REF!,"="&amp;KX338)</f>
        <v/>
      </c>
      <c r="NF338" s="1">
        <f>COUNTIFS(#REF!,LT338,#REF!,1,#REF!,"&gt;="&amp;MC338,#REF!,"&lt;="&amp;MB338,#REF!,"&lt;="&amp;ME338,#REF!,"&gt;="&amp;MF338,#REF!,"="&amp;KW338,#REF!,"="&amp;KY338)</f>
        <v/>
      </c>
      <c r="NG338" s="1">
        <f>COUNTIFS(#REF!,LT338,#REF!,0,#REF!,"&gt;="&amp;MC338,#REF!,"&lt;="&amp;MB338,#REF!,"&lt;="&amp;ME338,#REF!,"&gt;="&amp;MF338,#REF!,"="&amp;KW338,#REF!,"="&amp;KY338)</f>
        <v/>
      </c>
      <c r="NH338" s="1">
        <f>COUNTIFS(#REF!,LT338,#REF!,1,#REF!,"&gt;="&amp;MC338,#REF!,"&lt;="&amp;MB338,#REF!,"&lt;="&amp;ME338,#REF!,"&gt;="&amp;MF338,#REF!,"="&amp;KZ338,#REF!,"="&amp;LA338)</f>
        <v/>
      </c>
      <c r="NI338" s="1">
        <f>COUNTIFS(#REF!,LT338,#REF!,0,#REF!,"&gt;="&amp;MC338,#REF!,"&lt;="&amp;MB338,#REF!,"&lt;="&amp;ME338,#REF!,"&gt;="&amp;MF338,#REF!,"="&amp;KZ338,#REF!,"="&amp;LA338)</f>
        <v/>
      </c>
      <c r="NJ338" s="1">
        <f>COUNTIFS(#REF!,LT338,#REF!,1,#REF!,"&gt;="&amp;MI338,#REF!,"&lt;="&amp;MH338,#REF!,"&lt;="&amp;ME338,#REF!,"&gt;="&amp;MF338)</f>
        <v/>
      </c>
      <c r="NK338" s="1">
        <f>COUNTIFS(#REF!,LT338,#REF!,0,#REF!,"&gt;="&amp;MI338,#REF!,"&lt;="&amp;MH338,#REF!,"&lt;="&amp;ME338,#REF!,"&gt;="&amp;MF338)</f>
        <v/>
      </c>
      <c r="NL338" s="1">
        <f>COUNTIFS(#REF!,LT338,#REF!,1,#REF!,"&gt;="&amp;MI338,#REF!,"&lt;="&amp;MH338,#REF!,"="&amp;KZ338,#REF!,"="&amp;LA338,#REF!,"&lt;="&amp;ME338,#REF!,"&gt;="&amp;MF338)</f>
        <v/>
      </c>
      <c r="NM338" s="1">
        <f>COUNTIFS(#REF!,LT338,#REF!,0,#REF!,"&gt;="&amp;MI338,#REF!,"&lt;="&amp;MH338,#REF!,"="&amp;KZ338,#REF!,"="&amp;LA338,#REF!,"&lt;="&amp;ME338,#REF!,"&gt;="&amp;MF338)</f>
        <v/>
      </c>
      <c r="NN338" s="1">
        <f>COUNTIFS(#REF!,LT338,#REF!,1,#REF!,"&gt;="&amp;MC338,#REF!,"&lt;="&amp;MB338,#REF!,"&lt;="&amp;ME338,#REF!,"&gt;="&amp;MF338)</f>
        <v/>
      </c>
      <c r="NO338" s="1">
        <f>COUNTIFS(#REF!,LT338,#REF!,0,#REF!,"&gt;="&amp;MC338,#REF!,"&lt;="&amp;MB338,#REF!,"&lt;="&amp;ME338,#REF!,"&gt;="&amp;MF338)</f>
        <v/>
      </c>
      <c r="NP338" s="1">
        <f>COUNTIFS(#REF!,LT338,#REF!,1,#REF!,"&lt;="&amp;ME338,#REF!,"&gt;="&amp;MF338,#REF!,"="&amp;KV338,#REF!,"="&amp;KX338)</f>
        <v/>
      </c>
      <c r="NQ338" s="1">
        <f>COUNTIFS(#REF!,LT338,#REF!,0,#REF!,"&lt;="&amp;ME338,#REF!,"&gt;="&amp;MF338,#REF!,"="&amp;KV338,#REF!,"="&amp;KX338)</f>
        <v/>
      </c>
      <c r="NR338" s="1">
        <f>COUNTIFS(#REF!,LT338,#REF!,1,#REF!,"&lt;="&amp;ME338,#REF!,"&gt;="&amp;MF338,#REF!,"="&amp;KW338,#REF!,"="&amp;KY338)</f>
        <v/>
      </c>
      <c r="NS338" s="1">
        <f>COUNTIFS(#REF!,LT338,#REF!,0,#REF!,"&lt;="&amp;ME338,#REF!,"&gt;="&amp;MF338,#REF!,"="&amp;KW338,#REF!,"="&amp;KY338)</f>
        <v/>
      </c>
      <c r="NT338" s="1">
        <f>MP338+MR338+MT338+MV338+MX338+MZ338+NB338</f>
        <v/>
      </c>
      <c r="NU338" s="1">
        <f>MQ338+MS338+MU338+MW338+MY338+NA338+NC338</f>
        <v/>
      </c>
      <c r="NV338" s="1">
        <f>NT338+NU338</f>
        <v/>
      </c>
      <c r="NW338" s="33">
        <f>NT338/(NT338+NU338)</f>
        <v/>
      </c>
      <c r="NX338" s="3">
        <f>1/NW338</f>
        <v/>
      </c>
      <c r="NY338" s="1">
        <f>LH338</f>
        <v/>
      </c>
      <c r="NZ338" s="79">
        <f>(NW338*((NY338-1)*0.98))-((1-NW338)*1)</f>
        <v/>
      </c>
      <c r="OA338" s="34">
        <f>IF(LR338&lt;0.9,0,IF(AND(LR338&gt;1.1),0,1))</f>
        <v/>
      </c>
      <c r="OB338" s="34">
        <f>IF(LS338&lt;0.9,0,IF(AND(LS338&gt;1.1),0,1))</f>
        <v/>
      </c>
      <c r="OC338" s="32">
        <f>IF(NV338&gt;99,1,0)</f>
        <v/>
      </c>
      <c r="OD338" s="32">
        <f>IF(NZ338&gt;0.0799,1,0)</f>
        <v/>
      </c>
      <c r="OE338" s="32">
        <f>IF(NZ338&gt;OM338,1,0)</f>
        <v/>
      </c>
      <c r="OF338" s="32">
        <f>OC338+OD338+OE338+OA338+OB338</f>
        <v/>
      </c>
      <c r="OG338" s="1">
        <f>ND338+NF338+NH338+NJ338+NL338+NN338+NP338+NR338</f>
        <v/>
      </c>
      <c r="OH338" s="1">
        <f>NE338+NG338+NI338+NK338+NM338+NO338+NQ338+NS338</f>
        <v/>
      </c>
      <c r="OI338" s="1">
        <f>OG338+OH338</f>
        <v/>
      </c>
      <c r="OJ338" s="33">
        <f>OG338/(OG338+OH338)</f>
        <v/>
      </c>
      <c r="OK338" s="3">
        <f>1/OJ338</f>
        <v/>
      </c>
      <c r="OL338" s="1">
        <f>LI338</f>
        <v/>
      </c>
      <c r="OM338" s="79">
        <f>(OJ338*((OL338-1)*0.98))-((1-OJ338)*1)</f>
        <v/>
      </c>
      <c r="ON338" s="34">
        <f>IF(LR338&lt;0.9,0,IF(AND(LR338&gt;1.1),0,1))</f>
        <v/>
      </c>
      <c r="OO338" s="34">
        <f>IF(LS338&lt;0.9,0,IF(AND(LS338&gt;1.1),0,1))</f>
        <v/>
      </c>
      <c r="OP338" s="32">
        <f>IF(OI338&gt;99,1,0)</f>
        <v/>
      </c>
      <c r="OQ338" s="32">
        <f>IF(OM338&gt;0.0799,1,0)</f>
        <v/>
      </c>
      <c r="OR338" s="32">
        <f>IF(OM338&gt;OZ338,1,0)</f>
        <v/>
      </c>
      <c r="OS338" s="32">
        <f>OP338+OQ338+OR338+ON338+OO338</f>
        <v/>
      </c>
      <c r="OT338">
        <f>IF(OF338=5,"BackHome0-0",IF(AND(OS338=5),"BackAway0-0",""))</f>
        <v/>
      </c>
      <c r="OU338">
        <f>IF(OF338=5,KN338,IF(AND(OS338=5),KO338,""))</f>
        <v/>
      </c>
      <c r="OV338">
        <f>IF(OF338=5,"Match Odds",IF(AND(OS338=5),"Match Odds",""))</f>
        <v/>
      </c>
      <c r="OW338">
        <f>IF(OF338=5,KP338,IF(AND(OS338=5),KP338,""))</f>
        <v/>
      </c>
      <c r="OX338">
        <f>IF(OF338=5,"MATCH_ODDS",IF(AND(OS338=5),"MATCH_ODDS",""))</f>
        <v/>
      </c>
      <c r="OY338">
        <f>IF(OF338=5,"BACK",IF(AND(OS338=5),"BACK",""))</f>
        <v/>
      </c>
    </row>
    <row r="339" ht="16.5" customHeight="1" thickBot="1" thickTop="1">
      <c r="A339" s="2" t="n"/>
      <c r="KN339" s="1">
        <f>IF(INDEX(#REF!,MATCH('HT 0-0'!D339,#REF!,0))=INDEX(#REF!,MATCH('HT 0-0'!D339,#REF!,0)),INDEX(#REF!,MATCH('HT 0-0'!D339,#REF!,0)),"ERROR")</f>
        <v/>
      </c>
      <c r="KO339" s="1">
        <f>IF(INDEX(#REF!,MATCH('HT 0-0'!E339,#REF!,0))=INDEX(#REF!,MATCH('HT 0-0'!E339,#REF!,0)),INDEX(#REF!,MATCH('HT 0-0'!E339,#REF!,0)),"ERROR")</f>
        <v/>
      </c>
      <c r="KP339" s="1">
        <f>KN339&amp;" v "&amp;KO339</f>
        <v/>
      </c>
      <c r="KQ339">
        <f>B339&amp;"_"&amp;C339</f>
        <v/>
      </c>
      <c r="KR339" s="1">
        <f>IF((HW339/KK339)&lt;0.335,"G",IF((HW339/KK339)&gt;0.67,"R","A"))</f>
        <v/>
      </c>
      <c r="KS339" s="1">
        <f>IF((HX339/KK339)&lt;0.335,"G",IF((HX339/KK339)&gt;0.67,"R","A"))</f>
        <v/>
      </c>
      <c r="KT339" s="1">
        <f>IF((IH339/KK339)&lt;0.335,"G",IF((IH339/KK339)&gt;0.67,"R","A"))</f>
        <v/>
      </c>
      <c r="KU339" s="1">
        <f>IF((II339/KK339)&lt;0.335,"G",IF((II339/KK339)&gt;0.67,"R","A"))</f>
        <v/>
      </c>
      <c r="KV339" s="1">
        <f>IF((HZ339/KK339)&lt;0.335,"G",IF((HZ339/KK339)&gt;0.67,"R","A"))</f>
        <v/>
      </c>
      <c r="KW339" s="1">
        <f>IF((HY339/KK339)&lt;0.335,"G",IF((HY339/KK339)&gt;0.67,"R","A"))</f>
        <v/>
      </c>
      <c r="KX339" s="1">
        <f>IF((IK339/KK339)&lt;0.335,"G",IF((IK339/KK339)&gt;0.67,"R","A"))</f>
        <v/>
      </c>
      <c r="KY339" s="1">
        <f>IF((IJ339/KK339)&lt;0.335,"G",IF((IJ339/KK339)&gt;0.67,"R","A"))</f>
        <v/>
      </c>
      <c r="KZ339" s="1">
        <f>IF((HQ339/KK339)&lt;0.335,"G",IF((HQ339/KK339)&gt;0.67,"R","A"))</f>
        <v/>
      </c>
      <c r="LA339" s="1">
        <f>IF((IB339/KK339)&lt;0.335,"G",IF((IB339/KK339)&gt;0.67,"R","A"))</f>
        <v/>
      </c>
      <c r="LB339">
        <f>IF(LQ339="0-0",INDEX(Scrape!#REF!,MATCH('HT 0-0'!KP339,Scrape!$B:$B,0)),"")</f>
        <v/>
      </c>
      <c r="LC339">
        <f>IF(LQ339="0-0",INDEX(Scrape!$A:$A,MATCH('HT 0-0'!KP339,Scrape!$B:$B,0)),"")</f>
        <v/>
      </c>
      <c r="LD339">
        <f>IF(LQ339="0-0",INDEX(Scrape!$B:$B,MATCH('HT 0-0'!KP339,Scrape!$B:$B,0)),"")</f>
        <v/>
      </c>
      <c r="LE339">
        <f>IF(LQ339="0-0",INDEX(Scrape!$C:$C,MATCH('HT 0-0'!KP339,Scrape!$B:$B,0)),"")</f>
        <v/>
      </c>
      <c r="LF339">
        <f>IF(LQ339="0-0",INDEX(Scrape!$D:$D,MATCH('HT 0-0'!KP339,Scrape!$B:$B,0)),"")</f>
        <v/>
      </c>
      <c r="LG339">
        <f>IF(LQ339="0-0",INDEX(Scrape!$E:$E,MATCH('HT 0-0'!KP339,Scrape!$B:$B,0)),"")</f>
        <v/>
      </c>
      <c r="LH339">
        <f>IF(LQ339="0-0",INDEX(Scrape!$F:$F,MATCH('HT 0-0'!KP339,Scrape!$B:$B,0)),"")</f>
        <v/>
      </c>
      <c r="LI339">
        <f>IF(LQ339="0-0",INDEX(Scrape!$G:$G,MATCH('HT 0-0'!KP339,Scrape!$B:$B,0)),"")</f>
        <v/>
      </c>
      <c r="LJ339">
        <f>IF(LQ339="0-0",INDEX(Scrape!$H:$H,MATCH('HT 0-0'!KP339,Scrape!$B:$B,0)),"")</f>
        <v/>
      </c>
      <c r="LK339">
        <f>IF(LQ339="0-0",INDEX(Scrape!$I:$I,MATCH('HT 0-0'!KP339,Scrape!$B:$B,0)),"")</f>
        <v/>
      </c>
      <c r="LL339">
        <f>IF(LQ339="0-0",INDEX(Scrape!$J:$J,MATCH('HT 0-0'!KP339,Scrape!$B:$B,0)),"")</f>
        <v/>
      </c>
      <c r="LM339">
        <f>IF(LQ339="0-0",INDEX(Scrape!$K:$K,MATCH('HT 0-0'!KP339,Scrape!$B:$B,0)),"")</f>
        <v/>
      </c>
      <c r="LN339">
        <f>IF(LQ339="0-0",INDEX(Scrape!$L:$L,MATCH('HT 0-0'!KP339,Scrape!$B:$B,0)),"")</f>
        <v/>
      </c>
      <c r="LO339">
        <f>IF(LQ339="0-0",INDEX(Scrape!$M:$M,MATCH('HT 0-0'!KP339,Scrape!$B:$B,0)),"")</f>
        <v/>
      </c>
      <c r="LP339">
        <f>IF(LQ339="0-0",INDEX(Scrape!$N:$N,MATCH('HT 0-0'!KP339,Scrape!$B:$B,0)),"")</f>
        <v/>
      </c>
      <c r="LQ339">
        <f>INDEX(Scrape!$O:$O,MATCH('HT 0-0'!KP339,Scrape!$B:$B,0))</f>
        <v/>
      </c>
      <c r="LR339">
        <f>(1/LJ339)+(1/LI339)+(1/LH339)</f>
        <v/>
      </c>
      <c r="LS339">
        <f>(1/LG339)+(1/LF339)+(1/LE339)</f>
        <v/>
      </c>
      <c r="LT339" s="8">
        <f>IF(INDEX(#REF!,MATCH(KQ339,#REF!,0))=INDEX(#REF!,MATCH(KQ339,#REF!,0)),INDEX(#REF!,MATCH(KQ339,#REF!,0)),"ERROR")</f>
        <v/>
      </c>
      <c r="LU339" s="4">
        <f>IF(KR339="G",2,IF(KR339="R",0.5,IF(KR339="A",1)))</f>
        <v/>
      </c>
      <c r="LV339" s="4">
        <f>IF(KS339="G",0.5,IF(KS339="R",2,IF(KS339="A",1)))</f>
        <v/>
      </c>
      <c r="LW339" s="4">
        <f>IF(KT339="G",2,IF(KT339="R",0.5,IF(KT339="A",1)))</f>
        <v/>
      </c>
      <c r="LX339" s="4">
        <f>IF(KU339="G",0.5,IF(KU339="R",2,IF(KU339="A",1)))</f>
        <v/>
      </c>
      <c r="LY339" s="7">
        <f>(LK339*(LU339+LX339)+(LL339*(LU339+LX339)))</f>
        <v/>
      </c>
      <c r="LZ339" s="7">
        <f>(LN339*(LV339+LW339)+(LO339*(LV339+LW339)))</f>
        <v/>
      </c>
      <c r="MA339" s="11">
        <f>LY339-LZ339</f>
        <v/>
      </c>
      <c r="MB339" s="5">
        <f>MA339+2</f>
        <v/>
      </c>
      <c r="MC339" s="6">
        <f>MA339-2</f>
        <v/>
      </c>
      <c r="MD339" s="4">
        <f>LE339</f>
        <v/>
      </c>
      <c r="ME339" s="9">
        <f>IF(MD339=0,1000,MD339+0.75)</f>
        <v/>
      </c>
      <c r="MF339" s="10">
        <f>IF(MD339=0,0,MD339-0.75)</f>
        <v/>
      </c>
      <c r="MG339" s="4">
        <f>((LM339*(LU339+LX339))-((LP339*(LV339+LW339))))</f>
        <v/>
      </c>
      <c r="MH339" s="9">
        <f>MG339*1.2</f>
        <v/>
      </c>
      <c r="MI339" s="10">
        <f>MG339*0.8</f>
        <v/>
      </c>
      <c r="MJ339">
        <f>IFERROR(OT339,"")</f>
        <v/>
      </c>
      <c r="MK339">
        <f>IFERROR(OU339,"")</f>
        <v/>
      </c>
      <c r="ML339">
        <f>IFERROR(OV339,"")</f>
        <v/>
      </c>
      <c r="MM339">
        <f>IFERROR(OW339,"")</f>
        <v/>
      </c>
      <c r="MN339">
        <f>IFERROR(OX339,"")</f>
        <v/>
      </c>
      <c r="MO339">
        <f>IFERROR(OY339,"")</f>
        <v/>
      </c>
      <c r="MP339" s="1">
        <f>COUNTIFS(#REF!,LT339,#REF!,1,#REF!,"&gt;="&amp;MC339,#REF!,"&lt;="&amp;MB339,#REF!,"&lt;="&amp;ME339,#REF!,"&gt;="&amp;MF339,#REF!,"="&amp;KV339,#REF!,"="&amp;KX339)</f>
        <v/>
      </c>
      <c r="MQ339" s="1">
        <f>COUNTIFS(#REF!,LT339,#REF!,0,#REF!,"&gt;="&amp;MC339,#REF!,"&lt;="&amp;MB339,#REF!,"&lt;="&amp;ME339,#REF!,"&gt;="&amp;MF339,#REF!,"="&amp;KV339,#REF!,"="&amp;KX339)</f>
        <v/>
      </c>
      <c r="MR339" s="1">
        <f>COUNTIFS(#REF!,LT339,#REF!,1,#REF!,"&gt;="&amp;MC339,#REF!,"&lt;="&amp;MB339,#REF!,"&lt;="&amp;ME339,#REF!,"&gt;="&amp;MF339,#REF!,"="&amp;KW339,#REF!,"="&amp;KY339)</f>
        <v/>
      </c>
      <c r="MS339" s="1">
        <f>COUNTIFS(#REF!,LT339,#REF!,0,#REF!,"&gt;="&amp;MC339,#REF!,"&lt;="&amp;MB339,#REF!,"&lt;="&amp;ME339,#REF!,"&gt;="&amp;MF339,#REF!,"="&amp;KW339,#REF!,"="&amp;KY339)</f>
        <v/>
      </c>
      <c r="MT339" s="1">
        <f>COUNTIFS(#REF!,LT339,#REF!,1,#REF!,"&gt;="&amp;MI339,#REF!,"&lt;="&amp;MH339,#REF!,"&lt;="&amp;ME339,#REF!,"&gt;="&amp;MF339)</f>
        <v/>
      </c>
      <c r="MU339" s="1">
        <f>COUNTIFS(#REF!,LT339,#REF!,0,#REF!,"&gt;="&amp;MI339,#REF!,"&lt;="&amp;MH339,#REF!,"&lt;="&amp;ME339,#REF!,"&gt;="&amp;MF339)</f>
        <v/>
      </c>
      <c r="MV339" s="1">
        <f>COUNTIFS(#REF!,LT339,#REF!,1,#REF!,"&gt;="&amp;MI339,#REF!,"&lt;="&amp;MH339,#REF!,"="&amp;KZ339,#REF!,"="&amp;LA339,#REF!,"&lt;="&amp;ME339,#REF!,"&gt;="&amp;MF339)</f>
        <v/>
      </c>
      <c r="MW339" s="1">
        <f>COUNTIFS(#REF!,LT339,#REF!,0,#REF!,"&gt;="&amp;MI339,#REF!,"&lt;="&amp;MH339,#REF!,"="&amp;KZ339,#REF!,"="&amp;LA339,#REF!,"&lt;="&amp;ME339,#REF!,"&gt;="&amp;MF339)</f>
        <v/>
      </c>
      <c r="MX339" s="1">
        <f>COUNTIFS(#REF!,LT339,#REF!,1,#REF!,"&gt;="&amp;MC339,#REF!,"&lt;="&amp;MB339,#REF!,"&lt;="&amp;ME339,#REF!,"&gt;="&amp;MF339)</f>
        <v/>
      </c>
      <c r="MY339" s="1">
        <f>COUNTIFS(#REF!,LT339,#REF!,0,#REF!,"&gt;="&amp;MC339,#REF!,"&lt;="&amp;MB339,#REF!,"&lt;="&amp;ME339,#REF!,"&gt;="&amp;MF339)</f>
        <v/>
      </c>
      <c r="MZ339" s="1">
        <f>COUNTIFS(#REF!,LT339,#REF!,1,#REF!,"&lt;="&amp;ME339,#REF!,"&gt;="&amp;MF339,#REF!,"="&amp;KV339,#REF!,"="&amp;KX339)</f>
        <v/>
      </c>
      <c r="NA339" s="1">
        <f>COUNTIFS(#REF!,LT339,#REF!,0,#REF!,"&lt;="&amp;ME339,#REF!,"&gt;="&amp;MF339,#REF!,"="&amp;KV339,#REF!,"="&amp;KX339)</f>
        <v/>
      </c>
      <c r="NB339" s="1">
        <f>COUNTIFS(#REF!,LT339,#REF!,1,#REF!,"&lt;="&amp;ME339,#REF!,"&gt;="&amp;MF339,#REF!,"="&amp;KW339,#REF!,"="&amp;KY339)</f>
        <v/>
      </c>
      <c r="NC339" s="1">
        <f>COUNTIFS(#REF!,LT339,#REF!,0,#REF!,"&lt;="&amp;ME339,#REF!,"&gt;="&amp;MF339,#REF!,"="&amp;KW339,#REF!,"="&amp;KY339)</f>
        <v/>
      </c>
      <c r="ND339" s="1">
        <f>COUNTIFS(#REF!,LT339,#REF!,1,#REF!,"&gt;="&amp;MC339,#REF!,"&lt;="&amp;MB339,#REF!,"&lt;="&amp;ME339,#REF!,"&gt;="&amp;MF339,#REF!,"="&amp;KV339,#REF!,"="&amp;KX339)</f>
        <v/>
      </c>
      <c r="NE339" s="1">
        <f>COUNTIFS(#REF!,LT339,#REF!,0,#REF!,"&gt;="&amp;MC339,#REF!,"&lt;="&amp;MB339,#REF!,"&lt;="&amp;ME339,#REF!,"&gt;="&amp;MF339,#REF!,"="&amp;KV339,#REF!,"="&amp;KX339)</f>
        <v/>
      </c>
      <c r="NF339" s="1">
        <f>COUNTIFS(#REF!,LT339,#REF!,1,#REF!,"&gt;="&amp;MC339,#REF!,"&lt;="&amp;MB339,#REF!,"&lt;="&amp;ME339,#REF!,"&gt;="&amp;MF339,#REF!,"="&amp;KW339,#REF!,"="&amp;KY339)</f>
        <v/>
      </c>
      <c r="NG339" s="1">
        <f>COUNTIFS(#REF!,LT339,#REF!,0,#REF!,"&gt;="&amp;MC339,#REF!,"&lt;="&amp;MB339,#REF!,"&lt;="&amp;ME339,#REF!,"&gt;="&amp;MF339,#REF!,"="&amp;KW339,#REF!,"="&amp;KY339)</f>
        <v/>
      </c>
      <c r="NH339" s="1">
        <f>COUNTIFS(#REF!,LT339,#REF!,1,#REF!,"&gt;="&amp;MC339,#REF!,"&lt;="&amp;MB339,#REF!,"&lt;="&amp;ME339,#REF!,"&gt;="&amp;MF339,#REF!,"="&amp;KZ339,#REF!,"="&amp;LA339)</f>
        <v/>
      </c>
      <c r="NI339" s="1">
        <f>COUNTIFS(#REF!,LT339,#REF!,0,#REF!,"&gt;="&amp;MC339,#REF!,"&lt;="&amp;MB339,#REF!,"&lt;="&amp;ME339,#REF!,"&gt;="&amp;MF339,#REF!,"="&amp;KZ339,#REF!,"="&amp;LA339)</f>
        <v/>
      </c>
      <c r="NJ339" s="1">
        <f>COUNTIFS(#REF!,LT339,#REF!,1,#REF!,"&gt;="&amp;MI339,#REF!,"&lt;="&amp;MH339,#REF!,"&lt;="&amp;ME339,#REF!,"&gt;="&amp;MF339)</f>
        <v/>
      </c>
      <c r="NK339" s="1">
        <f>COUNTIFS(#REF!,LT339,#REF!,0,#REF!,"&gt;="&amp;MI339,#REF!,"&lt;="&amp;MH339,#REF!,"&lt;="&amp;ME339,#REF!,"&gt;="&amp;MF339)</f>
        <v/>
      </c>
      <c r="NL339" s="1">
        <f>COUNTIFS(#REF!,LT339,#REF!,1,#REF!,"&gt;="&amp;MI339,#REF!,"&lt;="&amp;MH339,#REF!,"="&amp;KZ339,#REF!,"="&amp;LA339,#REF!,"&lt;="&amp;ME339,#REF!,"&gt;="&amp;MF339)</f>
        <v/>
      </c>
      <c r="NM339" s="1">
        <f>COUNTIFS(#REF!,LT339,#REF!,0,#REF!,"&gt;="&amp;MI339,#REF!,"&lt;="&amp;MH339,#REF!,"="&amp;KZ339,#REF!,"="&amp;LA339,#REF!,"&lt;="&amp;ME339,#REF!,"&gt;="&amp;MF339)</f>
        <v/>
      </c>
      <c r="NN339" s="1">
        <f>COUNTIFS(#REF!,LT339,#REF!,1,#REF!,"&gt;="&amp;MC339,#REF!,"&lt;="&amp;MB339,#REF!,"&lt;="&amp;ME339,#REF!,"&gt;="&amp;MF339)</f>
        <v/>
      </c>
      <c r="NO339" s="1">
        <f>COUNTIFS(#REF!,LT339,#REF!,0,#REF!,"&gt;="&amp;MC339,#REF!,"&lt;="&amp;MB339,#REF!,"&lt;="&amp;ME339,#REF!,"&gt;="&amp;MF339)</f>
        <v/>
      </c>
      <c r="NP339" s="1">
        <f>COUNTIFS(#REF!,LT339,#REF!,1,#REF!,"&lt;="&amp;ME339,#REF!,"&gt;="&amp;MF339,#REF!,"="&amp;KV339,#REF!,"="&amp;KX339)</f>
        <v/>
      </c>
      <c r="NQ339" s="1">
        <f>COUNTIFS(#REF!,LT339,#REF!,0,#REF!,"&lt;="&amp;ME339,#REF!,"&gt;="&amp;MF339,#REF!,"="&amp;KV339,#REF!,"="&amp;KX339)</f>
        <v/>
      </c>
      <c r="NR339" s="1">
        <f>COUNTIFS(#REF!,LT339,#REF!,1,#REF!,"&lt;="&amp;ME339,#REF!,"&gt;="&amp;MF339,#REF!,"="&amp;KW339,#REF!,"="&amp;KY339)</f>
        <v/>
      </c>
      <c r="NS339" s="1">
        <f>COUNTIFS(#REF!,LT339,#REF!,0,#REF!,"&lt;="&amp;ME339,#REF!,"&gt;="&amp;MF339,#REF!,"="&amp;KW339,#REF!,"="&amp;KY339)</f>
        <v/>
      </c>
      <c r="NT339" s="1">
        <f>MP339+MR339+MT339+MV339+MX339+MZ339+NB339</f>
        <v/>
      </c>
      <c r="NU339" s="1">
        <f>MQ339+MS339+MU339+MW339+MY339+NA339+NC339</f>
        <v/>
      </c>
      <c r="NV339" s="1">
        <f>NT339+NU339</f>
        <v/>
      </c>
      <c r="NW339" s="33">
        <f>NT339/(NT339+NU339)</f>
        <v/>
      </c>
      <c r="NX339" s="3">
        <f>1/NW339</f>
        <v/>
      </c>
      <c r="NY339" s="1">
        <f>LH339</f>
        <v/>
      </c>
      <c r="NZ339" s="79">
        <f>(NW339*((NY339-1)*0.98))-((1-NW339)*1)</f>
        <v/>
      </c>
      <c r="OA339" s="34">
        <f>IF(LR339&lt;0.9,0,IF(AND(LR339&gt;1.1),0,1))</f>
        <v/>
      </c>
      <c r="OB339" s="34">
        <f>IF(LS339&lt;0.9,0,IF(AND(LS339&gt;1.1),0,1))</f>
        <v/>
      </c>
      <c r="OC339" s="32">
        <f>IF(NV339&gt;99,1,0)</f>
        <v/>
      </c>
      <c r="OD339" s="32">
        <f>IF(NZ339&gt;0.0799,1,0)</f>
        <v/>
      </c>
      <c r="OE339" s="32">
        <f>IF(NZ339&gt;OM339,1,0)</f>
        <v/>
      </c>
      <c r="OF339" s="32">
        <f>OC339+OD339+OE339+OA339+OB339</f>
        <v/>
      </c>
      <c r="OG339" s="1">
        <f>ND339+NF339+NH339+NJ339+NL339+NN339+NP339+NR339</f>
        <v/>
      </c>
      <c r="OH339" s="1">
        <f>NE339+NG339+NI339+NK339+NM339+NO339+NQ339+NS339</f>
        <v/>
      </c>
      <c r="OI339" s="1">
        <f>OG339+OH339</f>
        <v/>
      </c>
      <c r="OJ339" s="33">
        <f>OG339/(OG339+OH339)</f>
        <v/>
      </c>
      <c r="OK339" s="3">
        <f>1/OJ339</f>
        <v/>
      </c>
      <c r="OL339" s="1">
        <f>LI339</f>
        <v/>
      </c>
      <c r="OM339" s="79">
        <f>(OJ339*((OL339-1)*0.98))-((1-OJ339)*1)</f>
        <v/>
      </c>
      <c r="ON339" s="34">
        <f>IF(LR339&lt;0.9,0,IF(AND(LR339&gt;1.1),0,1))</f>
        <v/>
      </c>
      <c r="OO339" s="34">
        <f>IF(LS339&lt;0.9,0,IF(AND(LS339&gt;1.1),0,1))</f>
        <v/>
      </c>
      <c r="OP339" s="32">
        <f>IF(OI339&gt;99,1,0)</f>
        <v/>
      </c>
      <c r="OQ339" s="32">
        <f>IF(OM339&gt;0.0799,1,0)</f>
        <v/>
      </c>
      <c r="OR339" s="32">
        <f>IF(OM339&gt;OZ339,1,0)</f>
        <v/>
      </c>
      <c r="OS339" s="32">
        <f>OP339+OQ339+OR339+ON339+OO339</f>
        <v/>
      </c>
      <c r="OT339">
        <f>IF(OF339=5,"BackHome0-0",IF(AND(OS339=5),"BackAway0-0",""))</f>
        <v/>
      </c>
      <c r="OU339">
        <f>IF(OF339=5,KN339,IF(AND(OS339=5),KO339,""))</f>
        <v/>
      </c>
      <c r="OV339">
        <f>IF(OF339=5,"Match Odds",IF(AND(OS339=5),"Match Odds",""))</f>
        <v/>
      </c>
      <c r="OW339">
        <f>IF(OF339=5,KP339,IF(AND(OS339=5),KP339,""))</f>
        <v/>
      </c>
      <c r="OX339">
        <f>IF(OF339=5,"MATCH_ODDS",IF(AND(OS339=5),"MATCH_ODDS",""))</f>
        <v/>
      </c>
      <c r="OY339">
        <f>IF(OF339=5,"BACK",IF(AND(OS339=5),"BACK",""))</f>
        <v/>
      </c>
    </row>
    <row r="340" ht="16.5" customHeight="1" thickBot="1" thickTop="1">
      <c r="A340" s="2" t="n"/>
      <c r="KN340" s="1">
        <f>IF(INDEX(#REF!,MATCH('HT 0-0'!D340,#REF!,0))=INDEX(#REF!,MATCH('HT 0-0'!D340,#REF!,0)),INDEX(#REF!,MATCH('HT 0-0'!D340,#REF!,0)),"ERROR")</f>
        <v/>
      </c>
      <c r="KO340" s="1">
        <f>IF(INDEX(#REF!,MATCH('HT 0-0'!E340,#REF!,0))=INDEX(#REF!,MATCH('HT 0-0'!E340,#REF!,0)),INDEX(#REF!,MATCH('HT 0-0'!E340,#REF!,0)),"ERROR")</f>
        <v/>
      </c>
      <c r="KP340" s="1">
        <f>KN340&amp;" v "&amp;KO340</f>
        <v/>
      </c>
      <c r="KQ340">
        <f>B340&amp;"_"&amp;C340</f>
        <v/>
      </c>
      <c r="KR340" s="1">
        <f>IF((HW340/KK340)&lt;0.335,"G",IF((HW340/KK340)&gt;0.67,"R","A"))</f>
        <v/>
      </c>
      <c r="KS340" s="1">
        <f>IF((HX340/KK340)&lt;0.335,"G",IF((HX340/KK340)&gt;0.67,"R","A"))</f>
        <v/>
      </c>
      <c r="KT340" s="1">
        <f>IF((IH340/KK340)&lt;0.335,"G",IF((IH340/KK340)&gt;0.67,"R","A"))</f>
        <v/>
      </c>
      <c r="KU340" s="1">
        <f>IF((II340/KK340)&lt;0.335,"G",IF((II340/KK340)&gt;0.67,"R","A"))</f>
        <v/>
      </c>
      <c r="KV340" s="1">
        <f>IF((HZ340/KK340)&lt;0.335,"G",IF((HZ340/KK340)&gt;0.67,"R","A"))</f>
        <v/>
      </c>
      <c r="KW340" s="1">
        <f>IF((HY340/KK340)&lt;0.335,"G",IF((HY340/KK340)&gt;0.67,"R","A"))</f>
        <v/>
      </c>
      <c r="KX340" s="1">
        <f>IF((IK340/KK340)&lt;0.335,"G",IF((IK340/KK340)&gt;0.67,"R","A"))</f>
        <v/>
      </c>
      <c r="KY340" s="1">
        <f>IF((IJ340/KK340)&lt;0.335,"G",IF((IJ340/KK340)&gt;0.67,"R","A"))</f>
        <v/>
      </c>
      <c r="KZ340" s="1">
        <f>IF((HQ340/KK340)&lt;0.335,"G",IF((HQ340/KK340)&gt;0.67,"R","A"))</f>
        <v/>
      </c>
      <c r="LA340" s="1">
        <f>IF((IB340/KK340)&lt;0.335,"G",IF((IB340/KK340)&gt;0.67,"R","A"))</f>
        <v/>
      </c>
      <c r="LB340">
        <f>IF(LQ340="0-0",INDEX(Scrape!#REF!,MATCH('HT 0-0'!KP340,Scrape!$B:$B,0)),"")</f>
        <v/>
      </c>
      <c r="LC340">
        <f>IF(LQ340="0-0",INDEX(Scrape!$A:$A,MATCH('HT 0-0'!KP340,Scrape!$B:$B,0)),"")</f>
        <v/>
      </c>
      <c r="LD340">
        <f>IF(LQ340="0-0",INDEX(Scrape!$B:$B,MATCH('HT 0-0'!KP340,Scrape!$B:$B,0)),"")</f>
        <v/>
      </c>
      <c r="LE340">
        <f>IF(LQ340="0-0",INDEX(Scrape!$C:$C,MATCH('HT 0-0'!KP340,Scrape!$B:$B,0)),"")</f>
        <v/>
      </c>
      <c r="LF340">
        <f>IF(LQ340="0-0",INDEX(Scrape!$D:$D,MATCH('HT 0-0'!KP340,Scrape!$B:$B,0)),"")</f>
        <v/>
      </c>
      <c r="LG340">
        <f>IF(LQ340="0-0",INDEX(Scrape!$E:$E,MATCH('HT 0-0'!KP340,Scrape!$B:$B,0)),"")</f>
        <v/>
      </c>
      <c r="LH340">
        <f>IF(LQ340="0-0",INDEX(Scrape!$F:$F,MATCH('HT 0-0'!KP340,Scrape!$B:$B,0)),"")</f>
        <v/>
      </c>
      <c r="LI340">
        <f>IF(LQ340="0-0",INDEX(Scrape!$G:$G,MATCH('HT 0-0'!KP340,Scrape!$B:$B,0)),"")</f>
        <v/>
      </c>
      <c r="LJ340">
        <f>IF(LQ340="0-0",INDEX(Scrape!$H:$H,MATCH('HT 0-0'!KP340,Scrape!$B:$B,0)),"")</f>
        <v/>
      </c>
      <c r="LK340">
        <f>IF(LQ340="0-0",INDEX(Scrape!$I:$I,MATCH('HT 0-0'!KP340,Scrape!$B:$B,0)),"")</f>
        <v/>
      </c>
      <c r="LL340">
        <f>IF(LQ340="0-0",INDEX(Scrape!$J:$J,MATCH('HT 0-0'!KP340,Scrape!$B:$B,0)),"")</f>
        <v/>
      </c>
      <c r="LM340">
        <f>IF(LQ340="0-0",INDEX(Scrape!$K:$K,MATCH('HT 0-0'!KP340,Scrape!$B:$B,0)),"")</f>
        <v/>
      </c>
      <c r="LN340">
        <f>IF(LQ340="0-0",INDEX(Scrape!$L:$L,MATCH('HT 0-0'!KP340,Scrape!$B:$B,0)),"")</f>
        <v/>
      </c>
      <c r="LO340">
        <f>IF(LQ340="0-0",INDEX(Scrape!$M:$M,MATCH('HT 0-0'!KP340,Scrape!$B:$B,0)),"")</f>
        <v/>
      </c>
      <c r="LP340">
        <f>IF(LQ340="0-0",INDEX(Scrape!$N:$N,MATCH('HT 0-0'!KP340,Scrape!$B:$B,0)),"")</f>
        <v/>
      </c>
      <c r="LQ340">
        <f>INDEX(Scrape!$O:$O,MATCH('HT 0-0'!KP340,Scrape!$B:$B,0))</f>
        <v/>
      </c>
      <c r="LR340">
        <f>(1/LJ340)+(1/LI340)+(1/LH340)</f>
        <v/>
      </c>
      <c r="LS340">
        <f>(1/LG340)+(1/LF340)+(1/LE340)</f>
        <v/>
      </c>
      <c r="LT340" s="8">
        <f>IF(INDEX(#REF!,MATCH(KQ340,#REF!,0))=INDEX(#REF!,MATCH(KQ340,#REF!,0)),INDEX(#REF!,MATCH(KQ340,#REF!,0)),"ERROR")</f>
        <v/>
      </c>
      <c r="LU340" s="4">
        <f>IF(KR340="G",2,IF(KR340="R",0.5,IF(KR340="A",1)))</f>
        <v/>
      </c>
      <c r="LV340" s="4">
        <f>IF(KS340="G",0.5,IF(KS340="R",2,IF(KS340="A",1)))</f>
        <v/>
      </c>
      <c r="LW340" s="4">
        <f>IF(KT340="G",2,IF(KT340="R",0.5,IF(KT340="A",1)))</f>
        <v/>
      </c>
      <c r="LX340" s="4">
        <f>IF(KU340="G",0.5,IF(KU340="R",2,IF(KU340="A",1)))</f>
        <v/>
      </c>
      <c r="LY340" s="7">
        <f>(LK340*(LU340+LX340)+(LL340*(LU340+LX340)))</f>
        <v/>
      </c>
      <c r="LZ340" s="7">
        <f>(LN340*(LV340+LW340)+(LO340*(LV340+LW340)))</f>
        <v/>
      </c>
      <c r="MA340" s="11">
        <f>LY340-LZ340</f>
        <v/>
      </c>
      <c r="MB340" s="5">
        <f>MA340+2</f>
        <v/>
      </c>
      <c r="MC340" s="6">
        <f>MA340-2</f>
        <v/>
      </c>
      <c r="MD340" s="4">
        <f>LE340</f>
        <v/>
      </c>
      <c r="ME340" s="9">
        <f>IF(MD340=0,1000,MD340+0.75)</f>
        <v/>
      </c>
      <c r="MF340" s="10">
        <f>IF(MD340=0,0,MD340-0.75)</f>
        <v/>
      </c>
      <c r="MG340" s="4">
        <f>((LM340*(LU340+LX340))-((LP340*(LV340+LW340))))</f>
        <v/>
      </c>
      <c r="MH340" s="9">
        <f>MG340*1.2</f>
        <v/>
      </c>
      <c r="MI340" s="10">
        <f>MG340*0.8</f>
        <v/>
      </c>
      <c r="MJ340">
        <f>IFERROR(OT340,"")</f>
        <v/>
      </c>
      <c r="MK340">
        <f>IFERROR(OU340,"")</f>
        <v/>
      </c>
      <c r="ML340">
        <f>IFERROR(OV340,"")</f>
        <v/>
      </c>
      <c r="MM340">
        <f>IFERROR(OW340,"")</f>
        <v/>
      </c>
      <c r="MN340">
        <f>IFERROR(OX340,"")</f>
        <v/>
      </c>
      <c r="MO340">
        <f>IFERROR(OY340,"")</f>
        <v/>
      </c>
      <c r="MP340" s="1">
        <f>COUNTIFS(#REF!,LT340,#REF!,1,#REF!,"&gt;="&amp;MC340,#REF!,"&lt;="&amp;MB340,#REF!,"&lt;="&amp;ME340,#REF!,"&gt;="&amp;MF340,#REF!,"="&amp;KV340,#REF!,"="&amp;KX340)</f>
        <v/>
      </c>
      <c r="MQ340" s="1">
        <f>COUNTIFS(#REF!,LT340,#REF!,0,#REF!,"&gt;="&amp;MC340,#REF!,"&lt;="&amp;MB340,#REF!,"&lt;="&amp;ME340,#REF!,"&gt;="&amp;MF340,#REF!,"="&amp;KV340,#REF!,"="&amp;KX340)</f>
        <v/>
      </c>
      <c r="MR340" s="1">
        <f>COUNTIFS(#REF!,LT340,#REF!,1,#REF!,"&gt;="&amp;MC340,#REF!,"&lt;="&amp;MB340,#REF!,"&lt;="&amp;ME340,#REF!,"&gt;="&amp;MF340,#REF!,"="&amp;KW340,#REF!,"="&amp;KY340)</f>
        <v/>
      </c>
      <c r="MS340" s="1">
        <f>COUNTIFS(#REF!,LT340,#REF!,0,#REF!,"&gt;="&amp;MC340,#REF!,"&lt;="&amp;MB340,#REF!,"&lt;="&amp;ME340,#REF!,"&gt;="&amp;MF340,#REF!,"="&amp;KW340,#REF!,"="&amp;KY340)</f>
        <v/>
      </c>
      <c r="MT340" s="1">
        <f>COUNTIFS(#REF!,LT340,#REF!,1,#REF!,"&gt;="&amp;MI340,#REF!,"&lt;="&amp;MH340,#REF!,"&lt;="&amp;ME340,#REF!,"&gt;="&amp;MF340)</f>
        <v/>
      </c>
      <c r="MU340" s="1">
        <f>COUNTIFS(#REF!,LT340,#REF!,0,#REF!,"&gt;="&amp;MI340,#REF!,"&lt;="&amp;MH340,#REF!,"&lt;="&amp;ME340,#REF!,"&gt;="&amp;MF340)</f>
        <v/>
      </c>
      <c r="MV340" s="1">
        <f>COUNTIFS(#REF!,LT340,#REF!,1,#REF!,"&gt;="&amp;MI340,#REF!,"&lt;="&amp;MH340,#REF!,"="&amp;KZ340,#REF!,"="&amp;LA340,#REF!,"&lt;="&amp;ME340,#REF!,"&gt;="&amp;MF340)</f>
        <v/>
      </c>
      <c r="MW340" s="1">
        <f>COUNTIFS(#REF!,LT340,#REF!,0,#REF!,"&gt;="&amp;MI340,#REF!,"&lt;="&amp;MH340,#REF!,"="&amp;KZ340,#REF!,"="&amp;LA340,#REF!,"&lt;="&amp;ME340,#REF!,"&gt;="&amp;MF340)</f>
        <v/>
      </c>
      <c r="MX340" s="1">
        <f>COUNTIFS(#REF!,LT340,#REF!,1,#REF!,"&gt;="&amp;MC340,#REF!,"&lt;="&amp;MB340,#REF!,"&lt;="&amp;ME340,#REF!,"&gt;="&amp;MF340)</f>
        <v/>
      </c>
      <c r="MY340" s="1">
        <f>COUNTIFS(#REF!,LT340,#REF!,0,#REF!,"&gt;="&amp;MC340,#REF!,"&lt;="&amp;MB340,#REF!,"&lt;="&amp;ME340,#REF!,"&gt;="&amp;MF340)</f>
        <v/>
      </c>
      <c r="MZ340" s="1">
        <f>COUNTIFS(#REF!,LT340,#REF!,1,#REF!,"&lt;="&amp;ME340,#REF!,"&gt;="&amp;MF340,#REF!,"="&amp;KV340,#REF!,"="&amp;KX340)</f>
        <v/>
      </c>
      <c r="NA340" s="1">
        <f>COUNTIFS(#REF!,LT340,#REF!,0,#REF!,"&lt;="&amp;ME340,#REF!,"&gt;="&amp;MF340,#REF!,"="&amp;KV340,#REF!,"="&amp;KX340)</f>
        <v/>
      </c>
      <c r="NB340" s="1">
        <f>COUNTIFS(#REF!,LT340,#REF!,1,#REF!,"&lt;="&amp;ME340,#REF!,"&gt;="&amp;MF340,#REF!,"="&amp;KW340,#REF!,"="&amp;KY340)</f>
        <v/>
      </c>
      <c r="NC340" s="1">
        <f>COUNTIFS(#REF!,LT340,#REF!,0,#REF!,"&lt;="&amp;ME340,#REF!,"&gt;="&amp;MF340,#REF!,"="&amp;KW340,#REF!,"="&amp;KY340)</f>
        <v/>
      </c>
      <c r="ND340" s="1">
        <f>COUNTIFS(#REF!,LT340,#REF!,1,#REF!,"&gt;="&amp;MC340,#REF!,"&lt;="&amp;MB340,#REF!,"&lt;="&amp;ME340,#REF!,"&gt;="&amp;MF340,#REF!,"="&amp;KV340,#REF!,"="&amp;KX340)</f>
        <v/>
      </c>
      <c r="NE340" s="1">
        <f>COUNTIFS(#REF!,LT340,#REF!,0,#REF!,"&gt;="&amp;MC340,#REF!,"&lt;="&amp;MB340,#REF!,"&lt;="&amp;ME340,#REF!,"&gt;="&amp;MF340,#REF!,"="&amp;KV340,#REF!,"="&amp;KX340)</f>
        <v/>
      </c>
      <c r="NF340" s="1">
        <f>COUNTIFS(#REF!,LT340,#REF!,1,#REF!,"&gt;="&amp;MC340,#REF!,"&lt;="&amp;MB340,#REF!,"&lt;="&amp;ME340,#REF!,"&gt;="&amp;MF340,#REF!,"="&amp;KW340,#REF!,"="&amp;KY340)</f>
        <v/>
      </c>
      <c r="NG340" s="1">
        <f>COUNTIFS(#REF!,LT340,#REF!,0,#REF!,"&gt;="&amp;MC340,#REF!,"&lt;="&amp;MB340,#REF!,"&lt;="&amp;ME340,#REF!,"&gt;="&amp;MF340,#REF!,"="&amp;KW340,#REF!,"="&amp;KY340)</f>
        <v/>
      </c>
      <c r="NH340" s="1">
        <f>COUNTIFS(#REF!,LT340,#REF!,1,#REF!,"&gt;="&amp;MC340,#REF!,"&lt;="&amp;MB340,#REF!,"&lt;="&amp;ME340,#REF!,"&gt;="&amp;MF340,#REF!,"="&amp;KZ340,#REF!,"="&amp;LA340)</f>
        <v/>
      </c>
      <c r="NI340" s="1">
        <f>COUNTIFS(#REF!,LT340,#REF!,0,#REF!,"&gt;="&amp;MC340,#REF!,"&lt;="&amp;MB340,#REF!,"&lt;="&amp;ME340,#REF!,"&gt;="&amp;MF340,#REF!,"="&amp;KZ340,#REF!,"="&amp;LA340)</f>
        <v/>
      </c>
      <c r="NJ340" s="1">
        <f>COUNTIFS(#REF!,LT340,#REF!,1,#REF!,"&gt;="&amp;MI340,#REF!,"&lt;="&amp;MH340,#REF!,"&lt;="&amp;ME340,#REF!,"&gt;="&amp;MF340)</f>
        <v/>
      </c>
      <c r="NK340" s="1">
        <f>COUNTIFS(#REF!,LT340,#REF!,0,#REF!,"&gt;="&amp;MI340,#REF!,"&lt;="&amp;MH340,#REF!,"&lt;="&amp;ME340,#REF!,"&gt;="&amp;MF340)</f>
        <v/>
      </c>
      <c r="NL340" s="1">
        <f>COUNTIFS(#REF!,LT340,#REF!,1,#REF!,"&gt;="&amp;MI340,#REF!,"&lt;="&amp;MH340,#REF!,"="&amp;KZ340,#REF!,"="&amp;LA340,#REF!,"&lt;="&amp;ME340,#REF!,"&gt;="&amp;MF340)</f>
        <v/>
      </c>
      <c r="NM340" s="1">
        <f>COUNTIFS(#REF!,LT340,#REF!,0,#REF!,"&gt;="&amp;MI340,#REF!,"&lt;="&amp;MH340,#REF!,"="&amp;KZ340,#REF!,"="&amp;LA340,#REF!,"&lt;="&amp;ME340,#REF!,"&gt;="&amp;MF340)</f>
        <v/>
      </c>
      <c r="NN340" s="1">
        <f>COUNTIFS(#REF!,LT340,#REF!,1,#REF!,"&gt;="&amp;MC340,#REF!,"&lt;="&amp;MB340,#REF!,"&lt;="&amp;ME340,#REF!,"&gt;="&amp;MF340)</f>
        <v/>
      </c>
      <c r="NO340" s="1">
        <f>COUNTIFS(#REF!,LT340,#REF!,0,#REF!,"&gt;="&amp;MC340,#REF!,"&lt;="&amp;MB340,#REF!,"&lt;="&amp;ME340,#REF!,"&gt;="&amp;MF340)</f>
        <v/>
      </c>
      <c r="NP340" s="1">
        <f>COUNTIFS(#REF!,LT340,#REF!,1,#REF!,"&lt;="&amp;ME340,#REF!,"&gt;="&amp;MF340,#REF!,"="&amp;KV340,#REF!,"="&amp;KX340)</f>
        <v/>
      </c>
      <c r="NQ340" s="1">
        <f>COUNTIFS(#REF!,LT340,#REF!,0,#REF!,"&lt;="&amp;ME340,#REF!,"&gt;="&amp;MF340,#REF!,"="&amp;KV340,#REF!,"="&amp;KX340)</f>
        <v/>
      </c>
      <c r="NR340" s="1">
        <f>COUNTIFS(#REF!,LT340,#REF!,1,#REF!,"&lt;="&amp;ME340,#REF!,"&gt;="&amp;MF340,#REF!,"="&amp;KW340,#REF!,"="&amp;KY340)</f>
        <v/>
      </c>
      <c r="NS340" s="1">
        <f>COUNTIFS(#REF!,LT340,#REF!,0,#REF!,"&lt;="&amp;ME340,#REF!,"&gt;="&amp;MF340,#REF!,"="&amp;KW340,#REF!,"="&amp;KY340)</f>
        <v/>
      </c>
      <c r="NT340" s="1">
        <f>MP340+MR340+MT340+MV340+MX340+MZ340+NB340</f>
        <v/>
      </c>
      <c r="NU340" s="1">
        <f>MQ340+MS340+MU340+MW340+MY340+NA340+NC340</f>
        <v/>
      </c>
      <c r="NV340" s="1">
        <f>NT340+NU340</f>
        <v/>
      </c>
      <c r="NW340" s="33">
        <f>NT340/(NT340+NU340)</f>
        <v/>
      </c>
      <c r="NX340" s="3">
        <f>1/NW340</f>
        <v/>
      </c>
      <c r="NY340" s="1">
        <f>LH340</f>
        <v/>
      </c>
      <c r="NZ340" s="79">
        <f>(NW340*((NY340-1)*0.98))-((1-NW340)*1)</f>
        <v/>
      </c>
      <c r="OA340" s="34">
        <f>IF(LR340&lt;0.9,0,IF(AND(LR340&gt;1.1),0,1))</f>
        <v/>
      </c>
      <c r="OB340" s="34">
        <f>IF(LS340&lt;0.9,0,IF(AND(LS340&gt;1.1),0,1))</f>
        <v/>
      </c>
      <c r="OC340" s="32">
        <f>IF(NV340&gt;99,1,0)</f>
        <v/>
      </c>
      <c r="OD340" s="32">
        <f>IF(NZ340&gt;0.0799,1,0)</f>
        <v/>
      </c>
      <c r="OE340" s="32">
        <f>IF(NZ340&gt;OM340,1,0)</f>
        <v/>
      </c>
      <c r="OF340" s="32">
        <f>OC340+OD340+OE340+OA340+OB340</f>
        <v/>
      </c>
      <c r="OG340" s="1">
        <f>ND340+NF340+NH340+NJ340+NL340+NN340+NP340+NR340</f>
        <v/>
      </c>
      <c r="OH340" s="1">
        <f>NE340+NG340+NI340+NK340+NM340+NO340+NQ340+NS340</f>
        <v/>
      </c>
      <c r="OI340" s="1">
        <f>OG340+OH340</f>
        <v/>
      </c>
      <c r="OJ340" s="33">
        <f>OG340/(OG340+OH340)</f>
        <v/>
      </c>
      <c r="OK340" s="3">
        <f>1/OJ340</f>
        <v/>
      </c>
      <c r="OL340" s="1">
        <f>LI340</f>
        <v/>
      </c>
      <c r="OM340" s="79">
        <f>(OJ340*((OL340-1)*0.98))-((1-OJ340)*1)</f>
        <v/>
      </c>
      <c r="ON340" s="34">
        <f>IF(LR340&lt;0.9,0,IF(AND(LR340&gt;1.1),0,1))</f>
        <v/>
      </c>
      <c r="OO340" s="34">
        <f>IF(LS340&lt;0.9,0,IF(AND(LS340&gt;1.1),0,1))</f>
        <v/>
      </c>
      <c r="OP340" s="32">
        <f>IF(OI340&gt;99,1,0)</f>
        <v/>
      </c>
      <c r="OQ340" s="32">
        <f>IF(OM340&gt;0.0799,1,0)</f>
        <v/>
      </c>
      <c r="OR340" s="32">
        <f>IF(OM340&gt;OZ340,1,0)</f>
        <v/>
      </c>
      <c r="OS340" s="32">
        <f>OP340+OQ340+OR340+ON340+OO340</f>
        <v/>
      </c>
      <c r="OT340">
        <f>IF(OF340=5,"BackHome0-0",IF(AND(OS340=5),"BackAway0-0",""))</f>
        <v/>
      </c>
      <c r="OU340">
        <f>IF(OF340=5,KN340,IF(AND(OS340=5),KO340,""))</f>
        <v/>
      </c>
      <c r="OV340">
        <f>IF(OF340=5,"Match Odds",IF(AND(OS340=5),"Match Odds",""))</f>
        <v/>
      </c>
      <c r="OW340">
        <f>IF(OF340=5,KP340,IF(AND(OS340=5),KP340,""))</f>
        <v/>
      </c>
      <c r="OX340">
        <f>IF(OF340=5,"MATCH_ODDS",IF(AND(OS340=5),"MATCH_ODDS",""))</f>
        <v/>
      </c>
      <c r="OY340">
        <f>IF(OF340=5,"BACK",IF(AND(OS340=5),"BACK",""))</f>
        <v/>
      </c>
    </row>
    <row r="341" ht="16.5" customHeight="1" thickBot="1" thickTop="1">
      <c r="A341" s="2" t="n"/>
      <c r="KN341" s="1">
        <f>IF(INDEX(#REF!,MATCH('HT 0-0'!D341,#REF!,0))=INDEX(#REF!,MATCH('HT 0-0'!D341,#REF!,0)),INDEX(#REF!,MATCH('HT 0-0'!D341,#REF!,0)),"ERROR")</f>
        <v/>
      </c>
      <c r="KO341" s="1">
        <f>IF(INDEX(#REF!,MATCH('HT 0-0'!E341,#REF!,0))=INDEX(#REF!,MATCH('HT 0-0'!E341,#REF!,0)),INDEX(#REF!,MATCH('HT 0-0'!E341,#REF!,0)),"ERROR")</f>
        <v/>
      </c>
      <c r="KP341" s="1">
        <f>KN341&amp;" v "&amp;KO341</f>
        <v/>
      </c>
      <c r="KQ341">
        <f>B341&amp;"_"&amp;C341</f>
        <v/>
      </c>
      <c r="KR341" s="1">
        <f>IF((HW341/KK341)&lt;0.335,"G",IF((HW341/KK341)&gt;0.67,"R","A"))</f>
        <v/>
      </c>
      <c r="KS341" s="1">
        <f>IF((HX341/KK341)&lt;0.335,"G",IF((HX341/KK341)&gt;0.67,"R","A"))</f>
        <v/>
      </c>
      <c r="KT341" s="1">
        <f>IF((IH341/KK341)&lt;0.335,"G",IF((IH341/KK341)&gt;0.67,"R","A"))</f>
        <v/>
      </c>
      <c r="KU341" s="1">
        <f>IF((II341/KK341)&lt;0.335,"G",IF((II341/KK341)&gt;0.67,"R","A"))</f>
        <v/>
      </c>
      <c r="KV341" s="1">
        <f>IF((HZ341/KK341)&lt;0.335,"G",IF((HZ341/KK341)&gt;0.67,"R","A"))</f>
        <v/>
      </c>
      <c r="KW341" s="1">
        <f>IF((HY341/KK341)&lt;0.335,"G",IF((HY341/KK341)&gt;0.67,"R","A"))</f>
        <v/>
      </c>
      <c r="KX341" s="1">
        <f>IF((IK341/KK341)&lt;0.335,"G",IF((IK341/KK341)&gt;0.67,"R","A"))</f>
        <v/>
      </c>
      <c r="KY341" s="1">
        <f>IF((IJ341/KK341)&lt;0.335,"G",IF((IJ341/KK341)&gt;0.67,"R","A"))</f>
        <v/>
      </c>
      <c r="KZ341" s="1">
        <f>IF((HQ341/KK341)&lt;0.335,"G",IF((HQ341/KK341)&gt;0.67,"R","A"))</f>
        <v/>
      </c>
      <c r="LA341" s="1">
        <f>IF((IB341/KK341)&lt;0.335,"G",IF((IB341/KK341)&gt;0.67,"R","A"))</f>
        <v/>
      </c>
      <c r="LB341">
        <f>IF(LQ341="0-0",INDEX(Scrape!#REF!,MATCH('HT 0-0'!KP341,Scrape!$B:$B,0)),"")</f>
        <v/>
      </c>
      <c r="LC341">
        <f>IF(LQ341="0-0",INDEX(Scrape!$A:$A,MATCH('HT 0-0'!KP341,Scrape!$B:$B,0)),"")</f>
        <v/>
      </c>
      <c r="LD341">
        <f>IF(LQ341="0-0",INDEX(Scrape!$B:$B,MATCH('HT 0-0'!KP341,Scrape!$B:$B,0)),"")</f>
        <v/>
      </c>
      <c r="LE341">
        <f>IF(LQ341="0-0",INDEX(Scrape!$C:$C,MATCH('HT 0-0'!KP341,Scrape!$B:$B,0)),"")</f>
        <v/>
      </c>
      <c r="LF341">
        <f>IF(LQ341="0-0",INDEX(Scrape!$D:$D,MATCH('HT 0-0'!KP341,Scrape!$B:$B,0)),"")</f>
        <v/>
      </c>
      <c r="LG341">
        <f>IF(LQ341="0-0",INDEX(Scrape!$E:$E,MATCH('HT 0-0'!KP341,Scrape!$B:$B,0)),"")</f>
        <v/>
      </c>
      <c r="LH341">
        <f>IF(LQ341="0-0",INDEX(Scrape!$F:$F,MATCH('HT 0-0'!KP341,Scrape!$B:$B,0)),"")</f>
        <v/>
      </c>
      <c r="LI341">
        <f>IF(LQ341="0-0",INDEX(Scrape!$G:$G,MATCH('HT 0-0'!KP341,Scrape!$B:$B,0)),"")</f>
        <v/>
      </c>
      <c r="LJ341">
        <f>IF(LQ341="0-0",INDEX(Scrape!$H:$H,MATCH('HT 0-0'!KP341,Scrape!$B:$B,0)),"")</f>
        <v/>
      </c>
      <c r="LK341">
        <f>IF(LQ341="0-0",INDEX(Scrape!$I:$I,MATCH('HT 0-0'!KP341,Scrape!$B:$B,0)),"")</f>
        <v/>
      </c>
      <c r="LL341">
        <f>IF(LQ341="0-0",INDEX(Scrape!$J:$J,MATCH('HT 0-0'!KP341,Scrape!$B:$B,0)),"")</f>
        <v/>
      </c>
      <c r="LM341">
        <f>IF(LQ341="0-0",INDEX(Scrape!$K:$K,MATCH('HT 0-0'!KP341,Scrape!$B:$B,0)),"")</f>
        <v/>
      </c>
      <c r="LN341">
        <f>IF(LQ341="0-0",INDEX(Scrape!$L:$L,MATCH('HT 0-0'!KP341,Scrape!$B:$B,0)),"")</f>
        <v/>
      </c>
      <c r="LO341">
        <f>IF(LQ341="0-0",INDEX(Scrape!$M:$M,MATCH('HT 0-0'!KP341,Scrape!$B:$B,0)),"")</f>
        <v/>
      </c>
      <c r="LP341">
        <f>IF(LQ341="0-0",INDEX(Scrape!$N:$N,MATCH('HT 0-0'!KP341,Scrape!$B:$B,0)),"")</f>
        <v/>
      </c>
      <c r="LQ341">
        <f>INDEX(Scrape!$O:$O,MATCH('HT 0-0'!KP341,Scrape!$B:$B,0))</f>
        <v/>
      </c>
      <c r="LR341">
        <f>(1/LJ341)+(1/LI341)+(1/LH341)</f>
        <v/>
      </c>
      <c r="LS341">
        <f>(1/LG341)+(1/LF341)+(1/LE341)</f>
        <v/>
      </c>
      <c r="LT341" s="8">
        <f>IF(INDEX(#REF!,MATCH(KQ341,#REF!,0))=INDEX(#REF!,MATCH(KQ341,#REF!,0)),INDEX(#REF!,MATCH(KQ341,#REF!,0)),"ERROR")</f>
        <v/>
      </c>
      <c r="LU341" s="4">
        <f>IF(KR341="G",2,IF(KR341="R",0.5,IF(KR341="A",1)))</f>
        <v/>
      </c>
      <c r="LV341" s="4">
        <f>IF(KS341="G",0.5,IF(KS341="R",2,IF(KS341="A",1)))</f>
        <v/>
      </c>
      <c r="LW341" s="4">
        <f>IF(KT341="G",2,IF(KT341="R",0.5,IF(KT341="A",1)))</f>
        <v/>
      </c>
      <c r="LX341" s="4">
        <f>IF(KU341="G",0.5,IF(KU341="R",2,IF(KU341="A",1)))</f>
        <v/>
      </c>
      <c r="LY341" s="7">
        <f>(LK341*(LU341+LX341)+(LL341*(LU341+LX341)))</f>
        <v/>
      </c>
      <c r="LZ341" s="7">
        <f>(LN341*(LV341+LW341)+(LO341*(LV341+LW341)))</f>
        <v/>
      </c>
      <c r="MA341" s="11">
        <f>LY341-LZ341</f>
        <v/>
      </c>
      <c r="MB341" s="5">
        <f>MA341+2</f>
        <v/>
      </c>
      <c r="MC341" s="6">
        <f>MA341-2</f>
        <v/>
      </c>
      <c r="MD341" s="4">
        <f>LE341</f>
        <v/>
      </c>
      <c r="ME341" s="9">
        <f>IF(MD341=0,1000,MD341+0.75)</f>
        <v/>
      </c>
      <c r="MF341" s="10">
        <f>IF(MD341=0,0,MD341-0.75)</f>
        <v/>
      </c>
      <c r="MG341" s="4">
        <f>((LM341*(LU341+LX341))-((LP341*(LV341+LW341))))</f>
        <v/>
      </c>
      <c r="MH341" s="9">
        <f>MG341*1.2</f>
        <v/>
      </c>
      <c r="MI341" s="10">
        <f>MG341*0.8</f>
        <v/>
      </c>
      <c r="MJ341">
        <f>IFERROR(OT341,"")</f>
        <v/>
      </c>
      <c r="MK341">
        <f>IFERROR(OU341,"")</f>
        <v/>
      </c>
      <c r="ML341">
        <f>IFERROR(OV341,"")</f>
        <v/>
      </c>
      <c r="MM341">
        <f>IFERROR(OW341,"")</f>
        <v/>
      </c>
      <c r="MN341">
        <f>IFERROR(OX341,"")</f>
        <v/>
      </c>
      <c r="MO341">
        <f>IFERROR(OY341,"")</f>
        <v/>
      </c>
      <c r="MP341" s="1">
        <f>COUNTIFS(#REF!,LT341,#REF!,1,#REF!,"&gt;="&amp;MC341,#REF!,"&lt;="&amp;MB341,#REF!,"&lt;="&amp;ME341,#REF!,"&gt;="&amp;MF341,#REF!,"="&amp;KV341,#REF!,"="&amp;KX341)</f>
        <v/>
      </c>
      <c r="MQ341" s="1">
        <f>COUNTIFS(#REF!,LT341,#REF!,0,#REF!,"&gt;="&amp;MC341,#REF!,"&lt;="&amp;MB341,#REF!,"&lt;="&amp;ME341,#REF!,"&gt;="&amp;MF341,#REF!,"="&amp;KV341,#REF!,"="&amp;KX341)</f>
        <v/>
      </c>
      <c r="MR341" s="1">
        <f>COUNTIFS(#REF!,LT341,#REF!,1,#REF!,"&gt;="&amp;MC341,#REF!,"&lt;="&amp;MB341,#REF!,"&lt;="&amp;ME341,#REF!,"&gt;="&amp;MF341,#REF!,"="&amp;KW341,#REF!,"="&amp;KY341)</f>
        <v/>
      </c>
      <c r="MS341" s="1">
        <f>COUNTIFS(#REF!,LT341,#REF!,0,#REF!,"&gt;="&amp;MC341,#REF!,"&lt;="&amp;MB341,#REF!,"&lt;="&amp;ME341,#REF!,"&gt;="&amp;MF341,#REF!,"="&amp;KW341,#REF!,"="&amp;KY341)</f>
        <v/>
      </c>
      <c r="MT341" s="1">
        <f>COUNTIFS(#REF!,LT341,#REF!,1,#REF!,"&gt;="&amp;MI341,#REF!,"&lt;="&amp;MH341,#REF!,"&lt;="&amp;ME341,#REF!,"&gt;="&amp;MF341)</f>
        <v/>
      </c>
      <c r="MU341" s="1">
        <f>COUNTIFS(#REF!,LT341,#REF!,0,#REF!,"&gt;="&amp;MI341,#REF!,"&lt;="&amp;MH341,#REF!,"&lt;="&amp;ME341,#REF!,"&gt;="&amp;MF341)</f>
        <v/>
      </c>
      <c r="MV341" s="1">
        <f>COUNTIFS(#REF!,LT341,#REF!,1,#REF!,"&gt;="&amp;MI341,#REF!,"&lt;="&amp;MH341,#REF!,"="&amp;KZ341,#REF!,"="&amp;LA341,#REF!,"&lt;="&amp;ME341,#REF!,"&gt;="&amp;MF341)</f>
        <v/>
      </c>
      <c r="MW341" s="1">
        <f>COUNTIFS(#REF!,LT341,#REF!,0,#REF!,"&gt;="&amp;MI341,#REF!,"&lt;="&amp;MH341,#REF!,"="&amp;KZ341,#REF!,"="&amp;LA341,#REF!,"&lt;="&amp;ME341,#REF!,"&gt;="&amp;MF341)</f>
        <v/>
      </c>
      <c r="MX341" s="1">
        <f>COUNTIFS(#REF!,LT341,#REF!,1,#REF!,"&gt;="&amp;MC341,#REF!,"&lt;="&amp;MB341,#REF!,"&lt;="&amp;ME341,#REF!,"&gt;="&amp;MF341)</f>
        <v/>
      </c>
      <c r="MY341" s="1">
        <f>COUNTIFS(#REF!,LT341,#REF!,0,#REF!,"&gt;="&amp;MC341,#REF!,"&lt;="&amp;MB341,#REF!,"&lt;="&amp;ME341,#REF!,"&gt;="&amp;MF341)</f>
        <v/>
      </c>
      <c r="MZ341" s="1">
        <f>COUNTIFS(#REF!,LT341,#REF!,1,#REF!,"&lt;="&amp;ME341,#REF!,"&gt;="&amp;MF341,#REF!,"="&amp;KV341,#REF!,"="&amp;KX341)</f>
        <v/>
      </c>
      <c r="NA341" s="1">
        <f>COUNTIFS(#REF!,LT341,#REF!,0,#REF!,"&lt;="&amp;ME341,#REF!,"&gt;="&amp;MF341,#REF!,"="&amp;KV341,#REF!,"="&amp;KX341)</f>
        <v/>
      </c>
      <c r="NB341" s="1">
        <f>COUNTIFS(#REF!,LT341,#REF!,1,#REF!,"&lt;="&amp;ME341,#REF!,"&gt;="&amp;MF341,#REF!,"="&amp;KW341,#REF!,"="&amp;KY341)</f>
        <v/>
      </c>
      <c r="NC341" s="1">
        <f>COUNTIFS(#REF!,LT341,#REF!,0,#REF!,"&lt;="&amp;ME341,#REF!,"&gt;="&amp;MF341,#REF!,"="&amp;KW341,#REF!,"="&amp;KY341)</f>
        <v/>
      </c>
      <c r="ND341" s="1">
        <f>COUNTIFS(#REF!,LT341,#REF!,1,#REF!,"&gt;="&amp;MC341,#REF!,"&lt;="&amp;MB341,#REF!,"&lt;="&amp;ME341,#REF!,"&gt;="&amp;MF341,#REF!,"="&amp;KV341,#REF!,"="&amp;KX341)</f>
        <v/>
      </c>
      <c r="NE341" s="1">
        <f>COUNTIFS(#REF!,LT341,#REF!,0,#REF!,"&gt;="&amp;MC341,#REF!,"&lt;="&amp;MB341,#REF!,"&lt;="&amp;ME341,#REF!,"&gt;="&amp;MF341,#REF!,"="&amp;KV341,#REF!,"="&amp;KX341)</f>
        <v/>
      </c>
      <c r="NF341" s="1">
        <f>COUNTIFS(#REF!,LT341,#REF!,1,#REF!,"&gt;="&amp;MC341,#REF!,"&lt;="&amp;MB341,#REF!,"&lt;="&amp;ME341,#REF!,"&gt;="&amp;MF341,#REF!,"="&amp;KW341,#REF!,"="&amp;KY341)</f>
        <v/>
      </c>
      <c r="NG341" s="1">
        <f>COUNTIFS(#REF!,LT341,#REF!,0,#REF!,"&gt;="&amp;MC341,#REF!,"&lt;="&amp;MB341,#REF!,"&lt;="&amp;ME341,#REF!,"&gt;="&amp;MF341,#REF!,"="&amp;KW341,#REF!,"="&amp;KY341)</f>
        <v/>
      </c>
      <c r="NH341" s="1">
        <f>COUNTIFS(#REF!,LT341,#REF!,1,#REF!,"&gt;="&amp;MC341,#REF!,"&lt;="&amp;MB341,#REF!,"&lt;="&amp;ME341,#REF!,"&gt;="&amp;MF341,#REF!,"="&amp;KZ341,#REF!,"="&amp;LA341)</f>
        <v/>
      </c>
      <c r="NI341" s="1">
        <f>COUNTIFS(#REF!,LT341,#REF!,0,#REF!,"&gt;="&amp;MC341,#REF!,"&lt;="&amp;MB341,#REF!,"&lt;="&amp;ME341,#REF!,"&gt;="&amp;MF341,#REF!,"="&amp;KZ341,#REF!,"="&amp;LA341)</f>
        <v/>
      </c>
      <c r="NJ341" s="1">
        <f>COUNTIFS(#REF!,LT341,#REF!,1,#REF!,"&gt;="&amp;MI341,#REF!,"&lt;="&amp;MH341,#REF!,"&lt;="&amp;ME341,#REF!,"&gt;="&amp;MF341)</f>
        <v/>
      </c>
      <c r="NK341" s="1">
        <f>COUNTIFS(#REF!,LT341,#REF!,0,#REF!,"&gt;="&amp;MI341,#REF!,"&lt;="&amp;MH341,#REF!,"&lt;="&amp;ME341,#REF!,"&gt;="&amp;MF341)</f>
        <v/>
      </c>
      <c r="NL341" s="1">
        <f>COUNTIFS(#REF!,LT341,#REF!,1,#REF!,"&gt;="&amp;MI341,#REF!,"&lt;="&amp;MH341,#REF!,"="&amp;KZ341,#REF!,"="&amp;LA341,#REF!,"&lt;="&amp;ME341,#REF!,"&gt;="&amp;MF341)</f>
        <v/>
      </c>
      <c r="NM341" s="1">
        <f>COUNTIFS(#REF!,LT341,#REF!,0,#REF!,"&gt;="&amp;MI341,#REF!,"&lt;="&amp;MH341,#REF!,"="&amp;KZ341,#REF!,"="&amp;LA341,#REF!,"&lt;="&amp;ME341,#REF!,"&gt;="&amp;MF341)</f>
        <v/>
      </c>
      <c r="NN341" s="1">
        <f>COUNTIFS(#REF!,LT341,#REF!,1,#REF!,"&gt;="&amp;MC341,#REF!,"&lt;="&amp;MB341,#REF!,"&lt;="&amp;ME341,#REF!,"&gt;="&amp;MF341)</f>
        <v/>
      </c>
      <c r="NO341" s="1">
        <f>COUNTIFS(#REF!,LT341,#REF!,0,#REF!,"&gt;="&amp;MC341,#REF!,"&lt;="&amp;MB341,#REF!,"&lt;="&amp;ME341,#REF!,"&gt;="&amp;MF341)</f>
        <v/>
      </c>
      <c r="NP341" s="1">
        <f>COUNTIFS(#REF!,LT341,#REF!,1,#REF!,"&lt;="&amp;ME341,#REF!,"&gt;="&amp;MF341,#REF!,"="&amp;KV341,#REF!,"="&amp;KX341)</f>
        <v/>
      </c>
      <c r="NQ341" s="1">
        <f>COUNTIFS(#REF!,LT341,#REF!,0,#REF!,"&lt;="&amp;ME341,#REF!,"&gt;="&amp;MF341,#REF!,"="&amp;KV341,#REF!,"="&amp;KX341)</f>
        <v/>
      </c>
      <c r="NR341" s="1">
        <f>COUNTIFS(#REF!,LT341,#REF!,1,#REF!,"&lt;="&amp;ME341,#REF!,"&gt;="&amp;MF341,#REF!,"="&amp;KW341,#REF!,"="&amp;KY341)</f>
        <v/>
      </c>
      <c r="NS341" s="1">
        <f>COUNTIFS(#REF!,LT341,#REF!,0,#REF!,"&lt;="&amp;ME341,#REF!,"&gt;="&amp;MF341,#REF!,"="&amp;KW341,#REF!,"="&amp;KY341)</f>
        <v/>
      </c>
      <c r="NT341" s="1">
        <f>MP341+MR341+MT341+MV341+MX341+MZ341+NB341</f>
        <v/>
      </c>
      <c r="NU341" s="1">
        <f>MQ341+MS341+MU341+MW341+MY341+NA341+NC341</f>
        <v/>
      </c>
      <c r="NV341" s="1">
        <f>NT341+NU341</f>
        <v/>
      </c>
      <c r="NW341" s="33">
        <f>NT341/(NT341+NU341)</f>
        <v/>
      </c>
      <c r="NX341" s="3">
        <f>1/NW341</f>
        <v/>
      </c>
      <c r="NY341" s="1">
        <f>LH341</f>
        <v/>
      </c>
      <c r="NZ341" s="79">
        <f>(NW341*((NY341-1)*0.98))-((1-NW341)*1)</f>
        <v/>
      </c>
      <c r="OA341" s="34">
        <f>IF(LR341&lt;0.9,0,IF(AND(LR341&gt;1.1),0,1))</f>
        <v/>
      </c>
      <c r="OB341" s="34">
        <f>IF(LS341&lt;0.9,0,IF(AND(LS341&gt;1.1),0,1))</f>
        <v/>
      </c>
      <c r="OC341" s="32">
        <f>IF(NV341&gt;99,1,0)</f>
        <v/>
      </c>
      <c r="OD341" s="32">
        <f>IF(NZ341&gt;0.0799,1,0)</f>
        <v/>
      </c>
      <c r="OE341" s="32">
        <f>IF(NZ341&gt;OM341,1,0)</f>
        <v/>
      </c>
      <c r="OF341" s="32">
        <f>OC341+OD341+OE341+OA341+OB341</f>
        <v/>
      </c>
      <c r="OG341" s="1">
        <f>ND341+NF341+NH341+NJ341+NL341+NN341+NP341+NR341</f>
        <v/>
      </c>
      <c r="OH341" s="1">
        <f>NE341+NG341+NI341+NK341+NM341+NO341+NQ341+NS341</f>
        <v/>
      </c>
      <c r="OI341" s="1">
        <f>OG341+OH341</f>
        <v/>
      </c>
      <c r="OJ341" s="33">
        <f>OG341/(OG341+OH341)</f>
        <v/>
      </c>
      <c r="OK341" s="3">
        <f>1/OJ341</f>
        <v/>
      </c>
      <c r="OL341" s="1">
        <f>LI341</f>
        <v/>
      </c>
      <c r="OM341" s="79">
        <f>(OJ341*((OL341-1)*0.98))-((1-OJ341)*1)</f>
        <v/>
      </c>
      <c r="ON341" s="34">
        <f>IF(LR341&lt;0.9,0,IF(AND(LR341&gt;1.1),0,1))</f>
        <v/>
      </c>
      <c r="OO341" s="34">
        <f>IF(LS341&lt;0.9,0,IF(AND(LS341&gt;1.1),0,1))</f>
        <v/>
      </c>
      <c r="OP341" s="32">
        <f>IF(OI341&gt;99,1,0)</f>
        <v/>
      </c>
      <c r="OQ341" s="32">
        <f>IF(OM341&gt;0.0799,1,0)</f>
        <v/>
      </c>
      <c r="OR341" s="32">
        <f>IF(OM341&gt;OZ341,1,0)</f>
        <v/>
      </c>
      <c r="OS341" s="32">
        <f>OP341+OQ341+OR341+ON341+OO341</f>
        <v/>
      </c>
      <c r="OT341">
        <f>IF(OF341=5,"BackHome0-0",IF(AND(OS341=5),"BackAway0-0",""))</f>
        <v/>
      </c>
      <c r="OU341">
        <f>IF(OF341=5,KN341,IF(AND(OS341=5),KO341,""))</f>
        <v/>
      </c>
      <c r="OV341">
        <f>IF(OF341=5,"Match Odds",IF(AND(OS341=5),"Match Odds",""))</f>
        <v/>
      </c>
      <c r="OW341">
        <f>IF(OF341=5,KP341,IF(AND(OS341=5),KP341,""))</f>
        <v/>
      </c>
      <c r="OX341">
        <f>IF(OF341=5,"MATCH_ODDS",IF(AND(OS341=5),"MATCH_ODDS",""))</f>
        <v/>
      </c>
      <c r="OY341">
        <f>IF(OF341=5,"BACK",IF(AND(OS341=5),"BACK",""))</f>
        <v/>
      </c>
    </row>
    <row r="342" ht="16.5" customHeight="1" thickBot="1" thickTop="1">
      <c r="A342" s="2" t="n"/>
      <c r="KN342" s="1">
        <f>IF(INDEX(#REF!,MATCH('HT 0-0'!D342,#REF!,0))=INDEX(#REF!,MATCH('HT 0-0'!D342,#REF!,0)),INDEX(#REF!,MATCH('HT 0-0'!D342,#REF!,0)),"ERROR")</f>
        <v/>
      </c>
      <c r="KO342" s="1">
        <f>IF(INDEX(#REF!,MATCH('HT 0-0'!E342,#REF!,0))=INDEX(#REF!,MATCH('HT 0-0'!E342,#REF!,0)),INDEX(#REF!,MATCH('HT 0-0'!E342,#REF!,0)),"ERROR")</f>
        <v/>
      </c>
      <c r="KP342" s="1">
        <f>KN342&amp;" v "&amp;KO342</f>
        <v/>
      </c>
      <c r="KQ342">
        <f>B342&amp;"_"&amp;C342</f>
        <v/>
      </c>
      <c r="KR342" s="1">
        <f>IF((HW342/KK342)&lt;0.335,"G",IF((HW342/KK342)&gt;0.67,"R","A"))</f>
        <v/>
      </c>
      <c r="KS342" s="1">
        <f>IF((HX342/KK342)&lt;0.335,"G",IF((HX342/KK342)&gt;0.67,"R","A"))</f>
        <v/>
      </c>
      <c r="KT342" s="1">
        <f>IF((IH342/KK342)&lt;0.335,"G",IF((IH342/KK342)&gt;0.67,"R","A"))</f>
        <v/>
      </c>
      <c r="KU342" s="1">
        <f>IF((II342/KK342)&lt;0.335,"G",IF((II342/KK342)&gt;0.67,"R","A"))</f>
        <v/>
      </c>
      <c r="KV342" s="1">
        <f>IF((HZ342/KK342)&lt;0.335,"G",IF((HZ342/KK342)&gt;0.67,"R","A"))</f>
        <v/>
      </c>
      <c r="KW342" s="1">
        <f>IF((HY342/KK342)&lt;0.335,"G",IF((HY342/KK342)&gt;0.67,"R","A"))</f>
        <v/>
      </c>
      <c r="KX342" s="1">
        <f>IF((IK342/KK342)&lt;0.335,"G",IF((IK342/KK342)&gt;0.67,"R","A"))</f>
        <v/>
      </c>
      <c r="KY342" s="1">
        <f>IF((IJ342/KK342)&lt;0.335,"G",IF((IJ342/KK342)&gt;0.67,"R","A"))</f>
        <v/>
      </c>
      <c r="KZ342" s="1">
        <f>IF((HQ342/KK342)&lt;0.335,"G",IF((HQ342/KK342)&gt;0.67,"R","A"))</f>
        <v/>
      </c>
      <c r="LA342" s="1">
        <f>IF((IB342/KK342)&lt;0.335,"G",IF((IB342/KK342)&gt;0.67,"R","A"))</f>
        <v/>
      </c>
      <c r="LB342">
        <f>IF(LQ342="0-0",INDEX(Scrape!#REF!,MATCH('HT 0-0'!KP342,Scrape!$B:$B,0)),"")</f>
        <v/>
      </c>
      <c r="LC342">
        <f>IF(LQ342="0-0",INDEX(Scrape!$A:$A,MATCH('HT 0-0'!KP342,Scrape!$B:$B,0)),"")</f>
        <v/>
      </c>
      <c r="LD342">
        <f>IF(LQ342="0-0",INDEX(Scrape!$B:$B,MATCH('HT 0-0'!KP342,Scrape!$B:$B,0)),"")</f>
        <v/>
      </c>
      <c r="LE342">
        <f>IF(LQ342="0-0",INDEX(Scrape!$C:$C,MATCH('HT 0-0'!KP342,Scrape!$B:$B,0)),"")</f>
        <v/>
      </c>
      <c r="LF342">
        <f>IF(LQ342="0-0",INDEX(Scrape!$D:$D,MATCH('HT 0-0'!KP342,Scrape!$B:$B,0)),"")</f>
        <v/>
      </c>
      <c r="LG342">
        <f>IF(LQ342="0-0",INDEX(Scrape!$E:$E,MATCH('HT 0-0'!KP342,Scrape!$B:$B,0)),"")</f>
        <v/>
      </c>
      <c r="LH342">
        <f>IF(LQ342="0-0",INDEX(Scrape!$F:$F,MATCH('HT 0-0'!KP342,Scrape!$B:$B,0)),"")</f>
        <v/>
      </c>
      <c r="LI342">
        <f>IF(LQ342="0-0",INDEX(Scrape!$G:$G,MATCH('HT 0-0'!KP342,Scrape!$B:$B,0)),"")</f>
        <v/>
      </c>
      <c r="LJ342">
        <f>IF(LQ342="0-0",INDEX(Scrape!$H:$H,MATCH('HT 0-0'!KP342,Scrape!$B:$B,0)),"")</f>
        <v/>
      </c>
      <c r="LK342">
        <f>IF(LQ342="0-0",INDEX(Scrape!$I:$I,MATCH('HT 0-0'!KP342,Scrape!$B:$B,0)),"")</f>
        <v/>
      </c>
      <c r="LL342">
        <f>IF(LQ342="0-0",INDEX(Scrape!$J:$J,MATCH('HT 0-0'!KP342,Scrape!$B:$B,0)),"")</f>
        <v/>
      </c>
      <c r="LM342">
        <f>IF(LQ342="0-0",INDEX(Scrape!$K:$K,MATCH('HT 0-0'!KP342,Scrape!$B:$B,0)),"")</f>
        <v/>
      </c>
      <c r="LN342">
        <f>IF(LQ342="0-0",INDEX(Scrape!$L:$L,MATCH('HT 0-0'!KP342,Scrape!$B:$B,0)),"")</f>
        <v/>
      </c>
      <c r="LO342">
        <f>IF(LQ342="0-0",INDEX(Scrape!$M:$M,MATCH('HT 0-0'!KP342,Scrape!$B:$B,0)),"")</f>
        <v/>
      </c>
      <c r="LP342">
        <f>IF(LQ342="0-0",INDEX(Scrape!$N:$N,MATCH('HT 0-0'!KP342,Scrape!$B:$B,0)),"")</f>
        <v/>
      </c>
      <c r="LQ342">
        <f>INDEX(Scrape!$O:$O,MATCH('HT 0-0'!KP342,Scrape!$B:$B,0))</f>
        <v/>
      </c>
      <c r="LR342">
        <f>(1/LJ342)+(1/LI342)+(1/LH342)</f>
        <v/>
      </c>
      <c r="LS342">
        <f>(1/LG342)+(1/LF342)+(1/LE342)</f>
        <v/>
      </c>
      <c r="LT342" s="8">
        <f>IF(INDEX(#REF!,MATCH(KQ342,#REF!,0))=INDEX(#REF!,MATCH(KQ342,#REF!,0)),INDEX(#REF!,MATCH(KQ342,#REF!,0)),"ERROR")</f>
        <v/>
      </c>
      <c r="LU342" s="4">
        <f>IF(KR342="G",2,IF(KR342="R",0.5,IF(KR342="A",1)))</f>
        <v/>
      </c>
      <c r="LV342" s="4">
        <f>IF(KS342="G",0.5,IF(KS342="R",2,IF(KS342="A",1)))</f>
        <v/>
      </c>
      <c r="LW342" s="4">
        <f>IF(KT342="G",2,IF(KT342="R",0.5,IF(KT342="A",1)))</f>
        <v/>
      </c>
      <c r="LX342" s="4">
        <f>IF(KU342="G",0.5,IF(KU342="R",2,IF(KU342="A",1)))</f>
        <v/>
      </c>
      <c r="LY342" s="7">
        <f>(LK342*(LU342+LX342)+(LL342*(LU342+LX342)))</f>
        <v/>
      </c>
      <c r="LZ342" s="7">
        <f>(LN342*(LV342+LW342)+(LO342*(LV342+LW342)))</f>
        <v/>
      </c>
      <c r="MA342" s="11">
        <f>LY342-LZ342</f>
        <v/>
      </c>
      <c r="MB342" s="5">
        <f>MA342+2</f>
        <v/>
      </c>
      <c r="MC342" s="6">
        <f>MA342-2</f>
        <v/>
      </c>
      <c r="MD342" s="4">
        <f>LE342</f>
        <v/>
      </c>
      <c r="ME342" s="9">
        <f>IF(MD342=0,1000,MD342+0.75)</f>
        <v/>
      </c>
      <c r="MF342" s="10">
        <f>IF(MD342=0,0,MD342-0.75)</f>
        <v/>
      </c>
      <c r="MG342" s="4">
        <f>((LM342*(LU342+LX342))-((LP342*(LV342+LW342))))</f>
        <v/>
      </c>
      <c r="MH342" s="9">
        <f>MG342*1.2</f>
        <v/>
      </c>
      <c r="MI342" s="10">
        <f>MG342*0.8</f>
        <v/>
      </c>
      <c r="MJ342">
        <f>IFERROR(OT342,"")</f>
        <v/>
      </c>
      <c r="MK342">
        <f>IFERROR(OU342,"")</f>
        <v/>
      </c>
      <c r="ML342">
        <f>IFERROR(OV342,"")</f>
        <v/>
      </c>
      <c r="MM342">
        <f>IFERROR(OW342,"")</f>
        <v/>
      </c>
      <c r="MN342">
        <f>IFERROR(OX342,"")</f>
        <v/>
      </c>
      <c r="MO342">
        <f>IFERROR(OY342,"")</f>
        <v/>
      </c>
      <c r="MP342" s="1">
        <f>COUNTIFS(#REF!,LT342,#REF!,1,#REF!,"&gt;="&amp;MC342,#REF!,"&lt;="&amp;MB342,#REF!,"&lt;="&amp;ME342,#REF!,"&gt;="&amp;MF342,#REF!,"="&amp;KV342,#REF!,"="&amp;KX342)</f>
        <v/>
      </c>
      <c r="MQ342" s="1">
        <f>COUNTIFS(#REF!,LT342,#REF!,0,#REF!,"&gt;="&amp;MC342,#REF!,"&lt;="&amp;MB342,#REF!,"&lt;="&amp;ME342,#REF!,"&gt;="&amp;MF342,#REF!,"="&amp;KV342,#REF!,"="&amp;KX342)</f>
        <v/>
      </c>
      <c r="MR342" s="1">
        <f>COUNTIFS(#REF!,LT342,#REF!,1,#REF!,"&gt;="&amp;MC342,#REF!,"&lt;="&amp;MB342,#REF!,"&lt;="&amp;ME342,#REF!,"&gt;="&amp;MF342,#REF!,"="&amp;KW342,#REF!,"="&amp;KY342)</f>
        <v/>
      </c>
      <c r="MS342" s="1">
        <f>COUNTIFS(#REF!,LT342,#REF!,0,#REF!,"&gt;="&amp;MC342,#REF!,"&lt;="&amp;MB342,#REF!,"&lt;="&amp;ME342,#REF!,"&gt;="&amp;MF342,#REF!,"="&amp;KW342,#REF!,"="&amp;KY342)</f>
        <v/>
      </c>
      <c r="MT342" s="1">
        <f>COUNTIFS(#REF!,LT342,#REF!,1,#REF!,"&gt;="&amp;MI342,#REF!,"&lt;="&amp;MH342,#REF!,"&lt;="&amp;ME342,#REF!,"&gt;="&amp;MF342)</f>
        <v/>
      </c>
      <c r="MU342" s="1">
        <f>COUNTIFS(#REF!,LT342,#REF!,0,#REF!,"&gt;="&amp;MI342,#REF!,"&lt;="&amp;MH342,#REF!,"&lt;="&amp;ME342,#REF!,"&gt;="&amp;MF342)</f>
        <v/>
      </c>
      <c r="MV342" s="1">
        <f>COUNTIFS(#REF!,LT342,#REF!,1,#REF!,"&gt;="&amp;MI342,#REF!,"&lt;="&amp;MH342,#REF!,"="&amp;KZ342,#REF!,"="&amp;LA342,#REF!,"&lt;="&amp;ME342,#REF!,"&gt;="&amp;MF342)</f>
        <v/>
      </c>
      <c r="MW342" s="1">
        <f>COUNTIFS(#REF!,LT342,#REF!,0,#REF!,"&gt;="&amp;MI342,#REF!,"&lt;="&amp;MH342,#REF!,"="&amp;KZ342,#REF!,"="&amp;LA342,#REF!,"&lt;="&amp;ME342,#REF!,"&gt;="&amp;MF342)</f>
        <v/>
      </c>
      <c r="MX342" s="1">
        <f>COUNTIFS(#REF!,LT342,#REF!,1,#REF!,"&gt;="&amp;MC342,#REF!,"&lt;="&amp;MB342,#REF!,"&lt;="&amp;ME342,#REF!,"&gt;="&amp;MF342)</f>
        <v/>
      </c>
      <c r="MY342" s="1">
        <f>COUNTIFS(#REF!,LT342,#REF!,0,#REF!,"&gt;="&amp;MC342,#REF!,"&lt;="&amp;MB342,#REF!,"&lt;="&amp;ME342,#REF!,"&gt;="&amp;MF342)</f>
        <v/>
      </c>
      <c r="MZ342" s="1">
        <f>COUNTIFS(#REF!,LT342,#REF!,1,#REF!,"&lt;="&amp;ME342,#REF!,"&gt;="&amp;MF342,#REF!,"="&amp;KV342,#REF!,"="&amp;KX342)</f>
        <v/>
      </c>
      <c r="NA342" s="1">
        <f>COUNTIFS(#REF!,LT342,#REF!,0,#REF!,"&lt;="&amp;ME342,#REF!,"&gt;="&amp;MF342,#REF!,"="&amp;KV342,#REF!,"="&amp;KX342)</f>
        <v/>
      </c>
      <c r="NB342" s="1">
        <f>COUNTIFS(#REF!,LT342,#REF!,1,#REF!,"&lt;="&amp;ME342,#REF!,"&gt;="&amp;MF342,#REF!,"="&amp;KW342,#REF!,"="&amp;KY342)</f>
        <v/>
      </c>
      <c r="NC342" s="1">
        <f>COUNTIFS(#REF!,LT342,#REF!,0,#REF!,"&lt;="&amp;ME342,#REF!,"&gt;="&amp;MF342,#REF!,"="&amp;KW342,#REF!,"="&amp;KY342)</f>
        <v/>
      </c>
      <c r="ND342" s="1">
        <f>COUNTIFS(#REF!,LT342,#REF!,1,#REF!,"&gt;="&amp;MC342,#REF!,"&lt;="&amp;MB342,#REF!,"&lt;="&amp;ME342,#REF!,"&gt;="&amp;MF342,#REF!,"="&amp;KV342,#REF!,"="&amp;KX342)</f>
        <v/>
      </c>
      <c r="NE342" s="1">
        <f>COUNTIFS(#REF!,LT342,#REF!,0,#REF!,"&gt;="&amp;MC342,#REF!,"&lt;="&amp;MB342,#REF!,"&lt;="&amp;ME342,#REF!,"&gt;="&amp;MF342,#REF!,"="&amp;KV342,#REF!,"="&amp;KX342)</f>
        <v/>
      </c>
      <c r="NF342" s="1">
        <f>COUNTIFS(#REF!,LT342,#REF!,1,#REF!,"&gt;="&amp;MC342,#REF!,"&lt;="&amp;MB342,#REF!,"&lt;="&amp;ME342,#REF!,"&gt;="&amp;MF342,#REF!,"="&amp;KW342,#REF!,"="&amp;KY342)</f>
        <v/>
      </c>
      <c r="NG342" s="1">
        <f>COUNTIFS(#REF!,LT342,#REF!,0,#REF!,"&gt;="&amp;MC342,#REF!,"&lt;="&amp;MB342,#REF!,"&lt;="&amp;ME342,#REF!,"&gt;="&amp;MF342,#REF!,"="&amp;KW342,#REF!,"="&amp;KY342)</f>
        <v/>
      </c>
      <c r="NH342" s="1">
        <f>COUNTIFS(#REF!,LT342,#REF!,1,#REF!,"&gt;="&amp;MC342,#REF!,"&lt;="&amp;MB342,#REF!,"&lt;="&amp;ME342,#REF!,"&gt;="&amp;MF342,#REF!,"="&amp;KZ342,#REF!,"="&amp;LA342)</f>
        <v/>
      </c>
      <c r="NI342" s="1">
        <f>COUNTIFS(#REF!,LT342,#REF!,0,#REF!,"&gt;="&amp;MC342,#REF!,"&lt;="&amp;MB342,#REF!,"&lt;="&amp;ME342,#REF!,"&gt;="&amp;MF342,#REF!,"="&amp;KZ342,#REF!,"="&amp;LA342)</f>
        <v/>
      </c>
      <c r="NJ342" s="1">
        <f>COUNTIFS(#REF!,LT342,#REF!,1,#REF!,"&gt;="&amp;MI342,#REF!,"&lt;="&amp;MH342,#REF!,"&lt;="&amp;ME342,#REF!,"&gt;="&amp;MF342)</f>
        <v/>
      </c>
      <c r="NK342" s="1">
        <f>COUNTIFS(#REF!,LT342,#REF!,0,#REF!,"&gt;="&amp;MI342,#REF!,"&lt;="&amp;MH342,#REF!,"&lt;="&amp;ME342,#REF!,"&gt;="&amp;MF342)</f>
        <v/>
      </c>
      <c r="NL342" s="1">
        <f>COUNTIFS(#REF!,LT342,#REF!,1,#REF!,"&gt;="&amp;MI342,#REF!,"&lt;="&amp;MH342,#REF!,"="&amp;KZ342,#REF!,"="&amp;LA342,#REF!,"&lt;="&amp;ME342,#REF!,"&gt;="&amp;MF342)</f>
        <v/>
      </c>
      <c r="NM342" s="1">
        <f>COUNTIFS(#REF!,LT342,#REF!,0,#REF!,"&gt;="&amp;MI342,#REF!,"&lt;="&amp;MH342,#REF!,"="&amp;KZ342,#REF!,"="&amp;LA342,#REF!,"&lt;="&amp;ME342,#REF!,"&gt;="&amp;MF342)</f>
        <v/>
      </c>
      <c r="NN342" s="1">
        <f>COUNTIFS(#REF!,LT342,#REF!,1,#REF!,"&gt;="&amp;MC342,#REF!,"&lt;="&amp;MB342,#REF!,"&lt;="&amp;ME342,#REF!,"&gt;="&amp;MF342)</f>
        <v/>
      </c>
      <c r="NO342" s="1">
        <f>COUNTIFS(#REF!,LT342,#REF!,0,#REF!,"&gt;="&amp;MC342,#REF!,"&lt;="&amp;MB342,#REF!,"&lt;="&amp;ME342,#REF!,"&gt;="&amp;MF342)</f>
        <v/>
      </c>
      <c r="NP342" s="1">
        <f>COUNTIFS(#REF!,LT342,#REF!,1,#REF!,"&lt;="&amp;ME342,#REF!,"&gt;="&amp;MF342,#REF!,"="&amp;KV342,#REF!,"="&amp;KX342)</f>
        <v/>
      </c>
      <c r="NQ342" s="1">
        <f>COUNTIFS(#REF!,LT342,#REF!,0,#REF!,"&lt;="&amp;ME342,#REF!,"&gt;="&amp;MF342,#REF!,"="&amp;KV342,#REF!,"="&amp;KX342)</f>
        <v/>
      </c>
      <c r="NR342" s="1">
        <f>COUNTIFS(#REF!,LT342,#REF!,1,#REF!,"&lt;="&amp;ME342,#REF!,"&gt;="&amp;MF342,#REF!,"="&amp;KW342,#REF!,"="&amp;KY342)</f>
        <v/>
      </c>
      <c r="NS342" s="1">
        <f>COUNTIFS(#REF!,LT342,#REF!,0,#REF!,"&lt;="&amp;ME342,#REF!,"&gt;="&amp;MF342,#REF!,"="&amp;KW342,#REF!,"="&amp;KY342)</f>
        <v/>
      </c>
      <c r="NT342" s="1">
        <f>MP342+MR342+MT342+MV342+MX342+MZ342+NB342</f>
        <v/>
      </c>
      <c r="NU342" s="1">
        <f>MQ342+MS342+MU342+MW342+MY342+NA342+NC342</f>
        <v/>
      </c>
      <c r="NV342" s="1">
        <f>NT342+NU342</f>
        <v/>
      </c>
      <c r="NW342" s="33">
        <f>NT342/(NT342+NU342)</f>
        <v/>
      </c>
      <c r="NX342" s="3">
        <f>1/NW342</f>
        <v/>
      </c>
      <c r="NY342" s="1">
        <f>LH342</f>
        <v/>
      </c>
      <c r="NZ342" s="79">
        <f>(NW342*((NY342-1)*0.98))-((1-NW342)*1)</f>
        <v/>
      </c>
      <c r="OA342" s="34">
        <f>IF(LR342&lt;0.9,0,IF(AND(LR342&gt;1.1),0,1))</f>
        <v/>
      </c>
      <c r="OB342" s="34">
        <f>IF(LS342&lt;0.9,0,IF(AND(LS342&gt;1.1),0,1))</f>
        <v/>
      </c>
      <c r="OC342" s="32">
        <f>IF(NV342&gt;99,1,0)</f>
        <v/>
      </c>
      <c r="OD342" s="32">
        <f>IF(NZ342&gt;0.0799,1,0)</f>
        <v/>
      </c>
      <c r="OE342" s="32">
        <f>IF(NZ342&gt;OM342,1,0)</f>
        <v/>
      </c>
      <c r="OF342" s="32">
        <f>OC342+OD342+OE342+OA342+OB342</f>
        <v/>
      </c>
      <c r="OG342" s="1">
        <f>ND342+NF342+NH342+NJ342+NL342+NN342+NP342+NR342</f>
        <v/>
      </c>
      <c r="OH342" s="1">
        <f>NE342+NG342+NI342+NK342+NM342+NO342+NQ342+NS342</f>
        <v/>
      </c>
      <c r="OI342" s="1">
        <f>OG342+OH342</f>
        <v/>
      </c>
      <c r="OJ342" s="33">
        <f>OG342/(OG342+OH342)</f>
        <v/>
      </c>
      <c r="OK342" s="3">
        <f>1/OJ342</f>
        <v/>
      </c>
      <c r="OL342" s="1">
        <f>LI342</f>
        <v/>
      </c>
      <c r="OM342" s="79">
        <f>(OJ342*((OL342-1)*0.98))-((1-OJ342)*1)</f>
        <v/>
      </c>
      <c r="ON342" s="34">
        <f>IF(LR342&lt;0.9,0,IF(AND(LR342&gt;1.1),0,1))</f>
        <v/>
      </c>
      <c r="OO342" s="34">
        <f>IF(LS342&lt;0.9,0,IF(AND(LS342&gt;1.1),0,1))</f>
        <v/>
      </c>
      <c r="OP342" s="32">
        <f>IF(OI342&gt;99,1,0)</f>
        <v/>
      </c>
      <c r="OQ342" s="32">
        <f>IF(OM342&gt;0.0799,1,0)</f>
        <v/>
      </c>
      <c r="OR342" s="32">
        <f>IF(OM342&gt;OZ342,1,0)</f>
        <v/>
      </c>
      <c r="OS342" s="32">
        <f>OP342+OQ342+OR342+ON342+OO342</f>
        <v/>
      </c>
      <c r="OT342">
        <f>IF(OF342=5,"BackHome0-0",IF(AND(OS342=5),"BackAway0-0",""))</f>
        <v/>
      </c>
      <c r="OU342">
        <f>IF(OF342=5,KN342,IF(AND(OS342=5),KO342,""))</f>
        <v/>
      </c>
      <c r="OV342">
        <f>IF(OF342=5,"Match Odds",IF(AND(OS342=5),"Match Odds",""))</f>
        <v/>
      </c>
      <c r="OW342">
        <f>IF(OF342=5,KP342,IF(AND(OS342=5),KP342,""))</f>
        <v/>
      </c>
      <c r="OX342">
        <f>IF(OF342=5,"MATCH_ODDS",IF(AND(OS342=5),"MATCH_ODDS",""))</f>
        <v/>
      </c>
      <c r="OY342">
        <f>IF(OF342=5,"BACK",IF(AND(OS342=5),"BACK",""))</f>
        <v/>
      </c>
    </row>
    <row r="343" ht="16.5" customHeight="1" thickBot="1" thickTop="1">
      <c r="A343" s="2" t="n"/>
      <c r="KN343" s="1">
        <f>IF(INDEX(#REF!,MATCH('HT 0-0'!D343,#REF!,0))=INDEX(#REF!,MATCH('HT 0-0'!D343,#REF!,0)),INDEX(#REF!,MATCH('HT 0-0'!D343,#REF!,0)),"ERROR")</f>
        <v/>
      </c>
      <c r="KO343" s="1">
        <f>IF(INDEX(#REF!,MATCH('HT 0-0'!E343,#REF!,0))=INDEX(#REF!,MATCH('HT 0-0'!E343,#REF!,0)),INDEX(#REF!,MATCH('HT 0-0'!E343,#REF!,0)),"ERROR")</f>
        <v/>
      </c>
      <c r="KP343" s="1">
        <f>KN343&amp;" v "&amp;KO343</f>
        <v/>
      </c>
      <c r="KQ343">
        <f>B343&amp;"_"&amp;C343</f>
        <v/>
      </c>
      <c r="KR343" s="1">
        <f>IF((HW343/KK343)&lt;0.335,"G",IF((HW343/KK343)&gt;0.67,"R","A"))</f>
        <v/>
      </c>
      <c r="KS343" s="1">
        <f>IF((HX343/KK343)&lt;0.335,"G",IF((HX343/KK343)&gt;0.67,"R","A"))</f>
        <v/>
      </c>
      <c r="KT343" s="1">
        <f>IF((IH343/KK343)&lt;0.335,"G",IF((IH343/KK343)&gt;0.67,"R","A"))</f>
        <v/>
      </c>
      <c r="KU343" s="1">
        <f>IF((II343/KK343)&lt;0.335,"G",IF((II343/KK343)&gt;0.67,"R","A"))</f>
        <v/>
      </c>
      <c r="KV343" s="1">
        <f>IF((HZ343/KK343)&lt;0.335,"G",IF((HZ343/KK343)&gt;0.67,"R","A"))</f>
        <v/>
      </c>
      <c r="KW343" s="1">
        <f>IF((HY343/KK343)&lt;0.335,"G",IF((HY343/KK343)&gt;0.67,"R","A"))</f>
        <v/>
      </c>
      <c r="KX343" s="1">
        <f>IF((IK343/KK343)&lt;0.335,"G",IF((IK343/KK343)&gt;0.67,"R","A"))</f>
        <v/>
      </c>
      <c r="KY343" s="1">
        <f>IF((IJ343/KK343)&lt;0.335,"G",IF((IJ343/KK343)&gt;0.67,"R","A"))</f>
        <v/>
      </c>
      <c r="KZ343" s="1">
        <f>IF((HQ343/KK343)&lt;0.335,"G",IF((HQ343/KK343)&gt;0.67,"R","A"))</f>
        <v/>
      </c>
      <c r="LA343" s="1">
        <f>IF((IB343/KK343)&lt;0.335,"G",IF((IB343/KK343)&gt;0.67,"R","A"))</f>
        <v/>
      </c>
      <c r="LB343">
        <f>IF(LQ343="0-0",INDEX(Scrape!#REF!,MATCH('HT 0-0'!KP343,Scrape!$B:$B,0)),"")</f>
        <v/>
      </c>
      <c r="LC343">
        <f>IF(LQ343="0-0",INDEX(Scrape!$A:$A,MATCH('HT 0-0'!KP343,Scrape!$B:$B,0)),"")</f>
        <v/>
      </c>
      <c r="LD343">
        <f>IF(LQ343="0-0",INDEX(Scrape!$B:$B,MATCH('HT 0-0'!KP343,Scrape!$B:$B,0)),"")</f>
        <v/>
      </c>
      <c r="LE343">
        <f>IF(LQ343="0-0",INDEX(Scrape!$C:$C,MATCH('HT 0-0'!KP343,Scrape!$B:$B,0)),"")</f>
        <v/>
      </c>
      <c r="LF343">
        <f>IF(LQ343="0-0",INDEX(Scrape!$D:$D,MATCH('HT 0-0'!KP343,Scrape!$B:$B,0)),"")</f>
        <v/>
      </c>
      <c r="LG343">
        <f>IF(LQ343="0-0",INDEX(Scrape!$E:$E,MATCH('HT 0-0'!KP343,Scrape!$B:$B,0)),"")</f>
        <v/>
      </c>
      <c r="LH343">
        <f>IF(LQ343="0-0",INDEX(Scrape!$F:$F,MATCH('HT 0-0'!KP343,Scrape!$B:$B,0)),"")</f>
        <v/>
      </c>
      <c r="LI343">
        <f>IF(LQ343="0-0",INDEX(Scrape!$G:$G,MATCH('HT 0-0'!KP343,Scrape!$B:$B,0)),"")</f>
        <v/>
      </c>
      <c r="LJ343">
        <f>IF(LQ343="0-0",INDEX(Scrape!$H:$H,MATCH('HT 0-0'!KP343,Scrape!$B:$B,0)),"")</f>
        <v/>
      </c>
      <c r="LK343">
        <f>IF(LQ343="0-0",INDEX(Scrape!$I:$I,MATCH('HT 0-0'!KP343,Scrape!$B:$B,0)),"")</f>
        <v/>
      </c>
      <c r="LL343">
        <f>IF(LQ343="0-0",INDEX(Scrape!$J:$J,MATCH('HT 0-0'!KP343,Scrape!$B:$B,0)),"")</f>
        <v/>
      </c>
      <c r="LM343">
        <f>IF(LQ343="0-0",INDEX(Scrape!$K:$K,MATCH('HT 0-0'!KP343,Scrape!$B:$B,0)),"")</f>
        <v/>
      </c>
      <c r="LN343">
        <f>IF(LQ343="0-0",INDEX(Scrape!$L:$L,MATCH('HT 0-0'!KP343,Scrape!$B:$B,0)),"")</f>
        <v/>
      </c>
      <c r="LO343">
        <f>IF(LQ343="0-0",INDEX(Scrape!$M:$M,MATCH('HT 0-0'!KP343,Scrape!$B:$B,0)),"")</f>
        <v/>
      </c>
      <c r="LP343">
        <f>IF(LQ343="0-0",INDEX(Scrape!$N:$N,MATCH('HT 0-0'!KP343,Scrape!$B:$B,0)),"")</f>
        <v/>
      </c>
      <c r="LQ343">
        <f>INDEX(Scrape!$O:$O,MATCH('HT 0-0'!KP343,Scrape!$B:$B,0))</f>
        <v/>
      </c>
      <c r="LR343">
        <f>(1/LJ343)+(1/LI343)+(1/LH343)</f>
        <v/>
      </c>
      <c r="LS343">
        <f>(1/LG343)+(1/LF343)+(1/LE343)</f>
        <v/>
      </c>
      <c r="LT343" s="8">
        <f>IF(INDEX(#REF!,MATCH(KQ343,#REF!,0))=INDEX(#REF!,MATCH(KQ343,#REF!,0)),INDEX(#REF!,MATCH(KQ343,#REF!,0)),"ERROR")</f>
        <v/>
      </c>
      <c r="LU343" s="4">
        <f>IF(KR343="G",2,IF(KR343="R",0.5,IF(KR343="A",1)))</f>
        <v/>
      </c>
      <c r="LV343" s="4">
        <f>IF(KS343="G",0.5,IF(KS343="R",2,IF(KS343="A",1)))</f>
        <v/>
      </c>
      <c r="LW343" s="4">
        <f>IF(KT343="G",2,IF(KT343="R",0.5,IF(KT343="A",1)))</f>
        <v/>
      </c>
      <c r="LX343" s="4">
        <f>IF(KU343="G",0.5,IF(KU343="R",2,IF(KU343="A",1)))</f>
        <v/>
      </c>
      <c r="LY343" s="7">
        <f>(LK343*(LU343+LX343)+(LL343*(LU343+LX343)))</f>
        <v/>
      </c>
      <c r="LZ343" s="7">
        <f>(LN343*(LV343+LW343)+(LO343*(LV343+LW343)))</f>
        <v/>
      </c>
      <c r="MA343" s="11">
        <f>LY343-LZ343</f>
        <v/>
      </c>
      <c r="MB343" s="5">
        <f>MA343+2</f>
        <v/>
      </c>
      <c r="MC343" s="6">
        <f>MA343-2</f>
        <v/>
      </c>
      <c r="MD343" s="4">
        <f>LE343</f>
        <v/>
      </c>
      <c r="ME343" s="9">
        <f>IF(MD343=0,1000,MD343+0.75)</f>
        <v/>
      </c>
      <c r="MF343" s="10">
        <f>IF(MD343=0,0,MD343-0.75)</f>
        <v/>
      </c>
      <c r="MG343" s="4">
        <f>((LM343*(LU343+LX343))-((LP343*(LV343+LW343))))</f>
        <v/>
      </c>
      <c r="MH343" s="9">
        <f>MG343*1.2</f>
        <v/>
      </c>
      <c r="MI343" s="10">
        <f>MG343*0.8</f>
        <v/>
      </c>
      <c r="MJ343">
        <f>IFERROR(OT343,"")</f>
        <v/>
      </c>
      <c r="MK343">
        <f>IFERROR(OU343,"")</f>
        <v/>
      </c>
      <c r="ML343">
        <f>IFERROR(OV343,"")</f>
        <v/>
      </c>
      <c r="MM343">
        <f>IFERROR(OW343,"")</f>
        <v/>
      </c>
      <c r="MN343">
        <f>IFERROR(OX343,"")</f>
        <v/>
      </c>
      <c r="MO343">
        <f>IFERROR(OY343,"")</f>
        <v/>
      </c>
      <c r="MP343" s="1">
        <f>COUNTIFS(#REF!,LT343,#REF!,1,#REF!,"&gt;="&amp;MC343,#REF!,"&lt;="&amp;MB343,#REF!,"&lt;="&amp;ME343,#REF!,"&gt;="&amp;MF343,#REF!,"="&amp;KV343,#REF!,"="&amp;KX343)</f>
        <v/>
      </c>
      <c r="MQ343" s="1">
        <f>COUNTIFS(#REF!,LT343,#REF!,0,#REF!,"&gt;="&amp;MC343,#REF!,"&lt;="&amp;MB343,#REF!,"&lt;="&amp;ME343,#REF!,"&gt;="&amp;MF343,#REF!,"="&amp;KV343,#REF!,"="&amp;KX343)</f>
        <v/>
      </c>
      <c r="MR343" s="1">
        <f>COUNTIFS(#REF!,LT343,#REF!,1,#REF!,"&gt;="&amp;MC343,#REF!,"&lt;="&amp;MB343,#REF!,"&lt;="&amp;ME343,#REF!,"&gt;="&amp;MF343,#REF!,"="&amp;KW343,#REF!,"="&amp;KY343)</f>
        <v/>
      </c>
      <c r="MS343" s="1">
        <f>COUNTIFS(#REF!,LT343,#REF!,0,#REF!,"&gt;="&amp;MC343,#REF!,"&lt;="&amp;MB343,#REF!,"&lt;="&amp;ME343,#REF!,"&gt;="&amp;MF343,#REF!,"="&amp;KW343,#REF!,"="&amp;KY343)</f>
        <v/>
      </c>
      <c r="MT343" s="1">
        <f>COUNTIFS(#REF!,LT343,#REF!,1,#REF!,"&gt;="&amp;MI343,#REF!,"&lt;="&amp;MH343,#REF!,"&lt;="&amp;ME343,#REF!,"&gt;="&amp;MF343)</f>
        <v/>
      </c>
      <c r="MU343" s="1">
        <f>COUNTIFS(#REF!,LT343,#REF!,0,#REF!,"&gt;="&amp;MI343,#REF!,"&lt;="&amp;MH343,#REF!,"&lt;="&amp;ME343,#REF!,"&gt;="&amp;MF343)</f>
        <v/>
      </c>
      <c r="MV343" s="1">
        <f>COUNTIFS(#REF!,LT343,#REF!,1,#REF!,"&gt;="&amp;MI343,#REF!,"&lt;="&amp;MH343,#REF!,"="&amp;KZ343,#REF!,"="&amp;LA343,#REF!,"&lt;="&amp;ME343,#REF!,"&gt;="&amp;MF343)</f>
        <v/>
      </c>
      <c r="MW343" s="1">
        <f>COUNTIFS(#REF!,LT343,#REF!,0,#REF!,"&gt;="&amp;MI343,#REF!,"&lt;="&amp;MH343,#REF!,"="&amp;KZ343,#REF!,"="&amp;LA343,#REF!,"&lt;="&amp;ME343,#REF!,"&gt;="&amp;MF343)</f>
        <v/>
      </c>
      <c r="MX343" s="1">
        <f>COUNTIFS(#REF!,LT343,#REF!,1,#REF!,"&gt;="&amp;MC343,#REF!,"&lt;="&amp;MB343,#REF!,"&lt;="&amp;ME343,#REF!,"&gt;="&amp;MF343)</f>
        <v/>
      </c>
      <c r="MY343" s="1">
        <f>COUNTIFS(#REF!,LT343,#REF!,0,#REF!,"&gt;="&amp;MC343,#REF!,"&lt;="&amp;MB343,#REF!,"&lt;="&amp;ME343,#REF!,"&gt;="&amp;MF343)</f>
        <v/>
      </c>
      <c r="MZ343" s="1">
        <f>COUNTIFS(#REF!,LT343,#REF!,1,#REF!,"&lt;="&amp;ME343,#REF!,"&gt;="&amp;MF343,#REF!,"="&amp;KV343,#REF!,"="&amp;KX343)</f>
        <v/>
      </c>
      <c r="NA343" s="1">
        <f>COUNTIFS(#REF!,LT343,#REF!,0,#REF!,"&lt;="&amp;ME343,#REF!,"&gt;="&amp;MF343,#REF!,"="&amp;KV343,#REF!,"="&amp;KX343)</f>
        <v/>
      </c>
      <c r="NB343" s="1">
        <f>COUNTIFS(#REF!,LT343,#REF!,1,#REF!,"&lt;="&amp;ME343,#REF!,"&gt;="&amp;MF343,#REF!,"="&amp;KW343,#REF!,"="&amp;KY343)</f>
        <v/>
      </c>
      <c r="NC343" s="1">
        <f>COUNTIFS(#REF!,LT343,#REF!,0,#REF!,"&lt;="&amp;ME343,#REF!,"&gt;="&amp;MF343,#REF!,"="&amp;KW343,#REF!,"="&amp;KY343)</f>
        <v/>
      </c>
      <c r="ND343" s="1">
        <f>COUNTIFS(#REF!,LT343,#REF!,1,#REF!,"&gt;="&amp;MC343,#REF!,"&lt;="&amp;MB343,#REF!,"&lt;="&amp;ME343,#REF!,"&gt;="&amp;MF343,#REF!,"="&amp;KV343,#REF!,"="&amp;KX343)</f>
        <v/>
      </c>
      <c r="NE343" s="1">
        <f>COUNTIFS(#REF!,LT343,#REF!,0,#REF!,"&gt;="&amp;MC343,#REF!,"&lt;="&amp;MB343,#REF!,"&lt;="&amp;ME343,#REF!,"&gt;="&amp;MF343,#REF!,"="&amp;KV343,#REF!,"="&amp;KX343)</f>
        <v/>
      </c>
      <c r="NF343" s="1">
        <f>COUNTIFS(#REF!,LT343,#REF!,1,#REF!,"&gt;="&amp;MC343,#REF!,"&lt;="&amp;MB343,#REF!,"&lt;="&amp;ME343,#REF!,"&gt;="&amp;MF343,#REF!,"="&amp;KW343,#REF!,"="&amp;KY343)</f>
        <v/>
      </c>
      <c r="NG343" s="1">
        <f>COUNTIFS(#REF!,LT343,#REF!,0,#REF!,"&gt;="&amp;MC343,#REF!,"&lt;="&amp;MB343,#REF!,"&lt;="&amp;ME343,#REF!,"&gt;="&amp;MF343,#REF!,"="&amp;KW343,#REF!,"="&amp;KY343)</f>
        <v/>
      </c>
      <c r="NH343" s="1">
        <f>COUNTIFS(#REF!,LT343,#REF!,1,#REF!,"&gt;="&amp;MC343,#REF!,"&lt;="&amp;MB343,#REF!,"&lt;="&amp;ME343,#REF!,"&gt;="&amp;MF343,#REF!,"="&amp;KZ343,#REF!,"="&amp;LA343)</f>
        <v/>
      </c>
      <c r="NI343" s="1">
        <f>COUNTIFS(#REF!,LT343,#REF!,0,#REF!,"&gt;="&amp;MC343,#REF!,"&lt;="&amp;MB343,#REF!,"&lt;="&amp;ME343,#REF!,"&gt;="&amp;MF343,#REF!,"="&amp;KZ343,#REF!,"="&amp;LA343)</f>
        <v/>
      </c>
      <c r="NJ343" s="1">
        <f>COUNTIFS(#REF!,LT343,#REF!,1,#REF!,"&gt;="&amp;MI343,#REF!,"&lt;="&amp;MH343,#REF!,"&lt;="&amp;ME343,#REF!,"&gt;="&amp;MF343)</f>
        <v/>
      </c>
      <c r="NK343" s="1">
        <f>COUNTIFS(#REF!,LT343,#REF!,0,#REF!,"&gt;="&amp;MI343,#REF!,"&lt;="&amp;MH343,#REF!,"&lt;="&amp;ME343,#REF!,"&gt;="&amp;MF343)</f>
        <v/>
      </c>
      <c r="NL343" s="1">
        <f>COUNTIFS(#REF!,LT343,#REF!,1,#REF!,"&gt;="&amp;MI343,#REF!,"&lt;="&amp;MH343,#REF!,"="&amp;KZ343,#REF!,"="&amp;LA343,#REF!,"&lt;="&amp;ME343,#REF!,"&gt;="&amp;MF343)</f>
        <v/>
      </c>
      <c r="NM343" s="1">
        <f>COUNTIFS(#REF!,LT343,#REF!,0,#REF!,"&gt;="&amp;MI343,#REF!,"&lt;="&amp;MH343,#REF!,"="&amp;KZ343,#REF!,"="&amp;LA343,#REF!,"&lt;="&amp;ME343,#REF!,"&gt;="&amp;MF343)</f>
        <v/>
      </c>
      <c r="NN343" s="1">
        <f>COUNTIFS(#REF!,LT343,#REF!,1,#REF!,"&gt;="&amp;MC343,#REF!,"&lt;="&amp;MB343,#REF!,"&lt;="&amp;ME343,#REF!,"&gt;="&amp;MF343)</f>
        <v/>
      </c>
      <c r="NO343" s="1">
        <f>COUNTIFS(#REF!,LT343,#REF!,0,#REF!,"&gt;="&amp;MC343,#REF!,"&lt;="&amp;MB343,#REF!,"&lt;="&amp;ME343,#REF!,"&gt;="&amp;MF343)</f>
        <v/>
      </c>
      <c r="NP343" s="1">
        <f>COUNTIFS(#REF!,LT343,#REF!,1,#REF!,"&lt;="&amp;ME343,#REF!,"&gt;="&amp;MF343,#REF!,"="&amp;KV343,#REF!,"="&amp;KX343)</f>
        <v/>
      </c>
      <c r="NQ343" s="1">
        <f>COUNTIFS(#REF!,LT343,#REF!,0,#REF!,"&lt;="&amp;ME343,#REF!,"&gt;="&amp;MF343,#REF!,"="&amp;KV343,#REF!,"="&amp;KX343)</f>
        <v/>
      </c>
      <c r="NR343" s="1">
        <f>COUNTIFS(#REF!,LT343,#REF!,1,#REF!,"&lt;="&amp;ME343,#REF!,"&gt;="&amp;MF343,#REF!,"="&amp;KW343,#REF!,"="&amp;KY343)</f>
        <v/>
      </c>
      <c r="NS343" s="1">
        <f>COUNTIFS(#REF!,LT343,#REF!,0,#REF!,"&lt;="&amp;ME343,#REF!,"&gt;="&amp;MF343,#REF!,"="&amp;KW343,#REF!,"="&amp;KY343)</f>
        <v/>
      </c>
      <c r="NT343" s="1">
        <f>MP343+MR343+MT343+MV343+MX343+MZ343+NB343</f>
        <v/>
      </c>
      <c r="NU343" s="1">
        <f>MQ343+MS343+MU343+MW343+MY343+NA343+NC343</f>
        <v/>
      </c>
      <c r="NV343" s="1">
        <f>NT343+NU343</f>
        <v/>
      </c>
      <c r="NW343" s="33">
        <f>NT343/(NT343+NU343)</f>
        <v/>
      </c>
      <c r="NX343" s="3">
        <f>1/NW343</f>
        <v/>
      </c>
      <c r="NY343" s="1">
        <f>LH343</f>
        <v/>
      </c>
      <c r="NZ343" s="79">
        <f>(NW343*((NY343-1)*0.98))-((1-NW343)*1)</f>
        <v/>
      </c>
      <c r="OA343" s="34">
        <f>IF(LR343&lt;0.9,0,IF(AND(LR343&gt;1.1),0,1))</f>
        <v/>
      </c>
      <c r="OB343" s="34">
        <f>IF(LS343&lt;0.9,0,IF(AND(LS343&gt;1.1),0,1))</f>
        <v/>
      </c>
      <c r="OC343" s="32">
        <f>IF(NV343&gt;99,1,0)</f>
        <v/>
      </c>
      <c r="OD343" s="32">
        <f>IF(NZ343&gt;0.0799,1,0)</f>
        <v/>
      </c>
      <c r="OE343" s="32">
        <f>IF(NZ343&gt;OM343,1,0)</f>
        <v/>
      </c>
      <c r="OF343" s="32">
        <f>OC343+OD343+OE343+OA343+OB343</f>
        <v/>
      </c>
      <c r="OG343" s="1">
        <f>ND343+NF343+NH343+NJ343+NL343+NN343+NP343+NR343</f>
        <v/>
      </c>
      <c r="OH343" s="1">
        <f>NE343+NG343+NI343+NK343+NM343+NO343+NQ343+NS343</f>
        <v/>
      </c>
      <c r="OI343" s="1">
        <f>OG343+OH343</f>
        <v/>
      </c>
      <c r="OJ343" s="33">
        <f>OG343/(OG343+OH343)</f>
        <v/>
      </c>
      <c r="OK343" s="3">
        <f>1/OJ343</f>
        <v/>
      </c>
      <c r="OL343" s="1">
        <f>LI343</f>
        <v/>
      </c>
      <c r="OM343" s="79">
        <f>(OJ343*((OL343-1)*0.98))-((1-OJ343)*1)</f>
        <v/>
      </c>
      <c r="ON343" s="34">
        <f>IF(LR343&lt;0.9,0,IF(AND(LR343&gt;1.1),0,1))</f>
        <v/>
      </c>
      <c r="OO343" s="34">
        <f>IF(LS343&lt;0.9,0,IF(AND(LS343&gt;1.1),0,1))</f>
        <v/>
      </c>
      <c r="OP343" s="32">
        <f>IF(OI343&gt;99,1,0)</f>
        <v/>
      </c>
      <c r="OQ343" s="32">
        <f>IF(OM343&gt;0.0799,1,0)</f>
        <v/>
      </c>
      <c r="OR343" s="32">
        <f>IF(OM343&gt;OZ343,1,0)</f>
        <v/>
      </c>
      <c r="OS343" s="32">
        <f>OP343+OQ343+OR343+ON343+OO343</f>
        <v/>
      </c>
      <c r="OT343">
        <f>IF(OF343=5,"BackHome0-0",IF(AND(OS343=5),"BackAway0-0",""))</f>
        <v/>
      </c>
      <c r="OU343">
        <f>IF(OF343=5,KN343,IF(AND(OS343=5),KO343,""))</f>
        <v/>
      </c>
      <c r="OV343">
        <f>IF(OF343=5,"Match Odds",IF(AND(OS343=5),"Match Odds",""))</f>
        <v/>
      </c>
      <c r="OW343">
        <f>IF(OF343=5,KP343,IF(AND(OS343=5),KP343,""))</f>
        <v/>
      </c>
      <c r="OX343">
        <f>IF(OF343=5,"MATCH_ODDS",IF(AND(OS343=5),"MATCH_ODDS",""))</f>
        <v/>
      </c>
      <c r="OY343">
        <f>IF(OF343=5,"BACK",IF(AND(OS343=5),"BACK",""))</f>
        <v/>
      </c>
    </row>
    <row r="344" ht="16.5" customHeight="1" thickBot="1" thickTop="1">
      <c r="A344" s="2" t="n"/>
      <c r="KN344" s="1">
        <f>IF(INDEX(#REF!,MATCH('HT 0-0'!D344,#REF!,0))=INDEX(#REF!,MATCH('HT 0-0'!D344,#REF!,0)),INDEX(#REF!,MATCH('HT 0-0'!D344,#REF!,0)),"ERROR")</f>
        <v/>
      </c>
      <c r="KO344" s="1">
        <f>IF(INDEX(#REF!,MATCH('HT 0-0'!E344,#REF!,0))=INDEX(#REF!,MATCH('HT 0-0'!E344,#REF!,0)),INDEX(#REF!,MATCH('HT 0-0'!E344,#REF!,0)),"ERROR")</f>
        <v/>
      </c>
      <c r="KP344" s="1">
        <f>KN344&amp;" v "&amp;KO344</f>
        <v/>
      </c>
      <c r="KQ344">
        <f>B344&amp;"_"&amp;C344</f>
        <v/>
      </c>
      <c r="KR344" s="1">
        <f>IF((HW344/KK344)&lt;0.335,"G",IF((HW344/KK344)&gt;0.67,"R","A"))</f>
        <v/>
      </c>
      <c r="KS344" s="1">
        <f>IF((HX344/KK344)&lt;0.335,"G",IF((HX344/KK344)&gt;0.67,"R","A"))</f>
        <v/>
      </c>
      <c r="KT344" s="1">
        <f>IF((IH344/KK344)&lt;0.335,"G",IF((IH344/KK344)&gt;0.67,"R","A"))</f>
        <v/>
      </c>
      <c r="KU344" s="1">
        <f>IF((II344/KK344)&lt;0.335,"G",IF((II344/KK344)&gt;0.67,"R","A"))</f>
        <v/>
      </c>
      <c r="KV344" s="1">
        <f>IF((HZ344/KK344)&lt;0.335,"G",IF((HZ344/KK344)&gt;0.67,"R","A"))</f>
        <v/>
      </c>
      <c r="KW344" s="1">
        <f>IF((HY344/KK344)&lt;0.335,"G",IF((HY344/KK344)&gt;0.67,"R","A"))</f>
        <v/>
      </c>
      <c r="KX344" s="1">
        <f>IF((IK344/KK344)&lt;0.335,"G",IF((IK344/KK344)&gt;0.67,"R","A"))</f>
        <v/>
      </c>
      <c r="KY344" s="1">
        <f>IF((IJ344/KK344)&lt;0.335,"G",IF((IJ344/KK344)&gt;0.67,"R","A"))</f>
        <v/>
      </c>
      <c r="KZ344" s="1">
        <f>IF((HQ344/KK344)&lt;0.335,"G",IF((HQ344/KK344)&gt;0.67,"R","A"))</f>
        <v/>
      </c>
      <c r="LA344" s="1">
        <f>IF((IB344/KK344)&lt;0.335,"G",IF((IB344/KK344)&gt;0.67,"R","A"))</f>
        <v/>
      </c>
      <c r="LB344">
        <f>IF(LQ344="0-0",INDEX(Scrape!#REF!,MATCH('HT 0-0'!KP344,Scrape!$B:$B,0)),"")</f>
        <v/>
      </c>
      <c r="LC344">
        <f>IF(LQ344="0-0",INDEX(Scrape!$A:$A,MATCH('HT 0-0'!KP344,Scrape!$B:$B,0)),"")</f>
        <v/>
      </c>
      <c r="LD344">
        <f>IF(LQ344="0-0",INDEX(Scrape!$B:$B,MATCH('HT 0-0'!KP344,Scrape!$B:$B,0)),"")</f>
        <v/>
      </c>
      <c r="LE344">
        <f>IF(LQ344="0-0",INDEX(Scrape!$C:$C,MATCH('HT 0-0'!KP344,Scrape!$B:$B,0)),"")</f>
        <v/>
      </c>
      <c r="LF344">
        <f>IF(LQ344="0-0",INDEX(Scrape!$D:$D,MATCH('HT 0-0'!KP344,Scrape!$B:$B,0)),"")</f>
        <v/>
      </c>
      <c r="LG344">
        <f>IF(LQ344="0-0",INDEX(Scrape!$E:$E,MATCH('HT 0-0'!KP344,Scrape!$B:$B,0)),"")</f>
        <v/>
      </c>
      <c r="LH344">
        <f>IF(LQ344="0-0",INDEX(Scrape!$F:$F,MATCH('HT 0-0'!KP344,Scrape!$B:$B,0)),"")</f>
        <v/>
      </c>
      <c r="LI344">
        <f>IF(LQ344="0-0",INDEX(Scrape!$G:$G,MATCH('HT 0-0'!KP344,Scrape!$B:$B,0)),"")</f>
        <v/>
      </c>
      <c r="LJ344">
        <f>IF(LQ344="0-0",INDEX(Scrape!$H:$H,MATCH('HT 0-0'!KP344,Scrape!$B:$B,0)),"")</f>
        <v/>
      </c>
      <c r="LK344">
        <f>IF(LQ344="0-0",INDEX(Scrape!$I:$I,MATCH('HT 0-0'!KP344,Scrape!$B:$B,0)),"")</f>
        <v/>
      </c>
      <c r="LL344">
        <f>IF(LQ344="0-0",INDEX(Scrape!$J:$J,MATCH('HT 0-0'!KP344,Scrape!$B:$B,0)),"")</f>
        <v/>
      </c>
      <c r="LM344">
        <f>IF(LQ344="0-0",INDEX(Scrape!$K:$K,MATCH('HT 0-0'!KP344,Scrape!$B:$B,0)),"")</f>
        <v/>
      </c>
      <c r="LN344">
        <f>IF(LQ344="0-0",INDEX(Scrape!$L:$L,MATCH('HT 0-0'!KP344,Scrape!$B:$B,0)),"")</f>
        <v/>
      </c>
      <c r="LO344">
        <f>IF(LQ344="0-0",INDEX(Scrape!$M:$M,MATCH('HT 0-0'!KP344,Scrape!$B:$B,0)),"")</f>
        <v/>
      </c>
      <c r="LP344">
        <f>IF(LQ344="0-0",INDEX(Scrape!$N:$N,MATCH('HT 0-0'!KP344,Scrape!$B:$B,0)),"")</f>
        <v/>
      </c>
      <c r="LQ344">
        <f>INDEX(Scrape!$O:$O,MATCH('HT 0-0'!KP344,Scrape!$B:$B,0))</f>
        <v/>
      </c>
      <c r="LR344">
        <f>(1/LJ344)+(1/LI344)+(1/LH344)</f>
        <v/>
      </c>
      <c r="LS344">
        <f>(1/LG344)+(1/LF344)+(1/LE344)</f>
        <v/>
      </c>
      <c r="LT344" s="8">
        <f>IF(INDEX(#REF!,MATCH(KQ344,#REF!,0))=INDEX(#REF!,MATCH(KQ344,#REF!,0)),INDEX(#REF!,MATCH(KQ344,#REF!,0)),"ERROR")</f>
        <v/>
      </c>
      <c r="LU344" s="4">
        <f>IF(KR344="G",2,IF(KR344="R",0.5,IF(KR344="A",1)))</f>
        <v/>
      </c>
      <c r="LV344" s="4">
        <f>IF(KS344="G",0.5,IF(KS344="R",2,IF(KS344="A",1)))</f>
        <v/>
      </c>
      <c r="LW344" s="4">
        <f>IF(KT344="G",2,IF(KT344="R",0.5,IF(KT344="A",1)))</f>
        <v/>
      </c>
      <c r="LX344" s="4">
        <f>IF(KU344="G",0.5,IF(KU344="R",2,IF(KU344="A",1)))</f>
        <v/>
      </c>
      <c r="LY344" s="7">
        <f>(LK344*(LU344+LX344)+(LL344*(LU344+LX344)))</f>
        <v/>
      </c>
      <c r="LZ344" s="7">
        <f>(LN344*(LV344+LW344)+(LO344*(LV344+LW344)))</f>
        <v/>
      </c>
      <c r="MA344" s="11">
        <f>LY344-LZ344</f>
        <v/>
      </c>
      <c r="MB344" s="5">
        <f>MA344+2</f>
        <v/>
      </c>
      <c r="MC344" s="6">
        <f>MA344-2</f>
        <v/>
      </c>
      <c r="MD344" s="4">
        <f>LE344</f>
        <v/>
      </c>
      <c r="ME344" s="9">
        <f>IF(MD344=0,1000,MD344+0.75)</f>
        <v/>
      </c>
      <c r="MF344" s="10">
        <f>IF(MD344=0,0,MD344-0.75)</f>
        <v/>
      </c>
      <c r="MG344" s="4">
        <f>((LM344*(LU344+LX344))-((LP344*(LV344+LW344))))</f>
        <v/>
      </c>
      <c r="MH344" s="9">
        <f>MG344*1.2</f>
        <v/>
      </c>
      <c r="MI344" s="10">
        <f>MG344*0.8</f>
        <v/>
      </c>
      <c r="MJ344">
        <f>IFERROR(OT344,"")</f>
        <v/>
      </c>
      <c r="MK344">
        <f>IFERROR(OU344,"")</f>
        <v/>
      </c>
      <c r="ML344">
        <f>IFERROR(OV344,"")</f>
        <v/>
      </c>
      <c r="MM344">
        <f>IFERROR(OW344,"")</f>
        <v/>
      </c>
      <c r="MN344">
        <f>IFERROR(OX344,"")</f>
        <v/>
      </c>
      <c r="MO344">
        <f>IFERROR(OY344,"")</f>
        <v/>
      </c>
      <c r="MP344" s="1">
        <f>COUNTIFS(#REF!,LT344,#REF!,1,#REF!,"&gt;="&amp;MC344,#REF!,"&lt;="&amp;MB344,#REF!,"&lt;="&amp;ME344,#REF!,"&gt;="&amp;MF344,#REF!,"="&amp;KV344,#REF!,"="&amp;KX344)</f>
        <v/>
      </c>
      <c r="MQ344" s="1">
        <f>COUNTIFS(#REF!,LT344,#REF!,0,#REF!,"&gt;="&amp;MC344,#REF!,"&lt;="&amp;MB344,#REF!,"&lt;="&amp;ME344,#REF!,"&gt;="&amp;MF344,#REF!,"="&amp;KV344,#REF!,"="&amp;KX344)</f>
        <v/>
      </c>
      <c r="MR344" s="1">
        <f>COUNTIFS(#REF!,LT344,#REF!,1,#REF!,"&gt;="&amp;MC344,#REF!,"&lt;="&amp;MB344,#REF!,"&lt;="&amp;ME344,#REF!,"&gt;="&amp;MF344,#REF!,"="&amp;KW344,#REF!,"="&amp;KY344)</f>
        <v/>
      </c>
      <c r="MS344" s="1">
        <f>COUNTIFS(#REF!,LT344,#REF!,0,#REF!,"&gt;="&amp;MC344,#REF!,"&lt;="&amp;MB344,#REF!,"&lt;="&amp;ME344,#REF!,"&gt;="&amp;MF344,#REF!,"="&amp;KW344,#REF!,"="&amp;KY344)</f>
        <v/>
      </c>
      <c r="MT344" s="1">
        <f>COUNTIFS(#REF!,LT344,#REF!,1,#REF!,"&gt;="&amp;MI344,#REF!,"&lt;="&amp;MH344,#REF!,"&lt;="&amp;ME344,#REF!,"&gt;="&amp;MF344)</f>
        <v/>
      </c>
      <c r="MU344" s="1">
        <f>COUNTIFS(#REF!,LT344,#REF!,0,#REF!,"&gt;="&amp;MI344,#REF!,"&lt;="&amp;MH344,#REF!,"&lt;="&amp;ME344,#REF!,"&gt;="&amp;MF344)</f>
        <v/>
      </c>
      <c r="MV344" s="1">
        <f>COUNTIFS(#REF!,LT344,#REF!,1,#REF!,"&gt;="&amp;MI344,#REF!,"&lt;="&amp;MH344,#REF!,"="&amp;KZ344,#REF!,"="&amp;LA344,#REF!,"&lt;="&amp;ME344,#REF!,"&gt;="&amp;MF344)</f>
        <v/>
      </c>
      <c r="MW344" s="1">
        <f>COUNTIFS(#REF!,LT344,#REF!,0,#REF!,"&gt;="&amp;MI344,#REF!,"&lt;="&amp;MH344,#REF!,"="&amp;KZ344,#REF!,"="&amp;LA344,#REF!,"&lt;="&amp;ME344,#REF!,"&gt;="&amp;MF344)</f>
        <v/>
      </c>
      <c r="MX344" s="1">
        <f>COUNTIFS(#REF!,LT344,#REF!,1,#REF!,"&gt;="&amp;MC344,#REF!,"&lt;="&amp;MB344,#REF!,"&lt;="&amp;ME344,#REF!,"&gt;="&amp;MF344)</f>
        <v/>
      </c>
      <c r="MY344" s="1">
        <f>COUNTIFS(#REF!,LT344,#REF!,0,#REF!,"&gt;="&amp;MC344,#REF!,"&lt;="&amp;MB344,#REF!,"&lt;="&amp;ME344,#REF!,"&gt;="&amp;MF344)</f>
        <v/>
      </c>
      <c r="MZ344" s="1">
        <f>COUNTIFS(#REF!,LT344,#REF!,1,#REF!,"&lt;="&amp;ME344,#REF!,"&gt;="&amp;MF344,#REF!,"="&amp;KV344,#REF!,"="&amp;KX344)</f>
        <v/>
      </c>
      <c r="NA344" s="1">
        <f>COUNTIFS(#REF!,LT344,#REF!,0,#REF!,"&lt;="&amp;ME344,#REF!,"&gt;="&amp;MF344,#REF!,"="&amp;KV344,#REF!,"="&amp;KX344)</f>
        <v/>
      </c>
      <c r="NB344" s="1">
        <f>COUNTIFS(#REF!,LT344,#REF!,1,#REF!,"&lt;="&amp;ME344,#REF!,"&gt;="&amp;MF344,#REF!,"="&amp;KW344,#REF!,"="&amp;KY344)</f>
        <v/>
      </c>
      <c r="NC344" s="1">
        <f>COUNTIFS(#REF!,LT344,#REF!,0,#REF!,"&lt;="&amp;ME344,#REF!,"&gt;="&amp;MF344,#REF!,"="&amp;KW344,#REF!,"="&amp;KY344)</f>
        <v/>
      </c>
      <c r="ND344" s="1">
        <f>COUNTIFS(#REF!,LT344,#REF!,1,#REF!,"&gt;="&amp;MC344,#REF!,"&lt;="&amp;MB344,#REF!,"&lt;="&amp;ME344,#REF!,"&gt;="&amp;MF344,#REF!,"="&amp;KV344,#REF!,"="&amp;KX344)</f>
        <v/>
      </c>
      <c r="NE344" s="1">
        <f>COUNTIFS(#REF!,LT344,#REF!,0,#REF!,"&gt;="&amp;MC344,#REF!,"&lt;="&amp;MB344,#REF!,"&lt;="&amp;ME344,#REF!,"&gt;="&amp;MF344,#REF!,"="&amp;KV344,#REF!,"="&amp;KX344)</f>
        <v/>
      </c>
      <c r="NF344" s="1">
        <f>COUNTIFS(#REF!,LT344,#REF!,1,#REF!,"&gt;="&amp;MC344,#REF!,"&lt;="&amp;MB344,#REF!,"&lt;="&amp;ME344,#REF!,"&gt;="&amp;MF344,#REF!,"="&amp;KW344,#REF!,"="&amp;KY344)</f>
        <v/>
      </c>
      <c r="NG344" s="1">
        <f>COUNTIFS(#REF!,LT344,#REF!,0,#REF!,"&gt;="&amp;MC344,#REF!,"&lt;="&amp;MB344,#REF!,"&lt;="&amp;ME344,#REF!,"&gt;="&amp;MF344,#REF!,"="&amp;KW344,#REF!,"="&amp;KY344)</f>
        <v/>
      </c>
      <c r="NH344" s="1">
        <f>COUNTIFS(#REF!,LT344,#REF!,1,#REF!,"&gt;="&amp;MC344,#REF!,"&lt;="&amp;MB344,#REF!,"&lt;="&amp;ME344,#REF!,"&gt;="&amp;MF344,#REF!,"="&amp;KZ344,#REF!,"="&amp;LA344)</f>
        <v/>
      </c>
      <c r="NI344" s="1">
        <f>COUNTIFS(#REF!,LT344,#REF!,0,#REF!,"&gt;="&amp;MC344,#REF!,"&lt;="&amp;MB344,#REF!,"&lt;="&amp;ME344,#REF!,"&gt;="&amp;MF344,#REF!,"="&amp;KZ344,#REF!,"="&amp;LA344)</f>
        <v/>
      </c>
      <c r="NJ344" s="1">
        <f>COUNTIFS(#REF!,LT344,#REF!,1,#REF!,"&gt;="&amp;MI344,#REF!,"&lt;="&amp;MH344,#REF!,"&lt;="&amp;ME344,#REF!,"&gt;="&amp;MF344)</f>
        <v/>
      </c>
      <c r="NK344" s="1">
        <f>COUNTIFS(#REF!,LT344,#REF!,0,#REF!,"&gt;="&amp;MI344,#REF!,"&lt;="&amp;MH344,#REF!,"&lt;="&amp;ME344,#REF!,"&gt;="&amp;MF344)</f>
        <v/>
      </c>
      <c r="NL344" s="1">
        <f>COUNTIFS(#REF!,LT344,#REF!,1,#REF!,"&gt;="&amp;MI344,#REF!,"&lt;="&amp;MH344,#REF!,"="&amp;KZ344,#REF!,"="&amp;LA344,#REF!,"&lt;="&amp;ME344,#REF!,"&gt;="&amp;MF344)</f>
        <v/>
      </c>
      <c r="NM344" s="1">
        <f>COUNTIFS(#REF!,LT344,#REF!,0,#REF!,"&gt;="&amp;MI344,#REF!,"&lt;="&amp;MH344,#REF!,"="&amp;KZ344,#REF!,"="&amp;LA344,#REF!,"&lt;="&amp;ME344,#REF!,"&gt;="&amp;MF344)</f>
        <v/>
      </c>
      <c r="NN344" s="1">
        <f>COUNTIFS(#REF!,LT344,#REF!,1,#REF!,"&gt;="&amp;MC344,#REF!,"&lt;="&amp;MB344,#REF!,"&lt;="&amp;ME344,#REF!,"&gt;="&amp;MF344)</f>
        <v/>
      </c>
      <c r="NO344" s="1">
        <f>COUNTIFS(#REF!,LT344,#REF!,0,#REF!,"&gt;="&amp;MC344,#REF!,"&lt;="&amp;MB344,#REF!,"&lt;="&amp;ME344,#REF!,"&gt;="&amp;MF344)</f>
        <v/>
      </c>
      <c r="NP344" s="1">
        <f>COUNTIFS(#REF!,LT344,#REF!,1,#REF!,"&lt;="&amp;ME344,#REF!,"&gt;="&amp;MF344,#REF!,"="&amp;KV344,#REF!,"="&amp;KX344)</f>
        <v/>
      </c>
      <c r="NQ344" s="1">
        <f>COUNTIFS(#REF!,LT344,#REF!,0,#REF!,"&lt;="&amp;ME344,#REF!,"&gt;="&amp;MF344,#REF!,"="&amp;KV344,#REF!,"="&amp;KX344)</f>
        <v/>
      </c>
      <c r="NR344" s="1">
        <f>COUNTIFS(#REF!,LT344,#REF!,1,#REF!,"&lt;="&amp;ME344,#REF!,"&gt;="&amp;MF344,#REF!,"="&amp;KW344,#REF!,"="&amp;KY344)</f>
        <v/>
      </c>
      <c r="NS344" s="1">
        <f>COUNTIFS(#REF!,LT344,#REF!,0,#REF!,"&lt;="&amp;ME344,#REF!,"&gt;="&amp;MF344,#REF!,"="&amp;KW344,#REF!,"="&amp;KY344)</f>
        <v/>
      </c>
      <c r="NT344" s="1">
        <f>MP344+MR344+MT344+MV344+MX344+MZ344+NB344</f>
        <v/>
      </c>
      <c r="NU344" s="1">
        <f>MQ344+MS344+MU344+MW344+MY344+NA344+NC344</f>
        <v/>
      </c>
      <c r="NV344" s="1">
        <f>NT344+NU344</f>
        <v/>
      </c>
      <c r="NW344" s="33">
        <f>NT344/(NT344+NU344)</f>
        <v/>
      </c>
      <c r="NX344" s="3">
        <f>1/NW344</f>
        <v/>
      </c>
      <c r="NY344" s="1">
        <f>LH344</f>
        <v/>
      </c>
      <c r="NZ344" s="79">
        <f>(NW344*((NY344-1)*0.98))-((1-NW344)*1)</f>
        <v/>
      </c>
      <c r="OA344" s="34">
        <f>IF(LR344&lt;0.9,0,IF(AND(LR344&gt;1.1),0,1))</f>
        <v/>
      </c>
      <c r="OB344" s="34">
        <f>IF(LS344&lt;0.9,0,IF(AND(LS344&gt;1.1),0,1))</f>
        <v/>
      </c>
      <c r="OC344" s="32">
        <f>IF(NV344&gt;99,1,0)</f>
        <v/>
      </c>
      <c r="OD344" s="32">
        <f>IF(NZ344&gt;0.0799,1,0)</f>
        <v/>
      </c>
      <c r="OE344" s="32">
        <f>IF(NZ344&gt;OM344,1,0)</f>
        <v/>
      </c>
      <c r="OF344" s="32">
        <f>OC344+OD344+OE344+OA344+OB344</f>
        <v/>
      </c>
      <c r="OG344" s="1">
        <f>ND344+NF344+NH344+NJ344+NL344+NN344+NP344+NR344</f>
        <v/>
      </c>
      <c r="OH344" s="1">
        <f>NE344+NG344+NI344+NK344+NM344+NO344+NQ344+NS344</f>
        <v/>
      </c>
      <c r="OI344" s="1">
        <f>OG344+OH344</f>
        <v/>
      </c>
      <c r="OJ344" s="33">
        <f>OG344/(OG344+OH344)</f>
        <v/>
      </c>
      <c r="OK344" s="3">
        <f>1/OJ344</f>
        <v/>
      </c>
      <c r="OL344" s="1">
        <f>LI344</f>
        <v/>
      </c>
      <c r="OM344" s="79">
        <f>(OJ344*((OL344-1)*0.98))-((1-OJ344)*1)</f>
        <v/>
      </c>
      <c r="ON344" s="34">
        <f>IF(LR344&lt;0.9,0,IF(AND(LR344&gt;1.1),0,1))</f>
        <v/>
      </c>
      <c r="OO344" s="34">
        <f>IF(LS344&lt;0.9,0,IF(AND(LS344&gt;1.1),0,1))</f>
        <v/>
      </c>
      <c r="OP344" s="32">
        <f>IF(OI344&gt;99,1,0)</f>
        <v/>
      </c>
      <c r="OQ344" s="32">
        <f>IF(OM344&gt;0.0799,1,0)</f>
        <v/>
      </c>
      <c r="OR344" s="32">
        <f>IF(OM344&gt;OZ344,1,0)</f>
        <v/>
      </c>
      <c r="OS344" s="32">
        <f>OP344+OQ344+OR344+ON344+OO344</f>
        <v/>
      </c>
      <c r="OT344">
        <f>IF(OF344=5,"BackHome0-0",IF(AND(OS344=5),"BackAway0-0",""))</f>
        <v/>
      </c>
      <c r="OU344">
        <f>IF(OF344=5,KN344,IF(AND(OS344=5),KO344,""))</f>
        <v/>
      </c>
      <c r="OV344">
        <f>IF(OF344=5,"Match Odds",IF(AND(OS344=5),"Match Odds",""))</f>
        <v/>
      </c>
      <c r="OW344">
        <f>IF(OF344=5,KP344,IF(AND(OS344=5),KP344,""))</f>
        <v/>
      </c>
      <c r="OX344">
        <f>IF(OF344=5,"MATCH_ODDS",IF(AND(OS344=5),"MATCH_ODDS",""))</f>
        <v/>
      </c>
      <c r="OY344">
        <f>IF(OF344=5,"BACK",IF(AND(OS344=5),"BACK",""))</f>
        <v/>
      </c>
    </row>
    <row r="345" ht="16.5" customHeight="1" thickBot="1" thickTop="1">
      <c r="A345" s="2" t="n"/>
      <c r="KN345" s="1">
        <f>IF(INDEX(#REF!,MATCH('HT 0-0'!D345,#REF!,0))=INDEX(#REF!,MATCH('HT 0-0'!D345,#REF!,0)),INDEX(#REF!,MATCH('HT 0-0'!D345,#REF!,0)),"ERROR")</f>
        <v/>
      </c>
      <c r="KO345" s="1">
        <f>IF(INDEX(#REF!,MATCH('HT 0-0'!E345,#REF!,0))=INDEX(#REF!,MATCH('HT 0-0'!E345,#REF!,0)),INDEX(#REF!,MATCH('HT 0-0'!E345,#REF!,0)),"ERROR")</f>
        <v/>
      </c>
      <c r="KP345" s="1">
        <f>KN345&amp;" v "&amp;KO345</f>
        <v/>
      </c>
      <c r="KQ345">
        <f>B345&amp;"_"&amp;C345</f>
        <v/>
      </c>
      <c r="KR345" s="1">
        <f>IF((HW345/KK345)&lt;0.335,"G",IF((HW345/KK345)&gt;0.67,"R","A"))</f>
        <v/>
      </c>
      <c r="KS345" s="1">
        <f>IF((HX345/KK345)&lt;0.335,"G",IF((HX345/KK345)&gt;0.67,"R","A"))</f>
        <v/>
      </c>
      <c r="KT345" s="1">
        <f>IF((IH345/KK345)&lt;0.335,"G",IF((IH345/KK345)&gt;0.67,"R","A"))</f>
        <v/>
      </c>
      <c r="KU345" s="1">
        <f>IF((II345/KK345)&lt;0.335,"G",IF((II345/KK345)&gt;0.67,"R","A"))</f>
        <v/>
      </c>
      <c r="KV345" s="1">
        <f>IF((HZ345/KK345)&lt;0.335,"G",IF((HZ345/KK345)&gt;0.67,"R","A"))</f>
        <v/>
      </c>
      <c r="KW345" s="1">
        <f>IF((HY345/KK345)&lt;0.335,"G",IF((HY345/KK345)&gt;0.67,"R","A"))</f>
        <v/>
      </c>
      <c r="KX345" s="1">
        <f>IF((IK345/KK345)&lt;0.335,"G",IF((IK345/KK345)&gt;0.67,"R","A"))</f>
        <v/>
      </c>
      <c r="KY345" s="1">
        <f>IF((IJ345/KK345)&lt;0.335,"G",IF((IJ345/KK345)&gt;0.67,"R","A"))</f>
        <v/>
      </c>
      <c r="KZ345" s="1">
        <f>IF((HQ345/KK345)&lt;0.335,"G",IF((HQ345/KK345)&gt;0.67,"R","A"))</f>
        <v/>
      </c>
      <c r="LA345" s="1">
        <f>IF((IB345/KK345)&lt;0.335,"G",IF((IB345/KK345)&gt;0.67,"R","A"))</f>
        <v/>
      </c>
      <c r="LB345">
        <f>IF(LQ345="0-0",INDEX(Scrape!#REF!,MATCH('HT 0-0'!KP345,Scrape!$B:$B,0)),"")</f>
        <v/>
      </c>
      <c r="LC345">
        <f>IF(LQ345="0-0",INDEX(Scrape!$A:$A,MATCH('HT 0-0'!KP345,Scrape!$B:$B,0)),"")</f>
        <v/>
      </c>
      <c r="LD345">
        <f>IF(LQ345="0-0",INDEX(Scrape!$B:$B,MATCH('HT 0-0'!KP345,Scrape!$B:$B,0)),"")</f>
        <v/>
      </c>
      <c r="LE345">
        <f>IF(LQ345="0-0",INDEX(Scrape!$C:$C,MATCH('HT 0-0'!KP345,Scrape!$B:$B,0)),"")</f>
        <v/>
      </c>
      <c r="LF345">
        <f>IF(LQ345="0-0",INDEX(Scrape!$D:$D,MATCH('HT 0-0'!KP345,Scrape!$B:$B,0)),"")</f>
        <v/>
      </c>
      <c r="LG345">
        <f>IF(LQ345="0-0",INDEX(Scrape!$E:$E,MATCH('HT 0-0'!KP345,Scrape!$B:$B,0)),"")</f>
        <v/>
      </c>
      <c r="LH345">
        <f>IF(LQ345="0-0",INDEX(Scrape!$F:$F,MATCH('HT 0-0'!KP345,Scrape!$B:$B,0)),"")</f>
        <v/>
      </c>
      <c r="LI345">
        <f>IF(LQ345="0-0",INDEX(Scrape!$G:$G,MATCH('HT 0-0'!KP345,Scrape!$B:$B,0)),"")</f>
        <v/>
      </c>
      <c r="LJ345">
        <f>IF(LQ345="0-0",INDEX(Scrape!$H:$H,MATCH('HT 0-0'!KP345,Scrape!$B:$B,0)),"")</f>
        <v/>
      </c>
      <c r="LK345">
        <f>IF(LQ345="0-0",INDEX(Scrape!$I:$I,MATCH('HT 0-0'!KP345,Scrape!$B:$B,0)),"")</f>
        <v/>
      </c>
      <c r="LL345">
        <f>IF(LQ345="0-0",INDEX(Scrape!$J:$J,MATCH('HT 0-0'!KP345,Scrape!$B:$B,0)),"")</f>
        <v/>
      </c>
      <c r="LM345">
        <f>IF(LQ345="0-0",INDEX(Scrape!$K:$K,MATCH('HT 0-0'!KP345,Scrape!$B:$B,0)),"")</f>
        <v/>
      </c>
      <c r="LN345">
        <f>IF(LQ345="0-0",INDEX(Scrape!$L:$L,MATCH('HT 0-0'!KP345,Scrape!$B:$B,0)),"")</f>
        <v/>
      </c>
      <c r="LO345">
        <f>IF(LQ345="0-0",INDEX(Scrape!$M:$M,MATCH('HT 0-0'!KP345,Scrape!$B:$B,0)),"")</f>
        <v/>
      </c>
      <c r="LP345">
        <f>IF(LQ345="0-0",INDEX(Scrape!$N:$N,MATCH('HT 0-0'!KP345,Scrape!$B:$B,0)),"")</f>
        <v/>
      </c>
      <c r="LQ345">
        <f>INDEX(Scrape!$O:$O,MATCH('HT 0-0'!KP345,Scrape!$B:$B,0))</f>
        <v/>
      </c>
      <c r="LR345">
        <f>(1/LJ345)+(1/LI345)+(1/LH345)</f>
        <v/>
      </c>
      <c r="LS345">
        <f>(1/LG345)+(1/LF345)+(1/LE345)</f>
        <v/>
      </c>
      <c r="LT345" s="8">
        <f>IF(INDEX(#REF!,MATCH(KQ345,#REF!,0))=INDEX(#REF!,MATCH(KQ345,#REF!,0)),INDEX(#REF!,MATCH(KQ345,#REF!,0)),"ERROR")</f>
        <v/>
      </c>
      <c r="LU345" s="4">
        <f>IF(KR345="G",2,IF(KR345="R",0.5,IF(KR345="A",1)))</f>
        <v/>
      </c>
      <c r="LV345" s="4">
        <f>IF(KS345="G",0.5,IF(KS345="R",2,IF(KS345="A",1)))</f>
        <v/>
      </c>
      <c r="LW345" s="4">
        <f>IF(KT345="G",2,IF(KT345="R",0.5,IF(KT345="A",1)))</f>
        <v/>
      </c>
      <c r="LX345" s="4">
        <f>IF(KU345="G",0.5,IF(KU345="R",2,IF(KU345="A",1)))</f>
        <v/>
      </c>
      <c r="LY345" s="7">
        <f>(LK345*(LU345+LX345)+(LL345*(LU345+LX345)))</f>
        <v/>
      </c>
      <c r="LZ345" s="7">
        <f>(LN345*(LV345+LW345)+(LO345*(LV345+LW345)))</f>
        <v/>
      </c>
      <c r="MA345" s="11">
        <f>LY345-LZ345</f>
        <v/>
      </c>
      <c r="MB345" s="5">
        <f>MA345+2</f>
        <v/>
      </c>
      <c r="MC345" s="6">
        <f>MA345-2</f>
        <v/>
      </c>
      <c r="MD345" s="4">
        <f>LE345</f>
        <v/>
      </c>
      <c r="ME345" s="9">
        <f>IF(MD345=0,1000,MD345+0.75)</f>
        <v/>
      </c>
      <c r="MF345" s="10">
        <f>IF(MD345=0,0,MD345-0.75)</f>
        <v/>
      </c>
      <c r="MG345" s="4">
        <f>((LM345*(LU345+LX345))-((LP345*(LV345+LW345))))</f>
        <v/>
      </c>
      <c r="MH345" s="9">
        <f>MG345*1.2</f>
        <v/>
      </c>
      <c r="MI345" s="10">
        <f>MG345*0.8</f>
        <v/>
      </c>
      <c r="MJ345">
        <f>IFERROR(OT345,"")</f>
        <v/>
      </c>
      <c r="MK345">
        <f>IFERROR(OU345,"")</f>
        <v/>
      </c>
      <c r="ML345">
        <f>IFERROR(OV345,"")</f>
        <v/>
      </c>
      <c r="MM345">
        <f>IFERROR(OW345,"")</f>
        <v/>
      </c>
      <c r="MN345">
        <f>IFERROR(OX345,"")</f>
        <v/>
      </c>
      <c r="MO345">
        <f>IFERROR(OY345,"")</f>
        <v/>
      </c>
      <c r="MP345" s="1">
        <f>COUNTIFS(#REF!,LT345,#REF!,1,#REF!,"&gt;="&amp;MC345,#REF!,"&lt;="&amp;MB345,#REF!,"&lt;="&amp;ME345,#REF!,"&gt;="&amp;MF345,#REF!,"="&amp;KV345,#REF!,"="&amp;KX345)</f>
        <v/>
      </c>
      <c r="MQ345" s="1">
        <f>COUNTIFS(#REF!,LT345,#REF!,0,#REF!,"&gt;="&amp;MC345,#REF!,"&lt;="&amp;MB345,#REF!,"&lt;="&amp;ME345,#REF!,"&gt;="&amp;MF345,#REF!,"="&amp;KV345,#REF!,"="&amp;KX345)</f>
        <v/>
      </c>
      <c r="MR345" s="1">
        <f>COUNTIFS(#REF!,LT345,#REF!,1,#REF!,"&gt;="&amp;MC345,#REF!,"&lt;="&amp;MB345,#REF!,"&lt;="&amp;ME345,#REF!,"&gt;="&amp;MF345,#REF!,"="&amp;KW345,#REF!,"="&amp;KY345)</f>
        <v/>
      </c>
      <c r="MS345" s="1">
        <f>COUNTIFS(#REF!,LT345,#REF!,0,#REF!,"&gt;="&amp;MC345,#REF!,"&lt;="&amp;MB345,#REF!,"&lt;="&amp;ME345,#REF!,"&gt;="&amp;MF345,#REF!,"="&amp;KW345,#REF!,"="&amp;KY345)</f>
        <v/>
      </c>
      <c r="MT345" s="1">
        <f>COUNTIFS(#REF!,LT345,#REF!,1,#REF!,"&gt;="&amp;MI345,#REF!,"&lt;="&amp;MH345,#REF!,"&lt;="&amp;ME345,#REF!,"&gt;="&amp;MF345)</f>
        <v/>
      </c>
      <c r="MU345" s="1">
        <f>COUNTIFS(#REF!,LT345,#REF!,0,#REF!,"&gt;="&amp;MI345,#REF!,"&lt;="&amp;MH345,#REF!,"&lt;="&amp;ME345,#REF!,"&gt;="&amp;MF345)</f>
        <v/>
      </c>
      <c r="MV345" s="1">
        <f>COUNTIFS(#REF!,LT345,#REF!,1,#REF!,"&gt;="&amp;MI345,#REF!,"&lt;="&amp;MH345,#REF!,"="&amp;KZ345,#REF!,"="&amp;LA345,#REF!,"&lt;="&amp;ME345,#REF!,"&gt;="&amp;MF345)</f>
        <v/>
      </c>
      <c r="MW345" s="1">
        <f>COUNTIFS(#REF!,LT345,#REF!,0,#REF!,"&gt;="&amp;MI345,#REF!,"&lt;="&amp;MH345,#REF!,"="&amp;KZ345,#REF!,"="&amp;LA345,#REF!,"&lt;="&amp;ME345,#REF!,"&gt;="&amp;MF345)</f>
        <v/>
      </c>
      <c r="MX345" s="1">
        <f>COUNTIFS(#REF!,LT345,#REF!,1,#REF!,"&gt;="&amp;MC345,#REF!,"&lt;="&amp;MB345,#REF!,"&lt;="&amp;ME345,#REF!,"&gt;="&amp;MF345)</f>
        <v/>
      </c>
      <c r="MY345" s="1">
        <f>COUNTIFS(#REF!,LT345,#REF!,0,#REF!,"&gt;="&amp;MC345,#REF!,"&lt;="&amp;MB345,#REF!,"&lt;="&amp;ME345,#REF!,"&gt;="&amp;MF345)</f>
        <v/>
      </c>
      <c r="MZ345" s="1">
        <f>COUNTIFS(#REF!,LT345,#REF!,1,#REF!,"&lt;="&amp;ME345,#REF!,"&gt;="&amp;MF345,#REF!,"="&amp;KV345,#REF!,"="&amp;KX345)</f>
        <v/>
      </c>
      <c r="NA345" s="1">
        <f>COUNTIFS(#REF!,LT345,#REF!,0,#REF!,"&lt;="&amp;ME345,#REF!,"&gt;="&amp;MF345,#REF!,"="&amp;KV345,#REF!,"="&amp;KX345)</f>
        <v/>
      </c>
      <c r="NB345" s="1">
        <f>COUNTIFS(#REF!,LT345,#REF!,1,#REF!,"&lt;="&amp;ME345,#REF!,"&gt;="&amp;MF345,#REF!,"="&amp;KW345,#REF!,"="&amp;KY345)</f>
        <v/>
      </c>
      <c r="NC345" s="1">
        <f>COUNTIFS(#REF!,LT345,#REF!,0,#REF!,"&lt;="&amp;ME345,#REF!,"&gt;="&amp;MF345,#REF!,"="&amp;KW345,#REF!,"="&amp;KY345)</f>
        <v/>
      </c>
      <c r="ND345" s="1">
        <f>COUNTIFS(#REF!,LT345,#REF!,1,#REF!,"&gt;="&amp;MC345,#REF!,"&lt;="&amp;MB345,#REF!,"&lt;="&amp;ME345,#REF!,"&gt;="&amp;MF345,#REF!,"="&amp;KV345,#REF!,"="&amp;KX345)</f>
        <v/>
      </c>
      <c r="NE345" s="1">
        <f>COUNTIFS(#REF!,LT345,#REF!,0,#REF!,"&gt;="&amp;MC345,#REF!,"&lt;="&amp;MB345,#REF!,"&lt;="&amp;ME345,#REF!,"&gt;="&amp;MF345,#REF!,"="&amp;KV345,#REF!,"="&amp;KX345)</f>
        <v/>
      </c>
      <c r="NF345" s="1">
        <f>COUNTIFS(#REF!,LT345,#REF!,1,#REF!,"&gt;="&amp;MC345,#REF!,"&lt;="&amp;MB345,#REF!,"&lt;="&amp;ME345,#REF!,"&gt;="&amp;MF345,#REF!,"="&amp;KW345,#REF!,"="&amp;KY345)</f>
        <v/>
      </c>
      <c r="NG345" s="1">
        <f>COUNTIFS(#REF!,LT345,#REF!,0,#REF!,"&gt;="&amp;MC345,#REF!,"&lt;="&amp;MB345,#REF!,"&lt;="&amp;ME345,#REF!,"&gt;="&amp;MF345,#REF!,"="&amp;KW345,#REF!,"="&amp;KY345)</f>
        <v/>
      </c>
      <c r="NH345" s="1">
        <f>COUNTIFS(#REF!,LT345,#REF!,1,#REF!,"&gt;="&amp;MC345,#REF!,"&lt;="&amp;MB345,#REF!,"&lt;="&amp;ME345,#REF!,"&gt;="&amp;MF345,#REF!,"="&amp;KZ345,#REF!,"="&amp;LA345)</f>
        <v/>
      </c>
      <c r="NI345" s="1">
        <f>COUNTIFS(#REF!,LT345,#REF!,0,#REF!,"&gt;="&amp;MC345,#REF!,"&lt;="&amp;MB345,#REF!,"&lt;="&amp;ME345,#REF!,"&gt;="&amp;MF345,#REF!,"="&amp;KZ345,#REF!,"="&amp;LA345)</f>
        <v/>
      </c>
      <c r="NJ345" s="1">
        <f>COUNTIFS(#REF!,LT345,#REF!,1,#REF!,"&gt;="&amp;MI345,#REF!,"&lt;="&amp;MH345,#REF!,"&lt;="&amp;ME345,#REF!,"&gt;="&amp;MF345)</f>
        <v/>
      </c>
      <c r="NK345" s="1">
        <f>COUNTIFS(#REF!,LT345,#REF!,0,#REF!,"&gt;="&amp;MI345,#REF!,"&lt;="&amp;MH345,#REF!,"&lt;="&amp;ME345,#REF!,"&gt;="&amp;MF345)</f>
        <v/>
      </c>
      <c r="NL345" s="1">
        <f>COUNTIFS(#REF!,LT345,#REF!,1,#REF!,"&gt;="&amp;MI345,#REF!,"&lt;="&amp;MH345,#REF!,"="&amp;KZ345,#REF!,"="&amp;LA345,#REF!,"&lt;="&amp;ME345,#REF!,"&gt;="&amp;MF345)</f>
        <v/>
      </c>
      <c r="NM345" s="1">
        <f>COUNTIFS(#REF!,LT345,#REF!,0,#REF!,"&gt;="&amp;MI345,#REF!,"&lt;="&amp;MH345,#REF!,"="&amp;KZ345,#REF!,"="&amp;LA345,#REF!,"&lt;="&amp;ME345,#REF!,"&gt;="&amp;MF345)</f>
        <v/>
      </c>
      <c r="NN345" s="1">
        <f>COUNTIFS(#REF!,LT345,#REF!,1,#REF!,"&gt;="&amp;MC345,#REF!,"&lt;="&amp;MB345,#REF!,"&lt;="&amp;ME345,#REF!,"&gt;="&amp;MF345)</f>
        <v/>
      </c>
      <c r="NO345" s="1">
        <f>COUNTIFS(#REF!,LT345,#REF!,0,#REF!,"&gt;="&amp;MC345,#REF!,"&lt;="&amp;MB345,#REF!,"&lt;="&amp;ME345,#REF!,"&gt;="&amp;MF345)</f>
        <v/>
      </c>
      <c r="NP345" s="1">
        <f>COUNTIFS(#REF!,LT345,#REF!,1,#REF!,"&lt;="&amp;ME345,#REF!,"&gt;="&amp;MF345,#REF!,"="&amp;KV345,#REF!,"="&amp;KX345)</f>
        <v/>
      </c>
      <c r="NQ345" s="1">
        <f>COUNTIFS(#REF!,LT345,#REF!,0,#REF!,"&lt;="&amp;ME345,#REF!,"&gt;="&amp;MF345,#REF!,"="&amp;KV345,#REF!,"="&amp;KX345)</f>
        <v/>
      </c>
      <c r="NR345" s="1">
        <f>COUNTIFS(#REF!,LT345,#REF!,1,#REF!,"&lt;="&amp;ME345,#REF!,"&gt;="&amp;MF345,#REF!,"="&amp;KW345,#REF!,"="&amp;KY345)</f>
        <v/>
      </c>
      <c r="NS345" s="1">
        <f>COUNTIFS(#REF!,LT345,#REF!,0,#REF!,"&lt;="&amp;ME345,#REF!,"&gt;="&amp;MF345,#REF!,"="&amp;KW345,#REF!,"="&amp;KY345)</f>
        <v/>
      </c>
      <c r="NT345" s="1">
        <f>MP345+MR345+MT345+MV345+MX345+MZ345+NB345</f>
        <v/>
      </c>
      <c r="NU345" s="1">
        <f>MQ345+MS345+MU345+MW345+MY345+NA345+NC345</f>
        <v/>
      </c>
      <c r="NV345" s="1">
        <f>NT345+NU345</f>
        <v/>
      </c>
      <c r="NW345" s="33">
        <f>NT345/(NT345+NU345)</f>
        <v/>
      </c>
      <c r="NX345" s="3">
        <f>1/NW345</f>
        <v/>
      </c>
      <c r="NY345" s="1">
        <f>LH345</f>
        <v/>
      </c>
      <c r="NZ345" s="79">
        <f>(NW345*((NY345-1)*0.98))-((1-NW345)*1)</f>
        <v/>
      </c>
      <c r="OA345" s="34">
        <f>IF(LR345&lt;0.9,0,IF(AND(LR345&gt;1.1),0,1))</f>
        <v/>
      </c>
      <c r="OB345" s="34">
        <f>IF(LS345&lt;0.9,0,IF(AND(LS345&gt;1.1),0,1))</f>
        <v/>
      </c>
      <c r="OC345" s="32">
        <f>IF(NV345&gt;99,1,0)</f>
        <v/>
      </c>
      <c r="OD345" s="32">
        <f>IF(NZ345&gt;0.0799,1,0)</f>
        <v/>
      </c>
      <c r="OE345" s="32">
        <f>IF(NZ345&gt;OM345,1,0)</f>
        <v/>
      </c>
      <c r="OF345" s="32">
        <f>OC345+OD345+OE345+OA345+OB345</f>
        <v/>
      </c>
      <c r="OG345" s="1">
        <f>ND345+NF345+NH345+NJ345+NL345+NN345+NP345+NR345</f>
        <v/>
      </c>
      <c r="OH345" s="1">
        <f>NE345+NG345+NI345+NK345+NM345+NO345+NQ345+NS345</f>
        <v/>
      </c>
      <c r="OI345" s="1">
        <f>OG345+OH345</f>
        <v/>
      </c>
      <c r="OJ345" s="33">
        <f>OG345/(OG345+OH345)</f>
        <v/>
      </c>
      <c r="OK345" s="3">
        <f>1/OJ345</f>
        <v/>
      </c>
      <c r="OL345" s="1">
        <f>LI345</f>
        <v/>
      </c>
      <c r="OM345" s="79">
        <f>(OJ345*((OL345-1)*0.98))-((1-OJ345)*1)</f>
        <v/>
      </c>
      <c r="ON345" s="34">
        <f>IF(LR345&lt;0.9,0,IF(AND(LR345&gt;1.1),0,1))</f>
        <v/>
      </c>
      <c r="OO345" s="34">
        <f>IF(LS345&lt;0.9,0,IF(AND(LS345&gt;1.1),0,1))</f>
        <v/>
      </c>
      <c r="OP345" s="32">
        <f>IF(OI345&gt;99,1,0)</f>
        <v/>
      </c>
      <c r="OQ345" s="32">
        <f>IF(OM345&gt;0.0799,1,0)</f>
        <v/>
      </c>
      <c r="OR345" s="32">
        <f>IF(OM345&gt;OZ345,1,0)</f>
        <v/>
      </c>
      <c r="OS345" s="32">
        <f>OP345+OQ345+OR345+ON345+OO345</f>
        <v/>
      </c>
      <c r="OT345">
        <f>IF(OF345=5,"BackHome0-0",IF(AND(OS345=5),"BackAway0-0",""))</f>
        <v/>
      </c>
      <c r="OU345">
        <f>IF(OF345=5,KN345,IF(AND(OS345=5),KO345,""))</f>
        <v/>
      </c>
      <c r="OV345">
        <f>IF(OF345=5,"Match Odds",IF(AND(OS345=5),"Match Odds",""))</f>
        <v/>
      </c>
      <c r="OW345">
        <f>IF(OF345=5,KP345,IF(AND(OS345=5),KP345,""))</f>
        <v/>
      </c>
      <c r="OX345">
        <f>IF(OF345=5,"MATCH_ODDS",IF(AND(OS345=5),"MATCH_ODDS",""))</f>
        <v/>
      </c>
      <c r="OY345">
        <f>IF(OF345=5,"BACK",IF(AND(OS345=5),"BACK",""))</f>
        <v/>
      </c>
    </row>
    <row r="346" ht="16.5" customHeight="1" thickBot="1" thickTop="1">
      <c r="A346" s="2" t="n"/>
      <c r="KN346" s="1">
        <f>IF(INDEX(#REF!,MATCH('HT 0-0'!D346,#REF!,0))=INDEX(#REF!,MATCH('HT 0-0'!D346,#REF!,0)),INDEX(#REF!,MATCH('HT 0-0'!D346,#REF!,0)),"ERROR")</f>
        <v/>
      </c>
      <c r="KO346" s="1">
        <f>IF(INDEX(#REF!,MATCH('HT 0-0'!E346,#REF!,0))=INDEX(#REF!,MATCH('HT 0-0'!E346,#REF!,0)),INDEX(#REF!,MATCH('HT 0-0'!E346,#REF!,0)),"ERROR")</f>
        <v/>
      </c>
      <c r="KP346" s="1">
        <f>KN346&amp;" v "&amp;KO346</f>
        <v/>
      </c>
      <c r="KQ346">
        <f>B346&amp;"_"&amp;C346</f>
        <v/>
      </c>
      <c r="KR346" s="1">
        <f>IF((HW346/KK346)&lt;0.335,"G",IF((HW346/KK346)&gt;0.67,"R","A"))</f>
        <v/>
      </c>
      <c r="KS346" s="1">
        <f>IF((HX346/KK346)&lt;0.335,"G",IF((HX346/KK346)&gt;0.67,"R","A"))</f>
        <v/>
      </c>
      <c r="KT346" s="1">
        <f>IF((IH346/KK346)&lt;0.335,"G",IF((IH346/KK346)&gt;0.67,"R","A"))</f>
        <v/>
      </c>
      <c r="KU346" s="1">
        <f>IF((II346/KK346)&lt;0.335,"G",IF((II346/KK346)&gt;0.67,"R","A"))</f>
        <v/>
      </c>
      <c r="KV346" s="1">
        <f>IF((HZ346/KK346)&lt;0.335,"G",IF((HZ346/KK346)&gt;0.67,"R","A"))</f>
        <v/>
      </c>
      <c r="KW346" s="1">
        <f>IF((HY346/KK346)&lt;0.335,"G",IF((HY346/KK346)&gt;0.67,"R","A"))</f>
        <v/>
      </c>
      <c r="KX346" s="1">
        <f>IF((IK346/KK346)&lt;0.335,"G",IF((IK346/KK346)&gt;0.67,"R","A"))</f>
        <v/>
      </c>
      <c r="KY346" s="1">
        <f>IF((IJ346/KK346)&lt;0.335,"G",IF((IJ346/KK346)&gt;0.67,"R","A"))</f>
        <v/>
      </c>
      <c r="KZ346" s="1">
        <f>IF((HQ346/KK346)&lt;0.335,"G",IF((HQ346/KK346)&gt;0.67,"R","A"))</f>
        <v/>
      </c>
      <c r="LA346" s="1">
        <f>IF((IB346/KK346)&lt;0.335,"G",IF((IB346/KK346)&gt;0.67,"R","A"))</f>
        <v/>
      </c>
      <c r="LB346">
        <f>IF(LQ346="0-0",INDEX(Scrape!#REF!,MATCH('HT 0-0'!KP346,Scrape!$B:$B,0)),"")</f>
        <v/>
      </c>
      <c r="LC346">
        <f>IF(LQ346="0-0",INDEX(Scrape!$A:$A,MATCH('HT 0-0'!KP346,Scrape!$B:$B,0)),"")</f>
        <v/>
      </c>
      <c r="LD346">
        <f>IF(LQ346="0-0",INDEX(Scrape!$B:$B,MATCH('HT 0-0'!KP346,Scrape!$B:$B,0)),"")</f>
        <v/>
      </c>
      <c r="LE346">
        <f>IF(LQ346="0-0",INDEX(Scrape!$C:$C,MATCH('HT 0-0'!KP346,Scrape!$B:$B,0)),"")</f>
        <v/>
      </c>
      <c r="LF346">
        <f>IF(LQ346="0-0",INDEX(Scrape!$D:$D,MATCH('HT 0-0'!KP346,Scrape!$B:$B,0)),"")</f>
        <v/>
      </c>
      <c r="LG346">
        <f>IF(LQ346="0-0",INDEX(Scrape!$E:$E,MATCH('HT 0-0'!KP346,Scrape!$B:$B,0)),"")</f>
        <v/>
      </c>
      <c r="LH346">
        <f>IF(LQ346="0-0",INDEX(Scrape!$F:$F,MATCH('HT 0-0'!KP346,Scrape!$B:$B,0)),"")</f>
        <v/>
      </c>
      <c r="LI346">
        <f>IF(LQ346="0-0",INDEX(Scrape!$G:$G,MATCH('HT 0-0'!KP346,Scrape!$B:$B,0)),"")</f>
        <v/>
      </c>
      <c r="LJ346">
        <f>IF(LQ346="0-0",INDEX(Scrape!$H:$H,MATCH('HT 0-0'!KP346,Scrape!$B:$B,0)),"")</f>
        <v/>
      </c>
      <c r="LK346">
        <f>IF(LQ346="0-0",INDEX(Scrape!$I:$I,MATCH('HT 0-0'!KP346,Scrape!$B:$B,0)),"")</f>
        <v/>
      </c>
      <c r="LL346">
        <f>IF(LQ346="0-0",INDEX(Scrape!$J:$J,MATCH('HT 0-0'!KP346,Scrape!$B:$B,0)),"")</f>
        <v/>
      </c>
      <c r="LM346">
        <f>IF(LQ346="0-0",INDEX(Scrape!$K:$K,MATCH('HT 0-0'!KP346,Scrape!$B:$B,0)),"")</f>
        <v/>
      </c>
      <c r="LN346">
        <f>IF(LQ346="0-0",INDEX(Scrape!$L:$L,MATCH('HT 0-0'!KP346,Scrape!$B:$B,0)),"")</f>
        <v/>
      </c>
      <c r="LO346">
        <f>IF(LQ346="0-0",INDEX(Scrape!$M:$M,MATCH('HT 0-0'!KP346,Scrape!$B:$B,0)),"")</f>
        <v/>
      </c>
      <c r="LP346">
        <f>IF(LQ346="0-0",INDEX(Scrape!$N:$N,MATCH('HT 0-0'!KP346,Scrape!$B:$B,0)),"")</f>
        <v/>
      </c>
      <c r="LQ346">
        <f>INDEX(Scrape!$O:$O,MATCH('HT 0-0'!KP346,Scrape!$B:$B,0))</f>
        <v/>
      </c>
      <c r="LR346">
        <f>(1/LJ346)+(1/LI346)+(1/LH346)</f>
        <v/>
      </c>
      <c r="LS346">
        <f>(1/LG346)+(1/LF346)+(1/LE346)</f>
        <v/>
      </c>
      <c r="LT346" s="8">
        <f>IF(INDEX(#REF!,MATCH(KQ346,#REF!,0))=INDEX(#REF!,MATCH(KQ346,#REF!,0)),INDEX(#REF!,MATCH(KQ346,#REF!,0)),"ERROR")</f>
        <v/>
      </c>
      <c r="LU346" s="4">
        <f>IF(KR346="G",2,IF(KR346="R",0.5,IF(KR346="A",1)))</f>
        <v/>
      </c>
      <c r="LV346" s="4">
        <f>IF(KS346="G",0.5,IF(KS346="R",2,IF(KS346="A",1)))</f>
        <v/>
      </c>
      <c r="LW346" s="4">
        <f>IF(KT346="G",2,IF(KT346="R",0.5,IF(KT346="A",1)))</f>
        <v/>
      </c>
      <c r="LX346" s="4">
        <f>IF(KU346="G",0.5,IF(KU346="R",2,IF(KU346="A",1)))</f>
        <v/>
      </c>
      <c r="LY346" s="7">
        <f>(LK346*(LU346+LX346)+(LL346*(LU346+LX346)))</f>
        <v/>
      </c>
      <c r="LZ346" s="7">
        <f>(LN346*(LV346+LW346)+(LO346*(LV346+LW346)))</f>
        <v/>
      </c>
      <c r="MA346" s="11">
        <f>LY346-LZ346</f>
        <v/>
      </c>
      <c r="MB346" s="5">
        <f>MA346+2</f>
        <v/>
      </c>
      <c r="MC346" s="6">
        <f>MA346-2</f>
        <v/>
      </c>
      <c r="MD346" s="4">
        <f>LE346</f>
        <v/>
      </c>
      <c r="ME346" s="9">
        <f>IF(MD346=0,1000,MD346+0.75)</f>
        <v/>
      </c>
      <c r="MF346" s="10">
        <f>IF(MD346=0,0,MD346-0.75)</f>
        <v/>
      </c>
      <c r="MG346" s="4">
        <f>((LM346*(LU346+LX346))-((LP346*(LV346+LW346))))</f>
        <v/>
      </c>
      <c r="MH346" s="9">
        <f>MG346*1.2</f>
        <v/>
      </c>
      <c r="MI346" s="10">
        <f>MG346*0.8</f>
        <v/>
      </c>
      <c r="MJ346">
        <f>IFERROR(OT346,"")</f>
        <v/>
      </c>
      <c r="MK346">
        <f>IFERROR(OU346,"")</f>
        <v/>
      </c>
      <c r="ML346">
        <f>IFERROR(OV346,"")</f>
        <v/>
      </c>
      <c r="MM346">
        <f>IFERROR(OW346,"")</f>
        <v/>
      </c>
      <c r="MN346">
        <f>IFERROR(OX346,"")</f>
        <v/>
      </c>
      <c r="MO346">
        <f>IFERROR(OY346,"")</f>
        <v/>
      </c>
      <c r="MP346" s="1">
        <f>COUNTIFS(#REF!,LT346,#REF!,1,#REF!,"&gt;="&amp;MC346,#REF!,"&lt;="&amp;MB346,#REF!,"&lt;="&amp;ME346,#REF!,"&gt;="&amp;MF346,#REF!,"="&amp;KV346,#REF!,"="&amp;KX346)</f>
        <v/>
      </c>
      <c r="MQ346" s="1">
        <f>COUNTIFS(#REF!,LT346,#REF!,0,#REF!,"&gt;="&amp;MC346,#REF!,"&lt;="&amp;MB346,#REF!,"&lt;="&amp;ME346,#REF!,"&gt;="&amp;MF346,#REF!,"="&amp;KV346,#REF!,"="&amp;KX346)</f>
        <v/>
      </c>
      <c r="MR346" s="1">
        <f>COUNTIFS(#REF!,LT346,#REF!,1,#REF!,"&gt;="&amp;MC346,#REF!,"&lt;="&amp;MB346,#REF!,"&lt;="&amp;ME346,#REF!,"&gt;="&amp;MF346,#REF!,"="&amp;KW346,#REF!,"="&amp;KY346)</f>
        <v/>
      </c>
      <c r="MS346" s="1">
        <f>COUNTIFS(#REF!,LT346,#REF!,0,#REF!,"&gt;="&amp;MC346,#REF!,"&lt;="&amp;MB346,#REF!,"&lt;="&amp;ME346,#REF!,"&gt;="&amp;MF346,#REF!,"="&amp;KW346,#REF!,"="&amp;KY346)</f>
        <v/>
      </c>
      <c r="MT346" s="1">
        <f>COUNTIFS(#REF!,LT346,#REF!,1,#REF!,"&gt;="&amp;MI346,#REF!,"&lt;="&amp;MH346,#REF!,"&lt;="&amp;ME346,#REF!,"&gt;="&amp;MF346)</f>
        <v/>
      </c>
      <c r="MU346" s="1">
        <f>COUNTIFS(#REF!,LT346,#REF!,0,#REF!,"&gt;="&amp;MI346,#REF!,"&lt;="&amp;MH346,#REF!,"&lt;="&amp;ME346,#REF!,"&gt;="&amp;MF346)</f>
        <v/>
      </c>
      <c r="MV346" s="1">
        <f>COUNTIFS(#REF!,LT346,#REF!,1,#REF!,"&gt;="&amp;MI346,#REF!,"&lt;="&amp;MH346,#REF!,"="&amp;KZ346,#REF!,"="&amp;LA346,#REF!,"&lt;="&amp;ME346,#REF!,"&gt;="&amp;MF346)</f>
        <v/>
      </c>
      <c r="MW346" s="1">
        <f>COUNTIFS(#REF!,LT346,#REF!,0,#REF!,"&gt;="&amp;MI346,#REF!,"&lt;="&amp;MH346,#REF!,"="&amp;KZ346,#REF!,"="&amp;LA346,#REF!,"&lt;="&amp;ME346,#REF!,"&gt;="&amp;MF346)</f>
        <v/>
      </c>
      <c r="MX346" s="1">
        <f>COUNTIFS(#REF!,LT346,#REF!,1,#REF!,"&gt;="&amp;MC346,#REF!,"&lt;="&amp;MB346,#REF!,"&lt;="&amp;ME346,#REF!,"&gt;="&amp;MF346)</f>
        <v/>
      </c>
      <c r="MY346" s="1">
        <f>COUNTIFS(#REF!,LT346,#REF!,0,#REF!,"&gt;="&amp;MC346,#REF!,"&lt;="&amp;MB346,#REF!,"&lt;="&amp;ME346,#REF!,"&gt;="&amp;MF346)</f>
        <v/>
      </c>
      <c r="MZ346" s="1">
        <f>COUNTIFS(#REF!,LT346,#REF!,1,#REF!,"&lt;="&amp;ME346,#REF!,"&gt;="&amp;MF346,#REF!,"="&amp;KV346,#REF!,"="&amp;KX346)</f>
        <v/>
      </c>
      <c r="NA346" s="1">
        <f>COUNTIFS(#REF!,LT346,#REF!,0,#REF!,"&lt;="&amp;ME346,#REF!,"&gt;="&amp;MF346,#REF!,"="&amp;KV346,#REF!,"="&amp;KX346)</f>
        <v/>
      </c>
      <c r="NB346" s="1">
        <f>COUNTIFS(#REF!,LT346,#REF!,1,#REF!,"&lt;="&amp;ME346,#REF!,"&gt;="&amp;MF346,#REF!,"="&amp;KW346,#REF!,"="&amp;KY346)</f>
        <v/>
      </c>
      <c r="NC346" s="1">
        <f>COUNTIFS(#REF!,LT346,#REF!,0,#REF!,"&lt;="&amp;ME346,#REF!,"&gt;="&amp;MF346,#REF!,"="&amp;KW346,#REF!,"="&amp;KY346)</f>
        <v/>
      </c>
      <c r="ND346" s="1">
        <f>COUNTIFS(#REF!,LT346,#REF!,1,#REF!,"&gt;="&amp;MC346,#REF!,"&lt;="&amp;MB346,#REF!,"&lt;="&amp;ME346,#REF!,"&gt;="&amp;MF346,#REF!,"="&amp;KV346,#REF!,"="&amp;KX346)</f>
        <v/>
      </c>
      <c r="NE346" s="1">
        <f>COUNTIFS(#REF!,LT346,#REF!,0,#REF!,"&gt;="&amp;MC346,#REF!,"&lt;="&amp;MB346,#REF!,"&lt;="&amp;ME346,#REF!,"&gt;="&amp;MF346,#REF!,"="&amp;KV346,#REF!,"="&amp;KX346)</f>
        <v/>
      </c>
      <c r="NF346" s="1">
        <f>COUNTIFS(#REF!,LT346,#REF!,1,#REF!,"&gt;="&amp;MC346,#REF!,"&lt;="&amp;MB346,#REF!,"&lt;="&amp;ME346,#REF!,"&gt;="&amp;MF346,#REF!,"="&amp;KW346,#REF!,"="&amp;KY346)</f>
        <v/>
      </c>
      <c r="NG346" s="1">
        <f>COUNTIFS(#REF!,LT346,#REF!,0,#REF!,"&gt;="&amp;MC346,#REF!,"&lt;="&amp;MB346,#REF!,"&lt;="&amp;ME346,#REF!,"&gt;="&amp;MF346,#REF!,"="&amp;KW346,#REF!,"="&amp;KY346)</f>
        <v/>
      </c>
      <c r="NH346" s="1">
        <f>COUNTIFS(#REF!,LT346,#REF!,1,#REF!,"&gt;="&amp;MC346,#REF!,"&lt;="&amp;MB346,#REF!,"&lt;="&amp;ME346,#REF!,"&gt;="&amp;MF346,#REF!,"="&amp;KZ346,#REF!,"="&amp;LA346)</f>
        <v/>
      </c>
      <c r="NI346" s="1">
        <f>COUNTIFS(#REF!,LT346,#REF!,0,#REF!,"&gt;="&amp;MC346,#REF!,"&lt;="&amp;MB346,#REF!,"&lt;="&amp;ME346,#REF!,"&gt;="&amp;MF346,#REF!,"="&amp;KZ346,#REF!,"="&amp;LA346)</f>
        <v/>
      </c>
      <c r="NJ346" s="1">
        <f>COUNTIFS(#REF!,LT346,#REF!,1,#REF!,"&gt;="&amp;MI346,#REF!,"&lt;="&amp;MH346,#REF!,"&lt;="&amp;ME346,#REF!,"&gt;="&amp;MF346)</f>
        <v/>
      </c>
      <c r="NK346" s="1">
        <f>COUNTIFS(#REF!,LT346,#REF!,0,#REF!,"&gt;="&amp;MI346,#REF!,"&lt;="&amp;MH346,#REF!,"&lt;="&amp;ME346,#REF!,"&gt;="&amp;MF346)</f>
        <v/>
      </c>
      <c r="NL346" s="1">
        <f>COUNTIFS(#REF!,LT346,#REF!,1,#REF!,"&gt;="&amp;MI346,#REF!,"&lt;="&amp;MH346,#REF!,"="&amp;KZ346,#REF!,"="&amp;LA346,#REF!,"&lt;="&amp;ME346,#REF!,"&gt;="&amp;MF346)</f>
        <v/>
      </c>
      <c r="NM346" s="1">
        <f>COUNTIFS(#REF!,LT346,#REF!,0,#REF!,"&gt;="&amp;MI346,#REF!,"&lt;="&amp;MH346,#REF!,"="&amp;KZ346,#REF!,"="&amp;LA346,#REF!,"&lt;="&amp;ME346,#REF!,"&gt;="&amp;MF346)</f>
        <v/>
      </c>
      <c r="NN346" s="1">
        <f>COUNTIFS(#REF!,LT346,#REF!,1,#REF!,"&gt;="&amp;MC346,#REF!,"&lt;="&amp;MB346,#REF!,"&lt;="&amp;ME346,#REF!,"&gt;="&amp;MF346)</f>
        <v/>
      </c>
      <c r="NO346" s="1">
        <f>COUNTIFS(#REF!,LT346,#REF!,0,#REF!,"&gt;="&amp;MC346,#REF!,"&lt;="&amp;MB346,#REF!,"&lt;="&amp;ME346,#REF!,"&gt;="&amp;MF346)</f>
        <v/>
      </c>
      <c r="NP346" s="1">
        <f>COUNTIFS(#REF!,LT346,#REF!,1,#REF!,"&lt;="&amp;ME346,#REF!,"&gt;="&amp;MF346,#REF!,"="&amp;KV346,#REF!,"="&amp;KX346)</f>
        <v/>
      </c>
      <c r="NQ346" s="1">
        <f>COUNTIFS(#REF!,LT346,#REF!,0,#REF!,"&lt;="&amp;ME346,#REF!,"&gt;="&amp;MF346,#REF!,"="&amp;KV346,#REF!,"="&amp;KX346)</f>
        <v/>
      </c>
      <c r="NR346" s="1">
        <f>COUNTIFS(#REF!,LT346,#REF!,1,#REF!,"&lt;="&amp;ME346,#REF!,"&gt;="&amp;MF346,#REF!,"="&amp;KW346,#REF!,"="&amp;KY346)</f>
        <v/>
      </c>
      <c r="NS346" s="1">
        <f>COUNTIFS(#REF!,LT346,#REF!,0,#REF!,"&lt;="&amp;ME346,#REF!,"&gt;="&amp;MF346,#REF!,"="&amp;KW346,#REF!,"="&amp;KY346)</f>
        <v/>
      </c>
      <c r="NT346" s="1">
        <f>MP346+MR346+MT346+MV346+MX346+MZ346+NB346</f>
        <v/>
      </c>
      <c r="NU346" s="1">
        <f>MQ346+MS346+MU346+MW346+MY346+NA346+NC346</f>
        <v/>
      </c>
      <c r="NV346" s="1">
        <f>NT346+NU346</f>
        <v/>
      </c>
      <c r="NW346" s="33">
        <f>NT346/(NT346+NU346)</f>
        <v/>
      </c>
      <c r="NX346" s="3">
        <f>1/NW346</f>
        <v/>
      </c>
      <c r="NY346" s="1">
        <f>LH346</f>
        <v/>
      </c>
      <c r="NZ346" s="79">
        <f>(NW346*((NY346-1)*0.98))-((1-NW346)*1)</f>
        <v/>
      </c>
      <c r="OA346" s="34">
        <f>IF(LR346&lt;0.9,0,IF(AND(LR346&gt;1.1),0,1))</f>
        <v/>
      </c>
      <c r="OB346" s="34">
        <f>IF(LS346&lt;0.9,0,IF(AND(LS346&gt;1.1),0,1))</f>
        <v/>
      </c>
      <c r="OC346" s="32">
        <f>IF(NV346&gt;99,1,0)</f>
        <v/>
      </c>
      <c r="OD346" s="32">
        <f>IF(NZ346&gt;0.0799,1,0)</f>
        <v/>
      </c>
      <c r="OE346" s="32">
        <f>IF(NZ346&gt;OM346,1,0)</f>
        <v/>
      </c>
      <c r="OF346" s="32">
        <f>OC346+OD346+OE346+OA346+OB346</f>
        <v/>
      </c>
      <c r="OG346" s="1">
        <f>ND346+NF346+NH346+NJ346+NL346+NN346+NP346+NR346</f>
        <v/>
      </c>
      <c r="OH346" s="1">
        <f>NE346+NG346+NI346+NK346+NM346+NO346+NQ346+NS346</f>
        <v/>
      </c>
      <c r="OI346" s="1">
        <f>OG346+OH346</f>
        <v/>
      </c>
      <c r="OJ346" s="33">
        <f>OG346/(OG346+OH346)</f>
        <v/>
      </c>
      <c r="OK346" s="3">
        <f>1/OJ346</f>
        <v/>
      </c>
      <c r="OL346" s="1">
        <f>LI346</f>
        <v/>
      </c>
      <c r="OM346" s="79">
        <f>(OJ346*((OL346-1)*0.98))-((1-OJ346)*1)</f>
        <v/>
      </c>
      <c r="ON346" s="34">
        <f>IF(LR346&lt;0.9,0,IF(AND(LR346&gt;1.1),0,1))</f>
        <v/>
      </c>
      <c r="OO346" s="34">
        <f>IF(LS346&lt;0.9,0,IF(AND(LS346&gt;1.1),0,1))</f>
        <v/>
      </c>
      <c r="OP346" s="32">
        <f>IF(OI346&gt;99,1,0)</f>
        <v/>
      </c>
      <c r="OQ346" s="32">
        <f>IF(OM346&gt;0.0799,1,0)</f>
        <v/>
      </c>
      <c r="OR346" s="32">
        <f>IF(OM346&gt;OZ346,1,0)</f>
        <v/>
      </c>
      <c r="OS346" s="32">
        <f>OP346+OQ346+OR346+ON346+OO346</f>
        <v/>
      </c>
      <c r="OT346">
        <f>IF(OF346=5,"BackHome0-0",IF(AND(OS346=5),"BackAway0-0",""))</f>
        <v/>
      </c>
      <c r="OU346">
        <f>IF(OF346=5,KN346,IF(AND(OS346=5),KO346,""))</f>
        <v/>
      </c>
      <c r="OV346">
        <f>IF(OF346=5,"Match Odds",IF(AND(OS346=5),"Match Odds",""))</f>
        <v/>
      </c>
      <c r="OW346">
        <f>IF(OF346=5,KP346,IF(AND(OS346=5),KP346,""))</f>
        <v/>
      </c>
      <c r="OX346">
        <f>IF(OF346=5,"MATCH_ODDS",IF(AND(OS346=5),"MATCH_ODDS",""))</f>
        <v/>
      </c>
      <c r="OY346">
        <f>IF(OF346=5,"BACK",IF(AND(OS346=5),"BACK",""))</f>
        <v/>
      </c>
    </row>
    <row r="347" ht="16.5" customHeight="1" thickBot="1" thickTop="1">
      <c r="A347" s="2" t="n"/>
      <c r="KN347" s="1">
        <f>IF(INDEX(#REF!,MATCH('HT 0-0'!D347,#REF!,0))=INDEX(#REF!,MATCH('HT 0-0'!D347,#REF!,0)),INDEX(#REF!,MATCH('HT 0-0'!D347,#REF!,0)),"ERROR")</f>
        <v/>
      </c>
      <c r="KO347" s="1">
        <f>IF(INDEX(#REF!,MATCH('HT 0-0'!E347,#REF!,0))=INDEX(#REF!,MATCH('HT 0-0'!E347,#REF!,0)),INDEX(#REF!,MATCH('HT 0-0'!E347,#REF!,0)),"ERROR")</f>
        <v/>
      </c>
      <c r="KP347" s="1">
        <f>KN347&amp;" v "&amp;KO347</f>
        <v/>
      </c>
      <c r="KQ347">
        <f>B347&amp;"_"&amp;C347</f>
        <v/>
      </c>
      <c r="KR347" s="1">
        <f>IF((HW347/KK347)&lt;0.335,"G",IF((HW347/KK347)&gt;0.67,"R","A"))</f>
        <v/>
      </c>
      <c r="KS347" s="1">
        <f>IF((HX347/KK347)&lt;0.335,"G",IF((HX347/KK347)&gt;0.67,"R","A"))</f>
        <v/>
      </c>
      <c r="KT347" s="1">
        <f>IF((IH347/KK347)&lt;0.335,"G",IF((IH347/KK347)&gt;0.67,"R","A"))</f>
        <v/>
      </c>
      <c r="KU347" s="1">
        <f>IF((II347/KK347)&lt;0.335,"G",IF((II347/KK347)&gt;0.67,"R","A"))</f>
        <v/>
      </c>
      <c r="KV347" s="1">
        <f>IF((HZ347/KK347)&lt;0.335,"G",IF((HZ347/KK347)&gt;0.67,"R","A"))</f>
        <v/>
      </c>
      <c r="KW347" s="1">
        <f>IF((HY347/KK347)&lt;0.335,"G",IF((HY347/KK347)&gt;0.67,"R","A"))</f>
        <v/>
      </c>
      <c r="KX347" s="1">
        <f>IF((IK347/KK347)&lt;0.335,"G",IF((IK347/KK347)&gt;0.67,"R","A"))</f>
        <v/>
      </c>
      <c r="KY347" s="1">
        <f>IF((IJ347/KK347)&lt;0.335,"G",IF((IJ347/KK347)&gt;0.67,"R","A"))</f>
        <v/>
      </c>
      <c r="KZ347" s="1">
        <f>IF((HQ347/KK347)&lt;0.335,"G",IF((HQ347/KK347)&gt;0.67,"R","A"))</f>
        <v/>
      </c>
      <c r="LA347" s="1">
        <f>IF((IB347/KK347)&lt;0.335,"G",IF((IB347/KK347)&gt;0.67,"R","A"))</f>
        <v/>
      </c>
      <c r="LB347">
        <f>IF(LQ347="0-0",INDEX(Scrape!#REF!,MATCH('HT 0-0'!KP347,Scrape!$B:$B,0)),"")</f>
        <v/>
      </c>
      <c r="LC347">
        <f>IF(LQ347="0-0",INDEX(Scrape!$A:$A,MATCH('HT 0-0'!KP347,Scrape!$B:$B,0)),"")</f>
        <v/>
      </c>
      <c r="LD347">
        <f>IF(LQ347="0-0",INDEX(Scrape!$B:$B,MATCH('HT 0-0'!KP347,Scrape!$B:$B,0)),"")</f>
        <v/>
      </c>
      <c r="LE347">
        <f>IF(LQ347="0-0",INDEX(Scrape!$C:$C,MATCH('HT 0-0'!KP347,Scrape!$B:$B,0)),"")</f>
        <v/>
      </c>
      <c r="LF347">
        <f>IF(LQ347="0-0",INDEX(Scrape!$D:$D,MATCH('HT 0-0'!KP347,Scrape!$B:$B,0)),"")</f>
        <v/>
      </c>
      <c r="LG347">
        <f>IF(LQ347="0-0",INDEX(Scrape!$E:$E,MATCH('HT 0-0'!KP347,Scrape!$B:$B,0)),"")</f>
        <v/>
      </c>
      <c r="LH347">
        <f>IF(LQ347="0-0",INDEX(Scrape!$F:$F,MATCH('HT 0-0'!KP347,Scrape!$B:$B,0)),"")</f>
        <v/>
      </c>
      <c r="LI347">
        <f>IF(LQ347="0-0",INDEX(Scrape!$G:$G,MATCH('HT 0-0'!KP347,Scrape!$B:$B,0)),"")</f>
        <v/>
      </c>
      <c r="LJ347">
        <f>IF(LQ347="0-0",INDEX(Scrape!$H:$H,MATCH('HT 0-0'!KP347,Scrape!$B:$B,0)),"")</f>
        <v/>
      </c>
      <c r="LK347">
        <f>IF(LQ347="0-0",INDEX(Scrape!$I:$I,MATCH('HT 0-0'!KP347,Scrape!$B:$B,0)),"")</f>
        <v/>
      </c>
      <c r="LL347">
        <f>IF(LQ347="0-0",INDEX(Scrape!$J:$J,MATCH('HT 0-0'!KP347,Scrape!$B:$B,0)),"")</f>
        <v/>
      </c>
      <c r="LM347">
        <f>IF(LQ347="0-0",INDEX(Scrape!$K:$K,MATCH('HT 0-0'!KP347,Scrape!$B:$B,0)),"")</f>
        <v/>
      </c>
      <c r="LN347">
        <f>IF(LQ347="0-0",INDEX(Scrape!$L:$L,MATCH('HT 0-0'!KP347,Scrape!$B:$B,0)),"")</f>
        <v/>
      </c>
      <c r="LO347">
        <f>IF(LQ347="0-0",INDEX(Scrape!$M:$M,MATCH('HT 0-0'!KP347,Scrape!$B:$B,0)),"")</f>
        <v/>
      </c>
      <c r="LP347">
        <f>IF(LQ347="0-0",INDEX(Scrape!$N:$N,MATCH('HT 0-0'!KP347,Scrape!$B:$B,0)),"")</f>
        <v/>
      </c>
      <c r="LQ347">
        <f>INDEX(Scrape!$O:$O,MATCH('HT 0-0'!KP347,Scrape!$B:$B,0))</f>
        <v/>
      </c>
      <c r="LR347">
        <f>(1/LJ347)+(1/LI347)+(1/LH347)</f>
        <v/>
      </c>
      <c r="LS347">
        <f>(1/LG347)+(1/LF347)+(1/LE347)</f>
        <v/>
      </c>
      <c r="LT347" s="8">
        <f>IF(INDEX(#REF!,MATCH(KQ347,#REF!,0))=INDEX(#REF!,MATCH(KQ347,#REF!,0)),INDEX(#REF!,MATCH(KQ347,#REF!,0)),"ERROR")</f>
        <v/>
      </c>
      <c r="LU347" s="4">
        <f>IF(KR347="G",2,IF(KR347="R",0.5,IF(KR347="A",1)))</f>
        <v/>
      </c>
      <c r="LV347" s="4">
        <f>IF(KS347="G",0.5,IF(KS347="R",2,IF(KS347="A",1)))</f>
        <v/>
      </c>
      <c r="LW347" s="4">
        <f>IF(KT347="G",2,IF(KT347="R",0.5,IF(KT347="A",1)))</f>
        <v/>
      </c>
      <c r="LX347" s="4">
        <f>IF(KU347="G",0.5,IF(KU347="R",2,IF(KU347="A",1)))</f>
        <v/>
      </c>
      <c r="LY347" s="7">
        <f>(LK347*(LU347+LX347)+(LL347*(LU347+LX347)))</f>
        <v/>
      </c>
      <c r="LZ347" s="7">
        <f>(LN347*(LV347+LW347)+(LO347*(LV347+LW347)))</f>
        <v/>
      </c>
      <c r="MA347" s="11">
        <f>LY347-LZ347</f>
        <v/>
      </c>
      <c r="MB347" s="5">
        <f>MA347+2</f>
        <v/>
      </c>
      <c r="MC347" s="6">
        <f>MA347-2</f>
        <v/>
      </c>
      <c r="MD347" s="4">
        <f>LE347</f>
        <v/>
      </c>
      <c r="ME347" s="9">
        <f>IF(MD347=0,1000,MD347+0.75)</f>
        <v/>
      </c>
      <c r="MF347" s="10">
        <f>IF(MD347=0,0,MD347-0.75)</f>
        <v/>
      </c>
      <c r="MG347" s="4">
        <f>((LM347*(LU347+LX347))-((LP347*(LV347+LW347))))</f>
        <v/>
      </c>
      <c r="MH347" s="9">
        <f>MG347*1.2</f>
        <v/>
      </c>
      <c r="MI347" s="10">
        <f>MG347*0.8</f>
        <v/>
      </c>
      <c r="MJ347">
        <f>IFERROR(OT347,"")</f>
        <v/>
      </c>
      <c r="MK347">
        <f>IFERROR(OU347,"")</f>
        <v/>
      </c>
      <c r="ML347">
        <f>IFERROR(OV347,"")</f>
        <v/>
      </c>
      <c r="MM347">
        <f>IFERROR(OW347,"")</f>
        <v/>
      </c>
      <c r="MN347">
        <f>IFERROR(OX347,"")</f>
        <v/>
      </c>
      <c r="MO347">
        <f>IFERROR(OY347,"")</f>
        <v/>
      </c>
      <c r="MP347" s="1">
        <f>COUNTIFS(#REF!,LT347,#REF!,1,#REF!,"&gt;="&amp;MC347,#REF!,"&lt;="&amp;MB347,#REF!,"&lt;="&amp;ME347,#REF!,"&gt;="&amp;MF347,#REF!,"="&amp;KV347,#REF!,"="&amp;KX347)</f>
        <v/>
      </c>
      <c r="MQ347" s="1">
        <f>COUNTIFS(#REF!,LT347,#REF!,0,#REF!,"&gt;="&amp;MC347,#REF!,"&lt;="&amp;MB347,#REF!,"&lt;="&amp;ME347,#REF!,"&gt;="&amp;MF347,#REF!,"="&amp;KV347,#REF!,"="&amp;KX347)</f>
        <v/>
      </c>
      <c r="MR347" s="1">
        <f>COUNTIFS(#REF!,LT347,#REF!,1,#REF!,"&gt;="&amp;MC347,#REF!,"&lt;="&amp;MB347,#REF!,"&lt;="&amp;ME347,#REF!,"&gt;="&amp;MF347,#REF!,"="&amp;KW347,#REF!,"="&amp;KY347)</f>
        <v/>
      </c>
      <c r="MS347" s="1">
        <f>COUNTIFS(#REF!,LT347,#REF!,0,#REF!,"&gt;="&amp;MC347,#REF!,"&lt;="&amp;MB347,#REF!,"&lt;="&amp;ME347,#REF!,"&gt;="&amp;MF347,#REF!,"="&amp;KW347,#REF!,"="&amp;KY347)</f>
        <v/>
      </c>
      <c r="MT347" s="1">
        <f>COUNTIFS(#REF!,LT347,#REF!,1,#REF!,"&gt;="&amp;MI347,#REF!,"&lt;="&amp;MH347,#REF!,"&lt;="&amp;ME347,#REF!,"&gt;="&amp;MF347)</f>
        <v/>
      </c>
      <c r="MU347" s="1">
        <f>COUNTIFS(#REF!,LT347,#REF!,0,#REF!,"&gt;="&amp;MI347,#REF!,"&lt;="&amp;MH347,#REF!,"&lt;="&amp;ME347,#REF!,"&gt;="&amp;MF347)</f>
        <v/>
      </c>
      <c r="MV347" s="1">
        <f>COUNTIFS(#REF!,LT347,#REF!,1,#REF!,"&gt;="&amp;MI347,#REF!,"&lt;="&amp;MH347,#REF!,"="&amp;KZ347,#REF!,"="&amp;LA347,#REF!,"&lt;="&amp;ME347,#REF!,"&gt;="&amp;MF347)</f>
        <v/>
      </c>
      <c r="MW347" s="1">
        <f>COUNTIFS(#REF!,LT347,#REF!,0,#REF!,"&gt;="&amp;MI347,#REF!,"&lt;="&amp;MH347,#REF!,"="&amp;KZ347,#REF!,"="&amp;LA347,#REF!,"&lt;="&amp;ME347,#REF!,"&gt;="&amp;MF347)</f>
        <v/>
      </c>
      <c r="MX347" s="1">
        <f>COUNTIFS(#REF!,LT347,#REF!,1,#REF!,"&gt;="&amp;MC347,#REF!,"&lt;="&amp;MB347,#REF!,"&lt;="&amp;ME347,#REF!,"&gt;="&amp;MF347)</f>
        <v/>
      </c>
      <c r="MY347" s="1">
        <f>COUNTIFS(#REF!,LT347,#REF!,0,#REF!,"&gt;="&amp;MC347,#REF!,"&lt;="&amp;MB347,#REF!,"&lt;="&amp;ME347,#REF!,"&gt;="&amp;MF347)</f>
        <v/>
      </c>
      <c r="MZ347" s="1">
        <f>COUNTIFS(#REF!,LT347,#REF!,1,#REF!,"&lt;="&amp;ME347,#REF!,"&gt;="&amp;MF347,#REF!,"="&amp;KV347,#REF!,"="&amp;KX347)</f>
        <v/>
      </c>
      <c r="NA347" s="1">
        <f>COUNTIFS(#REF!,LT347,#REF!,0,#REF!,"&lt;="&amp;ME347,#REF!,"&gt;="&amp;MF347,#REF!,"="&amp;KV347,#REF!,"="&amp;KX347)</f>
        <v/>
      </c>
      <c r="NB347" s="1">
        <f>COUNTIFS(#REF!,LT347,#REF!,1,#REF!,"&lt;="&amp;ME347,#REF!,"&gt;="&amp;MF347,#REF!,"="&amp;KW347,#REF!,"="&amp;KY347)</f>
        <v/>
      </c>
      <c r="NC347" s="1">
        <f>COUNTIFS(#REF!,LT347,#REF!,0,#REF!,"&lt;="&amp;ME347,#REF!,"&gt;="&amp;MF347,#REF!,"="&amp;KW347,#REF!,"="&amp;KY347)</f>
        <v/>
      </c>
      <c r="ND347" s="1">
        <f>COUNTIFS(#REF!,LT347,#REF!,1,#REF!,"&gt;="&amp;MC347,#REF!,"&lt;="&amp;MB347,#REF!,"&lt;="&amp;ME347,#REF!,"&gt;="&amp;MF347,#REF!,"="&amp;KV347,#REF!,"="&amp;KX347)</f>
        <v/>
      </c>
      <c r="NE347" s="1">
        <f>COUNTIFS(#REF!,LT347,#REF!,0,#REF!,"&gt;="&amp;MC347,#REF!,"&lt;="&amp;MB347,#REF!,"&lt;="&amp;ME347,#REF!,"&gt;="&amp;MF347,#REF!,"="&amp;KV347,#REF!,"="&amp;KX347)</f>
        <v/>
      </c>
      <c r="NF347" s="1">
        <f>COUNTIFS(#REF!,LT347,#REF!,1,#REF!,"&gt;="&amp;MC347,#REF!,"&lt;="&amp;MB347,#REF!,"&lt;="&amp;ME347,#REF!,"&gt;="&amp;MF347,#REF!,"="&amp;KW347,#REF!,"="&amp;KY347)</f>
        <v/>
      </c>
      <c r="NG347" s="1">
        <f>COUNTIFS(#REF!,LT347,#REF!,0,#REF!,"&gt;="&amp;MC347,#REF!,"&lt;="&amp;MB347,#REF!,"&lt;="&amp;ME347,#REF!,"&gt;="&amp;MF347,#REF!,"="&amp;KW347,#REF!,"="&amp;KY347)</f>
        <v/>
      </c>
      <c r="NH347" s="1">
        <f>COUNTIFS(#REF!,LT347,#REF!,1,#REF!,"&gt;="&amp;MC347,#REF!,"&lt;="&amp;MB347,#REF!,"&lt;="&amp;ME347,#REF!,"&gt;="&amp;MF347,#REF!,"="&amp;KZ347,#REF!,"="&amp;LA347)</f>
        <v/>
      </c>
      <c r="NI347" s="1">
        <f>COUNTIFS(#REF!,LT347,#REF!,0,#REF!,"&gt;="&amp;MC347,#REF!,"&lt;="&amp;MB347,#REF!,"&lt;="&amp;ME347,#REF!,"&gt;="&amp;MF347,#REF!,"="&amp;KZ347,#REF!,"="&amp;LA347)</f>
        <v/>
      </c>
      <c r="NJ347" s="1">
        <f>COUNTIFS(#REF!,LT347,#REF!,1,#REF!,"&gt;="&amp;MI347,#REF!,"&lt;="&amp;MH347,#REF!,"&lt;="&amp;ME347,#REF!,"&gt;="&amp;MF347)</f>
        <v/>
      </c>
      <c r="NK347" s="1">
        <f>COUNTIFS(#REF!,LT347,#REF!,0,#REF!,"&gt;="&amp;MI347,#REF!,"&lt;="&amp;MH347,#REF!,"&lt;="&amp;ME347,#REF!,"&gt;="&amp;MF347)</f>
        <v/>
      </c>
      <c r="NL347" s="1">
        <f>COUNTIFS(#REF!,LT347,#REF!,1,#REF!,"&gt;="&amp;MI347,#REF!,"&lt;="&amp;MH347,#REF!,"="&amp;KZ347,#REF!,"="&amp;LA347,#REF!,"&lt;="&amp;ME347,#REF!,"&gt;="&amp;MF347)</f>
        <v/>
      </c>
      <c r="NM347" s="1">
        <f>COUNTIFS(#REF!,LT347,#REF!,0,#REF!,"&gt;="&amp;MI347,#REF!,"&lt;="&amp;MH347,#REF!,"="&amp;KZ347,#REF!,"="&amp;LA347,#REF!,"&lt;="&amp;ME347,#REF!,"&gt;="&amp;MF347)</f>
        <v/>
      </c>
      <c r="NN347" s="1">
        <f>COUNTIFS(#REF!,LT347,#REF!,1,#REF!,"&gt;="&amp;MC347,#REF!,"&lt;="&amp;MB347,#REF!,"&lt;="&amp;ME347,#REF!,"&gt;="&amp;MF347)</f>
        <v/>
      </c>
      <c r="NO347" s="1">
        <f>COUNTIFS(#REF!,LT347,#REF!,0,#REF!,"&gt;="&amp;MC347,#REF!,"&lt;="&amp;MB347,#REF!,"&lt;="&amp;ME347,#REF!,"&gt;="&amp;MF347)</f>
        <v/>
      </c>
      <c r="NP347" s="1">
        <f>COUNTIFS(#REF!,LT347,#REF!,1,#REF!,"&lt;="&amp;ME347,#REF!,"&gt;="&amp;MF347,#REF!,"="&amp;KV347,#REF!,"="&amp;KX347)</f>
        <v/>
      </c>
      <c r="NQ347" s="1">
        <f>COUNTIFS(#REF!,LT347,#REF!,0,#REF!,"&lt;="&amp;ME347,#REF!,"&gt;="&amp;MF347,#REF!,"="&amp;KV347,#REF!,"="&amp;KX347)</f>
        <v/>
      </c>
      <c r="NR347" s="1">
        <f>COUNTIFS(#REF!,LT347,#REF!,1,#REF!,"&lt;="&amp;ME347,#REF!,"&gt;="&amp;MF347,#REF!,"="&amp;KW347,#REF!,"="&amp;KY347)</f>
        <v/>
      </c>
      <c r="NS347" s="1">
        <f>COUNTIFS(#REF!,LT347,#REF!,0,#REF!,"&lt;="&amp;ME347,#REF!,"&gt;="&amp;MF347,#REF!,"="&amp;KW347,#REF!,"="&amp;KY347)</f>
        <v/>
      </c>
      <c r="NT347" s="1">
        <f>MP347+MR347+MT347+MV347+MX347+MZ347+NB347</f>
        <v/>
      </c>
      <c r="NU347" s="1">
        <f>MQ347+MS347+MU347+MW347+MY347+NA347+NC347</f>
        <v/>
      </c>
      <c r="NV347" s="1">
        <f>NT347+NU347</f>
        <v/>
      </c>
      <c r="NW347" s="33">
        <f>NT347/(NT347+NU347)</f>
        <v/>
      </c>
      <c r="NX347" s="3">
        <f>1/NW347</f>
        <v/>
      </c>
      <c r="NY347" s="1">
        <f>LH347</f>
        <v/>
      </c>
      <c r="NZ347" s="79">
        <f>(NW347*((NY347-1)*0.98))-((1-NW347)*1)</f>
        <v/>
      </c>
      <c r="OA347" s="34">
        <f>IF(LR347&lt;0.9,0,IF(AND(LR347&gt;1.1),0,1))</f>
        <v/>
      </c>
      <c r="OB347" s="34">
        <f>IF(LS347&lt;0.9,0,IF(AND(LS347&gt;1.1),0,1))</f>
        <v/>
      </c>
      <c r="OC347" s="32">
        <f>IF(NV347&gt;99,1,0)</f>
        <v/>
      </c>
      <c r="OD347" s="32">
        <f>IF(NZ347&gt;0.0799,1,0)</f>
        <v/>
      </c>
      <c r="OE347" s="32">
        <f>IF(NZ347&gt;OM347,1,0)</f>
        <v/>
      </c>
      <c r="OF347" s="32">
        <f>OC347+OD347+OE347+OA347+OB347</f>
        <v/>
      </c>
      <c r="OG347" s="1">
        <f>ND347+NF347+NH347+NJ347+NL347+NN347+NP347+NR347</f>
        <v/>
      </c>
      <c r="OH347" s="1">
        <f>NE347+NG347+NI347+NK347+NM347+NO347+NQ347+NS347</f>
        <v/>
      </c>
      <c r="OI347" s="1">
        <f>OG347+OH347</f>
        <v/>
      </c>
      <c r="OJ347" s="33">
        <f>OG347/(OG347+OH347)</f>
        <v/>
      </c>
      <c r="OK347" s="3">
        <f>1/OJ347</f>
        <v/>
      </c>
      <c r="OL347" s="1">
        <f>LI347</f>
        <v/>
      </c>
      <c r="OM347" s="79">
        <f>(OJ347*((OL347-1)*0.98))-((1-OJ347)*1)</f>
        <v/>
      </c>
      <c r="ON347" s="34">
        <f>IF(LR347&lt;0.9,0,IF(AND(LR347&gt;1.1),0,1))</f>
        <v/>
      </c>
      <c r="OO347" s="34">
        <f>IF(LS347&lt;0.9,0,IF(AND(LS347&gt;1.1),0,1))</f>
        <v/>
      </c>
      <c r="OP347" s="32">
        <f>IF(OI347&gt;99,1,0)</f>
        <v/>
      </c>
      <c r="OQ347" s="32">
        <f>IF(OM347&gt;0.0799,1,0)</f>
        <v/>
      </c>
      <c r="OR347" s="32">
        <f>IF(OM347&gt;OZ347,1,0)</f>
        <v/>
      </c>
      <c r="OS347" s="32">
        <f>OP347+OQ347+OR347+ON347+OO347</f>
        <v/>
      </c>
      <c r="OT347">
        <f>IF(OF347=5,"BackHome0-0",IF(AND(OS347=5),"BackAway0-0",""))</f>
        <v/>
      </c>
      <c r="OU347">
        <f>IF(OF347=5,KN347,IF(AND(OS347=5),KO347,""))</f>
        <v/>
      </c>
      <c r="OV347">
        <f>IF(OF347=5,"Match Odds",IF(AND(OS347=5),"Match Odds",""))</f>
        <v/>
      </c>
      <c r="OW347">
        <f>IF(OF347=5,KP347,IF(AND(OS347=5),KP347,""))</f>
        <v/>
      </c>
      <c r="OX347">
        <f>IF(OF347=5,"MATCH_ODDS",IF(AND(OS347=5),"MATCH_ODDS",""))</f>
        <v/>
      </c>
      <c r="OY347">
        <f>IF(OF347=5,"BACK",IF(AND(OS347=5),"BACK",""))</f>
        <v/>
      </c>
    </row>
    <row r="348" ht="16.5" customHeight="1" thickBot="1" thickTop="1">
      <c r="A348" s="2" t="n"/>
      <c r="KN348" s="1">
        <f>IF(INDEX(#REF!,MATCH('HT 0-0'!D348,#REF!,0))=INDEX(#REF!,MATCH('HT 0-0'!D348,#REF!,0)),INDEX(#REF!,MATCH('HT 0-0'!D348,#REF!,0)),"ERROR")</f>
        <v/>
      </c>
      <c r="KO348" s="1">
        <f>IF(INDEX(#REF!,MATCH('HT 0-0'!E348,#REF!,0))=INDEX(#REF!,MATCH('HT 0-0'!E348,#REF!,0)),INDEX(#REF!,MATCH('HT 0-0'!E348,#REF!,0)),"ERROR")</f>
        <v/>
      </c>
      <c r="KP348" s="1">
        <f>KN348&amp;" v "&amp;KO348</f>
        <v/>
      </c>
      <c r="KQ348">
        <f>B348&amp;"_"&amp;C348</f>
        <v/>
      </c>
      <c r="KR348" s="1">
        <f>IF((HW348/KK348)&lt;0.335,"G",IF((HW348/KK348)&gt;0.67,"R","A"))</f>
        <v/>
      </c>
      <c r="KS348" s="1">
        <f>IF((HX348/KK348)&lt;0.335,"G",IF((HX348/KK348)&gt;0.67,"R","A"))</f>
        <v/>
      </c>
      <c r="KT348" s="1">
        <f>IF((IH348/KK348)&lt;0.335,"G",IF((IH348/KK348)&gt;0.67,"R","A"))</f>
        <v/>
      </c>
      <c r="KU348" s="1">
        <f>IF((II348/KK348)&lt;0.335,"G",IF((II348/KK348)&gt;0.67,"R","A"))</f>
        <v/>
      </c>
      <c r="KV348" s="1">
        <f>IF((HZ348/KK348)&lt;0.335,"G",IF((HZ348/KK348)&gt;0.67,"R","A"))</f>
        <v/>
      </c>
      <c r="KW348" s="1">
        <f>IF((HY348/KK348)&lt;0.335,"G",IF((HY348/KK348)&gt;0.67,"R","A"))</f>
        <v/>
      </c>
      <c r="KX348" s="1">
        <f>IF((IK348/KK348)&lt;0.335,"G",IF((IK348/KK348)&gt;0.67,"R","A"))</f>
        <v/>
      </c>
      <c r="KY348" s="1">
        <f>IF((IJ348/KK348)&lt;0.335,"G",IF((IJ348/KK348)&gt;0.67,"R","A"))</f>
        <v/>
      </c>
      <c r="KZ348" s="1">
        <f>IF((HQ348/KK348)&lt;0.335,"G",IF((HQ348/KK348)&gt;0.67,"R","A"))</f>
        <v/>
      </c>
      <c r="LA348" s="1">
        <f>IF((IB348/KK348)&lt;0.335,"G",IF((IB348/KK348)&gt;0.67,"R","A"))</f>
        <v/>
      </c>
      <c r="LB348">
        <f>IF(LQ348="0-0",INDEX(Scrape!#REF!,MATCH('HT 0-0'!KP348,Scrape!$B:$B,0)),"")</f>
        <v/>
      </c>
      <c r="LC348">
        <f>IF(LQ348="0-0",INDEX(Scrape!$A:$A,MATCH('HT 0-0'!KP348,Scrape!$B:$B,0)),"")</f>
        <v/>
      </c>
      <c r="LD348">
        <f>IF(LQ348="0-0",INDEX(Scrape!$B:$B,MATCH('HT 0-0'!KP348,Scrape!$B:$B,0)),"")</f>
        <v/>
      </c>
      <c r="LE348">
        <f>IF(LQ348="0-0",INDEX(Scrape!$C:$C,MATCH('HT 0-0'!KP348,Scrape!$B:$B,0)),"")</f>
        <v/>
      </c>
      <c r="LF348">
        <f>IF(LQ348="0-0",INDEX(Scrape!$D:$D,MATCH('HT 0-0'!KP348,Scrape!$B:$B,0)),"")</f>
        <v/>
      </c>
      <c r="LG348">
        <f>IF(LQ348="0-0",INDEX(Scrape!$E:$E,MATCH('HT 0-0'!KP348,Scrape!$B:$B,0)),"")</f>
        <v/>
      </c>
      <c r="LH348">
        <f>IF(LQ348="0-0",INDEX(Scrape!$F:$F,MATCH('HT 0-0'!KP348,Scrape!$B:$B,0)),"")</f>
        <v/>
      </c>
      <c r="LI348">
        <f>IF(LQ348="0-0",INDEX(Scrape!$G:$G,MATCH('HT 0-0'!KP348,Scrape!$B:$B,0)),"")</f>
        <v/>
      </c>
      <c r="LJ348">
        <f>IF(LQ348="0-0",INDEX(Scrape!$H:$H,MATCH('HT 0-0'!KP348,Scrape!$B:$B,0)),"")</f>
        <v/>
      </c>
      <c r="LK348">
        <f>IF(LQ348="0-0",INDEX(Scrape!$I:$I,MATCH('HT 0-0'!KP348,Scrape!$B:$B,0)),"")</f>
        <v/>
      </c>
      <c r="LL348">
        <f>IF(LQ348="0-0",INDEX(Scrape!$J:$J,MATCH('HT 0-0'!KP348,Scrape!$B:$B,0)),"")</f>
        <v/>
      </c>
      <c r="LM348">
        <f>IF(LQ348="0-0",INDEX(Scrape!$K:$K,MATCH('HT 0-0'!KP348,Scrape!$B:$B,0)),"")</f>
        <v/>
      </c>
      <c r="LN348">
        <f>IF(LQ348="0-0",INDEX(Scrape!$L:$L,MATCH('HT 0-0'!KP348,Scrape!$B:$B,0)),"")</f>
        <v/>
      </c>
      <c r="LO348">
        <f>IF(LQ348="0-0",INDEX(Scrape!$M:$M,MATCH('HT 0-0'!KP348,Scrape!$B:$B,0)),"")</f>
        <v/>
      </c>
      <c r="LP348">
        <f>IF(LQ348="0-0",INDEX(Scrape!$N:$N,MATCH('HT 0-0'!KP348,Scrape!$B:$B,0)),"")</f>
        <v/>
      </c>
      <c r="LQ348">
        <f>INDEX(Scrape!$O:$O,MATCH('HT 0-0'!KP348,Scrape!$B:$B,0))</f>
        <v/>
      </c>
      <c r="LR348">
        <f>(1/LJ348)+(1/LI348)+(1/LH348)</f>
        <v/>
      </c>
      <c r="LS348">
        <f>(1/LG348)+(1/LF348)+(1/LE348)</f>
        <v/>
      </c>
      <c r="LT348" s="8">
        <f>IF(INDEX(#REF!,MATCH(KQ348,#REF!,0))=INDEX(#REF!,MATCH(KQ348,#REF!,0)),INDEX(#REF!,MATCH(KQ348,#REF!,0)),"ERROR")</f>
        <v/>
      </c>
      <c r="LU348" s="4">
        <f>IF(KR348="G",2,IF(KR348="R",0.5,IF(KR348="A",1)))</f>
        <v/>
      </c>
      <c r="LV348" s="4">
        <f>IF(KS348="G",0.5,IF(KS348="R",2,IF(KS348="A",1)))</f>
        <v/>
      </c>
      <c r="LW348" s="4">
        <f>IF(KT348="G",2,IF(KT348="R",0.5,IF(KT348="A",1)))</f>
        <v/>
      </c>
      <c r="LX348" s="4">
        <f>IF(KU348="G",0.5,IF(KU348="R",2,IF(KU348="A",1)))</f>
        <v/>
      </c>
      <c r="LY348" s="7">
        <f>(LK348*(LU348+LX348)+(LL348*(LU348+LX348)))</f>
        <v/>
      </c>
      <c r="LZ348" s="7">
        <f>(LN348*(LV348+LW348)+(LO348*(LV348+LW348)))</f>
        <v/>
      </c>
      <c r="MA348" s="11">
        <f>LY348-LZ348</f>
        <v/>
      </c>
      <c r="MB348" s="5">
        <f>MA348+2</f>
        <v/>
      </c>
      <c r="MC348" s="6">
        <f>MA348-2</f>
        <v/>
      </c>
      <c r="MD348" s="4">
        <f>LE348</f>
        <v/>
      </c>
      <c r="ME348" s="9">
        <f>IF(MD348=0,1000,MD348+0.75)</f>
        <v/>
      </c>
      <c r="MF348" s="10">
        <f>IF(MD348=0,0,MD348-0.75)</f>
        <v/>
      </c>
      <c r="MG348" s="4">
        <f>((LM348*(LU348+LX348))-((LP348*(LV348+LW348))))</f>
        <v/>
      </c>
      <c r="MH348" s="9">
        <f>MG348*1.2</f>
        <v/>
      </c>
      <c r="MI348" s="10">
        <f>MG348*0.8</f>
        <v/>
      </c>
      <c r="MJ348">
        <f>IFERROR(OT348,"")</f>
        <v/>
      </c>
      <c r="MK348">
        <f>IFERROR(OU348,"")</f>
        <v/>
      </c>
      <c r="ML348">
        <f>IFERROR(OV348,"")</f>
        <v/>
      </c>
      <c r="MM348">
        <f>IFERROR(OW348,"")</f>
        <v/>
      </c>
      <c r="MN348">
        <f>IFERROR(OX348,"")</f>
        <v/>
      </c>
      <c r="MO348">
        <f>IFERROR(OY348,"")</f>
        <v/>
      </c>
      <c r="MP348" s="1">
        <f>COUNTIFS(#REF!,LT348,#REF!,1,#REF!,"&gt;="&amp;MC348,#REF!,"&lt;="&amp;MB348,#REF!,"&lt;="&amp;ME348,#REF!,"&gt;="&amp;MF348,#REF!,"="&amp;KV348,#REF!,"="&amp;KX348)</f>
        <v/>
      </c>
      <c r="MQ348" s="1">
        <f>COUNTIFS(#REF!,LT348,#REF!,0,#REF!,"&gt;="&amp;MC348,#REF!,"&lt;="&amp;MB348,#REF!,"&lt;="&amp;ME348,#REF!,"&gt;="&amp;MF348,#REF!,"="&amp;KV348,#REF!,"="&amp;KX348)</f>
        <v/>
      </c>
      <c r="MR348" s="1">
        <f>COUNTIFS(#REF!,LT348,#REF!,1,#REF!,"&gt;="&amp;MC348,#REF!,"&lt;="&amp;MB348,#REF!,"&lt;="&amp;ME348,#REF!,"&gt;="&amp;MF348,#REF!,"="&amp;KW348,#REF!,"="&amp;KY348)</f>
        <v/>
      </c>
      <c r="MS348" s="1">
        <f>COUNTIFS(#REF!,LT348,#REF!,0,#REF!,"&gt;="&amp;MC348,#REF!,"&lt;="&amp;MB348,#REF!,"&lt;="&amp;ME348,#REF!,"&gt;="&amp;MF348,#REF!,"="&amp;KW348,#REF!,"="&amp;KY348)</f>
        <v/>
      </c>
      <c r="MT348" s="1">
        <f>COUNTIFS(#REF!,LT348,#REF!,1,#REF!,"&gt;="&amp;MI348,#REF!,"&lt;="&amp;MH348,#REF!,"&lt;="&amp;ME348,#REF!,"&gt;="&amp;MF348)</f>
        <v/>
      </c>
      <c r="MU348" s="1">
        <f>COUNTIFS(#REF!,LT348,#REF!,0,#REF!,"&gt;="&amp;MI348,#REF!,"&lt;="&amp;MH348,#REF!,"&lt;="&amp;ME348,#REF!,"&gt;="&amp;MF348)</f>
        <v/>
      </c>
      <c r="MV348" s="1">
        <f>COUNTIFS(#REF!,LT348,#REF!,1,#REF!,"&gt;="&amp;MI348,#REF!,"&lt;="&amp;MH348,#REF!,"="&amp;KZ348,#REF!,"="&amp;LA348,#REF!,"&lt;="&amp;ME348,#REF!,"&gt;="&amp;MF348)</f>
        <v/>
      </c>
      <c r="MW348" s="1">
        <f>COUNTIFS(#REF!,LT348,#REF!,0,#REF!,"&gt;="&amp;MI348,#REF!,"&lt;="&amp;MH348,#REF!,"="&amp;KZ348,#REF!,"="&amp;LA348,#REF!,"&lt;="&amp;ME348,#REF!,"&gt;="&amp;MF348)</f>
        <v/>
      </c>
      <c r="MX348" s="1">
        <f>COUNTIFS(#REF!,LT348,#REF!,1,#REF!,"&gt;="&amp;MC348,#REF!,"&lt;="&amp;MB348,#REF!,"&lt;="&amp;ME348,#REF!,"&gt;="&amp;MF348)</f>
        <v/>
      </c>
      <c r="MY348" s="1">
        <f>COUNTIFS(#REF!,LT348,#REF!,0,#REF!,"&gt;="&amp;MC348,#REF!,"&lt;="&amp;MB348,#REF!,"&lt;="&amp;ME348,#REF!,"&gt;="&amp;MF348)</f>
        <v/>
      </c>
      <c r="MZ348" s="1">
        <f>COUNTIFS(#REF!,LT348,#REF!,1,#REF!,"&lt;="&amp;ME348,#REF!,"&gt;="&amp;MF348,#REF!,"="&amp;KV348,#REF!,"="&amp;KX348)</f>
        <v/>
      </c>
      <c r="NA348" s="1">
        <f>COUNTIFS(#REF!,LT348,#REF!,0,#REF!,"&lt;="&amp;ME348,#REF!,"&gt;="&amp;MF348,#REF!,"="&amp;KV348,#REF!,"="&amp;KX348)</f>
        <v/>
      </c>
      <c r="NB348" s="1">
        <f>COUNTIFS(#REF!,LT348,#REF!,1,#REF!,"&lt;="&amp;ME348,#REF!,"&gt;="&amp;MF348,#REF!,"="&amp;KW348,#REF!,"="&amp;KY348)</f>
        <v/>
      </c>
      <c r="NC348" s="1">
        <f>COUNTIFS(#REF!,LT348,#REF!,0,#REF!,"&lt;="&amp;ME348,#REF!,"&gt;="&amp;MF348,#REF!,"="&amp;KW348,#REF!,"="&amp;KY348)</f>
        <v/>
      </c>
      <c r="ND348" s="1">
        <f>COUNTIFS(#REF!,LT348,#REF!,1,#REF!,"&gt;="&amp;MC348,#REF!,"&lt;="&amp;MB348,#REF!,"&lt;="&amp;ME348,#REF!,"&gt;="&amp;MF348,#REF!,"="&amp;KV348,#REF!,"="&amp;KX348)</f>
        <v/>
      </c>
      <c r="NE348" s="1">
        <f>COUNTIFS(#REF!,LT348,#REF!,0,#REF!,"&gt;="&amp;MC348,#REF!,"&lt;="&amp;MB348,#REF!,"&lt;="&amp;ME348,#REF!,"&gt;="&amp;MF348,#REF!,"="&amp;KV348,#REF!,"="&amp;KX348)</f>
        <v/>
      </c>
      <c r="NF348" s="1">
        <f>COUNTIFS(#REF!,LT348,#REF!,1,#REF!,"&gt;="&amp;MC348,#REF!,"&lt;="&amp;MB348,#REF!,"&lt;="&amp;ME348,#REF!,"&gt;="&amp;MF348,#REF!,"="&amp;KW348,#REF!,"="&amp;KY348)</f>
        <v/>
      </c>
      <c r="NG348" s="1">
        <f>COUNTIFS(#REF!,LT348,#REF!,0,#REF!,"&gt;="&amp;MC348,#REF!,"&lt;="&amp;MB348,#REF!,"&lt;="&amp;ME348,#REF!,"&gt;="&amp;MF348,#REF!,"="&amp;KW348,#REF!,"="&amp;KY348)</f>
        <v/>
      </c>
      <c r="NH348" s="1">
        <f>COUNTIFS(#REF!,LT348,#REF!,1,#REF!,"&gt;="&amp;MC348,#REF!,"&lt;="&amp;MB348,#REF!,"&lt;="&amp;ME348,#REF!,"&gt;="&amp;MF348,#REF!,"="&amp;KZ348,#REF!,"="&amp;LA348)</f>
        <v/>
      </c>
      <c r="NI348" s="1">
        <f>COUNTIFS(#REF!,LT348,#REF!,0,#REF!,"&gt;="&amp;MC348,#REF!,"&lt;="&amp;MB348,#REF!,"&lt;="&amp;ME348,#REF!,"&gt;="&amp;MF348,#REF!,"="&amp;KZ348,#REF!,"="&amp;LA348)</f>
        <v/>
      </c>
      <c r="NJ348" s="1">
        <f>COUNTIFS(#REF!,LT348,#REF!,1,#REF!,"&gt;="&amp;MI348,#REF!,"&lt;="&amp;MH348,#REF!,"&lt;="&amp;ME348,#REF!,"&gt;="&amp;MF348)</f>
        <v/>
      </c>
      <c r="NK348" s="1">
        <f>COUNTIFS(#REF!,LT348,#REF!,0,#REF!,"&gt;="&amp;MI348,#REF!,"&lt;="&amp;MH348,#REF!,"&lt;="&amp;ME348,#REF!,"&gt;="&amp;MF348)</f>
        <v/>
      </c>
      <c r="NL348" s="1">
        <f>COUNTIFS(#REF!,LT348,#REF!,1,#REF!,"&gt;="&amp;MI348,#REF!,"&lt;="&amp;MH348,#REF!,"="&amp;KZ348,#REF!,"="&amp;LA348,#REF!,"&lt;="&amp;ME348,#REF!,"&gt;="&amp;MF348)</f>
        <v/>
      </c>
      <c r="NM348" s="1">
        <f>COUNTIFS(#REF!,LT348,#REF!,0,#REF!,"&gt;="&amp;MI348,#REF!,"&lt;="&amp;MH348,#REF!,"="&amp;KZ348,#REF!,"="&amp;LA348,#REF!,"&lt;="&amp;ME348,#REF!,"&gt;="&amp;MF348)</f>
        <v/>
      </c>
      <c r="NN348" s="1">
        <f>COUNTIFS(#REF!,LT348,#REF!,1,#REF!,"&gt;="&amp;MC348,#REF!,"&lt;="&amp;MB348,#REF!,"&lt;="&amp;ME348,#REF!,"&gt;="&amp;MF348)</f>
        <v/>
      </c>
      <c r="NO348" s="1">
        <f>COUNTIFS(#REF!,LT348,#REF!,0,#REF!,"&gt;="&amp;MC348,#REF!,"&lt;="&amp;MB348,#REF!,"&lt;="&amp;ME348,#REF!,"&gt;="&amp;MF348)</f>
        <v/>
      </c>
      <c r="NP348" s="1">
        <f>COUNTIFS(#REF!,LT348,#REF!,1,#REF!,"&lt;="&amp;ME348,#REF!,"&gt;="&amp;MF348,#REF!,"="&amp;KV348,#REF!,"="&amp;KX348)</f>
        <v/>
      </c>
      <c r="NQ348" s="1">
        <f>COUNTIFS(#REF!,LT348,#REF!,0,#REF!,"&lt;="&amp;ME348,#REF!,"&gt;="&amp;MF348,#REF!,"="&amp;KV348,#REF!,"="&amp;KX348)</f>
        <v/>
      </c>
      <c r="NR348" s="1">
        <f>COUNTIFS(#REF!,LT348,#REF!,1,#REF!,"&lt;="&amp;ME348,#REF!,"&gt;="&amp;MF348,#REF!,"="&amp;KW348,#REF!,"="&amp;KY348)</f>
        <v/>
      </c>
      <c r="NS348" s="1">
        <f>COUNTIFS(#REF!,LT348,#REF!,0,#REF!,"&lt;="&amp;ME348,#REF!,"&gt;="&amp;MF348,#REF!,"="&amp;KW348,#REF!,"="&amp;KY348)</f>
        <v/>
      </c>
      <c r="NT348" s="1">
        <f>MP348+MR348+MT348+MV348+MX348+MZ348+NB348</f>
        <v/>
      </c>
      <c r="NU348" s="1">
        <f>MQ348+MS348+MU348+MW348+MY348+NA348+NC348</f>
        <v/>
      </c>
      <c r="NV348" s="1">
        <f>NT348+NU348</f>
        <v/>
      </c>
      <c r="NW348" s="33">
        <f>NT348/(NT348+NU348)</f>
        <v/>
      </c>
      <c r="NX348" s="3">
        <f>1/NW348</f>
        <v/>
      </c>
      <c r="NY348" s="1">
        <f>LH348</f>
        <v/>
      </c>
      <c r="NZ348" s="79">
        <f>(NW348*((NY348-1)*0.98))-((1-NW348)*1)</f>
        <v/>
      </c>
      <c r="OA348" s="34">
        <f>IF(LR348&lt;0.9,0,IF(AND(LR348&gt;1.1),0,1))</f>
        <v/>
      </c>
      <c r="OB348" s="34">
        <f>IF(LS348&lt;0.9,0,IF(AND(LS348&gt;1.1),0,1))</f>
        <v/>
      </c>
      <c r="OC348" s="32">
        <f>IF(NV348&gt;99,1,0)</f>
        <v/>
      </c>
      <c r="OD348" s="32">
        <f>IF(NZ348&gt;0.0799,1,0)</f>
        <v/>
      </c>
      <c r="OE348" s="32">
        <f>IF(NZ348&gt;OM348,1,0)</f>
        <v/>
      </c>
      <c r="OF348" s="32">
        <f>OC348+OD348+OE348+OA348+OB348</f>
        <v/>
      </c>
      <c r="OG348" s="1">
        <f>ND348+NF348+NH348+NJ348+NL348+NN348+NP348+NR348</f>
        <v/>
      </c>
      <c r="OH348" s="1">
        <f>NE348+NG348+NI348+NK348+NM348+NO348+NQ348+NS348</f>
        <v/>
      </c>
      <c r="OI348" s="1">
        <f>OG348+OH348</f>
        <v/>
      </c>
      <c r="OJ348" s="33">
        <f>OG348/(OG348+OH348)</f>
        <v/>
      </c>
      <c r="OK348" s="3">
        <f>1/OJ348</f>
        <v/>
      </c>
      <c r="OL348" s="1">
        <f>LI348</f>
        <v/>
      </c>
      <c r="OM348" s="79">
        <f>(OJ348*((OL348-1)*0.98))-((1-OJ348)*1)</f>
        <v/>
      </c>
      <c r="ON348" s="34">
        <f>IF(LR348&lt;0.9,0,IF(AND(LR348&gt;1.1),0,1))</f>
        <v/>
      </c>
      <c r="OO348" s="34">
        <f>IF(LS348&lt;0.9,0,IF(AND(LS348&gt;1.1),0,1))</f>
        <v/>
      </c>
      <c r="OP348" s="32">
        <f>IF(OI348&gt;99,1,0)</f>
        <v/>
      </c>
      <c r="OQ348" s="32">
        <f>IF(OM348&gt;0.0799,1,0)</f>
        <v/>
      </c>
      <c r="OR348" s="32">
        <f>IF(OM348&gt;OZ348,1,0)</f>
        <v/>
      </c>
      <c r="OS348" s="32">
        <f>OP348+OQ348+OR348+ON348+OO348</f>
        <v/>
      </c>
      <c r="OT348">
        <f>IF(OF348=5,"BackHome0-0",IF(AND(OS348=5),"BackAway0-0",""))</f>
        <v/>
      </c>
      <c r="OU348">
        <f>IF(OF348=5,KN348,IF(AND(OS348=5),KO348,""))</f>
        <v/>
      </c>
      <c r="OV348">
        <f>IF(OF348=5,"Match Odds",IF(AND(OS348=5),"Match Odds",""))</f>
        <v/>
      </c>
      <c r="OW348">
        <f>IF(OF348=5,KP348,IF(AND(OS348=5),KP348,""))</f>
        <v/>
      </c>
      <c r="OX348">
        <f>IF(OF348=5,"MATCH_ODDS",IF(AND(OS348=5),"MATCH_ODDS",""))</f>
        <v/>
      </c>
      <c r="OY348">
        <f>IF(OF348=5,"BACK",IF(AND(OS348=5),"BACK",""))</f>
        <v/>
      </c>
    </row>
    <row r="349" ht="16.5" customHeight="1" thickBot="1" thickTop="1">
      <c r="A349" s="2" t="n"/>
      <c r="KN349" s="1">
        <f>IF(INDEX(#REF!,MATCH('HT 0-0'!D349,#REF!,0))=INDEX(#REF!,MATCH('HT 0-0'!D349,#REF!,0)),INDEX(#REF!,MATCH('HT 0-0'!D349,#REF!,0)),"ERROR")</f>
        <v/>
      </c>
      <c r="KO349" s="1">
        <f>IF(INDEX(#REF!,MATCH('HT 0-0'!E349,#REF!,0))=INDEX(#REF!,MATCH('HT 0-0'!E349,#REF!,0)),INDEX(#REF!,MATCH('HT 0-0'!E349,#REF!,0)),"ERROR")</f>
        <v/>
      </c>
      <c r="KP349" s="1">
        <f>KN349&amp;" v "&amp;KO349</f>
        <v/>
      </c>
      <c r="KQ349">
        <f>B349&amp;"_"&amp;C349</f>
        <v/>
      </c>
      <c r="KR349" s="1">
        <f>IF((HW349/KK349)&lt;0.335,"G",IF((HW349/KK349)&gt;0.67,"R","A"))</f>
        <v/>
      </c>
      <c r="KS349" s="1">
        <f>IF((HX349/KK349)&lt;0.335,"G",IF((HX349/KK349)&gt;0.67,"R","A"))</f>
        <v/>
      </c>
      <c r="KT349" s="1">
        <f>IF((IH349/KK349)&lt;0.335,"G",IF((IH349/KK349)&gt;0.67,"R","A"))</f>
        <v/>
      </c>
      <c r="KU349" s="1">
        <f>IF((II349/KK349)&lt;0.335,"G",IF((II349/KK349)&gt;0.67,"R","A"))</f>
        <v/>
      </c>
      <c r="KV349" s="1">
        <f>IF((HZ349/KK349)&lt;0.335,"G",IF((HZ349/KK349)&gt;0.67,"R","A"))</f>
        <v/>
      </c>
      <c r="KW349" s="1">
        <f>IF((HY349/KK349)&lt;0.335,"G",IF((HY349/KK349)&gt;0.67,"R","A"))</f>
        <v/>
      </c>
      <c r="KX349" s="1">
        <f>IF((IK349/KK349)&lt;0.335,"G",IF((IK349/KK349)&gt;0.67,"R","A"))</f>
        <v/>
      </c>
      <c r="KY349" s="1">
        <f>IF((IJ349/KK349)&lt;0.335,"G",IF((IJ349/KK349)&gt;0.67,"R","A"))</f>
        <v/>
      </c>
      <c r="KZ349" s="1">
        <f>IF((HQ349/KK349)&lt;0.335,"G",IF((HQ349/KK349)&gt;0.67,"R","A"))</f>
        <v/>
      </c>
      <c r="LA349" s="1">
        <f>IF((IB349/KK349)&lt;0.335,"G",IF((IB349/KK349)&gt;0.67,"R","A"))</f>
        <v/>
      </c>
      <c r="LB349">
        <f>IF(LQ349="0-0",INDEX(Scrape!#REF!,MATCH('HT 0-0'!KP349,Scrape!$B:$B,0)),"")</f>
        <v/>
      </c>
      <c r="LC349">
        <f>IF(LQ349="0-0",INDEX(Scrape!$A:$A,MATCH('HT 0-0'!KP349,Scrape!$B:$B,0)),"")</f>
        <v/>
      </c>
      <c r="LD349">
        <f>IF(LQ349="0-0",INDEX(Scrape!$B:$B,MATCH('HT 0-0'!KP349,Scrape!$B:$B,0)),"")</f>
        <v/>
      </c>
      <c r="LE349">
        <f>IF(LQ349="0-0",INDEX(Scrape!$C:$C,MATCH('HT 0-0'!KP349,Scrape!$B:$B,0)),"")</f>
        <v/>
      </c>
      <c r="LF349">
        <f>IF(LQ349="0-0",INDEX(Scrape!$D:$D,MATCH('HT 0-0'!KP349,Scrape!$B:$B,0)),"")</f>
        <v/>
      </c>
      <c r="LG349">
        <f>IF(LQ349="0-0",INDEX(Scrape!$E:$E,MATCH('HT 0-0'!KP349,Scrape!$B:$B,0)),"")</f>
        <v/>
      </c>
      <c r="LH349">
        <f>IF(LQ349="0-0",INDEX(Scrape!$F:$F,MATCH('HT 0-0'!KP349,Scrape!$B:$B,0)),"")</f>
        <v/>
      </c>
      <c r="LI349">
        <f>IF(LQ349="0-0",INDEX(Scrape!$G:$G,MATCH('HT 0-0'!KP349,Scrape!$B:$B,0)),"")</f>
        <v/>
      </c>
      <c r="LJ349">
        <f>IF(LQ349="0-0",INDEX(Scrape!$H:$H,MATCH('HT 0-0'!KP349,Scrape!$B:$B,0)),"")</f>
        <v/>
      </c>
      <c r="LK349">
        <f>IF(LQ349="0-0",INDEX(Scrape!$I:$I,MATCH('HT 0-0'!KP349,Scrape!$B:$B,0)),"")</f>
        <v/>
      </c>
      <c r="LL349">
        <f>IF(LQ349="0-0",INDEX(Scrape!$J:$J,MATCH('HT 0-0'!KP349,Scrape!$B:$B,0)),"")</f>
        <v/>
      </c>
      <c r="LM349">
        <f>IF(LQ349="0-0",INDEX(Scrape!$K:$K,MATCH('HT 0-0'!KP349,Scrape!$B:$B,0)),"")</f>
        <v/>
      </c>
      <c r="LN349">
        <f>IF(LQ349="0-0",INDEX(Scrape!$L:$L,MATCH('HT 0-0'!KP349,Scrape!$B:$B,0)),"")</f>
        <v/>
      </c>
      <c r="LO349">
        <f>IF(LQ349="0-0",INDEX(Scrape!$M:$M,MATCH('HT 0-0'!KP349,Scrape!$B:$B,0)),"")</f>
        <v/>
      </c>
      <c r="LP349">
        <f>IF(LQ349="0-0",INDEX(Scrape!$N:$N,MATCH('HT 0-0'!KP349,Scrape!$B:$B,0)),"")</f>
        <v/>
      </c>
      <c r="LQ349">
        <f>INDEX(Scrape!$O:$O,MATCH('HT 0-0'!KP349,Scrape!$B:$B,0))</f>
        <v/>
      </c>
      <c r="LR349">
        <f>(1/LJ349)+(1/LI349)+(1/LH349)</f>
        <v/>
      </c>
      <c r="LS349">
        <f>(1/LG349)+(1/LF349)+(1/LE349)</f>
        <v/>
      </c>
      <c r="LT349" s="8">
        <f>IF(INDEX(#REF!,MATCH(KQ349,#REF!,0))=INDEX(#REF!,MATCH(KQ349,#REF!,0)),INDEX(#REF!,MATCH(KQ349,#REF!,0)),"ERROR")</f>
        <v/>
      </c>
      <c r="LU349" s="4">
        <f>IF(KR349="G",2,IF(KR349="R",0.5,IF(KR349="A",1)))</f>
        <v/>
      </c>
      <c r="LV349" s="4">
        <f>IF(KS349="G",0.5,IF(KS349="R",2,IF(KS349="A",1)))</f>
        <v/>
      </c>
      <c r="LW349" s="4">
        <f>IF(KT349="G",2,IF(KT349="R",0.5,IF(KT349="A",1)))</f>
        <v/>
      </c>
      <c r="LX349" s="4">
        <f>IF(KU349="G",0.5,IF(KU349="R",2,IF(KU349="A",1)))</f>
        <v/>
      </c>
      <c r="LY349" s="7">
        <f>(LK349*(LU349+LX349)+(LL349*(LU349+LX349)))</f>
        <v/>
      </c>
      <c r="LZ349" s="7">
        <f>(LN349*(LV349+LW349)+(LO349*(LV349+LW349)))</f>
        <v/>
      </c>
      <c r="MA349" s="11">
        <f>LY349-LZ349</f>
        <v/>
      </c>
      <c r="MB349" s="5">
        <f>MA349+2</f>
        <v/>
      </c>
      <c r="MC349" s="6">
        <f>MA349-2</f>
        <v/>
      </c>
      <c r="MD349" s="4">
        <f>LE349</f>
        <v/>
      </c>
      <c r="ME349" s="9">
        <f>IF(MD349=0,1000,MD349+0.75)</f>
        <v/>
      </c>
      <c r="MF349" s="10">
        <f>IF(MD349=0,0,MD349-0.75)</f>
        <v/>
      </c>
      <c r="MG349" s="4">
        <f>((LM349*(LU349+LX349))-((LP349*(LV349+LW349))))</f>
        <v/>
      </c>
      <c r="MH349" s="9">
        <f>MG349*1.2</f>
        <v/>
      </c>
      <c r="MI349" s="10">
        <f>MG349*0.8</f>
        <v/>
      </c>
      <c r="MJ349">
        <f>IFERROR(OT349,"")</f>
        <v/>
      </c>
      <c r="MK349">
        <f>IFERROR(OU349,"")</f>
        <v/>
      </c>
      <c r="ML349">
        <f>IFERROR(OV349,"")</f>
        <v/>
      </c>
      <c r="MM349">
        <f>IFERROR(OW349,"")</f>
        <v/>
      </c>
      <c r="MN349">
        <f>IFERROR(OX349,"")</f>
        <v/>
      </c>
      <c r="MO349">
        <f>IFERROR(OY349,"")</f>
        <v/>
      </c>
      <c r="MP349" s="1">
        <f>COUNTIFS(#REF!,LT349,#REF!,1,#REF!,"&gt;="&amp;MC349,#REF!,"&lt;="&amp;MB349,#REF!,"&lt;="&amp;ME349,#REF!,"&gt;="&amp;MF349,#REF!,"="&amp;KV349,#REF!,"="&amp;KX349)</f>
        <v/>
      </c>
      <c r="MQ349" s="1">
        <f>COUNTIFS(#REF!,LT349,#REF!,0,#REF!,"&gt;="&amp;MC349,#REF!,"&lt;="&amp;MB349,#REF!,"&lt;="&amp;ME349,#REF!,"&gt;="&amp;MF349,#REF!,"="&amp;KV349,#REF!,"="&amp;KX349)</f>
        <v/>
      </c>
      <c r="MR349" s="1">
        <f>COUNTIFS(#REF!,LT349,#REF!,1,#REF!,"&gt;="&amp;MC349,#REF!,"&lt;="&amp;MB349,#REF!,"&lt;="&amp;ME349,#REF!,"&gt;="&amp;MF349,#REF!,"="&amp;KW349,#REF!,"="&amp;KY349)</f>
        <v/>
      </c>
      <c r="MS349" s="1">
        <f>COUNTIFS(#REF!,LT349,#REF!,0,#REF!,"&gt;="&amp;MC349,#REF!,"&lt;="&amp;MB349,#REF!,"&lt;="&amp;ME349,#REF!,"&gt;="&amp;MF349,#REF!,"="&amp;KW349,#REF!,"="&amp;KY349)</f>
        <v/>
      </c>
      <c r="MT349" s="1">
        <f>COUNTIFS(#REF!,LT349,#REF!,1,#REF!,"&gt;="&amp;MI349,#REF!,"&lt;="&amp;MH349,#REF!,"&lt;="&amp;ME349,#REF!,"&gt;="&amp;MF349)</f>
        <v/>
      </c>
      <c r="MU349" s="1">
        <f>COUNTIFS(#REF!,LT349,#REF!,0,#REF!,"&gt;="&amp;MI349,#REF!,"&lt;="&amp;MH349,#REF!,"&lt;="&amp;ME349,#REF!,"&gt;="&amp;MF349)</f>
        <v/>
      </c>
      <c r="MV349" s="1">
        <f>COUNTIFS(#REF!,LT349,#REF!,1,#REF!,"&gt;="&amp;MI349,#REF!,"&lt;="&amp;MH349,#REF!,"="&amp;KZ349,#REF!,"="&amp;LA349,#REF!,"&lt;="&amp;ME349,#REF!,"&gt;="&amp;MF349)</f>
        <v/>
      </c>
      <c r="MW349" s="1">
        <f>COUNTIFS(#REF!,LT349,#REF!,0,#REF!,"&gt;="&amp;MI349,#REF!,"&lt;="&amp;MH349,#REF!,"="&amp;KZ349,#REF!,"="&amp;LA349,#REF!,"&lt;="&amp;ME349,#REF!,"&gt;="&amp;MF349)</f>
        <v/>
      </c>
      <c r="MX349" s="1">
        <f>COUNTIFS(#REF!,LT349,#REF!,1,#REF!,"&gt;="&amp;MC349,#REF!,"&lt;="&amp;MB349,#REF!,"&lt;="&amp;ME349,#REF!,"&gt;="&amp;MF349)</f>
        <v/>
      </c>
      <c r="MY349" s="1">
        <f>COUNTIFS(#REF!,LT349,#REF!,0,#REF!,"&gt;="&amp;MC349,#REF!,"&lt;="&amp;MB349,#REF!,"&lt;="&amp;ME349,#REF!,"&gt;="&amp;MF349)</f>
        <v/>
      </c>
      <c r="MZ349" s="1">
        <f>COUNTIFS(#REF!,LT349,#REF!,1,#REF!,"&lt;="&amp;ME349,#REF!,"&gt;="&amp;MF349,#REF!,"="&amp;KV349,#REF!,"="&amp;KX349)</f>
        <v/>
      </c>
      <c r="NA349" s="1">
        <f>COUNTIFS(#REF!,LT349,#REF!,0,#REF!,"&lt;="&amp;ME349,#REF!,"&gt;="&amp;MF349,#REF!,"="&amp;KV349,#REF!,"="&amp;KX349)</f>
        <v/>
      </c>
      <c r="NB349" s="1">
        <f>COUNTIFS(#REF!,LT349,#REF!,1,#REF!,"&lt;="&amp;ME349,#REF!,"&gt;="&amp;MF349,#REF!,"="&amp;KW349,#REF!,"="&amp;KY349)</f>
        <v/>
      </c>
      <c r="NC349" s="1">
        <f>COUNTIFS(#REF!,LT349,#REF!,0,#REF!,"&lt;="&amp;ME349,#REF!,"&gt;="&amp;MF349,#REF!,"="&amp;KW349,#REF!,"="&amp;KY349)</f>
        <v/>
      </c>
      <c r="ND349" s="1">
        <f>COUNTIFS(#REF!,LT349,#REF!,1,#REF!,"&gt;="&amp;MC349,#REF!,"&lt;="&amp;MB349,#REF!,"&lt;="&amp;ME349,#REF!,"&gt;="&amp;MF349,#REF!,"="&amp;KV349,#REF!,"="&amp;KX349)</f>
        <v/>
      </c>
      <c r="NE349" s="1">
        <f>COUNTIFS(#REF!,LT349,#REF!,0,#REF!,"&gt;="&amp;MC349,#REF!,"&lt;="&amp;MB349,#REF!,"&lt;="&amp;ME349,#REF!,"&gt;="&amp;MF349,#REF!,"="&amp;KV349,#REF!,"="&amp;KX349)</f>
        <v/>
      </c>
      <c r="NF349" s="1">
        <f>COUNTIFS(#REF!,LT349,#REF!,1,#REF!,"&gt;="&amp;MC349,#REF!,"&lt;="&amp;MB349,#REF!,"&lt;="&amp;ME349,#REF!,"&gt;="&amp;MF349,#REF!,"="&amp;KW349,#REF!,"="&amp;KY349)</f>
        <v/>
      </c>
      <c r="NG349" s="1">
        <f>COUNTIFS(#REF!,LT349,#REF!,0,#REF!,"&gt;="&amp;MC349,#REF!,"&lt;="&amp;MB349,#REF!,"&lt;="&amp;ME349,#REF!,"&gt;="&amp;MF349,#REF!,"="&amp;KW349,#REF!,"="&amp;KY349)</f>
        <v/>
      </c>
      <c r="NH349" s="1">
        <f>COUNTIFS(#REF!,LT349,#REF!,1,#REF!,"&gt;="&amp;MC349,#REF!,"&lt;="&amp;MB349,#REF!,"&lt;="&amp;ME349,#REF!,"&gt;="&amp;MF349,#REF!,"="&amp;KZ349,#REF!,"="&amp;LA349)</f>
        <v/>
      </c>
      <c r="NI349" s="1">
        <f>COUNTIFS(#REF!,LT349,#REF!,0,#REF!,"&gt;="&amp;MC349,#REF!,"&lt;="&amp;MB349,#REF!,"&lt;="&amp;ME349,#REF!,"&gt;="&amp;MF349,#REF!,"="&amp;KZ349,#REF!,"="&amp;LA349)</f>
        <v/>
      </c>
      <c r="NJ349" s="1">
        <f>COUNTIFS(#REF!,LT349,#REF!,1,#REF!,"&gt;="&amp;MI349,#REF!,"&lt;="&amp;MH349,#REF!,"&lt;="&amp;ME349,#REF!,"&gt;="&amp;MF349)</f>
        <v/>
      </c>
      <c r="NK349" s="1">
        <f>COUNTIFS(#REF!,LT349,#REF!,0,#REF!,"&gt;="&amp;MI349,#REF!,"&lt;="&amp;MH349,#REF!,"&lt;="&amp;ME349,#REF!,"&gt;="&amp;MF349)</f>
        <v/>
      </c>
      <c r="NL349" s="1">
        <f>COUNTIFS(#REF!,LT349,#REF!,1,#REF!,"&gt;="&amp;MI349,#REF!,"&lt;="&amp;MH349,#REF!,"="&amp;KZ349,#REF!,"="&amp;LA349,#REF!,"&lt;="&amp;ME349,#REF!,"&gt;="&amp;MF349)</f>
        <v/>
      </c>
      <c r="NM349" s="1">
        <f>COUNTIFS(#REF!,LT349,#REF!,0,#REF!,"&gt;="&amp;MI349,#REF!,"&lt;="&amp;MH349,#REF!,"="&amp;KZ349,#REF!,"="&amp;LA349,#REF!,"&lt;="&amp;ME349,#REF!,"&gt;="&amp;MF349)</f>
        <v/>
      </c>
      <c r="NN349" s="1">
        <f>COUNTIFS(#REF!,LT349,#REF!,1,#REF!,"&gt;="&amp;MC349,#REF!,"&lt;="&amp;MB349,#REF!,"&lt;="&amp;ME349,#REF!,"&gt;="&amp;MF349)</f>
        <v/>
      </c>
      <c r="NO349" s="1">
        <f>COUNTIFS(#REF!,LT349,#REF!,0,#REF!,"&gt;="&amp;MC349,#REF!,"&lt;="&amp;MB349,#REF!,"&lt;="&amp;ME349,#REF!,"&gt;="&amp;MF349)</f>
        <v/>
      </c>
      <c r="NP349" s="1">
        <f>COUNTIFS(#REF!,LT349,#REF!,1,#REF!,"&lt;="&amp;ME349,#REF!,"&gt;="&amp;MF349,#REF!,"="&amp;KV349,#REF!,"="&amp;KX349)</f>
        <v/>
      </c>
      <c r="NQ349" s="1">
        <f>COUNTIFS(#REF!,LT349,#REF!,0,#REF!,"&lt;="&amp;ME349,#REF!,"&gt;="&amp;MF349,#REF!,"="&amp;KV349,#REF!,"="&amp;KX349)</f>
        <v/>
      </c>
      <c r="NR349" s="1">
        <f>COUNTIFS(#REF!,LT349,#REF!,1,#REF!,"&lt;="&amp;ME349,#REF!,"&gt;="&amp;MF349,#REF!,"="&amp;KW349,#REF!,"="&amp;KY349)</f>
        <v/>
      </c>
      <c r="NS349" s="1">
        <f>COUNTIFS(#REF!,LT349,#REF!,0,#REF!,"&lt;="&amp;ME349,#REF!,"&gt;="&amp;MF349,#REF!,"="&amp;KW349,#REF!,"="&amp;KY349)</f>
        <v/>
      </c>
      <c r="NT349" s="1">
        <f>MP349+MR349+MT349+MV349+MX349+MZ349+NB349</f>
        <v/>
      </c>
      <c r="NU349" s="1">
        <f>MQ349+MS349+MU349+MW349+MY349+NA349+NC349</f>
        <v/>
      </c>
      <c r="NV349" s="1">
        <f>NT349+NU349</f>
        <v/>
      </c>
      <c r="NW349" s="33">
        <f>NT349/(NT349+NU349)</f>
        <v/>
      </c>
      <c r="NX349" s="3">
        <f>1/NW349</f>
        <v/>
      </c>
      <c r="NY349" s="1">
        <f>LH349</f>
        <v/>
      </c>
      <c r="NZ349" s="79">
        <f>(NW349*((NY349-1)*0.98))-((1-NW349)*1)</f>
        <v/>
      </c>
      <c r="OA349" s="34">
        <f>IF(LR349&lt;0.9,0,IF(AND(LR349&gt;1.1),0,1))</f>
        <v/>
      </c>
      <c r="OB349" s="34">
        <f>IF(LS349&lt;0.9,0,IF(AND(LS349&gt;1.1),0,1))</f>
        <v/>
      </c>
      <c r="OC349" s="32">
        <f>IF(NV349&gt;99,1,0)</f>
        <v/>
      </c>
      <c r="OD349" s="32">
        <f>IF(NZ349&gt;0.0799,1,0)</f>
        <v/>
      </c>
      <c r="OE349" s="32">
        <f>IF(NZ349&gt;OM349,1,0)</f>
        <v/>
      </c>
      <c r="OF349" s="32">
        <f>OC349+OD349+OE349+OA349+OB349</f>
        <v/>
      </c>
      <c r="OG349" s="1">
        <f>ND349+NF349+NH349+NJ349+NL349+NN349+NP349+NR349</f>
        <v/>
      </c>
      <c r="OH349" s="1">
        <f>NE349+NG349+NI349+NK349+NM349+NO349+NQ349+NS349</f>
        <v/>
      </c>
      <c r="OI349" s="1">
        <f>OG349+OH349</f>
        <v/>
      </c>
      <c r="OJ349" s="33">
        <f>OG349/(OG349+OH349)</f>
        <v/>
      </c>
      <c r="OK349" s="3">
        <f>1/OJ349</f>
        <v/>
      </c>
      <c r="OL349" s="1">
        <f>LI349</f>
        <v/>
      </c>
      <c r="OM349" s="79">
        <f>(OJ349*((OL349-1)*0.98))-((1-OJ349)*1)</f>
        <v/>
      </c>
      <c r="ON349" s="34">
        <f>IF(LR349&lt;0.9,0,IF(AND(LR349&gt;1.1),0,1))</f>
        <v/>
      </c>
      <c r="OO349" s="34">
        <f>IF(LS349&lt;0.9,0,IF(AND(LS349&gt;1.1),0,1))</f>
        <v/>
      </c>
      <c r="OP349" s="32">
        <f>IF(OI349&gt;99,1,0)</f>
        <v/>
      </c>
      <c r="OQ349" s="32">
        <f>IF(OM349&gt;0.0799,1,0)</f>
        <v/>
      </c>
      <c r="OR349" s="32">
        <f>IF(OM349&gt;OZ349,1,0)</f>
        <v/>
      </c>
      <c r="OS349" s="32">
        <f>OP349+OQ349+OR349+ON349+OO349</f>
        <v/>
      </c>
      <c r="OT349">
        <f>IF(OF349=5,"BackHome0-0",IF(AND(OS349=5),"BackAway0-0",""))</f>
        <v/>
      </c>
      <c r="OU349">
        <f>IF(OF349=5,KN349,IF(AND(OS349=5),KO349,""))</f>
        <v/>
      </c>
      <c r="OV349">
        <f>IF(OF349=5,"Match Odds",IF(AND(OS349=5),"Match Odds",""))</f>
        <v/>
      </c>
      <c r="OW349">
        <f>IF(OF349=5,KP349,IF(AND(OS349=5),KP349,""))</f>
        <v/>
      </c>
      <c r="OX349">
        <f>IF(OF349=5,"MATCH_ODDS",IF(AND(OS349=5),"MATCH_ODDS",""))</f>
        <v/>
      </c>
      <c r="OY349">
        <f>IF(OF349=5,"BACK",IF(AND(OS349=5),"BACK",""))</f>
        <v/>
      </c>
    </row>
    <row r="350" ht="16.5" customHeight="1" thickBot="1" thickTop="1">
      <c r="A350" s="2" t="n"/>
      <c r="KN350" s="1">
        <f>IF(INDEX(#REF!,MATCH('HT 0-0'!D350,#REF!,0))=INDEX(#REF!,MATCH('HT 0-0'!D350,#REF!,0)),INDEX(#REF!,MATCH('HT 0-0'!D350,#REF!,0)),"ERROR")</f>
        <v/>
      </c>
      <c r="KO350" s="1">
        <f>IF(INDEX(#REF!,MATCH('HT 0-0'!E350,#REF!,0))=INDEX(#REF!,MATCH('HT 0-0'!E350,#REF!,0)),INDEX(#REF!,MATCH('HT 0-0'!E350,#REF!,0)),"ERROR")</f>
        <v/>
      </c>
      <c r="KP350" s="1">
        <f>KN350&amp;" v "&amp;KO350</f>
        <v/>
      </c>
      <c r="KQ350">
        <f>B350&amp;"_"&amp;C350</f>
        <v/>
      </c>
      <c r="KR350" s="1">
        <f>IF((HW350/KK350)&lt;0.335,"G",IF((HW350/KK350)&gt;0.67,"R","A"))</f>
        <v/>
      </c>
      <c r="KS350" s="1">
        <f>IF((HX350/KK350)&lt;0.335,"G",IF((HX350/KK350)&gt;0.67,"R","A"))</f>
        <v/>
      </c>
      <c r="KT350" s="1">
        <f>IF((IH350/KK350)&lt;0.335,"G",IF((IH350/KK350)&gt;0.67,"R","A"))</f>
        <v/>
      </c>
      <c r="KU350" s="1">
        <f>IF((II350/KK350)&lt;0.335,"G",IF((II350/KK350)&gt;0.67,"R","A"))</f>
        <v/>
      </c>
      <c r="KV350" s="1">
        <f>IF((HZ350/KK350)&lt;0.335,"G",IF((HZ350/KK350)&gt;0.67,"R","A"))</f>
        <v/>
      </c>
      <c r="KW350" s="1">
        <f>IF((HY350/KK350)&lt;0.335,"G",IF((HY350/KK350)&gt;0.67,"R","A"))</f>
        <v/>
      </c>
      <c r="KX350" s="1">
        <f>IF((IK350/KK350)&lt;0.335,"G",IF((IK350/KK350)&gt;0.67,"R","A"))</f>
        <v/>
      </c>
      <c r="KY350" s="1">
        <f>IF((IJ350/KK350)&lt;0.335,"G",IF((IJ350/KK350)&gt;0.67,"R","A"))</f>
        <v/>
      </c>
      <c r="KZ350" s="1">
        <f>IF((HQ350/KK350)&lt;0.335,"G",IF((HQ350/KK350)&gt;0.67,"R","A"))</f>
        <v/>
      </c>
      <c r="LA350" s="1">
        <f>IF((IB350/KK350)&lt;0.335,"G",IF((IB350/KK350)&gt;0.67,"R","A"))</f>
        <v/>
      </c>
      <c r="LB350">
        <f>IF(LQ350="0-0",INDEX(Scrape!#REF!,MATCH('HT 0-0'!KP350,Scrape!$B:$B,0)),"")</f>
        <v/>
      </c>
      <c r="LC350">
        <f>IF(LQ350="0-0",INDEX(Scrape!$A:$A,MATCH('HT 0-0'!KP350,Scrape!$B:$B,0)),"")</f>
        <v/>
      </c>
      <c r="LD350">
        <f>IF(LQ350="0-0",INDEX(Scrape!$B:$B,MATCH('HT 0-0'!KP350,Scrape!$B:$B,0)),"")</f>
        <v/>
      </c>
      <c r="LE350">
        <f>IF(LQ350="0-0",INDEX(Scrape!$C:$C,MATCH('HT 0-0'!KP350,Scrape!$B:$B,0)),"")</f>
        <v/>
      </c>
      <c r="LF350">
        <f>IF(LQ350="0-0",INDEX(Scrape!$D:$D,MATCH('HT 0-0'!KP350,Scrape!$B:$B,0)),"")</f>
        <v/>
      </c>
      <c r="LG350">
        <f>IF(LQ350="0-0",INDEX(Scrape!$E:$E,MATCH('HT 0-0'!KP350,Scrape!$B:$B,0)),"")</f>
        <v/>
      </c>
      <c r="LH350">
        <f>IF(LQ350="0-0",INDEX(Scrape!$F:$F,MATCH('HT 0-0'!KP350,Scrape!$B:$B,0)),"")</f>
        <v/>
      </c>
      <c r="LI350">
        <f>IF(LQ350="0-0",INDEX(Scrape!$G:$G,MATCH('HT 0-0'!KP350,Scrape!$B:$B,0)),"")</f>
        <v/>
      </c>
      <c r="LJ350">
        <f>IF(LQ350="0-0",INDEX(Scrape!$H:$H,MATCH('HT 0-0'!KP350,Scrape!$B:$B,0)),"")</f>
        <v/>
      </c>
      <c r="LK350">
        <f>IF(LQ350="0-0",INDEX(Scrape!$I:$I,MATCH('HT 0-0'!KP350,Scrape!$B:$B,0)),"")</f>
        <v/>
      </c>
      <c r="LL350">
        <f>IF(LQ350="0-0",INDEX(Scrape!$J:$J,MATCH('HT 0-0'!KP350,Scrape!$B:$B,0)),"")</f>
        <v/>
      </c>
      <c r="LM350">
        <f>IF(LQ350="0-0",INDEX(Scrape!$K:$K,MATCH('HT 0-0'!KP350,Scrape!$B:$B,0)),"")</f>
        <v/>
      </c>
      <c r="LN350">
        <f>IF(LQ350="0-0",INDEX(Scrape!$L:$L,MATCH('HT 0-0'!KP350,Scrape!$B:$B,0)),"")</f>
        <v/>
      </c>
      <c r="LO350">
        <f>IF(LQ350="0-0",INDEX(Scrape!$M:$M,MATCH('HT 0-0'!KP350,Scrape!$B:$B,0)),"")</f>
        <v/>
      </c>
      <c r="LP350">
        <f>IF(LQ350="0-0",INDEX(Scrape!$N:$N,MATCH('HT 0-0'!KP350,Scrape!$B:$B,0)),"")</f>
        <v/>
      </c>
      <c r="LQ350">
        <f>INDEX(Scrape!$O:$O,MATCH('HT 0-0'!KP350,Scrape!$B:$B,0))</f>
        <v/>
      </c>
      <c r="LR350">
        <f>(1/LJ350)+(1/LI350)+(1/LH350)</f>
        <v/>
      </c>
      <c r="LS350">
        <f>(1/LG350)+(1/LF350)+(1/LE350)</f>
        <v/>
      </c>
      <c r="LT350" s="8">
        <f>IF(INDEX(#REF!,MATCH(KQ350,#REF!,0))=INDEX(#REF!,MATCH(KQ350,#REF!,0)),INDEX(#REF!,MATCH(KQ350,#REF!,0)),"ERROR")</f>
        <v/>
      </c>
      <c r="LU350" s="4">
        <f>IF(KR350="G",2,IF(KR350="R",0.5,IF(KR350="A",1)))</f>
        <v/>
      </c>
      <c r="LV350" s="4">
        <f>IF(KS350="G",0.5,IF(KS350="R",2,IF(KS350="A",1)))</f>
        <v/>
      </c>
      <c r="LW350" s="4">
        <f>IF(KT350="G",2,IF(KT350="R",0.5,IF(KT350="A",1)))</f>
        <v/>
      </c>
      <c r="LX350" s="4">
        <f>IF(KU350="G",0.5,IF(KU350="R",2,IF(KU350="A",1)))</f>
        <v/>
      </c>
      <c r="LY350" s="7">
        <f>(LK350*(LU350+LX350)+(LL350*(LU350+LX350)))</f>
        <v/>
      </c>
      <c r="LZ350" s="7">
        <f>(LN350*(LV350+LW350)+(LO350*(LV350+LW350)))</f>
        <v/>
      </c>
      <c r="MA350" s="11">
        <f>LY350-LZ350</f>
        <v/>
      </c>
      <c r="MB350" s="5">
        <f>MA350+2</f>
        <v/>
      </c>
      <c r="MC350" s="6">
        <f>MA350-2</f>
        <v/>
      </c>
      <c r="MD350" s="4">
        <f>LE350</f>
        <v/>
      </c>
      <c r="ME350" s="9">
        <f>IF(MD350=0,1000,MD350+0.75)</f>
        <v/>
      </c>
      <c r="MF350" s="10">
        <f>IF(MD350=0,0,MD350-0.75)</f>
        <v/>
      </c>
      <c r="MG350" s="4">
        <f>((LM350*(LU350+LX350))-((LP350*(LV350+LW350))))</f>
        <v/>
      </c>
      <c r="MH350" s="9">
        <f>MG350*1.2</f>
        <v/>
      </c>
      <c r="MI350" s="10">
        <f>MG350*0.8</f>
        <v/>
      </c>
      <c r="MJ350">
        <f>IFERROR(OT350,"")</f>
        <v/>
      </c>
      <c r="MK350">
        <f>IFERROR(OU350,"")</f>
        <v/>
      </c>
      <c r="ML350">
        <f>IFERROR(OV350,"")</f>
        <v/>
      </c>
      <c r="MM350">
        <f>IFERROR(OW350,"")</f>
        <v/>
      </c>
      <c r="MN350">
        <f>IFERROR(OX350,"")</f>
        <v/>
      </c>
      <c r="MO350">
        <f>IFERROR(OY350,"")</f>
        <v/>
      </c>
      <c r="MP350" s="1">
        <f>COUNTIFS(#REF!,LT350,#REF!,1,#REF!,"&gt;="&amp;MC350,#REF!,"&lt;="&amp;MB350,#REF!,"&lt;="&amp;ME350,#REF!,"&gt;="&amp;MF350,#REF!,"="&amp;KV350,#REF!,"="&amp;KX350)</f>
        <v/>
      </c>
      <c r="MQ350" s="1">
        <f>COUNTIFS(#REF!,LT350,#REF!,0,#REF!,"&gt;="&amp;MC350,#REF!,"&lt;="&amp;MB350,#REF!,"&lt;="&amp;ME350,#REF!,"&gt;="&amp;MF350,#REF!,"="&amp;KV350,#REF!,"="&amp;KX350)</f>
        <v/>
      </c>
      <c r="MR350" s="1">
        <f>COUNTIFS(#REF!,LT350,#REF!,1,#REF!,"&gt;="&amp;MC350,#REF!,"&lt;="&amp;MB350,#REF!,"&lt;="&amp;ME350,#REF!,"&gt;="&amp;MF350,#REF!,"="&amp;KW350,#REF!,"="&amp;KY350)</f>
        <v/>
      </c>
      <c r="MS350" s="1">
        <f>COUNTIFS(#REF!,LT350,#REF!,0,#REF!,"&gt;="&amp;MC350,#REF!,"&lt;="&amp;MB350,#REF!,"&lt;="&amp;ME350,#REF!,"&gt;="&amp;MF350,#REF!,"="&amp;KW350,#REF!,"="&amp;KY350)</f>
        <v/>
      </c>
      <c r="MT350" s="1">
        <f>COUNTIFS(#REF!,LT350,#REF!,1,#REF!,"&gt;="&amp;MI350,#REF!,"&lt;="&amp;MH350,#REF!,"&lt;="&amp;ME350,#REF!,"&gt;="&amp;MF350)</f>
        <v/>
      </c>
      <c r="MU350" s="1">
        <f>COUNTIFS(#REF!,LT350,#REF!,0,#REF!,"&gt;="&amp;MI350,#REF!,"&lt;="&amp;MH350,#REF!,"&lt;="&amp;ME350,#REF!,"&gt;="&amp;MF350)</f>
        <v/>
      </c>
      <c r="MV350" s="1">
        <f>COUNTIFS(#REF!,LT350,#REF!,1,#REF!,"&gt;="&amp;MI350,#REF!,"&lt;="&amp;MH350,#REF!,"="&amp;KZ350,#REF!,"="&amp;LA350,#REF!,"&lt;="&amp;ME350,#REF!,"&gt;="&amp;MF350)</f>
        <v/>
      </c>
      <c r="MW350" s="1">
        <f>COUNTIFS(#REF!,LT350,#REF!,0,#REF!,"&gt;="&amp;MI350,#REF!,"&lt;="&amp;MH350,#REF!,"="&amp;KZ350,#REF!,"="&amp;LA350,#REF!,"&lt;="&amp;ME350,#REF!,"&gt;="&amp;MF350)</f>
        <v/>
      </c>
      <c r="MX350" s="1">
        <f>COUNTIFS(#REF!,LT350,#REF!,1,#REF!,"&gt;="&amp;MC350,#REF!,"&lt;="&amp;MB350,#REF!,"&lt;="&amp;ME350,#REF!,"&gt;="&amp;MF350)</f>
        <v/>
      </c>
      <c r="MY350" s="1">
        <f>COUNTIFS(#REF!,LT350,#REF!,0,#REF!,"&gt;="&amp;MC350,#REF!,"&lt;="&amp;MB350,#REF!,"&lt;="&amp;ME350,#REF!,"&gt;="&amp;MF350)</f>
        <v/>
      </c>
      <c r="MZ350" s="1">
        <f>COUNTIFS(#REF!,LT350,#REF!,1,#REF!,"&lt;="&amp;ME350,#REF!,"&gt;="&amp;MF350,#REF!,"="&amp;KV350,#REF!,"="&amp;KX350)</f>
        <v/>
      </c>
      <c r="NA350" s="1">
        <f>COUNTIFS(#REF!,LT350,#REF!,0,#REF!,"&lt;="&amp;ME350,#REF!,"&gt;="&amp;MF350,#REF!,"="&amp;KV350,#REF!,"="&amp;KX350)</f>
        <v/>
      </c>
      <c r="NB350" s="1">
        <f>COUNTIFS(#REF!,LT350,#REF!,1,#REF!,"&lt;="&amp;ME350,#REF!,"&gt;="&amp;MF350,#REF!,"="&amp;KW350,#REF!,"="&amp;KY350)</f>
        <v/>
      </c>
      <c r="NC350" s="1">
        <f>COUNTIFS(#REF!,LT350,#REF!,0,#REF!,"&lt;="&amp;ME350,#REF!,"&gt;="&amp;MF350,#REF!,"="&amp;KW350,#REF!,"="&amp;KY350)</f>
        <v/>
      </c>
      <c r="ND350" s="1">
        <f>COUNTIFS(#REF!,LT350,#REF!,1,#REF!,"&gt;="&amp;MC350,#REF!,"&lt;="&amp;MB350,#REF!,"&lt;="&amp;ME350,#REF!,"&gt;="&amp;MF350,#REF!,"="&amp;KV350,#REF!,"="&amp;KX350)</f>
        <v/>
      </c>
      <c r="NE350" s="1">
        <f>COUNTIFS(#REF!,LT350,#REF!,0,#REF!,"&gt;="&amp;MC350,#REF!,"&lt;="&amp;MB350,#REF!,"&lt;="&amp;ME350,#REF!,"&gt;="&amp;MF350,#REF!,"="&amp;KV350,#REF!,"="&amp;KX350)</f>
        <v/>
      </c>
      <c r="NF350" s="1">
        <f>COUNTIFS(#REF!,LT350,#REF!,1,#REF!,"&gt;="&amp;MC350,#REF!,"&lt;="&amp;MB350,#REF!,"&lt;="&amp;ME350,#REF!,"&gt;="&amp;MF350,#REF!,"="&amp;KW350,#REF!,"="&amp;KY350)</f>
        <v/>
      </c>
      <c r="NG350" s="1">
        <f>COUNTIFS(#REF!,LT350,#REF!,0,#REF!,"&gt;="&amp;MC350,#REF!,"&lt;="&amp;MB350,#REF!,"&lt;="&amp;ME350,#REF!,"&gt;="&amp;MF350,#REF!,"="&amp;KW350,#REF!,"="&amp;KY350)</f>
        <v/>
      </c>
      <c r="NH350" s="1">
        <f>COUNTIFS(#REF!,LT350,#REF!,1,#REF!,"&gt;="&amp;MC350,#REF!,"&lt;="&amp;MB350,#REF!,"&lt;="&amp;ME350,#REF!,"&gt;="&amp;MF350,#REF!,"="&amp;KZ350,#REF!,"="&amp;LA350)</f>
        <v/>
      </c>
      <c r="NI350" s="1">
        <f>COUNTIFS(#REF!,LT350,#REF!,0,#REF!,"&gt;="&amp;MC350,#REF!,"&lt;="&amp;MB350,#REF!,"&lt;="&amp;ME350,#REF!,"&gt;="&amp;MF350,#REF!,"="&amp;KZ350,#REF!,"="&amp;LA350)</f>
        <v/>
      </c>
      <c r="NJ350" s="1">
        <f>COUNTIFS(#REF!,LT350,#REF!,1,#REF!,"&gt;="&amp;MI350,#REF!,"&lt;="&amp;MH350,#REF!,"&lt;="&amp;ME350,#REF!,"&gt;="&amp;MF350)</f>
        <v/>
      </c>
      <c r="NK350" s="1">
        <f>COUNTIFS(#REF!,LT350,#REF!,0,#REF!,"&gt;="&amp;MI350,#REF!,"&lt;="&amp;MH350,#REF!,"&lt;="&amp;ME350,#REF!,"&gt;="&amp;MF350)</f>
        <v/>
      </c>
      <c r="NL350" s="1">
        <f>COUNTIFS(#REF!,LT350,#REF!,1,#REF!,"&gt;="&amp;MI350,#REF!,"&lt;="&amp;MH350,#REF!,"="&amp;KZ350,#REF!,"="&amp;LA350,#REF!,"&lt;="&amp;ME350,#REF!,"&gt;="&amp;MF350)</f>
        <v/>
      </c>
      <c r="NM350" s="1">
        <f>COUNTIFS(#REF!,LT350,#REF!,0,#REF!,"&gt;="&amp;MI350,#REF!,"&lt;="&amp;MH350,#REF!,"="&amp;KZ350,#REF!,"="&amp;LA350,#REF!,"&lt;="&amp;ME350,#REF!,"&gt;="&amp;MF350)</f>
        <v/>
      </c>
      <c r="NN350" s="1">
        <f>COUNTIFS(#REF!,LT350,#REF!,1,#REF!,"&gt;="&amp;MC350,#REF!,"&lt;="&amp;MB350,#REF!,"&lt;="&amp;ME350,#REF!,"&gt;="&amp;MF350)</f>
        <v/>
      </c>
      <c r="NO350" s="1">
        <f>COUNTIFS(#REF!,LT350,#REF!,0,#REF!,"&gt;="&amp;MC350,#REF!,"&lt;="&amp;MB350,#REF!,"&lt;="&amp;ME350,#REF!,"&gt;="&amp;MF350)</f>
        <v/>
      </c>
      <c r="NP350" s="1">
        <f>COUNTIFS(#REF!,LT350,#REF!,1,#REF!,"&lt;="&amp;ME350,#REF!,"&gt;="&amp;MF350,#REF!,"="&amp;KV350,#REF!,"="&amp;KX350)</f>
        <v/>
      </c>
      <c r="NQ350" s="1">
        <f>COUNTIFS(#REF!,LT350,#REF!,0,#REF!,"&lt;="&amp;ME350,#REF!,"&gt;="&amp;MF350,#REF!,"="&amp;KV350,#REF!,"="&amp;KX350)</f>
        <v/>
      </c>
      <c r="NR350" s="1">
        <f>COUNTIFS(#REF!,LT350,#REF!,1,#REF!,"&lt;="&amp;ME350,#REF!,"&gt;="&amp;MF350,#REF!,"="&amp;KW350,#REF!,"="&amp;KY350)</f>
        <v/>
      </c>
      <c r="NS350" s="1">
        <f>COUNTIFS(#REF!,LT350,#REF!,0,#REF!,"&lt;="&amp;ME350,#REF!,"&gt;="&amp;MF350,#REF!,"="&amp;KW350,#REF!,"="&amp;KY350)</f>
        <v/>
      </c>
      <c r="NT350" s="1">
        <f>MP350+MR350+MT350+MV350+MX350+MZ350+NB350</f>
        <v/>
      </c>
      <c r="NU350" s="1">
        <f>MQ350+MS350+MU350+MW350+MY350+NA350+NC350</f>
        <v/>
      </c>
      <c r="NV350" s="1">
        <f>NT350+NU350</f>
        <v/>
      </c>
      <c r="NW350" s="33">
        <f>NT350/(NT350+NU350)</f>
        <v/>
      </c>
      <c r="NX350" s="3">
        <f>1/NW350</f>
        <v/>
      </c>
      <c r="NY350" s="1">
        <f>LH350</f>
        <v/>
      </c>
      <c r="NZ350" s="79">
        <f>(NW350*((NY350-1)*0.98))-((1-NW350)*1)</f>
        <v/>
      </c>
      <c r="OA350" s="34">
        <f>IF(LR350&lt;0.9,0,IF(AND(LR350&gt;1.1),0,1))</f>
        <v/>
      </c>
      <c r="OB350" s="34">
        <f>IF(LS350&lt;0.9,0,IF(AND(LS350&gt;1.1),0,1))</f>
        <v/>
      </c>
      <c r="OC350" s="32">
        <f>IF(NV350&gt;99,1,0)</f>
        <v/>
      </c>
      <c r="OD350" s="32">
        <f>IF(NZ350&gt;0.0799,1,0)</f>
        <v/>
      </c>
      <c r="OE350" s="32">
        <f>IF(NZ350&gt;OM350,1,0)</f>
        <v/>
      </c>
      <c r="OF350" s="32">
        <f>OC350+OD350+OE350+OA350+OB350</f>
        <v/>
      </c>
      <c r="OG350" s="1">
        <f>ND350+NF350+NH350+NJ350+NL350+NN350+NP350+NR350</f>
        <v/>
      </c>
      <c r="OH350" s="1">
        <f>NE350+NG350+NI350+NK350+NM350+NO350+NQ350+NS350</f>
        <v/>
      </c>
      <c r="OI350" s="1">
        <f>OG350+OH350</f>
        <v/>
      </c>
      <c r="OJ350" s="33">
        <f>OG350/(OG350+OH350)</f>
        <v/>
      </c>
      <c r="OK350" s="3">
        <f>1/OJ350</f>
        <v/>
      </c>
      <c r="OL350" s="1">
        <f>LI350</f>
        <v/>
      </c>
      <c r="OM350" s="79">
        <f>(OJ350*((OL350-1)*0.98))-((1-OJ350)*1)</f>
        <v/>
      </c>
      <c r="ON350" s="34">
        <f>IF(LR350&lt;0.9,0,IF(AND(LR350&gt;1.1),0,1))</f>
        <v/>
      </c>
      <c r="OO350" s="34">
        <f>IF(LS350&lt;0.9,0,IF(AND(LS350&gt;1.1),0,1))</f>
        <v/>
      </c>
      <c r="OP350" s="32">
        <f>IF(OI350&gt;99,1,0)</f>
        <v/>
      </c>
      <c r="OQ350" s="32">
        <f>IF(OM350&gt;0.0799,1,0)</f>
        <v/>
      </c>
      <c r="OR350" s="32">
        <f>IF(OM350&gt;OZ350,1,0)</f>
        <v/>
      </c>
      <c r="OS350" s="32">
        <f>OP350+OQ350+OR350+ON350+OO350</f>
        <v/>
      </c>
      <c r="OT350">
        <f>IF(OF350=5,"BackHome0-0",IF(AND(OS350=5),"BackAway0-0",""))</f>
        <v/>
      </c>
      <c r="OU350">
        <f>IF(OF350=5,KN350,IF(AND(OS350=5),KO350,""))</f>
        <v/>
      </c>
      <c r="OV350">
        <f>IF(OF350=5,"Match Odds",IF(AND(OS350=5),"Match Odds",""))</f>
        <v/>
      </c>
      <c r="OW350">
        <f>IF(OF350=5,KP350,IF(AND(OS350=5),KP350,""))</f>
        <v/>
      </c>
      <c r="OX350">
        <f>IF(OF350=5,"MATCH_ODDS",IF(AND(OS350=5),"MATCH_ODDS",""))</f>
        <v/>
      </c>
      <c r="OY350">
        <f>IF(OF350=5,"BACK",IF(AND(OS350=5),"BACK",""))</f>
        <v/>
      </c>
    </row>
    <row r="351" ht="16.5" customHeight="1" thickBot="1" thickTop="1">
      <c r="A351" s="2" t="n"/>
      <c r="KN351" s="1">
        <f>IF(INDEX(#REF!,MATCH('HT 0-0'!D351,#REF!,0))=INDEX(#REF!,MATCH('HT 0-0'!D351,#REF!,0)),INDEX(#REF!,MATCH('HT 0-0'!D351,#REF!,0)),"ERROR")</f>
        <v/>
      </c>
      <c r="KO351" s="1">
        <f>IF(INDEX(#REF!,MATCH('HT 0-0'!E351,#REF!,0))=INDEX(#REF!,MATCH('HT 0-0'!E351,#REF!,0)),INDEX(#REF!,MATCH('HT 0-0'!E351,#REF!,0)),"ERROR")</f>
        <v/>
      </c>
      <c r="KP351" s="1">
        <f>KN351&amp;" v "&amp;KO351</f>
        <v/>
      </c>
      <c r="KQ351">
        <f>B351&amp;"_"&amp;C351</f>
        <v/>
      </c>
      <c r="KR351" s="1">
        <f>IF((HW351/KK351)&lt;0.335,"G",IF((HW351/KK351)&gt;0.67,"R","A"))</f>
        <v/>
      </c>
      <c r="KS351" s="1">
        <f>IF((HX351/KK351)&lt;0.335,"G",IF((HX351/KK351)&gt;0.67,"R","A"))</f>
        <v/>
      </c>
      <c r="KT351" s="1">
        <f>IF((IH351/KK351)&lt;0.335,"G",IF((IH351/KK351)&gt;0.67,"R","A"))</f>
        <v/>
      </c>
      <c r="KU351" s="1">
        <f>IF((II351/KK351)&lt;0.335,"G",IF((II351/KK351)&gt;0.67,"R","A"))</f>
        <v/>
      </c>
      <c r="KV351" s="1">
        <f>IF((HZ351/KK351)&lt;0.335,"G",IF((HZ351/KK351)&gt;0.67,"R","A"))</f>
        <v/>
      </c>
      <c r="KW351" s="1">
        <f>IF((HY351/KK351)&lt;0.335,"G",IF((HY351/KK351)&gt;0.67,"R","A"))</f>
        <v/>
      </c>
      <c r="KX351" s="1">
        <f>IF((IK351/KK351)&lt;0.335,"G",IF((IK351/KK351)&gt;0.67,"R","A"))</f>
        <v/>
      </c>
      <c r="KY351" s="1">
        <f>IF((IJ351/KK351)&lt;0.335,"G",IF((IJ351/KK351)&gt;0.67,"R","A"))</f>
        <v/>
      </c>
      <c r="KZ351" s="1">
        <f>IF((HQ351/KK351)&lt;0.335,"G",IF((HQ351/KK351)&gt;0.67,"R","A"))</f>
        <v/>
      </c>
      <c r="LA351" s="1">
        <f>IF((IB351/KK351)&lt;0.335,"G",IF((IB351/KK351)&gt;0.67,"R","A"))</f>
        <v/>
      </c>
      <c r="LB351">
        <f>IF(LQ351="0-0",INDEX(Scrape!#REF!,MATCH('HT 0-0'!KP351,Scrape!$B:$B,0)),"")</f>
        <v/>
      </c>
      <c r="LC351">
        <f>IF(LQ351="0-0",INDEX(Scrape!$A:$A,MATCH('HT 0-0'!KP351,Scrape!$B:$B,0)),"")</f>
        <v/>
      </c>
      <c r="LD351">
        <f>IF(LQ351="0-0",INDEX(Scrape!$B:$B,MATCH('HT 0-0'!KP351,Scrape!$B:$B,0)),"")</f>
        <v/>
      </c>
      <c r="LE351">
        <f>IF(LQ351="0-0",INDEX(Scrape!$C:$C,MATCH('HT 0-0'!KP351,Scrape!$B:$B,0)),"")</f>
        <v/>
      </c>
      <c r="LF351">
        <f>IF(LQ351="0-0",INDEX(Scrape!$D:$D,MATCH('HT 0-0'!KP351,Scrape!$B:$B,0)),"")</f>
        <v/>
      </c>
      <c r="LG351">
        <f>IF(LQ351="0-0",INDEX(Scrape!$E:$E,MATCH('HT 0-0'!KP351,Scrape!$B:$B,0)),"")</f>
        <v/>
      </c>
      <c r="LH351">
        <f>IF(LQ351="0-0",INDEX(Scrape!$F:$F,MATCH('HT 0-0'!KP351,Scrape!$B:$B,0)),"")</f>
        <v/>
      </c>
      <c r="LI351">
        <f>IF(LQ351="0-0",INDEX(Scrape!$G:$G,MATCH('HT 0-0'!KP351,Scrape!$B:$B,0)),"")</f>
        <v/>
      </c>
      <c r="LJ351">
        <f>IF(LQ351="0-0",INDEX(Scrape!$H:$H,MATCH('HT 0-0'!KP351,Scrape!$B:$B,0)),"")</f>
        <v/>
      </c>
      <c r="LK351">
        <f>IF(LQ351="0-0",INDEX(Scrape!$I:$I,MATCH('HT 0-0'!KP351,Scrape!$B:$B,0)),"")</f>
        <v/>
      </c>
      <c r="LL351">
        <f>IF(LQ351="0-0",INDEX(Scrape!$J:$J,MATCH('HT 0-0'!KP351,Scrape!$B:$B,0)),"")</f>
        <v/>
      </c>
      <c r="LM351">
        <f>IF(LQ351="0-0",INDEX(Scrape!$K:$K,MATCH('HT 0-0'!KP351,Scrape!$B:$B,0)),"")</f>
        <v/>
      </c>
      <c r="LN351">
        <f>IF(LQ351="0-0",INDEX(Scrape!$L:$L,MATCH('HT 0-0'!KP351,Scrape!$B:$B,0)),"")</f>
        <v/>
      </c>
      <c r="LO351">
        <f>IF(LQ351="0-0",INDEX(Scrape!$M:$M,MATCH('HT 0-0'!KP351,Scrape!$B:$B,0)),"")</f>
        <v/>
      </c>
      <c r="LP351">
        <f>IF(LQ351="0-0",INDEX(Scrape!$N:$N,MATCH('HT 0-0'!KP351,Scrape!$B:$B,0)),"")</f>
        <v/>
      </c>
      <c r="LQ351">
        <f>INDEX(Scrape!$O:$O,MATCH('HT 0-0'!KP351,Scrape!$B:$B,0))</f>
        <v/>
      </c>
      <c r="LR351">
        <f>(1/LJ351)+(1/LI351)+(1/LH351)</f>
        <v/>
      </c>
      <c r="LS351">
        <f>(1/LG351)+(1/LF351)+(1/LE351)</f>
        <v/>
      </c>
      <c r="LT351" s="8">
        <f>IF(INDEX(#REF!,MATCH(KQ351,#REF!,0))=INDEX(#REF!,MATCH(KQ351,#REF!,0)),INDEX(#REF!,MATCH(KQ351,#REF!,0)),"ERROR")</f>
        <v/>
      </c>
      <c r="LU351" s="4">
        <f>IF(KR351="G",2,IF(KR351="R",0.5,IF(KR351="A",1)))</f>
        <v/>
      </c>
      <c r="LV351" s="4">
        <f>IF(KS351="G",0.5,IF(KS351="R",2,IF(KS351="A",1)))</f>
        <v/>
      </c>
      <c r="LW351" s="4">
        <f>IF(KT351="G",2,IF(KT351="R",0.5,IF(KT351="A",1)))</f>
        <v/>
      </c>
      <c r="LX351" s="4">
        <f>IF(KU351="G",0.5,IF(KU351="R",2,IF(KU351="A",1)))</f>
        <v/>
      </c>
      <c r="LY351" s="7">
        <f>(LK351*(LU351+LX351)+(LL351*(LU351+LX351)))</f>
        <v/>
      </c>
      <c r="LZ351" s="7">
        <f>(LN351*(LV351+LW351)+(LO351*(LV351+LW351)))</f>
        <v/>
      </c>
      <c r="MA351" s="11">
        <f>LY351-LZ351</f>
        <v/>
      </c>
      <c r="MB351" s="5">
        <f>MA351+2</f>
        <v/>
      </c>
      <c r="MC351" s="6">
        <f>MA351-2</f>
        <v/>
      </c>
      <c r="MD351" s="4">
        <f>LE351</f>
        <v/>
      </c>
      <c r="ME351" s="9">
        <f>IF(MD351=0,1000,MD351+0.75)</f>
        <v/>
      </c>
      <c r="MF351" s="10">
        <f>IF(MD351=0,0,MD351-0.75)</f>
        <v/>
      </c>
      <c r="MG351" s="4">
        <f>((LM351*(LU351+LX351))-((LP351*(LV351+LW351))))</f>
        <v/>
      </c>
      <c r="MH351" s="9">
        <f>MG351*1.2</f>
        <v/>
      </c>
      <c r="MI351" s="10">
        <f>MG351*0.8</f>
        <v/>
      </c>
      <c r="MJ351">
        <f>IFERROR(OT351,"")</f>
        <v/>
      </c>
      <c r="MK351">
        <f>IFERROR(OU351,"")</f>
        <v/>
      </c>
      <c r="ML351">
        <f>IFERROR(OV351,"")</f>
        <v/>
      </c>
      <c r="MM351">
        <f>IFERROR(OW351,"")</f>
        <v/>
      </c>
      <c r="MN351">
        <f>IFERROR(OX351,"")</f>
        <v/>
      </c>
      <c r="MO351">
        <f>IFERROR(OY351,"")</f>
        <v/>
      </c>
      <c r="MP351" s="1">
        <f>COUNTIFS(#REF!,LT351,#REF!,1,#REF!,"&gt;="&amp;MC351,#REF!,"&lt;="&amp;MB351,#REF!,"&lt;="&amp;ME351,#REF!,"&gt;="&amp;MF351,#REF!,"="&amp;KV351,#REF!,"="&amp;KX351)</f>
        <v/>
      </c>
      <c r="MQ351" s="1">
        <f>COUNTIFS(#REF!,LT351,#REF!,0,#REF!,"&gt;="&amp;MC351,#REF!,"&lt;="&amp;MB351,#REF!,"&lt;="&amp;ME351,#REF!,"&gt;="&amp;MF351,#REF!,"="&amp;KV351,#REF!,"="&amp;KX351)</f>
        <v/>
      </c>
      <c r="MR351" s="1">
        <f>COUNTIFS(#REF!,LT351,#REF!,1,#REF!,"&gt;="&amp;MC351,#REF!,"&lt;="&amp;MB351,#REF!,"&lt;="&amp;ME351,#REF!,"&gt;="&amp;MF351,#REF!,"="&amp;KW351,#REF!,"="&amp;KY351)</f>
        <v/>
      </c>
      <c r="MS351" s="1">
        <f>COUNTIFS(#REF!,LT351,#REF!,0,#REF!,"&gt;="&amp;MC351,#REF!,"&lt;="&amp;MB351,#REF!,"&lt;="&amp;ME351,#REF!,"&gt;="&amp;MF351,#REF!,"="&amp;KW351,#REF!,"="&amp;KY351)</f>
        <v/>
      </c>
      <c r="MT351" s="1">
        <f>COUNTIFS(#REF!,LT351,#REF!,1,#REF!,"&gt;="&amp;MI351,#REF!,"&lt;="&amp;MH351,#REF!,"&lt;="&amp;ME351,#REF!,"&gt;="&amp;MF351)</f>
        <v/>
      </c>
      <c r="MU351" s="1">
        <f>COUNTIFS(#REF!,LT351,#REF!,0,#REF!,"&gt;="&amp;MI351,#REF!,"&lt;="&amp;MH351,#REF!,"&lt;="&amp;ME351,#REF!,"&gt;="&amp;MF351)</f>
        <v/>
      </c>
      <c r="MV351" s="1">
        <f>COUNTIFS(#REF!,LT351,#REF!,1,#REF!,"&gt;="&amp;MI351,#REF!,"&lt;="&amp;MH351,#REF!,"="&amp;KZ351,#REF!,"="&amp;LA351,#REF!,"&lt;="&amp;ME351,#REF!,"&gt;="&amp;MF351)</f>
        <v/>
      </c>
      <c r="MW351" s="1">
        <f>COUNTIFS(#REF!,LT351,#REF!,0,#REF!,"&gt;="&amp;MI351,#REF!,"&lt;="&amp;MH351,#REF!,"="&amp;KZ351,#REF!,"="&amp;LA351,#REF!,"&lt;="&amp;ME351,#REF!,"&gt;="&amp;MF351)</f>
        <v/>
      </c>
      <c r="MX351" s="1">
        <f>COUNTIFS(#REF!,LT351,#REF!,1,#REF!,"&gt;="&amp;MC351,#REF!,"&lt;="&amp;MB351,#REF!,"&lt;="&amp;ME351,#REF!,"&gt;="&amp;MF351)</f>
        <v/>
      </c>
      <c r="MY351" s="1">
        <f>COUNTIFS(#REF!,LT351,#REF!,0,#REF!,"&gt;="&amp;MC351,#REF!,"&lt;="&amp;MB351,#REF!,"&lt;="&amp;ME351,#REF!,"&gt;="&amp;MF351)</f>
        <v/>
      </c>
      <c r="MZ351" s="1">
        <f>COUNTIFS(#REF!,LT351,#REF!,1,#REF!,"&lt;="&amp;ME351,#REF!,"&gt;="&amp;MF351,#REF!,"="&amp;KV351,#REF!,"="&amp;KX351)</f>
        <v/>
      </c>
      <c r="NA351" s="1">
        <f>COUNTIFS(#REF!,LT351,#REF!,0,#REF!,"&lt;="&amp;ME351,#REF!,"&gt;="&amp;MF351,#REF!,"="&amp;KV351,#REF!,"="&amp;KX351)</f>
        <v/>
      </c>
      <c r="NB351" s="1">
        <f>COUNTIFS(#REF!,LT351,#REF!,1,#REF!,"&lt;="&amp;ME351,#REF!,"&gt;="&amp;MF351,#REF!,"="&amp;KW351,#REF!,"="&amp;KY351)</f>
        <v/>
      </c>
      <c r="NC351" s="1">
        <f>COUNTIFS(#REF!,LT351,#REF!,0,#REF!,"&lt;="&amp;ME351,#REF!,"&gt;="&amp;MF351,#REF!,"="&amp;KW351,#REF!,"="&amp;KY351)</f>
        <v/>
      </c>
      <c r="ND351" s="1">
        <f>COUNTIFS(#REF!,LT351,#REF!,1,#REF!,"&gt;="&amp;MC351,#REF!,"&lt;="&amp;MB351,#REF!,"&lt;="&amp;ME351,#REF!,"&gt;="&amp;MF351,#REF!,"="&amp;KV351,#REF!,"="&amp;KX351)</f>
        <v/>
      </c>
      <c r="NE351" s="1">
        <f>COUNTIFS(#REF!,LT351,#REF!,0,#REF!,"&gt;="&amp;MC351,#REF!,"&lt;="&amp;MB351,#REF!,"&lt;="&amp;ME351,#REF!,"&gt;="&amp;MF351,#REF!,"="&amp;KV351,#REF!,"="&amp;KX351)</f>
        <v/>
      </c>
      <c r="NF351" s="1">
        <f>COUNTIFS(#REF!,LT351,#REF!,1,#REF!,"&gt;="&amp;MC351,#REF!,"&lt;="&amp;MB351,#REF!,"&lt;="&amp;ME351,#REF!,"&gt;="&amp;MF351,#REF!,"="&amp;KW351,#REF!,"="&amp;KY351)</f>
        <v/>
      </c>
      <c r="NG351" s="1">
        <f>COUNTIFS(#REF!,LT351,#REF!,0,#REF!,"&gt;="&amp;MC351,#REF!,"&lt;="&amp;MB351,#REF!,"&lt;="&amp;ME351,#REF!,"&gt;="&amp;MF351,#REF!,"="&amp;KW351,#REF!,"="&amp;KY351)</f>
        <v/>
      </c>
      <c r="NH351" s="1">
        <f>COUNTIFS(#REF!,LT351,#REF!,1,#REF!,"&gt;="&amp;MC351,#REF!,"&lt;="&amp;MB351,#REF!,"&lt;="&amp;ME351,#REF!,"&gt;="&amp;MF351,#REF!,"="&amp;KZ351,#REF!,"="&amp;LA351)</f>
        <v/>
      </c>
      <c r="NI351" s="1">
        <f>COUNTIFS(#REF!,LT351,#REF!,0,#REF!,"&gt;="&amp;MC351,#REF!,"&lt;="&amp;MB351,#REF!,"&lt;="&amp;ME351,#REF!,"&gt;="&amp;MF351,#REF!,"="&amp;KZ351,#REF!,"="&amp;LA351)</f>
        <v/>
      </c>
      <c r="NJ351" s="1">
        <f>COUNTIFS(#REF!,LT351,#REF!,1,#REF!,"&gt;="&amp;MI351,#REF!,"&lt;="&amp;MH351,#REF!,"&lt;="&amp;ME351,#REF!,"&gt;="&amp;MF351)</f>
        <v/>
      </c>
      <c r="NK351" s="1">
        <f>COUNTIFS(#REF!,LT351,#REF!,0,#REF!,"&gt;="&amp;MI351,#REF!,"&lt;="&amp;MH351,#REF!,"&lt;="&amp;ME351,#REF!,"&gt;="&amp;MF351)</f>
        <v/>
      </c>
      <c r="NL351" s="1">
        <f>COUNTIFS(#REF!,LT351,#REF!,1,#REF!,"&gt;="&amp;MI351,#REF!,"&lt;="&amp;MH351,#REF!,"="&amp;KZ351,#REF!,"="&amp;LA351,#REF!,"&lt;="&amp;ME351,#REF!,"&gt;="&amp;MF351)</f>
        <v/>
      </c>
      <c r="NM351" s="1">
        <f>COUNTIFS(#REF!,LT351,#REF!,0,#REF!,"&gt;="&amp;MI351,#REF!,"&lt;="&amp;MH351,#REF!,"="&amp;KZ351,#REF!,"="&amp;LA351,#REF!,"&lt;="&amp;ME351,#REF!,"&gt;="&amp;MF351)</f>
        <v/>
      </c>
      <c r="NN351" s="1">
        <f>COUNTIFS(#REF!,LT351,#REF!,1,#REF!,"&gt;="&amp;MC351,#REF!,"&lt;="&amp;MB351,#REF!,"&lt;="&amp;ME351,#REF!,"&gt;="&amp;MF351)</f>
        <v/>
      </c>
      <c r="NO351" s="1">
        <f>COUNTIFS(#REF!,LT351,#REF!,0,#REF!,"&gt;="&amp;MC351,#REF!,"&lt;="&amp;MB351,#REF!,"&lt;="&amp;ME351,#REF!,"&gt;="&amp;MF351)</f>
        <v/>
      </c>
      <c r="NP351" s="1">
        <f>COUNTIFS(#REF!,LT351,#REF!,1,#REF!,"&lt;="&amp;ME351,#REF!,"&gt;="&amp;MF351,#REF!,"="&amp;KV351,#REF!,"="&amp;KX351)</f>
        <v/>
      </c>
      <c r="NQ351" s="1">
        <f>COUNTIFS(#REF!,LT351,#REF!,0,#REF!,"&lt;="&amp;ME351,#REF!,"&gt;="&amp;MF351,#REF!,"="&amp;KV351,#REF!,"="&amp;KX351)</f>
        <v/>
      </c>
      <c r="NR351" s="1">
        <f>COUNTIFS(#REF!,LT351,#REF!,1,#REF!,"&lt;="&amp;ME351,#REF!,"&gt;="&amp;MF351,#REF!,"="&amp;KW351,#REF!,"="&amp;KY351)</f>
        <v/>
      </c>
      <c r="NS351" s="1">
        <f>COUNTIFS(#REF!,LT351,#REF!,0,#REF!,"&lt;="&amp;ME351,#REF!,"&gt;="&amp;MF351,#REF!,"="&amp;KW351,#REF!,"="&amp;KY351)</f>
        <v/>
      </c>
      <c r="NT351" s="1">
        <f>MP351+MR351+MT351+MV351+MX351+MZ351+NB351</f>
        <v/>
      </c>
      <c r="NU351" s="1">
        <f>MQ351+MS351+MU351+MW351+MY351+NA351+NC351</f>
        <v/>
      </c>
      <c r="NV351" s="1">
        <f>NT351+NU351</f>
        <v/>
      </c>
      <c r="NW351" s="33">
        <f>NT351/(NT351+NU351)</f>
        <v/>
      </c>
      <c r="NX351" s="3">
        <f>1/NW351</f>
        <v/>
      </c>
      <c r="NY351" s="1">
        <f>LH351</f>
        <v/>
      </c>
      <c r="NZ351" s="79">
        <f>(NW351*((NY351-1)*0.98))-((1-NW351)*1)</f>
        <v/>
      </c>
      <c r="OA351" s="34">
        <f>IF(LR351&lt;0.9,0,IF(AND(LR351&gt;1.1),0,1))</f>
        <v/>
      </c>
      <c r="OB351" s="34">
        <f>IF(LS351&lt;0.9,0,IF(AND(LS351&gt;1.1),0,1))</f>
        <v/>
      </c>
      <c r="OC351" s="32">
        <f>IF(NV351&gt;99,1,0)</f>
        <v/>
      </c>
      <c r="OD351" s="32">
        <f>IF(NZ351&gt;0.0799,1,0)</f>
        <v/>
      </c>
      <c r="OE351" s="32">
        <f>IF(NZ351&gt;OM351,1,0)</f>
        <v/>
      </c>
      <c r="OF351" s="32">
        <f>OC351+OD351+OE351+OA351+OB351</f>
        <v/>
      </c>
      <c r="OG351" s="1">
        <f>ND351+NF351+NH351+NJ351+NL351+NN351+NP351+NR351</f>
        <v/>
      </c>
      <c r="OH351" s="1">
        <f>NE351+NG351+NI351+NK351+NM351+NO351+NQ351+NS351</f>
        <v/>
      </c>
      <c r="OI351" s="1">
        <f>OG351+OH351</f>
        <v/>
      </c>
      <c r="OJ351" s="33">
        <f>OG351/(OG351+OH351)</f>
        <v/>
      </c>
      <c r="OK351" s="3">
        <f>1/OJ351</f>
        <v/>
      </c>
      <c r="OL351" s="1">
        <f>LI351</f>
        <v/>
      </c>
      <c r="OM351" s="79">
        <f>(OJ351*((OL351-1)*0.98))-((1-OJ351)*1)</f>
        <v/>
      </c>
      <c r="ON351" s="34">
        <f>IF(LR351&lt;0.9,0,IF(AND(LR351&gt;1.1),0,1))</f>
        <v/>
      </c>
      <c r="OO351" s="34">
        <f>IF(LS351&lt;0.9,0,IF(AND(LS351&gt;1.1),0,1))</f>
        <v/>
      </c>
      <c r="OP351" s="32">
        <f>IF(OI351&gt;99,1,0)</f>
        <v/>
      </c>
      <c r="OQ351" s="32">
        <f>IF(OM351&gt;0.0799,1,0)</f>
        <v/>
      </c>
      <c r="OR351" s="32">
        <f>IF(OM351&gt;OZ351,1,0)</f>
        <v/>
      </c>
      <c r="OS351" s="32">
        <f>OP351+OQ351+OR351+ON351+OO351</f>
        <v/>
      </c>
      <c r="OT351">
        <f>IF(OF351=5,"BackHome0-0",IF(AND(OS351=5),"BackAway0-0",""))</f>
        <v/>
      </c>
      <c r="OU351">
        <f>IF(OF351=5,KN351,IF(AND(OS351=5),KO351,""))</f>
        <v/>
      </c>
      <c r="OV351">
        <f>IF(OF351=5,"Match Odds",IF(AND(OS351=5),"Match Odds",""))</f>
        <v/>
      </c>
      <c r="OW351">
        <f>IF(OF351=5,KP351,IF(AND(OS351=5),KP351,""))</f>
        <v/>
      </c>
      <c r="OX351">
        <f>IF(OF351=5,"MATCH_ODDS",IF(AND(OS351=5),"MATCH_ODDS",""))</f>
        <v/>
      </c>
      <c r="OY351">
        <f>IF(OF351=5,"BACK",IF(AND(OS351=5),"BACK",""))</f>
        <v/>
      </c>
    </row>
    <row r="352" ht="16.5" customHeight="1" thickBot="1" thickTop="1">
      <c r="A352" s="2" t="n"/>
      <c r="KN352" s="1">
        <f>IF(INDEX(#REF!,MATCH('HT 0-0'!D352,#REF!,0))=INDEX(#REF!,MATCH('HT 0-0'!D352,#REF!,0)),INDEX(#REF!,MATCH('HT 0-0'!D352,#REF!,0)),"ERROR")</f>
        <v/>
      </c>
      <c r="KO352" s="1">
        <f>IF(INDEX(#REF!,MATCH('HT 0-0'!E352,#REF!,0))=INDEX(#REF!,MATCH('HT 0-0'!E352,#REF!,0)),INDEX(#REF!,MATCH('HT 0-0'!E352,#REF!,0)),"ERROR")</f>
        <v/>
      </c>
      <c r="KP352" s="1">
        <f>KN352&amp;" v "&amp;KO352</f>
        <v/>
      </c>
      <c r="KQ352">
        <f>B352&amp;"_"&amp;C352</f>
        <v/>
      </c>
      <c r="KR352" s="1">
        <f>IF((HW352/KK352)&lt;0.335,"G",IF((HW352/KK352)&gt;0.67,"R","A"))</f>
        <v/>
      </c>
      <c r="KS352" s="1">
        <f>IF((HX352/KK352)&lt;0.335,"G",IF((HX352/KK352)&gt;0.67,"R","A"))</f>
        <v/>
      </c>
      <c r="KT352" s="1">
        <f>IF((IH352/KK352)&lt;0.335,"G",IF((IH352/KK352)&gt;0.67,"R","A"))</f>
        <v/>
      </c>
      <c r="KU352" s="1">
        <f>IF((II352/KK352)&lt;0.335,"G",IF((II352/KK352)&gt;0.67,"R","A"))</f>
        <v/>
      </c>
      <c r="KV352" s="1">
        <f>IF((HZ352/KK352)&lt;0.335,"G",IF((HZ352/KK352)&gt;0.67,"R","A"))</f>
        <v/>
      </c>
      <c r="KW352" s="1">
        <f>IF((HY352/KK352)&lt;0.335,"G",IF((HY352/KK352)&gt;0.67,"R","A"))</f>
        <v/>
      </c>
      <c r="KX352" s="1">
        <f>IF((IK352/KK352)&lt;0.335,"G",IF((IK352/KK352)&gt;0.67,"R","A"))</f>
        <v/>
      </c>
      <c r="KY352" s="1">
        <f>IF((IJ352/KK352)&lt;0.335,"G",IF((IJ352/KK352)&gt;0.67,"R","A"))</f>
        <v/>
      </c>
      <c r="KZ352" s="1">
        <f>IF((HQ352/KK352)&lt;0.335,"G",IF((HQ352/KK352)&gt;0.67,"R","A"))</f>
        <v/>
      </c>
      <c r="LA352" s="1">
        <f>IF((IB352/KK352)&lt;0.335,"G",IF((IB352/KK352)&gt;0.67,"R","A"))</f>
        <v/>
      </c>
      <c r="LB352">
        <f>IF(LQ352="0-0",INDEX(Scrape!#REF!,MATCH('HT 0-0'!KP352,Scrape!$B:$B,0)),"")</f>
        <v/>
      </c>
      <c r="LC352">
        <f>IF(LQ352="0-0",INDEX(Scrape!$A:$A,MATCH('HT 0-0'!KP352,Scrape!$B:$B,0)),"")</f>
        <v/>
      </c>
      <c r="LD352">
        <f>IF(LQ352="0-0",INDEX(Scrape!$B:$B,MATCH('HT 0-0'!KP352,Scrape!$B:$B,0)),"")</f>
        <v/>
      </c>
      <c r="LE352">
        <f>IF(LQ352="0-0",INDEX(Scrape!$C:$C,MATCH('HT 0-0'!KP352,Scrape!$B:$B,0)),"")</f>
        <v/>
      </c>
      <c r="LF352">
        <f>IF(LQ352="0-0",INDEX(Scrape!$D:$D,MATCH('HT 0-0'!KP352,Scrape!$B:$B,0)),"")</f>
        <v/>
      </c>
      <c r="LG352">
        <f>IF(LQ352="0-0",INDEX(Scrape!$E:$E,MATCH('HT 0-0'!KP352,Scrape!$B:$B,0)),"")</f>
        <v/>
      </c>
      <c r="LH352">
        <f>IF(LQ352="0-0",INDEX(Scrape!$F:$F,MATCH('HT 0-0'!KP352,Scrape!$B:$B,0)),"")</f>
        <v/>
      </c>
      <c r="LI352">
        <f>IF(LQ352="0-0",INDEX(Scrape!$G:$G,MATCH('HT 0-0'!KP352,Scrape!$B:$B,0)),"")</f>
        <v/>
      </c>
      <c r="LJ352">
        <f>IF(LQ352="0-0",INDEX(Scrape!$H:$H,MATCH('HT 0-0'!KP352,Scrape!$B:$B,0)),"")</f>
        <v/>
      </c>
      <c r="LK352">
        <f>IF(LQ352="0-0",INDEX(Scrape!$I:$I,MATCH('HT 0-0'!KP352,Scrape!$B:$B,0)),"")</f>
        <v/>
      </c>
      <c r="LL352">
        <f>IF(LQ352="0-0",INDEX(Scrape!$J:$J,MATCH('HT 0-0'!KP352,Scrape!$B:$B,0)),"")</f>
        <v/>
      </c>
      <c r="LM352">
        <f>IF(LQ352="0-0",INDEX(Scrape!$K:$K,MATCH('HT 0-0'!KP352,Scrape!$B:$B,0)),"")</f>
        <v/>
      </c>
      <c r="LN352">
        <f>IF(LQ352="0-0",INDEX(Scrape!$L:$L,MATCH('HT 0-0'!KP352,Scrape!$B:$B,0)),"")</f>
        <v/>
      </c>
      <c r="LO352">
        <f>IF(LQ352="0-0",INDEX(Scrape!$M:$M,MATCH('HT 0-0'!KP352,Scrape!$B:$B,0)),"")</f>
        <v/>
      </c>
      <c r="LP352">
        <f>IF(LQ352="0-0",INDEX(Scrape!$N:$N,MATCH('HT 0-0'!KP352,Scrape!$B:$B,0)),"")</f>
        <v/>
      </c>
      <c r="LQ352">
        <f>INDEX(Scrape!$O:$O,MATCH('HT 0-0'!KP352,Scrape!$B:$B,0))</f>
        <v/>
      </c>
      <c r="LR352">
        <f>(1/LJ352)+(1/LI352)+(1/LH352)</f>
        <v/>
      </c>
      <c r="LS352">
        <f>(1/LG352)+(1/LF352)+(1/LE352)</f>
        <v/>
      </c>
      <c r="LT352" s="8">
        <f>IF(INDEX(#REF!,MATCH(KQ352,#REF!,0))=INDEX(#REF!,MATCH(KQ352,#REF!,0)),INDEX(#REF!,MATCH(KQ352,#REF!,0)),"ERROR")</f>
        <v/>
      </c>
      <c r="LU352" s="4">
        <f>IF(KR352="G",2,IF(KR352="R",0.5,IF(KR352="A",1)))</f>
        <v/>
      </c>
      <c r="LV352" s="4">
        <f>IF(KS352="G",0.5,IF(KS352="R",2,IF(KS352="A",1)))</f>
        <v/>
      </c>
      <c r="LW352" s="4">
        <f>IF(KT352="G",2,IF(KT352="R",0.5,IF(KT352="A",1)))</f>
        <v/>
      </c>
      <c r="LX352" s="4">
        <f>IF(KU352="G",0.5,IF(KU352="R",2,IF(KU352="A",1)))</f>
        <v/>
      </c>
      <c r="LY352" s="7">
        <f>(LK352*(LU352+LX352)+(LL352*(LU352+LX352)))</f>
        <v/>
      </c>
      <c r="LZ352" s="7">
        <f>(LN352*(LV352+LW352)+(LO352*(LV352+LW352)))</f>
        <v/>
      </c>
      <c r="MA352" s="11">
        <f>LY352-LZ352</f>
        <v/>
      </c>
      <c r="MB352" s="5">
        <f>MA352+2</f>
        <v/>
      </c>
      <c r="MC352" s="6">
        <f>MA352-2</f>
        <v/>
      </c>
      <c r="MD352" s="4">
        <f>LE352</f>
        <v/>
      </c>
      <c r="ME352" s="9">
        <f>IF(MD352=0,1000,MD352+0.75)</f>
        <v/>
      </c>
      <c r="MF352" s="10">
        <f>IF(MD352=0,0,MD352-0.75)</f>
        <v/>
      </c>
      <c r="MG352" s="4">
        <f>((LM352*(LU352+LX352))-((LP352*(LV352+LW352))))</f>
        <v/>
      </c>
      <c r="MH352" s="9">
        <f>MG352*1.2</f>
        <v/>
      </c>
      <c r="MI352" s="10">
        <f>MG352*0.8</f>
        <v/>
      </c>
      <c r="MJ352">
        <f>IFERROR(OT352,"")</f>
        <v/>
      </c>
      <c r="MK352">
        <f>IFERROR(OU352,"")</f>
        <v/>
      </c>
      <c r="ML352">
        <f>IFERROR(OV352,"")</f>
        <v/>
      </c>
      <c r="MM352">
        <f>IFERROR(OW352,"")</f>
        <v/>
      </c>
      <c r="MN352">
        <f>IFERROR(OX352,"")</f>
        <v/>
      </c>
      <c r="MO352">
        <f>IFERROR(OY352,"")</f>
        <v/>
      </c>
      <c r="MP352" s="1">
        <f>COUNTIFS(#REF!,LT352,#REF!,1,#REF!,"&gt;="&amp;MC352,#REF!,"&lt;="&amp;MB352,#REF!,"&lt;="&amp;ME352,#REF!,"&gt;="&amp;MF352,#REF!,"="&amp;KV352,#REF!,"="&amp;KX352)</f>
        <v/>
      </c>
      <c r="MQ352" s="1">
        <f>COUNTIFS(#REF!,LT352,#REF!,0,#REF!,"&gt;="&amp;MC352,#REF!,"&lt;="&amp;MB352,#REF!,"&lt;="&amp;ME352,#REF!,"&gt;="&amp;MF352,#REF!,"="&amp;KV352,#REF!,"="&amp;KX352)</f>
        <v/>
      </c>
      <c r="MR352" s="1">
        <f>COUNTIFS(#REF!,LT352,#REF!,1,#REF!,"&gt;="&amp;MC352,#REF!,"&lt;="&amp;MB352,#REF!,"&lt;="&amp;ME352,#REF!,"&gt;="&amp;MF352,#REF!,"="&amp;KW352,#REF!,"="&amp;KY352)</f>
        <v/>
      </c>
      <c r="MS352" s="1">
        <f>COUNTIFS(#REF!,LT352,#REF!,0,#REF!,"&gt;="&amp;MC352,#REF!,"&lt;="&amp;MB352,#REF!,"&lt;="&amp;ME352,#REF!,"&gt;="&amp;MF352,#REF!,"="&amp;KW352,#REF!,"="&amp;KY352)</f>
        <v/>
      </c>
      <c r="MT352" s="1">
        <f>COUNTIFS(#REF!,LT352,#REF!,1,#REF!,"&gt;="&amp;MI352,#REF!,"&lt;="&amp;MH352,#REF!,"&lt;="&amp;ME352,#REF!,"&gt;="&amp;MF352)</f>
        <v/>
      </c>
      <c r="MU352" s="1">
        <f>COUNTIFS(#REF!,LT352,#REF!,0,#REF!,"&gt;="&amp;MI352,#REF!,"&lt;="&amp;MH352,#REF!,"&lt;="&amp;ME352,#REF!,"&gt;="&amp;MF352)</f>
        <v/>
      </c>
      <c r="MV352" s="1">
        <f>COUNTIFS(#REF!,LT352,#REF!,1,#REF!,"&gt;="&amp;MI352,#REF!,"&lt;="&amp;MH352,#REF!,"="&amp;KZ352,#REF!,"="&amp;LA352,#REF!,"&lt;="&amp;ME352,#REF!,"&gt;="&amp;MF352)</f>
        <v/>
      </c>
      <c r="MW352" s="1">
        <f>COUNTIFS(#REF!,LT352,#REF!,0,#REF!,"&gt;="&amp;MI352,#REF!,"&lt;="&amp;MH352,#REF!,"="&amp;KZ352,#REF!,"="&amp;LA352,#REF!,"&lt;="&amp;ME352,#REF!,"&gt;="&amp;MF352)</f>
        <v/>
      </c>
      <c r="MX352" s="1">
        <f>COUNTIFS(#REF!,LT352,#REF!,1,#REF!,"&gt;="&amp;MC352,#REF!,"&lt;="&amp;MB352,#REF!,"&lt;="&amp;ME352,#REF!,"&gt;="&amp;MF352)</f>
        <v/>
      </c>
      <c r="MY352" s="1">
        <f>COUNTIFS(#REF!,LT352,#REF!,0,#REF!,"&gt;="&amp;MC352,#REF!,"&lt;="&amp;MB352,#REF!,"&lt;="&amp;ME352,#REF!,"&gt;="&amp;MF352)</f>
        <v/>
      </c>
      <c r="MZ352" s="1">
        <f>COUNTIFS(#REF!,LT352,#REF!,1,#REF!,"&lt;="&amp;ME352,#REF!,"&gt;="&amp;MF352,#REF!,"="&amp;KV352,#REF!,"="&amp;KX352)</f>
        <v/>
      </c>
      <c r="NA352" s="1">
        <f>COUNTIFS(#REF!,LT352,#REF!,0,#REF!,"&lt;="&amp;ME352,#REF!,"&gt;="&amp;MF352,#REF!,"="&amp;KV352,#REF!,"="&amp;KX352)</f>
        <v/>
      </c>
      <c r="NB352" s="1">
        <f>COUNTIFS(#REF!,LT352,#REF!,1,#REF!,"&lt;="&amp;ME352,#REF!,"&gt;="&amp;MF352,#REF!,"="&amp;KW352,#REF!,"="&amp;KY352)</f>
        <v/>
      </c>
      <c r="NC352" s="1">
        <f>COUNTIFS(#REF!,LT352,#REF!,0,#REF!,"&lt;="&amp;ME352,#REF!,"&gt;="&amp;MF352,#REF!,"="&amp;KW352,#REF!,"="&amp;KY352)</f>
        <v/>
      </c>
      <c r="ND352" s="1">
        <f>COUNTIFS(#REF!,LT352,#REF!,1,#REF!,"&gt;="&amp;MC352,#REF!,"&lt;="&amp;MB352,#REF!,"&lt;="&amp;ME352,#REF!,"&gt;="&amp;MF352,#REF!,"="&amp;KV352,#REF!,"="&amp;KX352)</f>
        <v/>
      </c>
      <c r="NE352" s="1">
        <f>COUNTIFS(#REF!,LT352,#REF!,0,#REF!,"&gt;="&amp;MC352,#REF!,"&lt;="&amp;MB352,#REF!,"&lt;="&amp;ME352,#REF!,"&gt;="&amp;MF352,#REF!,"="&amp;KV352,#REF!,"="&amp;KX352)</f>
        <v/>
      </c>
      <c r="NF352" s="1">
        <f>COUNTIFS(#REF!,LT352,#REF!,1,#REF!,"&gt;="&amp;MC352,#REF!,"&lt;="&amp;MB352,#REF!,"&lt;="&amp;ME352,#REF!,"&gt;="&amp;MF352,#REF!,"="&amp;KW352,#REF!,"="&amp;KY352)</f>
        <v/>
      </c>
      <c r="NG352" s="1">
        <f>COUNTIFS(#REF!,LT352,#REF!,0,#REF!,"&gt;="&amp;MC352,#REF!,"&lt;="&amp;MB352,#REF!,"&lt;="&amp;ME352,#REF!,"&gt;="&amp;MF352,#REF!,"="&amp;KW352,#REF!,"="&amp;KY352)</f>
        <v/>
      </c>
      <c r="NH352" s="1">
        <f>COUNTIFS(#REF!,LT352,#REF!,1,#REF!,"&gt;="&amp;MC352,#REF!,"&lt;="&amp;MB352,#REF!,"&lt;="&amp;ME352,#REF!,"&gt;="&amp;MF352,#REF!,"="&amp;KZ352,#REF!,"="&amp;LA352)</f>
        <v/>
      </c>
      <c r="NI352" s="1">
        <f>COUNTIFS(#REF!,LT352,#REF!,0,#REF!,"&gt;="&amp;MC352,#REF!,"&lt;="&amp;MB352,#REF!,"&lt;="&amp;ME352,#REF!,"&gt;="&amp;MF352,#REF!,"="&amp;KZ352,#REF!,"="&amp;LA352)</f>
        <v/>
      </c>
      <c r="NJ352" s="1">
        <f>COUNTIFS(#REF!,LT352,#REF!,1,#REF!,"&gt;="&amp;MI352,#REF!,"&lt;="&amp;MH352,#REF!,"&lt;="&amp;ME352,#REF!,"&gt;="&amp;MF352)</f>
        <v/>
      </c>
      <c r="NK352" s="1">
        <f>COUNTIFS(#REF!,LT352,#REF!,0,#REF!,"&gt;="&amp;MI352,#REF!,"&lt;="&amp;MH352,#REF!,"&lt;="&amp;ME352,#REF!,"&gt;="&amp;MF352)</f>
        <v/>
      </c>
      <c r="NL352" s="1">
        <f>COUNTIFS(#REF!,LT352,#REF!,1,#REF!,"&gt;="&amp;MI352,#REF!,"&lt;="&amp;MH352,#REF!,"="&amp;KZ352,#REF!,"="&amp;LA352,#REF!,"&lt;="&amp;ME352,#REF!,"&gt;="&amp;MF352)</f>
        <v/>
      </c>
      <c r="NM352" s="1">
        <f>COUNTIFS(#REF!,LT352,#REF!,0,#REF!,"&gt;="&amp;MI352,#REF!,"&lt;="&amp;MH352,#REF!,"="&amp;KZ352,#REF!,"="&amp;LA352,#REF!,"&lt;="&amp;ME352,#REF!,"&gt;="&amp;MF352)</f>
        <v/>
      </c>
      <c r="NN352" s="1">
        <f>COUNTIFS(#REF!,LT352,#REF!,1,#REF!,"&gt;="&amp;MC352,#REF!,"&lt;="&amp;MB352,#REF!,"&lt;="&amp;ME352,#REF!,"&gt;="&amp;MF352)</f>
        <v/>
      </c>
      <c r="NO352" s="1">
        <f>COUNTIFS(#REF!,LT352,#REF!,0,#REF!,"&gt;="&amp;MC352,#REF!,"&lt;="&amp;MB352,#REF!,"&lt;="&amp;ME352,#REF!,"&gt;="&amp;MF352)</f>
        <v/>
      </c>
      <c r="NP352" s="1">
        <f>COUNTIFS(#REF!,LT352,#REF!,1,#REF!,"&lt;="&amp;ME352,#REF!,"&gt;="&amp;MF352,#REF!,"="&amp;KV352,#REF!,"="&amp;KX352)</f>
        <v/>
      </c>
      <c r="NQ352" s="1">
        <f>COUNTIFS(#REF!,LT352,#REF!,0,#REF!,"&lt;="&amp;ME352,#REF!,"&gt;="&amp;MF352,#REF!,"="&amp;KV352,#REF!,"="&amp;KX352)</f>
        <v/>
      </c>
      <c r="NR352" s="1">
        <f>COUNTIFS(#REF!,LT352,#REF!,1,#REF!,"&lt;="&amp;ME352,#REF!,"&gt;="&amp;MF352,#REF!,"="&amp;KW352,#REF!,"="&amp;KY352)</f>
        <v/>
      </c>
      <c r="NS352" s="1">
        <f>COUNTIFS(#REF!,LT352,#REF!,0,#REF!,"&lt;="&amp;ME352,#REF!,"&gt;="&amp;MF352,#REF!,"="&amp;KW352,#REF!,"="&amp;KY352)</f>
        <v/>
      </c>
      <c r="NT352" s="1">
        <f>MP352+MR352+MT352+MV352+MX352+MZ352+NB352</f>
        <v/>
      </c>
      <c r="NU352" s="1">
        <f>MQ352+MS352+MU352+MW352+MY352+NA352+NC352</f>
        <v/>
      </c>
      <c r="NV352" s="1">
        <f>NT352+NU352</f>
        <v/>
      </c>
      <c r="NW352" s="33">
        <f>NT352/(NT352+NU352)</f>
        <v/>
      </c>
      <c r="NX352" s="3">
        <f>1/NW352</f>
        <v/>
      </c>
      <c r="NY352" s="1">
        <f>LH352</f>
        <v/>
      </c>
      <c r="NZ352" s="79">
        <f>(NW352*((NY352-1)*0.98))-((1-NW352)*1)</f>
        <v/>
      </c>
      <c r="OA352" s="34">
        <f>IF(LR352&lt;0.9,0,IF(AND(LR352&gt;1.1),0,1))</f>
        <v/>
      </c>
      <c r="OB352" s="34">
        <f>IF(LS352&lt;0.9,0,IF(AND(LS352&gt;1.1),0,1))</f>
        <v/>
      </c>
      <c r="OC352" s="32">
        <f>IF(NV352&gt;99,1,0)</f>
        <v/>
      </c>
      <c r="OD352" s="32">
        <f>IF(NZ352&gt;0.0799,1,0)</f>
        <v/>
      </c>
      <c r="OE352" s="32">
        <f>IF(NZ352&gt;OM352,1,0)</f>
        <v/>
      </c>
      <c r="OF352" s="32">
        <f>OC352+OD352+OE352+OA352+OB352</f>
        <v/>
      </c>
      <c r="OG352" s="1">
        <f>ND352+NF352+NH352+NJ352+NL352+NN352+NP352+NR352</f>
        <v/>
      </c>
      <c r="OH352" s="1">
        <f>NE352+NG352+NI352+NK352+NM352+NO352+NQ352+NS352</f>
        <v/>
      </c>
      <c r="OI352" s="1">
        <f>OG352+OH352</f>
        <v/>
      </c>
      <c r="OJ352" s="33">
        <f>OG352/(OG352+OH352)</f>
        <v/>
      </c>
      <c r="OK352" s="3">
        <f>1/OJ352</f>
        <v/>
      </c>
      <c r="OL352" s="1">
        <f>LI352</f>
        <v/>
      </c>
      <c r="OM352" s="79">
        <f>(OJ352*((OL352-1)*0.98))-((1-OJ352)*1)</f>
        <v/>
      </c>
      <c r="ON352" s="34">
        <f>IF(LR352&lt;0.9,0,IF(AND(LR352&gt;1.1),0,1))</f>
        <v/>
      </c>
      <c r="OO352" s="34">
        <f>IF(LS352&lt;0.9,0,IF(AND(LS352&gt;1.1),0,1))</f>
        <v/>
      </c>
      <c r="OP352" s="32">
        <f>IF(OI352&gt;99,1,0)</f>
        <v/>
      </c>
      <c r="OQ352" s="32">
        <f>IF(OM352&gt;0.0799,1,0)</f>
        <v/>
      </c>
      <c r="OR352" s="32">
        <f>IF(OM352&gt;OZ352,1,0)</f>
        <v/>
      </c>
      <c r="OS352" s="32">
        <f>OP352+OQ352+OR352+ON352+OO352</f>
        <v/>
      </c>
      <c r="OT352">
        <f>IF(OF352=5,"BackHome0-0",IF(AND(OS352=5),"BackAway0-0",""))</f>
        <v/>
      </c>
      <c r="OU352">
        <f>IF(OF352=5,KN352,IF(AND(OS352=5),KO352,""))</f>
        <v/>
      </c>
      <c r="OV352">
        <f>IF(OF352=5,"Match Odds",IF(AND(OS352=5),"Match Odds",""))</f>
        <v/>
      </c>
      <c r="OW352">
        <f>IF(OF352=5,KP352,IF(AND(OS352=5),KP352,""))</f>
        <v/>
      </c>
      <c r="OX352">
        <f>IF(OF352=5,"MATCH_ODDS",IF(AND(OS352=5),"MATCH_ODDS",""))</f>
        <v/>
      </c>
      <c r="OY352">
        <f>IF(OF352=5,"BACK",IF(AND(OS352=5),"BACK",""))</f>
        <v/>
      </c>
    </row>
    <row r="353" ht="16.5" customHeight="1" thickBot="1" thickTop="1">
      <c r="A353" s="2" t="n"/>
      <c r="KN353" s="1">
        <f>IF(INDEX(#REF!,MATCH('HT 0-0'!D353,#REF!,0))=INDEX(#REF!,MATCH('HT 0-0'!D353,#REF!,0)),INDEX(#REF!,MATCH('HT 0-0'!D353,#REF!,0)),"ERROR")</f>
        <v/>
      </c>
      <c r="KO353" s="1">
        <f>IF(INDEX(#REF!,MATCH('HT 0-0'!E353,#REF!,0))=INDEX(#REF!,MATCH('HT 0-0'!E353,#REF!,0)),INDEX(#REF!,MATCH('HT 0-0'!E353,#REF!,0)),"ERROR")</f>
        <v/>
      </c>
      <c r="KP353" s="1">
        <f>KN353&amp;" v "&amp;KO353</f>
        <v/>
      </c>
      <c r="KQ353">
        <f>B353&amp;"_"&amp;C353</f>
        <v/>
      </c>
      <c r="KR353" s="1">
        <f>IF((HW353/KK353)&lt;0.335,"G",IF((HW353/KK353)&gt;0.67,"R","A"))</f>
        <v/>
      </c>
      <c r="KS353" s="1">
        <f>IF((HX353/KK353)&lt;0.335,"G",IF((HX353/KK353)&gt;0.67,"R","A"))</f>
        <v/>
      </c>
      <c r="KT353" s="1">
        <f>IF((IH353/KK353)&lt;0.335,"G",IF((IH353/KK353)&gt;0.67,"R","A"))</f>
        <v/>
      </c>
      <c r="KU353" s="1">
        <f>IF((II353/KK353)&lt;0.335,"G",IF((II353/KK353)&gt;0.67,"R","A"))</f>
        <v/>
      </c>
      <c r="KV353" s="1">
        <f>IF((HZ353/KK353)&lt;0.335,"G",IF((HZ353/KK353)&gt;0.67,"R","A"))</f>
        <v/>
      </c>
      <c r="KW353" s="1">
        <f>IF((HY353/KK353)&lt;0.335,"G",IF((HY353/KK353)&gt;0.67,"R","A"))</f>
        <v/>
      </c>
      <c r="KX353" s="1">
        <f>IF((IK353/KK353)&lt;0.335,"G",IF((IK353/KK353)&gt;0.67,"R","A"))</f>
        <v/>
      </c>
      <c r="KY353" s="1">
        <f>IF((IJ353/KK353)&lt;0.335,"G",IF((IJ353/KK353)&gt;0.67,"R","A"))</f>
        <v/>
      </c>
      <c r="KZ353" s="1">
        <f>IF((HQ353/KK353)&lt;0.335,"G",IF((HQ353/KK353)&gt;0.67,"R","A"))</f>
        <v/>
      </c>
      <c r="LA353" s="1">
        <f>IF((IB353/KK353)&lt;0.335,"G",IF((IB353/KK353)&gt;0.67,"R","A"))</f>
        <v/>
      </c>
      <c r="LB353">
        <f>IF(LQ353="0-0",INDEX(Scrape!#REF!,MATCH('HT 0-0'!KP353,Scrape!$B:$B,0)),"")</f>
        <v/>
      </c>
      <c r="LC353">
        <f>IF(LQ353="0-0",INDEX(Scrape!$A:$A,MATCH('HT 0-0'!KP353,Scrape!$B:$B,0)),"")</f>
        <v/>
      </c>
      <c r="LD353">
        <f>IF(LQ353="0-0",INDEX(Scrape!$B:$B,MATCH('HT 0-0'!KP353,Scrape!$B:$B,0)),"")</f>
        <v/>
      </c>
      <c r="LE353">
        <f>IF(LQ353="0-0",INDEX(Scrape!$C:$C,MATCH('HT 0-0'!KP353,Scrape!$B:$B,0)),"")</f>
        <v/>
      </c>
      <c r="LF353">
        <f>IF(LQ353="0-0",INDEX(Scrape!$D:$D,MATCH('HT 0-0'!KP353,Scrape!$B:$B,0)),"")</f>
        <v/>
      </c>
      <c r="LG353">
        <f>IF(LQ353="0-0",INDEX(Scrape!$E:$E,MATCH('HT 0-0'!KP353,Scrape!$B:$B,0)),"")</f>
        <v/>
      </c>
      <c r="LH353">
        <f>IF(LQ353="0-0",INDEX(Scrape!$F:$F,MATCH('HT 0-0'!KP353,Scrape!$B:$B,0)),"")</f>
        <v/>
      </c>
      <c r="LI353">
        <f>IF(LQ353="0-0",INDEX(Scrape!$G:$G,MATCH('HT 0-0'!KP353,Scrape!$B:$B,0)),"")</f>
        <v/>
      </c>
      <c r="LJ353">
        <f>IF(LQ353="0-0",INDEX(Scrape!$H:$H,MATCH('HT 0-0'!KP353,Scrape!$B:$B,0)),"")</f>
        <v/>
      </c>
      <c r="LK353">
        <f>IF(LQ353="0-0",INDEX(Scrape!$I:$I,MATCH('HT 0-0'!KP353,Scrape!$B:$B,0)),"")</f>
        <v/>
      </c>
      <c r="LL353">
        <f>IF(LQ353="0-0",INDEX(Scrape!$J:$J,MATCH('HT 0-0'!KP353,Scrape!$B:$B,0)),"")</f>
        <v/>
      </c>
      <c r="LM353">
        <f>IF(LQ353="0-0",INDEX(Scrape!$K:$K,MATCH('HT 0-0'!KP353,Scrape!$B:$B,0)),"")</f>
        <v/>
      </c>
      <c r="LN353">
        <f>IF(LQ353="0-0",INDEX(Scrape!$L:$L,MATCH('HT 0-0'!KP353,Scrape!$B:$B,0)),"")</f>
        <v/>
      </c>
      <c r="LO353">
        <f>IF(LQ353="0-0",INDEX(Scrape!$M:$M,MATCH('HT 0-0'!KP353,Scrape!$B:$B,0)),"")</f>
        <v/>
      </c>
      <c r="LP353">
        <f>IF(LQ353="0-0",INDEX(Scrape!$N:$N,MATCH('HT 0-0'!KP353,Scrape!$B:$B,0)),"")</f>
        <v/>
      </c>
      <c r="LQ353">
        <f>INDEX(Scrape!$O:$O,MATCH('HT 0-0'!KP353,Scrape!$B:$B,0))</f>
        <v/>
      </c>
      <c r="LR353">
        <f>(1/LJ353)+(1/LI353)+(1/LH353)</f>
        <v/>
      </c>
      <c r="LS353">
        <f>(1/LG353)+(1/LF353)+(1/LE353)</f>
        <v/>
      </c>
      <c r="LT353" s="8">
        <f>IF(INDEX(#REF!,MATCH(KQ353,#REF!,0))=INDEX(#REF!,MATCH(KQ353,#REF!,0)),INDEX(#REF!,MATCH(KQ353,#REF!,0)),"ERROR")</f>
        <v/>
      </c>
      <c r="LU353" s="4">
        <f>IF(KR353="G",2,IF(KR353="R",0.5,IF(KR353="A",1)))</f>
        <v/>
      </c>
      <c r="LV353" s="4">
        <f>IF(KS353="G",0.5,IF(KS353="R",2,IF(KS353="A",1)))</f>
        <v/>
      </c>
      <c r="LW353" s="4">
        <f>IF(KT353="G",2,IF(KT353="R",0.5,IF(KT353="A",1)))</f>
        <v/>
      </c>
      <c r="LX353" s="4">
        <f>IF(KU353="G",0.5,IF(KU353="R",2,IF(KU353="A",1)))</f>
        <v/>
      </c>
      <c r="LY353" s="7">
        <f>(LK353*(LU353+LX353)+(LL353*(LU353+LX353)))</f>
        <v/>
      </c>
      <c r="LZ353" s="7">
        <f>(LN353*(LV353+LW353)+(LO353*(LV353+LW353)))</f>
        <v/>
      </c>
      <c r="MA353" s="11">
        <f>LY353-LZ353</f>
        <v/>
      </c>
      <c r="MB353" s="5">
        <f>MA353+2</f>
        <v/>
      </c>
      <c r="MC353" s="6">
        <f>MA353-2</f>
        <v/>
      </c>
      <c r="MD353" s="4">
        <f>LE353</f>
        <v/>
      </c>
      <c r="ME353" s="9">
        <f>IF(MD353=0,1000,MD353+0.75)</f>
        <v/>
      </c>
      <c r="MF353" s="10">
        <f>IF(MD353=0,0,MD353-0.75)</f>
        <v/>
      </c>
      <c r="MG353" s="4">
        <f>((LM353*(LU353+LX353))-((LP353*(LV353+LW353))))</f>
        <v/>
      </c>
      <c r="MH353" s="9">
        <f>MG353*1.2</f>
        <v/>
      </c>
      <c r="MI353" s="10">
        <f>MG353*0.8</f>
        <v/>
      </c>
      <c r="MJ353">
        <f>IFERROR(OT353,"")</f>
        <v/>
      </c>
      <c r="MK353">
        <f>IFERROR(OU353,"")</f>
        <v/>
      </c>
      <c r="ML353">
        <f>IFERROR(OV353,"")</f>
        <v/>
      </c>
      <c r="MM353">
        <f>IFERROR(OW353,"")</f>
        <v/>
      </c>
      <c r="MN353">
        <f>IFERROR(OX353,"")</f>
        <v/>
      </c>
      <c r="MO353">
        <f>IFERROR(OY353,"")</f>
        <v/>
      </c>
      <c r="MP353" s="1">
        <f>COUNTIFS(#REF!,LT353,#REF!,1,#REF!,"&gt;="&amp;MC353,#REF!,"&lt;="&amp;MB353,#REF!,"&lt;="&amp;ME353,#REF!,"&gt;="&amp;MF353,#REF!,"="&amp;KV353,#REF!,"="&amp;KX353)</f>
        <v/>
      </c>
      <c r="MQ353" s="1">
        <f>COUNTIFS(#REF!,LT353,#REF!,0,#REF!,"&gt;="&amp;MC353,#REF!,"&lt;="&amp;MB353,#REF!,"&lt;="&amp;ME353,#REF!,"&gt;="&amp;MF353,#REF!,"="&amp;KV353,#REF!,"="&amp;KX353)</f>
        <v/>
      </c>
      <c r="MR353" s="1">
        <f>COUNTIFS(#REF!,LT353,#REF!,1,#REF!,"&gt;="&amp;MC353,#REF!,"&lt;="&amp;MB353,#REF!,"&lt;="&amp;ME353,#REF!,"&gt;="&amp;MF353,#REF!,"="&amp;KW353,#REF!,"="&amp;KY353)</f>
        <v/>
      </c>
      <c r="MS353" s="1">
        <f>COUNTIFS(#REF!,LT353,#REF!,0,#REF!,"&gt;="&amp;MC353,#REF!,"&lt;="&amp;MB353,#REF!,"&lt;="&amp;ME353,#REF!,"&gt;="&amp;MF353,#REF!,"="&amp;KW353,#REF!,"="&amp;KY353)</f>
        <v/>
      </c>
      <c r="MT353" s="1">
        <f>COUNTIFS(#REF!,LT353,#REF!,1,#REF!,"&gt;="&amp;MI353,#REF!,"&lt;="&amp;MH353,#REF!,"&lt;="&amp;ME353,#REF!,"&gt;="&amp;MF353)</f>
        <v/>
      </c>
      <c r="MU353" s="1">
        <f>COUNTIFS(#REF!,LT353,#REF!,0,#REF!,"&gt;="&amp;MI353,#REF!,"&lt;="&amp;MH353,#REF!,"&lt;="&amp;ME353,#REF!,"&gt;="&amp;MF353)</f>
        <v/>
      </c>
      <c r="MV353" s="1">
        <f>COUNTIFS(#REF!,LT353,#REF!,1,#REF!,"&gt;="&amp;MI353,#REF!,"&lt;="&amp;MH353,#REF!,"="&amp;KZ353,#REF!,"="&amp;LA353,#REF!,"&lt;="&amp;ME353,#REF!,"&gt;="&amp;MF353)</f>
        <v/>
      </c>
      <c r="MW353" s="1">
        <f>COUNTIFS(#REF!,LT353,#REF!,0,#REF!,"&gt;="&amp;MI353,#REF!,"&lt;="&amp;MH353,#REF!,"="&amp;KZ353,#REF!,"="&amp;LA353,#REF!,"&lt;="&amp;ME353,#REF!,"&gt;="&amp;MF353)</f>
        <v/>
      </c>
      <c r="MX353" s="1">
        <f>COUNTIFS(#REF!,LT353,#REF!,1,#REF!,"&gt;="&amp;MC353,#REF!,"&lt;="&amp;MB353,#REF!,"&lt;="&amp;ME353,#REF!,"&gt;="&amp;MF353)</f>
        <v/>
      </c>
      <c r="MY353" s="1">
        <f>COUNTIFS(#REF!,LT353,#REF!,0,#REF!,"&gt;="&amp;MC353,#REF!,"&lt;="&amp;MB353,#REF!,"&lt;="&amp;ME353,#REF!,"&gt;="&amp;MF353)</f>
        <v/>
      </c>
      <c r="MZ353" s="1">
        <f>COUNTIFS(#REF!,LT353,#REF!,1,#REF!,"&lt;="&amp;ME353,#REF!,"&gt;="&amp;MF353,#REF!,"="&amp;KV353,#REF!,"="&amp;KX353)</f>
        <v/>
      </c>
      <c r="NA353" s="1">
        <f>COUNTIFS(#REF!,LT353,#REF!,0,#REF!,"&lt;="&amp;ME353,#REF!,"&gt;="&amp;MF353,#REF!,"="&amp;KV353,#REF!,"="&amp;KX353)</f>
        <v/>
      </c>
      <c r="NB353" s="1">
        <f>COUNTIFS(#REF!,LT353,#REF!,1,#REF!,"&lt;="&amp;ME353,#REF!,"&gt;="&amp;MF353,#REF!,"="&amp;KW353,#REF!,"="&amp;KY353)</f>
        <v/>
      </c>
      <c r="NC353" s="1">
        <f>COUNTIFS(#REF!,LT353,#REF!,0,#REF!,"&lt;="&amp;ME353,#REF!,"&gt;="&amp;MF353,#REF!,"="&amp;KW353,#REF!,"="&amp;KY353)</f>
        <v/>
      </c>
      <c r="ND353" s="1">
        <f>COUNTIFS(#REF!,LT353,#REF!,1,#REF!,"&gt;="&amp;MC353,#REF!,"&lt;="&amp;MB353,#REF!,"&lt;="&amp;ME353,#REF!,"&gt;="&amp;MF353,#REF!,"="&amp;KV353,#REF!,"="&amp;KX353)</f>
        <v/>
      </c>
      <c r="NE353" s="1">
        <f>COUNTIFS(#REF!,LT353,#REF!,0,#REF!,"&gt;="&amp;MC353,#REF!,"&lt;="&amp;MB353,#REF!,"&lt;="&amp;ME353,#REF!,"&gt;="&amp;MF353,#REF!,"="&amp;KV353,#REF!,"="&amp;KX353)</f>
        <v/>
      </c>
      <c r="NF353" s="1">
        <f>COUNTIFS(#REF!,LT353,#REF!,1,#REF!,"&gt;="&amp;MC353,#REF!,"&lt;="&amp;MB353,#REF!,"&lt;="&amp;ME353,#REF!,"&gt;="&amp;MF353,#REF!,"="&amp;KW353,#REF!,"="&amp;KY353)</f>
        <v/>
      </c>
      <c r="NG353" s="1">
        <f>COUNTIFS(#REF!,LT353,#REF!,0,#REF!,"&gt;="&amp;MC353,#REF!,"&lt;="&amp;MB353,#REF!,"&lt;="&amp;ME353,#REF!,"&gt;="&amp;MF353,#REF!,"="&amp;KW353,#REF!,"="&amp;KY353)</f>
        <v/>
      </c>
      <c r="NH353" s="1">
        <f>COUNTIFS(#REF!,LT353,#REF!,1,#REF!,"&gt;="&amp;MC353,#REF!,"&lt;="&amp;MB353,#REF!,"&lt;="&amp;ME353,#REF!,"&gt;="&amp;MF353,#REF!,"="&amp;KZ353,#REF!,"="&amp;LA353)</f>
        <v/>
      </c>
      <c r="NI353" s="1">
        <f>COUNTIFS(#REF!,LT353,#REF!,0,#REF!,"&gt;="&amp;MC353,#REF!,"&lt;="&amp;MB353,#REF!,"&lt;="&amp;ME353,#REF!,"&gt;="&amp;MF353,#REF!,"="&amp;KZ353,#REF!,"="&amp;LA353)</f>
        <v/>
      </c>
      <c r="NJ353" s="1">
        <f>COUNTIFS(#REF!,LT353,#REF!,1,#REF!,"&gt;="&amp;MI353,#REF!,"&lt;="&amp;MH353,#REF!,"&lt;="&amp;ME353,#REF!,"&gt;="&amp;MF353)</f>
        <v/>
      </c>
      <c r="NK353" s="1">
        <f>COUNTIFS(#REF!,LT353,#REF!,0,#REF!,"&gt;="&amp;MI353,#REF!,"&lt;="&amp;MH353,#REF!,"&lt;="&amp;ME353,#REF!,"&gt;="&amp;MF353)</f>
        <v/>
      </c>
      <c r="NL353" s="1">
        <f>COUNTIFS(#REF!,LT353,#REF!,1,#REF!,"&gt;="&amp;MI353,#REF!,"&lt;="&amp;MH353,#REF!,"="&amp;KZ353,#REF!,"="&amp;LA353,#REF!,"&lt;="&amp;ME353,#REF!,"&gt;="&amp;MF353)</f>
        <v/>
      </c>
      <c r="NM353" s="1">
        <f>COUNTIFS(#REF!,LT353,#REF!,0,#REF!,"&gt;="&amp;MI353,#REF!,"&lt;="&amp;MH353,#REF!,"="&amp;KZ353,#REF!,"="&amp;LA353,#REF!,"&lt;="&amp;ME353,#REF!,"&gt;="&amp;MF353)</f>
        <v/>
      </c>
      <c r="NN353" s="1">
        <f>COUNTIFS(#REF!,LT353,#REF!,1,#REF!,"&gt;="&amp;MC353,#REF!,"&lt;="&amp;MB353,#REF!,"&lt;="&amp;ME353,#REF!,"&gt;="&amp;MF353)</f>
        <v/>
      </c>
      <c r="NO353" s="1">
        <f>COUNTIFS(#REF!,LT353,#REF!,0,#REF!,"&gt;="&amp;MC353,#REF!,"&lt;="&amp;MB353,#REF!,"&lt;="&amp;ME353,#REF!,"&gt;="&amp;MF353)</f>
        <v/>
      </c>
      <c r="NP353" s="1">
        <f>COUNTIFS(#REF!,LT353,#REF!,1,#REF!,"&lt;="&amp;ME353,#REF!,"&gt;="&amp;MF353,#REF!,"="&amp;KV353,#REF!,"="&amp;KX353)</f>
        <v/>
      </c>
      <c r="NQ353" s="1">
        <f>COUNTIFS(#REF!,LT353,#REF!,0,#REF!,"&lt;="&amp;ME353,#REF!,"&gt;="&amp;MF353,#REF!,"="&amp;KV353,#REF!,"="&amp;KX353)</f>
        <v/>
      </c>
      <c r="NR353" s="1">
        <f>COUNTIFS(#REF!,LT353,#REF!,1,#REF!,"&lt;="&amp;ME353,#REF!,"&gt;="&amp;MF353,#REF!,"="&amp;KW353,#REF!,"="&amp;KY353)</f>
        <v/>
      </c>
      <c r="NS353" s="1">
        <f>COUNTIFS(#REF!,LT353,#REF!,0,#REF!,"&lt;="&amp;ME353,#REF!,"&gt;="&amp;MF353,#REF!,"="&amp;KW353,#REF!,"="&amp;KY353)</f>
        <v/>
      </c>
      <c r="NT353" s="1">
        <f>MP353+MR353+MT353+MV353+MX353+MZ353+NB353</f>
        <v/>
      </c>
      <c r="NU353" s="1">
        <f>MQ353+MS353+MU353+MW353+MY353+NA353+NC353</f>
        <v/>
      </c>
      <c r="NV353" s="1">
        <f>NT353+NU353</f>
        <v/>
      </c>
      <c r="NW353" s="33">
        <f>NT353/(NT353+NU353)</f>
        <v/>
      </c>
      <c r="NX353" s="3">
        <f>1/NW353</f>
        <v/>
      </c>
      <c r="NY353" s="1">
        <f>LH353</f>
        <v/>
      </c>
      <c r="NZ353" s="79">
        <f>(NW353*((NY353-1)*0.98))-((1-NW353)*1)</f>
        <v/>
      </c>
      <c r="OA353" s="34">
        <f>IF(LR353&lt;0.9,0,IF(AND(LR353&gt;1.1),0,1))</f>
        <v/>
      </c>
      <c r="OB353" s="34">
        <f>IF(LS353&lt;0.9,0,IF(AND(LS353&gt;1.1),0,1))</f>
        <v/>
      </c>
      <c r="OC353" s="32">
        <f>IF(NV353&gt;99,1,0)</f>
        <v/>
      </c>
      <c r="OD353" s="32">
        <f>IF(NZ353&gt;0.0799,1,0)</f>
        <v/>
      </c>
      <c r="OE353" s="32">
        <f>IF(NZ353&gt;OM353,1,0)</f>
        <v/>
      </c>
      <c r="OF353" s="32">
        <f>OC353+OD353+OE353+OA353+OB353</f>
        <v/>
      </c>
      <c r="OG353" s="1">
        <f>ND353+NF353+NH353+NJ353+NL353+NN353+NP353+NR353</f>
        <v/>
      </c>
      <c r="OH353" s="1">
        <f>NE353+NG353+NI353+NK353+NM353+NO353+NQ353+NS353</f>
        <v/>
      </c>
      <c r="OI353" s="1">
        <f>OG353+OH353</f>
        <v/>
      </c>
      <c r="OJ353" s="33">
        <f>OG353/(OG353+OH353)</f>
        <v/>
      </c>
      <c r="OK353" s="3">
        <f>1/OJ353</f>
        <v/>
      </c>
      <c r="OL353" s="1">
        <f>LI353</f>
        <v/>
      </c>
      <c r="OM353" s="79">
        <f>(OJ353*((OL353-1)*0.98))-((1-OJ353)*1)</f>
        <v/>
      </c>
      <c r="ON353" s="34">
        <f>IF(LR353&lt;0.9,0,IF(AND(LR353&gt;1.1),0,1))</f>
        <v/>
      </c>
      <c r="OO353" s="34">
        <f>IF(LS353&lt;0.9,0,IF(AND(LS353&gt;1.1),0,1))</f>
        <v/>
      </c>
      <c r="OP353" s="32">
        <f>IF(OI353&gt;99,1,0)</f>
        <v/>
      </c>
      <c r="OQ353" s="32">
        <f>IF(OM353&gt;0.0799,1,0)</f>
        <v/>
      </c>
      <c r="OR353" s="32">
        <f>IF(OM353&gt;OZ353,1,0)</f>
        <v/>
      </c>
      <c r="OS353" s="32">
        <f>OP353+OQ353+OR353+ON353+OO353</f>
        <v/>
      </c>
      <c r="OT353">
        <f>IF(OF353=5,"BackHome0-0",IF(AND(OS353=5),"BackAway0-0",""))</f>
        <v/>
      </c>
      <c r="OU353">
        <f>IF(OF353=5,KN353,IF(AND(OS353=5),KO353,""))</f>
        <v/>
      </c>
      <c r="OV353">
        <f>IF(OF353=5,"Match Odds",IF(AND(OS353=5),"Match Odds",""))</f>
        <v/>
      </c>
      <c r="OW353">
        <f>IF(OF353=5,KP353,IF(AND(OS353=5),KP353,""))</f>
        <v/>
      </c>
      <c r="OX353">
        <f>IF(OF353=5,"MATCH_ODDS",IF(AND(OS353=5),"MATCH_ODDS",""))</f>
        <v/>
      </c>
      <c r="OY353">
        <f>IF(OF353=5,"BACK",IF(AND(OS353=5),"BACK",""))</f>
        <v/>
      </c>
    </row>
    <row r="354" ht="16.5" customHeight="1" thickBot="1" thickTop="1">
      <c r="A354" s="2" t="n"/>
      <c r="KN354" s="1">
        <f>IF(INDEX(#REF!,MATCH('HT 0-0'!D354,#REF!,0))=INDEX(#REF!,MATCH('HT 0-0'!D354,#REF!,0)),INDEX(#REF!,MATCH('HT 0-0'!D354,#REF!,0)),"ERROR")</f>
        <v/>
      </c>
      <c r="KO354" s="1">
        <f>IF(INDEX(#REF!,MATCH('HT 0-0'!E354,#REF!,0))=INDEX(#REF!,MATCH('HT 0-0'!E354,#REF!,0)),INDEX(#REF!,MATCH('HT 0-0'!E354,#REF!,0)),"ERROR")</f>
        <v/>
      </c>
      <c r="KP354" s="1">
        <f>KN354&amp;" v "&amp;KO354</f>
        <v/>
      </c>
      <c r="KQ354">
        <f>B354&amp;"_"&amp;C354</f>
        <v/>
      </c>
      <c r="KR354" s="1">
        <f>IF((HW354/KK354)&lt;0.335,"G",IF((HW354/KK354)&gt;0.67,"R","A"))</f>
        <v/>
      </c>
      <c r="KS354" s="1">
        <f>IF((HX354/KK354)&lt;0.335,"G",IF((HX354/KK354)&gt;0.67,"R","A"))</f>
        <v/>
      </c>
      <c r="KT354" s="1">
        <f>IF((IH354/KK354)&lt;0.335,"G",IF((IH354/KK354)&gt;0.67,"R","A"))</f>
        <v/>
      </c>
      <c r="KU354" s="1">
        <f>IF((II354/KK354)&lt;0.335,"G",IF((II354/KK354)&gt;0.67,"R","A"))</f>
        <v/>
      </c>
      <c r="KV354" s="1">
        <f>IF((HZ354/KK354)&lt;0.335,"G",IF((HZ354/KK354)&gt;0.67,"R","A"))</f>
        <v/>
      </c>
      <c r="KW354" s="1">
        <f>IF((HY354/KK354)&lt;0.335,"G",IF((HY354/KK354)&gt;0.67,"R","A"))</f>
        <v/>
      </c>
      <c r="KX354" s="1">
        <f>IF((IK354/KK354)&lt;0.335,"G",IF((IK354/KK354)&gt;0.67,"R","A"))</f>
        <v/>
      </c>
      <c r="KY354" s="1">
        <f>IF((IJ354/KK354)&lt;0.335,"G",IF((IJ354/KK354)&gt;0.67,"R","A"))</f>
        <v/>
      </c>
      <c r="KZ354" s="1">
        <f>IF((HQ354/KK354)&lt;0.335,"G",IF((HQ354/KK354)&gt;0.67,"R","A"))</f>
        <v/>
      </c>
      <c r="LA354" s="1">
        <f>IF((IB354/KK354)&lt;0.335,"G",IF((IB354/KK354)&gt;0.67,"R","A"))</f>
        <v/>
      </c>
      <c r="LB354">
        <f>IF(LQ354="0-0",INDEX(Scrape!#REF!,MATCH('HT 0-0'!KP354,Scrape!$B:$B,0)),"")</f>
        <v/>
      </c>
      <c r="LC354">
        <f>IF(LQ354="0-0",INDEX(Scrape!$A:$A,MATCH('HT 0-0'!KP354,Scrape!$B:$B,0)),"")</f>
        <v/>
      </c>
      <c r="LD354">
        <f>IF(LQ354="0-0",INDEX(Scrape!$B:$B,MATCH('HT 0-0'!KP354,Scrape!$B:$B,0)),"")</f>
        <v/>
      </c>
      <c r="LE354">
        <f>IF(LQ354="0-0",INDEX(Scrape!$C:$C,MATCH('HT 0-0'!KP354,Scrape!$B:$B,0)),"")</f>
        <v/>
      </c>
      <c r="LF354">
        <f>IF(LQ354="0-0",INDEX(Scrape!$D:$D,MATCH('HT 0-0'!KP354,Scrape!$B:$B,0)),"")</f>
        <v/>
      </c>
      <c r="LG354">
        <f>IF(LQ354="0-0",INDEX(Scrape!$E:$E,MATCH('HT 0-0'!KP354,Scrape!$B:$B,0)),"")</f>
        <v/>
      </c>
      <c r="LH354">
        <f>IF(LQ354="0-0",INDEX(Scrape!$F:$F,MATCH('HT 0-0'!KP354,Scrape!$B:$B,0)),"")</f>
        <v/>
      </c>
      <c r="LI354">
        <f>IF(LQ354="0-0",INDEX(Scrape!$G:$G,MATCH('HT 0-0'!KP354,Scrape!$B:$B,0)),"")</f>
        <v/>
      </c>
      <c r="LJ354">
        <f>IF(LQ354="0-0",INDEX(Scrape!$H:$H,MATCH('HT 0-0'!KP354,Scrape!$B:$B,0)),"")</f>
        <v/>
      </c>
      <c r="LK354">
        <f>IF(LQ354="0-0",INDEX(Scrape!$I:$I,MATCH('HT 0-0'!KP354,Scrape!$B:$B,0)),"")</f>
        <v/>
      </c>
      <c r="LL354">
        <f>IF(LQ354="0-0",INDEX(Scrape!$J:$J,MATCH('HT 0-0'!KP354,Scrape!$B:$B,0)),"")</f>
        <v/>
      </c>
      <c r="LM354">
        <f>IF(LQ354="0-0",INDEX(Scrape!$K:$K,MATCH('HT 0-0'!KP354,Scrape!$B:$B,0)),"")</f>
        <v/>
      </c>
      <c r="LN354">
        <f>IF(LQ354="0-0",INDEX(Scrape!$L:$L,MATCH('HT 0-0'!KP354,Scrape!$B:$B,0)),"")</f>
        <v/>
      </c>
      <c r="LO354">
        <f>IF(LQ354="0-0",INDEX(Scrape!$M:$M,MATCH('HT 0-0'!KP354,Scrape!$B:$B,0)),"")</f>
        <v/>
      </c>
      <c r="LP354">
        <f>IF(LQ354="0-0",INDEX(Scrape!$N:$N,MATCH('HT 0-0'!KP354,Scrape!$B:$B,0)),"")</f>
        <v/>
      </c>
      <c r="LQ354">
        <f>INDEX(Scrape!$O:$O,MATCH('HT 0-0'!KP354,Scrape!$B:$B,0))</f>
        <v/>
      </c>
      <c r="LR354">
        <f>(1/LJ354)+(1/LI354)+(1/LH354)</f>
        <v/>
      </c>
      <c r="LS354">
        <f>(1/LG354)+(1/LF354)+(1/LE354)</f>
        <v/>
      </c>
      <c r="LT354" s="8">
        <f>IF(INDEX(#REF!,MATCH(KQ354,#REF!,0))=INDEX(#REF!,MATCH(KQ354,#REF!,0)),INDEX(#REF!,MATCH(KQ354,#REF!,0)),"ERROR")</f>
        <v/>
      </c>
      <c r="LU354" s="4">
        <f>IF(KR354="G",2,IF(KR354="R",0.5,IF(KR354="A",1)))</f>
        <v/>
      </c>
      <c r="LV354" s="4">
        <f>IF(KS354="G",0.5,IF(KS354="R",2,IF(KS354="A",1)))</f>
        <v/>
      </c>
      <c r="LW354" s="4">
        <f>IF(KT354="G",2,IF(KT354="R",0.5,IF(KT354="A",1)))</f>
        <v/>
      </c>
      <c r="LX354" s="4">
        <f>IF(KU354="G",0.5,IF(KU354="R",2,IF(KU354="A",1)))</f>
        <v/>
      </c>
      <c r="LY354" s="7">
        <f>(LK354*(LU354+LX354)+(LL354*(LU354+LX354)))</f>
        <v/>
      </c>
      <c r="LZ354" s="7">
        <f>(LN354*(LV354+LW354)+(LO354*(LV354+LW354)))</f>
        <v/>
      </c>
      <c r="MA354" s="11">
        <f>LY354-LZ354</f>
        <v/>
      </c>
      <c r="MB354" s="5">
        <f>MA354+2</f>
        <v/>
      </c>
      <c r="MC354" s="6">
        <f>MA354-2</f>
        <v/>
      </c>
      <c r="MD354" s="4">
        <f>LE354</f>
        <v/>
      </c>
      <c r="ME354" s="9">
        <f>IF(MD354=0,1000,MD354+0.75)</f>
        <v/>
      </c>
      <c r="MF354" s="10">
        <f>IF(MD354=0,0,MD354-0.75)</f>
        <v/>
      </c>
      <c r="MG354" s="4">
        <f>((LM354*(LU354+LX354))-((LP354*(LV354+LW354))))</f>
        <v/>
      </c>
      <c r="MH354" s="9">
        <f>MG354*1.2</f>
        <v/>
      </c>
      <c r="MI354" s="10">
        <f>MG354*0.8</f>
        <v/>
      </c>
      <c r="MJ354">
        <f>IFERROR(OT354,"")</f>
        <v/>
      </c>
      <c r="MK354">
        <f>IFERROR(OU354,"")</f>
        <v/>
      </c>
      <c r="ML354">
        <f>IFERROR(OV354,"")</f>
        <v/>
      </c>
      <c r="MM354">
        <f>IFERROR(OW354,"")</f>
        <v/>
      </c>
      <c r="MN354">
        <f>IFERROR(OX354,"")</f>
        <v/>
      </c>
      <c r="MO354">
        <f>IFERROR(OY354,"")</f>
        <v/>
      </c>
      <c r="MP354" s="1">
        <f>COUNTIFS(#REF!,LT354,#REF!,1,#REF!,"&gt;="&amp;MC354,#REF!,"&lt;="&amp;MB354,#REF!,"&lt;="&amp;ME354,#REF!,"&gt;="&amp;MF354,#REF!,"="&amp;KV354,#REF!,"="&amp;KX354)</f>
        <v/>
      </c>
      <c r="MQ354" s="1">
        <f>COUNTIFS(#REF!,LT354,#REF!,0,#REF!,"&gt;="&amp;MC354,#REF!,"&lt;="&amp;MB354,#REF!,"&lt;="&amp;ME354,#REF!,"&gt;="&amp;MF354,#REF!,"="&amp;KV354,#REF!,"="&amp;KX354)</f>
        <v/>
      </c>
      <c r="MR354" s="1">
        <f>COUNTIFS(#REF!,LT354,#REF!,1,#REF!,"&gt;="&amp;MC354,#REF!,"&lt;="&amp;MB354,#REF!,"&lt;="&amp;ME354,#REF!,"&gt;="&amp;MF354,#REF!,"="&amp;KW354,#REF!,"="&amp;KY354)</f>
        <v/>
      </c>
      <c r="MS354" s="1">
        <f>COUNTIFS(#REF!,LT354,#REF!,0,#REF!,"&gt;="&amp;MC354,#REF!,"&lt;="&amp;MB354,#REF!,"&lt;="&amp;ME354,#REF!,"&gt;="&amp;MF354,#REF!,"="&amp;KW354,#REF!,"="&amp;KY354)</f>
        <v/>
      </c>
      <c r="MT354" s="1">
        <f>COUNTIFS(#REF!,LT354,#REF!,1,#REF!,"&gt;="&amp;MI354,#REF!,"&lt;="&amp;MH354,#REF!,"&lt;="&amp;ME354,#REF!,"&gt;="&amp;MF354)</f>
        <v/>
      </c>
      <c r="MU354" s="1">
        <f>COUNTIFS(#REF!,LT354,#REF!,0,#REF!,"&gt;="&amp;MI354,#REF!,"&lt;="&amp;MH354,#REF!,"&lt;="&amp;ME354,#REF!,"&gt;="&amp;MF354)</f>
        <v/>
      </c>
      <c r="MV354" s="1">
        <f>COUNTIFS(#REF!,LT354,#REF!,1,#REF!,"&gt;="&amp;MI354,#REF!,"&lt;="&amp;MH354,#REF!,"="&amp;KZ354,#REF!,"="&amp;LA354,#REF!,"&lt;="&amp;ME354,#REF!,"&gt;="&amp;MF354)</f>
        <v/>
      </c>
      <c r="MW354" s="1">
        <f>COUNTIFS(#REF!,LT354,#REF!,0,#REF!,"&gt;="&amp;MI354,#REF!,"&lt;="&amp;MH354,#REF!,"="&amp;KZ354,#REF!,"="&amp;LA354,#REF!,"&lt;="&amp;ME354,#REF!,"&gt;="&amp;MF354)</f>
        <v/>
      </c>
      <c r="MX354" s="1">
        <f>COUNTIFS(#REF!,LT354,#REF!,1,#REF!,"&gt;="&amp;MC354,#REF!,"&lt;="&amp;MB354,#REF!,"&lt;="&amp;ME354,#REF!,"&gt;="&amp;MF354)</f>
        <v/>
      </c>
      <c r="MY354" s="1">
        <f>COUNTIFS(#REF!,LT354,#REF!,0,#REF!,"&gt;="&amp;MC354,#REF!,"&lt;="&amp;MB354,#REF!,"&lt;="&amp;ME354,#REF!,"&gt;="&amp;MF354)</f>
        <v/>
      </c>
      <c r="MZ354" s="1">
        <f>COUNTIFS(#REF!,LT354,#REF!,1,#REF!,"&lt;="&amp;ME354,#REF!,"&gt;="&amp;MF354,#REF!,"="&amp;KV354,#REF!,"="&amp;KX354)</f>
        <v/>
      </c>
      <c r="NA354" s="1">
        <f>COUNTIFS(#REF!,LT354,#REF!,0,#REF!,"&lt;="&amp;ME354,#REF!,"&gt;="&amp;MF354,#REF!,"="&amp;KV354,#REF!,"="&amp;KX354)</f>
        <v/>
      </c>
      <c r="NB354" s="1">
        <f>COUNTIFS(#REF!,LT354,#REF!,1,#REF!,"&lt;="&amp;ME354,#REF!,"&gt;="&amp;MF354,#REF!,"="&amp;KW354,#REF!,"="&amp;KY354)</f>
        <v/>
      </c>
      <c r="NC354" s="1">
        <f>COUNTIFS(#REF!,LT354,#REF!,0,#REF!,"&lt;="&amp;ME354,#REF!,"&gt;="&amp;MF354,#REF!,"="&amp;KW354,#REF!,"="&amp;KY354)</f>
        <v/>
      </c>
      <c r="ND354" s="1">
        <f>COUNTIFS(#REF!,LT354,#REF!,1,#REF!,"&gt;="&amp;MC354,#REF!,"&lt;="&amp;MB354,#REF!,"&lt;="&amp;ME354,#REF!,"&gt;="&amp;MF354,#REF!,"="&amp;KV354,#REF!,"="&amp;KX354)</f>
        <v/>
      </c>
      <c r="NE354" s="1">
        <f>COUNTIFS(#REF!,LT354,#REF!,0,#REF!,"&gt;="&amp;MC354,#REF!,"&lt;="&amp;MB354,#REF!,"&lt;="&amp;ME354,#REF!,"&gt;="&amp;MF354,#REF!,"="&amp;KV354,#REF!,"="&amp;KX354)</f>
        <v/>
      </c>
      <c r="NF354" s="1">
        <f>COUNTIFS(#REF!,LT354,#REF!,1,#REF!,"&gt;="&amp;MC354,#REF!,"&lt;="&amp;MB354,#REF!,"&lt;="&amp;ME354,#REF!,"&gt;="&amp;MF354,#REF!,"="&amp;KW354,#REF!,"="&amp;KY354)</f>
        <v/>
      </c>
      <c r="NG354" s="1">
        <f>COUNTIFS(#REF!,LT354,#REF!,0,#REF!,"&gt;="&amp;MC354,#REF!,"&lt;="&amp;MB354,#REF!,"&lt;="&amp;ME354,#REF!,"&gt;="&amp;MF354,#REF!,"="&amp;KW354,#REF!,"="&amp;KY354)</f>
        <v/>
      </c>
      <c r="NH354" s="1">
        <f>COUNTIFS(#REF!,LT354,#REF!,1,#REF!,"&gt;="&amp;MC354,#REF!,"&lt;="&amp;MB354,#REF!,"&lt;="&amp;ME354,#REF!,"&gt;="&amp;MF354,#REF!,"="&amp;KZ354,#REF!,"="&amp;LA354)</f>
        <v/>
      </c>
      <c r="NI354" s="1">
        <f>COUNTIFS(#REF!,LT354,#REF!,0,#REF!,"&gt;="&amp;MC354,#REF!,"&lt;="&amp;MB354,#REF!,"&lt;="&amp;ME354,#REF!,"&gt;="&amp;MF354,#REF!,"="&amp;KZ354,#REF!,"="&amp;LA354)</f>
        <v/>
      </c>
      <c r="NJ354" s="1">
        <f>COUNTIFS(#REF!,LT354,#REF!,1,#REF!,"&gt;="&amp;MI354,#REF!,"&lt;="&amp;MH354,#REF!,"&lt;="&amp;ME354,#REF!,"&gt;="&amp;MF354)</f>
        <v/>
      </c>
      <c r="NK354" s="1">
        <f>COUNTIFS(#REF!,LT354,#REF!,0,#REF!,"&gt;="&amp;MI354,#REF!,"&lt;="&amp;MH354,#REF!,"&lt;="&amp;ME354,#REF!,"&gt;="&amp;MF354)</f>
        <v/>
      </c>
      <c r="NL354" s="1">
        <f>COUNTIFS(#REF!,LT354,#REF!,1,#REF!,"&gt;="&amp;MI354,#REF!,"&lt;="&amp;MH354,#REF!,"="&amp;KZ354,#REF!,"="&amp;LA354,#REF!,"&lt;="&amp;ME354,#REF!,"&gt;="&amp;MF354)</f>
        <v/>
      </c>
      <c r="NM354" s="1">
        <f>COUNTIFS(#REF!,LT354,#REF!,0,#REF!,"&gt;="&amp;MI354,#REF!,"&lt;="&amp;MH354,#REF!,"="&amp;KZ354,#REF!,"="&amp;LA354,#REF!,"&lt;="&amp;ME354,#REF!,"&gt;="&amp;MF354)</f>
        <v/>
      </c>
      <c r="NN354" s="1">
        <f>COUNTIFS(#REF!,LT354,#REF!,1,#REF!,"&gt;="&amp;MC354,#REF!,"&lt;="&amp;MB354,#REF!,"&lt;="&amp;ME354,#REF!,"&gt;="&amp;MF354)</f>
        <v/>
      </c>
      <c r="NO354" s="1">
        <f>COUNTIFS(#REF!,LT354,#REF!,0,#REF!,"&gt;="&amp;MC354,#REF!,"&lt;="&amp;MB354,#REF!,"&lt;="&amp;ME354,#REF!,"&gt;="&amp;MF354)</f>
        <v/>
      </c>
      <c r="NP354" s="1">
        <f>COUNTIFS(#REF!,LT354,#REF!,1,#REF!,"&lt;="&amp;ME354,#REF!,"&gt;="&amp;MF354,#REF!,"="&amp;KV354,#REF!,"="&amp;KX354)</f>
        <v/>
      </c>
      <c r="NQ354" s="1">
        <f>COUNTIFS(#REF!,LT354,#REF!,0,#REF!,"&lt;="&amp;ME354,#REF!,"&gt;="&amp;MF354,#REF!,"="&amp;KV354,#REF!,"="&amp;KX354)</f>
        <v/>
      </c>
      <c r="NR354" s="1">
        <f>COUNTIFS(#REF!,LT354,#REF!,1,#REF!,"&lt;="&amp;ME354,#REF!,"&gt;="&amp;MF354,#REF!,"="&amp;KW354,#REF!,"="&amp;KY354)</f>
        <v/>
      </c>
      <c r="NS354" s="1">
        <f>COUNTIFS(#REF!,LT354,#REF!,0,#REF!,"&lt;="&amp;ME354,#REF!,"&gt;="&amp;MF354,#REF!,"="&amp;KW354,#REF!,"="&amp;KY354)</f>
        <v/>
      </c>
      <c r="NT354" s="1">
        <f>MP354+MR354+MT354+MV354+MX354+MZ354+NB354</f>
        <v/>
      </c>
      <c r="NU354" s="1">
        <f>MQ354+MS354+MU354+MW354+MY354+NA354+NC354</f>
        <v/>
      </c>
      <c r="NV354" s="1">
        <f>NT354+NU354</f>
        <v/>
      </c>
      <c r="NW354" s="33">
        <f>NT354/(NT354+NU354)</f>
        <v/>
      </c>
      <c r="NX354" s="3">
        <f>1/NW354</f>
        <v/>
      </c>
      <c r="NY354" s="1">
        <f>LH354</f>
        <v/>
      </c>
      <c r="NZ354" s="79">
        <f>(NW354*((NY354-1)*0.98))-((1-NW354)*1)</f>
        <v/>
      </c>
      <c r="OA354" s="34">
        <f>IF(LR354&lt;0.9,0,IF(AND(LR354&gt;1.1),0,1))</f>
        <v/>
      </c>
      <c r="OB354" s="34">
        <f>IF(LS354&lt;0.9,0,IF(AND(LS354&gt;1.1),0,1))</f>
        <v/>
      </c>
      <c r="OC354" s="32">
        <f>IF(NV354&gt;99,1,0)</f>
        <v/>
      </c>
      <c r="OD354" s="32">
        <f>IF(NZ354&gt;0.0799,1,0)</f>
        <v/>
      </c>
      <c r="OE354" s="32">
        <f>IF(NZ354&gt;OM354,1,0)</f>
        <v/>
      </c>
      <c r="OF354" s="32">
        <f>OC354+OD354+OE354+OA354+OB354</f>
        <v/>
      </c>
      <c r="OG354" s="1">
        <f>ND354+NF354+NH354+NJ354+NL354+NN354+NP354+NR354</f>
        <v/>
      </c>
      <c r="OH354" s="1">
        <f>NE354+NG354+NI354+NK354+NM354+NO354+NQ354+NS354</f>
        <v/>
      </c>
      <c r="OI354" s="1">
        <f>OG354+OH354</f>
        <v/>
      </c>
      <c r="OJ354" s="33">
        <f>OG354/(OG354+OH354)</f>
        <v/>
      </c>
      <c r="OK354" s="3">
        <f>1/OJ354</f>
        <v/>
      </c>
      <c r="OL354" s="1">
        <f>LI354</f>
        <v/>
      </c>
      <c r="OM354" s="79">
        <f>(OJ354*((OL354-1)*0.98))-((1-OJ354)*1)</f>
        <v/>
      </c>
      <c r="ON354" s="34">
        <f>IF(LR354&lt;0.9,0,IF(AND(LR354&gt;1.1),0,1))</f>
        <v/>
      </c>
      <c r="OO354" s="34">
        <f>IF(LS354&lt;0.9,0,IF(AND(LS354&gt;1.1),0,1))</f>
        <v/>
      </c>
      <c r="OP354" s="32">
        <f>IF(OI354&gt;99,1,0)</f>
        <v/>
      </c>
      <c r="OQ354" s="32">
        <f>IF(OM354&gt;0.0799,1,0)</f>
        <v/>
      </c>
      <c r="OR354" s="32">
        <f>IF(OM354&gt;OZ354,1,0)</f>
        <v/>
      </c>
      <c r="OS354" s="32">
        <f>OP354+OQ354+OR354+ON354+OO354</f>
        <v/>
      </c>
      <c r="OT354">
        <f>IF(OF354=5,"BackHome0-0",IF(AND(OS354=5),"BackAway0-0",""))</f>
        <v/>
      </c>
      <c r="OU354">
        <f>IF(OF354=5,KN354,IF(AND(OS354=5),KO354,""))</f>
        <v/>
      </c>
      <c r="OV354">
        <f>IF(OF354=5,"Match Odds",IF(AND(OS354=5),"Match Odds",""))</f>
        <v/>
      </c>
      <c r="OW354">
        <f>IF(OF354=5,KP354,IF(AND(OS354=5),KP354,""))</f>
        <v/>
      </c>
      <c r="OX354">
        <f>IF(OF354=5,"MATCH_ODDS",IF(AND(OS354=5),"MATCH_ODDS",""))</f>
        <v/>
      </c>
      <c r="OY354">
        <f>IF(OF354=5,"BACK",IF(AND(OS354=5),"BACK",""))</f>
        <v/>
      </c>
    </row>
    <row r="355" ht="16.5" customHeight="1" thickBot="1" thickTop="1">
      <c r="A355" s="2" t="n"/>
      <c r="KN355" s="1">
        <f>IF(INDEX(#REF!,MATCH('HT 0-0'!D355,#REF!,0))=INDEX(#REF!,MATCH('HT 0-0'!D355,#REF!,0)),INDEX(#REF!,MATCH('HT 0-0'!D355,#REF!,0)),"ERROR")</f>
        <v/>
      </c>
      <c r="KO355" s="1">
        <f>IF(INDEX(#REF!,MATCH('HT 0-0'!E355,#REF!,0))=INDEX(#REF!,MATCH('HT 0-0'!E355,#REF!,0)),INDEX(#REF!,MATCH('HT 0-0'!E355,#REF!,0)),"ERROR")</f>
        <v/>
      </c>
      <c r="KP355" s="1">
        <f>KN355&amp;" v "&amp;KO355</f>
        <v/>
      </c>
      <c r="KQ355">
        <f>B355&amp;"_"&amp;C355</f>
        <v/>
      </c>
      <c r="KR355" s="1">
        <f>IF((HW355/KK355)&lt;0.335,"G",IF((HW355/KK355)&gt;0.67,"R","A"))</f>
        <v/>
      </c>
      <c r="KS355" s="1">
        <f>IF((HX355/KK355)&lt;0.335,"G",IF((HX355/KK355)&gt;0.67,"R","A"))</f>
        <v/>
      </c>
      <c r="KT355" s="1">
        <f>IF((IH355/KK355)&lt;0.335,"G",IF((IH355/KK355)&gt;0.67,"R","A"))</f>
        <v/>
      </c>
      <c r="KU355" s="1">
        <f>IF((II355/KK355)&lt;0.335,"G",IF((II355/KK355)&gt;0.67,"R","A"))</f>
        <v/>
      </c>
      <c r="KV355" s="1">
        <f>IF((HZ355/KK355)&lt;0.335,"G",IF((HZ355/KK355)&gt;0.67,"R","A"))</f>
        <v/>
      </c>
      <c r="KW355" s="1">
        <f>IF((HY355/KK355)&lt;0.335,"G",IF((HY355/KK355)&gt;0.67,"R","A"))</f>
        <v/>
      </c>
      <c r="KX355" s="1">
        <f>IF((IK355/KK355)&lt;0.335,"G",IF((IK355/KK355)&gt;0.67,"R","A"))</f>
        <v/>
      </c>
      <c r="KY355" s="1">
        <f>IF((IJ355/KK355)&lt;0.335,"G",IF((IJ355/KK355)&gt;0.67,"R","A"))</f>
        <v/>
      </c>
      <c r="KZ355" s="1">
        <f>IF((HQ355/KK355)&lt;0.335,"G",IF((HQ355/KK355)&gt;0.67,"R","A"))</f>
        <v/>
      </c>
      <c r="LA355" s="1">
        <f>IF((IB355/KK355)&lt;0.335,"G",IF((IB355/KK355)&gt;0.67,"R","A"))</f>
        <v/>
      </c>
      <c r="LB355">
        <f>IF(LQ355="0-0",INDEX(Scrape!#REF!,MATCH('HT 0-0'!KP355,Scrape!$B:$B,0)),"")</f>
        <v/>
      </c>
      <c r="LC355">
        <f>IF(LQ355="0-0",INDEX(Scrape!$A:$A,MATCH('HT 0-0'!KP355,Scrape!$B:$B,0)),"")</f>
        <v/>
      </c>
      <c r="LD355">
        <f>IF(LQ355="0-0",INDEX(Scrape!$B:$B,MATCH('HT 0-0'!KP355,Scrape!$B:$B,0)),"")</f>
        <v/>
      </c>
      <c r="LE355">
        <f>IF(LQ355="0-0",INDEX(Scrape!$C:$C,MATCH('HT 0-0'!KP355,Scrape!$B:$B,0)),"")</f>
        <v/>
      </c>
      <c r="LF355">
        <f>IF(LQ355="0-0",INDEX(Scrape!$D:$D,MATCH('HT 0-0'!KP355,Scrape!$B:$B,0)),"")</f>
        <v/>
      </c>
      <c r="LG355">
        <f>IF(LQ355="0-0",INDEX(Scrape!$E:$E,MATCH('HT 0-0'!KP355,Scrape!$B:$B,0)),"")</f>
        <v/>
      </c>
      <c r="LH355">
        <f>IF(LQ355="0-0",INDEX(Scrape!$F:$F,MATCH('HT 0-0'!KP355,Scrape!$B:$B,0)),"")</f>
        <v/>
      </c>
      <c r="LI355">
        <f>IF(LQ355="0-0",INDEX(Scrape!$G:$G,MATCH('HT 0-0'!KP355,Scrape!$B:$B,0)),"")</f>
        <v/>
      </c>
      <c r="LJ355">
        <f>IF(LQ355="0-0",INDEX(Scrape!$H:$H,MATCH('HT 0-0'!KP355,Scrape!$B:$B,0)),"")</f>
        <v/>
      </c>
      <c r="LK355">
        <f>IF(LQ355="0-0",INDEX(Scrape!$I:$I,MATCH('HT 0-0'!KP355,Scrape!$B:$B,0)),"")</f>
        <v/>
      </c>
      <c r="LL355">
        <f>IF(LQ355="0-0",INDEX(Scrape!$J:$J,MATCH('HT 0-0'!KP355,Scrape!$B:$B,0)),"")</f>
        <v/>
      </c>
      <c r="LM355">
        <f>IF(LQ355="0-0",INDEX(Scrape!$K:$K,MATCH('HT 0-0'!KP355,Scrape!$B:$B,0)),"")</f>
        <v/>
      </c>
      <c r="LN355">
        <f>IF(LQ355="0-0",INDEX(Scrape!$L:$L,MATCH('HT 0-0'!KP355,Scrape!$B:$B,0)),"")</f>
        <v/>
      </c>
      <c r="LO355">
        <f>IF(LQ355="0-0",INDEX(Scrape!$M:$M,MATCH('HT 0-0'!KP355,Scrape!$B:$B,0)),"")</f>
        <v/>
      </c>
      <c r="LP355">
        <f>IF(LQ355="0-0",INDEX(Scrape!$N:$N,MATCH('HT 0-0'!KP355,Scrape!$B:$B,0)),"")</f>
        <v/>
      </c>
      <c r="LQ355">
        <f>INDEX(Scrape!$O:$O,MATCH('HT 0-0'!KP355,Scrape!$B:$B,0))</f>
        <v/>
      </c>
      <c r="LR355">
        <f>(1/LJ355)+(1/LI355)+(1/LH355)</f>
        <v/>
      </c>
      <c r="LS355">
        <f>(1/LG355)+(1/LF355)+(1/LE355)</f>
        <v/>
      </c>
      <c r="LT355" s="8">
        <f>IF(INDEX(#REF!,MATCH(KQ355,#REF!,0))=INDEX(#REF!,MATCH(KQ355,#REF!,0)),INDEX(#REF!,MATCH(KQ355,#REF!,0)),"ERROR")</f>
        <v/>
      </c>
      <c r="LU355" s="4">
        <f>IF(KR355="G",2,IF(KR355="R",0.5,IF(KR355="A",1)))</f>
        <v/>
      </c>
      <c r="LV355" s="4">
        <f>IF(KS355="G",0.5,IF(KS355="R",2,IF(KS355="A",1)))</f>
        <v/>
      </c>
      <c r="LW355" s="4">
        <f>IF(KT355="G",2,IF(KT355="R",0.5,IF(KT355="A",1)))</f>
        <v/>
      </c>
      <c r="LX355" s="4">
        <f>IF(KU355="G",0.5,IF(KU355="R",2,IF(KU355="A",1)))</f>
        <v/>
      </c>
      <c r="LY355" s="7">
        <f>(LK355*(LU355+LX355)+(LL355*(LU355+LX355)))</f>
        <v/>
      </c>
      <c r="LZ355" s="7">
        <f>(LN355*(LV355+LW355)+(LO355*(LV355+LW355)))</f>
        <v/>
      </c>
      <c r="MA355" s="11">
        <f>LY355-LZ355</f>
        <v/>
      </c>
      <c r="MB355" s="5">
        <f>MA355+2</f>
        <v/>
      </c>
      <c r="MC355" s="6">
        <f>MA355-2</f>
        <v/>
      </c>
      <c r="MD355" s="4">
        <f>LE355</f>
        <v/>
      </c>
      <c r="ME355" s="9">
        <f>IF(MD355=0,1000,MD355+0.75)</f>
        <v/>
      </c>
      <c r="MF355" s="10">
        <f>IF(MD355=0,0,MD355-0.75)</f>
        <v/>
      </c>
      <c r="MG355" s="4">
        <f>((LM355*(LU355+LX355))-((LP355*(LV355+LW355))))</f>
        <v/>
      </c>
      <c r="MH355" s="9">
        <f>MG355*1.2</f>
        <v/>
      </c>
      <c r="MI355" s="10">
        <f>MG355*0.8</f>
        <v/>
      </c>
      <c r="MJ355">
        <f>IFERROR(OT355,"")</f>
        <v/>
      </c>
      <c r="MK355">
        <f>IFERROR(OU355,"")</f>
        <v/>
      </c>
      <c r="ML355">
        <f>IFERROR(OV355,"")</f>
        <v/>
      </c>
      <c r="MM355">
        <f>IFERROR(OW355,"")</f>
        <v/>
      </c>
      <c r="MN355">
        <f>IFERROR(OX355,"")</f>
        <v/>
      </c>
      <c r="MO355">
        <f>IFERROR(OY355,"")</f>
        <v/>
      </c>
      <c r="MP355" s="1">
        <f>COUNTIFS(#REF!,LT355,#REF!,1,#REF!,"&gt;="&amp;MC355,#REF!,"&lt;="&amp;MB355,#REF!,"&lt;="&amp;ME355,#REF!,"&gt;="&amp;MF355,#REF!,"="&amp;KV355,#REF!,"="&amp;KX355)</f>
        <v/>
      </c>
      <c r="MQ355" s="1">
        <f>COUNTIFS(#REF!,LT355,#REF!,0,#REF!,"&gt;="&amp;MC355,#REF!,"&lt;="&amp;MB355,#REF!,"&lt;="&amp;ME355,#REF!,"&gt;="&amp;MF355,#REF!,"="&amp;KV355,#REF!,"="&amp;KX355)</f>
        <v/>
      </c>
      <c r="MR355" s="1">
        <f>COUNTIFS(#REF!,LT355,#REF!,1,#REF!,"&gt;="&amp;MC355,#REF!,"&lt;="&amp;MB355,#REF!,"&lt;="&amp;ME355,#REF!,"&gt;="&amp;MF355,#REF!,"="&amp;KW355,#REF!,"="&amp;KY355)</f>
        <v/>
      </c>
      <c r="MS355" s="1">
        <f>COUNTIFS(#REF!,LT355,#REF!,0,#REF!,"&gt;="&amp;MC355,#REF!,"&lt;="&amp;MB355,#REF!,"&lt;="&amp;ME355,#REF!,"&gt;="&amp;MF355,#REF!,"="&amp;KW355,#REF!,"="&amp;KY355)</f>
        <v/>
      </c>
      <c r="MT355" s="1">
        <f>COUNTIFS(#REF!,LT355,#REF!,1,#REF!,"&gt;="&amp;MI355,#REF!,"&lt;="&amp;MH355,#REF!,"&lt;="&amp;ME355,#REF!,"&gt;="&amp;MF355)</f>
        <v/>
      </c>
      <c r="MU355" s="1">
        <f>COUNTIFS(#REF!,LT355,#REF!,0,#REF!,"&gt;="&amp;MI355,#REF!,"&lt;="&amp;MH355,#REF!,"&lt;="&amp;ME355,#REF!,"&gt;="&amp;MF355)</f>
        <v/>
      </c>
      <c r="MV355" s="1">
        <f>COUNTIFS(#REF!,LT355,#REF!,1,#REF!,"&gt;="&amp;MI355,#REF!,"&lt;="&amp;MH355,#REF!,"="&amp;KZ355,#REF!,"="&amp;LA355,#REF!,"&lt;="&amp;ME355,#REF!,"&gt;="&amp;MF355)</f>
        <v/>
      </c>
      <c r="MW355" s="1">
        <f>COUNTIFS(#REF!,LT355,#REF!,0,#REF!,"&gt;="&amp;MI355,#REF!,"&lt;="&amp;MH355,#REF!,"="&amp;KZ355,#REF!,"="&amp;LA355,#REF!,"&lt;="&amp;ME355,#REF!,"&gt;="&amp;MF355)</f>
        <v/>
      </c>
      <c r="MX355" s="1">
        <f>COUNTIFS(#REF!,LT355,#REF!,1,#REF!,"&gt;="&amp;MC355,#REF!,"&lt;="&amp;MB355,#REF!,"&lt;="&amp;ME355,#REF!,"&gt;="&amp;MF355)</f>
        <v/>
      </c>
      <c r="MY355" s="1">
        <f>COUNTIFS(#REF!,LT355,#REF!,0,#REF!,"&gt;="&amp;MC355,#REF!,"&lt;="&amp;MB355,#REF!,"&lt;="&amp;ME355,#REF!,"&gt;="&amp;MF355)</f>
        <v/>
      </c>
      <c r="MZ355" s="1">
        <f>COUNTIFS(#REF!,LT355,#REF!,1,#REF!,"&lt;="&amp;ME355,#REF!,"&gt;="&amp;MF355,#REF!,"="&amp;KV355,#REF!,"="&amp;KX355)</f>
        <v/>
      </c>
      <c r="NA355" s="1">
        <f>COUNTIFS(#REF!,LT355,#REF!,0,#REF!,"&lt;="&amp;ME355,#REF!,"&gt;="&amp;MF355,#REF!,"="&amp;KV355,#REF!,"="&amp;KX355)</f>
        <v/>
      </c>
      <c r="NB355" s="1">
        <f>COUNTIFS(#REF!,LT355,#REF!,1,#REF!,"&lt;="&amp;ME355,#REF!,"&gt;="&amp;MF355,#REF!,"="&amp;KW355,#REF!,"="&amp;KY355)</f>
        <v/>
      </c>
      <c r="NC355" s="1">
        <f>COUNTIFS(#REF!,LT355,#REF!,0,#REF!,"&lt;="&amp;ME355,#REF!,"&gt;="&amp;MF355,#REF!,"="&amp;KW355,#REF!,"="&amp;KY355)</f>
        <v/>
      </c>
      <c r="ND355" s="1">
        <f>COUNTIFS(#REF!,LT355,#REF!,1,#REF!,"&gt;="&amp;MC355,#REF!,"&lt;="&amp;MB355,#REF!,"&lt;="&amp;ME355,#REF!,"&gt;="&amp;MF355,#REF!,"="&amp;KV355,#REF!,"="&amp;KX355)</f>
        <v/>
      </c>
      <c r="NE355" s="1">
        <f>COUNTIFS(#REF!,LT355,#REF!,0,#REF!,"&gt;="&amp;MC355,#REF!,"&lt;="&amp;MB355,#REF!,"&lt;="&amp;ME355,#REF!,"&gt;="&amp;MF355,#REF!,"="&amp;KV355,#REF!,"="&amp;KX355)</f>
        <v/>
      </c>
      <c r="NF355" s="1">
        <f>COUNTIFS(#REF!,LT355,#REF!,1,#REF!,"&gt;="&amp;MC355,#REF!,"&lt;="&amp;MB355,#REF!,"&lt;="&amp;ME355,#REF!,"&gt;="&amp;MF355,#REF!,"="&amp;KW355,#REF!,"="&amp;KY355)</f>
        <v/>
      </c>
      <c r="NG355" s="1">
        <f>COUNTIFS(#REF!,LT355,#REF!,0,#REF!,"&gt;="&amp;MC355,#REF!,"&lt;="&amp;MB355,#REF!,"&lt;="&amp;ME355,#REF!,"&gt;="&amp;MF355,#REF!,"="&amp;KW355,#REF!,"="&amp;KY355)</f>
        <v/>
      </c>
      <c r="NH355" s="1">
        <f>COUNTIFS(#REF!,LT355,#REF!,1,#REF!,"&gt;="&amp;MC355,#REF!,"&lt;="&amp;MB355,#REF!,"&lt;="&amp;ME355,#REF!,"&gt;="&amp;MF355,#REF!,"="&amp;KZ355,#REF!,"="&amp;LA355)</f>
        <v/>
      </c>
      <c r="NI355" s="1">
        <f>COUNTIFS(#REF!,LT355,#REF!,0,#REF!,"&gt;="&amp;MC355,#REF!,"&lt;="&amp;MB355,#REF!,"&lt;="&amp;ME355,#REF!,"&gt;="&amp;MF355,#REF!,"="&amp;KZ355,#REF!,"="&amp;LA355)</f>
        <v/>
      </c>
      <c r="NJ355" s="1">
        <f>COUNTIFS(#REF!,LT355,#REF!,1,#REF!,"&gt;="&amp;MI355,#REF!,"&lt;="&amp;MH355,#REF!,"&lt;="&amp;ME355,#REF!,"&gt;="&amp;MF355)</f>
        <v/>
      </c>
      <c r="NK355" s="1">
        <f>COUNTIFS(#REF!,LT355,#REF!,0,#REF!,"&gt;="&amp;MI355,#REF!,"&lt;="&amp;MH355,#REF!,"&lt;="&amp;ME355,#REF!,"&gt;="&amp;MF355)</f>
        <v/>
      </c>
      <c r="NL355" s="1">
        <f>COUNTIFS(#REF!,LT355,#REF!,1,#REF!,"&gt;="&amp;MI355,#REF!,"&lt;="&amp;MH355,#REF!,"="&amp;KZ355,#REF!,"="&amp;LA355,#REF!,"&lt;="&amp;ME355,#REF!,"&gt;="&amp;MF355)</f>
        <v/>
      </c>
      <c r="NM355" s="1">
        <f>COUNTIFS(#REF!,LT355,#REF!,0,#REF!,"&gt;="&amp;MI355,#REF!,"&lt;="&amp;MH355,#REF!,"="&amp;KZ355,#REF!,"="&amp;LA355,#REF!,"&lt;="&amp;ME355,#REF!,"&gt;="&amp;MF355)</f>
        <v/>
      </c>
      <c r="NN355" s="1">
        <f>COUNTIFS(#REF!,LT355,#REF!,1,#REF!,"&gt;="&amp;MC355,#REF!,"&lt;="&amp;MB355,#REF!,"&lt;="&amp;ME355,#REF!,"&gt;="&amp;MF355)</f>
        <v/>
      </c>
      <c r="NO355" s="1">
        <f>COUNTIFS(#REF!,LT355,#REF!,0,#REF!,"&gt;="&amp;MC355,#REF!,"&lt;="&amp;MB355,#REF!,"&lt;="&amp;ME355,#REF!,"&gt;="&amp;MF355)</f>
        <v/>
      </c>
      <c r="NP355" s="1">
        <f>COUNTIFS(#REF!,LT355,#REF!,1,#REF!,"&lt;="&amp;ME355,#REF!,"&gt;="&amp;MF355,#REF!,"="&amp;KV355,#REF!,"="&amp;KX355)</f>
        <v/>
      </c>
      <c r="NQ355" s="1">
        <f>COUNTIFS(#REF!,LT355,#REF!,0,#REF!,"&lt;="&amp;ME355,#REF!,"&gt;="&amp;MF355,#REF!,"="&amp;KV355,#REF!,"="&amp;KX355)</f>
        <v/>
      </c>
      <c r="NR355" s="1">
        <f>COUNTIFS(#REF!,LT355,#REF!,1,#REF!,"&lt;="&amp;ME355,#REF!,"&gt;="&amp;MF355,#REF!,"="&amp;KW355,#REF!,"="&amp;KY355)</f>
        <v/>
      </c>
      <c r="NS355" s="1">
        <f>COUNTIFS(#REF!,LT355,#REF!,0,#REF!,"&lt;="&amp;ME355,#REF!,"&gt;="&amp;MF355,#REF!,"="&amp;KW355,#REF!,"="&amp;KY355)</f>
        <v/>
      </c>
      <c r="NT355" s="1">
        <f>MP355+MR355+MT355+MV355+MX355+MZ355+NB355</f>
        <v/>
      </c>
      <c r="NU355" s="1">
        <f>MQ355+MS355+MU355+MW355+MY355+NA355+NC355</f>
        <v/>
      </c>
      <c r="NV355" s="1">
        <f>NT355+NU355</f>
        <v/>
      </c>
      <c r="NW355" s="33">
        <f>NT355/(NT355+NU355)</f>
        <v/>
      </c>
      <c r="NX355" s="3">
        <f>1/NW355</f>
        <v/>
      </c>
      <c r="NY355" s="1">
        <f>LH355</f>
        <v/>
      </c>
      <c r="NZ355" s="79">
        <f>(NW355*((NY355-1)*0.98))-((1-NW355)*1)</f>
        <v/>
      </c>
      <c r="OA355" s="34">
        <f>IF(LR355&lt;0.9,0,IF(AND(LR355&gt;1.1),0,1))</f>
        <v/>
      </c>
      <c r="OB355" s="34">
        <f>IF(LS355&lt;0.9,0,IF(AND(LS355&gt;1.1),0,1))</f>
        <v/>
      </c>
      <c r="OC355" s="32">
        <f>IF(NV355&gt;99,1,0)</f>
        <v/>
      </c>
      <c r="OD355" s="32">
        <f>IF(NZ355&gt;0.0799,1,0)</f>
        <v/>
      </c>
      <c r="OE355" s="32">
        <f>IF(NZ355&gt;OM355,1,0)</f>
        <v/>
      </c>
      <c r="OF355" s="32">
        <f>OC355+OD355+OE355+OA355+OB355</f>
        <v/>
      </c>
      <c r="OG355" s="1">
        <f>ND355+NF355+NH355+NJ355+NL355+NN355+NP355+NR355</f>
        <v/>
      </c>
      <c r="OH355" s="1">
        <f>NE355+NG355+NI355+NK355+NM355+NO355+NQ355+NS355</f>
        <v/>
      </c>
      <c r="OI355" s="1">
        <f>OG355+OH355</f>
        <v/>
      </c>
      <c r="OJ355" s="33">
        <f>OG355/(OG355+OH355)</f>
        <v/>
      </c>
      <c r="OK355" s="3">
        <f>1/OJ355</f>
        <v/>
      </c>
      <c r="OL355" s="1">
        <f>LI355</f>
        <v/>
      </c>
      <c r="OM355" s="79">
        <f>(OJ355*((OL355-1)*0.98))-((1-OJ355)*1)</f>
        <v/>
      </c>
      <c r="ON355" s="34">
        <f>IF(LR355&lt;0.9,0,IF(AND(LR355&gt;1.1),0,1))</f>
        <v/>
      </c>
      <c r="OO355" s="34">
        <f>IF(LS355&lt;0.9,0,IF(AND(LS355&gt;1.1),0,1))</f>
        <v/>
      </c>
      <c r="OP355" s="32">
        <f>IF(OI355&gt;99,1,0)</f>
        <v/>
      </c>
      <c r="OQ355" s="32">
        <f>IF(OM355&gt;0.0799,1,0)</f>
        <v/>
      </c>
      <c r="OR355" s="32">
        <f>IF(OM355&gt;OZ355,1,0)</f>
        <v/>
      </c>
      <c r="OS355" s="32">
        <f>OP355+OQ355+OR355+ON355+OO355</f>
        <v/>
      </c>
      <c r="OT355">
        <f>IF(OF355=5,"BackHome0-0",IF(AND(OS355=5),"BackAway0-0",""))</f>
        <v/>
      </c>
      <c r="OU355">
        <f>IF(OF355=5,KN355,IF(AND(OS355=5),KO355,""))</f>
        <v/>
      </c>
      <c r="OV355">
        <f>IF(OF355=5,"Match Odds",IF(AND(OS355=5),"Match Odds",""))</f>
        <v/>
      </c>
      <c r="OW355">
        <f>IF(OF355=5,KP355,IF(AND(OS355=5),KP355,""))</f>
        <v/>
      </c>
      <c r="OX355">
        <f>IF(OF355=5,"MATCH_ODDS",IF(AND(OS355=5),"MATCH_ODDS",""))</f>
        <v/>
      </c>
      <c r="OY355">
        <f>IF(OF355=5,"BACK",IF(AND(OS355=5),"BACK",""))</f>
        <v/>
      </c>
    </row>
    <row r="356" ht="16.5" customHeight="1" thickBot="1" thickTop="1">
      <c r="A356" s="2" t="n"/>
      <c r="KN356" s="1">
        <f>IF(INDEX(#REF!,MATCH('HT 0-0'!D356,#REF!,0))=INDEX(#REF!,MATCH('HT 0-0'!D356,#REF!,0)),INDEX(#REF!,MATCH('HT 0-0'!D356,#REF!,0)),"ERROR")</f>
        <v/>
      </c>
      <c r="KO356" s="1">
        <f>IF(INDEX(#REF!,MATCH('HT 0-0'!E356,#REF!,0))=INDEX(#REF!,MATCH('HT 0-0'!E356,#REF!,0)),INDEX(#REF!,MATCH('HT 0-0'!E356,#REF!,0)),"ERROR")</f>
        <v/>
      </c>
      <c r="KP356" s="1">
        <f>KN356&amp;" v "&amp;KO356</f>
        <v/>
      </c>
      <c r="KQ356">
        <f>B356&amp;"_"&amp;C356</f>
        <v/>
      </c>
      <c r="KR356" s="1">
        <f>IF((HW356/KK356)&lt;0.335,"G",IF((HW356/KK356)&gt;0.67,"R","A"))</f>
        <v/>
      </c>
      <c r="KS356" s="1">
        <f>IF((HX356/KK356)&lt;0.335,"G",IF((HX356/KK356)&gt;0.67,"R","A"))</f>
        <v/>
      </c>
      <c r="KT356" s="1">
        <f>IF((IH356/KK356)&lt;0.335,"G",IF((IH356/KK356)&gt;0.67,"R","A"))</f>
        <v/>
      </c>
      <c r="KU356" s="1">
        <f>IF((II356/KK356)&lt;0.335,"G",IF((II356/KK356)&gt;0.67,"R","A"))</f>
        <v/>
      </c>
      <c r="KV356" s="1">
        <f>IF((HZ356/KK356)&lt;0.335,"G",IF((HZ356/KK356)&gt;0.67,"R","A"))</f>
        <v/>
      </c>
      <c r="KW356" s="1">
        <f>IF((HY356/KK356)&lt;0.335,"G",IF((HY356/KK356)&gt;0.67,"R","A"))</f>
        <v/>
      </c>
      <c r="KX356" s="1">
        <f>IF((IK356/KK356)&lt;0.335,"G",IF((IK356/KK356)&gt;0.67,"R","A"))</f>
        <v/>
      </c>
      <c r="KY356" s="1">
        <f>IF((IJ356/KK356)&lt;0.335,"G",IF((IJ356/KK356)&gt;0.67,"R","A"))</f>
        <v/>
      </c>
      <c r="KZ356" s="1">
        <f>IF((HQ356/KK356)&lt;0.335,"G",IF((HQ356/KK356)&gt;0.67,"R","A"))</f>
        <v/>
      </c>
      <c r="LA356" s="1">
        <f>IF((IB356/KK356)&lt;0.335,"G",IF((IB356/KK356)&gt;0.67,"R","A"))</f>
        <v/>
      </c>
      <c r="LB356">
        <f>IF(LQ356="0-0",INDEX(Scrape!#REF!,MATCH('HT 0-0'!KP356,Scrape!$B:$B,0)),"")</f>
        <v/>
      </c>
      <c r="LC356">
        <f>IF(LQ356="0-0",INDEX(Scrape!$A:$A,MATCH('HT 0-0'!KP356,Scrape!$B:$B,0)),"")</f>
        <v/>
      </c>
      <c r="LD356">
        <f>IF(LQ356="0-0",INDEX(Scrape!$B:$B,MATCH('HT 0-0'!KP356,Scrape!$B:$B,0)),"")</f>
        <v/>
      </c>
      <c r="LE356">
        <f>IF(LQ356="0-0",INDEX(Scrape!$C:$C,MATCH('HT 0-0'!KP356,Scrape!$B:$B,0)),"")</f>
        <v/>
      </c>
      <c r="LF356">
        <f>IF(LQ356="0-0",INDEX(Scrape!$D:$D,MATCH('HT 0-0'!KP356,Scrape!$B:$B,0)),"")</f>
        <v/>
      </c>
      <c r="LG356">
        <f>IF(LQ356="0-0",INDEX(Scrape!$E:$E,MATCH('HT 0-0'!KP356,Scrape!$B:$B,0)),"")</f>
        <v/>
      </c>
      <c r="LH356">
        <f>IF(LQ356="0-0",INDEX(Scrape!$F:$F,MATCH('HT 0-0'!KP356,Scrape!$B:$B,0)),"")</f>
        <v/>
      </c>
      <c r="LI356">
        <f>IF(LQ356="0-0",INDEX(Scrape!$G:$G,MATCH('HT 0-0'!KP356,Scrape!$B:$B,0)),"")</f>
        <v/>
      </c>
      <c r="LJ356">
        <f>IF(LQ356="0-0",INDEX(Scrape!$H:$H,MATCH('HT 0-0'!KP356,Scrape!$B:$B,0)),"")</f>
        <v/>
      </c>
      <c r="LK356">
        <f>IF(LQ356="0-0",INDEX(Scrape!$I:$I,MATCH('HT 0-0'!KP356,Scrape!$B:$B,0)),"")</f>
        <v/>
      </c>
      <c r="LL356">
        <f>IF(LQ356="0-0",INDEX(Scrape!$J:$J,MATCH('HT 0-0'!KP356,Scrape!$B:$B,0)),"")</f>
        <v/>
      </c>
      <c r="LM356">
        <f>IF(LQ356="0-0",INDEX(Scrape!$K:$K,MATCH('HT 0-0'!KP356,Scrape!$B:$B,0)),"")</f>
        <v/>
      </c>
      <c r="LN356">
        <f>IF(LQ356="0-0",INDEX(Scrape!$L:$L,MATCH('HT 0-0'!KP356,Scrape!$B:$B,0)),"")</f>
        <v/>
      </c>
      <c r="LO356">
        <f>IF(LQ356="0-0",INDEX(Scrape!$M:$M,MATCH('HT 0-0'!KP356,Scrape!$B:$B,0)),"")</f>
        <v/>
      </c>
      <c r="LP356">
        <f>IF(LQ356="0-0",INDEX(Scrape!$N:$N,MATCH('HT 0-0'!KP356,Scrape!$B:$B,0)),"")</f>
        <v/>
      </c>
      <c r="LQ356">
        <f>INDEX(Scrape!$O:$O,MATCH('HT 0-0'!KP356,Scrape!$B:$B,0))</f>
        <v/>
      </c>
      <c r="LR356">
        <f>(1/LJ356)+(1/LI356)+(1/LH356)</f>
        <v/>
      </c>
      <c r="LS356">
        <f>(1/LG356)+(1/LF356)+(1/LE356)</f>
        <v/>
      </c>
      <c r="LT356" s="8">
        <f>IF(INDEX(#REF!,MATCH(KQ356,#REF!,0))=INDEX(#REF!,MATCH(KQ356,#REF!,0)),INDEX(#REF!,MATCH(KQ356,#REF!,0)),"ERROR")</f>
        <v/>
      </c>
      <c r="LU356" s="4">
        <f>IF(KR356="G",2,IF(KR356="R",0.5,IF(KR356="A",1)))</f>
        <v/>
      </c>
      <c r="LV356" s="4">
        <f>IF(KS356="G",0.5,IF(KS356="R",2,IF(KS356="A",1)))</f>
        <v/>
      </c>
      <c r="LW356" s="4">
        <f>IF(KT356="G",2,IF(KT356="R",0.5,IF(KT356="A",1)))</f>
        <v/>
      </c>
      <c r="LX356" s="4">
        <f>IF(KU356="G",0.5,IF(KU356="R",2,IF(KU356="A",1)))</f>
        <v/>
      </c>
      <c r="LY356" s="7">
        <f>(LK356*(LU356+LX356)+(LL356*(LU356+LX356)))</f>
        <v/>
      </c>
      <c r="LZ356" s="7">
        <f>(LN356*(LV356+LW356)+(LO356*(LV356+LW356)))</f>
        <v/>
      </c>
      <c r="MA356" s="11">
        <f>LY356-LZ356</f>
        <v/>
      </c>
      <c r="MB356" s="5">
        <f>MA356+2</f>
        <v/>
      </c>
      <c r="MC356" s="6">
        <f>MA356-2</f>
        <v/>
      </c>
      <c r="MD356" s="4">
        <f>LE356</f>
        <v/>
      </c>
      <c r="ME356" s="9">
        <f>IF(MD356=0,1000,MD356+0.75)</f>
        <v/>
      </c>
      <c r="MF356" s="10">
        <f>IF(MD356=0,0,MD356-0.75)</f>
        <v/>
      </c>
      <c r="MG356" s="4">
        <f>((LM356*(LU356+LX356))-((LP356*(LV356+LW356))))</f>
        <v/>
      </c>
      <c r="MH356" s="9">
        <f>MG356*1.2</f>
        <v/>
      </c>
      <c r="MI356" s="10">
        <f>MG356*0.8</f>
        <v/>
      </c>
      <c r="MJ356">
        <f>IFERROR(OT356,"")</f>
        <v/>
      </c>
      <c r="MK356">
        <f>IFERROR(OU356,"")</f>
        <v/>
      </c>
      <c r="ML356">
        <f>IFERROR(OV356,"")</f>
        <v/>
      </c>
      <c r="MM356">
        <f>IFERROR(OW356,"")</f>
        <v/>
      </c>
      <c r="MN356">
        <f>IFERROR(OX356,"")</f>
        <v/>
      </c>
      <c r="MO356">
        <f>IFERROR(OY356,"")</f>
        <v/>
      </c>
      <c r="MP356" s="1">
        <f>COUNTIFS(#REF!,LT356,#REF!,1,#REF!,"&gt;="&amp;MC356,#REF!,"&lt;="&amp;MB356,#REF!,"&lt;="&amp;ME356,#REF!,"&gt;="&amp;MF356,#REF!,"="&amp;KV356,#REF!,"="&amp;KX356)</f>
        <v/>
      </c>
      <c r="MQ356" s="1">
        <f>COUNTIFS(#REF!,LT356,#REF!,0,#REF!,"&gt;="&amp;MC356,#REF!,"&lt;="&amp;MB356,#REF!,"&lt;="&amp;ME356,#REF!,"&gt;="&amp;MF356,#REF!,"="&amp;KV356,#REF!,"="&amp;KX356)</f>
        <v/>
      </c>
      <c r="MR356" s="1">
        <f>COUNTIFS(#REF!,LT356,#REF!,1,#REF!,"&gt;="&amp;MC356,#REF!,"&lt;="&amp;MB356,#REF!,"&lt;="&amp;ME356,#REF!,"&gt;="&amp;MF356,#REF!,"="&amp;KW356,#REF!,"="&amp;KY356)</f>
        <v/>
      </c>
      <c r="MS356" s="1">
        <f>COUNTIFS(#REF!,LT356,#REF!,0,#REF!,"&gt;="&amp;MC356,#REF!,"&lt;="&amp;MB356,#REF!,"&lt;="&amp;ME356,#REF!,"&gt;="&amp;MF356,#REF!,"="&amp;KW356,#REF!,"="&amp;KY356)</f>
        <v/>
      </c>
      <c r="MT356" s="1">
        <f>COUNTIFS(#REF!,LT356,#REF!,1,#REF!,"&gt;="&amp;MI356,#REF!,"&lt;="&amp;MH356,#REF!,"&lt;="&amp;ME356,#REF!,"&gt;="&amp;MF356)</f>
        <v/>
      </c>
      <c r="MU356" s="1">
        <f>COUNTIFS(#REF!,LT356,#REF!,0,#REF!,"&gt;="&amp;MI356,#REF!,"&lt;="&amp;MH356,#REF!,"&lt;="&amp;ME356,#REF!,"&gt;="&amp;MF356)</f>
        <v/>
      </c>
      <c r="MV356" s="1">
        <f>COUNTIFS(#REF!,LT356,#REF!,1,#REF!,"&gt;="&amp;MI356,#REF!,"&lt;="&amp;MH356,#REF!,"="&amp;KZ356,#REF!,"="&amp;LA356,#REF!,"&lt;="&amp;ME356,#REF!,"&gt;="&amp;MF356)</f>
        <v/>
      </c>
      <c r="MW356" s="1">
        <f>COUNTIFS(#REF!,LT356,#REF!,0,#REF!,"&gt;="&amp;MI356,#REF!,"&lt;="&amp;MH356,#REF!,"="&amp;KZ356,#REF!,"="&amp;LA356,#REF!,"&lt;="&amp;ME356,#REF!,"&gt;="&amp;MF356)</f>
        <v/>
      </c>
      <c r="MX356" s="1">
        <f>COUNTIFS(#REF!,LT356,#REF!,1,#REF!,"&gt;="&amp;MC356,#REF!,"&lt;="&amp;MB356,#REF!,"&lt;="&amp;ME356,#REF!,"&gt;="&amp;MF356)</f>
        <v/>
      </c>
      <c r="MY356" s="1">
        <f>COUNTIFS(#REF!,LT356,#REF!,0,#REF!,"&gt;="&amp;MC356,#REF!,"&lt;="&amp;MB356,#REF!,"&lt;="&amp;ME356,#REF!,"&gt;="&amp;MF356)</f>
        <v/>
      </c>
      <c r="MZ356" s="1">
        <f>COUNTIFS(#REF!,LT356,#REF!,1,#REF!,"&lt;="&amp;ME356,#REF!,"&gt;="&amp;MF356,#REF!,"="&amp;KV356,#REF!,"="&amp;KX356)</f>
        <v/>
      </c>
      <c r="NA356" s="1">
        <f>COUNTIFS(#REF!,LT356,#REF!,0,#REF!,"&lt;="&amp;ME356,#REF!,"&gt;="&amp;MF356,#REF!,"="&amp;KV356,#REF!,"="&amp;KX356)</f>
        <v/>
      </c>
      <c r="NB356" s="1">
        <f>COUNTIFS(#REF!,LT356,#REF!,1,#REF!,"&lt;="&amp;ME356,#REF!,"&gt;="&amp;MF356,#REF!,"="&amp;KW356,#REF!,"="&amp;KY356)</f>
        <v/>
      </c>
      <c r="NC356" s="1">
        <f>COUNTIFS(#REF!,LT356,#REF!,0,#REF!,"&lt;="&amp;ME356,#REF!,"&gt;="&amp;MF356,#REF!,"="&amp;KW356,#REF!,"="&amp;KY356)</f>
        <v/>
      </c>
      <c r="ND356" s="1">
        <f>COUNTIFS(#REF!,LT356,#REF!,1,#REF!,"&gt;="&amp;MC356,#REF!,"&lt;="&amp;MB356,#REF!,"&lt;="&amp;ME356,#REF!,"&gt;="&amp;MF356,#REF!,"="&amp;KV356,#REF!,"="&amp;KX356)</f>
        <v/>
      </c>
      <c r="NE356" s="1">
        <f>COUNTIFS(#REF!,LT356,#REF!,0,#REF!,"&gt;="&amp;MC356,#REF!,"&lt;="&amp;MB356,#REF!,"&lt;="&amp;ME356,#REF!,"&gt;="&amp;MF356,#REF!,"="&amp;KV356,#REF!,"="&amp;KX356)</f>
        <v/>
      </c>
      <c r="NF356" s="1">
        <f>COUNTIFS(#REF!,LT356,#REF!,1,#REF!,"&gt;="&amp;MC356,#REF!,"&lt;="&amp;MB356,#REF!,"&lt;="&amp;ME356,#REF!,"&gt;="&amp;MF356,#REF!,"="&amp;KW356,#REF!,"="&amp;KY356)</f>
        <v/>
      </c>
      <c r="NG356" s="1">
        <f>COUNTIFS(#REF!,LT356,#REF!,0,#REF!,"&gt;="&amp;MC356,#REF!,"&lt;="&amp;MB356,#REF!,"&lt;="&amp;ME356,#REF!,"&gt;="&amp;MF356,#REF!,"="&amp;KW356,#REF!,"="&amp;KY356)</f>
        <v/>
      </c>
      <c r="NH356" s="1">
        <f>COUNTIFS(#REF!,LT356,#REF!,1,#REF!,"&gt;="&amp;MC356,#REF!,"&lt;="&amp;MB356,#REF!,"&lt;="&amp;ME356,#REF!,"&gt;="&amp;MF356,#REF!,"="&amp;KZ356,#REF!,"="&amp;LA356)</f>
        <v/>
      </c>
      <c r="NI356" s="1">
        <f>COUNTIFS(#REF!,LT356,#REF!,0,#REF!,"&gt;="&amp;MC356,#REF!,"&lt;="&amp;MB356,#REF!,"&lt;="&amp;ME356,#REF!,"&gt;="&amp;MF356,#REF!,"="&amp;KZ356,#REF!,"="&amp;LA356)</f>
        <v/>
      </c>
      <c r="NJ356" s="1">
        <f>COUNTIFS(#REF!,LT356,#REF!,1,#REF!,"&gt;="&amp;MI356,#REF!,"&lt;="&amp;MH356,#REF!,"&lt;="&amp;ME356,#REF!,"&gt;="&amp;MF356)</f>
        <v/>
      </c>
      <c r="NK356" s="1">
        <f>COUNTIFS(#REF!,LT356,#REF!,0,#REF!,"&gt;="&amp;MI356,#REF!,"&lt;="&amp;MH356,#REF!,"&lt;="&amp;ME356,#REF!,"&gt;="&amp;MF356)</f>
        <v/>
      </c>
      <c r="NL356" s="1">
        <f>COUNTIFS(#REF!,LT356,#REF!,1,#REF!,"&gt;="&amp;MI356,#REF!,"&lt;="&amp;MH356,#REF!,"="&amp;KZ356,#REF!,"="&amp;LA356,#REF!,"&lt;="&amp;ME356,#REF!,"&gt;="&amp;MF356)</f>
        <v/>
      </c>
      <c r="NM356" s="1">
        <f>COUNTIFS(#REF!,LT356,#REF!,0,#REF!,"&gt;="&amp;MI356,#REF!,"&lt;="&amp;MH356,#REF!,"="&amp;KZ356,#REF!,"="&amp;LA356,#REF!,"&lt;="&amp;ME356,#REF!,"&gt;="&amp;MF356)</f>
        <v/>
      </c>
      <c r="NN356" s="1">
        <f>COUNTIFS(#REF!,LT356,#REF!,1,#REF!,"&gt;="&amp;MC356,#REF!,"&lt;="&amp;MB356,#REF!,"&lt;="&amp;ME356,#REF!,"&gt;="&amp;MF356)</f>
        <v/>
      </c>
      <c r="NO356" s="1">
        <f>COUNTIFS(#REF!,LT356,#REF!,0,#REF!,"&gt;="&amp;MC356,#REF!,"&lt;="&amp;MB356,#REF!,"&lt;="&amp;ME356,#REF!,"&gt;="&amp;MF356)</f>
        <v/>
      </c>
      <c r="NP356" s="1">
        <f>COUNTIFS(#REF!,LT356,#REF!,1,#REF!,"&lt;="&amp;ME356,#REF!,"&gt;="&amp;MF356,#REF!,"="&amp;KV356,#REF!,"="&amp;KX356)</f>
        <v/>
      </c>
      <c r="NQ356" s="1">
        <f>COUNTIFS(#REF!,LT356,#REF!,0,#REF!,"&lt;="&amp;ME356,#REF!,"&gt;="&amp;MF356,#REF!,"="&amp;KV356,#REF!,"="&amp;KX356)</f>
        <v/>
      </c>
      <c r="NR356" s="1">
        <f>COUNTIFS(#REF!,LT356,#REF!,1,#REF!,"&lt;="&amp;ME356,#REF!,"&gt;="&amp;MF356,#REF!,"="&amp;KW356,#REF!,"="&amp;KY356)</f>
        <v/>
      </c>
      <c r="NS356" s="1">
        <f>COUNTIFS(#REF!,LT356,#REF!,0,#REF!,"&lt;="&amp;ME356,#REF!,"&gt;="&amp;MF356,#REF!,"="&amp;KW356,#REF!,"="&amp;KY356)</f>
        <v/>
      </c>
      <c r="NT356" s="1">
        <f>MP356+MR356+MT356+MV356+MX356+MZ356+NB356</f>
        <v/>
      </c>
      <c r="NU356" s="1">
        <f>MQ356+MS356+MU356+MW356+MY356+NA356+NC356</f>
        <v/>
      </c>
      <c r="NV356" s="1">
        <f>NT356+NU356</f>
        <v/>
      </c>
      <c r="NW356" s="33">
        <f>NT356/(NT356+NU356)</f>
        <v/>
      </c>
      <c r="NX356" s="3">
        <f>1/NW356</f>
        <v/>
      </c>
      <c r="NY356" s="1">
        <f>LH356</f>
        <v/>
      </c>
      <c r="NZ356" s="79">
        <f>(NW356*((NY356-1)*0.98))-((1-NW356)*1)</f>
        <v/>
      </c>
      <c r="OA356" s="34">
        <f>IF(LR356&lt;0.9,0,IF(AND(LR356&gt;1.1),0,1))</f>
        <v/>
      </c>
      <c r="OB356" s="34">
        <f>IF(LS356&lt;0.9,0,IF(AND(LS356&gt;1.1),0,1))</f>
        <v/>
      </c>
      <c r="OC356" s="32">
        <f>IF(NV356&gt;99,1,0)</f>
        <v/>
      </c>
      <c r="OD356" s="32">
        <f>IF(NZ356&gt;0.0799,1,0)</f>
        <v/>
      </c>
      <c r="OE356" s="32">
        <f>IF(NZ356&gt;OM356,1,0)</f>
        <v/>
      </c>
      <c r="OF356" s="32">
        <f>OC356+OD356+OE356+OA356+OB356</f>
        <v/>
      </c>
      <c r="OG356" s="1">
        <f>ND356+NF356+NH356+NJ356+NL356+NN356+NP356+NR356</f>
        <v/>
      </c>
      <c r="OH356" s="1">
        <f>NE356+NG356+NI356+NK356+NM356+NO356+NQ356+NS356</f>
        <v/>
      </c>
      <c r="OI356" s="1">
        <f>OG356+OH356</f>
        <v/>
      </c>
      <c r="OJ356" s="33">
        <f>OG356/(OG356+OH356)</f>
        <v/>
      </c>
      <c r="OK356" s="3">
        <f>1/OJ356</f>
        <v/>
      </c>
      <c r="OL356" s="1">
        <f>LI356</f>
        <v/>
      </c>
      <c r="OM356" s="79">
        <f>(OJ356*((OL356-1)*0.98))-((1-OJ356)*1)</f>
        <v/>
      </c>
      <c r="ON356" s="34">
        <f>IF(LR356&lt;0.9,0,IF(AND(LR356&gt;1.1),0,1))</f>
        <v/>
      </c>
      <c r="OO356" s="34">
        <f>IF(LS356&lt;0.9,0,IF(AND(LS356&gt;1.1),0,1))</f>
        <v/>
      </c>
      <c r="OP356" s="32">
        <f>IF(OI356&gt;99,1,0)</f>
        <v/>
      </c>
      <c r="OQ356" s="32">
        <f>IF(OM356&gt;0.0799,1,0)</f>
        <v/>
      </c>
      <c r="OR356" s="32">
        <f>IF(OM356&gt;OZ356,1,0)</f>
        <v/>
      </c>
      <c r="OS356" s="32">
        <f>OP356+OQ356+OR356+ON356+OO356</f>
        <v/>
      </c>
      <c r="OT356">
        <f>IF(OF356=5,"BackHome0-0",IF(AND(OS356=5),"BackAway0-0",""))</f>
        <v/>
      </c>
      <c r="OU356">
        <f>IF(OF356=5,KN356,IF(AND(OS356=5),KO356,""))</f>
        <v/>
      </c>
      <c r="OV356">
        <f>IF(OF356=5,"Match Odds",IF(AND(OS356=5),"Match Odds",""))</f>
        <v/>
      </c>
      <c r="OW356">
        <f>IF(OF356=5,KP356,IF(AND(OS356=5),KP356,""))</f>
        <v/>
      </c>
      <c r="OX356">
        <f>IF(OF356=5,"MATCH_ODDS",IF(AND(OS356=5),"MATCH_ODDS",""))</f>
        <v/>
      </c>
      <c r="OY356">
        <f>IF(OF356=5,"BACK",IF(AND(OS356=5),"BACK",""))</f>
        <v/>
      </c>
    </row>
    <row r="357" ht="16.5" customHeight="1" thickBot="1" thickTop="1">
      <c r="A357" s="2" t="n"/>
      <c r="KN357" s="1">
        <f>IF(INDEX(#REF!,MATCH('HT 0-0'!D357,#REF!,0))=INDEX(#REF!,MATCH('HT 0-0'!D357,#REF!,0)),INDEX(#REF!,MATCH('HT 0-0'!D357,#REF!,0)),"ERROR")</f>
        <v/>
      </c>
      <c r="KO357" s="1">
        <f>IF(INDEX(#REF!,MATCH('HT 0-0'!E357,#REF!,0))=INDEX(#REF!,MATCH('HT 0-0'!E357,#REF!,0)),INDEX(#REF!,MATCH('HT 0-0'!E357,#REF!,0)),"ERROR")</f>
        <v/>
      </c>
      <c r="KP357" s="1">
        <f>KN357&amp;" v "&amp;KO357</f>
        <v/>
      </c>
      <c r="KQ357">
        <f>B357&amp;"_"&amp;C357</f>
        <v/>
      </c>
      <c r="KR357" s="1">
        <f>IF((HW357/KK357)&lt;0.335,"G",IF((HW357/KK357)&gt;0.67,"R","A"))</f>
        <v/>
      </c>
      <c r="KS357" s="1">
        <f>IF((HX357/KK357)&lt;0.335,"G",IF((HX357/KK357)&gt;0.67,"R","A"))</f>
        <v/>
      </c>
      <c r="KT357" s="1">
        <f>IF((IH357/KK357)&lt;0.335,"G",IF((IH357/KK357)&gt;0.67,"R","A"))</f>
        <v/>
      </c>
      <c r="KU357" s="1">
        <f>IF((II357/KK357)&lt;0.335,"G",IF((II357/KK357)&gt;0.67,"R","A"))</f>
        <v/>
      </c>
      <c r="KV357" s="1">
        <f>IF((HZ357/KK357)&lt;0.335,"G",IF((HZ357/KK357)&gt;0.67,"R","A"))</f>
        <v/>
      </c>
      <c r="KW357" s="1">
        <f>IF((HY357/KK357)&lt;0.335,"G",IF((HY357/KK357)&gt;0.67,"R","A"))</f>
        <v/>
      </c>
      <c r="KX357" s="1">
        <f>IF((IK357/KK357)&lt;0.335,"G",IF((IK357/KK357)&gt;0.67,"R","A"))</f>
        <v/>
      </c>
      <c r="KY357" s="1">
        <f>IF((IJ357/KK357)&lt;0.335,"G",IF((IJ357/KK357)&gt;0.67,"R","A"))</f>
        <v/>
      </c>
      <c r="KZ357" s="1">
        <f>IF((HQ357/KK357)&lt;0.335,"G",IF((HQ357/KK357)&gt;0.67,"R","A"))</f>
        <v/>
      </c>
      <c r="LA357" s="1">
        <f>IF((IB357/KK357)&lt;0.335,"G",IF((IB357/KK357)&gt;0.67,"R","A"))</f>
        <v/>
      </c>
      <c r="LB357">
        <f>IF(LQ357="0-0",INDEX(Scrape!#REF!,MATCH('HT 0-0'!KP357,Scrape!$B:$B,0)),"")</f>
        <v/>
      </c>
      <c r="LC357">
        <f>IF(LQ357="0-0",INDEX(Scrape!$A:$A,MATCH('HT 0-0'!KP357,Scrape!$B:$B,0)),"")</f>
        <v/>
      </c>
      <c r="LD357">
        <f>IF(LQ357="0-0",INDEX(Scrape!$B:$B,MATCH('HT 0-0'!KP357,Scrape!$B:$B,0)),"")</f>
        <v/>
      </c>
      <c r="LE357">
        <f>IF(LQ357="0-0",INDEX(Scrape!$C:$C,MATCH('HT 0-0'!KP357,Scrape!$B:$B,0)),"")</f>
        <v/>
      </c>
      <c r="LF357">
        <f>IF(LQ357="0-0",INDEX(Scrape!$D:$D,MATCH('HT 0-0'!KP357,Scrape!$B:$B,0)),"")</f>
        <v/>
      </c>
      <c r="LG357">
        <f>IF(LQ357="0-0",INDEX(Scrape!$E:$E,MATCH('HT 0-0'!KP357,Scrape!$B:$B,0)),"")</f>
        <v/>
      </c>
      <c r="LH357">
        <f>IF(LQ357="0-0",INDEX(Scrape!$F:$F,MATCH('HT 0-0'!KP357,Scrape!$B:$B,0)),"")</f>
        <v/>
      </c>
      <c r="LI357">
        <f>IF(LQ357="0-0",INDEX(Scrape!$G:$G,MATCH('HT 0-0'!KP357,Scrape!$B:$B,0)),"")</f>
        <v/>
      </c>
      <c r="LJ357">
        <f>IF(LQ357="0-0",INDEX(Scrape!$H:$H,MATCH('HT 0-0'!KP357,Scrape!$B:$B,0)),"")</f>
        <v/>
      </c>
      <c r="LK357">
        <f>IF(LQ357="0-0",INDEX(Scrape!$I:$I,MATCH('HT 0-0'!KP357,Scrape!$B:$B,0)),"")</f>
        <v/>
      </c>
      <c r="LL357">
        <f>IF(LQ357="0-0",INDEX(Scrape!$J:$J,MATCH('HT 0-0'!KP357,Scrape!$B:$B,0)),"")</f>
        <v/>
      </c>
      <c r="LM357">
        <f>IF(LQ357="0-0",INDEX(Scrape!$K:$K,MATCH('HT 0-0'!KP357,Scrape!$B:$B,0)),"")</f>
        <v/>
      </c>
      <c r="LN357">
        <f>IF(LQ357="0-0",INDEX(Scrape!$L:$L,MATCH('HT 0-0'!KP357,Scrape!$B:$B,0)),"")</f>
        <v/>
      </c>
      <c r="LO357">
        <f>IF(LQ357="0-0",INDEX(Scrape!$M:$M,MATCH('HT 0-0'!KP357,Scrape!$B:$B,0)),"")</f>
        <v/>
      </c>
      <c r="LP357">
        <f>IF(LQ357="0-0",INDEX(Scrape!$N:$N,MATCH('HT 0-0'!KP357,Scrape!$B:$B,0)),"")</f>
        <v/>
      </c>
      <c r="LQ357">
        <f>INDEX(Scrape!$O:$O,MATCH('HT 0-0'!KP357,Scrape!$B:$B,0))</f>
        <v/>
      </c>
      <c r="LR357">
        <f>(1/LJ357)+(1/LI357)+(1/LH357)</f>
        <v/>
      </c>
      <c r="LS357">
        <f>(1/LG357)+(1/LF357)+(1/LE357)</f>
        <v/>
      </c>
      <c r="LT357" s="8">
        <f>IF(INDEX(#REF!,MATCH(KQ357,#REF!,0))=INDEX(#REF!,MATCH(KQ357,#REF!,0)),INDEX(#REF!,MATCH(KQ357,#REF!,0)),"ERROR")</f>
        <v/>
      </c>
      <c r="LU357" s="4">
        <f>IF(KR357="G",2,IF(KR357="R",0.5,IF(KR357="A",1)))</f>
        <v/>
      </c>
      <c r="LV357" s="4">
        <f>IF(KS357="G",0.5,IF(KS357="R",2,IF(KS357="A",1)))</f>
        <v/>
      </c>
      <c r="LW357" s="4">
        <f>IF(KT357="G",2,IF(KT357="R",0.5,IF(KT357="A",1)))</f>
        <v/>
      </c>
      <c r="LX357" s="4">
        <f>IF(KU357="G",0.5,IF(KU357="R",2,IF(KU357="A",1)))</f>
        <v/>
      </c>
      <c r="LY357" s="7">
        <f>(LK357*(LU357+LX357)+(LL357*(LU357+LX357)))</f>
        <v/>
      </c>
      <c r="LZ357" s="7">
        <f>(LN357*(LV357+LW357)+(LO357*(LV357+LW357)))</f>
        <v/>
      </c>
      <c r="MA357" s="11">
        <f>LY357-LZ357</f>
        <v/>
      </c>
      <c r="MB357" s="5">
        <f>MA357+2</f>
        <v/>
      </c>
      <c r="MC357" s="6">
        <f>MA357-2</f>
        <v/>
      </c>
      <c r="MD357" s="4">
        <f>LE357</f>
        <v/>
      </c>
      <c r="ME357" s="9">
        <f>IF(MD357=0,1000,MD357+0.75)</f>
        <v/>
      </c>
      <c r="MF357" s="10">
        <f>IF(MD357=0,0,MD357-0.75)</f>
        <v/>
      </c>
      <c r="MG357" s="4">
        <f>((LM357*(LU357+LX357))-((LP357*(LV357+LW357))))</f>
        <v/>
      </c>
      <c r="MH357" s="9">
        <f>MG357*1.2</f>
        <v/>
      </c>
      <c r="MI357" s="10">
        <f>MG357*0.8</f>
        <v/>
      </c>
      <c r="MJ357">
        <f>IFERROR(OT357,"")</f>
        <v/>
      </c>
      <c r="MK357">
        <f>IFERROR(OU357,"")</f>
        <v/>
      </c>
      <c r="ML357">
        <f>IFERROR(OV357,"")</f>
        <v/>
      </c>
      <c r="MM357">
        <f>IFERROR(OW357,"")</f>
        <v/>
      </c>
      <c r="MN357">
        <f>IFERROR(OX357,"")</f>
        <v/>
      </c>
      <c r="MO357">
        <f>IFERROR(OY357,"")</f>
        <v/>
      </c>
      <c r="MP357" s="1">
        <f>COUNTIFS(#REF!,LT357,#REF!,1,#REF!,"&gt;="&amp;MC357,#REF!,"&lt;="&amp;MB357,#REF!,"&lt;="&amp;ME357,#REF!,"&gt;="&amp;MF357,#REF!,"="&amp;KV357,#REF!,"="&amp;KX357)</f>
        <v/>
      </c>
      <c r="MQ357" s="1">
        <f>COUNTIFS(#REF!,LT357,#REF!,0,#REF!,"&gt;="&amp;MC357,#REF!,"&lt;="&amp;MB357,#REF!,"&lt;="&amp;ME357,#REF!,"&gt;="&amp;MF357,#REF!,"="&amp;KV357,#REF!,"="&amp;KX357)</f>
        <v/>
      </c>
      <c r="MR357" s="1">
        <f>COUNTIFS(#REF!,LT357,#REF!,1,#REF!,"&gt;="&amp;MC357,#REF!,"&lt;="&amp;MB357,#REF!,"&lt;="&amp;ME357,#REF!,"&gt;="&amp;MF357,#REF!,"="&amp;KW357,#REF!,"="&amp;KY357)</f>
        <v/>
      </c>
      <c r="MS357" s="1">
        <f>COUNTIFS(#REF!,LT357,#REF!,0,#REF!,"&gt;="&amp;MC357,#REF!,"&lt;="&amp;MB357,#REF!,"&lt;="&amp;ME357,#REF!,"&gt;="&amp;MF357,#REF!,"="&amp;KW357,#REF!,"="&amp;KY357)</f>
        <v/>
      </c>
      <c r="MT357" s="1">
        <f>COUNTIFS(#REF!,LT357,#REF!,1,#REF!,"&gt;="&amp;MI357,#REF!,"&lt;="&amp;MH357,#REF!,"&lt;="&amp;ME357,#REF!,"&gt;="&amp;MF357)</f>
        <v/>
      </c>
      <c r="MU357" s="1">
        <f>COUNTIFS(#REF!,LT357,#REF!,0,#REF!,"&gt;="&amp;MI357,#REF!,"&lt;="&amp;MH357,#REF!,"&lt;="&amp;ME357,#REF!,"&gt;="&amp;MF357)</f>
        <v/>
      </c>
      <c r="MV357" s="1">
        <f>COUNTIFS(#REF!,LT357,#REF!,1,#REF!,"&gt;="&amp;MI357,#REF!,"&lt;="&amp;MH357,#REF!,"="&amp;KZ357,#REF!,"="&amp;LA357,#REF!,"&lt;="&amp;ME357,#REF!,"&gt;="&amp;MF357)</f>
        <v/>
      </c>
      <c r="MW357" s="1">
        <f>COUNTIFS(#REF!,LT357,#REF!,0,#REF!,"&gt;="&amp;MI357,#REF!,"&lt;="&amp;MH357,#REF!,"="&amp;KZ357,#REF!,"="&amp;LA357,#REF!,"&lt;="&amp;ME357,#REF!,"&gt;="&amp;MF357)</f>
        <v/>
      </c>
      <c r="MX357" s="1">
        <f>COUNTIFS(#REF!,LT357,#REF!,1,#REF!,"&gt;="&amp;MC357,#REF!,"&lt;="&amp;MB357,#REF!,"&lt;="&amp;ME357,#REF!,"&gt;="&amp;MF357)</f>
        <v/>
      </c>
      <c r="MY357" s="1">
        <f>COUNTIFS(#REF!,LT357,#REF!,0,#REF!,"&gt;="&amp;MC357,#REF!,"&lt;="&amp;MB357,#REF!,"&lt;="&amp;ME357,#REF!,"&gt;="&amp;MF357)</f>
        <v/>
      </c>
      <c r="MZ357" s="1">
        <f>COUNTIFS(#REF!,LT357,#REF!,1,#REF!,"&lt;="&amp;ME357,#REF!,"&gt;="&amp;MF357,#REF!,"="&amp;KV357,#REF!,"="&amp;KX357)</f>
        <v/>
      </c>
      <c r="NA357" s="1">
        <f>COUNTIFS(#REF!,LT357,#REF!,0,#REF!,"&lt;="&amp;ME357,#REF!,"&gt;="&amp;MF357,#REF!,"="&amp;KV357,#REF!,"="&amp;KX357)</f>
        <v/>
      </c>
      <c r="NB357" s="1">
        <f>COUNTIFS(#REF!,LT357,#REF!,1,#REF!,"&lt;="&amp;ME357,#REF!,"&gt;="&amp;MF357,#REF!,"="&amp;KW357,#REF!,"="&amp;KY357)</f>
        <v/>
      </c>
      <c r="NC357" s="1">
        <f>COUNTIFS(#REF!,LT357,#REF!,0,#REF!,"&lt;="&amp;ME357,#REF!,"&gt;="&amp;MF357,#REF!,"="&amp;KW357,#REF!,"="&amp;KY357)</f>
        <v/>
      </c>
      <c r="ND357" s="1">
        <f>COUNTIFS(#REF!,LT357,#REF!,1,#REF!,"&gt;="&amp;MC357,#REF!,"&lt;="&amp;MB357,#REF!,"&lt;="&amp;ME357,#REF!,"&gt;="&amp;MF357,#REF!,"="&amp;KV357,#REF!,"="&amp;KX357)</f>
        <v/>
      </c>
      <c r="NE357" s="1">
        <f>COUNTIFS(#REF!,LT357,#REF!,0,#REF!,"&gt;="&amp;MC357,#REF!,"&lt;="&amp;MB357,#REF!,"&lt;="&amp;ME357,#REF!,"&gt;="&amp;MF357,#REF!,"="&amp;KV357,#REF!,"="&amp;KX357)</f>
        <v/>
      </c>
      <c r="NF357" s="1">
        <f>COUNTIFS(#REF!,LT357,#REF!,1,#REF!,"&gt;="&amp;MC357,#REF!,"&lt;="&amp;MB357,#REF!,"&lt;="&amp;ME357,#REF!,"&gt;="&amp;MF357,#REF!,"="&amp;KW357,#REF!,"="&amp;KY357)</f>
        <v/>
      </c>
      <c r="NG357" s="1">
        <f>COUNTIFS(#REF!,LT357,#REF!,0,#REF!,"&gt;="&amp;MC357,#REF!,"&lt;="&amp;MB357,#REF!,"&lt;="&amp;ME357,#REF!,"&gt;="&amp;MF357,#REF!,"="&amp;KW357,#REF!,"="&amp;KY357)</f>
        <v/>
      </c>
      <c r="NH357" s="1">
        <f>COUNTIFS(#REF!,LT357,#REF!,1,#REF!,"&gt;="&amp;MC357,#REF!,"&lt;="&amp;MB357,#REF!,"&lt;="&amp;ME357,#REF!,"&gt;="&amp;MF357,#REF!,"="&amp;KZ357,#REF!,"="&amp;LA357)</f>
        <v/>
      </c>
      <c r="NI357" s="1">
        <f>COUNTIFS(#REF!,LT357,#REF!,0,#REF!,"&gt;="&amp;MC357,#REF!,"&lt;="&amp;MB357,#REF!,"&lt;="&amp;ME357,#REF!,"&gt;="&amp;MF357,#REF!,"="&amp;KZ357,#REF!,"="&amp;LA357)</f>
        <v/>
      </c>
      <c r="NJ357" s="1">
        <f>COUNTIFS(#REF!,LT357,#REF!,1,#REF!,"&gt;="&amp;MI357,#REF!,"&lt;="&amp;MH357,#REF!,"&lt;="&amp;ME357,#REF!,"&gt;="&amp;MF357)</f>
        <v/>
      </c>
      <c r="NK357" s="1">
        <f>COUNTIFS(#REF!,LT357,#REF!,0,#REF!,"&gt;="&amp;MI357,#REF!,"&lt;="&amp;MH357,#REF!,"&lt;="&amp;ME357,#REF!,"&gt;="&amp;MF357)</f>
        <v/>
      </c>
      <c r="NL357" s="1">
        <f>COUNTIFS(#REF!,LT357,#REF!,1,#REF!,"&gt;="&amp;MI357,#REF!,"&lt;="&amp;MH357,#REF!,"="&amp;KZ357,#REF!,"="&amp;LA357,#REF!,"&lt;="&amp;ME357,#REF!,"&gt;="&amp;MF357)</f>
        <v/>
      </c>
      <c r="NM357" s="1">
        <f>COUNTIFS(#REF!,LT357,#REF!,0,#REF!,"&gt;="&amp;MI357,#REF!,"&lt;="&amp;MH357,#REF!,"="&amp;KZ357,#REF!,"="&amp;LA357,#REF!,"&lt;="&amp;ME357,#REF!,"&gt;="&amp;MF357)</f>
        <v/>
      </c>
      <c r="NN357" s="1">
        <f>COUNTIFS(#REF!,LT357,#REF!,1,#REF!,"&gt;="&amp;MC357,#REF!,"&lt;="&amp;MB357,#REF!,"&lt;="&amp;ME357,#REF!,"&gt;="&amp;MF357)</f>
        <v/>
      </c>
      <c r="NO357" s="1">
        <f>COUNTIFS(#REF!,LT357,#REF!,0,#REF!,"&gt;="&amp;MC357,#REF!,"&lt;="&amp;MB357,#REF!,"&lt;="&amp;ME357,#REF!,"&gt;="&amp;MF357)</f>
        <v/>
      </c>
      <c r="NP357" s="1">
        <f>COUNTIFS(#REF!,LT357,#REF!,1,#REF!,"&lt;="&amp;ME357,#REF!,"&gt;="&amp;MF357,#REF!,"="&amp;KV357,#REF!,"="&amp;KX357)</f>
        <v/>
      </c>
      <c r="NQ357" s="1">
        <f>COUNTIFS(#REF!,LT357,#REF!,0,#REF!,"&lt;="&amp;ME357,#REF!,"&gt;="&amp;MF357,#REF!,"="&amp;KV357,#REF!,"="&amp;KX357)</f>
        <v/>
      </c>
      <c r="NR357" s="1">
        <f>COUNTIFS(#REF!,LT357,#REF!,1,#REF!,"&lt;="&amp;ME357,#REF!,"&gt;="&amp;MF357,#REF!,"="&amp;KW357,#REF!,"="&amp;KY357)</f>
        <v/>
      </c>
      <c r="NS357" s="1">
        <f>COUNTIFS(#REF!,LT357,#REF!,0,#REF!,"&lt;="&amp;ME357,#REF!,"&gt;="&amp;MF357,#REF!,"="&amp;KW357,#REF!,"="&amp;KY357)</f>
        <v/>
      </c>
      <c r="NT357" s="1">
        <f>MP357+MR357+MT357+MV357+MX357+MZ357+NB357</f>
        <v/>
      </c>
      <c r="NU357" s="1">
        <f>MQ357+MS357+MU357+MW357+MY357+NA357+NC357</f>
        <v/>
      </c>
      <c r="NV357" s="1">
        <f>NT357+NU357</f>
        <v/>
      </c>
      <c r="NW357" s="33">
        <f>NT357/(NT357+NU357)</f>
        <v/>
      </c>
      <c r="NX357" s="3">
        <f>1/NW357</f>
        <v/>
      </c>
      <c r="NY357" s="1">
        <f>LH357</f>
        <v/>
      </c>
      <c r="NZ357" s="79">
        <f>(NW357*((NY357-1)*0.98))-((1-NW357)*1)</f>
        <v/>
      </c>
      <c r="OA357" s="34">
        <f>IF(LR357&lt;0.9,0,IF(AND(LR357&gt;1.1),0,1))</f>
        <v/>
      </c>
      <c r="OB357" s="34">
        <f>IF(LS357&lt;0.9,0,IF(AND(LS357&gt;1.1),0,1))</f>
        <v/>
      </c>
      <c r="OC357" s="32">
        <f>IF(NV357&gt;99,1,0)</f>
        <v/>
      </c>
      <c r="OD357" s="32">
        <f>IF(NZ357&gt;0.0799,1,0)</f>
        <v/>
      </c>
      <c r="OE357" s="32">
        <f>IF(NZ357&gt;OM357,1,0)</f>
        <v/>
      </c>
      <c r="OF357" s="32">
        <f>OC357+OD357+OE357+OA357+OB357</f>
        <v/>
      </c>
      <c r="OG357" s="1">
        <f>ND357+NF357+NH357+NJ357+NL357+NN357+NP357+NR357</f>
        <v/>
      </c>
      <c r="OH357" s="1">
        <f>NE357+NG357+NI357+NK357+NM357+NO357+NQ357+NS357</f>
        <v/>
      </c>
      <c r="OI357" s="1">
        <f>OG357+OH357</f>
        <v/>
      </c>
      <c r="OJ357" s="33">
        <f>OG357/(OG357+OH357)</f>
        <v/>
      </c>
      <c r="OK357" s="3">
        <f>1/OJ357</f>
        <v/>
      </c>
      <c r="OL357" s="1">
        <f>LI357</f>
        <v/>
      </c>
      <c r="OM357" s="79">
        <f>(OJ357*((OL357-1)*0.98))-((1-OJ357)*1)</f>
        <v/>
      </c>
      <c r="ON357" s="34">
        <f>IF(LR357&lt;0.9,0,IF(AND(LR357&gt;1.1),0,1))</f>
        <v/>
      </c>
      <c r="OO357" s="34">
        <f>IF(LS357&lt;0.9,0,IF(AND(LS357&gt;1.1),0,1))</f>
        <v/>
      </c>
      <c r="OP357" s="32">
        <f>IF(OI357&gt;99,1,0)</f>
        <v/>
      </c>
      <c r="OQ357" s="32">
        <f>IF(OM357&gt;0.0799,1,0)</f>
        <v/>
      </c>
      <c r="OR357" s="32">
        <f>IF(OM357&gt;OZ357,1,0)</f>
        <v/>
      </c>
      <c r="OS357" s="32">
        <f>OP357+OQ357+OR357+ON357+OO357</f>
        <v/>
      </c>
      <c r="OT357">
        <f>IF(OF357=5,"BackHome0-0",IF(AND(OS357=5),"BackAway0-0",""))</f>
        <v/>
      </c>
      <c r="OU357">
        <f>IF(OF357=5,KN357,IF(AND(OS357=5),KO357,""))</f>
        <v/>
      </c>
      <c r="OV357">
        <f>IF(OF357=5,"Match Odds",IF(AND(OS357=5),"Match Odds",""))</f>
        <v/>
      </c>
      <c r="OW357">
        <f>IF(OF357=5,KP357,IF(AND(OS357=5),KP357,""))</f>
        <v/>
      </c>
      <c r="OX357">
        <f>IF(OF357=5,"MATCH_ODDS",IF(AND(OS357=5),"MATCH_ODDS",""))</f>
        <v/>
      </c>
      <c r="OY357">
        <f>IF(OF357=5,"BACK",IF(AND(OS357=5),"BACK",""))</f>
        <v/>
      </c>
    </row>
    <row r="358" ht="16.5" customHeight="1" thickBot="1" thickTop="1">
      <c r="A358" s="2" t="n"/>
      <c r="KN358" s="1">
        <f>IF(INDEX(#REF!,MATCH('HT 0-0'!D358,#REF!,0))=INDEX(#REF!,MATCH('HT 0-0'!D358,#REF!,0)),INDEX(#REF!,MATCH('HT 0-0'!D358,#REF!,0)),"ERROR")</f>
        <v/>
      </c>
      <c r="KO358" s="1">
        <f>IF(INDEX(#REF!,MATCH('HT 0-0'!E358,#REF!,0))=INDEX(#REF!,MATCH('HT 0-0'!E358,#REF!,0)),INDEX(#REF!,MATCH('HT 0-0'!E358,#REF!,0)),"ERROR")</f>
        <v/>
      </c>
      <c r="KP358" s="1">
        <f>KN358&amp;" v "&amp;KO358</f>
        <v/>
      </c>
      <c r="KQ358">
        <f>B358&amp;"_"&amp;C358</f>
        <v/>
      </c>
      <c r="KR358" s="1">
        <f>IF((HW358/KK358)&lt;0.335,"G",IF((HW358/KK358)&gt;0.67,"R","A"))</f>
        <v/>
      </c>
      <c r="KS358" s="1">
        <f>IF((HX358/KK358)&lt;0.335,"G",IF((HX358/KK358)&gt;0.67,"R","A"))</f>
        <v/>
      </c>
      <c r="KT358" s="1">
        <f>IF((IH358/KK358)&lt;0.335,"G",IF((IH358/KK358)&gt;0.67,"R","A"))</f>
        <v/>
      </c>
      <c r="KU358" s="1">
        <f>IF((II358/KK358)&lt;0.335,"G",IF((II358/KK358)&gt;0.67,"R","A"))</f>
        <v/>
      </c>
      <c r="KV358" s="1">
        <f>IF((HZ358/KK358)&lt;0.335,"G",IF((HZ358/KK358)&gt;0.67,"R","A"))</f>
        <v/>
      </c>
      <c r="KW358" s="1">
        <f>IF((HY358/KK358)&lt;0.335,"G",IF((HY358/KK358)&gt;0.67,"R","A"))</f>
        <v/>
      </c>
      <c r="KX358" s="1">
        <f>IF((IK358/KK358)&lt;0.335,"G",IF((IK358/KK358)&gt;0.67,"R","A"))</f>
        <v/>
      </c>
      <c r="KY358" s="1">
        <f>IF((IJ358/KK358)&lt;0.335,"G",IF((IJ358/KK358)&gt;0.67,"R","A"))</f>
        <v/>
      </c>
      <c r="KZ358" s="1">
        <f>IF((HQ358/KK358)&lt;0.335,"G",IF((HQ358/KK358)&gt;0.67,"R","A"))</f>
        <v/>
      </c>
      <c r="LA358" s="1">
        <f>IF((IB358/KK358)&lt;0.335,"G",IF((IB358/KK358)&gt;0.67,"R","A"))</f>
        <v/>
      </c>
      <c r="LB358">
        <f>IF(LQ358="0-0",INDEX(Scrape!#REF!,MATCH('HT 0-0'!KP358,Scrape!$B:$B,0)),"")</f>
        <v/>
      </c>
      <c r="LC358">
        <f>IF(LQ358="0-0",INDEX(Scrape!$A:$A,MATCH('HT 0-0'!KP358,Scrape!$B:$B,0)),"")</f>
        <v/>
      </c>
      <c r="LD358">
        <f>IF(LQ358="0-0",INDEX(Scrape!$B:$B,MATCH('HT 0-0'!KP358,Scrape!$B:$B,0)),"")</f>
        <v/>
      </c>
      <c r="LE358">
        <f>IF(LQ358="0-0",INDEX(Scrape!$C:$C,MATCH('HT 0-0'!KP358,Scrape!$B:$B,0)),"")</f>
        <v/>
      </c>
      <c r="LF358">
        <f>IF(LQ358="0-0",INDEX(Scrape!$D:$D,MATCH('HT 0-0'!KP358,Scrape!$B:$B,0)),"")</f>
        <v/>
      </c>
      <c r="LG358">
        <f>IF(LQ358="0-0",INDEX(Scrape!$E:$E,MATCH('HT 0-0'!KP358,Scrape!$B:$B,0)),"")</f>
        <v/>
      </c>
      <c r="LH358">
        <f>IF(LQ358="0-0",INDEX(Scrape!$F:$F,MATCH('HT 0-0'!KP358,Scrape!$B:$B,0)),"")</f>
        <v/>
      </c>
      <c r="LI358">
        <f>IF(LQ358="0-0",INDEX(Scrape!$G:$G,MATCH('HT 0-0'!KP358,Scrape!$B:$B,0)),"")</f>
        <v/>
      </c>
      <c r="LJ358">
        <f>IF(LQ358="0-0",INDEX(Scrape!$H:$H,MATCH('HT 0-0'!KP358,Scrape!$B:$B,0)),"")</f>
        <v/>
      </c>
      <c r="LK358">
        <f>IF(LQ358="0-0",INDEX(Scrape!$I:$I,MATCH('HT 0-0'!KP358,Scrape!$B:$B,0)),"")</f>
        <v/>
      </c>
      <c r="LL358">
        <f>IF(LQ358="0-0",INDEX(Scrape!$J:$J,MATCH('HT 0-0'!KP358,Scrape!$B:$B,0)),"")</f>
        <v/>
      </c>
      <c r="LM358">
        <f>IF(LQ358="0-0",INDEX(Scrape!$K:$K,MATCH('HT 0-0'!KP358,Scrape!$B:$B,0)),"")</f>
        <v/>
      </c>
      <c r="LN358">
        <f>IF(LQ358="0-0",INDEX(Scrape!$L:$L,MATCH('HT 0-0'!KP358,Scrape!$B:$B,0)),"")</f>
        <v/>
      </c>
      <c r="LO358">
        <f>IF(LQ358="0-0",INDEX(Scrape!$M:$M,MATCH('HT 0-0'!KP358,Scrape!$B:$B,0)),"")</f>
        <v/>
      </c>
      <c r="LP358">
        <f>IF(LQ358="0-0",INDEX(Scrape!$N:$N,MATCH('HT 0-0'!KP358,Scrape!$B:$B,0)),"")</f>
        <v/>
      </c>
      <c r="LQ358">
        <f>INDEX(Scrape!$O:$O,MATCH('HT 0-0'!KP358,Scrape!$B:$B,0))</f>
        <v/>
      </c>
      <c r="LR358">
        <f>(1/LJ358)+(1/LI358)+(1/LH358)</f>
        <v/>
      </c>
      <c r="LS358">
        <f>(1/LG358)+(1/LF358)+(1/LE358)</f>
        <v/>
      </c>
      <c r="LT358" s="8">
        <f>IF(INDEX(#REF!,MATCH(KQ358,#REF!,0))=INDEX(#REF!,MATCH(KQ358,#REF!,0)),INDEX(#REF!,MATCH(KQ358,#REF!,0)),"ERROR")</f>
        <v/>
      </c>
      <c r="LU358" s="4">
        <f>IF(KR358="G",2,IF(KR358="R",0.5,IF(KR358="A",1)))</f>
        <v/>
      </c>
      <c r="LV358" s="4">
        <f>IF(KS358="G",0.5,IF(KS358="R",2,IF(KS358="A",1)))</f>
        <v/>
      </c>
      <c r="LW358" s="4">
        <f>IF(KT358="G",2,IF(KT358="R",0.5,IF(KT358="A",1)))</f>
        <v/>
      </c>
      <c r="LX358" s="4">
        <f>IF(KU358="G",0.5,IF(KU358="R",2,IF(KU358="A",1)))</f>
        <v/>
      </c>
      <c r="LY358" s="7">
        <f>(LK358*(LU358+LX358)+(LL358*(LU358+LX358)))</f>
        <v/>
      </c>
      <c r="LZ358" s="7">
        <f>(LN358*(LV358+LW358)+(LO358*(LV358+LW358)))</f>
        <v/>
      </c>
      <c r="MA358" s="11">
        <f>LY358-LZ358</f>
        <v/>
      </c>
      <c r="MB358" s="5">
        <f>MA358+2</f>
        <v/>
      </c>
      <c r="MC358" s="6">
        <f>MA358-2</f>
        <v/>
      </c>
      <c r="MD358" s="4">
        <f>LE358</f>
        <v/>
      </c>
      <c r="ME358" s="9">
        <f>IF(MD358=0,1000,MD358+0.75)</f>
        <v/>
      </c>
      <c r="MF358" s="10">
        <f>IF(MD358=0,0,MD358-0.75)</f>
        <v/>
      </c>
      <c r="MG358" s="4">
        <f>((LM358*(LU358+LX358))-((LP358*(LV358+LW358))))</f>
        <v/>
      </c>
      <c r="MH358" s="9">
        <f>MG358*1.2</f>
        <v/>
      </c>
      <c r="MI358" s="10">
        <f>MG358*0.8</f>
        <v/>
      </c>
      <c r="MJ358">
        <f>IFERROR(OT358,"")</f>
        <v/>
      </c>
      <c r="MK358">
        <f>IFERROR(OU358,"")</f>
        <v/>
      </c>
      <c r="ML358">
        <f>IFERROR(OV358,"")</f>
        <v/>
      </c>
      <c r="MM358">
        <f>IFERROR(OW358,"")</f>
        <v/>
      </c>
      <c r="MN358">
        <f>IFERROR(OX358,"")</f>
        <v/>
      </c>
      <c r="MO358">
        <f>IFERROR(OY358,"")</f>
        <v/>
      </c>
      <c r="MP358" s="1">
        <f>COUNTIFS(#REF!,LT358,#REF!,1,#REF!,"&gt;="&amp;MC358,#REF!,"&lt;="&amp;MB358,#REF!,"&lt;="&amp;ME358,#REF!,"&gt;="&amp;MF358,#REF!,"="&amp;KV358,#REF!,"="&amp;KX358)</f>
        <v/>
      </c>
      <c r="MQ358" s="1">
        <f>COUNTIFS(#REF!,LT358,#REF!,0,#REF!,"&gt;="&amp;MC358,#REF!,"&lt;="&amp;MB358,#REF!,"&lt;="&amp;ME358,#REF!,"&gt;="&amp;MF358,#REF!,"="&amp;KV358,#REF!,"="&amp;KX358)</f>
        <v/>
      </c>
      <c r="MR358" s="1">
        <f>COUNTIFS(#REF!,LT358,#REF!,1,#REF!,"&gt;="&amp;MC358,#REF!,"&lt;="&amp;MB358,#REF!,"&lt;="&amp;ME358,#REF!,"&gt;="&amp;MF358,#REF!,"="&amp;KW358,#REF!,"="&amp;KY358)</f>
        <v/>
      </c>
      <c r="MS358" s="1">
        <f>COUNTIFS(#REF!,LT358,#REF!,0,#REF!,"&gt;="&amp;MC358,#REF!,"&lt;="&amp;MB358,#REF!,"&lt;="&amp;ME358,#REF!,"&gt;="&amp;MF358,#REF!,"="&amp;KW358,#REF!,"="&amp;KY358)</f>
        <v/>
      </c>
      <c r="MT358" s="1">
        <f>COUNTIFS(#REF!,LT358,#REF!,1,#REF!,"&gt;="&amp;MI358,#REF!,"&lt;="&amp;MH358,#REF!,"&lt;="&amp;ME358,#REF!,"&gt;="&amp;MF358)</f>
        <v/>
      </c>
      <c r="MU358" s="1">
        <f>COUNTIFS(#REF!,LT358,#REF!,0,#REF!,"&gt;="&amp;MI358,#REF!,"&lt;="&amp;MH358,#REF!,"&lt;="&amp;ME358,#REF!,"&gt;="&amp;MF358)</f>
        <v/>
      </c>
      <c r="MV358" s="1">
        <f>COUNTIFS(#REF!,LT358,#REF!,1,#REF!,"&gt;="&amp;MI358,#REF!,"&lt;="&amp;MH358,#REF!,"="&amp;KZ358,#REF!,"="&amp;LA358,#REF!,"&lt;="&amp;ME358,#REF!,"&gt;="&amp;MF358)</f>
        <v/>
      </c>
      <c r="MW358" s="1">
        <f>COUNTIFS(#REF!,LT358,#REF!,0,#REF!,"&gt;="&amp;MI358,#REF!,"&lt;="&amp;MH358,#REF!,"="&amp;KZ358,#REF!,"="&amp;LA358,#REF!,"&lt;="&amp;ME358,#REF!,"&gt;="&amp;MF358)</f>
        <v/>
      </c>
      <c r="MX358" s="1">
        <f>COUNTIFS(#REF!,LT358,#REF!,1,#REF!,"&gt;="&amp;MC358,#REF!,"&lt;="&amp;MB358,#REF!,"&lt;="&amp;ME358,#REF!,"&gt;="&amp;MF358)</f>
        <v/>
      </c>
      <c r="MY358" s="1">
        <f>COUNTIFS(#REF!,LT358,#REF!,0,#REF!,"&gt;="&amp;MC358,#REF!,"&lt;="&amp;MB358,#REF!,"&lt;="&amp;ME358,#REF!,"&gt;="&amp;MF358)</f>
        <v/>
      </c>
      <c r="MZ358" s="1">
        <f>COUNTIFS(#REF!,LT358,#REF!,1,#REF!,"&lt;="&amp;ME358,#REF!,"&gt;="&amp;MF358,#REF!,"="&amp;KV358,#REF!,"="&amp;KX358)</f>
        <v/>
      </c>
      <c r="NA358" s="1">
        <f>COUNTIFS(#REF!,LT358,#REF!,0,#REF!,"&lt;="&amp;ME358,#REF!,"&gt;="&amp;MF358,#REF!,"="&amp;KV358,#REF!,"="&amp;KX358)</f>
        <v/>
      </c>
      <c r="NB358" s="1">
        <f>COUNTIFS(#REF!,LT358,#REF!,1,#REF!,"&lt;="&amp;ME358,#REF!,"&gt;="&amp;MF358,#REF!,"="&amp;KW358,#REF!,"="&amp;KY358)</f>
        <v/>
      </c>
      <c r="NC358" s="1">
        <f>COUNTIFS(#REF!,LT358,#REF!,0,#REF!,"&lt;="&amp;ME358,#REF!,"&gt;="&amp;MF358,#REF!,"="&amp;KW358,#REF!,"="&amp;KY358)</f>
        <v/>
      </c>
      <c r="ND358" s="1">
        <f>COUNTIFS(#REF!,LT358,#REF!,1,#REF!,"&gt;="&amp;MC358,#REF!,"&lt;="&amp;MB358,#REF!,"&lt;="&amp;ME358,#REF!,"&gt;="&amp;MF358,#REF!,"="&amp;KV358,#REF!,"="&amp;KX358)</f>
        <v/>
      </c>
      <c r="NE358" s="1">
        <f>COUNTIFS(#REF!,LT358,#REF!,0,#REF!,"&gt;="&amp;MC358,#REF!,"&lt;="&amp;MB358,#REF!,"&lt;="&amp;ME358,#REF!,"&gt;="&amp;MF358,#REF!,"="&amp;KV358,#REF!,"="&amp;KX358)</f>
        <v/>
      </c>
      <c r="NF358" s="1">
        <f>COUNTIFS(#REF!,LT358,#REF!,1,#REF!,"&gt;="&amp;MC358,#REF!,"&lt;="&amp;MB358,#REF!,"&lt;="&amp;ME358,#REF!,"&gt;="&amp;MF358,#REF!,"="&amp;KW358,#REF!,"="&amp;KY358)</f>
        <v/>
      </c>
      <c r="NG358" s="1">
        <f>COUNTIFS(#REF!,LT358,#REF!,0,#REF!,"&gt;="&amp;MC358,#REF!,"&lt;="&amp;MB358,#REF!,"&lt;="&amp;ME358,#REF!,"&gt;="&amp;MF358,#REF!,"="&amp;KW358,#REF!,"="&amp;KY358)</f>
        <v/>
      </c>
      <c r="NH358" s="1">
        <f>COUNTIFS(#REF!,LT358,#REF!,1,#REF!,"&gt;="&amp;MC358,#REF!,"&lt;="&amp;MB358,#REF!,"&lt;="&amp;ME358,#REF!,"&gt;="&amp;MF358,#REF!,"="&amp;KZ358,#REF!,"="&amp;LA358)</f>
        <v/>
      </c>
      <c r="NI358" s="1">
        <f>COUNTIFS(#REF!,LT358,#REF!,0,#REF!,"&gt;="&amp;MC358,#REF!,"&lt;="&amp;MB358,#REF!,"&lt;="&amp;ME358,#REF!,"&gt;="&amp;MF358,#REF!,"="&amp;KZ358,#REF!,"="&amp;LA358)</f>
        <v/>
      </c>
      <c r="NJ358" s="1">
        <f>COUNTIFS(#REF!,LT358,#REF!,1,#REF!,"&gt;="&amp;MI358,#REF!,"&lt;="&amp;MH358,#REF!,"&lt;="&amp;ME358,#REF!,"&gt;="&amp;MF358)</f>
        <v/>
      </c>
      <c r="NK358" s="1">
        <f>COUNTIFS(#REF!,LT358,#REF!,0,#REF!,"&gt;="&amp;MI358,#REF!,"&lt;="&amp;MH358,#REF!,"&lt;="&amp;ME358,#REF!,"&gt;="&amp;MF358)</f>
        <v/>
      </c>
      <c r="NL358" s="1">
        <f>COUNTIFS(#REF!,LT358,#REF!,1,#REF!,"&gt;="&amp;MI358,#REF!,"&lt;="&amp;MH358,#REF!,"="&amp;KZ358,#REF!,"="&amp;LA358,#REF!,"&lt;="&amp;ME358,#REF!,"&gt;="&amp;MF358)</f>
        <v/>
      </c>
      <c r="NM358" s="1">
        <f>COUNTIFS(#REF!,LT358,#REF!,0,#REF!,"&gt;="&amp;MI358,#REF!,"&lt;="&amp;MH358,#REF!,"="&amp;KZ358,#REF!,"="&amp;LA358,#REF!,"&lt;="&amp;ME358,#REF!,"&gt;="&amp;MF358)</f>
        <v/>
      </c>
      <c r="NN358" s="1">
        <f>COUNTIFS(#REF!,LT358,#REF!,1,#REF!,"&gt;="&amp;MC358,#REF!,"&lt;="&amp;MB358,#REF!,"&lt;="&amp;ME358,#REF!,"&gt;="&amp;MF358)</f>
        <v/>
      </c>
      <c r="NO358" s="1">
        <f>COUNTIFS(#REF!,LT358,#REF!,0,#REF!,"&gt;="&amp;MC358,#REF!,"&lt;="&amp;MB358,#REF!,"&lt;="&amp;ME358,#REF!,"&gt;="&amp;MF358)</f>
        <v/>
      </c>
      <c r="NP358" s="1">
        <f>COUNTIFS(#REF!,LT358,#REF!,1,#REF!,"&lt;="&amp;ME358,#REF!,"&gt;="&amp;MF358,#REF!,"="&amp;KV358,#REF!,"="&amp;KX358)</f>
        <v/>
      </c>
      <c r="NQ358" s="1">
        <f>COUNTIFS(#REF!,LT358,#REF!,0,#REF!,"&lt;="&amp;ME358,#REF!,"&gt;="&amp;MF358,#REF!,"="&amp;KV358,#REF!,"="&amp;KX358)</f>
        <v/>
      </c>
      <c r="NR358" s="1">
        <f>COUNTIFS(#REF!,LT358,#REF!,1,#REF!,"&lt;="&amp;ME358,#REF!,"&gt;="&amp;MF358,#REF!,"="&amp;KW358,#REF!,"="&amp;KY358)</f>
        <v/>
      </c>
      <c r="NS358" s="1">
        <f>COUNTIFS(#REF!,LT358,#REF!,0,#REF!,"&lt;="&amp;ME358,#REF!,"&gt;="&amp;MF358,#REF!,"="&amp;KW358,#REF!,"="&amp;KY358)</f>
        <v/>
      </c>
      <c r="NT358" s="1">
        <f>MP358+MR358+MT358+MV358+MX358+MZ358+NB358</f>
        <v/>
      </c>
      <c r="NU358" s="1">
        <f>MQ358+MS358+MU358+MW358+MY358+NA358+NC358</f>
        <v/>
      </c>
      <c r="NV358" s="1">
        <f>NT358+NU358</f>
        <v/>
      </c>
      <c r="NW358" s="33">
        <f>NT358/(NT358+NU358)</f>
        <v/>
      </c>
      <c r="NX358" s="3">
        <f>1/NW358</f>
        <v/>
      </c>
      <c r="NY358" s="1">
        <f>LH358</f>
        <v/>
      </c>
      <c r="NZ358" s="79">
        <f>(NW358*((NY358-1)*0.98))-((1-NW358)*1)</f>
        <v/>
      </c>
      <c r="OA358" s="34">
        <f>IF(LR358&lt;0.9,0,IF(AND(LR358&gt;1.1),0,1))</f>
        <v/>
      </c>
      <c r="OB358" s="34">
        <f>IF(LS358&lt;0.9,0,IF(AND(LS358&gt;1.1),0,1))</f>
        <v/>
      </c>
      <c r="OC358" s="32">
        <f>IF(NV358&gt;99,1,0)</f>
        <v/>
      </c>
      <c r="OD358" s="32">
        <f>IF(NZ358&gt;0.0799,1,0)</f>
        <v/>
      </c>
      <c r="OE358" s="32">
        <f>IF(NZ358&gt;OM358,1,0)</f>
        <v/>
      </c>
      <c r="OF358" s="32">
        <f>OC358+OD358+OE358+OA358+OB358</f>
        <v/>
      </c>
      <c r="OG358" s="1">
        <f>ND358+NF358+NH358+NJ358+NL358+NN358+NP358+NR358</f>
        <v/>
      </c>
      <c r="OH358" s="1">
        <f>NE358+NG358+NI358+NK358+NM358+NO358+NQ358+NS358</f>
        <v/>
      </c>
      <c r="OI358" s="1">
        <f>OG358+OH358</f>
        <v/>
      </c>
      <c r="OJ358" s="33">
        <f>OG358/(OG358+OH358)</f>
        <v/>
      </c>
      <c r="OK358" s="3">
        <f>1/OJ358</f>
        <v/>
      </c>
      <c r="OL358" s="1">
        <f>LI358</f>
        <v/>
      </c>
      <c r="OM358" s="79">
        <f>(OJ358*((OL358-1)*0.98))-((1-OJ358)*1)</f>
        <v/>
      </c>
      <c r="ON358" s="34">
        <f>IF(LR358&lt;0.9,0,IF(AND(LR358&gt;1.1),0,1))</f>
        <v/>
      </c>
      <c r="OO358" s="34">
        <f>IF(LS358&lt;0.9,0,IF(AND(LS358&gt;1.1),0,1))</f>
        <v/>
      </c>
      <c r="OP358" s="32">
        <f>IF(OI358&gt;99,1,0)</f>
        <v/>
      </c>
      <c r="OQ358" s="32">
        <f>IF(OM358&gt;0.0799,1,0)</f>
        <v/>
      </c>
      <c r="OR358" s="32">
        <f>IF(OM358&gt;OZ358,1,0)</f>
        <v/>
      </c>
      <c r="OS358" s="32">
        <f>OP358+OQ358+OR358+ON358+OO358</f>
        <v/>
      </c>
      <c r="OT358">
        <f>IF(OF358=5,"BackHome0-0",IF(AND(OS358=5),"BackAway0-0",""))</f>
        <v/>
      </c>
      <c r="OU358">
        <f>IF(OF358=5,KN358,IF(AND(OS358=5),KO358,""))</f>
        <v/>
      </c>
      <c r="OV358">
        <f>IF(OF358=5,"Match Odds",IF(AND(OS358=5),"Match Odds",""))</f>
        <v/>
      </c>
      <c r="OW358">
        <f>IF(OF358=5,KP358,IF(AND(OS358=5),KP358,""))</f>
        <v/>
      </c>
      <c r="OX358">
        <f>IF(OF358=5,"MATCH_ODDS",IF(AND(OS358=5),"MATCH_ODDS",""))</f>
        <v/>
      </c>
      <c r="OY358">
        <f>IF(OF358=5,"BACK",IF(AND(OS358=5),"BACK",""))</f>
        <v/>
      </c>
    </row>
    <row r="359" ht="16.5" customHeight="1" thickBot="1" thickTop="1">
      <c r="A359" s="2" t="n"/>
      <c r="KN359" s="1">
        <f>IF(INDEX(#REF!,MATCH('HT 0-0'!D359,#REF!,0))=INDEX(#REF!,MATCH('HT 0-0'!D359,#REF!,0)),INDEX(#REF!,MATCH('HT 0-0'!D359,#REF!,0)),"ERROR")</f>
        <v/>
      </c>
      <c r="KO359" s="1">
        <f>IF(INDEX(#REF!,MATCH('HT 0-0'!E359,#REF!,0))=INDEX(#REF!,MATCH('HT 0-0'!E359,#REF!,0)),INDEX(#REF!,MATCH('HT 0-0'!E359,#REF!,0)),"ERROR")</f>
        <v/>
      </c>
      <c r="KP359" s="1">
        <f>KN359&amp;" v "&amp;KO359</f>
        <v/>
      </c>
      <c r="KQ359">
        <f>B359&amp;"_"&amp;C359</f>
        <v/>
      </c>
      <c r="KR359" s="1">
        <f>IF((HW359/KK359)&lt;0.335,"G",IF((HW359/KK359)&gt;0.67,"R","A"))</f>
        <v/>
      </c>
      <c r="KS359" s="1">
        <f>IF((HX359/KK359)&lt;0.335,"G",IF((HX359/KK359)&gt;0.67,"R","A"))</f>
        <v/>
      </c>
      <c r="KT359" s="1">
        <f>IF((IH359/KK359)&lt;0.335,"G",IF((IH359/KK359)&gt;0.67,"R","A"))</f>
        <v/>
      </c>
      <c r="KU359" s="1">
        <f>IF((II359/KK359)&lt;0.335,"G",IF((II359/KK359)&gt;0.67,"R","A"))</f>
        <v/>
      </c>
      <c r="KV359" s="1">
        <f>IF((HZ359/KK359)&lt;0.335,"G",IF((HZ359/KK359)&gt;0.67,"R","A"))</f>
        <v/>
      </c>
      <c r="KW359" s="1">
        <f>IF((HY359/KK359)&lt;0.335,"G",IF((HY359/KK359)&gt;0.67,"R","A"))</f>
        <v/>
      </c>
      <c r="KX359" s="1">
        <f>IF((IK359/KK359)&lt;0.335,"G",IF((IK359/KK359)&gt;0.67,"R","A"))</f>
        <v/>
      </c>
      <c r="KY359" s="1">
        <f>IF((IJ359/KK359)&lt;0.335,"G",IF((IJ359/KK359)&gt;0.67,"R","A"))</f>
        <v/>
      </c>
      <c r="KZ359" s="1">
        <f>IF((HQ359/KK359)&lt;0.335,"G",IF((HQ359/KK359)&gt;0.67,"R","A"))</f>
        <v/>
      </c>
      <c r="LA359" s="1">
        <f>IF((IB359/KK359)&lt;0.335,"G",IF((IB359/KK359)&gt;0.67,"R","A"))</f>
        <v/>
      </c>
      <c r="LB359">
        <f>IF(LQ359="0-0",INDEX(Scrape!#REF!,MATCH('HT 0-0'!KP359,Scrape!$B:$B,0)),"")</f>
        <v/>
      </c>
      <c r="LC359">
        <f>IF(LQ359="0-0",INDEX(Scrape!$A:$A,MATCH('HT 0-0'!KP359,Scrape!$B:$B,0)),"")</f>
        <v/>
      </c>
      <c r="LD359">
        <f>IF(LQ359="0-0",INDEX(Scrape!$B:$B,MATCH('HT 0-0'!KP359,Scrape!$B:$B,0)),"")</f>
        <v/>
      </c>
      <c r="LE359">
        <f>IF(LQ359="0-0",INDEX(Scrape!$C:$C,MATCH('HT 0-0'!KP359,Scrape!$B:$B,0)),"")</f>
        <v/>
      </c>
      <c r="LF359">
        <f>IF(LQ359="0-0",INDEX(Scrape!$D:$D,MATCH('HT 0-0'!KP359,Scrape!$B:$B,0)),"")</f>
        <v/>
      </c>
      <c r="LG359">
        <f>IF(LQ359="0-0",INDEX(Scrape!$E:$E,MATCH('HT 0-0'!KP359,Scrape!$B:$B,0)),"")</f>
        <v/>
      </c>
      <c r="LH359">
        <f>IF(LQ359="0-0",INDEX(Scrape!$F:$F,MATCH('HT 0-0'!KP359,Scrape!$B:$B,0)),"")</f>
        <v/>
      </c>
      <c r="LI359">
        <f>IF(LQ359="0-0",INDEX(Scrape!$G:$G,MATCH('HT 0-0'!KP359,Scrape!$B:$B,0)),"")</f>
        <v/>
      </c>
      <c r="LJ359">
        <f>IF(LQ359="0-0",INDEX(Scrape!$H:$H,MATCH('HT 0-0'!KP359,Scrape!$B:$B,0)),"")</f>
        <v/>
      </c>
      <c r="LK359">
        <f>IF(LQ359="0-0",INDEX(Scrape!$I:$I,MATCH('HT 0-0'!KP359,Scrape!$B:$B,0)),"")</f>
        <v/>
      </c>
      <c r="LL359">
        <f>IF(LQ359="0-0",INDEX(Scrape!$J:$J,MATCH('HT 0-0'!KP359,Scrape!$B:$B,0)),"")</f>
        <v/>
      </c>
      <c r="LM359">
        <f>IF(LQ359="0-0",INDEX(Scrape!$K:$K,MATCH('HT 0-0'!KP359,Scrape!$B:$B,0)),"")</f>
        <v/>
      </c>
      <c r="LN359">
        <f>IF(LQ359="0-0",INDEX(Scrape!$L:$L,MATCH('HT 0-0'!KP359,Scrape!$B:$B,0)),"")</f>
        <v/>
      </c>
      <c r="LO359">
        <f>IF(LQ359="0-0",INDEX(Scrape!$M:$M,MATCH('HT 0-0'!KP359,Scrape!$B:$B,0)),"")</f>
        <v/>
      </c>
      <c r="LP359">
        <f>IF(LQ359="0-0",INDEX(Scrape!$N:$N,MATCH('HT 0-0'!KP359,Scrape!$B:$B,0)),"")</f>
        <v/>
      </c>
      <c r="LQ359">
        <f>INDEX(Scrape!$O:$O,MATCH('HT 0-0'!KP359,Scrape!$B:$B,0))</f>
        <v/>
      </c>
      <c r="LR359">
        <f>(1/LJ359)+(1/LI359)+(1/LH359)</f>
        <v/>
      </c>
      <c r="LS359">
        <f>(1/LG359)+(1/LF359)+(1/LE359)</f>
        <v/>
      </c>
      <c r="LT359" s="8">
        <f>IF(INDEX(#REF!,MATCH(KQ359,#REF!,0))=INDEX(#REF!,MATCH(KQ359,#REF!,0)),INDEX(#REF!,MATCH(KQ359,#REF!,0)),"ERROR")</f>
        <v/>
      </c>
      <c r="LU359" s="4">
        <f>IF(KR359="G",2,IF(KR359="R",0.5,IF(KR359="A",1)))</f>
        <v/>
      </c>
      <c r="LV359" s="4">
        <f>IF(KS359="G",0.5,IF(KS359="R",2,IF(KS359="A",1)))</f>
        <v/>
      </c>
      <c r="LW359" s="4">
        <f>IF(KT359="G",2,IF(KT359="R",0.5,IF(KT359="A",1)))</f>
        <v/>
      </c>
      <c r="LX359" s="4">
        <f>IF(KU359="G",0.5,IF(KU359="R",2,IF(KU359="A",1)))</f>
        <v/>
      </c>
      <c r="LY359" s="7">
        <f>(LK359*(LU359+LX359)+(LL359*(LU359+LX359)))</f>
        <v/>
      </c>
      <c r="LZ359" s="7">
        <f>(LN359*(LV359+LW359)+(LO359*(LV359+LW359)))</f>
        <v/>
      </c>
      <c r="MA359" s="11">
        <f>LY359-LZ359</f>
        <v/>
      </c>
      <c r="MB359" s="5">
        <f>MA359+2</f>
        <v/>
      </c>
      <c r="MC359" s="6">
        <f>MA359-2</f>
        <v/>
      </c>
      <c r="MD359" s="4">
        <f>LE359</f>
        <v/>
      </c>
      <c r="ME359" s="9">
        <f>IF(MD359=0,1000,MD359+0.75)</f>
        <v/>
      </c>
      <c r="MF359" s="10">
        <f>IF(MD359=0,0,MD359-0.75)</f>
        <v/>
      </c>
      <c r="MG359" s="4">
        <f>((LM359*(LU359+LX359))-((LP359*(LV359+LW359))))</f>
        <v/>
      </c>
      <c r="MH359" s="9">
        <f>MG359*1.2</f>
        <v/>
      </c>
      <c r="MI359" s="10">
        <f>MG359*0.8</f>
        <v/>
      </c>
      <c r="MJ359">
        <f>IFERROR(OT359,"")</f>
        <v/>
      </c>
      <c r="MK359">
        <f>IFERROR(OU359,"")</f>
        <v/>
      </c>
      <c r="ML359">
        <f>IFERROR(OV359,"")</f>
        <v/>
      </c>
      <c r="MM359">
        <f>IFERROR(OW359,"")</f>
        <v/>
      </c>
      <c r="MN359">
        <f>IFERROR(OX359,"")</f>
        <v/>
      </c>
      <c r="MO359">
        <f>IFERROR(OY359,"")</f>
        <v/>
      </c>
      <c r="MP359" s="1">
        <f>COUNTIFS(#REF!,LT359,#REF!,1,#REF!,"&gt;="&amp;MC359,#REF!,"&lt;="&amp;MB359,#REF!,"&lt;="&amp;ME359,#REF!,"&gt;="&amp;MF359,#REF!,"="&amp;KV359,#REF!,"="&amp;KX359)</f>
        <v/>
      </c>
      <c r="MQ359" s="1">
        <f>COUNTIFS(#REF!,LT359,#REF!,0,#REF!,"&gt;="&amp;MC359,#REF!,"&lt;="&amp;MB359,#REF!,"&lt;="&amp;ME359,#REF!,"&gt;="&amp;MF359,#REF!,"="&amp;KV359,#REF!,"="&amp;KX359)</f>
        <v/>
      </c>
      <c r="MR359" s="1">
        <f>COUNTIFS(#REF!,LT359,#REF!,1,#REF!,"&gt;="&amp;MC359,#REF!,"&lt;="&amp;MB359,#REF!,"&lt;="&amp;ME359,#REF!,"&gt;="&amp;MF359,#REF!,"="&amp;KW359,#REF!,"="&amp;KY359)</f>
        <v/>
      </c>
      <c r="MS359" s="1">
        <f>COUNTIFS(#REF!,LT359,#REF!,0,#REF!,"&gt;="&amp;MC359,#REF!,"&lt;="&amp;MB359,#REF!,"&lt;="&amp;ME359,#REF!,"&gt;="&amp;MF359,#REF!,"="&amp;KW359,#REF!,"="&amp;KY359)</f>
        <v/>
      </c>
      <c r="MT359" s="1">
        <f>COUNTIFS(#REF!,LT359,#REF!,1,#REF!,"&gt;="&amp;MI359,#REF!,"&lt;="&amp;MH359,#REF!,"&lt;="&amp;ME359,#REF!,"&gt;="&amp;MF359)</f>
        <v/>
      </c>
      <c r="MU359" s="1">
        <f>COUNTIFS(#REF!,LT359,#REF!,0,#REF!,"&gt;="&amp;MI359,#REF!,"&lt;="&amp;MH359,#REF!,"&lt;="&amp;ME359,#REF!,"&gt;="&amp;MF359)</f>
        <v/>
      </c>
      <c r="MV359" s="1">
        <f>COUNTIFS(#REF!,LT359,#REF!,1,#REF!,"&gt;="&amp;MI359,#REF!,"&lt;="&amp;MH359,#REF!,"="&amp;KZ359,#REF!,"="&amp;LA359,#REF!,"&lt;="&amp;ME359,#REF!,"&gt;="&amp;MF359)</f>
        <v/>
      </c>
      <c r="MW359" s="1">
        <f>COUNTIFS(#REF!,LT359,#REF!,0,#REF!,"&gt;="&amp;MI359,#REF!,"&lt;="&amp;MH359,#REF!,"="&amp;KZ359,#REF!,"="&amp;LA359,#REF!,"&lt;="&amp;ME359,#REF!,"&gt;="&amp;MF359)</f>
        <v/>
      </c>
      <c r="MX359" s="1">
        <f>COUNTIFS(#REF!,LT359,#REF!,1,#REF!,"&gt;="&amp;MC359,#REF!,"&lt;="&amp;MB359,#REF!,"&lt;="&amp;ME359,#REF!,"&gt;="&amp;MF359)</f>
        <v/>
      </c>
      <c r="MY359" s="1">
        <f>COUNTIFS(#REF!,LT359,#REF!,0,#REF!,"&gt;="&amp;MC359,#REF!,"&lt;="&amp;MB359,#REF!,"&lt;="&amp;ME359,#REF!,"&gt;="&amp;MF359)</f>
        <v/>
      </c>
      <c r="MZ359" s="1">
        <f>COUNTIFS(#REF!,LT359,#REF!,1,#REF!,"&lt;="&amp;ME359,#REF!,"&gt;="&amp;MF359,#REF!,"="&amp;KV359,#REF!,"="&amp;KX359)</f>
        <v/>
      </c>
      <c r="NA359" s="1">
        <f>COUNTIFS(#REF!,LT359,#REF!,0,#REF!,"&lt;="&amp;ME359,#REF!,"&gt;="&amp;MF359,#REF!,"="&amp;KV359,#REF!,"="&amp;KX359)</f>
        <v/>
      </c>
      <c r="NB359" s="1">
        <f>COUNTIFS(#REF!,LT359,#REF!,1,#REF!,"&lt;="&amp;ME359,#REF!,"&gt;="&amp;MF359,#REF!,"="&amp;KW359,#REF!,"="&amp;KY359)</f>
        <v/>
      </c>
      <c r="NC359" s="1">
        <f>COUNTIFS(#REF!,LT359,#REF!,0,#REF!,"&lt;="&amp;ME359,#REF!,"&gt;="&amp;MF359,#REF!,"="&amp;KW359,#REF!,"="&amp;KY359)</f>
        <v/>
      </c>
      <c r="ND359" s="1">
        <f>COUNTIFS(#REF!,LT359,#REF!,1,#REF!,"&gt;="&amp;MC359,#REF!,"&lt;="&amp;MB359,#REF!,"&lt;="&amp;ME359,#REF!,"&gt;="&amp;MF359,#REF!,"="&amp;KV359,#REF!,"="&amp;KX359)</f>
        <v/>
      </c>
      <c r="NE359" s="1">
        <f>COUNTIFS(#REF!,LT359,#REF!,0,#REF!,"&gt;="&amp;MC359,#REF!,"&lt;="&amp;MB359,#REF!,"&lt;="&amp;ME359,#REF!,"&gt;="&amp;MF359,#REF!,"="&amp;KV359,#REF!,"="&amp;KX359)</f>
        <v/>
      </c>
      <c r="NF359" s="1">
        <f>COUNTIFS(#REF!,LT359,#REF!,1,#REF!,"&gt;="&amp;MC359,#REF!,"&lt;="&amp;MB359,#REF!,"&lt;="&amp;ME359,#REF!,"&gt;="&amp;MF359,#REF!,"="&amp;KW359,#REF!,"="&amp;KY359)</f>
        <v/>
      </c>
      <c r="NG359" s="1">
        <f>COUNTIFS(#REF!,LT359,#REF!,0,#REF!,"&gt;="&amp;MC359,#REF!,"&lt;="&amp;MB359,#REF!,"&lt;="&amp;ME359,#REF!,"&gt;="&amp;MF359,#REF!,"="&amp;KW359,#REF!,"="&amp;KY359)</f>
        <v/>
      </c>
      <c r="NH359" s="1">
        <f>COUNTIFS(#REF!,LT359,#REF!,1,#REF!,"&gt;="&amp;MC359,#REF!,"&lt;="&amp;MB359,#REF!,"&lt;="&amp;ME359,#REF!,"&gt;="&amp;MF359,#REF!,"="&amp;KZ359,#REF!,"="&amp;LA359)</f>
        <v/>
      </c>
      <c r="NI359" s="1">
        <f>COUNTIFS(#REF!,LT359,#REF!,0,#REF!,"&gt;="&amp;MC359,#REF!,"&lt;="&amp;MB359,#REF!,"&lt;="&amp;ME359,#REF!,"&gt;="&amp;MF359,#REF!,"="&amp;KZ359,#REF!,"="&amp;LA359)</f>
        <v/>
      </c>
      <c r="NJ359" s="1">
        <f>COUNTIFS(#REF!,LT359,#REF!,1,#REF!,"&gt;="&amp;MI359,#REF!,"&lt;="&amp;MH359,#REF!,"&lt;="&amp;ME359,#REF!,"&gt;="&amp;MF359)</f>
        <v/>
      </c>
      <c r="NK359" s="1">
        <f>COUNTIFS(#REF!,LT359,#REF!,0,#REF!,"&gt;="&amp;MI359,#REF!,"&lt;="&amp;MH359,#REF!,"&lt;="&amp;ME359,#REF!,"&gt;="&amp;MF359)</f>
        <v/>
      </c>
      <c r="NL359" s="1">
        <f>COUNTIFS(#REF!,LT359,#REF!,1,#REF!,"&gt;="&amp;MI359,#REF!,"&lt;="&amp;MH359,#REF!,"="&amp;KZ359,#REF!,"="&amp;LA359,#REF!,"&lt;="&amp;ME359,#REF!,"&gt;="&amp;MF359)</f>
        <v/>
      </c>
      <c r="NM359" s="1">
        <f>COUNTIFS(#REF!,LT359,#REF!,0,#REF!,"&gt;="&amp;MI359,#REF!,"&lt;="&amp;MH359,#REF!,"="&amp;KZ359,#REF!,"="&amp;LA359,#REF!,"&lt;="&amp;ME359,#REF!,"&gt;="&amp;MF359)</f>
        <v/>
      </c>
      <c r="NN359" s="1">
        <f>COUNTIFS(#REF!,LT359,#REF!,1,#REF!,"&gt;="&amp;MC359,#REF!,"&lt;="&amp;MB359,#REF!,"&lt;="&amp;ME359,#REF!,"&gt;="&amp;MF359)</f>
        <v/>
      </c>
      <c r="NO359" s="1">
        <f>COUNTIFS(#REF!,LT359,#REF!,0,#REF!,"&gt;="&amp;MC359,#REF!,"&lt;="&amp;MB359,#REF!,"&lt;="&amp;ME359,#REF!,"&gt;="&amp;MF359)</f>
        <v/>
      </c>
      <c r="NP359" s="1">
        <f>COUNTIFS(#REF!,LT359,#REF!,1,#REF!,"&lt;="&amp;ME359,#REF!,"&gt;="&amp;MF359,#REF!,"="&amp;KV359,#REF!,"="&amp;KX359)</f>
        <v/>
      </c>
      <c r="NQ359" s="1">
        <f>COUNTIFS(#REF!,LT359,#REF!,0,#REF!,"&lt;="&amp;ME359,#REF!,"&gt;="&amp;MF359,#REF!,"="&amp;KV359,#REF!,"="&amp;KX359)</f>
        <v/>
      </c>
      <c r="NR359" s="1">
        <f>COUNTIFS(#REF!,LT359,#REF!,1,#REF!,"&lt;="&amp;ME359,#REF!,"&gt;="&amp;MF359,#REF!,"="&amp;KW359,#REF!,"="&amp;KY359)</f>
        <v/>
      </c>
      <c r="NS359" s="1">
        <f>COUNTIFS(#REF!,LT359,#REF!,0,#REF!,"&lt;="&amp;ME359,#REF!,"&gt;="&amp;MF359,#REF!,"="&amp;KW359,#REF!,"="&amp;KY359)</f>
        <v/>
      </c>
      <c r="NT359" s="1">
        <f>MP359+MR359+MT359+MV359+MX359+MZ359+NB359</f>
        <v/>
      </c>
      <c r="NU359" s="1">
        <f>MQ359+MS359+MU359+MW359+MY359+NA359+NC359</f>
        <v/>
      </c>
      <c r="NV359" s="1">
        <f>NT359+NU359</f>
        <v/>
      </c>
      <c r="NW359" s="33">
        <f>NT359/(NT359+NU359)</f>
        <v/>
      </c>
      <c r="NX359" s="3">
        <f>1/NW359</f>
        <v/>
      </c>
      <c r="NY359" s="1">
        <f>LH359</f>
        <v/>
      </c>
      <c r="NZ359" s="79">
        <f>(NW359*((NY359-1)*0.98))-((1-NW359)*1)</f>
        <v/>
      </c>
      <c r="OA359" s="34">
        <f>IF(LR359&lt;0.9,0,IF(AND(LR359&gt;1.1),0,1))</f>
        <v/>
      </c>
      <c r="OB359" s="34">
        <f>IF(LS359&lt;0.9,0,IF(AND(LS359&gt;1.1),0,1))</f>
        <v/>
      </c>
      <c r="OC359" s="32">
        <f>IF(NV359&gt;99,1,0)</f>
        <v/>
      </c>
      <c r="OD359" s="32">
        <f>IF(NZ359&gt;0.0799,1,0)</f>
        <v/>
      </c>
      <c r="OE359" s="32">
        <f>IF(NZ359&gt;OM359,1,0)</f>
        <v/>
      </c>
      <c r="OF359" s="32">
        <f>OC359+OD359+OE359+OA359+OB359</f>
        <v/>
      </c>
      <c r="OG359" s="1">
        <f>ND359+NF359+NH359+NJ359+NL359+NN359+NP359+NR359</f>
        <v/>
      </c>
      <c r="OH359" s="1">
        <f>NE359+NG359+NI359+NK359+NM359+NO359+NQ359+NS359</f>
        <v/>
      </c>
      <c r="OI359" s="1">
        <f>OG359+OH359</f>
        <v/>
      </c>
      <c r="OJ359" s="33">
        <f>OG359/(OG359+OH359)</f>
        <v/>
      </c>
      <c r="OK359" s="3">
        <f>1/OJ359</f>
        <v/>
      </c>
      <c r="OL359" s="1">
        <f>LI359</f>
        <v/>
      </c>
      <c r="OM359" s="79">
        <f>(OJ359*((OL359-1)*0.98))-((1-OJ359)*1)</f>
        <v/>
      </c>
      <c r="ON359" s="34">
        <f>IF(LR359&lt;0.9,0,IF(AND(LR359&gt;1.1),0,1))</f>
        <v/>
      </c>
      <c r="OO359" s="34">
        <f>IF(LS359&lt;0.9,0,IF(AND(LS359&gt;1.1),0,1))</f>
        <v/>
      </c>
      <c r="OP359" s="32">
        <f>IF(OI359&gt;99,1,0)</f>
        <v/>
      </c>
      <c r="OQ359" s="32">
        <f>IF(OM359&gt;0.0799,1,0)</f>
        <v/>
      </c>
      <c r="OR359" s="32">
        <f>IF(OM359&gt;OZ359,1,0)</f>
        <v/>
      </c>
      <c r="OS359" s="32">
        <f>OP359+OQ359+OR359+ON359+OO359</f>
        <v/>
      </c>
      <c r="OT359">
        <f>IF(OF359=5,"BackHome0-0",IF(AND(OS359=5),"BackAway0-0",""))</f>
        <v/>
      </c>
      <c r="OU359">
        <f>IF(OF359=5,KN359,IF(AND(OS359=5),KO359,""))</f>
        <v/>
      </c>
      <c r="OV359">
        <f>IF(OF359=5,"Match Odds",IF(AND(OS359=5),"Match Odds",""))</f>
        <v/>
      </c>
      <c r="OW359">
        <f>IF(OF359=5,KP359,IF(AND(OS359=5),KP359,""))</f>
        <v/>
      </c>
      <c r="OX359">
        <f>IF(OF359=5,"MATCH_ODDS",IF(AND(OS359=5),"MATCH_ODDS",""))</f>
        <v/>
      </c>
      <c r="OY359">
        <f>IF(OF359=5,"BACK",IF(AND(OS359=5),"BACK",""))</f>
        <v/>
      </c>
    </row>
    <row r="360" ht="16.5" customHeight="1" thickBot="1" thickTop="1">
      <c r="A360" s="2" t="n"/>
      <c r="KN360" s="1">
        <f>IF(INDEX(#REF!,MATCH('HT 0-0'!D360,#REF!,0))=INDEX(#REF!,MATCH('HT 0-0'!D360,#REF!,0)),INDEX(#REF!,MATCH('HT 0-0'!D360,#REF!,0)),"ERROR")</f>
        <v/>
      </c>
      <c r="KO360" s="1">
        <f>IF(INDEX(#REF!,MATCH('HT 0-0'!E360,#REF!,0))=INDEX(#REF!,MATCH('HT 0-0'!E360,#REF!,0)),INDEX(#REF!,MATCH('HT 0-0'!E360,#REF!,0)),"ERROR")</f>
        <v/>
      </c>
      <c r="KP360" s="1">
        <f>KN360&amp;" v "&amp;KO360</f>
        <v/>
      </c>
      <c r="KQ360">
        <f>B360&amp;"_"&amp;C360</f>
        <v/>
      </c>
      <c r="KR360" s="1">
        <f>IF((HW360/KK360)&lt;0.335,"G",IF((HW360/KK360)&gt;0.67,"R","A"))</f>
        <v/>
      </c>
      <c r="KS360" s="1">
        <f>IF((HX360/KK360)&lt;0.335,"G",IF((HX360/KK360)&gt;0.67,"R","A"))</f>
        <v/>
      </c>
      <c r="KT360" s="1">
        <f>IF((IH360/KK360)&lt;0.335,"G",IF((IH360/KK360)&gt;0.67,"R","A"))</f>
        <v/>
      </c>
      <c r="KU360" s="1">
        <f>IF((II360/KK360)&lt;0.335,"G",IF((II360/KK360)&gt;0.67,"R","A"))</f>
        <v/>
      </c>
      <c r="KV360" s="1">
        <f>IF((HZ360/KK360)&lt;0.335,"G",IF((HZ360/KK360)&gt;0.67,"R","A"))</f>
        <v/>
      </c>
      <c r="KW360" s="1">
        <f>IF((HY360/KK360)&lt;0.335,"G",IF((HY360/KK360)&gt;0.67,"R","A"))</f>
        <v/>
      </c>
      <c r="KX360" s="1">
        <f>IF((IK360/KK360)&lt;0.335,"G",IF((IK360/KK360)&gt;0.67,"R","A"))</f>
        <v/>
      </c>
      <c r="KY360" s="1">
        <f>IF((IJ360/KK360)&lt;0.335,"G",IF((IJ360/KK360)&gt;0.67,"R","A"))</f>
        <v/>
      </c>
      <c r="KZ360" s="1">
        <f>IF((HQ360/KK360)&lt;0.335,"G",IF((HQ360/KK360)&gt;0.67,"R","A"))</f>
        <v/>
      </c>
      <c r="LA360" s="1">
        <f>IF((IB360/KK360)&lt;0.335,"G",IF((IB360/KK360)&gt;0.67,"R","A"))</f>
        <v/>
      </c>
      <c r="LB360">
        <f>IF(LQ360="0-0",INDEX(Scrape!#REF!,MATCH('HT 0-0'!KP360,Scrape!$B:$B,0)),"")</f>
        <v/>
      </c>
      <c r="LC360">
        <f>IF(LQ360="0-0",INDEX(Scrape!$A:$A,MATCH('HT 0-0'!KP360,Scrape!$B:$B,0)),"")</f>
        <v/>
      </c>
      <c r="LD360">
        <f>IF(LQ360="0-0",INDEX(Scrape!$B:$B,MATCH('HT 0-0'!KP360,Scrape!$B:$B,0)),"")</f>
        <v/>
      </c>
      <c r="LE360">
        <f>IF(LQ360="0-0",INDEX(Scrape!$C:$C,MATCH('HT 0-0'!KP360,Scrape!$B:$B,0)),"")</f>
        <v/>
      </c>
      <c r="LF360">
        <f>IF(LQ360="0-0",INDEX(Scrape!$D:$D,MATCH('HT 0-0'!KP360,Scrape!$B:$B,0)),"")</f>
        <v/>
      </c>
      <c r="LG360">
        <f>IF(LQ360="0-0",INDEX(Scrape!$E:$E,MATCH('HT 0-0'!KP360,Scrape!$B:$B,0)),"")</f>
        <v/>
      </c>
      <c r="LH360">
        <f>IF(LQ360="0-0",INDEX(Scrape!$F:$F,MATCH('HT 0-0'!KP360,Scrape!$B:$B,0)),"")</f>
        <v/>
      </c>
      <c r="LI360">
        <f>IF(LQ360="0-0",INDEX(Scrape!$G:$G,MATCH('HT 0-0'!KP360,Scrape!$B:$B,0)),"")</f>
        <v/>
      </c>
      <c r="LJ360">
        <f>IF(LQ360="0-0",INDEX(Scrape!$H:$H,MATCH('HT 0-0'!KP360,Scrape!$B:$B,0)),"")</f>
        <v/>
      </c>
      <c r="LK360">
        <f>IF(LQ360="0-0",INDEX(Scrape!$I:$I,MATCH('HT 0-0'!KP360,Scrape!$B:$B,0)),"")</f>
        <v/>
      </c>
      <c r="LL360">
        <f>IF(LQ360="0-0",INDEX(Scrape!$J:$J,MATCH('HT 0-0'!KP360,Scrape!$B:$B,0)),"")</f>
        <v/>
      </c>
      <c r="LM360">
        <f>IF(LQ360="0-0",INDEX(Scrape!$K:$K,MATCH('HT 0-0'!KP360,Scrape!$B:$B,0)),"")</f>
        <v/>
      </c>
      <c r="LN360">
        <f>IF(LQ360="0-0",INDEX(Scrape!$L:$L,MATCH('HT 0-0'!KP360,Scrape!$B:$B,0)),"")</f>
        <v/>
      </c>
      <c r="LO360">
        <f>IF(LQ360="0-0",INDEX(Scrape!$M:$M,MATCH('HT 0-0'!KP360,Scrape!$B:$B,0)),"")</f>
        <v/>
      </c>
      <c r="LP360">
        <f>IF(LQ360="0-0",INDEX(Scrape!$N:$N,MATCH('HT 0-0'!KP360,Scrape!$B:$B,0)),"")</f>
        <v/>
      </c>
      <c r="LQ360">
        <f>INDEX(Scrape!$O:$O,MATCH('HT 0-0'!KP360,Scrape!$B:$B,0))</f>
        <v/>
      </c>
      <c r="LR360">
        <f>(1/LJ360)+(1/LI360)+(1/LH360)</f>
        <v/>
      </c>
      <c r="LS360">
        <f>(1/LG360)+(1/LF360)+(1/LE360)</f>
        <v/>
      </c>
      <c r="LT360" s="8">
        <f>IF(INDEX(#REF!,MATCH(KQ360,#REF!,0))=INDEX(#REF!,MATCH(KQ360,#REF!,0)),INDEX(#REF!,MATCH(KQ360,#REF!,0)),"ERROR")</f>
        <v/>
      </c>
      <c r="LU360" s="4">
        <f>IF(KR360="G",2,IF(KR360="R",0.5,IF(KR360="A",1)))</f>
        <v/>
      </c>
      <c r="LV360" s="4">
        <f>IF(KS360="G",0.5,IF(KS360="R",2,IF(KS360="A",1)))</f>
        <v/>
      </c>
      <c r="LW360" s="4">
        <f>IF(KT360="G",2,IF(KT360="R",0.5,IF(KT360="A",1)))</f>
        <v/>
      </c>
      <c r="LX360" s="4">
        <f>IF(KU360="G",0.5,IF(KU360="R",2,IF(KU360="A",1)))</f>
        <v/>
      </c>
      <c r="LY360" s="7">
        <f>(LK360*(LU360+LX360)+(LL360*(LU360+LX360)))</f>
        <v/>
      </c>
      <c r="LZ360" s="7">
        <f>(LN360*(LV360+LW360)+(LO360*(LV360+LW360)))</f>
        <v/>
      </c>
      <c r="MA360" s="11">
        <f>LY360-LZ360</f>
        <v/>
      </c>
      <c r="MB360" s="5">
        <f>MA360+2</f>
        <v/>
      </c>
      <c r="MC360" s="6">
        <f>MA360-2</f>
        <v/>
      </c>
      <c r="MD360" s="4">
        <f>LE360</f>
        <v/>
      </c>
      <c r="ME360" s="9">
        <f>IF(MD360=0,1000,MD360+0.75)</f>
        <v/>
      </c>
      <c r="MF360" s="10">
        <f>IF(MD360=0,0,MD360-0.75)</f>
        <v/>
      </c>
      <c r="MG360" s="4">
        <f>((LM360*(LU360+LX360))-((LP360*(LV360+LW360))))</f>
        <v/>
      </c>
      <c r="MH360" s="9">
        <f>MG360*1.2</f>
        <v/>
      </c>
      <c r="MI360" s="10">
        <f>MG360*0.8</f>
        <v/>
      </c>
      <c r="MJ360">
        <f>IFERROR(OT360,"")</f>
        <v/>
      </c>
      <c r="MK360">
        <f>IFERROR(OU360,"")</f>
        <v/>
      </c>
      <c r="ML360">
        <f>IFERROR(OV360,"")</f>
        <v/>
      </c>
      <c r="MM360">
        <f>IFERROR(OW360,"")</f>
        <v/>
      </c>
      <c r="MN360">
        <f>IFERROR(OX360,"")</f>
        <v/>
      </c>
      <c r="MO360">
        <f>IFERROR(OY360,"")</f>
        <v/>
      </c>
      <c r="MP360" s="1">
        <f>COUNTIFS(#REF!,LT360,#REF!,1,#REF!,"&gt;="&amp;MC360,#REF!,"&lt;="&amp;MB360,#REF!,"&lt;="&amp;ME360,#REF!,"&gt;="&amp;MF360,#REF!,"="&amp;KV360,#REF!,"="&amp;KX360)</f>
        <v/>
      </c>
      <c r="MQ360" s="1">
        <f>COUNTIFS(#REF!,LT360,#REF!,0,#REF!,"&gt;="&amp;MC360,#REF!,"&lt;="&amp;MB360,#REF!,"&lt;="&amp;ME360,#REF!,"&gt;="&amp;MF360,#REF!,"="&amp;KV360,#REF!,"="&amp;KX360)</f>
        <v/>
      </c>
      <c r="MR360" s="1">
        <f>COUNTIFS(#REF!,LT360,#REF!,1,#REF!,"&gt;="&amp;MC360,#REF!,"&lt;="&amp;MB360,#REF!,"&lt;="&amp;ME360,#REF!,"&gt;="&amp;MF360,#REF!,"="&amp;KW360,#REF!,"="&amp;KY360)</f>
        <v/>
      </c>
      <c r="MS360" s="1">
        <f>COUNTIFS(#REF!,LT360,#REF!,0,#REF!,"&gt;="&amp;MC360,#REF!,"&lt;="&amp;MB360,#REF!,"&lt;="&amp;ME360,#REF!,"&gt;="&amp;MF360,#REF!,"="&amp;KW360,#REF!,"="&amp;KY360)</f>
        <v/>
      </c>
      <c r="MT360" s="1">
        <f>COUNTIFS(#REF!,LT360,#REF!,1,#REF!,"&gt;="&amp;MI360,#REF!,"&lt;="&amp;MH360,#REF!,"&lt;="&amp;ME360,#REF!,"&gt;="&amp;MF360)</f>
        <v/>
      </c>
      <c r="MU360" s="1">
        <f>COUNTIFS(#REF!,LT360,#REF!,0,#REF!,"&gt;="&amp;MI360,#REF!,"&lt;="&amp;MH360,#REF!,"&lt;="&amp;ME360,#REF!,"&gt;="&amp;MF360)</f>
        <v/>
      </c>
      <c r="MV360" s="1">
        <f>COUNTIFS(#REF!,LT360,#REF!,1,#REF!,"&gt;="&amp;MI360,#REF!,"&lt;="&amp;MH360,#REF!,"="&amp;KZ360,#REF!,"="&amp;LA360,#REF!,"&lt;="&amp;ME360,#REF!,"&gt;="&amp;MF360)</f>
        <v/>
      </c>
      <c r="MW360" s="1">
        <f>COUNTIFS(#REF!,LT360,#REF!,0,#REF!,"&gt;="&amp;MI360,#REF!,"&lt;="&amp;MH360,#REF!,"="&amp;KZ360,#REF!,"="&amp;LA360,#REF!,"&lt;="&amp;ME360,#REF!,"&gt;="&amp;MF360)</f>
        <v/>
      </c>
      <c r="MX360" s="1">
        <f>COUNTIFS(#REF!,LT360,#REF!,1,#REF!,"&gt;="&amp;MC360,#REF!,"&lt;="&amp;MB360,#REF!,"&lt;="&amp;ME360,#REF!,"&gt;="&amp;MF360)</f>
        <v/>
      </c>
      <c r="MY360" s="1">
        <f>COUNTIFS(#REF!,LT360,#REF!,0,#REF!,"&gt;="&amp;MC360,#REF!,"&lt;="&amp;MB360,#REF!,"&lt;="&amp;ME360,#REF!,"&gt;="&amp;MF360)</f>
        <v/>
      </c>
      <c r="MZ360" s="1">
        <f>COUNTIFS(#REF!,LT360,#REF!,1,#REF!,"&lt;="&amp;ME360,#REF!,"&gt;="&amp;MF360,#REF!,"="&amp;KV360,#REF!,"="&amp;KX360)</f>
        <v/>
      </c>
      <c r="NA360" s="1">
        <f>COUNTIFS(#REF!,LT360,#REF!,0,#REF!,"&lt;="&amp;ME360,#REF!,"&gt;="&amp;MF360,#REF!,"="&amp;KV360,#REF!,"="&amp;KX360)</f>
        <v/>
      </c>
      <c r="NB360" s="1">
        <f>COUNTIFS(#REF!,LT360,#REF!,1,#REF!,"&lt;="&amp;ME360,#REF!,"&gt;="&amp;MF360,#REF!,"="&amp;KW360,#REF!,"="&amp;KY360)</f>
        <v/>
      </c>
      <c r="NC360" s="1">
        <f>COUNTIFS(#REF!,LT360,#REF!,0,#REF!,"&lt;="&amp;ME360,#REF!,"&gt;="&amp;MF360,#REF!,"="&amp;KW360,#REF!,"="&amp;KY360)</f>
        <v/>
      </c>
      <c r="ND360" s="1">
        <f>COUNTIFS(#REF!,LT360,#REF!,1,#REF!,"&gt;="&amp;MC360,#REF!,"&lt;="&amp;MB360,#REF!,"&lt;="&amp;ME360,#REF!,"&gt;="&amp;MF360,#REF!,"="&amp;KV360,#REF!,"="&amp;KX360)</f>
        <v/>
      </c>
      <c r="NE360" s="1">
        <f>COUNTIFS(#REF!,LT360,#REF!,0,#REF!,"&gt;="&amp;MC360,#REF!,"&lt;="&amp;MB360,#REF!,"&lt;="&amp;ME360,#REF!,"&gt;="&amp;MF360,#REF!,"="&amp;KV360,#REF!,"="&amp;KX360)</f>
        <v/>
      </c>
      <c r="NF360" s="1">
        <f>COUNTIFS(#REF!,LT360,#REF!,1,#REF!,"&gt;="&amp;MC360,#REF!,"&lt;="&amp;MB360,#REF!,"&lt;="&amp;ME360,#REF!,"&gt;="&amp;MF360,#REF!,"="&amp;KW360,#REF!,"="&amp;KY360)</f>
        <v/>
      </c>
      <c r="NG360" s="1">
        <f>COUNTIFS(#REF!,LT360,#REF!,0,#REF!,"&gt;="&amp;MC360,#REF!,"&lt;="&amp;MB360,#REF!,"&lt;="&amp;ME360,#REF!,"&gt;="&amp;MF360,#REF!,"="&amp;KW360,#REF!,"="&amp;KY360)</f>
        <v/>
      </c>
      <c r="NH360" s="1">
        <f>COUNTIFS(#REF!,LT360,#REF!,1,#REF!,"&gt;="&amp;MC360,#REF!,"&lt;="&amp;MB360,#REF!,"&lt;="&amp;ME360,#REF!,"&gt;="&amp;MF360,#REF!,"="&amp;KZ360,#REF!,"="&amp;LA360)</f>
        <v/>
      </c>
      <c r="NI360" s="1">
        <f>COUNTIFS(#REF!,LT360,#REF!,0,#REF!,"&gt;="&amp;MC360,#REF!,"&lt;="&amp;MB360,#REF!,"&lt;="&amp;ME360,#REF!,"&gt;="&amp;MF360,#REF!,"="&amp;KZ360,#REF!,"="&amp;LA360)</f>
        <v/>
      </c>
      <c r="NJ360" s="1">
        <f>COUNTIFS(#REF!,LT360,#REF!,1,#REF!,"&gt;="&amp;MI360,#REF!,"&lt;="&amp;MH360,#REF!,"&lt;="&amp;ME360,#REF!,"&gt;="&amp;MF360)</f>
        <v/>
      </c>
      <c r="NK360" s="1">
        <f>COUNTIFS(#REF!,LT360,#REF!,0,#REF!,"&gt;="&amp;MI360,#REF!,"&lt;="&amp;MH360,#REF!,"&lt;="&amp;ME360,#REF!,"&gt;="&amp;MF360)</f>
        <v/>
      </c>
      <c r="NL360" s="1">
        <f>COUNTIFS(#REF!,LT360,#REF!,1,#REF!,"&gt;="&amp;MI360,#REF!,"&lt;="&amp;MH360,#REF!,"="&amp;KZ360,#REF!,"="&amp;LA360,#REF!,"&lt;="&amp;ME360,#REF!,"&gt;="&amp;MF360)</f>
        <v/>
      </c>
      <c r="NM360" s="1">
        <f>COUNTIFS(#REF!,LT360,#REF!,0,#REF!,"&gt;="&amp;MI360,#REF!,"&lt;="&amp;MH360,#REF!,"="&amp;KZ360,#REF!,"="&amp;LA360,#REF!,"&lt;="&amp;ME360,#REF!,"&gt;="&amp;MF360)</f>
        <v/>
      </c>
      <c r="NN360" s="1">
        <f>COUNTIFS(#REF!,LT360,#REF!,1,#REF!,"&gt;="&amp;MC360,#REF!,"&lt;="&amp;MB360,#REF!,"&lt;="&amp;ME360,#REF!,"&gt;="&amp;MF360)</f>
        <v/>
      </c>
      <c r="NO360" s="1">
        <f>COUNTIFS(#REF!,LT360,#REF!,0,#REF!,"&gt;="&amp;MC360,#REF!,"&lt;="&amp;MB360,#REF!,"&lt;="&amp;ME360,#REF!,"&gt;="&amp;MF360)</f>
        <v/>
      </c>
      <c r="NP360" s="1">
        <f>COUNTIFS(#REF!,LT360,#REF!,1,#REF!,"&lt;="&amp;ME360,#REF!,"&gt;="&amp;MF360,#REF!,"="&amp;KV360,#REF!,"="&amp;KX360)</f>
        <v/>
      </c>
      <c r="NQ360" s="1">
        <f>COUNTIFS(#REF!,LT360,#REF!,0,#REF!,"&lt;="&amp;ME360,#REF!,"&gt;="&amp;MF360,#REF!,"="&amp;KV360,#REF!,"="&amp;KX360)</f>
        <v/>
      </c>
      <c r="NR360" s="1">
        <f>COUNTIFS(#REF!,LT360,#REF!,1,#REF!,"&lt;="&amp;ME360,#REF!,"&gt;="&amp;MF360,#REF!,"="&amp;KW360,#REF!,"="&amp;KY360)</f>
        <v/>
      </c>
      <c r="NS360" s="1">
        <f>COUNTIFS(#REF!,LT360,#REF!,0,#REF!,"&lt;="&amp;ME360,#REF!,"&gt;="&amp;MF360,#REF!,"="&amp;KW360,#REF!,"="&amp;KY360)</f>
        <v/>
      </c>
      <c r="NT360" s="1">
        <f>MP360+MR360+MT360+MV360+MX360+MZ360+NB360</f>
        <v/>
      </c>
      <c r="NU360" s="1">
        <f>MQ360+MS360+MU360+MW360+MY360+NA360+NC360</f>
        <v/>
      </c>
      <c r="NV360" s="1">
        <f>NT360+NU360</f>
        <v/>
      </c>
      <c r="NW360" s="33">
        <f>NT360/(NT360+NU360)</f>
        <v/>
      </c>
      <c r="NX360" s="3">
        <f>1/NW360</f>
        <v/>
      </c>
      <c r="NY360" s="1">
        <f>LH360</f>
        <v/>
      </c>
      <c r="NZ360" s="79">
        <f>(NW360*((NY360-1)*0.98))-((1-NW360)*1)</f>
        <v/>
      </c>
      <c r="OA360" s="34">
        <f>IF(LR360&lt;0.9,0,IF(AND(LR360&gt;1.1),0,1))</f>
        <v/>
      </c>
      <c r="OB360" s="34">
        <f>IF(LS360&lt;0.9,0,IF(AND(LS360&gt;1.1),0,1))</f>
        <v/>
      </c>
      <c r="OC360" s="32">
        <f>IF(NV360&gt;99,1,0)</f>
        <v/>
      </c>
      <c r="OD360" s="32">
        <f>IF(NZ360&gt;0.0799,1,0)</f>
        <v/>
      </c>
      <c r="OE360" s="32">
        <f>IF(NZ360&gt;OM360,1,0)</f>
        <v/>
      </c>
      <c r="OF360" s="32">
        <f>OC360+OD360+OE360+OA360+OB360</f>
        <v/>
      </c>
      <c r="OG360" s="1">
        <f>ND360+NF360+NH360+NJ360+NL360+NN360+NP360+NR360</f>
        <v/>
      </c>
      <c r="OH360" s="1">
        <f>NE360+NG360+NI360+NK360+NM360+NO360+NQ360+NS360</f>
        <v/>
      </c>
      <c r="OI360" s="1">
        <f>OG360+OH360</f>
        <v/>
      </c>
      <c r="OJ360" s="33">
        <f>OG360/(OG360+OH360)</f>
        <v/>
      </c>
      <c r="OK360" s="3">
        <f>1/OJ360</f>
        <v/>
      </c>
      <c r="OL360" s="1">
        <f>LI360</f>
        <v/>
      </c>
      <c r="OM360" s="79">
        <f>(OJ360*((OL360-1)*0.98))-((1-OJ360)*1)</f>
        <v/>
      </c>
      <c r="ON360" s="34">
        <f>IF(LR360&lt;0.9,0,IF(AND(LR360&gt;1.1),0,1))</f>
        <v/>
      </c>
      <c r="OO360" s="34">
        <f>IF(LS360&lt;0.9,0,IF(AND(LS360&gt;1.1),0,1))</f>
        <v/>
      </c>
      <c r="OP360" s="32">
        <f>IF(OI360&gt;99,1,0)</f>
        <v/>
      </c>
      <c r="OQ360" s="32">
        <f>IF(OM360&gt;0.0799,1,0)</f>
        <v/>
      </c>
      <c r="OR360" s="32">
        <f>IF(OM360&gt;OZ360,1,0)</f>
        <v/>
      </c>
      <c r="OS360" s="32">
        <f>OP360+OQ360+OR360+ON360+OO360</f>
        <v/>
      </c>
      <c r="OT360">
        <f>IF(OF360=5,"BackHome0-0",IF(AND(OS360=5),"BackAway0-0",""))</f>
        <v/>
      </c>
      <c r="OU360">
        <f>IF(OF360=5,KN360,IF(AND(OS360=5),KO360,""))</f>
        <v/>
      </c>
      <c r="OV360">
        <f>IF(OF360=5,"Match Odds",IF(AND(OS360=5),"Match Odds",""))</f>
        <v/>
      </c>
      <c r="OW360">
        <f>IF(OF360=5,KP360,IF(AND(OS360=5),KP360,""))</f>
        <v/>
      </c>
      <c r="OX360">
        <f>IF(OF360=5,"MATCH_ODDS",IF(AND(OS360=5),"MATCH_ODDS",""))</f>
        <v/>
      </c>
      <c r="OY360">
        <f>IF(OF360=5,"BACK",IF(AND(OS360=5),"BACK",""))</f>
        <v/>
      </c>
    </row>
    <row r="361" ht="16.5" customHeight="1" thickBot="1" thickTop="1">
      <c r="A361" s="2" t="n"/>
      <c r="KN361" s="1">
        <f>IF(INDEX(#REF!,MATCH('HT 0-0'!D361,#REF!,0))=INDEX(#REF!,MATCH('HT 0-0'!D361,#REF!,0)),INDEX(#REF!,MATCH('HT 0-0'!D361,#REF!,0)),"ERROR")</f>
        <v/>
      </c>
      <c r="KO361" s="1">
        <f>IF(INDEX(#REF!,MATCH('HT 0-0'!E361,#REF!,0))=INDEX(#REF!,MATCH('HT 0-0'!E361,#REF!,0)),INDEX(#REF!,MATCH('HT 0-0'!E361,#REF!,0)),"ERROR")</f>
        <v/>
      </c>
      <c r="KP361" s="1">
        <f>KN361&amp;" v "&amp;KO361</f>
        <v/>
      </c>
      <c r="KQ361">
        <f>B361&amp;"_"&amp;C361</f>
        <v/>
      </c>
      <c r="KR361" s="1">
        <f>IF((HW361/KK361)&lt;0.335,"G",IF((HW361/KK361)&gt;0.67,"R","A"))</f>
        <v/>
      </c>
      <c r="KS361" s="1">
        <f>IF((HX361/KK361)&lt;0.335,"G",IF((HX361/KK361)&gt;0.67,"R","A"))</f>
        <v/>
      </c>
      <c r="KT361" s="1">
        <f>IF((IH361/KK361)&lt;0.335,"G",IF((IH361/KK361)&gt;0.67,"R","A"))</f>
        <v/>
      </c>
      <c r="KU361" s="1">
        <f>IF((II361/KK361)&lt;0.335,"G",IF((II361/KK361)&gt;0.67,"R","A"))</f>
        <v/>
      </c>
      <c r="KV361" s="1">
        <f>IF((HZ361/KK361)&lt;0.335,"G",IF((HZ361/KK361)&gt;0.67,"R","A"))</f>
        <v/>
      </c>
      <c r="KW361" s="1">
        <f>IF((HY361/KK361)&lt;0.335,"G",IF((HY361/KK361)&gt;0.67,"R","A"))</f>
        <v/>
      </c>
      <c r="KX361" s="1">
        <f>IF((IK361/KK361)&lt;0.335,"G",IF((IK361/KK361)&gt;0.67,"R","A"))</f>
        <v/>
      </c>
      <c r="KY361" s="1">
        <f>IF((IJ361/KK361)&lt;0.335,"G",IF((IJ361/KK361)&gt;0.67,"R","A"))</f>
        <v/>
      </c>
      <c r="KZ361" s="1">
        <f>IF((HQ361/KK361)&lt;0.335,"G",IF((HQ361/KK361)&gt;0.67,"R","A"))</f>
        <v/>
      </c>
      <c r="LA361" s="1">
        <f>IF((IB361/KK361)&lt;0.335,"G",IF((IB361/KK361)&gt;0.67,"R","A"))</f>
        <v/>
      </c>
      <c r="LB361">
        <f>IF(LQ361="0-0",INDEX(Scrape!#REF!,MATCH('HT 0-0'!KP361,Scrape!$B:$B,0)),"")</f>
        <v/>
      </c>
      <c r="LC361">
        <f>IF(LQ361="0-0",INDEX(Scrape!$A:$A,MATCH('HT 0-0'!KP361,Scrape!$B:$B,0)),"")</f>
        <v/>
      </c>
      <c r="LD361">
        <f>IF(LQ361="0-0",INDEX(Scrape!$B:$B,MATCH('HT 0-0'!KP361,Scrape!$B:$B,0)),"")</f>
        <v/>
      </c>
      <c r="LE361">
        <f>IF(LQ361="0-0",INDEX(Scrape!$C:$C,MATCH('HT 0-0'!KP361,Scrape!$B:$B,0)),"")</f>
        <v/>
      </c>
      <c r="LF361">
        <f>IF(LQ361="0-0",INDEX(Scrape!$D:$D,MATCH('HT 0-0'!KP361,Scrape!$B:$B,0)),"")</f>
        <v/>
      </c>
      <c r="LG361">
        <f>IF(LQ361="0-0",INDEX(Scrape!$E:$E,MATCH('HT 0-0'!KP361,Scrape!$B:$B,0)),"")</f>
        <v/>
      </c>
      <c r="LH361">
        <f>IF(LQ361="0-0",INDEX(Scrape!$F:$F,MATCH('HT 0-0'!KP361,Scrape!$B:$B,0)),"")</f>
        <v/>
      </c>
      <c r="LI361">
        <f>IF(LQ361="0-0",INDEX(Scrape!$G:$G,MATCH('HT 0-0'!KP361,Scrape!$B:$B,0)),"")</f>
        <v/>
      </c>
      <c r="LJ361">
        <f>IF(LQ361="0-0",INDEX(Scrape!$H:$H,MATCH('HT 0-0'!KP361,Scrape!$B:$B,0)),"")</f>
        <v/>
      </c>
      <c r="LK361">
        <f>IF(LQ361="0-0",INDEX(Scrape!$I:$I,MATCH('HT 0-0'!KP361,Scrape!$B:$B,0)),"")</f>
        <v/>
      </c>
      <c r="LL361">
        <f>IF(LQ361="0-0",INDEX(Scrape!$J:$J,MATCH('HT 0-0'!KP361,Scrape!$B:$B,0)),"")</f>
        <v/>
      </c>
      <c r="LM361">
        <f>IF(LQ361="0-0",INDEX(Scrape!$K:$K,MATCH('HT 0-0'!KP361,Scrape!$B:$B,0)),"")</f>
        <v/>
      </c>
      <c r="LN361">
        <f>IF(LQ361="0-0",INDEX(Scrape!$L:$L,MATCH('HT 0-0'!KP361,Scrape!$B:$B,0)),"")</f>
        <v/>
      </c>
      <c r="LO361">
        <f>IF(LQ361="0-0",INDEX(Scrape!$M:$M,MATCH('HT 0-0'!KP361,Scrape!$B:$B,0)),"")</f>
        <v/>
      </c>
      <c r="LP361">
        <f>IF(LQ361="0-0",INDEX(Scrape!$N:$N,MATCH('HT 0-0'!KP361,Scrape!$B:$B,0)),"")</f>
        <v/>
      </c>
      <c r="LQ361">
        <f>INDEX(Scrape!$O:$O,MATCH('HT 0-0'!KP361,Scrape!$B:$B,0))</f>
        <v/>
      </c>
      <c r="LR361">
        <f>(1/LJ361)+(1/LI361)+(1/LH361)</f>
        <v/>
      </c>
      <c r="LS361">
        <f>(1/LG361)+(1/LF361)+(1/LE361)</f>
        <v/>
      </c>
      <c r="LT361" s="8">
        <f>IF(INDEX(#REF!,MATCH(KQ361,#REF!,0))=INDEX(#REF!,MATCH(KQ361,#REF!,0)),INDEX(#REF!,MATCH(KQ361,#REF!,0)),"ERROR")</f>
        <v/>
      </c>
      <c r="LU361" s="4">
        <f>IF(KR361="G",2,IF(KR361="R",0.5,IF(KR361="A",1)))</f>
        <v/>
      </c>
      <c r="LV361" s="4">
        <f>IF(KS361="G",0.5,IF(KS361="R",2,IF(KS361="A",1)))</f>
        <v/>
      </c>
      <c r="LW361" s="4">
        <f>IF(KT361="G",2,IF(KT361="R",0.5,IF(KT361="A",1)))</f>
        <v/>
      </c>
      <c r="LX361" s="4">
        <f>IF(KU361="G",0.5,IF(KU361="R",2,IF(KU361="A",1)))</f>
        <v/>
      </c>
      <c r="LY361" s="7">
        <f>(LK361*(LU361+LX361)+(LL361*(LU361+LX361)))</f>
        <v/>
      </c>
      <c r="LZ361" s="7">
        <f>(LN361*(LV361+LW361)+(LO361*(LV361+LW361)))</f>
        <v/>
      </c>
      <c r="MA361" s="11">
        <f>LY361-LZ361</f>
        <v/>
      </c>
      <c r="MB361" s="5">
        <f>MA361+2</f>
        <v/>
      </c>
      <c r="MC361" s="6">
        <f>MA361-2</f>
        <v/>
      </c>
      <c r="MD361" s="4">
        <f>LE361</f>
        <v/>
      </c>
      <c r="ME361" s="9">
        <f>IF(MD361=0,1000,MD361+0.75)</f>
        <v/>
      </c>
      <c r="MF361" s="10">
        <f>IF(MD361=0,0,MD361-0.75)</f>
        <v/>
      </c>
      <c r="MG361" s="4">
        <f>((LM361*(LU361+LX361))-((LP361*(LV361+LW361))))</f>
        <v/>
      </c>
      <c r="MH361" s="9">
        <f>MG361*1.2</f>
        <v/>
      </c>
      <c r="MI361" s="10">
        <f>MG361*0.8</f>
        <v/>
      </c>
      <c r="MJ361">
        <f>IFERROR(OT361,"")</f>
        <v/>
      </c>
      <c r="MK361">
        <f>IFERROR(OU361,"")</f>
        <v/>
      </c>
      <c r="ML361">
        <f>IFERROR(OV361,"")</f>
        <v/>
      </c>
      <c r="MM361">
        <f>IFERROR(OW361,"")</f>
        <v/>
      </c>
      <c r="MN361">
        <f>IFERROR(OX361,"")</f>
        <v/>
      </c>
      <c r="MO361">
        <f>IFERROR(OY361,"")</f>
        <v/>
      </c>
      <c r="MP361" s="1">
        <f>COUNTIFS(#REF!,LT361,#REF!,1,#REF!,"&gt;="&amp;MC361,#REF!,"&lt;="&amp;MB361,#REF!,"&lt;="&amp;ME361,#REF!,"&gt;="&amp;MF361,#REF!,"="&amp;KV361,#REF!,"="&amp;KX361)</f>
        <v/>
      </c>
      <c r="MQ361" s="1">
        <f>COUNTIFS(#REF!,LT361,#REF!,0,#REF!,"&gt;="&amp;MC361,#REF!,"&lt;="&amp;MB361,#REF!,"&lt;="&amp;ME361,#REF!,"&gt;="&amp;MF361,#REF!,"="&amp;KV361,#REF!,"="&amp;KX361)</f>
        <v/>
      </c>
      <c r="MR361" s="1">
        <f>COUNTIFS(#REF!,LT361,#REF!,1,#REF!,"&gt;="&amp;MC361,#REF!,"&lt;="&amp;MB361,#REF!,"&lt;="&amp;ME361,#REF!,"&gt;="&amp;MF361,#REF!,"="&amp;KW361,#REF!,"="&amp;KY361)</f>
        <v/>
      </c>
      <c r="MS361" s="1">
        <f>COUNTIFS(#REF!,LT361,#REF!,0,#REF!,"&gt;="&amp;MC361,#REF!,"&lt;="&amp;MB361,#REF!,"&lt;="&amp;ME361,#REF!,"&gt;="&amp;MF361,#REF!,"="&amp;KW361,#REF!,"="&amp;KY361)</f>
        <v/>
      </c>
      <c r="MT361" s="1">
        <f>COUNTIFS(#REF!,LT361,#REF!,1,#REF!,"&gt;="&amp;MI361,#REF!,"&lt;="&amp;MH361,#REF!,"&lt;="&amp;ME361,#REF!,"&gt;="&amp;MF361)</f>
        <v/>
      </c>
      <c r="MU361" s="1">
        <f>COUNTIFS(#REF!,LT361,#REF!,0,#REF!,"&gt;="&amp;MI361,#REF!,"&lt;="&amp;MH361,#REF!,"&lt;="&amp;ME361,#REF!,"&gt;="&amp;MF361)</f>
        <v/>
      </c>
      <c r="MV361" s="1">
        <f>COUNTIFS(#REF!,LT361,#REF!,1,#REF!,"&gt;="&amp;MI361,#REF!,"&lt;="&amp;MH361,#REF!,"="&amp;KZ361,#REF!,"="&amp;LA361,#REF!,"&lt;="&amp;ME361,#REF!,"&gt;="&amp;MF361)</f>
        <v/>
      </c>
      <c r="MW361" s="1">
        <f>COUNTIFS(#REF!,LT361,#REF!,0,#REF!,"&gt;="&amp;MI361,#REF!,"&lt;="&amp;MH361,#REF!,"="&amp;KZ361,#REF!,"="&amp;LA361,#REF!,"&lt;="&amp;ME361,#REF!,"&gt;="&amp;MF361)</f>
        <v/>
      </c>
      <c r="MX361" s="1">
        <f>COUNTIFS(#REF!,LT361,#REF!,1,#REF!,"&gt;="&amp;MC361,#REF!,"&lt;="&amp;MB361,#REF!,"&lt;="&amp;ME361,#REF!,"&gt;="&amp;MF361)</f>
        <v/>
      </c>
      <c r="MY361" s="1">
        <f>COUNTIFS(#REF!,LT361,#REF!,0,#REF!,"&gt;="&amp;MC361,#REF!,"&lt;="&amp;MB361,#REF!,"&lt;="&amp;ME361,#REF!,"&gt;="&amp;MF361)</f>
        <v/>
      </c>
      <c r="MZ361" s="1">
        <f>COUNTIFS(#REF!,LT361,#REF!,1,#REF!,"&lt;="&amp;ME361,#REF!,"&gt;="&amp;MF361,#REF!,"="&amp;KV361,#REF!,"="&amp;KX361)</f>
        <v/>
      </c>
      <c r="NA361" s="1">
        <f>COUNTIFS(#REF!,LT361,#REF!,0,#REF!,"&lt;="&amp;ME361,#REF!,"&gt;="&amp;MF361,#REF!,"="&amp;KV361,#REF!,"="&amp;KX361)</f>
        <v/>
      </c>
      <c r="NB361" s="1">
        <f>COUNTIFS(#REF!,LT361,#REF!,1,#REF!,"&lt;="&amp;ME361,#REF!,"&gt;="&amp;MF361,#REF!,"="&amp;KW361,#REF!,"="&amp;KY361)</f>
        <v/>
      </c>
      <c r="NC361" s="1">
        <f>COUNTIFS(#REF!,LT361,#REF!,0,#REF!,"&lt;="&amp;ME361,#REF!,"&gt;="&amp;MF361,#REF!,"="&amp;KW361,#REF!,"="&amp;KY361)</f>
        <v/>
      </c>
      <c r="ND361" s="1">
        <f>COUNTIFS(#REF!,LT361,#REF!,1,#REF!,"&gt;="&amp;MC361,#REF!,"&lt;="&amp;MB361,#REF!,"&lt;="&amp;ME361,#REF!,"&gt;="&amp;MF361,#REF!,"="&amp;KV361,#REF!,"="&amp;KX361)</f>
        <v/>
      </c>
      <c r="NE361" s="1">
        <f>COUNTIFS(#REF!,LT361,#REF!,0,#REF!,"&gt;="&amp;MC361,#REF!,"&lt;="&amp;MB361,#REF!,"&lt;="&amp;ME361,#REF!,"&gt;="&amp;MF361,#REF!,"="&amp;KV361,#REF!,"="&amp;KX361)</f>
        <v/>
      </c>
      <c r="NF361" s="1">
        <f>COUNTIFS(#REF!,LT361,#REF!,1,#REF!,"&gt;="&amp;MC361,#REF!,"&lt;="&amp;MB361,#REF!,"&lt;="&amp;ME361,#REF!,"&gt;="&amp;MF361,#REF!,"="&amp;KW361,#REF!,"="&amp;KY361)</f>
        <v/>
      </c>
      <c r="NG361" s="1">
        <f>COUNTIFS(#REF!,LT361,#REF!,0,#REF!,"&gt;="&amp;MC361,#REF!,"&lt;="&amp;MB361,#REF!,"&lt;="&amp;ME361,#REF!,"&gt;="&amp;MF361,#REF!,"="&amp;KW361,#REF!,"="&amp;KY361)</f>
        <v/>
      </c>
      <c r="NH361" s="1">
        <f>COUNTIFS(#REF!,LT361,#REF!,1,#REF!,"&gt;="&amp;MC361,#REF!,"&lt;="&amp;MB361,#REF!,"&lt;="&amp;ME361,#REF!,"&gt;="&amp;MF361,#REF!,"="&amp;KZ361,#REF!,"="&amp;LA361)</f>
        <v/>
      </c>
      <c r="NI361" s="1">
        <f>COUNTIFS(#REF!,LT361,#REF!,0,#REF!,"&gt;="&amp;MC361,#REF!,"&lt;="&amp;MB361,#REF!,"&lt;="&amp;ME361,#REF!,"&gt;="&amp;MF361,#REF!,"="&amp;KZ361,#REF!,"="&amp;LA361)</f>
        <v/>
      </c>
      <c r="NJ361" s="1">
        <f>COUNTIFS(#REF!,LT361,#REF!,1,#REF!,"&gt;="&amp;MI361,#REF!,"&lt;="&amp;MH361,#REF!,"&lt;="&amp;ME361,#REF!,"&gt;="&amp;MF361)</f>
        <v/>
      </c>
      <c r="NK361" s="1">
        <f>COUNTIFS(#REF!,LT361,#REF!,0,#REF!,"&gt;="&amp;MI361,#REF!,"&lt;="&amp;MH361,#REF!,"&lt;="&amp;ME361,#REF!,"&gt;="&amp;MF361)</f>
        <v/>
      </c>
      <c r="NL361" s="1">
        <f>COUNTIFS(#REF!,LT361,#REF!,1,#REF!,"&gt;="&amp;MI361,#REF!,"&lt;="&amp;MH361,#REF!,"="&amp;KZ361,#REF!,"="&amp;LA361,#REF!,"&lt;="&amp;ME361,#REF!,"&gt;="&amp;MF361)</f>
        <v/>
      </c>
      <c r="NM361" s="1">
        <f>COUNTIFS(#REF!,LT361,#REF!,0,#REF!,"&gt;="&amp;MI361,#REF!,"&lt;="&amp;MH361,#REF!,"="&amp;KZ361,#REF!,"="&amp;LA361,#REF!,"&lt;="&amp;ME361,#REF!,"&gt;="&amp;MF361)</f>
        <v/>
      </c>
      <c r="NN361" s="1">
        <f>COUNTIFS(#REF!,LT361,#REF!,1,#REF!,"&gt;="&amp;MC361,#REF!,"&lt;="&amp;MB361,#REF!,"&lt;="&amp;ME361,#REF!,"&gt;="&amp;MF361)</f>
        <v/>
      </c>
      <c r="NO361" s="1">
        <f>COUNTIFS(#REF!,LT361,#REF!,0,#REF!,"&gt;="&amp;MC361,#REF!,"&lt;="&amp;MB361,#REF!,"&lt;="&amp;ME361,#REF!,"&gt;="&amp;MF361)</f>
        <v/>
      </c>
      <c r="NP361" s="1">
        <f>COUNTIFS(#REF!,LT361,#REF!,1,#REF!,"&lt;="&amp;ME361,#REF!,"&gt;="&amp;MF361,#REF!,"="&amp;KV361,#REF!,"="&amp;KX361)</f>
        <v/>
      </c>
      <c r="NQ361" s="1">
        <f>COUNTIFS(#REF!,LT361,#REF!,0,#REF!,"&lt;="&amp;ME361,#REF!,"&gt;="&amp;MF361,#REF!,"="&amp;KV361,#REF!,"="&amp;KX361)</f>
        <v/>
      </c>
      <c r="NR361" s="1">
        <f>COUNTIFS(#REF!,LT361,#REF!,1,#REF!,"&lt;="&amp;ME361,#REF!,"&gt;="&amp;MF361,#REF!,"="&amp;KW361,#REF!,"="&amp;KY361)</f>
        <v/>
      </c>
      <c r="NS361" s="1">
        <f>COUNTIFS(#REF!,LT361,#REF!,0,#REF!,"&lt;="&amp;ME361,#REF!,"&gt;="&amp;MF361,#REF!,"="&amp;KW361,#REF!,"="&amp;KY361)</f>
        <v/>
      </c>
      <c r="NT361" s="1">
        <f>MP361+MR361+MT361+MV361+MX361+MZ361+NB361</f>
        <v/>
      </c>
      <c r="NU361" s="1">
        <f>MQ361+MS361+MU361+MW361+MY361+NA361+NC361</f>
        <v/>
      </c>
      <c r="NV361" s="1">
        <f>NT361+NU361</f>
        <v/>
      </c>
      <c r="NW361" s="33">
        <f>NT361/(NT361+NU361)</f>
        <v/>
      </c>
      <c r="NX361" s="3">
        <f>1/NW361</f>
        <v/>
      </c>
      <c r="NY361" s="1">
        <f>LH361</f>
        <v/>
      </c>
      <c r="NZ361" s="79">
        <f>(NW361*((NY361-1)*0.98))-((1-NW361)*1)</f>
        <v/>
      </c>
      <c r="OA361" s="34">
        <f>IF(LR361&lt;0.9,0,IF(AND(LR361&gt;1.1),0,1))</f>
        <v/>
      </c>
      <c r="OB361" s="34">
        <f>IF(LS361&lt;0.9,0,IF(AND(LS361&gt;1.1),0,1))</f>
        <v/>
      </c>
      <c r="OC361" s="32">
        <f>IF(NV361&gt;99,1,0)</f>
        <v/>
      </c>
      <c r="OD361" s="32">
        <f>IF(NZ361&gt;0.0799,1,0)</f>
        <v/>
      </c>
      <c r="OE361" s="32">
        <f>IF(NZ361&gt;OM361,1,0)</f>
        <v/>
      </c>
      <c r="OF361" s="32">
        <f>OC361+OD361+OE361+OA361+OB361</f>
        <v/>
      </c>
      <c r="OG361" s="1">
        <f>ND361+NF361+NH361+NJ361+NL361+NN361+NP361+NR361</f>
        <v/>
      </c>
      <c r="OH361" s="1">
        <f>NE361+NG361+NI361+NK361+NM361+NO361+NQ361+NS361</f>
        <v/>
      </c>
      <c r="OI361" s="1">
        <f>OG361+OH361</f>
        <v/>
      </c>
      <c r="OJ361" s="33">
        <f>OG361/(OG361+OH361)</f>
        <v/>
      </c>
      <c r="OK361" s="3">
        <f>1/OJ361</f>
        <v/>
      </c>
      <c r="OL361" s="1">
        <f>LI361</f>
        <v/>
      </c>
      <c r="OM361" s="79">
        <f>(OJ361*((OL361-1)*0.98))-((1-OJ361)*1)</f>
        <v/>
      </c>
      <c r="ON361" s="34">
        <f>IF(LR361&lt;0.9,0,IF(AND(LR361&gt;1.1),0,1))</f>
        <v/>
      </c>
      <c r="OO361" s="34">
        <f>IF(LS361&lt;0.9,0,IF(AND(LS361&gt;1.1),0,1))</f>
        <v/>
      </c>
      <c r="OP361" s="32">
        <f>IF(OI361&gt;99,1,0)</f>
        <v/>
      </c>
      <c r="OQ361" s="32">
        <f>IF(OM361&gt;0.0799,1,0)</f>
        <v/>
      </c>
      <c r="OR361" s="32">
        <f>IF(OM361&gt;OZ361,1,0)</f>
        <v/>
      </c>
      <c r="OS361" s="32">
        <f>OP361+OQ361+OR361+ON361+OO361</f>
        <v/>
      </c>
      <c r="OT361">
        <f>IF(OF361=5,"BackHome0-0",IF(AND(OS361=5),"BackAway0-0",""))</f>
        <v/>
      </c>
      <c r="OU361">
        <f>IF(OF361=5,KN361,IF(AND(OS361=5),KO361,""))</f>
        <v/>
      </c>
      <c r="OV361">
        <f>IF(OF361=5,"Match Odds",IF(AND(OS361=5),"Match Odds",""))</f>
        <v/>
      </c>
      <c r="OW361">
        <f>IF(OF361=5,KP361,IF(AND(OS361=5),KP361,""))</f>
        <v/>
      </c>
      <c r="OX361">
        <f>IF(OF361=5,"MATCH_ODDS",IF(AND(OS361=5),"MATCH_ODDS",""))</f>
        <v/>
      </c>
      <c r="OY361">
        <f>IF(OF361=5,"BACK",IF(AND(OS361=5),"BACK",""))</f>
        <v/>
      </c>
    </row>
    <row r="362" ht="16.5" customHeight="1" thickBot="1" thickTop="1">
      <c r="A362" s="2" t="n"/>
      <c r="KN362" s="1">
        <f>IF(INDEX(#REF!,MATCH('HT 0-0'!D362,#REF!,0))=INDEX(#REF!,MATCH('HT 0-0'!D362,#REF!,0)),INDEX(#REF!,MATCH('HT 0-0'!D362,#REF!,0)),"ERROR")</f>
        <v/>
      </c>
      <c r="KO362" s="1">
        <f>IF(INDEX(#REF!,MATCH('HT 0-0'!E362,#REF!,0))=INDEX(#REF!,MATCH('HT 0-0'!E362,#REF!,0)),INDEX(#REF!,MATCH('HT 0-0'!E362,#REF!,0)),"ERROR")</f>
        <v/>
      </c>
      <c r="KP362" s="1">
        <f>KN362&amp;" v "&amp;KO362</f>
        <v/>
      </c>
      <c r="KQ362">
        <f>B362&amp;"_"&amp;C362</f>
        <v/>
      </c>
      <c r="KR362" s="1">
        <f>IF((HW362/KK362)&lt;0.335,"G",IF((HW362/KK362)&gt;0.67,"R","A"))</f>
        <v/>
      </c>
      <c r="KS362" s="1">
        <f>IF((HX362/KK362)&lt;0.335,"G",IF((HX362/KK362)&gt;0.67,"R","A"))</f>
        <v/>
      </c>
      <c r="KT362" s="1">
        <f>IF((IH362/KK362)&lt;0.335,"G",IF((IH362/KK362)&gt;0.67,"R","A"))</f>
        <v/>
      </c>
      <c r="KU362" s="1">
        <f>IF((II362/KK362)&lt;0.335,"G",IF((II362/KK362)&gt;0.67,"R","A"))</f>
        <v/>
      </c>
      <c r="KV362" s="1">
        <f>IF((HZ362/KK362)&lt;0.335,"G",IF((HZ362/KK362)&gt;0.67,"R","A"))</f>
        <v/>
      </c>
      <c r="KW362" s="1">
        <f>IF((HY362/KK362)&lt;0.335,"G",IF((HY362/KK362)&gt;0.67,"R","A"))</f>
        <v/>
      </c>
      <c r="KX362" s="1">
        <f>IF((IK362/KK362)&lt;0.335,"G",IF((IK362/KK362)&gt;0.67,"R","A"))</f>
        <v/>
      </c>
      <c r="KY362" s="1">
        <f>IF((IJ362/KK362)&lt;0.335,"G",IF((IJ362/KK362)&gt;0.67,"R","A"))</f>
        <v/>
      </c>
      <c r="KZ362" s="1">
        <f>IF((HQ362/KK362)&lt;0.335,"G",IF((HQ362/KK362)&gt;0.67,"R","A"))</f>
        <v/>
      </c>
      <c r="LA362" s="1">
        <f>IF((IB362/KK362)&lt;0.335,"G",IF((IB362/KK362)&gt;0.67,"R","A"))</f>
        <v/>
      </c>
      <c r="LB362">
        <f>IF(LQ362="0-0",INDEX(Scrape!#REF!,MATCH('HT 0-0'!KP362,Scrape!$B:$B,0)),"")</f>
        <v/>
      </c>
      <c r="LC362">
        <f>IF(LQ362="0-0",INDEX(Scrape!$A:$A,MATCH('HT 0-0'!KP362,Scrape!$B:$B,0)),"")</f>
        <v/>
      </c>
      <c r="LD362">
        <f>IF(LQ362="0-0",INDEX(Scrape!$B:$B,MATCH('HT 0-0'!KP362,Scrape!$B:$B,0)),"")</f>
        <v/>
      </c>
      <c r="LE362">
        <f>IF(LQ362="0-0",INDEX(Scrape!$C:$C,MATCH('HT 0-0'!KP362,Scrape!$B:$B,0)),"")</f>
        <v/>
      </c>
      <c r="LF362">
        <f>IF(LQ362="0-0",INDEX(Scrape!$D:$D,MATCH('HT 0-0'!KP362,Scrape!$B:$B,0)),"")</f>
        <v/>
      </c>
      <c r="LG362">
        <f>IF(LQ362="0-0",INDEX(Scrape!$E:$E,MATCH('HT 0-0'!KP362,Scrape!$B:$B,0)),"")</f>
        <v/>
      </c>
      <c r="LH362">
        <f>IF(LQ362="0-0",INDEX(Scrape!$F:$F,MATCH('HT 0-0'!KP362,Scrape!$B:$B,0)),"")</f>
        <v/>
      </c>
      <c r="LI362">
        <f>IF(LQ362="0-0",INDEX(Scrape!$G:$G,MATCH('HT 0-0'!KP362,Scrape!$B:$B,0)),"")</f>
        <v/>
      </c>
      <c r="LJ362">
        <f>IF(LQ362="0-0",INDEX(Scrape!$H:$H,MATCH('HT 0-0'!KP362,Scrape!$B:$B,0)),"")</f>
        <v/>
      </c>
      <c r="LK362">
        <f>IF(LQ362="0-0",INDEX(Scrape!$I:$I,MATCH('HT 0-0'!KP362,Scrape!$B:$B,0)),"")</f>
        <v/>
      </c>
      <c r="LL362">
        <f>IF(LQ362="0-0",INDEX(Scrape!$J:$J,MATCH('HT 0-0'!KP362,Scrape!$B:$B,0)),"")</f>
        <v/>
      </c>
      <c r="LM362">
        <f>IF(LQ362="0-0",INDEX(Scrape!$K:$K,MATCH('HT 0-0'!KP362,Scrape!$B:$B,0)),"")</f>
        <v/>
      </c>
      <c r="LN362">
        <f>IF(LQ362="0-0",INDEX(Scrape!$L:$L,MATCH('HT 0-0'!KP362,Scrape!$B:$B,0)),"")</f>
        <v/>
      </c>
      <c r="LO362">
        <f>IF(LQ362="0-0",INDEX(Scrape!$M:$M,MATCH('HT 0-0'!KP362,Scrape!$B:$B,0)),"")</f>
        <v/>
      </c>
      <c r="LP362">
        <f>IF(LQ362="0-0",INDEX(Scrape!$N:$N,MATCH('HT 0-0'!KP362,Scrape!$B:$B,0)),"")</f>
        <v/>
      </c>
      <c r="LQ362">
        <f>INDEX(Scrape!$O:$O,MATCH('HT 0-0'!KP362,Scrape!$B:$B,0))</f>
        <v/>
      </c>
      <c r="LR362">
        <f>(1/LJ362)+(1/LI362)+(1/LH362)</f>
        <v/>
      </c>
      <c r="LS362">
        <f>(1/LG362)+(1/LF362)+(1/LE362)</f>
        <v/>
      </c>
      <c r="LT362" s="8">
        <f>IF(INDEX(#REF!,MATCH(KQ362,#REF!,0))=INDEX(#REF!,MATCH(KQ362,#REF!,0)),INDEX(#REF!,MATCH(KQ362,#REF!,0)),"ERROR")</f>
        <v/>
      </c>
      <c r="LU362" s="4">
        <f>IF(KR362="G",2,IF(KR362="R",0.5,IF(KR362="A",1)))</f>
        <v/>
      </c>
      <c r="LV362" s="4">
        <f>IF(KS362="G",0.5,IF(KS362="R",2,IF(KS362="A",1)))</f>
        <v/>
      </c>
      <c r="LW362" s="4">
        <f>IF(KT362="G",2,IF(KT362="R",0.5,IF(KT362="A",1)))</f>
        <v/>
      </c>
      <c r="LX362" s="4">
        <f>IF(KU362="G",0.5,IF(KU362="R",2,IF(KU362="A",1)))</f>
        <v/>
      </c>
      <c r="LY362" s="7">
        <f>(LK362*(LU362+LX362)+(LL362*(LU362+LX362)))</f>
        <v/>
      </c>
      <c r="LZ362" s="7">
        <f>(LN362*(LV362+LW362)+(LO362*(LV362+LW362)))</f>
        <v/>
      </c>
      <c r="MA362" s="11">
        <f>LY362-LZ362</f>
        <v/>
      </c>
      <c r="MB362" s="5">
        <f>MA362+2</f>
        <v/>
      </c>
      <c r="MC362" s="6">
        <f>MA362-2</f>
        <v/>
      </c>
      <c r="MD362" s="4">
        <f>LE362</f>
        <v/>
      </c>
      <c r="ME362" s="9">
        <f>IF(MD362=0,1000,MD362+0.75)</f>
        <v/>
      </c>
      <c r="MF362" s="10">
        <f>IF(MD362=0,0,MD362-0.75)</f>
        <v/>
      </c>
      <c r="MG362" s="4">
        <f>((LM362*(LU362+LX362))-((LP362*(LV362+LW362))))</f>
        <v/>
      </c>
      <c r="MH362" s="9">
        <f>MG362*1.2</f>
        <v/>
      </c>
      <c r="MI362" s="10">
        <f>MG362*0.8</f>
        <v/>
      </c>
      <c r="MJ362">
        <f>IFERROR(OT362,"")</f>
        <v/>
      </c>
      <c r="MK362">
        <f>IFERROR(OU362,"")</f>
        <v/>
      </c>
      <c r="ML362">
        <f>IFERROR(OV362,"")</f>
        <v/>
      </c>
      <c r="MM362">
        <f>IFERROR(OW362,"")</f>
        <v/>
      </c>
      <c r="MN362">
        <f>IFERROR(OX362,"")</f>
        <v/>
      </c>
      <c r="MO362">
        <f>IFERROR(OY362,"")</f>
        <v/>
      </c>
      <c r="MP362" s="1">
        <f>COUNTIFS(#REF!,LT362,#REF!,1,#REF!,"&gt;="&amp;MC362,#REF!,"&lt;="&amp;MB362,#REF!,"&lt;="&amp;ME362,#REF!,"&gt;="&amp;MF362,#REF!,"="&amp;KV362,#REF!,"="&amp;KX362)</f>
        <v/>
      </c>
      <c r="MQ362" s="1">
        <f>COUNTIFS(#REF!,LT362,#REF!,0,#REF!,"&gt;="&amp;MC362,#REF!,"&lt;="&amp;MB362,#REF!,"&lt;="&amp;ME362,#REF!,"&gt;="&amp;MF362,#REF!,"="&amp;KV362,#REF!,"="&amp;KX362)</f>
        <v/>
      </c>
      <c r="MR362" s="1">
        <f>COUNTIFS(#REF!,LT362,#REF!,1,#REF!,"&gt;="&amp;MC362,#REF!,"&lt;="&amp;MB362,#REF!,"&lt;="&amp;ME362,#REF!,"&gt;="&amp;MF362,#REF!,"="&amp;KW362,#REF!,"="&amp;KY362)</f>
        <v/>
      </c>
      <c r="MS362" s="1">
        <f>COUNTIFS(#REF!,LT362,#REF!,0,#REF!,"&gt;="&amp;MC362,#REF!,"&lt;="&amp;MB362,#REF!,"&lt;="&amp;ME362,#REF!,"&gt;="&amp;MF362,#REF!,"="&amp;KW362,#REF!,"="&amp;KY362)</f>
        <v/>
      </c>
      <c r="MT362" s="1">
        <f>COUNTIFS(#REF!,LT362,#REF!,1,#REF!,"&gt;="&amp;MI362,#REF!,"&lt;="&amp;MH362,#REF!,"&lt;="&amp;ME362,#REF!,"&gt;="&amp;MF362)</f>
        <v/>
      </c>
      <c r="MU362" s="1">
        <f>COUNTIFS(#REF!,LT362,#REF!,0,#REF!,"&gt;="&amp;MI362,#REF!,"&lt;="&amp;MH362,#REF!,"&lt;="&amp;ME362,#REF!,"&gt;="&amp;MF362)</f>
        <v/>
      </c>
      <c r="MV362" s="1">
        <f>COUNTIFS(#REF!,LT362,#REF!,1,#REF!,"&gt;="&amp;MI362,#REF!,"&lt;="&amp;MH362,#REF!,"="&amp;KZ362,#REF!,"="&amp;LA362,#REF!,"&lt;="&amp;ME362,#REF!,"&gt;="&amp;MF362)</f>
        <v/>
      </c>
      <c r="MW362" s="1">
        <f>COUNTIFS(#REF!,LT362,#REF!,0,#REF!,"&gt;="&amp;MI362,#REF!,"&lt;="&amp;MH362,#REF!,"="&amp;KZ362,#REF!,"="&amp;LA362,#REF!,"&lt;="&amp;ME362,#REF!,"&gt;="&amp;MF362)</f>
        <v/>
      </c>
      <c r="MX362" s="1">
        <f>COUNTIFS(#REF!,LT362,#REF!,1,#REF!,"&gt;="&amp;MC362,#REF!,"&lt;="&amp;MB362,#REF!,"&lt;="&amp;ME362,#REF!,"&gt;="&amp;MF362)</f>
        <v/>
      </c>
      <c r="MY362" s="1">
        <f>COUNTIFS(#REF!,LT362,#REF!,0,#REF!,"&gt;="&amp;MC362,#REF!,"&lt;="&amp;MB362,#REF!,"&lt;="&amp;ME362,#REF!,"&gt;="&amp;MF362)</f>
        <v/>
      </c>
      <c r="MZ362" s="1">
        <f>COUNTIFS(#REF!,LT362,#REF!,1,#REF!,"&lt;="&amp;ME362,#REF!,"&gt;="&amp;MF362,#REF!,"="&amp;KV362,#REF!,"="&amp;KX362)</f>
        <v/>
      </c>
      <c r="NA362" s="1">
        <f>COUNTIFS(#REF!,LT362,#REF!,0,#REF!,"&lt;="&amp;ME362,#REF!,"&gt;="&amp;MF362,#REF!,"="&amp;KV362,#REF!,"="&amp;KX362)</f>
        <v/>
      </c>
      <c r="NB362" s="1">
        <f>COUNTIFS(#REF!,LT362,#REF!,1,#REF!,"&lt;="&amp;ME362,#REF!,"&gt;="&amp;MF362,#REF!,"="&amp;KW362,#REF!,"="&amp;KY362)</f>
        <v/>
      </c>
      <c r="NC362" s="1">
        <f>COUNTIFS(#REF!,LT362,#REF!,0,#REF!,"&lt;="&amp;ME362,#REF!,"&gt;="&amp;MF362,#REF!,"="&amp;KW362,#REF!,"="&amp;KY362)</f>
        <v/>
      </c>
      <c r="ND362" s="1">
        <f>COUNTIFS(#REF!,LT362,#REF!,1,#REF!,"&gt;="&amp;MC362,#REF!,"&lt;="&amp;MB362,#REF!,"&lt;="&amp;ME362,#REF!,"&gt;="&amp;MF362,#REF!,"="&amp;KV362,#REF!,"="&amp;KX362)</f>
        <v/>
      </c>
      <c r="NE362" s="1">
        <f>COUNTIFS(#REF!,LT362,#REF!,0,#REF!,"&gt;="&amp;MC362,#REF!,"&lt;="&amp;MB362,#REF!,"&lt;="&amp;ME362,#REF!,"&gt;="&amp;MF362,#REF!,"="&amp;KV362,#REF!,"="&amp;KX362)</f>
        <v/>
      </c>
      <c r="NF362" s="1">
        <f>COUNTIFS(#REF!,LT362,#REF!,1,#REF!,"&gt;="&amp;MC362,#REF!,"&lt;="&amp;MB362,#REF!,"&lt;="&amp;ME362,#REF!,"&gt;="&amp;MF362,#REF!,"="&amp;KW362,#REF!,"="&amp;KY362)</f>
        <v/>
      </c>
      <c r="NG362" s="1">
        <f>COUNTIFS(#REF!,LT362,#REF!,0,#REF!,"&gt;="&amp;MC362,#REF!,"&lt;="&amp;MB362,#REF!,"&lt;="&amp;ME362,#REF!,"&gt;="&amp;MF362,#REF!,"="&amp;KW362,#REF!,"="&amp;KY362)</f>
        <v/>
      </c>
      <c r="NH362" s="1">
        <f>COUNTIFS(#REF!,LT362,#REF!,1,#REF!,"&gt;="&amp;MC362,#REF!,"&lt;="&amp;MB362,#REF!,"&lt;="&amp;ME362,#REF!,"&gt;="&amp;MF362,#REF!,"="&amp;KZ362,#REF!,"="&amp;LA362)</f>
        <v/>
      </c>
      <c r="NI362" s="1">
        <f>COUNTIFS(#REF!,LT362,#REF!,0,#REF!,"&gt;="&amp;MC362,#REF!,"&lt;="&amp;MB362,#REF!,"&lt;="&amp;ME362,#REF!,"&gt;="&amp;MF362,#REF!,"="&amp;KZ362,#REF!,"="&amp;LA362)</f>
        <v/>
      </c>
      <c r="NJ362" s="1">
        <f>COUNTIFS(#REF!,LT362,#REF!,1,#REF!,"&gt;="&amp;MI362,#REF!,"&lt;="&amp;MH362,#REF!,"&lt;="&amp;ME362,#REF!,"&gt;="&amp;MF362)</f>
        <v/>
      </c>
      <c r="NK362" s="1">
        <f>COUNTIFS(#REF!,LT362,#REF!,0,#REF!,"&gt;="&amp;MI362,#REF!,"&lt;="&amp;MH362,#REF!,"&lt;="&amp;ME362,#REF!,"&gt;="&amp;MF362)</f>
        <v/>
      </c>
      <c r="NL362" s="1">
        <f>COUNTIFS(#REF!,LT362,#REF!,1,#REF!,"&gt;="&amp;MI362,#REF!,"&lt;="&amp;MH362,#REF!,"="&amp;KZ362,#REF!,"="&amp;LA362,#REF!,"&lt;="&amp;ME362,#REF!,"&gt;="&amp;MF362)</f>
        <v/>
      </c>
      <c r="NM362" s="1">
        <f>COUNTIFS(#REF!,LT362,#REF!,0,#REF!,"&gt;="&amp;MI362,#REF!,"&lt;="&amp;MH362,#REF!,"="&amp;KZ362,#REF!,"="&amp;LA362,#REF!,"&lt;="&amp;ME362,#REF!,"&gt;="&amp;MF362)</f>
        <v/>
      </c>
      <c r="NN362" s="1">
        <f>COUNTIFS(#REF!,LT362,#REF!,1,#REF!,"&gt;="&amp;MC362,#REF!,"&lt;="&amp;MB362,#REF!,"&lt;="&amp;ME362,#REF!,"&gt;="&amp;MF362)</f>
        <v/>
      </c>
      <c r="NO362" s="1">
        <f>COUNTIFS(#REF!,LT362,#REF!,0,#REF!,"&gt;="&amp;MC362,#REF!,"&lt;="&amp;MB362,#REF!,"&lt;="&amp;ME362,#REF!,"&gt;="&amp;MF362)</f>
        <v/>
      </c>
      <c r="NP362" s="1">
        <f>COUNTIFS(#REF!,LT362,#REF!,1,#REF!,"&lt;="&amp;ME362,#REF!,"&gt;="&amp;MF362,#REF!,"="&amp;KV362,#REF!,"="&amp;KX362)</f>
        <v/>
      </c>
      <c r="NQ362" s="1">
        <f>COUNTIFS(#REF!,LT362,#REF!,0,#REF!,"&lt;="&amp;ME362,#REF!,"&gt;="&amp;MF362,#REF!,"="&amp;KV362,#REF!,"="&amp;KX362)</f>
        <v/>
      </c>
      <c r="NR362" s="1">
        <f>COUNTIFS(#REF!,LT362,#REF!,1,#REF!,"&lt;="&amp;ME362,#REF!,"&gt;="&amp;MF362,#REF!,"="&amp;KW362,#REF!,"="&amp;KY362)</f>
        <v/>
      </c>
      <c r="NS362" s="1">
        <f>COUNTIFS(#REF!,LT362,#REF!,0,#REF!,"&lt;="&amp;ME362,#REF!,"&gt;="&amp;MF362,#REF!,"="&amp;KW362,#REF!,"="&amp;KY362)</f>
        <v/>
      </c>
      <c r="NT362" s="1">
        <f>MP362+MR362+MT362+MV362+MX362+MZ362+NB362</f>
        <v/>
      </c>
      <c r="NU362" s="1">
        <f>MQ362+MS362+MU362+MW362+MY362+NA362+NC362</f>
        <v/>
      </c>
      <c r="NV362" s="1">
        <f>NT362+NU362</f>
        <v/>
      </c>
      <c r="NW362" s="33">
        <f>NT362/(NT362+NU362)</f>
        <v/>
      </c>
      <c r="NX362" s="3">
        <f>1/NW362</f>
        <v/>
      </c>
      <c r="NY362" s="1">
        <f>LH362</f>
        <v/>
      </c>
      <c r="NZ362" s="79">
        <f>(NW362*((NY362-1)*0.98))-((1-NW362)*1)</f>
        <v/>
      </c>
      <c r="OA362" s="34">
        <f>IF(LR362&lt;0.9,0,IF(AND(LR362&gt;1.1),0,1))</f>
        <v/>
      </c>
      <c r="OB362" s="34">
        <f>IF(LS362&lt;0.9,0,IF(AND(LS362&gt;1.1),0,1))</f>
        <v/>
      </c>
      <c r="OC362" s="32">
        <f>IF(NV362&gt;99,1,0)</f>
        <v/>
      </c>
      <c r="OD362" s="32">
        <f>IF(NZ362&gt;0.0799,1,0)</f>
        <v/>
      </c>
      <c r="OE362" s="32">
        <f>IF(NZ362&gt;OM362,1,0)</f>
        <v/>
      </c>
      <c r="OF362" s="32">
        <f>OC362+OD362+OE362+OA362+OB362</f>
        <v/>
      </c>
      <c r="OG362" s="1">
        <f>ND362+NF362+NH362+NJ362+NL362+NN362+NP362+NR362</f>
        <v/>
      </c>
      <c r="OH362" s="1">
        <f>NE362+NG362+NI362+NK362+NM362+NO362+NQ362+NS362</f>
        <v/>
      </c>
      <c r="OI362" s="1">
        <f>OG362+OH362</f>
        <v/>
      </c>
      <c r="OJ362" s="33">
        <f>OG362/(OG362+OH362)</f>
        <v/>
      </c>
      <c r="OK362" s="3">
        <f>1/OJ362</f>
        <v/>
      </c>
      <c r="OL362" s="1">
        <f>LI362</f>
        <v/>
      </c>
      <c r="OM362" s="79">
        <f>(OJ362*((OL362-1)*0.98))-((1-OJ362)*1)</f>
        <v/>
      </c>
      <c r="ON362" s="34">
        <f>IF(LR362&lt;0.9,0,IF(AND(LR362&gt;1.1),0,1))</f>
        <v/>
      </c>
      <c r="OO362" s="34">
        <f>IF(LS362&lt;0.9,0,IF(AND(LS362&gt;1.1),0,1))</f>
        <v/>
      </c>
      <c r="OP362" s="32">
        <f>IF(OI362&gt;99,1,0)</f>
        <v/>
      </c>
      <c r="OQ362" s="32">
        <f>IF(OM362&gt;0.0799,1,0)</f>
        <v/>
      </c>
      <c r="OR362" s="32">
        <f>IF(OM362&gt;OZ362,1,0)</f>
        <v/>
      </c>
      <c r="OS362" s="32">
        <f>OP362+OQ362+OR362+ON362+OO362</f>
        <v/>
      </c>
      <c r="OT362">
        <f>IF(OF362=5,"BackHome0-0",IF(AND(OS362=5),"BackAway0-0",""))</f>
        <v/>
      </c>
      <c r="OU362">
        <f>IF(OF362=5,KN362,IF(AND(OS362=5),KO362,""))</f>
        <v/>
      </c>
      <c r="OV362">
        <f>IF(OF362=5,"Match Odds",IF(AND(OS362=5),"Match Odds",""))</f>
        <v/>
      </c>
      <c r="OW362">
        <f>IF(OF362=5,KP362,IF(AND(OS362=5),KP362,""))</f>
        <v/>
      </c>
      <c r="OX362">
        <f>IF(OF362=5,"MATCH_ODDS",IF(AND(OS362=5),"MATCH_ODDS",""))</f>
        <v/>
      </c>
      <c r="OY362">
        <f>IF(OF362=5,"BACK",IF(AND(OS362=5),"BACK",""))</f>
        <v/>
      </c>
    </row>
    <row r="363" ht="16.5" customHeight="1" thickBot="1" thickTop="1">
      <c r="A363" s="2" t="n"/>
      <c r="KN363" s="1">
        <f>IF(INDEX(#REF!,MATCH('HT 0-0'!D363,#REF!,0))=INDEX(#REF!,MATCH('HT 0-0'!D363,#REF!,0)),INDEX(#REF!,MATCH('HT 0-0'!D363,#REF!,0)),"ERROR")</f>
        <v/>
      </c>
      <c r="KO363" s="1">
        <f>IF(INDEX(#REF!,MATCH('HT 0-0'!E363,#REF!,0))=INDEX(#REF!,MATCH('HT 0-0'!E363,#REF!,0)),INDEX(#REF!,MATCH('HT 0-0'!E363,#REF!,0)),"ERROR")</f>
        <v/>
      </c>
      <c r="KP363" s="1">
        <f>KN363&amp;" v "&amp;KO363</f>
        <v/>
      </c>
      <c r="KQ363">
        <f>B363&amp;"_"&amp;C363</f>
        <v/>
      </c>
      <c r="KR363" s="1">
        <f>IF((HW363/KK363)&lt;0.335,"G",IF((HW363/KK363)&gt;0.67,"R","A"))</f>
        <v/>
      </c>
      <c r="KS363" s="1">
        <f>IF((HX363/KK363)&lt;0.335,"G",IF((HX363/KK363)&gt;0.67,"R","A"))</f>
        <v/>
      </c>
      <c r="KT363" s="1">
        <f>IF((IH363/KK363)&lt;0.335,"G",IF((IH363/KK363)&gt;0.67,"R","A"))</f>
        <v/>
      </c>
      <c r="KU363" s="1">
        <f>IF((II363/KK363)&lt;0.335,"G",IF((II363/KK363)&gt;0.67,"R","A"))</f>
        <v/>
      </c>
      <c r="KV363" s="1">
        <f>IF((HZ363/KK363)&lt;0.335,"G",IF((HZ363/KK363)&gt;0.67,"R","A"))</f>
        <v/>
      </c>
      <c r="KW363" s="1">
        <f>IF((HY363/KK363)&lt;0.335,"G",IF((HY363/KK363)&gt;0.67,"R","A"))</f>
        <v/>
      </c>
      <c r="KX363" s="1">
        <f>IF((IK363/KK363)&lt;0.335,"G",IF((IK363/KK363)&gt;0.67,"R","A"))</f>
        <v/>
      </c>
      <c r="KY363" s="1">
        <f>IF((IJ363/KK363)&lt;0.335,"G",IF((IJ363/KK363)&gt;0.67,"R","A"))</f>
        <v/>
      </c>
      <c r="KZ363" s="1">
        <f>IF((HQ363/KK363)&lt;0.335,"G",IF((HQ363/KK363)&gt;0.67,"R","A"))</f>
        <v/>
      </c>
      <c r="LA363" s="1">
        <f>IF((IB363/KK363)&lt;0.335,"G",IF((IB363/KK363)&gt;0.67,"R","A"))</f>
        <v/>
      </c>
      <c r="LB363">
        <f>IF(LQ363="0-0",INDEX(Scrape!#REF!,MATCH('HT 0-0'!KP363,Scrape!$B:$B,0)),"")</f>
        <v/>
      </c>
      <c r="LC363">
        <f>IF(LQ363="0-0",INDEX(Scrape!$A:$A,MATCH('HT 0-0'!KP363,Scrape!$B:$B,0)),"")</f>
        <v/>
      </c>
      <c r="LD363">
        <f>IF(LQ363="0-0",INDEX(Scrape!$B:$B,MATCH('HT 0-0'!KP363,Scrape!$B:$B,0)),"")</f>
        <v/>
      </c>
      <c r="LE363">
        <f>IF(LQ363="0-0",INDEX(Scrape!$C:$C,MATCH('HT 0-0'!KP363,Scrape!$B:$B,0)),"")</f>
        <v/>
      </c>
      <c r="LF363">
        <f>IF(LQ363="0-0",INDEX(Scrape!$D:$D,MATCH('HT 0-0'!KP363,Scrape!$B:$B,0)),"")</f>
        <v/>
      </c>
      <c r="LG363">
        <f>IF(LQ363="0-0",INDEX(Scrape!$E:$E,MATCH('HT 0-0'!KP363,Scrape!$B:$B,0)),"")</f>
        <v/>
      </c>
      <c r="LH363">
        <f>IF(LQ363="0-0",INDEX(Scrape!$F:$F,MATCH('HT 0-0'!KP363,Scrape!$B:$B,0)),"")</f>
        <v/>
      </c>
      <c r="LI363">
        <f>IF(LQ363="0-0",INDEX(Scrape!$G:$G,MATCH('HT 0-0'!KP363,Scrape!$B:$B,0)),"")</f>
        <v/>
      </c>
      <c r="LJ363">
        <f>IF(LQ363="0-0",INDEX(Scrape!$H:$H,MATCH('HT 0-0'!KP363,Scrape!$B:$B,0)),"")</f>
        <v/>
      </c>
      <c r="LK363">
        <f>IF(LQ363="0-0",INDEX(Scrape!$I:$I,MATCH('HT 0-0'!KP363,Scrape!$B:$B,0)),"")</f>
        <v/>
      </c>
      <c r="LL363">
        <f>IF(LQ363="0-0",INDEX(Scrape!$J:$J,MATCH('HT 0-0'!KP363,Scrape!$B:$B,0)),"")</f>
        <v/>
      </c>
      <c r="LM363">
        <f>IF(LQ363="0-0",INDEX(Scrape!$K:$K,MATCH('HT 0-0'!KP363,Scrape!$B:$B,0)),"")</f>
        <v/>
      </c>
      <c r="LN363">
        <f>IF(LQ363="0-0",INDEX(Scrape!$L:$L,MATCH('HT 0-0'!KP363,Scrape!$B:$B,0)),"")</f>
        <v/>
      </c>
      <c r="LO363">
        <f>IF(LQ363="0-0",INDEX(Scrape!$M:$M,MATCH('HT 0-0'!KP363,Scrape!$B:$B,0)),"")</f>
        <v/>
      </c>
      <c r="LP363">
        <f>IF(LQ363="0-0",INDEX(Scrape!$N:$N,MATCH('HT 0-0'!KP363,Scrape!$B:$B,0)),"")</f>
        <v/>
      </c>
      <c r="LQ363">
        <f>INDEX(Scrape!$O:$O,MATCH('HT 0-0'!KP363,Scrape!$B:$B,0))</f>
        <v/>
      </c>
      <c r="LR363">
        <f>(1/LJ363)+(1/LI363)+(1/LH363)</f>
        <v/>
      </c>
      <c r="LS363">
        <f>(1/LG363)+(1/LF363)+(1/LE363)</f>
        <v/>
      </c>
      <c r="LT363" s="8">
        <f>IF(INDEX(#REF!,MATCH(KQ363,#REF!,0))=INDEX(#REF!,MATCH(KQ363,#REF!,0)),INDEX(#REF!,MATCH(KQ363,#REF!,0)),"ERROR")</f>
        <v/>
      </c>
      <c r="LU363" s="4">
        <f>IF(KR363="G",2,IF(KR363="R",0.5,IF(KR363="A",1)))</f>
        <v/>
      </c>
      <c r="LV363" s="4">
        <f>IF(KS363="G",0.5,IF(KS363="R",2,IF(KS363="A",1)))</f>
        <v/>
      </c>
      <c r="LW363" s="4">
        <f>IF(KT363="G",2,IF(KT363="R",0.5,IF(KT363="A",1)))</f>
        <v/>
      </c>
      <c r="LX363" s="4">
        <f>IF(KU363="G",0.5,IF(KU363="R",2,IF(KU363="A",1)))</f>
        <v/>
      </c>
      <c r="LY363" s="7">
        <f>(LK363*(LU363+LX363)+(LL363*(LU363+LX363)))</f>
        <v/>
      </c>
      <c r="LZ363" s="7">
        <f>(LN363*(LV363+LW363)+(LO363*(LV363+LW363)))</f>
        <v/>
      </c>
      <c r="MA363" s="11">
        <f>LY363-LZ363</f>
        <v/>
      </c>
      <c r="MB363" s="5">
        <f>MA363+2</f>
        <v/>
      </c>
      <c r="MC363" s="6">
        <f>MA363-2</f>
        <v/>
      </c>
      <c r="MD363" s="4">
        <f>LE363</f>
        <v/>
      </c>
      <c r="ME363" s="9">
        <f>IF(MD363=0,1000,MD363+0.75)</f>
        <v/>
      </c>
      <c r="MF363" s="10">
        <f>IF(MD363=0,0,MD363-0.75)</f>
        <v/>
      </c>
      <c r="MG363" s="4">
        <f>((LM363*(LU363+LX363))-((LP363*(LV363+LW363))))</f>
        <v/>
      </c>
      <c r="MH363" s="9">
        <f>MG363*1.2</f>
        <v/>
      </c>
      <c r="MI363" s="10">
        <f>MG363*0.8</f>
        <v/>
      </c>
      <c r="MJ363">
        <f>IFERROR(OT363,"")</f>
        <v/>
      </c>
      <c r="MK363">
        <f>IFERROR(OU363,"")</f>
        <v/>
      </c>
      <c r="ML363">
        <f>IFERROR(OV363,"")</f>
        <v/>
      </c>
      <c r="MM363">
        <f>IFERROR(OW363,"")</f>
        <v/>
      </c>
      <c r="MN363">
        <f>IFERROR(OX363,"")</f>
        <v/>
      </c>
      <c r="MO363">
        <f>IFERROR(OY363,"")</f>
        <v/>
      </c>
      <c r="MP363" s="1">
        <f>COUNTIFS(#REF!,LT363,#REF!,1,#REF!,"&gt;="&amp;MC363,#REF!,"&lt;="&amp;MB363,#REF!,"&lt;="&amp;ME363,#REF!,"&gt;="&amp;MF363,#REF!,"="&amp;KV363,#REF!,"="&amp;KX363)</f>
        <v/>
      </c>
      <c r="MQ363" s="1">
        <f>COUNTIFS(#REF!,LT363,#REF!,0,#REF!,"&gt;="&amp;MC363,#REF!,"&lt;="&amp;MB363,#REF!,"&lt;="&amp;ME363,#REF!,"&gt;="&amp;MF363,#REF!,"="&amp;KV363,#REF!,"="&amp;KX363)</f>
        <v/>
      </c>
      <c r="MR363" s="1">
        <f>COUNTIFS(#REF!,LT363,#REF!,1,#REF!,"&gt;="&amp;MC363,#REF!,"&lt;="&amp;MB363,#REF!,"&lt;="&amp;ME363,#REF!,"&gt;="&amp;MF363,#REF!,"="&amp;KW363,#REF!,"="&amp;KY363)</f>
        <v/>
      </c>
      <c r="MS363" s="1">
        <f>COUNTIFS(#REF!,LT363,#REF!,0,#REF!,"&gt;="&amp;MC363,#REF!,"&lt;="&amp;MB363,#REF!,"&lt;="&amp;ME363,#REF!,"&gt;="&amp;MF363,#REF!,"="&amp;KW363,#REF!,"="&amp;KY363)</f>
        <v/>
      </c>
      <c r="MT363" s="1">
        <f>COUNTIFS(#REF!,LT363,#REF!,1,#REF!,"&gt;="&amp;MI363,#REF!,"&lt;="&amp;MH363,#REF!,"&lt;="&amp;ME363,#REF!,"&gt;="&amp;MF363)</f>
        <v/>
      </c>
      <c r="MU363" s="1">
        <f>COUNTIFS(#REF!,LT363,#REF!,0,#REF!,"&gt;="&amp;MI363,#REF!,"&lt;="&amp;MH363,#REF!,"&lt;="&amp;ME363,#REF!,"&gt;="&amp;MF363)</f>
        <v/>
      </c>
      <c r="MV363" s="1">
        <f>COUNTIFS(#REF!,LT363,#REF!,1,#REF!,"&gt;="&amp;MI363,#REF!,"&lt;="&amp;MH363,#REF!,"="&amp;KZ363,#REF!,"="&amp;LA363,#REF!,"&lt;="&amp;ME363,#REF!,"&gt;="&amp;MF363)</f>
        <v/>
      </c>
      <c r="MW363" s="1">
        <f>COUNTIFS(#REF!,LT363,#REF!,0,#REF!,"&gt;="&amp;MI363,#REF!,"&lt;="&amp;MH363,#REF!,"="&amp;KZ363,#REF!,"="&amp;LA363,#REF!,"&lt;="&amp;ME363,#REF!,"&gt;="&amp;MF363)</f>
        <v/>
      </c>
      <c r="MX363" s="1">
        <f>COUNTIFS(#REF!,LT363,#REF!,1,#REF!,"&gt;="&amp;MC363,#REF!,"&lt;="&amp;MB363,#REF!,"&lt;="&amp;ME363,#REF!,"&gt;="&amp;MF363)</f>
        <v/>
      </c>
      <c r="MY363" s="1">
        <f>COUNTIFS(#REF!,LT363,#REF!,0,#REF!,"&gt;="&amp;MC363,#REF!,"&lt;="&amp;MB363,#REF!,"&lt;="&amp;ME363,#REF!,"&gt;="&amp;MF363)</f>
        <v/>
      </c>
      <c r="MZ363" s="1">
        <f>COUNTIFS(#REF!,LT363,#REF!,1,#REF!,"&lt;="&amp;ME363,#REF!,"&gt;="&amp;MF363,#REF!,"="&amp;KV363,#REF!,"="&amp;KX363)</f>
        <v/>
      </c>
      <c r="NA363" s="1">
        <f>COUNTIFS(#REF!,LT363,#REF!,0,#REF!,"&lt;="&amp;ME363,#REF!,"&gt;="&amp;MF363,#REF!,"="&amp;KV363,#REF!,"="&amp;KX363)</f>
        <v/>
      </c>
      <c r="NB363" s="1">
        <f>COUNTIFS(#REF!,LT363,#REF!,1,#REF!,"&lt;="&amp;ME363,#REF!,"&gt;="&amp;MF363,#REF!,"="&amp;KW363,#REF!,"="&amp;KY363)</f>
        <v/>
      </c>
      <c r="NC363" s="1">
        <f>COUNTIFS(#REF!,LT363,#REF!,0,#REF!,"&lt;="&amp;ME363,#REF!,"&gt;="&amp;MF363,#REF!,"="&amp;KW363,#REF!,"="&amp;KY363)</f>
        <v/>
      </c>
      <c r="ND363" s="1">
        <f>COUNTIFS(#REF!,LT363,#REF!,1,#REF!,"&gt;="&amp;MC363,#REF!,"&lt;="&amp;MB363,#REF!,"&lt;="&amp;ME363,#REF!,"&gt;="&amp;MF363,#REF!,"="&amp;KV363,#REF!,"="&amp;KX363)</f>
        <v/>
      </c>
      <c r="NE363" s="1">
        <f>COUNTIFS(#REF!,LT363,#REF!,0,#REF!,"&gt;="&amp;MC363,#REF!,"&lt;="&amp;MB363,#REF!,"&lt;="&amp;ME363,#REF!,"&gt;="&amp;MF363,#REF!,"="&amp;KV363,#REF!,"="&amp;KX363)</f>
        <v/>
      </c>
      <c r="NF363" s="1">
        <f>COUNTIFS(#REF!,LT363,#REF!,1,#REF!,"&gt;="&amp;MC363,#REF!,"&lt;="&amp;MB363,#REF!,"&lt;="&amp;ME363,#REF!,"&gt;="&amp;MF363,#REF!,"="&amp;KW363,#REF!,"="&amp;KY363)</f>
        <v/>
      </c>
      <c r="NG363" s="1">
        <f>COUNTIFS(#REF!,LT363,#REF!,0,#REF!,"&gt;="&amp;MC363,#REF!,"&lt;="&amp;MB363,#REF!,"&lt;="&amp;ME363,#REF!,"&gt;="&amp;MF363,#REF!,"="&amp;KW363,#REF!,"="&amp;KY363)</f>
        <v/>
      </c>
      <c r="NH363" s="1">
        <f>COUNTIFS(#REF!,LT363,#REF!,1,#REF!,"&gt;="&amp;MC363,#REF!,"&lt;="&amp;MB363,#REF!,"&lt;="&amp;ME363,#REF!,"&gt;="&amp;MF363,#REF!,"="&amp;KZ363,#REF!,"="&amp;LA363)</f>
        <v/>
      </c>
      <c r="NI363" s="1">
        <f>COUNTIFS(#REF!,LT363,#REF!,0,#REF!,"&gt;="&amp;MC363,#REF!,"&lt;="&amp;MB363,#REF!,"&lt;="&amp;ME363,#REF!,"&gt;="&amp;MF363,#REF!,"="&amp;KZ363,#REF!,"="&amp;LA363)</f>
        <v/>
      </c>
      <c r="NJ363" s="1">
        <f>COUNTIFS(#REF!,LT363,#REF!,1,#REF!,"&gt;="&amp;MI363,#REF!,"&lt;="&amp;MH363,#REF!,"&lt;="&amp;ME363,#REF!,"&gt;="&amp;MF363)</f>
        <v/>
      </c>
      <c r="NK363" s="1">
        <f>COUNTIFS(#REF!,LT363,#REF!,0,#REF!,"&gt;="&amp;MI363,#REF!,"&lt;="&amp;MH363,#REF!,"&lt;="&amp;ME363,#REF!,"&gt;="&amp;MF363)</f>
        <v/>
      </c>
      <c r="NL363" s="1">
        <f>COUNTIFS(#REF!,LT363,#REF!,1,#REF!,"&gt;="&amp;MI363,#REF!,"&lt;="&amp;MH363,#REF!,"="&amp;KZ363,#REF!,"="&amp;LA363,#REF!,"&lt;="&amp;ME363,#REF!,"&gt;="&amp;MF363)</f>
        <v/>
      </c>
      <c r="NM363" s="1">
        <f>COUNTIFS(#REF!,LT363,#REF!,0,#REF!,"&gt;="&amp;MI363,#REF!,"&lt;="&amp;MH363,#REF!,"="&amp;KZ363,#REF!,"="&amp;LA363,#REF!,"&lt;="&amp;ME363,#REF!,"&gt;="&amp;MF363)</f>
        <v/>
      </c>
      <c r="NN363" s="1">
        <f>COUNTIFS(#REF!,LT363,#REF!,1,#REF!,"&gt;="&amp;MC363,#REF!,"&lt;="&amp;MB363,#REF!,"&lt;="&amp;ME363,#REF!,"&gt;="&amp;MF363)</f>
        <v/>
      </c>
      <c r="NO363" s="1">
        <f>COUNTIFS(#REF!,LT363,#REF!,0,#REF!,"&gt;="&amp;MC363,#REF!,"&lt;="&amp;MB363,#REF!,"&lt;="&amp;ME363,#REF!,"&gt;="&amp;MF363)</f>
        <v/>
      </c>
      <c r="NP363" s="1">
        <f>COUNTIFS(#REF!,LT363,#REF!,1,#REF!,"&lt;="&amp;ME363,#REF!,"&gt;="&amp;MF363,#REF!,"="&amp;KV363,#REF!,"="&amp;KX363)</f>
        <v/>
      </c>
      <c r="NQ363" s="1">
        <f>COUNTIFS(#REF!,LT363,#REF!,0,#REF!,"&lt;="&amp;ME363,#REF!,"&gt;="&amp;MF363,#REF!,"="&amp;KV363,#REF!,"="&amp;KX363)</f>
        <v/>
      </c>
      <c r="NR363" s="1">
        <f>COUNTIFS(#REF!,LT363,#REF!,1,#REF!,"&lt;="&amp;ME363,#REF!,"&gt;="&amp;MF363,#REF!,"="&amp;KW363,#REF!,"="&amp;KY363)</f>
        <v/>
      </c>
      <c r="NS363" s="1">
        <f>COUNTIFS(#REF!,LT363,#REF!,0,#REF!,"&lt;="&amp;ME363,#REF!,"&gt;="&amp;MF363,#REF!,"="&amp;KW363,#REF!,"="&amp;KY363)</f>
        <v/>
      </c>
      <c r="NT363" s="1">
        <f>MP363+MR363+MT363+MV363+MX363+MZ363+NB363</f>
        <v/>
      </c>
      <c r="NU363" s="1">
        <f>MQ363+MS363+MU363+MW363+MY363+NA363+NC363</f>
        <v/>
      </c>
      <c r="NV363" s="1">
        <f>NT363+NU363</f>
        <v/>
      </c>
      <c r="NW363" s="33">
        <f>NT363/(NT363+NU363)</f>
        <v/>
      </c>
      <c r="NX363" s="3">
        <f>1/NW363</f>
        <v/>
      </c>
      <c r="NY363" s="1">
        <f>LH363</f>
        <v/>
      </c>
      <c r="NZ363" s="79">
        <f>(NW363*((NY363-1)*0.98))-((1-NW363)*1)</f>
        <v/>
      </c>
      <c r="OA363" s="34">
        <f>IF(LR363&lt;0.9,0,IF(AND(LR363&gt;1.1),0,1))</f>
        <v/>
      </c>
      <c r="OB363" s="34">
        <f>IF(LS363&lt;0.9,0,IF(AND(LS363&gt;1.1),0,1))</f>
        <v/>
      </c>
      <c r="OC363" s="32">
        <f>IF(NV363&gt;99,1,0)</f>
        <v/>
      </c>
      <c r="OD363" s="32">
        <f>IF(NZ363&gt;0.0799,1,0)</f>
        <v/>
      </c>
      <c r="OE363" s="32">
        <f>IF(NZ363&gt;OM363,1,0)</f>
        <v/>
      </c>
      <c r="OF363" s="32">
        <f>OC363+OD363+OE363+OA363+OB363</f>
        <v/>
      </c>
      <c r="OG363" s="1">
        <f>ND363+NF363+NH363+NJ363+NL363+NN363+NP363+NR363</f>
        <v/>
      </c>
      <c r="OH363" s="1">
        <f>NE363+NG363+NI363+NK363+NM363+NO363+NQ363+NS363</f>
        <v/>
      </c>
      <c r="OI363" s="1">
        <f>OG363+OH363</f>
        <v/>
      </c>
      <c r="OJ363" s="33">
        <f>OG363/(OG363+OH363)</f>
        <v/>
      </c>
      <c r="OK363" s="3">
        <f>1/OJ363</f>
        <v/>
      </c>
      <c r="OL363" s="1">
        <f>LI363</f>
        <v/>
      </c>
      <c r="OM363" s="79">
        <f>(OJ363*((OL363-1)*0.98))-((1-OJ363)*1)</f>
        <v/>
      </c>
      <c r="ON363" s="34">
        <f>IF(LR363&lt;0.9,0,IF(AND(LR363&gt;1.1),0,1))</f>
        <v/>
      </c>
      <c r="OO363" s="34">
        <f>IF(LS363&lt;0.9,0,IF(AND(LS363&gt;1.1),0,1))</f>
        <v/>
      </c>
      <c r="OP363" s="32">
        <f>IF(OI363&gt;99,1,0)</f>
        <v/>
      </c>
      <c r="OQ363" s="32">
        <f>IF(OM363&gt;0.0799,1,0)</f>
        <v/>
      </c>
      <c r="OR363" s="32">
        <f>IF(OM363&gt;OZ363,1,0)</f>
        <v/>
      </c>
      <c r="OS363" s="32">
        <f>OP363+OQ363+OR363+ON363+OO363</f>
        <v/>
      </c>
      <c r="OT363">
        <f>IF(OF363=5,"BackHome0-0",IF(AND(OS363=5),"BackAway0-0",""))</f>
        <v/>
      </c>
      <c r="OU363">
        <f>IF(OF363=5,KN363,IF(AND(OS363=5),KO363,""))</f>
        <v/>
      </c>
      <c r="OV363">
        <f>IF(OF363=5,"Match Odds",IF(AND(OS363=5),"Match Odds",""))</f>
        <v/>
      </c>
      <c r="OW363">
        <f>IF(OF363=5,KP363,IF(AND(OS363=5),KP363,""))</f>
        <v/>
      </c>
      <c r="OX363">
        <f>IF(OF363=5,"MATCH_ODDS",IF(AND(OS363=5),"MATCH_ODDS",""))</f>
        <v/>
      </c>
      <c r="OY363">
        <f>IF(OF363=5,"BACK",IF(AND(OS363=5),"BACK",""))</f>
        <v/>
      </c>
    </row>
    <row r="364" ht="16.5" customHeight="1" thickBot="1" thickTop="1">
      <c r="A364" s="2" t="n"/>
      <c r="KN364" s="1">
        <f>IF(INDEX(#REF!,MATCH('HT 0-0'!D364,#REF!,0))=INDEX(#REF!,MATCH('HT 0-0'!D364,#REF!,0)),INDEX(#REF!,MATCH('HT 0-0'!D364,#REF!,0)),"ERROR")</f>
        <v/>
      </c>
      <c r="KO364" s="1">
        <f>IF(INDEX(#REF!,MATCH('HT 0-0'!E364,#REF!,0))=INDEX(#REF!,MATCH('HT 0-0'!E364,#REF!,0)),INDEX(#REF!,MATCH('HT 0-0'!E364,#REF!,0)),"ERROR")</f>
        <v/>
      </c>
      <c r="KP364" s="1">
        <f>KN364&amp;" v "&amp;KO364</f>
        <v/>
      </c>
      <c r="KQ364">
        <f>B364&amp;"_"&amp;C364</f>
        <v/>
      </c>
      <c r="KR364" s="1">
        <f>IF((HW364/KK364)&lt;0.335,"G",IF((HW364/KK364)&gt;0.67,"R","A"))</f>
        <v/>
      </c>
      <c r="KS364" s="1">
        <f>IF((HX364/KK364)&lt;0.335,"G",IF((HX364/KK364)&gt;0.67,"R","A"))</f>
        <v/>
      </c>
      <c r="KT364" s="1">
        <f>IF((IH364/KK364)&lt;0.335,"G",IF((IH364/KK364)&gt;0.67,"R","A"))</f>
        <v/>
      </c>
      <c r="KU364" s="1">
        <f>IF((II364/KK364)&lt;0.335,"G",IF((II364/KK364)&gt;0.67,"R","A"))</f>
        <v/>
      </c>
      <c r="KV364" s="1">
        <f>IF((HZ364/KK364)&lt;0.335,"G",IF((HZ364/KK364)&gt;0.67,"R","A"))</f>
        <v/>
      </c>
      <c r="KW364" s="1">
        <f>IF((HY364/KK364)&lt;0.335,"G",IF((HY364/KK364)&gt;0.67,"R","A"))</f>
        <v/>
      </c>
      <c r="KX364" s="1">
        <f>IF((IK364/KK364)&lt;0.335,"G",IF((IK364/KK364)&gt;0.67,"R","A"))</f>
        <v/>
      </c>
      <c r="KY364" s="1">
        <f>IF((IJ364/KK364)&lt;0.335,"G",IF((IJ364/KK364)&gt;0.67,"R","A"))</f>
        <v/>
      </c>
      <c r="KZ364" s="1">
        <f>IF((HQ364/KK364)&lt;0.335,"G",IF((HQ364/KK364)&gt;0.67,"R","A"))</f>
        <v/>
      </c>
      <c r="LA364" s="1">
        <f>IF((IB364/KK364)&lt;0.335,"G",IF((IB364/KK364)&gt;0.67,"R","A"))</f>
        <v/>
      </c>
      <c r="LB364">
        <f>IF(LQ364="0-0",INDEX(Scrape!#REF!,MATCH('HT 0-0'!KP364,Scrape!$B:$B,0)),"")</f>
        <v/>
      </c>
      <c r="LC364">
        <f>IF(LQ364="0-0",INDEX(Scrape!$A:$A,MATCH('HT 0-0'!KP364,Scrape!$B:$B,0)),"")</f>
        <v/>
      </c>
      <c r="LD364">
        <f>IF(LQ364="0-0",INDEX(Scrape!$B:$B,MATCH('HT 0-0'!KP364,Scrape!$B:$B,0)),"")</f>
        <v/>
      </c>
      <c r="LE364">
        <f>IF(LQ364="0-0",INDEX(Scrape!$C:$C,MATCH('HT 0-0'!KP364,Scrape!$B:$B,0)),"")</f>
        <v/>
      </c>
      <c r="LF364">
        <f>IF(LQ364="0-0",INDEX(Scrape!$D:$D,MATCH('HT 0-0'!KP364,Scrape!$B:$B,0)),"")</f>
        <v/>
      </c>
      <c r="LG364">
        <f>IF(LQ364="0-0",INDEX(Scrape!$E:$E,MATCH('HT 0-0'!KP364,Scrape!$B:$B,0)),"")</f>
        <v/>
      </c>
      <c r="LH364">
        <f>IF(LQ364="0-0",INDEX(Scrape!$F:$F,MATCH('HT 0-0'!KP364,Scrape!$B:$B,0)),"")</f>
        <v/>
      </c>
      <c r="LI364">
        <f>IF(LQ364="0-0",INDEX(Scrape!$G:$G,MATCH('HT 0-0'!KP364,Scrape!$B:$B,0)),"")</f>
        <v/>
      </c>
      <c r="LJ364">
        <f>IF(LQ364="0-0",INDEX(Scrape!$H:$H,MATCH('HT 0-0'!KP364,Scrape!$B:$B,0)),"")</f>
        <v/>
      </c>
      <c r="LK364">
        <f>IF(LQ364="0-0",INDEX(Scrape!$I:$I,MATCH('HT 0-0'!KP364,Scrape!$B:$B,0)),"")</f>
        <v/>
      </c>
      <c r="LL364">
        <f>IF(LQ364="0-0",INDEX(Scrape!$J:$J,MATCH('HT 0-0'!KP364,Scrape!$B:$B,0)),"")</f>
        <v/>
      </c>
      <c r="LM364">
        <f>IF(LQ364="0-0",INDEX(Scrape!$K:$K,MATCH('HT 0-0'!KP364,Scrape!$B:$B,0)),"")</f>
        <v/>
      </c>
      <c r="LN364">
        <f>IF(LQ364="0-0",INDEX(Scrape!$L:$L,MATCH('HT 0-0'!KP364,Scrape!$B:$B,0)),"")</f>
        <v/>
      </c>
      <c r="LO364">
        <f>IF(LQ364="0-0",INDEX(Scrape!$M:$M,MATCH('HT 0-0'!KP364,Scrape!$B:$B,0)),"")</f>
        <v/>
      </c>
      <c r="LP364">
        <f>IF(LQ364="0-0",INDEX(Scrape!$N:$N,MATCH('HT 0-0'!KP364,Scrape!$B:$B,0)),"")</f>
        <v/>
      </c>
      <c r="LQ364">
        <f>INDEX(Scrape!$O:$O,MATCH('HT 0-0'!KP364,Scrape!$B:$B,0))</f>
        <v/>
      </c>
      <c r="LR364">
        <f>(1/LJ364)+(1/LI364)+(1/LH364)</f>
        <v/>
      </c>
      <c r="LS364">
        <f>(1/LG364)+(1/LF364)+(1/LE364)</f>
        <v/>
      </c>
      <c r="LT364" s="8">
        <f>IF(INDEX(#REF!,MATCH(KQ364,#REF!,0))=INDEX(#REF!,MATCH(KQ364,#REF!,0)),INDEX(#REF!,MATCH(KQ364,#REF!,0)),"ERROR")</f>
        <v/>
      </c>
      <c r="LU364" s="4">
        <f>IF(KR364="G",2,IF(KR364="R",0.5,IF(KR364="A",1)))</f>
        <v/>
      </c>
      <c r="LV364" s="4">
        <f>IF(KS364="G",0.5,IF(KS364="R",2,IF(KS364="A",1)))</f>
        <v/>
      </c>
      <c r="LW364" s="4">
        <f>IF(KT364="G",2,IF(KT364="R",0.5,IF(KT364="A",1)))</f>
        <v/>
      </c>
      <c r="LX364" s="4">
        <f>IF(KU364="G",0.5,IF(KU364="R",2,IF(KU364="A",1)))</f>
        <v/>
      </c>
      <c r="LY364" s="7">
        <f>(LK364*(LU364+LX364)+(LL364*(LU364+LX364)))</f>
        <v/>
      </c>
      <c r="LZ364" s="7">
        <f>(LN364*(LV364+LW364)+(LO364*(LV364+LW364)))</f>
        <v/>
      </c>
      <c r="MA364" s="11">
        <f>LY364-LZ364</f>
        <v/>
      </c>
      <c r="MB364" s="5">
        <f>MA364+2</f>
        <v/>
      </c>
      <c r="MC364" s="6">
        <f>MA364-2</f>
        <v/>
      </c>
      <c r="MD364" s="4">
        <f>LE364</f>
        <v/>
      </c>
      <c r="ME364" s="9">
        <f>IF(MD364=0,1000,MD364+0.75)</f>
        <v/>
      </c>
      <c r="MF364" s="10">
        <f>IF(MD364=0,0,MD364-0.75)</f>
        <v/>
      </c>
      <c r="MG364" s="4">
        <f>((LM364*(LU364+LX364))-((LP364*(LV364+LW364))))</f>
        <v/>
      </c>
      <c r="MH364" s="9">
        <f>MG364*1.2</f>
        <v/>
      </c>
      <c r="MI364" s="10">
        <f>MG364*0.8</f>
        <v/>
      </c>
      <c r="MJ364">
        <f>IFERROR(OT364,"")</f>
        <v/>
      </c>
      <c r="MK364">
        <f>IFERROR(OU364,"")</f>
        <v/>
      </c>
      <c r="ML364">
        <f>IFERROR(OV364,"")</f>
        <v/>
      </c>
      <c r="MM364">
        <f>IFERROR(OW364,"")</f>
        <v/>
      </c>
      <c r="MN364">
        <f>IFERROR(OX364,"")</f>
        <v/>
      </c>
      <c r="MO364">
        <f>IFERROR(OY364,"")</f>
        <v/>
      </c>
      <c r="MP364" s="1">
        <f>COUNTIFS(#REF!,LT364,#REF!,1,#REF!,"&gt;="&amp;MC364,#REF!,"&lt;="&amp;MB364,#REF!,"&lt;="&amp;ME364,#REF!,"&gt;="&amp;MF364,#REF!,"="&amp;KV364,#REF!,"="&amp;KX364)</f>
        <v/>
      </c>
      <c r="MQ364" s="1">
        <f>COUNTIFS(#REF!,LT364,#REF!,0,#REF!,"&gt;="&amp;MC364,#REF!,"&lt;="&amp;MB364,#REF!,"&lt;="&amp;ME364,#REF!,"&gt;="&amp;MF364,#REF!,"="&amp;KV364,#REF!,"="&amp;KX364)</f>
        <v/>
      </c>
      <c r="MR364" s="1">
        <f>COUNTIFS(#REF!,LT364,#REF!,1,#REF!,"&gt;="&amp;MC364,#REF!,"&lt;="&amp;MB364,#REF!,"&lt;="&amp;ME364,#REF!,"&gt;="&amp;MF364,#REF!,"="&amp;KW364,#REF!,"="&amp;KY364)</f>
        <v/>
      </c>
      <c r="MS364" s="1">
        <f>COUNTIFS(#REF!,LT364,#REF!,0,#REF!,"&gt;="&amp;MC364,#REF!,"&lt;="&amp;MB364,#REF!,"&lt;="&amp;ME364,#REF!,"&gt;="&amp;MF364,#REF!,"="&amp;KW364,#REF!,"="&amp;KY364)</f>
        <v/>
      </c>
      <c r="MT364" s="1">
        <f>COUNTIFS(#REF!,LT364,#REF!,1,#REF!,"&gt;="&amp;MI364,#REF!,"&lt;="&amp;MH364,#REF!,"&lt;="&amp;ME364,#REF!,"&gt;="&amp;MF364)</f>
        <v/>
      </c>
      <c r="MU364" s="1">
        <f>COUNTIFS(#REF!,LT364,#REF!,0,#REF!,"&gt;="&amp;MI364,#REF!,"&lt;="&amp;MH364,#REF!,"&lt;="&amp;ME364,#REF!,"&gt;="&amp;MF364)</f>
        <v/>
      </c>
      <c r="MV364" s="1">
        <f>COUNTIFS(#REF!,LT364,#REF!,1,#REF!,"&gt;="&amp;MI364,#REF!,"&lt;="&amp;MH364,#REF!,"="&amp;KZ364,#REF!,"="&amp;LA364,#REF!,"&lt;="&amp;ME364,#REF!,"&gt;="&amp;MF364)</f>
        <v/>
      </c>
      <c r="MW364" s="1">
        <f>COUNTIFS(#REF!,LT364,#REF!,0,#REF!,"&gt;="&amp;MI364,#REF!,"&lt;="&amp;MH364,#REF!,"="&amp;KZ364,#REF!,"="&amp;LA364,#REF!,"&lt;="&amp;ME364,#REF!,"&gt;="&amp;MF364)</f>
        <v/>
      </c>
      <c r="MX364" s="1">
        <f>COUNTIFS(#REF!,LT364,#REF!,1,#REF!,"&gt;="&amp;MC364,#REF!,"&lt;="&amp;MB364,#REF!,"&lt;="&amp;ME364,#REF!,"&gt;="&amp;MF364)</f>
        <v/>
      </c>
      <c r="MY364" s="1">
        <f>COUNTIFS(#REF!,LT364,#REF!,0,#REF!,"&gt;="&amp;MC364,#REF!,"&lt;="&amp;MB364,#REF!,"&lt;="&amp;ME364,#REF!,"&gt;="&amp;MF364)</f>
        <v/>
      </c>
      <c r="MZ364" s="1">
        <f>COUNTIFS(#REF!,LT364,#REF!,1,#REF!,"&lt;="&amp;ME364,#REF!,"&gt;="&amp;MF364,#REF!,"="&amp;KV364,#REF!,"="&amp;KX364)</f>
        <v/>
      </c>
      <c r="NA364" s="1">
        <f>COUNTIFS(#REF!,LT364,#REF!,0,#REF!,"&lt;="&amp;ME364,#REF!,"&gt;="&amp;MF364,#REF!,"="&amp;KV364,#REF!,"="&amp;KX364)</f>
        <v/>
      </c>
      <c r="NB364" s="1">
        <f>COUNTIFS(#REF!,LT364,#REF!,1,#REF!,"&lt;="&amp;ME364,#REF!,"&gt;="&amp;MF364,#REF!,"="&amp;KW364,#REF!,"="&amp;KY364)</f>
        <v/>
      </c>
      <c r="NC364" s="1">
        <f>COUNTIFS(#REF!,LT364,#REF!,0,#REF!,"&lt;="&amp;ME364,#REF!,"&gt;="&amp;MF364,#REF!,"="&amp;KW364,#REF!,"="&amp;KY364)</f>
        <v/>
      </c>
      <c r="ND364" s="1">
        <f>COUNTIFS(#REF!,LT364,#REF!,1,#REF!,"&gt;="&amp;MC364,#REF!,"&lt;="&amp;MB364,#REF!,"&lt;="&amp;ME364,#REF!,"&gt;="&amp;MF364,#REF!,"="&amp;KV364,#REF!,"="&amp;KX364)</f>
        <v/>
      </c>
      <c r="NE364" s="1">
        <f>COUNTIFS(#REF!,LT364,#REF!,0,#REF!,"&gt;="&amp;MC364,#REF!,"&lt;="&amp;MB364,#REF!,"&lt;="&amp;ME364,#REF!,"&gt;="&amp;MF364,#REF!,"="&amp;KV364,#REF!,"="&amp;KX364)</f>
        <v/>
      </c>
      <c r="NF364" s="1">
        <f>COUNTIFS(#REF!,LT364,#REF!,1,#REF!,"&gt;="&amp;MC364,#REF!,"&lt;="&amp;MB364,#REF!,"&lt;="&amp;ME364,#REF!,"&gt;="&amp;MF364,#REF!,"="&amp;KW364,#REF!,"="&amp;KY364)</f>
        <v/>
      </c>
      <c r="NG364" s="1">
        <f>COUNTIFS(#REF!,LT364,#REF!,0,#REF!,"&gt;="&amp;MC364,#REF!,"&lt;="&amp;MB364,#REF!,"&lt;="&amp;ME364,#REF!,"&gt;="&amp;MF364,#REF!,"="&amp;KW364,#REF!,"="&amp;KY364)</f>
        <v/>
      </c>
      <c r="NH364" s="1">
        <f>COUNTIFS(#REF!,LT364,#REF!,1,#REF!,"&gt;="&amp;MC364,#REF!,"&lt;="&amp;MB364,#REF!,"&lt;="&amp;ME364,#REF!,"&gt;="&amp;MF364,#REF!,"="&amp;KZ364,#REF!,"="&amp;LA364)</f>
        <v/>
      </c>
      <c r="NI364" s="1">
        <f>COUNTIFS(#REF!,LT364,#REF!,0,#REF!,"&gt;="&amp;MC364,#REF!,"&lt;="&amp;MB364,#REF!,"&lt;="&amp;ME364,#REF!,"&gt;="&amp;MF364,#REF!,"="&amp;KZ364,#REF!,"="&amp;LA364)</f>
        <v/>
      </c>
      <c r="NJ364" s="1">
        <f>COUNTIFS(#REF!,LT364,#REF!,1,#REF!,"&gt;="&amp;MI364,#REF!,"&lt;="&amp;MH364,#REF!,"&lt;="&amp;ME364,#REF!,"&gt;="&amp;MF364)</f>
        <v/>
      </c>
      <c r="NK364" s="1">
        <f>COUNTIFS(#REF!,LT364,#REF!,0,#REF!,"&gt;="&amp;MI364,#REF!,"&lt;="&amp;MH364,#REF!,"&lt;="&amp;ME364,#REF!,"&gt;="&amp;MF364)</f>
        <v/>
      </c>
      <c r="NL364" s="1">
        <f>COUNTIFS(#REF!,LT364,#REF!,1,#REF!,"&gt;="&amp;MI364,#REF!,"&lt;="&amp;MH364,#REF!,"="&amp;KZ364,#REF!,"="&amp;LA364,#REF!,"&lt;="&amp;ME364,#REF!,"&gt;="&amp;MF364)</f>
        <v/>
      </c>
      <c r="NM364" s="1">
        <f>COUNTIFS(#REF!,LT364,#REF!,0,#REF!,"&gt;="&amp;MI364,#REF!,"&lt;="&amp;MH364,#REF!,"="&amp;KZ364,#REF!,"="&amp;LA364,#REF!,"&lt;="&amp;ME364,#REF!,"&gt;="&amp;MF364)</f>
        <v/>
      </c>
      <c r="NN364" s="1">
        <f>COUNTIFS(#REF!,LT364,#REF!,1,#REF!,"&gt;="&amp;MC364,#REF!,"&lt;="&amp;MB364,#REF!,"&lt;="&amp;ME364,#REF!,"&gt;="&amp;MF364)</f>
        <v/>
      </c>
      <c r="NO364" s="1">
        <f>COUNTIFS(#REF!,LT364,#REF!,0,#REF!,"&gt;="&amp;MC364,#REF!,"&lt;="&amp;MB364,#REF!,"&lt;="&amp;ME364,#REF!,"&gt;="&amp;MF364)</f>
        <v/>
      </c>
      <c r="NP364" s="1">
        <f>COUNTIFS(#REF!,LT364,#REF!,1,#REF!,"&lt;="&amp;ME364,#REF!,"&gt;="&amp;MF364,#REF!,"="&amp;KV364,#REF!,"="&amp;KX364)</f>
        <v/>
      </c>
      <c r="NQ364" s="1">
        <f>COUNTIFS(#REF!,LT364,#REF!,0,#REF!,"&lt;="&amp;ME364,#REF!,"&gt;="&amp;MF364,#REF!,"="&amp;KV364,#REF!,"="&amp;KX364)</f>
        <v/>
      </c>
      <c r="NR364" s="1">
        <f>COUNTIFS(#REF!,LT364,#REF!,1,#REF!,"&lt;="&amp;ME364,#REF!,"&gt;="&amp;MF364,#REF!,"="&amp;KW364,#REF!,"="&amp;KY364)</f>
        <v/>
      </c>
      <c r="NS364" s="1">
        <f>COUNTIFS(#REF!,LT364,#REF!,0,#REF!,"&lt;="&amp;ME364,#REF!,"&gt;="&amp;MF364,#REF!,"="&amp;KW364,#REF!,"="&amp;KY364)</f>
        <v/>
      </c>
      <c r="NT364" s="1">
        <f>MP364+MR364+MT364+MV364+MX364+MZ364+NB364</f>
        <v/>
      </c>
      <c r="NU364" s="1">
        <f>MQ364+MS364+MU364+MW364+MY364+NA364+NC364</f>
        <v/>
      </c>
      <c r="NV364" s="1">
        <f>NT364+NU364</f>
        <v/>
      </c>
      <c r="NW364" s="33">
        <f>NT364/(NT364+NU364)</f>
        <v/>
      </c>
      <c r="NX364" s="3">
        <f>1/NW364</f>
        <v/>
      </c>
      <c r="NY364" s="1">
        <f>LH364</f>
        <v/>
      </c>
      <c r="NZ364" s="79">
        <f>(NW364*((NY364-1)*0.98))-((1-NW364)*1)</f>
        <v/>
      </c>
      <c r="OA364" s="34">
        <f>IF(LR364&lt;0.9,0,IF(AND(LR364&gt;1.1),0,1))</f>
        <v/>
      </c>
      <c r="OB364" s="34">
        <f>IF(LS364&lt;0.9,0,IF(AND(LS364&gt;1.1),0,1))</f>
        <v/>
      </c>
      <c r="OC364" s="32">
        <f>IF(NV364&gt;99,1,0)</f>
        <v/>
      </c>
      <c r="OD364" s="32">
        <f>IF(NZ364&gt;0.0799,1,0)</f>
        <v/>
      </c>
      <c r="OE364" s="32">
        <f>IF(NZ364&gt;OM364,1,0)</f>
        <v/>
      </c>
      <c r="OF364" s="32">
        <f>OC364+OD364+OE364+OA364+OB364</f>
        <v/>
      </c>
      <c r="OG364" s="1">
        <f>ND364+NF364+NH364+NJ364+NL364+NN364+NP364+NR364</f>
        <v/>
      </c>
      <c r="OH364" s="1">
        <f>NE364+NG364+NI364+NK364+NM364+NO364+NQ364+NS364</f>
        <v/>
      </c>
      <c r="OI364" s="1">
        <f>OG364+OH364</f>
        <v/>
      </c>
      <c r="OJ364" s="33">
        <f>OG364/(OG364+OH364)</f>
        <v/>
      </c>
      <c r="OK364" s="3">
        <f>1/OJ364</f>
        <v/>
      </c>
      <c r="OL364" s="1">
        <f>LI364</f>
        <v/>
      </c>
      <c r="OM364" s="79">
        <f>(OJ364*((OL364-1)*0.98))-((1-OJ364)*1)</f>
        <v/>
      </c>
      <c r="ON364" s="34">
        <f>IF(LR364&lt;0.9,0,IF(AND(LR364&gt;1.1),0,1))</f>
        <v/>
      </c>
      <c r="OO364" s="34">
        <f>IF(LS364&lt;0.9,0,IF(AND(LS364&gt;1.1),0,1))</f>
        <v/>
      </c>
      <c r="OP364" s="32">
        <f>IF(OI364&gt;99,1,0)</f>
        <v/>
      </c>
      <c r="OQ364" s="32">
        <f>IF(OM364&gt;0.0799,1,0)</f>
        <v/>
      </c>
      <c r="OR364" s="32">
        <f>IF(OM364&gt;OZ364,1,0)</f>
        <v/>
      </c>
      <c r="OS364" s="32">
        <f>OP364+OQ364+OR364+ON364+OO364</f>
        <v/>
      </c>
      <c r="OT364">
        <f>IF(OF364=5,"BackHome0-0",IF(AND(OS364=5),"BackAway0-0",""))</f>
        <v/>
      </c>
      <c r="OU364">
        <f>IF(OF364=5,KN364,IF(AND(OS364=5),KO364,""))</f>
        <v/>
      </c>
      <c r="OV364">
        <f>IF(OF364=5,"Match Odds",IF(AND(OS364=5),"Match Odds",""))</f>
        <v/>
      </c>
      <c r="OW364">
        <f>IF(OF364=5,KP364,IF(AND(OS364=5),KP364,""))</f>
        <v/>
      </c>
      <c r="OX364">
        <f>IF(OF364=5,"MATCH_ODDS",IF(AND(OS364=5),"MATCH_ODDS",""))</f>
        <v/>
      </c>
      <c r="OY364">
        <f>IF(OF364=5,"BACK",IF(AND(OS364=5),"BACK",""))</f>
        <v/>
      </c>
    </row>
    <row r="365" ht="16.5" customHeight="1" thickBot="1" thickTop="1">
      <c r="A365" s="2" t="n"/>
      <c r="KN365" s="1">
        <f>IF(INDEX(#REF!,MATCH('HT 0-0'!D365,#REF!,0))=INDEX(#REF!,MATCH('HT 0-0'!D365,#REF!,0)),INDEX(#REF!,MATCH('HT 0-0'!D365,#REF!,0)),"ERROR")</f>
        <v/>
      </c>
      <c r="KO365" s="1">
        <f>IF(INDEX(#REF!,MATCH('HT 0-0'!E365,#REF!,0))=INDEX(#REF!,MATCH('HT 0-0'!E365,#REF!,0)),INDEX(#REF!,MATCH('HT 0-0'!E365,#REF!,0)),"ERROR")</f>
        <v/>
      </c>
      <c r="KP365" s="1">
        <f>KN365&amp;" v "&amp;KO365</f>
        <v/>
      </c>
      <c r="KQ365">
        <f>B365&amp;"_"&amp;C365</f>
        <v/>
      </c>
      <c r="KR365" s="1">
        <f>IF((HW365/KK365)&lt;0.335,"G",IF((HW365/KK365)&gt;0.67,"R","A"))</f>
        <v/>
      </c>
      <c r="KS365" s="1">
        <f>IF((HX365/KK365)&lt;0.335,"G",IF((HX365/KK365)&gt;0.67,"R","A"))</f>
        <v/>
      </c>
      <c r="KT365" s="1">
        <f>IF((IH365/KK365)&lt;0.335,"G",IF((IH365/KK365)&gt;0.67,"R","A"))</f>
        <v/>
      </c>
      <c r="KU365" s="1">
        <f>IF((II365/KK365)&lt;0.335,"G",IF((II365/KK365)&gt;0.67,"R","A"))</f>
        <v/>
      </c>
      <c r="KV365" s="1">
        <f>IF((HZ365/KK365)&lt;0.335,"G",IF((HZ365/KK365)&gt;0.67,"R","A"))</f>
        <v/>
      </c>
      <c r="KW365" s="1">
        <f>IF((HY365/KK365)&lt;0.335,"G",IF((HY365/KK365)&gt;0.67,"R","A"))</f>
        <v/>
      </c>
      <c r="KX365" s="1">
        <f>IF((IK365/KK365)&lt;0.335,"G",IF((IK365/KK365)&gt;0.67,"R","A"))</f>
        <v/>
      </c>
      <c r="KY365" s="1">
        <f>IF((IJ365/KK365)&lt;0.335,"G",IF((IJ365/KK365)&gt;0.67,"R","A"))</f>
        <v/>
      </c>
      <c r="KZ365" s="1">
        <f>IF((HQ365/KK365)&lt;0.335,"G",IF((HQ365/KK365)&gt;0.67,"R","A"))</f>
        <v/>
      </c>
      <c r="LA365" s="1">
        <f>IF((IB365/KK365)&lt;0.335,"G",IF((IB365/KK365)&gt;0.67,"R","A"))</f>
        <v/>
      </c>
      <c r="LB365">
        <f>IF(LQ365="0-0",INDEX(Scrape!#REF!,MATCH('HT 0-0'!KP365,Scrape!$B:$B,0)),"")</f>
        <v/>
      </c>
      <c r="LC365">
        <f>IF(LQ365="0-0",INDEX(Scrape!$A:$A,MATCH('HT 0-0'!KP365,Scrape!$B:$B,0)),"")</f>
        <v/>
      </c>
      <c r="LD365">
        <f>IF(LQ365="0-0",INDEX(Scrape!$B:$B,MATCH('HT 0-0'!KP365,Scrape!$B:$B,0)),"")</f>
        <v/>
      </c>
      <c r="LE365">
        <f>IF(LQ365="0-0",INDEX(Scrape!$C:$C,MATCH('HT 0-0'!KP365,Scrape!$B:$B,0)),"")</f>
        <v/>
      </c>
      <c r="LF365">
        <f>IF(LQ365="0-0",INDEX(Scrape!$D:$D,MATCH('HT 0-0'!KP365,Scrape!$B:$B,0)),"")</f>
        <v/>
      </c>
      <c r="LG365">
        <f>IF(LQ365="0-0",INDEX(Scrape!$E:$E,MATCH('HT 0-0'!KP365,Scrape!$B:$B,0)),"")</f>
        <v/>
      </c>
      <c r="LH365">
        <f>IF(LQ365="0-0",INDEX(Scrape!$F:$F,MATCH('HT 0-0'!KP365,Scrape!$B:$B,0)),"")</f>
        <v/>
      </c>
      <c r="LI365">
        <f>IF(LQ365="0-0",INDEX(Scrape!$G:$G,MATCH('HT 0-0'!KP365,Scrape!$B:$B,0)),"")</f>
        <v/>
      </c>
      <c r="LJ365">
        <f>IF(LQ365="0-0",INDEX(Scrape!$H:$H,MATCH('HT 0-0'!KP365,Scrape!$B:$B,0)),"")</f>
        <v/>
      </c>
      <c r="LK365">
        <f>IF(LQ365="0-0",INDEX(Scrape!$I:$I,MATCH('HT 0-0'!KP365,Scrape!$B:$B,0)),"")</f>
        <v/>
      </c>
      <c r="LL365">
        <f>IF(LQ365="0-0",INDEX(Scrape!$J:$J,MATCH('HT 0-0'!KP365,Scrape!$B:$B,0)),"")</f>
        <v/>
      </c>
      <c r="LM365">
        <f>IF(LQ365="0-0",INDEX(Scrape!$K:$K,MATCH('HT 0-0'!KP365,Scrape!$B:$B,0)),"")</f>
        <v/>
      </c>
      <c r="LN365">
        <f>IF(LQ365="0-0",INDEX(Scrape!$L:$L,MATCH('HT 0-0'!KP365,Scrape!$B:$B,0)),"")</f>
        <v/>
      </c>
      <c r="LO365">
        <f>IF(LQ365="0-0",INDEX(Scrape!$M:$M,MATCH('HT 0-0'!KP365,Scrape!$B:$B,0)),"")</f>
        <v/>
      </c>
      <c r="LP365">
        <f>IF(LQ365="0-0",INDEX(Scrape!$N:$N,MATCH('HT 0-0'!KP365,Scrape!$B:$B,0)),"")</f>
        <v/>
      </c>
      <c r="LQ365">
        <f>INDEX(Scrape!$O:$O,MATCH('HT 0-0'!KP365,Scrape!$B:$B,0))</f>
        <v/>
      </c>
      <c r="LR365">
        <f>(1/LJ365)+(1/LI365)+(1/LH365)</f>
        <v/>
      </c>
      <c r="LS365">
        <f>(1/LG365)+(1/LF365)+(1/LE365)</f>
        <v/>
      </c>
      <c r="LT365" s="8">
        <f>IF(INDEX(#REF!,MATCH(KQ365,#REF!,0))=INDEX(#REF!,MATCH(KQ365,#REF!,0)),INDEX(#REF!,MATCH(KQ365,#REF!,0)),"ERROR")</f>
        <v/>
      </c>
      <c r="LU365" s="4">
        <f>IF(KR365="G",2,IF(KR365="R",0.5,IF(KR365="A",1)))</f>
        <v/>
      </c>
      <c r="LV365" s="4">
        <f>IF(KS365="G",0.5,IF(KS365="R",2,IF(KS365="A",1)))</f>
        <v/>
      </c>
      <c r="LW365" s="4">
        <f>IF(KT365="G",2,IF(KT365="R",0.5,IF(KT365="A",1)))</f>
        <v/>
      </c>
      <c r="LX365" s="4">
        <f>IF(KU365="G",0.5,IF(KU365="R",2,IF(KU365="A",1)))</f>
        <v/>
      </c>
      <c r="LY365" s="7">
        <f>(LK365*(LU365+LX365)+(LL365*(LU365+LX365)))</f>
        <v/>
      </c>
      <c r="LZ365" s="7">
        <f>(LN365*(LV365+LW365)+(LO365*(LV365+LW365)))</f>
        <v/>
      </c>
      <c r="MA365" s="11">
        <f>LY365-LZ365</f>
        <v/>
      </c>
      <c r="MB365" s="5">
        <f>MA365+2</f>
        <v/>
      </c>
      <c r="MC365" s="6">
        <f>MA365-2</f>
        <v/>
      </c>
      <c r="MD365" s="4">
        <f>LE365</f>
        <v/>
      </c>
      <c r="ME365" s="9">
        <f>IF(MD365=0,1000,MD365+0.75)</f>
        <v/>
      </c>
      <c r="MF365" s="10">
        <f>IF(MD365=0,0,MD365-0.75)</f>
        <v/>
      </c>
      <c r="MG365" s="4">
        <f>((LM365*(LU365+LX365))-((LP365*(LV365+LW365))))</f>
        <v/>
      </c>
      <c r="MH365" s="9">
        <f>MG365*1.2</f>
        <v/>
      </c>
      <c r="MI365" s="10">
        <f>MG365*0.8</f>
        <v/>
      </c>
      <c r="MJ365">
        <f>IFERROR(OT365,"")</f>
        <v/>
      </c>
      <c r="MK365">
        <f>IFERROR(OU365,"")</f>
        <v/>
      </c>
      <c r="ML365">
        <f>IFERROR(OV365,"")</f>
        <v/>
      </c>
      <c r="MM365">
        <f>IFERROR(OW365,"")</f>
        <v/>
      </c>
      <c r="MN365">
        <f>IFERROR(OX365,"")</f>
        <v/>
      </c>
      <c r="MO365">
        <f>IFERROR(OY365,"")</f>
        <v/>
      </c>
      <c r="MP365" s="1">
        <f>COUNTIFS(#REF!,LT365,#REF!,1,#REF!,"&gt;="&amp;MC365,#REF!,"&lt;="&amp;MB365,#REF!,"&lt;="&amp;ME365,#REF!,"&gt;="&amp;MF365,#REF!,"="&amp;KV365,#REF!,"="&amp;KX365)</f>
        <v/>
      </c>
      <c r="MQ365" s="1">
        <f>COUNTIFS(#REF!,LT365,#REF!,0,#REF!,"&gt;="&amp;MC365,#REF!,"&lt;="&amp;MB365,#REF!,"&lt;="&amp;ME365,#REF!,"&gt;="&amp;MF365,#REF!,"="&amp;KV365,#REF!,"="&amp;KX365)</f>
        <v/>
      </c>
      <c r="MR365" s="1">
        <f>COUNTIFS(#REF!,LT365,#REF!,1,#REF!,"&gt;="&amp;MC365,#REF!,"&lt;="&amp;MB365,#REF!,"&lt;="&amp;ME365,#REF!,"&gt;="&amp;MF365,#REF!,"="&amp;KW365,#REF!,"="&amp;KY365)</f>
        <v/>
      </c>
      <c r="MS365" s="1">
        <f>COUNTIFS(#REF!,LT365,#REF!,0,#REF!,"&gt;="&amp;MC365,#REF!,"&lt;="&amp;MB365,#REF!,"&lt;="&amp;ME365,#REF!,"&gt;="&amp;MF365,#REF!,"="&amp;KW365,#REF!,"="&amp;KY365)</f>
        <v/>
      </c>
      <c r="MT365" s="1">
        <f>COUNTIFS(#REF!,LT365,#REF!,1,#REF!,"&gt;="&amp;MI365,#REF!,"&lt;="&amp;MH365,#REF!,"&lt;="&amp;ME365,#REF!,"&gt;="&amp;MF365)</f>
        <v/>
      </c>
      <c r="MU365" s="1">
        <f>COUNTIFS(#REF!,LT365,#REF!,0,#REF!,"&gt;="&amp;MI365,#REF!,"&lt;="&amp;MH365,#REF!,"&lt;="&amp;ME365,#REF!,"&gt;="&amp;MF365)</f>
        <v/>
      </c>
      <c r="MV365" s="1">
        <f>COUNTIFS(#REF!,LT365,#REF!,1,#REF!,"&gt;="&amp;MI365,#REF!,"&lt;="&amp;MH365,#REF!,"="&amp;KZ365,#REF!,"="&amp;LA365,#REF!,"&lt;="&amp;ME365,#REF!,"&gt;="&amp;MF365)</f>
        <v/>
      </c>
      <c r="MW365" s="1">
        <f>COUNTIFS(#REF!,LT365,#REF!,0,#REF!,"&gt;="&amp;MI365,#REF!,"&lt;="&amp;MH365,#REF!,"="&amp;KZ365,#REF!,"="&amp;LA365,#REF!,"&lt;="&amp;ME365,#REF!,"&gt;="&amp;MF365)</f>
        <v/>
      </c>
      <c r="MX365" s="1">
        <f>COUNTIFS(#REF!,LT365,#REF!,1,#REF!,"&gt;="&amp;MC365,#REF!,"&lt;="&amp;MB365,#REF!,"&lt;="&amp;ME365,#REF!,"&gt;="&amp;MF365)</f>
        <v/>
      </c>
      <c r="MY365" s="1">
        <f>COUNTIFS(#REF!,LT365,#REF!,0,#REF!,"&gt;="&amp;MC365,#REF!,"&lt;="&amp;MB365,#REF!,"&lt;="&amp;ME365,#REF!,"&gt;="&amp;MF365)</f>
        <v/>
      </c>
      <c r="MZ365" s="1">
        <f>COUNTIFS(#REF!,LT365,#REF!,1,#REF!,"&lt;="&amp;ME365,#REF!,"&gt;="&amp;MF365,#REF!,"="&amp;KV365,#REF!,"="&amp;KX365)</f>
        <v/>
      </c>
      <c r="NA365" s="1">
        <f>COUNTIFS(#REF!,LT365,#REF!,0,#REF!,"&lt;="&amp;ME365,#REF!,"&gt;="&amp;MF365,#REF!,"="&amp;KV365,#REF!,"="&amp;KX365)</f>
        <v/>
      </c>
      <c r="NB365" s="1">
        <f>COUNTIFS(#REF!,LT365,#REF!,1,#REF!,"&lt;="&amp;ME365,#REF!,"&gt;="&amp;MF365,#REF!,"="&amp;KW365,#REF!,"="&amp;KY365)</f>
        <v/>
      </c>
      <c r="NC365" s="1">
        <f>COUNTIFS(#REF!,LT365,#REF!,0,#REF!,"&lt;="&amp;ME365,#REF!,"&gt;="&amp;MF365,#REF!,"="&amp;KW365,#REF!,"="&amp;KY365)</f>
        <v/>
      </c>
      <c r="ND365" s="1">
        <f>COUNTIFS(#REF!,LT365,#REF!,1,#REF!,"&gt;="&amp;MC365,#REF!,"&lt;="&amp;MB365,#REF!,"&lt;="&amp;ME365,#REF!,"&gt;="&amp;MF365,#REF!,"="&amp;KV365,#REF!,"="&amp;KX365)</f>
        <v/>
      </c>
      <c r="NE365" s="1">
        <f>COUNTIFS(#REF!,LT365,#REF!,0,#REF!,"&gt;="&amp;MC365,#REF!,"&lt;="&amp;MB365,#REF!,"&lt;="&amp;ME365,#REF!,"&gt;="&amp;MF365,#REF!,"="&amp;KV365,#REF!,"="&amp;KX365)</f>
        <v/>
      </c>
      <c r="NF365" s="1">
        <f>COUNTIFS(#REF!,LT365,#REF!,1,#REF!,"&gt;="&amp;MC365,#REF!,"&lt;="&amp;MB365,#REF!,"&lt;="&amp;ME365,#REF!,"&gt;="&amp;MF365,#REF!,"="&amp;KW365,#REF!,"="&amp;KY365)</f>
        <v/>
      </c>
      <c r="NG365" s="1">
        <f>COUNTIFS(#REF!,LT365,#REF!,0,#REF!,"&gt;="&amp;MC365,#REF!,"&lt;="&amp;MB365,#REF!,"&lt;="&amp;ME365,#REF!,"&gt;="&amp;MF365,#REF!,"="&amp;KW365,#REF!,"="&amp;KY365)</f>
        <v/>
      </c>
      <c r="NH365" s="1">
        <f>COUNTIFS(#REF!,LT365,#REF!,1,#REF!,"&gt;="&amp;MC365,#REF!,"&lt;="&amp;MB365,#REF!,"&lt;="&amp;ME365,#REF!,"&gt;="&amp;MF365,#REF!,"="&amp;KZ365,#REF!,"="&amp;LA365)</f>
        <v/>
      </c>
      <c r="NI365" s="1">
        <f>COUNTIFS(#REF!,LT365,#REF!,0,#REF!,"&gt;="&amp;MC365,#REF!,"&lt;="&amp;MB365,#REF!,"&lt;="&amp;ME365,#REF!,"&gt;="&amp;MF365,#REF!,"="&amp;KZ365,#REF!,"="&amp;LA365)</f>
        <v/>
      </c>
      <c r="NJ365" s="1">
        <f>COUNTIFS(#REF!,LT365,#REF!,1,#REF!,"&gt;="&amp;MI365,#REF!,"&lt;="&amp;MH365,#REF!,"&lt;="&amp;ME365,#REF!,"&gt;="&amp;MF365)</f>
        <v/>
      </c>
      <c r="NK365" s="1">
        <f>COUNTIFS(#REF!,LT365,#REF!,0,#REF!,"&gt;="&amp;MI365,#REF!,"&lt;="&amp;MH365,#REF!,"&lt;="&amp;ME365,#REF!,"&gt;="&amp;MF365)</f>
        <v/>
      </c>
      <c r="NL365" s="1">
        <f>COUNTIFS(#REF!,LT365,#REF!,1,#REF!,"&gt;="&amp;MI365,#REF!,"&lt;="&amp;MH365,#REF!,"="&amp;KZ365,#REF!,"="&amp;LA365,#REF!,"&lt;="&amp;ME365,#REF!,"&gt;="&amp;MF365)</f>
        <v/>
      </c>
      <c r="NM365" s="1">
        <f>COUNTIFS(#REF!,LT365,#REF!,0,#REF!,"&gt;="&amp;MI365,#REF!,"&lt;="&amp;MH365,#REF!,"="&amp;KZ365,#REF!,"="&amp;LA365,#REF!,"&lt;="&amp;ME365,#REF!,"&gt;="&amp;MF365)</f>
        <v/>
      </c>
      <c r="NN365" s="1">
        <f>COUNTIFS(#REF!,LT365,#REF!,1,#REF!,"&gt;="&amp;MC365,#REF!,"&lt;="&amp;MB365,#REF!,"&lt;="&amp;ME365,#REF!,"&gt;="&amp;MF365)</f>
        <v/>
      </c>
      <c r="NO365" s="1">
        <f>COUNTIFS(#REF!,LT365,#REF!,0,#REF!,"&gt;="&amp;MC365,#REF!,"&lt;="&amp;MB365,#REF!,"&lt;="&amp;ME365,#REF!,"&gt;="&amp;MF365)</f>
        <v/>
      </c>
      <c r="NP365" s="1">
        <f>COUNTIFS(#REF!,LT365,#REF!,1,#REF!,"&lt;="&amp;ME365,#REF!,"&gt;="&amp;MF365,#REF!,"="&amp;KV365,#REF!,"="&amp;KX365)</f>
        <v/>
      </c>
      <c r="NQ365" s="1">
        <f>COUNTIFS(#REF!,LT365,#REF!,0,#REF!,"&lt;="&amp;ME365,#REF!,"&gt;="&amp;MF365,#REF!,"="&amp;KV365,#REF!,"="&amp;KX365)</f>
        <v/>
      </c>
      <c r="NR365" s="1">
        <f>COUNTIFS(#REF!,LT365,#REF!,1,#REF!,"&lt;="&amp;ME365,#REF!,"&gt;="&amp;MF365,#REF!,"="&amp;KW365,#REF!,"="&amp;KY365)</f>
        <v/>
      </c>
      <c r="NS365" s="1">
        <f>COUNTIFS(#REF!,LT365,#REF!,0,#REF!,"&lt;="&amp;ME365,#REF!,"&gt;="&amp;MF365,#REF!,"="&amp;KW365,#REF!,"="&amp;KY365)</f>
        <v/>
      </c>
      <c r="NT365" s="1">
        <f>MP365+MR365+MT365+MV365+MX365+MZ365+NB365</f>
        <v/>
      </c>
      <c r="NU365" s="1">
        <f>MQ365+MS365+MU365+MW365+MY365+NA365+NC365</f>
        <v/>
      </c>
      <c r="NV365" s="1">
        <f>NT365+NU365</f>
        <v/>
      </c>
      <c r="NW365" s="33">
        <f>NT365/(NT365+NU365)</f>
        <v/>
      </c>
      <c r="NX365" s="3">
        <f>1/NW365</f>
        <v/>
      </c>
      <c r="NY365" s="1">
        <f>LH365</f>
        <v/>
      </c>
      <c r="NZ365" s="79">
        <f>(NW365*((NY365-1)*0.98))-((1-NW365)*1)</f>
        <v/>
      </c>
      <c r="OA365" s="34">
        <f>IF(LR365&lt;0.9,0,IF(AND(LR365&gt;1.1),0,1))</f>
        <v/>
      </c>
      <c r="OB365" s="34">
        <f>IF(LS365&lt;0.9,0,IF(AND(LS365&gt;1.1),0,1))</f>
        <v/>
      </c>
      <c r="OC365" s="32">
        <f>IF(NV365&gt;99,1,0)</f>
        <v/>
      </c>
      <c r="OD365" s="32">
        <f>IF(NZ365&gt;0.0799,1,0)</f>
        <v/>
      </c>
      <c r="OE365" s="32">
        <f>IF(NZ365&gt;OM365,1,0)</f>
        <v/>
      </c>
      <c r="OF365" s="32">
        <f>OC365+OD365+OE365+OA365+OB365</f>
        <v/>
      </c>
      <c r="OG365" s="1">
        <f>ND365+NF365+NH365+NJ365+NL365+NN365+NP365+NR365</f>
        <v/>
      </c>
      <c r="OH365" s="1">
        <f>NE365+NG365+NI365+NK365+NM365+NO365+NQ365+NS365</f>
        <v/>
      </c>
      <c r="OI365" s="1">
        <f>OG365+OH365</f>
        <v/>
      </c>
      <c r="OJ365" s="33">
        <f>OG365/(OG365+OH365)</f>
        <v/>
      </c>
      <c r="OK365" s="3">
        <f>1/OJ365</f>
        <v/>
      </c>
      <c r="OL365" s="1">
        <f>LI365</f>
        <v/>
      </c>
      <c r="OM365" s="79">
        <f>(OJ365*((OL365-1)*0.98))-((1-OJ365)*1)</f>
        <v/>
      </c>
      <c r="ON365" s="34">
        <f>IF(LR365&lt;0.9,0,IF(AND(LR365&gt;1.1),0,1))</f>
        <v/>
      </c>
      <c r="OO365" s="34">
        <f>IF(LS365&lt;0.9,0,IF(AND(LS365&gt;1.1),0,1))</f>
        <v/>
      </c>
      <c r="OP365" s="32">
        <f>IF(OI365&gt;99,1,0)</f>
        <v/>
      </c>
      <c r="OQ365" s="32">
        <f>IF(OM365&gt;0.0799,1,0)</f>
        <v/>
      </c>
      <c r="OR365" s="32">
        <f>IF(OM365&gt;OZ365,1,0)</f>
        <v/>
      </c>
      <c r="OS365" s="32">
        <f>OP365+OQ365+OR365+ON365+OO365</f>
        <v/>
      </c>
      <c r="OT365">
        <f>IF(OF365=5,"BackHome0-0",IF(AND(OS365=5),"BackAway0-0",""))</f>
        <v/>
      </c>
      <c r="OU365">
        <f>IF(OF365=5,KN365,IF(AND(OS365=5),KO365,""))</f>
        <v/>
      </c>
      <c r="OV365">
        <f>IF(OF365=5,"Match Odds",IF(AND(OS365=5),"Match Odds",""))</f>
        <v/>
      </c>
      <c r="OW365">
        <f>IF(OF365=5,KP365,IF(AND(OS365=5),KP365,""))</f>
        <v/>
      </c>
      <c r="OX365">
        <f>IF(OF365=5,"MATCH_ODDS",IF(AND(OS365=5),"MATCH_ODDS",""))</f>
        <v/>
      </c>
      <c r="OY365">
        <f>IF(OF365=5,"BACK",IF(AND(OS365=5),"BACK",""))</f>
        <v/>
      </c>
    </row>
    <row r="366" ht="16.5" customHeight="1" thickBot="1" thickTop="1">
      <c r="A366" s="2" t="n"/>
      <c r="KN366" s="1">
        <f>IF(INDEX(#REF!,MATCH('HT 0-0'!D366,#REF!,0))=INDEX(#REF!,MATCH('HT 0-0'!D366,#REF!,0)),INDEX(#REF!,MATCH('HT 0-0'!D366,#REF!,0)),"ERROR")</f>
        <v/>
      </c>
      <c r="KO366" s="1">
        <f>IF(INDEX(#REF!,MATCH('HT 0-0'!E366,#REF!,0))=INDEX(#REF!,MATCH('HT 0-0'!E366,#REF!,0)),INDEX(#REF!,MATCH('HT 0-0'!E366,#REF!,0)),"ERROR")</f>
        <v/>
      </c>
      <c r="KP366" s="1">
        <f>KN366&amp;" v "&amp;KO366</f>
        <v/>
      </c>
      <c r="KQ366">
        <f>B366&amp;"_"&amp;C366</f>
        <v/>
      </c>
      <c r="KR366" s="1">
        <f>IF((HW366/KK366)&lt;0.335,"G",IF((HW366/KK366)&gt;0.67,"R","A"))</f>
        <v/>
      </c>
      <c r="KS366" s="1">
        <f>IF((HX366/KK366)&lt;0.335,"G",IF((HX366/KK366)&gt;0.67,"R","A"))</f>
        <v/>
      </c>
      <c r="KT366" s="1">
        <f>IF((IH366/KK366)&lt;0.335,"G",IF((IH366/KK366)&gt;0.67,"R","A"))</f>
        <v/>
      </c>
      <c r="KU366" s="1">
        <f>IF((II366/KK366)&lt;0.335,"G",IF((II366/KK366)&gt;0.67,"R","A"))</f>
        <v/>
      </c>
      <c r="KV366" s="1">
        <f>IF((HZ366/KK366)&lt;0.335,"G",IF((HZ366/KK366)&gt;0.67,"R","A"))</f>
        <v/>
      </c>
      <c r="KW366" s="1">
        <f>IF((HY366/KK366)&lt;0.335,"G",IF((HY366/KK366)&gt;0.67,"R","A"))</f>
        <v/>
      </c>
      <c r="KX366" s="1">
        <f>IF((IK366/KK366)&lt;0.335,"G",IF((IK366/KK366)&gt;0.67,"R","A"))</f>
        <v/>
      </c>
      <c r="KY366" s="1">
        <f>IF((IJ366/KK366)&lt;0.335,"G",IF((IJ366/KK366)&gt;0.67,"R","A"))</f>
        <v/>
      </c>
      <c r="KZ366" s="1">
        <f>IF((HQ366/KK366)&lt;0.335,"G",IF((HQ366/KK366)&gt;0.67,"R","A"))</f>
        <v/>
      </c>
      <c r="LA366" s="1">
        <f>IF((IB366/KK366)&lt;0.335,"G",IF((IB366/KK366)&gt;0.67,"R","A"))</f>
        <v/>
      </c>
      <c r="LB366">
        <f>IF(LQ366="0-0",INDEX(Scrape!#REF!,MATCH('HT 0-0'!KP366,Scrape!$B:$B,0)),"")</f>
        <v/>
      </c>
      <c r="LC366">
        <f>IF(LQ366="0-0",INDEX(Scrape!$A:$A,MATCH('HT 0-0'!KP366,Scrape!$B:$B,0)),"")</f>
        <v/>
      </c>
      <c r="LD366">
        <f>IF(LQ366="0-0",INDEX(Scrape!$B:$B,MATCH('HT 0-0'!KP366,Scrape!$B:$B,0)),"")</f>
        <v/>
      </c>
      <c r="LE366">
        <f>IF(LQ366="0-0",INDEX(Scrape!$C:$C,MATCH('HT 0-0'!KP366,Scrape!$B:$B,0)),"")</f>
        <v/>
      </c>
      <c r="LF366">
        <f>IF(LQ366="0-0",INDEX(Scrape!$D:$D,MATCH('HT 0-0'!KP366,Scrape!$B:$B,0)),"")</f>
        <v/>
      </c>
      <c r="LG366">
        <f>IF(LQ366="0-0",INDEX(Scrape!$E:$E,MATCH('HT 0-0'!KP366,Scrape!$B:$B,0)),"")</f>
        <v/>
      </c>
      <c r="LH366">
        <f>IF(LQ366="0-0",INDEX(Scrape!$F:$F,MATCH('HT 0-0'!KP366,Scrape!$B:$B,0)),"")</f>
        <v/>
      </c>
      <c r="LI366">
        <f>IF(LQ366="0-0",INDEX(Scrape!$G:$G,MATCH('HT 0-0'!KP366,Scrape!$B:$B,0)),"")</f>
        <v/>
      </c>
      <c r="LJ366">
        <f>IF(LQ366="0-0",INDEX(Scrape!$H:$H,MATCH('HT 0-0'!KP366,Scrape!$B:$B,0)),"")</f>
        <v/>
      </c>
      <c r="LK366">
        <f>IF(LQ366="0-0",INDEX(Scrape!$I:$I,MATCH('HT 0-0'!KP366,Scrape!$B:$B,0)),"")</f>
        <v/>
      </c>
      <c r="LL366">
        <f>IF(LQ366="0-0",INDEX(Scrape!$J:$J,MATCH('HT 0-0'!KP366,Scrape!$B:$B,0)),"")</f>
        <v/>
      </c>
      <c r="LM366">
        <f>IF(LQ366="0-0",INDEX(Scrape!$K:$K,MATCH('HT 0-0'!KP366,Scrape!$B:$B,0)),"")</f>
        <v/>
      </c>
      <c r="LN366">
        <f>IF(LQ366="0-0",INDEX(Scrape!$L:$L,MATCH('HT 0-0'!KP366,Scrape!$B:$B,0)),"")</f>
        <v/>
      </c>
      <c r="LO366">
        <f>IF(LQ366="0-0",INDEX(Scrape!$M:$M,MATCH('HT 0-0'!KP366,Scrape!$B:$B,0)),"")</f>
        <v/>
      </c>
      <c r="LP366">
        <f>IF(LQ366="0-0",INDEX(Scrape!$N:$N,MATCH('HT 0-0'!KP366,Scrape!$B:$B,0)),"")</f>
        <v/>
      </c>
      <c r="LQ366">
        <f>INDEX(Scrape!$O:$O,MATCH('HT 0-0'!KP366,Scrape!$B:$B,0))</f>
        <v/>
      </c>
      <c r="LR366">
        <f>(1/LJ366)+(1/LI366)+(1/LH366)</f>
        <v/>
      </c>
      <c r="LS366">
        <f>(1/LG366)+(1/LF366)+(1/LE366)</f>
        <v/>
      </c>
      <c r="LT366" s="8">
        <f>IF(INDEX(#REF!,MATCH(KQ366,#REF!,0))=INDEX(#REF!,MATCH(KQ366,#REF!,0)),INDEX(#REF!,MATCH(KQ366,#REF!,0)),"ERROR")</f>
        <v/>
      </c>
      <c r="LU366" s="4">
        <f>IF(KR366="G",2,IF(KR366="R",0.5,IF(KR366="A",1)))</f>
        <v/>
      </c>
      <c r="LV366" s="4">
        <f>IF(KS366="G",0.5,IF(KS366="R",2,IF(KS366="A",1)))</f>
        <v/>
      </c>
      <c r="LW366" s="4">
        <f>IF(KT366="G",2,IF(KT366="R",0.5,IF(KT366="A",1)))</f>
        <v/>
      </c>
      <c r="LX366" s="4">
        <f>IF(KU366="G",0.5,IF(KU366="R",2,IF(KU366="A",1)))</f>
        <v/>
      </c>
      <c r="LY366" s="7">
        <f>(LK366*(LU366+LX366)+(LL366*(LU366+LX366)))</f>
        <v/>
      </c>
      <c r="LZ366" s="7">
        <f>(LN366*(LV366+LW366)+(LO366*(LV366+LW366)))</f>
        <v/>
      </c>
      <c r="MA366" s="11">
        <f>LY366-LZ366</f>
        <v/>
      </c>
      <c r="MB366" s="5">
        <f>MA366+2</f>
        <v/>
      </c>
      <c r="MC366" s="6">
        <f>MA366-2</f>
        <v/>
      </c>
      <c r="MD366" s="4">
        <f>LE366</f>
        <v/>
      </c>
      <c r="ME366" s="9">
        <f>IF(MD366=0,1000,MD366+0.75)</f>
        <v/>
      </c>
      <c r="MF366" s="10">
        <f>IF(MD366=0,0,MD366-0.75)</f>
        <v/>
      </c>
      <c r="MG366" s="4">
        <f>((LM366*(LU366+LX366))-((LP366*(LV366+LW366))))</f>
        <v/>
      </c>
      <c r="MH366" s="9">
        <f>MG366*1.2</f>
        <v/>
      </c>
      <c r="MI366" s="10">
        <f>MG366*0.8</f>
        <v/>
      </c>
      <c r="MJ366">
        <f>IFERROR(OT366,"")</f>
        <v/>
      </c>
      <c r="MK366">
        <f>IFERROR(OU366,"")</f>
        <v/>
      </c>
      <c r="ML366">
        <f>IFERROR(OV366,"")</f>
        <v/>
      </c>
      <c r="MM366">
        <f>IFERROR(OW366,"")</f>
        <v/>
      </c>
      <c r="MN366">
        <f>IFERROR(OX366,"")</f>
        <v/>
      </c>
      <c r="MO366">
        <f>IFERROR(OY366,"")</f>
        <v/>
      </c>
      <c r="MP366" s="1">
        <f>COUNTIFS(#REF!,LT366,#REF!,1,#REF!,"&gt;="&amp;MC366,#REF!,"&lt;="&amp;MB366,#REF!,"&lt;="&amp;ME366,#REF!,"&gt;="&amp;MF366,#REF!,"="&amp;KV366,#REF!,"="&amp;KX366)</f>
        <v/>
      </c>
      <c r="MQ366" s="1">
        <f>COUNTIFS(#REF!,LT366,#REF!,0,#REF!,"&gt;="&amp;MC366,#REF!,"&lt;="&amp;MB366,#REF!,"&lt;="&amp;ME366,#REF!,"&gt;="&amp;MF366,#REF!,"="&amp;KV366,#REF!,"="&amp;KX366)</f>
        <v/>
      </c>
      <c r="MR366" s="1">
        <f>COUNTIFS(#REF!,LT366,#REF!,1,#REF!,"&gt;="&amp;MC366,#REF!,"&lt;="&amp;MB366,#REF!,"&lt;="&amp;ME366,#REF!,"&gt;="&amp;MF366,#REF!,"="&amp;KW366,#REF!,"="&amp;KY366)</f>
        <v/>
      </c>
      <c r="MS366" s="1">
        <f>COUNTIFS(#REF!,LT366,#REF!,0,#REF!,"&gt;="&amp;MC366,#REF!,"&lt;="&amp;MB366,#REF!,"&lt;="&amp;ME366,#REF!,"&gt;="&amp;MF366,#REF!,"="&amp;KW366,#REF!,"="&amp;KY366)</f>
        <v/>
      </c>
      <c r="MT366" s="1">
        <f>COUNTIFS(#REF!,LT366,#REF!,1,#REF!,"&gt;="&amp;MI366,#REF!,"&lt;="&amp;MH366,#REF!,"&lt;="&amp;ME366,#REF!,"&gt;="&amp;MF366)</f>
        <v/>
      </c>
      <c r="MU366" s="1">
        <f>COUNTIFS(#REF!,LT366,#REF!,0,#REF!,"&gt;="&amp;MI366,#REF!,"&lt;="&amp;MH366,#REF!,"&lt;="&amp;ME366,#REF!,"&gt;="&amp;MF366)</f>
        <v/>
      </c>
      <c r="MV366" s="1">
        <f>COUNTIFS(#REF!,LT366,#REF!,1,#REF!,"&gt;="&amp;MI366,#REF!,"&lt;="&amp;MH366,#REF!,"="&amp;KZ366,#REF!,"="&amp;LA366,#REF!,"&lt;="&amp;ME366,#REF!,"&gt;="&amp;MF366)</f>
        <v/>
      </c>
      <c r="MW366" s="1">
        <f>COUNTIFS(#REF!,LT366,#REF!,0,#REF!,"&gt;="&amp;MI366,#REF!,"&lt;="&amp;MH366,#REF!,"="&amp;KZ366,#REF!,"="&amp;LA366,#REF!,"&lt;="&amp;ME366,#REF!,"&gt;="&amp;MF366)</f>
        <v/>
      </c>
      <c r="MX366" s="1">
        <f>COUNTIFS(#REF!,LT366,#REF!,1,#REF!,"&gt;="&amp;MC366,#REF!,"&lt;="&amp;MB366,#REF!,"&lt;="&amp;ME366,#REF!,"&gt;="&amp;MF366)</f>
        <v/>
      </c>
      <c r="MY366" s="1">
        <f>COUNTIFS(#REF!,LT366,#REF!,0,#REF!,"&gt;="&amp;MC366,#REF!,"&lt;="&amp;MB366,#REF!,"&lt;="&amp;ME366,#REF!,"&gt;="&amp;MF366)</f>
        <v/>
      </c>
      <c r="MZ366" s="1">
        <f>COUNTIFS(#REF!,LT366,#REF!,1,#REF!,"&lt;="&amp;ME366,#REF!,"&gt;="&amp;MF366,#REF!,"="&amp;KV366,#REF!,"="&amp;KX366)</f>
        <v/>
      </c>
      <c r="NA366" s="1">
        <f>COUNTIFS(#REF!,LT366,#REF!,0,#REF!,"&lt;="&amp;ME366,#REF!,"&gt;="&amp;MF366,#REF!,"="&amp;KV366,#REF!,"="&amp;KX366)</f>
        <v/>
      </c>
      <c r="NB366" s="1">
        <f>COUNTIFS(#REF!,LT366,#REF!,1,#REF!,"&lt;="&amp;ME366,#REF!,"&gt;="&amp;MF366,#REF!,"="&amp;KW366,#REF!,"="&amp;KY366)</f>
        <v/>
      </c>
      <c r="NC366" s="1">
        <f>COUNTIFS(#REF!,LT366,#REF!,0,#REF!,"&lt;="&amp;ME366,#REF!,"&gt;="&amp;MF366,#REF!,"="&amp;KW366,#REF!,"="&amp;KY366)</f>
        <v/>
      </c>
      <c r="ND366" s="1">
        <f>COUNTIFS(#REF!,LT366,#REF!,1,#REF!,"&gt;="&amp;MC366,#REF!,"&lt;="&amp;MB366,#REF!,"&lt;="&amp;ME366,#REF!,"&gt;="&amp;MF366,#REF!,"="&amp;KV366,#REF!,"="&amp;KX366)</f>
        <v/>
      </c>
      <c r="NE366" s="1">
        <f>COUNTIFS(#REF!,LT366,#REF!,0,#REF!,"&gt;="&amp;MC366,#REF!,"&lt;="&amp;MB366,#REF!,"&lt;="&amp;ME366,#REF!,"&gt;="&amp;MF366,#REF!,"="&amp;KV366,#REF!,"="&amp;KX366)</f>
        <v/>
      </c>
      <c r="NF366" s="1">
        <f>COUNTIFS(#REF!,LT366,#REF!,1,#REF!,"&gt;="&amp;MC366,#REF!,"&lt;="&amp;MB366,#REF!,"&lt;="&amp;ME366,#REF!,"&gt;="&amp;MF366,#REF!,"="&amp;KW366,#REF!,"="&amp;KY366)</f>
        <v/>
      </c>
      <c r="NG366" s="1">
        <f>COUNTIFS(#REF!,LT366,#REF!,0,#REF!,"&gt;="&amp;MC366,#REF!,"&lt;="&amp;MB366,#REF!,"&lt;="&amp;ME366,#REF!,"&gt;="&amp;MF366,#REF!,"="&amp;KW366,#REF!,"="&amp;KY366)</f>
        <v/>
      </c>
      <c r="NH366" s="1">
        <f>COUNTIFS(#REF!,LT366,#REF!,1,#REF!,"&gt;="&amp;MC366,#REF!,"&lt;="&amp;MB366,#REF!,"&lt;="&amp;ME366,#REF!,"&gt;="&amp;MF366,#REF!,"="&amp;KZ366,#REF!,"="&amp;LA366)</f>
        <v/>
      </c>
      <c r="NI366" s="1">
        <f>COUNTIFS(#REF!,LT366,#REF!,0,#REF!,"&gt;="&amp;MC366,#REF!,"&lt;="&amp;MB366,#REF!,"&lt;="&amp;ME366,#REF!,"&gt;="&amp;MF366,#REF!,"="&amp;KZ366,#REF!,"="&amp;LA366)</f>
        <v/>
      </c>
      <c r="NJ366" s="1">
        <f>COUNTIFS(#REF!,LT366,#REF!,1,#REF!,"&gt;="&amp;MI366,#REF!,"&lt;="&amp;MH366,#REF!,"&lt;="&amp;ME366,#REF!,"&gt;="&amp;MF366)</f>
        <v/>
      </c>
      <c r="NK366" s="1">
        <f>COUNTIFS(#REF!,LT366,#REF!,0,#REF!,"&gt;="&amp;MI366,#REF!,"&lt;="&amp;MH366,#REF!,"&lt;="&amp;ME366,#REF!,"&gt;="&amp;MF366)</f>
        <v/>
      </c>
      <c r="NL366" s="1">
        <f>COUNTIFS(#REF!,LT366,#REF!,1,#REF!,"&gt;="&amp;MI366,#REF!,"&lt;="&amp;MH366,#REF!,"="&amp;KZ366,#REF!,"="&amp;LA366,#REF!,"&lt;="&amp;ME366,#REF!,"&gt;="&amp;MF366)</f>
        <v/>
      </c>
      <c r="NM366" s="1">
        <f>COUNTIFS(#REF!,LT366,#REF!,0,#REF!,"&gt;="&amp;MI366,#REF!,"&lt;="&amp;MH366,#REF!,"="&amp;KZ366,#REF!,"="&amp;LA366,#REF!,"&lt;="&amp;ME366,#REF!,"&gt;="&amp;MF366)</f>
        <v/>
      </c>
      <c r="NN366" s="1">
        <f>COUNTIFS(#REF!,LT366,#REF!,1,#REF!,"&gt;="&amp;MC366,#REF!,"&lt;="&amp;MB366,#REF!,"&lt;="&amp;ME366,#REF!,"&gt;="&amp;MF366)</f>
        <v/>
      </c>
      <c r="NO366" s="1">
        <f>COUNTIFS(#REF!,LT366,#REF!,0,#REF!,"&gt;="&amp;MC366,#REF!,"&lt;="&amp;MB366,#REF!,"&lt;="&amp;ME366,#REF!,"&gt;="&amp;MF366)</f>
        <v/>
      </c>
      <c r="NP366" s="1">
        <f>COUNTIFS(#REF!,LT366,#REF!,1,#REF!,"&lt;="&amp;ME366,#REF!,"&gt;="&amp;MF366,#REF!,"="&amp;KV366,#REF!,"="&amp;KX366)</f>
        <v/>
      </c>
      <c r="NQ366" s="1">
        <f>COUNTIFS(#REF!,LT366,#REF!,0,#REF!,"&lt;="&amp;ME366,#REF!,"&gt;="&amp;MF366,#REF!,"="&amp;KV366,#REF!,"="&amp;KX366)</f>
        <v/>
      </c>
      <c r="NR366" s="1">
        <f>COUNTIFS(#REF!,LT366,#REF!,1,#REF!,"&lt;="&amp;ME366,#REF!,"&gt;="&amp;MF366,#REF!,"="&amp;KW366,#REF!,"="&amp;KY366)</f>
        <v/>
      </c>
      <c r="NS366" s="1">
        <f>COUNTIFS(#REF!,LT366,#REF!,0,#REF!,"&lt;="&amp;ME366,#REF!,"&gt;="&amp;MF366,#REF!,"="&amp;KW366,#REF!,"="&amp;KY366)</f>
        <v/>
      </c>
      <c r="NT366" s="1">
        <f>MP366+MR366+MT366+MV366+MX366+MZ366+NB366</f>
        <v/>
      </c>
      <c r="NU366" s="1">
        <f>MQ366+MS366+MU366+MW366+MY366+NA366+NC366</f>
        <v/>
      </c>
      <c r="NV366" s="1">
        <f>NT366+NU366</f>
        <v/>
      </c>
      <c r="NW366" s="33">
        <f>NT366/(NT366+NU366)</f>
        <v/>
      </c>
      <c r="NX366" s="3">
        <f>1/NW366</f>
        <v/>
      </c>
      <c r="NY366" s="1">
        <f>LH366</f>
        <v/>
      </c>
      <c r="NZ366" s="79">
        <f>(NW366*((NY366-1)*0.98))-((1-NW366)*1)</f>
        <v/>
      </c>
      <c r="OA366" s="34">
        <f>IF(LR366&lt;0.9,0,IF(AND(LR366&gt;1.1),0,1))</f>
        <v/>
      </c>
      <c r="OB366" s="34">
        <f>IF(LS366&lt;0.9,0,IF(AND(LS366&gt;1.1),0,1))</f>
        <v/>
      </c>
      <c r="OC366" s="32">
        <f>IF(NV366&gt;99,1,0)</f>
        <v/>
      </c>
      <c r="OD366" s="32">
        <f>IF(NZ366&gt;0.0799,1,0)</f>
        <v/>
      </c>
      <c r="OE366" s="32">
        <f>IF(NZ366&gt;OM366,1,0)</f>
        <v/>
      </c>
      <c r="OF366" s="32">
        <f>OC366+OD366+OE366+OA366+OB366</f>
        <v/>
      </c>
      <c r="OG366" s="1">
        <f>ND366+NF366+NH366+NJ366+NL366+NN366+NP366+NR366</f>
        <v/>
      </c>
      <c r="OH366" s="1">
        <f>NE366+NG366+NI366+NK366+NM366+NO366+NQ366+NS366</f>
        <v/>
      </c>
      <c r="OI366" s="1">
        <f>OG366+OH366</f>
        <v/>
      </c>
      <c r="OJ366" s="33">
        <f>OG366/(OG366+OH366)</f>
        <v/>
      </c>
      <c r="OK366" s="3">
        <f>1/OJ366</f>
        <v/>
      </c>
      <c r="OL366" s="1">
        <f>LI366</f>
        <v/>
      </c>
      <c r="OM366" s="79">
        <f>(OJ366*((OL366-1)*0.98))-((1-OJ366)*1)</f>
        <v/>
      </c>
      <c r="ON366" s="34">
        <f>IF(LR366&lt;0.9,0,IF(AND(LR366&gt;1.1),0,1))</f>
        <v/>
      </c>
      <c r="OO366" s="34">
        <f>IF(LS366&lt;0.9,0,IF(AND(LS366&gt;1.1),0,1))</f>
        <v/>
      </c>
      <c r="OP366" s="32">
        <f>IF(OI366&gt;99,1,0)</f>
        <v/>
      </c>
      <c r="OQ366" s="32">
        <f>IF(OM366&gt;0.0799,1,0)</f>
        <v/>
      </c>
      <c r="OR366" s="32">
        <f>IF(OM366&gt;OZ366,1,0)</f>
        <v/>
      </c>
      <c r="OS366" s="32">
        <f>OP366+OQ366+OR366+ON366+OO366</f>
        <v/>
      </c>
      <c r="OT366">
        <f>IF(OF366=5,"BackHome0-0",IF(AND(OS366=5),"BackAway0-0",""))</f>
        <v/>
      </c>
      <c r="OU366">
        <f>IF(OF366=5,KN366,IF(AND(OS366=5),KO366,""))</f>
        <v/>
      </c>
      <c r="OV366">
        <f>IF(OF366=5,"Match Odds",IF(AND(OS366=5),"Match Odds",""))</f>
        <v/>
      </c>
      <c r="OW366">
        <f>IF(OF366=5,KP366,IF(AND(OS366=5),KP366,""))</f>
        <v/>
      </c>
      <c r="OX366">
        <f>IF(OF366=5,"MATCH_ODDS",IF(AND(OS366=5),"MATCH_ODDS",""))</f>
        <v/>
      </c>
      <c r="OY366">
        <f>IF(OF366=5,"BACK",IF(AND(OS366=5),"BACK",""))</f>
        <v/>
      </c>
    </row>
    <row r="367" ht="16.5" customHeight="1" thickBot="1" thickTop="1">
      <c r="A367" s="2" t="n"/>
      <c r="KN367" s="1">
        <f>IF(INDEX(#REF!,MATCH('HT 0-0'!D367,#REF!,0))=INDEX(#REF!,MATCH('HT 0-0'!D367,#REF!,0)),INDEX(#REF!,MATCH('HT 0-0'!D367,#REF!,0)),"ERROR")</f>
        <v/>
      </c>
      <c r="KO367" s="1">
        <f>IF(INDEX(#REF!,MATCH('HT 0-0'!E367,#REF!,0))=INDEX(#REF!,MATCH('HT 0-0'!E367,#REF!,0)),INDEX(#REF!,MATCH('HT 0-0'!E367,#REF!,0)),"ERROR")</f>
        <v/>
      </c>
      <c r="KP367" s="1">
        <f>KN367&amp;" v "&amp;KO367</f>
        <v/>
      </c>
      <c r="KQ367">
        <f>B367&amp;"_"&amp;C367</f>
        <v/>
      </c>
      <c r="KR367" s="1">
        <f>IF((HW367/KK367)&lt;0.335,"G",IF((HW367/KK367)&gt;0.67,"R","A"))</f>
        <v/>
      </c>
      <c r="KS367" s="1">
        <f>IF((HX367/KK367)&lt;0.335,"G",IF((HX367/KK367)&gt;0.67,"R","A"))</f>
        <v/>
      </c>
      <c r="KT367" s="1">
        <f>IF((IH367/KK367)&lt;0.335,"G",IF((IH367/KK367)&gt;0.67,"R","A"))</f>
        <v/>
      </c>
      <c r="KU367" s="1">
        <f>IF((II367/KK367)&lt;0.335,"G",IF((II367/KK367)&gt;0.67,"R","A"))</f>
        <v/>
      </c>
      <c r="KV367" s="1">
        <f>IF((HZ367/KK367)&lt;0.335,"G",IF((HZ367/KK367)&gt;0.67,"R","A"))</f>
        <v/>
      </c>
      <c r="KW367" s="1">
        <f>IF((HY367/KK367)&lt;0.335,"G",IF((HY367/KK367)&gt;0.67,"R","A"))</f>
        <v/>
      </c>
      <c r="KX367" s="1">
        <f>IF((IK367/KK367)&lt;0.335,"G",IF((IK367/KK367)&gt;0.67,"R","A"))</f>
        <v/>
      </c>
      <c r="KY367" s="1">
        <f>IF((IJ367/KK367)&lt;0.335,"G",IF((IJ367/KK367)&gt;0.67,"R","A"))</f>
        <v/>
      </c>
      <c r="KZ367" s="1">
        <f>IF((HQ367/KK367)&lt;0.335,"G",IF((HQ367/KK367)&gt;0.67,"R","A"))</f>
        <v/>
      </c>
      <c r="LA367" s="1">
        <f>IF((IB367/KK367)&lt;0.335,"G",IF((IB367/KK367)&gt;0.67,"R","A"))</f>
        <v/>
      </c>
      <c r="LB367">
        <f>IF(LQ367="0-0",INDEX(Scrape!#REF!,MATCH('HT 0-0'!KP367,Scrape!$B:$B,0)),"")</f>
        <v/>
      </c>
      <c r="LC367">
        <f>IF(LQ367="0-0",INDEX(Scrape!$A:$A,MATCH('HT 0-0'!KP367,Scrape!$B:$B,0)),"")</f>
        <v/>
      </c>
      <c r="LD367">
        <f>IF(LQ367="0-0",INDEX(Scrape!$B:$B,MATCH('HT 0-0'!KP367,Scrape!$B:$B,0)),"")</f>
        <v/>
      </c>
      <c r="LE367">
        <f>IF(LQ367="0-0",INDEX(Scrape!$C:$C,MATCH('HT 0-0'!KP367,Scrape!$B:$B,0)),"")</f>
        <v/>
      </c>
      <c r="LF367">
        <f>IF(LQ367="0-0",INDEX(Scrape!$D:$D,MATCH('HT 0-0'!KP367,Scrape!$B:$B,0)),"")</f>
        <v/>
      </c>
      <c r="LG367">
        <f>IF(LQ367="0-0",INDEX(Scrape!$E:$E,MATCH('HT 0-0'!KP367,Scrape!$B:$B,0)),"")</f>
        <v/>
      </c>
      <c r="LH367">
        <f>IF(LQ367="0-0",INDEX(Scrape!$F:$F,MATCH('HT 0-0'!KP367,Scrape!$B:$B,0)),"")</f>
        <v/>
      </c>
      <c r="LI367">
        <f>IF(LQ367="0-0",INDEX(Scrape!$G:$G,MATCH('HT 0-0'!KP367,Scrape!$B:$B,0)),"")</f>
        <v/>
      </c>
      <c r="LJ367">
        <f>IF(LQ367="0-0",INDEX(Scrape!$H:$H,MATCH('HT 0-0'!KP367,Scrape!$B:$B,0)),"")</f>
        <v/>
      </c>
      <c r="LK367">
        <f>IF(LQ367="0-0",INDEX(Scrape!$I:$I,MATCH('HT 0-0'!KP367,Scrape!$B:$B,0)),"")</f>
        <v/>
      </c>
      <c r="LL367">
        <f>IF(LQ367="0-0",INDEX(Scrape!$J:$J,MATCH('HT 0-0'!KP367,Scrape!$B:$B,0)),"")</f>
        <v/>
      </c>
      <c r="LM367">
        <f>IF(LQ367="0-0",INDEX(Scrape!$K:$K,MATCH('HT 0-0'!KP367,Scrape!$B:$B,0)),"")</f>
        <v/>
      </c>
      <c r="LN367">
        <f>IF(LQ367="0-0",INDEX(Scrape!$L:$L,MATCH('HT 0-0'!KP367,Scrape!$B:$B,0)),"")</f>
        <v/>
      </c>
      <c r="LO367">
        <f>IF(LQ367="0-0",INDEX(Scrape!$M:$M,MATCH('HT 0-0'!KP367,Scrape!$B:$B,0)),"")</f>
        <v/>
      </c>
      <c r="LP367">
        <f>IF(LQ367="0-0",INDEX(Scrape!$N:$N,MATCH('HT 0-0'!KP367,Scrape!$B:$B,0)),"")</f>
        <v/>
      </c>
      <c r="LQ367">
        <f>INDEX(Scrape!$O:$O,MATCH('HT 0-0'!KP367,Scrape!$B:$B,0))</f>
        <v/>
      </c>
      <c r="LR367">
        <f>(1/LJ367)+(1/LI367)+(1/LH367)</f>
        <v/>
      </c>
      <c r="LS367">
        <f>(1/LG367)+(1/LF367)+(1/LE367)</f>
        <v/>
      </c>
      <c r="LT367" s="8">
        <f>IF(INDEX(#REF!,MATCH(KQ367,#REF!,0))=INDEX(#REF!,MATCH(KQ367,#REF!,0)),INDEX(#REF!,MATCH(KQ367,#REF!,0)),"ERROR")</f>
        <v/>
      </c>
      <c r="LU367" s="4">
        <f>IF(KR367="G",2,IF(KR367="R",0.5,IF(KR367="A",1)))</f>
        <v/>
      </c>
      <c r="LV367" s="4">
        <f>IF(KS367="G",0.5,IF(KS367="R",2,IF(KS367="A",1)))</f>
        <v/>
      </c>
      <c r="LW367" s="4">
        <f>IF(KT367="G",2,IF(KT367="R",0.5,IF(KT367="A",1)))</f>
        <v/>
      </c>
      <c r="LX367" s="4">
        <f>IF(KU367="G",0.5,IF(KU367="R",2,IF(KU367="A",1)))</f>
        <v/>
      </c>
      <c r="LY367" s="7">
        <f>(LK367*(LU367+LX367)+(LL367*(LU367+LX367)))</f>
        <v/>
      </c>
      <c r="LZ367" s="7">
        <f>(LN367*(LV367+LW367)+(LO367*(LV367+LW367)))</f>
        <v/>
      </c>
      <c r="MA367" s="11">
        <f>LY367-LZ367</f>
        <v/>
      </c>
      <c r="MB367" s="5">
        <f>MA367+2</f>
        <v/>
      </c>
      <c r="MC367" s="6">
        <f>MA367-2</f>
        <v/>
      </c>
      <c r="MD367" s="4">
        <f>LE367</f>
        <v/>
      </c>
      <c r="ME367" s="9">
        <f>IF(MD367=0,1000,MD367+0.75)</f>
        <v/>
      </c>
      <c r="MF367" s="10">
        <f>IF(MD367=0,0,MD367-0.75)</f>
        <v/>
      </c>
      <c r="MG367" s="4">
        <f>((LM367*(LU367+LX367))-((LP367*(LV367+LW367))))</f>
        <v/>
      </c>
      <c r="MH367" s="9">
        <f>MG367*1.2</f>
        <v/>
      </c>
      <c r="MI367" s="10">
        <f>MG367*0.8</f>
        <v/>
      </c>
      <c r="MJ367">
        <f>IFERROR(OT367,"")</f>
        <v/>
      </c>
      <c r="MK367">
        <f>IFERROR(OU367,"")</f>
        <v/>
      </c>
      <c r="ML367">
        <f>IFERROR(OV367,"")</f>
        <v/>
      </c>
      <c r="MM367">
        <f>IFERROR(OW367,"")</f>
        <v/>
      </c>
      <c r="MN367">
        <f>IFERROR(OX367,"")</f>
        <v/>
      </c>
      <c r="MO367">
        <f>IFERROR(OY367,"")</f>
        <v/>
      </c>
      <c r="MP367" s="1">
        <f>COUNTIFS(#REF!,LT367,#REF!,1,#REF!,"&gt;="&amp;MC367,#REF!,"&lt;="&amp;MB367,#REF!,"&lt;="&amp;ME367,#REF!,"&gt;="&amp;MF367,#REF!,"="&amp;KV367,#REF!,"="&amp;KX367)</f>
        <v/>
      </c>
      <c r="MQ367" s="1">
        <f>COUNTIFS(#REF!,LT367,#REF!,0,#REF!,"&gt;="&amp;MC367,#REF!,"&lt;="&amp;MB367,#REF!,"&lt;="&amp;ME367,#REF!,"&gt;="&amp;MF367,#REF!,"="&amp;KV367,#REF!,"="&amp;KX367)</f>
        <v/>
      </c>
      <c r="MR367" s="1">
        <f>COUNTIFS(#REF!,LT367,#REF!,1,#REF!,"&gt;="&amp;MC367,#REF!,"&lt;="&amp;MB367,#REF!,"&lt;="&amp;ME367,#REF!,"&gt;="&amp;MF367,#REF!,"="&amp;KW367,#REF!,"="&amp;KY367)</f>
        <v/>
      </c>
      <c r="MS367" s="1">
        <f>COUNTIFS(#REF!,LT367,#REF!,0,#REF!,"&gt;="&amp;MC367,#REF!,"&lt;="&amp;MB367,#REF!,"&lt;="&amp;ME367,#REF!,"&gt;="&amp;MF367,#REF!,"="&amp;KW367,#REF!,"="&amp;KY367)</f>
        <v/>
      </c>
      <c r="MT367" s="1">
        <f>COUNTIFS(#REF!,LT367,#REF!,1,#REF!,"&gt;="&amp;MI367,#REF!,"&lt;="&amp;MH367,#REF!,"&lt;="&amp;ME367,#REF!,"&gt;="&amp;MF367)</f>
        <v/>
      </c>
      <c r="MU367" s="1">
        <f>COUNTIFS(#REF!,LT367,#REF!,0,#REF!,"&gt;="&amp;MI367,#REF!,"&lt;="&amp;MH367,#REF!,"&lt;="&amp;ME367,#REF!,"&gt;="&amp;MF367)</f>
        <v/>
      </c>
      <c r="MV367" s="1">
        <f>COUNTIFS(#REF!,LT367,#REF!,1,#REF!,"&gt;="&amp;MI367,#REF!,"&lt;="&amp;MH367,#REF!,"="&amp;KZ367,#REF!,"="&amp;LA367,#REF!,"&lt;="&amp;ME367,#REF!,"&gt;="&amp;MF367)</f>
        <v/>
      </c>
      <c r="MW367" s="1">
        <f>COUNTIFS(#REF!,LT367,#REF!,0,#REF!,"&gt;="&amp;MI367,#REF!,"&lt;="&amp;MH367,#REF!,"="&amp;KZ367,#REF!,"="&amp;LA367,#REF!,"&lt;="&amp;ME367,#REF!,"&gt;="&amp;MF367)</f>
        <v/>
      </c>
      <c r="MX367" s="1">
        <f>COUNTIFS(#REF!,LT367,#REF!,1,#REF!,"&gt;="&amp;MC367,#REF!,"&lt;="&amp;MB367,#REF!,"&lt;="&amp;ME367,#REF!,"&gt;="&amp;MF367)</f>
        <v/>
      </c>
      <c r="MY367" s="1">
        <f>COUNTIFS(#REF!,LT367,#REF!,0,#REF!,"&gt;="&amp;MC367,#REF!,"&lt;="&amp;MB367,#REF!,"&lt;="&amp;ME367,#REF!,"&gt;="&amp;MF367)</f>
        <v/>
      </c>
      <c r="MZ367" s="1">
        <f>COUNTIFS(#REF!,LT367,#REF!,1,#REF!,"&lt;="&amp;ME367,#REF!,"&gt;="&amp;MF367,#REF!,"="&amp;KV367,#REF!,"="&amp;KX367)</f>
        <v/>
      </c>
      <c r="NA367" s="1">
        <f>COUNTIFS(#REF!,LT367,#REF!,0,#REF!,"&lt;="&amp;ME367,#REF!,"&gt;="&amp;MF367,#REF!,"="&amp;KV367,#REF!,"="&amp;KX367)</f>
        <v/>
      </c>
      <c r="NB367" s="1">
        <f>COUNTIFS(#REF!,LT367,#REF!,1,#REF!,"&lt;="&amp;ME367,#REF!,"&gt;="&amp;MF367,#REF!,"="&amp;KW367,#REF!,"="&amp;KY367)</f>
        <v/>
      </c>
      <c r="NC367" s="1">
        <f>COUNTIFS(#REF!,LT367,#REF!,0,#REF!,"&lt;="&amp;ME367,#REF!,"&gt;="&amp;MF367,#REF!,"="&amp;KW367,#REF!,"="&amp;KY367)</f>
        <v/>
      </c>
      <c r="ND367" s="1">
        <f>COUNTIFS(#REF!,LT367,#REF!,1,#REF!,"&gt;="&amp;MC367,#REF!,"&lt;="&amp;MB367,#REF!,"&lt;="&amp;ME367,#REF!,"&gt;="&amp;MF367,#REF!,"="&amp;KV367,#REF!,"="&amp;KX367)</f>
        <v/>
      </c>
      <c r="NE367" s="1">
        <f>COUNTIFS(#REF!,LT367,#REF!,0,#REF!,"&gt;="&amp;MC367,#REF!,"&lt;="&amp;MB367,#REF!,"&lt;="&amp;ME367,#REF!,"&gt;="&amp;MF367,#REF!,"="&amp;KV367,#REF!,"="&amp;KX367)</f>
        <v/>
      </c>
      <c r="NF367" s="1">
        <f>COUNTIFS(#REF!,LT367,#REF!,1,#REF!,"&gt;="&amp;MC367,#REF!,"&lt;="&amp;MB367,#REF!,"&lt;="&amp;ME367,#REF!,"&gt;="&amp;MF367,#REF!,"="&amp;KW367,#REF!,"="&amp;KY367)</f>
        <v/>
      </c>
      <c r="NG367" s="1">
        <f>COUNTIFS(#REF!,LT367,#REF!,0,#REF!,"&gt;="&amp;MC367,#REF!,"&lt;="&amp;MB367,#REF!,"&lt;="&amp;ME367,#REF!,"&gt;="&amp;MF367,#REF!,"="&amp;KW367,#REF!,"="&amp;KY367)</f>
        <v/>
      </c>
      <c r="NH367" s="1">
        <f>COUNTIFS(#REF!,LT367,#REF!,1,#REF!,"&gt;="&amp;MC367,#REF!,"&lt;="&amp;MB367,#REF!,"&lt;="&amp;ME367,#REF!,"&gt;="&amp;MF367,#REF!,"="&amp;KZ367,#REF!,"="&amp;LA367)</f>
        <v/>
      </c>
      <c r="NI367" s="1">
        <f>COUNTIFS(#REF!,LT367,#REF!,0,#REF!,"&gt;="&amp;MC367,#REF!,"&lt;="&amp;MB367,#REF!,"&lt;="&amp;ME367,#REF!,"&gt;="&amp;MF367,#REF!,"="&amp;KZ367,#REF!,"="&amp;LA367)</f>
        <v/>
      </c>
      <c r="NJ367" s="1">
        <f>COUNTIFS(#REF!,LT367,#REF!,1,#REF!,"&gt;="&amp;MI367,#REF!,"&lt;="&amp;MH367,#REF!,"&lt;="&amp;ME367,#REF!,"&gt;="&amp;MF367)</f>
        <v/>
      </c>
      <c r="NK367" s="1">
        <f>COUNTIFS(#REF!,LT367,#REF!,0,#REF!,"&gt;="&amp;MI367,#REF!,"&lt;="&amp;MH367,#REF!,"&lt;="&amp;ME367,#REF!,"&gt;="&amp;MF367)</f>
        <v/>
      </c>
      <c r="NL367" s="1">
        <f>COUNTIFS(#REF!,LT367,#REF!,1,#REF!,"&gt;="&amp;MI367,#REF!,"&lt;="&amp;MH367,#REF!,"="&amp;KZ367,#REF!,"="&amp;LA367,#REF!,"&lt;="&amp;ME367,#REF!,"&gt;="&amp;MF367)</f>
        <v/>
      </c>
      <c r="NM367" s="1">
        <f>COUNTIFS(#REF!,LT367,#REF!,0,#REF!,"&gt;="&amp;MI367,#REF!,"&lt;="&amp;MH367,#REF!,"="&amp;KZ367,#REF!,"="&amp;LA367,#REF!,"&lt;="&amp;ME367,#REF!,"&gt;="&amp;MF367)</f>
        <v/>
      </c>
      <c r="NN367" s="1">
        <f>COUNTIFS(#REF!,LT367,#REF!,1,#REF!,"&gt;="&amp;MC367,#REF!,"&lt;="&amp;MB367,#REF!,"&lt;="&amp;ME367,#REF!,"&gt;="&amp;MF367)</f>
        <v/>
      </c>
      <c r="NO367" s="1">
        <f>COUNTIFS(#REF!,LT367,#REF!,0,#REF!,"&gt;="&amp;MC367,#REF!,"&lt;="&amp;MB367,#REF!,"&lt;="&amp;ME367,#REF!,"&gt;="&amp;MF367)</f>
        <v/>
      </c>
      <c r="NP367" s="1">
        <f>COUNTIFS(#REF!,LT367,#REF!,1,#REF!,"&lt;="&amp;ME367,#REF!,"&gt;="&amp;MF367,#REF!,"="&amp;KV367,#REF!,"="&amp;KX367)</f>
        <v/>
      </c>
      <c r="NQ367" s="1">
        <f>COUNTIFS(#REF!,LT367,#REF!,0,#REF!,"&lt;="&amp;ME367,#REF!,"&gt;="&amp;MF367,#REF!,"="&amp;KV367,#REF!,"="&amp;KX367)</f>
        <v/>
      </c>
      <c r="NR367" s="1">
        <f>COUNTIFS(#REF!,LT367,#REF!,1,#REF!,"&lt;="&amp;ME367,#REF!,"&gt;="&amp;MF367,#REF!,"="&amp;KW367,#REF!,"="&amp;KY367)</f>
        <v/>
      </c>
      <c r="NS367" s="1">
        <f>COUNTIFS(#REF!,LT367,#REF!,0,#REF!,"&lt;="&amp;ME367,#REF!,"&gt;="&amp;MF367,#REF!,"="&amp;KW367,#REF!,"="&amp;KY367)</f>
        <v/>
      </c>
      <c r="NT367" s="1">
        <f>MP367+MR367+MT367+MV367+MX367+MZ367+NB367</f>
        <v/>
      </c>
      <c r="NU367" s="1">
        <f>MQ367+MS367+MU367+MW367+MY367+NA367+NC367</f>
        <v/>
      </c>
      <c r="NV367" s="1">
        <f>NT367+NU367</f>
        <v/>
      </c>
      <c r="NW367" s="33">
        <f>NT367/(NT367+NU367)</f>
        <v/>
      </c>
      <c r="NX367" s="3">
        <f>1/NW367</f>
        <v/>
      </c>
      <c r="NY367" s="1">
        <f>LH367</f>
        <v/>
      </c>
      <c r="NZ367" s="79">
        <f>(NW367*((NY367-1)*0.98))-((1-NW367)*1)</f>
        <v/>
      </c>
      <c r="OA367" s="34">
        <f>IF(LR367&lt;0.9,0,IF(AND(LR367&gt;1.1),0,1))</f>
        <v/>
      </c>
      <c r="OB367" s="34">
        <f>IF(LS367&lt;0.9,0,IF(AND(LS367&gt;1.1),0,1))</f>
        <v/>
      </c>
      <c r="OC367" s="32">
        <f>IF(NV367&gt;99,1,0)</f>
        <v/>
      </c>
      <c r="OD367" s="32">
        <f>IF(NZ367&gt;0.0799,1,0)</f>
        <v/>
      </c>
      <c r="OE367" s="32">
        <f>IF(NZ367&gt;OM367,1,0)</f>
        <v/>
      </c>
      <c r="OF367" s="32">
        <f>OC367+OD367+OE367+OA367+OB367</f>
        <v/>
      </c>
      <c r="OG367" s="1">
        <f>ND367+NF367+NH367+NJ367+NL367+NN367+NP367+NR367</f>
        <v/>
      </c>
      <c r="OH367" s="1">
        <f>NE367+NG367+NI367+NK367+NM367+NO367+NQ367+NS367</f>
        <v/>
      </c>
      <c r="OI367" s="1">
        <f>OG367+OH367</f>
        <v/>
      </c>
      <c r="OJ367" s="33">
        <f>OG367/(OG367+OH367)</f>
        <v/>
      </c>
      <c r="OK367" s="3">
        <f>1/OJ367</f>
        <v/>
      </c>
      <c r="OL367" s="1">
        <f>LI367</f>
        <v/>
      </c>
      <c r="OM367" s="79">
        <f>(OJ367*((OL367-1)*0.98))-((1-OJ367)*1)</f>
        <v/>
      </c>
      <c r="ON367" s="34">
        <f>IF(LR367&lt;0.9,0,IF(AND(LR367&gt;1.1),0,1))</f>
        <v/>
      </c>
      <c r="OO367" s="34">
        <f>IF(LS367&lt;0.9,0,IF(AND(LS367&gt;1.1),0,1))</f>
        <v/>
      </c>
      <c r="OP367" s="32">
        <f>IF(OI367&gt;99,1,0)</f>
        <v/>
      </c>
      <c r="OQ367" s="32">
        <f>IF(OM367&gt;0.0799,1,0)</f>
        <v/>
      </c>
      <c r="OR367" s="32">
        <f>IF(OM367&gt;OZ367,1,0)</f>
        <v/>
      </c>
      <c r="OS367" s="32">
        <f>OP367+OQ367+OR367+ON367+OO367</f>
        <v/>
      </c>
      <c r="OT367">
        <f>IF(OF367=5,"BackHome0-0",IF(AND(OS367=5),"BackAway0-0",""))</f>
        <v/>
      </c>
      <c r="OU367">
        <f>IF(OF367=5,KN367,IF(AND(OS367=5),KO367,""))</f>
        <v/>
      </c>
      <c r="OV367">
        <f>IF(OF367=5,"Match Odds",IF(AND(OS367=5),"Match Odds",""))</f>
        <v/>
      </c>
      <c r="OW367">
        <f>IF(OF367=5,KP367,IF(AND(OS367=5),KP367,""))</f>
        <v/>
      </c>
      <c r="OX367">
        <f>IF(OF367=5,"MATCH_ODDS",IF(AND(OS367=5),"MATCH_ODDS",""))</f>
        <v/>
      </c>
      <c r="OY367">
        <f>IF(OF367=5,"BACK",IF(AND(OS367=5),"BACK",""))</f>
        <v/>
      </c>
    </row>
    <row r="368" ht="16.5" customHeight="1" thickBot="1" thickTop="1">
      <c r="A368" s="2" t="n"/>
      <c r="KN368" s="1">
        <f>IF(INDEX(#REF!,MATCH('HT 0-0'!D368,#REF!,0))=INDEX(#REF!,MATCH('HT 0-0'!D368,#REF!,0)),INDEX(#REF!,MATCH('HT 0-0'!D368,#REF!,0)),"ERROR")</f>
        <v/>
      </c>
      <c r="KO368" s="1">
        <f>IF(INDEX(#REF!,MATCH('HT 0-0'!E368,#REF!,0))=INDEX(#REF!,MATCH('HT 0-0'!E368,#REF!,0)),INDEX(#REF!,MATCH('HT 0-0'!E368,#REF!,0)),"ERROR")</f>
        <v/>
      </c>
      <c r="KP368" s="1">
        <f>KN368&amp;" v "&amp;KO368</f>
        <v/>
      </c>
      <c r="KQ368">
        <f>B368&amp;"_"&amp;C368</f>
        <v/>
      </c>
      <c r="KR368" s="1">
        <f>IF((HW368/KK368)&lt;0.335,"G",IF((HW368/KK368)&gt;0.67,"R","A"))</f>
        <v/>
      </c>
      <c r="KS368" s="1">
        <f>IF((HX368/KK368)&lt;0.335,"G",IF((HX368/KK368)&gt;0.67,"R","A"))</f>
        <v/>
      </c>
      <c r="KT368" s="1">
        <f>IF((IH368/KK368)&lt;0.335,"G",IF((IH368/KK368)&gt;0.67,"R","A"))</f>
        <v/>
      </c>
      <c r="KU368" s="1">
        <f>IF((II368/KK368)&lt;0.335,"G",IF((II368/KK368)&gt;0.67,"R","A"))</f>
        <v/>
      </c>
      <c r="KV368" s="1">
        <f>IF((HZ368/KK368)&lt;0.335,"G",IF((HZ368/KK368)&gt;0.67,"R","A"))</f>
        <v/>
      </c>
      <c r="KW368" s="1">
        <f>IF((HY368/KK368)&lt;0.335,"G",IF((HY368/KK368)&gt;0.67,"R","A"))</f>
        <v/>
      </c>
      <c r="KX368" s="1">
        <f>IF((IK368/KK368)&lt;0.335,"G",IF((IK368/KK368)&gt;0.67,"R","A"))</f>
        <v/>
      </c>
      <c r="KY368" s="1">
        <f>IF((IJ368/KK368)&lt;0.335,"G",IF((IJ368/KK368)&gt;0.67,"R","A"))</f>
        <v/>
      </c>
      <c r="KZ368" s="1">
        <f>IF((HQ368/KK368)&lt;0.335,"G",IF((HQ368/KK368)&gt;0.67,"R","A"))</f>
        <v/>
      </c>
      <c r="LA368" s="1">
        <f>IF((IB368/KK368)&lt;0.335,"G",IF((IB368/KK368)&gt;0.67,"R","A"))</f>
        <v/>
      </c>
      <c r="LB368">
        <f>IF(LQ368="0-0",INDEX(Scrape!#REF!,MATCH('HT 0-0'!KP368,Scrape!$B:$B,0)),"")</f>
        <v/>
      </c>
      <c r="LC368">
        <f>IF(LQ368="0-0",INDEX(Scrape!$A:$A,MATCH('HT 0-0'!KP368,Scrape!$B:$B,0)),"")</f>
        <v/>
      </c>
      <c r="LD368">
        <f>IF(LQ368="0-0",INDEX(Scrape!$B:$B,MATCH('HT 0-0'!KP368,Scrape!$B:$B,0)),"")</f>
        <v/>
      </c>
      <c r="LE368">
        <f>IF(LQ368="0-0",INDEX(Scrape!$C:$C,MATCH('HT 0-0'!KP368,Scrape!$B:$B,0)),"")</f>
        <v/>
      </c>
      <c r="LF368">
        <f>IF(LQ368="0-0",INDEX(Scrape!$D:$D,MATCH('HT 0-0'!KP368,Scrape!$B:$B,0)),"")</f>
        <v/>
      </c>
      <c r="LG368">
        <f>IF(LQ368="0-0",INDEX(Scrape!$E:$E,MATCH('HT 0-0'!KP368,Scrape!$B:$B,0)),"")</f>
        <v/>
      </c>
      <c r="LH368">
        <f>IF(LQ368="0-0",INDEX(Scrape!$F:$F,MATCH('HT 0-0'!KP368,Scrape!$B:$B,0)),"")</f>
        <v/>
      </c>
      <c r="LI368">
        <f>IF(LQ368="0-0",INDEX(Scrape!$G:$G,MATCH('HT 0-0'!KP368,Scrape!$B:$B,0)),"")</f>
        <v/>
      </c>
      <c r="LJ368">
        <f>IF(LQ368="0-0",INDEX(Scrape!$H:$H,MATCH('HT 0-0'!KP368,Scrape!$B:$B,0)),"")</f>
        <v/>
      </c>
      <c r="LK368">
        <f>IF(LQ368="0-0",INDEX(Scrape!$I:$I,MATCH('HT 0-0'!KP368,Scrape!$B:$B,0)),"")</f>
        <v/>
      </c>
      <c r="LL368">
        <f>IF(LQ368="0-0",INDEX(Scrape!$J:$J,MATCH('HT 0-0'!KP368,Scrape!$B:$B,0)),"")</f>
        <v/>
      </c>
      <c r="LM368">
        <f>IF(LQ368="0-0",INDEX(Scrape!$K:$K,MATCH('HT 0-0'!KP368,Scrape!$B:$B,0)),"")</f>
        <v/>
      </c>
      <c r="LN368">
        <f>IF(LQ368="0-0",INDEX(Scrape!$L:$L,MATCH('HT 0-0'!KP368,Scrape!$B:$B,0)),"")</f>
        <v/>
      </c>
      <c r="LO368">
        <f>IF(LQ368="0-0",INDEX(Scrape!$M:$M,MATCH('HT 0-0'!KP368,Scrape!$B:$B,0)),"")</f>
        <v/>
      </c>
      <c r="LP368">
        <f>IF(LQ368="0-0",INDEX(Scrape!$N:$N,MATCH('HT 0-0'!KP368,Scrape!$B:$B,0)),"")</f>
        <v/>
      </c>
      <c r="LQ368">
        <f>INDEX(Scrape!$O:$O,MATCH('HT 0-0'!KP368,Scrape!$B:$B,0))</f>
        <v/>
      </c>
      <c r="LR368">
        <f>(1/LJ368)+(1/LI368)+(1/LH368)</f>
        <v/>
      </c>
      <c r="LS368">
        <f>(1/LG368)+(1/LF368)+(1/LE368)</f>
        <v/>
      </c>
      <c r="LT368" s="8">
        <f>IF(INDEX(#REF!,MATCH(KQ368,#REF!,0))=INDEX(#REF!,MATCH(KQ368,#REF!,0)),INDEX(#REF!,MATCH(KQ368,#REF!,0)),"ERROR")</f>
        <v/>
      </c>
      <c r="LU368" s="4">
        <f>IF(KR368="G",2,IF(KR368="R",0.5,IF(KR368="A",1)))</f>
        <v/>
      </c>
      <c r="LV368" s="4">
        <f>IF(KS368="G",0.5,IF(KS368="R",2,IF(KS368="A",1)))</f>
        <v/>
      </c>
      <c r="LW368" s="4">
        <f>IF(KT368="G",2,IF(KT368="R",0.5,IF(KT368="A",1)))</f>
        <v/>
      </c>
      <c r="LX368" s="4">
        <f>IF(KU368="G",0.5,IF(KU368="R",2,IF(KU368="A",1)))</f>
        <v/>
      </c>
      <c r="LY368" s="7">
        <f>(LK368*(LU368+LX368)+(LL368*(LU368+LX368)))</f>
        <v/>
      </c>
      <c r="LZ368" s="7">
        <f>(LN368*(LV368+LW368)+(LO368*(LV368+LW368)))</f>
        <v/>
      </c>
      <c r="MA368" s="11">
        <f>LY368-LZ368</f>
        <v/>
      </c>
      <c r="MB368" s="5">
        <f>MA368+2</f>
        <v/>
      </c>
      <c r="MC368" s="6">
        <f>MA368-2</f>
        <v/>
      </c>
      <c r="MD368" s="4">
        <f>LE368</f>
        <v/>
      </c>
      <c r="ME368" s="9">
        <f>IF(MD368=0,1000,MD368+0.75)</f>
        <v/>
      </c>
      <c r="MF368" s="10">
        <f>IF(MD368=0,0,MD368-0.75)</f>
        <v/>
      </c>
      <c r="MG368" s="4">
        <f>((LM368*(LU368+LX368))-((LP368*(LV368+LW368))))</f>
        <v/>
      </c>
      <c r="MH368" s="9">
        <f>MG368*1.2</f>
        <v/>
      </c>
      <c r="MI368" s="10">
        <f>MG368*0.8</f>
        <v/>
      </c>
      <c r="MJ368">
        <f>IFERROR(OT368,"")</f>
        <v/>
      </c>
      <c r="MK368">
        <f>IFERROR(OU368,"")</f>
        <v/>
      </c>
      <c r="ML368">
        <f>IFERROR(OV368,"")</f>
        <v/>
      </c>
      <c r="MM368">
        <f>IFERROR(OW368,"")</f>
        <v/>
      </c>
      <c r="MN368">
        <f>IFERROR(OX368,"")</f>
        <v/>
      </c>
      <c r="MO368">
        <f>IFERROR(OY368,"")</f>
        <v/>
      </c>
      <c r="MP368" s="1">
        <f>COUNTIFS(#REF!,LT368,#REF!,1,#REF!,"&gt;="&amp;MC368,#REF!,"&lt;="&amp;MB368,#REF!,"&lt;="&amp;ME368,#REF!,"&gt;="&amp;MF368,#REF!,"="&amp;KV368,#REF!,"="&amp;KX368)</f>
        <v/>
      </c>
      <c r="MQ368" s="1">
        <f>COUNTIFS(#REF!,LT368,#REF!,0,#REF!,"&gt;="&amp;MC368,#REF!,"&lt;="&amp;MB368,#REF!,"&lt;="&amp;ME368,#REF!,"&gt;="&amp;MF368,#REF!,"="&amp;KV368,#REF!,"="&amp;KX368)</f>
        <v/>
      </c>
      <c r="MR368" s="1">
        <f>COUNTIFS(#REF!,LT368,#REF!,1,#REF!,"&gt;="&amp;MC368,#REF!,"&lt;="&amp;MB368,#REF!,"&lt;="&amp;ME368,#REF!,"&gt;="&amp;MF368,#REF!,"="&amp;KW368,#REF!,"="&amp;KY368)</f>
        <v/>
      </c>
      <c r="MS368" s="1">
        <f>COUNTIFS(#REF!,LT368,#REF!,0,#REF!,"&gt;="&amp;MC368,#REF!,"&lt;="&amp;MB368,#REF!,"&lt;="&amp;ME368,#REF!,"&gt;="&amp;MF368,#REF!,"="&amp;KW368,#REF!,"="&amp;KY368)</f>
        <v/>
      </c>
      <c r="MT368" s="1">
        <f>COUNTIFS(#REF!,LT368,#REF!,1,#REF!,"&gt;="&amp;MI368,#REF!,"&lt;="&amp;MH368,#REF!,"&lt;="&amp;ME368,#REF!,"&gt;="&amp;MF368)</f>
        <v/>
      </c>
      <c r="MU368" s="1">
        <f>COUNTIFS(#REF!,LT368,#REF!,0,#REF!,"&gt;="&amp;MI368,#REF!,"&lt;="&amp;MH368,#REF!,"&lt;="&amp;ME368,#REF!,"&gt;="&amp;MF368)</f>
        <v/>
      </c>
      <c r="MV368" s="1">
        <f>COUNTIFS(#REF!,LT368,#REF!,1,#REF!,"&gt;="&amp;MI368,#REF!,"&lt;="&amp;MH368,#REF!,"="&amp;KZ368,#REF!,"="&amp;LA368,#REF!,"&lt;="&amp;ME368,#REF!,"&gt;="&amp;MF368)</f>
        <v/>
      </c>
      <c r="MW368" s="1">
        <f>COUNTIFS(#REF!,LT368,#REF!,0,#REF!,"&gt;="&amp;MI368,#REF!,"&lt;="&amp;MH368,#REF!,"="&amp;KZ368,#REF!,"="&amp;LA368,#REF!,"&lt;="&amp;ME368,#REF!,"&gt;="&amp;MF368)</f>
        <v/>
      </c>
      <c r="MX368" s="1">
        <f>COUNTIFS(#REF!,LT368,#REF!,1,#REF!,"&gt;="&amp;MC368,#REF!,"&lt;="&amp;MB368,#REF!,"&lt;="&amp;ME368,#REF!,"&gt;="&amp;MF368)</f>
        <v/>
      </c>
      <c r="MY368" s="1">
        <f>COUNTIFS(#REF!,LT368,#REF!,0,#REF!,"&gt;="&amp;MC368,#REF!,"&lt;="&amp;MB368,#REF!,"&lt;="&amp;ME368,#REF!,"&gt;="&amp;MF368)</f>
        <v/>
      </c>
      <c r="MZ368" s="1">
        <f>COUNTIFS(#REF!,LT368,#REF!,1,#REF!,"&lt;="&amp;ME368,#REF!,"&gt;="&amp;MF368,#REF!,"="&amp;KV368,#REF!,"="&amp;KX368)</f>
        <v/>
      </c>
      <c r="NA368" s="1">
        <f>COUNTIFS(#REF!,LT368,#REF!,0,#REF!,"&lt;="&amp;ME368,#REF!,"&gt;="&amp;MF368,#REF!,"="&amp;KV368,#REF!,"="&amp;KX368)</f>
        <v/>
      </c>
      <c r="NB368" s="1">
        <f>COUNTIFS(#REF!,LT368,#REF!,1,#REF!,"&lt;="&amp;ME368,#REF!,"&gt;="&amp;MF368,#REF!,"="&amp;KW368,#REF!,"="&amp;KY368)</f>
        <v/>
      </c>
      <c r="NC368" s="1">
        <f>COUNTIFS(#REF!,LT368,#REF!,0,#REF!,"&lt;="&amp;ME368,#REF!,"&gt;="&amp;MF368,#REF!,"="&amp;KW368,#REF!,"="&amp;KY368)</f>
        <v/>
      </c>
      <c r="ND368" s="1">
        <f>COUNTIFS(#REF!,LT368,#REF!,1,#REF!,"&gt;="&amp;MC368,#REF!,"&lt;="&amp;MB368,#REF!,"&lt;="&amp;ME368,#REF!,"&gt;="&amp;MF368,#REF!,"="&amp;KV368,#REF!,"="&amp;KX368)</f>
        <v/>
      </c>
      <c r="NE368" s="1">
        <f>COUNTIFS(#REF!,LT368,#REF!,0,#REF!,"&gt;="&amp;MC368,#REF!,"&lt;="&amp;MB368,#REF!,"&lt;="&amp;ME368,#REF!,"&gt;="&amp;MF368,#REF!,"="&amp;KV368,#REF!,"="&amp;KX368)</f>
        <v/>
      </c>
      <c r="NF368" s="1">
        <f>COUNTIFS(#REF!,LT368,#REF!,1,#REF!,"&gt;="&amp;MC368,#REF!,"&lt;="&amp;MB368,#REF!,"&lt;="&amp;ME368,#REF!,"&gt;="&amp;MF368,#REF!,"="&amp;KW368,#REF!,"="&amp;KY368)</f>
        <v/>
      </c>
      <c r="NG368" s="1">
        <f>COUNTIFS(#REF!,LT368,#REF!,0,#REF!,"&gt;="&amp;MC368,#REF!,"&lt;="&amp;MB368,#REF!,"&lt;="&amp;ME368,#REF!,"&gt;="&amp;MF368,#REF!,"="&amp;KW368,#REF!,"="&amp;KY368)</f>
        <v/>
      </c>
      <c r="NH368" s="1">
        <f>COUNTIFS(#REF!,LT368,#REF!,1,#REF!,"&gt;="&amp;MC368,#REF!,"&lt;="&amp;MB368,#REF!,"&lt;="&amp;ME368,#REF!,"&gt;="&amp;MF368,#REF!,"="&amp;KZ368,#REF!,"="&amp;LA368)</f>
        <v/>
      </c>
      <c r="NI368" s="1">
        <f>COUNTIFS(#REF!,LT368,#REF!,0,#REF!,"&gt;="&amp;MC368,#REF!,"&lt;="&amp;MB368,#REF!,"&lt;="&amp;ME368,#REF!,"&gt;="&amp;MF368,#REF!,"="&amp;KZ368,#REF!,"="&amp;LA368)</f>
        <v/>
      </c>
      <c r="NJ368" s="1">
        <f>COUNTIFS(#REF!,LT368,#REF!,1,#REF!,"&gt;="&amp;MI368,#REF!,"&lt;="&amp;MH368,#REF!,"&lt;="&amp;ME368,#REF!,"&gt;="&amp;MF368)</f>
        <v/>
      </c>
      <c r="NK368" s="1">
        <f>COUNTIFS(#REF!,LT368,#REF!,0,#REF!,"&gt;="&amp;MI368,#REF!,"&lt;="&amp;MH368,#REF!,"&lt;="&amp;ME368,#REF!,"&gt;="&amp;MF368)</f>
        <v/>
      </c>
      <c r="NL368" s="1">
        <f>COUNTIFS(#REF!,LT368,#REF!,1,#REF!,"&gt;="&amp;MI368,#REF!,"&lt;="&amp;MH368,#REF!,"="&amp;KZ368,#REF!,"="&amp;LA368,#REF!,"&lt;="&amp;ME368,#REF!,"&gt;="&amp;MF368)</f>
        <v/>
      </c>
      <c r="NM368" s="1">
        <f>COUNTIFS(#REF!,LT368,#REF!,0,#REF!,"&gt;="&amp;MI368,#REF!,"&lt;="&amp;MH368,#REF!,"="&amp;KZ368,#REF!,"="&amp;LA368,#REF!,"&lt;="&amp;ME368,#REF!,"&gt;="&amp;MF368)</f>
        <v/>
      </c>
      <c r="NN368" s="1">
        <f>COUNTIFS(#REF!,LT368,#REF!,1,#REF!,"&gt;="&amp;MC368,#REF!,"&lt;="&amp;MB368,#REF!,"&lt;="&amp;ME368,#REF!,"&gt;="&amp;MF368)</f>
        <v/>
      </c>
      <c r="NO368" s="1">
        <f>COUNTIFS(#REF!,LT368,#REF!,0,#REF!,"&gt;="&amp;MC368,#REF!,"&lt;="&amp;MB368,#REF!,"&lt;="&amp;ME368,#REF!,"&gt;="&amp;MF368)</f>
        <v/>
      </c>
      <c r="NP368" s="1">
        <f>COUNTIFS(#REF!,LT368,#REF!,1,#REF!,"&lt;="&amp;ME368,#REF!,"&gt;="&amp;MF368,#REF!,"="&amp;KV368,#REF!,"="&amp;KX368)</f>
        <v/>
      </c>
      <c r="NQ368" s="1">
        <f>COUNTIFS(#REF!,LT368,#REF!,0,#REF!,"&lt;="&amp;ME368,#REF!,"&gt;="&amp;MF368,#REF!,"="&amp;KV368,#REF!,"="&amp;KX368)</f>
        <v/>
      </c>
      <c r="NR368" s="1">
        <f>COUNTIFS(#REF!,LT368,#REF!,1,#REF!,"&lt;="&amp;ME368,#REF!,"&gt;="&amp;MF368,#REF!,"="&amp;KW368,#REF!,"="&amp;KY368)</f>
        <v/>
      </c>
      <c r="NS368" s="1">
        <f>COUNTIFS(#REF!,LT368,#REF!,0,#REF!,"&lt;="&amp;ME368,#REF!,"&gt;="&amp;MF368,#REF!,"="&amp;KW368,#REF!,"="&amp;KY368)</f>
        <v/>
      </c>
      <c r="NT368" s="1">
        <f>MP368+MR368+MT368+MV368+MX368+MZ368+NB368</f>
        <v/>
      </c>
      <c r="NU368" s="1">
        <f>MQ368+MS368+MU368+MW368+MY368+NA368+NC368</f>
        <v/>
      </c>
      <c r="NV368" s="1">
        <f>NT368+NU368</f>
        <v/>
      </c>
      <c r="NW368" s="33">
        <f>NT368/(NT368+NU368)</f>
        <v/>
      </c>
      <c r="NX368" s="3">
        <f>1/NW368</f>
        <v/>
      </c>
      <c r="NY368" s="1">
        <f>LH368</f>
        <v/>
      </c>
      <c r="NZ368" s="79">
        <f>(NW368*((NY368-1)*0.98))-((1-NW368)*1)</f>
        <v/>
      </c>
      <c r="OA368" s="34">
        <f>IF(LR368&lt;0.9,0,IF(AND(LR368&gt;1.1),0,1))</f>
        <v/>
      </c>
      <c r="OB368" s="34">
        <f>IF(LS368&lt;0.9,0,IF(AND(LS368&gt;1.1),0,1))</f>
        <v/>
      </c>
      <c r="OC368" s="32">
        <f>IF(NV368&gt;99,1,0)</f>
        <v/>
      </c>
      <c r="OD368" s="32">
        <f>IF(NZ368&gt;0.0799,1,0)</f>
        <v/>
      </c>
      <c r="OE368" s="32">
        <f>IF(NZ368&gt;OM368,1,0)</f>
        <v/>
      </c>
      <c r="OF368" s="32">
        <f>OC368+OD368+OE368+OA368+OB368</f>
        <v/>
      </c>
      <c r="OG368" s="1">
        <f>ND368+NF368+NH368+NJ368+NL368+NN368+NP368+NR368</f>
        <v/>
      </c>
      <c r="OH368" s="1">
        <f>NE368+NG368+NI368+NK368+NM368+NO368+NQ368+NS368</f>
        <v/>
      </c>
      <c r="OI368" s="1">
        <f>OG368+OH368</f>
        <v/>
      </c>
      <c r="OJ368" s="33">
        <f>OG368/(OG368+OH368)</f>
        <v/>
      </c>
      <c r="OK368" s="3">
        <f>1/OJ368</f>
        <v/>
      </c>
      <c r="OL368" s="1">
        <f>LI368</f>
        <v/>
      </c>
      <c r="OM368" s="79">
        <f>(OJ368*((OL368-1)*0.98))-((1-OJ368)*1)</f>
        <v/>
      </c>
      <c r="ON368" s="34">
        <f>IF(LR368&lt;0.9,0,IF(AND(LR368&gt;1.1),0,1))</f>
        <v/>
      </c>
      <c r="OO368" s="34">
        <f>IF(LS368&lt;0.9,0,IF(AND(LS368&gt;1.1),0,1))</f>
        <v/>
      </c>
      <c r="OP368" s="32">
        <f>IF(OI368&gt;99,1,0)</f>
        <v/>
      </c>
      <c r="OQ368" s="32">
        <f>IF(OM368&gt;0.0799,1,0)</f>
        <v/>
      </c>
      <c r="OR368" s="32">
        <f>IF(OM368&gt;OZ368,1,0)</f>
        <v/>
      </c>
      <c r="OS368" s="32">
        <f>OP368+OQ368+OR368+ON368+OO368</f>
        <v/>
      </c>
      <c r="OT368">
        <f>IF(OF368=5,"BackHome0-0",IF(AND(OS368=5),"BackAway0-0",""))</f>
        <v/>
      </c>
      <c r="OU368">
        <f>IF(OF368=5,KN368,IF(AND(OS368=5),KO368,""))</f>
        <v/>
      </c>
      <c r="OV368">
        <f>IF(OF368=5,"Match Odds",IF(AND(OS368=5),"Match Odds",""))</f>
        <v/>
      </c>
      <c r="OW368">
        <f>IF(OF368=5,KP368,IF(AND(OS368=5),KP368,""))</f>
        <v/>
      </c>
      <c r="OX368">
        <f>IF(OF368=5,"MATCH_ODDS",IF(AND(OS368=5),"MATCH_ODDS",""))</f>
        <v/>
      </c>
      <c r="OY368">
        <f>IF(OF368=5,"BACK",IF(AND(OS368=5),"BACK",""))</f>
        <v/>
      </c>
    </row>
    <row r="369" ht="16.5" customHeight="1" thickBot="1" thickTop="1">
      <c r="A369" s="2" t="n"/>
      <c r="KN369" s="1">
        <f>IF(INDEX(#REF!,MATCH('HT 0-0'!D369,#REF!,0))=INDEX(#REF!,MATCH('HT 0-0'!D369,#REF!,0)),INDEX(#REF!,MATCH('HT 0-0'!D369,#REF!,0)),"ERROR")</f>
        <v/>
      </c>
      <c r="KO369" s="1">
        <f>IF(INDEX(#REF!,MATCH('HT 0-0'!E369,#REF!,0))=INDEX(#REF!,MATCH('HT 0-0'!E369,#REF!,0)),INDEX(#REF!,MATCH('HT 0-0'!E369,#REF!,0)),"ERROR")</f>
        <v/>
      </c>
      <c r="KP369" s="1">
        <f>KN369&amp;" v "&amp;KO369</f>
        <v/>
      </c>
      <c r="KQ369">
        <f>B369&amp;"_"&amp;C369</f>
        <v/>
      </c>
      <c r="KR369" s="1">
        <f>IF((HW369/KK369)&lt;0.335,"G",IF((HW369/KK369)&gt;0.67,"R","A"))</f>
        <v/>
      </c>
      <c r="KS369" s="1">
        <f>IF((HX369/KK369)&lt;0.335,"G",IF((HX369/KK369)&gt;0.67,"R","A"))</f>
        <v/>
      </c>
      <c r="KT369" s="1">
        <f>IF((IH369/KK369)&lt;0.335,"G",IF((IH369/KK369)&gt;0.67,"R","A"))</f>
        <v/>
      </c>
      <c r="KU369" s="1">
        <f>IF((II369/KK369)&lt;0.335,"G",IF((II369/KK369)&gt;0.67,"R","A"))</f>
        <v/>
      </c>
      <c r="KV369" s="1">
        <f>IF((HZ369/KK369)&lt;0.335,"G",IF((HZ369/KK369)&gt;0.67,"R","A"))</f>
        <v/>
      </c>
      <c r="KW369" s="1">
        <f>IF((HY369/KK369)&lt;0.335,"G",IF((HY369/KK369)&gt;0.67,"R","A"))</f>
        <v/>
      </c>
      <c r="KX369" s="1">
        <f>IF((IK369/KK369)&lt;0.335,"G",IF((IK369/KK369)&gt;0.67,"R","A"))</f>
        <v/>
      </c>
      <c r="KY369" s="1">
        <f>IF((IJ369/KK369)&lt;0.335,"G",IF((IJ369/KK369)&gt;0.67,"R","A"))</f>
        <v/>
      </c>
      <c r="KZ369" s="1">
        <f>IF((HQ369/KK369)&lt;0.335,"G",IF((HQ369/KK369)&gt;0.67,"R","A"))</f>
        <v/>
      </c>
      <c r="LA369" s="1">
        <f>IF((IB369/KK369)&lt;0.335,"G",IF((IB369/KK369)&gt;0.67,"R","A"))</f>
        <v/>
      </c>
      <c r="LB369">
        <f>IF(LQ369="0-0",INDEX(Scrape!#REF!,MATCH('HT 0-0'!KP369,Scrape!$B:$B,0)),"")</f>
        <v/>
      </c>
      <c r="LC369">
        <f>IF(LQ369="0-0",INDEX(Scrape!$A:$A,MATCH('HT 0-0'!KP369,Scrape!$B:$B,0)),"")</f>
        <v/>
      </c>
      <c r="LD369">
        <f>IF(LQ369="0-0",INDEX(Scrape!$B:$B,MATCH('HT 0-0'!KP369,Scrape!$B:$B,0)),"")</f>
        <v/>
      </c>
      <c r="LE369">
        <f>IF(LQ369="0-0",INDEX(Scrape!$C:$C,MATCH('HT 0-0'!KP369,Scrape!$B:$B,0)),"")</f>
        <v/>
      </c>
      <c r="LF369">
        <f>IF(LQ369="0-0",INDEX(Scrape!$D:$D,MATCH('HT 0-0'!KP369,Scrape!$B:$B,0)),"")</f>
        <v/>
      </c>
      <c r="LG369">
        <f>IF(LQ369="0-0",INDEX(Scrape!$E:$E,MATCH('HT 0-0'!KP369,Scrape!$B:$B,0)),"")</f>
        <v/>
      </c>
      <c r="LH369">
        <f>IF(LQ369="0-0",INDEX(Scrape!$F:$F,MATCH('HT 0-0'!KP369,Scrape!$B:$B,0)),"")</f>
        <v/>
      </c>
      <c r="LI369">
        <f>IF(LQ369="0-0",INDEX(Scrape!$G:$G,MATCH('HT 0-0'!KP369,Scrape!$B:$B,0)),"")</f>
        <v/>
      </c>
      <c r="LJ369">
        <f>IF(LQ369="0-0",INDEX(Scrape!$H:$H,MATCH('HT 0-0'!KP369,Scrape!$B:$B,0)),"")</f>
        <v/>
      </c>
      <c r="LK369">
        <f>IF(LQ369="0-0",INDEX(Scrape!$I:$I,MATCH('HT 0-0'!KP369,Scrape!$B:$B,0)),"")</f>
        <v/>
      </c>
      <c r="LL369">
        <f>IF(LQ369="0-0",INDEX(Scrape!$J:$J,MATCH('HT 0-0'!KP369,Scrape!$B:$B,0)),"")</f>
        <v/>
      </c>
      <c r="LM369">
        <f>IF(LQ369="0-0",INDEX(Scrape!$K:$K,MATCH('HT 0-0'!KP369,Scrape!$B:$B,0)),"")</f>
        <v/>
      </c>
      <c r="LN369">
        <f>IF(LQ369="0-0",INDEX(Scrape!$L:$L,MATCH('HT 0-0'!KP369,Scrape!$B:$B,0)),"")</f>
        <v/>
      </c>
      <c r="LO369">
        <f>IF(LQ369="0-0",INDEX(Scrape!$M:$M,MATCH('HT 0-0'!KP369,Scrape!$B:$B,0)),"")</f>
        <v/>
      </c>
      <c r="LP369">
        <f>IF(LQ369="0-0",INDEX(Scrape!$N:$N,MATCH('HT 0-0'!KP369,Scrape!$B:$B,0)),"")</f>
        <v/>
      </c>
      <c r="LQ369">
        <f>INDEX(Scrape!$O:$O,MATCH('HT 0-0'!KP369,Scrape!$B:$B,0))</f>
        <v/>
      </c>
      <c r="LR369">
        <f>(1/LJ369)+(1/LI369)+(1/LH369)</f>
        <v/>
      </c>
      <c r="LS369">
        <f>(1/LG369)+(1/LF369)+(1/LE369)</f>
        <v/>
      </c>
      <c r="LT369" s="8">
        <f>IF(INDEX(#REF!,MATCH(KQ369,#REF!,0))=INDEX(#REF!,MATCH(KQ369,#REF!,0)),INDEX(#REF!,MATCH(KQ369,#REF!,0)),"ERROR")</f>
        <v/>
      </c>
      <c r="LU369" s="4">
        <f>IF(KR369="G",2,IF(KR369="R",0.5,IF(KR369="A",1)))</f>
        <v/>
      </c>
      <c r="LV369" s="4">
        <f>IF(KS369="G",0.5,IF(KS369="R",2,IF(KS369="A",1)))</f>
        <v/>
      </c>
      <c r="LW369" s="4">
        <f>IF(KT369="G",2,IF(KT369="R",0.5,IF(KT369="A",1)))</f>
        <v/>
      </c>
      <c r="LX369" s="4">
        <f>IF(KU369="G",0.5,IF(KU369="R",2,IF(KU369="A",1)))</f>
        <v/>
      </c>
      <c r="LY369" s="7">
        <f>(LK369*(LU369+LX369)+(LL369*(LU369+LX369)))</f>
        <v/>
      </c>
      <c r="LZ369" s="7">
        <f>(LN369*(LV369+LW369)+(LO369*(LV369+LW369)))</f>
        <v/>
      </c>
      <c r="MA369" s="11">
        <f>LY369-LZ369</f>
        <v/>
      </c>
      <c r="MB369" s="5">
        <f>MA369+2</f>
        <v/>
      </c>
      <c r="MC369" s="6">
        <f>MA369-2</f>
        <v/>
      </c>
      <c r="MD369" s="4">
        <f>LE369</f>
        <v/>
      </c>
      <c r="ME369" s="9">
        <f>IF(MD369=0,1000,MD369+0.75)</f>
        <v/>
      </c>
      <c r="MF369" s="10">
        <f>IF(MD369=0,0,MD369-0.75)</f>
        <v/>
      </c>
      <c r="MG369" s="4">
        <f>((LM369*(LU369+LX369))-((LP369*(LV369+LW369))))</f>
        <v/>
      </c>
      <c r="MH369" s="9">
        <f>MG369*1.2</f>
        <v/>
      </c>
      <c r="MI369" s="10">
        <f>MG369*0.8</f>
        <v/>
      </c>
      <c r="MJ369">
        <f>IFERROR(OT369,"")</f>
        <v/>
      </c>
      <c r="MK369">
        <f>IFERROR(OU369,"")</f>
        <v/>
      </c>
      <c r="ML369">
        <f>IFERROR(OV369,"")</f>
        <v/>
      </c>
      <c r="MM369">
        <f>IFERROR(OW369,"")</f>
        <v/>
      </c>
      <c r="MN369">
        <f>IFERROR(OX369,"")</f>
        <v/>
      </c>
      <c r="MO369">
        <f>IFERROR(OY369,"")</f>
        <v/>
      </c>
      <c r="MP369" s="1">
        <f>COUNTIFS(#REF!,LT369,#REF!,1,#REF!,"&gt;="&amp;MC369,#REF!,"&lt;="&amp;MB369,#REF!,"&lt;="&amp;ME369,#REF!,"&gt;="&amp;MF369,#REF!,"="&amp;KV369,#REF!,"="&amp;KX369)</f>
        <v/>
      </c>
      <c r="MQ369" s="1">
        <f>COUNTIFS(#REF!,LT369,#REF!,0,#REF!,"&gt;="&amp;MC369,#REF!,"&lt;="&amp;MB369,#REF!,"&lt;="&amp;ME369,#REF!,"&gt;="&amp;MF369,#REF!,"="&amp;KV369,#REF!,"="&amp;KX369)</f>
        <v/>
      </c>
      <c r="MR369" s="1">
        <f>COUNTIFS(#REF!,LT369,#REF!,1,#REF!,"&gt;="&amp;MC369,#REF!,"&lt;="&amp;MB369,#REF!,"&lt;="&amp;ME369,#REF!,"&gt;="&amp;MF369,#REF!,"="&amp;KW369,#REF!,"="&amp;KY369)</f>
        <v/>
      </c>
      <c r="MS369" s="1">
        <f>COUNTIFS(#REF!,LT369,#REF!,0,#REF!,"&gt;="&amp;MC369,#REF!,"&lt;="&amp;MB369,#REF!,"&lt;="&amp;ME369,#REF!,"&gt;="&amp;MF369,#REF!,"="&amp;KW369,#REF!,"="&amp;KY369)</f>
        <v/>
      </c>
      <c r="MT369" s="1">
        <f>COUNTIFS(#REF!,LT369,#REF!,1,#REF!,"&gt;="&amp;MI369,#REF!,"&lt;="&amp;MH369,#REF!,"&lt;="&amp;ME369,#REF!,"&gt;="&amp;MF369)</f>
        <v/>
      </c>
      <c r="MU369" s="1">
        <f>COUNTIFS(#REF!,LT369,#REF!,0,#REF!,"&gt;="&amp;MI369,#REF!,"&lt;="&amp;MH369,#REF!,"&lt;="&amp;ME369,#REF!,"&gt;="&amp;MF369)</f>
        <v/>
      </c>
      <c r="MV369" s="1">
        <f>COUNTIFS(#REF!,LT369,#REF!,1,#REF!,"&gt;="&amp;MI369,#REF!,"&lt;="&amp;MH369,#REF!,"="&amp;KZ369,#REF!,"="&amp;LA369,#REF!,"&lt;="&amp;ME369,#REF!,"&gt;="&amp;MF369)</f>
        <v/>
      </c>
      <c r="MW369" s="1">
        <f>COUNTIFS(#REF!,LT369,#REF!,0,#REF!,"&gt;="&amp;MI369,#REF!,"&lt;="&amp;MH369,#REF!,"="&amp;KZ369,#REF!,"="&amp;LA369,#REF!,"&lt;="&amp;ME369,#REF!,"&gt;="&amp;MF369)</f>
        <v/>
      </c>
      <c r="MX369" s="1">
        <f>COUNTIFS(#REF!,LT369,#REF!,1,#REF!,"&gt;="&amp;MC369,#REF!,"&lt;="&amp;MB369,#REF!,"&lt;="&amp;ME369,#REF!,"&gt;="&amp;MF369)</f>
        <v/>
      </c>
      <c r="MY369" s="1">
        <f>COUNTIFS(#REF!,LT369,#REF!,0,#REF!,"&gt;="&amp;MC369,#REF!,"&lt;="&amp;MB369,#REF!,"&lt;="&amp;ME369,#REF!,"&gt;="&amp;MF369)</f>
        <v/>
      </c>
      <c r="MZ369" s="1">
        <f>COUNTIFS(#REF!,LT369,#REF!,1,#REF!,"&lt;="&amp;ME369,#REF!,"&gt;="&amp;MF369,#REF!,"="&amp;KV369,#REF!,"="&amp;KX369)</f>
        <v/>
      </c>
      <c r="NA369" s="1">
        <f>COUNTIFS(#REF!,LT369,#REF!,0,#REF!,"&lt;="&amp;ME369,#REF!,"&gt;="&amp;MF369,#REF!,"="&amp;KV369,#REF!,"="&amp;KX369)</f>
        <v/>
      </c>
      <c r="NB369" s="1">
        <f>COUNTIFS(#REF!,LT369,#REF!,1,#REF!,"&lt;="&amp;ME369,#REF!,"&gt;="&amp;MF369,#REF!,"="&amp;KW369,#REF!,"="&amp;KY369)</f>
        <v/>
      </c>
      <c r="NC369" s="1">
        <f>COUNTIFS(#REF!,LT369,#REF!,0,#REF!,"&lt;="&amp;ME369,#REF!,"&gt;="&amp;MF369,#REF!,"="&amp;KW369,#REF!,"="&amp;KY369)</f>
        <v/>
      </c>
      <c r="ND369" s="1">
        <f>COUNTIFS(#REF!,LT369,#REF!,1,#REF!,"&gt;="&amp;MC369,#REF!,"&lt;="&amp;MB369,#REF!,"&lt;="&amp;ME369,#REF!,"&gt;="&amp;MF369,#REF!,"="&amp;KV369,#REF!,"="&amp;KX369)</f>
        <v/>
      </c>
      <c r="NE369" s="1">
        <f>COUNTIFS(#REF!,LT369,#REF!,0,#REF!,"&gt;="&amp;MC369,#REF!,"&lt;="&amp;MB369,#REF!,"&lt;="&amp;ME369,#REF!,"&gt;="&amp;MF369,#REF!,"="&amp;KV369,#REF!,"="&amp;KX369)</f>
        <v/>
      </c>
      <c r="NF369" s="1">
        <f>COUNTIFS(#REF!,LT369,#REF!,1,#REF!,"&gt;="&amp;MC369,#REF!,"&lt;="&amp;MB369,#REF!,"&lt;="&amp;ME369,#REF!,"&gt;="&amp;MF369,#REF!,"="&amp;KW369,#REF!,"="&amp;KY369)</f>
        <v/>
      </c>
      <c r="NG369" s="1">
        <f>COUNTIFS(#REF!,LT369,#REF!,0,#REF!,"&gt;="&amp;MC369,#REF!,"&lt;="&amp;MB369,#REF!,"&lt;="&amp;ME369,#REF!,"&gt;="&amp;MF369,#REF!,"="&amp;KW369,#REF!,"="&amp;KY369)</f>
        <v/>
      </c>
      <c r="NH369" s="1">
        <f>COUNTIFS(#REF!,LT369,#REF!,1,#REF!,"&gt;="&amp;MC369,#REF!,"&lt;="&amp;MB369,#REF!,"&lt;="&amp;ME369,#REF!,"&gt;="&amp;MF369,#REF!,"="&amp;KZ369,#REF!,"="&amp;LA369)</f>
        <v/>
      </c>
      <c r="NI369" s="1">
        <f>COUNTIFS(#REF!,LT369,#REF!,0,#REF!,"&gt;="&amp;MC369,#REF!,"&lt;="&amp;MB369,#REF!,"&lt;="&amp;ME369,#REF!,"&gt;="&amp;MF369,#REF!,"="&amp;KZ369,#REF!,"="&amp;LA369)</f>
        <v/>
      </c>
      <c r="NJ369" s="1">
        <f>COUNTIFS(#REF!,LT369,#REF!,1,#REF!,"&gt;="&amp;MI369,#REF!,"&lt;="&amp;MH369,#REF!,"&lt;="&amp;ME369,#REF!,"&gt;="&amp;MF369)</f>
        <v/>
      </c>
      <c r="NK369" s="1">
        <f>COUNTIFS(#REF!,LT369,#REF!,0,#REF!,"&gt;="&amp;MI369,#REF!,"&lt;="&amp;MH369,#REF!,"&lt;="&amp;ME369,#REF!,"&gt;="&amp;MF369)</f>
        <v/>
      </c>
      <c r="NL369" s="1">
        <f>COUNTIFS(#REF!,LT369,#REF!,1,#REF!,"&gt;="&amp;MI369,#REF!,"&lt;="&amp;MH369,#REF!,"="&amp;KZ369,#REF!,"="&amp;LA369,#REF!,"&lt;="&amp;ME369,#REF!,"&gt;="&amp;MF369)</f>
        <v/>
      </c>
      <c r="NM369" s="1">
        <f>COUNTIFS(#REF!,LT369,#REF!,0,#REF!,"&gt;="&amp;MI369,#REF!,"&lt;="&amp;MH369,#REF!,"="&amp;KZ369,#REF!,"="&amp;LA369,#REF!,"&lt;="&amp;ME369,#REF!,"&gt;="&amp;MF369)</f>
        <v/>
      </c>
      <c r="NN369" s="1">
        <f>COUNTIFS(#REF!,LT369,#REF!,1,#REF!,"&gt;="&amp;MC369,#REF!,"&lt;="&amp;MB369,#REF!,"&lt;="&amp;ME369,#REF!,"&gt;="&amp;MF369)</f>
        <v/>
      </c>
      <c r="NO369" s="1">
        <f>COUNTIFS(#REF!,LT369,#REF!,0,#REF!,"&gt;="&amp;MC369,#REF!,"&lt;="&amp;MB369,#REF!,"&lt;="&amp;ME369,#REF!,"&gt;="&amp;MF369)</f>
        <v/>
      </c>
      <c r="NP369" s="1">
        <f>COUNTIFS(#REF!,LT369,#REF!,1,#REF!,"&lt;="&amp;ME369,#REF!,"&gt;="&amp;MF369,#REF!,"="&amp;KV369,#REF!,"="&amp;KX369)</f>
        <v/>
      </c>
      <c r="NQ369" s="1">
        <f>COUNTIFS(#REF!,LT369,#REF!,0,#REF!,"&lt;="&amp;ME369,#REF!,"&gt;="&amp;MF369,#REF!,"="&amp;KV369,#REF!,"="&amp;KX369)</f>
        <v/>
      </c>
      <c r="NR369" s="1">
        <f>COUNTIFS(#REF!,LT369,#REF!,1,#REF!,"&lt;="&amp;ME369,#REF!,"&gt;="&amp;MF369,#REF!,"="&amp;KW369,#REF!,"="&amp;KY369)</f>
        <v/>
      </c>
      <c r="NS369" s="1">
        <f>COUNTIFS(#REF!,LT369,#REF!,0,#REF!,"&lt;="&amp;ME369,#REF!,"&gt;="&amp;MF369,#REF!,"="&amp;KW369,#REF!,"="&amp;KY369)</f>
        <v/>
      </c>
      <c r="NT369" s="1">
        <f>MP369+MR369+MT369+MV369+MX369+MZ369+NB369</f>
        <v/>
      </c>
      <c r="NU369" s="1">
        <f>MQ369+MS369+MU369+MW369+MY369+NA369+NC369</f>
        <v/>
      </c>
      <c r="NV369" s="1">
        <f>NT369+NU369</f>
        <v/>
      </c>
      <c r="NW369" s="33">
        <f>NT369/(NT369+NU369)</f>
        <v/>
      </c>
      <c r="NX369" s="3">
        <f>1/NW369</f>
        <v/>
      </c>
      <c r="NY369" s="1">
        <f>LH369</f>
        <v/>
      </c>
      <c r="NZ369" s="79">
        <f>(NW369*((NY369-1)*0.98))-((1-NW369)*1)</f>
        <v/>
      </c>
      <c r="OA369" s="34">
        <f>IF(LR369&lt;0.9,0,IF(AND(LR369&gt;1.1),0,1))</f>
        <v/>
      </c>
      <c r="OB369" s="34">
        <f>IF(LS369&lt;0.9,0,IF(AND(LS369&gt;1.1),0,1))</f>
        <v/>
      </c>
      <c r="OC369" s="32">
        <f>IF(NV369&gt;99,1,0)</f>
        <v/>
      </c>
      <c r="OD369" s="32">
        <f>IF(NZ369&gt;0.0799,1,0)</f>
        <v/>
      </c>
      <c r="OE369" s="32">
        <f>IF(NZ369&gt;OM369,1,0)</f>
        <v/>
      </c>
      <c r="OF369" s="32">
        <f>OC369+OD369+OE369+OA369+OB369</f>
        <v/>
      </c>
      <c r="OG369" s="1">
        <f>ND369+NF369+NH369+NJ369+NL369+NN369+NP369+NR369</f>
        <v/>
      </c>
      <c r="OH369" s="1">
        <f>NE369+NG369+NI369+NK369+NM369+NO369+NQ369+NS369</f>
        <v/>
      </c>
      <c r="OI369" s="1">
        <f>OG369+OH369</f>
        <v/>
      </c>
      <c r="OJ369" s="33">
        <f>OG369/(OG369+OH369)</f>
        <v/>
      </c>
      <c r="OK369" s="3">
        <f>1/OJ369</f>
        <v/>
      </c>
      <c r="OL369" s="1">
        <f>LI369</f>
        <v/>
      </c>
      <c r="OM369" s="79">
        <f>(OJ369*((OL369-1)*0.98))-((1-OJ369)*1)</f>
        <v/>
      </c>
      <c r="ON369" s="34">
        <f>IF(LR369&lt;0.9,0,IF(AND(LR369&gt;1.1),0,1))</f>
        <v/>
      </c>
      <c r="OO369" s="34">
        <f>IF(LS369&lt;0.9,0,IF(AND(LS369&gt;1.1),0,1))</f>
        <v/>
      </c>
      <c r="OP369" s="32">
        <f>IF(OI369&gt;99,1,0)</f>
        <v/>
      </c>
      <c r="OQ369" s="32">
        <f>IF(OM369&gt;0.0799,1,0)</f>
        <v/>
      </c>
      <c r="OR369" s="32">
        <f>IF(OM369&gt;OZ369,1,0)</f>
        <v/>
      </c>
      <c r="OS369" s="32">
        <f>OP369+OQ369+OR369+ON369+OO369</f>
        <v/>
      </c>
      <c r="OT369">
        <f>IF(OF369=5,"BackHome0-0",IF(AND(OS369=5),"BackAway0-0",""))</f>
        <v/>
      </c>
      <c r="OU369">
        <f>IF(OF369=5,KN369,IF(AND(OS369=5),KO369,""))</f>
        <v/>
      </c>
      <c r="OV369">
        <f>IF(OF369=5,"Match Odds",IF(AND(OS369=5),"Match Odds",""))</f>
        <v/>
      </c>
      <c r="OW369">
        <f>IF(OF369=5,KP369,IF(AND(OS369=5),KP369,""))</f>
        <v/>
      </c>
      <c r="OX369">
        <f>IF(OF369=5,"MATCH_ODDS",IF(AND(OS369=5),"MATCH_ODDS",""))</f>
        <v/>
      </c>
      <c r="OY369">
        <f>IF(OF369=5,"BACK",IF(AND(OS369=5),"BACK",""))</f>
        <v/>
      </c>
    </row>
    <row r="370" ht="16.5" customHeight="1" thickBot="1" thickTop="1">
      <c r="A370" s="2" t="n"/>
      <c r="KN370" s="1">
        <f>IF(INDEX(#REF!,MATCH('HT 0-0'!D370,#REF!,0))=INDEX(#REF!,MATCH('HT 0-0'!D370,#REF!,0)),INDEX(#REF!,MATCH('HT 0-0'!D370,#REF!,0)),"ERROR")</f>
        <v/>
      </c>
      <c r="KO370" s="1">
        <f>IF(INDEX(#REF!,MATCH('HT 0-0'!E370,#REF!,0))=INDEX(#REF!,MATCH('HT 0-0'!E370,#REF!,0)),INDEX(#REF!,MATCH('HT 0-0'!E370,#REF!,0)),"ERROR")</f>
        <v/>
      </c>
      <c r="KP370" s="1">
        <f>KN370&amp;" v "&amp;KO370</f>
        <v/>
      </c>
      <c r="KQ370">
        <f>B370&amp;"_"&amp;C370</f>
        <v/>
      </c>
      <c r="KR370" s="1">
        <f>IF((HW370/KK370)&lt;0.335,"G",IF((HW370/KK370)&gt;0.67,"R","A"))</f>
        <v/>
      </c>
      <c r="KS370" s="1">
        <f>IF((HX370/KK370)&lt;0.335,"G",IF((HX370/KK370)&gt;0.67,"R","A"))</f>
        <v/>
      </c>
      <c r="KT370" s="1">
        <f>IF((IH370/KK370)&lt;0.335,"G",IF((IH370/KK370)&gt;0.67,"R","A"))</f>
        <v/>
      </c>
      <c r="KU370" s="1">
        <f>IF((II370/KK370)&lt;0.335,"G",IF((II370/KK370)&gt;0.67,"R","A"))</f>
        <v/>
      </c>
      <c r="KV370" s="1">
        <f>IF((HZ370/KK370)&lt;0.335,"G",IF((HZ370/KK370)&gt;0.67,"R","A"))</f>
        <v/>
      </c>
      <c r="KW370" s="1">
        <f>IF((HY370/KK370)&lt;0.335,"G",IF((HY370/KK370)&gt;0.67,"R","A"))</f>
        <v/>
      </c>
      <c r="KX370" s="1">
        <f>IF((IK370/KK370)&lt;0.335,"G",IF((IK370/KK370)&gt;0.67,"R","A"))</f>
        <v/>
      </c>
      <c r="KY370" s="1">
        <f>IF((IJ370/KK370)&lt;0.335,"G",IF((IJ370/KK370)&gt;0.67,"R","A"))</f>
        <v/>
      </c>
      <c r="KZ370" s="1">
        <f>IF((HQ370/KK370)&lt;0.335,"G",IF((HQ370/KK370)&gt;0.67,"R","A"))</f>
        <v/>
      </c>
      <c r="LA370" s="1">
        <f>IF((IB370/KK370)&lt;0.335,"G",IF((IB370/KK370)&gt;0.67,"R","A"))</f>
        <v/>
      </c>
      <c r="LB370">
        <f>IF(LQ370="0-0",INDEX(Scrape!#REF!,MATCH('HT 0-0'!KP370,Scrape!$B:$B,0)),"")</f>
        <v/>
      </c>
      <c r="LC370">
        <f>IF(LQ370="0-0",INDEX(Scrape!$A:$A,MATCH('HT 0-0'!KP370,Scrape!$B:$B,0)),"")</f>
        <v/>
      </c>
      <c r="LD370">
        <f>IF(LQ370="0-0",INDEX(Scrape!$B:$B,MATCH('HT 0-0'!KP370,Scrape!$B:$B,0)),"")</f>
        <v/>
      </c>
      <c r="LE370">
        <f>IF(LQ370="0-0",INDEX(Scrape!$C:$C,MATCH('HT 0-0'!KP370,Scrape!$B:$B,0)),"")</f>
        <v/>
      </c>
      <c r="LF370">
        <f>IF(LQ370="0-0",INDEX(Scrape!$D:$D,MATCH('HT 0-0'!KP370,Scrape!$B:$B,0)),"")</f>
        <v/>
      </c>
      <c r="LG370">
        <f>IF(LQ370="0-0",INDEX(Scrape!$E:$E,MATCH('HT 0-0'!KP370,Scrape!$B:$B,0)),"")</f>
        <v/>
      </c>
      <c r="LH370">
        <f>IF(LQ370="0-0",INDEX(Scrape!$F:$F,MATCH('HT 0-0'!KP370,Scrape!$B:$B,0)),"")</f>
        <v/>
      </c>
      <c r="LI370">
        <f>IF(LQ370="0-0",INDEX(Scrape!$G:$G,MATCH('HT 0-0'!KP370,Scrape!$B:$B,0)),"")</f>
        <v/>
      </c>
      <c r="LJ370">
        <f>IF(LQ370="0-0",INDEX(Scrape!$H:$H,MATCH('HT 0-0'!KP370,Scrape!$B:$B,0)),"")</f>
        <v/>
      </c>
      <c r="LK370">
        <f>IF(LQ370="0-0",INDEX(Scrape!$I:$I,MATCH('HT 0-0'!KP370,Scrape!$B:$B,0)),"")</f>
        <v/>
      </c>
      <c r="LL370">
        <f>IF(LQ370="0-0",INDEX(Scrape!$J:$J,MATCH('HT 0-0'!KP370,Scrape!$B:$B,0)),"")</f>
        <v/>
      </c>
      <c r="LM370">
        <f>IF(LQ370="0-0",INDEX(Scrape!$K:$K,MATCH('HT 0-0'!KP370,Scrape!$B:$B,0)),"")</f>
        <v/>
      </c>
      <c r="LN370">
        <f>IF(LQ370="0-0",INDEX(Scrape!$L:$L,MATCH('HT 0-0'!KP370,Scrape!$B:$B,0)),"")</f>
        <v/>
      </c>
      <c r="LO370">
        <f>IF(LQ370="0-0",INDEX(Scrape!$M:$M,MATCH('HT 0-0'!KP370,Scrape!$B:$B,0)),"")</f>
        <v/>
      </c>
      <c r="LP370">
        <f>IF(LQ370="0-0",INDEX(Scrape!$N:$N,MATCH('HT 0-0'!KP370,Scrape!$B:$B,0)),"")</f>
        <v/>
      </c>
      <c r="LQ370">
        <f>INDEX(Scrape!$O:$O,MATCH('HT 0-0'!KP370,Scrape!$B:$B,0))</f>
        <v/>
      </c>
      <c r="LR370">
        <f>(1/LJ370)+(1/LI370)+(1/LH370)</f>
        <v/>
      </c>
      <c r="LS370">
        <f>(1/LG370)+(1/LF370)+(1/LE370)</f>
        <v/>
      </c>
      <c r="LT370" s="8">
        <f>IF(INDEX(#REF!,MATCH(KQ370,#REF!,0))=INDEX(#REF!,MATCH(KQ370,#REF!,0)),INDEX(#REF!,MATCH(KQ370,#REF!,0)),"ERROR")</f>
        <v/>
      </c>
      <c r="LU370" s="4">
        <f>IF(KR370="G",2,IF(KR370="R",0.5,IF(KR370="A",1)))</f>
        <v/>
      </c>
      <c r="LV370" s="4">
        <f>IF(KS370="G",0.5,IF(KS370="R",2,IF(KS370="A",1)))</f>
        <v/>
      </c>
      <c r="LW370" s="4">
        <f>IF(KT370="G",2,IF(KT370="R",0.5,IF(KT370="A",1)))</f>
        <v/>
      </c>
      <c r="LX370" s="4">
        <f>IF(KU370="G",0.5,IF(KU370="R",2,IF(KU370="A",1)))</f>
        <v/>
      </c>
      <c r="LY370" s="7">
        <f>(LK370*(LU370+LX370)+(LL370*(LU370+LX370)))</f>
        <v/>
      </c>
      <c r="LZ370" s="7">
        <f>(LN370*(LV370+LW370)+(LO370*(LV370+LW370)))</f>
        <v/>
      </c>
      <c r="MA370" s="11">
        <f>LY370-LZ370</f>
        <v/>
      </c>
      <c r="MB370" s="5">
        <f>MA370+2</f>
        <v/>
      </c>
      <c r="MC370" s="6">
        <f>MA370-2</f>
        <v/>
      </c>
      <c r="MD370" s="4">
        <f>LE370</f>
        <v/>
      </c>
      <c r="ME370" s="9">
        <f>IF(MD370=0,1000,MD370+0.75)</f>
        <v/>
      </c>
      <c r="MF370" s="10">
        <f>IF(MD370=0,0,MD370-0.75)</f>
        <v/>
      </c>
      <c r="MG370" s="4">
        <f>((LM370*(LU370+LX370))-((LP370*(LV370+LW370))))</f>
        <v/>
      </c>
      <c r="MH370" s="9">
        <f>MG370*1.2</f>
        <v/>
      </c>
      <c r="MI370" s="10">
        <f>MG370*0.8</f>
        <v/>
      </c>
      <c r="MJ370">
        <f>IFERROR(OT370,"")</f>
        <v/>
      </c>
      <c r="MK370">
        <f>IFERROR(OU370,"")</f>
        <v/>
      </c>
      <c r="ML370">
        <f>IFERROR(OV370,"")</f>
        <v/>
      </c>
      <c r="MM370">
        <f>IFERROR(OW370,"")</f>
        <v/>
      </c>
      <c r="MN370">
        <f>IFERROR(OX370,"")</f>
        <v/>
      </c>
      <c r="MO370">
        <f>IFERROR(OY370,"")</f>
        <v/>
      </c>
      <c r="MP370" s="1">
        <f>COUNTIFS(#REF!,LT370,#REF!,1,#REF!,"&gt;="&amp;MC370,#REF!,"&lt;="&amp;MB370,#REF!,"&lt;="&amp;ME370,#REF!,"&gt;="&amp;MF370,#REF!,"="&amp;KV370,#REF!,"="&amp;KX370)</f>
        <v/>
      </c>
      <c r="MQ370" s="1">
        <f>COUNTIFS(#REF!,LT370,#REF!,0,#REF!,"&gt;="&amp;MC370,#REF!,"&lt;="&amp;MB370,#REF!,"&lt;="&amp;ME370,#REF!,"&gt;="&amp;MF370,#REF!,"="&amp;KV370,#REF!,"="&amp;KX370)</f>
        <v/>
      </c>
      <c r="MR370" s="1">
        <f>COUNTIFS(#REF!,LT370,#REF!,1,#REF!,"&gt;="&amp;MC370,#REF!,"&lt;="&amp;MB370,#REF!,"&lt;="&amp;ME370,#REF!,"&gt;="&amp;MF370,#REF!,"="&amp;KW370,#REF!,"="&amp;KY370)</f>
        <v/>
      </c>
      <c r="MS370" s="1">
        <f>COUNTIFS(#REF!,LT370,#REF!,0,#REF!,"&gt;="&amp;MC370,#REF!,"&lt;="&amp;MB370,#REF!,"&lt;="&amp;ME370,#REF!,"&gt;="&amp;MF370,#REF!,"="&amp;KW370,#REF!,"="&amp;KY370)</f>
        <v/>
      </c>
      <c r="MT370" s="1">
        <f>COUNTIFS(#REF!,LT370,#REF!,1,#REF!,"&gt;="&amp;MI370,#REF!,"&lt;="&amp;MH370,#REF!,"&lt;="&amp;ME370,#REF!,"&gt;="&amp;MF370)</f>
        <v/>
      </c>
      <c r="MU370" s="1">
        <f>COUNTIFS(#REF!,LT370,#REF!,0,#REF!,"&gt;="&amp;MI370,#REF!,"&lt;="&amp;MH370,#REF!,"&lt;="&amp;ME370,#REF!,"&gt;="&amp;MF370)</f>
        <v/>
      </c>
      <c r="MV370" s="1">
        <f>COUNTIFS(#REF!,LT370,#REF!,1,#REF!,"&gt;="&amp;MI370,#REF!,"&lt;="&amp;MH370,#REF!,"="&amp;KZ370,#REF!,"="&amp;LA370,#REF!,"&lt;="&amp;ME370,#REF!,"&gt;="&amp;MF370)</f>
        <v/>
      </c>
      <c r="MW370" s="1">
        <f>COUNTIFS(#REF!,LT370,#REF!,0,#REF!,"&gt;="&amp;MI370,#REF!,"&lt;="&amp;MH370,#REF!,"="&amp;KZ370,#REF!,"="&amp;LA370,#REF!,"&lt;="&amp;ME370,#REF!,"&gt;="&amp;MF370)</f>
        <v/>
      </c>
      <c r="MX370" s="1">
        <f>COUNTIFS(#REF!,LT370,#REF!,1,#REF!,"&gt;="&amp;MC370,#REF!,"&lt;="&amp;MB370,#REF!,"&lt;="&amp;ME370,#REF!,"&gt;="&amp;MF370)</f>
        <v/>
      </c>
      <c r="MY370" s="1">
        <f>COUNTIFS(#REF!,LT370,#REF!,0,#REF!,"&gt;="&amp;MC370,#REF!,"&lt;="&amp;MB370,#REF!,"&lt;="&amp;ME370,#REF!,"&gt;="&amp;MF370)</f>
        <v/>
      </c>
      <c r="MZ370" s="1">
        <f>COUNTIFS(#REF!,LT370,#REF!,1,#REF!,"&lt;="&amp;ME370,#REF!,"&gt;="&amp;MF370,#REF!,"="&amp;KV370,#REF!,"="&amp;KX370)</f>
        <v/>
      </c>
      <c r="NA370" s="1">
        <f>COUNTIFS(#REF!,LT370,#REF!,0,#REF!,"&lt;="&amp;ME370,#REF!,"&gt;="&amp;MF370,#REF!,"="&amp;KV370,#REF!,"="&amp;KX370)</f>
        <v/>
      </c>
      <c r="NB370" s="1">
        <f>COUNTIFS(#REF!,LT370,#REF!,1,#REF!,"&lt;="&amp;ME370,#REF!,"&gt;="&amp;MF370,#REF!,"="&amp;KW370,#REF!,"="&amp;KY370)</f>
        <v/>
      </c>
      <c r="NC370" s="1">
        <f>COUNTIFS(#REF!,LT370,#REF!,0,#REF!,"&lt;="&amp;ME370,#REF!,"&gt;="&amp;MF370,#REF!,"="&amp;KW370,#REF!,"="&amp;KY370)</f>
        <v/>
      </c>
      <c r="ND370" s="1">
        <f>COUNTIFS(#REF!,LT370,#REF!,1,#REF!,"&gt;="&amp;MC370,#REF!,"&lt;="&amp;MB370,#REF!,"&lt;="&amp;ME370,#REF!,"&gt;="&amp;MF370,#REF!,"="&amp;KV370,#REF!,"="&amp;KX370)</f>
        <v/>
      </c>
      <c r="NE370" s="1">
        <f>COUNTIFS(#REF!,LT370,#REF!,0,#REF!,"&gt;="&amp;MC370,#REF!,"&lt;="&amp;MB370,#REF!,"&lt;="&amp;ME370,#REF!,"&gt;="&amp;MF370,#REF!,"="&amp;KV370,#REF!,"="&amp;KX370)</f>
        <v/>
      </c>
      <c r="NF370" s="1">
        <f>COUNTIFS(#REF!,LT370,#REF!,1,#REF!,"&gt;="&amp;MC370,#REF!,"&lt;="&amp;MB370,#REF!,"&lt;="&amp;ME370,#REF!,"&gt;="&amp;MF370,#REF!,"="&amp;KW370,#REF!,"="&amp;KY370)</f>
        <v/>
      </c>
      <c r="NG370" s="1">
        <f>COUNTIFS(#REF!,LT370,#REF!,0,#REF!,"&gt;="&amp;MC370,#REF!,"&lt;="&amp;MB370,#REF!,"&lt;="&amp;ME370,#REF!,"&gt;="&amp;MF370,#REF!,"="&amp;KW370,#REF!,"="&amp;KY370)</f>
        <v/>
      </c>
      <c r="NH370" s="1">
        <f>COUNTIFS(#REF!,LT370,#REF!,1,#REF!,"&gt;="&amp;MC370,#REF!,"&lt;="&amp;MB370,#REF!,"&lt;="&amp;ME370,#REF!,"&gt;="&amp;MF370,#REF!,"="&amp;KZ370,#REF!,"="&amp;LA370)</f>
        <v/>
      </c>
      <c r="NI370" s="1">
        <f>COUNTIFS(#REF!,LT370,#REF!,0,#REF!,"&gt;="&amp;MC370,#REF!,"&lt;="&amp;MB370,#REF!,"&lt;="&amp;ME370,#REF!,"&gt;="&amp;MF370,#REF!,"="&amp;KZ370,#REF!,"="&amp;LA370)</f>
        <v/>
      </c>
      <c r="NJ370" s="1">
        <f>COUNTIFS(#REF!,LT370,#REF!,1,#REF!,"&gt;="&amp;MI370,#REF!,"&lt;="&amp;MH370,#REF!,"&lt;="&amp;ME370,#REF!,"&gt;="&amp;MF370)</f>
        <v/>
      </c>
      <c r="NK370" s="1">
        <f>COUNTIFS(#REF!,LT370,#REF!,0,#REF!,"&gt;="&amp;MI370,#REF!,"&lt;="&amp;MH370,#REF!,"&lt;="&amp;ME370,#REF!,"&gt;="&amp;MF370)</f>
        <v/>
      </c>
      <c r="NL370" s="1">
        <f>COUNTIFS(#REF!,LT370,#REF!,1,#REF!,"&gt;="&amp;MI370,#REF!,"&lt;="&amp;MH370,#REF!,"="&amp;KZ370,#REF!,"="&amp;LA370,#REF!,"&lt;="&amp;ME370,#REF!,"&gt;="&amp;MF370)</f>
        <v/>
      </c>
      <c r="NM370" s="1">
        <f>COUNTIFS(#REF!,LT370,#REF!,0,#REF!,"&gt;="&amp;MI370,#REF!,"&lt;="&amp;MH370,#REF!,"="&amp;KZ370,#REF!,"="&amp;LA370,#REF!,"&lt;="&amp;ME370,#REF!,"&gt;="&amp;MF370)</f>
        <v/>
      </c>
      <c r="NN370" s="1">
        <f>COUNTIFS(#REF!,LT370,#REF!,1,#REF!,"&gt;="&amp;MC370,#REF!,"&lt;="&amp;MB370,#REF!,"&lt;="&amp;ME370,#REF!,"&gt;="&amp;MF370)</f>
        <v/>
      </c>
      <c r="NO370" s="1">
        <f>COUNTIFS(#REF!,LT370,#REF!,0,#REF!,"&gt;="&amp;MC370,#REF!,"&lt;="&amp;MB370,#REF!,"&lt;="&amp;ME370,#REF!,"&gt;="&amp;MF370)</f>
        <v/>
      </c>
      <c r="NP370" s="1">
        <f>COUNTIFS(#REF!,LT370,#REF!,1,#REF!,"&lt;="&amp;ME370,#REF!,"&gt;="&amp;MF370,#REF!,"="&amp;KV370,#REF!,"="&amp;KX370)</f>
        <v/>
      </c>
      <c r="NQ370" s="1">
        <f>COUNTIFS(#REF!,LT370,#REF!,0,#REF!,"&lt;="&amp;ME370,#REF!,"&gt;="&amp;MF370,#REF!,"="&amp;KV370,#REF!,"="&amp;KX370)</f>
        <v/>
      </c>
      <c r="NR370" s="1">
        <f>COUNTIFS(#REF!,LT370,#REF!,1,#REF!,"&lt;="&amp;ME370,#REF!,"&gt;="&amp;MF370,#REF!,"="&amp;KW370,#REF!,"="&amp;KY370)</f>
        <v/>
      </c>
      <c r="NS370" s="1">
        <f>COUNTIFS(#REF!,LT370,#REF!,0,#REF!,"&lt;="&amp;ME370,#REF!,"&gt;="&amp;MF370,#REF!,"="&amp;KW370,#REF!,"="&amp;KY370)</f>
        <v/>
      </c>
      <c r="NT370" s="1">
        <f>MP370+MR370+MT370+MV370+MX370+MZ370+NB370</f>
        <v/>
      </c>
      <c r="NU370" s="1">
        <f>MQ370+MS370+MU370+MW370+MY370+NA370+NC370</f>
        <v/>
      </c>
      <c r="NV370" s="1">
        <f>NT370+NU370</f>
        <v/>
      </c>
      <c r="NW370" s="33">
        <f>NT370/(NT370+NU370)</f>
        <v/>
      </c>
      <c r="NX370" s="3">
        <f>1/NW370</f>
        <v/>
      </c>
      <c r="NY370" s="1">
        <f>LH370</f>
        <v/>
      </c>
      <c r="NZ370" s="79">
        <f>(NW370*((NY370-1)*0.98))-((1-NW370)*1)</f>
        <v/>
      </c>
      <c r="OA370" s="34">
        <f>IF(LR370&lt;0.9,0,IF(AND(LR370&gt;1.1),0,1))</f>
        <v/>
      </c>
      <c r="OB370" s="34">
        <f>IF(LS370&lt;0.9,0,IF(AND(LS370&gt;1.1),0,1))</f>
        <v/>
      </c>
      <c r="OC370" s="32">
        <f>IF(NV370&gt;99,1,0)</f>
        <v/>
      </c>
      <c r="OD370" s="32">
        <f>IF(NZ370&gt;0.0799,1,0)</f>
        <v/>
      </c>
      <c r="OE370" s="32">
        <f>IF(NZ370&gt;OM370,1,0)</f>
        <v/>
      </c>
      <c r="OF370" s="32">
        <f>OC370+OD370+OE370+OA370+OB370</f>
        <v/>
      </c>
      <c r="OG370" s="1">
        <f>ND370+NF370+NH370+NJ370+NL370+NN370+NP370+NR370</f>
        <v/>
      </c>
      <c r="OH370" s="1">
        <f>NE370+NG370+NI370+NK370+NM370+NO370+NQ370+NS370</f>
        <v/>
      </c>
      <c r="OI370" s="1">
        <f>OG370+OH370</f>
        <v/>
      </c>
      <c r="OJ370" s="33">
        <f>OG370/(OG370+OH370)</f>
        <v/>
      </c>
      <c r="OK370" s="3">
        <f>1/OJ370</f>
        <v/>
      </c>
      <c r="OL370" s="1">
        <f>LI370</f>
        <v/>
      </c>
      <c r="OM370" s="79">
        <f>(OJ370*((OL370-1)*0.98))-((1-OJ370)*1)</f>
        <v/>
      </c>
      <c r="ON370" s="34">
        <f>IF(LR370&lt;0.9,0,IF(AND(LR370&gt;1.1),0,1))</f>
        <v/>
      </c>
      <c r="OO370" s="34">
        <f>IF(LS370&lt;0.9,0,IF(AND(LS370&gt;1.1),0,1))</f>
        <v/>
      </c>
      <c r="OP370" s="32">
        <f>IF(OI370&gt;99,1,0)</f>
        <v/>
      </c>
      <c r="OQ370" s="32">
        <f>IF(OM370&gt;0.0799,1,0)</f>
        <v/>
      </c>
      <c r="OR370" s="32">
        <f>IF(OM370&gt;OZ370,1,0)</f>
        <v/>
      </c>
      <c r="OS370" s="32">
        <f>OP370+OQ370+OR370+ON370+OO370</f>
        <v/>
      </c>
      <c r="OT370">
        <f>IF(OF370=5,"BackHome0-0",IF(AND(OS370=5),"BackAway0-0",""))</f>
        <v/>
      </c>
      <c r="OU370">
        <f>IF(OF370=5,KN370,IF(AND(OS370=5),KO370,""))</f>
        <v/>
      </c>
      <c r="OV370">
        <f>IF(OF370=5,"Match Odds",IF(AND(OS370=5),"Match Odds",""))</f>
        <v/>
      </c>
      <c r="OW370">
        <f>IF(OF370=5,KP370,IF(AND(OS370=5),KP370,""))</f>
        <v/>
      </c>
      <c r="OX370">
        <f>IF(OF370=5,"MATCH_ODDS",IF(AND(OS370=5),"MATCH_ODDS",""))</f>
        <v/>
      </c>
      <c r="OY370">
        <f>IF(OF370=5,"BACK",IF(AND(OS370=5),"BACK",""))</f>
        <v/>
      </c>
    </row>
    <row r="371" ht="16.5" customHeight="1" thickBot="1" thickTop="1">
      <c r="A371" s="2" t="n"/>
      <c r="KN371" s="1">
        <f>IF(INDEX(#REF!,MATCH('HT 0-0'!D371,#REF!,0))=INDEX(#REF!,MATCH('HT 0-0'!D371,#REF!,0)),INDEX(#REF!,MATCH('HT 0-0'!D371,#REF!,0)),"ERROR")</f>
        <v/>
      </c>
      <c r="KO371" s="1">
        <f>IF(INDEX(#REF!,MATCH('HT 0-0'!E371,#REF!,0))=INDEX(#REF!,MATCH('HT 0-0'!E371,#REF!,0)),INDEX(#REF!,MATCH('HT 0-0'!E371,#REF!,0)),"ERROR")</f>
        <v/>
      </c>
      <c r="KP371" s="1">
        <f>KN371&amp;" v "&amp;KO371</f>
        <v/>
      </c>
      <c r="KQ371">
        <f>B371&amp;"_"&amp;C371</f>
        <v/>
      </c>
      <c r="KR371" s="1">
        <f>IF((HW371/KK371)&lt;0.335,"G",IF((HW371/KK371)&gt;0.67,"R","A"))</f>
        <v/>
      </c>
      <c r="KS371" s="1">
        <f>IF((HX371/KK371)&lt;0.335,"G",IF((HX371/KK371)&gt;0.67,"R","A"))</f>
        <v/>
      </c>
      <c r="KT371" s="1">
        <f>IF((IH371/KK371)&lt;0.335,"G",IF((IH371/KK371)&gt;0.67,"R","A"))</f>
        <v/>
      </c>
      <c r="KU371" s="1">
        <f>IF((II371/KK371)&lt;0.335,"G",IF((II371/KK371)&gt;0.67,"R","A"))</f>
        <v/>
      </c>
      <c r="KV371" s="1">
        <f>IF((HZ371/KK371)&lt;0.335,"G",IF((HZ371/KK371)&gt;0.67,"R","A"))</f>
        <v/>
      </c>
      <c r="KW371" s="1">
        <f>IF((HY371/KK371)&lt;0.335,"G",IF((HY371/KK371)&gt;0.67,"R","A"))</f>
        <v/>
      </c>
      <c r="KX371" s="1">
        <f>IF((IK371/KK371)&lt;0.335,"G",IF((IK371/KK371)&gt;0.67,"R","A"))</f>
        <v/>
      </c>
      <c r="KY371" s="1">
        <f>IF((IJ371/KK371)&lt;0.335,"G",IF((IJ371/KK371)&gt;0.67,"R","A"))</f>
        <v/>
      </c>
      <c r="KZ371" s="1">
        <f>IF((HQ371/KK371)&lt;0.335,"G",IF((HQ371/KK371)&gt;0.67,"R","A"))</f>
        <v/>
      </c>
      <c r="LA371" s="1">
        <f>IF((IB371/KK371)&lt;0.335,"G",IF((IB371/KK371)&gt;0.67,"R","A"))</f>
        <v/>
      </c>
      <c r="LB371">
        <f>IF(LQ371="0-0",INDEX(Scrape!#REF!,MATCH('HT 0-0'!KP371,Scrape!$B:$B,0)),"")</f>
        <v/>
      </c>
      <c r="LC371">
        <f>IF(LQ371="0-0",INDEX(Scrape!$A:$A,MATCH('HT 0-0'!KP371,Scrape!$B:$B,0)),"")</f>
        <v/>
      </c>
      <c r="LD371">
        <f>IF(LQ371="0-0",INDEX(Scrape!$B:$B,MATCH('HT 0-0'!KP371,Scrape!$B:$B,0)),"")</f>
        <v/>
      </c>
      <c r="LE371">
        <f>IF(LQ371="0-0",INDEX(Scrape!$C:$C,MATCH('HT 0-0'!KP371,Scrape!$B:$B,0)),"")</f>
        <v/>
      </c>
      <c r="LF371">
        <f>IF(LQ371="0-0",INDEX(Scrape!$D:$D,MATCH('HT 0-0'!KP371,Scrape!$B:$B,0)),"")</f>
        <v/>
      </c>
      <c r="LG371">
        <f>IF(LQ371="0-0",INDEX(Scrape!$E:$E,MATCH('HT 0-0'!KP371,Scrape!$B:$B,0)),"")</f>
        <v/>
      </c>
      <c r="LH371">
        <f>IF(LQ371="0-0",INDEX(Scrape!$F:$F,MATCH('HT 0-0'!KP371,Scrape!$B:$B,0)),"")</f>
        <v/>
      </c>
      <c r="LI371">
        <f>IF(LQ371="0-0",INDEX(Scrape!$G:$G,MATCH('HT 0-0'!KP371,Scrape!$B:$B,0)),"")</f>
        <v/>
      </c>
      <c r="LJ371">
        <f>IF(LQ371="0-0",INDEX(Scrape!$H:$H,MATCH('HT 0-0'!KP371,Scrape!$B:$B,0)),"")</f>
        <v/>
      </c>
      <c r="LK371">
        <f>IF(LQ371="0-0",INDEX(Scrape!$I:$I,MATCH('HT 0-0'!KP371,Scrape!$B:$B,0)),"")</f>
        <v/>
      </c>
      <c r="LL371">
        <f>IF(LQ371="0-0",INDEX(Scrape!$J:$J,MATCH('HT 0-0'!KP371,Scrape!$B:$B,0)),"")</f>
        <v/>
      </c>
      <c r="LM371">
        <f>IF(LQ371="0-0",INDEX(Scrape!$K:$K,MATCH('HT 0-0'!KP371,Scrape!$B:$B,0)),"")</f>
        <v/>
      </c>
      <c r="LN371">
        <f>IF(LQ371="0-0",INDEX(Scrape!$L:$L,MATCH('HT 0-0'!KP371,Scrape!$B:$B,0)),"")</f>
        <v/>
      </c>
      <c r="LO371">
        <f>IF(LQ371="0-0",INDEX(Scrape!$M:$M,MATCH('HT 0-0'!KP371,Scrape!$B:$B,0)),"")</f>
        <v/>
      </c>
      <c r="LP371">
        <f>IF(LQ371="0-0",INDEX(Scrape!$N:$N,MATCH('HT 0-0'!KP371,Scrape!$B:$B,0)),"")</f>
        <v/>
      </c>
      <c r="LQ371">
        <f>INDEX(Scrape!$O:$O,MATCH('HT 0-0'!KP371,Scrape!$B:$B,0))</f>
        <v/>
      </c>
      <c r="LR371">
        <f>(1/LJ371)+(1/LI371)+(1/LH371)</f>
        <v/>
      </c>
      <c r="LS371">
        <f>(1/LG371)+(1/LF371)+(1/LE371)</f>
        <v/>
      </c>
      <c r="LT371" s="8">
        <f>IF(INDEX(#REF!,MATCH(KQ371,#REF!,0))=INDEX(#REF!,MATCH(KQ371,#REF!,0)),INDEX(#REF!,MATCH(KQ371,#REF!,0)),"ERROR")</f>
        <v/>
      </c>
      <c r="LU371" s="4">
        <f>IF(KR371="G",2,IF(KR371="R",0.5,IF(KR371="A",1)))</f>
        <v/>
      </c>
      <c r="LV371" s="4">
        <f>IF(KS371="G",0.5,IF(KS371="R",2,IF(KS371="A",1)))</f>
        <v/>
      </c>
      <c r="LW371" s="4">
        <f>IF(KT371="G",2,IF(KT371="R",0.5,IF(KT371="A",1)))</f>
        <v/>
      </c>
      <c r="LX371" s="4">
        <f>IF(KU371="G",0.5,IF(KU371="R",2,IF(KU371="A",1)))</f>
        <v/>
      </c>
      <c r="LY371" s="7">
        <f>(LK371*(LU371+LX371)+(LL371*(LU371+LX371)))</f>
        <v/>
      </c>
      <c r="LZ371" s="7">
        <f>(LN371*(LV371+LW371)+(LO371*(LV371+LW371)))</f>
        <v/>
      </c>
      <c r="MA371" s="11">
        <f>LY371-LZ371</f>
        <v/>
      </c>
      <c r="MB371" s="5">
        <f>MA371+2</f>
        <v/>
      </c>
      <c r="MC371" s="6">
        <f>MA371-2</f>
        <v/>
      </c>
      <c r="MD371" s="4">
        <f>LE371</f>
        <v/>
      </c>
      <c r="ME371" s="9">
        <f>IF(MD371=0,1000,MD371+0.75)</f>
        <v/>
      </c>
      <c r="MF371" s="10">
        <f>IF(MD371=0,0,MD371-0.75)</f>
        <v/>
      </c>
      <c r="MG371" s="4">
        <f>((LM371*(LU371+LX371))-((LP371*(LV371+LW371))))</f>
        <v/>
      </c>
      <c r="MH371" s="9">
        <f>MG371*1.2</f>
        <v/>
      </c>
      <c r="MI371" s="10">
        <f>MG371*0.8</f>
        <v/>
      </c>
      <c r="MJ371">
        <f>IFERROR(OT371,"")</f>
        <v/>
      </c>
      <c r="MK371">
        <f>IFERROR(OU371,"")</f>
        <v/>
      </c>
      <c r="ML371">
        <f>IFERROR(OV371,"")</f>
        <v/>
      </c>
      <c r="MM371">
        <f>IFERROR(OW371,"")</f>
        <v/>
      </c>
      <c r="MN371">
        <f>IFERROR(OX371,"")</f>
        <v/>
      </c>
      <c r="MO371">
        <f>IFERROR(OY371,"")</f>
        <v/>
      </c>
      <c r="MP371" s="1">
        <f>COUNTIFS(#REF!,LT371,#REF!,1,#REF!,"&gt;="&amp;MC371,#REF!,"&lt;="&amp;MB371,#REF!,"&lt;="&amp;ME371,#REF!,"&gt;="&amp;MF371,#REF!,"="&amp;KV371,#REF!,"="&amp;KX371)</f>
        <v/>
      </c>
      <c r="MQ371" s="1">
        <f>COUNTIFS(#REF!,LT371,#REF!,0,#REF!,"&gt;="&amp;MC371,#REF!,"&lt;="&amp;MB371,#REF!,"&lt;="&amp;ME371,#REF!,"&gt;="&amp;MF371,#REF!,"="&amp;KV371,#REF!,"="&amp;KX371)</f>
        <v/>
      </c>
      <c r="MR371" s="1">
        <f>COUNTIFS(#REF!,LT371,#REF!,1,#REF!,"&gt;="&amp;MC371,#REF!,"&lt;="&amp;MB371,#REF!,"&lt;="&amp;ME371,#REF!,"&gt;="&amp;MF371,#REF!,"="&amp;KW371,#REF!,"="&amp;KY371)</f>
        <v/>
      </c>
      <c r="MS371" s="1">
        <f>COUNTIFS(#REF!,LT371,#REF!,0,#REF!,"&gt;="&amp;MC371,#REF!,"&lt;="&amp;MB371,#REF!,"&lt;="&amp;ME371,#REF!,"&gt;="&amp;MF371,#REF!,"="&amp;KW371,#REF!,"="&amp;KY371)</f>
        <v/>
      </c>
      <c r="MT371" s="1">
        <f>COUNTIFS(#REF!,LT371,#REF!,1,#REF!,"&gt;="&amp;MI371,#REF!,"&lt;="&amp;MH371,#REF!,"&lt;="&amp;ME371,#REF!,"&gt;="&amp;MF371)</f>
        <v/>
      </c>
      <c r="MU371" s="1">
        <f>COUNTIFS(#REF!,LT371,#REF!,0,#REF!,"&gt;="&amp;MI371,#REF!,"&lt;="&amp;MH371,#REF!,"&lt;="&amp;ME371,#REF!,"&gt;="&amp;MF371)</f>
        <v/>
      </c>
      <c r="MV371" s="1">
        <f>COUNTIFS(#REF!,LT371,#REF!,1,#REF!,"&gt;="&amp;MI371,#REF!,"&lt;="&amp;MH371,#REF!,"="&amp;KZ371,#REF!,"="&amp;LA371,#REF!,"&lt;="&amp;ME371,#REF!,"&gt;="&amp;MF371)</f>
        <v/>
      </c>
      <c r="MW371" s="1">
        <f>COUNTIFS(#REF!,LT371,#REF!,0,#REF!,"&gt;="&amp;MI371,#REF!,"&lt;="&amp;MH371,#REF!,"="&amp;KZ371,#REF!,"="&amp;LA371,#REF!,"&lt;="&amp;ME371,#REF!,"&gt;="&amp;MF371)</f>
        <v/>
      </c>
      <c r="MX371" s="1">
        <f>COUNTIFS(#REF!,LT371,#REF!,1,#REF!,"&gt;="&amp;MC371,#REF!,"&lt;="&amp;MB371,#REF!,"&lt;="&amp;ME371,#REF!,"&gt;="&amp;MF371)</f>
        <v/>
      </c>
      <c r="MY371" s="1">
        <f>COUNTIFS(#REF!,LT371,#REF!,0,#REF!,"&gt;="&amp;MC371,#REF!,"&lt;="&amp;MB371,#REF!,"&lt;="&amp;ME371,#REF!,"&gt;="&amp;MF371)</f>
        <v/>
      </c>
      <c r="MZ371" s="1">
        <f>COUNTIFS(#REF!,LT371,#REF!,1,#REF!,"&lt;="&amp;ME371,#REF!,"&gt;="&amp;MF371,#REF!,"="&amp;KV371,#REF!,"="&amp;KX371)</f>
        <v/>
      </c>
      <c r="NA371" s="1">
        <f>COUNTIFS(#REF!,LT371,#REF!,0,#REF!,"&lt;="&amp;ME371,#REF!,"&gt;="&amp;MF371,#REF!,"="&amp;KV371,#REF!,"="&amp;KX371)</f>
        <v/>
      </c>
      <c r="NB371" s="1">
        <f>COUNTIFS(#REF!,LT371,#REF!,1,#REF!,"&lt;="&amp;ME371,#REF!,"&gt;="&amp;MF371,#REF!,"="&amp;KW371,#REF!,"="&amp;KY371)</f>
        <v/>
      </c>
      <c r="NC371" s="1">
        <f>COUNTIFS(#REF!,LT371,#REF!,0,#REF!,"&lt;="&amp;ME371,#REF!,"&gt;="&amp;MF371,#REF!,"="&amp;KW371,#REF!,"="&amp;KY371)</f>
        <v/>
      </c>
      <c r="ND371" s="1">
        <f>COUNTIFS(#REF!,LT371,#REF!,1,#REF!,"&gt;="&amp;MC371,#REF!,"&lt;="&amp;MB371,#REF!,"&lt;="&amp;ME371,#REF!,"&gt;="&amp;MF371,#REF!,"="&amp;KV371,#REF!,"="&amp;KX371)</f>
        <v/>
      </c>
      <c r="NE371" s="1">
        <f>COUNTIFS(#REF!,LT371,#REF!,0,#REF!,"&gt;="&amp;MC371,#REF!,"&lt;="&amp;MB371,#REF!,"&lt;="&amp;ME371,#REF!,"&gt;="&amp;MF371,#REF!,"="&amp;KV371,#REF!,"="&amp;KX371)</f>
        <v/>
      </c>
      <c r="NF371" s="1">
        <f>COUNTIFS(#REF!,LT371,#REF!,1,#REF!,"&gt;="&amp;MC371,#REF!,"&lt;="&amp;MB371,#REF!,"&lt;="&amp;ME371,#REF!,"&gt;="&amp;MF371,#REF!,"="&amp;KW371,#REF!,"="&amp;KY371)</f>
        <v/>
      </c>
      <c r="NG371" s="1">
        <f>COUNTIFS(#REF!,LT371,#REF!,0,#REF!,"&gt;="&amp;MC371,#REF!,"&lt;="&amp;MB371,#REF!,"&lt;="&amp;ME371,#REF!,"&gt;="&amp;MF371,#REF!,"="&amp;KW371,#REF!,"="&amp;KY371)</f>
        <v/>
      </c>
      <c r="NH371" s="1">
        <f>COUNTIFS(#REF!,LT371,#REF!,1,#REF!,"&gt;="&amp;MC371,#REF!,"&lt;="&amp;MB371,#REF!,"&lt;="&amp;ME371,#REF!,"&gt;="&amp;MF371,#REF!,"="&amp;KZ371,#REF!,"="&amp;LA371)</f>
        <v/>
      </c>
      <c r="NI371" s="1">
        <f>COUNTIFS(#REF!,LT371,#REF!,0,#REF!,"&gt;="&amp;MC371,#REF!,"&lt;="&amp;MB371,#REF!,"&lt;="&amp;ME371,#REF!,"&gt;="&amp;MF371,#REF!,"="&amp;KZ371,#REF!,"="&amp;LA371)</f>
        <v/>
      </c>
      <c r="NJ371" s="1">
        <f>COUNTIFS(#REF!,LT371,#REF!,1,#REF!,"&gt;="&amp;MI371,#REF!,"&lt;="&amp;MH371,#REF!,"&lt;="&amp;ME371,#REF!,"&gt;="&amp;MF371)</f>
        <v/>
      </c>
      <c r="NK371" s="1">
        <f>COUNTIFS(#REF!,LT371,#REF!,0,#REF!,"&gt;="&amp;MI371,#REF!,"&lt;="&amp;MH371,#REF!,"&lt;="&amp;ME371,#REF!,"&gt;="&amp;MF371)</f>
        <v/>
      </c>
      <c r="NL371" s="1">
        <f>COUNTIFS(#REF!,LT371,#REF!,1,#REF!,"&gt;="&amp;MI371,#REF!,"&lt;="&amp;MH371,#REF!,"="&amp;KZ371,#REF!,"="&amp;LA371,#REF!,"&lt;="&amp;ME371,#REF!,"&gt;="&amp;MF371)</f>
        <v/>
      </c>
      <c r="NM371" s="1">
        <f>COUNTIFS(#REF!,LT371,#REF!,0,#REF!,"&gt;="&amp;MI371,#REF!,"&lt;="&amp;MH371,#REF!,"="&amp;KZ371,#REF!,"="&amp;LA371,#REF!,"&lt;="&amp;ME371,#REF!,"&gt;="&amp;MF371)</f>
        <v/>
      </c>
      <c r="NN371" s="1">
        <f>COUNTIFS(#REF!,LT371,#REF!,1,#REF!,"&gt;="&amp;MC371,#REF!,"&lt;="&amp;MB371,#REF!,"&lt;="&amp;ME371,#REF!,"&gt;="&amp;MF371)</f>
        <v/>
      </c>
      <c r="NO371" s="1">
        <f>COUNTIFS(#REF!,LT371,#REF!,0,#REF!,"&gt;="&amp;MC371,#REF!,"&lt;="&amp;MB371,#REF!,"&lt;="&amp;ME371,#REF!,"&gt;="&amp;MF371)</f>
        <v/>
      </c>
      <c r="NP371" s="1">
        <f>COUNTIFS(#REF!,LT371,#REF!,1,#REF!,"&lt;="&amp;ME371,#REF!,"&gt;="&amp;MF371,#REF!,"="&amp;KV371,#REF!,"="&amp;KX371)</f>
        <v/>
      </c>
      <c r="NQ371" s="1">
        <f>COUNTIFS(#REF!,LT371,#REF!,0,#REF!,"&lt;="&amp;ME371,#REF!,"&gt;="&amp;MF371,#REF!,"="&amp;KV371,#REF!,"="&amp;KX371)</f>
        <v/>
      </c>
      <c r="NR371" s="1">
        <f>COUNTIFS(#REF!,LT371,#REF!,1,#REF!,"&lt;="&amp;ME371,#REF!,"&gt;="&amp;MF371,#REF!,"="&amp;KW371,#REF!,"="&amp;KY371)</f>
        <v/>
      </c>
      <c r="NS371" s="1">
        <f>COUNTIFS(#REF!,LT371,#REF!,0,#REF!,"&lt;="&amp;ME371,#REF!,"&gt;="&amp;MF371,#REF!,"="&amp;KW371,#REF!,"="&amp;KY371)</f>
        <v/>
      </c>
      <c r="NT371" s="1">
        <f>MP371+MR371+MT371+MV371+MX371+MZ371+NB371</f>
        <v/>
      </c>
      <c r="NU371" s="1">
        <f>MQ371+MS371+MU371+MW371+MY371+NA371+NC371</f>
        <v/>
      </c>
      <c r="NV371" s="1">
        <f>NT371+NU371</f>
        <v/>
      </c>
      <c r="NW371" s="33">
        <f>NT371/(NT371+NU371)</f>
        <v/>
      </c>
      <c r="NX371" s="3">
        <f>1/NW371</f>
        <v/>
      </c>
      <c r="NY371" s="1">
        <f>LH371</f>
        <v/>
      </c>
      <c r="NZ371" s="79">
        <f>(NW371*((NY371-1)*0.98))-((1-NW371)*1)</f>
        <v/>
      </c>
      <c r="OA371" s="34">
        <f>IF(LR371&lt;0.9,0,IF(AND(LR371&gt;1.1),0,1))</f>
        <v/>
      </c>
      <c r="OB371" s="34">
        <f>IF(LS371&lt;0.9,0,IF(AND(LS371&gt;1.1),0,1))</f>
        <v/>
      </c>
      <c r="OC371" s="32">
        <f>IF(NV371&gt;99,1,0)</f>
        <v/>
      </c>
      <c r="OD371" s="32">
        <f>IF(NZ371&gt;0.0799,1,0)</f>
        <v/>
      </c>
      <c r="OE371" s="32">
        <f>IF(NZ371&gt;OM371,1,0)</f>
        <v/>
      </c>
      <c r="OF371" s="32">
        <f>OC371+OD371+OE371+OA371+OB371</f>
        <v/>
      </c>
      <c r="OG371" s="1">
        <f>ND371+NF371+NH371+NJ371+NL371+NN371+NP371+NR371</f>
        <v/>
      </c>
      <c r="OH371" s="1">
        <f>NE371+NG371+NI371+NK371+NM371+NO371+NQ371+NS371</f>
        <v/>
      </c>
      <c r="OI371" s="1">
        <f>OG371+OH371</f>
        <v/>
      </c>
      <c r="OJ371" s="33">
        <f>OG371/(OG371+OH371)</f>
        <v/>
      </c>
      <c r="OK371" s="3">
        <f>1/OJ371</f>
        <v/>
      </c>
      <c r="OL371" s="1">
        <f>LI371</f>
        <v/>
      </c>
      <c r="OM371" s="79">
        <f>(OJ371*((OL371-1)*0.98))-((1-OJ371)*1)</f>
        <v/>
      </c>
      <c r="ON371" s="34">
        <f>IF(LR371&lt;0.9,0,IF(AND(LR371&gt;1.1),0,1))</f>
        <v/>
      </c>
      <c r="OO371" s="34">
        <f>IF(LS371&lt;0.9,0,IF(AND(LS371&gt;1.1),0,1))</f>
        <v/>
      </c>
      <c r="OP371" s="32">
        <f>IF(OI371&gt;99,1,0)</f>
        <v/>
      </c>
      <c r="OQ371" s="32">
        <f>IF(OM371&gt;0.0799,1,0)</f>
        <v/>
      </c>
      <c r="OR371" s="32">
        <f>IF(OM371&gt;OZ371,1,0)</f>
        <v/>
      </c>
      <c r="OS371" s="32">
        <f>OP371+OQ371+OR371+ON371+OO371</f>
        <v/>
      </c>
      <c r="OT371">
        <f>IF(OF371=5,"BackHome0-0",IF(AND(OS371=5),"BackAway0-0",""))</f>
        <v/>
      </c>
      <c r="OU371">
        <f>IF(OF371=5,KN371,IF(AND(OS371=5),KO371,""))</f>
        <v/>
      </c>
      <c r="OV371">
        <f>IF(OF371=5,"Match Odds",IF(AND(OS371=5),"Match Odds",""))</f>
        <v/>
      </c>
      <c r="OW371">
        <f>IF(OF371=5,KP371,IF(AND(OS371=5),KP371,""))</f>
        <v/>
      </c>
      <c r="OX371">
        <f>IF(OF371=5,"MATCH_ODDS",IF(AND(OS371=5),"MATCH_ODDS",""))</f>
        <v/>
      </c>
      <c r="OY371">
        <f>IF(OF371=5,"BACK",IF(AND(OS371=5),"BACK",""))</f>
        <v/>
      </c>
    </row>
    <row r="372" ht="16.5" customHeight="1" thickBot="1" thickTop="1">
      <c r="A372" s="2" t="n"/>
      <c r="KN372" s="1">
        <f>IF(INDEX(#REF!,MATCH('HT 0-0'!D372,#REF!,0))=INDEX(#REF!,MATCH('HT 0-0'!D372,#REF!,0)),INDEX(#REF!,MATCH('HT 0-0'!D372,#REF!,0)),"ERROR")</f>
        <v/>
      </c>
      <c r="KO372" s="1">
        <f>IF(INDEX(#REF!,MATCH('HT 0-0'!E372,#REF!,0))=INDEX(#REF!,MATCH('HT 0-0'!E372,#REF!,0)),INDEX(#REF!,MATCH('HT 0-0'!E372,#REF!,0)),"ERROR")</f>
        <v/>
      </c>
      <c r="KP372" s="1">
        <f>KN372&amp;" v "&amp;KO372</f>
        <v/>
      </c>
      <c r="KQ372">
        <f>B372&amp;"_"&amp;C372</f>
        <v/>
      </c>
      <c r="KR372" s="1">
        <f>IF((HW372/KK372)&lt;0.335,"G",IF((HW372/KK372)&gt;0.67,"R","A"))</f>
        <v/>
      </c>
      <c r="KS372" s="1">
        <f>IF((HX372/KK372)&lt;0.335,"G",IF((HX372/KK372)&gt;0.67,"R","A"))</f>
        <v/>
      </c>
      <c r="KT372" s="1">
        <f>IF((IH372/KK372)&lt;0.335,"G",IF((IH372/KK372)&gt;0.67,"R","A"))</f>
        <v/>
      </c>
      <c r="KU372" s="1">
        <f>IF((II372/KK372)&lt;0.335,"G",IF((II372/KK372)&gt;0.67,"R","A"))</f>
        <v/>
      </c>
      <c r="KV372" s="1">
        <f>IF((HZ372/KK372)&lt;0.335,"G",IF((HZ372/KK372)&gt;0.67,"R","A"))</f>
        <v/>
      </c>
      <c r="KW372" s="1">
        <f>IF((HY372/KK372)&lt;0.335,"G",IF((HY372/KK372)&gt;0.67,"R","A"))</f>
        <v/>
      </c>
      <c r="KX372" s="1">
        <f>IF((IK372/KK372)&lt;0.335,"G",IF((IK372/KK372)&gt;0.67,"R","A"))</f>
        <v/>
      </c>
      <c r="KY372" s="1">
        <f>IF((IJ372/KK372)&lt;0.335,"G",IF((IJ372/KK372)&gt;0.67,"R","A"))</f>
        <v/>
      </c>
      <c r="KZ372" s="1">
        <f>IF((HQ372/KK372)&lt;0.335,"G",IF((HQ372/KK372)&gt;0.67,"R","A"))</f>
        <v/>
      </c>
      <c r="LA372" s="1">
        <f>IF((IB372/KK372)&lt;0.335,"G",IF((IB372/KK372)&gt;0.67,"R","A"))</f>
        <v/>
      </c>
      <c r="LB372">
        <f>IF(LQ372="0-0",INDEX(Scrape!#REF!,MATCH('HT 0-0'!KP372,Scrape!$B:$B,0)),"")</f>
        <v/>
      </c>
      <c r="LC372">
        <f>IF(LQ372="0-0",INDEX(Scrape!$A:$A,MATCH('HT 0-0'!KP372,Scrape!$B:$B,0)),"")</f>
        <v/>
      </c>
      <c r="LD372">
        <f>IF(LQ372="0-0",INDEX(Scrape!$B:$B,MATCH('HT 0-0'!KP372,Scrape!$B:$B,0)),"")</f>
        <v/>
      </c>
      <c r="LE372">
        <f>IF(LQ372="0-0",INDEX(Scrape!$C:$C,MATCH('HT 0-0'!KP372,Scrape!$B:$B,0)),"")</f>
        <v/>
      </c>
      <c r="LF372">
        <f>IF(LQ372="0-0",INDEX(Scrape!$D:$D,MATCH('HT 0-0'!KP372,Scrape!$B:$B,0)),"")</f>
        <v/>
      </c>
      <c r="LG372">
        <f>IF(LQ372="0-0",INDEX(Scrape!$E:$E,MATCH('HT 0-0'!KP372,Scrape!$B:$B,0)),"")</f>
        <v/>
      </c>
      <c r="LH372">
        <f>IF(LQ372="0-0",INDEX(Scrape!$F:$F,MATCH('HT 0-0'!KP372,Scrape!$B:$B,0)),"")</f>
        <v/>
      </c>
      <c r="LI372">
        <f>IF(LQ372="0-0",INDEX(Scrape!$G:$G,MATCH('HT 0-0'!KP372,Scrape!$B:$B,0)),"")</f>
        <v/>
      </c>
      <c r="LJ372">
        <f>IF(LQ372="0-0",INDEX(Scrape!$H:$H,MATCH('HT 0-0'!KP372,Scrape!$B:$B,0)),"")</f>
        <v/>
      </c>
      <c r="LK372">
        <f>IF(LQ372="0-0",INDEX(Scrape!$I:$I,MATCH('HT 0-0'!KP372,Scrape!$B:$B,0)),"")</f>
        <v/>
      </c>
      <c r="LL372">
        <f>IF(LQ372="0-0",INDEX(Scrape!$J:$J,MATCH('HT 0-0'!KP372,Scrape!$B:$B,0)),"")</f>
        <v/>
      </c>
      <c r="LM372">
        <f>IF(LQ372="0-0",INDEX(Scrape!$K:$K,MATCH('HT 0-0'!KP372,Scrape!$B:$B,0)),"")</f>
        <v/>
      </c>
      <c r="LN372">
        <f>IF(LQ372="0-0",INDEX(Scrape!$L:$L,MATCH('HT 0-0'!KP372,Scrape!$B:$B,0)),"")</f>
        <v/>
      </c>
      <c r="LO372">
        <f>IF(LQ372="0-0",INDEX(Scrape!$M:$M,MATCH('HT 0-0'!KP372,Scrape!$B:$B,0)),"")</f>
        <v/>
      </c>
      <c r="LP372">
        <f>IF(LQ372="0-0",INDEX(Scrape!$N:$N,MATCH('HT 0-0'!KP372,Scrape!$B:$B,0)),"")</f>
        <v/>
      </c>
      <c r="LQ372">
        <f>INDEX(Scrape!$O:$O,MATCH('HT 0-0'!KP372,Scrape!$B:$B,0))</f>
        <v/>
      </c>
      <c r="LR372">
        <f>(1/LJ372)+(1/LI372)+(1/LH372)</f>
        <v/>
      </c>
      <c r="LS372">
        <f>(1/LG372)+(1/LF372)+(1/LE372)</f>
        <v/>
      </c>
      <c r="LT372" s="8">
        <f>IF(INDEX(#REF!,MATCH(KQ372,#REF!,0))=INDEX(#REF!,MATCH(KQ372,#REF!,0)),INDEX(#REF!,MATCH(KQ372,#REF!,0)),"ERROR")</f>
        <v/>
      </c>
      <c r="LU372" s="4">
        <f>IF(KR372="G",2,IF(KR372="R",0.5,IF(KR372="A",1)))</f>
        <v/>
      </c>
      <c r="LV372" s="4">
        <f>IF(KS372="G",0.5,IF(KS372="R",2,IF(KS372="A",1)))</f>
        <v/>
      </c>
      <c r="LW372" s="4">
        <f>IF(KT372="G",2,IF(KT372="R",0.5,IF(KT372="A",1)))</f>
        <v/>
      </c>
      <c r="LX372" s="4">
        <f>IF(KU372="G",0.5,IF(KU372="R",2,IF(KU372="A",1)))</f>
        <v/>
      </c>
      <c r="LY372" s="7">
        <f>(LK372*(LU372+LX372)+(LL372*(LU372+LX372)))</f>
        <v/>
      </c>
      <c r="LZ372" s="7">
        <f>(LN372*(LV372+LW372)+(LO372*(LV372+LW372)))</f>
        <v/>
      </c>
      <c r="MA372" s="11">
        <f>LY372-LZ372</f>
        <v/>
      </c>
      <c r="MB372" s="5">
        <f>MA372+2</f>
        <v/>
      </c>
      <c r="MC372" s="6">
        <f>MA372-2</f>
        <v/>
      </c>
      <c r="MD372" s="4">
        <f>LE372</f>
        <v/>
      </c>
      <c r="ME372" s="9">
        <f>IF(MD372=0,1000,MD372+0.75)</f>
        <v/>
      </c>
      <c r="MF372" s="10">
        <f>IF(MD372=0,0,MD372-0.75)</f>
        <v/>
      </c>
      <c r="MG372" s="4">
        <f>((LM372*(LU372+LX372))-((LP372*(LV372+LW372))))</f>
        <v/>
      </c>
      <c r="MH372" s="9">
        <f>MG372*1.2</f>
        <v/>
      </c>
      <c r="MI372" s="10">
        <f>MG372*0.8</f>
        <v/>
      </c>
      <c r="MJ372">
        <f>IFERROR(OT372,"")</f>
        <v/>
      </c>
      <c r="MK372">
        <f>IFERROR(OU372,"")</f>
        <v/>
      </c>
      <c r="ML372">
        <f>IFERROR(OV372,"")</f>
        <v/>
      </c>
      <c r="MM372">
        <f>IFERROR(OW372,"")</f>
        <v/>
      </c>
      <c r="MN372">
        <f>IFERROR(OX372,"")</f>
        <v/>
      </c>
      <c r="MO372">
        <f>IFERROR(OY372,"")</f>
        <v/>
      </c>
      <c r="MP372" s="1">
        <f>COUNTIFS(#REF!,LT372,#REF!,1,#REF!,"&gt;="&amp;MC372,#REF!,"&lt;="&amp;MB372,#REF!,"&lt;="&amp;ME372,#REF!,"&gt;="&amp;MF372,#REF!,"="&amp;KV372,#REF!,"="&amp;KX372)</f>
        <v/>
      </c>
      <c r="MQ372" s="1">
        <f>COUNTIFS(#REF!,LT372,#REF!,0,#REF!,"&gt;="&amp;MC372,#REF!,"&lt;="&amp;MB372,#REF!,"&lt;="&amp;ME372,#REF!,"&gt;="&amp;MF372,#REF!,"="&amp;KV372,#REF!,"="&amp;KX372)</f>
        <v/>
      </c>
      <c r="MR372" s="1">
        <f>COUNTIFS(#REF!,LT372,#REF!,1,#REF!,"&gt;="&amp;MC372,#REF!,"&lt;="&amp;MB372,#REF!,"&lt;="&amp;ME372,#REF!,"&gt;="&amp;MF372,#REF!,"="&amp;KW372,#REF!,"="&amp;KY372)</f>
        <v/>
      </c>
      <c r="MS372" s="1">
        <f>COUNTIFS(#REF!,LT372,#REF!,0,#REF!,"&gt;="&amp;MC372,#REF!,"&lt;="&amp;MB372,#REF!,"&lt;="&amp;ME372,#REF!,"&gt;="&amp;MF372,#REF!,"="&amp;KW372,#REF!,"="&amp;KY372)</f>
        <v/>
      </c>
      <c r="MT372" s="1">
        <f>COUNTIFS(#REF!,LT372,#REF!,1,#REF!,"&gt;="&amp;MI372,#REF!,"&lt;="&amp;MH372,#REF!,"&lt;="&amp;ME372,#REF!,"&gt;="&amp;MF372)</f>
        <v/>
      </c>
      <c r="MU372" s="1">
        <f>COUNTIFS(#REF!,LT372,#REF!,0,#REF!,"&gt;="&amp;MI372,#REF!,"&lt;="&amp;MH372,#REF!,"&lt;="&amp;ME372,#REF!,"&gt;="&amp;MF372)</f>
        <v/>
      </c>
      <c r="MV372" s="1">
        <f>COUNTIFS(#REF!,LT372,#REF!,1,#REF!,"&gt;="&amp;MI372,#REF!,"&lt;="&amp;MH372,#REF!,"="&amp;KZ372,#REF!,"="&amp;LA372,#REF!,"&lt;="&amp;ME372,#REF!,"&gt;="&amp;MF372)</f>
        <v/>
      </c>
      <c r="MW372" s="1">
        <f>COUNTIFS(#REF!,LT372,#REF!,0,#REF!,"&gt;="&amp;MI372,#REF!,"&lt;="&amp;MH372,#REF!,"="&amp;KZ372,#REF!,"="&amp;LA372,#REF!,"&lt;="&amp;ME372,#REF!,"&gt;="&amp;MF372)</f>
        <v/>
      </c>
      <c r="MX372" s="1">
        <f>COUNTIFS(#REF!,LT372,#REF!,1,#REF!,"&gt;="&amp;MC372,#REF!,"&lt;="&amp;MB372,#REF!,"&lt;="&amp;ME372,#REF!,"&gt;="&amp;MF372)</f>
        <v/>
      </c>
      <c r="MY372" s="1">
        <f>COUNTIFS(#REF!,LT372,#REF!,0,#REF!,"&gt;="&amp;MC372,#REF!,"&lt;="&amp;MB372,#REF!,"&lt;="&amp;ME372,#REF!,"&gt;="&amp;MF372)</f>
        <v/>
      </c>
      <c r="MZ372" s="1">
        <f>COUNTIFS(#REF!,LT372,#REF!,1,#REF!,"&lt;="&amp;ME372,#REF!,"&gt;="&amp;MF372,#REF!,"="&amp;KV372,#REF!,"="&amp;KX372)</f>
        <v/>
      </c>
      <c r="NA372" s="1">
        <f>COUNTIFS(#REF!,LT372,#REF!,0,#REF!,"&lt;="&amp;ME372,#REF!,"&gt;="&amp;MF372,#REF!,"="&amp;KV372,#REF!,"="&amp;KX372)</f>
        <v/>
      </c>
      <c r="NB372" s="1">
        <f>COUNTIFS(#REF!,LT372,#REF!,1,#REF!,"&lt;="&amp;ME372,#REF!,"&gt;="&amp;MF372,#REF!,"="&amp;KW372,#REF!,"="&amp;KY372)</f>
        <v/>
      </c>
      <c r="NC372" s="1">
        <f>COUNTIFS(#REF!,LT372,#REF!,0,#REF!,"&lt;="&amp;ME372,#REF!,"&gt;="&amp;MF372,#REF!,"="&amp;KW372,#REF!,"="&amp;KY372)</f>
        <v/>
      </c>
      <c r="ND372" s="1">
        <f>COUNTIFS(#REF!,LT372,#REF!,1,#REF!,"&gt;="&amp;MC372,#REF!,"&lt;="&amp;MB372,#REF!,"&lt;="&amp;ME372,#REF!,"&gt;="&amp;MF372,#REF!,"="&amp;KV372,#REF!,"="&amp;KX372)</f>
        <v/>
      </c>
      <c r="NE372" s="1">
        <f>COUNTIFS(#REF!,LT372,#REF!,0,#REF!,"&gt;="&amp;MC372,#REF!,"&lt;="&amp;MB372,#REF!,"&lt;="&amp;ME372,#REF!,"&gt;="&amp;MF372,#REF!,"="&amp;KV372,#REF!,"="&amp;KX372)</f>
        <v/>
      </c>
      <c r="NF372" s="1">
        <f>COUNTIFS(#REF!,LT372,#REF!,1,#REF!,"&gt;="&amp;MC372,#REF!,"&lt;="&amp;MB372,#REF!,"&lt;="&amp;ME372,#REF!,"&gt;="&amp;MF372,#REF!,"="&amp;KW372,#REF!,"="&amp;KY372)</f>
        <v/>
      </c>
      <c r="NG372" s="1">
        <f>COUNTIFS(#REF!,LT372,#REF!,0,#REF!,"&gt;="&amp;MC372,#REF!,"&lt;="&amp;MB372,#REF!,"&lt;="&amp;ME372,#REF!,"&gt;="&amp;MF372,#REF!,"="&amp;KW372,#REF!,"="&amp;KY372)</f>
        <v/>
      </c>
      <c r="NH372" s="1">
        <f>COUNTIFS(#REF!,LT372,#REF!,1,#REF!,"&gt;="&amp;MC372,#REF!,"&lt;="&amp;MB372,#REF!,"&lt;="&amp;ME372,#REF!,"&gt;="&amp;MF372,#REF!,"="&amp;KZ372,#REF!,"="&amp;LA372)</f>
        <v/>
      </c>
      <c r="NI372" s="1">
        <f>COUNTIFS(#REF!,LT372,#REF!,0,#REF!,"&gt;="&amp;MC372,#REF!,"&lt;="&amp;MB372,#REF!,"&lt;="&amp;ME372,#REF!,"&gt;="&amp;MF372,#REF!,"="&amp;KZ372,#REF!,"="&amp;LA372)</f>
        <v/>
      </c>
      <c r="NJ372" s="1">
        <f>COUNTIFS(#REF!,LT372,#REF!,1,#REF!,"&gt;="&amp;MI372,#REF!,"&lt;="&amp;MH372,#REF!,"&lt;="&amp;ME372,#REF!,"&gt;="&amp;MF372)</f>
        <v/>
      </c>
      <c r="NK372" s="1">
        <f>COUNTIFS(#REF!,LT372,#REF!,0,#REF!,"&gt;="&amp;MI372,#REF!,"&lt;="&amp;MH372,#REF!,"&lt;="&amp;ME372,#REF!,"&gt;="&amp;MF372)</f>
        <v/>
      </c>
      <c r="NL372" s="1">
        <f>COUNTIFS(#REF!,LT372,#REF!,1,#REF!,"&gt;="&amp;MI372,#REF!,"&lt;="&amp;MH372,#REF!,"="&amp;KZ372,#REF!,"="&amp;LA372,#REF!,"&lt;="&amp;ME372,#REF!,"&gt;="&amp;MF372)</f>
        <v/>
      </c>
      <c r="NM372" s="1">
        <f>COUNTIFS(#REF!,LT372,#REF!,0,#REF!,"&gt;="&amp;MI372,#REF!,"&lt;="&amp;MH372,#REF!,"="&amp;KZ372,#REF!,"="&amp;LA372,#REF!,"&lt;="&amp;ME372,#REF!,"&gt;="&amp;MF372)</f>
        <v/>
      </c>
      <c r="NN372" s="1">
        <f>COUNTIFS(#REF!,LT372,#REF!,1,#REF!,"&gt;="&amp;MC372,#REF!,"&lt;="&amp;MB372,#REF!,"&lt;="&amp;ME372,#REF!,"&gt;="&amp;MF372)</f>
        <v/>
      </c>
      <c r="NO372" s="1">
        <f>COUNTIFS(#REF!,LT372,#REF!,0,#REF!,"&gt;="&amp;MC372,#REF!,"&lt;="&amp;MB372,#REF!,"&lt;="&amp;ME372,#REF!,"&gt;="&amp;MF372)</f>
        <v/>
      </c>
      <c r="NP372" s="1">
        <f>COUNTIFS(#REF!,LT372,#REF!,1,#REF!,"&lt;="&amp;ME372,#REF!,"&gt;="&amp;MF372,#REF!,"="&amp;KV372,#REF!,"="&amp;KX372)</f>
        <v/>
      </c>
      <c r="NQ372" s="1">
        <f>COUNTIFS(#REF!,LT372,#REF!,0,#REF!,"&lt;="&amp;ME372,#REF!,"&gt;="&amp;MF372,#REF!,"="&amp;KV372,#REF!,"="&amp;KX372)</f>
        <v/>
      </c>
      <c r="NR372" s="1">
        <f>COUNTIFS(#REF!,LT372,#REF!,1,#REF!,"&lt;="&amp;ME372,#REF!,"&gt;="&amp;MF372,#REF!,"="&amp;KW372,#REF!,"="&amp;KY372)</f>
        <v/>
      </c>
      <c r="NS372" s="1">
        <f>COUNTIFS(#REF!,LT372,#REF!,0,#REF!,"&lt;="&amp;ME372,#REF!,"&gt;="&amp;MF372,#REF!,"="&amp;KW372,#REF!,"="&amp;KY372)</f>
        <v/>
      </c>
      <c r="NT372" s="1">
        <f>MP372+MR372+MT372+MV372+MX372+MZ372+NB372</f>
        <v/>
      </c>
      <c r="NU372" s="1">
        <f>MQ372+MS372+MU372+MW372+MY372+NA372+NC372</f>
        <v/>
      </c>
      <c r="NV372" s="1">
        <f>NT372+NU372</f>
        <v/>
      </c>
      <c r="NW372" s="33">
        <f>NT372/(NT372+NU372)</f>
        <v/>
      </c>
      <c r="NX372" s="3">
        <f>1/NW372</f>
        <v/>
      </c>
      <c r="NY372" s="1">
        <f>LH372</f>
        <v/>
      </c>
      <c r="NZ372" s="79">
        <f>(NW372*((NY372-1)*0.98))-((1-NW372)*1)</f>
        <v/>
      </c>
      <c r="OA372" s="34">
        <f>IF(LR372&lt;0.9,0,IF(AND(LR372&gt;1.1),0,1))</f>
        <v/>
      </c>
      <c r="OB372" s="34">
        <f>IF(LS372&lt;0.9,0,IF(AND(LS372&gt;1.1),0,1))</f>
        <v/>
      </c>
      <c r="OC372" s="32">
        <f>IF(NV372&gt;99,1,0)</f>
        <v/>
      </c>
      <c r="OD372" s="32">
        <f>IF(NZ372&gt;0.0799,1,0)</f>
        <v/>
      </c>
      <c r="OE372" s="32">
        <f>IF(NZ372&gt;OM372,1,0)</f>
        <v/>
      </c>
      <c r="OF372" s="32">
        <f>OC372+OD372+OE372+OA372+OB372</f>
        <v/>
      </c>
      <c r="OG372" s="1">
        <f>ND372+NF372+NH372+NJ372+NL372+NN372+NP372+NR372</f>
        <v/>
      </c>
      <c r="OH372" s="1">
        <f>NE372+NG372+NI372+NK372+NM372+NO372+NQ372+NS372</f>
        <v/>
      </c>
      <c r="OI372" s="1">
        <f>OG372+OH372</f>
        <v/>
      </c>
      <c r="OJ372" s="33">
        <f>OG372/(OG372+OH372)</f>
        <v/>
      </c>
      <c r="OK372" s="3">
        <f>1/OJ372</f>
        <v/>
      </c>
      <c r="OL372" s="1">
        <f>LI372</f>
        <v/>
      </c>
      <c r="OM372" s="79">
        <f>(OJ372*((OL372-1)*0.98))-((1-OJ372)*1)</f>
        <v/>
      </c>
      <c r="ON372" s="34">
        <f>IF(LR372&lt;0.9,0,IF(AND(LR372&gt;1.1),0,1))</f>
        <v/>
      </c>
      <c r="OO372" s="34">
        <f>IF(LS372&lt;0.9,0,IF(AND(LS372&gt;1.1),0,1))</f>
        <v/>
      </c>
      <c r="OP372" s="32">
        <f>IF(OI372&gt;99,1,0)</f>
        <v/>
      </c>
      <c r="OQ372" s="32">
        <f>IF(OM372&gt;0.0799,1,0)</f>
        <v/>
      </c>
      <c r="OR372" s="32">
        <f>IF(OM372&gt;OZ372,1,0)</f>
        <v/>
      </c>
      <c r="OS372" s="32">
        <f>OP372+OQ372+OR372+ON372+OO372</f>
        <v/>
      </c>
      <c r="OT372">
        <f>IF(OF372=5,"BackHome0-0",IF(AND(OS372=5),"BackAway0-0",""))</f>
        <v/>
      </c>
      <c r="OU372">
        <f>IF(OF372=5,KN372,IF(AND(OS372=5),KO372,""))</f>
        <v/>
      </c>
      <c r="OV372">
        <f>IF(OF372=5,"Match Odds",IF(AND(OS372=5),"Match Odds",""))</f>
        <v/>
      </c>
      <c r="OW372">
        <f>IF(OF372=5,KP372,IF(AND(OS372=5),KP372,""))</f>
        <v/>
      </c>
      <c r="OX372">
        <f>IF(OF372=5,"MATCH_ODDS",IF(AND(OS372=5),"MATCH_ODDS",""))</f>
        <v/>
      </c>
      <c r="OY372">
        <f>IF(OF372=5,"BACK",IF(AND(OS372=5),"BACK",""))</f>
        <v/>
      </c>
    </row>
    <row r="373" ht="16.5" customHeight="1" thickBot="1" thickTop="1">
      <c r="A373" s="2" t="n"/>
      <c r="KN373" s="1">
        <f>IF(INDEX(#REF!,MATCH('HT 0-0'!D373,#REF!,0))=INDEX(#REF!,MATCH('HT 0-0'!D373,#REF!,0)),INDEX(#REF!,MATCH('HT 0-0'!D373,#REF!,0)),"ERROR")</f>
        <v/>
      </c>
      <c r="KO373" s="1">
        <f>IF(INDEX(#REF!,MATCH('HT 0-0'!E373,#REF!,0))=INDEX(#REF!,MATCH('HT 0-0'!E373,#REF!,0)),INDEX(#REF!,MATCH('HT 0-0'!E373,#REF!,0)),"ERROR")</f>
        <v/>
      </c>
      <c r="KP373" s="1">
        <f>KN373&amp;" v "&amp;KO373</f>
        <v/>
      </c>
      <c r="KQ373">
        <f>B373&amp;"_"&amp;C373</f>
        <v/>
      </c>
      <c r="KR373" s="1">
        <f>IF((HW373/KK373)&lt;0.335,"G",IF((HW373/KK373)&gt;0.67,"R","A"))</f>
        <v/>
      </c>
      <c r="KS373" s="1">
        <f>IF((HX373/KK373)&lt;0.335,"G",IF((HX373/KK373)&gt;0.67,"R","A"))</f>
        <v/>
      </c>
      <c r="KT373" s="1">
        <f>IF((IH373/KK373)&lt;0.335,"G",IF((IH373/KK373)&gt;0.67,"R","A"))</f>
        <v/>
      </c>
      <c r="KU373" s="1">
        <f>IF((II373/KK373)&lt;0.335,"G",IF((II373/KK373)&gt;0.67,"R","A"))</f>
        <v/>
      </c>
      <c r="KV373" s="1">
        <f>IF((HZ373/KK373)&lt;0.335,"G",IF((HZ373/KK373)&gt;0.67,"R","A"))</f>
        <v/>
      </c>
      <c r="KW373" s="1">
        <f>IF((HY373/KK373)&lt;0.335,"G",IF((HY373/KK373)&gt;0.67,"R","A"))</f>
        <v/>
      </c>
      <c r="KX373" s="1">
        <f>IF((IK373/KK373)&lt;0.335,"G",IF((IK373/KK373)&gt;0.67,"R","A"))</f>
        <v/>
      </c>
      <c r="KY373" s="1">
        <f>IF((IJ373/KK373)&lt;0.335,"G",IF((IJ373/KK373)&gt;0.67,"R","A"))</f>
        <v/>
      </c>
      <c r="KZ373" s="1">
        <f>IF((HQ373/KK373)&lt;0.335,"G",IF((HQ373/KK373)&gt;0.67,"R","A"))</f>
        <v/>
      </c>
      <c r="LA373" s="1">
        <f>IF((IB373/KK373)&lt;0.335,"G",IF((IB373/KK373)&gt;0.67,"R","A"))</f>
        <v/>
      </c>
      <c r="LB373">
        <f>IF(LQ373="0-0",INDEX(Scrape!#REF!,MATCH('HT 0-0'!KP373,Scrape!$B:$B,0)),"")</f>
        <v/>
      </c>
      <c r="LC373">
        <f>IF(LQ373="0-0",INDEX(Scrape!$A:$A,MATCH('HT 0-0'!KP373,Scrape!$B:$B,0)),"")</f>
        <v/>
      </c>
      <c r="LD373">
        <f>IF(LQ373="0-0",INDEX(Scrape!$B:$B,MATCH('HT 0-0'!KP373,Scrape!$B:$B,0)),"")</f>
        <v/>
      </c>
      <c r="LE373">
        <f>IF(LQ373="0-0",INDEX(Scrape!$C:$C,MATCH('HT 0-0'!KP373,Scrape!$B:$B,0)),"")</f>
        <v/>
      </c>
      <c r="LF373">
        <f>IF(LQ373="0-0",INDEX(Scrape!$D:$D,MATCH('HT 0-0'!KP373,Scrape!$B:$B,0)),"")</f>
        <v/>
      </c>
      <c r="LG373">
        <f>IF(LQ373="0-0",INDEX(Scrape!$E:$E,MATCH('HT 0-0'!KP373,Scrape!$B:$B,0)),"")</f>
        <v/>
      </c>
      <c r="LH373">
        <f>IF(LQ373="0-0",INDEX(Scrape!$F:$F,MATCH('HT 0-0'!KP373,Scrape!$B:$B,0)),"")</f>
        <v/>
      </c>
      <c r="LI373">
        <f>IF(LQ373="0-0",INDEX(Scrape!$G:$G,MATCH('HT 0-0'!KP373,Scrape!$B:$B,0)),"")</f>
        <v/>
      </c>
      <c r="LJ373">
        <f>IF(LQ373="0-0",INDEX(Scrape!$H:$H,MATCH('HT 0-0'!KP373,Scrape!$B:$B,0)),"")</f>
        <v/>
      </c>
      <c r="LK373">
        <f>IF(LQ373="0-0",INDEX(Scrape!$I:$I,MATCH('HT 0-0'!KP373,Scrape!$B:$B,0)),"")</f>
        <v/>
      </c>
      <c r="LL373">
        <f>IF(LQ373="0-0",INDEX(Scrape!$J:$J,MATCH('HT 0-0'!KP373,Scrape!$B:$B,0)),"")</f>
        <v/>
      </c>
      <c r="LM373">
        <f>IF(LQ373="0-0",INDEX(Scrape!$K:$K,MATCH('HT 0-0'!KP373,Scrape!$B:$B,0)),"")</f>
        <v/>
      </c>
      <c r="LN373">
        <f>IF(LQ373="0-0",INDEX(Scrape!$L:$L,MATCH('HT 0-0'!KP373,Scrape!$B:$B,0)),"")</f>
        <v/>
      </c>
      <c r="LO373">
        <f>IF(LQ373="0-0",INDEX(Scrape!$M:$M,MATCH('HT 0-0'!KP373,Scrape!$B:$B,0)),"")</f>
        <v/>
      </c>
      <c r="LP373">
        <f>IF(LQ373="0-0",INDEX(Scrape!$N:$N,MATCH('HT 0-0'!KP373,Scrape!$B:$B,0)),"")</f>
        <v/>
      </c>
      <c r="LQ373">
        <f>INDEX(Scrape!$O:$O,MATCH('HT 0-0'!KP373,Scrape!$B:$B,0))</f>
        <v/>
      </c>
      <c r="LR373">
        <f>(1/LJ373)+(1/LI373)+(1/LH373)</f>
        <v/>
      </c>
      <c r="LS373">
        <f>(1/LG373)+(1/LF373)+(1/LE373)</f>
        <v/>
      </c>
      <c r="LT373" s="8">
        <f>IF(INDEX(#REF!,MATCH(KQ373,#REF!,0))=INDEX(#REF!,MATCH(KQ373,#REF!,0)),INDEX(#REF!,MATCH(KQ373,#REF!,0)),"ERROR")</f>
        <v/>
      </c>
      <c r="LU373" s="4">
        <f>IF(KR373="G",2,IF(KR373="R",0.5,IF(KR373="A",1)))</f>
        <v/>
      </c>
      <c r="LV373" s="4">
        <f>IF(KS373="G",0.5,IF(KS373="R",2,IF(KS373="A",1)))</f>
        <v/>
      </c>
      <c r="LW373" s="4">
        <f>IF(KT373="G",2,IF(KT373="R",0.5,IF(KT373="A",1)))</f>
        <v/>
      </c>
      <c r="LX373" s="4">
        <f>IF(KU373="G",0.5,IF(KU373="R",2,IF(KU373="A",1)))</f>
        <v/>
      </c>
      <c r="LY373" s="7">
        <f>(LK373*(LU373+LX373)+(LL373*(LU373+LX373)))</f>
        <v/>
      </c>
      <c r="LZ373" s="7">
        <f>(LN373*(LV373+LW373)+(LO373*(LV373+LW373)))</f>
        <v/>
      </c>
      <c r="MA373" s="11">
        <f>LY373-LZ373</f>
        <v/>
      </c>
      <c r="MB373" s="5">
        <f>MA373+2</f>
        <v/>
      </c>
      <c r="MC373" s="6">
        <f>MA373-2</f>
        <v/>
      </c>
      <c r="MD373" s="4">
        <f>LE373</f>
        <v/>
      </c>
      <c r="ME373" s="9">
        <f>IF(MD373=0,1000,MD373+0.75)</f>
        <v/>
      </c>
      <c r="MF373" s="10">
        <f>IF(MD373=0,0,MD373-0.75)</f>
        <v/>
      </c>
      <c r="MG373" s="4">
        <f>((LM373*(LU373+LX373))-((LP373*(LV373+LW373))))</f>
        <v/>
      </c>
      <c r="MH373" s="9">
        <f>MG373*1.2</f>
        <v/>
      </c>
      <c r="MI373" s="10">
        <f>MG373*0.8</f>
        <v/>
      </c>
      <c r="MJ373">
        <f>IFERROR(OT373,"")</f>
        <v/>
      </c>
      <c r="MK373">
        <f>IFERROR(OU373,"")</f>
        <v/>
      </c>
      <c r="ML373">
        <f>IFERROR(OV373,"")</f>
        <v/>
      </c>
      <c r="MM373">
        <f>IFERROR(OW373,"")</f>
        <v/>
      </c>
      <c r="MN373">
        <f>IFERROR(OX373,"")</f>
        <v/>
      </c>
      <c r="MO373">
        <f>IFERROR(OY373,"")</f>
        <v/>
      </c>
      <c r="MP373" s="1">
        <f>COUNTIFS(#REF!,LT373,#REF!,1,#REF!,"&gt;="&amp;MC373,#REF!,"&lt;="&amp;MB373,#REF!,"&lt;="&amp;ME373,#REF!,"&gt;="&amp;MF373,#REF!,"="&amp;KV373,#REF!,"="&amp;KX373)</f>
        <v/>
      </c>
      <c r="MQ373" s="1">
        <f>COUNTIFS(#REF!,LT373,#REF!,0,#REF!,"&gt;="&amp;MC373,#REF!,"&lt;="&amp;MB373,#REF!,"&lt;="&amp;ME373,#REF!,"&gt;="&amp;MF373,#REF!,"="&amp;KV373,#REF!,"="&amp;KX373)</f>
        <v/>
      </c>
      <c r="MR373" s="1">
        <f>COUNTIFS(#REF!,LT373,#REF!,1,#REF!,"&gt;="&amp;MC373,#REF!,"&lt;="&amp;MB373,#REF!,"&lt;="&amp;ME373,#REF!,"&gt;="&amp;MF373,#REF!,"="&amp;KW373,#REF!,"="&amp;KY373)</f>
        <v/>
      </c>
      <c r="MS373" s="1">
        <f>COUNTIFS(#REF!,LT373,#REF!,0,#REF!,"&gt;="&amp;MC373,#REF!,"&lt;="&amp;MB373,#REF!,"&lt;="&amp;ME373,#REF!,"&gt;="&amp;MF373,#REF!,"="&amp;KW373,#REF!,"="&amp;KY373)</f>
        <v/>
      </c>
      <c r="MT373" s="1">
        <f>COUNTIFS(#REF!,LT373,#REF!,1,#REF!,"&gt;="&amp;MI373,#REF!,"&lt;="&amp;MH373,#REF!,"&lt;="&amp;ME373,#REF!,"&gt;="&amp;MF373)</f>
        <v/>
      </c>
      <c r="MU373" s="1">
        <f>COUNTIFS(#REF!,LT373,#REF!,0,#REF!,"&gt;="&amp;MI373,#REF!,"&lt;="&amp;MH373,#REF!,"&lt;="&amp;ME373,#REF!,"&gt;="&amp;MF373)</f>
        <v/>
      </c>
      <c r="MV373" s="1">
        <f>COUNTIFS(#REF!,LT373,#REF!,1,#REF!,"&gt;="&amp;MI373,#REF!,"&lt;="&amp;MH373,#REF!,"="&amp;KZ373,#REF!,"="&amp;LA373,#REF!,"&lt;="&amp;ME373,#REF!,"&gt;="&amp;MF373)</f>
        <v/>
      </c>
      <c r="MW373" s="1">
        <f>COUNTIFS(#REF!,LT373,#REF!,0,#REF!,"&gt;="&amp;MI373,#REF!,"&lt;="&amp;MH373,#REF!,"="&amp;KZ373,#REF!,"="&amp;LA373,#REF!,"&lt;="&amp;ME373,#REF!,"&gt;="&amp;MF373)</f>
        <v/>
      </c>
      <c r="MX373" s="1">
        <f>COUNTIFS(#REF!,LT373,#REF!,1,#REF!,"&gt;="&amp;MC373,#REF!,"&lt;="&amp;MB373,#REF!,"&lt;="&amp;ME373,#REF!,"&gt;="&amp;MF373)</f>
        <v/>
      </c>
      <c r="MY373" s="1">
        <f>COUNTIFS(#REF!,LT373,#REF!,0,#REF!,"&gt;="&amp;MC373,#REF!,"&lt;="&amp;MB373,#REF!,"&lt;="&amp;ME373,#REF!,"&gt;="&amp;MF373)</f>
        <v/>
      </c>
      <c r="MZ373" s="1">
        <f>COUNTIFS(#REF!,LT373,#REF!,1,#REF!,"&lt;="&amp;ME373,#REF!,"&gt;="&amp;MF373,#REF!,"="&amp;KV373,#REF!,"="&amp;KX373)</f>
        <v/>
      </c>
      <c r="NA373" s="1">
        <f>COUNTIFS(#REF!,LT373,#REF!,0,#REF!,"&lt;="&amp;ME373,#REF!,"&gt;="&amp;MF373,#REF!,"="&amp;KV373,#REF!,"="&amp;KX373)</f>
        <v/>
      </c>
      <c r="NB373" s="1">
        <f>COUNTIFS(#REF!,LT373,#REF!,1,#REF!,"&lt;="&amp;ME373,#REF!,"&gt;="&amp;MF373,#REF!,"="&amp;KW373,#REF!,"="&amp;KY373)</f>
        <v/>
      </c>
      <c r="NC373" s="1">
        <f>COUNTIFS(#REF!,LT373,#REF!,0,#REF!,"&lt;="&amp;ME373,#REF!,"&gt;="&amp;MF373,#REF!,"="&amp;KW373,#REF!,"="&amp;KY373)</f>
        <v/>
      </c>
      <c r="ND373" s="1">
        <f>COUNTIFS(#REF!,LT373,#REF!,1,#REF!,"&gt;="&amp;MC373,#REF!,"&lt;="&amp;MB373,#REF!,"&lt;="&amp;ME373,#REF!,"&gt;="&amp;MF373,#REF!,"="&amp;KV373,#REF!,"="&amp;KX373)</f>
        <v/>
      </c>
      <c r="NE373" s="1">
        <f>COUNTIFS(#REF!,LT373,#REF!,0,#REF!,"&gt;="&amp;MC373,#REF!,"&lt;="&amp;MB373,#REF!,"&lt;="&amp;ME373,#REF!,"&gt;="&amp;MF373,#REF!,"="&amp;KV373,#REF!,"="&amp;KX373)</f>
        <v/>
      </c>
      <c r="NF373" s="1">
        <f>COUNTIFS(#REF!,LT373,#REF!,1,#REF!,"&gt;="&amp;MC373,#REF!,"&lt;="&amp;MB373,#REF!,"&lt;="&amp;ME373,#REF!,"&gt;="&amp;MF373,#REF!,"="&amp;KW373,#REF!,"="&amp;KY373)</f>
        <v/>
      </c>
      <c r="NG373" s="1">
        <f>COUNTIFS(#REF!,LT373,#REF!,0,#REF!,"&gt;="&amp;MC373,#REF!,"&lt;="&amp;MB373,#REF!,"&lt;="&amp;ME373,#REF!,"&gt;="&amp;MF373,#REF!,"="&amp;KW373,#REF!,"="&amp;KY373)</f>
        <v/>
      </c>
      <c r="NH373" s="1">
        <f>COUNTIFS(#REF!,LT373,#REF!,1,#REF!,"&gt;="&amp;MC373,#REF!,"&lt;="&amp;MB373,#REF!,"&lt;="&amp;ME373,#REF!,"&gt;="&amp;MF373,#REF!,"="&amp;KZ373,#REF!,"="&amp;LA373)</f>
        <v/>
      </c>
      <c r="NI373" s="1">
        <f>COUNTIFS(#REF!,LT373,#REF!,0,#REF!,"&gt;="&amp;MC373,#REF!,"&lt;="&amp;MB373,#REF!,"&lt;="&amp;ME373,#REF!,"&gt;="&amp;MF373,#REF!,"="&amp;KZ373,#REF!,"="&amp;LA373)</f>
        <v/>
      </c>
      <c r="NJ373" s="1">
        <f>COUNTIFS(#REF!,LT373,#REF!,1,#REF!,"&gt;="&amp;MI373,#REF!,"&lt;="&amp;MH373,#REF!,"&lt;="&amp;ME373,#REF!,"&gt;="&amp;MF373)</f>
        <v/>
      </c>
      <c r="NK373" s="1">
        <f>COUNTIFS(#REF!,LT373,#REF!,0,#REF!,"&gt;="&amp;MI373,#REF!,"&lt;="&amp;MH373,#REF!,"&lt;="&amp;ME373,#REF!,"&gt;="&amp;MF373)</f>
        <v/>
      </c>
      <c r="NL373" s="1">
        <f>COUNTIFS(#REF!,LT373,#REF!,1,#REF!,"&gt;="&amp;MI373,#REF!,"&lt;="&amp;MH373,#REF!,"="&amp;KZ373,#REF!,"="&amp;LA373,#REF!,"&lt;="&amp;ME373,#REF!,"&gt;="&amp;MF373)</f>
        <v/>
      </c>
      <c r="NM373" s="1">
        <f>COUNTIFS(#REF!,LT373,#REF!,0,#REF!,"&gt;="&amp;MI373,#REF!,"&lt;="&amp;MH373,#REF!,"="&amp;KZ373,#REF!,"="&amp;LA373,#REF!,"&lt;="&amp;ME373,#REF!,"&gt;="&amp;MF373)</f>
        <v/>
      </c>
      <c r="NN373" s="1">
        <f>COUNTIFS(#REF!,LT373,#REF!,1,#REF!,"&gt;="&amp;MC373,#REF!,"&lt;="&amp;MB373,#REF!,"&lt;="&amp;ME373,#REF!,"&gt;="&amp;MF373)</f>
        <v/>
      </c>
      <c r="NO373" s="1">
        <f>COUNTIFS(#REF!,LT373,#REF!,0,#REF!,"&gt;="&amp;MC373,#REF!,"&lt;="&amp;MB373,#REF!,"&lt;="&amp;ME373,#REF!,"&gt;="&amp;MF373)</f>
        <v/>
      </c>
      <c r="NP373" s="1">
        <f>COUNTIFS(#REF!,LT373,#REF!,1,#REF!,"&lt;="&amp;ME373,#REF!,"&gt;="&amp;MF373,#REF!,"="&amp;KV373,#REF!,"="&amp;KX373)</f>
        <v/>
      </c>
      <c r="NQ373" s="1">
        <f>COUNTIFS(#REF!,LT373,#REF!,0,#REF!,"&lt;="&amp;ME373,#REF!,"&gt;="&amp;MF373,#REF!,"="&amp;KV373,#REF!,"="&amp;KX373)</f>
        <v/>
      </c>
      <c r="NR373" s="1">
        <f>COUNTIFS(#REF!,LT373,#REF!,1,#REF!,"&lt;="&amp;ME373,#REF!,"&gt;="&amp;MF373,#REF!,"="&amp;KW373,#REF!,"="&amp;KY373)</f>
        <v/>
      </c>
      <c r="NS373" s="1">
        <f>COUNTIFS(#REF!,LT373,#REF!,0,#REF!,"&lt;="&amp;ME373,#REF!,"&gt;="&amp;MF373,#REF!,"="&amp;KW373,#REF!,"="&amp;KY373)</f>
        <v/>
      </c>
      <c r="NT373" s="1">
        <f>MP373+MR373+MT373+MV373+MX373+MZ373+NB373</f>
        <v/>
      </c>
      <c r="NU373" s="1">
        <f>MQ373+MS373+MU373+MW373+MY373+NA373+NC373</f>
        <v/>
      </c>
      <c r="NV373" s="1">
        <f>NT373+NU373</f>
        <v/>
      </c>
      <c r="NW373" s="33">
        <f>NT373/(NT373+NU373)</f>
        <v/>
      </c>
      <c r="NX373" s="3">
        <f>1/NW373</f>
        <v/>
      </c>
      <c r="NY373" s="1">
        <f>LH373</f>
        <v/>
      </c>
      <c r="NZ373" s="79">
        <f>(NW373*((NY373-1)*0.98))-((1-NW373)*1)</f>
        <v/>
      </c>
      <c r="OA373" s="34">
        <f>IF(LR373&lt;0.9,0,IF(AND(LR373&gt;1.1),0,1))</f>
        <v/>
      </c>
      <c r="OB373" s="34">
        <f>IF(LS373&lt;0.9,0,IF(AND(LS373&gt;1.1),0,1))</f>
        <v/>
      </c>
      <c r="OC373" s="32">
        <f>IF(NV373&gt;99,1,0)</f>
        <v/>
      </c>
      <c r="OD373" s="32">
        <f>IF(NZ373&gt;0.0799,1,0)</f>
        <v/>
      </c>
      <c r="OE373" s="32">
        <f>IF(NZ373&gt;OM373,1,0)</f>
        <v/>
      </c>
      <c r="OF373" s="32">
        <f>OC373+OD373+OE373+OA373+OB373</f>
        <v/>
      </c>
      <c r="OG373" s="1">
        <f>ND373+NF373+NH373+NJ373+NL373+NN373+NP373+NR373</f>
        <v/>
      </c>
      <c r="OH373" s="1">
        <f>NE373+NG373+NI373+NK373+NM373+NO373+NQ373+NS373</f>
        <v/>
      </c>
      <c r="OI373" s="1">
        <f>OG373+OH373</f>
        <v/>
      </c>
      <c r="OJ373" s="33">
        <f>OG373/(OG373+OH373)</f>
        <v/>
      </c>
      <c r="OK373" s="3">
        <f>1/OJ373</f>
        <v/>
      </c>
      <c r="OL373" s="1">
        <f>LI373</f>
        <v/>
      </c>
      <c r="OM373" s="79">
        <f>(OJ373*((OL373-1)*0.98))-((1-OJ373)*1)</f>
        <v/>
      </c>
      <c r="ON373" s="34">
        <f>IF(LR373&lt;0.9,0,IF(AND(LR373&gt;1.1),0,1))</f>
        <v/>
      </c>
      <c r="OO373" s="34">
        <f>IF(LS373&lt;0.9,0,IF(AND(LS373&gt;1.1),0,1))</f>
        <v/>
      </c>
      <c r="OP373" s="32">
        <f>IF(OI373&gt;99,1,0)</f>
        <v/>
      </c>
      <c r="OQ373" s="32">
        <f>IF(OM373&gt;0.0799,1,0)</f>
        <v/>
      </c>
      <c r="OR373" s="32">
        <f>IF(OM373&gt;OZ373,1,0)</f>
        <v/>
      </c>
      <c r="OS373" s="32">
        <f>OP373+OQ373+OR373+ON373+OO373</f>
        <v/>
      </c>
      <c r="OT373">
        <f>IF(OF373=5,"BackHome0-0",IF(AND(OS373=5),"BackAway0-0",""))</f>
        <v/>
      </c>
      <c r="OU373">
        <f>IF(OF373=5,KN373,IF(AND(OS373=5),KO373,""))</f>
        <v/>
      </c>
      <c r="OV373">
        <f>IF(OF373=5,"Match Odds",IF(AND(OS373=5),"Match Odds",""))</f>
        <v/>
      </c>
      <c r="OW373">
        <f>IF(OF373=5,KP373,IF(AND(OS373=5),KP373,""))</f>
        <v/>
      </c>
      <c r="OX373">
        <f>IF(OF373=5,"MATCH_ODDS",IF(AND(OS373=5),"MATCH_ODDS",""))</f>
        <v/>
      </c>
      <c r="OY373">
        <f>IF(OF373=5,"BACK",IF(AND(OS373=5),"BACK",""))</f>
        <v/>
      </c>
    </row>
    <row r="374" ht="16.5" customHeight="1" thickBot="1" thickTop="1">
      <c r="A374" s="2" t="n"/>
      <c r="KN374" s="1">
        <f>IF(INDEX(#REF!,MATCH('HT 0-0'!D374,#REF!,0))=INDEX(#REF!,MATCH('HT 0-0'!D374,#REF!,0)),INDEX(#REF!,MATCH('HT 0-0'!D374,#REF!,0)),"ERROR")</f>
        <v/>
      </c>
      <c r="KO374" s="1">
        <f>IF(INDEX(#REF!,MATCH('HT 0-0'!E374,#REF!,0))=INDEX(#REF!,MATCH('HT 0-0'!E374,#REF!,0)),INDEX(#REF!,MATCH('HT 0-0'!E374,#REF!,0)),"ERROR")</f>
        <v/>
      </c>
      <c r="KP374" s="1">
        <f>KN374&amp;" v "&amp;KO374</f>
        <v/>
      </c>
      <c r="KQ374">
        <f>B374&amp;"_"&amp;C374</f>
        <v/>
      </c>
      <c r="KR374" s="1">
        <f>IF((HW374/KK374)&lt;0.335,"G",IF((HW374/KK374)&gt;0.67,"R","A"))</f>
        <v/>
      </c>
      <c r="KS374" s="1">
        <f>IF((HX374/KK374)&lt;0.335,"G",IF((HX374/KK374)&gt;0.67,"R","A"))</f>
        <v/>
      </c>
      <c r="KT374" s="1">
        <f>IF((IH374/KK374)&lt;0.335,"G",IF((IH374/KK374)&gt;0.67,"R","A"))</f>
        <v/>
      </c>
      <c r="KU374" s="1">
        <f>IF((II374/KK374)&lt;0.335,"G",IF((II374/KK374)&gt;0.67,"R","A"))</f>
        <v/>
      </c>
      <c r="KV374" s="1">
        <f>IF((HZ374/KK374)&lt;0.335,"G",IF((HZ374/KK374)&gt;0.67,"R","A"))</f>
        <v/>
      </c>
      <c r="KW374" s="1">
        <f>IF((HY374/KK374)&lt;0.335,"G",IF((HY374/KK374)&gt;0.67,"R","A"))</f>
        <v/>
      </c>
      <c r="KX374" s="1">
        <f>IF((IK374/KK374)&lt;0.335,"G",IF((IK374/KK374)&gt;0.67,"R","A"))</f>
        <v/>
      </c>
      <c r="KY374" s="1">
        <f>IF((IJ374/KK374)&lt;0.335,"G",IF((IJ374/KK374)&gt;0.67,"R","A"))</f>
        <v/>
      </c>
      <c r="KZ374" s="1">
        <f>IF((HQ374/KK374)&lt;0.335,"G",IF((HQ374/KK374)&gt;0.67,"R","A"))</f>
        <v/>
      </c>
      <c r="LA374" s="1">
        <f>IF((IB374/KK374)&lt;0.335,"G",IF((IB374/KK374)&gt;0.67,"R","A"))</f>
        <v/>
      </c>
      <c r="LB374">
        <f>IF(LQ374="0-0",INDEX(Scrape!#REF!,MATCH('HT 0-0'!KP374,Scrape!$B:$B,0)),"")</f>
        <v/>
      </c>
      <c r="LC374">
        <f>IF(LQ374="0-0",INDEX(Scrape!$A:$A,MATCH('HT 0-0'!KP374,Scrape!$B:$B,0)),"")</f>
        <v/>
      </c>
      <c r="LD374">
        <f>IF(LQ374="0-0",INDEX(Scrape!$B:$B,MATCH('HT 0-0'!KP374,Scrape!$B:$B,0)),"")</f>
        <v/>
      </c>
      <c r="LE374">
        <f>IF(LQ374="0-0",INDEX(Scrape!$C:$C,MATCH('HT 0-0'!KP374,Scrape!$B:$B,0)),"")</f>
        <v/>
      </c>
      <c r="LF374">
        <f>IF(LQ374="0-0",INDEX(Scrape!$D:$D,MATCH('HT 0-0'!KP374,Scrape!$B:$B,0)),"")</f>
        <v/>
      </c>
      <c r="LG374">
        <f>IF(LQ374="0-0",INDEX(Scrape!$E:$E,MATCH('HT 0-0'!KP374,Scrape!$B:$B,0)),"")</f>
        <v/>
      </c>
      <c r="LH374">
        <f>IF(LQ374="0-0",INDEX(Scrape!$F:$F,MATCH('HT 0-0'!KP374,Scrape!$B:$B,0)),"")</f>
        <v/>
      </c>
      <c r="LI374">
        <f>IF(LQ374="0-0",INDEX(Scrape!$G:$G,MATCH('HT 0-0'!KP374,Scrape!$B:$B,0)),"")</f>
        <v/>
      </c>
      <c r="LJ374">
        <f>IF(LQ374="0-0",INDEX(Scrape!$H:$H,MATCH('HT 0-0'!KP374,Scrape!$B:$B,0)),"")</f>
        <v/>
      </c>
      <c r="LK374">
        <f>IF(LQ374="0-0",INDEX(Scrape!$I:$I,MATCH('HT 0-0'!KP374,Scrape!$B:$B,0)),"")</f>
        <v/>
      </c>
      <c r="LL374">
        <f>IF(LQ374="0-0",INDEX(Scrape!$J:$J,MATCH('HT 0-0'!KP374,Scrape!$B:$B,0)),"")</f>
        <v/>
      </c>
      <c r="LM374">
        <f>IF(LQ374="0-0",INDEX(Scrape!$K:$K,MATCH('HT 0-0'!KP374,Scrape!$B:$B,0)),"")</f>
        <v/>
      </c>
      <c r="LN374">
        <f>IF(LQ374="0-0",INDEX(Scrape!$L:$L,MATCH('HT 0-0'!KP374,Scrape!$B:$B,0)),"")</f>
        <v/>
      </c>
      <c r="LO374">
        <f>IF(LQ374="0-0",INDEX(Scrape!$M:$M,MATCH('HT 0-0'!KP374,Scrape!$B:$B,0)),"")</f>
        <v/>
      </c>
      <c r="LP374">
        <f>IF(LQ374="0-0",INDEX(Scrape!$N:$N,MATCH('HT 0-0'!KP374,Scrape!$B:$B,0)),"")</f>
        <v/>
      </c>
      <c r="LQ374">
        <f>INDEX(Scrape!$O:$O,MATCH('HT 0-0'!KP374,Scrape!$B:$B,0))</f>
        <v/>
      </c>
      <c r="LR374">
        <f>(1/LJ374)+(1/LI374)+(1/LH374)</f>
        <v/>
      </c>
      <c r="LS374">
        <f>(1/LG374)+(1/LF374)+(1/LE374)</f>
        <v/>
      </c>
      <c r="LT374" s="8">
        <f>IF(INDEX(#REF!,MATCH(KQ374,#REF!,0))=INDEX(#REF!,MATCH(KQ374,#REF!,0)),INDEX(#REF!,MATCH(KQ374,#REF!,0)),"ERROR")</f>
        <v/>
      </c>
      <c r="LU374" s="4">
        <f>IF(KR374="G",2,IF(KR374="R",0.5,IF(KR374="A",1)))</f>
        <v/>
      </c>
      <c r="LV374" s="4">
        <f>IF(KS374="G",0.5,IF(KS374="R",2,IF(KS374="A",1)))</f>
        <v/>
      </c>
      <c r="LW374" s="4">
        <f>IF(KT374="G",2,IF(KT374="R",0.5,IF(KT374="A",1)))</f>
        <v/>
      </c>
      <c r="LX374" s="4">
        <f>IF(KU374="G",0.5,IF(KU374="R",2,IF(KU374="A",1)))</f>
        <v/>
      </c>
      <c r="LY374" s="7">
        <f>(LK374*(LU374+LX374)+(LL374*(LU374+LX374)))</f>
        <v/>
      </c>
      <c r="LZ374" s="7">
        <f>(LN374*(LV374+LW374)+(LO374*(LV374+LW374)))</f>
        <v/>
      </c>
      <c r="MA374" s="11">
        <f>LY374-LZ374</f>
        <v/>
      </c>
      <c r="MB374" s="5">
        <f>MA374+2</f>
        <v/>
      </c>
      <c r="MC374" s="6">
        <f>MA374-2</f>
        <v/>
      </c>
      <c r="MD374" s="4">
        <f>LE374</f>
        <v/>
      </c>
      <c r="ME374" s="9">
        <f>IF(MD374=0,1000,MD374+0.75)</f>
        <v/>
      </c>
      <c r="MF374" s="10">
        <f>IF(MD374=0,0,MD374-0.75)</f>
        <v/>
      </c>
      <c r="MG374" s="4">
        <f>((LM374*(LU374+LX374))-((LP374*(LV374+LW374))))</f>
        <v/>
      </c>
      <c r="MH374" s="9">
        <f>MG374*1.2</f>
        <v/>
      </c>
      <c r="MI374" s="10">
        <f>MG374*0.8</f>
        <v/>
      </c>
      <c r="MJ374">
        <f>IFERROR(OT374,"")</f>
        <v/>
      </c>
      <c r="MK374">
        <f>IFERROR(OU374,"")</f>
        <v/>
      </c>
      <c r="ML374">
        <f>IFERROR(OV374,"")</f>
        <v/>
      </c>
      <c r="MM374">
        <f>IFERROR(OW374,"")</f>
        <v/>
      </c>
      <c r="MN374">
        <f>IFERROR(OX374,"")</f>
        <v/>
      </c>
      <c r="MO374">
        <f>IFERROR(OY374,"")</f>
        <v/>
      </c>
      <c r="MP374" s="1">
        <f>COUNTIFS(#REF!,LT374,#REF!,1,#REF!,"&gt;="&amp;MC374,#REF!,"&lt;="&amp;MB374,#REF!,"&lt;="&amp;ME374,#REF!,"&gt;="&amp;MF374,#REF!,"="&amp;KV374,#REF!,"="&amp;KX374)</f>
        <v/>
      </c>
      <c r="MQ374" s="1">
        <f>COUNTIFS(#REF!,LT374,#REF!,0,#REF!,"&gt;="&amp;MC374,#REF!,"&lt;="&amp;MB374,#REF!,"&lt;="&amp;ME374,#REF!,"&gt;="&amp;MF374,#REF!,"="&amp;KV374,#REF!,"="&amp;KX374)</f>
        <v/>
      </c>
      <c r="MR374" s="1">
        <f>COUNTIFS(#REF!,LT374,#REF!,1,#REF!,"&gt;="&amp;MC374,#REF!,"&lt;="&amp;MB374,#REF!,"&lt;="&amp;ME374,#REF!,"&gt;="&amp;MF374,#REF!,"="&amp;KW374,#REF!,"="&amp;KY374)</f>
        <v/>
      </c>
      <c r="MS374" s="1">
        <f>COUNTIFS(#REF!,LT374,#REF!,0,#REF!,"&gt;="&amp;MC374,#REF!,"&lt;="&amp;MB374,#REF!,"&lt;="&amp;ME374,#REF!,"&gt;="&amp;MF374,#REF!,"="&amp;KW374,#REF!,"="&amp;KY374)</f>
        <v/>
      </c>
      <c r="MT374" s="1">
        <f>COUNTIFS(#REF!,LT374,#REF!,1,#REF!,"&gt;="&amp;MI374,#REF!,"&lt;="&amp;MH374,#REF!,"&lt;="&amp;ME374,#REF!,"&gt;="&amp;MF374)</f>
        <v/>
      </c>
      <c r="MU374" s="1">
        <f>COUNTIFS(#REF!,LT374,#REF!,0,#REF!,"&gt;="&amp;MI374,#REF!,"&lt;="&amp;MH374,#REF!,"&lt;="&amp;ME374,#REF!,"&gt;="&amp;MF374)</f>
        <v/>
      </c>
      <c r="MV374" s="1">
        <f>COUNTIFS(#REF!,LT374,#REF!,1,#REF!,"&gt;="&amp;MI374,#REF!,"&lt;="&amp;MH374,#REF!,"="&amp;KZ374,#REF!,"="&amp;LA374,#REF!,"&lt;="&amp;ME374,#REF!,"&gt;="&amp;MF374)</f>
        <v/>
      </c>
      <c r="MW374" s="1">
        <f>COUNTIFS(#REF!,LT374,#REF!,0,#REF!,"&gt;="&amp;MI374,#REF!,"&lt;="&amp;MH374,#REF!,"="&amp;KZ374,#REF!,"="&amp;LA374,#REF!,"&lt;="&amp;ME374,#REF!,"&gt;="&amp;MF374)</f>
        <v/>
      </c>
      <c r="MX374" s="1">
        <f>COUNTIFS(#REF!,LT374,#REF!,1,#REF!,"&gt;="&amp;MC374,#REF!,"&lt;="&amp;MB374,#REF!,"&lt;="&amp;ME374,#REF!,"&gt;="&amp;MF374)</f>
        <v/>
      </c>
      <c r="MY374" s="1">
        <f>COUNTIFS(#REF!,LT374,#REF!,0,#REF!,"&gt;="&amp;MC374,#REF!,"&lt;="&amp;MB374,#REF!,"&lt;="&amp;ME374,#REF!,"&gt;="&amp;MF374)</f>
        <v/>
      </c>
      <c r="MZ374" s="1">
        <f>COUNTIFS(#REF!,LT374,#REF!,1,#REF!,"&lt;="&amp;ME374,#REF!,"&gt;="&amp;MF374,#REF!,"="&amp;KV374,#REF!,"="&amp;KX374)</f>
        <v/>
      </c>
      <c r="NA374" s="1">
        <f>COUNTIFS(#REF!,LT374,#REF!,0,#REF!,"&lt;="&amp;ME374,#REF!,"&gt;="&amp;MF374,#REF!,"="&amp;KV374,#REF!,"="&amp;KX374)</f>
        <v/>
      </c>
      <c r="NB374" s="1">
        <f>COUNTIFS(#REF!,LT374,#REF!,1,#REF!,"&lt;="&amp;ME374,#REF!,"&gt;="&amp;MF374,#REF!,"="&amp;KW374,#REF!,"="&amp;KY374)</f>
        <v/>
      </c>
      <c r="NC374" s="1">
        <f>COUNTIFS(#REF!,LT374,#REF!,0,#REF!,"&lt;="&amp;ME374,#REF!,"&gt;="&amp;MF374,#REF!,"="&amp;KW374,#REF!,"="&amp;KY374)</f>
        <v/>
      </c>
      <c r="ND374" s="1">
        <f>COUNTIFS(#REF!,LT374,#REF!,1,#REF!,"&gt;="&amp;MC374,#REF!,"&lt;="&amp;MB374,#REF!,"&lt;="&amp;ME374,#REF!,"&gt;="&amp;MF374,#REF!,"="&amp;KV374,#REF!,"="&amp;KX374)</f>
        <v/>
      </c>
      <c r="NE374" s="1">
        <f>COUNTIFS(#REF!,LT374,#REF!,0,#REF!,"&gt;="&amp;MC374,#REF!,"&lt;="&amp;MB374,#REF!,"&lt;="&amp;ME374,#REF!,"&gt;="&amp;MF374,#REF!,"="&amp;KV374,#REF!,"="&amp;KX374)</f>
        <v/>
      </c>
      <c r="NF374" s="1">
        <f>COUNTIFS(#REF!,LT374,#REF!,1,#REF!,"&gt;="&amp;MC374,#REF!,"&lt;="&amp;MB374,#REF!,"&lt;="&amp;ME374,#REF!,"&gt;="&amp;MF374,#REF!,"="&amp;KW374,#REF!,"="&amp;KY374)</f>
        <v/>
      </c>
      <c r="NG374" s="1">
        <f>COUNTIFS(#REF!,LT374,#REF!,0,#REF!,"&gt;="&amp;MC374,#REF!,"&lt;="&amp;MB374,#REF!,"&lt;="&amp;ME374,#REF!,"&gt;="&amp;MF374,#REF!,"="&amp;KW374,#REF!,"="&amp;KY374)</f>
        <v/>
      </c>
      <c r="NH374" s="1">
        <f>COUNTIFS(#REF!,LT374,#REF!,1,#REF!,"&gt;="&amp;MC374,#REF!,"&lt;="&amp;MB374,#REF!,"&lt;="&amp;ME374,#REF!,"&gt;="&amp;MF374,#REF!,"="&amp;KZ374,#REF!,"="&amp;LA374)</f>
        <v/>
      </c>
      <c r="NI374" s="1">
        <f>COUNTIFS(#REF!,LT374,#REF!,0,#REF!,"&gt;="&amp;MC374,#REF!,"&lt;="&amp;MB374,#REF!,"&lt;="&amp;ME374,#REF!,"&gt;="&amp;MF374,#REF!,"="&amp;KZ374,#REF!,"="&amp;LA374)</f>
        <v/>
      </c>
      <c r="NJ374" s="1">
        <f>COUNTIFS(#REF!,LT374,#REF!,1,#REF!,"&gt;="&amp;MI374,#REF!,"&lt;="&amp;MH374,#REF!,"&lt;="&amp;ME374,#REF!,"&gt;="&amp;MF374)</f>
        <v/>
      </c>
      <c r="NK374" s="1">
        <f>COUNTIFS(#REF!,LT374,#REF!,0,#REF!,"&gt;="&amp;MI374,#REF!,"&lt;="&amp;MH374,#REF!,"&lt;="&amp;ME374,#REF!,"&gt;="&amp;MF374)</f>
        <v/>
      </c>
      <c r="NL374" s="1">
        <f>COUNTIFS(#REF!,LT374,#REF!,1,#REF!,"&gt;="&amp;MI374,#REF!,"&lt;="&amp;MH374,#REF!,"="&amp;KZ374,#REF!,"="&amp;LA374,#REF!,"&lt;="&amp;ME374,#REF!,"&gt;="&amp;MF374)</f>
        <v/>
      </c>
      <c r="NM374" s="1">
        <f>COUNTIFS(#REF!,LT374,#REF!,0,#REF!,"&gt;="&amp;MI374,#REF!,"&lt;="&amp;MH374,#REF!,"="&amp;KZ374,#REF!,"="&amp;LA374,#REF!,"&lt;="&amp;ME374,#REF!,"&gt;="&amp;MF374)</f>
        <v/>
      </c>
      <c r="NN374" s="1">
        <f>COUNTIFS(#REF!,LT374,#REF!,1,#REF!,"&gt;="&amp;MC374,#REF!,"&lt;="&amp;MB374,#REF!,"&lt;="&amp;ME374,#REF!,"&gt;="&amp;MF374)</f>
        <v/>
      </c>
      <c r="NO374" s="1">
        <f>COUNTIFS(#REF!,LT374,#REF!,0,#REF!,"&gt;="&amp;MC374,#REF!,"&lt;="&amp;MB374,#REF!,"&lt;="&amp;ME374,#REF!,"&gt;="&amp;MF374)</f>
        <v/>
      </c>
      <c r="NP374" s="1">
        <f>COUNTIFS(#REF!,LT374,#REF!,1,#REF!,"&lt;="&amp;ME374,#REF!,"&gt;="&amp;MF374,#REF!,"="&amp;KV374,#REF!,"="&amp;KX374)</f>
        <v/>
      </c>
      <c r="NQ374" s="1">
        <f>COUNTIFS(#REF!,LT374,#REF!,0,#REF!,"&lt;="&amp;ME374,#REF!,"&gt;="&amp;MF374,#REF!,"="&amp;KV374,#REF!,"="&amp;KX374)</f>
        <v/>
      </c>
      <c r="NR374" s="1">
        <f>COUNTIFS(#REF!,LT374,#REF!,1,#REF!,"&lt;="&amp;ME374,#REF!,"&gt;="&amp;MF374,#REF!,"="&amp;KW374,#REF!,"="&amp;KY374)</f>
        <v/>
      </c>
      <c r="NS374" s="1">
        <f>COUNTIFS(#REF!,LT374,#REF!,0,#REF!,"&lt;="&amp;ME374,#REF!,"&gt;="&amp;MF374,#REF!,"="&amp;KW374,#REF!,"="&amp;KY374)</f>
        <v/>
      </c>
      <c r="NT374" s="1">
        <f>MP374+MR374+MT374+MV374+MX374+MZ374+NB374</f>
        <v/>
      </c>
      <c r="NU374" s="1">
        <f>MQ374+MS374+MU374+MW374+MY374+NA374+NC374</f>
        <v/>
      </c>
      <c r="NV374" s="1">
        <f>NT374+NU374</f>
        <v/>
      </c>
      <c r="NW374" s="33">
        <f>NT374/(NT374+NU374)</f>
        <v/>
      </c>
      <c r="NX374" s="3">
        <f>1/NW374</f>
        <v/>
      </c>
      <c r="NY374" s="1">
        <f>LH374</f>
        <v/>
      </c>
      <c r="NZ374" s="79">
        <f>(NW374*((NY374-1)*0.98))-((1-NW374)*1)</f>
        <v/>
      </c>
      <c r="OA374" s="34">
        <f>IF(LR374&lt;0.9,0,IF(AND(LR374&gt;1.1),0,1))</f>
        <v/>
      </c>
      <c r="OB374" s="34">
        <f>IF(LS374&lt;0.9,0,IF(AND(LS374&gt;1.1),0,1))</f>
        <v/>
      </c>
      <c r="OC374" s="32">
        <f>IF(NV374&gt;99,1,0)</f>
        <v/>
      </c>
      <c r="OD374" s="32">
        <f>IF(NZ374&gt;0.0799,1,0)</f>
        <v/>
      </c>
      <c r="OE374" s="32">
        <f>IF(NZ374&gt;OM374,1,0)</f>
        <v/>
      </c>
      <c r="OF374" s="32">
        <f>OC374+OD374+OE374+OA374+OB374</f>
        <v/>
      </c>
      <c r="OG374" s="1">
        <f>ND374+NF374+NH374+NJ374+NL374+NN374+NP374+NR374</f>
        <v/>
      </c>
      <c r="OH374" s="1">
        <f>NE374+NG374+NI374+NK374+NM374+NO374+NQ374+NS374</f>
        <v/>
      </c>
      <c r="OI374" s="1">
        <f>OG374+OH374</f>
        <v/>
      </c>
      <c r="OJ374" s="33">
        <f>OG374/(OG374+OH374)</f>
        <v/>
      </c>
      <c r="OK374" s="3">
        <f>1/OJ374</f>
        <v/>
      </c>
      <c r="OL374" s="1">
        <f>LI374</f>
        <v/>
      </c>
      <c r="OM374" s="79">
        <f>(OJ374*((OL374-1)*0.98))-((1-OJ374)*1)</f>
        <v/>
      </c>
      <c r="ON374" s="34">
        <f>IF(LR374&lt;0.9,0,IF(AND(LR374&gt;1.1),0,1))</f>
        <v/>
      </c>
      <c r="OO374" s="34">
        <f>IF(LS374&lt;0.9,0,IF(AND(LS374&gt;1.1),0,1))</f>
        <v/>
      </c>
      <c r="OP374" s="32">
        <f>IF(OI374&gt;99,1,0)</f>
        <v/>
      </c>
      <c r="OQ374" s="32">
        <f>IF(OM374&gt;0.0799,1,0)</f>
        <v/>
      </c>
      <c r="OR374" s="32">
        <f>IF(OM374&gt;OZ374,1,0)</f>
        <v/>
      </c>
      <c r="OS374" s="32">
        <f>OP374+OQ374+OR374+ON374+OO374</f>
        <v/>
      </c>
      <c r="OT374">
        <f>IF(OF374=5,"BackHome0-0",IF(AND(OS374=5),"BackAway0-0",""))</f>
        <v/>
      </c>
      <c r="OU374">
        <f>IF(OF374=5,KN374,IF(AND(OS374=5),KO374,""))</f>
        <v/>
      </c>
      <c r="OV374">
        <f>IF(OF374=5,"Match Odds",IF(AND(OS374=5),"Match Odds",""))</f>
        <v/>
      </c>
      <c r="OW374">
        <f>IF(OF374=5,KP374,IF(AND(OS374=5),KP374,""))</f>
        <v/>
      </c>
      <c r="OX374">
        <f>IF(OF374=5,"MATCH_ODDS",IF(AND(OS374=5),"MATCH_ODDS",""))</f>
        <v/>
      </c>
      <c r="OY374">
        <f>IF(OF374=5,"BACK",IF(AND(OS374=5),"BACK",""))</f>
        <v/>
      </c>
    </row>
    <row r="375" ht="16.5" customHeight="1" thickBot="1" thickTop="1">
      <c r="A375" s="2" t="n"/>
      <c r="KN375" s="1">
        <f>IF(INDEX(#REF!,MATCH('HT 0-0'!D375,#REF!,0))=INDEX(#REF!,MATCH('HT 0-0'!D375,#REF!,0)),INDEX(#REF!,MATCH('HT 0-0'!D375,#REF!,0)),"ERROR")</f>
        <v/>
      </c>
      <c r="KO375" s="1">
        <f>IF(INDEX(#REF!,MATCH('HT 0-0'!E375,#REF!,0))=INDEX(#REF!,MATCH('HT 0-0'!E375,#REF!,0)),INDEX(#REF!,MATCH('HT 0-0'!E375,#REF!,0)),"ERROR")</f>
        <v/>
      </c>
      <c r="KP375" s="1">
        <f>KN375&amp;" v "&amp;KO375</f>
        <v/>
      </c>
      <c r="KQ375">
        <f>B375&amp;"_"&amp;C375</f>
        <v/>
      </c>
      <c r="KR375" s="1">
        <f>IF((HW375/KK375)&lt;0.335,"G",IF((HW375/KK375)&gt;0.67,"R","A"))</f>
        <v/>
      </c>
      <c r="KS375" s="1">
        <f>IF((HX375/KK375)&lt;0.335,"G",IF((HX375/KK375)&gt;0.67,"R","A"))</f>
        <v/>
      </c>
      <c r="KT375" s="1">
        <f>IF((IH375/KK375)&lt;0.335,"G",IF((IH375/KK375)&gt;0.67,"R","A"))</f>
        <v/>
      </c>
      <c r="KU375" s="1">
        <f>IF((II375/KK375)&lt;0.335,"G",IF((II375/KK375)&gt;0.67,"R","A"))</f>
        <v/>
      </c>
      <c r="KV375" s="1">
        <f>IF((HZ375/KK375)&lt;0.335,"G",IF((HZ375/KK375)&gt;0.67,"R","A"))</f>
        <v/>
      </c>
      <c r="KW375" s="1">
        <f>IF((HY375/KK375)&lt;0.335,"G",IF((HY375/KK375)&gt;0.67,"R","A"))</f>
        <v/>
      </c>
      <c r="KX375" s="1">
        <f>IF((IK375/KK375)&lt;0.335,"G",IF((IK375/KK375)&gt;0.67,"R","A"))</f>
        <v/>
      </c>
      <c r="KY375" s="1">
        <f>IF((IJ375/KK375)&lt;0.335,"G",IF((IJ375/KK375)&gt;0.67,"R","A"))</f>
        <v/>
      </c>
      <c r="KZ375" s="1">
        <f>IF((HQ375/KK375)&lt;0.335,"G",IF((HQ375/KK375)&gt;0.67,"R","A"))</f>
        <v/>
      </c>
      <c r="LA375" s="1">
        <f>IF((IB375/KK375)&lt;0.335,"G",IF((IB375/KK375)&gt;0.67,"R","A"))</f>
        <v/>
      </c>
      <c r="LB375">
        <f>IF(LQ375="0-0",INDEX(Scrape!#REF!,MATCH('HT 0-0'!KP375,Scrape!$B:$B,0)),"")</f>
        <v/>
      </c>
      <c r="LC375">
        <f>IF(LQ375="0-0",INDEX(Scrape!$A:$A,MATCH('HT 0-0'!KP375,Scrape!$B:$B,0)),"")</f>
        <v/>
      </c>
      <c r="LD375">
        <f>IF(LQ375="0-0",INDEX(Scrape!$B:$B,MATCH('HT 0-0'!KP375,Scrape!$B:$B,0)),"")</f>
        <v/>
      </c>
      <c r="LE375">
        <f>IF(LQ375="0-0",INDEX(Scrape!$C:$C,MATCH('HT 0-0'!KP375,Scrape!$B:$B,0)),"")</f>
        <v/>
      </c>
      <c r="LF375">
        <f>IF(LQ375="0-0",INDEX(Scrape!$D:$D,MATCH('HT 0-0'!KP375,Scrape!$B:$B,0)),"")</f>
        <v/>
      </c>
      <c r="LG375">
        <f>IF(LQ375="0-0",INDEX(Scrape!$E:$E,MATCH('HT 0-0'!KP375,Scrape!$B:$B,0)),"")</f>
        <v/>
      </c>
      <c r="LH375">
        <f>IF(LQ375="0-0",INDEX(Scrape!$F:$F,MATCH('HT 0-0'!KP375,Scrape!$B:$B,0)),"")</f>
        <v/>
      </c>
      <c r="LI375">
        <f>IF(LQ375="0-0",INDEX(Scrape!$G:$G,MATCH('HT 0-0'!KP375,Scrape!$B:$B,0)),"")</f>
        <v/>
      </c>
      <c r="LJ375">
        <f>IF(LQ375="0-0",INDEX(Scrape!$H:$H,MATCH('HT 0-0'!KP375,Scrape!$B:$B,0)),"")</f>
        <v/>
      </c>
      <c r="LK375">
        <f>IF(LQ375="0-0",INDEX(Scrape!$I:$I,MATCH('HT 0-0'!KP375,Scrape!$B:$B,0)),"")</f>
        <v/>
      </c>
      <c r="LL375">
        <f>IF(LQ375="0-0",INDEX(Scrape!$J:$J,MATCH('HT 0-0'!KP375,Scrape!$B:$B,0)),"")</f>
        <v/>
      </c>
      <c r="LM375">
        <f>IF(LQ375="0-0",INDEX(Scrape!$K:$K,MATCH('HT 0-0'!KP375,Scrape!$B:$B,0)),"")</f>
        <v/>
      </c>
      <c r="LN375">
        <f>IF(LQ375="0-0",INDEX(Scrape!$L:$L,MATCH('HT 0-0'!KP375,Scrape!$B:$B,0)),"")</f>
        <v/>
      </c>
      <c r="LO375">
        <f>IF(LQ375="0-0",INDEX(Scrape!$M:$M,MATCH('HT 0-0'!KP375,Scrape!$B:$B,0)),"")</f>
        <v/>
      </c>
      <c r="LP375">
        <f>IF(LQ375="0-0",INDEX(Scrape!$N:$N,MATCH('HT 0-0'!KP375,Scrape!$B:$B,0)),"")</f>
        <v/>
      </c>
      <c r="LQ375">
        <f>INDEX(Scrape!$O:$O,MATCH('HT 0-0'!KP375,Scrape!$B:$B,0))</f>
        <v/>
      </c>
      <c r="LR375">
        <f>(1/LJ375)+(1/LI375)+(1/LH375)</f>
        <v/>
      </c>
      <c r="LS375">
        <f>(1/LG375)+(1/LF375)+(1/LE375)</f>
        <v/>
      </c>
      <c r="LT375" s="8">
        <f>IF(INDEX(#REF!,MATCH(KQ375,#REF!,0))=INDEX(#REF!,MATCH(KQ375,#REF!,0)),INDEX(#REF!,MATCH(KQ375,#REF!,0)),"ERROR")</f>
        <v/>
      </c>
      <c r="LU375" s="4">
        <f>IF(KR375="G",2,IF(KR375="R",0.5,IF(KR375="A",1)))</f>
        <v/>
      </c>
      <c r="LV375" s="4">
        <f>IF(KS375="G",0.5,IF(KS375="R",2,IF(KS375="A",1)))</f>
        <v/>
      </c>
      <c r="LW375" s="4">
        <f>IF(KT375="G",2,IF(KT375="R",0.5,IF(KT375="A",1)))</f>
        <v/>
      </c>
      <c r="LX375" s="4">
        <f>IF(KU375="G",0.5,IF(KU375="R",2,IF(KU375="A",1)))</f>
        <v/>
      </c>
      <c r="LY375" s="7">
        <f>(LK375*(LU375+LX375)+(LL375*(LU375+LX375)))</f>
        <v/>
      </c>
      <c r="LZ375" s="7">
        <f>(LN375*(LV375+LW375)+(LO375*(LV375+LW375)))</f>
        <v/>
      </c>
      <c r="MA375" s="11">
        <f>LY375-LZ375</f>
        <v/>
      </c>
      <c r="MB375" s="5">
        <f>MA375+2</f>
        <v/>
      </c>
      <c r="MC375" s="6">
        <f>MA375-2</f>
        <v/>
      </c>
      <c r="MD375" s="4">
        <f>LE375</f>
        <v/>
      </c>
      <c r="ME375" s="9">
        <f>IF(MD375=0,1000,MD375+0.75)</f>
        <v/>
      </c>
      <c r="MF375" s="10">
        <f>IF(MD375=0,0,MD375-0.75)</f>
        <v/>
      </c>
      <c r="MG375" s="4">
        <f>((LM375*(LU375+LX375))-((LP375*(LV375+LW375))))</f>
        <v/>
      </c>
      <c r="MH375" s="9">
        <f>MG375*1.2</f>
        <v/>
      </c>
      <c r="MI375" s="10">
        <f>MG375*0.8</f>
        <v/>
      </c>
      <c r="MJ375">
        <f>IFERROR(OT375,"")</f>
        <v/>
      </c>
      <c r="MK375">
        <f>IFERROR(OU375,"")</f>
        <v/>
      </c>
      <c r="ML375">
        <f>IFERROR(OV375,"")</f>
        <v/>
      </c>
      <c r="MM375">
        <f>IFERROR(OW375,"")</f>
        <v/>
      </c>
      <c r="MN375">
        <f>IFERROR(OX375,"")</f>
        <v/>
      </c>
      <c r="MO375">
        <f>IFERROR(OY375,"")</f>
        <v/>
      </c>
      <c r="MP375" s="1">
        <f>COUNTIFS(#REF!,LT375,#REF!,1,#REF!,"&gt;="&amp;MC375,#REF!,"&lt;="&amp;MB375,#REF!,"&lt;="&amp;ME375,#REF!,"&gt;="&amp;MF375,#REF!,"="&amp;KV375,#REF!,"="&amp;KX375)</f>
        <v/>
      </c>
      <c r="MQ375" s="1">
        <f>COUNTIFS(#REF!,LT375,#REF!,0,#REF!,"&gt;="&amp;MC375,#REF!,"&lt;="&amp;MB375,#REF!,"&lt;="&amp;ME375,#REF!,"&gt;="&amp;MF375,#REF!,"="&amp;KV375,#REF!,"="&amp;KX375)</f>
        <v/>
      </c>
      <c r="MR375" s="1">
        <f>COUNTIFS(#REF!,LT375,#REF!,1,#REF!,"&gt;="&amp;MC375,#REF!,"&lt;="&amp;MB375,#REF!,"&lt;="&amp;ME375,#REF!,"&gt;="&amp;MF375,#REF!,"="&amp;KW375,#REF!,"="&amp;KY375)</f>
        <v/>
      </c>
      <c r="MS375" s="1">
        <f>COUNTIFS(#REF!,LT375,#REF!,0,#REF!,"&gt;="&amp;MC375,#REF!,"&lt;="&amp;MB375,#REF!,"&lt;="&amp;ME375,#REF!,"&gt;="&amp;MF375,#REF!,"="&amp;KW375,#REF!,"="&amp;KY375)</f>
        <v/>
      </c>
      <c r="MT375" s="1">
        <f>COUNTIFS(#REF!,LT375,#REF!,1,#REF!,"&gt;="&amp;MI375,#REF!,"&lt;="&amp;MH375,#REF!,"&lt;="&amp;ME375,#REF!,"&gt;="&amp;MF375)</f>
        <v/>
      </c>
      <c r="MU375" s="1">
        <f>COUNTIFS(#REF!,LT375,#REF!,0,#REF!,"&gt;="&amp;MI375,#REF!,"&lt;="&amp;MH375,#REF!,"&lt;="&amp;ME375,#REF!,"&gt;="&amp;MF375)</f>
        <v/>
      </c>
      <c r="MV375" s="1">
        <f>COUNTIFS(#REF!,LT375,#REF!,1,#REF!,"&gt;="&amp;MI375,#REF!,"&lt;="&amp;MH375,#REF!,"="&amp;KZ375,#REF!,"="&amp;LA375,#REF!,"&lt;="&amp;ME375,#REF!,"&gt;="&amp;MF375)</f>
        <v/>
      </c>
      <c r="MW375" s="1">
        <f>COUNTIFS(#REF!,LT375,#REF!,0,#REF!,"&gt;="&amp;MI375,#REF!,"&lt;="&amp;MH375,#REF!,"="&amp;KZ375,#REF!,"="&amp;LA375,#REF!,"&lt;="&amp;ME375,#REF!,"&gt;="&amp;MF375)</f>
        <v/>
      </c>
      <c r="MX375" s="1">
        <f>COUNTIFS(#REF!,LT375,#REF!,1,#REF!,"&gt;="&amp;MC375,#REF!,"&lt;="&amp;MB375,#REF!,"&lt;="&amp;ME375,#REF!,"&gt;="&amp;MF375)</f>
        <v/>
      </c>
      <c r="MY375" s="1">
        <f>COUNTIFS(#REF!,LT375,#REF!,0,#REF!,"&gt;="&amp;MC375,#REF!,"&lt;="&amp;MB375,#REF!,"&lt;="&amp;ME375,#REF!,"&gt;="&amp;MF375)</f>
        <v/>
      </c>
      <c r="MZ375" s="1">
        <f>COUNTIFS(#REF!,LT375,#REF!,1,#REF!,"&lt;="&amp;ME375,#REF!,"&gt;="&amp;MF375,#REF!,"="&amp;KV375,#REF!,"="&amp;KX375)</f>
        <v/>
      </c>
      <c r="NA375" s="1">
        <f>COUNTIFS(#REF!,LT375,#REF!,0,#REF!,"&lt;="&amp;ME375,#REF!,"&gt;="&amp;MF375,#REF!,"="&amp;KV375,#REF!,"="&amp;KX375)</f>
        <v/>
      </c>
      <c r="NB375" s="1">
        <f>COUNTIFS(#REF!,LT375,#REF!,1,#REF!,"&lt;="&amp;ME375,#REF!,"&gt;="&amp;MF375,#REF!,"="&amp;KW375,#REF!,"="&amp;KY375)</f>
        <v/>
      </c>
      <c r="NC375" s="1">
        <f>COUNTIFS(#REF!,LT375,#REF!,0,#REF!,"&lt;="&amp;ME375,#REF!,"&gt;="&amp;MF375,#REF!,"="&amp;KW375,#REF!,"="&amp;KY375)</f>
        <v/>
      </c>
      <c r="ND375" s="1">
        <f>COUNTIFS(#REF!,LT375,#REF!,1,#REF!,"&gt;="&amp;MC375,#REF!,"&lt;="&amp;MB375,#REF!,"&lt;="&amp;ME375,#REF!,"&gt;="&amp;MF375,#REF!,"="&amp;KV375,#REF!,"="&amp;KX375)</f>
        <v/>
      </c>
      <c r="NE375" s="1">
        <f>COUNTIFS(#REF!,LT375,#REF!,0,#REF!,"&gt;="&amp;MC375,#REF!,"&lt;="&amp;MB375,#REF!,"&lt;="&amp;ME375,#REF!,"&gt;="&amp;MF375,#REF!,"="&amp;KV375,#REF!,"="&amp;KX375)</f>
        <v/>
      </c>
      <c r="NF375" s="1">
        <f>COUNTIFS(#REF!,LT375,#REF!,1,#REF!,"&gt;="&amp;MC375,#REF!,"&lt;="&amp;MB375,#REF!,"&lt;="&amp;ME375,#REF!,"&gt;="&amp;MF375,#REF!,"="&amp;KW375,#REF!,"="&amp;KY375)</f>
        <v/>
      </c>
      <c r="NG375" s="1">
        <f>COUNTIFS(#REF!,LT375,#REF!,0,#REF!,"&gt;="&amp;MC375,#REF!,"&lt;="&amp;MB375,#REF!,"&lt;="&amp;ME375,#REF!,"&gt;="&amp;MF375,#REF!,"="&amp;KW375,#REF!,"="&amp;KY375)</f>
        <v/>
      </c>
      <c r="NH375" s="1">
        <f>COUNTIFS(#REF!,LT375,#REF!,1,#REF!,"&gt;="&amp;MC375,#REF!,"&lt;="&amp;MB375,#REF!,"&lt;="&amp;ME375,#REF!,"&gt;="&amp;MF375,#REF!,"="&amp;KZ375,#REF!,"="&amp;LA375)</f>
        <v/>
      </c>
      <c r="NI375" s="1">
        <f>COUNTIFS(#REF!,LT375,#REF!,0,#REF!,"&gt;="&amp;MC375,#REF!,"&lt;="&amp;MB375,#REF!,"&lt;="&amp;ME375,#REF!,"&gt;="&amp;MF375,#REF!,"="&amp;KZ375,#REF!,"="&amp;LA375)</f>
        <v/>
      </c>
      <c r="NJ375" s="1">
        <f>COUNTIFS(#REF!,LT375,#REF!,1,#REF!,"&gt;="&amp;MI375,#REF!,"&lt;="&amp;MH375,#REF!,"&lt;="&amp;ME375,#REF!,"&gt;="&amp;MF375)</f>
        <v/>
      </c>
      <c r="NK375" s="1">
        <f>COUNTIFS(#REF!,LT375,#REF!,0,#REF!,"&gt;="&amp;MI375,#REF!,"&lt;="&amp;MH375,#REF!,"&lt;="&amp;ME375,#REF!,"&gt;="&amp;MF375)</f>
        <v/>
      </c>
      <c r="NL375" s="1">
        <f>COUNTIFS(#REF!,LT375,#REF!,1,#REF!,"&gt;="&amp;MI375,#REF!,"&lt;="&amp;MH375,#REF!,"="&amp;KZ375,#REF!,"="&amp;LA375,#REF!,"&lt;="&amp;ME375,#REF!,"&gt;="&amp;MF375)</f>
        <v/>
      </c>
      <c r="NM375" s="1">
        <f>COUNTIFS(#REF!,LT375,#REF!,0,#REF!,"&gt;="&amp;MI375,#REF!,"&lt;="&amp;MH375,#REF!,"="&amp;KZ375,#REF!,"="&amp;LA375,#REF!,"&lt;="&amp;ME375,#REF!,"&gt;="&amp;MF375)</f>
        <v/>
      </c>
      <c r="NN375" s="1">
        <f>COUNTIFS(#REF!,LT375,#REF!,1,#REF!,"&gt;="&amp;MC375,#REF!,"&lt;="&amp;MB375,#REF!,"&lt;="&amp;ME375,#REF!,"&gt;="&amp;MF375)</f>
        <v/>
      </c>
      <c r="NO375" s="1">
        <f>COUNTIFS(#REF!,LT375,#REF!,0,#REF!,"&gt;="&amp;MC375,#REF!,"&lt;="&amp;MB375,#REF!,"&lt;="&amp;ME375,#REF!,"&gt;="&amp;MF375)</f>
        <v/>
      </c>
      <c r="NP375" s="1">
        <f>COUNTIFS(#REF!,LT375,#REF!,1,#REF!,"&lt;="&amp;ME375,#REF!,"&gt;="&amp;MF375,#REF!,"="&amp;KV375,#REF!,"="&amp;KX375)</f>
        <v/>
      </c>
      <c r="NQ375" s="1">
        <f>COUNTIFS(#REF!,LT375,#REF!,0,#REF!,"&lt;="&amp;ME375,#REF!,"&gt;="&amp;MF375,#REF!,"="&amp;KV375,#REF!,"="&amp;KX375)</f>
        <v/>
      </c>
      <c r="NR375" s="1">
        <f>COUNTIFS(#REF!,LT375,#REF!,1,#REF!,"&lt;="&amp;ME375,#REF!,"&gt;="&amp;MF375,#REF!,"="&amp;KW375,#REF!,"="&amp;KY375)</f>
        <v/>
      </c>
      <c r="NS375" s="1">
        <f>COUNTIFS(#REF!,LT375,#REF!,0,#REF!,"&lt;="&amp;ME375,#REF!,"&gt;="&amp;MF375,#REF!,"="&amp;KW375,#REF!,"="&amp;KY375)</f>
        <v/>
      </c>
      <c r="NT375" s="1">
        <f>MP375+MR375+MT375+MV375+MX375+MZ375+NB375</f>
        <v/>
      </c>
      <c r="NU375" s="1">
        <f>MQ375+MS375+MU375+MW375+MY375+NA375+NC375</f>
        <v/>
      </c>
      <c r="NV375" s="1">
        <f>NT375+NU375</f>
        <v/>
      </c>
      <c r="NW375" s="33">
        <f>NT375/(NT375+NU375)</f>
        <v/>
      </c>
      <c r="NX375" s="3">
        <f>1/NW375</f>
        <v/>
      </c>
      <c r="NY375" s="1">
        <f>LH375</f>
        <v/>
      </c>
      <c r="NZ375" s="79">
        <f>(NW375*((NY375-1)*0.98))-((1-NW375)*1)</f>
        <v/>
      </c>
      <c r="OA375" s="34">
        <f>IF(LR375&lt;0.9,0,IF(AND(LR375&gt;1.1),0,1))</f>
        <v/>
      </c>
      <c r="OB375" s="34">
        <f>IF(LS375&lt;0.9,0,IF(AND(LS375&gt;1.1),0,1))</f>
        <v/>
      </c>
      <c r="OC375" s="32">
        <f>IF(NV375&gt;99,1,0)</f>
        <v/>
      </c>
      <c r="OD375" s="32">
        <f>IF(NZ375&gt;0.0799,1,0)</f>
        <v/>
      </c>
      <c r="OE375" s="32">
        <f>IF(NZ375&gt;OM375,1,0)</f>
        <v/>
      </c>
      <c r="OF375" s="32">
        <f>OC375+OD375+OE375+OA375+OB375</f>
        <v/>
      </c>
      <c r="OG375" s="1">
        <f>ND375+NF375+NH375+NJ375+NL375+NN375+NP375+NR375</f>
        <v/>
      </c>
      <c r="OH375" s="1">
        <f>NE375+NG375+NI375+NK375+NM375+NO375+NQ375+NS375</f>
        <v/>
      </c>
      <c r="OI375" s="1">
        <f>OG375+OH375</f>
        <v/>
      </c>
      <c r="OJ375" s="33">
        <f>OG375/(OG375+OH375)</f>
        <v/>
      </c>
      <c r="OK375" s="3">
        <f>1/OJ375</f>
        <v/>
      </c>
      <c r="OL375" s="1">
        <f>LI375</f>
        <v/>
      </c>
      <c r="OM375" s="79">
        <f>(OJ375*((OL375-1)*0.98))-((1-OJ375)*1)</f>
        <v/>
      </c>
      <c r="ON375" s="34">
        <f>IF(LR375&lt;0.9,0,IF(AND(LR375&gt;1.1),0,1))</f>
        <v/>
      </c>
      <c r="OO375" s="34">
        <f>IF(LS375&lt;0.9,0,IF(AND(LS375&gt;1.1),0,1))</f>
        <v/>
      </c>
      <c r="OP375" s="32">
        <f>IF(OI375&gt;99,1,0)</f>
        <v/>
      </c>
      <c r="OQ375" s="32">
        <f>IF(OM375&gt;0.0799,1,0)</f>
        <v/>
      </c>
      <c r="OR375" s="32">
        <f>IF(OM375&gt;OZ375,1,0)</f>
        <v/>
      </c>
      <c r="OS375" s="32">
        <f>OP375+OQ375+OR375+ON375+OO375</f>
        <v/>
      </c>
      <c r="OT375">
        <f>IF(OF375=5,"BackHome0-0",IF(AND(OS375=5),"BackAway0-0",""))</f>
        <v/>
      </c>
      <c r="OU375">
        <f>IF(OF375=5,KN375,IF(AND(OS375=5),KO375,""))</f>
        <v/>
      </c>
      <c r="OV375">
        <f>IF(OF375=5,"Match Odds",IF(AND(OS375=5),"Match Odds",""))</f>
        <v/>
      </c>
      <c r="OW375">
        <f>IF(OF375=5,KP375,IF(AND(OS375=5),KP375,""))</f>
        <v/>
      </c>
      <c r="OX375">
        <f>IF(OF375=5,"MATCH_ODDS",IF(AND(OS375=5),"MATCH_ODDS",""))</f>
        <v/>
      </c>
      <c r="OY375">
        <f>IF(OF375=5,"BACK",IF(AND(OS375=5),"BACK",""))</f>
        <v/>
      </c>
    </row>
    <row r="376" ht="16.5" customHeight="1" thickBot="1" thickTop="1">
      <c r="A376" s="2" t="n"/>
      <c r="KN376" s="1">
        <f>IF(INDEX(#REF!,MATCH('HT 0-0'!D376,#REF!,0))=INDEX(#REF!,MATCH('HT 0-0'!D376,#REF!,0)),INDEX(#REF!,MATCH('HT 0-0'!D376,#REF!,0)),"ERROR")</f>
        <v/>
      </c>
      <c r="KO376" s="1">
        <f>IF(INDEX(#REF!,MATCH('HT 0-0'!E376,#REF!,0))=INDEX(#REF!,MATCH('HT 0-0'!E376,#REF!,0)),INDEX(#REF!,MATCH('HT 0-0'!E376,#REF!,0)),"ERROR")</f>
        <v/>
      </c>
      <c r="KP376" s="1">
        <f>KN376&amp;" v "&amp;KO376</f>
        <v/>
      </c>
      <c r="KQ376">
        <f>B376&amp;"_"&amp;C376</f>
        <v/>
      </c>
      <c r="KR376" s="1">
        <f>IF((HW376/KK376)&lt;0.335,"G",IF((HW376/KK376)&gt;0.67,"R","A"))</f>
        <v/>
      </c>
      <c r="KS376" s="1">
        <f>IF((HX376/KK376)&lt;0.335,"G",IF((HX376/KK376)&gt;0.67,"R","A"))</f>
        <v/>
      </c>
      <c r="KT376" s="1">
        <f>IF((IH376/KK376)&lt;0.335,"G",IF((IH376/KK376)&gt;0.67,"R","A"))</f>
        <v/>
      </c>
      <c r="KU376" s="1">
        <f>IF((II376/KK376)&lt;0.335,"G",IF((II376/KK376)&gt;0.67,"R","A"))</f>
        <v/>
      </c>
      <c r="KV376" s="1">
        <f>IF((HZ376/KK376)&lt;0.335,"G",IF((HZ376/KK376)&gt;0.67,"R","A"))</f>
        <v/>
      </c>
      <c r="KW376" s="1">
        <f>IF((HY376/KK376)&lt;0.335,"G",IF((HY376/KK376)&gt;0.67,"R","A"))</f>
        <v/>
      </c>
      <c r="KX376" s="1">
        <f>IF((IK376/KK376)&lt;0.335,"G",IF((IK376/KK376)&gt;0.67,"R","A"))</f>
        <v/>
      </c>
      <c r="KY376" s="1">
        <f>IF((IJ376/KK376)&lt;0.335,"G",IF((IJ376/KK376)&gt;0.67,"R","A"))</f>
        <v/>
      </c>
      <c r="KZ376" s="1">
        <f>IF((HQ376/KK376)&lt;0.335,"G",IF((HQ376/KK376)&gt;0.67,"R","A"))</f>
        <v/>
      </c>
      <c r="LA376" s="1">
        <f>IF((IB376/KK376)&lt;0.335,"G",IF((IB376/KK376)&gt;0.67,"R","A"))</f>
        <v/>
      </c>
      <c r="LB376">
        <f>IF(LQ376="0-0",INDEX(Scrape!#REF!,MATCH('HT 0-0'!KP376,Scrape!$B:$B,0)),"")</f>
        <v/>
      </c>
      <c r="LC376">
        <f>IF(LQ376="0-0",INDEX(Scrape!$A:$A,MATCH('HT 0-0'!KP376,Scrape!$B:$B,0)),"")</f>
        <v/>
      </c>
      <c r="LD376">
        <f>IF(LQ376="0-0",INDEX(Scrape!$B:$B,MATCH('HT 0-0'!KP376,Scrape!$B:$B,0)),"")</f>
        <v/>
      </c>
      <c r="LE376">
        <f>IF(LQ376="0-0",INDEX(Scrape!$C:$C,MATCH('HT 0-0'!KP376,Scrape!$B:$B,0)),"")</f>
        <v/>
      </c>
      <c r="LF376">
        <f>IF(LQ376="0-0",INDEX(Scrape!$D:$D,MATCH('HT 0-0'!KP376,Scrape!$B:$B,0)),"")</f>
        <v/>
      </c>
      <c r="LG376">
        <f>IF(LQ376="0-0",INDEX(Scrape!$E:$E,MATCH('HT 0-0'!KP376,Scrape!$B:$B,0)),"")</f>
        <v/>
      </c>
      <c r="LH376">
        <f>IF(LQ376="0-0",INDEX(Scrape!$F:$F,MATCH('HT 0-0'!KP376,Scrape!$B:$B,0)),"")</f>
        <v/>
      </c>
      <c r="LI376">
        <f>IF(LQ376="0-0",INDEX(Scrape!$G:$G,MATCH('HT 0-0'!KP376,Scrape!$B:$B,0)),"")</f>
        <v/>
      </c>
      <c r="LJ376">
        <f>IF(LQ376="0-0",INDEX(Scrape!$H:$H,MATCH('HT 0-0'!KP376,Scrape!$B:$B,0)),"")</f>
        <v/>
      </c>
      <c r="LK376">
        <f>IF(LQ376="0-0",INDEX(Scrape!$I:$I,MATCH('HT 0-0'!KP376,Scrape!$B:$B,0)),"")</f>
        <v/>
      </c>
      <c r="LL376">
        <f>IF(LQ376="0-0",INDEX(Scrape!$J:$J,MATCH('HT 0-0'!KP376,Scrape!$B:$B,0)),"")</f>
        <v/>
      </c>
      <c r="LM376">
        <f>IF(LQ376="0-0",INDEX(Scrape!$K:$K,MATCH('HT 0-0'!KP376,Scrape!$B:$B,0)),"")</f>
        <v/>
      </c>
      <c r="LN376">
        <f>IF(LQ376="0-0",INDEX(Scrape!$L:$L,MATCH('HT 0-0'!KP376,Scrape!$B:$B,0)),"")</f>
        <v/>
      </c>
      <c r="LO376">
        <f>IF(LQ376="0-0",INDEX(Scrape!$M:$M,MATCH('HT 0-0'!KP376,Scrape!$B:$B,0)),"")</f>
        <v/>
      </c>
      <c r="LP376">
        <f>IF(LQ376="0-0",INDEX(Scrape!$N:$N,MATCH('HT 0-0'!KP376,Scrape!$B:$B,0)),"")</f>
        <v/>
      </c>
      <c r="LQ376">
        <f>INDEX(Scrape!$O:$O,MATCH('HT 0-0'!KP376,Scrape!$B:$B,0))</f>
        <v/>
      </c>
      <c r="LR376">
        <f>(1/LJ376)+(1/LI376)+(1/LH376)</f>
        <v/>
      </c>
      <c r="LS376">
        <f>(1/LG376)+(1/LF376)+(1/LE376)</f>
        <v/>
      </c>
      <c r="LT376" s="8">
        <f>IF(INDEX(#REF!,MATCH(KQ376,#REF!,0))=INDEX(#REF!,MATCH(KQ376,#REF!,0)),INDEX(#REF!,MATCH(KQ376,#REF!,0)),"ERROR")</f>
        <v/>
      </c>
      <c r="LU376" s="4">
        <f>IF(KR376="G",2,IF(KR376="R",0.5,IF(KR376="A",1)))</f>
        <v/>
      </c>
      <c r="LV376" s="4">
        <f>IF(KS376="G",0.5,IF(KS376="R",2,IF(KS376="A",1)))</f>
        <v/>
      </c>
      <c r="LW376" s="4">
        <f>IF(KT376="G",2,IF(KT376="R",0.5,IF(KT376="A",1)))</f>
        <v/>
      </c>
      <c r="LX376" s="4">
        <f>IF(KU376="G",0.5,IF(KU376="R",2,IF(KU376="A",1)))</f>
        <v/>
      </c>
      <c r="LY376" s="7">
        <f>(LK376*(LU376+LX376)+(LL376*(LU376+LX376)))</f>
        <v/>
      </c>
      <c r="LZ376" s="7">
        <f>(LN376*(LV376+LW376)+(LO376*(LV376+LW376)))</f>
        <v/>
      </c>
      <c r="MA376" s="11">
        <f>LY376-LZ376</f>
        <v/>
      </c>
      <c r="MB376" s="5">
        <f>MA376+2</f>
        <v/>
      </c>
      <c r="MC376" s="6">
        <f>MA376-2</f>
        <v/>
      </c>
      <c r="MD376" s="4">
        <f>LE376</f>
        <v/>
      </c>
      <c r="ME376" s="9">
        <f>IF(MD376=0,1000,MD376+0.75)</f>
        <v/>
      </c>
      <c r="MF376" s="10">
        <f>IF(MD376=0,0,MD376-0.75)</f>
        <v/>
      </c>
      <c r="MG376" s="4">
        <f>((LM376*(LU376+LX376))-((LP376*(LV376+LW376))))</f>
        <v/>
      </c>
      <c r="MH376" s="9">
        <f>MG376*1.2</f>
        <v/>
      </c>
      <c r="MI376" s="10">
        <f>MG376*0.8</f>
        <v/>
      </c>
      <c r="MJ376">
        <f>IFERROR(OT376,"")</f>
        <v/>
      </c>
      <c r="MK376">
        <f>IFERROR(OU376,"")</f>
        <v/>
      </c>
      <c r="ML376">
        <f>IFERROR(OV376,"")</f>
        <v/>
      </c>
      <c r="MM376">
        <f>IFERROR(OW376,"")</f>
        <v/>
      </c>
      <c r="MN376">
        <f>IFERROR(OX376,"")</f>
        <v/>
      </c>
      <c r="MO376">
        <f>IFERROR(OY376,"")</f>
        <v/>
      </c>
      <c r="MP376" s="1">
        <f>COUNTIFS(#REF!,LT376,#REF!,1,#REF!,"&gt;="&amp;MC376,#REF!,"&lt;="&amp;MB376,#REF!,"&lt;="&amp;ME376,#REF!,"&gt;="&amp;MF376,#REF!,"="&amp;KV376,#REF!,"="&amp;KX376)</f>
        <v/>
      </c>
      <c r="MQ376" s="1">
        <f>COUNTIFS(#REF!,LT376,#REF!,0,#REF!,"&gt;="&amp;MC376,#REF!,"&lt;="&amp;MB376,#REF!,"&lt;="&amp;ME376,#REF!,"&gt;="&amp;MF376,#REF!,"="&amp;KV376,#REF!,"="&amp;KX376)</f>
        <v/>
      </c>
      <c r="MR376" s="1">
        <f>COUNTIFS(#REF!,LT376,#REF!,1,#REF!,"&gt;="&amp;MC376,#REF!,"&lt;="&amp;MB376,#REF!,"&lt;="&amp;ME376,#REF!,"&gt;="&amp;MF376,#REF!,"="&amp;KW376,#REF!,"="&amp;KY376)</f>
        <v/>
      </c>
      <c r="MS376" s="1">
        <f>COUNTIFS(#REF!,LT376,#REF!,0,#REF!,"&gt;="&amp;MC376,#REF!,"&lt;="&amp;MB376,#REF!,"&lt;="&amp;ME376,#REF!,"&gt;="&amp;MF376,#REF!,"="&amp;KW376,#REF!,"="&amp;KY376)</f>
        <v/>
      </c>
      <c r="MT376" s="1">
        <f>COUNTIFS(#REF!,LT376,#REF!,1,#REF!,"&gt;="&amp;MI376,#REF!,"&lt;="&amp;MH376,#REF!,"&lt;="&amp;ME376,#REF!,"&gt;="&amp;MF376)</f>
        <v/>
      </c>
      <c r="MU376" s="1">
        <f>COUNTIFS(#REF!,LT376,#REF!,0,#REF!,"&gt;="&amp;MI376,#REF!,"&lt;="&amp;MH376,#REF!,"&lt;="&amp;ME376,#REF!,"&gt;="&amp;MF376)</f>
        <v/>
      </c>
      <c r="MV376" s="1">
        <f>COUNTIFS(#REF!,LT376,#REF!,1,#REF!,"&gt;="&amp;MI376,#REF!,"&lt;="&amp;MH376,#REF!,"="&amp;KZ376,#REF!,"="&amp;LA376,#REF!,"&lt;="&amp;ME376,#REF!,"&gt;="&amp;MF376)</f>
        <v/>
      </c>
      <c r="MW376" s="1">
        <f>COUNTIFS(#REF!,LT376,#REF!,0,#REF!,"&gt;="&amp;MI376,#REF!,"&lt;="&amp;MH376,#REF!,"="&amp;KZ376,#REF!,"="&amp;LA376,#REF!,"&lt;="&amp;ME376,#REF!,"&gt;="&amp;MF376)</f>
        <v/>
      </c>
      <c r="MX376" s="1">
        <f>COUNTIFS(#REF!,LT376,#REF!,1,#REF!,"&gt;="&amp;MC376,#REF!,"&lt;="&amp;MB376,#REF!,"&lt;="&amp;ME376,#REF!,"&gt;="&amp;MF376)</f>
        <v/>
      </c>
      <c r="MY376" s="1">
        <f>COUNTIFS(#REF!,LT376,#REF!,0,#REF!,"&gt;="&amp;MC376,#REF!,"&lt;="&amp;MB376,#REF!,"&lt;="&amp;ME376,#REF!,"&gt;="&amp;MF376)</f>
        <v/>
      </c>
      <c r="MZ376" s="1">
        <f>COUNTIFS(#REF!,LT376,#REF!,1,#REF!,"&lt;="&amp;ME376,#REF!,"&gt;="&amp;MF376,#REF!,"="&amp;KV376,#REF!,"="&amp;KX376)</f>
        <v/>
      </c>
      <c r="NA376" s="1">
        <f>COUNTIFS(#REF!,LT376,#REF!,0,#REF!,"&lt;="&amp;ME376,#REF!,"&gt;="&amp;MF376,#REF!,"="&amp;KV376,#REF!,"="&amp;KX376)</f>
        <v/>
      </c>
      <c r="NB376" s="1">
        <f>COUNTIFS(#REF!,LT376,#REF!,1,#REF!,"&lt;="&amp;ME376,#REF!,"&gt;="&amp;MF376,#REF!,"="&amp;KW376,#REF!,"="&amp;KY376)</f>
        <v/>
      </c>
      <c r="NC376" s="1">
        <f>COUNTIFS(#REF!,LT376,#REF!,0,#REF!,"&lt;="&amp;ME376,#REF!,"&gt;="&amp;MF376,#REF!,"="&amp;KW376,#REF!,"="&amp;KY376)</f>
        <v/>
      </c>
      <c r="ND376" s="1">
        <f>COUNTIFS(#REF!,LT376,#REF!,1,#REF!,"&gt;="&amp;MC376,#REF!,"&lt;="&amp;MB376,#REF!,"&lt;="&amp;ME376,#REF!,"&gt;="&amp;MF376,#REF!,"="&amp;KV376,#REF!,"="&amp;KX376)</f>
        <v/>
      </c>
      <c r="NE376" s="1">
        <f>COUNTIFS(#REF!,LT376,#REF!,0,#REF!,"&gt;="&amp;MC376,#REF!,"&lt;="&amp;MB376,#REF!,"&lt;="&amp;ME376,#REF!,"&gt;="&amp;MF376,#REF!,"="&amp;KV376,#REF!,"="&amp;KX376)</f>
        <v/>
      </c>
      <c r="NF376" s="1">
        <f>COUNTIFS(#REF!,LT376,#REF!,1,#REF!,"&gt;="&amp;MC376,#REF!,"&lt;="&amp;MB376,#REF!,"&lt;="&amp;ME376,#REF!,"&gt;="&amp;MF376,#REF!,"="&amp;KW376,#REF!,"="&amp;KY376)</f>
        <v/>
      </c>
      <c r="NG376" s="1">
        <f>COUNTIFS(#REF!,LT376,#REF!,0,#REF!,"&gt;="&amp;MC376,#REF!,"&lt;="&amp;MB376,#REF!,"&lt;="&amp;ME376,#REF!,"&gt;="&amp;MF376,#REF!,"="&amp;KW376,#REF!,"="&amp;KY376)</f>
        <v/>
      </c>
      <c r="NH376" s="1">
        <f>COUNTIFS(#REF!,LT376,#REF!,1,#REF!,"&gt;="&amp;MC376,#REF!,"&lt;="&amp;MB376,#REF!,"&lt;="&amp;ME376,#REF!,"&gt;="&amp;MF376,#REF!,"="&amp;KZ376,#REF!,"="&amp;LA376)</f>
        <v/>
      </c>
      <c r="NI376" s="1">
        <f>COUNTIFS(#REF!,LT376,#REF!,0,#REF!,"&gt;="&amp;MC376,#REF!,"&lt;="&amp;MB376,#REF!,"&lt;="&amp;ME376,#REF!,"&gt;="&amp;MF376,#REF!,"="&amp;KZ376,#REF!,"="&amp;LA376)</f>
        <v/>
      </c>
      <c r="NJ376" s="1">
        <f>COUNTIFS(#REF!,LT376,#REF!,1,#REF!,"&gt;="&amp;MI376,#REF!,"&lt;="&amp;MH376,#REF!,"&lt;="&amp;ME376,#REF!,"&gt;="&amp;MF376)</f>
        <v/>
      </c>
      <c r="NK376" s="1">
        <f>COUNTIFS(#REF!,LT376,#REF!,0,#REF!,"&gt;="&amp;MI376,#REF!,"&lt;="&amp;MH376,#REF!,"&lt;="&amp;ME376,#REF!,"&gt;="&amp;MF376)</f>
        <v/>
      </c>
      <c r="NL376" s="1">
        <f>COUNTIFS(#REF!,LT376,#REF!,1,#REF!,"&gt;="&amp;MI376,#REF!,"&lt;="&amp;MH376,#REF!,"="&amp;KZ376,#REF!,"="&amp;LA376,#REF!,"&lt;="&amp;ME376,#REF!,"&gt;="&amp;MF376)</f>
        <v/>
      </c>
      <c r="NM376" s="1">
        <f>COUNTIFS(#REF!,LT376,#REF!,0,#REF!,"&gt;="&amp;MI376,#REF!,"&lt;="&amp;MH376,#REF!,"="&amp;KZ376,#REF!,"="&amp;LA376,#REF!,"&lt;="&amp;ME376,#REF!,"&gt;="&amp;MF376)</f>
        <v/>
      </c>
      <c r="NN376" s="1">
        <f>COUNTIFS(#REF!,LT376,#REF!,1,#REF!,"&gt;="&amp;MC376,#REF!,"&lt;="&amp;MB376,#REF!,"&lt;="&amp;ME376,#REF!,"&gt;="&amp;MF376)</f>
        <v/>
      </c>
      <c r="NO376" s="1">
        <f>COUNTIFS(#REF!,LT376,#REF!,0,#REF!,"&gt;="&amp;MC376,#REF!,"&lt;="&amp;MB376,#REF!,"&lt;="&amp;ME376,#REF!,"&gt;="&amp;MF376)</f>
        <v/>
      </c>
      <c r="NP376" s="1">
        <f>COUNTIFS(#REF!,LT376,#REF!,1,#REF!,"&lt;="&amp;ME376,#REF!,"&gt;="&amp;MF376,#REF!,"="&amp;KV376,#REF!,"="&amp;KX376)</f>
        <v/>
      </c>
      <c r="NQ376" s="1">
        <f>COUNTIFS(#REF!,LT376,#REF!,0,#REF!,"&lt;="&amp;ME376,#REF!,"&gt;="&amp;MF376,#REF!,"="&amp;KV376,#REF!,"="&amp;KX376)</f>
        <v/>
      </c>
      <c r="NR376" s="1">
        <f>COUNTIFS(#REF!,LT376,#REF!,1,#REF!,"&lt;="&amp;ME376,#REF!,"&gt;="&amp;MF376,#REF!,"="&amp;KW376,#REF!,"="&amp;KY376)</f>
        <v/>
      </c>
      <c r="NS376" s="1">
        <f>COUNTIFS(#REF!,LT376,#REF!,0,#REF!,"&lt;="&amp;ME376,#REF!,"&gt;="&amp;MF376,#REF!,"="&amp;KW376,#REF!,"="&amp;KY376)</f>
        <v/>
      </c>
      <c r="NT376" s="1">
        <f>MP376+MR376+MT376+MV376+MX376+MZ376+NB376</f>
        <v/>
      </c>
      <c r="NU376" s="1">
        <f>MQ376+MS376+MU376+MW376+MY376+NA376+NC376</f>
        <v/>
      </c>
      <c r="NV376" s="1">
        <f>NT376+NU376</f>
        <v/>
      </c>
      <c r="NW376" s="33">
        <f>NT376/(NT376+NU376)</f>
        <v/>
      </c>
      <c r="NX376" s="3">
        <f>1/NW376</f>
        <v/>
      </c>
      <c r="NY376" s="1">
        <f>LH376</f>
        <v/>
      </c>
      <c r="NZ376" s="79">
        <f>(NW376*((NY376-1)*0.98))-((1-NW376)*1)</f>
        <v/>
      </c>
      <c r="OA376" s="34">
        <f>IF(LR376&lt;0.9,0,IF(AND(LR376&gt;1.1),0,1))</f>
        <v/>
      </c>
      <c r="OB376" s="34">
        <f>IF(LS376&lt;0.9,0,IF(AND(LS376&gt;1.1),0,1))</f>
        <v/>
      </c>
      <c r="OC376" s="32">
        <f>IF(NV376&gt;99,1,0)</f>
        <v/>
      </c>
      <c r="OD376" s="32">
        <f>IF(NZ376&gt;0.0799,1,0)</f>
        <v/>
      </c>
      <c r="OE376" s="32">
        <f>IF(NZ376&gt;OM376,1,0)</f>
        <v/>
      </c>
      <c r="OF376" s="32">
        <f>OC376+OD376+OE376+OA376+OB376</f>
        <v/>
      </c>
      <c r="OG376" s="1">
        <f>ND376+NF376+NH376+NJ376+NL376+NN376+NP376+NR376</f>
        <v/>
      </c>
      <c r="OH376" s="1">
        <f>NE376+NG376+NI376+NK376+NM376+NO376+NQ376+NS376</f>
        <v/>
      </c>
      <c r="OI376" s="1">
        <f>OG376+OH376</f>
        <v/>
      </c>
      <c r="OJ376" s="33">
        <f>OG376/(OG376+OH376)</f>
        <v/>
      </c>
      <c r="OK376" s="3">
        <f>1/OJ376</f>
        <v/>
      </c>
      <c r="OL376" s="1">
        <f>LI376</f>
        <v/>
      </c>
      <c r="OM376" s="79">
        <f>(OJ376*((OL376-1)*0.98))-((1-OJ376)*1)</f>
        <v/>
      </c>
      <c r="ON376" s="34">
        <f>IF(LR376&lt;0.9,0,IF(AND(LR376&gt;1.1),0,1))</f>
        <v/>
      </c>
      <c r="OO376" s="34">
        <f>IF(LS376&lt;0.9,0,IF(AND(LS376&gt;1.1),0,1))</f>
        <v/>
      </c>
      <c r="OP376" s="32">
        <f>IF(OI376&gt;99,1,0)</f>
        <v/>
      </c>
      <c r="OQ376" s="32">
        <f>IF(OM376&gt;0.0799,1,0)</f>
        <v/>
      </c>
      <c r="OR376" s="32">
        <f>IF(OM376&gt;OZ376,1,0)</f>
        <v/>
      </c>
      <c r="OS376" s="32">
        <f>OP376+OQ376+OR376+ON376+OO376</f>
        <v/>
      </c>
      <c r="OT376">
        <f>IF(OF376=5,"BackHome0-0",IF(AND(OS376=5),"BackAway0-0",""))</f>
        <v/>
      </c>
      <c r="OU376">
        <f>IF(OF376=5,KN376,IF(AND(OS376=5),KO376,""))</f>
        <v/>
      </c>
      <c r="OV376">
        <f>IF(OF376=5,"Match Odds",IF(AND(OS376=5),"Match Odds",""))</f>
        <v/>
      </c>
      <c r="OW376">
        <f>IF(OF376=5,KP376,IF(AND(OS376=5),KP376,""))</f>
        <v/>
      </c>
      <c r="OX376">
        <f>IF(OF376=5,"MATCH_ODDS",IF(AND(OS376=5),"MATCH_ODDS",""))</f>
        <v/>
      </c>
      <c r="OY376">
        <f>IF(OF376=5,"BACK",IF(AND(OS376=5),"BACK",""))</f>
        <v/>
      </c>
    </row>
    <row r="377" ht="16.5" customHeight="1" thickBot="1" thickTop="1">
      <c r="A377" s="2" t="n"/>
      <c r="KN377" s="1">
        <f>IF(INDEX(#REF!,MATCH('HT 0-0'!D377,#REF!,0))=INDEX(#REF!,MATCH('HT 0-0'!D377,#REF!,0)),INDEX(#REF!,MATCH('HT 0-0'!D377,#REF!,0)),"ERROR")</f>
        <v/>
      </c>
      <c r="KO377" s="1">
        <f>IF(INDEX(#REF!,MATCH('HT 0-0'!E377,#REF!,0))=INDEX(#REF!,MATCH('HT 0-0'!E377,#REF!,0)),INDEX(#REF!,MATCH('HT 0-0'!E377,#REF!,0)),"ERROR")</f>
        <v/>
      </c>
      <c r="KP377" s="1">
        <f>KN377&amp;" v "&amp;KO377</f>
        <v/>
      </c>
      <c r="KQ377">
        <f>B377&amp;"_"&amp;C377</f>
        <v/>
      </c>
      <c r="KR377" s="1">
        <f>IF((HW377/KK377)&lt;0.335,"G",IF((HW377/KK377)&gt;0.67,"R","A"))</f>
        <v/>
      </c>
      <c r="KS377" s="1">
        <f>IF((HX377/KK377)&lt;0.335,"G",IF((HX377/KK377)&gt;0.67,"R","A"))</f>
        <v/>
      </c>
      <c r="KT377" s="1">
        <f>IF((IH377/KK377)&lt;0.335,"G",IF((IH377/KK377)&gt;0.67,"R","A"))</f>
        <v/>
      </c>
      <c r="KU377" s="1">
        <f>IF((II377/KK377)&lt;0.335,"G",IF((II377/KK377)&gt;0.67,"R","A"))</f>
        <v/>
      </c>
      <c r="KV377" s="1">
        <f>IF((HZ377/KK377)&lt;0.335,"G",IF((HZ377/KK377)&gt;0.67,"R","A"))</f>
        <v/>
      </c>
      <c r="KW377" s="1">
        <f>IF((HY377/KK377)&lt;0.335,"G",IF((HY377/KK377)&gt;0.67,"R","A"))</f>
        <v/>
      </c>
      <c r="KX377" s="1">
        <f>IF((IK377/KK377)&lt;0.335,"G",IF((IK377/KK377)&gt;0.67,"R","A"))</f>
        <v/>
      </c>
      <c r="KY377" s="1">
        <f>IF((IJ377/KK377)&lt;0.335,"G",IF((IJ377/KK377)&gt;0.67,"R","A"))</f>
        <v/>
      </c>
      <c r="KZ377" s="1">
        <f>IF((HQ377/KK377)&lt;0.335,"G",IF((HQ377/KK377)&gt;0.67,"R","A"))</f>
        <v/>
      </c>
      <c r="LA377" s="1">
        <f>IF((IB377/KK377)&lt;0.335,"G",IF((IB377/KK377)&gt;0.67,"R","A"))</f>
        <v/>
      </c>
      <c r="LB377">
        <f>IF(LQ377="0-0",INDEX(Scrape!#REF!,MATCH('HT 0-0'!KP377,Scrape!$B:$B,0)),"")</f>
        <v/>
      </c>
      <c r="LC377">
        <f>IF(LQ377="0-0",INDEX(Scrape!$A:$A,MATCH('HT 0-0'!KP377,Scrape!$B:$B,0)),"")</f>
        <v/>
      </c>
      <c r="LD377">
        <f>IF(LQ377="0-0",INDEX(Scrape!$B:$B,MATCH('HT 0-0'!KP377,Scrape!$B:$B,0)),"")</f>
        <v/>
      </c>
      <c r="LE377">
        <f>IF(LQ377="0-0",INDEX(Scrape!$C:$C,MATCH('HT 0-0'!KP377,Scrape!$B:$B,0)),"")</f>
        <v/>
      </c>
      <c r="LF377">
        <f>IF(LQ377="0-0",INDEX(Scrape!$D:$D,MATCH('HT 0-0'!KP377,Scrape!$B:$B,0)),"")</f>
        <v/>
      </c>
      <c r="LG377">
        <f>IF(LQ377="0-0",INDEX(Scrape!$E:$E,MATCH('HT 0-0'!KP377,Scrape!$B:$B,0)),"")</f>
        <v/>
      </c>
      <c r="LH377">
        <f>IF(LQ377="0-0",INDEX(Scrape!$F:$F,MATCH('HT 0-0'!KP377,Scrape!$B:$B,0)),"")</f>
        <v/>
      </c>
      <c r="LI377">
        <f>IF(LQ377="0-0",INDEX(Scrape!$G:$G,MATCH('HT 0-0'!KP377,Scrape!$B:$B,0)),"")</f>
        <v/>
      </c>
      <c r="LJ377">
        <f>IF(LQ377="0-0",INDEX(Scrape!$H:$H,MATCH('HT 0-0'!KP377,Scrape!$B:$B,0)),"")</f>
        <v/>
      </c>
      <c r="LK377">
        <f>IF(LQ377="0-0",INDEX(Scrape!$I:$I,MATCH('HT 0-0'!KP377,Scrape!$B:$B,0)),"")</f>
        <v/>
      </c>
      <c r="LL377">
        <f>IF(LQ377="0-0",INDEX(Scrape!$J:$J,MATCH('HT 0-0'!KP377,Scrape!$B:$B,0)),"")</f>
        <v/>
      </c>
      <c r="LM377">
        <f>IF(LQ377="0-0",INDEX(Scrape!$K:$K,MATCH('HT 0-0'!KP377,Scrape!$B:$B,0)),"")</f>
        <v/>
      </c>
      <c r="LN377">
        <f>IF(LQ377="0-0",INDEX(Scrape!$L:$L,MATCH('HT 0-0'!KP377,Scrape!$B:$B,0)),"")</f>
        <v/>
      </c>
      <c r="LO377">
        <f>IF(LQ377="0-0",INDEX(Scrape!$M:$M,MATCH('HT 0-0'!KP377,Scrape!$B:$B,0)),"")</f>
        <v/>
      </c>
      <c r="LP377">
        <f>IF(LQ377="0-0",INDEX(Scrape!$N:$N,MATCH('HT 0-0'!KP377,Scrape!$B:$B,0)),"")</f>
        <v/>
      </c>
      <c r="LQ377">
        <f>INDEX(Scrape!$O:$O,MATCH('HT 0-0'!KP377,Scrape!$B:$B,0))</f>
        <v/>
      </c>
      <c r="LR377">
        <f>(1/LJ377)+(1/LI377)+(1/LH377)</f>
        <v/>
      </c>
      <c r="LS377">
        <f>(1/LG377)+(1/LF377)+(1/LE377)</f>
        <v/>
      </c>
      <c r="LT377" s="8">
        <f>IF(INDEX(#REF!,MATCH(KQ377,#REF!,0))=INDEX(#REF!,MATCH(KQ377,#REF!,0)),INDEX(#REF!,MATCH(KQ377,#REF!,0)),"ERROR")</f>
        <v/>
      </c>
      <c r="LU377" s="4">
        <f>IF(KR377="G",2,IF(KR377="R",0.5,IF(KR377="A",1)))</f>
        <v/>
      </c>
      <c r="LV377" s="4">
        <f>IF(KS377="G",0.5,IF(KS377="R",2,IF(KS377="A",1)))</f>
        <v/>
      </c>
      <c r="LW377" s="4">
        <f>IF(KT377="G",2,IF(KT377="R",0.5,IF(KT377="A",1)))</f>
        <v/>
      </c>
      <c r="LX377" s="4">
        <f>IF(KU377="G",0.5,IF(KU377="R",2,IF(KU377="A",1)))</f>
        <v/>
      </c>
      <c r="LY377" s="7">
        <f>(LK377*(LU377+LX377)+(LL377*(LU377+LX377)))</f>
        <v/>
      </c>
      <c r="LZ377" s="7">
        <f>(LN377*(LV377+LW377)+(LO377*(LV377+LW377)))</f>
        <v/>
      </c>
      <c r="MA377" s="11">
        <f>LY377-LZ377</f>
        <v/>
      </c>
      <c r="MB377" s="5">
        <f>MA377+2</f>
        <v/>
      </c>
      <c r="MC377" s="6">
        <f>MA377-2</f>
        <v/>
      </c>
      <c r="MD377" s="4">
        <f>LE377</f>
        <v/>
      </c>
      <c r="ME377" s="9">
        <f>IF(MD377=0,1000,MD377+0.75)</f>
        <v/>
      </c>
      <c r="MF377" s="10">
        <f>IF(MD377=0,0,MD377-0.75)</f>
        <v/>
      </c>
      <c r="MG377" s="4">
        <f>((LM377*(LU377+LX377))-((LP377*(LV377+LW377))))</f>
        <v/>
      </c>
      <c r="MH377" s="9">
        <f>MG377*1.2</f>
        <v/>
      </c>
      <c r="MI377" s="10">
        <f>MG377*0.8</f>
        <v/>
      </c>
      <c r="MJ377">
        <f>IFERROR(OT377,"")</f>
        <v/>
      </c>
      <c r="MK377">
        <f>IFERROR(OU377,"")</f>
        <v/>
      </c>
      <c r="ML377">
        <f>IFERROR(OV377,"")</f>
        <v/>
      </c>
      <c r="MM377">
        <f>IFERROR(OW377,"")</f>
        <v/>
      </c>
      <c r="MN377">
        <f>IFERROR(OX377,"")</f>
        <v/>
      </c>
      <c r="MO377">
        <f>IFERROR(OY377,"")</f>
        <v/>
      </c>
      <c r="MP377" s="1">
        <f>COUNTIFS(#REF!,LT377,#REF!,1,#REF!,"&gt;="&amp;MC377,#REF!,"&lt;="&amp;MB377,#REF!,"&lt;="&amp;ME377,#REF!,"&gt;="&amp;MF377,#REF!,"="&amp;KV377,#REF!,"="&amp;KX377)</f>
        <v/>
      </c>
      <c r="MQ377" s="1">
        <f>COUNTIFS(#REF!,LT377,#REF!,0,#REF!,"&gt;="&amp;MC377,#REF!,"&lt;="&amp;MB377,#REF!,"&lt;="&amp;ME377,#REF!,"&gt;="&amp;MF377,#REF!,"="&amp;KV377,#REF!,"="&amp;KX377)</f>
        <v/>
      </c>
      <c r="MR377" s="1">
        <f>COUNTIFS(#REF!,LT377,#REF!,1,#REF!,"&gt;="&amp;MC377,#REF!,"&lt;="&amp;MB377,#REF!,"&lt;="&amp;ME377,#REF!,"&gt;="&amp;MF377,#REF!,"="&amp;KW377,#REF!,"="&amp;KY377)</f>
        <v/>
      </c>
      <c r="MS377" s="1">
        <f>COUNTIFS(#REF!,LT377,#REF!,0,#REF!,"&gt;="&amp;MC377,#REF!,"&lt;="&amp;MB377,#REF!,"&lt;="&amp;ME377,#REF!,"&gt;="&amp;MF377,#REF!,"="&amp;KW377,#REF!,"="&amp;KY377)</f>
        <v/>
      </c>
      <c r="MT377" s="1">
        <f>COUNTIFS(#REF!,LT377,#REF!,1,#REF!,"&gt;="&amp;MI377,#REF!,"&lt;="&amp;MH377,#REF!,"&lt;="&amp;ME377,#REF!,"&gt;="&amp;MF377)</f>
        <v/>
      </c>
      <c r="MU377" s="1">
        <f>COUNTIFS(#REF!,LT377,#REF!,0,#REF!,"&gt;="&amp;MI377,#REF!,"&lt;="&amp;MH377,#REF!,"&lt;="&amp;ME377,#REF!,"&gt;="&amp;MF377)</f>
        <v/>
      </c>
      <c r="MV377" s="1">
        <f>COUNTIFS(#REF!,LT377,#REF!,1,#REF!,"&gt;="&amp;MI377,#REF!,"&lt;="&amp;MH377,#REF!,"="&amp;KZ377,#REF!,"="&amp;LA377,#REF!,"&lt;="&amp;ME377,#REF!,"&gt;="&amp;MF377)</f>
        <v/>
      </c>
      <c r="MW377" s="1">
        <f>COUNTIFS(#REF!,LT377,#REF!,0,#REF!,"&gt;="&amp;MI377,#REF!,"&lt;="&amp;MH377,#REF!,"="&amp;KZ377,#REF!,"="&amp;LA377,#REF!,"&lt;="&amp;ME377,#REF!,"&gt;="&amp;MF377)</f>
        <v/>
      </c>
      <c r="MX377" s="1">
        <f>COUNTIFS(#REF!,LT377,#REF!,1,#REF!,"&gt;="&amp;MC377,#REF!,"&lt;="&amp;MB377,#REF!,"&lt;="&amp;ME377,#REF!,"&gt;="&amp;MF377)</f>
        <v/>
      </c>
      <c r="MY377" s="1">
        <f>COUNTIFS(#REF!,LT377,#REF!,0,#REF!,"&gt;="&amp;MC377,#REF!,"&lt;="&amp;MB377,#REF!,"&lt;="&amp;ME377,#REF!,"&gt;="&amp;MF377)</f>
        <v/>
      </c>
      <c r="MZ377" s="1">
        <f>COUNTIFS(#REF!,LT377,#REF!,1,#REF!,"&lt;="&amp;ME377,#REF!,"&gt;="&amp;MF377,#REF!,"="&amp;KV377,#REF!,"="&amp;KX377)</f>
        <v/>
      </c>
      <c r="NA377" s="1">
        <f>COUNTIFS(#REF!,LT377,#REF!,0,#REF!,"&lt;="&amp;ME377,#REF!,"&gt;="&amp;MF377,#REF!,"="&amp;KV377,#REF!,"="&amp;KX377)</f>
        <v/>
      </c>
      <c r="NB377" s="1">
        <f>COUNTIFS(#REF!,LT377,#REF!,1,#REF!,"&lt;="&amp;ME377,#REF!,"&gt;="&amp;MF377,#REF!,"="&amp;KW377,#REF!,"="&amp;KY377)</f>
        <v/>
      </c>
      <c r="NC377" s="1">
        <f>COUNTIFS(#REF!,LT377,#REF!,0,#REF!,"&lt;="&amp;ME377,#REF!,"&gt;="&amp;MF377,#REF!,"="&amp;KW377,#REF!,"="&amp;KY377)</f>
        <v/>
      </c>
      <c r="ND377" s="1">
        <f>COUNTIFS(#REF!,LT377,#REF!,1,#REF!,"&gt;="&amp;MC377,#REF!,"&lt;="&amp;MB377,#REF!,"&lt;="&amp;ME377,#REF!,"&gt;="&amp;MF377,#REF!,"="&amp;KV377,#REF!,"="&amp;KX377)</f>
        <v/>
      </c>
      <c r="NE377" s="1">
        <f>COUNTIFS(#REF!,LT377,#REF!,0,#REF!,"&gt;="&amp;MC377,#REF!,"&lt;="&amp;MB377,#REF!,"&lt;="&amp;ME377,#REF!,"&gt;="&amp;MF377,#REF!,"="&amp;KV377,#REF!,"="&amp;KX377)</f>
        <v/>
      </c>
      <c r="NF377" s="1">
        <f>COUNTIFS(#REF!,LT377,#REF!,1,#REF!,"&gt;="&amp;MC377,#REF!,"&lt;="&amp;MB377,#REF!,"&lt;="&amp;ME377,#REF!,"&gt;="&amp;MF377,#REF!,"="&amp;KW377,#REF!,"="&amp;KY377)</f>
        <v/>
      </c>
      <c r="NG377" s="1">
        <f>COUNTIFS(#REF!,LT377,#REF!,0,#REF!,"&gt;="&amp;MC377,#REF!,"&lt;="&amp;MB377,#REF!,"&lt;="&amp;ME377,#REF!,"&gt;="&amp;MF377,#REF!,"="&amp;KW377,#REF!,"="&amp;KY377)</f>
        <v/>
      </c>
      <c r="NH377" s="1">
        <f>COUNTIFS(#REF!,LT377,#REF!,1,#REF!,"&gt;="&amp;MC377,#REF!,"&lt;="&amp;MB377,#REF!,"&lt;="&amp;ME377,#REF!,"&gt;="&amp;MF377,#REF!,"="&amp;KZ377,#REF!,"="&amp;LA377)</f>
        <v/>
      </c>
      <c r="NI377" s="1">
        <f>COUNTIFS(#REF!,LT377,#REF!,0,#REF!,"&gt;="&amp;MC377,#REF!,"&lt;="&amp;MB377,#REF!,"&lt;="&amp;ME377,#REF!,"&gt;="&amp;MF377,#REF!,"="&amp;KZ377,#REF!,"="&amp;LA377)</f>
        <v/>
      </c>
      <c r="NJ377" s="1">
        <f>COUNTIFS(#REF!,LT377,#REF!,1,#REF!,"&gt;="&amp;MI377,#REF!,"&lt;="&amp;MH377,#REF!,"&lt;="&amp;ME377,#REF!,"&gt;="&amp;MF377)</f>
        <v/>
      </c>
      <c r="NK377" s="1">
        <f>COUNTIFS(#REF!,LT377,#REF!,0,#REF!,"&gt;="&amp;MI377,#REF!,"&lt;="&amp;MH377,#REF!,"&lt;="&amp;ME377,#REF!,"&gt;="&amp;MF377)</f>
        <v/>
      </c>
      <c r="NL377" s="1">
        <f>COUNTIFS(#REF!,LT377,#REF!,1,#REF!,"&gt;="&amp;MI377,#REF!,"&lt;="&amp;MH377,#REF!,"="&amp;KZ377,#REF!,"="&amp;LA377,#REF!,"&lt;="&amp;ME377,#REF!,"&gt;="&amp;MF377)</f>
        <v/>
      </c>
      <c r="NM377" s="1">
        <f>COUNTIFS(#REF!,LT377,#REF!,0,#REF!,"&gt;="&amp;MI377,#REF!,"&lt;="&amp;MH377,#REF!,"="&amp;KZ377,#REF!,"="&amp;LA377,#REF!,"&lt;="&amp;ME377,#REF!,"&gt;="&amp;MF377)</f>
        <v/>
      </c>
      <c r="NN377" s="1">
        <f>COUNTIFS(#REF!,LT377,#REF!,1,#REF!,"&gt;="&amp;MC377,#REF!,"&lt;="&amp;MB377,#REF!,"&lt;="&amp;ME377,#REF!,"&gt;="&amp;MF377)</f>
        <v/>
      </c>
      <c r="NO377" s="1">
        <f>COUNTIFS(#REF!,LT377,#REF!,0,#REF!,"&gt;="&amp;MC377,#REF!,"&lt;="&amp;MB377,#REF!,"&lt;="&amp;ME377,#REF!,"&gt;="&amp;MF377)</f>
        <v/>
      </c>
      <c r="NP377" s="1">
        <f>COUNTIFS(#REF!,LT377,#REF!,1,#REF!,"&lt;="&amp;ME377,#REF!,"&gt;="&amp;MF377,#REF!,"="&amp;KV377,#REF!,"="&amp;KX377)</f>
        <v/>
      </c>
      <c r="NQ377" s="1">
        <f>COUNTIFS(#REF!,LT377,#REF!,0,#REF!,"&lt;="&amp;ME377,#REF!,"&gt;="&amp;MF377,#REF!,"="&amp;KV377,#REF!,"="&amp;KX377)</f>
        <v/>
      </c>
      <c r="NR377" s="1">
        <f>COUNTIFS(#REF!,LT377,#REF!,1,#REF!,"&lt;="&amp;ME377,#REF!,"&gt;="&amp;MF377,#REF!,"="&amp;KW377,#REF!,"="&amp;KY377)</f>
        <v/>
      </c>
      <c r="NS377" s="1">
        <f>COUNTIFS(#REF!,LT377,#REF!,0,#REF!,"&lt;="&amp;ME377,#REF!,"&gt;="&amp;MF377,#REF!,"="&amp;KW377,#REF!,"="&amp;KY377)</f>
        <v/>
      </c>
      <c r="NT377" s="1">
        <f>MP377+MR377+MT377+MV377+MX377+MZ377+NB377</f>
        <v/>
      </c>
      <c r="NU377" s="1">
        <f>MQ377+MS377+MU377+MW377+MY377+NA377+NC377</f>
        <v/>
      </c>
      <c r="NV377" s="1">
        <f>NT377+NU377</f>
        <v/>
      </c>
      <c r="NW377" s="33">
        <f>NT377/(NT377+NU377)</f>
        <v/>
      </c>
      <c r="NX377" s="3">
        <f>1/NW377</f>
        <v/>
      </c>
      <c r="NY377" s="1">
        <f>LH377</f>
        <v/>
      </c>
      <c r="NZ377" s="79">
        <f>(NW377*((NY377-1)*0.98))-((1-NW377)*1)</f>
        <v/>
      </c>
      <c r="OA377" s="34">
        <f>IF(LR377&lt;0.9,0,IF(AND(LR377&gt;1.1),0,1))</f>
        <v/>
      </c>
      <c r="OB377" s="34">
        <f>IF(LS377&lt;0.9,0,IF(AND(LS377&gt;1.1),0,1))</f>
        <v/>
      </c>
      <c r="OC377" s="32">
        <f>IF(NV377&gt;99,1,0)</f>
        <v/>
      </c>
      <c r="OD377" s="32">
        <f>IF(NZ377&gt;0.0799,1,0)</f>
        <v/>
      </c>
      <c r="OE377" s="32">
        <f>IF(NZ377&gt;OM377,1,0)</f>
        <v/>
      </c>
      <c r="OF377" s="32">
        <f>OC377+OD377+OE377+OA377+OB377</f>
        <v/>
      </c>
      <c r="OG377" s="1">
        <f>ND377+NF377+NH377+NJ377+NL377+NN377+NP377+NR377</f>
        <v/>
      </c>
      <c r="OH377" s="1">
        <f>NE377+NG377+NI377+NK377+NM377+NO377+NQ377+NS377</f>
        <v/>
      </c>
      <c r="OI377" s="1">
        <f>OG377+OH377</f>
        <v/>
      </c>
      <c r="OJ377" s="33">
        <f>OG377/(OG377+OH377)</f>
        <v/>
      </c>
      <c r="OK377" s="3">
        <f>1/OJ377</f>
        <v/>
      </c>
      <c r="OL377" s="1">
        <f>LI377</f>
        <v/>
      </c>
      <c r="OM377" s="79">
        <f>(OJ377*((OL377-1)*0.98))-((1-OJ377)*1)</f>
        <v/>
      </c>
      <c r="ON377" s="34">
        <f>IF(LR377&lt;0.9,0,IF(AND(LR377&gt;1.1),0,1))</f>
        <v/>
      </c>
      <c r="OO377" s="34">
        <f>IF(LS377&lt;0.9,0,IF(AND(LS377&gt;1.1),0,1))</f>
        <v/>
      </c>
      <c r="OP377" s="32">
        <f>IF(OI377&gt;99,1,0)</f>
        <v/>
      </c>
      <c r="OQ377" s="32">
        <f>IF(OM377&gt;0.0799,1,0)</f>
        <v/>
      </c>
      <c r="OR377" s="32">
        <f>IF(OM377&gt;OZ377,1,0)</f>
        <v/>
      </c>
      <c r="OS377" s="32">
        <f>OP377+OQ377+OR377+ON377+OO377</f>
        <v/>
      </c>
      <c r="OT377">
        <f>IF(OF377=5,"BackHome0-0",IF(AND(OS377=5),"BackAway0-0",""))</f>
        <v/>
      </c>
      <c r="OU377">
        <f>IF(OF377=5,KN377,IF(AND(OS377=5),KO377,""))</f>
        <v/>
      </c>
      <c r="OV377">
        <f>IF(OF377=5,"Match Odds",IF(AND(OS377=5),"Match Odds",""))</f>
        <v/>
      </c>
      <c r="OW377">
        <f>IF(OF377=5,KP377,IF(AND(OS377=5),KP377,""))</f>
        <v/>
      </c>
      <c r="OX377">
        <f>IF(OF377=5,"MATCH_ODDS",IF(AND(OS377=5),"MATCH_ODDS",""))</f>
        <v/>
      </c>
      <c r="OY377">
        <f>IF(OF377=5,"BACK",IF(AND(OS377=5),"BACK",""))</f>
        <v/>
      </c>
    </row>
    <row r="378" ht="16.5" customHeight="1" thickBot="1" thickTop="1">
      <c r="A378" s="2" t="n"/>
      <c r="KN378" s="1">
        <f>IF(INDEX(#REF!,MATCH('HT 0-0'!D378,#REF!,0))=INDEX(#REF!,MATCH('HT 0-0'!D378,#REF!,0)),INDEX(#REF!,MATCH('HT 0-0'!D378,#REF!,0)),"ERROR")</f>
        <v/>
      </c>
      <c r="KO378" s="1">
        <f>IF(INDEX(#REF!,MATCH('HT 0-0'!E378,#REF!,0))=INDEX(#REF!,MATCH('HT 0-0'!E378,#REF!,0)),INDEX(#REF!,MATCH('HT 0-0'!E378,#REF!,0)),"ERROR")</f>
        <v/>
      </c>
      <c r="KP378" s="1">
        <f>KN378&amp;" v "&amp;KO378</f>
        <v/>
      </c>
      <c r="KQ378">
        <f>B378&amp;"_"&amp;C378</f>
        <v/>
      </c>
      <c r="KR378" s="1">
        <f>IF((HW378/KK378)&lt;0.335,"G",IF((HW378/KK378)&gt;0.67,"R","A"))</f>
        <v/>
      </c>
      <c r="KS378" s="1">
        <f>IF((HX378/KK378)&lt;0.335,"G",IF((HX378/KK378)&gt;0.67,"R","A"))</f>
        <v/>
      </c>
      <c r="KT378" s="1">
        <f>IF((IH378/KK378)&lt;0.335,"G",IF((IH378/KK378)&gt;0.67,"R","A"))</f>
        <v/>
      </c>
      <c r="KU378" s="1">
        <f>IF((II378/KK378)&lt;0.335,"G",IF((II378/KK378)&gt;0.67,"R","A"))</f>
        <v/>
      </c>
      <c r="KV378" s="1">
        <f>IF((HZ378/KK378)&lt;0.335,"G",IF((HZ378/KK378)&gt;0.67,"R","A"))</f>
        <v/>
      </c>
      <c r="KW378" s="1">
        <f>IF((HY378/KK378)&lt;0.335,"G",IF((HY378/KK378)&gt;0.67,"R","A"))</f>
        <v/>
      </c>
      <c r="KX378" s="1">
        <f>IF((IK378/KK378)&lt;0.335,"G",IF((IK378/KK378)&gt;0.67,"R","A"))</f>
        <v/>
      </c>
      <c r="KY378" s="1">
        <f>IF((IJ378/KK378)&lt;0.335,"G",IF((IJ378/KK378)&gt;0.67,"R","A"))</f>
        <v/>
      </c>
      <c r="KZ378" s="1">
        <f>IF((HQ378/KK378)&lt;0.335,"G",IF((HQ378/KK378)&gt;0.67,"R","A"))</f>
        <v/>
      </c>
      <c r="LA378" s="1">
        <f>IF((IB378/KK378)&lt;0.335,"G",IF((IB378/KK378)&gt;0.67,"R","A"))</f>
        <v/>
      </c>
      <c r="LB378">
        <f>IF(LQ378="0-0",INDEX(Scrape!#REF!,MATCH('HT 0-0'!KP378,Scrape!$B:$B,0)),"")</f>
        <v/>
      </c>
      <c r="LC378">
        <f>IF(LQ378="0-0",INDEX(Scrape!$A:$A,MATCH('HT 0-0'!KP378,Scrape!$B:$B,0)),"")</f>
        <v/>
      </c>
      <c r="LD378">
        <f>IF(LQ378="0-0",INDEX(Scrape!$B:$B,MATCH('HT 0-0'!KP378,Scrape!$B:$B,0)),"")</f>
        <v/>
      </c>
      <c r="LE378">
        <f>IF(LQ378="0-0",INDEX(Scrape!$C:$C,MATCH('HT 0-0'!KP378,Scrape!$B:$B,0)),"")</f>
        <v/>
      </c>
      <c r="LF378">
        <f>IF(LQ378="0-0",INDEX(Scrape!$D:$D,MATCH('HT 0-0'!KP378,Scrape!$B:$B,0)),"")</f>
        <v/>
      </c>
      <c r="LG378">
        <f>IF(LQ378="0-0",INDEX(Scrape!$E:$E,MATCH('HT 0-0'!KP378,Scrape!$B:$B,0)),"")</f>
        <v/>
      </c>
      <c r="LH378">
        <f>IF(LQ378="0-0",INDEX(Scrape!$F:$F,MATCH('HT 0-0'!KP378,Scrape!$B:$B,0)),"")</f>
        <v/>
      </c>
      <c r="LI378">
        <f>IF(LQ378="0-0",INDEX(Scrape!$G:$G,MATCH('HT 0-0'!KP378,Scrape!$B:$B,0)),"")</f>
        <v/>
      </c>
      <c r="LJ378">
        <f>IF(LQ378="0-0",INDEX(Scrape!$H:$H,MATCH('HT 0-0'!KP378,Scrape!$B:$B,0)),"")</f>
        <v/>
      </c>
      <c r="LK378">
        <f>IF(LQ378="0-0",INDEX(Scrape!$I:$I,MATCH('HT 0-0'!KP378,Scrape!$B:$B,0)),"")</f>
        <v/>
      </c>
      <c r="LL378">
        <f>IF(LQ378="0-0",INDEX(Scrape!$J:$J,MATCH('HT 0-0'!KP378,Scrape!$B:$B,0)),"")</f>
        <v/>
      </c>
      <c r="LM378">
        <f>IF(LQ378="0-0",INDEX(Scrape!$K:$K,MATCH('HT 0-0'!KP378,Scrape!$B:$B,0)),"")</f>
        <v/>
      </c>
      <c r="LN378">
        <f>IF(LQ378="0-0",INDEX(Scrape!$L:$L,MATCH('HT 0-0'!KP378,Scrape!$B:$B,0)),"")</f>
        <v/>
      </c>
      <c r="LO378">
        <f>IF(LQ378="0-0",INDEX(Scrape!$M:$M,MATCH('HT 0-0'!KP378,Scrape!$B:$B,0)),"")</f>
        <v/>
      </c>
      <c r="LP378">
        <f>IF(LQ378="0-0",INDEX(Scrape!$N:$N,MATCH('HT 0-0'!KP378,Scrape!$B:$B,0)),"")</f>
        <v/>
      </c>
      <c r="LQ378">
        <f>INDEX(Scrape!$O:$O,MATCH('HT 0-0'!KP378,Scrape!$B:$B,0))</f>
        <v/>
      </c>
      <c r="LR378">
        <f>(1/LJ378)+(1/LI378)+(1/LH378)</f>
        <v/>
      </c>
      <c r="LS378">
        <f>(1/LG378)+(1/LF378)+(1/LE378)</f>
        <v/>
      </c>
      <c r="LT378" s="8">
        <f>IF(INDEX(#REF!,MATCH(KQ378,#REF!,0))=INDEX(#REF!,MATCH(KQ378,#REF!,0)),INDEX(#REF!,MATCH(KQ378,#REF!,0)),"ERROR")</f>
        <v/>
      </c>
      <c r="LU378" s="4">
        <f>IF(KR378="G",2,IF(KR378="R",0.5,IF(KR378="A",1)))</f>
        <v/>
      </c>
      <c r="LV378" s="4">
        <f>IF(KS378="G",0.5,IF(KS378="R",2,IF(KS378="A",1)))</f>
        <v/>
      </c>
      <c r="LW378" s="4">
        <f>IF(KT378="G",2,IF(KT378="R",0.5,IF(KT378="A",1)))</f>
        <v/>
      </c>
      <c r="LX378" s="4">
        <f>IF(KU378="G",0.5,IF(KU378="R",2,IF(KU378="A",1)))</f>
        <v/>
      </c>
      <c r="LY378" s="7">
        <f>(LK378*(LU378+LX378)+(LL378*(LU378+LX378)))</f>
        <v/>
      </c>
      <c r="LZ378" s="7">
        <f>(LN378*(LV378+LW378)+(LO378*(LV378+LW378)))</f>
        <v/>
      </c>
      <c r="MA378" s="11">
        <f>LY378-LZ378</f>
        <v/>
      </c>
      <c r="MB378" s="5">
        <f>MA378+2</f>
        <v/>
      </c>
      <c r="MC378" s="6">
        <f>MA378-2</f>
        <v/>
      </c>
      <c r="MD378" s="4">
        <f>LE378</f>
        <v/>
      </c>
      <c r="ME378" s="9">
        <f>IF(MD378=0,1000,MD378+0.75)</f>
        <v/>
      </c>
      <c r="MF378" s="10">
        <f>IF(MD378=0,0,MD378-0.75)</f>
        <v/>
      </c>
      <c r="MG378" s="4">
        <f>((LM378*(LU378+LX378))-((LP378*(LV378+LW378))))</f>
        <v/>
      </c>
      <c r="MH378" s="9">
        <f>MG378*1.2</f>
        <v/>
      </c>
      <c r="MI378" s="10">
        <f>MG378*0.8</f>
        <v/>
      </c>
      <c r="MJ378">
        <f>IFERROR(OT378,"")</f>
        <v/>
      </c>
      <c r="MK378">
        <f>IFERROR(OU378,"")</f>
        <v/>
      </c>
      <c r="ML378">
        <f>IFERROR(OV378,"")</f>
        <v/>
      </c>
      <c r="MM378">
        <f>IFERROR(OW378,"")</f>
        <v/>
      </c>
      <c r="MN378">
        <f>IFERROR(OX378,"")</f>
        <v/>
      </c>
      <c r="MO378">
        <f>IFERROR(OY378,"")</f>
        <v/>
      </c>
      <c r="MP378" s="1">
        <f>COUNTIFS(#REF!,LT378,#REF!,1,#REF!,"&gt;="&amp;MC378,#REF!,"&lt;="&amp;MB378,#REF!,"&lt;="&amp;ME378,#REF!,"&gt;="&amp;MF378,#REF!,"="&amp;KV378,#REF!,"="&amp;KX378)</f>
        <v/>
      </c>
      <c r="MQ378" s="1">
        <f>COUNTIFS(#REF!,LT378,#REF!,0,#REF!,"&gt;="&amp;MC378,#REF!,"&lt;="&amp;MB378,#REF!,"&lt;="&amp;ME378,#REF!,"&gt;="&amp;MF378,#REF!,"="&amp;KV378,#REF!,"="&amp;KX378)</f>
        <v/>
      </c>
      <c r="MR378" s="1">
        <f>COUNTIFS(#REF!,LT378,#REF!,1,#REF!,"&gt;="&amp;MC378,#REF!,"&lt;="&amp;MB378,#REF!,"&lt;="&amp;ME378,#REF!,"&gt;="&amp;MF378,#REF!,"="&amp;KW378,#REF!,"="&amp;KY378)</f>
        <v/>
      </c>
      <c r="MS378" s="1">
        <f>COUNTIFS(#REF!,LT378,#REF!,0,#REF!,"&gt;="&amp;MC378,#REF!,"&lt;="&amp;MB378,#REF!,"&lt;="&amp;ME378,#REF!,"&gt;="&amp;MF378,#REF!,"="&amp;KW378,#REF!,"="&amp;KY378)</f>
        <v/>
      </c>
      <c r="MT378" s="1">
        <f>COUNTIFS(#REF!,LT378,#REF!,1,#REF!,"&gt;="&amp;MI378,#REF!,"&lt;="&amp;MH378,#REF!,"&lt;="&amp;ME378,#REF!,"&gt;="&amp;MF378)</f>
        <v/>
      </c>
      <c r="MU378" s="1">
        <f>COUNTIFS(#REF!,LT378,#REF!,0,#REF!,"&gt;="&amp;MI378,#REF!,"&lt;="&amp;MH378,#REF!,"&lt;="&amp;ME378,#REF!,"&gt;="&amp;MF378)</f>
        <v/>
      </c>
      <c r="MV378" s="1">
        <f>COUNTIFS(#REF!,LT378,#REF!,1,#REF!,"&gt;="&amp;MI378,#REF!,"&lt;="&amp;MH378,#REF!,"="&amp;KZ378,#REF!,"="&amp;LA378,#REF!,"&lt;="&amp;ME378,#REF!,"&gt;="&amp;MF378)</f>
        <v/>
      </c>
      <c r="MW378" s="1">
        <f>COUNTIFS(#REF!,LT378,#REF!,0,#REF!,"&gt;="&amp;MI378,#REF!,"&lt;="&amp;MH378,#REF!,"="&amp;KZ378,#REF!,"="&amp;LA378,#REF!,"&lt;="&amp;ME378,#REF!,"&gt;="&amp;MF378)</f>
        <v/>
      </c>
      <c r="MX378" s="1">
        <f>COUNTIFS(#REF!,LT378,#REF!,1,#REF!,"&gt;="&amp;MC378,#REF!,"&lt;="&amp;MB378,#REF!,"&lt;="&amp;ME378,#REF!,"&gt;="&amp;MF378)</f>
        <v/>
      </c>
      <c r="MY378" s="1">
        <f>COUNTIFS(#REF!,LT378,#REF!,0,#REF!,"&gt;="&amp;MC378,#REF!,"&lt;="&amp;MB378,#REF!,"&lt;="&amp;ME378,#REF!,"&gt;="&amp;MF378)</f>
        <v/>
      </c>
      <c r="MZ378" s="1">
        <f>COUNTIFS(#REF!,LT378,#REF!,1,#REF!,"&lt;="&amp;ME378,#REF!,"&gt;="&amp;MF378,#REF!,"="&amp;KV378,#REF!,"="&amp;KX378)</f>
        <v/>
      </c>
      <c r="NA378" s="1">
        <f>COUNTIFS(#REF!,LT378,#REF!,0,#REF!,"&lt;="&amp;ME378,#REF!,"&gt;="&amp;MF378,#REF!,"="&amp;KV378,#REF!,"="&amp;KX378)</f>
        <v/>
      </c>
      <c r="NB378" s="1">
        <f>COUNTIFS(#REF!,LT378,#REF!,1,#REF!,"&lt;="&amp;ME378,#REF!,"&gt;="&amp;MF378,#REF!,"="&amp;KW378,#REF!,"="&amp;KY378)</f>
        <v/>
      </c>
      <c r="NC378" s="1">
        <f>COUNTIFS(#REF!,LT378,#REF!,0,#REF!,"&lt;="&amp;ME378,#REF!,"&gt;="&amp;MF378,#REF!,"="&amp;KW378,#REF!,"="&amp;KY378)</f>
        <v/>
      </c>
      <c r="ND378" s="1">
        <f>COUNTIFS(#REF!,LT378,#REF!,1,#REF!,"&gt;="&amp;MC378,#REF!,"&lt;="&amp;MB378,#REF!,"&lt;="&amp;ME378,#REF!,"&gt;="&amp;MF378,#REF!,"="&amp;KV378,#REF!,"="&amp;KX378)</f>
        <v/>
      </c>
      <c r="NE378" s="1">
        <f>COUNTIFS(#REF!,LT378,#REF!,0,#REF!,"&gt;="&amp;MC378,#REF!,"&lt;="&amp;MB378,#REF!,"&lt;="&amp;ME378,#REF!,"&gt;="&amp;MF378,#REF!,"="&amp;KV378,#REF!,"="&amp;KX378)</f>
        <v/>
      </c>
      <c r="NF378" s="1">
        <f>COUNTIFS(#REF!,LT378,#REF!,1,#REF!,"&gt;="&amp;MC378,#REF!,"&lt;="&amp;MB378,#REF!,"&lt;="&amp;ME378,#REF!,"&gt;="&amp;MF378,#REF!,"="&amp;KW378,#REF!,"="&amp;KY378)</f>
        <v/>
      </c>
      <c r="NG378" s="1">
        <f>COUNTIFS(#REF!,LT378,#REF!,0,#REF!,"&gt;="&amp;MC378,#REF!,"&lt;="&amp;MB378,#REF!,"&lt;="&amp;ME378,#REF!,"&gt;="&amp;MF378,#REF!,"="&amp;KW378,#REF!,"="&amp;KY378)</f>
        <v/>
      </c>
      <c r="NH378" s="1">
        <f>COUNTIFS(#REF!,LT378,#REF!,1,#REF!,"&gt;="&amp;MC378,#REF!,"&lt;="&amp;MB378,#REF!,"&lt;="&amp;ME378,#REF!,"&gt;="&amp;MF378,#REF!,"="&amp;KZ378,#REF!,"="&amp;LA378)</f>
        <v/>
      </c>
      <c r="NI378" s="1">
        <f>COUNTIFS(#REF!,LT378,#REF!,0,#REF!,"&gt;="&amp;MC378,#REF!,"&lt;="&amp;MB378,#REF!,"&lt;="&amp;ME378,#REF!,"&gt;="&amp;MF378,#REF!,"="&amp;KZ378,#REF!,"="&amp;LA378)</f>
        <v/>
      </c>
      <c r="NJ378" s="1">
        <f>COUNTIFS(#REF!,LT378,#REF!,1,#REF!,"&gt;="&amp;MI378,#REF!,"&lt;="&amp;MH378,#REF!,"&lt;="&amp;ME378,#REF!,"&gt;="&amp;MF378)</f>
        <v/>
      </c>
      <c r="NK378" s="1">
        <f>COUNTIFS(#REF!,LT378,#REF!,0,#REF!,"&gt;="&amp;MI378,#REF!,"&lt;="&amp;MH378,#REF!,"&lt;="&amp;ME378,#REF!,"&gt;="&amp;MF378)</f>
        <v/>
      </c>
      <c r="NL378" s="1">
        <f>COUNTIFS(#REF!,LT378,#REF!,1,#REF!,"&gt;="&amp;MI378,#REF!,"&lt;="&amp;MH378,#REF!,"="&amp;KZ378,#REF!,"="&amp;LA378,#REF!,"&lt;="&amp;ME378,#REF!,"&gt;="&amp;MF378)</f>
        <v/>
      </c>
      <c r="NM378" s="1">
        <f>COUNTIFS(#REF!,LT378,#REF!,0,#REF!,"&gt;="&amp;MI378,#REF!,"&lt;="&amp;MH378,#REF!,"="&amp;KZ378,#REF!,"="&amp;LA378,#REF!,"&lt;="&amp;ME378,#REF!,"&gt;="&amp;MF378)</f>
        <v/>
      </c>
      <c r="NN378" s="1">
        <f>COUNTIFS(#REF!,LT378,#REF!,1,#REF!,"&gt;="&amp;MC378,#REF!,"&lt;="&amp;MB378,#REF!,"&lt;="&amp;ME378,#REF!,"&gt;="&amp;MF378)</f>
        <v/>
      </c>
      <c r="NO378" s="1">
        <f>COUNTIFS(#REF!,LT378,#REF!,0,#REF!,"&gt;="&amp;MC378,#REF!,"&lt;="&amp;MB378,#REF!,"&lt;="&amp;ME378,#REF!,"&gt;="&amp;MF378)</f>
        <v/>
      </c>
      <c r="NP378" s="1">
        <f>COUNTIFS(#REF!,LT378,#REF!,1,#REF!,"&lt;="&amp;ME378,#REF!,"&gt;="&amp;MF378,#REF!,"="&amp;KV378,#REF!,"="&amp;KX378)</f>
        <v/>
      </c>
      <c r="NQ378" s="1">
        <f>COUNTIFS(#REF!,LT378,#REF!,0,#REF!,"&lt;="&amp;ME378,#REF!,"&gt;="&amp;MF378,#REF!,"="&amp;KV378,#REF!,"="&amp;KX378)</f>
        <v/>
      </c>
      <c r="NR378" s="1">
        <f>COUNTIFS(#REF!,LT378,#REF!,1,#REF!,"&lt;="&amp;ME378,#REF!,"&gt;="&amp;MF378,#REF!,"="&amp;KW378,#REF!,"="&amp;KY378)</f>
        <v/>
      </c>
      <c r="NS378" s="1">
        <f>COUNTIFS(#REF!,LT378,#REF!,0,#REF!,"&lt;="&amp;ME378,#REF!,"&gt;="&amp;MF378,#REF!,"="&amp;KW378,#REF!,"="&amp;KY378)</f>
        <v/>
      </c>
      <c r="NT378" s="1">
        <f>MP378+MR378+MT378+MV378+MX378+MZ378+NB378</f>
        <v/>
      </c>
      <c r="NU378" s="1">
        <f>MQ378+MS378+MU378+MW378+MY378+NA378+NC378</f>
        <v/>
      </c>
      <c r="NV378" s="1">
        <f>NT378+NU378</f>
        <v/>
      </c>
      <c r="NW378" s="33">
        <f>NT378/(NT378+NU378)</f>
        <v/>
      </c>
      <c r="NX378" s="3">
        <f>1/NW378</f>
        <v/>
      </c>
      <c r="NY378" s="1">
        <f>LH378</f>
        <v/>
      </c>
      <c r="NZ378" s="79">
        <f>(NW378*((NY378-1)*0.98))-((1-NW378)*1)</f>
        <v/>
      </c>
      <c r="OA378" s="34">
        <f>IF(LR378&lt;0.9,0,IF(AND(LR378&gt;1.1),0,1))</f>
        <v/>
      </c>
      <c r="OB378" s="34">
        <f>IF(LS378&lt;0.9,0,IF(AND(LS378&gt;1.1),0,1))</f>
        <v/>
      </c>
      <c r="OC378" s="32">
        <f>IF(NV378&gt;99,1,0)</f>
        <v/>
      </c>
      <c r="OD378" s="32">
        <f>IF(NZ378&gt;0.0799,1,0)</f>
        <v/>
      </c>
      <c r="OE378" s="32">
        <f>IF(NZ378&gt;OM378,1,0)</f>
        <v/>
      </c>
      <c r="OF378" s="32">
        <f>OC378+OD378+OE378+OA378+OB378</f>
        <v/>
      </c>
      <c r="OG378" s="1">
        <f>ND378+NF378+NH378+NJ378+NL378+NN378+NP378+NR378</f>
        <v/>
      </c>
      <c r="OH378" s="1">
        <f>NE378+NG378+NI378+NK378+NM378+NO378+NQ378+NS378</f>
        <v/>
      </c>
      <c r="OI378" s="1">
        <f>OG378+OH378</f>
        <v/>
      </c>
      <c r="OJ378" s="33">
        <f>OG378/(OG378+OH378)</f>
        <v/>
      </c>
      <c r="OK378" s="3">
        <f>1/OJ378</f>
        <v/>
      </c>
      <c r="OL378" s="1">
        <f>LI378</f>
        <v/>
      </c>
      <c r="OM378" s="79">
        <f>(OJ378*((OL378-1)*0.98))-((1-OJ378)*1)</f>
        <v/>
      </c>
      <c r="ON378" s="34">
        <f>IF(LR378&lt;0.9,0,IF(AND(LR378&gt;1.1),0,1))</f>
        <v/>
      </c>
      <c r="OO378" s="34">
        <f>IF(LS378&lt;0.9,0,IF(AND(LS378&gt;1.1),0,1))</f>
        <v/>
      </c>
      <c r="OP378" s="32">
        <f>IF(OI378&gt;99,1,0)</f>
        <v/>
      </c>
      <c r="OQ378" s="32">
        <f>IF(OM378&gt;0.0799,1,0)</f>
        <v/>
      </c>
      <c r="OR378" s="32">
        <f>IF(OM378&gt;OZ378,1,0)</f>
        <v/>
      </c>
      <c r="OS378" s="32">
        <f>OP378+OQ378+OR378+ON378+OO378</f>
        <v/>
      </c>
      <c r="OT378">
        <f>IF(OF378=5,"BackHome0-0",IF(AND(OS378=5),"BackAway0-0",""))</f>
        <v/>
      </c>
      <c r="OU378">
        <f>IF(OF378=5,KN378,IF(AND(OS378=5),KO378,""))</f>
        <v/>
      </c>
      <c r="OV378">
        <f>IF(OF378=5,"Match Odds",IF(AND(OS378=5),"Match Odds",""))</f>
        <v/>
      </c>
      <c r="OW378">
        <f>IF(OF378=5,KP378,IF(AND(OS378=5),KP378,""))</f>
        <v/>
      </c>
      <c r="OX378">
        <f>IF(OF378=5,"MATCH_ODDS",IF(AND(OS378=5),"MATCH_ODDS",""))</f>
        <v/>
      </c>
      <c r="OY378">
        <f>IF(OF378=5,"BACK",IF(AND(OS378=5),"BACK",""))</f>
        <v/>
      </c>
    </row>
    <row r="379" ht="16.5" customHeight="1" thickBot="1" thickTop="1">
      <c r="A379" s="2" t="n"/>
      <c r="KN379" s="1">
        <f>IF(INDEX(#REF!,MATCH('HT 0-0'!D379,#REF!,0))=INDEX(#REF!,MATCH('HT 0-0'!D379,#REF!,0)),INDEX(#REF!,MATCH('HT 0-0'!D379,#REF!,0)),"ERROR")</f>
        <v/>
      </c>
      <c r="KO379" s="1">
        <f>IF(INDEX(#REF!,MATCH('HT 0-0'!E379,#REF!,0))=INDEX(#REF!,MATCH('HT 0-0'!E379,#REF!,0)),INDEX(#REF!,MATCH('HT 0-0'!E379,#REF!,0)),"ERROR")</f>
        <v/>
      </c>
      <c r="KP379" s="1">
        <f>KN379&amp;" v "&amp;KO379</f>
        <v/>
      </c>
      <c r="KQ379">
        <f>B379&amp;"_"&amp;C379</f>
        <v/>
      </c>
      <c r="KR379" s="1">
        <f>IF((HW379/KK379)&lt;0.335,"G",IF((HW379/KK379)&gt;0.67,"R","A"))</f>
        <v/>
      </c>
      <c r="KS379" s="1">
        <f>IF((HX379/KK379)&lt;0.335,"G",IF((HX379/KK379)&gt;0.67,"R","A"))</f>
        <v/>
      </c>
      <c r="KT379" s="1">
        <f>IF((IH379/KK379)&lt;0.335,"G",IF((IH379/KK379)&gt;0.67,"R","A"))</f>
        <v/>
      </c>
      <c r="KU379" s="1">
        <f>IF((II379/KK379)&lt;0.335,"G",IF((II379/KK379)&gt;0.67,"R","A"))</f>
        <v/>
      </c>
      <c r="KV379" s="1">
        <f>IF((HZ379/KK379)&lt;0.335,"G",IF((HZ379/KK379)&gt;0.67,"R","A"))</f>
        <v/>
      </c>
      <c r="KW379" s="1">
        <f>IF((HY379/KK379)&lt;0.335,"G",IF((HY379/KK379)&gt;0.67,"R","A"))</f>
        <v/>
      </c>
      <c r="KX379" s="1">
        <f>IF((IK379/KK379)&lt;0.335,"G",IF((IK379/KK379)&gt;0.67,"R","A"))</f>
        <v/>
      </c>
      <c r="KY379" s="1">
        <f>IF((IJ379/KK379)&lt;0.335,"G",IF((IJ379/KK379)&gt;0.67,"R","A"))</f>
        <v/>
      </c>
      <c r="KZ379" s="1">
        <f>IF((HQ379/KK379)&lt;0.335,"G",IF((HQ379/KK379)&gt;0.67,"R","A"))</f>
        <v/>
      </c>
      <c r="LA379" s="1">
        <f>IF((IB379/KK379)&lt;0.335,"G",IF((IB379/KK379)&gt;0.67,"R","A"))</f>
        <v/>
      </c>
      <c r="LB379">
        <f>IF(LQ379="0-0",INDEX(Scrape!#REF!,MATCH('HT 0-0'!KP379,Scrape!$B:$B,0)),"")</f>
        <v/>
      </c>
      <c r="LC379">
        <f>IF(LQ379="0-0",INDEX(Scrape!$A:$A,MATCH('HT 0-0'!KP379,Scrape!$B:$B,0)),"")</f>
        <v/>
      </c>
      <c r="LD379">
        <f>IF(LQ379="0-0",INDEX(Scrape!$B:$B,MATCH('HT 0-0'!KP379,Scrape!$B:$B,0)),"")</f>
        <v/>
      </c>
      <c r="LE379">
        <f>IF(LQ379="0-0",INDEX(Scrape!$C:$C,MATCH('HT 0-0'!KP379,Scrape!$B:$B,0)),"")</f>
        <v/>
      </c>
      <c r="LF379">
        <f>IF(LQ379="0-0",INDEX(Scrape!$D:$D,MATCH('HT 0-0'!KP379,Scrape!$B:$B,0)),"")</f>
        <v/>
      </c>
      <c r="LG379">
        <f>IF(LQ379="0-0",INDEX(Scrape!$E:$E,MATCH('HT 0-0'!KP379,Scrape!$B:$B,0)),"")</f>
        <v/>
      </c>
      <c r="LH379">
        <f>IF(LQ379="0-0",INDEX(Scrape!$F:$F,MATCH('HT 0-0'!KP379,Scrape!$B:$B,0)),"")</f>
        <v/>
      </c>
      <c r="LI379">
        <f>IF(LQ379="0-0",INDEX(Scrape!$G:$G,MATCH('HT 0-0'!KP379,Scrape!$B:$B,0)),"")</f>
        <v/>
      </c>
      <c r="LJ379">
        <f>IF(LQ379="0-0",INDEX(Scrape!$H:$H,MATCH('HT 0-0'!KP379,Scrape!$B:$B,0)),"")</f>
        <v/>
      </c>
      <c r="LK379">
        <f>IF(LQ379="0-0",INDEX(Scrape!$I:$I,MATCH('HT 0-0'!KP379,Scrape!$B:$B,0)),"")</f>
        <v/>
      </c>
      <c r="LL379">
        <f>IF(LQ379="0-0",INDEX(Scrape!$J:$J,MATCH('HT 0-0'!KP379,Scrape!$B:$B,0)),"")</f>
        <v/>
      </c>
      <c r="LM379">
        <f>IF(LQ379="0-0",INDEX(Scrape!$K:$K,MATCH('HT 0-0'!KP379,Scrape!$B:$B,0)),"")</f>
        <v/>
      </c>
      <c r="LN379">
        <f>IF(LQ379="0-0",INDEX(Scrape!$L:$L,MATCH('HT 0-0'!KP379,Scrape!$B:$B,0)),"")</f>
        <v/>
      </c>
      <c r="LO379">
        <f>IF(LQ379="0-0",INDEX(Scrape!$M:$M,MATCH('HT 0-0'!KP379,Scrape!$B:$B,0)),"")</f>
        <v/>
      </c>
      <c r="LP379">
        <f>IF(LQ379="0-0",INDEX(Scrape!$N:$N,MATCH('HT 0-0'!KP379,Scrape!$B:$B,0)),"")</f>
        <v/>
      </c>
      <c r="LQ379">
        <f>INDEX(Scrape!$O:$O,MATCH('HT 0-0'!KP379,Scrape!$B:$B,0))</f>
        <v/>
      </c>
      <c r="LR379">
        <f>(1/LJ379)+(1/LI379)+(1/LH379)</f>
        <v/>
      </c>
      <c r="LS379">
        <f>(1/LG379)+(1/LF379)+(1/LE379)</f>
        <v/>
      </c>
      <c r="LT379" s="8">
        <f>IF(INDEX(#REF!,MATCH(KQ379,#REF!,0))=INDEX(#REF!,MATCH(KQ379,#REF!,0)),INDEX(#REF!,MATCH(KQ379,#REF!,0)),"ERROR")</f>
        <v/>
      </c>
      <c r="LU379" s="4">
        <f>IF(KR379="G",2,IF(KR379="R",0.5,IF(KR379="A",1)))</f>
        <v/>
      </c>
      <c r="LV379" s="4">
        <f>IF(KS379="G",0.5,IF(KS379="R",2,IF(KS379="A",1)))</f>
        <v/>
      </c>
      <c r="LW379" s="4">
        <f>IF(KT379="G",2,IF(KT379="R",0.5,IF(KT379="A",1)))</f>
        <v/>
      </c>
      <c r="LX379" s="4">
        <f>IF(KU379="G",0.5,IF(KU379="R",2,IF(KU379="A",1)))</f>
        <v/>
      </c>
      <c r="LY379" s="7">
        <f>(LK379*(LU379+LX379)+(LL379*(LU379+LX379)))</f>
        <v/>
      </c>
      <c r="LZ379" s="7">
        <f>(LN379*(LV379+LW379)+(LO379*(LV379+LW379)))</f>
        <v/>
      </c>
      <c r="MA379" s="11">
        <f>LY379-LZ379</f>
        <v/>
      </c>
      <c r="MB379" s="5">
        <f>MA379+2</f>
        <v/>
      </c>
      <c r="MC379" s="6">
        <f>MA379-2</f>
        <v/>
      </c>
      <c r="MD379" s="4">
        <f>LE379</f>
        <v/>
      </c>
      <c r="ME379" s="9">
        <f>IF(MD379=0,1000,MD379+0.75)</f>
        <v/>
      </c>
      <c r="MF379" s="10">
        <f>IF(MD379=0,0,MD379-0.75)</f>
        <v/>
      </c>
      <c r="MG379" s="4">
        <f>((LM379*(LU379+LX379))-((LP379*(LV379+LW379))))</f>
        <v/>
      </c>
      <c r="MH379" s="9">
        <f>MG379*1.2</f>
        <v/>
      </c>
      <c r="MI379" s="10">
        <f>MG379*0.8</f>
        <v/>
      </c>
      <c r="MJ379">
        <f>IFERROR(OT379,"")</f>
        <v/>
      </c>
      <c r="MK379">
        <f>IFERROR(OU379,"")</f>
        <v/>
      </c>
      <c r="ML379">
        <f>IFERROR(OV379,"")</f>
        <v/>
      </c>
      <c r="MM379">
        <f>IFERROR(OW379,"")</f>
        <v/>
      </c>
      <c r="MN379">
        <f>IFERROR(OX379,"")</f>
        <v/>
      </c>
      <c r="MO379">
        <f>IFERROR(OY379,"")</f>
        <v/>
      </c>
      <c r="MP379" s="1">
        <f>COUNTIFS(#REF!,LT379,#REF!,1,#REF!,"&gt;="&amp;MC379,#REF!,"&lt;="&amp;MB379,#REF!,"&lt;="&amp;ME379,#REF!,"&gt;="&amp;MF379,#REF!,"="&amp;KV379,#REF!,"="&amp;KX379)</f>
        <v/>
      </c>
      <c r="MQ379" s="1">
        <f>COUNTIFS(#REF!,LT379,#REF!,0,#REF!,"&gt;="&amp;MC379,#REF!,"&lt;="&amp;MB379,#REF!,"&lt;="&amp;ME379,#REF!,"&gt;="&amp;MF379,#REF!,"="&amp;KV379,#REF!,"="&amp;KX379)</f>
        <v/>
      </c>
      <c r="MR379" s="1">
        <f>COUNTIFS(#REF!,LT379,#REF!,1,#REF!,"&gt;="&amp;MC379,#REF!,"&lt;="&amp;MB379,#REF!,"&lt;="&amp;ME379,#REF!,"&gt;="&amp;MF379,#REF!,"="&amp;KW379,#REF!,"="&amp;KY379)</f>
        <v/>
      </c>
      <c r="MS379" s="1">
        <f>COUNTIFS(#REF!,LT379,#REF!,0,#REF!,"&gt;="&amp;MC379,#REF!,"&lt;="&amp;MB379,#REF!,"&lt;="&amp;ME379,#REF!,"&gt;="&amp;MF379,#REF!,"="&amp;KW379,#REF!,"="&amp;KY379)</f>
        <v/>
      </c>
      <c r="MT379" s="1">
        <f>COUNTIFS(#REF!,LT379,#REF!,1,#REF!,"&gt;="&amp;MI379,#REF!,"&lt;="&amp;MH379,#REF!,"&lt;="&amp;ME379,#REF!,"&gt;="&amp;MF379)</f>
        <v/>
      </c>
      <c r="MU379" s="1">
        <f>COUNTIFS(#REF!,LT379,#REF!,0,#REF!,"&gt;="&amp;MI379,#REF!,"&lt;="&amp;MH379,#REF!,"&lt;="&amp;ME379,#REF!,"&gt;="&amp;MF379)</f>
        <v/>
      </c>
      <c r="MV379" s="1">
        <f>COUNTIFS(#REF!,LT379,#REF!,1,#REF!,"&gt;="&amp;MI379,#REF!,"&lt;="&amp;MH379,#REF!,"="&amp;KZ379,#REF!,"="&amp;LA379,#REF!,"&lt;="&amp;ME379,#REF!,"&gt;="&amp;MF379)</f>
        <v/>
      </c>
      <c r="MW379" s="1">
        <f>COUNTIFS(#REF!,LT379,#REF!,0,#REF!,"&gt;="&amp;MI379,#REF!,"&lt;="&amp;MH379,#REF!,"="&amp;KZ379,#REF!,"="&amp;LA379,#REF!,"&lt;="&amp;ME379,#REF!,"&gt;="&amp;MF379)</f>
        <v/>
      </c>
      <c r="MX379" s="1">
        <f>COUNTIFS(#REF!,LT379,#REF!,1,#REF!,"&gt;="&amp;MC379,#REF!,"&lt;="&amp;MB379,#REF!,"&lt;="&amp;ME379,#REF!,"&gt;="&amp;MF379)</f>
        <v/>
      </c>
      <c r="MY379" s="1">
        <f>COUNTIFS(#REF!,LT379,#REF!,0,#REF!,"&gt;="&amp;MC379,#REF!,"&lt;="&amp;MB379,#REF!,"&lt;="&amp;ME379,#REF!,"&gt;="&amp;MF379)</f>
        <v/>
      </c>
      <c r="MZ379" s="1">
        <f>COUNTIFS(#REF!,LT379,#REF!,1,#REF!,"&lt;="&amp;ME379,#REF!,"&gt;="&amp;MF379,#REF!,"="&amp;KV379,#REF!,"="&amp;KX379)</f>
        <v/>
      </c>
      <c r="NA379" s="1">
        <f>COUNTIFS(#REF!,LT379,#REF!,0,#REF!,"&lt;="&amp;ME379,#REF!,"&gt;="&amp;MF379,#REF!,"="&amp;KV379,#REF!,"="&amp;KX379)</f>
        <v/>
      </c>
      <c r="NB379" s="1">
        <f>COUNTIFS(#REF!,LT379,#REF!,1,#REF!,"&lt;="&amp;ME379,#REF!,"&gt;="&amp;MF379,#REF!,"="&amp;KW379,#REF!,"="&amp;KY379)</f>
        <v/>
      </c>
      <c r="NC379" s="1">
        <f>COUNTIFS(#REF!,LT379,#REF!,0,#REF!,"&lt;="&amp;ME379,#REF!,"&gt;="&amp;MF379,#REF!,"="&amp;KW379,#REF!,"="&amp;KY379)</f>
        <v/>
      </c>
      <c r="ND379" s="1">
        <f>COUNTIFS(#REF!,LT379,#REF!,1,#REF!,"&gt;="&amp;MC379,#REF!,"&lt;="&amp;MB379,#REF!,"&lt;="&amp;ME379,#REF!,"&gt;="&amp;MF379,#REF!,"="&amp;KV379,#REF!,"="&amp;KX379)</f>
        <v/>
      </c>
      <c r="NE379" s="1">
        <f>COUNTIFS(#REF!,LT379,#REF!,0,#REF!,"&gt;="&amp;MC379,#REF!,"&lt;="&amp;MB379,#REF!,"&lt;="&amp;ME379,#REF!,"&gt;="&amp;MF379,#REF!,"="&amp;KV379,#REF!,"="&amp;KX379)</f>
        <v/>
      </c>
      <c r="NF379" s="1">
        <f>COUNTIFS(#REF!,LT379,#REF!,1,#REF!,"&gt;="&amp;MC379,#REF!,"&lt;="&amp;MB379,#REF!,"&lt;="&amp;ME379,#REF!,"&gt;="&amp;MF379,#REF!,"="&amp;KW379,#REF!,"="&amp;KY379)</f>
        <v/>
      </c>
      <c r="NG379" s="1">
        <f>COUNTIFS(#REF!,LT379,#REF!,0,#REF!,"&gt;="&amp;MC379,#REF!,"&lt;="&amp;MB379,#REF!,"&lt;="&amp;ME379,#REF!,"&gt;="&amp;MF379,#REF!,"="&amp;KW379,#REF!,"="&amp;KY379)</f>
        <v/>
      </c>
      <c r="NH379" s="1">
        <f>COUNTIFS(#REF!,LT379,#REF!,1,#REF!,"&gt;="&amp;MC379,#REF!,"&lt;="&amp;MB379,#REF!,"&lt;="&amp;ME379,#REF!,"&gt;="&amp;MF379,#REF!,"="&amp;KZ379,#REF!,"="&amp;LA379)</f>
        <v/>
      </c>
      <c r="NI379" s="1">
        <f>COUNTIFS(#REF!,LT379,#REF!,0,#REF!,"&gt;="&amp;MC379,#REF!,"&lt;="&amp;MB379,#REF!,"&lt;="&amp;ME379,#REF!,"&gt;="&amp;MF379,#REF!,"="&amp;KZ379,#REF!,"="&amp;LA379)</f>
        <v/>
      </c>
      <c r="NJ379" s="1">
        <f>COUNTIFS(#REF!,LT379,#REF!,1,#REF!,"&gt;="&amp;MI379,#REF!,"&lt;="&amp;MH379,#REF!,"&lt;="&amp;ME379,#REF!,"&gt;="&amp;MF379)</f>
        <v/>
      </c>
      <c r="NK379" s="1">
        <f>COUNTIFS(#REF!,LT379,#REF!,0,#REF!,"&gt;="&amp;MI379,#REF!,"&lt;="&amp;MH379,#REF!,"&lt;="&amp;ME379,#REF!,"&gt;="&amp;MF379)</f>
        <v/>
      </c>
      <c r="NL379" s="1">
        <f>COUNTIFS(#REF!,LT379,#REF!,1,#REF!,"&gt;="&amp;MI379,#REF!,"&lt;="&amp;MH379,#REF!,"="&amp;KZ379,#REF!,"="&amp;LA379,#REF!,"&lt;="&amp;ME379,#REF!,"&gt;="&amp;MF379)</f>
        <v/>
      </c>
      <c r="NM379" s="1">
        <f>COUNTIFS(#REF!,LT379,#REF!,0,#REF!,"&gt;="&amp;MI379,#REF!,"&lt;="&amp;MH379,#REF!,"="&amp;KZ379,#REF!,"="&amp;LA379,#REF!,"&lt;="&amp;ME379,#REF!,"&gt;="&amp;MF379)</f>
        <v/>
      </c>
      <c r="NN379" s="1">
        <f>COUNTIFS(#REF!,LT379,#REF!,1,#REF!,"&gt;="&amp;MC379,#REF!,"&lt;="&amp;MB379,#REF!,"&lt;="&amp;ME379,#REF!,"&gt;="&amp;MF379)</f>
        <v/>
      </c>
      <c r="NO379" s="1">
        <f>COUNTIFS(#REF!,LT379,#REF!,0,#REF!,"&gt;="&amp;MC379,#REF!,"&lt;="&amp;MB379,#REF!,"&lt;="&amp;ME379,#REF!,"&gt;="&amp;MF379)</f>
        <v/>
      </c>
      <c r="NP379" s="1">
        <f>COUNTIFS(#REF!,LT379,#REF!,1,#REF!,"&lt;="&amp;ME379,#REF!,"&gt;="&amp;MF379,#REF!,"="&amp;KV379,#REF!,"="&amp;KX379)</f>
        <v/>
      </c>
      <c r="NQ379" s="1">
        <f>COUNTIFS(#REF!,LT379,#REF!,0,#REF!,"&lt;="&amp;ME379,#REF!,"&gt;="&amp;MF379,#REF!,"="&amp;KV379,#REF!,"="&amp;KX379)</f>
        <v/>
      </c>
      <c r="NR379" s="1">
        <f>COUNTIFS(#REF!,LT379,#REF!,1,#REF!,"&lt;="&amp;ME379,#REF!,"&gt;="&amp;MF379,#REF!,"="&amp;KW379,#REF!,"="&amp;KY379)</f>
        <v/>
      </c>
      <c r="NS379" s="1">
        <f>COUNTIFS(#REF!,LT379,#REF!,0,#REF!,"&lt;="&amp;ME379,#REF!,"&gt;="&amp;MF379,#REF!,"="&amp;KW379,#REF!,"="&amp;KY379)</f>
        <v/>
      </c>
      <c r="NT379" s="1">
        <f>MP379+MR379+MT379+MV379+MX379+MZ379+NB379</f>
        <v/>
      </c>
      <c r="NU379" s="1">
        <f>MQ379+MS379+MU379+MW379+MY379+NA379+NC379</f>
        <v/>
      </c>
      <c r="NV379" s="1">
        <f>NT379+NU379</f>
        <v/>
      </c>
      <c r="NW379" s="33">
        <f>NT379/(NT379+NU379)</f>
        <v/>
      </c>
      <c r="NX379" s="3">
        <f>1/NW379</f>
        <v/>
      </c>
      <c r="NY379" s="1">
        <f>LH379</f>
        <v/>
      </c>
      <c r="NZ379" s="79">
        <f>(NW379*((NY379-1)*0.98))-((1-NW379)*1)</f>
        <v/>
      </c>
      <c r="OA379" s="34">
        <f>IF(LR379&lt;0.9,0,IF(AND(LR379&gt;1.1),0,1))</f>
        <v/>
      </c>
      <c r="OB379" s="34">
        <f>IF(LS379&lt;0.9,0,IF(AND(LS379&gt;1.1),0,1))</f>
        <v/>
      </c>
      <c r="OC379" s="32">
        <f>IF(NV379&gt;99,1,0)</f>
        <v/>
      </c>
      <c r="OD379" s="32">
        <f>IF(NZ379&gt;0.0799,1,0)</f>
        <v/>
      </c>
      <c r="OE379" s="32">
        <f>IF(NZ379&gt;OM379,1,0)</f>
        <v/>
      </c>
      <c r="OF379" s="32">
        <f>OC379+OD379+OE379+OA379+OB379</f>
        <v/>
      </c>
      <c r="OG379" s="1">
        <f>ND379+NF379+NH379+NJ379+NL379+NN379+NP379+NR379</f>
        <v/>
      </c>
      <c r="OH379" s="1">
        <f>NE379+NG379+NI379+NK379+NM379+NO379+NQ379+NS379</f>
        <v/>
      </c>
      <c r="OI379" s="1">
        <f>OG379+OH379</f>
        <v/>
      </c>
      <c r="OJ379" s="33">
        <f>OG379/(OG379+OH379)</f>
        <v/>
      </c>
      <c r="OK379" s="3">
        <f>1/OJ379</f>
        <v/>
      </c>
      <c r="OL379" s="1">
        <f>LI379</f>
        <v/>
      </c>
      <c r="OM379" s="79">
        <f>(OJ379*((OL379-1)*0.98))-((1-OJ379)*1)</f>
        <v/>
      </c>
      <c r="ON379" s="34">
        <f>IF(LR379&lt;0.9,0,IF(AND(LR379&gt;1.1),0,1))</f>
        <v/>
      </c>
      <c r="OO379" s="34">
        <f>IF(LS379&lt;0.9,0,IF(AND(LS379&gt;1.1),0,1))</f>
        <v/>
      </c>
      <c r="OP379" s="32">
        <f>IF(OI379&gt;99,1,0)</f>
        <v/>
      </c>
      <c r="OQ379" s="32">
        <f>IF(OM379&gt;0.0799,1,0)</f>
        <v/>
      </c>
      <c r="OR379" s="32">
        <f>IF(OM379&gt;OZ379,1,0)</f>
        <v/>
      </c>
      <c r="OS379" s="32">
        <f>OP379+OQ379+OR379+ON379+OO379</f>
        <v/>
      </c>
      <c r="OT379">
        <f>IF(OF379=5,"BackHome0-0",IF(AND(OS379=5),"BackAway0-0",""))</f>
        <v/>
      </c>
      <c r="OU379">
        <f>IF(OF379=5,KN379,IF(AND(OS379=5),KO379,""))</f>
        <v/>
      </c>
      <c r="OV379">
        <f>IF(OF379=5,"Match Odds",IF(AND(OS379=5),"Match Odds",""))</f>
        <v/>
      </c>
      <c r="OW379">
        <f>IF(OF379=5,KP379,IF(AND(OS379=5),KP379,""))</f>
        <v/>
      </c>
      <c r="OX379">
        <f>IF(OF379=5,"MATCH_ODDS",IF(AND(OS379=5),"MATCH_ODDS",""))</f>
        <v/>
      </c>
      <c r="OY379">
        <f>IF(OF379=5,"BACK",IF(AND(OS379=5),"BACK",""))</f>
        <v/>
      </c>
    </row>
    <row r="380" ht="16.5" customHeight="1" thickBot="1" thickTop="1">
      <c r="A380" s="2" t="n"/>
      <c r="KN380" s="1">
        <f>IF(INDEX(#REF!,MATCH('HT 0-0'!D380,#REF!,0))=INDEX(#REF!,MATCH('HT 0-0'!D380,#REF!,0)),INDEX(#REF!,MATCH('HT 0-0'!D380,#REF!,0)),"ERROR")</f>
        <v/>
      </c>
      <c r="KO380" s="1">
        <f>IF(INDEX(#REF!,MATCH('HT 0-0'!E380,#REF!,0))=INDEX(#REF!,MATCH('HT 0-0'!E380,#REF!,0)),INDEX(#REF!,MATCH('HT 0-0'!E380,#REF!,0)),"ERROR")</f>
        <v/>
      </c>
      <c r="KP380" s="1">
        <f>KN380&amp;" v "&amp;KO380</f>
        <v/>
      </c>
      <c r="KQ380">
        <f>B380&amp;"_"&amp;C380</f>
        <v/>
      </c>
      <c r="KR380" s="1">
        <f>IF((HW380/KK380)&lt;0.335,"G",IF((HW380/KK380)&gt;0.67,"R","A"))</f>
        <v/>
      </c>
      <c r="KS380" s="1">
        <f>IF((HX380/KK380)&lt;0.335,"G",IF((HX380/KK380)&gt;0.67,"R","A"))</f>
        <v/>
      </c>
      <c r="KT380" s="1">
        <f>IF((IH380/KK380)&lt;0.335,"G",IF((IH380/KK380)&gt;0.67,"R","A"))</f>
        <v/>
      </c>
      <c r="KU380" s="1">
        <f>IF((II380/KK380)&lt;0.335,"G",IF((II380/KK380)&gt;0.67,"R","A"))</f>
        <v/>
      </c>
      <c r="KV380" s="1">
        <f>IF((HZ380/KK380)&lt;0.335,"G",IF((HZ380/KK380)&gt;0.67,"R","A"))</f>
        <v/>
      </c>
      <c r="KW380" s="1">
        <f>IF((HY380/KK380)&lt;0.335,"G",IF((HY380/KK380)&gt;0.67,"R","A"))</f>
        <v/>
      </c>
      <c r="KX380" s="1">
        <f>IF((IK380/KK380)&lt;0.335,"G",IF((IK380/KK380)&gt;0.67,"R","A"))</f>
        <v/>
      </c>
      <c r="KY380" s="1">
        <f>IF((IJ380/KK380)&lt;0.335,"G",IF((IJ380/KK380)&gt;0.67,"R","A"))</f>
        <v/>
      </c>
      <c r="KZ380" s="1">
        <f>IF((HQ380/KK380)&lt;0.335,"G",IF((HQ380/KK380)&gt;0.67,"R","A"))</f>
        <v/>
      </c>
      <c r="LA380" s="1">
        <f>IF((IB380/KK380)&lt;0.335,"G",IF((IB380/KK380)&gt;0.67,"R","A"))</f>
        <v/>
      </c>
      <c r="LB380">
        <f>IF(LQ380="0-0",INDEX(Scrape!#REF!,MATCH('HT 0-0'!KP380,Scrape!$B:$B,0)),"")</f>
        <v/>
      </c>
      <c r="LC380">
        <f>IF(LQ380="0-0",INDEX(Scrape!$A:$A,MATCH('HT 0-0'!KP380,Scrape!$B:$B,0)),"")</f>
        <v/>
      </c>
      <c r="LD380">
        <f>IF(LQ380="0-0",INDEX(Scrape!$B:$B,MATCH('HT 0-0'!KP380,Scrape!$B:$B,0)),"")</f>
        <v/>
      </c>
      <c r="LE380">
        <f>IF(LQ380="0-0",INDEX(Scrape!$C:$C,MATCH('HT 0-0'!KP380,Scrape!$B:$B,0)),"")</f>
        <v/>
      </c>
      <c r="LF380">
        <f>IF(LQ380="0-0",INDEX(Scrape!$D:$D,MATCH('HT 0-0'!KP380,Scrape!$B:$B,0)),"")</f>
        <v/>
      </c>
      <c r="LG380">
        <f>IF(LQ380="0-0",INDEX(Scrape!$E:$E,MATCH('HT 0-0'!KP380,Scrape!$B:$B,0)),"")</f>
        <v/>
      </c>
      <c r="LH380">
        <f>IF(LQ380="0-0",INDEX(Scrape!$F:$F,MATCH('HT 0-0'!KP380,Scrape!$B:$B,0)),"")</f>
        <v/>
      </c>
      <c r="LI380">
        <f>IF(LQ380="0-0",INDEX(Scrape!$G:$G,MATCH('HT 0-0'!KP380,Scrape!$B:$B,0)),"")</f>
        <v/>
      </c>
      <c r="LJ380">
        <f>IF(LQ380="0-0",INDEX(Scrape!$H:$H,MATCH('HT 0-0'!KP380,Scrape!$B:$B,0)),"")</f>
        <v/>
      </c>
      <c r="LK380">
        <f>IF(LQ380="0-0",INDEX(Scrape!$I:$I,MATCH('HT 0-0'!KP380,Scrape!$B:$B,0)),"")</f>
        <v/>
      </c>
      <c r="LL380">
        <f>IF(LQ380="0-0",INDEX(Scrape!$J:$J,MATCH('HT 0-0'!KP380,Scrape!$B:$B,0)),"")</f>
        <v/>
      </c>
      <c r="LM380">
        <f>IF(LQ380="0-0",INDEX(Scrape!$K:$K,MATCH('HT 0-0'!KP380,Scrape!$B:$B,0)),"")</f>
        <v/>
      </c>
      <c r="LN380">
        <f>IF(LQ380="0-0",INDEX(Scrape!$L:$L,MATCH('HT 0-0'!KP380,Scrape!$B:$B,0)),"")</f>
        <v/>
      </c>
      <c r="LO380">
        <f>IF(LQ380="0-0",INDEX(Scrape!$M:$M,MATCH('HT 0-0'!KP380,Scrape!$B:$B,0)),"")</f>
        <v/>
      </c>
      <c r="LP380">
        <f>IF(LQ380="0-0",INDEX(Scrape!$N:$N,MATCH('HT 0-0'!KP380,Scrape!$B:$B,0)),"")</f>
        <v/>
      </c>
      <c r="LQ380">
        <f>INDEX(Scrape!$O:$O,MATCH('HT 0-0'!KP380,Scrape!$B:$B,0))</f>
        <v/>
      </c>
      <c r="LR380">
        <f>(1/LJ380)+(1/LI380)+(1/LH380)</f>
        <v/>
      </c>
      <c r="LS380">
        <f>(1/LG380)+(1/LF380)+(1/LE380)</f>
        <v/>
      </c>
      <c r="LT380" s="8">
        <f>IF(INDEX(#REF!,MATCH(KQ380,#REF!,0))=INDEX(#REF!,MATCH(KQ380,#REF!,0)),INDEX(#REF!,MATCH(KQ380,#REF!,0)),"ERROR")</f>
        <v/>
      </c>
      <c r="LU380" s="4">
        <f>IF(KR380="G",2,IF(KR380="R",0.5,IF(KR380="A",1)))</f>
        <v/>
      </c>
      <c r="LV380" s="4">
        <f>IF(KS380="G",0.5,IF(KS380="R",2,IF(KS380="A",1)))</f>
        <v/>
      </c>
      <c r="LW380" s="4">
        <f>IF(KT380="G",2,IF(KT380="R",0.5,IF(KT380="A",1)))</f>
        <v/>
      </c>
      <c r="LX380" s="4">
        <f>IF(KU380="G",0.5,IF(KU380="R",2,IF(KU380="A",1)))</f>
        <v/>
      </c>
      <c r="LY380" s="7">
        <f>(LK380*(LU380+LX380)+(LL380*(LU380+LX380)))</f>
        <v/>
      </c>
      <c r="LZ380" s="7">
        <f>(LN380*(LV380+LW380)+(LO380*(LV380+LW380)))</f>
        <v/>
      </c>
      <c r="MA380" s="11">
        <f>LY380-LZ380</f>
        <v/>
      </c>
      <c r="MB380" s="5">
        <f>MA380+2</f>
        <v/>
      </c>
      <c r="MC380" s="6">
        <f>MA380-2</f>
        <v/>
      </c>
      <c r="MD380" s="4">
        <f>LE380</f>
        <v/>
      </c>
      <c r="ME380" s="9">
        <f>IF(MD380=0,1000,MD380+0.75)</f>
        <v/>
      </c>
      <c r="MF380" s="10">
        <f>IF(MD380=0,0,MD380-0.75)</f>
        <v/>
      </c>
      <c r="MG380" s="4">
        <f>((LM380*(LU380+LX380))-((LP380*(LV380+LW380))))</f>
        <v/>
      </c>
      <c r="MH380" s="9">
        <f>MG380*1.2</f>
        <v/>
      </c>
      <c r="MI380" s="10">
        <f>MG380*0.8</f>
        <v/>
      </c>
      <c r="MJ380">
        <f>IFERROR(OT380,"")</f>
        <v/>
      </c>
      <c r="MK380">
        <f>IFERROR(OU380,"")</f>
        <v/>
      </c>
      <c r="ML380">
        <f>IFERROR(OV380,"")</f>
        <v/>
      </c>
      <c r="MM380">
        <f>IFERROR(OW380,"")</f>
        <v/>
      </c>
      <c r="MN380">
        <f>IFERROR(OX380,"")</f>
        <v/>
      </c>
      <c r="MO380">
        <f>IFERROR(OY380,"")</f>
        <v/>
      </c>
      <c r="MP380" s="1">
        <f>COUNTIFS(#REF!,LT380,#REF!,1,#REF!,"&gt;="&amp;MC380,#REF!,"&lt;="&amp;MB380,#REF!,"&lt;="&amp;ME380,#REF!,"&gt;="&amp;MF380,#REF!,"="&amp;KV380,#REF!,"="&amp;KX380)</f>
        <v/>
      </c>
      <c r="MQ380" s="1">
        <f>COUNTIFS(#REF!,LT380,#REF!,0,#REF!,"&gt;="&amp;MC380,#REF!,"&lt;="&amp;MB380,#REF!,"&lt;="&amp;ME380,#REF!,"&gt;="&amp;MF380,#REF!,"="&amp;KV380,#REF!,"="&amp;KX380)</f>
        <v/>
      </c>
      <c r="MR380" s="1">
        <f>COUNTIFS(#REF!,LT380,#REF!,1,#REF!,"&gt;="&amp;MC380,#REF!,"&lt;="&amp;MB380,#REF!,"&lt;="&amp;ME380,#REF!,"&gt;="&amp;MF380,#REF!,"="&amp;KW380,#REF!,"="&amp;KY380)</f>
        <v/>
      </c>
      <c r="MS380" s="1">
        <f>COUNTIFS(#REF!,LT380,#REF!,0,#REF!,"&gt;="&amp;MC380,#REF!,"&lt;="&amp;MB380,#REF!,"&lt;="&amp;ME380,#REF!,"&gt;="&amp;MF380,#REF!,"="&amp;KW380,#REF!,"="&amp;KY380)</f>
        <v/>
      </c>
      <c r="MT380" s="1">
        <f>COUNTIFS(#REF!,LT380,#REF!,1,#REF!,"&gt;="&amp;MI380,#REF!,"&lt;="&amp;MH380,#REF!,"&lt;="&amp;ME380,#REF!,"&gt;="&amp;MF380)</f>
        <v/>
      </c>
      <c r="MU380" s="1">
        <f>COUNTIFS(#REF!,LT380,#REF!,0,#REF!,"&gt;="&amp;MI380,#REF!,"&lt;="&amp;MH380,#REF!,"&lt;="&amp;ME380,#REF!,"&gt;="&amp;MF380)</f>
        <v/>
      </c>
      <c r="MV380" s="1">
        <f>COUNTIFS(#REF!,LT380,#REF!,1,#REF!,"&gt;="&amp;MI380,#REF!,"&lt;="&amp;MH380,#REF!,"="&amp;KZ380,#REF!,"="&amp;LA380,#REF!,"&lt;="&amp;ME380,#REF!,"&gt;="&amp;MF380)</f>
        <v/>
      </c>
      <c r="MW380" s="1">
        <f>COUNTIFS(#REF!,LT380,#REF!,0,#REF!,"&gt;="&amp;MI380,#REF!,"&lt;="&amp;MH380,#REF!,"="&amp;KZ380,#REF!,"="&amp;LA380,#REF!,"&lt;="&amp;ME380,#REF!,"&gt;="&amp;MF380)</f>
        <v/>
      </c>
      <c r="MX380" s="1">
        <f>COUNTIFS(#REF!,LT380,#REF!,1,#REF!,"&gt;="&amp;MC380,#REF!,"&lt;="&amp;MB380,#REF!,"&lt;="&amp;ME380,#REF!,"&gt;="&amp;MF380)</f>
        <v/>
      </c>
      <c r="MY380" s="1">
        <f>COUNTIFS(#REF!,LT380,#REF!,0,#REF!,"&gt;="&amp;MC380,#REF!,"&lt;="&amp;MB380,#REF!,"&lt;="&amp;ME380,#REF!,"&gt;="&amp;MF380)</f>
        <v/>
      </c>
      <c r="MZ380" s="1">
        <f>COUNTIFS(#REF!,LT380,#REF!,1,#REF!,"&lt;="&amp;ME380,#REF!,"&gt;="&amp;MF380,#REF!,"="&amp;KV380,#REF!,"="&amp;KX380)</f>
        <v/>
      </c>
      <c r="NA380" s="1">
        <f>COUNTIFS(#REF!,LT380,#REF!,0,#REF!,"&lt;="&amp;ME380,#REF!,"&gt;="&amp;MF380,#REF!,"="&amp;KV380,#REF!,"="&amp;KX380)</f>
        <v/>
      </c>
      <c r="NB380" s="1">
        <f>COUNTIFS(#REF!,LT380,#REF!,1,#REF!,"&lt;="&amp;ME380,#REF!,"&gt;="&amp;MF380,#REF!,"="&amp;KW380,#REF!,"="&amp;KY380)</f>
        <v/>
      </c>
      <c r="NC380" s="1">
        <f>COUNTIFS(#REF!,LT380,#REF!,0,#REF!,"&lt;="&amp;ME380,#REF!,"&gt;="&amp;MF380,#REF!,"="&amp;KW380,#REF!,"="&amp;KY380)</f>
        <v/>
      </c>
      <c r="ND380" s="1">
        <f>COUNTIFS(#REF!,LT380,#REF!,1,#REF!,"&gt;="&amp;MC380,#REF!,"&lt;="&amp;MB380,#REF!,"&lt;="&amp;ME380,#REF!,"&gt;="&amp;MF380,#REF!,"="&amp;KV380,#REF!,"="&amp;KX380)</f>
        <v/>
      </c>
      <c r="NE380" s="1">
        <f>COUNTIFS(#REF!,LT380,#REF!,0,#REF!,"&gt;="&amp;MC380,#REF!,"&lt;="&amp;MB380,#REF!,"&lt;="&amp;ME380,#REF!,"&gt;="&amp;MF380,#REF!,"="&amp;KV380,#REF!,"="&amp;KX380)</f>
        <v/>
      </c>
      <c r="NF380" s="1">
        <f>COUNTIFS(#REF!,LT380,#REF!,1,#REF!,"&gt;="&amp;MC380,#REF!,"&lt;="&amp;MB380,#REF!,"&lt;="&amp;ME380,#REF!,"&gt;="&amp;MF380,#REF!,"="&amp;KW380,#REF!,"="&amp;KY380)</f>
        <v/>
      </c>
      <c r="NG380" s="1">
        <f>COUNTIFS(#REF!,LT380,#REF!,0,#REF!,"&gt;="&amp;MC380,#REF!,"&lt;="&amp;MB380,#REF!,"&lt;="&amp;ME380,#REF!,"&gt;="&amp;MF380,#REF!,"="&amp;KW380,#REF!,"="&amp;KY380)</f>
        <v/>
      </c>
      <c r="NH380" s="1">
        <f>COUNTIFS(#REF!,LT380,#REF!,1,#REF!,"&gt;="&amp;MC380,#REF!,"&lt;="&amp;MB380,#REF!,"&lt;="&amp;ME380,#REF!,"&gt;="&amp;MF380,#REF!,"="&amp;KZ380,#REF!,"="&amp;LA380)</f>
        <v/>
      </c>
      <c r="NI380" s="1">
        <f>COUNTIFS(#REF!,LT380,#REF!,0,#REF!,"&gt;="&amp;MC380,#REF!,"&lt;="&amp;MB380,#REF!,"&lt;="&amp;ME380,#REF!,"&gt;="&amp;MF380,#REF!,"="&amp;KZ380,#REF!,"="&amp;LA380)</f>
        <v/>
      </c>
      <c r="NJ380" s="1">
        <f>COUNTIFS(#REF!,LT380,#REF!,1,#REF!,"&gt;="&amp;MI380,#REF!,"&lt;="&amp;MH380,#REF!,"&lt;="&amp;ME380,#REF!,"&gt;="&amp;MF380)</f>
        <v/>
      </c>
      <c r="NK380" s="1">
        <f>COUNTIFS(#REF!,LT380,#REF!,0,#REF!,"&gt;="&amp;MI380,#REF!,"&lt;="&amp;MH380,#REF!,"&lt;="&amp;ME380,#REF!,"&gt;="&amp;MF380)</f>
        <v/>
      </c>
      <c r="NL380" s="1">
        <f>COUNTIFS(#REF!,LT380,#REF!,1,#REF!,"&gt;="&amp;MI380,#REF!,"&lt;="&amp;MH380,#REF!,"="&amp;KZ380,#REF!,"="&amp;LA380,#REF!,"&lt;="&amp;ME380,#REF!,"&gt;="&amp;MF380)</f>
        <v/>
      </c>
      <c r="NM380" s="1">
        <f>COUNTIFS(#REF!,LT380,#REF!,0,#REF!,"&gt;="&amp;MI380,#REF!,"&lt;="&amp;MH380,#REF!,"="&amp;KZ380,#REF!,"="&amp;LA380,#REF!,"&lt;="&amp;ME380,#REF!,"&gt;="&amp;MF380)</f>
        <v/>
      </c>
      <c r="NN380" s="1">
        <f>COUNTIFS(#REF!,LT380,#REF!,1,#REF!,"&gt;="&amp;MC380,#REF!,"&lt;="&amp;MB380,#REF!,"&lt;="&amp;ME380,#REF!,"&gt;="&amp;MF380)</f>
        <v/>
      </c>
      <c r="NO380" s="1">
        <f>COUNTIFS(#REF!,LT380,#REF!,0,#REF!,"&gt;="&amp;MC380,#REF!,"&lt;="&amp;MB380,#REF!,"&lt;="&amp;ME380,#REF!,"&gt;="&amp;MF380)</f>
        <v/>
      </c>
      <c r="NP380" s="1">
        <f>COUNTIFS(#REF!,LT380,#REF!,1,#REF!,"&lt;="&amp;ME380,#REF!,"&gt;="&amp;MF380,#REF!,"="&amp;KV380,#REF!,"="&amp;KX380)</f>
        <v/>
      </c>
      <c r="NQ380" s="1">
        <f>COUNTIFS(#REF!,LT380,#REF!,0,#REF!,"&lt;="&amp;ME380,#REF!,"&gt;="&amp;MF380,#REF!,"="&amp;KV380,#REF!,"="&amp;KX380)</f>
        <v/>
      </c>
      <c r="NR380" s="1">
        <f>COUNTIFS(#REF!,LT380,#REF!,1,#REF!,"&lt;="&amp;ME380,#REF!,"&gt;="&amp;MF380,#REF!,"="&amp;KW380,#REF!,"="&amp;KY380)</f>
        <v/>
      </c>
      <c r="NS380" s="1">
        <f>COUNTIFS(#REF!,LT380,#REF!,0,#REF!,"&lt;="&amp;ME380,#REF!,"&gt;="&amp;MF380,#REF!,"="&amp;KW380,#REF!,"="&amp;KY380)</f>
        <v/>
      </c>
      <c r="NT380" s="1">
        <f>MP380+MR380+MT380+MV380+MX380+MZ380+NB380</f>
        <v/>
      </c>
      <c r="NU380" s="1">
        <f>MQ380+MS380+MU380+MW380+MY380+NA380+NC380</f>
        <v/>
      </c>
      <c r="NV380" s="1">
        <f>NT380+NU380</f>
        <v/>
      </c>
      <c r="NW380" s="33">
        <f>NT380/(NT380+NU380)</f>
        <v/>
      </c>
      <c r="NX380" s="3">
        <f>1/NW380</f>
        <v/>
      </c>
      <c r="NY380" s="1">
        <f>LH380</f>
        <v/>
      </c>
      <c r="NZ380" s="79">
        <f>(NW380*((NY380-1)*0.98))-((1-NW380)*1)</f>
        <v/>
      </c>
      <c r="OA380" s="34">
        <f>IF(LR380&lt;0.9,0,IF(AND(LR380&gt;1.1),0,1))</f>
        <v/>
      </c>
      <c r="OB380" s="34">
        <f>IF(LS380&lt;0.9,0,IF(AND(LS380&gt;1.1),0,1))</f>
        <v/>
      </c>
      <c r="OC380" s="32">
        <f>IF(NV380&gt;99,1,0)</f>
        <v/>
      </c>
      <c r="OD380" s="32">
        <f>IF(NZ380&gt;0.0799,1,0)</f>
        <v/>
      </c>
      <c r="OE380" s="32">
        <f>IF(NZ380&gt;OM380,1,0)</f>
        <v/>
      </c>
      <c r="OF380" s="32">
        <f>OC380+OD380+OE380+OA380+OB380</f>
        <v/>
      </c>
      <c r="OG380" s="1">
        <f>ND380+NF380+NH380+NJ380+NL380+NN380+NP380+NR380</f>
        <v/>
      </c>
      <c r="OH380" s="1">
        <f>NE380+NG380+NI380+NK380+NM380+NO380+NQ380+NS380</f>
        <v/>
      </c>
      <c r="OI380" s="1">
        <f>OG380+OH380</f>
        <v/>
      </c>
      <c r="OJ380" s="33">
        <f>OG380/(OG380+OH380)</f>
        <v/>
      </c>
      <c r="OK380" s="3">
        <f>1/OJ380</f>
        <v/>
      </c>
      <c r="OL380" s="1">
        <f>LI380</f>
        <v/>
      </c>
      <c r="OM380" s="79">
        <f>(OJ380*((OL380-1)*0.98))-((1-OJ380)*1)</f>
        <v/>
      </c>
      <c r="ON380" s="34">
        <f>IF(LR380&lt;0.9,0,IF(AND(LR380&gt;1.1),0,1))</f>
        <v/>
      </c>
      <c r="OO380" s="34">
        <f>IF(LS380&lt;0.9,0,IF(AND(LS380&gt;1.1),0,1))</f>
        <v/>
      </c>
      <c r="OP380" s="32">
        <f>IF(OI380&gt;99,1,0)</f>
        <v/>
      </c>
      <c r="OQ380" s="32">
        <f>IF(OM380&gt;0.0799,1,0)</f>
        <v/>
      </c>
      <c r="OR380" s="32">
        <f>IF(OM380&gt;OZ380,1,0)</f>
        <v/>
      </c>
      <c r="OS380" s="32">
        <f>OP380+OQ380+OR380+ON380+OO380</f>
        <v/>
      </c>
      <c r="OT380">
        <f>IF(OF380=5,"BackHome0-0",IF(AND(OS380=5),"BackAway0-0",""))</f>
        <v/>
      </c>
      <c r="OU380">
        <f>IF(OF380=5,KN380,IF(AND(OS380=5),KO380,""))</f>
        <v/>
      </c>
      <c r="OV380">
        <f>IF(OF380=5,"Match Odds",IF(AND(OS380=5),"Match Odds",""))</f>
        <v/>
      </c>
      <c r="OW380">
        <f>IF(OF380=5,KP380,IF(AND(OS380=5),KP380,""))</f>
        <v/>
      </c>
      <c r="OX380">
        <f>IF(OF380=5,"MATCH_ODDS",IF(AND(OS380=5),"MATCH_ODDS",""))</f>
        <v/>
      </c>
      <c r="OY380">
        <f>IF(OF380=5,"BACK",IF(AND(OS380=5),"BACK",""))</f>
        <v/>
      </c>
    </row>
    <row r="381" ht="16.5" customHeight="1" thickBot="1" thickTop="1">
      <c r="A381" s="2" t="n"/>
      <c r="KN381" s="1">
        <f>IF(INDEX(#REF!,MATCH('HT 0-0'!D381,#REF!,0))=INDEX(#REF!,MATCH('HT 0-0'!D381,#REF!,0)),INDEX(#REF!,MATCH('HT 0-0'!D381,#REF!,0)),"ERROR")</f>
        <v/>
      </c>
      <c r="KO381" s="1">
        <f>IF(INDEX(#REF!,MATCH('HT 0-0'!E381,#REF!,0))=INDEX(#REF!,MATCH('HT 0-0'!E381,#REF!,0)),INDEX(#REF!,MATCH('HT 0-0'!E381,#REF!,0)),"ERROR")</f>
        <v/>
      </c>
      <c r="KP381" s="1">
        <f>KN381&amp;" v "&amp;KO381</f>
        <v/>
      </c>
      <c r="KQ381">
        <f>B381&amp;"_"&amp;C381</f>
        <v/>
      </c>
      <c r="KR381" s="1">
        <f>IF((HW381/KK381)&lt;0.335,"G",IF((HW381/KK381)&gt;0.67,"R","A"))</f>
        <v/>
      </c>
      <c r="KS381" s="1">
        <f>IF((HX381/KK381)&lt;0.335,"G",IF((HX381/KK381)&gt;0.67,"R","A"))</f>
        <v/>
      </c>
      <c r="KT381" s="1">
        <f>IF((IH381/KK381)&lt;0.335,"G",IF((IH381/KK381)&gt;0.67,"R","A"))</f>
        <v/>
      </c>
      <c r="KU381" s="1">
        <f>IF((II381/KK381)&lt;0.335,"G",IF((II381/KK381)&gt;0.67,"R","A"))</f>
        <v/>
      </c>
      <c r="KV381" s="1">
        <f>IF((HZ381/KK381)&lt;0.335,"G",IF((HZ381/KK381)&gt;0.67,"R","A"))</f>
        <v/>
      </c>
      <c r="KW381" s="1">
        <f>IF((HY381/KK381)&lt;0.335,"G",IF((HY381/KK381)&gt;0.67,"R","A"))</f>
        <v/>
      </c>
      <c r="KX381" s="1">
        <f>IF((IK381/KK381)&lt;0.335,"G",IF((IK381/KK381)&gt;0.67,"R","A"))</f>
        <v/>
      </c>
      <c r="KY381" s="1">
        <f>IF((IJ381/KK381)&lt;0.335,"G",IF((IJ381/KK381)&gt;0.67,"R","A"))</f>
        <v/>
      </c>
      <c r="KZ381" s="1">
        <f>IF((HQ381/KK381)&lt;0.335,"G",IF((HQ381/KK381)&gt;0.67,"R","A"))</f>
        <v/>
      </c>
      <c r="LA381" s="1">
        <f>IF((IB381/KK381)&lt;0.335,"G",IF((IB381/KK381)&gt;0.67,"R","A"))</f>
        <v/>
      </c>
      <c r="LB381">
        <f>IF(LQ381="0-0",INDEX(Scrape!#REF!,MATCH('HT 0-0'!KP381,Scrape!$B:$B,0)),"")</f>
        <v/>
      </c>
      <c r="LC381">
        <f>IF(LQ381="0-0",INDEX(Scrape!$A:$A,MATCH('HT 0-0'!KP381,Scrape!$B:$B,0)),"")</f>
        <v/>
      </c>
      <c r="LD381">
        <f>IF(LQ381="0-0",INDEX(Scrape!$B:$B,MATCH('HT 0-0'!KP381,Scrape!$B:$B,0)),"")</f>
        <v/>
      </c>
      <c r="LE381">
        <f>IF(LQ381="0-0",INDEX(Scrape!$C:$C,MATCH('HT 0-0'!KP381,Scrape!$B:$B,0)),"")</f>
        <v/>
      </c>
      <c r="LF381">
        <f>IF(LQ381="0-0",INDEX(Scrape!$D:$D,MATCH('HT 0-0'!KP381,Scrape!$B:$B,0)),"")</f>
        <v/>
      </c>
      <c r="LG381">
        <f>IF(LQ381="0-0",INDEX(Scrape!$E:$E,MATCH('HT 0-0'!KP381,Scrape!$B:$B,0)),"")</f>
        <v/>
      </c>
      <c r="LH381">
        <f>IF(LQ381="0-0",INDEX(Scrape!$F:$F,MATCH('HT 0-0'!KP381,Scrape!$B:$B,0)),"")</f>
        <v/>
      </c>
      <c r="LI381">
        <f>IF(LQ381="0-0",INDEX(Scrape!$G:$G,MATCH('HT 0-0'!KP381,Scrape!$B:$B,0)),"")</f>
        <v/>
      </c>
      <c r="LJ381">
        <f>IF(LQ381="0-0",INDEX(Scrape!$H:$H,MATCH('HT 0-0'!KP381,Scrape!$B:$B,0)),"")</f>
        <v/>
      </c>
      <c r="LK381">
        <f>IF(LQ381="0-0",INDEX(Scrape!$I:$I,MATCH('HT 0-0'!KP381,Scrape!$B:$B,0)),"")</f>
        <v/>
      </c>
      <c r="LL381">
        <f>IF(LQ381="0-0",INDEX(Scrape!$J:$J,MATCH('HT 0-0'!KP381,Scrape!$B:$B,0)),"")</f>
        <v/>
      </c>
      <c r="LM381">
        <f>IF(LQ381="0-0",INDEX(Scrape!$K:$K,MATCH('HT 0-0'!KP381,Scrape!$B:$B,0)),"")</f>
        <v/>
      </c>
      <c r="LN381">
        <f>IF(LQ381="0-0",INDEX(Scrape!$L:$L,MATCH('HT 0-0'!KP381,Scrape!$B:$B,0)),"")</f>
        <v/>
      </c>
      <c r="LO381">
        <f>IF(LQ381="0-0",INDEX(Scrape!$M:$M,MATCH('HT 0-0'!KP381,Scrape!$B:$B,0)),"")</f>
        <v/>
      </c>
      <c r="LP381">
        <f>IF(LQ381="0-0",INDEX(Scrape!$N:$N,MATCH('HT 0-0'!KP381,Scrape!$B:$B,0)),"")</f>
        <v/>
      </c>
      <c r="LQ381">
        <f>INDEX(Scrape!$O:$O,MATCH('HT 0-0'!KP381,Scrape!$B:$B,0))</f>
        <v/>
      </c>
      <c r="LR381">
        <f>(1/LJ381)+(1/LI381)+(1/LH381)</f>
        <v/>
      </c>
      <c r="LS381">
        <f>(1/LG381)+(1/LF381)+(1/LE381)</f>
        <v/>
      </c>
      <c r="LT381" s="8">
        <f>IF(INDEX(#REF!,MATCH(KQ381,#REF!,0))=INDEX(#REF!,MATCH(KQ381,#REF!,0)),INDEX(#REF!,MATCH(KQ381,#REF!,0)),"ERROR")</f>
        <v/>
      </c>
      <c r="LU381" s="4">
        <f>IF(KR381="G",2,IF(KR381="R",0.5,IF(KR381="A",1)))</f>
        <v/>
      </c>
      <c r="LV381" s="4">
        <f>IF(KS381="G",0.5,IF(KS381="R",2,IF(KS381="A",1)))</f>
        <v/>
      </c>
      <c r="LW381" s="4">
        <f>IF(KT381="G",2,IF(KT381="R",0.5,IF(KT381="A",1)))</f>
        <v/>
      </c>
      <c r="LX381" s="4">
        <f>IF(KU381="G",0.5,IF(KU381="R",2,IF(KU381="A",1)))</f>
        <v/>
      </c>
      <c r="LY381" s="7">
        <f>(LK381*(LU381+LX381)+(LL381*(LU381+LX381)))</f>
        <v/>
      </c>
      <c r="LZ381" s="7">
        <f>(LN381*(LV381+LW381)+(LO381*(LV381+LW381)))</f>
        <v/>
      </c>
      <c r="MA381" s="11">
        <f>LY381-LZ381</f>
        <v/>
      </c>
      <c r="MB381" s="5">
        <f>MA381+2</f>
        <v/>
      </c>
      <c r="MC381" s="6">
        <f>MA381-2</f>
        <v/>
      </c>
      <c r="MD381" s="4">
        <f>LE381</f>
        <v/>
      </c>
      <c r="ME381" s="9">
        <f>IF(MD381=0,1000,MD381+0.75)</f>
        <v/>
      </c>
      <c r="MF381" s="10">
        <f>IF(MD381=0,0,MD381-0.75)</f>
        <v/>
      </c>
      <c r="MG381" s="4">
        <f>((LM381*(LU381+LX381))-((LP381*(LV381+LW381))))</f>
        <v/>
      </c>
      <c r="MH381" s="9">
        <f>MG381*1.2</f>
        <v/>
      </c>
      <c r="MI381" s="10">
        <f>MG381*0.8</f>
        <v/>
      </c>
      <c r="MJ381">
        <f>IFERROR(OT381,"")</f>
        <v/>
      </c>
      <c r="MK381">
        <f>IFERROR(OU381,"")</f>
        <v/>
      </c>
      <c r="ML381">
        <f>IFERROR(OV381,"")</f>
        <v/>
      </c>
      <c r="MM381">
        <f>IFERROR(OW381,"")</f>
        <v/>
      </c>
      <c r="MN381">
        <f>IFERROR(OX381,"")</f>
        <v/>
      </c>
      <c r="MO381">
        <f>IFERROR(OY381,"")</f>
        <v/>
      </c>
      <c r="MP381" s="1">
        <f>COUNTIFS(#REF!,LT381,#REF!,1,#REF!,"&gt;="&amp;MC381,#REF!,"&lt;="&amp;MB381,#REF!,"&lt;="&amp;ME381,#REF!,"&gt;="&amp;MF381,#REF!,"="&amp;KV381,#REF!,"="&amp;KX381)</f>
        <v/>
      </c>
      <c r="MQ381" s="1">
        <f>COUNTIFS(#REF!,LT381,#REF!,0,#REF!,"&gt;="&amp;MC381,#REF!,"&lt;="&amp;MB381,#REF!,"&lt;="&amp;ME381,#REF!,"&gt;="&amp;MF381,#REF!,"="&amp;KV381,#REF!,"="&amp;KX381)</f>
        <v/>
      </c>
      <c r="MR381" s="1">
        <f>COUNTIFS(#REF!,LT381,#REF!,1,#REF!,"&gt;="&amp;MC381,#REF!,"&lt;="&amp;MB381,#REF!,"&lt;="&amp;ME381,#REF!,"&gt;="&amp;MF381,#REF!,"="&amp;KW381,#REF!,"="&amp;KY381)</f>
        <v/>
      </c>
      <c r="MS381" s="1">
        <f>COUNTIFS(#REF!,LT381,#REF!,0,#REF!,"&gt;="&amp;MC381,#REF!,"&lt;="&amp;MB381,#REF!,"&lt;="&amp;ME381,#REF!,"&gt;="&amp;MF381,#REF!,"="&amp;KW381,#REF!,"="&amp;KY381)</f>
        <v/>
      </c>
      <c r="MT381" s="1">
        <f>COUNTIFS(#REF!,LT381,#REF!,1,#REF!,"&gt;="&amp;MI381,#REF!,"&lt;="&amp;MH381,#REF!,"&lt;="&amp;ME381,#REF!,"&gt;="&amp;MF381)</f>
        <v/>
      </c>
      <c r="MU381" s="1">
        <f>COUNTIFS(#REF!,LT381,#REF!,0,#REF!,"&gt;="&amp;MI381,#REF!,"&lt;="&amp;MH381,#REF!,"&lt;="&amp;ME381,#REF!,"&gt;="&amp;MF381)</f>
        <v/>
      </c>
      <c r="MV381" s="1">
        <f>COUNTIFS(#REF!,LT381,#REF!,1,#REF!,"&gt;="&amp;MI381,#REF!,"&lt;="&amp;MH381,#REF!,"="&amp;KZ381,#REF!,"="&amp;LA381,#REF!,"&lt;="&amp;ME381,#REF!,"&gt;="&amp;MF381)</f>
        <v/>
      </c>
      <c r="MW381" s="1">
        <f>COUNTIFS(#REF!,LT381,#REF!,0,#REF!,"&gt;="&amp;MI381,#REF!,"&lt;="&amp;MH381,#REF!,"="&amp;KZ381,#REF!,"="&amp;LA381,#REF!,"&lt;="&amp;ME381,#REF!,"&gt;="&amp;MF381)</f>
        <v/>
      </c>
      <c r="MX381" s="1">
        <f>COUNTIFS(#REF!,LT381,#REF!,1,#REF!,"&gt;="&amp;MC381,#REF!,"&lt;="&amp;MB381,#REF!,"&lt;="&amp;ME381,#REF!,"&gt;="&amp;MF381)</f>
        <v/>
      </c>
      <c r="MY381" s="1">
        <f>COUNTIFS(#REF!,LT381,#REF!,0,#REF!,"&gt;="&amp;MC381,#REF!,"&lt;="&amp;MB381,#REF!,"&lt;="&amp;ME381,#REF!,"&gt;="&amp;MF381)</f>
        <v/>
      </c>
      <c r="MZ381" s="1">
        <f>COUNTIFS(#REF!,LT381,#REF!,1,#REF!,"&lt;="&amp;ME381,#REF!,"&gt;="&amp;MF381,#REF!,"="&amp;KV381,#REF!,"="&amp;KX381)</f>
        <v/>
      </c>
      <c r="NA381" s="1">
        <f>COUNTIFS(#REF!,LT381,#REF!,0,#REF!,"&lt;="&amp;ME381,#REF!,"&gt;="&amp;MF381,#REF!,"="&amp;KV381,#REF!,"="&amp;KX381)</f>
        <v/>
      </c>
      <c r="NB381" s="1">
        <f>COUNTIFS(#REF!,LT381,#REF!,1,#REF!,"&lt;="&amp;ME381,#REF!,"&gt;="&amp;MF381,#REF!,"="&amp;KW381,#REF!,"="&amp;KY381)</f>
        <v/>
      </c>
      <c r="NC381" s="1">
        <f>COUNTIFS(#REF!,LT381,#REF!,0,#REF!,"&lt;="&amp;ME381,#REF!,"&gt;="&amp;MF381,#REF!,"="&amp;KW381,#REF!,"="&amp;KY381)</f>
        <v/>
      </c>
      <c r="ND381" s="1">
        <f>COUNTIFS(#REF!,LT381,#REF!,1,#REF!,"&gt;="&amp;MC381,#REF!,"&lt;="&amp;MB381,#REF!,"&lt;="&amp;ME381,#REF!,"&gt;="&amp;MF381,#REF!,"="&amp;KV381,#REF!,"="&amp;KX381)</f>
        <v/>
      </c>
      <c r="NE381" s="1">
        <f>COUNTIFS(#REF!,LT381,#REF!,0,#REF!,"&gt;="&amp;MC381,#REF!,"&lt;="&amp;MB381,#REF!,"&lt;="&amp;ME381,#REF!,"&gt;="&amp;MF381,#REF!,"="&amp;KV381,#REF!,"="&amp;KX381)</f>
        <v/>
      </c>
      <c r="NF381" s="1">
        <f>COUNTIFS(#REF!,LT381,#REF!,1,#REF!,"&gt;="&amp;MC381,#REF!,"&lt;="&amp;MB381,#REF!,"&lt;="&amp;ME381,#REF!,"&gt;="&amp;MF381,#REF!,"="&amp;KW381,#REF!,"="&amp;KY381)</f>
        <v/>
      </c>
      <c r="NG381" s="1">
        <f>COUNTIFS(#REF!,LT381,#REF!,0,#REF!,"&gt;="&amp;MC381,#REF!,"&lt;="&amp;MB381,#REF!,"&lt;="&amp;ME381,#REF!,"&gt;="&amp;MF381,#REF!,"="&amp;KW381,#REF!,"="&amp;KY381)</f>
        <v/>
      </c>
      <c r="NH381" s="1">
        <f>COUNTIFS(#REF!,LT381,#REF!,1,#REF!,"&gt;="&amp;MC381,#REF!,"&lt;="&amp;MB381,#REF!,"&lt;="&amp;ME381,#REF!,"&gt;="&amp;MF381,#REF!,"="&amp;KZ381,#REF!,"="&amp;LA381)</f>
        <v/>
      </c>
      <c r="NI381" s="1">
        <f>COUNTIFS(#REF!,LT381,#REF!,0,#REF!,"&gt;="&amp;MC381,#REF!,"&lt;="&amp;MB381,#REF!,"&lt;="&amp;ME381,#REF!,"&gt;="&amp;MF381,#REF!,"="&amp;KZ381,#REF!,"="&amp;LA381)</f>
        <v/>
      </c>
      <c r="NJ381" s="1">
        <f>COUNTIFS(#REF!,LT381,#REF!,1,#REF!,"&gt;="&amp;MI381,#REF!,"&lt;="&amp;MH381,#REF!,"&lt;="&amp;ME381,#REF!,"&gt;="&amp;MF381)</f>
        <v/>
      </c>
      <c r="NK381" s="1">
        <f>COUNTIFS(#REF!,LT381,#REF!,0,#REF!,"&gt;="&amp;MI381,#REF!,"&lt;="&amp;MH381,#REF!,"&lt;="&amp;ME381,#REF!,"&gt;="&amp;MF381)</f>
        <v/>
      </c>
      <c r="NL381" s="1">
        <f>COUNTIFS(#REF!,LT381,#REF!,1,#REF!,"&gt;="&amp;MI381,#REF!,"&lt;="&amp;MH381,#REF!,"="&amp;KZ381,#REF!,"="&amp;LA381,#REF!,"&lt;="&amp;ME381,#REF!,"&gt;="&amp;MF381)</f>
        <v/>
      </c>
      <c r="NM381" s="1">
        <f>COUNTIFS(#REF!,LT381,#REF!,0,#REF!,"&gt;="&amp;MI381,#REF!,"&lt;="&amp;MH381,#REF!,"="&amp;KZ381,#REF!,"="&amp;LA381,#REF!,"&lt;="&amp;ME381,#REF!,"&gt;="&amp;MF381)</f>
        <v/>
      </c>
      <c r="NN381" s="1">
        <f>COUNTIFS(#REF!,LT381,#REF!,1,#REF!,"&gt;="&amp;MC381,#REF!,"&lt;="&amp;MB381,#REF!,"&lt;="&amp;ME381,#REF!,"&gt;="&amp;MF381)</f>
        <v/>
      </c>
      <c r="NO381" s="1">
        <f>COUNTIFS(#REF!,LT381,#REF!,0,#REF!,"&gt;="&amp;MC381,#REF!,"&lt;="&amp;MB381,#REF!,"&lt;="&amp;ME381,#REF!,"&gt;="&amp;MF381)</f>
        <v/>
      </c>
      <c r="NP381" s="1">
        <f>COUNTIFS(#REF!,LT381,#REF!,1,#REF!,"&lt;="&amp;ME381,#REF!,"&gt;="&amp;MF381,#REF!,"="&amp;KV381,#REF!,"="&amp;KX381)</f>
        <v/>
      </c>
      <c r="NQ381" s="1">
        <f>COUNTIFS(#REF!,LT381,#REF!,0,#REF!,"&lt;="&amp;ME381,#REF!,"&gt;="&amp;MF381,#REF!,"="&amp;KV381,#REF!,"="&amp;KX381)</f>
        <v/>
      </c>
      <c r="NR381" s="1">
        <f>COUNTIFS(#REF!,LT381,#REF!,1,#REF!,"&lt;="&amp;ME381,#REF!,"&gt;="&amp;MF381,#REF!,"="&amp;KW381,#REF!,"="&amp;KY381)</f>
        <v/>
      </c>
      <c r="NS381" s="1">
        <f>COUNTIFS(#REF!,LT381,#REF!,0,#REF!,"&lt;="&amp;ME381,#REF!,"&gt;="&amp;MF381,#REF!,"="&amp;KW381,#REF!,"="&amp;KY381)</f>
        <v/>
      </c>
      <c r="NT381" s="1">
        <f>MP381+MR381+MT381+MV381+MX381+MZ381+NB381</f>
        <v/>
      </c>
      <c r="NU381" s="1">
        <f>MQ381+MS381+MU381+MW381+MY381+NA381+NC381</f>
        <v/>
      </c>
      <c r="NV381" s="1">
        <f>NT381+NU381</f>
        <v/>
      </c>
      <c r="NW381" s="33">
        <f>NT381/(NT381+NU381)</f>
        <v/>
      </c>
      <c r="NX381" s="3">
        <f>1/NW381</f>
        <v/>
      </c>
      <c r="NY381" s="1">
        <f>LH381</f>
        <v/>
      </c>
      <c r="NZ381" s="79">
        <f>(NW381*((NY381-1)*0.98))-((1-NW381)*1)</f>
        <v/>
      </c>
      <c r="OA381" s="34">
        <f>IF(LR381&lt;0.9,0,IF(AND(LR381&gt;1.1),0,1))</f>
        <v/>
      </c>
      <c r="OB381" s="34">
        <f>IF(LS381&lt;0.9,0,IF(AND(LS381&gt;1.1),0,1))</f>
        <v/>
      </c>
      <c r="OC381" s="32">
        <f>IF(NV381&gt;99,1,0)</f>
        <v/>
      </c>
      <c r="OD381" s="32">
        <f>IF(NZ381&gt;0.0799,1,0)</f>
        <v/>
      </c>
      <c r="OE381" s="32">
        <f>IF(NZ381&gt;OM381,1,0)</f>
        <v/>
      </c>
      <c r="OF381" s="32">
        <f>OC381+OD381+OE381+OA381+OB381</f>
        <v/>
      </c>
      <c r="OG381" s="1">
        <f>ND381+NF381+NH381+NJ381+NL381+NN381+NP381+NR381</f>
        <v/>
      </c>
      <c r="OH381" s="1">
        <f>NE381+NG381+NI381+NK381+NM381+NO381+NQ381+NS381</f>
        <v/>
      </c>
      <c r="OI381" s="1">
        <f>OG381+OH381</f>
        <v/>
      </c>
      <c r="OJ381" s="33">
        <f>OG381/(OG381+OH381)</f>
        <v/>
      </c>
      <c r="OK381" s="3">
        <f>1/OJ381</f>
        <v/>
      </c>
      <c r="OL381" s="1">
        <f>LI381</f>
        <v/>
      </c>
      <c r="OM381" s="79">
        <f>(OJ381*((OL381-1)*0.98))-((1-OJ381)*1)</f>
        <v/>
      </c>
      <c r="ON381" s="34">
        <f>IF(LR381&lt;0.9,0,IF(AND(LR381&gt;1.1),0,1))</f>
        <v/>
      </c>
      <c r="OO381" s="34">
        <f>IF(LS381&lt;0.9,0,IF(AND(LS381&gt;1.1),0,1))</f>
        <v/>
      </c>
      <c r="OP381" s="32">
        <f>IF(OI381&gt;99,1,0)</f>
        <v/>
      </c>
      <c r="OQ381" s="32">
        <f>IF(OM381&gt;0.0799,1,0)</f>
        <v/>
      </c>
      <c r="OR381" s="32">
        <f>IF(OM381&gt;OZ381,1,0)</f>
        <v/>
      </c>
      <c r="OS381" s="32">
        <f>OP381+OQ381+OR381+ON381+OO381</f>
        <v/>
      </c>
      <c r="OT381">
        <f>IF(OF381=5,"BackHome0-0",IF(AND(OS381=5),"BackAway0-0",""))</f>
        <v/>
      </c>
      <c r="OU381">
        <f>IF(OF381=5,KN381,IF(AND(OS381=5),KO381,""))</f>
        <v/>
      </c>
      <c r="OV381">
        <f>IF(OF381=5,"Match Odds",IF(AND(OS381=5),"Match Odds",""))</f>
        <v/>
      </c>
      <c r="OW381">
        <f>IF(OF381=5,KP381,IF(AND(OS381=5),KP381,""))</f>
        <v/>
      </c>
      <c r="OX381">
        <f>IF(OF381=5,"MATCH_ODDS",IF(AND(OS381=5),"MATCH_ODDS",""))</f>
        <v/>
      </c>
      <c r="OY381">
        <f>IF(OF381=5,"BACK",IF(AND(OS381=5),"BACK",""))</f>
        <v/>
      </c>
    </row>
    <row r="382" ht="16.5" customHeight="1" thickBot="1" thickTop="1">
      <c r="A382" s="2" t="n"/>
      <c r="KN382" s="1">
        <f>IF(INDEX(#REF!,MATCH('HT 0-0'!D382,#REF!,0))=INDEX(#REF!,MATCH('HT 0-0'!D382,#REF!,0)),INDEX(#REF!,MATCH('HT 0-0'!D382,#REF!,0)),"ERROR")</f>
        <v/>
      </c>
      <c r="KO382" s="1">
        <f>IF(INDEX(#REF!,MATCH('HT 0-0'!E382,#REF!,0))=INDEX(#REF!,MATCH('HT 0-0'!E382,#REF!,0)),INDEX(#REF!,MATCH('HT 0-0'!E382,#REF!,0)),"ERROR")</f>
        <v/>
      </c>
      <c r="KP382" s="1">
        <f>KN382&amp;" v "&amp;KO382</f>
        <v/>
      </c>
      <c r="KQ382">
        <f>B382&amp;"_"&amp;C382</f>
        <v/>
      </c>
      <c r="KR382" s="1">
        <f>IF((HW382/KK382)&lt;0.335,"G",IF((HW382/KK382)&gt;0.67,"R","A"))</f>
        <v/>
      </c>
      <c r="KS382" s="1">
        <f>IF((HX382/KK382)&lt;0.335,"G",IF((HX382/KK382)&gt;0.67,"R","A"))</f>
        <v/>
      </c>
      <c r="KT382" s="1">
        <f>IF((IH382/KK382)&lt;0.335,"G",IF((IH382/KK382)&gt;0.67,"R","A"))</f>
        <v/>
      </c>
      <c r="KU382" s="1">
        <f>IF((II382/KK382)&lt;0.335,"G",IF((II382/KK382)&gt;0.67,"R","A"))</f>
        <v/>
      </c>
      <c r="KV382" s="1">
        <f>IF((HZ382/KK382)&lt;0.335,"G",IF((HZ382/KK382)&gt;0.67,"R","A"))</f>
        <v/>
      </c>
      <c r="KW382" s="1">
        <f>IF((HY382/KK382)&lt;0.335,"G",IF((HY382/KK382)&gt;0.67,"R","A"))</f>
        <v/>
      </c>
      <c r="KX382" s="1">
        <f>IF((IK382/KK382)&lt;0.335,"G",IF((IK382/KK382)&gt;0.67,"R","A"))</f>
        <v/>
      </c>
      <c r="KY382" s="1">
        <f>IF((IJ382/KK382)&lt;0.335,"G",IF((IJ382/KK382)&gt;0.67,"R","A"))</f>
        <v/>
      </c>
      <c r="KZ382" s="1">
        <f>IF((HQ382/KK382)&lt;0.335,"G",IF((HQ382/KK382)&gt;0.67,"R","A"))</f>
        <v/>
      </c>
      <c r="LA382" s="1">
        <f>IF((IB382/KK382)&lt;0.335,"G",IF((IB382/KK382)&gt;0.67,"R","A"))</f>
        <v/>
      </c>
      <c r="LB382">
        <f>IF(LQ382="0-0",INDEX(Scrape!#REF!,MATCH('HT 0-0'!KP382,Scrape!$B:$B,0)),"")</f>
        <v/>
      </c>
      <c r="LC382">
        <f>IF(LQ382="0-0",INDEX(Scrape!$A:$A,MATCH('HT 0-0'!KP382,Scrape!$B:$B,0)),"")</f>
        <v/>
      </c>
      <c r="LD382">
        <f>IF(LQ382="0-0",INDEX(Scrape!$B:$B,MATCH('HT 0-0'!KP382,Scrape!$B:$B,0)),"")</f>
        <v/>
      </c>
      <c r="LE382">
        <f>IF(LQ382="0-0",INDEX(Scrape!$C:$C,MATCH('HT 0-0'!KP382,Scrape!$B:$B,0)),"")</f>
        <v/>
      </c>
      <c r="LF382">
        <f>IF(LQ382="0-0",INDEX(Scrape!$D:$D,MATCH('HT 0-0'!KP382,Scrape!$B:$B,0)),"")</f>
        <v/>
      </c>
      <c r="LG382">
        <f>IF(LQ382="0-0",INDEX(Scrape!$E:$E,MATCH('HT 0-0'!KP382,Scrape!$B:$B,0)),"")</f>
        <v/>
      </c>
      <c r="LH382">
        <f>IF(LQ382="0-0",INDEX(Scrape!$F:$F,MATCH('HT 0-0'!KP382,Scrape!$B:$B,0)),"")</f>
        <v/>
      </c>
      <c r="LI382">
        <f>IF(LQ382="0-0",INDEX(Scrape!$G:$G,MATCH('HT 0-0'!KP382,Scrape!$B:$B,0)),"")</f>
        <v/>
      </c>
      <c r="LJ382">
        <f>IF(LQ382="0-0",INDEX(Scrape!$H:$H,MATCH('HT 0-0'!KP382,Scrape!$B:$B,0)),"")</f>
        <v/>
      </c>
      <c r="LK382">
        <f>IF(LQ382="0-0",INDEX(Scrape!$I:$I,MATCH('HT 0-0'!KP382,Scrape!$B:$B,0)),"")</f>
        <v/>
      </c>
      <c r="LL382">
        <f>IF(LQ382="0-0",INDEX(Scrape!$J:$J,MATCH('HT 0-0'!KP382,Scrape!$B:$B,0)),"")</f>
        <v/>
      </c>
      <c r="LM382">
        <f>IF(LQ382="0-0",INDEX(Scrape!$K:$K,MATCH('HT 0-0'!KP382,Scrape!$B:$B,0)),"")</f>
        <v/>
      </c>
      <c r="LN382">
        <f>IF(LQ382="0-0",INDEX(Scrape!$L:$L,MATCH('HT 0-0'!KP382,Scrape!$B:$B,0)),"")</f>
        <v/>
      </c>
      <c r="LO382">
        <f>IF(LQ382="0-0",INDEX(Scrape!$M:$M,MATCH('HT 0-0'!KP382,Scrape!$B:$B,0)),"")</f>
        <v/>
      </c>
      <c r="LP382">
        <f>IF(LQ382="0-0",INDEX(Scrape!$N:$N,MATCH('HT 0-0'!KP382,Scrape!$B:$B,0)),"")</f>
        <v/>
      </c>
      <c r="LQ382">
        <f>INDEX(Scrape!$O:$O,MATCH('HT 0-0'!KP382,Scrape!$B:$B,0))</f>
        <v/>
      </c>
      <c r="LR382">
        <f>(1/LJ382)+(1/LI382)+(1/LH382)</f>
        <v/>
      </c>
      <c r="LS382">
        <f>(1/LG382)+(1/LF382)+(1/LE382)</f>
        <v/>
      </c>
      <c r="LT382" s="8">
        <f>IF(INDEX(#REF!,MATCH(KQ382,#REF!,0))=INDEX(#REF!,MATCH(KQ382,#REF!,0)),INDEX(#REF!,MATCH(KQ382,#REF!,0)),"ERROR")</f>
        <v/>
      </c>
      <c r="LU382" s="4">
        <f>IF(KR382="G",2,IF(KR382="R",0.5,IF(KR382="A",1)))</f>
        <v/>
      </c>
      <c r="LV382" s="4">
        <f>IF(KS382="G",0.5,IF(KS382="R",2,IF(KS382="A",1)))</f>
        <v/>
      </c>
      <c r="LW382" s="4">
        <f>IF(KT382="G",2,IF(KT382="R",0.5,IF(KT382="A",1)))</f>
        <v/>
      </c>
      <c r="LX382" s="4">
        <f>IF(KU382="G",0.5,IF(KU382="R",2,IF(KU382="A",1)))</f>
        <v/>
      </c>
      <c r="LY382" s="7">
        <f>(LK382*(LU382+LX382)+(LL382*(LU382+LX382)))</f>
        <v/>
      </c>
      <c r="LZ382" s="7">
        <f>(LN382*(LV382+LW382)+(LO382*(LV382+LW382)))</f>
        <v/>
      </c>
      <c r="MA382" s="11">
        <f>LY382-LZ382</f>
        <v/>
      </c>
      <c r="MB382" s="5">
        <f>MA382+2</f>
        <v/>
      </c>
      <c r="MC382" s="6">
        <f>MA382-2</f>
        <v/>
      </c>
      <c r="MD382" s="4">
        <f>LE382</f>
        <v/>
      </c>
      <c r="ME382" s="9">
        <f>IF(MD382=0,1000,MD382+0.75)</f>
        <v/>
      </c>
      <c r="MF382" s="10">
        <f>IF(MD382=0,0,MD382-0.75)</f>
        <v/>
      </c>
      <c r="MG382" s="4">
        <f>((LM382*(LU382+LX382))-((LP382*(LV382+LW382))))</f>
        <v/>
      </c>
      <c r="MH382" s="9">
        <f>MG382*1.2</f>
        <v/>
      </c>
      <c r="MI382" s="10">
        <f>MG382*0.8</f>
        <v/>
      </c>
      <c r="MJ382">
        <f>IFERROR(OT382,"")</f>
        <v/>
      </c>
      <c r="MK382">
        <f>IFERROR(OU382,"")</f>
        <v/>
      </c>
      <c r="ML382">
        <f>IFERROR(OV382,"")</f>
        <v/>
      </c>
      <c r="MM382">
        <f>IFERROR(OW382,"")</f>
        <v/>
      </c>
      <c r="MN382">
        <f>IFERROR(OX382,"")</f>
        <v/>
      </c>
      <c r="MO382">
        <f>IFERROR(OY382,"")</f>
        <v/>
      </c>
      <c r="MP382" s="1">
        <f>COUNTIFS(#REF!,LT382,#REF!,1,#REF!,"&gt;="&amp;MC382,#REF!,"&lt;="&amp;MB382,#REF!,"&lt;="&amp;ME382,#REF!,"&gt;="&amp;MF382,#REF!,"="&amp;KV382,#REF!,"="&amp;KX382)</f>
        <v/>
      </c>
      <c r="MQ382" s="1">
        <f>COUNTIFS(#REF!,LT382,#REF!,0,#REF!,"&gt;="&amp;MC382,#REF!,"&lt;="&amp;MB382,#REF!,"&lt;="&amp;ME382,#REF!,"&gt;="&amp;MF382,#REF!,"="&amp;KV382,#REF!,"="&amp;KX382)</f>
        <v/>
      </c>
      <c r="MR382" s="1">
        <f>COUNTIFS(#REF!,LT382,#REF!,1,#REF!,"&gt;="&amp;MC382,#REF!,"&lt;="&amp;MB382,#REF!,"&lt;="&amp;ME382,#REF!,"&gt;="&amp;MF382,#REF!,"="&amp;KW382,#REF!,"="&amp;KY382)</f>
        <v/>
      </c>
      <c r="MS382" s="1">
        <f>COUNTIFS(#REF!,LT382,#REF!,0,#REF!,"&gt;="&amp;MC382,#REF!,"&lt;="&amp;MB382,#REF!,"&lt;="&amp;ME382,#REF!,"&gt;="&amp;MF382,#REF!,"="&amp;KW382,#REF!,"="&amp;KY382)</f>
        <v/>
      </c>
      <c r="MT382" s="1">
        <f>COUNTIFS(#REF!,LT382,#REF!,1,#REF!,"&gt;="&amp;MI382,#REF!,"&lt;="&amp;MH382,#REF!,"&lt;="&amp;ME382,#REF!,"&gt;="&amp;MF382)</f>
        <v/>
      </c>
      <c r="MU382" s="1">
        <f>COUNTIFS(#REF!,LT382,#REF!,0,#REF!,"&gt;="&amp;MI382,#REF!,"&lt;="&amp;MH382,#REF!,"&lt;="&amp;ME382,#REF!,"&gt;="&amp;MF382)</f>
        <v/>
      </c>
      <c r="MV382" s="1">
        <f>COUNTIFS(#REF!,LT382,#REF!,1,#REF!,"&gt;="&amp;MI382,#REF!,"&lt;="&amp;MH382,#REF!,"="&amp;KZ382,#REF!,"="&amp;LA382,#REF!,"&lt;="&amp;ME382,#REF!,"&gt;="&amp;MF382)</f>
        <v/>
      </c>
      <c r="MW382" s="1">
        <f>COUNTIFS(#REF!,LT382,#REF!,0,#REF!,"&gt;="&amp;MI382,#REF!,"&lt;="&amp;MH382,#REF!,"="&amp;KZ382,#REF!,"="&amp;LA382,#REF!,"&lt;="&amp;ME382,#REF!,"&gt;="&amp;MF382)</f>
        <v/>
      </c>
      <c r="MX382" s="1">
        <f>COUNTIFS(#REF!,LT382,#REF!,1,#REF!,"&gt;="&amp;MC382,#REF!,"&lt;="&amp;MB382,#REF!,"&lt;="&amp;ME382,#REF!,"&gt;="&amp;MF382)</f>
        <v/>
      </c>
      <c r="MY382" s="1">
        <f>COUNTIFS(#REF!,LT382,#REF!,0,#REF!,"&gt;="&amp;MC382,#REF!,"&lt;="&amp;MB382,#REF!,"&lt;="&amp;ME382,#REF!,"&gt;="&amp;MF382)</f>
        <v/>
      </c>
      <c r="MZ382" s="1">
        <f>COUNTIFS(#REF!,LT382,#REF!,1,#REF!,"&lt;="&amp;ME382,#REF!,"&gt;="&amp;MF382,#REF!,"="&amp;KV382,#REF!,"="&amp;KX382)</f>
        <v/>
      </c>
      <c r="NA382" s="1">
        <f>COUNTIFS(#REF!,LT382,#REF!,0,#REF!,"&lt;="&amp;ME382,#REF!,"&gt;="&amp;MF382,#REF!,"="&amp;KV382,#REF!,"="&amp;KX382)</f>
        <v/>
      </c>
      <c r="NB382" s="1">
        <f>COUNTIFS(#REF!,LT382,#REF!,1,#REF!,"&lt;="&amp;ME382,#REF!,"&gt;="&amp;MF382,#REF!,"="&amp;KW382,#REF!,"="&amp;KY382)</f>
        <v/>
      </c>
      <c r="NC382" s="1">
        <f>COUNTIFS(#REF!,LT382,#REF!,0,#REF!,"&lt;="&amp;ME382,#REF!,"&gt;="&amp;MF382,#REF!,"="&amp;KW382,#REF!,"="&amp;KY382)</f>
        <v/>
      </c>
      <c r="ND382" s="1">
        <f>COUNTIFS(#REF!,LT382,#REF!,1,#REF!,"&gt;="&amp;MC382,#REF!,"&lt;="&amp;MB382,#REF!,"&lt;="&amp;ME382,#REF!,"&gt;="&amp;MF382,#REF!,"="&amp;KV382,#REF!,"="&amp;KX382)</f>
        <v/>
      </c>
      <c r="NE382" s="1">
        <f>COUNTIFS(#REF!,LT382,#REF!,0,#REF!,"&gt;="&amp;MC382,#REF!,"&lt;="&amp;MB382,#REF!,"&lt;="&amp;ME382,#REF!,"&gt;="&amp;MF382,#REF!,"="&amp;KV382,#REF!,"="&amp;KX382)</f>
        <v/>
      </c>
      <c r="NF382" s="1">
        <f>COUNTIFS(#REF!,LT382,#REF!,1,#REF!,"&gt;="&amp;MC382,#REF!,"&lt;="&amp;MB382,#REF!,"&lt;="&amp;ME382,#REF!,"&gt;="&amp;MF382,#REF!,"="&amp;KW382,#REF!,"="&amp;KY382)</f>
        <v/>
      </c>
      <c r="NG382" s="1">
        <f>COUNTIFS(#REF!,LT382,#REF!,0,#REF!,"&gt;="&amp;MC382,#REF!,"&lt;="&amp;MB382,#REF!,"&lt;="&amp;ME382,#REF!,"&gt;="&amp;MF382,#REF!,"="&amp;KW382,#REF!,"="&amp;KY382)</f>
        <v/>
      </c>
      <c r="NH382" s="1">
        <f>COUNTIFS(#REF!,LT382,#REF!,1,#REF!,"&gt;="&amp;MC382,#REF!,"&lt;="&amp;MB382,#REF!,"&lt;="&amp;ME382,#REF!,"&gt;="&amp;MF382,#REF!,"="&amp;KZ382,#REF!,"="&amp;LA382)</f>
        <v/>
      </c>
      <c r="NI382" s="1">
        <f>COUNTIFS(#REF!,LT382,#REF!,0,#REF!,"&gt;="&amp;MC382,#REF!,"&lt;="&amp;MB382,#REF!,"&lt;="&amp;ME382,#REF!,"&gt;="&amp;MF382,#REF!,"="&amp;KZ382,#REF!,"="&amp;LA382)</f>
        <v/>
      </c>
      <c r="NJ382" s="1">
        <f>COUNTIFS(#REF!,LT382,#REF!,1,#REF!,"&gt;="&amp;MI382,#REF!,"&lt;="&amp;MH382,#REF!,"&lt;="&amp;ME382,#REF!,"&gt;="&amp;MF382)</f>
        <v/>
      </c>
      <c r="NK382" s="1">
        <f>COUNTIFS(#REF!,LT382,#REF!,0,#REF!,"&gt;="&amp;MI382,#REF!,"&lt;="&amp;MH382,#REF!,"&lt;="&amp;ME382,#REF!,"&gt;="&amp;MF382)</f>
        <v/>
      </c>
      <c r="NL382" s="1">
        <f>COUNTIFS(#REF!,LT382,#REF!,1,#REF!,"&gt;="&amp;MI382,#REF!,"&lt;="&amp;MH382,#REF!,"="&amp;KZ382,#REF!,"="&amp;LA382,#REF!,"&lt;="&amp;ME382,#REF!,"&gt;="&amp;MF382)</f>
        <v/>
      </c>
      <c r="NM382" s="1">
        <f>COUNTIFS(#REF!,LT382,#REF!,0,#REF!,"&gt;="&amp;MI382,#REF!,"&lt;="&amp;MH382,#REF!,"="&amp;KZ382,#REF!,"="&amp;LA382,#REF!,"&lt;="&amp;ME382,#REF!,"&gt;="&amp;MF382)</f>
        <v/>
      </c>
      <c r="NN382" s="1">
        <f>COUNTIFS(#REF!,LT382,#REF!,1,#REF!,"&gt;="&amp;MC382,#REF!,"&lt;="&amp;MB382,#REF!,"&lt;="&amp;ME382,#REF!,"&gt;="&amp;MF382)</f>
        <v/>
      </c>
      <c r="NO382" s="1">
        <f>COUNTIFS(#REF!,LT382,#REF!,0,#REF!,"&gt;="&amp;MC382,#REF!,"&lt;="&amp;MB382,#REF!,"&lt;="&amp;ME382,#REF!,"&gt;="&amp;MF382)</f>
        <v/>
      </c>
      <c r="NP382" s="1">
        <f>COUNTIFS(#REF!,LT382,#REF!,1,#REF!,"&lt;="&amp;ME382,#REF!,"&gt;="&amp;MF382,#REF!,"="&amp;KV382,#REF!,"="&amp;KX382)</f>
        <v/>
      </c>
      <c r="NQ382" s="1">
        <f>COUNTIFS(#REF!,LT382,#REF!,0,#REF!,"&lt;="&amp;ME382,#REF!,"&gt;="&amp;MF382,#REF!,"="&amp;KV382,#REF!,"="&amp;KX382)</f>
        <v/>
      </c>
      <c r="NR382" s="1">
        <f>COUNTIFS(#REF!,LT382,#REF!,1,#REF!,"&lt;="&amp;ME382,#REF!,"&gt;="&amp;MF382,#REF!,"="&amp;KW382,#REF!,"="&amp;KY382)</f>
        <v/>
      </c>
      <c r="NS382" s="1">
        <f>COUNTIFS(#REF!,LT382,#REF!,0,#REF!,"&lt;="&amp;ME382,#REF!,"&gt;="&amp;MF382,#REF!,"="&amp;KW382,#REF!,"="&amp;KY382)</f>
        <v/>
      </c>
      <c r="NT382" s="1">
        <f>MP382+MR382+MT382+MV382+MX382+MZ382+NB382</f>
        <v/>
      </c>
      <c r="NU382" s="1">
        <f>MQ382+MS382+MU382+MW382+MY382+NA382+NC382</f>
        <v/>
      </c>
      <c r="NV382" s="1">
        <f>NT382+NU382</f>
        <v/>
      </c>
      <c r="NW382" s="33">
        <f>NT382/(NT382+NU382)</f>
        <v/>
      </c>
      <c r="NX382" s="3">
        <f>1/NW382</f>
        <v/>
      </c>
      <c r="NY382" s="1">
        <f>LH382</f>
        <v/>
      </c>
      <c r="NZ382" s="79">
        <f>(NW382*((NY382-1)*0.98))-((1-NW382)*1)</f>
        <v/>
      </c>
      <c r="OA382" s="34">
        <f>IF(LR382&lt;0.9,0,IF(AND(LR382&gt;1.1),0,1))</f>
        <v/>
      </c>
      <c r="OB382" s="34">
        <f>IF(LS382&lt;0.9,0,IF(AND(LS382&gt;1.1),0,1))</f>
        <v/>
      </c>
      <c r="OC382" s="32">
        <f>IF(NV382&gt;99,1,0)</f>
        <v/>
      </c>
      <c r="OD382" s="32">
        <f>IF(NZ382&gt;0.0799,1,0)</f>
        <v/>
      </c>
      <c r="OE382" s="32">
        <f>IF(NZ382&gt;OM382,1,0)</f>
        <v/>
      </c>
      <c r="OF382" s="32">
        <f>OC382+OD382+OE382+OA382+OB382</f>
        <v/>
      </c>
      <c r="OG382" s="1">
        <f>ND382+NF382+NH382+NJ382+NL382+NN382+NP382+NR382</f>
        <v/>
      </c>
      <c r="OH382" s="1">
        <f>NE382+NG382+NI382+NK382+NM382+NO382+NQ382+NS382</f>
        <v/>
      </c>
      <c r="OI382" s="1">
        <f>OG382+OH382</f>
        <v/>
      </c>
      <c r="OJ382" s="33">
        <f>OG382/(OG382+OH382)</f>
        <v/>
      </c>
      <c r="OK382" s="3">
        <f>1/OJ382</f>
        <v/>
      </c>
      <c r="OL382" s="1">
        <f>LI382</f>
        <v/>
      </c>
      <c r="OM382" s="79">
        <f>(OJ382*((OL382-1)*0.98))-((1-OJ382)*1)</f>
        <v/>
      </c>
      <c r="ON382" s="34">
        <f>IF(LR382&lt;0.9,0,IF(AND(LR382&gt;1.1),0,1))</f>
        <v/>
      </c>
      <c r="OO382" s="34">
        <f>IF(LS382&lt;0.9,0,IF(AND(LS382&gt;1.1),0,1))</f>
        <v/>
      </c>
      <c r="OP382" s="32">
        <f>IF(OI382&gt;99,1,0)</f>
        <v/>
      </c>
      <c r="OQ382" s="32">
        <f>IF(OM382&gt;0.0799,1,0)</f>
        <v/>
      </c>
      <c r="OR382" s="32">
        <f>IF(OM382&gt;OZ382,1,0)</f>
        <v/>
      </c>
      <c r="OS382" s="32">
        <f>OP382+OQ382+OR382+ON382+OO382</f>
        <v/>
      </c>
      <c r="OT382">
        <f>IF(OF382=5,"BackHome0-0",IF(AND(OS382=5),"BackAway0-0",""))</f>
        <v/>
      </c>
      <c r="OU382">
        <f>IF(OF382=5,KN382,IF(AND(OS382=5),KO382,""))</f>
        <v/>
      </c>
      <c r="OV382">
        <f>IF(OF382=5,"Match Odds",IF(AND(OS382=5),"Match Odds",""))</f>
        <v/>
      </c>
      <c r="OW382">
        <f>IF(OF382=5,KP382,IF(AND(OS382=5),KP382,""))</f>
        <v/>
      </c>
      <c r="OX382">
        <f>IF(OF382=5,"MATCH_ODDS",IF(AND(OS382=5),"MATCH_ODDS",""))</f>
        <v/>
      </c>
      <c r="OY382">
        <f>IF(OF382=5,"BACK",IF(AND(OS382=5),"BACK",""))</f>
        <v/>
      </c>
    </row>
    <row r="383" ht="16.5" customHeight="1" thickBot="1" thickTop="1">
      <c r="A383" s="2" t="n"/>
      <c r="KN383" s="1">
        <f>IF(INDEX(#REF!,MATCH('HT 0-0'!D383,#REF!,0))=INDEX(#REF!,MATCH('HT 0-0'!D383,#REF!,0)),INDEX(#REF!,MATCH('HT 0-0'!D383,#REF!,0)),"ERROR")</f>
        <v/>
      </c>
      <c r="KO383" s="1">
        <f>IF(INDEX(#REF!,MATCH('HT 0-0'!E383,#REF!,0))=INDEX(#REF!,MATCH('HT 0-0'!E383,#REF!,0)),INDEX(#REF!,MATCH('HT 0-0'!E383,#REF!,0)),"ERROR")</f>
        <v/>
      </c>
      <c r="KP383" s="1">
        <f>KN383&amp;" v "&amp;KO383</f>
        <v/>
      </c>
      <c r="KQ383">
        <f>B383&amp;"_"&amp;C383</f>
        <v/>
      </c>
      <c r="KR383" s="1">
        <f>IF((HW383/KK383)&lt;0.335,"G",IF((HW383/KK383)&gt;0.67,"R","A"))</f>
        <v/>
      </c>
      <c r="KS383" s="1">
        <f>IF((HX383/KK383)&lt;0.335,"G",IF((HX383/KK383)&gt;0.67,"R","A"))</f>
        <v/>
      </c>
      <c r="KT383" s="1">
        <f>IF((IH383/KK383)&lt;0.335,"G",IF((IH383/KK383)&gt;0.67,"R","A"))</f>
        <v/>
      </c>
      <c r="KU383" s="1">
        <f>IF((II383/KK383)&lt;0.335,"G",IF((II383/KK383)&gt;0.67,"R","A"))</f>
        <v/>
      </c>
      <c r="KV383" s="1">
        <f>IF((HZ383/KK383)&lt;0.335,"G",IF((HZ383/KK383)&gt;0.67,"R","A"))</f>
        <v/>
      </c>
      <c r="KW383" s="1">
        <f>IF((HY383/KK383)&lt;0.335,"G",IF((HY383/KK383)&gt;0.67,"R","A"))</f>
        <v/>
      </c>
      <c r="KX383" s="1">
        <f>IF((IK383/KK383)&lt;0.335,"G",IF((IK383/KK383)&gt;0.67,"R","A"))</f>
        <v/>
      </c>
      <c r="KY383" s="1">
        <f>IF((IJ383/KK383)&lt;0.335,"G",IF((IJ383/KK383)&gt;0.67,"R","A"))</f>
        <v/>
      </c>
      <c r="KZ383" s="1">
        <f>IF((HQ383/KK383)&lt;0.335,"G",IF((HQ383/KK383)&gt;0.67,"R","A"))</f>
        <v/>
      </c>
      <c r="LA383" s="1">
        <f>IF((IB383/KK383)&lt;0.335,"G",IF((IB383/KK383)&gt;0.67,"R","A"))</f>
        <v/>
      </c>
      <c r="LB383">
        <f>IF(LQ383="0-0",INDEX(Scrape!#REF!,MATCH('HT 0-0'!KP383,Scrape!$B:$B,0)),"")</f>
        <v/>
      </c>
      <c r="LC383">
        <f>IF(LQ383="0-0",INDEX(Scrape!$A:$A,MATCH('HT 0-0'!KP383,Scrape!$B:$B,0)),"")</f>
        <v/>
      </c>
      <c r="LD383">
        <f>IF(LQ383="0-0",INDEX(Scrape!$B:$B,MATCH('HT 0-0'!KP383,Scrape!$B:$B,0)),"")</f>
        <v/>
      </c>
      <c r="LE383">
        <f>IF(LQ383="0-0",INDEX(Scrape!$C:$C,MATCH('HT 0-0'!KP383,Scrape!$B:$B,0)),"")</f>
        <v/>
      </c>
      <c r="LF383">
        <f>IF(LQ383="0-0",INDEX(Scrape!$D:$D,MATCH('HT 0-0'!KP383,Scrape!$B:$B,0)),"")</f>
        <v/>
      </c>
      <c r="LG383">
        <f>IF(LQ383="0-0",INDEX(Scrape!$E:$E,MATCH('HT 0-0'!KP383,Scrape!$B:$B,0)),"")</f>
        <v/>
      </c>
      <c r="LH383">
        <f>IF(LQ383="0-0",INDEX(Scrape!$F:$F,MATCH('HT 0-0'!KP383,Scrape!$B:$B,0)),"")</f>
        <v/>
      </c>
      <c r="LI383">
        <f>IF(LQ383="0-0",INDEX(Scrape!$G:$G,MATCH('HT 0-0'!KP383,Scrape!$B:$B,0)),"")</f>
        <v/>
      </c>
      <c r="LJ383">
        <f>IF(LQ383="0-0",INDEX(Scrape!$H:$H,MATCH('HT 0-0'!KP383,Scrape!$B:$B,0)),"")</f>
        <v/>
      </c>
      <c r="LK383">
        <f>IF(LQ383="0-0",INDEX(Scrape!$I:$I,MATCH('HT 0-0'!KP383,Scrape!$B:$B,0)),"")</f>
        <v/>
      </c>
      <c r="LL383">
        <f>IF(LQ383="0-0",INDEX(Scrape!$J:$J,MATCH('HT 0-0'!KP383,Scrape!$B:$B,0)),"")</f>
        <v/>
      </c>
      <c r="LM383">
        <f>IF(LQ383="0-0",INDEX(Scrape!$K:$K,MATCH('HT 0-0'!KP383,Scrape!$B:$B,0)),"")</f>
        <v/>
      </c>
      <c r="LN383">
        <f>IF(LQ383="0-0",INDEX(Scrape!$L:$L,MATCH('HT 0-0'!KP383,Scrape!$B:$B,0)),"")</f>
        <v/>
      </c>
      <c r="LO383">
        <f>IF(LQ383="0-0",INDEX(Scrape!$M:$M,MATCH('HT 0-0'!KP383,Scrape!$B:$B,0)),"")</f>
        <v/>
      </c>
      <c r="LP383">
        <f>IF(LQ383="0-0",INDEX(Scrape!$N:$N,MATCH('HT 0-0'!KP383,Scrape!$B:$B,0)),"")</f>
        <v/>
      </c>
      <c r="LQ383">
        <f>INDEX(Scrape!$O:$O,MATCH('HT 0-0'!KP383,Scrape!$B:$B,0))</f>
        <v/>
      </c>
      <c r="LR383">
        <f>(1/LJ383)+(1/LI383)+(1/LH383)</f>
        <v/>
      </c>
      <c r="LS383">
        <f>(1/LG383)+(1/LF383)+(1/LE383)</f>
        <v/>
      </c>
      <c r="LT383" s="8">
        <f>IF(INDEX(#REF!,MATCH(KQ383,#REF!,0))=INDEX(#REF!,MATCH(KQ383,#REF!,0)),INDEX(#REF!,MATCH(KQ383,#REF!,0)),"ERROR")</f>
        <v/>
      </c>
      <c r="LU383" s="4">
        <f>IF(KR383="G",2,IF(KR383="R",0.5,IF(KR383="A",1)))</f>
        <v/>
      </c>
      <c r="LV383" s="4">
        <f>IF(KS383="G",0.5,IF(KS383="R",2,IF(KS383="A",1)))</f>
        <v/>
      </c>
      <c r="LW383" s="4">
        <f>IF(KT383="G",2,IF(KT383="R",0.5,IF(KT383="A",1)))</f>
        <v/>
      </c>
      <c r="LX383" s="4">
        <f>IF(KU383="G",0.5,IF(KU383="R",2,IF(KU383="A",1)))</f>
        <v/>
      </c>
      <c r="LY383" s="7">
        <f>(LK383*(LU383+LX383)+(LL383*(LU383+LX383)))</f>
        <v/>
      </c>
      <c r="LZ383" s="7">
        <f>(LN383*(LV383+LW383)+(LO383*(LV383+LW383)))</f>
        <v/>
      </c>
      <c r="MA383" s="11">
        <f>LY383-LZ383</f>
        <v/>
      </c>
      <c r="MB383" s="5">
        <f>MA383+2</f>
        <v/>
      </c>
      <c r="MC383" s="6">
        <f>MA383-2</f>
        <v/>
      </c>
      <c r="MD383" s="4">
        <f>LE383</f>
        <v/>
      </c>
      <c r="ME383" s="9">
        <f>IF(MD383=0,1000,MD383+0.75)</f>
        <v/>
      </c>
      <c r="MF383" s="10">
        <f>IF(MD383=0,0,MD383-0.75)</f>
        <v/>
      </c>
      <c r="MG383" s="4">
        <f>((LM383*(LU383+LX383))-((LP383*(LV383+LW383))))</f>
        <v/>
      </c>
      <c r="MH383" s="9">
        <f>MG383*1.2</f>
        <v/>
      </c>
      <c r="MI383" s="10">
        <f>MG383*0.8</f>
        <v/>
      </c>
      <c r="MJ383">
        <f>IFERROR(OT383,"")</f>
        <v/>
      </c>
      <c r="MK383">
        <f>IFERROR(OU383,"")</f>
        <v/>
      </c>
      <c r="ML383">
        <f>IFERROR(OV383,"")</f>
        <v/>
      </c>
      <c r="MM383">
        <f>IFERROR(OW383,"")</f>
        <v/>
      </c>
      <c r="MN383">
        <f>IFERROR(OX383,"")</f>
        <v/>
      </c>
      <c r="MO383">
        <f>IFERROR(OY383,"")</f>
        <v/>
      </c>
      <c r="MP383" s="1">
        <f>COUNTIFS(#REF!,LT383,#REF!,1,#REF!,"&gt;="&amp;MC383,#REF!,"&lt;="&amp;MB383,#REF!,"&lt;="&amp;ME383,#REF!,"&gt;="&amp;MF383,#REF!,"="&amp;KV383,#REF!,"="&amp;KX383)</f>
        <v/>
      </c>
      <c r="MQ383" s="1">
        <f>COUNTIFS(#REF!,LT383,#REF!,0,#REF!,"&gt;="&amp;MC383,#REF!,"&lt;="&amp;MB383,#REF!,"&lt;="&amp;ME383,#REF!,"&gt;="&amp;MF383,#REF!,"="&amp;KV383,#REF!,"="&amp;KX383)</f>
        <v/>
      </c>
      <c r="MR383" s="1">
        <f>COUNTIFS(#REF!,LT383,#REF!,1,#REF!,"&gt;="&amp;MC383,#REF!,"&lt;="&amp;MB383,#REF!,"&lt;="&amp;ME383,#REF!,"&gt;="&amp;MF383,#REF!,"="&amp;KW383,#REF!,"="&amp;KY383)</f>
        <v/>
      </c>
      <c r="MS383" s="1">
        <f>COUNTIFS(#REF!,LT383,#REF!,0,#REF!,"&gt;="&amp;MC383,#REF!,"&lt;="&amp;MB383,#REF!,"&lt;="&amp;ME383,#REF!,"&gt;="&amp;MF383,#REF!,"="&amp;KW383,#REF!,"="&amp;KY383)</f>
        <v/>
      </c>
      <c r="MT383" s="1">
        <f>COUNTIFS(#REF!,LT383,#REF!,1,#REF!,"&gt;="&amp;MI383,#REF!,"&lt;="&amp;MH383,#REF!,"&lt;="&amp;ME383,#REF!,"&gt;="&amp;MF383)</f>
        <v/>
      </c>
      <c r="MU383" s="1">
        <f>COUNTIFS(#REF!,LT383,#REF!,0,#REF!,"&gt;="&amp;MI383,#REF!,"&lt;="&amp;MH383,#REF!,"&lt;="&amp;ME383,#REF!,"&gt;="&amp;MF383)</f>
        <v/>
      </c>
      <c r="MV383" s="1">
        <f>COUNTIFS(#REF!,LT383,#REF!,1,#REF!,"&gt;="&amp;MI383,#REF!,"&lt;="&amp;MH383,#REF!,"="&amp;KZ383,#REF!,"="&amp;LA383,#REF!,"&lt;="&amp;ME383,#REF!,"&gt;="&amp;MF383)</f>
        <v/>
      </c>
      <c r="MW383" s="1">
        <f>COUNTIFS(#REF!,LT383,#REF!,0,#REF!,"&gt;="&amp;MI383,#REF!,"&lt;="&amp;MH383,#REF!,"="&amp;KZ383,#REF!,"="&amp;LA383,#REF!,"&lt;="&amp;ME383,#REF!,"&gt;="&amp;MF383)</f>
        <v/>
      </c>
      <c r="MX383" s="1">
        <f>COUNTIFS(#REF!,LT383,#REF!,1,#REF!,"&gt;="&amp;MC383,#REF!,"&lt;="&amp;MB383,#REF!,"&lt;="&amp;ME383,#REF!,"&gt;="&amp;MF383)</f>
        <v/>
      </c>
      <c r="MY383" s="1">
        <f>COUNTIFS(#REF!,LT383,#REF!,0,#REF!,"&gt;="&amp;MC383,#REF!,"&lt;="&amp;MB383,#REF!,"&lt;="&amp;ME383,#REF!,"&gt;="&amp;MF383)</f>
        <v/>
      </c>
      <c r="MZ383" s="1">
        <f>COUNTIFS(#REF!,LT383,#REF!,1,#REF!,"&lt;="&amp;ME383,#REF!,"&gt;="&amp;MF383,#REF!,"="&amp;KV383,#REF!,"="&amp;KX383)</f>
        <v/>
      </c>
      <c r="NA383" s="1">
        <f>COUNTIFS(#REF!,LT383,#REF!,0,#REF!,"&lt;="&amp;ME383,#REF!,"&gt;="&amp;MF383,#REF!,"="&amp;KV383,#REF!,"="&amp;KX383)</f>
        <v/>
      </c>
      <c r="NB383" s="1">
        <f>COUNTIFS(#REF!,LT383,#REF!,1,#REF!,"&lt;="&amp;ME383,#REF!,"&gt;="&amp;MF383,#REF!,"="&amp;KW383,#REF!,"="&amp;KY383)</f>
        <v/>
      </c>
      <c r="NC383" s="1">
        <f>COUNTIFS(#REF!,LT383,#REF!,0,#REF!,"&lt;="&amp;ME383,#REF!,"&gt;="&amp;MF383,#REF!,"="&amp;KW383,#REF!,"="&amp;KY383)</f>
        <v/>
      </c>
      <c r="ND383" s="1">
        <f>COUNTIFS(#REF!,LT383,#REF!,1,#REF!,"&gt;="&amp;MC383,#REF!,"&lt;="&amp;MB383,#REF!,"&lt;="&amp;ME383,#REF!,"&gt;="&amp;MF383,#REF!,"="&amp;KV383,#REF!,"="&amp;KX383)</f>
        <v/>
      </c>
      <c r="NE383" s="1">
        <f>COUNTIFS(#REF!,LT383,#REF!,0,#REF!,"&gt;="&amp;MC383,#REF!,"&lt;="&amp;MB383,#REF!,"&lt;="&amp;ME383,#REF!,"&gt;="&amp;MF383,#REF!,"="&amp;KV383,#REF!,"="&amp;KX383)</f>
        <v/>
      </c>
      <c r="NF383" s="1">
        <f>COUNTIFS(#REF!,LT383,#REF!,1,#REF!,"&gt;="&amp;MC383,#REF!,"&lt;="&amp;MB383,#REF!,"&lt;="&amp;ME383,#REF!,"&gt;="&amp;MF383,#REF!,"="&amp;KW383,#REF!,"="&amp;KY383)</f>
        <v/>
      </c>
      <c r="NG383" s="1">
        <f>COUNTIFS(#REF!,LT383,#REF!,0,#REF!,"&gt;="&amp;MC383,#REF!,"&lt;="&amp;MB383,#REF!,"&lt;="&amp;ME383,#REF!,"&gt;="&amp;MF383,#REF!,"="&amp;KW383,#REF!,"="&amp;KY383)</f>
        <v/>
      </c>
      <c r="NH383" s="1">
        <f>COUNTIFS(#REF!,LT383,#REF!,1,#REF!,"&gt;="&amp;MC383,#REF!,"&lt;="&amp;MB383,#REF!,"&lt;="&amp;ME383,#REF!,"&gt;="&amp;MF383,#REF!,"="&amp;KZ383,#REF!,"="&amp;LA383)</f>
        <v/>
      </c>
      <c r="NI383" s="1">
        <f>COUNTIFS(#REF!,LT383,#REF!,0,#REF!,"&gt;="&amp;MC383,#REF!,"&lt;="&amp;MB383,#REF!,"&lt;="&amp;ME383,#REF!,"&gt;="&amp;MF383,#REF!,"="&amp;KZ383,#REF!,"="&amp;LA383)</f>
        <v/>
      </c>
      <c r="NJ383" s="1">
        <f>COUNTIFS(#REF!,LT383,#REF!,1,#REF!,"&gt;="&amp;MI383,#REF!,"&lt;="&amp;MH383,#REF!,"&lt;="&amp;ME383,#REF!,"&gt;="&amp;MF383)</f>
        <v/>
      </c>
      <c r="NK383" s="1">
        <f>COUNTIFS(#REF!,LT383,#REF!,0,#REF!,"&gt;="&amp;MI383,#REF!,"&lt;="&amp;MH383,#REF!,"&lt;="&amp;ME383,#REF!,"&gt;="&amp;MF383)</f>
        <v/>
      </c>
      <c r="NL383" s="1">
        <f>COUNTIFS(#REF!,LT383,#REF!,1,#REF!,"&gt;="&amp;MI383,#REF!,"&lt;="&amp;MH383,#REF!,"="&amp;KZ383,#REF!,"="&amp;LA383,#REF!,"&lt;="&amp;ME383,#REF!,"&gt;="&amp;MF383)</f>
        <v/>
      </c>
      <c r="NM383" s="1">
        <f>COUNTIFS(#REF!,LT383,#REF!,0,#REF!,"&gt;="&amp;MI383,#REF!,"&lt;="&amp;MH383,#REF!,"="&amp;KZ383,#REF!,"="&amp;LA383,#REF!,"&lt;="&amp;ME383,#REF!,"&gt;="&amp;MF383)</f>
        <v/>
      </c>
      <c r="NN383" s="1">
        <f>COUNTIFS(#REF!,LT383,#REF!,1,#REF!,"&gt;="&amp;MC383,#REF!,"&lt;="&amp;MB383,#REF!,"&lt;="&amp;ME383,#REF!,"&gt;="&amp;MF383)</f>
        <v/>
      </c>
      <c r="NO383" s="1">
        <f>COUNTIFS(#REF!,LT383,#REF!,0,#REF!,"&gt;="&amp;MC383,#REF!,"&lt;="&amp;MB383,#REF!,"&lt;="&amp;ME383,#REF!,"&gt;="&amp;MF383)</f>
        <v/>
      </c>
      <c r="NP383" s="1">
        <f>COUNTIFS(#REF!,LT383,#REF!,1,#REF!,"&lt;="&amp;ME383,#REF!,"&gt;="&amp;MF383,#REF!,"="&amp;KV383,#REF!,"="&amp;KX383)</f>
        <v/>
      </c>
      <c r="NQ383" s="1">
        <f>COUNTIFS(#REF!,LT383,#REF!,0,#REF!,"&lt;="&amp;ME383,#REF!,"&gt;="&amp;MF383,#REF!,"="&amp;KV383,#REF!,"="&amp;KX383)</f>
        <v/>
      </c>
      <c r="NR383" s="1">
        <f>COUNTIFS(#REF!,LT383,#REF!,1,#REF!,"&lt;="&amp;ME383,#REF!,"&gt;="&amp;MF383,#REF!,"="&amp;KW383,#REF!,"="&amp;KY383)</f>
        <v/>
      </c>
      <c r="NS383" s="1">
        <f>COUNTIFS(#REF!,LT383,#REF!,0,#REF!,"&lt;="&amp;ME383,#REF!,"&gt;="&amp;MF383,#REF!,"="&amp;KW383,#REF!,"="&amp;KY383)</f>
        <v/>
      </c>
      <c r="NT383" s="1">
        <f>MP383+MR383+MT383+MV383+MX383+MZ383+NB383</f>
        <v/>
      </c>
      <c r="NU383" s="1">
        <f>MQ383+MS383+MU383+MW383+MY383+NA383+NC383</f>
        <v/>
      </c>
      <c r="NV383" s="1">
        <f>NT383+NU383</f>
        <v/>
      </c>
      <c r="NW383" s="33">
        <f>NT383/(NT383+NU383)</f>
        <v/>
      </c>
      <c r="NX383" s="3">
        <f>1/NW383</f>
        <v/>
      </c>
      <c r="NY383" s="1">
        <f>LH383</f>
        <v/>
      </c>
      <c r="NZ383" s="79">
        <f>(NW383*((NY383-1)*0.98))-((1-NW383)*1)</f>
        <v/>
      </c>
      <c r="OA383" s="34">
        <f>IF(LR383&lt;0.9,0,IF(AND(LR383&gt;1.1),0,1))</f>
        <v/>
      </c>
      <c r="OB383" s="34">
        <f>IF(LS383&lt;0.9,0,IF(AND(LS383&gt;1.1),0,1))</f>
        <v/>
      </c>
      <c r="OC383" s="32">
        <f>IF(NV383&gt;99,1,0)</f>
        <v/>
      </c>
      <c r="OD383" s="32">
        <f>IF(NZ383&gt;0.0799,1,0)</f>
        <v/>
      </c>
      <c r="OE383" s="32">
        <f>IF(NZ383&gt;OM383,1,0)</f>
        <v/>
      </c>
      <c r="OF383" s="32">
        <f>OC383+OD383+OE383+OA383+OB383</f>
        <v/>
      </c>
      <c r="OG383" s="1">
        <f>ND383+NF383+NH383+NJ383+NL383+NN383+NP383+NR383</f>
        <v/>
      </c>
      <c r="OH383" s="1">
        <f>NE383+NG383+NI383+NK383+NM383+NO383+NQ383+NS383</f>
        <v/>
      </c>
      <c r="OI383" s="1">
        <f>OG383+OH383</f>
        <v/>
      </c>
      <c r="OJ383" s="33">
        <f>OG383/(OG383+OH383)</f>
        <v/>
      </c>
      <c r="OK383" s="3">
        <f>1/OJ383</f>
        <v/>
      </c>
      <c r="OL383" s="1">
        <f>LI383</f>
        <v/>
      </c>
      <c r="OM383" s="79">
        <f>(OJ383*((OL383-1)*0.98))-((1-OJ383)*1)</f>
        <v/>
      </c>
      <c r="ON383" s="34">
        <f>IF(LR383&lt;0.9,0,IF(AND(LR383&gt;1.1),0,1))</f>
        <v/>
      </c>
      <c r="OO383" s="34">
        <f>IF(LS383&lt;0.9,0,IF(AND(LS383&gt;1.1),0,1))</f>
        <v/>
      </c>
      <c r="OP383" s="32">
        <f>IF(OI383&gt;99,1,0)</f>
        <v/>
      </c>
      <c r="OQ383" s="32">
        <f>IF(OM383&gt;0.0799,1,0)</f>
        <v/>
      </c>
      <c r="OR383" s="32">
        <f>IF(OM383&gt;OZ383,1,0)</f>
        <v/>
      </c>
      <c r="OS383" s="32">
        <f>OP383+OQ383+OR383+ON383+OO383</f>
        <v/>
      </c>
      <c r="OT383">
        <f>IF(OF383=5,"BackHome0-0",IF(AND(OS383=5),"BackAway0-0",""))</f>
        <v/>
      </c>
      <c r="OU383">
        <f>IF(OF383=5,KN383,IF(AND(OS383=5),KO383,""))</f>
        <v/>
      </c>
      <c r="OV383">
        <f>IF(OF383=5,"Match Odds",IF(AND(OS383=5),"Match Odds",""))</f>
        <v/>
      </c>
      <c r="OW383">
        <f>IF(OF383=5,KP383,IF(AND(OS383=5),KP383,""))</f>
        <v/>
      </c>
      <c r="OX383">
        <f>IF(OF383=5,"MATCH_ODDS",IF(AND(OS383=5),"MATCH_ODDS",""))</f>
        <v/>
      </c>
      <c r="OY383">
        <f>IF(OF383=5,"BACK",IF(AND(OS383=5),"BACK",""))</f>
        <v/>
      </c>
    </row>
    <row r="384" ht="16.5" customHeight="1" thickBot="1" thickTop="1">
      <c r="A384" s="2" t="n"/>
      <c r="KN384" s="1">
        <f>IF(INDEX(#REF!,MATCH('HT 0-0'!D384,#REF!,0))=INDEX(#REF!,MATCH('HT 0-0'!D384,#REF!,0)),INDEX(#REF!,MATCH('HT 0-0'!D384,#REF!,0)),"ERROR")</f>
        <v/>
      </c>
      <c r="KO384" s="1">
        <f>IF(INDEX(#REF!,MATCH('HT 0-0'!E384,#REF!,0))=INDEX(#REF!,MATCH('HT 0-0'!E384,#REF!,0)),INDEX(#REF!,MATCH('HT 0-0'!E384,#REF!,0)),"ERROR")</f>
        <v/>
      </c>
      <c r="KP384" s="1">
        <f>KN384&amp;" v "&amp;KO384</f>
        <v/>
      </c>
      <c r="KQ384">
        <f>B384&amp;"_"&amp;C384</f>
        <v/>
      </c>
      <c r="KR384" s="1">
        <f>IF((HW384/KK384)&lt;0.335,"G",IF((HW384/KK384)&gt;0.67,"R","A"))</f>
        <v/>
      </c>
      <c r="KS384" s="1">
        <f>IF((HX384/KK384)&lt;0.335,"G",IF((HX384/KK384)&gt;0.67,"R","A"))</f>
        <v/>
      </c>
      <c r="KT384" s="1">
        <f>IF((IH384/KK384)&lt;0.335,"G",IF((IH384/KK384)&gt;0.67,"R","A"))</f>
        <v/>
      </c>
      <c r="KU384" s="1">
        <f>IF((II384/KK384)&lt;0.335,"G",IF((II384/KK384)&gt;0.67,"R","A"))</f>
        <v/>
      </c>
      <c r="KV384" s="1">
        <f>IF((HZ384/KK384)&lt;0.335,"G",IF((HZ384/KK384)&gt;0.67,"R","A"))</f>
        <v/>
      </c>
      <c r="KW384" s="1">
        <f>IF((HY384/KK384)&lt;0.335,"G",IF((HY384/KK384)&gt;0.67,"R","A"))</f>
        <v/>
      </c>
      <c r="KX384" s="1">
        <f>IF((IK384/KK384)&lt;0.335,"G",IF((IK384/KK384)&gt;0.67,"R","A"))</f>
        <v/>
      </c>
      <c r="KY384" s="1">
        <f>IF((IJ384/KK384)&lt;0.335,"G",IF((IJ384/KK384)&gt;0.67,"R","A"))</f>
        <v/>
      </c>
      <c r="KZ384" s="1">
        <f>IF((HQ384/KK384)&lt;0.335,"G",IF((HQ384/KK384)&gt;0.67,"R","A"))</f>
        <v/>
      </c>
      <c r="LA384" s="1">
        <f>IF((IB384/KK384)&lt;0.335,"G",IF((IB384/KK384)&gt;0.67,"R","A"))</f>
        <v/>
      </c>
      <c r="LB384">
        <f>IF(LQ384="0-0",INDEX(Scrape!#REF!,MATCH('HT 0-0'!KP384,Scrape!$B:$B,0)),"")</f>
        <v/>
      </c>
      <c r="LC384">
        <f>IF(LQ384="0-0",INDEX(Scrape!$A:$A,MATCH('HT 0-0'!KP384,Scrape!$B:$B,0)),"")</f>
        <v/>
      </c>
      <c r="LD384">
        <f>IF(LQ384="0-0",INDEX(Scrape!$B:$B,MATCH('HT 0-0'!KP384,Scrape!$B:$B,0)),"")</f>
        <v/>
      </c>
      <c r="LE384">
        <f>IF(LQ384="0-0",INDEX(Scrape!$C:$C,MATCH('HT 0-0'!KP384,Scrape!$B:$B,0)),"")</f>
        <v/>
      </c>
      <c r="LF384">
        <f>IF(LQ384="0-0",INDEX(Scrape!$D:$D,MATCH('HT 0-0'!KP384,Scrape!$B:$B,0)),"")</f>
        <v/>
      </c>
      <c r="LG384">
        <f>IF(LQ384="0-0",INDEX(Scrape!$E:$E,MATCH('HT 0-0'!KP384,Scrape!$B:$B,0)),"")</f>
        <v/>
      </c>
      <c r="LH384">
        <f>IF(LQ384="0-0",INDEX(Scrape!$F:$F,MATCH('HT 0-0'!KP384,Scrape!$B:$B,0)),"")</f>
        <v/>
      </c>
      <c r="LI384">
        <f>IF(LQ384="0-0",INDEX(Scrape!$G:$G,MATCH('HT 0-0'!KP384,Scrape!$B:$B,0)),"")</f>
        <v/>
      </c>
      <c r="LJ384">
        <f>IF(LQ384="0-0",INDEX(Scrape!$H:$H,MATCH('HT 0-0'!KP384,Scrape!$B:$B,0)),"")</f>
        <v/>
      </c>
      <c r="LK384">
        <f>IF(LQ384="0-0",INDEX(Scrape!$I:$I,MATCH('HT 0-0'!KP384,Scrape!$B:$B,0)),"")</f>
        <v/>
      </c>
      <c r="LL384">
        <f>IF(LQ384="0-0",INDEX(Scrape!$J:$J,MATCH('HT 0-0'!KP384,Scrape!$B:$B,0)),"")</f>
        <v/>
      </c>
      <c r="LM384">
        <f>IF(LQ384="0-0",INDEX(Scrape!$K:$K,MATCH('HT 0-0'!KP384,Scrape!$B:$B,0)),"")</f>
        <v/>
      </c>
      <c r="LN384">
        <f>IF(LQ384="0-0",INDEX(Scrape!$L:$L,MATCH('HT 0-0'!KP384,Scrape!$B:$B,0)),"")</f>
        <v/>
      </c>
      <c r="LO384">
        <f>IF(LQ384="0-0",INDEX(Scrape!$M:$M,MATCH('HT 0-0'!KP384,Scrape!$B:$B,0)),"")</f>
        <v/>
      </c>
      <c r="LP384">
        <f>IF(LQ384="0-0",INDEX(Scrape!$N:$N,MATCH('HT 0-0'!KP384,Scrape!$B:$B,0)),"")</f>
        <v/>
      </c>
      <c r="LQ384">
        <f>INDEX(Scrape!$O:$O,MATCH('HT 0-0'!KP384,Scrape!$B:$B,0))</f>
        <v/>
      </c>
      <c r="LR384">
        <f>(1/LJ384)+(1/LI384)+(1/LH384)</f>
        <v/>
      </c>
      <c r="LS384">
        <f>(1/LG384)+(1/LF384)+(1/LE384)</f>
        <v/>
      </c>
      <c r="LT384" s="8">
        <f>IF(INDEX(#REF!,MATCH(KQ384,#REF!,0))=INDEX(#REF!,MATCH(KQ384,#REF!,0)),INDEX(#REF!,MATCH(KQ384,#REF!,0)),"ERROR")</f>
        <v/>
      </c>
      <c r="LU384" s="4">
        <f>IF(KR384="G",2,IF(KR384="R",0.5,IF(KR384="A",1)))</f>
        <v/>
      </c>
      <c r="LV384" s="4">
        <f>IF(KS384="G",0.5,IF(KS384="R",2,IF(KS384="A",1)))</f>
        <v/>
      </c>
      <c r="LW384" s="4">
        <f>IF(KT384="G",2,IF(KT384="R",0.5,IF(KT384="A",1)))</f>
        <v/>
      </c>
      <c r="LX384" s="4">
        <f>IF(KU384="G",0.5,IF(KU384="R",2,IF(KU384="A",1)))</f>
        <v/>
      </c>
      <c r="LY384" s="7">
        <f>(LK384*(LU384+LX384)+(LL384*(LU384+LX384)))</f>
        <v/>
      </c>
      <c r="LZ384" s="7">
        <f>(LN384*(LV384+LW384)+(LO384*(LV384+LW384)))</f>
        <v/>
      </c>
      <c r="MA384" s="11">
        <f>LY384-LZ384</f>
        <v/>
      </c>
      <c r="MB384" s="5">
        <f>MA384+2</f>
        <v/>
      </c>
      <c r="MC384" s="6">
        <f>MA384-2</f>
        <v/>
      </c>
      <c r="MD384" s="4">
        <f>LE384</f>
        <v/>
      </c>
      <c r="ME384" s="9">
        <f>IF(MD384=0,1000,MD384+0.75)</f>
        <v/>
      </c>
      <c r="MF384" s="10">
        <f>IF(MD384=0,0,MD384-0.75)</f>
        <v/>
      </c>
      <c r="MG384" s="4">
        <f>((LM384*(LU384+LX384))-((LP384*(LV384+LW384))))</f>
        <v/>
      </c>
      <c r="MH384" s="9">
        <f>MG384*1.2</f>
        <v/>
      </c>
      <c r="MI384" s="10">
        <f>MG384*0.8</f>
        <v/>
      </c>
      <c r="MJ384">
        <f>IFERROR(OT384,"")</f>
        <v/>
      </c>
      <c r="MK384">
        <f>IFERROR(OU384,"")</f>
        <v/>
      </c>
      <c r="ML384">
        <f>IFERROR(OV384,"")</f>
        <v/>
      </c>
      <c r="MM384">
        <f>IFERROR(OW384,"")</f>
        <v/>
      </c>
      <c r="MN384">
        <f>IFERROR(OX384,"")</f>
        <v/>
      </c>
      <c r="MO384">
        <f>IFERROR(OY384,"")</f>
        <v/>
      </c>
      <c r="MP384" s="1">
        <f>COUNTIFS(#REF!,LT384,#REF!,1,#REF!,"&gt;="&amp;MC384,#REF!,"&lt;="&amp;MB384,#REF!,"&lt;="&amp;ME384,#REF!,"&gt;="&amp;MF384,#REF!,"="&amp;KV384,#REF!,"="&amp;KX384)</f>
        <v/>
      </c>
      <c r="MQ384" s="1">
        <f>COUNTIFS(#REF!,LT384,#REF!,0,#REF!,"&gt;="&amp;MC384,#REF!,"&lt;="&amp;MB384,#REF!,"&lt;="&amp;ME384,#REF!,"&gt;="&amp;MF384,#REF!,"="&amp;KV384,#REF!,"="&amp;KX384)</f>
        <v/>
      </c>
      <c r="MR384" s="1">
        <f>COUNTIFS(#REF!,LT384,#REF!,1,#REF!,"&gt;="&amp;MC384,#REF!,"&lt;="&amp;MB384,#REF!,"&lt;="&amp;ME384,#REF!,"&gt;="&amp;MF384,#REF!,"="&amp;KW384,#REF!,"="&amp;KY384)</f>
        <v/>
      </c>
      <c r="MS384" s="1">
        <f>COUNTIFS(#REF!,LT384,#REF!,0,#REF!,"&gt;="&amp;MC384,#REF!,"&lt;="&amp;MB384,#REF!,"&lt;="&amp;ME384,#REF!,"&gt;="&amp;MF384,#REF!,"="&amp;KW384,#REF!,"="&amp;KY384)</f>
        <v/>
      </c>
      <c r="MT384" s="1">
        <f>COUNTIFS(#REF!,LT384,#REF!,1,#REF!,"&gt;="&amp;MI384,#REF!,"&lt;="&amp;MH384,#REF!,"&lt;="&amp;ME384,#REF!,"&gt;="&amp;MF384)</f>
        <v/>
      </c>
      <c r="MU384" s="1">
        <f>COUNTIFS(#REF!,LT384,#REF!,0,#REF!,"&gt;="&amp;MI384,#REF!,"&lt;="&amp;MH384,#REF!,"&lt;="&amp;ME384,#REF!,"&gt;="&amp;MF384)</f>
        <v/>
      </c>
      <c r="MV384" s="1">
        <f>COUNTIFS(#REF!,LT384,#REF!,1,#REF!,"&gt;="&amp;MI384,#REF!,"&lt;="&amp;MH384,#REF!,"="&amp;KZ384,#REF!,"="&amp;LA384,#REF!,"&lt;="&amp;ME384,#REF!,"&gt;="&amp;MF384)</f>
        <v/>
      </c>
      <c r="MW384" s="1">
        <f>COUNTIFS(#REF!,LT384,#REF!,0,#REF!,"&gt;="&amp;MI384,#REF!,"&lt;="&amp;MH384,#REF!,"="&amp;KZ384,#REF!,"="&amp;LA384,#REF!,"&lt;="&amp;ME384,#REF!,"&gt;="&amp;MF384)</f>
        <v/>
      </c>
      <c r="MX384" s="1">
        <f>COUNTIFS(#REF!,LT384,#REF!,1,#REF!,"&gt;="&amp;MC384,#REF!,"&lt;="&amp;MB384,#REF!,"&lt;="&amp;ME384,#REF!,"&gt;="&amp;MF384)</f>
        <v/>
      </c>
      <c r="MY384" s="1">
        <f>COUNTIFS(#REF!,LT384,#REF!,0,#REF!,"&gt;="&amp;MC384,#REF!,"&lt;="&amp;MB384,#REF!,"&lt;="&amp;ME384,#REF!,"&gt;="&amp;MF384)</f>
        <v/>
      </c>
      <c r="MZ384" s="1">
        <f>COUNTIFS(#REF!,LT384,#REF!,1,#REF!,"&lt;="&amp;ME384,#REF!,"&gt;="&amp;MF384,#REF!,"="&amp;KV384,#REF!,"="&amp;KX384)</f>
        <v/>
      </c>
      <c r="NA384" s="1">
        <f>COUNTIFS(#REF!,LT384,#REF!,0,#REF!,"&lt;="&amp;ME384,#REF!,"&gt;="&amp;MF384,#REF!,"="&amp;KV384,#REF!,"="&amp;KX384)</f>
        <v/>
      </c>
      <c r="NB384" s="1">
        <f>COUNTIFS(#REF!,LT384,#REF!,1,#REF!,"&lt;="&amp;ME384,#REF!,"&gt;="&amp;MF384,#REF!,"="&amp;KW384,#REF!,"="&amp;KY384)</f>
        <v/>
      </c>
      <c r="NC384" s="1">
        <f>COUNTIFS(#REF!,LT384,#REF!,0,#REF!,"&lt;="&amp;ME384,#REF!,"&gt;="&amp;MF384,#REF!,"="&amp;KW384,#REF!,"="&amp;KY384)</f>
        <v/>
      </c>
      <c r="ND384" s="1">
        <f>COUNTIFS(#REF!,LT384,#REF!,1,#REF!,"&gt;="&amp;MC384,#REF!,"&lt;="&amp;MB384,#REF!,"&lt;="&amp;ME384,#REF!,"&gt;="&amp;MF384,#REF!,"="&amp;KV384,#REF!,"="&amp;KX384)</f>
        <v/>
      </c>
      <c r="NE384" s="1">
        <f>COUNTIFS(#REF!,LT384,#REF!,0,#REF!,"&gt;="&amp;MC384,#REF!,"&lt;="&amp;MB384,#REF!,"&lt;="&amp;ME384,#REF!,"&gt;="&amp;MF384,#REF!,"="&amp;KV384,#REF!,"="&amp;KX384)</f>
        <v/>
      </c>
      <c r="NF384" s="1">
        <f>COUNTIFS(#REF!,LT384,#REF!,1,#REF!,"&gt;="&amp;MC384,#REF!,"&lt;="&amp;MB384,#REF!,"&lt;="&amp;ME384,#REF!,"&gt;="&amp;MF384,#REF!,"="&amp;KW384,#REF!,"="&amp;KY384)</f>
        <v/>
      </c>
      <c r="NG384" s="1">
        <f>COUNTIFS(#REF!,LT384,#REF!,0,#REF!,"&gt;="&amp;MC384,#REF!,"&lt;="&amp;MB384,#REF!,"&lt;="&amp;ME384,#REF!,"&gt;="&amp;MF384,#REF!,"="&amp;KW384,#REF!,"="&amp;KY384)</f>
        <v/>
      </c>
      <c r="NH384" s="1">
        <f>COUNTIFS(#REF!,LT384,#REF!,1,#REF!,"&gt;="&amp;MC384,#REF!,"&lt;="&amp;MB384,#REF!,"&lt;="&amp;ME384,#REF!,"&gt;="&amp;MF384,#REF!,"="&amp;KZ384,#REF!,"="&amp;LA384)</f>
        <v/>
      </c>
      <c r="NI384" s="1">
        <f>COUNTIFS(#REF!,LT384,#REF!,0,#REF!,"&gt;="&amp;MC384,#REF!,"&lt;="&amp;MB384,#REF!,"&lt;="&amp;ME384,#REF!,"&gt;="&amp;MF384,#REF!,"="&amp;KZ384,#REF!,"="&amp;LA384)</f>
        <v/>
      </c>
      <c r="NJ384" s="1">
        <f>COUNTIFS(#REF!,LT384,#REF!,1,#REF!,"&gt;="&amp;MI384,#REF!,"&lt;="&amp;MH384,#REF!,"&lt;="&amp;ME384,#REF!,"&gt;="&amp;MF384)</f>
        <v/>
      </c>
      <c r="NK384" s="1">
        <f>COUNTIFS(#REF!,LT384,#REF!,0,#REF!,"&gt;="&amp;MI384,#REF!,"&lt;="&amp;MH384,#REF!,"&lt;="&amp;ME384,#REF!,"&gt;="&amp;MF384)</f>
        <v/>
      </c>
      <c r="NL384" s="1">
        <f>COUNTIFS(#REF!,LT384,#REF!,1,#REF!,"&gt;="&amp;MI384,#REF!,"&lt;="&amp;MH384,#REF!,"="&amp;KZ384,#REF!,"="&amp;LA384,#REF!,"&lt;="&amp;ME384,#REF!,"&gt;="&amp;MF384)</f>
        <v/>
      </c>
      <c r="NM384" s="1">
        <f>COUNTIFS(#REF!,LT384,#REF!,0,#REF!,"&gt;="&amp;MI384,#REF!,"&lt;="&amp;MH384,#REF!,"="&amp;KZ384,#REF!,"="&amp;LA384,#REF!,"&lt;="&amp;ME384,#REF!,"&gt;="&amp;MF384)</f>
        <v/>
      </c>
      <c r="NN384" s="1">
        <f>COUNTIFS(#REF!,LT384,#REF!,1,#REF!,"&gt;="&amp;MC384,#REF!,"&lt;="&amp;MB384,#REF!,"&lt;="&amp;ME384,#REF!,"&gt;="&amp;MF384)</f>
        <v/>
      </c>
      <c r="NO384" s="1">
        <f>COUNTIFS(#REF!,LT384,#REF!,0,#REF!,"&gt;="&amp;MC384,#REF!,"&lt;="&amp;MB384,#REF!,"&lt;="&amp;ME384,#REF!,"&gt;="&amp;MF384)</f>
        <v/>
      </c>
      <c r="NP384" s="1">
        <f>COUNTIFS(#REF!,LT384,#REF!,1,#REF!,"&lt;="&amp;ME384,#REF!,"&gt;="&amp;MF384,#REF!,"="&amp;KV384,#REF!,"="&amp;KX384)</f>
        <v/>
      </c>
      <c r="NQ384" s="1">
        <f>COUNTIFS(#REF!,LT384,#REF!,0,#REF!,"&lt;="&amp;ME384,#REF!,"&gt;="&amp;MF384,#REF!,"="&amp;KV384,#REF!,"="&amp;KX384)</f>
        <v/>
      </c>
      <c r="NR384" s="1">
        <f>COUNTIFS(#REF!,LT384,#REF!,1,#REF!,"&lt;="&amp;ME384,#REF!,"&gt;="&amp;MF384,#REF!,"="&amp;KW384,#REF!,"="&amp;KY384)</f>
        <v/>
      </c>
      <c r="NS384" s="1">
        <f>COUNTIFS(#REF!,LT384,#REF!,0,#REF!,"&lt;="&amp;ME384,#REF!,"&gt;="&amp;MF384,#REF!,"="&amp;KW384,#REF!,"="&amp;KY384)</f>
        <v/>
      </c>
      <c r="NT384" s="1">
        <f>MP384+MR384+MT384+MV384+MX384+MZ384+NB384</f>
        <v/>
      </c>
      <c r="NU384" s="1">
        <f>MQ384+MS384+MU384+MW384+MY384+NA384+NC384</f>
        <v/>
      </c>
      <c r="NV384" s="1">
        <f>NT384+NU384</f>
        <v/>
      </c>
      <c r="NW384" s="33">
        <f>NT384/(NT384+NU384)</f>
        <v/>
      </c>
      <c r="NX384" s="3">
        <f>1/NW384</f>
        <v/>
      </c>
      <c r="NY384" s="1">
        <f>LH384</f>
        <v/>
      </c>
      <c r="NZ384" s="79">
        <f>(NW384*((NY384-1)*0.98))-((1-NW384)*1)</f>
        <v/>
      </c>
      <c r="OA384" s="34">
        <f>IF(LR384&lt;0.9,0,IF(AND(LR384&gt;1.1),0,1))</f>
        <v/>
      </c>
      <c r="OB384" s="34">
        <f>IF(LS384&lt;0.9,0,IF(AND(LS384&gt;1.1),0,1))</f>
        <v/>
      </c>
      <c r="OC384" s="32">
        <f>IF(NV384&gt;99,1,0)</f>
        <v/>
      </c>
      <c r="OD384" s="32">
        <f>IF(NZ384&gt;0.0799,1,0)</f>
        <v/>
      </c>
      <c r="OE384" s="32">
        <f>IF(NZ384&gt;OM384,1,0)</f>
        <v/>
      </c>
      <c r="OF384" s="32">
        <f>OC384+OD384+OE384+OA384+OB384</f>
        <v/>
      </c>
      <c r="OG384" s="1">
        <f>ND384+NF384+NH384+NJ384+NL384+NN384+NP384+NR384</f>
        <v/>
      </c>
      <c r="OH384" s="1">
        <f>NE384+NG384+NI384+NK384+NM384+NO384+NQ384+NS384</f>
        <v/>
      </c>
      <c r="OI384" s="1">
        <f>OG384+OH384</f>
        <v/>
      </c>
      <c r="OJ384" s="33">
        <f>OG384/(OG384+OH384)</f>
        <v/>
      </c>
      <c r="OK384" s="3">
        <f>1/OJ384</f>
        <v/>
      </c>
      <c r="OL384" s="1">
        <f>LI384</f>
        <v/>
      </c>
      <c r="OM384" s="79">
        <f>(OJ384*((OL384-1)*0.98))-((1-OJ384)*1)</f>
        <v/>
      </c>
      <c r="ON384" s="34">
        <f>IF(LR384&lt;0.9,0,IF(AND(LR384&gt;1.1),0,1))</f>
        <v/>
      </c>
      <c r="OO384" s="34">
        <f>IF(LS384&lt;0.9,0,IF(AND(LS384&gt;1.1),0,1))</f>
        <v/>
      </c>
      <c r="OP384" s="32">
        <f>IF(OI384&gt;99,1,0)</f>
        <v/>
      </c>
      <c r="OQ384" s="32">
        <f>IF(OM384&gt;0.0799,1,0)</f>
        <v/>
      </c>
      <c r="OR384" s="32">
        <f>IF(OM384&gt;OZ384,1,0)</f>
        <v/>
      </c>
      <c r="OS384" s="32">
        <f>OP384+OQ384+OR384+ON384+OO384</f>
        <v/>
      </c>
      <c r="OT384">
        <f>IF(OF384=5,"BackHome0-0",IF(AND(OS384=5),"BackAway0-0",""))</f>
        <v/>
      </c>
      <c r="OU384">
        <f>IF(OF384=5,KN384,IF(AND(OS384=5),KO384,""))</f>
        <v/>
      </c>
      <c r="OV384">
        <f>IF(OF384=5,"Match Odds",IF(AND(OS384=5),"Match Odds",""))</f>
        <v/>
      </c>
      <c r="OW384">
        <f>IF(OF384=5,KP384,IF(AND(OS384=5),KP384,""))</f>
        <v/>
      </c>
      <c r="OX384">
        <f>IF(OF384=5,"MATCH_ODDS",IF(AND(OS384=5),"MATCH_ODDS",""))</f>
        <v/>
      </c>
      <c r="OY384">
        <f>IF(OF384=5,"BACK",IF(AND(OS384=5),"BACK",""))</f>
        <v/>
      </c>
    </row>
    <row r="385" ht="16.5" customHeight="1" thickBot="1" thickTop="1">
      <c r="A385" s="2" t="n"/>
      <c r="KN385" s="1">
        <f>IF(INDEX(#REF!,MATCH('HT 0-0'!D385,#REF!,0))=INDEX(#REF!,MATCH('HT 0-0'!D385,#REF!,0)),INDEX(#REF!,MATCH('HT 0-0'!D385,#REF!,0)),"ERROR")</f>
        <v/>
      </c>
      <c r="KO385" s="1">
        <f>IF(INDEX(#REF!,MATCH('HT 0-0'!E385,#REF!,0))=INDEX(#REF!,MATCH('HT 0-0'!E385,#REF!,0)),INDEX(#REF!,MATCH('HT 0-0'!E385,#REF!,0)),"ERROR")</f>
        <v/>
      </c>
      <c r="KP385" s="1">
        <f>KN385&amp;" v "&amp;KO385</f>
        <v/>
      </c>
      <c r="KQ385">
        <f>B385&amp;"_"&amp;C385</f>
        <v/>
      </c>
      <c r="KR385" s="1">
        <f>IF((HW385/KK385)&lt;0.335,"G",IF((HW385/KK385)&gt;0.67,"R","A"))</f>
        <v/>
      </c>
      <c r="KS385" s="1">
        <f>IF((HX385/KK385)&lt;0.335,"G",IF((HX385/KK385)&gt;0.67,"R","A"))</f>
        <v/>
      </c>
      <c r="KT385" s="1">
        <f>IF((IH385/KK385)&lt;0.335,"G",IF((IH385/KK385)&gt;0.67,"R","A"))</f>
        <v/>
      </c>
      <c r="KU385" s="1">
        <f>IF((II385/KK385)&lt;0.335,"G",IF((II385/KK385)&gt;0.67,"R","A"))</f>
        <v/>
      </c>
      <c r="KV385" s="1">
        <f>IF((HZ385/KK385)&lt;0.335,"G",IF((HZ385/KK385)&gt;0.67,"R","A"))</f>
        <v/>
      </c>
      <c r="KW385" s="1">
        <f>IF((HY385/KK385)&lt;0.335,"G",IF((HY385/KK385)&gt;0.67,"R","A"))</f>
        <v/>
      </c>
      <c r="KX385" s="1">
        <f>IF((IK385/KK385)&lt;0.335,"G",IF((IK385/KK385)&gt;0.67,"R","A"))</f>
        <v/>
      </c>
      <c r="KY385" s="1">
        <f>IF((IJ385/KK385)&lt;0.335,"G",IF((IJ385/KK385)&gt;0.67,"R","A"))</f>
        <v/>
      </c>
      <c r="KZ385" s="1">
        <f>IF((HQ385/KK385)&lt;0.335,"G",IF((HQ385/KK385)&gt;0.67,"R","A"))</f>
        <v/>
      </c>
      <c r="LA385" s="1">
        <f>IF((IB385/KK385)&lt;0.335,"G",IF((IB385/KK385)&gt;0.67,"R","A"))</f>
        <v/>
      </c>
      <c r="LB385">
        <f>IF(LQ385="0-0",INDEX(Scrape!#REF!,MATCH('HT 0-0'!KP385,Scrape!$B:$B,0)),"")</f>
        <v/>
      </c>
      <c r="LC385">
        <f>IF(LQ385="0-0",INDEX(Scrape!$A:$A,MATCH('HT 0-0'!KP385,Scrape!$B:$B,0)),"")</f>
        <v/>
      </c>
      <c r="LD385">
        <f>IF(LQ385="0-0",INDEX(Scrape!$B:$B,MATCH('HT 0-0'!KP385,Scrape!$B:$B,0)),"")</f>
        <v/>
      </c>
      <c r="LE385">
        <f>IF(LQ385="0-0",INDEX(Scrape!$C:$C,MATCH('HT 0-0'!KP385,Scrape!$B:$B,0)),"")</f>
        <v/>
      </c>
      <c r="LF385">
        <f>IF(LQ385="0-0",INDEX(Scrape!$D:$D,MATCH('HT 0-0'!KP385,Scrape!$B:$B,0)),"")</f>
        <v/>
      </c>
      <c r="LG385">
        <f>IF(LQ385="0-0",INDEX(Scrape!$E:$E,MATCH('HT 0-0'!KP385,Scrape!$B:$B,0)),"")</f>
        <v/>
      </c>
      <c r="LH385">
        <f>IF(LQ385="0-0",INDEX(Scrape!$F:$F,MATCH('HT 0-0'!KP385,Scrape!$B:$B,0)),"")</f>
        <v/>
      </c>
      <c r="LI385">
        <f>IF(LQ385="0-0",INDEX(Scrape!$G:$G,MATCH('HT 0-0'!KP385,Scrape!$B:$B,0)),"")</f>
        <v/>
      </c>
      <c r="LJ385">
        <f>IF(LQ385="0-0",INDEX(Scrape!$H:$H,MATCH('HT 0-0'!KP385,Scrape!$B:$B,0)),"")</f>
        <v/>
      </c>
      <c r="LK385">
        <f>IF(LQ385="0-0",INDEX(Scrape!$I:$I,MATCH('HT 0-0'!KP385,Scrape!$B:$B,0)),"")</f>
        <v/>
      </c>
      <c r="LL385">
        <f>IF(LQ385="0-0",INDEX(Scrape!$J:$J,MATCH('HT 0-0'!KP385,Scrape!$B:$B,0)),"")</f>
        <v/>
      </c>
      <c r="LM385">
        <f>IF(LQ385="0-0",INDEX(Scrape!$K:$K,MATCH('HT 0-0'!KP385,Scrape!$B:$B,0)),"")</f>
        <v/>
      </c>
      <c r="LN385">
        <f>IF(LQ385="0-0",INDEX(Scrape!$L:$L,MATCH('HT 0-0'!KP385,Scrape!$B:$B,0)),"")</f>
        <v/>
      </c>
      <c r="LO385">
        <f>IF(LQ385="0-0",INDEX(Scrape!$M:$M,MATCH('HT 0-0'!KP385,Scrape!$B:$B,0)),"")</f>
        <v/>
      </c>
      <c r="LP385">
        <f>IF(LQ385="0-0",INDEX(Scrape!$N:$N,MATCH('HT 0-0'!KP385,Scrape!$B:$B,0)),"")</f>
        <v/>
      </c>
      <c r="LQ385">
        <f>INDEX(Scrape!$O:$O,MATCH('HT 0-0'!KP385,Scrape!$B:$B,0))</f>
        <v/>
      </c>
      <c r="LR385">
        <f>(1/LJ385)+(1/LI385)+(1/LH385)</f>
        <v/>
      </c>
      <c r="LS385">
        <f>(1/LG385)+(1/LF385)+(1/LE385)</f>
        <v/>
      </c>
      <c r="LT385" s="8">
        <f>IF(INDEX(#REF!,MATCH(KQ385,#REF!,0))=INDEX(#REF!,MATCH(KQ385,#REF!,0)),INDEX(#REF!,MATCH(KQ385,#REF!,0)),"ERROR")</f>
        <v/>
      </c>
      <c r="LU385" s="4">
        <f>IF(KR385="G",2,IF(KR385="R",0.5,IF(KR385="A",1)))</f>
        <v/>
      </c>
      <c r="LV385" s="4">
        <f>IF(KS385="G",0.5,IF(KS385="R",2,IF(KS385="A",1)))</f>
        <v/>
      </c>
      <c r="LW385" s="4">
        <f>IF(KT385="G",2,IF(KT385="R",0.5,IF(KT385="A",1)))</f>
        <v/>
      </c>
      <c r="LX385" s="4">
        <f>IF(KU385="G",0.5,IF(KU385="R",2,IF(KU385="A",1)))</f>
        <v/>
      </c>
      <c r="LY385" s="7">
        <f>(LK385*(LU385+LX385)+(LL385*(LU385+LX385)))</f>
        <v/>
      </c>
      <c r="LZ385" s="7">
        <f>(LN385*(LV385+LW385)+(LO385*(LV385+LW385)))</f>
        <v/>
      </c>
      <c r="MA385" s="11">
        <f>LY385-LZ385</f>
        <v/>
      </c>
      <c r="MB385" s="5">
        <f>MA385+2</f>
        <v/>
      </c>
      <c r="MC385" s="6">
        <f>MA385-2</f>
        <v/>
      </c>
      <c r="MD385" s="4">
        <f>LE385</f>
        <v/>
      </c>
      <c r="ME385" s="9">
        <f>IF(MD385=0,1000,MD385+0.75)</f>
        <v/>
      </c>
      <c r="MF385" s="10">
        <f>IF(MD385=0,0,MD385-0.75)</f>
        <v/>
      </c>
      <c r="MG385" s="4">
        <f>((LM385*(LU385+LX385))-((LP385*(LV385+LW385))))</f>
        <v/>
      </c>
      <c r="MH385" s="9">
        <f>MG385*1.2</f>
        <v/>
      </c>
      <c r="MI385" s="10">
        <f>MG385*0.8</f>
        <v/>
      </c>
      <c r="MJ385">
        <f>IFERROR(OT385,"")</f>
        <v/>
      </c>
      <c r="MK385">
        <f>IFERROR(OU385,"")</f>
        <v/>
      </c>
      <c r="ML385">
        <f>IFERROR(OV385,"")</f>
        <v/>
      </c>
      <c r="MM385">
        <f>IFERROR(OW385,"")</f>
        <v/>
      </c>
      <c r="MN385">
        <f>IFERROR(OX385,"")</f>
        <v/>
      </c>
      <c r="MO385">
        <f>IFERROR(OY385,"")</f>
        <v/>
      </c>
      <c r="MP385" s="1">
        <f>COUNTIFS(#REF!,LT385,#REF!,1,#REF!,"&gt;="&amp;MC385,#REF!,"&lt;="&amp;MB385,#REF!,"&lt;="&amp;ME385,#REF!,"&gt;="&amp;MF385,#REF!,"="&amp;KV385,#REF!,"="&amp;KX385)</f>
        <v/>
      </c>
      <c r="MQ385" s="1">
        <f>COUNTIFS(#REF!,LT385,#REF!,0,#REF!,"&gt;="&amp;MC385,#REF!,"&lt;="&amp;MB385,#REF!,"&lt;="&amp;ME385,#REF!,"&gt;="&amp;MF385,#REF!,"="&amp;KV385,#REF!,"="&amp;KX385)</f>
        <v/>
      </c>
      <c r="MR385" s="1">
        <f>COUNTIFS(#REF!,LT385,#REF!,1,#REF!,"&gt;="&amp;MC385,#REF!,"&lt;="&amp;MB385,#REF!,"&lt;="&amp;ME385,#REF!,"&gt;="&amp;MF385,#REF!,"="&amp;KW385,#REF!,"="&amp;KY385)</f>
        <v/>
      </c>
      <c r="MS385" s="1">
        <f>COUNTIFS(#REF!,LT385,#REF!,0,#REF!,"&gt;="&amp;MC385,#REF!,"&lt;="&amp;MB385,#REF!,"&lt;="&amp;ME385,#REF!,"&gt;="&amp;MF385,#REF!,"="&amp;KW385,#REF!,"="&amp;KY385)</f>
        <v/>
      </c>
      <c r="MT385" s="1">
        <f>COUNTIFS(#REF!,LT385,#REF!,1,#REF!,"&gt;="&amp;MI385,#REF!,"&lt;="&amp;MH385,#REF!,"&lt;="&amp;ME385,#REF!,"&gt;="&amp;MF385)</f>
        <v/>
      </c>
      <c r="MU385" s="1">
        <f>COUNTIFS(#REF!,LT385,#REF!,0,#REF!,"&gt;="&amp;MI385,#REF!,"&lt;="&amp;MH385,#REF!,"&lt;="&amp;ME385,#REF!,"&gt;="&amp;MF385)</f>
        <v/>
      </c>
      <c r="MV385" s="1">
        <f>COUNTIFS(#REF!,LT385,#REF!,1,#REF!,"&gt;="&amp;MI385,#REF!,"&lt;="&amp;MH385,#REF!,"="&amp;KZ385,#REF!,"="&amp;LA385,#REF!,"&lt;="&amp;ME385,#REF!,"&gt;="&amp;MF385)</f>
        <v/>
      </c>
      <c r="MW385" s="1">
        <f>COUNTIFS(#REF!,LT385,#REF!,0,#REF!,"&gt;="&amp;MI385,#REF!,"&lt;="&amp;MH385,#REF!,"="&amp;KZ385,#REF!,"="&amp;LA385,#REF!,"&lt;="&amp;ME385,#REF!,"&gt;="&amp;MF385)</f>
        <v/>
      </c>
      <c r="MX385" s="1">
        <f>COUNTIFS(#REF!,LT385,#REF!,1,#REF!,"&gt;="&amp;MC385,#REF!,"&lt;="&amp;MB385,#REF!,"&lt;="&amp;ME385,#REF!,"&gt;="&amp;MF385)</f>
        <v/>
      </c>
      <c r="MY385" s="1">
        <f>COUNTIFS(#REF!,LT385,#REF!,0,#REF!,"&gt;="&amp;MC385,#REF!,"&lt;="&amp;MB385,#REF!,"&lt;="&amp;ME385,#REF!,"&gt;="&amp;MF385)</f>
        <v/>
      </c>
      <c r="MZ385" s="1">
        <f>COUNTIFS(#REF!,LT385,#REF!,1,#REF!,"&lt;="&amp;ME385,#REF!,"&gt;="&amp;MF385,#REF!,"="&amp;KV385,#REF!,"="&amp;KX385)</f>
        <v/>
      </c>
      <c r="NA385" s="1">
        <f>COUNTIFS(#REF!,LT385,#REF!,0,#REF!,"&lt;="&amp;ME385,#REF!,"&gt;="&amp;MF385,#REF!,"="&amp;KV385,#REF!,"="&amp;KX385)</f>
        <v/>
      </c>
      <c r="NB385" s="1">
        <f>COUNTIFS(#REF!,LT385,#REF!,1,#REF!,"&lt;="&amp;ME385,#REF!,"&gt;="&amp;MF385,#REF!,"="&amp;KW385,#REF!,"="&amp;KY385)</f>
        <v/>
      </c>
      <c r="NC385" s="1">
        <f>COUNTIFS(#REF!,LT385,#REF!,0,#REF!,"&lt;="&amp;ME385,#REF!,"&gt;="&amp;MF385,#REF!,"="&amp;KW385,#REF!,"="&amp;KY385)</f>
        <v/>
      </c>
      <c r="ND385" s="1">
        <f>COUNTIFS(#REF!,LT385,#REF!,1,#REF!,"&gt;="&amp;MC385,#REF!,"&lt;="&amp;MB385,#REF!,"&lt;="&amp;ME385,#REF!,"&gt;="&amp;MF385,#REF!,"="&amp;KV385,#REF!,"="&amp;KX385)</f>
        <v/>
      </c>
      <c r="NE385" s="1">
        <f>COUNTIFS(#REF!,LT385,#REF!,0,#REF!,"&gt;="&amp;MC385,#REF!,"&lt;="&amp;MB385,#REF!,"&lt;="&amp;ME385,#REF!,"&gt;="&amp;MF385,#REF!,"="&amp;KV385,#REF!,"="&amp;KX385)</f>
        <v/>
      </c>
      <c r="NF385" s="1">
        <f>COUNTIFS(#REF!,LT385,#REF!,1,#REF!,"&gt;="&amp;MC385,#REF!,"&lt;="&amp;MB385,#REF!,"&lt;="&amp;ME385,#REF!,"&gt;="&amp;MF385,#REF!,"="&amp;KW385,#REF!,"="&amp;KY385)</f>
        <v/>
      </c>
      <c r="NG385" s="1">
        <f>COUNTIFS(#REF!,LT385,#REF!,0,#REF!,"&gt;="&amp;MC385,#REF!,"&lt;="&amp;MB385,#REF!,"&lt;="&amp;ME385,#REF!,"&gt;="&amp;MF385,#REF!,"="&amp;KW385,#REF!,"="&amp;KY385)</f>
        <v/>
      </c>
      <c r="NH385" s="1">
        <f>COUNTIFS(#REF!,LT385,#REF!,1,#REF!,"&gt;="&amp;MC385,#REF!,"&lt;="&amp;MB385,#REF!,"&lt;="&amp;ME385,#REF!,"&gt;="&amp;MF385,#REF!,"="&amp;KZ385,#REF!,"="&amp;LA385)</f>
        <v/>
      </c>
      <c r="NI385" s="1">
        <f>COUNTIFS(#REF!,LT385,#REF!,0,#REF!,"&gt;="&amp;MC385,#REF!,"&lt;="&amp;MB385,#REF!,"&lt;="&amp;ME385,#REF!,"&gt;="&amp;MF385,#REF!,"="&amp;KZ385,#REF!,"="&amp;LA385)</f>
        <v/>
      </c>
      <c r="NJ385" s="1">
        <f>COUNTIFS(#REF!,LT385,#REF!,1,#REF!,"&gt;="&amp;MI385,#REF!,"&lt;="&amp;MH385,#REF!,"&lt;="&amp;ME385,#REF!,"&gt;="&amp;MF385)</f>
        <v/>
      </c>
      <c r="NK385" s="1">
        <f>COUNTIFS(#REF!,LT385,#REF!,0,#REF!,"&gt;="&amp;MI385,#REF!,"&lt;="&amp;MH385,#REF!,"&lt;="&amp;ME385,#REF!,"&gt;="&amp;MF385)</f>
        <v/>
      </c>
      <c r="NL385" s="1">
        <f>COUNTIFS(#REF!,LT385,#REF!,1,#REF!,"&gt;="&amp;MI385,#REF!,"&lt;="&amp;MH385,#REF!,"="&amp;KZ385,#REF!,"="&amp;LA385,#REF!,"&lt;="&amp;ME385,#REF!,"&gt;="&amp;MF385)</f>
        <v/>
      </c>
      <c r="NM385" s="1">
        <f>COUNTIFS(#REF!,LT385,#REF!,0,#REF!,"&gt;="&amp;MI385,#REF!,"&lt;="&amp;MH385,#REF!,"="&amp;KZ385,#REF!,"="&amp;LA385,#REF!,"&lt;="&amp;ME385,#REF!,"&gt;="&amp;MF385)</f>
        <v/>
      </c>
      <c r="NN385" s="1">
        <f>COUNTIFS(#REF!,LT385,#REF!,1,#REF!,"&gt;="&amp;MC385,#REF!,"&lt;="&amp;MB385,#REF!,"&lt;="&amp;ME385,#REF!,"&gt;="&amp;MF385)</f>
        <v/>
      </c>
      <c r="NO385" s="1">
        <f>COUNTIFS(#REF!,LT385,#REF!,0,#REF!,"&gt;="&amp;MC385,#REF!,"&lt;="&amp;MB385,#REF!,"&lt;="&amp;ME385,#REF!,"&gt;="&amp;MF385)</f>
        <v/>
      </c>
      <c r="NP385" s="1">
        <f>COUNTIFS(#REF!,LT385,#REF!,1,#REF!,"&lt;="&amp;ME385,#REF!,"&gt;="&amp;MF385,#REF!,"="&amp;KV385,#REF!,"="&amp;KX385)</f>
        <v/>
      </c>
      <c r="NQ385" s="1">
        <f>COUNTIFS(#REF!,LT385,#REF!,0,#REF!,"&lt;="&amp;ME385,#REF!,"&gt;="&amp;MF385,#REF!,"="&amp;KV385,#REF!,"="&amp;KX385)</f>
        <v/>
      </c>
      <c r="NR385" s="1">
        <f>COUNTIFS(#REF!,LT385,#REF!,1,#REF!,"&lt;="&amp;ME385,#REF!,"&gt;="&amp;MF385,#REF!,"="&amp;KW385,#REF!,"="&amp;KY385)</f>
        <v/>
      </c>
      <c r="NS385" s="1">
        <f>COUNTIFS(#REF!,LT385,#REF!,0,#REF!,"&lt;="&amp;ME385,#REF!,"&gt;="&amp;MF385,#REF!,"="&amp;KW385,#REF!,"="&amp;KY385)</f>
        <v/>
      </c>
      <c r="NT385" s="1">
        <f>MP385+MR385+MT385+MV385+MX385+MZ385+NB385</f>
        <v/>
      </c>
      <c r="NU385" s="1">
        <f>MQ385+MS385+MU385+MW385+MY385+NA385+NC385</f>
        <v/>
      </c>
      <c r="NV385" s="1">
        <f>NT385+NU385</f>
        <v/>
      </c>
      <c r="NW385" s="33">
        <f>NT385/(NT385+NU385)</f>
        <v/>
      </c>
      <c r="NX385" s="3">
        <f>1/NW385</f>
        <v/>
      </c>
      <c r="NY385" s="1">
        <f>LH385</f>
        <v/>
      </c>
      <c r="NZ385" s="79">
        <f>(NW385*((NY385-1)*0.98))-((1-NW385)*1)</f>
        <v/>
      </c>
      <c r="OA385" s="34">
        <f>IF(LR385&lt;0.9,0,IF(AND(LR385&gt;1.1),0,1))</f>
        <v/>
      </c>
      <c r="OB385" s="34">
        <f>IF(LS385&lt;0.9,0,IF(AND(LS385&gt;1.1),0,1))</f>
        <v/>
      </c>
      <c r="OC385" s="32">
        <f>IF(NV385&gt;99,1,0)</f>
        <v/>
      </c>
      <c r="OD385" s="32">
        <f>IF(NZ385&gt;0.0799,1,0)</f>
        <v/>
      </c>
      <c r="OE385" s="32">
        <f>IF(NZ385&gt;OM385,1,0)</f>
        <v/>
      </c>
      <c r="OF385" s="32">
        <f>OC385+OD385+OE385+OA385+OB385</f>
        <v/>
      </c>
      <c r="OG385" s="1">
        <f>ND385+NF385+NH385+NJ385+NL385+NN385+NP385+NR385</f>
        <v/>
      </c>
      <c r="OH385" s="1">
        <f>NE385+NG385+NI385+NK385+NM385+NO385+NQ385+NS385</f>
        <v/>
      </c>
      <c r="OI385" s="1">
        <f>OG385+OH385</f>
        <v/>
      </c>
      <c r="OJ385" s="33">
        <f>OG385/(OG385+OH385)</f>
        <v/>
      </c>
      <c r="OK385" s="3">
        <f>1/OJ385</f>
        <v/>
      </c>
      <c r="OL385" s="1">
        <f>LI385</f>
        <v/>
      </c>
      <c r="OM385" s="79">
        <f>(OJ385*((OL385-1)*0.98))-((1-OJ385)*1)</f>
        <v/>
      </c>
      <c r="ON385" s="34">
        <f>IF(LR385&lt;0.9,0,IF(AND(LR385&gt;1.1),0,1))</f>
        <v/>
      </c>
      <c r="OO385" s="34">
        <f>IF(LS385&lt;0.9,0,IF(AND(LS385&gt;1.1),0,1))</f>
        <v/>
      </c>
      <c r="OP385" s="32">
        <f>IF(OI385&gt;99,1,0)</f>
        <v/>
      </c>
      <c r="OQ385" s="32">
        <f>IF(OM385&gt;0.0799,1,0)</f>
        <v/>
      </c>
      <c r="OR385" s="32">
        <f>IF(OM385&gt;OZ385,1,0)</f>
        <v/>
      </c>
      <c r="OS385" s="32">
        <f>OP385+OQ385+OR385+ON385+OO385</f>
        <v/>
      </c>
      <c r="OT385">
        <f>IF(OF385=5,"BackHome0-0",IF(AND(OS385=5),"BackAway0-0",""))</f>
        <v/>
      </c>
      <c r="OU385">
        <f>IF(OF385=5,KN385,IF(AND(OS385=5),KO385,""))</f>
        <v/>
      </c>
      <c r="OV385">
        <f>IF(OF385=5,"Match Odds",IF(AND(OS385=5),"Match Odds",""))</f>
        <v/>
      </c>
      <c r="OW385">
        <f>IF(OF385=5,KP385,IF(AND(OS385=5),KP385,""))</f>
        <v/>
      </c>
      <c r="OX385">
        <f>IF(OF385=5,"MATCH_ODDS",IF(AND(OS385=5),"MATCH_ODDS",""))</f>
        <v/>
      </c>
      <c r="OY385">
        <f>IF(OF385=5,"BACK",IF(AND(OS385=5),"BACK",""))</f>
        <v/>
      </c>
    </row>
    <row r="386" ht="16.5" customHeight="1" thickBot="1" thickTop="1">
      <c r="A386" s="2" t="n"/>
      <c r="KN386" s="1">
        <f>IF(INDEX(#REF!,MATCH('HT 0-0'!D386,#REF!,0))=INDEX(#REF!,MATCH('HT 0-0'!D386,#REF!,0)),INDEX(#REF!,MATCH('HT 0-0'!D386,#REF!,0)),"ERROR")</f>
        <v/>
      </c>
      <c r="KO386" s="1">
        <f>IF(INDEX(#REF!,MATCH('HT 0-0'!E386,#REF!,0))=INDEX(#REF!,MATCH('HT 0-0'!E386,#REF!,0)),INDEX(#REF!,MATCH('HT 0-0'!E386,#REF!,0)),"ERROR")</f>
        <v/>
      </c>
      <c r="KP386" s="1">
        <f>KN386&amp;" v "&amp;KO386</f>
        <v/>
      </c>
      <c r="KQ386">
        <f>B386&amp;"_"&amp;C386</f>
        <v/>
      </c>
      <c r="KR386" s="1">
        <f>IF((HW386/KK386)&lt;0.335,"G",IF((HW386/KK386)&gt;0.67,"R","A"))</f>
        <v/>
      </c>
      <c r="KS386" s="1">
        <f>IF((HX386/KK386)&lt;0.335,"G",IF((HX386/KK386)&gt;0.67,"R","A"))</f>
        <v/>
      </c>
      <c r="KT386" s="1">
        <f>IF((IH386/KK386)&lt;0.335,"G",IF((IH386/KK386)&gt;0.67,"R","A"))</f>
        <v/>
      </c>
      <c r="KU386" s="1">
        <f>IF((II386/KK386)&lt;0.335,"G",IF((II386/KK386)&gt;0.67,"R","A"))</f>
        <v/>
      </c>
      <c r="KV386" s="1">
        <f>IF((HZ386/KK386)&lt;0.335,"G",IF((HZ386/KK386)&gt;0.67,"R","A"))</f>
        <v/>
      </c>
      <c r="KW386" s="1">
        <f>IF((HY386/KK386)&lt;0.335,"G",IF((HY386/KK386)&gt;0.67,"R","A"))</f>
        <v/>
      </c>
      <c r="KX386" s="1">
        <f>IF((IK386/KK386)&lt;0.335,"G",IF((IK386/KK386)&gt;0.67,"R","A"))</f>
        <v/>
      </c>
      <c r="KY386" s="1">
        <f>IF((IJ386/KK386)&lt;0.335,"G",IF((IJ386/KK386)&gt;0.67,"R","A"))</f>
        <v/>
      </c>
      <c r="KZ386" s="1">
        <f>IF((HQ386/KK386)&lt;0.335,"G",IF((HQ386/KK386)&gt;0.67,"R","A"))</f>
        <v/>
      </c>
      <c r="LA386" s="1">
        <f>IF((IB386/KK386)&lt;0.335,"G",IF((IB386/KK386)&gt;0.67,"R","A"))</f>
        <v/>
      </c>
      <c r="LB386">
        <f>IF(LQ386="0-0",INDEX(Scrape!#REF!,MATCH('HT 0-0'!KP386,Scrape!$B:$B,0)),"")</f>
        <v/>
      </c>
      <c r="LC386">
        <f>IF(LQ386="0-0",INDEX(Scrape!$A:$A,MATCH('HT 0-0'!KP386,Scrape!$B:$B,0)),"")</f>
        <v/>
      </c>
      <c r="LD386">
        <f>IF(LQ386="0-0",INDEX(Scrape!$B:$B,MATCH('HT 0-0'!KP386,Scrape!$B:$B,0)),"")</f>
        <v/>
      </c>
      <c r="LE386">
        <f>IF(LQ386="0-0",INDEX(Scrape!$C:$C,MATCH('HT 0-0'!KP386,Scrape!$B:$B,0)),"")</f>
        <v/>
      </c>
      <c r="LF386">
        <f>IF(LQ386="0-0",INDEX(Scrape!$D:$D,MATCH('HT 0-0'!KP386,Scrape!$B:$B,0)),"")</f>
        <v/>
      </c>
      <c r="LG386">
        <f>IF(LQ386="0-0",INDEX(Scrape!$E:$E,MATCH('HT 0-0'!KP386,Scrape!$B:$B,0)),"")</f>
        <v/>
      </c>
      <c r="LH386">
        <f>IF(LQ386="0-0",INDEX(Scrape!$F:$F,MATCH('HT 0-0'!KP386,Scrape!$B:$B,0)),"")</f>
        <v/>
      </c>
      <c r="LI386">
        <f>IF(LQ386="0-0",INDEX(Scrape!$G:$G,MATCH('HT 0-0'!KP386,Scrape!$B:$B,0)),"")</f>
        <v/>
      </c>
      <c r="LJ386">
        <f>IF(LQ386="0-0",INDEX(Scrape!$H:$H,MATCH('HT 0-0'!KP386,Scrape!$B:$B,0)),"")</f>
        <v/>
      </c>
      <c r="LK386">
        <f>IF(LQ386="0-0",INDEX(Scrape!$I:$I,MATCH('HT 0-0'!KP386,Scrape!$B:$B,0)),"")</f>
        <v/>
      </c>
      <c r="LL386">
        <f>IF(LQ386="0-0",INDEX(Scrape!$J:$J,MATCH('HT 0-0'!KP386,Scrape!$B:$B,0)),"")</f>
        <v/>
      </c>
      <c r="LM386">
        <f>IF(LQ386="0-0",INDEX(Scrape!$K:$K,MATCH('HT 0-0'!KP386,Scrape!$B:$B,0)),"")</f>
        <v/>
      </c>
      <c r="LN386">
        <f>IF(LQ386="0-0",INDEX(Scrape!$L:$L,MATCH('HT 0-0'!KP386,Scrape!$B:$B,0)),"")</f>
        <v/>
      </c>
      <c r="LO386">
        <f>IF(LQ386="0-0",INDEX(Scrape!$M:$M,MATCH('HT 0-0'!KP386,Scrape!$B:$B,0)),"")</f>
        <v/>
      </c>
      <c r="LP386">
        <f>IF(LQ386="0-0",INDEX(Scrape!$N:$N,MATCH('HT 0-0'!KP386,Scrape!$B:$B,0)),"")</f>
        <v/>
      </c>
      <c r="LQ386">
        <f>INDEX(Scrape!$O:$O,MATCH('HT 0-0'!KP386,Scrape!$B:$B,0))</f>
        <v/>
      </c>
      <c r="LR386">
        <f>(1/LJ386)+(1/LI386)+(1/LH386)</f>
        <v/>
      </c>
      <c r="LS386">
        <f>(1/LG386)+(1/LF386)+(1/LE386)</f>
        <v/>
      </c>
      <c r="LT386" s="8">
        <f>IF(INDEX(#REF!,MATCH(KQ386,#REF!,0))=INDEX(#REF!,MATCH(KQ386,#REF!,0)),INDEX(#REF!,MATCH(KQ386,#REF!,0)),"ERROR")</f>
        <v/>
      </c>
      <c r="LU386" s="4">
        <f>IF(KR386="G",2,IF(KR386="R",0.5,IF(KR386="A",1)))</f>
        <v/>
      </c>
      <c r="LV386" s="4">
        <f>IF(KS386="G",0.5,IF(KS386="R",2,IF(KS386="A",1)))</f>
        <v/>
      </c>
      <c r="LW386" s="4">
        <f>IF(KT386="G",2,IF(KT386="R",0.5,IF(KT386="A",1)))</f>
        <v/>
      </c>
      <c r="LX386" s="4">
        <f>IF(KU386="G",0.5,IF(KU386="R",2,IF(KU386="A",1)))</f>
        <v/>
      </c>
      <c r="LY386" s="7">
        <f>(LK386*(LU386+LX386)+(LL386*(LU386+LX386)))</f>
        <v/>
      </c>
      <c r="LZ386" s="7">
        <f>(LN386*(LV386+LW386)+(LO386*(LV386+LW386)))</f>
        <v/>
      </c>
      <c r="MA386" s="11">
        <f>LY386-LZ386</f>
        <v/>
      </c>
      <c r="MB386" s="5">
        <f>MA386+2</f>
        <v/>
      </c>
      <c r="MC386" s="6">
        <f>MA386-2</f>
        <v/>
      </c>
      <c r="MD386" s="4">
        <f>LE386</f>
        <v/>
      </c>
      <c r="ME386" s="9">
        <f>IF(MD386=0,1000,MD386+0.75)</f>
        <v/>
      </c>
      <c r="MF386" s="10">
        <f>IF(MD386=0,0,MD386-0.75)</f>
        <v/>
      </c>
      <c r="MG386" s="4">
        <f>((LM386*(LU386+LX386))-((LP386*(LV386+LW386))))</f>
        <v/>
      </c>
      <c r="MH386" s="9">
        <f>MG386*1.2</f>
        <v/>
      </c>
      <c r="MI386" s="10">
        <f>MG386*0.8</f>
        <v/>
      </c>
      <c r="MJ386">
        <f>IFERROR(OT386,"")</f>
        <v/>
      </c>
      <c r="MK386">
        <f>IFERROR(OU386,"")</f>
        <v/>
      </c>
      <c r="ML386">
        <f>IFERROR(OV386,"")</f>
        <v/>
      </c>
      <c r="MM386">
        <f>IFERROR(OW386,"")</f>
        <v/>
      </c>
      <c r="MN386">
        <f>IFERROR(OX386,"")</f>
        <v/>
      </c>
      <c r="MO386">
        <f>IFERROR(OY386,"")</f>
        <v/>
      </c>
      <c r="MP386" s="1">
        <f>COUNTIFS(#REF!,LT386,#REF!,1,#REF!,"&gt;="&amp;MC386,#REF!,"&lt;="&amp;MB386,#REF!,"&lt;="&amp;ME386,#REF!,"&gt;="&amp;MF386,#REF!,"="&amp;KV386,#REF!,"="&amp;KX386)</f>
        <v/>
      </c>
      <c r="MQ386" s="1">
        <f>COUNTIFS(#REF!,LT386,#REF!,0,#REF!,"&gt;="&amp;MC386,#REF!,"&lt;="&amp;MB386,#REF!,"&lt;="&amp;ME386,#REF!,"&gt;="&amp;MF386,#REF!,"="&amp;KV386,#REF!,"="&amp;KX386)</f>
        <v/>
      </c>
      <c r="MR386" s="1">
        <f>COUNTIFS(#REF!,LT386,#REF!,1,#REF!,"&gt;="&amp;MC386,#REF!,"&lt;="&amp;MB386,#REF!,"&lt;="&amp;ME386,#REF!,"&gt;="&amp;MF386,#REF!,"="&amp;KW386,#REF!,"="&amp;KY386)</f>
        <v/>
      </c>
      <c r="MS386" s="1">
        <f>COUNTIFS(#REF!,LT386,#REF!,0,#REF!,"&gt;="&amp;MC386,#REF!,"&lt;="&amp;MB386,#REF!,"&lt;="&amp;ME386,#REF!,"&gt;="&amp;MF386,#REF!,"="&amp;KW386,#REF!,"="&amp;KY386)</f>
        <v/>
      </c>
      <c r="MT386" s="1">
        <f>COUNTIFS(#REF!,LT386,#REF!,1,#REF!,"&gt;="&amp;MI386,#REF!,"&lt;="&amp;MH386,#REF!,"&lt;="&amp;ME386,#REF!,"&gt;="&amp;MF386)</f>
        <v/>
      </c>
      <c r="MU386" s="1">
        <f>COUNTIFS(#REF!,LT386,#REF!,0,#REF!,"&gt;="&amp;MI386,#REF!,"&lt;="&amp;MH386,#REF!,"&lt;="&amp;ME386,#REF!,"&gt;="&amp;MF386)</f>
        <v/>
      </c>
      <c r="MV386" s="1">
        <f>COUNTIFS(#REF!,LT386,#REF!,1,#REF!,"&gt;="&amp;MI386,#REF!,"&lt;="&amp;MH386,#REF!,"="&amp;KZ386,#REF!,"="&amp;LA386,#REF!,"&lt;="&amp;ME386,#REF!,"&gt;="&amp;MF386)</f>
        <v/>
      </c>
      <c r="MW386" s="1">
        <f>COUNTIFS(#REF!,LT386,#REF!,0,#REF!,"&gt;="&amp;MI386,#REF!,"&lt;="&amp;MH386,#REF!,"="&amp;KZ386,#REF!,"="&amp;LA386,#REF!,"&lt;="&amp;ME386,#REF!,"&gt;="&amp;MF386)</f>
        <v/>
      </c>
      <c r="MX386" s="1">
        <f>COUNTIFS(#REF!,LT386,#REF!,1,#REF!,"&gt;="&amp;MC386,#REF!,"&lt;="&amp;MB386,#REF!,"&lt;="&amp;ME386,#REF!,"&gt;="&amp;MF386)</f>
        <v/>
      </c>
      <c r="MY386" s="1">
        <f>COUNTIFS(#REF!,LT386,#REF!,0,#REF!,"&gt;="&amp;MC386,#REF!,"&lt;="&amp;MB386,#REF!,"&lt;="&amp;ME386,#REF!,"&gt;="&amp;MF386)</f>
        <v/>
      </c>
      <c r="MZ386" s="1">
        <f>COUNTIFS(#REF!,LT386,#REF!,1,#REF!,"&lt;="&amp;ME386,#REF!,"&gt;="&amp;MF386,#REF!,"="&amp;KV386,#REF!,"="&amp;KX386)</f>
        <v/>
      </c>
      <c r="NA386" s="1">
        <f>COUNTIFS(#REF!,LT386,#REF!,0,#REF!,"&lt;="&amp;ME386,#REF!,"&gt;="&amp;MF386,#REF!,"="&amp;KV386,#REF!,"="&amp;KX386)</f>
        <v/>
      </c>
      <c r="NB386" s="1">
        <f>COUNTIFS(#REF!,LT386,#REF!,1,#REF!,"&lt;="&amp;ME386,#REF!,"&gt;="&amp;MF386,#REF!,"="&amp;KW386,#REF!,"="&amp;KY386)</f>
        <v/>
      </c>
      <c r="NC386" s="1">
        <f>COUNTIFS(#REF!,LT386,#REF!,0,#REF!,"&lt;="&amp;ME386,#REF!,"&gt;="&amp;MF386,#REF!,"="&amp;KW386,#REF!,"="&amp;KY386)</f>
        <v/>
      </c>
      <c r="ND386" s="1">
        <f>COUNTIFS(#REF!,LT386,#REF!,1,#REF!,"&gt;="&amp;MC386,#REF!,"&lt;="&amp;MB386,#REF!,"&lt;="&amp;ME386,#REF!,"&gt;="&amp;MF386,#REF!,"="&amp;KV386,#REF!,"="&amp;KX386)</f>
        <v/>
      </c>
      <c r="NE386" s="1">
        <f>COUNTIFS(#REF!,LT386,#REF!,0,#REF!,"&gt;="&amp;MC386,#REF!,"&lt;="&amp;MB386,#REF!,"&lt;="&amp;ME386,#REF!,"&gt;="&amp;MF386,#REF!,"="&amp;KV386,#REF!,"="&amp;KX386)</f>
        <v/>
      </c>
      <c r="NF386" s="1">
        <f>COUNTIFS(#REF!,LT386,#REF!,1,#REF!,"&gt;="&amp;MC386,#REF!,"&lt;="&amp;MB386,#REF!,"&lt;="&amp;ME386,#REF!,"&gt;="&amp;MF386,#REF!,"="&amp;KW386,#REF!,"="&amp;KY386)</f>
        <v/>
      </c>
      <c r="NG386" s="1">
        <f>COUNTIFS(#REF!,LT386,#REF!,0,#REF!,"&gt;="&amp;MC386,#REF!,"&lt;="&amp;MB386,#REF!,"&lt;="&amp;ME386,#REF!,"&gt;="&amp;MF386,#REF!,"="&amp;KW386,#REF!,"="&amp;KY386)</f>
        <v/>
      </c>
      <c r="NH386" s="1">
        <f>COUNTIFS(#REF!,LT386,#REF!,1,#REF!,"&gt;="&amp;MC386,#REF!,"&lt;="&amp;MB386,#REF!,"&lt;="&amp;ME386,#REF!,"&gt;="&amp;MF386,#REF!,"="&amp;KZ386,#REF!,"="&amp;LA386)</f>
        <v/>
      </c>
      <c r="NI386" s="1">
        <f>COUNTIFS(#REF!,LT386,#REF!,0,#REF!,"&gt;="&amp;MC386,#REF!,"&lt;="&amp;MB386,#REF!,"&lt;="&amp;ME386,#REF!,"&gt;="&amp;MF386,#REF!,"="&amp;KZ386,#REF!,"="&amp;LA386)</f>
        <v/>
      </c>
      <c r="NJ386" s="1">
        <f>COUNTIFS(#REF!,LT386,#REF!,1,#REF!,"&gt;="&amp;MI386,#REF!,"&lt;="&amp;MH386,#REF!,"&lt;="&amp;ME386,#REF!,"&gt;="&amp;MF386)</f>
        <v/>
      </c>
      <c r="NK386" s="1">
        <f>COUNTIFS(#REF!,LT386,#REF!,0,#REF!,"&gt;="&amp;MI386,#REF!,"&lt;="&amp;MH386,#REF!,"&lt;="&amp;ME386,#REF!,"&gt;="&amp;MF386)</f>
        <v/>
      </c>
      <c r="NL386" s="1">
        <f>COUNTIFS(#REF!,LT386,#REF!,1,#REF!,"&gt;="&amp;MI386,#REF!,"&lt;="&amp;MH386,#REF!,"="&amp;KZ386,#REF!,"="&amp;LA386,#REF!,"&lt;="&amp;ME386,#REF!,"&gt;="&amp;MF386)</f>
        <v/>
      </c>
      <c r="NM386" s="1">
        <f>COUNTIFS(#REF!,LT386,#REF!,0,#REF!,"&gt;="&amp;MI386,#REF!,"&lt;="&amp;MH386,#REF!,"="&amp;KZ386,#REF!,"="&amp;LA386,#REF!,"&lt;="&amp;ME386,#REF!,"&gt;="&amp;MF386)</f>
        <v/>
      </c>
      <c r="NN386" s="1">
        <f>COUNTIFS(#REF!,LT386,#REF!,1,#REF!,"&gt;="&amp;MC386,#REF!,"&lt;="&amp;MB386,#REF!,"&lt;="&amp;ME386,#REF!,"&gt;="&amp;MF386)</f>
        <v/>
      </c>
      <c r="NO386" s="1">
        <f>COUNTIFS(#REF!,LT386,#REF!,0,#REF!,"&gt;="&amp;MC386,#REF!,"&lt;="&amp;MB386,#REF!,"&lt;="&amp;ME386,#REF!,"&gt;="&amp;MF386)</f>
        <v/>
      </c>
      <c r="NP386" s="1">
        <f>COUNTIFS(#REF!,LT386,#REF!,1,#REF!,"&lt;="&amp;ME386,#REF!,"&gt;="&amp;MF386,#REF!,"="&amp;KV386,#REF!,"="&amp;KX386)</f>
        <v/>
      </c>
      <c r="NQ386" s="1">
        <f>COUNTIFS(#REF!,LT386,#REF!,0,#REF!,"&lt;="&amp;ME386,#REF!,"&gt;="&amp;MF386,#REF!,"="&amp;KV386,#REF!,"="&amp;KX386)</f>
        <v/>
      </c>
      <c r="NR386" s="1">
        <f>COUNTIFS(#REF!,LT386,#REF!,1,#REF!,"&lt;="&amp;ME386,#REF!,"&gt;="&amp;MF386,#REF!,"="&amp;KW386,#REF!,"="&amp;KY386)</f>
        <v/>
      </c>
      <c r="NS386" s="1">
        <f>COUNTIFS(#REF!,LT386,#REF!,0,#REF!,"&lt;="&amp;ME386,#REF!,"&gt;="&amp;MF386,#REF!,"="&amp;KW386,#REF!,"="&amp;KY386)</f>
        <v/>
      </c>
      <c r="NT386" s="1">
        <f>MP386+MR386+MT386+MV386+MX386+MZ386+NB386</f>
        <v/>
      </c>
      <c r="NU386" s="1">
        <f>MQ386+MS386+MU386+MW386+MY386+NA386+NC386</f>
        <v/>
      </c>
      <c r="NV386" s="1">
        <f>NT386+NU386</f>
        <v/>
      </c>
      <c r="NW386" s="33">
        <f>NT386/(NT386+NU386)</f>
        <v/>
      </c>
      <c r="NX386" s="3">
        <f>1/NW386</f>
        <v/>
      </c>
      <c r="NY386" s="1">
        <f>LH386</f>
        <v/>
      </c>
      <c r="NZ386" s="79">
        <f>(NW386*((NY386-1)*0.98))-((1-NW386)*1)</f>
        <v/>
      </c>
      <c r="OA386" s="34">
        <f>IF(LR386&lt;0.9,0,IF(AND(LR386&gt;1.1),0,1))</f>
        <v/>
      </c>
      <c r="OB386" s="34">
        <f>IF(LS386&lt;0.9,0,IF(AND(LS386&gt;1.1),0,1))</f>
        <v/>
      </c>
      <c r="OC386" s="32">
        <f>IF(NV386&gt;99,1,0)</f>
        <v/>
      </c>
      <c r="OD386" s="32">
        <f>IF(NZ386&gt;0.0799,1,0)</f>
        <v/>
      </c>
      <c r="OE386" s="32">
        <f>IF(NZ386&gt;OM386,1,0)</f>
        <v/>
      </c>
      <c r="OF386" s="32">
        <f>OC386+OD386+OE386+OA386+OB386</f>
        <v/>
      </c>
      <c r="OG386" s="1">
        <f>ND386+NF386+NH386+NJ386+NL386+NN386+NP386+NR386</f>
        <v/>
      </c>
      <c r="OH386" s="1">
        <f>NE386+NG386+NI386+NK386+NM386+NO386+NQ386+NS386</f>
        <v/>
      </c>
      <c r="OI386" s="1">
        <f>OG386+OH386</f>
        <v/>
      </c>
      <c r="OJ386" s="33">
        <f>OG386/(OG386+OH386)</f>
        <v/>
      </c>
      <c r="OK386" s="3">
        <f>1/OJ386</f>
        <v/>
      </c>
      <c r="OL386" s="1">
        <f>LI386</f>
        <v/>
      </c>
      <c r="OM386" s="79">
        <f>(OJ386*((OL386-1)*0.98))-((1-OJ386)*1)</f>
        <v/>
      </c>
      <c r="ON386" s="34">
        <f>IF(LR386&lt;0.9,0,IF(AND(LR386&gt;1.1),0,1))</f>
        <v/>
      </c>
      <c r="OO386" s="34">
        <f>IF(LS386&lt;0.9,0,IF(AND(LS386&gt;1.1),0,1))</f>
        <v/>
      </c>
      <c r="OP386" s="32">
        <f>IF(OI386&gt;99,1,0)</f>
        <v/>
      </c>
      <c r="OQ386" s="32">
        <f>IF(OM386&gt;0.0799,1,0)</f>
        <v/>
      </c>
      <c r="OR386" s="32">
        <f>IF(OM386&gt;OZ386,1,0)</f>
        <v/>
      </c>
      <c r="OS386" s="32">
        <f>OP386+OQ386+OR386+ON386+OO386</f>
        <v/>
      </c>
      <c r="OT386">
        <f>IF(OF386=5,"BackHome0-0",IF(AND(OS386=5),"BackAway0-0",""))</f>
        <v/>
      </c>
      <c r="OU386">
        <f>IF(OF386=5,KN386,IF(AND(OS386=5),KO386,""))</f>
        <v/>
      </c>
      <c r="OV386">
        <f>IF(OF386=5,"Match Odds",IF(AND(OS386=5),"Match Odds",""))</f>
        <v/>
      </c>
      <c r="OW386">
        <f>IF(OF386=5,KP386,IF(AND(OS386=5),KP386,""))</f>
        <v/>
      </c>
      <c r="OX386">
        <f>IF(OF386=5,"MATCH_ODDS",IF(AND(OS386=5),"MATCH_ODDS",""))</f>
        <v/>
      </c>
      <c r="OY386">
        <f>IF(OF386=5,"BACK",IF(AND(OS386=5),"BACK",""))</f>
        <v/>
      </c>
    </row>
    <row r="387" ht="16.5" customHeight="1" thickBot="1" thickTop="1">
      <c r="A387" s="2" t="n"/>
      <c r="KN387" s="1">
        <f>IF(INDEX(#REF!,MATCH('HT 0-0'!D387,#REF!,0))=INDEX(#REF!,MATCH('HT 0-0'!D387,#REF!,0)),INDEX(#REF!,MATCH('HT 0-0'!D387,#REF!,0)),"ERROR")</f>
        <v/>
      </c>
      <c r="KO387" s="1">
        <f>IF(INDEX(#REF!,MATCH('HT 0-0'!E387,#REF!,0))=INDEX(#REF!,MATCH('HT 0-0'!E387,#REF!,0)),INDEX(#REF!,MATCH('HT 0-0'!E387,#REF!,0)),"ERROR")</f>
        <v/>
      </c>
      <c r="KP387" s="1">
        <f>KN387&amp;" v "&amp;KO387</f>
        <v/>
      </c>
      <c r="KQ387">
        <f>B387&amp;"_"&amp;C387</f>
        <v/>
      </c>
      <c r="KR387" s="1">
        <f>IF((HW387/KK387)&lt;0.335,"G",IF((HW387/KK387)&gt;0.67,"R","A"))</f>
        <v/>
      </c>
      <c r="KS387" s="1">
        <f>IF((HX387/KK387)&lt;0.335,"G",IF((HX387/KK387)&gt;0.67,"R","A"))</f>
        <v/>
      </c>
      <c r="KT387" s="1">
        <f>IF((IH387/KK387)&lt;0.335,"G",IF((IH387/KK387)&gt;0.67,"R","A"))</f>
        <v/>
      </c>
      <c r="KU387" s="1">
        <f>IF((II387/KK387)&lt;0.335,"G",IF((II387/KK387)&gt;0.67,"R","A"))</f>
        <v/>
      </c>
      <c r="KV387" s="1">
        <f>IF((HZ387/KK387)&lt;0.335,"G",IF((HZ387/KK387)&gt;0.67,"R","A"))</f>
        <v/>
      </c>
      <c r="KW387" s="1">
        <f>IF((HY387/KK387)&lt;0.335,"G",IF((HY387/KK387)&gt;0.67,"R","A"))</f>
        <v/>
      </c>
      <c r="KX387" s="1">
        <f>IF((IK387/KK387)&lt;0.335,"G",IF((IK387/KK387)&gt;0.67,"R","A"))</f>
        <v/>
      </c>
      <c r="KY387" s="1">
        <f>IF((IJ387/KK387)&lt;0.335,"G",IF((IJ387/KK387)&gt;0.67,"R","A"))</f>
        <v/>
      </c>
      <c r="KZ387" s="1">
        <f>IF((HQ387/KK387)&lt;0.335,"G",IF((HQ387/KK387)&gt;0.67,"R","A"))</f>
        <v/>
      </c>
      <c r="LA387" s="1">
        <f>IF((IB387/KK387)&lt;0.335,"G",IF((IB387/KK387)&gt;0.67,"R","A"))</f>
        <v/>
      </c>
      <c r="LB387">
        <f>IF(LQ387="0-0",INDEX(Scrape!#REF!,MATCH('HT 0-0'!KP387,Scrape!$B:$B,0)),"")</f>
        <v/>
      </c>
      <c r="LC387">
        <f>IF(LQ387="0-0",INDEX(Scrape!$A:$A,MATCH('HT 0-0'!KP387,Scrape!$B:$B,0)),"")</f>
        <v/>
      </c>
      <c r="LD387">
        <f>IF(LQ387="0-0",INDEX(Scrape!$B:$B,MATCH('HT 0-0'!KP387,Scrape!$B:$B,0)),"")</f>
        <v/>
      </c>
      <c r="LE387">
        <f>IF(LQ387="0-0",INDEX(Scrape!$C:$C,MATCH('HT 0-0'!KP387,Scrape!$B:$B,0)),"")</f>
        <v/>
      </c>
      <c r="LF387">
        <f>IF(LQ387="0-0",INDEX(Scrape!$D:$D,MATCH('HT 0-0'!KP387,Scrape!$B:$B,0)),"")</f>
        <v/>
      </c>
      <c r="LG387">
        <f>IF(LQ387="0-0",INDEX(Scrape!$E:$E,MATCH('HT 0-0'!KP387,Scrape!$B:$B,0)),"")</f>
        <v/>
      </c>
      <c r="LH387">
        <f>IF(LQ387="0-0",INDEX(Scrape!$F:$F,MATCH('HT 0-0'!KP387,Scrape!$B:$B,0)),"")</f>
        <v/>
      </c>
      <c r="LI387">
        <f>IF(LQ387="0-0",INDEX(Scrape!$G:$G,MATCH('HT 0-0'!KP387,Scrape!$B:$B,0)),"")</f>
        <v/>
      </c>
      <c r="LJ387">
        <f>IF(LQ387="0-0",INDEX(Scrape!$H:$H,MATCH('HT 0-0'!KP387,Scrape!$B:$B,0)),"")</f>
        <v/>
      </c>
      <c r="LK387">
        <f>IF(LQ387="0-0",INDEX(Scrape!$I:$I,MATCH('HT 0-0'!KP387,Scrape!$B:$B,0)),"")</f>
        <v/>
      </c>
      <c r="LL387">
        <f>IF(LQ387="0-0",INDEX(Scrape!$J:$J,MATCH('HT 0-0'!KP387,Scrape!$B:$B,0)),"")</f>
        <v/>
      </c>
      <c r="LM387">
        <f>IF(LQ387="0-0",INDEX(Scrape!$K:$K,MATCH('HT 0-0'!KP387,Scrape!$B:$B,0)),"")</f>
        <v/>
      </c>
      <c r="LN387">
        <f>IF(LQ387="0-0",INDEX(Scrape!$L:$L,MATCH('HT 0-0'!KP387,Scrape!$B:$B,0)),"")</f>
        <v/>
      </c>
      <c r="LO387">
        <f>IF(LQ387="0-0",INDEX(Scrape!$M:$M,MATCH('HT 0-0'!KP387,Scrape!$B:$B,0)),"")</f>
        <v/>
      </c>
      <c r="LP387">
        <f>IF(LQ387="0-0",INDEX(Scrape!$N:$N,MATCH('HT 0-0'!KP387,Scrape!$B:$B,0)),"")</f>
        <v/>
      </c>
      <c r="LQ387">
        <f>INDEX(Scrape!$O:$O,MATCH('HT 0-0'!KP387,Scrape!$B:$B,0))</f>
        <v/>
      </c>
      <c r="LR387">
        <f>(1/LJ387)+(1/LI387)+(1/LH387)</f>
        <v/>
      </c>
      <c r="LS387">
        <f>(1/LG387)+(1/LF387)+(1/LE387)</f>
        <v/>
      </c>
      <c r="LT387" s="8">
        <f>IF(INDEX(#REF!,MATCH(KQ387,#REF!,0))=INDEX(#REF!,MATCH(KQ387,#REF!,0)),INDEX(#REF!,MATCH(KQ387,#REF!,0)),"ERROR")</f>
        <v/>
      </c>
      <c r="LU387" s="4">
        <f>IF(KR387="G",2,IF(KR387="R",0.5,IF(KR387="A",1)))</f>
        <v/>
      </c>
      <c r="LV387" s="4">
        <f>IF(KS387="G",0.5,IF(KS387="R",2,IF(KS387="A",1)))</f>
        <v/>
      </c>
      <c r="LW387" s="4">
        <f>IF(KT387="G",2,IF(KT387="R",0.5,IF(KT387="A",1)))</f>
        <v/>
      </c>
      <c r="LX387" s="4">
        <f>IF(KU387="G",0.5,IF(KU387="R",2,IF(KU387="A",1)))</f>
        <v/>
      </c>
      <c r="LY387" s="7">
        <f>(LK387*(LU387+LX387)+(LL387*(LU387+LX387)))</f>
        <v/>
      </c>
      <c r="LZ387" s="7">
        <f>(LN387*(LV387+LW387)+(LO387*(LV387+LW387)))</f>
        <v/>
      </c>
      <c r="MA387" s="11">
        <f>LY387-LZ387</f>
        <v/>
      </c>
      <c r="MB387" s="5">
        <f>MA387+2</f>
        <v/>
      </c>
      <c r="MC387" s="6">
        <f>MA387-2</f>
        <v/>
      </c>
      <c r="MD387" s="4">
        <f>LE387</f>
        <v/>
      </c>
      <c r="ME387" s="9">
        <f>IF(MD387=0,1000,MD387+0.75)</f>
        <v/>
      </c>
      <c r="MF387" s="10">
        <f>IF(MD387=0,0,MD387-0.75)</f>
        <v/>
      </c>
      <c r="MG387" s="4">
        <f>((LM387*(LU387+LX387))-((LP387*(LV387+LW387))))</f>
        <v/>
      </c>
      <c r="MH387" s="9">
        <f>MG387*1.2</f>
        <v/>
      </c>
      <c r="MI387" s="10">
        <f>MG387*0.8</f>
        <v/>
      </c>
      <c r="MJ387">
        <f>IFERROR(OT387,"")</f>
        <v/>
      </c>
      <c r="MK387">
        <f>IFERROR(OU387,"")</f>
        <v/>
      </c>
      <c r="ML387">
        <f>IFERROR(OV387,"")</f>
        <v/>
      </c>
      <c r="MM387">
        <f>IFERROR(OW387,"")</f>
        <v/>
      </c>
      <c r="MN387">
        <f>IFERROR(OX387,"")</f>
        <v/>
      </c>
      <c r="MO387">
        <f>IFERROR(OY387,"")</f>
        <v/>
      </c>
      <c r="MP387" s="1">
        <f>COUNTIFS(#REF!,LT387,#REF!,1,#REF!,"&gt;="&amp;MC387,#REF!,"&lt;="&amp;MB387,#REF!,"&lt;="&amp;ME387,#REF!,"&gt;="&amp;MF387,#REF!,"="&amp;KV387,#REF!,"="&amp;KX387)</f>
        <v/>
      </c>
      <c r="MQ387" s="1">
        <f>COUNTIFS(#REF!,LT387,#REF!,0,#REF!,"&gt;="&amp;MC387,#REF!,"&lt;="&amp;MB387,#REF!,"&lt;="&amp;ME387,#REF!,"&gt;="&amp;MF387,#REF!,"="&amp;KV387,#REF!,"="&amp;KX387)</f>
        <v/>
      </c>
      <c r="MR387" s="1">
        <f>COUNTIFS(#REF!,LT387,#REF!,1,#REF!,"&gt;="&amp;MC387,#REF!,"&lt;="&amp;MB387,#REF!,"&lt;="&amp;ME387,#REF!,"&gt;="&amp;MF387,#REF!,"="&amp;KW387,#REF!,"="&amp;KY387)</f>
        <v/>
      </c>
      <c r="MS387" s="1">
        <f>COUNTIFS(#REF!,LT387,#REF!,0,#REF!,"&gt;="&amp;MC387,#REF!,"&lt;="&amp;MB387,#REF!,"&lt;="&amp;ME387,#REF!,"&gt;="&amp;MF387,#REF!,"="&amp;KW387,#REF!,"="&amp;KY387)</f>
        <v/>
      </c>
      <c r="MT387" s="1">
        <f>COUNTIFS(#REF!,LT387,#REF!,1,#REF!,"&gt;="&amp;MI387,#REF!,"&lt;="&amp;MH387,#REF!,"&lt;="&amp;ME387,#REF!,"&gt;="&amp;MF387)</f>
        <v/>
      </c>
      <c r="MU387" s="1">
        <f>COUNTIFS(#REF!,LT387,#REF!,0,#REF!,"&gt;="&amp;MI387,#REF!,"&lt;="&amp;MH387,#REF!,"&lt;="&amp;ME387,#REF!,"&gt;="&amp;MF387)</f>
        <v/>
      </c>
      <c r="MV387" s="1">
        <f>COUNTIFS(#REF!,LT387,#REF!,1,#REF!,"&gt;="&amp;MI387,#REF!,"&lt;="&amp;MH387,#REF!,"="&amp;KZ387,#REF!,"="&amp;LA387,#REF!,"&lt;="&amp;ME387,#REF!,"&gt;="&amp;MF387)</f>
        <v/>
      </c>
      <c r="MW387" s="1">
        <f>COUNTIFS(#REF!,LT387,#REF!,0,#REF!,"&gt;="&amp;MI387,#REF!,"&lt;="&amp;MH387,#REF!,"="&amp;KZ387,#REF!,"="&amp;LA387,#REF!,"&lt;="&amp;ME387,#REF!,"&gt;="&amp;MF387)</f>
        <v/>
      </c>
      <c r="MX387" s="1">
        <f>COUNTIFS(#REF!,LT387,#REF!,1,#REF!,"&gt;="&amp;MC387,#REF!,"&lt;="&amp;MB387,#REF!,"&lt;="&amp;ME387,#REF!,"&gt;="&amp;MF387)</f>
        <v/>
      </c>
      <c r="MY387" s="1">
        <f>COUNTIFS(#REF!,LT387,#REF!,0,#REF!,"&gt;="&amp;MC387,#REF!,"&lt;="&amp;MB387,#REF!,"&lt;="&amp;ME387,#REF!,"&gt;="&amp;MF387)</f>
        <v/>
      </c>
      <c r="MZ387" s="1">
        <f>COUNTIFS(#REF!,LT387,#REF!,1,#REF!,"&lt;="&amp;ME387,#REF!,"&gt;="&amp;MF387,#REF!,"="&amp;KV387,#REF!,"="&amp;KX387)</f>
        <v/>
      </c>
      <c r="NA387" s="1">
        <f>COUNTIFS(#REF!,LT387,#REF!,0,#REF!,"&lt;="&amp;ME387,#REF!,"&gt;="&amp;MF387,#REF!,"="&amp;KV387,#REF!,"="&amp;KX387)</f>
        <v/>
      </c>
      <c r="NB387" s="1">
        <f>COUNTIFS(#REF!,LT387,#REF!,1,#REF!,"&lt;="&amp;ME387,#REF!,"&gt;="&amp;MF387,#REF!,"="&amp;KW387,#REF!,"="&amp;KY387)</f>
        <v/>
      </c>
      <c r="NC387" s="1">
        <f>COUNTIFS(#REF!,LT387,#REF!,0,#REF!,"&lt;="&amp;ME387,#REF!,"&gt;="&amp;MF387,#REF!,"="&amp;KW387,#REF!,"="&amp;KY387)</f>
        <v/>
      </c>
      <c r="ND387" s="1">
        <f>COUNTIFS(#REF!,LT387,#REF!,1,#REF!,"&gt;="&amp;MC387,#REF!,"&lt;="&amp;MB387,#REF!,"&lt;="&amp;ME387,#REF!,"&gt;="&amp;MF387,#REF!,"="&amp;KV387,#REF!,"="&amp;KX387)</f>
        <v/>
      </c>
      <c r="NE387" s="1">
        <f>COUNTIFS(#REF!,LT387,#REF!,0,#REF!,"&gt;="&amp;MC387,#REF!,"&lt;="&amp;MB387,#REF!,"&lt;="&amp;ME387,#REF!,"&gt;="&amp;MF387,#REF!,"="&amp;KV387,#REF!,"="&amp;KX387)</f>
        <v/>
      </c>
      <c r="NF387" s="1">
        <f>COUNTIFS(#REF!,LT387,#REF!,1,#REF!,"&gt;="&amp;MC387,#REF!,"&lt;="&amp;MB387,#REF!,"&lt;="&amp;ME387,#REF!,"&gt;="&amp;MF387,#REF!,"="&amp;KW387,#REF!,"="&amp;KY387)</f>
        <v/>
      </c>
      <c r="NG387" s="1">
        <f>COUNTIFS(#REF!,LT387,#REF!,0,#REF!,"&gt;="&amp;MC387,#REF!,"&lt;="&amp;MB387,#REF!,"&lt;="&amp;ME387,#REF!,"&gt;="&amp;MF387,#REF!,"="&amp;KW387,#REF!,"="&amp;KY387)</f>
        <v/>
      </c>
      <c r="NH387" s="1">
        <f>COUNTIFS(#REF!,LT387,#REF!,1,#REF!,"&gt;="&amp;MC387,#REF!,"&lt;="&amp;MB387,#REF!,"&lt;="&amp;ME387,#REF!,"&gt;="&amp;MF387,#REF!,"="&amp;KZ387,#REF!,"="&amp;LA387)</f>
        <v/>
      </c>
      <c r="NI387" s="1">
        <f>COUNTIFS(#REF!,LT387,#REF!,0,#REF!,"&gt;="&amp;MC387,#REF!,"&lt;="&amp;MB387,#REF!,"&lt;="&amp;ME387,#REF!,"&gt;="&amp;MF387,#REF!,"="&amp;KZ387,#REF!,"="&amp;LA387)</f>
        <v/>
      </c>
      <c r="NJ387" s="1">
        <f>COUNTIFS(#REF!,LT387,#REF!,1,#REF!,"&gt;="&amp;MI387,#REF!,"&lt;="&amp;MH387,#REF!,"&lt;="&amp;ME387,#REF!,"&gt;="&amp;MF387)</f>
        <v/>
      </c>
      <c r="NK387" s="1">
        <f>COUNTIFS(#REF!,LT387,#REF!,0,#REF!,"&gt;="&amp;MI387,#REF!,"&lt;="&amp;MH387,#REF!,"&lt;="&amp;ME387,#REF!,"&gt;="&amp;MF387)</f>
        <v/>
      </c>
      <c r="NL387" s="1">
        <f>COUNTIFS(#REF!,LT387,#REF!,1,#REF!,"&gt;="&amp;MI387,#REF!,"&lt;="&amp;MH387,#REF!,"="&amp;KZ387,#REF!,"="&amp;LA387,#REF!,"&lt;="&amp;ME387,#REF!,"&gt;="&amp;MF387)</f>
        <v/>
      </c>
      <c r="NM387" s="1">
        <f>COUNTIFS(#REF!,LT387,#REF!,0,#REF!,"&gt;="&amp;MI387,#REF!,"&lt;="&amp;MH387,#REF!,"="&amp;KZ387,#REF!,"="&amp;LA387,#REF!,"&lt;="&amp;ME387,#REF!,"&gt;="&amp;MF387)</f>
        <v/>
      </c>
      <c r="NN387" s="1">
        <f>COUNTIFS(#REF!,LT387,#REF!,1,#REF!,"&gt;="&amp;MC387,#REF!,"&lt;="&amp;MB387,#REF!,"&lt;="&amp;ME387,#REF!,"&gt;="&amp;MF387)</f>
        <v/>
      </c>
      <c r="NO387" s="1">
        <f>COUNTIFS(#REF!,LT387,#REF!,0,#REF!,"&gt;="&amp;MC387,#REF!,"&lt;="&amp;MB387,#REF!,"&lt;="&amp;ME387,#REF!,"&gt;="&amp;MF387)</f>
        <v/>
      </c>
      <c r="NP387" s="1">
        <f>COUNTIFS(#REF!,LT387,#REF!,1,#REF!,"&lt;="&amp;ME387,#REF!,"&gt;="&amp;MF387,#REF!,"="&amp;KV387,#REF!,"="&amp;KX387)</f>
        <v/>
      </c>
      <c r="NQ387" s="1">
        <f>COUNTIFS(#REF!,LT387,#REF!,0,#REF!,"&lt;="&amp;ME387,#REF!,"&gt;="&amp;MF387,#REF!,"="&amp;KV387,#REF!,"="&amp;KX387)</f>
        <v/>
      </c>
      <c r="NR387" s="1">
        <f>COUNTIFS(#REF!,LT387,#REF!,1,#REF!,"&lt;="&amp;ME387,#REF!,"&gt;="&amp;MF387,#REF!,"="&amp;KW387,#REF!,"="&amp;KY387)</f>
        <v/>
      </c>
      <c r="NS387" s="1">
        <f>COUNTIFS(#REF!,LT387,#REF!,0,#REF!,"&lt;="&amp;ME387,#REF!,"&gt;="&amp;MF387,#REF!,"="&amp;KW387,#REF!,"="&amp;KY387)</f>
        <v/>
      </c>
      <c r="NT387" s="1">
        <f>MP387+MR387+MT387+MV387+MX387+MZ387+NB387</f>
        <v/>
      </c>
      <c r="NU387" s="1">
        <f>MQ387+MS387+MU387+MW387+MY387+NA387+NC387</f>
        <v/>
      </c>
      <c r="NV387" s="1">
        <f>NT387+NU387</f>
        <v/>
      </c>
      <c r="NW387" s="33">
        <f>NT387/(NT387+NU387)</f>
        <v/>
      </c>
      <c r="NX387" s="3">
        <f>1/NW387</f>
        <v/>
      </c>
      <c r="NY387" s="1">
        <f>LH387</f>
        <v/>
      </c>
      <c r="NZ387" s="79">
        <f>(NW387*((NY387-1)*0.98))-((1-NW387)*1)</f>
        <v/>
      </c>
      <c r="OA387" s="34">
        <f>IF(LR387&lt;0.9,0,IF(AND(LR387&gt;1.1),0,1))</f>
        <v/>
      </c>
      <c r="OB387" s="34">
        <f>IF(LS387&lt;0.9,0,IF(AND(LS387&gt;1.1),0,1))</f>
        <v/>
      </c>
      <c r="OC387" s="32">
        <f>IF(NV387&gt;99,1,0)</f>
        <v/>
      </c>
      <c r="OD387" s="32">
        <f>IF(NZ387&gt;0.0799,1,0)</f>
        <v/>
      </c>
      <c r="OE387" s="32">
        <f>IF(NZ387&gt;OM387,1,0)</f>
        <v/>
      </c>
      <c r="OF387" s="32">
        <f>OC387+OD387+OE387+OA387+OB387</f>
        <v/>
      </c>
      <c r="OG387" s="1">
        <f>ND387+NF387+NH387+NJ387+NL387+NN387+NP387+NR387</f>
        <v/>
      </c>
      <c r="OH387" s="1">
        <f>NE387+NG387+NI387+NK387+NM387+NO387+NQ387+NS387</f>
        <v/>
      </c>
      <c r="OI387" s="1">
        <f>OG387+OH387</f>
        <v/>
      </c>
      <c r="OJ387" s="33">
        <f>OG387/(OG387+OH387)</f>
        <v/>
      </c>
      <c r="OK387" s="3">
        <f>1/OJ387</f>
        <v/>
      </c>
      <c r="OL387" s="1">
        <f>LI387</f>
        <v/>
      </c>
      <c r="OM387" s="79">
        <f>(OJ387*((OL387-1)*0.98))-((1-OJ387)*1)</f>
        <v/>
      </c>
      <c r="ON387" s="34">
        <f>IF(LR387&lt;0.9,0,IF(AND(LR387&gt;1.1),0,1))</f>
        <v/>
      </c>
      <c r="OO387" s="34">
        <f>IF(LS387&lt;0.9,0,IF(AND(LS387&gt;1.1),0,1))</f>
        <v/>
      </c>
      <c r="OP387" s="32">
        <f>IF(OI387&gt;99,1,0)</f>
        <v/>
      </c>
      <c r="OQ387" s="32">
        <f>IF(OM387&gt;0.0799,1,0)</f>
        <v/>
      </c>
      <c r="OR387" s="32">
        <f>IF(OM387&gt;OZ387,1,0)</f>
        <v/>
      </c>
      <c r="OS387" s="32">
        <f>OP387+OQ387+OR387+ON387+OO387</f>
        <v/>
      </c>
      <c r="OT387">
        <f>IF(OF387=5,"BackHome0-0",IF(AND(OS387=5),"BackAway0-0",""))</f>
        <v/>
      </c>
      <c r="OU387">
        <f>IF(OF387=5,KN387,IF(AND(OS387=5),KO387,""))</f>
        <v/>
      </c>
      <c r="OV387">
        <f>IF(OF387=5,"Match Odds",IF(AND(OS387=5),"Match Odds",""))</f>
        <v/>
      </c>
      <c r="OW387">
        <f>IF(OF387=5,KP387,IF(AND(OS387=5),KP387,""))</f>
        <v/>
      </c>
      <c r="OX387">
        <f>IF(OF387=5,"MATCH_ODDS",IF(AND(OS387=5),"MATCH_ODDS",""))</f>
        <v/>
      </c>
      <c r="OY387">
        <f>IF(OF387=5,"BACK",IF(AND(OS387=5),"BACK",""))</f>
        <v/>
      </c>
    </row>
    <row r="388" ht="16.5" customHeight="1" thickBot="1" thickTop="1">
      <c r="A388" s="2" t="n"/>
      <c r="KN388" s="1">
        <f>IF(INDEX(#REF!,MATCH('HT 0-0'!D388,#REF!,0))=INDEX(#REF!,MATCH('HT 0-0'!D388,#REF!,0)),INDEX(#REF!,MATCH('HT 0-0'!D388,#REF!,0)),"ERROR")</f>
        <v/>
      </c>
      <c r="KO388" s="1">
        <f>IF(INDEX(#REF!,MATCH('HT 0-0'!E388,#REF!,0))=INDEX(#REF!,MATCH('HT 0-0'!E388,#REF!,0)),INDEX(#REF!,MATCH('HT 0-0'!E388,#REF!,0)),"ERROR")</f>
        <v/>
      </c>
      <c r="KP388" s="1">
        <f>KN388&amp;" v "&amp;KO388</f>
        <v/>
      </c>
      <c r="KQ388">
        <f>B388&amp;"_"&amp;C388</f>
        <v/>
      </c>
      <c r="KR388" s="1">
        <f>IF((HW388/KK388)&lt;0.335,"G",IF((HW388/KK388)&gt;0.67,"R","A"))</f>
        <v/>
      </c>
      <c r="KS388" s="1">
        <f>IF((HX388/KK388)&lt;0.335,"G",IF((HX388/KK388)&gt;0.67,"R","A"))</f>
        <v/>
      </c>
      <c r="KT388" s="1">
        <f>IF((IH388/KK388)&lt;0.335,"G",IF((IH388/KK388)&gt;0.67,"R","A"))</f>
        <v/>
      </c>
      <c r="KU388" s="1">
        <f>IF((II388/KK388)&lt;0.335,"G",IF((II388/KK388)&gt;0.67,"R","A"))</f>
        <v/>
      </c>
      <c r="KV388" s="1">
        <f>IF((HZ388/KK388)&lt;0.335,"G",IF((HZ388/KK388)&gt;0.67,"R","A"))</f>
        <v/>
      </c>
      <c r="KW388" s="1">
        <f>IF((HY388/KK388)&lt;0.335,"G",IF((HY388/KK388)&gt;0.67,"R","A"))</f>
        <v/>
      </c>
      <c r="KX388" s="1">
        <f>IF((IK388/KK388)&lt;0.335,"G",IF((IK388/KK388)&gt;0.67,"R","A"))</f>
        <v/>
      </c>
      <c r="KY388" s="1">
        <f>IF((IJ388/KK388)&lt;0.335,"G",IF((IJ388/KK388)&gt;0.67,"R","A"))</f>
        <v/>
      </c>
      <c r="KZ388" s="1">
        <f>IF((HQ388/KK388)&lt;0.335,"G",IF((HQ388/KK388)&gt;0.67,"R","A"))</f>
        <v/>
      </c>
      <c r="LA388" s="1">
        <f>IF((IB388/KK388)&lt;0.335,"G",IF((IB388/KK388)&gt;0.67,"R","A"))</f>
        <v/>
      </c>
      <c r="LB388">
        <f>IF(LQ388="0-0",INDEX(Scrape!#REF!,MATCH('HT 0-0'!KP388,Scrape!$B:$B,0)),"")</f>
        <v/>
      </c>
      <c r="LC388">
        <f>IF(LQ388="0-0",INDEX(Scrape!$A:$A,MATCH('HT 0-0'!KP388,Scrape!$B:$B,0)),"")</f>
        <v/>
      </c>
      <c r="LD388">
        <f>IF(LQ388="0-0",INDEX(Scrape!$B:$B,MATCH('HT 0-0'!KP388,Scrape!$B:$B,0)),"")</f>
        <v/>
      </c>
      <c r="LE388">
        <f>IF(LQ388="0-0",INDEX(Scrape!$C:$C,MATCH('HT 0-0'!KP388,Scrape!$B:$B,0)),"")</f>
        <v/>
      </c>
      <c r="LF388">
        <f>IF(LQ388="0-0",INDEX(Scrape!$D:$D,MATCH('HT 0-0'!KP388,Scrape!$B:$B,0)),"")</f>
        <v/>
      </c>
      <c r="LG388">
        <f>IF(LQ388="0-0",INDEX(Scrape!$E:$E,MATCH('HT 0-0'!KP388,Scrape!$B:$B,0)),"")</f>
        <v/>
      </c>
      <c r="LH388">
        <f>IF(LQ388="0-0",INDEX(Scrape!$F:$F,MATCH('HT 0-0'!KP388,Scrape!$B:$B,0)),"")</f>
        <v/>
      </c>
      <c r="LI388">
        <f>IF(LQ388="0-0",INDEX(Scrape!$G:$G,MATCH('HT 0-0'!KP388,Scrape!$B:$B,0)),"")</f>
        <v/>
      </c>
      <c r="LJ388">
        <f>IF(LQ388="0-0",INDEX(Scrape!$H:$H,MATCH('HT 0-0'!KP388,Scrape!$B:$B,0)),"")</f>
        <v/>
      </c>
      <c r="LK388">
        <f>IF(LQ388="0-0",INDEX(Scrape!$I:$I,MATCH('HT 0-0'!KP388,Scrape!$B:$B,0)),"")</f>
        <v/>
      </c>
      <c r="LL388">
        <f>IF(LQ388="0-0",INDEX(Scrape!$J:$J,MATCH('HT 0-0'!KP388,Scrape!$B:$B,0)),"")</f>
        <v/>
      </c>
      <c r="LM388">
        <f>IF(LQ388="0-0",INDEX(Scrape!$K:$K,MATCH('HT 0-0'!KP388,Scrape!$B:$B,0)),"")</f>
        <v/>
      </c>
      <c r="LN388">
        <f>IF(LQ388="0-0",INDEX(Scrape!$L:$L,MATCH('HT 0-0'!KP388,Scrape!$B:$B,0)),"")</f>
        <v/>
      </c>
      <c r="LO388">
        <f>IF(LQ388="0-0",INDEX(Scrape!$M:$M,MATCH('HT 0-0'!KP388,Scrape!$B:$B,0)),"")</f>
        <v/>
      </c>
      <c r="LP388">
        <f>IF(LQ388="0-0",INDEX(Scrape!$N:$N,MATCH('HT 0-0'!KP388,Scrape!$B:$B,0)),"")</f>
        <v/>
      </c>
      <c r="LQ388">
        <f>INDEX(Scrape!$O:$O,MATCH('HT 0-0'!KP388,Scrape!$B:$B,0))</f>
        <v/>
      </c>
      <c r="LR388">
        <f>(1/LJ388)+(1/LI388)+(1/LH388)</f>
        <v/>
      </c>
      <c r="LS388">
        <f>(1/LG388)+(1/LF388)+(1/LE388)</f>
        <v/>
      </c>
      <c r="LT388" s="8">
        <f>IF(INDEX(#REF!,MATCH(KQ388,#REF!,0))=INDEX(#REF!,MATCH(KQ388,#REF!,0)),INDEX(#REF!,MATCH(KQ388,#REF!,0)),"ERROR")</f>
        <v/>
      </c>
      <c r="LU388" s="4">
        <f>IF(KR388="G",2,IF(KR388="R",0.5,IF(KR388="A",1)))</f>
        <v/>
      </c>
      <c r="LV388" s="4">
        <f>IF(KS388="G",0.5,IF(KS388="R",2,IF(KS388="A",1)))</f>
        <v/>
      </c>
      <c r="LW388" s="4">
        <f>IF(KT388="G",2,IF(KT388="R",0.5,IF(KT388="A",1)))</f>
        <v/>
      </c>
      <c r="LX388" s="4">
        <f>IF(KU388="G",0.5,IF(KU388="R",2,IF(KU388="A",1)))</f>
        <v/>
      </c>
      <c r="LY388" s="7">
        <f>(LK388*(LU388+LX388)+(LL388*(LU388+LX388)))</f>
        <v/>
      </c>
      <c r="LZ388" s="7">
        <f>(LN388*(LV388+LW388)+(LO388*(LV388+LW388)))</f>
        <v/>
      </c>
      <c r="MA388" s="11">
        <f>LY388-LZ388</f>
        <v/>
      </c>
      <c r="MB388" s="5">
        <f>MA388+2</f>
        <v/>
      </c>
      <c r="MC388" s="6">
        <f>MA388-2</f>
        <v/>
      </c>
      <c r="MD388" s="4">
        <f>LE388</f>
        <v/>
      </c>
      <c r="ME388" s="9">
        <f>IF(MD388=0,1000,MD388+0.75)</f>
        <v/>
      </c>
      <c r="MF388" s="10">
        <f>IF(MD388=0,0,MD388-0.75)</f>
        <v/>
      </c>
      <c r="MG388" s="4">
        <f>((LM388*(LU388+LX388))-((LP388*(LV388+LW388))))</f>
        <v/>
      </c>
      <c r="MH388" s="9">
        <f>MG388*1.2</f>
        <v/>
      </c>
      <c r="MI388" s="10">
        <f>MG388*0.8</f>
        <v/>
      </c>
      <c r="MJ388">
        <f>IFERROR(OT388,"")</f>
        <v/>
      </c>
      <c r="MK388">
        <f>IFERROR(OU388,"")</f>
        <v/>
      </c>
      <c r="ML388">
        <f>IFERROR(OV388,"")</f>
        <v/>
      </c>
      <c r="MM388">
        <f>IFERROR(OW388,"")</f>
        <v/>
      </c>
      <c r="MN388">
        <f>IFERROR(OX388,"")</f>
        <v/>
      </c>
      <c r="MO388">
        <f>IFERROR(OY388,"")</f>
        <v/>
      </c>
      <c r="MP388" s="1">
        <f>COUNTIFS(#REF!,LT388,#REF!,1,#REF!,"&gt;="&amp;MC388,#REF!,"&lt;="&amp;MB388,#REF!,"&lt;="&amp;ME388,#REF!,"&gt;="&amp;MF388,#REF!,"="&amp;KV388,#REF!,"="&amp;KX388)</f>
        <v/>
      </c>
      <c r="MQ388" s="1">
        <f>COUNTIFS(#REF!,LT388,#REF!,0,#REF!,"&gt;="&amp;MC388,#REF!,"&lt;="&amp;MB388,#REF!,"&lt;="&amp;ME388,#REF!,"&gt;="&amp;MF388,#REF!,"="&amp;KV388,#REF!,"="&amp;KX388)</f>
        <v/>
      </c>
      <c r="MR388" s="1">
        <f>COUNTIFS(#REF!,LT388,#REF!,1,#REF!,"&gt;="&amp;MC388,#REF!,"&lt;="&amp;MB388,#REF!,"&lt;="&amp;ME388,#REF!,"&gt;="&amp;MF388,#REF!,"="&amp;KW388,#REF!,"="&amp;KY388)</f>
        <v/>
      </c>
      <c r="MS388" s="1">
        <f>COUNTIFS(#REF!,LT388,#REF!,0,#REF!,"&gt;="&amp;MC388,#REF!,"&lt;="&amp;MB388,#REF!,"&lt;="&amp;ME388,#REF!,"&gt;="&amp;MF388,#REF!,"="&amp;KW388,#REF!,"="&amp;KY388)</f>
        <v/>
      </c>
      <c r="MT388" s="1">
        <f>COUNTIFS(#REF!,LT388,#REF!,1,#REF!,"&gt;="&amp;MI388,#REF!,"&lt;="&amp;MH388,#REF!,"&lt;="&amp;ME388,#REF!,"&gt;="&amp;MF388)</f>
        <v/>
      </c>
      <c r="MU388" s="1">
        <f>COUNTIFS(#REF!,LT388,#REF!,0,#REF!,"&gt;="&amp;MI388,#REF!,"&lt;="&amp;MH388,#REF!,"&lt;="&amp;ME388,#REF!,"&gt;="&amp;MF388)</f>
        <v/>
      </c>
      <c r="MV388" s="1">
        <f>COUNTIFS(#REF!,LT388,#REF!,1,#REF!,"&gt;="&amp;MI388,#REF!,"&lt;="&amp;MH388,#REF!,"="&amp;KZ388,#REF!,"="&amp;LA388,#REF!,"&lt;="&amp;ME388,#REF!,"&gt;="&amp;MF388)</f>
        <v/>
      </c>
      <c r="MW388" s="1">
        <f>COUNTIFS(#REF!,LT388,#REF!,0,#REF!,"&gt;="&amp;MI388,#REF!,"&lt;="&amp;MH388,#REF!,"="&amp;KZ388,#REF!,"="&amp;LA388,#REF!,"&lt;="&amp;ME388,#REF!,"&gt;="&amp;MF388)</f>
        <v/>
      </c>
      <c r="MX388" s="1">
        <f>COUNTIFS(#REF!,LT388,#REF!,1,#REF!,"&gt;="&amp;MC388,#REF!,"&lt;="&amp;MB388,#REF!,"&lt;="&amp;ME388,#REF!,"&gt;="&amp;MF388)</f>
        <v/>
      </c>
      <c r="MY388" s="1">
        <f>COUNTIFS(#REF!,LT388,#REF!,0,#REF!,"&gt;="&amp;MC388,#REF!,"&lt;="&amp;MB388,#REF!,"&lt;="&amp;ME388,#REF!,"&gt;="&amp;MF388)</f>
        <v/>
      </c>
      <c r="MZ388" s="1">
        <f>COUNTIFS(#REF!,LT388,#REF!,1,#REF!,"&lt;="&amp;ME388,#REF!,"&gt;="&amp;MF388,#REF!,"="&amp;KV388,#REF!,"="&amp;KX388)</f>
        <v/>
      </c>
      <c r="NA388" s="1">
        <f>COUNTIFS(#REF!,LT388,#REF!,0,#REF!,"&lt;="&amp;ME388,#REF!,"&gt;="&amp;MF388,#REF!,"="&amp;KV388,#REF!,"="&amp;KX388)</f>
        <v/>
      </c>
      <c r="NB388" s="1">
        <f>COUNTIFS(#REF!,LT388,#REF!,1,#REF!,"&lt;="&amp;ME388,#REF!,"&gt;="&amp;MF388,#REF!,"="&amp;KW388,#REF!,"="&amp;KY388)</f>
        <v/>
      </c>
      <c r="NC388" s="1">
        <f>COUNTIFS(#REF!,LT388,#REF!,0,#REF!,"&lt;="&amp;ME388,#REF!,"&gt;="&amp;MF388,#REF!,"="&amp;KW388,#REF!,"="&amp;KY388)</f>
        <v/>
      </c>
      <c r="ND388" s="1">
        <f>COUNTIFS(#REF!,LT388,#REF!,1,#REF!,"&gt;="&amp;MC388,#REF!,"&lt;="&amp;MB388,#REF!,"&lt;="&amp;ME388,#REF!,"&gt;="&amp;MF388,#REF!,"="&amp;KV388,#REF!,"="&amp;KX388)</f>
        <v/>
      </c>
      <c r="NE388" s="1">
        <f>COUNTIFS(#REF!,LT388,#REF!,0,#REF!,"&gt;="&amp;MC388,#REF!,"&lt;="&amp;MB388,#REF!,"&lt;="&amp;ME388,#REF!,"&gt;="&amp;MF388,#REF!,"="&amp;KV388,#REF!,"="&amp;KX388)</f>
        <v/>
      </c>
      <c r="NF388" s="1">
        <f>COUNTIFS(#REF!,LT388,#REF!,1,#REF!,"&gt;="&amp;MC388,#REF!,"&lt;="&amp;MB388,#REF!,"&lt;="&amp;ME388,#REF!,"&gt;="&amp;MF388,#REF!,"="&amp;KW388,#REF!,"="&amp;KY388)</f>
        <v/>
      </c>
      <c r="NG388" s="1">
        <f>COUNTIFS(#REF!,LT388,#REF!,0,#REF!,"&gt;="&amp;MC388,#REF!,"&lt;="&amp;MB388,#REF!,"&lt;="&amp;ME388,#REF!,"&gt;="&amp;MF388,#REF!,"="&amp;KW388,#REF!,"="&amp;KY388)</f>
        <v/>
      </c>
      <c r="NH388" s="1">
        <f>COUNTIFS(#REF!,LT388,#REF!,1,#REF!,"&gt;="&amp;MC388,#REF!,"&lt;="&amp;MB388,#REF!,"&lt;="&amp;ME388,#REF!,"&gt;="&amp;MF388,#REF!,"="&amp;KZ388,#REF!,"="&amp;LA388)</f>
        <v/>
      </c>
      <c r="NI388" s="1">
        <f>COUNTIFS(#REF!,LT388,#REF!,0,#REF!,"&gt;="&amp;MC388,#REF!,"&lt;="&amp;MB388,#REF!,"&lt;="&amp;ME388,#REF!,"&gt;="&amp;MF388,#REF!,"="&amp;KZ388,#REF!,"="&amp;LA388)</f>
        <v/>
      </c>
      <c r="NJ388" s="1">
        <f>COUNTIFS(#REF!,LT388,#REF!,1,#REF!,"&gt;="&amp;MI388,#REF!,"&lt;="&amp;MH388,#REF!,"&lt;="&amp;ME388,#REF!,"&gt;="&amp;MF388)</f>
        <v/>
      </c>
      <c r="NK388" s="1">
        <f>COUNTIFS(#REF!,LT388,#REF!,0,#REF!,"&gt;="&amp;MI388,#REF!,"&lt;="&amp;MH388,#REF!,"&lt;="&amp;ME388,#REF!,"&gt;="&amp;MF388)</f>
        <v/>
      </c>
      <c r="NL388" s="1">
        <f>COUNTIFS(#REF!,LT388,#REF!,1,#REF!,"&gt;="&amp;MI388,#REF!,"&lt;="&amp;MH388,#REF!,"="&amp;KZ388,#REF!,"="&amp;LA388,#REF!,"&lt;="&amp;ME388,#REF!,"&gt;="&amp;MF388)</f>
        <v/>
      </c>
      <c r="NM388" s="1">
        <f>COUNTIFS(#REF!,LT388,#REF!,0,#REF!,"&gt;="&amp;MI388,#REF!,"&lt;="&amp;MH388,#REF!,"="&amp;KZ388,#REF!,"="&amp;LA388,#REF!,"&lt;="&amp;ME388,#REF!,"&gt;="&amp;MF388)</f>
        <v/>
      </c>
      <c r="NN388" s="1">
        <f>COUNTIFS(#REF!,LT388,#REF!,1,#REF!,"&gt;="&amp;MC388,#REF!,"&lt;="&amp;MB388,#REF!,"&lt;="&amp;ME388,#REF!,"&gt;="&amp;MF388)</f>
        <v/>
      </c>
      <c r="NO388" s="1">
        <f>COUNTIFS(#REF!,LT388,#REF!,0,#REF!,"&gt;="&amp;MC388,#REF!,"&lt;="&amp;MB388,#REF!,"&lt;="&amp;ME388,#REF!,"&gt;="&amp;MF388)</f>
        <v/>
      </c>
      <c r="NP388" s="1">
        <f>COUNTIFS(#REF!,LT388,#REF!,1,#REF!,"&lt;="&amp;ME388,#REF!,"&gt;="&amp;MF388,#REF!,"="&amp;KV388,#REF!,"="&amp;KX388)</f>
        <v/>
      </c>
      <c r="NQ388" s="1">
        <f>COUNTIFS(#REF!,LT388,#REF!,0,#REF!,"&lt;="&amp;ME388,#REF!,"&gt;="&amp;MF388,#REF!,"="&amp;KV388,#REF!,"="&amp;KX388)</f>
        <v/>
      </c>
      <c r="NR388" s="1">
        <f>COUNTIFS(#REF!,LT388,#REF!,1,#REF!,"&lt;="&amp;ME388,#REF!,"&gt;="&amp;MF388,#REF!,"="&amp;KW388,#REF!,"="&amp;KY388)</f>
        <v/>
      </c>
      <c r="NS388" s="1">
        <f>COUNTIFS(#REF!,LT388,#REF!,0,#REF!,"&lt;="&amp;ME388,#REF!,"&gt;="&amp;MF388,#REF!,"="&amp;KW388,#REF!,"="&amp;KY388)</f>
        <v/>
      </c>
      <c r="NT388" s="1">
        <f>MP388+MR388+MT388+MV388+MX388+MZ388+NB388</f>
        <v/>
      </c>
      <c r="NU388" s="1">
        <f>MQ388+MS388+MU388+MW388+MY388+NA388+NC388</f>
        <v/>
      </c>
      <c r="NV388" s="1">
        <f>NT388+NU388</f>
        <v/>
      </c>
      <c r="NW388" s="33">
        <f>NT388/(NT388+NU388)</f>
        <v/>
      </c>
      <c r="NX388" s="3">
        <f>1/NW388</f>
        <v/>
      </c>
      <c r="NY388" s="1">
        <f>LH388</f>
        <v/>
      </c>
      <c r="NZ388" s="79">
        <f>(NW388*((NY388-1)*0.98))-((1-NW388)*1)</f>
        <v/>
      </c>
      <c r="OA388" s="34">
        <f>IF(LR388&lt;0.9,0,IF(AND(LR388&gt;1.1),0,1))</f>
        <v/>
      </c>
      <c r="OB388" s="34">
        <f>IF(LS388&lt;0.9,0,IF(AND(LS388&gt;1.1),0,1))</f>
        <v/>
      </c>
      <c r="OC388" s="32">
        <f>IF(NV388&gt;99,1,0)</f>
        <v/>
      </c>
      <c r="OD388" s="32">
        <f>IF(NZ388&gt;0.0799,1,0)</f>
        <v/>
      </c>
      <c r="OE388" s="32">
        <f>IF(NZ388&gt;OM388,1,0)</f>
        <v/>
      </c>
      <c r="OF388" s="32">
        <f>OC388+OD388+OE388+OA388+OB388</f>
        <v/>
      </c>
      <c r="OG388" s="1">
        <f>ND388+NF388+NH388+NJ388+NL388+NN388+NP388+NR388</f>
        <v/>
      </c>
      <c r="OH388" s="1">
        <f>NE388+NG388+NI388+NK388+NM388+NO388+NQ388+NS388</f>
        <v/>
      </c>
      <c r="OI388" s="1">
        <f>OG388+OH388</f>
        <v/>
      </c>
      <c r="OJ388" s="33">
        <f>OG388/(OG388+OH388)</f>
        <v/>
      </c>
      <c r="OK388" s="3">
        <f>1/OJ388</f>
        <v/>
      </c>
      <c r="OL388" s="1">
        <f>LI388</f>
        <v/>
      </c>
      <c r="OM388" s="79">
        <f>(OJ388*((OL388-1)*0.98))-((1-OJ388)*1)</f>
        <v/>
      </c>
      <c r="ON388" s="34">
        <f>IF(LR388&lt;0.9,0,IF(AND(LR388&gt;1.1),0,1))</f>
        <v/>
      </c>
      <c r="OO388" s="34">
        <f>IF(LS388&lt;0.9,0,IF(AND(LS388&gt;1.1),0,1))</f>
        <v/>
      </c>
      <c r="OP388" s="32">
        <f>IF(OI388&gt;99,1,0)</f>
        <v/>
      </c>
      <c r="OQ388" s="32">
        <f>IF(OM388&gt;0.0799,1,0)</f>
        <v/>
      </c>
      <c r="OR388" s="32">
        <f>IF(OM388&gt;OZ388,1,0)</f>
        <v/>
      </c>
      <c r="OS388" s="32">
        <f>OP388+OQ388+OR388+ON388+OO388</f>
        <v/>
      </c>
      <c r="OT388">
        <f>IF(OF388=5,"BackHome0-0",IF(AND(OS388=5),"BackAway0-0",""))</f>
        <v/>
      </c>
      <c r="OU388">
        <f>IF(OF388=5,KN388,IF(AND(OS388=5),KO388,""))</f>
        <v/>
      </c>
      <c r="OV388">
        <f>IF(OF388=5,"Match Odds",IF(AND(OS388=5),"Match Odds",""))</f>
        <v/>
      </c>
      <c r="OW388">
        <f>IF(OF388=5,KP388,IF(AND(OS388=5),KP388,""))</f>
        <v/>
      </c>
      <c r="OX388">
        <f>IF(OF388=5,"MATCH_ODDS",IF(AND(OS388=5),"MATCH_ODDS",""))</f>
        <v/>
      </c>
      <c r="OY388">
        <f>IF(OF388=5,"BACK",IF(AND(OS388=5),"BACK",""))</f>
        <v/>
      </c>
    </row>
    <row r="389" ht="16.5" customHeight="1" thickBot="1" thickTop="1">
      <c r="A389" s="2" t="n"/>
      <c r="KN389" s="1">
        <f>IF(INDEX(#REF!,MATCH('HT 0-0'!D389,#REF!,0))=INDEX(#REF!,MATCH('HT 0-0'!D389,#REF!,0)),INDEX(#REF!,MATCH('HT 0-0'!D389,#REF!,0)),"ERROR")</f>
        <v/>
      </c>
      <c r="KO389" s="1">
        <f>IF(INDEX(#REF!,MATCH('HT 0-0'!E389,#REF!,0))=INDEX(#REF!,MATCH('HT 0-0'!E389,#REF!,0)),INDEX(#REF!,MATCH('HT 0-0'!E389,#REF!,0)),"ERROR")</f>
        <v/>
      </c>
      <c r="KP389" s="1">
        <f>KN389&amp;" v "&amp;KO389</f>
        <v/>
      </c>
      <c r="KQ389">
        <f>B389&amp;"_"&amp;C389</f>
        <v/>
      </c>
      <c r="KR389" s="1">
        <f>IF((HW389/KK389)&lt;0.335,"G",IF((HW389/KK389)&gt;0.67,"R","A"))</f>
        <v/>
      </c>
      <c r="KS389" s="1">
        <f>IF((HX389/KK389)&lt;0.335,"G",IF((HX389/KK389)&gt;0.67,"R","A"))</f>
        <v/>
      </c>
      <c r="KT389" s="1">
        <f>IF((IH389/KK389)&lt;0.335,"G",IF((IH389/KK389)&gt;0.67,"R","A"))</f>
        <v/>
      </c>
      <c r="KU389" s="1">
        <f>IF((II389/KK389)&lt;0.335,"G",IF((II389/KK389)&gt;0.67,"R","A"))</f>
        <v/>
      </c>
      <c r="KV389" s="1">
        <f>IF((HZ389/KK389)&lt;0.335,"G",IF((HZ389/KK389)&gt;0.67,"R","A"))</f>
        <v/>
      </c>
      <c r="KW389" s="1">
        <f>IF((HY389/KK389)&lt;0.335,"G",IF((HY389/KK389)&gt;0.67,"R","A"))</f>
        <v/>
      </c>
      <c r="KX389" s="1">
        <f>IF((IK389/KK389)&lt;0.335,"G",IF((IK389/KK389)&gt;0.67,"R","A"))</f>
        <v/>
      </c>
      <c r="KY389" s="1">
        <f>IF((IJ389/KK389)&lt;0.335,"G",IF((IJ389/KK389)&gt;0.67,"R","A"))</f>
        <v/>
      </c>
      <c r="KZ389" s="1">
        <f>IF((HQ389/KK389)&lt;0.335,"G",IF((HQ389/KK389)&gt;0.67,"R","A"))</f>
        <v/>
      </c>
      <c r="LA389" s="1">
        <f>IF((IB389/KK389)&lt;0.335,"G",IF((IB389/KK389)&gt;0.67,"R","A"))</f>
        <v/>
      </c>
      <c r="LB389">
        <f>IF(LQ389="0-0",INDEX(Scrape!#REF!,MATCH('HT 0-0'!KP389,Scrape!$B:$B,0)),"")</f>
        <v/>
      </c>
      <c r="LC389">
        <f>IF(LQ389="0-0",INDEX(Scrape!$A:$A,MATCH('HT 0-0'!KP389,Scrape!$B:$B,0)),"")</f>
        <v/>
      </c>
      <c r="LD389">
        <f>IF(LQ389="0-0",INDEX(Scrape!$B:$B,MATCH('HT 0-0'!KP389,Scrape!$B:$B,0)),"")</f>
        <v/>
      </c>
      <c r="LE389">
        <f>IF(LQ389="0-0",INDEX(Scrape!$C:$C,MATCH('HT 0-0'!KP389,Scrape!$B:$B,0)),"")</f>
        <v/>
      </c>
      <c r="LF389">
        <f>IF(LQ389="0-0",INDEX(Scrape!$D:$D,MATCH('HT 0-0'!KP389,Scrape!$B:$B,0)),"")</f>
        <v/>
      </c>
      <c r="LG389">
        <f>IF(LQ389="0-0",INDEX(Scrape!$E:$E,MATCH('HT 0-0'!KP389,Scrape!$B:$B,0)),"")</f>
        <v/>
      </c>
      <c r="LH389">
        <f>IF(LQ389="0-0",INDEX(Scrape!$F:$F,MATCH('HT 0-0'!KP389,Scrape!$B:$B,0)),"")</f>
        <v/>
      </c>
      <c r="LI389">
        <f>IF(LQ389="0-0",INDEX(Scrape!$G:$G,MATCH('HT 0-0'!KP389,Scrape!$B:$B,0)),"")</f>
        <v/>
      </c>
      <c r="LJ389">
        <f>IF(LQ389="0-0",INDEX(Scrape!$H:$H,MATCH('HT 0-0'!KP389,Scrape!$B:$B,0)),"")</f>
        <v/>
      </c>
      <c r="LK389">
        <f>IF(LQ389="0-0",INDEX(Scrape!$I:$I,MATCH('HT 0-0'!KP389,Scrape!$B:$B,0)),"")</f>
        <v/>
      </c>
      <c r="LL389">
        <f>IF(LQ389="0-0",INDEX(Scrape!$J:$J,MATCH('HT 0-0'!KP389,Scrape!$B:$B,0)),"")</f>
        <v/>
      </c>
      <c r="LM389">
        <f>IF(LQ389="0-0",INDEX(Scrape!$K:$K,MATCH('HT 0-0'!KP389,Scrape!$B:$B,0)),"")</f>
        <v/>
      </c>
      <c r="LN389">
        <f>IF(LQ389="0-0",INDEX(Scrape!$L:$L,MATCH('HT 0-0'!KP389,Scrape!$B:$B,0)),"")</f>
        <v/>
      </c>
      <c r="LO389">
        <f>IF(LQ389="0-0",INDEX(Scrape!$M:$M,MATCH('HT 0-0'!KP389,Scrape!$B:$B,0)),"")</f>
        <v/>
      </c>
      <c r="LP389">
        <f>IF(LQ389="0-0",INDEX(Scrape!$N:$N,MATCH('HT 0-0'!KP389,Scrape!$B:$B,0)),"")</f>
        <v/>
      </c>
      <c r="LQ389">
        <f>INDEX(Scrape!$O:$O,MATCH('HT 0-0'!KP389,Scrape!$B:$B,0))</f>
        <v/>
      </c>
      <c r="LR389">
        <f>(1/LJ389)+(1/LI389)+(1/LH389)</f>
        <v/>
      </c>
      <c r="LS389">
        <f>(1/LG389)+(1/LF389)+(1/LE389)</f>
        <v/>
      </c>
      <c r="LT389" s="8">
        <f>IF(INDEX(#REF!,MATCH(KQ389,#REF!,0))=INDEX(#REF!,MATCH(KQ389,#REF!,0)),INDEX(#REF!,MATCH(KQ389,#REF!,0)),"ERROR")</f>
        <v/>
      </c>
      <c r="LU389" s="4">
        <f>IF(KR389="G",2,IF(KR389="R",0.5,IF(KR389="A",1)))</f>
        <v/>
      </c>
      <c r="LV389" s="4">
        <f>IF(KS389="G",0.5,IF(KS389="R",2,IF(KS389="A",1)))</f>
        <v/>
      </c>
      <c r="LW389" s="4">
        <f>IF(KT389="G",2,IF(KT389="R",0.5,IF(KT389="A",1)))</f>
        <v/>
      </c>
      <c r="LX389" s="4">
        <f>IF(KU389="G",0.5,IF(KU389="R",2,IF(KU389="A",1)))</f>
        <v/>
      </c>
      <c r="LY389" s="7">
        <f>(LK389*(LU389+LX389)+(LL389*(LU389+LX389)))</f>
        <v/>
      </c>
      <c r="LZ389" s="7">
        <f>(LN389*(LV389+LW389)+(LO389*(LV389+LW389)))</f>
        <v/>
      </c>
      <c r="MA389" s="11">
        <f>LY389-LZ389</f>
        <v/>
      </c>
      <c r="MB389" s="5">
        <f>MA389+2</f>
        <v/>
      </c>
      <c r="MC389" s="6">
        <f>MA389-2</f>
        <v/>
      </c>
      <c r="MD389" s="4">
        <f>LE389</f>
        <v/>
      </c>
      <c r="ME389" s="9">
        <f>IF(MD389=0,1000,MD389+0.75)</f>
        <v/>
      </c>
      <c r="MF389" s="10">
        <f>IF(MD389=0,0,MD389-0.75)</f>
        <v/>
      </c>
      <c r="MG389" s="4">
        <f>((LM389*(LU389+LX389))-((LP389*(LV389+LW389))))</f>
        <v/>
      </c>
      <c r="MH389" s="9">
        <f>MG389*1.2</f>
        <v/>
      </c>
      <c r="MI389" s="10">
        <f>MG389*0.8</f>
        <v/>
      </c>
      <c r="MJ389">
        <f>IFERROR(OT389,"")</f>
        <v/>
      </c>
      <c r="MK389">
        <f>IFERROR(OU389,"")</f>
        <v/>
      </c>
      <c r="ML389">
        <f>IFERROR(OV389,"")</f>
        <v/>
      </c>
      <c r="MM389">
        <f>IFERROR(OW389,"")</f>
        <v/>
      </c>
      <c r="MN389">
        <f>IFERROR(OX389,"")</f>
        <v/>
      </c>
      <c r="MO389">
        <f>IFERROR(OY389,"")</f>
        <v/>
      </c>
      <c r="MP389" s="1">
        <f>COUNTIFS(#REF!,LT389,#REF!,1,#REF!,"&gt;="&amp;MC389,#REF!,"&lt;="&amp;MB389,#REF!,"&lt;="&amp;ME389,#REF!,"&gt;="&amp;MF389,#REF!,"="&amp;KV389,#REF!,"="&amp;KX389)</f>
        <v/>
      </c>
      <c r="MQ389" s="1">
        <f>COUNTIFS(#REF!,LT389,#REF!,0,#REF!,"&gt;="&amp;MC389,#REF!,"&lt;="&amp;MB389,#REF!,"&lt;="&amp;ME389,#REF!,"&gt;="&amp;MF389,#REF!,"="&amp;KV389,#REF!,"="&amp;KX389)</f>
        <v/>
      </c>
      <c r="MR389" s="1">
        <f>COUNTIFS(#REF!,LT389,#REF!,1,#REF!,"&gt;="&amp;MC389,#REF!,"&lt;="&amp;MB389,#REF!,"&lt;="&amp;ME389,#REF!,"&gt;="&amp;MF389,#REF!,"="&amp;KW389,#REF!,"="&amp;KY389)</f>
        <v/>
      </c>
      <c r="MS389" s="1">
        <f>COUNTIFS(#REF!,LT389,#REF!,0,#REF!,"&gt;="&amp;MC389,#REF!,"&lt;="&amp;MB389,#REF!,"&lt;="&amp;ME389,#REF!,"&gt;="&amp;MF389,#REF!,"="&amp;KW389,#REF!,"="&amp;KY389)</f>
        <v/>
      </c>
      <c r="MT389" s="1">
        <f>COUNTIFS(#REF!,LT389,#REF!,1,#REF!,"&gt;="&amp;MI389,#REF!,"&lt;="&amp;MH389,#REF!,"&lt;="&amp;ME389,#REF!,"&gt;="&amp;MF389)</f>
        <v/>
      </c>
      <c r="MU389" s="1">
        <f>COUNTIFS(#REF!,LT389,#REF!,0,#REF!,"&gt;="&amp;MI389,#REF!,"&lt;="&amp;MH389,#REF!,"&lt;="&amp;ME389,#REF!,"&gt;="&amp;MF389)</f>
        <v/>
      </c>
      <c r="MV389" s="1">
        <f>COUNTIFS(#REF!,LT389,#REF!,1,#REF!,"&gt;="&amp;MI389,#REF!,"&lt;="&amp;MH389,#REF!,"="&amp;KZ389,#REF!,"="&amp;LA389,#REF!,"&lt;="&amp;ME389,#REF!,"&gt;="&amp;MF389)</f>
        <v/>
      </c>
      <c r="MW389" s="1">
        <f>COUNTIFS(#REF!,LT389,#REF!,0,#REF!,"&gt;="&amp;MI389,#REF!,"&lt;="&amp;MH389,#REF!,"="&amp;KZ389,#REF!,"="&amp;LA389,#REF!,"&lt;="&amp;ME389,#REF!,"&gt;="&amp;MF389)</f>
        <v/>
      </c>
      <c r="MX389" s="1">
        <f>COUNTIFS(#REF!,LT389,#REF!,1,#REF!,"&gt;="&amp;MC389,#REF!,"&lt;="&amp;MB389,#REF!,"&lt;="&amp;ME389,#REF!,"&gt;="&amp;MF389)</f>
        <v/>
      </c>
      <c r="MY389" s="1">
        <f>COUNTIFS(#REF!,LT389,#REF!,0,#REF!,"&gt;="&amp;MC389,#REF!,"&lt;="&amp;MB389,#REF!,"&lt;="&amp;ME389,#REF!,"&gt;="&amp;MF389)</f>
        <v/>
      </c>
      <c r="MZ389" s="1">
        <f>COUNTIFS(#REF!,LT389,#REF!,1,#REF!,"&lt;="&amp;ME389,#REF!,"&gt;="&amp;MF389,#REF!,"="&amp;KV389,#REF!,"="&amp;KX389)</f>
        <v/>
      </c>
      <c r="NA389" s="1">
        <f>COUNTIFS(#REF!,LT389,#REF!,0,#REF!,"&lt;="&amp;ME389,#REF!,"&gt;="&amp;MF389,#REF!,"="&amp;KV389,#REF!,"="&amp;KX389)</f>
        <v/>
      </c>
      <c r="NB389" s="1">
        <f>COUNTIFS(#REF!,LT389,#REF!,1,#REF!,"&lt;="&amp;ME389,#REF!,"&gt;="&amp;MF389,#REF!,"="&amp;KW389,#REF!,"="&amp;KY389)</f>
        <v/>
      </c>
      <c r="NC389" s="1">
        <f>COUNTIFS(#REF!,LT389,#REF!,0,#REF!,"&lt;="&amp;ME389,#REF!,"&gt;="&amp;MF389,#REF!,"="&amp;KW389,#REF!,"="&amp;KY389)</f>
        <v/>
      </c>
      <c r="ND389" s="1">
        <f>COUNTIFS(#REF!,LT389,#REF!,1,#REF!,"&gt;="&amp;MC389,#REF!,"&lt;="&amp;MB389,#REF!,"&lt;="&amp;ME389,#REF!,"&gt;="&amp;MF389,#REF!,"="&amp;KV389,#REF!,"="&amp;KX389)</f>
        <v/>
      </c>
      <c r="NE389" s="1">
        <f>COUNTIFS(#REF!,LT389,#REF!,0,#REF!,"&gt;="&amp;MC389,#REF!,"&lt;="&amp;MB389,#REF!,"&lt;="&amp;ME389,#REF!,"&gt;="&amp;MF389,#REF!,"="&amp;KV389,#REF!,"="&amp;KX389)</f>
        <v/>
      </c>
      <c r="NF389" s="1">
        <f>COUNTIFS(#REF!,LT389,#REF!,1,#REF!,"&gt;="&amp;MC389,#REF!,"&lt;="&amp;MB389,#REF!,"&lt;="&amp;ME389,#REF!,"&gt;="&amp;MF389,#REF!,"="&amp;KW389,#REF!,"="&amp;KY389)</f>
        <v/>
      </c>
      <c r="NG389" s="1">
        <f>COUNTIFS(#REF!,LT389,#REF!,0,#REF!,"&gt;="&amp;MC389,#REF!,"&lt;="&amp;MB389,#REF!,"&lt;="&amp;ME389,#REF!,"&gt;="&amp;MF389,#REF!,"="&amp;KW389,#REF!,"="&amp;KY389)</f>
        <v/>
      </c>
      <c r="NH389" s="1">
        <f>COUNTIFS(#REF!,LT389,#REF!,1,#REF!,"&gt;="&amp;MC389,#REF!,"&lt;="&amp;MB389,#REF!,"&lt;="&amp;ME389,#REF!,"&gt;="&amp;MF389,#REF!,"="&amp;KZ389,#REF!,"="&amp;LA389)</f>
        <v/>
      </c>
      <c r="NI389" s="1">
        <f>COUNTIFS(#REF!,LT389,#REF!,0,#REF!,"&gt;="&amp;MC389,#REF!,"&lt;="&amp;MB389,#REF!,"&lt;="&amp;ME389,#REF!,"&gt;="&amp;MF389,#REF!,"="&amp;KZ389,#REF!,"="&amp;LA389)</f>
        <v/>
      </c>
      <c r="NJ389" s="1">
        <f>COUNTIFS(#REF!,LT389,#REF!,1,#REF!,"&gt;="&amp;MI389,#REF!,"&lt;="&amp;MH389,#REF!,"&lt;="&amp;ME389,#REF!,"&gt;="&amp;MF389)</f>
        <v/>
      </c>
      <c r="NK389" s="1">
        <f>COUNTIFS(#REF!,LT389,#REF!,0,#REF!,"&gt;="&amp;MI389,#REF!,"&lt;="&amp;MH389,#REF!,"&lt;="&amp;ME389,#REF!,"&gt;="&amp;MF389)</f>
        <v/>
      </c>
      <c r="NL389" s="1">
        <f>COUNTIFS(#REF!,LT389,#REF!,1,#REF!,"&gt;="&amp;MI389,#REF!,"&lt;="&amp;MH389,#REF!,"="&amp;KZ389,#REF!,"="&amp;LA389,#REF!,"&lt;="&amp;ME389,#REF!,"&gt;="&amp;MF389)</f>
        <v/>
      </c>
      <c r="NM389" s="1">
        <f>COUNTIFS(#REF!,LT389,#REF!,0,#REF!,"&gt;="&amp;MI389,#REF!,"&lt;="&amp;MH389,#REF!,"="&amp;KZ389,#REF!,"="&amp;LA389,#REF!,"&lt;="&amp;ME389,#REF!,"&gt;="&amp;MF389)</f>
        <v/>
      </c>
      <c r="NN389" s="1">
        <f>COUNTIFS(#REF!,LT389,#REF!,1,#REF!,"&gt;="&amp;MC389,#REF!,"&lt;="&amp;MB389,#REF!,"&lt;="&amp;ME389,#REF!,"&gt;="&amp;MF389)</f>
        <v/>
      </c>
      <c r="NO389" s="1">
        <f>COUNTIFS(#REF!,LT389,#REF!,0,#REF!,"&gt;="&amp;MC389,#REF!,"&lt;="&amp;MB389,#REF!,"&lt;="&amp;ME389,#REF!,"&gt;="&amp;MF389)</f>
        <v/>
      </c>
      <c r="NP389" s="1">
        <f>COUNTIFS(#REF!,LT389,#REF!,1,#REF!,"&lt;="&amp;ME389,#REF!,"&gt;="&amp;MF389,#REF!,"="&amp;KV389,#REF!,"="&amp;KX389)</f>
        <v/>
      </c>
      <c r="NQ389" s="1">
        <f>COUNTIFS(#REF!,LT389,#REF!,0,#REF!,"&lt;="&amp;ME389,#REF!,"&gt;="&amp;MF389,#REF!,"="&amp;KV389,#REF!,"="&amp;KX389)</f>
        <v/>
      </c>
      <c r="NR389" s="1">
        <f>COUNTIFS(#REF!,LT389,#REF!,1,#REF!,"&lt;="&amp;ME389,#REF!,"&gt;="&amp;MF389,#REF!,"="&amp;KW389,#REF!,"="&amp;KY389)</f>
        <v/>
      </c>
      <c r="NS389" s="1">
        <f>COUNTIFS(#REF!,LT389,#REF!,0,#REF!,"&lt;="&amp;ME389,#REF!,"&gt;="&amp;MF389,#REF!,"="&amp;KW389,#REF!,"="&amp;KY389)</f>
        <v/>
      </c>
      <c r="NT389" s="1">
        <f>MP389+MR389+MT389+MV389+MX389+MZ389+NB389</f>
        <v/>
      </c>
      <c r="NU389" s="1">
        <f>MQ389+MS389+MU389+MW389+MY389+NA389+NC389</f>
        <v/>
      </c>
      <c r="NV389" s="1">
        <f>NT389+NU389</f>
        <v/>
      </c>
      <c r="NW389" s="33">
        <f>NT389/(NT389+NU389)</f>
        <v/>
      </c>
      <c r="NX389" s="3">
        <f>1/NW389</f>
        <v/>
      </c>
      <c r="NY389" s="1">
        <f>LH389</f>
        <v/>
      </c>
      <c r="NZ389" s="79">
        <f>(NW389*((NY389-1)*0.98))-((1-NW389)*1)</f>
        <v/>
      </c>
      <c r="OA389" s="34">
        <f>IF(LR389&lt;0.9,0,IF(AND(LR389&gt;1.1),0,1))</f>
        <v/>
      </c>
      <c r="OB389" s="34">
        <f>IF(LS389&lt;0.9,0,IF(AND(LS389&gt;1.1),0,1))</f>
        <v/>
      </c>
      <c r="OC389" s="32">
        <f>IF(NV389&gt;99,1,0)</f>
        <v/>
      </c>
      <c r="OD389" s="32">
        <f>IF(NZ389&gt;0.0799,1,0)</f>
        <v/>
      </c>
      <c r="OE389" s="32">
        <f>IF(NZ389&gt;OM389,1,0)</f>
        <v/>
      </c>
      <c r="OF389" s="32">
        <f>OC389+OD389+OE389+OA389+OB389</f>
        <v/>
      </c>
      <c r="OG389" s="1">
        <f>ND389+NF389+NH389+NJ389+NL389+NN389+NP389+NR389</f>
        <v/>
      </c>
      <c r="OH389" s="1">
        <f>NE389+NG389+NI389+NK389+NM389+NO389+NQ389+NS389</f>
        <v/>
      </c>
      <c r="OI389" s="1">
        <f>OG389+OH389</f>
        <v/>
      </c>
      <c r="OJ389" s="33">
        <f>OG389/(OG389+OH389)</f>
        <v/>
      </c>
      <c r="OK389" s="3">
        <f>1/OJ389</f>
        <v/>
      </c>
      <c r="OL389" s="1">
        <f>LI389</f>
        <v/>
      </c>
      <c r="OM389" s="79">
        <f>(OJ389*((OL389-1)*0.98))-((1-OJ389)*1)</f>
        <v/>
      </c>
      <c r="ON389" s="34">
        <f>IF(LR389&lt;0.9,0,IF(AND(LR389&gt;1.1),0,1))</f>
        <v/>
      </c>
      <c r="OO389" s="34">
        <f>IF(LS389&lt;0.9,0,IF(AND(LS389&gt;1.1),0,1))</f>
        <v/>
      </c>
      <c r="OP389" s="32">
        <f>IF(OI389&gt;99,1,0)</f>
        <v/>
      </c>
      <c r="OQ389" s="32">
        <f>IF(OM389&gt;0.0799,1,0)</f>
        <v/>
      </c>
      <c r="OR389" s="32">
        <f>IF(OM389&gt;OZ389,1,0)</f>
        <v/>
      </c>
      <c r="OS389" s="32">
        <f>OP389+OQ389+OR389+ON389+OO389</f>
        <v/>
      </c>
      <c r="OT389">
        <f>IF(OF389=5,"BackHome0-0",IF(AND(OS389=5),"BackAway0-0",""))</f>
        <v/>
      </c>
      <c r="OU389">
        <f>IF(OF389=5,KN389,IF(AND(OS389=5),KO389,""))</f>
        <v/>
      </c>
      <c r="OV389">
        <f>IF(OF389=5,"Match Odds",IF(AND(OS389=5),"Match Odds",""))</f>
        <v/>
      </c>
      <c r="OW389">
        <f>IF(OF389=5,KP389,IF(AND(OS389=5),KP389,""))</f>
        <v/>
      </c>
      <c r="OX389">
        <f>IF(OF389=5,"MATCH_ODDS",IF(AND(OS389=5),"MATCH_ODDS",""))</f>
        <v/>
      </c>
      <c r="OY389">
        <f>IF(OF389=5,"BACK",IF(AND(OS389=5),"BACK",""))</f>
        <v/>
      </c>
    </row>
    <row r="390" ht="16.5" customHeight="1" thickBot="1" thickTop="1">
      <c r="A390" s="2" t="n"/>
      <c r="KN390" s="1">
        <f>IF(INDEX(#REF!,MATCH('HT 0-0'!D390,#REF!,0))=INDEX(#REF!,MATCH('HT 0-0'!D390,#REF!,0)),INDEX(#REF!,MATCH('HT 0-0'!D390,#REF!,0)),"ERROR")</f>
        <v/>
      </c>
      <c r="KO390" s="1">
        <f>IF(INDEX(#REF!,MATCH('HT 0-0'!E390,#REF!,0))=INDEX(#REF!,MATCH('HT 0-0'!E390,#REF!,0)),INDEX(#REF!,MATCH('HT 0-0'!E390,#REF!,0)),"ERROR")</f>
        <v/>
      </c>
      <c r="KP390" s="1">
        <f>KN390&amp;" v "&amp;KO390</f>
        <v/>
      </c>
      <c r="KQ390">
        <f>B390&amp;"_"&amp;C390</f>
        <v/>
      </c>
      <c r="KR390" s="1">
        <f>IF((HW390/KK390)&lt;0.335,"G",IF((HW390/KK390)&gt;0.67,"R","A"))</f>
        <v/>
      </c>
      <c r="KS390" s="1">
        <f>IF((HX390/KK390)&lt;0.335,"G",IF((HX390/KK390)&gt;0.67,"R","A"))</f>
        <v/>
      </c>
      <c r="KT390" s="1">
        <f>IF((IH390/KK390)&lt;0.335,"G",IF((IH390/KK390)&gt;0.67,"R","A"))</f>
        <v/>
      </c>
      <c r="KU390" s="1">
        <f>IF((II390/KK390)&lt;0.335,"G",IF((II390/KK390)&gt;0.67,"R","A"))</f>
        <v/>
      </c>
      <c r="KV390" s="1">
        <f>IF((HZ390/KK390)&lt;0.335,"G",IF((HZ390/KK390)&gt;0.67,"R","A"))</f>
        <v/>
      </c>
      <c r="KW390" s="1">
        <f>IF((HY390/KK390)&lt;0.335,"G",IF((HY390/KK390)&gt;0.67,"R","A"))</f>
        <v/>
      </c>
      <c r="KX390" s="1">
        <f>IF((IK390/KK390)&lt;0.335,"G",IF((IK390/KK390)&gt;0.67,"R","A"))</f>
        <v/>
      </c>
      <c r="KY390" s="1">
        <f>IF((IJ390/KK390)&lt;0.335,"G",IF((IJ390/KK390)&gt;0.67,"R","A"))</f>
        <v/>
      </c>
      <c r="KZ390" s="1">
        <f>IF((HQ390/KK390)&lt;0.335,"G",IF((HQ390/KK390)&gt;0.67,"R","A"))</f>
        <v/>
      </c>
      <c r="LA390" s="1">
        <f>IF((IB390/KK390)&lt;0.335,"G",IF((IB390/KK390)&gt;0.67,"R","A"))</f>
        <v/>
      </c>
      <c r="LB390">
        <f>IF(LQ390="0-0",INDEX(Scrape!#REF!,MATCH('HT 0-0'!KP390,Scrape!$B:$B,0)),"")</f>
        <v/>
      </c>
      <c r="LC390">
        <f>IF(LQ390="0-0",INDEX(Scrape!$A:$A,MATCH('HT 0-0'!KP390,Scrape!$B:$B,0)),"")</f>
        <v/>
      </c>
      <c r="LD390">
        <f>IF(LQ390="0-0",INDEX(Scrape!$B:$B,MATCH('HT 0-0'!KP390,Scrape!$B:$B,0)),"")</f>
        <v/>
      </c>
      <c r="LE390">
        <f>IF(LQ390="0-0",INDEX(Scrape!$C:$C,MATCH('HT 0-0'!KP390,Scrape!$B:$B,0)),"")</f>
        <v/>
      </c>
      <c r="LF390">
        <f>IF(LQ390="0-0",INDEX(Scrape!$D:$D,MATCH('HT 0-0'!KP390,Scrape!$B:$B,0)),"")</f>
        <v/>
      </c>
      <c r="LG390">
        <f>IF(LQ390="0-0",INDEX(Scrape!$E:$E,MATCH('HT 0-0'!KP390,Scrape!$B:$B,0)),"")</f>
        <v/>
      </c>
      <c r="LH390">
        <f>IF(LQ390="0-0",INDEX(Scrape!$F:$F,MATCH('HT 0-0'!KP390,Scrape!$B:$B,0)),"")</f>
        <v/>
      </c>
      <c r="LI390">
        <f>IF(LQ390="0-0",INDEX(Scrape!$G:$G,MATCH('HT 0-0'!KP390,Scrape!$B:$B,0)),"")</f>
        <v/>
      </c>
      <c r="LJ390">
        <f>IF(LQ390="0-0",INDEX(Scrape!$H:$H,MATCH('HT 0-0'!KP390,Scrape!$B:$B,0)),"")</f>
        <v/>
      </c>
      <c r="LK390">
        <f>IF(LQ390="0-0",INDEX(Scrape!$I:$I,MATCH('HT 0-0'!KP390,Scrape!$B:$B,0)),"")</f>
        <v/>
      </c>
      <c r="LL390">
        <f>IF(LQ390="0-0",INDEX(Scrape!$J:$J,MATCH('HT 0-0'!KP390,Scrape!$B:$B,0)),"")</f>
        <v/>
      </c>
      <c r="LM390">
        <f>IF(LQ390="0-0",INDEX(Scrape!$K:$K,MATCH('HT 0-0'!KP390,Scrape!$B:$B,0)),"")</f>
        <v/>
      </c>
      <c r="LN390">
        <f>IF(LQ390="0-0",INDEX(Scrape!$L:$L,MATCH('HT 0-0'!KP390,Scrape!$B:$B,0)),"")</f>
        <v/>
      </c>
      <c r="LO390">
        <f>IF(LQ390="0-0",INDEX(Scrape!$M:$M,MATCH('HT 0-0'!KP390,Scrape!$B:$B,0)),"")</f>
        <v/>
      </c>
      <c r="LP390">
        <f>IF(LQ390="0-0",INDEX(Scrape!$N:$N,MATCH('HT 0-0'!KP390,Scrape!$B:$B,0)),"")</f>
        <v/>
      </c>
      <c r="LQ390">
        <f>INDEX(Scrape!$O:$O,MATCH('HT 0-0'!KP390,Scrape!$B:$B,0))</f>
        <v/>
      </c>
      <c r="LR390">
        <f>(1/LJ390)+(1/LI390)+(1/LH390)</f>
        <v/>
      </c>
      <c r="LS390">
        <f>(1/LG390)+(1/LF390)+(1/LE390)</f>
        <v/>
      </c>
      <c r="LT390" s="8">
        <f>IF(INDEX(#REF!,MATCH(KQ390,#REF!,0))=INDEX(#REF!,MATCH(KQ390,#REF!,0)),INDEX(#REF!,MATCH(KQ390,#REF!,0)),"ERROR")</f>
        <v/>
      </c>
      <c r="LU390" s="4">
        <f>IF(KR390="G",2,IF(KR390="R",0.5,IF(KR390="A",1)))</f>
        <v/>
      </c>
      <c r="LV390" s="4">
        <f>IF(KS390="G",0.5,IF(KS390="R",2,IF(KS390="A",1)))</f>
        <v/>
      </c>
      <c r="LW390" s="4">
        <f>IF(KT390="G",2,IF(KT390="R",0.5,IF(KT390="A",1)))</f>
        <v/>
      </c>
      <c r="LX390" s="4">
        <f>IF(KU390="G",0.5,IF(KU390="R",2,IF(KU390="A",1)))</f>
        <v/>
      </c>
      <c r="LY390" s="7">
        <f>(LK390*(LU390+LX390)+(LL390*(LU390+LX390)))</f>
        <v/>
      </c>
      <c r="LZ390" s="7">
        <f>(LN390*(LV390+LW390)+(LO390*(LV390+LW390)))</f>
        <v/>
      </c>
      <c r="MA390" s="11">
        <f>LY390-LZ390</f>
        <v/>
      </c>
      <c r="MB390" s="5">
        <f>MA390+2</f>
        <v/>
      </c>
      <c r="MC390" s="6">
        <f>MA390-2</f>
        <v/>
      </c>
      <c r="MD390" s="4">
        <f>LE390</f>
        <v/>
      </c>
      <c r="ME390" s="9">
        <f>IF(MD390=0,1000,MD390+0.75)</f>
        <v/>
      </c>
      <c r="MF390" s="10">
        <f>IF(MD390=0,0,MD390-0.75)</f>
        <v/>
      </c>
      <c r="MG390" s="4">
        <f>((LM390*(LU390+LX390))-((LP390*(LV390+LW390))))</f>
        <v/>
      </c>
      <c r="MH390" s="9">
        <f>MG390*1.2</f>
        <v/>
      </c>
      <c r="MI390" s="10">
        <f>MG390*0.8</f>
        <v/>
      </c>
      <c r="MJ390">
        <f>IFERROR(OT390,"")</f>
        <v/>
      </c>
      <c r="MK390">
        <f>IFERROR(OU390,"")</f>
        <v/>
      </c>
      <c r="ML390">
        <f>IFERROR(OV390,"")</f>
        <v/>
      </c>
      <c r="MM390">
        <f>IFERROR(OW390,"")</f>
        <v/>
      </c>
      <c r="MN390">
        <f>IFERROR(OX390,"")</f>
        <v/>
      </c>
      <c r="MO390">
        <f>IFERROR(OY390,"")</f>
        <v/>
      </c>
      <c r="MP390" s="1">
        <f>COUNTIFS(#REF!,LT390,#REF!,1,#REF!,"&gt;="&amp;MC390,#REF!,"&lt;="&amp;MB390,#REF!,"&lt;="&amp;ME390,#REF!,"&gt;="&amp;MF390,#REF!,"="&amp;KV390,#REF!,"="&amp;KX390)</f>
        <v/>
      </c>
      <c r="MQ390" s="1">
        <f>COUNTIFS(#REF!,LT390,#REF!,0,#REF!,"&gt;="&amp;MC390,#REF!,"&lt;="&amp;MB390,#REF!,"&lt;="&amp;ME390,#REF!,"&gt;="&amp;MF390,#REF!,"="&amp;KV390,#REF!,"="&amp;KX390)</f>
        <v/>
      </c>
      <c r="MR390" s="1">
        <f>COUNTIFS(#REF!,LT390,#REF!,1,#REF!,"&gt;="&amp;MC390,#REF!,"&lt;="&amp;MB390,#REF!,"&lt;="&amp;ME390,#REF!,"&gt;="&amp;MF390,#REF!,"="&amp;KW390,#REF!,"="&amp;KY390)</f>
        <v/>
      </c>
      <c r="MS390" s="1">
        <f>COUNTIFS(#REF!,LT390,#REF!,0,#REF!,"&gt;="&amp;MC390,#REF!,"&lt;="&amp;MB390,#REF!,"&lt;="&amp;ME390,#REF!,"&gt;="&amp;MF390,#REF!,"="&amp;KW390,#REF!,"="&amp;KY390)</f>
        <v/>
      </c>
      <c r="MT390" s="1">
        <f>COUNTIFS(#REF!,LT390,#REF!,1,#REF!,"&gt;="&amp;MI390,#REF!,"&lt;="&amp;MH390,#REF!,"&lt;="&amp;ME390,#REF!,"&gt;="&amp;MF390)</f>
        <v/>
      </c>
      <c r="MU390" s="1">
        <f>COUNTIFS(#REF!,LT390,#REF!,0,#REF!,"&gt;="&amp;MI390,#REF!,"&lt;="&amp;MH390,#REF!,"&lt;="&amp;ME390,#REF!,"&gt;="&amp;MF390)</f>
        <v/>
      </c>
      <c r="MV390" s="1">
        <f>COUNTIFS(#REF!,LT390,#REF!,1,#REF!,"&gt;="&amp;MI390,#REF!,"&lt;="&amp;MH390,#REF!,"="&amp;KZ390,#REF!,"="&amp;LA390,#REF!,"&lt;="&amp;ME390,#REF!,"&gt;="&amp;MF390)</f>
        <v/>
      </c>
      <c r="MW390" s="1">
        <f>COUNTIFS(#REF!,LT390,#REF!,0,#REF!,"&gt;="&amp;MI390,#REF!,"&lt;="&amp;MH390,#REF!,"="&amp;KZ390,#REF!,"="&amp;LA390,#REF!,"&lt;="&amp;ME390,#REF!,"&gt;="&amp;MF390)</f>
        <v/>
      </c>
      <c r="MX390" s="1">
        <f>COUNTIFS(#REF!,LT390,#REF!,1,#REF!,"&gt;="&amp;MC390,#REF!,"&lt;="&amp;MB390,#REF!,"&lt;="&amp;ME390,#REF!,"&gt;="&amp;MF390)</f>
        <v/>
      </c>
      <c r="MY390" s="1">
        <f>COUNTIFS(#REF!,LT390,#REF!,0,#REF!,"&gt;="&amp;MC390,#REF!,"&lt;="&amp;MB390,#REF!,"&lt;="&amp;ME390,#REF!,"&gt;="&amp;MF390)</f>
        <v/>
      </c>
      <c r="MZ390" s="1">
        <f>COUNTIFS(#REF!,LT390,#REF!,1,#REF!,"&lt;="&amp;ME390,#REF!,"&gt;="&amp;MF390,#REF!,"="&amp;KV390,#REF!,"="&amp;KX390)</f>
        <v/>
      </c>
      <c r="NA390" s="1">
        <f>COUNTIFS(#REF!,LT390,#REF!,0,#REF!,"&lt;="&amp;ME390,#REF!,"&gt;="&amp;MF390,#REF!,"="&amp;KV390,#REF!,"="&amp;KX390)</f>
        <v/>
      </c>
      <c r="NB390" s="1">
        <f>COUNTIFS(#REF!,LT390,#REF!,1,#REF!,"&lt;="&amp;ME390,#REF!,"&gt;="&amp;MF390,#REF!,"="&amp;KW390,#REF!,"="&amp;KY390)</f>
        <v/>
      </c>
      <c r="NC390" s="1">
        <f>COUNTIFS(#REF!,LT390,#REF!,0,#REF!,"&lt;="&amp;ME390,#REF!,"&gt;="&amp;MF390,#REF!,"="&amp;KW390,#REF!,"="&amp;KY390)</f>
        <v/>
      </c>
      <c r="ND390" s="1">
        <f>COUNTIFS(#REF!,LT390,#REF!,1,#REF!,"&gt;="&amp;MC390,#REF!,"&lt;="&amp;MB390,#REF!,"&lt;="&amp;ME390,#REF!,"&gt;="&amp;MF390,#REF!,"="&amp;KV390,#REF!,"="&amp;KX390)</f>
        <v/>
      </c>
      <c r="NE390" s="1">
        <f>COUNTIFS(#REF!,LT390,#REF!,0,#REF!,"&gt;="&amp;MC390,#REF!,"&lt;="&amp;MB390,#REF!,"&lt;="&amp;ME390,#REF!,"&gt;="&amp;MF390,#REF!,"="&amp;KV390,#REF!,"="&amp;KX390)</f>
        <v/>
      </c>
      <c r="NF390" s="1">
        <f>COUNTIFS(#REF!,LT390,#REF!,1,#REF!,"&gt;="&amp;MC390,#REF!,"&lt;="&amp;MB390,#REF!,"&lt;="&amp;ME390,#REF!,"&gt;="&amp;MF390,#REF!,"="&amp;KW390,#REF!,"="&amp;KY390)</f>
        <v/>
      </c>
      <c r="NG390" s="1">
        <f>COUNTIFS(#REF!,LT390,#REF!,0,#REF!,"&gt;="&amp;MC390,#REF!,"&lt;="&amp;MB390,#REF!,"&lt;="&amp;ME390,#REF!,"&gt;="&amp;MF390,#REF!,"="&amp;KW390,#REF!,"="&amp;KY390)</f>
        <v/>
      </c>
      <c r="NH390" s="1">
        <f>COUNTIFS(#REF!,LT390,#REF!,1,#REF!,"&gt;="&amp;MC390,#REF!,"&lt;="&amp;MB390,#REF!,"&lt;="&amp;ME390,#REF!,"&gt;="&amp;MF390,#REF!,"="&amp;KZ390,#REF!,"="&amp;LA390)</f>
        <v/>
      </c>
      <c r="NI390" s="1">
        <f>COUNTIFS(#REF!,LT390,#REF!,0,#REF!,"&gt;="&amp;MC390,#REF!,"&lt;="&amp;MB390,#REF!,"&lt;="&amp;ME390,#REF!,"&gt;="&amp;MF390,#REF!,"="&amp;KZ390,#REF!,"="&amp;LA390)</f>
        <v/>
      </c>
      <c r="NJ390" s="1">
        <f>COUNTIFS(#REF!,LT390,#REF!,1,#REF!,"&gt;="&amp;MI390,#REF!,"&lt;="&amp;MH390,#REF!,"&lt;="&amp;ME390,#REF!,"&gt;="&amp;MF390)</f>
        <v/>
      </c>
      <c r="NK390" s="1">
        <f>COUNTIFS(#REF!,LT390,#REF!,0,#REF!,"&gt;="&amp;MI390,#REF!,"&lt;="&amp;MH390,#REF!,"&lt;="&amp;ME390,#REF!,"&gt;="&amp;MF390)</f>
        <v/>
      </c>
      <c r="NL390" s="1">
        <f>COUNTIFS(#REF!,LT390,#REF!,1,#REF!,"&gt;="&amp;MI390,#REF!,"&lt;="&amp;MH390,#REF!,"="&amp;KZ390,#REF!,"="&amp;LA390,#REF!,"&lt;="&amp;ME390,#REF!,"&gt;="&amp;MF390)</f>
        <v/>
      </c>
      <c r="NM390" s="1">
        <f>COUNTIFS(#REF!,LT390,#REF!,0,#REF!,"&gt;="&amp;MI390,#REF!,"&lt;="&amp;MH390,#REF!,"="&amp;KZ390,#REF!,"="&amp;LA390,#REF!,"&lt;="&amp;ME390,#REF!,"&gt;="&amp;MF390)</f>
        <v/>
      </c>
      <c r="NN390" s="1">
        <f>COUNTIFS(#REF!,LT390,#REF!,1,#REF!,"&gt;="&amp;MC390,#REF!,"&lt;="&amp;MB390,#REF!,"&lt;="&amp;ME390,#REF!,"&gt;="&amp;MF390)</f>
        <v/>
      </c>
      <c r="NO390" s="1">
        <f>COUNTIFS(#REF!,LT390,#REF!,0,#REF!,"&gt;="&amp;MC390,#REF!,"&lt;="&amp;MB390,#REF!,"&lt;="&amp;ME390,#REF!,"&gt;="&amp;MF390)</f>
        <v/>
      </c>
      <c r="NP390" s="1">
        <f>COUNTIFS(#REF!,LT390,#REF!,1,#REF!,"&lt;="&amp;ME390,#REF!,"&gt;="&amp;MF390,#REF!,"="&amp;KV390,#REF!,"="&amp;KX390)</f>
        <v/>
      </c>
      <c r="NQ390" s="1">
        <f>COUNTIFS(#REF!,LT390,#REF!,0,#REF!,"&lt;="&amp;ME390,#REF!,"&gt;="&amp;MF390,#REF!,"="&amp;KV390,#REF!,"="&amp;KX390)</f>
        <v/>
      </c>
      <c r="NR390" s="1">
        <f>COUNTIFS(#REF!,LT390,#REF!,1,#REF!,"&lt;="&amp;ME390,#REF!,"&gt;="&amp;MF390,#REF!,"="&amp;KW390,#REF!,"="&amp;KY390)</f>
        <v/>
      </c>
      <c r="NS390" s="1">
        <f>COUNTIFS(#REF!,LT390,#REF!,0,#REF!,"&lt;="&amp;ME390,#REF!,"&gt;="&amp;MF390,#REF!,"="&amp;KW390,#REF!,"="&amp;KY390)</f>
        <v/>
      </c>
      <c r="NT390" s="1">
        <f>MP390+MR390+MT390+MV390+MX390+MZ390+NB390</f>
        <v/>
      </c>
      <c r="NU390" s="1">
        <f>MQ390+MS390+MU390+MW390+MY390+NA390+NC390</f>
        <v/>
      </c>
      <c r="NV390" s="1">
        <f>NT390+NU390</f>
        <v/>
      </c>
      <c r="NW390" s="33">
        <f>NT390/(NT390+NU390)</f>
        <v/>
      </c>
      <c r="NX390" s="3">
        <f>1/NW390</f>
        <v/>
      </c>
      <c r="NY390" s="1">
        <f>LH390</f>
        <v/>
      </c>
      <c r="NZ390" s="79">
        <f>(NW390*((NY390-1)*0.98))-((1-NW390)*1)</f>
        <v/>
      </c>
      <c r="OA390" s="34">
        <f>IF(LR390&lt;0.9,0,IF(AND(LR390&gt;1.1),0,1))</f>
        <v/>
      </c>
      <c r="OB390" s="34">
        <f>IF(LS390&lt;0.9,0,IF(AND(LS390&gt;1.1),0,1))</f>
        <v/>
      </c>
      <c r="OC390" s="32">
        <f>IF(NV390&gt;99,1,0)</f>
        <v/>
      </c>
      <c r="OD390" s="32">
        <f>IF(NZ390&gt;0.0799,1,0)</f>
        <v/>
      </c>
      <c r="OE390" s="32">
        <f>IF(NZ390&gt;OM390,1,0)</f>
        <v/>
      </c>
      <c r="OF390" s="32">
        <f>OC390+OD390+OE390+OA390+OB390</f>
        <v/>
      </c>
      <c r="OG390" s="1">
        <f>ND390+NF390+NH390+NJ390+NL390+NN390+NP390+NR390</f>
        <v/>
      </c>
      <c r="OH390" s="1">
        <f>NE390+NG390+NI390+NK390+NM390+NO390+NQ390+NS390</f>
        <v/>
      </c>
      <c r="OI390" s="1">
        <f>OG390+OH390</f>
        <v/>
      </c>
      <c r="OJ390" s="33">
        <f>OG390/(OG390+OH390)</f>
        <v/>
      </c>
      <c r="OK390" s="3">
        <f>1/OJ390</f>
        <v/>
      </c>
      <c r="OL390" s="1">
        <f>LI390</f>
        <v/>
      </c>
      <c r="OM390" s="79">
        <f>(OJ390*((OL390-1)*0.98))-((1-OJ390)*1)</f>
        <v/>
      </c>
      <c r="ON390" s="34">
        <f>IF(LR390&lt;0.9,0,IF(AND(LR390&gt;1.1),0,1))</f>
        <v/>
      </c>
      <c r="OO390" s="34">
        <f>IF(LS390&lt;0.9,0,IF(AND(LS390&gt;1.1),0,1))</f>
        <v/>
      </c>
      <c r="OP390" s="32">
        <f>IF(OI390&gt;99,1,0)</f>
        <v/>
      </c>
      <c r="OQ390" s="32">
        <f>IF(OM390&gt;0.0799,1,0)</f>
        <v/>
      </c>
      <c r="OR390" s="32">
        <f>IF(OM390&gt;OZ390,1,0)</f>
        <v/>
      </c>
      <c r="OS390" s="32">
        <f>OP390+OQ390+OR390+ON390+OO390</f>
        <v/>
      </c>
      <c r="OT390">
        <f>IF(OF390=5,"BackHome0-0",IF(AND(OS390=5),"BackAway0-0",""))</f>
        <v/>
      </c>
      <c r="OU390">
        <f>IF(OF390=5,KN390,IF(AND(OS390=5),KO390,""))</f>
        <v/>
      </c>
      <c r="OV390">
        <f>IF(OF390=5,"Match Odds",IF(AND(OS390=5),"Match Odds",""))</f>
        <v/>
      </c>
      <c r="OW390">
        <f>IF(OF390=5,KP390,IF(AND(OS390=5),KP390,""))</f>
        <v/>
      </c>
      <c r="OX390">
        <f>IF(OF390=5,"MATCH_ODDS",IF(AND(OS390=5),"MATCH_ODDS",""))</f>
        <v/>
      </c>
      <c r="OY390">
        <f>IF(OF390=5,"BACK",IF(AND(OS390=5),"BACK",""))</f>
        <v/>
      </c>
    </row>
    <row r="391" ht="16.5" customHeight="1" thickBot="1" thickTop="1">
      <c r="A391" s="2" t="n"/>
      <c r="KN391" s="1">
        <f>IF(INDEX(#REF!,MATCH('HT 0-0'!D391,#REF!,0))=INDEX(#REF!,MATCH('HT 0-0'!D391,#REF!,0)),INDEX(#REF!,MATCH('HT 0-0'!D391,#REF!,0)),"ERROR")</f>
        <v/>
      </c>
      <c r="KO391" s="1">
        <f>IF(INDEX(#REF!,MATCH('HT 0-0'!E391,#REF!,0))=INDEX(#REF!,MATCH('HT 0-0'!E391,#REF!,0)),INDEX(#REF!,MATCH('HT 0-0'!E391,#REF!,0)),"ERROR")</f>
        <v/>
      </c>
      <c r="KP391" s="1">
        <f>KN391&amp;" v "&amp;KO391</f>
        <v/>
      </c>
      <c r="KQ391">
        <f>B391&amp;"_"&amp;C391</f>
        <v/>
      </c>
      <c r="KR391" s="1">
        <f>IF((HW391/KK391)&lt;0.335,"G",IF((HW391/KK391)&gt;0.67,"R","A"))</f>
        <v/>
      </c>
      <c r="KS391" s="1">
        <f>IF((HX391/KK391)&lt;0.335,"G",IF((HX391/KK391)&gt;0.67,"R","A"))</f>
        <v/>
      </c>
      <c r="KT391" s="1">
        <f>IF((IH391/KK391)&lt;0.335,"G",IF((IH391/KK391)&gt;0.67,"R","A"))</f>
        <v/>
      </c>
      <c r="KU391" s="1">
        <f>IF((II391/KK391)&lt;0.335,"G",IF((II391/KK391)&gt;0.67,"R","A"))</f>
        <v/>
      </c>
      <c r="KV391" s="1">
        <f>IF((HZ391/KK391)&lt;0.335,"G",IF((HZ391/KK391)&gt;0.67,"R","A"))</f>
        <v/>
      </c>
      <c r="KW391" s="1">
        <f>IF((HY391/KK391)&lt;0.335,"G",IF((HY391/KK391)&gt;0.67,"R","A"))</f>
        <v/>
      </c>
      <c r="KX391" s="1">
        <f>IF((IK391/KK391)&lt;0.335,"G",IF((IK391/KK391)&gt;0.67,"R","A"))</f>
        <v/>
      </c>
      <c r="KY391" s="1">
        <f>IF((IJ391/KK391)&lt;0.335,"G",IF((IJ391/KK391)&gt;0.67,"R","A"))</f>
        <v/>
      </c>
      <c r="KZ391" s="1">
        <f>IF((HQ391/KK391)&lt;0.335,"G",IF((HQ391/KK391)&gt;0.67,"R","A"))</f>
        <v/>
      </c>
      <c r="LA391" s="1">
        <f>IF((IB391/KK391)&lt;0.335,"G",IF((IB391/KK391)&gt;0.67,"R","A"))</f>
        <v/>
      </c>
      <c r="LB391">
        <f>IF(LQ391="0-0",INDEX(Scrape!#REF!,MATCH('HT 0-0'!KP391,Scrape!$B:$B,0)),"")</f>
        <v/>
      </c>
      <c r="LC391">
        <f>IF(LQ391="0-0",INDEX(Scrape!$A:$A,MATCH('HT 0-0'!KP391,Scrape!$B:$B,0)),"")</f>
        <v/>
      </c>
      <c r="LD391">
        <f>IF(LQ391="0-0",INDEX(Scrape!$B:$B,MATCH('HT 0-0'!KP391,Scrape!$B:$B,0)),"")</f>
        <v/>
      </c>
      <c r="LE391">
        <f>IF(LQ391="0-0",INDEX(Scrape!$C:$C,MATCH('HT 0-0'!KP391,Scrape!$B:$B,0)),"")</f>
        <v/>
      </c>
      <c r="LF391">
        <f>IF(LQ391="0-0",INDEX(Scrape!$D:$D,MATCH('HT 0-0'!KP391,Scrape!$B:$B,0)),"")</f>
        <v/>
      </c>
      <c r="LG391">
        <f>IF(LQ391="0-0",INDEX(Scrape!$E:$E,MATCH('HT 0-0'!KP391,Scrape!$B:$B,0)),"")</f>
        <v/>
      </c>
      <c r="LH391">
        <f>IF(LQ391="0-0",INDEX(Scrape!$F:$F,MATCH('HT 0-0'!KP391,Scrape!$B:$B,0)),"")</f>
        <v/>
      </c>
      <c r="LI391">
        <f>IF(LQ391="0-0",INDEX(Scrape!$G:$G,MATCH('HT 0-0'!KP391,Scrape!$B:$B,0)),"")</f>
        <v/>
      </c>
      <c r="LJ391">
        <f>IF(LQ391="0-0",INDEX(Scrape!$H:$H,MATCH('HT 0-0'!KP391,Scrape!$B:$B,0)),"")</f>
        <v/>
      </c>
      <c r="LK391">
        <f>IF(LQ391="0-0",INDEX(Scrape!$I:$I,MATCH('HT 0-0'!KP391,Scrape!$B:$B,0)),"")</f>
        <v/>
      </c>
      <c r="LL391">
        <f>IF(LQ391="0-0",INDEX(Scrape!$J:$J,MATCH('HT 0-0'!KP391,Scrape!$B:$B,0)),"")</f>
        <v/>
      </c>
      <c r="LM391">
        <f>IF(LQ391="0-0",INDEX(Scrape!$K:$K,MATCH('HT 0-0'!KP391,Scrape!$B:$B,0)),"")</f>
        <v/>
      </c>
      <c r="LN391">
        <f>IF(LQ391="0-0",INDEX(Scrape!$L:$L,MATCH('HT 0-0'!KP391,Scrape!$B:$B,0)),"")</f>
        <v/>
      </c>
      <c r="LO391">
        <f>IF(LQ391="0-0",INDEX(Scrape!$M:$M,MATCH('HT 0-0'!KP391,Scrape!$B:$B,0)),"")</f>
        <v/>
      </c>
      <c r="LP391">
        <f>IF(LQ391="0-0",INDEX(Scrape!$N:$N,MATCH('HT 0-0'!KP391,Scrape!$B:$B,0)),"")</f>
        <v/>
      </c>
      <c r="LQ391">
        <f>INDEX(Scrape!$O:$O,MATCH('HT 0-0'!KP391,Scrape!$B:$B,0))</f>
        <v/>
      </c>
      <c r="LR391">
        <f>(1/LJ391)+(1/LI391)+(1/LH391)</f>
        <v/>
      </c>
      <c r="LS391">
        <f>(1/LG391)+(1/LF391)+(1/LE391)</f>
        <v/>
      </c>
      <c r="LT391" s="8">
        <f>IF(INDEX(#REF!,MATCH(KQ391,#REF!,0))=INDEX(#REF!,MATCH(KQ391,#REF!,0)),INDEX(#REF!,MATCH(KQ391,#REF!,0)),"ERROR")</f>
        <v/>
      </c>
      <c r="LU391" s="4">
        <f>IF(KR391="G",2,IF(KR391="R",0.5,IF(KR391="A",1)))</f>
        <v/>
      </c>
      <c r="LV391" s="4">
        <f>IF(KS391="G",0.5,IF(KS391="R",2,IF(KS391="A",1)))</f>
        <v/>
      </c>
      <c r="LW391" s="4">
        <f>IF(KT391="G",2,IF(KT391="R",0.5,IF(KT391="A",1)))</f>
        <v/>
      </c>
      <c r="LX391" s="4">
        <f>IF(KU391="G",0.5,IF(KU391="R",2,IF(KU391="A",1)))</f>
        <v/>
      </c>
      <c r="LY391" s="7">
        <f>(LK391*(LU391+LX391)+(LL391*(LU391+LX391)))</f>
        <v/>
      </c>
      <c r="LZ391" s="7">
        <f>(LN391*(LV391+LW391)+(LO391*(LV391+LW391)))</f>
        <v/>
      </c>
      <c r="MA391" s="11">
        <f>LY391-LZ391</f>
        <v/>
      </c>
      <c r="MB391" s="5">
        <f>MA391+2</f>
        <v/>
      </c>
      <c r="MC391" s="6">
        <f>MA391-2</f>
        <v/>
      </c>
      <c r="MD391" s="4">
        <f>LE391</f>
        <v/>
      </c>
      <c r="ME391" s="9">
        <f>IF(MD391=0,1000,MD391+0.75)</f>
        <v/>
      </c>
      <c r="MF391" s="10">
        <f>IF(MD391=0,0,MD391-0.75)</f>
        <v/>
      </c>
      <c r="MG391" s="4">
        <f>((LM391*(LU391+LX391))-((LP391*(LV391+LW391))))</f>
        <v/>
      </c>
      <c r="MH391" s="9">
        <f>MG391*1.2</f>
        <v/>
      </c>
      <c r="MI391" s="10">
        <f>MG391*0.8</f>
        <v/>
      </c>
      <c r="MJ391">
        <f>IFERROR(OT391,"")</f>
        <v/>
      </c>
      <c r="MK391">
        <f>IFERROR(OU391,"")</f>
        <v/>
      </c>
      <c r="ML391">
        <f>IFERROR(OV391,"")</f>
        <v/>
      </c>
      <c r="MM391">
        <f>IFERROR(OW391,"")</f>
        <v/>
      </c>
      <c r="MN391">
        <f>IFERROR(OX391,"")</f>
        <v/>
      </c>
      <c r="MO391">
        <f>IFERROR(OY391,"")</f>
        <v/>
      </c>
      <c r="MP391" s="1">
        <f>COUNTIFS(#REF!,LT391,#REF!,1,#REF!,"&gt;="&amp;MC391,#REF!,"&lt;="&amp;MB391,#REF!,"&lt;="&amp;ME391,#REF!,"&gt;="&amp;MF391,#REF!,"="&amp;KV391,#REF!,"="&amp;KX391)</f>
        <v/>
      </c>
      <c r="MQ391" s="1">
        <f>COUNTIFS(#REF!,LT391,#REF!,0,#REF!,"&gt;="&amp;MC391,#REF!,"&lt;="&amp;MB391,#REF!,"&lt;="&amp;ME391,#REF!,"&gt;="&amp;MF391,#REF!,"="&amp;KV391,#REF!,"="&amp;KX391)</f>
        <v/>
      </c>
      <c r="MR391" s="1">
        <f>COUNTIFS(#REF!,LT391,#REF!,1,#REF!,"&gt;="&amp;MC391,#REF!,"&lt;="&amp;MB391,#REF!,"&lt;="&amp;ME391,#REF!,"&gt;="&amp;MF391,#REF!,"="&amp;KW391,#REF!,"="&amp;KY391)</f>
        <v/>
      </c>
      <c r="MS391" s="1">
        <f>COUNTIFS(#REF!,LT391,#REF!,0,#REF!,"&gt;="&amp;MC391,#REF!,"&lt;="&amp;MB391,#REF!,"&lt;="&amp;ME391,#REF!,"&gt;="&amp;MF391,#REF!,"="&amp;KW391,#REF!,"="&amp;KY391)</f>
        <v/>
      </c>
      <c r="MT391" s="1">
        <f>COUNTIFS(#REF!,LT391,#REF!,1,#REF!,"&gt;="&amp;MI391,#REF!,"&lt;="&amp;MH391,#REF!,"&lt;="&amp;ME391,#REF!,"&gt;="&amp;MF391)</f>
        <v/>
      </c>
      <c r="MU391" s="1">
        <f>COUNTIFS(#REF!,LT391,#REF!,0,#REF!,"&gt;="&amp;MI391,#REF!,"&lt;="&amp;MH391,#REF!,"&lt;="&amp;ME391,#REF!,"&gt;="&amp;MF391)</f>
        <v/>
      </c>
      <c r="MV391" s="1">
        <f>COUNTIFS(#REF!,LT391,#REF!,1,#REF!,"&gt;="&amp;MI391,#REF!,"&lt;="&amp;MH391,#REF!,"="&amp;KZ391,#REF!,"="&amp;LA391,#REF!,"&lt;="&amp;ME391,#REF!,"&gt;="&amp;MF391)</f>
        <v/>
      </c>
      <c r="MW391" s="1">
        <f>COUNTIFS(#REF!,LT391,#REF!,0,#REF!,"&gt;="&amp;MI391,#REF!,"&lt;="&amp;MH391,#REF!,"="&amp;KZ391,#REF!,"="&amp;LA391,#REF!,"&lt;="&amp;ME391,#REF!,"&gt;="&amp;MF391)</f>
        <v/>
      </c>
      <c r="MX391" s="1">
        <f>COUNTIFS(#REF!,LT391,#REF!,1,#REF!,"&gt;="&amp;MC391,#REF!,"&lt;="&amp;MB391,#REF!,"&lt;="&amp;ME391,#REF!,"&gt;="&amp;MF391)</f>
        <v/>
      </c>
      <c r="MY391" s="1">
        <f>COUNTIFS(#REF!,LT391,#REF!,0,#REF!,"&gt;="&amp;MC391,#REF!,"&lt;="&amp;MB391,#REF!,"&lt;="&amp;ME391,#REF!,"&gt;="&amp;MF391)</f>
        <v/>
      </c>
      <c r="MZ391" s="1">
        <f>COUNTIFS(#REF!,LT391,#REF!,1,#REF!,"&lt;="&amp;ME391,#REF!,"&gt;="&amp;MF391,#REF!,"="&amp;KV391,#REF!,"="&amp;KX391)</f>
        <v/>
      </c>
      <c r="NA391" s="1">
        <f>COUNTIFS(#REF!,LT391,#REF!,0,#REF!,"&lt;="&amp;ME391,#REF!,"&gt;="&amp;MF391,#REF!,"="&amp;KV391,#REF!,"="&amp;KX391)</f>
        <v/>
      </c>
      <c r="NB391" s="1">
        <f>COUNTIFS(#REF!,LT391,#REF!,1,#REF!,"&lt;="&amp;ME391,#REF!,"&gt;="&amp;MF391,#REF!,"="&amp;KW391,#REF!,"="&amp;KY391)</f>
        <v/>
      </c>
      <c r="NC391" s="1">
        <f>COUNTIFS(#REF!,LT391,#REF!,0,#REF!,"&lt;="&amp;ME391,#REF!,"&gt;="&amp;MF391,#REF!,"="&amp;KW391,#REF!,"="&amp;KY391)</f>
        <v/>
      </c>
      <c r="ND391" s="1">
        <f>COUNTIFS(#REF!,LT391,#REF!,1,#REF!,"&gt;="&amp;MC391,#REF!,"&lt;="&amp;MB391,#REF!,"&lt;="&amp;ME391,#REF!,"&gt;="&amp;MF391,#REF!,"="&amp;KV391,#REF!,"="&amp;KX391)</f>
        <v/>
      </c>
      <c r="NE391" s="1">
        <f>COUNTIFS(#REF!,LT391,#REF!,0,#REF!,"&gt;="&amp;MC391,#REF!,"&lt;="&amp;MB391,#REF!,"&lt;="&amp;ME391,#REF!,"&gt;="&amp;MF391,#REF!,"="&amp;KV391,#REF!,"="&amp;KX391)</f>
        <v/>
      </c>
      <c r="NF391" s="1">
        <f>COUNTIFS(#REF!,LT391,#REF!,1,#REF!,"&gt;="&amp;MC391,#REF!,"&lt;="&amp;MB391,#REF!,"&lt;="&amp;ME391,#REF!,"&gt;="&amp;MF391,#REF!,"="&amp;KW391,#REF!,"="&amp;KY391)</f>
        <v/>
      </c>
      <c r="NG391" s="1">
        <f>COUNTIFS(#REF!,LT391,#REF!,0,#REF!,"&gt;="&amp;MC391,#REF!,"&lt;="&amp;MB391,#REF!,"&lt;="&amp;ME391,#REF!,"&gt;="&amp;MF391,#REF!,"="&amp;KW391,#REF!,"="&amp;KY391)</f>
        <v/>
      </c>
      <c r="NH391" s="1">
        <f>COUNTIFS(#REF!,LT391,#REF!,1,#REF!,"&gt;="&amp;MC391,#REF!,"&lt;="&amp;MB391,#REF!,"&lt;="&amp;ME391,#REF!,"&gt;="&amp;MF391,#REF!,"="&amp;KZ391,#REF!,"="&amp;LA391)</f>
        <v/>
      </c>
      <c r="NI391" s="1">
        <f>COUNTIFS(#REF!,LT391,#REF!,0,#REF!,"&gt;="&amp;MC391,#REF!,"&lt;="&amp;MB391,#REF!,"&lt;="&amp;ME391,#REF!,"&gt;="&amp;MF391,#REF!,"="&amp;KZ391,#REF!,"="&amp;LA391)</f>
        <v/>
      </c>
      <c r="NJ391" s="1">
        <f>COUNTIFS(#REF!,LT391,#REF!,1,#REF!,"&gt;="&amp;MI391,#REF!,"&lt;="&amp;MH391,#REF!,"&lt;="&amp;ME391,#REF!,"&gt;="&amp;MF391)</f>
        <v/>
      </c>
      <c r="NK391" s="1">
        <f>COUNTIFS(#REF!,LT391,#REF!,0,#REF!,"&gt;="&amp;MI391,#REF!,"&lt;="&amp;MH391,#REF!,"&lt;="&amp;ME391,#REF!,"&gt;="&amp;MF391)</f>
        <v/>
      </c>
      <c r="NL391" s="1">
        <f>COUNTIFS(#REF!,LT391,#REF!,1,#REF!,"&gt;="&amp;MI391,#REF!,"&lt;="&amp;MH391,#REF!,"="&amp;KZ391,#REF!,"="&amp;LA391,#REF!,"&lt;="&amp;ME391,#REF!,"&gt;="&amp;MF391)</f>
        <v/>
      </c>
      <c r="NM391" s="1">
        <f>COUNTIFS(#REF!,LT391,#REF!,0,#REF!,"&gt;="&amp;MI391,#REF!,"&lt;="&amp;MH391,#REF!,"="&amp;KZ391,#REF!,"="&amp;LA391,#REF!,"&lt;="&amp;ME391,#REF!,"&gt;="&amp;MF391)</f>
        <v/>
      </c>
      <c r="NN391" s="1">
        <f>COUNTIFS(#REF!,LT391,#REF!,1,#REF!,"&gt;="&amp;MC391,#REF!,"&lt;="&amp;MB391,#REF!,"&lt;="&amp;ME391,#REF!,"&gt;="&amp;MF391)</f>
        <v/>
      </c>
      <c r="NO391" s="1">
        <f>COUNTIFS(#REF!,LT391,#REF!,0,#REF!,"&gt;="&amp;MC391,#REF!,"&lt;="&amp;MB391,#REF!,"&lt;="&amp;ME391,#REF!,"&gt;="&amp;MF391)</f>
        <v/>
      </c>
      <c r="NP391" s="1">
        <f>COUNTIFS(#REF!,LT391,#REF!,1,#REF!,"&lt;="&amp;ME391,#REF!,"&gt;="&amp;MF391,#REF!,"="&amp;KV391,#REF!,"="&amp;KX391)</f>
        <v/>
      </c>
      <c r="NQ391" s="1">
        <f>COUNTIFS(#REF!,LT391,#REF!,0,#REF!,"&lt;="&amp;ME391,#REF!,"&gt;="&amp;MF391,#REF!,"="&amp;KV391,#REF!,"="&amp;KX391)</f>
        <v/>
      </c>
      <c r="NR391" s="1">
        <f>COUNTIFS(#REF!,LT391,#REF!,1,#REF!,"&lt;="&amp;ME391,#REF!,"&gt;="&amp;MF391,#REF!,"="&amp;KW391,#REF!,"="&amp;KY391)</f>
        <v/>
      </c>
      <c r="NS391" s="1">
        <f>COUNTIFS(#REF!,LT391,#REF!,0,#REF!,"&lt;="&amp;ME391,#REF!,"&gt;="&amp;MF391,#REF!,"="&amp;KW391,#REF!,"="&amp;KY391)</f>
        <v/>
      </c>
      <c r="NT391" s="1">
        <f>MP391+MR391+MT391+MV391+MX391+MZ391+NB391</f>
        <v/>
      </c>
      <c r="NU391" s="1">
        <f>MQ391+MS391+MU391+MW391+MY391+NA391+NC391</f>
        <v/>
      </c>
      <c r="NV391" s="1">
        <f>NT391+NU391</f>
        <v/>
      </c>
      <c r="NW391" s="33">
        <f>NT391/(NT391+NU391)</f>
        <v/>
      </c>
      <c r="NX391" s="3">
        <f>1/NW391</f>
        <v/>
      </c>
      <c r="NY391" s="1">
        <f>LH391</f>
        <v/>
      </c>
      <c r="NZ391" s="79">
        <f>(NW391*((NY391-1)*0.98))-((1-NW391)*1)</f>
        <v/>
      </c>
      <c r="OA391" s="34">
        <f>IF(LR391&lt;0.9,0,IF(AND(LR391&gt;1.1),0,1))</f>
        <v/>
      </c>
      <c r="OB391" s="34">
        <f>IF(LS391&lt;0.9,0,IF(AND(LS391&gt;1.1),0,1))</f>
        <v/>
      </c>
      <c r="OC391" s="32">
        <f>IF(NV391&gt;99,1,0)</f>
        <v/>
      </c>
      <c r="OD391" s="32">
        <f>IF(NZ391&gt;0.0799,1,0)</f>
        <v/>
      </c>
      <c r="OE391" s="32">
        <f>IF(NZ391&gt;OM391,1,0)</f>
        <v/>
      </c>
      <c r="OF391" s="32">
        <f>OC391+OD391+OE391+OA391+OB391</f>
        <v/>
      </c>
      <c r="OG391" s="1">
        <f>ND391+NF391+NH391+NJ391+NL391+NN391+NP391+NR391</f>
        <v/>
      </c>
      <c r="OH391" s="1">
        <f>NE391+NG391+NI391+NK391+NM391+NO391+NQ391+NS391</f>
        <v/>
      </c>
      <c r="OI391" s="1">
        <f>OG391+OH391</f>
        <v/>
      </c>
      <c r="OJ391" s="33">
        <f>OG391/(OG391+OH391)</f>
        <v/>
      </c>
      <c r="OK391" s="3">
        <f>1/OJ391</f>
        <v/>
      </c>
      <c r="OL391" s="1">
        <f>LI391</f>
        <v/>
      </c>
      <c r="OM391" s="79">
        <f>(OJ391*((OL391-1)*0.98))-((1-OJ391)*1)</f>
        <v/>
      </c>
      <c r="ON391" s="34">
        <f>IF(LR391&lt;0.9,0,IF(AND(LR391&gt;1.1),0,1))</f>
        <v/>
      </c>
      <c r="OO391" s="34">
        <f>IF(LS391&lt;0.9,0,IF(AND(LS391&gt;1.1),0,1))</f>
        <v/>
      </c>
      <c r="OP391" s="32">
        <f>IF(OI391&gt;99,1,0)</f>
        <v/>
      </c>
      <c r="OQ391" s="32">
        <f>IF(OM391&gt;0.0799,1,0)</f>
        <v/>
      </c>
      <c r="OR391" s="32">
        <f>IF(OM391&gt;OZ391,1,0)</f>
        <v/>
      </c>
      <c r="OS391" s="32">
        <f>OP391+OQ391+OR391+ON391+OO391</f>
        <v/>
      </c>
      <c r="OT391">
        <f>IF(OF391=5,"BackHome0-0",IF(AND(OS391=5),"BackAway0-0",""))</f>
        <v/>
      </c>
      <c r="OU391">
        <f>IF(OF391=5,KN391,IF(AND(OS391=5),KO391,""))</f>
        <v/>
      </c>
      <c r="OV391">
        <f>IF(OF391=5,"Match Odds",IF(AND(OS391=5),"Match Odds",""))</f>
        <v/>
      </c>
      <c r="OW391">
        <f>IF(OF391=5,KP391,IF(AND(OS391=5),KP391,""))</f>
        <v/>
      </c>
      <c r="OX391">
        <f>IF(OF391=5,"MATCH_ODDS",IF(AND(OS391=5),"MATCH_ODDS",""))</f>
        <v/>
      </c>
      <c r="OY391">
        <f>IF(OF391=5,"BACK",IF(AND(OS391=5),"BACK",""))</f>
        <v/>
      </c>
    </row>
    <row r="392" ht="16.5" customHeight="1" thickBot="1" thickTop="1">
      <c r="A392" s="2" t="n"/>
      <c r="KN392" s="1">
        <f>IF(INDEX(#REF!,MATCH('HT 0-0'!D392,#REF!,0))=INDEX(#REF!,MATCH('HT 0-0'!D392,#REF!,0)),INDEX(#REF!,MATCH('HT 0-0'!D392,#REF!,0)),"ERROR")</f>
        <v/>
      </c>
      <c r="KO392" s="1">
        <f>IF(INDEX(#REF!,MATCH('HT 0-0'!E392,#REF!,0))=INDEX(#REF!,MATCH('HT 0-0'!E392,#REF!,0)),INDEX(#REF!,MATCH('HT 0-0'!E392,#REF!,0)),"ERROR")</f>
        <v/>
      </c>
      <c r="KP392" s="1">
        <f>KN392&amp;" v "&amp;KO392</f>
        <v/>
      </c>
      <c r="KQ392">
        <f>B392&amp;"_"&amp;C392</f>
        <v/>
      </c>
      <c r="KR392" s="1">
        <f>IF((HW392/KK392)&lt;0.335,"G",IF((HW392/KK392)&gt;0.67,"R","A"))</f>
        <v/>
      </c>
      <c r="KS392" s="1">
        <f>IF((HX392/KK392)&lt;0.335,"G",IF((HX392/KK392)&gt;0.67,"R","A"))</f>
        <v/>
      </c>
      <c r="KT392" s="1">
        <f>IF((IH392/KK392)&lt;0.335,"G",IF((IH392/KK392)&gt;0.67,"R","A"))</f>
        <v/>
      </c>
      <c r="KU392" s="1">
        <f>IF((II392/KK392)&lt;0.335,"G",IF((II392/KK392)&gt;0.67,"R","A"))</f>
        <v/>
      </c>
      <c r="KV392" s="1">
        <f>IF((HZ392/KK392)&lt;0.335,"G",IF((HZ392/KK392)&gt;0.67,"R","A"))</f>
        <v/>
      </c>
      <c r="KW392" s="1">
        <f>IF((HY392/KK392)&lt;0.335,"G",IF((HY392/KK392)&gt;0.67,"R","A"))</f>
        <v/>
      </c>
      <c r="KX392" s="1">
        <f>IF((IK392/KK392)&lt;0.335,"G",IF((IK392/KK392)&gt;0.67,"R","A"))</f>
        <v/>
      </c>
      <c r="KY392" s="1">
        <f>IF((IJ392/KK392)&lt;0.335,"G",IF((IJ392/KK392)&gt;0.67,"R","A"))</f>
        <v/>
      </c>
      <c r="KZ392" s="1">
        <f>IF((HQ392/KK392)&lt;0.335,"G",IF((HQ392/KK392)&gt;0.67,"R","A"))</f>
        <v/>
      </c>
      <c r="LA392" s="1">
        <f>IF((IB392/KK392)&lt;0.335,"G",IF((IB392/KK392)&gt;0.67,"R","A"))</f>
        <v/>
      </c>
      <c r="LB392">
        <f>IF(LQ392="0-0",INDEX(Scrape!#REF!,MATCH('HT 0-0'!KP392,Scrape!$B:$B,0)),"")</f>
        <v/>
      </c>
      <c r="LC392">
        <f>IF(LQ392="0-0",INDEX(Scrape!$A:$A,MATCH('HT 0-0'!KP392,Scrape!$B:$B,0)),"")</f>
        <v/>
      </c>
      <c r="LD392">
        <f>IF(LQ392="0-0",INDEX(Scrape!$B:$B,MATCH('HT 0-0'!KP392,Scrape!$B:$B,0)),"")</f>
        <v/>
      </c>
      <c r="LE392">
        <f>IF(LQ392="0-0",INDEX(Scrape!$C:$C,MATCH('HT 0-0'!KP392,Scrape!$B:$B,0)),"")</f>
        <v/>
      </c>
      <c r="LF392">
        <f>IF(LQ392="0-0",INDEX(Scrape!$D:$D,MATCH('HT 0-0'!KP392,Scrape!$B:$B,0)),"")</f>
        <v/>
      </c>
      <c r="LG392">
        <f>IF(LQ392="0-0",INDEX(Scrape!$E:$E,MATCH('HT 0-0'!KP392,Scrape!$B:$B,0)),"")</f>
        <v/>
      </c>
      <c r="LH392">
        <f>IF(LQ392="0-0",INDEX(Scrape!$F:$F,MATCH('HT 0-0'!KP392,Scrape!$B:$B,0)),"")</f>
        <v/>
      </c>
      <c r="LI392">
        <f>IF(LQ392="0-0",INDEX(Scrape!$G:$G,MATCH('HT 0-0'!KP392,Scrape!$B:$B,0)),"")</f>
        <v/>
      </c>
      <c r="LJ392">
        <f>IF(LQ392="0-0",INDEX(Scrape!$H:$H,MATCH('HT 0-0'!KP392,Scrape!$B:$B,0)),"")</f>
        <v/>
      </c>
      <c r="LK392">
        <f>IF(LQ392="0-0",INDEX(Scrape!$I:$I,MATCH('HT 0-0'!KP392,Scrape!$B:$B,0)),"")</f>
        <v/>
      </c>
      <c r="LL392">
        <f>IF(LQ392="0-0",INDEX(Scrape!$J:$J,MATCH('HT 0-0'!KP392,Scrape!$B:$B,0)),"")</f>
        <v/>
      </c>
      <c r="LM392">
        <f>IF(LQ392="0-0",INDEX(Scrape!$K:$K,MATCH('HT 0-0'!KP392,Scrape!$B:$B,0)),"")</f>
        <v/>
      </c>
      <c r="LN392">
        <f>IF(LQ392="0-0",INDEX(Scrape!$L:$L,MATCH('HT 0-0'!KP392,Scrape!$B:$B,0)),"")</f>
        <v/>
      </c>
      <c r="LO392">
        <f>IF(LQ392="0-0",INDEX(Scrape!$M:$M,MATCH('HT 0-0'!KP392,Scrape!$B:$B,0)),"")</f>
        <v/>
      </c>
      <c r="LP392">
        <f>IF(LQ392="0-0",INDEX(Scrape!$N:$N,MATCH('HT 0-0'!KP392,Scrape!$B:$B,0)),"")</f>
        <v/>
      </c>
      <c r="LQ392">
        <f>INDEX(Scrape!$O:$O,MATCH('HT 0-0'!KP392,Scrape!$B:$B,0))</f>
        <v/>
      </c>
      <c r="LR392">
        <f>(1/LJ392)+(1/LI392)+(1/LH392)</f>
        <v/>
      </c>
      <c r="LS392">
        <f>(1/LG392)+(1/LF392)+(1/LE392)</f>
        <v/>
      </c>
      <c r="LT392" s="8">
        <f>IF(INDEX(#REF!,MATCH(KQ392,#REF!,0))=INDEX(#REF!,MATCH(KQ392,#REF!,0)),INDEX(#REF!,MATCH(KQ392,#REF!,0)),"ERROR")</f>
        <v/>
      </c>
      <c r="LU392" s="4">
        <f>IF(KR392="G",2,IF(KR392="R",0.5,IF(KR392="A",1)))</f>
        <v/>
      </c>
      <c r="LV392" s="4">
        <f>IF(KS392="G",0.5,IF(KS392="R",2,IF(KS392="A",1)))</f>
        <v/>
      </c>
      <c r="LW392" s="4">
        <f>IF(KT392="G",2,IF(KT392="R",0.5,IF(KT392="A",1)))</f>
        <v/>
      </c>
      <c r="LX392" s="4">
        <f>IF(KU392="G",0.5,IF(KU392="R",2,IF(KU392="A",1)))</f>
        <v/>
      </c>
      <c r="LY392" s="7">
        <f>(LK392*(LU392+LX392)+(LL392*(LU392+LX392)))</f>
        <v/>
      </c>
      <c r="LZ392" s="7">
        <f>(LN392*(LV392+LW392)+(LO392*(LV392+LW392)))</f>
        <v/>
      </c>
      <c r="MA392" s="11">
        <f>LY392-LZ392</f>
        <v/>
      </c>
      <c r="MB392" s="5">
        <f>MA392+2</f>
        <v/>
      </c>
      <c r="MC392" s="6">
        <f>MA392-2</f>
        <v/>
      </c>
      <c r="MD392" s="4">
        <f>LE392</f>
        <v/>
      </c>
      <c r="ME392" s="9">
        <f>IF(MD392=0,1000,MD392+0.75)</f>
        <v/>
      </c>
      <c r="MF392" s="10">
        <f>IF(MD392=0,0,MD392-0.75)</f>
        <v/>
      </c>
      <c r="MG392" s="4">
        <f>((LM392*(LU392+LX392))-((LP392*(LV392+LW392))))</f>
        <v/>
      </c>
      <c r="MH392" s="9">
        <f>MG392*1.2</f>
        <v/>
      </c>
      <c r="MI392" s="10">
        <f>MG392*0.8</f>
        <v/>
      </c>
      <c r="MJ392">
        <f>IFERROR(OT392,"")</f>
        <v/>
      </c>
      <c r="MK392">
        <f>IFERROR(OU392,"")</f>
        <v/>
      </c>
      <c r="ML392">
        <f>IFERROR(OV392,"")</f>
        <v/>
      </c>
      <c r="MM392">
        <f>IFERROR(OW392,"")</f>
        <v/>
      </c>
      <c r="MN392">
        <f>IFERROR(OX392,"")</f>
        <v/>
      </c>
      <c r="MO392">
        <f>IFERROR(OY392,"")</f>
        <v/>
      </c>
      <c r="MP392" s="1">
        <f>COUNTIFS(#REF!,LT392,#REF!,1,#REF!,"&gt;="&amp;MC392,#REF!,"&lt;="&amp;MB392,#REF!,"&lt;="&amp;ME392,#REF!,"&gt;="&amp;MF392,#REF!,"="&amp;KV392,#REF!,"="&amp;KX392)</f>
        <v/>
      </c>
      <c r="MQ392" s="1">
        <f>COUNTIFS(#REF!,LT392,#REF!,0,#REF!,"&gt;="&amp;MC392,#REF!,"&lt;="&amp;MB392,#REF!,"&lt;="&amp;ME392,#REF!,"&gt;="&amp;MF392,#REF!,"="&amp;KV392,#REF!,"="&amp;KX392)</f>
        <v/>
      </c>
      <c r="MR392" s="1">
        <f>COUNTIFS(#REF!,LT392,#REF!,1,#REF!,"&gt;="&amp;MC392,#REF!,"&lt;="&amp;MB392,#REF!,"&lt;="&amp;ME392,#REF!,"&gt;="&amp;MF392,#REF!,"="&amp;KW392,#REF!,"="&amp;KY392)</f>
        <v/>
      </c>
      <c r="MS392" s="1">
        <f>COUNTIFS(#REF!,LT392,#REF!,0,#REF!,"&gt;="&amp;MC392,#REF!,"&lt;="&amp;MB392,#REF!,"&lt;="&amp;ME392,#REF!,"&gt;="&amp;MF392,#REF!,"="&amp;KW392,#REF!,"="&amp;KY392)</f>
        <v/>
      </c>
      <c r="MT392" s="1">
        <f>COUNTIFS(#REF!,LT392,#REF!,1,#REF!,"&gt;="&amp;MI392,#REF!,"&lt;="&amp;MH392,#REF!,"&lt;="&amp;ME392,#REF!,"&gt;="&amp;MF392)</f>
        <v/>
      </c>
      <c r="MU392" s="1">
        <f>COUNTIFS(#REF!,LT392,#REF!,0,#REF!,"&gt;="&amp;MI392,#REF!,"&lt;="&amp;MH392,#REF!,"&lt;="&amp;ME392,#REF!,"&gt;="&amp;MF392)</f>
        <v/>
      </c>
      <c r="MV392" s="1">
        <f>COUNTIFS(#REF!,LT392,#REF!,1,#REF!,"&gt;="&amp;MI392,#REF!,"&lt;="&amp;MH392,#REF!,"="&amp;KZ392,#REF!,"="&amp;LA392,#REF!,"&lt;="&amp;ME392,#REF!,"&gt;="&amp;MF392)</f>
        <v/>
      </c>
      <c r="MW392" s="1">
        <f>COUNTIFS(#REF!,LT392,#REF!,0,#REF!,"&gt;="&amp;MI392,#REF!,"&lt;="&amp;MH392,#REF!,"="&amp;KZ392,#REF!,"="&amp;LA392,#REF!,"&lt;="&amp;ME392,#REF!,"&gt;="&amp;MF392)</f>
        <v/>
      </c>
      <c r="MX392" s="1">
        <f>COUNTIFS(#REF!,LT392,#REF!,1,#REF!,"&gt;="&amp;MC392,#REF!,"&lt;="&amp;MB392,#REF!,"&lt;="&amp;ME392,#REF!,"&gt;="&amp;MF392)</f>
        <v/>
      </c>
      <c r="MY392" s="1">
        <f>COUNTIFS(#REF!,LT392,#REF!,0,#REF!,"&gt;="&amp;MC392,#REF!,"&lt;="&amp;MB392,#REF!,"&lt;="&amp;ME392,#REF!,"&gt;="&amp;MF392)</f>
        <v/>
      </c>
      <c r="MZ392" s="1">
        <f>COUNTIFS(#REF!,LT392,#REF!,1,#REF!,"&lt;="&amp;ME392,#REF!,"&gt;="&amp;MF392,#REF!,"="&amp;KV392,#REF!,"="&amp;KX392)</f>
        <v/>
      </c>
      <c r="NA392" s="1">
        <f>COUNTIFS(#REF!,LT392,#REF!,0,#REF!,"&lt;="&amp;ME392,#REF!,"&gt;="&amp;MF392,#REF!,"="&amp;KV392,#REF!,"="&amp;KX392)</f>
        <v/>
      </c>
      <c r="NB392" s="1">
        <f>COUNTIFS(#REF!,LT392,#REF!,1,#REF!,"&lt;="&amp;ME392,#REF!,"&gt;="&amp;MF392,#REF!,"="&amp;KW392,#REF!,"="&amp;KY392)</f>
        <v/>
      </c>
      <c r="NC392" s="1">
        <f>COUNTIFS(#REF!,LT392,#REF!,0,#REF!,"&lt;="&amp;ME392,#REF!,"&gt;="&amp;MF392,#REF!,"="&amp;KW392,#REF!,"="&amp;KY392)</f>
        <v/>
      </c>
      <c r="ND392" s="1">
        <f>COUNTIFS(#REF!,LT392,#REF!,1,#REF!,"&gt;="&amp;MC392,#REF!,"&lt;="&amp;MB392,#REF!,"&lt;="&amp;ME392,#REF!,"&gt;="&amp;MF392,#REF!,"="&amp;KV392,#REF!,"="&amp;KX392)</f>
        <v/>
      </c>
      <c r="NE392" s="1">
        <f>COUNTIFS(#REF!,LT392,#REF!,0,#REF!,"&gt;="&amp;MC392,#REF!,"&lt;="&amp;MB392,#REF!,"&lt;="&amp;ME392,#REF!,"&gt;="&amp;MF392,#REF!,"="&amp;KV392,#REF!,"="&amp;KX392)</f>
        <v/>
      </c>
      <c r="NF392" s="1">
        <f>COUNTIFS(#REF!,LT392,#REF!,1,#REF!,"&gt;="&amp;MC392,#REF!,"&lt;="&amp;MB392,#REF!,"&lt;="&amp;ME392,#REF!,"&gt;="&amp;MF392,#REF!,"="&amp;KW392,#REF!,"="&amp;KY392)</f>
        <v/>
      </c>
      <c r="NG392" s="1">
        <f>COUNTIFS(#REF!,LT392,#REF!,0,#REF!,"&gt;="&amp;MC392,#REF!,"&lt;="&amp;MB392,#REF!,"&lt;="&amp;ME392,#REF!,"&gt;="&amp;MF392,#REF!,"="&amp;KW392,#REF!,"="&amp;KY392)</f>
        <v/>
      </c>
      <c r="NH392" s="1">
        <f>COUNTIFS(#REF!,LT392,#REF!,1,#REF!,"&gt;="&amp;MC392,#REF!,"&lt;="&amp;MB392,#REF!,"&lt;="&amp;ME392,#REF!,"&gt;="&amp;MF392,#REF!,"="&amp;KZ392,#REF!,"="&amp;LA392)</f>
        <v/>
      </c>
      <c r="NI392" s="1">
        <f>COUNTIFS(#REF!,LT392,#REF!,0,#REF!,"&gt;="&amp;MC392,#REF!,"&lt;="&amp;MB392,#REF!,"&lt;="&amp;ME392,#REF!,"&gt;="&amp;MF392,#REF!,"="&amp;KZ392,#REF!,"="&amp;LA392)</f>
        <v/>
      </c>
      <c r="NJ392" s="1">
        <f>COUNTIFS(#REF!,LT392,#REF!,1,#REF!,"&gt;="&amp;MI392,#REF!,"&lt;="&amp;MH392,#REF!,"&lt;="&amp;ME392,#REF!,"&gt;="&amp;MF392)</f>
        <v/>
      </c>
      <c r="NK392" s="1">
        <f>COUNTIFS(#REF!,LT392,#REF!,0,#REF!,"&gt;="&amp;MI392,#REF!,"&lt;="&amp;MH392,#REF!,"&lt;="&amp;ME392,#REF!,"&gt;="&amp;MF392)</f>
        <v/>
      </c>
      <c r="NL392" s="1">
        <f>COUNTIFS(#REF!,LT392,#REF!,1,#REF!,"&gt;="&amp;MI392,#REF!,"&lt;="&amp;MH392,#REF!,"="&amp;KZ392,#REF!,"="&amp;LA392,#REF!,"&lt;="&amp;ME392,#REF!,"&gt;="&amp;MF392)</f>
        <v/>
      </c>
      <c r="NM392" s="1">
        <f>COUNTIFS(#REF!,LT392,#REF!,0,#REF!,"&gt;="&amp;MI392,#REF!,"&lt;="&amp;MH392,#REF!,"="&amp;KZ392,#REF!,"="&amp;LA392,#REF!,"&lt;="&amp;ME392,#REF!,"&gt;="&amp;MF392)</f>
        <v/>
      </c>
      <c r="NN392" s="1">
        <f>COUNTIFS(#REF!,LT392,#REF!,1,#REF!,"&gt;="&amp;MC392,#REF!,"&lt;="&amp;MB392,#REF!,"&lt;="&amp;ME392,#REF!,"&gt;="&amp;MF392)</f>
        <v/>
      </c>
      <c r="NO392" s="1">
        <f>COUNTIFS(#REF!,LT392,#REF!,0,#REF!,"&gt;="&amp;MC392,#REF!,"&lt;="&amp;MB392,#REF!,"&lt;="&amp;ME392,#REF!,"&gt;="&amp;MF392)</f>
        <v/>
      </c>
      <c r="NP392" s="1">
        <f>COUNTIFS(#REF!,LT392,#REF!,1,#REF!,"&lt;="&amp;ME392,#REF!,"&gt;="&amp;MF392,#REF!,"="&amp;KV392,#REF!,"="&amp;KX392)</f>
        <v/>
      </c>
      <c r="NQ392" s="1">
        <f>COUNTIFS(#REF!,LT392,#REF!,0,#REF!,"&lt;="&amp;ME392,#REF!,"&gt;="&amp;MF392,#REF!,"="&amp;KV392,#REF!,"="&amp;KX392)</f>
        <v/>
      </c>
      <c r="NR392" s="1">
        <f>COUNTIFS(#REF!,LT392,#REF!,1,#REF!,"&lt;="&amp;ME392,#REF!,"&gt;="&amp;MF392,#REF!,"="&amp;KW392,#REF!,"="&amp;KY392)</f>
        <v/>
      </c>
      <c r="NS392" s="1">
        <f>COUNTIFS(#REF!,LT392,#REF!,0,#REF!,"&lt;="&amp;ME392,#REF!,"&gt;="&amp;MF392,#REF!,"="&amp;KW392,#REF!,"="&amp;KY392)</f>
        <v/>
      </c>
      <c r="NT392" s="1">
        <f>MP392+MR392+MT392+MV392+MX392+MZ392+NB392</f>
        <v/>
      </c>
      <c r="NU392" s="1">
        <f>MQ392+MS392+MU392+MW392+MY392+NA392+NC392</f>
        <v/>
      </c>
      <c r="NV392" s="1">
        <f>NT392+NU392</f>
        <v/>
      </c>
      <c r="NW392" s="33">
        <f>NT392/(NT392+NU392)</f>
        <v/>
      </c>
      <c r="NX392" s="3">
        <f>1/NW392</f>
        <v/>
      </c>
      <c r="NY392" s="1">
        <f>LH392</f>
        <v/>
      </c>
      <c r="NZ392" s="79">
        <f>(NW392*((NY392-1)*0.98))-((1-NW392)*1)</f>
        <v/>
      </c>
      <c r="OA392" s="34">
        <f>IF(LR392&lt;0.9,0,IF(AND(LR392&gt;1.1),0,1))</f>
        <v/>
      </c>
      <c r="OB392" s="34">
        <f>IF(LS392&lt;0.9,0,IF(AND(LS392&gt;1.1),0,1))</f>
        <v/>
      </c>
      <c r="OC392" s="32">
        <f>IF(NV392&gt;99,1,0)</f>
        <v/>
      </c>
      <c r="OD392" s="32">
        <f>IF(NZ392&gt;0.0799,1,0)</f>
        <v/>
      </c>
      <c r="OE392" s="32">
        <f>IF(NZ392&gt;OM392,1,0)</f>
        <v/>
      </c>
      <c r="OF392" s="32">
        <f>OC392+OD392+OE392+OA392+OB392</f>
        <v/>
      </c>
      <c r="OG392" s="1">
        <f>ND392+NF392+NH392+NJ392+NL392+NN392+NP392+NR392</f>
        <v/>
      </c>
      <c r="OH392" s="1">
        <f>NE392+NG392+NI392+NK392+NM392+NO392+NQ392+NS392</f>
        <v/>
      </c>
      <c r="OI392" s="1">
        <f>OG392+OH392</f>
        <v/>
      </c>
      <c r="OJ392" s="33">
        <f>OG392/(OG392+OH392)</f>
        <v/>
      </c>
      <c r="OK392" s="3">
        <f>1/OJ392</f>
        <v/>
      </c>
      <c r="OL392" s="1">
        <f>LI392</f>
        <v/>
      </c>
      <c r="OM392" s="79">
        <f>(OJ392*((OL392-1)*0.98))-((1-OJ392)*1)</f>
        <v/>
      </c>
      <c r="ON392" s="34">
        <f>IF(LR392&lt;0.9,0,IF(AND(LR392&gt;1.1),0,1))</f>
        <v/>
      </c>
      <c r="OO392" s="34">
        <f>IF(LS392&lt;0.9,0,IF(AND(LS392&gt;1.1),0,1))</f>
        <v/>
      </c>
      <c r="OP392" s="32">
        <f>IF(OI392&gt;99,1,0)</f>
        <v/>
      </c>
      <c r="OQ392" s="32">
        <f>IF(OM392&gt;0.0799,1,0)</f>
        <v/>
      </c>
      <c r="OR392" s="32">
        <f>IF(OM392&gt;OZ392,1,0)</f>
        <v/>
      </c>
      <c r="OS392" s="32">
        <f>OP392+OQ392+OR392+ON392+OO392</f>
        <v/>
      </c>
      <c r="OT392">
        <f>IF(OF392=5,"BackHome0-0",IF(AND(OS392=5),"BackAway0-0",""))</f>
        <v/>
      </c>
      <c r="OU392">
        <f>IF(OF392=5,KN392,IF(AND(OS392=5),KO392,""))</f>
        <v/>
      </c>
      <c r="OV392">
        <f>IF(OF392=5,"Match Odds",IF(AND(OS392=5),"Match Odds",""))</f>
        <v/>
      </c>
      <c r="OW392">
        <f>IF(OF392=5,KP392,IF(AND(OS392=5),KP392,""))</f>
        <v/>
      </c>
      <c r="OX392">
        <f>IF(OF392=5,"MATCH_ODDS",IF(AND(OS392=5),"MATCH_ODDS",""))</f>
        <v/>
      </c>
      <c r="OY392">
        <f>IF(OF392=5,"BACK",IF(AND(OS392=5),"BACK",""))</f>
        <v/>
      </c>
    </row>
    <row r="393" ht="16.5" customHeight="1" thickBot="1" thickTop="1">
      <c r="A393" s="2" t="n"/>
      <c r="KN393" s="1">
        <f>IF(INDEX(#REF!,MATCH('HT 0-0'!D393,#REF!,0))=INDEX(#REF!,MATCH('HT 0-0'!D393,#REF!,0)),INDEX(#REF!,MATCH('HT 0-0'!D393,#REF!,0)),"ERROR")</f>
        <v/>
      </c>
      <c r="KO393" s="1">
        <f>IF(INDEX(#REF!,MATCH('HT 0-0'!E393,#REF!,0))=INDEX(#REF!,MATCH('HT 0-0'!E393,#REF!,0)),INDEX(#REF!,MATCH('HT 0-0'!E393,#REF!,0)),"ERROR")</f>
        <v/>
      </c>
      <c r="KP393" s="1">
        <f>KN393&amp;" v "&amp;KO393</f>
        <v/>
      </c>
      <c r="KQ393">
        <f>B393&amp;"_"&amp;C393</f>
        <v/>
      </c>
      <c r="KR393" s="1">
        <f>IF((HW393/KK393)&lt;0.335,"G",IF((HW393/KK393)&gt;0.67,"R","A"))</f>
        <v/>
      </c>
      <c r="KS393" s="1">
        <f>IF((HX393/KK393)&lt;0.335,"G",IF((HX393/KK393)&gt;0.67,"R","A"))</f>
        <v/>
      </c>
      <c r="KT393" s="1">
        <f>IF((IH393/KK393)&lt;0.335,"G",IF((IH393/KK393)&gt;0.67,"R","A"))</f>
        <v/>
      </c>
      <c r="KU393" s="1">
        <f>IF((II393/KK393)&lt;0.335,"G",IF((II393/KK393)&gt;0.67,"R","A"))</f>
        <v/>
      </c>
      <c r="KV393" s="1">
        <f>IF((HZ393/KK393)&lt;0.335,"G",IF((HZ393/KK393)&gt;0.67,"R","A"))</f>
        <v/>
      </c>
      <c r="KW393" s="1">
        <f>IF((HY393/KK393)&lt;0.335,"G",IF((HY393/KK393)&gt;0.67,"R","A"))</f>
        <v/>
      </c>
      <c r="KX393" s="1">
        <f>IF((IK393/KK393)&lt;0.335,"G",IF((IK393/KK393)&gt;0.67,"R","A"))</f>
        <v/>
      </c>
      <c r="KY393" s="1">
        <f>IF((IJ393/KK393)&lt;0.335,"G",IF((IJ393/KK393)&gt;0.67,"R","A"))</f>
        <v/>
      </c>
      <c r="KZ393" s="1">
        <f>IF((HQ393/KK393)&lt;0.335,"G",IF((HQ393/KK393)&gt;0.67,"R","A"))</f>
        <v/>
      </c>
      <c r="LA393" s="1">
        <f>IF((IB393/KK393)&lt;0.335,"G",IF((IB393/KK393)&gt;0.67,"R","A"))</f>
        <v/>
      </c>
      <c r="LB393">
        <f>IF(LQ393="0-0",INDEX(Scrape!#REF!,MATCH('HT 0-0'!KP393,Scrape!$B:$B,0)),"")</f>
        <v/>
      </c>
      <c r="LC393">
        <f>IF(LQ393="0-0",INDEX(Scrape!$A:$A,MATCH('HT 0-0'!KP393,Scrape!$B:$B,0)),"")</f>
        <v/>
      </c>
      <c r="LD393">
        <f>IF(LQ393="0-0",INDEX(Scrape!$B:$B,MATCH('HT 0-0'!KP393,Scrape!$B:$B,0)),"")</f>
        <v/>
      </c>
      <c r="LE393">
        <f>IF(LQ393="0-0",INDEX(Scrape!$C:$C,MATCH('HT 0-0'!KP393,Scrape!$B:$B,0)),"")</f>
        <v/>
      </c>
      <c r="LF393">
        <f>IF(LQ393="0-0",INDEX(Scrape!$D:$D,MATCH('HT 0-0'!KP393,Scrape!$B:$B,0)),"")</f>
        <v/>
      </c>
      <c r="LG393">
        <f>IF(LQ393="0-0",INDEX(Scrape!$E:$E,MATCH('HT 0-0'!KP393,Scrape!$B:$B,0)),"")</f>
        <v/>
      </c>
      <c r="LH393">
        <f>IF(LQ393="0-0",INDEX(Scrape!$F:$F,MATCH('HT 0-0'!KP393,Scrape!$B:$B,0)),"")</f>
        <v/>
      </c>
      <c r="LI393">
        <f>IF(LQ393="0-0",INDEX(Scrape!$G:$G,MATCH('HT 0-0'!KP393,Scrape!$B:$B,0)),"")</f>
        <v/>
      </c>
      <c r="LJ393">
        <f>IF(LQ393="0-0",INDEX(Scrape!$H:$H,MATCH('HT 0-0'!KP393,Scrape!$B:$B,0)),"")</f>
        <v/>
      </c>
      <c r="LK393">
        <f>IF(LQ393="0-0",INDEX(Scrape!$I:$I,MATCH('HT 0-0'!KP393,Scrape!$B:$B,0)),"")</f>
        <v/>
      </c>
      <c r="LL393">
        <f>IF(LQ393="0-0",INDEX(Scrape!$J:$J,MATCH('HT 0-0'!KP393,Scrape!$B:$B,0)),"")</f>
        <v/>
      </c>
      <c r="LM393">
        <f>IF(LQ393="0-0",INDEX(Scrape!$K:$K,MATCH('HT 0-0'!KP393,Scrape!$B:$B,0)),"")</f>
        <v/>
      </c>
      <c r="LN393">
        <f>IF(LQ393="0-0",INDEX(Scrape!$L:$L,MATCH('HT 0-0'!KP393,Scrape!$B:$B,0)),"")</f>
        <v/>
      </c>
      <c r="LO393">
        <f>IF(LQ393="0-0",INDEX(Scrape!$M:$M,MATCH('HT 0-0'!KP393,Scrape!$B:$B,0)),"")</f>
        <v/>
      </c>
      <c r="LP393">
        <f>IF(LQ393="0-0",INDEX(Scrape!$N:$N,MATCH('HT 0-0'!KP393,Scrape!$B:$B,0)),"")</f>
        <v/>
      </c>
      <c r="LQ393">
        <f>INDEX(Scrape!$O:$O,MATCH('HT 0-0'!KP393,Scrape!$B:$B,0))</f>
        <v/>
      </c>
      <c r="LR393">
        <f>(1/LJ393)+(1/LI393)+(1/LH393)</f>
        <v/>
      </c>
      <c r="LS393">
        <f>(1/LG393)+(1/LF393)+(1/LE393)</f>
        <v/>
      </c>
      <c r="LT393" s="8">
        <f>IF(INDEX(#REF!,MATCH(KQ393,#REF!,0))=INDEX(#REF!,MATCH(KQ393,#REF!,0)),INDEX(#REF!,MATCH(KQ393,#REF!,0)),"ERROR")</f>
        <v/>
      </c>
      <c r="LU393" s="4">
        <f>IF(KR393="G",2,IF(KR393="R",0.5,IF(KR393="A",1)))</f>
        <v/>
      </c>
      <c r="LV393" s="4">
        <f>IF(KS393="G",0.5,IF(KS393="R",2,IF(KS393="A",1)))</f>
        <v/>
      </c>
      <c r="LW393" s="4">
        <f>IF(KT393="G",2,IF(KT393="R",0.5,IF(KT393="A",1)))</f>
        <v/>
      </c>
      <c r="LX393" s="4">
        <f>IF(KU393="G",0.5,IF(KU393="R",2,IF(KU393="A",1)))</f>
        <v/>
      </c>
      <c r="LY393" s="7">
        <f>(LK393*(LU393+LX393)+(LL393*(LU393+LX393)))</f>
        <v/>
      </c>
      <c r="LZ393" s="7">
        <f>(LN393*(LV393+LW393)+(LO393*(LV393+LW393)))</f>
        <v/>
      </c>
      <c r="MA393" s="11">
        <f>LY393-LZ393</f>
        <v/>
      </c>
      <c r="MB393" s="5">
        <f>MA393+2</f>
        <v/>
      </c>
      <c r="MC393" s="6">
        <f>MA393-2</f>
        <v/>
      </c>
      <c r="MD393" s="4">
        <f>LE393</f>
        <v/>
      </c>
      <c r="ME393" s="9">
        <f>IF(MD393=0,1000,MD393+0.75)</f>
        <v/>
      </c>
      <c r="MF393" s="10">
        <f>IF(MD393=0,0,MD393-0.75)</f>
        <v/>
      </c>
      <c r="MG393" s="4">
        <f>((LM393*(LU393+LX393))-((LP393*(LV393+LW393))))</f>
        <v/>
      </c>
      <c r="MH393" s="9">
        <f>MG393*1.2</f>
        <v/>
      </c>
      <c r="MI393" s="10">
        <f>MG393*0.8</f>
        <v/>
      </c>
      <c r="MJ393">
        <f>IFERROR(OT393,"")</f>
        <v/>
      </c>
      <c r="MK393">
        <f>IFERROR(OU393,"")</f>
        <v/>
      </c>
      <c r="ML393">
        <f>IFERROR(OV393,"")</f>
        <v/>
      </c>
      <c r="MM393">
        <f>IFERROR(OW393,"")</f>
        <v/>
      </c>
      <c r="MN393">
        <f>IFERROR(OX393,"")</f>
        <v/>
      </c>
      <c r="MO393">
        <f>IFERROR(OY393,"")</f>
        <v/>
      </c>
      <c r="MP393" s="1">
        <f>COUNTIFS(#REF!,LT393,#REF!,1,#REF!,"&gt;="&amp;MC393,#REF!,"&lt;="&amp;MB393,#REF!,"&lt;="&amp;ME393,#REF!,"&gt;="&amp;MF393,#REF!,"="&amp;KV393,#REF!,"="&amp;KX393)</f>
        <v/>
      </c>
      <c r="MQ393" s="1">
        <f>COUNTIFS(#REF!,LT393,#REF!,0,#REF!,"&gt;="&amp;MC393,#REF!,"&lt;="&amp;MB393,#REF!,"&lt;="&amp;ME393,#REF!,"&gt;="&amp;MF393,#REF!,"="&amp;KV393,#REF!,"="&amp;KX393)</f>
        <v/>
      </c>
      <c r="MR393" s="1">
        <f>COUNTIFS(#REF!,LT393,#REF!,1,#REF!,"&gt;="&amp;MC393,#REF!,"&lt;="&amp;MB393,#REF!,"&lt;="&amp;ME393,#REF!,"&gt;="&amp;MF393,#REF!,"="&amp;KW393,#REF!,"="&amp;KY393)</f>
        <v/>
      </c>
      <c r="MS393" s="1">
        <f>COUNTIFS(#REF!,LT393,#REF!,0,#REF!,"&gt;="&amp;MC393,#REF!,"&lt;="&amp;MB393,#REF!,"&lt;="&amp;ME393,#REF!,"&gt;="&amp;MF393,#REF!,"="&amp;KW393,#REF!,"="&amp;KY393)</f>
        <v/>
      </c>
      <c r="MT393" s="1">
        <f>COUNTIFS(#REF!,LT393,#REF!,1,#REF!,"&gt;="&amp;MI393,#REF!,"&lt;="&amp;MH393,#REF!,"&lt;="&amp;ME393,#REF!,"&gt;="&amp;MF393)</f>
        <v/>
      </c>
      <c r="MU393" s="1">
        <f>COUNTIFS(#REF!,LT393,#REF!,0,#REF!,"&gt;="&amp;MI393,#REF!,"&lt;="&amp;MH393,#REF!,"&lt;="&amp;ME393,#REF!,"&gt;="&amp;MF393)</f>
        <v/>
      </c>
      <c r="MV393" s="1">
        <f>COUNTIFS(#REF!,LT393,#REF!,1,#REF!,"&gt;="&amp;MI393,#REF!,"&lt;="&amp;MH393,#REF!,"="&amp;KZ393,#REF!,"="&amp;LA393,#REF!,"&lt;="&amp;ME393,#REF!,"&gt;="&amp;MF393)</f>
        <v/>
      </c>
      <c r="MW393" s="1">
        <f>COUNTIFS(#REF!,LT393,#REF!,0,#REF!,"&gt;="&amp;MI393,#REF!,"&lt;="&amp;MH393,#REF!,"="&amp;KZ393,#REF!,"="&amp;LA393,#REF!,"&lt;="&amp;ME393,#REF!,"&gt;="&amp;MF393)</f>
        <v/>
      </c>
      <c r="MX393" s="1">
        <f>COUNTIFS(#REF!,LT393,#REF!,1,#REF!,"&gt;="&amp;MC393,#REF!,"&lt;="&amp;MB393,#REF!,"&lt;="&amp;ME393,#REF!,"&gt;="&amp;MF393)</f>
        <v/>
      </c>
      <c r="MY393" s="1">
        <f>COUNTIFS(#REF!,LT393,#REF!,0,#REF!,"&gt;="&amp;MC393,#REF!,"&lt;="&amp;MB393,#REF!,"&lt;="&amp;ME393,#REF!,"&gt;="&amp;MF393)</f>
        <v/>
      </c>
      <c r="MZ393" s="1">
        <f>COUNTIFS(#REF!,LT393,#REF!,1,#REF!,"&lt;="&amp;ME393,#REF!,"&gt;="&amp;MF393,#REF!,"="&amp;KV393,#REF!,"="&amp;KX393)</f>
        <v/>
      </c>
      <c r="NA393" s="1">
        <f>COUNTIFS(#REF!,LT393,#REF!,0,#REF!,"&lt;="&amp;ME393,#REF!,"&gt;="&amp;MF393,#REF!,"="&amp;KV393,#REF!,"="&amp;KX393)</f>
        <v/>
      </c>
      <c r="NB393" s="1">
        <f>COUNTIFS(#REF!,LT393,#REF!,1,#REF!,"&lt;="&amp;ME393,#REF!,"&gt;="&amp;MF393,#REF!,"="&amp;KW393,#REF!,"="&amp;KY393)</f>
        <v/>
      </c>
      <c r="NC393" s="1">
        <f>COUNTIFS(#REF!,LT393,#REF!,0,#REF!,"&lt;="&amp;ME393,#REF!,"&gt;="&amp;MF393,#REF!,"="&amp;KW393,#REF!,"="&amp;KY393)</f>
        <v/>
      </c>
      <c r="ND393" s="1">
        <f>COUNTIFS(#REF!,LT393,#REF!,1,#REF!,"&gt;="&amp;MC393,#REF!,"&lt;="&amp;MB393,#REF!,"&lt;="&amp;ME393,#REF!,"&gt;="&amp;MF393,#REF!,"="&amp;KV393,#REF!,"="&amp;KX393)</f>
        <v/>
      </c>
      <c r="NE393" s="1">
        <f>COUNTIFS(#REF!,LT393,#REF!,0,#REF!,"&gt;="&amp;MC393,#REF!,"&lt;="&amp;MB393,#REF!,"&lt;="&amp;ME393,#REF!,"&gt;="&amp;MF393,#REF!,"="&amp;KV393,#REF!,"="&amp;KX393)</f>
        <v/>
      </c>
      <c r="NF393" s="1">
        <f>COUNTIFS(#REF!,LT393,#REF!,1,#REF!,"&gt;="&amp;MC393,#REF!,"&lt;="&amp;MB393,#REF!,"&lt;="&amp;ME393,#REF!,"&gt;="&amp;MF393,#REF!,"="&amp;KW393,#REF!,"="&amp;KY393)</f>
        <v/>
      </c>
      <c r="NG393" s="1">
        <f>COUNTIFS(#REF!,LT393,#REF!,0,#REF!,"&gt;="&amp;MC393,#REF!,"&lt;="&amp;MB393,#REF!,"&lt;="&amp;ME393,#REF!,"&gt;="&amp;MF393,#REF!,"="&amp;KW393,#REF!,"="&amp;KY393)</f>
        <v/>
      </c>
      <c r="NH393" s="1">
        <f>COUNTIFS(#REF!,LT393,#REF!,1,#REF!,"&gt;="&amp;MC393,#REF!,"&lt;="&amp;MB393,#REF!,"&lt;="&amp;ME393,#REF!,"&gt;="&amp;MF393,#REF!,"="&amp;KZ393,#REF!,"="&amp;LA393)</f>
        <v/>
      </c>
      <c r="NI393" s="1">
        <f>COUNTIFS(#REF!,LT393,#REF!,0,#REF!,"&gt;="&amp;MC393,#REF!,"&lt;="&amp;MB393,#REF!,"&lt;="&amp;ME393,#REF!,"&gt;="&amp;MF393,#REF!,"="&amp;KZ393,#REF!,"="&amp;LA393)</f>
        <v/>
      </c>
      <c r="NJ393" s="1">
        <f>COUNTIFS(#REF!,LT393,#REF!,1,#REF!,"&gt;="&amp;MI393,#REF!,"&lt;="&amp;MH393,#REF!,"&lt;="&amp;ME393,#REF!,"&gt;="&amp;MF393)</f>
        <v/>
      </c>
      <c r="NK393" s="1">
        <f>COUNTIFS(#REF!,LT393,#REF!,0,#REF!,"&gt;="&amp;MI393,#REF!,"&lt;="&amp;MH393,#REF!,"&lt;="&amp;ME393,#REF!,"&gt;="&amp;MF393)</f>
        <v/>
      </c>
      <c r="NL393" s="1">
        <f>COUNTIFS(#REF!,LT393,#REF!,1,#REF!,"&gt;="&amp;MI393,#REF!,"&lt;="&amp;MH393,#REF!,"="&amp;KZ393,#REF!,"="&amp;LA393,#REF!,"&lt;="&amp;ME393,#REF!,"&gt;="&amp;MF393)</f>
        <v/>
      </c>
      <c r="NM393" s="1">
        <f>COUNTIFS(#REF!,LT393,#REF!,0,#REF!,"&gt;="&amp;MI393,#REF!,"&lt;="&amp;MH393,#REF!,"="&amp;KZ393,#REF!,"="&amp;LA393,#REF!,"&lt;="&amp;ME393,#REF!,"&gt;="&amp;MF393)</f>
        <v/>
      </c>
      <c r="NN393" s="1">
        <f>COUNTIFS(#REF!,LT393,#REF!,1,#REF!,"&gt;="&amp;MC393,#REF!,"&lt;="&amp;MB393,#REF!,"&lt;="&amp;ME393,#REF!,"&gt;="&amp;MF393)</f>
        <v/>
      </c>
      <c r="NO393" s="1">
        <f>COUNTIFS(#REF!,LT393,#REF!,0,#REF!,"&gt;="&amp;MC393,#REF!,"&lt;="&amp;MB393,#REF!,"&lt;="&amp;ME393,#REF!,"&gt;="&amp;MF393)</f>
        <v/>
      </c>
      <c r="NP393" s="1">
        <f>COUNTIFS(#REF!,LT393,#REF!,1,#REF!,"&lt;="&amp;ME393,#REF!,"&gt;="&amp;MF393,#REF!,"="&amp;KV393,#REF!,"="&amp;KX393)</f>
        <v/>
      </c>
      <c r="NQ393" s="1">
        <f>COUNTIFS(#REF!,LT393,#REF!,0,#REF!,"&lt;="&amp;ME393,#REF!,"&gt;="&amp;MF393,#REF!,"="&amp;KV393,#REF!,"="&amp;KX393)</f>
        <v/>
      </c>
      <c r="NR393" s="1">
        <f>COUNTIFS(#REF!,LT393,#REF!,1,#REF!,"&lt;="&amp;ME393,#REF!,"&gt;="&amp;MF393,#REF!,"="&amp;KW393,#REF!,"="&amp;KY393)</f>
        <v/>
      </c>
      <c r="NS393" s="1">
        <f>COUNTIFS(#REF!,LT393,#REF!,0,#REF!,"&lt;="&amp;ME393,#REF!,"&gt;="&amp;MF393,#REF!,"="&amp;KW393,#REF!,"="&amp;KY393)</f>
        <v/>
      </c>
      <c r="NT393" s="1">
        <f>MP393+MR393+MT393+MV393+MX393+MZ393+NB393</f>
        <v/>
      </c>
      <c r="NU393" s="1">
        <f>MQ393+MS393+MU393+MW393+MY393+NA393+NC393</f>
        <v/>
      </c>
      <c r="NV393" s="1">
        <f>NT393+NU393</f>
        <v/>
      </c>
      <c r="NW393" s="33">
        <f>NT393/(NT393+NU393)</f>
        <v/>
      </c>
      <c r="NX393" s="3">
        <f>1/NW393</f>
        <v/>
      </c>
      <c r="NY393" s="1">
        <f>LH393</f>
        <v/>
      </c>
      <c r="NZ393" s="79">
        <f>(NW393*((NY393-1)*0.98))-((1-NW393)*1)</f>
        <v/>
      </c>
      <c r="OA393" s="34">
        <f>IF(LR393&lt;0.9,0,IF(AND(LR393&gt;1.1),0,1))</f>
        <v/>
      </c>
      <c r="OB393" s="34">
        <f>IF(LS393&lt;0.9,0,IF(AND(LS393&gt;1.1),0,1))</f>
        <v/>
      </c>
      <c r="OC393" s="32">
        <f>IF(NV393&gt;99,1,0)</f>
        <v/>
      </c>
      <c r="OD393" s="32">
        <f>IF(NZ393&gt;0.0799,1,0)</f>
        <v/>
      </c>
      <c r="OE393" s="32">
        <f>IF(NZ393&gt;OM393,1,0)</f>
        <v/>
      </c>
      <c r="OF393" s="32">
        <f>OC393+OD393+OE393+OA393+OB393</f>
        <v/>
      </c>
      <c r="OG393" s="1">
        <f>ND393+NF393+NH393+NJ393+NL393+NN393+NP393+NR393</f>
        <v/>
      </c>
      <c r="OH393" s="1">
        <f>NE393+NG393+NI393+NK393+NM393+NO393+NQ393+NS393</f>
        <v/>
      </c>
      <c r="OI393" s="1">
        <f>OG393+OH393</f>
        <v/>
      </c>
      <c r="OJ393" s="33">
        <f>OG393/(OG393+OH393)</f>
        <v/>
      </c>
      <c r="OK393" s="3">
        <f>1/OJ393</f>
        <v/>
      </c>
      <c r="OL393" s="1">
        <f>LI393</f>
        <v/>
      </c>
      <c r="OM393" s="79">
        <f>(OJ393*((OL393-1)*0.98))-((1-OJ393)*1)</f>
        <v/>
      </c>
      <c r="ON393" s="34">
        <f>IF(LR393&lt;0.9,0,IF(AND(LR393&gt;1.1),0,1))</f>
        <v/>
      </c>
      <c r="OO393" s="34">
        <f>IF(LS393&lt;0.9,0,IF(AND(LS393&gt;1.1),0,1))</f>
        <v/>
      </c>
      <c r="OP393" s="32">
        <f>IF(OI393&gt;99,1,0)</f>
        <v/>
      </c>
      <c r="OQ393" s="32">
        <f>IF(OM393&gt;0.0799,1,0)</f>
        <v/>
      </c>
      <c r="OR393" s="32">
        <f>IF(OM393&gt;OZ393,1,0)</f>
        <v/>
      </c>
      <c r="OS393" s="32">
        <f>OP393+OQ393+OR393+ON393+OO393</f>
        <v/>
      </c>
      <c r="OT393">
        <f>IF(OF393=5,"BackHome0-0",IF(AND(OS393=5),"BackAway0-0",""))</f>
        <v/>
      </c>
      <c r="OU393">
        <f>IF(OF393=5,KN393,IF(AND(OS393=5),KO393,""))</f>
        <v/>
      </c>
      <c r="OV393">
        <f>IF(OF393=5,"Match Odds",IF(AND(OS393=5),"Match Odds",""))</f>
        <v/>
      </c>
      <c r="OW393">
        <f>IF(OF393=5,KP393,IF(AND(OS393=5),KP393,""))</f>
        <v/>
      </c>
      <c r="OX393">
        <f>IF(OF393=5,"MATCH_ODDS",IF(AND(OS393=5),"MATCH_ODDS",""))</f>
        <v/>
      </c>
      <c r="OY393">
        <f>IF(OF393=5,"BACK",IF(AND(OS393=5),"BACK",""))</f>
        <v/>
      </c>
    </row>
    <row r="394" ht="16.5" customHeight="1" thickBot="1" thickTop="1">
      <c r="A394" s="2" t="n"/>
      <c r="KN394" s="1">
        <f>IF(INDEX(#REF!,MATCH('HT 0-0'!D394,#REF!,0))=INDEX(#REF!,MATCH('HT 0-0'!D394,#REF!,0)),INDEX(#REF!,MATCH('HT 0-0'!D394,#REF!,0)),"ERROR")</f>
        <v/>
      </c>
      <c r="KO394" s="1">
        <f>IF(INDEX(#REF!,MATCH('HT 0-0'!E394,#REF!,0))=INDEX(#REF!,MATCH('HT 0-0'!E394,#REF!,0)),INDEX(#REF!,MATCH('HT 0-0'!E394,#REF!,0)),"ERROR")</f>
        <v/>
      </c>
      <c r="KP394" s="1">
        <f>KN394&amp;" v "&amp;KO394</f>
        <v/>
      </c>
      <c r="KQ394">
        <f>B394&amp;"_"&amp;C394</f>
        <v/>
      </c>
      <c r="KR394" s="1">
        <f>IF((HW394/KK394)&lt;0.335,"G",IF((HW394/KK394)&gt;0.67,"R","A"))</f>
        <v/>
      </c>
      <c r="KS394" s="1">
        <f>IF((HX394/KK394)&lt;0.335,"G",IF((HX394/KK394)&gt;0.67,"R","A"))</f>
        <v/>
      </c>
      <c r="KT394" s="1">
        <f>IF((IH394/KK394)&lt;0.335,"G",IF((IH394/KK394)&gt;0.67,"R","A"))</f>
        <v/>
      </c>
      <c r="KU394" s="1">
        <f>IF((II394/KK394)&lt;0.335,"G",IF((II394/KK394)&gt;0.67,"R","A"))</f>
        <v/>
      </c>
      <c r="KV394" s="1">
        <f>IF((HZ394/KK394)&lt;0.335,"G",IF((HZ394/KK394)&gt;0.67,"R","A"))</f>
        <v/>
      </c>
      <c r="KW394" s="1">
        <f>IF((HY394/KK394)&lt;0.335,"G",IF((HY394/KK394)&gt;0.67,"R","A"))</f>
        <v/>
      </c>
      <c r="KX394" s="1">
        <f>IF((IK394/KK394)&lt;0.335,"G",IF((IK394/KK394)&gt;0.67,"R","A"))</f>
        <v/>
      </c>
      <c r="KY394" s="1">
        <f>IF((IJ394/KK394)&lt;0.335,"G",IF((IJ394/KK394)&gt;0.67,"R","A"))</f>
        <v/>
      </c>
      <c r="KZ394" s="1">
        <f>IF((HQ394/KK394)&lt;0.335,"G",IF((HQ394/KK394)&gt;0.67,"R","A"))</f>
        <v/>
      </c>
      <c r="LA394" s="1">
        <f>IF((IB394/KK394)&lt;0.335,"G",IF((IB394/KK394)&gt;0.67,"R","A"))</f>
        <v/>
      </c>
      <c r="LB394">
        <f>IF(LQ394="0-0",INDEX(Scrape!#REF!,MATCH('HT 0-0'!KP394,Scrape!$B:$B,0)),"")</f>
        <v/>
      </c>
      <c r="LC394">
        <f>IF(LQ394="0-0",INDEX(Scrape!$A:$A,MATCH('HT 0-0'!KP394,Scrape!$B:$B,0)),"")</f>
        <v/>
      </c>
      <c r="LD394">
        <f>IF(LQ394="0-0",INDEX(Scrape!$B:$B,MATCH('HT 0-0'!KP394,Scrape!$B:$B,0)),"")</f>
        <v/>
      </c>
      <c r="LE394">
        <f>IF(LQ394="0-0",INDEX(Scrape!$C:$C,MATCH('HT 0-0'!KP394,Scrape!$B:$B,0)),"")</f>
        <v/>
      </c>
      <c r="LF394">
        <f>IF(LQ394="0-0",INDEX(Scrape!$D:$D,MATCH('HT 0-0'!KP394,Scrape!$B:$B,0)),"")</f>
        <v/>
      </c>
      <c r="LG394">
        <f>IF(LQ394="0-0",INDEX(Scrape!$E:$E,MATCH('HT 0-0'!KP394,Scrape!$B:$B,0)),"")</f>
        <v/>
      </c>
      <c r="LH394">
        <f>IF(LQ394="0-0",INDEX(Scrape!$F:$F,MATCH('HT 0-0'!KP394,Scrape!$B:$B,0)),"")</f>
        <v/>
      </c>
      <c r="LI394">
        <f>IF(LQ394="0-0",INDEX(Scrape!$G:$G,MATCH('HT 0-0'!KP394,Scrape!$B:$B,0)),"")</f>
        <v/>
      </c>
      <c r="LJ394">
        <f>IF(LQ394="0-0",INDEX(Scrape!$H:$H,MATCH('HT 0-0'!KP394,Scrape!$B:$B,0)),"")</f>
        <v/>
      </c>
      <c r="LK394">
        <f>IF(LQ394="0-0",INDEX(Scrape!$I:$I,MATCH('HT 0-0'!KP394,Scrape!$B:$B,0)),"")</f>
        <v/>
      </c>
      <c r="LL394">
        <f>IF(LQ394="0-0",INDEX(Scrape!$J:$J,MATCH('HT 0-0'!KP394,Scrape!$B:$B,0)),"")</f>
        <v/>
      </c>
      <c r="LM394">
        <f>IF(LQ394="0-0",INDEX(Scrape!$K:$K,MATCH('HT 0-0'!KP394,Scrape!$B:$B,0)),"")</f>
        <v/>
      </c>
      <c r="LN394">
        <f>IF(LQ394="0-0",INDEX(Scrape!$L:$L,MATCH('HT 0-0'!KP394,Scrape!$B:$B,0)),"")</f>
        <v/>
      </c>
      <c r="LO394">
        <f>IF(LQ394="0-0",INDEX(Scrape!$M:$M,MATCH('HT 0-0'!KP394,Scrape!$B:$B,0)),"")</f>
        <v/>
      </c>
      <c r="LP394">
        <f>IF(LQ394="0-0",INDEX(Scrape!$N:$N,MATCH('HT 0-0'!KP394,Scrape!$B:$B,0)),"")</f>
        <v/>
      </c>
      <c r="LQ394">
        <f>INDEX(Scrape!$O:$O,MATCH('HT 0-0'!KP394,Scrape!$B:$B,0))</f>
        <v/>
      </c>
      <c r="LR394">
        <f>(1/LJ394)+(1/LI394)+(1/LH394)</f>
        <v/>
      </c>
      <c r="LS394">
        <f>(1/LG394)+(1/LF394)+(1/LE394)</f>
        <v/>
      </c>
      <c r="LT394" s="8">
        <f>IF(INDEX(#REF!,MATCH(KQ394,#REF!,0))=INDEX(#REF!,MATCH(KQ394,#REF!,0)),INDEX(#REF!,MATCH(KQ394,#REF!,0)),"ERROR")</f>
        <v/>
      </c>
      <c r="LU394" s="4">
        <f>IF(KR394="G",2,IF(KR394="R",0.5,IF(KR394="A",1)))</f>
        <v/>
      </c>
      <c r="LV394" s="4">
        <f>IF(KS394="G",0.5,IF(KS394="R",2,IF(KS394="A",1)))</f>
        <v/>
      </c>
      <c r="LW394" s="4">
        <f>IF(KT394="G",2,IF(KT394="R",0.5,IF(KT394="A",1)))</f>
        <v/>
      </c>
      <c r="LX394" s="4">
        <f>IF(KU394="G",0.5,IF(KU394="R",2,IF(KU394="A",1)))</f>
        <v/>
      </c>
      <c r="LY394" s="7">
        <f>(LK394*(LU394+LX394)+(LL394*(LU394+LX394)))</f>
        <v/>
      </c>
      <c r="LZ394" s="7">
        <f>(LN394*(LV394+LW394)+(LO394*(LV394+LW394)))</f>
        <v/>
      </c>
      <c r="MA394" s="11">
        <f>LY394-LZ394</f>
        <v/>
      </c>
      <c r="MB394" s="5">
        <f>MA394+2</f>
        <v/>
      </c>
      <c r="MC394" s="6">
        <f>MA394-2</f>
        <v/>
      </c>
      <c r="MD394" s="4">
        <f>LE394</f>
        <v/>
      </c>
      <c r="ME394" s="9">
        <f>IF(MD394=0,1000,MD394+0.75)</f>
        <v/>
      </c>
      <c r="MF394" s="10">
        <f>IF(MD394=0,0,MD394-0.75)</f>
        <v/>
      </c>
      <c r="MG394" s="4">
        <f>((LM394*(LU394+LX394))-((LP394*(LV394+LW394))))</f>
        <v/>
      </c>
      <c r="MH394" s="9">
        <f>MG394*1.2</f>
        <v/>
      </c>
      <c r="MI394" s="10">
        <f>MG394*0.8</f>
        <v/>
      </c>
      <c r="MJ394">
        <f>IFERROR(OT394,"")</f>
        <v/>
      </c>
      <c r="MK394">
        <f>IFERROR(OU394,"")</f>
        <v/>
      </c>
      <c r="ML394">
        <f>IFERROR(OV394,"")</f>
        <v/>
      </c>
      <c r="MM394">
        <f>IFERROR(OW394,"")</f>
        <v/>
      </c>
      <c r="MN394">
        <f>IFERROR(OX394,"")</f>
        <v/>
      </c>
      <c r="MO394">
        <f>IFERROR(OY394,"")</f>
        <v/>
      </c>
      <c r="MP394" s="1">
        <f>COUNTIFS(#REF!,LT394,#REF!,1,#REF!,"&gt;="&amp;MC394,#REF!,"&lt;="&amp;MB394,#REF!,"&lt;="&amp;ME394,#REF!,"&gt;="&amp;MF394,#REF!,"="&amp;KV394,#REF!,"="&amp;KX394)</f>
        <v/>
      </c>
      <c r="MQ394" s="1">
        <f>COUNTIFS(#REF!,LT394,#REF!,0,#REF!,"&gt;="&amp;MC394,#REF!,"&lt;="&amp;MB394,#REF!,"&lt;="&amp;ME394,#REF!,"&gt;="&amp;MF394,#REF!,"="&amp;KV394,#REF!,"="&amp;KX394)</f>
        <v/>
      </c>
      <c r="MR394" s="1">
        <f>COUNTIFS(#REF!,LT394,#REF!,1,#REF!,"&gt;="&amp;MC394,#REF!,"&lt;="&amp;MB394,#REF!,"&lt;="&amp;ME394,#REF!,"&gt;="&amp;MF394,#REF!,"="&amp;KW394,#REF!,"="&amp;KY394)</f>
        <v/>
      </c>
      <c r="MS394" s="1">
        <f>COUNTIFS(#REF!,LT394,#REF!,0,#REF!,"&gt;="&amp;MC394,#REF!,"&lt;="&amp;MB394,#REF!,"&lt;="&amp;ME394,#REF!,"&gt;="&amp;MF394,#REF!,"="&amp;KW394,#REF!,"="&amp;KY394)</f>
        <v/>
      </c>
      <c r="MT394" s="1">
        <f>COUNTIFS(#REF!,LT394,#REF!,1,#REF!,"&gt;="&amp;MI394,#REF!,"&lt;="&amp;MH394,#REF!,"&lt;="&amp;ME394,#REF!,"&gt;="&amp;MF394)</f>
        <v/>
      </c>
      <c r="MU394" s="1">
        <f>COUNTIFS(#REF!,LT394,#REF!,0,#REF!,"&gt;="&amp;MI394,#REF!,"&lt;="&amp;MH394,#REF!,"&lt;="&amp;ME394,#REF!,"&gt;="&amp;MF394)</f>
        <v/>
      </c>
      <c r="MV394" s="1">
        <f>COUNTIFS(#REF!,LT394,#REF!,1,#REF!,"&gt;="&amp;MI394,#REF!,"&lt;="&amp;MH394,#REF!,"="&amp;KZ394,#REF!,"="&amp;LA394,#REF!,"&lt;="&amp;ME394,#REF!,"&gt;="&amp;MF394)</f>
        <v/>
      </c>
      <c r="MW394" s="1">
        <f>COUNTIFS(#REF!,LT394,#REF!,0,#REF!,"&gt;="&amp;MI394,#REF!,"&lt;="&amp;MH394,#REF!,"="&amp;KZ394,#REF!,"="&amp;LA394,#REF!,"&lt;="&amp;ME394,#REF!,"&gt;="&amp;MF394)</f>
        <v/>
      </c>
      <c r="MX394" s="1">
        <f>COUNTIFS(#REF!,LT394,#REF!,1,#REF!,"&gt;="&amp;MC394,#REF!,"&lt;="&amp;MB394,#REF!,"&lt;="&amp;ME394,#REF!,"&gt;="&amp;MF394)</f>
        <v/>
      </c>
      <c r="MY394" s="1">
        <f>COUNTIFS(#REF!,LT394,#REF!,0,#REF!,"&gt;="&amp;MC394,#REF!,"&lt;="&amp;MB394,#REF!,"&lt;="&amp;ME394,#REF!,"&gt;="&amp;MF394)</f>
        <v/>
      </c>
      <c r="MZ394" s="1">
        <f>COUNTIFS(#REF!,LT394,#REF!,1,#REF!,"&lt;="&amp;ME394,#REF!,"&gt;="&amp;MF394,#REF!,"="&amp;KV394,#REF!,"="&amp;KX394)</f>
        <v/>
      </c>
      <c r="NA394" s="1">
        <f>COUNTIFS(#REF!,LT394,#REF!,0,#REF!,"&lt;="&amp;ME394,#REF!,"&gt;="&amp;MF394,#REF!,"="&amp;KV394,#REF!,"="&amp;KX394)</f>
        <v/>
      </c>
      <c r="NB394" s="1">
        <f>COUNTIFS(#REF!,LT394,#REF!,1,#REF!,"&lt;="&amp;ME394,#REF!,"&gt;="&amp;MF394,#REF!,"="&amp;KW394,#REF!,"="&amp;KY394)</f>
        <v/>
      </c>
      <c r="NC394" s="1">
        <f>COUNTIFS(#REF!,LT394,#REF!,0,#REF!,"&lt;="&amp;ME394,#REF!,"&gt;="&amp;MF394,#REF!,"="&amp;KW394,#REF!,"="&amp;KY394)</f>
        <v/>
      </c>
      <c r="ND394" s="1">
        <f>COUNTIFS(#REF!,LT394,#REF!,1,#REF!,"&gt;="&amp;MC394,#REF!,"&lt;="&amp;MB394,#REF!,"&lt;="&amp;ME394,#REF!,"&gt;="&amp;MF394,#REF!,"="&amp;KV394,#REF!,"="&amp;KX394)</f>
        <v/>
      </c>
      <c r="NE394" s="1">
        <f>COUNTIFS(#REF!,LT394,#REF!,0,#REF!,"&gt;="&amp;MC394,#REF!,"&lt;="&amp;MB394,#REF!,"&lt;="&amp;ME394,#REF!,"&gt;="&amp;MF394,#REF!,"="&amp;KV394,#REF!,"="&amp;KX394)</f>
        <v/>
      </c>
      <c r="NF394" s="1">
        <f>COUNTIFS(#REF!,LT394,#REF!,1,#REF!,"&gt;="&amp;MC394,#REF!,"&lt;="&amp;MB394,#REF!,"&lt;="&amp;ME394,#REF!,"&gt;="&amp;MF394,#REF!,"="&amp;KW394,#REF!,"="&amp;KY394)</f>
        <v/>
      </c>
      <c r="NG394" s="1">
        <f>COUNTIFS(#REF!,LT394,#REF!,0,#REF!,"&gt;="&amp;MC394,#REF!,"&lt;="&amp;MB394,#REF!,"&lt;="&amp;ME394,#REF!,"&gt;="&amp;MF394,#REF!,"="&amp;KW394,#REF!,"="&amp;KY394)</f>
        <v/>
      </c>
      <c r="NH394" s="1">
        <f>COUNTIFS(#REF!,LT394,#REF!,1,#REF!,"&gt;="&amp;MC394,#REF!,"&lt;="&amp;MB394,#REF!,"&lt;="&amp;ME394,#REF!,"&gt;="&amp;MF394,#REF!,"="&amp;KZ394,#REF!,"="&amp;LA394)</f>
        <v/>
      </c>
      <c r="NI394" s="1">
        <f>COUNTIFS(#REF!,LT394,#REF!,0,#REF!,"&gt;="&amp;MC394,#REF!,"&lt;="&amp;MB394,#REF!,"&lt;="&amp;ME394,#REF!,"&gt;="&amp;MF394,#REF!,"="&amp;KZ394,#REF!,"="&amp;LA394)</f>
        <v/>
      </c>
      <c r="NJ394" s="1">
        <f>COUNTIFS(#REF!,LT394,#REF!,1,#REF!,"&gt;="&amp;MI394,#REF!,"&lt;="&amp;MH394,#REF!,"&lt;="&amp;ME394,#REF!,"&gt;="&amp;MF394)</f>
        <v/>
      </c>
      <c r="NK394" s="1">
        <f>COUNTIFS(#REF!,LT394,#REF!,0,#REF!,"&gt;="&amp;MI394,#REF!,"&lt;="&amp;MH394,#REF!,"&lt;="&amp;ME394,#REF!,"&gt;="&amp;MF394)</f>
        <v/>
      </c>
      <c r="NL394" s="1">
        <f>COUNTIFS(#REF!,LT394,#REF!,1,#REF!,"&gt;="&amp;MI394,#REF!,"&lt;="&amp;MH394,#REF!,"="&amp;KZ394,#REF!,"="&amp;LA394,#REF!,"&lt;="&amp;ME394,#REF!,"&gt;="&amp;MF394)</f>
        <v/>
      </c>
      <c r="NM394" s="1">
        <f>COUNTIFS(#REF!,LT394,#REF!,0,#REF!,"&gt;="&amp;MI394,#REF!,"&lt;="&amp;MH394,#REF!,"="&amp;KZ394,#REF!,"="&amp;LA394,#REF!,"&lt;="&amp;ME394,#REF!,"&gt;="&amp;MF394)</f>
        <v/>
      </c>
      <c r="NN394" s="1">
        <f>COUNTIFS(#REF!,LT394,#REF!,1,#REF!,"&gt;="&amp;MC394,#REF!,"&lt;="&amp;MB394,#REF!,"&lt;="&amp;ME394,#REF!,"&gt;="&amp;MF394)</f>
        <v/>
      </c>
      <c r="NO394" s="1">
        <f>COUNTIFS(#REF!,LT394,#REF!,0,#REF!,"&gt;="&amp;MC394,#REF!,"&lt;="&amp;MB394,#REF!,"&lt;="&amp;ME394,#REF!,"&gt;="&amp;MF394)</f>
        <v/>
      </c>
      <c r="NP394" s="1">
        <f>COUNTIFS(#REF!,LT394,#REF!,1,#REF!,"&lt;="&amp;ME394,#REF!,"&gt;="&amp;MF394,#REF!,"="&amp;KV394,#REF!,"="&amp;KX394)</f>
        <v/>
      </c>
      <c r="NQ394" s="1">
        <f>COUNTIFS(#REF!,LT394,#REF!,0,#REF!,"&lt;="&amp;ME394,#REF!,"&gt;="&amp;MF394,#REF!,"="&amp;KV394,#REF!,"="&amp;KX394)</f>
        <v/>
      </c>
      <c r="NR394" s="1">
        <f>COUNTIFS(#REF!,LT394,#REF!,1,#REF!,"&lt;="&amp;ME394,#REF!,"&gt;="&amp;MF394,#REF!,"="&amp;KW394,#REF!,"="&amp;KY394)</f>
        <v/>
      </c>
      <c r="NS394" s="1">
        <f>COUNTIFS(#REF!,LT394,#REF!,0,#REF!,"&lt;="&amp;ME394,#REF!,"&gt;="&amp;MF394,#REF!,"="&amp;KW394,#REF!,"="&amp;KY394)</f>
        <v/>
      </c>
      <c r="NT394" s="1">
        <f>MP394+MR394+MT394+MV394+MX394+MZ394+NB394</f>
        <v/>
      </c>
      <c r="NU394" s="1">
        <f>MQ394+MS394+MU394+MW394+MY394+NA394+NC394</f>
        <v/>
      </c>
      <c r="NV394" s="1">
        <f>NT394+NU394</f>
        <v/>
      </c>
      <c r="NW394" s="33">
        <f>NT394/(NT394+NU394)</f>
        <v/>
      </c>
      <c r="NX394" s="3">
        <f>1/NW394</f>
        <v/>
      </c>
      <c r="NY394" s="1">
        <f>LH394</f>
        <v/>
      </c>
      <c r="NZ394" s="79">
        <f>(NW394*((NY394-1)*0.98))-((1-NW394)*1)</f>
        <v/>
      </c>
      <c r="OA394" s="34">
        <f>IF(LR394&lt;0.9,0,IF(AND(LR394&gt;1.1),0,1))</f>
        <v/>
      </c>
      <c r="OB394" s="34">
        <f>IF(LS394&lt;0.9,0,IF(AND(LS394&gt;1.1),0,1))</f>
        <v/>
      </c>
      <c r="OC394" s="32">
        <f>IF(NV394&gt;99,1,0)</f>
        <v/>
      </c>
      <c r="OD394" s="32">
        <f>IF(NZ394&gt;0.0799,1,0)</f>
        <v/>
      </c>
      <c r="OE394" s="32">
        <f>IF(NZ394&gt;OM394,1,0)</f>
        <v/>
      </c>
      <c r="OF394" s="32">
        <f>OC394+OD394+OE394+OA394+OB394</f>
        <v/>
      </c>
      <c r="OG394" s="1">
        <f>ND394+NF394+NH394+NJ394+NL394+NN394+NP394+NR394</f>
        <v/>
      </c>
      <c r="OH394" s="1">
        <f>NE394+NG394+NI394+NK394+NM394+NO394+NQ394+NS394</f>
        <v/>
      </c>
      <c r="OI394" s="1">
        <f>OG394+OH394</f>
        <v/>
      </c>
      <c r="OJ394" s="33">
        <f>OG394/(OG394+OH394)</f>
        <v/>
      </c>
      <c r="OK394" s="3">
        <f>1/OJ394</f>
        <v/>
      </c>
      <c r="OL394" s="1">
        <f>LI394</f>
        <v/>
      </c>
      <c r="OM394" s="79">
        <f>(OJ394*((OL394-1)*0.98))-((1-OJ394)*1)</f>
        <v/>
      </c>
      <c r="ON394" s="34">
        <f>IF(LR394&lt;0.9,0,IF(AND(LR394&gt;1.1),0,1))</f>
        <v/>
      </c>
      <c r="OO394" s="34">
        <f>IF(LS394&lt;0.9,0,IF(AND(LS394&gt;1.1),0,1))</f>
        <v/>
      </c>
      <c r="OP394" s="32">
        <f>IF(OI394&gt;99,1,0)</f>
        <v/>
      </c>
      <c r="OQ394" s="32">
        <f>IF(OM394&gt;0.0799,1,0)</f>
        <v/>
      </c>
      <c r="OR394" s="32">
        <f>IF(OM394&gt;OZ394,1,0)</f>
        <v/>
      </c>
      <c r="OS394" s="32">
        <f>OP394+OQ394+OR394+ON394+OO394</f>
        <v/>
      </c>
      <c r="OT394">
        <f>IF(OF394=5,"BackHome0-0",IF(AND(OS394=5),"BackAway0-0",""))</f>
        <v/>
      </c>
      <c r="OU394">
        <f>IF(OF394=5,KN394,IF(AND(OS394=5),KO394,""))</f>
        <v/>
      </c>
      <c r="OV394">
        <f>IF(OF394=5,"Match Odds",IF(AND(OS394=5),"Match Odds",""))</f>
        <v/>
      </c>
      <c r="OW394">
        <f>IF(OF394=5,KP394,IF(AND(OS394=5),KP394,""))</f>
        <v/>
      </c>
      <c r="OX394">
        <f>IF(OF394=5,"MATCH_ODDS",IF(AND(OS394=5),"MATCH_ODDS",""))</f>
        <v/>
      </c>
      <c r="OY394">
        <f>IF(OF394=5,"BACK",IF(AND(OS394=5),"BACK",""))</f>
        <v/>
      </c>
    </row>
    <row r="395" ht="16.5" customHeight="1" thickBot="1" thickTop="1">
      <c r="A395" s="2" t="n"/>
      <c r="KN395" s="1">
        <f>IF(INDEX(#REF!,MATCH('HT 0-0'!D395,#REF!,0))=INDEX(#REF!,MATCH('HT 0-0'!D395,#REF!,0)),INDEX(#REF!,MATCH('HT 0-0'!D395,#REF!,0)),"ERROR")</f>
        <v/>
      </c>
      <c r="KO395" s="1">
        <f>IF(INDEX(#REF!,MATCH('HT 0-0'!E395,#REF!,0))=INDEX(#REF!,MATCH('HT 0-0'!E395,#REF!,0)),INDEX(#REF!,MATCH('HT 0-0'!E395,#REF!,0)),"ERROR")</f>
        <v/>
      </c>
      <c r="KP395" s="1">
        <f>KN395&amp;" v "&amp;KO395</f>
        <v/>
      </c>
      <c r="KQ395">
        <f>B395&amp;"_"&amp;C395</f>
        <v/>
      </c>
      <c r="KR395" s="1">
        <f>IF((HW395/KK395)&lt;0.335,"G",IF((HW395/KK395)&gt;0.67,"R","A"))</f>
        <v/>
      </c>
      <c r="KS395" s="1">
        <f>IF((HX395/KK395)&lt;0.335,"G",IF((HX395/KK395)&gt;0.67,"R","A"))</f>
        <v/>
      </c>
      <c r="KT395" s="1">
        <f>IF((IH395/KK395)&lt;0.335,"G",IF((IH395/KK395)&gt;0.67,"R","A"))</f>
        <v/>
      </c>
      <c r="KU395" s="1">
        <f>IF((II395/KK395)&lt;0.335,"G",IF((II395/KK395)&gt;0.67,"R","A"))</f>
        <v/>
      </c>
      <c r="KV395" s="1">
        <f>IF((HZ395/KK395)&lt;0.335,"G",IF((HZ395/KK395)&gt;0.67,"R","A"))</f>
        <v/>
      </c>
      <c r="KW395" s="1">
        <f>IF((HY395/KK395)&lt;0.335,"G",IF((HY395/KK395)&gt;0.67,"R","A"))</f>
        <v/>
      </c>
      <c r="KX395" s="1">
        <f>IF((IK395/KK395)&lt;0.335,"G",IF((IK395/KK395)&gt;0.67,"R","A"))</f>
        <v/>
      </c>
      <c r="KY395" s="1">
        <f>IF((IJ395/KK395)&lt;0.335,"G",IF((IJ395/KK395)&gt;0.67,"R","A"))</f>
        <v/>
      </c>
      <c r="KZ395" s="1">
        <f>IF((HQ395/KK395)&lt;0.335,"G",IF((HQ395/KK395)&gt;0.67,"R","A"))</f>
        <v/>
      </c>
      <c r="LA395" s="1">
        <f>IF((IB395/KK395)&lt;0.335,"G",IF((IB395/KK395)&gt;0.67,"R","A"))</f>
        <v/>
      </c>
      <c r="LB395">
        <f>IF(LQ395="0-0",INDEX(Scrape!#REF!,MATCH('HT 0-0'!KP395,Scrape!$B:$B,0)),"")</f>
        <v/>
      </c>
      <c r="LC395">
        <f>IF(LQ395="0-0",INDEX(Scrape!$A:$A,MATCH('HT 0-0'!KP395,Scrape!$B:$B,0)),"")</f>
        <v/>
      </c>
      <c r="LD395">
        <f>IF(LQ395="0-0",INDEX(Scrape!$B:$B,MATCH('HT 0-0'!KP395,Scrape!$B:$B,0)),"")</f>
        <v/>
      </c>
      <c r="LE395">
        <f>IF(LQ395="0-0",INDEX(Scrape!$C:$C,MATCH('HT 0-0'!KP395,Scrape!$B:$B,0)),"")</f>
        <v/>
      </c>
      <c r="LF395">
        <f>IF(LQ395="0-0",INDEX(Scrape!$D:$D,MATCH('HT 0-0'!KP395,Scrape!$B:$B,0)),"")</f>
        <v/>
      </c>
      <c r="LG395">
        <f>IF(LQ395="0-0",INDEX(Scrape!$E:$E,MATCH('HT 0-0'!KP395,Scrape!$B:$B,0)),"")</f>
        <v/>
      </c>
      <c r="LH395">
        <f>IF(LQ395="0-0",INDEX(Scrape!$F:$F,MATCH('HT 0-0'!KP395,Scrape!$B:$B,0)),"")</f>
        <v/>
      </c>
      <c r="LI395">
        <f>IF(LQ395="0-0",INDEX(Scrape!$G:$G,MATCH('HT 0-0'!KP395,Scrape!$B:$B,0)),"")</f>
        <v/>
      </c>
      <c r="LJ395">
        <f>IF(LQ395="0-0",INDEX(Scrape!$H:$H,MATCH('HT 0-0'!KP395,Scrape!$B:$B,0)),"")</f>
        <v/>
      </c>
      <c r="LK395">
        <f>IF(LQ395="0-0",INDEX(Scrape!$I:$I,MATCH('HT 0-0'!KP395,Scrape!$B:$B,0)),"")</f>
        <v/>
      </c>
      <c r="LL395">
        <f>IF(LQ395="0-0",INDEX(Scrape!$J:$J,MATCH('HT 0-0'!KP395,Scrape!$B:$B,0)),"")</f>
        <v/>
      </c>
      <c r="LM395">
        <f>IF(LQ395="0-0",INDEX(Scrape!$K:$K,MATCH('HT 0-0'!KP395,Scrape!$B:$B,0)),"")</f>
        <v/>
      </c>
      <c r="LN395">
        <f>IF(LQ395="0-0",INDEX(Scrape!$L:$L,MATCH('HT 0-0'!KP395,Scrape!$B:$B,0)),"")</f>
        <v/>
      </c>
      <c r="LO395">
        <f>IF(LQ395="0-0",INDEX(Scrape!$M:$M,MATCH('HT 0-0'!KP395,Scrape!$B:$B,0)),"")</f>
        <v/>
      </c>
      <c r="LP395">
        <f>IF(LQ395="0-0",INDEX(Scrape!$N:$N,MATCH('HT 0-0'!KP395,Scrape!$B:$B,0)),"")</f>
        <v/>
      </c>
      <c r="LQ395">
        <f>INDEX(Scrape!$O:$O,MATCH('HT 0-0'!KP395,Scrape!$B:$B,0))</f>
        <v/>
      </c>
      <c r="LR395">
        <f>(1/LJ395)+(1/LI395)+(1/LH395)</f>
        <v/>
      </c>
      <c r="LS395">
        <f>(1/LG395)+(1/LF395)+(1/LE395)</f>
        <v/>
      </c>
      <c r="LT395" s="8">
        <f>IF(INDEX(#REF!,MATCH(KQ395,#REF!,0))=INDEX(#REF!,MATCH(KQ395,#REF!,0)),INDEX(#REF!,MATCH(KQ395,#REF!,0)),"ERROR")</f>
        <v/>
      </c>
      <c r="LU395" s="4">
        <f>IF(KR395="G",2,IF(KR395="R",0.5,IF(KR395="A",1)))</f>
        <v/>
      </c>
      <c r="LV395" s="4">
        <f>IF(KS395="G",0.5,IF(KS395="R",2,IF(KS395="A",1)))</f>
        <v/>
      </c>
      <c r="LW395" s="4">
        <f>IF(KT395="G",2,IF(KT395="R",0.5,IF(KT395="A",1)))</f>
        <v/>
      </c>
      <c r="LX395" s="4">
        <f>IF(KU395="G",0.5,IF(KU395="R",2,IF(KU395="A",1)))</f>
        <v/>
      </c>
      <c r="LY395" s="7">
        <f>(LK395*(LU395+LX395)+(LL395*(LU395+LX395)))</f>
        <v/>
      </c>
      <c r="LZ395" s="7">
        <f>(LN395*(LV395+LW395)+(LO395*(LV395+LW395)))</f>
        <v/>
      </c>
      <c r="MA395" s="11">
        <f>LY395-LZ395</f>
        <v/>
      </c>
      <c r="MB395" s="5">
        <f>MA395+2</f>
        <v/>
      </c>
      <c r="MC395" s="6">
        <f>MA395-2</f>
        <v/>
      </c>
      <c r="MD395" s="4">
        <f>LE395</f>
        <v/>
      </c>
      <c r="ME395" s="9">
        <f>IF(MD395=0,1000,MD395+0.75)</f>
        <v/>
      </c>
      <c r="MF395" s="10">
        <f>IF(MD395=0,0,MD395-0.75)</f>
        <v/>
      </c>
      <c r="MG395" s="4">
        <f>((LM395*(LU395+LX395))-((LP395*(LV395+LW395))))</f>
        <v/>
      </c>
      <c r="MH395" s="9">
        <f>MG395*1.2</f>
        <v/>
      </c>
      <c r="MI395" s="10">
        <f>MG395*0.8</f>
        <v/>
      </c>
      <c r="MJ395">
        <f>IFERROR(OT395,"")</f>
        <v/>
      </c>
      <c r="MK395">
        <f>IFERROR(OU395,"")</f>
        <v/>
      </c>
      <c r="ML395">
        <f>IFERROR(OV395,"")</f>
        <v/>
      </c>
      <c r="MM395">
        <f>IFERROR(OW395,"")</f>
        <v/>
      </c>
      <c r="MN395">
        <f>IFERROR(OX395,"")</f>
        <v/>
      </c>
      <c r="MO395">
        <f>IFERROR(OY395,"")</f>
        <v/>
      </c>
      <c r="MP395" s="1">
        <f>COUNTIFS(#REF!,LT395,#REF!,1,#REF!,"&gt;="&amp;MC395,#REF!,"&lt;="&amp;MB395,#REF!,"&lt;="&amp;ME395,#REF!,"&gt;="&amp;MF395,#REF!,"="&amp;KV395,#REF!,"="&amp;KX395)</f>
        <v/>
      </c>
      <c r="MQ395" s="1">
        <f>COUNTIFS(#REF!,LT395,#REF!,0,#REF!,"&gt;="&amp;MC395,#REF!,"&lt;="&amp;MB395,#REF!,"&lt;="&amp;ME395,#REF!,"&gt;="&amp;MF395,#REF!,"="&amp;KV395,#REF!,"="&amp;KX395)</f>
        <v/>
      </c>
      <c r="MR395" s="1">
        <f>COUNTIFS(#REF!,LT395,#REF!,1,#REF!,"&gt;="&amp;MC395,#REF!,"&lt;="&amp;MB395,#REF!,"&lt;="&amp;ME395,#REF!,"&gt;="&amp;MF395,#REF!,"="&amp;KW395,#REF!,"="&amp;KY395)</f>
        <v/>
      </c>
      <c r="MS395" s="1">
        <f>COUNTIFS(#REF!,LT395,#REF!,0,#REF!,"&gt;="&amp;MC395,#REF!,"&lt;="&amp;MB395,#REF!,"&lt;="&amp;ME395,#REF!,"&gt;="&amp;MF395,#REF!,"="&amp;KW395,#REF!,"="&amp;KY395)</f>
        <v/>
      </c>
      <c r="MT395" s="1">
        <f>COUNTIFS(#REF!,LT395,#REF!,1,#REF!,"&gt;="&amp;MI395,#REF!,"&lt;="&amp;MH395,#REF!,"&lt;="&amp;ME395,#REF!,"&gt;="&amp;MF395)</f>
        <v/>
      </c>
      <c r="MU395" s="1">
        <f>COUNTIFS(#REF!,LT395,#REF!,0,#REF!,"&gt;="&amp;MI395,#REF!,"&lt;="&amp;MH395,#REF!,"&lt;="&amp;ME395,#REF!,"&gt;="&amp;MF395)</f>
        <v/>
      </c>
      <c r="MV395" s="1">
        <f>COUNTIFS(#REF!,LT395,#REF!,1,#REF!,"&gt;="&amp;MI395,#REF!,"&lt;="&amp;MH395,#REF!,"="&amp;KZ395,#REF!,"="&amp;LA395,#REF!,"&lt;="&amp;ME395,#REF!,"&gt;="&amp;MF395)</f>
        <v/>
      </c>
      <c r="MW395" s="1">
        <f>COUNTIFS(#REF!,LT395,#REF!,0,#REF!,"&gt;="&amp;MI395,#REF!,"&lt;="&amp;MH395,#REF!,"="&amp;KZ395,#REF!,"="&amp;LA395,#REF!,"&lt;="&amp;ME395,#REF!,"&gt;="&amp;MF395)</f>
        <v/>
      </c>
      <c r="MX395" s="1">
        <f>COUNTIFS(#REF!,LT395,#REF!,1,#REF!,"&gt;="&amp;MC395,#REF!,"&lt;="&amp;MB395,#REF!,"&lt;="&amp;ME395,#REF!,"&gt;="&amp;MF395)</f>
        <v/>
      </c>
      <c r="MY395" s="1">
        <f>COUNTIFS(#REF!,LT395,#REF!,0,#REF!,"&gt;="&amp;MC395,#REF!,"&lt;="&amp;MB395,#REF!,"&lt;="&amp;ME395,#REF!,"&gt;="&amp;MF395)</f>
        <v/>
      </c>
      <c r="MZ395" s="1">
        <f>COUNTIFS(#REF!,LT395,#REF!,1,#REF!,"&lt;="&amp;ME395,#REF!,"&gt;="&amp;MF395,#REF!,"="&amp;KV395,#REF!,"="&amp;KX395)</f>
        <v/>
      </c>
      <c r="NA395" s="1">
        <f>COUNTIFS(#REF!,LT395,#REF!,0,#REF!,"&lt;="&amp;ME395,#REF!,"&gt;="&amp;MF395,#REF!,"="&amp;KV395,#REF!,"="&amp;KX395)</f>
        <v/>
      </c>
      <c r="NB395" s="1">
        <f>COUNTIFS(#REF!,LT395,#REF!,1,#REF!,"&lt;="&amp;ME395,#REF!,"&gt;="&amp;MF395,#REF!,"="&amp;KW395,#REF!,"="&amp;KY395)</f>
        <v/>
      </c>
      <c r="NC395" s="1">
        <f>COUNTIFS(#REF!,LT395,#REF!,0,#REF!,"&lt;="&amp;ME395,#REF!,"&gt;="&amp;MF395,#REF!,"="&amp;KW395,#REF!,"="&amp;KY395)</f>
        <v/>
      </c>
      <c r="ND395" s="1">
        <f>COUNTIFS(#REF!,LT395,#REF!,1,#REF!,"&gt;="&amp;MC395,#REF!,"&lt;="&amp;MB395,#REF!,"&lt;="&amp;ME395,#REF!,"&gt;="&amp;MF395,#REF!,"="&amp;KV395,#REF!,"="&amp;KX395)</f>
        <v/>
      </c>
      <c r="NE395" s="1">
        <f>COUNTIFS(#REF!,LT395,#REF!,0,#REF!,"&gt;="&amp;MC395,#REF!,"&lt;="&amp;MB395,#REF!,"&lt;="&amp;ME395,#REF!,"&gt;="&amp;MF395,#REF!,"="&amp;KV395,#REF!,"="&amp;KX395)</f>
        <v/>
      </c>
      <c r="NF395" s="1">
        <f>COUNTIFS(#REF!,LT395,#REF!,1,#REF!,"&gt;="&amp;MC395,#REF!,"&lt;="&amp;MB395,#REF!,"&lt;="&amp;ME395,#REF!,"&gt;="&amp;MF395,#REF!,"="&amp;KW395,#REF!,"="&amp;KY395)</f>
        <v/>
      </c>
      <c r="NG395" s="1">
        <f>COUNTIFS(#REF!,LT395,#REF!,0,#REF!,"&gt;="&amp;MC395,#REF!,"&lt;="&amp;MB395,#REF!,"&lt;="&amp;ME395,#REF!,"&gt;="&amp;MF395,#REF!,"="&amp;KW395,#REF!,"="&amp;KY395)</f>
        <v/>
      </c>
      <c r="NH395" s="1">
        <f>COUNTIFS(#REF!,LT395,#REF!,1,#REF!,"&gt;="&amp;MC395,#REF!,"&lt;="&amp;MB395,#REF!,"&lt;="&amp;ME395,#REF!,"&gt;="&amp;MF395,#REF!,"="&amp;KZ395,#REF!,"="&amp;LA395)</f>
        <v/>
      </c>
      <c r="NI395" s="1">
        <f>COUNTIFS(#REF!,LT395,#REF!,0,#REF!,"&gt;="&amp;MC395,#REF!,"&lt;="&amp;MB395,#REF!,"&lt;="&amp;ME395,#REF!,"&gt;="&amp;MF395,#REF!,"="&amp;KZ395,#REF!,"="&amp;LA395)</f>
        <v/>
      </c>
      <c r="NJ395" s="1">
        <f>COUNTIFS(#REF!,LT395,#REF!,1,#REF!,"&gt;="&amp;MI395,#REF!,"&lt;="&amp;MH395,#REF!,"&lt;="&amp;ME395,#REF!,"&gt;="&amp;MF395)</f>
        <v/>
      </c>
      <c r="NK395" s="1">
        <f>COUNTIFS(#REF!,LT395,#REF!,0,#REF!,"&gt;="&amp;MI395,#REF!,"&lt;="&amp;MH395,#REF!,"&lt;="&amp;ME395,#REF!,"&gt;="&amp;MF395)</f>
        <v/>
      </c>
      <c r="NL395" s="1">
        <f>COUNTIFS(#REF!,LT395,#REF!,1,#REF!,"&gt;="&amp;MI395,#REF!,"&lt;="&amp;MH395,#REF!,"="&amp;KZ395,#REF!,"="&amp;LA395,#REF!,"&lt;="&amp;ME395,#REF!,"&gt;="&amp;MF395)</f>
        <v/>
      </c>
      <c r="NM395" s="1">
        <f>COUNTIFS(#REF!,LT395,#REF!,0,#REF!,"&gt;="&amp;MI395,#REF!,"&lt;="&amp;MH395,#REF!,"="&amp;KZ395,#REF!,"="&amp;LA395,#REF!,"&lt;="&amp;ME395,#REF!,"&gt;="&amp;MF395)</f>
        <v/>
      </c>
      <c r="NN395" s="1">
        <f>COUNTIFS(#REF!,LT395,#REF!,1,#REF!,"&gt;="&amp;MC395,#REF!,"&lt;="&amp;MB395,#REF!,"&lt;="&amp;ME395,#REF!,"&gt;="&amp;MF395)</f>
        <v/>
      </c>
      <c r="NO395" s="1">
        <f>COUNTIFS(#REF!,LT395,#REF!,0,#REF!,"&gt;="&amp;MC395,#REF!,"&lt;="&amp;MB395,#REF!,"&lt;="&amp;ME395,#REF!,"&gt;="&amp;MF395)</f>
        <v/>
      </c>
      <c r="NP395" s="1">
        <f>COUNTIFS(#REF!,LT395,#REF!,1,#REF!,"&lt;="&amp;ME395,#REF!,"&gt;="&amp;MF395,#REF!,"="&amp;KV395,#REF!,"="&amp;KX395)</f>
        <v/>
      </c>
      <c r="NQ395" s="1">
        <f>COUNTIFS(#REF!,LT395,#REF!,0,#REF!,"&lt;="&amp;ME395,#REF!,"&gt;="&amp;MF395,#REF!,"="&amp;KV395,#REF!,"="&amp;KX395)</f>
        <v/>
      </c>
      <c r="NR395" s="1">
        <f>COUNTIFS(#REF!,LT395,#REF!,1,#REF!,"&lt;="&amp;ME395,#REF!,"&gt;="&amp;MF395,#REF!,"="&amp;KW395,#REF!,"="&amp;KY395)</f>
        <v/>
      </c>
      <c r="NS395" s="1">
        <f>COUNTIFS(#REF!,LT395,#REF!,0,#REF!,"&lt;="&amp;ME395,#REF!,"&gt;="&amp;MF395,#REF!,"="&amp;KW395,#REF!,"="&amp;KY395)</f>
        <v/>
      </c>
      <c r="NT395" s="1">
        <f>MP395+MR395+MT395+MV395+MX395+MZ395+NB395</f>
        <v/>
      </c>
      <c r="NU395" s="1">
        <f>MQ395+MS395+MU395+MW395+MY395+NA395+NC395</f>
        <v/>
      </c>
      <c r="NV395" s="1">
        <f>NT395+NU395</f>
        <v/>
      </c>
      <c r="NW395" s="33">
        <f>NT395/(NT395+NU395)</f>
        <v/>
      </c>
      <c r="NX395" s="3">
        <f>1/NW395</f>
        <v/>
      </c>
      <c r="NY395" s="1">
        <f>LH395</f>
        <v/>
      </c>
      <c r="NZ395" s="79">
        <f>(NW395*((NY395-1)*0.98))-((1-NW395)*1)</f>
        <v/>
      </c>
      <c r="OA395" s="34">
        <f>IF(LR395&lt;0.9,0,IF(AND(LR395&gt;1.1),0,1))</f>
        <v/>
      </c>
      <c r="OB395" s="34">
        <f>IF(LS395&lt;0.9,0,IF(AND(LS395&gt;1.1),0,1))</f>
        <v/>
      </c>
      <c r="OC395" s="32">
        <f>IF(NV395&gt;99,1,0)</f>
        <v/>
      </c>
      <c r="OD395" s="32">
        <f>IF(NZ395&gt;0.0799,1,0)</f>
        <v/>
      </c>
      <c r="OE395" s="32">
        <f>IF(NZ395&gt;OM395,1,0)</f>
        <v/>
      </c>
      <c r="OF395" s="32">
        <f>OC395+OD395+OE395+OA395+OB395</f>
        <v/>
      </c>
      <c r="OG395" s="1">
        <f>ND395+NF395+NH395+NJ395+NL395+NN395+NP395+NR395</f>
        <v/>
      </c>
      <c r="OH395" s="1">
        <f>NE395+NG395+NI395+NK395+NM395+NO395+NQ395+NS395</f>
        <v/>
      </c>
      <c r="OI395" s="1">
        <f>OG395+OH395</f>
        <v/>
      </c>
      <c r="OJ395" s="33">
        <f>OG395/(OG395+OH395)</f>
        <v/>
      </c>
      <c r="OK395" s="3">
        <f>1/OJ395</f>
        <v/>
      </c>
      <c r="OL395" s="1">
        <f>LI395</f>
        <v/>
      </c>
      <c r="OM395" s="79">
        <f>(OJ395*((OL395-1)*0.98))-((1-OJ395)*1)</f>
        <v/>
      </c>
      <c r="ON395" s="34">
        <f>IF(LR395&lt;0.9,0,IF(AND(LR395&gt;1.1),0,1))</f>
        <v/>
      </c>
      <c r="OO395" s="34">
        <f>IF(LS395&lt;0.9,0,IF(AND(LS395&gt;1.1),0,1))</f>
        <v/>
      </c>
      <c r="OP395" s="32">
        <f>IF(OI395&gt;99,1,0)</f>
        <v/>
      </c>
      <c r="OQ395" s="32">
        <f>IF(OM395&gt;0.0799,1,0)</f>
        <v/>
      </c>
      <c r="OR395" s="32">
        <f>IF(OM395&gt;OZ395,1,0)</f>
        <v/>
      </c>
      <c r="OS395" s="32">
        <f>OP395+OQ395+OR395+ON395+OO395</f>
        <v/>
      </c>
      <c r="OT395">
        <f>IF(OF395=5,"BackHome0-0",IF(AND(OS395=5),"BackAway0-0",""))</f>
        <v/>
      </c>
      <c r="OU395">
        <f>IF(OF395=5,KN395,IF(AND(OS395=5),KO395,""))</f>
        <v/>
      </c>
      <c r="OV395">
        <f>IF(OF395=5,"Match Odds",IF(AND(OS395=5),"Match Odds",""))</f>
        <v/>
      </c>
      <c r="OW395">
        <f>IF(OF395=5,KP395,IF(AND(OS395=5),KP395,""))</f>
        <v/>
      </c>
      <c r="OX395">
        <f>IF(OF395=5,"MATCH_ODDS",IF(AND(OS395=5),"MATCH_ODDS",""))</f>
        <v/>
      </c>
      <c r="OY395">
        <f>IF(OF395=5,"BACK",IF(AND(OS395=5),"BACK",""))</f>
        <v/>
      </c>
    </row>
    <row r="396" ht="16.5" customHeight="1" thickBot="1" thickTop="1">
      <c r="A396" s="2" t="n"/>
      <c r="KN396" s="1">
        <f>IF(INDEX(#REF!,MATCH('HT 0-0'!D396,#REF!,0))=INDEX(#REF!,MATCH('HT 0-0'!D396,#REF!,0)),INDEX(#REF!,MATCH('HT 0-0'!D396,#REF!,0)),"ERROR")</f>
        <v/>
      </c>
      <c r="KO396" s="1">
        <f>IF(INDEX(#REF!,MATCH('HT 0-0'!E396,#REF!,0))=INDEX(#REF!,MATCH('HT 0-0'!E396,#REF!,0)),INDEX(#REF!,MATCH('HT 0-0'!E396,#REF!,0)),"ERROR")</f>
        <v/>
      </c>
      <c r="KP396" s="1">
        <f>KN396&amp;" v "&amp;KO396</f>
        <v/>
      </c>
      <c r="KQ396">
        <f>B396&amp;"_"&amp;C396</f>
        <v/>
      </c>
      <c r="KR396" s="1">
        <f>IF((HW396/KK396)&lt;0.335,"G",IF((HW396/KK396)&gt;0.67,"R","A"))</f>
        <v/>
      </c>
      <c r="KS396" s="1">
        <f>IF((HX396/KK396)&lt;0.335,"G",IF((HX396/KK396)&gt;0.67,"R","A"))</f>
        <v/>
      </c>
      <c r="KT396" s="1">
        <f>IF((IH396/KK396)&lt;0.335,"G",IF((IH396/KK396)&gt;0.67,"R","A"))</f>
        <v/>
      </c>
      <c r="KU396" s="1">
        <f>IF((II396/KK396)&lt;0.335,"G",IF((II396/KK396)&gt;0.67,"R","A"))</f>
        <v/>
      </c>
      <c r="KV396" s="1">
        <f>IF((HZ396/KK396)&lt;0.335,"G",IF((HZ396/KK396)&gt;0.67,"R","A"))</f>
        <v/>
      </c>
      <c r="KW396" s="1">
        <f>IF((HY396/KK396)&lt;0.335,"G",IF((HY396/KK396)&gt;0.67,"R","A"))</f>
        <v/>
      </c>
      <c r="KX396" s="1">
        <f>IF((IK396/KK396)&lt;0.335,"G",IF((IK396/KK396)&gt;0.67,"R","A"))</f>
        <v/>
      </c>
      <c r="KY396" s="1">
        <f>IF((IJ396/KK396)&lt;0.335,"G",IF((IJ396/KK396)&gt;0.67,"R","A"))</f>
        <v/>
      </c>
      <c r="KZ396" s="1">
        <f>IF((HQ396/KK396)&lt;0.335,"G",IF((HQ396/KK396)&gt;0.67,"R","A"))</f>
        <v/>
      </c>
      <c r="LA396" s="1">
        <f>IF((IB396/KK396)&lt;0.335,"G",IF((IB396/KK396)&gt;0.67,"R","A"))</f>
        <v/>
      </c>
      <c r="LB396">
        <f>IF(LQ396="0-0",INDEX(Scrape!#REF!,MATCH('HT 0-0'!KP396,Scrape!$B:$B,0)),"")</f>
        <v/>
      </c>
      <c r="LC396">
        <f>IF(LQ396="0-0",INDEX(Scrape!$A:$A,MATCH('HT 0-0'!KP396,Scrape!$B:$B,0)),"")</f>
        <v/>
      </c>
      <c r="LD396">
        <f>IF(LQ396="0-0",INDEX(Scrape!$B:$B,MATCH('HT 0-0'!KP396,Scrape!$B:$B,0)),"")</f>
        <v/>
      </c>
      <c r="LE396">
        <f>IF(LQ396="0-0",INDEX(Scrape!$C:$C,MATCH('HT 0-0'!KP396,Scrape!$B:$B,0)),"")</f>
        <v/>
      </c>
      <c r="LF396">
        <f>IF(LQ396="0-0",INDEX(Scrape!$D:$D,MATCH('HT 0-0'!KP396,Scrape!$B:$B,0)),"")</f>
        <v/>
      </c>
      <c r="LG396">
        <f>IF(LQ396="0-0",INDEX(Scrape!$E:$E,MATCH('HT 0-0'!KP396,Scrape!$B:$B,0)),"")</f>
        <v/>
      </c>
      <c r="LH396">
        <f>IF(LQ396="0-0",INDEX(Scrape!$F:$F,MATCH('HT 0-0'!KP396,Scrape!$B:$B,0)),"")</f>
        <v/>
      </c>
      <c r="LI396">
        <f>IF(LQ396="0-0",INDEX(Scrape!$G:$G,MATCH('HT 0-0'!KP396,Scrape!$B:$B,0)),"")</f>
        <v/>
      </c>
      <c r="LJ396">
        <f>IF(LQ396="0-0",INDEX(Scrape!$H:$H,MATCH('HT 0-0'!KP396,Scrape!$B:$B,0)),"")</f>
        <v/>
      </c>
      <c r="LK396">
        <f>IF(LQ396="0-0",INDEX(Scrape!$I:$I,MATCH('HT 0-0'!KP396,Scrape!$B:$B,0)),"")</f>
        <v/>
      </c>
      <c r="LL396">
        <f>IF(LQ396="0-0",INDEX(Scrape!$J:$J,MATCH('HT 0-0'!KP396,Scrape!$B:$B,0)),"")</f>
        <v/>
      </c>
      <c r="LM396">
        <f>IF(LQ396="0-0",INDEX(Scrape!$K:$K,MATCH('HT 0-0'!KP396,Scrape!$B:$B,0)),"")</f>
        <v/>
      </c>
      <c r="LN396">
        <f>IF(LQ396="0-0",INDEX(Scrape!$L:$L,MATCH('HT 0-0'!KP396,Scrape!$B:$B,0)),"")</f>
        <v/>
      </c>
      <c r="LO396">
        <f>IF(LQ396="0-0",INDEX(Scrape!$M:$M,MATCH('HT 0-0'!KP396,Scrape!$B:$B,0)),"")</f>
        <v/>
      </c>
      <c r="LP396">
        <f>IF(LQ396="0-0",INDEX(Scrape!$N:$N,MATCH('HT 0-0'!KP396,Scrape!$B:$B,0)),"")</f>
        <v/>
      </c>
      <c r="LQ396">
        <f>INDEX(Scrape!$O:$O,MATCH('HT 0-0'!KP396,Scrape!$B:$B,0))</f>
        <v/>
      </c>
      <c r="LR396">
        <f>(1/LJ396)+(1/LI396)+(1/LH396)</f>
        <v/>
      </c>
      <c r="LS396">
        <f>(1/LG396)+(1/LF396)+(1/LE396)</f>
        <v/>
      </c>
      <c r="LT396" s="8">
        <f>IF(INDEX(#REF!,MATCH(KQ396,#REF!,0))=INDEX(#REF!,MATCH(KQ396,#REF!,0)),INDEX(#REF!,MATCH(KQ396,#REF!,0)),"ERROR")</f>
        <v/>
      </c>
      <c r="LU396" s="4">
        <f>IF(KR396="G",2,IF(KR396="R",0.5,IF(KR396="A",1)))</f>
        <v/>
      </c>
      <c r="LV396" s="4">
        <f>IF(KS396="G",0.5,IF(KS396="R",2,IF(KS396="A",1)))</f>
        <v/>
      </c>
      <c r="LW396" s="4">
        <f>IF(KT396="G",2,IF(KT396="R",0.5,IF(KT396="A",1)))</f>
        <v/>
      </c>
      <c r="LX396" s="4">
        <f>IF(KU396="G",0.5,IF(KU396="R",2,IF(KU396="A",1)))</f>
        <v/>
      </c>
      <c r="LY396" s="7">
        <f>(LK396*(LU396+LX396)+(LL396*(LU396+LX396)))</f>
        <v/>
      </c>
      <c r="LZ396" s="7">
        <f>(LN396*(LV396+LW396)+(LO396*(LV396+LW396)))</f>
        <v/>
      </c>
      <c r="MA396" s="11">
        <f>LY396-LZ396</f>
        <v/>
      </c>
      <c r="MB396" s="5">
        <f>MA396+2</f>
        <v/>
      </c>
      <c r="MC396" s="6">
        <f>MA396-2</f>
        <v/>
      </c>
      <c r="MD396" s="4">
        <f>LE396</f>
        <v/>
      </c>
      <c r="ME396" s="9">
        <f>IF(MD396=0,1000,MD396+0.75)</f>
        <v/>
      </c>
      <c r="MF396" s="10">
        <f>IF(MD396=0,0,MD396-0.75)</f>
        <v/>
      </c>
      <c r="MG396" s="4">
        <f>((LM396*(LU396+LX396))-((LP396*(LV396+LW396))))</f>
        <v/>
      </c>
      <c r="MH396" s="9">
        <f>MG396*1.2</f>
        <v/>
      </c>
      <c r="MI396" s="10">
        <f>MG396*0.8</f>
        <v/>
      </c>
      <c r="MJ396">
        <f>IFERROR(OT396,"")</f>
        <v/>
      </c>
      <c r="MK396">
        <f>IFERROR(OU396,"")</f>
        <v/>
      </c>
      <c r="ML396">
        <f>IFERROR(OV396,"")</f>
        <v/>
      </c>
      <c r="MM396">
        <f>IFERROR(OW396,"")</f>
        <v/>
      </c>
      <c r="MN396">
        <f>IFERROR(OX396,"")</f>
        <v/>
      </c>
      <c r="MO396">
        <f>IFERROR(OY396,"")</f>
        <v/>
      </c>
      <c r="MP396" s="1">
        <f>COUNTIFS(#REF!,LT396,#REF!,1,#REF!,"&gt;="&amp;MC396,#REF!,"&lt;="&amp;MB396,#REF!,"&lt;="&amp;ME396,#REF!,"&gt;="&amp;MF396,#REF!,"="&amp;KV396,#REF!,"="&amp;KX396)</f>
        <v/>
      </c>
      <c r="MQ396" s="1">
        <f>COUNTIFS(#REF!,LT396,#REF!,0,#REF!,"&gt;="&amp;MC396,#REF!,"&lt;="&amp;MB396,#REF!,"&lt;="&amp;ME396,#REF!,"&gt;="&amp;MF396,#REF!,"="&amp;KV396,#REF!,"="&amp;KX396)</f>
        <v/>
      </c>
      <c r="MR396" s="1">
        <f>COUNTIFS(#REF!,LT396,#REF!,1,#REF!,"&gt;="&amp;MC396,#REF!,"&lt;="&amp;MB396,#REF!,"&lt;="&amp;ME396,#REF!,"&gt;="&amp;MF396,#REF!,"="&amp;KW396,#REF!,"="&amp;KY396)</f>
        <v/>
      </c>
      <c r="MS396" s="1">
        <f>COUNTIFS(#REF!,LT396,#REF!,0,#REF!,"&gt;="&amp;MC396,#REF!,"&lt;="&amp;MB396,#REF!,"&lt;="&amp;ME396,#REF!,"&gt;="&amp;MF396,#REF!,"="&amp;KW396,#REF!,"="&amp;KY396)</f>
        <v/>
      </c>
      <c r="MT396" s="1">
        <f>COUNTIFS(#REF!,LT396,#REF!,1,#REF!,"&gt;="&amp;MI396,#REF!,"&lt;="&amp;MH396,#REF!,"&lt;="&amp;ME396,#REF!,"&gt;="&amp;MF396)</f>
        <v/>
      </c>
      <c r="MU396" s="1">
        <f>COUNTIFS(#REF!,LT396,#REF!,0,#REF!,"&gt;="&amp;MI396,#REF!,"&lt;="&amp;MH396,#REF!,"&lt;="&amp;ME396,#REF!,"&gt;="&amp;MF396)</f>
        <v/>
      </c>
      <c r="MV396" s="1">
        <f>COUNTIFS(#REF!,LT396,#REF!,1,#REF!,"&gt;="&amp;MI396,#REF!,"&lt;="&amp;MH396,#REF!,"="&amp;KZ396,#REF!,"="&amp;LA396,#REF!,"&lt;="&amp;ME396,#REF!,"&gt;="&amp;MF396)</f>
        <v/>
      </c>
      <c r="MW396" s="1">
        <f>COUNTIFS(#REF!,LT396,#REF!,0,#REF!,"&gt;="&amp;MI396,#REF!,"&lt;="&amp;MH396,#REF!,"="&amp;KZ396,#REF!,"="&amp;LA396,#REF!,"&lt;="&amp;ME396,#REF!,"&gt;="&amp;MF396)</f>
        <v/>
      </c>
      <c r="MX396" s="1">
        <f>COUNTIFS(#REF!,LT396,#REF!,1,#REF!,"&gt;="&amp;MC396,#REF!,"&lt;="&amp;MB396,#REF!,"&lt;="&amp;ME396,#REF!,"&gt;="&amp;MF396)</f>
        <v/>
      </c>
      <c r="MY396" s="1">
        <f>COUNTIFS(#REF!,LT396,#REF!,0,#REF!,"&gt;="&amp;MC396,#REF!,"&lt;="&amp;MB396,#REF!,"&lt;="&amp;ME396,#REF!,"&gt;="&amp;MF396)</f>
        <v/>
      </c>
      <c r="MZ396" s="1">
        <f>COUNTIFS(#REF!,LT396,#REF!,1,#REF!,"&lt;="&amp;ME396,#REF!,"&gt;="&amp;MF396,#REF!,"="&amp;KV396,#REF!,"="&amp;KX396)</f>
        <v/>
      </c>
      <c r="NA396" s="1">
        <f>COUNTIFS(#REF!,LT396,#REF!,0,#REF!,"&lt;="&amp;ME396,#REF!,"&gt;="&amp;MF396,#REF!,"="&amp;KV396,#REF!,"="&amp;KX396)</f>
        <v/>
      </c>
      <c r="NB396" s="1">
        <f>COUNTIFS(#REF!,LT396,#REF!,1,#REF!,"&lt;="&amp;ME396,#REF!,"&gt;="&amp;MF396,#REF!,"="&amp;KW396,#REF!,"="&amp;KY396)</f>
        <v/>
      </c>
      <c r="NC396" s="1">
        <f>COUNTIFS(#REF!,LT396,#REF!,0,#REF!,"&lt;="&amp;ME396,#REF!,"&gt;="&amp;MF396,#REF!,"="&amp;KW396,#REF!,"="&amp;KY396)</f>
        <v/>
      </c>
      <c r="ND396" s="1">
        <f>COUNTIFS(#REF!,LT396,#REF!,1,#REF!,"&gt;="&amp;MC396,#REF!,"&lt;="&amp;MB396,#REF!,"&lt;="&amp;ME396,#REF!,"&gt;="&amp;MF396,#REF!,"="&amp;KV396,#REF!,"="&amp;KX396)</f>
        <v/>
      </c>
      <c r="NE396" s="1">
        <f>COUNTIFS(#REF!,LT396,#REF!,0,#REF!,"&gt;="&amp;MC396,#REF!,"&lt;="&amp;MB396,#REF!,"&lt;="&amp;ME396,#REF!,"&gt;="&amp;MF396,#REF!,"="&amp;KV396,#REF!,"="&amp;KX396)</f>
        <v/>
      </c>
      <c r="NF396" s="1">
        <f>COUNTIFS(#REF!,LT396,#REF!,1,#REF!,"&gt;="&amp;MC396,#REF!,"&lt;="&amp;MB396,#REF!,"&lt;="&amp;ME396,#REF!,"&gt;="&amp;MF396,#REF!,"="&amp;KW396,#REF!,"="&amp;KY396)</f>
        <v/>
      </c>
      <c r="NG396" s="1">
        <f>COUNTIFS(#REF!,LT396,#REF!,0,#REF!,"&gt;="&amp;MC396,#REF!,"&lt;="&amp;MB396,#REF!,"&lt;="&amp;ME396,#REF!,"&gt;="&amp;MF396,#REF!,"="&amp;KW396,#REF!,"="&amp;KY396)</f>
        <v/>
      </c>
      <c r="NH396" s="1">
        <f>COUNTIFS(#REF!,LT396,#REF!,1,#REF!,"&gt;="&amp;MC396,#REF!,"&lt;="&amp;MB396,#REF!,"&lt;="&amp;ME396,#REF!,"&gt;="&amp;MF396,#REF!,"="&amp;KZ396,#REF!,"="&amp;LA396)</f>
        <v/>
      </c>
      <c r="NI396" s="1">
        <f>COUNTIFS(#REF!,LT396,#REF!,0,#REF!,"&gt;="&amp;MC396,#REF!,"&lt;="&amp;MB396,#REF!,"&lt;="&amp;ME396,#REF!,"&gt;="&amp;MF396,#REF!,"="&amp;KZ396,#REF!,"="&amp;LA396)</f>
        <v/>
      </c>
      <c r="NJ396" s="1">
        <f>COUNTIFS(#REF!,LT396,#REF!,1,#REF!,"&gt;="&amp;MI396,#REF!,"&lt;="&amp;MH396,#REF!,"&lt;="&amp;ME396,#REF!,"&gt;="&amp;MF396)</f>
        <v/>
      </c>
      <c r="NK396" s="1">
        <f>COUNTIFS(#REF!,LT396,#REF!,0,#REF!,"&gt;="&amp;MI396,#REF!,"&lt;="&amp;MH396,#REF!,"&lt;="&amp;ME396,#REF!,"&gt;="&amp;MF396)</f>
        <v/>
      </c>
      <c r="NL396" s="1">
        <f>COUNTIFS(#REF!,LT396,#REF!,1,#REF!,"&gt;="&amp;MI396,#REF!,"&lt;="&amp;MH396,#REF!,"="&amp;KZ396,#REF!,"="&amp;LA396,#REF!,"&lt;="&amp;ME396,#REF!,"&gt;="&amp;MF396)</f>
        <v/>
      </c>
      <c r="NM396" s="1">
        <f>COUNTIFS(#REF!,LT396,#REF!,0,#REF!,"&gt;="&amp;MI396,#REF!,"&lt;="&amp;MH396,#REF!,"="&amp;KZ396,#REF!,"="&amp;LA396,#REF!,"&lt;="&amp;ME396,#REF!,"&gt;="&amp;MF396)</f>
        <v/>
      </c>
      <c r="NN396" s="1">
        <f>COUNTIFS(#REF!,LT396,#REF!,1,#REF!,"&gt;="&amp;MC396,#REF!,"&lt;="&amp;MB396,#REF!,"&lt;="&amp;ME396,#REF!,"&gt;="&amp;MF396)</f>
        <v/>
      </c>
      <c r="NO396" s="1">
        <f>COUNTIFS(#REF!,LT396,#REF!,0,#REF!,"&gt;="&amp;MC396,#REF!,"&lt;="&amp;MB396,#REF!,"&lt;="&amp;ME396,#REF!,"&gt;="&amp;MF396)</f>
        <v/>
      </c>
      <c r="NP396" s="1">
        <f>COUNTIFS(#REF!,LT396,#REF!,1,#REF!,"&lt;="&amp;ME396,#REF!,"&gt;="&amp;MF396,#REF!,"="&amp;KV396,#REF!,"="&amp;KX396)</f>
        <v/>
      </c>
      <c r="NQ396" s="1">
        <f>COUNTIFS(#REF!,LT396,#REF!,0,#REF!,"&lt;="&amp;ME396,#REF!,"&gt;="&amp;MF396,#REF!,"="&amp;KV396,#REF!,"="&amp;KX396)</f>
        <v/>
      </c>
      <c r="NR396" s="1">
        <f>COUNTIFS(#REF!,LT396,#REF!,1,#REF!,"&lt;="&amp;ME396,#REF!,"&gt;="&amp;MF396,#REF!,"="&amp;KW396,#REF!,"="&amp;KY396)</f>
        <v/>
      </c>
      <c r="NS396" s="1">
        <f>COUNTIFS(#REF!,LT396,#REF!,0,#REF!,"&lt;="&amp;ME396,#REF!,"&gt;="&amp;MF396,#REF!,"="&amp;KW396,#REF!,"="&amp;KY396)</f>
        <v/>
      </c>
      <c r="NT396" s="1">
        <f>MP396+MR396+MT396+MV396+MX396+MZ396+NB396</f>
        <v/>
      </c>
      <c r="NU396" s="1">
        <f>MQ396+MS396+MU396+MW396+MY396+NA396+NC396</f>
        <v/>
      </c>
      <c r="NV396" s="1">
        <f>NT396+NU396</f>
        <v/>
      </c>
      <c r="NW396" s="33">
        <f>NT396/(NT396+NU396)</f>
        <v/>
      </c>
      <c r="NX396" s="3">
        <f>1/NW396</f>
        <v/>
      </c>
      <c r="NY396" s="1">
        <f>LH396</f>
        <v/>
      </c>
      <c r="NZ396" s="79">
        <f>(NW396*((NY396-1)*0.98))-((1-NW396)*1)</f>
        <v/>
      </c>
      <c r="OA396" s="34">
        <f>IF(LR396&lt;0.9,0,IF(AND(LR396&gt;1.1),0,1))</f>
        <v/>
      </c>
      <c r="OB396" s="34">
        <f>IF(LS396&lt;0.9,0,IF(AND(LS396&gt;1.1),0,1))</f>
        <v/>
      </c>
      <c r="OC396" s="32">
        <f>IF(NV396&gt;99,1,0)</f>
        <v/>
      </c>
      <c r="OD396" s="32">
        <f>IF(NZ396&gt;0.0799,1,0)</f>
        <v/>
      </c>
      <c r="OE396" s="32">
        <f>IF(NZ396&gt;OM396,1,0)</f>
        <v/>
      </c>
      <c r="OF396" s="32">
        <f>OC396+OD396+OE396+OA396+OB396</f>
        <v/>
      </c>
      <c r="OG396" s="1">
        <f>ND396+NF396+NH396+NJ396+NL396+NN396+NP396+NR396</f>
        <v/>
      </c>
      <c r="OH396" s="1">
        <f>NE396+NG396+NI396+NK396+NM396+NO396+NQ396+NS396</f>
        <v/>
      </c>
      <c r="OI396" s="1">
        <f>OG396+OH396</f>
        <v/>
      </c>
      <c r="OJ396" s="33">
        <f>OG396/(OG396+OH396)</f>
        <v/>
      </c>
      <c r="OK396" s="3">
        <f>1/OJ396</f>
        <v/>
      </c>
      <c r="OL396" s="1">
        <f>LI396</f>
        <v/>
      </c>
      <c r="OM396" s="79">
        <f>(OJ396*((OL396-1)*0.98))-((1-OJ396)*1)</f>
        <v/>
      </c>
      <c r="ON396" s="34">
        <f>IF(LR396&lt;0.9,0,IF(AND(LR396&gt;1.1),0,1))</f>
        <v/>
      </c>
      <c r="OO396" s="34">
        <f>IF(LS396&lt;0.9,0,IF(AND(LS396&gt;1.1),0,1))</f>
        <v/>
      </c>
      <c r="OP396" s="32">
        <f>IF(OI396&gt;99,1,0)</f>
        <v/>
      </c>
      <c r="OQ396" s="32">
        <f>IF(OM396&gt;0.0799,1,0)</f>
        <v/>
      </c>
      <c r="OR396" s="32">
        <f>IF(OM396&gt;OZ396,1,0)</f>
        <v/>
      </c>
      <c r="OS396" s="32">
        <f>OP396+OQ396+OR396+ON396+OO396</f>
        <v/>
      </c>
      <c r="OT396">
        <f>IF(OF396=5,"BackHome0-0",IF(AND(OS396=5),"BackAway0-0",""))</f>
        <v/>
      </c>
      <c r="OU396">
        <f>IF(OF396=5,KN396,IF(AND(OS396=5),KO396,""))</f>
        <v/>
      </c>
      <c r="OV396">
        <f>IF(OF396=5,"Match Odds",IF(AND(OS396=5),"Match Odds",""))</f>
        <v/>
      </c>
      <c r="OW396">
        <f>IF(OF396=5,KP396,IF(AND(OS396=5),KP396,""))</f>
        <v/>
      </c>
      <c r="OX396">
        <f>IF(OF396=5,"MATCH_ODDS",IF(AND(OS396=5),"MATCH_ODDS",""))</f>
        <v/>
      </c>
      <c r="OY396">
        <f>IF(OF396=5,"BACK",IF(AND(OS396=5),"BACK",""))</f>
        <v/>
      </c>
    </row>
    <row r="397" ht="16.5" customHeight="1" thickBot="1" thickTop="1">
      <c r="A397" s="2" t="n"/>
      <c r="KN397" s="1">
        <f>IF(INDEX(#REF!,MATCH('HT 0-0'!D397,#REF!,0))=INDEX(#REF!,MATCH('HT 0-0'!D397,#REF!,0)),INDEX(#REF!,MATCH('HT 0-0'!D397,#REF!,0)),"ERROR")</f>
        <v/>
      </c>
      <c r="KO397" s="1">
        <f>IF(INDEX(#REF!,MATCH('HT 0-0'!E397,#REF!,0))=INDEX(#REF!,MATCH('HT 0-0'!E397,#REF!,0)),INDEX(#REF!,MATCH('HT 0-0'!E397,#REF!,0)),"ERROR")</f>
        <v/>
      </c>
      <c r="KP397" s="1">
        <f>KN397&amp;" v "&amp;KO397</f>
        <v/>
      </c>
      <c r="KQ397">
        <f>B397&amp;"_"&amp;C397</f>
        <v/>
      </c>
      <c r="KR397" s="1">
        <f>IF((HW397/KK397)&lt;0.335,"G",IF((HW397/KK397)&gt;0.67,"R","A"))</f>
        <v/>
      </c>
      <c r="KS397" s="1">
        <f>IF((HX397/KK397)&lt;0.335,"G",IF((HX397/KK397)&gt;0.67,"R","A"))</f>
        <v/>
      </c>
      <c r="KT397" s="1">
        <f>IF((IH397/KK397)&lt;0.335,"G",IF((IH397/KK397)&gt;0.67,"R","A"))</f>
        <v/>
      </c>
      <c r="KU397" s="1">
        <f>IF((II397/KK397)&lt;0.335,"G",IF((II397/KK397)&gt;0.67,"R","A"))</f>
        <v/>
      </c>
      <c r="KV397" s="1">
        <f>IF((HZ397/KK397)&lt;0.335,"G",IF((HZ397/KK397)&gt;0.67,"R","A"))</f>
        <v/>
      </c>
      <c r="KW397" s="1">
        <f>IF((HY397/KK397)&lt;0.335,"G",IF((HY397/KK397)&gt;0.67,"R","A"))</f>
        <v/>
      </c>
      <c r="KX397" s="1">
        <f>IF((IK397/KK397)&lt;0.335,"G",IF((IK397/KK397)&gt;0.67,"R","A"))</f>
        <v/>
      </c>
      <c r="KY397" s="1">
        <f>IF((IJ397/KK397)&lt;0.335,"G",IF((IJ397/KK397)&gt;0.67,"R","A"))</f>
        <v/>
      </c>
      <c r="KZ397" s="1">
        <f>IF((HQ397/KK397)&lt;0.335,"G",IF((HQ397/KK397)&gt;0.67,"R","A"))</f>
        <v/>
      </c>
      <c r="LA397" s="1">
        <f>IF((IB397/KK397)&lt;0.335,"G",IF((IB397/KK397)&gt;0.67,"R","A"))</f>
        <v/>
      </c>
      <c r="LB397">
        <f>IF(LQ397="0-0",INDEX(Scrape!#REF!,MATCH('HT 0-0'!KP397,Scrape!$B:$B,0)),"")</f>
        <v/>
      </c>
      <c r="LC397">
        <f>IF(LQ397="0-0",INDEX(Scrape!$A:$A,MATCH('HT 0-0'!KP397,Scrape!$B:$B,0)),"")</f>
        <v/>
      </c>
      <c r="LD397">
        <f>IF(LQ397="0-0",INDEX(Scrape!$B:$B,MATCH('HT 0-0'!KP397,Scrape!$B:$B,0)),"")</f>
        <v/>
      </c>
      <c r="LE397">
        <f>IF(LQ397="0-0",INDEX(Scrape!$C:$C,MATCH('HT 0-0'!KP397,Scrape!$B:$B,0)),"")</f>
        <v/>
      </c>
      <c r="LF397">
        <f>IF(LQ397="0-0",INDEX(Scrape!$D:$D,MATCH('HT 0-0'!KP397,Scrape!$B:$B,0)),"")</f>
        <v/>
      </c>
      <c r="LG397">
        <f>IF(LQ397="0-0",INDEX(Scrape!$E:$E,MATCH('HT 0-0'!KP397,Scrape!$B:$B,0)),"")</f>
        <v/>
      </c>
      <c r="LH397">
        <f>IF(LQ397="0-0",INDEX(Scrape!$F:$F,MATCH('HT 0-0'!KP397,Scrape!$B:$B,0)),"")</f>
        <v/>
      </c>
      <c r="LI397">
        <f>IF(LQ397="0-0",INDEX(Scrape!$G:$G,MATCH('HT 0-0'!KP397,Scrape!$B:$B,0)),"")</f>
        <v/>
      </c>
      <c r="LJ397">
        <f>IF(LQ397="0-0",INDEX(Scrape!$H:$H,MATCH('HT 0-0'!KP397,Scrape!$B:$B,0)),"")</f>
        <v/>
      </c>
      <c r="LK397">
        <f>IF(LQ397="0-0",INDEX(Scrape!$I:$I,MATCH('HT 0-0'!KP397,Scrape!$B:$B,0)),"")</f>
        <v/>
      </c>
      <c r="LL397">
        <f>IF(LQ397="0-0",INDEX(Scrape!$J:$J,MATCH('HT 0-0'!KP397,Scrape!$B:$B,0)),"")</f>
        <v/>
      </c>
      <c r="LM397">
        <f>IF(LQ397="0-0",INDEX(Scrape!$K:$K,MATCH('HT 0-0'!KP397,Scrape!$B:$B,0)),"")</f>
        <v/>
      </c>
      <c r="LN397">
        <f>IF(LQ397="0-0",INDEX(Scrape!$L:$L,MATCH('HT 0-0'!KP397,Scrape!$B:$B,0)),"")</f>
        <v/>
      </c>
      <c r="LO397">
        <f>IF(LQ397="0-0",INDEX(Scrape!$M:$M,MATCH('HT 0-0'!KP397,Scrape!$B:$B,0)),"")</f>
        <v/>
      </c>
      <c r="LP397">
        <f>IF(LQ397="0-0",INDEX(Scrape!$N:$N,MATCH('HT 0-0'!KP397,Scrape!$B:$B,0)),"")</f>
        <v/>
      </c>
      <c r="LQ397">
        <f>INDEX(Scrape!$O:$O,MATCH('HT 0-0'!KP397,Scrape!$B:$B,0))</f>
        <v/>
      </c>
      <c r="LR397">
        <f>(1/LJ397)+(1/LI397)+(1/LH397)</f>
        <v/>
      </c>
      <c r="LS397">
        <f>(1/LG397)+(1/LF397)+(1/LE397)</f>
        <v/>
      </c>
      <c r="LT397" s="8">
        <f>IF(INDEX(#REF!,MATCH(KQ397,#REF!,0))=INDEX(#REF!,MATCH(KQ397,#REF!,0)),INDEX(#REF!,MATCH(KQ397,#REF!,0)),"ERROR")</f>
        <v/>
      </c>
      <c r="LU397" s="4">
        <f>IF(KR397="G",2,IF(KR397="R",0.5,IF(KR397="A",1)))</f>
        <v/>
      </c>
      <c r="LV397" s="4">
        <f>IF(KS397="G",0.5,IF(KS397="R",2,IF(KS397="A",1)))</f>
        <v/>
      </c>
      <c r="LW397" s="4">
        <f>IF(KT397="G",2,IF(KT397="R",0.5,IF(KT397="A",1)))</f>
        <v/>
      </c>
      <c r="LX397" s="4">
        <f>IF(KU397="G",0.5,IF(KU397="R",2,IF(KU397="A",1)))</f>
        <v/>
      </c>
      <c r="LY397" s="7">
        <f>(LK397*(LU397+LX397)+(LL397*(LU397+LX397)))</f>
        <v/>
      </c>
      <c r="LZ397" s="7">
        <f>(LN397*(LV397+LW397)+(LO397*(LV397+LW397)))</f>
        <v/>
      </c>
      <c r="MA397" s="11">
        <f>LY397-LZ397</f>
        <v/>
      </c>
      <c r="MB397" s="5">
        <f>MA397+2</f>
        <v/>
      </c>
      <c r="MC397" s="6">
        <f>MA397-2</f>
        <v/>
      </c>
      <c r="MD397" s="4">
        <f>LE397</f>
        <v/>
      </c>
      <c r="ME397" s="9">
        <f>IF(MD397=0,1000,MD397+0.75)</f>
        <v/>
      </c>
      <c r="MF397" s="10">
        <f>IF(MD397=0,0,MD397-0.75)</f>
        <v/>
      </c>
      <c r="MG397" s="4">
        <f>((LM397*(LU397+LX397))-((LP397*(LV397+LW397))))</f>
        <v/>
      </c>
      <c r="MH397" s="9">
        <f>MG397*1.2</f>
        <v/>
      </c>
      <c r="MI397" s="10">
        <f>MG397*0.8</f>
        <v/>
      </c>
      <c r="MJ397">
        <f>IFERROR(OT397,"")</f>
        <v/>
      </c>
      <c r="MK397">
        <f>IFERROR(OU397,"")</f>
        <v/>
      </c>
      <c r="ML397">
        <f>IFERROR(OV397,"")</f>
        <v/>
      </c>
      <c r="MM397">
        <f>IFERROR(OW397,"")</f>
        <v/>
      </c>
      <c r="MN397">
        <f>IFERROR(OX397,"")</f>
        <v/>
      </c>
      <c r="MO397">
        <f>IFERROR(OY397,"")</f>
        <v/>
      </c>
      <c r="MP397" s="1">
        <f>COUNTIFS(#REF!,LT397,#REF!,1,#REF!,"&gt;="&amp;MC397,#REF!,"&lt;="&amp;MB397,#REF!,"&lt;="&amp;ME397,#REF!,"&gt;="&amp;MF397,#REF!,"="&amp;KV397,#REF!,"="&amp;KX397)</f>
        <v/>
      </c>
      <c r="MQ397" s="1">
        <f>COUNTIFS(#REF!,LT397,#REF!,0,#REF!,"&gt;="&amp;MC397,#REF!,"&lt;="&amp;MB397,#REF!,"&lt;="&amp;ME397,#REF!,"&gt;="&amp;MF397,#REF!,"="&amp;KV397,#REF!,"="&amp;KX397)</f>
        <v/>
      </c>
      <c r="MR397" s="1">
        <f>COUNTIFS(#REF!,LT397,#REF!,1,#REF!,"&gt;="&amp;MC397,#REF!,"&lt;="&amp;MB397,#REF!,"&lt;="&amp;ME397,#REF!,"&gt;="&amp;MF397,#REF!,"="&amp;KW397,#REF!,"="&amp;KY397)</f>
        <v/>
      </c>
      <c r="MS397" s="1">
        <f>COUNTIFS(#REF!,LT397,#REF!,0,#REF!,"&gt;="&amp;MC397,#REF!,"&lt;="&amp;MB397,#REF!,"&lt;="&amp;ME397,#REF!,"&gt;="&amp;MF397,#REF!,"="&amp;KW397,#REF!,"="&amp;KY397)</f>
        <v/>
      </c>
      <c r="MT397" s="1">
        <f>COUNTIFS(#REF!,LT397,#REF!,1,#REF!,"&gt;="&amp;MI397,#REF!,"&lt;="&amp;MH397,#REF!,"&lt;="&amp;ME397,#REF!,"&gt;="&amp;MF397)</f>
        <v/>
      </c>
      <c r="MU397" s="1">
        <f>COUNTIFS(#REF!,LT397,#REF!,0,#REF!,"&gt;="&amp;MI397,#REF!,"&lt;="&amp;MH397,#REF!,"&lt;="&amp;ME397,#REF!,"&gt;="&amp;MF397)</f>
        <v/>
      </c>
      <c r="MV397" s="1">
        <f>COUNTIFS(#REF!,LT397,#REF!,1,#REF!,"&gt;="&amp;MI397,#REF!,"&lt;="&amp;MH397,#REF!,"="&amp;KZ397,#REF!,"="&amp;LA397,#REF!,"&lt;="&amp;ME397,#REF!,"&gt;="&amp;MF397)</f>
        <v/>
      </c>
      <c r="MW397" s="1">
        <f>COUNTIFS(#REF!,LT397,#REF!,0,#REF!,"&gt;="&amp;MI397,#REF!,"&lt;="&amp;MH397,#REF!,"="&amp;KZ397,#REF!,"="&amp;LA397,#REF!,"&lt;="&amp;ME397,#REF!,"&gt;="&amp;MF397)</f>
        <v/>
      </c>
      <c r="MX397" s="1">
        <f>COUNTIFS(#REF!,LT397,#REF!,1,#REF!,"&gt;="&amp;MC397,#REF!,"&lt;="&amp;MB397,#REF!,"&lt;="&amp;ME397,#REF!,"&gt;="&amp;MF397)</f>
        <v/>
      </c>
      <c r="MY397" s="1">
        <f>COUNTIFS(#REF!,LT397,#REF!,0,#REF!,"&gt;="&amp;MC397,#REF!,"&lt;="&amp;MB397,#REF!,"&lt;="&amp;ME397,#REF!,"&gt;="&amp;MF397)</f>
        <v/>
      </c>
      <c r="MZ397" s="1">
        <f>COUNTIFS(#REF!,LT397,#REF!,1,#REF!,"&lt;="&amp;ME397,#REF!,"&gt;="&amp;MF397,#REF!,"="&amp;KV397,#REF!,"="&amp;KX397)</f>
        <v/>
      </c>
      <c r="NA397" s="1">
        <f>COUNTIFS(#REF!,LT397,#REF!,0,#REF!,"&lt;="&amp;ME397,#REF!,"&gt;="&amp;MF397,#REF!,"="&amp;KV397,#REF!,"="&amp;KX397)</f>
        <v/>
      </c>
      <c r="NB397" s="1">
        <f>COUNTIFS(#REF!,LT397,#REF!,1,#REF!,"&lt;="&amp;ME397,#REF!,"&gt;="&amp;MF397,#REF!,"="&amp;KW397,#REF!,"="&amp;KY397)</f>
        <v/>
      </c>
      <c r="NC397" s="1">
        <f>COUNTIFS(#REF!,LT397,#REF!,0,#REF!,"&lt;="&amp;ME397,#REF!,"&gt;="&amp;MF397,#REF!,"="&amp;KW397,#REF!,"="&amp;KY397)</f>
        <v/>
      </c>
      <c r="ND397" s="1">
        <f>COUNTIFS(#REF!,LT397,#REF!,1,#REF!,"&gt;="&amp;MC397,#REF!,"&lt;="&amp;MB397,#REF!,"&lt;="&amp;ME397,#REF!,"&gt;="&amp;MF397,#REF!,"="&amp;KV397,#REF!,"="&amp;KX397)</f>
        <v/>
      </c>
      <c r="NE397" s="1">
        <f>COUNTIFS(#REF!,LT397,#REF!,0,#REF!,"&gt;="&amp;MC397,#REF!,"&lt;="&amp;MB397,#REF!,"&lt;="&amp;ME397,#REF!,"&gt;="&amp;MF397,#REF!,"="&amp;KV397,#REF!,"="&amp;KX397)</f>
        <v/>
      </c>
      <c r="NF397" s="1">
        <f>COUNTIFS(#REF!,LT397,#REF!,1,#REF!,"&gt;="&amp;MC397,#REF!,"&lt;="&amp;MB397,#REF!,"&lt;="&amp;ME397,#REF!,"&gt;="&amp;MF397,#REF!,"="&amp;KW397,#REF!,"="&amp;KY397)</f>
        <v/>
      </c>
      <c r="NG397" s="1">
        <f>COUNTIFS(#REF!,LT397,#REF!,0,#REF!,"&gt;="&amp;MC397,#REF!,"&lt;="&amp;MB397,#REF!,"&lt;="&amp;ME397,#REF!,"&gt;="&amp;MF397,#REF!,"="&amp;KW397,#REF!,"="&amp;KY397)</f>
        <v/>
      </c>
      <c r="NH397" s="1">
        <f>COUNTIFS(#REF!,LT397,#REF!,1,#REF!,"&gt;="&amp;MC397,#REF!,"&lt;="&amp;MB397,#REF!,"&lt;="&amp;ME397,#REF!,"&gt;="&amp;MF397,#REF!,"="&amp;KZ397,#REF!,"="&amp;LA397)</f>
        <v/>
      </c>
      <c r="NI397" s="1">
        <f>COUNTIFS(#REF!,LT397,#REF!,0,#REF!,"&gt;="&amp;MC397,#REF!,"&lt;="&amp;MB397,#REF!,"&lt;="&amp;ME397,#REF!,"&gt;="&amp;MF397,#REF!,"="&amp;KZ397,#REF!,"="&amp;LA397)</f>
        <v/>
      </c>
      <c r="NJ397" s="1">
        <f>COUNTIFS(#REF!,LT397,#REF!,1,#REF!,"&gt;="&amp;MI397,#REF!,"&lt;="&amp;MH397,#REF!,"&lt;="&amp;ME397,#REF!,"&gt;="&amp;MF397)</f>
        <v/>
      </c>
      <c r="NK397" s="1">
        <f>COUNTIFS(#REF!,LT397,#REF!,0,#REF!,"&gt;="&amp;MI397,#REF!,"&lt;="&amp;MH397,#REF!,"&lt;="&amp;ME397,#REF!,"&gt;="&amp;MF397)</f>
        <v/>
      </c>
      <c r="NL397" s="1">
        <f>COUNTIFS(#REF!,LT397,#REF!,1,#REF!,"&gt;="&amp;MI397,#REF!,"&lt;="&amp;MH397,#REF!,"="&amp;KZ397,#REF!,"="&amp;LA397,#REF!,"&lt;="&amp;ME397,#REF!,"&gt;="&amp;MF397)</f>
        <v/>
      </c>
      <c r="NM397" s="1">
        <f>COUNTIFS(#REF!,LT397,#REF!,0,#REF!,"&gt;="&amp;MI397,#REF!,"&lt;="&amp;MH397,#REF!,"="&amp;KZ397,#REF!,"="&amp;LA397,#REF!,"&lt;="&amp;ME397,#REF!,"&gt;="&amp;MF397)</f>
        <v/>
      </c>
      <c r="NN397" s="1">
        <f>COUNTIFS(#REF!,LT397,#REF!,1,#REF!,"&gt;="&amp;MC397,#REF!,"&lt;="&amp;MB397,#REF!,"&lt;="&amp;ME397,#REF!,"&gt;="&amp;MF397)</f>
        <v/>
      </c>
      <c r="NO397" s="1">
        <f>COUNTIFS(#REF!,LT397,#REF!,0,#REF!,"&gt;="&amp;MC397,#REF!,"&lt;="&amp;MB397,#REF!,"&lt;="&amp;ME397,#REF!,"&gt;="&amp;MF397)</f>
        <v/>
      </c>
      <c r="NP397" s="1">
        <f>COUNTIFS(#REF!,LT397,#REF!,1,#REF!,"&lt;="&amp;ME397,#REF!,"&gt;="&amp;MF397,#REF!,"="&amp;KV397,#REF!,"="&amp;KX397)</f>
        <v/>
      </c>
      <c r="NQ397" s="1">
        <f>COUNTIFS(#REF!,LT397,#REF!,0,#REF!,"&lt;="&amp;ME397,#REF!,"&gt;="&amp;MF397,#REF!,"="&amp;KV397,#REF!,"="&amp;KX397)</f>
        <v/>
      </c>
      <c r="NR397" s="1">
        <f>COUNTIFS(#REF!,LT397,#REF!,1,#REF!,"&lt;="&amp;ME397,#REF!,"&gt;="&amp;MF397,#REF!,"="&amp;KW397,#REF!,"="&amp;KY397)</f>
        <v/>
      </c>
      <c r="NS397" s="1">
        <f>COUNTIFS(#REF!,LT397,#REF!,0,#REF!,"&lt;="&amp;ME397,#REF!,"&gt;="&amp;MF397,#REF!,"="&amp;KW397,#REF!,"="&amp;KY397)</f>
        <v/>
      </c>
      <c r="NT397" s="1">
        <f>MP397+MR397+MT397+MV397+MX397+MZ397+NB397</f>
        <v/>
      </c>
      <c r="NU397" s="1">
        <f>MQ397+MS397+MU397+MW397+MY397+NA397+NC397</f>
        <v/>
      </c>
      <c r="NV397" s="1">
        <f>NT397+NU397</f>
        <v/>
      </c>
      <c r="NW397" s="33">
        <f>NT397/(NT397+NU397)</f>
        <v/>
      </c>
      <c r="NX397" s="3">
        <f>1/NW397</f>
        <v/>
      </c>
      <c r="NY397" s="1">
        <f>LH397</f>
        <v/>
      </c>
      <c r="NZ397" s="79">
        <f>(NW397*((NY397-1)*0.98))-((1-NW397)*1)</f>
        <v/>
      </c>
      <c r="OA397" s="34">
        <f>IF(LR397&lt;0.9,0,IF(AND(LR397&gt;1.1),0,1))</f>
        <v/>
      </c>
      <c r="OB397" s="34">
        <f>IF(LS397&lt;0.9,0,IF(AND(LS397&gt;1.1),0,1))</f>
        <v/>
      </c>
      <c r="OC397" s="32">
        <f>IF(NV397&gt;99,1,0)</f>
        <v/>
      </c>
      <c r="OD397" s="32">
        <f>IF(NZ397&gt;0.0799,1,0)</f>
        <v/>
      </c>
      <c r="OE397" s="32">
        <f>IF(NZ397&gt;OM397,1,0)</f>
        <v/>
      </c>
      <c r="OF397" s="32">
        <f>OC397+OD397+OE397+OA397+OB397</f>
        <v/>
      </c>
      <c r="OG397" s="1">
        <f>ND397+NF397+NH397+NJ397+NL397+NN397+NP397+NR397</f>
        <v/>
      </c>
      <c r="OH397" s="1">
        <f>NE397+NG397+NI397+NK397+NM397+NO397+NQ397+NS397</f>
        <v/>
      </c>
      <c r="OI397" s="1">
        <f>OG397+OH397</f>
        <v/>
      </c>
      <c r="OJ397" s="33">
        <f>OG397/(OG397+OH397)</f>
        <v/>
      </c>
      <c r="OK397" s="3">
        <f>1/OJ397</f>
        <v/>
      </c>
      <c r="OL397" s="1">
        <f>LI397</f>
        <v/>
      </c>
      <c r="OM397" s="79">
        <f>(OJ397*((OL397-1)*0.98))-((1-OJ397)*1)</f>
        <v/>
      </c>
      <c r="ON397" s="34">
        <f>IF(LR397&lt;0.9,0,IF(AND(LR397&gt;1.1),0,1))</f>
        <v/>
      </c>
      <c r="OO397" s="34">
        <f>IF(LS397&lt;0.9,0,IF(AND(LS397&gt;1.1),0,1))</f>
        <v/>
      </c>
      <c r="OP397" s="32">
        <f>IF(OI397&gt;99,1,0)</f>
        <v/>
      </c>
      <c r="OQ397" s="32">
        <f>IF(OM397&gt;0.0799,1,0)</f>
        <v/>
      </c>
      <c r="OR397" s="32">
        <f>IF(OM397&gt;OZ397,1,0)</f>
        <v/>
      </c>
      <c r="OS397" s="32">
        <f>OP397+OQ397+OR397+ON397+OO397</f>
        <v/>
      </c>
      <c r="OT397">
        <f>IF(OF397=5,"BackHome0-0",IF(AND(OS397=5),"BackAway0-0",""))</f>
        <v/>
      </c>
      <c r="OU397">
        <f>IF(OF397=5,KN397,IF(AND(OS397=5),KO397,""))</f>
        <v/>
      </c>
      <c r="OV397">
        <f>IF(OF397=5,"Match Odds",IF(AND(OS397=5),"Match Odds",""))</f>
        <v/>
      </c>
      <c r="OW397">
        <f>IF(OF397=5,KP397,IF(AND(OS397=5),KP397,""))</f>
        <v/>
      </c>
      <c r="OX397">
        <f>IF(OF397=5,"MATCH_ODDS",IF(AND(OS397=5),"MATCH_ODDS",""))</f>
        <v/>
      </c>
      <c r="OY397">
        <f>IF(OF397=5,"BACK",IF(AND(OS397=5),"BACK",""))</f>
        <v/>
      </c>
    </row>
    <row r="398" ht="16.5" customHeight="1" thickBot="1" thickTop="1">
      <c r="A398" s="2" t="n"/>
      <c r="KN398" s="1">
        <f>IF(INDEX(#REF!,MATCH('HT 0-0'!D398,#REF!,0))=INDEX(#REF!,MATCH('HT 0-0'!D398,#REF!,0)),INDEX(#REF!,MATCH('HT 0-0'!D398,#REF!,0)),"ERROR")</f>
        <v/>
      </c>
      <c r="KO398" s="1">
        <f>IF(INDEX(#REF!,MATCH('HT 0-0'!E398,#REF!,0))=INDEX(#REF!,MATCH('HT 0-0'!E398,#REF!,0)),INDEX(#REF!,MATCH('HT 0-0'!E398,#REF!,0)),"ERROR")</f>
        <v/>
      </c>
      <c r="KP398" s="1">
        <f>KN398&amp;" v "&amp;KO398</f>
        <v/>
      </c>
      <c r="KQ398">
        <f>B398&amp;"_"&amp;C398</f>
        <v/>
      </c>
      <c r="KR398" s="1">
        <f>IF((HW398/KK398)&lt;0.335,"G",IF((HW398/KK398)&gt;0.67,"R","A"))</f>
        <v/>
      </c>
      <c r="KS398" s="1">
        <f>IF((HX398/KK398)&lt;0.335,"G",IF((HX398/KK398)&gt;0.67,"R","A"))</f>
        <v/>
      </c>
      <c r="KT398" s="1">
        <f>IF((IH398/KK398)&lt;0.335,"G",IF((IH398/KK398)&gt;0.67,"R","A"))</f>
        <v/>
      </c>
      <c r="KU398" s="1">
        <f>IF((II398/KK398)&lt;0.335,"G",IF((II398/KK398)&gt;0.67,"R","A"))</f>
        <v/>
      </c>
      <c r="KV398" s="1">
        <f>IF((HZ398/KK398)&lt;0.335,"G",IF((HZ398/KK398)&gt;0.67,"R","A"))</f>
        <v/>
      </c>
      <c r="KW398" s="1">
        <f>IF((HY398/KK398)&lt;0.335,"G",IF((HY398/KK398)&gt;0.67,"R","A"))</f>
        <v/>
      </c>
      <c r="KX398" s="1">
        <f>IF((IK398/KK398)&lt;0.335,"G",IF((IK398/KK398)&gt;0.67,"R","A"))</f>
        <v/>
      </c>
      <c r="KY398" s="1">
        <f>IF((IJ398/KK398)&lt;0.335,"G",IF((IJ398/KK398)&gt;0.67,"R","A"))</f>
        <v/>
      </c>
      <c r="KZ398" s="1">
        <f>IF((HQ398/KK398)&lt;0.335,"G",IF((HQ398/KK398)&gt;0.67,"R","A"))</f>
        <v/>
      </c>
      <c r="LA398" s="1">
        <f>IF((IB398/KK398)&lt;0.335,"G",IF((IB398/KK398)&gt;0.67,"R","A"))</f>
        <v/>
      </c>
      <c r="LB398">
        <f>IF(LQ398="0-0",INDEX(Scrape!#REF!,MATCH('HT 0-0'!KP398,Scrape!$B:$B,0)),"")</f>
        <v/>
      </c>
      <c r="LC398">
        <f>IF(LQ398="0-0",INDEX(Scrape!$A:$A,MATCH('HT 0-0'!KP398,Scrape!$B:$B,0)),"")</f>
        <v/>
      </c>
      <c r="LD398">
        <f>IF(LQ398="0-0",INDEX(Scrape!$B:$B,MATCH('HT 0-0'!KP398,Scrape!$B:$B,0)),"")</f>
        <v/>
      </c>
      <c r="LE398">
        <f>IF(LQ398="0-0",INDEX(Scrape!$C:$C,MATCH('HT 0-0'!KP398,Scrape!$B:$B,0)),"")</f>
        <v/>
      </c>
      <c r="LF398">
        <f>IF(LQ398="0-0",INDEX(Scrape!$D:$D,MATCH('HT 0-0'!KP398,Scrape!$B:$B,0)),"")</f>
        <v/>
      </c>
      <c r="LG398">
        <f>IF(LQ398="0-0",INDEX(Scrape!$E:$E,MATCH('HT 0-0'!KP398,Scrape!$B:$B,0)),"")</f>
        <v/>
      </c>
      <c r="LH398">
        <f>IF(LQ398="0-0",INDEX(Scrape!$F:$F,MATCH('HT 0-0'!KP398,Scrape!$B:$B,0)),"")</f>
        <v/>
      </c>
      <c r="LI398">
        <f>IF(LQ398="0-0",INDEX(Scrape!$G:$G,MATCH('HT 0-0'!KP398,Scrape!$B:$B,0)),"")</f>
        <v/>
      </c>
      <c r="LJ398">
        <f>IF(LQ398="0-0",INDEX(Scrape!$H:$H,MATCH('HT 0-0'!KP398,Scrape!$B:$B,0)),"")</f>
        <v/>
      </c>
      <c r="LK398">
        <f>IF(LQ398="0-0",INDEX(Scrape!$I:$I,MATCH('HT 0-0'!KP398,Scrape!$B:$B,0)),"")</f>
        <v/>
      </c>
      <c r="LL398">
        <f>IF(LQ398="0-0",INDEX(Scrape!$J:$J,MATCH('HT 0-0'!KP398,Scrape!$B:$B,0)),"")</f>
        <v/>
      </c>
      <c r="LM398">
        <f>IF(LQ398="0-0",INDEX(Scrape!$K:$K,MATCH('HT 0-0'!KP398,Scrape!$B:$B,0)),"")</f>
        <v/>
      </c>
      <c r="LN398">
        <f>IF(LQ398="0-0",INDEX(Scrape!$L:$L,MATCH('HT 0-0'!KP398,Scrape!$B:$B,0)),"")</f>
        <v/>
      </c>
      <c r="LO398">
        <f>IF(LQ398="0-0",INDEX(Scrape!$M:$M,MATCH('HT 0-0'!KP398,Scrape!$B:$B,0)),"")</f>
        <v/>
      </c>
      <c r="LP398">
        <f>IF(LQ398="0-0",INDEX(Scrape!$N:$N,MATCH('HT 0-0'!KP398,Scrape!$B:$B,0)),"")</f>
        <v/>
      </c>
      <c r="LQ398">
        <f>INDEX(Scrape!$O:$O,MATCH('HT 0-0'!KP398,Scrape!$B:$B,0))</f>
        <v/>
      </c>
      <c r="LR398">
        <f>(1/LJ398)+(1/LI398)+(1/LH398)</f>
        <v/>
      </c>
      <c r="LS398">
        <f>(1/LG398)+(1/LF398)+(1/LE398)</f>
        <v/>
      </c>
      <c r="LT398" s="8">
        <f>IF(INDEX(#REF!,MATCH(KQ398,#REF!,0))=INDEX(#REF!,MATCH(KQ398,#REF!,0)),INDEX(#REF!,MATCH(KQ398,#REF!,0)),"ERROR")</f>
        <v/>
      </c>
      <c r="LU398" s="4">
        <f>IF(KR398="G",2,IF(KR398="R",0.5,IF(KR398="A",1)))</f>
        <v/>
      </c>
      <c r="LV398" s="4">
        <f>IF(KS398="G",0.5,IF(KS398="R",2,IF(KS398="A",1)))</f>
        <v/>
      </c>
      <c r="LW398" s="4">
        <f>IF(KT398="G",2,IF(KT398="R",0.5,IF(KT398="A",1)))</f>
        <v/>
      </c>
      <c r="LX398" s="4">
        <f>IF(KU398="G",0.5,IF(KU398="R",2,IF(KU398="A",1)))</f>
        <v/>
      </c>
      <c r="LY398" s="7">
        <f>(LK398*(LU398+LX398)+(LL398*(LU398+LX398)))</f>
        <v/>
      </c>
      <c r="LZ398" s="7">
        <f>(LN398*(LV398+LW398)+(LO398*(LV398+LW398)))</f>
        <v/>
      </c>
      <c r="MA398" s="11">
        <f>LY398-LZ398</f>
        <v/>
      </c>
      <c r="MB398" s="5">
        <f>MA398+2</f>
        <v/>
      </c>
      <c r="MC398" s="6">
        <f>MA398-2</f>
        <v/>
      </c>
      <c r="MD398" s="4">
        <f>LE398</f>
        <v/>
      </c>
      <c r="ME398" s="9">
        <f>IF(MD398=0,1000,MD398+0.75)</f>
        <v/>
      </c>
      <c r="MF398" s="10">
        <f>IF(MD398=0,0,MD398-0.75)</f>
        <v/>
      </c>
      <c r="MG398" s="4">
        <f>((LM398*(LU398+LX398))-((LP398*(LV398+LW398))))</f>
        <v/>
      </c>
      <c r="MH398" s="9">
        <f>MG398*1.2</f>
        <v/>
      </c>
      <c r="MI398" s="10">
        <f>MG398*0.8</f>
        <v/>
      </c>
      <c r="MJ398">
        <f>IFERROR(OT398,"")</f>
        <v/>
      </c>
      <c r="MK398">
        <f>IFERROR(OU398,"")</f>
        <v/>
      </c>
      <c r="ML398">
        <f>IFERROR(OV398,"")</f>
        <v/>
      </c>
      <c r="MM398">
        <f>IFERROR(OW398,"")</f>
        <v/>
      </c>
      <c r="MN398">
        <f>IFERROR(OX398,"")</f>
        <v/>
      </c>
      <c r="MO398">
        <f>IFERROR(OY398,"")</f>
        <v/>
      </c>
      <c r="MP398" s="1">
        <f>COUNTIFS(#REF!,LT398,#REF!,1,#REF!,"&gt;="&amp;MC398,#REF!,"&lt;="&amp;MB398,#REF!,"&lt;="&amp;ME398,#REF!,"&gt;="&amp;MF398,#REF!,"="&amp;KV398,#REF!,"="&amp;KX398)</f>
        <v/>
      </c>
      <c r="MQ398" s="1">
        <f>COUNTIFS(#REF!,LT398,#REF!,0,#REF!,"&gt;="&amp;MC398,#REF!,"&lt;="&amp;MB398,#REF!,"&lt;="&amp;ME398,#REF!,"&gt;="&amp;MF398,#REF!,"="&amp;KV398,#REF!,"="&amp;KX398)</f>
        <v/>
      </c>
      <c r="MR398" s="1">
        <f>COUNTIFS(#REF!,LT398,#REF!,1,#REF!,"&gt;="&amp;MC398,#REF!,"&lt;="&amp;MB398,#REF!,"&lt;="&amp;ME398,#REF!,"&gt;="&amp;MF398,#REF!,"="&amp;KW398,#REF!,"="&amp;KY398)</f>
        <v/>
      </c>
      <c r="MS398" s="1">
        <f>COUNTIFS(#REF!,LT398,#REF!,0,#REF!,"&gt;="&amp;MC398,#REF!,"&lt;="&amp;MB398,#REF!,"&lt;="&amp;ME398,#REF!,"&gt;="&amp;MF398,#REF!,"="&amp;KW398,#REF!,"="&amp;KY398)</f>
        <v/>
      </c>
      <c r="MT398" s="1">
        <f>COUNTIFS(#REF!,LT398,#REF!,1,#REF!,"&gt;="&amp;MI398,#REF!,"&lt;="&amp;MH398,#REF!,"&lt;="&amp;ME398,#REF!,"&gt;="&amp;MF398)</f>
        <v/>
      </c>
      <c r="MU398" s="1">
        <f>COUNTIFS(#REF!,LT398,#REF!,0,#REF!,"&gt;="&amp;MI398,#REF!,"&lt;="&amp;MH398,#REF!,"&lt;="&amp;ME398,#REF!,"&gt;="&amp;MF398)</f>
        <v/>
      </c>
      <c r="MV398" s="1">
        <f>COUNTIFS(#REF!,LT398,#REF!,1,#REF!,"&gt;="&amp;MI398,#REF!,"&lt;="&amp;MH398,#REF!,"="&amp;KZ398,#REF!,"="&amp;LA398,#REF!,"&lt;="&amp;ME398,#REF!,"&gt;="&amp;MF398)</f>
        <v/>
      </c>
      <c r="MW398" s="1">
        <f>COUNTIFS(#REF!,LT398,#REF!,0,#REF!,"&gt;="&amp;MI398,#REF!,"&lt;="&amp;MH398,#REF!,"="&amp;KZ398,#REF!,"="&amp;LA398,#REF!,"&lt;="&amp;ME398,#REF!,"&gt;="&amp;MF398)</f>
        <v/>
      </c>
      <c r="MX398" s="1">
        <f>COUNTIFS(#REF!,LT398,#REF!,1,#REF!,"&gt;="&amp;MC398,#REF!,"&lt;="&amp;MB398,#REF!,"&lt;="&amp;ME398,#REF!,"&gt;="&amp;MF398)</f>
        <v/>
      </c>
      <c r="MY398" s="1">
        <f>COUNTIFS(#REF!,LT398,#REF!,0,#REF!,"&gt;="&amp;MC398,#REF!,"&lt;="&amp;MB398,#REF!,"&lt;="&amp;ME398,#REF!,"&gt;="&amp;MF398)</f>
        <v/>
      </c>
      <c r="MZ398" s="1">
        <f>COUNTIFS(#REF!,LT398,#REF!,1,#REF!,"&lt;="&amp;ME398,#REF!,"&gt;="&amp;MF398,#REF!,"="&amp;KV398,#REF!,"="&amp;KX398)</f>
        <v/>
      </c>
      <c r="NA398" s="1">
        <f>COUNTIFS(#REF!,LT398,#REF!,0,#REF!,"&lt;="&amp;ME398,#REF!,"&gt;="&amp;MF398,#REF!,"="&amp;KV398,#REF!,"="&amp;KX398)</f>
        <v/>
      </c>
      <c r="NB398" s="1">
        <f>COUNTIFS(#REF!,LT398,#REF!,1,#REF!,"&lt;="&amp;ME398,#REF!,"&gt;="&amp;MF398,#REF!,"="&amp;KW398,#REF!,"="&amp;KY398)</f>
        <v/>
      </c>
      <c r="NC398" s="1">
        <f>COUNTIFS(#REF!,LT398,#REF!,0,#REF!,"&lt;="&amp;ME398,#REF!,"&gt;="&amp;MF398,#REF!,"="&amp;KW398,#REF!,"="&amp;KY398)</f>
        <v/>
      </c>
      <c r="ND398" s="1">
        <f>COUNTIFS(#REF!,LT398,#REF!,1,#REF!,"&gt;="&amp;MC398,#REF!,"&lt;="&amp;MB398,#REF!,"&lt;="&amp;ME398,#REF!,"&gt;="&amp;MF398,#REF!,"="&amp;KV398,#REF!,"="&amp;KX398)</f>
        <v/>
      </c>
      <c r="NE398" s="1">
        <f>COUNTIFS(#REF!,LT398,#REF!,0,#REF!,"&gt;="&amp;MC398,#REF!,"&lt;="&amp;MB398,#REF!,"&lt;="&amp;ME398,#REF!,"&gt;="&amp;MF398,#REF!,"="&amp;KV398,#REF!,"="&amp;KX398)</f>
        <v/>
      </c>
      <c r="NF398" s="1">
        <f>COUNTIFS(#REF!,LT398,#REF!,1,#REF!,"&gt;="&amp;MC398,#REF!,"&lt;="&amp;MB398,#REF!,"&lt;="&amp;ME398,#REF!,"&gt;="&amp;MF398,#REF!,"="&amp;KW398,#REF!,"="&amp;KY398)</f>
        <v/>
      </c>
      <c r="NG398" s="1">
        <f>COUNTIFS(#REF!,LT398,#REF!,0,#REF!,"&gt;="&amp;MC398,#REF!,"&lt;="&amp;MB398,#REF!,"&lt;="&amp;ME398,#REF!,"&gt;="&amp;MF398,#REF!,"="&amp;KW398,#REF!,"="&amp;KY398)</f>
        <v/>
      </c>
      <c r="NH398" s="1">
        <f>COUNTIFS(#REF!,LT398,#REF!,1,#REF!,"&gt;="&amp;MC398,#REF!,"&lt;="&amp;MB398,#REF!,"&lt;="&amp;ME398,#REF!,"&gt;="&amp;MF398,#REF!,"="&amp;KZ398,#REF!,"="&amp;LA398)</f>
        <v/>
      </c>
      <c r="NI398" s="1">
        <f>COUNTIFS(#REF!,LT398,#REF!,0,#REF!,"&gt;="&amp;MC398,#REF!,"&lt;="&amp;MB398,#REF!,"&lt;="&amp;ME398,#REF!,"&gt;="&amp;MF398,#REF!,"="&amp;KZ398,#REF!,"="&amp;LA398)</f>
        <v/>
      </c>
      <c r="NJ398" s="1">
        <f>COUNTIFS(#REF!,LT398,#REF!,1,#REF!,"&gt;="&amp;MI398,#REF!,"&lt;="&amp;MH398,#REF!,"&lt;="&amp;ME398,#REF!,"&gt;="&amp;MF398)</f>
        <v/>
      </c>
      <c r="NK398" s="1">
        <f>COUNTIFS(#REF!,LT398,#REF!,0,#REF!,"&gt;="&amp;MI398,#REF!,"&lt;="&amp;MH398,#REF!,"&lt;="&amp;ME398,#REF!,"&gt;="&amp;MF398)</f>
        <v/>
      </c>
      <c r="NL398" s="1">
        <f>COUNTIFS(#REF!,LT398,#REF!,1,#REF!,"&gt;="&amp;MI398,#REF!,"&lt;="&amp;MH398,#REF!,"="&amp;KZ398,#REF!,"="&amp;LA398,#REF!,"&lt;="&amp;ME398,#REF!,"&gt;="&amp;MF398)</f>
        <v/>
      </c>
      <c r="NM398" s="1">
        <f>COUNTIFS(#REF!,LT398,#REF!,0,#REF!,"&gt;="&amp;MI398,#REF!,"&lt;="&amp;MH398,#REF!,"="&amp;KZ398,#REF!,"="&amp;LA398,#REF!,"&lt;="&amp;ME398,#REF!,"&gt;="&amp;MF398)</f>
        <v/>
      </c>
      <c r="NN398" s="1">
        <f>COUNTIFS(#REF!,LT398,#REF!,1,#REF!,"&gt;="&amp;MC398,#REF!,"&lt;="&amp;MB398,#REF!,"&lt;="&amp;ME398,#REF!,"&gt;="&amp;MF398)</f>
        <v/>
      </c>
      <c r="NO398" s="1">
        <f>COUNTIFS(#REF!,LT398,#REF!,0,#REF!,"&gt;="&amp;MC398,#REF!,"&lt;="&amp;MB398,#REF!,"&lt;="&amp;ME398,#REF!,"&gt;="&amp;MF398)</f>
        <v/>
      </c>
      <c r="NP398" s="1">
        <f>COUNTIFS(#REF!,LT398,#REF!,1,#REF!,"&lt;="&amp;ME398,#REF!,"&gt;="&amp;MF398,#REF!,"="&amp;KV398,#REF!,"="&amp;KX398)</f>
        <v/>
      </c>
      <c r="NQ398" s="1">
        <f>COUNTIFS(#REF!,LT398,#REF!,0,#REF!,"&lt;="&amp;ME398,#REF!,"&gt;="&amp;MF398,#REF!,"="&amp;KV398,#REF!,"="&amp;KX398)</f>
        <v/>
      </c>
      <c r="NR398" s="1">
        <f>COUNTIFS(#REF!,LT398,#REF!,1,#REF!,"&lt;="&amp;ME398,#REF!,"&gt;="&amp;MF398,#REF!,"="&amp;KW398,#REF!,"="&amp;KY398)</f>
        <v/>
      </c>
      <c r="NS398" s="1">
        <f>COUNTIFS(#REF!,LT398,#REF!,0,#REF!,"&lt;="&amp;ME398,#REF!,"&gt;="&amp;MF398,#REF!,"="&amp;KW398,#REF!,"="&amp;KY398)</f>
        <v/>
      </c>
      <c r="NT398" s="1">
        <f>MP398+MR398+MT398+MV398+MX398+MZ398+NB398</f>
        <v/>
      </c>
      <c r="NU398" s="1">
        <f>MQ398+MS398+MU398+MW398+MY398+NA398+NC398</f>
        <v/>
      </c>
      <c r="NV398" s="1">
        <f>NT398+NU398</f>
        <v/>
      </c>
      <c r="NW398" s="33">
        <f>NT398/(NT398+NU398)</f>
        <v/>
      </c>
      <c r="NX398" s="3">
        <f>1/NW398</f>
        <v/>
      </c>
      <c r="NY398" s="1">
        <f>LH398</f>
        <v/>
      </c>
      <c r="NZ398" s="79">
        <f>(NW398*((NY398-1)*0.98))-((1-NW398)*1)</f>
        <v/>
      </c>
      <c r="OA398" s="34">
        <f>IF(LR398&lt;0.9,0,IF(AND(LR398&gt;1.1),0,1))</f>
        <v/>
      </c>
      <c r="OB398" s="34">
        <f>IF(LS398&lt;0.9,0,IF(AND(LS398&gt;1.1),0,1))</f>
        <v/>
      </c>
      <c r="OC398" s="32">
        <f>IF(NV398&gt;99,1,0)</f>
        <v/>
      </c>
      <c r="OD398" s="32">
        <f>IF(NZ398&gt;0.0799,1,0)</f>
        <v/>
      </c>
      <c r="OE398" s="32">
        <f>IF(NZ398&gt;OM398,1,0)</f>
        <v/>
      </c>
      <c r="OF398" s="32">
        <f>OC398+OD398+OE398+OA398+OB398</f>
        <v/>
      </c>
      <c r="OG398" s="1">
        <f>ND398+NF398+NH398+NJ398+NL398+NN398+NP398+NR398</f>
        <v/>
      </c>
      <c r="OH398" s="1">
        <f>NE398+NG398+NI398+NK398+NM398+NO398+NQ398+NS398</f>
        <v/>
      </c>
      <c r="OI398" s="1">
        <f>OG398+OH398</f>
        <v/>
      </c>
      <c r="OJ398" s="33">
        <f>OG398/(OG398+OH398)</f>
        <v/>
      </c>
      <c r="OK398" s="3">
        <f>1/OJ398</f>
        <v/>
      </c>
      <c r="OL398" s="1">
        <f>LI398</f>
        <v/>
      </c>
      <c r="OM398" s="79">
        <f>(OJ398*((OL398-1)*0.98))-((1-OJ398)*1)</f>
        <v/>
      </c>
      <c r="ON398" s="34">
        <f>IF(LR398&lt;0.9,0,IF(AND(LR398&gt;1.1),0,1))</f>
        <v/>
      </c>
      <c r="OO398" s="34">
        <f>IF(LS398&lt;0.9,0,IF(AND(LS398&gt;1.1),0,1))</f>
        <v/>
      </c>
      <c r="OP398" s="32">
        <f>IF(OI398&gt;99,1,0)</f>
        <v/>
      </c>
      <c r="OQ398" s="32">
        <f>IF(OM398&gt;0.0799,1,0)</f>
        <v/>
      </c>
      <c r="OR398" s="32">
        <f>IF(OM398&gt;OZ398,1,0)</f>
        <v/>
      </c>
      <c r="OS398" s="32">
        <f>OP398+OQ398+OR398+ON398+OO398</f>
        <v/>
      </c>
      <c r="OT398">
        <f>IF(OF398=5,"BackHome0-0",IF(AND(OS398=5),"BackAway0-0",""))</f>
        <v/>
      </c>
      <c r="OU398">
        <f>IF(OF398=5,KN398,IF(AND(OS398=5),KO398,""))</f>
        <v/>
      </c>
      <c r="OV398">
        <f>IF(OF398=5,"Match Odds",IF(AND(OS398=5),"Match Odds",""))</f>
        <v/>
      </c>
      <c r="OW398">
        <f>IF(OF398=5,KP398,IF(AND(OS398=5),KP398,""))</f>
        <v/>
      </c>
      <c r="OX398">
        <f>IF(OF398=5,"MATCH_ODDS",IF(AND(OS398=5),"MATCH_ODDS",""))</f>
        <v/>
      </c>
      <c r="OY398">
        <f>IF(OF398=5,"BACK",IF(AND(OS398=5),"BACK",""))</f>
        <v/>
      </c>
    </row>
    <row r="399" ht="16.5" customHeight="1" thickBot="1" thickTop="1">
      <c r="A399" s="2" t="n"/>
      <c r="KN399" s="1">
        <f>IF(INDEX(#REF!,MATCH('HT 0-0'!D399,#REF!,0))=INDEX(#REF!,MATCH('HT 0-0'!D399,#REF!,0)),INDEX(#REF!,MATCH('HT 0-0'!D399,#REF!,0)),"ERROR")</f>
        <v/>
      </c>
      <c r="KO399" s="1">
        <f>IF(INDEX(#REF!,MATCH('HT 0-0'!E399,#REF!,0))=INDEX(#REF!,MATCH('HT 0-0'!E399,#REF!,0)),INDEX(#REF!,MATCH('HT 0-0'!E399,#REF!,0)),"ERROR")</f>
        <v/>
      </c>
      <c r="KP399" s="1">
        <f>KN399&amp;" v "&amp;KO399</f>
        <v/>
      </c>
      <c r="KQ399">
        <f>B399&amp;"_"&amp;C399</f>
        <v/>
      </c>
      <c r="KR399" s="1">
        <f>IF((HW399/KK399)&lt;0.335,"G",IF((HW399/KK399)&gt;0.67,"R","A"))</f>
        <v/>
      </c>
      <c r="KS399" s="1">
        <f>IF((HX399/KK399)&lt;0.335,"G",IF((HX399/KK399)&gt;0.67,"R","A"))</f>
        <v/>
      </c>
      <c r="KT399" s="1">
        <f>IF((IH399/KK399)&lt;0.335,"G",IF((IH399/KK399)&gt;0.67,"R","A"))</f>
        <v/>
      </c>
      <c r="KU399" s="1">
        <f>IF((II399/KK399)&lt;0.335,"G",IF((II399/KK399)&gt;0.67,"R","A"))</f>
        <v/>
      </c>
      <c r="KV399" s="1">
        <f>IF((HZ399/KK399)&lt;0.335,"G",IF((HZ399/KK399)&gt;0.67,"R","A"))</f>
        <v/>
      </c>
      <c r="KW399" s="1">
        <f>IF((HY399/KK399)&lt;0.335,"G",IF((HY399/KK399)&gt;0.67,"R","A"))</f>
        <v/>
      </c>
      <c r="KX399" s="1">
        <f>IF((IK399/KK399)&lt;0.335,"G",IF((IK399/KK399)&gt;0.67,"R","A"))</f>
        <v/>
      </c>
      <c r="KY399" s="1">
        <f>IF((IJ399/KK399)&lt;0.335,"G",IF((IJ399/KK399)&gt;0.67,"R","A"))</f>
        <v/>
      </c>
      <c r="KZ399" s="1">
        <f>IF((HQ399/KK399)&lt;0.335,"G",IF((HQ399/KK399)&gt;0.67,"R","A"))</f>
        <v/>
      </c>
      <c r="LA399" s="1">
        <f>IF((IB399/KK399)&lt;0.335,"G",IF((IB399/KK399)&gt;0.67,"R","A"))</f>
        <v/>
      </c>
      <c r="LB399">
        <f>IF(LQ399="0-0",INDEX(Scrape!#REF!,MATCH('HT 0-0'!KP399,Scrape!$B:$B,0)),"")</f>
        <v/>
      </c>
      <c r="LC399">
        <f>IF(LQ399="0-0",INDEX(Scrape!$A:$A,MATCH('HT 0-0'!KP399,Scrape!$B:$B,0)),"")</f>
        <v/>
      </c>
      <c r="LD399">
        <f>IF(LQ399="0-0",INDEX(Scrape!$B:$B,MATCH('HT 0-0'!KP399,Scrape!$B:$B,0)),"")</f>
        <v/>
      </c>
      <c r="LE399">
        <f>IF(LQ399="0-0",INDEX(Scrape!$C:$C,MATCH('HT 0-0'!KP399,Scrape!$B:$B,0)),"")</f>
        <v/>
      </c>
      <c r="LF399">
        <f>IF(LQ399="0-0",INDEX(Scrape!$D:$D,MATCH('HT 0-0'!KP399,Scrape!$B:$B,0)),"")</f>
        <v/>
      </c>
      <c r="LG399">
        <f>IF(LQ399="0-0",INDEX(Scrape!$E:$E,MATCH('HT 0-0'!KP399,Scrape!$B:$B,0)),"")</f>
        <v/>
      </c>
      <c r="LH399">
        <f>IF(LQ399="0-0",INDEX(Scrape!$F:$F,MATCH('HT 0-0'!KP399,Scrape!$B:$B,0)),"")</f>
        <v/>
      </c>
      <c r="LI399">
        <f>IF(LQ399="0-0",INDEX(Scrape!$G:$G,MATCH('HT 0-0'!KP399,Scrape!$B:$B,0)),"")</f>
        <v/>
      </c>
      <c r="LJ399">
        <f>IF(LQ399="0-0",INDEX(Scrape!$H:$H,MATCH('HT 0-0'!KP399,Scrape!$B:$B,0)),"")</f>
        <v/>
      </c>
      <c r="LK399">
        <f>IF(LQ399="0-0",INDEX(Scrape!$I:$I,MATCH('HT 0-0'!KP399,Scrape!$B:$B,0)),"")</f>
        <v/>
      </c>
      <c r="LL399">
        <f>IF(LQ399="0-0",INDEX(Scrape!$J:$J,MATCH('HT 0-0'!KP399,Scrape!$B:$B,0)),"")</f>
        <v/>
      </c>
      <c r="LM399">
        <f>IF(LQ399="0-0",INDEX(Scrape!$K:$K,MATCH('HT 0-0'!KP399,Scrape!$B:$B,0)),"")</f>
        <v/>
      </c>
      <c r="LN399">
        <f>IF(LQ399="0-0",INDEX(Scrape!$L:$L,MATCH('HT 0-0'!KP399,Scrape!$B:$B,0)),"")</f>
        <v/>
      </c>
      <c r="LO399">
        <f>IF(LQ399="0-0",INDEX(Scrape!$M:$M,MATCH('HT 0-0'!KP399,Scrape!$B:$B,0)),"")</f>
        <v/>
      </c>
      <c r="LP399">
        <f>IF(LQ399="0-0",INDEX(Scrape!$N:$N,MATCH('HT 0-0'!KP399,Scrape!$B:$B,0)),"")</f>
        <v/>
      </c>
      <c r="LQ399">
        <f>INDEX(Scrape!$O:$O,MATCH('HT 0-0'!KP399,Scrape!$B:$B,0))</f>
        <v/>
      </c>
      <c r="LR399">
        <f>(1/LJ399)+(1/LI399)+(1/LH399)</f>
        <v/>
      </c>
      <c r="LS399">
        <f>(1/LG399)+(1/LF399)+(1/LE399)</f>
        <v/>
      </c>
      <c r="LT399" s="8">
        <f>IF(INDEX(#REF!,MATCH(KQ399,#REF!,0))=INDEX(#REF!,MATCH(KQ399,#REF!,0)),INDEX(#REF!,MATCH(KQ399,#REF!,0)),"ERROR")</f>
        <v/>
      </c>
      <c r="LU399" s="4">
        <f>IF(KR399="G",2,IF(KR399="R",0.5,IF(KR399="A",1)))</f>
        <v/>
      </c>
      <c r="LV399" s="4">
        <f>IF(KS399="G",0.5,IF(KS399="R",2,IF(KS399="A",1)))</f>
        <v/>
      </c>
      <c r="LW399" s="4">
        <f>IF(KT399="G",2,IF(KT399="R",0.5,IF(KT399="A",1)))</f>
        <v/>
      </c>
      <c r="LX399" s="4">
        <f>IF(KU399="G",0.5,IF(KU399="R",2,IF(KU399="A",1)))</f>
        <v/>
      </c>
      <c r="LY399" s="7">
        <f>(LK399*(LU399+LX399)+(LL399*(LU399+LX399)))</f>
        <v/>
      </c>
      <c r="LZ399" s="7">
        <f>(LN399*(LV399+LW399)+(LO399*(LV399+LW399)))</f>
        <v/>
      </c>
      <c r="MA399" s="11">
        <f>LY399-LZ399</f>
        <v/>
      </c>
      <c r="MB399" s="5">
        <f>MA399+2</f>
        <v/>
      </c>
      <c r="MC399" s="6">
        <f>MA399-2</f>
        <v/>
      </c>
      <c r="MD399" s="4">
        <f>LE399</f>
        <v/>
      </c>
      <c r="ME399" s="9">
        <f>IF(MD399=0,1000,MD399+0.75)</f>
        <v/>
      </c>
      <c r="MF399" s="10">
        <f>IF(MD399=0,0,MD399-0.75)</f>
        <v/>
      </c>
      <c r="MG399" s="4">
        <f>((LM399*(LU399+LX399))-((LP399*(LV399+LW399))))</f>
        <v/>
      </c>
      <c r="MH399" s="9">
        <f>MG399*1.2</f>
        <v/>
      </c>
      <c r="MI399" s="10">
        <f>MG399*0.8</f>
        <v/>
      </c>
      <c r="MJ399">
        <f>IFERROR(OT399,"")</f>
        <v/>
      </c>
      <c r="MK399">
        <f>IFERROR(OU399,"")</f>
        <v/>
      </c>
      <c r="ML399">
        <f>IFERROR(OV399,"")</f>
        <v/>
      </c>
      <c r="MM399">
        <f>IFERROR(OW399,"")</f>
        <v/>
      </c>
      <c r="MN399">
        <f>IFERROR(OX399,"")</f>
        <v/>
      </c>
      <c r="MO399">
        <f>IFERROR(OY399,"")</f>
        <v/>
      </c>
      <c r="MP399" s="1">
        <f>COUNTIFS(#REF!,LT399,#REF!,1,#REF!,"&gt;="&amp;MC399,#REF!,"&lt;="&amp;MB399,#REF!,"&lt;="&amp;ME399,#REF!,"&gt;="&amp;MF399,#REF!,"="&amp;KV399,#REF!,"="&amp;KX399)</f>
        <v/>
      </c>
      <c r="MQ399" s="1">
        <f>COUNTIFS(#REF!,LT399,#REF!,0,#REF!,"&gt;="&amp;MC399,#REF!,"&lt;="&amp;MB399,#REF!,"&lt;="&amp;ME399,#REF!,"&gt;="&amp;MF399,#REF!,"="&amp;KV399,#REF!,"="&amp;KX399)</f>
        <v/>
      </c>
      <c r="MR399" s="1">
        <f>COUNTIFS(#REF!,LT399,#REF!,1,#REF!,"&gt;="&amp;MC399,#REF!,"&lt;="&amp;MB399,#REF!,"&lt;="&amp;ME399,#REF!,"&gt;="&amp;MF399,#REF!,"="&amp;KW399,#REF!,"="&amp;KY399)</f>
        <v/>
      </c>
      <c r="MS399" s="1">
        <f>COUNTIFS(#REF!,LT399,#REF!,0,#REF!,"&gt;="&amp;MC399,#REF!,"&lt;="&amp;MB399,#REF!,"&lt;="&amp;ME399,#REF!,"&gt;="&amp;MF399,#REF!,"="&amp;KW399,#REF!,"="&amp;KY399)</f>
        <v/>
      </c>
      <c r="MT399" s="1">
        <f>COUNTIFS(#REF!,LT399,#REF!,1,#REF!,"&gt;="&amp;MI399,#REF!,"&lt;="&amp;MH399,#REF!,"&lt;="&amp;ME399,#REF!,"&gt;="&amp;MF399)</f>
        <v/>
      </c>
      <c r="MU399" s="1">
        <f>COUNTIFS(#REF!,LT399,#REF!,0,#REF!,"&gt;="&amp;MI399,#REF!,"&lt;="&amp;MH399,#REF!,"&lt;="&amp;ME399,#REF!,"&gt;="&amp;MF399)</f>
        <v/>
      </c>
      <c r="MV399" s="1">
        <f>COUNTIFS(#REF!,LT399,#REF!,1,#REF!,"&gt;="&amp;MI399,#REF!,"&lt;="&amp;MH399,#REF!,"="&amp;KZ399,#REF!,"="&amp;LA399,#REF!,"&lt;="&amp;ME399,#REF!,"&gt;="&amp;MF399)</f>
        <v/>
      </c>
      <c r="MW399" s="1">
        <f>COUNTIFS(#REF!,LT399,#REF!,0,#REF!,"&gt;="&amp;MI399,#REF!,"&lt;="&amp;MH399,#REF!,"="&amp;KZ399,#REF!,"="&amp;LA399,#REF!,"&lt;="&amp;ME399,#REF!,"&gt;="&amp;MF399)</f>
        <v/>
      </c>
      <c r="MX399" s="1">
        <f>COUNTIFS(#REF!,LT399,#REF!,1,#REF!,"&gt;="&amp;MC399,#REF!,"&lt;="&amp;MB399,#REF!,"&lt;="&amp;ME399,#REF!,"&gt;="&amp;MF399)</f>
        <v/>
      </c>
      <c r="MY399" s="1">
        <f>COUNTIFS(#REF!,LT399,#REF!,0,#REF!,"&gt;="&amp;MC399,#REF!,"&lt;="&amp;MB399,#REF!,"&lt;="&amp;ME399,#REF!,"&gt;="&amp;MF399)</f>
        <v/>
      </c>
      <c r="MZ399" s="1">
        <f>COUNTIFS(#REF!,LT399,#REF!,1,#REF!,"&lt;="&amp;ME399,#REF!,"&gt;="&amp;MF399,#REF!,"="&amp;KV399,#REF!,"="&amp;KX399)</f>
        <v/>
      </c>
      <c r="NA399" s="1">
        <f>COUNTIFS(#REF!,LT399,#REF!,0,#REF!,"&lt;="&amp;ME399,#REF!,"&gt;="&amp;MF399,#REF!,"="&amp;KV399,#REF!,"="&amp;KX399)</f>
        <v/>
      </c>
      <c r="NB399" s="1">
        <f>COUNTIFS(#REF!,LT399,#REF!,1,#REF!,"&lt;="&amp;ME399,#REF!,"&gt;="&amp;MF399,#REF!,"="&amp;KW399,#REF!,"="&amp;KY399)</f>
        <v/>
      </c>
      <c r="NC399" s="1">
        <f>COUNTIFS(#REF!,LT399,#REF!,0,#REF!,"&lt;="&amp;ME399,#REF!,"&gt;="&amp;MF399,#REF!,"="&amp;KW399,#REF!,"="&amp;KY399)</f>
        <v/>
      </c>
      <c r="ND399" s="1">
        <f>COUNTIFS(#REF!,LT399,#REF!,1,#REF!,"&gt;="&amp;MC399,#REF!,"&lt;="&amp;MB399,#REF!,"&lt;="&amp;ME399,#REF!,"&gt;="&amp;MF399,#REF!,"="&amp;KV399,#REF!,"="&amp;KX399)</f>
        <v/>
      </c>
      <c r="NE399" s="1">
        <f>COUNTIFS(#REF!,LT399,#REF!,0,#REF!,"&gt;="&amp;MC399,#REF!,"&lt;="&amp;MB399,#REF!,"&lt;="&amp;ME399,#REF!,"&gt;="&amp;MF399,#REF!,"="&amp;KV399,#REF!,"="&amp;KX399)</f>
        <v/>
      </c>
      <c r="NF399" s="1">
        <f>COUNTIFS(#REF!,LT399,#REF!,1,#REF!,"&gt;="&amp;MC399,#REF!,"&lt;="&amp;MB399,#REF!,"&lt;="&amp;ME399,#REF!,"&gt;="&amp;MF399,#REF!,"="&amp;KW399,#REF!,"="&amp;KY399)</f>
        <v/>
      </c>
      <c r="NG399" s="1">
        <f>COUNTIFS(#REF!,LT399,#REF!,0,#REF!,"&gt;="&amp;MC399,#REF!,"&lt;="&amp;MB399,#REF!,"&lt;="&amp;ME399,#REF!,"&gt;="&amp;MF399,#REF!,"="&amp;KW399,#REF!,"="&amp;KY399)</f>
        <v/>
      </c>
      <c r="NH399" s="1">
        <f>COUNTIFS(#REF!,LT399,#REF!,1,#REF!,"&gt;="&amp;MC399,#REF!,"&lt;="&amp;MB399,#REF!,"&lt;="&amp;ME399,#REF!,"&gt;="&amp;MF399,#REF!,"="&amp;KZ399,#REF!,"="&amp;LA399)</f>
        <v/>
      </c>
      <c r="NI399" s="1">
        <f>COUNTIFS(#REF!,LT399,#REF!,0,#REF!,"&gt;="&amp;MC399,#REF!,"&lt;="&amp;MB399,#REF!,"&lt;="&amp;ME399,#REF!,"&gt;="&amp;MF399,#REF!,"="&amp;KZ399,#REF!,"="&amp;LA399)</f>
        <v/>
      </c>
      <c r="NJ399" s="1">
        <f>COUNTIFS(#REF!,LT399,#REF!,1,#REF!,"&gt;="&amp;MI399,#REF!,"&lt;="&amp;MH399,#REF!,"&lt;="&amp;ME399,#REF!,"&gt;="&amp;MF399)</f>
        <v/>
      </c>
      <c r="NK399" s="1">
        <f>COUNTIFS(#REF!,LT399,#REF!,0,#REF!,"&gt;="&amp;MI399,#REF!,"&lt;="&amp;MH399,#REF!,"&lt;="&amp;ME399,#REF!,"&gt;="&amp;MF399)</f>
        <v/>
      </c>
      <c r="NL399" s="1">
        <f>COUNTIFS(#REF!,LT399,#REF!,1,#REF!,"&gt;="&amp;MI399,#REF!,"&lt;="&amp;MH399,#REF!,"="&amp;KZ399,#REF!,"="&amp;LA399,#REF!,"&lt;="&amp;ME399,#REF!,"&gt;="&amp;MF399)</f>
        <v/>
      </c>
      <c r="NM399" s="1">
        <f>COUNTIFS(#REF!,LT399,#REF!,0,#REF!,"&gt;="&amp;MI399,#REF!,"&lt;="&amp;MH399,#REF!,"="&amp;KZ399,#REF!,"="&amp;LA399,#REF!,"&lt;="&amp;ME399,#REF!,"&gt;="&amp;MF399)</f>
        <v/>
      </c>
      <c r="NN399" s="1">
        <f>COUNTIFS(#REF!,LT399,#REF!,1,#REF!,"&gt;="&amp;MC399,#REF!,"&lt;="&amp;MB399,#REF!,"&lt;="&amp;ME399,#REF!,"&gt;="&amp;MF399)</f>
        <v/>
      </c>
      <c r="NO399" s="1">
        <f>COUNTIFS(#REF!,LT399,#REF!,0,#REF!,"&gt;="&amp;MC399,#REF!,"&lt;="&amp;MB399,#REF!,"&lt;="&amp;ME399,#REF!,"&gt;="&amp;MF399)</f>
        <v/>
      </c>
      <c r="NP399" s="1">
        <f>COUNTIFS(#REF!,LT399,#REF!,1,#REF!,"&lt;="&amp;ME399,#REF!,"&gt;="&amp;MF399,#REF!,"="&amp;KV399,#REF!,"="&amp;KX399)</f>
        <v/>
      </c>
      <c r="NQ399" s="1">
        <f>COUNTIFS(#REF!,LT399,#REF!,0,#REF!,"&lt;="&amp;ME399,#REF!,"&gt;="&amp;MF399,#REF!,"="&amp;KV399,#REF!,"="&amp;KX399)</f>
        <v/>
      </c>
      <c r="NR399" s="1">
        <f>COUNTIFS(#REF!,LT399,#REF!,1,#REF!,"&lt;="&amp;ME399,#REF!,"&gt;="&amp;MF399,#REF!,"="&amp;KW399,#REF!,"="&amp;KY399)</f>
        <v/>
      </c>
      <c r="NS399" s="1">
        <f>COUNTIFS(#REF!,LT399,#REF!,0,#REF!,"&lt;="&amp;ME399,#REF!,"&gt;="&amp;MF399,#REF!,"="&amp;KW399,#REF!,"="&amp;KY399)</f>
        <v/>
      </c>
      <c r="NT399" s="1">
        <f>MP399+MR399+MT399+MV399+MX399+MZ399+NB399</f>
        <v/>
      </c>
      <c r="NU399" s="1">
        <f>MQ399+MS399+MU399+MW399+MY399+NA399+NC399</f>
        <v/>
      </c>
      <c r="NV399" s="1">
        <f>NT399+NU399</f>
        <v/>
      </c>
      <c r="NW399" s="33">
        <f>NT399/(NT399+NU399)</f>
        <v/>
      </c>
      <c r="NX399" s="3">
        <f>1/NW399</f>
        <v/>
      </c>
      <c r="NY399" s="1">
        <f>LH399</f>
        <v/>
      </c>
      <c r="NZ399" s="79">
        <f>(NW399*((NY399-1)*0.98))-((1-NW399)*1)</f>
        <v/>
      </c>
      <c r="OA399" s="34">
        <f>IF(LR399&lt;0.9,0,IF(AND(LR399&gt;1.1),0,1))</f>
        <v/>
      </c>
      <c r="OB399" s="34">
        <f>IF(LS399&lt;0.9,0,IF(AND(LS399&gt;1.1),0,1))</f>
        <v/>
      </c>
      <c r="OC399" s="32">
        <f>IF(NV399&gt;99,1,0)</f>
        <v/>
      </c>
      <c r="OD399" s="32">
        <f>IF(NZ399&gt;0.0799,1,0)</f>
        <v/>
      </c>
      <c r="OE399" s="32">
        <f>IF(NZ399&gt;OM399,1,0)</f>
        <v/>
      </c>
      <c r="OF399" s="32">
        <f>OC399+OD399+OE399+OA399+OB399</f>
        <v/>
      </c>
      <c r="OG399" s="1">
        <f>ND399+NF399+NH399+NJ399+NL399+NN399+NP399+NR399</f>
        <v/>
      </c>
      <c r="OH399" s="1">
        <f>NE399+NG399+NI399+NK399+NM399+NO399+NQ399+NS399</f>
        <v/>
      </c>
      <c r="OI399" s="1">
        <f>OG399+OH399</f>
        <v/>
      </c>
      <c r="OJ399" s="33">
        <f>OG399/(OG399+OH399)</f>
        <v/>
      </c>
      <c r="OK399" s="3">
        <f>1/OJ399</f>
        <v/>
      </c>
      <c r="OL399" s="1">
        <f>LI399</f>
        <v/>
      </c>
      <c r="OM399" s="79">
        <f>(OJ399*((OL399-1)*0.98))-((1-OJ399)*1)</f>
        <v/>
      </c>
      <c r="ON399" s="34">
        <f>IF(LR399&lt;0.9,0,IF(AND(LR399&gt;1.1),0,1))</f>
        <v/>
      </c>
      <c r="OO399" s="34">
        <f>IF(LS399&lt;0.9,0,IF(AND(LS399&gt;1.1),0,1))</f>
        <v/>
      </c>
      <c r="OP399" s="32">
        <f>IF(OI399&gt;99,1,0)</f>
        <v/>
      </c>
      <c r="OQ399" s="32">
        <f>IF(OM399&gt;0.0799,1,0)</f>
        <v/>
      </c>
      <c r="OR399" s="32">
        <f>IF(OM399&gt;OZ399,1,0)</f>
        <v/>
      </c>
      <c r="OS399" s="32">
        <f>OP399+OQ399+OR399+ON399+OO399</f>
        <v/>
      </c>
      <c r="OT399">
        <f>IF(OF399=5,"BackHome0-0",IF(AND(OS399=5),"BackAway0-0",""))</f>
        <v/>
      </c>
      <c r="OU399">
        <f>IF(OF399=5,KN399,IF(AND(OS399=5),KO399,""))</f>
        <v/>
      </c>
      <c r="OV399">
        <f>IF(OF399=5,"Match Odds",IF(AND(OS399=5),"Match Odds",""))</f>
        <v/>
      </c>
      <c r="OW399">
        <f>IF(OF399=5,KP399,IF(AND(OS399=5),KP399,""))</f>
        <v/>
      </c>
      <c r="OX399">
        <f>IF(OF399=5,"MATCH_ODDS",IF(AND(OS399=5),"MATCH_ODDS",""))</f>
        <v/>
      </c>
      <c r="OY399">
        <f>IF(OF399=5,"BACK",IF(AND(OS399=5),"BACK",""))</f>
        <v/>
      </c>
    </row>
    <row r="400" ht="16.5" customHeight="1" thickBot="1" thickTop="1">
      <c r="A400" s="2" t="n"/>
      <c r="KN400" s="1">
        <f>IF(INDEX(#REF!,MATCH('HT 0-0'!D400,#REF!,0))=INDEX(#REF!,MATCH('HT 0-0'!D400,#REF!,0)),INDEX(#REF!,MATCH('HT 0-0'!D400,#REF!,0)),"ERROR")</f>
        <v/>
      </c>
      <c r="KO400" s="1">
        <f>IF(INDEX(#REF!,MATCH('HT 0-0'!E400,#REF!,0))=INDEX(#REF!,MATCH('HT 0-0'!E400,#REF!,0)),INDEX(#REF!,MATCH('HT 0-0'!E400,#REF!,0)),"ERROR")</f>
        <v/>
      </c>
      <c r="KP400" s="1">
        <f>KN400&amp;" v "&amp;KO400</f>
        <v/>
      </c>
      <c r="KQ400">
        <f>B400&amp;"_"&amp;C400</f>
        <v/>
      </c>
      <c r="KR400" s="1">
        <f>IF((HW400/KK400)&lt;0.335,"G",IF((HW400/KK400)&gt;0.67,"R","A"))</f>
        <v/>
      </c>
      <c r="KS400" s="1">
        <f>IF((HX400/KK400)&lt;0.335,"G",IF((HX400/KK400)&gt;0.67,"R","A"))</f>
        <v/>
      </c>
      <c r="KT400" s="1">
        <f>IF((IH400/KK400)&lt;0.335,"G",IF((IH400/KK400)&gt;0.67,"R","A"))</f>
        <v/>
      </c>
      <c r="KU400" s="1">
        <f>IF((II400/KK400)&lt;0.335,"G",IF((II400/KK400)&gt;0.67,"R","A"))</f>
        <v/>
      </c>
      <c r="KV400" s="1">
        <f>IF((HZ400/KK400)&lt;0.335,"G",IF((HZ400/KK400)&gt;0.67,"R","A"))</f>
        <v/>
      </c>
      <c r="KW400" s="1">
        <f>IF((HY400/KK400)&lt;0.335,"G",IF((HY400/KK400)&gt;0.67,"R","A"))</f>
        <v/>
      </c>
      <c r="KX400" s="1">
        <f>IF((IK400/KK400)&lt;0.335,"G",IF((IK400/KK400)&gt;0.67,"R","A"))</f>
        <v/>
      </c>
      <c r="KY400" s="1">
        <f>IF((IJ400/KK400)&lt;0.335,"G",IF((IJ400/KK400)&gt;0.67,"R","A"))</f>
        <v/>
      </c>
      <c r="KZ400" s="1">
        <f>IF((HQ400/KK400)&lt;0.335,"G",IF((HQ400/KK400)&gt;0.67,"R","A"))</f>
        <v/>
      </c>
      <c r="LA400" s="1">
        <f>IF((IB400/KK400)&lt;0.335,"G",IF((IB400/KK400)&gt;0.67,"R","A"))</f>
        <v/>
      </c>
      <c r="LB400">
        <f>IF(LQ400="0-0",INDEX(Scrape!#REF!,MATCH('HT 0-0'!KP400,Scrape!$B:$B,0)),"")</f>
        <v/>
      </c>
      <c r="LC400">
        <f>IF(LQ400="0-0",INDEX(Scrape!$A:$A,MATCH('HT 0-0'!KP400,Scrape!$B:$B,0)),"")</f>
        <v/>
      </c>
      <c r="LD400">
        <f>IF(LQ400="0-0",INDEX(Scrape!$B:$B,MATCH('HT 0-0'!KP400,Scrape!$B:$B,0)),"")</f>
        <v/>
      </c>
      <c r="LE400">
        <f>IF(LQ400="0-0",INDEX(Scrape!$C:$C,MATCH('HT 0-0'!KP400,Scrape!$B:$B,0)),"")</f>
        <v/>
      </c>
      <c r="LF400">
        <f>IF(LQ400="0-0",INDEX(Scrape!$D:$D,MATCH('HT 0-0'!KP400,Scrape!$B:$B,0)),"")</f>
        <v/>
      </c>
      <c r="LG400">
        <f>IF(LQ400="0-0",INDEX(Scrape!$E:$E,MATCH('HT 0-0'!KP400,Scrape!$B:$B,0)),"")</f>
        <v/>
      </c>
      <c r="LH400">
        <f>IF(LQ400="0-0",INDEX(Scrape!$F:$F,MATCH('HT 0-0'!KP400,Scrape!$B:$B,0)),"")</f>
        <v/>
      </c>
      <c r="LI400">
        <f>IF(LQ400="0-0",INDEX(Scrape!$G:$G,MATCH('HT 0-0'!KP400,Scrape!$B:$B,0)),"")</f>
        <v/>
      </c>
      <c r="LJ400">
        <f>IF(LQ400="0-0",INDEX(Scrape!$H:$H,MATCH('HT 0-0'!KP400,Scrape!$B:$B,0)),"")</f>
        <v/>
      </c>
      <c r="LK400">
        <f>IF(LQ400="0-0",INDEX(Scrape!$I:$I,MATCH('HT 0-0'!KP400,Scrape!$B:$B,0)),"")</f>
        <v/>
      </c>
      <c r="LL400">
        <f>IF(LQ400="0-0",INDEX(Scrape!$J:$J,MATCH('HT 0-0'!KP400,Scrape!$B:$B,0)),"")</f>
        <v/>
      </c>
      <c r="LM400">
        <f>IF(LQ400="0-0",INDEX(Scrape!$K:$K,MATCH('HT 0-0'!KP400,Scrape!$B:$B,0)),"")</f>
        <v/>
      </c>
      <c r="LN400">
        <f>IF(LQ400="0-0",INDEX(Scrape!$L:$L,MATCH('HT 0-0'!KP400,Scrape!$B:$B,0)),"")</f>
        <v/>
      </c>
      <c r="LO400">
        <f>IF(LQ400="0-0",INDEX(Scrape!$M:$M,MATCH('HT 0-0'!KP400,Scrape!$B:$B,0)),"")</f>
        <v/>
      </c>
      <c r="LP400">
        <f>IF(LQ400="0-0",INDEX(Scrape!$N:$N,MATCH('HT 0-0'!KP400,Scrape!$B:$B,0)),"")</f>
        <v/>
      </c>
      <c r="LQ400">
        <f>INDEX(Scrape!$O:$O,MATCH('HT 0-0'!KP400,Scrape!$B:$B,0))</f>
        <v/>
      </c>
      <c r="LR400">
        <f>(1/LJ400)+(1/LI400)+(1/LH400)</f>
        <v/>
      </c>
      <c r="LS400">
        <f>(1/LG400)+(1/LF400)+(1/LE400)</f>
        <v/>
      </c>
      <c r="LT400" s="8">
        <f>IF(INDEX(#REF!,MATCH(KQ400,#REF!,0))=INDEX(#REF!,MATCH(KQ400,#REF!,0)),INDEX(#REF!,MATCH(KQ400,#REF!,0)),"ERROR")</f>
        <v/>
      </c>
      <c r="LU400" s="4">
        <f>IF(KR400="G",2,IF(KR400="R",0.5,IF(KR400="A",1)))</f>
        <v/>
      </c>
      <c r="LV400" s="4">
        <f>IF(KS400="G",0.5,IF(KS400="R",2,IF(KS400="A",1)))</f>
        <v/>
      </c>
      <c r="LW400" s="4">
        <f>IF(KT400="G",2,IF(KT400="R",0.5,IF(KT400="A",1)))</f>
        <v/>
      </c>
      <c r="LX400" s="4">
        <f>IF(KU400="G",0.5,IF(KU400="R",2,IF(KU400="A",1)))</f>
        <v/>
      </c>
      <c r="LY400" s="7">
        <f>(LK400*(LU400+LX400)+(LL400*(LU400+LX400)))</f>
        <v/>
      </c>
      <c r="LZ400" s="7">
        <f>(LN400*(LV400+LW400)+(LO400*(LV400+LW400)))</f>
        <v/>
      </c>
      <c r="MA400" s="11">
        <f>LY400-LZ400</f>
        <v/>
      </c>
      <c r="MB400" s="5">
        <f>MA400+2</f>
        <v/>
      </c>
      <c r="MC400" s="6">
        <f>MA400-2</f>
        <v/>
      </c>
      <c r="MD400" s="4">
        <f>LE400</f>
        <v/>
      </c>
      <c r="ME400" s="9">
        <f>IF(MD400=0,1000,MD400+0.75)</f>
        <v/>
      </c>
      <c r="MF400" s="10">
        <f>IF(MD400=0,0,MD400-0.75)</f>
        <v/>
      </c>
      <c r="MG400" s="4">
        <f>((LM400*(LU400+LX400))-((LP400*(LV400+LW400))))</f>
        <v/>
      </c>
      <c r="MH400" s="9">
        <f>MG400*1.2</f>
        <v/>
      </c>
      <c r="MI400" s="10">
        <f>MG400*0.8</f>
        <v/>
      </c>
      <c r="MJ400">
        <f>IFERROR(OT400,"")</f>
        <v/>
      </c>
      <c r="MK400">
        <f>IFERROR(OU400,"")</f>
        <v/>
      </c>
      <c r="ML400">
        <f>IFERROR(OV400,"")</f>
        <v/>
      </c>
      <c r="MM400">
        <f>IFERROR(OW400,"")</f>
        <v/>
      </c>
      <c r="MN400">
        <f>IFERROR(OX400,"")</f>
        <v/>
      </c>
      <c r="MO400">
        <f>IFERROR(OY400,"")</f>
        <v/>
      </c>
      <c r="MP400" s="1">
        <f>COUNTIFS(#REF!,LT400,#REF!,1,#REF!,"&gt;="&amp;MC400,#REF!,"&lt;="&amp;MB400,#REF!,"&lt;="&amp;ME400,#REF!,"&gt;="&amp;MF400,#REF!,"="&amp;KV400,#REF!,"="&amp;KX400)</f>
        <v/>
      </c>
      <c r="MQ400" s="1">
        <f>COUNTIFS(#REF!,LT400,#REF!,0,#REF!,"&gt;="&amp;MC400,#REF!,"&lt;="&amp;MB400,#REF!,"&lt;="&amp;ME400,#REF!,"&gt;="&amp;MF400,#REF!,"="&amp;KV400,#REF!,"="&amp;KX400)</f>
        <v/>
      </c>
      <c r="MR400" s="1">
        <f>COUNTIFS(#REF!,LT400,#REF!,1,#REF!,"&gt;="&amp;MC400,#REF!,"&lt;="&amp;MB400,#REF!,"&lt;="&amp;ME400,#REF!,"&gt;="&amp;MF400,#REF!,"="&amp;KW400,#REF!,"="&amp;KY400)</f>
        <v/>
      </c>
      <c r="MS400" s="1">
        <f>COUNTIFS(#REF!,LT400,#REF!,0,#REF!,"&gt;="&amp;MC400,#REF!,"&lt;="&amp;MB400,#REF!,"&lt;="&amp;ME400,#REF!,"&gt;="&amp;MF400,#REF!,"="&amp;KW400,#REF!,"="&amp;KY400)</f>
        <v/>
      </c>
      <c r="MT400" s="1">
        <f>COUNTIFS(#REF!,LT400,#REF!,1,#REF!,"&gt;="&amp;MI400,#REF!,"&lt;="&amp;MH400,#REF!,"&lt;="&amp;ME400,#REF!,"&gt;="&amp;MF400)</f>
        <v/>
      </c>
      <c r="MU400" s="1">
        <f>COUNTIFS(#REF!,LT400,#REF!,0,#REF!,"&gt;="&amp;MI400,#REF!,"&lt;="&amp;MH400,#REF!,"&lt;="&amp;ME400,#REF!,"&gt;="&amp;MF400)</f>
        <v/>
      </c>
      <c r="MV400" s="1">
        <f>COUNTIFS(#REF!,LT400,#REF!,1,#REF!,"&gt;="&amp;MI400,#REF!,"&lt;="&amp;MH400,#REF!,"="&amp;KZ400,#REF!,"="&amp;LA400,#REF!,"&lt;="&amp;ME400,#REF!,"&gt;="&amp;MF400)</f>
        <v/>
      </c>
      <c r="MW400" s="1">
        <f>COUNTIFS(#REF!,LT400,#REF!,0,#REF!,"&gt;="&amp;MI400,#REF!,"&lt;="&amp;MH400,#REF!,"="&amp;KZ400,#REF!,"="&amp;LA400,#REF!,"&lt;="&amp;ME400,#REF!,"&gt;="&amp;MF400)</f>
        <v/>
      </c>
      <c r="MX400" s="1">
        <f>COUNTIFS(#REF!,LT400,#REF!,1,#REF!,"&gt;="&amp;MC400,#REF!,"&lt;="&amp;MB400,#REF!,"&lt;="&amp;ME400,#REF!,"&gt;="&amp;MF400)</f>
        <v/>
      </c>
      <c r="MY400" s="1">
        <f>COUNTIFS(#REF!,LT400,#REF!,0,#REF!,"&gt;="&amp;MC400,#REF!,"&lt;="&amp;MB400,#REF!,"&lt;="&amp;ME400,#REF!,"&gt;="&amp;MF400)</f>
        <v/>
      </c>
      <c r="MZ400" s="1">
        <f>COUNTIFS(#REF!,LT400,#REF!,1,#REF!,"&lt;="&amp;ME400,#REF!,"&gt;="&amp;MF400,#REF!,"="&amp;KV400,#REF!,"="&amp;KX400)</f>
        <v/>
      </c>
      <c r="NA400" s="1">
        <f>COUNTIFS(#REF!,LT400,#REF!,0,#REF!,"&lt;="&amp;ME400,#REF!,"&gt;="&amp;MF400,#REF!,"="&amp;KV400,#REF!,"="&amp;KX400)</f>
        <v/>
      </c>
      <c r="NB400" s="1">
        <f>COUNTIFS(#REF!,LT400,#REF!,1,#REF!,"&lt;="&amp;ME400,#REF!,"&gt;="&amp;MF400,#REF!,"="&amp;KW400,#REF!,"="&amp;KY400)</f>
        <v/>
      </c>
      <c r="NC400" s="1">
        <f>COUNTIFS(#REF!,LT400,#REF!,0,#REF!,"&lt;="&amp;ME400,#REF!,"&gt;="&amp;MF400,#REF!,"="&amp;KW400,#REF!,"="&amp;KY400)</f>
        <v/>
      </c>
      <c r="ND400" s="1">
        <f>COUNTIFS(#REF!,LT400,#REF!,1,#REF!,"&gt;="&amp;MC400,#REF!,"&lt;="&amp;MB400,#REF!,"&lt;="&amp;ME400,#REF!,"&gt;="&amp;MF400,#REF!,"="&amp;KV400,#REF!,"="&amp;KX400)</f>
        <v/>
      </c>
      <c r="NE400" s="1">
        <f>COUNTIFS(#REF!,LT400,#REF!,0,#REF!,"&gt;="&amp;MC400,#REF!,"&lt;="&amp;MB400,#REF!,"&lt;="&amp;ME400,#REF!,"&gt;="&amp;MF400,#REF!,"="&amp;KV400,#REF!,"="&amp;KX400)</f>
        <v/>
      </c>
      <c r="NF400" s="1">
        <f>COUNTIFS(#REF!,LT400,#REF!,1,#REF!,"&gt;="&amp;MC400,#REF!,"&lt;="&amp;MB400,#REF!,"&lt;="&amp;ME400,#REF!,"&gt;="&amp;MF400,#REF!,"="&amp;KW400,#REF!,"="&amp;KY400)</f>
        <v/>
      </c>
      <c r="NG400" s="1">
        <f>COUNTIFS(#REF!,LT400,#REF!,0,#REF!,"&gt;="&amp;MC400,#REF!,"&lt;="&amp;MB400,#REF!,"&lt;="&amp;ME400,#REF!,"&gt;="&amp;MF400,#REF!,"="&amp;KW400,#REF!,"="&amp;KY400)</f>
        <v/>
      </c>
      <c r="NH400" s="1">
        <f>COUNTIFS(#REF!,LT400,#REF!,1,#REF!,"&gt;="&amp;MC400,#REF!,"&lt;="&amp;MB400,#REF!,"&lt;="&amp;ME400,#REF!,"&gt;="&amp;MF400,#REF!,"="&amp;KZ400,#REF!,"="&amp;LA400)</f>
        <v/>
      </c>
      <c r="NI400" s="1">
        <f>COUNTIFS(#REF!,LT400,#REF!,0,#REF!,"&gt;="&amp;MC400,#REF!,"&lt;="&amp;MB400,#REF!,"&lt;="&amp;ME400,#REF!,"&gt;="&amp;MF400,#REF!,"="&amp;KZ400,#REF!,"="&amp;LA400)</f>
        <v/>
      </c>
      <c r="NJ400" s="1">
        <f>COUNTIFS(#REF!,LT400,#REF!,1,#REF!,"&gt;="&amp;MI400,#REF!,"&lt;="&amp;MH400,#REF!,"&lt;="&amp;ME400,#REF!,"&gt;="&amp;MF400)</f>
        <v/>
      </c>
      <c r="NK400" s="1">
        <f>COUNTIFS(#REF!,LT400,#REF!,0,#REF!,"&gt;="&amp;MI400,#REF!,"&lt;="&amp;MH400,#REF!,"&lt;="&amp;ME400,#REF!,"&gt;="&amp;MF400)</f>
        <v/>
      </c>
      <c r="NL400" s="1">
        <f>COUNTIFS(#REF!,LT400,#REF!,1,#REF!,"&gt;="&amp;MI400,#REF!,"&lt;="&amp;MH400,#REF!,"="&amp;KZ400,#REF!,"="&amp;LA400,#REF!,"&lt;="&amp;ME400,#REF!,"&gt;="&amp;MF400)</f>
        <v/>
      </c>
      <c r="NM400" s="1">
        <f>COUNTIFS(#REF!,LT400,#REF!,0,#REF!,"&gt;="&amp;MI400,#REF!,"&lt;="&amp;MH400,#REF!,"="&amp;KZ400,#REF!,"="&amp;LA400,#REF!,"&lt;="&amp;ME400,#REF!,"&gt;="&amp;MF400)</f>
        <v/>
      </c>
      <c r="NN400" s="1">
        <f>COUNTIFS(#REF!,LT400,#REF!,1,#REF!,"&gt;="&amp;MC400,#REF!,"&lt;="&amp;MB400,#REF!,"&lt;="&amp;ME400,#REF!,"&gt;="&amp;MF400)</f>
        <v/>
      </c>
      <c r="NO400" s="1">
        <f>COUNTIFS(#REF!,LT400,#REF!,0,#REF!,"&gt;="&amp;MC400,#REF!,"&lt;="&amp;MB400,#REF!,"&lt;="&amp;ME400,#REF!,"&gt;="&amp;MF400)</f>
        <v/>
      </c>
      <c r="NP400" s="1">
        <f>COUNTIFS(#REF!,LT400,#REF!,1,#REF!,"&lt;="&amp;ME400,#REF!,"&gt;="&amp;MF400,#REF!,"="&amp;KV400,#REF!,"="&amp;KX400)</f>
        <v/>
      </c>
      <c r="NQ400" s="1">
        <f>COUNTIFS(#REF!,LT400,#REF!,0,#REF!,"&lt;="&amp;ME400,#REF!,"&gt;="&amp;MF400,#REF!,"="&amp;KV400,#REF!,"="&amp;KX400)</f>
        <v/>
      </c>
      <c r="NR400" s="1">
        <f>COUNTIFS(#REF!,LT400,#REF!,1,#REF!,"&lt;="&amp;ME400,#REF!,"&gt;="&amp;MF400,#REF!,"="&amp;KW400,#REF!,"="&amp;KY400)</f>
        <v/>
      </c>
      <c r="NS400" s="1">
        <f>COUNTIFS(#REF!,LT400,#REF!,0,#REF!,"&lt;="&amp;ME400,#REF!,"&gt;="&amp;MF400,#REF!,"="&amp;KW400,#REF!,"="&amp;KY400)</f>
        <v/>
      </c>
      <c r="NT400" s="1">
        <f>MP400+MR400+MT400+MV400+MX400+MZ400+NB400</f>
        <v/>
      </c>
      <c r="NU400" s="1">
        <f>MQ400+MS400+MU400+MW400+MY400+NA400+NC400</f>
        <v/>
      </c>
      <c r="NV400" s="1">
        <f>NT400+NU400</f>
        <v/>
      </c>
      <c r="NW400" s="33">
        <f>NT400/(NT400+NU400)</f>
        <v/>
      </c>
      <c r="NX400" s="3">
        <f>1/NW400</f>
        <v/>
      </c>
      <c r="NY400" s="1">
        <f>LH400</f>
        <v/>
      </c>
      <c r="NZ400" s="79">
        <f>(NW400*((NY400-1)*0.98))-((1-NW400)*1)</f>
        <v/>
      </c>
      <c r="OA400" s="34">
        <f>IF(LR400&lt;0.9,0,IF(AND(LR400&gt;1.1),0,1))</f>
        <v/>
      </c>
      <c r="OB400" s="34">
        <f>IF(LS400&lt;0.9,0,IF(AND(LS400&gt;1.1),0,1))</f>
        <v/>
      </c>
      <c r="OC400" s="32">
        <f>IF(NV400&gt;99,1,0)</f>
        <v/>
      </c>
      <c r="OD400" s="32">
        <f>IF(NZ400&gt;0.0799,1,0)</f>
        <v/>
      </c>
      <c r="OE400" s="32">
        <f>IF(NZ400&gt;OM400,1,0)</f>
        <v/>
      </c>
      <c r="OF400" s="32">
        <f>OC400+OD400+OE400+OA400+OB400</f>
        <v/>
      </c>
      <c r="OG400" s="1">
        <f>ND400+NF400+NH400+NJ400+NL400+NN400+NP400+NR400</f>
        <v/>
      </c>
      <c r="OH400" s="1">
        <f>NE400+NG400+NI400+NK400+NM400+NO400+NQ400+NS400</f>
        <v/>
      </c>
      <c r="OI400" s="1">
        <f>OG400+OH400</f>
        <v/>
      </c>
      <c r="OJ400" s="33">
        <f>OG400/(OG400+OH400)</f>
        <v/>
      </c>
      <c r="OK400" s="3">
        <f>1/OJ400</f>
        <v/>
      </c>
      <c r="OL400" s="1">
        <f>LI400</f>
        <v/>
      </c>
      <c r="OM400" s="79">
        <f>(OJ400*((OL400-1)*0.98))-((1-OJ400)*1)</f>
        <v/>
      </c>
      <c r="ON400" s="34">
        <f>IF(LR400&lt;0.9,0,IF(AND(LR400&gt;1.1),0,1))</f>
        <v/>
      </c>
      <c r="OO400" s="34">
        <f>IF(LS400&lt;0.9,0,IF(AND(LS400&gt;1.1),0,1))</f>
        <v/>
      </c>
      <c r="OP400" s="32">
        <f>IF(OI400&gt;99,1,0)</f>
        <v/>
      </c>
      <c r="OQ400" s="32">
        <f>IF(OM400&gt;0.0799,1,0)</f>
        <v/>
      </c>
      <c r="OR400" s="32">
        <f>IF(OM400&gt;OZ400,1,0)</f>
        <v/>
      </c>
      <c r="OS400" s="32">
        <f>OP400+OQ400+OR400+ON400+OO400</f>
        <v/>
      </c>
      <c r="OT400">
        <f>IF(OF400=5,"BackHome0-0",IF(AND(OS400=5),"BackAway0-0",""))</f>
        <v/>
      </c>
      <c r="OU400">
        <f>IF(OF400=5,KN400,IF(AND(OS400=5),KO400,""))</f>
        <v/>
      </c>
      <c r="OV400">
        <f>IF(OF400=5,"Match Odds",IF(AND(OS400=5),"Match Odds",""))</f>
        <v/>
      </c>
      <c r="OW400">
        <f>IF(OF400=5,KP400,IF(AND(OS400=5),KP400,""))</f>
        <v/>
      </c>
      <c r="OX400">
        <f>IF(OF400=5,"MATCH_ODDS",IF(AND(OS400=5),"MATCH_ODDS",""))</f>
        <v/>
      </c>
      <c r="OY400">
        <f>IF(OF400=5,"BACK",IF(AND(OS400=5),"BACK",""))</f>
        <v/>
      </c>
    </row>
    <row r="401" ht="16.5" customHeight="1" thickBot="1" thickTop="1">
      <c r="A401" s="2" t="n"/>
      <c r="KN401" s="1">
        <f>IF(INDEX(#REF!,MATCH('HT 0-0'!D401,#REF!,0))=INDEX(#REF!,MATCH('HT 0-0'!D401,#REF!,0)),INDEX(#REF!,MATCH('HT 0-0'!D401,#REF!,0)),"ERROR")</f>
        <v/>
      </c>
      <c r="KO401" s="1">
        <f>IF(INDEX(#REF!,MATCH('HT 0-0'!E401,#REF!,0))=INDEX(#REF!,MATCH('HT 0-0'!E401,#REF!,0)),INDEX(#REF!,MATCH('HT 0-0'!E401,#REF!,0)),"ERROR")</f>
        <v/>
      </c>
      <c r="KP401" s="1">
        <f>KN401&amp;" v "&amp;KO401</f>
        <v/>
      </c>
      <c r="KQ401">
        <f>B401&amp;"_"&amp;C401</f>
        <v/>
      </c>
      <c r="KR401" s="1">
        <f>IF((HW401/KK401)&lt;0.335,"G",IF((HW401/KK401)&gt;0.67,"R","A"))</f>
        <v/>
      </c>
      <c r="KS401" s="1">
        <f>IF((HX401/KK401)&lt;0.335,"G",IF((HX401/KK401)&gt;0.67,"R","A"))</f>
        <v/>
      </c>
      <c r="KT401" s="1">
        <f>IF((IH401/KK401)&lt;0.335,"G",IF((IH401/KK401)&gt;0.67,"R","A"))</f>
        <v/>
      </c>
      <c r="KU401" s="1">
        <f>IF((II401/KK401)&lt;0.335,"G",IF((II401/KK401)&gt;0.67,"R","A"))</f>
        <v/>
      </c>
      <c r="KV401" s="1">
        <f>IF((HZ401/KK401)&lt;0.335,"G",IF((HZ401/KK401)&gt;0.67,"R","A"))</f>
        <v/>
      </c>
      <c r="KW401" s="1">
        <f>IF((HY401/KK401)&lt;0.335,"G",IF((HY401/KK401)&gt;0.67,"R","A"))</f>
        <v/>
      </c>
      <c r="KX401" s="1">
        <f>IF((IK401/KK401)&lt;0.335,"G",IF((IK401/KK401)&gt;0.67,"R","A"))</f>
        <v/>
      </c>
      <c r="KY401" s="1">
        <f>IF((IJ401/KK401)&lt;0.335,"G",IF((IJ401/KK401)&gt;0.67,"R","A"))</f>
        <v/>
      </c>
      <c r="KZ401" s="1">
        <f>IF((HQ401/KK401)&lt;0.335,"G",IF((HQ401/KK401)&gt;0.67,"R","A"))</f>
        <v/>
      </c>
      <c r="LA401" s="1">
        <f>IF((IB401/KK401)&lt;0.335,"G",IF((IB401/KK401)&gt;0.67,"R","A"))</f>
        <v/>
      </c>
      <c r="LB401">
        <f>IF(LQ401="0-0",INDEX(Scrape!#REF!,MATCH('HT 0-0'!KP401,Scrape!$B:$B,0)),"")</f>
        <v/>
      </c>
      <c r="LC401">
        <f>IF(LQ401="0-0",INDEX(Scrape!$A:$A,MATCH('HT 0-0'!KP401,Scrape!$B:$B,0)),"")</f>
        <v/>
      </c>
      <c r="LD401">
        <f>IF(LQ401="0-0",INDEX(Scrape!$B:$B,MATCH('HT 0-0'!KP401,Scrape!$B:$B,0)),"")</f>
        <v/>
      </c>
      <c r="LE401">
        <f>IF(LQ401="0-0",INDEX(Scrape!$C:$C,MATCH('HT 0-0'!KP401,Scrape!$B:$B,0)),"")</f>
        <v/>
      </c>
      <c r="LF401">
        <f>IF(LQ401="0-0",INDEX(Scrape!$D:$D,MATCH('HT 0-0'!KP401,Scrape!$B:$B,0)),"")</f>
        <v/>
      </c>
      <c r="LG401">
        <f>IF(LQ401="0-0",INDEX(Scrape!$E:$E,MATCH('HT 0-0'!KP401,Scrape!$B:$B,0)),"")</f>
        <v/>
      </c>
      <c r="LH401">
        <f>IF(LQ401="0-0",INDEX(Scrape!$F:$F,MATCH('HT 0-0'!KP401,Scrape!$B:$B,0)),"")</f>
        <v/>
      </c>
      <c r="LI401">
        <f>IF(LQ401="0-0",INDEX(Scrape!$G:$G,MATCH('HT 0-0'!KP401,Scrape!$B:$B,0)),"")</f>
        <v/>
      </c>
      <c r="LJ401">
        <f>IF(LQ401="0-0",INDEX(Scrape!$H:$H,MATCH('HT 0-0'!KP401,Scrape!$B:$B,0)),"")</f>
        <v/>
      </c>
      <c r="LK401">
        <f>IF(LQ401="0-0",INDEX(Scrape!$I:$I,MATCH('HT 0-0'!KP401,Scrape!$B:$B,0)),"")</f>
        <v/>
      </c>
      <c r="LL401">
        <f>IF(LQ401="0-0",INDEX(Scrape!$J:$J,MATCH('HT 0-0'!KP401,Scrape!$B:$B,0)),"")</f>
        <v/>
      </c>
      <c r="LM401">
        <f>IF(LQ401="0-0",INDEX(Scrape!$K:$K,MATCH('HT 0-0'!KP401,Scrape!$B:$B,0)),"")</f>
        <v/>
      </c>
      <c r="LN401">
        <f>IF(LQ401="0-0",INDEX(Scrape!$L:$L,MATCH('HT 0-0'!KP401,Scrape!$B:$B,0)),"")</f>
        <v/>
      </c>
      <c r="LO401">
        <f>IF(LQ401="0-0",INDEX(Scrape!$M:$M,MATCH('HT 0-0'!KP401,Scrape!$B:$B,0)),"")</f>
        <v/>
      </c>
      <c r="LP401">
        <f>IF(LQ401="0-0",INDEX(Scrape!$N:$N,MATCH('HT 0-0'!KP401,Scrape!$B:$B,0)),"")</f>
        <v/>
      </c>
      <c r="LQ401">
        <f>INDEX(Scrape!$O:$O,MATCH('HT 0-0'!KP401,Scrape!$B:$B,0))</f>
        <v/>
      </c>
      <c r="LR401">
        <f>(1/LJ401)+(1/LI401)+(1/LH401)</f>
        <v/>
      </c>
      <c r="LS401">
        <f>(1/LG401)+(1/LF401)+(1/LE401)</f>
        <v/>
      </c>
      <c r="LT401" s="8">
        <f>IF(INDEX(#REF!,MATCH(KQ401,#REF!,0))=INDEX(#REF!,MATCH(KQ401,#REF!,0)),INDEX(#REF!,MATCH(KQ401,#REF!,0)),"ERROR")</f>
        <v/>
      </c>
      <c r="LU401" s="4">
        <f>IF(KR401="G",2,IF(KR401="R",0.5,IF(KR401="A",1)))</f>
        <v/>
      </c>
      <c r="LV401" s="4">
        <f>IF(KS401="G",0.5,IF(KS401="R",2,IF(KS401="A",1)))</f>
        <v/>
      </c>
      <c r="LW401" s="4">
        <f>IF(KT401="G",2,IF(KT401="R",0.5,IF(KT401="A",1)))</f>
        <v/>
      </c>
      <c r="LX401" s="4">
        <f>IF(KU401="G",0.5,IF(KU401="R",2,IF(KU401="A",1)))</f>
        <v/>
      </c>
      <c r="LY401" s="7">
        <f>(LK401*(LU401+LX401)+(LL401*(LU401+LX401)))</f>
        <v/>
      </c>
      <c r="LZ401" s="7">
        <f>(LN401*(LV401+LW401)+(LO401*(LV401+LW401)))</f>
        <v/>
      </c>
      <c r="MA401" s="11">
        <f>LY401-LZ401</f>
        <v/>
      </c>
      <c r="MB401" s="5">
        <f>MA401+2</f>
        <v/>
      </c>
      <c r="MC401" s="6">
        <f>MA401-2</f>
        <v/>
      </c>
      <c r="MD401" s="4">
        <f>LE401</f>
        <v/>
      </c>
      <c r="ME401" s="9">
        <f>IF(MD401=0,1000,MD401+0.75)</f>
        <v/>
      </c>
      <c r="MF401" s="10">
        <f>IF(MD401=0,0,MD401-0.75)</f>
        <v/>
      </c>
      <c r="MG401" s="4">
        <f>((LM401*(LU401+LX401))-((LP401*(LV401+LW401))))</f>
        <v/>
      </c>
      <c r="MH401" s="9">
        <f>MG401*1.2</f>
        <v/>
      </c>
      <c r="MI401" s="10">
        <f>MG401*0.8</f>
        <v/>
      </c>
      <c r="MJ401">
        <f>IFERROR(OT401,"")</f>
        <v/>
      </c>
      <c r="MK401">
        <f>IFERROR(OU401,"")</f>
        <v/>
      </c>
      <c r="ML401">
        <f>IFERROR(OV401,"")</f>
        <v/>
      </c>
      <c r="MM401">
        <f>IFERROR(OW401,"")</f>
        <v/>
      </c>
      <c r="MN401">
        <f>IFERROR(OX401,"")</f>
        <v/>
      </c>
      <c r="MO401">
        <f>IFERROR(OY401,"")</f>
        <v/>
      </c>
      <c r="MP401" s="1">
        <f>COUNTIFS(#REF!,LT401,#REF!,1,#REF!,"&gt;="&amp;MC401,#REF!,"&lt;="&amp;MB401,#REF!,"&lt;="&amp;ME401,#REF!,"&gt;="&amp;MF401,#REF!,"="&amp;KV401,#REF!,"="&amp;KX401)</f>
        <v/>
      </c>
      <c r="MQ401" s="1">
        <f>COUNTIFS(#REF!,LT401,#REF!,0,#REF!,"&gt;="&amp;MC401,#REF!,"&lt;="&amp;MB401,#REF!,"&lt;="&amp;ME401,#REF!,"&gt;="&amp;MF401,#REF!,"="&amp;KV401,#REF!,"="&amp;KX401)</f>
        <v/>
      </c>
      <c r="MR401" s="1">
        <f>COUNTIFS(#REF!,LT401,#REF!,1,#REF!,"&gt;="&amp;MC401,#REF!,"&lt;="&amp;MB401,#REF!,"&lt;="&amp;ME401,#REF!,"&gt;="&amp;MF401,#REF!,"="&amp;KW401,#REF!,"="&amp;KY401)</f>
        <v/>
      </c>
      <c r="MS401" s="1">
        <f>COUNTIFS(#REF!,LT401,#REF!,0,#REF!,"&gt;="&amp;MC401,#REF!,"&lt;="&amp;MB401,#REF!,"&lt;="&amp;ME401,#REF!,"&gt;="&amp;MF401,#REF!,"="&amp;KW401,#REF!,"="&amp;KY401)</f>
        <v/>
      </c>
      <c r="MT401" s="1">
        <f>COUNTIFS(#REF!,LT401,#REF!,1,#REF!,"&gt;="&amp;MI401,#REF!,"&lt;="&amp;MH401,#REF!,"&lt;="&amp;ME401,#REF!,"&gt;="&amp;MF401)</f>
        <v/>
      </c>
      <c r="MU401" s="1">
        <f>COUNTIFS(#REF!,LT401,#REF!,0,#REF!,"&gt;="&amp;MI401,#REF!,"&lt;="&amp;MH401,#REF!,"&lt;="&amp;ME401,#REF!,"&gt;="&amp;MF401)</f>
        <v/>
      </c>
      <c r="MV401" s="1">
        <f>COUNTIFS(#REF!,LT401,#REF!,1,#REF!,"&gt;="&amp;MI401,#REF!,"&lt;="&amp;MH401,#REF!,"="&amp;KZ401,#REF!,"="&amp;LA401,#REF!,"&lt;="&amp;ME401,#REF!,"&gt;="&amp;MF401)</f>
        <v/>
      </c>
      <c r="MW401" s="1">
        <f>COUNTIFS(#REF!,LT401,#REF!,0,#REF!,"&gt;="&amp;MI401,#REF!,"&lt;="&amp;MH401,#REF!,"="&amp;KZ401,#REF!,"="&amp;LA401,#REF!,"&lt;="&amp;ME401,#REF!,"&gt;="&amp;MF401)</f>
        <v/>
      </c>
      <c r="MX401" s="1">
        <f>COUNTIFS(#REF!,LT401,#REF!,1,#REF!,"&gt;="&amp;MC401,#REF!,"&lt;="&amp;MB401,#REF!,"&lt;="&amp;ME401,#REF!,"&gt;="&amp;MF401)</f>
        <v/>
      </c>
      <c r="MY401" s="1">
        <f>COUNTIFS(#REF!,LT401,#REF!,0,#REF!,"&gt;="&amp;MC401,#REF!,"&lt;="&amp;MB401,#REF!,"&lt;="&amp;ME401,#REF!,"&gt;="&amp;MF401)</f>
        <v/>
      </c>
      <c r="MZ401" s="1">
        <f>COUNTIFS(#REF!,LT401,#REF!,1,#REF!,"&lt;="&amp;ME401,#REF!,"&gt;="&amp;MF401,#REF!,"="&amp;KV401,#REF!,"="&amp;KX401)</f>
        <v/>
      </c>
      <c r="NA401" s="1">
        <f>COUNTIFS(#REF!,LT401,#REF!,0,#REF!,"&lt;="&amp;ME401,#REF!,"&gt;="&amp;MF401,#REF!,"="&amp;KV401,#REF!,"="&amp;KX401)</f>
        <v/>
      </c>
      <c r="NB401" s="1">
        <f>COUNTIFS(#REF!,LT401,#REF!,1,#REF!,"&lt;="&amp;ME401,#REF!,"&gt;="&amp;MF401,#REF!,"="&amp;KW401,#REF!,"="&amp;KY401)</f>
        <v/>
      </c>
      <c r="NC401" s="1">
        <f>COUNTIFS(#REF!,LT401,#REF!,0,#REF!,"&lt;="&amp;ME401,#REF!,"&gt;="&amp;MF401,#REF!,"="&amp;KW401,#REF!,"="&amp;KY401)</f>
        <v/>
      </c>
      <c r="ND401" s="1">
        <f>COUNTIFS(#REF!,LT401,#REF!,1,#REF!,"&gt;="&amp;MC401,#REF!,"&lt;="&amp;MB401,#REF!,"&lt;="&amp;ME401,#REF!,"&gt;="&amp;MF401,#REF!,"="&amp;KV401,#REF!,"="&amp;KX401)</f>
        <v/>
      </c>
      <c r="NE401" s="1">
        <f>COUNTIFS(#REF!,LT401,#REF!,0,#REF!,"&gt;="&amp;MC401,#REF!,"&lt;="&amp;MB401,#REF!,"&lt;="&amp;ME401,#REF!,"&gt;="&amp;MF401,#REF!,"="&amp;KV401,#REF!,"="&amp;KX401)</f>
        <v/>
      </c>
      <c r="NF401" s="1">
        <f>COUNTIFS(#REF!,LT401,#REF!,1,#REF!,"&gt;="&amp;MC401,#REF!,"&lt;="&amp;MB401,#REF!,"&lt;="&amp;ME401,#REF!,"&gt;="&amp;MF401,#REF!,"="&amp;KW401,#REF!,"="&amp;KY401)</f>
        <v/>
      </c>
      <c r="NG401" s="1">
        <f>COUNTIFS(#REF!,LT401,#REF!,0,#REF!,"&gt;="&amp;MC401,#REF!,"&lt;="&amp;MB401,#REF!,"&lt;="&amp;ME401,#REF!,"&gt;="&amp;MF401,#REF!,"="&amp;KW401,#REF!,"="&amp;KY401)</f>
        <v/>
      </c>
      <c r="NH401" s="1">
        <f>COUNTIFS(#REF!,LT401,#REF!,1,#REF!,"&gt;="&amp;MC401,#REF!,"&lt;="&amp;MB401,#REF!,"&lt;="&amp;ME401,#REF!,"&gt;="&amp;MF401,#REF!,"="&amp;KZ401,#REF!,"="&amp;LA401)</f>
        <v/>
      </c>
      <c r="NI401" s="1">
        <f>COUNTIFS(#REF!,LT401,#REF!,0,#REF!,"&gt;="&amp;MC401,#REF!,"&lt;="&amp;MB401,#REF!,"&lt;="&amp;ME401,#REF!,"&gt;="&amp;MF401,#REF!,"="&amp;KZ401,#REF!,"="&amp;LA401)</f>
        <v/>
      </c>
      <c r="NJ401" s="1">
        <f>COUNTIFS(#REF!,LT401,#REF!,1,#REF!,"&gt;="&amp;MI401,#REF!,"&lt;="&amp;MH401,#REF!,"&lt;="&amp;ME401,#REF!,"&gt;="&amp;MF401)</f>
        <v/>
      </c>
      <c r="NK401" s="1">
        <f>COUNTIFS(#REF!,LT401,#REF!,0,#REF!,"&gt;="&amp;MI401,#REF!,"&lt;="&amp;MH401,#REF!,"&lt;="&amp;ME401,#REF!,"&gt;="&amp;MF401)</f>
        <v/>
      </c>
      <c r="NL401" s="1">
        <f>COUNTIFS(#REF!,LT401,#REF!,1,#REF!,"&gt;="&amp;MI401,#REF!,"&lt;="&amp;MH401,#REF!,"="&amp;KZ401,#REF!,"="&amp;LA401,#REF!,"&lt;="&amp;ME401,#REF!,"&gt;="&amp;MF401)</f>
        <v/>
      </c>
      <c r="NM401" s="1">
        <f>COUNTIFS(#REF!,LT401,#REF!,0,#REF!,"&gt;="&amp;MI401,#REF!,"&lt;="&amp;MH401,#REF!,"="&amp;KZ401,#REF!,"="&amp;LA401,#REF!,"&lt;="&amp;ME401,#REF!,"&gt;="&amp;MF401)</f>
        <v/>
      </c>
      <c r="NN401" s="1">
        <f>COUNTIFS(#REF!,LT401,#REF!,1,#REF!,"&gt;="&amp;MC401,#REF!,"&lt;="&amp;MB401,#REF!,"&lt;="&amp;ME401,#REF!,"&gt;="&amp;MF401)</f>
        <v/>
      </c>
      <c r="NO401" s="1">
        <f>COUNTIFS(#REF!,LT401,#REF!,0,#REF!,"&gt;="&amp;MC401,#REF!,"&lt;="&amp;MB401,#REF!,"&lt;="&amp;ME401,#REF!,"&gt;="&amp;MF401)</f>
        <v/>
      </c>
      <c r="NP401" s="1">
        <f>COUNTIFS(#REF!,LT401,#REF!,1,#REF!,"&lt;="&amp;ME401,#REF!,"&gt;="&amp;MF401,#REF!,"="&amp;KV401,#REF!,"="&amp;KX401)</f>
        <v/>
      </c>
      <c r="NQ401" s="1">
        <f>COUNTIFS(#REF!,LT401,#REF!,0,#REF!,"&lt;="&amp;ME401,#REF!,"&gt;="&amp;MF401,#REF!,"="&amp;KV401,#REF!,"="&amp;KX401)</f>
        <v/>
      </c>
      <c r="NR401" s="1">
        <f>COUNTIFS(#REF!,LT401,#REF!,1,#REF!,"&lt;="&amp;ME401,#REF!,"&gt;="&amp;MF401,#REF!,"="&amp;KW401,#REF!,"="&amp;KY401)</f>
        <v/>
      </c>
      <c r="NS401" s="1">
        <f>COUNTIFS(#REF!,LT401,#REF!,0,#REF!,"&lt;="&amp;ME401,#REF!,"&gt;="&amp;MF401,#REF!,"="&amp;KW401,#REF!,"="&amp;KY401)</f>
        <v/>
      </c>
      <c r="NT401" s="1">
        <f>MP401+MR401+MT401+MV401+MX401+MZ401+NB401</f>
        <v/>
      </c>
      <c r="NU401" s="1">
        <f>MQ401+MS401+MU401+MW401+MY401+NA401+NC401</f>
        <v/>
      </c>
      <c r="NV401" s="1">
        <f>NT401+NU401</f>
        <v/>
      </c>
      <c r="NW401" s="33">
        <f>NT401/(NT401+NU401)</f>
        <v/>
      </c>
      <c r="NX401" s="3">
        <f>1/NW401</f>
        <v/>
      </c>
      <c r="NY401" s="1">
        <f>LH401</f>
        <v/>
      </c>
      <c r="NZ401" s="79">
        <f>(NW401*((NY401-1)*0.98))-((1-NW401)*1)</f>
        <v/>
      </c>
      <c r="OA401" s="34">
        <f>IF(LR401&lt;0.9,0,IF(AND(LR401&gt;1.1),0,1))</f>
        <v/>
      </c>
      <c r="OB401" s="34">
        <f>IF(LS401&lt;0.9,0,IF(AND(LS401&gt;1.1),0,1))</f>
        <v/>
      </c>
      <c r="OC401" s="32">
        <f>IF(NV401&gt;99,1,0)</f>
        <v/>
      </c>
      <c r="OD401" s="32">
        <f>IF(NZ401&gt;0.0799,1,0)</f>
        <v/>
      </c>
      <c r="OE401" s="32">
        <f>IF(NZ401&gt;OM401,1,0)</f>
        <v/>
      </c>
      <c r="OF401" s="32">
        <f>OC401+OD401+OE401+OA401+OB401</f>
        <v/>
      </c>
      <c r="OG401" s="1">
        <f>ND401+NF401+NH401+NJ401+NL401+NN401+NP401+NR401</f>
        <v/>
      </c>
      <c r="OH401" s="1">
        <f>NE401+NG401+NI401+NK401+NM401+NO401+NQ401+NS401</f>
        <v/>
      </c>
      <c r="OI401" s="1">
        <f>OG401+OH401</f>
        <v/>
      </c>
      <c r="OJ401" s="33">
        <f>OG401/(OG401+OH401)</f>
        <v/>
      </c>
      <c r="OK401" s="3">
        <f>1/OJ401</f>
        <v/>
      </c>
      <c r="OL401" s="1">
        <f>LI401</f>
        <v/>
      </c>
      <c r="OM401" s="79">
        <f>(OJ401*((OL401-1)*0.98))-((1-OJ401)*1)</f>
        <v/>
      </c>
      <c r="ON401" s="34">
        <f>IF(LR401&lt;0.9,0,IF(AND(LR401&gt;1.1),0,1))</f>
        <v/>
      </c>
      <c r="OO401" s="34">
        <f>IF(LS401&lt;0.9,0,IF(AND(LS401&gt;1.1),0,1))</f>
        <v/>
      </c>
      <c r="OP401" s="32">
        <f>IF(OI401&gt;99,1,0)</f>
        <v/>
      </c>
      <c r="OQ401" s="32">
        <f>IF(OM401&gt;0.0799,1,0)</f>
        <v/>
      </c>
      <c r="OR401" s="32">
        <f>IF(OM401&gt;OZ401,1,0)</f>
        <v/>
      </c>
      <c r="OS401" s="32">
        <f>OP401+OQ401+OR401+ON401+OO401</f>
        <v/>
      </c>
      <c r="OT401">
        <f>IF(OF401=5,"BackHome0-0",IF(AND(OS401=5),"BackAway0-0",""))</f>
        <v/>
      </c>
      <c r="OU401">
        <f>IF(OF401=5,KN401,IF(AND(OS401=5),KO401,""))</f>
        <v/>
      </c>
      <c r="OV401">
        <f>IF(OF401=5,"Match Odds",IF(AND(OS401=5),"Match Odds",""))</f>
        <v/>
      </c>
      <c r="OW401">
        <f>IF(OF401=5,KP401,IF(AND(OS401=5),KP401,""))</f>
        <v/>
      </c>
      <c r="OX401">
        <f>IF(OF401=5,"MATCH_ODDS",IF(AND(OS401=5),"MATCH_ODDS",""))</f>
        <v/>
      </c>
      <c r="OY401">
        <f>IF(OF401=5,"BACK",IF(AND(OS401=5),"BACK",""))</f>
        <v/>
      </c>
    </row>
    <row r="402" ht="16.5" customHeight="1" thickBot="1" thickTop="1">
      <c r="A402" s="2" t="n"/>
      <c r="KN402" s="1">
        <f>IF(INDEX(#REF!,MATCH('HT 0-0'!D402,#REF!,0))=INDEX(#REF!,MATCH('HT 0-0'!D402,#REF!,0)),INDEX(#REF!,MATCH('HT 0-0'!D402,#REF!,0)),"ERROR")</f>
        <v/>
      </c>
      <c r="KO402" s="1">
        <f>IF(INDEX(#REF!,MATCH('HT 0-0'!E402,#REF!,0))=INDEX(#REF!,MATCH('HT 0-0'!E402,#REF!,0)),INDEX(#REF!,MATCH('HT 0-0'!E402,#REF!,0)),"ERROR")</f>
        <v/>
      </c>
      <c r="KP402" s="1">
        <f>KN402&amp;" v "&amp;KO402</f>
        <v/>
      </c>
      <c r="KQ402">
        <f>B402&amp;"_"&amp;C402</f>
        <v/>
      </c>
      <c r="KR402" s="1">
        <f>IF((HW402/KK402)&lt;0.335,"G",IF((HW402/KK402)&gt;0.67,"R","A"))</f>
        <v/>
      </c>
      <c r="KS402" s="1">
        <f>IF((HX402/KK402)&lt;0.335,"G",IF((HX402/KK402)&gt;0.67,"R","A"))</f>
        <v/>
      </c>
      <c r="KT402" s="1">
        <f>IF((IH402/KK402)&lt;0.335,"G",IF((IH402/KK402)&gt;0.67,"R","A"))</f>
        <v/>
      </c>
      <c r="KU402" s="1">
        <f>IF((II402/KK402)&lt;0.335,"G",IF((II402/KK402)&gt;0.67,"R","A"))</f>
        <v/>
      </c>
      <c r="KV402" s="1">
        <f>IF((HZ402/KK402)&lt;0.335,"G",IF((HZ402/KK402)&gt;0.67,"R","A"))</f>
        <v/>
      </c>
      <c r="KW402" s="1">
        <f>IF((HY402/KK402)&lt;0.335,"G",IF((HY402/KK402)&gt;0.67,"R","A"))</f>
        <v/>
      </c>
      <c r="KX402" s="1">
        <f>IF((IK402/KK402)&lt;0.335,"G",IF((IK402/KK402)&gt;0.67,"R","A"))</f>
        <v/>
      </c>
      <c r="KY402" s="1">
        <f>IF((IJ402/KK402)&lt;0.335,"G",IF((IJ402/KK402)&gt;0.67,"R","A"))</f>
        <v/>
      </c>
      <c r="KZ402" s="1">
        <f>IF((HQ402/KK402)&lt;0.335,"G",IF((HQ402/KK402)&gt;0.67,"R","A"))</f>
        <v/>
      </c>
      <c r="LA402" s="1">
        <f>IF((IB402/KK402)&lt;0.335,"G",IF((IB402/KK402)&gt;0.67,"R","A"))</f>
        <v/>
      </c>
      <c r="LB402">
        <f>IF(LQ402="0-0",INDEX(Scrape!#REF!,MATCH('HT 0-0'!KP402,Scrape!$B:$B,0)),"")</f>
        <v/>
      </c>
      <c r="LC402">
        <f>IF(LQ402="0-0",INDEX(Scrape!$A:$A,MATCH('HT 0-0'!KP402,Scrape!$B:$B,0)),"")</f>
        <v/>
      </c>
      <c r="LD402">
        <f>IF(LQ402="0-0",INDEX(Scrape!$B:$B,MATCH('HT 0-0'!KP402,Scrape!$B:$B,0)),"")</f>
        <v/>
      </c>
      <c r="LE402">
        <f>IF(LQ402="0-0",INDEX(Scrape!$C:$C,MATCH('HT 0-0'!KP402,Scrape!$B:$B,0)),"")</f>
        <v/>
      </c>
      <c r="LF402">
        <f>IF(LQ402="0-0",INDEX(Scrape!$D:$D,MATCH('HT 0-0'!KP402,Scrape!$B:$B,0)),"")</f>
        <v/>
      </c>
      <c r="LG402">
        <f>IF(LQ402="0-0",INDEX(Scrape!$E:$E,MATCH('HT 0-0'!KP402,Scrape!$B:$B,0)),"")</f>
        <v/>
      </c>
      <c r="LH402">
        <f>IF(LQ402="0-0",INDEX(Scrape!$F:$F,MATCH('HT 0-0'!KP402,Scrape!$B:$B,0)),"")</f>
        <v/>
      </c>
      <c r="LI402">
        <f>IF(LQ402="0-0",INDEX(Scrape!$G:$G,MATCH('HT 0-0'!KP402,Scrape!$B:$B,0)),"")</f>
        <v/>
      </c>
      <c r="LJ402">
        <f>IF(LQ402="0-0",INDEX(Scrape!$H:$H,MATCH('HT 0-0'!KP402,Scrape!$B:$B,0)),"")</f>
        <v/>
      </c>
      <c r="LK402">
        <f>IF(LQ402="0-0",INDEX(Scrape!$I:$I,MATCH('HT 0-0'!KP402,Scrape!$B:$B,0)),"")</f>
        <v/>
      </c>
      <c r="LL402">
        <f>IF(LQ402="0-0",INDEX(Scrape!$J:$J,MATCH('HT 0-0'!KP402,Scrape!$B:$B,0)),"")</f>
        <v/>
      </c>
      <c r="LM402">
        <f>IF(LQ402="0-0",INDEX(Scrape!$K:$K,MATCH('HT 0-0'!KP402,Scrape!$B:$B,0)),"")</f>
        <v/>
      </c>
      <c r="LN402">
        <f>IF(LQ402="0-0",INDEX(Scrape!$L:$L,MATCH('HT 0-0'!KP402,Scrape!$B:$B,0)),"")</f>
        <v/>
      </c>
      <c r="LO402">
        <f>IF(LQ402="0-0",INDEX(Scrape!$M:$M,MATCH('HT 0-0'!KP402,Scrape!$B:$B,0)),"")</f>
        <v/>
      </c>
      <c r="LP402">
        <f>IF(LQ402="0-0",INDEX(Scrape!$N:$N,MATCH('HT 0-0'!KP402,Scrape!$B:$B,0)),"")</f>
        <v/>
      </c>
      <c r="LQ402">
        <f>INDEX(Scrape!$O:$O,MATCH('HT 0-0'!KP402,Scrape!$B:$B,0))</f>
        <v/>
      </c>
      <c r="LR402">
        <f>(1/LJ402)+(1/LI402)+(1/LH402)</f>
        <v/>
      </c>
      <c r="LS402">
        <f>(1/LG402)+(1/LF402)+(1/LE402)</f>
        <v/>
      </c>
      <c r="LT402" s="8">
        <f>IF(INDEX(#REF!,MATCH(KQ402,#REF!,0))=INDEX(#REF!,MATCH(KQ402,#REF!,0)),INDEX(#REF!,MATCH(KQ402,#REF!,0)),"ERROR")</f>
        <v/>
      </c>
      <c r="LU402" s="4">
        <f>IF(KR402="G",2,IF(KR402="R",0.5,IF(KR402="A",1)))</f>
        <v/>
      </c>
      <c r="LV402" s="4">
        <f>IF(KS402="G",0.5,IF(KS402="R",2,IF(KS402="A",1)))</f>
        <v/>
      </c>
      <c r="LW402" s="4">
        <f>IF(KT402="G",2,IF(KT402="R",0.5,IF(KT402="A",1)))</f>
        <v/>
      </c>
      <c r="LX402" s="4">
        <f>IF(KU402="G",0.5,IF(KU402="R",2,IF(KU402="A",1)))</f>
        <v/>
      </c>
      <c r="LY402" s="7">
        <f>(LK402*(LU402+LX402)+(LL402*(LU402+LX402)))</f>
        <v/>
      </c>
      <c r="LZ402" s="7">
        <f>(LN402*(LV402+LW402)+(LO402*(LV402+LW402)))</f>
        <v/>
      </c>
      <c r="MA402" s="11">
        <f>LY402-LZ402</f>
        <v/>
      </c>
      <c r="MB402" s="5">
        <f>MA402+2</f>
        <v/>
      </c>
      <c r="MC402" s="6">
        <f>MA402-2</f>
        <v/>
      </c>
      <c r="MD402" s="4">
        <f>LE402</f>
        <v/>
      </c>
      <c r="ME402" s="9">
        <f>IF(MD402=0,1000,MD402+0.75)</f>
        <v/>
      </c>
      <c r="MF402" s="10">
        <f>IF(MD402=0,0,MD402-0.75)</f>
        <v/>
      </c>
      <c r="MG402" s="4">
        <f>((LM402*(LU402+LX402))-((LP402*(LV402+LW402))))</f>
        <v/>
      </c>
      <c r="MH402" s="9">
        <f>MG402*1.2</f>
        <v/>
      </c>
      <c r="MI402" s="10">
        <f>MG402*0.8</f>
        <v/>
      </c>
      <c r="MJ402">
        <f>IFERROR(OT402,"")</f>
        <v/>
      </c>
      <c r="MK402">
        <f>IFERROR(OU402,"")</f>
        <v/>
      </c>
      <c r="ML402">
        <f>IFERROR(OV402,"")</f>
        <v/>
      </c>
      <c r="MM402">
        <f>IFERROR(OW402,"")</f>
        <v/>
      </c>
      <c r="MN402">
        <f>IFERROR(OX402,"")</f>
        <v/>
      </c>
      <c r="MO402">
        <f>IFERROR(OY402,"")</f>
        <v/>
      </c>
      <c r="MP402" s="1">
        <f>COUNTIFS(#REF!,LT402,#REF!,1,#REF!,"&gt;="&amp;MC402,#REF!,"&lt;="&amp;MB402,#REF!,"&lt;="&amp;ME402,#REF!,"&gt;="&amp;MF402,#REF!,"="&amp;KV402,#REF!,"="&amp;KX402)</f>
        <v/>
      </c>
      <c r="MQ402" s="1">
        <f>COUNTIFS(#REF!,LT402,#REF!,0,#REF!,"&gt;="&amp;MC402,#REF!,"&lt;="&amp;MB402,#REF!,"&lt;="&amp;ME402,#REF!,"&gt;="&amp;MF402,#REF!,"="&amp;KV402,#REF!,"="&amp;KX402)</f>
        <v/>
      </c>
      <c r="MR402" s="1">
        <f>COUNTIFS(#REF!,LT402,#REF!,1,#REF!,"&gt;="&amp;MC402,#REF!,"&lt;="&amp;MB402,#REF!,"&lt;="&amp;ME402,#REF!,"&gt;="&amp;MF402,#REF!,"="&amp;KW402,#REF!,"="&amp;KY402)</f>
        <v/>
      </c>
      <c r="MS402" s="1">
        <f>COUNTIFS(#REF!,LT402,#REF!,0,#REF!,"&gt;="&amp;MC402,#REF!,"&lt;="&amp;MB402,#REF!,"&lt;="&amp;ME402,#REF!,"&gt;="&amp;MF402,#REF!,"="&amp;KW402,#REF!,"="&amp;KY402)</f>
        <v/>
      </c>
      <c r="MT402" s="1">
        <f>COUNTIFS(#REF!,LT402,#REF!,1,#REF!,"&gt;="&amp;MI402,#REF!,"&lt;="&amp;MH402,#REF!,"&lt;="&amp;ME402,#REF!,"&gt;="&amp;MF402)</f>
        <v/>
      </c>
      <c r="MU402" s="1">
        <f>COUNTIFS(#REF!,LT402,#REF!,0,#REF!,"&gt;="&amp;MI402,#REF!,"&lt;="&amp;MH402,#REF!,"&lt;="&amp;ME402,#REF!,"&gt;="&amp;MF402)</f>
        <v/>
      </c>
      <c r="MV402" s="1">
        <f>COUNTIFS(#REF!,LT402,#REF!,1,#REF!,"&gt;="&amp;MI402,#REF!,"&lt;="&amp;MH402,#REF!,"="&amp;KZ402,#REF!,"="&amp;LA402,#REF!,"&lt;="&amp;ME402,#REF!,"&gt;="&amp;MF402)</f>
        <v/>
      </c>
      <c r="MW402" s="1">
        <f>COUNTIFS(#REF!,LT402,#REF!,0,#REF!,"&gt;="&amp;MI402,#REF!,"&lt;="&amp;MH402,#REF!,"="&amp;KZ402,#REF!,"="&amp;LA402,#REF!,"&lt;="&amp;ME402,#REF!,"&gt;="&amp;MF402)</f>
        <v/>
      </c>
      <c r="MX402" s="1">
        <f>COUNTIFS(#REF!,LT402,#REF!,1,#REF!,"&gt;="&amp;MC402,#REF!,"&lt;="&amp;MB402,#REF!,"&lt;="&amp;ME402,#REF!,"&gt;="&amp;MF402)</f>
        <v/>
      </c>
      <c r="MY402" s="1">
        <f>COUNTIFS(#REF!,LT402,#REF!,0,#REF!,"&gt;="&amp;MC402,#REF!,"&lt;="&amp;MB402,#REF!,"&lt;="&amp;ME402,#REF!,"&gt;="&amp;MF402)</f>
        <v/>
      </c>
      <c r="MZ402" s="1">
        <f>COUNTIFS(#REF!,LT402,#REF!,1,#REF!,"&lt;="&amp;ME402,#REF!,"&gt;="&amp;MF402,#REF!,"="&amp;KV402,#REF!,"="&amp;KX402)</f>
        <v/>
      </c>
      <c r="NA402" s="1">
        <f>COUNTIFS(#REF!,LT402,#REF!,0,#REF!,"&lt;="&amp;ME402,#REF!,"&gt;="&amp;MF402,#REF!,"="&amp;KV402,#REF!,"="&amp;KX402)</f>
        <v/>
      </c>
      <c r="NB402" s="1">
        <f>COUNTIFS(#REF!,LT402,#REF!,1,#REF!,"&lt;="&amp;ME402,#REF!,"&gt;="&amp;MF402,#REF!,"="&amp;KW402,#REF!,"="&amp;KY402)</f>
        <v/>
      </c>
      <c r="NC402" s="1">
        <f>COUNTIFS(#REF!,LT402,#REF!,0,#REF!,"&lt;="&amp;ME402,#REF!,"&gt;="&amp;MF402,#REF!,"="&amp;KW402,#REF!,"="&amp;KY402)</f>
        <v/>
      </c>
      <c r="ND402" s="1">
        <f>COUNTIFS(#REF!,LT402,#REF!,1,#REF!,"&gt;="&amp;MC402,#REF!,"&lt;="&amp;MB402,#REF!,"&lt;="&amp;ME402,#REF!,"&gt;="&amp;MF402,#REF!,"="&amp;KV402,#REF!,"="&amp;KX402)</f>
        <v/>
      </c>
      <c r="NE402" s="1">
        <f>COUNTIFS(#REF!,LT402,#REF!,0,#REF!,"&gt;="&amp;MC402,#REF!,"&lt;="&amp;MB402,#REF!,"&lt;="&amp;ME402,#REF!,"&gt;="&amp;MF402,#REF!,"="&amp;KV402,#REF!,"="&amp;KX402)</f>
        <v/>
      </c>
      <c r="NF402" s="1">
        <f>COUNTIFS(#REF!,LT402,#REF!,1,#REF!,"&gt;="&amp;MC402,#REF!,"&lt;="&amp;MB402,#REF!,"&lt;="&amp;ME402,#REF!,"&gt;="&amp;MF402,#REF!,"="&amp;KW402,#REF!,"="&amp;KY402)</f>
        <v/>
      </c>
      <c r="NG402" s="1">
        <f>COUNTIFS(#REF!,LT402,#REF!,0,#REF!,"&gt;="&amp;MC402,#REF!,"&lt;="&amp;MB402,#REF!,"&lt;="&amp;ME402,#REF!,"&gt;="&amp;MF402,#REF!,"="&amp;KW402,#REF!,"="&amp;KY402)</f>
        <v/>
      </c>
      <c r="NH402" s="1">
        <f>COUNTIFS(#REF!,LT402,#REF!,1,#REF!,"&gt;="&amp;MC402,#REF!,"&lt;="&amp;MB402,#REF!,"&lt;="&amp;ME402,#REF!,"&gt;="&amp;MF402,#REF!,"="&amp;KZ402,#REF!,"="&amp;LA402)</f>
        <v/>
      </c>
      <c r="NI402" s="1">
        <f>COUNTIFS(#REF!,LT402,#REF!,0,#REF!,"&gt;="&amp;MC402,#REF!,"&lt;="&amp;MB402,#REF!,"&lt;="&amp;ME402,#REF!,"&gt;="&amp;MF402,#REF!,"="&amp;KZ402,#REF!,"="&amp;LA402)</f>
        <v/>
      </c>
      <c r="NJ402" s="1">
        <f>COUNTIFS(#REF!,LT402,#REF!,1,#REF!,"&gt;="&amp;MI402,#REF!,"&lt;="&amp;MH402,#REF!,"&lt;="&amp;ME402,#REF!,"&gt;="&amp;MF402)</f>
        <v/>
      </c>
      <c r="NK402" s="1">
        <f>COUNTIFS(#REF!,LT402,#REF!,0,#REF!,"&gt;="&amp;MI402,#REF!,"&lt;="&amp;MH402,#REF!,"&lt;="&amp;ME402,#REF!,"&gt;="&amp;MF402)</f>
        <v/>
      </c>
      <c r="NL402" s="1">
        <f>COUNTIFS(#REF!,LT402,#REF!,1,#REF!,"&gt;="&amp;MI402,#REF!,"&lt;="&amp;MH402,#REF!,"="&amp;KZ402,#REF!,"="&amp;LA402,#REF!,"&lt;="&amp;ME402,#REF!,"&gt;="&amp;MF402)</f>
        <v/>
      </c>
      <c r="NM402" s="1">
        <f>COUNTIFS(#REF!,LT402,#REF!,0,#REF!,"&gt;="&amp;MI402,#REF!,"&lt;="&amp;MH402,#REF!,"="&amp;KZ402,#REF!,"="&amp;LA402,#REF!,"&lt;="&amp;ME402,#REF!,"&gt;="&amp;MF402)</f>
        <v/>
      </c>
      <c r="NN402" s="1">
        <f>COUNTIFS(#REF!,LT402,#REF!,1,#REF!,"&gt;="&amp;MC402,#REF!,"&lt;="&amp;MB402,#REF!,"&lt;="&amp;ME402,#REF!,"&gt;="&amp;MF402)</f>
        <v/>
      </c>
      <c r="NO402" s="1">
        <f>COUNTIFS(#REF!,LT402,#REF!,0,#REF!,"&gt;="&amp;MC402,#REF!,"&lt;="&amp;MB402,#REF!,"&lt;="&amp;ME402,#REF!,"&gt;="&amp;MF402)</f>
        <v/>
      </c>
      <c r="NP402" s="1">
        <f>COUNTIFS(#REF!,LT402,#REF!,1,#REF!,"&lt;="&amp;ME402,#REF!,"&gt;="&amp;MF402,#REF!,"="&amp;KV402,#REF!,"="&amp;KX402)</f>
        <v/>
      </c>
      <c r="NQ402" s="1">
        <f>COUNTIFS(#REF!,LT402,#REF!,0,#REF!,"&lt;="&amp;ME402,#REF!,"&gt;="&amp;MF402,#REF!,"="&amp;KV402,#REF!,"="&amp;KX402)</f>
        <v/>
      </c>
      <c r="NR402" s="1">
        <f>COUNTIFS(#REF!,LT402,#REF!,1,#REF!,"&lt;="&amp;ME402,#REF!,"&gt;="&amp;MF402,#REF!,"="&amp;KW402,#REF!,"="&amp;KY402)</f>
        <v/>
      </c>
      <c r="NS402" s="1">
        <f>COUNTIFS(#REF!,LT402,#REF!,0,#REF!,"&lt;="&amp;ME402,#REF!,"&gt;="&amp;MF402,#REF!,"="&amp;KW402,#REF!,"="&amp;KY402)</f>
        <v/>
      </c>
      <c r="NT402" s="1">
        <f>MP402+MR402+MT402+MV402+MX402+MZ402+NB402</f>
        <v/>
      </c>
      <c r="NU402" s="1">
        <f>MQ402+MS402+MU402+MW402+MY402+NA402+NC402</f>
        <v/>
      </c>
      <c r="NV402" s="1">
        <f>NT402+NU402</f>
        <v/>
      </c>
      <c r="NW402" s="33">
        <f>NT402/(NT402+NU402)</f>
        <v/>
      </c>
      <c r="NX402" s="3">
        <f>1/NW402</f>
        <v/>
      </c>
      <c r="NY402" s="1">
        <f>LH402</f>
        <v/>
      </c>
      <c r="NZ402" s="79">
        <f>(NW402*((NY402-1)*0.98))-((1-NW402)*1)</f>
        <v/>
      </c>
      <c r="OA402" s="34">
        <f>IF(LR402&lt;0.9,0,IF(AND(LR402&gt;1.1),0,1))</f>
        <v/>
      </c>
      <c r="OB402" s="34">
        <f>IF(LS402&lt;0.9,0,IF(AND(LS402&gt;1.1),0,1))</f>
        <v/>
      </c>
      <c r="OC402" s="32">
        <f>IF(NV402&gt;99,1,0)</f>
        <v/>
      </c>
      <c r="OD402" s="32">
        <f>IF(NZ402&gt;0.0799,1,0)</f>
        <v/>
      </c>
      <c r="OE402" s="32">
        <f>IF(NZ402&gt;OM402,1,0)</f>
        <v/>
      </c>
      <c r="OF402" s="32">
        <f>OC402+OD402+OE402+OA402+OB402</f>
        <v/>
      </c>
      <c r="OG402" s="1">
        <f>ND402+NF402+NH402+NJ402+NL402+NN402+NP402+NR402</f>
        <v/>
      </c>
      <c r="OH402" s="1">
        <f>NE402+NG402+NI402+NK402+NM402+NO402+NQ402+NS402</f>
        <v/>
      </c>
      <c r="OI402" s="1">
        <f>OG402+OH402</f>
        <v/>
      </c>
      <c r="OJ402" s="33">
        <f>OG402/(OG402+OH402)</f>
        <v/>
      </c>
      <c r="OK402" s="3">
        <f>1/OJ402</f>
        <v/>
      </c>
      <c r="OL402" s="1">
        <f>LI402</f>
        <v/>
      </c>
      <c r="OM402" s="79">
        <f>(OJ402*((OL402-1)*0.98))-((1-OJ402)*1)</f>
        <v/>
      </c>
      <c r="ON402" s="34">
        <f>IF(LR402&lt;0.9,0,IF(AND(LR402&gt;1.1),0,1))</f>
        <v/>
      </c>
      <c r="OO402" s="34">
        <f>IF(LS402&lt;0.9,0,IF(AND(LS402&gt;1.1),0,1))</f>
        <v/>
      </c>
      <c r="OP402" s="32">
        <f>IF(OI402&gt;99,1,0)</f>
        <v/>
      </c>
      <c r="OQ402" s="32">
        <f>IF(OM402&gt;0.0799,1,0)</f>
        <v/>
      </c>
      <c r="OR402" s="32">
        <f>IF(OM402&gt;OZ402,1,0)</f>
        <v/>
      </c>
      <c r="OS402" s="32">
        <f>OP402+OQ402+OR402+ON402+OO402</f>
        <v/>
      </c>
      <c r="OT402">
        <f>IF(OF402=5,"BackHome0-0",IF(AND(OS402=5),"BackAway0-0",""))</f>
        <v/>
      </c>
      <c r="OU402">
        <f>IF(OF402=5,KN402,IF(AND(OS402=5),KO402,""))</f>
        <v/>
      </c>
      <c r="OV402">
        <f>IF(OF402=5,"Match Odds",IF(AND(OS402=5),"Match Odds",""))</f>
        <v/>
      </c>
      <c r="OW402">
        <f>IF(OF402=5,KP402,IF(AND(OS402=5),KP402,""))</f>
        <v/>
      </c>
      <c r="OX402">
        <f>IF(OF402=5,"MATCH_ODDS",IF(AND(OS402=5),"MATCH_ODDS",""))</f>
        <v/>
      </c>
      <c r="OY402">
        <f>IF(OF402=5,"BACK",IF(AND(OS402=5),"BACK",""))</f>
        <v/>
      </c>
    </row>
    <row r="403" ht="16.5" customHeight="1" thickBot="1" thickTop="1">
      <c r="A403" s="2" t="n"/>
      <c r="KN403" s="1">
        <f>IF(INDEX(#REF!,MATCH('HT 0-0'!D403,#REF!,0))=INDEX(#REF!,MATCH('HT 0-0'!D403,#REF!,0)),INDEX(#REF!,MATCH('HT 0-0'!D403,#REF!,0)),"ERROR")</f>
        <v/>
      </c>
      <c r="KO403" s="1">
        <f>IF(INDEX(#REF!,MATCH('HT 0-0'!E403,#REF!,0))=INDEX(#REF!,MATCH('HT 0-0'!E403,#REF!,0)),INDEX(#REF!,MATCH('HT 0-0'!E403,#REF!,0)),"ERROR")</f>
        <v/>
      </c>
      <c r="KP403" s="1">
        <f>KN403&amp;" v "&amp;KO403</f>
        <v/>
      </c>
      <c r="KQ403">
        <f>B403&amp;"_"&amp;C403</f>
        <v/>
      </c>
      <c r="KR403" s="1">
        <f>IF((HW403/KK403)&lt;0.335,"G",IF((HW403/KK403)&gt;0.67,"R","A"))</f>
        <v/>
      </c>
      <c r="KS403" s="1">
        <f>IF((HX403/KK403)&lt;0.335,"G",IF((HX403/KK403)&gt;0.67,"R","A"))</f>
        <v/>
      </c>
      <c r="KT403" s="1">
        <f>IF((IH403/KK403)&lt;0.335,"G",IF((IH403/KK403)&gt;0.67,"R","A"))</f>
        <v/>
      </c>
      <c r="KU403" s="1">
        <f>IF((II403/KK403)&lt;0.335,"G",IF((II403/KK403)&gt;0.67,"R","A"))</f>
        <v/>
      </c>
      <c r="KV403" s="1">
        <f>IF((HZ403/KK403)&lt;0.335,"G",IF((HZ403/KK403)&gt;0.67,"R","A"))</f>
        <v/>
      </c>
      <c r="KW403" s="1">
        <f>IF((HY403/KK403)&lt;0.335,"G",IF((HY403/KK403)&gt;0.67,"R","A"))</f>
        <v/>
      </c>
      <c r="KX403" s="1">
        <f>IF((IK403/KK403)&lt;0.335,"G",IF((IK403/KK403)&gt;0.67,"R","A"))</f>
        <v/>
      </c>
      <c r="KY403" s="1">
        <f>IF((IJ403/KK403)&lt;0.335,"G",IF((IJ403/KK403)&gt;0.67,"R","A"))</f>
        <v/>
      </c>
      <c r="KZ403" s="1">
        <f>IF((HQ403/KK403)&lt;0.335,"G",IF((HQ403/KK403)&gt;0.67,"R","A"))</f>
        <v/>
      </c>
      <c r="LA403" s="1">
        <f>IF((IB403/KK403)&lt;0.335,"G",IF((IB403/KK403)&gt;0.67,"R","A"))</f>
        <v/>
      </c>
      <c r="LB403">
        <f>IF(LQ403="0-0",INDEX(Scrape!#REF!,MATCH('HT 0-0'!KP403,Scrape!$B:$B,0)),"")</f>
        <v/>
      </c>
      <c r="LC403">
        <f>IF(LQ403="0-0",INDEX(Scrape!$A:$A,MATCH('HT 0-0'!KP403,Scrape!$B:$B,0)),"")</f>
        <v/>
      </c>
      <c r="LD403">
        <f>IF(LQ403="0-0",INDEX(Scrape!$B:$B,MATCH('HT 0-0'!KP403,Scrape!$B:$B,0)),"")</f>
        <v/>
      </c>
      <c r="LE403">
        <f>IF(LQ403="0-0",INDEX(Scrape!$C:$C,MATCH('HT 0-0'!KP403,Scrape!$B:$B,0)),"")</f>
        <v/>
      </c>
      <c r="LF403">
        <f>IF(LQ403="0-0",INDEX(Scrape!$D:$D,MATCH('HT 0-0'!KP403,Scrape!$B:$B,0)),"")</f>
        <v/>
      </c>
      <c r="LG403">
        <f>IF(LQ403="0-0",INDEX(Scrape!$E:$E,MATCH('HT 0-0'!KP403,Scrape!$B:$B,0)),"")</f>
        <v/>
      </c>
      <c r="LH403">
        <f>IF(LQ403="0-0",INDEX(Scrape!$F:$F,MATCH('HT 0-0'!KP403,Scrape!$B:$B,0)),"")</f>
        <v/>
      </c>
      <c r="LI403">
        <f>IF(LQ403="0-0",INDEX(Scrape!$G:$G,MATCH('HT 0-0'!KP403,Scrape!$B:$B,0)),"")</f>
        <v/>
      </c>
      <c r="LJ403">
        <f>IF(LQ403="0-0",INDEX(Scrape!$H:$H,MATCH('HT 0-0'!KP403,Scrape!$B:$B,0)),"")</f>
        <v/>
      </c>
      <c r="LK403">
        <f>IF(LQ403="0-0",INDEX(Scrape!$I:$I,MATCH('HT 0-0'!KP403,Scrape!$B:$B,0)),"")</f>
        <v/>
      </c>
      <c r="LL403">
        <f>IF(LQ403="0-0",INDEX(Scrape!$J:$J,MATCH('HT 0-0'!KP403,Scrape!$B:$B,0)),"")</f>
        <v/>
      </c>
      <c r="LM403">
        <f>IF(LQ403="0-0",INDEX(Scrape!$K:$K,MATCH('HT 0-0'!KP403,Scrape!$B:$B,0)),"")</f>
        <v/>
      </c>
      <c r="LN403">
        <f>IF(LQ403="0-0",INDEX(Scrape!$L:$L,MATCH('HT 0-0'!KP403,Scrape!$B:$B,0)),"")</f>
        <v/>
      </c>
      <c r="LO403">
        <f>IF(LQ403="0-0",INDEX(Scrape!$M:$M,MATCH('HT 0-0'!KP403,Scrape!$B:$B,0)),"")</f>
        <v/>
      </c>
      <c r="LP403">
        <f>IF(LQ403="0-0",INDEX(Scrape!$N:$N,MATCH('HT 0-0'!KP403,Scrape!$B:$B,0)),"")</f>
        <v/>
      </c>
      <c r="LQ403">
        <f>INDEX(Scrape!$O:$O,MATCH('HT 0-0'!KP403,Scrape!$B:$B,0))</f>
        <v/>
      </c>
      <c r="LR403">
        <f>(1/LJ403)+(1/LI403)+(1/LH403)</f>
        <v/>
      </c>
      <c r="LS403">
        <f>(1/LG403)+(1/LF403)+(1/LE403)</f>
        <v/>
      </c>
      <c r="LT403" s="8">
        <f>IF(INDEX(#REF!,MATCH(KQ403,#REF!,0))=INDEX(#REF!,MATCH(KQ403,#REF!,0)),INDEX(#REF!,MATCH(KQ403,#REF!,0)),"ERROR")</f>
        <v/>
      </c>
      <c r="LU403" s="4">
        <f>IF(KR403="G",2,IF(KR403="R",0.5,IF(KR403="A",1)))</f>
        <v/>
      </c>
      <c r="LV403" s="4">
        <f>IF(KS403="G",0.5,IF(KS403="R",2,IF(KS403="A",1)))</f>
        <v/>
      </c>
      <c r="LW403" s="4">
        <f>IF(KT403="G",2,IF(KT403="R",0.5,IF(KT403="A",1)))</f>
        <v/>
      </c>
      <c r="LX403" s="4">
        <f>IF(KU403="G",0.5,IF(KU403="R",2,IF(KU403="A",1)))</f>
        <v/>
      </c>
      <c r="LY403" s="7">
        <f>(LK403*(LU403+LX403)+(LL403*(LU403+LX403)))</f>
        <v/>
      </c>
      <c r="LZ403" s="7">
        <f>(LN403*(LV403+LW403)+(LO403*(LV403+LW403)))</f>
        <v/>
      </c>
      <c r="MA403" s="11">
        <f>LY403-LZ403</f>
        <v/>
      </c>
      <c r="MB403" s="5">
        <f>MA403+2</f>
        <v/>
      </c>
      <c r="MC403" s="6">
        <f>MA403-2</f>
        <v/>
      </c>
      <c r="MD403" s="4">
        <f>LE403</f>
        <v/>
      </c>
      <c r="ME403" s="9">
        <f>IF(MD403=0,1000,MD403+0.75)</f>
        <v/>
      </c>
      <c r="MF403" s="10">
        <f>IF(MD403=0,0,MD403-0.75)</f>
        <v/>
      </c>
      <c r="MG403" s="4">
        <f>((LM403*(LU403+LX403))-((LP403*(LV403+LW403))))</f>
        <v/>
      </c>
      <c r="MH403" s="9">
        <f>MG403*1.2</f>
        <v/>
      </c>
      <c r="MI403" s="10">
        <f>MG403*0.8</f>
        <v/>
      </c>
      <c r="MJ403">
        <f>IFERROR(OT403,"")</f>
        <v/>
      </c>
      <c r="MK403">
        <f>IFERROR(OU403,"")</f>
        <v/>
      </c>
      <c r="ML403">
        <f>IFERROR(OV403,"")</f>
        <v/>
      </c>
      <c r="MM403">
        <f>IFERROR(OW403,"")</f>
        <v/>
      </c>
      <c r="MN403">
        <f>IFERROR(OX403,"")</f>
        <v/>
      </c>
      <c r="MO403">
        <f>IFERROR(OY403,"")</f>
        <v/>
      </c>
      <c r="MP403" s="1">
        <f>COUNTIFS(#REF!,LT403,#REF!,1,#REF!,"&gt;="&amp;MC403,#REF!,"&lt;="&amp;MB403,#REF!,"&lt;="&amp;ME403,#REF!,"&gt;="&amp;MF403,#REF!,"="&amp;KV403,#REF!,"="&amp;KX403)</f>
        <v/>
      </c>
      <c r="MQ403" s="1">
        <f>COUNTIFS(#REF!,LT403,#REF!,0,#REF!,"&gt;="&amp;MC403,#REF!,"&lt;="&amp;MB403,#REF!,"&lt;="&amp;ME403,#REF!,"&gt;="&amp;MF403,#REF!,"="&amp;KV403,#REF!,"="&amp;KX403)</f>
        <v/>
      </c>
      <c r="MR403" s="1">
        <f>COUNTIFS(#REF!,LT403,#REF!,1,#REF!,"&gt;="&amp;MC403,#REF!,"&lt;="&amp;MB403,#REF!,"&lt;="&amp;ME403,#REF!,"&gt;="&amp;MF403,#REF!,"="&amp;KW403,#REF!,"="&amp;KY403)</f>
        <v/>
      </c>
      <c r="MS403" s="1">
        <f>COUNTIFS(#REF!,LT403,#REF!,0,#REF!,"&gt;="&amp;MC403,#REF!,"&lt;="&amp;MB403,#REF!,"&lt;="&amp;ME403,#REF!,"&gt;="&amp;MF403,#REF!,"="&amp;KW403,#REF!,"="&amp;KY403)</f>
        <v/>
      </c>
      <c r="MT403" s="1">
        <f>COUNTIFS(#REF!,LT403,#REF!,1,#REF!,"&gt;="&amp;MI403,#REF!,"&lt;="&amp;MH403,#REF!,"&lt;="&amp;ME403,#REF!,"&gt;="&amp;MF403)</f>
        <v/>
      </c>
      <c r="MU403" s="1">
        <f>COUNTIFS(#REF!,LT403,#REF!,0,#REF!,"&gt;="&amp;MI403,#REF!,"&lt;="&amp;MH403,#REF!,"&lt;="&amp;ME403,#REF!,"&gt;="&amp;MF403)</f>
        <v/>
      </c>
      <c r="MV403" s="1">
        <f>COUNTIFS(#REF!,LT403,#REF!,1,#REF!,"&gt;="&amp;MI403,#REF!,"&lt;="&amp;MH403,#REF!,"="&amp;KZ403,#REF!,"="&amp;LA403,#REF!,"&lt;="&amp;ME403,#REF!,"&gt;="&amp;MF403)</f>
        <v/>
      </c>
      <c r="MW403" s="1">
        <f>COUNTIFS(#REF!,LT403,#REF!,0,#REF!,"&gt;="&amp;MI403,#REF!,"&lt;="&amp;MH403,#REF!,"="&amp;KZ403,#REF!,"="&amp;LA403,#REF!,"&lt;="&amp;ME403,#REF!,"&gt;="&amp;MF403)</f>
        <v/>
      </c>
      <c r="MX403" s="1">
        <f>COUNTIFS(#REF!,LT403,#REF!,1,#REF!,"&gt;="&amp;MC403,#REF!,"&lt;="&amp;MB403,#REF!,"&lt;="&amp;ME403,#REF!,"&gt;="&amp;MF403)</f>
        <v/>
      </c>
      <c r="MY403" s="1">
        <f>COUNTIFS(#REF!,LT403,#REF!,0,#REF!,"&gt;="&amp;MC403,#REF!,"&lt;="&amp;MB403,#REF!,"&lt;="&amp;ME403,#REF!,"&gt;="&amp;MF403)</f>
        <v/>
      </c>
      <c r="MZ403" s="1">
        <f>COUNTIFS(#REF!,LT403,#REF!,1,#REF!,"&lt;="&amp;ME403,#REF!,"&gt;="&amp;MF403,#REF!,"="&amp;KV403,#REF!,"="&amp;KX403)</f>
        <v/>
      </c>
      <c r="NA403" s="1">
        <f>COUNTIFS(#REF!,LT403,#REF!,0,#REF!,"&lt;="&amp;ME403,#REF!,"&gt;="&amp;MF403,#REF!,"="&amp;KV403,#REF!,"="&amp;KX403)</f>
        <v/>
      </c>
      <c r="NB403" s="1">
        <f>COUNTIFS(#REF!,LT403,#REF!,1,#REF!,"&lt;="&amp;ME403,#REF!,"&gt;="&amp;MF403,#REF!,"="&amp;KW403,#REF!,"="&amp;KY403)</f>
        <v/>
      </c>
      <c r="NC403" s="1">
        <f>COUNTIFS(#REF!,LT403,#REF!,0,#REF!,"&lt;="&amp;ME403,#REF!,"&gt;="&amp;MF403,#REF!,"="&amp;KW403,#REF!,"="&amp;KY403)</f>
        <v/>
      </c>
      <c r="ND403" s="1">
        <f>COUNTIFS(#REF!,LT403,#REF!,1,#REF!,"&gt;="&amp;MC403,#REF!,"&lt;="&amp;MB403,#REF!,"&lt;="&amp;ME403,#REF!,"&gt;="&amp;MF403,#REF!,"="&amp;KV403,#REF!,"="&amp;KX403)</f>
        <v/>
      </c>
      <c r="NE403" s="1">
        <f>COUNTIFS(#REF!,LT403,#REF!,0,#REF!,"&gt;="&amp;MC403,#REF!,"&lt;="&amp;MB403,#REF!,"&lt;="&amp;ME403,#REF!,"&gt;="&amp;MF403,#REF!,"="&amp;KV403,#REF!,"="&amp;KX403)</f>
        <v/>
      </c>
      <c r="NF403" s="1">
        <f>COUNTIFS(#REF!,LT403,#REF!,1,#REF!,"&gt;="&amp;MC403,#REF!,"&lt;="&amp;MB403,#REF!,"&lt;="&amp;ME403,#REF!,"&gt;="&amp;MF403,#REF!,"="&amp;KW403,#REF!,"="&amp;KY403)</f>
        <v/>
      </c>
      <c r="NG403" s="1">
        <f>COUNTIFS(#REF!,LT403,#REF!,0,#REF!,"&gt;="&amp;MC403,#REF!,"&lt;="&amp;MB403,#REF!,"&lt;="&amp;ME403,#REF!,"&gt;="&amp;MF403,#REF!,"="&amp;KW403,#REF!,"="&amp;KY403)</f>
        <v/>
      </c>
      <c r="NH403" s="1">
        <f>COUNTIFS(#REF!,LT403,#REF!,1,#REF!,"&gt;="&amp;MC403,#REF!,"&lt;="&amp;MB403,#REF!,"&lt;="&amp;ME403,#REF!,"&gt;="&amp;MF403,#REF!,"="&amp;KZ403,#REF!,"="&amp;LA403)</f>
        <v/>
      </c>
      <c r="NI403" s="1">
        <f>COUNTIFS(#REF!,LT403,#REF!,0,#REF!,"&gt;="&amp;MC403,#REF!,"&lt;="&amp;MB403,#REF!,"&lt;="&amp;ME403,#REF!,"&gt;="&amp;MF403,#REF!,"="&amp;KZ403,#REF!,"="&amp;LA403)</f>
        <v/>
      </c>
      <c r="NJ403" s="1">
        <f>COUNTIFS(#REF!,LT403,#REF!,1,#REF!,"&gt;="&amp;MI403,#REF!,"&lt;="&amp;MH403,#REF!,"&lt;="&amp;ME403,#REF!,"&gt;="&amp;MF403)</f>
        <v/>
      </c>
      <c r="NK403" s="1">
        <f>COUNTIFS(#REF!,LT403,#REF!,0,#REF!,"&gt;="&amp;MI403,#REF!,"&lt;="&amp;MH403,#REF!,"&lt;="&amp;ME403,#REF!,"&gt;="&amp;MF403)</f>
        <v/>
      </c>
      <c r="NL403" s="1">
        <f>COUNTIFS(#REF!,LT403,#REF!,1,#REF!,"&gt;="&amp;MI403,#REF!,"&lt;="&amp;MH403,#REF!,"="&amp;KZ403,#REF!,"="&amp;LA403,#REF!,"&lt;="&amp;ME403,#REF!,"&gt;="&amp;MF403)</f>
        <v/>
      </c>
      <c r="NM403" s="1">
        <f>COUNTIFS(#REF!,LT403,#REF!,0,#REF!,"&gt;="&amp;MI403,#REF!,"&lt;="&amp;MH403,#REF!,"="&amp;KZ403,#REF!,"="&amp;LA403,#REF!,"&lt;="&amp;ME403,#REF!,"&gt;="&amp;MF403)</f>
        <v/>
      </c>
      <c r="NN403" s="1">
        <f>COUNTIFS(#REF!,LT403,#REF!,1,#REF!,"&gt;="&amp;MC403,#REF!,"&lt;="&amp;MB403,#REF!,"&lt;="&amp;ME403,#REF!,"&gt;="&amp;MF403)</f>
        <v/>
      </c>
      <c r="NO403" s="1">
        <f>COUNTIFS(#REF!,LT403,#REF!,0,#REF!,"&gt;="&amp;MC403,#REF!,"&lt;="&amp;MB403,#REF!,"&lt;="&amp;ME403,#REF!,"&gt;="&amp;MF403)</f>
        <v/>
      </c>
      <c r="NP403" s="1">
        <f>COUNTIFS(#REF!,LT403,#REF!,1,#REF!,"&lt;="&amp;ME403,#REF!,"&gt;="&amp;MF403,#REF!,"="&amp;KV403,#REF!,"="&amp;KX403)</f>
        <v/>
      </c>
      <c r="NQ403" s="1">
        <f>COUNTIFS(#REF!,LT403,#REF!,0,#REF!,"&lt;="&amp;ME403,#REF!,"&gt;="&amp;MF403,#REF!,"="&amp;KV403,#REF!,"="&amp;KX403)</f>
        <v/>
      </c>
      <c r="NR403" s="1">
        <f>COUNTIFS(#REF!,LT403,#REF!,1,#REF!,"&lt;="&amp;ME403,#REF!,"&gt;="&amp;MF403,#REF!,"="&amp;KW403,#REF!,"="&amp;KY403)</f>
        <v/>
      </c>
      <c r="NS403" s="1">
        <f>COUNTIFS(#REF!,LT403,#REF!,0,#REF!,"&lt;="&amp;ME403,#REF!,"&gt;="&amp;MF403,#REF!,"="&amp;KW403,#REF!,"="&amp;KY403)</f>
        <v/>
      </c>
      <c r="NT403" s="1">
        <f>MP403+MR403+MT403+MV403+MX403+MZ403+NB403</f>
        <v/>
      </c>
      <c r="NU403" s="1">
        <f>MQ403+MS403+MU403+MW403+MY403+NA403+NC403</f>
        <v/>
      </c>
      <c r="NV403" s="1">
        <f>NT403+NU403</f>
        <v/>
      </c>
      <c r="NW403" s="33">
        <f>NT403/(NT403+NU403)</f>
        <v/>
      </c>
      <c r="NX403" s="3">
        <f>1/NW403</f>
        <v/>
      </c>
      <c r="NY403" s="1">
        <f>LH403</f>
        <v/>
      </c>
      <c r="NZ403" s="79">
        <f>(NW403*((NY403-1)*0.98))-((1-NW403)*1)</f>
        <v/>
      </c>
      <c r="OA403" s="34">
        <f>IF(LR403&lt;0.9,0,IF(AND(LR403&gt;1.1),0,1))</f>
        <v/>
      </c>
      <c r="OB403" s="34">
        <f>IF(LS403&lt;0.9,0,IF(AND(LS403&gt;1.1),0,1))</f>
        <v/>
      </c>
      <c r="OC403" s="32">
        <f>IF(NV403&gt;99,1,0)</f>
        <v/>
      </c>
      <c r="OD403" s="32">
        <f>IF(NZ403&gt;0.0799,1,0)</f>
        <v/>
      </c>
      <c r="OE403" s="32">
        <f>IF(NZ403&gt;OM403,1,0)</f>
        <v/>
      </c>
      <c r="OF403" s="32">
        <f>OC403+OD403+OE403+OA403+OB403</f>
        <v/>
      </c>
      <c r="OG403" s="1">
        <f>ND403+NF403+NH403+NJ403+NL403+NN403+NP403+NR403</f>
        <v/>
      </c>
      <c r="OH403" s="1">
        <f>NE403+NG403+NI403+NK403+NM403+NO403+NQ403+NS403</f>
        <v/>
      </c>
      <c r="OI403" s="1">
        <f>OG403+OH403</f>
        <v/>
      </c>
      <c r="OJ403" s="33">
        <f>OG403/(OG403+OH403)</f>
        <v/>
      </c>
      <c r="OK403" s="3">
        <f>1/OJ403</f>
        <v/>
      </c>
      <c r="OL403" s="1">
        <f>LI403</f>
        <v/>
      </c>
      <c r="OM403" s="79">
        <f>(OJ403*((OL403-1)*0.98))-((1-OJ403)*1)</f>
        <v/>
      </c>
      <c r="ON403" s="34">
        <f>IF(LR403&lt;0.9,0,IF(AND(LR403&gt;1.1),0,1))</f>
        <v/>
      </c>
      <c r="OO403" s="34">
        <f>IF(LS403&lt;0.9,0,IF(AND(LS403&gt;1.1),0,1))</f>
        <v/>
      </c>
      <c r="OP403" s="32">
        <f>IF(OI403&gt;99,1,0)</f>
        <v/>
      </c>
      <c r="OQ403" s="32">
        <f>IF(OM403&gt;0.0799,1,0)</f>
        <v/>
      </c>
      <c r="OR403" s="32">
        <f>IF(OM403&gt;OZ403,1,0)</f>
        <v/>
      </c>
      <c r="OS403" s="32">
        <f>OP403+OQ403+OR403+ON403+OO403</f>
        <v/>
      </c>
      <c r="OT403">
        <f>IF(OF403=5,"BackHome0-0",IF(AND(OS403=5),"BackAway0-0",""))</f>
        <v/>
      </c>
      <c r="OU403">
        <f>IF(OF403=5,KN403,IF(AND(OS403=5),KO403,""))</f>
        <v/>
      </c>
      <c r="OV403">
        <f>IF(OF403=5,"Match Odds",IF(AND(OS403=5),"Match Odds",""))</f>
        <v/>
      </c>
      <c r="OW403">
        <f>IF(OF403=5,KP403,IF(AND(OS403=5),KP403,""))</f>
        <v/>
      </c>
      <c r="OX403">
        <f>IF(OF403=5,"MATCH_ODDS",IF(AND(OS403=5),"MATCH_ODDS",""))</f>
        <v/>
      </c>
      <c r="OY403">
        <f>IF(OF403=5,"BACK",IF(AND(OS403=5),"BACK",""))</f>
        <v/>
      </c>
    </row>
    <row r="404" ht="16.5" customHeight="1" thickBot="1" thickTop="1">
      <c r="A404" s="2" t="n"/>
      <c r="KN404" s="1">
        <f>IF(INDEX(#REF!,MATCH('HT 0-0'!D404,#REF!,0))=INDEX(#REF!,MATCH('HT 0-0'!D404,#REF!,0)),INDEX(#REF!,MATCH('HT 0-0'!D404,#REF!,0)),"ERROR")</f>
        <v/>
      </c>
      <c r="KO404" s="1">
        <f>IF(INDEX(#REF!,MATCH('HT 0-0'!E404,#REF!,0))=INDEX(#REF!,MATCH('HT 0-0'!E404,#REF!,0)),INDEX(#REF!,MATCH('HT 0-0'!E404,#REF!,0)),"ERROR")</f>
        <v/>
      </c>
      <c r="KP404" s="1">
        <f>KN404&amp;" v "&amp;KO404</f>
        <v/>
      </c>
      <c r="KQ404">
        <f>B404&amp;"_"&amp;C404</f>
        <v/>
      </c>
      <c r="KR404" s="1">
        <f>IF((HW404/KK404)&lt;0.335,"G",IF((HW404/KK404)&gt;0.67,"R","A"))</f>
        <v/>
      </c>
      <c r="KS404" s="1">
        <f>IF((HX404/KK404)&lt;0.335,"G",IF((HX404/KK404)&gt;0.67,"R","A"))</f>
        <v/>
      </c>
      <c r="KT404" s="1">
        <f>IF((IH404/KK404)&lt;0.335,"G",IF((IH404/KK404)&gt;0.67,"R","A"))</f>
        <v/>
      </c>
      <c r="KU404" s="1">
        <f>IF((II404/KK404)&lt;0.335,"G",IF((II404/KK404)&gt;0.67,"R","A"))</f>
        <v/>
      </c>
      <c r="KV404" s="1">
        <f>IF((HZ404/KK404)&lt;0.335,"G",IF((HZ404/KK404)&gt;0.67,"R","A"))</f>
        <v/>
      </c>
      <c r="KW404" s="1">
        <f>IF((HY404/KK404)&lt;0.335,"G",IF((HY404/KK404)&gt;0.67,"R","A"))</f>
        <v/>
      </c>
      <c r="KX404" s="1">
        <f>IF((IK404/KK404)&lt;0.335,"G",IF((IK404/KK404)&gt;0.67,"R","A"))</f>
        <v/>
      </c>
      <c r="KY404" s="1">
        <f>IF((IJ404/KK404)&lt;0.335,"G",IF((IJ404/KK404)&gt;0.67,"R","A"))</f>
        <v/>
      </c>
      <c r="KZ404" s="1">
        <f>IF((HQ404/KK404)&lt;0.335,"G",IF((HQ404/KK404)&gt;0.67,"R","A"))</f>
        <v/>
      </c>
      <c r="LA404" s="1">
        <f>IF((IB404/KK404)&lt;0.335,"G",IF((IB404/KK404)&gt;0.67,"R","A"))</f>
        <v/>
      </c>
      <c r="LB404">
        <f>IF(LQ404="0-0",INDEX(Scrape!#REF!,MATCH('HT 0-0'!KP404,Scrape!$B:$B,0)),"")</f>
        <v/>
      </c>
      <c r="LC404">
        <f>IF(LQ404="0-0",INDEX(Scrape!$A:$A,MATCH('HT 0-0'!KP404,Scrape!$B:$B,0)),"")</f>
        <v/>
      </c>
      <c r="LD404">
        <f>IF(LQ404="0-0",INDEX(Scrape!$B:$B,MATCH('HT 0-0'!KP404,Scrape!$B:$B,0)),"")</f>
        <v/>
      </c>
      <c r="LE404">
        <f>IF(LQ404="0-0",INDEX(Scrape!$C:$C,MATCH('HT 0-0'!KP404,Scrape!$B:$B,0)),"")</f>
        <v/>
      </c>
      <c r="LF404">
        <f>IF(LQ404="0-0",INDEX(Scrape!$D:$D,MATCH('HT 0-0'!KP404,Scrape!$B:$B,0)),"")</f>
        <v/>
      </c>
      <c r="LG404">
        <f>IF(LQ404="0-0",INDEX(Scrape!$E:$E,MATCH('HT 0-0'!KP404,Scrape!$B:$B,0)),"")</f>
        <v/>
      </c>
      <c r="LH404">
        <f>IF(LQ404="0-0",INDEX(Scrape!$F:$F,MATCH('HT 0-0'!KP404,Scrape!$B:$B,0)),"")</f>
        <v/>
      </c>
      <c r="LI404">
        <f>IF(LQ404="0-0",INDEX(Scrape!$G:$G,MATCH('HT 0-0'!KP404,Scrape!$B:$B,0)),"")</f>
        <v/>
      </c>
      <c r="LJ404">
        <f>IF(LQ404="0-0",INDEX(Scrape!$H:$H,MATCH('HT 0-0'!KP404,Scrape!$B:$B,0)),"")</f>
        <v/>
      </c>
      <c r="LK404">
        <f>IF(LQ404="0-0",INDEX(Scrape!$I:$I,MATCH('HT 0-0'!KP404,Scrape!$B:$B,0)),"")</f>
        <v/>
      </c>
      <c r="LL404">
        <f>IF(LQ404="0-0",INDEX(Scrape!$J:$J,MATCH('HT 0-0'!KP404,Scrape!$B:$B,0)),"")</f>
        <v/>
      </c>
      <c r="LM404">
        <f>IF(LQ404="0-0",INDEX(Scrape!$K:$K,MATCH('HT 0-0'!KP404,Scrape!$B:$B,0)),"")</f>
        <v/>
      </c>
      <c r="LN404">
        <f>IF(LQ404="0-0",INDEX(Scrape!$L:$L,MATCH('HT 0-0'!KP404,Scrape!$B:$B,0)),"")</f>
        <v/>
      </c>
      <c r="LO404">
        <f>IF(LQ404="0-0",INDEX(Scrape!$M:$M,MATCH('HT 0-0'!KP404,Scrape!$B:$B,0)),"")</f>
        <v/>
      </c>
      <c r="LP404">
        <f>IF(LQ404="0-0",INDEX(Scrape!$N:$N,MATCH('HT 0-0'!KP404,Scrape!$B:$B,0)),"")</f>
        <v/>
      </c>
      <c r="LQ404">
        <f>INDEX(Scrape!$O:$O,MATCH('HT 0-0'!KP404,Scrape!$B:$B,0))</f>
        <v/>
      </c>
      <c r="LR404">
        <f>(1/LJ404)+(1/LI404)+(1/LH404)</f>
        <v/>
      </c>
      <c r="LS404">
        <f>(1/LG404)+(1/LF404)+(1/LE404)</f>
        <v/>
      </c>
      <c r="LT404" s="8">
        <f>IF(INDEX(#REF!,MATCH(KQ404,#REF!,0))=INDEX(#REF!,MATCH(KQ404,#REF!,0)),INDEX(#REF!,MATCH(KQ404,#REF!,0)),"ERROR")</f>
        <v/>
      </c>
      <c r="LU404" s="4">
        <f>IF(KR404="G",2,IF(KR404="R",0.5,IF(KR404="A",1)))</f>
        <v/>
      </c>
      <c r="LV404" s="4">
        <f>IF(KS404="G",0.5,IF(KS404="R",2,IF(KS404="A",1)))</f>
        <v/>
      </c>
      <c r="LW404" s="4">
        <f>IF(KT404="G",2,IF(KT404="R",0.5,IF(KT404="A",1)))</f>
        <v/>
      </c>
      <c r="LX404" s="4">
        <f>IF(KU404="G",0.5,IF(KU404="R",2,IF(KU404="A",1)))</f>
        <v/>
      </c>
      <c r="LY404" s="7">
        <f>(LK404*(LU404+LX404)+(LL404*(LU404+LX404)))</f>
        <v/>
      </c>
      <c r="LZ404" s="7">
        <f>(LN404*(LV404+LW404)+(LO404*(LV404+LW404)))</f>
        <v/>
      </c>
      <c r="MA404" s="11">
        <f>LY404-LZ404</f>
        <v/>
      </c>
      <c r="MB404" s="5">
        <f>MA404+2</f>
        <v/>
      </c>
      <c r="MC404" s="6">
        <f>MA404-2</f>
        <v/>
      </c>
      <c r="MD404" s="4">
        <f>LE404</f>
        <v/>
      </c>
      <c r="ME404" s="9">
        <f>IF(MD404=0,1000,MD404+0.75)</f>
        <v/>
      </c>
      <c r="MF404" s="10">
        <f>IF(MD404=0,0,MD404-0.75)</f>
        <v/>
      </c>
      <c r="MG404" s="4">
        <f>((LM404*(LU404+LX404))-((LP404*(LV404+LW404))))</f>
        <v/>
      </c>
      <c r="MH404" s="9">
        <f>MG404*1.2</f>
        <v/>
      </c>
      <c r="MI404" s="10">
        <f>MG404*0.8</f>
        <v/>
      </c>
      <c r="MJ404">
        <f>IFERROR(OT404,"")</f>
        <v/>
      </c>
      <c r="MK404">
        <f>IFERROR(OU404,"")</f>
        <v/>
      </c>
      <c r="ML404">
        <f>IFERROR(OV404,"")</f>
        <v/>
      </c>
      <c r="MM404">
        <f>IFERROR(OW404,"")</f>
        <v/>
      </c>
      <c r="MN404">
        <f>IFERROR(OX404,"")</f>
        <v/>
      </c>
      <c r="MO404">
        <f>IFERROR(OY404,"")</f>
        <v/>
      </c>
      <c r="MP404" s="1">
        <f>COUNTIFS(#REF!,LT404,#REF!,1,#REF!,"&gt;="&amp;MC404,#REF!,"&lt;="&amp;MB404,#REF!,"&lt;="&amp;ME404,#REF!,"&gt;="&amp;MF404,#REF!,"="&amp;KV404,#REF!,"="&amp;KX404)</f>
        <v/>
      </c>
      <c r="MQ404" s="1">
        <f>COUNTIFS(#REF!,LT404,#REF!,0,#REF!,"&gt;="&amp;MC404,#REF!,"&lt;="&amp;MB404,#REF!,"&lt;="&amp;ME404,#REF!,"&gt;="&amp;MF404,#REF!,"="&amp;KV404,#REF!,"="&amp;KX404)</f>
        <v/>
      </c>
      <c r="MR404" s="1">
        <f>COUNTIFS(#REF!,LT404,#REF!,1,#REF!,"&gt;="&amp;MC404,#REF!,"&lt;="&amp;MB404,#REF!,"&lt;="&amp;ME404,#REF!,"&gt;="&amp;MF404,#REF!,"="&amp;KW404,#REF!,"="&amp;KY404)</f>
        <v/>
      </c>
      <c r="MS404" s="1">
        <f>COUNTIFS(#REF!,LT404,#REF!,0,#REF!,"&gt;="&amp;MC404,#REF!,"&lt;="&amp;MB404,#REF!,"&lt;="&amp;ME404,#REF!,"&gt;="&amp;MF404,#REF!,"="&amp;KW404,#REF!,"="&amp;KY404)</f>
        <v/>
      </c>
      <c r="MT404" s="1">
        <f>COUNTIFS(#REF!,LT404,#REF!,1,#REF!,"&gt;="&amp;MI404,#REF!,"&lt;="&amp;MH404,#REF!,"&lt;="&amp;ME404,#REF!,"&gt;="&amp;MF404)</f>
        <v/>
      </c>
      <c r="MU404" s="1">
        <f>COUNTIFS(#REF!,LT404,#REF!,0,#REF!,"&gt;="&amp;MI404,#REF!,"&lt;="&amp;MH404,#REF!,"&lt;="&amp;ME404,#REF!,"&gt;="&amp;MF404)</f>
        <v/>
      </c>
      <c r="MV404" s="1">
        <f>COUNTIFS(#REF!,LT404,#REF!,1,#REF!,"&gt;="&amp;MI404,#REF!,"&lt;="&amp;MH404,#REF!,"="&amp;KZ404,#REF!,"="&amp;LA404,#REF!,"&lt;="&amp;ME404,#REF!,"&gt;="&amp;MF404)</f>
        <v/>
      </c>
      <c r="MW404" s="1">
        <f>COUNTIFS(#REF!,LT404,#REF!,0,#REF!,"&gt;="&amp;MI404,#REF!,"&lt;="&amp;MH404,#REF!,"="&amp;KZ404,#REF!,"="&amp;LA404,#REF!,"&lt;="&amp;ME404,#REF!,"&gt;="&amp;MF404)</f>
        <v/>
      </c>
      <c r="MX404" s="1">
        <f>COUNTIFS(#REF!,LT404,#REF!,1,#REF!,"&gt;="&amp;MC404,#REF!,"&lt;="&amp;MB404,#REF!,"&lt;="&amp;ME404,#REF!,"&gt;="&amp;MF404)</f>
        <v/>
      </c>
      <c r="MY404" s="1">
        <f>COUNTIFS(#REF!,LT404,#REF!,0,#REF!,"&gt;="&amp;MC404,#REF!,"&lt;="&amp;MB404,#REF!,"&lt;="&amp;ME404,#REF!,"&gt;="&amp;MF404)</f>
        <v/>
      </c>
      <c r="MZ404" s="1">
        <f>COUNTIFS(#REF!,LT404,#REF!,1,#REF!,"&lt;="&amp;ME404,#REF!,"&gt;="&amp;MF404,#REF!,"="&amp;KV404,#REF!,"="&amp;KX404)</f>
        <v/>
      </c>
      <c r="NA404" s="1">
        <f>COUNTIFS(#REF!,LT404,#REF!,0,#REF!,"&lt;="&amp;ME404,#REF!,"&gt;="&amp;MF404,#REF!,"="&amp;KV404,#REF!,"="&amp;KX404)</f>
        <v/>
      </c>
      <c r="NB404" s="1">
        <f>COUNTIFS(#REF!,LT404,#REF!,1,#REF!,"&lt;="&amp;ME404,#REF!,"&gt;="&amp;MF404,#REF!,"="&amp;KW404,#REF!,"="&amp;KY404)</f>
        <v/>
      </c>
      <c r="NC404" s="1">
        <f>COUNTIFS(#REF!,LT404,#REF!,0,#REF!,"&lt;="&amp;ME404,#REF!,"&gt;="&amp;MF404,#REF!,"="&amp;KW404,#REF!,"="&amp;KY404)</f>
        <v/>
      </c>
      <c r="ND404" s="1">
        <f>COUNTIFS(#REF!,LT404,#REF!,1,#REF!,"&gt;="&amp;MC404,#REF!,"&lt;="&amp;MB404,#REF!,"&lt;="&amp;ME404,#REF!,"&gt;="&amp;MF404,#REF!,"="&amp;KV404,#REF!,"="&amp;KX404)</f>
        <v/>
      </c>
      <c r="NE404" s="1">
        <f>COUNTIFS(#REF!,LT404,#REF!,0,#REF!,"&gt;="&amp;MC404,#REF!,"&lt;="&amp;MB404,#REF!,"&lt;="&amp;ME404,#REF!,"&gt;="&amp;MF404,#REF!,"="&amp;KV404,#REF!,"="&amp;KX404)</f>
        <v/>
      </c>
      <c r="NF404" s="1">
        <f>COUNTIFS(#REF!,LT404,#REF!,1,#REF!,"&gt;="&amp;MC404,#REF!,"&lt;="&amp;MB404,#REF!,"&lt;="&amp;ME404,#REF!,"&gt;="&amp;MF404,#REF!,"="&amp;KW404,#REF!,"="&amp;KY404)</f>
        <v/>
      </c>
      <c r="NG404" s="1">
        <f>COUNTIFS(#REF!,LT404,#REF!,0,#REF!,"&gt;="&amp;MC404,#REF!,"&lt;="&amp;MB404,#REF!,"&lt;="&amp;ME404,#REF!,"&gt;="&amp;MF404,#REF!,"="&amp;KW404,#REF!,"="&amp;KY404)</f>
        <v/>
      </c>
      <c r="NH404" s="1">
        <f>COUNTIFS(#REF!,LT404,#REF!,1,#REF!,"&gt;="&amp;MC404,#REF!,"&lt;="&amp;MB404,#REF!,"&lt;="&amp;ME404,#REF!,"&gt;="&amp;MF404,#REF!,"="&amp;KZ404,#REF!,"="&amp;LA404)</f>
        <v/>
      </c>
      <c r="NI404" s="1">
        <f>COUNTIFS(#REF!,LT404,#REF!,0,#REF!,"&gt;="&amp;MC404,#REF!,"&lt;="&amp;MB404,#REF!,"&lt;="&amp;ME404,#REF!,"&gt;="&amp;MF404,#REF!,"="&amp;KZ404,#REF!,"="&amp;LA404)</f>
        <v/>
      </c>
      <c r="NJ404" s="1">
        <f>COUNTIFS(#REF!,LT404,#REF!,1,#REF!,"&gt;="&amp;MI404,#REF!,"&lt;="&amp;MH404,#REF!,"&lt;="&amp;ME404,#REF!,"&gt;="&amp;MF404)</f>
        <v/>
      </c>
      <c r="NK404" s="1">
        <f>COUNTIFS(#REF!,LT404,#REF!,0,#REF!,"&gt;="&amp;MI404,#REF!,"&lt;="&amp;MH404,#REF!,"&lt;="&amp;ME404,#REF!,"&gt;="&amp;MF404)</f>
        <v/>
      </c>
      <c r="NL404" s="1">
        <f>COUNTIFS(#REF!,LT404,#REF!,1,#REF!,"&gt;="&amp;MI404,#REF!,"&lt;="&amp;MH404,#REF!,"="&amp;KZ404,#REF!,"="&amp;LA404,#REF!,"&lt;="&amp;ME404,#REF!,"&gt;="&amp;MF404)</f>
        <v/>
      </c>
      <c r="NM404" s="1">
        <f>COUNTIFS(#REF!,LT404,#REF!,0,#REF!,"&gt;="&amp;MI404,#REF!,"&lt;="&amp;MH404,#REF!,"="&amp;KZ404,#REF!,"="&amp;LA404,#REF!,"&lt;="&amp;ME404,#REF!,"&gt;="&amp;MF404)</f>
        <v/>
      </c>
      <c r="NN404" s="1">
        <f>COUNTIFS(#REF!,LT404,#REF!,1,#REF!,"&gt;="&amp;MC404,#REF!,"&lt;="&amp;MB404,#REF!,"&lt;="&amp;ME404,#REF!,"&gt;="&amp;MF404)</f>
        <v/>
      </c>
      <c r="NO404" s="1">
        <f>COUNTIFS(#REF!,LT404,#REF!,0,#REF!,"&gt;="&amp;MC404,#REF!,"&lt;="&amp;MB404,#REF!,"&lt;="&amp;ME404,#REF!,"&gt;="&amp;MF404)</f>
        <v/>
      </c>
      <c r="NP404" s="1">
        <f>COUNTIFS(#REF!,LT404,#REF!,1,#REF!,"&lt;="&amp;ME404,#REF!,"&gt;="&amp;MF404,#REF!,"="&amp;KV404,#REF!,"="&amp;KX404)</f>
        <v/>
      </c>
      <c r="NQ404" s="1">
        <f>COUNTIFS(#REF!,LT404,#REF!,0,#REF!,"&lt;="&amp;ME404,#REF!,"&gt;="&amp;MF404,#REF!,"="&amp;KV404,#REF!,"="&amp;KX404)</f>
        <v/>
      </c>
      <c r="NR404" s="1">
        <f>COUNTIFS(#REF!,LT404,#REF!,1,#REF!,"&lt;="&amp;ME404,#REF!,"&gt;="&amp;MF404,#REF!,"="&amp;KW404,#REF!,"="&amp;KY404)</f>
        <v/>
      </c>
      <c r="NS404" s="1">
        <f>COUNTIFS(#REF!,LT404,#REF!,0,#REF!,"&lt;="&amp;ME404,#REF!,"&gt;="&amp;MF404,#REF!,"="&amp;KW404,#REF!,"="&amp;KY404)</f>
        <v/>
      </c>
      <c r="NT404" s="1">
        <f>MP404+MR404+MT404+MV404+MX404+MZ404+NB404</f>
        <v/>
      </c>
      <c r="NU404" s="1">
        <f>MQ404+MS404+MU404+MW404+MY404+NA404+NC404</f>
        <v/>
      </c>
      <c r="NV404" s="1">
        <f>NT404+NU404</f>
        <v/>
      </c>
      <c r="NW404" s="33">
        <f>NT404/(NT404+NU404)</f>
        <v/>
      </c>
      <c r="NX404" s="3">
        <f>1/NW404</f>
        <v/>
      </c>
      <c r="NY404" s="1">
        <f>LH404</f>
        <v/>
      </c>
      <c r="NZ404" s="79">
        <f>(NW404*((NY404-1)*0.98))-((1-NW404)*1)</f>
        <v/>
      </c>
      <c r="OA404" s="34">
        <f>IF(LR404&lt;0.9,0,IF(AND(LR404&gt;1.1),0,1))</f>
        <v/>
      </c>
      <c r="OB404" s="34">
        <f>IF(LS404&lt;0.9,0,IF(AND(LS404&gt;1.1),0,1))</f>
        <v/>
      </c>
      <c r="OC404" s="32">
        <f>IF(NV404&gt;99,1,0)</f>
        <v/>
      </c>
      <c r="OD404" s="32">
        <f>IF(NZ404&gt;0.0799,1,0)</f>
        <v/>
      </c>
      <c r="OE404" s="32">
        <f>IF(NZ404&gt;OM404,1,0)</f>
        <v/>
      </c>
      <c r="OF404" s="32">
        <f>OC404+OD404+OE404+OA404+OB404</f>
        <v/>
      </c>
      <c r="OG404" s="1">
        <f>ND404+NF404+NH404+NJ404+NL404+NN404+NP404+NR404</f>
        <v/>
      </c>
      <c r="OH404" s="1">
        <f>NE404+NG404+NI404+NK404+NM404+NO404+NQ404+NS404</f>
        <v/>
      </c>
      <c r="OI404" s="1">
        <f>OG404+OH404</f>
        <v/>
      </c>
      <c r="OJ404" s="33">
        <f>OG404/(OG404+OH404)</f>
        <v/>
      </c>
      <c r="OK404" s="3">
        <f>1/OJ404</f>
        <v/>
      </c>
      <c r="OL404" s="1">
        <f>LI404</f>
        <v/>
      </c>
      <c r="OM404" s="79">
        <f>(OJ404*((OL404-1)*0.98))-((1-OJ404)*1)</f>
        <v/>
      </c>
      <c r="ON404" s="34">
        <f>IF(LR404&lt;0.9,0,IF(AND(LR404&gt;1.1),0,1))</f>
        <v/>
      </c>
      <c r="OO404" s="34">
        <f>IF(LS404&lt;0.9,0,IF(AND(LS404&gt;1.1),0,1))</f>
        <v/>
      </c>
      <c r="OP404" s="32">
        <f>IF(OI404&gt;99,1,0)</f>
        <v/>
      </c>
      <c r="OQ404" s="32">
        <f>IF(OM404&gt;0.0799,1,0)</f>
        <v/>
      </c>
      <c r="OR404" s="32">
        <f>IF(OM404&gt;OZ404,1,0)</f>
        <v/>
      </c>
      <c r="OS404" s="32">
        <f>OP404+OQ404+OR404+ON404+OO404</f>
        <v/>
      </c>
      <c r="OT404">
        <f>IF(OF404=5,"BackHome0-0",IF(AND(OS404=5),"BackAway0-0",""))</f>
        <v/>
      </c>
      <c r="OU404">
        <f>IF(OF404=5,KN404,IF(AND(OS404=5),KO404,""))</f>
        <v/>
      </c>
      <c r="OV404">
        <f>IF(OF404=5,"Match Odds",IF(AND(OS404=5),"Match Odds",""))</f>
        <v/>
      </c>
      <c r="OW404">
        <f>IF(OF404=5,KP404,IF(AND(OS404=5),KP404,""))</f>
        <v/>
      </c>
      <c r="OX404">
        <f>IF(OF404=5,"MATCH_ODDS",IF(AND(OS404=5),"MATCH_ODDS",""))</f>
        <v/>
      </c>
      <c r="OY404">
        <f>IF(OF404=5,"BACK",IF(AND(OS404=5),"BACK",""))</f>
        <v/>
      </c>
    </row>
    <row r="405" ht="16.5" customHeight="1" thickBot="1" thickTop="1">
      <c r="A405" s="2" t="n"/>
      <c r="KN405" s="1">
        <f>IF(INDEX(#REF!,MATCH('HT 0-0'!D405,#REF!,0))=INDEX(#REF!,MATCH('HT 0-0'!D405,#REF!,0)),INDEX(#REF!,MATCH('HT 0-0'!D405,#REF!,0)),"ERROR")</f>
        <v/>
      </c>
      <c r="KO405" s="1">
        <f>IF(INDEX(#REF!,MATCH('HT 0-0'!E405,#REF!,0))=INDEX(#REF!,MATCH('HT 0-0'!E405,#REF!,0)),INDEX(#REF!,MATCH('HT 0-0'!E405,#REF!,0)),"ERROR")</f>
        <v/>
      </c>
      <c r="KP405" s="1">
        <f>KN405&amp;" v "&amp;KO405</f>
        <v/>
      </c>
      <c r="KQ405">
        <f>B405&amp;"_"&amp;C405</f>
        <v/>
      </c>
      <c r="KR405" s="1">
        <f>IF((HW405/KK405)&lt;0.335,"G",IF((HW405/KK405)&gt;0.67,"R","A"))</f>
        <v/>
      </c>
      <c r="KS405" s="1">
        <f>IF((HX405/KK405)&lt;0.335,"G",IF((HX405/KK405)&gt;0.67,"R","A"))</f>
        <v/>
      </c>
      <c r="KT405" s="1">
        <f>IF((IH405/KK405)&lt;0.335,"G",IF((IH405/KK405)&gt;0.67,"R","A"))</f>
        <v/>
      </c>
      <c r="KU405" s="1">
        <f>IF((II405/KK405)&lt;0.335,"G",IF((II405/KK405)&gt;0.67,"R","A"))</f>
        <v/>
      </c>
      <c r="KV405" s="1">
        <f>IF((HZ405/KK405)&lt;0.335,"G",IF((HZ405/KK405)&gt;0.67,"R","A"))</f>
        <v/>
      </c>
      <c r="KW405" s="1">
        <f>IF((HY405/KK405)&lt;0.335,"G",IF((HY405/KK405)&gt;0.67,"R","A"))</f>
        <v/>
      </c>
      <c r="KX405" s="1">
        <f>IF((IK405/KK405)&lt;0.335,"G",IF((IK405/KK405)&gt;0.67,"R","A"))</f>
        <v/>
      </c>
      <c r="KY405" s="1">
        <f>IF((IJ405/KK405)&lt;0.335,"G",IF((IJ405/KK405)&gt;0.67,"R","A"))</f>
        <v/>
      </c>
      <c r="KZ405" s="1">
        <f>IF((HQ405/KK405)&lt;0.335,"G",IF((HQ405/KK405)&gt;0.67,"R","A"))</f>
        <v/>
      </c>
      <c r="LA405" s="1">
        <f>IF((IB405/KK405)&lt;0.335,"G",IF((IB405/KK405)&gt;0.67,"R","A"))</f>
        <v/>
      </c>
      <c r="LB405">
        <f>IF(LQ405="0-0",INDEX(Scrape!#REF!,MATCH('HT 0-0'!KP405,Scrape!$B:$B,0)),"")</f>
        <v/>
      </c>
      <c r="LC405">
        <f>IF(LQ405="0-0",INDEX(Scrape!$A:$A,MATCH('HT 0-0'!KP405,Scrape!$B:$B,0)),"")</f>
        <v/>
      </c>
      <c r="LD405">
        <f>IF(LQ405="0-0",INDEX(Scrape!$B:$B,MATCH('HT 0-0'!KP405,Scrape!$B:$B,0)),"")</f>
        <v/>
      </c>
      <c r="LE405">
        <f>IF(LQ405="0-0",INDEX(Scrape!$C:$C,MATCH('HT 0-0'!KP405,Scrape!$B:$B,0)),"")</f>
        <v/>
      </c>
      <c r="LF405">
        <f>IF(LQ405="0-0",INDEX(Scrape!$D:$D,MATCH('HT 0-0'!KP405,Scrape!$B:$B,0)),"")</f>
        <v/>
      </c>
      <c r="LG405">
        <f>IF(LQ405="0-0",INDEX(Scrape!$E:$E,MATCH('HT 0-0'!KP405,Scrape!$B:$B,0)),"")</f>
        <v/>
      </c>
      <c r="LH405">
        <f>IF(LQ405="0-0",INDEX(Scrape!$F:$F,MATCH('HT 0-0'!KP405,Scrape!$B:$B,0)),"")</f>
        <v/>
      </c>
      <c r="LI405">
        <f>IF(LQ405="0-0",INDEX(Scrape!$G:$G,MATCH('HT 0-0'!KP405,Scrape!$B:$B,0)),"")</f>
        <v/>
      </c>
      <c r="LJ405">
        <f>IF(LQ405="0-0",INDEX(Scrape!$H:$H,MATCH('HT 0-0'!KP405,Scrape!$B:$B,0)),"")</f>
        <v/>
      </c>
      <c r="LK405">
        <f>IF(LQ405="0-0",INDEX(Scrape!$I:$I,MATCH('HT 0-0'!KP405,Scrape!$B:$B,0)),"")</f>
        <v/>
      </c>
      <c r="LL405">
        <f>IF(LQ405="0-0",INDEX(Scrape!$J:$J,MATCH('HT 0-0'!KP405,Scrape!$B:$B,0)),"")</f>
        <v/>
      </c>
      <c r="LM405">
        <f>IF(LQ405="0-0",INDEX(Scrape!$K:$K,MATCH('HT 0-0'!KP405,Scrape!$B:$B,0)),"")</f>
        <v/>
      </c>
      <c r="LN405">
        <f>IF(LQ405="0-0",INDEX(Scrape!$L:$L,MATCH('HT 0-0'!KP405,Scrape!$B:$B,0)),"")</f>
        <v/>
      </c>
      <c r="LO405">
        <f>IF(LQ405="0-0",INDEX(Scrape!$M:$M,MATCH('HT 0-0'!KP405,Scrape!$B:$B,0)),"")</f>
        <v/>
      </c>
      <c r="LP405">
        <f>IF(LQ405="0-0",INDEX(Scrape!$N:$N,MATCH('HT 0-0'!KP405,Scrape!$B:$B,0)),"")</f>
        <v/>
      </c>
      <c r="LQ405">
        <f>INDEX(Scrape!$O:$O,MATCH('HT 0-0'!KP405,Scrape!$B:$B,0))</f>
        <v/>
      </c>
      <c r="LR405">
        <f>(1/LJ405)+(1/LI405)+(1/LH405)</f>
        <v/>
      </c>
      <c r="LS405">
        <f>(1/LG405)+(1/LF405)+(1/LE405)</f>
        <v/>
      </c>
      <c r="LT405" s="8">
        <f>IF(INDEX(#REF!,MATCH(KQ405,#REF!,0))=INDEX(#REF!,MATCH(KQ405,#REF!,0)),INDEX(#REF!,MATCH(KQ405,#REF!,0)),"ERROR")</f>
        <v/>
      </c>
      <c r="LU405" s="4">
        <f>IF(KR405="G",2,IF(KR405="R",0.5,IF(KR405="A",1)))</f>
        <v/>
      </c>
      <c r="LV405" s="4">
        <f>IF(KS405="G",0.5,IF(KS405="R",2,IF(KS405="A",1)))</f>
        <v/>
      </c>
      <c r="LW405" s="4">
        <f>IF(KT405="G",2,IF(KT405="R",0.5,IF(KT405="A",1)))</f>
        <v/>
      </c>
      <c r="LX405" s="4">
        <f>IF(KU405="G",0.5,IF(KU405="R",2,IF(KU405="A",1)))</f>
        <v/>
      </c>
      <c r="LY405" s="7">
        <f>(LK405*(LU405+LX405)+(LL405*(LU405+LX405)))</f>
        <v/>
      </c>
      <c r="LZ405" s="7">
        <f>(LN405*(LV405+LW405)+(LO405*(LV405+LW405)))</f>
        <v/>
      </c>
      <c r="MA405" s="11">
        <f>LY405-LZ405</f>
        <v/>
      </c>
      <c r="MB405" s="5">
        <f>MA405+2</f>
        <v/>
      </c>
      <c r="MC405" s="6">
        <f>MA405-2</f>
        <v/>
      </c>
      <c r="MD405" s="4">
        <f>LE405</f>
        <v/>
      </c>
      <c r="ME405" s="9">
        <f>IF(MD405=0,1000,MD405+0.75)</f>
        <v/>
      </c>
      <c r="MF405" s="10">
        <f>IF(MD405=0,0,MD405-0.75)</f>
        <v/>
      </c>
      <c r="MG405" s="4">
        <f>((LM405*(LU405+LX405))-((LP405*(LV405+LW405))))</f>
        <v/>
      </c>
      <c r="MH405" s="9">
        <f>MG405*1.2</f>
        <v/>
      </c>
      <c r="MI405" s="10">
        <f>MG405*0.8</f>
        <v/>
      </c>
      <c r="MJ405">
        <f>IFERROR(OT405,"")</f>
        <v/>
      </c>
      <c r="MK405">
        <f>IFERROR(OU405,"")</f>
        <v/>
      </c>
      <c r="ML405">
        <f>IFERROR(OV405,"")</f>
        <v/>
      </c>
      <c r="MM405">
        <f>IFERROR(OW405,"")</f>
        <v/>
      </c>
      <c r="MN405">
        <f>IFERROR(OX405,"")</f>
        <v/>
      </c>
      <c r="MO405">
        <f>IFERROR(OY405,"")</f>
        <v/>
      </c>
      <c r="MP405" s="1">
        <f>COUNTIFS(#REF!,LT405,#REF!,1,#REF!,"&gt;="&amp;MC405,#REF!,"&lt;="&amp;MB405,#REF!,"&lt;="&amp;ME405,#REF!,"&gt;="&amp;MF405,#REF!,"="&amp;KV405,#REF!,"="&amp;KX405)</f>
        <v/>
      </c>
      <c r="MQ405" s="1">
        <f>COUNTIFS(#REF!,LT405,#REF!,0,#REF!,"&gt;="&amp;MC405,#REF!,"&lt;="&amp;MB405,#REF!,"&lt;="&amp;ME405,#REF!,"&gt;="&amp;MF405,#REF!,"="&amp;KV405,#REF!,"="&amp;KX405)</f>
        <v/>
      </c>
      <c r="MR405" s="1">
        <f>COUNTIFS(#REF!,LT405,#REF!,1,#REF!,"&gt;="&amp;MC405,#REF!,"&lt;="&amp;MB405,#REF!,"&lt;="&amp;ME405,#REF!,"&gt;="&amp;MF405,#REF!,"="&amp;KW405,#REF!,"="&amp;KY405)</f>
        <v/>
      </c>
      <c r="MS405" s="1">
        <f>COUNTIFS(#REF!,LT405,#REF!,0,#REF!,"&gt;="&amp;MC405,#REF!,"&lt;="&amp;MB405,#REF!,"&lt;="&amp;ME405,#REF!,"&gt;="&amp;MF405,#REF!,"="&amp;KW405,#REF!,"="&amp;KY405)</f>
        <v/>
      </c>
      <c r="MT405" s="1">
        <f>COUNTIFS(#REF!,LT405,#REF!,1,#REF!,"&gt;="&amp;MI405,#REF!,"&lt;="&amp;MH405,#REF!,"&lt;="&amp;ME405,#REF!,"&gt;="&amp;MF405)</f>
        <v/>
      </c>
      <c r="MU405" s="1">
        <f>COUNTIFS(#REF!,LT405,#REF!,0,#REF!,"&gt;="&amp;MI405,#REF!,"&lt;="&amp;MH405,#REF!,"&lt;="&amp;ME405,#REF!,"&gt;="&amp;MF405)</f>
        <v/>
      </c>
      <c r="MV405" s="1">
        <f>COUNTIFS(#REF!,LT405,#REF!,1,#REF!,"&gt;="&amp;MI405,#REF!,"&lt;="&amp;MH405,#REF!,"="&amp;KZ405,#REF!,"="&amp;LA405,#REF!,"&lt;="&amp;ME405,#REF!,"&gt;="&amp;MF405)</f>
        <v/>
      </c>
      <c r="MW405" s="1">
        <f>COUNTIFS(#REF!,LT405,#REF!,0,#REF!,"&gt;="&amp;MI405,#REF!,"&lt;="&amp;MH405,#REF!,"="&amp;KZ405,#REF!,"="&amp;LA405,#REF!,"&lt;="&amp;ME405,#REF!,"&gt;="&amp;MF405)</f>
        <v/>
      </c>
      <c r="MX405" s="1">
        <f>COUNTIFS(#REF!,LT405,#REF!,1,#REF!,"&gt;="&amp;MC405,#REF!,"&lt;="&amp;MB405,#REF!,"&lt;="&amp;ME405,#REF!,"&gt;="&amp;MF405)</f>
        <v/>
      </c>
      <c r="MY405" s="1">
        <f>COUNTIFS(#REF!,LT405,#REF!,0,#REF!,"&gt;="&amp;MC405,#REF!,"&lt;="&amp;MB405,#REF!,"&lt;="&amp;ME405,#REF!,"&gt;="&amp;MF405)</f>
        <v/>
      </c>
      <c r="MZ405" s="1">
        <f>COUNTIFS(#REF!,LT405,#REF!,1,#REF!,"&lt;="&amp;ME405,#REF!,"&gt;="&amp;MF405,#REF!,"="&amp;KV405,#REF!,"="&amp;KX405)</f>
        <v/>
      </c>
      <c r="NA405" s="1">
        <f>COUNTIFS(#REF!,LT405,#REF!,0,#REF!,"&lt;="&amp;ME405,#REF!,"&gt;="&amp;MF405,#REF!,"="&amp;KV405,#REF!,"="&amp;KX405)</f>
        <v/>
      </c>
      <c r="NB405" s="1">
        <f>COUNTIFS(#REF!,LT405,#REF!,1,#REF!,"&lt;="&amp;ME405,#REF!,"&gt;="&amp;MF405,#REF!,"="&amp;KW405,#REF!,"="&amp;KY405)</f>
        <v/>
      </c>
      <c r="NC405" s="1">
        <f>COUNTIFS(#REF!,LT405,#REF!,0,#REF!,"&lt;="&amp;ME405,#REF!,"&gt;="&amp;MF405,#REF!,"="&amp;KW405,#REF!,"="&amp;KY405)</f>
        <v/>
      </c>
      <c r="ND405" s="1">
        <f>COUNTIFS(#REF!,LT405,#REF!,1,#REF!,"&gt;="&amp;MC405,#REF!,"&lt;="&amp;MB405,#REF!,"&lt;="&amp;ME405,#REF!,"&gt;="&amp;MF405,#REF!,"="&amp;KV405,#REF!,"="&amp;KX405)</f>
        <v/>
      </c>
      <c r="NE405" s="1">
        <f>COUNTIFS(#REF!,LT405,#REF!,0,#REF!,"&gt;="&amp;MC405,#REF!,"&lt;="&amp;MB405,#REF!,"&lt;="&amp;ME405,#REF!,"&gt;="&amp;MF405,#REF!,"="&amp;KV405,#REF!,"="&amp;KX405)</f>
        <v/>
      </c>
      <c r="NF405" s="1">
        <f>COUNTIFS(#REF!,LT405,#REF!,1,#REF!,"&gt;="&amp;MC405,#REF!,"&lt;="&amp;MB405,#REF!,"&lt;="&amp;ME405,#REF!,"&gt;="&amp;MF405,#REF!,"="&amp;KW405,#REF!,"="&amp;KY405)</f>
        <v/>
      </c>
      <c r="NG405" s="1">
        <f>COUNTIFS(#REF!,LT405,#REF!,0,#REF!,"&gt;="&amp;MC405,#REF!,"&lt;="&amp;MB405,#REF!,"&lt;="&amp;ME405,#REF!,"&gt;="&amp;MF405,#REF!,"="&amp;KW405,#REF!,"="&amp;KY405)</f>
        <v/>
      </c>
      <c r="NH405" s="1">
        <f>COUNTIFS(#REF!,LT405,#REF!,1,#REF!,"&gt;="&amp;MC405,#REF!,"&lt;="&amp;MB405,#REF!,"&lt;="&amp;ME405,#REF!,"&gt;="&amp;MF405,#REF!,"="&amp;KZ405,#REF!,"="&amp;LA405)</f>
        <v/>
      </c>
      <c r="NI405" s="1">
        <f>COUNTIFS(#REF!,LT405,#REF!,0,#REF!,"&gt;="&amp;MC405,#REF!,"&lt;="&amp;MB405,#REF!,"&lt;="&amp;ME405,#REF!,"&gt;="&amp;MF405,#REF!,"="&amp;KZ405,#REF!,"="&amp;LA405)</f>
        <v/>
      </c>
      <c r="NJ405" s="1">
        <f>COUNTIFS(#REF!,LT405,#REF!,1,#REF!,"&gt;="&amp;MI405,#REF!,"&lt;="&amp;MH405,#REF!,"&lt;="&amp;ME405,#REF!,"&gt;="&amp;MF405)</f>
        <v/>
      </c>
      <c r="NK405" s="1">
        <f>COUNTIFS(#REF!,LT405,#REF!,0,#REF!,"&gt;="&amp;MI405,#REF!,"&lt;="&amp;MH405,#REF!,"&lt;="&amp;ME405,#REF!,"&gt;="&amp;MF405)</f>
        <v/>
      </c>
      <c r="NL405" s="1">
        <f>COUNTIFS(#REF!,LT405,#REF!,1,#REF!,"&gt;="&amp;MI405,#REF!,"&lt;="&amp;MH405,#REF!,"="&amp;KZ405,#REF!,"="&amp;LA405,#REF!,"&lt;="&amp;ME405,#REF!,"&gt;="&amp;MF405)</f>
        <v/>
      </c>
      <c r="NM405" s="1">
        <f>COUNTIFS(#REF!,LT405,#REF!,0,#REF!,"&gt;="&amp;MI405,#REF!,"&lt;="&amp;MH405,#REF!,"="&amp;KZ405,#REF!,"="&amp;LA405,#REF!,"&lt;="&amp;ME405,#REF!,"&gt;="&amp;MF405)</f>
        <v/>
      </c>
      <c r="NN405" s="1">
        <f>COUNTIFS(#REF!,LT405,#REF!,1,#REF!,"&gt;="&amp;MC405,#REF!,"&lt;="&amp;MB405,#REF!,"&lt;="&amp;ME405,#REF!,"&gt;="&amp;MF405)</f>
        <v/>
      </c>
      <c r="NO405" s="1">
        <f>COUNTIFS(#REF!,LT405,#REF!,0,#REF!,"&gt;="&amp;MC405,#REF!,"&lt;="&amp;MB405,#REF!,"&lt;="&amp;ME405,#REF!,"&gt;="&amp;MF405)</f>
        <v/>
      </c>
      <c r="NP405" s="1">
        <f>COUNTIFS(#REF!,LT405,#REF!,1,#REF!,"&lt;="&amp;ME405,#REF!,"&gt;="&amp;MF405,#REF!,"="&amp;KV405,#REF!,"="&amp;KX405)</f>
        <v/>
      </c>
      <c r="NQ405" s="1">
        <f>COUNTIFS(#REF!,LT405,#REF!,0,#REF!,"&lt;="&amp;ME405,#REF!,"&gt;="&amp;MF405,#REF!,"="&amp;KV405,#REF!,"="&amp;KX405)</f>
        <v/>
      </c>
      <c r="NR405" s="1">
        <f>COUNTIFS(#REF!,LT405,#REF!,1,#REF!,"&lt;="&amp;ME405,#REF!,"&gt;="&amp;MF405,#REF!,"="&amp;KW405,#REF!,"="&amp;KY405)</f>
        <v/>
      </c>
      <c r="NS405" s="1">
        <f>COUNTIFS(#REF!,LT405,#REF!,0,#REF!,"&lt;="&amp;ME405,#REF!,"&gt;="&amp;MF405,#REF!,"="&amp;KW405,#REF!,"="&amp;KY405)</f>
        <v/>
      </c>
      <c r="NT405" s="1">
        <f>MP405+MR405+MT405+MV405+MX405+MZ405+NB405</f>
        <v/>
      </c>
      <c r="NU405" s="1">
        <f>MQ405+MS405+MU405+MW405+MY405+NA405+NC405</f>
        <v/>
      </c>
      <c r="NV405" s="1">
        <f>NT405+NU405</f>
        <v/>
      </c>
      <c r="NW405" s="33">
        <f>NT405/(NT405+NU405)</f>
        <v/>
      </c>
      <c r="NX405" s="3">
        <f>1/NW405</f>
        <v/>
      </c>
      <c r="NY405" s="1">
        <f>LH405</f>
        <v/>
      </c>
      <c r="NZ405" s="79">
        <f>(NW405*((NY405-1)*0.98))-((1-NW405)*1)</f>
        <v/>
      </c>
      <c r="OA405" s="34">
        <f>IF(LR405&lt;0.9,0,IF(AND(LR405&gt;1.1),0,1))</f>
        <v/>
      </c>
      <c r="OB405" s="34">
        <f>IF(LS405&lt;0.9,0,IF(AND(LS405&gt;1.1),0,1))</f>
        <v/>
      </c>
      <c r="OC405" s="32">
        <f>IF(NV405&gt;99,1,0)</f>
        <v/>
      </c>
      <c r="OD405" s="32">
        <f>IF(NZ405&gt;0.0799,1,0)</f>
        <v/>
      </c>
      <c r="OE405" s="32">
        <f>IF(NZ405&gt;OM405,1,0)</f>
        <v/>
      </c>
      <c r="OF405" s="32">
        <f>OC405+OD405+OE405+OA405+OB405</f>
        <v/>
      </c>
      <c r="OG405" s="1">
        <f>ND405+NF405+NH405+NJ405+NL405+NN405+NP405+NR405</f>
        <v/>
      </c>
      <c r="OH405" s="1">
        <f>NE405+NG405+NI405+NK405+NM405+NO405+NQ405+NS405</f>
        <v/>
      </c>
      <c r="OI405" s="1">
        <f>OG405+OH405</f>
        <v/>
      </c>
      <c r="OJ405" s="33">
        <f>OG405/(OG405+OH405)</f>
        <v/>
      </c>
      <c r="OK405" s="3">
        <f>1/OJ405</f>
        <v/>
      </c>
      <c r="OL405" s="1">
        <f>LI405</f>
        <v/>
      </c>
      <c r="OM405" s="79">
        <f>(OJ405*((OL405-1)*0.98))-((1-OJ405)*1)</f>
        <v/>
      </c>
      <c r="ON405" s="34">
        <f>IF(LR405&lt;0.9,0,IF(AND(LR405&gt;1.1),0,1))</f>
        <v/>
      </c>
      <c r="OO405" s="34">
        <f>IF(LS405&lt;0.9,0,IF(AND(LS405&gt;1.1),0,1))</f>
        <v/>
      </c>
      <c r="OP405" s="32">
        <f>IF(OI405&gt;99,1,0)</f>
        <v/>
      </c>
      <c r="OQ405" s="32">
        <f>IF(OM405&gt;0.0799,1,0)</f>
        <v/>
      </c>
      <c r="OR405" s="32">
        <f>IF(OM405&gt;OZ405,1,0)</f>
        <v/>
      </c>
      <c r="OS405" s="32">
        <f>OP405+OQ405+OR405+ON405+OO405</f>
        <v/>
      </c>
      <c r="OT405">
        <f>IF(OF405=5,"BackHome0-0",IF(AND(OS405=5),"BackAway0-0",""))</f>
        <v/>
      </c>
      <c r="OU405">
        <f>IF(OF405=5,KN405,IF(AND(OS405=5),KO405,""))</f>
        <v/>
      </c>
      <c r="OV405">
        <f>IF(OF405=5,"Match Odds",IF(AND(OS405=5),"Match Odds",""))</f>
        <v/>
      </c>
      <c r="OW405">
        <f>IF(OF405=5,KP405,IF(AND(OS405=5),KP405,""))</f>
        <v/>
      </c>
      <c r="OX405">
        <f>IF(OF405=5,"MATCH_ODDS",IF(AND(OS405=5),"MATCH_ODDS",""))</f>
        <v/>
      </c>
      <c r="OY405">
        <f>IF(OF405=5,"BACK",IF(AND(OS405=5),"BACK",""))</f>
        <v/>
      </c>
    </row>
    <row r="406" ht="16.5" customHeight="1" thickBot="1" thickTop="1">
      <c r="A406" s="2" t="n"/>
      <c r="KN406" s="1">
        <f>IF(INDEX(#REF!,MATCH('HT 0-0'!D406,#REF!,0))=INDEX(#REF!,MATCH('HT 0-0'!D406,#REF!,0)),INDEX(#REF!,MATCH('HT 0-0'!D406,#REF!,0)),"ERROR")</f>
        <v/>
      </c>
      <c r="KO406" s="1">
        <f>IF(INDEX(#REF!,MATCH('HT 0-0'!E406,#REF!,0))=INDEX(#REF!,MATCH('HT 0-0'!E406,#REF!,0)),INDEX(#REF!,MATCH('HT 0-0'!E406,#REF!,0)),"ERROR")</f>
        <v/>
      </c>
      <c r="KP406" s="1">
        <f>KN406&amp;" v "&amp;KO406</f>
        <v/>
      </c>
      <c r="KQ406">
        <f>B406&amp;"_"&amp;C406</f>
        <v/>
      </c>
      <c r="KR406" s="1">
        <f>IF((HW406/KK406)&lt;0.335,"G",IF((HW406/KK406)&gt;0.67,"R","A"))</f>
        <v/>
      </c>
      <c r="KS406" s="1">
        <f>IF((HX406/KK406)&lt;0.335,"G",IF((HX406/KK406)&gt;0.67,"R","A"))</f>
        <v/>
      </c>
      <c r="KT406" s="1">
        <f>IF((IH406/KK406)&lt;0.335,"G",IF((IH406/KK406)&gt;0.67,"R","A"))</f>
        <v/>
      </c>
      <c r="KU406" s="1">
        <f>IF((II406/KK406)&lt;0.335,"G",IF((II406/KK406)&gt;0.67,"R","A"))</f>
        <v/>
      </c>
      <c r="KV406" s="1">
        <f>IF((HZ406/KK406)&lt;0.335,"G",IF((HZ406/KK406)&gt;0.67,"R","A"))</f>
        <v/>
      </c>
      <c r="KW406" s="1">
        <f>IF((HY406/KK406)&lt;0.335,"G",IF((HY406/KK406)&gt;0.67,"R","A"))</f>
        <v/>
      </c>
      <c r="KX406" s="1">
        <f>IF((IK406/KK406)&lt;0.335,"G",IF((IK406/KK406)&gt;0.67,"R","A"))</f>
        <v/>
      </c>
      <c r="KY406" s="1">
        <f>IF((IJ406/KK406)&lt;0.335,"G",IF((IJ406/KK406)&gt;0.67,"R","A"))</f>
        <v/>
      </c>
      <c r="KZ406" s="1">
        <f>IF((HQ406/KK406)&lt;0.335,"G",IF((HQ406/KK406)&gt;0.67,"R","A"))</f>
        <v/>
      </c>
      <c r="LA406" s="1">
        <f>IF((IB406/KK406)&lt;0.335,"G",IF((IB406/KK406)&gt;0.67,"R","A"))</f>
        <v/>
      </c>
      <c r="LB406">
        <f>IF(LQ406="0-0",INDEX(Scrape!#REF!,MATCH('HT 0-0'!KP406,Scrape!$B:$B,0)),"")</f>
        <v/>
      </c>
      <c r="LC406">
        <f>IF(LQ406="0-0",INDEX(Scrape!$A:$A,MATCH('HT 0-0'!KP406,Scrape!$B:$B,0)),"")</f>
        <v/>
      </c>
      <c r="LD406">
        <f>IF(LQ406="0-0",INDEX(Scrape!$B:$B,MATCH('HT 0-0'!KP406,Scrape!$B:$B,0)),"")</f>
        <v/>
      </c>
      <c r="LE406">
        <f>IF(LQ406="0-0",INDEX(Scrape!$C:$C,MATCH('HT 0-0'!KP406,Scrape!$B:$B,0)),"")</f>
        <v/>
      </c>
      <c r="LF406">
        <f>IF(LQ406="0-0",INDEX(Scrape!$D:$D,MATCH('HT 0-0'!KP406,Scrape!$B:$B,0)),"")</f>
        <v/>
      </c>
      <c r="LG406">
        <f>IF(LQ406="0-0",INDEX(Scrape!$E:$E,MATCH('HT 0-0'!KP406,Scrape!$B:$B,0)),"")</f>
        <v/>
      </c>
      <c r="LH406">
        <f>IF(LQ406="0-0",INDEX(Scrape!$F:$F,MATCH('HT 0-0'!KP406,Scrape!$B:$B,0)),"")</f>
        <v/>
      </c>
      <c r="LI406">
        <f>IF(LQ406="0-0",INDEX(Scrape!$G:$G,MATCH('HT 0-0'!KP406,Scrape!$B:$B,0)),"")</f>
        <v/>
      </c>
      <c r="LJ406">
        <f>IF(LQ406="0-0",INDEX(Scrape!$H:$H,MATCH('HT 0-0'!KP406,Scrape!$B:$B,0)),"")</f>
        <v/>
      </c>
      <c r="LK406">
        <f>IF(LQ406="0-0",INDEX(Scrape!$I:$I,MATCH('HT 0-0'!KP406,Scrape!$B:$B,0)),"")</f>
        <v/>
      </c>
      <c r="LL406">
        <f>IF(LQ406="0-0",INDEX(Scrape!$J:$J,MATCH('HT 0-0'!KP406,Scrape!$B:$B,0)),"")</f>
        <v/>
      </c>
      <c r="LM406">
        <f>IF(LQ406="0-0",INDEX(Scrape!$K:$K,MATCH('HT 0-0'!KP406,Scrape!$B:$B,0)),"")</f>
        <v/>
      </c>
      <c r="LN406">
        <f>IF(LQ406="0-0",INDEX(Scrape!$L:$L,MATCH('HT 0-0'!KP406,Scrape!$B:$B,0)),"")</f>
        <v/>
      </c>
      <c r="LO406">
        <f>IF(LQ406="0-0",INDEX(Scrape!$M:$M,MATCH('HT 0-0'!KP406,Scrape!$B:$B,0)),"")</f>
        <v/>
      </c>
      <c r="LP406">
        <f>IF(LQ406="0-0",INDEX(Scrape!$N:$N,MATCH('HT 0-0'!KP406,Scrape!$B:$B,0)),"")</f>
        <v/>
      </c>
      <c r="LQ406">
        <f>INDEX(Scrape!$O:$O,MATCH('HT 0-0'!KP406,Scrape!$B:$B,0))</f>
        <v/>
      </c>
      <c r="LR406">
        <f>(1/LJ406)+(1/LI406)+(1/LH406)</f>
        <v/>
      </c>
      <c r="LS406">
        <f>(1/LG406)+(1/LF406)+(1/LE406)</f>
        <v/>
      </c>
      <c r="LT406" s="8">
        <f>IF(INDEX(#REF!,MATCH(KQ406,#REF!,0))=INDEX(#REF!,MATCH(KQ406,#REF!,0)),INDEX(#REF!,MATCH(KQ406,#REF!,0)),"ERROR")</f>
        <v/>
      </c>
      <c r="LU406" s="4">
        <f>IF(KR406="G",2,IF(KR406="R",0.5,IF(KR406="A",1)))</f>
        <v/>
      </c>
      <c r="LV406" s="4">
        <f>IF(KS406="G",0.5,IF(KS406="R",2,IF(KS406="A",1)))</f>
        <v/>
      </c>
      <c r="LW406" s="4">
        <f>IF(KT406="G",2,IF(KT406="R",0.5,IF(KT406="A",1)))</f>
        <v/>
      </c>
      <c r="LX406" s="4">
        <f>IF(KU406="G",0.5,IF(KU406="R",2,IF(KU406="A",1)))</f>
        <v/>
      </c>
      <c r="LY406" s="7">
        <f>(LK406*(LU406+LX406)+(LL406*(LU406+LX406)))</f>
        <v/>
      </c>
      <c r="LZ406" s="7">
        <f>(LN406*(LV406+LW406)+(LO406*(LV406+LW406)))</f>
        <v/>
      </c>
      <c r="MA406" s="11">
        <f>LY406-LZ406</f>
        <v/>
      </c>
      <c r="MB406" s="5">
        <f>MA406+2</f>
        <v/>
      </c>
      <c r="MC406" s="6">
        <f>MA406-2</f>
        <v/>
      </c>
      <c r="MD406" s="4">
        <f>LE406</f>
        <v/>
      </c>
      <c r="ME406" s="9">
        <f>IF(MD406=0,1000,MD406+0.75)</f>
        <v/>
      </c>
      <c r="MF406" s="10">
        <f>IF(MD406=0,0,MD406-0.75)</f>
        <v/>
      </c>
      <c r="MG406" s="4">
        <f>((LM406*(LU406+LX406))-((LP406*(LV406+LW406))))</f>
        <v/>
      </c>
      <c r="MH406" s="9">
        <f>MG406*1.2</f>
        <v/>
      </c>
      <c r="MI406" s="10">
        <f>MG406*0.8</f>
        <v/>
      </c>
      <c r="MJ406">
        <f>IFERROR(OT406,"")</f>
        <v/>
      </c>
      <c r="MK406">
        <f>IFERROR(OU406,"")</f>
        <v/>
      </c>
      <c r="ML406">
        <f>IFERROR(OV406,"")</f>
        <v/>
      </c>
      <c r="MM406">
        <f>IFERROR(OW406,"")</f>
        <v/>
      </c>
      <c r="MN406">
        <f>IFERROR(OX406,"")</f>
        <v/>
      </c>
      <c r="MO406">
        <f>IFERROR(OY406,"")</f>
        <v/>
      </c>
      <c r="MP406" s="1">
        <f>COUNTIFS(#REF!,LT406,#REF!,1,#REF!,"&gt;="&amp;MC406,#REF!,"&lt;="&amp;MB406,#REF!,"&lt;="&amp;ME406,#REF!,"&gt;="&amp;MF406,#REF!,"="&amp;KV406,#REF!,"="&amp;KX406)</f>
        <v/>
      </c>
      <c r="MQ406" s="1">
        <f>COUNTIFS(#REF!,LT406,#REF!,0,#REF!,"&gt;="&amp;MC406,#REF!,"&lt;="&amp;MB406,#REF!,"&lt;="&amp;ME406,#REF!,"&gt;="&amp;MF406,#REF!,"="&amp;KV406,#REF!,"="&amp;KX406)</f>
        <v/>
      </c>
      <c r="MR406" s="1">
        <f>COUNTIFS(#REF!,LT406,#REF!,1,#REF!,"&gt;="&amp;MC406,#REF!,"&lt;="&amp;MB406,#REF!,"&lt;="&amp;ME406,#REF!,"&gt;="&amp;MF406,#REF!,"="&amp;KW406,#REF!,"="&amp;KY406)</f>
        <v/>
      </c>
      <c r="MS406" s="1">
        <f>COUNTIFS(#REF!,LT406,#REF!,0,#REF!,"&gt;="&amp;MC406,#REF!,"&lt;="&amp;MB406,#REF!,"&lt;="&amp;ME406,#REF!,"&gt;="&amp;MF406,#REF!,"="&amp;KW406,#REF!,"="&amp;KY406)</f>
        <v/>
      </c>
      <c r="MT406" s="1">
        <f>COUNTIFS(#REF!,LT406,#REF!,1,#REF!,"&gt;="&amp;MI406,#REF!,"&lt;="&amp;MH406,#REF!,"&lt;="&amp;ME406,#REF!,"&gt;="&amp;MF406)</f>
        <v/>
      </c>
      <c r="MU406" s="1">
        <f>COUNTIFS(#REF!,LT406,#REF!,0,#REF!,"&gt;="&amp;MI406,#REF!,"&lt;="&amp;MH406,#REF!,"&lt;="&amp;ME406,#REF!,"&gt;="&amp;MF406)</f>
        <v/>
      </c>
      <c r="MV406" s="1">
        <f>COUNTIFS(#REF!,LT406,#REF!,1,#REF!,"&gt;="&amp;MI406,#REF!,"&lt;="&amp;MH406,#REF!,"="&amp;KZ406,#REF!,"="&amp;LA406,#REF!,"&lt;="&amp;ME406,#REF!,"&gt;="&amp;MF406)</f>
        <v/>
      </c>
      <c r="MW406" s="1">
        <f>COUNTIFS(#REF!,LT406,#REF!,0,#REF!,"&gt;="&amp;MI406,#REF!,"&lt;="&amp;MH406,#REF!,"="&amp;KZ406,#REF!,"="&amp;LA406,#REF!,"&lt;="&amp;ME406,#REF!,"&gt;="&amp;MF406)</f>
        <v/>
      </c>
      <c r="MX406" s="1">
        <f>COUNTIFS(#REF!,LT406,#REF!,1,#REF!,"&gt;="&amp;MC406,#REF!,"&lt;="&amp;MB406,#REF!,"&lt;="&amp;ME406,#REF!,"&gt;="&amp;MF406)</f>
        <v/>
      </c>
      <c r="MY406" s="1">
        <f>COUNTIFS(#REF!,LT406,#REF!,0,#REF!,"&gt;="&amp;MC406,#REF!,"&lt;="&amp;MB406,#REF!,"&lt;="&amp;ME406,#REF!,"&gt;="&amp;MF406)</f>
        <v/>
      </c>
      <c r="MZ406" s="1">
        <f>COUNTIFS(#REF!,LT406,#REF!,1,#REF!,"&lt;="&amp;ME406,#REF!,"&gt;="&amp;MF406,#REF!,"="&amp;KV406,#REF!,"="&amp;KX406)</f>
        <v/>
      </c>
      <c r="NA406" s="1">
        <f>COUNTIFS(#REF!,LT406,#REF!,0,#REF!,"&lt;="&amp;ME406,#REF!,"&gt;="&amp;MF406,#REF!,"="&amp;KV406,#REF!,"="&amp;KX406)</f>
        <v/>
      </c>
      <c r="NB406" s="1">
        <f>COUNTIFS(#REF!,LT406,#REF!,1,#REF!,"&lt;="&amp;ME406,#REF!,"&gt;="&amp;MF406,#REF!,"="&amp;KW406,#REF!,"="&amp;KY406)</f>
        <v/>
      </c>
      <c r="NC406" s="1">
        <f>COUNTIFS(#REF!,LT406,#REF!,0,#REF!,"&lt;="&amp;ME406,#REF!,"&gt;="&amp;MF406,#REF!,"="&amp;KW406,#REF!,"="&amp;KY406)</f>
        <v/>
      </c>
      <c r="ND406" s="1">
        <f>COUNTIFS(#REF!,LT406,#REF!,1,#REF!,"&gt;="&amp;MC406,#REF!,"&lt;="&amp;MB406,#REF!,"&lt;="&amp;ME406,#REF!,"&gt;="&amp;MF406,#REF!,"="&amp;KV406,#REF!,"="&amp;KX406)</f>
        <v/>
      </c>
      <c r="NE406" s="1">
        <f>COUNTIFS(#REF!,LT406,#REF!,0,#REF!,"&gt;="&amp;MC406,#REF!,"&lt;="&amp;MB406,#REF!,"&lt;="&amp;ME406,#REF!,"&gt;="&amp;MF406,#REF!,"="&amp;KV406,#REF!,"="&amp;KX406)</f>
        <v/>
      </c>
      <c r="NF406" s="1">
        <f>COUNTIFS(#REF!,LT406,#REF!,1,#REF!,"&gt;="&amp;MC406,#REF!,"&lt;="&amp;MB406,#REF!,"&lt;="&amp;ME406,#REF!,"&gt;="&amp;MF406,#REF!,"="&amp;KW406,#REF!,"="&amp;KY406)</f>
        <v/>
      </c>
      <c r="NG406" s="1">
        <f>COUNTIFS(#REF!,LT406,#REF!,0,#REF!,"&gt;="&amp;MC406,#REF!,"&lt;="&amp;MB406,#REF!,"&lt;="&amp;ME406,#REF!,"&gt;="&amp;MF406,#REF!,"="&amp;KW406,#REF!,"="&amp;KY406)</f>
        <v/>
      </c>
      <c r="NH406" s="1">
        <f>COUNTIFS(#REF!,LT406,#REF!,1,#REF!,"&gt;="&amp;MC406,#REF!,"&lt;="&amp;MB406,#REF!,"&lt;="&amp;ME406,#REF!,"&gt;="&amp;MF406,#REF!,"="&amp;KZ406,#REF!,"="&amp;LA406)</f>
        <v/>
      </c>
      <c r="NI406" s="1">
        <f>COUNTIFS(#REF!,LT406,#REF!,0,#REF!,"&gt;="&amp;MC406,#REF!,"&lt;="&amp;MB406,#REF!,"&lt;="&amp;ME406,#REF!,"&gt;="&amp;MF406,#REF!,"="&amp;KZ406,#REF!,"="&amp;LA406)</f>
        <v/>
      </c>
      <c r="NJ406" s="1">
        <f>COUNTIFS(#REF!,LT406,#REF!,1,#REF!,"&gt;="&amp;MI406,#REF!,"&lt;="&amp;MH406,#REF!,"&lt;="&amp;ME406,#REF!,"&gt;="&amp;MF406)</f>
        <v/>
      </c>
      <c r="NK406" s="1">
        <f>COUNTIFS(#REF!,LT406,#REF!,0,#REF!,"&gt;="&amp;MI406,#REF!,"&lt;="&amp;MH406,#REF!,"&lt;="&amp;ME406,#REF!,"&gt;="&amp;MF406)</f>
        <v/>
      </c>
      <c r="NL406" s="1">
        <f>COUNTIFS(#REF!,LT406,#REF!,1,#REF!,"&gt;="&amp;MI406,#REF!,"&lt;="&amp;MH406,#REF!,"="&amp;KZ406,#REF!,"="&amp;LA406,#REF!,"&lt;="&amp;ME406,#REF!,"&gt;="&amp;MF406)</f>
        <v/>
      </c>
      <c r="NM406" s="1">
        <f>COUNTIFS(#REF!,LT406,#REF!,0,#REF!,"&gt;="&amp;MI406,#REF!,"&lt;="&amp;MH406,#REF!,"="&amp;KZ406,#REF!,"="&amp;LA406,#REF!,"&lt;="&amp;ME406,#REF!,"&gt;="&amp;MF406)</f>
        <v/>
      </c>
      <c r="NN406" s="1">
        <f>COUNTIFS(#REF!,LT406,#REF!,1,#REF!,"&gt;="&amp;MC406,#REF!,"&lt;="&amp;MB406,#REF!,"&lt;="&amp;ME406,#REF!,"&gt;="&amp;MF406)</f>
        <v/>
      </c>
      <c r="NO406" s="1">
        <f>COUNTIFS(#REF!,LT406,#REF!,0,#REF!,"&gt;="&amp;MC406,#REF!,"&lt;="&amp;MB406,#REF!,"&lt;="&amp;ME406,#REF!,"&gt;="&amp;MF406)</f>
        <v/>
      </c>
      <c r="NP406" s="1">
        <f>COUNTIFS(#REF!,LT406,#REF!,1,#REF!,"&lt;="&amp;ME406,#REF!,"&gt;="&amp;MF406,#REF!,"="&amp;KV406,#REF!,"="&amp;KX406)</f>
        <v/>
      </c>
      <c r="NQ406" s="1">
        <f>COUNTIFS(#REF!,LT406,#REF!,0,#REF!,"&lt;="&amp;ME406,#REF!,"&gt;="&amp;MF406,#REF!,"="&amp;KV406,#REF!,"="&amp;KX406)</f>
        <v/>
      </c>
      <c r="NR406" s="1">
        <f>COUNTIFS(#REF!,LT406,#REF!,1,#REF!,"&lt;="&amp;ME406,#REF!,"&gt;="&amp;MF406,#REF!,"="&amp;KW406,#REF!,"="&amp;KY406)</f>
        <v/>
      </c>
      <c r="NS406" s="1">
        <f>COUNTIFS(#REF!,LT406,#REF!,0,#REF!,"&lt;="&amp;ME406,#REF!,"&gt;="&amp;MF406,#REF!,"="&amp;KW406,#REF!,"="&amp;KY406)</f>
        <v/>
      </c>
      <c r="NT406" s="1">
        <f>MP406+MR406+MT406+MV406+MX406+MZ406+NB406</f>
        <v/>
      </c>
      <c r="NU406" s="1">
        <f>MQ406+MS406+MU406+MW406+MY406+NA406+NC406</f>
        <v/>
      </c>
      <c r="NV406" s="1">
        <f>NT406+NU406</f>
        <v/>
      </c>
      <c r="NW406" s="33">
        <f>NT406/(NT406+NU406)</f>
        <v/>
      </c>
      <c r="NX406" s="3">
        <f>1/NW406</f>
        <v/>
      </c>
      <c r="NY406" s="1">
        <f>LH406</f>
        <v/>
      </c>
      <c r="NZ406" s="79">
        <f>(NW406*((NY406-1)*0.98))-((1-NW406)*1)</f>
        <v/>
      </c>
      <c r="OA406" s="34">
        <f>IF(LR406&lt;0.9,0,IF(AND(LR406&gt;1.1),0,1))</f>
        <v/>
      </c>
      <c r="OB406" s="34">
        <f>IF(LS406&lt;0.9,0,IF(AND(LS406&gt;1.1),0,1))</f>
        <v/>
      </c>
      <c r="OC406" s="32">
        <f>IF(NV406&gt;99,1,0)</f>
        <v/>
      </c>
      <c r="OD406" s="32">
        <f>IF(NZ406&gt;0.0799,1,0)</f>
        <v/>
      </c>
      <c r="OE406" s="32">
        <f>IF(NZ406&gt;OM406,1,0)</f>
        <v/>
      </c>
      <c r="OF406" s="32">
        <f>OC406+OD406+OE406+OA406+OB406</f>
        <v/>
      </c>
      <c r="OG406" s="1">
        <f>ND406+NF406+NH406+NJ406+NL406+NN406+NP406+NR406</f>
        <v/>
      </c>
      <c r="OH406" s="1">
        <f>NE406+NG406+NI406+NK406+NM406+NO406+NQ406+NS406</f>
        <v/>
      </c>
      <c r="OI406" s="1">
        <f>OG406+OH406</f>
        <v/>
      </c>
      <c r="OJ406" s="33">
        <f>OG406/(OG406+OH406)</f>
        <v/>
      </c>
      <c r="OK406" s="3">
        <f>1/OJ406</f>
        <v/>
      </c>
      <c r="OL406" s="1">
        <f>LI406</f>
        <v/>
      </c>
      <c r="OM406" s="79">
        <f>(OJ406*((OL406-1)*0.98))-((1-OJ406)*1)</f>
        <v/>
      </c>
      <c r="ON406" s="34">
        <f>IF(LR406&lt;0.9,0,IF(AND(LR406&gt;1.1),0,1))</f>
        <v/>
      </c>
      <c r="OO406" s="34">
        <f>IF(LS406&lt;0.9,0,IF(AND(LS406&gt;1.1),0,1))</f>
        <v/>
      </c>
      <c r="OP406" s="32">
        <f>IF(OI406&gt;99,1,0)</f>
        <v/>
      </c>
      <c r="OQ406" s="32">
        <f>IF(OM406&gt;0.0799,1,0)</f>
        <v/>
      </c>
      <c r="OR406" s="32">
        <f>IF(OM406&gt;OZ406,1,0)</f>
        <v/>
      </c>
      <c r="OS406" s="32">
        <f>OP406+OQ406+OR406+ON406+OO406</f>
        <v/>
      </c>
      <c r="OT406">
        <f>IF(OF406=5,"BackHome0-0",IF(AND(OS406=5),"BackAway0-0",""))</f>
        <v/>
      </c>
      <c r="OU406">
        <f>IF(OF406=5,KN406,IF(AND(OS406=5),KO406,""))</f>
        <v/>
      </c>
      <c r="OV406">
        <f>IF(OF406=5,"Match Odds",IF(AND(OS406=5),"Match Odds",""))</f>
        <v/>
      </c>
      <c r="OW406">
        <f>IF(OF406=5,KP406,IF(AND(OS406=5),KP406,""))</f>
        <v/>
      </c>
      <c r="OX406">
        <f>IF(OF406=5,"MATCH_ODDS",IF(AND(OS406=5),"MATCH_ODDS",""))</f>
        <v/>
      </c>
      <c r="OY406">
        <f>IF(OF406=5,"BACK",IF(AND(OS406=5),"BACK",""))</f>
        <v/>
      </c>
    </row>
    <row r="407" ht="16.5" customHeight="1" thickBot="1" thickTop="1">
      <c r="A407" s="2" t="n"/>
      <c r="KN407" s="1">
        <f>IF(INDEX(#REF!,MATCH('HT 0-0'!D407,#REF!,0))=INDEX(#REF!,MATCH('HT 0-0'!D407,#REF!,0)),INDEX(#REF!,MATCH('HT 0-0'!D407,#REF!,0)),"ERROR")</f>
        <v/>
      </c>
      <c r="KO407" s="1">
        <f>IF(INDEX(#REF!,MATCH('HT 0-0'!E407,#REF!,0))=INDEX(#REF!,MATCH('HT 0-0'!E407,#REF!,0)),INDEX(#REF!,MATCH('HT 0-0'!E407,#REF!,0)),"ERROR")</f>
        <v/>
      </c>
      <c r="KP407" s="1">
        <f>KN407&amp;" v "&amp;KO407</f>
        <v/>
      </c>
      <c r="KQ407">
        <f>B407&amp;"_"&amp;C407</f>
        <v/>
      </c>
      <c r="KR407" s="1">
        <f>IF((HW407/KK407)&lt;0.335,"G",IF((HW407/KK407)&gt;0.67,"R","A"))</f>
        <v/>
      </c>
      <c r="KS407" s="1">
        <f>IF((HX407/KK407)&lt;0.335,"G",IF((HX407/KK407)&gt;0.67,"R","A"))</f>
        <v/>
      </c>
      <c r="KT407" s="1">
        <f>IF((IH407/KK407)&lt;0.335,"G",IF((IH407/KK407)&gt;0.67,"R","A"))</f>
        <v/>
      </c>
      <c r="KU407" s="1">
        <f>IF((II407/KK407)&lt;0.335,"G",IF((II407/KK407)&gt;0.67,"R","A"))</f>
        <v/>
      </c>
      <c r="KV407" s="1">
        <f>IF((HZ407/KK407)&lt;0.335,"G",IF((HZ407/KK407)&gt;0.67,"R","A"))</f>
        <v/>
      </c>
      <c r="KW407" s="1">
        <f>IF((HY407/KK407)&lt;0.335,"G",IF((HY407/KK407)&gt;0.67,"R","A"))</f>
        <v/>
      </c>
      <c r="KX407" s="1">
        <f>IF((IK407/KK407)&lt;0.335,"G",IF((IK407/KK407)&gt;0.67,"R","A"))</f>
        <v/>
      </c>
      <c r="KY407" s="1">
        <f>IF((IJ407/KK407)&lt;0.335,"G",IF((IJ407/KK407)&gt;0.67,"R","A"))</f>
        <v/>
      </c>
      <c r="KZ407" s="1">
        <f>IF((HQ407/KK407)&lt;0.335,"G",IF((HQ407/KK407)&gt;0.67,"R","A"))</f>
        <v/>
      </c>
      <c r="LA407" s="1">
        <f>IF((IB407/KK407)&lt;0.335,"G",IF((IB407/KK407)&gt;0.67,"R","A"))</f>
        <v/>
      </c>
      <c r="LB407">
        <f>IF(LQ407="0-0",INDEX(Scrape!#REF!,MATCH('HT 0-0'!KP407,Scrape!$B:$B,0)),"")</f>
        <v/>
      </c>
      <c r="LC407">
        <f>IF(LQ407="0-0",INDEX(Scrape!$A:$A,MATCH('HT 0-0'!KP407,Scrape!$B:$B,0)),"")</f>
        <v/>
      </c>
      <c r="LD407">
        <f>IF(LQ407="0-0",INDEX(Scrape!$B:$B,MATCH('HT 0-0'!KP407,Scrape!$B:$B,0)),"")</f>
        <v/>
      </c>
      <c r="LE407">
        <f>IF(LQ407="0-0",INDEX(Scrape!$C:$C,MATCH('HT 0-0'!KP407,Scrape!$B:$B,0)),"")</f>
        <v/>
      </c>
      <c r="LF407">
        <f>IF(LQ407="0-0",INDEX(Scrape!$D:$D,MATCH('HT 0-0'!KP407,Scrape!$B:$B,0)),"")</f>
        <v/>
      </c>
      <c r="LG407">
        <f>IF(LQ407="0-0",INDEX(Scrape!$E:$E,MATCH('HT 0-0'!KP407,Scrape!$B:$B,0)),"")</f>
        <v/>
      </c>
      <c r="LH407">
        <f>IF(LQ407="0-0",INDEX(Scrape!$F:$F,MATCH('HT 0-0'!KP407,Scrape!$B:$B,0)),"")</f>
        <v/>
      </c>
      <c r="LI407">
        <f>IF(LQ407="0-0",INDEX(Scrape!$G:$G,MATCH('HT 0-0'!KP407,Scrape!$B:$B,0)),"")</f>
        <v/>
      </c>
      <c r="LJ407">
        <f>IF(LQ407="0-0",INDEX(Scrape!$H:$H,MATCH('HT 0-0'!KP407,Scrape!$B:$B,0)),"")</f>
        <v/>
      </c>
      <c r="LK407">
        <f>IF(LQ407="0-0",INDEX(Scrape!$I:$I,MATCH('HT 0-0'!KP407,Scrape!$B:$B,0)),"")</f>
        <v/>
      </c>
      <c r="LL407">
        <f>IF(LQ407="0-0",INDEX(Scrape!$J:$J,MATCH('HT 0-0'!KP407,Scrape!$B:$B,0)),"")</f>
        <v/>
      </c>
      <c r="LM407">
        <f>IF(LQ407="0-0",INDEX(Scrape!$K:$K,MATCH('HT 0-0'!KP407,Scrape!$B:$B,0)),"")</f>
        <v/>
      </c>
      <c r="LN407">
        <f>IF(LQ407="0-0",INDEX(Scrape!$L:$L,MATCH('HT 0-0'!KP407,Scrape!$B:$B,0)),"")</f>
        <v/>
      </c>
      <c r="LO407">
        <f>IF(LQ407="0-0",INDEX(Scrape!$M:$M,MATCH('HT 0-0'!KP407,Scrape!$B:$B,0)),"")</f>
        <v/>
      </c>
      <c r="LP407">
        <f>IF(LQ407="0-0",INDEX(Scrape!$N:$N,MATCH('HT 0-0'!KP407,Scrape!$B:$B,0)),"")</f>
        <v/>
      </c>
      <c r="LQ407">
        <f>INDEX(Scrape!$O:$O,MATCH('HT 0-0'!KP407,Scrape!$B:$B,0))</f>
        <v/>
      </c>
      <c r="LR407">
        <f>(1/LJ407)+(1/LI407)+(1/LH407)</f>
        <v/>
      </c>
      <c r="LS407">
        <f>(1/LG407)+(1/LF407)+(1/LE407)</f>
        <v/>
      </c>
      <c r="LT407" s="8">
        <f>IF(INDEX(#REF!,MATCH(KQ407,#REF!,0))=INDEX(#REF!,MATCH(KQ407,#REF!,0)),INDEX(#REF!,MATCH(KQ407,#REF!,0)),"ERROR")</f>
        <v/>
      </c>
      <c r="LU407" s="4">
        <f>IF(KR407="G",2,IF(KR407="R",0.5,IF(KR407="A",1)))</f>
        <v/>
      </c>
      <c r="LV407" s="4">
        <f>IF(KS407="G",0.5,IF(KS407="R",2,IF(KS407="A",1)))</f>
        <v/>
      </c>
      <c r="LW407" s="4">
        <f>IF(KT407="G",2,IF(KT407="R",0.5,IF(KT407="A",1)))</f>
        <v/>
      </c>
      <c r="LX407" s="4">
        <f>IF(KU407="G",0.5,IF(KU407="R",2,IF(KU407="A",1)))</f>
        <v/>
      </c>
      <c r="LY407" s="7">
        <f>(LK407*(LU407+LX407)+(LL407*(LU407+LX407)))</f>
        <v/>
      </c>
      <c r="LZ407" s="7">
        <f>(LN407*(LV407+LW407)+(LO407*(LV407+LW407)))</f>
        <v/>
      </c>
      <c r="MA407" s="11">
        <f>LY407-LZ407</f>
        <v/>
      </c>
      <c r="MB407" s="5">
        <f>MA407+2</f>
        <v/>
      </c>
      <c r="MC407" s="6">
        <f>MA407-2</f>
        <v/>
      </c>
      <c r="MD407" s="4">
        <f>LE407</f>
        <v/>
      </c>
      <c r="ME407" s="9">
        <f>IF(MD407=0,1000,MD407+0.75)</f>
        <v/>
      </c>
      <c r="MF407" s="10">
        <f>IF(MD407=0,0,MD407-0.75)</f>
        <v/>
      </c>
      <c r="MG407" s="4">
        <f>((LM407*(LU407+LX407))-((LP407*(LV407+LW407))))</f>
        <v/>
      </c>
      <c r="MH407" s="9">
        <f>MG407*1.2</f>
        <v/>
      </c>
      <c r="MI407" s="10">
        <f>MG407*0.8</f>
        <v/>
      </c>
      <c r="MJ407">
        <f>IFERROR(OT407,"")</f>
        <v/>
      </c>
      <c r="MK407">
        <f>IFERROR(OU407,"")</f>
        <v/>
      </c>
      <c r="ML407">
        <f>IFERROR(OV407,"")</f>
        <v/>
      </c>
      <c r="MM407">
        <f>IFERROR(OW407,"")</f>
        <v/>
      </c>
      <c r="MN407">
        <f>IFERROR(OX407,"")</f>
        <v/>
      </c>
      <c r="MO407">
        <f>IFERROR(OY407,"")</f>
        <v/>
      </c>
      <c r="MP407" s="1">
        <f>COUNTIFS(#REF!,LT407,#REF!,1,#REF!,"&gt;="&amp;MC407,#REF!,"&lt;="&amp;MB407,#REF!,"&lt;="&amp;ME407,#REF!,"&gt;="&amp;MF407,#REF!,"="&amp;KV407,#REF!,"="&amp;KX407)</f>
        <v/>
      </c>
      <c r="MQ407" s="1">
        <f>COUNTIFS(#REF!,LT407,#REF!,0,#REF!,"&gt;="&amp;MC407,#REF!,"&lt;="&amp;MB407,#REF!,"&lt;="&amp;ME407,#REF!,"&gt;="&amp;MF407,#REF!,"="&amp;KV407,#REF!,"="&amp;KX407)</f>
        <v/>
      </c>
      <c r="MR407" s="1">
        <f>COUNTIFS(#REF!,LT407,#REF!,1,#REF!,"&gt;="&amp;MC407,#REF!,"&lt;="&amp;MB407,#REF!,"&lt;="&amp;ME407,#REF!,"&gt;="&amp;MF407,#REF!,"="&amp;KW407,#REF!,"="&amp;KY407)</f>
        <v/>
      </c>
      <c r="MS407" s="1">
        <f>COUNTIFS(#REF!,LT407,#REF!,0,#REF!,"&gt;="&amp;MC407,#REF!,"&lt;="&amp;MB407,#REF!,"&lt;="&amp;ME407,#REF!,"&gt;="&amp;MF407,#REF!,"="&amp;KW407,#REF!,"="&amp;KY407)</f>
        <v/>
      </c>
      <c r="MT407" s="1">
        <f>COUNTIFS(#REF!,LT407,#REF!,1,#REF!,"&gt;="&amp;MI407,#REF!,"&lt;="&amp;MH407,#REF!,"&lt;="&amp;ME407,#REF!,"&gt;="&amp;MF407)</f>
        <v/>
      </c>
      <c r="MU407" s="1">
        <f>COUNTIFS(#REF!,LT407,#REF!,0,#REF!,"&gt;="&amp;MI407,#REF!,"&lt;="&amp;MH407,#REF!,"&lt;="&amp;ME407,#REF!,"&gt;="&amp;MF407)</f>
        <v/>
      </c>
      <c r="MV407" s="1">
        <f>COUNTIFS(#REF!,LT407,#REF!,1,#REF!,"&gt;="&amp;MI407,#REF!,"&lt;="&amp;MH407,#REF!,"="&amp;KZ407,#REF!,"="&amp;LA407,#REF!,"&lt;="&amp;ME407,#REF!,"&gt;="&amp;MF407)</f>
        <v/>
      </c>
      <c r="MW407" s="1">
        <f>COUNTIFS(#REF!,LT407,#REF!,0,#REF!,"&gt;="&amp;MI407,#REF!,"&lt;="&amp;MH407,#REF!,"="&amp;KZ407,#REF!,"="&amp;LA407,#REF!,"&lt;="&amp;ME407,#REF!,"&gt;="&amp;MF407)</f>
        <v/>
      </c>
      <c r="MX407" s="1">
        <f>COUNTIFS(#REF!,LT407,#REF!,1,#REF!,"&gt;="&amp;MC407,#REF!,"&lt;="&amp;MB407,#REF!,"&lt;="&amp;ME407,#REF!,"&gt;="&amp;MF407)</f>
        <v/>
      </c>
      <c r="MY407" s="1">
        <f>COUNTIFS(#REF!,LT407,#REF!,0,#REF!,"&gt;="&amp;MC407,#REF!,"&lt;="&amp;MB407,#REF!,"&lt;="&amp;ME407,#REF!,"&gt;="&amp;MF407)</f>
        <v/>
      </c>
      <c r="MZ407" s="1">
        <f>COUNTIFS(#REF!,LT407,#REF!,1,#REF!,"&lt;="&amp;ME407,#REF!,"&gt;="&amp;MF407,#REF!,"="&amp;KV407,#REF!,"="&amp;KX407)</f>
        <v/>
      </c>
      <c r="NA407" s="1">
        <f>COUNTIFS(#REF!,LT407,#REF!,0,#REF!,"&lt;="&amp;ME407,#REF!,"&gt;="&amp;MF407,#REF!,"="&amp;KV407,#REF!,"="&amp;KX407)</f>
        <v/>
      </c>
      <c r="NB407" s="1">
        <f>COUNTIFS(#REF!,LT407,#REF!,1,#REF!,"&lt;="&amp;ME407,#REF!,"&gt;="&amp;MF407,#REF!,"="&amp;KW407,#REF!,"="&amp;KY407)</f>
        <v/>
      </c>
      <c r="NC407" s="1">
        <f>COUNTIFS(#REF!,LT407,#REF!,0,#REF!,"&lt;="&amp;ME407,#REF!,"&gt;="&amp;MF407,#REF!,"="&amp;KW407,#REF!,"="&amp;KY407)</f>
        <v/>
      </c>
      <c r="ND407" s="1">
        <f>COUNTIFS(#REF!,LT407,#REF!,1,#REF!,"&gt;="&amp;MC407,#REF!,"&lt;="&amp;MB407,#REF!,"&lt;="&amp;ME407,#REF!,"&gt;="&amp;MF407,#REF!,"="&amp;KV407,#REF!,"="&amp;KX407)</f>
        <v/>
      </c>
      <c r="NE407" s="1">
        <f>COUNTIFS(#REF!,LT407,#REF!,0,#REF!,"&gt;="&amp;MC407,#REF!,"&lt;="&amp;MB407,#REF!,"&lt;="&amp;ME407,#REF!,"&gt;="&amp;MF407,#REF!,"="&amp;KV407,#REF!,"="&amp;KX407)</f>
        <v/>
      </c>
      <c r="NF407" s="1">
        <f>COUNTIFS(#REF!,LT407,#REF!,1,#REF!,"&gt;="&amp;MC407,#REF!,"&lt;="&amp;MB407,#REF!,"&lt;="&amp;ME407,#REF!,"&gt;="&amp;MF407,#REF!,"="&amp;KW407,#REF!,"="&amp;KY407)</f>
        <v/>
      </c>
      <c r="NG407" s="1">
        <f>COUNTIFS(#REF!,LT407,#REF!,0,#REF!,"&gt;="&amp;MC407,#REF!,"&lt;="&amp;MB407,#REF!,"&lt;="&amp;ME407,#REF!,"&gt;="&amp;MF407,#REF!,"="&amp;KW407,#REF!,"="&amp;KY407)</f>
        <v/>
      </c>
      <c r="NH407" s="1">
        <f>COUNTIFS(#REF!,LT407,#REF!,1,#REF!,"&gt;="&amp;MC407,#REF!,"&lt;="&amp;MB407,#REF!,"&lt;="&amp;ME407,#REF!,"&gt;="&amp;MF407,#REF!,"="&amp;KZ407,#REF!,"="&amp;LA407)</f>
        <v/>
      </c>
      <c r="NI407" s="1">
        <f>COUNTIFS(#REF!,LT407,#REF!,0,#REF!,"&gt;="&amp;MC407,#REF!,"&lt;="&amp;MB407,#REF!,"&lt;="&amp;ME407,#REF!,"&gt;="&amp;MF407,#REF!,"="&amp;KZ407,#REF!,"="&amp;LA407)</f>
        <v/>
      </c>
      <c r="NJ407" s="1">
        <f>COUNTIFS(#REF!,LT407,#REF!,1,#REF!,"&gt;="&amp;MI407,#REF!,"&lt;="&amp;MH407,#REF!,"&lt;="&amp;ME407,#REF!,"&gt;="&amp;MF407)</f>
        <v/>
      </c>
      <c r="NK407" s="1">
        <f>COUNTIFS(#REF!,LT407,#REF!,0,#REF!,"&gt;="&amp;MI407,#REF!,"&lt;="&amp;MH407,#REF!,"&lt;="&amp;ME407,#REF!,"&gt;="&amp;MF407)</f>
        <v/>
      </c>
      <c r="NL407" s="1">
        <f>COUNTIFS(#REF!,LT407,#REF!,1,#REF!,"&gt;="&amp;MI407,#REF!,"&lt;="&amp;MH407,#REF!,"="&amp;KZ407,#REF!,"="&amp;LA407,#REF!,"&lt;="&amp;ME407,#REF!,"&gt;="&amp;MF407)</f>
        <v/>
      </c>
      <c r="NM407" s="1">
        <f>COUNTIFS(#REF!,LT407,#REF!,0,#REF!,"&gt;="&amp;MI407,#REF!,"&lt;="&amp;MH407,#REF!,"="&amp;KZ407,#REF!,"="&amp;LA407,#REF!,"&lt;="&amp;ME407,#REF!,"&gt;="&amp;MF407)</f>
        <v/>
      </c>
      <c r="NN407" s="1">
        <f>COUNTIFS(#REF!,LT407,#REF!,1,#REF!,"&gt;="&amp;MC407,#REF!,"&lt;="&amp;MB407,#REF!,"&lt;="&amp;ME407,#REF!,"&gt;="&amp;MF407)</f>
        <v/>
      </c>
      <c r="NO407" s="1">
        <f>COUNTIFS(#REF!,LT407,#REF!,0,#REF!,"&gt;="&amp;MC407,#REF!,"&lt;="&amp;MB407,#REF!,"&lt;="&amp;ME407,#REF!,"&gt;="&amp;MF407)</f>
        <v/>
      </c>
      <c r="NP407" s="1">
        <f>COUNTIFS(#REF!,LT407,#REF!,1,#REF!,"&lt;="&amp;ME407,#REF!,"&gt;="&amp;MF407,#REF!,"="&amp;KV407,#REF!,"="&amp;KX407)</f>
        <v/>
      </c>
      <c r="NQ407" s="1">
        <f>COUNTIFS(#REF!,LT407,#REF!,0,#REF!,"&lt;="&amp;ME407,#REF!,"&gt;="&amp;MF407,#REF!,"="&amp;KV407,#REF!,"="&amp;KX407)</f>
        <v/>
      </c>
      <c r="NR407" s="1">
        <f>COUNTIFS(#REF!,LT407,#REF!,1,#REF!,"&lt;="&amp;ME407,#REF!,"&gt;="&amp;MF407,#REF!,"="&amp;KW407,#REF!,"="&amp;KY407)</f>
        <v/>
      </c>
      <c r="NS407" s="1">
        <f>COUNTIFS(#REF!,LT407,#REF!,0,#REF!,"&lt;="&amp;ME407,#REF!,"&gt;="&amp;MF407,#REF!,"="&amp;KW407,#REF!,"="&amp;KY407)</f>
        <v/>
      </c>
      <c r="NT407" s="1">
        <f>MP407+MR407+MT407+MV407+MX407+MZ407+NB407</f>
        <v/>
      </c>
      <c r="NU407" s="1">
        <f>MQ407+MS407+MU407+MW407+MY407+NA407+NC407</f>
        <v/>
      </c>
      <c r="NV407" s="1">
        <f>NT407+NU407</f>
        <v/>
      </c>
      <c r="NW407" s="33">
        <f>NT407/(NT407+NU407)</f>
        <v/>
      </c>
      <c r="NX407" s="3">
        <f>1/NW407</f>
        <v/>
      </c>
      <c r="NY407" s="1">
        <f>LH407</f>
        <v/>
      </c>
      <c r="NZ407" s="79">
        <f>(NW407*((NY407-1)*0.98))-((1-NW407)*1)</f>
        <v/>
      </c>
      <c r="OA407" s="34">
        <f>IF(LR407&lt;0.9,0,IF(AND(LR407&gt;1.1),0,1))</f>
        <v/>
      </c>
      <c r="OB407" s="34">
        <f>IF(LS407&lt;0.9,0,IF(AND(LS407&gt;1.1),0,1))</f>
        <v/>
      </c>
      <c r="OC407" s="32">
        <f>IF(NV407&gt;99,1,0)</f>
        <v/>
      </c>
      <c r="OD407" s="32">
        <f>IF(NZ407&gt;0.0799,1,0)</f>
        <v/>
      </c>
      <c r="OE407" s="32">
        <f>IF(NZ407&gt;OM407,1,0)</f>
        <v/>
      </c>
      <c r="OF407" s="32">
        <f>OC407+OD407+OE407+OA407+OB407</f>
        <v/>
      </c>
      <c r="OG407" s="1">
        <f>ND407+NF407+NH407+NJ407+NL407+NN407+NP407+NR407</f>
        <v/>
      </c>
      <c r="OH407" s="1">
        <f>NE407+NG407+NI407+NK407+NM407+NO407+NQ407+NS407</f>
        <v/>
      </c>
      <c r="OI407" s="1">
        <f>OG407+OH407</f>
        <v/>
      </c>
      <c r="OJ407" s="33">
        <f>OG407/(OG407+OH407)</f>
        <v/>
      </c>
      <c r="OK407" s="3">
        <f>1/OJ407</f>
        <v/>
      </c>
      <c r="OL407" s="1">
        <f>LI407</f>
        <v/>
      </c>
      <c r="OM407" s="79">
        <f>(OJ407*((OL407-1)*0.98))-((1-OJ407)*1)</f>
        <v/>
      </c>
      <c r="ON407" s="34">
        <f>IF(LR407&lt;0.9,0,IF(AND(LR407&gt;1.1),0,1))</f>
        <v/>
      </c>
      <c r="OO407" s="34">
        <f>IF(LS407&lt;0.9,0,IF(AND(LS407&gt;1.1),0,1))</f>
        <v/>
      </c>
      <c r="OP407" s="32">
        <f>IF(OI407&gt;99,1,0)</f>
        <v/>
      </c>
      <c r="OQ407" s="32">
        <f>IF(OM407&gt;0.0799,1,0)</f>
        <v/>
      </c>
      <c r="OR407" s="32">
        <f>IF(OM407&gt;OZ407,1,0)</f>
        <v/>
      </c>
      <c r="OS407" s="32">
        <f>OP407+OQ407+OR407+ON407+OO407</f>
        <v/>
      </c>
      <c r="OT407">
        <f>IF(OF407=5,"BackHome0-0",IF(AND(OS407=5),"BackAway0-0",""))</f>
        <v/>
      </c>
      <c r="OU407">
        <f>IF(OF407=5,KN407,IF(AND(OS407=5),KO407,""))</f>
        <v/>
      </c>
      <c r="OV407">
        <f>IF(OF407=5,"Match Odds",IF(AND(OS407=5),"Match Odds",""))</f>
        <v/>
      </c>
      <c r="OW407">
        <f>IF(OF407=5,KP407,IF(AND(OS407=5),KP407,""))</f>
        <v/>
      </c>
      <c r="OX407">
        <f>IF(OF407=5,"MATCH_ODDS",IF(AND(OS407=5),"MATCH_ODDS",""))</f>
        <v/>
      </c>
      <c r="OY407">
        <f>IF(OF407=5,"BACK",IF(AND(OS407=5),"BACK",""))</f>
        <v/>
      </c>
    </row>
    <row r="408" ht="16.5" customHeight="1" thickBot="1" thickTop="1">
      <c r="A408" s="2" t="n"/>
      <c r="KN408" s="1">
        <f>IF(INDEX(#REF!,MATCH('HT 0-0'!D408,#REF!,0))=INDEX(#REF!,MATCH('HT 0-0'!D408,#REF!,0)),INDEX(#REF!,MATCH('HT 0-0'!D408,#REF!,0)),"ERROR")</f>
        <v/>
      </c>
      <c r="KO408" s="1">
        <f>IF(INDEX(#REF!,MATCH('HT 0-0'!E408,#REF!,0))=INDEX(#REF!,MATCH('HT 0-0'!E408,#REF!,0)),INDEX(#REF!,MATCH('HT 0-0'!E408,#REF!,0)),"ERROR")</f>
        <v/>
      </c>
      <c r="KP408" s="1">
        <f>KN408&amp;" v "&amp;KO408</f>
        <v/>
      </c>
      <c r="KQ408">
        <f>B408&amp;"_"&amp;C408</f>
        <v/>
      </c>
      <c r="KR408" s="1">
        <f>IF((HW408/KK408)&lt;0.335,"G",IF((HW408/KK408)&gt;0.67,"R","A"))</f>
        <v/>
      </c>
      <c r="KS408" s="1">
        <f>IF((HX408/KK408)&lt;0.335,"G",IF((HX408/KK408)&gt;0.67,"R","A"))</f>
        <v/>
      </c>
      <c r="KT408" s="1">
        <f>IF((IH408/KK408)&lt;0.335,"G",IF((IH408/KK408)&gt;0.67,"R","A"))</f>
        <v/>
      </c>
      <c r="KU408" s="1">
        <f>IF((II408/KK408)&lt;0.335,"G",IF((II408/KK408)&gt;0.67,"R","A"))</f>
        <v/>
      </c>
      <c r="KV408" s="1">
        <f>IF((HZ408/KK408)&lt;0.335,"G",IF((HZ408/KK408)&gt;0.67,"R","A"))</f>
        <v/>
      </c>
      <c r="KW408" s="1">
        <f>IF((HY408/KK408)&lt;0.335,"G",IF((HY408/KK408)&gt;0.67,"R","A"))</f>
        <v/>
      </c>
      <c r="KX408" s="1">
        <f>IF((IK408/KK408)&lt;0.335,"G",IF((IK408/KK408)&gt;0.67,"R","A"))</f>
        <v/>
      </c>
      <c r="KY408" s="1">
        <f>IF((IJ408/KK408)&lt;0.335,"G",IF((IJ408/KK408)&gt;0.67,"R","A"))</f>
        <v/>
      </c>
      <c r="KZ408" s="1">
        <f>IF((HQ408/KK408)&lt;0.335,"G",IF((HQ408/KK408)&gt;0.67,"R","A"))</f>
        <v/>
      </c>
      <c r="LA408" s="1">
        <f>IF((IB408/KK408)&lt;0.335,"G",IF((IB408/KK408)&gt;0.67,"R","A"))</f>
        <v/>
      </c>
      <c r="LB408">
        <f>IF(LQ408="0-0",INDEX(Scrape!#REF!,MATCH('HT 0-0'!KP408,Scrape!$B:$B,0)),"")</f>
        <v/>
      </c>
      <c r="LC408">
        <f>IF(LQ408="0-0",INDEX(Scrape!$A:$A,MATCH('HT 0-0'!KP408,Scrape!$B:$B,0)),"")</f>
        <v/>
      </c>
      <c r="LD408">
        <f>IF(LQ408="0-0",INDEX(Scrape!$B:$B,MATCH('HT 0-0'!KP408,Scrape!$B:$B,0)),"")</f>
        <v/>
      </c>
      <c r="LE408">
        <f>IF(LQ408="0-0",INDEX(Scrape!$C:$C,MATCH('HT 0-0'!KP408,Scrape!$B:$B,0)),"")</f>
        <v/>
      </c>
      <c r="LF408">
        <f>IF(LQ408="0-0",INDEX(Scrape!$D:$D,MATCH('HT 0-0'!KP408,Scrape!$B:$B,0)),"")</f>
        <v/>
      </c>
      <c r="LG408">
        <f>IF(LQ408="0-0",INDEX(Scrape!$E:$E,MATCH('HT 0-0'!KP408,Scrape!$B:$B,0)),"")</f>
        <v/>
      </c>
      <c r="LH408">
        <f>IF(LQ408="0-0",INDEX(Scrape!$F:$F,MATCH('HT 0-0'!KP408,Scrape!$B:$B,0)),"")</f>
        <v/>
      </c>
      <c r="LI408">
        <f>IF(LQ408="0-0",INDEX(Scrape!$G:$G,MATCH('HT 0-0'!KP408,Scrape!$B:$B,0)),"")</f>
        <v/>
      </c>
      <c r="LJ408">
        <f>IF(LQ408="0-0",INDEX(Scrape!$H:$H,MATCH('HT 0-0'!KP408,Scrape!$B:$B,0)),"")</f>
        <v/>
      </c>
      <c r="LK408">
        <f>IF(LQ408="0-0",INDEX(Scrape!$I:$I,MATCH('HT 0-0'!KP408,Scrape!$B:$B,0)),"")</f>
        <v/>
      </c>
      <c r="LL408">
        <f>IF(LQ408="0-0",INDEX(Scrape!$J:$J,MATCH('HT 0-0'!KP408,Scrape!$B:$B,0)),"")</f>
        <v/>
      </c>
      <c r="LM408">
        <f>IF(LQ408="0-0",INDEX(Scrape!$K:$K,MATCH('HT 0-0'!KP408,Scrape!$B:$B,0)),"")</f>
        <v/>
      </c>
      <c r="LN408">
        <f>IF(LQ408="0-0",INDEX(Scrape!$L:$L,MATCH('HT 0-0'!KP408,Scrape!$B:$B,0)),"")</f>
        <v/>
      </c>
      <c r="LO408">
        <f>IF(LQ408="0-0",INDEX(Scrape!$M:$M,MATCH('HT 0-0'!KP408,Scrape!$B:$B,0)),"")</f>
        <v/>
      </c>
      <c r="LP408">
        <f>IF(LQ408="0-0",INDEX(Scrape!$N:$N,MATCH('HT 0-0'!KP408,Scrape!$B:$B,0)),"")</f>
        <v/>
      </c>
      <c r="LQ408">
        <f>INDEX(Scrape!$O:$O,MATCH('HT 0-0'!KP408,Scrape!$B:$B,0))</f>
        <v/>
      </c>
      <c r="LR408">
        <f>(1/LJ408)+(1/LI408)+(1/LH408)</f>
        <v/>
      </c>
      <c r="LS408">
        <f>(1/LG408)+(1/LF408)+(1/LE408)</f>
        <v/>
      </c>
      <c r="LT408" s="8">
        <f>IF(INDEX(#REF!,MATCH(KQ408,#REF!,0))=INDEX(#REF!,MATCH(KQ408,#REF!,0)),INDEX(#REF!,MATCH(KQ408,#REF!,0)),"ERROR")</f>
        <v/>
      </c>
      <c r="LU408" s="4">
        <f>IF(KR408="G",2,IF(KR408="R",0.5,IF(KR408="A",1)))</f>
        <v/>
      </c>
      <c r="LV408" s="4">
        <f>IF(KS408="G",0.5,IF(KS408="R",2,IF(KS408="A",1)))</f>
        <v/>
      </c>
      <c r="LW408" s="4">
        <f>IF(KT408="G",2,IF(KT408="R",0.5,IF(KT408="A",1)))</f>
        <v/>
      </c>
      <c r="LX408" s="4">
        <f>IF(KU408="G",0.5,IF(KU408="R",2,IF(KU408="A",1)))</f>
        <v/>
      </c>
      <c r="LY408" s="7">
        <f>(LK408*(LU408+LX408)+(LL408*(LU408+LX408)))</f>
        <v/>
      </c>
      <c r="LZ408" s="7">
        <f>(LN408*(LV408+LW408)+(LO408*(LV408+LW408)))</f>
        <v/>
      </c>
      <c r="MA408" s="11">
        <f>LY408-LZ408</f>
        <v/>
      </c>
      <c r="MB408" s="5">
        <f>MA408+2</f>
        <v/>
      </c>
      <c r="MC408" s="6">
        <f>MA408-2</f>
        <v/>
      </c>
      <c r="MD408" s="4">
        <f>LE408</f>
        <v/>
      </c>
      <c r="ME408" s="9">
        <f>IF(MD408=0,1000,MD408+0.75)</f>
        <v/>
      </c>
      <c r="MF408" s="10">
        <f>IF(MD408=0,0,MD408-0.75)</f>
        <v/>
      </c>
      <c r="MG408" s="4">
        <f>((LM408*(LU408+LX408))-((LP408*(LV408+LW408))))</f>
        <v/>
      </c>
      <c r="MH408" s="9">
        <f>MG408*1.2</f>
        <v/>
      </c>
      <c r="MI408" s="10">
        <f>MG408*0.8</f>
        <v/>
      </c>
      <c r="MJ408">
        <f>IFERROR(OT408,"")</f>
        <v/>
      </c>
      <c r="MK408">
        <f>IFERROR(OU408,"")</f>
        <v/>
      </c>
      <c r="ML408">
        <f>IFERROR(OV408,"")</f>
        <v/>
      </c>
      <c r="MM408">
        <f>IFERROR(OW408,"")</f>
        <v/>
      </c>
      <c r="MN408">
        <f>IFERROR(OX408,"")</f>
        <v/>
      </c>
      <c r="MO408">
        <f>IFERROR(OY408,"")</f>
        <v/>
      </c>
      <c r="MP408" s="1">
        <f>COUNTIFS(#REF!,LT408,#REF!,1,#REF!,"&gt;="&amp;MC408,#REF!,"&lt;="&amp;MB408,#REF!,"&lt;="&amp;ME408,#REF!,"&gt;="&amp;MF408,#REF!,"="&amp;KV408,#REF!,"="&amp;KX408)</f>
        <v/>
      </c>
      <c r="MQ408" s="1">
        <f>COUNTIFS(#REF!,LT408,#REF!,0,#REF!,"&gt;="&amp;MC408,#REF!,"&lt;="&amp;MB408,#REF!,"&lt;="&amp;ME408,#REF!,"&gt;="&amp;MF408,#REF!,"="&amp;KV408,#REF!,"="&amp;KX408)</f>
        <v/>
      </c>
      <c r="MR408" s="1">
        <f>COUNTIFS(#REF!,LT408,#REF!,1,#REF!,"&gt;="&amp;MC408,#REF!,"&lt;="&amp;MB408,#REF!,"&lt;="&amp;ME408,#REF!,"&gt;="&amp;MF408,#REF!,"="&amp;KW408,#REF!,"="&amp;KY408)</f>
        <v/>
      </c>
      <c r="MS408" s="1">
        <f>COUNTIFS(#REF!,LT408,#REF!,0,#REF!,"&gt;="&amp;MC408,#REF!,"&lt;="&amp;MB408,#REF!,"&lt;="&amp;ME408,#REF!,"&gt;="&amp;MF408,#REF!,"="&amp;KW408,#REF!,"="&amp;KY408)</f>
        <v/>
      </c>
      <c r="MT408" s="1">
        <f>COUNTIFS(#REF!,LT408,#REF!,1,#REF!,"&gt;="&amp;MI408,#REF!,"&lt;="&amp;MH408,#REF!,"&lt;="&amp;ME408,#REF!,"&gt;="&amp;MF408)</f>
        <v/>
      </c>
      <c r="MU408" s="1">
        <f>COUNTIFS(#REF!,LT408,#REF!,0,#REF!,"&gt;="&amp;MI408,#REF!,"&lt;="&amp;MH408,#REF!,"&lt;="&amp;ME408,#REF!,"&gt;="&amp;MF408)</f>
        <v/>
      </c>
      <c r="MV408" s="1">
        <f>COUNTIFS(#REF!,LT408,#REF!,1,#REF!,"&gt;="&amp;MI408,#REF!,"&lt;="&amp;MH408,#REF!,"="&amp;KZ408,#REF!,"="&amp;LA408,#REF!,"&lt;="&amp;ME408,#REF!,"&gt;="&amp;MF408)</f>
        <v/>
      </c>
      <c r="MW408" s="1">
        <f>COUNTIFS(#REF!,LT408,#REF!,0,#REF!,"&gt;="&amp;MI408,#REF!,"&lt;="&amp;MH408,#REF!,"="&amp;KZ408,#REF!,"="&amp;LA408,#REF!,"&lt;="&amp;ME408,#REF!,"&gt;="&amp;MF408)</f>
        <v/>
      </c>
      <c r="MX408" s="1">
        <f>COUNTIFS(#REF!,LT408,#REF!,1,#REF!,"&gt;="&amp;MC408,#REF!,"&lt;="&amp;MB408,#REF!,"&lt;="&amp;ME408,#REF!,"&gt;="&amp;MF408)</f>
        <v/>
      </c>
      <c r="MY408" s="1">
        <f>COUNTIFS(#REF!,LT408,#REF!,0,#REF!,"&gt;="&amp;MC408,#REF!,"&lt;="&amp;MB408,#REF!,"&lt;="&amp;ME408,#REF!,"&gt;="&amp;MF408)</f>
        <v/>
      </c>
      <c r="MZ408" s="1">
        <f>COUNTIFS(#REF!,LT408,#REF!,1,#REF!,"&lt;="&amp;ME408,#REF!,"&gt;="&amp;MF408,#REF!,"="&amp;KV408,#REF!,"="&amp;KX408)</f>
        <v/>
      </c>
      <c r="NA408" s="1">
        <f>COUNTIFS(#REF!,LT408,#REF!,0,#REF!,"&lt;="&amp;ME408,#REF!,"&gt;="&amp;MF408,#REF!,"="&amp;KV408,#REF!,"="&amp;KX408)</f>
        <v/>
      </c>
      <c r="NB408" s="1">
        <f>COUNTIFS(#REF!,LT408,#REF!,1,#REF!,"&lt;="&amp;ME408,#REF!,"&gt;="&amp;MF408,#REF!,"="&amp;KW408,#REF!,"="&amp;KY408)</f>
        <v/>
      </c>
      <c r="NC408" s="1">
        <f>COUNTIFS(#REF!,LT408,#REF!,0,#REF!,"&lt;="&amp;ME408,#REF!,"&gt;="&amp;MF408,#REF!,"="&amp;KW408,#REF!,"="&amp;KY408)</f>
        <v/>
      </c>
      <c r="ND408" s="1">
        <f>COUNTIFS(#REF!,LT408,#REF!,1,#REF!,"&gt;="&amp;MC408,#REF!,"&lt;="&amp;MB408,#REF!,"&lt;="&amp;ME408,#REF!,"&gt;="&amp;MF408,#REF!,"="&amp;KV408,#REF!,"="&amp;KX408)</f>
        <v/>
      </c>
      <c r="NE408" s="1">
        <f>COUNTIFS(#REF!,LT408,#REF!,0,#REF!,"&gt;="&amp;MC408,#REF!,"&lt;="&amp;MB408,#REF!,"&lt;="&amp;ME408,#REF!,"&gt;="&amp;MF408,#REF!,"="&amp;KV408,#REF!,"="&amp;KX408)</f>
        <v/>
      </c>
      <c r="NF408" s="1">
        <f>COUNTIFS(#REF!,LT408,#REF!,1,#REF!,"&gt;="&amp;MC408,#REF!,"&lt;="&amp;MB408,#REF!,"&lt;="&amp;ME408,#REF!,"&gt;="&amp;MF408,#REF!,"="&amp;KW408,#REF!,"="&amp;KY408)</f>
        <v/>
      </c>
      <c r="NG408" s="1">
        <f>COUNTIFS(#REF!,LT408,#REF!,0,#REF!,"&gt;="&amp;MC408,#REF!,"&lt;="&amp;MB408,#REF!,"&lt;="&amp;ME408,#REF!,"&gt;="&amp;MF408,#REF!,"="&amp;KW408,#REF!,"="&amp;KY408)</f>
        <v/>
      </c>
      <c r="NH408" s="1">
        <f>COUNTIFS(#REF!,LT408,#REF!,1,#REF!,"&gt;="&amp;MC408,#REF!,"&lt;="&amp;MB408,#REF!,"&lt;="&amp;ME408,#REF!,"&gt;="&amp;MF408,#REF!,"="&amp;KZ408,#REF!,"="&amp;LA408)</f>
        <v/>
      </c>
      <c r="NI408" s="1">
        <f>COUNTIFS(#REF!,LT408,#REF!,0,#REF!,"&gt;="&amp;MC408,#REF!,"&lt;="&amp;MB408,#REF!,"&lt;="&amp;ME408,#REF!,"&gt;="&amp;MF408,#REF!,"="&amp;KZ408,#REF!,"="&amp;LA408)</f>
        <v/>
      </c>
      <c r="NJ408" s="1">
        <f>COUNTIFS(#REF!,LT408,#REF!,1,#REF!,"&gt;="&amp;MI408,#REF!,"&lt;="&amp;MH408,#REF!,"&lt;="&amp;ME408,#REF!,"&gt;="&amp;MF408)</f>
        <v/>
      </c>
      <c r="NK408" s="1">
        <f>COUNTIFS(#REF!,LT408,#REF!,0,#REF!,"&gt;="&amp;MI408,#REF!,"&lt;="&amp;MH408,#REF!,"&lt;="&amp;ME408,#REF!,"&gt;="&amp;MF408)</f>
        <v/>
      </c>
      <c r="NL408" s="1">
        <f>COUNTIFS(#REF!,LT408,#REF!,1,#REF!,"&gt;="&amp;MI408,#REF!,"&lt;="&amp;MH408,#REF!,"="&amp;KZ408,#REF!,"="&amp;LA408,#REF!,"&lt;="&amp;ME408,#REF!,"&gt;="&amp;MF408)</f>
        <v/>
      </c>
      <c r="NM408" s="1">
        <f>COUNTIFS(#REF!,LT408,#REF!,0,#REF!,"&gt;="&amp;MI408,#REF!,"&lt;="&amp;MH408,#REF!,"="&amp;KZ408,#REF!,"="&amp;LA408,#REF!,"&lt;="&amp;ME408,#REF!,"&gt;="&amp;MF408)</f>
        <v/>
      </c>
      <c r="NN408" s="1">
        <f>COUNTIFS(#REF!,LT408,#REF!,1,#REF!,"&gt;="&amp;MC408,#REF!,"&lt;="&amp;MB408,#REF!,"&lt;="&amp;ME408,#REF!,"&gt;="&amp;MF408)</f>
        <v/>
      </c>
      <c r="NO408" s="1">
        <f>COUNTIFS(#REF!,LT408,#REF!,0,#REF!,"&gt;="&amp;MC408,#REF!,"&lt;="&amp;MB408,#REF!,"&lt;="&amp;ME408,#REF!,"&gt;="&amp;MF408)</f>
        <v/>
      </c>
      <c r="NP408" s="1">
        <f>COUNTIFS(#REF!,LT408,#REF!,1,#REF!,"&lt;="&amp;ME408,#REF!,"&gt;="&amp;MF408,#REF!,"="&amp;KV408,#REF!,"="&amp;KX408)</f>
        <v/>
      </c>
      <c r="NQ408" s="1">
        <f>COUNTIFS(#REF!,LT408,#REF!,0,#REF!,"&lt;="&amp;ME408,#REF!,"&gt;="&amp;MF408,#REF!,"="&amp;KV408,#REF!,"="&amp;KX408)</f>
        <v/>
      </c>
      <c r="NR408" s="1">
        <f>COUNTIFS(#REF!,LT408,#REF!,1,#REF!,"&lt;="&amp;ME408,#REF!,"&gt;="&amp;MF408,#REF!,"="&amp;KW408,#REF!,"="&amp;KY408)</f>
        <v/>
      </c>
      <c r="NS408" s="1">
        <f>COUNTIFS(#REF!,LT408,#REF!,0,#REF!,"&lt;="&amp;ME408,#REF!,"&gt;="&amp;MF408,#REF!,"="&amp;KW408,#REF!,"="&amp;KY408)</f>
        <v/>
      </c>
      <c r="NT408" s="1">
        <f>MP408+MR408+MT408+MV408+MX408+MZ408+NB408</f>
        <v/>
      </c>
      <c r="NU408" s="1">
        <f>MQ408+MS408+MU408+MW408+MY408+NA408+NC408</f>
        <v/>
      </c>
      <c r="NV408" s="1">
        <f>NT408+NU408</f>
        <v/>
      </c>
      <c r="NW408" s="33">
        <f>NT408/(NT408+NU408)</f>
        <v/>
      </c>
      <c r="NX408" s="3">
        <f>1/NW408</f>
        <v/>
      </c>
      <c r="NY408" s="1">
        <f>LH408</f>
        <v/>
      </c>
      <c r="NZ408" s="79">
        <f>(NW408*((NY408-1)*0.98))-((1-NW408)*1)</f>
        <v/>
      </c>
      <c r="OA408" s="34">
        <f>IF(LR408&lt;0.9,0,IF(AND(LR408&gt;1.1),0,1))</f>
        <v/>
      </c>
      <c r="OB408" s="34">
        <f>IF(LS408&lt;0.9,0,IF(AND(LS408&gt;1.1),0,1))</f>
        <v/>
      </c>
      <c r="OC408" s="32">
        <f>IF(NV408&gt;99,1,0)</f>
        <v/>
      </c>
      <c r="OD408" s="32">
        <f>IF(NZ408&gt;0.0799,1,0)</f>
        <v/>
      </c>
      <c r="OE408" s="32">
        <f>IF(NZ408&gt;OM408,1,0)</f>
        <v/>
      </c>
      <c r="OF408" s="32">
        <f>OC408+OD408+OE408+OA408+OB408</f>
        <v/>
      </c>
      <c r="OG408" s="1">
        <f>ND408+NF408+NH408+NJ408+NL408+NN408+NP408+NR408</f>
        <v/>
      </c>
      <c r="OH408" s="1">
        <f>NE408+NG408+NI408+NK408+NM408+NO408+NQ408+NS408</f>
        <v/>
      </c>
      <c r="OI408" s="1">
        <f>OG408+OH408</f>
        <v/>
      </c>
      <c r="OJ408" s="33">
        <f>OG408/(OG408+OH408)</f>
        <v/>
      </c>
      <c r="OK408" s="3">
        <f>1/OJ408</f>
        <v/>
      </c>
      <c r="OL408" s="1">
        <f>LI408</f>
        <v/>
      </c>
      <c r="OM408" s="79">
        <f>(OJ408*((OL408-1)*0.98))-((1-OJ408)*1)</f>
        <v/>
      </c>
      <c r="ON408" s="34">
        <f>IF(LR408&lt;0.9,0,IF(AND(LR408&gt;1.1),0,1))</f>
        <v/>
      </c>
      <c r="OO408" s="34">
        <f>IF(LS408&lt;0.9,0,IF(AND(LS408&gt;1.1),0,1))</f>
        <v/>
      </c>
      <c r="OP408" s="32">
        <f>IF(OI408&gt;99,1,0)</f>
        <v/>
      </c>
      <c r="OQ408" s="32">
        <f>IF(OM408&gt;0.0799,1,0)</f>
        <v/>
      </c>
      <c r="OR408" s="32">
        <f>IF(OM408&gt;OZ408,1,0)</f>
        <v/>
      </c>
      <c r="OS408" s="32">
        <f>OP408+OQ408+OR408+ON408+OO408</f>
        <v/>
      </c>
      <c r="OT408">
        <f>IF(OF408=5,"BackHome0-0",IF(AND(OS408=5),"BackAway0-0",""))</f>
        <v/>
      </c>
      <c r="OU408">
        <f>IF(OF408=5,KN408,IF(AND(OS408=5),KO408,""))</f>
        <v/>
      </c>
      <c r="OV408">
        <f>IF(OF408=5,"Match Odds",IF(AND(OS408=5),"Match Odds",""))</f>
        <v/>
      </c>
      <c r="OW408">
        <f>IF(OF408=5,KP408,IF(AND(OS408=5),KP408,""))</f>
        <v/>
      </c>
      <c r="OX408">
        <f>IF(OF408=5,"MATCH_ODDS",IF(AND(OS408=5),"MATCH_ODDS",""))</f>
        <v/>
      </c>
      <c r="OY408">
        <f>IF(OF408=5,"BACK",IF(AND(OS408=5),"BACK",""))</f>
        <v/>
      </c>
    </row>
    <row r="409" ht="16.5" customHeight="1" thickBot="1" thickTop="1">
      <c r="A409" s="2" t="n"/>
      <c r="KN409" s="1">
        <f>IF(INDEX(#REF!,MATCH('HT 0-0'!D409,#REF!,0))=INDEX(#REF!,MATCH('HT 0-0'!D409,#REF!,0)),INDEX(#REF!,MATCH('HT 0-0'!D409,#REF!,0)),"ERROR")</f>
        <v/>
      </c>
      <c r="KO409" s="1">
        <f>IF(INDEX(#REF!,MATCH('HT 0-0'!E409,#REF!,0))=INDEX(#REF!,MATCH('HT 0-0'!E409,#REF!,0)),INDEX(#REF!,MATCH('HT 0-0'!E409,#REF!,0)),"ERROR")</f>
        <v/>
      </c>
      <c r="KP409" s="1">
        <f>KN409&amp;" v "&amp;KO409</f>
        <v/>
      </c>
      <c r="KQ409">
        <f>B409&amp;"_"&amp;C409</f>
        <v/>
      </c>
      <c r="KR409" s="1">
        <f>IF((HW409/KK409)&lt;0.335,"G",IF((HW409/KK409)&gt;0.67,"R","A"))</f>
        <v/>
      </c>
      <c r="KS409" s="1">
        <f>IF((HX409/KK409)&lt;0.335,"G",IF((HX409/KK409)&gt;0.67,"R","A"))</f>
        <v/>
      </c>
      <c r="KT409" s="1">
        <f>IF((IH409/KK409)&lt;0.335,"G",IF((IH409/KK409)&gt;0.67,"R","A"))</f>
        <v/>
      </c>
      <c r="KU409" s="1">
        <f>IF((II409/KK409)&lt;0.335,"G",IF((II409/KK409)&gt;0.67,"R","A"))</f>
        <v/>
      </c>
      <c r="KV409" s="1">
        <f>IF((HZ409/KK409)&lt;0.335,"G",IF((HZ409/KK409)&gt;0.67,"R","A"))</f>
        <v/>
      </c>
      <c r="KW409" s="1">
        <f>IF((HY409/KK409)&lt;0.335,"G",IF((HY409/KK409)&gt;0.67,"R","A"))</f>
        <v/>
      </c>
      <c r="KX409" s="1">
        <f>IF((IK409/KK409)&lt;0.335,"G",IF((IK409/KK409)&gt;0.67,"R","A"))</f>
        <v/>
      </c>
      <c r="KY409" s="1">
        <f>IF((IJ409/KK409)&lt;0.335,"G",IF((IJ409/KK409)&gt;0.67,"R","A"))</f>
        <v/>
      </c>
      <c r="KZ409" s="1">
        <f>IF((HQ409/KK409)&lt;0.335,"G",IF((HQ409/KK409)&gt;0.67,"R","A"))</f>
        <v/>
      </c>
      <c r="LA409" s="1">
        <f>IF((IB409/KK409)&lt;0.335,"G",IF((IB409/KK409)&gt;0.67,"R","A"))</f>
        <v/>
      </c>
      <c r="LB409">
        <f>IF(LQ409="0-0",INDEX(Scrape!#REF!,MATCH('HT 0-0'!KP409,Scrape!$B:$B,0)),"")</f>
        <v/>
      </c>
      <c r="LC409">
        <f>IF(LQ409="0-0",INDEX(Scrape!$A:$A,MATCH('HT 0-0'!KP409,Scrape!$B:$B,0)),"")</f>
        <v/>
      </c>
      <c r="LD409">
        <f>IF(LQ409="0-0",INDEX(Scrape!$B:$B,MATCH('HT 0-0'!KP409,Scrape!$B:$B,0)),"")</f>
        <v/>
      </c>
      <c r="LE409">
        <f>IF(LQ409="0-0",INDEX(Scrape!$C:$C,MATCH('HT 0-0'!KP409,Scrape!$B:$B,0)),"")</f>
        <v/>
      </c>
      <c r="LF409">
        <f>IF(LQ409="0-0",INDEX(Scrape!$D:$D,MATCH('HT 0-0'!KP409,Scrape!$B:$B,0)),"")</f>
        <v/>
      </c>
      <c r="LG409">
        <f>IF(LQ409="0-0",INDEX(Scrape!$E:$E,MATCH('HT 0-0'!KP409,Scrape!$B:$B,0)),"")</f>
        <v/>
      </c>
      <c r="LH409">
        <f>IF(LQ409="0-0",INDEX(Scrape!$F:$F,MATCH('HT 0-0'!KP409,Scrape!$B:$B,0)),"")</f>
        <v/>
      </c>
      <c r="LI409">
        <f>IF(LQ409="0-0",INDEX(Scrape!$G:$G,MATCH('HT 0-0'!KP409,Scrape!$B:$B,0)),"")</f>
        <v/>
      </c>
      <c r="LJ409">
        <f>IF(LQ409="0-0",INDEX(Scrape!$H:$H,MATCH('HT 0-0'!KP409,Scrape!$B:$B,0)),"")</f>
        <v/>
      </c>
      <c r="LK409">
        <f>IF(LQ409="0-0",INDEX(Scrape!$I:$I,MATCH('HT 0-0'!KP409,Scrape!$B:$B,0)),"")</f>
        <v/>
      </c>
      <c r="LL409">
        <f>IF(LQ409="0-0",INDEX(Scrape!$J:$J,MATCH('HT 0-0'!KP409,Scrape!$B:$B,0)),"")</f>
        <v/>
      </c>
      <c r="LM409">
        <f>IF(LQ409="0-0",INDEX(Scrape!$K:$K,MATCH('HT 0-0'!KP409,Scrape!$B:$B,0)),"")</f>
        <v/>
      </c>
      <c r="LN409">
        <f>IF(LQ409="0-0",INDEX(Scrape!$L:$L,MATCH('HT 0-0'!KP409,Scrape!$B:$B,0)),"")</f>
        <v/>
      </c>
      <c r="LO409">
        <f>IF(LQ409="0-0",INDEX(Scrape!$M:$M,MATCH('HT 0-0'!KP409,Scrape!$B:$B,0)),"")</f>
        <v/>
      </c>
      <c r="LP409">
        <f>IF(LQ409="0-0",INDEX(Scrape!$N:$N,MATCH('HT 0-0'!KP409,Scrape!$B:$B,0)),"")</f>
        <v/>
      </c>
      <c r="LQ409">
        <f>INDEX(Scrape!$O:$O,MATCH('HT 0-0'!KP409,Scrape!$B:$B,0))</f>
        <v/>
      </c>
      <c r="LR409">
        <f>(1/LJ409)+(1/LI409)+(1/LH409)</f>
        <v/>
      </c>
      <c r="LS409">
        <f>(1/LG409)+(1/LF409)+(1/LE409)</f>
        <v/>
      </c>
      <c r="LT409" s="8">
        <f>IF(INDEX(#REF!,MATCH(KQ409,#REF!,0))=INDEX(#REF!,MATCH(KQ409,#REF!,0)),INDEX(#REF!,MATCH(KQ409,#REF!,0)),"ERROR")</f>
        <v/>
      </c>
      <c r="LU409" s="4">
        <f>IF(KR409="G",2,IF(KR409="R",0.5,IF(KR409="A",1)))</f>
        <v/>
      </c>
      <c r="LV409" s="4">
        <f>IF(KS409="G",0.5,IF(KS409="R",2,IF(KS409="A",1)))</f>
        <v/>
      </c>
      <c r="LW409" s="4">
        <f>IF(KT409="G",2,IF(KT409="R",0.5,IF(KT409="A",1)))</f>
        <v/>
      </c>
      <c r="LX409" s="4">
        <f>IF(KU409="G",0.5,IF(KU409="R",2,IF(KU409="A",1)))</f>
        <v/>
      </c>
      <c r="LY409" s="7">
        <f>(LK409*(LU409+LX409)+(LL409*(LU409+LX409)))</f>
        <v/>
      </c>
      <c r="LZ409" s="7">
        <f>(LN409*(LV409+LW409)+(LO409*(LV409+LW409)))</f>
        <v/>
      </c>
      <c r="MA409" s="11">
        <f>LY409-LZ409</f>
        <v/>
      </c>
      <c r="MB409" s="5">
        <f>MA409+2</f>
        <v/>
      </c>
      <c r="MC409" s="6">
        <f>MA409-2</f>
        <v/>
      </c>
      <c r="MD409" s="4">
        <f>LE409</f>
        <v/>
      </c>
      <c r="ME409" s="9">
        <f>IF(MD409=0,1000,MD409+0.75)</f>
        <v/>
      </c>
      <c r="MF409" s="10">
        <f>IF(MD409=0,0,MD409-0.75)</f>
        <v/>
      </c>
      <c r="MG409" s="4">
        <f>((LM409*(LU409+LX409))-((LP409*(LV409+LW409))))</f>
        <v/>
      </c>
      <c r="MH409" s="9">
        <f>MG409*1.2</f>
        <v/>
      </c>
      <c r="MI409" s="10">
        <f>MG409*0.8</f>
        <v/>
      </c>
      <c r="MJ409">
        <f>IFERROR(OT409,"")</f>
        <v/>
      </c>
      <c r="MK409">
        <f>IFERROR(OU409,"")</f>
        <v/>
      </c>
      <c r="ML409">
        <f>IFERROR(OV409,"")</f>
        <v/>
      </c>
      <c r="MM409">
        <f>IFERROR(OW409,"")</f>
        <v/>
      </c>
      <c r="MN409">
        <f>IFERROR(OX409,"")</f>
        <v/>
      </c>
      <c r="MO409">
        <f>IFERROR(OY409,"")</f>
        <v/>
      </c>
      <c r="MP409" s="1">
        <f>COUNTIFS(#REF!,LT409,#REF!,1,#REF!,"&gt;="&amp;MC409,#REF!,"&lt;="&amp;MB409,#REF!,"&lt;="&amp;ME409,#REF!,"&gt;="&amp;MF409,#REF!,"="&amp;KV409,#REF!,"="&amp;KX409)</f>
        <v/>
      </c>
      <c r="MQ409" s="1">
        <f>COUNTIFS(#REF!,LT409,#REF!,0,#REF!,"&gt;="&amp;MC409,#REF!,"&lt;="&amp;MB409,#REF!,"&lt;="&amp;ME409,#REF!,"&gt;="&amp;MF409,#REF!,"="&amp;KV409,#REF!,"="&amp;KX409)</f>
        <v/>
      </c>
      <c r="MR409" s="1">
        <f>COUNTIFS(#REF!,LT409,#REF!,1,#REF!,"&gt;="&amp;MC409,#REF!,"&lt;="&amp;MB409,#REF!,"&lt;="&amp;ME409,#REF!,"&gt;="&amp;MF409,#REF!,"="&amp;KW409,#REF!,"="&amp;KY409)</f>
        <v/>
      </c>
      <c r="MS409" s="1">
        <f>COUNTIFS(#REF!,LT409,#REF!,0,#REF!,"&gt;="&amp;MC409,#REF!,"&lt;="&amp;MB409,#REF!,"&lt;="&amp;ME409,#REF!,"&gt;="&amp;MF409,#REF!,"="&amp;KW409,#REF!,"="&amp;KY409)</f>
        <v/>
      </c>
      <c r="MT409" s="1">
        <f>COUNTIFS(#REF!,LT409,#REF!,1,#REF!,"&gt;="&amp;MI409,#REF!,"&lt;="&amp;MH409,#REF!,"&lt;="&amp;ME409,#REF!,"&gt;="&amp;MF409)</f>
        <v/>
      </c>
      <c r="MU409" s="1">
        <f>COUNTIFS(#REF!,LT409,#REF!,0,#REF!,"&gt;="&amp;MI409,#REF!,"&lt;="&amp;MH409,#REF!,"&lt;="&amp;ME409,#REF!,"&gt;="&amp;MF409)</f>
        <v/>
      </c>
      <c r="MV409" s="1">
        <f>COUNTIFS(#REF!,LT409,#REF!,1,#REF!,"&gt;="&amp;MI409,#REF!,"&lt;="&amp;MH409,#REF!,"="&amp;KZ409,#REF!,"="&amp;LA409,#REF!,"&lt;="&amp;ME409,#REF!,"&gt;="&amp;MF409)</f>
        <v/>
      </c>
      <c r="MW409" s="1">
        <f>COUNTIFS(#REF!,LT409,#REF!,0,#REF!,"&gt;="&amp;MI409,#REF!,"&lt;="&amp;MH409,#REF!,"="&amp;KZ409,#REF!,"="&amp;LA409,#REF!,"&lt;="&amp;ME409,#REF!,"&gt;="&amp;MF409)</f>
        <v/>
      </c>
      <c r="MX409" s="1">
        <f>COUNTIFS(#REF!,LT409,#REF!,1,#REF!,"&gt;="&amp;MC409,#REF!,"&lt;="&amp;MB409,#REF!,"&lt;="&amp;ME409,#REF!,"&gt;="&amp;MF409)</f>
        <v/>
      </c>
      <c r="MY409" s="1">
        <f>COUNTIFS(#REF!,LT409,#REF!,0,#REF!,"&gt;="&amp;MC409,#REF!,"&lt;="&amp;MB409,#REF!,"&lt;="&amp;ME409,#REF!,"&gt;="&amp;MF409)</f>
        <v/>
      </c>
      <c r="MZ409" s="1">
        <f>COUNTIFS(#REF!,LT409,#REF!,1,#REF!,"&lt;="&amp;ME409,#REF!,"&gt;="&amp;MF409,#REF!,"="&amp;KV409,#REF!,"="&amp;KX409)</f>
        <v/>
      </c>
      <c r="NA409" s="1">
        <f>COUNTIFS(#REF!,LT409,#REF!,0,#REF!,"&lt;="&amp;ME409,#REF!,"&gt;="&amp;MF409,#REF!,"="&amp;KV409,#REF!,"="&amp;KX409)</f>
        <v/>
      </c>
      <c r="NB409" s="1">
        <f>COUNTIFS(#REF!,LT409,#REF!,1,#REF!,"&lt;="&amp;ME409,#REF!,"&gt;="&amp;MF409,#REF!,"="&amp;KW409,#REF!,"="&amp;KY409)</f>
        <v/>
      </c>
      <c r="NC409" s="1">
        <f>COUNTIFS(#REF!,LT409,#REF!,0,#REF!,"&lt;="&amp;ME409,#REF!,"&gt;="&amp;MF409,#REF!,"="&amp;KW409,#REF!,"="&amp;KY409)</f>
        <v/>
      </c>
      <c r="ND409" s="1">
        <f>COUNTIFS(#REF!,LT409,#REF!,1,#REF!,"&gt;="&amp;MC409,#REF!,"&lt;="&amp;MB409,#REF!,"&lt;="&amp;ME409,#REF!,"&gt;="&amp;MF409,#REF!,"="&amp;KV409,#REF!,"="&amp;KX409)</f>
        <v/>
      </c>
      <c r="NE409" s="1">
        <f>COUNTIFS(#REF!,LT409,#REF!,0,#REF!,"&gt;="&amp;MC409,#REF!,"&lt;="&amp;MB409,#REF!,"&lt;="&amp;ME409,#REF!,"&gt;="&amp;MF409,#REF!,"="&amp;KV409,#REF!,"="&amp;KX409)</f>
        <v/>
      </c>
      <c r="NF409" s="1">
        <f>COUNTIFS(#REF!,LT409,#REF!,1,#REF!,"&gt;="&amp;MC409,#REF!,"&lt;="&amp;MB409,#REF!,"&lt;="&amp;ME409,#REF!,"&gt;="&amp;MF409,#REF!,"="&amp;KW409,#REF!,"="&amp;KY409)</f>
        <v/>
      </c>
      <c r="NG409" s="1">
        <f>COUNTIFS(#REF!,LT409,#REF!,0,#REF!,"&gt;="&amp;MC409,#REF!,"&lt;="&amp;MB409,#REF!,"&lt;="&amp;ME409,#REF!,"&gt;="&amp;MF409,#REF!,"="&amp;KW409,#REF!,"="&amp;KY409)</f>
        <v/>
      </c>
      <c r="NH409" s="1">
        <f>COUNTIFS(#REF!,LT409,#REF!,1,#REF!,"&gt;="&amp;MC409,#REF!,"&lt;="&amp;MB409,#REF!,"&lt;="&amp;ME409,#REF!,"&gt;="&amp;MF409,#REF!,"="&amp;KZ409,#REF!,"="&amp;LA409)</f>
        <v/>
      </c>
      <c r="NI409" s="1">
        <f>COUNTIFS(#REF!,LT409,#REF!,0,#REF!,"&gt;="&amp;MC409,#REF!,"&lt;="&amp;MB409,#REF!,"&lt;="&amp;ME409,#REF!,"&gt;="&amp;MF409,#REF!,"="&amp;KZ409,#REF!,"="&amp;LA409)</f>
        <v/>
      </c>
      <c r="NJ409" s="1">
        <f>COUNTIFS(#REF!,LT409,#REF!,1,#REF!,"&gt;="&amp;MI409,#REF!,"&lt;="&amp;MH409,#REF!,"&lt;="&amp;ME409,#REF!,"&gt;="&amp;MF409)</f>
        <v/>
      </c>
      <c r="NK409" s="1">
        <f>COUNTIFS(#REF!,LT409,#REF!,0,#REF!,"&gt;="&amp;MI409,#REF!,"&lt;="&amp;MH409,#REF!,"&lt;="&amp;ME409,#REF!,"&gt;="&amp;MF409)</f>
        <v/>
      </c>
      <c r="NL409" s="1">
        <f>COUNTIFS(#REF!,LT409,#REF!,1,#REF!,"&gt;="&amp;MI409,#REF!,"&lt;="&amp;MH409,#REF!,"="&amp;KZ409,#REF!,"="&amp;LA409,#REF!,"&lt;="&amp;ME409,#REF!,"&gt;="&amp;MF409)</f>
        <v/>
      </c>
      <c r="NM409" s="1">
        <f>COUNTIFS(#REF!,LT409,#REF!,0,#REF!,"&gt;="&amp;MI409,#REF!,"&lt;="&amp;MH409,#REF!,"="&amp;KZ409,#REF!,"="&amp;LA409,#REF!,"&lt;="&amp;ME409,#REF!,"&gt;="&amp;MF409)</f>
        <v/>
      </c>
      <c r="NN409" s="1">
        <f>COUNTIFS(#REF!,LT409,#REF!,1,#REF!,"&gt;="&amp;MC409,#REF!,"&lt;="&amp;MB409,#REF!,"&lt;="&amp;ME409,#REF!,"&gt;="&amp;MF409)</f>
        <v/>
      </c>
      <c r="NO409" s="1">
        <f>COUNTIFS(#REF!,LT409,#REF!,0,#REF!,"&gt;="&amp;MC409,#REF!,"&lt;="&amp;MB409,#REF!,"&lt;="&amp;ME409,#REF!,"&gt;="&amp;MF409)</f>
        <v/>
      </c>
      <c r="NP409" s="1">
        <f>COUNTIFS(#REF!,LT409,#REF!,1,#REF!,"&lt;="&amp;ME409,#REF!,"&gt;="&amp;MF409,#REF!,"="&amp;KV409,#REF!,"="&amp;KX409)</f>
        <v/>
      </c>
      <c r="NQ409" s="1">
        <f>COUNTIFS(#REF!,LT409,#REF!,0,#REF!,"&lt;="&amp;ME409,#REF!,"&gt;="&amp;MF409,#REF!,"="&amp;KV409,#REF!,"="&amp;KX409)</f>
        <v/>
      </c>
      <c r="NR409" s="1">
        <f>COUNTIFS(#REF!,LT409,#REF!,1,#REF!,"&lt;="&amp;ME409,#REF!,"&gt;="&amp;MF409,#REF!,"="&amp;KW409,#REF!,"="&amp;KY409)</f>
        <v/>
      </c>
      <c r="NS409" s="1">
        <f>COUNTIFS(#REF!,LT409,#REF!,0,#REF!,"&lt;="&amp;ME409,#REF!,"&gt;="&amp;MF409,#REF!,"="&amp;KW409,#REF!,"="&amp;KY409)</f>
        <v/>
      </c>
      <c r="NT409" s="1">
        <f>MP409+MR409+MT409+MV409+MX409+MZ409+NB409</f>
        <v/>
      </c>
      <c r="NU409" s="1">
        <f>MQ409+MS409+MU409+MW409+MY409+NA409+NC409</f>
        <v/>
      </c>
      <c r="NV409" s="1">
        <f>NT409+NU409</f>
        <v/>
      </c>
      <c r="NW409" s="33">
        <f>NT409/(NT409+NU409)</f>
        <v/>
      </c>
      <c r="NX409" s="3">
        <f>1/NW409</f>
        <v/>
      </c>
      <c r="NY409" s="1">
        <f>LH409</f>
        <v/>
      </c>
      <c r="NZ409" s="79">
        <f>(NW409*((NY409-1)*0.98))-((1-NW409)*1)</f>
        <v/>
      </c>
      <c r="OA409" s="34">
        <f>IF(LR409&lt;0.9,0,IF(AND(LR409&gt;1.1),0,1))</f>
        <v/>
      </c>
      <c r="OB409" s="34">
        <f>IF(LS409&lt;0.9,0,IF(AND(LS409&gt;1.1),0,1))</f>
        <v/>
      </c>
      <c r="OC409" s="32">
        <f>IF(NV409&gt;99,1,0)</f>
        <v/>
      </c>
      <c r="OD409" s="32">
        <f>IF(NZ409&gt;0.0799,1,0)</f>
        <v/>
      </c>
      <c r="OE409" s="32">
        <f>IF(NZ409&gt;OM409,1,0)</f>
        <v/>
      </c>
      <c r="OF409" s="32">
        <f>OC409+OD409+OE409+OA409+OB409</f>
        <v/>
      </c>
      <c r="OG409" s="1">
        <f>ND409+NF409+NH409+NJ409+NL409+NN409+NP409+NR409</f>
        <v/>
      </c>
      <c r="OH409" s="1">
        <f>NE409+NG409+NI409+NK409+NM409+NO409+NQ409+NS409</f>
        <v/>
      </c>
      <c r="OI409" s="1">
        <f>OG409+OH409</f>
        <v/>
      </c>
      <c r="OJ409" s="33">
        <f>OG409/(OG409+OH409)</f>
        <v/>
      </c>
      <c r="OK409" s="3">
        <f>1/OJ409</f>
        <v/>
      </c>
      <c r="OL409" s="1">
        <f>LI409</f>
        <v/>
      </c>
      <c r="OM409" s="79">
        <f>(OJ409*((OL409-1)*0.98))-((1-OJ409)*1)</f>
        <v/>
      </c>
      <c r="ON409" s="34">
        <f>IF(LR409&lt;0.9,0,IF(AND(LR409&gt;1.1),0,1))</f>
        <v/>
      </c>
      <c r="OO409" s="34">
        <f>IF(LS409&lt;0.9,0,IF(AND(LS409&gt;1.1),0,1))</f>
        <v/>
      </c>
      <c r="OP409" s="32">
        <f>IF(OI409&gt;99,1,0)</f>
        <v/>
      </c>
      <c r="OQ409" s="32">
        <f>IF(OM409&gt;0.0799,1,0)</f>
        <v/>
      </c>
      <c r="OR409" s="32">
        <f>IF(OM409&gt;OZ409,1,0)</f>
        <v/>
      </c>
      <c r="OS409" s="32">
        <f>OP409+OQ409+OR409+ON409+OO409</f>
        <v/>
      </c>
      <c r="OT409">
        <f>IF(OF409=5,"BackHome0-0",IF(AND(OS409=5),"BackAway0-0",""))</f>
        <v/>
      </c>
      <c r="OU409">
        <f>IF(OF409=5,KN409,IF(AND(OS409=5),KO409,""))</f>
        <v/>
      </c>
      <c r="OV409">
        <f>IF(OF409=5,"Match Odds",IF(AND(OS409=5),"Match Odds",""))</f>
        <v/>
      </c>
      <c r="OW409">
        <f>IF(OF409=5,KP409,IF(AND(OS409=5),KP409,""))</f>
        <v/>
      </c>
      <c r="OX409">
        <f>IF(OF409=5,"MATCH_ODDS",IF(AND(OS409=5),"MATCH_ODDS",""))</f>
        <v/>
      </c>
      <c r="OY409">
        <f>IF(OF409=5,"BACK",IF(AND(OS409=5),"BACK",""))</f>
        <v/>
      </c>
    </row>
    <row r="410" ht="16.5" customHeight="1" thickBot="1" thickTop="1">
      <c r="A410" s="2" t="n"/>
      <c r="KN410" s="1">
        <f>IF(INDEX(#REF!,MATCH('HT 0-0'!D410,#REF!,0))=INDEX(#REF!,MATCH('HT 0-0'!D410,#REF!,0)),INDEX(#REF!,MATCH('HT 0-0'!D410,#REF!,0)),"ERROR")</f>
        <v/>
      </c>
      <c r="KO410" s="1">
        <f>IF(INDEX(#REF!,MATCH('HT 0-0'!E410,#REF!,0))=INDEX(#REF!,MATCH('HT 0-0'!E410,#REF!,0)),INDEX(#REF!,MATCH('HT 0-0'!E410,#REF!,0)),"ERROR")</f>
        <v/>
      </c>
      <c r="KP410" s="1">
        <f>KN410&amp;" v "&amp;KO410</f>
        <v/>
      </c>
      <c r="KQ410">
        <f>B410&amp;"_"&amp;C410</f>
        <v/>
      </c>
      <c r="KR410" s="1">
        <f>IF((HW410/KK410)&lt;0.335,"G",IF((HW410/KK410)&gt;0.67,"R","A"))</f>
        <v/>
      </c>
      <c r="KS410" s="1">
        <f>IF((HX410/KK410)&lt;0.335,"G",IF((HX410/KK410)&gt;0.67,"R","A"))</f>
        <v/>
      </c>
      <c r="KT410" s="1">
        <f>IF((IH410/KK410)&lt;0.335,"G",IF((IH410/KK410)&gt;0.67,"R","A"))</f>
        <v/>
      </c>
      <c r="KU410" s="1">
        <f>IF((II410/KK410)&lt;0.335,"G",IF((II410/KK410)&gt;0.67,"R","A"))</f>
        <v/>
      </c>
      <c r="KV410" s="1">
        <f>IF((HZ410/KK410)&lt;0.335,"G",IF((HZ410/KK410)&gt;0.67,"R","A"))</f>
        <v/>
      </c>
      <c r="KW410" s="1">
        <f>IF((HY410/KK410)&lt;0.335,"G",IF((HY410/KK410)&gt;0.67,"R","A"))</f>
        <v/>
      </c>
      <c r="KX410" s="1">
        <f>IF((IK410/KK410)&lt;0.335,"G",IF((IK410/KK410)&gt;0.67,"R","A"))</f>
        <v/>
      </c>
      <c r="KY410" s="1">
        <f>IF((IJ410/KK410)&lt;0.335,"G",IF((IJ410/KK410)&gt;0.67,"R","A"))</f>
        <v/>
      </c>
      <c r="KZ410" s="1">
        <f>IF((HQ410/KK410)&lt;0.335,"G",IF((HQ410/KK410)&gt;0.67,"R","A"))</f>
        <v/>
      </c>
      <c r="LA410" s="1">
        <f>IF((IB410/KK410)&lt;0.335,"G",IF((IB410/KK410)&gt;0.67,"R","A"))</f>
        <v/>
      </c>
      <c r="LB410">
        <f>IF(LQ410="0-0",INDEX(Scrape!#REF!,MATCH('HT 0-0'!KP410,Scrape!$B:$B,0)),"")</f>
        <v/>
      </c>
      <c r="LC410">
        <f>IF(LQ410="0-0",INDEX(Scrape!$A:$A,MATCH('HT 0-0'!KP410,Scrape!$B:$B,0)),"")</f>
        <v/>
      </c>
      <c r="LD410">
        <f>IF(LQ410="0-0",INDEX(Scrape!$B:$B,MATCH('HT 0-0'!KP410,Scrape!$B:$B,0)),"")</f>
        <v/>
      </c>
      <c r="LE410">
        <f>IF(LQ410="0-0",INDEX(Scrape!$C:$C,MATCH('HT 0-0'!KP410,Scrape!$B:$B,0)),"")</f>
        <v/>
      </c>
      <c r="LF410">
        <f>IF(LQ410="0-0",INDEX(Scrape!$D:$D,MATCH('HT 0-0'!KP410,Scrape!$B:$B,0)),"")</f>
        <v/>
      </c>
      <c r="LG410">
        <f>IF(LQ410="0-0",INDEX(Scrape!$E:$E,MATCH('HT 0-0'!KP410,Scrape!$B:$B,0)),"")</f>
        <v/>
      </c>
      <c r="LH410">
        <f>IF(LQ410="0-0",INDEX(Scrape!$F:$F,MATCH('HT 0-0'!KP410,Scrape!$B:$B,0)),"")</f>
        <v/>
      </c>
      <c r="LI410">
        <f>IF(LQ410="0-0",INDEX(Scrape!$G:$G,MATCH('HT 0-0'!KP410,Scrape!$B:$B,0)),"")</f>
        <v/>
      </c>
      <c r="LJ410">
        <f>IF(LQ410="0-0",INDEX(Scrape!$H:$H,MATCH('HT 0-0'!KP410,Scrape!$B:$B,0)),"")</f>
        <v/>
      </c>
      <c r="LK410">
        <f>IF(LQ410="0-0",INDEX(Scrape!$I:$I,MATCH('HT 0-0'!KP410,Scrape!$B:$B,0)),"")</f>
        <v/>
      </c>
      <c r="LL410">
        <f>IF(LQ410="0-0",INDEX(Scrape!$J:$J,MATCH('HT 0-0'!KP410,Scrape!$B:$B,0)),"")</f>
        <v/>
      </c>
      <c r="LM410">
        <f>IF(LQ410="0-0",INDEX(Scrape!$K:$K,MATCH('HT 0-0'!KP410,Scrape!$B:$B,0)),"")</f>
        <v/>
      </c>
      <c r="LN410">
        <f>IF(LQ410="0-0",INDEX(Scrape!$L:$L,MATCH('HT 0-0'!KP410,Scrape!$B:$B,0)),"")</f>
        <v/>
      </c>
      <c r="LO410">
        <f>IF(LQ410="0-0",INDEX(Scrape!$M:$M,MATCH('HT 0-0'!KP410,Scrape!$B:$B,0)),"")</f>
        <v/>
      </c>
      <c r="LP410">
        <f>IF(LQ410="0-0",INDEX(Scrape!$N:$N,MATCH('HT 0-0'!KP410,Scrape!$B:$B,0)),"")</f>
        <v/>
      </c>
      <c r="LQ410">
        <f>INDEX(Scrape!$O:$O,MATCH('HT 0-0'!KP410,Scrape!$B:$B,0))</f>
        <v/>
      </c>
      <c r="LR410">
        <f>(1/LJ410)+(1/LI410)+(1/LH410)</f>
        <v/>
      </c>
      <c r="LS410">
        <f>(1/LG410)+(1/LF410)+(1/LE410)</f>
        <v/>
      </c>
      <c r="LT410" s="8">
        <f>IF(INDEX(#REF!,MATCH(KQ410,#REF!,0))=INDEX(#REF!,MATCH(KQ410,#REF!,0)),INDEX(#REF!,MATCH(KQ410,#REF!,0)),"ERROR")</f>
        <v/>
      </c>
      <c r="LU410" s="4">
        <f>IF(KR410="G",2,IF(KR410="R",0.5,IF(KR410="A",1)))</f>
        <v/>
      </c>
      <c r="LV410" s="4">
        <f>IF(KS410="G",0.5,IF(KS410="R",2,IF(KS410="A",1)))</f>
        <v/>
      </c>
      <c r="LW410" s="4">
        <f>IF(KT410="G",2,IF(KT410="R",0.5,IF(KT410="A",1)))</f>
        <v/>
      </c>
      <c r="LX410" s="4">
        <f>IF(KU410="G",0.5,IF(KU410="R",2,IF(KU410="A",1)))</f>
        <v/>
      </c>
      <c r="LY410" s="7">
        <f>(LK410*(LU410+LX410)+(LL410*(LU410+LX410)))</f>
        <v/>
      </c>
      <c r="LZ410" s="7">
        <f>(LN410*(LV410+LW410)+(LO410*(LV410+LW410)))</f>
        <v/>
      </c>
      <c r="MA410" s="11">
        <f>LY410-LZ410</f>
        <v/>
      </c>
      <c r="MB410" s="5">
        <f>MA410+2</f>
        <v/>
      </c>
      <c r="MC410" s="6">
        <f>MA410-2</f>
        <v/>
      </c>
      <c r="MD410" s="4">
        <f>LE410</f>
        <v/>
      </c>
      <c r="ME410" s="9">
        <f>IF(MD410=0,1000,MD410+0.75)</f>
        <v/>
      </c>
      <c r="MF410" s="10">
        <f>IF(MD410=0,0,MD410-0.75)</f>
        <v/>
      </c>
      <c r="MG410" s="4">
        <f>((LM410*(LU410+LX410))-((LP410*(LV410+LW410))))</f>
        <v/>
      </c>
      <c r="MH410" s="9">
        <f>MG410*1.2</f>
        <v/>
      </c>
      <c r="MI410" s="10">
        <f>MG410*0.8</f>
        <v/>
      </c>
      <c r="MJ410">
        <f>IFERROR(OT410,"")</f>
        <v/>
      </c>
      <c r="MK410">
        <f>IFERROR(OU410,"")</f>
        <v/>
      </c>
      <c r="ML410">
        <f>IFERROR(OV410,"")</f>
        <v/>
      </c>
      <c r="MM410">
        <f>IFERROR(OW410,"")</f>
        <v/>
      </c>
      <c r="MN410">
        <f>IFERROR(OX410,"")</f>
        <v/>
      </c>
      <c r="MO410">
        <f>IFERROR(OY410,"")</f>
        <v/>
      </c>
      <c r="MP410" s="1">
        <f>COUNTIFS(#REF!,LT410,#REF!,1,#REF!,"&gt;="&amp;MC410,#REF!,"&lt;="&amp;MB410,#REF!,"&lt;="&amp;ME410,#REF!,"&gt;="&amp;MF410,#REF!,"="&amp;KV410,#REF!,"="&amp;KX410)</f>
        <v/>
      </c>
      <c r="MQ410" s="1">
        <f>COUNTIFS(#REF!,LT410,#REF!,0,#REF!,"&gt;="&amp;MC410,#REF!,"&lt;="&amp;MB410,#REF!,"&lt;="&amp;ME410,#REF!,"&gt;="&amp;MF410,#REF!,"="&amp;KV410,#REF!,"="&amp;KX410)</f>
        <v/>
      </c>
      <c r="MR410" s="1">
        <f>COUNTIFS(#REF!,LT410,#REF!,1,#REF!,"&gt;="&amp;MC410,#REF!,"&lt;="&amp;MB410,#REF!,"&lt;="&amp;ME410,#REF!,"&gt;="&amp;MF410,#REF!,"="&amp;KW410,#REF!,"="&amp;KY410)</f>
        <v/>
      </c>
      <c r="MS410" s="1">
        <f>COUNTIFS(#REF!,LT410,#REF!,0,#REF!,"&gt;="&amp;MC410,#REF!,"&lt;="&amp;MB410,#REF!,"&lt;="&amp;ME410,#REF!,"&gt;="&amp;MF410,#REF!,"="&amp;KW410,#REF!,"="&amp;KY410)</f>
        <v/>
      </c>
      <c r="MT410" s="1">
        <f>COUNTIFS(#REF!,LT410,#REF!,1,#REF!,"&gt;="&amp;MI410,#REF!,"&lt;="&amp;MH410,#REF!,"&lt;="&amp;ME410,#REF!,"&gt;="&amp;MF410)</f>
        <v/>
      </c>
      <c r="MU410" s="1">
        <f>COUNTIFS(#REF!,LT410,#REF!,0,#REF!,"&gt;="&amp;MI410,#REF!,"&lt;="&amp;MH410,#REF!,"&lt;="&amp;ME410,#REF!,"&gt;="&amp;MF410)</f>
        <v/>
      </c>
      <c r="MV410" s="1">
        <f>COUNTIFS(#REF!,LT410,#REF!,1,#REF!,"&gt;="&amp;MI410,#REF!,"&lt;="&amp;MH410,#REF!,"="&amp;KZ410,#REF!,"="&amp;LA410,#REF!,"&lt;="&amp;ME410,#REF!,"&gt;="&amp;MF410)</f>
        <v/>
      </c>
      <c r="MW410" s="1">
        <f>COUNTIFS(#REF!,LT410,#REF!,0,#REF!,"&gt;="&amp;MI410,#REF!,"&lt;="&amp;MH410,#REF!,"="&amp;KZ410,#REF!,"="&amp;LA410,#REF!,"&lt;="&amp;ME410,#REF!,"&gt;="&amp;MF410)</f>
        <v/>
      </c>
      <c r="MX410" s="1">
        <f>COUNTIFS(#REF!,LT410,#REF!,1,#REF!,"&gt;="&amp;MC410,#REF!,"&lt;="&amp;MB410,#REF!,"&lt;="&amp;ME410,#REF!,"&gt;="&amp;MF410)</f>
        <v/>
      </c>
      <c r="MY410" s="1">
        <f>COUNTIFS(#REF!,LT410,#REF!,0,#REF!,"&gt;="&amp;MC410,#REF!,"&lt;="&amp;MB410,#REF!,"&lt;="&amp;ME410,#REF!,"&gt;="&amp;MF410)</f>
        <v/>
      </c>
      <c r="MZ410" s="1">
        <f>COUNTIFS(#REF!,LT410,#REF!,1,#REF!,"&lt;="&amp;ME410,#REF!,"&gt;="&amp;MF410,#REF!,"="&amp;KV410,#REF!,"="&amp;KX410)</f>
        <v/>
      </c>
      <c r="NA410" s="1">
        <f>COUNTIFS(#REF!,LT410,#REF!,0,#REF!,"&lt;="&amp;ME410,#REF!,"&gt;="&amp;MF410,#REF!,"="&amp;KV410,#REF!,"="&amp;KX410)</f>
        <v/>
      </c>
      <c r="NB410" s="1">
        <f>COUNTIFS(#REF!,LT410,#REF!,1,#REF!,"&lt;="&amp;ME410,#REF!,"&gt;="&amp;MF410,#REF!,"="&amp;KW410,#REF!,"="&amp;KY410)</f>
        <v/>
      </c>
      <c r="NC410" s="1">
        <f>COUNTIFS(#REF!,LT410,#REF!,0,#REF!,"&lt;="&amp;ME410,#REF!,"&gt;="&amp;MF410,#REF!,"="&amp;KW410,#REF!,"="&amp;KY410)</f>
        <v/>
      </c>
      <c r="ND410" s="1">
        <f>COUNTIFS(#REF!,LT410,#REF!,1,#REF!,"&gt;="&amp;MC410,#REF!,"&lt;="&amp;MB410,#REF!,"&lt;="&amp;ME410,#REF!,"&gt;="&amp;MF410,#REF!,"="&amp;KV410,#REF!,"="&amp;KX410)</f>
        <v/>
      </c>
      <c r="NE410" s="1">
        <f>COUNTIFS(#REF!,LT410,#REF!,0,#REF!,"&gt;="&amp;MC410,#REF!,"&lt;="&amp;MB410,#REF!,"&lt;="&amp;ME410,#REF!,"&gt;="&amp;MF410,#REF!,"="&amp;KV410,#REF!,"="&amp;KX410)</f>
        <v/>
      </c>
      <c r="NF410" s="1">
        <f>COUNTIFS(#REF!,LT410,#REF!,1,#REF!,"&gt;="&amp;MC410,#REF!,"&lt;="&amp;MB410,#REF!,"&lt;="&amp;ME410,#REF!,"&gt;="&amp;MF410,#REF!,"="&amp;KW410,#REF!,"="&amp;KY410)</f>
        <v/>
      </c>
      <c r="NG410" s="1">
        <f>COUNTIFS(#REF!,LT410,#REF!,0,#REF!,"&gt;="&amp;MC410,#REF!,"&lt;="&amp;MB410,#REF!,"&lt;="&amp;ME410,#REF!,"&gt;="&amp;MF410,#REF!,"="&amp;KW410,#REF!,"="&amp;KY410)</f>
        <v/>
      </c>
      <c r="NH410" s="1">
        <f>COUNTIFS(#REF!,LT410,#REF!,1,#REF!,"&gt;="&amp;MC410,#REF!,"&lt;="&amp;MB410,#REF!,"&lt;="&amp;ME410,#REF!,"&gt;="&amp;MF410,#REF!,"="&amp;KZ410,#REF!,"="&amp;LA410)</f>
        <v/>
      </c>
      <c r="NI410" s="1">
        <f>COUNTIFS(#REF!,LT410,#REF!,0,#REF!,"&gt;="&amp;MC410,#REF!,"&lt;="&amp;MB410,#REF!,"&lt;="&amp;ME410,#REF!,"&gt;="&amp;MF410,#REF!,"="&amp;KZ410,#REF!,"="&amp;LA410)</f>
        <v/>
      </c>
      <c r="NJ410" s="1">
        <f>COUNTIFS(#REF!,LT410,#REF!,1,#REF!,"&gt;="&amp;MI410,#REF!,"&lt;="&amp;MH410,#REF!,"&lt;="&amp;ME410,#REF!,"&gt;="&amp;MF410)</f>
        <v/>
      </c>
      <c r="NK410" s="1">
        <f>COUNTIFS(#REF!,LT410,#REF!,0,#REF!,"&gt;="&amp;MI410,#REF!,"&lt;="&amp;MH410,#REF!,"&lt;="&amp;ME410,#REF!,"&gt;="&amp;MF410)</f>
        <v/>
      </c>
      <c r="NL410" s="1">
        <f>COUNTIFS(#REF!,LT410,#REF!,1,#REF!,"&gt;="&amp;MI410,#REF!,"&lt;="&amp;MH410,#REF!,"="&amp;KZ410,#REF!,"="&amp;LA410,#REF!,"&lt;="&amp;ME410,#REF!,"&gt;="&amp;MF410)</f>
        <v/>
      </c>
      <c r="NM410" s="1">
        <f>COUNTIFS(#REF!,LT410,#REF!,0,#REF!,"&gt;="&amp;MI410,#REF!,"&lt;="&amp;MH410,#REF!,"="&amp;KZ410,#REF!,"="&amp;LA410,#REF!,"&lt;="&amp;ME410,#REF!,"&gt;="&amp;MF410)</f>
        <v/>
      </c>
      <c r="NN410" s="1">
        <f>COUNTIFS(#REF!,LT410,#REF!,1,#REF!,"&gt;="&amp;MC410,#REF!,"&lt;="&amp;MB410,#REF!,"&lt;="&amp;ME410,#REF!,"&gt;="&amp;MF410)</f>
        <v/>
      </c>
      <c r="NO410" s="1">
        <f>COUNTIFS(#REF!,LT410,#REF!,0,#REF!,"&gt;="&amp;MC410,#REF!,"&lt;="&amp;MB410,#REF!,"&lt;="&amp;ME410,#REF!,"&gt;="&amp;MF410)</f>
        <v/>
      </c>
      <c r="NP410" s="1">
        <f>COUNTIFS(#REF!,LT410,#REF!,1,#REF!,"&lt;="&amp;ME410,#REF!,"&gt;="&amp;MF410,#REF!,"="&amp;KV410,#REF!,"="&amp;KX410)</f>
        <v/>
      </c>
      <c r="NQ410" s="1">
        <f>COUNTIFS(#REF!,LT410,#REF!,0,#REF!,"&lt;="&amp;ME410,#REF!,"&gt;="&amp;MF410,#REF!,"="&amp;KV410,#REF!,"="&amp;KX410)</f>
        <v/>
      </c>
      <c r="NR410" s="1">
        <f>COUNTIFS(#REF!,LT410,#REF!,1,#REF!,"&lt;="&amp;ME410,#REF!,"&gt;="&amp;MF410,#REF!,"="&amp;KW410,#REF!,"="&amp;KY410)</f>
        <v/>
      </c>
      <c r="NS410" s="1">
        <f>COUNTIFS(#REF!,LT410,#REF!,0,#REF!,"&lt;="&amp;ME410,#REF!,"&gt;="&amp;MF410,#REF!,"="&amp;KW410,#REF!,"="&amp;KY410)</f>
        <v/>
      </c>
      <c r="NT410" s="1">
        <f>MP410+MR410+MT410+MV410+MX410+MZ410+NB410</f>
        <v/>
      </c>
      <c r="NU410" s="1">
        <f>MQ410+MS410+MU410+MW410+MY410+NA410+NC410</f>
        <v/>
      </c>
      <c r="NV410" s="1">
        <f>NT410+NU410</f>
        <v/>
      </c>
      <c r="NW410" s="33">
        <f>NT410/(NT410+NU410)</f>
        <v/>
      </c>
      <c r="NX410" s="3">
        <f>1/NW410</f>
        <v/>
      </c>
      <c r="NY410" s="1">
        <f>LH410</f>
        <v/>
      </c>
      <c r="NZ410" s="79">
        <f>(NW410*((NY410-1)*0.98))-((1-NW410)*1)</f>
        <v/>
      </c>
      <c r="OA410" s="34">
        <f>IF(LR410&lt;0.9,0,IF(AND(LR410&gt;1.1),0,1))</f>
        <v/>
      </c>
      <c r="OB410" s="34">
        <f>IF(LS410&lt;0.9,0,IF(AND(LS410&gt;1.1),0,1))</f>
        <v/>
      </c>
      <c r="OC410" s="32">
        <f>IF(NV410&gt;99,1,0)</f>
        <v/>
      </c>
      <c r="OD410" s="32">
        <f>IF(NZ410&gt;0.0799,1,0)</f>
        <v/>
      </c>
      <c r="OE410" s="32">
        <f>IF(NZ410&gt;OM410,1,0)</f>
        <v/>
      </c>
      <c r="OF410" s="32">
        <f>OC410+OD410+OE410+OA410+OB410</f>
        <v/>
      </c>
      <c r="OG410" s="1">
        <f>ND410+NF410+NH410+NJ410+NL410+NN410+NP410+NR410</f>
        <v/>
      </c>
      <c r="OH410" s="1">
        <f>NE410+NG410+NI410+NK410+NM410+NO410+NQ410+NS410</f>
        <v/>
      </c>
      <c r="OI410" s="1">
        <f>OG410+OH410</f>
        <v/>
      </c>
      <c r="OJ410" s="33">
        <f>OG410/(OG410+OH410)</f>
        <v/>
      </c>
      <c r="OK410" s="3">
        <f>1/OJ410</f>
        <v/>
      </c>
      <c r="OL410" s="1">
        <f>LI410</f>
        <v/>
      </c>
      <c r="OM410" s="79">
        <f>(OJ410*((OL410-1)*0.98))-((1-OJ410)*1)</f>
        <v/>
      </c>
      <c r="ON410" s="34">
        <f>IF(LR410&lt;0.9,0,IF(AND(LR410&gt;1.1),0,1))</f>
        <v/>
      </c>
      <c r="OO410" s="34">
        <f>IF(LS410&lt;0.9,0,IF(AND(LS410&gt;1.1),0,1))</f>
        <v/>
      </c>
      <c r="OP410" s="32">
        <f>IF(OI410&gt;99,1,0)</f>
        <v/>
      </c>
      <c r="OQ410" s="32">
        <f>IF(OM410&gt;0.0799,1,0)</f>
        <v/>
      </c>
      <c r="OR410" s="32">
        <f>IF(OM410&gt;OZ410,1,0)</f>
        <v/>
      </c>
      <c r="OS410" s="32">
        <f>OP410+OQ410+OR410+ON410+OO410</f>
        <v/>
      </c>
      <c r="OT410">
        <f>IF(OF410=5,"BackHome0-0",IF(AND(OS410=5),"BackAway0-0",""))</f>
        <v/>
      </c>
      <c r="OU410">
        <f>IF(OF410=5,KN410,IF(AND(OS410=5),KO410,""))</f>
        <v/>
      </c>
      <c r="OV410">
        <f>IF(OF410=5,"Match Odds",IF(AND(OS410=5),"Match Odds",""))</f>
        <v/>
      </c>
      <c r="OW410">
        <f>IF(OF410=5,KP410,IF(AND(OS410=5),KP410,""))</f>
        <v/>
      </c>
      <c r="OX410">
        <f>IF(OF410=5,"MATCH_ODDS",IF(AND(OS410=5),"MATCH_ODDS",""))</f>
        <v/>
      </c>
      <c r="OY410">
        <f>IF(OF410=5,"BACK",IF(AND(OS410=5),"BACK",""))</f>
        <v/>
      </c>
    </row>
    <row r="411" ht="16.5" customHeight="1" thickBot="1" thickTop="1">
      <c r="A411" s="2" t="n"/>
      <c r="KN411" s="1">
        <f>IF(INDEX(#REF!,MATCH('HT 0-0'!D411,#REF!,0))=INDEX(#REF!,MATCH('HT 0-0'!D411,#REF!,0)),INDEX(#REF!,MATCH('HT 0-0'!D411,#REF!,0)),"ERROR")</f>
        <v/>
      </c>
      <c r="KO411" s="1">
        <f>IF(INDEX(#REF!,MATCH('HT 0-0'!E411,#REF!,0))=INDEX(#REF!,MATCH('HT 0-0'!E411,#REF!,0)),INDEX(#REF!,MATCH('HT 0-0'!E411,#REF!,0)),"ERROR")</f>
        <v/>
      </c>
      <c r="KP411" s="1">
        <f>KN411&amp;" v "&amp;KO411</f>
        <v/>
      </c>
      <c r="KQ411">
        <f>B411&amp;"_"&amp;C411</f>
        <v/>
      </c>
      <c r="KR411" s="1">
        <f>IF((HW411/KK411)&lt;0.335,"G",IF((HW411/KK411)&gt;0.67,"R","A"))</f>
        <v/>
      </c>
      <c r="KS411" s="1">
        <f>IF((HX411/KK411)&lt;0.335,"G",IF((HX411/KK411)&gt;0.67,"R","A"))</f>
        <v/>
      </c>
      <c r="KT411" s="1">
        <f>IF((IH411/KK411)&lt;0.335,"G",IF((IH411/KK411)&gt;0.67,"R","A"))</f>
        <v/>
      </c>
      <c r="KU411" s="1">
        <f>IF((II411/KK411)&lt;0.335,"G",IF((II411/KK411)&gt;0.67,"R","A"))</f>
        <v/>
      </c>
      <c r="KV411" s="1">
        <f>IF((HZ411/KK411)&lt;0.335,"G",IF((HZ411/KK411)&gt;0.67,"R","A"))</f>
        <v/>
      </c>
      <c r="KW411" s="1">
        <f>IF((HY411/KK411)&lt;0.335,"G",IF((HY411/KK411)&gt;0.67,"R","A"))</f>
        <v/>
      </c>
      <c r="KX411" s="1">
        <f>IF((IK411/KK411)&lt;0.335,"G",IF((IK411/KK411)&gt;0.67,"R","A"))</f>
        <v/>
      </c>
      <c r="KY411" s="1">
        <f>IF((IJ411/KK411)&lt;0.335,"G",IF((IJ411/KK411)&gt;0.67,"R","A"))</f>
        <v/>
      </c>
      <c r="KZ411" s="1">
        <f>IF((HQ411/KK411)&lt;0.335,"G",IF((HQ411/KK411)&gt;0.67,"R","A"))</f>
        <v/>
      </c>
      <c r="LA411" s="1">
        <f>IF((IB411/KK411)&lt;0.335,"G",IF((IB411/KK411)&gt;0.67,"R","A"))</f>
        <v/>
      </c>
      <c r="LB411">
        <f>IF(LQ411="0-0",INDEX(Scrape!#REF!,MATCH('HT 0-0'!KP411,Scrape!$B:$B,0)),"")</f>
        <v/>
      </c>
      <c r="LC411">
        <f>IF(LQ411="0-0",INDEX(Scrape!$A:$A,MATCH('HT 0-0'!KP411,Scrape!$B:$B,0)),"")</f>
        <v/>
      </c>
      <c r="LD411">
        <f>IF(LQ411="0-0",INDEX(Scrape!$B:$B,MATCH('HT 0-0'!KP411,Scrape!$B:$B,0)),"")</f>
        <v/>
      </c>
      <c r="LE411">
        <f>IF(LQ411="0-0",INDEX(Scrape!$C:$C,MATCH('HT 0-0'!KP411,Scrape!$B:$B,0)),"")</f>
        <v/>
      </c>
      <c r="LF411">
        <f>IF(LQ411="0-0",INDEX(Scrape!$D:$D,MATCH('HT 0-0'!KP411,Scrape!$B:$B,0)),"")</f>
        <v/>
      </c>
      <c r="LG411">
        <f>IF(LQ411="0-0",INDEX(Scrape!$E:$E,MATCH('HT 0-0'!KP411,Scrape!$B:$B,0)),"")</f>
        <v/>
      </c>
      <c r="LH411">
        <f>IF(LQ411="0-0",INDEX(Scrape!$F:$F,MATCH('HT 0-0'!KP411,Scrape!$B:$B,0)),"")</f>
        <v/>
      </c>
      <c r="LI411">
        <f>IF(LQ411="0-0",INDEX(Scrape!$G:$G,MATCH('HT 0-0'!KP411,Scrape!$B:$B,0)),"")</f>
        <v/>
      </c>
      <c r="LJ411">
        <f>IF(LQ411="0-0",INDEX(Scrape!$H:$H,MATCH('HT 0-0'!KP411,Scrape!$B:$B,0)),"")</f>
        <v/>
      </c>
      <c r="LK411">
        <f>IF(LQ411="0-0",INDEX(Scrape!$I:$I,MATCH('HT 0-0'!KP411,Scrape!$B:$B,0)),"")</f>
        <v/>
      </c>
      <c r="LL411">
        <f>IF(LQ411="0-0",INDEX(Scrape!$J:$J,MATCH('HT 0-0'!KP411,Scrape!$B:$B,0)),"")</f>
        <v/>
      </c>
      <c r="LM411">
        <f>IF(LQ411="0-0",INDEX(Scrape!$K:$K,MATCH('HT 0-0'!KP411,Scrape!$B:$B,0)),"")</f>
        <v/>
      </c>
      <c r="LN411">
        <f>IF(LQ411="0-0",INDEX(Scrape!$L:$L,MATCH('HT 0-0'!KP411,Scrape!$B:$B,0)),"")</f>
        <v/>
      </c>
      <c r="LO411">
        <f>IF(LQ411="0-0",INDEX(Scrape!$M:$M,MATCH('HT 0-0'!KP411,Scrape!$B:$B,0)),"")</f>
        <v/>
      </c>
      <c r="LP411">
        <f>IF(LQ411="0-0",INDEX(Scrape!$N:$N,MATCH('HT 0-0'!KP411,Scrape!$B:$B,0)),"")</f>
        <v/>
      </c>
      <c r="LQ411">
        <f>INDEX(Scrape!$O:$O,MATCH('HT 0-0'!KP411,Scrape!$B:$B,0))</f>
        <v/>
      </c>
      <c r="LR411">
        <f>(1/LJ411)+(1/LI411)+(1/LH411)</f>
        <v/>
      </c>
      <c r="LS411">
        <f>(1/LG411)+(1/LF411)+(1/LE411)</f>
        <v/>
      </c>
      <c r="LT411" s="8">
        <f>IF(INDEX(#REF!,MATCH(KQ411,#REF!,0))=INDEX(#REF!,MATCH(KQ411,#REF!,0)),INDEX(#REF!,MATCH(KQ411,#REF!,0)),"ERROR")</f>
        <v/>
      </c>
      <c r="LU411" s="4">
        <f>IF(KR411="G",2,IF(KR411="R",0.5,IF(KR411="A",1)))</f>
        <v/>
      </c>
      <c r="LV411" s="4">
        <f>IF(KS411="G",0.5,IF(KS411="R",2,IF(KS411="A",1)))</f>
        <v/>
      </c>
      <c r="LW411" s="4">
        <f>IF(KT411="G",2,IF(KT411="R",0.5,IF(KT411="A",1)))</f>
        <v/>
      </c>
      <c r="LX411" s="4">
        <f>IF(KU411="G",0.5,IF(KU411="R",2,IF(KU411="A",1)))</f>
        <v/>
      </c>
      <c r="LY411" s="7">
        <f>(LK411*(LU411+LX411)+(LL411*(LU411+LX411)))</f>
        <v/>
      </c>
      <c r="LZ411" s="7">
        <f>(LN411*(LV411+LW411)+(LO411*(LV411+LW411)))</f>
        <v/>
      </c>
      <c r="MA411" s="11">
        <f>LY411-LZ411</f>
        <v/>
      </c>
      <c r="MB411" s="5">
        <f>MA411+2</f>
        <v/>
      </c>
      <c r="MC411" s="6">
        <f>MA411-2</f>
        <v/>
      </c>
      <c r="MD411" s="4">
        <f>LE411</f>
        <v/>
      </c>
      <c r="ME411" s="9">
        <f>IF(MD411=0,1000,MD411+0.75)</f>
        <v/>
      </c>
      <c r="MF411" s="10">
        <f>IF(MD411=0,0,MD411-0.75)</f>
        <v/>
      </c>
      <c r="MG411" s="4">
        <f>((LM411*(LU411+LX411))-((LP411*(LV411+LW411))))</f>
        <v/>
      </c>
      <c r="MH411" s="9">
        <f>MG411*1.2</f>
        <v/>
      </c>
      <c r="MI411" s="10">
        <f>MG411*0.8</f>
        <v/>
      </c>
      <c r="MJ411">
        <f>IFERROR(OT411,"")</f>
        <v/>
      </c>
      <c r="MK411">
        <f>IFERROR(OU411,"")</f>
        <v/>
      </c>
      <c r="ML411">
        <f>IFERROR(OV411,"")</f>
        <v/>
      </c>
      <c r="MM411">
        <f>IFERROR(OW411,"")</f>
        <v/>
      </c>
      <c r="MN411">
        <f>IFERROR(OX411,"")</f>
        <v/>
      </c>
      <c r="MO411">
        <f>IFERROR(OY411,"")</f>
        <v/>
      </c>
      <c r="MP411" s="1">
        <f>COUNTIFS(#REF!,LT411,#REF!,1,#REF!,"&gt;="&amp;MC411,#REF!,"&lt;="&amp;MB411,#REF!,"&lt;="&amp;ME411,#REF!,"&gt;="&amp;MF411,#REF!,"="&amp;KV411,#REF!,"="&amp;KX411)</f>
        <v/>
      </c>
      <c r="MQ411" s="1">
        <f>COUNTIFS(#REF!,LT411,#REF!,0,#REF!,"&gt;="&amp;MC411,#REF!,"&lt;="&amp;MB411,#REF!,"&lt;="&amp;ME411,#REF!,"&gt;="&amp;MF411,#REF!,"="&amp;KV411,#REF!,"="&amp;KX411)</f>
        <v/>
      </c>
      <c r="MR411" s="1">
        <f>COUNTIFS(#REF!,LT411,#REF!,1,#REF!,"&gt;="&amp;MC411,#REF!,"&lt;="&amp;MB411,#REF!,"&lt;="&amp;ME411,#REF!,"&gt;="&amp;MF411,#REF!,"="&amp;KW411,#REF!,"="&amp;KY411)</f>
        <v/>
      </c>
      <c r="MS411" s="1">
        <f>COUNTIFS(#REF!,LT411,#REF!,0,#REF!,"&gt;="&amp;MC411,#REF!,"&lt;="&amp;MB411,#REF!,"&lt;="&amp;ME411,#REF!,"&gt;="&amp;MF411,#REF!,"="&amp;KW411,#REF!,"="&amp;KY411)</f>
        <v/>
      </c>
      <c r="MT411" s="1">
        <f>COUNTIFS(#REF!,LT411,#REF!,1,#REF!,"&gt;="&amp;MI411,#REF!,"&lt;="&amp;MH411,#REF!,"&lt;="&amp;ME411,#REF!,"&gt;="&amp;MF411)</f>
        <v/>
      </c>
      <c r="MU411" s="1">
        <f>COUNTIFS(#REF!,LT411,#REF!,0,#REF!,"&gt;="&amp;MI411,#REF!,"&lt;="&amp;MH411,#REF!,"&lt;="&amp;ME411,#REF!,"&gt;="&amp;MF411)</f>
        <v/>
      </c>
      <c r="MV411" s="1">
        <f>COUNTIFS(#REF!,LT411,#REF!,1,#REF!,"&gt;="&amp;MI411,#REF!,"&lt;="&amp;MH411,#REF!,"="&amp;KZ411,#REF!,"="&amp;LA411,#REF!,"&lt;="&amp;ME411,#REF!,"&gt;="&amp;MF411)</f>
        <v/>
      </c>
      <c r="MW411" s="1">
        <f>COUNTIFS(#REF!,LT411,#REF!,0,#REF!,"&gt;="&amp;MI411,#REF!,"&lt;="&amp;MH411,#REF!,"="&amp;KZ411,#REF!,"="&amp;LA411,#REF!,"&lt;="&amp;ME411,#REF!,"&gt;="&amp;MF411)</f>
        <v/>
      </c>
      <c r="MX411" s="1">
        <f>COUNTIFS(#REF!,LT411,#REF!,1,#REF!,"&gt;="&amp;MC411,#REF!,"&lt;="&amp;MB411,#REF!,"&lt;="&amp;ME411,#REF!,"&gt;="&amp;MF411)</f>
        <v/>
      </c>
      <c r="MY411" s="1">
        <f>COUNTIFS(#REF!,LT411,#REF!,0,#REF!,"&gt;="&amp;MC411,#REF!,"&lt;="&amp;MB411,#REF!,"&lt;="&amp;ME411,#REF!,"&gt;="&amp;MF411)</f>
        <v/>
      </c>
      <c r="MZ411" s="1">
        <f>COUNTIFS(#REF!,LT411,#REF!,1,#REF!,"&lt;="&amp;ME411,#REF!,"&gt;="&amp;MF411,#REF!,"="&amp;KV411,#REF!,"="&amp;KX411)</f>
        <v/>
      </c>
      <c r="NA411" s="1">
        <f>COUNTIFS(#REF!,LT411,#REF!,0,#REF!,"&lt;="&amp;ME411,#REF!,"&gt;="&amp;MF411,#REF!,"="&amp;KV411,#REF!,"="&amp;KX411)</f>
        <v/>
      </c>
      <c r="NB411" s="1">
        <f>COUNTIFS(#REF!,LT411,#REF!,1,#REF!,"&lt;="&amp;ME411,#REF!,"&gt;="&amp;MF411,#REF!,"="&amp;KW411,#REF!,"="&amp;KY411)</f>
        <v/>
      </c>
      <c r="NC411" s="1">
        <f>COUNTIFS(#REF!,LT411,#REF!,0,#REF!,"&lt;="&amp;ME411,#REF!,"&gt;="&amp;MF411,#REF!,"="&amp;KW411,#REF!,"="&amp;KY411)</f>
        <v/>
      </c>
      <c r="ND411" s="1">
        <f>COUNTIFS(#REF!,LT411,#REF!,1,#REF!,"&gt;="&amp;MC411,#REF!,"&lt;="&amp;MB411,#REF!,"&lt;="&amp;ME411,#REF!,"&gt;="&amp;MF411,#REF!,"="&amp;KV411,#REF!,"="&amp;KX411)</f>
        <v/>
      </c>
      <c r="NE411" s="1">
        <f>COUNTIFS(#REF!,LT411,#REF!,0,#REF!,"&gt;="&amp;MC411,#REF!,"&lt;="&amp;MB411,#REF!,"&lt;="&amp;ME411,#REF!,"&gt;="&amp;MF411,#REF!,"="&amp;KV411,#REF!,"="&amp;KX411)</f>
        <v/>
      </c>
      <c r="NF411" s="1">
        <f>COUNTIFS(#REF!,LT411,#REF!,1,#REF!,"&gt;="&amp;MC411,#REF!,"&lt;="&amp;MB411,#REF!,"&lt;="&amp;ME411,#REF!,"&gt;="&amp;MF411,#REF!,"="&amp;KW411,#REF!,"="&amp;KY411)</f>
        <v/>
      </c>
      <c r="NG411" s="1">
        <f>COUNTIFS(#REF!,LT411,#REF!,0,#REF!,"&gt;="&amp;MC411,#REF!,"&lt;="&amp;MB411,#REF!,"&lt;="&amp;ME411,#REF!,"&gt;="&amp;MF411,#REF!,"="&amp;KW411,#REF!,"="&amp;KY411)</f>
        <v/>
      </c>
      <c r="NH411" s="1">
        <f>COUNTIFS(#REF!,LT411,#REF!,1,#REF!,"&gt;="&amp;MC411,#REF!,"&lt;="&amp;MB411,#REF!,"&lt;="&amp;ME411,#REF!,"&gt;="&amp;MF411,#REF!,"="&amp;KZ411,#REF!,"="&amp;LA411)</f>
        <v/>
      </c>
      <c r="NI411" s="1">
        <f>COUNTIFS(#REF!,LT411,#REF!,0,#REF!,"&gt;="&amp;MC411,#REF!,"&lt;="&amp;MB411,#REF!,"&lt;="&amp;ME411,#REF!,"&gt;="&amp;MF411,#REF!,"="&amp;KZ411,#REF!,"="&amp;LA411)</f>
        <v/>
      </c>
      <c r="NJ411" s="1">
        <f>COUNTIFS(#REF!,LT411,#REF!,1,#REF!,"&gt;="&amp;MI411,#REF!,"&lt;="&amp;MH411,#REF!,"&lt;="&amp;ME411,#REF!,"&gt;="&amp;MF411)</f>
        <v/>
      </c>
      <c r="NK411" s="1">
        <f>COUNTIFS(#REF!,LT411,#REF!,0,#REF!,"&gt;="&amp;MI411,#REF!,"&lt;="&amp;MH411,#REF!,"&lt;="&amp;ME411,#REF!,"&gt;="&amp;MF411)</f>
        <v/>
      </c>
      <c r="NL411" s="1">
        <f>COUNTIFS(#REF!,LT411,#REF!,1,#REF!,"&gt;="&amp;MI411,#REF!,"&lt;="&amp;MH411,#REF!,"="&amp;KZ411,#REF!,"="&amp;LA411,#REF!,"&lt;="&amp;ME411,#REF!,"&gt;="&amp;MF411)</f>
        <v/>
      </c>
      <c r="NM411" s="1">
        <f>COUNTIFS(#REF!,LT411,#REF!,0,#REF!,"&gt;="&amp;MI411,#REF!,"&lt;="&amp;MH411,#REF!,"="&amp;KZ411,#REF!,"="&amp;LA411,#REF!,"&lt;="&amp;ME411,#REF!,"&gt;="&amp;MF411)</f>
        <v/>
      </c>
      <c r="NN411" s="1">
        <f>COUNTIFS(#REF!,LT411,#REF!,1,#REF!,"&gt;="&amp;MC411,#REF!,"&lt;="&amp;MB411,#REF!,"&lt;="&amp;ME411,#REF!,"&gt;="&amp;MF411)</f>
        <v/>
      </c>
      <c r="NO411" s="1">
        <f>COUNTIFS(#REF!,LT411,#REF!,0,#REF!,"&gt;="&amp;MC411,#REF!,"&lt;="&amp;MB411,#REF!,"&lt;="&amp;ME411,#REF!,"&gt;="&amp;MF411)</f>
        <v/>
      </c>
      <c r="NP411" s="1">
        <f>COUNTIFS(#REF!,LT411,#REF!,1,#REF!,"&lt;="&amp;ME411,#REF!,"&gt;="&amp;MF411,#REF!,"="&amp;KV411,#REF!,"="&amp;KX411)</f>
        <v/>
      </c>
      <c r="NQ411" s="1">
        <f>COUNTIFS(#REF!,LT411,#REF!,0,#REF!,"&lt;="&amp;ME411,#REF!,"&gt;="&amp;MF411,#REF!,"="&amp;KV411,#REF!,"="&amp;KX411)</f>
        <v/>
      </c>
      <c r="NR411" s="1">
        <f>COUNTIFS(#REF!,LT411,#REF!,1,#REF!,"&lt;="&amp;ME411,#REF!,"&gt;="&amp;MF411,#REF!,"="&amp;KW411,#REF!,"="&amp;KY411)</f>
        <v/>
      </c>
      <c r="NS411" s="1">
        <f>COUNTIFS(#REF!,LT411,#REF!,0,#REF!,"&lt;="&amp;ME411,#REF!,"&gt;="&amp;MF411,#REF!,"="&amp;KW411,#REF!,"="&amp;KY411)</f>
        <v/>
      </c>
      <c r="NT411" s="1">
        <f>MP411+MR411+MT411+MV411+MX411+MZ411+NB411</f>
        <v/>
      </c>
      <c r="NU411" s="1">
        <f>MQ411+MS411+MU411+MW411+MY411+NA411+NC411</f>
        <v/>
      </c>
      <c r="NV411" s="1">
        <f>NT411+NU411</f>
        <v/>
      </c>
      <c r="NW411" s="33">
        <f>NT411/(NT411+NU411)</f>
        <v/>
      </c>
      <c r="NX411" s="3">
        <f>1/NW411</f>
        <v/>
      </c>
      <c r="NY411" s="1">
        <f>LH411</f>
        <v/>
      </c>
      <c r="NZ411" s="79">
        <f>(NW411*((NY411-1)*0.98))-((1-NW411)*1)</f>
        <v/>
      </c>
      <c r="OA411" s="34">
        <f>IF(LR411&lt;0.9,0,IF(AND(LR411&gt;1.1),0,1))</f>
        <v/>
      </c>
      <c r="OB411" s="34">
        <f>IF(LS411&lt;0.9,0,IF(AND(LS411&gt;1.1),0,1))</f>
        <v/>
      </c>
      <c r="OC411" s="32">
        <f>IF(NV411&gt;99,1,0)</f>
        <v/>
      </c>
      <c r="OD411" s="32">
        <f>IF(NZ411&gt;0.0799,1,0)</f>
        <v/>
      </c>
      <c r="OE411" s="32">
        <f>IF(NZ411&gt;OM411,1,0)</f>
        <v/>
      </c>
      <c r="OF411" s="32">
        <f>OC411+OD411+OE411+OA411+OB411</f>
        <v/>
      </c>
      <c r="OG411" s="1">
        <f>ND411+NF411+NH411+NJ411+NL411+NN411+NP411+NR411</f>
        <v/>
      </c>
      <c r="OH411" s="1">
        <f>NE411+NG411+NI411+NK411+NM411+NO411+NQ411+NS411</f>
        <v/>
      </c>
      <c r="OI411" s="1">
        <f>OG411+OH411</f>
        <v/>
      </c>
      <c r="OJ411" s="33">
        <f>OG411/(OG411+OH411)</f>
        <v/>
      </c>
      <c r="OK411" s="3">
        <f>1/OJ411</f>
        <v/>
      </c>
      <c r="OL411" s="1">
        <f>LI411</f>
        <v/>
      </c>
      <c r="OM411" s="79">
        <f>(OJ411*((OL411-1)*0.98))-((1-OJ411)*1)</f>
        <v/>
      </c>
      <c r="ON411" s="34">
        <f>IF(LR411&lt;0.9,0,IF(AND(LR411&gt;1.1),0,1))</f>
        <v/>
      </c>
      <c r="OO411" s="34">
        <f>IF(LS411&lt;0.9,0,IF(AND(LS411&gt;1.1),0,1))</f>
        <v/>
      </c>
      <c r="OP411" s="32">
        <f>IF(OI411&gt;99,1,0)</f>
        <v/>
      </c>
      <c r="OQ411" s="32">
        <f>IF(OM411&gt;0.0799,1,0)</f>
        <v/>
      </c>
      <c r="OR411" s="32">
        <f>IF(OM411&gt;OZ411,1,0)</f>
        <v/>
      </c>
      <c r="OS411" s="32">
        <f>OP411+OQ411+OR411+ON411+OO411</f>
        <v/>
      </c>
      <c r="OT411">
        <f>IF(OF411=5,"BackHome0-0",IF(AND(OS411=5),"BackAway0-0",""))</f>
        <v/>
      </c>
      <c r="OU411">
        <f>IF(OF411=5,KN411,IF(AND(OS411=5),KO411,""))</f>
        <v/>
      </c>
      <c r="OV411">
        <f>IF(OF411=5,"Match Odds",IF(AND(OS411=5),"Match Odds",""))</f>
        <v/>
      </c>
      <c r="OW411">
        <f>IF(OF411=5,KP411,IF(AND(OS411=5),KP411,""))</f>
        <v/>
      </c>
      <c r="OX411">
        <f>IF(OF411=5,"MATCH_ODDS",IF(AND(OS411=5),"MATCH_ODDS",""))</f>
        <v/>
      </c>
      <c r="OY411">
        <f>IF(OF411=5,"BACK",IF(AND(OS411=5),"BACK",""))</f>
        <v/>
      </c>
    </row>
    <row r="412" ht="16.5" customHeight="1" thickBot="1" thickTop="1">
      <c r="A412" s="2" t="n"/>
      <c r="KN412" s="1">
        <f>IF(INDEX(#REF!,MATCH('HT 0-0'!D412,#REF!,0))=INDEX(#REF!,MATCH('HT 0-0'!D412,#REF!,0)),INDEX(#REF!,MATCH('HT 0-0'!D412,#REF!,0)),"ERROR")</f>
        <v/>
      </c>
      <c r="KO412" s="1">
        <f>IF(INDEX(#REF!,MATCH('HT 0-0'!E412,#REF!,0))=INDEX(#REF!,MATCH('HT 0-0'!E412,#REF!,0)),INDEX(#REF!,MATCH('HT 0-0'!E412,#REF!,0)),"ERROR")</f>
        <v/>
      </c>
      <c r="KP412" s="1">
        <f>KN412&amp;" v "&amp;KO412</f>
        <v/>
      </c>
      <c r="KQ412">
        <f>B412&amp;"_"&amp;C412</f>
        <v/>
      </c>
      <c r="KR412" s="1">
        <f>IF((HW412/KK412)&lt;0.335,"G",IF((HW412/KK412)&gt;0.67,"R","A"))</f>
        <v/>
      </c>
      <c r="KS412" s="1">
        <f>IF((HX412/KK412)&lt;0.335,"G",IF((HX412/KK412)&gt;0.67,"R","A"))</f>
        <v/>
      </c>
      <c r="KT412" s="1">
        <f>IF((IH412/KK412)&lt;0.335,"G",IF((IH412/KK412)&gt;0.67,"R","A"))</f>
        <v/>
      </c>
      <c r="KU412" s="1">
        <f>IF((II412/KK412)&lt;0.335,"G",IF((II412/KK412)&gt;0.67,"R","A"))</f>
        <v/>
      </c>
      <c r="KV412" s="1">
        <f>IF((HZ412/KK412)&lt;0.335,"G",IF((HZ412/KK412)&gt;0.67,"R","A"))</f>
        <v/>
      </c>
      <c r="KW412" s="1">
        <f>IF((HY412/KK412)&lt;0.335,"G",IF((HY412/KK412)&gt;0.67,"R","A"))</f>
        <v/>
      </c>
      <c r="KX412" s="1">
        <f>IF((IK412/KK412)&lt;0.335,"G",IF((IK412/KK412)&gt;0.67,"R","A"))</f>
        <v/>
      </c>
      <c r="KY412" s="1">
        <f>IF((IJ412/KK412)&lt;0.335,"G",IF((IJ412/KK412)&gt;0.67,"R","A"))</f>
        <v/>
      </c>
      <c r="KZ412" s="1">
        <f>IF((HQ412/KK412)&lt;0.335,"G",IF((HQ412/KK412)&gt;0.67,"R","A"))</f>
        <v/>
      </c>
      <c r="LA412" s="1">
        <f>IF((IB412/KK412)&lt;0.335,"G",IF((IB412/KK412)&gt;0.67,"R","A"))</f>
        <v/>
      </c>
      <c r="LB412">
        <f>IF(LQ412="0-0",INDEX(Scrape!#REF!,MATCH('HT 0-0'!KP412,Scrape!$B:$B,0)),"")</f>
        <v/>
      </c>
      <c r="LC412">
        <f>IF(LQ412="0-0",INDEX(Scrape!$A:$A,MATCH('HT 0-0'!KP412,Scrape!$B:$B,0)),"")</f>
        <v/>
      </c>
      <c r="LD412">
        <f>IF(LQ412="0-0",INDEX(Scrape!$B:$B,MATCH('HT 0-0'!KP412,Scrape!$B:$B,0)),"")</f>
        <v/>
      </c>
      <c r="LE412">
        <f>IF(LQ412="0-0",INDEX(Scrape!$C:$C,MATCH('HT 0-0'!KP412,Scrape!$B:$B,0)),"")</f>
        <v/>
      </c>
      <c r="LF412">
        <f>IF(LQ412="0-0",INDEX(Scrape!$D:$D,MATCH('HT 0-0'!KP412,Scrape!$B:$B,0)),"")</f>
        <v/>
      </c>
      <c r="LG412">
        <f>IF(LQ412="0-0",INDEX(Scrape!$E:$E,MATCH('HT 0-0'!KP412,Scrape!$B:$B,0)),"")</f>
        <v/>
      </c>
      <c r="LH412">
        <f>IF(LQ412="0-0",INDEX(Scrape!$F:$F,MATCH('HT 0-0'!KP412,Scrape!$B:$B,0)),"")</f>
        <v/>
      </c>
      <c r="LI412">
        <f>IF(LQ412="0-0",INDEX(Scrape!$G:$G,MATCH('HT 0-0'!KP412,Scrape!$B:$B,0)),"")</f>
        <v/>
      </c>
      <c r="LJ412">
        <f>IF(LQ412="0-0",INDEX(Scrape!$H:$H,MATCH('HT 0-0'!KP412,Scrape!$B:$B,0)),"")</f>
        <v/>
      </c>
      <c r="LK412">
        <f>IF(LQ412="0-0",INDEX(Scrape!$I:$I,MATCH('HT 0-0'!KP412,Scrape!$B:$B,0)),"")</f>
        <v/>
      </c>
      <c r="LL412">
        <f>IF(LQ412="0-0",INDEX(Scrape!$J:$J,MATCH('HT 0-0'!KP412,Scrape!$B:$B,0)),"")</f>
        <v/>
      </c>
      <c r="LM412">
        <f>IF(LQ412="0-0",INDEX(Scrape!$K:$K,MATCH('HT 0-0'!KP412,Scrape!$B:$B,0)),"")</f>
        <v/>
      </c>
      <c r="LN412">
        <f>IF(LQ412="0-0",INDEX(Scrape!$L:$L,MATCH('HT 0-0'!KP412,Scrape!$B:$B,0)),"")</f>
        <v/>
      </c>
      <c r="LO412">
        <f>IF(LQ412="0-0",INDEX(Scrape!$M:$M,MATCH('HT 0-0'!KP412,Scrape!$B:$B,0)),"")</f>
        <v/>
      </c>
      <c r="LP412">
        <f>IF(LQ412="0-0",INDEX(Scrape!$N:$N,MATCH('HT 0-0'!KP412,Scrape!$B:$B,0)),"")</f>
        <v/>
      </c>
      <c r="LQ412">
        <f>INDEX(Scrape!$O:$O,MATCH('HT 0-0'!KP412,Scrape!$B:$B,0))</f>
        <v/>
      </c>
      <c r="LR412">
        <f>(1/LJ412)+(1/LI412)+(1/LH412)</f>
        <v/>
      </c>
      <c r="LS412">
        <f>(1/LG412)+(1/LF412)+(1/LE412)</f>
        <v/>
      </c>
      <c r="LT412" s="8">
        <f>IF(INDEX(#REF!,MATCH(KQ412,#REF!,0))=INDEX(#REF!,MATCH(KQ412,#REF!,0)),INDEX(#REF!,MATCH(KQ412,#REF!,0)),"ERROR")</f>
        <v/>
      </c>
      <c r="LU412" s="4">
        <f>IF(KR412="G",2,IF(KR412="R",0.5,IF(KR412="A",1)))</f>
        <v/>
      </c>
      <c r="LV412" s="4">
        <f>IF(KS412="G",0.5,IF(KS412="R",2,IF(KS412="A",1)))</f>
        <v/>
      </c>
      <c r="LW412" s="4">
        <f>IF(KT412="G",2,IF(KT412="R",0.5,IF(KT412="A",1)))</f>
        <v/>
      </c>
      <c r="LX412" s="4">
        <f>IF(KU412="G",0.5,IF(KU412="R",2,IF(KU412="A",1)))</f>
        <v/>
      </c>
      <c r="LY412" s="7">
        <f>(LK412*(LU412+LX412)+(LL412*(LU412+LX412)))</f>
        <v/>
      </c>
      <c r="LZ412" s="7">
        <f>(LN412*(LV412+LW412)+(LO412*(LV412+LW412)))</f>
        <v/>
      </c>
      <c r="MA412" s="11">
        <f>LY412-LZ412</f>
        <v/>
      </c>
      <c r="MB412" s="5">
        <f>MA412+2</f>
        <v/>
      </c>
      <c r="MC412" s="6">
        <f>MA412-2</f>
        <v/>
      </c>
      <c r="MD412" s="4">
        <f>LE412</f>
        <v/>
      </c>
      <c r="ME412" s="9">
        <f>IF(MD412=0,1000,MD412+0.75)</f>
        <v/>
      </c>
      <c r="MF412" s="10">
        <f>IF(MD412=0,0,MD412-0.75)</f>
        <v/>
      </c>
      <c r="MG412" s="4">
        <f>((LM412*(LU412+LX412))-((LP412*(LV412+LW412))))</f>
        <v/>
      </c>
      <c r="MH412" s="9">
        <f>MG412*1.2</f>
        <v/>
      </c>
      <c r="MI412" s="10">
        <f>MG412*0.8</f>
        <v/>
      </c>
      <c r="MJ412">
        <f>IFERROR(OT412,"")</f>
        <v/>
      </c>
      <c r="MK412">
        <f>IFERROR(OU412,"")</f>
        <v/>
      </c>
      <c r="ML412">
        <f>IFERROR(OV412,"")</f>
        <v/>
      </c>
      <c r="MM412">
        <f>IFERROR(OW412,"")</f>
        <v/>
      </c>
      <c r="MN412">
        <f>IFERROR(OX412,"")</f>
        <v/>
      </c>
      <c r="MO412">
        <f>IFERROR(OY412,"")</f>
        <v/>
      </c>
      <c r="MP412" s="1">
        <f>COUNTIFS(#REF!,LT412,#REF!,1,#REF!,"&gt;="&amp;MC412,#REF!,"&lt;="&amp;MB412,#REF!,"&lt;="&amp;ME412,#REF!,"&gt;="&amp;MF412,#REF!,"="&amp;KV412,#REF!,"="&amp;KX412)</f>
        <v/>
      </c>
      <c r="MQ412" s="1">
        <f>COUNTIFS(#REF!,LT412,#REF!,0,#REF!,"&gt;="&amp;MC412,#REF!,"&lt;="&amp;MB412,#REF!,"&lt;="&amp;ME412,#REF!,"&gt;="&amp;MF412,#REF!,"="&amp;KV412,#REF!,"="&amp;KX412)</f>
        <v/>
      </c>
      <c r="MR412" s="1">
        <f>COUNTIFS(#REF!,LT412,#REF!,1,#REF!,"&gt;="&amp;MC412,#REF!,"&lt;="&amp;MB412,#REF!,"&lt;="&amp;ME412,#REF!,"&gt;="&amp;MF412,#REF!,"="&amp;KW412,#REF!,"="&amp;KY412)</f>
        <v/>
      </c>
      <c r="MS412" s="1">
        <f>COUNTIFS(#REF!,LT412,#REF!,0,#REF!,"&gt;="&amp;MC412,#REF!,"&lt;="&amp;MB412,#REF!,"&lt;="&amp;ME412,#REF!,"&gt;="&amp;MF412,#REF!,"="&amp;KW412,#REF!,"="&amp;KY412)</f>
        <v/>
      </c>
      <c r="MT412" s="1">
        <f>COUNTIFS(#REF!,LT412,#REF!,1,#REF!,"&gt;="&amp;MI412,#REF!,"&lt;="&amp;MH412,#REF!,"&lt;="&amp;ME412,#REF!,"&gt;="&amp;MF412)</f>
        <v/>
      </c>
      <c r="MU412" s="1">
        <f>COUNTIFS(#REF!,LT412,#REF!,0,#REF!,"&gt;="&amp;MI412,#REF!,"&lt;="&amp;MH412,#REF!,"&lt;="&amp;ME412,#REF!,"&gt;="&amp;MF412)</f>
        <v/>
      </c>
      <c r="MV412" s="1">
        <f>COUNTIFS(#REF!,LT412,#REF!,1,#REF!,"&gt;="&amp;MI412,#REF!,"&lt;="&amp;MH412,#REF!,"="&amp;KZ412,#REF!,"="&amp;LA412,#REF!,"&lt;="&amp;ME412,#REF!,"&gt;="&amp;MF412)</f>
        <v/>
      </c>
      <c r="MW412" s="1">
        <f>COUNTIFS(#REF!,LT412,#REF!,0,#REF!,"&gt;="&amp;MI412,#REF!,"&lt;="&amp;MH412,#REF!,"="&amp;KZ412,#REF!,"="&amp;LA412,#REF!,"&lt;="&amp;ME412,#REF!,"&gt;="&amp;MF412)</f>
        <v/>
      </c>
      <c r="MX412" s="1">
        <f>COUNTIFS(#REF!,LT412,#REF!,1,#REF!,"&gt;="&amp;MC412,#REF!,"&lt;="&amp;MB412,#REF!,"&lt;="&amp;ME412,#REF!,"&gt;="&amp;MF412)</f>
        <v/>
      </c>
      <c r="MY412" s="1">
        <f>COUNTIFS(#REF!,LT412,#REF!,0,#REF!,"&gt;="&amp;MC412,#REF!,"&lt;="&amp;MB412,#REF!,"&lt;="&amp;ME412,#REF!,"&gt;="&amp;MF412)</f>
        <v/>
      </c>
      <c r="MZ412" s="1">
        <f>COUNTIFS(#REF!,LT412,#REF!,1,#REF!,"&lt;="&amp;ME412,#REF!,"&gt;="&amp;MF412,#REF!,"="&amp;KV412,#REF!,"="&amp;KX412)</f>
        <v/>
      </c>
      <c r="NA412" s="1">
        <f>COUNTIFS(#REF!,LT412,#REF!,0,#REF!,"&lt;="&amp;ME412,#REF!,"&gt;="&amp;MF412,#REF!,"="&amp;KV412,#REF!,"="&amp;KX412)</f>
        <v/>
      </c>
      <c r="NB412" s="1">
        <f>COUNTIFS(#REF!,LT412,#REF!,1,#REF!,"&lt;="&amp;ME412,#REF!,"&gt;="&amp;MF412,#REF!,"="&amp;KW412,#REF!,"="&amp;KY412)</f>
        <v/>
      </c>
      <c r="NC412" s="1">
        <f>COUNTIFS(#REF!,LT412,#REF!,0,#REF!,"&lt;="&amp;ME412,#REF!,"&gt;="&amp;MF412,#REF!,"="&amp;KW412,#REF!,"="&amp;KY412)</f>
        <v/>
      </c>
      <c r="ND412" s="1">
        <f>COUNTIFS(#REF!,LT412,#REF!,1,#REF!,"&gt;="&amp;MC412,#REF!,"&lt;="&amp;MB412,#REF!,"&lt;="&amp;ME412,#REF!,"&gt;="&amp;MF412,#REF!,"="&amp;KV412,#REF!,"="&amp;KX412)</f>
        <v/>
      </c>
      <c r="NE412" s="1">
        <f>COUNTIFS(#REF!,LT412,#REF!,0,#REF!,"&gt;="&amp;MC412,#REF!,"&lt;="&amp;MB412,#REF!,"&lt;="&amp;ME412,#REF!,"&gt;="&amp;MF412,#REF!,"="&amp;KV412,#REF!,"="&amp;KX412)</f>
        <v/>
      </c>
      <c r="NF412" s="1">
        <f>COUNTIFS(#REF!,LT412,#REF!,1,#REF!,"&gt;="&amp;MC412,#REF!,"&lt;="&amp;MB412,#REF!,"&lt;="&amp;ME412,#REF!,"&gt;="&amp;MF412,#REF!,"="&amp;KW412,#REF!,"="&amp;KY412)</f>
        <v/>
      </c>
      <c r="NG412" s="1">
        <f>COUNTIFS(#REF!,LT412,#REF!,0,#REF!,"&gt;="&amp;MC412,#REF!,"&lt;="&amp;MB412,#REF!,"&lt;="&amp;ME412,#REF!,"&gt;="&amp;MF412,#REF!,"="&amp;KW412,#REF!,"="&amp;KY412)</f>
        <v/>
      </c>
      <c r="NH412" s="1">
        <f>COUNTIFS(#REF!,LT412,#REF!,1,#REF!,"&gt;="&amp;MC412,#REF!,"&lt;="&amp;MB412,#REF!,"&lt;="&amp;ME412,#REF!,"&gt;="&amp;MF412,#REF!,"="&amp;KZ412,#REF!,"="&amp;LA412)</f>
        <v/>
      </c>
      <c r="NI412" s="1">
        <f>COUNTIFS(#REF!,LT412,#REF!,0,#REF!,"&gt;="&amp;MC412,#REF!,"&lt;="&amp;MB412,#REF!,"&lt;="&amp;ME412,#REF!,"&gt;="&amp;MF412,#REF!,"="&amp;KZ412,#REF!,"="&amp;LA412)</f>
        <v/>
      </c>
      <c r="NJ412" s="1">
        <f>COUNTIFS(#REF!,LT412,#REF!,1,#REF!,"&gt;="&amp;MI412,#REF!,"&lt;="&amp;MH412,#REF!,"&lt;="&amp;ME412,#REF!,"&gt;="&amp;MF412)</f>
        <v/>
      </c>
      <c r="NK412" s="1">
        <f>COUNTIFS(#REF!,LT412,#REF!,0,#REF!,"&gt;="&amp;MI412,#REF!,"&lt;="&amp;MH412,#REF!,"&lt;="&amp;ME412,#REF!,"&gt;="&amp;MF412)</f>
        <v/>
      </c>
      <c r="NL412" s="1">
        <f>COUNTIFS(#REF!,LT412,#REF!,1,#REF!,"&gt;="&amp;MI412,#REF!,"&lt;="&amp;MH412,#REF!,"="&amp;KZ412,#REF!,"="&amp;LA412,#REF!,"&lt;="&amp;ME412,#REF!,"&gt;="&amp;MF412)</f>
        <v/>
      </c>
      <c r="NM412" s="1">
        <f>COUNTIFS(#REF!,LT412,#REF!,0,#REF!,"&gt;="&amp;MI412,#REF!,"&lt;="&amp;MH412,#REF!,"="&amp;KZ412,#REF!,"="&amp;LA412,#REF!,"&lt;="&amp;ME412,#REF!,"&gt;="&amp;MF412)</f>
        <v/>
      </c>
      <c r="NN412" s="1">
        <f>COUNTIFS(#REF!,LT412,#REF!,1,#REF!,"&gt;="&amp;MC412,#REF!,"&lt;="&amp;MB412,#REF!,"&lt;="&amp;ME412,#REF!,"&gt;="&amp;MF412)</f>
        <v/>
      </c>
      <c r="NO412" s="1">
        <f>COUNTIFS(#REF!,LT412,#REF!,0,#REF!,"&gt;="&amp;MC412,#REF!,"&lt;="&amp;MB412,#REF!,"&lt;="&amp;ME412,#REF!,"&gt;="&amp;MF412)</f>
        <v/>
      </c>
      <c r="NP412" s="1">
        <f>COUNTIFS(#REF!,LT412,#REF!,1,#REF!,"&lt;="&amp;ME412,#REF!,"&gt;="&amp;MF412,#REF!,"="&amp;KV412,#REF!,"="&amp;KX412)</f>
        <v/>
      </c>
      <c r="NQ412" s="1">
        <f>COUNTIFS(#REF!,LT412,#REF!,0,#REF!,"&lt;="&amp;ME412,#REF!,"&gt;="&amp;MF412,#REF!,"="&amp;KV412,#REF!,"="&amp;KX412)</f>
        <v/>
      </c>
      <c r="NR412" s="1">
        <f>COUNTIFS(#REF!,LT412,#REF!,1,#REF!,"&lt;="&amp;ME412,#REF!,"&gt;="&amp;MF412,#REF!,"="&amp;KW412,#REF!,"="&amp;KY412)</f>
        <v/>
      </c>
      <c r="NS412" s="1">
        <f>COUNTIFS(#REF!,LT412,#REF!,0,#REF!,"&lt;="&amp;ME412,#REF!,"&gt;="&amp;MF412,#REF!,"="&amp;KW412,#REF!,"="&amp;KY412)</f>
        <v/>
      </c>
      <c r="NT412" s="1">
        <f>MP412+MR412+MT412+MV412+MX412+MZ412+NB412</f>
        <v/>
      </c>
      <c r="NU412" s="1">
        <f>MQ412+MS412+MU412+MW412+MY412+NA412+NC412</f>
        <v/>
      </c>
      <c r="NV412" s="1">
        <f>NT412+NU412</f>
        <v/>
      </c>
      <c r="NW412" s="33">
        <f>NT412/(NT412+NU412)</f>
        <v/>
      </c>
      <c r="NX412" s="3">
        <f>1/NW412</f>
        <v/>
      </c>
      <c r="NY412" s="1">
        <f>LH412</f>
        <v/>
      </c>
      <c r="NZ412" s="79">
        <f>(NW412*((NY412-1)*0.98))-((1-NW412)*1)</f>
        <v/>
      </c>
      <c r="OA412" s="34">
        <f>IF(LR412&lt;0.9,0,IF(AND(LR412&gt;1.1),0,1))</f>
        <v/>
      </c>
      <c r="OB412" s="34">
        <f>IF(LS412&lt;0.9,0,IF(AND(LS412&gt;1.1),0,1))</f>
        <v/>
      </c>
      <c r="OC412" s="32">
        <f>IF(NV412&gt;99,1,0)</f>
        <v/>
      </c>
      <c r="OD412" s="32">
        <f>IF(NZ412&gt;0.0799,1,0)</f>
        <v/>
      </c>
      <c r="OE412" s="32">
        <f>IF(NZ412&gt;OM412,1,0)</f>
        <v/>
      </c>
      <c r="OF412" s="32">
        <f>OC412+OD412+OE412+OA412+OB412</f>
        <v/>
      </c>
      <c r="OG412" s="1">
        <f>ND412+NF412+NH412+NJ412+NL412+NN412+NP412+NR412</f>
        <v/>
      </c>
      <c r="OH412" s="1">
        <f>NE412+NG412+NI412+NK412+NM412+NO412+NQ412+NS412</f>
        <v/>
      </c>
      <c r="OI412" s="1">
        <f>OG412+OH412</f>
        <v/>
      </c>
      <c r="OJ412" s="33">
        <f>OG412/(OG412+OH412)</f>
        <v/>
      </c>
      <c r="OK412" s="3">
        <f>1/OJ412</f>
        <v/>
      </c>
      <c r="OL412" s="1">
        <f>LI412</f>
        <v/>
      </c>
      <c r="OM412" s="79">
        <f>(OJ412*((OL412-1)*0.98))-((1-OJ412)*1)</f>
        <v/>
      </c>
      <c r="ON412" s="34">
        <f>IF(LR412&lt;0.9,0,IF(AND(LR412&gt;1.1),0,1))</f>
        <v/>
      </c>
      <c r="OO412" s="34">
        <f>IF(LS412&lt;0.9,0,IF(AND(LS412&gt;1.1),0,1))</f>
        <v/>
      </c>
      <c r="OP412" s="32">
        <f>IF(OI412&gt;99,1,0)</f>
        <v/>
      </c>
      <c r="OQ412" s="32">
        <f>IF(OM412&gt;0.0799,1,0)</f>
        <v/>
      </c>
      <c r="OR412" s="32">
        <f>IF(OM412&gt;OZ412,1,0)</f>
        <v/>
      </c>
      <c r="OS412" s="32">
        <f>OP412+OQ412+OR412+ON412+OO412</f>
        <v/>
      </c>
      <c r="OT412">
        <f>IF(OF412=5,"BackHome0-0",IF(AND(OS412=5),"BackAway0-0",""))</f>
        <v/>
      </c>
      <c r="OU412">
        <f>IF(OF412=5,KN412,IF(AND(OS412=5),KO412,""))</f>
        <v/>
      </c>
      <c r="OV412">
        <f>IF(OF412=5,"Match Odds",IF(AND(OS412=5),"Match Odds",""))</f>
        <v/>
      </c>
      <c r="OW412">
        <f>IF(OF412=5,KP412,IF(AND(OS412=5),KP412,""))</f>
        <v/>
      </c>
      <c r="OX412">
        <f>IF(OF412=5,"MATCH_ODDS",IF(AND(OS412=5),"MATCH_ODDS",""))</f>
        <v/>
      </c>
      <c r="OY412">
        <f>IF(OF412=5,"BACK",IF(AND(OS412=5),"BACK",""))</f>
        <v/>
      </c>
    </row>
    <row r="413" ht="16.5" customHeight="1" thickBot="1" thickTop="1">
      <c r="A413" s="2" t="n"/>
      <c r="KN413" s="1">
        <f>IF(INDEX(#REF!,MATCH('HT 0-0'!D413,#REF!,0))=INDEX(#REF!,MATCH('HT 0-0'!D413,#REF!,0)),INDEX(#REF!,MATCH('HT 0-0'!D413,#REF!,0)),"ERROR")</f>
        <v/>
      </c>
      <c r="KO413" s="1">
        <f>IF(INDEX(#REF!,MATCH('HT 0-0'!E413,#REF!,0))=INDEX(#REF!,MATCH('HT 0-0'!E413,#REF!,0)),INDEX(#REF!,MATCH('HT 0-0'!E413,#REF!,0)),"ERROR")</f>
        <v/>
      </c>
      <c r="KP413" s="1">
        <f>KN413&amp;" v "&amp;KO413</f>
        <v/>
      </c>
      <c r="KQ413">
        <f>B413&amp;"_"&amp;C413</f>
        <v/>
      </c>
      <c r="KR413" s="1">
        <f>IF((HW413/KK413)&lt;0.335,"G",IF((HW413/KK413)&gt;0.67,"R","A"))</f>
        <v/>
      </c>
      <c r="KS413" s="1">
        <f>IF((HX413/KK413)&lt;0.335,"G",IF((HX413/KK413)&gt;0.67,"R","A"))</f>
        <v/>
      </c>
      <c r="KT413" s="1">
        <f>IF((IH413/KK413)&lt;0.335,"G",IF((IH413/KK413)&gt;0.67,"R","A"))</f>
        <v/>
      </c>
      <c r="KU413" s="1">
        <f>IF((II413/KK413)&lt;0.335,"G",IF((II413/KK413)&gt;0.67,"R","A"))</f>
        <v/>
      </c>
      <c r="KV413" s="1">
        <f>IF((HZ413/KK413)&lt;0.335,"G",IF((HZ413/KK413)&gt;0.67,"R","A"))</f>
        <v/>
      </c>
      <c r="KW413" s="1">
        <f>IF((HY413/KK413)&lt;0.335,"G",IF((HY413/KK413)&gt;0.67,"R","A"))</f>
        <v/>
      </c>
      <c r="KX413" s="1">
        <f>IF((IK413/KK413)&lt;0.335,"G",IF((IK413/KK413)&gt;0.67,"R","A"))</f>
        <v/>
      </c>
      <c r="KY413" s="1">
        <f>IF((IJ413/KK413)&lt;0.335,"G",IF((IJ413/KK413)&gt;0.67,"R","A"))</f>
        <v/>
      </c>
      <c r="KZ413" s="1">
        <f>IF((HQ413/KK413)&lt;0.335,"G",IF((HQ413/KK413)&gt;0.67,"R","A"))</f>
        <v/>
      </c>
      <c r="LA413" s="1">
        <f>IF((IB413/KK413)&lt;0.335,"G",IF((IB413/KK413)&gt;0.67,"R","A"))</f>
        <v/>
      </c>
      <c r="LB413">
        <f>IF(LQ413="0-0",INDEX(Scrape!#REF!,MATCH('HT 0-0'!KP413,Scrape!$B:$B,0)),"")</f>
        <v/>
      </c>
      <c r="LC413">
        <f>IF(LQ413="0-0",INDEX(Scrape!$A:$A,MATCH('HT 0-0'!KP413,Scrape!$B:$B,0)),"")</f>
        <v/>
      </c>
      <c r="LD413">
        <f>IF(LQ413="0-0",INDEX(Scrape!$B:$B,MATCH('HT 0-0'!KP413,Scrape!$B:$B,0)),"")</f>
        <v/>
      </c>
      <c r="LE413">
        <f>IF(LQ413="0-0",INDEX(Scrape!$C:$C,MATCH('HT 0-0'!KP413,Scrape!$B:$B,0)),"")</f>
        <v/>
      </c>
      <c r="LF413">
        <f>IF(LQ413="0-0",INDEX(Scrape!$D:$D,MATCH('HT 0-0'!KP413,Scrape!$B:$B,0)),"")</f>
        <v/>
      </c>
      <c r="LG413">
        <f>IF(LQ413="0-0",INDEX(Scrape!$E:$E,MATCH('HT 0-0'!KP413,Scrape!$B:$B,0)),"")</f>
        <v/>
      </c>
      <c r="LH413">
        <f>IF(LQ413="0-0",INDEX(Scrape!$F:$F,MATCH('HT 0-0'!KP413,Scrape!$B:$B,0)),"")</f>
        <v/>
      </c>
      <c r="LI413">
        <f>IF(LQ413="0-0",INDEX(Scrape!$G:$G,MATCH('HT 0-0'!KP413,Scrape!$B:$B,0)),"")</f>
        <v/>
      </c>
      <c r="LJ413">
        <f>IF(LQ413="0-0",INDEX(Scrape!$H:$H,MATCH('HT 0-0'!KP413,Scrape!$B:$B,0)),"")</f>
        <v/>
      </c>
      <c r="LK413">
        <f>IF(LQ413="0-0",INDEX(Scrape!$I:$I,MATCH('HT 0-0'!KP413,Scrape!$B:$B,0)),"")</f>
        <v/>
      </c>
      <c r="LL413">
        <f>IF(LQ413="0-0",INDEX(Scrape!$J:$J,MATCH('HT 0-0'!KP413,Scrape!$B:$B,0)),"")</f>
        <v/>
      </c>
      <c r="LM413">
        <f>IF(LQ413="0-0",INDEX(Scrape!$K:$K,MATCH('HT 0-0'!KP413,Scrape!$B:$B,0)),"")</f>
        <v/>
      </c>
      <c r="LN413">
        <f>IF(LQ413="0-0",INDEX(Scrape!$L:$L,MATCH('HT 0-0'!KP413,Scrape!$B:$B,0)),"")</f>
        <v/>
      </c>
      <c r="LO413">
        <f>IF(LQ413="0-0",INDEX(Scrape!$M:$M,MATCH('HT 0-0'!KP413,Scrape!$B:$B,0)),"")</f>
        <v/>
      </c>
      <c r="LP413">
        <f>IF(LQ413="0-0",INDEX(Scrape!$N:$N,MATCH('HT 0-0'!KP413,Scrape!$B:$B,0)),"")</f>
        <v/>
      </c>
      <c r="LQ413">
        <f>INDEX(Scrape!$O:$O,MATCH('HT 0-0'!KP413,Scrape!$B:$B,0))</f>
        <v/>
      </c>
      <c r="LR413">
        <f>(1/LJ413)+(1/LI413)+(1/LH413)</f>
        <v/>
      </c>
      <c r="LS413">
        <f>(1/LG413)+(1/LF413)+(1/LE413)</f>
        <v/>
      </c>
      <c r="LT413" s="8">
        <f>IF(INDEX(#REF!,MATCH(KQ413,#REF!,0))=INDEX(#REF!,MATCH(KQ413,#REF!,0)),INDEX(#REF!,MATCH(KQ413,#REF!,0)),"ERROR")</f>
        <v/>
      </c>
      <c r="LU413" s="4">
        <f>IF(KR413="G",2,IF(KR413="R",0.5,IF(KR413="A",1)))</f>
        <v/>
      </c>
      <c r="LV413" s="4">
        <f>IF(KS413="G",0.5,IF(KS413="R",2,IF(KS413="A",1)))</f>
        <v/>
      </c>
      <c r="LW413" s="4">
        <f>IF(KT413="G",2,IF(KT413="R",0.5,IF(KT413="A",1)))</f>
        <v/>
      </c>
      <c r="LX413" s="4">
        <f>IF(KU413="G",0.5,IF(KU413="R",2,IF(KU413="A",1)))</f>
        <v/>
      </c>
      <c r="LY413" s="7">
        <f>(LK413*(LU413+LX413)+(LL413*(LU413+LX413)))</f>
        <v/>
      </c>
      <c r="LZ413" s="7">
        <f>(LN413*(LV413+LW413)+(LO413*(LV413+LW413)))</f>
        <v/>
      </c>
      <c r="MA413" s="11">
        <f>LY413-LZ413</f>
        <v/>
      </c>
      <c r="MB413" s="5">
        <f>MA413+2</f>
        <v/>
      </c>
      <c r="MC413" s="6">
        <f>MA413-2</f>
        <v/>
      </c>
      <c r="MD413" s="4">
        <f>LE413</f>
        <v/>
      </c>
      <c r="ME413" s="9">
        <f>IF(MD413=0,1000,MD413+0.75)</f>
        <v/>
      </c>
      <c r="MF413" s="10">
        <f>IF(MD413=0,0,MD413-0.75)</f>
        <v/>
      </c>
      <c r="MG413" s="4">
        <f>((LM413*(LU413+LX413))-((LP413*(LV413+LW413))))</f>
        <v/>
      </c>
      <c r="MH413" s="9">
        <f>MG413*1.2</f>
        <v/>
      </c>
      <c r="MI413" s="10">
        <f>MG413*0.8</f>
        <v/>
      </c>
      <c r="MJ413">
        <f>IFERROR(OT413,"")</f>
        <v/>
      </c>
      <c r="MK413">
        <f>IFERROR(OU413,"")</f>
        <v/>
      </c>
      <c r="ML413">
        <f>IFERROR(OV413,"")</f>
        <v/>
      </c>
      <c r="MM413">
        <f>IFERROR(OW413,"")</f>
        <v/>
      </c>
      <c r="MN413">
        <f>IFERROR(OX413,"")</f>
        <v/>
      </c>
      <c r="MO413">
        <f>IFERROR(OY413,"")</f>
        <v/>
      </c>
      <c r="MP413" s="1">
        <f>COUNTIFS(#REF!,LT413,#REF!,1,#REF!,"&gt;="&amp;MC413,#REF!,"&lt;="&amp;MB413,#REF!,"&lt;="&amp;ME413,#REF!,"&gt;="&amp;MF413,#REF!,"="&amp;KV413,#REF!,"="&amp;KX413)</f>
        <v/>
      </c>
      <c r="MQ413" s="1">
        <f>COUNTIFS(#REF!,LT413,#REF!,0,#REF!,"&gt;="&amp;MC413,#REF!,"&lt;="&amp;MB413,#REF!,"&lt;="&amp;ME413,#REF!,"&gt;="&amp;MF413,#REF!,"="&amp;KV413,#REF!,"="&amp;KX413)</f>
        <v/>
      </c>
      <c r="MR413" s="1">
        <f>COUNTIFS(#REF!,LT413,#REF!,1,#REF!,"&gt;="&amp;MC413,#REF!,"&lt;="&amp;MB413,#REF!,"&lt;="&amp;ME413,#REF!,"&gt;="&amp;MF413,#REF!,"="&amp;KW413,#REF!,"="&amp;KY413)</f>
        <v/>
      </c>
      <c r="MS413" s="1">
        <f>COUNTIFS(#REF!,LT413,#REF!,0,#REF!,"&gt;="&amp;MC413,#REF!,"&lt;="&amp;MB413,#REF!,"&lt;="&amp;ME413,#REF!,"&gt;="&amp;MF413,#REF!,"="&amp;KW413,#REF!,"="&amp;KY413)</f>
        <v/>
      </c>
      <c r="MT413" s="1">
        <f>COUNTIFS(#REF!,LT413,#REF!,1,#REF!,"&gt;="&amp;MI413,#REF!,"&lt;="&amp;MH413,#REF!,"&lt;="&amp;ME413,#REF!,"&gt;="&amp;MF413)</f>
        <v/>
      </c>
      <c r="MU413" s="1">
        <f>COUNTIFS(#REF!,LT413,#REF!,0,#REF!,"&gt;="&amp;MI413,#REF!,"&lt;="&amp;MH413,#REF!,"&lt;="&amp;ME413,#REF!,"&gt;="&amp;MF413)</f>
        <v/>
      </c>
      <c r="MV413" s="1">
        <f>COUNTIFS(#REF!,LT413,#REF!,1,#REF!,"&gt;="&amp;MI413,#REF!,"&lt;="&amp;MH413,#REF!,"="&amp;KZ413,#REF!,"="&amp;LA413,#REF!,"&lt;="&amp;ME413,#REF!,"&gt;="&amp;MF413)</f>
        <v/>
      </c>
      <c r="MW413" s="1">
        <f>COUNTIFS(#REF!,LT413,#REF!,0,#REF!,"&gt;="&amp;MI413,#REF!,"&lt;="&amp;MH413,#REF!,"="&amp;KZ413,#REF!,"="&amp;LA413,#REF!,"&lt;="&amp;ME413,#REF!,"&gt;="&amp;MF413)</f>
        <v/>
      </c>
      <c r="MX413" s="1">
        <f>COUNTIFS(#REF!,LT413,#REF!,1,#REF!,"&gt;="&amp;MC413,#REF!,"&lt;="&amp;MB413,#REF!,"&lt;="&amp;ME413,#REF!,"&gt;="&amp;MF413)</f>
        <v/>
      </c>
      <c r="MY413" s="1">
        <f>COUNTIFS(#REF!,LT413,#REF!,0,#REF!,"&gt;="&amp;MC413,#REF!,"&lt;="&amp;MB413,#REF!,"&lt;="&amp;ME413,#REF!,"&gt;="&amp;MF413)</f>
        <v/>
      </c>
      <c r="MZ413" s="1">
        <f>COUNTIFS(#REF!,LT413,#REF!,1,#REF!,"&lt;="&amp;ME413,#REF!,"&gt;="&amp;MF413,#REF!,"="&amp;KV413,#REF!,"="&amp;KX413)</f>
        <v/>
      </c>
      <c r="NA413" s="1">
        <f>COUNTIFS(#REF!,LT413,#REF!,0,#REF!,"&lt;="&amp;ME413,#REF!,"&gt;="&amp;MF413,#REF!,"="&amp;KV413,#REF!,"="&amp;KX413)</f>
        <v/>
      </c>
      <c r="NB413" s="1">
        <f>COUNTIFS(#REF!,LT413,#REF!,1,#REF!,"&lt;="&amp;ME413,#REF!,"&gt;="&amp;MF413,#REF!,"="&amp;KW413,#REF!,"="&amp;KY413)</f>
        <v/>
      </c>
      <c r="NC413" s="1">
        <f>COUNTIFS(#REF!,LT413,#REF!,0,#REF!,"&lt;="&amp;ME413,#REF!,"&gt;="&amp;MF413,#REF!,"="&amp;KW413,#REF!,"="&amp;KY413)</f>
        <v/>
      </c>
      <c r="ND413" s="1">
        <f>COUNTIFS(#REF!,LT413,#REF!,1,#REF!,"&gt;="&amp;MC413,#REF!,"&lt;="&amp;MB413,#REF!,"&lt;="&amp;ME413,#REF!,"&gt;="&amp;MF413,#REF!,"="&amp;KV413,#REF!,"="&amp;KX413)</f>
        <v/>
      </c>
      <c r="NE413" s="1">
        <f>COUNTIFS(#REF!,LT413,#REF!,0,#REF!,"&gt;="&amp;MC413,#REF!,"&lt;="&amp;MB413,#REF!,"&lt;="&amp;ME413,#REF!,"&gt;="&amp;MF413,#REF!,"="&amp;KV413,#REF!,"="&amp;KX413)</f>
        <v/>
      </c>
      <c r="NF413" s="1">
        <f>COUNTIFS(#REF!,LT413,#REF!,1,#REF!,"&gt;="&amp;MC413,#REF!,"&lt;="&amp;MB413,#REF!,"&lt;="&amp;ME413,#REF!,"&gt;="&amp;MF413,#REF!,"="&amp;KW413,#REF!,"="&amp;KY413)</f>
        <v/>
      </c>
      <c r="NG413" s="1">
        <f>COUNTIFS(#REF!,LT413,#REF!,0,#REF!,"&gt;="&amp;MC413,#REF!,"&lt;="&amp;MB413,#REF!,"&lt;="&amp;ME413,#REF!,"&gt;="&amp;MF413,#REF!,"="&amp;KW413,#REF!,"="&amp;KY413)</f>
        <v/>
      </c>
      <c r="NH413" s="1">
        <f>COUNTIFS(#REF!,LT413,#REF!,1,#REF!,"&gt;="&amp;MC413,#REF!,"&lt;="&amp;MB413,#REF!,"&lt;="&amp;ME413,#REF!,"&gt;="&amp;MF413,#REF!,"="&amp;KZ413,#REF!,"="&amp;LA413)</f>
        <v/>
      </c>
      <c r="NI413" s="1">
        <f>COUNTIFS(#REF!,LT413,#REF!,0,#REF!,"&gt;="&amp;MC413,#REF!,"&lt;="&amp;MB413,#REF!,"&lt;="&amp;ME413,#REF!,"&gt;="&amp;MF413,#REF!,"="&amp;KZ413,#REF!,"="&amp;LA413)</f>
        <v/>
      </c>
      <c r="NJ413" s="1">
        <f>COUNTIFS(#REF!,LT413,#REF!,1,#REF!,"&gt;="&amp;MI413,#REF!,"&lt;="&amp;MH413,#REF!,"&lt;="&amp;ME413,#REF!,"&gt;="&amp;MF413)</f>
        <v/>
      </c>
      <c r="NK413" s="1">
        <f>COUNTIFS(#REF!,LT413,#REF!,0,#REF!,"&gt;="&amp;MI413,#REF!,"&lt;="&amp;MH413,#REF!,"&lt;="&amp;ME413,#REF!,"&gt;="&amp;MF413)</f>
        <v/>
      </c>
      <c r="NL413" s="1">
        <f>COUNTIFS(#REF!,LT413,#REF!,1,#REF!,"&gt;="&amp;MI413,#REF!,"&lt;="&amp;MH413,#REF!,"="&amp;KZ413,#REF!,"="&amp;LA413,#REF!,"&lt;="&amp;ME413,#REF!,"&gt;="&amp;MF413)</f>
        <v/>
      </c>
      <c r="NM413" s="1">
        <f>COUNTIFS(#REF!,LT413,#REF!,0,#REF!,"&gt;="&amp;MI413,#REF!,"&lt;="&amp;MH413,#REF!,"="&amp;KZ413,#REF!,"="&amp;LA413,#REF!,"&lt;="&amp;ME413,#REF!,"&gt;="&amp;MF413)</f>
        <v/>
      </c>
      <c r="NN413" s="1">
        <f>COUNTIFS(#REF!,LT413,#REF!,1,#REF!,"&gt;="&amp;MC413,#REF!,"&lt;="&amp;MB413,#REF!,"&lt;="&amp;ME413,#REF!,"&gt;="&amp;MF413)</f>
        <v/>
      </c>
      <c r="NO413" s="1">
        <f>COUNTIFS(#REF!,LT413,#REF!,0,#REF!,"&gt;="&amp;MC413,#REF!,"&lt;="&amp;MB413,#REF!,"&lt;="&amp;ME413,#REF!,"&gt;="&amp;MF413)</f>
        <v/>
      </c>
      <c r="NP413" s="1">
        <f>COUNTIFS(#REF!,LT413,#REF!,1,#REF!,"&lt;="&amp;ME413,#REF!,"&gt;="&amp;MF413,#REF!,"="&amp;KV413,#REF!,"="&amp;KX413)</f>
        <v/>
      </c>
      <c r="NQ413" s="1">
        <f>COUNTIFS(#REF!,LT413,#REF!,0,#REF!,"&lt;="&amp;ME413,#REF!,"&gt;="&amp;MF413,#REF!,"="&amp;KV413,#REF!,"="&amp;KX413)</f>
        <v/>
      </c>
      <c r="NR413" s="1">
        <f>COUNTIFS(#REF!,LT413,#REF!,1,#REF!,"&lt;="&amp;ME413,#REF!,"&gt;="&amp;MF413,#REF!,"="&amp;KW413,#REF!,"="&amp;KY413)</f>
        <v/>
      </c>
      <c r="NS413" s="1">
        <f>COUNTIFS(#REF!,LT413,#REF!,0,#REF!,"&lt;="&amp;ME413,#REF!,"&gt;="&amp;MF413,#REF!,"="&amp;KW413,#REF!,"="&amp;KY413)</f>
        <v/>
      </c>
      <c r="NT413" s="1">
        <f>MP413+MR413+MT413+MV413+MX413+MZ413+NB413</f>
        <v/>
      </c>
      <c r="NU413" s="1">
        <f>MQ413+MS413+MU413+MW413+MY413+NA413+NC413</f>
        <v/>
      </c>
      <c r="NV413" s="1">
        <f>NT413+NU413</f>
        <v/>
      </c>
      <c r="NW413" s="33">
        <f>NT413/(NT413+NU413)</f>
        <v/>
      </c>
      <c r="NX413" s="3">
        <f>1/NW413</f>
        <v/>
      </c>
      <c r="NY413" s="1">
        <f>LH413</f>
        <v/>
      </c>
      <c r="NZ413" s="79">
        <f>(NW413*((NY413-1)*0.98))-((1-NW413)*1)</f>
        <v/>
      </c>
      <c r="OA413" s="34">
        <f>IF(LR413&lt;0.9,0,IF(AND(LR413&gt;1.1),0,1))</f>
        <v/>
      </c>
      <c r="OB413" s="34">
        <f>IF(LS413&lt;0.9,0,IF(AND(LS413&gt;1.1),0,1))</f>
        <v/>
      </c>
      <c r="OC413" s="32">
        <f>IF(NV413&gt;99,1,0)</f>
        <v/>
      </c>
      <c r="OD413" s="32">
        <f>IF(NZ413&gt;0.0799,1,0)</f>
        <v/>
      </c>
      <c r="OE413" s="32">
        <f>IF(NZ413&gt;OM413,1,0)</f>
        <v/>
      </c>
      <c r="OF413" s="32">
        <f>OC413+OD413+OE413+OA413+OB413</f>
        <v/>
      </c>
      <c r="OG413" s="1">
        <f>ND413+NF413+NH413+NJ413+NL413+NN413+NP413+NR413</f>
        <v/>
      </c>
      <c r="OH413" s="1">
        <f>NE413+NG413+NI413+NK413+NM413+NO413+NQ413+NS413</f>
        <v/>
      </c>
      <c r="OI413" s="1">
        <f>OG413+OH413</f>
        <v/>
      </c>
      <c r="OJ413" s="33">
        <f>OG413/(OG413+OH413)</f>
        <v/>
      </c>
      <c r="OK413" s="3">
        <f>1/OJ413</f>
        <v/>
      </c>
      <c r="OL413" s="1">
        <f>LI413</f>
        <v/>
      </c>
      <c r="OM413" s="79">
        <f>(OJ413*((OL413-1)*0.98))-((1-OJ413)*1)</f>
        <v/>
      </c>
      <c r="ON413" s="34">
        <f>IF(LR413&lt;0.9,0,IF(AND(LR413&gt;1.1),0,1))</f>
        <v/>
      </c>
      <c r="OO413" s="34">
        <f>IF(LS413&lt;0.9,0,IF(AND(LS413&gt;1.1),0,1))</f>
        <v/>
      </c>
      <c r="OP413" s="32">
        <f>IF(OI413&gt;99,1,0)</f>
        <v/>
      </c>
      <c r="OQ413" s="32">
        <f>IF(OM413&gt;0.0799,1,0)</f>
        <v/>
      </c>
      <c r="OR413" s="32">
        <f>IF(OM413&gt;OZ413,1,0)</f>
        <v/>
      </c>
      <c r="OS413" s="32">
        <f>OP413+OQ413+OR413+ON413+OO413</f>
        <v/>
      </c>
      <c r="OT413">
        <f>IF(OF413=5,"BackHome0-0",IF(AND(OS413=5),"BackAway0-0",""))</f>
        <v/>
      </c>
      <c r="OU413">
        <f>IF(OF413=5,KN413,IF(AND(OS413=5),KO413,""))</f>
        <v/>
      </c>
      <c r="OV413">
        <f>IF(OF413=5,"Match Odds",IF(AND(OS413=5),"Match Odds",""))</f>
        <v/>
      </c>
      <c r="OW413">
        <f>IF(OF413=5,KP413,IF(AND(OS413=5),KP413,""))</f>
        <v/>
      </c>
      <c r="OX413">
        <f>IF(OF413=5,"MATCH_ODDS",IF(AND(OS413=5),"MATCH_ODDS",""))</f>
        <v/>
      </c>
      <c r="OY413">
        <f>IF(OF413=5,"BACK",IF(AND(OS413=5),"BACK",""))</f>
        <v/>
      </c>
    </row>
    <row r="414" ht="16.5" customHeight="1" thickBot="1" thickTop="1">
      <c r="A414" s="2" t="n"/>
      <c r="KN414" s="1">
        <f>IF(INDEX(#REF!,MATCH('HT 0-0'!D414,#REF!,0))=INDEX(#REF!,MATCH('HT 0-0'!D414,#REF!,0)),INDEX(#REF!,MATCH('HT 0-0'!D414,#REF!,0)),"ERROR")</f>
        <v/>
      </c>
      <c r="KO414" s="1">
        <f>IF(INDEX(#REF!,MATCH('HT 0-0'!E414,#REF!,0))=INDEX(#REF!,MATCH('HT 0-0'!E414,#REF!,0)),INDEX(#REF!,MATCH('HT 0-0'!E414,#REF!,0)),"ERROR")</f>
        <v/>
      </c>
      <c r="KP414" s="1">
        <f>KN414&amp;" v "&amp;KO414</f>
        <v/>
      </c>
      <c r="KQ414">
        <f>B414&amp;"_"&amp;C414</f>
        <v/>
      </c>
      <c r="KR414" s="1">
        <f>IF((HW414/KK414)&lt;0.335,"G",IF((HW414/KK414)&gt;0.67,"R","A"))</f>
        <v/>
      </c>
      <c r="KS414" s="1">
        <f>IF((HX414/KK414)&lt;0.335,"G",IF((HX414/KK414)&gt;0.67,"R","A"))</f>
        <v/>
      </c>
      <c r="KT414" s="1">
        <f>IF((IH414/KK414)&lt;0.335,"G",IF((IH414/KK414)&gt;0.67,"R","A"))</f>
        <v/>
      </c>
      <c r="KU414" s="1">
        <f>IF((II414/KK414)&lt;0.335,"G",IF((II414/KK414)&gt;0.67,"R","A"))</f>
        <v/>
      </c>
      <c r="KV414" s="1">
        <f>IF((HZ414/KK414)&lt;0.335,"G",IF((HZ414/KK414)&gt;0.67,"R","A"))</f>
        <v/>
      </c>
      <c r="KW414" s="1">
        <f>IF((HY414/KK414)&lt;0.335,"G",IF((HY414/KK414)&gt;0.67,"R","A"))</f>
        <v/>
      </c>
      <c r="KX414" s="1">
        <f>IF((IK414/KK414)&lt;0.335,"G",IF((IK414/KK414)&gt;0.67,"R","A"))</f>
        <v/>
      </c>
      <c r="KY414" s="1">
        <f>IF((IJ414/KK414)&lt;0.335,"G",IF((IJ414/KK414)&gt;0.67,"R","A"))</f>
        <v/>
      </c>
      <c r="KZ414" s="1">
        <f>IF((HQ414/KK414)&lt;0.335,"G",IF((HQ414/KK414)&gt;0.67,"R","A"))</f>
        <v/>
      </c>
      <c r="LA414" s="1">
        <f>IF((IB414/KK414)&lt;0.335,"G",IF((IB414/KK414)&gt;0.67,"R","A"))</f>
        <v/>
      </c>
      <c r="LB414">
        <f>IF(LQ414="0-0",INDEX(Scrape!#REF!,MATCH('HT 0-0'!KP414,Scrape!$B:$B,0)),"")</f>
        <v/>
      </c>
      <c r="LC414">
        <f>IF(LQ414="0-0",INDEX(Scrape!$A:$A,MATCH('HT 0-0'!KP414,Scrape!$B:$B,0)),"")</f>
        <v/>
      </c>
      <c r="LD414">
        <f>IF(LQ414="0-0",INDEX(Scrape!$B:$B,MATCH('HT 0-0'!KP414,Scrape!$B:$B,0)),"")</f>
        <v/>
      </c>
      <c r="LE414">
        <f>IF(LQ414="0-0",INDEX(Scrape!$C:$C,MATCH('HT 0-0'!KP414,Scrape!$B:$B,0)),"")</f>
        <v/>
      </c>
      <c r="LF414">
        <f>IF(LQ414="0-0",INDEX(Scrape!$D:$D,MATCH('HT 0-0'!KP414,Scrape!$B:$B,0)),"")</f>
        <v/>
      </c>
      <c r="LG414">
        <f>IF(LQ414="0-0",INDEX(Scrape!$E:$E,MATCH('HT 0-0'!KP414,Scrape!$B:$B,0)),"")</f>
        <v/>
      </c>
      <c r="LH414">
        <f>IF(LQ414="0-0",INDEX(Scrape!$F:$F,MATCH('HT 0-0'!KP414,Scrape!$B:$B,0)),"")</f>
        <v/>
      </c>
      <c r="LI414">
        <f>IF(LQ414="0-0",INDEX(Scrape!$G:$G,MATCH('HT 0-0'!KP414,Scrape!$B:$B,0)),"")</f>
        <v/>
      </c>
      <c r="LJ414">
        <f>IF(LQ414="0-0",INDEX(Scrape!$H:$H,MATCH('HT 0-0'!KP414,Scrape!$B:$B,0)),"")</f>
        <v/>
      </c>
      <c r="LK414">
        <f>IF(LQ414="0-0",INDEX(Scrape!$I:$I,MATCH('HT 0-0'!KP414,Scrape!$B:$B,0)),"")</f>
        <v/>
      </c>
      <c r="LL414">
        <f>IF(LQ414="0-0",INDEX(Scrape!$J:$J,MATCH('HT 0-0'!KP414,Scrape!$B:$B,0)),"")</f>
        <v/>
      </c>
      <c r="LM414">
        <f>IF(LQ414="0-0",INDEX(Scrape!$K:$K,MATCH('HT 0-0'!KP414,Scrape!$B:$B,0)),"")</f>
        <v/>
      </c>
      <c r="LN414">
        <f>IF(LQ414="0-0",INDEX(Scrape!$L:$L,MATCH('HT 0-0'!KP414,Scrape!$B:$B,0)),"")</f>
        <v/>
      </c>
      <c r="LO414">
        <f>IF(LQ414="0-0",INDEX(Scrape!$M:$M,MATCH('HT 0-0'!KP414,Scrape!$B:$B,0)),"")</f>
        <v/>
      </c>
      <c r="LP414">
        <f>IF(LQ414="0-0",INDEX(Scrape!$N:$N,MATCH('HT 0-0'!KP414,Scrape!$B:$B,0)),"")</f>
        <v/>
      </c>
      <c r="LQ414">
        <f>INDEX(Scrape!$O:$O,MATCH('HT 0-0'!KP414,Scrape!$B:$B,0))</f>
        <v/>
      </c>
      <c r="LR414">
        <f>(1/LJ414)+(1/LI414)+(1/LH414)</f>
        <v/>
      </c>
      <c r="LS414">
        <f>(1/LG414)+(1/LF414)+(1/LE414)</f>
        <v/>
      </c>
      <c r="LT414" s="8">
        <f>IF(INDEX(#REF!,MATCH(KQ414,#REF!,0))=INDEX(#REF!,MATCH(KQ414,#REF!,0)),INDEX(#REF!,MATCH(KQ414,#REF!,0)),"ERROR")</f>
        <v/>
      </c>
      <c r="LU414" s="4">
        <f>IF(KR414="G",2,IF(KR414="R",0.5,IF(KR414="A",1)))</f>
        <v/>
      </c>
      <c r="LV414" s="4">
        <f>IF(KS414="G",0.5,IF(KS414="R",2,IF(KS414="A",1)))</f>
        <v/>
      </c>
      <c r="LW414" s="4">
        <f>IF(KT414="G",2,IF(KT414="R",0.5,IF(KT414="A",1)))</f>
        <v/>
      </c>
      <c r="LX414" s="4">
        <f>IF(KU414="G",0.5,IF(KU414="R",2,IF(KU414="A",1)))</f>
        <v/>
      </c>
      <c r="LY414" s="7">
        <f>(LK414*(LU414+LX414)+(LL414*(LU414+LX414)))</f>
        <v/>
      </c>
      <c r="LZ414" s="7">
        <f>(LN414*(LV414+LW414)+(LO414*(LV414+LW414)))</f>
        <v/>
      </c>
      <c r="MA414" s="11">
        <f>LY414-LZ414</f>
        <v/>
      </c>
      <c r="MB414" s="5">
        <f>MA414+2</f>
        <v/>
      </c>
      <c r="MC414" s="6">
        <f>MA414-2</f>
        <v/>
      </c>
      <c r="MD414" s="4">
        <f>LE414</f>
        <v/>
      </c>
      <c r="ME414" s="9">
        <f>IF(MD414=0,1000,MD414+0.75)</f>
        <v/>
      </c>
      <c r="MF414" s="10">
        <f>IF(MD414=0,0,MD414-0.75)</f>
        <v/>
      </c>
      <c r="MG414" s="4">
        <f>((LM414*(LU414+LX414))-((LP414*(LV414+LW414))))</f>
        <v/>
      </c>
      <c r="MH414" s="9">
        <f>MG414*1.2</f>
        <v/>
      </c>
      <c r="MI414" s="10">
        <f>MG414*0.8</f>
        <v/>
      </c>
      <c r="MJ414">
        <f>IFERROR(OT414,"")</f>
        <v/>
      </c>
      <c r="MK414">
        <f>IFERROR(OU414,"")</f>
        <v/>
      </c>
      <c r="ML414">
        <f>IFERROR(OV414,"")</f>
        <v/>
      </c>
      <c r="MM414">
        <f>IFERROR(OW414,"")</f>
        <v/>
      </c>
      <c r="MN414">
        <f>IFERROR(OX414,"")</f>
        <v/>
      </c>
      <c r="MO414">
        <f>IFERROR(OY414,"")</f>
        <v/>
      </c>
      <c r="MP414" s="1">
        <f>COUNTIFS(#REF!,LT414,#REF!,1,#REF!,"&gt;="&amp;MC414,#REF!,"&lt;="&amp;MB414,#REF!,"&lt;="&amp;ME414,#REF!,"&gt;="&amp;MF414,#REF!,"="&amp;KV414,#REF!,"="&amp;KX414)</f>
        <v/>
      </c>
      <c r="MQ414" s="1">
        <f>COUNTIFS(#REF!,LT414,#REF!,0,#REF!,"&gt;="&amp;MC414,#REF!,"&lt;="&amp;MB414,#REF!,"&lt;="&amp;ME414,#REF!,"&gt;="&amp;MF414,#REF!,"="&amp;KV414,#REF!,"="&amp;KX414)</f>
        <v/>
      </c>
      <c r="MR414" s="1">
        <f>COUNTIFS(#REF!,LT414,#REF!,1,#REF!,"&gt;="&amp;MC414,#REF!,"&lt;="&amp;MB414,#REF!,"&lt;="&amp;ME414,#REF!,"&gt;="&amp;MF414,#REF!,"="&amp;KW414,#REF!,"="&amp;KY414)</f>
        <v/>
      </c>
      <c r="MS414" s="1">
        <f>COUNTIFS(#REF!,LT414,#REF!,0,#REF!,"&gt;="&amp;MC414,#REF!,"&lt;="&amp;MB414,#REF!,"&lt;="&amp;ME414,#REF!,"&gt;="&amp;MF414,#REF!,"="&amp;KW414,#REF!,"="&amp;KY414)</f>
        <v/>
      </c>
      <c r="MT414" s="1">
        <f>COUNTIFS(#REF!,LT414,#REF!,1,#REF!,"&gt;="&amp;MI414,#REF!,"&lt;="&amp;MH414,#REF!,"&lt;="&amp;ME414,#REF!,"&gt;="&amp;MF414)</f>
        <v/>
      </c>
      <c r="MU414" s="1">
        <f>COUNTIFS(#REF!,LT414,#REF!,0,#REF!,"&gt;="&amp;MI414,#REF!,"&lt;="&amp;MH414,#REF!,"&lt;="&amp;ME414,#REF!,"&gt;="&amp;MF414)</f>
        <v/>
      </c>
      <c r="MV414" s="1">
        <f>COUNTIFS(#REF!,LT414,#REF!,1,#REF!,"&gt;="&amp;MI414,#REF!,"&lt;="&amp;MH414,#REF!,"="&amp;KZ414,#REF!,"="&amp;LA414,#REF!,"&lt;="&amp;ME414,#REF!,"&gt;="&amp;MF414)</f>
        <v/>
      </c>
      <c r="MW414" s="1">
        <f>COUNTIFS(#REF!,LT414,#REF!,0,#REF!,"&gt;="&amp;MI414,#REF!,"&lt;="&amp;MH414,#REF!,"="&amp;KZ414,#REF!,"="&amp;LA414,#REF!,"&lt;="&amp;ME414,#REF!,"&gt;="&amp;MF414)</f>
        <v/>
      </c>
      <c r="MX414" s="1">
        <f>COUNTIFS(#REF!,LT414,#REF!,1,#REF!,"&gt;="&amp;MC414,#REF!,"&lt;="&amp;MB414,#REF!,"&lt;="&amp;ME414,#REF!,"&gt;="&amp;MF414)</f>
        <v/>
      </c>
      <c r="MY414" s="1">
        <f>COUNTIFS(#REF!,LT414,#REF!,0,#REF!,"&gt;="&amp;MC414,#REF!,"&lt;="&amp;MB414,#REF!,"&lt;="&amp;ME414,#REF!,"&gt;="&amp;MF414)</f>
        <v/>
      </c>
      <c r="MZ414" s="1">
        <f>COUNTIFS(#REF!,LT414,#REF!,1,#REF!,"&lt;="&amp;ME414,#REF!,"&gt;="&amp;MF414,#REF!,"="&amp;KV414,#REF!,"="&amp;KX414)</f>
        <v/>
      </c>
      <c r="NA414" s="1">
        <f>COUNTIFS(#REF!,LT414,#REF!,0,#REF!,"&lt;="&amp;ME414,#REF!,"&gt;="&amp;MF414,#REF!,"="&amp;KV414,#REF!,"="&amp;KX414)</f>
        <v/>
      </c>
      <c r="NB414" s="1">
        <f>COUNTIFS(#REF!,LT414,#REF!,1,#REF!,"&lt;="&amp;ME414,#REF!,"&gt;="&amp;MF414,#REF!,"="&amp;KW414,#REF!,"="&amp;KY414)</f>
        <v/>
      </c>
      <c r="NC414" s="1">
        <f>COUNTIFS(#REF!,LT414,#REF!,0,#REF!,"&lt;="&amp;ME414,#REF!,"&gt;="&amp;MF414,#REF!,"="&amp;KW414,#REF!,"="&amp;KY414)</f>
        <v/>
      </c>
      <c r="ND414" s="1">
        <f>COUNTIFS(#REF!,LT414,#REF!,1,#REF!,"&gt;="&amp;MC414,#REF!,"&lt;="&amp;MB414,#REF!,"&lt;="&amp;ME414,#REF!,"&gt;="&amp;MF414,#REF!,"="&amp;KV414,#REF!,"="&amp;KX414)</f>
        <v/>
      </c>
      <c r="NE414" s="1">
        <f>COUNTIFS(#REF!,LT414,#REF!,0,#REF!,"&gt;="&amp;MC414,#REF!,"&lt;="&amp;MB414,#REF!,"&lt;="&amp;ME414,#REF!,"&gt;="&amp;MF414,#REF!,"="&amp;KV414,#REF!,"="&amp;KX414)</f>
        <v/>
      </c>
      <c r="NF414" s="1">
        <f>COUNTIFS(#REF!,LT414,#REF!,1,#REF!,"&gt;="&amp;MC414,#REF!,"&lt;="&amp;MB414,#REF!,"&lt;="&amp;ME414,#REF!,"&gt;="&amp;MF414,#REF!,"="&amp;KW414,#REF!,"="&amp;KY414)</f>
        <v/>
      </c>
      <c r="NG414" s="1">
        <f>COUNTIFS(#REF!,LT414,#REF!,0,#REF!,"&gt;="&amp;MC414,#REF!,"&lt;="&amp;MB414,#REF!,"&lt;="&amp;ME414,#REF!,"&gt;="&amp;MF414,#REF!,"="&amp;KW414,#REF!,"="&amp;KY414)</f>
        <v/>
      </c>
      <c r="NH414" s="1">
        <f>COUNTIFS(#REF!,LT414,#REF!,1,#REF!,"&gt;="&amp;MC414,#REF!,"&lt;="&amp;MB414,#REF!,"&lt;="&amp;ME414,#REF!,"&gt;="&amp;MF414,#REF!,"="&amp;KZ414,#REF!,"="&amp;LA414)</f>
        <v/>
      </c>
      <c r="NI414" s="1">
        <f>COUNTIFS(#REF!,LT414,#REF!,0,#REF!,"&gt;="&amp;MC414,#REF!,"&lt;="&amp;MB414,#REF!,"&lt;="&amp;ME414,#REF!,"&gt;="&amp;MF414,#REF!,"="&amp;KZ414,#REF!,"="&amp;LA414)</f>
        <v/>
      </c>
      <c r="NJ414" s="1">
        <f>COUNTIFS(#REF!,LT414,#REF!,1,#REF!,"&gt;="&amp;MI414,#REF!,"&lt;="&amp;MH414,#REF!,"&lt;="&amp;ME414,#REF!,"&gt;="&amp;MF414)</f>
        <v/>
      </c>
      <c r="NK414" s="1">
        <f>COUNTIFS(#REF!,LT414,#REF!,0,#REF!,"&gt;="&amp;MI414,#REF!,"&lt;="&amp;MH414,#REF!,"&lt;="&amp;ME414,#REF!,"&gt;="&amp;MF414)</f>
        <v/>
      </c>
      <c r="NL414" s="1">
        <f>COUNTIFS(#REF!,LT414,#REF!,1,#REF!,"&gt;="&amp;MI414,#REF!,"&lt;="&amp;MH414,#REF!,"="&amp;KZ414,#REF!,"="&amp;LA414,#REF!,"&lt;="&amp;ME414,#REF!,"&gt;="&amp;MF414)</f>
        <v/>
      </c>
      <c r="NM414" s="1">
        <f>COUNTIFS(#REF!,LT414,#REF!,0,#REF!,"&gt;="&amp;MI414,#REF!,"&lt;="&amp;MH414,#REF!,"="&amp;KZ414,#REF!,"="&amp;LA414,#REF!,"&lt;="&amp;ME414,#REF!,"&gt;="&amp;MF414)</f>
        <v/>
      </c>
      <c r="NN414" s="1">
        <f>COUNTIFS(#REF!,LT414,#REF!,1,#REF!,"&gt;="&amp;MC414,#REF!,"&lt;="&amp;MB414,#REF!,"&lt;="&amp;ME414,#REF!,"&gt;="&amp;MF414)</f>
        <v/>
      </c>
      <c r="NO414" s="1">
        <f>COUNTIFS(#REF!,LT414,#REF!,0,#REF!,"&gt;="&amp;MC414,#REF!,"&lt;="&amp;MB414,#REF!,"&lt;="&amp;ME414,#REF!,"&gt;="&amp;MF414)</f>
        <v/>
      </c>
      <c r="NP414" s="1">
        <f>COUNTIFS(#REF!,LT414,#REF!,1,#REF!,"&lt;="&amp;ME414,#REF!,"&gt;="&amp;MF414,#REF!,"="&amp;KV414,#REF!,"="&amp;KX414)</f>
        <v/>
      </c>
      <c r="NQ414" s="1">
        <f>COUNTIFS(#REF!,LT414,#REF!,0,#REF!,"&lt;="&amp;ME414,#REF!,"&gt;="&amp;MF414,#REF!,"="&amp;KV414,#REF!,"="&amp;KX414)</f>
        <v/>
      </c>
      <c r="NR414" s="1">
        <f>COUNTIFS(#REF!,LT414,#REF!,1,#REF!,"&lt;="&amp;ME414,#REF!,"&gt;="&amp;MF414,#REF!,"="&amp;KW414,#REF!,"="&amp;KY414)</f>
        <v/>
      </c>
      <c r="NS414" s="1">
        <f>COUNTIFS(#REF!,LT414,#REF!,0,#REF!,"&lt;="&amp;ME414,#REF!,"&gt;="&amp;MF414,#REF!,"="&amp;KW414,#REF!,"="&amp;KY414)</f>
        <v/>
      </c>
      <c r="NT414" s="1">
        <f>MP414+MR414+MT414+MV414+MX414+MZ414+NB414</f>
        <v/>
      </c>
      <c r="NU414" s="1">
        <f>MQ414+MS414+MU414+MW414+MY414+NA414+NC414</f>
        <v/>
      </c>
      <c r="NV414" s="1">
        <f>NT414+NU414</f>
        <v/>
      </c>
      <c r="NW414" s="33">
        <f>NT414/(NT414+NU414)</f>
        <v/>
      </c>
      <c r="NX414" s="3">
        <f>1/NW414</f>
        <v/>
      </c>
      <c r="NY414" s="1">
        <f>LH414</f>
        <v/>
      </c>
      <c r="NZ414" s="79">
        <f>(NW414*((NY414-1)*0.98))-((1-NW414)*1)</f>
        <v/>
      </c>
      <c r="OA414" s="34">
        <f>IF(LR414&lt;0.9,0,IF(AND(LR414&gt;1.1),0,1))</f>
        <v/>
      </c>
      <c r="OB414" s="34">
        <f>IF(LS414&lt;0.9,0,IF(AND(LS414&gt;1.1),0,1))</f>
        <v/>
      </c>
      <c r="OC414" s="32">
        <f>IF(NV414&gt;99,1,0)</f>
        <v/>
      </c>
      <c r="OD414" s="32">
        <f>IF(NZ414&gt;0.0799,1,0)</f>
        <v/>
      </c>
      <c r="OE414" s="32">
        <f>IF(NZ414&gt;OM414,1,0)</f>
        <v/>
      </c>
      <c r="OF414" s="32">
        <f>OC414+OD414+OE414+OA414+OB414</f>
        <v/>
      </c>
      <c r="OG414" s="1">
        <f>ND414+NF414+NH414+NJ414+NL414+NN414+NP414+NR414</f>
        <v/>
      </c>
      <c r="OH414" s="1">
        <f>NE414+NG414+NI414+NK414+NM414+NO414+NQ414+NS414</f>
        <v/>
      </c>
      <c r="OI414" s="1">
        <f>OG414+OH414</f>
        <v/>
      </c>
      <c r="OJ414" s="33">
        <f>OG414/(OG414+OH414)</f>
        <v/>
      </c>
      <c r="OK414" s="3">
        <f>1/OJ414</f>
        <v/>
      </c>
      <c r="OL414" s="1">
        <f>LI414</f>
        <v/>
      </c>
      <c r="OM414" s="79">
        <f>(OJ414*((OL414-1)*0.98))-((1-OJ414)*1)</f>
        <v/>
      </c>
      <c r="ON414" s="34">
        <f>IF(LR414&lt;0.9,0,IF(AND(LR414&gt;1.1),0,1))</f>
        <v/>
      </c>
      <c r="OO414" s="34">
        <f>IF(LS414&lt;0.9,0,IF(AND(LS414&gt;1.1),0,1))</f>
        <v/>
      </c>
      <c r="OP414" s="32">
        <f>IF(OI414&gt;99,1,0)</f>
        <v/>
      </c>
      <c r="OQ414" s="32">
        <f>IF(OM414&gt;0.0799,1,0)</f>
        <v/>
      </c>
      <c r="OR414" s="32">
        <f>IF(OM414&gt;OZ414,1,0)</f>
        <v/>
      </c>
      <c r="OS414" s="32">
        <f>OP414+OQ414+OR414+ON414+OO414</f>
        <v/>
      </c>
      <c r="OT414">
        <f>IF(OF414=5,"BackHome0-0",IF(AND(OS414=5),"BackAway0-0",""))</f>
        <v/>
      </c>
      <c r="OU414">
        <f>IF(OF414=5,KN414,IF(AND(OS414=5),KO414,""))</f>
        <v/>
      </c>
      <c r="OV414">
        <f>IF(OF414=5,"Match Odds",IF(AND(OS414=5),"Match Odds",""))</f>
        <v/>
      </c>
      <c r="OW414">
        <f>IF(OF414=5,KP414,IF(AND(OS414=5),KP414,""))</f>
        <v/>
      </c>
      <c r="OX414">
        <f>IF(OF414=5,"MATCH_ODDS",IF(AND(OS414=5),"MATCH_ODDS",""))</f>
        <v/>
      </c>
      <c r="OY414">
        <f>IF(OF414=5,"BACK",IF(AND(OS414=5),"BACK",""))</f>
        <v/>
      </c>
    </row>
    <row r="415" ht="16.5" customHeight="1" thickBot="1" thickTop="1">
      <c r="A415" s="2" t="n"/>
      <c r="KN415" s="1">
        <f>IF(INDEX(#REF!,MATCH('HT 0-0'!D415,#REF!,0))=INDEX(#REF!,MATCH('HT 0-0'!D415,#REF!,0)),INDEX(#REF!,MATCH('HT 0-0'!D415,#REF!,0)),"ERROR")</f>
        <v/>
      </c>
      <c r="KO415" s="1">
        <f>IF(INDEX(#REF!,MATCH('HT 0-0'!E415,#REF!,0))=INDEX(#REF!,MATCH('HT 0-0'!E415,#REF!,0)),INDEX(#REF!,MATCH('HT 0-0'!E415,#REF!,0)),"ERROR")</f>
        <v/>
      </c>
      <c r="KP415" s="1">
        <f>KN415&amp;" v "&amp;KO415</f>
        <v/>
      </c>
      <c r="KQ415">
        <f>B415&amp;"_"&amp;C415</f>
        <v/>
      </c>
      <c r="KR415" s="1">
        <f>IF((HW415/KK415)&lt;0.335,"G",IF((HW415/KK415)&gt;0.67,"R","A"))</f>
        <v/>
      </c>
      <c r="KS415" s="1">
        <f>IF((HX415/KK415)&lt;0.335,"G",IF((HX415/KK415)&gt;0.67,"R","A"))</f>
        <v/>
      </c>
      <c r="KT415" s="1">
        <f>IF((IH415/KK415)&lt;0.335,"G",IF((IH415/KK415)&gt;0.67,"R","A"))</f>
        <v/>
      </c>
      <c r="KU415" s="1">
        <f>IF((II415/KK415)&lt;0.335,"G",IF((II415/KK415)&gt;0.67,"R","A"))</f>
        <v/>
      </c>
      <c r="KV415" s="1">
        <f>IF((HZ415/KK415)&lt;0.335,"G",IF((HZ415/KK415)&gt;0.67,"R","A"))</f>
        <v/>
      </c>
      <c r="KW415" s="1">
        <f>IF((HY415/KK415)&lt;0.335,"G",IF((HY415/KK415)&gt;0.67,"R","A"))</f>
        <v/>
      </c>
      <c r="KX415" s="1">
        <f>IF((IK415/KK415)&lt;0.335,"G",IF((IK415/KK415)&gt;0.67,"R","A"))</f>
        <v/>
      </c>
      <c r="KY415" s="1">
        <f>IF((IJ415/KK415)&lt;0.335,"G",IF((IJ415/KK415)&gt;0.67,"R","A"))</f>
        <v/>
      </c>
      <c r="KZ415" s="1">
        <f>IF((HQ415/KK415)&lt;0.335,"G",IF((HQ415/KK415)&gt;0.67,"R","A"))</f>
        <v/>
      </c>
      <c r="LA415" s="1">
        <f>IF((IB415/KK415)&lt;0.335,"G",IF((IB415/KK415)&gt;0.67,"R","A"))</f>
        <v/>
      </c>
      <c r="LB415">
        <f>IF(LQ415="0-0",INDEX(Scrape!#REF!,MATCH('HT 0-0'!KP415,Scrape!$B:$B,0)),"")</f>
        <v/>
      </c>
      <c r="LC415">
        <f>IF(LQ415="0-0",INDEX(Scrape!$A:$A,MATCH('HT 0-0'!KP415,Scrape!$B:$B,0)),"")</f>
        <v/>
      </c>
      <c r="LD415">
        <f>IF(LQ415="0-0",INDEX(Scrape!$B:$B,MATCH('HT 0-0'!KP415,Scrape!$B:$B,0)),"")</f>
        <v/>
      </c>
      <c r="LE415">
        <f>IF(LQ415="0-0",INDEX(Scrape!$C:$C,MATCH('HT 0-0'!KP415,Scrape!$B:$B,0)),"")</f>
        <v/>
      </c>
      <c r="LF415">
        <f>IF(LQ415="0-0",INDEX(Scrape!$D:$D,MATCH('HT 0-0'!KP415,Scrape!$B:$B,0)),"")</f>
        <v/>
      </c>
      <c r="LG415">
        <f>IF(LQ415="0-0",INDEX(Scrape!$E:$E,MATCH('HT 0-0'!KP415,Scrape!$B:$B,0)),"")</f>
        <v/>
      </c>
      <c r="LH415">
        <f>IF(LQ415="0-0",INDEX(Scrape!$F:$F,MATCH('HT 0-0'!KP415,Scrape!$B:$B,0)),"")</f>
        <v/>
      </c>
      <c r="LI415">
        <f>IF(LQ415="0-0",INDEX(Scrape!$G:$G,MATCH('HT 0-0'!KP415,Scrape!$B:$B,0)),"")</f>
        <v/>
      </c>
      <c r="LJ415">
        <f>IF(LQ415="0-0",INDEX(Scrape!$H:$H,MATCH('HT 0-0'!KP415,Scrape!$B:$B,0)),"")</f>
        <v/>
      </c>
      <c r="LK415">
        <f>IF(LQ415="0-0",INDEX(Scrape!$I:$I,MATCH('HT 0-0'!KP415,Scrape!$B:$B,0)),"")</f>
        <v/>
      </c>
      <c r="LL415">
        <f>IF(LQ415="0-0",INDEX(Scrape!$J:$J,MATCH('HT 0-0'!KP415,Scrape!$B:$B,0)),"")</f>
        <v/>
      </c>
      <c r="LM415">
        <f>IF(LQ415="0-0",INDEX(Scrape!$K:$K,MATCH('HT 0-0'!KP415,Scrape!$B:$B,0)),"")</f>
        <v/>
      </c>
      <c r="LN415">
        <f>IF(LQ415="0-0",INDEX(Scrape!$L:$L,MATCH('HT 0-0'!KP415,Scrape!$B:$B,0)),"")</f>
        <v/>
      </c>
      <c r="LO415">
        <f>IF(LQ415="0-0",INDEX(Scrape!$M:$M,MATCH('HT 0-0'!KP415,Scrape!$B:$B,0)),"")</f>
        <v/>
      </c>
      <c r="LP415">
        <f>IF(LQ415="0-0",INDEX(Scrape!$N:$N,MATCH('HT 0-0'!KP415,Scrape!$B:$B,0)),"")</f>
        <v/>
      </c>
      <c r="LQ415">
        <f>INDEX(Scrape!$O:$O,MATCH('HT 0-0'!KP415,Scrape!$B:$B,0))</f>
        <v/>
      </c>
      <c r="LR415">
        <f>(1/LJ415)+(1/LI415)+(1/LH415)</f>
        <v/>
      </c>
      <c r="LS415">
        <f>(1/LG415)+(1/LF415)+(1/LE415)</f>
        <v/>
      </c>
      <c r="LT415" s="8">
        <f>IF(INDEX(#REF!,MATCH(KQ415,#REF!,0))=INDEX(#REF!,MATCH(KQ415,#REF!,0)),INDEX(#REF!,MATCH(KQ415,#REF!,0)),"ERROR")</f>
        <v/>
      </c>
      <c r="LU415" s="4">
        <f>IF(KR415="G",2,IF(KR415="R",0.5,IF(KR415="A",1)))</f>
        <v/>
      </c>
      <c r="LV415" s="4">
        <f>IF(KS415="G",0.5,IF(KS415="R",2,IF(KS415="A",1)))</f>
        <v/>
      </c>
      <c r="LW415" s="4">
        <f>IF(KT415="G",2,IF(KT415="R",0.5,IF(KT415="A",1)))</f>
        <v/>
      </c>
      <c r="LX415" s="4">
        <f>IF(KU415="G",0.5,IF(KU415="R",2,IF(KU415="A",1)))</f>
        <v/>
      </c>
      <c r="LY415" s="7">
        <f>(LK415*(LU415+LX415)+(LL415*(LU415+LX415)))</f>
        <v/>
      </c>
      <c r="LZ415" s="7">
        <f>(LN415*(LV415+LW415)+(LO415*(LV415+LW415)))</f>
        <v/>
      </c>
      <c r="MA415" s="11">
        <f>LY415-LZ415</f>
        <v/>
      </c>
      <c r="MB415" s="5">
        <f>MA415+2</f>
        <v/>
      </c>
      <c r="MC415" s="6">
        <f>MA415-2</f>
        <v/>
      </c>
      <c r="MD415" s="4">
        <f>LE415</f>
        <v/>
      </c>
      <c r="ME415" s="9">
        <f>IF(MD415=0,1000,MD415+0.75)</f>
        <v/>
      </c>
      <c r="MF415" s="10">
        <f>IF(MD415=0,0,MD415-0.75)</f>
        <v/>
      </c>
      <c r="MG415" s="4">
        <f>((LM415*(LU415+LX415))-((LP415*(LV415+LW415))))</f>
        <v/>
      </c>
      <c r="MH415" s="9">
        <f>MG415*1.2</f>
        <v/>
      </c>
      <c r="MI415" s="10">
        <f>MG415*0.8</f>
        <v/>
      </c>
      <c r="MJ415">
        <f>IFERROR(OT415,"")</f>
        <v/>
      </c>
      <c r="MK415">
        <f>IFERROR(OU415,"")</f>
        <v/>
      </c>
      <c r="ML415">
        <f>IFERROR(OV415,"")</f>
        <v/>
      </c>
      <c r="MM415">
        <f>IFERROR(OW415,"")</f>
        <v/>
      </c>
      <c r="MN415">
        <f>IFERROR(OX415,"")</f>
        <v/>
      </c>
      <c r="MO415">
        <f>IFERROR(OY415,"")</f>
        <v/>
      </c>
      <c r="MP415" s="1">
        <f>COUNTIFS(#REF!,LT415,#REF!,1,#REF!,"&gt;="&amp;MC415,#REF!,"&lt;="&amp;MB415,#REF!,"&lt;="&amp;ME415,#REF!,"&gt;="&amp;MF415,#REF!,"="&amp;KV415,#REF!,"="&amp;KX415)</f>
        <v/>
      </c>
      <c r="MQ415" s="1">
        <f>COUNTIFS(#REF!,LT415,#REF!,0,#REF!,"&gt;="&amp;MC415,#REF!,"&lt;="&amp;MB415,#REF!,"&lt;="&amp;ME415,#REF!,"&gt;="&amp;MF415,#REF!,"="&amp;KV415,#REF!,"="&amp;KX415)</f>
        <v/>
      </c>
      <c r="MR415" s="1">
        <f>COUNTIFS(#REF!,LT415,#REF!,1,#REF!,"&gt;="&amp;MC415,#REF!,"&lt;="&amp;MB415,#REF!,"&lt;="&amp;ME415,#REF!,"&gt;="&amp;MF415,#REF!,"="&amp;KW415,#REF!,"="&amp;KY415)</f>
        <v/>
      </c>
      <c r="MS415" s="1">
        <f>COUNTIFS(#REF!,LT415,#REF!,0,#REF!,"&gt;="&amp;MC415,#REF!,"&lt;="&amp;MB415,#REF!,"&lt;="&amp;ME415,#REF!,"&gt;="&amp;MF415,#REF!,"="&amp;KW415,#REF!,"="&amp;KY415)</f>
        <v/>
      </c>
      <c r="MT415" s="1">
        <f>COUNTIFS(#REF!,LT415,#REF!,1,#REF!,"&gt;="&amp;MI415,#REF!,"&lt;="&amp;MH415,#REF!,"&lt;="&amp;ME415,#REF!,"&gt;="&amp;MF415)</f>
        <v/>
      </c>
      <c r="MU415" s="1">
        <f>COUNTIFS(#REF!,LT415,#REF!,0,#REF!,"&gt;="&amp;MI415,#REF!,"&lt;="&amp;MH415,#REF!,"&lt;="&amp;ME415,#REF!,"&gt;="&amp;MF415)</f>
        <v/>
      </c>
      <c r="MV415" s="1">
        <f>COUNTIFS(#REF!,LT415,#REF!,1,#REF!,"&gt;="&amp;MI415,#REF!,"&lt;="&amp;MH415,#REF!,"="&amp;KZ415,#REF!,"="&amp;LA415,#REF!,"&lt;="&amp;ME415,#REF!,"&gt;="&amp;MF415)</f>
        <v/>
      </c>
      <c r="MW415" s="1">
        <f>COUNTIFS(#REF!,LT415,#REF!,0,#REF!,"&gt;="&amp;MI415,#REF!,"&lt;="&amp;MH415,#REF!,"="&amp;KZ415,#REF!,"="&amp;LA415,#REF!,"&lt;="&amp;ME415,#REF!,"&gt;="&amp;MF415)</f>
        <v/>
      </c>
      <c r="MX415" s="1">
        <f>COUNTIFS(#REF!,LT415,#REF!,1,#REF!,"&gt;="&amp;MC415,#REF!,"&lt;="&amp;MB415,#REF!,"&lt;="&amp;ME415,#REF!,"&gt;="&amp;MF415)</f>
        <v/>
      </c>
      <c r="MY415" s="1">
        <f>COUNTIFS(#REF!,LT415,#REF!,0,#REF!,"&gt;="&amp;MC415,#REF!,"&lt;="&amp;MB415,#REF!,"&lt;="&amp;ME415,#REF!,"&gt;="&amp;MF415)</f>
        <v/>
      </c>
      <c r="MZ415" s="1">
        <f>COUNTIFS(#REF!,LT415,#REF!,1,#REF!,"&lt;="&amp;ME415,#REF!,"&gt;="&amp;MF415,#REF!,"="&amp;KV415,#REF!,"="&amp;KX415)</f>
        <v/>
      </c>
      <c r="NA415" s="1">
        <f>COUNTIFS(#REF!,LT415,#REF!,0,#REF!,"&lt;="&amp;ME415,#REF!,"&gt;="&amp;MF415,#REF!,"="&amp;KV415,#REF!,"="&amp;KX415)</f>
        <v/>
      </c>
      <c r="NB415" s="1">
        <f>COUNTIFS(#REF!,LT415,#REF!,1,#REF!,"&lt;="&amp;ME415,#REF!,"&gt;="&amp;MF415,#REF!,"="&amp;KW415,#REF!,"="&amp;KY415)</f>
        <v/>
      </c>
      <c r="NC415" s="1">
        <f>COUNTIFS(#REF!,LT415,#REF!,0,#REF!,"&lt;="&amp;ME415,#REF!,"&gt;="&amp;MF415,#REF!,"="&amp;KW415,#REF!,"="&amp;KY415)</f>
        <v/>
      </c>
      <c r="ND415" s="1">
        <f>COUNTIFS(#REF!,LT415,#REF!,1,#REF!,"&gt;="&amp;MC415,#REF!,"&lt;="&amp;MB415,#REF!,"&lt;="&amp;ME415,#REF!,"&gt;="&amp;MF415,#REF!,"="&amp;KV415,#REF!,"="&amp;KX415)</f>
        <v/>
      </c>
      <c r="NE415" s="1">
        <f>COUNTIFS(#REF!,LT415,#REF!,0,#REF!,"&gt;="&amp;MC415,#REF!,"&lt;="&amp;MB415,#REF!,"&lt;="&amp;ME415,#REF!,"&gt;="&amp;MF415,#REF!,"="&amp;KV415,#REF!,"="&amp;KX415)</f>
        <v/>
      </c>
      <c r="NF415" s="1">
        <f>COUNTIFS(#REF!,LT415,#REF!,1,#REF!,"&gt;="&amp;MC415,#REF!,"&lt;="&amp;MB415,#REF!,"&lt;="&amp;ME415,#REF!,"&gt;="&amp;MF415,#REF!,"="&amp;KW415,#REF!,"="&amp;KY415)</f>
        <v/>
      </c>
      <c r="NG415" s="1">
        <f>COUNTIFS(#REF!,LT415,#REF!,0,#REF!,"&gt;="&amp;MC415,#REF!,"&lt;="&amp;MB415,#REF!,"&lt;="&amp;ME415,#REF!,"&gt;="&amp;MF415,#REF!,"="&amp;KW415,#REF!,"="&amp;KY415)</f>
        <v/>
      </c>
      <c r="NH415" s="1">
        <f>COUNTIFS(#REF!,LT415,#REF!,1,#REF!,"&gt;="&amp;MC415,#REF!,"&lt;="&amp;MB415,#REF!,"&lt;="&amp;ME415,#REF!,"&gt;="&amp;MF415,#REF!,"="&amp;KZ415,#REF!,"="&amp;LA415)</f>
        <v/>
      </c>
      <c r="NI415" s="1">
        <f>COUNTIFS(#REF!,LT415,#REF!,0,#REF!,"&gt;="&amp;MC415,#REF!,"&lt;="&amp;MB415,#REF!,"&lt;="&amp;ME415,#REF!,"&gt;="&amp;MF415,#REF!,"="&amp;KZ415,#REF!,"="&amp;LA415)</f>
        <v/>
      </c>
      <c r="NJ415" s="1">
        <f>COUNTIFS(#REF!,LT415,#REF!,1,#REF!,"&gt;="&amp;MI415,#REF!,"&lt;="&amp;MH415,#REF!,"&lt;="&amp;ME415,#REF!,"&gt;="&amp;MF415)</f>
        <v/>
      </c>
      <c r="NK415" s="1">
        <f>COUNTIFS(#REF!,LT415,#REF!,0,#REF!,"&gt;="&amp;MI415,#REF!,"&lt;="&amp;MH415,#REF!,"&lt;="&amp;ME415,#REF!,"&gt;="&amp;MF415)</f>
        <v/>
      </c>
      <c r="NL415" s="1">
        <f>COUNTIFS(#REF!,LT415,#REF!,1,#REF!,"&gt;="&amp;MI415,#REF!,"&lt;="&amp;MH415,#REF!,"="&amp;KZ415,#REF!,"="&amp;LA415,#REF!,"&lt;="&amp;ME415,#REF!,"&gt;="&amp;MF415)</f>
        <v/>
      </c>
      <c r="NM415" s="1">
        <f>COUNTIFS(#REF!,LT415,#REF!,0,#REF!,"&gt;="&amp;MI415,#REF!,"&lt;="&amp;MH415,#REF!,"="&amp;KZ415,#REF!,"="&amp;LA415,#REF!,"&lt;="&amp;ME415,#REF!,"&gt;="&amp;MF415)</f>
        <v/>
      </c>
      <c r="NN415" s="1">
        <f>COUNTIFS(#REF!,LT415,#REF!,1,#REF!,"&gt;="&amp;MC415,#REF!,"&lt;="&amp;MB415,#REF!,"&lt;="&amp;ME415,#REF!,"&gt;="&amp;MF415)</f>
        <v/>
      </c>
      <c r="NO415" s="1">
        <f>COUNTIFS(#REF!,LT415,#REF!,0,#REF!,"&gt;="&amp;MC415,#REF!,"&lt;="&amp;MB415,#REF!,"&lt;="&amp;ME415,#REF!,"&gt;="&amp;MF415)</f>
        <v/>
      </c>
      <c r="NP415" s="1">
        <f>COUNTIFS(#REF!,LT415,#REF!,1,#REF!,"&lt;="&amp;ME415,#REF!,"&gt;="&amp;MF415,#REF!,"="&amp;KV415,#REF!,"="&amp;KX415)</f>
        <v/>
      </c>
      <c r="NQ415" s="1">
        <f>COUNTIFS(#REF!,LT415,#REF!,0,#REF!,"&lt;="&amp;ME415,#REF!,"&gt;="&amp;MF415,#REF!,"="&amp;KV415,#REF!,"="&amp;KX415)</f>
        <v/>
      </c>
      <c r="NR415" s="1">
        <f>COUNTIFS(#REF!,LT415,#REF!,1,#REF!,"&lt;="&amp;ME415,#REF!,"&gt;="&amp;MF415,#REF!,"="&amp;KW415,#REF!,"="&amp;KY415)</f>
        <v/>
      </c>
      <c r="NS415" s="1">
        <f>COUNTIFS(#REF!,LT415,#REF!,0,#REF!,"&lt;="&amp;ME415,#REF!,"&gt;="&amp;MF415,#REF!,"="&amp;KW415,#REF!,"="&amp;KY415)</f>
        <v/>
      </c>
      <c r="NT415" s="1">
        <f>MP415+MR415+MT415+MV415+MX415+MZ415+NB415</f>
        <v/>
      </c>
      <c r="NU415" s="1">
        <f>MQ415+MS415+MU415+MW415+MY415+NA415+NC415</f>
        <v/>
      </c>
      <c r="NV415" s="1">
        <f>NT415+NU415</f>
        <v/>
      </c>
      <c r="NW415" s="33">
        <f>NT415/(NT415+NU415)</f>
        <v/>
      </c>
      <c r="NX415" s="3">
        <f>1/NW415</f>
        <v/>
      </c>
      <c r="NY415" s="1">
        <f>LH415</f>
        <v/>
      </c>
      <c r="NZ415" s="79">
        <f>(NW415*((NY415-1)*0.98))-((1-NW415)*1)</f>
        <v/>
      </c>
      <c r="OA415" s="34">
        <f>IF(LR415&lt;0.9,0,IF(AND(LR415&gt;1.1),0,1))</f>
        <v/>
      </c>
      <c r="OB415" s="34">
        <f>IF(LS415&lt;0.9,0,IF(AND(LS415&gt;1.1),0,1))</f>
        <v/>
      </c>
      <c r="OC415" s="32">
        <f>IF(NV415&gt;99,1,0)</f>
        <v/>
      </c>
      <c r="OD415" s="32">
        <f>IF(NZ415&gt;0.0799,1,0)</f>
        <v/>
      </c>
      <c r="OE415" s="32">
        <f>IF(NZ415&gt;OM415,1,0)</f>
        <v/>
      </c>
      <c r="OF415" s="32">
        <f>OC415+OD415+OE415+OA415+OB415</f>
        <v/>
      </c>
      <c r="OG415" s="1">
        <f>ND415+NF415+NH415+NJ415+NL415+NN415+NP415+NR415</f>
        <v/>
      </c>
      <c r="OH415" s="1">
        <f>NE415+NG415+NI415+NK415+NM415+NO415+NQ415+NS415</f>
        <v/>
      </c>
      <c r="OI415" s="1">
        <f>OG415+OH415</f>
        <v/>
      </c>
      <c r="OJ415" s="33">
        <f>OG415/(OG415+OH415)</f>
        <v/>
      </c>
      <c r="OK415" s="3">
        <f>1/OJ415</f>
        <v/>
      </c>
      <c r="OL415" s="1">
        <f>LI415</f>
        <v/>
      </c>
      <c r="OM415" s="79">
        <f>(OJ415*((OL415-1)*0.98))-((1-OJ415)*1)</f>
        <v/>
      </c>
      <c r="ON415" s="34">
        <f>IF(LR415&lt;0.9,0,IF(AND(LR415&gt;1.1),0,1))</f>
        <v/>
      </c>
      <c r="OO415" s="34">
        <f>IF(LS415&lt;0.9,0,IF(AND(LS415&gt;1.1),0,1))</f>
        <v/>
      </c>
      <c r="OP415" s="32">
        <f>IF(OI415&gt;99,1,0)</f>
        <v/>
      </c>
      <c r="OQ415" s="32">
        <f>IF(OM415&gt;0.0799,1,0)</f>
        <v/>
      </c>
      <c r="OR415" s="32">
        <f>IF(OM415&gt;OZ415,1,0)</f>
        <v/>
      </c>
      <c r="OS415" s="32">
        <f>OP415+OQ415+OR415+ON415+OO415</f>
        <v/>
      </c>
      <c r="OT415">
        <f>IF(OF415=5,"BackHome0-0",IF(AND(OS415=5),"BackAway0-0",""))</f>
        <v/>
      </c>
      <c r="OU415">
        <f>IF(OF415=5,KN415,IF(AND(OS415=5),KO415,""))</f>
        <v/>
      </c>
      <c r="OV415">
        <f>IF(OF415=5,"Match Odds",IF(AND(OS415=5),"Match Odds",""))</f>
        <v/>
      </c>
      <c r="OW415">
        <f>IF(OF415=5,KP415,IF(AND(OS415=5),KP415,""))</f>
        <v/>
      </c>
      <c r="OX415">
        <f>IF(OF415=5,"MATCH_ODDS",IF(AND(OS415=5),"MATCH_ODDS",""))</f>
        <v/>
      </c>
      <c r="OY415">
        <f>IF(OF415=5,"BACK",IF(AND(OS415=5),"BACK",""))</f>
        <v/>
      </c>
    </row>
    <row r="416" ht="16.5" customHeight="1" thickBot="1" thickTop="1">
      <c r="A416" s="2" t="n"/>
      <c r="KN416" s="1">
        <f>IF(INDEX(#REF!,MATCH('HT 0-0'!D416,#REF!,0))=INDEX(#REF!,MATCH('HT 0-0'!D416,#REF!,0)),INDEX(#REF!,MATCH('HT 0-0'!D416,#REF!,0)),"ERROR")</f>
        <v/>
      </c>
      <c r="KO416" s="1">
        <f>IF(INDEX(#REF!,MATCH('HT 0-0'!E416,#REF!,0))=INDEX(#REF!,MATCH('HT 0-0'!E416,#REF!,0)),INDEX(#REF!,MATCH('HT 0-0'!E416,#REF!,0)),"ERROR")</f>
        <v/>
      </c>
      <c r="KP416" s="1">
        <f>KN416&amp;" v "&amp;KO416</f>
        <v/>
      </c>
      <c r="KQ416">
        <f>B416&amp;"_"&amp;C416</f>
        <v/>
      </c>
      <c r="KR416" s="1">
        <f>IF((HW416/KK416)&lt;0.335,"G",IF((HW416/KK416)&gt;0.67,"R","A"))</f>
        <v/>
      </c>
      <c r="KS416" s="1">
        <f>IF((HX416/KK416)&lt;0.335,"G",IF((HX416/KK416)&gt;0.67,"R","A"))</f>
        <v/>
      </c>
      <c r="KT416" s="1">
        <f>IF((IH416/KK416)&lt;0.335,"G",IF((IH416/KK416)&gt;0.67,"R","A"))</f>
        <v/>
      </c>
      <c r="KU416" s="1">
        <f>IF((II416/KK416)&lt;0.335,"G",IF((II416/KK416)&gt;0.67,"R","A"))</f>
        <v/>
      </c>
      <c r="KV416" s="1">
        <f>IF((HZ416/KK416)&lt;0.335,"G",IF((HZ416/KK416)&gt;0.67,"R","A"))</f>
        <v/>
      </c>
      <c r="KW416" s="1">
        <f>IF((HY416/KK416)&lt;0.335,"G",IF((HY416/KK416)&gt;0.67,"R","A"))</f>
        <v/>
      </c>
      <c r="KX416" s="1">
        <f>IF((IK416/KK416)&lt;0.335,"G",IF((IK416/KK416)&gt;0.67,"R","A"))</f>
        <v/>
      </c>
      <c r="KY416" s="1">
        <f>IF((IJ416/KK416)&lt;0.335,"G",IF((IJ416/KK416)&gt;0.67,"R","A"))</f>
        <v/>
      </c>
      <c r="KZ416" s="1">
        <f>IF((HQ416/KK416)&lt;0.335,"G",IF((HQ416/KK416)&gt;0.67,"R","A"))</f>
        <v/>
      </c>
      <c r="LA416" s="1">
        <f>IF((IB416/KK416)&lt;0.335,"G",IF((IB416/KK416)&gt;0.67,"R","A"))</f>
        <v/>
      </c>
      <c r="LB416">
        <f>IF(LQ416="0-0",INDEX(Scrape!#REF!,MATCH('HT 0-0'!KP416,Scrape!$B:$B,0)),"")</f>
        <v/>
      </c>
      <c r="LC416">
        <f>IF(LQ416="0-0",INDEX(Scrape!$A:$A,MATCH('HT 0-0'!KP416,Scrape!$B:$B,0)),"")</f>
        <v/>
      </c>
      <c r="LD416">
        <f>IF(LQ416="0-0",INDEX(Scrape!$B:$B,MATCH('HT 0-0'!KP416,Scrape!$B:$B,0)),"")</f>
        <v/>
      </c>
      <c r="LE416">
        <f>IF(LQ416="0-0",INDEX(Scrape!$C:$C,MATCH('HT 0-0'!KP416,Scrape!$B:$B,0)),"")</f>
        <v/>
      </c>
      <c r="LF416">
        <f>IF(LQ416="0-0",INDEX(Scrape!$D:$D,MATCH('HT 0-0'!KP416,Scrape!$B:$B,0)),"")</f>
        <v/>
      </c>
      <c r="LG416">
        <f>IF(LQ416="0-0",INDEX(Scrape!$E:$E,MATCH('HT 0-0'!KP416,Scrape!$B:$B,0)),"")</f>
        <v/>
      </c>
      <c r="LH416">
        <f>IF(LQ416="0-0",INDEX(Scrape!$F:$F,MATCH('HT 0-0'!KP416,Scrape!$B:$B,0)),"")</f>
        <v/>
      </c>
      <c r="LI416">
        <f>IF(LQ416="0-0",INDEX(Scrape!$G:$G,MATCH('HT 0-0'!KP416,Scrape!$B:$B,0)),"")</f>
        <v/>
      </c>
      <c r="LJ416">
        <f>IF(LQ416="0-0",INDEX(Scrape!$H:$H,MATCH('HT 0-0'!KP416,Scrape!$B:$B,0)),"")</f>
        <v/>
      </c>
      <c r="LK416">
        <f>IF(LQ416="0-0",INDEX(Scrape!$I:$I,MATCH('HT 0-0'!KP416,Scrape!$B:$B,0)),"")</f>
        <v/>
      </c>
      <c r="LL416">
        <f>IF(LQ416="0-0",INDEX(Scrape!$J:$J,MATCH('HT 0-0'!KP416,Scrape!$B:$B,0)),"")</f>
        <v/>
      </c>
      <c r="LM416">
        <f>IF(LQ416="0-0",INDEX(Scrape!$K:$K,MATCH('HT 0-0'!KP416,Scrape!$B:$B,0)),"")</f>
        <v/>
      </c>
      <c r="LN416">
        <f>IF(LQ416="0-0",INDEX(Scrape!$L:$L,MATCH('HT 0-0'!KP416,Scrape!$B:$B,0)),"")</f>
        <v/>
      </c>
      <c r="LO416">
        <f>IF(LQ416="0-0",INDEX(Scrape!$M:$M,MATCH('HT 0-0'!KP416,Scrape!$B:$B,0)),"")</f>
        <v/>
      </c>
      <c r="LP416">
        <f>IF(LQ416="0-0",INDEX(Scrape!$N:$N,MATCH('HT 0-0'!KP416,Scrape!$B:$B,0)),"")</f>
        <v/>
      </c>
      <c r="LQ416">
        <f>INDEX(Scrape!$O:$O,MATCH('HT 0-0'!KP416,Scrape!$B:$B,0))</f>
        <v/>
      </c>
      <c r="LR416">
        <f>(1/LJ416)+(1/LI416)+(1/LH416)</f>
        <v/>
      </c>
      <c r="LS416">
        <f>(1/LG416)+(1/LF416)+(1/LE416)</f>
        <v/>
      </c>
      <c r="LT416" s="8">
        <f>IF(INDEX(#REF!,MATCH(KQ416,#REF!,0))=INDEX(#REF!,MATCH(KQ416,#REF!,0)),INDEX(#REF!,MATCH(KQ416,#REF!,0)),"ERROR")</f>
        <v/>
      </c>
      <c r="LU416" s="4">
        <f>IF(KR416="G",2,IF(KR416="R",0.5,IF(KR416="A",1)))</f>
        <v/>
      </c>
      <c r="LV416" s="4">
        <f>IF(KS416="G",0.5,IF(KS416="R",2,IF(KS416="A",1)))</f>
        <v/>
      </c>
      <c r="LW416" s="4">
        <f>IF(KT416="G",2,IF(KT416="R",0.5,IF(KT416="A",1)))</f>
        <v/>
      </c>
      <c r="LX416" s="4">
        <f>IF(KU416="G",0.5,IF(KU416="R",2,IF(KU416="A",1)))</f>
        <v/>
      </c>
      <c r="LY416" s="7">
        <f>(LK416*(LU416+LX416)+(LL416*(LU416+LX416)))</f>
        <v/>
      </c>
      <c r="LZ416" s="7">
        <f>(LN416*(LV416+LW416)+(LO416*(LV416+LW416)))</f>
        <v/>
      </c>
      <c r="MA416" s="11">
        <f>LY416-LZ416</f>
        <v/>
      </c>
      <c r="MB416" s="5">
        <f>MA416+2</f>
        <v/>
      </c>
      <c r="MC416" s="6">
        <f>MA416-2</f>
        <v/>
      </c>
      <c r="MD416" s="4">
        <f>LE416</f>
        <v/>
      </c>
      <c r="ME416" s="9">
        <f>IF(MD416=0,1000,MD416+0.75)</f>
        <v/>
      </c>
      <c r="MF416" s="10">
        <f>IF(MD416=0,0,MD416-0.75)</f>
        <v/>
      </c>
      <c r="MG416" s="4">
        <f>((LM416*(LU416+LX416))-((LP416*(LV416+LW416))))</f>
        <v/>
      </c>
      <c r="MH416" s="9">
        <f>MG416*1.2</f>
        <v/>
      </c>
      <c r="MI416" s="10">
        <f>MG416*0.8</f>
        <v/>
      </c>
      <c r="MJ416">
        <f>IFERROR(OT416,"")</f>
        <v/>
      </c>
      <c r="MK416">
        <f>IFERROR(OU416,"")</f>
        <v/>
      </c>
      <c r="ML416">
        <f>IFERROR(OV416,"")</f>
        <v/>
      </c>
      <c r="MM416">
        <f>IFERROR(OW416,"")</f>
        <v/>
      </c>
      <c r="MN416">
        <f>IFERROR(OX416,"")</f>
        <v/>
      </c>
      <c r="MO416">
        <f>IFERROR(OY416,"")</f>
        <v/>
      </c>
      <c r="MP416" s="1">
        <f>COUNTIFS(#REF!,LT416,#REF!,1,#REF!,"&gt;="&amp;MC416,#REF!,"&lt;="&amp;MB416,#REF!,"&lt;="&amp;ME416,#REF!,"&gt;="&amp;MF416,#REF!,"="&amp;KV416,#REF!,"="&amp;KX416)</f>
        <v/>
      </c>
      <c r="MQ416" s="1">
        <f>COUNTIFS(#REF!,LT416,#REF!,0,#REF!,"&gt;="&amp;MC416,#REF!,"&lt;="&amp;MB416,#REF!,"&lt;="&amp;ME416,#REF!,"&gt;="&amp;MF416,#REF!,"="&amp;KV416,#REF!,"="&amp;KX416)</f>
        <v/>
      </c>
      <c r="MR416" s="1">
        <f>COUNTIFS(#REF!,LT416,#REF!,1,#REF!,"&gt;="&amp;MC416,#REF!,"&lt;="&amp;MB416,#REF!,"&lt;="&amp;ME416,#REF!,"&gt;="&amp;MF416,#REF!,"="&amp;KW416,#REF!,"="&amp;KY416)</f>
        <v/>
      </c>
      <c r="MS416" s="1">
        <f>COUNTIFS(#REF!,LT416,#REF!,0,#REF!,"&gt;="&amp;MC416,#REF!,"&lt;="&amp;MB416,#REF!,"&lt;="&amp;ME416,#REF!,"&gt;="&amp;MF416,#REF!,"="&amp;KW416,#REF!,"="&amp;KY416)</f>
        <v/>
      </c>
      <c r="MT416" s="1">
        <f>COUNTIFS(#REF!,LT416,#REF!,1,#REF!,"&gt;="&amp;MI416,#REF!,"&lt;="&amp;MH416,#REF!,"&lt;="&amp;ME416,#REF!,"&gt;="&amp;MF416)</f>
        <v/>
      </c>
      <c r="MU416" s="1">
        <f>COUNTIFS(#REF!,LT416,#REF!,0,#REF!,"&gt;="&amp;MI416,#REF!,"&lt;="&amp;MH416,#REF!,"&lt;="&amp;ME416,#REF!,"&gt;="&amp;MF416)</f>
        <v/>
      </c>
      <c r="MV416" s="1">
        <f>COUNTIFS(#REF!,LT416,#REF!,1,#REF!,"&gt;="&amp;MI416,#REF!,"&lt;="&amp;MH416,#REF!,"="&amp;KZ416,#REF!,"="&amp;LA416,#REF!,"&lt;="&amp;ME416,#REF!,"&gt;="&amp;MF416)</f>
        <v/>
      </c>
      <c r="MW416" s="1">
        <f>COUNTIFS(#REF!,LT416,#REF!,0,#REF!,"&gt;="&amp;MI416,#REF!,"&lt;="&amp;MH416,#REF!,"="&amp;KZ416,#REF!,"="&amp;LA416,#REF!,"&lt;="&amp;ME416,#REF!,"&gt;="&amp;MF416)</f>
        <v/>
      </c>
      <c r="MX416" s="1">
        <f>COUNTIFS(#REF!,LT416,#REF!,1,#REF!,"&gt;="&amp;MC416,#REF!,"&lt;="&amp;MB416,#REF!,"&lt;="&amp;ME416,#REF!,"&gt;="&amp;MF416)</f>
        <v/>
      </c>
      <c r="MY416" s="1">
        <f>COUNTIFS(#REF!,LT416,#REF!,0,#REF!,"&gt;="&amp;MC416,#REF!,"&lt;="&amp;MB416,#REF!,"&lt;="&amp;ME416,#REF!,"&gt;="&amp;MF416)</f>
        <v/>
      </c>
      <c r="MZ416" s="1">
        <f>COUNTIFS(#REF!,LT416,#REF!,1,#REF!,"&lt;="&amp;ME416,#REF!,"&gt;="&amp;MF416,#REF!,"="&amp;KV416,#REF!,"="&amp;KX416)</f>
        <v/>
      </c>
      <c r="NA416" s="1">
        <f>COUNTIFS(#REF!,LT416,#REF!,0,#REF!,"&lt;="&amp;ME416,#REF!,"&gt;="&amp;MF416,#REF!,"="&amp;KV416,#REF!,"="&amp;KX416)</f>
        <v/>
      </c>
      <c r="NB416" s="1">
        <f>COUNTIFS(#REF!,LT416,#REF!,1,#REF!,"&lt;="&amp;ME416,#REF!,"&gt;="&amp;MF416,#REF!,"="&amp;KW416,#REF!,"="&amp;KY416)</f>
        <v/>
      </c>
      <c r="NC416" s="1">
        <f>COUNTIFS(#REF!,LT416,#REF!,0,#REF!,"&lt;="&amp;ME416,#REF!,"&gt;="&amp;MF416,#REF!,"="&amp;KW416,#REF!,"="&amp;KY416)</f>
        <v/>
      </c>
      <c r="ND416" s="1">
        <f>COUNTIFS(#REF!,LT416,#REF!,1,#REF!,"&gt;="&amp;MC416,#REF!,"&lt;="&amp;MB416,#REF!,"&lt;="&amp;ME416,#REF!,"&gt;="&amp;MF416,#REF!,"="&amp;KV416,#REF!,"="&amp;KX416)</f>
        <v/>
      </c>
      <c r="NE416" s="1">
        <f>COUNTIFS(#REF!,LT416,#REF!,0,#REF!,"&gt;="&amp;MC416,#REF!,"&lt;="&amp;MB416,#REF!,"&lt;="&amp;ME416,#REF!,"&gt;="&amp;MF416,#REF!,"="&amp;KV416,#REF!,"="&amp;KX416)</f>
        <v/>
      </c>
      <c r="NF416" s="1">
        <f>COUNTIFS(#REF!,LT416,#REF!,1,#REF!,"&gt;="&amp;MC416,#REF!,"&lt;="&amp;MB416,#REF!,"&lt;="&amp;ME416,#REF!,"&gt;="&amp;MF416,#REF!,"="&amp;KW416,#REF!,"="&amp;KY416)</f>
        <v/>
      </c>
      <c r="NG416" s="1">
        <f>COUNTIFS(#REF!,LT416,#REF!,0,#REF!,"&gt;="&amp;MC416,#REF!,"&lt;="&amp;MB416,#REF!,"&lt;="&amp;ME416,#REF!,"&gt;="&amp;MF416,#REF!,"="&amp;KW416,#REF!,"="&amp;KY416)</f>
        <v/>
      </c>
      <c r="NH416" s="1">
        <f>COUNTIFS(#REF!,LT416,#REF!,1,#REF!,"&gt;="&amp;MC416,#REF!,"&lt;="&amp;MB416,#REF!,"&lt;="&amp;ME416,#REF!,"&gt;="&amp;MF416,#REF!,"="&amp;KZ416,#REF!,"="&amp;LA416)</f>
        <v/>
      </c>
      <c r="NI416" s="1">
        <f>COUNTIFS(#REF!,LT416,#REF!,0,#REF!,"&gt;="&amp;MC416,#REF!,"&lt;="&amp;MB416,#REF!,"&lt;="&amp;ME416,#REF!,"&gt;="&amp;MF416,#REF!,"="&amp;KZ416,#REF!,"="&amp;LA416)</f>
        <v/>
      </c>
      <c r="NJ416" s="1">
        <f>COUNTIFS(#REF!,LT416,#REF!,1,#REF!,"&gt;="&amp;MI416,#REF!,"&lt;="&amp;MH416,#REF!,"&lt;="&amp;ME416,#REF!,"&gt;="&amp;MF416)</f>
        <v/>
      </c>
      <c r="NK416" s="1">
        <f>COUNTIFS(#REF!,LT416,#REF!,0,#REF!,"&gt;="&amp;MI416,#REF!,"&lt;="&amp;MH416,#REF!,"&lt;="&amp;ME416,#REF!,"&gt;="&amp;MF416)</f>
        <v/>
      </c>
      <c r="NL416" s="1">
        <f>COUNTIFS(#REF!,LT416,#REF!,1,#REF!,"&gt;="&amp;MI416,#REF!,"&lt;="&amp;MH416,#REF!,"="&amp;KZ416,#REF!,"="&amp;LA416,#REF!,"&lt;="&amp;ME416,#REF!,"&gt;="&amp;MF416)</f>
        <v/>
      </c>
      <c r="NM416" s="1">
        <f>COUNTIFS(#REF!,LT416,#REF!,0,#REF!,"&gt;="&amp;MI416,#REF!,"&lt;="&amp;MH416,#REF!,"="&amp;KZ416,#REF!,"="&amp;LA416,#REF!,"&lt;="&amp;ME416,#REF!,"&gt;="&amp;MF416)</f>
        <v/>
      </c>
      <c r="NN416" s="1">
        <f>COUNTIFS(#REF!,LT416,#REF!,1,#REF!,"&gt;="&amp;MC416,#REF!,"&lt;="&amp;MB416,#REF!,"&lt;="&amp;ME416,#REF!,"&gt;="&amp;MF416)</f>
        <v/>
      </c>
      <c r="NO416" s="1">
        <f>COUNTIFS(#REF!,LT416,#REF!,0,#REF!,"&gt;="&amp;MC416,#REF!,"&lt;="&amp;MB416,#REF!,"&lt;="&amp;ME416,#REF!,"&gt;="&amp;MF416)</f>
        <v/>
      </c>
      <c r="NP416" s="1">
        <f>COUNTIFS(#REF!,LT416,#REF!,1,#REF!,"&lt;="&amp;ME416,#REF!,"&gt;="&amp;MF416,#REF!,"="&amp;KV416,#REF!,"="&amp;KX416)</f>
        <v/>
      </c>
      <c r="NQ416" s="1">
        <f>COUNTIFS(#REF!,LT416,#REF!,0,#REF!,"&lt;="&amp;ME416,#REF!,"&gt;="&amp;MF416,#REF!,"="&amp;KV416,#REF!,"="&amp;KX416)</f>
        <v/>
      </c>
      <c r="NR416" s="1">
        <f>COUNTIFS(#REF!,LT416,#REF!,1,#REF!,"&lt;="&amp;ME416,#REF!,"&gt;="&amp;MF416,#REF!,"="&amp;KW416,#REF!,"="&amp;KY416)</f>
        <v/>
      </c>
      <c r="NS416" s="1">
        <f>COUNTIFS(#REF!,LT416,#REF!,0,#REF!,"&lt;="&amp;ME416,#REF!,"&gt;="&amp;MF416,#REF!,"="&amp;KW416,#REF!,"="&amp;KY416)</f>
        <v/>
      </c>
      <c r="NT416" s="1">
        <f>MP416+MR416+MT416+MV416+MX416+MZ416+NB416</f>
        <v/>
      </c>
      <c r="NU416" s="1">
        <f>MQ416+MS416+MU416+MW416+MY416+NA416+NC416</f>
        <v/>
      </c>
      <c r="NV416" s="1">
        <f>NT416+NU416</f>
        <v/>
      </c>
      <c r="NW416" s="33">
        <f>NT416/(NT416+NU416)</f>
        <v/>
      </c>
      <c r="NX416" s="3">
        <f>1/NW416</f>
        <v/>
      </c>
      <c r="NY416" s="1">
        <f>LH416</f>
        <v/>
      </c>
      <c r="NZ416" s="79">
        <f>(NW416*((NY416-1)*0.98))-((1-NW416)*1)</f>
        <v/>
      </c>
      <c r="OA416" s="34">
        <f>IF(LR416&lt;0.9,0,IF(AND(LR416&gt;1.1),0,1))</f>
        <v/>
      </c>
      <c r="OB416" s="34">
        <f>IF(LS416&lt;0.9,0,IF(AND(LS416&gt;1.1),0,1))</f>
        <v/>
      </c>
      <c r="OC416" s="32">
        <f>IF(NV416&gt;99,1,0)</f>
        <v/>
      </c>
      <c r="OD416" s="32">
        <f>IF(NZ416&gt;0.0799,1,0)</f>
        <v/>
      </c>
      <c r="OE416" s="32">
        <f>IF(NZ416&gt;OM416,1,0)</f>
        <v/>
      </c>
      <c r="OF416" s="32">
        <f>OC416+OD416+OE416+OA416+OB416</f>
        <v/>
      </c>
      <c r="OG416" s="1">
        <f>ND416+NF416+NH416+NJ416+NL416+NN416+NP416+NR416</f>
        <v/>
      </c>
      <c r="OH416" s="1">
        <f>NE416+NG416+NI416+NK416+NM416+NO416+NQ416+NS416</f>
        <v/>
      </c>
      <c r="OI416" s="1">
        <f>OG416+OH416</f>
        <v/>
      </c>
      <c r="OJ416" s="33">
        <f>OG416/(OG416+OH416)</f>
        <v/>
      </c>
      <c r="OK416" s="3">
        <f>1/OJ416</f>
        <v/>
      </c>
      <c r="OL416" s="1">
        <f>LI416</f>
        <v/>
      </c>
      <c r="OM416" s="79">
        <f>(OJ416*((OL416-1)*0.98))-((1-OJ416)*1)</f>
        <v/>
      </c>
      <c r="ON416" s="34">
        <f>IF(LR416&lt;0.9,0,IF(AND(LR416&gt;1.1),0,1))</f>
        <v/>
      </c>
      <c r="OO416" s="34">
        <f>IF(LS416&lt;0.9,0,IF(AND(LS416&gt;1.1),0,1))</f>
        <v/>
      </c>
      <c r="OP416" s="32">
        <f>IF(OI416&gt;99,1,0)</f>
        <v/>
      </c>
      <c r="OQ416" s="32">
        <f>IF(OM416&gt;0.0799,1,0)</f>
        <v/>
      </c>
      <c r="OR416" s="32">
        <f>IF(OM416&gt;OZ416,1,0)</f>
        <v/>
      </c>
      <c r="OS416" s="32">
        <f>OP416+OQ416+OR416+ON416+OO416</f>
        <v/>
      </c>
      <c r="OT416">
        <f>IF(OF416=5,"BackHome0-0",IF(AND(OS416=5),"BackAway0-0",""))</f>
        <v/>
      </c>
      <c r="OU416">
        <f>IF(OF416=5,KN416,IF(AND(OS416=5),KO416,""))</f>
        <v/>
      </c>
      <c r="OV416">
        <f>IF(OF416=5,"Match Odds",IF(AND(OS416=5),"Match Odds",""))</f>
        <v/>
      </c>
      <c r="OW416">
        <f>IF(OF416=5,KP416,IF(AND(OS416=5),KP416,""))</f>
        <v/>
      </c>
      <c r="OX416">
        <f>IF(OF416=5,"MATCH_ODDS",IF(AND(OS416=5),"MATCH_ODDS",""))</f>
        <v/>
      </c>
      <c r="OY416">
        <f>IF(OF416=5,"BACK",IF(AND(OS416=5),"BACK",""))</f>
        <v/>
      </c>
    </row>
    <row r="417" ht="16.5" customHeight="1" thickBot="1" thickTop="1">
      <c r="A417" s="2" t="n"/>
      <c r="KN417" s="1">
        <f>IF(INDEX(#REF!,MATCH('HT 0-0'!D417,#REF!,0))=INDEX(#REF!,MATCH('HT 0-0'!D417,#REF!,0)),INDEX(#REF!,MATCH('HT 0-0'!D417,#REF!,0)),"ERROR")</f>
        <v/>
      </c>
      <c r="KO417" s="1">
        <f>IF(INDEX(#REF!,MATCH('HT 0-0'!E417,#REF!,0))=INDEX(#REF!,MATCH('HT 0-0'!E417,#REF!,0)),INDEX(#REF!,MATCH('HT 0-0'!E417,#REF!,0)),"ERROR")</f>
        <v/>
      </c>
      <c r="KP417" s="1">
        <f>KN417&amp;" v "&amp;KO417</f>
        <v/>
      </c>
      <c r="KQ417">
        <f>B417&amp;"_"&amp;C417</f>
        <v/>
      </c>
      <c r="KR417" s="1">
        <f>IF((HW417/KK417)&lt;0.335,"G",IF((HW417/KK417)&gt;0.67,"R","A"))</f>
        <v/>
      </c>
      <c r="KS417" s="1">
        <f>IF((HX417/KK417)&lt;0.335,"G",IF((HX417/KK417)&gt;0.67,"R","A"))</f>
        <v/>
      </c>
      <c r="KT417" s="1">
        <f>IF((IH417/KK417)&lt;0.335,"G",IF((IH417/KK417)&gt;0.67,"R","A"))</f>
        <v/>
      </c>
      <c r="KU417" s="1">
        <f>IF((II417/KK417)&lt;0.335,"G",IF((II417/KK417)&gt;0.67,"R","A"))</f>
        <v/>
      </c>
      <c r="KV417" s="1">
        <f>IF((HZ417/KK417)&lt;0.335,"G",IF((HZ417/KK417)&gt;0.67,"R","A"))</f>
        <v/>
      </c>
      <c r="KW417" s="1">
        <f>IF((HY417/KK417)&lt;0.335,"G",IF((HY417/KK417)&gt;0.67,"R","A"))</f>
        <v/>
      </c>
      <c r="KX417" s="1">
        <f>IF((IK417/KK417)&lt;0.335,"G",IF((IK417/KK417)&gt;0.67,"R","A"))</f>
        <v/>
      </c>
      <c r="KY417" s="1">
        <f>IF((IJ417/KK417)&lt;0.335,"G",IF((IJ417/KK417)&gt;0.67,"R","A"))</f>
        <v/>
      </c>
      <c r="KZ417" s="1">
        <f>IF((HQ417/KK417)&lt;0.335,"G",IF((HQ417/KK417)&gt;0.67,"R","A"))</f>
        <v/>
      </c>
      <c r="LA417" s="1">
        <f>IF((IB417/KK417)&lt;0.335,"G",IF((IB417/KK417)&gt;0.67,"R","A"))</f>
        <v/>
      </c>
      <c r="LB417">
        <f>IF(LQ417="0-0",INDEX(Scrape!#REF!,MATCH('HT 0-0'!KP417,Scrape!$B:$B,0)),"")</f>
        <v/>
      </c>
      <c r="LC417">
        <f>IF(LQ417="0-0",INDEX(Scrape!$A:$A,MATCH('HT 0-0'!KP417,Scrape!$B:$B,0)),"")</f>
        <v/>
      </c>
      <c r="LD417">
        <f>IF(LQ417="0-0",INDEX(Scrape!$B:$B,MATCH('HT 0-0'!KP417,Scrape!$B:$B,0)),"")</f>
        <v/>
      </c>
      <c r="LE417">
        <f>IF(LQ417="0-0",INDEX(Scrape!$C:$C,MATCH('HT 0-0'!KP417,Scrape!$B:$B,0)),"")</f>
        <v/>
      </c>
      <c r="LF417">
        <f>IF(LQ417="0-0",INDEX(Scrape!$D:$D,MATCH('HT 0-0'!KP417,Scrape!$B:$B,0)),"")</f>
        <v/>
      </c>
      <c r="LG417">
        <f>IF(LQ417="0-0",INDEX(Scrape!$E:$E,MATCH('HT 0-0'!KP417,Scrape!$B:$B,0)),"")</f>
        <v/>
      </c>
      <c r="LH417">
        <f>IF(LQ417="0-0",INDEX(Scrape!$F:$F,MATCH('HT 0-0'!KP417,Scrape!$B:$B,0)),"")</f>
        <v/>
      </c>
      <c r="LI417">
        <f>IF(LQ417="0-0",INDEX(Scrape!$G:$G,MATCH('HT 0-0'!KP417,Scrape!$B:$B,0)),"")</f>
        <v/>
      </c>
      <c r="LJ417">
        <f>IF(LQ417="0-0",INDEX(Scrape!$H:$H,MATCH('HT 0-0'!KP417,Scrape!$B:$B,0)),"")</f>
        <v/>
      </c>
      <c r="LK417">
        <f>IF(LQ417="0-0",INDEX(Scrape!$I:$I,MATCH('HT 0-0'!KP417,Scrape!$B:$B,0)),"")</f>
        <v/>
      </c>
      <c r="LL417">
        <f>IF(LQ417="0-0",INDEX(Scrape!$J:$J,MATCH('HT 0-0'!KP417,Scrape!$B:$B,0)),"")</f>
        <v/>
      </c>
      <c r="LM417">
        <f>IF(LQ417="0-0",INDEX(Scrape!$K:$K,MATCH('HT 0-0'!KP417,Scrape!$B:$B,0)),"")</f>
        <v/>
      </c>
      <c r="LN417">
        <f>IF(LQ417="0-0",INDEX(Scrape!$L:$L,MATCH('HT 0-0'!KP417,Scrape!$B:$B,0)),"")</f>
        <v/>
      </c>
      <c r="LO417">
        <f>IF(LQ417="0-0",INDEX(Scrape!$M:$M,MATCH('HT 0-0'!KP417,Scrape!$B:$B,0)),"")</f>
        <v/>
      </c>
      <c r="LP417">
        <f>IF(LQ417="0-0",INDEX(Scrape!$N:$N,MATCH('HT 0-0'!KP417,Scrape!$B:$B,0)),"")</f>
        <v/>
      </c>
      <c r="LQ417">
        <f>INDEX(Scrape!$O:$O,MATCH('HT 0-0'!KP417,Scrape!$B:$B,0))</f>
        <v/>
      </c>
      <c r="LR417">
        <f>(1/LJ417)+(1/LI417)+(1/LH417)</f>
        <v/>
      </c>
      <c r="LS417">
        <f>(1/LG417)+(1/LF417)+(1/LE417)</f>
        <v/>
      </c>
      <c r="LT417" s="8">
        <f>IF(INDEX(#REF!,MATCH(KQ417,#REF!,0))=INDEX(#REF!,MATCH(KQ417,#REF!,0)),INDEX(#REF!,MATCH(KQ417,#REF!,0)),"ERROR")</f>
        <v/>
      </c>
      <c r="LU417" s="4">
        <f>IF(KR417="G",2,IF(KR417="R",0.5,IF(KR417="A",1)))</f>
        <v/>
      </c>
      <c r="LV417" s="4">
        <f>IF(KS417="G",0.5,IF(KS417="R",2,IF(KS417="A",1)))</f>
        <v/>
      </c>
      <c r="LW417" s="4">
        <f>IF(KT417="G",2,IF(KT417="R",0.5,IF(KT417="A",1)))</f>
        <v/>
      </c>
      <c r="LX417" s="4">
        <f>IF(KU417="G",0.5,IF(KU417="R",2,IF(KU417="A",1)))</f>
        <v/>
      </c>
      <c r="LY417" s="7">
        <f>(LK417*(LU417+LX417)+(LL417*(LU417+LX417)))</f>
        <v/>
      </c>
      <c r="LZ417" s="7">
        <f>(LN417*(LV417+LW417)+(LO417*(LV417+LW417)))</f>
        <v/>
      </c>
      <c r="MA417" s="11">
        <f>LY417-LZ417</f>
        <v/>
      </c>
      <c r="MB417" s="5">
        <f>MA417+2</f>
        <v/>
      </c>
      <c r="MC417" s="6">
        <f>MA417-2</f>
        <v/>
      </c>
      <c r="MD417" s="4">
        <f>LE417</f>
        <v/>
      </c>
      <c r="ME417" s="9">
        <f>IF(MD417=0,1000,MD417+0.75)</f>
        <v/>
      </c>
      <c r="MF417" s="10">
        <f>IF(MD417=0,0,MD417-0.75)</f>
        <v/>
      </c>
      <c r="MG417" s="4">
        <f>((LM417*(LU417+LX417))-((LP417*(LV417+LW417))))</f>
        <v/>
      </c>
      <c r="MH417" s="9">
        <f>MG417*1.2</f>
        <v/>
      </c>
      <c r="MI417" s="10">
        <f>MG417*0.8</f>
        <v/>
      </c>
      <c r="MJ417">
        <f>IFERROR(OT417,"")</f>
        <v/>
      </c>
      <c r="MK417">
        <f>IFERROR(OU417,"")</f>
        <v/>
      </c>
      <c r="ML417">
        <f>IFERROR(OV417,"")</f>
        <v/>
      </c>
      <c r="MM417">
        <f>IFERROR(OW417,"")</f>
        <v/>
      </c>
      <c r="MN417">
        <f>IFERROR(OX417,"")</f>
        <v/>
      </c>
      <c r="MO417">
        <f>IFERROR(OY417,"")</f>
        <v/>
      </c>
      <c r="MP417" s="1">
        <f>COUNTIFS(#REF!,LT417,#REF!,1,#REF!,"&gt;="&amp;MC417,#REF!,"&lt;="&amp;MB417,#REF!,"&lt;="&amp;ME417,#REF!,"&gt;="&amp;MF417,#REF!,"="&amp;KV417,#REF!,"="&amp;KX417)</f>
        <v/>
      </c>
      <c r="MQ417" s="1">
        <f>COUNTIFS(#REF!,LT417,#REF!,0,#REF!,"&gt;="&amp;MC417,#REF!,"&lt;="&amp;MB417,#REF!,"&lt;="&amp;ME417,#REF!,"&gt;="&amp;MF417,#REF!,"="&amp;KV417,#REF!,"="&amp;KX417)</f>
        <v/>
      </c>
      <c r="MR417" s="1">
        <f>COUNTIFS(#REF!,LT417,#REF!,1,#REF!,"&gt;="&amp;MC417,#REF!,"&lt;="&amp;MB417,#REF!,"&lt;="&amp;ME417,#REF!,"&gt;="&amp;MF417,#REF!,"="&amp;KW417,#REF!,"="&amp;KY417)</f>
        <v/>
      </c>
      <c r="MS417" s="1">
        <f>COUNTIFS(#REF!,LT417,#REF!,0,#REF!,"&gt;="&amp;MC417,#REF!,"&lt;="&amp;MB417,#REF!,"&lt;="&amp;ME417,#REF!,"&gt;="&amp;MF417,#REF!,"="&amp;KW417,#REF!,"="&amp;KY417)</f>
        <v/>
      </c>
      <c r="MT417" s="1">
        <f>COUNTIFS(#REF!,LT417,#REF!,1,#REF!,"&gt;="&amp;MI417,#REF!,"&lt;="&amp;MH417,#REF!,"&lt;="&amp;ME417,#REF!,"&gt;="&amp;MF417)</f>
        <v/>
      </c>
      <c r="MU417" s="1">
        <f>COUNTIFS(#REF!,LT417,#REF!,0,#REF!,"&gt;="&amp;MI417,#REF!,"&lt;="&amp;MH417,#REF!,"&lt;="&amp;ME417,#REF!,"&gt;="&amp;MF417)</f>
        <v/>
      </c>
      <c r="MV417" s="1">
        <f>COUNTIFS(#REF!,LT417,#REF!,1,#REF!,"&gt;="&amp;MI417,#REF!,"&lt;="&amp;MH417,#REF!,"="&amp;KZ417,#REF!,"="&amp;LA417,#REF!,"&lt;="&amp;ME417,#REF!,"&gt;="&amp;MF417)</f>
        <v/>
      </c>
      <c r="MW417" s="1">
        <f>COUNTIFS(#REF!,LT417,#REF!,0,#REF!,"&gt;="&amp;MI417,#REF!,"&lt;="&amp;MH417,#REF!,"="&amp;KZ417,#REF!,"="&amp;LA417,#REF!,"&lt;="&amp;ME417,#REF!,"&gt;="&amp;MF417)</f>
        <v/>
      </c>
      <c r="MX417" s="1">
        <f>COUNTIFS(#REF!,LT417,#REF!,1,#REF!,"&gt;="&amp;MC417,#REF!,"&lt;="&amp;MB417,#REF!,"&lt;="&amp;ME417,#REF!,"&gt;="&amp;MF417)</f>
        <v/>
      </c>
      <c r="MY417" s="1">
        <f>COUNTIFS(#REF!,LT417,#REF!,0,#REF!,"&gt;="&amp;MC417,#REF!,"&lt;="&amp;MB417,#REF!,"&lt;="&amp;ME417,#REF!,"&gt;="&amp;MF417)</f>
        <v/>
      </c>
      <c r="MZ417" s="1">
        <f>COUNTIFS(#REF!,LT417,#REF!,1,#REF!,"&lt;="&amp;ME417,#REF!,"&gt;="&amp;MF417,#REF!,"="&amp;KV417,#REF!,"="&amp;KX417)</f>
        <v/>
      </c>
      <c r="NA417" s="1">
        <f>COUNTIFS(#REF!,LT417,#REF!,0,#REF!,"&lt;="&amp;ME417,#REF!,"&gt;="&amp;MF417,#REF!,"="&amp;KV417,#REF!,"="&amp;KX417)</f>
        <v/>
      </c>
      <c r="NB417" s="1">
        <f>COUNTIFS(#REF!,LT417,#REF!,1,#REF!,"&lt;="&amp;ME417,#REF!,"&gt;="&amp;MF417,#REF!,"="&amp;KW417,#REF!,"="&amp;KY417)</f>
        <v/>
      </c>
      <c r="NC417" s="1">
        <f>COUNTIFS(#REF!,LT417,#REF!,0,#REF!,"&lt;="&amp;ME417,#REF!,"&gt;="&amp;MF417,#REF!,"="&amp;KW417,#REF!,"="&amp;KY417)</f>
        <v/>
      </c>
      <c r="ND417" s="1">
        <f>COUNTIFS(#REF!,LT417,#REF!,1,#REF!,"&gt;="&amp;MC417,#REF!,"&lt;="&amp;MB417,#REF!,"&lt;="&amp;ME417,#REF!,"&gt;="&amp;MF417,#REF!,"="&amp;KV417,#REF!,"="&amp;KX417)</f>
        <v/>
      </c>
      <c r="NE417" s="1">
        <f>COUNTIFS(#REF!,LT417,#REF!,0,#REF!,"&gt;="&amp;MC417,#REF!,"&lt;="&amp;MB417,#REF!,"&lt;="&amp;ME417,#REF!,"&gt;="&amp;MF417,#REF!,"="&amp;KV417,#REF!,"="&amp;KX417)</f>
        <v/>
      </c>
      <c r="NF417" s="1">
        <f>COUNTIFS(#REF!,LT417,#REF!,1,#REF!,"&gt;="&amp;MC417,#REF!,"&lt;="&amp;MB417,#REF!,"&lt;="&amp;ME417,#REF!,"&gt;="&amp;MF417,#REF!,"="&amp;KW417,#REF!,"="&amp;KY417)</f>
        <v/>
      </c>
      <c r="NG417" s="1">
        <f>COUNTIFS(#REF!,LT417,#REF!,0,#REF!,"&gt;="&amp;MC417,#REF!,"&lt;="&amp;MB417,#REF!,"&lt;="&amp;ME417,#REF!,"&gt;="&amp;MF417,#REF!,"="&amp;KW417,#REF!,"="&amp;KY417)</f>
        <v/>
      </c>
      <c r="NH417" s="1">
        <f>COUNTIFS(#REF!,LT417,#REF!,1,#REF!,"&gt;="&amp;MC417,#REF!,"&lt;="&amp;MB417,#REF!,"&lt;="&amp;ME417,#REF!,"&gt;="&amp;MF417,#REF!,"="&amp;KZ417,#REF!,"="&amp;LA417)</f>
        <v/>
      </c>
      <c r="NI417" s="1">
        <f>COUNTIFS(#REF!,LT417,#REF!,0,#REF!,"&gt;="&amp;MC417,#REF!,"&lt;="&amp;MB417,#REF!,"&lt;="&amp;ME417,#REF!,"&gt;="&amp;MF417,#REF!,"="&amp;KZ417,#REF!,"="&amp;LA417)</f>
        <v/>
      </c>
      <c r="NJ417" s="1">
        <f>COUNTIFS(#REF!,LT417,#REF!,1,#REF!,"&gt;="&amp;MI417,#REF!,"&lt;="&amp;MH417,#REF!,"&lt;="&amp;ME417,#REF!,"&gt;="&amp;MF417)</f>
        <v/>
      </c>
      <c r="NK417" s="1">
        <f>COUNTIFS(#REF!,LT417,#REF!,0,#REF!,"&gt;="&amp;MI417,#REF!,"&lt;="&amp;MH417,#REF!,"&lt;="&amp;ME417,#REF!,"&gt;="&amp;MF417)</f>
        <v/>
      </c>
      <c r="NL417" s="1">
        <f>COUNTIFS(#REF!,LT417,#REF!,1,#REF!,"&gt;="&amp;MI417,#REF!,"&lt;="&amp;MH417,#REF!,"="&amp;KZ417,#REF!,"="&amp;LA417,#REF!,"&lt;="&amp;ME417,#REF!,"&gt;="&amp;MF417)</f>
        <v/>
      </c>
      <c r="NM417" s="1">
        <f>COUNTIFS(#REF!,LT417,#REF!,0,#REF!,"&gt;="&amp;MI417,#REF!,"&lt;="&amp;MH417,#REF!,"="&amp;KZ417,#REF!,"="&amp;LA417,#REF!,"&lt;="&amp;ME417,#REF!,"&gt;="&amp;MF417)</f>
        <v/>
      </c>
      <c r="NN417" s="1">
        <f>COUNTIFS(#REF!,LT417,#REF!,1,#REF!,"&gt;="&amp;MC417,#REF!,"&lt;="&amp;MB417,#REF!,"&lt;="&amp;ME417,#REF!,"&gt;="&amp;MF417)</f>
        <v/>
      </c>
      <c r="NO417" s="1">
        <f>COUNTIFS(#REF!,LT417,#REF!,0,#REF!,"&gt;="&amp;MC417,#REF!,"&lt;="&amp;MB417,#REF!,"&lt;="&amp;ME417,#REF!,"&gt;="&amp;MF417)</f>
        <v/>
      </c>
      <c r="NP417" s="1">
        <f>COUNTIFS(#REF!,LT417,#REF!,1,#REF!,"&lt;="&amp;ME417,#REF!,"&gt;="&amp;MF417,#REF!,"="&amp;KV417,#REF!,"="&amp;KX417)</f>
        <v/>
      </c>
      <c r="NQ417" s="1">
        <f>COUNTIFS(#REF!,LT417,#REF!,0,#REF!,"&lt;="&amp;ME417,#REF!,"&gt;="&amp;MF417,#REF!,"="&amp;KV417,#REF!,"="&amp;KX417)</f>
        <v/>
      </c>
      <c r="NR417" s="1">
        <f>COUNTIFS(#REF!,LT417,#REF!,1,#REF!,"&lt;="&amp;ME417,#REF!,"&gt;="&amp;MF417,#REF!,"="&amp;KW417,#REF!,"="&amp;KY417)</f>
        <v/>
      </c>
      <c r="NS417" s="1">
        <f>COUNTIFS(#REF!,LT417,#REF!,0,#REF!,"&lt;="&amp;ME417,#REF!,"&gt;="&amp;MF417,#REF!,"="&amp;KW417,#REF!,"="&amp;KY417)</f>
        <v/>
      </c>
      <c r="NT417" s="1">
        <f>MP417+MR417+MT417+MV417+MX417+MZ417+NB417</f>
        <v/>
      </c>
      <c r="NU417" s="1">
        <f>MQ417+MS417+MU417+MW417+MY417+NA417+NC417</f>
        <v/>
      </c>
      <c r="NV417" s="1">
        <f>NT417+NU417</f>
        <v/>
      </c>
      <c r="NW417" s="33">
        <f>NT417/(NT417+NU417)</f>
        <v/>
      </c>
      <c r="NX417" s="3">
        <f>1/NW417</f>
        <v/>
      </c>
      <c r="NY417" s="1">
        <f>LH417</f>
        <v/>
      </c>
      <c r="NZ417" s="79">
        <f>(NW417*((NY417-1)*0.98))-((1-NW417)*1)</f>
        <v/>
      </c>
      <c r="OA417" s="34">
        <f>IF(LR417&lt;0.9,0,IF(AND(LR417&gt;1.1),0,1))</f>
        <v/>
      </c>
      <c r="OB417" s="34">
        <f>IF(LS417&lt;0.9,0,IF(AND(LS417&gt;1.1),0,1))</f>
        <v/>
      </c>
      <c r="OC417" s="32">
        <f>IF(NV417&gt;99,1,0)</f>
        <v/>
      </c>
      <c r="OD417" s="32">
        <f>IF(NZ417&gt;0.0799,1,0)</f>
        <v/>
      </c>
      <c r="OE417" s="32">
        <f>IF(NZ417&gt;OM417,1,0)</f>
        <v/>
      </c>
      <c r="OF417" s="32">
        <f>OC417+OD417+OE417+OA417+OB417</f>
        <v/>
      </c>
      <c r="OG417" s="1">
        <f>ND417+NF417+NH417+NJ417+NL417+NN417+NP417+NR417</f>
        <v/>
      </c>
      <c r="OH417" s="1">
        <f>NE417+NG417+NI417+NK417+NM417+NO417+NQ417+NS417</f>
        <v/>
      </c>
      <c r="OI417" s="1">
        <f>OG417+OH417</f>
        <v/>
      </c>
      <c r="OJ417" s="33">
        <f>OG417/(OG417+OH417)</f>
        <v/>
      </c>
      <c r="OK417" s="3">
        <f>1/OJ417</f>
        <v/>
      </c>
      <c r="OL417" s="1">
        <f>LI417</f>
        <v/>
      </c>
      <c r="OM417" s="79">
        <f>(OJ417*((OL417-1)*0.98))-((1-OJ417)*1)</f>
        <v/>
      </c>
      <c r="ON417" s="34">
        <f>IF(LR417&lt;0.9,0,IF(AND(LR417&gt;1.1),0,1))</f>
        <v/>
      </c>
      <c r="OO417" s="34">
        <f>IF(LS417&lt;0.9,0,IF(AND(LS417&gt;1.1),0,1))</f>
        <v/>
      </c>
      <c r="OP417" s="32">
        <f>IF(OI417&gt;99,1,0)</f>
        <v/>
      </c>
      <c r="OQ417" s="32">
        <f>IF(OM417&gt;0.0799,1,0)</f>
        <v/>
      </c>
      <c r="OR417" s="32">
        <f>IF(OM417&gt;OZ417,1,0)</f>
        <v/>
      </c>
      <c r="OS417" s="32">
        <f>OP417+OQ417+OR417+ON417+OO417</f>
        <v/>
      </c>
      <c r="OT417">
        <f>IF(OF417=5,"BackHome0-0",IF(AND(OS417=5),"BackAway0-0",""))</f>
        <v/>
      </c>
      <c r="OU417">
        <f>IF(OF417=5,KN417,IF(AND(OS417=5),KO417,""))</f>
        <v/>
      </c>
      <c r="OV417">
        <f>IF(OF417=5,"Match Odds",IF(AND(OS417=5),"Match Odds",""))</f>
        <v/>
      </c>
      <c r="OW417">
        <f>IF(OF417=5,KP417,IF(AND(OS417=5),KP417,""))</f>
        <v/>
      </c>
      <c r="OX417">
        <f>IF(OF417=5,"MATCH_ODDS",IF(AND(OS417=5),"MATCH_ODDS",""))</f>
        <v/>
      </c>
      <c r="OY417">
        <f>IF(OF417=5,"BACK",IF(AND(OS417=5),"BACK",""))</f>
        <v/>
      </c>
    </row>
    <row r="418" ht="16.5" customHeight="1" thickBot="1" thickTop="1">
      <c r="A418" s="2" t="n"/>
      <c r="KN418" s="1">
        <f>IF(INDEX(#REF!,MATCH('HT 0-0'!D418,#REF!,0))=INDEX(#REF!,MATCH('HT 0-0'!D418,#REF!,0)),INDEX(#REF!,MATCH('HT 0-0'!D418,#REF!,0)),"ERROR")</f>
        <v/>
      </c>
      <c r="KO418" s="1">
        <f>IF(INDEX(#REF!,MATCH('HT 0-0'!E418,#REF!,0))=INDEX(#REF!,MATCH('HT 0-0'!E418,#REF!,0)),INDEX(#REF!,MATCH('HT 0-0'!E418,#REF!,0)),"ERROR")</f>
        <v/>
      </c>
      <c r="KP418" s="1">
        <f>KN418&amp;" v "&amp;KO418</f>
        <v/>
      </c>
      <c r="KQ418">
        <f>B418&amp;"_"&amp;C418</f>
        <v/>
      </c>
      <c r="KR418" s="1">
        <f>IF((HW418/KK418)&lt;0.335,"G",IF((HW418/KK418)&gt;0.67,"R","A"))</f>
        <v/>
      </c>
      <c r="KS418" s="1">
        <f>IF((HX418/KK418)&lt;0.335,"G",IF((HX418/KK418)&gt;0.67,"R","A"))</f>
        <v/>
      </c>
      <c r="KT418" s="1">
        <f>IF((IH418/KK418)&lt;0.335,"G",IF((IH418/KK418)&gt;0.67,"R","A"))</f>
        <v/>
      </c>
      <c r="KU418" s="1">
        <f>IF((II418/KK418)&lt;0.335,"G",IF((II418/KK418)&gt;0.67,"R","A"))</f>
        <v/>
      </c>
      <c r="KV418" s="1">
        <f>IF((HZ418/KK418)&lt;0.335,"G",IF((HZ418/KK418)&gt;0.67,"R","A"))</f>
        <v/>
      </c>
      <c r="KW418" s="1">
        <f>IF((HY418/KK418)&lt;0.335,"G",IF((HY418/KK418)&gt;0.67,"R","A"))</f>
        <v/>
      </c>
      <c r="KX418" s="1">
        <f>IF((IK418/KK418)&lt;0.335,"G",IF((IK418/KK418)&gt;0.67,"R","A"))</f>
        <v/>
      </c>
      <c r="KY418" s="1">
        <f>IF((IJ418/KK418)&lt;0.335,"G",IF((IJ418/KK418)&gt;0.67,"R","A"))</f>
        <v/>
      </c>
      <c r="KZ418" s="1">
        <f>IF((HQ418/KK418)&lt;0.335,"G",IF((HQ418/KK418)&gt;0.67,"R","A"))</f>
        <v/>
      </c>
      <c r="LA418" s="1">
        <f>IF((IB418/KK418)&lt;0.335,"G",IF((IB418/KK418)&gt;0.67,"R","A"))</f>
        <v/>
      </c>
      <c r="LB418">
        <f>IF(LQ418="0-0",INDEX(Scrape!#REF!,MATCH('HT 0-0'!KP418,Scrape!$B:$B,0)),"")</f>
        <v/>
      </c>
      <c r="LC418">
        <f>IF(LQ418="0-0",INDEX(Scrape!$A:$A,MATCH('HT 0-0'!KP418,Scrape!$B:$B,0)),"")</f>
        <v/>
      </c>
      <c r="LD418">
        <f>IF(LQ418="0-0",INDEX(Scrape!$B:$B,MATCH('HT 0-0'!KP418,Scrape!$B:$B,0)),"")</f>
        <v/>
      </c>
      <c r="LE418">
        <f>IF(LQ418="0-0",INDEX(Scrape!$C:$C,MATCH('HT 0-0'!KP418,Scrape!$B:$B,0)),"")</f>
        <v/>
      </c>
      <c r="LF418">
        <f>IF(LQ418="0-0",INDEX(Scrape!$D:$D,MATCH('HT 0-0'!KP418,Scrape!$B:$B,0)),"")</f>
        <v/>
      </c>
      <c r="LG418">
        <f>IF(LQ418="0-0",INDEX(Scrape!$E:$E,MATCH('HT 0-0'!KP418,Scrape!$B:$B,0)),"")</f>
        <v/>
      </c>
      <c r="LH418">
        <f>IF(LQ418="0-0",INDEX(Scrape!$F:$F,MATCH('HT 0-0'!KP418,Scrape!$B:$B,0)),"")</f>
        <v/>
      </c>
      <c r="LI418">
        <f>IF(LQ418="0-0",INDEX(Scrape!$G:$G,MATCH('HT 0-0'!KP418,Scrape!$B:$B,0)),"")</f>
        <v/>
      </c>
      <c r="LJ418">
        <f>IF(LQ418="0-0",INDEX(Scrape!$H:$H,MATCH('HT 0-0'!KP418,Scrape!$B:$B,0)),"")</f>
        <v/>
      </c>
      <c r="LK418">
        <f>IF(LQ418="0-0",INDEX(Scrape!$I:$I,MATCH('HT 0-0'!KP418,Scrape!$B:$B,0)),"")</f>
        <v/>
      </c>
      <c r="LL418">
        <f>IF(LQ418="0-0",INDEX(Scrape!$J:$J,MATCH('HT 0-0'!KP418,Scrape!$B:$B,0)),"")</f>
        <v/>
      </c>
      <c r="LM418">
        <f>IF(LQ418="0-0",INDEX(Scrape!$K:$K,MATCH('HT 0-0'!KP418,Scrape!$B:$B,0)),"")</f>
        <v/>
      </c>
      <c r="LN418">
        <f>IF(LQ418="0-0",INDEX(Scrape!$L:$L,MATCH('HT 0-0'!KP418,Scrape!$B:$B,0)),"")</f>
        <v/>
      </c>
      <c r="LO418">
        <f>IF(LQ418="0-0",INDEX(Scrape!$M:$M,MATCH('HT 0-0'!KP418,Scrape!$B:$B,0)),"")</f>
        <v/>
      </c>
      <c r="LP418">
        <f>IF(LQ418="0-0",INDEX(Scrape!$N:$N,MATCH('HT 0-0'!KP418,Scrape!$B:$B,0)),"")</f>
        <v/>
      </c>
      <c r="LQ418">
        <f>INDEX(Scrape!$O:$O,MATCH('HT 0-0'!KP418,Scrape!$B:$B,0))</f>
        <v/>
      </c>
      <c r="LR418">
        <f>(1/LJ418)+(1/LI418)+(1/LH418)</f>
        <v/>
      </c>
      <c r="LS418">
        <f>(1/LG418)+(1/LF418)+(1/LE418)</f>
        <v/>
      </c>
      <c r="LT418" s="8">
        <f>IF(INDEX(#REF!,MATCH(KQ418,#REF!,0))=INDEX(#REF!,MATCH(KQ418,#REF!,0)),INDEX(#REF!,MATCH(KQ418,#REF!,0)),"ERROR")</f>
        <v/>
      </c>
      <c r="LU418" s="4">
        <f>IF(KR418="G",2,IF(KR418="R",0.5,IF(KR418="A",1)))</f>
        <v/>
      </c>
      <c r="LV418" s="4">
        <f>IF(KS418="G",0.5,IF(KS418="R",2,IF(KS418="A",1)))</f>
        <v/>
      </c>
      <c r="LW418" s="4">
        <f>IF(KT418="G",2,IF(KT418="R",0.5,IF(KT418="A",1)))</f>
        <v/>
      </c>
      <c r="LX418" s="4">
        <f>IF(KU418="G",0.5,IF(KU418="R",2,IF(KU418="A",1)))</f>
        <v/>
      </c>
      <c r="LY418" s="7">
        <f>(LK418*(LU418+LX418)+(LL418*(LU418+LX418)))</f>
        <v/>
      </c>
      <c r="LZ418" s="7">
        <f>(LN418*(LV418+LW418)+(LO418*(LV418+LW418)))</f>
        <v/>
      </c>
      <c r="MA418" s="11">
        <f>LY418-LZ418</f>
        <v/>
      </c>
      <c r="MB418" s="5">
        <f>MA418+2</f>
        <v/>
      </c>
      <c r="MC418" s="6">
        <f>MA418-2</f>
        <v/>
      </c>
      <c r="MD418" s="4">
        <f>LE418</f>
        <v/>
      </c>
      <c r="ME418" s="9">
        <f>IF(MD418=0,1000,MD418+0.75)</f>
        <v/>
      </c>
      <c r="MF418" s="10">
        <f>IF(MD418=0,0,MD418-0.75)</f>
        <v/>
      </c>
      <c r="MG418" s="4">
        <f>((LM418*(LU418+LX418))-((LP418*(LV418+LW418))))</f>
        <v/>
      </c>
      <c r="MH418" s="9">
        <f>MG418*1.2</f>
        <v/>
      </c>
      <c r="MI418" s="10">
        <f>MG418*0.8</f>
        <v/>
      </c>
      <c r="MJ418">
        <f>IFERROR(OT418,"")</f>
        <v/>
      </c>
      <c r="MK418">
        <f>IFERROR(OU418,"")</f>
        <v/>
      </c>
      <c r="ML418">
        <f>IFERROR(OV418,"")</f>
        <v/>
      </c>
      <c r="MM418">
        <f>IFERROR(OW418,"")</f>
        <v/>
      </c>
      <c r="MN418">
        <f>IFERROR(OX418,"")</f>
        <v/>
      </c>
      <c r="MO418">
        <f>IFERROR(OY418,"")</f>
        <v/>
      </c>
      <c r="MP418" s="1">
        <f>COUNTIFS(#REF!,LT418,#REF!,1,#REF!,"&gt;="&amp;MC418,#REF!,"&lt;="&amp;MB418,#REF!,"&lt;="&amp;ME418,#REF!,"&gt;="&amp;MF418,#REF!,"="&amp;KV418,#REF!,"="&amp;KX418)</f>
        <v/>
      </c>
      <c r="MQ418" s="1">
        <f>COUNTIFS(#REF!,LT418,#REF!,0,#REF!,"&gt;="&amp;MC418,#REF!,"&lt;="&amp;MB418,#REF!,"&lt;="&amp;ME418,#REF!,"&gt;="&amp;MF418,#REF!,"="&amp;KV418,#REF!,"="&amp;KX418)</f>
        <v/>
      </c>
      <c r="MR418" s="1">
        <f>COUNTIFS(#REF!,LT418,#REF!,1,#REF!,"&gt;="&amp;MC418,#REF!,"&lt;="&amp;MB418,#REF!,"&lt;="&amp;ME418,#REF!,"&gt;="&amp;MF418,#REF!,"="&amp;KW418,#REF!,"="&amp;KY418)</f>
        <v/>
      </c>
      <c r="MS418" s="1">
        <f>COUNTIFS(#REF!,LT418,#REF!,0,#REF!,"&gt;="&amp;MC418,#REF!,"&lt;="&amp;MB418,#REF!,"&lt;="&amp;ME418,#REF!,"&gt;="&amp;MF418,#REF!,"="&amp;KW418,#REF!,"="&amp;KY418)</f>
        <v/>
      </c>
      <c r="MT418" s="1">
        <f>COUNTIFS(#REF!,LT418,#REF!,1,#REF!,"&gt;="&amp;MI418,#REF!,"&lt;="&amp;MH418,#REF!,"&lt;="&amp;ME418,#REF!,"&gt;="&amp;MF418)</f>
        <v/>
      </c>
      <c r="MU418" s="1">
        <f>COUNTIFS(#REF!,LT418,#REF!,0,#REF!,"&gt;="&amp;MI418,#REF!,"&lt;="&amp;MH418,#REF!,"&lt;="&amp;ME418,#REF!,"&gt;="&amp;MF418)</f>
        <v/>
      </c>
      <c r="MV418" s="1">
        <f>COUNTIFS(#REF!,LT418,#REF!,1,#REF!,"&gt;="&amp;MI418,#REF!,"&lt;="&amp;MH418,#REF!,"="&amp;KZ418,#REF!,"="&amp;LA418,#REF!,"&lt;="&amp;ME418,#REF!,"&gt;="&amp;MF418)</f>
        <v/>
      </c>
      <c r="MW418" s="1">
        <f>COUNTIFS(#REF!,LT418,#REF!,0,#REF!,"&gt;="&amp;MI418,#REF!,"&lt;="&amp;MH418,#REF!,"="&amp;KZ418,#REF!,"="&amp;LA418,#REF!,"&lt;="&amp;ME418,#REF!,"&gt;="&amp;MF418)</f>
        <v/>
      </c>
      <c r="MX418" s="1">
        <f>COUNTIFS(#REF!,LT418,#REF!,1,#REF!,"&gt;="&amp;MC418,#REF!,"&lt;="&amp;MB418,#REF!,"&lt;="&amp;ME418,#REF!,"&gt;="&amp;MF418)</f>
        <v/>
      </c>
      <c r="MY418" s="1">
        <f>COUNTIFS(#REF!,LT418,#REF!,0,#REF!,"&gt;="&amp;MC418,#REF!,"&lt;="&amp;MB418,#REF!,"&lt;="&amp;ME418,#REF!,"&gt;="&amp;MF418)</f>
        <v/>
      </c>
      <c r="MZ418" s="1">
        <f>COUNTIFS(#REF!,LT418,#REF!,1,#REF!,"&lt;="&amp;ME418,#REF!,"&gt;="&amp;MF418,#REF!,"="&amp;KV418,#REF!,"="&amp;KX418)</f>
        <v/>
      </c>
      <c r="NA418" s="1">
        <f>COUNTIFS(#REF!,LT418,#REF!,0,#REF!,"&lt;="&amp;ME418,#REF!,"&gt;="&amp;MF418,#REF!,"="&amp;KV418,#REF!,"="&amp;KX418)</f>
        <v/>
      </c>
      <c r="NB418" s="1">
        <f>COUNTIFS(#REF!,LT418,#REF!,1,#REF!,"&lt;="&amp;ME418,#REF!,"&gt;="&amp;MF418,#REF!,"="&amp;KW418,#REF!,"="&amp;KY418)</f>
        <v/>
      </c>
      <c r="NC418" s="1">
        <f>COUNTIFS(#REF!,LT418,#REF!,0,#REF!,"&lt;="&amp;ME418,#REF!,"&gt;="&amp;MF418,#REF!,"="&amp;KW418,#REF!,"="&amp;KY418)</f>
        <v/>
      </c>
      <c r="ND418" s="1">
        <f>COUNTIFS(#REF!,LT418,#REF!,1,#REF!,"&gt;="&amp;MC418,#REF!,"&lt;="&amp;MB418,#REF!,"&lt;="&amp;ME418,#REF!,"&gt;="&amp;MF418,#REF!,"="&amp;KV418,#REF!,"="&amp;KX418)</f>
        <v/>
      </c>
      <c r="NE418" s="1">
        <f>COUNTIFS(#REF!,LT418,#REF!,0,#REF!,"&gt;="&amp;MC418,#REF!,"&lt;="&amp;MB418,#REF!,"&lt;="&amp;ME418,#REF!,"&gt;="&amp;MF418,#REF!,"="&amp;KV418,#REF!,"="&amp;KX418)</f>
        <v/>
      </c>
      <c r="NF418" s="1">
        <f>COUNTIFS(#REF!,LT418,#REF!,1,#REF!,"&gt;="&amp;MC418,#REF!,"&lt;="&amp;MB418,#REF!,"&lt;="&amp;ME418,#REF!,"&gt;="&amp;MF418,#REF!,"="&amp;KW418,#REF!,"="&amp;KY418)</f>
        <v/>
      </c>
      <c r="NG418" s="1">
        <f>COUNTIFS(#REF!,LT418,#REF!,0,#REF!,"&gt;="&amp;MC418,#REF!,"&lt;="&amp;MB418,#REF!,"&lt;="&amp;ME418,#REF!,"&gt;="&amp;MF418,#REF!,"="&amp;KW418,#REF!,"="&amp;KY418)</f>
        <v/>
      </c>
      <c r="NH418" s="1">
        <f>COUNTIFS(#REF!,LT418,#REF!,1,#REF!,"&gt;="&amp;MC418,#REF!,"&lt;="&amp;MB418,#REF!,"&lt;="&amp;ME418,#REF!,"&gt;="&amp;MF418,#REF!,"="&amp;KZ418,#REF!,"="&amp;LA418)</f>
        <v/>
      </c>
      <c r="NI418" s="1">
        <f>COUNTIFS(#REF!,LT418,#REF!,0,#REF!,"&gt;="&amp;MC418,#REF!,"&lt;="&amp;MB418,#REF!,"&lt;="&amp;ME418,#REF!,"&gt;="&amp;MF418,#REF!,"="&amp;KZ418,#REF!,"="&amp;LA418)</f>
        <v/>
      </c>
      <c r="NJ418" s="1">
        <f>COUNTIFS(#REF!,LT418,#REF!,1,#REF!,"&gt;="&amp;MI418,#REF!,"&lt;="&amp;MH418,#REF!,"&lt;="&amp;ME418,#REF!,"&gt;="&amp;MF418)</f>
        <v/>
      </c>
      <c r="NK418" s="1">
        <f>COUNTIFS(#REF!,LT418,#REF!,0,#REF!,"&gt;="&amp;MI418,#REF!,"&lt;="&amp;MH418,#REF!,"&lt;="&amp;ME418,#REF!,"&gt;="&amp;MF418)</f>
        <v/>
      </c>
      <c r="NL418" s="1">
        <f>COUNTIFS(#REF!,LT418,#REF!,1,#REF!,"&gt;="&amp;MI418,#REF!,"&lt;="&amp;MH418,#REF!,"="&amp;KZ418,#REF!,"="&amp;LA418,#REF!,"&lt;="&amp;ME418,#REF!,"&gt;="&amp;MF418)</f>
        <v/>
      </c>
      <c r="NM418" s="1">
        <f>COUNTIFS(#REF!,LT418,#REF!,0,#REF!,"&gt;="&amp;MI418,#REF!,"&lt;="&amp;MH418,#REF!,"="&amp;KZ418,#REF!,"="&amp;LA418,#REF!,"&lt;="&amp;ME418,#REF!,"&gt;="&amp;MF418)</f>
        <v/>
      </c>
      <c r="NN418" s="1">
        <f>COUNTIFS(#REF!,LT418,#REF!,1,#REF!,"&gt;="&amp;MC418,#REF!,"&lt;="&amp;MB418,#REF!,"&lt;="&amp;ME418,#REF!,"&gt;="&amp;MF418)</f>
        <v/>
      </c>
      <c r="NO418" s="1">
        <f>COUNTIFS(#REF!,LT418,#REF!,0,#REF!,"&gt;="&amp;MC418,#REF!,"&lt;="&amp;MB418,#REF!,"&lt;="&amp;ME418,#REF!,"&gt;="&amp;MF418)</f>
        <v/>
      </c>
      <c r="NP418" s="1">
        <f>COUNTIFS(#REF!,LT418,#REF!,1,#REF!,"&lt;="&amp;ME418,#REF!,"&gt;="&amp;MF418,#REF!,"="&amp;KV418,#REF!,"="&amp;KX418)</f>
        <v/>
      </c>
      <c r="NQ418" s="1">
        <f>COUNTIFS(#REF!,LT418,#REF!,0,#REF!,"&lt;="&amp;ME418,#REF!,"&gt;="&amp;MF418,#REF!,"="&amp;KV418,#REF!,"="&amp;KX418)</f>
        <v/>
      </c>
      <c r="NR418" s="1">
        <f>COUNTIFS(#REF!,LT418,#REF!,1,#REF!,"&lt;="&amp;ME418,#REF!,"&gt;="&amp;MF418,#REF!,"="&amp;KW418,#REF!,"="&amp;KY418)</f>
        <v/>
      </c>
      <c r="NS418" s="1">
        <f>COUNTIFS(#REF!,LT418,#REF!,0,#REF!,"&lt;="&amp;ME418,#REF!,"&gt;="&amp;MF418,#REF!,"="&amp;KW418,#REF!,"="&amp;KY418)</f>
        <v/>
      </c>
      <c r="NT418" s="1">
        <f>MP418+MR418+MT418+MV418+MX418+MZ418+NB418</f>
        <v/>
      </c>
      <c r="NU418" s="1">
        <f>MQ418+MS418+MU418+MW418+MY418+NA418+NC418</f>
        <v/>
      </c>
      <c r="NV418" s="1">
        <f>NT418+NU418</f>
        <v/>
      </c>
      <c r="NW418" s="33">
        <f>NT418/(NT418+NU418)</f>
        <v/>
      </c>
      <c r="NX418" s="3">
        <f>1/NW418</f>
        <v/>
      </c>
      <c r="NY418" s="1">
        <f>LH418</f>
        <v/>
      </c>
      <c r="NZ418" s="79">
        <f>(NW418*((NY418-1)*0.98))-((1-NW418)*1)</f>
        <v/>
      </c>
      <c r="OA418" s="34">
        <f>IF(LR418&lt;0.9,0,IF(AND(LR418&gt;1.1),0,1))</f>
        <v/>
      </c>
      <c r="OB418" s="34">
        <f>IF(LS418&lt;0.9,0,IF(AND(LS418&gt;1.1),0,1))</f>
        <v/>
      </c>
      <c r="OC418" s="32">
        <f>IF(NV418&gt;99,1,0)</f>
        <v/>
      </c>
      <c r="OD418" s="32">
        <f>IF(NZ418&gt;0.0799,1,0)</f>
        <v/>
      </c>
      <c r="OE418" s="32">
        <f>IF(NZ418&gt;OM418,1,0)</f>
        <v/>
      </c>
      <c r="OF418" s="32">
        <f>OC418+OD418+OE418+OA418+OB418</f>
        <v/>
      </c>
      <c r="OG418" s="1">
        <f>ND418+NF418+NH418+NJ418+NL418+NN418+NP418+NR418</f>
        <v/>
      </c>
      <c r="OH418" s="1">
        <f>NE418+NG418+NI418+NK418+NM418+NO418+NQ418+NS418</f>
        <v/>
      </c>
      <c r="OI418" s="1">
        <f>OG418+OH418</f>
        <v/>
      </c>
      <c r="OJ418" s="33">
        <f>OG418/(OG418+OH418)</f>
        <v/>
      </c>
      <c r="OK418" s="3">
        <f>1/OJ418</f>
        <v/>
      </c>
      <c r="OL418" s="1">
        <f>LI418</f>
        <v/>
      </c>
      <c r="OM418" s="79">
        <f>(OJ418*((OL418-1)*0.98))-((1-OJ418)*1)</f>
        <v/>
      </c>
      <c r="ON418" s="34">
        <f>IF(LR418&lt;0.9,0,IF(AND(LR418&gt;1.1),0,1))</f>
        <v/>
      </c>
      <c r="OO418" s="34">
        <f>IF(LS418&lt;0.9,0,IF(AND(LS418&gt;1.1),0,1))</f>
        <v/>
      </c>
      <c r="OP418" s="32">
        <f>IF(OI418&gt;99,1,0)</f>
        <v/>
      </c>
      <c r="OQ418" s="32">
        <f>IF(OM418&gt;0.0799,1,0)</f>
        <v/>
      </c>
      <c r="OR418" s="32">
        <f>IF(OM418&gt;OZ418,1,0)</f>
        <v/>
      </c>
      <c r="OS418" s="32">
        <f>OP418+OQ418+OR418+ON418+OO418</f>
        <v/>
      </c>
      <c r="OT418">
        <f>IF(OF418=5,"BackHome0-0",IF(AND(OS418=5),"BackAway0-0",""))</f>
        <v/>
      </c>
      <c r="OU418">
        <f>IF(OF418=5,KN418,IF(AND(OS418=5),KO418,""))</f>
        <v/>
      </c>
      <c r="OV418">
        <f>IF(OF418=5,"Match Odds",IF(AND(OS418=5),"Match Odds",""))</f>
        <v/>
      </c>
      <c r="OW418">
        <f>IF(OF418=5,KP418,IF(AND(OS418=5),KP418,""))</f>
        <v/>
      </c>
      <c r="OX418">
        <f>IF(OF418=5,"MATCH_ODDS",IF(AND(OS418=5),"MATCH_ODDS",""))</f>
        <v/>
      </c>
      <c r="OY418">
        <f>IF(OF418=5,"BACK",IF(AND(OS418=5),"BACK",""))</f>
        <v/>
      </c>
    </row>
    <row r="419" ht="16.5" customHeight="1" thickBot="1" thickTop="1">
      <c r="A419" s="2" t="n"/>
      <c r="KN419" s="1">
        <f>IF(INDEX(#REF!,MATCH('HT 0-0'!D419,#REF!,0))=INDEX(#REF!,MATCH('HT 0-0'!D419,#REF!,0)),INDEX(#REF!,MATCH('HT 0-0'!D419,#REF!,0)),"ERROR")</f>
        <v/>
      </c>
      <c r="KO419" s="1">
        <f>IF(INDEX(#REF!,MATCH('HT 0-0'!E419,#REF!,0))=INDEX(#REF!,MATCH('HT 0-0'!E419,#REF!,0)),INDEX(#REF!,MATCH('HT 0-0'!E419,#REF!,0)),"ERROR")</f>
        <v/>
      </c>
      <c r="KP419" s="1">
        <f>KN419&amp;" v "&amp;KO419</f>
        <v/>
      </c>
      <c r="KQ419">
        <f>B419&amp;"_"&amp;C419</f>
        <v/>
      </c>
      <c r="KR419" s="1">
        <f>IF((HW419/KK419)&lt;0.335,"G",IF((HW419/KK419)&gt;0.67,"R","A"))</f>
        <v/>
      </c>
      <c r="KS419" s="1">
        <f>IF((HX419/KK419)&lt;0.335,"G",IF((HX419/KK419)&gt;0.67,"R","A"))</f>
        <v/>
      </c>
      <c r="KT419" s="1">
        <f>IF((IH419/KK419)&lt;0.335,"G",IF((IH419/KK419)&gt;0.67,"R","A"))</f>
        <v/>
      </c>
      <c r="KU419" s="1">
        <f>IF((II419/KK419)&lt;0.335,"G",IF((II419/KK419)&gt;0.67,"R","A"))</f>
        <v/>
      </c>
      <c r="KV419" s="1">
        <f>IF((HZ419/KK419)&lt;0.335,"G",IF((HZ419/KK419)&gt;0.67,"R","A"))</f>
        <v/>
      </c>
      <c r="KW419" s="1">
        <f>IF((HY419/KK419)&lt;0.335,"G",IF((HY419/KK419)&gt;0.67,"R","A"))</f>
        <v/>
      </c>
      <c r="KX419" s="1">
        <f>IF((IK419/KK419)&lt;0.335,"G",IF((IK419/KK419)&gt;0.67,"R","A"))</f>
        <v/>
      </c>
      <c r="KY419" s="1">
        <f>IF((IJ419/KK419)&lt;0.335,"G",IF((IJ419/KK419)&gt;0.67,"R","A"))</f>
        <v/>
      </c>
      <c r="KZ419" s="1">
        <f>IF((HQ419/KK419)&lt;0.335,"G",IF((HQ419/KK419)&gt;0.67,"R","A"))</f>
        <v/>
      </c>
      <c r="LA419" s="1">
        <f>IF((IB419/KK419)&lt;0.335,"G",IF((IB419/KK419)&gt;0.67,"R","A"))</f>
        <v/>
      </c>
      <c r="LB419">
        <f>IF(LQ419="0-0",INDEX(Scrape!#REF!,MATCH('HT 0-0'!KP419,Scrape!$B:$B,0)),"")</f>
        <v/>
      </c>
      <c r="LC419">
        <f>IF(LQ419="0-0",INDEX(Scrape!$A:$A,MATCH('HT 0-0'!KP419,Scrape!$B:$B,0)),"")</f>
        <v/>
      </c>
      <c r="LD419">
        <f>IF(LQ419="0-0",INDEX(Scrape!$B:$B,MATCH('HT 0-0'!KP419,Scrape!$B:$B,0)),"")</f>
        <v/>
      </c>
      <c r="LE419">
        <f>IF(LQ419="0-0",INDEX(Scrape!$C:$C,MATCH('HT 0-0'!KP419,Scrape!$B:$B,0)),"")</f>
        <v/>
      </c>
      <c r="LF419">
        <f>IF(LQ419="0-0",INDEX(Scrape!$D:$D,MATCH('HT 0-0'!KP419,Scrape!$B:$B,0)),"")</f>
        <v/>
      </c>
      <c r="LG419">
        <f>IF(LQ419="0-0",INDEX(Scrape!$E:$E,MATCH('HT 0-0'!KP419,Scrape!$B:$B,0)),"")</f>
        <v/>
      </c>
      <c r="LH419">
        <f>IF(LQ419="0-0",INDEX(Scrape!$F:$F,MATCH('HT 0-0'!KP419,Scrape!$B:$B,0)),"")</f>
        <v/>
      </c>
      <c r="LI419">
        <f>IF(LQ419="0-0",INDEX(Scrape!$G:$G,MATCH('HT 0-0'!KP419,Scrape!$B:$B,0)),"")</f>
        <v/>
      </c>
      <c r="LJ419">
        <f>IF(LQ419="0-0",INDEX(Scrape!$H:$H,MATCH('HT 0-0'!KP419,Scrape!$B:$B,0)),"")</f>
        <v/>
      </c>
      <c r="LK419">
        <f>IF(LQ419="0-0",INDEX(Scrape!$I:$I,MATCH('HT 0-0'!KP419,Scrape!$B:$B,0)),"")</f>
        <v/>
      </c>
      <c r="LL419">
        <f>IF(LQ419="0-0",INDEX(Scrape!$J:$J,MATCH('HT 0-0'!KP419,Scrape!$B:$B,0)),"")</f>
        <v/>
      </c>
      <c r="LM419">
        <f>IF(LQ419="0-0",INDEX(Scrape!$K:$K,MATCH('HT 0-0'!KP419,Scrape!$B:$B,0)),"")</f>
        <v/>
      </c>
      <c r="LN419">
        <f>IF(LQ419="0-0",INDEX(Scrape!$L:$L,MATCH('HT 0-0'!KP419,Scrape!$B:$B,0)),"")</f>
        <v/>
      </c>
      <c r="LO419">
        <f>IF(LQ419="0-0",INDEX(Scrape!$M:$M,MATCH('HT 0-0'!KP419,Scrape!$B:$B,0)),"")</f>
        <v/>
      </c>
      <c r="LP419">
        <f>IF(LQ419="0-0",INDEX(Scrape!$N:$N,MATCH('HT 0-0'!KP419,Scrape!$B:$B,0)),"")</f>
        <v/>
      </c>
      <c r="LQ419">
        <f>INDEX(Scrape!$O:$O,MATCH('HT 0-0'!KP419,Scrape!$B:$B,0))</f>
        <v/>
      </c>
      <c r="LR419">
        <f>(1/LJ419)+(1/LI419)+(1/LH419)</f>
        <v/>
      </c>
      <c r="LS419">
        <f>(1/LG419)+(1/LF419)+(1/LE419)</f>
        <v/>
      </c>
      <c r="LT419" s="8">
        <f>IF(INDEX(#REF!,MATCH(KQ419,#REF!,0))=INDEX(#REF!,MATCH(KQ419,#REF!,0)),INDEX(#REF!,MATCH(KQ419,#REF!,0)),"ERROR")</f>
        <v/>
      </c>
      <c r="LU419" s="4">
        <f>IF(KR419="G",2,IF(KR419="R",0.5,IF(KR419="A",1)))</f>
        <v/>
      </c>
      <c r="LV419" s="4">
        <f>IF(KS419="G",0.5,IF(KS419="R",2,IF(KS419="A",1)))</f>
        <v/>
      </c>
      <c r="LW419" s="4">
        <f>IF(KT419="G",2,IF(KT419="R",0.5,IF(KT419="A",1)))</f>
        <v/>
      </c>
      <c r="LX419" s="4">
        <f>IF(KU419="G",0.5,IF(KU419="R",2,IF(KU419="A",1)))</f>
        <v/>
      </c>
      <c r="LY419" s="7">
        <f>(LK419*(LU419+LX419)+(LL419*(LU419+LX419)))</f>
        <v/>
      </c>
      <c r="LZ419" s="7">
        <f>(LN419*(LV419+LW419)+(LO419*(LV419+LW419)))</f>
        <v/>
      </c>
      <c r="MA419" s="11">
        <f>LY419-LZ419</f>
        <v/>
      </c>
      <c r="MB419" s="5">
        <f>MA419+2</f>
        <v/>
      </c>
      <c r="MC419" s="6">
        <f>MA419-2</f>
        <v/>
      </c>
      <c r="MD419" s="4">
        <f>LE419</f>
        <v/>
      </c>
      <c r="ME419" s="9">
        <f>IF(MD419=0,1000,MD419+0.75)</f>
        <v/>
      </c>
      <c r="MF419" s="10">
        <f>IF(MD419=0,0,MD419-0.75)</f>
        <v/>
      </c>
      <c r="MG419" s="4">
        <f>((LM419*(LU419+LX419))-((LP419*(LV419+LW419))))</f>
        <v/>
      </c>
      <c r="MH419" s="9">
        <f>MG419*1.2</f>
        <v/>
      </c>
      <c r="MI419" s="10">
        <f>MG419*0.8</f>
        <v/>
      </c>
      <c r="MJ419">
        <f>IFERROR(OT419,"")</f>
        <v/>
      </c>
      <c r="MK419">
        <f>IFERROR(OU419,"")</f>
        <v/>
      </c>
      <c r="ML419">
        <f>IFERROR(OV419,"")</f>
        <v/>
      </c>
      <c r="MM419">
        <f>IFERROR(OW419,"")</f>
        <v/>
      </c>
      <c r="MN419">
        <f>IFERROR(OX419,"")</f>
        <v/>
      </c>
      <c r="MO419">
        <f>IFERROR(OY419,"")</f>
        <v/>
      </c>
      <c r="MP419" s="1">
        <f>COUNTIFS(#REF!,LT419,#REF!,1,#REF!,"&gt;="&amp;MC419,#REF!,"&lt;="&amp;MB419,#REF!,"&lt;="&amp;ME419,#REF!,"&gt;="&amp;MF419,#REF!,"="&amp;KV419,#REF!,"="&amp;KX419)</f>
        <v/>
      </c>
      <c r="MQ419" s="1">
        <f>COUNTIFS(#REF!,LT419,#REF!,0,#REF!,"&gt;="&amp;MC419,#REF!,"&lt;="&amp;MB419,#REF!,"&lt;="&amp;ME419,#REF!,"&gt;="&amp;MF419,#REF!,"="&amp;KV419,#REF!,"="&amp;KX419)</f>
        <v/>
      </c>
      <c r="MR419" s="1">
        <f>COUNTIFS(#REF!,LT419,#REF!,1,#REF!,"&gt;="&amp;MC419,#REF!,"&lt;="&amp;MB419,#REF!,"&lt;="&amp;ME419,#REF!,"&gt;="&amp;MF419,#REF!,"="&amp;KW419,#REF!,"="&amp;KY419)</f>
        <v/>
      </c>
      <c r="MS419" s="1">
        <f>COUNTIFS(#REF!,LT419,#REF!,0,#REF!,"&gt;="&amp;MC419,#REF!,"&lt;="&amp;MB419,#REF!,"&lt;="&amp;ME419,#REF!,"&gt;="&amp;MF419,#REF!,"="&amp;KW419,#REF!,"="&amp;KY419)</f>
        <v/>
      </c>
      <c r="MT419" s="1">
        <f>COUNTIFS(#REF!,LT419,#REF!,1,#REF!,"&gt;="&amp;MI419,#REF!,"&lt;="&amp;MH419,#REF!,"&lt;="&amp;ME419,#REF!,"&gt;="&amp;MF419)</f>
        <v/>
      </c>
      <c r="MU419" s="1">
        <f>COUNTIFS(#REF!,LT419,#REF!,0,#REF!,"&gt;="&amp;MI419,#REF!,"&lt;="&amp;MH419,#REF!,"&lt;="&amp;ME419,#REF!,"&gt;="&amp;MF419)</f>
        <v/>
      </c>
      <c r="MV419" s="1">
        <f>COUNTIFS(#REF!,LT419,#REF!,1,#REF!,"&gt;="&amp;MI419,#REF!,"&lt;="&amp;MH419,#REF!,"="&amp;KZ419,#REF!,"="&amp;LA419,#REF!,"&lt;="&amp;ME419,#REF!,"&gt;="&amp;MF419)</f>
        <v/>
      </c>
      <c r="MW419" s="1">
        <f>COUNTIFS(#REF!,LT419,#REF!,0,#REF!,"&gt;="&amp;MI419,#REF!,"&lt;="&amp;MH419,#REF!,"="&amp;KZ419,#REF!,"="&amp;LA419,#REF!,"&lt;="&amp;ME419,#REF!,"&gt;="&amp;MF419)</f>
        <v/>
      </c>
      <c r="MX419" s="1">
        <f>COUNTIFS(#REF!,LT419,#REF!,1,#REF!,"&gt;="&amp;MC419,#REF!,"&lt;="&amp;MB419,#REF!,"&lt;="&amp;ME419,#REF!,"&gt;="&amp;MF419)</f>
        <v/>
      </c>
      <c r="MY419" s="1">
        <f>COUNTIFS(#REF!,LT419,#REF!,0,#REF!,"&gt;="&amp;MC419,#REF!,"&lt;="&amp;MB419,#REF!,"&lt;="&amp;ME419,#REF!,"&gt;="&amp;MF419)</f>
        <v/>
      </c>
      <c r="MZ419" s="1">
        <f>COUNTIFS(#REF!,LT419,#REF!,1,#REF!,"&lt;="&amp;ME419,#REF!,"&gt;="&amp;MF419,#REF!,"="&amp;KV419,#REF!,"="&amp;KX419)</f>
        <v/>
      </c>
      <c r="NA419" s="1">
        <f>COUNTIFS(#REF!,LT419,#REF!,0,#REF!,"&lt;="&amp;ME419,#REF!,"&gt;="&amp;MF419,#REF!,"="&amp;KV419,#REF!,"="&amp;KX419)</f>
        <v/>
      </c>
      <c r="NB419" s="1">
        <f>COUNTIFS(#REF!,LT419,#REF!,1,#REF!,"&lt;="&amp;ME419,#REF!,"&gt;="&amp;MF419,#REF!,"="&amp;KW419,#REF!,"="&amp;KY419)</f>
        <v/>
      </c>
      <c r="NC419" s="1">
        <f>COUNTIFS(#REF!,LT419,#REF!,0,#REF!,"&lt;="&amp;ME419,#REF!,"&gt;="&amp;MF419,#REF!,"="&amp;KW419,#REF!,"="&amp;KY419)</f>
        <v/>
      </c>
      <c r="ND419" s="1">
        <f>COUNTIFS(#REF!,LT419,#REF!,1,#REF!,"&gt;="&amp;MC419,#REF!,"&lt;="&amp;MB419,#REF!,"&lt;="&amp;ME419,#REF!,"&gt;="&amp;MF419,#REF!,"="&amp;KV419,#REF!,"="&amp;KX419)</f>
        <v/>
      </c>
      <c r="NE419" s="1">
        <f>COUNTIFS(#REF!,LT419,#REF!,0,#REF!,"&gt;="&amp;MC419,#REF!,"&lt;="&amp;MB419,#REF!,"&lt;="&amp;ME419,#REF!,"&gt;="&amp;MF419,#REF!,"="&amp;KV419,#REF!,"="&amp;KX419)</f>
        <v/>
      </c>
      <c r="NF419" s="1">
        <f>COUNTIFS(#REF!,LT419,#REF!,1,#REF!,"&gt;="&amp;MC419,#REF!,"&lt;="&amp;MB419,#REF!,"&lt;="&amp;ME419,#REF!,"&gt;="&amp;MF419,#REF!,"="&amp;KW419,#REF!,"="&amp;KY419)</f>
        <v/>
      </c>
      <c r="NG419" s="1">
        <f>COUNTIFS(#REF!,LT419,#REF!,0,#REF!,"&gt;="&amp;MC419,#REF!,"&lt;="&amp;MB419,#REF!,"&lt;="&amp;ME419,#REF!,"&gt;="&amp;MF419,#REF!,"="&amp;KW419,#REF!,"="&amp;KY419)</f>
        <v/>
      </c>
      <c r="NH419" s="1">
        <f>COUNTIFS(#REF!,LT419,#REF!,1,#REF!,"&gt;="&amp;MC419,#REF!,"&lt;="&amp;MB419,#REF!,"&lt;="&amp;ME419,#REF!,"&gt;="&amp;MF419,#REF!,"="&amp;KZ419,#REF!,"="&amp;LA419)</f>
        <v/>
      </c>
      <c r="NI419" s="1">
        <f>COUNTIFS(#REF!,LT419,#REF!,0,#REF!,"&gt;="&amp;MC419,#REF!,"&lt;="&amp;MB419,#REF!,"&lt;="&amp;ME419,#REF!,"&gt;="&amp;MF419,#REF!,"="&amp;KZ419,#REF!,"="&amp;LA419)</f>
        <v/>
      </c>
      <c r="NJ419" s="1">
        <f>COUNTIFS(#REF!,LT419,#REF!,1,#REF!,"&gt;="&amp;MI419,#REF!,"&lt;="&amp;MH419,#REF!,"&lt;="&amp;ME419,#REF!,"&gt;="&amp;MF419)</f>
        <v/>
      </c>
      <c r="NK419" s="1">
        <f>COUNTIFS(#REF!,LT419,#REF!,0,#REF!,"&gt;="&amp;MI419,#REF!,"&lt;="&amp;MH419,#REF!,"&lt;="&amp;ME419,#REF!,"&gt;="&amp;MF419)</f>
        <v/>
      </c>
      <c r="NL419" s="1">
        <f>COUNTIFS(#REF!,LT419,#REF!,1,#REF!,"&gt;="&amp;MI419,#REF!,"&lt;="&amp;MH419,#REF!,"="&amp;KZ419,#REF!,"="&amp;LA419,#REF!,"&lt;="&amp;ME419,#REF!,"&gt;="&amp;MF419)</f>
        <v/>
      </c>
      <c r="NM419" s="1">
        <f>COUNTIFS(#REF!,LT419,#REF!,0,#REF!,"&gt;="&amp;MI419,#REF!,"&lt;="&amp;MH419,#REF!,"="&amp;KZ419,#REF!,"="&amp;LA419,#REF!,"&lt;="&amp;ME419,#REF!,"&gt;="&amp;MF419)</f>
        <v/>
      </c>
      <c r="NN419" s="1">
        <f>COUNTIFS(#REF!,LT419,#REF!,1,#REF!,"&gt;="&amp;MC419,#REF!,"&lt;="&amp;MB419,#REF!,"&lt;="&amp;ME419,#REF!,"&gt;="&amp;MF419)</f>
        <v/>
      </c>
      <c r="NO419" s="1">
        <f>COUNTIFS(#REF!,LT419,#REF!,0,#REF!,"&gt;="&amp;MC419,#REF!,"&lt;="&amp;MB419,#REF!,"&lt;="&amp;ME419,#REF!,"&gt;="&amp;MF419)</f>
        <v/>
      </c>
      <c r="NP419" s="1">
        <f>COUNTIFS(#REF!,LT419,#REF!,1,#REF!,"&lt;="&amp;ME419,#REF!,"&gt;="&amp;MF419,#REF!,"="&amp;KV419,#REF!,"="&amp;KX419)</f>
        <v/>
      </c>
      <c r="NQ419" s="1">
        <f>COUNTIFS(#REF!,LT419,#REF!,0,#REF!,"&lt;="&amp;ME419,#REF!,"&gt;="&amp;MF419,#REF!,"="&amp;KV419,#REF!,"="&amp;KX419)</f>
        <v/>
      </c>
      <c r="NR419" s="1">
        <f>COUNTIFS(#REF!,LT419,#REF!,1,#REF!,"&lt;="&amp;ME419,#REF!,"&gt;="&amp;MF419,#REF!,"="&amp;KW419,#REF!,"="&amp;KY419)</f>
        <v/>
      </c>
      <c r="NS419" s="1">
        <f>COUNTIFS(#REF!,LT419,#REF!,0,#REF!,"&lt;="&amp;ME419,#REF!,"&gt;="&amp;MF419,#REF!,"="&amp;KW419,#REF!,"="&amp;KY419)</f>
        <v/>
      </c>
      <c r="NT419" s="1">
        <f>MP419+MR419+MT419+MV419+MX419+MZ419+NB419</f>
        <v/>
      </c>
      <c r="NU419" s="1">
        <f>MQ419+MS419+MU419+MW419+MY419+NA419+NC419</f>
        <v/>
      </c>
      <c r="NV419" s="1">
        <f>NT419+NU419</f>
        <v/>
      </c>
      <c r="NW419" s="33">
        <f>NT419/(NT419+NU419)</f>
        <v/>
      </c>
      <c r="NX419" s="3">
        <f>1/NW419</f>
        <v/>
      </c>
      <c r="NY419" s="1">
        <f>LH419</f>
        <v/>
      </c>
      <c r="NZ419" s="79">
        <f>(NW419*((NY419-1)*0.98))-((1-NW419)*1)</f>
        <v/>
      </c>
      <c r="OA419" s="34">
        <f>IF(LR419&lt;0.9,0,IF(AND(LR419&gt;1.1),0,1))</f>
        <v/>
      </c>
      <c r="OB419" s="34">
        <f>IF(LS419&lt;0.9,0,IF(AND(LS419&gt;1.1),0,1))</f>
        <v/>
      </c>
      <c r="OC419" s="32">
        <f>IF(NV419&gt;99,1,0)</f>
        <v/>
      </c>
      <c r="OD419" s="32">
        <f>IF(NZ419&gt;0.0799,1,0)</f>
        <v/>
      </c>
      <c r="OE419" s="32">
        <f>IF(NZ419&gt;OM419,1,0)</f>
        <v/>
      </c>
      <c r="OF419" s="32">
        <f>OC419+OD419+OE419+OA419+OB419</f>
        <v/>
      </c>
      <c r="OG419" s="1">
        <f>ND419+NF419+NH419+NJ419+NL419+NN419+NP419+NR419</f>
        <v/>
      </c>
      <c r="OH419" s="1">
        <f>NE419+NG419+NI419+NK419+NM419+NO419+NQ419+NS419</f>
        <v/>
      </c>
      <c r="OI419" s="1">
        <f>OG419+OH419</f>
        <v/>
      </c>
      <c r="OJ419" s="33">
        <f>OG419/(OG419+OH419)</f>
        <v/>
      </c>
      <c r="OK419" s="3">
        <f>1/OJ419</f>
        <v/>
      </c>
      <c r="OL419" s="1">
        <f>LI419</f>
        <v/>
      </c>
      <c r="OM419" s="79">
        <f>(OJ419*((OL419-1)*0.98))-((1-OJ419)*1)</f>
        <v/>
      </c>
      <c r="ON419" s="34">
        <f>IF(LR419&lt;0.9,0,IF(AND(LR419&gt;1.1),0,1))</f>
        <v/>
      </c>
      <c r="OO419" s="34">
        <f>IF(LS419&lt;0.9,0,IF(AND(LS419&gt;1.1),0,1))</f>
        <v/>
      </c>
      <c r="OP419" s="32">
        <f>IF(OI419&gt;99,1,0)</f>
        <v/>
      </c>
      <c r="OQ419" s="32">
        <f>IF(OM419&gt;0.0799,1,0)</f>
        <v/>
      </c>
      <c r="OR419" s="32">
        <f>IF(OM419&gt;OZ419,1,0)</f>
        <v/>
      </c>
      <c r="OS419" s="32">
        <f>OP419+OQ419+OR419+ON419+OO419</f>
        <v/>
      </c>
      <c r="OT419">
        <f>IF(OF419=5,"BackHome0-0",IF(AND(OS419=5),"BackAway0-0",""))</f>
        <v/>
      </c>
      <c r="OU419">
        <f>IF(OF419=5,KN419,IF(AND(OS419=5),KO419,""))</f>
        <v/>
      </c>
      <c r="OV419">
        <f>IF(OF419=5,"Match Odds",IF(AND(OS419=5),"Match Odds",""))</f>
        <v/>
      </c>
      <c r="OW419">
        <f>IF(OF419=5,KP419,IF(AND(OS419=5),KP419,""))</f>
        <v/>
      </c>
      <c r="OX419">
        <f>IF(OF419=5,"MATCH_ODDS",IF(AND(OS419=5),"MATCH_ODDS",""))</f>
        <v/>
      </c>
      <c r="OY419">
        <f>IF(OF419=5,"BACK",IF(AND(OS419=5),"BACK",""))</f>
        <v/>
      </c>
    </row>
    <row r="420" ht="16.5" customHeight="1" thickBot="1" thickTop="1">
      <c r="A420" s="2" t="n"/>
      <c r="KN420" s="1">
        <f>IF(INDEX(#REF!,MATCH('HT 0-0'!D420,#REF!,0))=INDEX(#REF!,MATCH('HT 0-0'!D420,#REF!,0)),INDEX(#REF!,MATCH('HT 0-0'!D420,#REF!,0)),"ERROR")</f>
        <v/>
      </c>
      <c r="KO420" s="1">
        <f>IF(INDEX(#REF!,MATCH('HT 0-0'!E420,#REF!,0))=INDEX(#REF!,MATCH('HT 0-0'!E420,#REF!,0)),INDEX(#REF!,MATCH('HT 0-0'!E420,#REF!,0)),"ERROR")</f>
        <v/>
      </c>
      <c r="KP420" s="1">
        <f>KN420&amp;" v "&amp;KO420</f>
        <v/>
      </c>
      <c r="KQ420">
        <f>B420&amp;"_"&amp;C420</f>
        <v/>
      </c>
      <c r="KR420" s="1">
        <f>IF((HW420/KK420)&lt;0.335,"G",IF((HW420/KK420)&gt;0.67,"R","A"))</f>
        <v/>
      </c>
      <c r="KS420" s="1">
        <f>IF((HX420/KK420)&lt;0.335,"G",IF((HX420/KK420)&gt;0.67,"R","A"))</f>
        <v/>
      </c>
      <c r="KT420" s="1">
        <f>IF((IH420/KK420)&lt;0.335,"G",IF((IH420/KK420)&gt;0.67,"R","A"))</f>
        <v/>
      </c>
      <c r="KU420" s="1">
        <f>IF((II420/KK420)&lt;0.335,"G",IF((II420/KK420)&gt;0.67,"R","A"))</f>
        <v/>
      </c>
      <c r="KV420" s="1">
        <f>IF((HZ420/KK420)&lt;0.335,"G",IF((HZ420/KK420)&gt;0.67,"R","A"))</f>
        <v/>
      </c>
      <c r="KW420" s="1">
        <f>IF((HY420/KK420)&lt;0.335,"G",IF((HY420/KK420)&gt;0.67,"R","A"))</f>
        <v/>
      </c>
      <c r="KX420" s="1">
        <f>IF((IK420/KK420)&lt;0.335,"G",IF((IK420/KK420)&gt;0.67,"R","A"))</f>
        <v/>
      </c>
      <c r="KY420" s="1">
        <f>IF((IJ420/KK420)&lt;0.335,"G",IF((IJ420/KK420)&gt;0.67,"R","A"))</f>
        <v/>
      </c>
      <c r="KZ420" s="1">
        <f>IF((HQ420/KK420)&lt;0.335,"G",IF((HQ420/KK420)&gt;0.67,"R","A"))</f>
        <v/>
      </c>
      <c r="LA420" s="1">
        <f>IF((IB420/KK420)&lt;0.335,"G",IF((IB420/KK420)&gt;0.67,"R","A"))</f>
        <v/>
      </c>
      <c r="LB420">
        <f>IF(LQ420="0-0",INDEX(Scrape!#REF!,MATCH('HT 0-0'!KP420,Scrape!$B:$B,0)),"")</f>
        <v/>
      </c>
      <c r="LC420">
        <f>IF(LQ420="0-0",INDEX(Scrape!$A:$A,MATCH('HT 0-0'!KP420,Scrape!$B:$B,0)),"")</f>
        <v/>
      </c>
      <c r="LD420">
        <f>IF(LQ420="0-0",INDEX(Scrape!$B:$B,MATCH('HT 0-0'!KP420,Scrape!$B:$B,0)),"")</f>
        <v/>
      </c>
      <c r="LE420">
        <f>IF(LQ420="0-0",INDEX(Scrape!$C:$C,MATCH('HT 0-0'!KP420,Scrape!$B:$B,0)),"")</f>
        <v/>
      </c>
      <c r="LF420">
        <f>IF(LQ420="0-0",INDEX(Scrape!$D:$D,MATCH('HT 0-0'!KP420,Scrape!$B:$B,0)),"")</f>
        <v/>
      </c>
      <c r="LG420">
        <f>IF(LQ420="0-0",INDEX(Scrape!$E:$E,MATCH('HT 0-0'!KP420,Scrape!$B:$B,0)),"")</f>
        <v/>
      </c>
      <c r="LH420">
        <f>IF(LQ420="0-0",INDEX(Scrape!$F:$F,MATCH('HT 0-0'!KP420,Scrape!$B:$B,0)),"")</f>
        <v/>
      </c>
      <c r="LI420">
        <f>IF(LQ420="0-0",INDEX(Scrape!$G:$G,MATCH('HT 0-0'!KP420,Scrape!$B:$B,0)),"")</f>
        <v/>
      </c>
      <c r="LJ420">
        <f>IF(LQ420="0-0",INDEX(Scrape!$H:$H,MATCH('HT 0-0'!KP420,Scrape!$B:$B,0)),"")</f>
        <v/>
      </c>
      <c r="LK420">
        <f>IF(LQ420="0-0",INDEX(Scrape!$I:$I,MATCH('HT 0-0'!KP420,Scrape!$B:$B,0)),"")</f>
        <v/>
      </c>
      <c r="LL420">
        <f>IF(LQ420="0-0",INDEX(Scrape!$J:$J,MATCH('HT 0-0'!KP420,Scrape!$B:$B,0)),"")</f>
        <v/>
      </c>
      <c r="LM420">
        <f>IF(LQ420="0-0",INDEX(Scrape!$K:$K,MATCH('HT 0-0'!KP420,Scrape!$B:$B,0)),"")</f>
        <v/>
      </c>
      <c r="LN420">
        <f>IF(LQ420="0-0",INDEX(Scrape!$L:$L,MATCH('HT 0-0'!KP420,Scrape!$B:$B,0)),"")</f>
        <v/>
      </c>
      <c r="LO420">
        <f>IF(LQ420="0-0",INDEX(Scrape!$M:$M,MATCH('HT 0-0'!KP420,Scrape!$B:$B,0)),"")</f>
        <v/>
      </c>
      <c r="LP420">
        <f>IF(LQ420="0-0",INDEX(Scrape!$N:$N,MATCH('HT 0-0'!KP420,Scrape!$B:$B,0)),"")</f>
        <v/>
      </c>
      <c r="LQ420">
        <f>INDEX(Scrape!$O:$O,MATCH('HT 0-0'!KP420,Scrape!$B:$B,0))</f>
        <v/>
      </c>
      <c r="LR420">
        <f>(1/LJ420)+(1/LI420)+(1/LH420)</f>
        <v/>
      </c>
      <c r="LS420">
        <f>(1/LG420)+(1/LF420)+(1/LE420)</f>
        <v/>
      </c>
      <c r="LT420" s="8">
        <f>IF(INDEX(#REF!,MATCH(KQ420,#REF!,0))=INDEX(#REF!,MATCH(KQ420,#REF!,0)),INDEX(#REF!,MATCH(KQ420,#REF!,0)),"ERROR")</f>
        <v/>
      </c>
      <c r="LU420" s="4">
        <f>IF(KR420="G",2,IF(KR420="R",0.5,IF(KR420="A",1)))</f>
        <v/>
      </c>
      <c r="LV420" s="4">
        <f>IF(KS420="G",0.5,IF(KS420="R",2,IF(KS420="A",1)))</f>
        <v/>
      </c>
      <c r="LW420" s="4">
        <f>IF(KT420="G",2,IF(KT420="R",0.5,IF(KT420="A",1)))</f>
        <v/>
      </c>
      <c r="LX420" s="4">
        <f>IF(KU420="G",0.5,IF(KU420="R",2,IF(KU420="A",1)))</f>
        <v/>
      </c>
      <c r="LY420" s="7">
        <f>(LK420*(LU420+LX420)+(LL420*(LU420+LX420)))</f>
        <v/>
      </c>
      <c r="LZ420" s="7">
        <f>(LN420*(LV420+LW420)+(LO420*(LV420+LW420)))</f>
        <v/>
      </c>
      <c r="MA420" s="11">
        <f>LY420-LZ420</f>
        <v/>
      </c>
      <c r="MB420" s="5">
        <f>MA420+2</f>
        <v/>
      </c>
      <c r="MC420" s="6">
        <f>MA420-2</f>
        <v/>
      </c>
      <c r="MD420" s="4">
        <f>LE420</f>
        <v/>
      </c>
      <c r="ME420" s="9">
        <f>IF(MD420=0,1000,MD420+0.75)</f>
        <v/>
      </c>
      <c r="MF420" s="10">
        <f>IF(MD420=0,0,MD420-0.75)</f>
        <v/>
      </c>
      <c r="MG420" s="4">
        <f>((LM420*(LU420+LX420))-((LP420*(LV420+LW420))))</f>
        <v/>
      </c>
      <c r="MH420" s="9">
        <f>MG420*1.2</f>
        <v/>
      </c>
      <c r="MI420" s="10">
        <f>MG420*0.8</f>
        <v/>
      </c>
      <c r="MJ420">
        <f>IFERROR(OT420,"")</f>
        <v/>
      </c>
      <c r="MK420">
        <f>IFERROR(OU420,"")</f>
        <v/>
      </c>
      <c r="ML420">
        <f>IFERROR(OV420,"")</f>
        <v/>
      </c>
      <c r="MM420">
        <f>IFERROR(OW420,"")</f>
        <v/>
      </c>
      <c r="MN420">
        <f>IFERROR(OX420,"")</f>
        <v/>
      </c>
      <c r="MO420">
        <f>IFERROR(OY420,"")</f>
        <v/>
      </c>
      <c r="MP420" s="1">
        <f>COUNTIFS(#REF!,LT420,#REF!,1,#REF!,"&gt;="&amp;MC420,#REF!,"&lt;="&amp;MB420,#REF!,"&lt;="&amp;ME420,#REF!,"&gt;="&amp;MF420,#REF!,"="&amp;KV420,#REF!,"="&amp;KX420)</f>
        <v/>
      </c>
      <c r="MQ420" s="1">
        <f>COUNTIFS(#REF!,LT420,#REF!,0,#REF!,"&gt;="&amp;MC420,#REF!,"&lt;="&amp;MB420,#REF!,"&lt;="&amp;ME420,#REF!,"&gt;="&amp;MF420,#REF!,"="&amp;KV420,#REF!,"="&amp;KX420)</f>
        <v/>
      </c>
      <c r="MR420" s="1">
        <f>COUNTIFS(#REF!,LT420,#REF!,1,#REF!,"&gt;="&amp;MC420,#REF!,"&lt;="&amp;MB420,#REF!,"&lt;="&amp;ME420,#REF!,"&gt;="&amp;MF420,#REF!,"="&amp;KW420,#REF!,"="&amp;KY420)</f>
        <v/>
      </c>
      <c r="MS420" s="1">
        <f>COUNTIFS(#REF!,LT420,#REF!,0,#REF!,"&gt;="&amp;MC420,#REF!,"&lt;="&amp;MB420,#REF!,"&lt;="&amp;ME420,#REF!,"&gt;="&amp;MF420,#REF!,"="&amp;KW420,#REF!,"="&amp;KY420)</f>
        <v/>
      </c>
      <c r="MT420" s="1">
        <f>COUNTIFS(#REF!,LT420,#REF!,1,#REF!,"&gt;="&amp;MI420,#REF!,"&lt;="&amp;MH420,#REF!,"&lt;="&amp;ME420,#REF!,"&gt;="&amp;MF420)</f>
        <v/>
      </c>
      <c r="MU420" s="1">
        <f>COUNTIFS(#REF!,LT420,#REF!,0,#REF!,"&gt;="&amp;MI420,#REF!,"&lt;="&amp;MH420,#REF!,"&lt;="&amp;ME420,#REF!,"&gt;="&amp;MF420)</f>
        <v/>
      </c>
      <c r="MV420" s="1">
        <f>COUNTIFS(#REF!,LT420,#REF!,1,#REF!,"&gt;="&amp;MI420,#REF!,"&lt;="&amp;MH420,#REF!,"="&amp;KZ420,#REF!,"="&amp;LA420,#REF!,"&lt;="&amp;ME420,#REF!,"&gt;="&amp;MF420)</f>
        <v/>
      </c>
      <c r="MW420" s="1">
        <f>COUNTIFS(#REF!,LT420,#REF!,0,#REF!,"&gt;="&amp;MI420,#REF!,"&lt;="&amp;MH420,#REF!,"="&amp;KZ420,#REF!,"="&amp;LA420,#REF!,"&lt;="&amp;ME420,#REF!,"&gt;="&amp;MF420)</f>
        <v/>
      </c>
      <c r="MX420" s="1">
        <f>COUNTIFS(#REF!,LT420,#REF!,1,#REF!,"&gt;="&amp;MC420,#REF!,"&lt;="&amp;MB420,#REF!,"&lt;="&amp;ME420,#REF!,"&gt;="&amp;MF420)</f>
        <v/>
      </c>
      <c r="MY420" s="1">
        <f>COUNTIFS(#REF!,LT420,#REF!,0,#REF!,"&gt;="&amp;MC420,#REF!,"&lt;="&amp;MB420,#REF!,"&lt;="&amp;ME420,#REF!,"&gt;="&amp;MF420)</f>
        <v/>
      </c>
      <c r="MZ420" s="1">
        <f>COUNTIFS(#REF!,LT420,#REF!,1,#REF!,"&lt;="&amp;ME420,#REF!,"&gt;="&amp;MF420,#REF!,"="&amp;KV420,#REF!,"="&amp;KX420)</f>
        <v/>
      </c>
      <c r="NA420" s="1">
        <f>COUNTIFS(#REF!,LT420,#REF!,0,#REF!,"&lt;="&amp;ME420,#REF!,"&gt;="&amp;MF420,#REF!,"="&amp;KV420,#REF!,"="&amp;KX420)</f>
        <v/>
      </c>
      <c r="NB420" s="1">
        <f>COUNTIFS(#REF!,LT420,#REF!,1,#REF!,"&lt;="&amp;ME420,#REF!,"&gt;="&amp;MF420,#REF!,"="&amp;KW420,#REF!,"="&amp;KY420)</f>
        <v/>
      </c>
      <c r="NC420" s="1">
        <f>COUNTIFS(#REF!,LT420,#REF!,0,#REF!,"&lt;="&amp;ME420,#REF!,"&gt;="&amp;MF420,#REF!,"="&amp;KW420,#REF!,"="&amp;KY420)</f>
        <v/>
      </c>
      <c r="ND420" s="1">
        <f>COUNTIFS(#REF!,LT420,#REF!,1,#REF!,"&gt;="&amp;MC420,#REF!,"&lt;="&amp;MB420,#REF!,"&lt;="&amp;ME420,#REF!,"&gt;="&amp;MF420,#REF!,"="&amp;KV420,#REF!,"="&amp;KX420)</f>
        <v/>
      </c>
      <c r="NE420" s="1">
        <f>COUNTIFS(#REF!,LT420,#REF!,0,#REF!,"&gt;="&amp;MC420,#REF!,"&lt;="&amp;MB420,#REF!,"&lt;="&amp;ME420,#REF!,"&gt;="&amp;MF420,#REF!,"="&amp;KV420,#REF!,"="&amp;KX420)</f>
        <v/>
      </c>
      <c r="NF420" s="1">
        <f>COUNTIFS(#REF!,LT420,#REF!,1,#REF!,"&gt;="&amp;MC420,#REF!,"&lt;="&amp;MB420,#REF!,"&lt;="&amp;ME420,#REF!,"&gt;="&amp;MF420,#REF!,"="&amp;KW420,#REF!,"="&amp;KY420)</f>
        <v/>
      </c>
      <c r="NG420" s="1">
        <f>COUNTIFS(#REF!,LT420,#REF!,0,#REF!,"&gt;="&amp;MC420,#REF!,"&lt;="&amp;MB420,#REF!,"&lt;="&amp;ME420,#REF!,"&gt;="&amp;MF420,#REF!,"="&amp;KW420,#REF!,"="&amp;KY420)</f>
        <v/>
      </c>
      <c r="NH420" s="1">
        <f>COUNTIFS(#REF!,LT420,#REF!,1,#REF!,"&gt;="&amp;MC420,#REF!,"&lt;="&amp;MB420,#REF!,"&lt;="&amp;ME420,#REF!,"&gt;="&amp;MF420,#REF!,"="&amp;KZ420,#REF!,"="&amp;LA420)</f>
        <v/>
      </c>
      <c r="NI420" s="1">
        <f>COUNTIFS(#REF!,LT420,#REF!,0,#REF!,"&gt;="&amp;MC420,#REF!,"&lt;="&amp;MB420,#REF!,"&lt;="&amp;ME420,#REF!,"&gt;="&amp;MF420,#REF!,"="&amp;KZ420,#REF!,"="&amp;LA420)</f>
        <v/>
      </c>
      <c r="NJ420" s="1">
        <f>COUNTIFS(#REF!,LT420,#REF!,1,#REF!,"&gt;="&amp;MI420,#REF!,"&lt;="&amp;MH420,#REF!,"&lt;="&amp;ME420,#REF!,"&gt;="&amp;MF420)</f>
        <v/>
      </c>
      <c r="NK420" s="1">
        <f>COUNTIFS(#REF!,LT420,#REF!,0,#REF!,"&gt;="&amp;MI420,#REF!,"&lt;="&amp;MH420,#REF!,"&lt;="&amp;ME420,#REF!,"&gt;="&amp;MF420)</f>
        <v/>
      </c>
      <c r="NL420" s="1">
        <f>COUNTIFS(#REF!,LT420,#REF!,1,#REF!,"&gt;="&amp;MI420,#REF!,"&lt;="&amp;MH420,#REF!,"="&amp;KZ420,#REF!,"="&amp;LA420,#REF!,"&lt;="&amp;ME420,#REF!,"&gt;="&amp;MF420)</f>
        <v/>
      </c>
      <c r="NM420" s="1">
        <f>COUNTIFS(#REF!,LT420,#REF!,0,#REF!,"&gt;="&amp;MI420,#REF!,"&lt;="&amp;MH420,#REF!,"="&amp;KZ420,#REF!,"="&amp;LA420,#REF!,"&lt;="&amp;ME420,#REF!,"&gt;="&amp;MF420)</f>
        <v/>
      </c>
      <c r="NN420" s="1">
        <f>COUNTIFS(#REF!,LT420,#REF!,1,#REF!,"&gt;="&amp;MC420,#REF!,"&lt;="&amp;MB420,#REF!,"&lt;="&amp;ME420,#REF!,"&gt;="&amp;MF420)</f>
        <v/>
      </c>
      <c r="NO420" s="1">
        <f>COUNTIFS(#REF!,LT420,#REF!,0,#REF!,"&gt;="&amp;MC420,#REF!,"&lt;="&amp;MB420,#REF!,"&lt;="&amp;ME420,#REF!,"&gt;="&amp;MF420)</f>
        <v/>
      </c>
      <c r="NP420" s="1">
        <f>COUNTIFS(#REF!,LT420,#REF!,1,#REF!,"&lt;="&amp;ME420,#REF!,"&gt;="&amp;MF420,#REF!,"="&amp;KV420,#REF!,"="&amp;KX420)</f>
        <v/>
      </c>
      <c r="NQ420" s="1">
        <f>COUNTIFS(#REF!,LT420,#REF!,0,#REF!,"&lt;="&amp;ME420,#REF!,"&gt;="&amp;MF420,#REF!,"="&amp;KV420,#REF!,"="&amp;KX420)</f>
        <v/>
      </c>
      <c r="NR420" s="1">
        <f>COUNTIFS(#REF!,LT420,#REF!,1,#REF!,"&lt;="&amp;ME420,#REF!,"&gt;="&amp;MF420,#REF!,"="&amp;KW420,#REF!,"="&amp;KY420)</f>
        <v/>
      </c>
      <c r="NS420" s="1">
        <f>COUNTIFS(#REF!,LT420,#REF!,0,#REF!,"&lt;="&amp;ME420,#REF!,"&gt;="&amp;MF420,#REF!,"="&amp;KW420,#REF!,"="&amp;KY420)</f>
        <v/>
      </c>
      <c r="NT420" s="1">
        <f>MP420+MR420+MT420+MV420+MX420+MZ420+NB420</f>
        <v/>
      </c>
      <c r="NU420" s="1">
        <f>MQ420+MS420+MU420+MW420+MY420+NA420+NC420</f>
        <v/>
      </c>
      <c r="NV420" s="1">
        <f>NT420+NU420</f>
        <v/>
      </c>
      <c r="NW420" s="33">
        <f>NT420/(NT420+NU420)</f>
        <v/>
      </c>
      <c r="NX420" s="3">
        <f>1/NW420</f>
        <v/>
      </c>
      <c r="NY420" s="1">
        <f>LH420</f>
        <v/>
      </c>
      <c r="NZ420" s="79">
        <f>(NW420*((NY420-1)*0.98))-((1-NW420)*1)</f>
        <v/>
      </c>
      <c r="OA420" s="34">
        <f>IF(LR420&lt;0.9,0,IF(AND(LR420&gt;1.1),0,1))</f>
        <v/>
      </c>
      <c r="OB420" s="34">
        <f>IF(LS420&lt;0.9,0,IF(AND(LS420&gt;1.1),0,1))</f>
        <v/>
      </c>
      <c r="OC420" s="32">
        <f>IF(NV420&gt;99,1,0)</f>
        <v/>
      </c>
      <c r="OD420" s="32">
        <f>IF(NZ420&gt;0.0799,1,0)</f>
        <v/>
      </c>
      <c r="OE420" s="32">
        <f>IF(NZ420&gt;OM420,1,0)</f>
        <v/>
      </c>
      <c r="OF420" s="32">
        <f>OC420+OD420+OE420+OA420+OB420</f>
        <v/>
      </c>
      <c r="OG420" s="1">
        <f>ND420+NF420+NH420+NJ420+NL420+NN420+NP420+NR420</f>
        <v/>
      </c>
      <c r="OH420" s="1">
        <f>NE420+NG420+NI420+NK420+NM420+NO420+NQ420+NS420</f>
        <v/>
      </c>
      <c r="OI420" s="1">
        <f>OG420+OH420</f>
        <v/>
      </c>
      <c r="OJ420" s="33">
        <f>OG420/(OG420+OH420)</f>
        <v/>
      </c>
      <c r="OK420" s="3">
        <f>1/OJ420</f>
        <v/>
      </c>
      <c r="OL420" s="1">
        <f>LI420</f>
        <v/>
      </c>
      <c r="OM420" s="79">
        <f>(OJ420*((OL420-1)*0.98))-((1-OJ420)*1)</f>
        <v/>
      </c>
      <c r="ON420" s="34">
        <f>IF(LR420&lt;0.9,0,IF(AND(LR420&gt;1.1),0,1))</f>
        <v/>
      </c>
      <c r="OO420" s="34">
        <f>IF(LS420&lt;0.9,0,IF(AND(LS420&gt;1.1),0,1))</f>
        <v/>
      </c>
      <c r="OP420" s="32">
        <f>IF(OI420&gt;99,1,0)</f>
        <v/>
      </c>
      <c r="OQ420" s="32">
        <f>IF(OM420&gt;0.0799,1,0)</f>
        <v/>
      </c>
      <c r="OR420" s="32">
        <f>IF(OM420&gt;OZ420,1,0)</f>
        <v/>
      </c>
      <c r="OS420" s="32">
        <f>OP420+OQ420+OR420+ON420+OO420</f>
        <v/>
      </c>
      <c r="OT420">
        <f>IF(OF420=5,"BackHome0-0",IF(AND(OS420=5),"BackAway0-0",""))</f>
        <v/>
      </c>
      <c r="OU420">
        <f>IF(OF420=5,KN420,IF(AND(OS420=5),KO420,""))</f>
        <v/>
      </c>
      <c r="OV420">
        <f>IF(OF420=5,"Match Odds",IF(AND(OS420=5),"Match Odds",""))</f>
        <v/>
      </c>
      <c r="OW420">
        <f>IF(OF420=5,KP420,IF(AND(OS420=5),KP420,""))</f>
        <v/>
      </c>
      <c r="OX420">
        <f>IF(OF420=5,"MATCH_ODDS",IF(AND(OS420=5),"MATCH_ODDS",""))</f>
        <v/>
      </c>
      <c r="OY420">
        <f>IF(OF420=5,"BACK",IF(AND(OS420=5),"BACK",""))</f>
        <v/>
      </c>
    </row>
    <row r="421" ht="16.5" customHeight="1" thickBot="1" thickTop="1">
      <c r="A421" s="2" t="n"/>
      <c r="KN421" s="1">
        <f>IF(INDEX(#REF!,MATCH('HT 0-0'!D421,#REF!,0))=INDEX(#REF!,MATCH('HT 0-0'!D421,#REF!,0)),INDEX(#REF!,MATCH('HT 0-0'!D421,#REF!,0)),"ERROR")</f>
        <v/>
      </c>
      <c r="KO421" s="1">
        <f>IF(INDEX(#REF!,MATCH('HT 0-0'!E421,#REF!,0))=INDEX(#REF!,MATCH('HT 0-0'!E421,#REF!,0)),INDEX(#REF!,MATCH('HT 0-0'!E421,#REF!,0)),"ERROR")</f>
        <v/>
      </c>
      <c r="KP421" s="1">
        <f>KN421&amp;" v "&amp;KO421</f>
        <v/>
      </c>
      <c r="KQ421">
        <f>B421&amp;"_"&amp;C421</f>
        <v/>
      </c>
      <c r="KR421" s="1">
        <f>IF((HW421/KK421)&lt;0.335,"G",IF((HW421/KK421)&gt;0.67,"R","A"))</f>
        <v/>
      </c>
      <c r="KS421" s="1">
        <f>IF((HX421/KK421)&lt;0.335,"G",IF((HX421/KK421)&gt;0.67,"R","A"))</f>
        <v/>
      </c>
      <c r="KT421" s="1">
        <f>IF((IH421/KK421)&lt;0.335,"G",IF((IH421/KK421)&gt;0.67,"R","A"))</f>
        <v/>
      </c>
      <c r="KU421" s="1">
        <f>IF((II421/KK421)&lt;0.335,"G",IF((II421/KK421)&gt;0.67,"R","A"))</f>
        <v/>
      </c>
      <c r="KV421" s="1">
        <f>IF((HZ421/KK421)&lt;0.335,"G",IF((HZ421/KK421)&gt;0.67,"R","A"))</f>
        <v/>
      </c>
      <c r="KW421" s="1">
        <f>IF((HY421/KK421)&lt;0.335,"G",IF((HY421/KK421)&gt;0.67,"R","A"))</f>
        <v/>
      </c>
      <c r="KX421" s="1">
        <f>IF((IK421/KK421)&lt;0.335,"G",IF((IK421/KK421)&gt;0.67,"R","A"))</f>
        <v/>
      </c>
      <c r="KY421" s="1">
        <f>IF((IJ421/KK421)&lt;0.335,"G",IF((IJ421/KK421)&gt;0.67,"R","A"))</f>
        <v/>
      </c>
      <c r="KZ421" s="1">
        <f>IF((HQ421/KK421)&lt;0.335,"G",IF((HQ421/KK421)&gt;0.67,"R","A"))</f>
        <v/>
      </c>
      <c r="LA421" s="1">
        <f>IF((IB421/KK421)&lt;0.335,"G",IF((IB421/KK421)&gt;0.67,"R","A"))</f>
        <v/>
      </c>
      <c r="LB421">
        <f>IF(LQ421="0-0",INDEX(Scrape!#REF!,MATCH('HT 0-0'!KP421,Scrape!$B:$B,0)),"")</f>
        <v/>
      </c>
      <c r="LC421">
        <f>IF(LQ421="0-0",INDEX(Scrape!$A:$A,MATCH('HT 0-0'!KP421,Scrape!$B:$B,0)),"")</f>
        <v/>
      </c>
      <c r="LD421">
        <f>IF(LQ421="0-0",INDEX(Scrape!$B:$B,MATCH('HT 0-0'!KP421,Scrape!$B:$B,0)),"")</f>
        <v/>
      </c>
      <c r="LE421">
        <f>IF(LQ421="0-0",INDEX(Scrape!$C:$C,MATCH('HT 0-0'!KP421,Scrape!$B:$B,0)),"")</f>
        <v/>
      </c>
      <c r="LF421">
        <f>IF(LQ421="0-0",INDEX(Scrape!$D:$D,MATCH('HT 0-0'!KP421,Scrape!$B:$B,0)),"")</f>
        <v/>
      </c>
      <c r="LG421">
        <f>IF(LQ421="0-0",INDEX(Scrape!$E:$E,MATCH('HT 0-0'!KP421,Scrape!$B:$B,0)),"")</f>
        <v/>
      </c>
      <c r="LH421">
        <f>IF(LQ421="0-0",INDEX(Scrape!$F:$F,MATCH('HT 0-0'!KP421,Scrape!$B:$B,0)),"")</f>
        <v/>
      </c>
      <c r="LI421">
        <f>IF(LQ421="0-0",INDEX(Scrape!$G:$G,MATCH('HT 0-0'!KP421,Scrape!$B:$B,0)),"")</f>
        <v/>
      </c>
      <c r="LJ421">
        <f>IF(LQ421="0-0",INDEX(Scrape!$H:$H,MATCH('HT 0-0'!KP421,Scrape!$B:$B,0)),"")</f>
        <v/>
      </c>
      <c r="LK421">
        <f>IF(LQ421="0-0",INDEX(Scrape!$I:$I,MATCH('HT 0-0'!KP421,Scrape!$B:$B,0)),"")</f>
        <v/>
      </c>
      <c r="LL421">
        <f>IF(LQ421="0-0",INDEX(Scrape!$J:$J,MATCH('HT 0-0'!KP421,Scrape!$B:$B,0)),"")</f>
        <v/>
      </c>
      <c r="LM421">
        <f>IF(LQ421="0-0",INDEX(Scrape!$K:$K,MATCH('HT 0-0'!KP421,Scrape!$B:$B,0)),"")</f>
        <v/>
      </c>
      <c r="LN421">
        <f>IF(LQ421="0-0",INDEX(Scrape!$L:$L,MATCH('HT 0-0'!KP421,Scrape!$B:$B,0)),"")</f>
        <v/>
      </c>
      <c r="LO421">
        <f>IF(LQ421="0-0",INDEX(Scrape!$M:$M,MATCH('HT 0-0'!KP421,Scrape!$B:$B,0)),"")</f>
        <v/>
      </c>
      <c r="LP421">
        <f>IF(LQ421="0-0",INDEX(Scrape!$N:$N,MATCH('HT 0-0'!KP421,Scrape!$B:$B,0)),"")</f>
        <v/>
      </c>
      <c r="LQ421">
        <f>INDEX(Scrape!$O:$O,MATCH('HT 0-0'!KP421,Scrape!$B:$B,0))</f>
        <v/>
      </c>
      <c r="LR421">
        <f>(1/LJ421)+(1/LI421)+(1/LH421)</f>
        <v/>
      </c>
      <c r="LS421">
        <f>(1/LG421)+(1/LF421)+(1/LE421)</f>
        <v/>
      </c>
      <c r="LT421" s="8">
        <f>IF(INDEX(#REF!,MATCH(KQ421,#REF!,0))=INDEX(#REF!,MATCH(KQ421,#REF!,0)),INDEX(#REF!,MATCH(KQ421,#REF!,0)),"ERROR")</f>
        <v/>
      </c>
      <c r="LU421" s="4">
        <f>IF(KR421="G",2,IF(KR421="R",0.5,IF(KR421="A",1)))</f>
        <v/>
      </c>
      <c r="LV421" s="4">
        <f>IF(KS421="G",0.5,IF(KS421="R",2,IF(KS421="A",1)))</f>
        <v/>
      </c>
      <c r="LW421" s="4">
        <f>IF(KT421="G",2,IF(KT421="R",0.5,IF(KT421="A",1)))</f>
        <v/>
      </c>
      <c r="LX421" s="4">
        <f>IF(KU421="G",0.5,IF(KU421="R",2,IF(KU421="A",1)))</f>
        <v/>
      </c>
      <c r="LY421" s="7">
        <f>(LK421*(LU421+LX421)+(LL421*(LU421+LX421)))</f>
        <v/>
      </c>
      <c r="LZ421" s="7">
        <f>(LN421*(LV421+LW421)+(LO421*(LV421+LW421)))</f>
        <v/>
      </c>
      <c r="MA421" s="11">
        <f>LY421-LZ421</f>
        <v/>
      </c>
      <c r="MB421" s="5">
        <f>MA421+2</f>
        <v/>
      </c>
      <c r="MC421" s="6">
        <f>MA421-2</f>
        <v/>
      </c>
      <c r="MD421" s="4">
        <f>LE421</f>
        <v/>
      </c>
      <c r="ME421" s="9">
        <f>IF(MD421=0,1000,MD421+0.75)</f>
        <v/>
      </c>
      <c r="MF421" s="10">
        <f>IF(MD421=0,0,MD421-0.75)</f>
        <v/>
      </c>
      <c r="MG421" s="4">
        <f>((LM421*(LU421+LX421))-((LP421*(LV421+LW421))))</f>
        <v/>
      </c>
      <c r="MH421" s="9">
        <f>MG421*1.2</f>
        <v/>
      </c>
      <c r="MI421" s="10">
        <f>MG421*0.8</f>
        <v/>
      </c>
      <c r="MJ421">
        <f>IFERROR(OT421,"")</f>
        <v/>
      </c>
      <c r="MK421">
        <f>IFERROR(OU421,"")</f>
        <v/>
      </c>
      <c r="ML421">
        <f>IFERROR(OV421,"")</f>
        <v/>
      </c>
      <c r="MM421">
        <f>IFERROR(OW421,"")</f>
        <v/>
      </c>
      <c r="MN421">
        <f>IFERROR(OX421,"")</f>
        <v/>
      </c>
      <c r="MO421">
        <f>IFERROR(OY421,"")</f>
        <v/>
      </c>
      <c r="MP421" s="1">
        <f>COUNTIFS(#REF!,LT421,#REF!,1,#REF!,"&gt;="&amp;MC421,#REF!,"&lt;="&amp;MB421,#REF!,"&lt;="&amp;ME421,#REF!,"&gt;="&amp;MF421,#REF!,"="&amp;KV421,#REF!,"="&amp;KX421)</f>
        <v/>
      </c>
      <c r="MQ421" s="1">
        <f>COUNTIFS(#REF!,LT421,#REF!,0,#REF!,"&gt;="&amp;MC421,#REF!,"&lt;="&amp;MB421,#REF!,"&lt;="&amp;ME421,#REF!,"&gt;="&amp;MF421,#REF!,"="&amp;KV421,#REF!,"="&amp;KX421)</f>
        <v/>
      </c>
      <c r="MR421" s="1">
        <f>COUNTIFS(#REF!,LT421,#REF!,1,#REF!,"&gt;="&amp;MC421,#REF!,"&lt;="&amp;MB421,#REF!,"&lt;="&amp;ME421,#REF!,"&gt;="&amp;MF421,#REF!,"="&amp;KW421,#REF!,"="&amp;KY421)</f>
        <v/>
      </c>
      <c r="MS421" s="1">
        <f>COUNTIFS(#REF!,LT421,#REF!,0,#REF!,"&gt;="&amp;MC421,#REF!,"&lt;="&amp;MB421,#REF!,"&lt;="&amp;ME421,#REF!,"&gt;="&amp;MF421,#REF!,"="&amp;KW421,#REF!,"="&amp;KY421)</f>
        <v/>
      </c>
      <c r="MT421" s="1">
        <f>COUNTIFS(#REF!,LT421,#REF!,1,#REF!,"&gt;="&amp;MI421,#REF!,"&lt;="&amp;MH421,#REF!,"&lt;="&amp;ME421,#REF!,"&gt;="&amp;MF421)</f>
        <v/>
      </c>
      <c r="MU421" s="1">
        <f>COUNTIFS(#REF!,LT421,#REF!,0,#REF!,"&gt;="&amp;MI421,#REF!,"&lt;="&amp;MH421,#REF!,"&lt;="&amp;ME421,#REF!,"&gt;="&amp;MF421)</f>
        <v/>
      </c>
      <c r="MV421" s="1">
        <f>COUNTIFS(#REF!,LT421,#REF!,1,#REF!,"&gt;="&amp;MI421,#REF!,"&lt;="&amp;MH421,#REF!,"="&amp;KZ421,#REF!,"="&amp;LA421,#REF!,"&lt;="&amp;ME421,#REF!,"&gt;="&amp;MF421)</f>
        <v/>
      </c>
      <c r="MW421" s="1">
        <f>COUNTIFS(#REF!,LT421,#REF!,0,#REF!,"&gt;="&amp;MI421,#REF!,"&lt;="&amp;MH421,#REF!,"="&amp;KZ421,#REF!,"="&amp;LA421,#REF!,"&lt;="&amp;ME421,#REF!,"&gt;="&amp;MF421)</f>
        <v/>
      </c>
      <c r="MX421" s="1">
        <f>COUNTIFS(#REF!,LT421,#REF!,1,#REF!,"&gt;="&amp;MC421,#REF!,"&lt;="&amp;MB421,#REF!,"&lt;="&amp;ME421,#REF!,"&gt;="&amp;MF421)</f>
        <v/>
      </c>
      <c r="MY421" s="1">
        <f>COUNTIFS(#REF!,LT421,#REF!,0,#REF!,"&gt;="&amp;MC421,#REF!,"&lt;="&amp;MB421,#REF!,"&lt;="&amp;ME421,#REF!,"&gt;="&amp;MF421)</f>
        <v/>
      </c>
      <c r="MZ421" s="1">
        <f>COUNTIFS(#REF!,LT421,#REF!,1,#REF!,"&lt;="&amp;ME421,#REF!,"&gt;="&amp;MF421,#REF!,"="&amp;KV421,#REF!,"="&amp;KX421)</f>
        <v/>
      </c>
      <c r="NA421" s="1">
        <f>COUNTIFS(#REF!,LT421,#REF!,0,#REF!,"&lt;="&amp;ME421,#REF!,"&gt;="&amp;MF421,#REF!,"="&amp;KV421,#REF!,"="&amp;KX421)</f>
        <v/>
      </c>
      <c r="NB421" s="1">
        <f>COUNTIFS(#REF!,LT421,#REF!,1,#REF!,"&lt;="&amp;ME421,#REF!,"&gt;="&amp;MF421,#REF!,"="&amp;KW421,#REF!,"="&amp;KY421)</f>
        <v/>
      </c>
      <c r="NC421" s="1">
        <f>COUNTIFS(#REF!,LT421,#REF!,0,#REF!,"&lt;="&amp;ME421,#REF!,"&gt;="&amp;MF421,#REF!,"="&amp;KW421,#REF!,"="&amp;KY421)</f>
        <v/>
      </c>
      <c r="ND421" s="1">
        <f>COUNTIFS(#REF!,LT421,#REF!,1,#REF!,"&gt;="&amp;MC421,#REF!,"&lt;="&amp;MB421,#REF!,"&lt;="&amp;ME421,#REF!,"&gt;="&amp;MF421,#REF!,"="&amp;KV421,#REF!,"="&amp;KX421)</f>
        <v/>
      </c>
      <c r="NE421" s="1">
        <f>COUNTIFS(#REF!,LT421,#REF!,0,#REF!,"&gt;="&amp;MC421,#REF!,"&lt;="&amp;MB421,#REF!,"&lt;="&amp;ME421,#REF!,"&gt;="&amp;MF421,#REF!,"="&amp;KV421,#REF!,"="&amp;KX421)</f>
        <v/>
      </c>
      <c r="NF421" s="1">
        <f>COUNTIFS(#REF!,LT421,#REF!,1,#REF!,"&gt;="&amp;MC421,#REF!,"&lt;="&amp;MB421,#REF!,"&lt;="&amp;ME421,#REF!,"&gt;="&amp;MF421,#REF!,"="&amp;KW421,#REF!,"="&amp;KY421)</f>
        <v/>
      </c>
      <c r="NG421" s="1">
        <f>COUNTIFS(#REF!,LT421,#REF!,0,#REF!,"&gt;="&amp;MC421,#REF!,"&lt;="&amp;MB421,#REF!,"&lt;="&amp;ME421,#REF!,"&gt;="&amp;MF421,#REF!,"="&amp;KW421,#REF!,"="&amp;KY421)</f>
        <v/>
      </c>
      <c r="NH421" s="1">
        <f>COUNTIFS(#REF!,LT421,#REF!,1,#REF!,"&gt;="&amp;MC421,#REF!,"&lt;="&amp;MB421,#REF!,"&lt;="&amp;ME421,#REF!,"&gt;="&amp;MF421,#REF!,"="&amp;KZ421,#REF!,"="&amp;LA421)</f>
        <v/>
      </c>
      <c r="NI421" s="1">
        <f>COUNTIFS(#REF!,LT421,#REF!,0,#REF!,"&gt;="&amp;MC421,#REF!,"&lt;="&amp;MB421,#REF!,"&lt;="&amp;ME421,#REF!,"&gt;="&amp;MF421,#REF!,"="&amp;KZ421,#REF!,"="&amp;LA421)</f>
        <v/>
      </c>
      <c r="NJ421" s="1">
        <f>COUNTIFS(#REF!,LT421,#REF!,1,#REF!,"&gt;="&amp;MI421,#REF!,"&lt;="&amp;MH421,#REF!,"&lt;="&amp;ME421,#REF!,"&gt;="&amp;MF421)</f>
        <v/>
      </c>
      <c r="NK421" s="1">
        <f>COUNTIFS(#REF!,LT421,#REF!,0,#REF!,"&gt;="&amp;MI421,#REF!,"&lt;="&amp;MH421,#REF!,"&lt;="&amp;ME421,#REF!,"&gt;="&amp;MF421)</f>
        <v/>
      </c>
      <c r="NL421" s="1">
        <f>COUNTIFS(#REF!,LT421,#REF!,1,#REF!,"&gt;="&amp;MI421,#REF!,"&lt;="&amp;MH421,#REF!,"="&amp;KZ421,#REF!,"="&amp;LA421,#REF!,"&lt;="&amp;ME421,#REF!,"&gt;="&amp;MF421)</f>
        <v/>
      </c>
      <c r="NM421" s="1">
        <f>COUNTIFS(#REF!,LT421,#REF!,0,#REF!,"&gt;="&amp;MI421,#REF!,"&lt;="&amp;MH421,#REF!,"="&amp;KZ421,#REF!,"="&amp;LA421,#REF!,"&lt;="&amp;ME421,#REF!,"&gt;="&amp;MF421)</f>
        <v/>
      </c>
      <c r="NN421" s="1">
        <f>COUNTIFS(#REF!,LT421,#REF!,1,#REF!,"&gt;="&amp;MC421,#REF!,"&lt;="&amp;MB421,#REF!,"&lt;="&amp;ME421,#REF!,"&gt;="&amp;MF421)</f>
        <v/>
      </c>
      <c r="NO421" s="1">
        <f>COUNTIFS(#REF!,LT421,#REF!,0,#REF!,"&gt;="&amp;MC421,#REF!,"&lt;="&amp;MB421,#REF!,"&lt;="&amp;ME421,#REF!,"&gt;="&amp;MF421)</f>
        <v/>
      </c>
      <c r="NP421" s="1">
        <f>COUNTIFS(#REF!,LT421,#REF!,1,#REF!,"&lt;="&amp;ME421,#REF!,"&gt;="&amp;MF421,#REF!,"="&amp;KV421,#REF!,"="&amp;KX421)</f>
        <v/>
      </c>
      <c r="NQ421" s="1">
        <f>COUNTIFS(#REF!,LT421,#REF!,0,#REF!,"&lt;="&amp;ME421,#REF!,"&gt;="&amp;MF421,#REF!,"="&amp;KV421,#REF!,"="&amp;KX421)</f>
        <v/>
      </c>
      <c r="NR421" s="1">
        <f>COUNTIFS(#REF!,LT421,#REF!,1,#REF!,"&lt;="&amp;ME421,#REF!,"&gt;="&amp;MF421,#REF!,"="&amp;KW421,#REF!,"="&amp;KY421)</f>
        <v/>
      </c>
      <c r="NS421" s="1">
        <f>COUNTIFS(#REF!,LT421,#REF!,0,#REF!,"&lt;="&amp;ME421,#REF!,"&gt;="&amp;MF421,#REF!,"="&amp;KW421,#REF!,"="&amp;KY421)</f>
        <v/>
      </c>
      <c r="NT421" s="1">
        <f>MP421+MR421+MT421+MV421+MX421+MZ421+NB421</f>
        <v/>
      </c>
      <c r="NU421" s="1">
        <f>MQ421+MS421+MU421+MW421+MY421+NA421+NC421</f>
        <v/>
      </c>
      <c r="NV421" s="1">
        <f>NT421+NU421</f>
        <v/>
      </c>
      <c r="NW421" s="33">
        <f>NT421/(NT421+NU421)</f>
        <v/>
      </c>
      <c r="NX421" s="3">
        <f>1/NW421</f>
        <v/>
      </c>
      <c r="NY421" s="1">
        <f>LH421</f>
        <v/>
      </c>
      <c r="NZ421" s="79">
        <f>(NW421*((NY421-1)*0.98))-((1-NW421)*1)</f>
        <v/>
      </c>
      <c r="OA421" s="34">
        <f>IF(LR421&lt;0.9,0,IF(AND(LR421&gt;1.1),0,1))</f>
        <v/>
      </c>
      <c r="OB421" s="34">
        <f>IF(LS421&lt;0.9,0,IF(AND(LS421&gt;1.1),0,1))</f>
        <v/>
      </c>
      <c r="OC421" s="32">
        <f>IF(NV421&gt;99,1,0)</f>
        <v/>
      </c>
      <c r="OD421" s="32">
        <f>IF(NZ421&gt;0.0799,1,0)</f>
        <v/>
      </c>
      <c r="OE421" s="32">
        <f>IF(NZ421&gt;OM421,1,0)</f>
        <v/>
      </c>
      <c r="OF421" s="32">
        <f>OC421+OD421+OE421+OA421+OB421</f>
        <v/>
      </c>
      <c r="OG421" s="1">
        <f>ND421+NF421+NH421+NJ421+NL421+NN421+NP421+NR421</f>
        <v/>
      </c>
      <c r="OH421" s="1">
        <f>NE421+NG421+NI421+NK421+NM421+NO421+NQ421+NS421</f>
        <v/>
      </c>
      <c r="OI421" s="1">
        <f>OG421+OH421</f>
        <v/>
      </c>
      <c r="OJ421" s="33">
        <f>OG421/(OG421+OH421)</f>
        <v/>
      </c>
      <c r="OK421" s="3">
        <f>1/OJ421</f>
        <v/>
      </c>
      <c r="OL421" s="1">
        <f>LI421</f>
        <v/>
      </c>
      <c r="OM421" s="79">
        <f>(OJ421*((OL421-1)*0.98))-((1-OJ421)*1)</f>
        <v/>
      </c>
      <c r="ON421" s="34">
        <f>IF(LR421&lt;0.9,0,IF(AND(LR421&gt;1.1),0,1))</f>
        <v/>
      </c>
      <c r="OO421" s="34">
        <f>IF(LS421&lt;0.9,0,IF(AND(LS421&gt;1.1),0,1))</f>
        <v/>
      </c>
      <c r="OP421" s="32">
        <f>IF(OI421&gt;99,1,0)</f>
        <v/>
      </c>
      <c r="OQ421" s="32">
        <f>IF(OM421&gt;0.0799,1,0)</f>
        <v/>
      </c>
      <c r="OR421" s="32">
        <f>IF(OM421&gt;OZ421,1,0)</f>
        <v/>
      </c>
      <c r="OS421" s="32">
        <f>OP421+OQ421+OR421+ON421+OO421</f>
        <v/>
      </c>
      <c r="OT421">
        <f>IF(OF421=5,"BackHome0-0",IF(AND(OS421=5),"BackAway0-0",""))</f>
        <v/>
      </c>
      <c r="OU421">
        <f>IF(OF421=5,KN421,IF(AND(OS421=5),KO421,""))</f>
        <v/>
      </c>
      <c r="OV421">
        <f>IF(OF421=5,"Match Odds",IF(AND(OS421=5),"Match Odds",""))</f>
        <v/>
      </c>
      <c r="OW421">
        <f>IF(OF421=5,KP421,IF(AND(OS421=5),KP421,""))</f>
        <v/>
      </c>
      <c r="OX421">
        <f>IF(OF421=5,"MATCH_ODDS",IF(AND(OS421=5),"MATCH_ODDS",""))</f>
        <v/>
      </c>
      <c r="OY421">
        <f>IF(OF421=5,"BACK",IF(AND(OS421=5),"BACK",""))</f>
        <v/>
      </c>
    </row>
    <row r="422" ht="16.5" customHeight="1" thickBot="1" thickTop="1">
      <c r="A422" s="2" t="n"/>
      <c r="KN422" s="1">
        <f>IF(INDEX(#REF!,MATCH('HT 0-0'!D422,#REF!,0))=INDEX(#REF!,MATCH('HT 0-0'!D422,#REF!,0)),INDEX(#REF!,MATCH('HT 0-0'!D422,#REF!,0)),"ERROR")</f>
        <v/>
      </c>
      <c r="KO422" s="1">
        <f>IF(INDEX(#REF!,MATCH('HT 0-0'!E422,#REF!,0))=INDEX(#REF!,MATCH('HT 0-0'!E422,#REF!,0)),INDEX(#REF!,MATCH('HT 0-0'!E422,#REF!,0)),"ERROR")</f>
        <v/>
      </c>
      <c r="KP422" s="1">
        <f>KN422&amp;" v "&amp;KO422</f>
        <v/>
      </c>
      <c r="KQ422">
        <f>B422&amp;"_"&amp;C422</f>
        <v/>
      </c>
      <c r="KR422" s="1">
        <f>IF((HW422/KK422)&lt;0.335,"G",IF((HW422/KK422)&gt;0.67,"R","A"))</f>
        <v/>
      </c>
      <c r="KS422" s="1">
        <f>IF((HX422/KK422)&lt;0.335,"G",IF((HX422/KK422)&gt;0.67,"R","A"))</f>
        <v/>
      </c>
      <c r="KT422" s="1">
        <f>IF((IH422/KK422)&lt;0.335,"G",IF((IH422/KK422)&gt;0.67,"R","A"))</f>
        <v/>
      </c>
      <c r="KU422" s="1">
        <f>IF((II422/KK422)&lt;0.335,"G",IF((II422/KK422)&gt;0.67,"R","A"))</f>
        <v/>
      </c>
      <c r="KV422" s="1">
        <f>IF((HZ422/KK422)&lt;0.335,"G",IF((HZ422/KK422)&gt;0.67,"R","A"))</f>
        <v/>
      </c>
      <c r="KW422" s="1">
        <f>IF((HY422/KK422)&lt;0.335,"G",IF((HY422/KK422)&gt;0.67,"R","A"))</f>
        <v/>
      </c>
      <c r="KX422" s="1">
        <f>IF((IK422/KK422)&lt;0.335,"G",IF((IK422/KK422)&gt;0.67,"R","A"))</f>
        <v/>
      </c>
      <c r="KY422" s="1">
        <f>IF((IJ422/KK422)&lt;0.335,"G",IF((IJ422/KK422)&gt;0.67,"R","A"))</f>
        <v/>
      </c>
      <c r="KZ422" s="1">
        <f>IF((HQ422/KK422)&lt;0.335,"G",IF((HQ422/KK422)&gt;0.67,"R","A"))</f>
        <v/>
      </c>
      <c r="LA422" s="1">
        <f>IF((IB422/KK422)&lt;0.335,"G",IF((IB422/KK422)&gt;0.67,"R","A"))</f>
        <v/>
      </c>
      <c r="LB422">
        <f>IF(LQ422="0-0",INDEX(Scrape!#REF!,MATCH('HT 0-0'!KP422,Scrape!$B:$B,0)),"")</f>
        <v/>
      </c>
      <c r="LC422">
        <f>IF(LQ422="0-0",INDEX(Scrape!$A:$A,MATCH('HT 0-0'!KP422,Scrape!$B:$B,0)),"")</f>
        <v/>
      </c>
      <c r="LD422">
        <f>IF(LQ422="0-0",INDEX(Scrape!$B:$B,MATCH('HT 0-0'!KP422,Scrape!$B:$B,0)),"")</f>
        <v/>
      </c>
      <c r="LE422">
        <f>IF(LQ422="0-0",INDEX(Scrape!$C:$C,MATCH('HT 0-0'!KP422,Scrape!$B:$B,0)),"")</f>
        <v/>
      </c>
      <c r="LF422">
        <f>IF(LQ422="0-0",INDEX(Scrape!$D:$D,MATCH('HT 0-0'!KP422,Scrape!$B:$B,0)),"")</f>
        <v/>
      </c>
      <c r="LG422">
        <f>IF(LQ422="0-0",INDEX(Scrape!$E:$E,MATCH('HT 0-0'!KP422,Scrape!$B:$B,0)),"")</f>
        <v/>
      </c>
      <c r="LH422">
        <f>IF(LQ422="0-0",INDEX(Scrape!$F:$F,MATCH('HT 0-0'!KP422,Scrape!$B:$B,0)),"")</f>
        <v/>
      </c>
      <c r="LI422">
        <f>IF(LQ422="0-0",INDEX(Scrape!$G:$G,MATCH('HT 0-0'!KP422,Scrape!$B:$B,0)),"")</f>
        <v/>
      </c>
      <c r="LJ422">
        <f>IF(LQ422="0-0",INDEX(Scrape!$H:$H,MATCH('HT 0-0'!KP422,Scrape!$B:$B,0)),"")</f>
        <v/>
      </c>
      <c r="LK422">
        <f>IF(LQ422="0-0",INDEX(Scrape!$I:$I,MATCH('HT 0-0'!KP422,Scrape!$B:$B,0)),"")</f>
        <v/>
      </c>
      <c r="LL422">
        <f>IF(LQ422="0-0",INDEX(Scrape!$J:$J,MATCH('HT 0-0'!KP422,Scrape!$B:$B,0)),"")</f>
        <v/>
      </c>
      <c r="LM422">
        <f>IF(LQ422="0-0",INDEX(Scrape!$K:$K,MATCH('HT 0-0'!KP422,Scrape!$B:$B,0)),"")</f>
        <v/>
      </c>
      <c r="LN422">
        <f>IF(LQ422="0-0",INDEX(Scrape!$L:$L,MATCH('HT 0-0'!KP422,Scrape!$B:$B,0)),"")</f>
        <v/>
      </c>
      <c r="LO422">
        <f>IF(LQ422="0-0",INDEX(Scrape!$M:$M,MATCH('HT 0-0'!KP422,Scrape!$B:$B,0)),"")</f>
        <v/>
      </c>
      <c r="LP422">
        <f>IF(LQ422="0-0",INDEX(Scrape!$N:$N,MATCH('HT 0-0'!KP422,Scrape!$B:$B,0)),"")</f>
        <v/>
      </c>
      <c r="LQ422">
        <f>INDEX(Scrape!$O:$O,MATCH('HT 0-0'!KP422,Scrape!$B:$B,0))</f>
        <v/>
      </c>
      <c r="LR422">
        <f>(1/LJ422)+(1/LI422)+(1/LH422)</f>
        <v/>
      </c>
      <c r="LS422">
        <f>(1/LG422)+(1/LF422)+(1/LE422)</f>
        <v/>
      </c>
      <c r="LT422" s="8">
        <f>IF(INDEX(#REF!,MATCH(KQ422,#REF!,0))=INDEX(#REF!,MATCH(KQ422,#REF!,0)),INDEX(#REF!,MATCH(KQ422,#REF!,0)),"ERROR")</f>
        <v/>
      </c>
      <c r="LU422" s="4">
        <f>IF(KR422="G",2,IF(KR422="R",0.5,IF(KR422="A",1)))</f>
        <v/>
      </c>
      <c r="LV422" s="4">
        <f>IF(KS422="G",0.5,IF(KS422="R",2,IF(KS422="A",1)))</f>
        <v/>
      </c>
      <c r="LW422" s="4">
        <f>IF(KT422="G",2,IF(KT422="R",0.5,IF(KT422="A",1)))</f>
        <v/>
      </c>
      <c r="LX422" s="4">
        <f>IF(KU422="G",0.5,IF(KU422="R",2,IF(KU422="A",1)))</f>
        <v/>
      </c>
      <c r="LY422" s="7">
        <f>(LK422*(LU422+LX422)+(LL422*(LU422+LX422)))</f>
        <v/>
      </c>
      <c r="LZ422" s="7">
        <f>(LN422*(LV422+LW422)+(LO422*(LV422+LW422)))</f>
        <v/>
      </c>
      <c r="MA422" s="11">
        <f>LY422-LZ422</f>
        <v/>
      </c>
      <c r="MB422" s="5">
        <f>MA422+2</f>
        <v/>
      </c>
      <c r="MC422" s="6">
        <f>MA422-2</f>
        <v/>
      </c>
      <c r="MD422" s="4">
        <f>LE422</f>
        <v/>
      </c>
      <c r="ME422" s="9">
        <f>IF(MD422=0,1000,MD422+0.75)</f>
        <v/>
      </c>
      <c r="MF422" s="10">
        <f>IF(MD422=0,0,MD422-0.75)</f>
        <v/>
      </c>
      <c r="MG422" s="4">
        <f>((LM422*(LU422+LX422))-((LP422*(LV422+LW422))))</f>
        <v/>
      </c>
      <c r="MH422" s="9">
        <f>MG422*1.2</f>
        <v/>
      </c>
      <c r="MI422" s="10">
        <f>MG422*0.8</f>
        <v/>
      </c>
      <c r="MJ422">
        <f>IFERROR(OT422,"")</f>
        <v/>
      </c>
      <c r="MK422">
        <f>IFERROR(OU422,"")</f>
        <v/>
      </c>
      <c r="ML422">
        <f>IFERROR(OV422,"")</f>
        <v/>
      </c>
      <c r="MM422">
        <f>IFERROR(OW422,"")</f>
        <v/>
      </c>
      <c r="MN422">
        <f>IFERROR(OX422,"")</f>
        <v/>
      </c>
      <c r="MO422">
        <f>IFERROR(OY422,"")</f>
        <v/>
      </c>
      <c r="MP422" s="1">
        <f>COUNTIFS(#REF!,LT422,#REF!,1,#REF!,"&gt;="&amp;MC422,#REF!,"&lt;="&amp;MB422,#REF!,"&lt;="&amp;ME422,#REF!,"&gt;="&amp;MF422,#REF!,"="&amp;KV422,#REF!,"="&amp;KX422)</f>
        <v/>
      </c>
      <c r="MQ422" s="1">
        <f>COUNTIFS(#REF!,LT422,#REF!,0,#REF!,"&gt;="&amp;MC422,#REF!,"&lt;="&amp;MB422,#REF!,"&lt;="&amp;ME422,#REF!,"&gt;="&amp;MF422,#REF!,"="&amp;KV422,#REF!,"="&amp;KX422)</f>
        <v/>
      </c>
      <c r="MR422" s="1">
        <f>COUNTIFS(#REF!,LT422,#REF!,1,#REF!,"&gt;="&amp;MC422,#REF!,"&lt;="&amp;MB422,#REF!,"&lt;="&amp;ME422,#REF!,"&gt;="&amp;MF422,#REF!,"="&amp;KW422,#REF!,"="&amp;KY422)</f>
        <v/>
      </c>
      <c r="MS422" s="1">
        <f>COUNTIFS(#REF!,LT422,#REF!,0,#REF!,"&gt;="&amp;MC422,#REF!,"&lt;="&amp;MB422,#REF!,"&lt;="&amp;ME422,#REF!,"&gt;="&amp;MF422,#REF!,"="&amp;KW422,#REF!,"="&amp;KY422)</f>
        <v/>
      </c>
      <c r="MT422" s="1">
        <f>COUNTIFS(#REF!,LT422,#REF!,1,#REF!,"&gt;="&amp;MI422,#REF!,"&lt;="&amp;MH422,#REF!,"&lt;="&amp;ME422,#REF!,"&gt;="&amp;MF422)</f>
        <v/>
      </c>
      <c r="MU422" s="1">
        <f>COUNTIFS(#REF!,LT422,#REF!,0,#REF!,"&gt;="&amp;MI422,#REF!,"&lt;="&amp;MH422,#REF!,"&lt;="&amp;ME422,#REF!,"&gt;="&amp;MF422)</f>
        <v/>
      </c>
      <c r="MV422" s="1">
        <f>COUNTIFS(#REF!,LT422,#REF!,1,#REF!,"&gt;="&amp;MI422,#REF!,"&lt;="&amp;MH422,#REF!,"="&amp;KZ422,#REF!,"="&amp;LA422,#REF!,"&lt;="&amp;ME422,#REF!,"&gt;="&amp;MF422)</f>
        <v/>
      </c>
      <c r="MW422" s="1">
        <f>COUNTIFS(#REF!,LT422,#REF!,0,#REF!,"&gt;="&amp;MI422,#REF!,"&lt;="&amp;MH422,#REF!,"="&amp;KZ422,#REF!,"="&amp;LA422,#REF!,"&lt;="&amp;ME422,#REF!,"&gt;="&amp;MF422)</f>
        <v/>
      </c>
      <c r="MX422" s="1">
        <f>COUNTIFS(#REF!,LT422,#REF!,1,#REF!,"&gt;="&amp;MC422,#REF!,"&lt;="&amp;MB422,#REF!,"&lt;="&amp;ME422,#REF!,"&gt;="&amp;MF422)</f>
        <v/>
      </c>
      <c r="MY422" s="1">
        <f>COUNTIFS(#REF!,LT422,#REF!,0,#REF!,"&gt;="&amp;MC422,#REF!,"&lt;="&amp;MB422,#REF!,"&lt;="&amp;ME422,#REF!,"&gt;="&amp;MF422)</f>
        <v/>
      </c>
      <c r="MZ422" s="1">
        <f>COUNTIFS(#REF!,LT422,#REF!,1,#REF!,"&lt;="&amp;ME422,#REF!,"&gt;="&amp;MF422,#REF!,"="&amp;KV422,#REF!,"="&amp;KX422)</f>
        <v/>
      </c>
      <c r="NA422" s="1">
        <f>COUNTIFS(#REF!,LT422,#REF!,0,#REF!,"&lt;="&amp;ME422,#REF!,"&gt;="&amp;MF422,#REF!,"="&amp;KV422,#REF!,"="&amp;KX422)</f>
        <v/>
      </c>
      <c r="NB422" s="1">
        <f>COUNTIFS(#REF!,LT422,#REF!,1,#REF!,"&lt;="&amp;ME422,#REF!,"&gt;="&amp;MF422,#REF!,"="&amp;KW422,#REF!,"="&amp;KY422)</f>
        <v/>
      </c>
      <c r="NC422" s="1">
        <f>COUNTIFS(#REF!,LT422,#REF!,0,#REF!,"&lt;="&amp;ME422,#REF!,"&gt;="&amp;MF422,#REF!,"="&amp;KW422,#REF!,"="&amp;KY422)</f>
        <v/>
      </c>
      <c r="ND422" s="1">
        <f>COUNTIFS(#REF!,LT422,#REF!,1,#REF!,"&gt;="&amp;MC422,#REF!,"&lt;="&amp;MB422,#REF!,"&lt;="&amp;ME422,#REF!,"&gt;="&amp;MF422,#REF!,"="&amp;KV422,#REF!,"="&amp;KX422)</f>
        <v/>
      </c>
      <c r="NE422" s="1">
        <f>COUNTIFS(#REF!,LT422,#REF!,0,#REF!,"&gt;="&amp;MC422,#REF!,"&lt;="&amp;MB422,#REF!,"&lt;="&amp;ME422,#REF!,"&gt;="&amp;MF422,#REF!,"="&amp;KV422,#REF!,"="&amp;KX422)</f>
        <v/>
      </c>
      <c r="NF422" s="1">
        <f>COUNTIFS(#REF!,LT422,#REF!,1,#REF!,"&gt;="&amp;MC422,#REF!,"&lt;="&amp;MB422,#REF!,"&lt;="&amp;ME422,#REF!,"&gt;="&amp;MF422,#REF!,"="&amp;KW422,#REF!,"="&amp;KY422)</f>
        <v/>
      </c>
      <c r="NG422" s="1">
        <f>COUNTIFS(#REF!,LT422,#REF!,0,#REF!,"&gt;="&amp;MC422,#REF!,"&lt;="&amp;MB422,#REF!,"&lt;="&amp;ME422,#REF!,"&gt;="&amp;MF422,#REF!,"="&amp;KW422,#REF!,"="&amp;KY422)</f>
        <v/>
      </c>
      <c r="NH422" s="1">
        <f>COUNTIFS(#REF!,LT422,#REF!,1,#REF!,"&gt;="&amp;MC422,#REF!,"&lt;="&amp;MB422,#REF!,"&lt;="&amp;ME422,#REF!,"&gt;="&amp;MF422,#REF!,"="&amp;KZ422,#REF!,"="&amp;LA422)</f>
        <v/>
      </c>
      <c r="NI422" s="1">
        <f>COUNTIFS(#REF!,LT422,#REF!,0,#REF!,"&gt;="&amp;MC422,#REF!,"&lt;="&amp;MB422,#REF!,"&lt;="&amp;ME422,#REF!,"&gt;="&amp;MF422,#REF!,"="&amp;KZ422,#REF!,"="&amp;LA422)</f>
        <v/>
      </c>
      <c r="NJ422" s="1">
        <f>COUNTIFS(#REF!,LT422,#REF!,1,#REF!,"&gt;="&amp;MI422,#REF!,"&lt;="&amp;MH422,#REF!,"&lt;="&amp;ME422,#REF!,"&gt;="&amp;MF422)</f>
        <v/>
      </c>
      <c r="NK422" s="1">
        <f>COUNTIFS(#REF!,LT422,#REF!,0,#REF!,"&gt;="&amp;MI422,#REF!,"&lt;="&amp;MH422,#REF!,"&lt;="&amp;ME422,#REF!,"&gt;="&amp;MF422)</f>
        <v/>
      </c>
      <c r="NL422" s="1">
        <f>COUNTIFS(#REF!,LT422,#REF!,1,#REF!,"&gt;="&amp;MI422,#REF!,"&lt;="&amp;MH422,#REF!,"="&amp;KZ422,#REF!,"="&amp;LA422,#REF!,"&lt;="&amp;ME422,#REF!,"&gt;="&amp;MF422)</f>
        <v/>
      </c>
      <c r="NM422" s="1">
        <f>COUNTIFS(#REF!,LT422,#REF!,0,#REF!,"&gt;="&amp;MI422,#REF!,"&lt;="&amp;MH422,#REF!,"="&amp;KZ422,#REF!,"="&amp;LA422,#REF!,"&lt;="&amp;ME422,#REF!,"&gt;="&amp;MF422)</f>
        <v/>
      </c>
      <c r="NN422" s="1">
        <f>COUNTIFS(#REF!,LT422,#REF!,1,#REF!,"&gt;="&amp;MC422,#REF!,"&lt;="&amp;MB422,#REF!,"&lt;="&amp;ME422,#REF!,"&gt;="&amp;MF422)</f>
        <v/>
      </c>
      <c r="NO422" s="1">
        <f>COUNTIFS(#REF!,LT422,#REF!,0,#REF!,"&gt;="&amp;MC422,#REF!,"&lt;="&amp;MB422,#REF!,"&lt;="&amp;ME422,#REF!,"&gt;="&amp;MF422)</f>
        <v/>
      </c>
      <c r="NP422" s="1">
        <f>COUNTIFS(#REF!,LT422,#REF!,1,#REF!,"&lt;="&amp;ME422,#REF!,"&gt;="&amp;MF422,#REF!,"="&amp;KV422,#REF!,"="&amp;KX422)</f>
        <v/>
      </c>
      <c r="NQ422" s="1">
        <f>COUNTIFS(#REF!,LT422,#REF!,0,#REF!,"&lt;="&amp;ME422,#REF!,"&gt;="&amp;MF422,#REF!,"="&amp;KV422,#REF!,"="&amp;KX422)</f>
        <v/>
      </c>
      <c r="NR422" s="1">
        <f>COUNTIFS(#REF!,LT422,#REF!,1,#REF!,"&lt;="&amp;ME422,#REF!,"&gt;="&amp;MF422,#REF!,"="&amp;KW422,#REF!,"="&amp;KY422)</f>
        <v/>
      </c>
      <c r="NS422" s="1">
        <f>COUNTIFS(#REF!,LT422,#REF!,0,#REF!,"&lt;="&amp;ME422,#REF!,"&gt;="&amp;MF422,#REF!,"="&amp;KW422,#REF!,"="&amp;KY422)</f>
        <v/>
      </c>
      <c r="NT422" s="1">
        <f>MP422+MR422+MT422+MV422+MX422+MZ422+NB422</f>
        <v/>
      </c>
      <c r="NU422" s="1">
        <f>MQ422+MS422+MU422+MW422+MY422+NA422+NC422</f>
        <v/>
      </c>
      <c r="NV422" s="1">
        <f>NT422+NU422</f>
        <v/>
      </c>
      <c r="NW422" s="33">
        <f>NT422/(NT422+NU422)</f>
        <v/>
      </c>
      <c r="NX422" s="3">
        <f>1/NW422</f>
        <v/>
      </c>
      <c r="NY422" s="1">
        <f>LH422</f>
        <v/>
      </c>
      <c r="NZ422" s="79">
        <f>(NW422*((NY422-1)*0.98))-((1-NW422)*1)</f>
        <v/>
      </c>
      <c r="OA422" s="34">
        <f>IF(LR422&lt;0.9,0,IF(AND(LR422&gt;1.1),0,1))</f>
        <v/>
      </c>
      <c r="OB422" s="34">
        <f>IF(LS422&lt;0.9,0,IF(AND(LS422&gt;1.1),0,1))</f>
        <v/>
      </c>
      <c r="OC422" s="32">
        <f>IF(NV422&gt;99,1,0)</f>
        <v/>
      </c>
      <c r="OD422" s="32">
        <f>IF(NZ422&gt;0.0799,1,0)</f>
        <v/>
      </c>
      <c r="OE422" s="32">
        <f>IF(NZ422&gt;OM422,1,0)</f>
        <v/>
      </c>
      <c r="OF422" s="32">
        <f>OC422+OD422+OE422+OA422+OB422</f>
        <v/>
      </c>
      <c r="OG422" s="1">
        <f>ND422+NF422+NH422+NJ422+NL422+NN422+NP422+NR422</f>
        <v/>
      </c>
      <c r="OH422" s="1">
        <f>NE422+NG422+NI422+NK422+NM422+NO422+NQ422+NS422</f>
        <v/>
      </c>
      <c r="OI422" s="1">
        <f>OG422+OH422</f>
        <v/>
      </c>
      <c r="OJ422" s="33">
        <f>OG422/(OG422+OH422)</f>
        <v/>
      </c>
      <c r="OK422" s="3">
        <f>1/OJ422</f>
        <v/>
      </c>
      <c r="OL422" s="1">
        <f>LI422</f>
        <v/>
      </c>
      <c r="OM422" s="79">
        <f>(OJ422*((OL422-1)*0.98))-((1-OJ422)*1)</f>
        <v/>
      </c>
      <c r="ON422" s="34">
        <f>IF(LR422&lt;0.9,0,IF(AND(LR422&gt;1.1),0,1))</f>
        <v/>
      </c>
      <c r="OO422" s="34">
        <f>IF(LS422&lt;0.9,0,IF(AND(LS422&gt;1.1),0,1))</f>
        <v/>
      </c>
      <c r="OP422" s="32">
        <f>IF(OI422&gt;99,1,0)</f>
        <v/>
      </c>
      <c r="OQ422" s="32">
        <f>IF(OM422&gt;0.0799,1,0)</f>
        <v/>
      </c>
      <c r="OR422" s="32">
        <f>IF(OM422&gt;OZ422,1,0)</f>
        <v/>
      </c>
      <c r="OS422" s="32">
        <f>OP422+OQ422+OR422+ON422+OO422</f>
        <v/>
      </c>
      <c r="OT422">
        <f>IF(OF422=5,"BackHome0-0",IF(AND(OS422=5),"BackAway0-0",""))</f>
        <v/>
      </c>
      <c r="OU422">
        <f>IF(OF422=5,KN422,IF(AND(OS422=5),KO422,""))</f>
        <v/>
      </c>
      <c r="OV422">
        <f>IF(OF422=5,"Match Odds",IF(AND(OS422=5),"Match Odds",""))</f>
        <v/>
      </c>
      <c r="OW422">
        <f>IF(OF422=5,KP422,IF(AND(OS422=5),KP422,""))</f>
        <v/>
      </c>
      <c r="OX422">
        <f>IF(OF422=5,"MATCH_ODDS",IF(AND(OS422=5),"MATCH_ODDS",""))</f>
        <v/>
      </c>
      <c r="OY422">
        <f>IF(OF422=5,"BACK",IF(AND(OS422=5),"BACK",""))</f>
        <v/>
      </c>
    </row>
    <row r="423" ht="16.5" customHeight="1" thickBot="1" thickTop="1">
      <c r="A423" s="2" t="n"/>
      <c r="KN423" s="1">
        <f>IF(INDEX(#REF!,MATCH('HT 0-0'!D423,#REF!,0))=INDEX(#REF!,MATCH('HT 0-0'!D423,#REF!,0)),INDEX(#REF!,MATCH('HT 0-0'!D423,#REF!,0)),"ERROR")</f>
        <v/>
      </c>
      <c r="KO423" s="1">
        <f>IF(INDEX(#REF!,MATCH('HT 0-0'!E423,#REF!,0))=INDEX(#REF!,MATCH('HT 0-0'!E423,#REF!,0)),INDEX(#REF!,MATCH('HT 0-0'!E423,#REF!,0)),"ERROR")</f>
        <v/>
      </c>
      <c r="KP423" s="1">
        <f>KN423&amp;" v "&amp;KO423</f>
        <v/>
      </c>
      <c r="KQ423">
        <f>B423&amp;"_"&amp;C423</f>
        <v/>
      </c>
      <c r="KR423" s="1">
        <f>IF((HW423/KK423)&lt;0.335,"G",IF((HW423/KK423)&gt;0.67,"R","A"))</f>
        <v/>
      </c>
      <c r="KS423" s="1">
        <f>IF((HX423/KK423)&lt;0.335,"G",IF((HX423/KK423)&gt;0.67,"R","A"))</f>
        <v/>
      </c>
      <c r="KT423" s="1">
        <f>IF((IH423/KK423)&lt;0.335,"G",IF((IH423/KK423)&gt;0.67,"R","A"))</f>
        <v/>
      </c>
      <c r="KU423" s="1">
        <f>IF((II423/KK423)&lt;0.335,"G",IF((II423/KK423)&gt;0.67,"R","A"))</f>
        <v/>
      </c>
      <c r="KV423" s="1">
        <f>IF((HZ423/KK423)&lt;0.335,"G",IF((HZ423/KK423)&gt;0.67,"R","A"))</f>
        <v/>
      </c>
      <c r="KW423" s="1">
        <f>IF((HY423/KK423)&lt;0.335,"G",IF((HY423/KK423)&gt;0.67,"R","A"))</f>
        <v/>
      </c>
      <c r="KX423" s="1">
        <f>IF((IK423/KK423)&lt;0.335,"G",IF((IK423/KK423)&gt;0.67,"R","A"))</f>
        <v/>
      </c>
      <c r="KY423" s="1">
        <f>IF((IJ423/KK423)&lt;0.335,"G",IF((IJ423/KK423)&gt;0.67,"R","A"))</f>
        <v/>
      </c>
      <c r="KZ423" s="1">
        <f>IF((HQ423/KK423)&lt;0.335,"G",IF((HQ423/KK423)&gt;0.67,"R","A"))</f>
        <v/>
      </c>
      <c r="LA423" s="1">
        <f>IF((IB423/KK423)&lt;0.335,"G",IF((IB423/KK423)&gt;0.67,"R","A"))</f>
        <v/>
      </c>
      <c r="LB423">
        <f>IF(LQ423="0-0",INDEX(Scrape!#REF!,MATCH('HT 0-0'!KP423,Scrape!$B:$B,0)),"")</f>
        <v/>
      </c>
      <c r="LC423">
        <f>IF(LQ423="0-0",INDEX(Scrape!$A:$A,MATCH('HT 0-0'!KP423,Scrape!$B:$B,0)),"")</f>
        <v/>
      </c>
      <c r="LD423">
        <f>IF(LQ423="0-0",INDEX(Scrape!$B:$B,MATCH('HT 0-0'!KP423,Scrape!$B:$B,0)),"")</f>
        <v/>
      </c>
      <c r="LE423">
        <f>IF(LQ423="0-0",INDEX(Scrape!$C:$C,MATCH('HT 0-0'!KP423,Scrape!$B:$B,0)),"")</f>
        <v/>
      </c>
      <c r="LF423">
        <f>IF(LQ423="0-0",INDEX(Scrape!$D:$D,MATCH('HT 0-0'!KP423,Scrape!$B:$B,0)),"")</f>
        <v/>
      </c>
      <c r="LG423">
        <f>IF(LQ423="0-0",INDEX(Scrape!$E:$E,MATCH('HT 0-0'!KP423,Scrape!$B:$B,0)),"")</f>
        <v/>
      </c>
      <c r="LH423">
        <f>IF(LQ423="0-0",INDEX(Scrape!$F:$F,MATCH('HT 0-0'!KP423,Scrape!$B:$B,0)),"")</f>
        <v/>
      </c>
      <c r="LI423">
        <f>IF(LQ423="0-0",INDEX(Scrape!$G:$G,MATCH('HT 0-0'!KP423,Scrape!$B:$B,0)),"")</f>
        <v/>
      </c>
      <c r="LJ423">
        <f>IF(LQ423="0-0",INDEX(Scrape!$H:$H,MATCH('HT 0-0'!KP423,Scrape!$B:$B,0)),"")</f>
        <v/>
      </c>
      <c r="LK423">
        <f>IF(LQ423="0-0",INDEX(Scrape!$I:$I,MATCH('HT 0-0'!KP423,Scrape!$B:$B,0)),"")</f>
        <v/>
      </c>
      <c r="LL423">
        <f>IF(LQ423="0-0",INDEX(Scrape!$J:$J,MATCH('HT 0-0'!KP423,Scrape!$B:$B,0)),"")</f>
        <v/>
      </c>
      <c r="LM423">
        <f>IF(LQ423="0-0",INDEX(Scrape!$K:$K,MATCH('HT 0-0'!KP423,Scrape!$B:$B,0)),"")</f>
        <v/>
      </c>
      <c r="LN423">
        <f>IF(LQ423="0-0",INDEX(Scrape!$L:$L,MATCH('HT 0-0'!KP423,Scrape!$B:$B,0)),"")</f>
        <v/>
      </c>
      <c r="LO423">
        <f>IF(LQ423="0-0",INDEX(Scrape!$M:$M,MATCH('HT 0-0'!KP423,Scrape!$B:$B,0)),"")</f>
        <v/>
      </c>
      <c r="LP423">
        <f>IF(LQ423="0-0",INDEX(Scrape!$N:$N,MATCH('HT 0-0'!KP423,Scrape!$B:$B,0)),"")</f>
        <v/>
      </c>
      <c r="LQ423">
        <f>INDEX(Scrape!$O:$O,MATCH('HT 0-0'!KP423,Scrape!$B:$B,0))</f>
        <v/>
      </c>
      <c r="LR423">
        <f>(1/LJ423)+(1/LI423)+(1/LH423)</f>
        <v/>
      </c>
      <c r="LS423">
        <f>(1/LG423)+(1/LF423)+(1/LE423)</f>
        <v/>
      </c>
      <c r="LT423" s="8">
        <f>IF(INDEX(#REF!,MATCH(KQ423,#REF!,0))=INDEX(#REF!,MATCH(KQ423,#REF!,0)),INDEX(#REF!,MATCH(KQ423,#REF!,0)),"ERROR")</f>
        <v/>
      </c>
      <c r="LU423" s="4">
        <f>IF(KR423="G",2,IF(KR423="R",0.5,IF(KR423="A",1)))</f>
        <v/>
      </c>
      <c r="LV423" s="4">
        <f>IF(KS423="G",0.5,IF(KS423="R",2,IF(KS423="A",1)))</f>
        <v/>
      </c>
      <c r="LW423" s="4">
        <f>IF(KT423="G",2,IF(KT423="R",0.5,IF(KT423="A",1)))</f>
        <v/>
      </c>
      <c r="LX423" s="4">
        <f>IF(KU423="G",0.5,IF(KU423="R",2,IF(KU423="A",1)))</f>
        <v/>
      </c>
      <c r="LY423" s="7">
        <f>(LK423*(LU423+LX423)+(LL423*(LU423+LX423)))</f>
        <v/>
      </c>
      <c r="LZ423" s="7">
        <f>(LN423*(LV423+LW423)+(LO423*(LV423+LW423)))</f>
        <v/>
      </c>
      <c r="MA423" s="11">
        <f>LY423-LZ423</f>
        <v/>
      </c>
      <c r="MB423" s="5">
        <f>MA423+2</f>
        <v/>
      </c>
      <c r="MC423" s="6">
        <f>MA423-2</f>
        <v/>
      </c>
      <c r="MD423" s="4">
        <f>LE423</f>
        <v/>
      </c>
      <c r="ME423" s="9">
        <f>IF(MD423=0,1000,MD423+0.75)</f>
        <v/>
      </c>
      <c r="MF423" s="10">
        <f>IF(MD423=0,0,MD423-0.75)</f>
        <v/>
      </c>
      <c r="MG423" s="4">
        <f>((LM423*(LU423+LX423))-((LP423*(LV423+LW423))))</f>
        <v/>
      </c>
      <c r="MH423" s="9">
        <f>MG423*1.2</f>
        <v/>
      </c>
      <c r="MI423" s="10">
        <f>MG423*0.8</f>
        <v/>
      </c>
      <c r="MJ423">
        <f>IFERROR(OT423,"")</f>
        <v/>
      </c>
      <c r="MK423">
        <f>IFERROR(OU423,"")</f>
        <v/>
      </c>
      <c r="ML423">
        <f>IFERROR(OV423,"")</f>
        <v/>
      </c>
      <c r="MM423">
        <f>IFERROR(OW423,"")</f>
        <v/>
      </c>
      <c r="MN423">
        <f>IFERROR(OX423,"")</f>
        <v/>
      </c>
      <c r="MO423">
        <f>IFERROR(OY423,"")</f>
        <v/>
      </c>
      <c r="MP423" s="1">
        <f>COUNTIFS(#REF!,LT423,#REF!,1,#REF!,"&gt;="&amp;MC423,#REF!,"&lt;="&amp;MB423,#REF!,"&lt;="&amp;ME423,#REF!,"&gt;="&amp;MF423,#REF!,"="&amp;KV423,#REF!,"="&amp;KX423)</f>
        <v/>
      </c>
      <c r="MQ423" s="1">
        <f>COUNTIFS(#REF!,LT423,#REF!,0,#REF!,"&gt;="&amp;MC423,#REF!,"&lt;="&amp;MB423,#REF!,"&lt;="&amp;ME423,#REF!,"&gt;="&amp;MF423,#REF!,"="&amp;KV423,#REF!,"="&amp;KX423)</f>
        <v/>
      </c>
      <c r="MR423" s="1">
        <f>COUNTIFS(#REF!,LT423,#REF!,1,#REF!,"&gt;="&amp;MC423,#REF!,"&lt;="&amp;MB423,#REF!,"&lt;="&amp;ME423,#REF!,"&gt;="&amp;MF423,#REF!,"="&amp;KW423,#REF!,"="&amp;KY423)</f>
        <v/>
      </c>
      <c r="MS423" s="1">
        <f>COUNTIFS(#REF!,LT423,#REF!,0,#REF!,"&gt;="&amp;MC423,#REF!,"&lt;="&amp;MB423,#REF!,"&lt;="&amp;ME423,#REF!,"&gt;="&amp;MF423,#REF!,"="&amp;KW423,#REF!,"="&amp;KY423)</f>
        <v/>
      </c>
      <c r="MT423" s="1">
        <f>COUNTIFS(#REF!,LT423,#REF!,1,#REF!,"&gt;="&amp;MI423,#REF!,"&lt;="&amp;MH423,#REF!,"&lt;="&amp;ME423,#REF!,"&gt;="&amp;MF423)</f>
        <v/>
      </c>
      <c r="MU423" s="1">
        <f>COUNTIFS(#REF!,LT423,#REF!,0,#REF!,"&gt;="&amp;MI423,#REF!,"&lt;="&amp;MH423,#REF!,"&lt;="&amp;ME423,#REF!,"&gt;="&amp;MF423)</f>
        <v/>
      </c>
      <c r="MV423" s="1">
        <f>COUNTIFS(#REF!,LT423,#REF!,1,#REF!,"&gt;="&amp;MI423,#REF!,"&lt;="&amp;MH423,#REF!,"="&amp;KZ423,#REF!,"="&amp;LA423,#REF!,"&lt;="&amp;ME423,#REF!,"&gt;="&amp;MF423)</f>
        <v/>
      </c>
      <c r="MW423" s="1">
        <f>COUNTIFS(#REF!,LT423,#REF!,0,#REF!,"&gt;="&amp;MI423,#REF!,"&lt;="&amp;MH423,#REF!,"="&amp;KZ423,#REF!,"="&amp;LA423,#REF!,"&lt;="&amp;ME423,#REF!,"&gt;="&amp;MF423)</f>
        <v/>
      </c>
      <c r="MX423" s="1">
        <f>COUNTIFS(#REF!,LT423,#REF!,1,#REF!,"&gt;="&amp;MC423,#REF!,"&lt;="&amp;MB423,#REF!,"&lt;="&amp;ME423,#REF!,"&gt;="&amp;MF423)</f>
        <v/>
      </c>
      <c r="MY423" s="1">
        <f>COUNTIFS(#REF!,LT423,#REF!,0,#REF!,"&gt;="&amp;MC423,#REF!,"&lt;="&amp;MB423,#REF!,"&lt;="&amp;ME423,#REF!,"&gt;="&amp;MF423)</f>
        <v/>
      </c>
      <c r="MZ423" s="1">
        <f>COUNTIFS(#REF!,LT423,#REF!,1,#REF!,"&lt;="&amp;ME423,#REF!,"&gt;="&amp;MF423,#REF!,"="&amp;KV423,#REF!,"="&amp;KX423)</f>
        <v/>
      </c>
      <c r="NA423" s="1">
        <f>COUNTIFS(#REF!,LT423,#REF!,0,#REF!,"&lt;="&amp;ME423,#REF!,"&gt;="&amp;MF423,#REF!,"="&amp;KV423,#REF!,"="&amp;KX423)</f>
        <v/>
      </c>
      <c r="NB423" s="1">
        <f>COUNTIFS(#REF!,LT423,#REF!,1,#REF!,"&lt;="&amp;ME423,#REF!,"&gt;="&amp;MF423,#REF!,"="&amp;KW423,#REF!,"="&amp;KY423)</f>
        <v/>
      </c>
      <c r="NC423" s="1">
        <f>COUNTIFS(#REF!,LT423,#REF!,0,#REF!,"&lt;="&amp;ME423,#REF!,"&gt;="&amp;MF423,#REF!,"="&amp;KW423,#REF!,"="&amp;KY423)</f>
        <v/>
      </c>
      <c r="ND423" s="1">
        <f>COUNTIFS(#REF!,LT423,#REF!,1,#REF!,"&gt;="&amp;MC423,#REF!,"&lt;="&amp;MB423,#REF!,"&lt;="&amp;ME423,#REF!,"&gt;="&amp;MF423,#REF!,"="&amp;KV423,#REF!,"="&amp;KX423)</f>
        <v/>
      </c>
      <c r="NE423" s="1">
        <f>COUNTIFS(#REF!,LT423,#REF!,0,#REF!,"&gt;="&amp;MC423,#REF!,"&lt;="&amp;MB423,#REF!,"&lt;="&amp;ME423,#REF!,"&gt;="&amp;MF423,#REF!,"="&amp;KV423,#REF!,"="&amp;KX423)</f>
        <v/>
      </c>
      <c r="NF423" s="1">
        <f>COUNTIFS(#REF!,LT423,#REF!,1,#REF!,"&gt;="&amp;MC423,#REF!,"&lt;="&amp;MB423,#REF!,"&lt;="&amp;ME423,#REF!,"&gt;="&amp;MF423,#REF!,"="&amp;KW423,#REF!,"="&amp;KY423)</f>
        <v/>
      </c>
      <c r="NG423" s="1">
        <f>COUNTIFS(#REF!,LT423,#REF!,0,#REF!,"&gt;="&amp;MC423,#REF!,"&lt;="&amp;MB423,#REF!,"&lt;="&amp;ME423,#REF!,"&gt;="&amp;MF423,#REF!,"="&amp;KW423,#REF!,"="&amp;KY423)</f>
        <v/>
      </c>
      <c r="NH423" s="1">
        <f>COUNTIFS(#REF!,LT423,#REF!,1,#REF!,"&gt;="&amp;MC423,#REF!,"&lt;="&amp;MB423,#REF!,"&lt;="&amp;ME423,#REF!,"&gt;="&amp;MF423,#REF!,"="&amp;KZ423,#REF!,"="&amp;LA423)</f>
        <v/>
      </c>
      <c r="NI423" s="1">
        <f>COUNTIFS(#REF!,LT423,#REF!,0,#REF!,"&gt;="&amp;MC423,#REF!,"&lt;="&amp;MB423,#REF!,"&lt;="&amp;ME423,#REF!,"&gt;="&amp;MF423,#REF!,"="&amp;KZ423,#REF!,"="&amp;LA423)</f>
        <v/>
      </c>
      <c r="NJ423" s="1">
        <f>COUNTIFS(#REF!,LT423,#REF!,1,#REF!,"&gt;="&amp;MI423,#REF!,"&lt;="&amp;MH423,#REF!,"&lt;="&amp;ME423,#REF!,"&gt;="&amp;MF423)</f>
        <v/>
      </c>
      <c r="NK423" s="1">
        <f>COUNTIFS(#REF!,LT423,#REF!,0,#REF!,"&gt;="&amp;MI423,#REF!,"&lt;="&amp;MH423,#REF!,"&lt;="&amp;ME423,#REF!,"&gt;="&amp;MF423)</f>
        <v/>
      </c>
      <c r="NL423" s="1">
        <f>COUNTIFS(#REF!,LT423,#REF!,1,#REF!,"&gt;="&amp;MI423,#REF!,"&lt;="&amp;MH423,#REF!,"="&amp;KZ423,#REF!,"="&amp;LA423,#REF!,"&lt;="&amp;ME423,#REF!,"&gt;="&amp;MF423)</f>
        <v/>
      </c>
      <c r="NM423" s="1">
        <f>COUNTIFS(#REF!,LT423,#REF!,0,#REF!,"&gt;="&amp;MI423,#REF!,"&lt;="&amp;MH423,#REF!,"="&amp;KZ423,#REF!,"="&amp;LA423,#REF!,"&lt;="&amp;ME423,#REF!,"&gt;="&amp;MF423)</f>
        <v/>
      </c>
      <c r="NN423" s="1">
        <f>COUNTIFS(#REF!,LT423,#REF!,1,#REF!,"&gt;="&amp;MC423,#REF!,"&lt;="&amp;MB423,#REF!,"&lt;="&amp;ME423,#REF!,"&gt;="&amp;MF423)</f>
        <v/>
      </c>
      <c r="NO423" s="1">
        <f>COUNTIFS(#REF!,LT423,#REF!,0,#REF!,"&gt;="&amp;MC423,#REF!,"&lt;="&amp;MB423,#REF!,"&lt;="&amp;ME423,#REF!,"&gt;="&amp;MF423)</f>
        <v/>
      </c>
      <c r="NP423" s="1">
        <f>COUNTIFS(#REF!,LT423,#REF!,1,#REF!,"&lt;="&amp;ME423,#REF!,"&gt;="&amp;MF423,#REF!,"="&amp;KV423,#REF!,"="&amp;KX423)</f>
        <v/>
      </c>
      <c r="NQ423" s="1">
        <f>COUNTIFS(#REF!,LT423,#REF!,0,#REF!,"&lt;="&amp;ME423,#REF!,"&gt;="&amp;MF423,#REF!,"="&amp;KV423,#REF!,"="&amp;KX423)</f>
        <v/>
      </c>
      <c r="NR423" s="1">
        <f>COUNTIFS(#REF!,LT423,#REF!,1,#REF!,"&lt;="&amp;ME423,#REF!,"&gt;="&amp;MF423,#REF!,"="&amp;KW423,#REF!,"="&amp;KY423)</f>
        <v/>
      </c>
      <c r="NS423" s="1">
        <f>COUNTIFS(#REF!,LT423,#REF!,0,#REF!,"&lt;="&amp;ME423,#REF!,"&gt;="&amp;MF423,#REF!,"="&amp;KW423,#REF!,"="&amp;KY423)</f>
        <v/>
      </c>
      <c r="NT423" s="1">
        <f>MP423+MR423+MT423+MV423+MX423+MZ423+NB423</f>
        <v/>
      </c>
      <c r="NU423" s="1">
        <f>MQ423+MS423+MU423+MW423+MY423+NA423+NC423</f>
        <v/>
      </c>
      <c r="NV423" s="1">
        <f>NT423+NU423</f>
        <v/>
      </c>
      <c r="NW423" s="33">
        <f>NT423/(NT423+NU423)</f>
        <v/>
      </c>
      <c r="NX423" s="3">
        <f>1/NW423</f>
        <v/>
      </c>
      <c r="NY423" s="1">
        <f>LH423</f>
        <v/>
      </c>
      <c r="NZ423" s="79">
        <f>(NW423*((NY423-1)*0.98))-((1-NW423)*1)</f>
        <v/>
      </c>
      <c r="OA423" s="34">
        <f>IF(LR423&lt;0.9,0,IF(AND(LR423&gt;1.1),0,1))</f>
        <v/>
      </c>
      <c r="OB423" s="34">
        <f>IF(LS423&lt;0.9,0,IF(AND(LS423&gt;1.1),0,1))</f>
        <v/>
      </c>
      <c r="OC423" s="32">
        <f>IF(NV423&gt;99,1,0)</f>
        <v/>
      </c>
      <c r="OD423" s="32">
        <f>IF(NZ423&gt;0.0799,1,0)</f>
        <v/>
      </c>
      <c r="OE423" s="32">
        <f>IF(NZ423&gt;OM423,1,0)</f>
        <v/>
      </c>
      <c r="OF423" s="32">
        <f>OC423+OD423+OE423+OA423+OB423</f>
        <v/>
      </c>
      <c r="OG423" s="1">
        <f>ND423+NF423+NH423+NJ423+NL423+NN423+NP423+NR423</f>
        <v/>
      </c>
      <c r="OH423" s="1">
        <f>NE423+NG423+NI423+NK423+NM423+NO423+NQ423+NS423</f>
        <v/>
      </c>
      <c r="OI423" s="1">
        <f>OG423+OH423</f>
        <v/>
      </c>
      <c r="OJ423" s="33">
        <f>OG423/(OG423+OH423)</f>
        <v/>
      </c>
      <c r="OK423" s="3">
        <f>1/OJ423</f>
        <v/>
      </c>
      <c r="OL423" s="1">
        <f>LI423</f>
        <v/>
      </c>
      <c r="OM423" s="79">
        <f>(OJ423*((OL423-1)*0.98))-((1-OJ423)*1)</f>
        <v/>
      </c>
      <c r="ON423" s="34">
        <f>IF(LR423&lt;0.9,0,IF(AND(LR423&gt;1.1),0,1))</f>
        <v/>
      </c>
      <c r="OO423" s="34">
        <f>IF(LS423&lt;0.9,0,IF(AND(LS423&gt;1.1),0,1))</f>
        <v/>
      </c>
      <c r="OP423" s="32">
        <f>IF(OI423&gt;99,1,0)</f>
        <v/>
      </c>
      <c r="OQ423" s="32">
        <f>IF(OM423&gt;0.0799,1,0)</f>
        <v/>
      </c>
      <c r="OR423" s="32">
        <f>IF(OM423&gt;OZ423,1,0)</f>
        <v/>
      </c>
      <c r="OS423" s="32">
        <f>OP423+OQ423+OR423+ON423+OO423</f>
        <v/>
      </c>
      <c r="OT423">
        <f>IF(OF423=5,"BackHome0-0",IF(AND(OS423=5),"BackAway0-0",""))</f>
        <v/>
      </c>
      <c r="OU423">
        <f>IF(OF423=5,KN423,IF(AND(OS423=5),KO423,""))</f>
        <v/>
      </c>
      <c r="OV423">
        <f>IF(OF423=5,"Match Odds",IF(AND(OS423=5),"Match Odds",""))</f>
        <v/>
      </c>
      <c r="OW423">
        <f>IF(OF423=5,KP423,IF(AND(OS423=5),KP423,""))</f>
        <v/>
      </c>
      <c r="OX423">
        <f>IF(OF423=5,"MATCH_ODDS",IF(AND(OS423=5),"MATCH_ODDS",""))</f>
        <v/>
      </c>
      <c r="OY423">
        <f>IF(OF423=5,"BACK",IF(AND(OS423=5),"BACK",""))</f>
        <v/>
      </c>
    </row>
    <row r="424" ht="16.5" customHeight="1" thickBot="1" thickTop="1">
      <c r="A424" s="2" t="n"/>
      <c r="KN424" s="1">
        <f>IF(INDEX(#REF!,MATCH('HT 0-0'!D424,#REF!,0))=INDEX(#REF!,MATCH('HT 0-0'!D424,#REF!,0)),INDEX(#REF!,MATCH('HT 0-0'!D424,#REF!,0)),"ERROR")</f>
        <v/>
      </c>
      <c r="KO424" s="1">
        <f>IF(INDEX(#REF!,MATCH('HT 0-0'!E424,#REF!,0))=INDEX(#REF!,MATCH('HT 0-0'!E424,#REF!,0)),INDEX(#REF!,MATCH('HT 0-0'!E424,#REF!,0)),"ERROR")</f>
        <v/>
      </c>
      <c r="KP424" s="1">
        <f>KN424&amp;" v "&amp;KO424</f>
        <v/>
      </c>
      <c r="KQ424">
        <f>B424&amp;"_"&amp;C424</f>
        <v/>
      </c>
      <c r="KR424" s="1">
        <f>IF((HW424/KK424)&lt;0.335,"G",IF((HW424/KK424)&gt;0.67,"R","A"))</f>
        <v/>
      </c>
      <c r="KS424" s="1">
        <f>IF((HX424/KK424)&lt;0.335,"G",IF((HX424/KK424)&gt;0.67,"R","A"))</f>
        <v/>
      </c>
      <c r="KT424" s="1">
        <f>IF((IH424/KK424)&lt;0.335,"G",IF((IH424/KK424)&gt;0.67,"R","A"))</f>
        <v/>
      </c>
      <c r="KU424" s="1">
        <f>IF((II424/KK424)&lt;0.335,"G",IF((II424/KK424)&gt;0.67,"R","A"))</f>
        <v/>
      </c>
      <c r="KV424" s="1">
        <f>IF((HZ424/KK424)&lt;0.335,"G",IF((HZ424/KK424)&gt;0.67,"R","A"))</f>
        <v/>
      </c>
      <c r="KW424" s="1">
        <f>IF((HY424/KK424)&lt;0.335,"G",IF((HY424/KK424)&gt;0.67,"R","A"))</f>
        <v/>
      </c>
      <c r="KX424" s="1">
        <f>IF((IK424/KK424)&lt;0.335,"G",IF((IK424/KK424)&gt;0.67,"R","A"))</f>
        <v/>
      </c>
      <c r="KY424" s="1">
        <f>IF((IJ424/KK424)&lt;0.335,"G",IF((IJ424/KK424)&gt;0.67,"R","A"))</f>
        <v/>
      </c>
      <c r="KZ424" s="1">
        <f>IF((HQ424/KK424)&lt;0.335,"G",IF((HQ424/KK424)&gt;0.67,"R","A"))</f>
        <v/>
      </c>
      <c r="LA424" s="1">
        <f>IF((IB424/KK424)&lt;0.335,"G",IF((IB424/KK424)&gt;0.67,"R","A"))</f>
        <v/>
      </c>
      <c r="LB424">
        <f>IF(LQ424="0-0",INDEX(Scrape!#REF!,MATCH('HT 0-0'!KP424,Scrape!$B:$B,0)),"")</f>
        <v/>
      </c>
      <c r="LC424">
        <f>IF(LQ424="0-0",INDEX(Scrape!$A:$A,MATCH('HT 0-0'!KP424,Scrape!$B:$B,0)),"")</f>
        <v/>
      </c>
      <c r="LD424">
        <f>IF(LQ424="0-0",INDEX(Scrape!$B:$B,MATCH('HT 0-0'!KP424,Scrape!$B:$B,0)),"")</f>
        <v/>
      </c>
      <c r="LE424">
        <f>IF(LQ424="0-0",INDEX(Scrape!$C:$C,MATCH('HT 0-0'!KP424,Scrape!$B:$B,0)),"")</f>
        <v/>
      </c>
      <c r="LF424">
        <f>IF(LQ424="0-0",INDEX(Scrape!$D:$D,MATCH('HT 0-0'!KP424,Scrape!$B:$B,0)),"")</f>
        <v/>
      </c>
      <c r="LG424">
        <f>IF(LQ424="0-0",INDEX(Scrape!$E:$E,MATCH('HT 0-0'!KP424,Scrape!$B:$B,0)),"")</f>
        <v/>
      </c>
      <c r="LH424">
        <f>IF(LQ424="0-0",INDEX(Scrape!$F:$F,MATCH('HT 0-0'!KP424,Scrape!$B:$B,0)),"")</f>
        <v/>
      </c>
      <c r="LI424">
        <f>IF(LQ424="0-0",INDEX(Scrape!$G:$G,MATCH('HT 0-0'!KP424,Scrape!$B:$B,0)),"")</f>
        <v/>
      </c>
      <c r="LJ424">
        <f>IF(LQ424="0-0",INDEX(Scrape!$H:$H,MATCH('HT 0-0'!KP424,Scrape!$B:$B,0)),"")</f>
        <v/>
      </c>
      <c r="LK424">
        <f>IF(LQ424="0-0",INDEX(Scrape!$I:$I,MATCH('HT 0-0'!KP424,Scrape!$B:$B,0)),"")</f>
        <v/>
      </c>
      <c r="LL424">
        <f>IF(LQ424="0-0",INDEX(Scrape!$J:$J,MATCH('HT 0-0'!KP424,Scrape!$B:$B,0)),"")</f>
        <v/>
      </c>
      <c r="LM424">
        <f>IF(LQ424="0-0",INDEX(Scrape!$K:$K,MATCH('HT 0-0'!KP424,Scrape!$B:$B,0)),"")</f>
        <v/>
      </c>
      <c r="LN424">
        <f>IF(LQ424="0-0",INDEX(Scrape!$L:$L,MATCH('HT 0-0'!KP424,Scrape!$B:$B,0)),"")</f>
        <v/>
      </c>
      <c r="LO424">
        <f>IF(LQ424="0-0",INDEX(Scrape!$M:$M,MATCH('HT 0-0'!KP424,Scrape!$B:$B,0)),"")</f>
        <v/>
      </c>
      <c r="LP424">
        <f>IF(LQ424="0-0",INDEX(Scrape!$N:$N,MATCH('HT 0-0'!KP424,Scrape!$B:$B,0)),"")</f>
        <v/>
      </c>
      <c r="LQ424">
        <f>INDEX(Scrape!$O:$O,MATCH('HT 0-0'!KP424,Scrape!$B:$B,0))</f>
        <v/>
      </c>
      <c r="LR424">
        <f>(1/LJ424)+(1/LI424)+(1/LH424)</f>
        <v/>
      </c>
      <c r="LS424">
        <f>(1/LG424)+(1/LF424)+(1/LE424)</f>
        <v/>
      </c>
      <c r="LT424" s="8">
        <f>IF(INDEX(#REF!,MATCH(KQ424,#REF!,0))=INDEX(#REF!,MATCH(KQ424,#REF!,0)),INDEX(#REF!,MATCH(KQ424,#REF!,0)),"ERROR")</f>
        <v/>
      </c>
      <c r="LU424" s="4">
        <f>IF(KR424="G",2,IF(KR424="R",0.5,IF(KR424="A",1)))</f>
        <v/>
      </c>
      <c r="LV424" s="4">
        <f>IF(KS424="G",0.5,IF(KS424="R",2,IF(KS424="A",1)))</f>
        <v/>
      </c>
      <c r="LW424" s="4">
        <f>IF(KT424="G",2,IF(KT424="R",0.5,IF(KT424="A",1)))</f>
        <v/>
      </c>
      <c r="LX424" s="4">
        <f>IF(KU424="G",0.5,IF(KU424="R",2,IF(KU424="A",1)))</f>
        <v/>
      </c>
      <c r="LY424" s="7">
        <f>(LK424*(LU424+LX424)+(LL424*(LU424+LX424)))</f>
        <v/>
      </c>
      <c r="LZ424" s="7">
        <f>(LN424*(LV424+LW424)+(LO424*(LV424+LW424)))</f>
        <v/>
      </c>
      <c r="MA424" s="11">
        <f>LY424-LZ424</f>
        <v/>
      </c>
      <c r="MB424" s="5">
        <f>MA424+2</f>
        <v/>
      </c>
      <c r="MC424" s="6">
        <f>MA424-2</f>
        <v/>
      </c>
      <c r="MD424" s="4">
        <f>LE424</f>
        <v/>
      </c>
      <c r="ME424" s="9">
        <f>IF(MD424=0,1000,MD424+0.75)</f>
        <v/>
      </c>
      <c r="MF424" s="10">
        <f>IF(MD424=0,0,MD424-0.75)</f>
        <v/>
      </c>
      <c r="MG424" s="4">
        <f>((LM424*(LU424+LX424))-((LP424*(LV424+LW424))))</f>
        <v/>
      </c>
      <c r="MH424" s="9">
        <f>MG424*1.2</f>
        <v/>
      </c>
      <c r="MI424" s="10">
        <f>MG424*0.8</f>
        <v/>
      </c>
      <c r="MJ424">
        <f>IFERROR(OT424,"")</f>
        <v/>
      </c>
      <c r="MK424">
        <f>IFERROR(OU424,"")</f>
        <v/>
      </c>
      <c r="ML424">
        <f>IFERROR(OV424,"")</f>
        <v/>
      </c>
      <c r="MM424">
        <f>IFERROR(OW424,"")</f>
        <v/>
      </c>
      <c r="MN424">
        <f>IFERROR(OX424,"")</f>
        <v/>
      </c>
      <c r="MO424">
        <f>IFERROR(OY424,"")</f>
        <v/>
      </c>
      <c r="MP424" s="1">
        <f>COUNTIFS(#REF!,LT424,#REF!,1,#REF!,"&gt;="&amp;MC424,#REF!,"&lt;="&amp;MB424,#REF!,"&lt;="&amp;ME424,#REF!,"&gt;="&amp;MF424,#REF!,"="&amp;KV424,#REF!,"="&amp;KX424)</f>
        <v/>
      </c>
      <c r="MQ424" s="1">
        <f>COUNTIFS(#REF!,LT424,#REF!,0,#REF!,"&gt;="&amp;MC424,#REF!,"&lt;="&amp;MB424,#REF!,"&lt;="&amp;ME424,#REF!,"&gt;="&amp;MF424,#REF!,"="&amp;KV424,#REF!,"="&amp;KX424)</f>
        <v/>
      </c>
      <c r="MR424" s="1">
        <f>COUNTIFS(#REF!,LT424,#REF!,1,#REF!,"&gt;="&amp;MC424,#REF!,"&lt;="&amp;MB424,#REF!,"&lt;="&amp;ME424,#REF!,"&gt;="&amp;MF424,#REF!,"="&amp;KW424,#REF!,"="&amp;KY424)</f>
        <v/>
      </c>
      <c r="MS424" s="1">
        <f>COUNTIFS(#REF!,LT424,#REF!,0,#REF!,"&gt;="&amp;MC424,#REF!,"&lt;="&amp;MB424,#REF!,"&lt;="&amp;ME424,#REF!,"&gt;="&amp;MF424,#REF!,"="&amp;KW424,#REF!,"="&amp;KY424)</f>
        <v/>
      </c>
      <c r="MT424" s="1">
        <f>COUNTIFS(#REF!,LT424,#REF!,1,#REF!,"&gt;="&amp;MI424,#REF!,"&lt;="&amp;MH424,#REF!,"&lt;="&amp;ME424,#REF!,"&gt;="&amp;MF424)</f>
        <v/>
      </c>
      <c r="MU424" s="1">
        <f>COUNTIFS(#REF!,LT424,#REF!,0,#REF!,"&gt;="&amp;MI424,#REF!,"&lt;="&amp;MH424,#REF!,"&lt;="&amp;ME424,#REF!,"&gt;="&amp;MF424)</f>
        <v/>
      </c>
      <c r="MV424" s="1">
        <f>COUNTIFS(#REF!,LT424,#REF!,1,#REF!,"&gt;="&amp;MI424,#REF!,"&lt;="&amp;MH424,#REF!,"="&amp;KZ424,#REF!,"="&amp;LA424,#REF!,"&lt;="&amp;ME424,#REF!,"&gt;="&amp;MF424)</f>
        <v/>
      </c>
      <c r="MW424" s="1">
        <f>COUNTIFS(#REF!,LT424,#REF!,0,#REF!,"&gt;="&amp;MI424,#REF!,"&lt;="&amp;MH424,#REF!,"="&amp;KZ424,#REF!,"="&amp;LA424,#REF!,"&lt;="&amp;ME424,#REF!,"&gt;="&amp;MF424)</f>
        <v/>
      </c>
      <c r="MX424" s="1">
        <f>COUNTIFS(#REF!,LT424,#REF!,1,#REF!,"&gt;="&amp;MC424,#REF!,"&lt;="&amp;MB424,#REF!,"&lt;="&amp;ME424,#REF!,"&gt;="&amp;MF424)</f>
        <v/>
      </c>
      <c r="MY424" s="1">
        <f>COUNTIFS(#REF!,LT424,#REF!,0,#REF!,"&gt;="&amp;MC424,#REF!,"&lt;="&amp;MB424,#REF!,"&lt;="&amp;ME424,#REF!,"&gt;="&amp;MF424)</f>
        <v/>
      </c>
      <c r="MZ424" s="1">
        <f>COUNTIFS(#REF!,LT424,#REF!,1,#REF!,"&lt;="&amp;ME424,#REF!,"&gt;="&amp;MF424,#REF!,"="&amp;KV424,#REF!,"="&amp;KX424)</f>
        <v/>
      </c>
      <c r="NA424" s="1">
        <f>COUNTIFS(#REF!,LT424,#REF!,0,#REF!,"&lt;="&amp;ME424,#REF!,"&gt;="&amp;MF424,#REF!,"="&amp;KV424,#REF!,"="&amp;KX424)</f>
        <v/>
      </c>
      <c r="NB424" s="1">
        <f>COUNTIFS(#REF!,LT424,#REF!,1,#REF!,"&lt;="&amp;ME424,#REF!,"&gt;="&amp;MF424,#REF!,"="&amp;KW424,#REF!,"="&amp;KY424)</f>
        <v/>
      </c>
      <c r="NC424" s="1">
        <f>COUNTIFS(#REF!,LT424,#REF!,0,#REF!,"&lt;="&amp;ME424,#REF!,"&gt;="&amp;MF424,#REF!,"="&amp;KW424,#REF!,"="&amp;KY424)</f>
        <v/>
      </c>
      <c r="ND424" s="1">
        <f>COUNTIFS(#REF!,LT424,#REF!,1,#REF!,"&gt;="&amp;MC424,#REF!,"&lt;="&amp;MB424,#REF!,"&lt;="&amp;ME424,#REF!,"&gt;="&amp;MF424,#REF!,"="&amp;KV424,#REF!,"="&amp;KX424)</f>
        <v/>
      </c>
      <c r="NE424" s="1">
        <f>COUNTIFS(#REF!,LT424,#REF!,0,#REF!,"&gt;="&amp;MC424,#REF!,"&lt;="&amp;MB424,#REF!,"&lt;="&amp;ME424,#REF!,"&gt;="&amp;MF424,#REF!,"="&amp;KV424,#REF!,"="&amp;KX424)</f>
        <v/>
      </c>
      <c r="NF424" s="1">
        <f>COUNTIFS(#REF!,LT424,#REF!,1,#REF!,"&gt;="&amp;MC424,#REF!,"&lt;="&amp;MB424,#REF!,"&lt;="&amp;ME424,#REF!,"&gt;="&amp;MF424,#REF!,"="&amp;KW424,#REF!,"="&amp;KY424)</f>
        <v/>
      </c>
      <c r="NG424" s="1">
        <f>COUNTIFS(#REF!,LT424,#REF!,0,#REF!,"&gt;="&amp;MC424,#REF!,"&lt;="&amp;MB424,#REF!,"&lt;="&amp;ME424,#REF!,"&gt;="&amp;MF424,#REF!,"="&amp;KW424,#REF!,"="&amp;KY424)</f>
        <v/>
      </c>
      <c r="NH424" s="1">
        <f>COUNTIFS(#REF!,LT424,#REF!,1,#REF!,"&gt;="&amp;MC424,#REF!,"&lt;="&amp;MB424,#REF!,"&lt;="&amp;ME424,#REF!,"&gt;="&amp;MF424,#REF!,"="&amp;KZ424,#REF!,"="&amp;LA424)</f>
        <v/>
      </c>
      <c r="NI424" s="1">
        <f>COUNTIFS(#REF!,LT424,#REF!,0,#REF!,"&gt;="&amp;MC424,#REF!,"&lt;="&amp;MB424,#REF!,"&lt;="&amp;ME424,#REF!,"&gt;="&amp;MF424,#REF!,"="&amp;KZ424,#REF!,"="&amp;LA424)</f>
        <v/>
      </c>
      <c r="NJ424" s="1">
        <f>COUNTIFS(#REF!,LT424,#REF!,1,#REF!,"&gt;="&amp;MI424,#REF!,"&lt;="&amp;MH424,#REF!,"&lt;="&amp;ME424,#REF!,"&gt;="&amp;MF424)</f>
        <v/>
      </c>
      <c r="NK424" s="1">
        <f>COUNTIFS(#REF!,LT424,#REF!,0,#REF!,"&gt;="&amp;MI424,#REF!,"&lt;="&amp;MH424,#REF!,"&lt;="&amp;ME424,#REF!,"&gt;="&amp;MF424)</f>
        <v/>
      </c>
      <c r="NL424" s="1">
        <f>COUNTIFS(#REF!,LT424,#REF!,1,#REF!,"&gt;="&amp;MI424,#REF!,"&lt;="&amp;MH424,#REF!,"="&amp;KZ424,#REF!,"="&amp;LA424,#REF!,"&lt;="&amp;ME424,#REF!,"&gt;="&amp;MF424)</f>
        <v/>
      </c>
      <c r="NM424" s="1">
        <f>COUNTIFS(#REF!,LT424,#REF!,0,#REF!,"&gt;="&amp;MI424,#REF!,"&lt;="&amp;MH424,#REF!,"="&amp;KZ424,#REF!,"="&amp;LA424,#REF!,"&lt;="&amp;ME424,#REF!,"&gt;="&amp;MF424)</f>
        <v/>
      </c>
      <c r="NN424" s="1">
        <f>COUNTIFS(#REF!,LT424,#REF!,1,#REF!,"&gt;="&amp;MC424,#REF!,"&lt;="&amp;MB424,#REF!,"&lt;="&amp;ME424,#REF!,"&gt;="&amp;MF424)</f>
        <v/>
      </c>
      <c r="NO424" s="1">
        <f>COUNTIFS(#REF!,LT424,#REF!,0,#REF!,"&gt;="&amp;MC424,#REF!,"&lt;="&amp;MB424,#REF!,"&lt;="&amp;ME424,#REF!,"&gt;="&amp;MF424)</f>
        <v/>
      </c>
      <c r="NP424" s="1">
        <f>COUNTIFS(#REF!,LT424,#REF!,1,#REF!,"&lt;="&amp;ME424,#REF!,"&gt;="&amp;MF424,#REF!,"="&amp;KV424,#REF!,"="&amp;KX424)</f>
        <v/>
      </c>
      <c r="NQ424" s="1">
        <f>COUNTIFS(#REF!,LT424,#REF!,0,#REF!,"&lt;="&amp;ME424,#REF!,"&gt;="&amp;MF424,#REF!,"="&amp;KV424,#REF!,"="&amp;KX424)</f>
        <v/>
      </c>
      <c r="NR424" s="1">
        <f>COUNTIFS(#REF!,LT424,#REF!,1,#REF!,"&lt;="&amp;ME424,#REF!,"&gt;="&amp;MF424,#REF!,"="&amp;KW424,#REF!,"="&amp;KY424)</f>
        <v/>
      </c>
      <c r="NS424" s="1">
        <f>COUNTIFS(#REF!,LT424,#REF!,0,#REF!,"&lt;="&amp;ME424,#REF!,"&gt;="&amp;MF424,#REF!,"="&amp;KW424,#REF!,"="&amp;KY424)</f>
        <v/>
      </c>
      <c r="NT424" s="1">
        <f>MP424+MR424+MT424+MV424+MX424+MZ424+NB424</f>
        <v/>
      </c>
      <c r="NU424" s="1">
        <f>MQ424+MS424+MU424+MW424+MY424+NA424+NC424</f>
        <v/>
      </c>
      <c r="NV424" s="1">
        <f>NT424+NU424</f>
        <v/>
      </c>
      <c r="NW424" s="33">
        <f>NT424/(NT424+NU424)</f>
        <v/>
      </c>
      <c r="NX424" s="3">
        <f>1/NW424</f>
        <v/>
      </c>
      <c r="NY424" s="1">
        <f>LH424</f>
        <v/>
      </c>
      <c r="NZ424" s="79">
        <f>(NW424*((NY424-1)*0.98))-((1-NW424)*1)</f>
        <v/>
      </c>
      <c r="OA424" s="34">
        <f>IF(LR424&lt;0.9,0,IF(AND(LR424&gt;1.1),0,1))</f>
        <v/>
      </c>
      <c r="OB424" s="34">
        <f>IF(LS424&lt;0.9,0,IF(AND(LS424&gt;1.1),0,1))</f>
        <v/>
      </c>
      <c r="OC424" s="32">
        <f>IF(NV424&gt;99,1,0)</f>
        <v/>
      </c>
      <c r="OD424" s="32">
        <f>IF(NZ424&gt;0.0799,1,0)</f>
        <v/>
      </c>
      <c r="OE424" s="32">
        <f>IF(NZ424&gt;OM424,1,0)</f>
        <v/>
      </c>
      <c r="OF424" s="32">
        <f>OC424+OD424+OE424+OA424+OB424</f>
        <v/>
      </c>
      <c r="OG424" s="1">
        <f>ND424+NF424+NH424+NJ424+NL424+NN424+NP424+NR424</f>
        <v/>
      </c>
      <c r="OH424" s="1">
        <f>NE424+NG424+NI424+NK424+NM424+NO424+NQ424+NS424</f>
        <v/>
      </c>
      <c r="OI424" s="1">
        <f>OG424+OH424</f>
        <v/>
      </c>
      <c r="OJ424" s="33">
        <f>OG424/(OG424+OH424)</f>
        <v/>
      </c>
      <c r="OK424" s="3">
        <f>1/OJ424</f>
        <v/>
      </c>
      <c r="OL424" s="1">
        <f>LI424</f>
        <v/>
      </c>
      <c r="OM424" s="79">
        <f>(OJ424*((OL424-1)*0.98))-((1-OJ424)*1)</f>
        <v/>
      </c>
      <c r="ON424" s="34">
        <f>IF(LR424&lt;0.9,0,IF(AND(LR424&gt;1.1),0,1))</f>
        <v/>
      </c>
      <c r="OO424" s="34">
        <f>IF(LS424&lt;0.9,0,IF(AND(LS424&gt;1.1),0,1))</f>
        <v/>
      </c>
      <c r="OP424" s="32">
        <f>IF(OI424&gt;99,1,0)</f>
        <v/>
      </c>
      <c r="OQ424" s="32">
        <f>IF(OM424&gt;0.0799,1,0)</f>
        <v/>
      </c>
      <c r="OR424" s="32">
        <f>IF(OM424&gt;OZ424,1,0)</f>
        <v/>
      </c>
      <c r="OS424" s="32">
        <f>OP424+OQ424+OR424+ON424+OO424</f>
        <v/>
      </c>
      <c r="OT424">
        <f>IF(OF424=5,"BackHome0-0",IF(AND(OS424=5),"BackAway0-0",""))</f>
        <v/>
      </c>
      <c r="OU424">
        <f>IF(OF424=5,KN424,IF(AND(OS424=5),KO424,""))</f>
        <v/>
      </c>
      <c r="OV424">
        <f>IF(OF424=5,"Match Odds",IF(AND(OS424=5),"Match Odds",""))</f>
        <v/>
      </c>
      <c r="OW424">
        <f>IF(OF424=5,KP424,IF(AND(OS424=5),KP424,""))</f>
        <v/>
      </c>
      <c r="OX424">
        <f>IF(OF424=5,"MATCH_ODDS",IF(AND(OS424=5),"MATCH_ODDS",""))</f>
        <v/>
      </c>
      <c r="OY424">
        <f>IF(OF424=5,"BACK",IF(AND(OS424=5),"BACK",""))</f>
        <v/>
      </c>
    </row>
    <row r="425" ht="16.5" customHeight="1" thickBot="1" thickTop="1">
      <c r="A425" s="2" t="n"/>
      <c r="KN425" s="1">
        <f>IF(INDEX(#REF!,MATCH('HT 0-0'!D425,#REF!,0))=INDEX(#REF!,MATCH('HT 0-0'!D425,#REF!,0)),INDEX(#REF!,MATCH('HT 0-0'!D425,#REF!,0)),"ERROR")</f>
        <v/>
      </c>
      <c r="KO425" s="1">
        <f>IF(INDEX(#REF!,MATCH('HT 0-0'!E425,#REF!,0))=INDEX(#REF!,MATCH('HT 0-0'!E425,#REF!,0)),INDEX(#REF!,MATCH('HT 0-0'!E425,#REF!,0)),"ERROR")</f>
        <v/>
      </c>
      <c r="KP425" s="1">
        <f>KN425&amp;" v "&amp;KO425</f>
        <v/>
      </c>
      <c r="KQ425">
        <f>B425&amp;"_"&amp;C425</f>
        <v/>
      </c>
      <c r="KR425" s="1">
        <f>IF((HW425/KK425)&lt;0.335,"G",IF((HW425/KK425)&gt;0.67,"R","A"))</f>
        <v/>
      </c>
      <c r="KS425" s="1">
        <f>IF((HX425/KK425)&lt;0.335,"G",IF((HX425/KK425)&gt;0.67,"R","A"))</f>
        <v/>
      </c>
      <c r="KT425" s="1">
        <f>IF((IH425/KK425)&lt;0.335,"G",IF((IH425/KK425)&gt;0.67,"R","A"))</f>
        <v/>
      </c>
      <c r="KU425" s="1">
        <f>IF((II425/KK425)&lt;0.335,"G",IF((II425/KK425)&gt;0.67,"R","A"))</f>
        <v/>
      </c>
      <c r="KV425" s="1">
        <f>IF((HZ425/KK425)&lt;0.335,"G",IF((HZ425/KK425)&gt;0.67,"R","A"))</f>
        <v/>
      </c>
      <c r="KW425" s="1">
        <f>IF((HY425/KK425)&lt;0.335,"G",IF((HY425/KK425)&gt;0.67,"R","A"))</f>
        <v/>
      </c>
      <c r="KX425" s="1">
        <f>IF((IK425/KK425)&lt;0.335,"G",IF((IK425/KK425)&gt;0.67,"R","A"))</f>
        <v/>
      </c>
      <c r="KY425" s="1">
        <f>IF((IJ425/KK425)&lt;0.335,"G",IF((IJ425/KK425)&gt;0.67,"R","A"))</f>
        <v/>
      </c>
      <c r="KZ425" s="1">
        <f>IF((HQ425/KK425)&lt;0.335,"G",IF((HQ425/KK425)&gt;0.67,"R","A"))</f>
        <v/>
      </c>
      <c r="LA425" s="1">
        <f>IF((IB425/KK425)&lt;0.335,"G",IF((IB425/KK425)&gt;0.67,"R","A"))</f>
        <v/>
      </c>
      <c r="LB425">
        <f>IF(LQ425="0-0",INDEX(Scrape!#REF!,MATCH('HT 0-0'!KP425,Scrape!$B:$B,0)),"")</f>
        <v/>
      </c>
      <c r="LC425">
        <f>IF(LQ425="0-0",INDEX(Scrape!$A:$A,MATCH('HT 0-0'!KP425,Scrape!$B:$B,0)),"")</f>
        <v/>
      </c>
      <c r="LD425">
        <f>IF(LQ425="0-0",INDEX(Scrape!$B:$B,MATCH('HT 0-0'!KP425,Scrape!$B:$B,0)),"")</f>
        <v/>
      </c>
      <c r="LE425">
        <f>IF(LQ425="0-0",INDEX(Scrape!$C:$C,MATCH('HT 0-0'!KP425,Scrape!$B:$B,0)),"")</f>
        <v/>
      </c>
      <c r="LF425">
        <f>IF(LQ425="0-0",INDEX(Scrape!$D:$D,MATCH('HT 0-0'!KP425,Scrape!$B:$B,0)),"")</f>
        <v/>
      </c>
      <c r="LG425">
        <f>IF(LQ425="0-0",INDEX(Scrape!$E:$E,MATCH('HT 0-0'!KP425,Scrape!$B:$B,0)),"")</f>
        <v/>
      </c>
      <c r="LH425">
        <f>IF(LQ425="0-0",INDEX(Scrape!$F:$F,MATCH('HT 0-0'!KP425,Scrape!$B:$B,0)),"")</f>
        <v/>
      </c>
      <c r="LI425">
        <f>IF(LQ425="0-0",INDEX(Scrape!$G:$G,MATCH('HT 0-0'!KP425,Scrape!$B:$B,0)),"")</f>
        <v/>
      </c>
      <c r="LJ425">
        <f>IF(LQ425="0-0",INDEX(Scrape!$H:$H,MATCH('HT 0-0'!KP425,Scrape!$B:$B,0)),"")</f>
        <v/>
      </c>
      <c r="LK425">
        <f>IF(LQ425="0-0",INDEX(Scrape!$I:$I,MATCH('HT 0-0'!KP425,Scrape!$B:$B,0)),"")</f>
        <v/>
      </c>
      <c r="LL425">
        <f>IF(LQ425="0-0",INDEX(Scrape!$J:$J,MATCH('HT 0-0'!KP425,Scrape!$B:$B,0)),"")</f>
        <v/>
      </c>
      <c r="LM425">
        <f>IF(LQ425="0-0",INDEX(Scrape!$K:$K,MATCH('HT 0-0'!KP425,Scrape!$B:$B,0)),"")</f>
        <v/>
      </c>
      <c r="LN425">
        <f>IF(LQ425="0-0",INDEX(Scrape!$L:$L,MATCH('HT 0-0'!KP425,Scrape!$B:$B,0)),"")</f>
        <v/>
      </c>
      <c r="LO425">
        <f>IF(LQ425="0-0",INDEX(Scrape!$M:$M,MATCH('HT 0-0'!KP425,Scrape!$B:$B,0)),"")</f>
        <v/>
      </c>
      <c r="LP425">
        <f>IF(LQ425="0-0",INDEX(Scrape!$N:$N,MATCH('HT 0-0'!KP425,Scrape!$B:$B,0)),"")</f>
        <v/>
      </c>
      <c r="LQ425">
        <f>INDEX(Scrape!$O:$O,MATCH('HT 0-0'!KP425,Scrape!$B:$B,0))</f>
        <v/>
      </c>
      <c r="LR425">
        <f>(1/LJ425)+(1/LI425)+(1/LH425)</f>
        <v/>
      </c>
      <c r="LS425">
        <f>(1/LG425)+(1/LF425)+(1/LE425)</f>
        <v/>
      </c>
      <c r="LT425" s="8">
        <f>IF(INDEX(#REF!,MATCH(KQ425,#REF!,0))=INDEX(#REF!,MATCH(KQ425,#REF!,0)),INDEX(#REF!,MATCH(KQ425,#REF!,0)),"ERROR")</f>
        <v/>
      </c>
      <c r="LU425" s="4">
        <f>IF(KR425="G",2,IF(KR425="R",0.5,IF(KR425="A",1)))</f>
        <v/>
      </c>
      <c r="LV425" s="4">
        <f>IF(KS425="G",0.5,IF(KS425="R",2,IF(KS425="A",1)))</f>
        <v/>
      </c>
      <c r="LW425" s="4">
        <f>IF(KT425="G",2,IF(KT425="R",0.5,IF(KT425="A",1)))</f>
        <v/>
      </c>
      <c r="LX425" s="4">
        <f>IF(KU425="G",0.5,IF(KU425="R",2,IF(KU425="A",1)))</f>
        <v/>
      </c>
      <c r="LY425" s="7">
        <f>(LK425*(LU425+LX425)+(LL425*(LU425+LX425)))</f>
        <v/>
      </c>
      <c r="LZ425" s="7">
        <f>(LN425*(LV425+LW425)+(LO425*(LV425+LW425)))</f>
        <v/>
      </c>
      <c r="MA425" s="11">
        <f>LY425-LZ425</f>
        <v/>
      </c>
      <c r="MB425" s="5">
        <f>MA425+2</f>
        <v/>
      </c>
      <c r="MC425" s="6">
        <f>MA425-2</f>
        <v/>
      </c>
      <c r="MD425" s="4">
        <f>LE425</f>
        <v/>
      </c>
      <c r="ME425" s="9">
        <f>IF(MD425=0,1000,MD425+0.75)</f>
        <v/>
      </c>
      <c r="MF425" s="10">
        <f>IF(MD425=0,0,MD425-0.75)</f>
        <v/>
      </c>
      <c r="MG425" s="4">
        <f>((LM425*(LU425+LX425))-((LP425*(LV425+LW425))))</f>
        <v/>
      </c>
      <c r="MH425" s="9">
        <f>MG425*1.2</f>
        <v/>
      </c>
      <c r="MI425" s="10">
        <f>MG425*0.8</f>
        <v/>
      </c>
      <c r="MJ425">
        <f>IFERROR(OT425,"")</f>
        <v/>
      </c>
      <c r="MK425">
        <f>IFERROR(OU425,"")</f>
        <v/>
      </c>
      <c r="ML425">
        <f>IFERROR(OV425,"")</f>
        <v/>
      </c>
      <c r="MM425">
        <f>IFERROR(OW425,"")</f>
        <v/>
      </c>
      <c r="MN425">
        <f>IFERROR(OX425,"")</f>
        <v/>
      </c>
      <c r="MO425">
        <f>IFERROR(OY425,"")</f>
        <v/>
      </c>
      <c r="MP425" s="1">
        <f>COUNTIFS(#REF!,LT425,#REF!,1,#REF!,"&gt;="&amp;MC425,#REF!,"&lt;="&amp;MB425,#REF!,"&lt;="&amp;ME425,#REF!,"&gt;="&amp;MF425,#REF!,"="&amp;KV425,#REF!,"="&amp;KX425)</f>
        <v/>
      </c>
      <c r="MQ425" s="1">
        <f>COUNTIFS(#REF!,LT425,#REF!,0,#REF!,"&gt;="&amp;MC425,#REF!,"&lt;="&amp;MB425,#REF!,"&lt;="&amp;ME425,#REF!,"&gt;="&amp;MF425,#REF!,"="&amp;KV425,#REF!,"="&amp;KX425)</f>
        <v/>
      </c>
      <c r="MR425" s="1">
        <f>COUNTIFS(#REF!,LT425,#REF!,1,#REF!,"&gt;="&amp;MC425,#REF!,"&lt;="&amp;MB425,#REF!,"&lt;="&amp;ME425,#REF!,"&gt;="&amp;MF425,#REF!,"="&amp;KW425,#REF!,"="&amp;KY425)</f>
        <v/>
      </c>
      <c r="MS425" s="1">
        <f>COUNTIFS(#REF!,LT425,#REF!,0,#REF!,"&gt;="&amp;MC425,#REF!,"&lt;="&amp;MB425,#REF!,"&lt;="&amp;ME425,#REF!,"&gt;="&amp;MF425,#REF!,"="&amp;KW425,#REF!,"="&amp;KY425)</f>
        <v/>
      </c>
      <c r="MT425" s="1">
        <f>COUNTIFS(#REF!,LT425,#REF!,1,#REF!,"&gt;="&amp;MI425,#REF!,"&lt;="&amp;MH425,#REF!,"&lt;="&amp;ME425,#REF!,"&gt;="&amp;MF425)</f>
        <v/>
      </c>
      <c r="MU425" s="1">
        <f>COUNTIFS(#REF!,LT425,#REF!,0,#REF!,"&gt;="&amp;MI425,#REF!,"&lt;="&amp;MH425,#REF!,"&lt;="&amp;ME425,#REF!,"&gt;="&amp;MF425)</f>
        <v/>
      </c>
      <c r="MV425" s="1">
        <f>COUNTIFS(#REF!,LT425,#REF!,1,#REF!,"&gt;="&amp;MI425,#REF!,"&lt;="&amp;MH425,#REF!,"="&amp;KZ425,#REF!,"="&amp;LA425,#REF!,"&lt;="&amp;ME425,#REF!,"&gt;="&amp;MF425)</f>
        <v/>
      </c>
      <c r="MW425" s="1">
        <f>COUNTIFS(#REF!,LT425,#REF!,0,#REF!,"&gt;="&amp;MI425,#REF!,"&lt;="&amp;MH425,#REF!,"="&amp;KZ425,#REF!,"="&amp;LA425,#REF!,"&lt;="&amp;ME425,#REF!,"&gt;="&amp;MF425)</f>
        <v/>
      </c>
      <c r="MX425" s="1">
        <f>COUNTIFS(#REF!,LT425,#REF!,1,#REF!,"&gt;="&amp;MC425,#REF!,"&lt;="&amp;MB425,#REF!,"&lt;="&amp;ME425,#REF!,"&gt;="&amp;MF425)</f>
        <v/>
      </c>
      <c r="MY425" s="1">
        <f>COUNTIFS(#REF!,LT425,#REF!,0,#REF!,"&gt;="&amp;MC425,#REF!,"&lt;="&amp;MB425,#REF!,"&lt;="&amp;ME425,#REF!,"&gt;="&amp;MF425)</f>
        <v/>
      </c>
      <c r="MZ425" s="1">
        <f>COUNTIFS(#REF!,LT425,#REF!,1,#REF!,"&lt;="&amp;ME425,#REF!,"&gt;="&amp;MF425,#REF!,"="&amp;KV425,#REF!,"="&amp;KX425)</f>
        <v/>
      </c>
      <c r="NA425" s="1">
        <f>COUNTIFS(#REF!,LT425,#REF!,0,#REF!,"&lt;="&amp;ME425,#REF!,"&gt;="&amp;MF425,#REF!,"="&amp;KV425,#REF!,"="&amp;KX425)</f>
        <v/>
      </c>
      <c r="NB425" s="1">
        <f>COUNTIFS(#REF!,LT425,#REF!,1,#REF!,"&lt;="&amp;ME425,#REF!,"&gt;="&amp;MF425,#REF!,"="&amp;KW425,#REF!,"="&amp;KY425)</f>
        <v/>
      </c>
      <c r="NC425" s="1">
        <f>COUNTIFS(#REF!,LT425,#REF!,0,#REF!,"&lt;="&amp;ME425,#REF!,"&gt;="&amp;MF425,#REF!,"="&amp;KW425,#REF!,"="&amp;KY425)</f>
        <v/>
      </c>
      <c r="ND425" s="1">
        <f>COUNTIFS(#REF!,LT425,#REF!,1,#REF!,"&gt;="&amp;MC425,#REF!,"&lt;="&amp;MB425,#REF!,"&lt;="&amp;ME425,#REF!,"&gt;="&amp;MF425,#REF!,"="&amp;KV425,#REF!,"="&amp;KX425)</f>
        <v/>
      </c>
      <c r="NE425" s="1">
        <f>COUNTIFS(#REF!,LT425,#REF!,0,#REF!,"&gt;="&amp;MC425,#REF!,"&lt;="&amp;MB425,#REF!,"&lt;="&amp;ME425,#REF!,"&gt;="&amp;MF425,#REF!,"="&amp;KV425,#REF!,"="&amp;KX425)</f>
        <v/>
      </c>
      <c r="NF425" s="1">
        <f>COUNTIFS(#REF!,LT425,#REF!,1,#REF!,"&gt;="&amp;MC425,#REF!,"&lt;="&amp;MB425,#REF!,"&lt;="&amp;ME425,#REF!,"&gt;="&amp;MF425,#REF!,"="&amp;KW425,#REF!,"="&amp;KY425)</f>
        <v/>
      </c>
      <c r="NG425" s="1">
        <f>COUNTIFS(#REF!,LT425,#REF!,0,#REF!,"&gt;="&amp;MC425,#REF!,"&lt;="&amp;MB425,#REF!,"&lt;="&amp;ME425,#REF!,"&gt;="&amp;MF425,#REF!,"="&amp;KW425,#REF!,"="&amp;KY425)</f>
        <v/>
      </c>
      <c r="NH425" s="1">
        <f>COUNTIFS(#REF!,LT425,#REF!,1,#REF!,"&gt;="&amp;MC425,#REF!,"&lt;="&amp;MB425,#REF!,"&lt;="&amp;ME425,#REF!,"&gt;="&amp;MF425,#REF!,"="&amp;KZ425,#REF!,"="&amp;LA425)</f>
        <v/>
      </c>
      <c r="NI425" s="1">
        <f>COUNTIFS(#REF!,LT425,#REF!,0,#REF!,"&gt;="&amp;MC425,#REF!,"&lt;="&amp;MB425,#REF!,"&lt;="&amp;ME425,#REF!,"&gt;="&amp;MF425,#REF!,"="&amp;KZ425,#REF!,"="&amp;LA425)</f>
        <v/>
      </c>
      <c r="NJ425" s="1">
        <f>COUNTIFS(#REF!,LT425,#REF!,1,#REF!,"&gt;="&amp;MI425,#REF!,"&lt;="&amp;MH425,#REF!,"&lt;="&amp;ME425,#REF!,"&gt;="&amp;MF425)</f>
        <v/>
      </c>
      <c r="NK425" s="1">
        <f>COUNTIFS(#REF!,LT425,#REF!,0,#REF!,"&gt;="&amp;MI425,#REF!,"&lt;="&amp;MH425,#REF!,"&lt;="&amp;ME425,#REF!,"&gt;="&amp;MF425)</f>
        <v/>
      </c>
      <c r="NL425" s="1">
        <f>COUNTIFS(#REF!,LT425,#REF!,1,#REF!,"&gt;="&amp;MI425,#REF!,"&lt;="&amp;MH425,#REF!,"="&amp;KZ425,#REF!,"="&amp;LA425,#REF!,"&lt;="&amp;ME425,#REF!,"&gt;="&amp;MF425)</f>
        <v/>
      </c>
      <c r="NM425" s="1">
        <f>COUNTIFS(#REF!,LT425,#REF!,0,#REF!,"&gt;="&amp;MI425,#REF!,"&lt;="&amp;MH425,#REF!,"="&amp;KZ425,#REF!,"="&amp;LA425,#REF!,"&lt;="&amp;ME425,#REF!,"&gt;="&amp;MF425)</f>
        <v/>
      </c>
      <c r="NN425" s="1">
        <f>COUNTIFS(#REF!,LT425,#REF!,1,#REF!,"&gt;="&amp;MC425,#REF!,"&lt;="&amp;MB425,#REF!,"&lt;="&amp;ME425,#REF!,"&gt;="&amp;MF425)</f>
        <v/>
      </c>
      <c r="NO425" s="1">
        <f>COUNTIFS(#REF!,LT425,#REF!,0,#REF!,"&gt;="&amp;MC425,#REF!,"&lt;="&amp;MB425,#REF!,"&lt;="&amp;ME425,#REF!,"&gt;="&amp;MF425)</f>
        <v/>
      </c>
      <c r="NP425" s="1">
        <f>COUNTIFS(#REF!,LT425,#REF!,1,#REF!,"&lt;="&amp;ME425,#REF!,"&gt;="&amp;MF425,#REF!,"="&amp;KV425,#REF!,"="&amp;KX425)</f>
        <v/>
      </c>
      <c r="NQ425" s="1">
        <f>COUNTIFS(#REF!,LT425,#REF!,0,#REF!,"&lt;="&amp;ME425,#REF!,"&gt;="&amp;MF425,#REF!,"="&amp;KV425,#REF!,"="&amp;KX425)</f>
        <v/>
      </c>
      <c r="NR425" s="1">
        <f>COUNTIFS(#REF!,LT425,#REF!,1,#REF!,"&lt;="&amp;ME425,#REF!,"&gt;="&amp;MF425,#REF!,"="&amp;KW425,#REF!,"="&amp;KY425)</f>
        <v/>
      </c>
      <c r="NS425" s="1">
        <f>COUNTIFS(#REF!,LT425,#REF!,0,#REF!,"&lt;="&amp;ME425,#REF!,"&gt;="&amp;MF425,#REF!,"="&amp;KW425,#REF!,"="&amp;KY425)</f>
        <v/>
      </c>
      <c r="NT425" s="1">
        <f>MP425+MR425+MT425+MV425+MX425+MZ425+NB425</f>
        <v/>
      </c>
      <c r="NU425" s="1">
        <f>MQ425+MS425+MU425+MW425+MY425+NA425+NC425</f>
        <v/>
      </c>
      <c r="NV425" s="1">
        <f>NT425+NU425</f>
        <v/>
      </c>
      <c r="NW425" s="33">
        <f>NT425/(NT425+NU425)</f>
        <v/>
      </c>
      <c r="NX425" s="3">
        <f>1/NW425</f>
        <v/>
      </c>
      <c r="NY425" s="1">
        <f>LH425</f>
        <v/>
      </c>
      <c r="NZ425" s="79">
        <f>(NW425*((NY425-1)*0.98))-((1-NW425)*1)</f>
        <v/>
      </c>
      <c r="OA425" s="34">
        <f>IF(LR425&lt;0.9,0,IF(AND(LR425&gt;1.1),0,1))</f>
        <v/>
      </c>
      <c r="OB425" s="34">
        <f>IF(LS425&lt;0.9,0,IF(AND(LS425&gt;1.1),0,1))</f>
        <v/>
      </c>
      <c r="OC425" s="32">
        <f>IF(NV425&gt;99,1,0)</f>
        <v/>
      </c>
      <c r="OD425" s="32">
        <f>IF(NZ425&gt;0.0799,1,0)</f>
        <v/>
      </c>
      <c r="OE425" s="32">
        <f>IF(NZ425&gt;OM425,1,0)</f>
        <v/>
      </c>
      <c r="OF425" s="32">
        <f>OC425+OD425+OE425+OA425+OB425</f>
        <v/>
      </c>
      <c r="OG425" s="1">
        <f>ND425+NF425+NH425+NJ425+NL425+NN425+NP425+NR425</f>
        <v/>
      </c>
      <c r="OH425" s="1">
        <f>NE425+NG425+NI425+NK425+NM425+NO425+NQ425+NS425</f>
        <v/>
      </c>
      <c r="OI425" s="1">
        <f>OG425+OH425</f>
        <v/>
      </c>
      <c r="OJ425" s="33">
        <f>OG425/(OG425+OH425)</f>
        <v/>
      </c>
      <c r="OK425" s="3">
        <f>1/OJ425</f>
        <v/>
      </c>
      <c r="OL425" s="1">
        <f>LI425</f>
        <v/>
      </c>
      <c r="OM425" s="79">
        <f>(OJ425*((OL425-1)*0.98))-((1-OJ425)*1)</f>
        <v/>
      </c>
      <c r="ON425" s="34">
        <f>IF(LR425&lt;0.9,0,IF(AND(LR425&gt;1.1),0,1))</f>
        <v/>
      </c>
      <c r="OO425" s="34">
        <f>IF(LS425&lt;0.9,0,IF(AND(LS425&gt;1.1),0,1))</f>
        <v/>
      </c>
      <c r="OP425" s="32">
        <f>IF(OI425&gt;99,1,0)</f>
        <v/>
      </c>
      <c r="OQ425" s="32">
        <f>IF(OM425&gt;0.0799,1,0)</f>
        <v/>
      </c>
      <c r="OR425" s="32">
        <f>IF(OM425&gt;OZ425,1,0)</f>
        <v/>
      </c>
      <c r="OS425" s="32">
        <f>OP425+OQ425+OR425+ON425+OO425</f>
        <v/>
      </c>
      <c r="OT425">
        <f>IF(OF425=5,"BackHome0-0",IF(AND(OS425=5),"BackAway0-0",""))</f>
        <v/>
      </c>
      <c r="OU425">
        <f>IF(OF425=5,KN425,IF(AND(OS425=5),KO425,""))</f>
        <v/>
      </c>
      <c r="OV425">
        <f>IF(OF425=5,"Match Odds",IF(AND(OS425=5),"Match Odds",""))</f>
        <v/>
      </c>
      <c r="OW425">
        <f>IF(OF425=5,KP425,IF(AND(OS425=5),KP425,""))</f>
        <v/>
      </c>
      <c r="OX425">
        <f>IF(OF425=5,"MATCH_ODDS",IF(AND(OS425=5),"MATCH_ODDS",""))</f>
        <v/>
      </c>
      <c r="OY425">
        <f>IF(OF425=5,"BACK",IF(AND(OS425=5),"BACK",""))</f>
        <v/>
      </c>
    </row>
    <row r="426" ht="16.5" customHeight="1" thickBot="1" thickTop="1">
      <c r="A426" s="2" t="n"/>
      <c r="KN426" s="1">
        <f>IF(INDEX(#REF!,MATCH('HT 0-0'!D426,#REF!,0))=INDEX(#REF!,MATCH('HT 0-0'!D426,#REF!,0)),INDEX(#REF!,MATCH('HT 0-0'!D426,#REF!,0)),"ERROR")</f>
        <v/>
      </c>
      <c r="KO426" s="1">
        <f>IF(INDEX(#REF!,MATCH('HT 0-0'!E426,#REF!,0))=INDEX(#REF!,MATCH('HT 0-0'!E426,#REF!,0)),INDEX(#REF!,MATCH('HT 0-0'!E426,#REF!,0)),"ERROR")</f>
        <v/>
      </c>
      <c r="KP426" s="1">
        <f>KN426&amp;" v "&amp;KO426</f>
        <v/>
      </c>
      <c r="KQ426">
        <f>B426&amp;"_"&amp;C426</f>
        <v/>
      </c>
      <c r="KR426" s="1">
        <f>IF((HW426/KK426)&lt;0.335,"G",IF((HW426/KK426)&gt;0.67,"R","A"))</f>
        <v/>
      </c>
      <c r="KS426" s="1">
        <f>IF((HX426/KK426)&lt;0.335,"G",IF((HX426/KK426)&gt;0.67,"R","A"))</f>
        <v/>
      </c>
      <c r="KT426" s="1">
        <f>IF((IH426/KK426)&lt;0.335,"G",IF((IH426/KK426)&gt;0.67,"R","A"))</f>
        <v/>
      </c>
      <c r="KU426" s="1">
        <f>IF((II426/KK426)&lt;0.335,"G",IF((II426/KK426)&gt;0.67,"R","A"))</f>
        <v/>
      </c>
      <c r="KV426" s="1">
        <f>IF((HZ426/KK426)&lt;0.335,"G",IF((HZ426/KK426)&gt;0.67,"R","A"))</f>
        <v/>
      </c>
      <c r="KW426" s="1">
        <f>IF((HY426/KK426)&lt;0.335,"G",IF((HY426/KK426)&gt;0.67,"R","A"))</f>
        <v/>
      </c>
      <c r="KX426" s="1">
        <f>IF((IK426/KK426)&lt;0.335,"G",IF((IK426/KK426)&gt;0.67,"R","A"))</f>
        <v/>
      </c>
      <c r="KY426" s="1">
        <f>IF((IJ426/KK426)&lt;0.335,"G",IF((IJ426/KK426)&gt;0.67,"R","A"))</f>
        <v/>
      </c>
      <c r="KZ426" s="1">
        <f>IF((HQ426/KK426)&lt;0.335,"G",IF((HQ426/KK426)&gt;0.67,"R","A"))</f>
        <v/>
      </c>
      <c r="LA426" s="1">
        <f>IF((IB426/KK426)&lt;0.335,"G",IF((IB426/KK426)&gt;0.67,"R","A"))</f>
        <v/>
      </c>
      <c r="LB426">
        <f>IF(LQ426="0-0",INDEX(Scrape!#REF!,MATCH('HT 0-0'!KP426,Scrape!$B:$B,0)),"")</f>
        <v/>
      </c>
      <c r="LC426">
        <f>IF(LQ426="0-0",INDEX(Scrape!$A:$A,MATCH('HT 0-0'!KP426,Scrape!$B:$B,0)),"")</f>
        <v/>
      </c>
      <c r="LD426">
        <f>IF(LQ426="0-0",INDEX(Scrape!$B:$B,MATCH('HT 0-0'!KP426,Scrape!$B:$B,0)),"")</f>
        <v/>
      </c>
      <c r="LE426">
        <f>IF(LQ426="0-0",INDEX(Scrape!$C:$C,MATCH('HT 0-0'!KP426,Scrape!$B:$B,0)),"")</f>
        <v/>
      </c>
      <c r="LF426">
        <f>IF(LQ426="0-0",INDEX(Scrape!$D:$D,MATCH('HT 0-0'!KP426,Scrape!$B:$B,0)),"")</f>
        <v/>
      </c>
      <c r="LG426">
        <f>IF(LQ426="0-0",INDEX(Scrape!$E:$E,MATCH('HT 0-0'!KP426,Scrape!$B:$B,0)),"")</f>
        <v/>
      </c>
      <c r="LH426">
        <f>IF(LQ426="0-0",INDEX(Scrape!$F:$F,MATCH('HT 0-0'!KP426,Scrape!$B:$B,0)),"")</f>
        <v/>
      </c>
      <c r="LI426">
        <f>IF(LQ426="0-0",INDEX(Scrape!$G:$G,MATCH('HT 0-0'!KP426,Scrape!$B:$B,0)),"")</f>
        <v/>
      </c>
      <c r="LJ426">
        <f>IF(LQ426="0-0",INDEX(Scrape!$H:$H,MATCH('HT 0-0'!KP426,Scrape!$B:$B,0)),"")</f>
        <v/>
      </c>
      <c r="LK426">
        <f>IF(LQ426="0-0",INDEX(Scrape!$I:$I,MATCH('HT 0-0'!KP426,Scrape!$B:$B,0)),"")</f>
        <v/>
      </c>
      <c r="LL426">
        <f>IF(LQ426="0-0",INDEX(Scrape!$J:$J,MATCH('HT 0-0'!KP426,Scrape!$B:$B,0)),"")</f>
        <v/>
      </c>
      <c r="LM426">
        <f>IF(LQ426="0-0",INDEX(Scrape!$K:$K,MATCH('HT 0-0'!KP426,Scrape!$B:$B,0)),"")</f>
        <v/>
      </c>
      <c r="LN426">
        <f>IF(LQ426="0-0",INDEX(Scrape!$L:$L,MATCH('HT 0-0'!KP426,Scrape!$B:$B,0)),"")</f>
        <v/>
      </c>
      <c r="LO426">
        <f>IF(LQ426="0-0",INDEX(Scrape!$M:$M,MATCH('HT 0-0'!KP426,Scrape!$B:$B,0)),"")</f>
        <v/>
      </c>
      <c r="LP426">
        <f>IF(LQ426="0-0",INDEX(Scrape!$N:$N,MATCH('HT 0-0'!KP426,Scrape!$B:$B,0)),"")</f>
        <v/>
      </c>
      <c r="LQ426">
        <f>INDEX(Scrape!$O:$O,MATCH('HT 0-0'!KP426,Scrape!$B:$B,0))</f>
        <v/>
      </c>
      <c r="LR426">
        <f>(1/LJ426)+(1/LI426)+(1/LH426)</f>
        <v/>
      </c>
      <c r="LS426">
        <f>(1/LG426)+(1/LF426)+(1/LE426)</f>
        <v/>
      </c>
      <c r="LT426" s="8">
        <f>IF(INDEX(#REF!,MATCH(KQ426,#REF!,0))=INDEX(#REF!,MATCH(KQ426,#REF!,0)),INDEX(#REF!,MATCH(KQ426,#REF!,0)),"ERROR")</f>
        <v/>
      </c>
      <c r="LU426" s="4">
        <f>IF(KR426="G",2,IF(KR426="R",0.5,IF(KR426="A",1)))</f>
        <v/>
      </c>
      <c r="LV426" s="4">
        <f>IF(KS426="G",0.5,IF(KS426="R",2,IF(KS426="A",1)))</f>
        <v/>
      </c>
      <c r="LW426" s="4">
        <f>IF(KT426="G",2,IF(KT426="R",0.5,IF(KT426="A",1)))</f>
        <v/>
      </c>
      <c r="LX426" s="4">
        <f>IF(KU426="G",0.5,IF(KU426="R",2,IF(KU426="A",1)))</f>
        <v/>
      </c>
      <c r="LY426" s="7">
        <f>(LK426*(LU426+LX426)+(LL426*(LU426+LX426)))</f>
        <v/>
      </c>
      <c r="LZ426" s="7">
        <f>(LN426*(LV426+LW426)+(LO426*(LV426+LW426)))</f>
        <v/>
      </c>
      <c r="MA426" s="11">
        <f>LY426-LZ426</f>
        <v/>
      </c>
      <c r="MB426" s="5">
        <f>MA426+2</f>
        <v/>
      </c>
      <c r="MC426" s="6">
        <f>MA426-2</f>
        <v/>
      </c>
      <c r="MD426" s="4">
        <f>LE426</f>
        <v/>
      </c>
      <c r="ME426" s="9">
        <f>IF(MD426=0,1000,MD426+0.75)</f>
        <v/>
      </c>
      <c r="MF426" s="10">
        <f>IF(MD426=0,0,MD426-0.75)</f>
        <v/>
      </c>
      <c r="MG426" s="4">
        <f>((LM426*(LU426+LX426))-((LP426*(LV426+LW426))))</f>
        <v/>
      </c>
      <c r="MH426" s="9">
        <f>MG426*1.2</f>
        <v/>
      </c>
      <c r="MI426" s="10">
        <f>MG426*0.8</f>
        <v/>
      </c>
      <c r="MJ426">
        <f>IFERROR(OT426,"")</f>
        <v/>
      </c>
      <c r="MK426">
        <f>IFERROR(OU426,"")</f>
        <v/>
      </c>
      <c r="ML426">
        <f>IFERROR(OV426,"")</f>
        <v/>
      </c>
      <c r="MM426">
        <f>IFERROR(OW426,"")</f>
        <v/>
      </c>
      <c r="MN426">
        <f>IFERROR(OX426,"")</f>
        <v/>
      </c>
      <c r="MO426">
        <f>IFERROR(OY426,"")</f>
        <v/>
      </c>
      <c r="MP426" s="1">
        <f>COUNTIFS(#REF!,LT426,#REF!,1,#REF!,"&gt;="&amp;MC426,#REF!,"&lt;="&amp;MB426,#REF!,"&lt;="&amp;ME426,#REF!,"&gt;="&amp;MF426,#REF!,"="&amp;KV426,#REF!,"="&amp;KX426)</f>
        <v/>
      </c>
      <c r="MQ426" s="1">
        <f>COUNTIFS(#REF!,LT426,#REF!,0,#REF!,"&gt;="&amp;MC426,#REF!,"&lt;="&amp;MB426,#REF!,"&lt;="&amp;ME426,#REF!,"&gt;="&amp;MF426,#REF!,"="&amp;KV426,#REF!,"="&amp;KX426)</f>
        <v/>
      </c>
      <c r="MR426" s="1">
        <f>COUNTIFS(#REF!,LT426,#REF!,1,#REF!,"&gt;="&amp;MC426,#REF!,"&lt;="&amp;MB426,#REF!,"&lt;="&amp;ME426,#REF!,"&gt;="&amp;MF426,#REF!,"="&amp;KW426,#REF!,"="&amp;KY426)</f>
        <v/>
      </c>
      <c r="MS426" s="1">
        <f>COUNTIFS(#REF!,LT426,#REF!,0,#REF!,"&gt;="&amp;MC426,#REF!,"&lt;="&amp;MB426,#REF!,"&lt;="&amp;ME426,#REF!,"&gt;="&amp;MF426,#REF!,"="&amp;KW426,#REF!,"="&amp;KY426)</f>
        <v/>
      </c>
      <c r="MT426" s="1">
        <f>COUNTIFS(#REF!,LT426,#REF!,1,#REF!,"&gt;="&amp;MI426,#REF!,"&lt;="&amp;MH426,#REF!,"&lt;="&amp;ME426,#REF!,"&gt;="&amp;MF426)</f>
        <v/>
      </c>
      <c r="MU426" s="1">
        <f>COUNTIFS(#REF!,LT426,#REF!,0,#REF!,"&gt;="&amp;MI426,#REF!,"&lt;="&amp;MH426,#REF!,"&lt;="&amp;ME426,#REF!,"&gt;="&amp;MF426)</f>
        <v/>
      </c>
      <c r="MV426" s="1">
        <f>COUNTIFS(#REF!,LT426,#REF!,1,#REF!,"&gt;="&amp;MI426,#REF!,"&lt;="&amp;MH426,#REF!,"="&amp;KZ426,#REF!,"="&amp;LA426,#REF!,"&lt;="&amp;ME426,#REF!,"&gt;="&amp;MF426)</f>
        <v/>
      </c>
      <c r="MW426" s="1">
        <f>COUNTIFS(#REF!,LT426,#REF!,0,#REF!,"&gt;="&amp;MI426,#REF!,"&lt;="&amp;MH426,#REF!,"="&amp;KZ426,#REF!,"="&amp;LA426,#REF!,"&lt;="&amp;ME426,#REF!,"&gt;="&amp;MF426)</f>
        <v/>
      </c>
      <c r="MX426" s="1">
        <f>COUNTIFS(#REF!,LT426,#REF!,1,#REF!,"&gt;="&amp;MC426,#REF!,"&lt;="&amp;MB426,#REF!,"&lt;="&amp;ME426,#REF!,"&gt;="&amp;MF426)</f>
        <v/>
      </c>
      <c r="MY426" s="1">
        <f>COUNTIFS(#REF!,LT426,#REF!,0,#REF!,"&gt;="&amp;MC426,#REF!,"&lt;="&amp;MB426,#REF!,"&lt;="&amp;ME426,#REF!,"&gt;="&amp;MF426)</f>
        <v/>
      </c>
      <c r="MZ426" s="1">
        <f>COUNTIFS(#REF!,LT426,#REF!,1,#REF!,"&lt;="&amp;ME426,#REF!,"&gt;="&amp;MF426,#REF!,"="&amp;KV426,#REF!,"="&amp;KX426)</f>
        <v/>
      </c>
      <c r="NA426" s="1">
        <f>COUNTIFS(#REF!,LT426,#REF!,0,#REF!,"&lt;="&amp;ME426,#REF!,"&gt;="&amp;MF426,#REF!,"="&amp;KV426,#REF!,"="&amp;KX426)</f>
        <v/>
      </c>
      <c r="NB426" s="1">
        <f>COUNTIFS(#REF!,LT426,#REF!,1,#REF!,"&lt;="&amp;ME426,#REF!,"&gt;="&amp;MF426,#REF!,"="&amp;KW426,#REF!,"="&amp;KY426)</f>
        <v/>
      </c>
      <c r="NC426" s="1">
        <f>COUNTIFS(#REF!,LT426,#REF!,0,#REF!,"&lt;="&amp;ME426,#REF!,"&gt;="&amp;MF426,#REF!,"="&amp;KW426,#REF!,"="&amp;KY426)</f>
        <v/>
      </c>
      <c r="ND426" s="1">
        <f>COUNTIFS(#REF!,LT426,#REF!,1,#REF!,"&gt;="&amp;MC426,#REF!,"&lt;="&amp;MB426,#REF!,"&lt;="&amp;ME426,#REF!,"&gt;="&amp;MF426,#REF!,"="&amp;KV426,#REF!,"="&amp;KX426)</f>
        <v/>
      </c>
      <c r="NE426" s="1">
        <f>COUNTIFS(#REF!,LT426,#REF!,0,#REF!,"&gt;="&amp;MC426,#REF!,"&lt;="&amp;MB426,#REF!,"&lt;="&amp;ME426,#REF!,"&gt;="&amp;MF426,#REF!,"="&amp;KV426,#REF!,"="&amp;KX426)</f>
        <v/>
      </c>
      <c r="NF426" s="1">
        <f>COUNTIFS(#REF!,LT426,#REF!,1,#REF!,"&gt;="&amp;MC426,#REF!,"&lt;="&amp;MB426,#REF!,"&lt;="&amp;ME426,#REF!,"&gt;="&amp;MF426,#REF!,"="&amp;KW426,#REF!,"="&amp;KY426)</f>
        <v/>
      </c>
      <c r="NG426" s="1">
        <f>COUNTIFS(#REF!,LT426,#REF!,0,#REF!,"&gt;="&amp;MC426,#REF!,"&lt;="&amp;MB426,#REF!,"&lt;="&amp;ME426,#REF!,"&gt;="&amp;MF426,#REF!,"="&amp;KW426,#REF!,"="&amp;KY426)</f>
        <v/>
      </c>
      <c r="NH426" s="1">
        <f>COUNTIFS(#REF!,LT426,#REF!,1,#REF!,"&gt;="&amp;MC426,#REF!,"&lt;="&amp;MB426,#REF!,"&lt;="&amp;ME426,#REF!,"&gt;="&amp;MF426,#REF!,"="&amp;KZ426,#REF!,"="&amp;LA426)</f>
        <v/>
      </c>
      <c r="NI426" s="1">
        <f>COUNTIFS(#REF!,LT426,#REF!,0,#REF!,"&gt;="&amp;MC426,#REF!,"&lt;="&amp;MB426,#REF!,"&lt;="&amp;ME426,#REF!,"&gt;="&amp;MF426,#REF!,"="&amp;KZ426,#REF!,"="&amp;LA426)</f>
        <v/>
      </c>
      <c r="NJ426" s="1">
        <f>COUNTIFS(#REF!,LT426,#REF!,1,#REF!,"&gt;="&amp;MI426,#REF!,"&lt;="&amp;MH426,#REF!,"&lt;="&amp;ME426,#REF!,"&gt;="&amp;MF426)</f>
        <v/>
      </c>
      <c r="NK426" s="1">
        <f>COUNTIFS(#REF!,LT426,#REF!,0,#REF!,"&gt;="&amp;MI426,#REF!,"&lt;="&amp;MH426,#REF!,"&lt;="&amp;ME426,#REF!,"&gt;="&amp;MF426)</f>
        <v/>
      </c>
      <c r="NL426" s="1">
        <f>COUNTIFS(#REF!,LT426,#REF!,1,#REF!,"&gt;="&amp;MI426,#REF!,"&lt;="&amp;MH426,#REF!,"="&amp;KZ426,#REF!,"="&amp;LA426,#REF!,"&lt;="&amp;ME426,#REF!,"&gt;="&amp;MF426)</f>
        <v/>
      </c>
      <c r="NM426" s="1">
        <f>COUNTIFS(#REF!,LT426,#REF!,0,#REF!,"&gt;="&amp;MI426,#REF!,"&lt;="&amp;MH426,#REF!,"="&amp;KZ426,#REF!,"="&amp;LA426,#REF!,"&lt;="&amp;ME426,#REF!,"&gt;="&amp;MF426)</f>
        <v/>
      </c>
      <c r="NN426" s="1">
        <f>COUNTIFS(#REF!,LT426,#REF!,1,#REF!,"&gt;="&amp;MC426,#REF!,"&lt;="&amp;MB426,#REF!,"&lt;="&amp;ME426,#REF!,"&gt;="&amp;MF426)</f>
        <v/>
      </c>
      <c r="NO426" s="1">
        <f>COUNTIFS(#REF!,LT426,#REF!,0,#REF!,"&gt;="&amp;MC426,#REF!,"&lt;="&amp;MB426,#REF!,"&lt;="&amp;ME426,#REF!,"&gt;="&amp;MF426)</f>
        <v/>
      </c>
      <c r="NP426" s="1">
        <f>COUNTIFS(#REF!,LT426,#REF!,1,#REF!,"&lt;="&amp;ME426,#REF!,"&gt;="&amp;MF426,#REF!,"="&amp;KV426,#REF!,"="&amp;KX426)</f>
        <v/>
      </c>
      <c r="NQ426" s="1">
        <f>COUNTIFS(#REF!,LT426,#REF!,0,#REF!,"&lt;="&amp;ME426,#REF!,"&gt;="&amp;MF426,#REF!,"="&amp;KV426,#REF!,"="&amp;KX426)</f>
        <v/>
      </c>
      <c r="NR426" s="1">
        <f>COUNTIFS(#REF!,LT426,#REF!,1,#REF!,"&lt;="&amp;ME426,#REF!,"&gt;="&amp;MF426,#REF!,"="&amp;KW426,#REF!,"="&amp;KY426)</f>
        <v/>
      </c>
      <c r="NS426" s="1">
        <f>COUNTIFS(#REF!,LT426,#REF!,0,#REF!,"&lt;="&amp;ME426,#REF!,"&gt;="&amp;MF426,#REF!,"="&amp;KW426,#REF!,"="&amp;KY426)</f>
        <v/>
      </c>
      <c r="NT426" s="1">
        <f>MP426+MR426+MT426+MV426+MX426+MZ426+NB426</f>
        <v/>
      </c>
      <c r="NU426" s="1">
        <f>MQ426+MS426+MU426+MW426+MY426+NA426+NC426</f>
        <v/>
      </c>
      <c r="NV426" s="1">
        <f>NT426+NU426</f>
        <v/>
      </c>
      <c r="NW426" s="33">
        <f>NT426/(NT426+NU426)</f>
        <v/>
      </c>
      <c r="NX426" s="3">
        <f>1/NW426</f>
        <v/>
      </c>
      <c r="NY426" s="1">
        <f>LH426</f>
        <v/>
      </c>
      <c r="NZ426" s="79">
        <f>(NW426*((NY426-1)*0.98))-((1-NW426)*1)</f>
        <v/>
      </c>
      <c r="OA426" s="34">
        <f>IF(LR426&lt;0.9,0,IF(AND(LR426&gt;1.1),0,1))</f>
        <v/>
      </c>
      <c r="OB426" s="34">
        <f>IF(LS426&lt;0.9,0,IF(AND(LS426&gt;1.1),0,1))</f>
        <v/>
      </c>
      <c r="OC426" s="32">
        <f>IF(NV426&gt;99,1,0)</f>
        <v/>
      </c>
      <c r="OD426" s="32">
        <f>IF(NZ426&gt;0.0799,1,0)</f>
        <v/>
      </c>
      <c r="OE426" s="32">
        <f>IF(NZ426&gt;OM426,1,0)</f>
        <v/>
      </c>
      <c r="OF426" s="32">
        <f>OC426+OD426+OE426+OA426+OB426</f>
        <v/>
      </c>
      <c r="OG426" s="1">
        <f>ND426+NF426+NH426+NJ426+NL426+NN426+NP426+NR426</f>
        <v/>
      </c>
      <c r="OH426" s="1">
        <f>NE426+NG426+NI426+NK426+NM426+NO426+NQ426+NS426</f>
        <v/>
      </c>
      <c r="OI426" s="1">
        <f>OG426+OH426</f>
        <v/>
      </c>
      <c r="OJ426" s="33">
        <f>OG426/(OG426+OH426)</f>
        <v/>
      </c>
      <c r="OK426" s="3">
        <f>1/OJ426</f>
        <v/>
      </c>
      <c r="OL426" s="1">
        <f>LI426</f>
        <v/>
      </c>
      <c r="OM426" s="79">
        <f>(OJ426*((OL426-1)*0.98))-((1-OJ426)*1)</f>
        <v/>
      </c>
      <c r="ON426" s="34">
        <f>IF(LR426&lt;0.9,0,IF(AND(LR426&gt;1.1),0,1))</f>
        <v/>
      </c>
      <c r="OO426" s="34">
        <f>IF(LS426&lt;0.9,0,IF(AND(LS426&gt;1.1),0,1))</f>
        <v/>
      </c>
      <c r="OP426" s="32">
        <f>IF(OI426&gt;99,1,0)</f>
        <v/>
      </c>
      <c r="OQ426" s="32">
        <f>IF(OM426&gt;0.0799,1,0)</f>
        <v/>
      </c>
      <c r="OR426" s="32">
        <f>IF(OM426&gt;OZ426,1,0)</f>
        <v/>
      </c>
      <c r="OS426" s="32">
        <f>OP426+OQ426+OR426+ON426+OO426</f>
        <v/>
      </c>
      <c r="OT426">
        <f>IF(OF426=5,"BackHome0-0",IF(AND(OS426=5),"BackAway0-0",""))</f>
        <v/>
      </c>
      <c r="OU426">
        <f>IF(OF426=5,KN426,IF(AND(OS426=5),KO426,""))</f>
        <v/>
      </c>
      <c r="OV426">
        <f>IF(OF426=5,"Match Odds",IF(AND(OS426=5),"Match Odds",""))</f>
        <v/>
      </c>
      <c r="OW426">
        <f>IF(OF426=5,KP426,IF(AND(OS426=5),KP426,""))</f>
        <v/>
      </c>
      <c r="OX426">
        <f>IF(OF426=5,"MATCH_ODDS",IF(AND(OS426=5),"MATCH_ODDS",""))</f>
        <v/>
      </c>
      <c r="OY426">
        <f>IF(OF426=5,"BACK",IF(AND(OS426=5),"BACK",""))</f>
        <v/>
      </c>
    </row>
    <row r="427" ht="16.5" customHeight="1" thickBot="1" thickTop="1">
      <c r="A427" s="2" t="n"/>
      <c r="KN427" s="1">
        <f>IF(INDEX(#REF!,MATCH('HT 0-0'!D427,#REF!,0))=INDEX(#REF!,MATCH('HT 0-0'!D427,#REF!,0)),INDEX(#REF!,MATCH('HT 0-0'!D427,#REF!,0)),"ERROR")</f>
        <v/>
      </c>
      <c r="KO427" s="1">
        <f>IF(INDEX(#REF!,MATCH('HT 0-0'!E427,#REF!,0))=INDEX(#REF!,MATCH('HT 0-0'!E427,#REF!,0)),INDEX(#REF!,MATCH('HT 0-0'!E427,#REF!,0)),"ERROR")</f>
        <v/>
      </c>
      <c r="KP427" s="1">
        <f>KN427&amp;" v "&amp;KO427</f>
        <v/>
      </c>
      <c r="KQ427">
        <f>B427&amp;"_"&amp;C427</f>
        <v/>
      </c>
      <c r="KR427" s="1">
        <f>IF((HW427/KK427)&lt;0.335,"G",IF((HW427/KK427)&gt;0.67,"R","A"))</f>
        <v/>
      </c>
      <c r="KS427" s="1">
        <f>IF((HX427/KK427)&lt;0.335,"G",IF((HX427/KK427)&gt;0.67,"R","A"))</f>
        <v/>
      </c>
      <c r="KT427" s="1">
        <f>IF((IH427/KK427)&lt;0.335,"G",IF((IH427/KK427)&gt;0.67,"R","A"))</f>
        <v/>
      </c>
      <c r="KU427" s="1">
        <f>IF((II427/KK427)&lt;0.335,"G",IF((II427/KK427)&gt;0.67,"R","A"))</f>
        <v/>
      </c>
      <c r="KV427" s="1">
        <f>IF((HZ427/KK427)&lt;0.335,"G",IF((HZ427/KK427)&gt;0.67,"R","A"))</f>
        <v/>
      </c>
      <c r="KW427" s="1">
        <f>IF((HY427/KK427)&lt;0.335,"G",IF((HY427/KK427)&gt;0.67,"R","A"))</f>
        <v/>
      </c>
      <c r="KX427" s="1">
        <f>IF((IK427/KK427)&lt;0.335,"G",IF((IK427/KK427)&gt;0.67,"R","A"))</f>
        <v/>
      </c>
      <c r="KY427" s="1">
        <f>IF((IJ427/KK427)&lt;0.335,"G",IF((IJ427/KK427)&gt;0.67,"R","A"))</f>
        <v/>
      </c>
      <c r="KZ427" s="1">
        <f>IF((HQ427/KK427)&lt;0.335,"G",IF((HQ427/KK427)&gt;0.67,"R","A"))</f>
        <v/>
      </c>
      <c r="LA427" s="1">
        <f>IF((IB427/KK427)&lt;0.335,"G",IF((IB427/KK427)&gt;0.67,"R","A"))</f>
        <v/>
      </c>
      <c r="LB427">
        <f>IF(LQ427="0-0",INDEX(Scrape!#REF!,MATCH('HT 0-0'!KP427,Scrape!$B:$B,0)),"")</f>
        <v/>
      </c>
      <c r="LC427">
        <f>IF(LQ427="0-0",INDEX(Scrape!$A:$A,MATCH('HT 0-0'!KP427,Scrape!$B:$B,0)),"")</f>
        <v/>
      </c>
      <c r="LD427">
        <f>IF(LQ427="0-0",INDEX(Scrape!$B:$B,MATCH('HT 0-0'!KP427,Scrape!$B:$B,0)),"")</f>
        <v/>
      </c>
      <c r="LE427">
        <f>IF(LQ427="0-0",INDEX(Scrape!$C:$C,MATCH('HT 0-0'!KP427,Scrape!$B:$B,0)),"")</f>
        <v/>
      </c>
      <c r="LF427">
        <f>IF(LQ427="0-0",INDEX(Scrape!$D:$D,MATCH('HT 0-0'!KP427,Scrape!$B:$B,0)),"")</f>
        <v/>
      </c>
      <c r="LG427">
        <f>IF(LQ427="0-0",INDEX(Scrape!$E:$E,MATCH('HT 0-0'!KP427,Scrape!$B:$B,0)),"")</f>
        <v/>
      </c>
      <c r="LH427">
        <f>IF(LQ427="0-0",INDEX(Scrape!$F:$F,MATCH('HT 0-0'!KP427,Scrape!$B:$B,0)),"")</f>
        <v/>
      </c>
      <c r="LI427">
        <f>IF(LQ427="0-0",INDEX(Scrape!$G:$G,MATCH('HT 0-0'!KP427,Scrape!$B:$B,0)),"")</f>
        <v/>
      </c>
      <c r="LJ427">
        <f>IF(LQ427="0-0",INDEX(Scrape!$H:$H,MATCH('HT 0-0'!KP427,Scrape!$B:$B,0)),"")</f>
        <v/>
      </c>
      <c r="LK427">
        <f>IF(LQ427="0-0",INDEX(Scrape!$I:$I,MATCH('HT 0-0'!KP427,Scrape!$B:$B,0)),"")</f>
        <v/>
      </c>
      <c r="LL427">
        <f>IF(LQ427="0-0",INDEX(Scrape!$J:$J,MATCH('HT 0-0'!KP427,Scrape!$B:$B,0)),"")</f>
        <v/>
      </c>
      <c r="LM427">
        <f>IF(LQ427="0-0",INDEX(Scrape!$K:$K,MATCH('HT 0-0'!KP427,Scrape!$B:$B,0)),"")</f>
        <v/>
      </c>
      <c r="LN427">
        <f>IF(LQ427="0-0",INDEX(Scrape!$L:$L,MATCH('HT 0-0'!KP427,Scrape!$B:$B,0)),"")</f>
        <v/>
      </c>
      <c r="LO427">
        <f>IF(LQ427="0-0",INDEX(Scrape!$M:$M,MATCH('HT 0-0'!KP427,Scrape!$B:$B,0)),"")</f>
        <v/>
      </c>
      <c r="LP427">
        <f>IF(LQ427="0-0",INDEX(Scrape!$N:$N,MATCH('HT 0-0'!KP427,Scrape!$B:$B,0)),"")</f>
        <v/>
      </c>
      <c r="LQ427">
        <f>INDEX(Scrape!$O:$O,MATCH('HT 0-0'!KP427,Scrape!$B:$B,0))</f>
        <v/>
      </c>
      <c r="LR427">
        <f>(1/LJ427)+(1/LI427)+(1/LH427)</f>
        <v/>
      </c>
      <c r="LS427">
        <f>(1/LG427)+(1/LF427)+(1/LE427)</f>
        <v/>
      </c>
      <c r="LT427" s="8">
        <f>IF(INDEX(#REF!,MATCH(KQ427,#REF!,0))=INDEX(#REF!,MATCH(KQ427,#REF!,0)),INDEX(#REF!,MATCH(KQ427,#REF!,0)),"ERROR")</f>
        <v/>
      </c>
      <c r="LU427" s="4">
        <f>IF(KR427="G",2,IF(KR427="R",0.5,IF(KR427="A",1)))</f>
        <v/>
      </c>
      <c r="LV427" s="4">
        <f>IF(KS427="G",0.5,IF(KS427="R",2,IF(KS427="A",1)))</f>
        <v/>
      </c>
      <c r="LW427" s="4">
        <f>IF(KT427="G",2,IF(KT427="R",0.5,IF(KT427="A",1)))</f>
        <v/>
      </c>
      <c r="LX427" s="4">
        <f>IF(KU427="G",0.5,IF(KU427="R",2,IF(KU427="A",1)))</f>
        <v/>
      </c>
      <c r="LY427" s="7">
        <f>(LK427*(LU427+LX427)+(LL427*(LU427+LX427)))</f>
        <v/>
      </c>
      <c r="LZ427" s="7">
        <f>(LN427*(LV427+LW427)+(LO427*(LV427+LW427)))</f>
        <v/>
      </c>
      <c r="MA427" s="11">
        <f>LY427-LZ427</f>
        <v/>
      </c>
      <c r="MB427" s="5">
        <f>MA427+2</f>
        <v/>
      </c>
      <c r="MC427" s="6">
        <f>MA427-2</f>
        <v/>
      </c>
      <c r="MD427" s="4">
        <f>LE427</f>
        <v/>
      </c>
      <c r="ME427" s="9">
        <f>IF(MD427=0,1000,MD427+0.75)</f>
        <v/>
      </c>
      <c r="MF427" s="10">
        <f>IF(MD427=0,0,MD427-0.75)</f>
        <v/>
      </c>
      <c r="MG427" s="4">
        <f>((LM427*(LU427+LX427))-((LP427*(LV427+LW427))))</f>
        <v/>
      </c>
      <c r="MH427" s="9">
        <f>MG427*1.2</f>
        <v/>
      </c>
      <c r="MI427" s="10">
        <f>MG427*0.8</f>
        <v/>
      </c>
      <c r="MJ427">
        <f>IFERROR(OT427,"")</f>
        <v/>
      </c>
      <c r="MK427">
        <f>IFERROR(OU427,"")</f>
        <v/>
      </c>
      <c r="ML427">
        <f>IFERROR(OV427,"")</f>
        <v/>
      </c>
      <c r="MM427">
        <f>IFERROR(OW427,"")</f>
        <v/>
      </c>
      <c r="MN427">
        <f>IFERROR(OX427,"")</f>
        <v/>
      </c>
      <c r="MO427">
        <f>IFERROR(OY427,"")</f>
        <v/>
      </c>
      <c r="MP427" s="1">
        <f>COUNTIFS(#REF!,LT427,#REF!,1,#REF!,"&gt;="&amp;MC427,#REF!,"&lt;="&amp;MB427,#REF!,"&lt;="&amp;ME427,#REF!,"&gt;="&amp;MF427,#REF!,"="&amp;KV427,#REF!,"="&amp;KX427)</f>
        <v/>
      </c>
      <c r="MQ427" s="1">
        <f>COUNTIFS(#REF!,LT427,#REF!,0,#REF!,"&gt;="&amp;MC427,#REF!,"&lt;="&amp;MB427,#REF!,"&lt;="&amp;ME427,#REF!,"&gt;="&amp;MF427,#REF!,"="&amp;KV427,#REF!,"="&amp;KX427)</f>
        <v/>
      </c>
      <c r="MR427" s="1">
        <f>COUNTIFS(#REF!,LT427,#REF!,1,#REF!,"&gt;="&amp;MC427,#REF!,"&lt;="&amp;MB427,#REF!,"&lt;="&amp;ME427,#REF!,"&gt;="&amp;MF427,#REF!,"="&amp;KW427,#REF!,"="&amp;KY427)</f>
        <v/>
      </c>
      <c r="MS427" s="1">
        <f>COUNTIFS(#REF!,LT427,#REF!,0,#REF!,"&gt;="&amp;MC427,#REF!,"&lt;="&amp;MB427,#REF!,"&lt;="&amp;ME427,#REF!,"&gt;="&amp;MF427,#REF!,"="&amp;KW427,#REF!,"="&amp;KY427)</f>
        <v/>
      </c>
      <c r="MT427" s="1">
        <f>COUNTIFS(#REF!,LT427,#REF!,1,#REF!,"&gt;="&amp;MI427,#REF!,"&lt;="&amp;MH427,#REF!,"&lt;="&amp;ME427,#REF!,"&gt;="&amp;MF427)</f>
        <v/>
      </c>
      <c r="MU427" s="1">
        <f>COUNTIFS(#REF!,LT427,#REF!,0,#REF!,"&gt;="&amp;MI427,#REF!,"&lt;="&amp;MH427,#REF!,"&lt;="&amp;ME427,#REF!,"&gt;="&amp;MF427)</f>
        <v/>
      </c>
      <c r="MV427" s="1">
        <f>COUNTIFS(#REF!,LT427,#REF!,1,#REF!,"&gt;="&amp;MI427,#REF!,"&lt;="&amp;MH427,#REF!,"="&amp;KZ427,#REF!,"="&amp;LA427,#REF!,"&lt;="&amp;ME427,#REF!,"&gt;="&amp;MF427)</f>
        <v/>
      </c>
      <c r="MW427" s="1">
        <f>COUNTIFS(#REF!,LT427,#REF!,0,#REF!,"&gt;="&amp;MI427,#REF!,"&lt;="&amp;MH427,#REF!,"="&amp;KZ427,#REF!,"="&amp;LA427,#REF!,"&lt;="&amp;ME427,#REF!,"&gt;="&amp;MF427)</f>
        <v/>
      </c>
      <c r="MX427" s="1">
        <f>COUNTIFS(#REF!,LT427,#REF!,1,#REF!,"&gt;="&amp;MC427,#REF!,"&lt;="&amp;MB427,#REF!,"&lt;="&amp;ME427,#REF!,"&gt;="&amp;MF427)</f>
        <v/>
      </c>
      <c r="MY427" s="1">
        <f>COUNTIFS(#REF!,LT427,#REF!,0,#REF!,"&gt;="&amp;MC427,#REF!,"&lt;="&amp;MB427,#REF!,"&lt;="&amp;ME427,#REF!,"&gt;="&amp;MF427)</f>
        <v/>
      </c>
      <c r="MZ427" s="1">
        <f>COUNTIFS(#REF!,LT427,#REF!,1,#REF!,"&lt;="&amp;ME427,#REF!,"&gt;="&amp;MF427,#REF!,"="&amp;KV427,#REF!,"="&amp;KX427)</f>
        <v/>
      </c>
      <c r="NA427" s="1">
        <f>COUNTIFS(#REF!,LT427,#REF!,0,#REF!,"&lt;="&amp;ME427,#REF!,"&gt;="&amp;MF427,#REF!,"="&amp;KV427,#REF!,"="&amp;KX427)</f>
        <v/>
      </c>
      <c r="NB427" s="1">
        <f>COUNTIFS(#REF!,LT427,#REF!,1,#REF!,"&lt;="&amp;ME427,#REF!,"&gt;="&amp;MF427,#REF!,"="&amp;KW427,#REF!,"="&amp;KY427)</f>
        <v/>
      </c>
      <c r="NC427" s="1">
        <f>COUNTIFS(#REF!,LT427,#REF!,0,#REF!,"&lt;="&amp;ME427,#REF!,"&gt;="&amp;MF427,#REF!,"="&amp;KW427,#REF!,"="&amp;KY427)</f>
        <v/>
      </c>
      <c r="ND427" s="1">
        <f>COUNTIFS(#REF!,LT427,#REF!,1,#REF!,"&gt;="&amp;MC427,#REF!,"&lt;="&amp;MB427,#REF!,"&lt;="&amp;ME427,#REF!,"&gt;="&amp;MF427,#REF!,"="&amp;KV427,#REF!,"="&amp;KX427)</f>
        <v/>
      </c>
      <c r="NE427" s="1">
        <f>COUNTIFS(#REF!,LT427,#REF!,0,#REF!,"&gt;="&amp;MC427,#REF!,"&lt;="&amp;MB427,#REF!,"&lt;="&amp;ME427,#REF!,"&gt;="&amp;MF427,#REF!,"="&amp;KV427,#REF!,"="&amp;KX427)</f>
        <v/>
      </c>
      <c r="NF427" s="1">
        <f>COUNTIFS(#REF!,LT427,#REF!,1,#REF!,"&gt;="&amp;MC427,#REF!,"&lt;="&amp;MB427,#REF!,"&lt;="&amp;ME427,#REF!,"&gt;="&amp;MF427,#REF!,"="&amp;KW427,#REF!,"="&amp;KY427)</f>
        <v/>
      </c>
      <c r="NG427" s="1">
        <f>COUNTIFS(#REF!,LT427,#REF!,0,#REF!,"&gt;="&amp;MC427,#REF!,"&lt;="&amp;MB427,#REF!,"&lt;="&amp;ME427,#REF!,"&gt;="&amp;MF427,#REF!,"="&amp;KW427,#REF!,"="&amp;KY427)</f>
        <v/>
      </c>
      <c r="NH427" s="1">
        <f>COUNTIFS(#REF!,LT427,#REF!,1,#REF!,"&gt;="&amp;MC427,#REF!,"&lt;="&amp;MB427,#REF!,"&lt;="&amp;ME427,#REF!,"&gt;="&amp;MF427,#REF!,"="&amp;KZ427,#REF!,"="&amp;LA427)</f>
        <v/>
      </c>
      <c r="NI427" s="1">
        <f>COUNTIFS(#REF!,LT427,#REF!,0,#REF!,"&gt;="&amp;MC427,#REF!,"&lt;="&amp;MB427,#REF!,"&lt;="&amp;ME427,#REF!,"&gt;="&amp;MF427,#REF!,"="&amp;KZ427,#REF!,"="&amp;LA427)</f>
        <v/>
      </c>
      <c r="NJ427" s="1">
        <f>COUNTIFS(#REF!,LT427,#REF!,1,#REF!,"&gt;="&amp;MI427,#REF!,"&lt;="&amp;MH427,#REF!,"&lt;="&amp;ME427,#REF!,"&gt;="&amp;MF427)</f>
        <v/>
      </c>
      <c r="NK427" s="1">
        <f>COUNTIFS(#REF!,LT427,#REF!,0,#REF!,"&gt;="&amp;MI427,#REF!,"&lt;="&amp;MH427,#REF!,"&lt;="&amp;ME427,#REF!,"&gt;="&amp;MF427)</f>
        <v/>
      </c>
      <c r="NL427" s="1">
        <f>COUNTIFS(#REF!,LT427,#REF!,1,#REF!,"&gt;="&amp;MI427,#REF!,"&lt;="&amp;MH427,#REF!,"="&amp;KZ427,#REF!,"="&amp;LA427,#REF!,"&lt;="&amp;ME427,#REF!,"&gt;="&amp;MF427)</f>
        <v/>
      </c>
      <c r="NM427" s="1">
        <f>COUNTIFS(#REF!,LT427,#REF!,0,#REF!,"&gt;="&amp;MI427,#REF!,"&lt;="&amp;MH427,#REF!,"="&amp;KZ427,#REF!,"="&amp;LA427,#REF!,"&lt;="&amp;ME427,#REF!,"&gt;="&amp;MF427)</f>
        <v/>
      </c>
      <c r="NN427" s="1">
        <f>COUNTIFS(#REF!,LT427,#REF!,1,#REF!,"&gt;="&amp;MC427,#REF!,"&lt;="&amp;MB427,#REF!,"&lt;="&amp;ME427,#REF!,"&gt;="&amp;MF427)</f>
        <v/>
      </c>
      <c r="NO427" s="1">
        <f>COUNTIFS(#REF!,LT427,#REF!,0,#REF!,"&gt;="&amp;MC427,#REF!,"&lt;="&amp;MB427,#REF!,"&lt;="&amp;ME427,#REF!,"&gt;="&amp;MF427)</f>
        <v/>
      </c>
      <c r="NP427" s="1">
        <f>COUNTIFS(#REF!,LT427,#REF!,1,#REF!,"&lt;="&amp;ME427,#REF!,"&gt;="&amp;MF427,#REF!,"="&amp;KV427,#REF!,"="&amp;KX427)</f>
        <v/>
      </c>
      <c r="NQ427" s="1">
        <f>COUNTIFS(#REF!,LT427,#REF!,0,#REF!,"&lt;="&amp;ME427,#REF!,"&gt;="&amp;MF427,#REF!,"="&amp;KV427,#REF!,"="&amp;KX427)</f>
        <v/>
      </c>
      <c r="NR427" s="1">
        <f>COUNTIFS(#REF!,LT427,#REF!,1,#REF!,"&lt;="&amp;ME427,#REF!,"&gt;="&amp;MF427,#REF!,"="&amp;KW427,#REF!,"="&amp;KY427)</f>
        <v/>
      </c>
      <c r="NS427" s="1">
        <f>COUNTIFS(#REF!,LT427,#REF!,0,#REF!,"&lt;="&amp;ME427,#REF!,"&gt;="&amp;MF427,#REF!,"="&amp;KW427,#REF!,"="&amp;KY427)</f>
        <v/>
      </c>
      <c r="NT427" s="1">
        <f>MP427+MR427+MT427+MV427+MX427+MZ427+NB427</f>
        <v/>
      </c>
      <c r="NU427" s="1">
        <f>MQ427+MS427+MU427+MW427+MY427+NA427+NC427</f>
        <v/>
      </c>
      <c r="NV427" s="1">
        <f>NT427+NU427</f>
        <v/>
      </c>
      <c r="NW427" s="33">
        <f>NT427/(NT427+NU427)</f>
        <v/>
      </c>
      <c r="NX427" s="3">
        <f>1/NW427</f>
        <v/>
      </c>
      <c r="NY427" s="1">
        <f>LH427</f>
        <v/>
      </c>
      <c r="NZ427" s="79">
        <f>(NW427*((NY427-1)*0.98))-((1-NW427)*1)</f>
        <v/>
      </c>
      <c r="OA427" s="34">
        <f>IF(LR427&lt;0.9,0,IF(AND(LR427&gt;1.1),0,1))</f>
        <v/>
      </c>
      <c r="OB427" s="34">
        <f>IF(LS427&lt;0.9,0,IF(AND(LS427&gt;1.1),0,1))</f>
        <v/>
      </c>
      <c r="OC427" s="32">
        <f>IF(NV427&gt;99,1,0)</f>
        <v/>
      </c>
      <c r="OD427" s="32">
        <f>IF(NZ427&gt;0.0799,1,0)</f>
        <v/>
      </c>
      <c r="OE427" s="32">
        <f>IF(NZ427&gt;OM427,1,0)</f>
        <v/>
      </c>
      <c r="OF427" s="32">
        <f>OC427+OD427+OE427+OA427+OB427</f>
        <v/>
      </c>
      <c r="OG427" s="1">
        <f>ND427+NF427+NH427+NJ427+NL427+NN427+NP427+NR427</f>
        <v/>
      </c>
      <c r="OH427" s="1">
        <f>NE427+NG427+NI427+NK427+NM427+NO427+NQ427+NS427</f>
        <v/>
      </c>
      <c r="OI427" s="1">
        <f>OG427+OH427</f>
        <v/>
      </c>
      <c r="OJ427" s="33">
        <f>OG427/(OG427+OH427)</f>
        <v/>
      </c>
      <c r="OK427" s="3">
        <f>1/OJ427</f>
        <v/>
      </c>
      <c r="OL427" s="1">
        <f>LI427</f>
        <v/>
      </c>
      <c r="OM427" s="79">
        <f>(OJ427*((OL427-1)*0.98))-((1-OJ427)*1)</f>
        <v/>
      </c>
      <c r="ON427" s="34">
        <f>IF(LR427&lt;0.9,0,IF(AND(LR427&gt;1.1),0,1))</f>
        <v/>
      </c>
      <c r="OO427" s="34">
        <f>IF(LS427&lt;0.9,0,IF(AND(LS427&gt;1.1),0,1))</f>
        <v/>
      </c>
      <c r="OP427" s="32">
        <f>IF(OI427&gt;99,1,0)</f>
        <v/>
      </c>
      <c r="OQ427" s="32">
        <f>IF(OM427&gt;0.0799,1,0)</f>
        <v/>
      </c>
      <c r="OR427" s="32">
        <f>IF(OM427&gt;OZ427,1,0)</f>
        <v/>
      </c>
      <c r="OS427" s="32">
        <f>OP427+OQ427+OR427+ON427+OO427</f>
        <v/>
      </c>
      <c r="OT427">
        <f>IF(OF427=5,"BackHome0-0",IF(AND(OS427=5),"BackAway0-0",""))</f>
        <v/>
      </c>
      <c r="OU427">
        <f>IF(OF427=5,KN427,IF(AND(OS427=5),KO427,""))</f>
        <v/>
      </c>
      <c r="OV427">
        <f>IF(OF427=5,"Match Odds",IF(AND(OS427=5),"Match Odds",""))</f>
        <v/>
      </c>
      <c r="OW427">
        <f>IF(OF427=5,KP427,IF(AND(OS427=5),KP427,""))</f>
        <v/>
      </c>
      <c r="OX427">
        <f>IF(OF427=5,"MATCH_ODDS",IF(AND(OS427=5),"MATCH_ODDS",""))</f>
        <v/>
      </c>
      <c r="OY427">
        <f>IF(OF427=5,"BACK",IF(AND(OS427=5),"BACK",""))</f>
        <v/>
      </c>
    </row>
    <row r="428" ht="16.5" customHeight="1" thickBot="1" thickTop="1">
      <c r="A428" s="2" t="n"/>
      <c r="KN428" s="1">
        <f>IF(INDEX(#REF!,MATCH('HT 0-0'!D428,#REF!,0))=INDEX(#REF!,MATCH('HT 0-0'!D428,#REF!,0)),INDEX(#REF!,MATCH('HT 0-0'!D428,#REF!,0)),"ERROR")</f>
        <v/>
      </c>
      <c r="KO428" s="1">
        <f>IF(INDEX(#REF!,MATCH('HT 0-0'!E428,#REF!,0))=INDEX(#REF!,MATCH('HT 0-0'!E428,#REF!,0)),INDEX(#REF!,MATCH('HT 0-0'!E428,#REF!,0)),"ERROR")</f>
        <v/>
      </c>
      <c r="KP428" s="1">
        <f>KN428&amp;" v "&amp;KO428</f>
        <v/>
      </c>
      <c r="KQ428">
        <f>B428&amp;"_"&amp;C428</f>
        <v/>
      </c>
      <c r="KR428" s="1">
        <f>IF((HW428/KK428)&lt;0.335,"G",IF((HW428/KK428)&gt;0.67,"R","A"))</f>
        <v/>
      </c>
      <c r="KS428" s="1">
        <f>IF((HX428/KK428)&lt;0.335,"G",IF((HX428/KK428)&gt;0.67,"R","A"))</f>
        <v/>
      </c>
      <c r="KT428" s="1">
        <f>IF((IH428/KK428)&lt;0.335,"G",IF((IH428/KK428)&gt;0.67,"R","A"))</f>
        <v/>
      </c>
      <c r="KU428" s="1">
        <f>IF((II428/KK428)&lt;0.335,"G",IF((II428/KK428)&gt;0.67,"R","A"))</f>
        <v/>
      </c>
      <c r="KV428" s="1">
        <f>IF((HZ428/KK428)&lt;0.335,"G",IF((HZ428/KK428)&gt;0.67,"R","A"))</f>
        <v/>
      </c>
      <c r="KW428" s="1">
        <f>IF((HY428/KK428)&lt;0.335,"G",IF((HY428/KK428)&gt;0.67,"R","A"))</f>
        <v/>
      </c>
      <c r="KX428" s="1">
        <f>IF((IK428/KK428)&lt;0.335,"G",IF((IK428/KK428)&gt;0.67,"R","A"))</f>
        <v/>
      </c>
      <c r="KY428" s="1">
        <f>IF((IJ428/KK428)&lt;0.335,"G",IF((IJ428/KK428)&gt;0.67,"R","A"))</f>
        <v/>
      </c>
      <c r="KZ428" s="1">
        <f>IF((HQ428/KK428)&lt;0.335,"G",IF((HQ428/KK428)&gt;0.67,"R","A"))</f>
        <v/>
      </c>
      <c r="LA428" s="1">
        <f>IF((IB428/KK428)&lt;0.335,"G",IF((IB428/KK428)&gt;0.67,"R","A"))</f>
        <v/>
      </c>
      <c r="LB428">
        <f>IF(LQ428="0-0",INDEX(Scrape!#REF!,MATCH('HT 0-0'!KP428,Scrape!$B:$B,0)),"")</f>
        <v/>
      </c>
      <c r="LC428">
        <f>IF(LQ428="0-0",INDEX(Scrape!$A:$A,MATCH('HT 0-0'!KP428,Scrape!$B:$B,0)),"")</f>
        <v/>
      </c>
      <c r="LD428">
        <f>IF(LQ428="0-0",INDEX(Scrape!$B:$B,MATCH('HT 0-0'!KP428,Scrape!$B:$B,0)),"")</f>
        <v/>
      </c>
      <c r="LE428">
        <f>IF(LQ428="0-0",INDEX(Scrape!$C:$C,MATCH('HT 0-0'!KP428,Scrape!$B:$B,0)),"")</f>
        <v/>
      </c>
      <c r="LF428">
        <f>IF(LQ428="0-0",INDEX(Scrape!$D:$D,MATCH('HT 0-0'!KP428,Scrape!$B:$B,0)),"")</f>
        <v/>
      </c>
      <c r="LG428">
        <f>IF(LQ428="0-0",INDEX(Scrape!$E:$E,MATCH('HT 0-0'!KP428,Scrape!$B:$B,0)),"")</f>
        <v/>
      </c>
      <c r="LH428">
        <f>IF(LQ428="0-0",INDEX(Scrape!$F:$F,MATCH('HT 0-0'!KP428,Scrape!$B:$B,0)),"")</f>
        <v/>
      </c>
      <c r="LI428">
        <f>IF(LQ428="0-0",INDEX(Scrape!$G:$G,MATCH('HT 0-0'!KP428,Scrape!$B:$B,0)),"")</f>
        <v/>
      </c>
      <c r="LJ428">
        <f>IF(LQ428="0-0",INDEX(Scrape!$H:$H,MATCH('HT 0-0'!KP428,Scrape!$B:$B,0)),"")</f>
        <v/>
      </c>
      <c r="LK428">
        <f>IF(LQ428="0-0",INDEX(Scrape!$I:$I,MATCH('HT 0-0'!KP428,Scrape!$B:$B,0)),"")</f>
        <v/>
      </c>
      <c r="LL428">
        <f>IF(LQ428="0-0",INDEX(Scrape!$J:$J,MATCH('HT 0-0'!KP428,Scrape!$B:$B,0)),"")</f>
        <v/>
      </c>
      <c r="LM428">
        <f>IF(LQ428="0-0",INDEX(Scrape!$K:$K,MATCH('HT 0-0'!KP428,Scrape!$B:$B,0)),"")</f>
        <v/>
      </c>
      <c r="LN428">
        <f>IF(LQ428="0-0",INDEX(Scrape!$L:$L,MATCH('HT 0-0'!KP428,Scrape!$B:$B,0)),"")</f>
        <v/>
      </c>
      <c r="LO428">
        <f>IF(LQ428="0-0",INDEX(Scrape!$M:$M,MATCH('HT 0-0'!KP428,Scrape!$B:$B,0)),"")</f>
        <v/>
      </c>
      <c r="LP428">
        <f>IF(LQ428="0-0",INDEX(Scrape!$N:$N,MATCH('HT 0-0'!KP428,Scrape!$B:$B,0)),"")</f>
        <v/>
      </c>
      <c r="LQ428">
        <f>INDEX(Scrape!$O:$O,MATCH('HT 0-0'!KP428,Scrape!$B:$B,0))</f>
        <v/>
      </c>
      <c r="LR428">
        <f>(1/LJ428)+(1/LI428)+(1/LH428)</f>
        <v/>
      </c>
      <c r="LS428">
        <f>(1/LG428)+(1/LF428)+(1/LE428)</f>
        <v/>
      </c>
      <c r="LT428" s="8">
        <f>IF(INDEX(#REF!,MATCH(KQ428,#REF!,0))=INDEX(#REF!,MATCH(KQ428,#REF!,0)),INDEX(#REF!,MATCH(KQ428,#REF!,0)),"ERROR")</f>
        <v/>
      </c>
      <c r="LU428" s="4">
        <f>IF(KR428="G",2,IF(KR428="R",0.5,IF(KR428="A",1)))</f>
        <v/>
      </c>
      <c r="LV428" s="4">
        <f>IF(KS428="G",0.5,IF(KS428="R",2,IF(KS428="A",1)))</f>
        <v/>
      </c>
      <c r="LW428" s="4">
        <f>IF(KT428="G",2,IF(KT428="R",0.5,IF(KT428="A",1)))</f>
        <v/>
      </c>
      <c r="LX428" s="4">
        <f>IF(KU428="G",0.5,IF(KU428="R",2,IF(KU428="A",1)))</f>
        <v/>
      </c>
      <c r="LY428" s="7">
        <f>(LK428*(LU428+LX428)+(LL428*(LU428+LX428)))</f>
        <v/>
      </c>
      <c r="LZ428" s="7">
        <f>(LN428*(LV428+LW428)+(LO428*(LV428+LW428)))</f>
        <v/>
      </c>
      <c r="MA428" s="11">
        <f>LY428-LZ428</f>
        <v/>
      </c>
      <c r="MB428" s="5">
        <f>MA428+2</f>
        <v/>
      </c>
      <c r="MC428" s="6">
        <f>MA428-2</f>
        <v/>
      </c>
      <c r="MD428" s="4">
        <f>LE428</f>
        <v/>
      </c>
      <c r="ME428" s="9">
        <f>IF(MD428=0,1000,MD428+0.75)</f>
        <v/>
      </c>
      <c r="MF428" s="10">
        <f>IF(MD428=0,0,MD428-0.75)</f>
        <v/>
      </c>
      <c r="MG428" s="4">
        <f>((LM428*(LU428+LX428))-((LP428*(LV428+LW428))))</f>
        <v/>
      </c>
      <c r="MH428" s="9">
        <f>MG428*1.2</f>
        <v/>
      </c>
      <c r="MI428" s="10">
        <f>MG428*0.8</f>
        <v/>
      </c>
      <c r="MJ428">
        <f>IFERROR(OT428,"")</f>
        <v/>
      </c>
      <c r="MK428">
        <f>IFERROR(OU428,"")</f>
        <v/>
      </c>
      <c r="ML428">
        <f>IFERROR(OV428,"")</f>
        <v/>
      </c>
      <c r="MM428">
        <f>IFERROR(OW428,"")</f>
        <v/>
      </c>
      <c r="MN428">
        <f>IFERROR(OX428,"")</f>
        <v/>
      </c>
      <c r="MO428">
        <f>IFERROR(OY428,"")</f>
        <v/>
      </c>
      <c r="MP428" s="1">
        <f>COUNTIFS(#REF!,LT428,#REF!,1,#REF!,"&gt;="&amp;MC428,#REF!,"&lt;="&amp;MB428,#REF!,"&lt;="&amp;ME428,#REF!,"&gt;="&amp;MF428,#REF!,"="&amp;KV428,#REF!,"="&amp;KX428)</f>
        <v/>
      </c>
      <c r="MQ428" s="1">
        <f>COUNTIFS(#REF!,LT428,#REF!,0,#REF!,"&gt;="&amp;MC428,#REF!,"&lt;="&amp;MB428,#REF!,"&lt;="&amp;ME428,#REF!,"&gt;="&amp;MF428,#REF!,"="&amp;KV428,#REF!,"="&amp;KX428)</f>
        <v/>
      </c>
      <c r="MR428" s="1">
        <f>COUNTIFS(#REF!,LT428,#REF!,1,#REF!,"&gt;="&amp;MC428,#REF!,"&lt;="&amp;MB428,#REF!,"&lt;="&amp;ME428,#REF!,"&gt;="&amp;MF428,#REF!,"="&amp;KW428,#REF!,"="&amp;KY428)</f>
        <v/>
      </c>
      <c r="MS428" s="1">
        <f>COUNTIFS(#REF!,LT428,#REF!,0,#REF!,"&gt;="&amp;MC428,#REF!,"&lt;="&amp;MB428,#REF!,"&lt;="&amp;ME428,#REF!,"&gt;="&amp;MF428,#REF!,"="&amp;KW428,#REF!,"="&amp;KY428)</f>
        <v/>
      </c>
      <c r="MT428" s="1">
        <f>COUNTIFS(#REF!,LT428,#REF!,1,#REF!,"&gt;="&amp;MI428,#REF!,"&lt;="&amp;MH428,#REF!,"&lt;="&amp;ME428,#REF!,"&gt;="&amp;MF428)</f>
        <v/>
      </c>
      <c r="MU428" s="1">
        <f>COUNTIFS(#REF!,LT428,#REF!,0,#REF!,"&gt;="&amp;MI428,#REF!,"&lt;="&amp;MH428,#REF!,"&lt;="&amp;ME428,#REF!,"&gt;="&amp;MF428)</f>
        <v/>
      </c>
      <c r="MV428" s="1">
        <f>COUNTIFS(#REF!,LT428,#REF!,1,#REF!,"&gt;="&amp;MI428,#REF!,"&lt;="&amp;MH428,#REF!,"="&amp;KZ428,#REF!,"="&amp;LA428,#REF!,"&lt;="&amp;ME428,#REF!,"&gt;="&amp;MF428)</f>
        <v/>
      </c>
      <c r="MW428" s="1">
        <f>COUNTIFS(#REF!,LT428,#REF!,0,#REF!,"&gt;="&amp;MI428,#REF!,"&lt;="&amp;MH428,#REF!,"="&amp;KZ428,#REF!,"="&amp;LA428,#REF!,"&lt;="&amp;ME428,#REF!,"&gt;="&amp;MF428)</f>
        <v/>
      </c>
      <c r="MX428" s="1">
        <f>COUNTIFS(#REF!,LT428,#REF!,1,#REF!,"&gt;="&amp;MC428,#REF!,"&lt;="&amp;MB428,#REF!,"&lt;="&amp;ME428,#REF!,"&gt;="&amp;MF428)</f>
        <v/>
      </c>
      <c r="MY428" s="1">
        <f>COUNTIFS(#REF!,LT428,#REF!,0,#REF!,"&gt;="&amp;MC428,#REF!,"&lt;="&amp;MB428,#REF!,"&lt;="&amp;ME428,#REF!,"&gt;="&amp;MF428)</f>
        <v/>
      </c>
      <c r="MZ428" s="1">
        <f>COUNTIFS(#REF!,LT428,#REF!,1,#REF!,"&lt;="&amp;ME428,#REF!,"&gt;="&amp;MF428,#REF!,"="&amp;KV428,#REF!,"="&amp;KX428)</f>
        <v/>
      </c>
      <c r="NA428" s="1">
        <f>COUNTIFS(#REF!,LT428,#REF!,0,#REF!,"&lt;="&amp;ME428,#REF!,"&gt;="&amp;MF428,#REF!,"="&amp;KV428,#REF!,"="&amp;KX428)</f>
        <v/>
      </c>
      <c r="NB428" s="1">
        <f>COUNTIFS(#REF!,LT428,#REF!,1,#REF!,"&lt;="&amp;ME428,#REF!,"&gt;="&amp;MF428,#REF!,"="&amp;KW428,#REF!,"="&amp;KY428)</f>
        <v/>
      </c>
      <c r="NC428" s="1">
        <f>COUNTIFS(#REF!,LT428,#REF!,0,#REF!,"&lt;="&amp;ME428,#REF!,"&gt;="&amp;MF428,#REF!,"="&amp;KW428,#REF!,"="&amp;KY428)</f>
        <v/>
      </c>
      <c r="ND428" s="1">
        <f>COUNTIFS(#REF!,LT428,#REF!,1,#REF!,"&gt;="&amp;MC428,#REF!,"&lt;="&amp;MB428,#REF!,"&lt;="&amp;ME428,#REF!,"&gt;="&amp;MF428,#REF!,"="&amp;KV428,#REF!,"="&amp;KX428)</f>
        <v/>
      </c>
      <c r="NE428" s="1">
        <f>COUNTIFS(#REF!,LT428,#REF!,0,#REF!,"&gt;="&amp;MC428,#REF!,"&lt;="&amp;MB428,#REF!,"&lt;="&amp;ME428,#REF!,"&gt;="&amp;MF428,#REF!,"="&amp;KV428,#REF!,"="&amp;KX428)</f>
        <v/>
      </c>
      <c r="NF428" s="1">
        <f>COUNTIFS(#REF!,LT428,#REF!,1,#REF!,"&gt;="&amp;MC428,#REF!,"&lt;="&amp;MB428,#REF!,"&lt;="&amp;ME428,#REF!,"&gt;="&amp;MF428,#REF!,"="&amp;KW428,#REF!,"="&amp;KY428)</f>
        <v/>
      </c>
      <c r="NG428" s="1">
        <f>COUNTIFS(#REF!,LT428,#REF!,0,#REF!,"&gt;="&amp;MC428,#REF!,"&lt;="&amp;MB428,#REF!,"&lt;="&amp;ME428,#REF!,"&gt;="&amp;MF428,#REF!,"="&amp;KW428,#REF!,"="&amp;KY428)</f>
        <v/>
      </c>
      <c r="NH428" s="1">
        <f>COUNTIFS(#REF!,LT428,#REF!,1,#REF!,"&gt;="&amp;MC428,#REF!,"&lt;="&amp;MB428,#REF!,"&lt;="&amp;ME428,#REF!,"&gt;="&amp;MF428,#REF!,"="&amp;KZ428,#REF!,"="&amp;LA428)</f>
        <v/>
      </c>
      <c r="NI428" s="1">
        <f>COUNTIFS(#REF!,LT428,#REF!,0,#REF!,"&gt;="&amp;MC428,#REF!,"&lt;="&amp;MB428,#REF!,"&lt;="&amp;ME428,#REF!,"&gt;="&amp;MF428,#REF!,"="&amp;KZ428,#REF!,"="&amp;LA428)</f>
        <v/>
      </c>
      <c r="NJ428" s="1">
        <f>COUNTIFS(#REF!,LT428,#REF!,1,#REF!,"&gt;="&amp;MI428,#REF!,"&lt;="&amp;MH428,#REF!,"&lt;="&amp;ME428,#REF!,"&gt;="&amp;MF428)</f>
        <v/>
      </c>
      <c r="NK428" s="1">
        <f>COUNTIFS(#REF!,LT428,#REF!,0,#REF!,"&gt;="&amp;MI428,#REF!,"&lt;="&amp;MH428,#REF!,"&lt;="&amp;ME428,#REF!,"&gt;="&amp;MF428)</f>
        <v/>
      </c>
      <c r="NL428" s="1">
        <f>COUNTIFS(#REF!,LT428,#REF!,1,#REF!,"&gt;="&amp;MI428,#REF!,"&lt;="&amp;MH428,#REF!,"="&amp;KZ428,#REF!,"="&amp;LA428,#REF!,"&lt;="&amp;ME428,#REF!,"&gt;="&amp;MF428)</f>
        <v/>
      </c>
      <c r="NM428" s="1">
        <f>COUNTIFS(#REF!,LT428,#REF!,0,#REF!,"&gt;="&amp;MI428,#REF!,"&lt;="&amp;MH428,#REF!,"="&amp;KZ428,#REF!,"="&amp;LA428,#REF!,"&lt;="&amp;ME428,#REF!,"&gt;="&amp;MF428)</f>
        <v/>
      </c>
      <c r="NN428" s="1">
        <f>COUNTIFS(#REF!,LT428,#REF!,1,#REF!,"&gt;="&amp;MC428,#REF!,"&lt;="&amp;MB428,#REF!,"&lt;="&amp;ME428,#REF!,"&gt;="&amp;MF428)</f>
        <v/>
      </c>
      <c r="NO428" s="1">
        <f>COUNTIFS(#REF!,LT428,#REF!,0,#REF!,"&gt;="&amp;MC428,#REF!,"&lt;="&amp;MB428,#REF!,"&lt;="&amp;ME428,#REF!,"&gt;="&amp;MF428)</f>
        <v/>
      </c>
      <c r="NP428" s="1">
        <f>COUNTIFS(#REF!,LT428,#REF!,1,#REF!,"&lt;="&amp;ME428,#REF!,"&gt;="&amp;MF428,#REF!,"="&amp;KV428,#REF!,"="&amp;KX428)</f>
        <v/>
      </c>
      <c r="NQ428" s="1">
        <f>COUNTIFS(#REF!,LT428,#REF!,0,#REF!,"&lt;="&amp;ME428,#REF!,"&gt;="&amp;MF428,#REF!,"="&amp;KV428,#REF!,"="&amp;KX428)</f>
        <v/>
      </c>
      <c r="NR428" s="1">
        <f>COUNTIFS(#REF!,LT428,#REF!,1,#REF!,"&lt;="&amp;ME428,#REF!,"&gt;="&amp;MF428,#REF!,"="&amp;KW428,#REF!,"="&amp;KY428)</f>
        <v/>
      </c>
      <c r="NS428" s="1">
        <f>COUNTIFS(#REF!,LT428,#REF!,0,#REF!,"&lt;="&amp;ME428,#REF!,"&gt;="&amp;MF428,#REF!,"="&amp;KW428,#REF!,"="&amp;KY428)</f>
        <v/>
      </c>
      <c r="NT428" s="1">
        <f>MP428+MR428+MT428+MV428+MX428+MZ428+NB428</f>
        <v/>
      </c>
      <c r="NU428" s="1">
        <f>MQ428+MS428+MU428+MW428+MY428+NA428+NC428</f>
        <v/>
      </c>
      <c r="NV428" s="1">
        <f>NT428+NU428</f>
        <v/>
      </c>
      <c r="NW428" s="33">
        <f>NT428/(NT428+NU428)</f>
        <v/>
      </c>
      <c r="NX428" s="3">
        <f>1/NW428</f>
        <v/>
      </c>
      <c r="NY428" s="1">
        <f>LH428</f>
        <v/>
      </c>
      <c r="NZ428" s="79">
        <f>(NW428*((NY428-1)*0.98))-((1-NW428)*1)</f>
        <v/>
      </c>
      <c r="OA428" s="34">
        <f>IF(LR428&lt;0.9,0,IF(AND(LR428&gt;1.1),0,1))</f>
        <v/>
      </c>
      <c r="OB428" s="34">
        <f>IF(LS428&lt;0.9,0,IF(AND(LS428&gt;1.1),0,1))</f>
        <v/>
      </c>
      <c r="OC428" s="32">
        <f>IF(NV428&gt;99,1,0)</f>
        <v/>
      </c>
      <c r="OD428" s="32">
        <f>IF(NZ428&gt;0.0799,1,0)</f>
        <v/>
      </c>
      <c r="OE428" s="32">
        <f>IF(NZ428&gt;OM428,1,0)</f>
        <v/>
      </c>
      <c r="OF428" s="32">
        <f>OC428+OD428+OE428+OA428+OB428</f>
        <v/>
      </c>
      <c r="OG428" s="1">
        <f>ND428+NF428+NH428+NJ428+NL428+NN428+NP428+NR428</f>
        <v/>
      </c>
      <c r="OH428" s="1">
        <f>NE428+NG428+NI428+NK428+NM428+NO428+NQ428+NS428</f>
        <v/>
      </c>
      <c r="OI428" s="1">
        <f>OG428+OH428</f>
        <v/>
      </c>
      <c r="OJ428" s="33">
        <f>OG428/(OG428+OH428)</f>
        <v/>
      </c>
      <c r="OK428" s="3">
        <f>1/OJ428</f>
        <v/>
      </c>
      <c r="OL428" s="1">
        <f>LI428</f>
        <v/>
      </c>
      <c r="OM428" s="79">
        <f>(OJ428*((OL428-1)*0.98))-((1-OJ428)*1)</f>
        <v/>
      </c>
      <c r="ON428" s="34">
        <f>IF(LR428&lt;0.9,0,IF(AND(LR428&gt;1.1),0,1))</f>
        <v/>
      </c>
      <c r="OO428" s="34">
        <f>IF(LS428&lt;0.9,0,IF(AND(LS428&gt;1.1),0,1))</f>
        <v/>
      </c>
      <c r="OP428" s="32">
        <f>IF(OI428&gt;99,1,0)</f>
        <v/>
      </c>
      <c r="OQ428" s="32">
        <f>IF(OM428&gt;0.0799,1,0)</f>
        <v/>
      </c>
      <c r="OR428" s="32">
        <f>IF(OM428&gt;OZ428,1,0)</f>
        <v/>
      </c>
      <c r="OS428" s="32">
        <f>OP428+OQ428+OR428+ON428+OO428</f>
        <v/>
      </c>
      <c r="OT428">
        <f>IF(OF428=5,"BackHome0-0",IF(AND(OS428=5),"BackAway0-0",""))</f>
        <v/>
      </c>
      <c r="OU428">
        <f>IF(OF428=5,KN428,IF(AND(OS428=5),KO428,""))</f>
        <v/>
      </c>
      <c r="OV428">
        <f>IF(OF428=5,"Match Odds",IF(AND(OS428=5),"Match Odds",""))</f>
        <v/>
      </c>
      <c r="OW428">
        <f>IF(OF428=5,KP428,IF(AND(OS428=5),KP428,""))</f>
        <v/>
      </c>
      <c r="OX428">
        <f>IF(OF428=5,"MATCH_ODDS",IF(AND(OS428=5),"MATCH_ODDS",""))</f>
        <v/>
      </c>
      <c r="OY428">
        <f>IF(OF428=5,"BACK",IF(AND(OS428=5),"BACK",""))</f>
        <v/>
      </c>
    </row>
    <row r="429" ht="16.5" customHeight="1" thickBot="1" thickTop="1">
      <c r="A429" s="2" t="n"/>
      <c r="KN429" s="1">
        <f>IF(INDEX(#REF!,MATCH('HT 0-0'!D429,#REF!,0))=INDEX(#REF!,MATCH('HT 0-0'!D429,#REF!,0)),INDEX(#REF!,MATCH('HT 0-0'!D429,#REF!,0)),"ERROR")</f>
        <v/>
      </c>
      <c r="KO429" s="1">
        <f>IF(INDEX(#REF!,MATCH('HT 0-0'!E429,#REF!,0))=INDEX(#REF!,MATCH('HT 0-0'!E429,#REF!,0)),INDEX(#REF!,MATCH('HT 0-0'!E429,#REF!,0)),"ERROR")</f>
        <v/>
      </c>
      <c r="KP429" s="1">
        <f>KN429&amp;" v "&amp;KO429</f>
        <v/>
      </c>
      <c r="KQ429">
        <f>B429&amp;"_"&amp;C429</f>
        <v/>
      </c>
      <c r="KR429" s="1">
        <f>IF((HW429/KK429)&lt;0.335,"G",IF((HW429/KK429)&gt;0.67,"R","A"))</f>
        <v/>
      </c>
      <c r="KS429" s="1">
        <f>IF((HX429/KK429)&lt;0.335,"G",IF((HX429/KK429)&gt;0.67,"R","A"))</f>
        <v/>
      </c>
      <c r="KT429" s="1">
        <f>IF((IH429/KK429)&lt;0.335,"G",IF((IH429/KK429)&gt;0.67,"R","A"))</f>
        <v/>
      </c>
      <c r="KU429" s="1">
        <f>IF((II429/KK429)&lt;0.335,"G",IF((II429/KK429)&gt;0.67,"R","A"))</f>
        <v/>
      </c>
      <c r="KV429" s="1">
        <f>IF((HZ429/KK429)&lt;0.335,"G",IF((HZ429/KK429)&gt;0.67,"R","A"))</f>
        <v/>
      </c>
      <c r="KW429" s="1">
        <f>IF((HY429/KK429)&lt;0.335,"G",IF((HY429/KK429)&gt;0.67,"R","A"))</f>
        <v/>
      </c>
      <c r="KX429" s="1">
        <f>IF((IK429/KK429)&lt;0.335,"G",IF((IK429/KK429)&gt;0.67,"R","A"))</f>
        <v/>
      </c>
      <c r="KY429" s="1">
        <f>IF((IJ429/KK429)&lt;0.335,"G",IF((IJ429/KK429)&gt;0.67,"R","A"))</f>
        <v/>
      </c>
      <c r="KZ429" s="1">
        <f>IF((HQ429/KK429)&lt;0.335,"G",IF((HQ429/KK429)&gt;0.67,"R","A"))</f>
        <v/>
      </c>
      <c r="LA429" s="1">
        <f>IF((IB429/KK429)&lt;0.335,"G",IF((IB429/KK429)&gt;0.67,"R","A"))</f>
        <v/>
      </c>
      <c r="LB429">
        <f>IF(LQ429="0-0",INDEX(Scrape!#REF!,MATCH('HT 0-0'!KP429,Scrape!$B:$B,0)),"")</f>
        <v/>
      </c>
      <c r="LC429">
        <f>IF(LQ429="0-0",INDEX(Scrape!$A:$A,MATCH('HT 0-0'!KP429,Scrape!$B:$B,0)),"")</f>
        <v/>
      </c>
      <c r="LD429">
        <f>IF(LQ429="0-0",INDEX(Scrape!$B:$B,MATCH('HT 0-0'!KP429,Scrape!$B:$B,0)),"")</f>
        <v/>
      </c>
      <c r="LE429">
        <f>IF(LQ429="0-0",INDEX(Scrape!$C:$C,MATCH('HT 0-0'!KP429,Scrape!$B:$B,0)),"")</f>
        <v/>
      </c>
      <c r="LF429">
        <f>IF(LQ429="0-0",INDEX(Scrape!$D:$D,MATCH('HT 0-0'!KP429,Scrape!$B:$B,0)),"")</f>
        <v/>
      </c>
      <c r="LG429">
        <f>IF(LQ429="0-0",INDEX(Scrape!$E:$E,MATCH('HT 0-0'!KP429,Scrape!$B:$B,0)),"")</f>
        <v/>
      </c>
      <c r="LH429">
        <f>IF(LQ429="0-0",INDEX(Scrape!$F:$F,MATCH('HT 0-0'!KP429,Scrape!$B:$B,0)),"")</f>
        <v/>
      </c>
      <c r="LI429">
        <f>IF(LQ429="0-0",INDEX(Scrape!$G:$G,MATCH('HT 0-0'!KP429,Scrape!$B:$B,0)),"")</f>
        <v/>
      </c>
      <c r="LJ429">
        <f>IF(LQ429="0-0",INDEX(Scrape!$H:$H,MATCH('HT 0-0'!KP429,Scrape!$B:$B,0)),"")</f>
        <v/>
      </c>
      <c r="LK429">
        <f>IF(LQ429="0-0",INDEX(Scrape!$I:$I,MATCH('HT 0-0'!KP429,Scrape!$B:$B,0)),"")</f>
        <v/>
      </c>
      <c r="LL429">
        <f>IF(LQ429="0-0",INDEX(Scrape!$J:$J,MATCH('HT 0-0'!KP429,Scrape!$B:$B,0)),"")</f>
        <v/>
      </c>
      <c r="LM429">
        <f>IF(LQ429="0-0",INDEX(Scrape!$K:$K,MATCH('HT 0-0'!KP429,Scrape!$B:$B,0)),"")</f>
        <v/>
      </c>
      <c r="LN429">
        <f>IF(LQ429="0-0",INDEX(Scrape!$L:$L,MATCH('HT 0-0'!KP429,Scrape!$B:$B,0)),"")</f>
        <v/>
      </c>
      <c r="LO429">
        <f>IF(LQ429="0-0",INDEX(Scrape!$M:$M,MATCH('HT 0-0'!KP429,Scrape!$B:$B,0)),"")</f>
        <v/>
      </c>
      <c r="LP429">
        <f>IF(LQ429="0-0",INDEX(Scrape!$N:$N,MATCH('HT 0-0'!KP429,Scrape!$B:$B,0)),"")</f>
        <v/>
      </c>
      <c r="LQ429">
        <f>INDEX(Scrape!$O:$O,MATCH('HT 0-0'!KP429,Scrape!$B:$B,0))</f>
        <v/>
      </c>
      <c r="LR429">
        <f>(1/LJ429)+(1/LI429)+(1/LH429)</f>
        <v/>
      </c>
      <c r="LS429">
        <f>(1/LG429)+(1/LF429)+(1/LE429)</f>
        <v/>
      </c>
      <c r="LT429" s="8">
        <f>IF(INDEX(#REF!,MATCH(KQ429,#REF!,0))=INDEX(#REF!,MATCH(KQ429,#REF!,0)),INDEX(#REF!,MATCH(KQ429,#REF!,0)),"ERROR")</f>
        <v/>
      </c>
      <c r="LU429" s="4">
        <f>IF(KR429="G",2,IF(KR429="R",0.5,IF(KR429="A",1)))</f>
        <v/>
      </c>
      <c r="LV429" s="4">
        <f>IF(KS429="G",0.5,IF(KS429="R",2,IF(KS429="A",1)))</f>
        <v/>
      </c>
      <c r="LW429" s="4">
        <f>IF(KT429="G",2,IF(KT429="R",0.5,IF(KT429="A",1)))</f>
        <v/>
      </c>
      <c r="LX429" s="4">
        <f>IF(KU429="G",0.5,IF(KU429="R",2,IF(KU429="A",1)))</f>
        <v/>
      </c>
      <c r="LY429" s="7">
        <f>(LK429*(LU429+LX429)+(LL429*(LU429+LX429)))</f>
        <v/>
      </c>
      <c r="LZ429" s="7">
        <f>(LN429*(LV429+LW429)+(LO429*(LV429+LW429)))</f>
        <v/>
      </c>
      <c r="MA429" s="11">
        <f>LY429-LZ429</f>
        <v/>
      </c>
      <c r="MB429" s="5">
        <f>MA429+2</f>
        <v/>
      </c>
      <c r="MC429" s="6">
        <f>MA429-2</f>
        <v/>
      </c>
      <c r="MD429" s="4">
        <f>LE429</f>
        <v/>
      </c>
      <c r="ME429" s="9">
        <f>IF(MD429=0,1000,MD429+0.75)</f>
        <v/>
      </c>
      <c r="MF429" s="10">
        <f>IF(MD429=0,0,MD429-0.75)</f>
        <v/>
      </c>
      <c r="MG429" s="4">
        <f>((LM429*(LU429+LX429))-((LP429*(LV429+LW429))))</f>
        <v/>
      </c>
      <c r="MH429" s="9">
        <f>MG429*1.2</f>
        <v/>
      </c>
      <c r="MI429" s="10">
        <f>MG429*0.8</f>
        <v/>
      </c>
      <c r="MJ429">
        <f>IFERROR(OT429,"")</f>
        <v/>
      </c>
      <c r="MK429">
        <f>IFERROR(OU429,"")</f>
        <v/>
      </c>
      <c r="ML429">
        <f>IFERROR(OV429,"")</f>
        <v/>
      </c>
      <c r="MM429">
        <f>IFERROR(OW429,"")</f>
        <v/>
      </c>
      <c r="MN429">
        <f>IFERROR(OX429,"")</f>
        <v/>
      </c>
      <c r="MO429">
        <f>IFERROR(OY429,"")</f>
        <v/>
      </c>
      <c r="MP429" s="1">
        <f>COUNTIFS(#REF!,LT429,#REF!,1,#REF!,"&gt;="&amp;MC429,#REF!,"&lt;="&amp;MB429,#REF!,"&lt;="&amp;ME429,#REF!,"&gt;="&amp;MF429,#REF!,"="&amp;KV429,#REF!,"="&amp;KX429)</f>
        <v/>
      </c>
      <c r="MQ429" s="1">
        <f>COUNTIFS(#REF!,LT429,#REF!,0,#REF!,"&gt;="&amp;MC429,#REF!,"&lt;="&amp;MB429,#REF!,"&lt;="&amp;ME429,#REF!,"&gt;="&amp;MF429,#REF!,"="&amp;KV429,#REF!,"="&amp;KX429)</f>
        <v/>
      </c>
      <c r="MR429" s="1">
        <f>COUNTIFS(#REF!,LT429,#REF!,1,#REF!,"&gt;="&amp;MC429,#REF!,"&lt;="&amp;MB429,#REF!,"&lt;="&amp;ME429,#REF!,"&gt;="&amp;MF429,#REF!,"="&amp;KW429,#REF!,"="&amp;KY429)</f>
        <v/>
      </c>
      <c r="MS429" s="1">
        <f>COUNTIFS(#REF!,LT429,#REF!,0,#REF!,"&gt;="&amp;MC429,#REF!,"&lt;="&amp;MB429,#REF!,"&lt;="&amp;ME429,#REF!,"&gt;="&amp;MF429,#REF!,"="&amp;KW429,#REF!,"="&amp;KY429)</f>
        <v/>
      </c>
      <c r="MT429" s="1">
        <f>COUNTIFS(#REF!,LT429,#REF!,1,#REF!,"&gt;="&amp;MI429,#REF!,"&lt;="&amp;MH429,#REF!,"&lt;="&amp;ME429,#REF!,"&gt;="&amp;MF429)</f>
        <v/>
      </c>
      <c r="MU429" s="1">
        <f>COUNTIFS(#REF!,LT429,#REF!,0,#REF!,"&gt;="&amp;MI429,#REF!,"&lt;="&amp;MH429,#REF!,"&lt;="&amp;ME429,#REF!,"&gt;="&amp;MF429)</f>
        <v/>
      </c>
      <c r="MV429" s="1">
        <f>COUNTIFS(#REF!,LT429,#REF!,1,#REF!,"&gt;="&amp;MI429,#REF!,"&lt;="&amp;MH429,#REF!,"="&amp;KZ429,#REF!,"="&amp;LA429,#REF!,"&lt;="&amp;ME429,#REF!,"&gt;="&amp;MF429)</f>
        <v/>
      </c>
      <c r="MW429" s="1">
        <f>COUNTIFS(#REF!,LT429,#REF!,0,#REF!,"&gt;="&amp;MI429,#REF!,"&lt;="&amp;MH429,#REF!,"="&amp;KZ429,#REF!,"="&amp;LA429,#REF!,"&lt;="&amp;ME429,#REF!,"&gt;="&amp;MF429)</f>
        <v/>
      </c>
      <c r="MX429" s="1">
        <f>COUNTIFS(#REF!,LT429,#REF!,1,#REF!,"&gt;="&amp;MC429,#REF!,"&lt;="&amp;MB429,#REF!,"&lt;="&amp;ME429,#REF!,"&gt;="&amp;MF429)</f>
        <v/>
      </c>
      <c r="MY429" s="1">
        <f>COUNTIFS(#REF!,LT429,#REF!,0,#REF!,"&gt;="&amp;MC429,#REF!,"&lt;="&amp;MB429,#REF!,"&lt;="&amp;ME429,#REF!,"&gt;="&amp;MF429)</f>
        <v/>
      </c>
      <c r="MZ429" s="1">
        <f>COUNTIFS(#REF!,LT429,#REF!,1,#REF!,"&lt;="&amp;ME429,#REF!,"&gt;="&amp;MF429,#REF!,"="&amp;KV429,#REF!,"="&amp;KX429)</f>
        <v/>
      </c>
      <c r="NA429" s="1">
        <f>COUNTIFS(#REF!,LT429,#REF!,0,#REF!,"&lt;="&amp;ME429,#REF!,"&gt;="&amp;MF429,#REF!,"="&amp;KV429,#REF!,"="&amp;KX429)</f>
        <v/>
      </c>
      <c r="NB429" s="1">
        <f>COUNTIFS(#REF!,LT429,#REF!,1,#REF!,"&lt;="&amp;ME429,#REF!,"&gt;="&amp;MF429,#REF!,"="&amp;KW429,#REF!,"="&amp;KY429)</f>
        <v/>
      </c>
      <c r="NC429" s="1">
        <f>COUNTIFS(#REF!,LT429,#REF!,0,#REF!,"&lt;="&amp;ME429,#REF!,"&gt;="&amp;MF429,#REF!,"="&amp;KW429,#REF!,"="&amp;KY429)</f>
        <v/>
      </c>
      <c r="ND429" s="1">
        <f>COUNTIFS(#REF!,LT429,#REF!,1,#REF!,"&gt;="&amp;MC429,#REF!,"&lt;="&amp;MB429,#REF!,"&lt;="&amp;ME429,#REF!,"&gt;="&amp;MF429,#REF!,"="&amp;KV429,#REF!,"="&amp;KX429)</f>
        <v/>
      </c>
      <c r="NE429" s="1">
        <f>COUNTIFS(#REF!,LT429,#REF!,0,#REF!,"&gt;="&amp;MC429,#REF!,"&lt;="&amp;MB429,#REF!,"&lt;="&amp;ME429,#REF!,"&gt;="&amp;MF429,#REF!,"="&amp;KV429,#REF!,"="&amp;KX429)</f>
        <v/>
      </c>
      <c r="NF429" s="1">
        <f>COUNTIFS(#REF!,LT429,#REF!,1,#REF!,"&gt;="&amp;MC429,#REF!,"&lt;="&amp;MB429,#REF!,"&lt;="&amp;ME429,#REF!,"&gt;="&amp;MF429,#REF!,"="&amp;KW429,#REF!,"="&amp;KY429)</f>
        <v/>
      </c>
      <c r="NG429" s="1">
        <f>COUNTIFS(#REF!,LT429,#REF!,0,#REF!,"&gt;="&amp;MC429,#REF!,"&lt;="&amp;MB429,#REF!,"&lt;="&amp;ME429,#REF!,"&gt;="&amp;MF429,#REF!,"="&amp;KW429,#REF!,"="&amp;KY429)</f>
        <v/>
      </c>
      <c r="NH429" s="1">
        <f>COUNTIFS(#REF!,LT429,#REF!,1,#REF!,"&gt;="&amp;MC429,#REF!,"&lt;="&amp;MB429,#REF!,"&lt;="&amp;ME429,#REF!,"&gt;="&amp;MF429,#REF!,"="&amp;KZ429,#REF!,"="&amp;LA429)</f>
        <v/>
      </c>
      <c r="NI429" s="1">
        <f>COUNTIFS(#REF!,LT429,#REF!,0,#REF!,"&gt;="&amp;MC429,#REF!,"&lt;="&amp;MB429,#REF!,"&lt;="&amp;ME429,#REF!,"&gt;="&amp;MF429,#REF!,"="&amp;KZ429,#REF!,"="&amp;LA429)</f>
        <v/>
      </c>
      <c r="NJ429" s="1">
        <f>COUNTIFS(#REF!,LT429,#REF!,1,#REF!,"&gt;="&amp;MI429,#REF!,"&lt;="&amp;MH429,#REF!,"&lt;="&amp;ME429,#REF!,"&gt;="&amp;MF429)</f>
        <v/>
      </c>
      <c r="NK429" s="1">
        <f>COUNTIFS(#REF!,LT429,#REF!,0,#REF!,"&gt;="&amp;MI429,#REF!,"&lt;="&amp;MH429,#REF!,"&lt;="&amp;ME429,#REF!,"&gt;="&amp;MF429)</f>
        <v/>
      </c>
      <c r="NL429" s="1">
        <f>COUNTIFS(#REF!,LT429,#REF!,1,#REF!,"&gt;="&amp;MI429,#REF!,"&lt;="&amp;MH429,#REF!,"="&amp;KZ429,#REF!,"="&amp;LA429,#REF!,"&lt;="&amp;ME429,#REF!,"&gt;="&amp;MF429)</f>
        <v/>
      </c>
      <c r="NM429" s="1">
        <f>COUNTIFS(#REF!,LT429,#REF!,0,#REF!,"&gt;="&amp;MI429,#REF!,"&lt;="&amp;MH429,#REF!,"="&amp;KZ429,#REF!,"="&amp;LA429,#REF!,"&lt;="&amp;ME429,#REF!,"&gt;="&amp;MF429)</f>
        <v/>
      </c>
      <c r="NN429" s="1">
        <f>COUNTIFS(#REF!,LT429,#REF!,1,#REF!,"&gt;="&amp;MC429,#REF!,"&lt;="&amp;MB429,#REF!,"&lt;="&amp;ME429,#REF!,"&gt;="&amp;MF429)</f>
        <v/>
      </c>
      <c r="NO429" s="1">
        <f>COUNTIFS(#REF!,LT429,#REF!,0,#REF!,"&gt;="&amp;MC429,#REF!,"&lt;="&amp;MB429,#REF!,"&lt;="&amp;ME429,#REF!,"&gt;="&amp;MF429)</f>
        <v/>
      </c>
      <c r="NP429" s="1">
        <f>COUNTIFS(#REF!,LT429,#REF!,1,#REF!,"&lt;="&amp;ME429,#REF!,"&gt;="&amp;MF429,#REF!,"="&amp;KV429,#REF!,"="&amp;KX429)</f>
        <v/>
      </c>
      <c r="NQ429" s="1">
        <f>COUNTIFS(#REF!,LT429,#REF!,0,#REF!,"&lt;="&amp;ME429,#REF!,"&gt;="&amp;MF429,#REF!,"="&amp;KV429,#REF!,"="&amp;KX429)</f>
        <v/>
      </c>
      <c r="NR429" s="1">
        <f>COUNTIFS(#REF!,LT429,#REF!,1,#REF!,"&lt;="&amp;ME429,#REF!,"&gt;="&amp;MF429,#REF!,"="&amp;KW429,#REF!,"="&amp;KY429)</f>
        <v/>
      </c>
      <c r="NS429" s="1">
        <f>COUNTIFS(#REF!,LT429,#REF!,0,#REF!,"&lt;="&amp;ME429,#REF!,"&gt;="&amp;MF429,#REF!,"="&amp;KW429,#REF!,"="&amp;KY429)</f>
        <v/>
      </c>
      <c r="NT429" s="1">
        <f>MP429+MR429+MT429+MV429+MX429+MZ429+NB429</f>
        <v/>
      </c>
      <c r="NU429" s="1">
        <f>MQ429+MS429+MU429+MW429+MY429+NA429+NC429</f>
        <v/>
      </c>
      <c r="NV429" s="1">
        <f>NT429+NU429</f>
        <v/>
      </c>
      <c r="NW429" s="33">
        <f>NT429/(NT429+NU429)</f>
        <v/>
      </c>
      <c r="NX429" s="3">
        <f>1/NW429</f>
        <v/>
      </c>
      <c r="NY429" s="1">
        <f>LH429</f>
        <v/>
      </c>
      <c r="NZ429" s="79">
        <f>(NW429*((NY429-1)*0.98))-((1-NW429)*1)</f>
        <v/>
      </c>
      <c r="OA429" s="34">
        <f>IF(LR429&lt;0.9,0,IF(AND(LR429&gt;1.1),0,1))</f>
        <v/>
      </c>
      <c r="OB429" s="34">
        <f>IF(LS429&lt;0.9,0,IF(AND(LS429&gt;1.1),0,1))</f>
        <v/>
      </c>
      <c r="OC429" s="32">
        <f>IF(NV429&gt;99,1,0)</f>
        <v/>
      </c>
      <c r="OD429" s="32">
        <f>IF(NZ429&gt;0.0799,1,0)</f>
        <v/>
      </c>
      <c r="OE429" s="32">
        <f>IF(NZ429&gt;OM429,1,0)</f>
        <v/>
      </c>
      <c r="OF429" s="32">
        <f>OC429+OD429+OE429+OA429+OB429</f>
        <v/>
      </c>
      <c r="OG429" s="1">
        <f>ND429+NF429+NH429+NJ429+NL429+NN429+NP429+NR429</f>
        <v/>
      </c>
      <c r="OH429" s="1">
        <f>NE429+NG429+NI429+NK429+NM429+NO429+NQ429+NS429</f>
        <v/>
      </c>
      <c r="OI429" s="1">
        <f>OG429+OH429</f>
        <v/>
      </c>
      <c r="OJ429" s="33">
        <f>OG429/(OG429+OH429)</f>
        <v/>
      </c>
      <c r="OK429" s="3">
        <f>1/OJ429</f>
        <v/>
      </c>
      <c r="OL429" s="1">
        <f>LI429</f>
        <v/>
      </c>
      <c r="OM429" s="79">
        <f>(OJ429*((OL429-1)*0.98))-((1-OJ429)*1)</f>
        <v/>
      </c>
      <c r="ON429" s="34">
        <f>IF(LR429&lt;0.9,0,IF(AND(LR429&gt;1.1),0,1))</f>
        <v/>
      </c>
      <c r="OO429" s="34">
        <f>IF(LS429&lt;0.9,0,IF(AND(LS429&gt;1.1),0,1))</f>
        <v/>
      </c>
      <c r="OP429" s="32">
        <f>IF(OI429&gt;99,1,0)</f>
        <v/>
      </c>
      <c r="OQ429" s="32">
        <f>IF(OM429&gt;0.0799,1,0)</f>
        <v/>
      </c>
      <c r="OR429" s="32">
        <f>IF(OM429&gt;OZ429,1,0)</f>
        <v/>
      </c>
      <c r="OS429" s="32">
        <f>OP429+OQ429+OR429+ON429+OO429</f>
        <v/>
      </c>
      <c r="OT429">
        <f>IF(OF429=5,"BackHome0-0",IF(AND(OS429=5),"BackAway0-0",""))</f>
        <v/>
      </c>
      <c r="OU429">
        <f>IF(OF429=5,KN429,IF(AND(OS429=5),KO429,""))</f>
        <v/>
      </c>
      <c r="OV429">
        <f>IF(OF429=5,"Match Odds",IF(AND(OS429=5),"Match Odds",""))</f>
        <v/>
      </c>
      <c r="OW429">
        <f>IF(OF429=5,KP429,IF(AND(OS429=5),KP429,""))</f>
        <v/>
      </c>
      <c r="OX429">
        <f>IF(OF429=5,"MATCH_ODDS",IF(AND(OS429=5),"MATCH_ODDS",""))</f>
        <v/>
      </c>
      <c r="OY429">
        <f>IF(OF429=5,"BACK",IF(AND(OS429=5),"BACK",""))</f>
        <v/>
      </c>
    </row>
    <row r="430" ht="16.5" customHeight="1" thickBot="1" thickTop="1">
      <c r="A430" s="2" t="n"/>
      <c r="KN430" s="1">
        <f>IF(INDEX(#REF!,MATCH('HT 0-0'!D430,#REF!,0))=INDEX(#REF!,MATCH('HT 0-0'!D430,#REF!,0)),INDEX(#REF!,MATCH('HT 0-0'!D430,#REF!,0)),"ERROR")</f>
        <v/>
      </c>
      <c r="KO430" s="1">
        <f>IF(INDEX(#REF!,MATCH('HT 0-0'!E430,#REF!,0))=INDEX(#REF!,MATCH('HT 0-0'!E430,#REF!,0)),INDEX(#REF!,MATCH('HT 0-0'!E430,#REF!,0)),"ERROR")</f>
        <v/>
      </c>
      <c r="KP430" s="1">
        <f>KN430&amp;" v "&amp;KO430</f>
        <v/>
      </c>
      <c r="KQ430">
        <f>B430&amp;"_"&amp;C430</f>
        <v/>
      </c>
      <c r="KR430" s="1">
        <f>IF((HW430/KK430)&lt;0.335,"G",IF((HW430/KK430)&gt;0.67,"R","A"))</f>
        <v/>
      </c>
      <c r="KS430" s="1">
        <f>IF((HX430/KK430)&lt;0.335,"G",IF((HX430/KK430)&gt;0.67,"R","A"))</f>
        <v/>
      </c>
      <c r="KT430" s="1">
        <f>IF((IH430/KK430)&lt;0.335,"G",IF((IH430/KK430)&gt;0.67,"R","A"))</f>
        <v/>
      </c>
      <c r="KU430" s="1">
        <f>IF((II430/KK430)&lt;0.335,"G",IF((II430/KK430)&gt;0.67,"R","A"))</f>
        <v/>
      </c>
      <c r="KV430" s="1">
        <f>IF((HZ430/KK430)&lt;0.335,"G",IF((HZ430/KK430)&gt;0.67,"R","A"))</f>
        <v/>
      </c>
      <c r="KW430" s="1">
        <f>IF((HY430/KK430)&lt;0.335,"G",IF((HY430/KK430)&gt;0.67,"R","A"))</f>
        <v/>
      </c>
      <c r="KX430" s="1">
        <f>IF((IK430/KK430)&lt;0.335,"G",IF((IK430/KK430)&gt;0.67,"R","A"))</f>
        <v/>
      </c>
      <c r="KY430" s="1">
        <f>IF((IJ430/KK430)&lt;0.335,"G",IF((IJ430/KK430)&gt;0.67,"R","A"))</f>
        <v/>
      </c>
      <c r="KZ430" s="1">
        <f>IF((HQ430/KK430)&lt;0.335,"G",IF((HQ430/KK430)&gt;0.67,"R","A"))</f>
        <v/>
      </c>
      <c r="LA430" s="1">
        <f>IF((IB430/KK430)&lt;0.335,"G",IF((IB430/KK430)&gt;0.67,"R","A"))</f>
        <v/>
      </c>
      <c r="LB430">
        <f>IF(LQ430="0-0",INDEX(Scrape!#REF!,MATCH('HT 0-0'!KP430,Scrape!$B:$B,0)),"")</f>
        <v/>
      </c>
      <c r="LC430">
        <f>IF(LQ430="0-0",INDEX(Scrape!$A:$A,MATCH('HT 0-0'!KP430,Scrape!$B:$B,0)),"")</f>
        <v/>
      </c>
      <c r="LD430">
        <f>IF(LQ430="0-0",INDEX(Scrape!$B:$B,MATCH('HT 0-0'!KP430,Scrape!$B:$B,0)),"")</f>
        <v/>
      </c>
      <c r="LE430">
        <f>IF(LQ430="0-0",INDEX(Scrape!$C:$C,MATCH('HT 0-0'!KP430,Scrape!$B:$B,0)),"")</f>
        <v/>
      </c>
      <c r="LF430">
        <f>IF(LQ430="0-0",INDEX(Scrape!$D:$D,MATCH('HT 0-0'!KP430,Scrape!$B:$B,0)),"")</f>
        <v/>
      </c>
      <c r="LG430">
        <f>IF(LQ430="0-0",INDEX(Scrape!$E:$E,MATCH('HT 0-0'!KP430,Scrape!$B:$B,0)),"")</f>
        <v/>
      </c>
      <c r="LH430">
        <f>IF(LQ430="0-0",INDEX(Scrape!$F:$F,MATCH('HT 0-0'!KP430,Scrape!$B:$B,0)),"")</f>
        <v/>
      </c>
      <c r="LI430">
        <f>IF(LQ430="0-0",INDEX(Scrape!$G:$G,MATCH('HT 0-0'!KP430,Scrape!$B:$B,0)),"")</f>
        <v/>
      </c>
      <c r="LJ430">
        <f>IF(LQ430="0-0",INDEX(Scrape!$H:$H,MATCH('HT 0-0'!KP430,Scrape!$B:$B,0)),"")</f>
        <v/>
      </c>
      <c r="LK430">
        <f>IF(LQ430="0-0",INDEX(Scrape!$I:$I,MATCH('HT 0-0'!KP430,Scrape!$B:$B,0)),"")</f>
        <v/>
      </c>
      <c r="LL430">
        <f>IF(LQ430="0-0",INDEX(Scrape!$J:$J,MATCH('HT 0-0'!KP430,Scrape!$B:$B,0)),"")</f>
        <v/>
      </c>
      <c r="LM430">
        <f>IF(LQ430="0-0",INDEX(Scrape!$K:$K,MATCH('HT 0-0'!KP430,Scrape!$B:$B,0)),"")</f>
        <v/>
      </c>
      <c r="LN430">
        <f>IF(LQ430="0-0",INDEX(Scrape!$L:$L,MATCH('HT 0-0'!KP430,Scrape!$B:$B,0)),"")</f>
        <v/>
      </c>
      <c r="LO430">
        <f>IF(LQ430="0-0",INDEX(Scrape!$M:$M,MATCH('HT 0-0'!KP430,Scrape!$B:$B,0)),"")</f>
        <v/>
      </c>
      <c r="LP430">
        <f>IF(LQ430="0-0",INDEX(Scrape!$N:$N,MATCH('HT 0-0'!KP430,Scrape!$B:$B,0)),"")</f>
        <v/>
      </c>
      <c r="LQ430">
        <f>INDEX(Scrape!$O:$O,MATCH('HT 0-0'!KP430,Scrape!$B:$B,0))</f>
        <v/>
      </c>
      <c r="LR430">
        <f>(1/LJ430)+(1/LI430)+(1/LH430)</f>
        <v/>
      </c>
      <c r="LS430">
        <f>(1/LG430)+(1/LF430)+(1/LE430)</f>
        <v/>
      </c>
      <c r="LT430" s="8">
        <f>IF(INDEX(#REF!,MATCH(KQ430,#REF!,0))=INDEX(#REF!,MATCH(KQ430,#REF!,0)),INDEX(#REF!,MATCH(KQ430,#REF!,0)),"ERROR")</f>
        <v/>
      </c>
      <c r="LU430" s="4">
        <f>IF(KR430="G",2,IF(KR430="R",0.5,IF(KR430="A",1)))</f>
        <v/>
      </c>
      <c r="LV430" s="4">
        <f>IF(KS430="G",0.5,IF(KS430="R",2,IF(KS430="A",1)))</f>
        <v/>
      </c>
      <c r="LW430" s="4">
        <f>IF(KT430="G",2,IF(KT430="R",0.5,IF(KT430="A",1)))</f>
        <v/>
      </c>
      <c r="LX430" s="4">
        <f>IF(KU430="G",0.5,IF(KU430="R",2,IF(KU430="A",1)))</f>
        <v/>
      </c>
      <c r="LY430" s="7">
        <f>(LK430*(LU430+LX430)+(LL430*(LU430+LX430)))</f>
        <v/>
      </c>
      <c r="LZ430" s="7">
        <f>(LN430*(LV430+LW430)+(LO430*(LV430+LW430)))</f>
        <v/>
      </c>
      <c r="MA430" s="11">
        <f>LY430-LZ430</f>
        <v/>
      </c>
      <c r="MB430" s="5">
        <f>MA430+2</f>
        <v/>
      </c>
      <c r="MC430" s="6">
        <f>MA430-2</f>
        <v/>
      </c>
      <c r="MD430" s="4">
        <f>LE430</f>
        <v/>
      </c>
      <c r="ME430" s="9">
        <f>IF(MD430=0,1000,MD430+0.75)</f>
        <v/>
      </c>
      <c r="MF430" s="10">
        <f>IF(MD430=0,0,MD430-0.75)</f>
        <v/>
      </c>
      <c r="MG430" s="4">
        <f>((LM430*(LU430+LX430))-((LP430*(LV430+LW430))))</f>
        <v/>
      </c>
      <c r="MH430" s="9">
        <f>MG430*1.2</f>
        <v/>
      </c>
      <c r="MI430" s="10">
        <f>MG430*0.8</f>
        <v/>
      </c>
      <c r="MJ430">
        <f>IFERROR(OT430,"")</f>
        <v/>
      </c>
      <c r="MK430">
        <f>IFERROR(OU430,"")</f>
        <v/>
      </c>
      <c r="ML430">
        <f>IFERROR(OV430,"")</f>
        <v/>
      </c>
      <c r="MM430">
        <f>IFERROR(OW430,"")</f>
        <v/>
      </c>
      <c r="MN430">
        <f>IFERROR(OX430,"")</f>
        <v/>
      </c>
      <c r="MO430">
        <f>IFERROR(OY430,"")</f>
        <v/>
      </c>
      <c r="MP430" s="1">
        <f>COUNTIFS(#REF!,LT430,#REF!,1,#REF!,"&gt;="&amp;MC430,#REF!,"&lt;="&amp;MB430,#REF!,"&lt;="&amp;ME430,#REF!,"&gt;="&amp;MF430,#REF!,"="&amp;KV430,#REF!,"="&amp;KX430)</f>
        <v/>
      </c>
      <c r="MQ430" s="1">
        <f>COUNTIFS(#REF!,LT430,#REF!,0,#REF!,"&gt;="&amp;MC430,#REF!,"&lt;="&amp;MB430,#REF!,"&lt;="&amp;ME430,#REF!,"&gt;="&amp;MF430,#REF!,"="&amp;KV430,#REF!,"="&amp;KX430)</f>
        <v/>
      </c>
      <c r="MR430" s="1">
        <f>COUNTIFS(#REF!,LT430,#REF!,1,#REF!,"&gt;="&amp;MC430,#REF!,"&lt;="&amp;MB430,#REF!,"&lt;="&amp;ME430,#REF!,"&gt;="&amp;MF430,#REF!,"="&amp;KW430,#REF!,"="&amp;KY430)</f>
        <v/>
      </c>
      <c r="MS430" s="1">
        <f>COUNTIFS(#REF!,LT430,#REF!,0,#REF!,"&gt;="&amp;MC430,#REF!,"&lt;="&amp;MB430,#REF!,"&lt;="&amp;ME430,#REF!,"&gt;="&amp;MF430,#REF!,"="&amp;KW430,#REF!,"="&amp;KY430)</f>
        <v/>
      </c>
      <c r="MT430" s="1">
        <f>COUNTIFS(#REF!,LT430,#REF!,1,#REF!,"&gt;="&amp;MI430,#REF!,"&lt;="&amp;MH430,#REF!,"&lt;="&amp;ME430,#REF!,"&gt;="&amp;MF430)</f>
        <v/>
      </c>
      <c r="MU430" s="1">
        <f>COUNTIFS(#REF!,LT430,#REF!,0,#REF!,"&gt;="&amp;MI430,#REF!,"&lt;="&amp;MH430,#REF!,"&lt;="&amp;ME430,#REF!,"&gt;="&amp;MF430)</f>
        <v/>
      </c>
      <c r="MV430" s="1">
        <f>COUNTIFS(#REF!,LT430,#REF!,1,#REF!,"&gt;="&amp;MI430,#REF!,"&lt;="&amp;MH430,#REF!,"="&amp;KZ430,#REF!,"="&amp;LA430,#REF!,"&lt;="&amp;ME430,#REF!,"&gt;="&amp;MF430)</f>
        <v/>
      </c>
      <c r="MW430" s="1">
        <f>COUNTIFS(#REF!,LT430,#REF!,0,#REF!,"&gt;="&amp;MI430,#REF!,"&lt;="&amp;MH430,#REF!,"="&amp;KZ430,#REF!,"="&amp;LA430,#REF!,"&lt;="&amp;ME430,#REF!,"&gt;="&amp;MF430)</f>
        <v/>
      </c>
      <c r="MX430" s="1">
        <f>COUNTIFS(#REF!,LT430,#REF!,1,#REF!,"&gt;="&amp;MC430,#REF!,"&lt;="&amp;MB430,#REF!,"&lt;="&amp;ME430,#REF!,"&gt;="&amp;MF430)</f>
        <v/>
      </c>
      <c r="MY430" s="1">
        <f>COUNTIFS(#REF!,LT430,#REF!,0,#REF!,"&gt;="&amp;MC430,#REF!,"&lt;="&amp;MB430,#REF!,"&lt;="&amp;ME430,#REF!,"&gt;="&amp;MF430)</f>
        <v/>
      </c>
      <c r="MZ430" s="1">
        <f>COUNTIFS(#REF!,LT430,#REF!,1,#REF!,"&lt;="&amp;ME430,#REF!,"&gt;="&amp;MF430,#REF!,"="&amp;KV430,#REF!,"="&amp;KX430)</f>
        <v/>
      </c>
      <c r="NA430" s="1">
        <f>COUNTIFS(#REF!,LT430,#REF!,0,#REF!,"&lt;="&amp;ME430,#REF!,"&gt;="&amp;MF430,#REF!,"="&amp;KV430,#REF!,"="&amp;KX430)</f>
        <v/>
      </c>
      <c r="NB430" s="1">
        <f>COUNTIFS(#REF!,LT430,#REF!,1,#REF!,"&lt;="&amp;ME430,#REF!,"&gt;="&amp;MF430,#REF!,"="&amp;KW430,#REF!,"="&amp;KY430)</f>
        <v/>
      </c>
      <c r="NC430" s="1">
        <f>COUNTIFS(#REF!,LT430,#REF!,0,#REF!,"&lt;="&amp;ME430,#REF!,"&gt;="&amp;MF430,#REF!,"="&amp;KW430,#REF!,"="&amp;KY430)</f>
        <v/>
      </c>
      <c r="ND430" s="1">
        <f>COUNTIFS(#REF!,LT430,#REF!,1,#REF!,"&gt;="&amp;MC430,#REF!,"&lt;="&amp;MB430,#REF!,"&lt;="&amp;ME430,#REF!,"&gt;="&amp;MF430,#REF!,"="&amp;KV430,#REF!,"="&amp;KX430)</f>
        <v/>
      </c>
      <c r="NE430" s="1">
        <f>COUNTIFS(#REF!,LT430,#REF!,0,#REF!,"&gt;="&amp;MC430,#REF!,"&lt;="&amp;MB430,#REF!,"&lt;="&amp;ME430,#REF!,"&gt;="&amp;MF430,#REF!,"="&amp;KV430,#REF!,"="&amp;KX430)</f>
        <v/>
      </c>
      <c r="NF430" s="1">
        <f>COUNTIFS(#REF!,LT430,#REF!,1,#REF!,"&gt;="&amp;MC430,#REF!,"&lt;="&amp;MB430,#REF!,"&lt;="&amp;ME430,#REF!,"&gt;="&amp;MF430,#REF!,"="&amp;KW430,#REF!,"="&amp;KY430)</f>
        <v/>
      </c>
      <c r="NG430" s="1">
        <f>COUNTIFS(#REF!,LT430,#REF!,0,#REF!,"&gt;="&amp;MC430,#REF!,"&lt;="&amp;MB430,#REF!,"&lt;="&amp;ME430,#REF!,"&gt;="&amp;MF430,#REF!,"="&amp;KW430,#REF!,"="&amp;KY430)</f>
        <v/>
      </c>
      <c r="NH430" s="1">
        <f>COUNTIFS(#REF!,LT430,#REF!,1,#REF!,"&gt;="&amp;MC430,#REF!,"&lt;="&amp;MB430,#REF!,"&lt;="&amp;ME430,#REF!,"&gt;="&amp;MF430,#REF!,"="&amp;KZ430,#REF!,"="&amp;LA430)</f>
        <v/>
      </c>
      <c r="NI430" s="1">
        <f>COUNTIFS(#REF!,LT430,#REF!,0,#REF!,"&gt;="&amp;MC430,#REF!,"&lt;="&amp;MB430,#REF!,"&lt;="&amp;ME430,#REF!,"&gt;="&amp;MF430,#REF!,"="&amp;KZ430,#REF!,"="&amp;LA430)</f>
        <v/>
      </c>
      <c r="NJ430" s="1">
        <f>COUNTIFS(#REF!,LT430,#REF!,1,#REF!,"&gt;="&amp;MI430,#REF!,"&lt;="&amp;MH430,#REF!,"&lt;="&amp;ME430,#REF!,"&gt;="&amp;MF430)</f>
        <v/>
      </c>
      <c r="NK430" s="1">
        <f>COUNTIFS(#REF!,LT430,#REF!,0,#REF!,"&gt;="&amp;MI430,#REF!,"&lt;="&amp;MH430,#REF!,"&lt;="&amp;ME430,#REF!,"&gt;="&amp;MF430)</f>
        <v/>
      </c>
      <c r="NL430" s="1">
        <f>COUNTIFS(#REF!,LT430,#REF!,1,#REF!,"&gt;="&amp;MI430,#REF!,"&lt;="&amp;MH430,#REF!,"="&amp;KZ430,#REF!,"="&amp;LA430,#REF!,"&lt;="&amp;ME430,#REF!,"&gt;="&amp;MF430)</f>
        <v/>
      </c>
      <c r="NM430" s="1">
        <f>COUNTIFS(#REF!,LT430,#REF!,0,#REF!,"&gt;="&amp;MI430,#REF!,"&lt;="&amp;MH430,#REF!,"="&amp;KZ430,#REF!,"="&amp;LA430,#REF!,"&lt;="&amp;ME430,#REF!,"&gt;="&amp;MF430)</f>
        <v/>
      </c>
      <c r="NN430" s="1">
        <f>COUNTIFS(#REF!,LT430,#REF!,1,#REF!,"&gt;="&amp;MC430,#REF!,"&lt;="&amp;MB430,#REF!,"&lt;="&amp;ME430,#REF!,"&gt;="&amp;MF430)</f>
        <v/>
      </c>
      <c r="NO430" s="1">
        <f>COUNTIFS(#REF!,LT430,#REF!,0,#REF!,"&gt;="&amp;MC430,#REF!,"&lt;="&amp;MB430,#REF!,"&lt;="&amp;ME430,#REF!,"&gt;="&amp;MF430)</f>
        <v/>
      </c>
      <c r="NP430" s="1">
        <f>COUNTIFS(#REF!,LT430,#REF!,1,#REF!,"&lt;="&amp;ME430,#REF!,"&gt;="&amp;MF430,#REF!,"="&amp;KV430,#REF!,"="&amp;KX430)</f>
        <v/>
      </c>
      <c r="NQ430" s="1">
        <f>COUNTIFS(#REF!,LT430,#REF!,0,#REF!,"&lt;="&amp;ME430,#REF!,"&gt;="&amp;MF430,#REF!,"="&amp;KV430,#REF!,"="&amp;KX430)</f>
        <v/>
      </c>
      <c r="NR430" s="1">
        <f>COUNTIFS(#REF!,LT430,#REF!,1,#REF!,"&lt;="&amp;ME430,#REF!,"&gt;="&amp;MF430,#REF!,"="&amp;KW430,#REF!,"="&amp;KY430)</f>
        <v/>
      </c>
      <c r="NS430" s="1">
        <f>COUNTIFS(#REF!,LT430,#REF!,0,#REF!,"&lt;="&amp;ME430,#REF!,"&gt;="&amp;MF430,#REF!,"="&amp;KW430,#REF!,"="&amp;KY430)</f>
        <v/>
      </c>
      <c r="NT430" s="1">
        <f>MP430+MR430+MT430+MV430+MX430+MZ430+NB430</f>
        <v/>
      </c>
      <c r="NU430" s="1">
        <f>MQ430+MS430+MU430+MW430+MY430+NA430+NC430</f>
        <v/>
      </c>
      <c r="NV430" s="1">
        <f>NT430+NU430</f>
        <v/>
      </c>
      <c r="NW430" s="33">
        <f>NT430/(NT430+NU430)</f>
        <v/>
      </c>
      <c r="NX430" s="3">
        <f>1/NW430</f>
        <v/>
      </c>
      <c r="NY430" s="1">
        <f>LH430</f>
        <v/>
      </c>
      <c r="NZ430" s="79">
        <f>(NW430*((NY430-1)*0.98))-((1-NW430)*1)</f>
        <v/>
      </c>
      <c r="OA430" s="34">
        <f>IF(LR430&lt;0.9,0,IF(AND(LR430&gt;1.1),0,1))</f>
        <v/>
      </c>
      <c r="OB430" s="34">
        <f>IF(LS430&lt;0.9,0,IF(AND(LS430&gt;1.1),0,1))</f>
        <v/>
      </c>
      <c r="OC430" s="32">
        <f>IF(NV430&gt;99,1,0)</f>
        <v/>
      </c>
      <c r="OD430" s="32">
        <f>IF(NZ430&gt;0.0799,1,0)</f>
        <v/>
      </c>
      <c r="OE430" s="32">
        <f>IF(NZ430&gt;OM430,1,0)</f>
        <v/>
      </c>
      <c r="OF430" s="32">
        <f>OC430+OD430+OE430+OA430+OB430</f>
        <v/>
      </c>
      <c r="OG430" s="1">
        <f>ND430+NF430+NH430+NJ430+NL430+NN430+NP430+NR430</f>
        <v/>
      </c>
      <c r="OH430" s="1">
        <f>NE430+NG430+NI430+NK430+NM430+NO430+NQ430+NS430</f>
        <v/>
      </c>
      <c r="OI430" s="1">
        <f>OG430+OH430</f>
        <v/>
      </c>
      <c r="OJ430" s="33">
        <f>OG430/(OG430+OH430)</f>
        <v/>
      </c>
      <c r="OK430" s="3">
        <f>1/OJ430</f>
        <v/>
      </c>
      <c r="OL430" s="1">
        <f>LI430</f>
        <v/>
      </c>
      <c r="OM430" s="79">
        <f>(OJ430*((OL430-1)*0.98))-((1-OJ430)*1)</f>
        <v/>
      </c>
      <c r="ON430" s="34">
        <f>IF(LR430&lt;0.9,0,IF(AND(LR430&gt;1.1),0,1))</f>
        <v/>
      </c>
      <c r="OO430" s="34">
        <f>IF(LS430&lt;0.9,0,IF(AND(LS430&gt;1.1),0,1))</f>
        <v/>
      </c>
      <c r="OP430" s="32">
        <f>IF(OI430&gt;99,1,0)</f>
        <v/>
      </c>
      <c r="OQ430" s="32">
        <f>IF(OM430&gt;0.0799,1,0)</f>
        <v/>
      </c>
      <c r="OR430" s="32">
        <f>IF(OM430&gt;OZ430,1,0)</f>
        <v/>
      </c>
      <c r="OS430" s="32">
        <f>OP430+OQ430+OR430+ON430+OO430</f>
        <v/>
      </c>
      <c r="OT430">
        <f>IF(OF430=5,"BackHome0-0",IF(AND(OS430=5),"BackAway0-0",""))</f>
        <v/>
      </c>
      <c r="OU430">
        <f>IF(OF430=5,KN430,IF(AND(OS430=5),KO430,""))</f>
        <v/>
      </c>
      <c r="OV430">
        <f>IF(OF430=5,"Match Odds",IF(AND(OS430=5),"Match Odds",""))</f>
        <v/>
      </c>
      <c r="OW430">
        <f>IF(OF430=5,KP430,IF(AND(OS430=5),KP430,""))</f>
        <v/>
      </c>
      <c r="OX430">
        <f>IF(OF430=5,"MATCH_ODDS",IF(AND(OS430=5),"MATCH_ODDS",""))</f>
        <v/>
      </c>
      <c r="OY430">
        <f>IF(OF430=5,"BACK",IF(AND(OS430=5),"BACK",""))</f>
        <v/>
      </c>
    </row>
    <row r="431" ht="16.5" customHeight="1" thickBot="1" thickTop="1">
      <c r="A431" s="2" t="n"/>
      <c r="KN431" s="1">
        <f>IF(INDEX(#REF!,MATCH('HT 0-0'!D431,#REF!,0))=INDEX(#REF!,MATCH('HT 0-0'!D431,#REF!,0)),INDEX(#REF!,MATCH('HT 0-0'!D431,#REF!,0)),"ERROR")</f>
        <v/>
      </c>
      <c r="KO431" s="1">
        <f>IF(INDEX(#REF!,MATCH('HT 0-0'!E431,#REF!,0))=INDEX(#REF!,MATCH('HT 0-0'!E431,#REF!,0)),INDEX(#REF!,MATCH('HT 0-0'!E431,#REF!,0)),"ERROR")</f>
        <v/>
      </c>
      <c r="KP431" s="1">
        <f>KN431&amp;" v "&amp;KO431</f>
        <v/>
      </c>
      <c r="KQ431">
        <f>B431&amp;"_"&amp;C431</f>
        <v/>
      </c>
      <c r="KR431" s="1">
        <f>IF((HW431/KK431)&lt;0.335,"G",IF((HW431/KK431)&gt;0.67,"R","A"))</f>
        <v/>
      </c>
      <c r="KS431" s="1">
        <f>IF((HX431/KK431)&lt;0.335,"G",IF((HX431/KK431)&gt;0.67,"R","A"))</f>
        <v/>
      </c>
      <c r="KT431" s="1">
        <f>IF((IH431/KK431)&lt;0.335,"G",IF((IH431/KK431)&gt;0.67,"R","A"))</f>
        <v/>
      </c>
      <c r="KU431" s="1">
        <f>IF((II431/KK431)&lt;0.335,"G",IF((II431/KK431)&gt;0.67,"R","A"))</f>
        <v/>
      </c>
      <c r="KV431" s="1">
        <f>IF((HZ431/KK431)&lt;0.335,"G",IF((HZ431/KK431)&gt;0.67,"R","A"))</f>
        <v/>
      </c>
      <c r="KW431" s="1">
        <f>IF((HY431/KK431)&lt;0.335,"G",IF((HY431/KK431)&gt;0.67,"R","A"))</f>
        <v/>
      </c>
      <c r="KX431" s="1">
        <f>IF((IK431/KK431)&lt;0.335,"G",IF((IK431/KK431)&gt;0.67,"R","A"))</f>
        <v/>
      </c>
      <c r="KY431" s="1">
        <f>IF((IJ431/KK431)&lt;0.335,"G",IF((IJ431/KK431)&gt;0.67,"R","A"))</f>
        <v/>
      </c>
      <c r="KZ431" s="1">
        <f>IF((HQ431/KK431)&lt;0.335,"G",IF((HQ431/KK431)&gt;0.67,"R","A"))</f>
        <v/>
      </c>
      <c r="LA431" s="1">
        <f>IF((IB431/KK431)&lt;0.335,"G",IF((IB431/KK431)&gt;0.67,"R","A"))</f>
        <v/>
      </c>
      <c r="LB431">
        <f>IF(LQ431="0-0",INDEX(Scrape!#REF!,MATCH('HT 0-0'!KP431,Scrape!$B:$B,0)),"")</f>
        <v/>
      </c>
      <c r="LC431">
        <f>IF(LQ431="0-0",INDEX(Scrape!$A:$A,MATCH('HT 0-0'!KP431,Scrape!$B:$B,0)),"")</f>
        <v/>
      </c>
      <c r="LD431">
        <f>IF(LQ431="0-0",INDEX(Scrape!$B:$B,MATCH('HT 0-0'!KP431,Scrape!$B:$B,0)),"")</f>
        <v/>
      </c>
      <c r="LE431">
        <f>IF(LQ431="0-0",INDEX(Scrape!$C:$C,MATCH('HT 0-0'!KP431,Scrape!$B:$B,0)),"")</f>
        <v/>
      </c>
      <c r="LF431">
        <f>IF(LQ431="0-0",INDEX(Scrape!$D:$D,MATCH('HT 0-0'!KP431,Scrape!$B:$B,0)),"")</f>
        <v/>
      </c>
      <c r="LG431">
        <f>IF(LQ431="0-0",INDEX(Scrape!$E:$E,MATCH('HT 0-0'!KP431,Scrape!$B:$B,0)),"")</f>
        <v/>
      </c>
      <c r="LH431">
        <f>IF(LQ431="0-0",INDEX(Scrape!$F:$F,MATCH('HT 0-0'!KP431,Scrape!$B:$B,0)),"")</f>
        <v/>
      </c>
      <c r="LI431">
        <f>IF(LQ431="0-0",INDEX(Scrape!$G:$G,MATCH('HT 0-0'!KP431,Scrape!$B:$B,0)),"")</f>
        <v/>
      </c>
      <c r="LJ431">
        <f>IF(LQ431="0-0",INDEX(Scrape!$H:$H,MATCH('HT 0-0'!KP431,Scrape!$B:$B,0)),"")</f>
        <v/>
      </c>
      <c r="LK431">
        <f>IF(LQ431="0-0",INDEX(Scrape!$I:$I,MATCH('HT 0-0'!KP431,Scrape!$B:$B,0)),"")</f>
        <v/>
      </c>
      <c r="LL431">
        <f>IF(LQ431="0-0",INDEX(Scrape!$J:$J,MATCH('HT 0-0'!KP431,Scrape!$B:$B,0)),"")</f>
        <v/>
      </c>
      <c r="LM431">
        <f>IF(LQ431="0-0",INDEX(Scrape!$K:$K,MATCH('HT 0-0'!KP431,Scrape!$B:$B,0)),"")</f>
        <v/>
      </c>
      <c r="LN431">
        <f>IF(LQ431="0-0",INDEX(Scrape!$L:$L,MATCH('HT 0-0'!KP431,Scrape!$B:$B,0)),"")</f>
        <v/>
      </c>
      <c r="LO431">
        <f>IF(LQ431="0-0",INDEX(Scrape!$M:$M,MATCH('HT 0-0'!KP431,Scrape!$B:$B,0)),"")</f>
        <v/>
      </c>
      <c r="LP431">
        <f>IF(LQ431="0-0",INDEX(Scrape!$N:$N,MATCH('HT 0-0'!KP431,Scrape!$B:$B,0)),"")</f>
        <v/>
      </c>
      <c r="LQ431">
        <f>INDEX(Scrape!$O:$O,MATCH('HT 0-0'!KP431,Scrape!$B:$B,0))</f>
        <v/>
      </c>
      <c r="LR431">
        <f>(1/LJ431)+(1/LI431)+(1/LH431)</f>
        <v/>
      </c>
      <c r="LS431">
        <f>(1/LG431)+(1/LF431)+(1/LE431)</f>
        <v/>
      </c>
      <c r="LT431" s="8">
        <f>IF(INDEX(#REF!,MATCH(KQ431,#REF!,0))=INDEX(#REF!,MATCH(KQ431,#REF!,0)),INDEX(#REF!,MATCH(KQ431,#REF!,0)),"ERROR")</f>
        <v/>
      </c>
      <c r="LU431" s="4">
        <f>IF(KR431="G",2,IF(KR431="R",0.5,IF(KR431="A",1)))</f>
        <v/>
      </c>
      <c r="LV431" s="4">
        <f>IF(KS431="G",0.5,IF(KS431="R",2,IF(KS431="A",1)))</f>
        <v/>
      </c>
      <c r="LW431" s="4">
        <f>IF(KT431="G",2,IF(KT431="R",0.5,IF(KT431="A",1)))</f>
        <v/>
      </c>
      <c r="LX431" s="4">
        <f>IF(KU431="G",0.5,IF(KU431="R",2,IF(KU431="A",1)))</f>
        <v/>
      </c>
      <c r="LY431" s="7">
        <f>(LK431*(LU431+LX431)+(LL431*(LU431+LX431)))</f>
        <v/>
      </c>
      <c r="LZ431" s="7">
        <f>(LN431*(LV431+LW431)+(LO431*(LV431+LW431)))</f>
        <v/>
      </c>
      <c r="MA431" s="11">
        <f>LY431-LZ431</f>
        <v/>
      </c>
      <c r="MB431" s="5">
        <f>MA431+2</f>
        <v/>
      </c>
      <c r="MC431" s="6">
        <f>MA431-2</f>
        <v/>
      </c>
      <c r="MD431" s="4">
        <f>LE431</f>
        <v/>
      </c>
      <c r="ME431" s="9">
        <f>IF(MD431=0,1000,MD431+0.75)</f>
        <v/>
      </c>
      <c r="MF431" s="10">
        <f>IF(MD431=0,0,MD431-0.75)</f>
        <v/>
      </c>
      <c r="MG431" s="4">
        <f>((LM431*(LU431+LX431))-((LP431*(LV431+LW431))))</f>
        <v/>
      </c>
      <c r="MH431" s="9">
        <f>MG431*1.2</f>
        <v/>
      </c>
      <c r="MI431" s="10">
        <f>MG431*0.8</f>
        <v/>
      </c>
      <c r="MJ431">
        <f>IFERROR(OT431,"")</f>
        <v/>
      </c>
      <c r="MK431">
        <f>IFERROR(OU431,"")</f>
        <v/>
      </c>
      <c r="ML431">
        <f>IFERROR(OV431,"")</f>
        <v/>
      </c>
      <c r="MM431">
        <f>IFERROR(OW431,"")</f>
        <v/>
      </c>
      <c r="MN431">
        <f>IFERROR(OX431,"")</f>
        <v/>
      </c>
      <c r="MO431">
        <f>IFERROR(OY431,"")</f>
        <v/>
      </c>
      <c r="MP431" s="1">
        <f>COUNTIFS(#REF!,LT431,#REF!,1,#REF!,"&gt;="&amp;MC431,#REF!,"&lt;="&amp;MB431,#REF!,"&lt;="&amp;ME431,#REF!,"&gt;="&amp;MF431,#REF!,"="&amp;KV431,#REF!,"="&amp;KX431)</f>
        <v/>
      </c>
      <c r="MQ431" s="1">
        <f>COUNTIFS(#REF!,LT431,#REF!,0,#REF!,"&gt;="&amp;MC431,#REF!,"&lt;="&amp;MB431,#REF!,"&lt;="&amp;ME431,#REF!,"&gt;="&amp;MF431,#REF!,"="&amp;KV431,#REF!,"="&amp;KX431)</f>
        <v/>
      </c>
      <c r="MR431" s="1">
        <f>COUNTIFS(#REF!,LT431,#REF!,1,#REF!,"&gt;="&amp;MC431,#REF!,"&lt;="&amp;MB431,#REF!,"&lt;="&amp;ME431,#REF!,"&gt;="&amp;MF431,#REF!,"="&amp;KW431,#REF!,"="&amp;KY431)</f>
        <v/>
      </c>
      <c r="MS431" s="1">
        <f>COUNTIFS(#REF!,LT431,#REF!,0,#REF!,"&gt;="&amp;MC431,#REF!,"&lt;="&amp;MB431,#REF!,"&lt;="&amp;ME431,#REF!,"&gt;="&amp;MF431,#REF!,"="&amp;KW431,#REF!,"="&amp;KY431)</f>
        <v/>
      </c>
      <c r="MT431" s="1">
        <f>COUNTIFS(#REF!,LT431,#REF!,1,#REF!,"&gt;="&amp;MI431,#REF!,"&lt;="&amp;MH431,#REF!,"&lt;="&amp;ME431,#REF!,"&gt;="&amp;MF431)</f>
        <v/>
      </c>
      <c r="MU431" s="1">
        <f>COUNTIFS(#REF!,LT431,#REF!,0,#REF!,"&gt;="&amp;MI431,#REF!,"&lt;="&amp;MH431,#REF!,"&lt;="&amp;ME431,#REF!,"&gt;="&amp;MF431)</f>
        <v/>
      </c>
      <c r="MV431" s="1">
        <f>COUNTIFS(#REF!,LT431,#REF!,1,#REF!,"&gt;="&amp;MI431,#REF!,"&lt;="&amp;MH431,#REF!,"="&amp;KZ431,#REF!,"="&amp;LA431,#REF!,"&lt;="&amp;ME431,#REF!,"&gt;="&amp;MF431)</f>
        <v/>
      </c>
      <c r="MW431" s="1">
        <f>COUNTIFS(#REF!,LT431,#REF!,0,#REF!,"&gt;="&amp;MI431,#REF!,"&lt;="&amp;MH431,#REF!,"="&amp;KZ431,#REF!,"="&amp;LA431,#REF!,"&lt;="&amp;ME431,#REF!,"&gt;="&amp;MF431)</f>
        <v/>
      </c>
      <c r="MX431" s="1">
        <f>COUNTIFS(#REF!,LT431,#REF!,1,#REF!,"&gt;="&amp;MC431,#REF!,"&lt;="&amp;MB431,#REF!,"&lt;="&amp;ME431,#REF!,"&gt;="&amp;MF431)</f>
        <v/>
      </c>
      <c r="MY431" s="1">
        <f>COUNTIFS(#REF!,LT431,#REF!,0,#REF!,"&gt;="&amp;MC431,#REF!,"&lt;="&amp;MB431,#REF!,"&lt;="&amp;ME431,#REF!,"&gt;="&amp;MF431)</f>
        <v/>
      </c>
      <c r="MZ431" s="1">
        <f>COUNTIFS(#REF!,LT431,#REF!,1,#REF!,"&lt;="&amp;ME431,#REF!,"&gt;="&amp;MF431,#REF!,"="&amp;KV431,#REF!,"="&amp;KX431)</f>
        <v/>
      </c>
      <c r="NA431" s="1">
        <f>COUNTIFS(#REF!,LT431,#REF!,0,#REF!,"&lt;="&amp;ME431,#REF!,"&gt;="&amp;MF431,#REF!,"="&amp;KV431,#REF!,"="&amp;KX431)</f>
        <v/>
      </c>
      <c r="NB431" s="1">
        <f>COUNTIFS(#REF!,LT431,#REF!,1,#REF!,"&lt;="&amp;ME431,#REF!,"&gt;="&amp;MF431,#REF!,"="&amp;KW431,#REF!,"="&amp;KY431)</f>
        <v/>
      </c>
      <c r="NC431" s="1">
        <f>COUNTIFS(#REF!,LT431,#REF!,0,#REF!,"&lt;="&amp;ME431,#REF!,"&gt;="&amp;MF431,#REF!,"="&amp;KW431,#REF!,"="&amp;KY431)</f>
        <v/>
      </c>
      <c r="ND431" s="1">
        <f>COUNTIFS(#REF!,LT431,#REF!,1,#REF!,"&gt;="&amp;MC431,#REF!,"&lt;="&amp;MB431,#REF!,"&lt;="&amp;ME431,#REF!,"&gt;="&amp;MF431,#REF!,"="&amp;KV431,#REF!,"="&amp;KX431)</f>
        <v/>
      </c>
      <c r="NE431" s="1">
        <f>COUNTIFS(#REF!,LT431,#REF!,0,#REF!,"&gt;="&amp;MC431,#REF!,"&lt;="&amp;MB431,#REF!,"&lt;="&amp;ME431,#REF!,"&gt;="&amp;MF431,#REF!,"="&amp;KV431,#REF!,"="&amp;KX431)</f>
        <v/>
      </c>
      <c r="NF431" s="1">
        <f>COUNTIFS(#REF!,LT431,#REF!,1,#REF!,"&gt;="&amp;MC431,#REF!,"&lt;="&amp;MB431,#REF!,"&lt;="&amp;ME431,#REF!,"&gt;="&amp;MF431,#REF!,"="&amp;KW431,#REF!,"="&amp;KY431)</f>
        <v/>
      </c>
      <c r="NG431" s="1">
        <f>COUNTIFS(#REF!,LT431,#REF!,0,#REF!,"&gt;="&amp;MC431,#REF!,"&lt;="&amp;MB431,#REF!,"&lt;="&amp;ME431,#REF!,"&gt;="&amp;MF431,#REF!,"="&amp;KW431,#REF!,"="&amp;KY431)</f>
        <v/>
      </c>
      <c r="NH431" s="1">
        <f>COUNTIFS(#REF!,LT431,#REF!,1,#REF!,"&gt;="&amp;MC431,#REF!,"&lt;="&amp;MB431,#REF!,"&lt;="&amp;ME431,#REF!,"&gt;="&amp;MF431,#REF!,"="&amp;KZ431,#REF!,"="&amp;LA431)</f>
        <v/>
      </c>
      <c r="NI431" s="1">
        <f>COUNTIFS(#REF!,LT431,#REF!,0,#REF!,"&gt;="&amp;MC431,#REF!,"&lt;="&amp;MB431,#REF!,"&lt;="&amp;ME431,#REF!,"&gt;="&amp;MF431,#REF!,"="&amp;KZ431,#REF!,"="&amp;LA431)</f>
        <v/>
      </c>
      <c r="NJ431" s="1">
        <f>COUNTIFS(#REF!,LT431,#REF!,1,#REF!,"&gt;="&amp;MI431,#REF!,"&lt;="&amp;MH431,#REF!,"&lt;="&amp;ME431,#REF!,"&gt;="&amp;MF431)</f>
        <v/>
      </c>
      <c r="NK431" s="1">
        <f>COUNTIFS(#REF!,LT431,#REF!,0,#REF!,"&gt;="&amp;MI431,#REF!,"&lt;="&amp;MH431,#REF!,"&lt;="&amp;ME431,#REF!,"&gt;="&amp;MF431)</f>
        <v/>
      </c>
      <c r="NL431" s="1">
        <f>COUNTIFS(#REF!,LT431,#REF!,1,#REF!,"&gt;="&amp;MI431,#REF!,"&lt;="&amp;MH431,#REF!,"="&amp;KZ431,#REF!,"="&amp;LA431,#REF!,"&lt;="&amp;ME431,#REF!,"&gt;="&amp;MF431)</f>
        <v/>
      </c>
      <c r="NM431" s="1">
        <f>COUNTIFS(#REF!,LT431,#REF!,0,#REF!,"&gt;="&amp;MI431,#REF!,"&lt;="&amp;MH431,#REF!,"="&amp;KZ431,#REF!,"="&amp;LA431,#REF!,"&lt;="&amp;ME431,#REF!,"&gt;="&amp;MF431)</f>
        <v/>
      </c>
      <c r="NN431" s="1">
        <f>COUNTIFS(#REF!,LT431,#REF!,1,#REF!,"&gt;="&amp;MC431,#REF!,"&lt;="&amp;MB431,#REF!,"&lt;="&amp;ME431,#REF!,"&gt;="&amp;MF431)</f>
        <v/>
      </c>
      <c r="NO431" s="1">
        <f>COUNTIFS(#REF!,LT431,#REF!,0,#REF!,"&gt;="&amp;MC431,#REF!,"&lt;="&amp;MB431,#REF!,"&lt;="&amp;ME431,#REF!,"&gt;="&amp;MF431)</f>
        <v/>
      </c>
      <c r="NP431" s="1">
        <f>COUNTIFS(#REF!,LT431,#REF!,1,#REF!,"&lt;="&amp;ME431,#REF!,"&gt;="&amp;MF431,#REF!,"="&amp;KV431,#REF!,"="&amp;KX431)</f>
        <v/>
      </c>
      <c r="NQ431" s="1">
        <f>COUNTIFS(#REF!,LT431,#REF!,0,#REF!,"&lt;="&amp;ME431,#REF!,"&gt;="&amp;MF431,#REF!,"="&amp;KV431,#REF!,"="&amp;KX431)</f>
        <v/>
      </c>
      <c r="NR431" s="1">
        <f>COUNTIFS(#REF!,LT431,#REF!,1,#REF!,"&lt;="&amp;ME431,#REF!,"&gt;="&amp;MF431,#REF!,"="&amp;KW431,#REF!,"="&amp;KY431)</f>
        <v/>
      </c>
      <c r="NS431" s="1">
        <f>COUNTIFS(#REF!,LT431,#REF!,0,#REF!,"&lt;="&amp;ME431,#REF!,"&gt;="&amp;MF431,#REF!,"="&amp;KW431,#REF!,"="&amp;KY431)</f>
        <v/>
      </c>
      <c r="NT431" s="1">
        <f>MP431+MR431+MT431+MV431+MX431+MZ431+NB431</f>
        <v/>
      </c>
      <c r="NU431" s="1">
        <f>MQ431+MS431+MU431+MW431+MY431+NA431+NC431</f>
        <v/>
      </c>
      <c r="NV431" s="1">
        <f>NT431+NU431</f>
        <v/>
      </c>
      <c r="NW431" s="33">
        <f>NT431/(NT431+NU431)</f>
        <v/>
      </c>
      <c r="NX431" s="3">
        <f>1/NW431</f>
        <v/>
      </c>
      <c r="NY431" s="1">
        <f>LH431</f>
        <v/>
      </c>
      <c r="NZ431" s="79">
        <f>(NW431*((NY431-1)*0.98))-((1-NW431)*1)</f>
        <v/>
      </c>
      <c r="OA431" s="34">
        <f>IF(LR431&lt;0.9,0,IF(AND(LR431&gt;1.1),0,1))</f>
        <v/>
      </c>
      <c r="OB431" s="34">
        <f>IF(LS431&lt;0.9,0,IF(AND(LS431&gt;1.1),0,1))</f>
        <v/>
      </c>
      <c r="OC431" s="32">
        <f>IF(NV431&gt;99,1,0)</f>
        <v/>
      </c>
      <c r="OD431" s="32">
        <f>IF(NZ431&gt;0.0799,1,0)</f>
        <v/>
      </c>
      <c r="OE431" s="32">
        <f>IF(NZ431&gt;OM431,1,0)</f>
        <v/>
      </c>
      <c r="OF431" s="32">
        <f>OC431+OD431+OE431+OA431+OB431</f>
        <v/>
      </c>
      <c r="OG431" s="1">
        <f>ND431+NF431+NH431+NJ431+NL431+NN431+NP431+NR431</f>
        <v/>
      </c>
      <c r="OH431" s="1">
        <f>NE431+NG431+NI431+NK431+NM431+NO431+NQ431+NS431</f>
        <v/>
      </c>
      <c r="OI431" s="1">
        <f>OG431+OH431</f>
        <v/>
      </c>
      <c r="OJ431" s="33">
        <f>OG431/(OG431+OH431)</f>
        <v/>
      </c>
      <c r="OK431" s="3">
        <f>1/OJ431</f>
        <v/>
      </c>
      <c r="OL431" s="1">
        <f>LI431</f>
        <v/>
      </c>
      <c r="OM431" s="79">
        <f>(OJ431*((OL431-1)*0.98))-((1-OJ431)*1)</f>
        <v/>
      </c>
      <c r="ON431" s="34">
        <f>IF(LR431&lt;0.9,0,IF(AND(LR431&gt;1.1),0,1))</f>
        <v/>
      </c>
      <c r="OO431" s="34">
        <f>IF(LS431&lt;0.9,0,IF(AND(LS431&gt;1.1),0,1))</f>
        <v/>
      </c>
      <c r="OP431" s="32">
        <f>IF(OI431&gt;99,1,0)</f>
        <v/>
      </c>
      <c r="OQ431" s="32">
        <f>IF(OM431&gt;0.0799,1,0)</f>
        <v/>
      </c>
      <c r="OR431" s="32">
        <f>IF(OM431&gt;OZ431,1,0)</f>
        <v/>
      </c>
      <c r="OS431" s="32">
        <f>OP431+OQ431+OR431+ON431+OO431</f>
        <v/>
      </c>
      <c r="OT431">
        <f>IF(OF431=5,"BackHome0-0",IF(AND(OS431=5),"BackAway0-0",""))</f>
        <v/>
      </c>
      <c r="OU431">
        <f>IF(OF431=5,KN431,IF(AND(OS431=5),KO431,""))</f>
        <v/>
      </c>
      <c r="OV431">
        <f>IF(OF431=5,"Match Odds",IF(AND(OS431=5),"Match Odds",""))</f>
        <v/>
      </c>
      <c r="OW431">
        <f>IF(OF431=5,KP431,IF(AND(OS431=5),KP431,""))</f>
        <v/>
      </c>
      <c r="OX431">
        <f>IF(OF431=5,"MATCH_ODDS",IF(AND(OS431=5),"MATCH_ODDS",""))</f>
        <v/>
      </c>
      <c r="OY431">
        <f>IF(OF431=5,"BACK",IF(AND(OS431=5),"BACK",""))</f>
        <v/>
      </c>
    </row>
    <row r="432" ht="16.5" customHeight="1" thickBot="1" thickTop="1">
      <c r="A432" s="2" t="n"/>
      <c r="KN432" s="1">
        <f>IF(INDEX(#REF!,MATCH('HT 0-0'!D432,#REF!,0))=INDEX(#REF!,MATCH('HT 0-0'!D432,#REF!,0)),INDEX(#REF!,MATCH('HT 0-0'!D432,#REF!,0)),"ERROR")</f>
        <v/>
      </c>
      <c r="KO432" s="1">
        <f>IF(INDEX(#REF!,MATCH('HT 0-0'!E432,#REF!,0))=INDEX(#REF!,MATCH('HT 0-0'!E432,#REF!,0)),INDEX(#REF!,MATCH('HT 0-0'!E432,#REF!,0)),"ERROR")</f>
        <v/>
      </c>
      <c r="KP432" s="1">
        <f>KN432&amp;" v "&amp;KO432</f>
        <v/>
      </c>
      <c r="KQ432">
        <f>B432&amp;"_"&amp;C432</f>
        <v/>
      </c>
      <c r="KR432" s="1">
        <f>IF((HW432/KK432)&lt;0.335,"G",IF((HW432/KK432)&gt;0.67,"R","A"))</f>
        <v/>
      </c>
      <c r="KS432" s="1">
        <f>IF((HX432/KK432)&lt;0.335,"G",IF((HX432/KK432)&gt;0.67,"R","A"))</f>
        <v/>
      </c>
      <c r="KT432" s="1">
        <f>IF((IH432/KK432)&lt;0.335,"G",IF((IH432/KK432)&gt;0.67,"R","A"))</f>
        <v/>
      </c>
      <c r="KU432" s="1">
        <f>IF((II432/KK432)&lt;0.335,"G",IF((II432/KK432)&gt;0.67,"R","A"))</f>
        <v/>
      </c>
      <c r="KV432" s="1">
        <f>IF((HZ432/KK432)&lt;0.335,"G",IF((HZ432/KK432)&gt;0.67,"R","A"))</f>
        <v/>
      </c>
      <c r="KW432" s="1">
        <f>IF((HY432/KK432)&lt;0.335,"G",IF((HY432/KK432)&gt;0.67,"R","A"))</f>
        <v/>
      </c>
      <c r="KX432" s="1">
        <f>IF((IK432/KK432)&lt;0.335,"G",IF((IK432/KK432)&gt;0.67,"R","A"))</f>
        <v/>
      </c>
      <c r="KY432" s="1">
        <f>IF((IJ432/KK432)&lt;0.335,"G",IF((IJ432/KK432)&gt;0.67,"R","A"))</f>
        <v/>
      </c>
      <c r="KZ432" s="1">
        <f>IF((HQ432/KK432)&lt;0.335,"G",IF((HQ432/KK432)&gt;0.67,"R","A"))</f>
        <v/>
      </c>
      <c r="LA432" s="1">
        <f>IF((IB432/KK432)&lt;0.335,"G",IF((IB432/KK432)&gt;0.67,"R","A"))</f>
        <v/>
      </c>
      <c r="LB432">
        <f>IF(LQ432="0-0",INDEX(Scrape!#REF!,MATCH('HT 0-0'!KP432,Scrape!$B:$B,0)),"")</f>
        <v/>
      </c>
      <c r="LC432">
        <f>IF(LQ432="0-0",INDEX(Scrape!$A:$A,MATCH('HT 0-0'!KP432,Scrape!$B:$B,0)),"")</f>
        <v/>
      </c>
      <c r="LD432">
        <f>IF(LQ432="0-0",INDEX(Scrape!$B:$B,MATCH('HT 0-0'!KP432,Scrape!$B:$B,0)),"")</f>
        <v/>
      </c>
      <c r="LE432">
        <f>IF(LQ432="0-0",INDEX(Scrape!$C:$C,MATCH('HT 0-0'!KP432,Scrape!$B:$B,0)),"")</f>
        <v/>
      </c>
      <c r="LF432">
        <f>IF(LQ432="0-0",INDEX(Scrape!$D:$D,MATCH('HT 0-0'!KP432,Scrape!$B:$B,0)),"")</f>
        <v/>
      </c>
      <c r="LG432">
        <f>IF(LQ432="0-0",INDEX(Scrape!$E:$E,MATCH('HT 0-0'!KP432,Scrape!$B:$B,0)),"")</f>
        <v/>
      </c>
      <c r="LH432">
        <f>IF(LQ432="0-0",INDEX(Scrape!$F:$F,MATCH('HT 0-0'!KP432,Scrape!$B:$B,0)),"")</f>
        <v/>
      </c>
      <c r="LI432">
        <f>IF(LQ432="0-0",INDEX(Scrape!$G:$G,MATCH('HT 0-0'!KP432,Scrape!$B:$B,0)),"")</f>
        <v/>
      </c>
      <c r="LJ432">
        <f>IF(LQ432="0-0",INDEX(Scrape!$H:$H,MATCH('HT 0-0'!KP432,Scrape!$B:$B,0)),"")</f>
        <v/>
      </c>
      <c r="LK432">
        <f>IF(LQ432="0-0",INDEX(Scrape!$I:$I,MATCH('HT 0-0'!KP432,Scrape!$B:$B,0)),"")</f>
        <v/>
      </c>
      <c r="LL432">
        <f>IF(LQ432="0-0",INDEX(Scrape!$J:$J,MATCH('HT 0-0'!KP432,Scrape!$B:$B,0)),"")</f>
        <v/>
      </c>
      <c r="LM432">
        <f>IF(LQ432="0-0",INDEX(Scrape!$K:$K,MATCH('HT 0-0'!KP432,Scrape!$B:$B,0)),"")</f>
        <v/>
      </c>
      <c r="LN432">
        <f>IF(LQ432="0-0",INDEX(Scrape!$L:$L,MATCH('HT 0-0'!KP432,Scrape!$B:$B,0)),"")</f>
        <v/>
      </c>
      <c r="LO432">
        <f>IF(LQ432="0-0",INDEX(Scrape!$M:$M,MATCH('HT 0-0'!KP432,Scrape!$B:$B,0)),"")</f>
        <v/>
      </c>
      <c r="LP432">
        <f>IF(LQ432="0-0",INDEX(Scrape!$N:$N,MATCH('HT 0-0'!KP432,Scrape!$B:$B,0)),"")</f>
        <v/>
      </c>
      <c r="LQ432">
        <f>INDEX(Scrape!$O:$O,MATCH('HT 0-0'!KP432,Scrape!$B:$B,0))</f>
        <v/>
      </c>
      <c r="LR432">
        <f>(1/LJ432)+(1/LI432)+(1/LH432)</f>
        <v/>
      </c>
      <c r="LS432">
        <f>(1/LG432)+(1/LF432)+(1/LE432)</f>
        <v/>
      </c>
      <c r="LT432" s="8">
        <f>IF(INDEX(#REF!,MATCH(KQ432,#REF!,0))=INDEX(#REF!,MATCH(KQ432,#REF!,0)),INDEX(#REF!,MATCH(KQ432,#REF!,0)),"ERROR")</f>
        <v/>
      </c>
      <c r="LU432" s="4">
        <f>IF(KR432="G",2,IF(KR432="R",0.5,IF(KR432="A",1)))</f>
        <v/>
      </c>
      <c r="LV432" s="4">
        <f>IF(KS432="G",0.5,IF(KS432="R",2,IF(KS432="A",1)))</f>
        <v/>
      </c>
      <c r="LW432" s="4">
        <f>IF(KT432="G",2,IF(KT432="R",0.5,IF(KT432="A",1)))</f>
        <v/>
      </c>
      <c r="LX432" s="4">
        <f>IF(KU432="G",0.5,IF(KU432="R",2,IF(KU432="A",1)))</f>
        <v/>
      </c>
      <c r="LY432" s="7">
        <f>(LK432*(LU432+LX432)+(LL432*(LU432+LX432)))</f>
        <v/>
      </c>
      <c r="LZ432" s="7">
        <f>(LN432*(LV432+LW432)+(LO432*(LV432+LW432)))</f>
        <v/>
      </c>
      <c r="MA432" s="11">
        <f>LY432-LZ432</f>
        <v/>
      </c>
      <c r="MB432" s="5">
        <f>MA432+2</f>
        <v/>
      </c>
      <c r="MC432" s="6">
        <f>MA432-2</f>
        <v/>
      </c>
      <c r="MD432" s="4">
        <f>LE432</f>
        <v/>
      </c>
      <c r="ME432" s="9">
        <f>IF(MD432=0,1000,MD432+0.75)</f>
        <v/>
      </c>
      <c r="MF432" s="10">
        <f>IF(MD432=0,0,MD432-0.75)</f>
        <v/>
      </c>
      <c r="MG432" s="4">
        <f>((LM432*(LU432+LX432))-((LP432*(LV432+LW432))))</f>
        <v/>
      </c>
      <c r="MH432" s="9">
        <f>MG432*1.2</f>
        <v/>
      </c>
      <c r="MI432" s="10">
        <f>MG432*0.8</f>
        <v/>
      </c>
      <c r="MJ432">
        <f>IFERROR(OT432,"")</f>
        <v/>
      </c>
      <c r="MK432">
        <f>IFERROR(OU432,"")</f>
        <v/>
      </c>
      <c r="ML432">
        <f>IFERROR(OV432,"")</f>
        <v/>
      </c>
      <c r="MM432">
        <f>IFERROR(OW432,"")</f>
        <v/>
      </c>
      <c r="MN432">
        <f>IFERROR(OX432,"")</f>
        <v/>
      </c>
      <c r="MO432">
        <f>IFERROR(OY432,"")</f>
        <v/>
      </c>
      <c r="MP432" s="1">
        <f>COUNTIFS(#REF!,LT432,#REF!,1,#REF!,"&gt;="&amp;MC432,#REF!,"&lt;="&amp;MB432,#REF!,"&lt;="&amp;ME432,#REF!,"&gt;="&amp;MF432,#REF!,"="&amp;KV432,#REF!,"="&amp;KX432)</f>
        <v/>
      </c>
      <c r="MQ432" s="1">
        <f>COUNTIFS(#REF!,LT432,#REF!,0,#REF!,"&gt;="&amp;MC432,#REF!,"&lt;="&amp;MB432,#REF!,"&lt;="&amp;ME432,#REF!,"&gt;="&amp;MF432,#REF!,"="&amp;KV432,#REF!,"="&amp;KX432)</f>
        <v/>
      </c>
      <c r="MR432" s="1">
        <f>COUNTIFS(#REF!,LT432,#REF!,1,#REF!,"&gt;="&amp;MC432,#REF!,"&lt;="&amp;MB432,#REF!,"&lt;="&amp;ME432,#REF!,"&gt;="&amp;MF432,#REF!,"="&amp;KW432,#REF!,"="&amp;KY432)</f>
        <v/>
      </c>
      <c r="MS432" s="1">
        <f>COUNTIFS(#REF!,LT432,#REF!,0,#REF!,"&gt;="&amp;MC432,#REF!,"&lt;="&amp;MB432,#REF!,"&lt;="&amp;ME432,#REF!,"&gt;="&amp;MF432,#REF!,"="&amp;KW432,#REF!,"="&amp;KY432)</f>
        <v/>
      </c>
      <c r="MT432" s="1">
        <f>COUNTIFS(#REF!,LT432,#REF!,1,#REF!,"&gt;="&amp;MI432,#REF!,"&lt;="&amp;MH432,#REF!,"&lt;="&amp;ME432,#REF!,"&gt;="&amp;MF432)</f>
        <v/>
      </c>
      <c r="MU432" s="1">
        <f>COUNTIFS(#REF!,LT432,#REF!,0,#REF!,"&gt;="&amp;MI432,#REF!,"&lt;="&amp;MH432,#REF!,"&lt;="&amp;ME432,#REF!,"&gt;="&amp;MF432)</f>
        <v/>
      </c>
      <c r="MV432" s="1">
        <f>COUNTIFS(#REF!,LT432,#REF!,1,#REF!,"&gt;="&amp;MI432,#REF!,"&lt;="&amp;MH432,#REF!,"="&amp;KZ432,#REF!,"="&amp;LA432,#REF!,"&lt;="&amp;ME432,#REF!,"&gt;="&amp;MF432)</f>
        <v/>
      </c>
      <c r="MW432" s="1">
        <f>COUNTIFS(#REF!,LT432,#REF!,0,#REF!,"&gt;="&amp;MI432,#REF!,"&lt;="&amp;MH432,#REF!,"="&amp;KZ432,#REF!,"="&amp;LA432,#REF!,"&lt;="&amp;ME432,#REF!,"&gt;="&amp;MF432)</f>
        <v/>
      </c>
      <c r="MX432" s="1">
        <f>COUNTIFS(#REF!,LT432,#REF!,1,#REF!,"&gt;="&amp;MC432,#REF!,"&lt;="&amp;MB432,#REF!,"&lt;="&amp;ME432,#REF!,"&gt;="&amp;MF432)</f>
        <v/>
      </c>
      <c r="MY432" s="1">
        <f>COUNTIFS(#REF!,LT432,#REF!,0,#REF!,"&gt;="&amp;MC432,#REF!,"&lt;="&amp;MB432,#REF!,"&lt;="&amp;ME432,#REF!,"&gt;="&amp;MF432)</f>
        <v/>
      </c>
      <c r="MZ432" s="1">
        <f>COUNTIFS(#REF!,LT432,#REF!,1,#REF!,"&lt;="&amp;ME432,#REF!,"&gt;="&amp;MF432,#REF!,"="&amp;KV432,#REF!,"="&amp;KX432)</f>
        <v/>
      </c>
      <c r="NA432" s="1">
        <f>COUNTIFS(#REF!,LT432,#REF!,0,#REF!,"&lt;="&amp;ME432,#REF!,"&gt;="&amp;MF432,#REF!,"="&amp;KV432,#REF!,"="&amp;KX432)</f>
        <v/>
      </c>
      <c r="NB432" s="1">
        <f>COUNTIFS(#REF!,LT432,#REF!,1,#REF!,"&lt;="&amp;ME432,#REF!,"&gt;="&amp;MF432,#REF!,"="&amp;KW432,#REF!,"="&amp;KY432)</f>
        <v/>
      </c>
      <c r="NC432" s="1">
        <f>COUNTIFS(#REF!,LT432,#REF!,0,#REF!,"&lt;="&amp;ME432,#REF!,"&gt;="&amp;MF432,#REF!,"="&amp;KW432,#REF!,"="&amp;KY432)</f>
        <v/>
      </c>
      <c r="ND432" s="1">
        <f>COUNTIFS(#REF!,LT432,#REF!,1,#REF!,"&gt;="&amp;MC432,#REF!,"&lt;="&amp;MB432,#REF!,"&lt;="&amp;ME432,#REF!,"&gt;="&amp;MF432,#REF!,"="&amp;KV432,#REF!,"="&amp;KX432)</f>
        <v/>
      </c>
      <c r="NE432" s="1">
        <f>COUNTIFS(#REF!,LT432,#REF!,0,#REF!,"&gt;="&amp;MC432,#REF!,"&lt;="&amp;MB432,#REF!,"&lt;="&amp;ME432,#REF!,"&gt;="&amp;MF432,#REF!,"="&amp;KV432,#REF!,"="&amp;KX432)</f>
        <v/>
      </c>
      <c r="NF432" s="1">
        <f>COUNTIFS(#REF!,LT432,#REF!,1,#REF!,"&gt;="&amp;MC432,#REF!,"&lt;="&amp;MB432,#REF!,"&lt;="&amp;ME432,#REF!,"&gt;="&amp;MF432,#REF!,"="&amp;KW432,#REF!,"="&amp;KY432)</f>
        <v/>
      </c>
      <c r="NG432" s="1">
        <f>COUNTIFS(#REF!,LT432,#REF!,0,#REF!,"&gt;="&amp;MC432,#REF!,"&lt;="&amp;MB432,#REF!,"&lt;="&amp;ME432,#REF!,"&gt;="&amp;MF432,#REF!,"="&amp;KW432,#REF!,"="&amp;KY432)</f>
        <v/>
      </c>
      <c r="NH432" s="1">
        <f>COUNTIFS(#REF!,LT432,#REF!,1,#REF!,"&gt;="&amp;MC432,#REF!,"&lt;="&amp;MB432,#REF!,"&lt;="&amp;ME432,#REF!,"&gt;="&amp;MF432,#REF!,"="&amp;KZ432,#REF!,"="&amp;LA432)</f>
        <v/>
      </c>
      <c r="NI432" s="1">
        <f>COUNTIFS(#REF!,LT432,#REF!,0,#REF!,"&gt;="&amp;MC432,#REF!,"&lt;="&amp;MB432,#REF!,"&lt;="&amp;ME432,#REF!,"&gt;="&amp;MF432,#REF!,"="&amp;KZ432,#REF!,"="&amp;LA432)</f>
        <v/>
      </c>
      <c r="NJ432" s="1">
        <f>COUNTIFS(#REF!,LT432,#REF!,1,#REF!,"&gt;="&amp;MI432,#REF!,"&lt;="&amp;MH432,#REF!,"&lt;="&amp;ME432,#REF!,"&gt;="&amp;MF432)</f>
        <v/>
      </c>
      <c r="NK432" s="1">
        <f>COUNTIFS(#REF!,LT432,#REF!,0,#REF!,"&gt;="&amp;MI432,#REF!,"&lt;="&amp;MH432,#REF!,"&lt;="&amp;ME432,#REF!,"&gt;="&amp;MF432)</f>
        <v/>
      </c>
      <c r="NL432" s="1">
        <f>COUNTIFS(#REF!,LT432,#REF!,1,#REF!,"&gt;="&amp;MI432,#REF!,"&lt;="&amp;MH432,#REF!,"="&amp;KZ432,#REF!,"="&amp;LA432,#REF!,"&lt;="&amp;ME432,#REF!,"&gt;="&amp;MF432)</f>
        <v/>
      </c>
      <c r="NM432" s="1">
        <f>COUNTIFS(#REF!,LT432,#REF!,0,#REF!,"&gt;="&amp;MI432,#REF!,"&lt;="&amp;MH432,#REF!,"="&amp;KZ432,#REF!,"="&amp;LA432,#REF!,"&lt;="&amp;ME432,#REF!,"&gt;="&amp;MF432)</f>
        <v/>
      </c>
      <c r="NN432" s="1">
        <f>COUNTIFS(#REF!,LT432,#REF!,1,#REF!,"&gt;="&amp;MC432,#REF!,"&lt;="&amp;MB432,#REF!,"&lt;="&amp;ME432,#REF!,"&gt;="&amp;MF432)</f>
        <v/>
      </c>
      <c r="NO432" s="1">
        <f>COUNTIFS(#REF!,LT432,#REF!,0,#REF!,"&gt;="&amp;MC432,#REF!,"&lt;="&amp;MB432,#REF!,"&lt;="&amp;ME432,#REF!,"&gt;="&amp;MF432)</f>
        <v/>
      </c>
      <c r="NP432" s="1">
        <f>COUNTIFS(#REF!,LT432,#REF!,1,#REF!,"&lt;="&amp;ME432,#REF!,"&gt;="&amp;MF432,#REF!,"="&amp;KV432,#REF!,"="&amp;KX432)</f>
        <v/>
      </c>
      <c r="NQ432" s="1">
        <f>COUNTIFS(#REF!,LT432,#REF!,0,#REF!,"&lt;="&amp;ME432,#REF!,"&gt;="&amp;MF432,#REF!,"="&amp;KV432,#REF!,"="&amp;KX432)</f>
        <v/>
      </c>
      <c r="NR432" s="1">
        <f>COUNTIFS(#REF!,LT432,#REF!,1,#REF!,"&lt;="&amp;ME432,#REF!,"&gt;="&amp;MF432,#REF!,"="&amp;KW432,#REF!,"="&amp;KY432)</f>
        <v/>
      </c>
      <c r="NS432" s="1">
        <f>COUNTIFS(#REF!,LT432,#REF!,0,#REF!,"&lt;="&amp;ME432,#REF!,"&gt;="&amp;MF432,#REF!,"="&amp;KW432,#REF!,"="&amp;KY432)</f>
        <v/>
      </c>
      <c r="NT432" s="1">
        <f>MP432+MR432+MT432+MV432+MX432+MZ432+NB432</f>
        <v/>
      </c>
      <c r="NU432" s="1">
        <f>MQ432+MS432+MU432+MW432+MY432+NA432+NC432</f>
        <v/>
      </c>
      <c r="NV432" s="1">
        <f>NT432+NU432</f>
        <v/>
      </c>
      <c r="NW432" s="33">
        <f>NT432/(NT432+NU432)</f>
        <v/>
      </c>
      <c r="NX432" s="3">
        <f>1/NW432</f>
        <v/>
      </c>
      <c r="NY432" s="1">
        <f>LH432</f>
        <v/>
      </c>
      <c r="NZ432" s="79">
        <f>(NW432*((NY432-1)*0.98))-((1-NW432)*1)</f>
        <v/>
      </c>
      <c r="OA432" s="34">
        <f>IF(LR432&lt;0.9,0,IF(AND(LR432&gt;1.1),0,1))</f>
        <v/>
      </c>
      <c r="OB432" s="34">
        <f>IF(LS432&lt;0.9,0,IF(AND(LS432&gt;1.1),0,1))</f>
        <v/>
      </c>
      <c r="OC432" s="32">
        <f>IF(NV432&gt;99,1,0)</f>
        <v/>
      </c>
      <c r="OD432" s="32">
        <f>IF(NZ432&gt;0.0799,1,0)</f>
        <v/>
      </c>
      <c r="OE432" s="32">
        <f>IF(NZ432&gt;OM432,1,0)</f>
        <v/>
      </c>
      <c r="OF432" s="32">
        <f>OC432+OD432+OE432+OA432+OB432</f>
        <v/>
      </c>
      <c r="OG432" s="1">
        <f>ND432+NF432+NH432+NJ432+NL432+NN432+NP432+NR432</f>
        <v/>
      </c>
      <c r="OH432" s="1">
        <f>NE432+NG432+NI432+NK432+NM432+NO432+NQ432+NS432</f>
        <v/>
      </c>
      <c r="OI432" s="1">
        <f>OG432+OH432</f>
        <v/>
      </c>
      <c r="OJ432" s="33">
        <f>OG432/(OG432+OH432)</f>
        <v/>
      </c>
      <c r="OK432" s="3">
        <f>1/OJ432</f>
        <v/>
      </c>
      <c r="OL432" s="1">
        <f>LI432</f>
        <v/>
      </c>
      <c r="OM432" s="79">
        <f>(OJ432*((OL432-1)*0.98))-((1-OJ432)*1)</f>
        <v/>
      </c>
      <c r="ON432" s="34">
        <f>IF(LR432&lt;0.9,0,IF(AND(LR432&gt;1.1),0,1))</f>
        <v/>
      </c>
      <c r="OO432" s="34">
        <f>IF(LS432&lt;0.9,0,IF(AND(LS432&gt;1.1),0,1))</f>
        <v/>
      </c>
      <c r="OP432" s="32">
        <f>IF(OI432&gt;99,1,0)</f>
        <v/>
      </c>
      <c r="OQ432" s="32">
        <f>IF(OM432&gt;0.0799,1,0)</f>
        <v/>
      </c>
      <c r="OR432" s="32">
        <f>IF(OM432&gt;OZ432,1,0)</f>
        <v/>
      </c>
      <c r="OS432" s="32">
        <f>OP432+OQ432+OR432+ON432+OO432</f>
        <v/>
      </c>
      <c r="OT432">
        <f>IF(OF432=5,"BackHome0-0",IF(AND(OS432=5),"BackAway0-0",""))</f>
        <v/>
      </c>
      <c r="OU432">
        <f>IF(OF432=5,KN432,IF(AND(OS432=5),KO432,""))</f>
        <v/>
      </c>
      <c r="OV432">
        <f>IF(OF432=5,"Match Odds",IF(AND(OS432=5),"Match Odds",""))</f>
        <v/>
      </c>
      <c r="OW432">
        <f>IF(OF432=5,KP432,IF(AND(OS432=5),KP432,""))</f>
        <v/>
      </c>
      <c r="OX432">
        <f>IF(OF432=5,"MATCH_ODDS",IF(AND(OS432=5),"MATCH_ODDS",""))</f>
        <v/>
      </c>
      <c r="OY432">
        <f>IF(OF432=5,"BACK",IF(AND(OS432=5),"BACK",""))</f>
        <v/>
      </c>
    </row>
    <row r="433" ht="16.5" customHeight="1" thickBot="1" thickTop="1">
      <c r="A433" s="2" t="n"/>
      <c r="KN433" s="1">
        <f>IF(INDEX(#REF!,MATCH('HT 0-0'!D433,#REF!,0))=INDEX(#REF!,MATCH('HT 0-0'!D433,#REF!,0)),INDEX(#REF!,MATCH('HT 0-0'!D433,#REF!,0)),"ERROR")</f>
        <v/>
      </c>
      <c r="KO433" s="1">
        <f>IF(INDEX(#REF!,MATCH('HT 0-0'!E433,#REF!,0))=INDEX(#REF!,MATCH('HT 0-0'!E433,#REF!,0)),INDEX(#REF!,MATCH('HT 0-0'!E433,#REF!,0)),"ERROR")</f>
        <v/>
      </c>
      <c r="KP433" s="1">
        <f>KN433&amp;" v "&amp;KO433</f>
        <v/>
      </c>
      <c r="KQ433">
        <f>B433&amp;"_"&amp;C433</f>
        <v/>
      </c>
      <c r="KR433" s="1">
        <f>IF((HW433/KK433)&lt;0.335,"G",IF((HW433/KK433)&gt;0.67,"R","A"))</f>
        <v/>
      </c>
      <c r="KS433" s="1">
        <f>IF((HX433/KK433)&lt;0.335,"G",IF((HX433/KK433)&gt;0.67,"R","A"))</f>
        <v/>
      </c>
      <c r="KT433" s="1">
        <f>IF((IH433/KK433)&lt;0.335,"G",IF((IH433/KK433)&gt;0.67,"R","A"))</f>
        <v/>
      </c>
      <c r="KU433" s="1">
        <f>IF((II433/KK433)&lt;0.335,"G",IF((II433/KK433)&gt;0.67,"R","A"))</f>
        <v/>
      </c>
      <c r="KV433" s="1">
        <f>IF((HZ433/KK433)&lt;0.335,"G",IF((HZ433/KK433)&gt;0.67,"R","A"))</f>
        <v/>
      </c>
      <c r="KW433" s="1">
        <f>IF((HY433/KK433)&lt;0.335,"G",IF((HY433/KK433)&gt;0.67,"R","A"))</f>
        <v/>
      </c>
      <c r="KX433" s="1">
        <f>IF((IK433/KK433)&lt;0.335,"G",IF((IK433/KK433)&gt;0.67,"R","A"))</f>
        <v/>
      </c>
      <c r="KY433" s="1">
        <f>IF((IJ433/KK433)&lt;0.335,"G",IF((IJ433/KK433)&gt;0.67,"R","A"))</f>
        <v/>
      </c>
      <c r="KZ433" s="1">
        <f>IF((HQ433/KK433)&lt;0.335,"G",IF((HQ433/KK433)&gt;0.67,"R","A"))</f>
        <v/>
      </c>
      <c r="LA433" s="1">
        <f>IF((IB433/KK433)&lt;0.335,"G",IF((IB433/KK433)&gt;0.67,"R","A"))</f>
        <v/>
      </c>
      <c r="LB433">
        <f>IF(LQ433="0-0",INDEX(Scrape!#REF!,MATCH('HT 0-0'!KP433,Scrape!$B:$B,0)),"")</f>
        <v/>
      </c>
      <c r="LC433">
        <f>IF(LQ433="0-0",INDEX(Scrape!$A:$A,MATCH('HT 0-0'!KP433,Scrape!$B:$B,0)),"")</f>
        <v/>
      </c>
      <c r="LD433">
        <f>IF(LQ433="0-0",INDEX(Scrape!$B:$B,MATCH('HT 0-0'!KP433,Scrape!$B:$B,0)),"")</f>
        <v/>
      </c>
      <c r="LE433">
        <f>IF(LQ433="0-0",INDEX(Scrape!$C:$C,MATCH('HT 0-0'!KP433,Scrape!$B:$B,0)),"")</f>
        <v/>
      </c>
      <c r="LF433">
        <f>IF(LQ433="0-0",INDEX(Scrape!$D:$D,MATCH('HT 0-0'!KP433,Scrape!$B:$B,0)),"")</f>
        <v/>
      </c>
      <c r="LG433">
        <f>IF(LQ433="0-0",INDEX(Scrape!$E:$E,MATCH('HT 0-0'!KP433,Scrape!$B:$B,0)),"")</f>
        <v/>
      </c>
      <c r="LH433">
        <f>IF(LQ433="0-0",INDEX(Scrape!$F:$F,MATCH('HT 0-0'!KP433,Scrape!$B:$B,0)),"")</f>
        <v/>
      </c>
      <c r="LI433">
        <f>IF(LQ433="0-0",INDEX(Scrape!$G:$G,MATCH('HT 0-0'!KP433,Scrape!$B:$B,0)),"")</f>
        <v/>
      </c>
      <c r="LJ433">
        <f>IF(LQ433="0-0",INDEX(Scrape!$H:$H,MATCH('HT 0-0'!KP433,Scrape!$B:$B,0)),"")</f>
        <v/>
      </c>
      <c r="LK433">
        <f>IF(LQ433="0-0",INDEX(Scrape!$I:$I,MATCH('HT 0-0'!KP433,Scrape!$B:$B,0)),"")</f>
        <v/>
      </c>
      <c r="LL433">
        <f>IF(LQ433="0-0",INDEX(Scrape!$J:$J,MATCH('HT 0-0'!KP433,Scrape!$B:$B,0)),"")</f>
        <v/>
      </c>
      <c r="LM433">
        <f>IF(LQ433="0-0",INDEX(Scrape!$K:$K,MATCH('HT 0-0'!KP433,Scrape!$B:$B,0)),"")</f>
        <v/>
      </c>
      <c r="LN433">
        <f>IF(LQ433="0-0",INDEX(Scrape!$L:$L,MATCH('HT 0-0'!KP433,Scrape!$B:$B,0)),"")</f>
        <v/>
      </c>
      <c r="LO433">
        <f>IF(LQ433="0-0",INDEX(Scrape!$M:$M,MATCH('HT 0-0'!KP433,Scrape!$B:$B,0)),"")</f>
        <v/>
      </c>
      <c r="LP433">
        <f>IF(LQ433="0-0",INDEX(Scrape!$N:$N,MATCH('HT 0-0'!KP433,Scrape!$B:$B,0)),"")</f>
        <v/>
      </c>
      <c r="LQ433">
        <f>INDEX(Scrape!$O:$O,MATCH('HT 0-0'!KP433,Scrape!$B:$B,0))</f>
        <v/>
      </c>
      <c r="LR433">
        <f>(1/LJ433)+(1/LI433)+(1/LH433)</f>
        <v/>
      </c>
      <c r="LS433">
        <f>(1/LG433)+(1/LF433)+(1/LE433)</f>
        <v/>
      </c>
      <c r="LT433" s="8">
        <f>IF(INDEX(#REF!,MATCH(KQ433,#REF!,0))=INDEX(#REF!,MATCH(KQ433,#REF!,0)),INDEX(#REF!,MATCH(KQ433,#REF!,0)),"ERROR")</f>
        <v/>
      </c>
      <c r="LU433" s="4">
        <f>IF(KR433="G",2,IF(KR433="R",0.5,IF(KR433="A",1)))</f>
        <v/>
      </c>
      <c r="LV433" s="4">
        <f>IF(KS433="G",0.5,IF(KS433="R",2,IF(KS433="A",1)))</f>
        <v/>
      </c>
      <c r="LW433" s="4">
        <f>IF(KT433="G",2,IF(KT433="R",0.5,IF(KT433="A",1)))</f>
        <v/>
      </c>
      <c r="LX433" s="4">
        <f>IF(KU433="G",0.5,IF(KU433="R",2,IF(KU433="A",1)))</f>
        <v/>
      </c>
      <c r="LY433" s="7">
        <f>(LK433*(LU433+LX433)+(LL433*(LU433+LX433)))</f>
        <v/>
      </c>
      <c r="LZ433" s="7">
        <f>(LN433*(LV433+LW433)+(LO433*(LV433+LW433)))</f>
        <v/>
      </c>
      <c r="MA433" s="11">
        <f>LY433-LZ433</f>
        <v/>
      </c>
      <c r="MB433" s="5">
        <f>MA433+2</f>
        <v/>
      </c>
      <c r="MC433" s="6">
        <f>MA433-2</f>
        <v/>
      </c>
      <c r="MD433" s="4">
        <f>LE433</f>
        <v/>
      </c>
      <c r="ME433" s="9">
        <f>IF(MD433=0,1000,MD433+0.75)</f>
        <v/>
      </c>
      <c r="MF433" s="10">
        <f>IF(MD433=0,0,MD433-0.75)</f>
        <v/>
      </c>
      <c r="MG433" s="4">
        <f>((LM433*(LU433+LX433))-((LP433*(LV433+LW433))))</f>
        <v/>
      </c>
      <c r="MH433" s="9">
        <f>MG433*1.2</f>
        <v/>
      </c>
      <c r="MI433" s="10">
        <f>MG433*0.8</f>
        <v/>
      </c>
      <c r="MJ433">
        <f>IFERROR(OT433,"")</f>
        <v/>
      </c>
      <c r="MK433">
        <f>IFERROR(OU433,"")</f>
        <v/>
      </c>
      <c r="ML433">
        <f>IFERROR(OV433,"")</f>
        <v/>
      </c>
      <c r="MM433">
        <f>IFERROR(OW433,"")</f>
        <v/>
      </c>
      <c r="MN433">
        <f>IFERROR(OX433,"")</f>
        <v/>
      </c>
      <c r="MO433">
        <f>IFERROR(OY433,"")</f>
        <v/>
      </c>
      <c r="MP433" s="1">
        <f>COUNTIFS(#REF!,LT433,#REF!,1,#REF!,"&gt;="&amp;MC433,#REF!,"&lt;="&amp;MB433,#REF!,"&lt;="&amp;ME433,#REF!,"&gt;="&amp;MF433,#REF!,"="&amp;KV433,#REF!,"="&amp;KX433)</f>
        <v/>
      </c>
      <c r="MQ433" s="1">
        <f>COUNTIFS(#REF!,LT433,#REF!,0,#REF!,"&gt;="&amp;MC433,#REF!,"&lt;="&amp;MB433,#REF!,"&lt;="&amp;ME433,#REF!,"&gt;="&amp;MF433,#REF!,"="&amp;KV433,#REF!,"="&amp;KX433)</f>
        <v/>
      </c>
      <c r="MR433" s="1">
        <f>COUNTIFS(#REF!,LT433,#REF!,1,#REF!,"&gt;="&amp;MC433,#REF!,"&lt;="&amp;MB433,#REF!,"&lt;="&amp;ME433,#REF!,"&gt;="&amp;MF433,#REF!,"="&amp;KW433,#REF!,"="&amp;KY433)</f>
        <v/>
      </c>
      <c r="MS433" s="1">
        <f>COUNTIFS(#REF!,LT433,#REF!,0,#REF!,"&gt;="&amp;MC433,#REF!,"&lt;="&amp;MB433,#REF!,"&lt;="&amp;ME433,#REF!,"&gt;="&amp;MF433,#REF!,"="&amp;KW433,#REF!,"="&amp;KY433)</f>
        <v/>
      </c>
      <c r="MT433" s="1">
        <f>COUNTIFS(#REF!,LT433,#REF!,1,#REF!,"&gt;="&amp;MI433,#REF!,"&lt;="&amp;MH433,#REF!,"&lt;="&amp;ME433,#REF!,"&gt;="&amp;MF433)</f>
        <v/>
      </c>
      <c r="MU433" s="1">
        <f>COUNTIFS(#REF!,LT433,#REF!,0,#REF!,"&gt;="&amp;MI433,#REF!,"&lt;="&amp;MH433,#REF!,"&lt;="&amp;ME433,#REF!,"&gt;="&amp;MF433)</f>
        <v/>
      </c>
      <c r="MV433" s="1">
        <f>COUNTIFS(#REF!,LT433,#REF!,1,#REF!,"&gt;="&amp;MI433,#REF!,"&lt;="&amp;MH433,#REF!,"="&amp;KZ433,#REF!,"="&amp;LA433,#REF!,"&lt;="&amp;ME433,#REF!,"&gt;="&amp;MF433)</f>
        <v/>
      </c>
      <c r="MW433" s="1">
        <f>COUNTIFS(#REF!,LT433,#REF!,0,#REF!,"&gt;="&amp;MI433,#REF!,"&lt;="&amp;MH433,#REF!,"="&amp;KZ433,#REF!,"="&amp;LA433,#REF!,"&lt;="&amp;ME433,#REF!,"&gt;="&amp;MF433)</f>
        <v/>
      </c>
      <c r="MX433" s="1">
        <f>COUNTIFS(#REF!,LT433,#REF!,1,#REF!,"&gt;="&amp;MC433,#REF!,"&lt;="&amp;MB433,#REF!,"&lt;="&amp;ME433,#REF!,"&gt;="&amp;MF433)</f>
        <v/>
      </c>
      <c r="MY433" s="1">
        <f>COUNTIFS(#REF!,LT433,#REF!,0,#REF!,"&gt;="&amp;MC433,#REF!,"&lt;="&amp;MB433,#REF!,"&lt;="&amp;ME433,#REF!,"&gt;="&amp;MF433)</f>
        <v/>
      </c>
      <c r="MZ433" s="1">
        <f>COUNTIFS(#REF!,LT433,#REF!,1,#REF!,"&lt;="&amp;ME433,#REF!,"&gt;="&amp;MF433,#REF!,"="&amp;KV433,#REF!,"="&amp;KX433)</f>
        <v/>
      </c>
      <c r="NA433" s="1">
        <f>COUNTIFS(#REF!,LT433,#REF!,0,#REF!,"&lt;="&amp;ME433,#REF!,"&gt;="&amp;MF433,#REF!,"="&amp;KV433,#REF!,"="&amp;KX433)</f>
        <v/>
      </c>
      <c r="NB433" s="1">
        <f>COUNTIFS(#REF!,LT433,#REF!,1,#REF!,"&lt;="&amp;ME433,#REF!,"&gt;="&amp;MF433,#REF!,"="&amp;KW433,#REF!,"="&amp;KY433)</f>
        <v/>
      </c>
      <c r="NC433" s="1">
        <f>COUNTIFS(#REF!,LT433,#REF!,0,#REF!,"&lt;="&amp;ME433,#REF!,"&gt;="&amp;MF433,#REF!,"="&amp;KW433,#REF!,"="&amp;KY433)</f>
        <v/>
      </c>
      <c r="ND433" s="1">
        <f>COUNTIFS(#REF!,LT433,#REF!,1,#REF!,"&gt;="&amp;MC433,#REF!,"&lt;="&amp;MB433,#REF!,"&lt;="&amp;ME433,#REF!,"&gt;="&amp;MF433,#REF!,"="&amp;KV433,#REF!,"="&amp;KX433)</f>
        <v/>
      </c>
      <c r="NE433" s="1">
        <f>COUNTIFS(#REF!,LT433,#REF!,0,#REF!,"&gt;="&amp;MC433,#REF!,"&lt;="&amp;MB433,#REF!,"&lt;="&amp;ME433,#REF!,"&gt;="&amp;MF433,#REF!,"="&amp;KV433,#REF!,"="&amp;KX433)</f>
        <v/>
      </c>
      <c r="NF433" s="1">
        <f>COUNTIFS(#REF!,LT433,#REF!,1,#REF!,"&gt;="&amp;MC433,#REF!,"&lt;="&amp;MB433,#REF!,"&lt;="&amp;ME433,#REF!,"&gt;="&amp;MF433,#REF!,"="&amp;KW433,#REF!,"="&amp;KY433)</f>
        <v/>
      </c>
      <c r="NG433" s="1">
        <f>COUNTIFS(#REF!,LT433,#REF!,0,#REF!,"&gt;="&amp;MC433,#REF!,"&lt;="&amp;MB433,#REF!,"&lt;="&amp;ME433,#REF!,"&gt;="&amp;MF433,#REF!,"="&amp;KW433,#REF!,"="&amp;KY433)</f>
        <v/>
      </c>
      <c r="NH433" s="1">
        <f>COUNTIFS(#REF!,LT433,#REF!,1,#REF!,"&gt;="&amp;MC433,#REF!,"&lt;="&amp;MB433,#REF!,"&lt;="&amp;ME433,#REF!,"&gt;="&amp;MF433,#REF!,"="&amp;KZ433,#REF!,"="&amp;LA433)</f>
        <v/>
      </c>
      <c r="NI433" s="1">
        <f>COUNTIFS(#REF!,LT433,#REF!,0,#REF!,"&gt;="&amp;MC433,#REF!,"&lt;="&amp;MB433,#REF!,"&lt;="&amp;ME433,#REF!,"&gt;="&amp;MF433,#REF!,"="&amp;KZ433,#REF!,"="&amp;LA433)</f>
        <v/>
      </c>
      <c r="NJ433" s="1">
        <f>COUNTIFS(#REF!,LT433,#REF!,1,#REF!,"&gt;="&amp;MI433,#REF!,"&lt;="&amp;MH433,#REF!,"&lt;="&amp;ME433,#REF!,"&gt;="&amp;MF433)</f>
        <v/>
      </c>
      <c r="NK433" s="1">
        <f>COUNTIFS(#REF!,LT433,#REF!,0,#REF!,"&gt;="&amp;MI433,#REF!,"&lt;="&amp;MH433,#REF!,"&lt;="&amp;ME433,#REF!,"&gt;="&amp;MF433)</f>
        <v/>
      </c>
      <c r="NL433" s="1">
        <f>COUNTIFS(#REF!,LT433,#REF!,1,#REF!,"&gt;="&amp;MI433,#REF!,"&lt;="&amp;MH433,#REF!,"="&amp;KZ433,#REF!,"="&amp;LA433,#REF!,"&lt;="&amp;ME433,#REF!,"&gt;="&amp;MF433)</f>
        <v/>
      </c>
      <c r="NM433" s="1">
        <f>COUNTIFS(#REF!,LT433,#REF!,0,#REF!,"&gt;="&amp;MI433,#REF!,"&lt;="&amp;MH433,#REF!,"="&amp;KZ433,#REF!,"="&amp;LA433,#REF!,"&lt;="&amp;ME433,#REF!,"&gt;="&amp;MF433)</f>
        <v/>
      </c>
      <c r="NN433" s="1">
        <f>COUNTIFS(#REF!,LT433,#REF!,1,#REF!,"&gt;="&amp;MC433,#REF!,"&lt;="&amp;MB433,#REF!,"&lt;="&amp;ME433,#REF!,"&gt;="&amp;MF433)</f>
        <v/>
      </c>
      <c r="NO433" s="1">
        <f>COUNTIFS(#REF!,LT433,#REF!,0,#REF!,"&gt;="&amp;MC433,#REF!,"&lt;="&amp;MB433,#REF!,"&lt;="&amp;ME433,#REF!,"&gt;="&amp;MF433)</f>
        <v/>
      </c>
      <c r="NP433" s="1">
        <f>COUNTIFS(#REF!,LT433,#REF!,1,#REF!,"&lt;="&amp;ME433,#REF!,"&gt;="&amp;MF433,#REF!,"="&amp;KV433,#REF!,"="&amp;KX433)</f>
        <v/>
      </c>
      <c r="NQ433" s="1">
        <f>COUNTIFS(#REF!,LT433,#REF!,0,#REF!,"&lt;="&amp;ME433,#REF!,"&gt;="&amp;MF433,#REF!,"="&amp;KV433,#REF!,"="&amp;KX433)</f>
        <v/>
      </c>
      <c r="NR433" s="1">
        <f>COUNTIFS(#REF!,LT433,#REF!,1,#REF!,"&lt;="&amp;ME433,#REF!,"&gt;="&amp;MF433,#REF!,"="&amp;KW433,#REF!,"="&amp;KY433)</f>
        <v/>
      </c>
      <c r="NS433" s="1">
        <f>COUNTIFS(#REF!,LT433,#REF!,0,#REF!,"&lt;="&amp;ME433,#REF!,"&gt;="&amp;MF433,#REF!,"="&amp;KW433,#REF!,"="&amp;KY433)</f>
        <v/>
      </c>
      <c r="NT433" s="1">
        <f>MP433+MR433+MT433+MV433+MX433+MZ433+NB433</f>
        <v/>
      </c>
      <c r="NU433" s="1">
        <f>MQ433+MS433+MU433+MW433+MY433+NA433+NC433</f>
        <v/>
      </c>
      <c r="NV433" s="1">
        <f>NT433+NU433</f>
        <v/>
      </c>
      <c r="NW433" s="33">
        <f>NT433/(NT433+NU433)</f>
        <v/>
      </c>
      <c r="NX433" s="3">
        <f>1/NW433</f>
        <v/>
      </c>
      <c r="NY433" s="1">
        <f>LH433</f>
        <v/>
      </c>
      <c r="NZ433" s="79">
        <f>(NW433*((NY433-1)*0.98))-((1-NW433)*1)</f>
        <v/>
      </c>
      <c r="OA433" s="34">
        <f>IF(LR433&lt;0.9,0,IF(AND(LR433&gt;1.1),0,1))</f>
        <v/>
      </c>
      <c r="OB433" s="34">
        <f>IF(LS433&lt;0.9,0,IF(AND(LS433&gt;1.1),0,1))</f>
        <v/>
      </c>
      <c r="OC433" s="32">
        <f>IF(NV433&gt;99,1,0)</f>
        <v/>
      </c>
      <c r="OD433" s="32">
        <f>IF(NZ433&gt;0.0799,1,0)</f>
        <v/>
      </c>
      <c r="OE433" s="32">
        <f>IF(NZ433&gt;OM433,1,0)</f>
        <v/>
      </c>
      <c r="OF433" s="32">
        <f>OC433+OD433+OE433+OA433+OB433</f>
        <v/>
      </c>
      <c r="OG433" s="1">
        <f>ND433+NF433+NH433+NJ433+NL433+NN433+NP433+NR433</f>
        <v/>
      </c>
      <c r="OH433" s="1">
        <f>NE433+NG433+NI433+NK433+NM433+NO433+NQ433+NS433</f>
        <v/>
      </c>
      <c r="OI433" s="1">
        <f>OG433+OH433</f>
        <v/>
      </c>
      <c r="OJ433" s="33">
        <f>OG433/(OG433+OH433)</f>
        <v/>
      </c>
      <c r="OK433" s="3">
        <f>1/OJ433</f>
        <v/>
      </c>
      <c r="OL433" s="1">
        <f>LI433</f>
        <v/>
      </c>
      <c r="OM433" s="79">
        <f>(OJ433*((OL433-1)*0.98))-((1-OJ433)*1)</f>
        <v/>
      </c>
      <c r="ON433" s="34">
        <f>IF(LR433&lt;0.9,0,IF(AND(LR433&gt;1.1),0,1))</f>
        <v/>
      </c>
      <c r="OO433" s="34">
        <f>IF(LS433&lt;0.9,0,IF(AND(LS433&gt;1.1),0,1))</f>
        <v/>
      </c>
      <c r="OP433" s="32">
        <f>IF(OI433&gt;99,1,0)</f>
        <v/>
      </c>
      <c r="OQ433" s="32">
        <f>IF(OM433&gt;0.0799,1,0)</f>
        <v/>
      </c>
      <c r="OR433" s="32">
        <f>IF(OM433&gt;OZ433,1,0)</f>
        <v/>
      </c>
      <c r="OS433" s="32">
        <f>OP433+OQ433+OR433+ON433+OO433</f>
        <v/>
      </c>
      <c r="OT433">
        <f>IF(OF433=5,"BackHome0-0",IF(AND(OS433=5),"BackAway0-0",""))</f>
        <v/>
      </c>
      <c r="OU433">
        <f>IF(OF433=5,KN433,IF(AND(OS433=5),KO433,""))</f>
        <v/>
      </c>
      <c r="OV433">
        <f>IF(OF433=5,"Match Odds",IF(AND(OS433=5),"Match Odds",""))</f>
        <v/>
      </c>
      <c r="OW433">
        <f>IF(OF433=5,KP433,IF(AND(OS433=5),KP433,""))</f>
        <v/>
      </c>
      <c r="OX433">
        <f>IF(OF433=5,"MATCH_ODDS",IF(AND(OS433=5),"MATCH_ODDS",""))</f>
        <v/>
      </c>
      <c r="OY433">
        <f>IF(OF433=5,"BACK",IF(AND(OS433=5),"BACK",""))</f>
        <v/>
      </c>
    </row>
    <row r="434" ht="16.5" customHeight="1" thickBot="1" thickTop="1">
      <c r="A434" s="2" t="n"/>
      <c r="KN434" s="1">
        <f>IF(INDEX(#REF!,MATCH('HT 0-0'!D434,#REF!,0))=INDEX(#REF!,MATCH('HT 0-0'!D434,#REF!,0)),INDEX(#REF!,MATCH('HT 0-0'!D434,#REF!,0)),"ERROR")</f>
        <v/>
      </c>
      <c r="KO434" s="1">
        <f>IF(INDEX(#REF!,MATCH('HT 0-0'!E434,#REF!,0))=INDEX(#REF!,MATCH('HT 0-0'!E434,#REF!,0)),INDEX(#REF!,MATCH('HT 0-0'!E434,#REF!,0)),"ERROR")</f>
        <v/>
      </c>
      <c r="KP434" s="1">
        <f>KN434&amp;" v "&amp;KO434</f>
        <v/>
      </c>
      <c r="KQ434">
        <f>B434&amp;"_"&amp;C434</f>
        <v/>
      </c>
      <c r="KR434" s="1">
        <f>IF((HW434/KK434)&lt;0.335,"G",IF((HW434/KK434)&gt;0.67,"R","A"))</f>
        <v/>
      </c>
      <c r="KS434" s="1">
        <f>IF((HX434/KK434)&lt;0.335,"G",IF((HX434/KK434)&gt;0.67,"R","A"))</f>
        <v/>
      </c>
      <c r="KT434" s="1">
        <f>IF((IH434/KK434)&lt;0.335,"G",IF((IH434/KK434)&gt;0.67,"R","A"))</f>
        <v/>
      </c>
      <c r="KU434" s="1">
        <f>IF((II434/KK434)&lt;0.335,"G",IF((II434/KK434)&gt;0.67,"R","A"))</f>
        <v/>
      </c>
      <c r="KV434" s="1">
        <f>IF((HZ434/KK434)&lt;0.335,"G",IF((HZ434/KK434)&gt;0.67,"R","A"))</f>
        <v/>
      </c>
      <c r="KW434" s="1">
        <f>IF((HY434/KK434)&lt;0.335,"G",IF((HY434/KK434)&gt;0.67,"R","A"))</f>
        <v/>
      </c>
      <c r="KX434" s="1">
        <f>IF((IK434/KK434)&lt;0.335,"G",IF((IK434/KK434)&gt;0.67,"R","A"))</f>
        <v/>
      </c>
      <c r="KY434" s="1">
        <f>IF((IJ434/KK434)&lt;0.335,"G",IF((IJ434/KK434)&gt;0.67,"R","A"))</f>
        <v/>
      </c>
      <c r="KZ434" s="1">
        <f>IF((HQ434/KK434)&lt;0.335,"G",IF((HQ434/KK434)&gt;0.67,"R","A"))</f>
        <v/>
      </c>
      <c r="LA434" s="1">
        <f>IF((IB434/KK434)&lt;0.335,"G",IF((IB434/KK434)&gt;0.67,"R","A"))</f>
        <v/>
      </c>
      <c r="LB434">
        <f>IF(LQ434="0-0",INDEX(Scrape!#REF!,MATCH('HT 0-0'!KP434,Scrape!$B:$B,0)),"")</f>
        <v/>
      </c>
      <c r="LC434">
        <f>IF(LQ434="0-0",INDEX(Scrape!$A:$A,MATCH('HT 0-0'!KP434,Scrape!$B:$B,0)),"")</f>
        <v/>
      </c>
      <c r="LD434">
        <f>IF(LQ434="0-0",INDEX(Scrape!$B:$B,MATCH('HT 0-0'!KP434,Scrape!$B:$B,0)),"")</f>
        <v/>
      </c>
      <c r="LE434">
        <f>IF(LQ434="0-0",INDEX(Scrape!$C:$C,MATCH('HT 0-0'!KP434,Scrape!$B:$B,0)),"")</f>
        <v/>
      </c>
      <c r="LF434">
        <f>IF(LQ434="0-0",INDEX(Scrape!$D:$D,MATCH('HT 0-0'!KP434,Scrape!$B:$B,0)),"")</f>
        <v/>
      </c>
      <c r="LG434">
        <f>IF(LQ434="0-0",INDEX(Scrape!$E:$E,MATCH('HT 0-0'!KP434,Scrape!$B:$B,0)),"")</f>
        <v/>
      </c>
      <c r="LH434">
        <f>IF(LQ434="0-0",INDEX(Scrape!$F:$F,MATCH('HT 0-0'!KP434,Scrape!$B:$B,0)),"")</f>
        <v/>
      </c>
      <c r="LI434">
        <f>IF(LQ434="0-0",INDEX(Scrape!$G:$G,MATCH('HT 0-0'!KP434,Scrape!$B:$B,0)),"")</f>
        <v/>
      </c>
      <c r="LJ434">
        <f>IF(LQ434="0-0",INDEX(Scrape!$H:$H,MATCH('HT 0-0'!KP434,Scrape!$B:$B,0)),"")</f>
        <v/>
      </c>
      <c r="LK434">
        <f>IF(LQ434="0-0",INDEX(Scrape!$I:$I,MATCH('HT 0-0'!KP434,Scrape!$B:$B,0)),"")</f>
        <v/>
      </c>
      <c r="LL434">
        <f>IF(LQ434="0-0",INDEX(Scrape!$J:$J,MATCH('HT 0-0'!KP434,Scrape!$B:$B,0)),"")</f>
        <v/>
      </c>
      <c r="LM434">
        <f>IF(LQ434="0-0",INDEX(Scrape!$K:$K,MATCH('HT 0-0'!KP434,Scrape!$B:$B,0)),"")</f>
        <v/>
      </c>
      <c r="LN434">
        <f>IF(LQ434="0-0",INDEX(Scrape!$L:$L,MATCH('HT 0-0'!KP434,Scrape!$B:$B,0)),"")</f>
        <v/>
      </c>
      <c r="LO434">
        <f>IF(LQ434="0-0",INDEX(Scrape!$M:$M,MATCH('HT 0-0'!KP434,Scrape!$B:$B,0)),"")</f>
        <v/>
      </c>
      <c r="LP434">
        <f>IF(LQ434="0-0",INDEX(Scrape!$N:$N,MATCH('HT 0-0'!KP434,Scrape!$B:$B,0)),"")</f>
        <v/>
      </c>
      <c r="LQ434">
        <f>INDEX(Scrape!$O:$O,MATCH('HT 0-0'!KP434,Scrape!$B:$B,0))</f>
        <v/>
      </c>
      <c r="LR434">
        <f>(1/LJ434)+(1/LI434)+(1/LH434)</f>
        <v/>
      </c>
      <c r="LS434">
        <f>(1/LG434)+(1/LF434)+(1/LE434)</f>
        <v/>
      </c>
      <c r="LT434" s="8">
        <f>IF(INDEX(#REF!,MATCH(KQ434,#REF!,0))=INDEX(#REF!,MATCH(KQ434,#REF!,0)),INDEX(#REF!,MATCH(KQ434,#REF!,0)),"ERROR")</f>
        <v/>
      </c>
      <c r="LU434" s="4">
        <f>IF(KR434="G",2,IF(KR434="R",0.5,IF(KR434="A",1)))</f>
        <v/>
      </c>
      <c r="LV434" s="4">
        <f>IF(KS434="G",0.5,IF(KS434="R",2,IF(KS434="A",1)))</f>
        <v/>
      </c>
      <c r="LW434" s="4">
        <f>IF(KT434="G",2,IF(KT434="R",0.5,IF(KT434="A",1)))</f>
        <v/>
      </c>
      <c r="LX434" s="4">
        <f>IF(KU434="G",0.5,IF(KU434="R",2,IF(KU434="A",1)))</f>
        <v/>
      </c>
      <c r="LY434" s="7">
        <f>(LK434*(LU434+LX434)+(LL434*(LU434+LX434)))</f>
        <v/>
      </c>
      <c r="LZ434" s="7">
        <f>(LN434*(LV434+LW434)+(LO434*(LV434+LW434)))</f>
        <v/>
      </c>
      <c r="MA434" s="11">
        <f>LY434-LZ434</f>
        <v/>
      </c>
      <c r="MB434" s="5">
        <f>MA434+2</f>
        <v/>
      </c>
      <c r="MC434" s="6">
        <f>MA434-2</f>
        <v/>
      </c>
      <c r="MD434" s="4">
        <f>LE434</f>
        <v/>
      </c>
      <c r="ME434" s="9">
        <f>IF(MD434=0,1000,MD434+0.75)</f>
        <v/>
      </c>
      <c r="MF434" s="10">
        <f>IF(MD434=0,0,MD434-0.75)</f>
        <v/>
      </c>
      <c r="MG434" s="4">
        <f>((LM434*(LU434+LX434))-((LP434*(LV434+LW434))))</f>
        <v/>
      </c>
      <c r="MH434" s="9">
        <f>MG434*1.2</f>
        <v/>
      </c>
      <c r="MI434" s="10">
        <f>MG434*0.8</f>
        <v/>
      </c>
      <c r="MJ434">
        <f>IFERROR(OT434,"")</f>
        <v/>
      </c>
      <c r="MK434">
        <f>IFERROR(OU434,"")</f>
        <v/>
      </c>
      <c r="ML434">
        <f>IFERROR(OV434,"")</f>
        <v/>
      </c>
      <c r="MM434">
        <f>IFERROR(OW434,"")</f>
        <v/>
      </c>
      <c r="MN434">
        <f>IFERROR(OX434,"")</f>
        <v/>
      </c>
      <c r="MO434">
        <f>IFERROR(OY434,"")</f>
        <v/>
      </c>
      <c r="MP434" s="1">
        <f>COUNTIFS(#REF!,LT434,#REF!,1,#REF!,"&gt;="&amp;MC434,#REF!,"&lt;="&amp;MB434,#REF!,"&lt;="&amp;ME434,#REF!,"&gt;="&amp;MF434,#REF!,"="&amp;KV434,#REF!,"="&amp;KX434)</f>
        <v/>
      </c>
      <c r="MQ434" s="1">
        <f>COUNTIFS(#REF!,LT434,#REF!,0,#REF!,"&gt;="&amp;MC434,#REF!,"&lt;="&amp;MB434,#REF!,"&lt;="&amp;ME434,#REF!,"&gt;="&amp;MF434,#REF!,"="&amp;KV434,#REF!,"="&amp;KX434)</f>
        <v/>
      </c>
      <c r="MR434" s="1">
        <f>COUNTIFS(#REF!,LT434,#REF!,1,#REF!,"&gt;="&amp;MC434,#REF!,"&lt;="&amp;MB434,#REF!,"&lt;="&amp;ME434,#REF!,"&gt;="&amp;MF434,#REF!,"="&amp;KW434,#REF!,"="&amp;KY434)</f>
        <v/>
      </c>
      <c r="MS434" s="1">
        <f>COUNTIFS(#REF!,LT434,#REF!,0,#REF!,"&gt;="&amp;MC434,#REF!,"&lt;="&amp;MB434,#REF!,"&lt;="&amp;ME434,#REF!,"&gt;="&amp;MF434,#REF!,"="&amp;KW434,#REF!,"="&amp;KY434)</f>
        <v/>
      </c>
      <c r="MT434" s="1">
        <f>COUNTIFS(#REF!,LT434,#REF!,1,#REF!,"&gt;="&amp;MI434,#REF!,"&lt;="&amp;MH434,#REF!,"&lt;="&amp;ME434,#REF!,"&gt;="&amp;MF434)</f>
        <v/>
      </c>
      <c r="MU434" s="1">
        <f>COUNTIFS(#REF!,LT434,#REF!,0,#REF!,"&gt;="&amp;MI434,#REF!,"&lt;="&amp;MH434,#REF!,"&lt;="&amp;ME434,#REF!,"&gt;="&amp;MF434)</f>
        <v/>
      </c>
      <c r="MV434" s="1">
        <f>COUNTIFS(#REF!,LT434,#REF!,1,#REF!,"&gt;="&amp;MI434,#REF!,"&lt;="&amp;MH434,#REF!,"="&amp;KZ434,#REF!,"="&amp;LA434,#REF!,"&lt;="&amp;ME434,#REF!,"&gt;="&amp;MF434)</f>
        <v/>
      </c>
      <c r="MW434" s="1">
        <f>COUNTIFS(#REF!,LT434,#REF!,0,#REF!,"&gt;="&amp;MI434,#REF!,"&lt;="&amp;MH434,#REF!,"="&amp;KZ434,#REF!,"="&amp;LA434,#REF!,"&lt;="&amp;ME434,#REF!,"&gt;="&amp;MF434)</f>
        <v/>
      </c>
      <c r="MX434" s="1">
        <f>COUNTIFS(#REF!,LT434,#REF!,1,#REF!,"&gt;="&amp;MC434,#REF!,"&lt;="&amp;MB434,#REF!,"&lt;="&amp;ME434,#REF!,"&gt;="&amp;MF434)</f>
        <v/>
      </c>
      <c r="MY434" s="1">
        <f>COUNTIFS(#REF!,LT434,#REF!,0,#REF!,"&gt;="&amp;MC434,#REF!,"&lt;="&amp;MB434,#REF!,"&lt;="&amp;ME434,#REF!,"&gt;="&amp;MF434)</f>
        <v/>
      </c>
      <c r="MZ434" s="1">
        <f>COUNTIFS(#REF!,LT434,#REF!,1,#REF!,"&lt;="&amp;ME434,#REF!,"&gt;="&amp;MF434,#REF!,"="&amp;KV434,#REF!,"="&amp;KX434)</f>
        <v/>
      </c>
      <c r="NA434" s="1">
        <f>COUNTIFS(#REF!,LT434,#REF!,0,#REF!,"&lt;="&amp;ME434,#REF!,"&gt;="&amp;MF434,#REF!,"="&amp;KV434,#REF!,"="&amp;KX434)</f>
        <v/>
      </c>
      <c r="NB434" s="1">
        <f>COUNTIFS(#REF!,LT434,#REF!,1,#REF!,"&lt;="&amp;ME434,#REF!,"&gt;="&amp;MF434,#REF!,"="&amp;KW434,#REF!,"="&amp;KY434)</f>
        <v/>
      </c>
      <c r="NC434" s="1">
        <f>COUNTIFS(#REF!,LT434,#REF!,0,#REF!,"&lt;="&amp;ME434,#REF!,"&gt;="&amp;MF434,#REF!,"="&amp;KW434,#REF!,"="&amp;KY434)</f>
        <v/>
      </c>
      <c r="ND434" s="1">
        <f>COUNTIFS(#REF!,LT434,#REF!,1,#REF!,"&gt;="&amp;MC434,#REF!,"&lt;="&amp;MB434,#REF!,"&lt;="&amp;ME434,#REF!,"&gt;="&amp;MF434,#REF!,"="&amp;KV434,#REF!,"="&amp;KX434)</f>
        <v/>
      </c>
      <c r="NE434" s="1">
        <f>COUNTIFS(#REF!,LT434,#REF!,0,#REF!,"&gt;="&amp;MC434,#REF!,"&lt;="&amp;MB434,#REF!,"&lt;="&amp;ME434,#REF!,"&gt;="&amp;MF434,#REF!,"="&amp;KV434,#REF!,"="&amp;KX434)</f>
        <v/>
      </c>
      <c r="NF434" s="1">
        <f>COUNTIFS(#REF!,LT434,#REF!,1,#REF!,"&gt;="&amp;MC434,#REF!,"&lt;="&amp;MB434,#REF!,"&lt;="&amp;ME434,#REF!,"&gt;="&amp;MF434,#REF!,"="&amp;KW434,#REF!,"="&amp;KY434)</f>
        <v/>
      </c>
      <c r="NG434" s="1">
        <f>COUNTIFS(#REF!,LT434,#REF!,0,#REF!,"&gt;="&amp;MC434,#REF!,"&lt;="&amp;MB434,#REF!,"&lt;="&amp;ME434,#REF!,"&gt;="&amp;MF434,#REF!,"="&amp;KW434,#REF!,"="&amp;KY434)</f>
        <v/>
      </c>
      <c r="NH434" s="1">
        <f>COUNTIFS(#REF!,LT434,#REF!,1,#REF!,"&gt;="&amp;MC434,#REF!,"&lt;="&amp;MB434,#REF!,"&lt;="&amp;ME434,#REF!,"&gt;="&amp;MF434,#REF!,"="&amp;KZ434,#REF!,"="&amp;LA434)</f>
        <v/>
      </c>
      <c r="NI434" s="1">
        <f>COUNTIFS(#REF!,LT434,#REF!,0,#REF!,"&gt;="&amp;MC434,#REF!,"&lt;="&amp;MB434,#REF!,"&lt;="&amp;ME434,#REF!,"&gt;="&amp;MF434,#REF!,"="&amp;KZ434,#REF!,"="&amp;LA434)</f>
        <v/>
      </c>
      <c r="NJ434" s="1">
        <f>COUNTIFS(#REF!,LT434,#REF!,1,#REF!,"&gt;="&amp;MI434,#REF!,"&lt;="&amp;MH434,#REF!,"&lt;="&amp;ME434,#REF!,"&gt;="&amp;MF434)</f>
        <v/>
      </c>
      <c r="NK434" s="1">
        <f>COUNTIFS(#REF!,LT434,#REF!,0,#REF!,"&gt;="&amp;MI434,#REF!,"&lt;="&amp;MH434,#REF!,"&lt;="&amp;ME434,#REF!,"&gt;="&amp;MF434)</f>
        <v/>
      </c>
      <c r="NL434" s="1">
        <f>COUNTIFS(#REF!,LT434,#REF!,1,#REF!,"&gt;="&amp;MI434,#REF!,"&lt;="&amp;MH434,#REF!,"="&amp;KZ434,#REF!,"="&amp;LA434,#REF!,"&lt;="&amp;ME434,#REF!,"&gt;="&amp;MF434)</f>
        <v/>
      </c>
      <c r="NM434" s="1">
        <f>COUNTIFS(#REF!,LT434,#REF!,0,#REF!,"&gt;="&amp;MI434,#REF!,"&lt;="&amp;MH434,#REF!,"="&amp;KZ434,#REF!,"="&amp;LA434,#REF!,"&lt;="&amp;ME434,#REF!,"&gt;="&amp;MF434)</f>
        <v/>
      </c>
      <c r="NN434" s="1">
        <f>COUNTIFS(#REF!,LT434,#REF!,1,#REF!,"&gt;="&amp;MC434,#REF!,"&lt;="&amp;MB434,#REF!,"&lt;="&amp;ME434,#REF!,"&gt;="&amp;MF434)</f>
        <v/>
      </c>
      <c r="NO434" s="1">
        <f>COUNTIFS(#REF!,LT434,#REF!,0,#REF!,"&gt;="&amp;MC434,#REF!,"&lt;="&amp;MB434,#REF!,"&lt;="&amp;ME434,#REF!,"&gt;="&amp;MF434)</f>
        <v/>
      </c>
      <c r="NP434" s="1">
        <f>COUNTIFS(#REF!,LT434,#REF!,1,#REF!,"&lt;="&amp;ME434,#REF!,"&gt;="&amp;MF434,#REF!,"="&amp;KV434,#REF!,"="&amp;KX434)</f>
        <v/>
      </c>
      <c r="NQ434" s="1">
        <f>COUNTIFS(#REF!,LT434,#REF!,0,#REF!,"&lt;="&amp;ME434,#REF!,"&gt;="&amp;MF434,#REF!,"="&amp;KV434,#REF!,"="&amp;KX434)</f>
        <v/>
      </c>
      <c r="NR434" s="1">
        <f>COUNTIFS(#REF!,LT434,#REF!,1,#REF!,"&lt;="&amp;ME434,#REF!,"&gt;="&amp;MF434,#REF!,"="&amp;KW434,#REF!,"="&amp;KY434)</f>
        <v/>
      </c>
      <c r="NS434" s="1">
        <f>COUNTIFS(#REF!,LT434,#REF!,0,#REF!,"&lt;="&amp;ME434,#REF!,"&gt;="&amp;MF434,#REF!,"="&amp;KW434,#REF!,"="&amp;KY434)</f>
        <v/>
      </c>
      <c r="NT434" s="1">
        <f>MP434+MR434+MT434+MV434+MX434+MZ434+NB434</f>
        <v/>
      </c>
      <c r="NU434" s="1">
        <f>MQ434+MS434+MU434+MW434+MY434+NA434+NC434</f>
        <v/>
      </c>
      <c r="NV434" s="1">
        <f>NT434+NU434</f>
        <v/>
      </c>
      <c r="NW434" s="33">
        <f>NT434/(NT434+NU434)</f>
        <v/>
      </c>
      <c r="NX434" s="3">
        <f>1/NW434</f>
        <v/>
      </c>
      <c r="NY434" s="1">
        <f>LH434</f>
        <v/>
      </c>
      <c r="NZ434" s="79">
        <f>(NW434*((NY434-1)*0.98))-((1-NW434)*1)</f>
        <v/>
      </c>
      <c r="OA434" s="34">
        <f>IF(LR434&lt;0.9,0,IF(AND(LR434&gt;1.1),0,1))</f>
        <v/>
      </c>
      <c r="OB434" s="34">
        <f>IF(LS434&lt;0.9,0,IF(AND(LS434&gt;1.1),0,1))</f>
        <v/>
      </c>
      <c r="OC434" s="32">
        <f>IF(NV434&gt;99,1,0)</f>
        <v/>
      </c>
      <c r="OD434" s="32">
        <f>IF(NZ434&gt;0.0799,1,0)</f>
        <v/>
      </c>
      <c r="OE434" s="32">
        <f>IF(NZ434&gt;OM434,1,0)</f>
        <v/>
      </c>
      <c r="OF434" s="32">
        <f>OC434+OD434+OE434+OA434+OB434</f>
        <v/>
      </c>
      <c r="OG434" s="1">
        <f>ND434+NF434+NH434+NJ434+NL434+NN434+NP434+NR434</f>
        <v/>
      </c>
      <c r="OH434" s="1">
        <f>NE434+NG434+NI434+NK434+NM434+NO434+NQ434+NS434</f>
        <v/>
      </c>
      <c r="OI434" s="1">
        <f>OG434+OH434</f>
        <v/>
      </c>
      <c r="OJ434" s="33">
        <f>OG434/(OG434+OH434)</f>
        <v/>
      </c>
      <c r="OK434" s="3">
        <f>1/OJ434</f>
        <v/>
      </c>
      <c r="OL434" s="1">
        <f>LI434</f>
        <v/>
      </c>
      <c r="OM434" s="79">
        <f>(OJ434*((OL434-1)*0.98))-((1-OJ434)*1)</f>
        <v/>
      </c>
      <c r="ON434" s="34">
        <f>IF(LR434&lt;0.9,0,IF(AND(LR434&gt;1.1),0,1))</f>
        <v/>
      </c>
      <c r="OO434" s="34">
        <f>IF(LS434&lt;0.9,0,IF(AND(LS434&gt;1.1),0,1))</f>
        <v/>
      </c>
      <c r="OP434" s="32">
        <f>IF(OI434&gt;99,1,0)</f>
        <v/>
      </c>
      <c r="OQ434" s="32">
        <f>IF(OM434&gt;0.0799,1,0)</f>
        <v/>
      </c>
      <c r="OR434" s="32">
        <f>IF(OM434&gt;OZ434,1,0)</f>
        <v/>
      </c>
      <c r="OS434" s="32">
        <f>OP434+OQ434+OR434+ON434+OO434</f>
        <v/>
      </c>
      <c r="OT434">
        <f>IF(OF434=5,"BackHome0-0",IF(AND(OS434=5),"BackAway0-0",""))</f>
        <v/>
      </c>
      <c r="OU434">
        <f>IF(OF434=5,KN434,IF(AND(OS434=5),KO434,""))</f>
        <v/>
      </c>
      <c r="OV434">
        <f>IF(OF434=5,"Match Odds",IF(AND(OS434=5),"Match Odds",""))</f>
        <v/>
      </c>
      <c r="OW434">
        <f>IF(OF434=5,KP434,IF(AND(OS434=5),KP434,""))</f>
        <v/>
      </c>
      <c r="OX434">
        <f>IF(OF434=5,"MATCH_ODDS",IF(AND(OS434=5),"MATCH_ODDS",""))</f>
        <v/>
      </c>
      <c r="OY434">
        <f>IF(OF434=5,"BACK",IF(AND(OS434=5),"BACK",""))</f>
        <v/>
      </c>
    </row>
    <row r="435" ht="16.5" customHeight="1" thickBot="1" thickTop="1">
      <c r="A435" s="2" t="n"/>
      <c r="KN435" s="1">
        <f>IF(INDEX(#REF!,MATCH('HT 0-0'!D435,#REF!,0))=INDEX(#REF!,MATCH('HT 0-0'!D435,#REF!,0)),INDEX(#REF!,MATCH('HT 0-0'!D435,#REF!,0)),"ERROR")</f>
        <v/>
      </c>
      <c r="KO435" s="1">
        <f>IF(INDEX(#REF!,MATCH('HT 0-0'!E435,#REF!,0))=INDEX(#REF!,MATCH('HT 0-0'!E435,#REF!,0)),INDEX(#REF!,MATCH('HT 0-0'!E435,#REF!,0)),"ERROR")</f>
        <v/>
      </c>
      <c r="KP435" s="1">
        <f>KN435&amp;" v "&amp;KO435</f>
        <v/>
      </c>
      <c r="KQ435">
        <f>B435&amp;"_"&amp;C435</f>
        <v/>
      </c>
      <c r="KR435" s="1">
        <f>IF((HW435/KK435)&lt;0.335,"G",IF((HW435/KK435)&gt;0.67,"R","A"))</f>
        <v/>
      </c>
      <c r="KS435" s="1">
        <f>IF((HX435/KK435)&lt;0.335,"G",IF((HX435/KK435)&gt;0.67,"R","A"))</f>
        <v/>
      </c>
      <c r="KT435" s="1">
        <f>IF((IH435/KK435)&lt;0.335,"G",IF((IH435/KK435)&gt;0.67,"R","A"))</f>
        <v/>
      </c>
      <c r="KU435" s="1">
        <f>IF((II435/KK435)&lt;0.335,"G",IF((II435/KK435)&gt;0.67,"R","A"))</f>
        <v/>
      </c>
      <c r="KV435" s="1">
        <f>IF((HZ435/KK435)&lt;0.335,"G",IF((HZ435/KK435)&gt;0.67,"R","A"))</f>
        <v/>
      </c>
      <c r="KW435" s="1">
        <f>IF((HY435/KK435)&lt;0.335,"G",IF((HY435/KK435)&gt;0.67,"R","A"))</f>
        <v/>
      </c>
      <c r="KX435" s="1">
        <f>IF((IK435/KK435)&lt;0.335,"G",IF((IK435/KK435)&gt;0.67,"R","A"))</f>
        <v/>
      </c>
      <c r="KY435" s="1">
        <f>IF((IJ435/KK435)&lt;0.335,"G",IF((IJ435/KK435)&gt;0.67,"R","A"))</f>
        <v/>
      </c>
      <c r="KZ435" s="1">
        <f>IF((HQ435/KK435)&lt;0.335,"G",IF((HQ435/KK435)&gt;0.67,"R","A"))</f>
        <v/>
      </c>
      <c r="LA435" s="1">
        <f>IF((IB435/KK435)&lt;0.335,"G",IF((IB435/KK435)&gt;0.67,"R","A"))</f>
        <v/>
      </c>
      <c r="LB435">
        <f>IF(LQ435="0-0",INDEX(Scrape!#REF!,MATCH('HT 0-0'!KP435,Scrape!$B:$B,0)),"")</f>
        <v/>
      </c>
      <c r="LC435">
        <f>IF(LQ435="0-0",INDEX(Scrape!$A:$A,MATCH('HT 0-0'!KP435,Scrape!$B:$B,0)),"")</f>
        <v/>
      </c>
      <c r="LD435">
        <f>IF(LQ435="0-0",INDEX(Scrape!$B:$B,MATCH('HT 0-0'!KP435,Scrape!$B:$B,0)),"")</f>
        <v/>
      </c>
      <c r="LE435">
        <f>IF(LQ435="0-0",INDEX(Scrape!$C:$C,MATCH('HT 0-0'!KP435,Scrape!$B:$B,0)),"")</f>
        <v/>
      </c>
      <c r="LF435">
        <f>IF(LQ435="0-0",INDEX(Scrape!$D:$D,MATCH('HT 0-0'!KP435,Scrape!$B:$B,0)),"")</f>
        <v/>
      </c>
      <c r="LG435">
        <f>IF(LQ435="0-0",INDEX(Scrape!$E:$E,MATCH('HT 0-0'!KP435,Scrape!$B:$B,0)),"")</f>
        <v/>
      </c>
      <c r="LH435">
        <f>IF(LQ435="0-0",INDEX(Scrape!$F:$F,MATCH('HT 0-0'!KP435,Scrape!$B:$B,0)),"")</f>
        <v/>
      </c>
      <c r="LI435">
        <f>IF(LQ435="0-0",INDEX(Scrape!$G:$G,MATCH('HT 0-0'!KP435,Scrape!$B:$B,0)),"")</f>
        <v/>
      </c>
      <c r="LJ435">
        <f>IF(LQ435="0-0",INDEX(Scrape!$H:$H,MATCH('HT 0-0'!KP435,Scrape!$B:$B,0)),"")</f>
        <v/>
      </c>
      <c r="LK435">
        <f>IF(LQ435="0-0",INDEX(Scrape!$I:$I,MATCH('HT 0-0'!KP435,Scrape!$B:$B,0)),"")</f>
        <v/>
      </c>
      <c r="LL435">
        <f>IF(LQ435="0-0",INDEX(Scrape!$J:$J,MATCH('HT 0-0'!KP435,Scrape!$B:$B,0)),"")</f>
        <v/>
      </c>
      <c r="LM435">
        <f>IF(LQ435="0-0",INDEX(Scrape!$K:$K,MATCH('HT 0-0'!KP435,Scrape!$B:$B,0)),"")</f>
        <v/>
      </c>
      <c r="LN435">
        <f>IF(LQ435="0-0",INDEX(Scrape!$L:$L,MATCH('HT 0-0'!KP435,Scrape!$B:$B,0)),"")</f>
        <v/>
      </c>
      <c r="LO435">
        <f>IF(LQ435="0-0",INDEX(Scrape!$M:$M,MATCH('HT 0-0'!KP435,Scrape!$B:$B,0)),"")</f>
        <v/>
      </c>
      <c r="LP435">
        <f>IF(LQ435="0-0",INDEX(Scrape!$N:$N,MATCH('HT 0-0'!KP435,Scrape!$B:$B,0)),"")</f>
        <v/>
      </c>
      <c r="LQ435">
        <f>INDEX(Scrape!$O:$O,MATCH('HT 0-0'!KP435,Scrape!$B:$B,0))</f>
        <v/>
      </c>
      <c r="LR435">
        <f>(1/LJ435)+(1/LI435)+(1/LH435)</f>
        <v/>
      </c>
      <c r="LS435">
        <f>(1/LG435)+(1/LF435)+(1/LE435)</f>
        <v/>
      </c>
      <c r="LT435" s="8">
        <f>IF(INDEX(#REF!,MATCH(KQ435,#REF!,0))=INDEX(#REF!,MATCH(KQ435,#REF!,0)),INDEX(#REF!,MATCH(KQ435,#REF!,0)),"ERROR")</f>
        <v/>
      </c>
      <c r="LU435" s="4">
        <f>IF(KR435="G",2,IF(KR435="R",0.5,IF(KR435="A",1)))</f>
        <v/>
      </c>
      <c r="LV435" s="4">
        <f>IF(KS435="G",0.5,IF(KS435="R",2,IF(KS435="A",1)))</f>
        <v/>
      </c>
      <c r="LW435" s="4">
        <f>IF(KT435="G",2,IF(KT435="R",0.5,IF(KT435="A",1)))</f>
        <v/>
      </c>
      <c r="LX435" s="4">
        <f>IF(KU435="G",0.5,IF(KU435="R",2,IF(KU435="A",1)))</f>
        <v/>
      </c>
      <c r="LY435" s="7">
        <f>(LK435*(LU435+LX435)+(LL435*(LU435+LX435)))</f>
        <v/>
      </c>
      <c r="LZ435" s="7">
        <f>(LN435*(LV435+LW435)+(LO435*(LV435+LW435)))</f>
        <v/>
      </c>
      <c r="MA435" s="11">
        <f>LY435-LZ435</f>
        <v/>
      </c>
      <c r="MB435" s="5">
        <f>MA435+2</f>
        <v/>
      </c>
      <c r="MC435" s="6">
        <f>MA435-2</f>
        <v/>
      </c>
      <c r="MD435" s="4">
        <f>LE435</f>
        <v/>
      </c>
      <c r="ME435" s="9">
        <f>IF(MD435=0,1000,MD435+0.75)</f>
        <v/>
      </c>
      <c r="MF435" s="10">
        <f>IF(MD435=0,0,MD435-0.75)</f>
        <v/>
      </c>
      <c r="MG435" s="4">
        <f>((LM435*(LU435+LX435))-((LP435*(LV435+LW435))))</f>
        <v/>
      </c>
      <c r="MH435" s="9">
        <f>MG435*1.2</f>
        <v/>
      </c>
      <c r="MI435" s="10">
        <f>MG435*0.8</f>
        <v/>
      </c>
      <c r="MJ435">
        <f>IFERROR(OT435,"")</f>
        <v/>
      </c>
      <c r="MK435">
        <f>IFERROR(OU435,"")</f>
        <v/>
      </c>
      <c r="ML435">
        <f>IFERROR(OV435,"")</f>
        <v/>
      </c>
      <c r="MM435">
        <f>IFERROR(OW435,"")</f>
        <v/>
      </c>
      <c r="MN435">
        <f>IFERROR(OX435,"")</f>
        <v/>
      </c>
      <c r="MO435">
        <f>IFERROR(OY435,"")</f>
        <v/>
      </c>
      <c r="MP435" s="1">
        <f>COUNTIFS(#REF!,LT435,#REF!,1,#REF!,"&gt;="&amp;MC435,#REF!,"&lt;="&amp;MB435,#REF!,"&lt;="&amp;ME435,#REF!,"&gt;="&amp;MF435,#REF!,"="&amp;KV435,#REF!,"="&amp;KX435)</f>
        <v/>
      </c>
      <c r="MQ435" s="1">
        <f>COUNTIFS(#REF!,LT435,#REF!,0,#REF!,"&gt;="&amp;MC435,#REF!,"&lt;="&amp;MB435,#REF!,"&lt;="&amp;ME435,#REF!,"&gt;="&amp;MF435,#REF!,"="&amp;KV435,#REF!,"="&amp;KX435)</f>
        <v/>
      </c>
      <c r="MR435" s="1">
        <f>COUNTIFS(#REF!,LT435,#REF!,1,#REF!,"&gt;="&amp;MC435,#REF!,"&lt;="&amp;MB435,#REF!,"&lt;="&amp;ME435,#REF!,"&gt;="&amp;MF435,#REF!,"="&amp;KW435,#REF!,"="&amp;KY435)</f>
        <v/>
      </c>
      <c r="MS435" s="1">
        <f>COUNTIFS(#REF!,LT435,#REF!,0,#REF!,"&gt;="&amp;MC435,#REF!,"&lt;="&amp;MB435,#REF!,"&lt;="&amp;ME435,#REF!,"&gt;="&amp;MF435,#REF!,"="&amp;KW435,#REF!,"="&amp;KY435)</f>
        <v/>
      </c>
      <c r="MT435" s="1">
        <f>COUNTIFS(#REF!,LT435,#REF!,1,#REF!,"&gt;="&amp;MI435,#REF!,"&lt;="&amp;MH435,#REF!,"&lt;="&amp;ME435,#REF!,"&gt;="&amp;MF435)</f>
        <v/>
      </c>
      <c r="MU435" s="1">
        <f>COUNTIFS(#REF!,LT435,#REF!,0,#REF!,"&gt;="&amp;MI435,#REF!,"&lt;="&amp;MH435,#REF!,"&lt;="&amp;ME435,#REF!,"&gt;="&amp;MF435)</f>
        <v/>
      </c>
      <c r="MV435" s="1">
        <f>COUNTIFS(#REF!,LT435,#REF!,1,#REF!,"&gt;="&amp;MI435,#REF!,"&lt;="&amp;MH435,#REF!,"="&amp;KZ435,#REF!,"="&amp;LA435,#REF!,"&lt;="&amp;ME435,#REF!,"&gt;="&amp;MF435)</f>
        <v/>
      </c>
      <c r="MW435" s="1">
        <f>COUNTIFS(#REF!,LT435,#REF!,0,#REF!,"&gt;="&amp;MI435,#REF!,"&lt;="&amp;MH435,#REF!,"="&amp;KZ435,#REF!,"="&amp;LA435,#REF!,"&lt;="&amp;ME435,#REF!,"&gt;="&amp;MF435)</f>
        <v/>
      </c>
      <c r="MX435" s="1">
        <f>COUNTIFS(#REF!,LT435,#REF!,1,#REF!,"&gt;="&amp;MC435,#REF!,"&lt;="&amp;MB435,#REF!,"&lt;="&amp;ME435,#REF!,"&gt;="&amp;MF435)</f>
        <v/>
      </c>
      <c r="MY435" s="1">
        <f>COUNTIFS(#REF!,LT435,#REF!,0,#REF!,"&gt;="&amp;MC435,#REF!,"&lt;="&amp;MB435,#REF!,"&lt;="&amp;ME435,#REF!,"&gt;="&amp;MF435)</f>
        <v/>
      </c>
      <c r="MZ435" s="1">
        <f>COUNTIFS(#REF!,LT435,#REF!,1,#REF!,"&lt;="&amp;ME435,#REF!,"&gt;="&amp;MF435,#REF!,"="&amp;KV435,#REF!,"="&amp;KX435)</f>
        <v/>
      </c>
      <c r="NA435" s="1">
        <f>COUNTIFS(#REF!,LT435,#REF!,0,#REF!,"&lt;="&amp;ME435,#REF!,"&gt;="&amp;MF435,#REF!,"="&amp;KV435,#REF!,"="&amp;KX435)</f>
        <v/>
      </c>
      <c r="NB435" s="1">
        <f>COUNTIFS(#REF!,LT435,#REF!,1,#REF!,"&lt;="&amp;ME435,#REF!,"&gt;="&amp;MF435,#REF!,"="&amp;KW435,#REF!,"="&amp;KY435)</f>
        <v/>
      </c>
      <c r="NC435" s="1">
        <f>COUNTIFS(#REF!,LT435,#REF!,0,#REF!,"&lt;="&amp;ME435,#REF!,"&gt;="&amp;MF435,#REF!,"="&amp;KW435,#REF!,"="&amp;KY435)</f>
        <v/>
      </c>
      <c r="ND435" s="1">
        <f>COUNTIFS(#REF!,LT435,#REF!,1,#REF!,"&gt;="&amp;MC435,#REF!,"&lt;="&amp;MB435,#REF!,"&lt;="&amp;ME435,#REF!,"&gt;="&amp;MF435,#REF!,"="&amp;KV435,#REF!,"="&amp;KX435)</f>
        <v/>
      </c>
      <c r="NE435" s="1">
        <f>COUNTIFS(#REF!,LT435,#REF!,0,#REF!,"&gt;="&amp;MC435,#REF!,"&lt;="&amp;MB435,#REF!,"&lt;="&amp;ME435,#REF!,"&gt;="&amp;MF435,#REF!,"="&amp;KV435,#REF!,"="&amp;KX435)</f>
        <v/>
      </c>
      <c r="NF435" s="1">
        <f>COUNTIFS(#REF!,LT435,#REF!,1,#REF!,"&gt;="&amp;MC435,#REF!,"&lt;="&amp;MB435,#REF!,"&lt;="&amp;ME435,#REF!,"&gt;="&amp;MF435,#REF!,"="&amp;KW435,#REF!,"="&amp;KY435)</f>
        <v/>
      </c>
      <c r="NG435" s="1">
        <f>COUNTIFS(#REF!,LT435,#REF!,0,#REF!,"&gt;="&amp;MC435,#REF!,"&lt;="&amp;MB435,#REF!,"&lt;="&amp;ME435,#REF!,"&gt;="&amp;MF435,#REF!,"="&amp;KW435,#REF!,"="&amp;KY435)</f>
        <v/>
      </c>
      <c r="NH435" s="1">
        <f>COUNTIFS(#REF!,LT435,#REF!,1,#REF!,"&gt;="&amp;MC435,#REF!,"&lt;="&amp;MB435,#REF!,"&lt;="&amp;ME435,#REF!,"&gt;="&amp;MF435,#REF!,"="&amp;KZ435,#REF!,"="&amp;LA435)</f>
        <v/>
      </c>
      <c r="NI435" s="1">
        <f>COUNTIFS(#REF!,LT435,#REF!,0,#REF!,"&gt;="&amp;MC435,#REF!,"&lt;="&amp;MB435,#REF!,"&lt;="&amp;ME435,#REF!,"&gt;="&amp;MF435,#REF!,"="&amp;KZ435,#REF!,"="&amp;LA435)</f>
        <v/>
      </c>
      <c r="NJ435" s="1">
        <f>COUNTIFS(#REF!,LT435,#REF!,1,#REF!,"&gt;="&amp;MI435,#REF!,"&lt;="&amp;MH435,#REF!,"&lt;="&amp;ME435,#REF!,"&gt;="&amp;MF435)</f>
        <v/>
      </c>
      <c r="NK435" s="1">
        <f>COUNTIFS(#REF!,LT435,#REF!,0,#REF!,"&gt;="&amp;MI435,#REF!,"&lt;="&amp;MH435,#REF!,"&lt;="&amp;ME435,#REF!,"&gt;="&amp;MF435)</f>
        <v/>
      </c>
      <c r="NL435" s="1">
        <f>COUNTIFS(#REF!,LT435,#REF!,1,#REF!,"&gt;="&amp;MI435,#REF!,"&lt;="&amp;MH435,#REF!,"="&amp;KZ435,#REF!,"="&amp;LA435,#REF!,"&lt;="&amp;ME435,#REF!,"&gt;="&amp;MF435)</f>
        <v/>
      </c>
      <c r="NM435" s="1">
        <f>COUNTIFS(#REF!,LT435,#REF!,0,#REF!,"&gt;="&amp;MI435,#REF!,"&lt;="&amp;MH435,#REF!,"="&amp;KZ435,#REF!,"="&amp;LA435,#REF!,"&lt;="&amp;ME435,#REF!,"&gt;="&amp;MF435)</f>
        <v/>
      </c>
      <c r="NN435" s="1">
        <f>COUNTIFS(#REF!,LT435,#REF!,1,#REF!,"&gt;="&amp;MC435,#REF!,"&lt;="&amp;MB435,#REF!,"&lt;="&amp;ME435,#REF!,"&gt;="&amp;MF435)</f>
        <v/>
      </c>
      <c r="NO435" s="1">
        <f>COUNTIFS(#REF!,LT435,#REF!,0,#REF!,"&gt;="&amp;MC435,#REF!,"&lt;="&amp;MB435,#REF!,"&lt;="&amp;ME435,#REF!,"&gt;="&amp;MF435)</f>
        <v/>
      </c>
      <c r="NP435" s="1">
        <f>COUNTIFS(#REF!,LT435,#REF!,1,#REF!,"&lt;="&amp;ME435,#REF!,"&gt;="&amp;MF435,#REF!,"="&amp;KV435,#REF!,"="&amp;KX435)</f>
        <v/>
      </c>
      <c r="NQ435" s="1">
        <f>COUNTIFS(#REF!,LT435,#REF!,0,#REF!,"&lt;="&amp;ME435,#REF!,"&gt;="&amp;MF435,#REF!,"="&amp;KV435,#REF!,"="&amp;KX435)</f>
        <v/>
      </c>
      <c r="NR435" s="1">
        <f>COUNTIFS(#REF!,LT435,#REF!,1,#REF!,"&lt;="&amp;ME435,#REF!,"&gt;="&amp;MF435,#REF!,"="&amp;KW435,#REF!,"="&amp;KY435)</f>
        <v/>
      </c>
      <c r="NS435" s="1">
        <f>COUNTIFS(#REF!,LT435,#REF!,0,#REF!,"&lt;="&amp;ME435,#REF!,"&gt;="&amp;MF435,#REF!,"="&amp;KW435,#REF!,"="&amp;KY435)</f>
        <v/>
      </c>
      <c r="NT435" s="1">
        <f>MP435+MR435+MT435+MV435+MX435+MZ435+NB435</f>
        <v/>
      </c>
      <c r="NU435" s="1">
        <f>MQ435+MS435+MU435+MW435+MY435+NA435+NC435</f>
        <v/>
      </c>
      <c r="NV435" s="1">
        <f>NT435+NU435</f>
        <v/>
      </c>
      <c r="NW435" s="33">
        <f>NT435/(NT435+NU435)</f>
        <v/>
      </c>
      <c r="NX435" s="3">
        <f>1/NW435</f>
        <v/>
      </c>
      <c r="NY435" s="1">
        <f>LH435</f>
        <v/>
      </c>
      <c r="NZ435" s="79">
        <f>(NW435*((NY435-1)*0.98))-((1-NW435)*1)</f>
        <v/>
      </c>
      <c r="OA435" s="34">
        <f>IF(LR435&lt;0.9,0,IF(AND(LR435&gt;1.1),0,1))</f>
        <v/>
      </c>
      <c r="OB435" s="34">
        <f>IF(LS435&lt;0.9,0,IF(AND(LS435&gt;1.1),0,1))</f>
        <v/>
      </c>
      <c r="OC435" s="32">
        <f>IF(NV435&gt;99,1,0)</f>
        <v/>
      </c>
      <c r="OD435" s="32">
        <f>IF(NZ435&gt;0.0799,1,0)</f>
        <v/>
      </c>
      <c r="OE435" s="32">
        <f>IF(NZ435&gt;OM435,1,0)</f>
        <v/>
      </c>
      <c r="OF435" s="32">
        <f>OC435+OD435+OE435+OA435+OB435</f>
        <v/>
      </c>
      <c r="OG435" s="1">
        <f>ND435+NF435+NH435+NJ435+NL435+NN435+NP435+NR435</f>
        <v/>
      </c>
      <c r="OH435" s="1">
        <f>NE435+NG435+NI435+NK435+NM435+NO435+NQ435+NS435</f>
        <v/>
      </c>
      <c r="OI435" s="1">
        <f>OG435+OH435</f>
        <v/>
      </c>
      <c r="OJ435" s="33">
        <f>OG435/(OG435+OH435)</f>
        <v/>
      </c>
      <c r="OK435" s="3">
        <f>1/OJ435</f>
        <v/>
      </c>
      <c r="OL435" s="1">
        <f>LI435</f>
        <v/>
      </c>
      <c r="OM435" s="79">
        <f>(OJ435*((OL435-1)*0.98))-((1-OJ435)*1)</f>
        <v/>
      </c>
      <c r="ON435" s="34">
        <f>IF(LR435&lt;0.9,0,IF(AND(LR435&gt;1.1),0,1))</f>
        <v/>
      </c>
      <c r="OO435" s="34">
        <f>IF(LS435&lt;0.9,0,IF(AND(LS435&gt;1.1),0,1))</f>
        <v/>
      </c>
      <c r="OP435" s="32">
        <f>IF(OI435&gt;99,1,0)</f>
        <v/>
      </c>
      <c r="OQ435" s="32">
        <f>IF(OM435&gt;0.0799,1,0)</f>
        <v/>
      </c>
      <c r="OR435" s="32">
        <f>IF(OM435&gt;OZ435,1,0)</f>
        <v/>
      </c>
      <c r="OS435" s="32">
        <f>OP435+OQ435+OR435+ON435+OO435</f>
        <v/>
      </c>
      <c r="OT435">
        <f>IF(OF435=5,"BackHome0-0",IF(AND(OS435=5),"BackAway0-0",""))</f>
        <v/>
      </c>
      <c r="OU435">
        <f>IF(OF435=5,KN435,IF(AND(OS435=5),KO435,""))</f>
        <v/>
      </c>
      <c r="OV435">
        <f>IF(OF435=5,"Match Odds",IF(AND(OS435=5),"Match Odds",""))</f>
        <v/>
      </c>
      <c r="OW435">
        <f>IF(OF435=5,KP435,IF(AND(OS435=5),KP435,""))</f>
        <v/>
      </c>
      <c r="OX435">
        <f>IF(OF435=5,"MATCH_ODDS",IF(AND(OS435=5),"MATCH_ODDS",""))</f>
        <v/>
      </c>
      <c r="OY435">
        <f>IF(OF435=5,"BACK",IF(AND(OS435=5),"BACK",""))</f>
        <v/>
      </c>
    </row>
    <row r="436" ht="16.5" customHeight="1" thickBot="1" thickTop="1">
      <c r="A436" s="2" t="n"/>
      <c r="KN436" s="1">
        <f>IF(INDEX(#REF!,MATCH('HT 0-0'!D436,#REF!,0))=INDEX(#REF!,MATCH('HT 0-0'!D436,#REF!,0)),INDEX(#REF!,MATCH('HT 0-0'!D436,#REF!,0)),"ERROR")</f>
        <v/>
      </c>
      <c r="KO436" s="1">
        <f>IF(INDEX(#REF!,MATCH('HT 0-0'!E436,#REF!,0))=INDEX(#REF!,MATCH('HT 0-0'!E436,#REF!,0)),INDEX(#REF!,MATCH('HT 0-0'!E436,#REF!,0)),"ERROR")</f>
        <v/>
      </c>
      <c r="KP436" s="1">
        <f>KN436&amp;" v "&amp;KO436</f>
        <v/>
      </c>
      <c r="KQ436">
        <f>B436&amp;"_"&amp;C436</f>
        <v/>
      </c>
      <c r="KR436" s="1">
        <f>IF((HW436/KK436)&lt;0.335,"G",IF((HW436/KK436)&gt;0.67,"R","A"))</f>
        <v/>
      </c>
      <c r="KS436" s="1">
        <f>IF((HX436/KK436)&lt;0.335,"G",IF((HX436/KK436)&gt;0.67,"R","A"))</f>
        <v/>
      </c>
      <c r="KT436" s="1">
        <f>IF((IH436/KK436)&lt;0.335,"G",IF((IH436/KK436)&gt;0.67,"R","A"))</f>
        <v/>
      </c>
      <c r="KU436" s="1">
        <f>IF((II436/KK436)&lt;0.335,"G",IF((II436/KK436)&gt;0.67,"R","A"))</f>
        <v/>
      </c>
      <c r="KV436" s="1">
        <f>IF((HZ436/KK436)&lt;0.335,"G",IF((HZ436/KK436)&gt;0.67,"R","A"))</f>
        <v/>
      </c>
      <c r="KW436" s="1">
        <f>IF((HY436/KK436)&lt;0.335,"G",IF((HY436/KK436)&gt;0.67,"R","A"))</f>
        <v/>
      </c>
      <c r="KX436" s="1">
        <f>IF((IK436/KK436)&lt;0.335,"G",IF((IK436/KK436)&gt;0.67,"R","A"))</f>
        <v/>
      </c>
      <c r="KY436" s="1">
        <f>IF((IJ436/KK436)&lt;0.335,"G",IF((IJ436/KK436)&gt;0.67,"R","A"))</f>
        <v/>
      </c>
      <c r="KZ436" s="1">
        <f>IF((HQ436/KK436)&lt;0.335,"G",IF((HQ436/KK436)&gt;0.67,"R","A"))</f>
        <v/>
      </c>
      <c r="LA436" s="1">
        <f>IF((IB436/KK436)&lt;0.335,"G",IF((IB436/KK436)&gt;0.67,"R","A"))</f>
        <v/>
      </c>
      <c r="LB436">
        <f>IF(LQ436="0-0",INDEX(Scrape!#REF!,MATCH('HT 0-0'!KP436,Scrape!$B:$B,0)),"")</f>
        <v/>
      </c>
      <c r="LC436">
        <f>IF(LQ436="0-0",INDEX(Scrape!$A:$A,MATCH('HT 0-0'!KP436,Scrape!$B:$B,0)),"")</f>
        <v/>
      </c>
      <c r="LD436">
        <f>IF(LQ436="0-0",INDEX(Scrape!$B:$B,MATCH('HT 0-0'!KP436,Scrape!$B:$B,0)),"")</f>
        <v/>
      </c>
      <c r="LE436">
        <f>IF(LQ436="0-0",INDEX(Scrape!$C:$C,MATCH('HT 0-0'!KP436,Scrape!$B:$B,0)),"")</f>
        <v/>
      </c>
      <c r="LF436">
        <f>IF(LQ436="0-0",INDEX(Scrape!$D:$D,MATCH('HT 0-0'!KP436,Scrape!$B:$B,0)),"")</f>
        <v/>
      </c>
      <c r="LG436">
        <f>IF(LQ436="0-0",INDEX(Scrape!$E:$E,MATCH('HT 0-0'!KP436,Scrape!$B:$B,0)),"")</f>
        <v/>
      </c>
      <c r="LH436">
        <f>IF(LQ436="0-0",INDEX(Scrape!$F:$F,MATCH('HT 0-0'!KP436,Scrape!$B:$B,0)),"")</f>
        <v/>
      </c>
      <c r="LI436">
        <f>IF(LQ436="0-0",INDEX(Scrape!$G:$G,MATCH('HT 0-0'!KP436,Scrape!$B:$B,0)),"")</f>
        <v/>
      </c>
      <c r="LJ436">
        <f>IF(LQ436="0-0",INDEX(Scrape!$H:$H,MATCH('HT 0-0'!KP436,Scrape!$B:$B,0)),"")</f>
        <v/>
      </c>
      <c r="LK436">
        <f>IF(LQ436="0-0",INDEX(Scrape!$I:$I,MATCH('HT 0-0'!KP436,Scrape!$B:$B,0)),"")</f>
        <v/>
      </c>
      <c r="LL436">
        <f>IF(LQ436="0-0",INDEX(Scrape!$J:$J,MATCH('HT 0-0'!KP436,Scrape!$B:$B,0)),"")</f>
        <v/>
      </c>
      <c r="LM436">
        <f>IF(LQ436="0-0",INDEX(Scrape!$K:$K,MATCH('HT 0-0'!KP436,Scrape!$B:$B,0)),"")</f>
        <v/>
      </c>
      <c r="LN436">
        <f>IF(LQ436="0-0",INDEX(Scrape!$L:$L,MATCH('HT 0-0'!KP436,Scrape!$B:$B,0)),"")</f>
        <v/>
      </c>
      <c r="LO436">
        <f>IF(LQ436="0-0",INDEX(Scrape!$M:$M,MATCH('HT 0-0'!KP436,Scrape!$B:$B,0)),"")</f>
        <v/>
      </c>
      <c r="LP436">
        <f>IF(LQ436="0-0",INDEX(Scrape!$N:$N,MATCH('HT 0-0'!KP436,Scrape!$B:$B,0)),"")</f>
        <v/>
      </c>
      <c r="LQ436">
        <f>INDEX(Scrape!$O:$O,MATCH('HT 0-0'!KP436,Scrape!$B:$B,0))</f>
        <v/>
      </c>
      <c r="LR436">
        <f>(1/LJ436)+(1/LI436)+(1/LH436)</f>
        <v/>
      </c>
      <c r="LS436">
        <f>(1/LG436)+(1/LF436)+(1/LE436)</f>
        <v/>
      </c>
      <c r="LT436" s="8">
        <f>IF(INDEX(#REF!,MATCH(KQ436,#REF!,0))=INDEX(#REF!,MATCH(KQ436,#REF!,0)),INDEX(#REF!,MATCH(KQ436,#REF!,0)),"ERROR")</f>
        <v/>
      </c>
      <c r="LU436" s="4">
        <f>IF(KR436="G",2,IF(KR436="R",0.5,IF(KR436="A",1)))</f>
        <v/>
      </c>
      <c r="LV436" s="4">
        <f>IF(KS436="G",0.5,IF(KS436="R",2,IF(KS436="A",1)))</f>
        <v/>
      </c>
      <c r="LW436" s="4">
        <f>IF(KT436="G",2,IF(KT436="R",0.5,IF(KT436="A",1)))</f>
        <v/>
      </c>
      <c r="LX436" s="4">
        <f>IF(KU436="G",0.5,IF(KU436="R",2,IF(KU436="A",1)))</f>
        <v/>
      </c>
      <c r="LY436" s="7">
        <f>(LK436*(LU436+LX436)+(LL436*(LU436+LX436)))</f>
        <v/>
      </c>
      <c r="LZ436" s="7">
        <f>(LN436*(LV436+LW436)+(LO436*(LV436+LW436)))</f>
        <v/>
      </c>
      <c r="MA436" s="11">
        <f>LY436-LZ436</f>
        <v/>
      </c>
      <c r="MB436" s="5">
        <f>MA436+2</f>
        <v/>
      </c>
      <c r="MC436" s="6">
        <f>MA436-2</f>
        <v/>
      </c>
      <c r="MD436" s="4">
        <f>LE436</f>
        <v/>
      </c>
      <c r="ME436" s="9">
        <f>IF(MD436=0,1000,MD436+0.75)</f>
        <v/>
      </c>
      <c r="MF436" s="10">
        <f>IF(MD436=0,0,MD436-0.75)</f>
        <v/>
      </c>
      <c r="MG436" s="4">
        <f>((LM436*(LU436+LX436))-((LP436*(LV436+LW436))))</f>
        <v/>
      </c>
      <c r="MH436" s="9">
        <f>MG436*1.2</f>
        <v/>
      </c>
      <c r="MI436" s="10">
        <f>MG436*0.8</f>
        <v/>
      </c>
      <c r="MJ436">
        <f>IFERROR(OT436,"")</f>
        <v/>
      </c>
      <c r="MK436">
        <f>IFERROR(OU436,"")</f>
        <v/>
      </c>
      <c r="ML436">
        <f>IFERROR(OV436,"")</f>
        <v/>
      </c>
      <c r="MM436">
        <f>IFERROR(OW436,"")</f>
        <v/>
      </c>
      <c r="MN436">
        <f>IFERROR(OX436,"")</f>
        <v/>
      </c>
      <c r="MO436">
        <f>IFERROR(OY436,"")</f>
        <v/>
      </c>
      <c r="MP436" s="1">
        <f>COUNTIFS(#REF!,LT436,#REF!,1,#REF!,"&gt;="&amp;MC436,#REF!,"&lt;="&amp;MB436,#REF!,"&lt;="&amp;ME436,#REF!,"&gt;="&amp;MF436,#REF!,"="&amp;KV436,#REF!,"="&amp;KX436)</f>
        <v/>
      </c>
      <c r="MQ436" s="1">
        <f>COUNTIFS(#REF!,LT436,#REF!,0,#REF!,"&gt;="&amp;MC436,#REF!,"&lt;="&amp;MB436,#REF!,"&lt;="&amp;ME436,#REF!,"&gt;="&amp;MF436,#REF!,"="&amp;KV436,#REF!,"="&amp;KX436)</f>
        <v/>
      </c>
      <c r="MR436" s="1">
        <f>COUNTIFS(#REF!,LT436,#REF!,1,#REF!,"&gt;="&amp;MC436,#REF!,"&lt;="&amp;MB436,#REF!,"&lt;="&amp;ME436,#REF!,"&gt;="&amp;MF436,#REF!,"="&amp;KW436,#REF!,"="&amp;KY436)</f>
        <v/>
      </c>
      <c r="MS436" s="1">
        <f>COUNTIFS(#REF!,LT436,#REF!,0,#REF!,"&gt;="&amp;MC436,#REF!,"&lt;="&amp;MB436,#REF!,"&lt;="&amp;ME436,#REF!,"&gt;="&amp;MF436,#REF!,"="&amp;KW436,#REF!,"="&amp;KY436)</f>
        <v/>
      </c>
      <c r="MT436" s="1">
        <f>COUNTIFS(#REF!,LT436,#REF!,1,#REF!,"&gt;="&amp;MI436,#REF!,"&lt;="&amp;MH436,#REF!,"&lt;="&amp;ME436,#REF!,"&gt;="&amp;MF436)</f>
        <v/>
      </c>
      <c r="MU436" s="1">
        <f>COUNTIFS(#REF!,LT436,#REF!,0,#REF!,"&gt;="&amp;MI436,#REF!,"&lt;="&amp;MH436,#REF!,"&lt;="&amp;ME436,#REF!,"&gt;="&amp;MF436)</f>
        <v/>
      </c>
      <c r="MV436" s="1">
        <f>COUNTIFS(#REF!,LT436,#REF!,1,#REF!,"&gt;="&amp;MI436,#REF!,"&lt;="&amp;MH436,#REF!,"="&amp;KZ436,#REF!,"="&amp;LA436,#REF!,"&lt;="&amp;ME436,#REF!,"&gt;="&amp;MF436)</f>
        <v/>
      </c>
      <c r="MW436" s="1">
        <f>COUNTIFS(#REF!,LT436,#REF!,0,#REF!,"&gt;="&amp;MI436,#REF!,"&lt;="&amp;MH436,#REF!,"="&amp;KZ436,#REF!,"="&amp;LA436,#REF!,"&lt;="&amp;ME436,#REF!,"&gt;="&amp;MF436)</f>
        <v/>
      </c>
      <c r="MX436" s="1">
        <f>COUNTIFS(#REF!,LT436,#REF!,1,#REF!,"&gt;="&amp;MC436,#REF!,"&lt;="&amp;MB436,#REF!,"&lt;="&amp;ME436,#REF!,"&gt;="&amp;MF436)</f>
        <v/>
      </c>
      <c r="MY436" s="1">
        <f>COUNTIFS(#REF!,LT436,#REF!,0,#REF!,"&gt;="&amp;MC436,#REF!,"&lt;="&amp;MB436,#REF!,"&lt;="&amp;ME436,#REF!,"&gt;="&amp;MF436)</f>
        <v/>
      </c>
      <c r="MZ436" s="1">
        <f>COUNTIFS(#REF!,LT436,#REF!,1,#REF!,"&lt;="&amp;ME436,#REF!,"&gt;="&amp;MF436,#REF!,"="&amp;KV436,#REF!,"="&amp;KX436)</f>
        <v/>
      </c>
      <c r="NA436" s="1">
        <f>COUNTIFS(#REF!,LT436,#REF!,0,#REF!,"&lt;="&amp;ME436,#REF!,"&gt;="&amp;MF436,#REF!,"="&amp;KV436,#REF!,"="&amp;KX436)</f>
        <v/>
      </c>
      <c r="NB436" s="1">
        <f>COUNTIFS(#REF!,LT436,#REF!,1,#REF!,"&lt;="&amp;ME436,#REF!,"&gt;="&amp;MF436,#REF!,"="&amp;KW436,#REF!,"="&amp;KY436)</f>
        <v/>
      </c>
      <c r="NC436" s="1">
        <f>COUNTIFS(#REF!,LT436,#REF!,0,#REF!,"&lt;="&amp;ME436,#REF!,"&gt;="&amp;MF436,#REF!,"="&amp;KW436,#REF!,"="&amp;KY436)</f>
        <v/>
      </c>
      <c r="ND436" s="1">
        <f>COUNTIFS(#REF!,LT436,#REF!,1,#REF!,"&gt;="&amp;MC436,#REF!,"&lt;="&amp;MB436,#REF!,"&lt;="&amp;ME436,#REF!,"&gt;="&amp;MF436,#REF!,"="&amp;KV436,#REF!,"="&amp;KX436)</f>
        <v/>
      </c>
      <c r="NE436" s="1">
        <f>COUNTIFS(#REF!,LT436,#REF!,0,#REF!,"&gt;="&amp;MC436,#REF!,"&lt;="&amp;MB436,#REF!,"&lt;="&amp;ME436,#REF!,"&gt;="&amp;MF436,#REF!,"="&amp;KV436,#REF!,"="&amp;KX436)</f>
        <v/>
      </c>
      <c r="NF436" s="1">
        <f>COUNTIFS(#REF!,LT436,#REF!,1,#REF!,"&gt;="&amp;MC436,#REF!,"&lt;="&amp;MB436,#REF!,"&lt;="&amp;ME436,#REF!,"&gt;="&amp;MF436,#REF!,"="&amp;KW436,#REF!,"="&amp;KY436)</f>
        <v/>
      </c>
      <c r="NG436" s="1">
        <f>COUNTIFS(#REF!,LT436,#REF!,0,#REF!,"&gt;="&amp;MC436,#REF!,"&lt;="&amp;MB436,#REF!,"&lt;="&amp;ME436,#REF!,"&gt;="&amp;MF436,#REF!,"="&amp;KW436,#REF!,"="&amp;KY436)</f>
        <v/>
      </c>
      <c r="NH436" s="1">
        <f>COUNTIFS(#REF!,LT436,#REF!,1,#REF!,"&gt;="&amp;MC436,#REF!,"&lt;="&amp;MB436,#REF!,"&lt;="&amp;ME436,#REF!,"&gt;="&amp;MF436,#REF!,"="&amp;KZ436,#REF!,"="&amp;LA436)</f>
        <v/>
      </c>
      <c r="NI436" s="1">
        <f>COUNTIFS(#REF!,LT436,#REF!,0,#REF!,"&gt;="&amp;MC436,#REF!,"&lt;="&amp;MB436,#REF!,"&lt;="&amp;ME436,#REF!,"&gt;="&amp;MF436,#REF!,"="&amp;KZ436,#REF!,"="&amp;LA436)</f>
        <v/>
      </c>
      <c r="NJ436" s="1">
        <f>COUNTIFS(#REF!,LT436,#REF!,1,#REF!,"&gt;="&amp;MI436,#REF!,"&lt;="&amp;MH436,#REF!,"&lt;="&amp;ME436,#REF!,"&gt;="&amp;MF436)</f>
        <v/>
      </c>
      <c r="NK436" s="1">
        <f>COUNTIFS(#REF!,LT436,#REF!,0,#REF!,"&gt;="&amp;MI436,#REF!,"&lt;="&amp;MH436,#REF!,"&lt;="&amp;ME436,#REF!,"&gt;="&amp;MF436)</f>
        <v/>
      </c>
      <c r="NL436" s="1">
        <f>COUNTIFS(#REF!,LT436,#REF!,1,#REF!,"&gt;="&amp;MI436,#REF!,"&lt;="&amp;MH436,#REF!,"="&amp;KZ436,#REF!,"="&amp;LA436,#REF!,"&lt;="&amp;ME436,#REF!,"&gt;="&amp;MF436)</f>
        <v/>
      </c>
      <c r="NM436" s="1">
        <f>COUNTIFS(#REF!,LT436,#REF!,0,#REF!,"&gt;="&amp;MI436,#REF!,"&lt;="&amp;MH436,#REF!,"="&amp;KZ436,#REF!,"="&amp;LA436,#REF!,"&lt;="&amp;ME436,#REF!,"&gt;="&amp;MF436)</f>
        <v/>
      </c>
      <c r="NN436" s="1">
        <f>COUNTIFS(#REF!,LT436,#REF!,1,#REF!,"&gt;="&amp;MC436,#REF!,"&lt;="&amp;MB436,#REF!,"&lt;="&amp;ME436,#REF!,"&gt;="&amp;MF436)</f>
        <v/>
      </c>
      <c r="NO436" s="1">
        <f>COUNTIFS(#REF!,LT436,#REF!,0,#REF!,"&gt;="&amp;MC436,#REF!,"&lt;="&amp;MB436,#REF!,"&lt;="&amp;ME436,#REF!,"&gt;="&amp;MF436)</f>
        <v/>
      </c>
      <c r="NP436" s="1">
        <f>COUNTIFS(#REF!,LT436,#REF!,1,#REF!,"&lt;="&amp;ME436,#REF!,"&gt;="&amp;MF436,#REF!,"="&amp;KV436,#REF!,"="&amp;KX436)</f>
        <v/>
      </c>
      <c r="NQ436" s="1">
        <f>COUNTIFS(#REF!,LT436,#REF!,0,#REF!,"&lt;="&amp;ME436,#REF!,"&gt;="&amp;MF436,#REF!,"="&amp;KV436,#REF!,"="&amp;KX436)</f>
        <v/>
      </c>
      <c r="NR436" s="1">
        <f>COUNTIFS(#REF!,LT436,#REF!,1,#REF!,"&lt;="&amp;ME436,#REF!,"&gt;="&amp;MF436,#REF!,"="&amp;KW436,#REF!,"="&amp;KY436)</f>
        <v/>
      </c>
      <c r="NS436" s="1">
        <f>COUNTIFS(#REF!,LT436,#REF!,0,#REF!,"&lt;="&amp;ME436,#REF!,"&gt;="&amp;MF436,#REF!,"="&amp;KW436,#REF!,"="&amp;KY436)</f>
        <v/>
      </c>
      <c r="NT436" s="1">
        <f>MP436+MR436+MT436+MV436+MX436+MZ436+NB436</f>
        <v/>
      </c>
      <c r="NU436" s="1">
        <f>MQ436+MS436+MU436+MW436+MY436+NA436+NC436</f>
        <v/>
      </c>
      <c r="NV436" s="1">
        <f>NT436+NU436</f>
        <v/>
      </c>
      <c r="NW436" s="33">
        <f>NT436/(NT436+NU436)</f>
        <v/>
      </c>
      <c r="NX436" s="3">
        <f>1/NW436</f>
        <v/>
      </c>
      <c r="NY436" s="1">
        <f>LH436</f>
        <v/>
      </c>
      <c r="NZ436" s="79">
        <f>(NW436*((NY436-1)*0.98))-((1-NW436)*1)</f>
        <v/>
      </c>
      <c r="OA436" s="34">
        <f>IF(LR436&lt;0.9,0,IF(AND(LR436&gt;1.1),0,1))</f>
        <v/>
      </c>
      <c r="OB436" s="34">
        <f>IF(LS436&lt;0.9,0,IF(AND(LS436&gt;1.1),0,1))</f>
        <v/>
      </c>
      <c r="OC436" s="32">
        <f>IF(NV436&gt;99,1,0)</f>
        <v/>
      </c>
      <c r="OD436" s="32">
        <f>IF(NZ436&gt;0.0799,1,0)</f>
        <v/>
      </c>
      <c r="OE436" s="32">
        <f>IF(NZ436&gt;OM436,1,0)</f>
        <v/>
      </c>
      <c r="OF436" s="32">
        <f>OC436+OD436+OE436+OA436+OB436</f>
        <v/>
      </c>
      <c r="OG436" s="1">
        <f>ND436+NF436+NH436+NJ436+NL436+NN436+NP436+NR436</f>
        <v/>
      </c>
      <c r="OH436" s="1">
        <f>NE436+NG436+NI436+NK436+NM436+NO436+NQ436+NS436</f>
        <v/>
      </c>
      <c r="OI436" s="1">
        <f>OG436+OH436</f>
        <v/>
      </c>
      <c r="OJ436" s="33">
        <f>OG436/(OG436+OH436)</f>
        <v/>
      </c>
      <c r="OK436" s="3">
        <f>1/OJ436</f>
        <v/>
      </c>
      <c r="OL436" s="1">
        <f>LI436</f>
        <v/>
      </c>
      <c r="OM436" s="79">
        <f>(OJ436*((OL436-1)*0.98))-((1-OJ436)*1)</f>
        <v/>
      </c>
      <c r="ON436" s="34">
        <f>IF(LR436&lt;0.9,0,IF(AND(LR436&gt;1.1),0,1))</f>
        <v/>
      </c>
      <c r="OO436" s="34">
        <f>IF(LS436&lt;0.9,0,IF(AND(LS436&gt;1.1),0,1))</f>
        <v/>
      </c>
      <c r="OP436" s="32">
        <f>IF(OI436&gt;99,1,0)</f>
        <v/>
      </c>
      <c r="OQ436" s="32">
        <f>IF(OM436&gt;0.0799,1,0)</f>
        <v/>
      </c>
      <c r="OR436" s="32">
        <f>IF(OM436&gt;OZ436,1,0)</f>
        <v/>
      </c>
      <c r="OS436" s="32">
        <f>OP436+OQ436+OR436+ON436+OO436</f>
        <v/>
      </c>
      <c r="OT436">
        <f>IF(OF436=5,"BackHome0-0",IF(AND(OS436=5),"BackAway0-0",""))</f>
        <v/>
      </c>
      <c r="OU436">
        <f>IF(OF436=5,KN436,IF(AND(OS436=5),KO436,""))</f>
        <v/>
      </c>
      <c r="OV436">
        <f>IF(OF436=5,"Match Odds",IF(AND(OS436=5),"Match Odds",""))</f>
        <v/>
      </c>
      <c r="OW436">
        <f>IF(OF436=5,KP436,IF(AND(OS436=5),KP436,""))</f>
        <v/>
      </c>
      <c r="OX436">
        <f>IF(OF436=5,"MATCH_ODDS",IF(AND(OS436=5),"MATCH_ODDS",""))</f>
        <v/>
      </c>
      <c r="OY436">
        <f>IF(OF436=5,"BACK",IF(AND(OS436=5),"BACK",""))</f>
        <v/>
      </c>
    </row>
    <row r="437" ht="16.5" customHeight="1" thickBot="1" thickTop="1">
      <c r="A437" s="2" t="n"/>
      <c r="KN437" s="1">
        <f>IF(INDEX(#REF!,MATCH('HT 0-0'!D437,#REF!,0))=INDEX(#REF!,MATCH('HT 0-0'!D437,#REF!,0)),INDEX(#REF!,MATCH('HT 0-0'!D437,#REF!,0)),"ERROR")</f>
        <v/>
      </c>
      <c r="KO437" s="1">
        <f>IF(INDEX(#REF!,MATCH('HT 0-0'!E437,#REF!,0))=INDEX(#REF!,MATCH('HT 0-0'!E437,#REF!,0)),INDEX(#REF!,MATCH('HT 0-0'!E437,#REF!,0)),"ERROR")</f>
        <v/>
      </c>
      <c r="KP437" s="1">
        <f>KN437&amp;" v "&amp;KO437</f>
        <v/>
      </c>
      <c r="KQ437">
        <f>B437&amp;"_"&amp;C437</f>
        <v/>
      </c>
      <c r="KR437" s="1">
        <f>IF((HW437/KK437)&lt;0.335,"G",IF((HW437/KK437)&gt;0.67,"R","A"))</f>
        <v/>
      </c>
      <c r="KS437" s="1">
        <f>IF((HX437/KK437)&lt;0.335,"G",IF((HX437/KK437)&gt;0.67,"R","A"))</f>
        <v/>
      </c>
      <c r="KT437" s="1">
        <f>IF((IH437/KK437)&lt;0.335,"G",IF((IH437/KK437)&gt;0.67,"R","A"))</f>
        <v/>
      </c>
      <c r="KU437" s="1">
        <f>IF((II437/KK437)&lt;0.335,"G",IF((II437/KK437)&gt;0.67,"R","A"))</f>
        <v/>
      </c>
      <c r="KV437" s="1">
        <f>IF((HZ437/KK437)&lt;0.335,"G",IF((HZ437/KK437)&gt;0.67,"R","A"))</f>
        <v/>
      </c>
      <c r="KW437" s="1">
        <f>IF((HY437/KK437)&lt;0.335,"G",IF((HY437/KK437)&gt;0.67,"R","A"))</f>
        <v/>
      </c>
      <c r="KX437" s="1">
        <f>IF((IK437/KK437)&lt;0.335,"G",IF((IK437/KK437)&gt;0.67,"R","A"))</f>
        <v/>
      </c>
      <c r="KY437" s="1">
        <f>IF((IJ437/KK437)&lt;0.335,"G",IF((IJ437/KK437)&gt;0.67,"R","A"))</f>
        <v/>
      </c>
      <c r="KZ437" s="1">
        <f>IF((HQ437/KK437)&lt;0.335,"G",IF((HQ437/KK437)&gt;0.67,"R","A"))</f>
        <v/>
      </c>
      <c r="LA437" s="1">
        <f>IF((IB437/KK437)&lt;0.335,"G",IF((IB437/KK437)&gt;0.67,"R","A"))</f>
        <v/>
      </c>
      <c r="LB437">
        <f>IF(LQ437="0-0",INDEX(Scrape!#REF!,MATCH('HT 0-0'!KP437,Scrape!$B:$B,0)),"")</f>
        <v/>
      </c>
      <c r="LC437">
        <f>IF(LQ437="0-0",INDEX(Scrape!$A:$A,MATCH('HT 0-0'!KP437,Scrape!$B:$B,0)),"")</f>
        <v/>
      </c>
      <c r="LD437">
        <f>IF(LQ437="0-0",INDEX(Scrape!$B:$B,MATCH('HT 0-0'!KP437,Scrape!$B:$B,0)),"")</f>
        <v/>
      </c>
      <c r="LE437">
        <f>IF(LQ437="0-0",INDEX(Scrape!$C:$C,MATCH('HT 0-0'!KP437,Scrape!$B:$B,0)),"")</f>
        <v/>
      </c>
      <c r="LF437">
        <f>IF(LQ437="0-0",INDEX(Scrape!$D:$D,MATCH('HT 0-0'!KP437,Scrape!$B:$B,0)),"")</f>
        <v/>
      </c>
      <c r="LG437">
        <f>IF(LQ437="0-0",INDEX(Scrape!$E:$E,MATCH('HT 0-0'!KP437,Scrape!$B:$B,0)),"")</f>
        <v/>
      </c>
      <c r="LH437">
        <f>IF(LQ437="0-0",INDEX(Scrape!$F:$F,MATCH('HT 0-0'!KP437,Scrape!$B:$B,0)),"")</f>
        <v/>
      </c>
      <c r="LI437">
        <f>IF(LQ437="0-0",INDEX(Scrape!$G:$G,MATCH('HT 0-0'!KP437,Scrape!$B:$B,0)),"")</f>
        <v/>
      </c>
      <c r="LJ437">
        <f>IF(LQ437="0-0",INDEX(Scrape!$H:$H,MATCH('HT 0-0'!KP437,Scrape!$B:$B,0)),"")</f>
        <v/>
      </c>
      <c r="LK437">
        <f>IF(LQ437="0-0",INDEX(Scrape!$I:$I,MATCH('HT 0-0'!KP437,Scrape!$B:$B,0)),"")</f>
        <v/>
      </c>
      <c r="LL437">
        <f>IF(LQ437="0-0",INDEX(Scrape!$J:$J,MATCH('HT 0-0'!KP437,Scrape!$B:$B,0)),"")</f>
        <v/>
      </c>
      <c r="LM437">
        <f>IF(LQ437="0-0",INDEX(Scrape!$K:$K,MATCH('HT 0-0'!KP437,Scrape!$B:$B,0)),"")</f>
        <v/>
      </c>
      <c r="LN437">
        <f>IF(LQ437="0-0",INDEX(Scrape!$L:$L,MATCH('HT 0-0'!KP437,Scrape!$B:$B,0)),"")</f>
        <v/>
      </c>
      <c r="LO437">
        <f>IF(LQ437="0-0",INDEX(Scrape!$M:$M,MATCH('HT 0-0'!KP437,Scrape!$B:$B,0)),"")</f>
        <v/>
      </c>
      <c r="LP437">
        <f>IF(LQ437="0-0",INDEX(Scrape!$N:$N,MATCH('HT 0-0'!KP437,Scrape!$B:$B,0)),"")</f>
        <v/>
      </c>
      <c r="LQ437">
        <f>INDEX(Scrape!$O:$O,MATCH('HT 0-0'!KP437,Scrape!$B:$B,0))</f>
        <v/>
      </c>
      <c r="LR437">
        <f>(1/LJ437)+(1/LI437)+(1/LH437)</f>
        <v/>
      </c>
      <c r="LS437">
        <f>(1/LG437)+(1/LF437)+(1/LE437)</f>
        <v/>
      </c>
      <c r="LT437" s="8">
        <f>IF(INDEX(#REF!,MATCH(KQ437,#REF!,0))=INDEX(#REF!,MATCH(KQ437,#REF!,0)),INDEX(#REF!,MATCH(KQ437,#REF!,0)),"ERROR")</f>
        <v/>
      </c>
      <c r="LU437" s="4">
        <f>IF(KR437="G",2,IF(KR437="R",0.5,IF(KR437="A",1)))</f>
        <v/>
      </c>
      <c r="LV437" s="4">
        <f>IF(KS437="G",0.5,IF(KS437="R",2,IF(KS437="A",1)))</f>
        <v/>
      </c>
      <c r="LW437" s="4">
        <f>IF(KT437="G",2,IF(KT437="R",0.5,IF(KT437="A",1)))</f>
        <v/>
      </c>
      <c r="LX437" s="4">
        <f>IF(KU437="G",0.5,IF(KU437="R",2,IF(KU437="A",1)))</f>
        <v/>
      </c>
      <c r="LY437" s="7">
        <f>(LK437*(LU437+LX437)+(LL437*(LU437+LX437)))</f>
        <v/>
      </c>
      <c r="LZ437" s="7">
        <f>(LN437*(LV437+LW437)+(LO437*(LV437+LW437)))</f>
        <v/>
      </c>
      <c r="MA437" s="11">
        <f>LY437-LZ437</f>
        <v/>
      </c>
      <c r="MB437" s="5">
        <f>MA437+2</f>
        <v/>
      </c>
      <c r="MC437" s="6">
        <f>MA437-2</f>
        <v/>
      </c>
      <c r="MD437" s="4">
        <f>LE437</f>
        <v/>
      </c>
      <c r="ME437" s="9">
        <f>IF(MD437=0,1000,MD437+0.75)</f>
        <v/>
      </c>
      <c r="MF437" s="10">
        <f>IF(MD437=0,0,MD437-0.75)</f>
        <v/>
      </c>
      <c r="MG437" s="4">
        <f>((LM437*(LU437+LX437))-((LP437*(LV437+LW437))))</f>
        <v/>
      </c>
      <c r="MH437" s="9">
        <f>MG437*1.2</f>
        <v/>
      </c>
      <c r="MI437" s="10">
        <f>MG437*0.8</f>
        <v/>
      </c>
      <c r="MJ437">
        <f>IFERROR(OT437,"")</f>
        <v/>
      </c>
      <c r="MK437">
        <f>IFERROR(OU437,"")</f>
        <v/>
      </c>
      <c r="ML437">
        <f>IFERROR(OV437,"")</f>
        <v/>
      </c>
      <c r="MM437">
        <f>IFERROR(OW437,"")</f>
        <v/>
      </c>
      <c r="MN437">
        <f>IFERROR(OX437,"")</f>
        <v/>
      </c>
      <c r="MO437">
        <f>IFERROR(OY437,"")</f>
        <v/>
      </c>
      <c r="MP437" s="1">
        <f>COUNTIFS(#REF!,LT437,#REF!,1,#REF!,"&gt;="&amp;MC437,#REF!,"&lt;="&amp;MB437,#REF!,"&lt;="&amp;ME437,#REF!,"&gt;="&amp;MF437,#REF!,"="&amp;KV437,#REF!,"="&amp;KX437)</f>
        <v/>
      </c>
      <c r="MQ437" s="1">
        <f>COUNTIFS(#REF!,LT437,#REF!,0,#REF!,"&gt;="&amp;MC437,#REF!,"&lt;="&amp;MB437,#REF!,"&lt;="&amp;ME437,#REF!,"&gt;="&amp;MF437,#REF!,"="&amp;KV437,#REF!,"="&amp;KX437)</f>
        <v/>
      </c>
      <c r="MR437" s="1">
        <f>COUNTIFS(#REF!,LT437,#REF!,1,#REF!,"&gt;="&amp;MC437,#REF!,"&lt;="&amp;MB437,#REF!,"&lt;="&amp;ME437,#REF!,"&gt;="&amp;MF437,#REF!,"="&amp;KW437,#REF!,"="&amp;KY437)</f>
        <v/>
      </c>
      <c r="MS437" s="1">
        <f>COUNTIFS(#REF!,LT437,#REF!,0,#REF!,"&gt;="&amp;MC437,#REF!,"&lt;="&amp;MB437,#REF!,"&lt;="&amp;ME437,#REF!,"&gt;="&amp;MF437,#REF!,"="&amp;KW437,#REF!,"="&amp;KY437)</f>
        <v/>
      </c>
      <c r="MT437" s="1">
        <f>COUNTIFS(#REF!,LT437,#REF!,1,#REF!,"&gt;="&amp;MI437,#REF!,"&lt;="&amp;MH437,#REF!,"&lt;="&amp;ME437,#REF!,"&gt;="&amp;MF437)</f>
        <v/>
      </c>
      <c r="MU437" s="1">
        <f>COUNTIFS(#REF!,LT437,#REF!,0,#REF!,"&gt;="&amp;MI437,#REF!,"&lt;="&amp;MH437,#REF!,"&lt;="&amp;ME437,#REF!,"&gt;="&amp;MF437)</f>
        <v/>
      </c>
      <c r="MV437" s="1">
        <f>COUNTIFS(#REF!,LT437,#REF!,1,#REF!,"&gt;="&amp;MI437,#REF!,"&lt;="&amp;MH437,#REF!,"="&amp;KZ437,#REF!,"="&amp;LA437,#REF!,"&lt;="&amp;ME437,#REF!,"&gt;="&amp;MF437)</f>
        <v/>
      </c>
      <c r="MW437" s="1">
        <f>COUNTIFS(#REF!,LT437,#REF!,0,#REF!,"&gt;="&amp;MI437,#REF!,"&lt;="&amp;MH437,#REF!,"="&amp;KZ437,#REF!,"="&amp;LA437,#REF!,"&lt;="&amp;ME437,#REF!,"&gt;="&amp;MF437)</f>
        <v/>
      </c>
      <c r="MX437" s="1">
        <f>COUNTIFS(#REF!,LT437,#REF!,1,#REF!,"&gt;="&amp;MC437,#REF!,"&lt;="&amp;MB437,#REF!,"&lt;="&amp;ME437,#REF!,"&gt;="&amp;MF437)</f>
        <v/>
      </c>
      <c r="MY437" s="1">
        <f>COUNTIFS(#REF!,LT437,#REF!,0,#REF!,"&gt;="&amp;MC437,#REF!,"&lt;="&amp;MB437,#REF!,"&lt;="&amp;ME437,#REF!,"&gt;="&amp;MF437)</f>
        <v/>
      </c>
      <c r="MZ437" s="1">
        <f>COUNTIFS(#REF!,LT437,#REF!,1,#REF!,"&lt;="&amp;ME437,#REF!,"&gt;="&amp;MF437,#REF!,"="&amp;KV437,#REF!,"="&amp;KX437)</f>
        <v/>
      </c>
      <c r="NA437" s="1">
        <f>COUNTIFS(#REF!,LT437,#REF!,0,#REF!,"&lt;="&amp;ME437,#REF!,"&gt;="&amp;MF437,#REF!,"="&amp;KV437,#REF!,"="&amp;KX437)</f>
        <v/>
      </c>
      <c r="NB437" s="1">
        <f>COUNTIFS(#REF!,LT437,#REF!,1,#REF!,"&lt;="&amp;ME437,#REF!,"&gt;="&amp;MF437,#REF!,"="&amp;KW437,#REF!,"="&amp;KY437)</f>
        <v/>
      </c>
      <c r="NC437" s="1">
        <f>COUNTIFS(#REF!,LT437,#REF!,0,#REF!,"&lt;="&amp;ME437,#REF!,"&gt;="&amp;MF437,#REF!,"="&amp;KW437,#REF!,"="&amp;KY437)</f>
        <v/>
      </c>
      <c r="ND437" s="1">
        <f>COUNTIFS(#REF!,LT437,#REF!,1,#REF!,"&gt;="&amp;MC437,#REF!,"&lt;="&amp;MB437,#REF!,"&lt;="&amp;ME437,#REF!,"&gt;="&amp;MF437,#REF!,"="&amp;KV437,#REF!,"="&amp;KX437)</f>
        <v/>
      </c>
      <c r="NE437" s="1">
        <f>COUNTIFS(#REF!,LT437,#REF!,0,#REF!,"&gt;="&amp;MC437,#REF!,"&lt;="&amp;MB437,#REF!,"&lt;="&amp;ME437,#REF!,"&gt;="&amp;MF437,#REF!,"="&amp;KV437,#REF!,"="&amp;KX437)</f>
        <v/>
      </c>
      <c r="NF437" s="1">
        <f>COUNTIFS(#REF!,LT437,#REF!,1,#REF!,"&gt;="&amp;MC437,#REF!,"&lt;="&amp;MB437,#REF!,"&lt;="&amp;ME437,#REF!,"&gt;="&amp;MF437,#REF!,"="&amp;KW437,#REF!,"="&amp;KY437)</f>
        <v/>
      </c>
      <c r="NG437" s="1">
        <f>COUNTIFS(#REF!,LT437,#REF!,0,#REF!,"&gt;="&amp;MC437,#REF!,"&lt;="&amp;MB437,#REF!,"&lt;="&amp;ME437,#REF!,"&gt;="&amp;MF437,#REF!,"="&amp;KW437,#REF!,"="&amp;KY437)</f>
        <v/>
      </c>
      <c r="NH437" s="1">
        <f>COUNTIFS(#REF!,LT437,#REF!,1,#REF!,"&gt;="&amp;MC437,#REF!,"&lt;="&amp;MB437,#REF!,"&lt;="&amp;ME437,#REF!,"&gt;="&amp;MF437,#REF!,"="&amp;KZ437,#REF!,"="&amp;LA437)</f>
        <v/>
      </c>
      <c r="NI437" s="1">
        <f>COUNTIFS(#REF!,LT437,#REF!,0,#REF!,"&gt;="&amp;MC437,#REF!,"&lt;="&amp;MB437,#REF!,"&lt;="&amp;ME437,#REF!,"&gt;="&amp;MF437,#REF!,"="&amp;KZ437,#REF!,"="&amp;LA437)</f>
        <v/>
      </c>
      <c r="NJ437" s="1">
        <f>COUNTIFS(#REF!,LT437,#REF!,1,#REF!,"&gt;="&amp;MI437,#REF!,"&lt;="&amp;MH437,#REF!,"&lt;="&amp;ME437,#REF!,"&gt;="&amp;MF437)</f>
        <v/>
      </c>
      <c r="NK437" s="1">
        <f>COUNTIFS(#REF!,LT437,#REF!,0,#REF!,"&gt;="&amp;MI437,#REF!,"&lt;="&amp;MH437,#REF!,"&lt;="&amp;ME437,#REF!,"&gt;="&amp;MF437)</f>
        <v/>
      </c>
      <c r="NL437" s="1">
        <f>COUNTIFS(#REF!,LT437,#REF!,1,#REF!,"&gt;="&amp;MI437,#REF!,"&lt;="&amp;MH437,#REF!,"="&amp;KZ437,#REF!,"="&amp;LA437,#REF!,"&lt;="&amp;ME437,#REF!,"&gt;="&amp;MF437)</f>
        <v/>
      </c>
      <c r="NM437" s="1">
        <f>COUNTIFS(#REF!,LT437,#REF!,0,#REF!,"&gt;="&amp;MI437,#REF!,"&lt;="&amp;MH437,#REF!,"="&amp;KZ437,#REF!,"="&amp;LA437,#REF!,"&lt;="&amp;ME437,#REF!,"&gt;="&amp;MF437)</f>
        <v/>
      </c>
      <c r="NN437" s="1">
        <f>COUNTIFS(#REF!,LT437,#REF!,1,#REF!,"&gt;="&amp;MC437,#REF!,"&lt;="&amp;MB437,#REF!,"&lt;="&amp;ME437,#REF!,"&gt;="&amp;MF437)</f>
        <v/>
      </c>
      <c r="NO437" s="1">
        <f>COUNTIFS(#REF!,LT437,#REF!,0,#REF!,"&gt;="&amp;MC437,#REF!,"&lt;="&amp;MB437,#REF!,"&lt;="&amp;ME437,#REF!,"&gt;="&amp;MF437)</f>
        <v/>
      </c>
      <c r="NP437" s="1">
        <f>COUNTIFS(#REF!,LT437,#REF!,1,#REF!,"&lt;="&amp;ME437,#REF!,"&gt;="&amp;MF437,#REF!,"="&amp;KV437,#REF!,"="&amp;KX437)</f>
        <v/>
      </c>
      <c r="NQ437" s="1">
        <f>COUNTIFS(#REF!,LT437,#REF!,0,#REF!,"&lt;="&amp;ME437,#REF!,"&gt;="&amp;MF437,#REF!,"="&amp;KV437,#REF!,"="&amp;KX437)</f>
        <v/>
      </c>
      <c r="NR437" s="1">
        <f>COUNTIFS(#REF!,LT437,#REF!,1,#REF!,"&lt;="&amp;ME437,#REF!,"&gt;="&amp;MF437,#REF!,"="&amp;KW437,#REF!,"="&amp;KY437)</f>
        <v/>
      </c>
      <c r="NS437" s="1">
        <f>COUNTIFS(#REF!,LT437,#REF!,0,#REF!,"&lt;="&amp;ME437,#REF!,"&gt;="&amp;MF437,#REF!,"="&amp;KW437,#REF!,"="&amp;KY437)</f>
        <v/>
      </c>
      <c r="NT437" s="1">
        <f>MP437+MR437+MT437+MV437+MX437+MZ437+NB437</f>
        <v/>
      </c>
      <c r="NU437" s="1">
        <f>MQ437+MS437+MU437+MW437+MY437+NA437+NC437</f>
        <v/>
      </c>
      <c r="NV437" s="1">
        <f>NT437+NU437</f>
        <v/>
      </c>
      <c r="NW437" s="33">
        <f>NT437/(NT437+NU437)</f>
        <v/>
      </c>
      <c r="NX437" s="3">
        <f>1/NW437</f>
        <v/>
      </c>
      <c r="NY437" s="1">
        <f>LH437</f>
        <v/>
      </c>
      <c r="NZ437" s="79">
        <f>(NW437*((NY437-1)*0.98))-((1-NW437)*1)</f>
        <v/>
      </c>
      <c r="OA437" s="34">
        <f>IF(LR437&lt;0.9,0,IF(AND(LR437&gt;1.1),0,1))</f>
        <v/>
      </c>
      <c r="OB437" s="34">
        <f>IF(LS437&lt;0.9,0,IF(AND(LS437&gt;1.1),0,1))</f>
        <v/>
      </c>
      <c r="OC437" s="32">
        <f>IF(NV437&gt;99,1,0)</f>
        <v/>
      </c>
      <c r="OD437" s="32">
        <f>IF(NZ437&gt;0.0799,1,0)</f>
        <v/>
      </c>
      <c r="OE437" s="32">
        <f>IF(NZ437&gt;OM437,1,0)</f>
        <v/>
      </c>
      <c r="OF437" s="32">
        <f>OC437+OD437+OE437+OA437+OB437</f>
        <v/>
      </c>
      <c r="OG437" s="1">
        <f>ND437+NF437+NH437+NJ437+NL437+NN437+NP437+NR437</f>
        <v/>
      </c>
      <c r="OH437" s="1">
        <f>NE437+NG437+NI437+NK437+NM437+NO437+NQ437+NS437</f>
        <v/>
      </c>
      <c r="OI437" s="1">
        <f>OG437+OH437</f>
        <v/>
      </c>
      <c r="OJ437" s="33">
        <f>OG437/(OG437+OH437)</f>
        <v/>
      </c>
      <c r="OK437" s="3">
        <f>1/OJ437</f>
        <v/>
      </c>
      <c r="OL437" s="1">
        <f>LI437</f>
        <v/>
      </c>
      <c r="OM437" s="79">
        <f>(OJ437*((OL437-1)*0.98))-((1-OJ437)*1)</f>
        <v/>
      </c>
      <c r="ON437" s="34">
        <f>IF(LR437&lt;0.9,0,IF(AND(LR437&gt;1.1),0,1))</f>
        <v/>
      </c>
      <c r="OO437" s="34">
        <f>IF(LS437&lt;0.9,0,IF(AND(LS437&gt;1.1),0,1))</f>
        <v/>
      </c>
      <c r="OP437" s="32">
        <f>IF(OI437&gt;99,1,0)</f>
        <v/>
      </c>
      <c r="OQ437" s="32">
        <f>IF(OM437&gt;0.0799,1,0)</f>
        <v/>
      </c>
      <c r="OR437" s="32">
        <f>IF(OM437&gt;OZ437,1,0)</f>
        <v/>
      </c>
      <c r="OS437" s="32">
        <f>OP437+OQ437+OR437+ON437+OO437</f>
        <v/>
      </c>
      <c r="OT437">
        <f>IF(OF437=5,"BackHome0-0",IF(AND(OS437=5),"BackAway0-0",""))</f>
        <v/>
      </c>
      <c r="OU437">
        <f>IF(OF437=5,KN437,IF(AND(OS437=5),KO437,""))</f>
        <v/>
      </c>
      <c r="OV437">
        <f>IF(OF437=5,"Match Odds",IF(AND(OS437=5),"Match Odds",""))</f>
        <v/>
      </c>
      <c r="OW437">
        <f>IF(OF437=5,KP437,IF(AND(OS437=5),KP437,""))</f>
        <v/>
      </c>
      <c r="OX437">
        <f>IF(OF437=5,"MATCH_ODDS",IF(AND(OS437=5),"MATCH_ODDS",""))</f>
        <v/>
      </c>
      <c r="OY437">
        <f>IF(OF437=5,"BACK",IF(AND(OS437=5),"BACK",""))</f>
        <v/>
      </c>
    </row>
    <row r="438" ht="16.5" customHeight="1" thickBot="1" thickTop="1">
      <c r="A438" s="2" t="n"/>
      <c r="KN438" s="1">
        <f>IF(INDEX(#REF!,MATCH('HT 0-0'!D438,#REF!,0))=INDEX(#REF!,MATCH('HT 0-0'!D438,#REF!,0)),INDEX(#REF!,MATCH('HT 0-0'!D438,#REF!,0)),"ERROR")</f>
        <v/>
      </c>
      <c r="KO438" s="1">
        <f>IF(INDEX(#REF!,MATCH('HT 0-0'!E438,#REF!,0))=INDEX(#REF!,MATCH('HT 0-0'!E438,#REF!,0)),INDEX(#REF!,MATCH('HT 0-0'!E438,#REF!,0)),"ERROR")</f>
        <v/>
      </c>
      <c r="KP438" s="1">
        <f>KN438&amp;" v "&amp;KO438</f>
        <v/>
      </c>
      <c r="KQ438">
        <f>B438&amp;"_"&amp;C438</f>
        <v/>
      </c>
      <c r="KR438" s="1">
        <f>IF((HW438/KK438)&lt;0.335,"G",IF((HW438/KK438)&gt;0.67,"R","A"))</f>
        <v/>
      </c>
      <c r="KS438" s="1">
        <f>IF((HX438/KK438)&lt;0.335,"G",IF((HX438/KK438)&gt;0.67,"R","A"))</f>
        <v/>
      </c>
      <c r="KT438" s="1">
        <f>IF((IH438/KK438)&lt;0.335,"G",IF((IH438/KK438)&gt;0.67,"R","A"))</f>
        <v/>
      </c>
      <c r="KU438" s="1">
        <f>IF((II438/KK438)&lt;0.335,"G",IF((II438/KK438)&gt;0.67,"R","A"))</f>
        <v/>
      </c>
      <c r="KV438" s="1">
        <f>IF((HZ438/KK438)&lt;0.335,"G",IF((HZ438/KK438)&gt;0.67,"R","A"))</f>
        <v/>
      </c>
      <c r="KW438" s="1">
        <f>IF((HY438/KK438)&lt;0.335,"G",IF((HY438/KK438)&gt;0.67,"R","A"))</f>
        <v/>
      </c>
      <c r="KX438" s="1">
        <f>IF((IK438/KK438)&lt;0.335,"G",IF((IK438/KK438)&gt;0.67,"R","A"))</f>
        <v/>
      </c>
      <c r="KY438" s="1">
        <f>IF((IJ438/KK438)&lt;0.335,"G",IF((IJ438/KK438)&gt;0.67,"R","A"))</f>
        <v/>
      </c>
      <c r="KZ438" s="1">
        <f>IF((HQ438/KK438)&lt;0.335,"G",IF((HQ438/KK438)&gt;0.67,"R","A"))</f>
        <v/>
      </c>
      <c r="LA438" s="1">
        <f>IF((IB438/KK438)&lt;0.335,"G",IF((IB438/KK438)&gt;0.67,"R","A"))</f>
        <v/>
      </c>
      <c r="LB438">
        <f>IF(LQ438="0-0",INDEX(Scrape!#REF!,MATCH('HT 0-0'!KP438,Scrape!$B:$B,0)),"")</f>
        <v/>
      </c>
      <c r="LC438">
        <f>IF(LQ438="0-0",INDEX(Scrape!$A:$A,MATCH('HT 0-0'!KP438,Scrape!$B:$B,0)),"")</f>
        <v/>
      </c>
      <c r="LD438">
        <f>IF(LQ438="0-0",INDEX(Scrape!$B:$B,MATCH('HT 0-0'!KP438,Scrape!$B:$B,0)),"")</f>
        <v/>
      </c>
      <c r="LE438">
        <f>IF(LQ438="0-0",INDEX(Scrape!$C:$C,MATCH('HT 0-0'!KP438,Scrape!$B:$B,0)),"")</f>
        <v/>
      </c>
      <c r="LF438">
        <f>IF(LQ438="0-0",INDEX(Scrape!$D:$D,MATCH('HT 0-0'!KP438,Scrape!$B:$B,0)),"")</f>
        <v/>
      </c>
      <c r="LG438">
        <f>IF(LQ438="0-0",INDEX(Scrape!$E:$E,MATCH('HT 0-0'!KP438,Scrape!$B:$B,0)),"")</f>
        <v/>
      </c>
      <c r="LH438">
        <f>IF(LQ438="0-0",INDEX(Scrape!$F:$F,MATCH('HT 0-0'!KP438,Scrape!$B:$B,0)),"")</f>
        <v/>
      </c>
      <c r="LI438">
        <f>IF(LQ438="0-0",INDEX(Scrape!$G:$G,MATCH('HT 0-0'!KP438,Scrape!$B:$B,0)),"")</f>
        <v/>
      </c>
      <c r="LJ438">
        <f>IF(LQ438="0-0",INDEX(Scrape!$H:$H,MATCH('HT 0-0'!KP438,Scrape!$B:$B,0)),"")</f>
        <v/>
      </c>
      <c r="LK438">
        <f>IF(LQ438="0-0",INDEX(Scrape!$I:$I,MATCH('HT 0-0'!KP438,Scrape!$B:$B,0)),"")</f>
        <v/>
      </c>
      <c r="LL438">
        <f>IF(LQ438="0-0",INDEX(Scrape!$J:$J,MATCH('HT 0-0'!KP438,Scrape!$B:$B,0)),"")</f>
        <v/>
      </c>
      <c r="LM438">
        <f>IF(LQ438="0-0",INDEX(Scrape!$K:$K,MATCH('HT 0-0'!KP438,Scrape!$B:$B,0)),"")</f>
        <v/>
      </c>
      <c r="LN438">
        <f>IF(LQ438="0-0",INDEX(Scrape!$L:$L,MATCH('HT 0-0'!KP438,Scrape!$B:$B,0)),"")</f>
        <v/>
      </c>
      <c r="LO438">
        <f>IF(LQ438="0-0",INDEX(Scrape!$M:$M,MATCH('HT 0-0'!KP438,Scrape!$B:$B,0)),"")</f>
        <v/>
      </c>
      <c r="LP438">
        <f>IF(LQ438="0-0",INDEX(Scrape!$N:$N,MATCH('HT 0-0'!KP438,Scrape!$B:$B,0)),"")</f>
        <v/>
      </c>
      <c r="LQ438">
        <f>INDEX(Scrape!$O:$O,MATCH('HT 0-0'!KP438,Scrape!$B:$B,0))</f>
        <v/>
      </c>
      <c r="LR438">
        <f>(1/LJ438)+(1/LI438)+(1/LH438)</f>
        <v/>
      </c>
      <c r="LS438">
        <f>(1/LG438)+(1/LF438)+(1/LE438)</f>
        <v/>
      </c>
      <c r="LT438" s="8">
        <f>IF(INDEX(#REF!,MATCH(KQ438,#REF!,0))=INDEX(#REF!,MATCH(KQ438,#REF!,0)),INDEX(#REF!,MATCH(KQ438,#REF!,0)),"ERROR")</f>
        <v/>
      </c>
      <c r="LU438" s="4">
        <f>IF(KR438="G",2,IF(KR438="R",0.5,IF(KR438="A",1)))</f>
        <v/>
      </c>
      <c r="LV438" s="4">
        <f>IF(KS438="G",0.5,IF(KS438="R",2,IF(KS438="A",1)))</f>
        <v/>
      </c>
      <c r="LW438" s="4">
        <f>IF(KT438="G",2,IF(KT438="R",0.5,IF(KT438="A",1)))</f>
        <v/>
      </c>
      <c r="LX438" s="4">
        <f>IF(KU438="G",0.5,IF(KU438="R",2,IF(KU438="A",1)))</f>
        <v/>
      </c>
      <c r="LY438" s="7">
        <f>(LK438*(LU438+LX438)+(LL438*(LU438+LX438)))</f>
        <v/>
      </c>
      <c r="LZ438" s="7">
        <f>(LN438*(LV438+LW438)+(LO438*(LV438+LW438)))</f>
        <v/>
      </c>
      <c r="MA438" s="11">
        <f>LY438-LZ438</f>
        <v/>
      </c>
      <c r="MB438" s="5">
        <f>MA438+2</f>
        <v/>
      </c>
      <c r="MC438" s="6">
        <f>MA438-2</f>
        <v/>
      </c>
      <c r="MD438" s="4">
        <f>LE438</f>
        <v/>
      </c>
      <c r="ME438" s="9">
        <f>IF(MD438=0,1000,MD438+0.75)</f>
        <v/>
      </c>
      <c r="MF438" s="10">
        <f>IF(MD438=0,0,MD438-0.75)</f>
        <v/>
      </c>
      <c r="MG438" s="4">
        <f>((LM438*(LU438+LX438))-((LP438*(LV438+LW438))))</f>
        <v/>
      </c>
      <c r="MH438" s="9">
        <f>MG438*1.2</f>
        <v/>
      </c>
      <c r="MI438" s="10">
        <f>MG438*0.8</f>
        <v/>
      </c>
      <c r="MJ438">
        <f>IFERROR(OT438,"")</f>
        <v/>
      </c>
      <c r="MK438">
        <f>IFERROR(OU438,"")</f>
        <v/>
      </c>
      <c r="ML438">
        <f>IFERROR(OV438,"")</f>
        <v/>
      </c>
      <c r="MM438">
        <f>IFERROR(OW438,"")</f>
        <v/>
      </c>
      <c r="MN438">
        <f>IFERROR(OX438,"")</f>
        <v/>
      </c>
      <c r="MO438">
        <f>IFERROR(OY438,"")</f>
        <v/>
      </c>
      <c r="MP438" s="1">
        <f>COUNTIFS(#REF!,LT438,#REF!,1,#REF!,"&gt;="&amp;MC438,#REF!,"&lt;="&amp;MB438,#REF!,"&lt;="&amp;ME438,#REF!,"&gt;="&amp;MF438,#REF!,"="&amp;KV438,#REF!,"="&amp;KX438)</f>
        <v/>
      </c>
      <c r="MQ438" s="1">
        <f>COUNTIFS(#REF!,LT438,#REF!,0,#REF!,"&gt;="&amp;MC438,#REF!,"&lt;="&amp;MB438,#REF!,"&lt;="&amp;ME438,#REF!,"&gt;="&amp;MF438,#REF!,"="&amp;KV438,#REF!,"="&amp;KX438)</f>
        <v/>
      </c>
      <c r="MR438" s="1">
        <f>COUNTIFS(#REF!,LT438,#REF!,1,#REF!,"&gt;="&amp;MC438,#REF!,"&lt;="&amp;MB438,#REF!,"&lt;="&amp;ME438,#REF!,"&gt;="&amp;MF438,#REF!,"="&amp;KW438,#REF!,"="&amp;KY438)</f>
        <v/>
      </c>
      <c r="MS438" s="1">
        <f>COUNTIFS(#REF!,LT438,#REF!,0,#REF!,"&gt;="&amp;MC438,#REF!,"&lt;="&amp;MB438,#REF!,"&lt;="&amp;ME438,#REF!,"&gt;="&amp;MF438,#REF!,"="&amp;KW438,#REF!,"="&amp;KY438)</f>
        <v/>
      </c>
      <c r="MT438" s="1">
        <f>COUNTIFS(#REF!,LT438,#REF!,1,#REF!,"&gt;="&amp;MI438,#REF!,"&lt;="&amp;MH438,#REF!,"&lt;="&amp;ME438,#REF!,"&gt;="&amp;MF438)</f>
        <v/>
      </c>
      <c r="MU438" s="1">
        <f>COUNTIFS(#REF!,LT438,#REF!,0,#REF!,"&gt;="&amp;MI438,#REF!,"&lt;="&amp;MH438,#REF!,"&lt;="&amp;ME438,#REF!,"&gt;="&amp;MF438)</f>
        <v/>
      </c>
      <c r="MV438" s="1">
        <f>COUNTIFS(#REF!,LT438,#REF!,1,#REF!,"&gt;="&amp;MI438,#REF!,"&lt;="&amp;MH438,#REF!,"="&amp;KZ438,#REF!,"="&amp;LA438,#REF!,"&lt;="&amp;ME438,#REF!,"&gt;="&amp;MF438)</f>
        <v/>
      </c>
      <c r="MW438" s="1">
        <f>COUNTIFS(#REF!,LT438,#REF!,0,#REF!,"&gt;="&amp;MI438,#REF!,"&lt;="&amp;MH438,#REF!,"="&amp;KZ438,#REF!,"="&amp;LA438,#REF!,"&lt;="&amp;ME438,#REF!,"&gt;="&amp;MF438)</f>
        <v/>
      </c>
      <c r="MX438" s="1">
        <f>COUNTIFS(#REF!,LT438,#REF!,1,#REF!,"&gt;="&amp;MC438,#REF!,"&lt;="&amp;MB438,#REF!,"&lt;="&amp;ME438,#REF!,"&gt;="&amp;MF438)</f>
        <v/>
      </c>
      <c r="MY438" s="1">
        <f>COUNTIFS(#REF!,LT438,#REF!,0,#REF!,"&gt;="&amp;MC438,#REF!,"&lt;="&amp;MB438,#REF!,"&lt;="&amp;ME438,#REF!,"&gt;="&amp;MF438)</f>
        <v/>
      </c>
      <c r="MZ438" s="1">
        <f>COUNTIFS(#REF!,LT438,#REF!,1,#REF!,"&lt;="&amp;ME438,#REF!,"&gt;="&amp;MF438,#REF!,"="&amp;KV438,#REF!,"="&amp;KX438)</f>
        <v/>
      </c>
      <c r="NA438" s="1">
        <f>COUNTIFS(#REF!,LT438,#REF!,0,#REF!,"&lt;="&amp;ME438,#REF!,"&gt;="&amp;MF438,#REF!,"="&amp;KV438,#REF!,"="&amp;KX438)</f>
        <v/>
      </c>
      <c r="NB438" s="1">
        <f>COUNTIFS(#REF!,LT438,#REF!,1,#REF!,"&lt;="&amp;ME438,#REF!,"&gt;="&amp;MF438,#REF!,"="&amp;KW438,#REF!,"="&amp;KY438)</f>
        <v/>
      </c>
      <c r="NC438" s="1">
        <f>COUNTIFS(#REF!,LT438,#REF!,0,#REF!,"&lt;="&amp;ME438,#REF!,"&gt;="&amp;MF438,#REF!,"="&amp;KW438,#REF!,"="&amp;KY438)</f>
        <v/>
      </c>
      <c r="ND438" s="1">
        <f>COUNTIFS(#REF!,LT438,#REF!,1,#REF!,"&gt;="&amp;MC438,#REF!,"&lt;="&amp;MB438,#REF!,"&lt;="&amp;ME438,#REF!,"&gt;="&amp;MF438,#REF!,"="&amp;KV438,#REF!,"="&amp;KX438)</f>
        <v/>
      </c>
      <c r="NE438" s="1">
        <f>COUNTIFS(#REF!,LT438,#REF!,0,#REF!,"&gt;="&amp;MC438,#REF!,"&lt;="&amp;MB438,#REF!,"&lt;="&amp;ME438,#REF!,"&gt;="&amp;MF438,#REF!,"="&amp;KV438,#REF!,"="&amp;KX438)</f>
        <v/>
      </c>
      <c r="NF438" s="1">
        <f>COUNTIFS(#REF!,LT438,#REF!,1,#REF!,"&gt;="&amp;MC438,#REF!,"&lt;="&amp;MB438,#REF!,"&lt;="&amp;ME438,#REF!,"&gt;="&amp;MF438,#REF!,"="&amp;KW438,#REF!,"="&amp;KY438)</f>
        <v/>
      </c>
      <c r="NG438" s="1">
        <f>COUNTIFS(#REF!,LT438,#REF!,0,#REF!,"&gt;="&amp;MC438,#REF!,"&lt;="&amp;MB438,#REF!,"&lt;="&amp;ME438,#REF!,"&gt;="&amp;MF438,#REF!,"="&amp;KW438,#REF!,"="&amp;KY438)</f>
        <v/>
      </c>
      <c r="NH438" s="1">
        <f>COUNTIFS(#REF!,LT438,#REF!,1,#REF!,"&gt;="&amp;MC438,#REF!,"&lt;="&amp;MB438,#REF!,"&lt;="&amp;ME438,#REF!,"&gt;="&amp;MF438,#REF!,"="&amp;KZ438,#REF!,"="&amp;LA438)</f>
        <v/>
      </c>
      <c r="NI438" s="1">
        <f>COUNTIFS(#REF!,LT438,#REF!,0,#REF!,"&gt;="&amp;MC438,#REF!,"&lt;="&amp;MB438,#REF!,"&lt;="&amp;ME438,#REF!,"&gt;="&amp;MF438,#REF!,"="&amp;KZ438,#REF!,"="&amp;LA438)</f>
        <v/>
      </c>
      <c r="NJ438" s="1">
        <f>COUNTIFS(#REF!,LT438,#REF!,1,#REF!,"&gt;="&amp;MI438,#REF!,"&lt;="&amp;MH438,#REF!,"&lt;="&amp;ME438,#REF!,"&gt;="&amp;MF438)</f>
        <v/>
      </c>
      <c r="NK438" s="1">
        <f>COUNTIFS(#REF!,LT438,#REF!,0,#REF!,"&gt;="&amp;MI438,#REF!,"&lt;="&amp;MH438,#REF!,"&lt;="&amp;ME438,#REF!,"&gt;="&amp;MF438)</f>
        <v/>
      </c>
      <c r="NL438" s="1">
        <f>COUNTIFS(#REF!,LT438,#REF!,1,#REF!,"&gt;="&amp;MI438,#REF!,"&lt;="&amp;MH438,#REF!,"="&amp;KZ438,#REF!,"="&amp;LA438,#REF!,"&lt;="&amp;ME438,#REF!,"&gt;="&amp;MF438)</f>
        <v/>
      </c>
      <c r="NM438" s="1">
        <f>COUNTIFS(#REF!,LT438,#REF!,0,#REF!,"&gt;="&amp;MI438,#REF!,"&lt;="&amp;MH438,#REF!,"="&amp;KZ438,#REF!,"="&amp;LA438,#REF!,"&lt;="&amp;ME438,#REF!,"&gt;="&amp;MF438)</f>
        <v/>
      </c>
      <c r="NN438" s="1">
        <f>COUNTIFS(#REF!,LT438,#REF!,1,#REF!,"&gt;="&amp;MC438,#REF!,"&lt;="&amp;MB438,#REF!,"&lt;="&amp;ME438,#REF!,"&gt;="&amp;MF438)</f>
        <v/>
      </c>
      <c r="NO438" s="1">
        <f>COUNTIFS(#REF!,LT438,#REF!,0,#REF!,"&gt;="&amp;MC438,#REF!,"&lt;="&amp;MB438,#REF!,"&lt;="&amp;ME438,#REF!,"&gt;="&amp;MF438)</f>
        <v/>
      </c>
      <c r="NP438" s="1">
        <f>COUNTIFS(#REF!,LT438,#REF!,1,#REF!,"&lt;="&amp;ME438,#REF!,"&gt;="&amp;MF438,#REF!,"="&amp;KV438,#REF!,"="&amp;KX438)</f>
        <v/>
      </c>
      <c r="NQ438" s="1">
        <f>COUNTIFS(#REF!,LT438,#REF!,0,#REF!,"&lt;="&amp;ME438,#REF!,"&gt;="&amp;MF438,#REF!,"="&amp;KV438,#REF!,"="&amp;KX438)</f>
        <v/>
      </c>
      <c r="NR438" s="1">
        <f>COUNTIFS(#REF!,LT438,#REF!,1,#REF!,"&lt;="&amp;ME438,#REF!,"&gt;="&amp;MF438,#REF!,"="&amp;KW438,#REF!,"="&amp;KY438)</f>
        <v/>
      </c>
      <c r="NS438" s="1">
        <f>COUNTIFS(#REF!,LT438,#REF!,0,#REF!,"&lt;="&amp;ME438,#REF!,"&gt;="&amp;MF438,#REF!,"="&amp;KW438,#REF!,"="&amp;KY438)</f>
        <v/>
      </c>
      <c r="NT438" s="1">
        <f>MP438+MR438+MT438+MV438+MX438+MZ438+NB438</f>
        <v/>
      </c>
      <c r="NU438" s="1">
        <f>MQ438+MS438+MU438+MW438+MY438+NA438+NC438</f>
        <v/>
      </c>
      <c r="NV438" s="1">
        <f>NT438+NU438</f>
        <v/>
      </c>
      <c r="NW438" s="33">
        <f>NT438/(NT438+NU438)</f>
        <v/>
      </c>
      <c r="NX438" s="3">
        <f>1/NW438</f>
        <v/>
      </c>
      <c r="NY438" s="1">
        <f>LH438</f>
        <v/>
      </c>
      <c r="NZ438" s="79">
        <f>(NW438*((NY438-1)*0.98))-((1-NW438)*1)</f>
        <v/>
      </c>
      <c r="OA438" s="34">
        <f>IF(LR438&lt;0.9,0,IF(AND(LR438&gt;1.1),0,1))</f>
        <v/>
      </c>
      <c r="OB438" s="34">
        <f>IF(LS438&lt;0.9,0,IF(AND(LS438&gt;1.1),0,1))</f>
        <v/>
      </c>
      <c r="OC438" s="32">
        <f>IF(NV438&gt;99,1,0)</f>
        <v/>
      </c>
      <c r="OD438" s="32">
        <f>IF(NZ438&gt;0.0799,1,0)</f>
        <v/>
      </c>
      <c r="OE438" s="32">
        <f>IF(NZ438&gt;OM438,1,0)</f>
        <v/>
      </c>
      <c r="OF438" s="32">
        <f>OC438+OD438+OE438+OA438+OB438</f>
        <v/>
      </c>
      <c r="OG438" s="1">
        <f>ND438+NF438+NH438+NJ438+NL438+NN438+NP438+NR438</f>
        <v/>
      </c>
      <c r="OH438" s="1">
        <f>NE438+NG438+NI438+NK438+NM438+NO438+NQ438+NS438</f>
        <v/>
      </c>
      <c r="OI438" s="1">
        <f>OG438+OH438</f>
        <v/>
      </c>
      <c r="OJ438" s="33">
        <f>OG438/(OG438+OH438)</f>
        <v/>
      </c>
      <c r="OK438" s="3">
        <f>1/OJ438</f>
        <v/>
      </c>
      <c r="OL438" s="1">
        <f>LI438</f>
        <v/>
      </c>
      <c r="OM438" s="79">
        <f>(OJ438*((OL438-1)*0.98))-((1-OJ438)*1)</f>
        <v/>
      </c>
      <c r="ON438" s="34">
        <f>IF(LR438&lt;0.9,0,IF(AND(LR438&gt;1.1),0,1))</f>
        <v/>
      </c>
      <c r="OO438" s="34">
        <f>IF(LS438&lt;0.9,0,IF(AND(LS438&gt;1.1),0,1))</f>
        <v/>
      </c>
      <c r="OP438" s="32">
        <f>IF(OI438&gt;99,1,0)</f>
        <v/>
      </c>
      <c r="OQ438" s="32">
        <f>IF(OM438&gt;0.0799,1,0)</f>
        <v/>
      </c>
      <c r="OR438" s="32">
        <f>IF(OM438&gt;OZ438,1,0)</f>
        <v/>
      </c>
      <c r="OS438" s="32">
        <f>OP438+OQ438+OR438+ON438+OO438</f>
        <v/>
      </c>
      <c r="OT438">
        <f>IF(OF438=5,"BackHome0-0",IF(AND(OS438=5),"BackAway0-0",""))</f>
        <v/>
      </c>
      <c r="OU438">
        <f>IF(OF438=5,KN438,IF(AND(OS438=5),KO438,""))</f>
        <v/>
      </c>
      <c r="OV438">
        <f>IF(OF438=5,"Match Odds",IF(AND(OS438=5),"Match Odds",""))</f>
        <v/>
      </c>
      <c r="OW438">
        <f>IF(OF438=5,KP438,IF(AND(OS438=5),KP438,""))</f>
        <v/>
      </c>
      <c r="OX438">
        <f>IF(OF438=5,"MATCH_ODDS",IF(AND(OS438=5),"MATCH_ODDS",""))</f>
        <v/>
      </c>
      <c r="OY438">
        <f>IF(OF438=5,"BACK",IF(AND(OS438=5),"BACK",""))</f>
        <v/>
      </c>
    </row>
    <row r="439" ht="16.5" customHeight="1" thickBot="1" thickTop="1">
      <c r="A439" s="2" t="n"/>
      <c r="KN439" s="1">
        <f>IF(INDEX(#REF!,MATCH('HT 0-0'!D439,#REF!,0))=INDEX(#REF!,MATCH('HT 0-0'!D439,#REF!,0)),INDEX(#REF!,MATCH('HT 0-0'!D439,#REF!,0)),"ERROR")</f>
        <v/>
      </c>
      <c r="KO439" s="1">
        <f>IF(INDEX(#REF!,MATCH('HT 0-0'!E439,#REF!,0))=INDEX(#REF!,MATCH('HT 0-0'!E439,#REF!,0)),INDEX(#REF!,MATCH('HT 0-0'!E439,#REF!,0)),"ERROR")</f>
        <v/>
      </c>
      <c r="KP439" s="1">
        <f>KN439&amp;" v "&amp;KO439</f>
        <v/>
      </c>
      <c r="KQ439">
        <f>B439&amp;"_"&amp;C439</f>
        <v/>
      </c>
      <c r="KR439" s="1">
        <f>IF((HW439/KK439)&lt;0.335,"G",IF((HW439/KK439)&gt;0.67,"R","A"))</f>
        <v/>
      </c>
      <c r="KS439" s="1">
        <f>IF((HX439/KK439)&lt;0.335,"G",IF((HX439/KK439)&gt;0.67,"R","A"))</f>
        <v/>
      </c>
      <c r="KT439" s="1">
        <f>IF((IH439/KK439)&lt;0.335,"G",IF((IH439/KK439)&gt;0.67,"R","A"))</f>
        <v/>
      </c>
      <c r="KU439" s="1">
        <f>IF((II439/KK439)&lt;0.335,"G",IF((II439/KK439)&gt;0.67,"R","A"))</f>
        <v/>
      </c>
      <c r="KV439" s="1">
        <f>IF((HZ439/KK439)&lt;0.335,"G",IF((HZ439/KK439)&gt;0.67,"R","A"))</f>
        <v/>
      </c>
      <c r="KW439" s="1">
        <f>IF((HY439/KK439)&lt;0.335,"G",IF((HY439/KK439)&gt;0.67,"R","A"))</f>
        <v/>
      </c>
      <c r="KX439" s="1">
        <f>IF((IK439/KK439)&lt;0.335,"G",IF((IK439/KK439)&gt;0.67,"R","A"))</f>
        <v/>
      </c>
      <c r="KY439" s="1">
        <f>IF((IJ439/KK439)&lt;0.335,"G",IF((IJ439/KK439)&gt;0.67,"R","A"))</f>
        <v/>
      </c>
      <c r="KZ439" s="1">
        <f>IF((HQ439/KK439)&lt;0.335,"G",IF((HQ439/KK439)&gt;0.67,"R","A"))</f>
        <v/>
      </c>
      <c r="LA439" s="1">
        <f>IF((IB439/KK439)&lt;0.335,"G",IF((IB439/KK439)&gt;0.67,"R","A"))</f>
        <v/>
      </c>
      <c r="LB439">
        <f>IF(LQ439="0-0",INDEX(Scrape!#REF!,MATCH('HT 0-0'!KP439,Scrape!$B:$B,0)),"")</f>
        <v/>
      </c>
      <c r="LC439">
        <f>IF(LQ439="0-0",INDEX(Scrape!$A:$A,MATCH('HT 0-0'!KP439,Scrape!$B:$B,0)),"")</f>
        <v/>
      </c>
      <c r="LD439">
        <f>IF(LQ439="0-0",INDEX(Scrape!$B:$B,MATCH('HT 0-0'!KP439,Scrape!$B:$B,0)),"")</f>
        <v/>
      </c>
      <c r="LE439">
        <f>IF(LQ439="0-0",INDEX(Scrape!$C:$C,MATCH('HT 0-0'!KP439,Scrape!$B:$B,0)),"")</f>
        <v/>
      </c>
      <c r="LF439">
        <f>IF(LQ439="0-0",INDEX(Scrape!$D:$D,MATCH('HT 0-0'!KP439,Scrape!$B:$B,0)),"")</f>
        <v/>
      </c>
      <c r="LG439">
        <f>IF(LQ439="0-0",INDEX(Scrape!$E:$E,MATCH('HT 0-0'!KP439,Scrape!$B:$B,0)),"")</f>
        <v/>
      </c>
      <c r="LH439">
        <f>IF(LQ439="0-0",INDEX(Scrape!$F:$F,MATCH('HT 0-0'!KP439,Scrape!$B:$B,0)),"")</f>
        <v/>
      </c>
      <c r="LI439">
        <f>IF(LQ439="0-0",INDEX(Scrape!$G:$G,MATCH('HT 0-0'!KP439,Scrape!$B:$B,0)),"")</f>
        <v/>
      </c>
      <c r="LJ439">
        <f>IF(LQ439="0-0",INDEX(Scrape!$H:$H,MATCH('HT 0-0'!KP439,Scrape!$B:$B,0)),"")</f>
        <v/>
      </c>
      <c r="LK439">
        <f>IF(LQ439="0-0",INDEX(Scrape!$I:$I,MATCH('HT 0-0'!KP439,Scrape!$B:$B,0)),"")</f>
        <v/>
      </c>
      <c r="LL439">
        <f>IF(LQ439="0-0",INDEX(Scrape!$J:$J,MATCH('HT 0-0'!KP439,Scrape!$B:$B,0)),"")</f>
        <v/>
      </c>
      <c r="LM439">
        <f>IF(LQ439="0-0",INDEX(Scrape!$K:$K,MATCH('HT 0-0'!KP439,Scrape!$B:$B,0)),"")</f>
        <v/>
      </c>
      <c r="LN439">
        <f>IF(LQ439="0-0",INDEX(Scrape!$L:$L,MATCH('HT 0-0'!KP439,Scrape!$B:$B,0)),"")</f>
        <v/>
      </c>
      <c r="LO439">
        <f>IF(LQ439="0-0",INDEX(Scrape!$M:$M,MATCH('HT 0-0'!KP439,Scrape!$B:$B,0)),"")</f>
        <v/>
      </c>
      <c r="LP439">
        <f>IF(LQ439="0-0",INDEX(Scrape!$N:$N,MATCH('HT 0-0'!KP439,Scrape!$B:$B,0)),"")</f>
        <v/>
      </c>
      <c r="LQ439">
        <f>INDEX(Scrape!$O:$O,MATCH('HT 0-0'!KP439,Scrape!$B:$B,0))</f>
        <v/>
      </c>
      <c r="LR439">
        <f>(1/LJ439)+(1/LI439)+(1/LH439)</f>
        <v/>
      </c>
      <c r="LS439">
        <f>(1/LG439)+(1/LF439)+(1/LE439)</f>
        <v/>
      </c>
      <c r="LT439" s="8">
        <f>IF(INDEX(#REF!,MATCH(KQ439,#REF!,0))=INDEX(#REF!,MATCH(KQ439,#REF!,0)),INDEX(#REF!,MATCH(KQ439,#REF!,0)),"ERROR")</f>
        <v/>
      </c>
      <c r="LU439" s="4">
        <f>IF(KR439="G",2,IF(KR439="R",0.5,IF(KR439="A",1)))</f>
        <v/>
      </c>
      <c r="LV439" s="4">
        <f>IF(KS439="G",0.5,IF(KS439="R",2,IF(KS439="A",1)))</f>
        <v/>
      </c>
      <c r="LW439" s="4">
        <f>IF(KT439="G",2,IF(KT439="R",0.5,IF(KT439="A",1)))</f>
        <v/>
      </c>
      <c r="LX439" s="4">
        <f>IF(KU439="G",0.5,IF(KU439="R",2,IF(KU439="A",1)))</f>
        <v/>
      </c>
      <c r="LY439" s="7">
        <f>(LK439*(LU439+LX439)+(LL439*(LU439+LX439)))</f>
        <v/>
      </c>
      <c r="LZ439" s="7">
        <f>(LN439*(LV439+LW439)+(LO439*(LV439+LW439)))</f>
        <v/>
      </c>
      <c r="MA439" s="11">
        <f>LY439-LZ439</f>
        <v/>
      </c>
      <c r="MB439" s="5">
        <f>MA439+2</f>
        <v/>
      </c>
      <c r="MC439" s="6">
        <f>MA439-2</f>
        <v/>
      </c>
      <c r="MD439" s="4">
        <f>LE439</f>
        <v/>
      </c>
      <c r="ME439" s="9">
        <f>IF(MD439=0,1000,MD439+0.75)</f>
        <v/>
      </c>
      <c r="MF439" s="10">
        <f>IF(MD439=0,0,MD439-0.75)</f>
        <v/>
      </c>
      <c r="MG439" s="4">
        <f>((LM439*(LU439+LX439))-((LP439*(LV439+LW439))))</f>
        <v/>
      </c>
      <c r="MH439" s="9">
        <f>MG439*1.2</f>
        <v/>
      </c>
      <c r="MI439" s="10">
        <f>MG439*0.8</f>
        <v/>
      </c>
      <c r="MJ439">
        <f>IFERROR(OT439,"")</f>
        <v/>
      </c>
      <c r="MK439">
        <f>IFERROR(OU439,"")</f>
        <v/>
      </c>
      <c r="ML439">
        <f>IFERROR(OV439,"")</f>
        <v/>
      </c>
      <c r="MM439">
        <f>IFERROR(OW439,"")</f>
        <v/>
      </c>
      <c r="MN439">
        <f>IFERROR(OX439,"")</f>
        <v/>
      </c>
      <c r="MO439">
        <f>IFERROR(OY439,"")</f>
        <v/>
      </c>
      <c r="MP439" s="1">
        <f>COUNTIFS(#REF!,LT439,#REF!,1,#REF!,"&gt;="&amp;MC439,#REF!,"&lt;="&amp;MB439,#REF!,"&lt;="&amp;ME439,#REF!,"&gt;="&amp;MF439,#REF!,"="&amp;KV439,#REF!,"="&amp;KX439)</f>
        <v/>
      </c>
      <c r="MQ439" s="1">
        <f>COUNTIFS(#REF!,LT439,#REF!,0,#REF!,"&gt;="&amp;MC439,#REF!,"&lt;="&amp;MB439,#REF!,"&lt;="&amp;ME439,#REF!,"&gt;="&amp;MF439,#REF!,"="&amp;KV439,#REF!,"="&amp;KX439)</f>
        <v/>
      </c>
      <c r="MR439" s="1">
        <f>COUNTIFS(#REF!,LT439,#REF!,1,#REF!,"&gt;="&amp;MC439,#REF!,"&lt;="&amp;MB439,#REF!,"&lt;="&amp;ME439,#REF!,"&gt;="&amp;MF439,#REF!,"="&amp;KW439,#REF!,"="&amp;KY439)</f>
        <v/>
      </c>
      <c r="MS439" s="1">
        <f>COUNTIFS(#REF!,LT439,#REF!,0,#REF!,"&gt;="&amp;MC439,#REF!,"&lt;="&amp;MB439,#REF!,"&lt;="&amp;ME439,#REF!,"&gt;="&amp;MF439,#REF!,"="&amp;KW439,#REF!,"="&amp;KY439)</f>
        <v/>
      </c>
      <c r="MT439" s="1">
        <f>COUNTIFS(#REF!,LT439,#REF!,1,#REF!,"&gt;="&amp;MI439,#REF!,"&lt;="&amp;MH439,#REF!,"&lt;="&amp;ME439,#REF!,"&gt;="&amp;MF439)</f>
        <v/>
      </c>
      <c r="MU439" s="1">
        <f>COUNTIFS(#REF!,LT439,#REF!,0,#REF!,"&gt;="&amp;MI439,#REF!,"&lt;="&amp;MH439,#REF!,"&lt;="&amp;ME439,#REF!,"&gt;="&amp;MF439)</f>
        <v/>
      </c>
      <c r="MV439" s="1">
        <f>COUNTIFS(#REF!,LT439,#REF!,1,#REF!,"&gt;="&amp;MI439,#REF!,"&lt;="&amp;MH439,#REF!,"="&amp;KZ439,#REF!,"="&amp;LA439,#REF!,"&lt;="&amp;ME439,#REF!,"&gt;="&amp;MF439)</f>
        <v/>
      </c>
      <c r="MW439" s="1">
        <f>COUNTIFS(#REF!,LT439,#REF!,0,#REF!,"&gt;="&amp;MI439,#REF!,"&lt;="&amp;MH439,#REF!,"="&amp;KZ439,#REF!,"="&amp;LA439,#REF!,"&lt;="&amp;ME439,#REF!,"&gt;="&amp;MF439)</f>
        <v/>
      </c>
      <c r="MX439" s="1">
        <f>COUNTIFS(#REF!,LT439,#REF!,1,#REF!,"&gt;="&amp;MC439,#REF!,"&lt;="&amp;MB439,#REF!,"&lt;="&amp;ME439,#REF!,"&gt;="&amp;MF439)</f>
        <v/>
      </c>
      <c r="MY439" s="1">
        <f>COUNTIFS(#REF!,LT439,#REF!,0,#REF!,"&gt;="&amp;MC439,#REF!,"&lt;="&amp;MB439,#REF!,"&lt;="&amp;ME439,#REF!,"&gt;="&amp;MF439)</f>
        <v/>
      </c>
      <c r="MZ439" s="1">
        <f>COUNTIFS(#REF!,LT439,#REF!,1,#REF!,"&lt;="&amp;ME439,#REF!,"&gt;="&amp;MF439,#REF!,"="&amp;KV439,#REF!,"="&amp;KX439)</f>
        <v/>
      </c>
      <c r="NA439" s="1">
        <f>COUNTIFS(#REF!,LT439,#REF!,0,#REF!,"&lt;="&amp;ME439,#REF!,"&gt;="&amp;MF439,#REF!,"="&amp;KV439,#REF!,"="&amp;KX439)</f>
        <v/>
      </c>
      <c r="NB439" s="1">
        <f>COUNTIFS(#REF!,LT439,#REF!,1,#REF!,"&lt;="&amp;ME439,#REF!,"&gt;="&amp;MF439,#REF!,"="&amp;KW439,#REF!,"="&amp;KY439)</f>
        <v/>
      </c>
      <c r="NC439" s="1">
        <f>COUNTIFS(#REF!,LT439,#REF!,0,#REF!,"&lt;="&amp;ME439,#REF!,"&gt;="&amp;MF439,#REF!,"="&amp;KW439,#REF!,"="&amp;KY439)</f>
        <v/>
      </c>
      <c r="ND439" s="1">
        <f>COUNTIFS(#REF!,LT439,#REF!,1,#REF!,"&gt;="&amp;MC439,#REF!,"&lt;="&amp;MB439,#REF!,"&lt;="&amp;ME439,#REF!,"&gt;="&amp;MF439,#REF!,"="&amp;KV439,#REF!,"="&amp;KX439)</f>
        <v/>
      </c>
      <c r="NE439" s="1">
        <f>COUNTIFS(#REF!,LT439,#REF!,0,#REF!,"&gt;="&amp;MC439,#REF!,"&lt;="&amp;MB439,#REF!,"&lt;="&amp;ME439,#REF!,"&gt;="&amp;MF439,#REF!,"="&amp;KV439,#REF!,"="&amp;KX439)</f>
        <v/>
      </c>
      <c r="NF439" s="1">
        <f>COUNTIFS(#REF!,LT439,#REF!,1,#REF!,"&gt;="&amp;MC439,#REF!,"&lt;="&amp;MB439,#REF!,"&lt;="&amp;ME439,#REF!,"&gt;="&amp;MF439,#REF!,"="&amp;KW439,#REF!,"="&amp;KY439)</f>
        <v/>
      </c>
      <c r="NG439" s="1">
        <f>COUNTIFS(#REF!,LT439,#REF!,0,#REF!,"&gt;="&amp;MC439,#REF!,"&lt;="&amp;MB439,#REF!,"&lt;="&amp;ME439,#REF!,"&gt;="&amp;MF439,#REF!,"="&amp;KW439,#REF!,"="&amp;KY439)</f>
        <v/>
      </c>
      <c r="NH439" s="1">
        <f>COUNTIFS(#REF!,LT439,#REF!,1,#REF!,"&gt;="&amp;MC439,#REF!,"&lt;="&amp;MB439,#REF!,"&lt;="&amp;ME439,#REF!,"&gt;="&amp;MF439,#REF!,"="&amp;KZ439,#REF!,"="&amp;LA439)</f>
        <v/>
      </c>
      <c r="NI439" s="1">
        <f>COUNTIFS(#REF!,LT439,#REF!,0,#REF!,"&gt;="&amp;MC439,#REF!,"&lt;="&amp;MB439,#REF!,"&lt;="&amp;ME439,#REF!,"&gt;="&amp;MF439,#REF!,"="&amp;KZ439,#REF!,"="&amp;LA439)</f>
        <v/>
      </c>
      <c r="NJ439" s="1">
        <f>COUNTIFS(#REF!,LT439,#REF!,1,#REF!,"&gt;="&amp;MI439,#REF!,"&lt;="&amp;MH439,#REF!,"&lt;="&amp;ME439,#REF!,"&gt;="&amp;MF439)</f>
        <v/>
      </c>
      <c r="NK439" s="1">
        <f>COUNTIFS(#REF!,LT439,#REF!,0,#REF!,"&gt;="&amp;MI439,#REF!,"&lt;="&amp;MH439,#REF!,"&lt;="&amp;ME439,#REF!,"&gt;="&amp;MF439)</f>
        <v/>
      </c>
      <c r="NL439" s="1">
        <f>COUNTIFS(#REF!,LT439,#REF!,1,#REF!,"&gt;="&amp;MI439,#REF!,"&lt;="&amp;MH439,#REF!,"="&amp;KZ439,#REF!,"="&amp;LA439,#REF!,"&lt;="&amp;ME439,#REF!,"&gt;="&amp;MF439)</f>
        <v/>
      </c>
      <c r="NM439" s="1">
        <f>COUNTIFS(#REF!,LT439,#REF!,0,#REF!,"&gt;="&amp;MI439,#REF!,"&lt;="&amp;MH439,#REF!,"="&amp;KZ439,#REF!,"="&amp;LA439,#REF!,"&lt;="&amp;ME439,#REF!,"&gt;="&amp;MF439)</f>
        <v/>
      </c>
      <c r="NN439" s="1">
        <f>COUNTIFS(#REF!,LT439,#REF!,1,#REF!,"&gt;="&amp;MC439,#REF!,"&lt;="&amp;MB439,#REF!,"&lt;="&amp;ME439,#REF!,"&gt;="&amp;MF439)</f>
        <v/>
      </c>
      <c r="NO439" s="1">
        <f>COUNTIFS(#REF!,LT439,#REF!,0,#REF!,"&gt;="&amp;MC439,#REF!,"&lt;="&amp;MB439,#REF!,"&lt;="&amp;ME439,#REF!,"&gt;="&amp;MF439)</f>
        <v/>
      </c>
      <c r="NP439" s="1">
        <f>COUNTIFS(#REF!,LT439,#REF!,1,#REF!,"&lt;="&amp;ME439,#REF!,"&gt;="&amp;MF439,#REF!,"="&amp;KV439,#REF!,"="&amp;KX439)</f>
        <v/>
      </c>
      <c r="NQ439" s="1">
        <f>COUNTIFS(#REF!,LT439,#REF!,0,#REF!,"&lt;="&amp;ME439,#REF!,"&gt;="&amp;MF439,#REF!,"="&amp;KV439,#REF!,"="&amp;KX439)</f>
        <v/>
      </c>
      <c r="NR439" s="1">
        <f>COUNTIFS(#REF!,LT439,#REF!,1,#REF!,"&lt;="&amp;ME439,#REF!,"&gt;="&amp;MF439,#REF!,"="&amp;KW439,#REF!,"="&amp;KY439)</f>
        <v/>
      </c>
      <c r="NS439" s="1">
        <f>COUNTIFS(#REF!,LT439,#REF!,0,#REF!,"&lt;="&amp;ME439,#REF!,"&gt;="&amp;MF439,#REF!,"="&amp;KW439,#REF!,"="&amp;KY439)</f>
        <v/>
      </c>
      <c r="NT439" s="1">
        <f>MP439+MR439+MT439+MV439+MX439+MZ439+NB439</f>
        <v/>
      </c>
      <c r="NU439" s="1">
        <f>MQ439+MS439+MU439+MW439+MY439+NA439+NC439</f>
        <v/>
      </c>
      <c r="NV439" s="1">
        <f>NT439+NU439</f>
        <v/>
      </c>
      <c r="NW439" s="33">
        <f>NT439/(NT439+NU439)</f>
        <v/>
      </c>
      <c r="NX439" s="3">
        <f>1/NW439</f>
        <v/>
      </c>
      <c r="NY439" s="1">
        <f>LH439</f>
        <v/>
      </c>
      <c r="NZ439" s="79">
        <f>(NW439*((NY439-1)*0.98))-((1-NW439)*1)</f>
        <v/>
      </c>
      <c r="OA439" s="34">
        <f>IF(LR439&lt;0.9,0,IF(AND(LR439&gt;1.1),0,1))</f>
        <v/>
      </c>
      <c r="OB439" s="34">
        <f>IF(LS439&lt;0.9,0,IF(AND(LS439&gt;1.1),0,1))</f>
        <v/>
      </c>
      <c r="OC439" s="32">
        <f>IF(NV439&gt;99,1,0)</f>
        <v/>
      </c>
      <c r="OD439" s="32">
        <f>IF(NZ439&gt;0.0799,1,0)</f>
        <v/>
      </c>
      <c r="OE439" s="32">
        <f>IF(NZ439&gt;OM439,1,0)</f>
        <v/>
      </c>
      <c r="OF439" s="32">
        <f>OC439+OD439+OE439+OA439+OB439</f>
        <v/>
      </c>
      <c r="OG439" s="1">
        <f>ND439+NF439+NH439+NJ439+NL439+NN439+NP439+NR439</f>
        <v/>
      </c>
      <c r="OH439" s="1">
        <f>NE439+NG439+NI439+NK439+NM439+NO439+NQ439+NS439</f>
        <v/>
      </c>
      <c r="OI439" s="1">
        <f>OG439+OH439</f>
        <v/>
      </c>
      <c r="OJ439" s="33">
        <f>OG439/(OG439+OH439)</f>
        <v/>
      </c>
      <c r="OK439" s="3">
        <f>1/OJ439</f>
        <v/>
      </c>
      <c r="OL439" s="1">
        <f>LI439</f>
        <v/>
      </c>
      <c r="OM439" s="79">
        <f>(OJ439*((OL439-1)*0.98))-((1-OJ439)*1)</f>
        <v/>
      </c>
      <c r="ON439" s="34">
        <f>IF(LR439&lt;0.9,0,IF(AND(LR439&gt;1.1),0,1))</f>
        <v/>
      </c>
      <c r="OO439" s="34">
        <f>IF(LS439&lt;0.9,0,IF(AND(LS439&gt;1.1),0,1))</f>
        <v/>
      </c>
      <c r="OP439" s="32">
        <f>IF(OI439&gt;99,1,0)</f>
        <v/>
      </c>
      <c r="OQ439" s="32">
        <f>IF(OM439&gt;0.0799,1,0)</f>
        <v/>
      </c>
      <c r="OR439" s="32">
        <f>IF(OM439&gt;OZ439,1,0)</f>
        <v/>
      </c>
      <c r="OS439" s="32">
        <f>OP439+OQ439+OR439+ON439+OO439</f>
        <v/>
      </c>
      <c r="OT439">
        <f>IF(OF439=5,"BackHome0-0",IF(AND(OS439=5),"BackAway0-0",""))</f>
        <v/>
      </c>
      <c r="OU439">
        <f>IF(OF439=5,KN439,IF(AND(OS439=5),KO439,""))</f>
        <v/>
      </c>
      <c r="OV439">
        <f>IF(OF439=5,"Match Odds",IF(AND(OS439=5),"Match Odds",""))</f>
        <v/>
      </c>
      <c r="OW439">
        <f>IF(OF439=5,KP439,IF(AND(OS439=5),KP439,""))</f>
        <v/>
      </c>
      <c r="OX439">
        <f>IF(OF439=5,"MATCH_ODDS",IF(AND(OS439=5),"MATCH_ODDS",""))</f>
        <v/>
      </c>
      <c r="OY439">
        <f>IF(OF439=5,"BACK",IF(AND(OS439=5),"BACK",""))</f>
        <v/>
      </c>
    </row>
    <row r="440" ht="16.5" customHeight="1" thickBot="1" thickTop="1">
      <c r="A440" s="2" t="n"/>
      <c r="KN440" s="1">
        <f>IF(INDEX(#REF!,MATCH('HT 0-0'!D440,#REF!,0))=INDEX(#REF!,MATCH('HT 0-0'!D440,#REF!,0)),INDEX(#REF!,MATCH('HT 0-0'!D440,#REF!,0)),"ERROR")</f>
        <v/>
      </c>
      <c r="KO440" s="1">
        <f>IF(INDEX(#REF!,MATCH('HT 0-0'!E440,#REF!,0))=INDEX(#REF!,MATCH('HT 0-0'!E440,#REF!,0)),INDEX(#REF!,MATCH('HT 0-0'!E440,#REF!,0)),"ERROR")</f>
        <v/>
      </c>
      <c r="KP440" s="1">
        <f>KN440&amp;" v "&amp;KO440</f>
        <v/>
      </c>
      <c r="KQ440">
        <f>B440&amp;"_"&amp;C440</f>
        <v/>
      </c>
      <c r="KR440" s="1">
        <f>IF((HW440/KK440)&lt;0.335,"G",IF((HW440/KK440)&gt;0.67,"R","A"))</f>
        <v/>
      </c>
      <c r="KS440" s="1">
        <f>IF((HX440/KK440)&lt;0.335,"G",IF((HX440/KK440)&gt;0.67,"R","A"))</f>
        <v/>
      </c>
      <c r="KT440" s="1">
        <f>IF((IH440/KK440)&lt;0.335,"G",IF((IH440/KK440)&gt;0.67,"R","A"))</f>
        <v/>
      </c>
      <c r="KU440" s="1">
        <f>IF((II440/KK440)&lt;0.335,"G",IF((II440/KK440)&gt;0.67,"R","A"))</f>
        <v/>
      </c>
      <c r="KV440" s="1">
        <f>IF((HZ440/KK440)&lt;0.335,"G",IF((HZ440/KK440)&gt;0.67,"R","A"))</f>
        <v/>
      </c>
      <c r="KW440" s="1">
        <f>IF((HY440/KK440)&lt;0.335,"G",IF((HY440/KK440)&gt;0.67,"R","A"))</f>
        <v/>
      </c>
      <c r="KX440" s="1">
        <f>IF((IK440/KK440)&lt;0.335,"G",IF((IK440/KK440)&gt;0.67,"R","A"))</f>
        <v/>
      </c>
      <c r="KY440" s="1">
        <f>IF((IJ440/KK440)&lt;0.335,"G",IF((IJ440/KK440)&gt;0.67,"R","A"))</f>
        <v/>
      </c>
      <c r="KZ440" s="1">
        <f>IF((HQ440/KK440)&lt;0.335,"G",IF((HQ440/KK440)&gt;0.67,"R","A"))</f>
        <v/>
      </c>
      <c r="LA440" s="1">
        <f>IF((IB440/KK440)&lt;0.335,"G",IF((IB440/KK440)&gt;0.67,"R","A"))</f>
        <v/>
      </c>
      <c r="LB440">
        <f>IF(LQ440="0-0",INDEX(Scrape!#REF!,MATCH('HT 0-0'!KP440,Scrape!$B:$B,0)),"")</f>
        <v/>
      </c>
      <c r="LC440">
        <f>IF(LQ440="0-0",INDEX(Scrape!$A:$A,MATCH('HT 0-0'!KP440,Scrape!$B:$B,0)),"")</f>
        <v/>
      </c>
      <c r="LD440">
        <f>IF(LQ440="0-0",INDEX(Scrape!$B:$B,MATCH('HT 0-0'!KP440,Scrape!$B:$B,0)),"")</f>
        <v/>
      </c>
      <c r="LE440">
        <f>IF(LQ440="0-0",INDEX(Scrape!$C:$C,MATCH('HT 0-0'!KP440,Scrape!$B:$B,0)),"")</f>
        <v/>
      </c>
      <c r="LF440">
        <f>IF(LQ440="0-0",INDEX(Scrape!$D:$D,MATCH('HT 0-0'!KP440,Scrape!$B:$B,0)),"")</f>
        <v/>
      </c>
      <c r="LG440">
        <f>IF(LQ440="0-0",INDEX(Scrape!$E:$E,MATCH('HT 0-0'!KP440,Scrape!$B:$B,0)),"")</f>
        <v/>
      </c>
      <c r="LH440">
        <f>IF(LQ440="0-0",INDEX(Scrape!$F:$F,MATCH('HT 0-0'!KP440,Scrape!$B:$B,0)),"")</f>
        <v/>
      </c>
      <c r="LI440">
        <f>IF(LQ440="0-0",INDEX(Scrape!$G:$G,MATCH('HT 0-0'!KP440,Scrape!$B:$B,0)),"")</f>
        <v/>
      </c>
      <c r="LJ440">
        <f>IF(LQ440="0-0",INDEX(Scrape!$H:$H,MATCH('HT 0-0'!KP440,Scrape!$B:$B,0)),"")</f>
        <v/>
      </c>
      <c r="LK440">
        <f>IF(LQ440="0-0",INDEX(Scrape!$I:$I,MATCH('HT 0-0'!KP440,Scrape!$B:$B,0)),"")</f>
        <v/>
      </c>
      <c r="LL440">
        <f>IF(LQ440="0-0",INDEX(Scrape!$J:$J,MATCH('HT 0-0'!KP440,Scrape!$B:$B,0)),"")</f>
        <v/>
      </c>
      <c r="LM440">
        <f>IF(LQ440="0-0",INDEX(Scrape!$K:$K,MATCH('HT 0-0'!KP440,Scrape!$B:$B,0)),"")</f>
        <v/>
      </c>
      <c r="LN440">
        <f>IF(LQ440="0-0",INDEX(Scrape!$L:$L,MATCH('HT 0-0'!KP440,Scrape!$B:$B,0)),"")</f>
        <v/>
      </c>
      <c r="LO440">
        <f>IF(LQ440="0-0",INDEX(Scrape!$M:$M,MATCH('HT 0-0'!KP440,Scrape!$B:$B,0)),"")</f>
        <v/>
      </c>
      <c r="LP440">
        <f>IF(LQ440="0-0",INDEX(Scrape!$N:$N,MATCH('HT 0-0'!KP440,Scrape!$B:$B,0)),"")</f>
        <v/>
      </c>
      <c r="LQ440">
        <f>INDEX(Scrape!$O:$O,MATCH('HT 0-0'!KP440,Scrape!$B:$B,0))</f>
        <v/>
      </c>
      <c r="LR440">
        <f>(1/LJ440)+(1/LI440)+(1/LH440)</f>
        <v/>
      </c>
      <c r="LS440">
        <f>(1/LG440)+(1/LF440)+(1/LE440)</f>
        <v/>
      </c>
      <c r="LT440" s="8">
        <f>IF(INDEX(#REF!,MATCH(KQ440,#REF!,0))=INDEX(#REF!,MATCH(KQ440,#REF!,0)),INDEX(#REF!,MATCH(KQ440,#REF!,0)),"ERROR")</f>
        <v/>
      </c>
      <c r="LU440" s="4">
        <f>IF(KR440="G",2,IF(KR440="R",0.5,IF(KR440="A",1)))</f>
        <v/>
      </c>
      <c r="LV440" s="4">
        <f>IF(KS440="G",0.5,IF(KS440="R",2,IF(KS440="A",1)))</f>
        <v/>
      </c>
      <c r="LW440" s="4">
        <f>IF(KT440="G",2,IF(KT440="R",0.5,IF(KT440="A",1)))</f>
        <v/>
      </c>
      <c r="LX440" s="4">
        <f>IF(KU440="G",0.5,IF(KU440="R",2,IF(KU440="A",1)))</f>
        <v/>
      </c>
      <c r="LY440" s="7">
        <f>(LK440*(LU440+LX440)+(LL440*(LU440+LX440)))</f>
        <v/>
      </c>
      <c r="LZ440" s="7">
        <f>(LN440*(LV440+LW440)+(LO440*(LV440+LW440)))</f>
        <v/>
      </c>
      <c r="MA440" s="11">
        <f>LY440-LZ440</f>
        <v/>
      </c>
      <c r="MB440" s="5">
        <f>MA440+2</f>
        <v/>
      </c>
      <c r="MC440" s="6">
        <f>MA440-2</f>
        <v/>
      </c>
      <c r="MD440" s="4">
        <f>LE440</f>
        <v/>
      </c>
      <c r="ME440" s="9">
        <f>IF(MD440=0,1000,MD440+0.75)</f>
        <v/>
      </c>
      <c r="MF440" s="10">
        <f>IF(MD440=0,0,MD440-0.75)</f>
        <v/>
      </c>
      <c r="MG440" s="4">
        <f>((LM440*(LU440+LX440))-((LP440*(LV440+LW440))))</f>
        <v/>
      </c>
      <c r="MH440" s="9">
        <f>MG440*1.2</f>
        <v/>
      </c>
      <c r="MI440" s="10">
        <f>MG440*0.8</f>
        <v/>
      </c>
      <c r="MJ440">
        <f>IFERROR(OT440,"")</f>
        <v/>
      </c>
      <c r="MK440">
        <f>IFERROR(OU440,"")</f>
        <v/>
      </c>
      <c r="ML440">
        <f>IFERROR(OV440,"")</f>
        <v/>
      </c>
      <c r="MM440">
        <f>IFERROR(OW440,"")</f>
        <v/>
      </c>
      <c r="MN440">
        <f>IFERROR(OX440,"")</f>
        <v/>
      </c>
      <c r="MO440">
        <f>IFERROR(OY440,"")</f>
        <v/>
      </c>
      <c r="MP440" s="1">
        <f>COUNTIFS(#REF!,LT440,#REF!,1,#REF!,"&gt;="&amp;MC440,#REF!,"&lt;="&amp;MB440,#REF!,"&lt;="&amp;ME440,#REF!,"&gt;="&amp;MF440,#REF!,"="&amp;KV440,#REF!,"="&amp;KX440)</f>
        <v/>
      </c>
      <c r="MQ440" s="1">
        <f>COUNTIFS(#REF!,LT440,#REF!,0,#REF!,"&gt;="&amp;MC440,#REF!,"&lt;="&amp;MB440,#REF!,"&lt;="&amp;ME440,#REF!,"&gt;="&amp;MF440,#REF!,"="&amp;KV440,#REF!,"="&amp;KX440)</f>
        <v/>
      </c>
      <c r="MR440" s="1">
        <f>COUNTIFS(#REF!,LT440,#REF!,1,#REF!,"&gt;="&amp;MC440,#REF!,"&lt;="&amp;MB440,#REF!,"&lt;="&amp;ME440,#REF!,"&gt;="&amp;MF440,#REF!,"="&amp;KW440,#REF!,"="&amp;KY440)</f>
        <v/>
      </c>
      <c r="MS440" s="1">
        <f>COUNTIFS(#REF!,LT440,#REF!,0,#REF!,"&gt;="&amp;MC440,#REF!,"&lt;="&amp;MB440,#REF!,"&lt;="&amp;ME440,#REF!,"&gt;="&amp;MF440,#REF!,"="&amp;KW440,#REF!,"="&amp;KY440)</f>
        <v/>
      </c>
      <c r="MT440" s="1">
        <f>COUNTIFS(#REF!,LT440,#REF!,1,#REF!,"&gt;="&amp;MI440,#REF!,"&lt;="&amp;MH440,#REF!,"&lt;="&amp;ME440,#REF!,"&gt;="&amp;MF440)</f>
        <v/>
      </c>
      <c r="MU440" s="1">
        <f>COUNTIFS(#REF!,LT440,#REF!,0,#REF!,"&gt;="&amp;MI440,#REF!,"&lt;="&amp;MH440,#REF!,"&lt;="&amp;ME440,#REF!,"&gt;="&amp;MF440)</f>
        <v/>
      </c>
      <c r="MV440" s="1">
        <f>COUNTIFS(#REF!,LT440,#REF!,1,#REF!,"&gt;="&amp;MI440,#REF!,"&lt;="&amp;MH440,#REF!,"="&amp;KZ440,#REF!,"="&amp;LA440,#REF!,"&lt;="&amp;ME440,#REF!,"&gt;="&amp;MF440)</f>
        <v/>
      </c>
      <c r="MW440" s="1">
        <f>COUNTIFS(#REF!,LT440,#REF!,0,#REF!,"&gt;="&amp;MI440,#REF!,"&lt;="&amp;MH440,#REF!,"="&amp;KZ440,#REF!,"="&amp;LA440,#REF!,"&lt;="&amp;ME440,#REF!,"&gt;="&amp;MF440)</f>
        <v/>
      </c>
      <c r="MX440" s="1">
        <f>COUNTIFS(#REF!,LT440,#REF!,1,#REF!,"&gt;="&amp;MC440,#REF!,"&lt;="&amp;MB440,#REF!,"&lt;="&amp;ME440,#REF!,"&gt;="&amp;MF440)</f>
        <v/>
      </c>
      <c r="MY440" s="1">
        <f>COUNTIFS(#REF!,LT440,#REF!,0,#REF!,"&gt;="&amp;MC440,#REF!,"&lt;="&amp;MB440,#REF!,"&lt;="&amp;ME440,#REF!,"&gt;="&amp;MF440)</f>
        <v/>
      </c>
      <c r="MZ440" s="1">
        <f>COUNTIFS(#REF!,LT440,#REF!,1,#REF!,"&lt;="&amp;ME440,#REF!,"&gt;="&amp;MF440,#REF!,"="&amp;KV440,#REF!,"="&amp;KX440)</f>
        <v/>
      </c>
      <c r="NA440" s="1">
        <f>COUNTIFS(#REF!,LT440,#REF!,0,#REF!,"&lt;="&amp;ME440,#REF!,"&gt;="&amp;MF440,#REF!,"="&amp;KV440,#REF!,"="&amp;KX440)</f>
        <v/>
      </c>
      <c r="NB440" s="1">
        <f>COUNTIFS(#REF!,LT440,#REF!,1,#REF!,"&lt;="&amp;ME440,#REF!,"&gt;="&amp;MF440,#REF!,"="&amp;KW440,#REF!,"="&amp;KY440)</f>
        <v/>
      </c>
      <c r="NC440" s="1">
        <f>COUNTIFS(#REF!,LT440,#REF!,0,#REF!,"&lt;="&amp;ME440,#REF!,"&gt;="&amp;MF440,#REF!,"="&amp;KW440,#REF!,"="&amp;KY440)</f>
        <v/>
      </c>
      <c r="ND440" s="1">
        <f>COUNTIFS(#REF!,LT440,#REF!,1,#REF!,"&gt;="&amp;MC440,#REF!,"&lt;="&amp;MB440,#REF!,"&lt;="&amp;ME440,#REF!,"&gt;="&amp;MF440,#REF!,"="&amp;KV440,#REF!,"="&amp;KX440)</f>
        <v/>
      </c>
      <c r="NE440" s="1">
        <f>COUNTIFS(#REF!,LT440,#REF!,0,#REF!,"&gt;="&amp;MC440,#REF!,"&lt;="&amp;MB440,#REF!,"&lt;="&amp;ME440,#REF!,"&gt;="&amp;MF440,#REF!,"="&amp;KV440,#REF!,"="&amp;KX440)</f>
        <v/>
      </c>
      <c r="NF440" s="1">
        <f>COUNTIFS(#REF!,LT440,#REF!,1,#REF!,"&gt;="&amp;MC440,#REF!,"&lt;="&amp;MB440,#REF!,"&lt;="&amp;ME440,#REF!,"&gt;="&amp;MF440,#REF!,"="&amp;KW440,#REF!,"="&amp;KY440)</f>
        <v/>
      </c>
      <c r="NG440" s="1">
        <f>COUNTIFS(#REF!,LT440,#REF!,0,#REF!,"&gt;="&amp;MC440,#REF!,"&lt;="&amp;MB440,#REF!,"&lt;="&amp;ME440,#REF!,"&gt;="&amp;MF440,#REF!,"="&amp;KW440,#REF!,"="&amp;KY440)</f>
        <v/>
      </c>
      <c r="NH440" s="1">
        <f>COUNTIFS(#REF!,LT440,#REF!,1,#REF!,"&gt;="&amp;MC440,#REF!,"&lt;="&amp;MB440,#REF!,"&lt;="&amp;ME440,#REF!,"&gt;="&amp;MF440,#REF!,"="&amp;KZ440,#REF!,"="&amp;LA440)</f>
        <v/>
      </c>
      <c r="NI440" s="1">
        <f>COUNTIFS(#REF!,LT440,#REF!,0,#REF!,"&gt;="&amp;MC440,#REF!,"&lt;="&amp;MB440,#REF!,"&lt;="&amp;ME440,#REF!,"&gt;="&amp;MF440,#REF!,"="&amp;KZ440,#REF!,"="&amp;LA440)</f>
        <v/>
      </c>
      <c r="NJ440" s="1">
        <f>COUNTIFS(#REF!,LT440,#REF!,1,#REF!,"&gt;="&amp;MI440,#REF!,"&lt;="&amp;MH440,#REF!,"&lt;="&amp;ME440,#REF!,"&gt;="&amp;MF440)</f>
        <v/>
      </c>
      <c r="NK440" s="1">
        <f>COUNTIFS(#REF!,LT440,#REF!,0,#REF!,"&gt;="&amp;MI440,#REF!,"&lt;="&amp;MH440,#REF!,"&lt;="&amp;ME440,#REF!,"&gt;="&amp;MF440)</f>
        <v/>
      </c>
      <c r="NL440" s="1">
        <f>COUNTIFS(#REF!,LT440,#REF!,1,#REF!,"&gt;="&amp;MI440,#REF!,"&lt;="&amp;MH440,#REF!,"="&amp;KZ440,#REF!,"="&amp;LA440,#REF!,"&lt;="&amp;ME440,#REF!,"&gt;="&amp;MF440)</f>
        <v/>
      </c>
      <c r="NM440" s="1">
        <f>COUNTIFS(#REF!,LT440,#REF!,0,#REF!,"&gt;="&amp;MI440,#REF!,"&lt;="&amp;MH440,#REF!,"="&amp;KZ440,#REF!,"="&amp;LA440,#REF!,"&lt;="&amp;ME440,#REF!,"&gt;="&amp;MF440)</f>
        <v/>
      </c>
      <c r="NN440" s="1">
        <f>COUNTIFS(#REF!,LT440,#REF!,1,#REF!,"&gt;="&amp;MC440,#REF!,"&lt;="&amp;MB440,#REF!,"&lt;="&amp;ME440,#REF!,"&gt;="&amp;MF440)</f>
        <v/>
      </c>
      <c r="NO440" s="1">
        <f>COUNTIFS(#REF!,LT440,#REF!,0,#REF!,"&gt;="&amp;MC440,#REF!,"&lt;="&amp;MB440,#REF!,"&lt;="&amp;ME440,#REF!,"&gt;="&amp;MF440)</f>
        <v/>
      </c>
      <c r="NP440" s="1">
        <f>COUNTIFS(#REF!,LT440,#REF!,1,#REF!,"&lt;="&amp;ME440,#REF!,"&gt;="&amp;MF440,#REF!,"="&amp;KV440,#REF!,"="&amp;KX440)</f>
        <v/>
      </c>
      <c r="NQ440" s="1">
        <f>COUNTIFS(#REF!,LT440,#REF!,0,#REF!,"&lt;="&amp;ME440,#REF!,"&gt;="&amp;MF440,#REF!,"="&amp;KV440,#REF!,"="&amp;KX440)</f>
        <v/>
      </c>
      <c r="NR440" s="1">
        <f>COUNTIFS(#REF!,LT440,#REF!,1,#REF!,"&lt;="&amp;ME440,#REF!,"&gt;="&amp;MF440,#REF!,"="&amp;KW440,#REF!,"="&amp;KY440)</f>
        <v/>
      </c>
      <c r="NS440" s="1">
        <f>COUNTIFS(#REF!,LT440,#REF!,0,#REF!,"&lt;="&amp;ME440,#REF!,"&gt;="&amp;MF440,#REF!,"="&amp;KW440,#REF!,"="&amp;KY440)</f>
        <v/>
      </c>
      <c r="NT440" s="1">
        <f>MP440+MR440+MT440+MV440+MX440+MZ440+NB440</f>
        <v/>
      </c>
      <c r="NU440" s="1">
        <f>MQ440+MS440+MU440+MW440+MY440+NA440+NC440</f>
        <v/>
      </c>
      <c r="NV440" s="1">
        <f>NT440+NU440</f>
        <v/>
      </c>
      <c r="NW440" s="33">
        <f>NT440/(NT440+NU440)</f>
        <v/>
      </c>
      <c r="NX440" s="3">
        <f>1/NW440</f>
        <v/>
      </c>
      <c r="NY440" s="1">
        <f>LH440</f>
        <v/>
      </c>
      <c r="NZ440" s="79">
        <f>(NW440*((NY440-1)*0.98))-((1-NW440)*1)</f>
        <v/>
      </c>
      <c r="OA440" s="34">
        <f>IF(LR440&lt;0.9,0,IF(AND(LR440&gt;1.1),0,1))</f>
        <v/>
      </c>
      <c r="OB440" s="34">
        <f>IF(LS440&lt;0.9,0,IF(AND(LS440&gt;1.1),0,1))</f>
        <v/>
      </c>
      <c r="OC440" s="32">
        <f>IF(NV440&gt;99,1,0)</f>
        <v/>
      </c>
      <c r="OD440" s="32">
        <f>IF(NZ440&gt;0.0799,1,0)</f>
        <v/>
      </c>
      <c r="OE440" s="32">
        <f>IF(NZ440&gt;OM440,1,0)</f>
        <v/>
      </c>
      <c r="OF440" s="32">
        <f>OC440+OD440+OE440+OA440+OB440</f>
        <v/>
      </c>
      <c r="OG440" s="1">
        <f>ND440+NF440+NH440+NJ440+NL440+NN440+NP440+NR440</f>
        <v/>
      </c>
      <c r="OH440" s="1">
        <f>NE440+NG440+NI440+NK440+NM440+NO440+NQ440+NS440</f>
        <v/>
      </c>
      <c r="OI440" s="1">
        <f>OG440+OH440</f>
        <v/>
      </c>
      <c r="OJ440" s="33">
        <f>OG440/(OG440+OH440)</f>
        <v/>
      </c>
      <c r="OK440" s="3">
        <f>1/OJ440</f>
        <v/>
      </c>
      <c r="OL440" s="1">
        <f>LI440</f>
        <v/>
      </c>
      <c r="OM440" s="79">
        <f>(OJ440*((OL440-1)*0.98))-((1-OJ440)*1)</f>
        <v/>
      </c>
      <c r="ON440" s="34">
        <f>IF(LR440&lt;0.9,0,IF(AND(LR440&gt;1.1),0,1))</f>
        <v/>
      </c>
      <c r="OO440" s="34">
        <f>IF(LS440&lt;0.9,0,IF(AND(LS440&gt;1.1),0,1))</f>
        <v/>
      </c>
      <c r="OP440" s="32">
        <f>IF(OI440&gt;99,1,0)</f>
        <v/>
      </c>
      <c r="OQ440" s="32">
        <f>IF(OM440&gt;0.0799,1,0)</f>
        <v/>
      </c>
      <c r="OR440" s="32">
        <f>IF(OM440&gt;OZ440,1,0)</f>
        <v/>
      </c>
      <c r="OS440" s="32">
        <f>OP440+OQ440+OR440+ON440+OO440</f>
        <v/>
      </c>
      <c r="OT440">
        <f>IF(OF440=5,"BackHome0-0",IF(AND(OS440=5),"BackAway0-0",""))</f>
        <v/>
      </c>
      <c r="OU440">
        <f>IF(OF440=5,KN440,IF(AND(OS440=5),KO440,""))</f>
        <v/>
      </c>
      <c r="OV440">
        <f>IF(OF440=5,"Match Odds",IF(AND(OS440=5),"Match Odds",""))</f>
        <v/>
      </c>
      <c r="OW440">
        <f>IF(OF440=5,KP440,IF(AND(OS440=5),KP440,""))</f>
        <v/>
      </c>
      <c r="OX440">
        <f>IF(OF440=5,"MATCH_ODDS",IF(AND(OS440=5),"MATCH_ODDS",""))</f>
        <v/>
      </c>
      <c r="OY440">
        <f>IF(OF440=5,"BACK",IF(AND(OS440=5),"BACK",""))</f>
        <v/>
      </c>
    </row>
    <row r="441" ht="16.5" customHeight="1" thickBot="1" thickTop="1">
      <c r="A441" s="2" t="n"/>
      <c r="KN441" s="1">
        <f>IF(INDEX(#REF!,MATCH('HT 0-0'!D441,#REF!,0))=INDEX(#REF!,MATCH('HT 0-0'!D441,#REF!,0)),INDEX(#REF!,MATCH('HT 0-0'!D441,#REF!,0)),"ERROR")</f>
        <v/>
      </c>
      <c r="KO441" s="1">
        <f>IF(INDEX(#REF!,MATCH('HT 0-0'!E441,#REF!,0))=INDEX(#REF!,MATCH('HT 0-0'!E441,#REF!,0)),INDEX(#REF!,MATCH('HT 0-0'!E441,#REF!,0)),"ERROR")</f>
        <v/>
      </c>
      <c r="KP441" s="1">
        <f>KN441&amp;" v "&amp;KO441</f>
        <v/>
      </c>
      <c r="KQ441">
        <f>B441&amp;"_"&amp;C441</f>
        <v/>
      </c>
      <c r="KR441" s="1">
        <f>IF((HW441/KK441)&lt;0.335,"G",IF((HW441/KK441)&gt;0.67,"R","A"))</f>
        <v/>
      </c>
      <c r="KS441" s="1">
        <f>IF((HX441/KK441)&lt;0.335,"G",IF((HX441/KK441)&gt;0.67,"R","A"))</f>
        <v/>
      </c>
      <c r="KT441" s="1">
        <f>IF((IH441/KK441)&lt;0.335,"G",IF((IH441/KK441)&gt;0.67,"R","A"))</f>
        <v/>
      </c>
      <c r="KU441" s="1">
        <f>IF((II441/KK441)&lt;0.335,"G",IF((II441/KK441)&gt;0.67,"R","A"))</f>
        <v/>
      </c>
      <c r="KV441" s="1">
        <f>IF((HZ441/KK441)&lt;0.335,"G",IF((HZ441/KK441)&gt;0.67,"R","A"))</f>
        <v/>
      </c>
      <c r="KW441" s="1">
        <f>IF((HY441/KK441)&lt;0.335,"G",IF((HY441/KK441)&gt;0.67,"R","A"))</f>
        <v/>
      </c>
      <c r="KX441" s="1">
        <f>IF((IK441/KK441)&lt;0.335,"G",IF((IK441/KK441)&gt;0.67,"R","A"))</f>
        <v/>
      </c>
      <c r="KY441" s="1">
        <f>IF((IJ441/KK441)&lt;0.335,"G",IF((IJ441/KK441)&gt;0.67,"R","A"))</f>
        <v/>
      </c>
      <c r="KZ441" s="1">
        <f>IF((HQ441/KK441)&lt;0.335,"G",IF((HQ441/KK441)&gt;0.67,"R","A"))</f>
        <v/>
      </c>
      <c r="LA441" s="1">
        <f>IF((IB441/KK441)&lt;0.335,"G",IF((IB441/KK441)&gt;0.67,"R","A"))</f>
        <v/>
      </c>
      <c r="LB441">
        <f>IF(LQ441="0-0",INDEX(Scrape!#REF!,MATCH('HT 0-0'!KP441,Scrape!$B:$B,0)),"")</f>
        <v/>
      </c>
      <c r="LC441">
        <f>IF(LQ441="0-0",INDEX(Scrape!$A:$A,MATCH('HT 0-0'!KP441,Scrape!$B:$B,0)),"")</f>
        <v/>
      </c>
      <c r="LD441">
        <f>IF(LQ441="0-0",INDEX(Scrape!$B:$B,MATCH('HT 0-0'!KP441,Scrape!$B:$B,0)),"")</f>
        <v/>
      </c>
      <c r="LE441">
        <f>IF(LQ441="0-0",INDEX(Scrape!$C:$C,MATCH('HT 0-0'!KP441,Scrape!$B:$B,0)),"")</f>
        <v/>
      </c>
      <c r="LF441">
        <f>IF(LQ441="0-0",INDEX(Scrape!$D:$D,MATCH('HT 0-0'!KP441,Scrape!$B:$B,0)),"")</f>
        <v/>
      </c>
      <c r="LG441">
        <f>IF(LQ441="0-0",INDEX(Scrape!$E:$E,MATCH('HT 0-0'!KP441,Scrape!$B:$B,0)),"")</f>
        <v/>
      </c>
      <c r="LH441">
        <f>IF(LQ441="0-0",INDEX(Scrape!$F:$F,MATCH('HT 0-0'!KP441,Scrape!$B:$B,0)),"")</f>
        <v/>
      </c>
      <c r="LI441">
        <f>IF(LQ441="0-0",INDEX(Scrape!$G:$G,MATCH('HT 0-0'!KP441,Scrape!$B:$B,0)),"")</f>
        <v/>
      </c>
      <c r="LJ441">
        <f>IF(LQ441="0-0",INDEX(Scrape!$H:$H,MATCH('HT 0-0'!KP441,Scrape!$B:$B,0)),"")</f>
        <v/>
      </c>
      <c r="LK441">
        <f>IF(LQ441="0-0",INDEX(Scrape!$I:$I,MATCH('HT 0-0'!KP441,Scrape!$B:$B,0)),"")</f>
        <v/>
      </c>
      <c r="LL441">
        <f>IF(LQ441="0-0",INDEX(Scrape!$J:$J,MATCH('HT 0-0'!KP441,Scrape!$B:$B,0)),"")</f>
        <v/>
      </c>
      <c r="LM441">
        <f>IF(LQ441="0-0",INDEX(Scrape!$K:$K,MATCH('HT 0-0'!KP441,Scrape!$B:$B,0)),"")</f>
        <v/>
      </c>
      <c r="LN441">
        <f>IF(LQ441="0-0",INDEX(Scrape!$L:$L,MATCH('HT 0-0'!KP441,Scrape!$B:$B,0)),"")</f>
        <v/>
      </c>
      <c r="LO441">
        <f>IF(LQ441="0-0",INDEX(Scrape!$M:$M,MATCH('HT 0-0'!KP441,Scrape!$B:$B,0)),"")</f>
        <v/>
      </c>
      <c r="LP441">
        <f>IF(LQ441="0-0",INDEX(Scrape!$N:$N,MATCH('HT 0-0'!KP441,Scrape!$B:$B,0)),"")</f>
        <v/>
      </c>
      <c r="LQ441">
        <f>INDEX(Scrape!$O:$O,MATCH('HT 0-0'!KP441,Scrape!$B:$B,0))</f>
        <v/>
      </c>
      <c r="LR441">
        <f>(1/LJ441)+(1/LI441)+(1/LH441)</f>
        <v/>
      </c>
      <c r="LS441">
        <f>(1/LG441)+(1/LF441)+(1/LE441)</f>
        <v/>
      </c>
      <c r="LT441" s="8">
        <f>IF(INDEX(#REF!,MATCH(KQ441,#REF!,0))=INDEX(#REF!,MATCH(KQ441,#REF!,0)),INDEX(#REF!,MATCH(KQ441,#REF!,0)),"ERROR")</f>
        <v/>
      </c>
      <c r="LU441" s="4">
        <f>IF(KR441="G",2,IF(KR441="R",0.5,IF(KR441="A",1)))</f>
        <v/>
      </c>
      <c r="LV441" s="4">
        <f>IF(KS441="G",0.5,IF(KS441="R",2,IF(KS441="A",1)))</f>
        <v/>
      </c>
      <c r="LW441" s="4">
        <f>IF(KT441="G",2,IF(KT441="R",0.5,IF(KT441="A",1)))</f>
        <v/>
      </c>
      <c r="LX441" s="4">
        <f>IF(KU441="G",0.5,IF(KU441="R",2,IF(KU441="A",1)))</f>
        <v/>
      </c>
      <c r="LY441" s="7">
        <f>(LK441*(LU441+LX441)+(LL441*(LU441+LX441)))</f>
        <v/>
      </c>
      <c r="LZ441" s="7">
        <f>(LN441*(LV441+LW441)+(LO441*(LV441+LW441)))</f>
        <v/>
      </c>
      <c r="MA441" s="11">
        <f>LY441-LZ441</f>
        <v/>
      </c>
      <c r="MB441" s="5">
        <f>MA441+2</f>
        <v/>
      </c>
      <c r="MC441" s="6">
        <f>MA441-2</f>
        <v/>
      </c>
      <c r="MD441" s="4">
        <f>LE441</f>
        <v/>
      </c>
      <c r="ME441" s="9">
        <f>IF(MD441=0,1000,MD441+0.75)</f>
        <v/>
      </c>
      <c r="MF441" s="10">
        <f>IF(MD441=0,0,MD441-0.75)</f>
        <v/>
      </c>
      <c r="MG441" s="4">
        <f>((LM441*(LU441+LX441))-((LP441*(LV441+LW441))))</f>
        <v/>
      </c>
      <c r="MH441" s="9">
        <f>MG441*1.2</f>
        <v/>
      </c>
      <c r="MI441" s="10">
        <f>MG441*0.8</f>
        <v/>
      </c>
      <c r="MJ441">
        <f>IFERROR(OT441,"")</f>
        <v/>
      </c>
      <c r="MK441">
        <f>IFERROR(OU441,"")</f>
        <v/>
      </c>
      <c r="ML441">
        <f>IFERROR(OV441,"")</f>
        <v/>
      </c>
      <c r="MM441">
        <f>IFERROR(OW441,"")</f>
        <v/>
      </c>
      <c r="MN441">
        <f>IFERROR(OX441,"")</f>
        <v/>
      </c>
      <c r="MO441">
        <f>IFERROR(OY441,"")</f>
        <v/>
      </c>
      <c r="MP441" s="1">
        <f>COUNTIFS(#REF!,LT441,#REF!,1,#REF!,"&gt;="&amp;MC441,#REF!,"&lt;="&amp;MB441,#REF!,"&lt;="&amp;ME441,#REF!,"&gt;="&amp;MF441,#REF!,"="&amp;KV441,#REF!,"="&amp;KX441)</f>
        <v/>
      </c>
      <c r="MQ441" s="1">
        <f>COUNTIFS(#REF!,LT441,#REF!,0,#REF!,"&gt;="&amp;MC441,#REF!,"&lt;="&amp;MB441,#REF!,"&lt;="&amp;ME441,#REF!,"&gt;="&amp;MF441,#REF!,"="&amp;KV441,#REF!,"="&amp;KX441)</f>
        <v/>
      </c>
      <c r="MR441" s="1">
        <f>COUNTIFS(#REF!,LT441,#REF!,1,#REF!,"&gt;="&amp;MC441,#REF!,"&lt;="&amp;MB441,#REF!,"&lt;="&amp;ME441,#REF!,"&gt;="&amp;MF441,#REF!,"="&amp;KW441,#REF!,"="&amp;KY441)</f>
        <v/>
      </c>
      <c r="MS441" s="1">
        <f>COUNTIFS(#REF!,LT441,#REF!,0,#REF!,"&gt;="&amp;MC441,#REF!,"&lt;="&amp;MB441,#REF!,"&lt;="&amp;ME441,#REF!,"&gt;="&amp;MF441,#REF!,"="&amp;KW441,#REF!,"="&amp;KY441)</f>
        <v/>
      </c>
      <c r="MT441" s="1">
        <f>COUNTIFS(#REF!,LT441,#REF!,1,#REF!,"&gt;="&amp;MI441,#REF!,"&lt;="&amp;MH441,#REF!,"&lt;="&amp;ME441,#REF!,"&gt;="&amp;MF441)</f>
        <v/>
      </c>
      <c r="MU441" s="1">
        <f>COUNTIFS(#REF!,LT441,#REF!,0,#REF!,"&gt;="&amp;MI441,#REF!,"&lt;="&amp;MH441,#REF!,"&lt;="&amp;ME441,#REF!,"&gt;="&amp;MF441)</f>
        <v/>
      </c>
      <c r="MV441" s="1">
        <f>COUNTIFS(#REF!,LT441,#REF!,1,#REF!,"&gt;="&amp;MI441,#REF!,"&lt;="&amp;MH441,#REF!,"="&amp;KZ441,#REF!,"="&amp;LA441,#REF!,"&lt;="&amp;ME441,#REF!,"&gt;="&amp;MF441)</f>
        <v/>
      </c>
      <c r="MW441" s="1">
        <f>COUNTIFS(#REF!,LT441,#REF!,0,#REF!,"&gt;="&amp;MI441,#REF!,"&lt;="&amp;MH441,#REF!,"="&amp;KZ441,#REF!,"="&amp;LA441,#REF!,"&lt;="&amp;ME441,#REF!,"&gt;="&amp;MF441)</f>
        <v/>
      </c>
      <c r="MX441" s="1">
        <f>COUNTIFS(#REF!,LT441,#REF!,1,#REF!,"&gt;="&amp;MC441,#REF!,"&lt;="&amp;MB441,#REF!,"&lt;="&amp;ME441,#REF!,"&gt;="&amp;MF441)</f>
        <v/>
      </c>
      <c r="MY441" s="1">
        <f>COUNTIFS(#REF!,LT441,#REF!,0,#REF!,"&gt;="&amp;MC441,#REF!,"&lt;="&amp;MB441,#REF!,"&lt;="&amp;ME441,#REF!,"&gt;="&amp;MF441)</f>
        <v/>
      </c>
      <c r="MZ441" s="1">
        <f>COUNTIFS(#REF!,LT441,#REF!,1,#REF!,"&lt;="&amp;ME441,#REF!,"&gt;="&amp;MF441,#REF!,"="&amp;KV441,#REF!,"="&amp;KX441)</f>
        <v/>
      </c>
      <c r="NA441" s="1">
        <f>COUNTIFS(#REF!,LT441,#REF!,0,#REF!,"&lt;="&amp;ME441,#REF!,"&gt;="&amp;MF441,#REF!,"="&amp;KV441,#REF!,"="&amp;KX441)</f>
        <v/>
      </c>
      <c r="NB441" s="1">
        <f>COUNTIFS(#REF!,LT441,#REF!,1,#REF!,"&lt;="&amp;ME441,#REF!,"&gt;="&amp;MF441,#REF!,"="&amp;KW441,#REF!,"="&amp;KY441)</f>
        <v/>
      </c>
      <c r="NC441" s="1">
        <f>COUNTIFS(#REF!,LT441,#REF!,0,#REF!,"&lt;="&amp;ME441,#REF!,"&gt;="&amp;MF441,#REF!,"="&amp;KW441,#REF!,"="&amp;KY441)</f>
        <v/>
      </c>
      <c r="ND441" s="1">
        <f>COUNTIFS(#REF!,LT441,#REF!,1,#REF!,"&gt;="&amp;MC441,#REF!,"&lt;="&amp;MB441,#REF!,"&lt;="&amp;ME441,#REF!,"&gt;="&amp;MF441,#REF!,"="&amp;KV441,#REF!,"="&amp;KX441)</f>
        <v/>
      </c>
      <c r="NE441" s="1">
        <f>COUNTIFS(#REF!,LT441,#REF!,0,#REF!,"&gt;="&amp;MC441,#REF!,"&lt;="&amp;MB441,#REF!,"&lt;="&amp;ME441,#REF!,"&gt;="&amp;MF441,#REF!,"="&amp;KV441,#REF!,"="&amp;KX441)</f>
        <v/>
      </c>
      <c r="NF441" s="1">
        <f>COUNTIFS(#REF!,LT441,#REF!,1,#REF!,"&gt;="&amp;MC441,#REF!,"&lt;="&amp;MB441,#REF!,"&lt;="&amp;ME441,#REF!,"&gt;="&amp;MF441,#REF!,"="&amp;KW441,#REF!,"="&amp;KY441)</f>
        <v/>
      </c>
      <c r="NG441" s="1">
        <f>COUNTIFS(#REF!,LT441,#REF!,0,#REF!,"&gt;="&amp;MC441,#REF!,"&lt;="&amp;MB441,#REF!,"&lt;="&amp;ME441,#REF!,"&gt;="&amp;MF441,#REF!,"="&amp;KW441,#REF!,"="&amp;KY441)</f>
        <v/>
      </c>
      <c r="NH441" s="1">
        <f>COUNTIFS(#REF!,LT441,#REF!,1,#REF!,"&gt;="&amp;MC441,#REF!,"&lt;="&amp;MB441,#REF!,"&lt;="&amp;ME441,#REF!,"&gt;="&amp;MF441,#REF!,"="&amp;KZ441,#REF!,"="&amp;LA441)</f>
        <v/>
      </c>
      <c r="NI441" s="1">
        <f>COUNTIFS(#REF!,LT441,#REF!,0,#REF!,"&gt;="&amp;MC441,#REF!,"&lt;="&amp;MB441,#REF!,"&lt;="&amp;ME441,#REF!,"&gt;="&amp;MF441,#REF!,"="&amp;KZ441,#REF!,"="&amp;LA441)</f>
        <v/>
      </c>
      <c r="NJ441" s="1">
        <f>COUNTIFS(#REF!,LT441,#REF!,1,#REF!,"&gt;="&amp;MI441,#REF!,"&lt;="&amp;MH441,#REF!,"&lt;="&amp;ME441,#REF!,"&gt;="&amp;MF441)</f>
        <v/>
      </c>
      <c r="NK441" s="1">
        <f>COUNTIFS(#REF!,LT441,#REF!,0,#REF!,"&gt;="&amp;MI441,#REF!,"&lt;="&amp;MH441,#REF!,"&lt;="&amp;ME441,#REF!,"&gt;="&amp;MF441)</f>
        <v/>
      </c>
      <c r="NL441" s="1">
        <f>COUNTIFS(#REF!,LT441,#REF!,1,#REF!,"&gt;="&amp;MI441,#REF!,"&lt;="&amp;MH441,#REF!,"="&amp;KZ441,#REF!,"="&amp;LA441,#REF!,"&lt;="&amp;ME441,#REF!,"&gt;="&amp;MF441)</f>
        <v/>
      </c>
      <c r="NM441" s="1">
        <f>COUNTIFS(#REF!,LT441,#REF!,0,#REF!,"&gt;="&amp;MI441,#REF!,"&lt;="&amp;MH441,#REF!,"="&amp;KZ441,#REF!,"="&amp;LA441,#REF!,"&lt;="&amp;ME441,#REF!,"&gt;="&amp;MF441)</f>
        <v/>
      </c>
      <c r="NN441" s="1">
        <f>COUNTIFS(#REF!,LT441,#REF!,1,#REF!,"&gt;="&amp;MC441,#REF!,"&lt;="&amp;MB441,#REF!,"&lt;="&amp;ME441,#REF!,"&gt;="&amp;MF441)</f>
        <v/>
      </c>
      <c r="NO441" s="1">
        <f>COUNTIFS(#REF!,LT441,#REF!,0,#REF!,"&gt;="&amp;MC441,#REF!,"&lt;="&amp;MB441,#REF!,"&lt;="&amp;ME441,#REF!,"&gt;="&amp;MF441)</f>
        <v/>
      </c>
      <c r="NP441" s="1">
        <f>COUNTIFS(#REF!,LT441,#REF!,1,#REF!,"&lt;="&amp;ME441,#REF!,"&gt;="&amp;MF441,#REF!,"="&amp;KV441,#REF!,"="&amp;KX441)</f>
        <v/>
      </c>
      <c r="NQ441" s="1">
        <f>COUNTIFS(#REF!,LT441,#REF!,0,#REF!,"&lt;="&amp;ME441,#REF!,"&gt;="&amp;MF441,#REF!,"="&amp;KV441,#REF!,"="&amp;KX441)</f>
        <v/>
      </c>
      <c r="NR441" s="1">
        <f>COUNTIFS(#REF!,LT441,#REF!,1,#REF!,"&lt;="&amp;ME441,#REF!,"&gt;="&amp;MF441,#REF!,"="&amp;KW441,#REF!,"="&amp;KY441)</f>
        <v/>
      </c>
      <c r="NS441" s="1">
        <f>COUNTIFS(#REF!,LT441,#REF!,0,#REF!,"&lt;="&amp;ME441,#REF!,"&gt;="&amp;MF441,#REF!,"="&amp;KW441,#REF!,"="&amp;KY441)</f>
        <v/>
      </c>
      <c r="NT441" s="1">
        <f>MP441+MR441+MT441+MV441+MX441+MZ441+NB441</f>
        <v/>
      </c>
      <c r="NU441" s="1">
        <f>MQ441+MS441+MU441+MW441+MY441+NA441+NC441</f>
        <v/>
      </c>
      <c r="NV441" s="1">
        <f>NT441+NU441</f>
        <v/>
      </c>
      <c r="NW441" s="33">
        <f>NT441/(NT441+NU441)</f>
        <v/>
      </c>
      <c r="NX441" s="3">
        <f>1/NW441</f>
        <v/>
      </c>
      <c r="NY441" s="1">
        <f>LH441</f>
        <v/>
      </c>
      <c r="NZ441" s="79">
        <f>(NW441*((NY441-1)*0.98))-((1-NW441)*1)</f>
        <v/>
      </c>
      <c r="OA441" s="34">
        <f>IF(LR441&lt;0.9,0,IF(AND(LR441&gt;1.1),0,1))</f>
        <v/>
      </c>
      <c r="OB441" s="34">
        <f>IF(LS441&lt;0.9,0,IF(AND(LS441&gt;1.1),0,1))</f>
        <v/>
      </c>
      <c r="OC441" s="32">
        <f>IF(NV441&gt;99,1,0)</f>
        <v/>
      </c>
      <c r="OD441" s="32">
        <f>IF(NZ441&gt;0.0799,1,0)</f>
        <v/>
      </c>
      <c r="OE441" s="32">
        <f>IF(NZ441&gt;OM441,1,0)</f>
        <v/>
      </c>
      <c r="OF441" s="32">
        <f>OC441+OD441+OE441+OA441+OB441</f>
        <v/>
      </c>
      <c r="OG441" s="1">
        <f>ND441+NF441+NH441+NJ441+NL441+NN441+NP441+NR441</f>
        <v/>
      </c>
      <c r="OH441" s="1">
        <f>NE441+NG441+NI441+NK441+NM441+NO441+NQ441+NS441</f>
        <v/>
      </c>
      <c r="OI441" s="1">
        <f>OG441+OH441</f>
        <v/>
      </c>
      <c r="OJ441" s="33">
        <f>OG441/(OG441+OH441)</f>
        <v/>
      </c>
      <c r="OK441" s="3">
        <f>1/OJ441</f>
        <v/>
      </c>
      <c r="OL441" s="1">
        <f>LI441</f>
        <v/>
      </c>
      <c r="OM441" s="79">
        <f>(OJ441*((OL441-1)*0.98))-((1-OJ441)*1)</f>
        <v/>
      </c>
      <c r="ON441" s="34">
        <f>IF(LR441&lt;0.9,0,IF(AND(LR441&gt;1.1),0,1))</f>
        <v/>
      </c>
      <c r="OO441" s="34">
        <f>IF(LS441&lt;0.9,0,IF(AND(LS441&gt;1.1),0,1))</f>
        <v/>
      </c>
      <c r="OP441" s="32">
        <f>IF(OI441&gt;99,1,0)</f>
        <v/>
      </c>
      <c r="OQ441" s="32">
        <f>IF(OM441&gt;0.0799,1,0)</f>
        <v/>
      </c>
      <c r="OR441" s="32">
        <f>IF(OM441&gt;OZ441,1,0)</f>
        <v/>
      </c>
      <c r="OS441" s="32">
        <f>OP441+OQ441+OR441+ON441+OO441</f>
        <v/>
      </c>
      <c r="OT441">
        <f>IF(OF441=5,"BackHome0-0",IF(AND(OS441=5),"BackAway0-0",""))</f>
        <v/>
      </c>
      <c r="OU441">
        <f>IF(OF441=5,KN441,IF(AND(OS441=5),KO441,""))</f>
        <v/>
      </c>
      <c r="OV441">
        <f>IF(OF441=5,"Match Odds",IF(AND(OS441=5),"Match Odds",""))</f>
        <v/>
      </c>
      <c r="OW441">
        <f>IF(OF441=5,KP441,IF(AND(OS441=5),KP441,""))</f>
        <v/>
      </c>
      <c r="OX441">
        <f>IF(OF441=5,"MATCH_ODDS",IF(AND(OS441=5),"MATCH_ODDS",""))</f>
        <v/>
      </c>
      <c r="OY441">
        <f>IF(OF441=5,"BACK",IF(AND(OS441=5),"BACK",""))</f>
        <v/>
      </c>
    </row>
    <row r="442" ht="16.5" customHeight="1" thickBot="1" thickTop="1">
      <c r="A442" s="2" t="n"/>
      <c r="KN442" s="1">
        <f>IF(INDEX(#REF!,MATCH('HT 0-0'!D442,#REF!,0))=INDEX(#REF!,MATCH('HT 0-0'!D442,#REF!,0)),INDEX(#REF!,MATCH('HT 0-0'!D442,#REF!,0)),"ERROR")</f>
        <v/>
      </c>
      <c r="KO442" s="1">
        <f>IF(INDEX(#REF!,MATCH('HT 0-0'!E442,#REF!,0))=INDEX(#REF!,MATCH('HT 0-0'!E442,#REF!,0)),INDEX(#REF!,MATCH('HT 0-0'!E442,#REF!,0)),"ERROR")</f>
        <v/>
      </c>
      <c r="KP442" s="1">
        <f>KN442&amp;" v "&amp;KO442</f>
        <v/>
      </c>
      <c r="KQ442">
        <f>B442&amp;"_"&amp;C442</f>
        <v/>
      </c>
      <c r="KR442" s="1">
        <f>IF((HW442/KK442)&lt;0.335,"G",IF((HW442/KK442)&gt;0.67,"R","A"))</f>
        <v/>
      </c>
      <c r="KS442" s="1">
        <f>IF((HX442/KK442)&lt;0.335,"G",IF((HX442/KK442)&gt;0.67,"R","A"))</f>
        <v/>
      </c>
      <c r="KT442" s="1">
        <f>IF((IH442/KK442)&lt;0.335,"G",IF((IH442/KK442)&gt;0.67,"R","A"))</f>
        <v/>
      </c>
      <c r="KU442" s="1">
        <f>IF((II442/KK442)&lt;0.335,"G",IF((II442/KK442)&gt;0.67,"R","A"))</f>
        <v/>
      </c>
      <c r="KV442" s="1">
        <f>IF((HZ442/KK442)&lt;0.335,"G",IF((HZ442/KK442)&gt;0.67,"R","A"))</f>
        <v/>
      </c>
      <c r="KW442" s="1">
        <f>IF((HY442/KK442)&lt;0.335,"G",IF((HY442/KK442)&gt;0.67,"R","A"))</f>
        <v/>
      </c>
      <c r="KX442" s="1">
        <f>IF((IK442/KK442)&lt;0.335,"G",IF((IK442/KK442)&gt;0.67,"R","A"))</f>
        <v/>
      </c>
      <c r="KY442" s="1">
        <f>IF((IJ442/KK442)&lt;0.335,"G",IF((IJ442/KK442)&gt;0.67,"R","A"))</f>
        <v/>
      </c>
      <c r="KZ442" s="1">
        <f>IF((HQ442/KK442)&lt;0.335,"G",IF((HQ442/KK442)&gt;0.67,"R","A"))</f>
        <v/>
      </c>
      <c r="LA442" s="1">
        <f>IF((IB442/KK442)&lt;0.335,"G",IF((IB442/KK442)&gt;0.67,"R","A"))</f>
        <v/>
      </c>
      <c r="LB442">
        <f>IF(LQ442="0-0",INDEX(Scrape!#REF!,MATCH('HT 0-0'!KP442,Scrape!$B:$B,0)),"")</f>
        <v/>
      </c>
      <c r="LC442">
        <f>IF(LQ442="0-0",INDEX(Scrape!$A:$A,MATCH('HT 0-0'!KP442,Scrape!$B:$B,0)),"")</f>
        <v/>
      </c>
      <c r="LD442">
        <f>IF(LQ442="0-0",INDEX(Scrape!$B:$B,MATCH('HT 0-0'!KP442,Scrape!$B:$B,0)),"")</f>
        <v/>
      </c>
      <c r="LE442">
        <f>IF(LQ442="0-0",INDEX(Scrape!$C:$C,MATCH('HT 0-0'!KP442,Scrape!$B:$B,0)),"")</f>
        <v/>
      </c>
      <c r="LF442">
        <f>IF(LQ442="0-0",INDEX(Scrape!$D:$D,MATCH('HT 0-0'!KP442,Scrape!$B:$B,0)),"")</f>
        <v/>
      </c>
      <c r="LG442">
        <f>IF(LQ442="0-0",INDEX(Scrape!$E:$E,MATCH('HT 0-0'!KP442,Scrape!$B:$B,0)),"")</f>
        <v/>
      </c>
      <c r="LH442">
        <f>IF(LQ442="0-0",INDEX(Scrape!$F:$F,MATCH('HT 0-0'!KP442,Scrape!$B:$B,0)),"")</f>
        <v/>
      </c>
      <c r="LI442">
        <f>IF(LQ442="0-0",INDEX(Scrape!$G:$G,MATCH('HT 0-0'!KP442,Scrape!$B:$B,0)),"")</f>
        <v/>
      </c>
      <c r="LJ442">
        <f>IF(LQ442="0-0",INDEX(Scrape!$H:$H,MATCH('HT 0-0'!KP442,Scrape!$B:$B,0)),"")</f>
        <v/>
      </c>
      <c r="LK442">
        <f>IF(LQ442="0-0",INDEX(Scrape!$I:$I,MATCH('HT 0-0'!KP442,Scrape!$B:$B,0)),"")</f>
        <v/>
      </c>
      <c r="LL442">
        <f>IF(LQ442="0-0",INDEX(Scrape!$J:$J,MATCH('HT 0-0'!KP442,Scrape!$B:$B,0)),"")</f>
        <v/>
      </c>
      <c r="LM442">
        <f>IF(LQ442="0-0",INDEX(Scrape!$K:$K,MATCH('HT 0-0'!KP442,Scrape!$B:$B,0)),"")</f>
        <v/>
      </c>
      <c r="LN442">
        <f>IF(LQ442="0-0",INDEX(Scrape!$L:$L,MATCH('HT 0-0'!KP442,Scrape!$B:$B,0)),"")</f>
        <v/>
      </c>
      <c r="LO442">
        <f>IF(LQ442="0-0",INDEX(Scrape!$M:$M,MATCH('HT 0-0'!KP442,Scrape!$B:$B,0)),"")</f>
        <v/>
      </c>
      <c r="LP442">
        <f>IF(LQ442="0-0",INDEX(Scrape!$N:$N,MATCH('HT 0-0'!KP442,Scrape!$B:$B,0)),"")</f>
        <v/>
      </c>
      <c r="LQ442">
        <f>INDEX(Scrape!$O:$O,MATCH('HT 0-0'!KP442,Scrape!$B:$B,0))</f>
        <v/>
      </c>
      <c r="LR442">
        <f>(1/LJ442)+(1/LI442)+(1/LH442)</f>
        <v/>
      </c>
      <c r="LS442">
        <f>(1/LG442)+(1/LF442)+(1/LE442)</f>
        <v/>
      </c>
      <c r="LT442" s="8">
        <f>IF(INDEX(#REF!,MATCH(KQ442,#REF!,0))=INDEX(#REF!,MATCH(KQ442,#REF!,0)),INDEX(#REF!,MATCH(KQ442,#REF!,0)),"ERROR")</f>
        <v/>
      </c>
      <c r="LU442" s="4">
        <f>IF(KR442="G",2,IF(KR442="R",0.5,IF(KR442="A",1)))</f>
        <v/>
      </c>
      <c r="LV442" s="4">
        <f>IF(KS442="G",0.5,IF(KS442="R",2,IF(KS442="A",1)))</f>
        <v/>
      </c>
      <c r="LW442" s="4">
        <f>IF(KT442="G",2,IF(KT442="R",0.5,IF(KT442="A",1)))</f>
        <v/>
      </c>
      <c r="LX442" s="4">
        <f>IF(KU442="G",0.5,IF(KU442="R",2,IF(KU442="A",1)))</f>
        <v/>
      </c>
      <c r="LY442" s="7">
        <f>(LK442*(LU442+LX442)+(LL442*(LU442+LX442)))</f>
        <v/>
      </c>
      <c r="LZ442" s="7">
        <f>(LN442*(LV442+LW442)+(LO442*(LV442+LW442)))</f>
        <v/>
      </c>
      <c r="MA442" s="11">
        <f>LY442-LZ442</f>
        <v/>
      </c>
      <c r="MB442" s="5">
        <f>MA442+2</f>
        <v/>
      </c>
      <c r="MC442" s="6">
        <f>MA442-2</f>
        <v/>
      </c>
      <c r="MD442" s="4">
        <f>LE442</f>
        <v/>
      </c>
      <c r="ME442" s="9">
        <f>IF(MD442=0,1000,MD442+0.75)</f>
        <v/>
      </c>
      <c r="MF442" s="10">
        <f>IF(MD442=0,0,MD442-0.75)</f>
        <v/>
      </c>
      <c r="MG442" s="4">
        <f>((LM442*(LU442+LX442))-((LP442*(LV442+LW442))))</f>
        <v/>
      </c>
      <c r="MH442" s="9">
        <f>MG442*1.2</f>
        <v/>
      </c>
      <c r="MI442" s="10">
        <f>MG442*0.8</f>
        <v/>
      </c>
      <c r="MJ442">
        <f>IFERROR(OT442,"")</f>
        <v/>
      </c>
      <c r="MK442">
        <f>IFERROR(OU442,"")</f>
        <v/>
      </c>
      <c r="ML442">
        <f>IFERROR(OV442,"")</f>
        <v/>
      </c>
      <c r="MM442">
        <f>IFERROR(OW442,"")</f>
        <v/>
      </c>
      <c r="MN442">
        <f>IFERROR(OX442,"")</f>
        <v/>
      </c>
      <c r="MO442">
        <f>IFERROR(OY442,"")</f>
        <v/>
      </c>
      <c r="MP442" s="1">
        <f>COUNTIFS(#REF!,LT442,#REF!,1,#REF!,"&gt;="&amp;MC442,#REF!,"&lt;="&amp;MB442,#REF!,"&lt;="&amp;ME442,#REF!,"&gt;="&amp;MF442,#REF!,"="&amp;KV442,#REF!,"="&amp;KX442)</f>
        <v/>
      </c>
      <c r="MQ442" s="1">
        <f>COUNTIFS(#REF!,LT442,#REF!,0,#REF!,"&gt;="&amp;MC442,#REF!,"&lt;="&amp;MB442,#REF!,"&lt;="&amp;ME442,#REF!,"&gt;="&amp;MF442,#REF!,"="&amp;KV442,#REF!,"="&amp;KX442)</f>
        <v/>
      </c>
      <c r="MR442" s="1">
        <f>COUNTIFS(#REF!,LT442,#REF!,1,#REF!,"&gt;="&amp;MC442,#REF!,"&lt;="&amp;MB442,#REF!,"&lt;="&amp;ME442,#REF!,"&gt;="&amp;MF442,#REF!,"="&amp;KW442,#REF!,"="&amp;KY442)</f>
        <v/>
      </c>
      <c r="MS442" s="1">
        <f>COUNTIFS(#REF!,LT442,#REF!,0,#REF!,"&gt;="&amp;MC442,#REF!,"&lt;="&amp;MB442,#REF!,"&lt;="&amp;ME442,#REF!,"&gt;="&amp;MF442,#REF!,"="&amp;KW442,#REF!,"="&amp;KY442)</f>
        <v/>
      </c>
      <c r="MT442" s="1">
        <f>COUNTIFS(#REF!,LT442,#REF!,1,#REF!,"&gt;="&amp;MI442,#REF!,"&lt;="&amp;MH442,#REF!,"&lt;="&amp;ME442,#REF!,"&gt;="&amp;MF442)</f>
        <v/>
      </c>
      <c r="MU442" s="1">
        <f>COUNTIFS(#REF!,LT442,#REF!,0,#REF!,"&gt;="&amp;MI442,#REF!,"&lt;="&amp;MH442,#REF!,"&lt;="&amp;ME442,#REF!,"&gt;="&amp;MF442)</f>
        <v/>
      </c>
      <c r="MV442" s="1">
        <f>COUNTIFS(#REF!,LT442,#REF!,1,#REF!,"&gt;="&amp;MI442,#REF!,"&lt;="&amp;MH442,#REF!,"="&amp;KZ442,#REF!,"="&amp;LA442,#REF!,"&lt;="&amp;ME442,#REF!,"&gt;="&amp;MF442)</f>
        <v/>
      </c>
      <c r="MW442" s="1">
        <f>COUNTIFS(#REF!,LT442,#REF!,0,#REF!,"&gt;="&amp;MI442,#REF!,"&lt;="&amp;MH442,#REF!,"="&amp;KZ442,#REF!,"="&amp;LA442,#REF!,"&lt;="&amp;ME442,#REF!,"&gt;="&amp;MF442)</f>
        <v/>
      </c>
      <c r="MX442" s="1">
        <f>COUNTIFS(#REF!,LT442,#REF!,1,#REF!,"&gt;="&amp;MC442,#REF!,"&lt;="&amp;MB442,#REF!,"&lt;="&amp;ME442,#REF!,"&gt;="&amp;MF442)</f>
        <v/>
      </c>
      <c r="MY442" s="1">
        <f>COUNTIFS(#REF!,LT442,#REF!,0,#REF!,"&gt;="&amp;MC442,#REF!,"&lt;="&amp;MB442,#REF!,"&lt;="&amp;ME442,#REF!,"&gt;="&amp;MF442)</f>
        <v/>
      </c>
      <c r="MZ442" s="1">
        <f>COUNTIFS(#REF!,LT442,#REF!,1,#REF!,"&lt;="&amp;ME442,#REF!,"&gt;="&amp;MF442,#REF!,"="&amp;KV442,#REF!,"="&amp;KX442)</f>
        <v/>
      </c>
      <c r="NA442" s="1">
        <f>COUNTIFS(#REF!,LT442,#REF!,0,#REF!,"&lt;="&amp;ME442,#REF!,"&gt;="&amp;MF442,#REF!,"="&amp;KV442,#REF!,"="&amp;KX442)</f>
        <v/>
      </c>
      <c r="NB442" s="1">
        <f>COUNTIFS(#REF!,LT442,#REF!,1,#REF!,"&lt;="&amp;ME442,#REF!,"&gt;="&amp;MF442,#REF!,"="&amp;KW442,#REF!,"="&amp;KY442)</f>
        <v/>
      </c>
      <c r="NC442" s="1">
        <f>COUNTIFS(#REF!,LT442,#REF!,0,#REF!,"&lt;="&amp;ME442,#REF!,"&gt;="&amp;MF442,#REF!,"="&amp;KW442,#REF!,"="&amp;KY442)</f>
        <v/>
      </c>
      <c r="ND442" s="1">
        <f>COUNTIFS(#REF!,LT442,#REF!,1,#REF!,"&gt;="&amp;MC442,#REF!,"&lt;="&amp;MB442,#REF!,"&lt;="&amp;ME442,#REF!,"&gt;="&amp;MF442,#REF!,"="&amp;KV442,#REF!,"="&amp;KX442)</f>
        <v/>
      </c>
      <c r="NE442" s="1">
        <f>COUNTIFS(#REF!,LT442,#REF!,0,#REF!,"&gt;="&amp;MC442,#REF!,"&lt;="&amp;MB442,#REF!,"&lt;="&amp;ME442,#REF!,"&gt;="&amp;MF442,#REF!,"="&amp;KV442,#REF!,"="&amp;KX442)</f>
        <v/>
      </c>
      <c r="NF442" s="1">
        <f>COUNTIFS(#REF!,LT442,#REF!,1,#REF!,"&gt;="&amp;MC442,#REF!,"&lt;="&amp;MB442,#REF!,"&lt;="&amp;ME442,#REF!,"&gt;="&amp;MF442,#REF!,"="&amp;KW442,#REF!,"="&amp;KY442)</f>
        <v/>
      </c>
      <c r="NG442" s="1">
        <f>COUNTIFS(#REF!,LT442,#REF!,0,#REF!,"&gt;="&amp;MC442,#REF!,"&lt;="&amp;MB442,#REF!,"&lt;="&amp;ME442,#REF!,"&gt;="&amp;MF442,#REF!,"="&amp;KW442,#REF!,"="&amp;KY442)</f>
        <v/>
      </c>
      <c r="NH442" s="1">
        <f>COUNTIFS(#REF!,LT442,#REF!,1,#REF!,"&gt;="&amp;MC442,#REF!,"&lt;="&amp;MB442,#REF!,"&lt;="&amp;ME442,#REF!,"&gt;="&amp;MF442,#REF!,"="&amp;KZ442,#REF!,"="&amp;LA442)</f>
        <v/>
      </c>
      <c r="NI442" s="1">
        <f>COUNTIFS(#REF!,LT442,#REF!,0,#REF!,"&gt;="&amp;MC442,#REF!,"&lt;="&amp;MB442,#REF!,"&lt;="&amp;ME442,#REF!,"&gt;="&amp;MF442,#REF!,"="&amp;KZ442,#REF!,"="&amp;LA442)</f>
        <v/>
      </c>
      <c r="NJ442" s="1">
        <f>COUNTIFS(#REF!,LT442,#REF!,1,#REF!,"&gt;="&amp;MI442,#REF!,"&lt;="&amp;MH442,#REF!,"&lt;="&amp;ME442,#REF!,"&gt;="&amp;MF442)</f>
        <v/>
      </c>
      <c r="NK442" s="1">
        <f>COUNTIFS(#REF!,LT442,#REF!,0,#REF!,"&gt;="&amp;MI442,#REF!,"&lt;="&amp;MH442,#REF!,"&lt;="&amp;ME442,#REF!,"&gt;="&amp;MF442)</f>
        <v/>
      </c>
      <c r="NL442" s="1">
        <f>COUNTIFS(#REF!,LT442,#REF!,1,#REF!,"&gt;="&amp;MI442,#REF!,"&lt;="&amp;MH442,#REF!,"="&amp;KZ442,#REF!,"="&amp;LA442,#REF!,"&lt;="&amp;ME442,#REF!,"&gt;="&amp;MF442)</f>
        <v/>
      </c>
      <c r="NM442" s="1">
        <f>COUNTIFS(#REF!,LT442,#REF!,0,#REF!,"&gt;="&amp;MI442,#REF!,"&lt;="&amp;MH442,#REF!,"="&amp;KZ442,#REF!,"="&amp;LA442,#REF!,"&lt;="&amp;ME442,#REF!,"&gt;="&amp;MF442)</f>
        <v/>
      </c>
      <c r="NN442" s="1">
        <f>COUNTIFS(#REF!,LT442,#REF!,1,#REF!,"&gt;="&amp;MC442,#REF!,"&lt;="&amp;MB442,#REF!,"&lt;="&amp;ME442,#REF!,"&gt;="&amp;MF442)</f>
        <v/>
      </c>
      <c r="NO442" s="1">
        <f>COUNTIFS(#REF!,LT442,#REF!,0,#REF!,"&gt;="&amp;MC442,#REF!,"&lt;="&amp;MB442,#REF!,"&lt;="&amp;ME442,#REF!,"&gt;="&amp;MF442)</f>
        <v/>
      </c>
      <c r="NP442" s="1">
        <f>COUNTIFS(#REF!,LT442,#REF!,1,#REF!,"&lt;="&amp;ME442,#REF!,"&gt;="&amp;MF442,#REF!,"="&amp;KV442,#REF!,"="&amp;KX442)</f>
        <v/>
      </c>
      <c r="NQ442" s="1">
        <f>COUNTIFS(#REF!,LT442,#REF!,0,#REF!,"&lt;="&amp;ME442,#REF!,"&gt;="&amp;MF442,#REF!,"="&amp;KV442,#REF!,"="&amp;KX442)</f>
        <v/>
      </c>
      <c r="NR442" s="1">
        <f>COUNTIFS(#REF!,LT442,#REF!,1,#REF!,"&lt;="&amp;ME442,#REF!,"&gt;="&amp;MF442,#REF!,"="&amp;KW442,#REF!,"="&amp;KY442)</f>
        <v/>
      </c>
      <c r="NS442" s="1">
        <f>COUNTIFS(#REF!,LT442,#REF!,0,#REF!,"&lt;="&amp;ME442,#REF!,"&gt;="&amp;MF442,#REF!,"="&amp;KW442,#REF!,"="&amp;KY442)</f>
        <v/>
      </c>
      <c r="NT442" s="1">
        <f>MP442+MR442+MT442+MV442+MX442+MZ442+NB442</f>
        <v/>
      </c>
      <c r="NU442" s="1">
        <f>MQ442+MS442+MU442+MW442+MY442+NA442+NC442</f>
        <v/>
      </c>
      <c r="NV442" s="1">
        <f>NT442+NU442</f>
        <v/>
      </c>
      <c r="NW442" s="33">
        <f>NT442/(NT442+NU442)</f>
        <v/>
      </c>
      <c r="NX442" s="3">
        <f>1/NW442</f>
        <v/>
      </c>
      <c r="NY442" s="1">
        <f>LH442</f>
        <v/>
      </c>
      <c r="NZ442" s="79">
        <f>(NW442*((NY442-1)*0.98))-((1-NW442)*1)</f>
        <v/>
      </c>
      <c r="OA442" s="34">
        <f>IF(LR442&lt;0.9,0,IF(AND(LR442&gt;1.1),0,1))</f>
        <v/>
      </c>
      <c r="OB442" s="34">
        <f>IF(LS442&lt;0.9,0,IF(AND(LS442&gt;1.1),0,1))</f>
        <v/>
      </c>
      <c r="OC442" s="32">
        <f>IF(NV442&gt;99,1,0)</f>
        <v/>
      </c>
      <c r="OD442" s="32">
        <f>IF(NZ442&gt;0.0799,1,0)</f>
        <v/>
      </c>
      <c r="OE442" s="32">
        <f>IF(NZ442&gt;OM442,1,0)</f>
        <v/>
      </c>
      <c r="OF442" s="32">
        <f>OC442+OD442+OE442+OA442+OB442</f>
        <v/>
      </c>
      <c r="OG442" s="1">
        <f>ND442+NF442+NH442+NJ442+NL442+NN442+NP442+NR442</f>
        <v/>
      </c>
      <c r="OH442" s="1">
        <f>NE442+NG442+NI442+NK442+NM442+NO442+NQ442+NS442</f>
        <v/>
      </c>
      <c r="OI442" s="1">
        <f>OG442+OH442</f>
        <v/>
      </c>
      <c r="OJ442" s="33">
        <f>OG442/(OG442+OH442)</f>
        <v/>
      </c>
      <c r="OK442" s="3">
        <f>1/OJ442</f>
        <v/>
      </c>
      <c r="OL442" s="1">
        <f>LI442</f>
        <v/>
      </c>
      <c r="OM442" s="79">
        <f>(OJ442*((OL442-1)*0.98))-((1-OJ442)*1)</f>
        <v/>
      </c>
      <c r="ON442" s="34">
        <f>IF(LR442&lt;0.9,0,IF(AND(LR442&gt;1.1),0,1))</f>
        <v/>
      </c>
      <c r="OO442" s="34">
        <f>IF(LS442&lt;0.9,0,IF(AND(LS442&gt;1.1),0,1))</f>
        <v/>
      </c>
      <c r="OP442" s="32">
        <f>IF(OI442&gt;99,1,0)</f>
        <v/>
      </c>
      <c r="OQ442" s="32">
        <f>IF(OM442&gt;0.0799,1,0)</f>
        <v/>
      </c>
      <c r="OR442" s="32">
        <f>IF(OM442&gt;OZ442,1,0)</f>
        <v/>
      </c>
      <c r="OS442" s="32">
        <f>OP442+OQ442+OR442+ON442+OO442</f>
        <v/>
      </c>
      <c r="OT442">
        <f>IF(OF442=5,"BackHome0-0",IF(AND(OS442=5),"BackAway0-0",""))</f>
        <v/>
      </c>
      <c r="OU442">
        <f>IF(OF442=5,KN442,IF(AND(OS442=5),KO442,""))</f>
        <v/>
      </c>
      <c r="OV442">
        <f>IF(OF442=5,"Match Odds",IF(AND(OS442=5),"Match Odds",""))</f>
        <v/>
      </c>
      <c r="OW442">
        <f>IF(OF442=5,KP442,IF(AND(OS442=5),KP442,""))</f>
        <v/>
      </c>
      <c r="OX442">
        <f>IF(OF442=5,"MATCH_ODDS",IF(AND(OS442=5),"MATCH_ODDS",""))</f>
        <v/>
      </c>
      <c r="OY442">
        <f>IF(OF442=5,"BACK",IF(AND(OS442=5),"BACK",""))</f>
        <v/>
      </c>
    </row>
    <row r="443" ht="16.5" customHeight="1" thickBot="1" thickTop="1">
      <c r="A443" s="2" t="n"/>
      <c r="KN443" s="1">
        <f>IF(INDEX(#REF!,MATCH('HT 0-0'!D443,#REF!,0))=INDEX(#REF!,MATCH('HT 0-0'!D443,#REF!,0)),INDEX(#REF!,MATCH('HT 0-0'!D443,#REF!,0)),"ERROR")</f>
        <v/>
      </c>
      <c r="KO443" s="1">
        <f>IF(INDEX(#REF!,MATCH('HT 0-0'!E443,#REF!,0))=INDEX(#REF!,MATCH('HT 0-0'!E443,#REF!,0)),INDEX(#REF!,MATCH('HT 0-0'!E443,#REF!,0)),"ERROR")</f>
        <v/>
      </c>
      <c r="KP443" s="1">
        <f>KN443&amp;" v "&amp;KO443</f>
        <v/>
      </c>
      <c r="KQ443">
        <f>B443&amp;"_"&amp;C443</f>
        <v/>
      </c>
      <c r="KR443" s="1">
        <f>IF((HW443/KK443)&lt;0.335,"G",IF((HW443/KK443)&gt;0.67,"R","A"))</f>
        <v/>
      </c>
      <c r="KS443" s="1">
        <f>IF((HX443/KK443)&lt;0.335,"G",IF((HX443/KK443)&gt;0.67,"R","A"))</f>
        <v/>
      </c>
      <c r="KT443" s="1">
        <f>IF((IH443/KK443)&lt;0.335,"G",IF((IH443/KK443)&gt;0.67,"R","A"))</f>
        <v/>
      </c>
      <c r="KU443" s="1">
        <f>IF((II443/KK443)&lt;0.335,"G",IF((II443/KK443)&gt;0.67,"R","A"))</f>
        <v/>
      </c>
      <c r="KV443" s="1">
        <f>IF((HZ443/KK443)&lt;0.335,"G",IF((HZ443/KK443)&gt;0.67,"R","A"))</f>
        <v/>
      </c>
      <c r="KW443" s="1">
        <f>IF((HY443/KK443)&lt;0.335,"G",IF((HY443/KK443)&gt;0.67,"R","A"))</f>
        <v/>
      </c>
      <c r="KX443" s="1">
        <f>IF((IK443/KK443)&lt;0.335,"G",IF((IK443/KK443)&gt;0.67,"R","A"))</f>
        <v/>
      </c>
      <c r="KY443" s="1">
        <f>IF((IJ443/KK443)&lt;0.335,"G",IF((IJ443/KK443)&gt;0.67,"R","A"))</f>
        <v/>
      </c>
      <c r="KZ443" s="1">
        <f>IF((HQ443/KK443)&lt;0.335,"G",IF((HQ443/KK443)&gt;0.67,"R","A"))</f>
        <v/>
      </c>
      <c r="LA443" s="1">
        <f>IF((IB443/KK443)&lt;0.335,"G",IF((IB443/KK443)&gt;0.67,"R","A"))</f>
        <v/>
      </c>
      <c r="LB443">
        <f>IF(LQ443="0-0",INDEX(Scrape!#REF!,MATCH('HT 0-0'!KP443,Scrape!$B:$B,0)),"")</f>
        <v/>
      </c>
      <c r="LC443">
        <f>IF(LQ443="0-0",INDEX(Scrape!$A:$A,MATCH('HT 0-0'!KP443,Scrape!$B:$B,0)),"")</f>
        <v/>
      </c>
      <c r="LD443">
        <f>IF(LQ443="0-0",INDEX(Scrape!$B:$B,MATCH('HT 0-0'!KP443,Scrape!$B:$B,0)),"")</f>
        <v/>
      </c>
      <c r="LE443">
        <f>IF(LQ443="0-0",INDEX(Scrape!$C:$C,MATCH('HT 0-0'!KP443,Scrape!$B:$B,0)),"")</f>
        <v/>
      </c>
      <c r="LF443">
        <f>IF(LQ443="0-0",INDEX(Scrape!$D:$D,MATCH('HT 0-0'!KP443,Scrape!$B:$B,0)),"")</f>
        <v/>
      </c>
      <c r="LG443">
        <f>IF(LQ443="0-0",INDEX(Scrape!$E:$E,MATCH('HT 0-0'!KP443,Scrape!$B:$B,0)),"")</f>
        <v/>
      </c>
      <c r="LH443">
        <f>IF(LQ443="0-0",INDEX(Scrape!$F:$F,MATCH('HT 0-0'!KP443,Scrape!$B:$B,0)),"")</f>
        <v/>
      </c>
      <c r="LI443">
        <f>IF(LQ443="0-0",INDEX(Scrape!$G:$G,MATCH('HT 0-0'!KP443,Scrape!$B:$B,0)),"")</f>
        <v/>
      </c>
      <c r="LJ443">
        <f>IF(LQ443="0-0",INDEX(Scrape!$H:$H,MATCH('HT 0-0'!KP443,Scrape!$B:$B,0)),"")</f>
        <v/>
      </c>
      <c r="LK443">
        <f>IF(LQ443="0-0",INDEX(Scrape!$I:$I,MATCH('HT 0-0'!KP443,Scrape!$B:$B,0)),"")</f>
        <v/>
      </c>
      <c r="LL443">
        <f>IF(LQ443="0-0",INDEX(Scrape!$J:$J,MATCH('HT 0-0'!KP443,Scrape!$B:$B,0)),"")</f>
        <v/>
      </c>
      <c r="LM443">
        <f>IF(LQ443="0-0",INDEX(Scrape!$K:$K,MATCH('HT 0-0'!KP443,Scrape!$B:$B,0)),"")</f>
        <v/>
      </c>
      <c r="LN443">
        <f>IF(LQ443="0-0",INDEX(Scrape!$L:$L,MATCH('HT 0-0'!KP443,Scrape!$B:$B,0)),"")</f>
        <v/>
      </c>
      <c r="LO443">
        <f>IF(LQ443="0-0",INDEX(Scrape!$M:$M,MATCH('HT 0-0'!KP443,Scrape!$B:$B,0)),"")</f>
        <v/>
      </c>
      <c r="LP443">
        <f>IF(LQ443="0-0",INDEX(Scrape!$N:$N,MATCH('HT 0-0'!KP443,Scrape!$B:$B,0)),"")</f>
        <v/>
      </c>
      <c r="LQ443">
        <f>INDEX(Scrape!$O:$O,MATCH('HT 0-0'!KP443,Scrape!$B:$B,0))</f>
        <v/>
      </c>
      <c r="LR443">
        <f>(1/LJ443)+(1/LI443)+(1/LH443)</f>
        <v/>
      </c>
      <c r="LS443">
        <f>(1/LG443)+(1/LF443)+(1/LE443)</f>
        <v/>
      </c>
      <c r="LT443" s="8">
        <f>IF(INDEX(#REF!,MATCH(KQ443,#REF!,0))=INDEX(#REF!,MATCH(KQ443,#REF!,0)),INDEX(#REF!,MATCH(KQ443,#REF!,0)),"ERROR")</f>
        <v/>
      </c>
      <c r="LU443" s="4">
        <f>IF(KR443="G",2,IF(KR443="R",0.5,IF(KR443="A",1)))</f>
        <v/>
      </c>
      <c r="LV443" s="4">
        <f>IF(KS443="G",0.5,IF(KS443="R",2,IF(KS443="A",1)))</f>
        <v/>
      </c>
      <c r="LW443" s="4">
        <f>IF(KT443="G",2,IF(KT443="R",0.5,IF(KT443="A",1)))</f>
        <v/>
      </c>
      <c r="LX443" s="4">
        <f>IF(KU443="G",0.5,IF(KU443="R",2,IF(KU443="A",1)))</f>
        <v/>
      </c>
      <c r="LY443" s="7">
        <f>(LK443*(LU443+LX443)+(LL443*(LU443+LX443)))</f>
        <v/>
      </c>
      <c r="LZ443" s="7">
        <f>(LN443*(LV443+LW443)+(LO443*(LV443+LW443)))</f>
        <v/>
      </c>
      <c r="MA443" s="11">
        <f>LY443-LZ443</f>
        <v/>
      </c>
      <c r="MB443" s="5">
        <f>MA443+2</f>
        <v/>
      </c>
      <c r="MC443" s="6">
        <f>MA443-2</f>
        <v/>
      </c>
      <c r="MD443" s="4">
        <f>LE443</f>
        <v/>
      </c>
      <c r="ME443" s="9">
        <f>IF(MD443=0,1000,MD443+0.75)</f>
        <v/>
      </c>
      <c r="MF443" s="10">
        <f>IF(MD443=0,0,MD443-0.75)</f>
        <v/>
      </c>
      <c r="MG443" s="4">
        <f>((LM443*(LU443+LX443))-((LP443*(LV443+LW443))))</f>
        <v/>
      </c>
      <c r="MH443" s="9">
        <f>MG443*1.2</f>
        <v/>
      </c>
      <c r="MI443" s="10">
        <f>MG443*0.8</f>
        <v/>
      </c>
      <c r="MJ443">
        <f>IFERROR(OT443,"")</f>
        <v/>
      </c>
      <c r="MK443">
        <f>IFERROR(OU443,"")</f>
        <v/>
      </c>
      <c r="ML443">
        <f>IFERROR(OV443,"")</f>
        <v/>
      </c>
      <c r="MM443">
        <f>IFERROR(OW443,"")</f>
        <v/>
      </c>
      <c r="MN443">
        <f>IFERROR(OX443,"")</f>
        <v/>
      </c>
      <c r="MO443">
        <f>IFERROR(OY443,"")</f>
        <v/>
      </c>
      <c r="MP443" s="1">
        <f>COUNTIFS(#REF!,LT443,#REF!,1,#REF!,"&gt;="&amp;MC443,#REF!,"&lt;="&amp;MB443,#REF!,"&lt;="&amp;ME443,#REF!,"&gt;="&amp;MF443,#REF!,"="&amp;KV443,#REF!,"="&amp;KX443)</f>
        <v/>
      </c>
      <c r="MQ443" s="1">
        <f>COUNTIFS(#REF!,LT443,#REF!,0,#REF!,"&gt;="&amp;MC443,#REF!,"&lt;="&amp;MB443,#REF!,"&lt;="&amp;ME443,#REF!,"&gt;="&amp;MF443,#REF!,"="&amp;KV443,#REF!,"="&amp;KX443)</f>
        <v/>
      </c>
      <c r="MR443" s="1">
        <f>COUNTIFS(#REF!,LT443,#REF!,1,#REF!,"&gt;="&amp;MC443,#REF!,"&lt;="&amp;MB443,#REF!,"&lt;="&amp;ME443,#REF!,"&gt;="&amp;MF443,#REF!,"="&amp;KW443,#REF!,"="&amp;KY443)</f>
        <v/>
      </c>
      <c r="MS443" s="1">
        <f>COUNTIFS(#REF!,LT443,#REF!,0,#REF!,"&gt;="&amp;MC443,#REF!,"&lt;="&amp;MB443,#REF!,"&lt;="&amp;ME443,#REF!,"&gt;="&amp;MF443,#REF!,"="&amp;KW443,#REF!,"="&amp;KY443)</f>
        <v/>
      </c>
      <c r="MT443" s="1">
        <f>COUNTIFS(#REF!,LT443,#REF!,1,#REF!,"&gt;="&amp;MI443,#REF!,"&lt;="&amp;MH443,#REF!,"&lt;="&amp;ME443,#REF!,"&gt;="&amp;MF443)</f>
        <v/>
      </c>
      <c r="MU443" s="1">
        <f>COUNTIFS(#REF!,LT443,#REF!,0,#REF!,"&gt;="&amp;MI443,#REF!,"&lt;="&amp;MH443,#REF!,"&lt;="&amp;ME443,#REF!,"&gt;="&amp;MF443)</f>
        <v/>
      </c>
      <c r="MV443" s="1">
        <f>COUNTIFS(#REF!,LT443,#REF!,1,#REF!,"&gt;="&amp;MI443,#REF!,"&lt;="&amp;MH443,#REF!,"="&amp;KZ443,#REF!,"="&amp;LA443,#REF!,"&lt;="&amp;ME443,#REF!,"&gt;="&amp;MF443)</f>
        <v/>
      </c>
      <c r="MW443" s="1">
        <f>COUNTIFS(#REF!,LT443,#REF!,0,#REF!,"&gt;="&amp;MI443,#REF!,"&lt;="&amp;MH443,#REF!,"="&amp;KZ443,#REF!,"="&amp;LA443,#REF!,"&lt;="&amp;ME443,#REF!,"&gt;="&amp;MF443)</f>
        <v/>
      </c>
      <c r="MX443" s="1">
        <f>COUNTIFS(#REF!,LT443,#REF!,1,#REF!,"&gt;="&amp;MC443,#REF!,"&lt;="&amp;MB443,#REF!,"&lt;="&amp;ME443,#REF!,"&gt;="&amp;MF443)</f>
        <v/>
      </c>
      <c r="MY443" s="1">
        <f>COUNTIFS(#REF!,LT443,#REF!,0,#REF!,"&gt;="&amp;MC443,#REF!,"&lt;="&amp;MB443,#REF!,"&lt;="&amp;ME443,#REF!,"&gt;="&amp;MF443)</f>
        <v/>
      </c>
      <c r="MZ443" s="1">
        <f>COUNTIFS(#REF!,LT443,#REF!,1,#REF!,"&lt;="&amp;ME443,#REF!,"&gt;="&amp;MF443,#REF!,"="&amp;KV443,#REF!,"="&amp;KX443)</f>
        <v/>
      </c>
      <c r="NA443" s="1">
        <f>COUNTIFS(#REF!,LT443,#REF!,0,#REF!,"&lt;="&amp;ME443,#REF!,"&gt;="&amp;MF443,#REF!,"="&amp;KV443,#REF!,"="&amp;KX443)</f>
        <v/>
      </c>
      <c r="NB443" s="1">
        <f>COUNTIFS(#REF!,LT443,#REF!,1,#REF!,"&lt;="&amp;ME443,#REF!,"&gt;="&amp;MF443,#REF!,"="&amp;KW443,#REF!,"="&amp;KY443)</f>
        <v/>
      </c>
      <c r="NC443" s="1">
        <f>COUNTIFS(#REF!,LT443,#REF!,0,#REF!,"&lt;="&amp;ME443,#REF!,"&gt;="&amp;MF443,#REF!,"="&amp;KW443,#REF!,"="&amp;KY443)</f>
        <v/>
      </c>
      <c r="ND443" s="1">
        <f>COUNTIFS(#REF!,LT443,#REF!,1,#REF!,"&gt;="&amp;MC443,#REF!,"&lt;="&amp;MB443,#REF!,"&lt;="&amp;ME443,#REF!,"&gt;="&amp;MF443,#REF!,"="&amp;KV443,#REF!,"="&amp;KX443)</f>
        <v/>
      </c>
      <c r="NE443" s="1">
        <f>COUNTIFS(#REF!,LT443,#REF!,0,#REF!,"&gt;="&amp;MC443,#REF!,"&lt;="&amp;MB443,#REF!,"&lt;="&amp;ME443,#REF!,"&gt;="&amp;MF443,#REF!,"="&amp;KV443,#REF!,"="&amp;KX443)</f>
        <v/>
      </c>
      <c r="NF443" s="1">
        <f>COUNTIFS(#REF!,LT443,#REF!,1,#REF!,"&gt;="&amp;MC443,#REF!,"&lt;="&amp;MB443,#REF!,"&lt;="&amp;ME443,#REF!,"&gt;="&amp;MF443,#REF!,"="&amp;KW443,#REF!,"="&amp;KY443)</f>
        <v/>
      </c>
      <c r="NG443" s="1">
        <f>COUNTIFS(#REF!,LT443,#REF!,0,#REF!,"&gt;="&amp;MC443,#REF!,"&lt;="&amp;MB443,#REF!,"&lt;="&amp;ME443,#REF!,"&gt;="&amp;MF443,#REF!,"="&amp;KW443,#REF!,"="&amp;KY443)</f>
        <v/>
      </c>
      <c r="NH443" s="1">
        <f>COUNTIFS(#REF!,LT443,#REF!,1,#REF!,"&gt;="&amp;MC443,#REF!,"&lt;="&amp;MB443,#REF!,"&lt;="&amp;ME443,#REF!,"&gt;="&amp;MF443,#REF!,"="&amp;KZ443,#REF!,"="&amp;LA443)</f>
        <v/>
      </c>
      <c r="NI443" s="1">
        <f>COUNTIFS(#REF!,LT443,#REF!,0,#REF!,"&gt;="&amp;MC443,#REF!,"&lt;="&amp;MB443,#REF!,"&lt;="&amp;ME443,#REF!,"&gt;="&amp;MF443,#REF!,"="&amp;KZ443,#REF!,"="&amp;LA443)</f>
        <v/>
      </c>
      <c r="NJ443" s="1">
        <f>COUNTIFS(#REF!,LT443,#REF!,1,#REF!,"&gt;="&amp;MI443,#REF!,"&lt;="&amp;MH443,#REF!,"&lt;="&amp;ME443,#REF!,"&gt;="&amp;MF443)</f>
        <v/>
      </c>
      <c r="NK443" s="1">
        <f>COUNTIFS(#REF!,LT443,#REF!,0,#REF!,"&gt;="&amp;MI443,#REF!,"&lt;="&amp;MH443,#REF!,"&lt;="&amp;ME443,#REF!,"&gt;="&amp;MF443)</f>
        <v/>
      </c>
      <c r="NL443" s="1">
        <f>COUNTIFS(#REF!,LT443,#REF!,1,#REF!,"&gt;="&amp;MI443,#REF!,"&lt;="&amp;MH443,#REF!,"="&amp;KZ443,#REF!,"="&amp;LA443,#REF!,"&lt;="&amp;ME443,#REF!,"&gt;="&amp;MF443)</f>
        <v/>
      </c>
      <c r="NM443" s="1">
        <f>COUNTIFS(#REF!,LT443,#REF!,0,#REF!,"&gt;="&amp;MI443,#REF!,"&lt;="&amp;MH443,#REF!,"="&amp;KZ443,#REF!,"="&amp;LA443,#REF!,"&lt;="&amp;ME443,#REF!,"&gt;="&amp;MF443)</f>
        <v/>
      </c>
      <c r="NN443" s="1">
        <f>COUNTIFS(#REF!,LT443,#REF!,1,#REF!,"&gt;="&amp;MC443,#REF!,"&lt;="&amp;MB443,#REF!,"&lt;="&amp;ME443,#REF!,"&gt;="&amp;MF443)</f>
        <v/>
      </c>
      <c r="NO443" s="1">
        <f>COUNTIFS(#REF!,LT443,#REF!,0,#REF!,"&gt;="&amp;MC443,#REF!,"&lt;="&amp;MB443,#REF!,"&lt;="&amp;ME443,#REF!,"&gt;="&amp;MF443)</f>
        <v/>
      </c>
      <c r="NP443" s="1">
        <f>COUNTIFS(#REF!,LT443,#REF!,1,#REF!,"&lt;="&amp;ME443,#REF!,"&gt;="&amp;MF443,#REF!,"="&amp;KV443,#REF!,"="&amp;KX443)</f>
        <v/>
      </c>
      <c r="NQ443" s="1">
        <f>COUNTIFS(#REF!,LT443,#REF!,0,#REF!,"&lt;="&amp;ME443,#REF!,"&gt;="&amp;MF443,#REF!,"="&amp;KV443,#REF!,"="&amp;KX443)</f>
        <v/>
      </c>
      <c r="NR443" s="1">
        <f>COUNTIFS(#REF!,LT443,#REF!,1,#REF!,"&lt;="&amp;ME443,#REF!,"&gt;="&amp;MF443,#REF!,"="&amp;KW443,#REF!,"="&amp;KY443)</f>
        <v/>
      </c>
      <c r="NS443" s="1">
        <f>COUNTIFS(#REF!,LT443,#REF!,0,#REF!,"&lt;="&amp;ME443,#REF!,"&gt;="&amp;MF443,#REF!,"="&amp;KW443,#REF!,"="&amp;KY443)</f>
        <v/>
      </c>
      <c r="NT443" s="1">
        <f>MP443+MR443+MT443+MV443+MX443+MZ443+NB443</f>
        <v/>
      </c>
      <c r="NU443" s="1">
        <f>MQ443+MS443+MU443+MW443+MY443+NA443+NC443</f>
        <v/>
      </c>
      <c r="NV443" s="1">
        <f>NT443+NU443</f>
        <v/>
      </c>
      <c r="NW443" s="33">
        <f>NT443/(NT443+NU443)</f>
        <v/>
      </c>
      <c r="NX443" s="3">
        <f>1/NW443</f>
        <v/>
      </c>
      <c r="NY443" s="1">
        <f>LH443</f>
        <v/>
      </c>
      <c r="NZ443" s="79">
        <f>(NW443*((NY443-1)*0.98))-((1-NW443)*1)</f>
        <v/>
      </c>
      <c r="OA443" s="34">
        <f>IF(LR443&lt;0.9,0,IF(AND(LR443&gt;1.1),0,1))</f>
        <v/>
      </c>
      <c r="OB443" s="34">
        <f>IF(LS443&lt;0.9,0,IF(AND(LS443&gt;1.1),0,1))</f>
        <v/>
      </c>
      <c r="OC443" s="32">
        <f>IF(NV443&gt;99,1,0)</f>
        <v/>
      </c>
      <c r="OD443" s="32">
        <f>IF(NZ443&gt;0.0799,1,0)</f>
        <v/>
      </c>
      <c r="OE443" s="32">
        <f>IF(NZ443&gt;OM443,1,0)</f>
        <v/>
      </c>
      <c r="OF443" s="32">
        <f>OC443+OD443+OE443+OA443+OB443</f>
        <v/>
      </c>
      <c r="OG443" s="1">
        <f>ND443+NF443+NH443+NJ443+NL443+NN443+NP443+NR443</f>
        <v/>
      </c>
      <c r="OH443" s="1">
        <f>NE443+NG443+NI443+NK443+NM443+NO443+NQ443+NS443</f>
        <v/>
      </c>
      <c r="OI443" s="1">
        <f>OG443+OH443</f>
        <v/>
      </c>
      <c r="OJ443" s="33">
        <f>OG443/(OG443+OH443)</f>
        <v/>
      </c>
      <c r="OK443" s="3">
        <f>1/OJ443</f>
        <v/>
      </c>
      <c r="OL443" s="1">
        <f>LI443</f>
        <v/>
      </c>
      <c r="OM443" s="79">
        <f>(OJ443*((OL443-1)*0.98))-((1-OJ443)*1)</f>
        <v/>
      </c>
      <c r="ON443" s="34">
        <f>IF(LR443&lt;0.9,0,IF(AND(LR443&gt;1.1),0,1))</f>
        <v/>
      </c>
      <c r="OO443" s="34">
        <f>IF(LS443&lt;0.9,0,IF(AND(LS443&gt;1.1),0,1))</f>
        <v/>
      </c>
      <c r="OP443" s="32">
        <f>IF(OI443&gt;99,1,0)</f>
        <v/>
      </c>
      <c r="OQ443" s="32">
        <f>IF(OM443&gt;0.0799,1,0)</f>
        <v/>
      </c>
      <c r="OR443" s="32">
        <f>IF(OM443&gt;OZ443,1,0)</f>
        <v/>
      </c>
      <c r="OS443" s="32">
        <f>OP443+OQ443+OR443+ON443+OO443</f>
        <v/>
      </c>
      <c r="OT443">
        <f>IF(OF443=5,"BackHome0-0",IF(AND(OS443=5),"BackAway0-0",""))</f>
        <v/>
      </c>
      <c r="OU443">
        <f>IF(OF443=5,KN443,IF(AND(OS443=5),KO443,""))</f>
        <v/>
      </c>
      <c r="OV443">
        <f>IF(OF443=5,"Match Odds",IF(AND(OS443=5),"Match Odds",""))</f>
        <v/>
      </c>
      <c r="OW443">
        <f>IF(OF443=5,KP443,IF(AND(OS443=5),KP443,""))</f>
        <v/>
      </c>
      <c r="OX443">
        <f>IF(OF443=5,"MATCH_ODDS",IF(AND(OS443=5),"MATCH_ODDS",""))</f>
        <v/>
      </c>
      <c r="OY443">
        <f>IF(OF443=5,"BACK",IF(AND(OS443=5),"BACK",""))</f>
        <v/>
      </c>
    </row>
    <row r="444" ht="16.5" customHeight="1" thickBot="1" thickTop="1">
      <c r="A444" s="2" t="n"/>
      <c r="KN444" s="1">
        <f>IF(INDEX(#REF!,MATCH('HT 0-0'!D444,#REF!,0))=INDEX(#REF!,MATCH('HT 0-0'!D444,#REF!,0)),INDEX(#REF!,MATCH('HT 0-0'!D444,#REF!,0)),"ERROR")</f>
        <v/>
      </c>
      <c r="KO444" s="1">
        <f>IF(INDEX(#REF!,MATCH('HT 0-0'!E444,#REF!,0))=INDEX(#REF!,MATCH('HT 0-0'!E444,#REF!,0)),INDEX(#REF!,MATCH('HT 0-0'!E444,#REF!,0)),"ERROR")</f>
        <v/>
      </c>
      <c r="KP444" s="1">
        <f>KN444&amp;" v "&amp;KO444</f>
        <v/>
      </c>
      <c r="KQ444">
        <f>B444&amp;"_"&amp;C444</f>
        <v/>
      </c>
      <c r="KR444" s="1">
        <f>IF((HW444/KK444)&lt;0.335,"G",IF((HW444/KK444)&gt;0.67,"R","A"))</f>
        <v/>
      </c>
      <c r="KS444" s="1">
        <f>IF((HX444/KK444)&lt;0.335,"G",IF((HX444/KK444)&gt;0.67,"R","A"))</f>
        <v/>
      </c>
      <c r="KT444" s="1">
        <f>IF((IH444/KK444)&lt;0.335,"G",IF((IH444/KK444)&gt;0.67,"R","A"))</f>
        <v/>
      </c>
      <c r="KU444" s="1">
        <f>IF((II444/KK444)&lt;0.335,"G",IF((II444/KK444)&gt;0.67,"R","A"))</f>
        <v/>
      </c>
      <c r="KV444" s="1">
        <f>IF((HZ444/KK444)&lt;0.335,"G",IF((HZ444/KK444)&gt;0.67,"R","A"))</f>
        <v/>
      </c>
      <c r="KW444" s="1">
        <f>IF((HY444/KK444)&lt;0.335,"G",IF((HY444/KK444)&gt;0.67,"R","A"))</f>
        <v/>
      </c>
      <c r="KX444" s="1">
        <f>IF((IK444/KK444)&lt;0.335,"G",IF((IK444/KK444)&gt;0.67,"R","A"))</f>
        <v/>
      </c>
      <c r="KY444" s="1">
        <f>IF((IJ444/KK444)&lt;0.335,"G",IF((IJ444/KK444)&gt;0.67,"R","A"))</f>
        <v/>
      </c>
      <c r="KZ444" s="1">
        <f>IF((HQ444/KK444)&lt;0.335,"G",IF((HQ444/KK444)&gt;0.67,"R","A"))</f>
        <v/>
      </c>
      <c r="LA444" s="1">
        <f>IF((IB444/KK444)&lt;0.335,"G",IF((IB444/KK444)&gt;0.67,"R","A"))</f>
        <v/>
      </c>
      <c r="LB444">
        <f>IF(LQ444="0-0",INDEX(Scrape!#REF!,MATCH('HT 0-0'!KP444,Scrape!$B:$B,0)),"")</f>
        <v/>
      </c>
      <c r="LC444">
        <f>IF(LQ444="0-0",INDEX(Scrape!$A:$A,MATCH('HT 0-0'!KP444,Scrape!$B:$B,0)),"")</f>
        <v/>
      </c>
      <c r="LD444">
        <f>IF(LQ444="0-0",INDEX(Scrape!$B:$B,MATCH('HT 0-0'!KP444,Scrape!$B:$B,0)),"")</f>
        <v/>
      </c>
      <c r="LE444">
        <f>IF(LQ444="0-0",INDEX(Scrape!$C:$C,MATCH('HT 0-0'!KP444,Scrape!$B:$B,0)),"")</f>
        <v/>
      </c>
      <c r="LF444">
        <f>IF(LQ444="0-0",INDEX(Scrape!$D:$D,MATCH('HT 0-0'!KP444,Scrape!$B:$B,0)),"")</f>
        <v/>
      </c>
      <c r="LG444">
        <f>IF(LQ444="0-0",INDEX(Scrape!$E:$E,MATCH('HT 0-0'!KP444,Scrape!$B:$B,0)),"")</f>
        <v/>
      </c>
      <c r="LH444">
        <f>IF(LQ444="0-0",INDEX(Scrape!$F:$F,MATCH('HT 0-0'!KP444,Scrape!$B:$B,0)),"")</f>
        <v/>
      </c>
      <c r="LI444">
        <f>IF(LQ444="0-0",INDEX(Scrape!$G:$G,MATCH('HT 0-0'!KP444,Scrape!$B:$B,0)),"")</f>
        <v/>
      </c>
      <c r="LJ444">
        <f>IF(LQ444="0-0",INDEX(Scrape!$H:$H,MATCH('HT 0-0'!KP444,Scrape!$B:$B,0)),"")</f>
        <v/>
      </c>
      <c r="LK444">
        <f>IF(LQ444="0-0",INDEX(Scrape!$I:$I,MATCH('HT 0-0'!KP444,Scrape!$B:$B,0)),"")</f>
        <v/>
      </c>
      <c r="LL444">
        <f>IF(LQ444="0-0",INDEX(Scrape!$J:$J,MATCH('HT 0-0'!KP444,Scrape!$B:$B,0)),"")</f>
        <v/>
      </c>
      <c r="LM444">
        <f>IF(LQ444="0-0",INDEX(Scrape!$K:$K,MATCH('HT 0-0'!KP444,Scrape!$B:$B,0)),"")</f>
        <v/>
      </c>
      <c r="LN444">
        <f>IF(LQ444="0-0",INDEX(Scrape!$L:$L,MATCH('HT 0-0'!KP444,Scrape!$B:$B,0)),"")</f>
        <v/>
      </c>
      <c r="LO444">
        <f>IF(LQ444="0-0",INDEX(Scrape!$M:$M,MATCH('HT 0-0'!KP444,Scrape!$B:$B,0)),"")</f>
        <v/>
      </c>
      <c r="LP444">
        <f>IF(LQ444="0-0",INDEX(Scrape!$N:$N,MATCH('HT 0-0'!KP444,Scrape!$B:$B,0)),"")</f>
        <v/>
      </c>
      <c r="LQ444">
        <f>INDEX(Scrape!$O:$O,MATCH('HT 0-0'!KP444,Scrape!$B:$B,0))</f>
        <v/>
      </c>
      <c r="LR444">
        <f>(1/LJ444)+(1/LI444)+(1/LH444)</f>
        <v/>
      </c>
      <c r="LS444">
        <f>(1/LG444)+(1/LF444)+(1/LE444)</f>
        <v/>
      </c>
      <c r="LT444" s="8">
        <f>IF(INDEX(#REF!,MATCH(KQ444,#REF!,0))=INDEX(#REF!,MATCH(KQ444,#REF!,0)),INDEX(#REF!,MATCH(KQ444,#REF!,0)),"ERROR")</f>
        <v/>
      </c>
      <c r="LU444" s="4">
        <f>IF(KR444="G",2,IF(KR444="R",0.5,IF(KR444="A",1)))</f>
        <v/>
      </c>
      <c r="LV444" s="4">
        <f>IF(KS444="G",0.5,IF(KS444="R",2,IF(KS444="A",1)))</f>
        <v/>
      </c>
      <c r="LW444" s="4">
        <f>IF(KT444="G",2,IF(KT444="R",0.5,IF(KT444="A",1)))</f>
        <v/>
      </c>
      <c r="LX444" s="4">
        <f>IF(KU444="G",0.5,IF(KU444="R",2,IF(KU444="A",1)))</f>
        <v/>
      </c>
      <c r="LY444" s="7">
        <f>(LK444*(LU444+LX444)+(LL444*(LU444+LX444)))</f>
        <v/>
      </c>
      <c r="LZ444" s="7">
        <f>(LN444*(LV444+LW444)+(LO444*(LV444+LW444)))</f>
        <v/>
      </c>
      <c r="MA444" s="11">
        <f>LY444-LZ444</f>
        <v/>
      </c>
      <c r="MB444" s="5">
        <f>MA444+2</f>
        <v/>
      </c>
      <c r="MC444" s="6">
        <f>MA444-2</f>
        <v/>
      </c>
      <c r="MD444" s="4">
        <f>LE444</f>
        <v/>
      </c>
      <c r="ME444" s="9">
        <f>IF(MD444=0,1000,MD444+0.75)</f>
        <v/>
      </c>
      <c r="MF444" s="10">
        <f>IF(MD444=0,0,MD444-0.75)</f>
        <v/>
      </c>
      <c r="MG444" s="4">
        <f>((LM444*(LU444+LX444))-((LP444*(LV444+LW444))))</f>
        <v/>
      </c>
      <c r="MH444" s="9">
        <f>MG444*1.2</f>
        <v/>
      </c>
      <c r="MI444" s="10">
        <f>MG444*0.8</f>
        <v/>
      </c>
      <c r="MJ444">
        <f>IFERROR(OT444,"")</f>
        <v/>
      </c>
      <c r="MK444">
        <f>IFERROR(OU444,"")</f>
        <v/>
      </c>
      <c r="ML444">
        <f>IFERROR(OV444,"")</f>
        <v/>
      </c>
      <c r="MM444">
        <f>IFERROR(OW444,"")</f>
        <v/>
      </c>
      <c r="MN444">
        <f>IFERROR(OX444,"")</f>
        <v/>
      </c>
      <c r="MO444">
        <f>IFERROR(OY444,"")</f>
        <v/>
      </c>
      <c r="MP444" s="1">
        <f>COUNTIFS(#REF!,LT444,#REF!,1,#REF!,"&gt;="&amp;MC444,#REF!,"&lt;="&amp;MB444,#REF!,"&lt;="&amp;ME444,#REF!,"&gt;="&amp;MF444,#REF!,"="&amp;KV444,#REF!,"="&amp;KX444)</f>
        <v/>
      </c>
      <c r="MQ444" s="1">
        <f>COUNTIFS(#REF!,LT444,#REF!,0,#REF!,"&gt;="&amp;MC444,#REF!,"&lt;="&amp;MB444,#REF!,"&lt;="&amp;ME444,#REF!,"&gt;="&amp;MF444,#REF!,"="&amp;KV444,#REF!,"="&amp;KX444)</f>
        <v/>
      </c>
      <c r="MR444" s="1">
        <f>COUNTIFS(#REF!,LT444,#REF!,1,#REF!,"&gt;="&amp;MC444,#REF!,"&lt;="&amp;MB444,#REF!,"&lt;="&amp;ME444,#REF!,"&gt;="&amp;MF444,#REF!,"="&amp;KW444,#REF!,"="&amp;KY444)</f>
        <v/>
      </c>
      <c r="MS444" s="1">
        <f>COUNTIFS(#REF!,LT444,#REF!,0,#REF!,"&gt;="&amp;MC444,#REF!,"&lt;="&amp;MB444,#REF!,"&lt;="&amp;ME444,#REF!,"&gt;="&amp;MF444,#REF!,"="&amp;KW444,#REF!,"="&amp;KY444)</f>
        <v/>
      </c>
      <c r="MT444" s="1">
        <f>COUNTIFS(#REF!,LT444,#REF!,1,#REF!,"&gt;="&amp;MI444,#REF!,"&lt;="&amp;MH444,#REF!,"&lt;="&amp;ME444,#REF!,"&gt;="&amp;MF444)</f>
        <v/>
      </c>
      <c r="MU444" s="1">
        <f>COUNTIFS(#REF!,LT444,#REF!,0,#REF!,"&gt;="&amp;MI444,#REF!,"&lt;="&amp;MH444,#REF!,"&lt;="&amp;ME444,#REF!,"&gt;="&amp;MF444)</f>
        <v/>
      </c>
      <c r="MV444" s="1">
        <f>COUNTIFS(#REF!,LT444,#REF!,1,#REF!,"&gt;="&amp;MI444,#REF!,"&lt;="&amp;MH444,#REF!,"="&amp;KZ444,#REF!,"="&amp;LA444,#REF!,"&lt;="&amp;ME444,#REF!,"&gt;="&amp;MF444)</f>
        <v/>
      </c>
      <c r="MW444" s="1">
        <f>COUNTIFS(#REF!,LT444,#REF!,0,#REF!,"&gt;="&amp;MI444,#REF!,"&lt;="&amp;MH444,#REF!,"="&amp;KZ444,#REF!,"="&amp;LA444,#REF!,"&lt;="&amp;ME444,#REF!,"&gt;="&amp;MF444)</f>
        <v/>
      </c>
      <c r="MX444" s="1">
        <f>COUNTIFS(#REF!,LT444,#REF!,1,#REF!,"&gt;="&amp;MC444,#REF!,"&lt;="&amp;MB444,#REF!,"&lt;="&amp;ME444,#REF!,"&gt;="&amp;MF444)</f>
        <v/>
      </c>
      <c r="MY444" s="1">
        <f>COUNTIFS(#REF!,LT444,#REF!,0,#REF!,"&gt;="&amp;MC444,#REF!,"&lt;="&amp;MB444,#REF!,"&lt;="&amp;ME444,#REF!,"&gt;="&amp;MF444)</f>
        <v/>
      </c>
      <c r="MZ444" s="1">
        <f>COUNTIFS(#REF!,LT444,#REF!,1,#REF!,"&lt;="&amp;ME444,#REF!,"&gt;="&amp;MF444,#REF!,"="&amp;KV444,#REF!,"="&amp;KX444)</f>
        <v/>
      </c>
      <c r="NA444" s="1">
        <f>COUNTIFS(#REF!,LT444,#REF!,0,#REF!,"&lt;="&amp;ME444,#REF!,"&gt;="&amp;MF444,#REF!,"="&amp;KV444,#REF!,"="&amp;KX444)</f>
        <v/>
      </c>
      <c r="NB444" s="1">
        <f>COUNTIFS(#REF!,LT444,#REF!,1,#REF!,"&lt;="&amp;ME444,#REF!,"&gt;="&amp;MF444,#REF!,"="&amp;KW444,#REF!,"="&amp;KY444)</f>
        <v/>
      </c>
      <c r="NC444" s="1">
        <f>COUNTIFS(#REF!,LT444,#REF!,0,#REF!,"&lt;="&amp;ME444,#REF!,"&gt;="&amp;MF444,#REF!,"="&amp;KW444,#REF!,"="&amp;KY444)</f>
        <v/>
      </c>
      <c r="ND444" s="1">
        <f>COUNTIFS(#REF!,LT444,#REF!,1,#REF!,"&gt;="&amp;MC444,#REF!,"&lt;="&amp;MB444,#REF!,"&lt;="&amp;ME444,#REF!,"&gt;="&amp;MF444,#REF!,"="&amp;KV444,#REF!,"="&amp;KX444)</f>
        <v/>
      </c>
      <c r="NE444" s="1">
        <f>COUNTIFS(#REF!,LT444,#REF!,0,#REF!,"&gt;="&amp;MC444,#REF!,"&lt;="&amp;MB444,#REF!,"&lt;="&amp;ME444,#REF!,"&gt;="&amp;MF444,#REF!,"="&amp;KV444,#REF!,"="&amp;KX444)</f>
        <v/>
      </c>
      <c r="NF444" s="1">
        <f>COUNTIFS(#REF!,LT444,#REF!,1,#REF!,"&gt;="&amp;MC444,#REF!,"&lt;="&amp;MB444,#REF!,"&lt;="&amp;ME444,#REF!,"&gt;="&amp;MF444,#REF!,"="&amp;KW444,#REF!,"="&amp;KY444)</f>
        <v/>
      </c>
      <c r="NG444" s="1">
        <f>COUNTIFS(#REF!,LT444,#REF!,0,#REF!,"&gt;="&amp;MC444,#REF!,"&lt;="&amp;MB444,#REF!,"&lt;="&amp;ME444,#REF!,"&gt;="&amp;MF444,#REF!,"="&amp;KW444,#REF!,"="&amp;KY444)</f>
        <v/>
      </c>
      <c r="NH444" s="1">
        <f>COUNTIFS(#REF!,LT444,#REF!,1,#REF!,"&gt;="&amp;MC444,#REF!,"&lt;="&amp;MB444,#REF!,"&lt;="&amp;ME444,#REF!,"&gt;="&amp;MF444,#REF!,"="&amp;KZ444,#REF!,"="&amp;LA444)</f>
        <v/>
      </c>
      <c r="NI444" s="1">
        <f>COUNTIFS(#REF!,LT444,#REF!,0,#REF!,"&gt;="&amp;MC444,#REF!,"&lt;="&amp;MB444,#REF!,"&lt;="&amp;ME444,#REF!,"&gt;="&amp;MF444,#REF!,"="&amp;KZ444,#REF!,"="&amp;LA444)</f>
        <v/>
      </c>
      <c r="NJ444" s="1">
        <f>COUNTIFS(#REF!,LT444,#REF!,1,#REF!,"&gt;="&amp;MI444,#REF!,"&lt;="&amp;MH444,#REF!,"&lt;="&amp;ME444,#REF!,"&gt;="&amp;MF444)</f>
        <v/>
      </c>
      <c r="NK444" s="1">
        <f>COUNTIFS(#REF!,LT444,#REF!,0,#REF!,"&gt;="&amp;MI444,#REF!,"&lt;="&amp;MH444,#REF!,"&lt;="&amp;ME444,#REF!,"&gt;="&amp;MF444)</f>
        <v/>
      </c>
      <c r="NL444" s="1">
        <f>COUNTIFS(#REF!,LT444,#REF!,1,#REF!,"&gt;="&amp;MI444,#REF!,"&lt;="&amp;MH444,#REF!,"="&amp;KZ444,#REF!,"="&amp;LA444,#REF!,"&lt;="&amp;ME444,#REF!,"&gt;="&amp;MF444)</f>
        <v/>
      </c>
      <c r="NM444" s="1">
        <f>COUNTIFS(#REF!,LT444,#REF!,0,#REF!,"&gt;="&amp;MI444,#REF!,"&lt;="&amp;MH444,#REF!,"="&amp;KZ444,#REF!,"="&amp;LA444,#REF!,"&lt;="&amp;ME444,#REF!,"&gt;="&amp;MF444)</f>
        <v/>
      </c>
      <c r="NN444" s="1">
        <f>COUNTIFS(#REF!,LT444,#REF!,1,#REF!,"&gt;="&amp;MC444,#REF!,"&lt;="&amp;MB444,#REF!,"&lt;="&amp;ME444,#REF!,"&gt;="&amp;MF444)</f>
        <v/>
      </c>
      <c r="NO444" s="1">
        <f>COUNTIFS(#REF!,LT444,#REF!,0,#REF!,"&gt;="&amp;MC444,#REF!,"&lt;="&amp;MB444,#REF!,"&lt;="&amp;ME444,#REF!,"&gt;="&amp;MF444)</f>
        <v/>
      </c>
      <c r="NP444" s="1">
        <f>COUNTIFS(#REF!,LT444,#REF!,1,#REF!,"&lt;="&amp;ME444,#REF!,"&gt;="&amp;MF444,#REF!,"="&amp;KV444,#REF!,"="&amp;KX444)</f>
        <v/>
      </c>
      <c r="NQ444" s="1">
        <f>COUNTIFS(#REF!,LT444,#REF!,0,#REF!,"&lt;="&amp;ME444,#REF!,"&gt;="&amp;MF444,#REF!,"="&amp;KV444,#REF!,"="&amp;KX444)</f>
        <v/>
      </c>
      <c r="NR444" s="1">
        <f>COUNTIFS(#REF!,LT444,#REF!,1,#REF!,"&lt;="&amp;ME444,#REF!,"&gt;="&amp;MF444,#REF!,"="&amp;KW444,#REF!,"="&amp;KY444)</f>
        <v/>
      </c>
      <c r="NS444" s="1">
        <f>COUNTIFS(#REF!,LT444,#REF!,0,#REF!,"&lt;="&amp;ME444,#REF!,"&gt;="&amp;MF444,#REF!,"="&amp;KW444,#REF!,"="&amp;KY444)</f>
        <v/>
      </c>
      <c r="NT444" s="1">
        <f>MP444+MR444+MT444+MV444+MX444+MZ444+NB444</f>
        <v/>
      </c>
      <c r="NU444" s="1">
        <f>MQ444+MS444+MU444+MW444+MY444+NA444+NC444</f>
        <v/>
      </c>
      <c r="NV444" s="1">
        <f>NT444+NU444</f>
        <v/>
      </c>
      <c r="NW444" s="33">
        <f>NT444/(NT444+NU444)</f>
        <v/>
      </c>
      <c r="NX444" s="3">
        <f>1/NW444</f>
        <v/>
      </c>
      <c r="NY444" s="1">
        <f>LH444</f>
        <v/>
      </c>
      <c r="NZ444" s="79">
        <f>(NW444*((NY444-1)*0.98))-((1-NW444)*1)</f>
        <v/>
      </c>
      <c r="OA444" s="34">
        <f>IF(LR444&lt;0.9,0,IF(AND(LR444&gt;1.1),0,1))</f>
        <v/>
      </c>
      <c r="OB444" s="34">
        <f>IF(LS444&lt;0.9,0,IF(AND(LS444&gt;1.1),0,1))</f>
        <v/>
      </c>
      <c r="OC444" s="32">
        <f>IF(NV444&gt;99,1,0)</f>
        <v/>
      </c>
      <c r="OD444" s="32">
        <f>IF(NZ444&gt;0.0799,1,0)</f>
        <v/>
      </c>
      <c r="OE444" s="32">
        <f>IF(NZ444&gt;OM444,1,0)</f>
        <v/>
      </c>
      <c r="OF444" s="32">
        <f>OC444+OD444+OE444+OA444+OB444</f>
        <v/>
      </c>
      <c r="OG444" s="1">
        <f>ND444+NF444+NH444+NJ444+NL444+NN444+NP444+NR444</f>
        <v/>
      </c>
      <c r="OH444" s="1">
        <f>NE444+NG444+NI444+NK444+NM444+NO444+NQ444+NS444</f>
        <v/>
      </c>
      <c r="OI444" s="1">
        <f>OG444+OH444</f>
        <v/>
      </c>
      <c r="OJ444" s="33">
        <f>OG444/(OG444+OH444)</f>
        <v/>
      </c>
      <c r="OK444" s="3">
        <f>1/OJ444</f>
        <v/>
      </c>
      <c r="OL444" s="1">
        <f>LI444</f>
        <v/>
      </c>
      <c r="OM444" s="79">
        <f>(OJ444*((OL444-1)*0.98))-((1-OJ444)*1)</f>
        <v/>
      </c>
      <c r="ON444" s="34">
        <f>IF(LR444&lt;0.9,0,IF(AND(LR444&gt;1.1),0,1))</f>
        <v/>
      </c>
      <c r="OO444" s="34">
        <f>IF(LS444&lt;0.9,0,IF(AND(LS444&gt;1.1),0,1))</f>
        <v/>
      </c>
      <c r="OP444" s="32">
        <f>IF(OI444&gt;99,1,0)</f>
        <v/>
      </c>
      <c r="OQ444" s="32">
        <f>IF(OM444&gt;0.0799,1,0)</f>
        <v/>
      </c>
      <c r="OR444" s="32">
        <f>IF(OM444&gt;OZ444,1,0)</f>
        <v/>
      </c>
      <c r="OS444" s="32">
        <f>OP444+OQ444+OR444+ON444+OO444</f>
        <v/>
      </c>
      <c r="OT444">
        <f>IF(OF444=5,"BackHome0-0",IF(AND(OS444=5),"BackAway0-0",""))</f>
        <v/>
      </c>
      <c r="OU444">
        <f>IF(OF444=5,KN444,IF(AND(OS444=5),KO444,""))</f>
        <v/>
      </c>
      <c r="OV444">
        <f>IF(OF444=5,"Match Odds",IF(AND(OS444=5),"Match Odds",""))</f>
        <v/>
      </c>
      <c r="OW444">
        <f>IF(OF444=5,KP444,IF(AND(OS444=5),KP444,""))</f>
        <v/>
      </c>
      <c r="OX444">
        <f>IF(OF444=5,"MATCH_ODDS",IF(AND(OS444=5),"MATCH_ODDS",""))</f>
        <v/>
      </c>
      <c r="OY444">
        <f>IF(OF444=5,"BACK",IF(AND(OS444=5),"BACK",""))</f>
        <v/>
      </c>
    </row>
    <row r="445" ht="16.5" customHeight="1" thickBot="1" thickTop="1">
      <c r="A445" s="2" t="n"/>
      <c r="KN445" s="1">
        <f>IF(INDEX(#REF!,MATCH('HT 0-0'!D445,#REF!,0))=INDEX(#REF!,MATCH('HT 0-0'!D445,#REF!,0)),INDEX(#REF!,MATCH('HT 0-0'!D445,#REF!,0)),"ERROR")</f>
        <v/>
      </c>
      <c r="KO445" s="1">
        <f>IF(INDEX(#REF!,MATCH('HT 0-0'!E445,#REF!,0))=INDEX(#REF!,MATCH('HT 0-0'!E445,#REF!,0)),INDEX(#REF!,MATCH('HT 0-0'!E445,#REF!,0)),"ERROR")</f>
        <v/>
      </c>
      <c r="KP445" s="1">
        <f>KN445&amp;" v "&amp;KO445</f>
        <v/>
      </c>
      <c r="KQ445">
        <f>B445&amp;"_"&amp;C445</f>
        <v/>
      </c>
      <c r="KR445" s="1">
        <f>IF((HW445/KK445)&lt;0.335,"G",IF((HW445/KK445)&gt;0.67,"R","A"))</f>
        <v/>
      </c>
      <c r="KS445" s="1">
        <f>IF((HX445/KK445)&lt;0.335,"G",IF((HX445/KK445)&gt;0.67,"R","A"))</f>
        <v/>
      </c>
      <c r="KT445" s="1">
        <f>IF((IH445/KK445)&lt;0.335,"G",IF((IH445/KK445)&gt;0.67,"R","A"))</f>
        <v/>
      </c>
      <c r="KU445" s="1">
        <f>IF((II445/KK445)&lt;0.335,"G",IF((II445/KK445)&gt;0.67,"R","A"))</f>
        <v/>
      </c>
      <c r="KV445" s="1">
        <f>IF((HZ445/KK445)&lt;0.335,"G",IF((HZ445/KK445)&gt;0.67,"R","A"))</f>
        <v/>
      </c>
      <c r="KW445" s="1">
        <f>IF((HY445/KK445)&lt;0.335,"G",IF((HY445/KK445)&gt;0.67,"R","A"))</f>
        <v/>
      </c>
      <c r="KX445" s="1">
        <f>IF((IK445/KK445)&lt;0.335,"G",IF((IK445/KK445)&gt;0.67,"R","A"))</f>
        <v/>
      </c>
      <c r="KY445" s="1">
        <f>IF((IJ445/KK445)&lt;0.335,"G",IF((IJ445/KK445)&gt;0.67,"R","A"))</f>
        <v/>
      </c>
      <c r="KZ445" s="1">
        <f>IF((HQ445/KK445)&lt;0.335,"G",IF((HQ445/KK445)&gt;0.67,"R","A"))</f>
        <v/>
      </c>
      <c r="LA445" s="1">
        <f>IF((IB445/KK445)&lt;0.335,"G",IF((IB445/KK445)&gt;0.67,"R","A"))</f>
        <v/>
      </c>
      <c r="LB445">
        <f>IF(LQ445="0-0",INDEX(Scrape!#REF!,MATCH('HT 0-0'!KP445,Scrape!$B:$B,0)),"")</f>
        <v/>
      </c>
      <c r="LC445">
        <f>IF(LQ445="0-0",INDEX(Scrape!$A:$A,MATCH('HT 0-0'!KP445,Scrape!$B:$B,0)),"")</f>
        <v/>
      </c>
      <c r="LD445">
        <f>IF(LQ445="0-0",INDEX(Scrape!$B:$B,MATCH('HT 0-0'!KP445,Scrape!$B:$B,0)),"")</f>
        <v/>
      </c>
      <c r="LE445">
        <f>IF(LQ445="0-0",INDEX(Scrape!$C:$C,MATCH('HT 0-0'!KP445,Scrape!$B:$B,0)),"")</f>
        <v/>
      </c>
      <c r="LF445">
        <f>IF(LQ445="0-0",INDEX(Scrape!$D:$D,MATCH('HT 0-0'!KP445,Scrape!$B:$B,0)),"")</f>
        <v/>
      </c>
      <c r="LG445">
        <f>IF(LQ445="0-0",INDEX(Scrape!$E:$E,MATCH('HT 0-0'!KP445,Scrape!$B:$B,0)),"")</f>
        <v/>
      </c>
      <c r="LH445">
        <f>IF(LQ445="0-0",INDEX(Scrape!$F:$F,MATCH('HT 0-0'!KP445,Scrape!$B:$B,0)),"")</f>
        <v/>
      </c>
      <c r="LI445">
        <f>IF(LQ445="0-0",INDEX(Scrape!$G:$G,MATCH('HT 0-0'!KP445,Scrape!$B:$B,0)),"")</f>
        <v/>
      </c>
      <c r="LJ445">
        <f>IF(LQ445="0-0",INDEX(Scrape!$H:$H,MATCH('HT 0-0'!KP445,Scrape!$B:$B,0)),"")</f>
        <v/>
      </c>
      <c r="LK445">
        <f>IF(LQ445="0-0",INDEX(Scrape!$I:$I,MATCH('HT 0-0'!KP445,Scrape!$B:$B,0)),"")</f>
        <v/>
      </c>
      <c r="LL445">
        <f>IF(LQ445="0-0",INDEX(Scrape!$J:$J,MATCH('HT 0-0'!KP445,Scrape!$B:$B,0)),"")</f>
        <v/>
      </c>
      <c r="LM445">
        <f>IF(LQ445="0-0",INDEX(Scrape!$K:$K,MATCH('HT 0-0'!KP445,Scrape!$B:$B,0)),"")</f>
        <v/>
      </c>
      <c r="LN445">
        <f>IF(LQ445="0-0",INDEX(Scrape!$L:$L,MATCH('HT 0-0'!KP445,Scrape!$B:$B,0)),"")</f>
        <v/>
      </c>
      <c r="LO445">
        <f>IF(LQ445="0-0",INDEX(Scrape!$M:$M,MATCH('HT 0-0'!KP445,Scrape!$B:$B,0)),"")</f>
        <v/>
      </c>
      <c r="LP445">
        <f>IF(LQ445="0-0",INDEX(Scrape!$N:$N,MATCH('HT 0-0'!KP445,Scrape!$B:$B,0)),"")</f>
        <v/>
      </c>
      <c r="LQ445">
        <f>INDEX(Scrape!$O:$O,MATCH('HT 0-0'!KP445,Scrape!$B:$B,0))</f>
        <v/>
      </c>
      <c r="LR445">
        <f>(1/LJ445)+(1/LI445)+(1/LH445)</f>
        <v/>
      </c>
      <c r="LS445">
        <f>(1/LG445)+(1/LF445)+(1/LE445)</f>
        <v/>
      </c>
      <c r="LT445" s="8">
        <f>IF(INDEX(#REF!,MATCH(KQ445,#REF!,0))=INDEX(#REF!,MATCH(KQ445,#REF!,0)),INDEX(#REF!,MATCH(KQ445,#REF!,0)),"ERROR")</f>
        <v/>
      </c>
      <c r="LU445" s="4">
        <f>IF(KR445="G",2,IF(KR445="R",0.5,IF(KR445="A",1)))</f>
        <v/>
      </c>
      <c r="LV445" s="4">
        <f>IF(KS445="G",0.5,IF(KS445="R",2,IF(KS445="A",1)))</f>
        <v/>
      </c>
      <c r="LW445" s="4">
        <f>IF(KT445="G",2,IF(KT445="R",0.5,IF(KT445="A",1)))</f>
        <v/>
      </c>
      <c r="LX445" s="4">
        <f>IF(KU445="G",0.5,IF(KU445="R",2,IF(KU445="A",1)))</f>
        <v/>
      </c>
      <c r="LY445" s="7">
        <f>(LK445*(LU445+LX445)+(LL445*(LU445+LX445)))</f>
        <v/>
      </c>
      <c r="LZ445" s="7">
        <f>(LN445*(LV445+LW445)+(LO445*(LV445+LW445)))</f>
        <v/>
      </c>
      <c r="MA445" s="11">
        <f>LY445-LZ445</f>
        <v/>
      </c>
      <c r="MB445" s="5">
        <f>MA445+2</f>
        <v/>
      </c>
      <c r="MC445" s="6">
        <f>MA445-2</f>
        <v/>
      </c>
      <c r="MD445" s="4">
        <f>LE445</f>
        <v/>
      </c>
      <c r="ME445" s="9">
        <f>IF(MD445=0,1000,MD445+0.75)</f>
        <v/>
      </c>
      <c r="MF445" s="10">
        <f>IF(MD445=0,0,MD445-0.75)</f>
        <v/>
      </c>
      <c r="MG445" s="4">
        <f>((LM445*(LU445+LX445))-((LP445*(LV445+LW445))))</f>
        <v/>
      </c>
      <c r="MH445" s="9">
        <f>MG445*1.2</f>
        <v/>
      </c>
      <c r="MI445" s="10">
        <f>MG445*0.8</f>
        <v/>
      </c>
      <c r="MJ445">
        <f>IFERROR(OT445,"")</f>
        <v/>
      </c>
      <c r="MK445">
        <f>IFERROR(OU445,"")</f>
        <v/>
      </c>
      <c r="ML445">
        <f>IFERROR(OV445,"")</f>
        <v/>
      </c>
      <c r="MM445">
        <f>IFERROR(OW445,"")</f>
        <v/>
      </c>
      <c r="MN445">
        <f>IFERROR(OX445,"")</f>
        <v/>
      </c>
      <c r="MO445">
        <f>IFERROR(OY445,"")</f>
        <v/>
      </c>
      <c r="MP445" s="1">
        <f>COUNTIFS(#REF!,LT445,#REF!,1,#REF!,"&gt;="&amp;MC445,#REF!,"&lt;="&amp;MB445,#REF!,"&lt;="&amp;ME445,#REF!,"&gt;="&amp;MF445,#REF!,"="&amp;KV445,#REF!,"="&amp;KX445)</f>
        <v/>
      </c>
      <c r="MQ445" s="1">
        <f>COUNTIFS(#REF!,LT445,#REF!,0,#REF!,"&gt;="&amp;MC445,#REF!,"&lt;="&amp;MB445,#REF!,"&lt;="&amp;ME445,#REF!,"&gt;="&amp;MF445,#REF!,"="&amp;KV445,#REF!,"="&amp;KX445)</f>
        <v/>
      </c>
      <c r="MR445" s="1">
        <f>COUNTIFS(#REF!,LT445,#REF!,1,#REF!,"&gt;="&amp;MC445,#REF!,"&lt;="&amp;MB445,#REF!,"&lt;="&amp;ME445,#REF!,"&gt;="&amp;MF445,#REF!,"="&amp;KW445,#REF!,"="&amp;KY445)</f>
        <v/>
      </c>
      <c r="MS445" s="1">
        <f>COUNTIFS(#REF!,LT445,#REF!,0,#REF!,"&gt;="&amp;MC445,#REF!,"&lt;="&amp;MB445,#REF!,"&lt;="&amp;ME445,#REF!,"&gt;="&amp;MF445,#REF!,"="&amp;KW445,#REF!,"="&amp;KY445)</f>
        <v/>
      </c>
      <c r="MT445" s="1">
        <f>COUNTIFS(#REF!,LT445,#REF!,1,#REF!,"&gt;="&amp;MI445,#REF!,"&lt;="&amp;MH445,#REF!,"&lt;="&amp;ME445,#REF!,"&gt;="&amp;MF445)</f>
        <v/>
      </c>
      <c r="MU445" s="1">
        <f>COUNTIFS(#REF!,LT445,#REF!,0,#REF!,"&gt;="&amp;MI445,#REF!,"&lt;="&amp;MH445,#REF!,"&lt;="&amp;ME445,#REF!,"&gt;="&amp;MF445)</f>
        <v/>
      </c>
      <c r="MV445" s="1">
        <f>COUNTIFS(#REF!,LT445,#REF!,1,#REF!,"&gt;="&amp;MI445,#REF!,"&lt;="&amp;MH445,#REF!,"="&amp;KZ445,#REF!,"="&amp;LA445,#REF!,"&lt;="&amp;ME445,#REF!,"&gt;="&amp;MF445)</f>
        <v/>
      </c>
      <c r="MW445" s="1">
        <f>COUNTIFS(#REF!,LT445,#REF!,0,#REF!,"&gt;="&amp;MI445,#REF!,"&lt;="&amp;MH445,#REF!,"="&amp;KZ445,#REF!,"="&amp;LA445,#REF!,"&lt;="&amp;ME445,#REF!,"&gt;="&amp;MF445)</f>
        <v/>
      </c>
      <c r="MX445" s="1">
        <f>COUNTIFS(#REF!,LT445,#REF!,1,#REF!,"&gt;="&amp;MC445,#REF!,"&lt;="&amp;MB445,#REF!,"&lt;="&amp;ME445,#REF!,"&gt;="&amp;MF445)</f>
        <v/>
      </c>
      <c r="MY445" s="1">
        <f>COUNTIFS(#REF!,LT445,#REF!,0,#REF!,"&gt;="&amp;MC445,#REF!,"&lt;="&amp;MB445,#REF!,"&lt;="&amp;ME445,#REF!,"&gt;="&amp;MF445)</f>
        <v/>
      </c>
      <c r="MZ445" s="1">
        <f>COUNTIFS(#REF!,LT445,#REF!,1,#REF!,"&lt;="&amp;ME445,#REF!,"&gt;="&amp;MF445,#REF!,"="&amp;KV445,#REF!,"="&amp;KX445)</f>
        <v/>
      </c>
      <c r="NA445" s="1">
        <f>COUNTIFS(#REF!,LT445,#REF!,0,#REF!,"&lt;="&amp;ME445,#REF!,"&gt;="&amp;MF445,#REF!,"="&amp;KV445,#REF!,"="&amp;KX445)</f>
        <v/>
      </c>
      <c r="NB445" s="1">
        <f>COUNTIFS(#REF!,LT445,#REF!,1,#REF!,"&lt;="&amp;ME445,#REF!,"&gt;="&amp;MF445,#REF!,"="&amp;KW445,#REF!,"="&amp;KY445)</f>
        <v/>
      </c>
      <c r="NC445" s="1">
        <f>COUNTIFS(#REF!,LT445,#REF!,0,#REF!,"&lt;="&amp;ME445,#REF!,"&gt;="&amp;MF445,#REF!,"="&amp;KW445,#REF!,"="&amp;KY445)</f>
        <v/>
      </c>
      <c r="ND445" s="1">
        <f>COUNTIFS(#REF!,LT445,#REF!,1,#REF!,"&gt;="&amp;MC445,#REF!,"&lt;="&amp;MB445,#REF!,"&lt;="&amp;ME445,#REF!,"&gt;="&amp;MF445,#REF!,"="&amp;KV445,#REF!,"="&amp;KX445)</f>
        <v/>
      </c>
      <c r="NE445" s="1">
        <f>COUNTIFS(#REF!,LT445,#REF!,0,#REF!,"&gt;="&amp;MC445,#REF!,"&lt;="&amp;MB445,#REF!,"&lt;="&amp;ME445,#REF!,"&gt;="&amp;MF445,#REF!,"="&amp;KV445,#REF!,"="&amp;KX445)</f>
        <v/>
      </c>
      <c r="NF445" s="1">
        <f>COUNTIFS(#REF!,LT445,#REF!,1,#REF!,"&gt;="&amp;MC445,#REF!,"&lt;="&amp;MB445,#REF!,"&lt;="&amp;ME445,#REF!,"&gt;="&amp;MF445,#REF!,"="&amp;KW445,#REF!,"="&amp;KY445)</f>
        <v/>
      </c>
      <c r="NG445" s="1">
        <f>COUNTIFS(#REF!,LT445,#REF!,0,#REF!,"&gt;="&amp;MC445,#REF!,"&lt;="&amp;MB445,#REF!,"&lt;="&amp;ME445,#REF!,"&gt;="&amp;MF445,#REF!,"="&amp;KW445,#REF!,"="&amp;KY445)</f>
        <v/>
      </c>
      <c r="NH445" s="1">
        <f>COUNTIFS(#REF!,LT445,#REF!,1,#REF!,"&gt;="&amp;MC445,#REF!,"&lt;="&amp;MB445,#REF!,"&lt;="&amp;ME445,#REF!,"&gt;="&amp;MF445,#REF!,"="&amp;KZ445,#REF!,"="&amp;LA445)</f>
        <v/>
      </c>
      <c r="NI445" s="1">
        <f>COUNTIFS(#REF!,LT445,#REF!,0,#REF!,"&gt;="&amp;MC445,#REF!,"&lt;="&amp;MB445,#REF!,"&lt;="&amp;ME445,#REF!,"&gt;="&amp;MF445,#REF!,"="&amp;KZ445,#REF!,"="&amp;LA445)</f>
        <v/>
      </c>
      <c r="NJ445" s="1">
        <f>COUNTIFS(#REF!,LT445,#REF!,1,#REF!,"&gt;="&amp;MI445,#REF!,"&lt;="&amp;MH445,#REF!,"&lt;="&amp;ME445,#REF!,"&gt;="&amp;MF445)</f>
        <v/>
      </c>
      <c r="NK445" s="1">
        <f>COUNTIFS(#REF!,LT445,#REF!,0,#REF!,"&gt;="&amp;MI445,#REF!,"&lt;="&amp;MH445,#REF!,"&lt;="&amp;ME445,#REF!,"&gt;="&amp;MF445)</f>
        <v/>
      </c>
      <c r="NL445" s="1">
        <f>COUNTIFS(#REF!,LT445,#REF!,1,#REF!,"&gt;="&amp;MI445,#REF!,"&lt;="&amp;MH445,#REF!,"="&amp;KZ445,#REF!,"="&amp;LA445,#REF!,"&lt;="&amp;ME445,#REF!,"&gt;="&amp;MF445)</f>
        <v/>
      </c>
      <c r="NM445" s="1">
        <f>COUNTIFS(#REF!,LT445,#REF!,0,#REF!,"&gt;="&amp;MI445,#REF!,"&lt;="&amp;MH445,#REF!,"="&amp;KZ445,#REF!,"="&amp;LA445,#REF!,"&lt;="&amp;ME445,#REF!,"&gt;="&amp;MF445)</f>
        <v/>
      </c>
      <c r="NN445" s="1">
        <f>COUNTIFS(#REF!,LT445,#REF!,1,#REF!,"&gt;="&amp;MC445,#REF!,"&lt;="&amp;MB445,#REF!,"&lt;="&amp;ME445,#REF!,"&gt;="&amp;MF445)</f>
        <v/>
      </c>
      <c r="NO445" s="1">
        <f>COUNTIFS(#REF!,LT445,#REF!,0,#REF!,"&gt;="&amp;MC445,#REF!,"&lt;="&amp;MB445,#REF!,"&lt;="&amp;ME445,#REF!,"&gt;="&amp;MF445)</f>
        <v/>
      </c>
      <c r="NP445" s="1">
        <f>COUNTIFS(#REF!,LT445,#REF!,1,#REF!,"&lt;="&amp;ME445,#REF!,"&gt;="&amp;MF445,#REF!,"="&amp;KV445,#REF!,"="&amp;KX445)</f>
        <v/>
      </c>
      <c r="NQ445" s="1">
        <f>COUNTIFS(#REF!,LT445,#REF!,0,#REF!,"&lt;="&amp;ME445,#REF!,"&gt;="&amp;MF445,#REF!,"="&amp;KV445,#REF!,"="&amp;KX445)</f>
        <v/>
      </c>
      <c r="NR445" s="1">
        <f>COUNTIFS(#REF!,LT445,#REF!,1,#REF!,"&lt;="&amp;ME445,#REF!,"&gt;="&amp;MF445,#REF!,"="&amp;KW445,#REF!,"="&amp;KY445)</f>
        <v/>
      </c>
      <c r="NS445" s="1">
        <f>COUNTIFS(#REF!,LT445,#REF!,0,#REF!,"&lt;="&amp;ME445,#REF!,"&gt;="&amp;MF445,#REF!,"="&amp;KW445,#REF!,"="&amp;KY445)</f>
        <v/>
      </c>
      <c r="NT445" s="1">
        <f>MP445+MR445+MT445+MV445+MX445+MZ445+NB445</f>
        <v/>
      </c>
      <c r="NU445" s="1">
        <f>MQ445+MS445+MU445+MW445+MY445+NA445+NC445</f>
        <v/>
      </c>
      <c r="NV445" s="1">
        <f>NT445+NU445</f>
        <v/>
      </c>
      <c r="NW445" s="33">
        <f>NT445/(NT445+NU445)</f>
        <v/>
      </c>
      <c r="NX445" s="3">
        <f>1/NW445</f>
        <v/>
      </c>
      <c r="NY445" s="1">
        <f>LH445</f>
        <v/>
      </c>
      <c r="NZ445" s="79">
        <f>(NW445*((NY445-1)*0.98))-((1-NW445)*1)</f>
        <v/>
      </c>
      <c r="OA445" s="34">
        <f>IF(LR445&lt;0.9,0,IF(AND(LR445&gt;1.1),0,1))</f>
        <v/>
      </c>
      <c r="OB445" s="34">
        <f>IF(LS445&lt;0.9,0,IF(AND(LS445&gt;1.1),0,1))</f>
        <v/>
      </c>
      <c r="OC445" s="32">
        <f>IF(NV445&gt;99,1,0)</f>
        <v/>
      </c>
      <c r="OD445" s="32">
        <f>IF(NZ445&gt;0.0799,1,0)</f>
        <v/>
      </c>
      <c r="OE445" s="32">
        <f>IF(NZ445&gt;OM445,1,0)</f>
        <v/>
      </c>
      <c r="OF445" s="32">
        <f>OC445+OD445+OE445+OA445+OB445</f>
        <v/>
      </c>
      <c r="OG445" s="1">
        <f>ND445+NF445+NH445+NJ445+NL445+NN445+NP445+NR445</f>
        <v/>
      </c>
      <c r="OH445" s="1">
        <f>NE445+NG445+NI445+NK445+NM445+NO445+NQ445+NS445</f>
        <v/>
      </c>
      <c r="OI445" s="1">
        <f>OG445+OH445</f>
        <v/>
      </c>
      <c r="OJ445" s="33">
        <f>OG445/(OG445+OH445)</f>
        <v/>
      </c>
      <c r="OK445" s="3">
        <f>1/OJ445</f>
        <v/>
      </c>
      <c r="OL445" s="1">
        <f>LI445</f>
        <v/>
      </c>
      <c r="OM445" s="79">
        <f>(OJ445*((OL445-1)*0.98))-((1-OJ445)*1)</f>
        <v/>
      </c>
      <c r="ON445" s="34">
        <f>IF(LR445&lt;0.9,0,IF(AND(LR445&gt;1.1),0,1))</f>
        <v/>
      </c>
      <c r="OO445" s="34">
        <f>IF(LS445&lt;0.9,0,IF(AND(LS445&gt;1.1),0,1))</f>
        <v/>
      </c>
      <c r="OP445" s="32">
        <f>IF(OI445&gt;99,1,0)</f>
        <v/>
      </c>
      <c r="OQ445" s="32">
        <f>IF(OM445&gt;0.0799,1,0)</f>
        <v/>
      </c>
      <c r="OR445" s="32">
        <f>IF(OM445&gt;OZ445,1,0)</f>
        <v/>
      </c>
      <c r="OS445" s="32">
        <f>OP445+OQ445+OR445+ON445+OO445</f>
        <v/>
      </c>
      <c r="OT445">
        <f>IF(OF445=5,"BackHome0-0",IF(AND(OS445=5),"BackAway0-0",""))</f>
        <v/>
      </c>
      <c r="OU445">
        <f>IF(OF445=5,KN445,IF(AND(OS445=5),KO445,""))</f>
        <v/>
      </c>
      <c r="OV445">
        <f>IF(OF445=5,"Match Odds",IF(AND(OS445=5),"Match Odds",""))</f>
        <v/>
      </c>
      <c r="OW445">
        <f>IF(OF445=5,KP445,IF(AND(OS445=5),KP445,""))</f>
        <v/>
      </c>
      <c r="OX445">
        <f>IF(OF445=5,"MATCH_ODDS",IF(AND(OS445=5),"MATCH_ODDS",""))</f>
        <v/>
      </c>
      <c r="OY445">
        <f>IF(OF445=5,"BACK",IF(AND(OS445=5),"BACK",""))</f>
        <v/>
      </c>
    </row>
    <row r="446" ht="16.5" customHeight="1" thickBot="1" thickTop="1">
      <c r="A446" s="2" t="n"/>
      <c r="KN446" s="1">
        <f>IF(INDEX(#REF!,MATCH('HT 0-0'!D446,#REF!,0))=INDEX(#REF!,MATCH('HT 0-0'!D446,#REF!,0)),INDEX(#REF!,MATCH('HT 0-0'!D446,#REF!,0)),"ERROR")</f>
        <v/>
      </c>
      <c r="KO446" s="1">
        <f>IF(INDEX(#REF!,MATCH('HT 0-0'!E446,#REF!,0))=INDEX(#REF!,MATCH('HT 0-0'!E446,#REF!,0)),INDEX(#REF!,MATCH('HT 0-0'!E446,#REF!,0)),"ERROR")</f>
        <v/>
      </c>
      <c r="KP446" s="1">
        <f>KN446&amp;" v "&amp;KO446</f>
        <v/>
      </c>
      <c r="KQ446">
        <f>B446&amp;"_"&amp;C446</f>
        <v/>
      </c>
      <c r="KR446" s="1">
        <f>IF((HW446/KK446)&lt;0.335,"G",IF((HW446/KK446)&gt;0.67,"R","A"))</f>
        <v/>
      </c>
      <c r="KS446" s="1">
        <f>IF((HX446/KK446)&lt;0.335,"G",IF((HX446/KK446)&gt;0.67,"R","A"))</f>
        <v/>
      </c>
      <c r="KT446" s="1">
        <f>IF((IH446/KK446)&lt;0.335,"G",IF((IH446/KK446)&gt;0.67,"R","A"))</f>
        <v/>
      </c>
      <c r="KU446" s="1">
        <f>IF((II446/KK446)&lt;0.335,"G",IF((II446/KK446)&gt;0.67,"R","A"))</f>
        <v/>
      </c>
      <c r="KV446" s="1">
        <f>IF((HZ446/KK446)&lt;0.335,"G",IF((HZ446/KK446)&gt;0.67,"R","A"))</f>
        <v/>
      </c>
      <c r="KW446" s="1">
        <f>IF((HY446/KK446)&lt;0.335,"G",IF((HY446/KK446)&gt;0.67,"R","A"))</f>
        <v/>
      </c>
      <c r="KX446" s="1">
        <f>IF((IK446/KK446)&lt;0.335,"G",IF((IK446/KK446)&gt;0.67,"R","A"))</f>
        <v/>
      </c>
      <c r="KY446" s="1">
        <f>IF((IJ446/KK446)&lt;0.335,"G",IF((IJ446/KK446)&gt;0.67,"R","A"))</f>
        <v/>
      </c>
      <c r="KZ446" s="1">
        <f>IF((HQ446/KK446)&lt;0.335,"G",IF((HQ446/KK446)&gt;0.67,"R","A"))</f>
        <v/>
      </c>
      <c r="LA446" s="1">
        <f>IF((IB446/KK446)&lt;0.335,"G",IF((IB446/KK446)&gt;0.67,"R","A"))</f>
        <v/>
      </c>
      <c r="LB446">
        <f>IF(LQ446="0-0",INDEX(Scrape!#REF!,MATCH('HT 0-0'!KP446,Scrape!$B:$B,0)),"")</f>
        <v/>
      </c>
      <c r="LC446">
        <f>IF(LQ446="0-0",INDEX(Scrape!$A:$A,MATCH('HT 0-0'!KP446,Scrape!$B:$B,0)),"")</f>
        <v/>
      </c>
      <c r="LD446">
        <f>IF(LQ446="0-0",INDEX(Scrape!$B:$B,MATCH('HT 0-0'!KP446,Scrape!$B:$B,0)),"")</f>
        <v/>
      </c>
      <c r="LE446">
        <f>IF(LQ446="0-0",INDEX(Scrape!$C:$C,MATCH('HT 0-0'!KP446,Scrape!$B:$B,0)),"")</f>
        <v/>
      </c>
      <c r="LF446">
        <f>IF(LQ446="0-0",INDEX(Scrape!$D:$D,MATCH('HT 0-0'!KP446,Scrape!$B:$B,0)),"")</f>
        <v/>
      </c>
      <c r="LG446">
        <f>IF(LQ446="0-0",INDEX(Scrape!$E:$E,MATCH('HT 0-0'!KP446,Scrape!$B:$B,0)),"")</f>
        <v/>
      </c>
      <c r="LH446">
        <f>IF(LQ446="0-0",INDEX(Scrape!$F:$F,MATCH('HT 0-0'!KP446,Scrape!$B:$B,0)),"")</f>
        <v/>
      </c>
      <c r="LI446">
        <f>IF(LQ446="0-0",INDEX(Scrape!$G:$G,MATCH('HT 0-0'!KP446,Scrape!$B:$B,0)),"")</f>
        <v/>
      </c>
      <c r="LJ446">
        <f>IF(LQ446="0-0",INDEX(Scrape!$H:$H,MATCH('HT 0-0'!KP446,Scrape!$B:$B,0)),"")</f>
        <v/>
      </c>
      <c r="LK446">
        <f>IF(LQ446="0-0",INDEX(Scrape!$I:$I,MATCH('HT 0-0'!KP446,Scrape!$B:$B,0)),"")</f>
        <v/>
      </c>
      <c r="LL446">
        <f>IF(LQ446="0-0",INDEX(Scrape!$J:$J,MATCH('HT 0-0'!KP446,Scrape!$B:$B,0)),"")</f>
        <v/>
      </c>
      <c r="LM446">
        <f>IF(LQ446="0-0",INDEX(Scrape!$K:$K,MATCH('HT 0-0'!KP446,Scrape!$B:$B,0)),"")</f>
        <v/>
      </c>
      <c r="LN446">
        <f>IF(LQ446="0-0",INDEX(Scrape!$L:$L,MATCH('HT 0-0'!KP446,Scrape!$B:$B,0)),"")</f>
        <v/>
      </c>
      <c r="LO446">
        <f>IF(LQ446="0-0",INDEX(Scrape!$M:$M,MATCH('HT 0-0'!KP446,Scrape!$B:$B,0)),"")</f>
        <v/>
      </c>
      <c r="LP446">
        <f>IF(LQ446="0-0",INDEX(Scrape!$N:$N,MATCH('HT 0-0'!KP446,Scrape!$B:$B,0)),"")</f>
        <v/>
      </c>
      <c r="LQ446">
        <f>INDEX(Scrape!$O:$O,MATCH('HT 0-0'!KP446,Scrape!$B:$B,0))</f>
        <v/>
      </c>
      <c r="LR446">
        <f>(1/LJ446)+(1/LI446)+(1/LH446)</f>
        <v/>
      </c>
      <c r="LS446">
        <f>(1/LG446)+(1/LF446)+(1/LE446)</f>
        <v/>
      </c>
      <c r="LT446" s="8">
        <f>IF(INDEX(#REF!,MATCH(KQ446,#REF!,0))=INDEX(#REF!,MATCH(KQ446,#REF!,0)),INDEX(#REF!,MATCH(KQ446,#REF!,0)),"ERROR")</f>
        <v/>
      </c>
      <c r="LU446" s="4">
        <f>IF(KR446="G",2,IF(KR446="R",0.5,IF(KR446="A",1)))</f>
        <v/>
      </c>
      <c r="LV446" s="4">
        <f>IF(KS446="G",0.5,IF(KS446="R",2,IF(KS446="A",1)))</f>
        <v/>
      </c>
      <c r="LW446" s="4">
        <f>IF(KT446="G",2,IF(KT446="R",0.5,IF(KT446="A",1)))</f>
        <v/>
      </c>
      <c r="LX446" s="4">
        <f>IF(KU446="G",0.5,IF(KU446="R",2,IF(KU446="A",1)))</f>
        <v/>
      </c>
      <c r="LY446" s="7">
        <f>(LK446*(LU446+LX446)+(LL446*(LU446+LX446)))</f>
        <v/>
      </c>
      <c r="LZ446" s="7">
        <f>(LN446*(LV446+LW446)+(LO446*(LV446+LW446)))</f>
        <v/>
      </c>
      <c r="MA446" s="11">
        <f>LY446-LZ446</f>
        <v/>
      </c>
      <c r="MB446" s="5">
        <f>MA446+2</f>
        <v/>
      </c>
      <c r="MC446" s="6">
        <f>MA446-2</f>
        <v/>
      </c>
      <c r="MD446" s="4">
        <f>LE446</f>
        <v/>
      </c>
      <c r="ME446" s="9">
        <f>IF(MD446=0,1000,MD446+0.75)</f>
        <v/>
      </c>
      <c r="MF446" s="10">
        <f>IF(MD446=0,0,MD446-0.75)</f>
        <v/>
      </c>
      <c r="MG446" s="4">
        <f>((LM446*(LU446+LX446))-((LP446*(LV446+LW446))))</f>
        <v/>
      </c>
      <c r="MH446" s="9">
        <f>MG446*1.2</f>
        <v/>
      </c>
      <c r="MI446" s="10">
        <f>MG446*0.8</f>
        <v/>
      </c>
      <c r="MJ446">
        <f>IFERROR(OT446,"")</f>
        <v/>
      </c>
      <c r="MK446">
        <f>IFERROR(OU446,"")</f>
        <v/>
      </c>
      <c r="ML446">
        <f>IFERROR(OV446,"")</f>
        <v/>
      </c>
      <c r="MM446">
        <f>IFERROR(OW446,"")</f>
        <v/>
      </c>
      <c r="MN446">
        <f>IFERROR(OX446,"")</f>
        <v/>
      </c>
      <c r="MO446">
        <f>IFERROR(OY446,"")</f>
        <v/>
      </c>
      <c r="MP446" s="1">
        <f>COUNTIFS(#REF!,LT446,#REF!,1,#REF!,"&gt;="&amp;MC446,#REF!,"&lt;="&amp;MB446,#REF!,"&lt;="&amp;ME446,#REF!,"&gt;="&amp;MF446,#REF!,"="&amp;KV446,#REF!,"="&amp;KX446)</f>
        <v/>
      </c>
      <c r="MQ446" s="1">
        <f>COUNTIFS(#REF!,LT446,#REF!,0,#REF!,"&gt;="&amp;MC446,#REF!,"&lt;="&amp;MB446,#REF!,"&lt;="&amp;ME446,#REF!,"&gt;="&amp;MF446,#REF!,"="&amp;KV446,#REF!,"="&amp;KX446)</f>
        <v/>
      </c>
      <c r="MR446" s="1">
        <f>COUNTIFS(#REF!,LT446,#REF!,1,#REF!,"&gt;="&amp;MC446,#REF!,"&lt;="&amp;MB446,#REF!,"&lt;="&amp;ME446,#REF!,"&gt;="&amp;MF446,#REF!,"="&amp;KW446,#REF!,"="&amp;KY446)</f>
        <v/>
      </c>
      <c r="MS446" s="1">
        <f>COUNTIFS(#REF!,LT446,#REF!,0,#REF!,"&gt;="&amp;MC446,#REF!,"&lt;="&amp;MB446,#REF!,"&lt;="&amp;ME446,#REF!,"&gt;="&amp;MF446,#REF!,"="&amp;KW446,#REF!,"="&amp;KY446)</f>
        <v/>
      </c>
      <c r="MT446" s="1">
        <f>COUNTIFS(#REF!,LT446,#REF!,1,#REF!,"&gt;="&amp;MI446,#REF!,"&lt;="&amp;MH446,#REF!,"&lt;="&amp;ME446,#REF!,"&gt;="&amp;MF446)</f>
        <v/>
      </c>
      <c r="MU446" s="1">
        <f>COUNTIFS(#REF!,LT446,#REF!,0,#REF!,"&gt;="&amp;MI446,#REF!,"&lt;="&amp;MH446,#REF!,"&lt;="&amp;ME446,#REF!,"&gt;="&amp;MF446)</f>
        <v/>
      </c>
      <c r="MV446" s="1">
        <f>COUNTIFS(#REF!,LT446,#REF!,1,#REF!,"&gt;="&amp;MI446,#REF!,"&lt;="&amp;MH446,#REF!,"="&amp;KZ446,#REF!,"="&amp;LA446,#REF!,"&lt;="&amp;ME446,#REF!,"&gt;="&amp;MF446)</f>
        <v/>
      </c>
      <c r="MW446" s="1">
        <f>COUNTIFS(#REF!,LT446,#REF!,0,#REF!,"&gt;="&amp;MI446,#REF!,"&lt;="&amp;MH446,#REF!,"="&amp;KZ446,#REF!,"="&amp;LA446,#REF!,"&lt;="&amp;ME446,#REF!,"&gt;="&amp;MF446)</f>
        <v/>
      </c>
      <c r="MX446" s="1">
        <f>COUNTIFS(#REF!,LT446,#REF!,1,#REF!,"&gt;="&amp;MC446,#REF!,"&lt;="&amp;MB446,#REF!,"&lt;="&amp;ME446,#REF!,"&gt;="&amp;MF446)</f>
        <v/>
      </c>
      <c r="MY446" s="1">
        <f>COUNTIFS(#REF!,LT446,#REF!,0,#REF!,"&gt;="&amp;MC446,#REF!,"&lt;="&amp;MB446,#REF!,"&lt;="&amp;ME446,#REF!,"&gt;="&amp;MF446)</f>
        <v/>
      </c>
      <c r="MZ446" s="1">
        <f>COUNTIFS(#REF!,LT446,#REF!,1,#REF!,"&lt;="&amp;ME446,#REF!,"&gt;="&amp;MF446,#REF!,"="&amp;KV446,#REF!,"="&amp;KX446)</f>
        <v/>
      </c>
      <c r="NA446" s="1">
        <f>COUNTIFS(#REF!,LT446,#REF!,0,#REF!,"&lt;="&amp;ME446,#REF!,"&gt;="&amp;MF446,#REF!,"="&amp;KV446,#REF!,"="&amp;KX446)</f>
        <v/>
      </c>
      <c r="NB446" s="1">
        <f>COUNTIFS(#REF!,LT446,#REF!,1,#REF!,"&lt;="&amp;ME446,#REF!,"&gt;="&amp;MF446,#REF!,"="&amp;KW446,#REF!,"="&amp;KY446)</f>
        <v/>
      </c>
      <c r="NC446" s="1">
        <f>COUNTIFS(#REF!,LT446,#REF!,0,#REF!,"&lt;="&amp;ME446,#REF!,"&gt;="&amp;MF446,#REF!,"="&amp;KW446,#REF!,"="&amp;KY446)</f>
        <v/>
      </c>
      <c r="ND446" s="1">
        <f>COUNTIFS(#REF!,LT446,#REF!,1,#REF!,"&gt;="&amp;MC446,#REF!,"&lt;="&amp;MB446,#REF!,"&lt;="&amp;ME446,#REF!,"&gt;="&amp;MF446,#REF!,"="&amp;KV446,#REF!,"="&amp;KX446)</f>
        <v/>
      </c>
      <c r="NE446" s="1">
        <f>COUNTIFS(#REF!,LT446,#REF!,0,#REF!,"&gt;="&amp;MC446,#REF!,"&lt;="&amp;MB446,#REF!,"&lt;="&amp;ME446,#REF!,"&gt;="&amp;MF446,#REF!,"="&amp;KV446,#REF!,"="&amp;KX446)</f>
        <v/>
      </c>
      <c r="NF446" s="1">
        <f>COUNTIFS(#REF!,LT446,#REF!,1,#REF!,"&gt;="&amp;MC446,#REF!,"&lt;="&amp;MB446,#REF!,"&lt;="&amp;ME446,#REF!,"&gt;="&amp;MF446,#REF!,"="&amp;KW446,#REF!,"="&amp;KY446)</f>
        <v/>
      </c>
      <c r="NG446" s="1">
        <f>COUNTIFS(#REF!,LT446,#REF!,0,#REF!,"&gt;="&amp;MC446,#REF!,"&lt;="&amp;MB446,#REF!,"&lt;="&amp;ME446,#REF!,"&gt;="&amp;MF446,#REF!,"="&amp;KW446,#REF!,"="&amp;KY446)</f>
        <v/>
      </c>
      <c r="NH446" s="1">
        <f>COUNTIFS(#REF!,LT446,#REF!,1,#REF!,"&gt;="&amp;MC446,#REF!,"&lt;="&amp;MB446,#REF!,"&lt;="&amp;ME446,#REF!,"&gt;="&amp;MF446,#REF!,"="&amp;KZ446,#REF!,"="&amp;LA446)</f>
        <v/>
      </c>
      <c r="NI446" s="1">
        <f>COUNTIFS(#REF!,LT446,#REF!,0,#REF!,"&gt;="&amp;MC446,#REF!,"&lt;="&amp;MB446,#REF!,"&lt;="&amp;ME446,#REF!,"&gt;="&amp;MF446,#REF!,"="&amp;KZ446,#REF!,"="&amp;LA446)</f>
        <v/>
      </c>
      <c r="NJ446" s="1">
        <f>COUNTIFS(#REF!,LT446,#REF!,1,#REF!,"&gt;="&amp;MI446,#REF!,"&lt;="&amp;MH446,#REF!,"&lt;="&amp;ME446,#REF!,"&gt;="&amp;MF446)</f>
        <v/>
      </c>
      <c r="NK446" s="1">
        <f>COUNTIFS(#REF!,LT446,#REF!,0,#REF!,"&gt;="&amp;MI446,#REF!,"&lt;="&amp;MH446,#REF!,"&lt;="&amp;ME446,#REF!,"&gt;="&amp;MF446)</f>
        <v/>
      </c>
      <c r="NL446" s="1">
        <f>COUNTIFS(#REF!,LT446,#REF!,1,#REF!,"&gt;="&amp;MI446,#REF!,"&lt;="&amp;MH446,#REF!,"="&amp;KZ446,#REF!,"="&amp;LA446,#REF!,"&lt;="&amp;ME446,#REF!,"&gt;="&amp;MF446)</f>
        <v/>
      </c>
      <c r="NM446" s="1">
        <f>COUNTIFS(#REF!,LT446,#REF!,0,#REF!,"&gt;="&amp;MI446,#REF!,"&lt;="&amp;MH446,#REF!,"="&amp;KZ446,#REF!,"="&amp;LA446,#REF!,"&lt;="&amp;ME446,#REF!,"&gt;="&amp;MF446)</f>
        <v/>
      </c>
      <c r="NN446" s="1">
        <f>COUNTIFS(#REF!,LT446,#REF!,1,#REF!,"&gt;="&amp;MC446,#REF!,"&lt;="&amp;MB446,#REF!,"&lt;="&amp;ME446,#REF!,"&gt;="&amp;MF446)</f>
        <v/>
      </c>
      <c r="NO446" s="1">
        <f>COUNTIFS(#REF!,LT446,#REF!,0,#REF!,"&gt;="&amp;MC446,#REF!,"&lt;="&amp;MB446,#REF!,"&lt;="&amp;ME446,#REF!,"&gt;="&amp;MF446)</f>
        <v/>
      </c>
      <c r="NP446" s="1">
        <f>COUNTIFS(#REF!,LT446,#REF!,1,#REF!,"&lt;="&amp;ME446,#REF!,"&gt;="&amp;MF446,#REF!,"="&amp;KV446,#REF!,"="&amp;KX446)</f>
        <v/>
      </c>
      <c r="NQ446" s="1">
        <f>COUNTIFS(#REF!,LT446,#REF!,0,#REF!,"&lt;="&amp;ME446,#REF!,"&gt;="&amp;MF446,#REF!,"="&amp;KV446,#REF!,"="&amp;KX446)</f>
        <v/>
      </c>
      <c r="NR446" s="1">
        <f>COUNTIFS(#REF!,LT446,#REF!,1,#REF!,"&lt;="&amp;ME446,#REF!,"&gt;="&amp;MF446,#REF!,"="&amp;KW446,#REF!,"="&amp;KY446)</f>
        <v/>
      </c>
      <c r="NS446" s="1">
        <f>COUNTIFS(#REF!,LT446,#REF!,0,#REF!,"&lt;="&amp;ME446,#REF!,"&gt;="&amp;MF446,#REF!,"="&amp;KW446,#REF!,"="&amp;KY446)</f>
        <v/>
      </c>
      <c r="NT446" s="1">
        <f>MP446+MR446+MT446+MV446+MX446+MZ446+NB446</f>
        <v/>
      </c>
      <c r="NU446" s="1">
        <f>MQ446+MS446+MU446+MW446+MY446+NA446+NC446</f>
        <v/>
      </c>
      <c r="NV446" s="1">
        <f>NT446+NU446</f>
        <v/>
      </c>
      <c r="NW446" s="33">
        <f>NT446/(NT446+NU446)</f>
        <v/>
      </c>
      <c r="NX446" s="3">
        <f>1/NW446</f>
        <v/>
      </c>
      <c r="NY446" s="1">
        <f>LH446</f>
        <v/>
      </c>
      <c r="NZ446" s="79">
        <f>(NW446*((NY446-1)*0.98))-((1-NW446)*1)</f>
        <v/>
      </c>
      <c r="OA446" s="34">
        <f>IF(LR446&lt;0.9,0,IF(AND(LR446&gt;1.1),0,1))</f>
        <v/>
      </c>
      <c r="OB446" s="34">
        <f>IF(LS446&lt;0.9,0,IF(AND(LS446&gt;1.1),0,1))</f>
        <v/>
      </c>
      <c r="OC446" s="32">
        <f>IF(NV446&gt;99,1,0)</f>
        <v/>
      </c>
      <c r="OD446" s="32">
        <f>IF(NZ446&gt;0.0799,1,0)</f>
        <v/>
      </c>
      <c r="OE446" s="32">
        <f>IF(NZ446&gt;OM446,1,0)</f>
        <v/>
      </c>
      <c r="OF446" s="32">
        <f>OC446+OD446+OE446+OA446+OB446</f>
        <v/>
      </c>
      <c r="OG446" s="1">
        <f>ND446+NF446+NH446+NJ446+NL446+NN446+NP446+NR446</f>
        <v/>
      </c>
      <c r="OH446" s="1">
        <f>NE446+NG446+NI446+NK446+NM446+NO446+NQ446+NS446</f>
        <v/>
      </c>
      <c r="OI446" s="1">
        <f>OG446+OH446</f>
        <v/>
      </c>
      <c r="OJ446" s="33">
        <f>OG446/(OG446+OH446)</f>
        <v/>
      </c>
      <c r="OK446" s="3">
        <f>1/OJ446</f>
        <v/>
      </c>
      <c r="OL446" s="1">
        <f>LI446</f>
        <v/>
      </c>
      <c r="OM446" s="79">
        <f>(OJ446*((OL446-1)*0.98))-((1-OJ446)*1)</f>
        <v/>
      </c>
      <c r="ON446" s="34">
        <f>IF(LR446&lt;0.9,0,IF(AND(LR446&gt;1.1),0,1))</f>
        <v/>
      </c>
      <c r="OO446" s="34">
        <f>IF(LS446&lt;0.9,0,IF(AND(LS446&gt;1.1),0,1))</f>
        <v/>
      </c>
      <c r="OP446" s="32">
        <f>IF(OI446&gt;99,1,0)</f>
        <v/>
      </c>
      <c r="OQ446" s="32">
        <f>IF(OM446&gt;0.0799,1,0)</f>
        <v/>
      </c>
      <c r="OR446" s="32">
        <f>IF(OM446&gt;OZ446,1,0)</f>
        <v/>
      </c>
      <c r="OS446" s="32">
        <f>OP446+OQ446+OR446+ON446+OO446</f>
        <v/>
      </c>
      <c r="OT446">
        <f>IF(OF446=5,"BackHome0-0",IF(AND(OS446=5),"BackAway0-0",""))</f>
        <v/>
      </c>
      <c r="OU446">
        <f>IF(OF446=5,KN446,IF(AND(OS446=5),KO446,""))</f>
        <v/>
      </c>
      <c r="OV446">
        <f>IF(OF446=5,"Match Odds",IF(AND(OS446=5),"Match Odds",""))</f>
        <v/>
      </c>
      <c r="OW446">
        <f>IF(OF446=5,KP446,IF(AND(OS446=5),KP446,""))</f>
        <v/>
      </c>
      <c r="OX446">
        <f>IF(OF446=5,"MATCH_ODDS",IF(AND(OS446=5),"MATCH_ODDS",""))</f>
        <v/>
      </c>
      <c r="OY446">
        <f>IF(OF446=5,"BACK",IF(AND(OS446=5),"BACK",""))</f>
        <v/>
      </c>
    </row>
    <row r="447" ht="16.5" customHeight="1" thickBot="1" thickTop="1">
      <c r="A447" s="2" t="n"/>
      <c r="KN447" s="1">
        <f>IF(INDEX(#REF!,MATCH('HT 0-0'!D447,#REF!,0))=INDEX(#REF!,MATCH('HT 0-0'!D447,#REF!,0)),INDEX(#REF!,MATCH('HT 0-0'!D447,#REF!,0)),"ERROR")</f>
        <v/>
      </c>
      <c r="KO447" s="1">
        <f>IF(INDEX(#REF!,MATCH('HT 0-0'!E447,#REF!,0))=INDEX(#REF!,MATCH('HT 0-0'!E447,#REF!,0)),INDEX(#REF!,MATCH('HT 0-0'!E447,#REF!,0)),"ERROR")</f>
        <v/>
      </c>
      <c r="KP447" s="1">
        <f>KN447&amp;" v "&amp;KO447</f>
        <v/>
      </c>
      <c r="KQ447">
        <f>B447&amp;"_"&amp;C447</f>
        <v/>
      </c>
      <c r="KR447" s="1">
        <f>IF((HW447/KK447)&lt;0.335,"G",IF((HW447/KK447)&gt;0.67,"R","A"))</f>
        <v/>
      </c>
      <c r="KS447" s="1">
        <f>IF((HX447/KK447)&lt;0.335,"G",IF((HX447/KK447)&gt;0.67,"R","A"))</f>
        <v/>
      </c>
      <c r="KT447" s="1">
        <f>IF((IH447/KK447)&lt;0.335,"G",IF((IH447/KK447)&gt;0.67,"R","A"))</f>
        <v/>
      </c>
      <c r="KU447" s="1">
        <f>IF((II447/KK447)&lt;0.335,"G",IF((II447/KK447)&gt;0.67,"R","A"))</f>
        <v/>
      </c>
      <c r="KV447" s="1">
        <f>IF((HZ447/KK447)&lt;0.335,"G",IF((HZ447/KK447)&gt;0.67,"R","A"))</f>
        <v/>
      </c>
      <c r="KW447" s="1">
        <f>IF((HY447/KK447)&lt;0.335,"G",IF((HY447/KK447)&gt;0.67,"R","A"))</f>
        <v/>
      </c>
      <c r="KX447" s="1">
        <f>IF((IK447/KK447)&lt;0.335,"G",IF((IK447/KK447)&gt;0.67,"R","A"))</f>
        <v/>
      </c>
      <c r="KY447" s="1">
        <f>IF((IJ447/KK447)&lt;0.335,"G",IF((IJ447/KK447)&gt;0.67,"R","A"))</f>
        <v/>
      </c>
      <c r="KZ447" s="1">
        <f>IF((HQ447/KK447)&lt;0.335,"G",IF((HQ447/KK447)&gt;0.67,"R","A"))</f>
        <v/>
      </c>
      <c r="LA447" s="1">
        <f>IF((IB447/KK447)&lt;0.335,"G",IF((IB447/KK447)&gt;0.67,"R","A"))</f>
        <v/>
      </c>
      <c r="LB447">
        <f>IF(LQ447="0-0",INDEX(Scrape!#REF!,MATCH('HT 0-0'!KP447,Scrape!$B:$B,0)),"")</f>
        <v/>
      </c>
      <c r="LC447">
        <f>IF(LQ447="0-0",INDEX(Scrape!$A:$A,MATCH('HT 0-0'!KP447,Scrape!$B:$B,0)),"")</f>
        <v/>
      </c>
      <c r="LD447">
        <f>IF(LQ447="0-0",INDEX(Scrape!$B:$B,MATCH('HT 0-0'!KP447,Scrape!$B:$B,0)),"")</f>
        <v/>
      </c>
      <c r="LE447">
        <f>IF(LQ447="0-0",INDEX(Scrape!$C:$C,MATCH('HT 0-0'!KP447,Scrape!$B:$B,0)),"")</f>
        <v/>
      </c>
      <c r="LF447">
        <f>IF(LQ447="0-0",INDEX(Scrape!$D:$D,MATCH('HT 0-0'!KP447,Scrape!$B:$B,0)),"")</f>
        <v/>
      </c>
      <c r="LG447">
        <f>IF(LQ447="0-0",INDEX(Scrape!$E:$E,MATCH('HT 0-0'!KP447,Scrape!$B:$B,0)),"")</f>
        <v/>
      </c>
      <c r="LH447">
        <f>IF(LQ447="0-0",INDEX(Scrape!$F:$F,MATCH('HT 0-0'!KP447,Scrape!$B:$B,0)),"")</f>
        <v/>
      </c>
      <c r="LI447">
        <f>IF(LQ447="0-0",INDEX(Scrape!$G:$G,MATCH('HT 0-0'!KP447,Scrape!$B:$B,0)),"")</f>
        <v/>
      </c>
      <c r="LJ447">
        <f>IF(LQ447="0-0",INDEX(Scrape!$H:$H,MATCH('HT 0-0'!KP447,Scrape!$B:$B,0)),"")</f>
        <v/>
      </c>
      <c r="LK447">
        <f>IF(LQ447="0-0",INDEX(Scrape!$I:$I,MATCH('HT 0-0'!KP447,Scrape!$B:$B,0)),"")</f>
        <v/>
      </c>
      <c r="LL447">
        <f>IF(LQ447="0-0",INDEX(Scrape!$J:$J,MATCH('HT 0-0'!KP447,Scrape!$B:$B,0)),"")</f>
        <v/>
      </c>
      <c r="LM447">
        <f>IF(LQ447="0-0",INDEX(Scrape!$K:$K,MATCH('HT 0-0'!KP447,Scrape!$B:$B,0)),"")</f>
        <v/>
      </c>
      <c r="LN447">
        <f>IF(LQ447="0-0",INDEX(Scrape!$L:$L,MATCH('HT 0-0'!KP447,Scrape!$B:$B,0)),"")</f>
        <v/>
      </c>
      <c r="LO447">
        <f>IF(LQ447="0-0",INDEX(Scrape!$M:$M,MATCH('HT 0-0'!KP447,Scrape!$B:$B,0)),"")</f>
        <v/>
      </c>
      <c r="LP447">
        <f>IF(LQ447="0-0",INDEX(Scrape!$N:$N,MATCH('HT 0-0'!KP447,Scrape!$B:$B,0)),"")</f>
        <v/>
      </c>
      <c r="LQ447">
        <f>INDEX(Scrape!$O:$O,MATCH('HT 0-0'!KP447,Scrape!$B:$B,0))</f>
        <v/>
      </c>
      <c r="LR447">
        <f>(1/LJ447)+(1/LI447)+(1/LH447)</f>
        <v/>
      </c>
      <c r="LS447">
        <f>(1/LG447)+(1/LF447)+(1/LE447)</f>
        <v/>
      </c>
      <c r="LT447" s="8">
        <f>IF(INDEX(#REF!,MATCH(KQ447,#REF!,0))=INDEX(#REF!,MATCH(KQ447,#REF!,0)),INDEX(#REF!,MATCH(KQ447,#REF!,0)),"ERROR")</f>
        <v/>
      </c>
      <c r="LU447" s="4">
        <f>IF(KR447="G",2,IF(KR447="R",0.5,IF(KR447="A",1)))</f>
        <v/>
      </c>
      <c r="LV447" s="4">
        <f>IF(KS447="G",0.5,IF(KS447="R",2,IF(KS447="A",1)))</f>
        <v/>
      </c>
      <c r="LW447" s="4">
        <f>IF(KT447="G",2,IF(KT447="R",0.5,IF(KT447="A",1)))</f>
        <v/>
      </c>
      <c r="LX447" s="4">
        <f>IF(KU447="G",0.5,IF(KU447="R",2,IF(KU447="A",1)))</f>
        <v/>
      </c>
      <c r="LY447" s="7">
        <f>(LK447*(LU447+LX447)+(LL447*(LU447+LX447)))</f>
        <v/>
      </c>
      <c r="LZ447" s="7">
        <f>(LN447*(LV447+LW447)+(LO447*(LV447+LW447)))</f>
        <v/>
      </c>
      <c r="MA447" s="11">
        <f>LY447-LZ447</f>
        <v/>
      </c>
      <c r="MB447" s="5">
        <f>MA447+2</f>
        <v/>
      </c>
      <c r="MC447" s="6">
        <f>MA447-2</f>
        <v/>
      </c>
      <c r="MD447" s="4">
        <f>LE447</f>
        <v/>
      </c>
      <c r="ME447" s="9">
        <f>IF(MD447=0,1000,MD447+0.75)</f>
        <v/>
      </c>
      <c r="MF447" s="10">
        <f>IF(MD447=0,0,MD447-0.75)</f>
        <v/>
      </c>
      <c r="MG447" s="4">
        <f>((LM447*(LU447+LX447))-((LP447*(LV447+LW447))))</f>
        <v/>
      </c>
      <c r="MH447" s="9">
        <f>MG447*1.2</f>
        <v/>
      </c>
      <c r="MI447" s="10">
        <f>MG447*0.8</f>
        <v/>
      </c>
      <c r="MJ447">
        <f>IFERROR(OT447,"")</f>
        <v/>
      </c>
      <c r="MK447">
        <f>IFERROR(OU447,"")</f>
        <v/>
      </c>
      <c r="ML447">
        <f>IFERROR(OV447,"")</f>
        <v/>
      </c>
      <c r="MM447">
        <f>IFERROR(OW447,"")</f>
        <v/>
      </c>
      <c r="MN447">
        <f>IFERROR(OX447,"")</f>
        <v/>
      </c>
      <c r="MO447">
        <f>IFERROR(OY447,"")</f>
        <v/>
      </c>
      <c r="MP447" s="1">
        <f>COUNTIFS(#REF!,LT447,#REF!,1,#REF!,"&gt;="&amp;MC447,#REF!,"&lt;="&amp;MB447,#REF!,"&lt;="&amp;ME447,#REF!,"&gt;="&amp;MF447,#REF!,"="&amp;KV447,#REF!,"="&amp;KX447)</f>
        <v/>
      </c>
      <c r="MQ447" s="1">
        <f>COUNTIFS(#REF!,LT447,#REF!,0,#REF!,"&gt;="&amp;MC447,#REF!,"&lt;="&amp;MB447,#REF!,"&lt;="&amp;ME447,#REF!,"&gt;="&amp;MF447,#REF!,"="&amp;KV447,#REF!,"="&amp;KX447)</f>
        <v/>
      </c>
      <c r="MR447" s="1">
        <f>COUNTIFS(#REF!,LT447,#REF!,1,#REF!,"&gt;="&amp;MC447,#REF!,"&lt;="&amp;MB447,#REF!,"&lt;="&amp;ME447,#REF!,"&gt;="&amp;MF447,#REF!,"="&amp;KW447,#REF!,"="&amp;KY447)</f>
        <v/>
      </c>
      <c r="MS447" s="1">
        <f>COUNTIFS(#REF!,LT447,#REF!,0,#REF!,"&gt;="&amp;MC447,#REF!,"&lt;="&amp;MB447,#REF!,"&lt;="&amp;ME447,#REF!,"&gt;="&amp;MF447,#REF!,"="&amp;KW447,#REF!,"="&amp;KY447)</f>
        <v/>
      </c>
      <c r="MT447" s="1">
        <f>COUNTIFS(#REF!,LT447,#REF!,1,#REF!,"&gt;="&amp;MI447,#REF!,"&lt;="&amp;MH447,#REF!,"&lt;="&amp;ME447,#REF!,"&gt;="&amp;MF447)</f>
        <v/>
      </c>
      <c r="MU447" s="1">
        <f>COUNTIFS(#REF!,LT447,#REF!,0,#REF!,"&gt;="&amp;MI447,#REF!,"&lt;="&amp;MH447,#REF!,"&lt;="&amp;ME447,#REF!,"&gt;="&amp;MF447)</f>
        <v/>
      </c>
      <c r="MV447" s="1">
        <f>COUNTIFS(#REF!,LT447,#REF!,1,#REF!,"&gt;="&amp;MI447,#REF!,"&lt;="&amp;MH447,#REF!,"="&amp;KZ447,#REF!,"="&amp;LA447,#REF!,"&lt;="&amp;ME447,#REF!,"&gt;="&amp;MF447)</f>
        <v/>
      </c>
      <c r="MW447" s="1">
        <f>COUNTIFS(#REF!,LT447,#REF!,0,#REF!,"&gt;="&amp;MI447,#REF!,"&lt;="&amp;MH447,#REF!,"="&amp;KZ447,#REF!,"="&amp;LA447,#REF!,"&lt;="&amp;ME447,#REF!,"&gt;="&amp;MF447)</f>
        <v/>
      </c>
      <c r="MX447" s="1">
        <f>COUNTIFS(#REF!,LT447,#REF!,1,#REF!,"&gt;="&amp;MC447,#REF!,"&lt;="&amp;MB447,#REF!,"&lt;="&amp;ME447,#REF!,"&gt;="&amp;MF447)</f>
        <v/>
      </c>
      <c r="MY447" s="1">
        <f>COUNTIFS(#REF!,LT447,#REF!,0,#REF!,"&gt;="&amp;MC447,#REF!,"&lt;="&amp;MB447,#REF!,"&lt;="&amp;ME447,#REF!,"&gt;="&amp;MF447)</f>
        <v/>
      </c>
      <c r="MZ447" s="1">
        <f>COUNTIFS(#REF!,LT447,#REF!,1,#REF!,"&lt;="&amp;ME447,#REF!,"&gt;="&amp;MF447,#REF!,"="&amp;KV447,#REF!,"="&amp;KX447)</f>
        <v/>
      </c>
      <c r="NA447" s="1">
        <f>COUNTIFS(#REF!,LT447,#REF!,0,#REF!,"&lt;="&amp;ME447,#REF!,"&gt;="&amp;MF447,#REF!,"="&amp;KV447,#REF!,"="&amp;KX447)</f>
        <v/>
      </c>
      <c r="NB447" s="1">
        <f>COUNTIFS(#REF!,LT447,#REF!,1,#REF!,"&lt;="&amp;ME447,#REF!,"&gt;="&amp;MF447,#REF!,"="&amp;KW447,#REF!,"="&amp;KY447)</f>
        <v/>
      </c>
      <c r="NC447" s="1">
        <f>COUNTIFS(#REF!,LT447,#REF!,0,#REF!,"&lt;="&amp;ME447,#REF!,"&gt;="&amp;MF447,#REF!,"="&amp;KW447,#REF!,"="&amp;KY447)</f>
        <v/>
      </c>
      <c r="ND447" s="1">
        <f>COUNTIFS(#REF!,LT447,#REF!,1,#REF!,"&gt;="&amp;MC447,#REF!,"&lt;="&amp;MB447,#REF!,"&lt;="&amp;ME447,#REF!,"&gt;="&amp;MF447,#REF!,"="&amp;KV447,#REF!,"="&amp;KX447)</f>
        <v/>
      </c>
      <c r="NE447" s="1">
        <f>COUNTIFS(#REF!,LT447,#REF!,0,#REF!,"&gt;="&amp;MC447,#REF!,"&lt;="&amp;MB447,#REF!,"&lt;="&amp;ME447,#REF!,"&gt;="&amp;MF447,#REF!,"="&amp;KV447,#REF!,"="&amp;KX447)</f>
        <v/>
      </c>
      <c r="NF447" s="1">
        <f>COUNTIFS(#REF!,LT447,#REF!,1,#REF!,"&gt;="&amp;MC447,#REF!,"&lt;="&amp;MB447,#REF!,"&lt;="&amp;ME447,#REF!,"&gt;="&amp;MF447,#REF!,"="&amp;KW447,#REF!,"="&amp;KY447)</f>
        <v/>
      </c>
      <c r="NG447" s="1">
        <f>COUNTIFS(#REF!,LT447,#REF!,0,#REF!,"&gt;="&amp;MC447,#REF!,"&lt;="&amp;MB447,#REF!,"&lt;="&amp;ME447,#REF!,"&gt;="&amp;MF447,#REF!,"="&amp;KW447,#REF!,"="&amp;KY447)</f>
        <v/>
      </c>
      <c r="NH447" s="1">
        <f>COUNTIFS(#REF!,LT447,#REF!,1,#REF!,"&gt;="&amp;MC447,#REF!,"&lt;="&amp;MB447,#REF!,"&lt;="&amp;ME447,#REF!,"&gt;="&amp;MF447,#REF!,"="&amp;KZ447,#REF!,"="&amp;LA447)</f>
        <v/>
      </c>
      <c r="NI447" s="1">
        <f>COUNTIFS(#REF!,LT447,#REF!,0,#REF!,"&gt;="&amp;MC447,#REF!,"&lt;="&amp;MB447,#REF!,"&lt;="&amp;ME447,#REF!,"&gt;="&amp;MF447,#REF!,"="&amp;KZ447,#REF!,"="&amp;LA447)</f>
        <v/>
      </c>
      <c r="NJ447" s="1">
        <f>COUNTIFS(#REF!,LT447,#REF!,1,#REF!,"&gt;="&amp;MI447,#REF!,"&lt;="&amp;MH447,#REF!,"&lt;="&amp;ME447,#REF!,"&gt;="&amp;MF447)</f>
        <v/>
      </c>
      <c r="NK447" s="1">
        <f>COUNTIFS(#REF!,LT447,#REF!,0,#REF!,"&gt;="&amp;MI447,#REF!,"&lt;="&amp;MH447,#REF!,"&lt;="&amp;ME447,#REF!,"&gt;="&amp;MF447)</f>
        <v/>
      </c>
      <c r="NL447" s="1">
        <f>COUNTIFS(#REF!,LT447,#REF!,1,#REF!,"&gt;="&amp;MI447,#REF!,"&lt;="&amp;MH447,#REF!,"="&amp;KZ447,#REF!,"="&amp;LA447,#REF!,"&lt;="&amp;ME447,#REF!,"&gt;="&amp;MF447)</f>
        <v/>
      </c>
      <c r="NM447" s="1">
        <f>COUNTIFS(#REF!,LT447,#REF!,0,#REF!,"&gt;="&amp;MI447,#REF!,"&lt;="&amp;MH447,#REF!,"="&amp;KZ447,#REF!,"="&amp;LA447,#REF!,"&lt;="&amp;ME447,#REF!,"&gt;="&amp;MF447)</f>
        <v/>
      </c>
      <c r="NN447" s="1">
        <f>COUNTIFS(#REF!,LT447,#REF!,1,#REF!,"&gt;="&amp;MC447,#REF!,"&lt;="&amp;MB447,#REF!,"&lt;="&amp;ME447,#REF!,"&gt;="&amp;MF447)</f>
        <v/>
      </c>
      <c r="NO447" s="1">
        <f>COUNTIFS(#REF!,LT447,#REF!,0,#REF!,"&gt;="&amp;MC447,#REF!,"&lt;="&amp;MB447,#REF!,"&lt;="&amp;ME447,#REF!,"&gt;="&amp;MF447)</f>
        <v/>
      </c>
      <c r="NP447" s="1">
        <f>COUNTIFS(#REF!,LT447,#REF!,1,#REF!,"&lt;="&amp;ME447,#REF!,"&gt;="&amp;MF447,#REF!,"="&amp;KV447,#REF!,"="&amp;KX447)</f>
        <v/>
      </c>
      <c r="NQ447" s="1">
        <f>COUNTIFS(#REF!,LT447,#REF!,0,#REF!,"&lt;="&amp;ME447,#REF!,"&gt;="&amp;MF447,#REF!,"="&amp;KV447,#REF!,"="&amp;KX447)</f>
        <v/>
      </c>
      <c r="NR447" s="1">
        <f>COUNTIFS(#REF!,LT447,#REF!,1,#REF!,"&lt;="&amp;ME447,#REF!,"&gt;="&amp;MF447,#REF!,"="&amp;KW447,#REF!,"="&amp;KY447)</f>
        <v/>
      </c>
      <c r="NS447" s="1">
        <f>COUNTIFS(#REF!,LT447,#REF!,0,#REF!,"&lt;="&amp;ME447,#REF!,"&gt;="&amp;MF447,#REF!,"="&amp;KW447,#REF!,"="&amp;KY447)</f>
        <v/>
      </c>
      <c r="NT447" s="1">
        <f>MP447+MR447+MT447+MV447+MX447+MZ447+NB447</f>
        <v/>
      </c>
      <c r="NU447" s="1">
        <f>MQ447+MS447+MU447+MW447+MY447+NA447+NC447</f>
        <v/>
      </c>
      <c r="NV447" s="1">
        <f>NT447+NU447</f>
        <v/>
      </c>
      <c r="NW447" s="33">
        <f>NT447/(NT447+NU447)</f>
        <v/>
      </c>
      <c r="NX447" s="3">
        <f>1/NW447</f>
        <v/>
      </c>
      <c r="NY447" s="1">
        <f>LH447</f>
        <v/>
      </c>
      <c r="NZ447" s="79">
        <f>(NW447*((NY447-1)*0.98))-((1-NW447)*1)</f>
        <v/>
      </c>
      <c r="OA447" s="34">
        <f>IF(LR447&lt;0.9,0,IF(AND(LR447&gt;1.1),0,1))</f>
        <v/>
      </c>
      <c r="OB447" s="34">
        <f>IF(LS447&lt;0.9,0,IF(AND(LS447&gt;1.1),0,1))</f>
        <v/>
      </c>
      <c r="OC447" s="32">
        <f>IF(NV447&gt;99,1,0)</f>
        <v/>
      </c>
      <c r="OD447" s="32">
        <f>IF(NZ447&gt;0.0799,1,0)</f>
        <v/>
      </c>
      <c r="OE447" s="32">
        <f>IF(NZ447&gt;OM447,1,0)</f>
        <v/>
      </c>
      <c r="OF447" s="32">
        <f>OC447+OD447+OE447+OA447+OB447</f>
        <v/>
      </c>
      <c r="OG447" s="1">
        <f>ND447+NF447+NH447+NJ447+NL447+NN447+NP447+NR447</f>
        <v/>
      </c>
      <c r="OH447" s="1">
        <f>NE447+NG447+NI447+NK447+NM447+NO447+NQ447+NS447</f>
        <v/>
      </c>
      <c r="OI447" s="1">
        <f>OG447+OH447</f>
        <v/>
      </c>
      <c r="OJ447" s="33">
        <f>OG447/(OG447+OH447)</f>
        <v/>
      </c>
      <c r="OK447" s="3">
        <f>1/OJ447</f>
        <v/>
      </c>
      <c r="OL447" s="1">
        <f>LI447</f>
        <v/>
      </c>
      <c r="OM447" s="79">
        <f>(OJ447*((OL447-1)*0.98))-((1-OJ447)*1)</f>
        <v/>
      </c>
      <c r="ON447" s="34">
        <f>IF(LR447&lt;0.9,0,IF(AND(LR447&gt;1.1),0,1))</f>
        <v/>
      </c>
      <c r="OO447" s="34">
        <f>IF(LS447&lt;0.9,0,IF(AND(LS447&gt;1.1),0,1))</f>
        <v/>
      </c>
      <c r="OP447" s="32">
        <f>IF(OI447&gt;99,1,0)</f>
        <v/>
      </c>
      <c r="OQ447" s="32">
        <f>IF(OM447&gt;0.0799,1,0)</f>
        <v/>
      </c>
      <c r="OR447" s="32">
        <f>IF(OM447&gt;OZ447,1,0)</f>
        <v/>
      </c>
      <c r="OS447" s="32">
        <f>OP447+OQ447+OR447+ON447+OO447</f>
        <v/>
      </c>
      <c r="OT447">
        <f>IF(OF447=5,"BackHome0-0",IF(AND(OS447=5),"BackAway0-0",""))</f>
        <v/>
      </c>
      <c r="OU447">
        <f>IF(OF447=5,KN447,IF(AND(OS447=5),KO447,""))</f>
        <v/>
      </c>
      <c r="OV447">
        <f>IF(OF447=5,"Match Odds",IF(AND(OS447=5),"Match Odds",""))</f>
        <v/>
      </c>
      <c r="OW447">
        <f>IF(OF447=5,KP447,IF(AND(OS447=5),KP447,""))</f>
        <v/>
      </c>
      <c r="OX447">
        <f>IF(OF447=5,"MATCH_ODDS",IF(AND(OS447=5),"MATCH_ODDS",""))</f>
        <v/>
      </c>
      <c r="OY447">
        <f>IF(OF447=5,"BACK",IF(AND(OS447=5),"BACK",""))</f>
        <v/>
      </c>
    </row>
    <row r="448" ht="16.5" customHeight="1" thickBot="1" thickTop="1">
      <c r="A448" s="2" t="n"/>
      <c r="KN448" s="1">
        <f>IF(INDEX(#REF!,MATCH('HT 0-0'!D448,#REF!,0))=INDEX(#REF!,MATCH('HT 0-0'!D448,#REF!,0)),INDEX(#REF!,MATCH('HT 0-0'!D448,#REF!,0)),"ERROR")</f>
        <v/>
      </c>
      <c r="KO448" s="1">
        <f>IF(INDEX(#REF!,MATCH('HT 0-0'!E448,#REF!,0))=INDEX(#REF!,MATCH('HT 0-0'!E448,#REF!,0)),INDEX(#REF!,MATCH('HT 0-0'!E448,#REF!,0)),"ERROR")</f>
        <v/>
      </c>
      <c r="KP448" s="1">
        <f>KN448&amp;" v "&amp;KO448</f>
        <v/>
      </c>
      <c r="KQ448">
        <f>B448&amp;"_"&amp;C448</f>
        <v/>
      </c>
      <c r="KR448" s="1">
        <f>IF((HW448/KK448)&lt;0.335,"G",IF((HW448/KK448)&gt;0.67,"R","A"))</f>
        <v/>
      </c>
      <c r="KS448" s="1">
        <f>IF((HX448/KK448)&lt;0.335,"G",IF((HX448/KK448)&gt;0.67,"R","A"))</f>
        <v/>
      </c>
      <c r="KT448" s="1">
        <f>IF((IH448/KK448)&lt;0.335,"G",IF((IH448/KK448)&gt;0.67,"R","A"))</f>
        <v/>
      </c>
      <c r="KU448" s="1">
        <f>IF((II448/KK448)&lt;0.335,"G",IF((II448/KK448)&gt;0.67,"R","A"))</f>
        <v/>
      </c>
      <c r="KV448" s="1">
        <f>IF((HZ448/KK448)&lt;0.335,"G",IF((HZ448/KK448)&gt;0.67,"R","A"))</f>
        <v/>
      </c>
      <c r="KW448" s="1">
        <f>IF((HY448/KK448)&lt;0.335,"G",IF((HY448/KK448)&gt;0.67,"R","A"))</f>
        <v/>
      </c>
      <c r="KX448" s="1">
        <f>IF((IK448/KK448)&lt;0.335,"G",IF((IK448/KK448)&gt;0.67,"R","A"))</f>
        <v/>
      </c>
      <c r="KY448" s="1">
        <f>IF((IJ448/KK448)&lt;0.335,"G",IF((IJ448/KK448)&gt;0.67,"R","A"))</f>
        <v/>
      </c>
      <c r="KZ448" s="1">
        <f>IF((HQ448/KK448)&lt;0.335,"G",IF((HQ448/KK448)&gt;0.67,"R","A"))</f>
        <v/>
      </c>
      <c r="LA448" s="1">
        <f>IF((IB448/KK448)&lt;0.335,"G",IF((IB448/KK448)&gt;0.67,"R","A"))</f>
        <v/>
      </c>
      <c r="LB448">
        <f>IF(LQ448="0-0",INDEX(Scrape!#REF!,MATCH('HT 0-0'!KP448,Scrape!$B:$B,0)),"")</f>
        <v/>
      </c>
      <c r="LC448">
        <f>IF(LQ448="0-0",INDEX(Scrape!$A:$A,MATCH('HT 0-0'!KP448,Scrape!$B:$B,0)),"")</f>
        <v/>
      </c>
      <c r="LD448">
        <f>IF(LQ448="0-0",INDEX(Scrape!$B:$B,MATCH('HT 0-0'!KP448,Scrape!$B:$B,0)),"")</f>
        <v/>
      </c>
      <c r="LE448">
        <f>IF(LQ448="0-0",INDEX(Scrape!$C:$C,MATCH('HT 0-0'!KP448,Scrape!$B:$B,0)),"")</f>
        <v/>
      </c>
      <c r="LF448">
        <f>IF(LQ448="0-0",INDEX(Scrape!$D:$D,MATCH('HT 0-0'!KP448,Scrape!$B:$B,0)),"")</f>
        <v/>
      </c>
      <c r="LG448">
        <f>IF(LQ448="0-0",INDEX(Scrape!$E:$E,MATCH('HT 0-0'!KP448,Scrape!$B:$B,0)),"")</f>
        <v/>
      </c>
      <c r="LH448">
        <f>IF(LQ448="0-0",INDEX(Scrape!$F:$F,MATCH('HT 0-0'!KP448,Scrape!$B:$B,0)),"")</f>
        <v/>
      </c>
      <c r="LI448">
        <f>IF(LQ448="0-0",INDEX(Scrape!$G:$G,MATCH('HT 0-0'!KP448,Scrape!$B:$B,0)),"")</f>
        <v/>
      </c>
      <c r="LJ448">
        <f>IF(LQ448="0-0",INDEX(Scrape!$H:$H,MATCH('HT 0-0'!KP448,Scrape!$B:$B,0)),"")</f>
        <v/>
      </c>
      <c r="LK448">
        <f>IF(LQ448="0-0",INDEX(Scrape!$I:$I,MATCH('HT 0-0'!KP448,Scrape!$B:$B,0)),"")</f>
        <v/>
      </c>
      <c r="LL448">
        <f>IF(LQ448="0-0",INDEX(Scrape!$J:$J,MATCH('HT 0-0'!KP448,Scrape!$B:$B,0)),"")</f>
        <v/>
      </c>
      <c r="LM448">
        <f>IF(LQ448="0-0",INDEX(Scrape!$K:$K,MATCH('HT 0-0'!KP448,Scrape!$B:$B,0)),"")</f>
        <v/>
      </c>
      <c r="LN448">
        <f>IF(LQ448="0-0",INDEX(Scrape!$L:$L,MATCH('HT 0-0'!KP448,Scrape!$B:$B,0)),"")</f>
        <v/>
      </c>
      <c r="LO448">
        <f>IF(LQ448="0-0",INDEX(Scrape!$M:$M,MATCH('HT 0-0'!KP448,Scrape!$B:$B,0)),"")</f>
        <v/>
      </c>
      <c r="LP448">
        <f>IF(LQ448="0-0",INDEX(Scrape!$N:$N,MATCH('HT 0-0'!KP448,Scrape!$B:$B,0)),"")</f>
        <v/>
      </c>
      <c r="LQ448">
        <f>INDEX(Scrape!$O:$O,MATCH('HT 0-0'!KP448,Scrape!$B:$B,0))</f>
        <v/>
      </c>
      <c r="LR448">
        <f>(1/LJ448)+(1/LI448)+(1/LH448)</f>
        <v/>
      </c>
      <c r="LS448">
        <f>(1/LG448)+(1/LF448)+(1/LE448)</f>
        <v/>
      </c>
      <c r="LT448" s="8">
        <f>IF(INDEX(#REF!,MATCH(KQ448,#REF!,0))=INDEX(#REF!,MATCH(KQ448,#REF!,0)),INDEX(#REF!,MATCH(KQ448,#REF!,0)),"ERROR")</f>
        <v/>
      </c>
      <c r="LU448" s="4">
        <f>IF(KR448="G",2,IF(KR448="R",0.5,IF(KR448="A",1)))</f>
        <v/>
      </c>
      <c r="LV448" s="4">
        <f>IF(KS448="G",0.5,IF(KS448="R",2,IF(KS448="A",1)))</f>
        <v/>
      </c>
      <c r="LW448" s="4">
        <f>IF(KT448="G",2,IF(KT448="R",0.5,IF(KT448="A",1)))</f>
        <v/>
      </c>
      <c r="LX448" s="4">
        <f>IF(KU448="G",0.5,IF(KU448="R",2,IF(KU448="A",1)))</f>
        <v/>
      </c>
      <c r="LY448" s="7">
        <f>(LK448*(LU448+LX448)+(LL448*(LU448+LX448)))</f>
        <v/>
      </c>
      <c r="LZ448" s="7">
        <f>(LN448*(LV448+LW448)+(LO448*(LV448+LW448)))</f>
        <v/>
      </c>
      <c r="MA448" s="11">
        <f>LY448-LZ448</f>
        <v/>
      </c>
      <c r="MB448" s="5">
        <f>MA448+2</f>
        <v/>
      </c>
      <c r="MC448" s="6">
        <f>MA448-2</f>
        <v/>
      </c>
      <c r="MD448" s="4">
        <f>LE448</f>
        <v/>
      </c>
      <c r="ME448" s="9">
        <f>IF(MD448=0,1000,MD448+0.75)</f>
        <v/>
      </c>
      <c r="MF448" s="10">
        <f>IF(MD448=0,0,MD448-0.75)</f>
        <v/>
      </c>
      <c r="MG448" s="4">
        <f>((LM448*(LU448+LX448))-((LP448*(LV448+LW448))))</f>
        <v/>
      </c>
      <c r="MH448" s="9">
        <f>MG448*1.2</f>
        <v/>
      </c>
      <c r="MI448" s="10">
        <f>MG448*0.8</f>
        <v/>
      </c>
      <c r="MJ448">
        <f>IFERROR(OT448,"")</f>
        <v/>
      </c>
      <c r="MK448">
        <f>IFERROR(OU448,"")</f>
        <v/>
      </c>
      <c r="ML448">
        <f>IFERROR(OV448,"")</f>
        <v/>
      </c>
      <c r="MM448">
        <f>IFERROR(OW448,"")</f>
        <v/>
      </c>
      <c r="MN448">
        <f>IFERROR(OX448,"")</f>
        <v/>
      </c>
      <c r="MO448">
        <f>IFERROR(OY448,"")</f>
        <v/>
      </c>
      <c r="MP448" s="1">
        <f>COUNTIFS(#REF!,LT448,#REF!,1,#REF!,"&gt;="&amp;MC448,#REF!,"&lt;="&amp;MB448,#REF!,"&lt;="&amp;ME448,#REF!,"&gt;="&amp;MF448,#REF!,"="&amp;KV448,#REF!,"="&amp;KX448)</f>
        <v/>
      </c>
      <c r="MQ448" s="1">
        <f>COUNTIFS(#REF!,LT448,#REF!,0,#REF!,"&gt;="&amp;MC448,#REF!,"&lt;="&amp;MB448,#REF!,"&lt;="&amp;ME448,#REF!,"&gt;="&amp;MF448,#REF!,"="&amp;KV448,#REF!,"="&amp;KX448)</f>
        <v/>
      </c>
      <c r="MR448" s="1">
        <f>COUNTIFS(#REF!,LT448,#REF!,1,#REF!,"&gt;="&amp;MC448,#REF!,"&lt;="&amp;MB448,#REF!,"&lt;="&amp;ME448,#REF!,"&gt;="&amp;MF448,#REF!,"="&amp;KW448,#REF!,"="&amp;KY448)</f>
        <v/>
      </c>
      <c r="MS448" s="1">
        <f>COUNTIFS(#REF!,LT448,#REF!,0,#REF!,"&gt;="&amp;MC448,#REF!,"&lt;="&amp;MB448,#REF!,"&lt;="&amp;ME448,#REF!,"&gt;="&amp;MF448,#REF!,"="&amp;KW448,#REF!,"="&amp;KY448)</f>
        <v/>
      </c>
      <c r="MT448" s="1">
        <f>COUNTIFS(#REF!,LT448,#REF!,1,#REF!,"&gt;="&amp;MI448,#REF!,"&lt;="&amp;MH448,#REF!,"&lt;="&amp;ME448,#REF!,"&gt;="&amp;MF448)</f>
        <v/>
      </c>
      <c r="MU448" s="1">
        <f>COUNTIFS(#REF!,LT448,#REF!,0,#REF!,"&gt;="&amp;MI448,#REF!,"&lt;="&amp;MH448,#REF!,"&lt;="&amp;ME448,#REF!,"&gt;="&amp;MF448)</f>
        <v/>
      </c>
      <c r="MV448" s="1">
        <f>COUNTIFS(#REF!,LT448,#REF!,1,#REF!,"&gt;="&amp;MI448,#REF!,"&lt;="&amp;MH448,#REF!,"="&amp;KZ448,#REF!,"="&amp;LA448,#REF!,"&lt;="&amp;ME448,#REF!,"&gt;="&amp;MF448)</f>
        <v/>
      </c>
      <c r="MW448" s="1">
        <f>COUNTIFS(#REF!,LT448,#REF!,0,#REF!,"&gt;="&amp;MI448,#REF!,"&lt;="&amp;MH448,#REF!,"="&amp;KZ448,#REF!,"="&amp;LA448,#REF!,"&lt;="&amp;ME448,#REF!,"&gt;="&amp;MF448)</f>
        <v/>
      </c>
      <c r="MX448" s="1">
        <f>COUNTIFS(#REF!,LT448,#REF!,1,#REF!,"&gt;="&amp;MC448,#REF!,"&lt;="&amp;MB448,#REF!,"&lt;="&amp;ME448,#REF!,"&gt;="&amp;MF448)</f>
        <v/>
      </c>
      <c r="MY448" s="1">
        <f>COUNTIFS(#REF!,LT448,#REF!,0,#REF!,"&gt;="&amp;MC448,#REF!,"&lt;="&amp;MB448,#REF!,"&lt;="&amp;ME448,#REF!,"&gt;="&amp;MF448)</f>
        <v/>
      </c>
      <c r="MZ448" s="1">
        <f>COUNTIFS(#REF!,LT448,#REF!,1,#REF!,"&lt;="&amp;ME448,#REF!,"&gt;="&amp;MF448,#REF!,"="&amp;KV448,#REF!,"="&amp;KX448)</f>
        <v/>
      </c>
      <c r="NA448" s="1">
        <f>COUNTIFS(#REF!,LT448,#REF!,0,#REF!,"&lt;="&amp;ME448,#REF!,"&gt;="&amp;MF448,#REF!,"="&amp;KV448,#REF!,"="&amp;KX448)</f>
        <v/>
      </c>
      <c r="NB448" s="1">
        <f>COUNTIFS(#REF!,LT448,#REF!,1,#REF!,"&lt;="&amp;ME448,#REF!,"&gt;="&amp;MF448,#REF!,"="&amp;KW448,#REF!,"="&amp;KY448)</f>
        <v/>
      </c>
      <c r="NC448" s="1">
        <f>COUNTIFS(#REF!,LT448,#REF!,0,#REF!,"&lt;="&amp;ME448,#REF!,"&gt;="&amp;MF448,#REF!,"="&amp;KW448,#REF!,"="&amp;KY448)</f>
        <v/>
      </c>
      <c r="ND448" s="1">
        <f>COUNTIFS(#REF!,LT448,#REF!,1,#REF!,"&gt;="&amp;MC448,#REF!,"&lt;="&amp;MB448,#REF!,"&lt;="&amp;ME448,#REF!,"&gt;="&amp;MF448,#REF!,"="&amp;KV448,#REF!,"="&amp;KX448)</f>
        <v/>
      </c>
      <c r="NE448" s="1">
        <f>COUNTIFS(#REF!,LT448,#REF!,0,#REF!,"&gt;="&amp;MC448,#REF!,"&lt;="&amp;MB448,#REF!,"&lt;="&amp;ME448,#REF!,"&gt;="&amp;MF448,#REF!,"="&amp;KV448,#REF!,"="&amp;KX448)</f>
        <v/>
      </c>
      <c r="NF448" s="1">
        <f>COUNTIFS(#REF!,LT448,#REF!,1,#REF!,"&gt;="&amp;MC448,#REF!,"&lt;="&amp;MB448,#REF!,"&lt;="&amp;ME448,#REF!,"&gt;="&amp;MF448,#REF!,"="&amp;KW448,#REF!,"="&amp;KY448)</f>
        <v/>
      </c>
      <c r="NG448" s="1">
        <f>COUNTIFS(#REF!,LT448,#REF!,0,#REF!,"&gt;="&amp;MC448,#REF!,"&lt;="&amp;MB448,#REF!,"&lt;="&amp;ME448,#REF!,"&gt;="&amp;MF448,#REF!,"="&amp;KW448,#REF!,"="&amp;KY448)</f>
        <v/>
      </c>
      <c r="NH448" s="1">
        <f>COUNTIFS(#REF!,LT448,#REF!,1,#REF!,"&gt;="&amp;MC448,#REF!,"&lt;="&amp;MB448,#REF!,"&lt;="&amp;ME448,#REF!,"&gt;="&amp;MF448,#REF!,"="&amp;KZ448,#REF!,"="&amp;LA448)</f>
        <v/>
      </c>
      <c r="NI448" s="1">
        <f>COUNTIFS(#REF!,LT448,#REF!,0,#REF!,"&gt;="&amp;MC448,#REF!,"&lt;="&amp;MB448,#REF!,"&lt;="&amp;ME448,#REF!,"&gt;="&amp;MF448,#REF!,"="&amp;KZ448,#REF!,"="&amp;LA448)</f>
        <v/>
      </c>
      <c r="NJ448" s="1">
        <f>COUNTIFS(#REF!,LT448,#REF!,1,#REF!,"&gt;="&amp;MI448,#REF!,"&lt;="&amp;MH448,#REF!,"&lt;="&amp;ME448,#REF!,"&gt;="&amp;MF448)</f>
        <v/>
      </c>
      <c r="NK448" s="1">
        <f>COUNTIFS(#REF!,LT448,#REF!,0,#REF!,"&gt;="&amp;MI448,#REF!,"&lt;="&amp;MH448,#REF!,"&lt;="&amp;ME448,#REF!,"&gt;="&amp;MF448)</f>
        <v/>
      </c>
      <c r="NL448" s="1">
        <f>COUNTIFS(#REF!,LT448,#REF!,1,#REF!,"&gt;="&amp;MI448,#REF!,"&lt;="&amp;MH448,#REF!,"="&amp;KZ448,#REF!,"="&amp;LA448,#REF!,"&lt;="&amp;ME448,#REF!,"&gt;="&amp;MF448)</f>
        <v/>
      </c>
      <c r="NM448" s="1">
        <f>COUNTIFS(#REF!,LT448,#REF!,0,#REF!,"&gt;="&amp;MI448,#REF!,"&lt;="&amp;MH448,#REF!,"="&amp;KZ448,#REF!,"="&amp;LA448,#REF!,"&lt;="&amp;ME448,#REF!,"&gt;="&amp;MF448)</f>
        <v/>
      </c>
      <c r="NN448" s="1">
        <f>COUNTIFS(#REF!,LT448,#REF!,1,#REF!,"&gt;="&amp;MC448,#REF!,"&lt;="&amp;MB448,#REF!,"&lt;="&amp;ME448,#REF!,"&gt;="&amp;MF448)</f>
        <v/>
      </c>
      <c r="NO448" s="1">
        <f>COUNTIFS(#REF!,LT448,#REF!,0,#REF!,"&gt;="&amp;MC448,#REF!,"&lt;="&amp;MB448,#REF!,"&lt;="&amp;ME448,#REF!,"&gt;="&amp;MF448)</f>
        <v/>
      </c>
      <c r="NP448" s="1">
        <f>COUNTIFS(#REF!,LT448,#REF!,1,#REF!,"&lt;="&amp;ME448,#REF!,"&gt;="&amp;MF448,#REF!,"="&amp;KV448,#REF!,"="&amp;KX448)</f>
        <v/>
      </c>
      <c r="NQ448" s="1">
        <f>COUNTIFS(#REF!,LT448,#REF!,0,#REF!,"&lt;="&amp;ME448,#REF!,"&gt;="&amp;MF448,#REF!,"="&amp;KV448,#REF!,"="&amp;KX448)</f>
        <v/>
      </c>
      <c r="NR448" s="1">
        <f>COUNTIFS(#REF!,LT448,#REF!,1,#REF!,"&lt;="&amp;ME448,#REF!,"&gt;="&amp;MF448,#REF!,"="&amp;KW448,#REF!,"="&amp;KY448)</f>
        <v/>
      </c>
      <c r="NS448" s="1">
        <f>COUNTIFS(#REF!,LT448,#REF!,0,#REF!,"&lt;="&amp;ME448,#REF!,"&gt;="&amp;MF448,#REF!,"="&amp;KW448,#REF!,"="&amp;KY448)</f>
        <v/>
      </c>
      <c r="NT448" s="1">
        <f>MP448+MR448+MT448+MV448+MX448+MZ448+NB448</f>
        <v/>
      </c>
      <c r="NU448" s="1">
        <f>MQ448+MS448+MU448+MW448+MY448+NA448+NC448</f>
        <v/>
      </c>
      <c r="NV448" s="1">
        <f>NT448+NU448</f>
        <v/>
      </c>
      <c r="NW448" s="33">
        <f>NT448/(NT448+NU448)</f>
        <v/>
      </c>
      <c r="NX448" s="3">
        <f>1/NW448</f>
        <v/>
      </c>
      <c r="NY448" s="1">
        <f>LH448</f>
        <v/>
      </c>
      <c r="NZ448" s="79">
        <f>(NW448*((NY448-1)*0.98))-((1-NW448)*1)</f>
        <v/>
      </c>
      <c r="OA448" s="34">
        <f>IF(LR448&lt;0.9,0,IF(AND(LR448&gt;1.1),0,1))</f>
        <v/>
      </c>
      <c r="OB448" s="34">
        <f>IF(LS448&lt;0.9,0,IF(AND(LS448&gt;1.1),0,1))</f>
        <v/>
      </c>
      <c r="OC448" s="32">
        <f>IF(NV448&gt;99,1,0)</f>
        <v/>
      </c>
      <c r="OD448" s="32">
        <f>IF(NZ448&gt;0.0799,1,0)</f>
        <v/>
      </c>
      <c r="OE448" s="32">
        <f>IF(NZ448&gt;OM448,1,0)</f>
        <v/>
      </c>
      <c r="OF448" s="32">
        <f>OC448+OD448+OE448+OA448+OB448</f>
        <v/>
      </c>
      <c r="OG448" s="1">
        <f>ND448+NF448+NH448+NJ448+NL448+NN448+NP448+NR448</f>
        <v/>
      </c>
      <c r="OH448" s="1">
        <f>NE448+NG448+NI448+NK448+NM448+NO448+NQ448+NS448</f>
        <v/>
      </c>
      <c r="OI448" s="1">
        <f>OG448+OH448</f>
        <v/>
      </c>
      <c r="OJ448" s="33">
        <f>OG448/(OG448+OH448)</f>
        <v/>
      </c>
      <c r="OK448" s="3">
        <f>1/OJ448</f>
        <v/>
      </c>
      <c r="OL448" s="1">
        <f>LI448</f>
        <v/>
      </c>
      <c r="OM448" s="79">
        <f>(OJ448*((OL448-1)*0.98))-((1-OJ448)*1)</f>
        <v/>
      </c>
      <c r="ON448" s="34">
        <f>IF(LR448&lt;0.9,0,IF(AND(LR448&gt;1.1),0,1))</f>
        <v/>
      </c>
      <c r="OO448" s="34">
        <f>IF(LS448&lt;0.9,0,IF(AND(LS448&gt;1.1),0,1))</f>
        <v/>
      </c>
      <c r="OP448" s="32">
        <f>IF(OI448&gt;99,1,0)</f>
        <v/>
      </c>
      <c r="OQ448" s="32">
        <f>IF(OM448&gt;0.0799,1,0)</f>
        <v/>
      </c>
      <c r="OR448" s="32">
        <f>IF(OM448&gt;OZ448,1,0)</f>
        <v/>
      </c>
      <c r="OS448" s="32">
        <f>OP448+OQ448+OR448+ON448+OO448</f>
        <v/>
      </c>
      <c r="OT448">
        <f>IF(OF448=5,"BackHome0-0",IF(AND(OS448=5),"BackAway0-0",""))</f>
        <v/>
      </c>
      <c r="OU448">
        <f>IF(OF448=5,KN448,IF(AND(OS448=5),KO448,""))</f>
        <v/>
      </c>
      <c r="OV448">
        <f>IF(OF448=5,"Match Odds",IF(AND(OS448=5),"Match Odds",""))</f>
        <v/>
      </c>
      <c r="OW448">
        <f>IF(OF448=5,KP448,IF(AND(OS448=5),KP448,""))</f>
        <v/>
      </c>
      <c r="OX448">
        <f>IF(OF448=5,"MATCH_ODDS",IF(AND(OS448=5),"MATCH_ODDS",""))</f>
        <v/>
      </c>
      <c r="OY448">
        <f>IF(OF448=5,"BACK",IF(AND(OS448=5),"BACK",""))</f>
        <v/>
      </c>
    </row>
    <row r="449" ht="16.5" customHeight="1" thickBot="1" thickTop="1">
      <c r="A449" s="2" t="n"/>
      <c r="KN449" s="1">
        <f>IF(INDEX(#REF!,MATCH('HT 0-0'!D449,#REF!,0))=INDEX(#REF!,MATCH('HT 0-0'!D449,#REF!,0)),INDEX(#REF!,MATCH('HT 0-0'!D449,#REF!,0)),"ERROR")</f>
        <v/>
      </c>
      <c r="KO449" s="1">
        <f>IF(INDEX(#REF!,MATCH('HT 0-0'!E449,#REF!,0))=INDEX(#REF!,MATCH('HT 0-0'!E449,#REF!,0)),INDEX(#REF!,MATCH('HT 0-0'!E449,#REF!,0)),"ERROR")</f>
        <v/>
      </c>
      <c r="KP449" s="1">
        <f>KN449&amp;" v "&amp;KO449</f>
        <v/>
      </c>
      <c r="KQ449">
        <f>B449&amp;"_"&amp;C449</f>
        <v/>
      </c>
      <c r="KR449" s="1">
        <f>IF((HW449/KK449)&lt;0.335,"G",IF((HW449/KK449)&gt;0.67,"R","A"))</f>
        <v/>
      </c>
      <c r="KS449" s="1">
        <f>IF((HX449/KK449)&lt;0.335,"G",IF((HX449/KK449)&gt;0.67,"R","A"))</f>
        <v/>
      </c>
      <c r="KT449" s="1">
        <f>IF((IH449/KK449)&lt;0.335,"G",IF((IH449/KK449)&gt;0.67,"R","A"))</f>
        <v/>
      </c>
      <c r="KU449" s="1">
        <f>IF((II449/KK449)&lt;0.335,"G",IF((II449/KK449)&gt;0.67,"R","A"))</f>
        <v/>
      </c>
      <c r="KV449" s="1">
        <f>IF((HZ449/KK449)&lt;0.335,"G",IF((HZ449/KK449)&gt;0.67,"R","A"))</f>
        <v/>
      </c>
      <c r="KW449" s="1">
        <f>IF((HY449/KK449)&lt;0.335,"G",IF((HY449/KK449)&gt;0.67,"R","A"))</f>
        <v/>
      </c>
      <c r="KX449" s="1">
        <f>IF((IK449/KK449)&lt;0.335,"G",IF((IK449/KK449)&gt;0.67,"R","A"))</f>
        <v/>
      </c>
      <c r="KY449" s="1">
        <f>IF((IJ449/KK449)&lt;0.335,"G",IF((IJ449/KK449)&gt;0.67,"R","A"))</f>
        <v/>
      </c>
      <c r="KZ449" s="1">
        <f>IF((HQ449/KK449)&lt;0.335,"G",IF((HQ449/KK449)&gt;0.67,"R","A"))</f>
        <v/>
      </c>
      <c r="LA449" s="1">
        <f>IF((IB449/KK449)&lt;0.335,"G",IF((IB449/KK449)&gt;0.67,"R","A"))</f>
        <v/>
      </c>
      <c r="LB449">
        <f>IF(LQ449="0-0",INDEX(Scrape!#REF!,MATCH('HT 0-0'!KP449,Scrape!$B:$B,0)),"")</f>
        <v/>
      </c>
      <c r="LC449">
        <f>IF(LQ449="0-0",INDEX(Scrape!$A:$A,MATCH('HT 0-0'!KP449,Scrape!$B:$B,0)),"")</f>
        <v/>
      </c>
      <c r="LD449">
        <f>IF(LQ449="0-0",INDEX(Scrape!$B:$B,MATCH('HT 0-0'!KP449,Scrape!$B:$B,0)),"")</f>
        <v/>
      </c>
      <c r="LE449">
        <f>IF(LQ449="0-0",INDEX(Scrape!$C:$C,MATCH('HT 0-0'!KP449,Scrape!$B:$B,0)),"")</f>
        <v/>
      </c>
      <c r="LF449">
        <f>IF(LQ449="0-0",INDEX(Scrape!$D:$D,MATCH('HT 0-0'!KP449,Scrape!$B:$B,0)),"")</f>
        <v/>
      </c>
      <c r="LG449">
        <f>IF(LQ449="0-0",INDEX(Scrape!$E:$E,MATCH('HT 0-0'!KP449,Scrape!$B:$B,0)),"")</f>
        <v/>
      </c>
      <c r="LH449">
        <f>IF(LQ449="0-0",INDEX(Scrape!$F:$F,MATCH('HT 0-0'!KP449,Scrape!$B:$B,0)),"")</f>
        <v/>
      </c>
      <c r="LI449">
        <f>IF(LQ449="0-0",INDEX(Scrape!$G:$G,MATCH('HT 0-0'!KP449,Scrape!$B:$B,0)),"")</f>
        <v/>
      </c>
      <c r="LJ449">
        <f>IF(LQ449="0-0",INDEX(Scrape!$H:$H,MATCH('HT 0-0'!KP449,Scrape!$B:$B,0)),"")</f>
        <v/>
      </c>
      <c r="LK449">
        <f>IF(LQ449="0-0",INDEX(Scrape!$I:$I,MATCH('HT 0-0'!KP449,Scrape!$B:$B,0)),"")</f>
        <v/>
      </c>
      <c r="LL449">
        <f>IF(LQ449="0-0",INDEX(Scrape!$J:$J,MATCH('HT 0-0'!KP449,Scrape!$B:$B,0)),"")</f>
        <v/>
      </c>
      <c r="LM449">
        <f>IF(LQ449="0-0",INDEX(Scrape!$K:$K,MATCH('HT 0-0'!KP449,Scrape!$B:$B,0)),"")</f>
        <v/>
      </c>
      <c r="LN449">
        <f>IF(LQ449="0-0",INDEX(Scrape!$L:$L,MATCH('HT 0-0'!KP449,Scrape!$B:$B,0)),"")</f>
        <v/>
      </c>
      <c r="LO449">
        <f>IF(LQ449="0-0",INDEX(Scrape!$M:$M,MATCH('HT 0-0'!KP449,Scrape!$B:$B,0)),"")</f>
        <v/>
      </c>
      <c r="LP449">
        <f>IF(LQ449="0-0",INDEX(Scrape!$N:$N,MATCH('HT 0-0'!KP449,Scrape!$B:$B,0)),"")</f>
        <v/>
      </c>
      <c r="LQ449">
        <f>INDEX(Scrape!$O:$O,MATCH('HT 0-0'!KP449,Scrape!$B:$B,0))</f>
        <v/>
      </c>
      <c r="LR449">
        <f>(1/LJ449)+(1/LI449)+(1/LH449)</f>
        <v/>
      </c>
      <c r="LS449">
        <f>(1/LG449)+(1/LF449)+(1/LE449)</f>
        <v/>
      </c>
      <c r="LT449" s="8">
        <f>IF(INDEX(#REF!,MATCH(KQ449,#REF!,0))=INDEX(#REF!,MATCH(KQ449,#REF!,0)),INDEX(#REF!,MATCH(KQ449,#REF!,0)),"ERROR")</f>
        <v/>
      </c>
      <c r="LU449" s="4">
        <f>IF(KR449="G",2,IF(KR449="R",0.5,IF(KR449="A",1)))</f>
        <v/>
      </c>
      <c r="LV449" s="4">
        <f>IF(KS449="G",0.5,IF(KS449="R",2,IF(KS449="A",1)))</f>
        <v/>
      </c>
      <c r="LW449" s="4">
        <f>IF(KT449="G",2,IF(KT449="R",0.5,IF(KT449="A",1)))</f>
        <v/>
      </c>
      <c r="LX449" s="4">
        <f>IF(KU449="G",0.5,IF(KU449="R",2,IF(KU449="A",1)))</f>
        <v/>
      </c>
      <c r="LY449" s="7">
        <f>(LK449*(LU449+LX449)+(LL449*(LU449+LX449)))</f>
        <v/>
      </c>
      <c r="LZ449" s="7">
        <f>(LN449*(LV449+LW449)+(LO449*(LV449+LW449)))</f>
        <v/>
      </c>
      <c r="MA449" s="11">
        <f>LY449-LZ449</f>
        <v/>
      </c>
      <c r="MB449" s="5">
        <f>MA449+2</f>
        <v/>
      </c>
      <c r="MC449" s="6">
        <f>MA449-2</f>
        <v/>
      </c>
      <c r="MD449" s="4">
        <f>LE449</f>
        <v/>
      </c>
      <c r="ME449" s="9">
        <f>IF(MD449=0,1000,MD449+0.75)</f>
        <v/>
      </c>
      <c r="MF449" s="10">
        <f>IF(MD449=0,0,MD449-0.75)</f>
        <v/>
      </c>
      <c r="MG449" s="4">
        <f>((LM449*(LU449+LX449))-((LP449*(LV449+LW449))))</f>
        <v/>
      </c>
      <c r="MH449" s="9">
        <f>MG449*1.2</f>
        <v/>
      </c>
      <c r="MI449" s="10">
        <f>MG449*0.8</f>
        <v/>
      </c>
      <c r="MJ449">
        <f>IFERROR(OT449,"")</f>
        <v/>
      </c>
      <c r="MK449">
        <f>IFERROR(OU449,"")</f>
        <v/>
      </c>
      <c r="ML449">
        <f>IFERROR(OV449,"")</f>
        <v/>
      </c>
      <c r="MM449">
        <f>IFERROR(OW449,"")</f>
        <v/>
      </c>
      <c r="MN449">
        <f>IFERROR(OX449,"")</f>
        <v/>
      </c>
      <c r="MO449">
        <f>IFERROR(OY449,"")</f>
        <v/>
      </c>
      <c r="MP449" s="1">
        <f>COUNTIFS(#REF!,LT449,#REF!,1,#REF!,"&gt;="&amp;MC449,#REF!,"&lt;="&amp;MB449,#REF!,"&lt;="&amp;ME449,#REF!,"&gt;="&amp;MF449,#REF!,"="&amp;KV449,#REF!,"="&amp;KX449)</f>
        <v/>
      </c>
      <c r="MQ449" s="1">
        <f>COUNTIFS(#REF!,LT449,#REF!,0,#REF!,"&gt;="&amp;MC449,#REF!,"&lt;="&amp;MB449,#REF!,"&lt;="&amp;ME449,#REF!,"&gt;="&amp;MF449,#REF!,"="&amp;KV449,#REF!,"="&amp;KX449)</f>
        <v/>
      </c>
      <c r="MR449" s="1">
        <f>COUNTIFS(#REF!,LT449,#REF!,1,#REF!,"&gt;="&amp;MC449,#REF!,"&lt;="&amp;MB449,#REF!,"&lt;="&amp;ME449,#REF!,"&gt;="&amp;MF449,#REF!,"="&amp;KW449,#REF!,"="&amp;KY449)</f>
        <v/>
      </c>
      <c r="MS449" s="1">
        <f>COUNTIFS(#REF!,LT449,#REF!,0,#REF!,"&gt;="&amp;MC449,#REF!,"&lt;="&amp;MB449,#REF!,"&lt;="&amp;ME449,#REF!,"&gt;="&amp;MF449,#REF!,"="&amp;KW449,#REF!,"="&amp;KY449)</f>
        <v/>
      </c>
      <c r="MT449" s="1">
        <f>COUNTIFS(#REF!,LT449,#REF!,1,#REF!,"&gt;="&amp;MI449,#REF!,"&lt;="&amp;MH449,#REF!,"&lt;="&amp;ME449,#REF!,"&gt;="&amp;MF449)</f>
        <v/>
      </c>
      <c r="MU449" s="1">
        <f>COUNTIFS(#REF!,LT449,#REF!,0,#REF!,"&gt;="&amp;MI449,#REF!,"&lt;="&amp;MH449,#REF!,"&lt;="&amp;ME449,#REF!,"&gt;="&amp;MF449)</f>
        <v/>
      </c>
      <c r="MV449" s="1">
        <f>COUNTIFS(#REF!,LT449,#REF!,1,#REF!,"&gt;="&amp;MI449,#REF!,"&lt;="&amp;MH449,#REF!,"="&amp;KZ449,#REF!,"="&amp;LA449,#REF!,"&lt;="&amp;ME449,#REF!,"&gt;="&amp;MF449)</f>
        <v/>
      </c>
      <c r="MW449" s="1">
        <f>COUNTIFS(#REF!,LT449,#REF!,0,#REF!,"&gt;="&amp;MI449,#REF!,"&lt;="&amp;MH449,#REF!,"="&amp;KZ449,#REF!,"="&amp;LA449,#REF!,"&lt;="&amp;ME449,#REF!,"&gt;="&amp;MF449)</f>
        <v/>
      </c>
      <c r="MX449" s="1">
        <f>COUNTIFS(#REF!,LT449,#REF!,1,#REF!,"&gt;="&amp;MC449,#REF!,"&lt;="&amp;MB449,#REF!,"&lt;="&amp;ME449,#REF!,"&gt;="&amp;MF449)</f>
        <v/>
      </c>
      <c r="MY449" s="1">
        <f>COUNTIFS(#REF!,LT449,#REF!,0,#REF!,"&gt;="&amp;MC449,#REF!,"&lt;="&amp;MB449,#REF!,"&lt;="&amp;ME449,#REF!,"&gt;="&amp;MF449)</f>
        <v/>
      </c>
      <c r="MZ449" s="1">
        <f>COUNTIFS(#REF!,LT449,#REF!,1,#REF!,"&lt;="&amp;ME449,#REF!,"&gt;="&amp;MF449,#REF!,"="&amp;KV449,#REF!,"="&amp;KX449)</f>
        <v/>
      </c>
      <c r="NA449" s="1">
        <f>COUNTIFS(#REF!,LT449,#REF!,0,#REF!,"&lt;="&amp;ME449,#REF!,"&gt;="&amp;MF449,#REF!,"="&amp;KV449,#REF!,"="&amp;KX449)</f>
        <v/>
      </c>
      <c r="NB449" s="1">
        <f>COUNTIFS(#REF!,LT449,#REF!,1,#REF!,"&lt;="&amp;ME449,#REF!,"&gt;="&amp;MF449,#REF!,"="&amp;KW449,#REF!,"="&amp;KY449)</f>
        <v/>
      </c>
      <c r="NC449" s="1">
        <f>COUNTIFS(#REF!,LT449,#REF!,0,#REF!,"&lt;="&amp;ME449,#REF!,"&gt;="&amp;MF449,#REF!,"="&amp;KW449,#REF!,"="&amp;KY449)</f>
        <v/>
      </c>
      <c r="ND449" s="1">
        <f>COUNTIFS(#REF!,LT449,#REF!,1,#REF!,"&gt;="&amp;MC449,#REF!,"&lt;="&amp;MB449,#REF!,"&lt;="&amp;ME449,#REF!,"&gt;="&amp;MF449,#REF!,"="&amp;KV449,#REF!,"="&amp;KX449)</f>
        <v/>
      </c>
      <c r="NE449" s="1">
        <f>COUNTIFS(#REF!,LT449,#REF!,0,#REF!,"&gt;="&amp;MC449,#REF!,"&lt;="&amp;MB449,#REF!,"&lt;="&amp;ME449,#REF!,"&gt;="&amp;MF449,#REF!,"="&amp;KV449,#REF!,"="&amp;KX449)</f>
        <v/>
      </c>
      <c r="NF449" s="1">
        <f>COUNTIFS(#REF!,LT449,#REF!,1,#REF!,"&gt;="&amp;MC449,#REF!,"&lt;="&amp;MB449,#REF!,"&lt;="&amp;ME449,#REF!,"&gt;="&amp;MF449,#REF!,"="&amp;KW449,#REF!,"="&amp;KY449)</f>
        <v/>
      </c>
      <c r="NG449" s="1">
        <f>COUNTIFS(#REF!,LT449,#REF!,0,#REF!,"&gt;="&amp;MC449,#REF!,"&lt;="&amp;MB449,#REF!,"&lt;="&amp;ME449,#REF!,"&gt;="&amp;MF449,#REF!,"="&amp;KW449,#REF!,"="&amp;KY449)</f>
        <v/>
      </c>
      <c r="NH449" s="1">
        <f>COUNTIFS(#REF!,LT449,#REF!,1,#REF!,"&gt;="&amp;MC449,#REF!,"&lt;="&amp;MB449,#REF!,"&lt;="&amp;ME449,#REF!,"&gt;="&amp;MF449,#REF!,"="&amp;KZ449,#REF!,"="&amp;LA449)</f>
        <v/>
      </c>
      <c r="NI449" s="1">
        <f>COUNTIFS(#REF!,LT449,#REF!,0,#REF!,"&gt;="&amp;MC449,#REF!,"&lt;="&amp;MB449,#REF!,"&lt;="&amp;ME449,#REF!,"&gt;="&amp;MF449,#REF!,"="&amp;KZ449,#REF!,"="&amp;LA449)</f>
        <v/>
      </c>
      <c r="NJ449" s="1">
        <f>COUNTIFS(#REF!,LT449,#REF!,1,#REF!,"&gt;="&amp;MI449,#REF!,"&lt;="&amp;MH449,#REF!,"&lt;="&amp;ME449,#REF!,"&gt;="&amp;MF449)</f>
        <v/>
      </c>
      <c r="NK449" s="1">
        <f>COUNTIFS(#REF!,LT449,#REF!,0,#REF!,"&gt;="&amp;MI449,#REF!,"&lt;="&amp;MH449,#REF!,"&lt;="&amp;ME449,#REF!,"&gt;="&amp;MF449)</f>
        <v/>
      </c>
      <c r="NL449" s="1">
        <f>COUNTIFS(#REF!,LT449,#REF!,1,#REF!,"&gt;="&amp;MI449,#REF!,"&lt;="&amp;MH449,#REF!,"="&amp;KZ449,#REF!,"="&amp;LA449,#REF!,"&lt;="&amp;ME449,#REF!,"&gt;="&amp;MF449)</f>
        <v/>
      </c>
      <c r="NM449" s="1">
        <f>COUNTIFS(#REF!,LT449,#REF!,0,#REF!,"&gt;="&amp;MI449,#REF!,"&lt;="&amp;MH449,#REF!,"="&amp;KZ449,#REF!,"="&amp;LA449,#REF!,"&lt;="&amp;ME449,#REF!,"&gt;="&amp;MF449)</f>
        <v/>
      </c>
      <c r="NN449" s="1">
        <f>COUNTIFS(#REF!,LT449,#REF!,1,#REF!,"&gt;="&amp;MC449,#REF!,"&lt;="&amp;MB449,#REF!,"&lt;="&amp;ME449,#REF!,"&gt;="&amp;MF449)</f>
        <v/>
      </c>
      <c r="NO449" s="1">
        <f>COUNTIFS(#REF!,LT449,#REF!,0,#REF!,"&gt;="&amp;MC449,#REF!,"&lt;="&amp;MB449,#REF!,"&lt;="&amp;ME449,#REF!,"&gt;="&amp;MF449)</f>
        <v/>
      </c>
      <c r="NP449" s="1">
        <f>COUNTIFS(#REF!,LT449,#REF!,1,#REF!,"&lt;="&amp;ME449,#REF!,"&gt;="&amp;MF449,#REF!,"="&amp;KV449,#REF!,"="&amp;KX449)</f>
        <v/>
      </c>
      <c r="NQ449" s="1">
        <f>COUNTIFS(#REF!,LT449,#REF!,0,#REF!,"&lt;="&amp;ME449,#REF!,"&gt;="&amp;MF449,#REF!,"="&amp;KV449,#REF!,"="&amp;KX449)</f>
        <v/>
      </c>
      <c r="NR449" s="1">
        <f>COUNTIFS(#REF!,LT449,#REF!,1,#REF!,"&lt;="&amp;ME449,#REF!,"&gt;="&amp;MF449,#REF!,"="&amp;KW449,#REF!,"="&amp;KY449)</f>
        <v/>
      </c>
      <c r="NS449" s="1">
        <f>COUNTIFS(#REF!,LT449,#REF!,0,#REF!,"&lt;="&amp;ME449,#REF!,"&gt;="&amp;MF449,#REF!,"="&amp;KW449,#REF!,"="&amp;KY449)</f>
        <v/>
      </c>
      <c r="NT449" s="1">
        <f>MP449+MR449+MT449+MV449+MX449+MZ449+NB449</f>
        <v/>
      </c>
      <c r="NU449" s="1">
        <f>MQ449+MS449+MU449+MW449+MY449+NA449+NC449</f>
        <v/>
      </c>
      <c r="NV449" s="1">
        <f>NT449+NU449</f>
        <v/>
      </c>
      <c r="NW449" s="33">
        <f>NT449/(NT449+NU449)</f>
        <v/>
      </c>
      <c r="NX449" s="3">
        <f>1/NW449</f>
        <v/>
      </c>
      <c r="NY449" s="1">
        <f>LH449</f>
        <v/>
      </c>
      <c r="NZ449" s="79">
        <f>(NW449*((NY449-1)*0.98))-((1-NW449)*1)</f>
        <v/>
      </c>
      <c r="OA449" s="34">
        <f>IF(LR449&lt;0.9,0,IF(AND(LR449&gt;1.1),0,1))</f>
        <v/>
      </c>
      <c r="OB449" s="34">
        <f>IF(LS449&lt;0.9,0,IF(AND(LS449&gt;1.1),0,1))</f>
        <v/>
      </c>
      <c r="OC449" s="32">
        <f>IF(NV449&gt;99,1,0)</f>
        <v/>
      </c>
      <c r="OD449" s="32">
        <f>IF(NZ449&gt;0.0799,1,0)</f>
        <v/>
      </c>
      <c r="OE449" s="32">
        <f>IF(NZ449&gt;OM449,1,0)</f>
        <v/>
      </c>
      <c r="OF449" s="32">
        <f>OC449+OD449+OE449+OA449+OB449</f>
        <v/>
      </c>
      <c r="OG449" s="1">
        <f>ND449+NF449+NH449+NJ449+NL449+NN449+NP449+NR449</f>
        <v/>
      </c>
      <c r="OH449" s="1">
        <f>NE449+NG449+NI449+NK449+NM449+NO449+NQ449+NS449</f>
        <v/>
      </c>
      <c r="OI449" s="1">
        <f>OG449+OH449</f>
        <v/>
      </c>
      <c r="OJ449" s="33">
        <f>OG449/(OG449+OH449)</f>
        <v/>
      </c>
      <c r="OK449" s="3">
        <f>1/OJ449</f>
        <v/>
      </c>
      <c r="OL449" s="1">
        <f>LI449</f>
        <v/>
      </c>
      <c r="OM449" s="79">
        <f>(OJ449*((OL449-1)*0.98))-((1-OJ449)*1)</f>
        <v/>
      </c>
      <c r="ON449" s="34">
        <f>IF(LR449&lt;0.9,0,IF(AND(LR449&gt;1.1),0,1))</f>
        <v/>
      </c>
      <c r="OO449" s="34">
        <f>IF(LS449&lt;0.9,0,IF(AND(LS449&gt;1.1),0,1))</f>
        <v/>
      </c>
      <c r="OP449" s="32">
        <f>IF(OI449&gt;99,1,0)</f>
        <v/>
      </c>
      <c r="OQ449" s="32">
        <f>IF(OM449&gt;0.0799,1,0)</f>
        <v/>
      </c>
      <c r="OR449" s="32">
        <f>IF(OM449&gt;OZ449,1,0)</f>
        <v/>
      </c>
      <c r="OS449" s="32">
        <f>OP449+OQ449+OR449+ON449+OO449</f>
        <v/>
      </c>
      <c r="OT449">
        <f>IF(OF449=5,"BackHome0-0",IF(AND(OS449=5),"BackAway0-0",""))</f>
        <v/>
      </c>
      <c r="OU449">
        <f>IF(OF449=5,KN449,IF(AND(OS449=5),KO449,""))</f>
        <v/>
      </c>
      <c r="OV449">
        <f>IF(OF449=5,"Match Odds",IF(AND(OS449=5),"Match Odds",""))</f>
        <v/>
      </c>
      <c r="OW449">
        <f>IF(OF449=5,KP449,IF(AND(OS449=5),KP449,""))</f>
        <v/>
      </c>
      <c r="OX449">
        <f>IF(OF449=5,"MATCH_ODDS",IF(AND(OS449=5),"MATCH_ODDS",""))</f>
        <v/>
      </c>
      <c r="OY449">
        <f>IF(OF449=5,"BACK",IF(AND(OS449=5),"BACK",""))</f>
        <v/>
      </c>
    </row>
    <row r="450" ht="16.5" customHeight="1" thickBot="1" thickTop="1">
      <c r="A450" s="2" t="n"/>
      <c r="KN450" s="1">
        <f>IF(INDEX(#REF!,MATCH('HT 0-0'!D450,#REF!,0))=INDEX(#REF!,MATCH('HT 0-0'!D450,#REF!,0)),INDEX(#REF!,MATCH('HT 0-0'!D450,#REF!,0)),"ERROR")</f>
        <v/>
      </c>
      <c r="KO450" s="1">
        <f>IF(INDEX(#REF!,MATCH('HT 0-0'!E450,#REF!,0))=INDEX(#REF!,MATCH('HT 0-0'!E450,#REF!,0)),INDEX(#REF!,MATCH('HT 0-0'!E450,#REF!,0)),"ERROR")</f>
        <v/>
      </c>
      <c r="KP450" s="1">
        <f>KN450&amp;" v "&amp;KO450</f>
        <v/>
      </c>
      <c r="KQ450">
        <f>B450&amp;"_"&amp;C450</f>
        <v/>
      </c>
      <c r="KR450" s="1">
        <f>IF((HW450/KK450)&lt;0.335,"G",IF((HW450/KK450)&gt;0.67,"R","A"))</f>
        <v/>
      </c>
      <c r="KS450" s="1">
        <f>IF((HX450/KK450)&lt;0.335,"G",IF((HX450/KK450)&gt;0.67,"R","A"))</f>
        <v/>
      </c>
      <c r="KT450" s="1">
        <f>IF((IH450/KK450)&lt;0.335,"G",IF((IH450/KK450)&gt;0.67,"R","A"))</f>
        <v/>
      </c>
      <c r="KU450" s="1">
        <f>IF((II450/KK450)&lt;0.335,"G",IF((II450/KK450)&gt;0.67,"R","A"))</f>
        <v/>
      </c>
      <c r="KV450" s="1">
        <f>IF((HZ450/KK450)&lt;0.335,"G",IF((HZ450/KK450)&gt;0.67,"R","A"))</f>
        <v/>
      </c>
      <c r="KW450" s="1">
        <f>IF((HY450/KK450)&lt;0.335,"G",IF((HY450/KK450)&gt;0.67,"R","A"))</f>
        <v/>
      </c>
      <c r="KX450" s="1">
        <f>IF((IK450/KK450)&lt;0.335,"G",IF((IK450/KK450)&gt;0.67,"R","A"))</f>
        <v/>
      </c>
      <c r="KY450" s="1">
        <f>IF((IJ450/KK450)&lt;0.335,"G",IF((IJ450/KK450)&gt;0.67,"R","A"))</f>
        <v/>
      </c>
      <c r="KZ450" s="1">
        <f>IF((HQ450/KK450)&lt;0.335,"G",IF((HQ450/KK450)&gt;0.67,"R","A"))</f>
        <v/>
      </c>
      <c r="LA450" s="1">
        <f>IF((IB450/KK450)&lt;0.335,"G",IF((IB450/KK450)&gt;0.67,"R","A"))</f>
        <v/>
      </c>
      <c r="LB450">
        <f>IF(LQ450="0-0",INDEX(Scrape!#REF!,MATCH('HT 0-0'!KP450,Scrape!$B:$B,0)),"")</f>
        <v/>
      </c>
      <c r="LC450">
        <f>IF(LQ450="0-0",INDEX(Scrape!$A:$A,MATCH('HT 0-0'!KP450,Scrape!$B:$B,0)),"")</f>
        <v/>
      </c>
      <c r="LD450">
        <f>IF(LQ450="0-0",INDEX(Scrape!$B:$B,MATCH('HT 0-0'!KP450,Scrape!$B:$B,0)),"")</f>
        <v/>
      </c>
      <c r="LE450">
        <f>IF(LQ450="0-0",INDEX(Scrape!$C:$C,MATCH('HT 0-0'!KP450,Scrape!$B:$B,0)),"")</f>
        <v/>
      </c>
      <c r="LF450">
        <f>IF(LQ450="0-0",INDEX(Scrape!$D:$D,MATCH('HT 0-0'!KP450,Scrape!$B:$B,0)),"")</f>
        <v/>
      </c>
      <c r="LG450">
        <f>IF(LQ450="0-0",INDEX(Scrape!$E:$E,MATCH('HT 0-0'!KP450,Scrape!$B:$B,0)),"")</f>
        <v/>
      </c>
      <c r="LH450">
        <f>IF(LQ450="0-0",INDEX(Scrape!$F:$F,MATCH('HT 0-0'!KP450,Scrape!$B:$B,0)),"")</f>
        <v/>
      </c>
      <c r="LI450">
        <f>IF(LQ450="0-0",INDEX(Scrape!$G:$G,MATCH('HT 0-0'!KP450,Scrape!$B:$B,0)),"")</f>
        <v/>
      </c>
      <c r="LJ450">
        <f>IF(LQ450="0-0",INDEX(Scrape!$H:$H,MATCH('HT 0-0'!KP450,Scrape!$B:$B,0)),"")</f>
        <v/>
      </c>
      <c r="LK450">
        <f>IF(LQ450="0-0",INDEX(Scrape!$I:$I,MATCH('HT 0-0'!KP450,Scrape!$B:$B,0)),"")</f>
        <v/>
      </c>
      <c r="LL450">
        <f>IF(LQ450="0-0",INDEX(Scrape!$J:$J,MATCH('HT 0-0'!KP450,Scrape!$B:$B,0)),"")</f>
        <v/>
      </c>
      <c r="LM450">
        <f>IF(LQ450="0-0",INDEX(Scrape!$K:$K,MATCH('HT 0-0'!KP450,Scrape!$B:$B,0)),"")</f>
        <v/>
      </c>
      <c r="LN450">
        <f>IF(LQ450="0-0",INDEX(Scrape!$L:$L,MATCH('HT 0-0'!KP450,Scrape!$B:$B,0)),"")</f>
        <v/>
      </c>
      <c r="LO450">
        <f>IF(LQ450="0-0",INDEX(Scrape!$M:$M,MATCH('HT 0-0'!KP450,Scrape!$B:$B,0)),"")</f>
        <v/>
      </c>
      <c r="LP450">
        <f>IF(LQ450="0-0",INDEX(Scrape!$N:$N,MATCH('HT 0-0'!KP450,Scrape!$B:$B,0)),"")</f>
        <v/>
      </c>
      <c r="LQ450">
        <f>INDEX(Scrape!$O:$O,MATCH('HT 0-0'!KP450,Scrape!$B:$B,0))</f>
        <v/>
      </c>
      <c r="LR450">
        <f>(1/LJ450)+(1/LI450)+(1/LH450)</f>
        <v/>
      </c>
      <c r="LS450">
        <f>(1/LG450)+(1/LF450)+(1/LE450)</f>
        <v/>
      </c>
      <c r="LT450" s="8">
        <f>IF(INDEX(#REF!,MATCH(KQ450,#REF!,0))=INDEX(#REF!,MATCH(KQ450,#REF!,0)),INDEX(#REF!,MATCH(KQ450,#REF!,0)),"ERROR")</f>
        <v/>
      </c>
      <c r="LU450" s="4">
        <f>IF(KR450="G",2,IF(KR450="R",0.5,IF(KR450="A",1)))</f>
        <v/>
      </c>
      <c r="LV450" s="4">
        <f>IF(KS450="G",0.5,IF(KS450="R",2,IF(KS450="A",1)))</f>
        <v/>
      </c>
      <c r="LW450" s="4">
        <f>IF(KT450="G",2,IF(KT450="R",0.5,IF(KT450="A",1)))</f>
        <v/>
      </c>
      <c r="LX450" s="4">
        <f>IF(KU450="G",0.5,IF(KU450="R",2,IF(KU450="A",1)))</f>
        <v/>
      </c>
      <c r="LY450" s="7">
        <f>(LK450*(LU450+LX450)+(LL450*(LU450+LX450)))</f>
        <v/>
      </c>
      <c r="LZ450" s="7">
        <f>(LN450*(LV450+LW450)+(LO450*(LV450+LW450)))</f>
        <v/>
      </c>
      <c r="MA450" s="11">
        <f>LY450-LZ450</f>
        <v/>
      </c>
      <c r="MB450" s="5">
        <f>MA450+2</f>
        <v/>
      </c>
      <c r="MC450" s="6">
        <f>MA450-2</f>
        <v/>
      </c>
      <c r="MD450" s="4">
        <f>LE450</f>
        <v/>
      </c>
      <c r="ME450" s="9">
        <f>IF(MD450=0,1000,MD450+0.75)</f>
        <v/>
      </c>
      <c r="MF450" s="10">
        <f>IF(MD450=0,0,MD450-0.75)</f>
        <v/>
      </c>
      <c r="MG450" s="4">
        <f>((LM450*(LU450+LX450))-((LP450*(LV450+LW450))))</f>
        <v/>
      </c>
      <c r="MH450" s="9">
        <f>MG450*1.2</f>
        <v/>
      </c>
      <c r="MI450" s="10">
        <f>MG450*0.8</f>
        <v/>
      </c>
      <c r="MJ450">
        <f>IFERROR(OT450,"")</f>
        <v/>
      </c>
      <c r="MK450">
        <f>IFERROR(OU450,"")</f>
        <v/>
      </c>
      <c r="ML450">
        <f>IFERROR(OV450,"")</f>
        <v/>
      </c>
      <c r="MM450">
        <f>IFERROR(OW450,"")</f>
        <v/>
      </c>
      <c r="MN450">
        <f>IFERROR(OX450,"")</f>
        <v/>
      </c>
      <c r="MO450">
        <f>IFERROR(OY450,"")</f>
        <v/>
      </c>
      <c r="MP450" s="1">
        <f>COUNTIFS(#REF!,LT450,#REF!,1,#REF!,"&gt;="&amp;MC450,#REF!,"&lt;="&amp;MB450,#REF!,"&lt;="&amp;ME450,#REF!,"&gt;="&amp;MF450,#REF!,"="&amp;KV450,#REF!,"="&amp;KX450)</f>
        <v/>
      </c>
      <c r="MQ450" s="1">
        <f>COUNTIFS(#REF!,LT450,#REF!,0,#REF!,"&gt;="&amp;MC450,#REF!,"&lt;="&amp;MB450,#REF!,"&lt;="&amp;ME450,#REF!,"&gt;="&amp;MF450,#REF!,"="&amp;KV450,#REF!,"="&amp;KX450)</f>
        <v/>
      </c>
      <c r="MR450" s="1">
        <f>COUNTIFS(#REF!,LT450,#REF!,1,#REF!,"&gt;="&amp;MC450,#REF!,"&lt;="&amp;MB450,#REF!,"&lt;="&amp;ME450,#REF!,"&gt;="&amp;MF450,#REF!,"="&amp;KW450,#REF!,"="&amp;KY450)</f>
        <v/>
      </c>
      <c r="MS450" s="1">
        <f>COUNTIFS(#REF!,LT450,#REF!,0,#REF!,"&gt;="&amp;MC450,#REF!,"&lt;="&amp;MB450,#REF!,"&lt;="&amp;ME450,#REF!,"&gt;="&amp;MF450,#REF!,"="&amp;KW450,#REF!,"="&amp;KY450)</f>
        <v/>
      </c>
      <c r="MT450" s="1">
        <f>COUNTIFS(#REF!,LT450,#REF!,1,#REF!,"&gt;="&amp;MI450,#REF!,"&lt;="&amp;MH450,#REF!,"&lt;="&amp;ME450,#REF!,"&gt;="&amp;MF450)</f>
        <v/>
      </c>
      <c r="MU450" s="1">
        <f>COUNTIFS(#REF!,LT450,#REF!,0,#REF!,"&gt;="&amp;MI450,#REF!,"&lt;="&amp;MH450,#REF!,"&lt;="&amp;ME450,#REF!,"&gt;="&amp;MF450)</f>
        <v/>
      </c>
      <c r="MV450" s="1">
        <f>COUNTIFS(#REF!,LT450,#REF!,1,#REF!,"&gt;="&amp;MI450,#REF!,"&lt;="&amp;MH450,#REF!,"="&amp;KZ450,#REF!,"="&amp;LA450,#REF!,"&lt;="&amp;ME450,#REF!,"&gt;="&amp;MF450)</f>
        <v/>
      </c>
      <c r="MW450" s="1">
        <f>COUNTIFS(#REF!,LT450,#REF!,0,#REF!,"&gt;="&amp;MI450,#REF!,"&lt;="&amp;MH450,#REF!,"="&amp;KZ450,#REF!,"="&amp;LA450,#REF!,"&lt;="&amp;ME450,#REF!,"&gt;="&amp;MF450)</f>
        <v/>
      </c>
      <c r="MX450" s="1">
        <f>COUNTIFS(#REF!,LT450,#REF!,1,#REF!,"&gt;="&amp;MC450,#REF!,"&lt;="&amp;MB450,#REF!,"&lt;="&amp;ME450,#REF!,"&gt;="&amp;MF450)</f>
        <v/>
      </c>
      <c r="MY450" s="1">
        <f>COUNTIFS(#REF!,LT450,#REF!,0,#REF!,"&gt;="&amp;MC450,#REF!,"&lt;="&amp;MB450,#REF!,"&lt;="&amp;ME450,#REF!,"&gt;="&amp;MF450)</f>
        <v/>
      </c>
      <c r="MZ450" s="1">
        <f>COUNTIFS(#REF!,LT450,#REF!,1,#REF!,"&lt;="&amp;ME450,#REF!,"&gt;="&amp;MF450,#REF!,"="&amp;KV450,#REF!,"="&amp;KX450)</f>
        <v/>
      </c>
      <c r="NA450" s="1">
        <f>COUNTIFS(#REF!,LT450,#REF!,0,#REF!,"&lt;="&amp;ME450,#REF!,"&gt;="&amp;MF450,#REF!,"="&amp;KV450,#REF!,"="&amp;KX450)</f>
        <v/>
      </c>
      <c r="NB450" s="1">
        <f>COUNTIFS(#REF!,LT450,#REF!,1,#REF!,"&lt;="&amp;ME450,#REF!,"&gt;="&amp;MF450,#REF!,"="&amp;KW450,#REF!,"="&amp;KY450)</f>
        <v/>
      </c>
      <c r="NC450" s="1">
        <f>COUNTIFS(#REF!,LT450,#REF!,0,#REF!,"&lt;="&amp;ME450,#REF!,"&gt;="&amp;MF450,#REF!,"="&amp;KW450,#REF!,"="&amp;KY450)</f>
        <v/>
      </c>
      <c r="ND450" s="1">
        <f>COUNTIFS(#REF!,LT450,#REF!,1,#REF!,"&gt;="&amp;MC450,#REF!,"&lt;="&amp;MB450,#REF!,"&lt;="&amp;ME450,#REF!,"&gt;="&amp;MF450,#REF!,"="&amp;KV450,#REF!,"="&amp;KX450)</f>
        <v/>
      </c>
      <c r="NE450" s="1">
        <f>COUNTIFS(#REF!,LT450,#REF!,0,#REF!,"&gt;="&amp;MC450,#REF!,"&lt;="&amp;MB450,#REF!,"&lt;="&amp;ME450,#REF!,"&gt;="&amp;MF450,#REF!,"="&amp;KV450,#REF!,"="&amp;KX450)</f>
        <v/>
      </c>
      <c r="NF450" s="1">
        <f>COUNTIFS(#REF!,LT450,#REF!,1,#REF!,"&gt;="&amp;MC450,#REF!,"&lt;="&amp;MB450,#REF!,"&lt;="&amp;ME450,#REF!,"&gt;="&amp;MF450,#REF!,"="&amp;KW450,#REF!,"="&amp;KY450)</f>
        <v/>
      </c>
      <c r="NG450" s="1">
        <f>COUNTIFS(#REF!,LT450,#REF!,0,#REF!,"&gt;="&amp;MC450,#REF!,"&lt;="&amp;MB450,#REF!,"&lt;="&amp;ME450,#REF!,"&gt;="&amp;MF450,#REF!,"="&amp;KW450,#REF!,"="&amp;KY450)</f>
        <v/>
      </c>
      <c r="NH450" s="1">
        <f>COUNTIFS(#REF!,LT450,#REF!,1,#REF!,"&gt;="&amp;MC450,#REF!,"&lt;="&amp;MB450,#REF!,"&lt;="&amp;ME450,#REF!,"&gt;="&amp;MF450,#REF!,"="&amp;KZ450,#REF!,"="&amp;LA450)</f>
        <v/>
      </c>
      <c r="NI450" s="1">
        <f>COUNTIFS(#REF!,LT450,#REF!,0,#REF!,"&gt;="&amp;MC450,#REF!,"&lt;="&amp;MB450,#REF!,"&lt;="&amp;ME450,#REF!,"&gt;="&amp;MF450,#REF!,"="&amp;KZ450,#REF!,"="&amp;LA450)</f>
        <v/>
      </c>
      <c r="NJ450" s="1">
        <f>COUNTIFS(#REF!,LT450,#REF!,1,#REF!,"&gt;="&amp;MI450,#REF!,"&lt;="&amp;MH450,#REF!,"&lt;="&amp;ME450,#REF!,"&gt;="&amp;MF450)</f>
        <v/>
      </c>
      <c r="NK450" s="1">
        <f>COUNTIFS(#REF!,LT450,#REF!,0,#REF!,"&gt;="&amp;MI450,#REF!,"&lt;="&amp;MH450,#REF!,"&lt;="&amp;ME450,#REF!,"&gt;="&amp;MF450)</f>
        <v/>
      </c>
      <c r="NL450" s="1">
        <f>COUNTIFS(#REF!,LT450,#REF!,1,#REF!,"&gt;="&amp;MI450,#REF!,"&lt;="&amp;MH450,#REF!,"="&amp;KZ450,#REF!,"="&amp;LA450,#REF!,"&lt;="&amp;ME450,#REF!,"&gt;="&amp;MF450)</f>
        <v/>
      </c>
      <c r="NM450" s="1">
        <f>COUNTIFS(#REF!,LT450,#REF!,0,#REF!,"&gt;="&amp;MI450,#REF!,"&lt;="&amp;MH450,#REF!,"="&amp;KZ450,#REF!,"="&amp;LA450,#REF!,"&lt;="&amp;ME450,#REF!,"&gt;="&amp;MF450)</f>
        <v/>
      </c>
      <c r="NN450" s="1">
        <f>COUNTIFS(#REF!,LT450,#REF!,1,#REF!,"&gt;="&amp;MC450,#REF!,"&lt;="&amp;MB450,#REF!,"&lt;="&amp;ME450,#REF!,"&gt;="&amp;MF450)</f>
        <v/>
      </c>
      <c r="NO450" s="1">
        <f>COUNTIFS(#REF!,LT450,#REF!,0,#REF!,"&gt;="&amp;MC450,#REF!,"&lt;="&amp;MB450,#REF!,"&lt;="&amp;ME450,#REF!,"&gt;="&amp;MF450)</f>
        <v/>
      </c>
      <c r="NP450" s="1">
        <f>COUNTIFS(#REF!,LT450,#REF!,1,#REF!,"&lt;="&amp;ME450,#REF!,"&gt;="&amp;MF450,#REF!,"="&amp;KV450,#REF!,"="&amp;KX450)</f>
        <v/>
      </c>
      <c r="NQ450" s="1">
        <f>COUNTIFS(#REF!,LT450,#REF!,0,#REF!,"&lt;="&amp;ME450,#REF!,"&gt;="&amp;MF450,#REF!,"="&amp;KV450,#REF!,"="&amp;KX450)</f>
        <v/>
      </c>
      <c r="NR450" s="1">
        <f>COUNTIFS(#REF!,LT450,#REF!,1,#REF!,"&lt;="&amp;ME450,#REF!,"&gt;="&amp;MF450,#REF!,"="&amp;KW450,#REF!,"="&amp;KY450)</f>
        <v/>
      </c>
      <c r="NS450" s="1">
        <f>COUNTIFS(#REF!,LT450,#REF!,0,#REF!,"&lt;="&amp;ME450,#REF!,"&gt;="&amp;MF450,#REF!,"="&amp;KW450,#REF!,"="&amp;KY450)</f>
        <v/>
      </c>
      <c r="NT450" s="1">
        <f>MP450+MR450+MT450+MV450+MX450+MZ450+NB450</f>
        <v/>
      </c>
      <c r="NU450" s="1">
        <f>MQ450+MS450+MU450+MW450+MY450+NA450+NC450</f>
        <v/>
      </c>
      <c r="NV450" s="1">
        <f>NT450+NU450</f>
        <v/>
      </c>
      <c r="NW450" s="33">
        <f>NT450/(NT450+NU450)</f>
        <v/>
      </c>
      <c r="NX450" s="3">
        <f>1/NW450</f>
        <v/>
      </c>
      <c r="NY450" s="1">
        <f>LH450</f>
        <v/>
      </c>
      <c r="NZ450" s="79">
        <f>(NW450*((NY450-1)*0.98))-((1-NW450)*1)</f>
        <v/>
      </c>
      <c r="OA450" s="34">
        <f>IF(LR450&lt;0.9,0,IF(AND(LR450&gt;1.1),0,1))</f>
        <v/>
      </c>
      <c r="OB450" s="34">
        <f>IF(LS450&lt;0.9,0,IF(AND(LS450&gt;1.1),0,1))</f>
        <v/>
      </c>
      <c r="OC450" s="32">
        <f>IF(NV450&gt;99,1,0)</f>
        <v/>
      </c>
      <c r="OD450" s="32">
        <f>IF(NZ450&gt;0.0799,1,0)</f>
        <v/>
      </c>
      <c r="OE450" s="32">
        <f>IF(NZ450&gt;OM450,1,0)</f>
        <v/>
      </c>
      <c r="OF450" s="32">
        <f>OC450+OD450+OE450+OA450+OB450</f>
        <v/>
      </c>
      <c r="OG450" s="1">
        <f>ND450+NF450+NH450+NJ450+NL450+NN450+NP450+NR450</f>
        <v/>
      </c>
      <c r="OH450" s="1">
        <f>NE450+NG450+NI450+NK450+NM450+NO450+NQ450+NS450</f>
        <v/>
      </c>
      <c r="OI450" s="1">
        <f>OG450+OH450</f>
        <v/>
      </c>
      <c r="OJ450" s="33">
        <f>OG450/(OG450+OH450)</f>
        <v/>
      </c>
      <c r="OK450" s="3">
        <f>1/OJ450</f>
        <v/>
      </c>
      <c r="OL450" s="1">
        <f>LI450</f>
        <v/>
      </c>
      <c r="OM450" s="79">
        <f>(OJ450*((OL450-1)*0.98))-((1-OJ450)*1)</f>
        <v/>
      </c>
      <c r="ON450" s="34">
        <f>IF(LR450&lt;0.9,0,IF(AND(LR450&gt;1.1),0,1))</f>
        <v/>
      </c>
      <c r="OO450" s="34">
        <f>IF(LS450&lt;0.9,0,IF(AND(LS450&gt;1.1),0,1))</f>
        <v/>
      </c>
      <c r="OP450" s="32">
        <f>IF(OI450&gt;99,1,0)</f>
        <v/>
      </c>
      <c r="OQ450" s="32">
        <f>IF(OM450&gt;0.0799,1,0)</f>
        <v/>
      </c>
      <c r="OR450" s="32">
        <f>IF(OM450&gt;OZ450,1,0)</f>
        <v/>
      </c>
      <c r="OS450" s="32">
        <f>OP450+OQ450+OR450+ON450+OO450</f>
        <v/>
      </c>
      <c r="OT450">
        <f>IF(OF450=5,"BackHome0-0",IF(AND(OS450=5),"BackAway0-0",""))</f>
        <v/>
      </c>
      <c r="OU450">
        <f>IF(OF450=5,KN450,IF(AND(OS450=5),KO450,""))</f>
        <v/>
      </c>
      <c r="OV450">
        <f>IF(OF450=5,"Match Odds",IF(AND(OS450=5),"Match Odds",""))</f>
        <v/>
      </c>
      <c r="OW450">
        <f>IF(OF450=5,KP450,IF(AND(OS450=5),KP450,""))</f>
        <v/>
      </c>
      <c r="OX450">
        <f>IF(OF450=5,"MATCH_ODDS",IF(AND(OS450=5),"MATCH_ODDS",""))</f>
        <v/>
      </c>
      <c r="OY450">
        <f>IF(OF450=5,"BACK",IF(AND(OS450=5),"BACK",""))</f>
        <v/>
      </c>
    </row>
    <row r="451" ht="16.5" customHeight="1" thickBot="1" thickTop="1">
      <c r="A451" s="2" t="n"/>
      <c r="KN451" s="1">
        <f>IF(INDEX(#REF!,MATCH('HT 0-0'!D451,#REF!,0))=INDEX(#REF!,MATCH('HT 0-0'!D451,#REF!,0)),INDEX(#REF!,MATCH('HT 0-0'!D451,#REF!,0)),"ERROR")</f>
        <v/>
      </c>
      <c r="KO451" s="1">
        <f>IF(INDEX(#REF!,MATCH('HT 0-0'!E451,#REF!,0))=INDEX(#REF!,MATCH('HT 0-0'!E451,#REF!,0)),INDEX(#REF!,MATCH('HT 0-0'!E451,#REF!,0)),"ERROR")</f>
        <v/>
      </c>
      <c r="KP451" s="1">
        <f>KN451&amp;" v "&amp;KO451</f>
        <v/>
      </c>
      <c r="KQ451">
        <f>B451&amp;"_"&amp;C451</f>
        <v/>
      </c>
      <c r="KR451" s="1">
        <f>IF((HW451/KK451)&lt;0.335,"G",IF((HW451/KK451)&gt;0.67,"R","A"))</f>
        <v/>
      </c>
      <c r="KS451" s="1">
        <f>IF((HX451/KK451)&lt;0.335,"G",IF((HX451/KK451)&gt;0.67,"R","A"))</f>
        <v/>
      </c>
      <c r="KT451" s="1">
        <f>IF((IH451/KK451)&lt;0.335,"G",IF((IH451/KK451)&gt;0.67,"R","A"))</f>
        <v/>
      </c>
      <c r="KU451" s="1">
        <f>IF((II451/KK451)&lt;0.335,"G",IF((II451/KK451)&gt;0.67,"R","A"))</f>
        <v/>
      </c>
      <c r="KV451" s="1">
        <f>IF((HZ451/KK451)&lt;0.335,"G",IF((HZ451/KK451)&gt;0.67,"R","A"))</f>
        <v/>
      </c>
      <c r="KW451" s="1">
        <f>IF((HY451/KK451)&lt;0.335,"G",IF((HY451/KK451)&gt;0.67,"R","A"))</f>
        <v/>
      </c>
      <c r="KX451" s="1">
        <f>IF((IK451/KK451)&lt;0.335,"G",IF((IK451/KK451)&gt;0.67,"R","A"))</f>
        <v/>
      </c>
      <c r="KY451" s="1">
        <f>IF((IJ451/KK451)&lt;0.335,"G",IF((IJ451/KK451)&gt;0.67,"R","A"))</f>
        <v/>
      </c>
      <c r="KZ451" s="1">
        <f>IF((HQ451/KK451)&lt;0.335,"G",IF((HQ451/KK451)&gt;0.67,"R","A"))</f>
        <v/>
      </c>
      <c r="LA451" s="1">
        <f>IF((IB451/KK451)&lt;0.335,"G",IF((IB451/KK451)&gt;0.67,"R","A"))</f>
        <v/>
      </c>
      <c r="LB451">
        <f>IF(LQ451="0-0",INDEX(Scrape!#REF!,MATCH('HT 0-0'!KP451,Scrape!$B:$B,0)),"")</f>
        <v/>
      </c>
      <c r="LC451">
        <f>IF(LQ451="0-0",INDEX(Scrape!$A:$A,MATCH('HT 0-0'!KP451,Scrape!$B:$B,0)),"")</f>
        <v/>
      </c>
      <c r="LD451">
        <f>IF(LQ451="0-0",INDEX(Scrape!$B:$B,MATCH('HT 0-0'!KP451,Scrape!$B:$B,0)),"")</f>
        <v/>
      </c>
      <c r="LE451">
        <f>IF(LQ451="0-0",INDEX(Scrape!$C:$C,MATCH('HT 0-0'!KP451,Scrape!$B:$B,0)),"")</f>
        <v/>
      </c>
      <c r="LF451">
        <f>IF(LQ451="0-0",INDEX(Scrape!$D:$D,MATCH('HT 0-0'!KP451,Scrape!$B:$B,0)),"")</f>
        <v/>
      </c>
      <c r="LG451">
        <f>IF(LQ451="0-0",INDEX(Scrape!$E:$E,MATCH('HT 0-0'!KP451,Scrape!$B:$B,0)),"")</f>
        <v/>
      </c>
      <c r="LH451">
        <f>IF(LQ451="0-0",INDEX(Scrape!$F:$F,MATCH('HT 0-0'!KP451,Scrape!$B:$B,0)),"")</f>
        <v/>
      </c>
      <c r="LI451">
        <f>IF(LQ451="0-0",INDEX(Scrape!$G:$G,MATCH('HT 0-0'!KP451,Scrape!$B:$B,0)),"")</f>
        <v/>
      </c>
      <c r="LJ451">
        <f>IF(LQ451="0-0",INDEX(Scrape!$H:$H,MATCH('HT 0-0'!KP451,Scrape!$B:$B,0)),"")</f>
        <v/>
      </c>
      <c r="LK451">
        <f>IF(LQ451="0-0",INDEX(Scrape!$I:$I,MATCH('HT 0-0'!KP451,Scrape!$B:$B,0)),"")</f>
        <v/>
      </c>
      <c r="LL451">
        <f>IF(LQ451="0-0",INDEX(Scrape!$J:$J,MATCH('HT 0-0'!KP451,Scrape!$B:$B,0)),"")</f>
        <v/>
      </c>
      <c r="LM451">
        <f>IF(LQ451="0-0",INDEX(Scrape!$K:$K,MATCH('HT 0-0'!KP451,Scrape!$B:$B,0)),"")</f>
        <v/>
      </c>
      <c r="LN451">
        <f>IF(LQ451="0-0",INDEX(Scrape!$L:$L,MATCH('HT 0-0'!KP451,Scrape!$B:$B,0)),"")</f>
        <v/>
      </c>
      <c r="LO451">
        <f>IF(LQ451="0-0",INDEX(Scrape!$M:$M,MATCH('HT 0-0'!KP451,Scrape!$B:$B,0)),"")</f>
        <v/>
      </c>
      <c r="LP451">
        <f>IF(LQ451="0-0",INDEX(Scrape!$N:$N,MATCH('HT 0-0'!KP451,Scrape!$B:$B,0)),"")</f>
        <v/>
      </c>
      <c r="LQ451">
        <f>INDEX(Scrape!$O:$O,MATCH('HT 0-0'!KP451,Scrape!$B:$B,0))</f>
        <v/>
      </c>
      <c r="LR451">
        <f>(1/LJ451)+(1/LI451)+(1/LH451)</f>
        <v/>
      </c>
      <c r="LS451">
        <f>(1/LG451)+(1/LF451)+(1/LE451)</f>
        <v/>
      </c>
      <c r="LT451" s="8">
        <f>IF(INDEX(#REF!,MATCH(KQ451,#REF!,0))=INDEX(#REF!,MATCH(KQ451,#REF!,0)),INDEX(#REF!,MATCH(KQ451,#REF!,0)),"ERROR")</f>
        <v/>
      </c>
      <c r="LU451" s="4">
        <f>IF(KR451="G",2,IF(KR451="R",0.5,IF(KR451="A",1)))</f>
        <v/>
      </c>
      <c r="LV451" s="4">
        <f>IF(KS451="G",0.5,IF(KS451="R",2,IF(KS451="A",1)))</f>
        <v/>
      </c>
      <c r="LW451" s="4">
        <f>IF(KT451="G",2,IF(KT451="R",0.5,IF(KT451="A",1)))</f>
        <v/>
      </c>
      <c r="LX451" s="4">
        <f>IF(KU451="G",0.5,IF(KU451="R",2,IF(KU451="A",1)))</f>
        <v/>
      </c>
      <c r="LY451" s="7">
        <f>(LK451*(LU451+LX451)+(LL451*(LU451+LX451)))</f>
        <v/>
      </c>
      <c r="LZ451" s="7">
        <f>(LN451*(LV451+LW451)+(LO451*(LV451+LW451)))</f>
        <v/>
      </c>
      <c r="MA451" s="11">
        <f>LY451-LZ451</f>
        <v/>
      </c>
      <c r="MB451" s="5">
        <f>MA451+2</f>
        <v/>
      </c>
      <c r="MC451" s="6">
        <f>MA451-2</f>
        <v/>
      </c>
      <c r="MD451" s="4">
        <f>LE451</f>
        <v/>
      </c>
      <c r="ME451" s="9">
        <f>IF(MD451=0,1000,MD451+0.75)</f>
        <v/>
      </c>
      <c r="MF451" s="10">
        <f>IF(MD451=0,0,MD451-0.75)</f>
        <v/>
      </c>
      <c r="MG451" s="4">
        <f>((LM451*(LU451+LX451))-((LP451*(LV451+LW451))))</f>
        <v/>
      </c>
      <c r="MH451" s="9">
        <f>MG451*1.2</f>
        <v/>
      </c>
      <c r="MI451" s="10">
        <f>MG451*0.8</f>
        <v/>
      </c>
      <c r="MJ451">
        <f>IFERROR(OT451,"")</f>
        <v/>
      </c>
      <c r="MK451">
        <f>IFERROR(OU451,"")</f>
        <v/>
      </c>
      <c r="ML451">
        <f>IFERROR(OV451,"")</f>
        <v/>
      </c>
      <c r="MM451">
        <f>IFERROR(OW451,"")</f>
        <v/>
      </c>
      <c r="MN451">
        <f>IFERROR(OX451,"")</f>
        <v/>
      </c>
      <c r="MO451">
        <f>IFERROR(OY451,"")</f>
        <v/>
      </c>
      <c r="MP451" s="1">
        <f>COUNTIFS(#REF!,LT451,#REF!,1,#REF!,"&gt;="&amp;MC451,#REF!,"&lt;="&amp;MB451,#REF!,"&lt;="&amp;ME451,#REF!,"&gt;="&amp;MF451,#REF!,"="&amp;KV451,#REF!,"="&amp;KX451)</f>
        <v/>
      </c>
      <c r="MQ451" s="1">
        <f>COUNTIFS(#REF!,LT451,#REF!,0,#REF!,"&gt;="&amp;MC451,#REF!,"&lt;="&amp;MB451,#REF!,"&lt;="&amp;ME451,#REF!,"&gt;="&amp;MF451,#REF!,"="&amp;KV451,#REF!,"="&amp;KX451)</f>
        <v/>
      </c>
      <c r="MR451" s="1">
        <f>COUNTIFS(#REF!,LT451,#REF!,1,#REF!,"&gt;="&amp;MC451,#REF!,"&lt;="&amp;MB451,#REF!,"&lt;="&amp;ME451,#REF!,"&gt;="&amp;MF451,#REF!,"="&amp;KW451,#REF!,"="&amp;KY451)</f>
        <v/>
      </c>
      <c r="MS451" s="1">
        <f>COUNTIFS(#REF!,LT451,#REF!,0,#REF!,"&gt;="&amp;MC451,#REF!,"&lt;="&amp;MB451,#REF!,"&lt;="&amp;ME451,#REF!,"&gt;="&amp;MF451,#REF!,"="&amp;KW451,#REF!,"="&amp;KY451)</f>
        <v/>
      </c>
      <c r="MT451" s="1">
        <f>COUNTIFS(#REF!,LT451,#REF!,1,#REF!,"&gt;="&amp;MI451,#REF!,"&lt;="&amp;MH451,#REF!,"&lt;="&amp;ME451,#REF!,"&gt;="&amp;MF451)</f>
        <v/>
      </c>
      <c r="MU451" s="1">
        <f>COUNTIFS(#REF!,LT451,#REF!,0,#REF!,"&gt;="&amp;MI451,#REF!,"&lt;="&amp;MH451,#REF!,"&lt;="&amp;ME451,#REF!,"&gt;="&amp;MF451)</f>
        <v/>
      </c>
      <c r="MV451" s="1">
        <f>COUNTIFS(#REF!,LT451,#REF!,1,#REF!,"&gt;="&amp;MI451,#REF!,"&lt;="&amp;MH451,#REF!,"="&amp;KZ451,#REF!,"="&amp;LA451,#REF!,"&lt;="&amp;ME451,#REF!,"&gt;="&amp;MF451)</f>
        <v/>
      </c>
      <c r="MW451" s="1">
        <f>COUNTIFS(#REF!,LT451,#REF!,0,#REF!,"&gt;="&amp;MI451,#REF!,"&lt;="&amp;MH451,#REF!,"="&amp;KZ451,#REF!,"="&amp;LA451,#REF!,"&lt;="&amp;ME451,#REF!,"&gt;="&amp;MF451)</f>
        <v/>
      </c>
      <c r="MX451" s="1">
        <f>COUNTIFS(#REF!,LT451,#REF!,1,#REF!,"&gt;="&amp;MC451,#REF!,"&lt;="&amp;MB451,#REF!,"&lt;="&amp;ME451,#REF!,"&gt;="&amp;MF451)</f>
        <v/>
      </c>
      <c r="MY451" s="1">
        <f>COUNTIFS(#REF!,LT451,#REF!,0,#REF!,"&gt;="&amp;MC451,#REF!,"&lt;="&amp;MB451,#REF!,"&lt;="&amp;ME451,#REF!,"&gt;="&amp;MF451)</f>
        <v/>
      </c>
      <c r="MZ451" s="1">
        <f>COUNTIFS(#REF!,LT451,#REF!,1,#REF!,"&lt;="&amp;ME451,#REF!,"&gt;="&amp;MF451,#REF!,"="&amp;KV451,#REF!,"="&amp;KX451)</f>
        <v/>
      </c>
      <c r="NA451" s="1">
        <f>COUNTIFS(#REF!,LT451,#REF!,0,#REF!,"&lt;="&amp;ME451,#REF!,"&gt;="&amp;MF451,#REF!,"="&amp;KV451,#REF!,"="&amp;KX451)</f>
        <v/>
      </c>
      <c r="NB451" s="1">
        <f>COUNTIFS(#REF!,LT451,#REF!,1,#REF!,"&lt;="&amp;ME451,#REF!,"&gt;="&amp;MF451,#REF!,"="&amp;KW451,#REF!,"="&amp;KY451)</f>
        <v/>
      </c>
      <c r="NC451" s="1">
        <f>COUNTIFS(#REF!,LT451,#REF!,0,#REF!,"&lt;="&amp;ME451,#REF!,"&gt;="&amp;MF451,#REF!,"="&amp;KW451,#REF!,"="&amp;KY451)</f>
        <v/>
      </c>
      <c r="ND451" s="1">
        <f>COUNTIFS(#REF!,LT451,#REF!,1,#REF!,"&gt;="&amp;MC451,#REF!,"&lt;="&amp;MB451,#REF!,"&lt;="&amp;ME451,#REF!,"&gt;="&amp;MF451,#REF!,"="&amp;KV451,#REF!,"="&amp;KX451)</f>
        <v/>
      </c>
      <c r="NE451" s="1">
        <f>COUNTIFS(#REF!,LT451,#REF!,0,#REF!,"&gt;="&amp;MC451,#REF!,"&lt;="&amp;MB451,#REF!,"&lt;="&amp;ME451,#REF!,"&gt;="&amp;MF451,#REF!,"="&amp;KV451,#REF!,"="&amp;KX451)</f>
        <v/>
      </c>
      <c r="NF451" s="1">
        <f>COUNTIFS(#REF!,LT451,#REF!,1,#REF!,"&gt;="&amp;MC451,#REF!,"&lt;="&amp;MB451,#REF!,"&lt;="&amp;ME451,#REF!,"&gt;="&amp;MF451,#REF!,"="&amp;KW451,#REF!,"="&amp;KY451)</f>
        <v/>
      </c>
      <c r="NG451" s="1">
        <f>COUNTIFS(#REF!,LT451,#REF!,0,#REF!,"&gt;="&amp;MC451,#REF!,"&lt;="&amp;MB451,#REF!,"&lt;="&amp;ME451,#REF!,"&gt;="&amp;MF451,#REF!,"="&amp;KW451,#REF!,"="&amp;KY451)</f>
        <v/>
      </c>
      <c r="NH451" s="1">
        <f>COUNTIFS(#REF!,LT451,#REF!,1,#REF!,"&gt;="&amp;MC451,#REF!,"&lt;="&amp;MB451,#REF!,"&lt;="&amp;ME451,#REF!,"&gt;="&amp;MF451,#REF!,"="&amp;KZ451,#REF!,"="&amp;LA451)</f>
        <v/>
      </c>
      <c r="NI451" s="1">
        <f>COUNTIFS(#REF!,LT451,#REF!,0,#REF!,"&gt;="&amp;MC451,#REF!,"&lt;="&amp;MB451,#REF!,"&lt;="&amp;ME451,#REF!,"&gt;="&amp;MF451,#REF!,"="&amp;KZ451,#REF!,"="&amp;LA451)</f>
        <v/>
      </c>
      <c r="NJ451" s="1">
        <f>COUNTIFS(#REF!,LT451,#REF!,1,#REF!,"&gt;="&amp;MI451,#REF!,"&lt;="&amp;MH451,#REF!,"&lt;="&amp;ME451,#REF!,"&gt;="&amp;MF451)</f>
        <v/>
      </c>
      <c r="NK451" s="1">
        <f>COUNTIFS(#REF!,LT451,#REF!,0,#REF!,"&gt;="&amp;MI451,#REF!,"&lt;="&amp;MH451,#REF!,"&lt;="&amp;ME451,#REF!,"&gt;="&amp;MF451)</f>
        <v/>
      </c>
      <c r="NL451" s="1">
        <f>COUNTIFS(#REF!,LT451,#REF!,1,#REF!,"&gt;="&amp;MI451,#REF!,"&lt;="&amp;MH451,#REF!,"="&amp;KZ451,#REF!,"="&amp;LA451,#REF!,"&lt;="&amp;ME451,#REF!,"&gt;="&amp;MF451)</f>
        <v/>
      </c>
      <c r="NM451" s="1">
        <f>COUNTIFS(#REF!,LT451,#REF!,0,#REF!,"&gt;="&amp;MI451,#REF!,"&lt;="&amp;MH451,#REF!,"="&amp;KZ451,#REF!,"="&amp;LA451,#REF!,"&lt;="&amp;ME451,#REF!,"&gt;="&amp;MF451)</f>
        <v/>
      </c>
      <c r="NN451" s="1">
        <f>COUNTIFS(#REF!,LT451,#REF!,1,#REF!,"&gt;="&amp;MC451,#REF!,"&lt;="&amp;MB451,#REF!,"&lt;="&amp;ME451,#REF!,"&gt;="&amp;MF451)</f>
        <v/>
      </c>
      <c r="NO451" s="1">
        <f>COUNTIFS(#REF!,LT451,#REF!,0,#REF!,"&gt;="&amp;MC451,#REF!,"&lt;="&amp;MB451,#REF!,"&lt;="&amp;ME451,#REF!,"&gt;="&amp;MF451)</f>
        <v/>
      </c>
      <c r="NP451" s="1">
        <f>COUNTIFS(#REF!,LT451,#REF!,1,#REF!,"&lt;="&amp;ME451,#REF!,"&gt;="&amp;MF451,#REF!,"="&amp;KV451,#REF!,"="&amp;KX451)</f>
        <v/>
      </c>
      <c r="NQ451" s="1">
        <f>COUNTIFS(#REF!,LT451,#REF!,0,#REF!,"&lt;="&amp;ME451,#REF!,"&gt;="&amp;MF451,#REF!,"="&amp;KV451,#REF!,"="&amp;KX451)</f>
        <v/>
      </c>
      <c r="NR451" s="1">
        <f>COUNTIFS(#REF!,LT451,#REF!,1,#REF!,"&lt;="&amp;ME451,#REF!,"&gt;="&amp;MF451,#REF!,"="&amp;KW451,#REF!,"="&amp;KY451)</f>
        <v/>
      </c>
      <c r="NS451" s="1">
        <f>COUNTIFS(#REF!,LT451,#REF!,0,#REF!,"&lt;="&amp;ME451,#REF!,"&gt;="&amp;MF451,#REF!,"="&amp;KW451,#REF!,"="&amp;KY451)</f>
        <v/>
      </c>
      <c r="NT451" s="1">
        <f>MP451+MR451+MT451+MV451+MX451+MZ451+NB451</f>
        <v/>
      </c>
      <c r="NU451" s="1">
        <f>MQ451+MS451+MU451+MW451+MY451+NA451+NC451</f>
        <v/>
      </c>
      <c r="NV451" s="1">
        <f>NT451+NU451</f>
        <v/>
      </c>
      <c r="NW451" s="33">
        <f>NT451/(NT451+NU451)</f>
        <v/>
      </c>
      <c r="NX451" s="3">
        <f>1/NW451</f>
        <v/>
      </c>
      <c r="NY451" s="1">
        <f>LH451</f>
        <v/>
      </c>
      <c r="NZ451" s="79">
        <f>(NW451*((NY451-1)*0.98))-((1-NW451)*1)</f>
        <v/>
      </c>
      <c r="OA451" s="34">
        <f>IF(LR451&lt;0.9,0,IF(AND(LR451&gt;1.1),0,1))</f>
        <v/>
      </c>
      <c r="OB451" s="34">
        <f>IF(LS451&lt;0.9,0,IF(AND(LS451&gt;1.1),0,1))</f>
        <v/>
      </c>
      <c r="OC451" s="32">
        <f>IF(NV451&gt;99,1,0)</f>
        <v/>
      </c>
      <c r="OD451" s="32">
        <f>IF(NZ451&gt;0.0799,1,0)</f>
        <v/>
      </c>
      <c r="OE451" s="32">
        <f>IF(NZ451&gt;OM451,1,0)</f>
        <v/>
      </c>
      <c r="OF451" s="32">
        <f>OC451+OD451+OE451+OA451+OB451</f>
        <v/>
      </c>
      <c r="OG451" s="1">
        <f>ND451+NF451+NH451+NJ451+NL451+NN451+NP451+NR451</f>
        <v/>
      </c>
      <c r="OH451" s="1">
        <f>NE451+NG451+NI451+NK451+NM451+NO451+NQ451+NS451</f>
        <v/>
      </c>
      <c r="OI451" s="1">
        <f>OG451+OH451</f>
        <v/>
      </c>
      <c r="OJ451" s="33">
        <f>OG451/(OG451+OH451)</f>
        <v/>
      </c>
      <c r="OK451" s="3">
        <f>1/OJ451</f>
        <v/>
      </c>
      <c r="OL451" s="1">
        <f>LI451</f>
        <v/>
      </c>
      <c r="OM451" s="79">
        <f>(OJ451*((OL451-1)*0.98))-((1-OJ451)*1)</f>
        <v/>
      </c>
      <c r="ON451" s="34">
        <f>IF(LR451&lt;0.9,0,IF(AND(LR451&gt;1.1),0,1))</f>
        <v/>
      </c>
      <c r="OO451" s="34">
        <f>IF(LS451&lt;0.9,0,IF(AND(LS451&gt;1.1),0,1))</f>
        <v/>
      </c>
      <c r="OP451" s="32">
        <f>IF(OI451&gt;99,1,0)</f>
        <v/>
      </c>
      <c r="OQ451" s="32">
        <f>IF(OM451&gt;0.0799,1,0)</f>
        <v/>
      </c>
      <c r="OR451" s="32">
        <f>IF(OM451&gt;OZ451,1,0)</f>
        <v/>
      </c>
      <c r="OS451" s="32">
        <f>OP451+OQ451+OR451+ON451+OO451</f>
        <v/>
      </c>
      <c r="OT451">
        <f>IF(OF451=5,"BackHome0-0",IF(AND(OS451=5),"BackAway0-0",""))</f>
        <v/>
      </c>
      <c r="OU451">
        <f>IF(OF451=5,KN451,IF(AND(OS451=5),KO451,""))</f>
        <v/>
      </c>
      <c r="OV451">
        <f>IF(OF451=5,"Match Odds",IF(AND(OS451=5),"Match Odds",""))</f>
        <v/>
      </c>
      <c r="OW451">
        <f>IF(OF451=5,KP451,IF(AND(OS451=5),KP451,""))</f>
        <v/>
      </c>
      <c r="OX451">
        <f>IF(OF451=5,"MATCH_ODDS",IF(AND(OS451=5),"MATCH_ODDS",""))</f>
        <v/>
      </c>
      <c r="OY451">
        <f>IF(OF451=5,"BACK",IF(AND(OS451=5),"BACK",""))</f>
        <v/>
      </c>
    </row>
    <row r="452" ht="16.5" customHeight="1" thickBot="1" thickTop="1">
      <c r="A452" s="2" t="n"/>
      <c r="KN452" s="1">
        <f>IF(INDEX(#REF!,MATCH('HT 0-0'!D452,#REF!,0))=INDEX(#REF!,MATCH('HT 0-0'!D452,#REF!,0)),INDEX(#REF!,MATCH('HT 0-0'!D452,#REF!,0)),"ERROR")</f>
        <v/>
      </c>
      <c r="KO452" s="1">
        <f>IF(INDEX(#REF!,MATCH('HT 0-0'!E452,#REF!,0))=INDEX(#REF!,MATCH('HT 0-0'!E452,#REF!,0)),INDEX(#REF!,MATCH('HT 0-0'!E452,#REF!,0)),"ERROR")</f>
        <v/>
      </c>
      <c r="KP452" s="1">
        <f>KN452&amp;" v "&amp;KO452</f>
        <v/>
      </c>
      <c r="KQ452">
        <f>B452&amp;"_"&amp;C452</f>
        <v/>
      </c>
      <c r="KR452" s="1">
        <f>IF((HW452/KK452)&lt;0.335,"G",IF((HW452/KK452)&gt;0.67,"R","A"))</f>
        <v/>
      </c>
      <c r="KS452" s="1">
        <f>IF((HX452/KK452)&lt;0.335,"G",IF((HX452/KK452)&gt;0.67,"R","A"))</f>
        <v/>
      </c>
      <c r="KT452" s="1">
        <f>IF((IH452/KK452)&lt;0.335,"G",IF((IH452/KK452)&gt;0.67,"R","A"))</f>
        <v/>
      </c>
      <c r="KU452" s="1">
        <f>IF((II452/KK452)&lt;0.335,"G",IF((II452/KK452)&gt;0.67,"R","A"))</f>
        <v/>
      </c>
      <c r="KV452" s="1">
        <f>IF((HZ452/KK452)&lt;0.335,"G",IF((HZ452/KK452)&gt;0.67,"R","A"))</f>
        <v/>
      </c>
      <c r="KW452" s="1">
        <f>IF((HY452/KK452)&lt;0.335,"G",IF((HY452/KK452)&gt;0.67,"R","A"))</f>
        <v/>
      </c>
      <c r="KX452" s="1">
        <f>IF((IK452/KK452)&lt;0.335,"G",IF((IK452/KK452)&gt;0.67,"R","A"))</f>
        <v/>
      </c>
      <c r="KY452" s="1">
        <f>IF((IJ452/KK452)&lt;0.335,"G",IF((IJ452/KK452)&gt;0.67,"R","A"))</f>
        <v/>
      </c>
      <c r="KZ452" s="1">
        <f>IF((HQ452/KK452)&lt;0.335,"G",IF((HQ452/KK452)&gt;0.67,"R","A"))</f>
        <v/>
      </c>
      <c r="LA452" s="1">
        <f>IF((IB452/KK452)&lt;0.335,"G",IF((IB452/KK452)&gt;0.67,"R","A"))</f>
        <v/>
      </c>
      <c r="LB452">
        <f>IF(LQ452="0-0",INDEX(Scrape!#REF!,MATCH('HT 0-0'!KP452,Scrape!$B:$B,0)),"")</f>
        <v/>
      </c>
      <c r="LC452">
        <f>IF(LQ452="0-0",INDEX(Scrape!$A:$A,MATCH('HT 0-0'!KP452,Scrape!$B:$B,0)),"")</f>
        <v/>
      </c>
      <c r="LD452">
        <f>IF(LQ452="0-0",INDEX(Scrape!$B:$B,MATCH('HT 0-0'!KP452,Scrape!$B:$B,0)),"")</f>
        <v/>
      </c>
      <c r="LE452">
        <f>IF(LQ452="0-0",INDEX(Scrape!$C:$C,MATCH('HT 0-0'!KP452,Scrape!$B:$B,0)),"")</f>
        <v/>
      </c>
      <c r="LF452">
        <f>IF(LQ452="0-0",INDEX(Scrape!$D:$D,MATCH('HT 0-0'!KP452,Scrape!$B:$B,0)),"")</f>
        <v/>
      </c>
      <c r="LG452">
        <f>IF(LQ452="0-0",INDEX(Scrape!$E:$E,MATCH('HT 0-0'!KP452,Scrape!$B:$B,0)),"")</f>
        <v/>
      </c>
      <c r="LH452">
        <f>IF(LQ452="0-0",INDEX(Scrape!$F:$F,MATCH('HT 0-0'!KP452,Scrape!$B:$B,0)),"")</f>
        <v/>
      </c>
      <c r="LI452">
        <f>IF(LQ452="0-0",INDEX(Scrape!$G:$G,MATCH('HT 0-0'!KP452,Scrape!$B:$B,0)),"")</f>
        <v/>
      </c>
      <c r="LJ452">
        <f>IF(LQ452="0-0",INDEX(Scrape!$H:$H,MATCH('HT 0-0'!KP452,Scrape!$B:$B,0)),"")</f>
        <v/>
      </c>
      <c r="LK452">
        <f>IF(LQ452="0-0",INDEX(Scrape!$I:$I,MATCH('HT 0-0'!KP452,Scrape!$B:$B,0)),"")</f>
        <v/>
      </c>
      <c r="LL452">
        <f>IF(LQ452="0-0",INDEX(Scrape!$J:$J,MATCH('HT 0-0'!KP452,Scrape!$B:$B,0)),"")</f>
        <v/>
      </c>
      <c r="LM452">
        <f>IF(LQ452="0-0",INDEX(Scrape!$K:$K,MATCH('HT 0-0'!KP452,Scrape!$B:$B,0)),"")</f>
        <v/>
      </c>
      <c r="LN452">
        <f>IF(LQ452="0-0",INDEX(Scrape!$L:$L,MATCH('HT 0-0'!KP452,Scrape!$B:$B,0)),"")</f>
        <v/>
      </c>
      <c r="LO452">
        <f>IF(LQ452="0-0",INDEX(Scrape!$M:$M,MATCH('HT 0-0'!KP452,Scrape!$B:$B,0)),"")</f>
        <v/>
      </c>
      <c r="LP452">
        <f>IF(LQ452="0-0",INDEX(Scrape!$N:$N,MATCH('HT 0-0'!KP452,Scrape!$B:$B,0)),"")</f>
        <v/>
      </c>
      <c r="LQ452">
        <f>INDEX(Scrape!$O:$O,MATCH('HT 0-0'!KP452,Scrape!$B:$B,0))</f>
        <v/>
      </c>
      <c r="LR452">
        <f>(1/LJ452)+(1/LI452)+(1/LH452)</f>
        <v/>
      </c>
      <c r="LS452">
        <f>(1/LG452)+(1/LF452)+(1/LE452)</f>
        <v/>
      </c>
      <c r="LT452" s="8">
        <f>IF(INDEX(#REF!,MATCH(KQ452,#REF!,0))=INDEX(#REF!,MATCH(KQ452,#REF!,0)),INDEX(#REF!,MATCH(KQ452,#REF!,0)),"ERROR")</f>
        <v/>
      </c>
      <c r="LU452" s="4">
        <f>IF(KR452="G",2,IF(KR452="R",0.5,IF(KR452="A",1)))</f>
        <v/>
      </c>
      <c r="LV452" s="4">
        <f>IF(KS452="G",0.5,IF(KS452="R",2,IF(KS452="A",1)))</f>
        <v/>
      </c>
      <c r="LW452" s="4">
        <f>IF(KT452="G",2,IF(KT452="R",0.5,IF(KT452="A",1)))</f>
        <v/>
      </c>
      <c r="LX452" s="4">
        <f>IF(KU452="G",0.5,IF(KU452="R",2,IF(KU452="A",1)))</f>
        <v/>
      </c>
      <c r="LY452" s="7">
        <f>(LK452*(LU452+LX452)+(LL452*(LU452+LX452)))</f>
        <v/>
      </c>
      <c r="LZ452" s="7">
        <f>(LN452*(LV452+LW452)+(LO452*(LV452+LW452)))</f>
        <v/>
      </c>
      <c r="MA452" s="11">
        <f>LY452-LZ452</f>
        <v/>
      </c>
      <c r="MB452" s="5">
        <f>MA452+2</f>
        <v/>
      </c>
      <c r="MC452" s="6">
        <f>MA452-2</f>
        <v/>
      </c>
      <c r="MD452" s="4">
        <f>LE452</f>
        <v/>
      </c>
      <c r="ME452" s="9">
        <f>IF(MD452=0,1000,MD452+0.75)</f>
        <v/>
      </c>
      <c r="MF452" s="10">
        <f>IF(MD452=0,0,MD452-0.75)</f>
        <v/>
      </c>
      <c r="MG452" s="4">
        <f>((LM452*(LU452+LX452))-((LP452*(LV452+LW452))))</f>
        <v/>
      </c>
      <c r="MH452" s="9">
        <f>MG452*1.2</f>
        <v/>
      </c>
      <c r="MI452" s="10">
        <f>MG452*0.8</f>
        <v/>
      </c>
      <c r="MJ452">
        <f>IFERROR(OT452,"")</f>
        <v/>
      </c>
      <c r="MK452">
        <f>IFERROR(OU452,"")</f>
        <v/>
      </c>
      <c r="ML452">
        <f>IFERROR(OV452,"")</f>
        <v/>
      </c>
      <c r="MM452">
        <f>IFERROR(OW452,"")</f>
        <v/>
      </c>
      <c r="MN452">
        <f>IFERROR(OX452,"")</f>
        <v/>
      </c>
      <c r="MO452">
        <f>IFERROR(OY452,"")</f>
        <v/>
      </c>
      <c r="MP452" s="1">
        <f>COUNTIFS(#REF!,LT452,#REF!,1,#REF!,"&gt;="&amp;MC452,#REF!,"&lt;="&amp;MB452,#REF!,"&lt;="&amp;ME452,#REF!,"&gt;="&amp;MF452,#REF!,"="&amp;KV452,#REF!,"="&amp;KX452)</f>
        <v/>
      </c>
      <c r="MQ452" s="1">
        <f>COUNTIFS(#REF!,LT452,#REF!,0,#REF!,"&gt;="&amp;MC452,#REF!,"&lt;="&amp;MB452,#REF!,"&lt;="&amp;ME452,#REF!,"&gt;="&amp;MF452,#REF!,"="&amp;KV452,#REF!,"="&amp;KX452)</f>
        <v/>
      </c>
      <c r="MR452" s="1">
        <f>COUNTIFS(#REF!,LT452,#REF!,1,#REF!,"&gt;="&amp;MC452,#REF!,"&lt;="&amp;MB452,#REF!,"&lt;="&amp;ME452,#REF!,"&gt;="&amp;MF452,#REF!,"="&amp;KW452,#REF!,"="&amp;KY452)</f>
        <v/>
      </c>
      <c r="MS452" s="1">
        <f>COUNTIFS(#REF!,LT452,#REF!,0,#REF!,"&gt;="&amp;MC452,#REF!,"&lt;="&amp;MB452,#REF!,"&lt;="&amp;ME452,#REF!,"&gt;="&amp;MF452,#REF!,"="&amp;KW452,#REF!,"="&amp;KY452)</f>
        <v/>
      </c>
      <c r="MT452" s="1">
        <f>COUNTIFS(#REF!,LT452,#REF!,1,#REF!,"&gt;="&amp;MI452,#REF!,"&lt;="&amp;MH452,#REF!,"&lt;="&amp;ME452,#REF!,"&gt;="&amp;MF452)</f>
        <v/>
      </c>
      <c r="MU452" s="1">
        <f>COUNTIFS(#REF!,LT452,#REF!,0,#REF!,"&gt;="&amp;MI452,#REF!,"&lt;="&amp;MH452,#REF!,"&lt;="&amp;ME452,#REF!,"&gt;="&amp;MF452)</f>
        <v/>
      </c>
      <c r="MV452" s="1">
        <f>COUNTIFS(#REF!,LT452,#REF!,1,#REF!,"&gt;="&amp;MI452,#REF!,"&lt;="&amp;MH452,#REF!,"="&amp;KZ452,#REF!,"="&amp;LA452,#REF!,"&lt;="&amp;ME452,#REF!,"&gt;="&amp;MF452)</f>
        <v/>
      </c>
      <c r="MW452" s="1">
        <f>COUNTIFS(#REF!,LT452,#REF!,0,#REF!,"&gt;="&amp;MI452,#REF!,"&lt;="&amp;MH452,#REF!,"="&amp;KZ452,#REF!,"="&amp;LA452,#REF!,"&lt;="&amp;ME452,#REF!,"&gt;="&amp;MF452)</f>
        <v/>
      </c>
      <c r="MX452" s="1">
        <f>COUNTIFS(#REF!,LT452,#REF!,1,#REF!,"&gt;="&amp;MC452,#REF!,"&lt;="&amp;MB452,#REF!,"&lt;="&amp;ME452,#REF!,"&gt;="&amp;MF452)</f>
        <v/>
      </c>
      <c r="MY452" s="1">
        <f>COUNTIFS(#REF!,LT452,#REF!,0,#REF!,"&gt;="&amp;MC452,#REF!,"&lt;="&amp;MB452,#REF!,"&lt;="&amp;ME452,#REF!,"&gt;="&amp;MF452)</f>
        <v/>
      </c>
      <c r="MZ452" s="1">
        <f>COUNTIFS(#REF!,LT452,#REF!,1,#REF!,"&lt;="&amp;ME452,#REF!,"&gt;="&amp;MF452,#REF!,"="&amp;KV452,#REF!,"="&amp;KX452)</f>
        <v/>
      </c>
      <c r="NA452" s="1">
        <f>COUNTIFS(#REF!,LT452,#REF!,0,#REF!,"&lt;="&amp;ME452,#REF!,"&gt;="&amp;MF452,#REF!,"="&amp;KV452,#REF!,"="&amp;KX452)</f>
        <v/>
      </c>
      <c r="NB452" s="1">
        <f>COUNTIFS(#REF!,LT452,#REF!,1,#REF!,"&lt;="&amp;ME452,#REF!,"&gt;="&amp;MF452,#REF!,"="&amp;KW452,#REF!,"="&amp;KY452)</f>
        <v/>
      </c>
      <c r="NC452" s="1">
        <f>COUNTIFS(#REF!,LT452,#REF!,0,#REF!,"&lt;="&amp;ME452,#REF!,"&gt;="&amp;MF452,#REF!,"="&amp;KW452,#REF!,"="&amp;KY452)</f>
        <v/>
      </c>
      <c r="ND452" s="1">
        <f>COUNTIFS(#REF!,LT452,#REF!,1,#REF!,"&gt;="&amp;MC452,#REF!,"&lt;="&amp;MB452,#REF!,"&lt;="&amp;ME452,#REF!,"&gt;="&amp;MF452,#REF!,"="&amp;KV452,#REF!,"="&amp;KX452)</f>
        <v/>
      </c>
      <c r="NE452" s="1">
        <f>COUNTIFS(#REF!,LT452,#REF!,0,#REF!,"&gt;="&amp;MC452,#REF!,"&lt;="&amp;MB452,#REF!,"&lt;="&amp;ME452,#REF!,"&gt;="&amp;MF452,#REF!,"="&amp;KV452,#REF!,"="&amp;KX452)</f>
        <v/>
      </c>
      <c r="NF452" s="1">
        <f>COUNTIFS(#REF!,LT452,#REF!,1,#REF!,"&gt;="&amp;MC452,#REF!,"&lt;="&amp;MB452,#REF!,"&lt;="&amp;ME452,#REF!,"&gt;="&amp;MF452,#REF!,"="&amp;KW452,#REF!,"="&amp;KY452)</f>
        <v/>
      </c>
      <c r="NG452" s="1">
        <f>COUNTIFS(#REF!,LT452,#REF!,0,#REF!,"&gt;="&amp;MC452,#REF!,"&lt;="&amp;MB452,#REF!,"&lt;="&amp;ME452,#REF!,"&gt;="&amp;MF452,#REF!,"="&amp;KW452,#REF!,"="&amp;KY452)</f>
        <v/>
      </c>
      <c r="NH452" s="1">
        <f>COUNTIFS(#REF!,LT452,#REF!,1,#REF!,"&gt;="&amp;MC452,#REF!,"&lt;="&amp;MB452,#REF!,"&lt;="&amp;ME452,#REF!,"&gt;="&amp;MF452,#REF!,"="&amp;KZ452,#REF!,"="&amp;LA452)</f>
        <v/>
      </c>
      <c r="NI452" s="1">
        <f>COUNTIFS(#REF!,LT452,#REF!,0,#REF!,"&gt;="&amp;MC452,#REF!,"&lt;="&amp;MB452,#REF!,"&lt;="&amp;ME452,#REF!,"&gt;="&amp;MF452,#REF!,"="&amp;KZ452,#REF!,"="&amp;LA452)</f>
        <v/>
      </c>
      <c r="NJ452" s="1">
        <f>COUNTIFS(#REF!,LT452,#REF!,1,#REF!,"&gt;="&amp;MI452,#REF!,"&lt;="&amp;MH452,#REF!,"&lt;="&amp;ME452,#REF!,"&gt;="&amp;MF452)</f>
        <v/>
      </c>
      <c r="NK452" s="1">
        <f>COUNTIFS(#REF!,LT452,#REF!,0,#REF!,"&gt;="&amp;MI452,#REF!,"&lt;="&amp;MH452,#REF!,"&lt;="&amp;ME452,#REF!,"&gt;="&amp;MF452)</f>
        <v/>
      </c>
      <c r="NL452" s="1">
        <f>COUNTIFS(#REF!,LT452,#REF!,1,#REF!,"&gt;="&amp;MI452,#REF!,"&lt;="&amp;MH452,#REF!,"="&amp;KZ452,#REF!,"="&amp;LA452,#REF!,"&lt;="&amp;ME452,#REF!,"&gt;="&amp;MF452)</f>
        <v/>
      </c>
      <c r="NM452" s="1">
        <f>COUNTIFS(#REF!,LT452,#REF!,0,#REF!,"&gt;="&amp;MI452,#REF!,"&lt;="&amp;MH452,#REF!,"="&amp;KZ452,#REF!,"="&amp;LA452,#REF!,"&lt;="&amp;ME452,#REF!,"&gt;="&amp;MF452)</f>
        <v/>
      </c>
      <c r="NN452" s="1">
        <f>COUNTIFS(#REF!,LT452,#REF!,1,#REF!,"&gt;="&amp;MC452,#REF!,"&lt;="&amp;MB452,#REF!,"&lt;="&amp;ME452,#REF!,"&gt;="&amp;MF452)</f>
        <v/>
      </c>
      <c r="NO452" s="1">
        <f>COUNTIFS(#REF!,LT452,#REF!,0,#REF!,"&gt;="&amp;MC452,#REF!,"&lt;="&amp;MB452,#REF!,"&lt;="&amp;ME452,#REF!,"&gt;="&amp;MF452)</f>
        <v/>
      </c>
      <c r="NP452" s="1">
        <f>COUNTIFS(#REF!,LT452,#REF!,1,#REF!,"&lt;="&amp;ME452,#REF!,"&gt;="&amp;MF452,#REF!,"="&amp;KV452,#REF!,"="&amp;KX452)</f>
        <v/>
      </c>
      <c r="NQ452" s="1">
        <f>COUNTIFS(#REF!,LT452,#REF!,0,#REF!,"&lt;="&amp;ME452,#REF!,"&gt;="&amp;MF452,#REF!,"="&amp;KV452,#REF!,"="&amp;KX452)</f>
        <v/>
      </c>
      <c r="NR452" s="1">
        <f>COUNTIFS(#REF!,LT452,#REF!,1,#REF!,"&lt;="&amp;ME452,#REF!,"&gt;="&amp;MF452,#REF!,"="&amp;KW452,#REF!,"="&amp;KY452)</f>
        <v/>
      </c>
      <c r="NS452" s="1">
        <f>COUNTIFS(#REF!,LT452,#REF!,0,#REF!,"&lt;="&amp;ME452,#REF!,"&gt;="&amp;MF452,#REF!,"="&amp;KW452,#REF!,"="&amp;KY452)</f>
        <v/>
      </c>
      <c r="NT452" s="1">
        <f>MP452+MR452+MT452+MV452+MX452+MZ452+NB452</f>
        <v/>
      </c>
      <c r="NU452" s="1">
        <f>MQ452+MS452+MU452+MW452+MY452+NA452+NC452</f>
        <v/>
      </c>
      <c r="NV452" s="1">
        <f>NT452+NU452</f>
        <v/>
      </c>
      <c r="NW452" s="33">
        <f>NT452/(NT452+NU452)</f>
        <v/>
      </c>
      <c r="NX452" s="3">
        <f>1/NW452</f>
        <v/>
      </c>
      <c r="NY452" s="1">
        <f>LH452</f>
        <v/>
      </c>
      <c r="NZ452" s="79">
        <f>(NW452*((NY452-1)*0.98))-((1-NW452)*1)</f>
        <v/>
      </c>
      <c r="OA452" s="34">
        <f>IF(LR452&lt;0.9,0,IF(AND(LR452&gt;1.1),0,1))</f>
        <v/>
      </c>
      <c r="OB452" s="34">
        <f>IF(LS452&lt;0.9,0,IF(AND(LS452&gt;1.1),0,1))</f>
        <v/>
      </c>
      <c r="OC452" s="32">
        <f>IF(NV452&gt;99,1,0)</f>
        <v/>
      </c>
      <c r="OD452" s="32">
        <f>IF(NZ452&gt;0.0799,1,0)</f>
        <v/>
      </c>
      <c r="OE452" s="32">
        <f>IF(NZ452&gt;OM452,1,0)</f>
        <v/>
      </c>
      <c r="OF452" s="32">
        <f>OC452+OD452+OE452+OA452+OB452</f>
        <v/>
      </c>
      <c r="OG452" s="1">
        <f>ND452+NF452+NH452+NJ452+NL452+NN452+NP452+NR452</f>
        <v/>
      </c>
      <c r="OH452" s="1">
        <f>NE452+NG452+NI452+NK452+NM452+NO452+NQ452+NS452</f>
        <v/>
      </c>
      <c r="OI452" s="1">
        <f>OG452+OH452</f>
        <v/>
      </c>
      <c r="OJ452" s="33">
        <f>OG452/(OG452+OH452)</f>
        <v/>
      </c>
      <c r="OK452" s="3">
        <f>1/OJ452</f>
        <v/>
      </c>
      <c r="OL452" s="1">
        <f>LI452</f>
        <v/>
      </c>
      <c r="OM452" s="79">
        <f>(OJ452*((OL452-1)*0.98))-((1-OJ452)*1)</f>
        <v/>
      </c>
      <c r="ON452" s="34">
        <f>IF(LR452&lt;0.9,0,IF(AND(LR452&gt;1.1),0,1))</f>
        <v/>
      </c>
      <c r="OO452" s="34">
        <f>IF(LS452&lt;0.9,0,IF(AND(LS452&gt;1.1),0,1))</f>
        <v/>
      </c>
      <c r="OP452" s="32">
        <f>IF(OI452&gt;99,1,0)</f>
        <v/>
      </c>
      <c r="OQ452" s="32">
        <f>IF(OM452&gt;0.0799,1,0)</f>
        <v/>
      </c>
      <c r="OR452" s="32">
        <f>IF(OM452&gt;OZ452,1,0)</f>
        <v/>
      </c>
      <c r="OS452" s="32">
        <f>OP452+OQ452+OR452+ON452+OO452</f>
        <v/>
      </c>
      <c r="OT452">
        <f>IF(OF452=5,"BackHome0-0",IF(AND(OS452=5),"BackAway0-0",""))</f>
        <v/>
      </c>
      <c r="OU452">
        <f>IF(OF452=5,KN452,IF(AND(OS452=5),KO452,""))</f>
        <v/>
      </c>
      <c r="OV452">
        <f>IF(OF452=5,"Match Odds",IF(AND(OS452=5),"Match Odds",""))</f>
        <v/>
      </c>
      <c r="OW452">
        <f>IF(OF452=5,KP452,IF(AND(OS452=5),KP452,""))</f>
        <v/>
      </c>
      <c r="OX452">
        <f>IF(OF452=5,"MATCH_ODDS",IF(AND(OS452=5),"MATCH_ODDS",""))</f>
        <v/>
      </c>
      <c r="OY452">
        <f>IF(OF452=5,"BACK",IF(AND(OS452=5),"BACK",""))</f>
        <v/>
      </c>
    </row>
    <row r="453" ht="16.5" customHeight="1" thickBot="1" thickTop="1">
      <c r="A453" s="2" t="n"/>
      <c r="KN453" s="1">
        <f>IF(INDEX(#REF!,MATCH('HT 0-0'!D453,#REF!,0))=INDEX(#REF!,MATCH('HT 0-0'!D453,#REF!,0)),INDEX(#REF!,MATCH('HT 0-0'!D453,#REF!,0)),"ERROR")</f>
        <v/>
      </c>
      <c r="KO453" s="1">
        <f>IF(INDEX(#REF!,MATCH('HT 0-0'!E453,#REF!,0))=INDEX(#REF!,MATCH('HT 0-0'!E453,#REF!,0)),INDEX(#REF!,MATCH('HT 0-0'!E453,#REF!,0)),"ERROR")</f>
        <v/>
      </c>
      <c r="KP453" s="1">
        <f>KN453&amp;" v "&amp;KO453</f>
        <v/>
      </c>
      <c r="KQ453">
        <f>B453&amp;"_"&amp;C453</f>
        <v/>
      </c>
      <c r="KR453" s="1">
        <f>IF((HW453/KK453)&lt;0.335,"G",IF((HW453/KK453)&gt;0.67,"R","A"))</f>
        <v/>
      </c>
      <c r="KS453" s="1">
        <f>IF((HX453/KK453)&lt;0.335,"G",IF((HX453/KK453)&gt;0.67,"R","A"))</f>
        <v/>
      </c>
      <c r="KT453" s="1">
        <f>IF((IH453/KK453)&lt;0.335,"G",IF((IH453/KK453)&gt;0.67,"R","A"))</f>
        <v/>
      </c>
      <c r="KU453" s="1">
        <f>IF((II453/KK453)&lt;0.335,"G",IF((II453/KK453)&gt;0.67,"R","A"))</f>
        <v/>
      </c>
      <c r="KV453" s="1">
        <f>IF((HZ453/KK453)&lt;0.335,"G",IF((HZ453/KK453)&gt;0.67,"R","A"))</f>
        <v/>
      </c>
      <c r="KW453" s="1">
        <f>IF((HY453/KK453)&lt;0.335,"G",IF((HY453/KK453)&gt;0.67,"R","A"))</f>
        <v/>
      </c>
      <c r="KX453" s="1">
        <f>IF((IK453/KK453)&lt;0.335,"G",IF((IK453/KK453)&gt;0.67,"R","A"))</f>
        <v/>
      </c>
      <c r="KY453" s="1">
        <f>IF((IJ453/KK453)&lt;0.335,"G",IF((IJ453/KK453)&gt;0.67,"R","A"))</f>
        <v/>
      </c>
      <c r="KZ453" s="1">
        <f>IF((HQ453/KK453)&lt;0.335,"G",IF((HQ453/KK453)&gt;0.67,"R","A"))</f>
        <v/>
      </c>
      <c r="LA453" s="1">
        <f>IF((IB453/KK453)&lt;0.335,"G",IF((IB453/KK453)&gt;0.67,"R","A"))</f>
        <v/>
      </c>
      <c r="LB453">
        <f>IF(LQ453="0-0",INDEX(Scrape!#REF!,MATCH('HT 0-0'!KP453,Scrape!$B:$B,0)),"")</f>
        <v/>
      </c>
      <c r="LC453">
        <f>IF(LQ453="0-0",INDEX(Scrape!$A:$A,MATCH('HT 0-0'!KP453,Scrape!$B:$B,0)),"")</f>
        <v/>
      </c>
      <c r="LD453">
        <f>IF(LQ453="0-0",INDEX(Scrape!$B:$B,MATCH('HT 0-0'!KP453,Scrape!$B:$B,0)),"")</f>
        <v/>
      </c>
      <c r="LE453">
        <f>IF(LQ453="0-0",INDEX(Scrape!$C:$C,MATCH('HT 0-0'!KP453,Scrape!$B:$B,0)),"")</f>
        <v/>
      </c>
      <c r="LF453">
        <f>IF(LQ453="0-0",INDEX(Scrape!$D:$D,MATCH('HT 0-0'!KP453,Scrape!$B:$B,0)),"")</f>
        <v/>
      </c>
      <c r="LG453">
        <f>IF(LQ453="0-0",INDEX(Scrape!$E:$E,MATCH('HT 0-0'!KP453,Scrape!$B:$B,0)),"")</f>
        <v/>
      </c>
      <c r="LH453">
        <f>IF(LQ453="0-0",INDEX(Scrape!$F:$F,MATCH('HT 0-0'!KP453,Scrape!$B:$B,0)),"")</f>
        <v/>
      </c>
      <c r="LI453">
        <f>IF(LQ453="0-0",INDEX(Scrape!$G:$G,MATCH('HT 0-0'!KP453,Scrape!$B:$B,0)),"")</f>
        <v/>
      </c>
      <c r="LJ453">
        <f>IF(LQ453="0-0",INDEX(Scrape!$H:$H,MATCH('HT 0-0'!KP453,Scrape!$B:$B,0)),"")</f>
        <v/>
      </c>
      <c r="LK453">
        <f>IF(LQ453="0-0",INDEX(Scrape!$I:$I,MATCH('HT 0-0'!KP453,Scrape!$B:$B,0)),"")</f>
        <v/>
      </c>
      <c r="LL453">
        <f>IF(LQ453="0-0",INDEX(Scrape!$J:$J,MATCH('HT 0-0'!KP453,Scrape!$B:$B,0)),"")</f>
        <v/>
      </c>
      <c r="LM453">
        <f>IF(LQ453="0-0",INDEX(Scrape!$K:$K,MATCH('HT 0-0'!KP453,Scrape!$B:$B,0)),"")</f>
        <v/>
      </c>
      <c r="LN453">
        <f>IF(LQ453="0-0",INDEX(Scrape!$L:$L,MATCH('HT 0-0'!KP453,Scrape!$B:$B,0)),"")</f>
        <v/>
      </c>
      <c r="LO453">
        <f>IF(LQ453="0-0",INDEX(Scrape!$M:$M,MATCH('HT 0-0'!KP453,Scrape!$B:$B,0)),"")</f>
        <v/>
      </c>
      <c r="LP453">
        <f>IF(LQ453="0-0",INDEX(Scrape!$N:$N,MATCH('HT 0-0'!KP453,Scrape!$B:$B,0)),"")</f>
        <v/>
      </c>
      <c r="LQ453">
        <f>INDEX(Scrape!$O:$O,MATCH('HT 0-0'!KP453,Scrape!$B:$B,0))</f>
        <v/>
      </c>
      <c r="LR453">
        <f>(1/LJ453)+(1/LI453)+(1/LH453)</f>
        <v/>
      </c>
      <c r="LS453">
        <f>(1/LG453)+(1/LF453)+(1/LE453)</f>
        <v/>
      </c>
      <c r="LT453" s="8">
        <f>IF(INDEX(#REF!,MATCH(KQ453,#REF!,0))=INDEX(#REF!,MATCH(KQ453,#REF!,0)),INDEX(#REF!,MATCH(KQ453,#REF!,0)),"ERROR")</f>
        <v/>
      </c>
      <c r="LU453" s="4">
        <f>IF(KR453="G",2,IF(KR453="R",0.5,IF(KR453="A",1)))</f>
        <v/>
      </c>
      <c r="LV453" s="4">
        <f>IF(KS453="G",0.5,IF(KS453="R",2,IF(KS453="A",1)))</f>
        <v/>
      </c>
      <c r="LW453" s="4">
        <f>IF(KT453="G",2,IF(KT453="R",0.5,IF(KT453="A",1)))</f>
        <v/>
      </c>
      <c r="LX453" s="4">
        <f>IF(KU453="G",0.5,IF(KU453="R",2,IF(KU453="A",1)))</f>
        <v/>
      </c>
      <c r="LY453" s="7">
        <f>(LK453*(LU453+LX453)+(LL453*(LU453+LX453)))</f>
        <v/>
      </c>
      <c r="LZ453" s="7">
        <f>(LN453*(LV453+LW453)+(LO453*(LV453+LW453)))</f>
        <v/>
      </c>
      <c r="MA453" s="11">
        <f>LY453-LZ453</f>
        <v/>
      </c>
      <c r="MB453" s="5">
        <f>MA453+2</f>
        <v/>
      </c>
      <c r="MC453" s="6">
        <f>MA453-2</f>
        <v/>
      </c>
      <c r="MD453" s="4">
        <f>LE453</f>
        <v/>
      </c>
      <c r="ME453" s="9">
        <f>IF(MD453=0,1000,MD453+0.75)</f>
        <v/>
      </c>
      <c r="MF453" s="10">
        <f>IF(MD453=0,0,MD453-0.75)</f>
        <v/>
      </c>
      <c r="MG453" s="4">
        <f>((LM453*(LU453+LX453))-((LP453*(LV453+LW453))))</f>
        <v/>
      </c>
      <c r="MH453" s="9">
        <f>MG453*1.2</f>
        <v/>
      </c>
      <c r="MI453" s="10">
        <f>MG453*0.8</f>
        <v/>
      </c>
      <c r="MJ453">
        <f>IFERROR(OT453,"")</f>
        <v/>
      </c>
      <c r="MK453">
        <f>IFERROR(OU453,"")</f>
        <v/>
      </c>
      <c r="ML453">
        <f>IFERROR(OV453,"")</f>
        <v/>
      </c>
      <c r="MM453">
        <f>IFERROR(OW453,"")</f>
        <v/>
      </c>
      <c r="MN453">
        <f>IFERROR(OX453,"")</f>
        <v/>
      </c>
      <c r="MO453">
        <f>IFERROR(OY453,"")</f>
        <v/>
      </c>
      <c r="MP453" s="1">
        <f>COUNTIFS(#REF!,LT453,#REF!,1,#REF!,"&gt;="&amp;MC453,#REF!,"&lt;="&amp;MB453,#REF!,"&lt;="&amp;ME453,#REF!,"&gt;="&amp;MF453,#REF!,"="&amp;KV453,#REF!,"="&amp;KX453)</f>
        <v/>
      </c>
      <c r="MQ453" s="1">
        <f>COUNTIFS(#REF!,LT453,#REF!,0,#REF!,"&gt;="&amp;MC453,#REF!,"&lt;="&amp;MB453,#REF!,"&lt;="&amp;ME453,#REF!,"&gt;="&amp;MF453,#REF!,"="&amp;KV453,#REF!,"="&amp;KX453)</f>
        <v/>
      </c>
      <c r="MR453" s="1">
        <f>COUNTIFS(#REF!,LT453,#REF!,1,#REF!,"&gt;="&amp;MC453,#REF!,"&lt;="&amp;MB453,#REF!,"&lt;="&amp;ME453,#REF!,"&gt;="&amp;MF453,#REF!,"="&amp;KW453,#REF!,"="&amp;KY453)</f>
        <v/>
      </c>
      <c r="MS453" s="1">
        <f>COUNTIFS(#REF!,LT453,#REF!,0,#REF!,"&gt;="&amp;MC453,#REF!,"&lt;="&amp;MB453,#REF!,"&lt;="&amp;ME453,#REF!,"&gt;="&amp;MF453,#REF!,"="&amp;KW453,#REF!,"="&amp;KY453)</f>
        <v/>
      </c>
      <c r="MT453" s="1">
        <f>COUNTIFS(#REF!,LT453,#REF!,1,#REF!,"&gt;="&amp;MI453,#REF!,"&lt;="&amp;MH453,#REF!,"&lt;="&amp;ME453,#REF!,"&gt;="&amp;MF453)</f>
        <v/>
      </c>
      <c r="MU453" s="1">
        <f>COUNTIFS(#REF!,LT453,#REF!,0,#REF!,"&gt;="&amp;MI453,#REF!,"&lt;="&amp;MH453,#REF!,"&lt;="&amp;ME453,#REF!,"&gt;="&amp;MF453)</f>
        <v/>
      </c>
      <c r="MV453" s="1">
        <f>COUNTIFS(#REF!,LT453,#REF!,1,#REF!,"&gt;="&amp;MI453,#REF!,"&lt;="&amp;MH453,#REF!,"="&amp;KZ453,#REF!,"="&amp;LA453,#REF!,"&lt;="&amp;ME453,#REF!,"&gt;="&amp;MF453)</f>
        <v/>
      </c>
      <c r="MW453" s="1">
        <f>COUNTIFS(#REF!,LT453,#REF!,0,#REF!,"&gt;="&amp;MI453,#REF!,"&lt;="&amp;MH453,#REF!,"="&amp;KZ453,#REF!,"="&amp;LA453,#REF!,"&lt;="&amp;ME453,#REF!,"&gt;="&amp;MF453)</f>
        <v/>
      </c>
      <c r="MX453" s="1">
        <f>COUNTIFS(#REF!,LT453,#REF!,1,#REF!,"&gt;="&amp;MC453,#REF!,"&lt;="&amp;MB453,#REF!,"&lt;="&amp;ME453,#REF!,"&gt;="&amp;MF453)</f>
        <v/>
      </c>
      <c r="MY453" s="1">
        <f>COUNTIFS(#REF!,LT453,#REF!,0,#REF!,"&gt;="&amp;MC453,#REF!,"&lt;="&amp;MB453,#REF!,"&lt;="&amp;ME453,#REF!,"&gt;="&amp;MF453)</f>
        <v/>
      </c>
      <c r="MZ453" s="1">
        <f>COUNTIFS(#REF!,LT453,#REF!,1,#REF!,"&lt;="&amp;ME453,#REF!,"&gt;="&amp;MF453,#REF!,"="&amp;KV453,#REF!,"="&amp;KX453)</f>
        <v/>
      </c>
      <c r="NA453" s="1">
        <f>COUNTIFS(#REF!,LT453,#REF!,0,#REF!,"&lt;="&amp;ME453,#REF!,"&gt;="&amp;MF453,#REF!,"="&amp;KV453,#REF!,"="&amp;KX453)</f>
        <v/>
      </c>
      <c r="NB453" s="1">
        <f>COUNTIFS(#REF!,LT453,#REF!,1,#REF!,"&lt;="&amp;ME453,#REF!,"&gt;="&amp;MF453,#REF!,"="&amp;KW453,#REF!,"="&amp;KY453)</f>
        <v/>
      </c>
      <c r="NC453" s="1">
        <f>COUNTIFS(#REF!,LT453,#REF!,0,#REF!,"&lt;="&amp;ME453,#REF!,"&gt;="&amp;MF453,#REF!,"="&amp;KW453,#REF!,"="&amp;KY453)</f>
        <v/>
      </c>
      <c r="ND453" s="1">
        <f>COUNTIFS(#REF!,LT453,#REF!,1,#REF!,"&gt;="&amp;MC453,#REF!,"&lt;="&amp;MB453,#REF!,"&lt;="&amp;ME453,#REF!,"&gt;="&amp;MF453,#REF!,"="&amp;KV453,#REF!,"="&amp;KX453)</f>
        <v/>
      </c>
      <c r="NE453" s="1">
        <f>COUNTIFS(#REF!,LT453,#REF!,0,#REF!,"&gt;="&amp;MC453,#REF!,"&lt;="&amp;MB453,#REF!,"&lt;="&amp;ME453,#REF!,"&gt;="&amp;MF453,#REF!,"="&amp;KV453,#REF!,"="&amp;KX453)</f>
        <v/>
      </c>
      <c r="NF453" s="1">
        <f>COUNTIFS(#REF!,LT453,#REF!,1,#REF!,"&gt;="&amp;MC453,#REF!,"&lt;="&amp;MB453,#REF!,"&lt;="&amp;ME453,#REF!,"&gt;="&amp;MF453,#REF!,"="&amp;KW453,#REF!,"="&amp;KY453)</f>
        <v/>
      </c>
      <c r="NG453" s="1">
        <f>COUNTIFS(#REF!,LT453,#REF!,0,#REF!,"&gt;="&amp;MC453,#REF!,"&lt;="&amp;MB453,#REF!,"&lt;="&amp;ME453,#REF!,"&gt;="&amp;MF453,#REF!,"="&amp;KW453,#REF!,"="&amp;KY453)</f>
        <v/>
      </c>
      <c r="NH453" s="1">
        <f>COUNTIFS(#REF!,LT453,#REF!,1,#REF!,"&gt;="&amp;MC453,#REF!,"&lt;="&amp;MB453,#REF!,"&lt;="&amp;ME453,#REF!,"&gt;="&amp;MF453,#REF!,"="&amp;KZ453,#REF!,"="&amp;LA453)</f>
        <v/>
      </c>
      <c r="NI453" s="1">
        <f>COUNTIFS(#REF!,LT453,#REF!,0,#REF!,"&gt;="&amp;MC453,#REF!,"&lt;="&amp;MB453,#REF!,"&lt;="&amp;ME453,#REF!,"&gt;="&amp;MF453,#REF!,"="&amp;KZ453,#REF!,"="&amp;LA453)</f>
        <v/>
      </c>
      <c r="NJ453" s="1">
        <f>COUNTIFS(#REF!,LT453,#REF!,1,#REF!,"&gt;="&amp;MI453,#REF!,"&lt;="&amp;MH453,#REF!,"&lt;="&amp;ME453,#REF!,"&gt;="&amp;MF453)</f>
        <v/>
      </c>
      <c r="NK453" s="1">
        <f>COUNTIFS(#REF!,LT453,#REF!,0,#REF!,"&gt;="&amp;MI453,#REF!,"&lt;="&amp;MH453,#REF!,"&lt;="&amp;ME453,#REF!,"&gt;="&amp;MF453)</f>
        <v/>
      </c>
      <c r="NL453" s="1">
        <f>COUNTIFS(#REF!,LT453,#REF!,1,#REF!,"&gt;="&amp;MI453,#REF!,"&lt;="&amp;MH453,#REF!,"="&amp;KZ453,#REF!,"="&amp;LA453,#REF!,"&lt;="&amp;ME453,#REF!,"&gt;="&amp;MF453)</f>
        <v/>
      </c>
      <c r="NM453" s="1">
        <f>COUNTIFS(#REF!,LT453,#REF!,0,#REF!,"&gt;="&amp;MI453,#REF!,"&lt;="&amp;MH453,#REF!,"="&amp;KZ453,#REF!,"="&amp;LA453,#REF!,"&lt;="&amp;ME453,#REF!,"&gt;="&amp;MF453)</f>
        <v/>
      </c>
      <c r="NN453" s="1">
        <f>COUNTIFS(#REF!,LT453,#REF!,1,#REF!,"&gt;="&amp;MC453,#REF!,"&lt;="&amp;MB453,#REF!,"&lt;="&amp;ME453,#REF!,"&gt;="&amp;MF453)</f>
        <v/>
      </c>
      <c r="NO453" s="1">
        <f>COUNTIFS(#REF!,LT453,#REF!,0,#REF!,"&gt;="&amp;MC453,#REF!,"&lt;="&amp;MB453,#REF!,"&lt;="&amp;ME453,#REF!,"&gt;="&amp;MF453)</f>
        <v/>
      </c>
      <c r="NP453" s="1">
        <f>COUNTIFS(#REF!,LT453,#REF!,1,#REF!,"&lt;="&amp;ME453,#REF!,"&gt;="&amp;MF453,#REF!,"="&amp;KV453,#REF!,"="&amp;KX453)</f>
        <v/>
      </c>
      <c r="NQ453" s="1">
        <f>COUNTIFS(#REF!,LT453,#REF!,0,#REF!,"&lt;="&amp;ME453,#REF!,"&gt;="&amp;MF453,#REF!,"="&amp;KV453,#REF!,"="&amp;KX453)</f>
        <v/>
      </c>
      <c r="NR453" s="1">
        <f>COUNTIFS(#REF!,LT453,#REF!,1,#REF!,"&lt;="&amp;ME453,#REF!,"&gt;="&amp;MF453,#REF!,"="&amp;KW453,#REF!,"="&amp;KY453)</f>
        <v/>
      </c>
      <c r="NS453" s="1">
        <f>COUNTIFS(#REF!,LT453,#REF!,0,#REF!,"&lt;="&amp;ME453,#REF!,"&gt;="&amp;MF453,#REF!,"="&amp;KW453,#REF!,"="&amp;KY453)</f>
        <v/>
      </c>
      <c r="NT453" s="1">
        <f>MP453+MR453+MT453+MV453+MX453+MZ453+NB453</f>
        <v/>
      </c>
      <c r="NU453" s="1">
        <f>MQ453+MS453+MU453+MW453+MY453+NA453+NC453</f>
        <v/>
      </c>
      <c r="NV453" s="1">
        <f>NT453+NU453</f>
        <v/>
      </c>
      <c r="NW453" s="33">
        <f>NT453/(NT453+NU453)</f>
        <v/>
      </c>
      <c r="NX453" s="3">
        <f>1/NW453</f>
        <v/>
      </c>
      <c r="NY453" s="1">
        <f>LH453</f>
        <v/>
      </c>
      <c r="NZ453" s="79">
        <f>(NW453*((NY453-1)*0.98))-((1-NW453)*1)</f>
        <v/>
      </c>
      <c r="OA453" s="34">
        <f>IF(LR453&lt;0.9,0,IF(AND(LR453&gt;1.1),0,1))</f>
        <v/>
      </c>
      <c r="OB453" s="34">
        <f>IF(LS453&lt;0.9,0,IF(AND(LS453&gt;1.1),0,1))</f>
        <v/>
      </c>
      <c r="OC453" s="32">
        <f>IF(NV453&gt;99,1,0)</f>
        <v/>
      </c>
      <c r="OD453" s="32">
        <f>IF(NZ453&gt;0.0799,1,0)</f>
        <v/>
      </c>
      <c r="OE453" s="32">
        <f>IF(NZ453&gt;OM453,1,0)</f>
        <v/>
      </c>
      <c r="OF453" s="32">
        <f>OC453+OD453+OE453+OA453+OB453</f>
        <v/>
      </c>
      <c r="OG453" s="1">
        <f>ND453+NF453+NH453+NJ453+NL453+NN453+NP453+NR453</f>
        <v/>
      </c>
      <c r="OH453" s="1">
        <f>NE453+NG453+NI453+NK453+NM453+NO453+NQ453+NS453</f>
        <v/>
      </c>
      <c r="OI453" s="1">
        <f>OG453+OH453</f>
        <v/>
      </c>
      <c r="OJ453" s="33">
        <f>OG453/(OG453+OH453)</f>
        <v/>
      </c>
      <c r="OK453" s="3">
        <f>1/OJ453</f>
        <v/>
      </c>
      <c r="OL453" s="1">
        <f>LI453</f>
        <v/>
      </c>
      <c r="OM453" s="79">
        <f>(OJ453*((OL453-1)*0.98))-((1-OJ453)*1)</f>
        <v/>
      </c>
      <c r="ON453" s="34">
        <f>IF(LR453&lt;0.9,0,IF(AND(LR453&gt;1.1),0,1))</f>
        <v/>
      </c>
      <c r="OO453" s="34">
        <f>IF(LS453&lt;0.9,0,IF(AND(LS453&gt;1.1),0,1))</f>
        <v/>
      </c>
      <c r="OP453" s="32">
        <f>IF(OI453&gt;99,1,0)</f>
        <v/>
      </c>
      <c r="OQ453" s="32">
        <f>IF(OM453&gt;0.0799,1,0)</f>
        <v/>
      </c>
      <c r="OR453" s="32">
        <f>IF(OM453&gt;OZ453,1,0)</f>
        <v/>
      </c>
      <c r="OS453" s="32">
        <f>OP453+OQ453+OR453+ON453+OO453</f>
        <v/>
      </c>
      <c r="OT453">
        <f>IF(OF453=5,"BackHome0-0",IF(AND(OS453=5),"BackAway0-0",""))</f>
        <v/>
      </c>
      <c r="OU453">
        <f>IF(OF453=5,KN453,IF(AND(OS453=5),KO453,""))</f>
        <v/>
      </c>
      <c r="OV453">
        <f>IF(OF453=5,"Match Odds",IF(AND(OS453=5),"Match Odds",""))</f>
        <v/>
      </c>
      <c r="OW453">
        <f>IF(OF453=5,KP453,IF(AND(OS453=5),KP453,""))</f>
        <v/>
      </c>
      <c r="OX453">
        <f>IF(OF453=5,"MATCH_ODDS",IF(AND(OS453=5),"MATCH_ODDS",""))</f>
        <v/>
      </c>
      <c r="OY453">
        <f>IF(OF453=5,"BACK",IF(AND(OS453=5),"BACK",""))</f>
        <v/>
      </c>
    </row>
    <row r="454" ht="16.5" customHeight="1" thickBot="1" thickTop="1">
      <c r="A454" s="2" t="n"/>
      <c r="KN454" s="1">
        <f>IF(INDEX(#REF!,MATCH('HT 0-0'!D454,#REF!,0))=INDEX(#REF!,MATCH('HT 0-0'!D454,#REF!,0)),INDEX(#REF!,MATCH('HT 0-0'!D454,#REF!,0)),"ERROR")</f>
        <v/>
      </c>
      <c r="KO454" s="1">
        <f>IF(INDEX(#REF!,MATCH('HT 0-0'!E454,#REF!,0))=INDEX(#REF!,MATCH('HT 0-0'!E454,#REF!,0)),INDEX(#REF!,MATCH('HT 0-0'!E454,#REF!,0)),"ERROR")</f>
        <v/>
      </c>
      <c r="KP454" s="1">
        <f>KN454&amp;" v "&amp;KO454</f>
        <v/>
      </c>
      <c r="KQ454">
        <f>B454&amp;"_"&amp;C454</f>
        <v/>
      </c>
      <c r="KR454" s="1">
        <f>IF((HW454/KK454)&lt;0.335,"G",IF((HW454/KK454)&gt;0.67,"R","A"))</f>
        <v/>
      </c>
      <c r="KS454" s="1">
        <f>IF((HX454/KK454)&lt;0.335,"G",IF((HX454/KK454)&gt;0.67,"R","A"))</f>
        <v/>
      </c>
      <c r="KT454" s="1">
        <f>IF((IH454/KK454)&lt;0.335,"G",IF((IH454/KK454)&gt;0.67,"R","A"))</f>
        <v/>
      </c>
      <c r="KU454" s="1">
        <f>IF((II454/KK454)&lt;0.335,"G",IF((II454/KK454)&gt;0.67,"R","A"))</f>
        <v/>
      </c>
      <c r="KV454" s="1">
        <f>IF((HZ454/KK454)&lt;0.335,"G",IF((HZ454/KK454)&gt;0.67,"R","A"))</f>
        <v/>
      </c>
      <c r="KW454" s="1">
        <f>IF((HY454/KK454)&lt;0.335,"G",IF((HY454/KK454)&gt;0.67,"R","A"))</f>
        <v/>
      </c>
      <c r="KX454" s="1">
        <f>IF((IK454/KK454)&lt;0.335,"G",IF((IK454/KK454)&gt;0.67,"R","A"))</f>
        <v/>
      </c>
      <c r="KY454" s="1">
        <f>IF((IJ454/KK454)&lt;0.335,"G",IF((IJ454/KK454)&gt;0.67,"R","A"))</f>
        <v/>
      </c>
      <c r="KZ454" s="1">
        <f>IF((HQ454/KK454)&lt;0.335,"G",IF((HQ454/KK454)&gt;0.67,"R","A"))</f>
        <v/>
      </c>
      <c r="LA454" s="1">
        <f>IF((IB454/KK454)&lt;0.335,"G",IF((IB454/KK454)&gt;0.67,"R","A"))</f>
        <v/>
      </c>
      <c r="LB454">
        <f>IF(LQ454="0-0",INDEX(Scrape!#REF!,MATCH('HT 0-0'!KP454,Scrape!$B:$B,0)),"")</f>
        <v/>
      </c>
      <c r="LC454">
        <f>IF(LQ454="0-0",INDEX(Scrape!$A:$A,MATCH('HT 0-0'!KP454,Scrape!$B:$B,0)),"")</f>
        <v/>
      </c>
      <c r="LD454">
        <f>IF(LQ454="0-0",INDEX(Scrape!$B:$B,MATCH('HT 0-0'!KP454,Scrape!$B:$B,0)),"")</f>
        <v/>
      </c>
      <c r="LE454">
        <f>IF(LQ454="0-0",INDEX(Scrape!$C:$C,MATCH('HT 0-0'!KP454,Scrape!$B:$B,0)),"")</f>
        <v/>
      </c>
      <c r="LF454">
        <f>IF(LQ454="0-0",INDEX(Scrape!$D:$D,MATCH('HT 0-0'!KP454,Scrape!$B:$B,0)),"")</f>
        <v/>
      </c>
      <c r="LG454">
        <f>IF(LQ454="0-0",INDEX(Scrape!$E:$E,MATCH('HT 0-0'!KP454,Scrape!$B:$B,0)),"")</f>
        <v/>
      </c>
      <c r="LH454">
        <f>IF(LQ454="0-0",INDEX(Scrape!$F:$F,MATCH('HT 0-0'!KP454,Scrape!$B:$B,0)),"")</f>
        <v/>
      </c>
      <c r="LI454">
        <f>IF(LQ454="0-0",INDEX(Scrape!$G:$G,MATCH('HT 0-0'!KP454,Scrape!$B:$B,0)),"")</f>
        <v/>
      </c>
      <c r="LJ454">
        <f>IF(LQ454="0-0",INDEX(Scrape!$H:$H,MATCH('HT 0-0'!KP454,Scrape!$B:$B,0)),"")</f>
        <v/>
      </c>
      <c r="LK454">
        <f>IF(LQ454="0-0",INDEX(Scrape!$I:$I,MATCH('HT 0-0'!KP454,Scrape!$B:$B,0)),"")</f>
        <v/>
      </c>
      <c r="LL454">
        <f>IF(LQ454="0-0",INDEX(Scrape!$J:$J,MATCH('HT 0-0'!KP454,Scrape!$B:$B,0)),"")</f>
        <v/>
      </c>
      <c r="LM454">
        <f>IF(LQ454="0-0",INDEX(Scrape!$K:$K,MATCH('HT 0-0'!KP454,Scrape!$B:$B,0)),"")</f>
        <v/>
      </c>
      <c r="LN454">
        <f>IF(LQ454="0-0",INDEX(Scrape!$L:$L,MATCH('HT 0-0'!KP454,Scrape!$B:$B,0)),"")</f>
        <v/>
      </c>
      <c r="LO454">
        <f>IF(LQ454="0-0",INDEX(Scrape!$M:$M,MATCH('HT 0-0'!KP454,Scrape!$B:$B,0)),"")</f>
        <v/>
      </c>
      <c r="LP454">
        <f>IF(LQ454="0-0",INDEX(Scrape!$N:$N,MATCH('HT 0-0'!KP454,Scrape!$B:$B,0)),"")</f>
        <v/>
      </c>
      <c r="LQ454">
        <f>INDEX(Scrape!$O:$O,MATCH('HT 0-0'!KP454,Scrape!$B:$B,0))</f>
        <v/>
      </c>
      <c r="LR454">
        <f>(1/LJ454)+(1/LI454)+(1/LH454)</f>
        <v/>
      </c>
      <c r="LS454">
        <f>(1/LG454)+(1/LF454)+(1/LE454)</f>
        <v/>
      </c>
      <c r="LT454" s="8">
        <f>IF(INDEX(#REF!,MATCH(KQ454,#REF!,0))=INDEX(#REF!,MATCH(KQ454,#REF!,0)),INDEX(#REF!,MATCH(KQ454,#REF!,0)),"ERROR")</f>
        <v/>
      </c>
      <c r="LU454" s="4">
        <f>IF(KR454="G",2,IF(KR454="R",0.5,IF(KR454="A",1)))</f>
        <v/>
      </c>
      <c r="LV454" s="4">
        <f>IF(KS454="G",0.5,IF(KS454="R",2,IF(KS454="A",1)))</f>
        <v/>
      </c>
      <c r="LW454" s="4">
        <f>IF(KT454="G",2,IF(KT454="R",0.5,IF(KT454="A",1)))</f>
        <v/>
      </c>
      <c r="LX454" s="4">
        <f>IF(KU454="G",0.5,IF(KU454="R",2,IF(KU454="A",1)))</f>
        <v/>
      </c>
      <c r="LY454" s="7">
        <f>(LK454*(LU454+LX454)+(LL454*(LU454+LX454)))</f>
        <v/>
      </c>
      <c r="LZ454" s="7">
        <f>(LN454*(LV454+LW454)+(LO454*(LV454+LW454)))</f>
        <v/>
      </c>
      <c r="MA454" s="11">
        <f>LY454-LZ454</f>
        <v/>
      </c>
      <c r="MB454" s="5">
        <f>MA454+2</f>
        <v/>
      </c>
      <c r="MC454" s="6">
        <f>MA454-2</f>
        <v/>
      </c>
      <c r="MD454" s="4">
        <f>LE454</f>
        <v/>
      </c>
      <c r="ME454" s="9">
        <f>IF(MD454=0,1000,MD454+0.75)</f>
        <v/>
      </c>
      <c r="MF454" s="10">
        <f>IF(MD454=0,0,MD454-0.75)</f>
        <v/>
      </c>
      <c r="MG454" s="4">
        <f>((LM454*(LU454+LX454))-((LP454*(LV454+LW454))))</f>
        <v/>
      </c>
      <c r="MH454" s="9">
        <f>MG454*1.2</f>
        <v/>
      </c>
      <c r="MI454" s="10">
        <f>MG454*0.8</f>
        <v/>
      </c>
      <c r="MJ454">
        <f>IFERROR(OT454,"")</f>
        <v/>
      </c>
      <c r="MK454">
        <f>IFERROR(OU454,"")</f>
        <v/>
      </c>
      <c r="ML454">
        <f>IFERROR(OV454,"")</f>
        <v/>
      </c>
      <c r="MM454">
        <f>IFERROR(OW454,"")</f>
        <v/>
      </c>
      <c r="MN454">
        <f>IFERROR(OX454,"")</f>
        <v/>
      </c>
      <c r="MO454">
        <f>IFERROR(OY454,"")</f>
        <v/>
      </c>
      <c r="MP454" s="1">
        <f>COUNTIFS(#REF!,LT454,#REF!,1,#REF!,"&gt;="&amp;MC454,#REF!,"&lt;="&amp;MB454,#REF!,"&lt;="&amp;ME454,#REF!,"&gt;="&amp;MF454,#REF!,"="&amp;KV454,#REF!,"="&amp;KX454)</f>
        <v/>
      </c>
      <c r="MQ454" s="1">
        <f>COUNTIFS(#REF!,LT454,#REF!,0,#REF!,"&gt;="&amp;MC454,#REF!,"&lt;="&amp;MB454,#REF!,"&lt;="&amp;ME454,#REF!,"&gt;="&amp;MF454,#REF!,"="&amp;KV454,#REF!,"="&amp;KX454)</f>
        <v/>
      </c>
      <c r="MR454" s="1">
        <f>COUNTIFS(#REF!,LT454,#REF!,1,#REF!,"&gt;="&amp;MC454,#REF!,"&lt;="&amp;MB454,#REF!,"&lt;="&amp;ME454,#REF!,"&gt;="&amp;MF454,#REF!,"="&amp;KW454,#REF!,"="&amp;KY454)</f>
        <v/>
      </c>
      <c r="MS454" s="1">
        <f>COUNTIFS(#REF!,LT454,#REF!,0,#REF!,"&gt;="&amp;MC454,#REF!,"&lt;="&amp;MB454,#REF!,"&lt;="&amp;ME454,#REF!,"&gt;="&amp;MF454,#REF!,"="&amp;KW454,#REF!,"="&amp;KY454)</f>
        <v/>
      </c>
      <c r="MT454" s="1">
        <f>COUNTIFS(#REF!,LT454,#REF!,1,#REF!,"&gt;="&amp;MI454,#REF!,"&lt;="&amp;MH454,#REF!,"&lt;="&amp;ME454,#REF!,"&gt;="&amp;MF454)</f>
        <v/>
      </c>
      <c r="MU454" s="1">
        <f>COUNTIFS(#REF!,LT454,#REF!,0,#REF!,"&gt;="&amp;MI454,#REF!,"&lt;="&amp;MH454,#REF!,"&lt;="&amp;ME454,#REF!,"&gt;="&amp;MF454)</f>
        <v/>
      </c>
      <c r="MV454" s="1">
        <f>COUNTIFS(#REF!,LT454,#REF!,1,#REF!,"&gt;="&amp;MI454,#REF!,"&lt;="&amp;MH454,#REF!,"="&amp;KZ454,#REF!,"="&amp;LA454,#REF!,"&lt;="&amp;ME454,#REF!,"&gt;="&amp;MF454)</f>
        <v/>
      </c>
      <c r="MW454" s="1">
        <f>COUNTIFS(#REF!,LT454,#REF!,0,#REF!,"&gt;="&amp;MI454,#REF!,"&lt;="&amp;MH454,#REF!,"="&amp;KZ454,#REF!,"="&amp;LA454,#REF!,"&lt;="&amp;ME454,#REF!,"&gt;="&amp;MF454)</f>
        <v/>
      </c>
      <c r="MX454" s="1">
        <f>COUNTIFS(#REF!,LT454,#REF!,1,#REF!,"&gt;="&amp;MC454,#REF!,"&lt;="&amp;MB454,#REF!,"&lt;="&amp;ME454,#REF!,"&gt;="&amp;MF454)</f>
        <v/>
      </c>
      <c r="MY454" s="1">
        <f>COUNTIFS(#REF!,LT454,#REF!,0,#REF!,"&gt;="&amp;MC454,#REF!,"&lt;="&amp;MB454,#REF!,"&lt;="&amp;ME454,#REF!,"&gt;="&amp;MF454)</f>
        <v/>
      </c>
      <c r="MZ454" s="1">
        <f>COUNTIFS(#REF!,LT454,#REF!,1,#REF!,"&lt;="&amp;ME454,#REF!,"&gt;="&amp;MF454,#REF!,"="&amp;KV454,#REF!,"="&amp;KX454)</f>
        <v/>
      </c>
      <c r="NA454" s="1">
        <f>COUNTIFS(#REF!,LT454,#REF!,0,#REF!,"&lt;="&amp;ME454,#REF!,"&gt;="&amp;MF454,#REF!,"="&amp;KV454,#REF!,"="&amp;KX454)</f>
        <v/>
      </c>
      <c r="NB454" s="1">
        <f>COUNTIFS(#REF!,LT454,#REF!,1,#REF!,"&lt;="&amp;ME454,#REF!,"&gt;="&amp;MF454,#REF!,"="&amp;KW454,#REF!,"="&amp;KY454)</f>
        <v/>
      </c>
      <c r="NC454" s="1">
        <f>COUNTIFS(#REF!,LT454,#REF!,0,#REF!,"&lt;="&amp;ME454,#REF!,"&gt;="&amp;MF454,#REF!,"="&amp;KW454,#REF!,"="&amp;KY454)</f>
        <v/>
      </c>
      <c r="ND454" s="1">
        <f>COUNTIFS(#REF!,LT454,#REF!,1,#REF!,"&gt;="&amp;MC454,#REF!,"&lt;="&amp;MB454,#REF!,"&lt;="&amp;ME454,#REF!,"&gt;="&amp;MF454,#REF!,"="&amp;KV454,#REF!,"="&amp;KX454)</f>
        <v/>
      </c>
      <c r="NE454" s="1">
        <f>COUNTIFS(#REF!,LT454,#REF!,0,#REF!,"&gt;="&amp;MC454,#REF!,"&lt;="&amp;MB454,#REF!,"&lt;="&amp;ME454,#REF!,"&gt;="&amp;MF454,#REF!,"="&amp;KV454,#REF!,"="&amp;KX454)</f>
        <v/>
      </c>
      <c r="NF454" s="1">
        <f>COUNTIFS(#REF!,LT454,#REF!,1,#REF!,"&gt;="&amp;MC454,#REF!,"&lt;="&amp;MB454,#REF!,"&lt;="&amp;ME454,#REF!,"&gt;="&amp;MF454,#REF!,"="&amp;KW454,#REF!,"="&amp;KY454)</f>
        <v/>
      </c>
      <c r="NG454" s="1">
        <f>COUNTIFS(#REF!,LT454,#REF!,0,#REF!,"&gt;="&amp;MC454,#REF!,"&lt;="&amp;MB454,#REF!,"&lt;="&amp;ME454,#REF!,"&gt;="&amp;MF454,#REF!,"="&amp;KW454,#REF!,"="&amp;KY454)</f>
        <v/>
      </c>
      <c r="NH454" s="1">
        <f>COUNTIFS(#REF!,LT454,#REF!,1,#REF!,"&gt;="&amp;MC454,#REF!,"&lt;="&amp;MB454,#REF!,"&lt;="&amp;ME454,#REF!,"&gt;="&amp;MF454,#REF!,"="&amp;KZ454,#REF!,"="&amp;LA454)</f>
        <v/>
      </c>
      <c r="NI454" s="1">
        <f>COUNTIFS(#REF!,LT454,#REF!,0,#REF!,"&gt;="&amp;MC454,#REF!,"&lt;="&amp;MB454,#REF!,"&lt;="&amp;ME454,#REF!,"&gt;="&amp;MF454,#REF!,"="&amp;KZ454,#REF!,"="&amp;LA454)</f>
        <v/>
      </c>
      <c r="NJ454" s="1">
        <f>COUNTIFS(#REF!,LT454,#REF!,1,#REF!,"&gt;="&amp;MI454,#REF!,"&lt;="&amp;MH454,#REF!,"&lt;="&amp;ME454,#REF!,"&gt;="&amp;MF454)</f>
        <v/>
      </c>
      <c r="NK454" s="1">
        <f>COUNTIFS(#REF!,LT454,#REF!,0,#REF!,"&gt;="&amp;MI454,#REF!,"&lt;="&amp;MH454,#REF!,"&lt;="&amp;ME454,#REF!,"&gt;="&amp;MF454)</f>
        <v/>
      </c>
      <c r="NL454" s="1">
        <f>COUNTIFS(#REF!,LT454,#REF!,1,#REF!,"&gt;="&amp;MI454,#REF!,"&lt;="&amp;MH454,#REF!,"="&amp;KZ454,#REF!,"="&amp;LA454,#REF!,"&lt;="&amp;ME454,#REF!,"&gt;="&amp;MF454)</f>
        <v/>
      </c>
      <c r="NM454" s="1">
        <f>COUNTIFS(#REF!,LT454,#REF!,0,#REF!,"&gt;="&amp;MI454,#REF!,"&lt;="&amp;MH454,#REF!,"="&amp;KZ454,#REF!,"="&amp;LA454,#REF!,"&lt;="&amp;ME454,#REF!,"&gt;="&amp;MF454)</f>
        <v/>
      </c>
      <c r="NN454" s="1">
        <f>COUNTIFS(#REF!,LT454,#REF!,1,#REF!,"&gt;="&amp;MC454,#REF!,"&lt;="&amp;MB454,#REF!,"&lt;="&amp;ME454,#REF!,"&gt;="&amp;MF454)</f>
        <v/>
      </c>
      <c r="NO454" s="1">
        <f>COUNTIFS(#REF!,LT454,#REF!,0,#REF!,"&gt;="&amp;MC454,#REF!,"&lt;="&amp;MB454,#REF!,"&lt;="&amp;ME454,#REF!,"&gt;="&amp;MF454)</f>
        <v/>
      </c>
      <c r="NP454" s="1">
        <f>COUNTIFS(#REF!,LT454,#REF!,1,#REF!,"&lt;="&amp;ME454,#REF!,"&gt;="&amp;MF454,#REF!,"="&amp;KV454,#REF!,"="&amp;KX454)</f>
        <v/>
      </c>
      <c r="NQ454" s="1">
        <f>COUNTIFS(#REF!,LT454,#REF!,0,#REF!,"&lt;="&amp;ME454,#REF!,"&gt;="&amp;MF454,#REF!,"="&amp;KV454,#REF!,"="&amp;KX454)</f>
        <v/>
      </c>
      <c r="NR454" s="1">
        <f>COUNTIFS(#REF!,LT454,#REF!,1,#REF!,"&lt;="&amp;ME454,#REF!,"&gt;="&amp;MF454,#REF!,"="&amp;KW454,#REF!,"="&amp;KY454)</f>
        <v/>
      </c>
      <c r="NS454" s="1">
        <f>COUNTIFS(#REF!,LT454,#REF!,0,#REF!,"&lt;="&amp;ME454,#REF!,"&gt;="&amp;MF454,#REF!,"="&amp;KW454,#REF!,"="&amp;KY454)</f>
        <v/>
      </c>
      <c r="NT454" s="1">
        <f>MP454+MR454+MT454+MV454+MX454+MZ454+NB454</f>
        <v/>
      </c>
      <c r="NU454" s="1">
        <f>MQ454+MS454+MU454+MW454+MY454+NA454+NC454</f>
        <v/>
      </c>
      <c r="NV454" s="1">
        <f>NT454+NU454</f>
        <v/>
      </c>
      <c r="NW454" s="33">
        <f>NT454/(NT454+NU454)</f>
        <v/>
      </c>
      <c r="NX454" s="3">
        <f>1/NW454</f>
        <v/>
      </c>
      <c r="NY454" s="1">
        <f>LH454</f>
        <v/>
      </c>
      <c r="NZ454" s="79">
        <f>(NW454*((NY454-1)*0.98))-((1-NW454)*1)</f>
        <v/>
      </c>
      <c r="OA454" s="34">
        <f>IF(LR454&lt;0.9,0,IF(AND(LR454&gt;1.1),0,1))</f>
        <v/>
      </c>
      <c r="OB454" s="34">
        <f>IF(LS454&lt;0.9,0,IF(AND(LS454&gt;1.1),0,1))</f>
        <v/>
      </c>
      <c r="OC454" s="32">
        <f>IF(NV454&gt;99,1,0)</f>
        <v/>
      </c>
      <c r="OD454" s="32">
        <f>IF(NZ454&gt;0.0799,1,0)</f>
        <v/>
      </c>
      <c r="OE454" s="32">
        <f>IF(NZ454&gt;OM454,1,0)</f>
        <v/>
      </c>
      <c r="OF454" s="32">
        <f>OC454+OD454+OE454+OA454+OB454</f>
        <v/>
      </c>
      <c r="OG454" s="1">
        <f>ND454+NF454+NH454+NJ454+NL454+NN454+NP454+NR454</f>
        <v/>
      </c>
      <c r="OH454" s="1">
        <f>NE454+NG454+NI454+NK454+NM454+NO454+NQ454+NS454</f>
        <v/>
      </c>
      <c r="OI454" s="1">
        <f>OG454+OH454</f>
        <v/>
      </c>
      <c r="OJ454" s="33">
        <f>OG454/(OG454+OH454)</f>
        <v/>
      </c>
      <c r="OK454" s="3">
        <f>1/OJ454</f>
        <v/>
      </c>
      <c r="OL454" s="1">
        <f>LI454</f>
        <v/>
      </c>
      <c r="OM454" s="79">
        <f>(OJ454*((OL454-1)*0.98))-((1-OJ454)*1)</f>
        <v/>
      </c>
      <c r="ON454" s="34">
        <f>IF(LR454&lt;0.9,0,IF(AND(LR454&gt;1.1),0,1))</f>
        <v/>
      </c>
      <c r="OO454" s="34">
        <f>IF(LS454&lt;0.9,0,IF(AND(LS454&gt;1.1),0,1))</f>
        <v/>
      </c>
      <c r="OP454" s="32">
        <f>IF(OI454&gt;99,1,0)</f>
        <v/>
      </c>
      <c r="OQ454" s="32">
        <f>IF(OM454&gt;0.0799,1,0)</f>
        <v/>
      </c>
      <c r="OR454" s="32">
        <f>IF(OM454&gt;OZ454,1,0)</f>
        <v/>
      </c>
      <c r="OS454" s="32">
        <f>OP454+OQ454+OR454+ON454+OO454</f>
        <v/>
      </c>
      <c r="OT454">
        <f>IF(OF454=5,"BackHome0-0",IF(AND(OS454=5),"BackAway0-0",""))</f>
        <v/>
      </c>
      <c r="OU454">
        <f>IF(OF454=5,KN454,IF(AND(OS454=5),KO454,""))</f>
        <v/>
      </c>
      <c r="OV454">
        <f>IF(OF454=5,"Match Odds",IF(AND(OS454=5),"Match Odds",""))</f>
        <v/>
      </c>
      <c r="OW454">
        <f>IF(OF454=5,KP454,IF(AND(OS454=5),KP454,""))</f>
        <v/>
      </c>
      <c r="OX454">
        <f>IF(OF454=5,"MATCH_ODDS",IF(AND(OS454=5),"MATCH_ODDS",""))</f>
        <v/>
      </c>
      <c r="OY454">
        <f>IF(OF454=5,"BACK",IF(AND(OS454=5),"BACK",""))</f>
        <v/>
      </c>
    </row>
    <row r="455" ht="16.5" customHeight="1" thickBot="1" thickTop="1">
      <c r="A455" s="2" t="n"/>
      <c r="KN455" s="1">
        <f>IF(INDEX(#REF!,MATCH('HT 0-0'!D455,#REF!,0))=INDEX(#REF!,MATCH('HT 0-0'!D455,#REF!,0)),INDEX(#REF!,MATCH('HT 0-0'!D455,#REF!,0)),"ERROR")</f>
        <v/>
      </c>
      <c r="KO455" s="1">
        <f>IF(INDEX(#REF!,MATCH('HT 0-0'!E455,#REF!,0))=INDEX(#REF!,MATCH('HT 0-0'!E455,#REF!,0)),INDEX(#REF!,MATCH('HT 0-0'!E455,#REF!,0)),"ERROR")</f>
        <v/>
      </c>
      <c r="KP455" s="1">
        <f>KN455&amp;" v "&amp;KO455</f>
        <v/>
      </c>
      <c r="KQ455">
        <f>B455&amp;"_"&amp;C455</f>
        <v/>
      </c>
      <c r="KR455" s="1">
        <f>IF((HW455/KK455)&lt;0.335,"G",IF((HW455/KK455)&gt;0.67,"R","A"))</f>
        <v/>
      </c>
      <c r="KS455" s="1">
        <f>IF((HX455/KK455)&lt;0.335,"G",IF((HX455/KK455)&gt;0.67,"R","A"))</f>
        <v/>
      </c>
      <c r="KT455" s="1">
        <f>IF((IH455/KK455)&lt;0.335,"G",IF((IH455/KK455)&gt;0.67,"R","A"))</f>
        <v/>
      </c>
      <c r="KU455" s="1">
        <f>IF((II455/KK455)&lt;0.335,"G",IF((II455/KK455)&gt;0.67,"R","A"))</f>
        <v/>
      </c>
      <c r="KV455" s="1">
        <f>IF((HZ455/KK455)&lt;0.335,"G",IF((HZ455/KK455)&gt;0.67,"R","A"))</f>
        <v/>
      </c>
      <c r="KW455" s="1">
        <f>IF((HY455/KK455)&lt;0.335,"G",IF((HY455/KK455)&gt;0.67,"R","A"))</f>
        <v/>
      </c>
      <c r="KX455" s="1">
        <f>IF((IK455/KK455)&lt;0.335,"G",IF((IK455/KK455)&gt;0.67,"R","A"))</f>
        <v/>
      </c>
      <c r="KY455" s="1">
        <f>IF((IJ455/KK455)&lt;0.335,"G",IF((IJ455/KK455)&gt;0.67,"R","A"))</f>
        <v/>
      </c>
      <c r="KZ455" s="1">
        <f>IF((HQ455/KK455)&lt;0.335,"G",IF((HQ455/KK455)&gt;0.67,"R","A"))</f>
        <v/>
      </c>
      <c r="LA455" s="1">
        <f>IF((IB455/KK455)&lt;0.335,"G",IF((IB455/KK455)&gt;0.67,"R","A"))</f>
        <v/>
      </c>
      <c r="LB455">
        <f>IF(LQ455="0-0",INDEX(Scrape!#REF!,MATCH('HT 0-0'!KP455,Scrape!$B:$B,0)),"")</f>
        <v/>
      </c>
      <c r="LC455">
        <f>IF(LQ455="0-0",INDEX(Scrape!$A:$A,MATCH('HT 0-0'!KP455,Scrape!$B:$B,0)),"")</f>
        <v/>
      </c>
      <c r="LD455">
        <f>IF(LQ455="0-0",INDEX(Scrape!$B:$B,MATCH('HT 0-0'!KP455,Scrape!$B:$B,0)),"")</f>
        <v/>
      </c>
      <c r="LE455">
        <f>IF(LQ455="0-0",INDEX(Scrape!$C:$C,MATCH('HT 0-0'!KP455,Scrape!$B:$B,0)),"")</f>
        <v/>
      </c>
      <c r="LF455">
        <f>IF(LQ455="0-0",INDEX(Scrape!$D:$D,MATCH('HT 0-0'!KP455,Scrape!$B:$B,0)),"")</f>
        <v/>
      </c>
      <c r="LG455">
        <f>IF(LQ455="0-0",INDEX(Scrape!$E:$E,MATCH('HT 0-0'!KP455,Scrape!$B:$B,0)),"")</f>
        <v/>
      </c>
      <c r="LH455">
        <f>IF(LQ455="0-0",INDEX(Scrape!$F:$F,MATCH('HT 0-0'!KP455,Scrape!$B:$B,0)),"")</f>
        <v/>
      </c>
      <c r="LI455">
        <f>IF(LQ455="0-0",INDEX(Scrape!$G:$G,MATCH('HT 0-0'!KP455,Scrape!$B:$B,0)),"")</f>
        <v/>
      </c>
      <c r="LJ455">
        <f>IF(LQ455="0-0",INDEX(Scrape!$H:$H,MATCH('HT 0-0'!KP455,Scrape!$B:$B,0)),"")</f>
        <v/>
      </c>
      <c r="LK455">
        <f>IF(LQ455="0-0",INDEX(Scrape!$I:$I,MATCH('HT 0-0'!KP455,Scrape!$B:$B,0)),"")</f>
        <v/>
      </c>
      <c r="LL455">
        <f>IF(LQ455="0-0",INDEX(Scrape!$J:$J,MATCH('HT 0-0'!KP455,Scrape!$B:$B,0)),"")</f>
        <v/>
      </c>
      <c r="LM455">
        <f>IF(LQ455="0-0",INDEX(Scrape!$K:$K,MATCH('HT 0-0'!KP455,Scrape!$B:$B,0)),"")</f>
        <v/>
      </c>
      <c r="LN455">
        <f>IF(LQ455="0-0",INDEX(Scrape!$L:$L,MATCH('HT 0-0'!KP455,Scrape!$B:$B,0)),"")</f>
        <v/>
      </c>
      <c r="LO455">
        <f>IF(LQ455="0-0",INDEX(Scrape!$M:$M,MATCH('HT 0-0'!KP455,Scrape!$B:$B,0)),"")</f>
        <v/>
      </c>
      <c r="LP455">
        <f>IF(LQ455="0-0",INDEX(Scrape!$N:$N,MATCH('HT 0-0'!KP455,Scrape!$B:$B,0)),"")</f>
        <v/>
      </c>
      <c r="LQ455">
        <f>INDEX(Scrape!$O:$O,MATCH('HT 0-0'!KP455,Scrape!$B:$B,0))</f>
        <v/>
      </c>
      <c r="LR455">
        <f>(1/LJ455)+(1/LI455)+(1/LH455)</f>
        <v/>
      </c>
      <c r="LS455">
        <f>(1/LG455)+(1/LF455)+(1/LE455)</f>
        <v/>
      </c>
      <c r="LT455" s="8">
        <f>IF(INDEX(#REF!,MATCH(KQ455,#REF!,0))=INDEX(#REF!,MATCH(KQ455,#REF!,0)),INDEX(#REF!,MATCH(KQ455,#REF!,0)),"ERROR")</f>
        <v/>
      </c>
      <c r="LU455" s="4">
        <f>IF(KR455="G",2,IF(KR455="R",0.5,IF(KR455="A",1)))</f>
        <v/>
      </c>
      <c r="LV455" s="4">
        <f>IF(KS455="G",0.5,IF(KS455="R",2,IF(KS455="A",1)))</f>
        <v/>
      </c>
      <c r="LW455" s="4">
        <f>IF(KT455="G",2,IF(KT455="R",0.5,IF(KT455="A",1)))</f>
        <v/>
      </c>
      <c r="LX455" s="4">
        <f>IF(KU455="G",0.5,IF(KU455="R",2,IF(KU455="A",1)))</f>
        <v/>
      </c>
      <c r="LY455" s="7">
        <f>(LK455*(LU455+LX455)+(LL455*(LU455+LX455)))</f>
        <v/>
      </c>
      <c r="LZ455" s="7">
        <f>(LN455*(LV455+LW455)+(LO455*(LV455+LW455)))</f>
        <v/>
      </c>
      <c r="MA455" s="11">
        <f>LY455-LZ455</f>
        <v/>
      </c>
      <c r="MB455" s="5">
        <f>MA455+2</f>
        <v/>
      </c>
      <c r="MC455" s="6">
        <f>MA455-2</f>
        <v/>
      </c>
      <c r="MD455" s="4">
        <f>LE455</f>
        <v/>
      </c>
      <c r="ME455" s="9">
        <f>IF(MD455=0,1000,MD455+0.75)</f>
        <v/>
      </c>
      <c r="MF455" s="10">
        <f>IF(MD455=0,0,MD455-0.75)</f>
        <v/>
      </c>
      <c r="MG455" s="4">
        <f>((LM455*(LU455+LX455))-((LP455*(LV455+LW455))))</f>
        <v/>
      </c>
      <c r="MH455" s="9">
        <f>MG455*1.2</f>
        <v/>
      </c>
      <c r="MI455" s="10">
        <f>MG455*0.8</f>
        <v/>
      </c>
      <c r="MJ455">
        <f>IFERROR(OT455,"")</f>
        <v/>
      </c>
      <c r="MK455">
        <f>IFERROR(OU455,"")</f>
        <v/>
      </c>
      <c r="ML455">
        <f>IFERROR(OV455,"")</f>
        <v/>
      </c>
      <c r="MM455">
        <f>IFERROR(OW455,"")</f>
        <v/>
      </c>
      <c r="MN455">
        <f>IFERROR(OX455,"")</f>
        <v/>
      </c>
      <c r="MO455">
        <f>IFERROR(OY455,"")</f>
        <v/>
      </c>
      <c r="MP455" s="1">
        <f>COUNTIFS(#REF!,LT455,#REF!,1,#REF!,"&gt;="&amp;MC455,#REF!,"&lt;="&amp;MB455,#REF!,"&lt;="&amp;ME455,#REF!,"&gt;="&amp;MF455,#REF!,"="&amp;KV455,#REF!,"="&amp;KX455)</f>
        <v/>
      </c>
      <c r="MQ455" s="1">
        <f>COUNTIFS(#REF!,LT455,#REF!,0,#REF!,"&gt;="&amp;MC455,#REF!,"&lt;="&amp;MB455,#REF!,"&lt;="&amp;ME455,#REF!,"&gt;="&amp;MF455,#REF!,"="&amp;KV455,#REF!,"="&amp;KX455)</f>
        <v/>
      </c>
      <c r="MR455" s="1">
        <f>COUNTIFS(#REF!,LT455,#REF!,1,#REF!,"&gt;="&amp;MC455,#REF!,"&lt;="&amp;MB455,#REF!,"&lt;="&amp;ME455,#REF!,"&gt;="&amp;MF455,#REF!,"="&amp;KW455,#REF!,"="&amp;KY455)</f>
        <v/>
      </c>
      <c r="MS455" s="1">
        <f>COUNTIFS(#REF!,LT455,#REF!,0,#REF!,"&gt;="&amp;MC455,#REF!,"&lt;="&amp;MB455,#REF!,"&lt;="&amp;ME455,#REF!,"&gt;="&amp;MF455,#REF!,"="&amp;KW455,#REF!,"="&amp;KY455)</f>
        <v/>
      </c>
      <c r="MT455" s="1">
        <f>COUNTIFS(#REF!,LT455,#REF!,1,#REF!,"&gt;="&amp;MI455,#REF!,"&lt;="&amp;MH455,#REF!,"&lt;="&amp;ME455,#REF!,"&gt;="&amp;MF455)</f>
        <v/>
      </c>
      <c r="MU455" s="1">
        <f>COUNTIFS(#REF!,LT455,#REF!,0,#REF!,"&gt;="&amp;MI455,#REF!,"&lt;="&amp;MH455,#REF!,"&lt;="&amp;ME455,#REF!,"&gt;="&amp;MF455)</f>
        <v/>
      </c>
      <c r="MV455" s="1">
        <f>COUNTIFS(#REF!,LT455,#REF!,1,#REF!,"&gt;="&amp;MI455,#REF!,"&lt;="&amp;MH455,#REF!,"="&amp;KZ455,#REF!,"="&amp;LA455,#REF!,"&lt;="&amp;ME455,#REF!,"&gt;="&amp;MF455)</f>
        <v/>
      </c>
      <c r="MW455" s="1">
        <f>COUNTIFS(#REF!,LT455,#REF!,0,#REF!,"&gt;="&amp;MI455,#REF!,"&lt;="&amp;MH455,#REF!,"="&amp;KZ455,#REF!,"="&amp;LA455,#REF!,"&lt;="&amp;ME455,#REF!,"&gt;="&amp;MF455)</f>
        <v/>
      </c>
      <c r="MX455" s="1">
        <f>COUNTIFS(#REF!,LT455,#REF!,1,#REF!,"&gt;="&amp;MC455,#REF!,"&lt;="&amp;MB455,#REF!,"&lt;="&amp;ME455,#REF!,"&gt;="&amp;MF455)</f>
        <v/>
      </c>
      <c r="MY455" s="1">
        <f>COUNTIFS(#REF!,LT455,#REF!,0,#REF!,"&gt;="&amp;MC455,#REF!,"&lt;="&amp;MB455,#REF!,"&lt;="&amp;ME455,#REF!,"&gt;="&amp;MF455)</f>
        <v/>
      </c>
      <c r="MZ455" s="1">
        <f>COUNTIFS(#REF!,LT455,#REF!,1,#REF!,"&lt;="&amp;ME455,#REF!,"&gt;="&amp;MF455,#REF!,"="&amp;KV455,#REF!,"="&amp;KX455)</f>
        <v/>
      </c>
      <c r="NA455" s="1">
        <f>COUNTIFS(#REF!,LT455,#REF!,0,#REF!,"&lt;="&amp;ME455,#REF!,"&gt;="&amp;MF455,#REF!,"="&amp;KV455,#REF!,"="&amp;KX455)</f>
        <v/>
      </c>
      <c r="NB455" s="1">
        <f>COUNTIFS(#REF!,LT455,#REF!,1,#REF!,"&lt;="&amp;ME455,#REF!,"&gt;="&amp;MF455,#REF!,"="&amp;KW455,#REF!,"="&amp;KY455)</f>
        <v/>
      </c>
      <c r="NC455" s="1">
        <f>COUNTIFS(#REF!,LT455,#REF!,0,#REF!,"&lt;="&amp;ME455,#REF!,"&gt;="&amp;MF455,#REF!,"="&amp;KW455,#REF!,"="&amp;KY455)</f>
        <v/>
      </c>
      <c r="ND455" s="1">
        <f>COUNTIFS(#REF!,LT455,#REF!,1,#REF!,"&gt;="&amp;MC455,#REF!,"&lt;="&amp;MB455,#REF!,"&lt;="&amp;ME455,#REF!,"&gt;="&amp;MF455,#REF!,"="&amp;KV455,#REF!,"="&amp;KX455)</f>
        <v/>
      </c>
      <c r="NE455" s="1">
        <f>COUNTIFS(#REF!,LT455,#REF!,0,#REF!,"&gt;="&amp;MC455,#REF!,"&lt;="&amp;MB455,#REF!,"&lt;="&amp;ME455,#REF!,"&gt;="&amp;MF455,#REF!,"="&amp;KV455,#REF!,"="&amp;KX455)</f>
        <v/>
      </c>
      <c r="NF455" s="1">
        <f>COUNTIFS(#REF!,LT455,#REF!,1,#REF!,"&gt;="&amp;MC455,#REF!,"&lt;="&amp;MB455,#REF!,"&lt;="&amp;ME455,#REF!,"&gt;="&amp;MF455,#REF!,"="&amp;KW455,#REF!,"="&amp;KY455)</f>
        <v/>
      </c>
      <c r="NG455" s="1">
        <f>COUNTIFS(#REF!,LT455,#REF!,0,#REF!,"&gt;="&amp;MC455,#REF!,"&lt;="&amp;MB455,#REF!,"&lt;="&amp;ME455,#REF!,"&gt;="&amp;MF455,#REF!,"="&amp;KW455,#REF!,"="&amp;KY455)</f>
        <v/>
      </c>
      <c r="NH455" s="1">
        <f>COUNTIFS(#REF!,LT455,#REF!,1,#REF!,"&gt;="&amp;MC455,#REF!,"&lt;="&amp;MB455,#REF!,"&lt;="&amp;ME455,#REF!,"&gt;="&amp;MF455,#REF!,"="&amp;KZ455,#REF!,"="&amp;LA455)</f>
        <v/>
      </c>
      <c r="NI455" s="1">
        <f>COUNTIFS(#REF!,LT455,#REF!,0,#REF!,"&gt;="&amp;MC455,#REF!,"&lt;="&amp;MB455,#REF!,"&lt;="&amp;ME455,#REF!,"&gt;="&amp;MF455,#REF!,"="&amp;KZ455,#REF!,"="&amp;LA455)</f>
        <v/>
      </c>
      <c r="NJ455" s="1">
        <f>COUNTIFS(#REF!,LT455,#REF!,1,#REF!,"&gt;="&amp;MI455,#REF!,"&lt;="&amp;MH455,#REF!,"&lt;="&amp;ME455,#REF!,"&gt;="&amp;MF455)</f>
        <v/>
      </c>
      <c r="NK455" s="1">
        <f>COUNTIFS(#REF!,LT455,#REF!,0,#REF!,"&gt;="&amp;MI455,#REF!,"&lt;="&amp;MH455,#REF!,"&lt;="&amp;ME455,#REF!,"&gt;="&amp;MF455)</f>
        <v/>
      </c>
      <c r="NL455" s="1">
        <f>COUNTIFS(#REF!,LT455,#REF!,1,#REF!,"&gt;="&amp;MI455,#REF!,"&lt;="&amp;MH455,#REF!,"="&amp;KZ455,#REF!,"="&amp;LA455,#REF!,"&lt;="&amp;ME455,#REF!,"&gt;="&amp;MF455)</f>
        <v/>
      </c>
      <c r="NM455" s="1">
        <f>COUNTIFS(#REF!,LT455,#REF!,0,#REF!,"&gt;="&amp;MI455,#REF!,"&lt;="&amp;MH455,#REF!,"="&amp;KZ455,#REF!,"="&amp;LA455,#REF!,"&lt;="&amp;ME455,#REF!,"&gt;="&amp;MF455)</f>
        <v/>
      </c>
      <c r="NN455" s="1">
        <f>COUNTIFS(#REF!,LT455,#REF!,1,#REF!,"&gt;="&amp;MC455,#REF!,"&lt;="&amp;MB455,#REF!,"&lt;="&amp;ME455,#REF!,"&gt;="&amp;MF455)</f>
        <v/>
      </c>
      <c r="NO455" s="1">
        <f>COUNTIFS(#REF!,LT455,#REF!,0,#REF!,"&gt;="&amp;MC455,#REF!,"&lt;="&amp;MB455,#REF!,"&lt;="&amp;ME455,#REF!,"&gt;="&amp;MF455)</f>
        <v/>
      </c>
      <c r="NP455" s="1">
        <f>COUNTIFS(#REF!,LT455,#REF!,1,#REF!,"&lt;="&amp;ME455,#REF!,"&gt;="&amp;MF455,#REF!,"="&amp;KV455,#REF!,"="&amp;KX455)</f>
        <v/>
      </c>
      <c r="NQ455" s="1">
        <f>COUNTIFS(#REF!,LT455,#REF!,0,#REF!,"&lt;="&amp;ME455,#REF!,"&gt;="&amp;MF455,#REF!,"="&amp;KV455,#REF!,"="&amp;KX455)</f>
        <v/>
      </c>
      <c r="NR455" s="1">
        <f>COUNTIFS(#REF!,LT455,#REF!,1,#REF!,"&lt;="&amp;ME455,#REF!,"&gt;="&amp;MF455,#REF!,"="&amp;KW455,#REF!,"="&amp;KY455)</f>
        <v/>
      </c>
      <c r="NS455" s="1">
        <f>COUNTIFS(#REF!,LT455,#REF!,0,#REF!,"&lt;="&amp;ME455,#REF!,"&gt;="&amp;MF455,#REF!,"="&amp;KW455,#REF!,"="&amp;KY455)</f>
        <v/>
      </c>
      <c r="NT455" s="1">
        <f>MP455+MR455+MT455+MV455+MX455+MZ455+NB455</f>
        <v/>
      </c>
      <c r="NU455" s="1">
        <f>MQ455+MS455+MU455+MW455+MY455+NA455+NC455</f>
        <v/>
      </c>
      <c r="NV455" s="1">
        <f>NT455+NU455</f>
        <v/>
      </c>
      <c r="NW455" s="33">
        <f>NT455/(NT455+NU455)</f>
        <v/>
      </c>
      <c r="NX455" s="3">
        <f>1/NW455</f>
        <v/>
      </c>
      <c r="NY455" s="1">
        <f>LH455</f>
        <v/>
      </c>
      <c r="NZ455" s="79">
        <f>(NW455*((NY455-1)*0.98))-((1-NW455)*1)</f>
        <v/>
      </c>
      <c r="OA455" s="34">
        <f>IF(LR455&lt;0.9,0,IF(AND(LR455&gt;1.1),0,1))</f>
        <v/>
      </c>
      <c r="OB455" s="34">
        <f>IF(LS455&lt;0.9,0,IF(AND(LS455&gt;1.1),0,1))</f>
        <v/>
      </c>
      <c r="OC455" s="32">
        <f>IF(NV455&gt;99,1,0)</f>
        <v/>
      </c>
      <c r="OD455" s="32">
        <f>IF(NZ455&gt;0.0799,1,0)</f>
        <v/>
      </c>
      <c r="OE455" s="32">
        <f>IF(NZ455&gt;OM455,1,0)</f>
        <v/>
      </c>
      <c r="OF455" s="32">
        <f>OC455+OD455+OE455+OA455+OB455</f>
        <v/>
      </c>
      <c r="OG455" s="1">
        <f>ND455+NF455+NH455+NJ455+NL455+NN455+NP455+NR455</f>
        <v/>
      </c>
      <c r="OH455" s="1">
        <f>NE455+NG455+NI455+NK455+NM455+NO455+NQ455+NS455</f>
        <v/>
      </c>
      <c r="OI455" s="1">
        <f>OG455+OH455</f>
        <v/>
      </c>
      <c r="OJ455" s="33">
        <f>OG455/(OG455+OH455)</f>
        <v/>
      </c>
      <c r="OK455" s="3">
        <f>1/OJ455</f>
        <v/>
      </c>
      <c r="OL455" s="1">
        <f>LI455</f>
        <v/>
      </c>
      <c r="OM455" s="79">
        <f>(OJ455*((OL455-1)*0.98))-((1-OJ455)*1)</f>
        <v/>
      </c>
      <c r="ON455" s="34">
        <f>IF(LR455&lt;0.9,0,IF(AND(LR455&gt;1.1),0,1))</f>
        <v/>
      </c>
      <c r="OO455" s="34">
        <f>IF(LS455&lt;0.9,0,IF(AND(LS455&gt;1.1),0,1))</f>
        <v/>
      </c>
      <c r="OP455" s="32">
        <f>IF(OI455&gt;99,1,0)</f>
        <v/>
      </c>
      <c r="OQ455" s="32">
        <f>IF(OM455&gt;0.0799,1,0)</f>
        <v/>
      </c>
      <c r="OR455" s="32">
        <f>IF(OM455&gt;OZ455,1,0)</f>
        <v/>
      </c>
      <c r="OS455" s="32">
        <f>OP455+OQ455+OR455+ON455+OO455</f>
        <v/>
      </c>
      <c r="OT455">
        <f>IF(OF455=5,"BackHome0-0",IF(AND(OS455=5),"BackAway0-0",""))</f>
        <v/>
      </c>
      <c r="OU455">
        <f>IF(OF455=5,KN455,IF(AND(OS455=5),KO455,""))</f>
        <v/>
      </c>
      <c r="OV455">
        <f>IF(OF455=5,"Match Odds",IF(AND(OS455=5),"Match Odds",""))</f>
        <v/>
      </c>
      <c r="OW455">
        <f>IF(OF455=5,KP455,IF(AND(OS455=5),KP455,""))</f>
        <v/>
      </c>
      <c r="OX455">
        <f>IF(OF455=5,"MATCH_ODDS",IF(AND(OS455=5),"MATCH_ODDS",""))</f>
        <v/>
      </c>
      <c r="OY455">
        <f>IF(OF455=5,"BACK",IF(AND(OS455=5),"BACK",""))</f>
        <v/>
      </c>
    </row>
    <row r="456" ht="16.5" customHeight="1" thickBot="1" thickTop="1">
      <c r="A456" s="2" t="n"/>
      <c r="KN456" s="1">
        <f>IF(INDEX(#REF!,MATCH('HT 0-0'!D456,#REF!,0))=INDEX(#REF!,MATCH('HT 0-0'!D456,#REF!,0)),INDEX(#REF!,MATCH('HT 0-0'!D456,#REF!,0)),"ERROR")</f>
        <v/>
      </c>
      <c r="KO456" s="1">
        <f>IF(INDEX(#REF!,MATCH('HT 0-0'!E456,#REF!,0))=INDEX(#REF!,MATCH('HT 0-0'!E456,#REF!,0)),INDEX(#REF!,MATCH('HT 0-0'!E456,#REF!,0)),"ERROR")</f>
        <v/>
      </c>
      <c r="KP456" s="1">
        <f>KN456&amp;" v "&amp;KO456</f>
        <v/>
      </c>
      <c r="KQ456">
        <f>B456&amp;"_"&amp;C456</f>
        <v/>
      </c>
      <c r="KR456" s="1">
        <f>IF((HW456/KK456)&lt;0.335,"G",IF((HW456/KK456)&gt;0.67,"R","A"))</f>
        <v/>
      </c>
      <c r="KS456" s="1">
        <f>IF((HX456/KK456)&lt;0.335,"G",IF((HX456/KK456)&gt;0.67,"R","A"))</f>
        <v/>
      </c>
      <c r="KT456" s="1">
        <f>IF((IH456/KK456)&lt;0.335,"G",IF((IH456/KK456)&gt;0.67,"R","A"))</f>
        <v/>
      </c>
      <c r="KU456" s="1">
        <f>IF((II456/KK456)&lt;0.335,"G",IF((II456/KK456)&gt;0.67,"R","A"))</f>
        <v/>
      </c>
      <c r="KV456" s="1">
        <f>IF((HZ456/KK456)&lt;0.335,"G",IF((HZ456/KK456)&gt;0.67,"R","A"))</f>
        <v/>
      </c>
      <c r="KW456" s="1">
        <f>IF((HY456/KK456)&lt;0.335,"G",IF((HY456/KK456)&gt;0.67,"R","A"))</f>
        <v/>
      </c>
      <c r="KX456" s="1">
        <f>IF((IK456/KK456)&lt;0.335,"G",IF((IK456/KK456)&gt;0.67,"R","A"))</f>
        <v/>
      </c>
      <c r="KY456" s="1">
        <f>IF((IJ456/KK456)&lt;0.335,"G",IF((IJ456/KK456)&gt;0.67,"R","A"))</f>
        <v/>
      </c>
      <c r="KZ456" s="1">
        <f>IF((HQ456/KK456)&lt;0.335,"G",IF((HQ456/KK456)&gt;0.67,"R","A"))</f>
        <v/>
      </c>
      <c r="LA456" s="1">
        <f>IF((IB456/KK456)&lt;0.335,"G",IF((IB456/KK456)&gt;0.67,"R","A"))</f>
        <v/>
      </c>
      <c r="LB456">
        <f>IF(LQ456="0-0",INDEX(Scrape!#REF!,MATCH('HT 0-0'!KP456,Scrape!$B:$B,0)),"")</f>
        <v/>
      </c>
      <c r="LC456">
        <f>IF(LQ456="0-0",INDEX(Scrape!$A:$A,MATCH('HT 0-0'!KP456,Scrape!$B:$B,0)),"")</f>
        <v/>
      </c>
      <c r="LD456">
        <f>IF(LQ456="0-0",INDEX(Scrape!$B:$B,MATCH('HT 0-0'!KP456,Scrape!$B:$B,0)),"")</f>
        <v/>
      </c>
      <c r="LE456">
        <f>IF(LQ456="0-0",INDEX(Scrape!$C:$C,MATCH('HT 0-0'!KP456,Scrape!$B:$B,0)),"")</f>
        <v/>
      </c>
      <c r="LF456">
        <f>IF(LQ456="0-0",INDEX(Scrape!$D:$D,MATCH('HT 0-0'!KP456,Scrape!$B:$B,0)),"")</f>
        <v/>
      </c>
      <c r="LG456">
        <f>IF(LQ456="0-0",INDEX(Scrape!$E:$E,MATCH('HT 0-0'!KP456,Scrape!$B:$B,0)),"")</f>
        <v/>
      </c>
      <c r="LH456">
        <f>IF(LQ456="0-0",INDEX(Scrape!$F:$F,MATCH('HT 0-0'!KP456,Scrape!$B:$B,0)),"")</f>
        <v/>
      </c>
      <c r="LI456">
        <f>IF(LQ456="0-0",INDEX(Scrape!$G:$G,MATCH('HT 0-0'!KP456,Scrape!$B:$B,0)),"")</f>
        <v/>
      </c>
      <c r="LJ456">
        <f>IF(LQ456="0-0",INDEX(Scrape!$H:$H,MATCH('HT 0-0'!KP456,Scrape!$B:$B,0)),"")</f>
        <v/>
      </c>
      <c r="LK456">
        <f>IF(LQ456="0-0",INDEX(Scrape!$I:$I,MATCH('HT 0-0'!KP456,Scrape!$B:$B,0)),"")</f>
        <v/>
      </c>
      <c r="LL456">
        <f>IF(LQ456="0-0",INDEX(Scrape!$J:$J,MATCH('HT 0-0'!KP456,Scrape!$B:$B,0)),"")</f>
        <v/>
      </c>
      <c r="LM456">
        <f>IF(LQ456="0-0",INDEX(Scrape!$K:$K,MATCH('HT 0-0'!KP456,Scrape!$B:$B,0)),"")</f>
        <v/>
      </c>
      <c r="LN456">
        <f>IF(LQ456="0-0",INDEX(Scrape!$L:$L,MATCH('HT 0-0'!KP456,Scrape!$B:$B,0)),"")</f>
        <v/>
      </c>
      <c r="LO456">
        <f>IF(LQ456="0-0",INDEX(Scrape!$M:$M,MATCH('HT 0-0'!KP456,Scrape!$B:$B,0)),"")</f>
        <v/>
      </c>
      <c r="LP456">
        <f>IF(LQ456="0-0",INDEX(Scrape!$N:$N,MATCH('HT 0-0'!KP456,Scrape!$B:$B,0)),"")</f>
        <v/>
      </c>
      <c r="LQ456">
        <f>INDEX(Scrape!$O:$O,MATCH('HT 0-0'!KP456,Scrape!$B:$B,0))</f>
        <v/>
      </c>
      <c r="LR456">
        <f>(1/LJ456)+(1/LI456)+(1/LH456)</f>
        <v/>
      </c>
      <c r="LS456">
        <f>(1/LG456)+(1/LF456)+(1/LE456)</f>
        <v/>
      </c>
      <c r="LT456" s="8">
        <f>IF(INDEX(#REF!,MATCH(KQ456,#REF!,0))=INDEX(#REF!,MATCH(KQ456,#REF!,0)),INDEX(#REF!,MATCH(KQ456,#REF!,0)),"ERROR")</f>
        <v/>
      </c>
      <c r="LU456" s="4">
        <f>IF(KR456="G",2,IF(KR456="R",0.5,IF(KR456="A",1)))</f>
        <v/>
      </c>
      <c r="LV456" s="4">
        <f>IF(KS456="G",0.5,IF(KS456="R",2,IF(KS456="A",1)))</f>
        <v/>
      </c>
      <c r="LW456" s="4">
        <f>IF(KT456="G",2,IF(KT456="R",0.5,IF(KT456="A",1)))</f>
        <v/>
      </c>
      <c r="LX456" s="4">
        <f>IF(KU456="G",0.5,IF(KU456="R",2,IF(KU456="A",1)))</f>
        <v/>
      </c>
      <c r="LY456" s="7">
        <f>(LK456*(LU456+LX456)+(LL456*(LU456+LX456)))</f>
        <v/>
      </c>
      <c r="LZ456" s="7">
        <f>(LN456*(LV456+LW456)+(LO456*(LV456+LW456)))</f>
        <v/>
      </c>
      <c r="MA456" s="11">
        <f>LY456-LZ456</f>
        <v/>
      </c>
      <c r="MB456" s="5">
        <f>MA456+2</f>
        <v/>
      </c>
      <c r="MC456" s="6">
        <f>MA456-2</f>
        <v/>
      </c>
      <c r="MD456" s="4">
        <f>LE456</f>
        <v/>
      </c>
      <c r="ME456" s="9">
        <f>IF(MD456=0,1000,MD456+0.75)</f>
        <v/>
      </c>
      <c r="MF456" s="10">
        <f>IF(MD456=0,0,MD456-0.75)</f>
        <v/>
      </c>
      <c r="MG456" s="4">
        <f>((LM456*(LU456+LX456))-((LP456*(LV456+LW456))))</f>
        <v/>
      </c>
      <c r="MH456" s="9">
        <f>MG456*1.2</f>
        <v/>
      </c>
      <c r="MI456" s="10">
        <f>MG456*0.8</f>
        <v/>
      </c>
      <c r="MJ456">
        <f>IFERROR(OT456,"")</f>
        <v/>
      </c>
      <c r="MK456">
        <f>IFERROR(OU456,"")</f>
        <v/>
      </c>
      <c r="ML456">
        <f>IFERROR(OV456,"")</f>
        <v/>
      </c>
      <c r="MM456">
        <f>IFERROR(OW456,"")</f>
        <v/>
      </c>
      <c r="MN456">
        <f>IFERROR(OX456,"")</f>
        <v/>
      </c>
      <c r="MO456">
        <f>IFERROR(OY456,"")</f>
        <v/>
      </c>
      <c r="MP456" s="1">
        <f>COUNTIFS(#REF!,LT456,#REF!,1,#REF!,"&gt;="&amp;MC456,#REF!,"&lt;="&amp;MB456,#REF!,"&lt;="&amp;ME456,#REF!,"&gt;="&amp;MF456,#REF!,"="&amp;KV456,#REF!,"="&amp;KX456)</f>
        <v/>
      </c>
      <c r="MQ456" s="1">
        <f>COUNTIFS(#REF!,LT456,#REF!,0,#REF!,"&gt;="&amp;MC456,#REF!,"&lt;="&amp;MB456,#REF!,"&lt;="&amp;ME456,#REF!,"&gt;="&amp;MF456,#REF!,"="&amp;KV456,#REF!,"="&amp;KX456)</f>
        <v/>
      </c>
      <c r="MR456" s="1">
        <f>COUNTIFS(#REF!,LT456,#REF!,1,#REF!,"&gt;="&amp;MC456,#REF!,"&lt;="&amp;MB456,#REF!,"&lt;="&amp;ME456,#REF!,"&gt;="&amp;MF456,#REF!,"="&amp;KW456,#REF!,"="&amp;KY456)</f>
        <v/>
      </c>
      <c r="MS456" s="1">
        <f>COUNTIFS(#REF!,LT456,#REF!,0,#REF!,"&gt;="&amp;MC456,#REF!,"&lt;="&amp;MB456,#REF!,"&lt;="&amp;ME456,#REF!,"&gt;="&amp;MF456,#REF!,"="&amp;KW456,#REF!,"="&amp;KY456)</f>
        <v/>
      </c>
      <c r="MT456" s="1">
        <f>COUNTIFS(#REF!,LT456,#REF!,1,#REF!,"&gt;="&amp;MI456,#REF!,"&lt;="&amp;MH456,#REF!,"&lt;="&amp;ME456,#REF!,"&gt;="&amp;MF456)</f>
        <v/>
      </c>
      <c r="MU456" s="1">
        <f>COUNTIFS(#REF!,LT456,#REF!,0,#REF!,"&gt;="&amp;MI456,#REF!,"&lt;="&amp;MH456,#REF!,"&lt;="&amp;ME456,#REF!,"&gt;="&amp;MF456)</f>
        <v/>
      </c>
      <c r="MV456" s="1">
        <f>COUNTIFS(#REF!,LT456,#REF!,1,#REF!,"&gt;="&amp;MI456,#REF!,"&lt;="&amp;MH456,#REF!,"="&amp;KZ456,#REF!,"="&amp;LA456,#REF!,"&lt;="&amp;ME456,#REF!,"&gt;="&amp;MF456)</f>
        <v/>
      </c>
      <c r="MW456" s="1">
        <f>COUNTIFS(#REF!,LT456,#REF!,0,#REF!,"&gt;="&amp;MI456,#REF!,"&lt;="&amp;MH456,#REF!,"="&amp;KZ456,#REF!,"="&amp;LA456,#REF!,"&lt;="&amp;ME456,#REF!,"&gt;="&amp;MF456)</f>
        <v/>
      </c>
      <c r="MX456" s="1">
        <f>COUNTIFS(#REF!,LT456,#REF!,1,#REF!,"&gt;="&amp;MC456,#REF!,"&lt;="&amp;MB456,#REF!,"&lt;="&amp;ME456,#REF!,"&gt;="&amp;MF456)</f>
        <v/>
      </c>
      <c r="MY456" s="1">
        <f>COUNTIFS(#REF!,LT456,#REF!,0,#REF!,"&gt;="&amp;MC456,#REF!,"&lt;="&amp;MB456,#REF!,"&lt;="&amp;ME456,#REF!,"&gt;="&amp;MF456)</f>
        <v/>
      </c>
      <c r="MZ456" s="1">
        <f>COUNTIFS(#REF!,LT456,#REF!,1,#REF!,"&lt;="&amp;ME456,#REF!,"&gt;="&amp;MF456,#REF!,"="&amp;KV456,#REF!,"="&amp;KX456)</f>
        <v/>
      </c>
      <c r="NA456" s="1">
        <f>COUNTIFS(#REF!,LT456,#REF!,0,#REF!,"&lt;="&amp;ME456,#REF!,"&gt;="&amp;MF456,#REF!,"="&amp;KV456,#REF!,"="&amp;KX456)</f>
        <v/>
      </c>
      <c r="NB456" s="1">
        <f>COUNTIFS(#REF!,LT456,#REF!,1,#REF!,"&lt;="&amp;ME456,#REF!,"&gt;="&amp;MF456,#REF!,"="&amp;KW456,#REF!,"="&amp;KY456)</f>
        <v/>
      </c>
      <c r="NC456" s="1">
        <f>COUNTIFS(#REF!,LT456,#REF!,0,#REF!,"&lt;="&amp;ME456,#REF!,"&gt;="&amp;MF456,#REF!,"="&amp;KW456,#REF!,"="&amp;KY456)</f>
        <v/>
      </c>
      <c r="ND456" s="1">
        <f>COUNTIFS(#REF!,LT456,#REF!,1,#REF!,"&gt;="&amp;MC456,#REF!,"&lt;="&amp;MB456,#REF!,"&lt;="&amp;ME456,#REF!,"&gt;="&amp;MF456,#REF!,"="&amp;KV456,#REF!,"="&amp;KX456)</f>
        <v/>
      </c>
      <c r="NE456" s="1">
        <f>COUNTIFS(#REF!,LT456,#REF!,0,#REF!,"&gt;="&amp;MC456,#REF!,"&lt;="&amp;MB456,#REF!,"&lt;="&amp;ME456,#REF!,"&gt;="&amp;MF456,#REF!,"="&amp;KV456,#REF!,"="&amp;KX456)</f>
        <v/>
      </c>
      <c r="NF456" s="1">
        <f>COUNTIFS(#REF!,LT456,#REF!,1,#REF!,"&gt;="&amp;MC456,#REF!,"&lt;="&amp;MB456,#REF!,"&lt;="&amp;ME456,#REF!,"&gt;="&amp;MF456,#REF!,"="&amp;KW456,#REF!,"="&amp;KY456)</f>
        <v/>
      </c>
      <c r="NG456" s="1">
        <f>COUNTIFS(#REF!,LT456,#REF!,0,#REF!,"&gt;="&amp;MC456,#REF!,"&lt;="&amp;MB456,#REF!,"&lt;="&amp;ME456,#REF!,"&gt;="&amp;MF456,#REF!,"="&amp;KW456,#REF!,"="&amp;KY456)</f>
        <v/>
      </c>
      <c r="NH456" s="1">
        <f>COUNTIFS(#REF!,LT456,#REF!,1,#REF!,"&gt;="&amp;MC456,#REF!,"&lt;="&amp;MB456,#REF!,"&lt;="&amp;ME456,#REF!,"&gt;="&amp;MF456,#REF!,"="&amp;KZ456,#REF!,"="&amp;LA456)</f>
        <v/>
      </c>
      <c r="NI456" s="1">
        <f>COUNTIFS(#REF!,LT456,#REF!,0,#REF!,"&gt;="&amp;MC456,#REF!,"&lt;="&amp;MB456,#REF!,"&lt;="&amp;ME456,#REF!,"&gt;="&amp;MF456,#REF!,"="&amp;KZ456,#REF!,"="&amp;LA456)</f>
        <v/>
      </c>
      <c r="NJ456" s="1">
        <f>COUNTIFS(#REF!,LT456,#REF!,1,#REF!,"&gt;="&amp;MI456,#REF!,"&lt;="&amp;MH456,#REF!,"&lt;="&amp;ME456,#REF!,"&gt;="&amp;MF456)</f>
        <v/>
      </c>
      <c r="NK456" s="1">
        <f>COUNTIFS(#REF!,LT456,#REF!,0,#REF!,"&gt;="&amp;MI456,#REF!,"&lt;="&amp;MH456,#REF!,"&lt;="&amp;ME456,#REF!,"&gt;="&amp;MF456)</f>
        <v/>
      </c>
      <c r="NL456" s="1">
        <f>COUNTIFS(#REF!,LT456,#REF!,1,#REF!,"&gt;="&amp;MI456,#REF!,"&lt;="&amp;MH456,#REF!,"="&amp;KZ456,#REF!,"="&amp;LA456,#REF!,"&lt;="&amp;ME456,#REF!,"&gt;="&amp;MF456)</f>
        <v/>
      </c>
      <c r="NM456" s="1">
        <f>COUNTIFS(#REF!,LT456,#REF!,0,#REF!,"&gt;="&amp;MI456,#REF!,"&lt;="&amp;MH456,#REF!,"="&amp;KZ456,#REF!,"="&amp;LA456,#REF!,"&lt;="&amp;ME456,#REF!,"&gt;="&amp;MF456)</f>
        <v/>
      </c>
      <c r="NN456" s="1">
        <f>COUNTIFS(#REF!,LT456,#REF!,1,#REF!,"&gt;="&amp;MC456,#REF!,"&lt;="&amp;MB456,#REF!,"&lt;="&amp;ME456,#REF!,"&gt;="&amp;MF456)</f>
        <v/>
      </c>
      <c r="NO456" s="1">
        <f>COUNTIFS(#REF!,LT456,#REF!,0,#REF!,"&gt;="&amp;MC456,#REF!,"&lt;="&amp;MB456,#REF!,"&lt;="&amp;ME456,#REF!,"&gt;="&amp;MF456)</f>
        <v/>
      </c>
      <c r="NP456" s="1">
        <f>COUNTIFS(#REF!,LT456,#REF!,1,#REF!,"&lt;="&amp;ME456,#REF!,"&gt;="&amp;MF456,#REF!,"="&amp;KV456,#REF!,"="&amp;KX456)</f>
        <v/>
      </c>
      <c r="NQ456" s="1">
        <f>COUNTIFS(#REF!,LT456,#REF!,0,#REF!,"&lt;="&amp;ME456,#REF!,"&gt;="&amp;MF456,#REF!,"="&amp;KV456,#REF!,"="&amp;KX456)</f>
        <v/>
      </c>
      <c r="NR456" s="1">
        <f>COUNTIFS(#REF!,LT456,#REF!,1,#REF!,"&lt;="&amp;ME456,#REF!,"&gt;="&amp;MF456,#REF!,"="&amp;KW456,#REF!,"="&amp;KY456)</f>
        <v/>
      </c>
      <c r="NS456" s="1">
        <f>COUNTIFS(#REF!,LT456,#REF!,0,#REF!,"&lt;="&amp;ME456,#REF!,"&gt;="&amp;MF456,#REF!,"="&amp;KW456,#REF!,"="&amp;KY456)</f>
        <v/>
      </c>
      <c r="NT456" s="1">
        <f>MP456+MR456+MT456+MV456+MX456+MZ456+NB456</f>
        <v/>
      </c>
      <c r="NU456" s="1">
        <f>MQ456+MS456+MU456+MW456+MY456+NA456+NC456</f>
        <v/>
      </c>
      <c r="NV456" s="1">
        <f>NT456+NU456</f>
        <v/>
      </c>
      <c r="NW456" s="33">
        <f>NT456/(NT456+NU456)</f>
        <v/>
      </c>
      <c r="NX456" s="3">
        <f>1/NW456</f>
        <v/>
      </c>
      <c r="NY456" s="1">
        <f>LH456</f>
        <v/>
      </c>
      <c r="NZ456" s="79">
        <f>(NW456*((NY456-1)*0.98))-((1-NW456)*1)</f>
        <v/>
      </c>
      <c r="OA456" s="34">
        <f>IF(LR456&lt;0.9,0,IF(AND(LR456&gt;1.1),0,1))</f>
        <v/>
      </c>
      <c r="OB456" s="34">
        <f>IF(LS456&lt;0.9,0,IF(AND(LS456&gt;1.1),0,1))</f>
        <v/>
      </c>
      <c r="OC456" s="32">
        <f>IF(NV456&gt;99,1,0)</f>
        <v/>
      </c>
      <c r="OD456" s="32">
        <f>IF(NZ456&gt;0.0799,1,0)</f>
        <v/>
      </c>
      <c r="OE456" s="32">
        <f>IF(NZ456&gt;OM456,1,0)</f>
        <v/>
      </c>
      <c r="OF456" s="32">
        <f>OC456+OD456+OE456+OA456+OB456</f>
        <v/>
      </c>
      <c r="OG456" s="1">
        <f>ND456+NF456+NH456+NJ456+NL456+NN456+NP456+NR456</f>
        <v/>
      </c>
      <c r="OH456" s="1">
        <f>NE456+NG456+NI456+NK456+NM456+NO456+NQ456+NS456</f>
        <v/>
      </c>
      <c r="OI456" s="1">
        <f>OG456+OH456</f>
        <v/>
      </c>
      <c r="OJ456" s="33">
        <f>OG456/(OG456+OH456)</f>
        <v/>
      </c>
      <c r="OK456" s="3">
        <f>1/OJ456</f>
        <v/>
      </c>
      <c r="OL456" s="1">
        <f>LI456</f>
        <v/>
      </c>
      <c r="OM456" s="79">
        <f>(OJ456*((OL456-1)*0.98))-((1-OJ456)*1)</f>
        <v/>
      </c>
      <c r="ON456" s="34">
        <f>IF(LR456&lt;0.9,0,IF(AND(LR456&gt;1.1),0,1))</f>
        <v/>
      </c>
      <c r="OO456" s="34">
        <f>IF(LS456&lt;0.9,0,IF(AND(LS456&gt;1.1),0,1))</f>
        <v/>
      </c>
      <c r="OP456" s="32">
        <f>IF(OI456&gt;99,1,0)</f>
        <v/>
      </c>
      <c r="OQ456" s="32">
        <f>IF(OM456&gt;0.0799,1,0)</f>
        <v/>
      </c>
      <c r="OR456" s="32">
        <f>IF(OM456&gt;OZ456,1,0)</f>
        <v/>
      </c>
      <c r="OS456" s="32">
        <f>OP456+OQ456+OR456+ON456+OO456</f>
        <v/>
      </c>
      <c r="OT456">
        <f>IF(OF456=5,"BackHome0-0",IF(AND(OS456=5),"BackAway0-0",""))</f>
        <v/>
      </c>
      <c r="OU456">
        <f>IF(OF456=5,KN456,IF(AND(OS456=5),KO456,""))</f>
        <v/>
      </c>
      <c r="OV456">
        <f>IF(OF456=5,"Match Odds",IF(AND(OS456=5),"Match Odds",""))</f>
        <v/>
      </c>
      <c r="OW456">
        <f>IF(OF456=5,KP456,IF(AND(OS456=5),KP456,""))</f>
        <v/>
      </c>
      <c r="OX456">
        <f>IF(OF456=5,"MATCH_ODDS",IF(AND(OS456=5),"MATCH_ODDS",""))</f>
        <v/>
      </c>
      <c r="OY456">
        <f>IF(OF456=5,"BACK",IF(AND(OS456=5),"BACK",""))</f>
        <v/>
      </c>
    </row>
    <row r="457" ht="16.5" customHeight="1" thickBot="1" thickTop="1">
      <c r="A457" s="2" t="n"/>
      <c r="KN457" s="1">
        <f>IF(INDEX(#REF!,MATCH('HT 0-0'!D457,#REF!,0))=INDEX(#REF!,MATCH('HT 0-0'!D457,#REF!,0)),INDEX(#REF!,MATCH('HT 0-0'!D457,#REF!,0)),"ERROR")</f>
        <v/>
      </c>
      <c r="KO457" s="1">
        <f>IF(INDEX(#REF!,MATCH('HT 0-0'!E457,#REF!,0))=INDEX(#REF!,MATCH('HT 0-0'!E457,#REF!,0)),INDEX(#REF!,MATCH('HT 0-0'!E457,#REF!,0)),"ERROR")</f>
        <v/>
      </c>
      <c r="KP457" s="1">
        <f>KN457&amp;" v "&amp;KO457</f>
        <v/>
      </c>
      <c r="KQ457">
        <f>B457&amp;"_"&amp;C457</f>
        <v/>
      </c>
      <c r="KR457" s="1">
        <f>IF((HW457/KK457)&lt;0.335,"G",IF((HW457/KK457)&gt;0.67,"R","A"))</f>
        <v/>
      </c>
      <c r="KS457" s="1">
        <f>IF((HX457/KK457)&lt;0.335,"G",IF((HX457/KK457)&gt;0.67,"R","A"))</f>
        <v/>
      </c>
      <c r="KT457" s="1">
        <f>IF((IH457/KK457)&lt;0.335,"G",IF((IH457/KK457)&gt;0.67,"R","A"))</f>
        <v/>
      </c>
      <c r="KU457" s="1">
        <f>IF((II457/KK457)&lt;0.335,"G",IF((II457/KK457)&gt;0.67,"R","A"))</f>
        <v/>
      </c>
      <c r="KV457" s="1">
        <f>IF((HZ457/KK457)&lt;0.335,"G",IF((HZ457/KK457)&gt;0.67,"R","A"))</f>
        <v/>
      </c>
      <c r="KW457" s="1">
        <f>IF((HY457/KK457)&lt;0.335,"G",IF((HY457/KK457)&gt;0.67,"R","A"))</f>
        <v/>
      </c>
      <c r="KX457" s="1">
        <f>IF((IK457/KK457)&lt;0.335,"G",IF((IK457/KK457)&gt;0.67,"R","A"))</f>
        <v/>
      </c>
      <c r="KY457" s="1">
        <f>IF((IJ457/KK457)&lt;0.335,"G",IF((IJ457/KK457)&gt;0.67,"R","A"))</f>
        <v/>
      </c>
      <c r="KZ457" s="1">
        <f>IF((HQ457/KK457)&lt;0.335,"G",IF((HQ457/KK457)&gt;0.67,"R","A"))</f>
        <v/>
      </c>
      <c r="LA457" s="1">
        <f>IF((IB457/KK457)&lt;0.335,"G",IF((IB457/KK457)&gt;0.67,"R","A"))</f>
        <v/>
      </c>
      <c r="LB457">
        <f>IF(LQ457="0-0",INDEX(Scrape!#REF!,MATCH('HT 0-0'!KP457,Scrape!$B:$B,0)),"")</f>
        <v/>
      </c>
      <c r="LC457">
        <f>IF(LQ457="0-0",INDEX(Scrape!$A:$A,MATCH('HT 0-0'!KP457,Scrape!$B:$B,0)),"")</f>
        <v/>
      </c>
      <c r="LD457">
        <f>IF(LQ457="0-0",INDEX(Scrape!$B:$B,MATCH('HT 0-0'!KP457,Scrape!$B:$B,0)),"")</f>
        <v/>
      </c>
      <c r="LE457">
        <f>IF(LQ457="0-0",INDEX(Scrape!$C:$C,MATCH('HT 0-0'!KP457,Scrape!$B:$B,0)),"")</f>
        <v/>
      </c>
      <c r="LF457">
        <f>IF(LQ457="0-0",INDEX(Scrape!$D:$D,MATCH('HT 0-0'!KP457,Scrape!$B:$B,0)),"")</f>
        <v/>
      </c>
      <c r="LG457">
        <f>IF(LQ457="0-0",INDEX(Scrape!$E:$E,MATCH('HT 0-0'!KP457,Scrape!$B:$B,0)),"")</f>
        <v/>
      </c>
      <c r="LH457">
        <f>IF(LQ457="0-0",INDEX(Scrape!$F:$F,MATCH('HT 0-0'!KP457,Scrape!$B:$B,0)),"")</f>
        <v/>
      </c>
      <c r="LI457">
        <f>IF(LQ457="0-0",INDEX(Scrape!$G:$G,MATCH('HT 0-0'!KP457,Scrape!$B:$B,0)),"")</f>
        <v/>
      </c>
      <c r="LJ457">
        <f>IF(LQ457="0-0",INDEX(Scrape!$H:$H,MATCH('HT 0-0'!KP457,Scrape!$B:$B,0)),"")</f>
        <v/>
      </c>
      <c r="LK457">
        <f>IF(LQ457="0-0",INDEX(Scrape!$I:$I,MATCH('HT 0-0'!KP457,Scrape!$B:$B,0)),"")</f>
        <v/>
      </c>
      <c r="LL457">
        <f>IF(LQ457="0-0",INDEX(Scrape!$J:$J,MATCH('HT 0-0'!KP457,Scrape!$B:$B,0)),"")</f>
        <v/>
      </c>
      <c r="LM457">
        <f>IF(LQ457="0-0",INDEX(Scrape!$K:$K,MATCH('HT 0-0'!KP457,Scrape!$B:$B,0)),"")</f>
        <v/>
      </c>
      <c r="LN457">
        <f>IF(LQ457="0-0",INDEX(Scrape!$L:$L,MATCH('HT 0-0'!KP457,Scrape!$B:$B,0)),"")</f>
        <v/>
      </c>
      <c r="LO457">
        <f>IF(LQ457="0-0",INDEX(Scrape!$M:$M,MATCH('HT 0-0'!KP457,Scrape!$B:$B,0)),"")</f>
        <v/>
      </c>
      <c r="LP457">
        <f>IF(LQ457="0-0",INDEX(Scrape!$N:$N,MATCH('HT 0-0'!KP457,Scrape!$B:$B,0)),"")</f>
        <v/>
      </c>
      <c r="LQ457">
        <f>INDEX(Scrape!$O:$O,MATCH('HT 0-0'!KP457,Scrape!$B:$B,0))</f>
        <v/>
      </c>
      <c r="LR457">
        <f>(1/LJ457)+(1/LI457)+(1/LH457)</f>
        <v/>
      </c>
      <c r="LS457">
        <f>(1/LG457)+(1/LF457)+(1/LE457)</f>
        <v/>
      </c>
      <c r="LT457" s="8">
        <f>IF(INDEX(#REF!,MATCH(KQ457,#REF!,0))=INDEX(#REF!,MATCH(KQ457,#REF!,0)),INDEX(#REF!,MATCH(KQ457,#REF!,0)),"ERROR")</f>
        <v/>
      </c>
      <c r="LU457" s="4">
        <f>IF(KR457="G",2,IF(KR457="R",0.5,IF(KR457="A",1)))</f>
        <v/>
      </c>
      <c r="LV457" s="4">
        <f>IF(KS457="G",0.5,IF(KS457="R",2,IF(KS457="A",1)))</f>
        <v/>
      </c>
      <c r="LW457" s="4">
        <f>IF(KT457="G",2,IF(KT457="R",0.5,IF(KT457="A",1)))</f>
        <v/>
      </c>
      <c r="LX457" s="4">
        <f>IF(KU457="G",0.5,IF(KU457="R",2,IF(KU457="A",1)))</f>
        <v/>
      </c>
      <c r="LY457" s="7">
        <f>(LK457*(LU457+LX457)+(LL457*(LU457+LX457)))</f>
        <v/>
      </c>
      <c r="LZ457" s="7">
        <f>(LN457*(LV457+LW457)+(LO457*(LV457+LW457)))</f>
        <v/>
      </c>
      <c r="MA457" s="11">
        <f>LY457-LZ457</f>
        <v/>
      </c>
      <c r="MB457" s="5">
        <f>MA457+2</f>
        <v/>
      </c>
      <c r="MC457" s="6">
        <f>MA457-2</f>
        <v/>
      </c>
      <c r="MD457" s="4">
        <f>LE457</f>
        <v/>
      </c>
      <c r="ME457" s="9">
        <f>IF(MD457=0,1000,MD457+0.75)</f>
        <v/>
      </c>
      <c r="MF457" s="10">
        <f>IF(MD457=0,0,MD457-0.75)</f>
        <v/>
      </c>
      <c r="MG457" s="4">
        <f>((LM457*(LU457+LX457))-((LP457*(LV457+LW457))))</f>
        <v/>
      </c>
      <c r="MH457" s="9">
        <f>MG457*1.2</f>
        <v/>
      </c>
      <c r="MI457" s="10">
        <f>MG457*0.8</f>
        <v/>
      </c>
      <c r="MJ457">
        <f>IFERROR(OT457,"")</f>
        <v/>
      </c>
      <c r="MK457">
        <f>IFERROR(OU457,"")</f>
        <v/>
      </c>
      <c r="ML457">
        <f>IFERROR(OV457,"")</f>
        <v/>
      </c>
      <c r="MM457">
        <f>IFERROR(OW457,"")</f>
        <v/>
      </c>
      <c r="MN457">
        <f>IFERROR(OX457,"")</f>
        <v/>
      </c>
      <c r="MO457">
        <f>IFERROR(OY457,"")</f>
        <v/>
      </c>
      <c r="MP457" s="1">
        <f>COUNTIFS(#REF!,LT457,#REF!,1,#REF!,"&gt;="&amp;MC457,#REF!,"&lt;="&amp;MB457,#REF!,"&lt;="&amp;ME457,#REF!,"&gt;="&amp;MF457,#REF!,"="&amp;KV457,#REF!,"="&amp;KX457)</f>
        <v/>
      </c>
      <c r="MQ457" s="1">
        <f>COUNTIFS(#REF!,LT457,#REF!,0,#REF!,"&gt;="&amp;MC457,#REF!,"&lt;="&amp;MB457,#REF!,"&lt;="&amp;ME457,#REF!,"&gt;="&amp;MF457,#REF!,"="&amp;KV457,#REF!,"="&amp;KX457)</f>
        <v/>
      </c>
      <c r="MR457" s="1">
        <f>COUNTIFS(#REF!,LT457,#REF!,1,#REF!,"&gt;="&amp;MC457,#REF!,"&lt;="&amp;MB457,#REF!,"&lt;="&amp;ME457,#REF!,"&gt;="&amp;MF457,#REF!,"="&amp;KW457,#REF!,"="&amp;KY457)</f>
        <v/>
      </c>
      <c r="MS457" s="1">
        <f>COUNTIFS(#REF!,LT457,#REF!,0,#REF!,"&gt;="&amp;MC457,#REF!,"&lt;="&amp;MB457,#REF!,"&lt;="&amp;ME457,#REF!,"&gt;="&amp;MF457,#REF!,"="&amp;KW457,#REF!,"="&amp;KY457)</f>
        <v/>
      </c>
      <c r="MT457" s="1">
        <f>COUNTIFS(#REF!,LT457,#REF!,1,#REF!,"&gt;="&amp;MI457,#REF!,"&lt;="&amp;MH457,#REF!,"&lt;="&amp;ME457,#REF!,"&gt;="&amp;MF457)</f>
        <v/>
      </c>
      <c r="MU457" s="1">
        <f>COUNTIFS(#REF!,LT457,#REF!,0,#REF!,"&gt;="&amp;MI457,#REF!,"&lt;="&amp;MH457,#REF!,"&lt;="&amp;ME457,#REF!,"&gt;="&amp;MF457)</f>
        <v/>
      </c>
      <c r="MV457" s="1">
        <f>COUNTIFS(#REF!,LT457,#REF!,1,#REF!,"&gt;="&amp;MI457,#REF!,"&lt;="&amp;MH457,#REF!,"="&amp;KZ457,#REF!,"="&amp;LA457,#REF!,"&lt;="&amp;ME457,#REF!,"&gt;="&amp;MF457)</f>
        <v/>
      </c>
      <c r="MW457" s="1">
        <f>COUNTIFS(#REF!,LT457,#REF!,0,#REF!,"&gt;="&amp;MI457,#REF!,"&lt;="&amp;MH457,#REF!,"="&amp;KZ457,#REF!,"="&amp;LA457,#REF!,"&lt;="&amp;ME457,#REF!,"&gt;="&amp;MF457)</f>
        <v/>
      </c>
      <c r="MX457" s="1">
        <f>COUNTIFS(#REF!,LT457,#REF!,1,#REF!,"&gt;="&amp;MC457,#REF!,"&lt;="&amp;MB457,#REF!,"&lt;="&amp;ME457,#REF!,"&gt;="&amp;MF457)</f>
        <v/>
      </c>
      <c r="MY457" s="1">
        <f>COUNTIFS(#REF!,LT457,#REF!,0,#REF!,"&gt;="&amp;MC457,#REF!,"&lt;="&amp;MB457,#REF!,"&lt;="&amp;ME457,#REF!,"&gt;="&amp;MF457)</f>
        <v/>
      </c>
      <c r="MZ457" s="1">
        <f>COUNTIFS(#REF!,LT457,#REF!,1,#REF!,"&lt;="&amp;ME457,#REF!,"&gt;="&amp;MF457,#REF!,"="&amp;KV457,#REF!,"="&amp;KX457)</f>
        <v/>
      </c>
      <c r="NA457" s="1">
        <f>COUNTIFS(#REF!,LT457,#REF!,0,#REF!,"&lt;="&amp;ME457,#REF!,"&gt;="&amp;MF457,#REF!,"="&amp;KV457,#REF!,"="&amp;KX457)</f>
        <v/>
      </c>
      <c r="NB457" s="1">
        <f>COUNTIFS(#REF!,LT457,#REF!,1,#REF!,"&lt;="&amp;ME457,#REF!,"&gt;="&amp;MF457,#REF!,"="&amp;KW457,#REF!,"="&amp;KY457)</f>
        <v/>
      </c>
      <c r="NC457" s="1">
        <f>COUNTIFS(#REF!,LT457,#REF!,0,#REF!,"&lt;="&amp;ME457,#REF!,"&gt;="&amp;MF457,#REF!,"="&amp;KW457,#REF!,"="&amp;KY457)</f>
        <v/>
      </c>
      <c r="ND457" s="1">
        <f>COUNTIFS(#REF!,LT457,#REF!,1,#REF!,"&gt;="&amp;MC457,#REF!,"&lt;="&amp;MB457,#REF!,"&lt;="&amp;ME457,#REF!,"&gt;="&amp;MF457,#REF!,"="&amp;KV457,#REF!,"="&amp;KX457)</f>
        <v/>
      </c>
      <c r="NE457" s="1">
        <f>COUNTIFS(#REF!,LT457,#REF!,0,#REF!,"&gt;="&amp;MC457,#REF!,"&lt;="&amp;MB457,#REF!,"&lt;="&amp;ME457,#REF!,"&gt;="&amp;MF457,#REF!,"="&amp;KV457,#REF!,"="&amp;KX457)</f>
        <v/>
      </c>
      <c r="NF457" s="1">
        <f>COUNTIFS(#REF!,LT457,#REF!,1,#REF!,"&gt;="&amp;MC457,#REF!,"&lt;="&amp;MB457,#REF!,"&lt;="&amp;ME457,#REF!,"&gt;="&amp;MF457,#REF!,"="&amp;KW457,#REF!,"="&amp;KY457)</f>
        <v/>
      </c>
      <c r="NG457" s="1">
        <f>COUNTIFS(#REF!,LT457,#REF!,0,#REF!,"&gt;="&amp;MC457,#REF!,"&lt;="&amp;MB457,#REF!,"&lt;="&amp;ME457,#REF!,"&gt;="&amp;MF457,#REF!,"="&amp;KW457,#REF!,"="&amp;KY457)</f>
        <v/>
      </c>
      <c r="NH457" s="1">
        <f>COUNTIFS(#REF!,LT457,#REF!,1,#REF!,"&gt;="&amp;MC457,#REF!,"&lt;="&amp;MB457,#REF!,"&lt;="&amp;ME457,#REF!,"&gt;="&amp;MF457,#REF!,"="&amp;KZ457,#REF!,"="&amp;LA457)</f>
        <v/>
      </c>
      <c r="NI457" s="1">
        <f>COUNTIFS(#REF!,LT457,#REF!,0,#REF!,"&gt;="&amp;MC457,#REF!,"&lt;="&amp;MB457,#REF!,"&lt;="&amp;ME457,#REF!,"&gt;="&amp;MF457,#REF!,"="&amp;KZ457,#REF!,"="&amp;LA457)</f>
        <v/>
      </c>
      <c r="NJ457" s="1">
        <f>COUNTIFS(#REF!,LT457,#REF!,1,#REF!,"&gt;="&amp;MI457,#REF!,"&lt;="&amp;MH457,#REF!,"&lt;="&amp;ME457,#REF!,"&gt;="&amp;MF457)</f>
        <v/>
      </c>
      <c r="NK457" s="1">
        <f>COUNTIFS(#REF!,LT457,#REF!,0,#REF!,"&gt;="&amp;MI457,#REF!,"&lt;="&amp;MH457,#REF!,"&lt;="&amp;ME457,#REF!,"&gt;="&amp;MF457)</f>
        <v/>
      </c>
      <c r="NL457" s="1">
        <f>COUNTIFS(#REF!,LT457,#REF!,1,#REF!,"&gt;="&amp;MI457,#REF!,"&lt;="&amp;MH457,#REF!,"="&amp;KZ457,#REF!,"="&amp;LA457,#REF!,"&lt;="&amp;ME457,#REF!,"&gt;="&amp;MF457)</f>
        <v/>
      </c>
      <c r="NM457" s="1">
        <f>COUNTIFS(#REF!,LT457,#REF!,0,#REF!,"&gt;="&amp;MI457,#REF!,"&lt;="&amp;MH457,#REF!,"="&amp;KZ457,#REF!,"="&amp;LA457,#REF!,"&lt;="&amp;ME457,#REF!,"&gt;="&amp;MF457)</f>
        <v/>
      </c>
      <c r="NN457" s="1">
        <f>COUNTIFS(#REF!,LT457,#REF!,1,#REF!,"&gt;="&amp;MC457,#REF!,"&lt;="&amp;MB457,#REF!,"&lt;="&amp;ME457,#REF!,"&gt;="&amp;MF457)</f>
        <v/>
      </c>
      <c r="NO457" s="1">
        <f>COUNTIFS(#REF!,LT457,#REF!,0,#REF!,"&gt;="&amp;MC457,#REF!,"&lt;="&amp;MB457,#REF!,"&lt;="&amp;ME457,#REF!,"&gt;="&amp;MF457)</f>
        <v/>
      </c>
      <c r="NP457" s="1">
        <f>COUNTIFS(#REF!,LT457,#REF!,1,#REF!,"&lt;="&amp;ME457,#REF!,"&gt;="&amp;MF457,#REF!,"="&amp;KV457,#REF!,"="&amp;KX457)</f>
        <v/>
      </c>
      <c r="NQ457" s="1">
        <f>COUNTIFS(#REF!,LT457,#REF!,0,#REF!,"&lt;="&amp;ME457,#REF!,"&gt;="&amp;MF457,#REF!,"="&amp;KV457,#REF!,"="&amp;KX457)</f>
        <v/>
      </c>
      <c r="NR457" s="1">
        <f>COUNTIFS(#REF!,LT457,#REF!,1,#REF!,"&lt;="&amp;ME457,#REF!,"&gt;="&amp;MF457,#REF!,"="&amp;KW457,#REF!,"="&amp;KY457)</f>
        <v/>
      </c>
      <c r="NS457" s="1">
        <f>COUNTIFS(#REF!,LT457,#REF!,0,#REF!,"&lt;="&amp;ME457,#REF!,"&gt;="&amp;MF457,#REF!,"="&amp;KW457,#REF!,"="&amp;KY457)</f>
        <v/>
      </c>
      <c r="NT457" s="1">
        <f>MP457+MR457+MT457+MV457+MX457+MZ457+NB457</f>
        <v/>
      </c>
      <c r="NU457" s="1">
        <f>MQ457+MS457+MU457+MW457+MY457+NA457+NC457</f>
        <v/>
      </c>
      <c r="NV457" s="1">
        <f>NT457+NU457</f>
        <v/>
      </c>
      <c r="NW457" s="33">
        <f>NT457/(NT457+NU457)</f>
        <v/>
      </c>
      <c r="NX457" s="3">
        <f>1/NW457</f>
        <v/>
      </c>
      <c r="NY457" s="1">
        <f>LH457</f>
        <v/>
      </c>
      <c r="NZ457" s="79">
        <f>(NW457*((NY457-1)*0.98))-((1-NW457)*1)</f>
        <v/>
      </c>
      <c r="OA457" s="34">
        <f>IF(LR457&lt;0.9,0,IF(AND(LR457&gt;1.1),0,1))</f>
        <v/>
      </c>
      <c r="OB457" s="34">
        <f>IF(LS457&lt;0.9,0,IF(AND(LS457&gt;1.1),0,1))</f>
        <v/>
      </c>
      <c r="OC457" s="32">
        <f>IF(NV457&gt;99,1,0)</f>
        <v/>
      </c>
      <c r="OD457" s="32">
        <f>IF(NZ457&gt;0.0799,1,0)</f>
        <v/>
      </c>
      <c r="OE457" s="32">
        <f>IF(NZ457&gt;OM457,1,0)</f>
        <v/>
      </c>
      <c r="OF457" s="32">
        <f>OC457+OD457+OE457+OA457+OB457</f>
        <v/>
      </c>
      <c r="OG457" s="1">
        <f>ND457+NF457+NH457+NJ457+NL457+NN457+NP457+NR457</f>
        <v/>
      </c>
      <c r="OH457" s="1">
        <f>NE457+NG457+NI457+NK457+NM457+NO457+NQ457+NS457</f>
        <v/>
      </c>
      <c r="OI457" s="1">
        <f>OG457+OH457</f>
        <v/>
      </c>
      <c r="OJ457" s="33">
        <f>OG457/(OG457+OH457)</f>
        <v/>
      </c>
      <c r="OK457" s="3">
        <f>1/OJ457</f>
        <v/>
      </c>
      <c r="OL457" s="1">
        <f>LI457</f>
        <v/>
      </c>
      <c r="OM457" s="79">
        <f>(OJ457*((OL457-1)*0.98))-((1-OJ457)*1)</f>
        <v/>
      </c>
      <c r="ON457" s="34">
        <f>IF(LR457&lt;0.9,0,IF(AND(LR457&gt;1.1),0,1))</f>
        <v/>
      </c>
      <c r="OO457" s="34">
        <f>IF(LS457&lt;0.9,0,IF(AND(LS457&gt;1.1),0,1))</f>
        <v/>
      </c>
      <c r="OP457" s="32">
        <f>IF(OI457&gt;99,1,0)</f>
        <v/>
      </c>
      <c r="OQ457" s="32">
        <f>IF(OM457&gt;0.0799,1,0)</f>
        <v/>
      </c>
      <c r="OR457" s="32">
        <f>IF(OM457&gt;OZ457,1,0)</f>
        <v/>
      </c>
      <c r="OS457" s="32">
        <f>OP457+OQ457+OR457+ON457+OO457</f>
        <v/>
      </c>
      <c r="OT457">
        <f>IF(OF457=5,"BackHome0-0",IF(AND(OS457=5),"BackAway0-0",""))</f>
        <v/>
      </c>
      <c r="OU457">
        <f>IF(OF457=5,KN457,IF(AND(OS457=5),KO457,""))</f>
        <v/>
      </c>
      <c r="OV457">
        <f>IF(OF457=5,"Match Odds",IF(AND(OS457=5),"Match Odds",""))</f>
        <v/>
      </c>
      <c r="OW457">
        <f>IF(OF457=5,KP457,IF(AND(OS457=5),KP457,""))</f>
        <v/>
      </c>
      <c r="OX457">
        <f>IF(OF457=5,"MATCH_ODDS",IF(AND(OS457=5),"MATCH_ODDS",""))</f>
        <v/>
      </c>
      <c r="OY457">
        <f>IF(OF457=5,"BACK",IF(AND(OS457=5),"BACK",""))</f>
        <v/>
      </c>
    </row>
    <row r="458" ht="16.5" customHeight="1" thickBot="1" thickTop="1">
      <c r="A458" s="2" t="n"/>
      <c r="KN458" s="1">
        <f>IF(INDEX(#REF!,MATCH('HT 0-0'!D458,#REF!,0))=INDEX(#REF!,MATCH('HT 0-0'!D458,#REF!,0)),INDEX(#REF!,MATCH('HT 0-0'!D458,#REF!,0)),"ERROR")</f>
        <v/>
      </c>
      <c r="KO458" s="1">
        <f>IF(INDEX(#REF!,MATCH('HT 0-0'!E458,#REF!,0))=INDEX(#REF!,MATCH('HT 0-0'!E458,#REF!,0)),INDEX(#REF!,MATCH('HT 0-0'!E458,#REF!,0)),"ERROR")</f>
        <v/>
      </c>
      <c r="KP458" s="1">
        <f>KN458&amp;" v "&amp;KO458</f>
        <v/>
      </c>
      <c r="KQ458">
        <f>B458&amp;"_"&amp;C458</f>
        <v/>
      </c>
      <c r="KR458" s="1">
        <f>IF((HW458/KK458)&lt;0.335,"G",IF((HW458/KK458)&gt;0.67,"R","A"))</f>
        <v/>
      </c>
      <c r="KS458" s="1">
        <f>IF((HX458/KK458)&lt;0.335,"G",IF((HX458/KK458)&gt;0.67,"R","A"))</f>
        <v/>
      </c>
      <c r="KT458" s="1">
        <f>IF((IH458/KK458)&lt;0.335,"G",IF((IH458/KK458)&gt;0.67,"R","A"))</f>
        <v/>
      </c>
      <c r="KU458" s="1">
        <f>IF((II458/KK458)&lt;0.335,"G",IF((II458/KK458)&gt;0.67,"R","A"))</f>
        <v/>
      </c>
      <c r="KV458" s="1">
        <f>IF((HZ458/KK458)&lt;0.335,"G",IF((HZ458/KK458)&gt;0.67,"R","A"))</f>
        <v/>
      </c>
      <c r="KW458" s="1">
        <f>IF((HY458/KK458)&lt;0.335,"G",IF((HY458/KK458)&gt;0.67,"R","A"))</f>
        <v/>
      </c>
      <c r="KX458" s="1">
        <f>IF((IK458/KK458)&lt;0.335,"G",IF((IK458/KK458)&gt;0.67,"R","A"))</f>
        <v/>
      </c>
      <c r="KY458" s="1">
        <f>IF((IJ458/KK458)&lt;0.335,"G",IF((IJ458/KK458)&gt;0.67,"R","A"))</f>
        <v/>
      </c>
      <c r="KZ458" s="1">
        <f>IF((HQ458/KK458)&lt;0.335,"G",IF((HQ458/KK458)&gt;0.67,"R","A"))</f>
        <v/>
      </c>
      <c r="LA458" s="1">
        <f>IF((IB458/KK458)&lt;0.335,"G",IF((IB458/KK458)&gt;0.67,"R","A"))</f>
        <v/>
      </c>
      <c r="LB458">
        <f>IF(LQ458="0-0",INDEX(Scrape!#REF!,MATCH('HT 0-0'!KP458,Scrape!$B:$B,0)),"")</f>
        <v/>
      </c>
      <c r="LC458">
        <f>IF(LQ458="0-0",INDEX(Scrape!$A:$A,MATCH('HT 0-0'!KP458,Scrape!$B:$B,0)),"")</f>
        <v/>
      </c>
      <c r="LD458">
        <f>IF(LQ458="0-0",INDEX(Scrape!$B:$B,MATCH('HT 0-0'!KP458,Scrape!$B:$B,0)),"")</f>
        <v/>
      </c>
      <c r="LE458">
        <f>IF(LQ458="0-0",INDEX(Scrape!$C:$C,MATCH('HT 0-0'!KP458,Scrape!$B:$B,0)),"")</f>
        <v/>
      </c>
      <c r="LF458">
        <f>IF(LQ458="0-0",INDEX(Scrape!$D:$D,MATCH('HT 0-0'!KP458,Scrape!$B:$B,0)),"")</f>
        <v/>
      </c>
      <c r="LG458">
        <f>IF(LQ458="0-0",INDEX(Scrape!$E:$E,MATCH('HT 0-0'!KP458,Scrape!$B:$B,0)),"")</f>
        <v/>
      </c>
      <c r="LH458">
        <f>IF(LQ458="0-0",INDEX(Scrape!$F:$F,MATCH('HT 0-0'!KP458,Scrape!$B:$B,0)),"")</f>
        <v/>
      </c>
      <c r="LI458">
        <f>IF(LQ458="0-0",INDEX(Scrape!$G:$G,MATCH('HT 0-0'!KP458,Scrape!$B:$B,0)),"")</f>
        <v/>
      </c>
      <c r="LJ458">
        <f>IF(LQ458="0-0",INDEX(Scrape!$H:$H,MATCH('HT 0-0'!KP458,Scrape!$B:$B,0)),"")</f>
        <v/>
      </c>
      <c r="LK458">
        <f>IF(LQ458="0-0",INDEX(Scrape!$I:$I,MATCH('HT 0-0'!KP458,Scrape!$B:$B,0)),"")</f>
        <v/>
      </c>
      <c r="LL458">
        <f>IF(LQ458="0-0",INDEX(Scrape!$J:$J,MATCH('HT 0-0'!KP458,Scrape!$B:$B,0)),"")</f>
        <v/>
      </c>
      <c r="LM458">
        <f>IF(LQ458="0-0",INDEX(Scrape!$K:$K,MATCH('HT 0-0'!KP458,Scrape!$B:$B,0)),"")</f>
        <v/>
      </c>
      <c r="LN458">
        <f>IF(LQ458="0-0",INDEX(Scrape!$L:$L,MATCH('HT 0-0'!KP458,Scrape!$B:$B,0)),"")</f>
        <v/>
      </c>
      <c r="LO458">
        <f>IF(LQ458="0-0",INDEX(Scrape!$M:$M,MATCH('HT 0-0'!KP458,Scrape!$B:$B,0)),"")</f>
        <v/>
      </c>
      <c r="LP458">
        <f>IF(LQ458="0-0",INDEX(Scrape!$N:$N,MATCH('HT 0-0'!KP458,Scrape!$B:$B,0)),"")</f>
        <v/>
      </c>
      <c r="LQ458">
        <f>INDEX(Scrape!$O:$O,MATCH('HT 0-0'!KP458,Scrape!$B:$B,0))</f>
        <v/>
      </c>
      <c r="LR458">
        <f>(1/LJ458)+(1/LI458)+(1/LH458)</f>
        <v/>
      </c>
      <c r="LS458">
        <f>(1/LG458)+(1/LF458)+(1/LE458)</f>
        <v/>
      </c>
      <c r="LT458" s="8">
        <f>IF(INDEX(#REF!,MATCH(KQ458,#REF!,0))=INDEX(#REF!,MATCH(KQ458,#REF!,0)),INDEX(#REF!,MATCH(KQ458,#REF!,0)),"ERROR")</f>
        <v/>
      </c>
      <c r="LU458" s="4">
        <f>IF(KR458="G",2,IF(KR458="R",0.5,IF(KR458="A",1)))</f>
        <v/>
      </c>
      <c r="LV458" s="4">
        <f>IF(KS458="G",0.5,IF(KS458="R",2,IF(KS458="A",1)))</f>
        <v/>
      </c>
      <c r="LW458" s="4">
        <f>IF(KT458="G",2,IF(KT458="R",0.5,IF(KT458="A",1)))</f>
        <v/>
      </c>
      <c r="LX458" s="4">
        <f>IF(KU458="G",0.5,IF(KU458="R",2,IF(KU458="A",1)))</f>
        <v/>
      </c>
      <c r="LY458" s="7">
        <f>(LK458*(LU458+LX458)+(LL458*(LU458+LX458)))</f>
        <v/>
      </c>
      <c r="LZ458" s="7">
        <f>(LN458*(LV458+LW458)+(LO458*(LV458+LW458)))</f>
        <v/>
      </c>
      <c r="MA458" s="11">
        <f>LY458-LZ458</f>
        <v/>
      </c>
      <c r="MB458" s="5">
        <f>MA458+2</f>
        <v/>
      </c>
      <c r="MC458" s="6">
        <f>MA458-2</f>
        <v/>
      </c>
      <c r="MD458" s="4">
        <f>LE458</f>
        <v/>
      </c>
      <c r="ME458" s="9">
        <f>IF(MD458=0,1000,MD458+0.75)</f>
        <v/>
      </c>
      <c r="MF458" s="10">
        <f>IF(MD458=0,0,MD458-0.75)</f>
        <v/>
      </c>
      <c r="MG458" s="4">
        <f>((LM458*(LU458+LX458))-((LP458*(LV458+LW458))))</f>
        <v/>
      </c>
      <c r="MH458" s="9">
        <f>MG458*1.2</f>
        <v/>
      </c>
      <c r="MI458" s="10">
        <f>MG458*0.8</f>
        <v/>
      </c>
      <c r="MJ458">
        <f>IFERROR(OT458,"")</f>
        <v/>
      </c>
      <c r="MK458">
        <f>IFERROR(OU458,"")</f>
        <v/>
      </c>
      <c r="ML458">
        <f>IFERROR(OV458,"")</f>
        <v/>
      </c>
      <c r="MM458">
        <f>IFERROR(OW458,"")</f>
        <v/>
      </c>
      <c r="MN458">
        <f>IFERROR(OX458,"")</f>
        <v/>
      </c>
      <c r="MO458">
        <f>IFERROR(OY458,"")</f>
        <v/>
      </c>
      <c r="MP458" s="1">
        <f>COUNTIFS(#REF!,LT458,#REF!,1,#REF!,"&gt;="&amp;MC458,#REF!,"&lt;="&amp;MB458,#REF!,"&lt;="&amp;ME458,#REF!,"&gt;="&amp;MF458,#REF!,"="&amp;KV458,#REF!,"="&amp;KX458)</f>
        <v/>
      </c>
      <c r="MQ458" s="1">
        <f>COUNTIFS(#REF!,LT458,#REF!,0,#REF!,"&gt;="&amp;MC458,#REF!,"&lt;="&amp;MB458,#REF!,"&lt;="&amp;ME458,#REF!,"&gt;="&amp;MF458,#REF!,"="&amp;KV458,#REF!,"="&amp;KX458)</f>
        <v/>
      </c>
      <c r="MR458" s="1">
        <f>COUNTIFS(#REF!,LT458,#REF!,1,#REF!,"&gt;="&amp;MC458,#REF!,"&lt;="&amp;MB458,#REF!,"&lt;="&amp;ME458,#REF!,"&gt;="&amp;MF458,#REF!,"="&amp;KW458,#REF!,"="&amp;KY458)</f>
        <v/>
      </c>
      <c r="MS458" s="1">
        <f>COUNTIFS(#REF!,LT458,#REF!,0,#REF!,"&gt;="&amp;MC458,#REF!,"&lt;="&amp;MB458,#REF!,"&lt;="&amp;ME458,#REF!,"&gt;="&amp;MF458,#REF!,"="&amp;KW458,#REF!,"="&amp;KY458)</f>
        <v/>
      </c>
      <c r="MT458" s="1">
        <f>COUNTIFS(#REF!,LT458,#REF!,1,#REF!,"&gt;="&amp;MI458,#REF!,"&lt;="&amp;MH458,#REF!,"&lt;="&amp;ME458,#REF!,"&gt;="&amp;MF458)</f>
        <v/>
      </c>
      <c r="MU458" s="1">
        <f>COUNTIFS(#REF!,LT458,#REF!,0,#REF!,"&gt;="&amp;MI458,#REF!,"&lt;="&amp;MH458,#REF!,"&lt;="&amp;ME458,#REF!,"&gt;="&amp;MF458)</f>
        <v/>
      </c>
      <c r="MV458" s="1">
        <f>COUNTIFS(#REF!,LT458,#REF!,1,#REF!,"&gt;="&amp;MI458,#REF!,"&lt;="&amp;MH458,#REF!,"="&amp;KZ458,#REF!,"="&amp;LA458,#REF!,"&lt;="&amp;ME458,#REF!,"&gt;="&amp;MF458)</f>
        <v/>
      </c>
      <c r="MW458" s="1">
        <f>COUNTIFS(#REF!,LT458,#REF!,0,#REF!,"&gt;="&amp;MI458,#REF!,"&lt;="&amp;MH458,#REF!,"="&amp;KZ458,#REF!,"="&amp;LA458,#REF!,"&lt;="&amp;ME458,#REF!,"&gt;="&amp;MF458)</f>
        <v/>
      </c>
      <c r="MX458" s="1">
        <f>COUNTIFS(#REF!,LT458,#REF!,1,#REF!,"&gt;="&amp;MC458,#REF!,"&lt;="&amp;MB458,#REF!,"&lt;="&amp;ME458,#REF!,"&gt;="&amp;MF458)</f>
        <v/>
      </c>
      <c r="MY458" s="1">
        <f>COUNTIFS(#REF!,LT458,#REF!,0,#REF!,"&gt;="&amp;MC458,#REF!,"&lt;="&amp;MB458,#REF!,"&lt;="&amp;ME458,#REF!,"&gt;="&amp;MF458)</f>
        <v/>
      </c>
      <c r="MZ458" s="1">
        <f>COUNTIFS(#REF!,LT458,#REF!,1,#REF!,"&lt;="&amp;ME458,#REF!,"&gt;="&amp;MF458,#REF!,"="&amp;KV458,#REF!,"="&amp;KX458)</f>
        <v/>
      </c>
      <c r="NA458" s="1">
        <f>COUNTIFS(#REF!,LT458,#REF!,0,#REF!,"&lt;="&amp;ME458,#REF!,"&gt;="&amp;MF458,#REF!,"="&amp;KV458,#REF!,"="&amp;KX458)</f>
        <v/>
      </c>
      <c r="NB458" s="1">
        <f>COUNTIFS(#REF!,LT458,#REF!,1,#REF!,"&lt;="&amp;ME458,#REF!,"&gt;="&amp;MF458,#REF!,"="&amp;KW458,#REF!,"="&amp;KY458)</f>
        <v/>
      </c>
      <c r="NC458" s="1">
        <f>COUNTIFS(#REF!,LT458,#REF!,0,#REF!,"&lt;="&amp;ME458,#REF!,"&gt;="&amp;MF458,#REF!,"="&amp;KW458,#REF!,"="&amp;KY458)</f>
        <v/>
      </c>
      <c r="ND458" s="1">
        <f>COUNTIFS(#REF!,LT458,#REF!,1,#REF!,"&gt;="&amp;MC458,#REF!,"&lt;="&amp;MB458,#REF!,"&lt;="&amp;ME458,#REF!,"&gt;="&amp;MF458,#REF!,"="&amp;KV458,#REF!,"="&amp;KX458)</f>
        <v/>
      </c>
      <c r="NE458" s="1">
        <f>COUNTIFS(#REF!,LT458,#REF!,0,#REF!,"&gt;="&amp;MC458,#REF!,"&lt;="&amp;MB458,#REF!,"&lt;="&amp;ME458,#REF!,"&gt;="&amp;MF458,#REF!,"="&amp;KV458,#REF!,"="&amp;KX458)</f>
        <v/>
      </c>
      <c r="NF458" s="1">
        <f>COUNTIFS(#REF!,LT458,#REF!,1,#REF!,"&gt;="&amp;MC458,#REF!,"&lt;="&amp;MB458,#REF!,"&lt;="&amp;ME458,#REF!,"&gt;="&amp;MF458,#REF!,"="&amp;KW458,#REF!,"="&amp;KY458)</f>
        <v/>
      </c>
      <c r="NG458" s="1">
        <f>COUNTIFS(#REF!,LT458,#REF!,0,#REF!,"&gt;="&amp;MC458,#REF!,"&lt;="&amp;MB458,#REF!,"&lt;="&amp;ME458,#REF!,"&gt;="&amp;MF458,#REF!,"="&amp;KW458,#REF!,"="&amp;KY458)</f>
        <v/>
      </c>
      <c r="NH458" s="1">
        <f>COUNTIFS(#REF!,LT458,#REF!,1,#REF!,"&gt;="&amp;MC458,#REF!,"&lt;="&amp;MB458,#REF!,"&lt;="&amp;ME458,#REF!,"&gt;="&amp;MF458,#REF!,"="&amp;KZ458,#REF!,"="&amp;LA458)</f>
        <v/>
      </c>
      <c r="NI458" s="1">
        <f>COUNTIFS(#REF!,LT458,#REF!,0,#REF!,"&gt;="&amp;MC458,#REF!,"&lt;="&amp;MB458,#REF!,"&lt;="&amp;ME458,#REF!,"&gt;="&amp;MF458,#REF!,"="&amp;KZ458,#REF!,"="&amp;LA458)</f>
        <v/>
      </c>
      <c r="NJ458" s="1">
        <f>COUNTIFS(#REF!,LT458,#REF!,1,#REF!,"&gt;="&amp;MI458,#REF!,"&lt;="&amp;MH458,#REF!,"&lt;="&amp;ME458,#REF!,"&gt;="&amp;MF458)</f>
        <v/>
      </c>
      <c r="NK458" s="1">
        <f>COUNTIFS(#REF!,LT458,#REF!,0,#REF!,"&gt;="&amp;MI458,#REF!,"&lt;="&amp;MH458,#REF!,"&lt;="&amp;ME458,#REF!,"&gt;="&amp;MF458)</f>
        <v/>
      </c>
      <c r="NL458" s="1">
        <f>COUNTIFS(#REF!,LT458,#REF!,1,#REF!,"&gt;="&amp;MI458,#REF!,"&lt;="&amp;MH458,#REF!,"="&amp;KZ458,#REF!,"="&amp;LA458,#REF!,"&lt;="&amp;ME458,#REF!,"&gt;="&amp;MF458)</f>
        <v/>
      </c>
      <c r="NM458" s="1">
        <f>COUNTIFS(#REF!,LT458,#REF!,0,#REF!,"&gt;="&amp;MI458,#REF!,"&lt;="&amp;MH458,#REF!,"="&amp;KZ458,#REF!,"="&amp;LA458,#REF!,"&lt;="&amp;ME458,#REF!,"&gt;="&amp;MF458)</f>
        <v/>
      </c>
      <c r="NN458" s="1">
        <f>COUNTIFS(#REF!,LT458,#REF!,1,#REF!,"&gt;="&amp;MC458,#REF!,"&lt;="&amp;MB458,#REF!,"&lt;="&amp;ME458,#REF!,"&gt;="&amp;MF458)</f>
        <v/>
      </c>
      <c r="NO458" s="1">
        <f>COUNTIFS(#REF!,LT458,#REF!,0,#REF!,"&gt;="&amp;MC458,#REF!,"&lt;="&amp;MB458,#REF!,"&lt;="&amp;ME458,#REF!,"&gt;="&amp;MF458)</f>
        <v/>
      </c>
      <c r="NP458" s="1">
        <f>COUNTIFS(#REF!,LT458,#REF!,1,#REF!,"&lt;="&amp;ME458,#REF!,"&gt;="&amp;MF458,#REF!,"="&amp;KV458,#REF!,"="&amp;KX458)</f>
        <v/>
      </c>
      <c r="NQ458" s="1">
        <f>COUNTIFS(#REF!,LT458,#REF!,0,#REF!,"&lt;="&amp;ME458,#REF!,"&gt;="&amp;MF458,#REF!,"="&amp;KV458,#REF!,"="&amp;KX458)</f>
        <v/>
      </c>
      <c r="NR458" s="1">
        <f>COUNTIFS(#REF!,LT458,#REF!,1,#REF!,"&lt;="&amp;ME458,#REF!,"&gt;="&amp;MF458,#REF!,"="&amp;KW458,#REF!,"="&amp;KY458)</f>
        <v/>
      </c>
      <c r="NS458" s="1">
        <f>COUNTIFS(#REF!,LT458,#REF!,0,#REF!,"&lt;="&amp;ME458,#REF!,"&gt;="&amp;MF458,#REF!,"="&amp;KW458,#REF!,"="&amp;KY458)</f>
        <v/>
      </c>
      <c r="NT458" s="1">
        <f>MP458+MR458+MT458+MV458+MX458+MZ458+NB458</f>
        <v/>
      </c>
      <c r="NU458" s="1">
        <f>MQ458+MS458+MU458+MW458+MY458+NA458+NC458</f>
        <v/>
      </c>
      <c r="NV458" s="1">
        <f>NT458+NU458</f>
        <v/>
      </c>
      <c r="NW458" s="33">
        <f>NT458/(NT458+NU458)</f>
        <v/>
      </c>
      <c r="NX458" s="3">
        <f>1/NW458</f>
        <v/>
      </c>
      <c r="NY458" s="1">
        <f>LH458</f>
        <v/>
      </c>
      <c r="NZ458" s="79">
        <f>(NW458*((NY458-1)*0.98))-((1-NW458)*1)</f>
        <v/>
      </c>
      <c r="OA458" s="34">
        <f>IF(LR458&lt;0.9,0,IF(AND(LR458&gt;1.1),0,1))</f>
        <v/>
      </c>
      <c r="OB458" s="34">
        <f>IF(LS458&lt;0.9,0,IF(AND(LS458&gt;1.1),0,1))</f>
        <v/>
      </c>
      <c r="OC458" s="32">
        <f>IF(NV458&gt;99,1,0)</f>
        <v/>
      </c>
      <c r="OD458" s="32">
        <f>IF(NZ458&gt;0.0799,1,0)</f>
        <v/>
      </c>
      <c r="OE458" s="32">
        <f>IF(NZ458&gt;OM458,1,0)</f>
        <v/>
      </c>
      <c r="OF458" s="32">
        <f>OC458+OD458+OE458+OA458+OB458</f>
        <v/>
      </c>
      <c r="OG458" s="1">
        <f>ND458+NF458+NH458+NJ458+NL458+NN458+NP458+NR458</f>
        <v/>
      </c>
      <c r="OH458" s="1">
        <f>NE458+NG458+NI458+NK458+NM458+NO458+NQ458+NS458</f>
        <v/>
      </c>
      <c r="OI458" s="1">
        <f>OG458+OH458</f>
        <v/>
      </c>
      <c r="OJ458" s="33">
        <f>OG458/(OG458+OH458)</f>
        <v/>
      </c>
      <c r="OK458" s="3">
        <f>1/OJ458</f>
        <v/>
      </c>
      <c r="OL458" s="1">
        <f>LI458</f>
        <v/>
      </c>
      <c r="OM458" s="79">
        <f>(OJ458*((OL458-1)*0.98))-((1-OJ458)*1)</f>
        <v/>
      </c>
      <c r="ON458" s="34">
        <f>IF(LR458&lt;0.9,0,IF(AND(LR458&gt;1.1),0,1))</f>
        <v/>
      </c>
      <c r="OO458" s="34">
        <f>IF(LS458&lt;0.9,0,IF(AND(LS458&gt;1.1),0,1))</f>
        <v/>
      </c>
      <c r="OP458" s="32">
        <f>IF(OI458&gt;99,1,0)</f>
        <v/>
      </c>
      <c r="OQ458" s="32">
        <f>IF(OM458&gt;0.0799,1,0)</f>
        <v/>
      </c>
      <c r="OR458" s="32">
        <f>IF(OM458&gt;OZ458,1,0)</f>
        <v/>
      </c>
      <c r="OS458" s="32">
        <f>OP458+OQ458+OR458+ON458+OO458</f>
        <v/>
      </c>
      <c r="OT458">
        <f>IF(OF458=5,"BackHome0-0",IF(AND(OS458=5),"BackAway0-0",""))</f>
        <v/>
      </c>
      <c r="OU458">
        <f>IF(OF458=5,KN458,IF(AND(OS458=5),KO458,""))</f>
        <v/>
      </c>
      <c r="OV458">
        <f>IF(OF458=5,"Match Odds",IF(AND(OS458=5),"Match Odds",""))</f>
        <v/>
      </c>
      <c r="OW458">
        <f>IF(OF458=5,KP458,IF(AND(OS458=5),KP458,""))</f>
        <v/>
      </c>
      <c r="OX458">
        <f>IF(OF458=5,"MATCH_ODDS",IF(AND(OS458=5),"MATCH_ODDS",""))</f>
        <v/>
      </c>
      <c r="OY458">
        <f>IF(OF458=5,"BACK",IF(AND(OS458=5),"BACK",""))</f>
        <v/>
      </c>
    </row>
    <row r="459" ht="16.5" customHeight="1" thickBot="1" thickTop="1">
      <c r="A459" s="2" t="n"/>
      <c r="KN459" s="1">
        <f>IF(INDEX(#REF!,MATCH('HT 0-0'!D459,#REF!,0))=INDEX(#REF!,MATCH('HT 0-0'!D459,#REF!,0)),INDEX(#REF!,MATCH('HT 0-0'!D459,#REF!,0)),"ERROR")</f>
        <v/>
      </c>
      <c r="KO459" s="1">
        <f>IF(INDEX(#REF!,MATCH('HT 0-0'!E459,#REF!,0))=INDEX(#REF!,MATCH('HT 0-0'!E459,#REF!,0)),INDEX(#REF!,MATCH('HT 0-0'!E459,#REF!,0)),"ERROR")</f>
        <v/>
      </c>
      <c r="KP459" s="1">
        <f>KN459&amp;" v "&amp;KO459</f>
        <v/>
      </c>
      <c r="KQ459">
        <f>B459&amp;"_"&amp;C459</f>
        <v/>
      </c>
      <c r="KR459" s="1">
        <f>IF((HW459/KK459)&lt;0.335,"G",IF((HW459/KK459)&gt;0.67,"R","A"))</f>
        <v/>
      </c>
      <c r="KS459" s="1">
        <f>IF((HX459/KK459)&lt;0.335,"G",IF((HX459/KK459)&gt;0.67,"R","A"))</f>
        <v/>
      </c>
      <c r="KT459" s="1">
        <f>IF((IH459/KK459)&lt;0.335,"G",IF((IH459/KK459)&gt;0.67,"R","A"))</f>
        <v/>
      </c>
      <c r="KU459" s="1">
        <f>IF((II459/KK459)&lt;0.335,"G",IF((II459/KK459)&gt;0.67,"R","A"))</f>
        <v/>
      </c>
      <c r="KV459" s="1">
        <f>IF((HZ459/KK459)&lt;0.335,"G",IF((HZ459/KK459)&gt;0.67,"R","A"))</f>
        <v/>
      </c>
      <c r="KW459" s="1">
        <f>IF((HY459/KK459)&lt;0.335,"G",IF((HY459/KK459)&gt;0.67,"R","A"))</f>
        <v/>
      </c>
      <c r="KX459" s="1">
        <f>IF((IK459/KK459)&lt;0.335,"G",IF((IK459/KK459)&gt;0.67,"R","A"))</f>
        <v/>
      </c>
      <c r="KY459" s="1">
        <f>IF((IJ459/KK459)&lt;0.335,"G",IF((IJ459/KK459)&gt;0.67,"R","A"))</f>
        <v/>
      </c>
      <c r="KZ459" s="1">
        <f>IF((HQ459/KK459)&lt;0.335,"G",IF((HQ459/KK459)&gt;0.67,"R","A"))</f>
        <v/>
      </c>
      <c r="LA459" s="1">
        <f>IF((IB459/KK459)&lt;0.335,"G",IF((IB459/KK459)&gt;0.67,"R","A"))</f>
        <v/>
      </c>
      <c r="LB459">
        <f>IF(LQ459="0-0",INDEX(Scrape!#REF!,MATCH('HT 0-0'!KP459,Scrape!$B:$B,0)),"")</f>
        <v/>
      </c>
      <c r="LC459">
        <f>IF(LQ459="0-0",INDEX(Scrape!$A:$A,MATCH('HT 0-0'!KP459,Scrape!$B:$B,0)),"")</f>
        <v/>
      </c>
      <c r="LD459">
        <f>IF(LQ459="0-0",INDEX(Scrape!$B:$B,MATCH('HT 0-0'!KP459,Scrape!$B:$B,0)),"")</f>
        <v/>
      </c>
      <c r="LE459">
        <f>IF(LQ459="0-0",INDEX(Scrape!$C:$C,MATCH('HT 0-0'!KP459,Scrape!$B:$B,0)),"")</f>
        <v/>
      </c>
      <c r="LF459">
        <f>IF(LQ459="0-0",INDEX(Scrape!$D:$D,MATCH('HT 0-0'!KP459,Scrape!$B:$B,0)),"")</f>
        <v/>
      </c>
      <c r="LG459">
        <f>IF(LQ459="0-0",INDEX(Scrape!$E:$E,MATCH('HT 0-0'!KP459,Scrape!$B:$B,0)),"")</f>
        <v/>
      </c>
      <c r="LH459">
        <f>IF(LQ459="0-0",INDEX(Scrape!$F:$F,MATCH('HT 0-0'!KP459,Scrape!$B:$B,0)),"")</f>
        <v/>
      </c>
      <c r="LI459">
        <f>IF(LQ459="0-0",INDEX(Scrape!$G:$G,MATCH('HT 0-0'!KP459,Scrape!$B:$B,0)),"")</f>
        <v/>
      </c>
      <c r="LJ459">
        <f>IF(LQ459="0-0",INDEX(Scrape!$H:$H,MATCH('HT 0-0'!KP459,Scrape!$B:$B,0)),"")</f>
        <v/>
      </c>
      <c r="LK459">
        <f>IF(LQ459="0-0",INDEX(Scrape!$I:$I,MATCH('HT 0-0'!KP459,Scrape!$B:$B,0)),"")</f>
        <v/>
      </c>
      <c r="LL459">
        <f>IF(LQ459="0-0",INDEX(Scrape!$J:$J,MATCH('HT 0-0'!KP459,Scrape!$B:$B,0)),"")</f>
        <v/>
      </c>
      <c r="LM459">
        <f>IF(LQ459="0-0",INDEX(Scrape!$K:$K,MATCH('HT 0-0'!KP459,Scrape!$B:$B,0)),"")</f>
        <v/>
      </c>
      <c r="LN459">
        <f>IF(LQ459="0-0",INDEX(Scrape!$L:$L,MATCH('HT 0-0'!KP459,Scrape!$B:$B,0)),"")</f>
        <v/>
      </c>
      <c r="LO459">
        <f>IF(LQ459="0-0",INDEX(Scrape!$M:$M,MATCH('HT 0-0'!KP459,Scrape!$B:$B,0)),"")</f>
        <v/>
      </c>
      <c r="LP459">
        <f>IF(LQ459="0-0",INDEX(Scrape!$N:$N,MATCH('HT 0-0'!KP459,Scrape!$B:$B,0)),"")</f>
        <v/>
      </c>
      <c r="LQ459">
        <f>INDEX(Scrape!$O:$O,MATCH('HT 0-0'!KP459,Scrape!$B:$B,0))</f>
        <v/>
      </c>
      <c r="LR459">
        <f>(1/LJ459)+(1/LI459)+(1/LH459)</f>
        <v/>
      </c>
      <c r="LS459">
        <f>(1/LG459)+(1/LF459)+(1/LE459)</f>
        <v/>
      </c>
      <c r="LT459" s="8">
        <f>IF(INDEX(#REF!,MATCH(KQ459,#REF!,0))=INDEX(#REF!,MATCH(KQ459,#REF!,0)),INDEX(#REF!,MATCH(KQ459,#REF!,0)),"ERROR")</f>
        <v/>
      </c>
      <c r="LU459" s="4">
        <f>IF(KR459="G",2,IF(KR459="R",0.5,IF(KR459="A",1)))</f>
        <v/>
      </c>
      <c r="LV459" s="4">
        <f>IF(KS459="G",0.5,IF(KS459="R",2,IF(KS459="A",1)))</f>
        <v/>
      </c>
      <c r="LW459" s="4">
        <f>IF(KT459="G",2,IF(KT459="R",0.5,IF(KT459="A",1)))</f>
        <v/>
      </c>
      <c r="LX459" s="4">
        <f>IF(KU459="G",0.5,IF(KU459="R",2,IF(KU459="A",1)))</f>
        <v/>
      </c>
      <c r="LY459" s="7">
        <f>(LK459*(LU459+LX459)+(LL459*(LU459+LX459)))</f>
        <v/>
      </c>
      <c r="LZ459" s="7">
        <f>(LN459*(LV459+LW459)+(LO459*(LV459+LW459)))</f>
        <v/>
      </c>
      <c r="MA459" s="11">
        <f>LY459-LZ459</f>
        <v/>
      </c>
      <c r="MB459" s="5">
        <f>MA459+2</f>
        <v/>
      </c>
      <c r="MC459" s="6">
        <f>MA459-2</f>
        <v/>
      </c>
      <c r="MD459" s="4">
        <f>LE459</f>
        <v/>
      </c>
      <c r="ME459" s="9">
        <f>IF(MD459=0,1000,MD459+0.75)</f>
        <v/>
      </c>
      <c r="MF459" s="10">
        <f>IF(MD459=0,0,MD459-0.75)</f>
        <v/>
      </c>
      <c r="MG459" s="4">
        <f>((LM459*(LU459+LX459))-((LP459*(LV459+LW459))))</f>
        <v/>
      </c>
      <c r="MH459" s="9">
        <f>MG459*1.2</f>
        <v/>
      </c>
      <c r="MI459" s="10">
        <f>MG459*0.8</f>
        <v/>
      </c>
      <c r="MJ459">
        <f>IFERROR(OT459,"")</f>
        <v/>
      </c>
      <c r="MK459">
        <f>IFERROR(OU459,"")</f>
        <v/>
      </c>
      <c r="ML459">
        <f>IFERROR(OV459,"")</f>
        <v/>
      </c>
      <c r="MM459">
        <f>IFERROR(OW459,"")</f>
        <v/>
      </c>
      <c r="MN459">
        <f>IFERROR(OX459,"")</f>
        <v/>
      </c>
      <c r="MO459">
        <f>IFERROR(OY459,"")</f>
        <v/>
      </c>
      <c r="MP459" s="1">
        <f>COUNTIFS(#REF!,LT459,#REF!,1,#REF!,"&gt;="&amp;MC459,#REF!,"&lt;="&amp;MB459,#REF!,"&lt;="&amp;ME459,#REF!,"&gt;="&amp;MF459,#REF!,"="&amp;KV459,#REF!,"="&amp;KX459)</f>
        <v/>
      </c>
      <c r="MQ459" s="1">
        <f>COUNTIFS(#REF!,LT459,#REF!,0,#REF!,"&gt;="&amp;MC459,#REF!,"&lt;="&amp;MB459,#REF!,"&lt;="&amp;ME459,#REF!,"&gt;="&amp;MF459,#REF!,"="&amp;KV459,#REF!,"="&amp;KX459)</f>
        <v/>
      </c>
      <c r="MR459" s="1">
        <f>COUNTIFS(#REF!,LT459,#REF!,1,#REF!,"&gt;="&amp;MC459,#REF!,"&lt;="&amp;MB459,#REF!,"&lt;="&amp;ME459,#REF!,"&gt;="&amp;MF459,#REF!,"="&amp;KW459,#REF!,"="&amp;KY459)</f>
        <v/>
      </c>
      <c r="MS459" s="1">
        <f>COUNTIFS(#REF!,LT459,#REF!,0,#REF!,"&gt;="&amp;MC459,#REF!,"&lt;="&amp;MB459,#REF!,"&lt;="&amp;ME459,#REF!,"&gt;="&amp;MF459,#REF!,"="&amp;KW459,#REF!,"="&amp;KY459)</f>
        <v/>
      </c>
      <c r="MT459" s="1">
        <f>COUNTIFS(#REF!,LT459,#REF!,1,#REF!,"&gt;="&amp;MI459,#REF!,"&lt;="&amp;MH459,#REF!,"&lt;="&amp;ME459,#REF!,"&gt;="&amp;MF459)</f>
        <v/>
      </c>
      <c r="MU459" s="1">
        <f>COUNTIFS(#REF!,LT459,#REF!,0,#REF!,"&gt;="&amp;MI459,#REF!,"&lt;="&amp;MH459,#REF!,"&lt;="&amp;ME459,#REF!,"&gt;="&amp;MF459)</f>
        <v/>
      </c>
      <c r="MV459" s="1">
        <f>COUNTIFS(#REF!,LT459,#REF!,1,#REF!,"&gt;="&amp;MI459,#REF!,"&lt;="&amp;MH459,#REF!,"="&amp;KZ459,#REF!,"="&amp;LA459,#REF!,"&lt;="&amp;ME459,#REF!,"&gt;="&amp;MF459)</f>
        <v/>
      </c>
      <c r="MW459" s="1">
        <f>COUNTIFS(#REF!,LT459,#REF!,0,#REF!,"&gt;="&amp;MI459,#REF!,"&lt;="&amp;MH459,#REF!,"="&amp;KZ459,#REF!,"="&amp;LA459,#REF!,"&lt;="&amp;ME459,#REF!,"&gt;="&amp;MF459)</f>
        <v/>
      </c>
      <c r="MX459" s="1">
        <f>COUNTIFS(#REF!,LT459,#REF!,1,#REF!,"&gt;="&amp;MC459,#REF!,"&lt;="&amp;MB459,#REF!,"&lt;="&amp;ME459,#REF!,"&gt;="&amp;MF459)</f>
        <v/>
      </c>
      <c r="MY459" s="1">
        <f>COUNTIFS(#REF!,LT459,#REF!,0,#REF!,"&gt;="&amp;MC459,#REF!,"&lt;="&amp;MB459,#REF!,"&lt;="&amp;ME459,#REF!,"&gt;="&amp;MF459)</f>
        <v/>
      </c>
      <c r="MZ459" s="1">
        <f>COUNTIFS(#REF!,LT459,#REF!,1,#REF!,"&lt;="&amp;ME459,#REF!,"&gt;="&amp;MF459,#REF!,"="&amp;KV459,#REF!,"="&amp;KX459)</f>
        <v/>
      </c>
      <c r="NA459" s="1">
        <f>COUNTIFS(#REF!,LT459,#REF!,0,#REF!,"&lt;="&amp;ME459,#REF!,"&gt;="&amp;MF459,#REF!,"="&amp;KV459,#REF!,"="&amp;KX459)</f>
        <v/>
      </c>
      <c r="NB459" s="1">
        <f>COUNTIFS(#REF!,LT459,#REF!,1,#REF!,"&lt;="&amp;ME459,#REF!,"&gt;="&amp;MF459,#REF!,"="&amp;KW459,#REF!,"="&amp;KY459)</f>
        <v/>
      </c>
      <c r="NC459" s="1">
        <f>COUNTIFS(#REF!,LT459,#REF!,0,#REF!,"&lt;="&amp;ME459,#REF!,"&gt;="&amp;MF459,#REF!,"="&amp;KW459,#REF!,"="&amp;KY459)</f>
        <v/>
      </c>
      <c r="ND459" s="1">
        <f>COUNTIFS(#REF!,LT459,#REF!,1,#REF!,"&gt;="&amp;MC459,#REF!,"&lt;="&amp;MB459,#REF!,"&lt;="&amp;ME459,#REF!,"&gt;="&amp;MF459,#REF!,"="&amp;KV459,#REF!,"="&amp;KX459)</f>
        <v/>
      </c>
      <c r="NE459" s="1">
        <f>COUNTIFS(#REF!,LT459,#REF!,0,#REF!,"&gt;="&amp;MC459,#REF!,"&lt;="&amp;MB459,#REF!,"&lt;="&amp;ME459,#REF!,"&gt;="&amp;MF459,#REF!,"="&amp;KV459,#REF!,"="&amp;KX459)</f>
        <v/>
      </c>
      <c r="NF459" s="1">
        <f>COUNTIFS(#REF!,LT459,#REF!,1,#REF!,"&gt;="&amp;MC459,#REF!,"&lt;="&amp;MB459,#REF!,"&lt;="&amp;ME459,#REF!,"&gt;="&amp;MF459,#REF!,"="&amp;KW459,#REF!,"="&amp;KY459)</f>
        <v/>
      </c>
      <c r="NG459" s="1">
        <f>COUNTIFS(#REF!,LT459,#REF!,0,#REF!,"&gt;="&amp;MC459,#REF!,"&lt;="&amp;MB459,#REF!,"&lt;="&amp;ME459,#REF!,"&gt;="&amp;MF459,#REF!,"="&amp;KW459,#REF!,"="&amp;KY459)</f>
        <v/>
      </c>
      <c r="NH459" s="1">
        <f>COUNTIFS(#REF!,LT459,#REF!,1,#REF!,"&gt;="&amp;MC459,#REF!,"&lt;="&amp;MB459,#REF!,"&lt;="&amp;ME459,#REF!,"&gt;="&amp;MF459,#REF!,"="&amp;KZ459,#REF!,"="&amp;LA459)</f>
        <v/>
      </c>
      <c r="NI459" s="1">
        <f>COUNTIFS(#REF!,LT459,#REF!,0,#REF!,"&gt;="&amp;MC459,#REF!,"&lt;="&amp;MB459,#REF!,"&lt;="&amp;ME459,#REF!,"&gt;="&amp;MF459,#REF!,"="&amp;KZ459,#REF!,"="&amp;LA459)</f>
        <v/>
      </c>
      <c r="NJ459" s="1">
        <f>COUNTIFS(#REF!,LT459,#REF!,1,#REF!,"&gt;="&amp;MI459,#REF!,"&lt;="&amp;MH459,#REF!,"&lt;="&amp;ME459,#REF!,"&gt;="&amp;MF459)</f>
        <v/>
      </c>
      <c r="NK459" s="1">
        <f>COUNTIFS(#REF!,LT459,#REF!,0,#REF!,"&gt;="&amp;MI459,#REF!,"&lt;="&amp;MH459,#REF!,"&lt;="&amp;ME459,#REF!,"&gt;="&amp;MF459)</f>
        <v/>
      </c>
      <c r="NL459" s="1">
        <f>COUNTIFS(#REF!,LT459,#REF!,1,#REF!,"&gt;="&amp;MI459,#REF!,"&lt;="&amp;MH459,#REF!,"="&amp;KZ459,#REF!,"="&amp;LA459,#REF!,"&lt;="&amp;ME459,#REF!,"&gt;="&amp;MF459)</f>
        <v/>
      </c>
      <c r="NM459" s="1">
        <f>COUNTIFS(#REF!,LT459,#REF!,0,#REF!,"&gt;="&amp;MI459,#REF!,"&lt;="&amp;MH459,#REF!,"="&amp;KZ459,#REF!,"="&amp;LA459,#REF!,"&lt;="&amp;ME459,#REF!,"&gt;="&amp;MF459)</f>
        <v/>
      </c>
      <c r="NN459" s="1">
        <f>COUNTIFS(#REF!,LT459,#REF!,1,#REF!,"&gt;="&amp;MC459,#REF!,"&lt;="&amp;MB459,#REF!,"&lt;="&amp;ME459,#REF!,"&gt;="&amp;MF459)</f>
        <v/>
      </c>
      <c r="NO459" s="1">
        <f>COUNTIFS(#REF!,LT459,#REF!,0,#REF!,"&gt;="&amp;MC459,#REF!,"&lt;="&amp;MB459,#REF!,"&lt;="&amp;ME459,#REF!,"&gt;="&amp;MF459)</f>
        <v/>
      </c>
      <c r="NP459" s="1">
        <f>COUNTIFS(#REF!,LT459,#REF!,1,#REF!,"&lt;="&amp;ME459,#REF!,"&gt;="&amp;MF459,#REF!,"="&amp;KV459,#REF!,"="&amp;KX459)</f>
        <v/>
      </c>
      <c r="NQ459" s="1">
        <f>COUNTIFS(#REF!,LT459,#REF!,0,#REF!,"&lt;="&amp;ME459,#REF!,"&gt;="&amp;MF459,#REF!,"="&amp;KV459,#REF!,"="&amp;KX459)</f>
        <v/>
      </c>
      <c r="NR459" s="1">
        <f>COUNTIFS(#REF!,LT459,#REF!,1,#REF!,"&lt;="&amp;ME459,#REF!,"&gt;="&amp;MF459,#REF!,"="&amp;KW459,#REF!,"="&amp;KY459)</f>
        <v/>
      </c>
      <c r="NS459" s="1">
        <f>COUNTIFS(#REF!,LT459,#REF!,0,#REF!,"&lt;="&amp;ME459,#REF!,"&gt;="&amp;MF459,#REF!,"="&amp;KW459,#REF!,"="&amp;KY459)</f>
        <v/>
      </c>
      <c r="NT459" s="1">
        <f>MP459+MR459+MT459+MV459+MX459+MZ459+NB459</f>
        <v/>
      </c>
      <c r="NU459" s="1">
        <f>MQ459+MS459+MU459+MW459+MY459+NA459+NC459</f>
        <v/>
      </c>
      <c r="NV459" s="1">
        <f>NT459+NU459</f>
        <v/>
      </c>
      <c r="NW459" s="33">
        <f>NT459/(NT459+NU459)</f>
        <v/>
      </c>
      <c r="NX459" s="3">
        <f>1/NW459</f>
        <v/>
      </c>
      <c r="NY459" s="1">
        <f>LH459</f>
        <v/>
      </c>
      <c r="NZ459" s="79">
        <f>(NW459*((NY459-1)*0.98))-((1-NW459)*1)</f>
        <v/>
      </c>
      <c r="OA459" s="34">
        <f>IF(LR459&lt;0.9,0,IF(AND(LR459&gt;1.1),0,1))</f>
        <v/>
      </c>
      <c r="OB459" s="34">
        <f>IF(LS459&lt;0.9,0,IF(AND(LS459&gt;1.1),0,1))</f>
        <v/>
      </c>
      <c r="OC459" s="32">
        <f>IF(NV459&gt;99,1,0)</f>
        <v/>
      </c>
      <c r="OD459" s="32">
        <f>IF(NZ459&gt;0.0799,1,0)</f>
        <v/>
      </c>
      <c r="OE459" s="32">
        <f>IF(NZ459&gt;OM459,1,0)</f>
        <v/>
      </c>
      <c r="OF459" s="32">
        <f>OC459+OD459+OE459+OA459+OB459</f>
        <v/>
      </c>
      <c r="OG459" s="1">
        <f>ND459+NF459+NH459+NJ459+NL459+NN459+NP459+NR459</f>
        <v/>
      </c>
      <c r="OH459" s="1">
        <f>NE459+NG459+NI459+NK459+NM459+NO459+NQ459+NS459</f>
        <v/>
      </c>
      <c r="OI459" s="1">
        <f>OG459+OH459</f>
        <v/>
      </c>
      <c r="OJ459" s="33">
        <f>OG459/(OG459+OH459)</f>
        <v/>
      </c>
      <c r="OK459" s="3">
        <f>1/OJ459</f>
        <v/>
      </c>
      <c r="OL459" s="1">
        <f>LI459</f>
        <v/>
      </c>
      <c r="OM459" s="79">
        <f>(OJ459*((OL459-1)*0.98))-((1-OJ459)*1)</f>
        <v/>
      </c>
      <c r="ON459" s="34">
        <f>IF(LR459&lt;0.9,0,IF(AND(LR459&gt;1.1),0,1))</f>
        <v/>
      </c>
      <c r="OO459" s="34">
        <f>IF(LS459&lt;0.9,0,IF(AND(LS459&gt;1.1),0,1))</f>
        <v/>
      </c>
      <c r="OP459" s="32">
        <f>IF(OI459&gt;99,1,0)</f>
        <v/>
      </c>
      <c r="OQ459" s="32">
        <f>IF(OM459&gt;0.0799,1,0)</f>
        <v/>
      </c>
      <c r="OR459" s="32">
        <f>IF(OM459&gt;OZ459,1,0)</f>
        <v/>
      </c>
      <c r="OS459" s="32">
        <f>OP459+OQ459+OR459+ON459+OO459</f>
        <v/>
      </c>
      <c r="OT459">
        <f>IF(OF459=5,"BackHome0-0",IF(AND(OS459=5),"BackAway0-0",""))</f>
        <v/>
      </c>
      <c r="OU459">
        <f>IF(OF459=5,KN459,IF(AND(OS459=5),KO459,""))</f>
        <v/>
      </c>
      <c r="OV459">
        <f>IF(OF459=5,"Match Odds",IF(AND(OS459=5),"Match Odds",""))</f>
        <v/>
      </c>
      <c r="OW459">
        <f>IF(OF459=5,KP459,IF(AND(OS459=5),KP459,""))</f>
        <v/>
      </c>
      <c r="OX459">
        <f>IF(OF459=5,"MATCH_ODDS",IF(AND(OS459=5),"MATCH_ODDS",""))</f>
        <v/>
      </c>
      <c r="OY459">
        <f>IF(OF459=5,"BACK",IF(AND(OS459=5),"BACK",""))</f>
        <v/>
      </c>
    </row>
    <row r="460" ht="16.5" customHeight="1" thickBot="1" thickTop="1">
      <c r="A460" s="2" t="n"/>
      <c r="KN460" s="1">
        <f>IF(INDEX(#REF!,MATCH('HT 0-0'!D460,#REF!,0))=INDEX(#REF!,MATCH('HT 0-0'!D460,#REF!,0)),INDEX(#REF!,MATCH('HT 0-0'!D460,#REF!,0)),"ERROR")</f>
        <v/>
      </c>
      <c r="KO460" s="1">
        <f>IF(INDEX(#REF!,MATCH('HT 0-0'!E460,#REF!,0))=INDEX(#REF!,MATCH('HT 0-0'!E460,#REF!,0)),INDEX(#REF!,MATCH('HT 0-0'!E460,#REF!,0)),"ERROR")</f>
        <v/>
      </c>
      <c r="KP460" s="1">
        <f>KN460&amp;" v "&amp;KO460</f>
        <v/>
      </c>
      <c r="KQ460">
        <f>B460&amp;"_"&amp;C460</f>
        <v/>
      </c>
      <c r="KR460" s="1">
        <f>IF((HW460/KK460)&lt;0.335,"G",IF((HW460/KK460)&gt;0.67,"R","A"))</f>
        <v/>
      </c>
      <c r="KS460" s="1">
        <f>IF((HX460/KK460)&lt;0.335,"G",IF((HX460/KK460)&gt;0.67,"R","A"))</f>
        <v/>
      </c>
      <c r="KT460" s="1">
        <f>IF((IH460/KK460)&lt;0.335,"G",IF((IH460/KK460)&gt;0.67,"R","A"))</f>
        <v/>
      </c>
      <c r="KU460" s="1">
        <f>IF((II460/KK460)&lt;0.335,"G",IF((II460/KK460)&gt;0.67,"R","A"))</f>
        <v/>
      </c>
      <c r="KV460" s="1">
        <f>IF((HZ460/KK460)&lt;0.335,"G",IF((HZ460/KK460)&gt;0.67,"R","A"))</f>
        <v/>
      </c>
      <c r="KW460" s="1">
        <f>IF((HY460/KK460)&lt;0.335,"G",IF((HY460/KK460)&gt;0.67,"R","A"))</f>
        <v/>
      </c>
      <c r="KX460" s="1">
        <f>IF((IK460/KK460)&lt;0.335,"G",IF((IK460/KK460)&gt;0.67,"R","A"))</f>
        <v/>
      </c>
      <c r="KY460" s="1">
        <f>IF((IJ460/KK460)&lt;0.335,"G",IF((IJ460/KK460)&gt;0.67,"R","A"))</f>
        <v/>
      </c>
      <c r="KZ460" s="1">
        <f>IF((HQ460/KK460)&lt;0.335,"G",IF((HQ460/KK460)&gt;0.67,"R","A"))</f>
        <v/>
      </c>
      <c r="LA460" s="1">
        <f>IF((IB460/KK460)&lt;0.335,"G",IF((IB460/KK460)&gt;0.67,"R","A"))</f>
        <v/>
      </c>
      <c r="LB460">
        <f>IF(LQ460="0-0",INDEX(Scrape!#REF!,MATCH('HT 0-0'!KP460,Scrape!$B:$B,0)),"")</f>
        <v/>
      </c>
      <c r="LC460">
        <f>IF(LQ460="0-0",INDEX(Scrape!$A:$A,MATCH('HT 0-0'!KP460,Scrape!$B:$B,0)),"")</f>
        <v/>
      </c>
      <c r="LD460">
        <f>IF(LQ460="0-0",INDEX(Scrape!$B:$B,MATCH('HT 0-0'!KP460,Scrape!$B:$B,0)),"")</f>
        <v/>
      </c>
      <c r="LE460">
        <f>IF(LQ460="0-0",INDEX(Scrape!$C:$C,MATCH('HT 0-0'!KP460,Scrape!$B:$B,0)),"")</f>
        <v/>
      </c>
      <c r="LF460">
        <f>IF(LQ460="0-0",INDEX(Scrape!$D:$D,MATCH('HT 0-0'!KP460,Scrape!$B:$B,0)),"")</f>
        <v/>
      </c>
      <c r="LG460">
        <f>IF(LQ460="0-0",INDEX(Scrape!$E:$E,MATCH('HT 0-0'!KP460,Scrape!$B:$B,0)),"")</f>
        <v/>
      </c>
      <c r="LH460">
        <f>IF(LQ460="0-0",INDEX(Scrape!$F:$F,MATCH('HT 0-0'!KP460,Scrape!$B:$B,0)),"")</f>
        <v/>
      </c>
      <c r="LI460">
        <f>IF(LQ460="0-0",INDEX(Scrape!$G:$G,MATCH('HT 0-0'!KP460,Scrape!$B:$B,0)),"")</f>
        <v/>
      </c>
      <c r="LJ460">
        <f>IF(LQ460="0-0",INDEX(Scrape!$H:$H,MATCH('HT 0-0'!KP460,Scrape!$B:$B,0)),"")</f>
        <v/>
      </c>
      <c r="LK460">
        <f>IF(LQ460="0-0",INDEX(Scrape!$I:$I,MATCH('HT 0-0'!KP460,Scrape!$B:$B,0)),"")</f>
        <v/>
      </c>
      <c r="LL460">
        <f>IF(LQ460="0-0",INDEX(Scrape!$J:$J,MATCH('HT 0-0'!KP460,Scrape!$B:$B,0)),"")</f>
        <v/>
      </c>
      <c r="LM460">
        <f>IF(LQ460="0-0",INDEX(Scrape!$K:$K,MATCH('HT 0-0'!KP460,Scrape!$B:$B,0)),"")</f>
        <v/>
      </c>
      <c r="LN460">
        <f>IF(LQ460="0-0",INDEX(Scrape!$L:$L,MATCH('HT 0-0'!KP460,Scrape!$B:$B,0)),"")</f>
        <v/>
      </c>
      <c r="LO460">
        <f>IF(LQ460="0-0",INDEX(Scrape!$M:$M,MATCH('HT 0-0'!KP460,Scrape!$B:$B,0)),"")</f>
        <v/>
      </c>
      <c r="LP460">
        <f>IF(LQ460="0-0",INDEX(Scrape!$N:$N,MATCH('HT 0-0'!KP460,Scrape!$B:$B,0)),"")</f>
        <v/>
      </c>
      <c r="LQ460">
        <f>INDEX(Scrape!$O:$O,MATCH('HT 0-0'!KP460,Scrape!$B:$B,0))</f>
        <v/>
      </c>
      <c r="LR460">
        <f>(1/LJ460)+(1/LI460)+(1/LH460)</f>
        <v/>
      </c>
      <c r="LS460">
        <f>(1/LG460)+(1/LF460)+(1/LE460)</f>
        <v/>
      </c>
      <c r="LT460" s="8">
        <f>IF(INDEX(#REF!,MATCH(KQ460,#REF!,0))=INDEX(#REF!,MATCH(KQ460,#REF!,0)),INDEX(#REF!,MATCH(KQ460,#REF!,0)),"ERROR")</f>
        <v/>
      </c>
      <c r="LU460" s="4">
        <f>IF(KR460="G",2,IF(KR460="R",0.5,IF(KR460="A",1)))</f>
        <v/>
      </c>
      <c r="LV460" s="4">
        <f>IF(KS460="G",0.5,IF(KS460="R",2,IF(KS460="A",1)))</f>
        <v/>
      </c>
      <c r="LW460" s="4">
        <f>IF(KT460="G",2,IF(KT460="R",0.5,IF(KT460="A",1)))</f>
        <v/>
      </c>
      <c r="LX460" s="4">
        <f>IF(KU460="G",0.5,IF(KU460="R",2,IF(KU460="A",1)))</f>
        <v/>
      </c>
      <c r="LY460" s="7">
        <f>(LK460*(LU460+LX460)+(LL460*(LU460+LX460)))</f>
        <v/>
      </c>
      <c r="LZ460" s="7">
        <f>(LN460*(LV460+LW460)+(LO460*(LV460+LW460)))</f>
        <v/>
      </c>
      <c r="MA460" s="11">
        <f>LY460-LZ460</f>
        <v/>
      </c>
      <c r="MB460" s="5">
        <f>MA460+2</f>
        <v/>
      </c>
      <c r="MC460" s="6">
        <f>MA460-2</f>
        <v/>
      </c>
      <c r="MD460" s="4">
        <f>LE460</f>
        <v/>
      </c>
      <c r="ME460" s="9">
        <f>IF(MD460=0,1000,MD460+0.75)</f>
        <v/>
      </c>
      <c r="MF460" s="10">
        <f>IF(MD460=0,0,MD460-0.75)</f>
        <v/>
      </c>
      <c r="MG460" s="4">
        <f>((LM460*(LU460+LX460))-((LP460*(LV460+LW460))))</f>
        <v/>
      </c>
      <c r="MH460" s="9">
        <f>MG460*1.2</f>
        <v/>
      </c>
      <c r="MI460" s="10">
        <f>MG460*0.8</f>
        <v/>
      </c>
      <c r="MJ460">
        <f>IFERROR(OT460,"")</f>
        <v/>
      </c>
      <c r="MK460">
        <f>IFERROR(OU460,"")</f>
        <v/>
      </c>
      <c r="ML460">
        <f>IFERROR(OV460,"")</f>
        <v/>
      </c>
      <c r="MM460">
        <f>IFERROR(OW460,"")</f>
        <v/>
      </c>
      <c r="MN460">
        <f>IFERROR(OX460,"")</f>
        <v/>
      </c>
      <c r="MO460">
        <f>IFERROR(OY460,"")</f>
        <v/>
      </c>
      <c r="MP460" s="1">
        <f>COUNTIFS(#REF!,LT460,#REF!,1,#REF!,"&gt;="&amp;MC460,#REF!,"&lt;="&amp;MB460,#REF!,"&lt;="&amp;ME460,#REF!,"&gt;="&amp;MF460,#REF!,"="&amp;KV460,#REF!,"="&amp;KX460)</f>
        <v/>
      </c>
      <c r="MQ460" s="1">
        <f>COUNTIFS(#REF!,LT460,#REF!,0,#REF!,"&gt;="&amp;MC460,#REF!,"&lt;="&amp;MB460,#REF!,"&lt;="&amp;ME460,#REF!,"&gt;="&amp;MF460,#REF!,"="&amp;KV460,#REF!,"="&amp;KX460)</f>
        <v/>
      </c>
      <c r="MR460" s="1">
        <f>COUNTIFS(#REF!,LT460,#REF!,1,#REF!,"&gt;="&amp;MC460,#REF!,"&lt;="&amp;MB460,#REF!,"&lt;="&amp;ME460,#REF!,"&gt;="&amp;MF460,#REF!,"="&amp;KW460,#REF!,"="&amp;KY460)</f>
        <v/>
      </c>
      <c r="MS460" s="1">
        <f>COUNTIFS(#REF!,LT460,#REF!,0,#REF!,"&gt;="&amp;MC460,#REF!,"&lt;="&amp;MB460,#REF!,"&lt;="&amp;ME460,#REF!,"&gt;="&amp;MF460,#REF!,"="&amp;KW460,#REF!,"="&amp;KY460)</f>
        <v/>
      </c>
      <c r="MT460" s="1">
        <f>COUNTIFS(#REF!,LT460,#REF!,1,#REF!,"&gt;="&amp;MI460,#REF!,"&lt;="&amp;MH460,#REF!,"&lt;="&amp;ME460,#REF!,"&gt;="&amp;MF460)</f>
        <v/>
      </c>
      <c r="MU460" s="1">
        <f>COUNTIFS(#REF!,LT460,#REF!,0,#REF!,"&gt;="&amp;MI460,#REF!,"&lt;="&amp;MH460,#REF!,"&lt;="&amp;ME460,#REF!,"&gt;="&amp;MF460)</f>
        <v/>
      </c>
      <c r="MV460" s="1">
        <f>COUNTIFS(#REF!,LT460,#REF!,1,#REF!,"&gt;="&amp;MI460,#REF!,"&lt;="&amp;MH460,#REF!,"="&amp;KZ460,#REF!,"="&amp;LA460,#REF!,"&lt;="&amp;ME460,#REF!,"&gt;="&amp;MF460)</f>
        <v/>
      </c>
      <c r="MW460" s="1">
        <f>COUNTIFS(#REF!,LT460,#REF!,0,#REF!,"&gt;="&amp;MI460,#REF!,"&lt;="&amp;MH460,#REF!,"="&amp;KZ460,#REF!,"="&amp;LA460,#REF!,"&lt;="&amp;ME460,#REF!,"&gt;="&amp;MF460)</f>
        <v/>
      </c>
      <c r="MX460" s="1">
        <f>COUNTIFS(#REF!,LT460,#REF!,1,#REF!,"&gt;="&amp;MC460,#REF!,"&lt;="&amp;MB460,#REF!,"&lt;="&amp;ME460,#REF!,"&gt;="&amp;MF460)</f>
        <v/>
      </c>
      <c r="MY460" s="1">
        <f>COUNTIFS(#REF!,LT460,#REF!,0,#REF!,"&gt;="&amp;MC460,#REF!,"&lt;="&amp;MB460,#REF!,"&lt;="&amp;ME460,#REF!,"&gt;="&amp;MF460)</f>
        <v/>
      </c>
      <c r="MZ460" s="1">
        <f>COUNTIFS(#REF!,LT460,#REF!,1,#REF!,"&lt;="&amp;ME460,#REF!,"&gt;="&amp;MF460,#REF!,"="&amp;KV460,#REF!,"="&amp;KX460)</f>
        <v/>
      </c>
      <c r="NA460" s="1">
        <f>COUNTIFS(#REF!,LT460,#REF!,0,#REF!,"&lt;="&amp;ME460,#REF!,"&gt;="&amp;MF460,#REF!,"="&amp;KV460,#REF!,"="&amp;KX460)</f>
        <v/>
      </c>
      <c r="NB460" s="1">
        <f>COUNTIFS(#REF!,LT460,#REF!,1,#REF!,"&lt;="&amp;ME460,#REF!,"&gt;="&amp;MF460,#REF!,"="&amp;KW460,#REF!,"="&amp;KY460)</f>
        <v/>
      </c>
      <c r="NC460" s="1">
        <f>COUNTIFS(#REF!,LT460,#REF!,0,#REF!,"&lt;="&amp;ME460,#REF!,"&gt;="&amp;MF460,#REF!,"="&amp;KW460,#REF!,"="&amp;KY460)</f>
        <v/>
      </c>
      <c r="ND460" s="1">
        <f>COUNTIFS(#REF!,LT460,#REF!,1,#REF!,"&gt;="&amp;MC460,#REF!,"&lt;="&amp;MB460,#REF!,"&lt;="&amp;ME460,#REF!,"&gt;="&amp;MF460,#REF!,"="&amp;KV460,#REF!,"="&amp;KX460)</f>
        <v/>
      </c>
      <c r="NE460" s="1">
        <f>COUNTIFS(#REF!,LT460,#REF!,0,#REF!,"&gt;="&amp;MC460,#REF!,"&lt;="&amp;MB460,#REF!,"&lt;="&amp;ME460,#REF!,"&gt;="&amp;MF460,#REF!,"="&amp;KV460,#REF!,"="&amp;KX460)</f>
        <v/>
      </c>
      <c r="NF460" s="1">
        <f>COUNTIFS(#REF!,LT460,#REF!,1,#REF!,"&gt;="&amp;MC460,#REF!,"&lt;="&amp;MB460,#REF!,"&lt;="&amp;ME460,#REF!,"&gt;="&amp;MF460,#REF!,"="&amp;KW460,#REF!,"="&amp;KY460)</f>
        <v/>
      </c>
      <c r="NG460" s="1">
        <f>COUNTIFS(#REF!,LT460,#REF!,0,#REF!,"&gt;="&amp;MC460,#REF!,"&lt;="&amp;MB460,#REF!,"&lt;="&amp;ME460,#REF!,"&gt;="&amp;MF460,#REF!,"="&amp;KW460,#REF!,"="&amp;KY460)</f>
        <v/>
      </c>
      <c r="NH460" s="1">
        <f>COUNTIFS(#REF!,LT460,#REF!,1,#REF!,"&gt;="&amp;MC460,#REF!,"&lt;="&amp;MB460,#REF!,"&lt;="&amp;ME460,#REF!,"&gt;="&amp;MF460,#REF!,"="&amp;KZ460,#REF!,"="&amp;LA460)</f>
        <v/>
      </c>
      <c r="NI460" s="1">
        <f>COUNTIFS(#REF!,LT460,#REF!,0,#REF!,"&gt;="&amp;MC460,#REF!,"&lt;="&amp;MB460,#REF!,"&lt;="&amp;ME460,#REF!,"&gt;="&amp;MF460,#REF!,"="&amp;KZ460,#REF!,"="&amp;LA460)</f>
        <v/>
      </c>
      <c r="NJ460" s="1">
        <f>COUNTIFS(#REF!,LT460,#REF!,1,#REF!,"&gt;="&amp;MI460,#REF!,"&lt;="&amp;MH460,#REF!,"&lt;="&amp;ME460,#REF!,"&gt;="&amp;MF460)</f>
        <v/>
      </c>
      <c r="NK460" s="1">
        <f>COUNTIFS(#REF!,LT460,#REF!,0,#REF!,"&gt;="&amp;MI460,#REF!,"&lt;="&amp;MH460,#REF!,"&lt;="&amp;ME460,#REF!,"&gt;="&amp;MF460)</f>
        <v/>
      </c>
      <c r="NL460" s="1">
        <f>COUNTIFS(#REF!,LT460,#REF!,1,#REF!,"&gt;="&amp;MI460,#REF!,"&lt;="&amp;MH460,#REF!,"="&amp;KZ460,#REF!,"="&amp;LA460,#REF!,"&lt;="&amp;ME460,#REF!,"&gt;="&amp;MF460)</f>
        <v/>
      </c>
      <c r="NM460" s="1">
        <f>COUNTIFS(#REF!,LT460,#REF!,0,#REF!,"&gt;="&amp;MI460,#REF!,"&lt;="&amp;MH460,#REF!,"="&amp;KZ460,#REF!,"="&amp;LA460,#REF!,"&lt;="&amp;ME460,#REF!,"&gt;="&amp;MF460)</f>
        <v/>
      </c>
      <c r="NN460" s="1">
        <f>COUNTIFS(#REF!,LT460,#REF!,1,#REF!,"&gt;="&amp;MC460,#REF!,"&lt;="&amp;MB460,#REF!,"&lt;="&amp;ME460,#REF!,"&gt;="&amp;MF460)</f>
        <v/>
      </c>
      <c r="NO460" s="1">
        <f>COUNTIFS(#REF!,LT460,#REF!,0,#REF!,"&gt;="&amp;MC460,#REF!,"&lt;="&amp;MB460,#REF!,"&lt;="&amp;ME460,#REF!,"&gt;="&amp;MF460)</f>
        <v/>
      </c>
      <c r="NP460" s="1">
        <f>COUNTIFS(#REF!,LT460,#REF!,1,#REF!,"&lt;="&amp;ME460,#REF!,"&gt;="&amp;MF460,#REF!,"="&amp;KV460,#REF!,"="&amp;KX460)</f>
        <v/>
      </c>
      <c r="NQ460" s="1">
        <f>COUNTIFS(#REF!,LT460,#REF!,0,#REF!,"&lt;="&amp;ME460,#REF!,"&gt;="&amp;MF460,#REF!,"="&amp;KV460,#REF!,"="&amp;KX460)</f>
        <v/>
      </c>
      <c r="NR460" s="1">
        <f>COUNTIFS(#REF!,LT460,#REF!,1,#REF!,"&lt;="&amp;ME460,#REF!,"&gt;="&amp;MF460,#REF!,"="&amp;KW460,#REF!,"="&amp;KY460)</f>
        <v/>
      </c>
      <c r="NS460" s="1">
        <f>COUNTIFS(#REF!,LT460,#REF!,0,#REF!,"&lt;="&amp;ME460,#REF!,"&gt;="&amp;MF460,#REF!,"="&amp;KW460,#REF!,"="&amp;KY460)</f>
        <v/>
      </c>
      <c r="NT460" s="1">
        <f>MP460+MR460+MT460+MV460+MX460+MZ460+NB460</f>
        <v/>
      </c>
      <c r="NU460" s="1">
        <f>MQ460+MS460+MU460+MW460+MY460+NA460+NC460</f>
        <v/>
      </c>
      <c r="NV460" s="1">
        <f>NT460+NU460</f>
        <v/>
      </c>
      <c r="NW460" s="33">
        <f>NT460/(NT460+NU460)</f>
        <v/>
      </c>
      <c r="NX460" s="3">
        <f>1/NW460</f>
        <v/>
      </c>
      <c r="NY460" s="1">
        <f>LH460</f>
        <v/>
      </c>
      <c r="NZ460" s="79">
        <f>(NW460*((NY460-1)*0.98))-((1-NW460)*1)</f>
        <v/>
      </c>
      <c r="OA460" s="34">
        <f>IF(LR460&lt;0.9,0,IF(AND(LR460&gt;1.1),0,1))</f>
        <v/>
      </c>
      <c r="OB460" s="34">
        <f>IF(LS460&lt;0.9,0,IF(AND(LS460&gt;1.1),0,1))</f>
        <v/>
      </c>
      <c r="OC460" s="32">
        <f>IF(NV460&gt;99,1,0)</f>
        <v/>
      </c>
      <c r="OD460" s="32">
        <f>IF(NZ460&gt;0.0799,1,0)</f>
        <v/>
      </c>
      <c r="OE460" s="32">
        <f>IF(NZ460&gt;OM460,1,0)</f>
        <v/>
      </c>
      <c r="OF460" s="32">
        <f>OC460+OD460+OE460+OA460+OB460</f>
        <v/>
      </c>
      <c r="OG460" s="1">
        <f>ND460+NF460+NH460+NJ460+NL460+NN460+NP460+NR460</f>
        <v/>
      </c>
      <c r="OH460" s="1">
        <f>NE460+NG460+NI460+NK460+NM460+NO460+NQ460+NS460</f>
        <v/>
      </c>
      <c r="OI460" s="1">
        <f>OG460+OH460</f>
        <v/>
      </c>
      <c r="OJ460" s="33">
        <f>OG460/(OG460+OH460)</f>
        <v/>
      </c>
      <c r="OK460" s="3">
        <f>1/OJ460</f>
        <v/>
      </c>
      <c r="OL460" s="1">
        <f>LI460</f>
        <v/>
      </c>
      <c r="OM460" s="79">
        <f>(OJ460*((OL460-1)*0.98))-((1-OJ460)*1)</f>
        <v/>
      </c>
      <c r="ON460" s="34">
        <f>IF(LR460&lt;0.9,0,IF(AND(LR460&gt;1.1),0,1))</f>
        <v/>
      </c>
      <c r="OO460" s="34">
        <f>IF(LS460&lt;0.9,0,IF(AND(LS460&gt;1.1),0,1))</f>
        <v/>
      </c>
      <c r="OP460" s="32">
        <f>IF(OI460&gt;99,1,0)</f>
        <v/>
      </c>
      <c r="OQ460" s="32">
        <f>IF(OM460&gt;0.0799,1,0)</f>
        <v/>
      </c>
      <c r="OR460" s="32">
        <f>IF(OM460&gt;OZ460,1,0)</f>
        <v/>
      </c>
      <c r="OS460" s="32">
        <f>OP460+OQ460+OR460+ON460+OO460</f>
        <v/>
      </c>
      <c r="OT460">
        <f>IF(OF460=5,"BackHome0-0",IF(AND(OS460=5),"BackAway0-0",""))</f>
        <v/>
      </c>
      <c r="OU460">
        <f>IF(OF460=5,KN460,IF(AND(OS460=5),KO460,""))</f>
        <v/>
      </c>
      <c r="OV460">
        <f>IF(OF460=5,"Match Odds",IF(AND(OS460=5),"Match Odds",""))</f>
        <v/>
      </c>
      <c r="OW460">
        <f>IF(OF460=5,KP460,IF(AND(OS460=5),KP460,""))</f>
        <v/>
      </c>
      <c r="OX460">
        <f>IF(OF460=5,"MATCH_ODDS",IF(AND(OS460=5),"MATCH_ODDS",""))</f>
        <v/>
      </c>
      <c r="OY460">
        <f>IF(OF460=5,"BACK",IF(AND(OS460=5),"BACK",""))</f>
        <v/>
      </c>
    </row>
    <row r="461" ht="16.5" customHeight="1" thickBot="1" thickTop="1">
      <c r="A461" s="2" t="n"/>
      <c r="KN461" s="1">
        <f>IF(INDEX(#REF!,MATCH('HT 0-0'!D461,#REF!,0))=INDEX(#REF!,MATCH('HT 0-0'!D461,#REF!,0)),INDEX(#REF!,MATCH('HT 0-0'!D461,#REF!,0)),"ERROR")</f>
        <v/>
      </c>
      <c r="KO461" s="1">
        <f>IF(INDEX(#REF!,MATCH('HT 0-0'!E461,#REF!,0))=INDEX(#REF!,MATCH('HT 0-0'!E461,#REF!,0)),INDEX(#REF!,MATCH('HT 0-0'!E461,#REF!,0)),"ERROR")</f>
        <v/>
      </c>
      <c r="KP461" s="1">
        <f>KN461&amp;" v "&amp;KO461</f>
        <v/>
      </c>
      <c r="KQ461">
        <f>B461&amp;"_"&amp;C461</f>
        <v/>
      </c>
      <c r="KR461" s="1">
        <f>IF((HW461/KK461)&lt;0.335,"G",IF((HW461/KK461)&gt;0.67,"R","A"))</f>
        <v/>
      </c>
      <c r="KS461" s="1">
        <f>IF((HX461/KK461)&lt;0.335,"G",IF((HX461/KK461)&gt;0.67,"R","A"))</f>
        <v/>
      </c>
      <c r="KT461" s="1">
        <f>IF((IH461/KK461)&lt;0.335,"G",IF((IH461/KK461)&gt;0.67,"R","A"))</f>
        <v/>
      </c>
      <c r="KU461" s="1">
        <f>IF((II461/KK461)&lt;0.335,"G",IF((II461/KK461)&gt;0.67,"R","A"))</f>
        <v/>
      </c>
      <c r="KV461" s="1">
        <f>IF((HZ461/KK461)&lt;0.335,"G",IF((HZ461/KK461)&gt;0.67,"R","A"))</f>
        <v/>
      </c>
      <c r="KW461" s="1">
        <f>IF((HY461/KK461)&lt;0.335,"G",IF((HY461/KK461)&gt;0.67,"R","A"))</f>
        <v/>
      </c>
      <c r="KX461" s="1">
        <f>IF((IK461/KK461)&lt;0.335,"G",IF((IK461/KK461)&gt;0.67,"R","A"))</f>
        <v/>
      </c>
      <c r="KY461" s="1">
        <f>IF((IJ461/KK461)&lt;0.335,"G",IF((IJ461/KK461)&gt;0.67,"R","A"))</f>
        <v/>
      </c>
      <c r="KZ461" s="1">
        <f>IF((HQ461/KK461)&lt;0.335,"G",IF((HQ461/KK461)&gt;0.67,"R","A"))</f>
        <v/>
      </c>
      <c r="LA461" s="1">
        <f>IF((IB461/KK461)&lt;0.335,"G",IF((IB461/KK461)&gt;0.67,"R","A"))</f>
        <v/>
      </c>
      <c r="LB461">
        <f>IF(LQ461="0-0",INDEX(Scrape!#REF!,MATCH('HT 0-0'!KP461,Scrape!$B:$B,0)),"")</f>
        <v/>
      </c>
      <c r="LC461">
        <f>IF(LQ461="0-0",INDEX(Scrape!$A:$A,MATCH('HT 0-0'!KP461,Scrape!$B:$B,0)),"")</f>
        <v/>
      </c>
      <c r="LD461">
        <f>IF(LQ461="0-0",INDEX(Scrape!$B:$B,MATCH('HT 0-0'!KP461,Scrape!$B:$B,0)),"")</f>
        <v/>
      </c>
      <c r="LE461">
        <f>IF(LQ461="0-0",INDEX(Scrape!$C:$C,MATCH('HT 0-0'!KP461,Scrape!$B:$B,0)),"")</f>
        <v/>
      </c>
      <c r="LF461">
        <f>IF(LQ461="0-0",INDEX(Scrape!$D:$D,MATCH('HT 0-0'!KP461,Scrape!$B:$B,0)),"")</f>
        <v/>
      </c>
      <c r="LG461">
        <f>IF(LQ461="0-0",INDEX(Scrape!$E:$E,MATCH('HT 0-0'!KP461,Scrape!$B:$B,0)),"")</f>
        <v/>
      </c>
      <c r="LH461">
        <f>IF(LQ461="0-0",INDEX(Scrape!$F:$F,MATCH('HT 0-0'!KP461,Scrape!$B:$B,0)),"")</f>
        <v/>
      </c>
      <c r="LI461">
        <f>IF(LQ461="0-0",INDEX(Scrape!$G:$G,MATCH('HT 0-0'!KP461,Scrape!$B:$B,0)),"")</f>
        <v/>
      </c>
      <c r="LJ461">
        <f>IF(LQ461="0-0",INDEX(Scrape!$H:$H,MATCH('HT 0-0'!KP461,Scrape!$B:$B,0)),"")</f>
        <v/>
      </c>
      <c r="LK461">
        <f>IF(LQ461="0-0",INDEX(Scrape!$I:$I,MATCH('HT 0-0'!KP461,Scrape!$B:$B,0)),"")</f>
        <v/>
      </c>
      <c r="LL461">
        <f>IF(LQ461="0-0",INDEX(Scrape!$J:$J,MATCH('HT 0-0'!KP461,Scrape!$B:$B,0)),"")</f>
        <v/>
      </c>
      <c r="LM461">
        <f>IF(LQ461="0-0",INDEX(Scrape!$K:$K,MATCH('HT 0-0'!KP461,Scrape!$B:$B,0)),"")</f>
        <v/>
      </c>
      <c r="LN461">
        <f>IF(LQ461="0-0",INDEX(Scrape!$L:$L,MATCH('HT 0-0'!KP461,Scrape!$B:$B,0)),"")</f>
        <v/>
      </c>
      <c r="LO461">
        <f>IF(LQ461="0-0",INDEX(Scrape!$M:$M,MATCH('HT 0-0'!KP461,Scrape!$B:$B,0)),"")</f>
        <v/>
      </c>
      <c r="LP461">
        <f>IF(LQ461="0-0",INDEX(Scrape!$N:$N,MATCH('HT 0-0'!KP461,Scrape!$B:$B,0)),"")</f>
        <v/>
      </c>
      <c r="LQ461">
        <f>INDEX(Scrape!$O:$O,MATCH('HT 0-0'!KP461,Scrape!$B:$B,0))</f>
        <v/>
      </c>
      <c r="LR461">
        <f>(1/LJ461)+(1/LI461)+(1/LH461)</f>
        <v/>
      </c>
      <c r="LS461">
        <f>(1/LG461)+(1/LF461)+(1/LE461)</f>
        <v/>
      </c>
      <c r="LT461" s="8">
        <f>IF(INDEX(#REF!,MATCH(KQ461,#REF!,0))=INDEX(#REF!,MATCH(KQ461,#REF!,0)),INDEX(#REF!,MATCH(KQ461,#REF!,0)),"ERROR")</f>
        <v/>
      </c>
      <c r="LU461" s="4">
        <f>IF(KR461="G",2,IF(KR461="R",0.5,IF(KR461="A",1)))</f>
        <v/>
      </c>
      <c r="LV461" s="4">
        <f>IF(KS461="G",0.5,IF(KS461="R",2,IF(KS461="A",1)))</f>
        <v/>
      </c>
      <c r="LW461" s="4">
        <f>IF(KT461="G",2,IF(KT461="R",0.5,IF(KT461="A",1)))</f>
        <v/>
      </c>
      <c r="LX461" s="4">
        <f>IF(KU461="G",0.5,IF(KU461="R",2,IF(KU461="A",1)))</f>
        <v/>
      </c>
      <c r="LY461" s="7">
        <f>(LK461*(LU461+LX461)+(LL461*(LU461+LX461)))</f>
        <v/>
      </c>
      <c r="LZ461" s="7">
        <f>(LN461*(LV461+LW461)+(LO461*(LV461+LW461)))</f>
        <v/>
      </c>
      <c r="MA461" s="11">
        <f>LY461-LZ461</f>
        <v/>
      </c>
      <c r="MB461" s="5">
        <f>MA461+2</f>
        <v/>
      </c>
      <c r="MC461" s="6">
        <f>MA461-2</f>
        <v/>
      </c>
      <c r="MD461" s="4">
        <f>LE461</f>
        <v/>
      </c>
      <c r="ME461" s="9">
        <f>IF(MD461=0,1000,MD461+0.75)</f>
        <v/>
      </c>
      <c r="MF461" s="10">
        <f>IF(MD461=0,0,MD461-0.75)</f>
        <v/>
      </c>
      <c r="MG461" s="4">
        <f>((LM461*(LU461+LX461))-((LP461*(LV461+LW461))))</f>
        <v/>
      </c>
      <c r="MH461" s="9">
        <f>MG461*1.2</f>
        <v/>
      </c>
      <c r="MI461" s="10">
        <f>MG461*0.8</f>
        <v/>
      </c>
      <c r="MJ461">
        <f>IFERROR(OT461,"")</f>
        <v/>
      </c>
      <c r="MK461">
        <f>IFERROR(OU461,"")</f>
        <v/>
      </c>
      <c r="ML461">
        <f>IFERROR(OV461,"")</f>
        <v/>
      </c>
      <c r="MM461">
        <f>IFERROR(OW461,"")</f>
        <v/>
      </c>
      <c r="MN461">
        <f>IFERROR(OX461,"")</f>
        <v/>
      </c>
      <c r="MO461">
        <f>IFERROR(OY461,"")</f>
        <v/>
      </c>
      <c r="MP461" s="1">
        <f>COUNTIFS(#REF!,LT461,#REF!,1,#REF!,"&gt;="&amp;MC461,#REF!,"&lt;="&amp;MB461,#REF!,"&lt;="&amp;ME461,#REF!,"&gt;="&amp;MF461,#REF!,"="&amp;KV461,#REF!,"="&amp;KX461)</f>
        <v/>
      </c>
      <c r="MQ461" s="1">
        <f>COUNTIFS(#REF!,LT461,#REF!,0,#REF!,"&gt;="&amp;MC461,#REF!,"&lt;="&amp;MB461,#REF!,"&lt;="&amp;ME461,#REF!,"&gt;="&amp;MF461,#REF!,"="&amp;KV461,#REF!,"="&amp;KX461)</f>
        <v/>
      </c>
      <c r="MR461" s="1">
        <f>COUNTIFS(#REF!,LT461,#REF!,1,#REF!,"&gt;="&amp;MC461,#REF!,"&lt;="&amp;MB461,#REF!,"&lt;="&amp;ME461,#REF!,"&gt;="&amp;MF461,#REF!,"="&amp;KW461,#REF!,"="&amp;KY461)</f>
        <v/>
      </c>
      <c r="MS461" s="1">
        <f>COUNTIFS(#REF!,LT461,#REF!,0,#REF!,"&gt;="&amp;MC461,#REF!,"&lt;="&amp;MB461,#REF!,"&lt;="&amp;ME461,#REF!,"&gt;="&amp;MF461,#REF!,"="&amp;KW461,#REF!,"="&amp;KY461)</f>
        <v/>
      </c>
      <c r="MT461" s="1">
        <f>COUNTIFS(#REF!,LT461,#REF!,1,#REF!,"&gt;="&amp;MI461,#REF!,"&lt;="&amp;MH461,#REF!,"&lt;="&amp;ME461,#REF!,"&gt;="&amp;MF461)</f>
        <v/>
      </c>
      <c r="MU461" s="1">
        <f>COUNTIFS(#REF!,LT461,#REF!,0,#REF!,"&gt;="&amp;MI461,#REF!,"&lt;="&amp;MH461,#REF!,"&lt;="&amp;ME461,#REF!,"&gt;="&amp;MF461)</f>
        <v/>
      </c>
      <c r="MV461" s="1">
        <f>COUNTIFS(#REF!,LT461,#REF!,1,#REF!,"&gt;="&amp;MI461,#REF!,"&lt;="&amp;MH461,#REF!,"="&amp;KZ461,#REF!,"="&amp;LA461,#REF!,"&lt;="&amp;ME461,#REF!,"&gt;="&amp;MF461)</f>
        <v/>
      </c>
      <c r="MW461" s="1">
        <f>COUNTIFS(#REF!,LT461,#REF!,0,#REF!,"&gt;="&amp;MI461,#REF!,"&lt;="&amp;MH461,#REF!,"="&amp;KZ461,#REF!,"="&amp;LA461,#REF!,"&lt;="&amp;ME461,#REF!,"&gt;="&amp;MF461)</f>
        <v/>
      </c>
      <c r="MX461" s="1">
        <f>COUNTIFS(#REF!,LT461,#REF!,1,#REF!,"&gt;="&amp;MC461,#REF!,"&lt;="&amp;MB461,#REF!,"&lt;="&amp;ME461,#REF!,"&gt;="&amp;MF461)</f>
        <v/>
      </c>
      <c r="MY461" s="1">
        <f>COUNTIFS(#REF!,LT461,#REF!,0,#REF!,"&gt;="&amp;MC461,#REF!,"&lt;="&amp;MB461,#REF!,"&lt;="&amp;ME461,#REF!,"&gt;="&amp;MF461)</f>
        <v/>
      </c>
      <c r="MZ461" s="1">
        <f>COUNTIFS(#REF!,LT461,#REF!,1,#REF!,"&lt;="&amp;ME461,#REF!,"&gt;="&amp;MF461,#REF!,"="&amp;KV461,#REF!,"="&amp;KX461)</f>
        <v/>
      </c>
      <c r="NA461" s="1">
        <f>COUNTIFS(#REF!,LT461,#REF!,0,#REF!,"&lt;="&amp;ME461,#REF!,"&gt;="&amp;MF461,#REF!,"="&amp;KV461,#REF!,"="&amp;KX461)</f>
        <v/>
      </c>
      <c r="NB461" s="1">
        <f>COUNTIFS(#REF!,LT461,#REF!,1,#REF!,"&lt;="&amp;ME461,#REF!,"&gt;="&amp;MF461,#REF!,"="&amp;KW461,#REF!,"="&amp;KY461)</f>
        <v/>
      </c>
      <c r="NC461" s="1">
        <f>COUNTIFS(#REF!,LT461,#REF!,0,#REF!,"&lt;="&amp;ME461,#REF!,"&gt;="&amp;MF461,#REF!,"="&amp;KW461,#REF!,"="&amp;KY461)</f>
        <v/>
      </c>
      <c r="ND461" s="1">
        <f>COUNTIFS(#REF!,LT461,#REF!,1,#REF!,"&gt;="&amp;MC461,#REF!,"&lt;="&amp;MB461,#REF!,"&lt;="&amp;ME461,#REF!,"&gt;="&amp;MF461,#REF!,"="&amp;KV461,#REF!,"="&amp;KX461)</f>
        <v/>
      </c>
      <c r="NE461" s="1">
        <f>COUNTIFS(#REF!,LT461,#REF!,0,#REF!,"&gt;="&amp;MC461,#REF!,"&lt;="&amp;MB461,#REF!,"&lt;="&amp;ME461,#REF!,"&gt;="&amp;MF461,#REF!,"="&amp;KV461,#REF!,"="&amp;KX461)</f>
        <v/>
      </c>
      <c r="NF461" s="1">
        <f>COUNTIFS(#REF!,LT461,#REF!,1,#REF!,"&gt;="&amp;MC461,#REF!,"&lt;="&amp;MB461,#REF!,"&lt;="&amp;ME461,#REF!,"&gt;="&amp;MF461,#REF!,"="&amp;KW461,#REF!,"="&amp;KY461)</f>
        <v/>
      </c>
      <c r="NG461" s="1">
        <f>COUNTIFS(#REF!,LT461,#REF!,0,#REF!,"&gt;="&amp;MC461,#REF!,"&lt;="&amp;MB461,#REF!,"&lt;="&amp;ME461,#REF!,"&gt;="&amp;MF461,#REF!,"="&amp;KW461,#REF!,"="&amp;KY461)</f>
        <v/>
      </c>
      <c r="NH461" s="1">
        <f>COUNTIFS(#REF!,LT461,#REF!,1,#REF!,"&gt;="&amp;MC461,#REF!,"&lt;="&amp;MB461,#REF!,"&lt;="&amp;ME461,#REF!,"&gt;="&amp;MF461,#REF!,"="&amp;KZ461,#REF!,"="&amp;LA461)</f>
        <v/>
      </c>
      <c r="NI461" s="1">
        <f>COUNTIFS(#REF!,LT461,#REF!,0,#REF!,"&gt;="&amp;MC461,#REF!,"&lt;="&amp;MB461,#REF!,"&lt;="&amp;ME461,#REF!,"&gt;="&amp;MF461,#REF!,"="&amp;KZ461,#REF!,"="&amp;LA461)</f>
        <v/>
      </c>
      <c r="NJ461" s="1">
        <f>COUNTIFS(#REF!,LT461,#REF!,1,#REF!,"&gt;="&amp;MI461,#REF!,"&lt;="&amp;MH461,#REF!,"&lt;="&amp;ME461,#REF!,"&gt;="&amp;MF461)</f>
        <v/>
      </c>
      <c r="NK461" s="1">
        <f>COUNTIFS(#REF!,LT461,#REF!,0,#REF!,"&gt;="&amp;MI461,#REF!,"&lt;="&amp;MH461,#REF!,"&lt;="&amp;ME461,#REF!,"&gt;="&amp;MF461)</f>
        <v/>
      </c>
      <c r="NL461" s="1">
        <f>COUNTIFS(#REF!,LT461,#REF!,1,#REF!,"&gt;="&amp;MI461,#REF!,"&lt;="&amp;MH461,#REF!,"="&amp;KZ461,#REF!,"="&amp;LA461,#REF!,"&lt;="&amp;ME461,#REF!,"&gt;="&amp;MF461)</f>
        <v/>
      </c>
      <c r="NM461" s="1">
        <f>COUNTIFS(#REF!,LT461,#REF!,0,#REF!,"&gt;="&amp;MI461,#REF!,"&lt;="&amp;MH461,#REF!,"="&amp;KZ461,#REF!,"="&amp;LA461,#REF!,"&lt;="&amp;ME461,#REF!,"&gt;="&amp;MF461)</f>
        <v/>
      </c>
      <c r="NN461" s="1">
        <f>COUNTIFS(#REF!,LT461,#REF!,1,#REF!,"&gt;="&amp;MC461,#REF!,"&lt;="&amp;MB461,#REF!,"&lt;="&amp;ME461,#REF!,"&gt;="&amp;MF461)</f>
        <v/>
      </c>
      <c r="NO461" s="1">
        <f>COUNTIFS(#REF!,LT461,#REF!,0,#REF!,"&gt;="&amp;MC461,#REF!,"&lt;="&amp;MB461,#REF!,"&lt;="&amp;ME461,#REF!,"&gt;="&amp;MF461)</f>
        <v/>
      </c>
      <c r="NP461" s="1">
        <f>COUNTIFS(#REF!,LT461,#REF!,1,#REF!,"&lt;="&amp;ME461,#REF!,"&gt;="&amp;MF461,#REF!,"="&amp;KV461,#REF!,"="&amp;KX461)</f>
        <v/>
      </c>
      <c r="NQ461" s="1">
        <f>COUNTIFS(#REF!,LT461,#REF!,0,#REF!,"&lt;="&amp;ME461,#REF!,"&gt;="&amp;MF461,#REF!,"="&amp;KV461,#REF!,"="&amp;KX461)</f>
        <v/>
      </c>
      <c r="NR461" s="1">
        <f>COUNTIFS(#REF!,LT461,#REF!,1,#REF!,"&lt;="&amp;ME461,#REF!,"&gt;="&amp;MF461,#REF!,"="&amp;KW461,#REF!,"="&amp;KY461)</f>
        <v/>
      </c>
      <c r="NS461" s="1">
        <f>COUNTIFS(#REF!,LT461,#REF!,0,#REF!,"&lt;="&amp;ME461,#REF!,"&gt;="&amp;MF461,#REF!,"="&amp;KW461,#REF!,"="&amp;KY461)</f>
        <v/>
      </c>
      <c r="NT461" s="1">
        <f>MP461+MR461+MT461+MV461+MX461+MZ461+NB461</f>
        <v/>
      </c>
      <c r="NU461" s="1">
        <f>MQ461+MS461+MU461+MW461+MY461+NA461+NC461</f>
        <v/>
      </c>
      <c r="NV461" s="1">
        <f>NT461+NU461</f>
        <v/>
      </c>
      <c r="NW461" s="33">
        <f>NT461/(NT461+NU461)</f>
        <v/>
      </c>
      <c r="NX461" s="3">
        <f>1/NW461</f>
        <v/>
      </c>
      <c r="NY461" s="1">
        <f>LH461</f>
        <v/>
      </c>
      <c r="NZ461" s="79">
        <f>(NW461*((NY461-1)*0.98))-((1-NW461)*1)</f>
        <v/>
      </c>
      <c r="OA461" s="34">
        <f>IF(LR461&lt;0.9,0,IF(AND(LR461&gt;1.1),0,1))</f>
        <v/>
      </c>
      <c r="OB461" s="34">
        <f>IF(LS461&lt;0.9,0,IF(AND(LS461&gt;1.1),0,1))</f>
        <v/>
      </c>
      <c r="OC461" s="32">
        <f>IF(NV461&gt;99,1,0)</f>
        <v/>
      </c>
      <c r="OD461" s="32">
        <f>IF(NZ461&gt;0.0799,1,0)</f>
        <v/>
      </c>
      <c r="OE461" s="32">
        <f>IF(NZ461&gt;OM461,1,0)</f>
        <v/>
      </c>
      <c r="OF461" s="32">
        <f>OC461+OD461+OE461+OA461+OB461</f>
        <v/>
      </c>
      <c r="OG461" s="1">
        <f>ND461+NF461+NH461+NJ461+NL461+NN461+NP461+NR461</f>
        <v/>
      </c>
      <c r="OH461" s="1">
        <f>NE461+NG461+NI461+NK461+NM461+NO461+NQ461+NS461</f>
        <v/>
      </c>
      <c r="OI461" s="1">
        <f>OG461+OH461</f>
        <v/>
      </c>
      <c r="OJ461" s="33">
        <f>OG461/(OG461+OH461)</f>
        <v/>
      </c>
      <c r="OK461" s="3">
        <f>1/OJ461</f>
        <v/>
      </c>
      <c r="OL461" s="1">
        <f>LI461</f>
        <v/>
      </c>
      <c r="OM461" s="79">
        <f>(OJ461*((OL461-1)*0.98))-((1-OJ461)*1)</f>
        <v/>
      </c>
      <c r="ON461" s="34">
        <f>IF(LR461&lt;0.9,0,IF(AND(LR461&gt;1.1),0,1))</f>
        <v/>
      </c>
      <c r="OO461" s="34">
        <f>IF(LS461&lt;0.9,0,IF(AND(LS461&gt;1.1),0,1))</f>
        <v/>
      </c>
      <c r="OP461" s="32">
        <f>IF(OI461&gt;99,1,0)</f>
        <v/>
      </c>
      <c r="OQ461" s="32">
        <f>IF(OM461&gt;0.0799,1,0)</f>
        <v/>
      </c>
      <c r="OR461" s="32">
        <f>IF(OM461&gt;OZ461,1,0)</f>
        <v/>
      </c>
      <c r="OS461" s="32">
        <f>OP461+OQ461+OR461+ON461+OO461</f>
        <v/>
      </c>
      <c r="OT461">
        <f>IF(OF461=5,"BackHome0-0",IF(AND(OS461=5),"BackAway0-0",""))</f>
        <v/>
      </c>
      <c r="OU461">
        <f>IF(OF461=5,KN461,IF(AND(OS461=5),KO461,""))</f>
        <v/>
      </c>
      <c r="OV461">
        <f>IF(OF461=5,"Match Odds",IF(AND(OS461=5),"Match Odds",""))</f>
        <v/>
      </c>
      <c r="OW461">
        <f>IF(OF461=5,KP461,IF(AND(OS461=5),KP461,""))</f>
        <v/>
      </c>
      <c r="OX461">
        <f>IF(OF461=5,"MATCH_ODDS",IF(AND(OS461=5),"MATCH_ODDS",""))</f>
        <v/>
      </c>
      <c r="OY461">
        <f>IF(OF461=5,"BACK",IF(AND(OS461=5),"BACK",""))</f>
        <v/>
      </c>
    </row>
    <row r="462" ht="16.5" customHeight="1" thickBot="1" thickTop="1">
      <c r="A462" s="2" t="n"/>
      <c r="KN462" s="1">
        <f>IF(INDEX(#REF!,MATCH('HT 0-0'!D462,#REF!,0))=INDEX(#REF!,MATCH('HT 0-0'!D462,#REF!,0)),INDEX(#REF!,MATCH('HT 0-0'!D462,#REF!,0)),"ERROR")</f>
        <v/>
      </c>
      <c r="KO462" s="1">
        <f>IF(INDEX(#REF!,MATCH('HT 0-0'!E462,#REF!,0))=INDEX(#REF!,MATCH('HT 0-0'!E462,#REF!,0)),INDEX(#REF!,MATCH('HT 0-0'!E462,#REF!,0)),"ERROR")</f>
        <v/>
      </c>
      <c r="KP462" s="1">
        <f>KN462&amp;" v "&amp;KO462</f>
        <v/>
      </c>
      <c r="KQ462">
        <f>B462&amp;"_"&amp;C462</f>
        <v/>
      </c>
      <c r="KR462" s="1">
        <f>IF((HW462/KK462)&lt;0.335,"G",IF((HW462/KK462)&gt;0.67,"R","A"))</f>
        <v/>
      </c>
      <c r="KS462" s="1">
        <f>IF((HX462/KK462)&lt;0.335,"G",IF((HX462/KK462)&gt;0.67,"R","A"))</f>
        <v/>
      </c>
      <c r="KT462" s="1">
        <f>IF((IH462/KK462)&lt;0.335,"G",IF((IH462/KK462)&gt;0.67,"R","A"))</f>
        <v/>
      </c>
      <c r="KU462" s="1">
        <f>IF((II462/KK462)&lt;0.335,"G",IF((II462/KK462)&gt;0.67,"R","A"))</f>
        <v/>
      </c>
      <c r="KV462" s="1">
        <f>IF((HZ462/KK462)&lt;0.335,"G",IF((HZ462/KK462)&gt;0.67,"R","A"))</f>
        <v/>
      </c>
      <c r="KW462" s="1">
        <f>IF((HY462/KK462)&lt;0.335,"G",IF((HY462/KK462)&gt;0.67,"R","A"))</f>
        <v/>
      </c>
      <c r="KX462" s="1">
        <f>IF((IK462/KK462)&lt;0.335,"G",IF((IK462/KK462)&gt;0.67,"R","A"))</f>
        <v/>
      </c>
      <c r="KY462" s="1">
        <f>IF((IJ462/KK462)&lt;0.335,"G",IF((IJ462/KK462)&gt;0.67,"R","A"))</f>
        <v/>
      </c>
      <c r="KZ462" s="1">
        <f>IF((HQ462/KK462)&lt;0.335,"G",IF((HQ462/KK462)&gt;0.67,"R","A"))</f>
        <v/>
      </c>
      <c r="LA462" s="1">
        <f>IF((IB462/KK462)&lt;0.335,"G",IF((IB462/KK462)&gt;0.67,"R","A"))</f>
        <v/>
      </c>
      <c r="LB462">
        <f>IF(LQ462="0-0",INDEX(Scrape!#REF!,MATCH('HT 0-0'!KP462,Scrape!$B:$B,0)),"")</f>
        <v/>
      </c>
      <c r="LC462">
        <f>IF(LQ462="0-0",INDEX(Scrape!$A:$A,MATCH('HT 0-0'!KP462,Scrape!$B:$B,0)),"")</f>
        <v/>
      </c>
      <c r="LD462">
        <f>IF(LQ462="0-0",INDEX(Scrape!$B:$B,MATCH('HT 0-0'!KP462,Scrape!$B:$B,0)),"")</f>
        <v/>
      </c>
      <c r="LE462">
        <f>IF(LQ462="0-0",INDEX(Scrape!$C:$C,MATCH('HT 0-0'!KP462,Scrape!$B:$B,0)),"")</f>
        <v/>
      </c>
      <c r="LF462">
        <f>IF(LQ462="0-0",INDEX(Scrape!$D:$D,MATCH('HT 0-0'!KP462,Scrape!$B:$B,0)),"")</f>
        <v/>
      </c>
      <c r="LG462">
        <f>IF(LQ462="0-0",INDEX(Scrape!$E:$E,MATCH('HT 0-0'!KP462,Scrape!$B:$B,0)),"")</f>
        <v/>
      </c>
      <c r="LH462">
        <f>IF(LQ462="0-0",INDEX(Scrape!$F:$F,MATCH('HT 0-0'!KP462,Scrape!$B:$B,0)),"")</f>
        <v/>
      </c>
      <c r="LI462">
        <f>IF(LQ462="0-0",INDEX(Scrape!$G:$G,MATCH('HT 0-0'!KP462,Scrape!$B:$B,0)),"")</f>
        <v/>
      </c>
      <c r="LJ462">
        <f>IF(LQ462="0-0",INDEX(Scrape!$H:$H,MATCH('HT 0-0'!KP462,Scrape!$B:$B,0)),"")</f>
        <v/>
      </c>
      <c r="LK462">
        <f>IF(LQ462="0-0",INDEX(Scrape!$I:$I,MATCH('HT 0-0'!KP462,Scrape!$B:$B,0)),"")</f>
        <v/>
      </c>
      <c r="LL462">
        <f>IF(LQ462="0-0",INDEX(Scrape!$J:$J,MATCH('HT 0-0'!KP462,Scrape!$B:$B,0)),"")</f>
        <v/>
      </c>
      <c r="LM462">
        <f>IF(LQ462="0-0",INDEX(Scrape!$K:$K,MATCH('HT 0-0'!KP462,Scrape!$B:$B,0)),"")</f>
        <v/>
      </c>
      <c r="LN462">
        <f>IF(LQ462="0-0",INDEX(Scrape!$L:$L,MATCH('HT 0-0'!KP462,Scrape!$B:$B,0)),"")</f>
        <v/>
      </c>
      <c r="LO462">
        <f>IF(LQ462="0-0",INDEX(Scrape!$M:$M,MATCH('HT 0-0'!KP462,Scrape!$B:$B,0)),"")</f>
        <v/>
      </c>
      <c r="LP462">
        <f>IF(LQ462="0-0",INDEX(Scrape!$N:$N,MATCH('HT 0-0'!KP462,Scrape!$B:$B,0)),"")</f>
        <v/>
      </c>
      <c r="LQ462">
        <f>INDEX(Scrape!$O:$O,MATCH('HT 0-0'!KP462,Scrape!$B:$B,0))</f>
        <v/>
      </c>
      <c r="LR462">
        <f>(1/LJ462)+(1/LI462)+(1/LH462)</f>
        <v/>
      </c>
      <c r="LS462">
        <f>(1/LG462)+(1/LF462)+(1/LE462)</f>
        <v/>
      </c>
      <c r="LT462" s="8">
        <f>IF(INDEX(#REF!,MATCH(KQ462,#REF!,0))=INDEX(#REF!,MATCH(KQ462,#REF!,0)),INDEX(#REF!,MATCH(KQ462,#REF!,0)),"ERROR")</f>
        <v/>
      </c>
      <c r="LU462" s="4">
        <f>IF(KR462="G",2,IF(KR462="R",0.5,IF(KR462="A",1)))</f>
        <v/>
      </c>
      <c r="LV462" s="4">
        <f>IF(KS462="G",0.5,IF(KS462="R",2,IF(KS462="A",1)))</f>
        <v/>
      </c>
      <c r="LW462" s="4">
        <f>IF(KT462="G",2,IF(KT462="R",0.5,IF(KT462="A",1)))</f>
        <v/>
      </c>
      <c r="LX462" s="4">
        <f>IF(KU462="G",0.5,IF(KU462="R",2,IF(KU462="A",1)))</f>
        <v/>
      </c>
      <c r="LY462" s="7">
        <f>(LK462*(LU462+LX462)+(LL462*(LU462+LX462)))</f>
        <v/>
      </c>
      <c r="LZ462" s="7">
        <f>(LN462*(LV462+LW462)+(LO462*(LV462+LW462)))</f>
        <v/>
      </c>
      <c r="MA462" s="11">
        <f>LY462-LZ462</f>
        <v/>
      </c>
      <c r="MB462" s="5">
        <f>MA462+2</f>
        <v/>
      </c>
      <c r="MC462" s="6">
        <f>MA462-2</f>
        <v/>
      </c>
      <c r="MD462" s="4">
        <f>LE462</f>
        <v/>
      </c>
      <c r="ME462" s="9">
        <f>IF(MD462=0,1000,MD462+0.75)</f>
        <v/>
      </c>
      <c r="MF462" s="10">
        <f>IF(MD462=0,0,MD462-0.75)</f>
        <v/>
      </c>
      <c r="MG462" s="4">
        <f>((LM462*(LU462+LX462))-((LP462*(LV462+LW462))))</f>
        <v/>
      </c>
      <c r="MH462" s="9">
        <f>MG462*1.2</f>
        <v/>
      </c>
      <c r="MI462" s="10">
        <f>MG462*0.8</f>
        <v/>
      </c>
      <c r="MJ462">
        <f>IFERROR(OT462,"")</f>
        <v/>
      </c>
      <c r="MK462">
        <f>IFERROR(OU462,"")</f>
        <v/>
      </c>
      <c r="ML462">
        <f>IFERROR(OV462,"")</f>
        <v/>
      </c>
      <c r="MM462">
        <f>IFERROR(OW462,"")</f>
        <v/>
      </c>
      <c r="MN462">
        <f>IFERROR(OX462,"")</f>
        <v/>
      </c>
      <c r="MO462">
        <f>IFERROR(OY462,"")</f>
        <v/>
      </c>
      <c r="MP462" s="1">
        <f>COUNTIFS(#REF!,LT462,#REF!,1,#REF!,"&gt;="&amp;MC462,#REF!,"&lt;="&amp;MB462,#REF!,"&lt;="&amp;ME462,#REF!,"&gt;="&amp;MF462,#REF!,"="&amp;KV462,#REF!,"="&amp;KX462)</f>
        <v/>
      </c>
      <c r="MQ462" s="1">
        <f>COUNTIFS(#REF!,LT462,#REF!,0,#REF!,"&gt;="&amp;MC462,#REF!,"&lt;="&amp;MB462,#REF!,"&lt;="&amp;ME462,#REF!,"&gt;="&amp;MF462,#REF!,"="&amp;KV462,#REF!,"="&amp;KX462)</f>
        <v/>
      </c>
      <c r="MR462" s="1">
        <f>COUNTIFS(#REF!,LT462,#REF!,1,#REF!,"&gt;="&amp;MC462,#REF!,"&lt;="&amp;MB462,#REF!,"&lt;="&amp;ME462,#REF!,"&gt;="&amp;MF462,#REF!,"="&amp;KW462,#REF!,"="&amp;KY462)</f>
        <v/>
      </c>
      <c r="MS462" s="1">
        <f>COUNTIFS(#REF!,LT462,#REF!,0,#REF!,"&gt;="&amp;MC462,#REF!,"&lt;="&amp;MB462,#REF!,"&lt;="&amp;ME462,#REF!,"&gt;="&amp;MF462,#REF!,"="&amp;KW462,#REF!,"="&amp;KY462)</f>
        <v/>
      </c>
      <c r="MT462" s="1">
        <f>COUNTIFS(#REF!,LT462,#REF!,1,#REF!,"&gt;="&amp;MI462,#REF!,"&lt;="&amp;MH462,#REF!,"&lt;="&amp;ME462,#REF!,"&gt;="&amp;MF462)</f>
        <v/>
      </c>
      <c r="MU462" s="1">
        <f>COUNTIFS(#REF!,LT462,#REF!,0,#REF!,"&gt;="&amp;MI462,#REF!,"&lt;="&amp;MH462,#REF!,"&lt;="&amp;ME462,#REF!,"&gt;="&amp;MF462)</f>
        <v/>
      </c>
      <c r="MV462" s="1">
        <f>COUNTIFS(#REF!,LT462,#REF!,1,#REF!,"&gt;="&amp;MI462,#REF!,"&lt;="&amp;MH462,#REF!,"="&amp;KZ462,#REF!,"="&amp;LA462,#REF!,"&lt;="&amp;ME462,#REF!,"&gt;="&amp;MF462)</f>
        <v/>
      </c>
      <c r="MW462" s="1">
        <f>COUNTIFS(#REF!,LT462,#REF!,0,#REF!,"&gt;="&amp;MI462,#REF!,"&lt;="&amp;MH462,#REF!,"="&amp;KZ462,#REF!,"="&amp;LA462,#REF!,"&lt;="&amp;ME462,#REF!,"&gt;="&amp;MF462)</f>
        <v/>
      </c>
      <c r="MX462" s="1">
        <f>COUNTIFS(#REF!,LT462,#REF!,1,#REF!,"&gt;="&amp;MC462,#REF!,"&lt;="&amp;MB462,#REF!,"&lt;="&amp;ME462,#REF!,"&gt;="&amp;MF462)</f>
        <v/>
      </c>
      <c r="MY462" s="1">
        <f>COUNTIFS(#REF!,LT462,#REF!,0,#REF!,"&gt;="&amp;MC462,#REF!,"&lt;="&amp;MB462,#REF!,"&lt;="&amp;ME462,#REF!,"&gt;="&amp;MF462)</f>
        <v/>
      </c>
      <c r="MZ462" s="1">
        <f>COUNTIFS(#REF!,LT462,#REF!,1,#REF!,"&lt;="&amp;ME462,#REF!,"&gt;="&amp;MF462,#REF!,"="&amp;KV462,#REF!,"="&amp;KX462)</f>
        <v/>
      </c>
      <c r="NA462" s="1">
        <f>COUNTIFS(#REF!,LT462,#REF!,0,#REF!,"&lt;="&amp;ME462,#REF!,"&gt;="&amp;MF462,#REF!,"="&amp;KV462,#REF!,"="&amp;KX462)</f>
        <v/>
      </c>
      <c r="NB462" s="1">
        <f>COUNTIFS(#REF!,LT462,#REF!,1,#REF!,"&lt;="&amp;ME462,#REF!,"&gt;="&amp;MF462,#REF!,"="&amp;KW462,#REF!,"="&amp;KY462)</f>
        <v/>
      </c>
      <c r="NC462" s="1">
        <f>COUNTIFS(#REF!,LT462,#REF!,0,#REF!,"&lt;="&amp;ME462,#REF!,"&gt;="&amp;MF462,#REF!,"="&amp;KW462,#REF!,"="&amp;KY462)</f>
        <v/>
      </c>
      <c r="ND462" s="1">
        <f>COUNTIFS(#REF!,LT462,#REF!,1,#REF!,"&gt;="&amp;MC462,#REF!,"&lt;="&amp;MB462,#REF!,"&lt;="&amp;ME462,#REF!,"&gt;="&amp;MF462,#REF!,"="&amp;KV462,#REF!,"="&amp;KX462)</f>
        <v/>
      </c>
      <c r="NE462" s="1">
        <f>COUNTIFS(#REF!,LT462,#REF!,0,#REF!,"&gt;="&amp;MC462,#REF!,"&lt;="&amp;MB462,#REF!,"&lt;="&amp;ME462,#REF!,"&gt;="&amp;MF462,#REF!,"="&amp;KV462,#REF!,"="&amp;KX462)</f>
        <v/>
      </c>
      <c r="NF462" s="1">
        <f>COUNTIFS(#REF!,LT462,#REF!,1,#REF!,"&gt;="&amp;MC462,#REF!,"&lt;="&amp;MB462,#REF!,"&lt;="&amp;ME462,#REF!,"&gt;="&amp;MF462,#REF!,"="&amp;KW462,#REF!,"="&amp;KY462)</f>
        <v/>
      </c>
      <c r="NG462" s="1">
        <f>COUNTIFS(#REF!,LT462,#REF!,0,#REF!,"&gt;="&amp;MC462,#REF!,"&lt;="&amp;MB462,#REF!,"&lt;="&amp;ME462,#REF!,"&gt;="&amp;MF462,#REF!,"="&amp;KW462,#REF!,"="&amp;KY462)</f>
        <v/>
      </c>
      <c r="NH462" s="1">
        <f>COUNTIFS(#REF!,LT462,#REF!,1,#REF!,"&gt;="&amp;MC462,#REF!,"&lt;="&amp;MB462,#REF!,"&lt;="&amp;ME462,#REF!,"&gt;="&amp;MF462,#REF!,"="&amp;KZ462,#REF!,"="&amp;LA462)</f>
        <v/>
      </c>
      <c r="NI462" s="1">
        <f>COUNTIFS(#REF!,LT462,#REF!,0,#REF!,"&gt;="&amp;MC462,#REF!,"&lt;="&amp;MB462,#REF!,"&lt;="&amp;ME462,#REF!,"&gt;="&amp;MF462,#REF!,"="&amp;KZ462,#REF!,"="&amp;LA462)</f>
        <v/>
      </c>
      <c r="NJ462" s="1">
        <f>COUNTIFS(#REF!,LT462,#REF!,1,#REF!,"&gt;="&amp;MI462,#REF!,"&lt;="&amp;MH462,#REF!,"&lt;="&amp;ME462,#REF!,"&gt;="&amp;MF462)</f>
        <v/>
      </c>
      <c r="NK462" s="1">
        <f>COUNTIFS(#REF!,LT462,#REF!,0,#REF!,"&gt;="&amp;MI462,#REF!,"&lt;="&amp;MH462,#REF!,"&lt;="&amp;ME462,#REF!,"&gt;="&amp;MF462)</f>
        <v/>
      </c>
      <c r="NL462" s="1">
        <f>COUNTIFS(#REF!,LT462,#REF!,1,#REF!,"&gt;="&amp;MI462,#REF!,"&lt;="&amp;MH462,#REF!,"="&amp;KZ462,#REF!,"="&amp;LA462,#REF!,"&lt;="&amp;ME462,#REF!,"&gt;="&amp;MF462)</f>
        <v/>
      </c>
      <c r="NM462" s="1">
        <f>COUNTIFS(#REF!,LT462,#REF!,0,#REF!,"&gt;="&amp;MI462,#REF!,"&lt;="&amp;MH462,#REF!,"="&amp;KZ462,#REF!,"="&amp;LA462,#REF!,"&lt;="&amp;ME462,#REF!,"&gt;="&amp;MF462)</f>
        <v/>
      </c>
      <c r="NN462" s="1">
        <f>COUNTIFS(#REF!,LT462,#REF!,1,#REF!,"&gt;="&amp;MC462,#REF!,"&lt;="&amp;MB462,#REF!,"&lt;="&amp;ME462,#REF!,"&gt;="&amp;MF462)</f>
        <v/>
      </c>
      <c r="NO462" s="1">
        <f>COUNTIFS(#REF!,LT462,#REF!,0,#REF!,"&gt;="&amp;MC462,#REF!,"&lt;="&amp;MB462,#REF!,"&lt;="&amp;ME462,#REF!,"&gt;="&amp;MF462)</f>
        <v/>
      </c>
      <c r="NP462" s="1">
        <f>COUNTIFS(#REF!,LT462,#REF!,1,#REF!,"&lt;="&amp;ME462,#REF!,"&gt;="&amp;MF462,#REF!,"="&amp;KV462,#REF!,"="&amp;KX462)</f>
        <v/>
      </c>
      <c r="NQ462" s="1">
        <f>COUNTIFS(#REF!,LT462,#REF!,0,#REF!,"&lt;="&amp;ME462,#REF!,"&gt;="&amp;MF462,#REF!,"="&amp;KV462,#REF!,"="&amp;KX462)</f>
        <v/>
      </c>
      <c r="NR462" s="1">
        <f>COUNTIFS(#REF!,LT462,#REF!,1,#REF!,"&lt;="&amp;ME462,#REF!,"&gt;="&amp;MF462,#REF!,"="&amp;KW462,#REF!,"="&amp;KY462)</f>
        <v/>
      </c>
      <c r="NS462" s="1">
        <f>COUNTIFS(#REF!,LT462,#REF!,0,#REF!,"&lt;="&amp;ME462,#REF!,"&gt;="&amp;MF462,#REF!,"="&amp;KW462,#REF!,"="&amp;KY462)</f>
        <v/>
      </c>
      <c r="NT462" s="1">
        <f>MP462+MR462+MT462+MV462+MX462+MZ462+NB462</f>
        <v/>
      </c>
      <c r="NU462" s="1">
        <f>MQ462+MS462+MU462+MW462+MY462+NA462+NC462</f>
        <v/>
      </c>
      <c r="NV462" s="1">
        <f>NT462+NU462</f>
        <v/>
      </c>
      <c r="NW462" s="33">
        <f>NT462/(NT462+NU462)</f>
        <v/>
      </c>
      <c r="NX462" s="3">
        <f>1/NW462</f>
        <v/>
      </c>
      <c r="NY462" s="1">
        <f>LH462</f>
        <v/>
      </c>
      <c r="NZ462" s="79">
        <f>(NW462*((NY462-1)*0.98))-((1-NW462)*1)</f>
        <v/>
      </c>
      <c r="OA462" s="34">
        <f>IF(LR462&lt;0.9,0,IF(AND(LR462&gt;1.1),0,1))</f>
        <v/>
      </c>
      <c r="OB462" s="34">
        <f>IF(LS462&lt;0.9,0,IF(AND(LS462&gt;1.1),0,1))</f>
        <v/>
      </c>
      <c r="OC462" s="32">
        <f>IF(NV462&gt;99,1,0)</f>
        <v/>
      </c>
      <c r="OD462" s="32">
        <f>IF(NZ462&gt;0.0799,1,0)</f>
        <v/>
      </c>
      <c r="OE462" s="32">
        <f>IF(NZ462&gt;OM462,1,0)</f>
        <v/>
      </c>
      <c r="OF462" s="32">
        <f>OC462+OD462+OE462+OA462+OB462</f>
        <v/>
      </c>
      <c r="OG462" s="1">
        <f>ND462+NF462+NH462+NJ462+NL462+NN462+NP462+NR462</f>
        <v/>
      </c>
      <c r="OH462" s="1">
        <f>NE462+NG462+NI462+NK462+NM462+NO462+NQ462+NS462</f>
        <v/>
      </c>
      <c r="OI462" s="1">
        <f>OG462+OH462</f>
        <v/>
      </c>
      <c r="OJ462" s="33">
        <f>OG462/(OG462+OH462)</f>
        <v/>
      </c>
      <c r="OK462" s="3">
        <f>1/OJ462</f>
        <v/>
      </c>
      <c r="OL462" s="1">
        <f>LI462</f>
        <v/>
      </c>
      <c r="OM462" s="79">
        <f>(OJ462*((OL462-1)*0.98))-((1-OJ462)*1)</f>
        <v/>
      </c>
      <c r="ON462" s="34">
        <f>IF(LR462&lt;0.9,0,IF(AND(LR462&gt;1.1),0,1))</f>
        <v/>
      </c>
      <c r="OO462" s="34">
        <f>IF(LS462&lt;0.9,0,IF(AND(LS462&gt;1.1),0,1))</f>
        <v/>
      </c>
      <c r="OP462" s="32">
        <f>IF(OI462&gt;99,1,0)</f>
        <v/>
      </c>
      <c r="OQ462" s="32">
        <f>IF(OM462&gt;0.0799,1,0)</f>
        <v/>
      </c>
      <c r="OR462" s="32">
        <f>IF(OM462&gt;OZ462,1,0)</f>
        <v/>
      </c>
      <c r="OS462" s="32">
        <f>OP462+OQ462+OR462+ON462+OO462</f>
        <v/>
      </c>
      <c r="OT462">
        <f>IF(OF462=5,"BackHome0-0",IF(AND(OS462=5),"BackAway0-0",""))</f>
        <v/>
      </c>
      <c r="OU462">
        <f>IF(OF462=5,KN462,IF(AND(OS462=5),KO462,""))</f>
        <v/>
      </c>
      <c r="OV462">
        <f>IF(OF462=5,"Match Odds",IF(AND(OS462=5),"Match Odds",""))</f>
        <v/>
      </c>
      <c r="OW462">
        <f>IF(OF462=5,KP462,IF(AND(OS462=5),KP462,""))</f>
        <v/>
      </c>
      <c r="OX462">
        <f>IF(OF462=5,"MATCH_ODDS",IF(AND(OS462=5),"MATCH_ODDS",""))</f>
        <v/>
      </c>
      <c r="OY462">
        <f>IF(OF462=5,"BACK",IF(AND(OS462=5),"BACK",""))</f>
        <v/>
      </c>
    </row>
    <row r="463" ht="16.5" customHeight="1" thickBot="1" thickTop="1">
      <c r="A463" s="2" t="n"/>
      <c r="KN463" s="1">
        <f>IF(INDEX(#REF!,MATCH('HT 0-0'!D463,#REF!,0))=INDEX(#REF!,MATCH('HT 0-0'!D463,#REF!,0)),INDEX(#REF!,MATCH('HT 0-0'!D463,#REF!,0)),"ERROR")</f>
        <v/>
      </c>
      <c r="KO463" s="1">
        <f>IF(INDEX(#REF!,MATCH('HT 0-0'!E463,#REF!,0))=INDEX(#REF!,MATCH('HT 0-0'!E463,#REF!,0)),INDEX(#REF!,MATCH('HT 0-0'!E463,#REF!,0)),"ERROR")</f>
        <v/>
      </c>
      <c r="KP463" s="1">
        <f>KN463&amp;" v "&amp;KO463</f>
        <v/>
      </c>
      <c r="KQ463">
        <f>B463&amp;"_"&amp;C463</f>
        <v/>
      </c>
      <c r="KR463" s="1">
        <f>IF((HW463/KK463)&lt;0.335,"G",IF((HW463/KK463)&gt;0.67,"R","A"))</f>
        <v/>
      </c>
      <c r="KS463" s="1">
        <f>IF((HX463/KK463)&lt;0.335,"G",IF((HX463/KK463)&gt;0.67,"R","A"))</f>
        <v/>
      </c>
      <c r="KT463" s="1">
        <f>IF((IH463/KK463)&lt;0.335,"G",IF((IH463/KK463)&gt;0.67,"R","A"))</f>
        <v/>
      </c>
      <c r="KU463" s="1">
        <f>IF((II463/KK463)&lt;0.335,"G",IF((II463/KK463)&gt;0.67,"R","A"))</f>
        <v/>
      </c>
      <c r="KV463" s="1">
        <f>IF((HZ463/KK463)&lt;0.335,"G",IF((HZ463/KK463)&gt;0.67,"R","A"))</f>
        <v/>
      </c>
      <c r="KW463" s="1">
        <f>IF((HY463/KK463)&lt;0.335,"G",IF((HY463/KK463)&gt;0.67,"R","A"))</f>
        <v/>
      </c>
      <c r="KX463" s="1">
        <f>IF((IK463/KK463)&lt;0.335,"G",IF((IK463/KK463)&gt;0.67,"R","A"))</f>
        <v/>
      </c>
      <c r="KY463" s="1">
        <f>IF((IJ463/KK463)&lt;0.335,"G",IF((IJ463/KK463)&gt;0.67,"R","A"))</f>
        <v/>
      </c>
      <c r="KZ463" s="1">
        <f>IF((HQ463/KK463)&lt;0.335,"G",IF((HQ463/KK463)&gt;0.67,"R","A"))</f>
        <v/>
      </c>
      <c r="LA463" s="1">
        <f>IF((IB463/KK463)&lt;0.335,"G",IF((IB463/KK463)&gt;0.67,"R","A"))</f>
        <v/>
      </c>
      <c r="LB463">
        <f>IF(LQ463="0-0",INDEX(Scrape!#REF!,MATCH('HT 0-0'!KP463,Scrape!$B:$B,0)),"")</f>
        <v/>
      </c>
      <c r="LC463">
        <f>IF(LQ463="0-0",INDEX(Scrape!$A:$A,MATCH('HT 0-0'!KP463,Scrape!$B:$B,0)),"")</f>
        <v/>
      </c>
      <c r="LD463">
        <f>IF(LQ463="0-0",INDEX(Scrape!$B:$B,MATCH('HT 0-0'!KP463,Scrape!$B:$B,0)),"")</f>
        <v/>
      </c>
      <c r="LE463">
        <f>IF(LQ463="0-0",INDEX(Scrape!$C:$C,MATCH('HT 0-0'!KP463,Scrape!$B:$B,0)),"")</f>
        <v/>
      </c>
      <c r="LF463">
        <f>IF(LQ463="0-0",INDEX(Scrape!$D:$D,MATCH('HT 0-0'!KP463,Scrape!$B:$B,0)),"")</f>
        <v/>
      </c>
      <c r="LG463">
        <f>IF(LQ463="0-0",INDEX(Scrape!$E:$E,MATCH('HT 0-0'!KP463,Scrape!$B:$B,0)),"")</f>
        <v/>
      </c>
      <c r="LH463">
        <f>IF(LQ463="0-0",INDEX(Scrape!$F:$F,MATCH('HT 0-0'!KP463,Scrape!$B:$B,0)),"")</f>
        <v/>
      </c>
      <c r="LI463">
        <f>IF(LQ463="0-0",INDEX(Scrape!$G:$G,MATCH('HT 0-0'!KP463,Scrape!$B:$B,0)),"")</f>
        <v/>
      </c>
      <c r="LJ463">
        <f>IF(LQ463="0-0",INDEX(Scrape!$H:$H,MATCH('HT 0-0'!KP463,Scrape!$B:$B,0)),"")</f>
        <v/>
      </c>
      <c r="LK463">
        <f>IF(LQ463="0-0",INDEX(Scrape!$I:$I,MATCH('HT 0-0'!KP463,Scrape!$B:$B,0)),"")</f>
        <v/>
      </c>
      <c r="LL463">
        <f>IF(LQ463="0-0",INDEX(Scrape!$J:$J,MATCH('HT 0-0'!KP463,Scrape!$B:$B,0)),"")</f>
        <v/>
      </c>
      <c r="LM463">
        <f>IF(LQ463="0-0",INDEX(Scrape!$K:$K,MATCH('HT 0-0'!KP463,Scrape!$B:$B,0)),"")</f>
        <v/>
      </c>
      <c r="LN463">
        <f>IF(LQ463="0-0",INDEX(Scrape!$L:$L,MATCH('HT 0-0'!KP463,Scrape!$B:$B,0)),"")</f>
        <v/>
      </c>
      <c r="LO463">
        <f>IF(LQ463="0-0",INDEX(Scrape!$M:$M,MATCH('HT 0-0'!KP463,Scrape!$B:$B,0)),"")</f>
        <v/>
      </c>
      <c r="LP463">
        <f>IF(LQ463="0-0",INDEX(Scrape!$N:$N,MATCH('HT 0-0'!KP463,Scrape!$B:$B,0)),"")</f>
        <v/>
      </c>
      <c r="LQ463">
        <f>INDEX(Scrape!$O:$O,MATCH('HT 0-0'!KP463,Scrape!$B:$B,0))</f>
        <v/>
      </c>
      <c r="LR463">
        <f>(1/LJ463)+(1/LI463)+(1/LH463)</f>
        <v/>
      </c>
      <c r="LS463">
        <f>(1/LG463)+(1/LF463)+(1/LE463)</f>
        <v/>
      </c>
      <c r="LT463" s="8">
        <f>IF(INDEX(#REF!,MATCH(KQ463,#REF!,0))=INDEX(#REF!,MATCH(KQ463,#REF!,0)),INDEX(#REF!,MATCH(KQ463,#REF!,0)),"ERROR")</f>
        <v/>
      </c>
      <c r="LU463" s="4">
        <f>IF(KR463="G",2,IF(KR463="R",0.5,IF(KR463="A",1)))</f>
        <v/>
      </c>
      <c r="LV463" s="4">
        <f>IF(KS463="G",0.5,IF(KS463="R",2,IF(KS463="A",1)))</f>
        <v/>
      </c>
      <c r="LW463" s="4">
        <f>IF(KT463="G",2,IF(KT463="R",0.5,IF(KT463="A",1)))</f>
        <v/>
      </c>
      <c r="LX463" s="4">
        <f>IF(KU463="G",0.5,IF(KU463="R",2,IF(KU463="A",1)))</f>
        <v/>
      </c>
      <c r="LY463" s="7">
        <f>(LK463*(LU463+LX463)+(LL463*(LU463+LX463)))</f>
        <v/>
      </c>
      <c r="LZ463" s="7">
        <f>(LN463*(LV463+LW463)+(LO463*(LV463+LW463)))</f>
        <v/>
      </c>
      <c r="MA463" s="11">
        <f>LY463-LZ463</f>
        <v/>
      </c>
      <c r="MB463" s="5">
        <f>MA463+2</f>
        <v/>
      </c>
      <c r="MC463" s="6">
        <f>MA463-2</f>
        <v/>
      </c>
      <c r="MD463" s="4">
        <f>LE463</f>
        <v/>
      </c>
      <c r="ME463" s="9">
        <f>IF(MD463=0,1000,MD463+0.75)</f>
        <v/>
      </c>
      <c r="MF463" s="10">
        <f>IF(MD463=0,0,MD463-0.75)</f>
        <v/>
      </c>
      <c r="MG463" s="4">
        <f>((LM463*(LU463+LX463))-((LP463*(LV463+LW463))))</f>
        <v/>
      </c>
      <c r="MH463" s="9">
        <f>MG463*1.2</f>
        <v/>
      </c>
      <c r="MI463" s="10">
        <f>MG463*0.8</f>
        <v/>
      </c>
      <c r="MJ463">
        <f>IFERROR(OT463,"")</f>
        <v/>
      </c>
      <c r="MK463">
        <f>IFERROR(OU463,"")</f>
        <v/>
      </c>
      <c r="ML463">
        <f>IFERROR(OV463,"")</f>
        <v/>
      </c>
      <c r="MM463">
        <f>IFERROR(OW463,"")</f>
        <v/>
      </c>
      <c r="MN463">
        <f>IFERROR(OX463,"")</f>
        <v/>
      </c>
      <c r="MO463">
        <f>IFERROR(OY463,"")</f>
        <v/>
      </c>
      <c r="MP463" s="1">
        <f>COUNTIFS(#REF!,LT463,#REF!,1,#REF!,"&gt;="&amp;MC463,#REF!,"&lt;="&amp;MB463,#REF!,"&lt;="&amp;ME463,#REF!,"&gt;="&amp;MF463,#REF!,"="&amp;KV463,#REF!,"="&amp;KX463)</f>
        <v/>
      </c>
      <c r="MQ463" s="1">
        <f>COUNTIFS(#REF!,LT463,#REF!,0,#REF!,"&gt;="&amp;MC463,#REF!,"&lt;="&amp;MB463,#REF!,"&lt;="&amp;ME463,#REF!,"&gt;="&amp;MF463,#REF!,"="&amp;KV463,#REF!,"="&amp;KX463)</f>
        <v/>
      </c>
      <c r="MR463" s="1">
        <f>COUNTIFS(#REF!,LT463,#REF!,1,#REF!,"&gt;="&amp;MC463,#REF!,"&lt;="&amp;MB463,#REF!,"&lt;="&amp;ME463,#REF!,"&gt;="&amp;MF463,#REF!,"="&amp;KW463,#REF!,"="&amp;KY463)</f>
        <v/>
      </c>
      <c r="MS463" s="1">
        <f>COUNTIFS(#REF!,LT463,#REF!,0,#REF!,"&gt;="&amp;MC463,#REF!,"&lt;="&amp;MB463,#REF!,"&lt;="&amp;ME463,#REF!,"&gt;="&amp;MF463,#REF!,"="&amp;KW463,#REF!,"="&amp;KY463)</f>
        <v/>
      </c>
      <c r="MT463" s="1">
        <f>COUNTIFS(#REF!,LT463,#REF!,1,#REF!,"&gt;="&amp;MI463,#REF!,"&lt;="&amp;MH463,#REF!,"&lt;="&amp;ME463,#REF!,"&gt;="&amp;MF463)</f>
        <v/>
      </c>
      <c r="MU463" s="1">
        <f>COUNTIFS(#REF!,LT463,#REF!,0,#REF!,"&gt;="&amp;MI463,#REF!,"&lt;="&amp;MH463,#REF!,"&lt;="&amp;ME463,#REF!,"&gt;="&amp;MF463)</f>
        <v/>
      </c>
      <c r="MV463" s="1">
        <f>COUNTIFS(#REF!,LT463,#REF!,1,#REF!,"&gt;="&amp;MI463,#REF!,"&lt;="&amp;MH463,#REF!,"="&amp;KZ463,#REF!,"="&amp;LA463,#REF!,"&lt;="&amp;ME463,#REF!,"&gt;="&amp;MF463)</f>
        <v/>
      </c>
      <c r="MW463" s="1">
        <f>COUNTIFS(#REF!,LT463,#REF!,0,#REF!,"&gt;="&amp;MI463,#REF!,"&lt;="&amp;MH463,#REF!,"="&amp;KZ463,#REF!,"="&amp;LA463,#REF!,"&lt;="&amp;ME463,#REF!,"&gt;="&amp;MF463)</f>
        <v/>
      </c>
      <c r="MX463" s="1">
        <f>COUNTIFS(#REF!,LT463,#REF!,1,#REF!,"&gt;="&amp;MC463,#REF!,"&lt;="&amp;MB463,#REF!,"&lt;="&amp;ME463,#REF!,"&gt;="&amp;MF463)</f>
        <v/>
      </c>
      <c r="MY463" s="1">
        <f>COUNTIFS(#REF!,LT463,#REF!,0,#REF!,"&gt;="&amp;MC463,#REF!,"&lt;="&amp;MB463,#REF!,"&lt;="&amp;ME463,#REF!,"&gt;="&amp;MF463)</f>
        <v/>
      </c>
      <c r="MZ463" s="1">
        <f>COUNTIFS(#REF!,LT463,#REF!,1,#REF!,"&lt;="&amp;ME463,#REF!,"&gt;="&amp;MF463,#REF!,"="&amp;KV463,#REF!,"="&amp;KX463)</f>
        <v/>
      </c>
      <c r="NA463" s="1">
        <f>COUNTIFS(#REF!,LT463,#REF!,0,#REF!,"&lt;="&amp;ME463,#REF!,"&gt;="&amp;MF463,#REF!,"="&amp;KV463,#REF!,"="&amp;KX463)</f>
        <v/>
      </c>
      <c r="NB463" s="1">
        <f>COUNTIFS(#REF!,LT463,#REF!,1,#REF!,"&lt;="&amp;ME463,#REF!,"&gt;="&amp;MF463,#REF!,"="&amp;KW463,#REF!,"="&amp;KY463)</f>
        <v/>
      </c>
      <c r="NC463" s="1">
        <f>COUNTIFS(#REF!,LT463,#REF!,0,#REF!,"&lt;="&amp;ME463,#REF!,"&gt;="&amp;MF463,#REF!,"="&amp;KW463,#REF!,"="&amp;KY463)</f>
        <v/>
      </c>
      <c r="ND463" s="1">
        <f>COUNTIFS(#REF!,LT463,#REF!,1,#REF!,"&gt;="&amp;MC463,#REF!,"&lt;="&amp;MB463,#REF!,"&lt;="&amp;ME463,#REF!,"&gt;="&amp;MF463,#REF!,"="&amp;KV463,#REF!,"="&amp;KX463)</f>
        <v/>
      </c>
      <c r="NE463" s="1">
        <f>COUNTIFS(#REF!,LT463,#REF!,0,#REF!,"&gt;="&amp;MC463,#REF!,"&lt;="&amp;MB463,#REF!,"&lt;="&amp;ME463,#REF!,"&gt;="&amp;MF463,#REF!,"="&amp;KV463,#REF!,"="&amp;KX463)</f>
        <v/>
      </c>
      <c r="NF463" s="1">
        <f>COUNTIFS(#REF!,LT463,#REF!,1,#REF!,"&gt;="&amp;MC463,#REF!,"&lt;="&amp;MB463,#REF!,"&lt;="&amp;ME463,#REF!,"&gt;="&amp;MF463,#REF!,"="&amp;KW463,#REF!,"="&amp;KY463)</f>
        <v/>
      </c>
      <c r="NG463" s="1">
        <f>COUNTIFS(#REF!,LT463,#REF!,0,#REF!,"&gt;="&amp;MC463,#REF!,"&lt;="&amp;MB463,#REF!,"&lt;="&amp;ME463,#REF!,"&gt;="&amp;MF463,#REF!,"="&amp;KW463,#REF!,"="&amp;KY463)</f>
        <v/>
      </c>
      <c r="NH463" s="1">
        <f>COUNTIFS(#REF!,LT463,#REF!,1,#REF!,"&gt;="&amp;MC463,#REF!,"&lt;="&amp;MB463,#REF!,"&lt;="&amp;ME463,#REF!,"&gt;="&amp;MF463,#REF!,"="&amp;KZ463,#REF!,"="&amp;LA463)</f>
        <v/>
      </c>
      <c r="NI463" s="1">
        <f>COUNTIFS(#REF!,LT463,#REF!,0,#REF!,"&gt;="&amp;MC463,#REF!,"&lt;="&amp;MB463,#REF!,"&lt;="&amp;ME463,#REF!,"&gt;="&amp;MF463,#REF!,"="&amp;KZ463,#REF!,"="&amp;LA463)</f>
        <v/>
      </c>
      <c r="NJ463" s="1">
        <f>COUNTIFS(#REF!,LT463,#REF!,1,#REF!,"&gt;="&amp;MI463,#REF!,"&lt;="&amp;MH463,#REF!,"&lt;="&amp;ME463,#REF!,"&gt;="&amp;MF463)</f>
        <v/>
      </c>
      <c r="NK463" s="1">
        <f>COUNTIFS(#REF!,LT463,#REF!,0,#REF!,"&gt;="&amp;MI463,#REF!,"&lt;="&amp;MH463,#REF!,"&lt;="&amp;ME463,#REF!,"&gt;="&amp;MF463)</f>
        <v/>
      </c>
      <c r="NL463" s="1">
        <f>COUNTIFS(#REF!,LT463,#REF!,1,#REF!,"&gt;="&amp;MI463,#REF!,"&lt;="&amp;MH463,#REF!,"="&amp;KZ463,#REF!,"="&amp;LA463,#REF!,"&lt;="&amp;ME463,#REF!,"&gt;="&amp;MF463)</f>
        <v/>
      </c>
      <c r="NM463" s="1">
        <f>COUNTIFS(#REF!,LT463,#REF!,0,#REF!,"&gt;="&amp;MI463,#REF!,"&lt;="&amp;MH463,#REF!,"="&amp;KZ463,#REF!,"="&amp;LA463,#REF!,"&lt;="&amp;ME463,#REF!,"&gt;="&amp;MF463)</f>
        <v/>
      </c>
      <c r="NN463" s="1">
        <f>COUNTIFS(#REF!,LT463,#REF!,1,#REF!,"&gt;="&amp;MC463,#REF!,"&lt;="&amp;MB463,#REF!,"&lt;="&amp;ME463,#REF!,"&gt;="&amp;MF463)</f>
        <v/>
      </c>
      <c r="NO463" s="1">
        <f>COUNTIFS(#REF!,LT463,#REF!,0,#REF!,"&gt;="&amp;MC463,#REF!,"&lt;="&amp;MB463,#REF!,"&lt;="&amp;ME463,#REF!,"&gt;="&amp;MF463)</f>
        <v/>
      </c>
      <c r="NP463" s="1">
        <f>COUNTIFS(#REF!,LT463,#REF!,1,#REF!,"&lt;="&amp;ME463,#REF!,"&gt;="&amp;MF463,#REF!,"="&amp;KV463,#REF!,"="&amp;KX463)</f>
        <v/>
      </c>
      <c r="NQ463" s="1">
        <f>COUNTIFS(#REF!,LT463,#REF!,0,#REF!,"&lt;="&amp;ME463,#REF!,"&gt;="&amp;MF463,#REF!,"="&amp;KV463,#REF!,"="&amp;KX463)</f>
        <v/>
      </c>
      <c r="NR463" s="1">
        <f>COUNTIFS(#REF!,LT463,#REF!,1,#REF!,"&lt;="&amp;ME463,#REF!,"&gt;="&amp;MF463,#REF!,"="&amp;KW463,#REF!,"="&amp;KY463)</f>
        <v/>
      </c>
      <c r="NS463" s="1">
        <f>COUNTIFS(#REF!,LT463,#REF!,0,#REF!,"&lt;="&amp;ME463,#REF!,"&gt;="&amp;MF463,#REF!,"="&amp;KW463,#REF!,"="&amp;KY463)</f>
        <v/>
      </c>
      <c r="NT463" s="1">
        <f>MP463+MR463+MT463+MV463+MX463+MZ463+NB463</f>
        <v/>
      </c>
      <c r="NU463" s="1">
        <f>MQ463+MS463+MU463+MW463+MY463+NA463+NC463</f>
        <v/>
      </c>
      <c r="NV463" s="1">
        <f>NT463+NU463</f>
        <v/>
      </c>
      <c r="NW463" s="33">
        <f>NT463/(NT463+NU463)</f>
        <v/>
      </c>
      <c r="NX463" s="3">
        <f>1/NW463</f>
        <v/>
      </c>
      <c r="NY463" s="1">
        <f>LH463</f>
        <v/>
      </c>
      <c r="NZ463" s="79">
        <f>(NW463*((NY463-1)*0.98))-((1-NW463)*1)</f>
        <v/>
      </c>
      <c r="OA463" s="34">
        <f>IF(LR463&lt;0.9,0,IF(AND(LR463&gt;1.1),0,1))</f>
        <v/>
      </c>
      <c r="OB463" s="34">
        <f>IF(LS463&lt;0.9,0,IF(AND(LS463&gt;1.1),0,1))</f>
        <v/>
      </c>
      <c r="OC463" s="32">
        <f>IF(NV463&gt;99,1,0)</f>
        <v/>
      </c>
      <c r="OD463" s="32">
        <f>IF(NZ463&gt;0.0799,1,0)</f>
        <v/>
      </c>
      <c r="OE463" s="32">
        <f>IF(NZ463&gt;OM463,1,0)</f>
        <v/>
      </c>
      <c r="OF463" s="32">
        <f>OC463+OD463+OE463+OA463+OB463</f>
        <v/>
      </c>
      <c r="OG463" s="1">
        <f>ND463+NF463+NH463+NJ463+NL463+NN463+NP463+NR463</f>
        <v/>
      </c>
      <c r="OH463" s="1">
        <f>NE463+NG463+NI463+NK463+NM463+NO463+NQ463+NS463</f>
        <v/>
      </c>
      <c r="OI463" s="1">
        <f>OG463+OH463</f>
        <v/>
      </c>
      <c r="OJ463" s="33">
        <f>OG463/(OG463+OH463)</f>
        <v/>
      </c>
      <c r="OK463" s="3">
        <f>1/OJ463</f>
        <v/>
      </c>
      <c r="OL463" s="1">
        <f>LI463</f>
        <v/>
      </c>
      <c r="OM463" s="79">
        <f>(OJ463*((OL463-1)*0.98))-((1-OJ463)*1)</f>
        <v/>
      </c>
      <c r="ON463" s="34">
        <f>IF(LR463&lt;0.9,0,IF(AND(LR463&gt;1.1),0,1))</f>
        <v/>
      </c>
      <c r="OO463" s="34">
        <f>IF(LS463&lt;0.9,0,IF(AND(LS463&gt;1.1),0,1))</f>
        <v/>
      </c>
      <c r="OP463" s="32">
        <f>IF(OI463&gt;99,1,0)</f>
        <v/>
      </c>
      <c r="OQ463" s="32">
        <f>IF(OM463&gt;0.0799,1,0)</f>
        <v/>
      </c>
      <c r="OR463" s="32">
        <f>IF(OM463&gt;OZ463,1,0)</f>
        <v/>
      </c>
      <c r="OS463" s="32">
        <f>OP463+OQ463+OR463+ON463+OO463</f>
        <v/>
      </c>
      <c r="OT463">
        <f>IF(OF463=5,"BackHome0-0",IF(AND(OS463=5),"BackAway0-0",""))</f>
        <v/>
      </c>
      <c r="OU463">
        <f>IF(OF463=5,KN463,IF(AND(OS463=5),KO463,""))</f>
        <v/>
      </c>
      <c r="OV463">
        <f>IF(OF463=5,"Match Odds",IF(AND(OS463=5),"Match Odds",""))</f>
        <v/>
      </c>
      <c r="OW463">
        <f>IF(OF463=5,KP463,IF(AND(OS463=5),KP463,""))</f>
        <v/>
      </c>
      <c r="OX463">
        <f>IF(OF463=5,"MATCH_ODDS",IF(AND(OS463=5),"MATCH_ODDS",""))</f>
        <v/>
      </c>
      <c r="OY463">
        <f>IF(OF463=5,"BACK",IF(AND(OS463=5),"BACK",""))</f>
        <v/>
      </c>
    </row>
    <row r="464" ht="16.5" customHeight="1" thickBot="1" thickTop="1">
      <c r="A464" s="2" t="n"/>
      <c r="KN464" s="1">
        <f>IF(INDEX(#REF!,MATCH('HT 0-0'!D464,#REF!,0))=INDEX(#REF!,MATCH('HT 0-0'!D464,#REF!,0)),INDEX(#REF!,MATCH('HT 0-0'!D464,#REF!,0)),"ERROR")</f>
        <v/>
      </c>
      <c r="KO464" s="1">
        <f>IF(INDEX(#REF!,MATCH('HT 0-0'!E464,#REF!,0))=INDEX(#REF!,MATCH('HT 0-0'!E464,#REF!,0)),INDEX(#REF!,MATCH('HT 0-0'!E464,#REF!,0)),"ERROR")</f>
        <v/>
      </c>
      <c r="KP464" s="1">
        <f>KN464&amp;" v "&amp;KO464</f>
        <v/>
      </c>
      <c r="KQ464">
        <f>B464&amp;"_"&amp;C464</f>
        <v/>
      </c>
      <c r="KR464" s="1">
        <f>IF((HW464/KK464)&lt;0.335,"G",IF((HW464/KK464)&gt;0.67,"R","A"))</f>
        <v/>
      </c>
      <c r="KS464" s="1">
        <f>IF((HX464/KK464)&lt;0.335,"G",IF((HX464/KK464)&gt;0.67,"R","A"))</f>
        <v/>
      </c>
      <c r="KT464" s="1">
        <f>IF((IH464/KK464)&lt;0.335,"G",IF((IH464/KK464)&gt;0.67,"R","A"))</f>
        <v/>
      </c>
      <c r="KU464" s="1">
        <f>IF((II464/KK464)&lt;0.335,"G",IF((II464/KK464)&gt;0.67,"R","A"))</f>
        <v/>
      </c>
      <c r="KV464" s="1">
        <f>IF((HZ464/KK464)&lt;0.335,"G",IF((HZ464/KK464)&gt;0.67,"R","A"))</f>
        <v/>
      </c>
      <c r="KW464" s="1">
        <f>IF((HY464/KK464)&lt;0.335,"G",IF((HY464/KK464)&gt;0.67,"R","A"))</f>
        <v/>
      </c>
      <c r="KX464" s="1">
        <f>IF((IK464/KK464)&lt;0.335,"G",IF((IK464/KK464)&gt;0.67,"R","A"))</f>
        <v/>
      </c>
      <c r="KY464" s="1">
        <f>IF((IJ464/KK464)&lt;0.335,"G",IF((IJ464/KK464)&gt;0.67,"R","A"))</f>
        <v/>
      </c>
      <c r="KZ464" s="1">
        <f>IF((HQ464/KK464)&lt;0.335,"G",IF((HQ464/KK464)&gt;0.67,"R","A"))</f>
        <v/>
      </c>
      <c r="LA464" s="1">
        <f>IF((IB464/KK464)&lt;0.335,"G",IF((IB464/KK464)&gt;0.67,"R","A"))</f>
        <v/>
      </c>
      <c r="LB464">
        <f>IF(LQ464="0-0",INDEX(Scrape!#REF!,MATCH('HT 0-0'!KP464,Scrape!$B:$B,0)),"")</f>
        <v/>
      </c>
      <c r="LC464">
        <f>IF(LQ464="0-0",INDEX(Scrape!$A:$A,MATCH('HT 0-0'!KP464,Scrape!$B:$B,0)),"")</f>
        <v/>
      </c>
      <c r="LD464">
        <f>IF(LQ464="0-0",INDEX(Scrape!$B:$B,MATCH('HT 0-0'!KP464,Scrape!$B:$B,0)),"")</f>
        <v/>
      </c>
      <c r="LE464">
        <f>IF(LQ464="0-0",INDEX(Scrape!$C:$C,MATCH('HT 0-0'!KP464,Scrape!$B:$B,0)),"")</f>
        <v/>
      </c>
      <c r="LF464">
        <f>IF(LQ464="0-0",INDEX(Scrape!$D:$D,MATCH('HT 0-0'!KP464,Scrape!$B:$B,0)),"")</f>
        <v/>
      </c>
      <c r="LG464">
        <f>IF(LQ464="0-0",INDEX(Scrape!$E:$E,MATCH('HT 0-0'!KP464,Scrape!$B:$B,0)),"")</f>
        <v/>
      </c>
      <c r="LH464">
        <f>IF(LQ464="0-0",INDEX(Scrape!$F:$F,MATCH('HT 0-0'!KP464,Scrape!$B:$B,0)),"")</f>
        <v/>
      </c>
      <c r="LI464">
        <f>IF(LQ464="0-0",INDEX(Scrape!$G:$G,MATCH('HT 0-0'!KP464,Scrape!$B:$B,0)),"")</f>
        <v/>
      </c>
      <c r="LJ464">
        <f>IF(LQ464="0-0",INDEX(Scrape!$H:$H,MATCH('HT 0-0'!KP464,Scrape!$B:$B,0)),"")</f>
        <v/>
      </c>
      <c r="LK464">
        <f>IF(LQ464="0-0",INDEX(Scrape!$I:$I,MATCH('HT 0-0'!KP464,Scrape!$B:$B,0)),"")</f>
        <v/>
      </c>
      <c r="LL464">
        <f>IF(LQ464="0-0",INDEX(Scrape!$J:$J,MATCH('HT 0-0'!KP464,Scrape!$B:$B,0)),"")</f>
        <v/>
      </c>
      <c r="LM464">
        <f>IF(LQ464="0-0",INDEX(Scrape!$K:$K,MATCH('HT 0-0'!KP464,Scrape!$B:$B,0)),"")</f>
        <v/>
      </c>
      <c r="LN464">
        <f>IF(LQ464="0-0",INDEX(Scrape!$L:$L,MATCH('HT 0-0'!KP464,Scrape!$B:$B,0)),"")</f>
        <v/>
      </c>
      <c r="LO464">
        <f>IF(LQ464="0-0",INDEX(Scrape!$M:$M,MATCH('HT 0-0'!KP464,Scrape!$B:$B,0)),"")</f>
        <v/>
      </c>
      <c r="LP464">
        <f>IF(LQ464="0-0",INDEX(Scrape!$N:$N,MATCH('HT 0-0'!KP464,Scrape!$B:$B,0)),"")</f>
        <v/>
      </c>
      <c r="LQ464">
        <f>INDEX(Scrape!$O:$O,MATCH('HT 0-0'!KP464,Scrape!$B:$B,0))</f>
        <v/>
      </c>
      <c r="LR464">
        <f>(1/LJ464)+(1/LI464)+(1/LH464)</f>
        <v/>
      </c>
      <c r="LS464">
        <f>(1/LG464)+(1/LF464)+(1/LE464)</f>
        <v/>
      </c>
      <c r="LT464" s="8">
        <f>IF(INDEX(#REF!,MATCH(KQ464,#REF!,0))=INDEX(#REF!,MATCH(KQ464,#REF!,0)),INDEX(#REF!,MATCH(KQ464,#REF!,0)),"ERROR")</f>
        <v/>
      </c>
      <c r="LU464" s="4">
        <f>IF(KR464="G",2,IF(KR464="R",0.5,IF(KR464="A",1)))</f>
        <v/>
      </c>
      <c r="LV464" s="4">
        <f>IF(KS464="G",0.5,IF(KS464="R",2,IF(KS464="A",1)))</f>
        <v/>
      </c>
      <c r="LW464" s="4">
        <f>IF(KT464="G",2,IF(KT464="R",0.5,IF(KT464="A",1)))</f>
        <v/>
      </c>
      <c r="LX464" s="4">
        <f>IF(KU464="G",0.5,IF(KU464="R",2,IF(KU464="A",1)))</f>
        <v/>
      </c>
      <c r="LY464" s="7">
        <f>(LK464*(LU464+LX464)+(LL464*(LU464+LX464)))</f>
        <v/>
      </c>
      <c r="LZ464" s="7">
        <f>(LN464*(LV464+LW464)+(LO464*(LV464+LW464)))</f>
        <v/>
      </c>
      <c r="MA464" s="11">
        <f>LY464-LZ464</f>
        <v/>
      </c>
      <c r="MB464" s="5">
        <f>MA464+2</f>
        <v/>
      </c>
      <c r="MC464" s="6">
        <f>MA464-2</f>
        <v/>
      </c>
      <c r="MD464" s="4">
        <f>LE464</f>
        <v/>
      </c>
      <c r="ME464" s="9">
        <f>IF(MD464=0,1000,MD464+0.75)</f>
        <v/>
      </c>
      <c r="MF464" s="10">
        <f>IF(MD464=0,0,MD464-0.75)</f>
        <v/>
      </c>
      <c r="MG464" s="4">
        <f>((LM464*(LU464+LX464))-((LP464*(LV464+LW464))))</f>
        <v/>
      </c>
      <c r="MH464" s="9">
        <f>MG464*1.2</f>
        <v/>
      </c>
      <c r="MI464" s="10">
        <f>MG464*0.8</f>
        <v/>
      </c>
      <c r="MJ464">
        <f>IFERROR(OT464,"")</f>
        <v/>
      </c>
      <c r="MK464">
        <f>IFERROR(OU464,"")</f>
        <v/>
      </c>
      <c r="ML464">
        <f>IFERROR(OV464,"")</f>
        <v/>
      </c>
      <c r="MM464">
        <f>IFERROR(OW464,"")</f>
        <v/>
      </c>
      <c r="MN464">
        <f>IFERROR(OX464,"")</f>
        <v/>
      </c>
      <c r="MO464">
        <f>IFERROR(OY464,"")</f>
        <v/>
      </c>
      <c r="MP464" s="1">
        <f>COUNTIFS(#REF!,LT464,#REF!,1,#REF!,"&gt;="&amp;MC464,#REF!,"&lt;="&amp;MB464,#REF!,"&lt;="&amp;ME464,#REF!,"&gt;="&amp;MF464,#REF!,"="&amp;KV464,#REF!,"="&amp;KX464)</f>
        <v/>
      </c>
      <c r="MQ464" s="1">
        <f>COUNTIFS(#REF!,LT464,#REF!,0,#REF!,"&gt;="&amp;MC464,#REF!,"&lt;="&amp;MB464,#REF!,"&lt;="&amp;ME464,#REF!,"&gt;="&amp;MF464,#REF!,"="&amp;KV464,#REF!,"="&amp;KX464)</f>
        <v/>
      </c>
      <c r="MR464" s="1">
        <f>COUNTIFS(#REF!,LT464,#REF!,1,#REF!,"&gt;="&amp;MC464,#REF!,"&lt;="&amp;MB464,#REF!,"&lt;="&amp;ME464,#REF!,"&gt;="&amp;MF464,#REF!,"="&amp;KW464,#REF!,"="&amp;KY464)</f>
        <v/>
      </c>
      <c r="MS464" s="1">
        <f>COUNTIFS(#REF!,LT464,#REF!,0,#REF!,"&gt;="&amp;MC464,#REF!,"&lt;="&amp;MB464,#REF!,"&lt;="&amp;ME464,#REF!,"&gt;="&amp;MF464,#REF!,"="&amp;KW464,#REF!,"="&amp;KY464)</f>
        <v/>
      </c>
      <c r="MT464" s="1">
        <f>COUNTIFS(#REF!,LT464,#REF!,1,#REF!,"&gt;="&amp;MI464,#REF!,"&lt;="&amp;MH464,#REF!,"&lt;="&amp;ME464,#REF!,"&gt;="&amp;MF464)</f>
        <v/>
      </c>
      <c r="MU464" s="1">
        <f>COUNTIFS(#REF!,LT464,#REF!,0,#REF!,"&gt;="&amp;MI464,#REF!,"&lt;="&amp;MH464,#REF!,"&lt;="&amp;ME464,#REF!,"&gt;="&amp;MF464)</f>
        <v/>
      </c>
      <c r="MV464" s="1">
        <f>COUNTIFS(#REF!,LT464,#REF!,1,#REF!,"&gt;="&amp;MI464,#REF!,"&lt;="&amp;MH464,#REF!,"="&amp;KZ464,#REF!,"="&amp;LA464,#REF!,"&lt;="&amp;ME464,#REF!,"&gt;="&amp;MF464)</f>
        <v/>
      </c>
      <c r="MW464" s="1">
        <f>COUNTIFS(#REF!,LT464,#REF!,0,#REF!,"&gt;="&amp;MI464,#REF!,"&lt;="&amp;MH464,#REF!,"="&amp;KZ464,#REF!,"="&amp;LA464,#REF!,"&lt;="&amp;ME464,#REF!,"&gt;="&amp;MF464)</f>
        <v/>
      </c>
      <c r="MX464" s="1">
        <f>COUNTIFS(#REF!,LT464,#REF!,1,#REF!,"&gt;="&amp;MC464,#REF!,"&lt;="&amp;MB464,#REF!,"&lt;="&amp;ME464,#REF!,"&gt;="&amp;MF464)</f>
        <v/>
      </c>
      <c r="MY464" s="1">
        <f>COUNTIFS(#REF!,LT464,#REF!,0,#REF!,"&gt;="&amp;MC464,#REF!,"&lt;="&amp;MB464,#REF!,"&lt;="&amp;ME464,#REF!,"&gt;="&amp;MF464)</f>
        <v/>
      </c>
      <c r="MZ464" s="1">
        <f>COUNTIFS(#REF!,LT464,#REF!,1,#REF!,"&lt;="&amp;ME464,#REF!,"&gt;="&amp;MF464,#REF!,"="&amp;KV464,#REF!,"="&amp;KX464)</f>
        <v/>
      </c>
      <c r="NA464" s="1">
        <f>COUNTIFS(#REF!,LT464,#REF!,0,#REF!,"&lt;="&amp;ME464,#REF!,"&gt;="&amp;MF464,#REF!,"="&amp;KV464,#REF!,"="&amp;KX464)</f>
        <v/>
      </c>
      <c r="NB464" s="1">
        <f>COUNTIFS(#REF!,LT464,#REF!,1,#REF!,"&lt;="&amp;ME464,#REF!,"&gt;="&amp;MF464,#REF!,"="&amp;KW464,#REF!,"="&amp;KY464)</f>
        <v/>
      </c>
      <c r="NC464" s="1">
        <f>COUNTIFS(#REF!,LT464,#REF!,0,#REF!,"&lt;="&amp;ME464,#REF!,"&gt;="&amp;MF464,#REF!,"="&amp;KW464,#REF!,"="&amp;KY464)</f>
        <v/>
      </c>
      <c r="ND464" s="1">
        <f>COUNTIFS(#REF!,LT464,#REF!,1,#REF!,"&gt;="&amp;MC464,#REF!,"&lt;="&amp;MB464,#REF!,"&lt;="&amp;ME464,#REF!,"&gt;="&amp;MF464,#REF!,"="&amp;KV464,#REF!,"="&amp;KX464)</f>
        <v/>
      </c>
      <c r="NE464" s="1">
        <f>COUNTIFS(#REF!,LT464,#REF!,0,#REF!,"&gt;="&amp;MC464,#REF!,"&lt;="&amp;MB464,#REF!,"&lt;="&amp;ME464,#REF!,"&gt;="&amp;MF464,#REF!,"="&amp;KV464,#REF!,"="&amp;KX464)</f>
        <v/>
      </c>
      <c r="NF464" s="1">
        <f>COUNTIFS(#REF!,LT464,#REF!,1,#REF!,"&gt;="&amp;MC464,#REF!,"&lt;="&amp;MB464,#REF!,"&lt;="&amp;ME464,#REF!,"&gt;="&amp;MF464,#REF!,"="&amp;KW464,#REF!,"="&amp;KY464)</f>
        <v/>
      </c>
      <c r="NG464" s="1">
        <f>COUNTIFS(#REF!,LT464,#REF!,0,#REF!,"&gt;="&amp;MC464,#REF!,"&lt;="&amp;MB464,#REF!,"&lt;="&amp;ME464,#REF!,"&gt;="&amp;MF464,#REF!,"="&amp;KW464,#REF!,"="&amp;KY464)</f>
        <v/>
      </c>
      <c r="NH464" s="1">
        <f>COUNTIFS(#REF!,LT464,#REF!,1,#REF!,"&gt;="&amp;MC464,#REF!,"&lt;="&amp;MB464,#REF!,"&lt;="&amp;ME464,#REF!,"&gt;="&amp;MF464,#REF!,"="&amp;KZ464,#REF!,"="&amp;LA464)</f>
        <v/>
      </c>
      <c r="NI464" s="1">
        <f>COUNTIFS(#REF!,LT464,#REF!,0,#REF!,"&gt;="&amp;MC464,#REF!,"&lt;="&amp;MB464,#REF!,"&lt;="&amp;ME464,#REF!,"&gt;="&amp;MF464,#REF!,"="&amp;KZ464,#REF!,"="&amp;LA464)</f>
        <v/>
      </c>
      <c r="NJ464" s="1">
        <f>COUNTIFS(#REF!,LT464,#REF!,1,#REF!,"&gt;="&amp;MI464,#REF!,"&lt;="&amp;MH464,#REF!,"&lt;="&amp;ME464,#REF!,"&gt;="&amp;MF464)</f>
        <v/>
      </c>
      <c r="NK464" s="1">
        <f>COUNTIFS(#REF!,LT464,#REF!,0,#REF!,"&gt;="&amp;MI464,#REF!,"&lt;="&amp;MH464,#REF!,"&lt;="&amp;ME464,#REF!,"&gt;="&amp;MF464)</f>
        <v/>
      </c>
      <c r="NL464" s="1">
        <f>COUNTIFS(#REF!,LT464,#REF!,1,#REF!,"&gt;="&amp;MI464,#REF!,"&lt;="&amp;MH464,#REF!,"="&amp;KZ464,#REF!,"="&amp;LA464,#REF!,"&lt;="&amp;ME464,#REF!,"&gt;="&amp;MF464)</f>
        <v/>
      </c>
      <c r="NM464" s="1">
        <f>COUNTIFS(#REF!,LT464,#REF!,0,#REF!,"&gt;="&amp;MI464,#REF!,"&lt;="&amp;MH464,#REF!,"="&amp;KZ464,#REF!,"="&amp;LA464,#REF!,"&lt;="&amp;ME464,#REF!,"&gt;="&amp;MF464)</f>
        <v/>
      </c>
      <c r="NN464" s="1">
        <f>COUNTIFS(#REF!,LT464,#REF!,1,#REF!,"&gt;="&amp;MC464,#REF!,"&lt;="&amp;MB464,#REF!,"&lt;="&amp;ME464,#REF!,"&gt;="&amp;MF464)</f>
        <v/>
      </c>
      <c r="NO464" s="1">
        <f>COUNTIFS(#REF!,LT464,#REF!,0,#REF!,"&gt;="&amp;MC464,#REF!,"&lt;="&amp;MB464,#REF!,"&lt;="&amp;ME464,#REF!,"&gt;="&amp;MF464)</f>
        <v/>
      </c>
      <c r="NP464" s="1">
        <f>COUNTIFS(#REF!,LT464,#REF!,1,#REF!,"&lt;="&amp;ME464,#REF!,"&gt;="&amp;MF464,#REF!,"="&amp;KV464,#REF!,"="&amp;KX464)</f>
        <v/>
      </c>
      <c r="NQ464" s="1">
        <f>COUNTIFS(#REF!,LT464,#REF!,0,#REF!,"&lt;="&amp;ME464,#REF!,"&gt;="&amp;MF464,#REF!,"="&amp;KV464,#REF!,"="&amp;KX464)</f>
        <v/>
      </c>
      <c r="NR464" s="1">
        <f>COUNTIFS(#REF!,LT464,#REF!,1,#REF!,"&lt;="&amp;ME464,#REF!,"&gt;="&amp;MF464,#REF!,"="&amp;KW464,#REF!,"="&amp;KY464)</f>
        <v/>
      </c>
      <c r="NS464" s="1">
        <f>COUNTIFS(#REF!,LT464,#REF!,0,#REF!,"&lt;="&amp;ME464,#REF!,"&gt;="&amp;MF464,#REF!,"="&amp;KW464,#REF!,"="&amp;KY464)</f>
        <v/>
      </c>
      <c r="NT464" s="1">
        <f>MP464+MR464+MT464+MV464+MX464+MZ464+NB464</f>
        <v/>
      </c>
      <c r="NU464" s="1">
        <f>MQ464+MS464+MU464+MW464+MY464+NA464+NC464</f>
        <v/>
      </c>
      <c r="NV464" s="1">
        <f>NT464+NU464</f>
        <v/>
      </c>
      <c r="NW464" s="33">
        <f>NT464/(NT464+NU464)</f>
        <v/>
      </c>
      <c r="NX464" s="3">
        <f>1/NW464</f>
        <v/>
      </c>
      <c r="NY464" s="1">
        <f>LH464</f>
        <v/>
      </c>
      <c r="NZ464" s="79">
        <f>(NW464*((NY464-1)*0.98))-((1-NW464)*1)</f>
        <v/>
      </c>
      <c r="OA464" s="34">
        <f>IF(LR464&lt;0.9,0,IF(AND(LR464&gt;1.1),0,1))</f>
        <v/>
      </c>
      <c r="OB464" s="34">
        <f>IF(LS464&lt;0.9,0,IF(AND(LS464&gt;1.1),0,1))</f>
        <v/>
      </c>
      <c r="OC464" s="32">
        <f>IF(NV464&gt;99,1,0)</f>
        <v/>
      </c>
      <c r="OD464" s="32">
        <f>IF(NZ464&gt;0.0799,1,0)</f>
        <v/>
      </c>
      <c r="OE464" s="32">
        <f>IF(NZ464&gt;OM464,1,0)</f>
        <v/>
      </c>
      <c r="OF464" s="32">
        <f>OC464+OD464+OE464+OA464+OB464</f>
        <v/>
      </c>
      <c r="OG464" s="1">
        <f>ND464+NF464+NH464+NJ464+NL464+NN464+NP464+NR464</f>
        <v/>
      </c>
      <c r="OH464" s="1">
        <f>NE464+NG464+NI464+NK464+NM464+NO464+NQ464+NS464</f>
        <v/>
      </c>
      <c r="OI464" s="1">
        <f>OG464+OH464</f>
        <v/>
      </c>
      <c r="OJ464" s="33">
        <f>OG464/(OG464+OH464)</f>
        <v/>
      </c>
      <c r="OK464" s="3">
        <f>1/OJ464</f>
        <v/>
      </c>
      <c r="OL464" s="1">
        <f>LI464</f>
        <v/>
      </c>
      <c r="OM464" s="79">
        <f>(OJ464*((OL464-1)*0.98))-((1-OJ464)*1)</f>
        <v/>
      </c>
      <c r="ON464" s="34">
        <f>IF(LR464&lt;0.9,0,IF(AND(LR464&gt;1.1),0,1))</f>
        <v/>
      </c>
      <c r="OO464" s="34">
        <f>IF(LS464&lt;0.9,0,IF(AND(LS464&gt;1.1),0,1))</f>
        <v/>
      </c>
      <c r="OP464" s="32">
        <f>IF(OI464&gt;99,1,0)</f>
        <v/>
      </c>
      <c r="OQ464" s="32">
        <f>IF(OM464&gt;0.0799,1,0)</f>
        <v/>
      </c>
      <c r="OR464" s="32">
        <f>IF(OM464&gt;OZ464,1,0)</f>
        <v/>
      </c>
      <c r="OS464" s="32">
        <f>OP464+OQ464+OR464+ON464+OO464</f>
        <v/>
      </c>
      <c r="OT464">
        <f>IF(OF464=5,"BackHome0-0",IF(AND(OS464=5),"BackAway0-0",""))</f>
        <v/>
      </c>
      <c r="OU464">
        <f>IF(OF464=5,KN464,IF(AND(OS464=5),KO464,""))</f>
        <v/>
      </c>
      <c r="OV464">
        <f>IF(OF464=5,"Match Odds",IF(AND(OS464=5),"Match Odds",""))</f>
        <v/>
      </c>
      <c r="OW464">
        <f>IF(OF464=5,KP464,IF(AND(OS464=5),KP464,""))</f>
        <v/>
      </c>
      <c r="OX464">
        <f>IF(OF464=5,"MATCH_ODDS",IF(AND(OS464=5),"MATCH_ODDS",""))</f>
        <v/>
      </c>
      <c r="OY464">
        <f>IF(OF464=5,"BACK",IF(AND(OS464=5),"BACK",""))</f>
        <v/>
      </c>
    </row>
    <row r="465" ht="16.5" customHeight="1" thickBot="1" thickTop="1">
      <c r="A465" s="2" t="n"/>
      <c r="KN465" s="1">
        <f>IF(INDEX(#REF!,MATCH('HT 0-0'!D465,#REF!,0))=INDEX(#REF!,MATCH('HT 0-0'!D465,#REF!,0)),INDEX(#REF!,MATCH('HT 0-0'!D465,#REF!,0)),"ERROR")</f>
        <v/>
      </c>
      <c r="KO465" s="1">
        <f>IF(INDEX(#REF!,MATCH('HT 0-0'!E465,#REF!,0))=INDEX(#REF!,MATCH('HT 0-0'!E465,#REF!,0)),INDEX(#REF!,MATCH('HT 0-0'!E465,#REF!,0)),"ERROR")</f>
        <v/>
      </c>
      <c r="KP465" s="1">
        <f>KN465&amp;" v "&amp;KO465</f>
        <v/>
      </c>
      <c r="KQ465">
        <f>B465&amp;"_"&amp;C465</f>
        <v/>
      </c>
      <c r="KR465" s="1">
        <f>IF((HW465/KK465)&lt;0.335,"G",IF((HW465/KK465)&gt;0.67,"R","A"))</f>
        <v/>
      </c>
      <c r="KS465" s="1">
        <f>IF((HX465/KK465)&lt;0.335,"G",IF((HX465/KK465)&gt;0.67,"R","A"))</f>
        <v/>
      </c>
      <c r="KT465" s="1">
        <f>IF((IH465/KK465)&lt;0.335,"G",IF((IH465/KK465)&gt;0.67,"R","A"))</f>
        <v/>
      </c>
      <c r="KU465" s="1">
        <f>IF((II465/KK465)&lt;0.335,"G",IF((II465/KK465)&gt;0.67,"R","A"))</f>
        <v/>
      </c>
      <c r="KV465" s="1">
        <f>IF((HZ465/KK465)&lt;0.335,"G",IF((HZ465/KK465)&gt;0.67,"R","A"))</f>
        <v/>
      </c>
      <c r="KW465" s="1">
        <f>IF((HY465/KK465)&lt;0.335,"G",IF((HY465/KK465)&gt;0.67,"R","A"))</f>
        <v/>
      </c>
      <c r="KX465" s="1">
        <f>IF((IK465/KK465)&lt;0.335,"G",IF((IK465/KK465)&gt;0.67,"R","A"))</f>
        <v/>
      </c>
      <c r="KY465" s="1">
        <f>IF((IJ465/KK465)&lt;0.335,"G",IF((IJ465/KK465)&gt;0.67,"R","A"))</f>
        <v/>
      </c>
      <c r="KZ465" s="1">
        <f>IF((HQ465/KK465)&lt;0.335,"G",IF((HQ465/KK465)&gt;0.67,"R","A"))</f>
        <v/>
      </c>
      <c r="LA465" s="1">
        <f>IF((IB465/KK465)&lt;0.335,"G",IF((IB465/KK465)&gt;0.67,"R","A"))</f>
        <v/>
      </c>
      <c r="LB465">
        <f>IF(LQ465="0-0",INDEX(Scrape!#REF!,MATCH('HT 0-0'!KP465,Scrape!$B:$B,0)),"")</f>
        <v/>
      </c>
      <c r="LC465">
        <f>IF(LQ465="0-0",INDEX(Scrape!$A:$A,MATCH('HT 0-0'!KP465,Scrape!$B:$B,0)),"")</f>
        <v/>
      </c>
      <c r="LD465">
        <f>IF(LQ465="0-0",INDEX(Scrape!$B:$B,MATCH('HT 0-0'!KP465,Scrape!$B:$B,0)),"")</f>
        <v/>
      </c>
      <c r="LE465">
        <f>IF(LQ465="0-0",INDEX(Scrape!$C:$C,MATCH('HT 0-0'!KP465,Scrape!$B:$B,0)),"")</f>
        <v/>
      </c>
      <c r="LF465">
        <f>IF(LQ465="0-0",INDEX(Scrape!$D:$D,MATCH('HT 0-0'!KP465,Scrape!$B:$B,0)),"")</f>
        <v/>
      </c>
      <c r="LG465">
        <f>IF(LQ465="0-0",INDEX(Scrape!$E:$E,MATCH('HT 0-0'!KP465,Scrape!$B:$B,0)),"")</f>
        <v/>
      </c>
      <c r="LH465">
        <f>IF(LQ465="0-0",INDEX(Scrape!$F:$F,MATCH('HT 0-0'!KP465,Scrape!$B:$B,0)),"")</f>
        <v/>
      </c>
      <c r="LI465">
        <f>IF(LQ465="0-0",INDEX(Scrape!$G:$G,MATCH('HT 0-0'!KP465,Scrape!$B:$B,0)),"")</f>
        <v/>
      </c>
      <c r="LJ465">
        <f>IF(LQ465="0-0",INDEX(Scrape!$H:$H,MATCH('HT 0-0'!KP465,Scrape!$B:$B,0)),"")</f>
        <v/>
      </c>
      <c r="LK465">
        <f>IF(LQ465="0-0",INDEX(Scrape!$I:$I,MATCH('HT 0-0'!KP465,Scrape!$B:$B,0)),"")</f>
        <v/>
      </c>
      <c r="LL465">
        <f>IF(LQ465="0-0",INDEX(Scrape!$J:$J,MATCH('HT 0-0'!KP465,Scrape!$B:$B,0)),"")</f>
        <v/>
      </c>
      <c r="LM465">
        <f>IF(LQ465="0-0",INDEX(Scrape!$K:$K,MATCH('HT 0-0'!KP465,Scrape!$B:$B,0)),"")</f>
        <v/>
      </c>
      <c r="LN465">
        <f>IF(LQ465="0-0",INDEX(Scrape!$L:$L,MATCH('HT 0-0'!KP465,Scrape!$B:$B,0)),"")</f>
        <v/>
      </c>
      <c r="LO465">
        <f>IF(LQ465="0-0",INDEX(Scrape!$M:$M,MATCH('HT 0-0'!KP465,Scrape!$B:$B,0)),"")</f>
        <v/>
      </c>
      <c r="LP465">
        <f>IF(LQ465="0-0",INDEX(Scrape!$N:$N,MATCH('HT 0-0'!KP465,Scrape!$B:$B,0)),"")</f>
        <v/>
      </c>
      <c r="LQ465">
        <f>INDEX(Scrape!$O:$O,MATCH('HT 0-0'!KP465,Scrape!$B:$B,0))</f>
        <v/>
      </c>
      <c r="LR465">
        <f>(1/LJ465)+(1/LI465)+(1/LH465)</f>
        <v/>
      </c>
      <c r="LS465">
        <f>(1/LG465)+(1/LF465)+(1/LE465)</f>
        <v/>
      </c>
      <c r="LT465" s="8">
        <f>IF(INDEX(#REF!,MATCH(KQ465,#REF!,0))=INDEX(#REF!,MATCH(KQ465,#REF!,0)),INDEX(#REF!,MATCH(KQ465,#REF!,0)),"ERROR")</f>
        <v/>
      </c>
      <c r="LU465" s="4">
        <f>IF(KR465="G",2,IF(KR465="R",0.5,IF(KR465="A",1)))</f>
        <v/>
      </c>
      <c r="LV465" s="4">
        <f>IF(KS465="G",0.5,IF(KS465="R",2,IF(KS465="A",1)))</f>
        <v/>
      </c>
      <c r="LW465" s="4">
        <f>IF(KT465="G",2,IF(KT465="R",0.5,IF(KT465="A",1)))</f>
        <v/>
      </c>
      <c r="LX465" s="4">
        <f>IF(KU465="G",0.5,IF(KU465="R",2,IF(KU465="A",1)))</f>
        <v/>
      </c>
      <c r="LY465" s="7">
        <f>(LK465*(LU465+LX465)+(LL465*(LU465+LX465)))</f>
        <v/>
      </c>
      <c r="LZ465" s="7">
        <f>(LN465*(LV465+LW465)+(LO465*(LV465+LW465)))</f>
        <v/>
      </c>
      <c r="MA465" s="11">
        <f>LY465-LZ465</f>
        <v/>
      </c>
      <c r="MB465" s="5">
        <f>MA465+2</f>
        <v/>
      </c>
      <c r="MC465" s="6">
        <f>MA465-2</f>
        <v/>
      </c>
      <c r="MD465" s="4">
        <f>LE465</f>
        <v/>
      </c>
      <c r="ME465" s="9">
        <f>IF(MD465=0,1000,MD465+0.75)</f>
        <v/>
      </c>
      <c r="MF465" s="10">
        <f>IF(MD465=0,0,MD465-0.75)</f>
        <v/>
      </c>
      <c r="MG465" s="4">
        <f>((LM465*(LU465+LX465))-((LP465*(LV465+LW465))))</f>
        <v/>
      </c>
      <c r="MH465" s="9">
        <f>MG465*1.2</f>
        <v/>
      </c>
      <c r="MI465" s="10">
        <f>MG465*0.8</f>
        <v/>
      </c>
      <c r="MJ465">
        <f>IFERROR(OT465,"")</f>
        <v/>
      </c>
      <c r="MK465">
        <f>IFERROR(OU465,"")</f>
        <v/>
      </c>
      <c r="ML465">
        <f>IFERROR(OV465,"")</f>
        <v/>
      </c>
      <c r="MM465">
        <f>IFERROR(OW465,"")</f>
        <v/>
      </c>
      <c r="MN465">
        <f>IFERROR(OX465,"")</f>
        <v/>
      </c>
      <c r="MO465">
        <f>IFERROR(OY465,"")</f>
        <v/>
      </c>
      <c r="MP465" s="1">
        <f>COUNTIFS(#REF!,LT465,#REF!,1,#REF!,"&gt;="&amp;MC465,#REF!,"&lt;="&amp;MB465,#REF!,"&lt;="&amp;ME465,#REF!,"&gt;="&amp;MF465,#REF!,"="&amp;KV465,#REF!,"="&amp;KX465)</f>
        <v/>
      </c>
      <c r="MQ465" s="1">
        <f>COUNTIFS(#REF!,LT465,#REF!,0,#REF!,"&gt;="&amp;MC465,#REF!,"&lt;="&amp;MB465,#REF!,"&lt;="&amp;ME465,#REF!,"&gt;="&amp;MF465,#REF!,"="&amp;KV465,#REF!,"="&amp;KX465)</f>
        <v/>
      </c>
      <c r="MR465" s="1">
        <f>COUNTIFS(#REF!,LT465,#REF!,1,#REF!,"&gt;="&amp;MC465,#REF!,"&lt;="&amp;MB465,#REF!,"&lt;="&amp;ME465,#REF!,"&gt;="&amp;MF465,#REF!,"="&amp;KW465,#REF!,"="&amp;KY465)</f>
        <v/>
      </c>
      <c r="MS465" s="1">
        <f>COUNTIFS(#REF!,LT465,#REF!,0,#REF!,"&gt;="&amp;MC465,#REF!,"&lt;="&amp;MB465,#REF!,"&lt;="&amp;ME465,#REF!,"&gt;="&amp;MF465,#REF!,"="&amp;KW465,#REF!,"="&amp;KY465)</f>
        <v/>
      </c>
      <c r="MT465" s="1">
        <f>COUNTIFS(#REF!,LT465,#REF!,1,#REF!,"&gt;="&amp;MI465,#REF!,"&lt;="&amp;MH465,#REF!,"&lt;="&amp;ME465,#REF!,"&gt;="&amp;MF465)</f>
        <v/>
      </c>
      <c r="MU465" s="1">
        <f>COUNTIFS(#REF!,LT465,#REF!,0,#REF!,"&gt;="&amp;MI465,#REF!,"&lt;="&amp;MH465,#REF!,"&lt;="&amp;ME465,#REF!,"&gt;="&amp;MF465)</f>
        <v/>
      </c>
      <c r="MV465" s="1">
        <f>COUNTIFS(#REF!,LT465,#REF!,1,#REF!,"&gt;="&amp;MI465,#REF!,"&lt;="&amp;MH465,#REF!,"="&amp;KZ465,#REF!,"="&amp;LA465,#REF!,"&lt;="&amp;ME465,#REF!,"&gt;="&amp;MF465)</f>
        <v/>
      </c>
      <c r="MW465" s="1">
        <f>COUNTIFS(#REF!,LT465,#REF!,0,#REF!,"&gt;="&amp;MI465,#REF!,"&lt;="&amp;MH465,#REF!,"="&amp;KZ465,#REF!,"="&amp;LA465,#REF!,"&lt;="&amp;ME465,#REF!,"&gt;="&amp;MF465)</f>
        <v/>
      </c>
      <c r="MX465" s="1">
        <f>COUNTIFS(#REF!,LT465,#REF!,1,#REF!,"&gt;="&amp;MC465,#REF!,"&lt;="&amp;MB465,#REF!,"&lt;="&amp;ME465,#REF!,"&gt;="&amp;MF465)</f>
        <v/>
      </c>
      <c r="MY465" s="1">
        <f>COUNTIFS(#REF!,LT465,#REF!,0,#REF!,"&gt;="&amp;MC465,#REF!,"&lt;="&amp;MB465,#REF!,"&lt;="&amp;ME465,#REF!,"&gt;="&amp;MF465)</f>
        <v/>
      </c>
      <c r="MZ465" s="1">
        <f>COUNTIFS(#REF!,LT465,#REF!,1,#REF!,"&lt;="&amp;ME465,#REF!,"&gt;="&amp;MF465,#REF!,"="&amp;KV465,#REF!,"="&amp;KX465)</f>
        <v/>
      </c>
      <c r="NA465" s="1">
        <f>COUNTIFS(#REF!,LT465,#REF!,0,#REF!,"&lt;="&amp;ME465,#REF!,"&gt;="&amp;MF465,#REF!,"="&amp;KV465,#REF!,"="&amp;KX465)</f>
        <v/>
      </c>
      <c r="NB465" s="1">
        <f>COUNTIFS(#REF!,LT465,#REF!,1,#REF!,"&lt;="&amp;ME465,#REF!,"&gt;="&amp;MF465,#REF!,"="&amp;KW465,#REF!,"="&amp;KY465)</f>
        <v/>
      </c>
      <c r="NC465" s="1">
        <f>COUNTIFS(#REF!,LT465,#REF!,0,#REF!,"&lt;="&amp;ME465,#REF!,"&gt;="&amp;MF465,#REF!,"="&amp;KW465,#REF!,"="&amp;KY465)</f>
        <v/>
      </c>
      <c r="ND465" s="1">
        <f>COUNTIFS(#REF!,LT465,#REF!,1,#REF!,"&gt;="&amp;MC465,#REF!,"&lt;="&amp;MB465,#REF!,"&lt;="&amp;ME465,#REF!,"&gt;="&amp;MF465,#REF!,"="&amp;KV465,#REF!,"="&amp;KX465)</f>
        <v/>
      </c>
      <c r="NE465" s="1">
        <f>COUNTIFS(#REF!,LT465,#REF!,0,#REF!,"&gt;="&amp;MC465,#REF!,"&lt;="&amp;MB465,#REF!,"&lt;="&amp;ME465,#REF!,"&gt;="&amp;MF465,#REF!,"="&amp;KV465,#REF!,"="&amp;KX465)</f>
        <v/>
      </c>
      <c r="NF465" s="1">
        <f>COUNTIFS(#REF!,LT465,#REF!,1,#REF!,"&gt;="&amp;MC465,#REF!,"&lt;="&amp;MB465,#REF!,"&lt;="&amp;ME465,#REF!,"&gt;="&amp;MF465,#REF!,"="&amp;KW465,#REF!,"="&amp;KY465)</f>
        <v/>
      </c>
      <c r="NG465" s="1">
        <f>COUNTIFS(#REF!,LT465,#REF!,0,#REF!,"&gt;="&amp;MC465,#REF!,"&lt;="&amp;MB465,#REF!,"&lt;="&amp;ME465,#REF!,"&gt;="&amp;MF465,#REF!,"="&amp;KW465,#REF!,"="&amp;KY465)</f>
        <v/>
      </c>
      <c r="NH465" s="1">
        <f>COUNTIFS(#REF!,LT465,#REF!,1,#REF!,"&gt;="&amp;MC465,#REF!,"&lt;="&amp;MB465,#REF!,"&lt;="&amp;ME465,#REF!,"&gt;="&amp;MF465,#REF!,"="&amp;KZ465,#REF!,"="&amp;LA465)</f>
        <v/>
      </c>
      <c r="NI465" s="1">
        <f>COUNTIFS(#REF!,LT465,#REF!,0,#REF!,"&gt;="&amp;MC465,#REF!,"&lt;="&amp;MB465,#REF!,"&lt;="&amp;ME465,#REF!,"&gt;="&amp;MF465,#REF!,"="&amp;KZ465,#REF!,"="&amp;LA465)</f>
        <v/>
      </c>
      <c r="NJ465" s="1">
        <f>COUNTIFS(#REF!,LT465,#REF!,1,#REF!,"&gt;="&amp;MI465,#REF!,"&lt;="&amp;MH465,#REF!,"&lt;="&amp;ME465,#REF!,"&gt;="&amp;MF465)</f>
        <v/>
      </c>
      <c r="NK465" s="1">
        <f>COUNTIFS(#REF!,LT465,#REF!,0,#REF!,"&gt;="&amp;MI465,#REF!,"&lt;="&amp;MH465,#REF!,"&lt;="&amp;ME465,#REF!,"&gt;="&amp;MF465)</f>
        <v/>
      </c>
      <c r="NL465" s="1">
        <f>COUNTIFS(#REF!,LT465,#REF!,1,#REF!,"&gt;="&amp;MI465,#REF!,"&lt;="&amp;MH465,#REF!,"="&amp;KZ465,#REF!,"="&amp;LA465,#REF!,"&lt;="&amp;ME465,#REF!,"&gt;="&amp;MF465)</f>
        <v/>
      </c>
      <c r="NM465" s="1">
        <f>COUNTIFS(#REF!,LT465,#REF!,0,#REF!,"&gt;="&amp;MI465,#REF!,"&lt;="&amp;MH465,#REF!,"="&amp;KZ465,#REF!,"="&amp;LA465,#REF!,"&lt;="&amp;ME465,#REF!,"&gt;="&amp;MF465)</f>
        <v/>
      </c>
      <c r="NN465" s="1">
        <f>COUNTIFS(#REF!,LT465,#REF!,1,#REF!,"&gt;="&amp;MC465,#REF!,"&lt;="&amp;MB465,#REF!,"&lt;="&amp;ME465,#REF!,"&gt;="&amp;MF465)</f>
        <v/>
      </c>
      <c r="NO465" s="1">
        <f>COUNTIFS(#REF!,LT465,#REF!,0,#REF!,"&gt;="&amp;MC465,#REF!,"&lt;="&amp;MB465,#REF!,"&lt;="&amp;ME465,#REF!,"&gt;="&amp;MF465)</f>
        <v/>
      </c>
      <c r="NP465" s="1">
        <f>COUNTIFS(#REF!,LT465,#REF!,1,#REF!,"&lt;="&amp;ME465,#REF!,"&gt;="&amp;MF465,#REF!,"="&amp;KV465,#REF!,"="&amp;KX465)</f>
        <v/>
      </c>
      <c r="NQ465" s="1">
        <f>COUNTIFS(#REF!,LT465,#REF!,0,#REF!,"&lt;="&amp;ME465,#REF!,"&gt;="&amp;MF465,#REF!,"="&amp;KV465,#REF!,"="&amp;KX465)</f>
        <v/>
      </c>
      <c r="NR465" s="1">
        <f>COUNTIFS(#REF!,LT465,#REF!,1,#REF!,"&lt;="&amp;ME465,#REF!,"&gt;="&amp;MF465,#REF!,"="&amp;KW465,#REF!,"="&amp;KY465)</f>
        <v/>
      </c>
      <c r="NS465" s="1">
        <f>COUNTIFS(#REF!,LT465,#REF!,0,#REF!,"&lt;="&amp;ME465,#REF!,"&gt;="&amp;MF465,#REF!,"="&amp;KW465,#REF!,"="&amp;KY465)</f>
        <v/>
      </c>
      <c r="NT465" s="1">
        <f>MP465+MR465+MT465+MV465+MX465+MZ465+NB465</f>
        <v/>
      </c>
      <c r="NU465" s="1">
        <f>MQ465+MS465+MU465+MW465+MY465+NA465+NC465</f>
        <v/>
      </c>
      <c r="NV465" s="1">
        <f>NT465+NU465</f>
        <v/>
      </c>
      <c r="NW465" s="33">
        <f>NT465/(NT465+NU465)</f>
        <v/>
      </c>
      <c r="NX465" s="3">
        <f>1/NW465</f>
        <v/>
      </c>
      <c r="NY465" s="1">
        <f>LH465</f>
        <v/>
      </c>
      <c r="NZ465" s="79">
        <f>(NW465*((NY465-1)*0.98))-((1-NW465)*1)</f>
        <v/>
      </c>
      <c r="OA465" s="34">
        <f>IF(LR465&lt;0.9,0,IF(AND(LR465&gt;1.1),0,1))</f>
        <v/>
      </c>
      <c r="OB465" s="34">
        <f>IF(LS465&lt;0.9,0,IF(AND(LS465&gt;1.1),0,1))</f>
        <v/>
      </c>
      <c r="OC465" s="32">
        <f>IF(NV465&gt;99,1,0)</f>
        <v/>
      </c>
      <c r="OD465" s="32">
        <f>IF(NZ465&gt;0.0799,1,0)</f>
        <v/>
      </c>
      <c r="OE465" s="32">
        <f>IF(NZ465&gt;OM465,1,0)</f>
        <v/>
      </c>
      <c r="OF465" s="32">
        <f>OC465+OD465+OE465+OA465+OB465</f>
        <v/>
      </c>
      <c r="OG465" s="1">
        <f>ND465+NF465+NH465+NJ465+NL465+NN465+NP465+NR465</f>
        <v/>
      </c>
      <c r="OH465" s="1">
        <f>NE465+NG465+NI465+NK465+NM465+NO465+NQ465+NS465</f>
        <v/>
      </c>
      <c r="OI465" s="1">
        <f>OG465+OH465</f>
        <v/>
      </c>
      <c r="OJ465" s="33">
        <f>OG465/(OG465+OH465)</f>
        <v/>
      </c>
      <c r="OK465" s="3">
        <f>1/OJ465</f>
        <v/>
      </c>
      <c r="OL465" s="1">
        <f>LI465</f>
        <v/>
      </c>
      <c r="OM465" s="79">
        <f>(OJ465*((OL465-1)*0.98))-((1-OJ465)*1)</f>
        <v/>
      </c>
      <c r="ON465" s="34">
        <f>IF(LR465&lt;0.9,0,IF(AND(LR465&gt;1.1),0,1))</f>
        <v/>
      </c>
      <c r="OO465" s="34">
        <f>IF(LS465&lt;0.9,0,IF(AND(LS465&gt;1.1),0,1))</f>
        <v/>
      </c>
      <c r="OP465" s="32">
        <f>IF(OI465&gt;99,1,0)</f>
        <v/>
      </c>
      <c r="OQ465" s="32">
        <f>IF(OM465&gt;0.0799,1,0)</f>
        <v/>
      </c>
      <c r="OR465" s="32">
        <f>IF(OM465&gt;OZ465,1,0)</f>
        <v/>
      </c>
      <c r="OS465" s="32">
        <f>OP465+OQ465+OR465+ON465+OO465</f>
        <v/>
      </c>
      <c r="OT465">
        <f>IF(OF465=5,"BackHome0-0",IF(AND(OS465=5),"BackAway0-0",""))</f>
        <v/>
      </c>
      <c r="OU465">
        <f>IF(OF465=5,KN465,IF(AND(OS465=5),KO465,""))</f>
        <v/>
      </c>
      <c r="OV465">
        <f>IF(OF465=5,"Match Odds",IF(AND(OS465=5),"Match Odds",""))</f>
        <v/>
      </c>
      <c r="OW465">
        <f>IF(OF465=5,KP465,IF(AND(OS465=5),KP465,""))</f>
        <v/>
      </c>
      <c r="OX465">
        <f>IF(OF465=5,"MATCH_ODDS",IF(AND(OS465=5),"MATCH_ODDS",""))</f>
        <v/>
      </c>
      <c r="OY465">
        <f>IF(OF465=5,"BACK",IF(AND(OS465=5),"BACK",""))</f>
        <v/>
      </c>
    </row>
    <row r="466" ht="16.5" customHeight="1" thickBot="1" thickTop="1">
      <c r="A466" s="2" t="n"/>
      <c r="KN466" s="1">
        <f>IF(INDEX(#REF!,MATCH('HT 0-0'!D466,#REF!,0))=INDEX(#REF!,MATCH('HT 0-0'!D466,#REF!,0)),INDEX(#REF!,MATCH('HT 0-0'!D466,#REF!,0)),"ERROR")</f>
        <v/>
      </c>
      <c r="KO466" s="1">
        <f>IF(INDEX(#REF!,MATCH('HT 0-0'!E466,#REF!,0))=INDEX(#REF!,MATCH('HT 0-0'!E466,#REF!,0)),INDEX(#REF!,MATCH('HT 0-0'!E466,#REF!,0)),"ERROR")</f>
        <v/>
      </c>
      <c r="KP466" s="1">
        <f>KN466&amp;" v "&amp;KO466</f>
        <v/>
      </c>
      <c r="KQ466">
        <f>B466&amp;"_"&amp;C466</f>
        <v/>
      </c>
      <c r="KR466" s="1">
        <f>IF((HW466/KK466)&lt;0.335,"G",IF((HW466/KK466)&gt;0.67,"R","A"))</f>
        <v/>
      </c>
      <c r="KS466" s="1">
        <f>IF((HX466/KK466)&lt;0.335,"G",IF((HX466/KK466)&gt;0.67,"R","A"))</f>
        <v/>
      </c>
      <c r="KT466" s="1">
        <f>IF((IH466/KK466)&lt;0.335,"G",IF((IH466/KK466)&gt;0.67,"R","A"))</f>
        <v/>
      </c>
      <c r="KU466" s="1">
        <f>IF((II466/KK466)&lt;0.335,"G",IF((II466/KK466)&gt;0.67,"R","A"))</f>
        <v/>
      </c>
      <c r="KV466" s="1">
        <f>IF((HZ466/KK466)&lt;0.335,"G",IF((HZ466/KK466)&gt;0.67,"R","A"))</f>
        <v/>
      </c>
      <c r="KW466" s="1">
        <f>IF((HY466/KK466)&lt;0.335,"G",IF((HY466/KK466)&gt;0.67,"R","A"))</f>
        <v/>
      </c>
      <c r="KX466" s="1">
        <f>IF((IK466/KK466)&lt;0.335,"G",IF((IK466/KK466)&gt;0.67,"R","A"))</f>
        <v/>
      </c>
      <c r="KY466" s="1">
        <f>IF((IJ466/KK466)&lt;0.335,"G",IF((IJ466/KK466)&gt;0.67,"R","A"))</f>
        <v/>
      </c>
      <c r="KZ466" s="1">
        <f>IF((HQ466/KK466)&lt;0.335,"G",IF((HQ466/KK466)&gt;0.67,"R","A"))</f>
        <v/>
      </c>
      <c r="LA466" s="1">
        <f>IF((IB466/KK466)&lt;0.335,"G",IF((IB466/KK466)&gt;0.67,"R","A"))</f>
        <v/>
      </c>
      <c r="LB466">
        <f>IF(LQ466="0-0",INDEX(Scrape!#REF!,MATCH('HT 0-0'!KP466,Scrape!$B:$B,0)),"")</f>
        <v/>
      </c>
      <c r="LC466">
        <f>IF(LQ466="0-0",INDEX(Scrape!$A:$A,MATCH('HT 0-0'!KP466,Scrape!$B:$B,0)),"")</f>
        <v/>
      </c>
      <c r="LD466">
        <f>IF(LQ466="0-0",INDEX(Scrape!$B:$B,MATCH('HT 0-0'!KP466,Scrape!$B:$B,0)),"")</f>
        <v/>
      </c>
      <c r="LE466">
        <f>IF(LQ466="0-0",INDEX(Scrape!$C:$C,MATCH('HT 0-0'!KP466,Scrape!$B:$B,0)),"")</f>
        <v/>
      </c>
      <c r="LF466">
        <f>IF(LQ466="0-0",INDEX(Scrape!$D:$D,MATCH('HT 0-0'!KP466,Scrape!$B:$B,0)),"")</f>
        <v/>
      </c>
      <c r="LG466">
        <f>IF(LQ466="0-0",INDEX(Scrape!$E:$E,MATCH('HT 0-0'!KP466,Scrape!$B:$B,0)),"")</f>
        <v/>
      </c>
      <c r="LH466">
        <f>IF(LQ466="0-0",INDEX(Scrape!$F:$F,MATCH('HT 0-0'!KP466,Scrape!$B:$B,0)),"")</f>
        <v/>
      </c>
      <c r="LI466">
        <f>IF(LQ466="0-0",INDEX(Scrape!$G:$G,MATCH('HT 0-0'!KP466,Scrape!$B:$B,0)),"")</f>
        <v/>
      </c>
      <c r="LJ466">
        <f>IF(LQ466="0-0",INDEX(Scrape!$H:$H,MATCH('HT 0-0'!KP466,Scrape!$B:$B,0)),"")</f>
        <v/>
      </c>
      <c r="LK466">
        <f>IF(LQ466="0-0",INDEX(Scrape!$I:$I,MATCH('HT 0-0'!KP466,Scrape!$B:$B,0)),"")</f>
        <v/>
      </c>
      <c r="LL466">
        <f>IF(LQ466="0-0",INDEX(Scrape!$J:$J,MATCH('HT 0-0'!KP466,Scrape!$B:$B,0)),"")</f>
        <v/>
      </c>
      <c r="LM466">
        <f>IF(LQ466="0-0",INDEX(Scrape!$K:$K,MATCH('HT 0-0'!KP466,Scrape!$B:$B,0)),"")</f>
        <v/>
      </c>
      <c r="LN466">
        <f>IF(LQ466="0-0",INDEX(Scrape!$L:$L,MATCH('HT 0-0'!KP466,Scrape!$B:$B,0)),"")</f>
        <v/>
      </c>
      <c r="LO466">
        <f>IF(LQ466="0-0",INDEX(Scrape!$M:$M,MATCH('HT 0-0'!KP466,Scrape!$B:$B,0)),"")</f>
        <v/>
      </c>
      <c r="LP466">
        <f>IF(LQ466="0-0",INDEX(Scrape!$N:$N,MATCH('HT 0-0'!KP466,Scrape!$B:$B,0)),"")</f>
        <v/>
      </c>
      <c r="LQ466">
        <f>INDEX(Scrape!$O:$O,MATCH('HT 0-0'!KP466,Scrape!$B:$B,0))</f>
        <v/>
      </c>
      <c r="LR466">
        <f>(1/LJ466)+(1/LI466)+(1/LH466)</f>
        <v/>
      </c>
      <c r="LS466">
        <f>(1/LG466)+(1/LF466)+(1/LE466)</f>
        <v/>
      </c>
      <c r="LT466" s="8">
        <f>IF(INDEX(#REF!,MATCH(KQ466,#REF!,0))=INDEX(#REF!,MATCH(KQ466,#REF!,0)),INDEX(#REF!,MATCH(KQ466,#REF!,0)),"ERROR")</f>
        <v/>
      </c>
      <c r="LU466" s="4">
        <f>IF(KR466="G",2,IF(KR466="R",0.5,IF(KR466="A",1)))</f>
        <v/>
      </c>
      <c r="LV466" s="4">
        <f>IF(KS466="G",0.5,IF(KS466="R",2,IF(KS466="A",1)))</f>
        <v/>
      </c>
      <c r="LW466" s="4">
        <f>IF(KT466="G",2,IF(KT466="R",0.5,IF(KT466="A",1)))</f>
        <v/>
      </c>
      <c r="LX466" s="4">
        <f>IF(KU466="G",0.5,IF(KU466="R",2,IF(KU466="A",1)))</f>
        <v/>
      </c>
      <c r="LY466" s="7">
        <f>(LK466*(LU466+LX466)+(LL466*(LU466+LX466)))</f>
        <v/>
      </c>
      <c r="LZ466" s="7">
        <f>(LN466*(LV466+LW466)+(LO466*(LV466+LW466)))</f>
        <v/>
      </c>
      <c r="MA466" s="11">
        <f>LY466-LZ466</f>
        <v/>
      </c>
      <c r="MB466" s="5">
        <f>MA466+2</f>
        <v/>
      </c>
      <c r="MC466" s="6">
        <f>MA466-2</f>
        <v/>
      </c>
      <c r="MD466" s="4">
        <f>LE466</f>
        <v/>
      </c>
      <c r="ME466" s="9">
        <f>IF(MD466=0,1000,MD466+0.75)</f>
        <v/>
      </c>
      <c r="MF466" s="10">
        <f>IF(MD466=0,0,MD466-0.75)</f>
        <v/>
      </c>
      <c r="MG466" s="4">
        <f>((LM466*(LU466+LX466))-((LP466*(LV466+LW466))))</f>
        <v/>
      </c>
      <c r="MH466" s="9">
        <f>MG466*1.2</f>
        <v/>
      </c>
      <c r="MI466" s="10">
        <f>MG466*0.8</f>
        <v/>
      </c>
      <c r="MJ466">
        <f>IFERROR(OT466,"")</f>
        <v/>
      </c>
      <c r="MK466">
        <f>IFERROR(OU466,"")</f>
        <v/>
      </c>
      <c r="ML466">
        <f>IFERROR(OV466,"")</f>
        <v/>
      </c>
      <c r="MM466">
        <f>IFERROR(OW466,"")</f>
        <v/>
      </c>
      <c r="MN466">
        <f>IFERROR(OX466,"")</f>
        <v/>
      </c>
      <c r="MO466">
        <f>IFERROR(OY466,"")</f>
        <v/>
      </c>
      <c r="MP466" s="1">
        <f>COUNTIFS(#REF!,LT466,#REF!,1,#REF!,"&gt;="&amp;MC466,#REF!,"&lt;="&amp;MB466,#REF!,"&lt;="&amp;ME466,#REF!,"&gt;="&amp;MF466,#REF!,"="&amp;KV466,#REF!,"="&amp;KX466)</f>
        <v/>
      </c>
      <c r="MQ466" s="1">
        <f>COUNTIFS(#REF!,LT466,#REF!,0,#REF!,"&gt;="&amp;MC466,#REF!,"&lt;="&amp;MB466,#REF!,"&lt;="&amp;ME466,#REF!,"&gt;="&amp;MF466,#REF!,"="&amp;KV466,#REF!,"="&amp;KX466)</f>
        <v/>
      </c>
      <c r="MR466" s="1">
        <f>COUNTIFS(#REF!,LT466,#REF!,1,#REF!,"&gt;="&amp;MC466,#REF!,"&lt;="&amp;MB466,#REF!,"&lt;="&amp;ME466,#REF!,"&gt;="&amp;MF466,#REF!,"="&amp;KW466,#REF!,"="&amp;KY466)</f>
        <v/>
      </c>
      <c r="MS466" s="1">
        <f>COUNTIFS(#REF!,LT466,#REF!,0,#REF!,"&gt;="&amp;MC466,#REF!,"&lt;="&amp;MB466,#REF!,"&lt;="&amp;ME466,#REF!,"&gt;="&amp;MF466,#REF!,"="&amp;KW466,#REF!,"="&amp;KY466)</f>
        <v/>
      </c>
      <c r="MT466" s="1">
        <f>COUNTIFS(#REF!,LT466,#REF!,1,#REF!,"&gt;="&amp;MI466,#REF!,"&lt;="&amp;MH466,#REF!,"&lt;="&amp;ME466,#REF!,"&gt;="&amp;MF466)</f>
        <v/>
      </c>
      <c r="MU466" s="1">
        <f>COUNTIFS(#REF!,LT466,#REF!,0,#REF!,"&gt;="&amp;MI466,#REF!,"&lt;="&amp;MH466,#REF!,"&lt;="&amp;ME466,#REF!,"&gt;="&amp;MF466)</f>
        <v/>
      </c>
      <c r="MV466" s="1">
        <f>COUNTIFS(#REF!,LT466,#REF!,1,#REF!,"&gt;="&amp;MI466,#REF!,"&lt;="&amp;MH466,#REF!,"="&amp;KZ466,#REF!,"="&amp;LA466,#REF!,"&lt;="&amp;ME466,#REF!,"&gt;="&amp;MF466)</f>
        <v/>
      </c>
      <c r="MW466" s="1">
        <f>COUNTIFS(#REF!,LT466,#REF!,0,#REF!,"&gt;="&amp;MI466,#REF!,"&lt;="&amp;MH466,#REF!,"="&amp;KZ466,#REF!,"="&amp;LA466,#REF!,"&lt;="&amp;ME466,#REF!,"&gt;="&amp;MF466)</f>
        <v/>
      </c>
      <c r="MX466" s="1">
        <f>COUNTIFS(#REF!,LT466,#REF!,1,#REF!,"&gt;="&amp;MC466,#REF!,"&lt;="&amp;MB466,#REF!,"&lt;="&amp;ME466,#REF!,"&gt;="&amp;MF466)</f>
        <v/>
      </c>
      <c r="MY466" s="1">
        <f>COUNTIFS(#REF!,LT466,#REF!,0,#REF!,"&gt;="&amp;MC466,#REF!,"&lt;="&amp;MB466,#REF!,"&lt;="&amp;ME466,#REF!,"&gt;="&amp;MF466)</f>
        <v/>
      </c>
      <c r="MZ466" s="1">
        <f>COUNTIFS(#REF!,LT466,#REF!,1,#REF!,"&lt;="&amp;ME466,#REF!,"&gt;="&amp;MF466,#REF!,"="&amp;KV466,#REF!,"="&amp;KX466)</f>
        <v/>
      </c>
      <c r="NA466" s="1">
        <f>COUNTIFS(#REF!,LT466,#REF!,0,#REF!,"&lt;="&amp;ME466,#REF!,"&gt;="&amp;MF466,#REF!,"="&amp;KV466,#REF!,"="&amp;KX466)</f>
        <v/>
      </c>
      <c r="NB466" s="1">
        <f>COUNTIFS(#REF!,LT466,#REF!,1,#REF!,"&lt;="&amp;ME466,#REF!,"&gt;="&amp;MF466,#REF!,"="&amp;KW466,#REF!,"="&amp;KY466)</f>
        <v/>
      </c>
      <c r="NC466" s="1">
        <f>COUNTIFS(#REF!,LT466,#REF!,0,#REF!,"&lt;="&amp;ME466,#REF!,"&gt;="&amp;MF466,#REF!,"="&amp;KW466,#REF!,"="&amp;KY466)</f>
        <v/>
      </c>
      <c r="ND466" s="1">
        <f>COUNTIFS(#REF!,LT466,#REF!,1,#REF!,"&gt;="&amp;MC466,#REF!,"&lt;="&amp;MB466,#REF!,"&lt;="&amp;ME466,#REF!,"&gt;="&amp;MF466,#REF!,"="&amp;KV466,#REF!,"="&amp;KX466)</f>
        <v/>
      </c>
      <c r="NE466" s="1">
        <f>COUNTIFS(#REF!,LT466,#REF!,0,#REF!,"&gt;="&amp;MC466,#REF!,"&lt;="&amp;MB466,#REF!,"&lt;="&amp;ME466,#REF!,"&gt;="&amp;MF466,#REF!,"="&amp;KV466,#REF!,"="&amp;KX466)</f>
        <v/>
      </c>
      <c r="NF466" s="1">
        <f>COUNTIFS(#REF!,LT466,#REF!,1,#REF!,"&gt;="&amp;MC466,#REF!,"&lt;="&amp;MB466,#REF!,"&lt;="&amp;ME466,#REF!,"&gt;="&amp;MF466,#REF!,"="&amp;KW466,#REF!,"="&amp;KY466)</f>
        <v/>
      </c>
      <c r="NG466" s="1">
        <f>COUNTIFS(#REF!,LT466,#REF!,0,#REF!,"&gt;="&amp;MC466,#REF!,"&lt;="&amp;MB466,#REF!,"&lt;="&amp;ME466,#REF!,"&gt;="&amp;MF466,#REF!,"="&amp;KW466,#REF!,"="&amp;KY466)</f>
        <v/>
      </c>
      <c r="NH466" s="1">
        <f>COUNTIFS(#REF!,LT466,#REF!,1,#REF!,"&gt;="&amp;MC466,#REF!,"&lt;="&amp;MB466,#REF!,"&lt;="&amp;ME466,#REF!,"&gt;="&amp;MF466,#REF!,"="&amp;KZ466,#REF!,"="&amp;LA466)</f>
        <v/>
      </c>
      <c r="NI466" s="1">
        <f>COUNTIFS(#REF!,LT466,#REF!,0,#REF!,"&gt;="&amp;MC466,#REF!,"&lt;="&amp;MB466,#REF!,"&lt;="&amp;ME466,#REF!,"&gt;="&amp;MF466,#REF!,"="&amp;KZ466,#REF!,"="&amp;LA466)</f>
        <v/>
      </c>
      <c r="NJ466" s="1">
        <f>COUNTIFS(#REF!,LT466,#REF!,1,#REF!,"&gt;="&amp;MI466,#REF!,"&lt;="&amp;MH466,#REF!,"&lt;="&amp;ME466,#REF!,"&gt;="&amp;MF466)</f>
        <v/>
      </c>
      <c r="NK466" s="1">
        <f>COUNTIFS(#REF!,LT466,#REF!,0,#REF!,"&gt;="&amp;MI466,#REF!,"&lt;="&amp;MH466,#REF!,"&lt;="&amp;ME466,#REF!,"&gt;="&amp;MF466)</f>
        <v/>
      </c>
      <c r="NL466" s="1">
        <f>COUNTIFS(#REF!,LT466,#REF!,1,#REF!,"&gt;="&amp;MI466,#REF!,"&lt;="&amp;MH466,#REF!,"="&amp;KZ466,#REF!,"="&amp;LA466,#REF!,"&lt;="&amp;ME466,#REF!,"&gt;="&amp;MF466)</f>
        <v/>
      </c>
      <c r="NM466" s="1">
        <f>COUNTIFS(#REF!,LT466,#REF!,0,#REF!,"&gt;="&amp;MI466,#REF!,"&lt;="&amp;MH466,#REF!,"="&amp;KZ466,#REF!,"="&amp;LA466,#REF!,"&lt;="&amp;ME466,#REF!,"&gt;="&amp;MF466)</f>
        <v/>
      </c>
      <c r="NN466" s="1">
        <f>COUNTIFS(#REF!,LT466,#REF!,1,#REF!,"&gt;="&amp;MC466,#REF!,"&lt;="&amp;MB466,#REF!,"&lt;="&amp;ME466,#REF!,"&gt;="&amp;MF466)</f>
        <v/>
      </c>
      <c r="NO466" s="1">
        <f>COUNTIFS(#REF!,LT466,#REF!,0,#REF!,"&gt;="&amp;MC466,#REF!,"&lt;="&amp;MB466,#REF!,"&lt;="&amp;ME466,#REF!,"&gt;="&amp;MF466)</f>
        <v/>
      </c>
      <c r="NP466" s="1">
        <f>COUNTIFS(#REF!,LT466,#REF!,1,#REF!,"&lt;="&amp;ME466,#REF!,"&gt;="&amp;MF466,#REF!,"="&amp;KV466,#REF!,"="&amp;KX466)</f>
        <v/>
      </c>
      <c r="NQ466" s="1">
        <f>COUNTIFS(#REF!,LT466,#REF!,0,#REF!,"&lt;="&amp;ME466,#REF!,"&gt;="&amp;MF466,#REF!,"="&amp;KV466,#REF!,"="&amp;KX466)</f>
        <v/>
      </c>
      <c r="NR466" s="1">
        <f>COUNTIFS(#REF!,LT466,#REF!,1,#REF!,"&lt;="&amp;ME466,#REF!,"&gt;="&amp;MF466,#REF!,"="&amp;KW466,#REF!,"="&amp;KY466)</f>
        <v/>
      </c>
      <c r="NS466" s="1">
        <f>COUNTIFS(#REF!,LT466,#REF!,0,#REF!,"&lt;="&amp;ME466,#REF!,"&gt;="&amp;MF466,#REF!,"="&amp;KW466,#REF!,"="&amp;KY466)</f>
        <v/>
      </c>
      <c r="NT466" s="1">
        <f>MP466+MR466+MT466+MV466+MX466+MZ466+NB466</f>
        <v/>
      </c>
      <c r="NU466" s="1">
        <f>MQ466+MS466+MU466+MW466+MY466+NA466+NC466</f>
        <v/>
      </c>
      <c r="NV466" s="1">
        <f>NT466+NU466</f>
        <v/>
      </c>
      <c r="NW466" s="33">
        <f>NT466/(NT466+NU466)</f>
        <v/>
      </c>
      <c r="NX466" s="3">
        <f>1/NW466</f>
        <v/>
      </c>
      <c r="NY466" s="1">
        <f>LH466</f>
        <v/>
      </c>
      <c r="NZ466" s="79">
        <f>(NW466*((NY466-1)*0.98))-((1-NW466)*1)</f>
        <v/>
      </c>
      <c r="OA466" s="34">
        <f>IF(LR466&lt;0.9,0,IF(AND(LR466&gt;1.1),0,1))</f>
        <v/>
      </c>
      <c r="OB466" s="34">
        <f>IF(LS466&lt;0.9,0,IF(AND(LS466&gt;1.1),0,1))</f>
        <v/>
      </c>
      <c r="OC466" s="32">
        <f>IF(NV466&gt;99,1,0)</f>
        <v/>
      </c>
      <c r="OD466" s="32">
        <f>IF(NZ466&gt;0.0799,1,0)</f>
        <v/>
      </c>
      <c r="OE466" s="32">
        <f>IF(NZ466&gt;OM466,1,0)</f>
        <v/>
      </c>
      <c r="OF466" s="32">
        <f>OC466+OD466+OE466+OA466+OB466</f>
        <v/>
      </c>
      <c r="OG466" s="1">
        <f>ND466+NF466+NH466+NJ466+NL466+NN466+NP466+NR466</f>
        <v/>
      </c>
      <c r="OH466" s="1">
        <f>NE466+NG466+NI466+NK466+NM466+NO466+NQ466+NS466</f>
        <v/>
      </c>
      <c r="OI466" s="1">
        <f>OG466+OH466</f>
        <v/>
      </c>
      <c r="OJ466" s="33">
        <f>OG466/(OG466+OH466)</f>
        <v/>
      </c>
      <c r="OK466" s="3">
        <f>1/OJ466</f>
        <v/>
      </c>
      <c r="OL466" s="1">
        <f>LI466</f>
        <v/>
      </c>
      <c r="OM466" s="79">
        <f>(OJ466*((OL466-1)*0.98))-((1-OJ466)*1)</f>
        <v/>
      </c>
      <c r="ON466" s="34">
        <f>IF(LR466&lt;0.9,0,IF(AND(LR466&gt;1.1),0,1))</f>
        <v/>
      </c>
      <c r="OO466" s="34">
        <f>IF(LS466&lt;0.9,0,IF(AND(LS466&gt;1.1),0,1))</f>
        <v/>
      </c>
      <c r="OP466" s="32">
        <f>IF(OI466&gt;99,1,0)</f>
        <v/>
      </c>
      <c r="OQ466" s="32">
        <f>IF(OM466&gt;0.0799,1,0)</f>
        <v/>
      </c>
      <c r="OR466" s="32">
        <f>IF(OM466&gt;OZ466,1,0)</f>
        <v/>
      </c>
      <c r="OS466" s="32">
        <f>OP466+OQ466+OR466+ON466+OO466</f>
        <v/>
      </c>
      <c r="OT466">
        <f>IF(OF466=5,"BackHome0-0",IF(AND(OS466=5),"BackAway0-0",""))</f>
        <v/>
      </c>
      <c r="OU466">
        <f>IF(OF466=5,KN466,IF(AND(OS466=5),KO466,""))</f>
        <v/>
      </c>
      <c r="OV466">
        <f>IF(OF466=5,"Match Odds",IF(AND(OS466=5),"Match Odds",""))</f>
        <v/>
      </c>
      <c r="OW466">
        <f>IF(OF466=5,KP466,IF(AND(OS466=5),KP466,""))</f>
        <v/>
      </c>
      <c r="OX466">
        <f>IF(OF466=5,"MATCH_ODDS",IF(AND(OS466=5),"MATCH_ODDS",""))</f>
        <v/>
      </c>
      <c r="OY466">
        <f>IF(OF466=5,"BACK",IF(AND(OS466=5),"BACK",""))</f>
        <v/>
      </c>
    </row>
    <row r="467" ht="16.5" customHeight="1" thickBot="1" thickTop="1">
      <c r="A467" s="2" t="n"/>
      <c r="KN467" s="1">
        <f>IF(INDEX(#REF!,MATCH('HT 0-0'!D467,#REF!,0))=INDEX(#REF!,MATCH('HT 0-0'!D467,#REF!,0)),INDEX(#REF!,MATCH('HT 0-0'!D467,#REF!,0)),"ERROR")</f>
        <v/>
      </c>
      <c r="KO467" s="1">
        <f>IF(INDEX(#REF!,MATCH('HT 0-0'!E467,#REF!,0))=INDEX(#REF!,MATCH('HT 0-0'!E467,#REF!,0)),INDEX(#REF!,MATCH('HT 0-0'!E467,#REF!,0)),"ERROR")</f>
        <v/>
      </c>
      <c r="KP467" s="1">
        <f>KN467&amp;" v "&amp;KO467</f>
        <v/>
      </c>
      <c r="KQ467">
        <f>B467&amp;"_"&amp;C467</f>
        <v/>
      </c>
      <c r="KR467" s="1">
        <f>IF((HW467/KK467)&lt;0.335,"G",IF((HW467/KK467)&gt;0.67,"R","A"))</f>
        <v/>
      </c>
      <c r="KS467" s="1">
        <f>IF((HX467/KK467)&lt;0.335,"G",IF((HX467/KK467)&gt;0.67,"R","A"))</f>
        <v/>
      </c>
      <c r="KT467" s="1">
        <f>IF((IH467/KK467)&lt;0.335,"G",IF((IH467/KK467)&gt;0.67,"R","A"))</f>
        <v/>
      </c>
      <c r="KU467" s="1">
        <f>IF((II467/KK467)&lt;0.335,"G",IF((II467/KK467)&gt;0.67,"R","A"))</f>
        <v/>
      </c>
      <c r="KV467" s="1">
        <f>IF((HZ467/KK467)&lt;0.335,"G",IF((HZ467/KK467)&gt;0.67,"R","A"))</f>
        <v/>
      </c>
      <c r="KW467" s="1">
        <f>IF((HY467/KK467)&lt;0.335,"G",IF((HY467/KK467)&gt;0.67,"R","A"))</f>
        <v/>
      </c>
      <c r="KX467" s="1">
        <f>IF((IK467/KK467)&lt;0.335,"G",IF((IK467/KK467)&gt;0.67,"R","A"))</f>
        <v/>
      </c>
      <c r="KY467" s="1">
        <f>IF((IJ467/KK467)&lt;0.335,"G",IF((IJ467/KK467)&gt;0.67,"R","A"))</f>
        <v/>
      </c>
      <c r="KZ467" s="1">
        <f>IF((HQ467/KK467)&lt;0.335,"G",IF((HQ467/KK467)&gt;0.67,"R","A"))</f>
        <v/>
      </c>
      <c r="LA467" s="1">
        <f>IF((IB467/KK467)&lt;0.335,"G",IF((IB467/KK467)&gt;0.67,"R","A"))</f>
        <v/>
      </c>
      <c r="LB467">
        <f>IF(LQ467="0-0",INDEX(Scrape!#REF!,MATCH('HT 0-0'!KP467,Scrape!$B:$B,0)),"")</f>
        <v/>
      </c>
      <c r="LC467">
        <f>IF(LQ467="0-0",INDEX(Scrape!$A:$A,MATCH('HT 0-0'!KP467,Scrape!$B:$B,0)),"")</f>
        <v/>
      </c>
      <c r="LD467">
        <f>IF(LQ467="0-0",INDEX(Scrape!$B:$B,MATCH('HT 0-0'!KP467,Scrape!$B:$B,0)),"")</f>
        <v/>
      </c>
      <c r="LE467">
        <f>IF(LQ467="0-0",INDEX(Scrape!$C:$C,MATCH('HT 0-0'!KP467,Scrape!$B:$B,0)),"")</f>
        <v/>
      </c>
      <c r="LF467">
        <f>IF(LQ467="0-0",INDEX(Scrape!$D:$D,MATCH('HT 0-0'!KP467,Scrape!$B:$B,0)),"")</f>
        <v/>
      </c>
      <c r="LG467">
        <f>IF(LQ467="0-0",INDEX(Scrape!$E:$E,MATCH('HT 0-0'!KP467,Scrape!$B:$B,0)),"")</f>
        <v/>
      </c>
      <c r="LH467">
        <f>IF(LQ467="0-0",INDEX(Scrape!$F:$F,MATCH('HT 0-0'!KP467,Scrape!$B:$B,0)),"")</f>
        <v/>
      </c>
      <c r="LI467">
        <f>IF(LQ467="0-0",INDEX(Scrape!$G:$G,MATCH('HT 0-0'!KP467,Scrape!$B:$B,0)),"")</f>
        <v/>
      </c>
      <c r="LJ467">
        <f>IF(LQ467="0-0",INDEX(Scrape!$H:$H,MATCH('HT 0-0'!KP467,Scrape!$B:$B,0)),"")</f>
        <v/>
      </c>
      <c r="LK467">
        <f>IF(LQ467="0-0",INDEX(Scrape!$I:$I,MATCH('HT 0-0'!KP467,Scrape!$B:$B,0)),"")</f>
        <v/>
      </c>
      <c r="LL467">
        <f>IF(LQ467="0-0",INDEX(Scrape!$J:$J,MATCH('HT 0-0'!KP467,Scrape!$B:$B,0)),"")</f>
        <v/>
      </c>
      <c r="LM467">
        <f>IF(LQ467="0-0",INDEX(Scrape!$K:$K,MATCH('HT 0-0'!KP467,Scrape!$B:$B,0)),"")</f>
        <v/>
      </c>
      <c r="LN467">
        <f>IF(LQ467="0-0",INDEX(Scrape!$L:$L,MATCH('HT 0-0'!KP467,Scrape!$B:$B,0)),"")</f>
        <v/>
      </c>
      <c r="LO467">
        <f>IF(LQ467="0-0",INDEX(Scrape!$M:$M,MATCH('HT 0-0'!KP467,Scrape!$B:$B,0)),"")</f>
        <v/>
      </c>
      <c r="LP467">
        <f>IF(LQ467="0-0",INDEX(Scrape!$N:$N,MATCH('HT 0-0'!KP467,Scrape!$B:$B,0)),"")</f>
        <v/>
      </c>
      <c r="LQ467">
        <f>INDEX(Scrape!$O:$O,MATCH('HT 0-0'!KP467,Scrape!$B:$B,0))</f>
        <v/>
      </c>
      <c r="LR467">
        <f>(1/LJ467)+(1/LI467)+(1/LH467)</f>
        <v/>
      </c>
      <c r="LS467">
        <f>(1/LG467)+(1/LF467)+(1/LE467)</f>
        <v/>
      </c>
      <c r="LT467" s="8">
        <f>IF(INDEX(#REF!,MATCH(KQ467,#REF!,0))=INDEX(#REF!,MATCH(KQ467,#REF!,0)),INDEX(#REF!,MATCH(KQ467,#REF!,0)),"ERROR")</f>
        <v/>
      </c>
      <c r="LU467" s="4">
        <f>IF(KR467="G",2,IF(KR467="R",0.5,IF(KR467="A",1)))</f>
        <v/>
      </c>
      <c r="LV467" s="4">
        <f>IF(KS467="G",0.5,IF(KS467="R",2,IF(KS467="A",1)))</f>
        <v/>
      </c>
      <c r="LW467" s="4">
        <f>IF(KT467="G",2,IF(KT467="R",0.5,IF(KT467="A",1)))</f>
        <v/>
      </c>
      <c r="LX467" s="4">
        <f>IF(KU467="G",0.5,IF(KU467="R",2,IF(KU467="A",1)))</f>
        <v/>
      </c>
      <c r="LY467" s="7">
        <f>(LK467*(LU467+LX467)+(LL467*(LU467+LX467)))</f>
        <v/>
      </c>
      <c r="LZ467" s="7">
        <f>(LN467*(LV467+LW467)+(LO467*(LV467+LW467)))</f>
        <v/>
      </c>
      <c r="MA467" s="11">
        <f>LY467-LZ467</f>
        <v/>
      </c>
      <c r="MB467" s="5">
        <f>MA467+2</f>
        <v/>
      </c>
      <c r="MC467" s="6">
        <f>MA467-2</f>
        <v/>
      </c>
      <c r="MD467" s="4">
        <f>LE467</f>
        <v/>
      </c>
      <c r="ME467" s="9">
        <f>IF(MD467=0,1000,MD467+0.75)</f>
        <v/>
      </c>
      <c r="MF467" s="10">
        <f>IF(MD467=0,0,MD467-0.75)</f>
        <v/>
      </c>
      <c r="MG467" s="4">
        <f>((LM467*(LU467+LX467))-((LP467*(LV467+LW467))))</f>
        <v/>
      </c>
      <c r="MH467" s="9">
        <f>MG467*1.2</f>
        <v/>
      </c>
      <c r="MI467" s="10">
        <f>MG467*0.8</f>
        <v/>
      </c>
      <c r="MJ467">
        <f>IFERROR(OT467,"")</f>
        <v/>
      </c>
      <c r="MK467">
        <f>IFERROR(OU467,"")</f>
        <v/>
      </c>
      <c r="ML467">
        <f>IFERROR(OV467,"")</f>
        <v/>
      </c>
      <c r="MM467">
        <f>IFERROR(OW467,"")</f>
        <v/>
      </c>
      <c r="MN467">
        <f>IFERROR(OX467,"")</f>
        <v/>
      </c>
      <c r="MO467">
        <f>IFERROR(OY467,"")</f>
        <v/>
      </c>
      <c r="MP467" s="1">
        <f>COUNTIFS(#REF!,LT467,#REF!,1,#REF!,"&gt;="&amp;MC467,#REF!,"&lt;="&amp;MB467,#REF!,"&lt;="&amp;ME467,#REF!,"&gt;="&amp;MF467,#REF!,"="&amp;KV467,#REF!,"="&amp;KX467)</f>
        <v/>
      </c>
      <c r="MQ467" s="1">
        <f>COUNTIFS(#REF!,LT467,#REF!,0,#REF!,"&gt;="&amp;MC467,#REF!,"&lt;="&amp;MB467,#REF!,"&lt;="&amp;ME467,#REF!,"&gt;="&amp;MF467,#REF!,"="&amp;KV467,#REF!,"="&amp;KX467)</f>
        <v/>
      </c>
      <c r="MR467" s="1">
        <f>COUNTIFS(#REF!,LT467,#REF!,1,#REF!,"&gt;="&amp;MC467,#REF!,"&lt;="&amp;MB467,#REF!,"&lt;="&amp;ME467,#REF!,"&gt;="&amp;MF467,#REF!,"="&amp;KW467,#REF!,"="&amp;KY467)</f>
        <v/>
      </c>
      <c r="MS467" s="1">
        <f>COUNTIFS(#REF!,LT467,#REF!,0,#REF!,"&gt;="&amp;MC467,#REF!,"&lt;="&amp;MB467,#REF!,"&lt;="&amp;ME467,#REF!,"&gt;="&amp;MF467,#REF!,"="&amp;KW467,#REF!,"="&amp;KY467)</f>
        <v/>
      </c>
      <c r="MT467" s="1">
        <f>COUNTIFS(#REF!,LT467,#REF!,1,#REF!,"&gt;="&amp;MI467,#REF!,"&lt;="&amp;MH467,#REF!,"&lt;="&amp;ME467,#REF!,"&gt;="&amp;MF467)</f>
        <v/>
      </c>
      <c r="MU467" s="1">
        <f>COUNTIFS(#REF!,LT467,#REF!,0,#REF!,"&gt;="&amp;MI467,#REF!,"&lt;="&amp;MH467,#REF!,"&lt;="&amp;ME467,#REF!,"&gt;="&amp;MF467)</f>
        <v/>
      </c>
      <c r="MV467" s="1">
        <f>COUNTIFS(#REF!,LT467,#REF!,1,#REF!,"&gt;="&amp;MI467,#REF!,"&lt;="&amp;MH467,#REF!,"="&amp;KZ467,#REF!,"="&amp;LA467,#REF!,"&lt;="&amp;ME467,#REF!,"&gt;="&amp;MF467)</f>
        <v/>
      </c>
      <c r="MW467" s="1">
        <f>COUNTIFS(#REF!,LT467,#REF!,0,#REF!,"&gt;="&amp;MI467,#REF!,"&lt;="&amp;MH467,#REF!,"="&amp;KZ467,#REF!,"="&amp;LA467,#REF!,"&lt;="&amp;ME467,#REF!,"&gt;="&amp;MF467)</f>
        <v/>
      </c>
      <c r="MX467" s="1">
        <f>COUNTIFS(#REF!,LT467,#REF!,1,#REF!,"&gt;="&amp;MC467,#REF!,"&lt;="&amp;MB467,#REF!,"&lt;="&amp;ME467,#REF!,"&gt;="&amp;MF467)</f>
        <v/>
      </c>
      <c r="MY467" s="1">
        <f>COUNTIFS(#REF!,LT467,#REF!,0,#REF!,"&gt;="&amp;MC467,#REF!,"&lt;="&amp;MB467,#REF!,"&lt;="&amp;ME467,#REF!,"&gt;="&amp;MF467)</f>
        <v/>
      </c>
      <c r="MZ467" s="1">
        <f>COUNTIFS(#REF!,LT467,#REF!,1,#REF!,"&lt;="&amp;ME467,#REF!,"&gt;="&amp;MF467,#REF!,"="&amp;KV467,#REF!,"="&amp;KX467)</f>
        <v/>
      </c>
      <c r="NA467" s="1">
        <f>COUNTIFS(#REF!,LT467,#REF!,0,#REF!,"&lt;="&amp;ME467,#REF!,"&gt;="&amp;MF467,#REF!,"="&amp;KV467,#REF!,"="&amp;KX467)</f>
        <v/>
      </c>
      <c r="NB467" s="1">
        <f>COUNTIFS(#REF!,LT467,#REF!,1,#REF!,"&lt;="&amp;ME467,#REF!,"&gt;="&amp;MF467,#REF!,"="&amp;KW467,#REF!,"="&amp;KY467)</f>
        <v/>
      </c>
      <c r="NC467" s="1">
        <f>COUNTIFS(#REF!,LT467,#REF!,0,#REF!,"&lt;="&amp;ME467,#REF!,"&gt;="&amp;MF467,#REF!,"="&amp;KW467,#REF!,"="&amp;KY467)</f>
        <v/>
      </c>
      <c r="ND467" s="1">
        <f>COUNTIFS(#REF!,LT467,#REF!,1,#REF!,"&gt;="&amp;MC467,#REF!,"&lt;="&amp;MB467,#REF!,"&lt;="&amp;ME467,#REF!,"&gt;="&amp;MF467,#REF!,"="&amp;KV467,#REF!,"="&amp;KX467)</f>
        <v/>
      </c>
      <c r="NE467" s="1">
        <f>COUNTIFS(#REF!,LT467,#REF!,0,#REF!,"&gt;="&amp;MC467,#REF!,"&lt;="&amp;MB467,#REF!,"&lt;="&amp;ME467,#REF!,"&gt;="&amp;MF467,#REF!,"="&amp;KV467,#REF!,"="&amp;KX467)</f>
        <v/>
      </c>
      <c r="NF467" s="1">
        <f>COUNTIFS(#REF!,LT467,#REF!,1,#REF!,"&gt;="&amp;MC467,#REF!,"&lt;="&amp;MB467,#REF!,"&lt;="&amp;ME467,#REF!,"&gt;="&amp;MF467,#REF!,"="&amp;KW467,#REF!,"="&amp;KY467)</f>
        <v/>
      </c>
      <c r="NG467" s="1">
        <f>COUNTIFS(#REF!,LT467,#REF!,0,#REF!,"&gt;="&amp;MC467,#REF!,"&lt;="&amp;MB467,#REF!,"&lt;="&amp;ME467,#REF!,"&gt;="&amp;MF467,#REF!,"="&amp;KW467,#REF!,"="&amp;KY467)</f>
        <v/>
      </c>
      <c r="NH467" s="1">
        <f>COUNTIFS(#REF!,LT467,#REF!,1,#REF!,"&gt;="&amp;MC467,#REF!,"&lt;="&amp;MB467,#REF!,"&lt;="&amp;ME467,#REF!,"&gt;="&amp;MF467,#REF!,"="&amp;KZ467,#REF!,"="&amp;LA467)</f>
        <v/>
      </c>
      <c r="NI467" s="1">
        <f>COUNTIFS(#REF!,LT467,#REF!,0,#REF!,"&gt;="&amp;MC467,#REF!,"&lt;="&amp;MB467,#REF!,"&lt;="&amp;ME467,#REF!,"&gt;="&amp;MF467,#REF!,"="&amp;KZ467,#REF!,"="&amp;LA467)</f>
        <v/>
      </c>
      <c r="NJ467" s="1">
        <f>COUNTIFS(#REF!,LT467,#REF!,1,#REF!,"&gt;="&amp;MI467,#REF!,"&lt;="&amp;MH467,#REF!,"&lt;="&amp;ME467,#REF!,"&gt;="&amp;MF467)</f>
        <v/>
      </c>
      <c r="NK467" s="1">
        <f>COUNTIFS(#REF!,LT467,#REF!,0,#REF!,"&gt;="&amp;MI467,#REF!,"&lt;="&amp;MH467,#REF!,"&lt;="&amp;ME467,#REF!,"&gt;="&amp;MF467)</f>
        <v/>
      </c>
      <c r="NL467" s="1">
        <f>COUNTIFS(#REF!,LT467,#REF!,1,#REF!,"&gt;="&amp;MI467,#REF!,"&lt;="&amp;MH467,#REF!,"="&amp;KZ467,#REF!,"="&amp;LA467,#REF!,"&lt;="&amp;ME467,#REF!,"&gt;="&amp;MF467)</f>
        <v/>
      </c>
      <c r="NM467" s="1">
        <f>COUNTIFS(#REF!,LT467,#REF!,0,#REF!,"&gt;="&amp;MI467,#REF!,"&lt;="&amp;MH467,#REF!,"="&amp;KZ467,#REF!,"="&amp;LA467,#REF!,"&lt;="&amp;ME467,#REF!,"&gt;="&amp;MF467)</f>
        <v/>
      </c>
      <c r="NN467" s="1">
        <f>COUNTIFS(#REF!,LT467,#REF!,1,#REF!,"&gt;="&amp;MC467,#REF!,"&lt;="&amp;MB467,#REF!,"&lt;="&amp;ME467,#REF!,"&gt;="&amp;MF467)</f>
        <v/>
      </c>
      <c r="NO467" s="1">
        <f>COUNTIFS(#REF!,LT467,#REF!,0,#REF!,"&gt;="&amp;MC467,#REF!,"&lt;="&amp;MB467,#REF!,"&lt;="&amp;ME467,#REF!,"&gt;="&amp;MF467)</f>
        <v/>
      </c>
      <c r="NP467" s="1">
        <f>COUNTIFS(#REF!,LT467,#REF!,1,#REF!,"&lt;="&amp;ME467,#REF!,"&gt;="&amp;MF467,#REF!,"="&amp;KV467,#REF!,"="&amp;KX467)</f>
        <v/>
      </c>
      <c r="NQ467" s="1">
        <f>COUNTIFS(#REF!,LT467,#REF!,0,#REF!,"&lt;="&amp;ME467,#REF!,"&gt;="&amp;MF467,#REF!,"="&amp;KV467,#REF!,"="&amp;KX467)</f>
        <v/>
      </c>
      <c r="NR467" s="1">
        <f>COUNTIFS(#REF!,LT467,#REF!,1,#REF!,"&lt;="&amp;ME467,#REF!,"&gt;="&amp;MF467,#REF!,"="&amp;KW467,#REF!,"="&amp;KY467)</f>
        <v/>
      </c>
      <c r="NS467" s="1">
        <f>COUNTIFS(#REF!,LT467,#REF!,0,#REF!,"&lt;="&amp;ME467,#REF!,"&gt;="&amp;MF467,#REF!,"="&amp;KW467,#REF!,"="&amp;KY467)</f>
        <v/>
      </c>
      <c r="NT467" s="1">
        <f>MP467+MR467+MT467+MV467+MX467+MZ467+NB467</f>
        <v/>
      </c>
      <c r="NU467" s="1">
        <f>MQ467+MS467+MU467+MW467+MY467+NA467+NC467</f>
        <v/>
      </c>
      <c r="NV467" s="1">
        <f>NT467+NU467</f>
        <v/>
      </c>
      <c r="NW467" s="33">
        <f>NT467/(NT467+NU467)</f>
        <v/>
      </c>
      <c r="NX467" s="3">
        <f>1/NW467</f>
        <v/>
      </c>
      <c r="NY467" s="1">
        <f>LH467</f>
        <v/>
      </c>
      <c r="NZ467" s="79">
        <f>(NW467*((NY467-1)*0.98))-((1-NW467)*1)</f>
        <v/>
      </c>
      <c r="OA467" s="34">
        <f>IF(LR467&lt;0.9,0,IF(AND(LR467&gt;1.1),0,1))</f>
        <v/>
      </c>
      <c r="OB467" s="34">
        <f>IF(LS467&lt;0.9,0,IF(AND(LS467&gt;1.1),0,1))</f>
        <v/>
      </c>
      <c r="OC467" s="32">
        <f>IF(NV467&gt;99,1,0)</f>
        <v/>
      </c>
      <c r="OD467" s="32">
        <f>IF(NZ467&gt;0.0799,1,0)</f>
        <v/>
      </c>
      <c r="OE467" s="32">
        <f>IF(NZ467&gt;OM467,1,0)</f>
        <v/>
      </c>
      <c r="OF467" s="32">
        <f>OC467+OD467+OE467+OA467+OB467</f>
        <v/>
      </c>
      <c r="OG467" s="1">
        <f>ND467+NF467+NH467+NJ467+NL467+NN467+NP467+NR467</f>
        <v/>
      </c>
      <c r="OH467" s="1">
        <f>NE467+NG467+NI467+NK467+NM467+NO467+NQ467+NS467</f>
        <v/>
      </c>
      <c r="OI467" s="1">
        <f>OG467+OH467</f>
        <v/>
      </c>
      <c r="OJ467" s="33">
        <f>OG467/(OG467+OH467)</f>
        <v/>
      </c>
      <c r="OK467" s="3">
        <f>1/OJ467</f>
        <v/>
      </c>
      <c r="OL467" s="1">
        <f>LI467</f>
        <v/>
      </c>
      <c r="OM467" s="79">
        <f>(OJ467*((OL467-1)*0.98))-((1-OJ467)*1)</f>
        <v/>
      </c>
      <c r="ON467" s="34">
        <f>IF(LR467&lt;0.9,0,IF(AND(LR467&gt;1.1),0,1))</f>
        <v/>
      </c>
      <c r="OO467" s="34">
        <f>IF(LS467&lt;0.9,0,IF(AND(LS467&gt;1.1),0,1))</f>
        <v/>
      </c>
      <c r="OP467" s="32">
        <f>IF(OI467&gt;99,1,0)</f>
        <v/>
      </c>
      <c r="OQ467" s="32">
        <f>IF(OM467&gt;0.0799,1,0)</f>
        <v/>
      </c>
      <c r="OR467" s="32">
        <f>IF(OM467&gt;OZ467,1,0)</f>
        <v/>
      </c>
      <c r="OS467" s="32">
        <f>OP467+OQ467+OR467+ON467+OO467</f>
        <v/>
      </c>
      <c r="OT467">
        <f>IF(OF467=5,"BackHome0-0",IF(AND(OS467=5),"BackAway0-0",""))</f>
        <v/>
      </c>
      <c r="OU467">
        <f>IF(OF467=5,KN467,IF(AND(OS467=5),KO467,""))</f>
        <v/>
      </c>
      <c r="OV467">
        <f>IF(OF467=5,"Match Odds",IF(AND(OS467=5),"Match Odds",""))</f>
        <v/>
      </c>
      <c r="OW467">
        <f>IF(OF467=5,KP467,IF(AND(OS467=5),KP467,""))</f>
        <v/>
      </c>
      <c r="OX467">
        <f>IF(OF467=5,"MATCH_ODDS",IF(AND(OS467=5),"MATCH_ODDS",""))</f>
        <v/>
      </c>
      <c r="OY467">
        <f>IF(OF467=5,"BACK",IF(AND(OS467=5),"BACK",""))</f>
        <v/>
      </c>
    </row>
    <row r="468" ht="16.5" customHeight="1" thickBot="1" thickTop="1">
      <c r="A468" s="2" t="n"/>
      <c r="KN468" s="1">
        <f>IF(INDEX(#REF!,MATCH('HT 0-0'!D468,#REF!,0))=INDEX(#REF!,MATCH('HT 0-0'!D468,#REF!,0)),INDEX(#REF!,MATCH('HT 0-0'!D468,#REF!,0)),"ERROR")</f>
        <v/>
      </c>
      <c r="KO468" s="1">
        <f>IF(INDEX(#REF!,MATCH('HT 0-0'!E468,#REF!,0))=INDEX(#REF!,MATCH('HT 0-0'!E468,#REF!,0)),INDEX(#REF!,MATCH('HT 0-0'!E468,#REF!,0)),"ERROR")</f>
        <v/>
      </c>
      <c r="KP468" s="1">
        <f>KN468&amp;" v "&amp;KO468</f>
        <v/>
      </c>
      <c r="KQ468">
        <f>B468&amp;"_"&amp;C468</f>
        <v/>
      </c>
      <c r="KR468" s="1">
        <f>IF((HW468/KK468)&lt;0.335,"G",IF((HW468/KK468)&gt;0.67,"R","A"))</f>
        <v/>
      </c>
      <c r="KS468" s="1">
        <f>IF((HX468/KK468)&lt;0.335,"G",IF((HX468/KK468)&gt;0.67,"R","A"))</f>
        <v/>
      </c>
      <c r="KT468" s="1">
        <f>IF((IH468/KK468)&lt;0.335,"G",IF((IH468/KK468)&gt;0.67,"R","A"))</f>
        <v/>
      </c>
      <c r="KU468" s="1">
        <f>IF((II468/KK468)&lt;0.335,"G",IF((II468/KK468)&gt;0.67,"R","A"))</f>
        <v/>
      </c>
      <c r="KV468" s="1">
        <f>IF((HZ468/KK468)&lt;0.335,"G",IF((HZ468/KK468)&gt;0.67,"R","A"))</f>
        <v/>
      </c>
      <c r="KW468" s="1">
        <f>IF((HY468/KK468)&lt;0.335,"G",IF((HY468/KK468)&gt;0.67,"R","A"))</f>
        <v/>
      </c>
      <c r="KX468" s="1">
        <f>IF((IK468/KK468)&lt;0.335,"G",IF((IK468/KK468)&gt;0.67,"R","A"))</f>
        <v/>
      </c>
      <c r="KY468" s="1">
        <f>IF((IJ468/KK468)&lt;0.335,"G",IF((IJ468/KK468)&gt;0.67,"R","A"))</f>
        <v/>
      </c>
      <c r="KZ468" s="1">
        <f>IF((HQ468/KK468)&lt;0.335,"G",IF((HQ468/KK468)&gt;0.67,"R","A"))</f>
        <v/>
      </c>
      <c r="LA468" s="1">
        <f>IF((IB468/KK468)&lt;0.335,"G",IF((IB468/KK468)&gt;0.67,"R","A"))</f>
        <v/>
      </c>
      <c r="LB468">
        <f>IF(LQ468="0-0",INDEX(Scrape!#REF!,MATCH('HT 0-0'!KP468,Scrape!$B:$B,0)),"")</f>
        <v/>
      </c>
      <c r="LC468">
        <f>IF(LQ468="0-0",INDEX(Scrape!$A:$A,MATCH('HT 0-0'!KP468,Scrape!$B:$B,0)),"")</f>
        <v/>
      </c>
      <c r="LD468">
        <f>IF(LQ468="0-0",INDEX(Scrape!$B:$B,MATCH('HT 0-0'!KP468,Scrape!$B:$B,0)),"")</f>
        <v/>
      </c>
      <c r="LE468">
        <f>IF(LQ468="0-0",INDEX(Scrape!$C:$C,MATCH('HT 0-0'!KP468,Scrape!$B:$B,0)),"")</f>
        <v/>
      </c>
      <c r="LF468">
        <f>IF(LQ468="0-0",INDEX(Scrape!$D:$D,MATCH('HT 0-0'!KP468,Scrape!$B:$B,0)),"")</f>
        <v/>
      </c>
      <c r="LG468">
        <f>IF(LQ468="0-0",INDEX(Scrape!$E:$E,MATCH('HT 0-0'!KP468,Scrape!$B:$B,0)),"")</f>
        <v/>
      </c>
      <c r="LH468">
        <f>IF(LQ468="0-0",INDEX(Scrape!$F:$F,MATCH('HT 0-0'!KP468,Scrape!$B:$B,0)),"")</f>
        <v/>
      </c>
      <c r="LI468">
        <f>IF(LQ468="0-0",INDEX(Scrape!$G:$G,MATCH('HT 0-0'!KP468,Scrape!$B:$B,0)),"")</f>
        <v/>
      </c>
      <c r="LJ468">
        <f>IF(LQ468="0-0",INDEX(Scrape!$H:$H,MATCH('HT 0-0'!KP468,Scrape!$B:$B,0)),"")</f>
        <v/>
      </c>
      <c r="LK468">
        <f>IF(LQ468="0-0",INDEX(Scrape!$I:$I,MATCH('HT 0-0'!KP468,Scrape!$B:$B,0)),"")</f>
        <v/>
      </c>
      <c r="LL468">
        <f>IF(LQ468="0-0",INDEX(Scrape!$J:$J,MATCH('HT 0-0'!KP468,Scrape!$B:$B,0)),"")</f>
        <v/>
      </c>
      <c r="LM468">
        <f>IF(LQ468="0-0",INDEX(Scrape!$K:$K,MATCH('HT 0-0'!KP468,Scrape!$B:$B,0)),"")</f>
        <v/>
      </c>
      <c r="LN468">
        <f>IF(LQ468="0-0",INDEX(Scrape!$L:$L,MATCH('HT 0-0'!KP468,Scrape!$B:$B,0)),"")</f>
        <v/>
      </c>
      <c r="LO468">
        <f>IF(LQ468="0-0",INDEX(Scrape!$M:$M,MATCH('HT 0-0'!KP468,Scrape!$B:$B,0)),"")</f>
        <v/>
      </c>
      <c r="LP468">
        <f>IF(LQ468="0-0",INDEX(Scrape!$N:$N,MATCH('HT 0-0'!KP468,Scrape!$B:$B,0)),"")</f>
        <v/>
      </c>
      <c r="LQ468">
        <f>INDEX(Scrape!$O:$O,MATCH('HT 0-0'!KP468,Scrape!$B:$B,0))</f>
        <v/>
      </c>
      <c r="LR468">
        <f>(1/LJ468)+(1/LI468)+(1/LH468)</f>
        <v/>
      </c>
      <c r="LS468">
        <f>(1/LG468)+(1/LF468)+(1/LE468)</f>
        <v/>
      </c>
      <c r="LT468" s="8">
        <f>IF(INDEX(#REF!,MATCH(KQ468,#REF!,0))=INDEX(#REF!,MATCH(KQ468,#REF!,0)),INDEX(#REF!,MATCH(KQ468,#REF!,0)),"ERROR")</f>
        <v/>
      </c>
      <c r="LU468" s="4">
        <f>IF(KR468="G",2,IF(KR468="R",0.5,IF(KR468="A",1)))</f>
        <v/>
      </c>
      <c r="LV468" s="4">
        <f>IF(KS468="G",0.5,IF(KS468="R",2,IF(KS468="A",1)))</f>
        <v/>
      </c>
      <c r="LW468" s="4">
        <f>IF(KT468="G",2,IF(KT468="R",0.5,IF(KT468="A",1)))</f>
        <v/>
      </c>
      <c r="LX468" s="4">
        <f>IF(KU468="G",0.5,IF(KU468="R",2,IF(KU468="A",1)))</f>
        <v/>
      </c>
      <c r="LY468" s="7">
        <f>(LK468*(LU468+LX468)+(LL468*(LU468+LX468)))</f>
        <v/>
      </c>
      <c r="LZ468" s="7">
        <f>(LN468*(LV468+LW468)+(LO468*(LV468+LW468)))</f>
        <v/>
      </c>
      <c r="MA468" s="11">
        <f>LY468-LZ468</f>
        <v/>
      </c>
      <c r="MB468" s="5">
        <f>MA468+2</f>
        <v/>
      </c>
      <c r="MC468" s="6">
        <f>MA468-2</f>
        <v/>
      </c>
      <c r="MD468" s="4">
        <f>LE468</f>
        <v/>
      </c>
      <c r="ME468" s="9">
        <f>IF(MD468=0,1000,MD468+0.75)</f>
        <v/>
      </c>
      <c r="MF468" s="10">
        <f>IF(MD468=0,0,MD468-0.75)</f>
        <v/>
      </c>
      <c r="MG468" s="4">
        <f>((LM468*(LU468+LX468))-((LP468*(LV468+LW468))))</f>
        <v/>
      </c>
      <c r="MH468" s="9">
        <f>MG468*1.2</f>
        <v/>
      </c>
      <c r="MI468" s="10">
        <f>MG468*0.8</f>
        <v/>
      </c>
      <c r="MJ468">
        <f>IFERROR(OT468,"")</f>
        <v/>
      </c>
      <c r="MK468">
        <f>IFERROR(OU468,"")</f>
        <v/>
      </c>
      <c r="ML468">
        <f>IFERROR(OV468,"")</f>
        <v/>
      </c>
      <c r="MM468">
        <f>IFERROR(OW468,"")</f>
        <v/>
      </c>
      <c r="MN468">
        <f>IFERROR(OX468,"")</f>
        <v/>
      </c>
      <c r="MO468">
        <f>IFERROR(OY468,"")</f>
        <v/>
      </c>
      <c r="MP468" s="1">
        <f>COUNTIFS(#REF!,LT468,#REF!,1,#REF!,"&gt;="&amp;MC468,#REF!,"&lt;="&amp;MB468,#REF!,"&lt;="&amp;ME468,#REF!,"&gt;="&amp;MF468,#REF!,"="&amp;KV468,#REF!,"="&amp;KX468)</f>
        <v/>
      </c>
      <c r="MQ468" s="1">
        <f>COUNTIFS(#REF!,LT468,#REF!,0,#REF!,"&gt;="&amp;MC468,#REF!,"&lt;="&amp;MB468,#REF!,"&lt;="&amp;ME468,#REF!,"&gt;="&amp;MF468,#REF!,"="&amp;KV468,#REF!,"="&amp;KX468)</f>
        <v/>
      </c>
      <c r="MR468" s="1">
        <f>COUNTIFS(#REF!,LT468,#REF!,1,#REF!,"&gt;="&amp;MC468,#REF!,"&lt;="&amp;MB468,#REF!,"&lt;="&amp;ME468,#REF!,"&gt;="&amp;MF468,#REF!,"="&amp;KW468,#REF!,"="&amp;KY468)</f>
        <v/>
      </c>
      <c r="MS468" s="1">
        <f>COUNTIFS(#REF!,LT468,#REF!,0,#REF!,"&gt;="&amp;MC468,#REF!,"&lt;="&amp;MB468,#REF!,"&lt;="&amp;ME468,#REF!,"&gt;="&amp;MF468,#REF!,"="&amp;KW468,#REF!,"="&amp;KY468)</f>
        <v/>
      </c>
      <c r="MT468" s="1">
        <f>COUNTIFS(#REF!,LT468,#REF!,1,#REF!,"&gt;="&amp;MI468,#REF!,"&lt;="&amp;MH468,#REF!,"&lt;="&amp;ME468,#REF!,"&gt;="&amp;MF468)</f>
        <v/>
      </c>
      <c r="MU468" s="1">
        <f>COUNTIFS(#REF!,LT468,#REF!,0,#REF!,"&gt;="&amp;MI468,#REF!,"&lt;="&amp;MH468,#REF!,"&lt;="&amp;ME468,#REF!,"&gt;="&amp;MF468)</f>
        <v/>
      </c>
      <c r="MV468" s="1">
        <f>COUNTIFS(#REF!,LT468,#REF!,1,#REF!,"&gt;="&amp;MI468,#REF!,"&lt;="&amp;MH468,#REF!,"="&amp;KZ468,#REF!,"="&amp;LA468,#REF!,"&lt;="&amp;ME468,#REF!,"&gt;="&amp;MF468)</f>
        <v/>
      </c>
      <c r="MW468" s="1">
        <f>COUNTIFS(#REF!,LT468,#REF!,0,#REF!,"&gt;="&amp;MI468,#REF!,"&lt;="&amp;MH468,#REF!,"="&amp;KZ468,#REF!,"="&amp;LA468,#REF!,"&lt;="&amp;ME468,#REF!,"&gt;="&amp;MF468)</f>
        <v/>
      </c>
      <c r="MX468" s="1">
        <f>COUNTIFS(#REF!,LT468,#REF!,1,#REF!,"&gt;="&amp;MC468,#REF!,"&lt;="&amp;MB468,#REF!,"&lt;="&amp;ME468,#REF!,"&gt;="&amp;MF468)</f>
        <v/>
      </c>
      <c r="MY468" s="1">
        <f>COUNTIFS(#REF!,LT468,#REF!,0,#REF!,"&gt;="&amp;MC468,#REF!,"&lt;="&amp;MB468,#REF!,"&lt;="&amp;ME468,#REF!,"&gt;="&amp;MF468)</f>
        <v/>
      </c>
      <c r="MZ468" s="1">
        <f>COUNTIFS(#REF!,LT468,#REF!,1,#REF!,"&lt;="&amp;ME468,#REF!,"&gt;="&amp;MF468,#REF!,"="&amp;KV468,#REF!,"="&amp;KX468)</f>
        <v/>
      </c>
      <c r="NA468" s="1">
        <f>COUNTIFS(#REF!,LT468,#REF!,0,#REF!,"&lt;="&amp;ME468,#REF!,"&gt;="&amp;MF468,#REF!,"="&amp;KV468,#REF!,"="&amp;KX468)</f>
        <v/>
      </c>
      <c r="NB468" s="1">
        <f>COUNTIFS(#REF!,LT468,#REF!,1,#REF!,"&lt;="&amp;ME468,#REF!,"&gt;="&amp;MF468,#REF!,"="&amp;KW468,#REF!,"="&amp;KY468)</f>
        <v/>
      </c>
      <c r="NC468" s="1">
        <f>COUNTIFS(#REF!,LT468,#REF!,0,#REF!,"&lt;="&amp;ME468,#REF!,"&gt;="&amp;MF468,#REF!,"="&amp;KW468,#REF!,"="&amp;KY468)</f>
        <v/>
      </c>
      <c r="ND468" s="1">
        <f>COUNTIFS(#REF!,LT468,#REF!,1,#REF!,"&gt;="&amp;MC468,#REF!,"&lt;="&amp;MB468,#REF!,"&lt;="&amp;ME468,#REF!,"&gt;="&amp;MF468,#REF!,"="&amp;KV468,#REF!,"="&amp;KX468)</f>
        <v/>
      </c>
      <c r="NE468" s="1">
        <f>COUNTIFS(#REF!,LT468,#REF!,0,#REF!,"&gt;="&amp;MC468,#REF!,"&lt;="&amp;MB468,#REF!,"&lt;="&amp;ME468,#REF!,"&gt;="&amp;MF468,#REF!,"="&amp;KV468,#REF!,"="&amp;KX468)</f>
        <v/>
      </c>
      <c r="NF468" s="1">
        <f>COUNTIFS(#REF!,LT468,#REF!,1,#REF!,"&gt;="&amp;MC468,#REF!,"&lt;="&amp;MB468,#REF!,"&lt;="&amp;ME468,#REF!,"&gt;="&amp;MF468,#REF!,"="&amp;KW468,#REF!,"="&amp;KY468)</f>
        <v/>
      </c>
      <c r="NG468" s="1">
        <f>COUNTIFS(#REF!,LT468,#REF!,0,#REF!,"&gt;="&amp;MC468,#REF!,"&lt;="&amp;MB468,#REF!,"&lt;="&amp;ME468,#REF!,"&gt;="&amp;MF468,#REF!,"="&amp;KW468,#REF!,"="&amp;KY468)</f>
        <v/>
      </c>
      <c r="NH468" s="1">
        <f>COUNTIFS(#REF!,LT468,#REF!,1,#REF!,"&gt;="&amp;MC468,#REF!,"&lt;="&amp;MB468,#REF!,"&lt;="&amp;ME468,#REF!,"&gt;="&amp;MF468,#REF!,"="&amp;KZ468,#REF!,"="&amp;LA468)</f>
        <v/>
      </c>
      <c r="NI468" s="1">
        <f>COUNTIFS(#REF!,LT468,#REF!,0,#REF!,"&gt;="&amp;MC468,#REF!,"&lt;="&amp;MB468,#REF!,"&lt;="&amp;ME468,#REF!,"&gt;="&amp;MF468,#REF!,"="&amp;KZ468,#REF!,"="&amp;LA468)</f>
        <v/>
      </c>
      <c r="NJ468" s="1">
        <f>COUNTIFS(#REF!,LT468,#REF!,1,#REF!,"&gt;="&amp;MI468,#REF!,"&lt;="&amp;MH468,#REF!,"&lt;="&amp;ME468,#REF!,"&gt;="&amp;MF468)</f>
        <v/>
      </c>
      <c r="NK468" s="1">
        <f>COUNTIFS(#REF!,LT468,#REF!,0,#REF!,"&gt;="&amp;MI468,#REF!,"&lt;="&amp;MH468,#REF!,"&lt;="&amp;ME468,#REF!,"&gt;="&amp;MF468)</f>
        <v/>
      </c>
      <c r="NL468" s="1">
        <f>COUNTIFS(#REF!,LT468,#REF!,1,#REF!,"&gt;="&amp;MI468,#REF!,"&lt;="&amp;MH468,#REF!,"="&amp;KZ468,#REF!,"="&amp;LA468,#REF!,"&lt;="&amp;ME468,#REF!,"&gt;="&amp;MF468)</f>
        <v/>
      </c>
      <c r="NM468" s="1">
        <f>COUNTIFS(#REF!,LT468,#REF!,0,#REF!,"&gt;="&amp;MI468,#REF!,"&lt;="&amp;MH468,#REF!,"="&amp;KZ468,#REF!,"="&amp;LA468,#REF!,"&lt;="&amp;ME468,#REF!,"&gt;="&amp;MF468)</f>
        <v/>
      </c>
      <c r="NN468" s="1">
        <f>COUNTIFS(#REF!,LT468,#REF!,1,#REF!,"&gt;="&amp;MC468,#REF!,"&lt;="&amp;MB468,#REF!,"&lt;="&amp;ME468,#REF!,"&gt;="&amp;MF468)</f>
        <v/>
      </c>
      <c r="NO468" s="1">
        <f>COUNTIFS(#REF!,LT468,#REF!,0,#REF!,"&gt;="&amp;MC468,#REF!,"&lt;="&amp;MB468,#REF!,"&lt;="&amp;ME468,#REF!,"&gt;="&amp;MF468)</f>
        <v/>
      </c>
      <c r="NP468" s="1">
        <f>COUNTIFS(#REF!,LT468,#REF!,1,#REF!,"&lt;="&amp;ME468,#REF!,"&gt;="&amp;MF468,#REF!,"="&amp;KV468,#REF!,"="&amp;KX468)</f>
        <v/>
      </c>
      <c r="NQ468" s="1">
        <f>COUNTIFS(#REF!,LT468,#REF!,0,#REF!,"&lt;="&amp;ME468,#REF!,"&gt;="&amp;MF468,#REF!,"="&amp;KV468,#REF!,"="&amp;KX468)</f>
        <v/>
      </c>
      <c r="NR468" s="1">
        <f>COUNTIFS(#REF!,LT468,#REF!,1,#REF!,"&lt;="&amp;ME468,#REF!,"&gt;="&amp;MF468,#REF!,"="&amp;KW468,#REF!,"="&amp;KY468)</f>
        <v/>
      </c>
      <c r="NS468" s="1">
        <f>COUNTIFS(#REF!,LT468,#REF!,0,#REF!,"&lt;="&amp;ME468,#REF!,"&gt;="&amp;MF468,#REF!,"="&amp;KW468,#REF!,"="&amp;KY468)</f>
        <v/>
      </c>
      <c r="NT468" s="1">
        <f>MP468+MR468+MT468+MV468+MX468+MZ468+NB468</f>
        <v/>
      </c>
      <c r="NU468" s="1">
        <f>MQ468+MS468+MU468+MW468+MY468+NA468+NC468</f>
        <v/>
      </c>
      <c r="NV468" s="1">
        <f>NT468+NU468</f>
        <v/>
      </c>
      <c r="NW468" s="33">
        <f>NT468/(NT468+NU468)</f>
        <v/>
      </c>
      <c r="NX468" s="3">
        <f>1/NW468</f>
        <v/>
      </c>
      <c r="NY468" s="1">
        <f>LH468</f>
        <v/>
      </c>
      <c r="NZ468" s="79">
        <f>(NW468*((NY468-1)*0.98))-((1-NW468)*1)</f>
        <v/>
      </c>
      <c r="OA468" s="34">
        <f>IF(LR468&lt;0.9,0,IF(AND(LR468&gt;1.1),0,1))</f>
        <v/>
      </c>
      <c r="OB468" s="34">
        <f>IF(LS468&lt;0.9,0,IF(AND(LS468&gt;1.1),0,1))</f>
        <v/>
      </c>
      <c r="OC468" s="32">
        <f>IF(NV468&gt;99,1,0)</f>
        <v/>
      </c>
      <c r="OD468" s="32">
        <f>IF(NZ468&gt;0.0799,1,0)</f>
        <v/>
      </c>
      <c r="OE468" s="32">
        <f>IF(NZ468&gt;OM468,1,0)</f>
        <v/>
      </c>
      <c r="OF468" s="32">
        <f>OC468+OD468+OE468+OA468+OB468</f>
        <v/>
      </c>
      <c r="OG468" s="1">
        <f>ND468+NF468+NH468+NJ468+NL468+NN468+NP468+NR468</f>
        <v/>
      </c>
      <c r="OH468" s="1">
        <f>NE468+NG468+NI468+NK468+NM468+NO468+NQ468+NS468</f>
        <v/>
      </c>
      <c r="OI468" s="1">
        <f>OG468+OH468</f>
        <v/>
      </c>
      <c r="OJ468" s="33">
        <f>OG468/(OG468+OH468)</f>
        <v/>
      </c>
      <c r="OK468" s="3">
        <f>1/OJ468</f>
        <v/>
      </c>
      <c r="OL468" s="1">
        <f>LI468</f>
        <v/>
      </c>
      <c r="OM468" s="79">
        <f>(OJ468*((OL468-1)*0.98))-((1-OJ468)*1)</f>
        <v/>
      </c>
      <c r="ON468" s="34">
        <f>IF(LR468&lt;0.9,0,IF(AND(LR468&gt;1.1),0,1))</f>
        <v/>
      </c>
      <c r="OO468" s="34">
        <f>IF(LS468&lt;0.9,0,IF(AND(LS468&gt;1.1),0,1))</f>
        <v/>
      </c>
      <c r="OP468" s="32">
        <f>IF(OI468&gt;99,1,0)</f>
        <v/>
      </c>
      <c r="OQ468" s="32">
        <f>IF(OM468&gt;0.0799,1,0)</f>
        <v/>
      </c>
      <c r="OR468" s="32">
        <f>IF(OM468&gt;OZ468,1,0)</f>
        <v/>
      </c>
      <c r="OS468" s="32">
        <f>OP468+OQ468+OR468+ON468+OO468</f>
        <v/>
      </c>
      <c r="OT468">
        <f>IF(OF468=5,"BackHome0-0",IF(AND(OS468=5),"BackAway0-0",""))</f>
        <v/>
      </c>
      <c r="OU468">
        <f>IF(OF468=5,KN468,IF(AND(OS468=5),KO468,""))</f>
        <v/>
      </c>
      <c r="OV468">
        <f>IF(OF468=5,"Match Odds",IF(AND(OS468=5),"Match Odds",""))</f>
        <v/>
      </c>
      <c r="OW468">
        <f>IF(OF468=5,KP468,IF(AND(OS468=5),KP468,""))</f>
        <v/>
      </c>
      <c r="OX468">
        <f>IF(OF468=5,"MATCH_ODDS",IF(AND(OS468=5),"MATCH_ODDS",""))</f>
        <v/>
      </c>
      <c r="OY468">
        <f>IF(OF468=5,"BACK",IF(AND(OS468=5),"BACK",""))</f>
        <v/>
      </c>
    </row>
    <row r="469" ht="16.5" customHeight="1" thickBot="1" thickTop="1">
      <c r="A469" s="2" t="n"/>
      <c r="KN469" s="1">
        <f>IF(INDEX(#REF!,MATCH('HT 0-0'!D469,#REF!,0))=INDEX(#REF!,MATCH('HT 0-0'!D469,#REF!,0)),INDEX(#REF!,MATCH('HT 0-0'!D469,#REF!,0)),"ERROR")</f>
        <v/>
      </c>
      <c r="KO469" s="1">
        <f>IF(INDEX(#REF!,MATCH('HT 0-0'!E469,#REF!,0))=INDEX(#REF!,MATCH('HT 0-0'!E469,#REF!,0)),INDEX(#REF!,MATCH('HT 0-0'!E469,#REF!,0)),"ERROR")</f>
        <v/>
      </c>
      <c r="KP469" s="1">
        <f>KN469&amp;" v "&amp;KO469</f>
        <v/>
      </c>
      <c r="KQ469">
        <f>B469&amp;"_"&amp;C469</f>
        <v/>
      </c>
      <c r="KR469" s="1">
        <f>IF((HW469/KK469)&lt;0.335,"G",IF((HW469/KK469)&gt;0.67,"R","A"))</f>
        <v/>
      </c>
      <c r="KS469" s="1">
        <f>IF((HX469/KK469)&lt;0.335,"G",IF((HX469/KK469)&gt;0.67,"R","A"))</f>
        <v/>
      </c>
      <c r="KT469" s="1">
        <f>IF((IH469/KK469)&lt;0.335,"G",IF((IH469/KK469)&gt;0.67,"R","A"))</f>
        <v/>
      </c>
      <c r="KU469" s="1">
        <f>IF((II469/KK469)&lt;0.335,"G",IF((II469/KK469)&gt;0.67,"R","A"))</f>
        <v/>
      </c>
      <c r="KV469" s="1">
        <f>IF((HZ469/KK469)&lt;0.335,"G",IF((HZ469/KK469)&gt;0.67,"R","A"))</f>
        <v/>
      </c>
      <c r="KW469" s="1">
        <f>IF((HY469/KK469)&lt;0.335,"G",IF((HY469/KK469)&gt;0.67,"R","A"))</f>
        <v/>
      </c>
      <c r="KX469" s="1">
        <f>IF((IK469/KK469)&lt;0.335,"G",IF((IK469/KK469)&gt;0.67,"R","A"))</f>
        <v/>
      </c>
      <c r="KY469" s="1">
        <f>IF((IJ469/KK469)&lt;0.335,"G",IF((IJ469/KK469)&gt;0.67,"R","A"))</f>
        <v/>
      </c>
      <c r="KZ469" s="1">
        <f>IF((HQ469/KK469)&lt;0.335,"G",IF((HQ469/KK469)&gt;0.67,"R","A"))</f>
        <v/>
      </c>
      <c r="LA469" s="1">
        <f>IF((IB469/KK469)&lt;0.335,"G",IF((IB469/KK469)&gt;0.67,"R","A"))</f>
        <v/>
      </c>
      <c r="LB469">
        <f>IF(LQ469="0-0",INDEX(Scrape!#REF!,MATCH('HT 0-0'!KP469,Scrape!$B:$B,0)),"")</f>
        <v/>
      </c>
      <c r="LC469">
        <f>IF(LQ469="0-0",INDEX(Scrape!$A:$A,MATCH('HT 0-0'!KP469,Scrape!$B:$B,0)),"")</f>
        <v/>
      </c>
      <c r="LD469">
        <f>IF(LQ469="0-0",INDEX(Scrape!$B:$B,MATCH('HT 0-0'!KP469,Scrape!$B:$B,0)),"")</f>
        <v/>
      </c>
      <c r="LE469">
        <f>IF(LQ469="0-0",INDEX(Scrape!$C:$C,MATCH('HT 0-0'!KP469,Scrape!$B:$B,0)),"")</f>
        <v/>
      </c>
      <c r="LF469">
        <f>IF(LQ469="0-0",INDEX(Scrape!$D:$D,MATCH('HT 0-0'!KP469,Scrape!$B:$B,0)),"")</f>
        <v/>
      </c>
      <c r="LG469">
        <f>IF(LQ469="0-0",INDEX(Scrape!$E:$E,MATCH('HT 0-0'!KP469,Scrape!$B:$B,0)),"")</f>
        <v/>
      </c>
      <c r="LH469">
        <f>IF(LQ469="0-0",INDEX(Scrape!$F:$F,MATCH('HT 0-0'!KP469,Scrape!$B:$B,0)),"")</f>
        <v/>
      </c>
      <c r="LI469">
        <f>IF(LQ469="0-0",INDEX(Scrape!$G:$G,MATCH('HT 0-0'!KP469,Scrape!$B:$B,0)),"")</f>
        <v/>
      </c>
      <c r="LJ469">
        <f>IF(LQ469="0-0",INDEX(Scrape!$H:$H,MATCH('HT 0-0'!KP469,Scrape!$B:$B,0)),"")</f>
        <v/>
      </c>
      <c r="LK469">
        <f>IF(LQ469="0-0",INDEX(Scrape!$I:$I,MATCH('HT 0-0'!KP469,Scrape!$B:$B,0)),"")</f>
        <v/>
      </c>
      <c r="LL469">
        <f>IF(LQ469="0-0",INDEX(Scrape!$J:$J,MATCH('HT 0-0'!KP469,Scrape!$B:$B,0)),"")</f>
        <v/>
      </c>
      <c r="LM469">
        <f>IF(LQ469="0-0",INDEX(Scrape!$K:$K,MATCH('HT 0-0'!KP469,Scrape!$B:$B,0)),"")</f>
        <v/>
      </c>
      <c r="LN469">
        <f>IF(LQ469="0-0",INDEX(Scrape!$L:$L,MATCH('HT 0-0'!KP469,Scrape!$B:$B,0)),"")</f>
        <v/>
      </c>
      <c r="LO469">
        <f>IF(LQ469="0-0",INDEX(Scrape!$M:$M,MATCH('HT 0-0'!KP469,Scrape!$B:$B,0)),"")</f>
        <v/>
      </c>
      <c r="LP469">
        <f>IF(LQ469="0-0",INDEX(Scrape!$N:$N,MATCH('HT 0-0'!KP469,Scrape!$B:$B,0)),"")</f>
        <v/>
      </c>
      <c r="LQ469">
        <f>INDEX(Scrape!$O:$O,MATCH('HT 0-0'!KP469,Scrape!$B:$B,0))</f>
        <v/>
      </c>
      <c r="LR469">
        <f>(1/LJ469)+(1/LI469)+(1/LH469)</f>
        <v/>
      </c>
      <c r="LS469">
        <f>(1/LG469)+(1/LF469)+(1/LE469)</f>
        <v/>
      </c>
      <c r="LT469" s="8">
        <f>IF(INDEX(#REF!,MATCH(KQ469,#REF!,0))=INDEX(#REF!,MATCH(KQ469,#REF!,0)),INDEX(#REF!,MATCH(KQ469,#REF!,0)),"ERROR")</f>
        <v/>
      </c>
      <c r="LU469" s="4">
        <f>IF(KR469="G",2,IF(KR469="R",0.5,IF(KR469="A",1)))</f>
        <v/>
      </c>
      <c r="LV469" s="4">
        <f>IF(KS469="G",0.5,IF(KS469="R",2,IF(KS469="A",1)))</f>
        <v/>
      </c>
      <c r="LW469" s="4">
        <f>IF(KT469="G",2,IF(KT469="R",0.5,IF(KT469="A",1)))</f>
        <v/>
      </c>
      <c r="LX469" s="4">
        <f>IF(KU469="G",0.5,IF(KU469="R",2,IF(KU469="A",1)))</f>
        <v/>
      </c>
      <c r="LY469" s="7">
        <f>(LK469*(LU469+LX469)+(LL469*(LU469+LX469)))</f>
        <v/>
      </c>
      <c r="LZ469" s="7">
        <f>(LN469*(LV469+LW469)+(LO469*(LV469+LW469)))</f>
        <v/>
      </c>
      <c r="MA469" s="11">
        <f>LY469-LZ469</f>
        <v/>
      </c>
      <c r="MB469" s="5">
        <f>MA469+2</f>
        <v/>
      </c>
      <c r="MC469" s="6">
        <f>MA469-2</f>
        <v/>
      </c>
      <c r="MD469" s="4">
        <f>LE469</f>
        <v/>
      </c>
      <c r="ME469" s="9">
        <f>IF(MD469=0,1000,MD469+0.75)</f>
        <v/>
      </c>
      <c r="MF469" s="10">
        <f>IF(MD469=0,0,MD469-0.75)</f>
        <v/>
      </c>
      <c r="MG469" s="4">
        <f>((LM469*(LU469+LX469))-((LP469*(LV469+LW469))))</f>
        <v/>
      </c>
      <c r="MH469" s="9">
        <f>MG469*1.2</f>
        <v/>
      </c>
      <c r="MI469" s="10">
        <f>MG469*0.8</f>
        <v/>
      </c>
      <c r="MJ469">
        <f>IFERROR(OT469,"")</f>
        <v/>
      </c>
      <c r="MK469">
        <f>IFERROR(OU469,"")</f>
        <v/>
      </c>
      <c r="ML469">
        <f>IFERROR(OV469,"")</f>
        <v/>
      </c>
      <c r="MM469">
        <f>IFERROR(OW469,"")</f>
        <v/>
      </c>
      <c r="MN469">
        <f>IFERROR(OX469,"")</f>
        <v/>
      </c>
      <c r="MO469">
        <f>IFERROR(OY469,"")</f>
        <v/>
      </c>
      <c r="MP469" s="1">
        <f>COUNTIFS(#REF!,LT469,#REF!,1,#REF!,"&gt;="&amp;MC469,#REF!,"&lt;="&amp;MB469,#REF!,"&lt;="&amp;ME469,#REF!,"&gt;="&amp;MF469,#REF!,"="&amp;KV469,#REF!,"="&amp;KX469)</f>
        <v/>
      </c>
      <c r="MQ469" s="1">
        <f>COUNTIFS(#REF!,LT469,#REF!,0,#REF!,"&gt;="&amp;MC469,#REF!,"&lt;="&amp;MB469,#REF!,"&lt;="&amp;ME469,#REF!,"&gt;="&amp;MF469,#REF!,"="&amp;KV469,#REF!,"="&amp;KX469)</f>
        <v/>
      </c>
      <c r="MR469" s="1">
        <f>COUNTIFS(#REF!,LT469,#REF!,1,#REF!,"&gt;="&amp;MC469,#REF!,"&lt;="&amp;MB469,#REF!,"&lt;="&amp;ME469,#REF!,"&gt;="&amp;MF469,#REF!,"="&amp;KW469,#REF!,"="&amp;KY469)</f>
        <v/>
      </c>
      <c r="MS469" s="1">
        <f>COUNTIFS(#REF!,LT469,#REF!,0,#REF!,"&gt;="&amp;MC469,#REF!,"&lt;="&amp;MB469,#REF!,"&lt;="&amp;ME469,#REF!,"&gt;="&amp;MF469,#REF!,"="&amp;KW469,#REF!,"="&amp;KY469)</f>
        <v/>
      </c>
      <c r="MT469" s="1">
        <f>COUNTIFS(#REF!,LT469,#REF!,1,#REF!,"&gt;="&amp;MI469,#REF!,"&lt;="&amp;MH469,#REF!,"&lt;="&amp;ME469,#REF!,"&gt;="&amp;MF469)</f>
        <v/>
      </c>
      <c r="MU469" s="1">
        <f>COUNTIFS(#REF!,LT469,#REF!,0,#REF!,"&gt;="&amp;MI469,#REF!,"&lt;="&amp;MH469,#REF!,"&lt;="&amp;ME469,#REF!,"&gt;="&amp;MF469)</f>
        <v/>
      </c>
      <c r="MV469" s="1">
        <f>COUNTIFS(#REF!,LT469,#REF!,1,#REF!,"&gt;="&amp;MI469,#REF!,"&lt;="&amp;MH469,#REF!,"="&amp;KZ469,#REF!,"="&amp;LA469,#REF!,"&lt;="&amp;ME469,#REF!,"&gt;="&amp;MF469)</f>
        <v/>
      </c>
      <c r="MW469" s="1">
        <f>COUNTIFS(#REF!,LT469,#REF!,0,#REF!,"&gt;="&amp;MI469,#REF!,"&lt;="&amp;MH469,#REF!,"="&amp;KZ469,#REF!,"="&amp;LA469,#REF!,"&lt;="&amp;ME469,#REF!,"&gt;="&amp;MF469)</f>
        <v/>
      </c>
      <c r="MX469" s="1">
        <f>COUNTIFS(#REF!,LT469,#REF!,1,#REF!,"&gt;="&amp;MC469,#REF!,"&lt;="&amp;MB469,#REF!,"&lt;="&amp;ME469,#REF!,"&gt;="&amp;MF469)</f>
        <v/>
      </c>
      <c r="MY469" s="1">
        <f>COUNTIFS(#REF!,LT469,#REF!,0,#REF!,"&gt;="&amp;MC469,#REF!,"&lt;="&amp;MB469,#REF!,"&lt;="&amp;ME469,#REF!,"&gt;="&amp;MF469)</f>
        <v/>
      </c>
      <c r="MZ469" s="1">
        <f>COUNTIFS(#REF!,LT469,#REF!,1,#REF!,"&lt;="&amp;ME469,#REF!,"&gt;="&amp;MF469,#REF!,"="&amp;KV469,#REF!,"="&amp;KX469)</f>
        <v/>
      </c>
      <c r="NA469" s="1">
        <f>COUNTIFS(#REF!,LT469,#REF!,0,#REF!,"&lt;="&amp;ME469,#REF!,"&gt;="&amp;MF469,#REF!,"="&amp;KV469,#REF!,"="&amp;KX469)</f>
        <v/>
      </c>
      <c r="NB469" s="1">
        <f>COUNTIFS(#REF!,LT469,#REF!,1,#REF!,"&lt;="&amp;ME469,#REF!,"&gt;="&amp;MF469,#REF!,"="&amp;KW469,#REF!,"="&amp;KY469)</f>
        <v/>
      </c>
      <c r="NC469" s="1">
        <f>COUNTIFS(#REF!,LT469,#REF!,0,#REF!,"&lt;="&amp;ME469,#REF!,"&gt;="&amp;MF469,#REF!,"="&amp;KW469,#REF!,"="&amp;KY469)</f>
        <v/>
      </c>
      <c r="ND469" s="1">
        <f>COUNTIFS(#REF!,LT469,#REF!,1,#REF!,"&gt;="&amp;MC469,#REF!,"&lt;="&amp;MB469,#REF!,"&lt;="&amp;ME469,#REF!,"&gt;="&amp;MF469,#REF!,"="&amp;KV469,#REF!,"="&amp;KX469)</f>
        <v/>
      </c>
      <c r="NE469" s="1">
        <f>COUNTIFS(#REF!,LT469,#REF!,0,#REF!,"&gt;="&amp;MC469,#REF!,"&lt;="&amp;MB469,#REF!,"&lt;="&amp;ME469,#REF!,"&gt;="&amp;MF469,#REF!,"="&amp;KV469,#REF!,"="&amp;KX469)</f>
        <v/>
      </c>
      <c r="NF469" s="1">
        <f>COUNTIFS(#REF!,LT469,#REF!,1,#REF!,"&gt;="&amp;MC469,#REF!,"&lt;="&amp;MB469,#REF!,"&lt;="&amp;ME469,#REF!,"&gt;="&amp;MF469,#REF!,"="&amp;KW469,#REF!,"="&amp;KY469)</f>
        <v/>
      </c>
      <c r="NG469" s="1">
        <f>COUNTIFS(#REF!,LT469,#REF!,0,#REF!,"&gt;="&amp;MC469,#REF!,"&lt;="&amp;MB469,#REF!,"&lt;="&amp;ME469,#REF!,"&gt;="&amp;MF469,#REF!,"="&amp;KW469,#REF!,"="&amp;KY469)</f>
        <v/>
      </c>
      <c r="NH469" s="1">
        <f>COUNTIFS(#REF!,LT469,#REF!,1,#REF!,"&gt;="&amp;MC469,#REF!,"&lt;="&amp;MB469,#REF!,"&lt;="&amp;ME469,#REF!,"&gt;="&amp;MF469,#REF!,"="&amp;KZ469,#REF!,"="&amp;LA469)</f>
        <v/>
      </c>
      <c r="NI469" s="1">
        <f>COUNTIFS(#REF!,LT469,#REF!,0,#REF!,"&gt;="&amp;MC469,#REF!,"&lt;="&amp;MB469,#REF!,"&lt;="&amp;ME469,#REF!,"&gt;="&amp;MF469,#REF!,"="&amp;KZ469,#REF!,"="&amp;LA469)</f>
        <v/>
      </c>
      <c r="NJ469" s="1">
        <f>COUNTIFS(#REF!,LT469,#REF!,1,#REF!,"&gt;="&amp;MI469,#REF!,"&lt;="&amp;MH469,#REF!,"&lt;="&amp;ME469,#REF!,"&gt;="&amp;MF469)</f>
        <v/>
      </c>
      <c r="NK469" s="1">
        <f>COUNTIFS(#REF!,LT469,#REF!,0,#REF!,"&gt;="&amp;MI469,#REF!,"&lt;="&amp;MH469,#REF!,"&lt;="&amp;ME469,#REF!,"&gt;="&amp;MF469)</f>
        <v/>
      </c>
      <c r="NL469" s="1">
        <f>COUNTIFS(#REF!,LT469,#REF!,1,#REF!,"&gt;="&amp;MI469,#REF!,"&lt;="&amp;MH469,#REF!,"="&amp;KZ469,#REF!,"="&amp;LA469,#REF!,"&lt;="&amp;ME469,#REF!,"&gt;="&amp;MF469)</f>
        <v/>
      </c>
      <c r="NM469" s="1">
        <f>COUNTIFS(#REF!,LT469,#REF!,0,#REF!,"&gt;="&amp;MI469,#REF!,"&lt;="&amp;MH469,#REF!,"="&amp;KZ469,#REF!,"="&amp;LA469,#REF!,"&lt;="&amp;ME469,#REF!,"&gt;="&amp;MF469)</f>
        <v/>
      </c>
      <c r="NN469" s="1">
        <f>COUNTIFS(#REF!,LT469,#REF!,1,#REF!,"&gt;="&amp;MC469,#REF!,"&lt;="&amp;MB469,#REF!,"&lt;="&amp;ME469,#REF!,"&gt;="&amp;MF469)</f>
        <v/>
      </c>
      <c r="NO469" s="1">
        <f>COUNTIFS(#REF!,LT469,#REF!,0,#REF!,"&gt;="&amp;MC469,#REF!,"&lt;="&amp;MB469,#REF!,"&lt;="&amp;ME469,#REF!,"&gt;="&amp;MF469)</f>
        <v/>
      </c>
      <c r="NP469" s="1">
        <f>COUNTIFS(#REF!,LT469,#REF!,1,#REF!,"&lt;="&amp;ME469,#REF!,"&gt;="&amp;MF469,#REF!,"="&amp;KV469,#REF!,"="&amp;KX469)</f>
        <v/>
      </c>
      <c r="NQ469" s="1">
        <f>COUNTIFS(#REF!,LT469,#REF!,0,#REF!,"&lt;="&amp;ME469,#REF!,"&gt;="&amp;MF469,#REF!,"="&amp;KV469,#REF!,"="&amp;KX469)</f>
        <v/>
      </c>
      <c r="NR469" s="1">
        <f>COUNTIFS(#REF!,LT469,#REF!,1,#REF!,"&lt;="&amp;ME469,#REF!,"&gt;="&amp;MF469,#REF!,"="&amp;KW469,#REF!,"="&amp;KY469)</f>
        <v/>
      </c>
      <c r="NS469" s="1">
        <f>COUNTIFS(#REF!,LT469,#REF!,0,#REF!,"&lt;="&amp;ME469,#REF!,"&gt;="&amp;MF469,#REF!,"="&amp;KW469,#REF!,"="&amp;KY469)</f>
        <v/>
      </c>
      <c r="NT469" s="1">
        <f>MP469+MR469+MT469+MV469+MX469+MZ469+NB469</f>
        <v/>
      </c>
      <c r="NU469" s="1">
        <f>MQ469+MS469+MU469+MW469+MY469+NA469+NC469</f>
        <v/>
      </c>
      <c r="NV469" s="1">
        <f>NT469+NU469</f>
        <v/>
      </c>
      <c r="NW469" s="33">
        <f>NT469/(NT469+NU469)</f>
        <v/>
      </c>
      <c r="NX469" s="3">
        <f>1/NW469</f>
        <v/>
      </c>
      <c r="NY469" s="1">
        <f>LH469</f>
        <v/>
      </c>
      <c r="NZ469" s="79">
        <f>(NW469*((NY469-1)*0.98))-((1-NW469)*1)</f>
        <v/>
      </c>
      <c r="OA469" s="34">
        <f>IF(LR469&lt;0.9,0,IF(AND(LR469&gt;1.1),0,1))</f>
        <v/>
      </c>
      <c r="OB469" s="34">
        <f>IF(LS469&lt;0.9,0,IF(AND(LS469&gt;1.1),0,1))</f>
        <v/>
      </c>
      <c r="OC469" s="32">
        <f>IF(NV469&gt;99,1,0)</f>
        <v/>
      </c>
      <c r="OD469" s="32">
        <f>IF(NZ469&gt;0.0799,1,0)</f>
        <v/>
      </c>
      <c r="OE469" s="32">
        <f>IF(NZ469&gt;OM469,1,0)</f>
        <v/>
      </c>
      <c r="OF469" s="32">
        <f>OC469+OD469+OE469+OA469+OB469</f>
        <v/>
      </c>
      <c r="OG469" s="1">
        <f>ND469+NF469+NH469+NJ469+NL469+NN469+NP469+NR469</f>
        <v/>
      </c>
      <c r="OH469" s="1">
        <f>NE469+NG469+NI469+NK469+NM469+NO469+NQ469+NS469</f>
        <v/>
      </c>
      <c r="OI469" s="1">
        <f>OG469+OH469</f>
        <v/>
      </c>
      <c r="OJ469" s="33">
        <f>OG469/(OG469+OH469)</f>
        <v/>
      </c>
      <c r="OK469" s="3">
        <f>1/OJ469</f>
        <v/>
      </c>
      <c r="OL469" s="1">
        <f>LI469</f>
        <v/>
      </c>
      <c r="OM469" s="79">
        <f>(OJ469*((OL469-1)*0.98))-((1-OJ469)*1)</f>
        <v/>
      </c>
      <c r="ON469" s="34">
        <f>IF(LR469&lt;0.9,0,IF(AND(LR469&gt;1.1),0,1))</f>
        <v/>
      </c>
      <c r="OO469" s="34">
        <f>IF(LS469&lt;0.9,0,IF(AND(LS469&gt;1.1),0,1))</f>
        <v/>
      </c>
      <c r="OP469" s="32">
        <f>IF(OI469&gt;99,1,0)</f>
        <v/>
      </c>
      <c r="OQ469" s="32">
        <f>IF(OM469&gt;0.0799,1,0)</f>
        <v/>
      </c>
      <c r="OR469" s="32">
        <f>IF(OM469&gt;OZ469,1,0)</f>
        <v/>
      </c>
      <c r="OS469" s="32">
        <f>OP469+OQ469+OR469+ON469+OO469</f>
        <v/>
      </c>
      <c r="OT469">
        <f>IF(OF469=5,"BackHome0-0",IF(AND(OS469=5),"BackAway0-0",""))</f>
        <v/>
      </c>
      <c r="OU469">
        <f>IF(OF469=5,KN469,IF(AND(OS469=5),KO469,""))</f>
        <v/>
      </c>
      <c r="OV469">
        <f>IF(OF469=5,"Match Odds",IF(AND(OS469=5),"Match Odds",""))</f>
        <v/>
      </c>
      <c r="OW469">
        <f>IF(OF469=5,KP469,IF(AND(OS469=5),KP469,""))</f>
        <v/>
      </c>
      <c r="OX469">
        <f>IF(OF469=5,"MATCH_ODDS",IF(AND(OS469=5),"MATCH_ODDS",""))</f>
        <v/>
      </c>
      <c r="OY469">
        <f>IF(OF469=5,"BACK",IF(AND(OS469=5),"BACK",""))</f>
        <v/>
      </c>
    </row>
    <row r="470" ht="16.5" customHeight="1" thickBot="1" thickTop="1">
      <c r="A470" s="2" t="n"/>
      <c r="KN470" s="1">
        <f>IF(INDEX(#REF!,MATCH('HT 0-0'!D470,#REF!,0))=INDEX(#REF!,MATCH('HT 0-0'!D470,#REF!,0)),INDEX(#REF!,MATCH('HT 0-0'!D470,#REF!,0)),"ERROR")</f>
        <v/>
      </c>
      <c r="KO470" s="1">
        <f>IF(INDEX(#REF!,MATCH('HT 0-0'!E470,#REF!,0))=INDEX(#REF!,MATCH('HT 0-0'!E470,#REF!,0)),INDEX(#REF!,MATCH('HT 0-0'!E470,#REF!,0)),"ERROR")</f>
        <v/>
      </c>
      <c r="KP470" s="1">
        <f>KN470&amp;" v "&amp;KO470</f>
        <v/>
      </c>
      <c r="KQ470">
        <f>B470&amp;"_"&amp;C470</f>
        <v/>
      </c>
      <c r="KR470" s="1">
        <f>IF((HW470/KK470)&lt;0.335,"G",IF((HW470/KK470)&gt;0.67,"R","A"))</f>
        <v/>
      </c>
      <c r="KS470" s="1">
        <f>IF((HX470/KK470)&lt;0.335,"G",IF((HX470/KK470)&gt;0.67,"R","A"))</f>
        <v/>
      </c>
      <c r="KT470" s="1">
        <f>IF((IH470/KK470)&lt;0.335,"G",IF((IH470/KK470)&gt;0.67,"R","A"))</f>
        <v/>
      </c>
      <c r="KU470" s="1">
        <f>IF((II470/KK470)&lt;0.335,"G",IF((II470/KK470)&gt;0.67,"R","A"))</f>
        <v/>
      </c>
      <c r="KV470" s="1">
        <f>IF((HZ470/KK470)&lt;0.335,"G",IF((HZ470/KK470)&gt;0.67,"R","A"))</f>
        <v/>
      </c>
      <c r="KW470" s="1">
        <f>IF((HY470/KK470)&lt;0.335,"G",IF((HY470/KK470)&gt;0.67,"R","A"))</f>
        <v/>
      </c>
      <c r="KX470" s="1">
        <f>IF((IK470/KK470)&lt;0.335,"G",IF((IK470/KK470)&gt;0.67,"R","A"))</f>
        <v/>
      </c>
      <c r="KY470" s="1">
        <f>IF((IJ470/KK470)&lt;0.335,"G",IF((IJ470/KK470)&gt;0.67,"R","A"))</f>
        <v/>
      </c>
      <c r="KZ470" s="1">
        <f>IF((HQ470/KK470)&lt;0.335,"G",IF((HQ470/KK470)&gt;0.67,"R","A"))</f>
        <v/>
      </c>
      <c r="LA470" s="1">
        <f>IF((IB470/KK470)&lt;0.335,"G",IF((IB470/KK470)&gt;0.67,"R","A"))</f>
        <v/>
      </c>
      <c r="LB470">
        <f>IF(LQ470="0-0",INDEX(Scrape!#REF!,MATCH('HT 0-0'!KP470,Scrape!$B:$B,0)),"")</f>
        <v/>
      </c>
      <c r="LC470">
        <f>IF(LQ470="0-0",INDEX(Scrape!$A:$A,MATCH('HT 0-0'!KP470,Scrape!$B:$B,0)),"")</f>
        <v/>
      </c>
      <c r="LD470">
        <f>IF(LQ470="0-0",INDEX(Scrape!$B:$B,MATCH('HT 0-0'!KP470,Scrape!$B:$B,0)),"")</f>
        <v/>
      </c>
      <c r="LE470">
        <f>IF(LQ470="0-0",INDEX(Scrape!$C:$C,MATCH('HT 0-0'!KP470,Scrape!$B:$B,0)),"")</f>
        <v/>
      </c>
      <c r="LF470">
        <f>IF(LQ470="0-0",INDEX(Scrape!$D:$D,MATCH('HT 0-0'!KP470,Scrape!$B:$B,0)),"")</f>
        <v/>
      </c>
      <c r="LG470">
        <f>IF(LQ470="0-0",INDEX(Scrape!$E:$E,MATCH('HT 0-0'!KP470,Scrape!$B:$B,0)),"")</f>
        <v/>
      </c>
      <c r="LH470">
        <f>IF(LQ470="0-0",INDEX(Scrape!$F:$F,MATCH('HT 0-0'!KP470,Scrape!$B:$B,0)),"")</f>
        <v/>
      </c>
      <c r="LI470">
        <f>IF(LQ470="0-0",INDEX(Scrape!$G:$G,MATCH('HT 0-0'!KP470,Scrape!$B:$B,0)),"")</f>
        <v/>
      </c>
      <c r="LJ470">
        <f>IF(LQ470="0-0",INDEX(Scrape!$H:$H,MATCH('HT 0-0'!KP470,Scrape!$B:$B,0)),"")</f>
        <v/>
      </c>
      <c r="LK470">
        <f>IF(LQ470="0-0",INDEX(Scrape!$I:$I,MATCH('HT 0-0'!KP470,Scrape!$B:$B,0)),"")</f>
        <v/>
      </c>
      <c r="LL470">
        <f>IF(LQ470="0-0",INDEX(Scrape!$J:$J,MATCH('HT 0-0'!KP470,Scrape!$B:$B,0)),"")</f>
        <v/>
      </c>
      <c r="LM470">
        <f>IF(LQ470="0-0",INDEX(Scrape!$K:$K,MATCH('HT 0-0'!KP470,Scrape!$B:$B,0)),"")</f>
        <v/>
      </c>
      <c r="LN470">
        <f>IF(LQ470="0-0",INDEX(Scrape!$L:$L,MATCH('HT 0-0'!KP470,Scrape!$B:$B,0)),"")</f>
        <v/>
      </c>
      <c r="LO470">
        <f>IF(LQ470="0-0",INDEX(Scrape!$M:$M,MATCH('HT 0-0'!KP470,Scrape!$B:$B,0)),"")</f>
        <v/>
      </c>
      <c r="LP470">
        <f>IF(LQ470="0-0",INDEX(Scrape!$N:$N,MATCH('HT 0-0'!KP470,Scrape!$B:$B,0)),"")</f>
        <v/>
      </c>
      <c r="LQ470">
        <f>INDEX(Scrape!$O:$O,MATCH('HT 0-0'!KP470,Scrape!$B:$B,0))</f>
        <v/>
      </c>
      <c r="LR470">
        <f>(1/LJ470)+(1/LI470)+(1/LH470)</f>
        <v/>
      </c>
      <c r="LS470">
        <f>(1/LG470)+(1/LF470)+(1/LE470)</f>
        <v/>
      </c>
      <c r="LT470" s="8">
        <f>IF(INDEX(#REF!,MATCH(KQ470,#REF!,0))=INDEX(#REF!,MATCH(KQ470,#REF!,0)),INDEX(#REF!,MATCH(KQ470,#REF!,0)),"ERROR")</f>
        <v/>
      </c>
      <c r="LU470" s="4">
        <f>IF(KR470="G",2,IF(KR470="R",0.5,IF(KR470="A",1)))</f>
        <v/>
      </c>
      <c r="LV470" s="4">
        <f>IF(KS470="G",0.5,IF(KS470="R",2,IF(KS470="A",1)))</f>
        <v/>
      </c>
      <c r="LW470" s="4">
        <f>IF(KT470="G",2,IF(KT470="R",0.5,IF(KT470="A",1)))</f>
        <v/>
      </c>
      <c r="LX470" s="4">
        <f>IF(KU470="G",0.5,IF(KU470="R",2,IF(KU470="A",1)))</f>
        <v/>
      </c>
      <c r="LY470" s="7">
        <f>(LK470*(LU470+LX470)+(LL470*(LU470+LX470)))</f>
        <v/>
      </c>
      <c r="LZ470" s="7">
        <f>(LN470*(LV470+LW470)+(LO470*(LV470+LW470)))</f>
        <v/>
      </c>
      <c r="MA470" s="11">
        <f>LY470-LZ470</f>
        <v/>
      </c>
      <c r="MB470" s="5">
        <f>MA470+2</f>
        <v/>
      </c>
      <c r="MC470" s="6">
        <f>MA470-2</f>
        <v/>
      </c>
      <c r="MD470" s="4">
        <f>LE470</f>
        <v/>
      </c>
      <c r="ME470" s="9">
        <f>IF(MD470=0,1000,MD470+0.75)</f>
        <v/>
      </c>
      <c r="MF470" s="10">
        <f>IF(MD470=0,0,MD470-0.75)</f>
        <v/>
      </c>
      <c r="MG470" s="4">
        <f>((LM470*(LU470+LX470))-((LP470*(LV470+LW470))))</f>
        <v/>
      </c>
      <c r="MH470" s="9">
        <f>MG470*1.2</f>
        <v/>
      </c>
      <c r="MI470" s="10">
        <f>MG470*0.8</f>
        <v/>
      </c>
      <c r="MJ470">
        <f>IFERROR(OT470,"")</f>
        <v/>
      </c>
      <c r="MK470">
        <f>IFERROR(OU470,"")</f>
        <v/>
      </c>
      <c r="ML470">
        <f>IFERROR(OV470,"")</f>
        <v/>
      </c>
      <c r="MM470">
        <f>IFERROR(OW470,"")</f>
        <v/>
      </c>
      <c r="MN470">
        <f>IFERROR(OX470,"")</f>
        <v/>
      </c>
      <c r="MO470">
        <f>IFERROR(OY470,"")</f>
        <v/>
      </c>
      <c r="MP470" s="1">
        <f>COUNTIFS(#REF!,LT470,#REF!,1,#REF!,"&gt;="&amp;MC470,#REF!,"&lt;="&amp;MB470,#REF!,"&lt;="&amp;ME470,#REF!,"&gt;="&amp;MF470,#REF!,"="&amp;KV470,#REF!,"="&amp;KX470)</f>
        <v/>
      </c>
      <c r="MQ470" s="1">
        <f>COUNTIFS(#REF!,LT470,#REF!,0,#REF!,"&gt;="&amp;MC470,#REF!,"&lt;="&amp;MB470,#REF!,"&lt;="&amp;ME470,#REF!,"&gt;="&amp;MF470,#REF!,"="&amp;KV470,#REF!,"="&amp;KX470)</f>
        <v/>
      </c>
      <c r="MR470" s="1">
        <f>COUNTIFS(#REF!,LT470,#REF!,1,#REF!,"&gt;="&amp;MC470,#REF!,"&lt;="&amp;MB470,#REF!,"&lt;="&amp;ME470,#REF!,"&gt;="&amp;MF470,#REF!,"="&amp;KW470,#REF!,"="&amp;KY470)</f>
        <v/>
      </c>
      <c r="MS470" s="1">
        <f>COUNTIFS(#REF!,LT470,#REF!,0,#REF!,"&gt;="&amp;MC470,#REF!,"&lt;="&amp;MB470,#REF!,"&lt;="&amp;ME470,#REF!,"&gt;="&amp;MF470,#REF!,"="&amp;KW470,#REF!,"="&amp;KY470)</f>
        <v/>
      </c>
      <c r="MT470" s="1">
        <f>COUNTIFS(#REF!,LT470,#REF!,1,#REF!,"&gt;="&amp;MI470,#REF!,"&lt;="&amp;MH470,#REF!,"&lt;="&amp;ME470,#REF!,"&gt;="&amp;MF470)</f>
        <v/>
      </c>
      <c r="MU470" s="1">
        <f>COUNTIFS(#REF!,LT470,#REF!,0,#REF!,"&gt;="&amp;MI470,#REF!,"&lt;="&amp;MH470,#REF!,"&lt;="&amp;ME470,#REF!,"&gt;="&amp;MF470)</f>
        <v/>
      </c>
      <c r="MV470" s="1">
        <f>COUNTIFS(#REF!,LT470,#REF!,1,#REF!,"&gt;="&amp;MI470,#REF!,"&lt;="&amp;MH470,#REF!,"="&amp;KZ470,#REF!,"="&amp;LA470,#REF!,"&lt;="&amp;ME470,#REF!,"&gt;="&amp;MF470)</f>
        <v/>
      </c>
      <c r="MW470" s="1">
        <f>COUNTIFS(#REF!,LT470,#REF!,0,#REF!,"&gt;="&amp;MI470,#REF!,"&lt;="&amp;MH470,#REF!,"="&amp;KZ470,#REF!,"="&amp;LA470,#REF!,"&lt;="&amp;ME470,#REF!,"&gt;="&amp;MF470)</f>
        <v/>
      </c>
      <c r="MX470" s="1">
        <f>COUNTIFS(#REF!,LT470,#REF!,1,#REF!,"&gt;="&amp;MC470,#REF!,"&lt;="&amp;MB470,#REF!,"&lt;="&amp;ME470,#REF!,"&gt;="&amp;MF470)</f>
        <v/>
      </c>
      <c r="MY470" s="1">
        <f>COUNTIFS(#REF!,LT470,#REF!,0,#REF!,"&gt;="&amp;MC470,#REF!,"&lt;="&amp;MB470,#REF!,"&lt;="&amp;ME470,#REF!,"&gt;="&amp;MF470)</f>
        <v/>
      </c>
      <c r="MZ470" s="1">
        <f>COUNTIFS(#REF!,LT470,#REF!,1,#REF!,"&lt;="&amp;ME470,#REF!,"&gt;="&amp;MF470,#REF!,"="&amp;KV470,#REF!,"="&amp;KX470)</f>
        <v/>
      </c>
      <c r="NA470" s="1">
        <f>COUNTIFS(#REF!,LT470,#REF!,0,#REF!,"&lt;="&amp;ME470,#REF!,"&gt;="&amp;MF470,#REF!,"="&amp;KV470,#REF!,"="&amp;KX470)</f>
        <v/>
      </c>
      <c r="NB470" s="1">
        <f>COUNTIFS(#REF!,LT470,#REF!,1,#REF!,"&lt;="&amp;ME470,#REF!,"&gt;="&amp;MF470,#REF!,"="&amp;KW470,#REF!,"="&amp;KY470)</f>
        <v/>
      </c>
      <c r="NC470" s="1">
        <f>COUNTIFS(#REF!,LT470,#REF!,0,#REF!,"&lt;="&amp;ME470,#REF!,"&gt;="&amp;MF470,#REF!,"="&amp;KW470,#REF!,"="&amp;KY470)</f>
        <v/>
      </c>
      <c r="ND470" s="1">
        <f>COUNTIFS(#REF!,LT470,#REF!,1,#REF!,"&gt;="&amp;MC470,#REF!,"&lt;="&amp;MB470,#REF!,"&lt;="&amp;ME470,#REF!,"&gt;="&amp;MF470,#REF!,"="&amp;KV470,#REF!,"="&amp;KX470)</f>
        <v/>
      </c>
      <c r="NE470" s="1">
        <f>COUNTIFS(#REF!,LT470,#REF!,0,#REF!,"&gt;="&amp;MC470,#REF!,"&lt;="&amp;MB470,#REF!,"&lt;="&amp;ME470,#REF!,"&gt;="&amp;MF470,#REF!,"="&amp;KV470,#REF!,"="&amp;KX470)</f>
        <v/>
      </c>
      <c r="NF470" s="1">
        <f>COUNTIFS(#REF!,LT470,#REF!,1,#REF!,"&gt;="&amp;MC470,#REF!,"&lt;="&amp;MB470,#REF!,"&lt;="&amp;ME470,#REF!,"&gt;="&amp;MF470,#REF!,"="&amp;KW470,#REF!,"="&amp;KY470)</f>
        <v/>
      </c>
      <c r="NG470" s="1">
        <f>COUNTIFS(#REF!,LT470,#REF!,0,#REF!,"&gt;="&amp;MC470,#REF!,"&lt;="&amp;MB470,#REF!,"&lt;="&amp;ME470,#REF!,"&gt;="&amp;MF470,#REF!,"="&amp;KW470,#REF!,"="&amp;KY470)</f>
        <v/>
      </c>
      <c r="NH470" s="1">
        <f>COUNTIFS(#REF!,LT470,#REF!,1,#REF!,"&gt;="&amp;MC470,#REF!,"&lt;="&amp;MB470,#REF!,"&lt;="&amp;ME470,#REF!,"&gt;="&amp;MF470,#REF!,"="&amp;KZ470,#REF!,"="&amp;LA470)</f>
        <v/>
      </c>
      <c r="NI470" s="1">
        <f>COUNTIFS(#REF!,LT470,#REF!,0,#REF!,"&gt;="&amp;MC470,#REF!,"&lt;="&amp;MB470,#REF!,"&lt;="&amp;ME470,#REF!,"&gt;="&amp;MF470,#REF!,"="&amp;KZ470,#REF!,"="&amp;LA470)</f>
        <v/>
      </c>
      <c r="NJ470" s="1">
        <f>COUNTIFS(#REF!,LT470,#REF!,1,#REF!,"&gt;="&amp;MI470,#REF!,"&lt;="&amp;MH470,#REF!,"&lt;="&amp;ME470,#REF!,"&gt;="&amp;MF470)</f>
        <v/>
      </c>
      <c r="NK470" s="1">
        <f>COUNTIFS(#REF!,LT470,#REF!,0,#REF!,"&gt;="&amp;MI470,#REF!,"&lt;="&amp;MH470,#REF!,"&lt;="&amp;ME470,#REF!,"&gt;="&amp;MF470)</f>
        <v/>
      </c>
      <c r="NL470" s="1">
        <f>COUNTIFS(#REF!,LT470,#REF!,1,#REF!,"&gt;="&amp;MI470,#REF!,"&lt;="&amp;MH470,#REF!,"="&amp;KZ470,#REF!,"="&amp;LA470,#REF!,"&lt;="&amp;ME470,#REF!,"&gt;="&amp;MF470)</f>
        <v/>
      </c>
      <c r="NM470" s="1">
        <f>COUNTIFS(#REF!,LT470,#REF!,0,#REF!,"&gt;="&amp;MI470,#REF!,"&lt;="&amp;MH470,#REF!,"="&amp;KZ470,#REF!,"="&amp;LA470,#REF!,"&lt;="&amp;ME470,#REF!,"&gt;="&amp;MF470)</f>
        <v/>
      </c>
      <c r="NN470" s="1">
        <f>COUNTIFS(#REF!,LT470,#REF!,1,#REF!,"&gt;="&amp;MC470,#REF!,"&lt;="&amp;MB470,#REF!,"&lt;="&amp;ME470,#REF!,"&gt;="&amp;MF470)</f>
        <v/>
      </c>
      <c r="NO470" s="1">
        <f>COUNTIFS(#REF!,LT470,#REF!,0,#REF!,"&gt;="&amp;MC470,#REF!,"&lt;="&amp;MB470,#REF!,"&lt;="&amp;ME470,#REF!,"&gt;="&amp;MF470)</f>
        <v/>
      </c>
      <c r="NP470" s="1">
        <f>COUNTIFS(#REF!,LT470,#REF!,1,#REF!,"&lt;="&amp;ME470,#REF!,"&gt;="&amp;MF470,#REF!,"="&amp;KV470,#REF!,"="&amp;KX470)</f>
        <v/>
      </c>
      <c r="NQ470" s="1">
        <f>COUNTIFS(#REF!,LT470,#REF!,0,#REF!,"&lt;="&amp;ME470,#REF!,"&gt;="&amp;MF470,#REF!,"="&amp;KV470,#REF!,"="&amp;KX470)</f>
        <v/>
      </c>
      <c r="NR470" s="1">
        <f>COUNTIFS(#REF!,LT470,#REF!,1,#REF!,"&lt;="&amp;ME470,#REF!,"&gt;="&amp;MF470,#REF!,"="&amp;KW470,#REF!,"="&amp;KY470)</f>
        <v/>
      </c>
      <c r="NS470" s="1">
        <f>COUNTIFS(#REF!,LT470,#REF!,0,#REF!,"&lt;="&amp;ME470,#REF!,"&gt;="&amp;MF470,#REF!,"="&amp;KW470,#REF!,"="&amp;KY470)</f>
        <v/>
      </c>
      <c r="NT470" s="1">
        <f>MP470+MR470+MT470+MV470+MX470+MZ470+NB470</f>
        <v/>
      </c>
      <c r="NU470" s="1">
        <f>MQ470+MS470+MU470+MW470+MY470+NA470+NC470</f>
        <v/>
      </c>
      <c r="NV470" s="1">
        <f>NT470+NU470</f>
        <v/>
      </c>
      <c r="NW470" s="33">
        <f>NT470/(NT470+NU470)</f>
        <v/>
      </c>
      <c r="NX470" s="3">
        <f>1/NW470</f>
        <v/>
      </c>
      <c r="NY470" s="1">
        <f>LH470</f>
        <v/>
      </c>
      <c r="NZ470" s="79">
        <f>(NW470*((NY470-1)*0.98))-((1-NW470)*1)</f>
        <v/>
      </c>
      <c r="OA470" s="34">
        <f>IF(LR470&lt;0.9,0,IF(AND(LR470&gt;1.1),0,1))</f>
        <v/>
      </c>
      <c r="OB470" s="34">
        <f>IF(LS470&lt;0.9,0,IF(AND(LS470&gt;1.1),0,1))</f>
        <v/>
      </c>
      <c r="OC470" s="32">
        <f>IF(NV470&gt;99,1,0)</f>
        <v/>
      </c>
      <c r="OD470" s="32">
        <f>IF(NZ470&gt;0.0799,1,0)</f>
        <v/>
      </c>
      <c r="OE470" s="32">
        <f>IF(NZ470&gt;OM470,1,0)</f>
        <v/>
      </c>
      <c r="OF470" s="32">
        <f>OC470+OD470+OE470+OA470+OB470</f>
        <v/>
      </c>
      <c r="OG470" s="1">
        <f>ND470+NF470+NH470+NJ470+NL470+NN470+NP470+NR470</f>
        <v/>
      </c>
      <c r="OH470" s="1">
        <f>NE470+NG470+NI470+NK470+NM470+NO470+NQ470+NS470</f>
        <v/>
      </c>
      <c r="OI470" s="1">
        <f>OG470+OH470</f>
        <v/>
      </c>
      <c r="OJ470" s="33">
        <f>OG470/(OG470+OH470)</f>
        <v/>
      </c>
      <c r="OK470" s="3">
        <f>1/OJ470</f>
        <v/>
      </c>
      <c r="OL470" s="1">
        <f>LI470</f>
        <v/>
      </c>
      <c r="OM470" s="79">
        <f>(OJ470*((OL470-1)*0.98))-((1-OJ470)*1)</f>
        <v/>
      </c>
      <c r="ON470" s="34">
        <f>IF(LR470&lt;0.9,0,IF(AND(LR470&gt;1.1),0,1))</f>
        <v/>
      </c>
      <c r="OO470" s="34">
        <f>IF(LS470&lt;0.9,0,IF(AND(LS470&gt;1.1),0,1))</f>
        <v/>
      </c>
      <c r="OP470" s="32">
        <f>IF(OI470&gt;99,1,0)</f>
        <v/>
      </c>
      <c r="OQ470" s="32">
        <f>IF(OM470&gt;0.0799,1,0)</f>
        <v/>
      </c>
      <c r="OR470" s="32">
        <f>IF(OM470&gt;OZ470,1,0)</f>
        <v/>
      </c>
      <c r="OS470" s="32">
        <f>OP470+OQ470+OR470+ON470+OO470</f>
        <v/>
      </c>
      <c r="OT470">
        <f>IF(OF470=5,"BackHome0-0",IF(AND(OS470=5),"BackAway0-0",""))</f>
        <v/>
      </c>
      <c r="OU470">
        <f>IF(OF470=5,KN470,IF(AND(OS470=5),KO470,""))</f>
        <v/>
      </c>
      <c r="OV470">
        <f>IF(OF470=5,"Match Odds",IF(AND(OS470=5),"Match Odds",""))</f>
        <v/>
      </c>
      <c r="OW470">
        <f>IF(OF470=5,KP470,IF(AND(OS470=5),KP470,""))</f>
        <v/>
      </c>
      <c r="OX470">
        <f>IF(OF470=5,"MATCH_ODDS",IF(AND(OS470=5),"MATCH_ODDS",""))</f>
        <v/>
      </c>
      <c r="OY470">
        <f>IF(OF470=5,"BACK",IF(AND(OS470=5),"BACK",""))</f>
        <v/>
      </c>
    </row>
    <row r="471" ht="16.5" customHeight="1" thickBot="1" thickTop="1">
      <c r="A471" s="2" t="n"/>
      <c r="KN471" s="1">
        <f>IF(INDEX(#REF!,MATCH('HT 0-0'!D471,#REF!,0))=INDEX(#REF!,MATCH('HT 0-0'!D471,#REF!,0)),INDEX(#REF!,MATCH('HT 0-0'!D471,#REF!,0)),"ERROR")</f>
        <v/>
      </c>
      <c r="KO471" s="1">
        <f>IF(INDEX(#REF!,MATCH('HT 0-0'!E471,#REF!,0))=INDEX(#REF!,MATCH('HT 0-0'!E471,#REF!,0)),INDEX(#REF!,MATCH('HT 0-0'!E471,#REF!,0)),"ERROR")</f>
        <v/>
      </c>
      <c r="KP471" s="1">
        <f>KN471&amp;" v "&amp;KO471</f>
        <v/>
      </c>
      <c r="KQ471">
        <f>B471&amp;"_"&amp;C471</f>
        <v/>
      </c>
      <c r="KR471" s="1">
        <f>IF((HW471/KK471)&lt;0.335,"G",IF((HW471/KK471)&gt;0.67,"R","A"))</f>
        <v/>
      </c>
      <c r="KS471" s="1">
        <f>IF((HX471/KK471)&lt;0.335,"G",IF((HX471/KK471)&gt;0.67,"R","A"))</f>
        <v/>
      </c>
      <c r="KT471" s="1">
        <f>IF((IH471/KK471)&lt;0.335,"G",IF((IH471/KK471)&gt;0.67,"R","A"))</f>
        <v/>
      </c>
      <c r="KU471" s="1">
        <f>IF((II471/KK471)&lt;0.335,"G",IF((II471/KK471)&gt;0.67,"R","A"))</f>
        <v/>
      </c>
      <c r="KV471" s="1">
        <f>IF((HZ471/KK471)&lt;0.335,"G",IF((HZ471/KK471)&gt;0.67,"R","A"))</f>
        <v/>
      </c>
      <c r="KW471" s="1">
        <f>IF((HY471/KK471)&lt;0.335,"G",IF((HY471/KK471)&gt;0.67,"R","A"))</f>
        <v/>
      </c>
      <c r="KX471" s="1">
        <f>IF((IK471/KK471)&lt;0.335,"G",IF((IK471/KK471)&gt;0.67,"R","A"))</f>
        <v/>
      </c>
      <c r="KY471" s="1">
        <f>IF((IJ471/KK471)&lt;0.335,"G",IF((IJ471/KK471)&gt;0.67,"R","A"))</f>
        <v/>
      </c>
      <c r="KZ471" s="1">
        <f>IF((HQ471/KK471)&lt;0.335,"G",IF((HQ471/KK471)&gt;0.67,"R","A"))</f>
        <v/>
      </c>
      <c r="LA471" s="1">
        <f>IF((IB471/KK471)&lt;0.335,"G",IF((IB471/KK471)&gt;0.67,"R","A"))</f>
        <v/>
      </c>
      <c r="LB471">
        <f>IF(LQ471="0-0",INDEX(Scrape!#REF!,MATCH('HT 0-0'!KP471,Scrape!$B:$B,0)),"")</f>
        <v/>
      </c>
      <c r="LC471">
        <f>IF(LQ471="0-0",INDEX(Scrape!$A:$A,MATCH('HT 0-0'!KP471,Scrape!$B:$B,0)),"")</f>
        <v/>
      </c>
      <c r="LD471">
        <f>IF(LQ471="0-0",INDEX(Scrape!$B:$B,MATCH('HT 0-0'!KP471,Scrape!$B:$B,0)),"")</f>
        <v/>
      </c>
      <c r="LE471">
        <f>IF(LQ471="0-0",INDEX(Scrape!$C:$C,MATCH('HT 0-0'!KP471,Scrape!$B:$B,0)),"")</f>
        <v/>
      </c>
      <c r="LF471">
        <f>IF(LQ471="0-0",INDEX(Scrape!$D:$D,MATCH('HT 0-0'!KP471,Scrape!$B:$B,0)),"")</f>
        <v/>
      </c>
      <c r="LG471">
        <f>IF(LQ471="0-0",INDEX(Scrape!$E:$E,MATCH('HT 0-0'!KP471,Scrape!$B:$B,0)),"")</f>
        <v/>
      </c>
      <c r="LH471">
        <f>IF(LQ471="0-0",INDEX(Scrape!$F:$F,MATCH('HT 0-0'!KP471,Scrape!$B:$B,0)),"")</f>
        <v/>
      </c>
      <c r="LI471">
        <f>IF(LQ471="0-0",INDEX(Scrape!$G:$G,MATCH('HT 0-0'!KP471,Scrape!$B:$B,0)),"")</f>
        <v/>
      </c>
      <c r="LJ471">
        <f>IF(LQ471="0-0",INDEX(Scrape!$H:$H,MATCH('HT 0-0'!KP471,Scrape!$B:$B,0)),"")</f>
        <v/>
      </c>
      <c r="LK471">
        <f>IF(LQ471="0-0",INDEX(Scrape!$I:$I,MATCH('HT 0-0'!KP471,Scrape!$B:$B,0)),"")</f>
        <v/>
      </c>
      <c r="LL471">
        <f>IF(LQ471="0-0",INDEX(Scrape!$J:$J,MATCH('HT 0-0'!KP471,Scrape!$B:$B,0)),"")</f>
        <v/>
      </c>
      <c r="LM471">
        <f>IF(LQ471="0-0",INDEX(Scrape!$K:$K,MATCH('HT 0-0'!KP471,Scrape!$B:$B,0)),"")</f>
        <v/>
      </c>
      <c r="LN471">
        <f>IF(LQ471="0-0",INDEX(Scrape!$L:$L,MATCH('HT 0-0'!KP471,Scrape!$B:$B,0)),"")</f>
        <v/>
      </c>
      <c r="LO471">
        <f>IF(LQ471="0-0",INDEX(Scrape!$M:$M,MATCH('HT 0-0'!KP471,Scrape!$B:$B,0)),"")</f>
        <v/>
      </c>
      <c r="LP471">
        <f>IF(LQ471="0-0",INDEX(Scrape!$N:$N,MATCH('HT 0-0'!KP471,Scrape!$B:$B,0)),"")</f>
        <v/>
      </c>
      <c r="LQ471">
        <f>INDEX(Scrape!$O:$O,MATCH('HT 0-0'!KP471,Scrape!$B:$B,0))</f>
        <v/>
      </c>
      <c r="LR471">
        <f>(1/LJ471)+(1/LI471)+(1/LH471)</f>
        <v/>
      </c>
      <c r="LS471">
        <f>(1/LG471)+(1/LF471)+(1/LE471)</f>
        <v/>
      </c>
      <c r="LT471" s="8">
        <f>IF(INDEX(#REF!,MATCH(KQ471,#REF!,0))=INDEX(#REF!,MATCH(KQ471,#REF!,0)),INDEX(#REF!,MATCH(KQ471,#REF!,0)),"ERROR")</f>
        <v/>
      </c>
      <c r="LU471" s="4">
        <f>IF(KR471="G",2,IF(KR471="R",0.5,IF(KR471="A",1)))</f>
        <v/>
      </c>
      <c r="LV471" s="4">
        <f>IF(KS471="G",0.5,IF(KS471="R",2,IF(KS471="A",1)))</f>
        <v/>
      </c>
      <c r="LW471" s="4">
        <f>IF(KT471="G",2,IF(KT471="R",0.5,IF(KT471="A",1)))</f>
        <v/>
      </c>
      <c r="LX471" s="4">
        <f>IF(KU471="G",0.5,IF(KU471="R",2,IF(KU471="A",1)))</f>
        <v/>
      </c>
      <c r="LY471" s="7">
        <f>(LK471*(LU471+LX471)+(LL471*(LU471+LX471)))</f>
        <v/>
      </c>
      <c r="LZ471" s="7">
        <f>(LN471*(LV471+LW471)+(LO471*(LV471+LW471)))</f>
        <v/>
      </c>
      <c r="MA471" s="11">
        <f>LY471-LZ471</f>
        <v/>
      </c>
      <c r="MB471" s="5">
        <f>MA471+2</f>
        <v/>
      </c>
      <c r="MC471" s="6">
        <f>MA471-2</f>
        <v/>
      </c>
      <c r="MD471" s="4">
        <f>LE471</f>
        <v/>
      </c>
      <c r="ME471" s="9">
        <f>IF(MD471=0,1000,MD471+0.75)</f>
        <v/>
      </c>
      <c r="MF471" s="10">
        <f>IF(MD471=0,0,MD471-0.75)</f>
        <v/>
      </c>
      <c r="MG471" s="4">
        <f>((LM471*(LU471+LX471))-((LP471*(LV471+LW471))))</f>
        <v/>
      </c>
      <c r="MH471" s="9">
        <f>MG471*1.2</f>
        <v/>
      </c>
      <c r="MI471" s="10">
        <f>MG471*0.8</f>
        <v/>
      </c>
      <c r="MJ471">
        <f>IFERROR(OT471,"")</f>
        <v/>
      </c>
      <c r="MK471">
        <f>IFERROR(OU471,"")</f>
        <v/>
      </c>
      <c r="ML471">
        <f>IFERROR(OV471,"")</f>
        <v/>
      </c>
      <c r="MM471">
        <f>IFERROR(OW471,"")</f>
        <v/>
      </c>
      <c r="MN471">
        <f>IFERROR(OX471,"")</f>
        <v/>
      </c>
      <c r="MO471">
        <f>IFERROR(OY471,"")</f>
        <v/>
      </c>
      <c r="MP471" s="1">
        <f>COUNTIFS(#REF!,LT471,#REF!,1,#REF!,"&gt;="&amp;MC471,#REF!,"&lt;="&amp;MB471,#REF!,"&lt;="&amp;ME471,#REF!,"&gt;="&amp;MF471,#REF!,"="&amp;KV471,#REF!,"="&amp;KX471)</f>
        <v/>
      </c>
      <c r="MQ471" s="1">
        <f>COUNTIFS(#REF!,LT471,#REF!,0,#REF!,"&gt;="&amp;MC471,#REF!,"&lt;="&amp;MB471,#REF!,"&lt;="&amp;ME471,#REF!,"&gt;="&amp;MF471,#REF!,"="&amp;KV471,#REF!,"="&amp;KX471)</f>
        <v/>
      </c>
      <c r="MR471" s="1">
        <f>COUNTIFS(#REF!,LT471,#REF!,1,#REF!,"&gt;="&amp;MC471,#REF!,"&lt;="&amp;MB471,#REF!,"&lt;="&amp;ME471,#REF!,"&gt;="&amp;MF471,#REF!,"="&amp;KW471,#REF!,"="&amp;KY471)</f>
        <v/>
      </c>
      <c r="MS471" s="1">
        <f>COUNTIFS(#REF!,LT471,#REF!,0,#REF!,"&gt;="&amp;MC471,#REF!,"&lt;="&amp;MB471,#REF!,"&lt;="&amp;ME471,#REF!,"&gt;="&amp;MF471,#REF!,"="&amp;KW471,#REF!,"="&amp;KY471)</f>
        <v/>
      </c>
      <c r="MT471" s="1">
        <f>COUNTIFS(#REF!,LT471,#REF!,1,#REF!,"&gt;="&amp;MI471,#REF!,"&lt;="&amp;MH471,#REF!,"&lt;="&amp;ME471,#REF!,"&gt;="&amp;MF471)</f>
        <v/>
      </c>
      <c r="MU471" s="1">
        <f>COUNTIFS(#REF!,LT471,#REF!,0,#REF!,"&gt;="&amp;MI471,#REF!,"&lt;="&amp;MH471,#REF!,"&lt;="&amp;ME471,#REF!,"&gt;="&amp;MF471)</f>
        <v/>
      </c>
      <c r="MV471" s="1">
        <f>COUNTIFS(#REF!,LT471,#REF!,1,#REF!,"&gt;="&amp;MI471,#REF!,"&lt;="&amp;MH471,#REF!,"="&amp;KZ471,#REF!,"="&amp;LA471,#REF!,"&lt;="&amp;ME471,#REF!,"&gt;="&amp;MF471)</f>
        <v/>
      </c>
      <c r="MW471" s="1">
        <f>COUNTIFS(#REF!,LT471,#REF!,0,#REF!,"&gt;="&amp;MI471,#REF!,"&lt;="&amp;MH471,#REF!,"="&amp;KZ471,#REF!,"="&amp;LA471,#REF!,"&lt;="&amp;ME471,#REF!,"&gt;="&amp;MF471)</f>
        <v/>
      </c>
      <c r="MX471" s="1">
        <f>COUNTIFS(#REF!,LT471,#REF!,1,#REF!,"&gt;="&amp;MC471,#REF!,"&lt;="&amp;MB471,#REF!,"&lt;="&amp;ME471,#REF!,"&gt;="&amp;MF471)</f>
        <v/>
      </c>
      <c r="MY471" s="1">
        <f>COUNTIFS(#REF!,LT471,#REF!,0,#REF!,"&gt;="&amp;MC471,#REF!,"&lt;="&amp;MB471,#REF!,"&lt;="&amp;ME471,#REF!,"&gt;="&amp;MF471)</f>
        <v/>
      </c>
      <c r="MZ471" s="1">
        <f>COUNTIFS(#REF!,LT471,#REF!,1,#REF!,"&lt;="&amp;ME471,#REF!,"&gt;="&amp;MF471,#REF!,"="&amp;KV471,#REF!,"="&amp;KX471)</f>
        <v/>
      </c>
      <c r="NA471" s="1">
        <f>COUNTIFS(#REF!,LT471,#REF!,0,#REF!,"&lt;="&amp;ME471,#REF!,"&gt;="&amp;MF471,#REF!,"="&amp;KV471,#REF!,"="&amp;KX471)</f>
        <v/>
      </c>
      <c r="NB471" s="1">
        <f>COUNTIFS(#REF!,LT471,#REF!,1,#REF!,"&lt;="&amp;ME471,#REF!,"&gt;="&amp;MF471,#REF!,"="&amp;KW471,#REF!,"="&amp;KY471)</f>
        <v/>
      </c>
      <c r="NC471" s="1">
        <f>COUNTIFS(#REF!,LT471,#REF!,0,#REF!,"&lt;="&amp;ME471,#REF!,"&gt;="&amp;MF471,#REF!,"="&amp;KW471,#REF!,"="&amp;KY471)</f>
        <v/>
      </c>
      <c r="ND471" s="1">
        <f>COUNTIFS(#REF!,LT471,#REF!,1,#REF!,"&gt;="&amp;MC471,#REF!,"&lt;="&amp;MB471,#REF!,"&lt;="&amp;ME471,#REF!,"&gt;="&amp;MF471,#REF!,"="&amp;KV471,#REF!,"="&amp;KX471)</f>
        <v/>
      </c>
      <c r="NE471" s="1">
        <f>COUNTIFS(#REF!,LT471,#REF!,0,#REF!,"&gt;="&amp;MC471,#REF!,"&lt;="&amp;MB471,#REF!,"&lt;="&amp;ME471,#REF!,"&gt;="&amp;MF471,#REF!,"="&amp;KV471,#REF!,"="&amp;KX471)</f>
        <v/>
      </c>
      <c r="NF471" s="1">
        <f>COUNTIFS(#REF!,LT471,#REF!,1,#REF!,"&gt;="&amp;MC471,#REF!,"&lt;="&amp;MB471,#REF!,"&lt;="&amp;ME471,#REF!,"&gt;="&amp;MF471,#REF!,"="&amp;KW471,#REF!,"="&amp;KY471)</f>
        <v/>
      </c>
      <c r="NG471" s="1">
        <f>COUNTIFS(#REF!,LT471,#REF!,0,#REF!,"&gt;="&amp;MC471,#REF!,"&lt;="&amp;MB471,#REF!,"&lt;="&amp;ME471,#REF!,"&gt;="&amp;MF471,#REF!,"="&amp;KW471,#REF!,"="&amp;KY471)</f>
        <v/>
      </c>
      <c r="NH471" s="1">
        <f>COUNTIFS(#REF!,LT471,#REF!,1,#REF!,"&gt;="&amp;MC471,#REF!,"&lt;="&amp;MB471,#REF!,"&lt;="&amp;ME471,#REF!,"&gt;="&amp;MF471,#REF!,"="&amp;KZ471,#REF!,"="&amp;LA471)</f>
        <v/>
      </c>
      <c r="NI471" s="1">
        <f>COUNTIFS(#REF!,LT471,#REF!,0,#REF!,"&gt;="&amp;MC471,#REF!,"&lt;="&amp;MB471,#REF!,"&lt;="&amp;ME471,#REF!,"&gt;="&amp;MF471,#REF!,"="&amp;KZ471,#REF!,"="&amp;LA471)</f>
        <v/>
      </c>
      <c r="NJ471" s="1">
        <f>COUNTIFS(#REF!,LT471,#REF!,1,#REF!,"&gt;="&amp;MI471,#REF!,"&lt;="&amp;MH471,#REF!,"&lt;="&amp;ME471,#REF!,"&gt;="&amp;MF471)</f>
        <v/>
      </c>
      <c r="NK471" s="1">
        <f>COUNTIFS(#REF!,LT471,#REF!,0,#REF!,"&gt;="&amp;MI471,#REF!,"&lt;="&amp;MH471,#REF!,"&lt;="&amp;ME471,#REF!,"&gt;="&amp;MF471)</f>
        <v/>
      </c>
      <c r="NL471" s="1">
        <f>COUNTIFS(#REF!,LT471,#REF!,1,#REF!,"&gt;="&amp;MI471,#REF!,"&lt;="&amp;MH471,#REF!,"="&amp;KZ471,#REF!,"="&amp;LA471,#REF!,"&lt;="&amp;ME471,#REF!,"&gt;="&amp;MF471)</f>
        <v/>
      </c>
      <c r="NM471" s="1">
        <f>COUNTIFS(#REF!,LT471,#REF!,0,#REF!,"&gt;="&amp;MI471,#REF!,"&lt;="&amp;MH471,#REF!,"="&amp;KZ471,#REF!,"="&amp;LA471,#REF!,"&lt;="&amp;ME471,#REF!,"&gt;="&amp;MF471)</f>
        <v/>
      </c>
      <c r="NN471" s="1">
        <f>COUNTIFS(#REF!,LT471,#REF!,1,#REF!,"&gt;="&amp;MC471,#REF!,"&lt;="&amp;MB471,#REF!,"&lt;="&amp;ME471,#REF!,"&gt;="&amp;MF471)</f>
        <v/>
      </c>
      <c r="NO471" s="1">
        <f>COUNTIFS(#REF!,LT471,#REF!,0,#REF!,"&gt;="&amp;MC471,#REF!,"&lt;="&amp;MB471,#REF!,"&lt;="&amp;ME471,#REF!,"&gt;="&amp;MF471)</f>
        <v/>
      </c>
      <c r="NP471" s="1">
        <f>COUNTIFS(#REF!,LT471,#REF!,1,#REF!,"&lt;="&amp;ME471,#REF!,"&gt;="&amp;MF471,#REF!,"="&amp;KV471,#REF!,"="&amp;KX471)</f>
        <v/>
      </c>
      <c r="NQ471" s="1">
        <f>COUNTIFS(#REF!,LT471,#REF!,0,#REF!,"&lt;="&amp;ME471,#REF!,"&gt;="&amp;MF471,#REF!,"="&amp;KV471,#REF!,"="&amp;KX471)</f>
        <v/>
      </c>
      <c r="NR471" s="1">
        <f>COUNTIFS(#REF!,LT471,#REF!,1,#REF!,"&lt;="&amp;ME471,#REF!,"&gt;="&amp;MF471,#REF!,"="&amp;KW471,#REF!,"="&amp;KY471)</f>
        <v/>
      </c>
      <c r="NS471" s="1">
        <f>COUNTIFS(#REF!,LT471,#REF!,0,#REF!,"&lt;="&amp;ME471,#REF!,"&gt;="&amp;MF471,#REF!,"="&amp;KW471,#REF!,"="&amp;KY471)</f>
        <v/>
      </c>
      <c r="NT471" s="1">
        <f>MP471+MR471+MT471+MV471+MX471+MZ471+NB471</f>
        <v/>
      </c>
      <c r="NU471" s="1">
        <f>MQ471+MS471+MU471+MW471+MY471+NA471+NC471</f>
        <v/>
      </c>
      <c r="NV471" s="1">
        <f>NT471+NU471</f>
        <v/>
      </c>
      <c r="NW471" s="33">
        <f>NT471/(NT471+NU471)</f>
        <v/>
      </c>
      <c r="NX471" s="3">
        <f>1/NW471</f>
        <v/>
      </c>
      <c r="NY471" s="1">
        <f>LH471</f>
        <v/>
      </c>
      <c r="NZ471" s="79">
        <f>(NW471*((NY471-1)*0.98))-((1-NW471)*1)</f>
        <v/>
      </c>
      <c r="OA471" s="34">
        <f>IF(LR471&lt;0.9,0,IF(AND(LR471&gt;1.1),0,1))</f>
        <v/>
      </c>
      <c r="OB471" s="34">
        <f>IF(LS471&lt;0.9,0,IF(AND(LS471&gt;1.1),0,1))</f>
        <v/>
      </c>
      <c r="OC471" s="32">
        <f>IF(NV471&gt;99,1,0)</f>
        <v/>
      </c>
      <c r="OD471" s="32">
        <f>IF(NZ471&gt;0.0799,1,0)</f>
        <v/>
      </c>
      <c r="OE471" s="32">
        <f>IF(NZ471&gt;OM471,1,0)</f>
        <v/>
      </c>
      <c r="OF471" s="32">
        <f>OC471+OD471+OE471+OA471+OB471</f>
        <v/>
      </c>
      <c r="OG471" s="1">
        <f>ND471+NF471+NH471+NJ471+NL471+NN471+NP471+NR471</f>
        <v/>
      </c>
      <c r="OH471" s="1">
        <f>NE471+NG471+NI471+NK471+NM471+NO471+NQ471+NS471</f>
        <v/>
      </c>
      <c r="OI471" s="1">
        <f>OG471+OH471</f>
        <v/>
      </c>
      <c r="OJ471" s="33">
        <f>OG471/(OG471+OH471)</f>
        <v/>
      </c>
      <c r="OK471" s="3">
        <f>1/OJ471</f>
        <v/>
      </c>
      <c r="OL471" s="1">
        <f>LI471</f>
        <v/>
      </c>
      <c r="OM471" s="79">
        <f>(OJ471*((OL471-1)*0.98))-((1-OJ471)*1)</f>
        <v/>
      </c>
      <c r="ON471" s="34">
        <f>IF(LR471&lt;0.9,0,IF(AND(LR471&gt;1.1),0,1))</f>
        <v/>
      </c>
      <c r="OO471" s="34">
        <f>IF(LS471&lt;0.9,0,IF(AND(LS471&gt;1.1),0,1))</f>
        <v/>
      </c>
      <c r="OP471" s="32">
        <f>IF(OI471&gt;99,1,0)</f>
        <v/>
      </c>
      <c r="OQ471" s="32">
        <f>IF(OM471&gt;0.0799,1,0)</f>
        <v/>
      </c>
      <c r="OR471" s="32">
        <f>IF(OM471&gt;OZ471,1,0)</f>
        <v/>
      </c>
      <c r="OS471" s="32">
        <f>OP471+OQ471+OR471+ON471+OO471</f>
        <v/>
      </c>
      <c r="OT471">
        <f>IF(OF471=5,"BackHome0-0",IF(AND(OS471=5),"BackAway0-0",""))</f>
        <v/>
      </c>
      <c r="OU471">
        <f>IF(OF471=5,KN471,IF(AND(OS471=5),KO471,""))</f>
        <v/>
      </c>
      <c r="OV471">
        <f>IF(OF471=5,"Match Odds",IF(AND(OS471=5),"Match Odds",""))</f>
        <v/>
      </c>
      <c r="OW471">
        <f>IF(OF471=5,KP471,IF(AND(OS471=5),KP471,""))</f>
        <v/>
      </c>
      <c r="OX471">
        <f>IF(OF471=5,"MATCH_ODDS",IF(AND(OS471=5),"MATCH_ODDS",""))</f>
        <v/>
      </c>
      <c r="OY471">
        <f>IF(OF471=5,"BACK",IF(AND(OS471=5),"BACK",""))</f>
        <v/>
      </c>
    </row>
    <row r="472" ht="16.5" customHeight="1" thickBot="1" thickTop="1">
      <c r="A472" s="2" t="n"/>
      <c r="KN472" s="1">
        <f>IF(INDEX(#REF!,MATCH('HT 0-0'!D472,#REF!,0))=INDEX(#REF!,MATCH('HT 0-0'!D472,#REF!,0)),INDEX(#REF!,MATCH('HT 0-0'!D472,#REF!,0)),"ERROR")</f>
        <v/>
      </c>
      <c r="KO472" s="1">
        <f>IF(INDEX(#REF!,MATCH('HT 0-0'!E472,#REF!,0))=INDEX(#REF!,MATCH('HT 0-0'!E472,#REF!,0)),INDEX(#REF!,MATCH('HT 0-0'!E472,#REF!,0)),"ERROR")</f>
        <v/>
      </c>
      <c r="KP472" s="1">
        <f>KN472&amp;" v "&amp;KO472</f>
        <v/>
      </c>
      <c r="KQ472">
        <f>B472&amp;"_"&amp;C472</f>
        <v/>
      </c>
      <c r="KR472" s="1">
        <f>IF((HW472/KK472)&lt;0.335,"G",IF((HW472/KK472)&gt;0.67,"R","A"))</f>
        <v/>
      </c>
      <c r="KS472" s="1">
        <f>IF((HX472/KK472)&lt;0.335,"G",IF((HX472/KK472)&gt;0.67,"R","A"))</f>
        <v/>
      </c>
      <c r="KT472" s="1">
        <f>IF((IH472/KK472)&lt;0.335,"G",IF((IH472/KK472)&gt;0.67,"R","A"))</f>
        <v/>
      </c>
      <c r="KU472" s="1">
        <f>IF((II472/KK472)&lt;0.335,"G",IF((II472/KK472)&gt;0.67,"R","A"))</f>
        <v/>
      </c>
      <c r="KV472" s="1">
        <f>IF((HZ472/KK472)&lt;0.335,"G",IF((HZ472/KK472)&gt;0.67,"R","A"))</f>
        <v/>
      </c>
      <c r="KW472" s="1">
        <f>IF((HY472/KK472)&lt;0.335,"G",IF((HY472/KK472)&gt;0.67,"R","A"))</f>
        <v/>
      </c>
      <c r="KX472" s="1">
        <f>IF((IK472/KK472)&lt;0.335,"G",IF((IK472/KK472)&gt;0.67,"R","A"))</f>
        <v/>
      </c>
      <c r="KY472" s="1">
        <f>IF((IJ472/KK472)&lt;0.335,"G",IF((IJ472/KK472)&gt;0.67,"R","A"))</f>
        <v/>
      </c>
      <c r="KZ472" s="1">
        <f>IF((HQ472/KK472)&lt;0.335,"G",IF((HQ472/KK472)&gt;0.67,"R","A"))</f>
        <v/>
      </c>
      <c r="LA472" s="1">
        <f>IF((IB472/KK472)&lt;0.335,"G",IF((IB472/KK472)&gt;0.67,"R","A"))</f>
        <v/>
      </c>
      <c r="LB472">
        <f>IF(LQ472="0-0",INDEX(Scrape!#REF!,MATCH('HT 0-0'!KP472,Scrape!$B:$B,0)),"")</f>
        <v/>
      </c>
      <c r="LC472">
        <f>IF(LQ472="0-0",INDEX(Scrape!$A:$A,MATCH('HT 0-0'!KP472,Scrape!$B:$B,0)),"")</f>
        <v/>
      </c>
      <c r="LD472">
        <f>IF(LQ472="0-0",INDEX(Scrape!$B:$B,MATCH('HT 0-0'!KP472,Scrape!$B:$B,0)),"")</f>
        <v/>
      </c>
      <c r="LE472">
        <f>IF(LQ472="0-0",INDEX(Scrape!$C:$C,MATCH('HT 0-0'!KP472,Scrape!$B:$B,0)),"")</f>
        <v/>
      </c>
      <c r="LF472">
        <f>IF(LQ472="0-0",INDEX(Scrape!$D:$D,MATCH('HT 0-0'!KP472,Scrape!$B:$B,0)),"")</f>
        <v/>
      </c>
      <c r="LG472">
        <f>IF(LQ472="0-0",INDEX(Scrape!$E:$E,MATCH('HT 0-0'!KP472,Scrape!$B:$B,0)),"")</f>
        <v/>
      </c>
      <c r="LH472">
        <f>IF(LQ472="0-0",INDEX(Scrape!$F:$F,MATCH('HT 0-0'!KP472,Scrape!$B:$B,0)),"")</f>
        <v/>
      </c>
      <c r="LI472">
        <f>IF(LQ472="0-0",INDEX(Scrape!$G:$G,MATCH('HT 0-0'!KP472,Scrape!$B:$B,0)),"")</f>
        <v/>
      </c>
      <c r="LJ472">
        <f>IF(LQ472="0-0",INDEX(Scrape!$H:$H,MATCH('HT 0-0'!KP472,Scrape!$B:$B,0)),"")</f>
        <v/>
      </c>
      <c r="LK472">
        <f>IF(LQ472="0-0",INDEX(Scrape!$I:$I,MATCH('HT 0-0'!KP472,Scrape!$B:$B,0)),"")</f>
        <v/>
      </c>
      <c r="LL472">
        <f>IF(LQ472="0-0",INDEX(Scrape!$J:$J,MATCH('HT 0-0'!KP472,Scrape!$B:$B,0)),"")</f>
        <v/>
      </c>
      <c r="LM472">
        <f>IF(LQ472="0-0",INDEX(Scrape!$K:$K,MATCH('HT 0-0'!KP472,Scrape!$B:$B,0)),"")</f>
        <v/>
      </c>
      <c r="LN472">
        <f>IF(LQ472="0-0",INDEX(Scrape!$L:$L,MATCH('HT 0-0'!KP472,Scrape!$B:$B,0)),"")</f>
        <v/>
      </c>
      <c r="LO472">
        <f>IF(LQ472="0-0",INDEX(Scrape!$M:$M,MATCH('HT 0-0'!KP472,Scrape!$B:$B,0)),"")</f>
        <v/>
      </c>
      <c r="LP472">
        <f>IF(LQ472="0-0",INDEX(Scrape!$N:$N,MATCH('HT 0-0'!KP472,Scrape!$B:$B,0)),"")</f>
        <v/>
      </c>
      <c r="LQ472">
        <f>INDEX(Scrape!$O:$O,MATCH('HT 0-0'!KP472,Scrape!$B:$B,0))</f>
        <v/>
      </c>
      <c r="LR472">
        <f>(1/LJ472)+(1/LI472)+(1/LH472)</f>
        <v/>
      </c>
      <c r="LS472">
        <f>(1/LG472)+(1/LF472)+(1/LE472)</f>
        <v/>
      </c>
      <c r="LT472" s="8">
        <f>IF(INDEX(#REF!,MATCH(KQ472,#REF!,0))=INDEX(#REF!,MATCH(KQ472,#REF!,0)),INDEX(#REF!,MATCH(KQ472,#REF!,0)),"ERROR")</f>
        <v/>
      </c>
      <c r="LU472" s="4">
        <f>IF(KR472="G",2,IF(KR472="R",0.5,IF(KR472="A",1)))</f>
        <v/>
      </c>
      <c r="LV472" s="4">
        <f>IF(KS472="G",0.5,IF(KS472="R",2,IF(KS472="A",1)))</f>
        <v/>
      </c>
      <c r="LW472" s="4">
        <f>IF(KT472="G",2,IF(KT472="R",0.5,IF(KT472="A",1)))</f>
        <v/>
      </c>
      <c r="LX472" s="4">
        <f>IF(KU472="G",0.5,IF(KU472="R",2,IF(KU472="A",1)))</f>
        <v/>
      </c>
      <c r="LY472" s="7">
        <f>(LK472*(LU472+LX472)+(LL472*(LU472+LX472)))</f>
        <v/>
      </c>
      <c r="LZ472" s="7">
        <f>(LN472*(LV472+LW472)+(LO472*(LV472+LW472)))</f>
        <v/>
      </c>
      <c r="MA472" s="11">
        <f>LY472-LZ472</f>
        <v/>
      </c>
      <c r="MB472" s="5">
        <f>MA472+2</f>
        <v/>
      </c>
      <c r="MC472" s="6">
        <f>MA472-2</f>
        <v/>
      </c>
      <c r="MD472" s="4">
        <f>LE472</f>
        <v/>
      </c>
      <c r="ME472" s="9">
        <f>IF(MD472=0,1000,MD472+0.75)</f>
        <v/>
      </c>
      <c r="MF472" s="10">
        <f>IF(MD472=0,0,MD472-0.75)</f>
        <v/>
      </c>
      <c r="MG472" s="4">
        <f>((LM472*(LU472+LX472))-((LP472*(LV472+LW472))))</f>
        <v/>
      </c>
      <c r="MH472" s="9">
        <f>MG472*1.2</f>
        <v/>
      </c>
      <c r="MI472" s="10">
        <f>MG472*0.8</f>
        <v/>
      </c>
      <c r="MJ472">
        <f>IFERROR(OT472,"")</f>
        <v/>
      </c>
      <c r="MK472">
        <f>IFERROR(OU472,"")</f>
        <v/>
      </c>
      <c r="ML472">
        <f>IFERROR(OV472,"")</f>
        <v/>
      </c>
      <c r="MM472">
        <f>IFERROR(OW472,"")</f>
        <v/>
      </c>
      <c r="MN472">
        <f>IFERROR(OX472,"")</f>
        <v/>
      </c>
      <c r="MO472">
        <f>IFERROR(OY472,"")</f>
        <v/>
      </c>
      <c r="MP472" s="1">
        <f>COUNTIFS(#REF!,LT472,#REF!,1,#REF!,"&gt;="&amp;MC472,#REF!,"&lt;="&amp;MB472,#REF!,"&lt;="&amp;ME472,#REF!,"&gt;="&amp;MF472,#REF!,"="&amp;KV472,#REF!,"="&amp;KX472)</f>
        <v/>
      </c>
      <c r="MQ472" s="1">
        <f>COUNTIFS(#REF!,LT472,#REF!,0,#REF!,"&gt;="&amp;MC472,#REF!,"&lt;="&amp;MB472,#REF!,"&lt;="&amp;ME472,#REF!,"&gt;="&amp;MF472,#REF!,"="&amp;KV472,#REF!,"="&amp;KX472)</f>
        <v/>
      </c>
      <c r="MR472" s="1">
        <f>COUNTIFS(#REF!,LT472,#REF!,1,#REF!,"&gt;="&amp;MC472,#REF!,"&lt;="&amp;MB472,#REF!,"&lt;="&amp;ME472,#REF!,"&gt;="&amp;MF472,#REF!,"="&amp;KW472,#REF!,"="&amp;KY472)</f>
        <v/>
      </c>
      <c r="MS472" s="1">
        <f>COUNTIFS(#REF!,LT472,#REF!,0,#REF!,"&gt;="&amp;MC472,#REF!,"&lt;="&amp;MB472,#REF!,"&lt;="&amp;ME472,#REF!,"&gt;="&amp;MF472,#REF!,"="&amp;KW472,#REF!,"="&amp;KY472)</f>
        <v/>
      </c>
      <c r="MT472" s="1">
        <f>COUNTIFS(#REF!,LT472,#REF!,1,#REF!,"&gt;="&amp;MI472,#REF!,"&lt;="&amp;MH472,#REF!,"&lt;="&amp;ME472,#REF!,"&gt;="&amp;MF472)</f>
        <v/>
      </c>
      <c r="MU472" s="1">
        <f>COUNTIFS(#REF!,LT472,#REF!,0,#REF!,"&gt;="&amp;MI472,#REF!,"&lt;="&amp;MH472,#REF!,"&lt;="&amp;ME472,#REF!,"&gt;="&amp;MF472)</f>
        <v/>
      </c>
      <c r="MV472" s="1">
        <f>COUNTIFS(#REF!,LT472,#REF!,1,#REF!,"&gt;="&amp;MI472,#REF!,"&lt;="&amp;MH472,#REF!,"="&amp;KZ472,#REF!,"="&amp;LA472,#REF!,"&lt;="&amp;ME472,#REF!,"&gt;="&amp;MF472)</f>
        <v/>
      </c>
      <c r="MW472" s="1">
        <f>COUNTIFS(#REF!,LT472,#REF!,0,#REF!,"&gt;="&amp;MI472,#REF!,"&lt;="&amp;MH472,#REF!,"="&amp;KZ472,#REF!,"="&amp;LA472,#REF!,"&lt;="&amp;ME472,#REF!,"&gt;="&amp;MF472)</f>
        <v/>
      </c>
      <c r="MX472" s="1">
        <f>COUNTIFS(#REF!,LT472,#REF!,1,#REF!,"&gt;="&amp;MC472,#REF!,"&lt;="&amp;MB472,#REF!,"&lt;="&amp;ME472,#REF!,"&gt;="&amp;MF472)</f>
        <v/>
      </c>
      <c r="MY472" s="1">
        <f>COUNTIFS(#REF!,LT472,#REF!,0,#REF!,"&gt;="&amp;MC472,#REF!,"&lt;="&amp;MB472,#REF!,"&lt;="&amp;ME472,#REF!,"&gt;="&amp;MF472)</f>
        <v/>
      </c>
      <c r="MZ472" s="1">
        <f>COUNTIFS(#REF!,LT472,#REF!,1,#REF!,"&lt;="&amp;ME472,#REF!,"&gt;="&amp;MF472,#REF!,"="&amp;KV472,#REF!,"="&amp;KX472)</f>
        <v/>
      </c>
      <c r="NA472" s="1">
        <f>COUNTIFS(#REF!,LT472,#REF!,0,#REF!,"&lt;="&amp;ME472,#REF!,"&gt;="&amp;MF472,#REF!,"="&amp;KV472,#REF!,"="&amp;KX472)</f>
        <v/>
      </c>
      <c r="NB472" s="1">
        <f>COUNTIFS(#REF!,LT472,#REF!,1,#REF!,"&lt;="&amp;ME472,#REF!,"&gt;="&amp;MF472,#REF!,"="&amp;KW472,#REF!,"="&amp;KY472)</f>
        <v/>
      </c>
      <c r="NC472" s="1">
        <f>COUNTIFS(#REF!,LT472,#REF!,0,#REF!,"&lt;="&amp;ME472,#REF!,"&gt;="&amp;MF472,#REF!,"="&amp;KW472,#REF!,"="&amp;KY472)</f>
        <v/>
      </c>
      <c r="ND472" s="1">
        <f>COUNTIFS(#REF!,LT472,#REF!,1,#REF!,"&gt;="&amp;MC472,#REF!,"&lt;="&amp;MB472,#REF!,"&lt;="&amp;ME472,#REF!,"&gt;="&amp;MF472,#REF!,"="&amp;KV472,#REF!,"="&amp;KX472)</f>
        <v/>
      </c>
      <c r="NE472" s="1">
        <f>COUNTIFS(#REF!,LT472,#REF!,0,#REF!,"&gt;="&amp;MC472,#REF!,"&lt;="&amp;MB472,#REF!,"&lt;="&amp;ME472,#REF!,"&gt;="&amp;MF472,#REF!,"="&amp;KV472,#REF!,"="&amp;KX472)</f>
        <v/>
      </c>
      <c r="NF472" s="1">
        <f>COUNTIFS(#REF!,LT472,#REF!,1,#REF!,"&gt;="&amp;MC472,#REF!,"&lt;="&amp;MB472,#REF!,"&lt;="&amp;ME472,#REF!,"&gt;="&amp;MF472,#REF!,"="&amp;KW472,#REF!,"="&amp;KY472)</f>
        <v/>
      </c>
      <c r="NG472" s="1">
        <f>COUNTIFS(#REF!,LT472,#REF!,0,#REF!,"&gt;="&amp;MC472,#REF!,"&lt;="&amp;MB472,#REF!,"&lt;="&amp;ME472,#REF!,"&gt;="&amp;MF472,#REF!,"="&amp;KW472,#REF!,"="&amp;KY472)</f>
        <v/>
      </c>
      <c r="NH472" s="1">
        <f>COUNTIFS(#REF!,LT472,#REF!,1,#REF!,"&gt;="&amp;MC472,#REF!,"&lt;="&amp;MB472,#REF!,"&lt;="&amp;ME472,#REF!,"&gt;="&amp;MF472,#REF!,"="&amp;KZ472,#REF!,"="&amp;LA472)</f>
        <v/>
      </c>
      <c r="NI472" s="1">
        <f>COUNTIFS(#REF!,LT472,#REF!,0,#REF!,"&gt;="&amp;MC472,#REF!,"&lt;="&amp;MB472,#REF!,"&lt;="&amp;ME472,#REF!,"&gt;="&amp;MF472,#REF!,"="&amp;KZ472,#REF!,"="&amp;LA472)</f>
        <v/>
      </c>
      <c r="NJ472" s="1">
        <f>COUNTIFS(#REF!,LT472,#REF!,1,#REF!,"&gt;="&amp;MI472,#REF!,"&lt;="&amp;MH472,#REF!,"&lt;="&amp;ME472,#REF!,"&gt;="&amp;MF472)</f>
        <v/>
      </c>
      <c r="NK472" s="1">
        <f>COUNTIFS(#REF!,LT472,#REF!,0,#REF!,"&gt;="&amp;MI472,#REF!,"&lt;="&amp;MH472,#REF!,"&lt;="&amp;ME472,#REF!,"&gt;="&amp;MF472)</f>
        <v/>
      </c>
      <c r="NL472" s="1">
        <f>COUNTIFS(#REF!,LT472,#REF!,1,#REF!,"&gt;="&amp;MI472,#REF!,"&lt;="&amp;MH472,#REF!,"="&amp;KZ472,#REF!,"="&amp;LA472,#REF!,"&lt;="&amp;ME472,#REF!,"&gt;="&amp;MF472)</f>
        <v/>
      </c>
      <c r="NM472" s="1">
        <f>COUNTIFS(#REF!,LT472,#REF!,0,#REF!,"&gt;="&amp;MI472,#REF!,"&lt;="&amp;MH472,#REF!,"="&amp;KZ472,#REF!,"="&amp;LA472,#REF!,"&lt;="&amp;ME472,#REF!,"&gt;="&amp;MF472)</f>
        <v/>
      </c>
      <c r="NN472" s="1">
        <f>COUNTIFS(#REF!,LT472,#REF!,1,#REF!,"&gt;="&amp;MC472,#REF!,"&lt;="&amp;MB472,#REF!,"&lt;="&amp;ME472,#REF!,"&gt;="&amp;MF472)</f>
        <v/>
      </c>
      <c r="NO472" s="1">
        <f>COUNTIFS(#REF!,LT472,#REF!,0,#REF!,"&gt;="&amp;MC472,#REF!,"&lt;="&amp;MB472,#REF!,"&lt;="&amp;ME472,#REF!,"&gt;="&amp;MF472)</f>
        <v/>
      </c>
      <c r="NP472" s="1">
        <f>COUNTIFS(#REF!,LT472,#REF!,1,#REF!,"&lt;="&amp;ME472,#REF!,"&gt;="&amp;MF472,#REF!,"="&amp;KV472,#REF!,"="&amp;KX472)</f>
        <v/>
      </c>
      <c r="NQ472" s="1">
        <f>COUNTIFS(#REF!,LT472,#REF!,0,#REF!,"&lt;="&amp;ME472,#REF!,"&gt;="&amp;MF472,#REF!,"="&amp;KV472,#REF!,"="&amp;KX472)</f>
        <v/>
      </c>
      <c r="NR472" s="1">
        <f>COUNTIFS(#REF!,LT472,#REF!,1,#REF!,"&lt;="&amp;ME472,#REF!,"&gt;="&amp;MF472,#REF!,"="&amp;KW472,#REF!,"="&amp;KY472)</f>
        <v/>
      </c>
      <c r="NS472" s="1">
        <f>COUNTIFS(#REF!,LT472,#REF!,0,#REF!,"&lt;="&amp;ME472,#REF!,"&gt;="&amp;MF472,#REF!,"="&amp;KW472,#REF!,"="&amp;KY472)</f>
        <v/>
      </c>
      <c r="NT472" s="1">
        <f>MP472+MR472+MT472+MV472+MX472+MZ472+NB472</f>
        <v/>
      </c>
      <c r="NU472" s="1">
        <f>MQ472+MS472+MU472+MW472+MY472+NA472+NC472</f>
        <v/>
      </c>
      <c r="NV472" s="1">
        <f>NT472+NU472</f>
        <v/>
      </c>
      <c r="NW472" s="33">
        <f>NT472/(NT472+NU472)</f>
        <v/>
      </c>
      <c r="NX472" s="3">
        <f>1/NW472</f>
        <v/>
      </c>
      <c r="NY472" s="1">
        <f>LH472</f>
        <v/>
      </c>
      <c r="NZ472" s="79">
        <f>(NW472*((NY472-1)*0.98))-((1-NW472)*1)</f>
        <v/>
      </c>
      <c r="OA472" s="34">
        <f>IF(LR472&lt;0.9,0,IF(AND(LR472&gt;1.1),0,1))</f>
        <v/>
      </c>
      <c r="OB472" s="34">
        <f>IF(LS472&lt;0.9,0,IF(AND(LS472&gt;1.1),0,1))</f>
        <v/>
      </c>
      <c r="OC472" s="32">
        <f>IF(NV472&gt;99,1,0)</f>
        <v/>
      </c>
      <c r="OD472" s="32">
        <f>IF(NZ472&gt;0.0799,1,0)</f>
        <v/>
      </c>
      <c r="OE472" s="32">
        <f>IF(NZ472&gt;OM472,1,0)</f>
        <v/>
      </c>
      <c r="OF472" s="32">
        <f>OC472+OD472+OE472+OA472+OB472</f>
        <v/>
      </c>
      <c r="OG472" s="1">
        <f>ND472+NF472+NH472+NJ472+NL472+NN472+NP472+NR472</f>
        <v/>
      </c>
      <c r="OH472" s="1">
        <f>NE472+NG472+NI472+NK472+NM472+NO472+NQ472+NS472</f>
        <v/>
      </c>
      <c r="OI472" s="1">
        <f>OG472+OH472</f>
        <v/>
      </c>
      <c r="OJ472" s="33">
        <f>OG472/(OG472+OH472)</f>
        <v/>
      </c>
      <c r="OK472" s="3">
        <f>1/OJ472</f>
        <v/>
      </c>
      <c r="OL472" s="1">
        <f>LI472</f>
        <v/>
      </c>
      <c r="OM472" s="79">
        <f>(OJ472*((OL472-1)*0.98))-((1-OJ472)*1)</f>
        <v/>
      </c>
      <c r="ON472" s="34">
        <f>IF(LR472&lt;0.9,0,IF(AND(LR472&gt;1.1),0,1))</f>
        <v/>
      </c>
      <c r="OO472" s="34">
        <f>IF(LS472&lt;0.9,0,IF(AND(LS472&gt;1.1),0,1))</f>
        <v/>
      </c>
      <c r="OP472" s="32">
        <f>IF(OI472&gt;99,1,0)</f>
        <v/>
      </c>
      <c r="OQ472" s="32">
        <f>IF(OM472&gt;0.0799,1,0)</f>
        <v/>
      </c>
      <c r="OR472" s="32">
        <f>IF(OM472&gt;OZ472,1,0)</f>
        <v/>
      </c>
      <c r="OS472" s="32">
        <f>OP472+OQ472+OR472+ON472+OO472</f>
        <v/>
      </c>
      <c r="OT472">
        <f>IF(OF472=5,"BackHome0-0",IF(AND(OS472=5),"BackAway0-0",""))</f>
        <v/>
      </c>
      <c r="OU472">
        <f>IF(OF472=5,KN472,IF(AND(OS472=5),KO472,""))</f>
        <v/>
      </c>
      <c r="OV472">
        <f>IF(OF472=5,"Match Odds",IF(AND(OS472=5),"Match Odds",""))</f>
        <v/>
      </c>
      <c r="OW472">
        <f>IF(OF472=5,KP472,IF(AND(OS472=5),KP472,""))</f>
        <v/>
      </c>
      <c r="OX472">
        <f>IF(OF472=5,"MATCH_ODDS",IF(AND(OS472=5),"MATCH_ODDS",""))</f>
        <v/>
      </c>
      <c r="OY472">
        <f>IF(OF472=5,"BACK",IF(AND(OS472=5),"BACK",""))</f>
        <v/>
      </c>
    </row>
    <row r="473" ht="16.5" customHeight="1" thickBot="1" thickTop="1">
      <c r="A473" s="2" t="n"/>
      <c r="KN473" s="1">
        <f>IF(INDEX(#REF!,MATCH('HT 0-0'!D473,#REF!,0))=INDEX(#REF!,MATCH('HT 0-0'!D473,#REF!,0)),INDEX(#REF!,MATCH('HT 0-0'!D473,#REF!,0)),"ERROR")</f>
        <v/>
      </c>
      <c r="KO473" s="1">
        <f>IF(INDEX(#REF!,MATCH('HT 0-0'!E473,#REF!,0))=INDEX(#REF!,MATCH('HT 0-0'!E473,#REF!,0)),INDEX(#REF!,MATCH('HT 0-0'!E473,#REF!,0)),"ERROR")</f>
        <v/>
      </c>
      <c r="KP473" s="1">
        <f>KN473&amp;" v "&amp;KO473</f>
        <v/>
      </c>
      <c r="KQ473">
        <f>B473&amp;"_"&amp;C473</f>
        <v/>
      </c>
      <c r="KR473" s="1">
        <f>IF((HW473/KK473)&lt;0.335,"G",IF((HW473/KK473)&gt;0.67,"R","A"))</f>
        <v/>
      </c>
      <c r="KS473" s="1">
        <f>IF((HX473/KK473)&lt;0.335,"G",IF((HX473/KK473)&gt;0.67,"R","A"))</f>
        <v/>
      </c>
      <c r="KT473" s="1">
        <f>IF((IH473/KK473)&lt;0.335,"G",IF((IH473/KK473)&gt;0.67,"R","A"))</f>
        <v/>
      </c>
      <c r="KU473" s="1">
        <f>IF((II473/KK473)&lt;0.335,"G",IF((II473/KK473)&gt;0.67,"R","A"))</f>
        <v/>
      </c>
      <c r="KV473" s="1">
        <f>IF((HZ473/KK473)&lt;0.335,"G",IF((HZ473/KK473)&gt;0.67,"R","A"))</f>
        <v/>
      </c>
      <c r="KW473" s="1">
        <f>IF((HY473/KK473)&lt;0.335,"G",IF((HY473/KK473)&gt;0.67,"R","A"))</f>
        <v/>
      </c>
      <c r="KX473" s="1">
        <f>IF((IK473/KK473)&lt;0.335,"G",IF((IK473/KK473)&gt;0.67,"R","A"))</f>
        <v/>
      </c>
      <c r="KY473" s="1">
        <f>IF((IJ473/KK473)&lt;0.335,"G",IF((IJ473/KK473)&gt;0.67,"R","A"))</f>
        <v/>
      </c>
      <c r="KZ473" s="1">
        <f>IF((HQ473/KK473)&lt;0.335,"G",IF((HQ473/KK473)&gt;0.67,"R","A"))</f>
        <v/>
      </c>
      <c r="LA473" s="1">
        <f>IF((IB473/KK473)&lt;0.335,"G",IF((IB473/KK473)&gt;0.67,"R","A"))</f>
        <v/>
      </c>
      <c r="LB473">
        <f>IF(LQ473="0-0",INDEX(Scrape!#REF!,MATCH('HT 0-0'!KP473,Scrape!$B:$B,0)),"")</f>
        <v/>
      </c>
      <c r="LC473">
        <f>IF(LQ473="0-0",INDEX(Scrape!$A:$A,MATCH('HT 0-0'!KP473,Scrape!$B:$B,0)),"")</f>
        <v/>
      </c>
      <c r="LD473">
        <f>IF(LQ473="0-0",INDEX(Scrape!$B:$B,MATCH('HT 0-0'!KP473,Scrape!$B:$B,0)),"")</f>
        <v/>
      </c>
      <c r="LE473">
        <f>IF(LQ473="0-0",INDEX(Scrape!$C:$C,MATCH('HT 0-0'!KP473,Scrape!$B:$B,0)),"")</f>
        <v/>
      </c>
      <c r="LF473">
        <f>IF(LQ473="0-0",INDEX(Scrape!$D:$D,MATCH('HT 0-0'!KP473,Scrape!$B:$B,0)),"")</f>
        <v/>
      </c>
      <c r="LG473">
        <f>IF(LQ473="0-0",INDEX(Scrape!$E:$E,MATCH('HT 0-0'!KP473,Scrape!$B:$B,0)),"")</f>
        <v/>
      </c>
      <c r="LH473">
        <f>IF(LQ473="0-0",INDEX(Scrape!$F:$F,MATCH('HT 0-0'!KP473,Scrape!$B:$B,0)),"")</f>
        <v/>
      </c>
      <c r="LI473">
        <f>IF(LQ473="0-0",INDEX(Scrape!$G:$G,MATCH('HT 0-0'!KP473,Scrape!$B:$B,0)),"")</f>
        <v/>
      </c>
      <c r="LJ473">
        <f>IF(LQ473="0-0",INDEX(Scrape!$H:$H,MATCH('HT 0-0'!KP473,Scrape!$B:$B,0)),"")</f>
        <v/>
      </c>
      <c r="LK473">
        <f>IF(LQ473="0-0",INDEX(Scrape!$I:$I,MATCH('HT 0-0'!KP473,Scrape!$B:$B,0)),"")</f>
        <v/>
      </c>
      <c r="LL473">
        <f>IF(LQ473="0-0",INDEX(Scrape!$J:$J,MATCH('HT 0-0'!KP473,Scrape!$B:$B,0)),"")</f>
        <v/>
      </c>
      <c r="LM473">
        <f>IF(LQ473="0-0",INDEX(Scrape!$K:$K,MATCH('HT 0-0'!KP473,Scrape!$B:$B,0)),"")</f>
        <v/>
      </c>
      <c r="LN473">
        <f>IF(LQ473="0-0",INDEX(Scrape!$L:$L,MATCH('HT 0-0'!KP473,Scrape!$B:$B,0)),"")</f>
        <v/>
      </c>
      <c r="LO473">
        <f>IF(LQ473="0-0",INDEX(Scrape!$M:$M,MATCH('HT 0-0'!KP473,Scrape!$B:$B,0)),"")</f>
        <v/>
      </c>
      <c r="LP473">
        <f>IF(LQ473="0-0",INDEX(Scrape!$N:$N,MATCH('HT 0-0'!KP473,Scrape!$B:$B,0)),"")</f>
        <v/>
      </c>
      <c r="LQ473">
        <f>INDEX(Scrape!$O:$O,MATCH('HT 0-0'!KP473,Scrape!$B:$B,0))</f>
        <v/>
      </c>
      <c r="LR473">
        <f>(1/LJ473)+(1/LI473)+(1/LH473)</f>
        <v/>
      </c>
      <c r="LS473">
        <f>(1/LG473)+(1/LF473)+(1/LE473)</f>
        <v/>
      </c>
      <c r="LT473" s="8">
        <f>IF(INDEX(#REF!,MATCH(KQ473,#REF!,0))=INDEX(#REF!,MATCH(KQ473,#REF!,0)),INDEX(#REF!,MATCH(KQ473,#REF!,0)),"ERROR")</f>
        <v/>
      </c>
      <c r="LU473" s="4">
        <f>IF(KR473="G",2,IF(KR473="R",0.5,IF(KR473="A",1)))</f>
        <v/>
      </c>
      <c r="LV473" s="4">
        <f>IF(KS473="G",0.5,IF(KS473="R",2,IF(KS473="A",1)))</f>
        <v/>
      </c>
      <c r="LW473" s="4">
        <f>IF(KT473="G",2,IF(KT473="R",0.5,IF(KT473="A",1)))</f>
        <v/>
      </c>
      <c r="LX473" s="4">
        <f>IF(KU473="G",0.5,IF(KU473="R",2,IF(KU473="A",1)))</f>
        <v/>
      </c>
      <c r="LY473" s="7">
        <f>(LK473*(LU473+LX473)+(LL473*(LU473+LX473)))</f>
        <v/>
      </c>
      <c r="LZ473" s="7">
        <f>(LN473*(LV473+LW473)+(LO473*(LV473+LW473)))</f>
        <v/>
      </c>
      <c r="MA473" s="11">
        <f>LY473-LZ473</f>
        <v/>
      </c>
      <c r="MB473" s="5">
        <f>MA473+2</f>
        <v/>
      </c>
      <c r="MC473" s="6">
        <f>MA473-2</f>
        <v/>
      </c>
      <c r="MD473" s="4">
        <f>LE473</f>
        <v/>
      </c>
      <c r="ME473" s="9">
        <f>IF(MD473=0,1000,MD473+0.75)</f>
        <v/>
      </c>
      <c r="MF473" s="10">
        <f>IF(MD473=0,0,MD473-0.75)</f>
        <v/>
      </c>
      <c r="MG473" s="4">
        <f>((LM473*(LU473+LX473))-((LP473*(LV473+LW473))))</f>
        <v/>
      </c>
      <c r="MH473" s="9">
        <f>MG473*1.2</f>
        <v/>
      </c>
      <c r="MI473" s="10">
        <f>MG473*0.8</f>
        <v/>
      </c>
      <c r="MJ473">
        <f>IFERROR(OT473,"")</f>
        <v/>
      </c>
      <c r="MK473">
        <f>IFERROR(OU473,"")</f>
        <v/>
      </c>
      <c r="ML473">
        <f>IFERROR(OV473,"")</f>
        <v/>
      </c>
      <c r="MM473">
        <f>IFERROR(OW473,"")</f>
        <v/>
      </c>
      <c r="MN473">
        <f>IFERROR(OX473,"")</f>
        <v/>
      </c>
      <c r="MO473">
        <f>IFERROR(OY473,"")</f>
        <v/>
      </c>
      <c r="MP473" s="1">
        <f>COUNTIFS(#REF!,LT473,#REF!,1,#REF!,"&gt;="&amp;MC473,#REF!,"&lt;="&amp;MB473,#REF!,"&lt;="&amp;ME473,#REF!,"&gt;="&amp;MF473,#REF!,"="&amp;KV473,#REF!,"="&amp;KX473)</f>
        <v/>
      </c>
      <c r="MQ473" s="1">
        <f>COUNTIFS(#REF!,LT473,#REF!,0,#REF!,"&gt;="&amp;MC473,#REF!,"&lt;="&amp;MB473,#REF!,"&lt;="&amp;ME473,#REF!,"&gt;="&amp;MF473,#REF!,"="&amp;KV473,#REF!,"="&amp;KX473)</f>
        <v/>
      </c>
      <c r="MR473" s="1">
        <f>COUNTIFS(#REF!,LT473,#REF!,1,#REF!,"&gt;="&amp;MC473,#REF!,"&lt;="&amp;MB473,#REF!,"&lt;="&amp;ME473,#REF!,"&gt;="&amp;MF473,#REF!,"="&amp;KW473,#REF!,"="&amp;KY473)</f>
        <v/>
      </c>
      <c r="MS473" s="1">
        <f>COUNTIFS(#REF!,LT473,#REF!,0,#REF!,"&gt;="&amp;MC473,#REF!,"&lt;="&amp;MB473,#REF!,"&lt;="&amp;ME473,#REF!,"&gt;="&amp;MF473,#REF!,"="&amp;KW473,#REF!,"="&amp;KY473)</f>
        <v/>
      </c>
      <c r="MT473" s="1">
        <f>COUNTIFS(#REF!,LT473,#REF!,1,#REF!,"&gt;="&amp;MI473,#REF!,"&lt;="&amp;MH473,#REF!,"&lt;="&amp;ME473,#REF!,"&gt;="&amp;MF473)</f>
        <v/>
      </c>
      <c r="MU473" s="1">
        <f>COUNTIFS(#REF!,LT473,#REF!,0,#REF!,"&gt;="&amp;MI473,#REF!,"&lt;="&amp;MH473,#REF!,"&lt;="&amp;ME473,#REF!,"&gt;="&amp;MF473)</f>
        <v/>
      </c>
      <c r="MV473" s="1">
        <f>COUNTIFS(#REF!,LT473,#REF!,1,#REF!,"&gt;="&amp;MI473,#REF!,"&lt;="&amp;MH473,#REF!,"="&amp;KZ473,#REF!,"="&amp;LA473,#REF!,"&lt;="&amp;ME473,#REF!,"&gt;="&amp;MF473)</f>
        <v/>
      </c>
      <c r="MW473" s="1">
        <f>COUNTIFS(#REF!,LT473,#REF!,0,#REF!,"&gt;="&amp;MI473,#REF!,"&lt;="&amp;MH473,#REF!,"="&amp;KZ473,#REF!,"="&amp;LA473,#REF!,"&lt;="&amp;ME473,#REF!,"&gt;="&amp;MF473)</f>
        <v/>
      </c>
      <c r="MX473" s="1">
        <f>COUNTIFS(#REF!,LT473,#REF!,1,#REF!,"&gt;="&amp;MC473,#REF!,"&lt;="&amp;MB473,#REF!,"&lt;="&amp;ME473,#REF!,"&gt;="&amp;MF473)</f>
        <v/>
      </c>
      <c r="MY473" s="1">
        <f>COUNTIFS(#REF!,LT473,#REF!,0,#REF!,"&gt;="&amp;MC473,#REF!,"&lt;="&amp;MB473,#REF!,"&lt;="&amp;ME473,#REF!,"&gt;="&amp;MF473)</f>
        <v/>
      </c>
      <c r="MZ473" s="1">
        <f>COUNTIFS(#REF!,LT473,#REF!,1,#REF!,"&lt;="&amp;ME473,#REF!,"&gt;="&amp;MF473,#REF!,"="&amp;KV473,#REF!,"="&amp;KX473)</f>
        <v/>
      </c>
      <c r="NA473" s="1">
        <f>COUNTIFS(#REF!,LT473,#REF!,0,#REF!,"&lt;="&amp;ME473,#REF!,"&gt;="&amp;MF473,#REF!,"="&amp;KV473,#REF!,"="&amp;KX473)</f>
        <v/>
      </c>
      <c r="NB473" s="1">
        <f>COUNTIFS(#REF!,LT473,#REF!,1,#REF!,"&lt;="&amp;ME473,#REF!,"&gt;="&amp;MF473,#REF!,"="&amp;KW473,#REF!,"="&amp;KY473)</f>
        <v/>
      </c>
      <c r="NC473" s="1">
        <f>COUNTIFS(#REF!,LT473,#REF!,0,#REF!,"&lt;="&amp;ME473,#REF!,"&gt;="&amp;MF473,#REF!,"="&amp;KW473,#REF!,"="&amp;KY473)</f>
        <v/>
      </c>
      <c r="ND473" s="1">
        <f>COUNTIFS(#REF!,LT473,#REF!,1,#REF!,"&gt;="&amp;MC473,#REF!,"&lt;="&amp;MB473,#REF!,"&lt;="&amp;ME473,#REF!,"&gt;="&amp;MF473,#REF!,"="&amp;KV473,#REF!,"="&amp;KX473)</f>
        <v/>
      </c>
      <c r="NE473" s="1">
        <f>COUNTIFS(#REF!,LT473,#REF!,0,#REF!,"&gt;="&amp;MC473,#REF!,"&lt;="&amp;MB473,#REF!,"&lt;="&amp;ME473,#REF!,"&gt;="&amp;MF473,#REF!,"="&amp;KV473,#REF!,"="&amp;KX473)</f>
        <v/>
      </c>
      <c r="NF473" s="1">
        <f>COUNTIFS(#REF!,LT473,#REF!,1,#REF!,"&gt;="&amp;MC473,#REF!,"&lt;="&amp;MB473,#REF!,"&lt;="&amp;ME473,#REF!,"&gt;="&amp;MF473,#REF!,"="&amp;KW473,#REF!,"="&amp;KY473)</f>
        <v/>
      </c>
      <c r="NG473" s="1">
        <f>COUNTIFS(#REF!,LT473,#REF!,0,#REF!,"&gt;="&amp;MC473,#REF!,"&lt;="&amp;MB473,#REF!,"&lt;="&amp;ME473,#REF!,"&gt;="&amp;MF473,#REF!,"="&amp;KW473,#REF!,"="&amp;KY473)</f>
        <v/>
      </c>
      <c r="NH473" s="1">
        <f>COUNTIFS(#REF!,LT473,#REF!,1,#REF!,"&gt;="&amp;MC473,#REF!,"&lt;="&amp;MB473,#REF!,"&lt;="&amp;ME473,#REF!,"&gt;="&amp;MF473,#REF!,"="&amp;KZ473,#REF!,"="&amp;LA473)</f>
        <v/>
      </c>
      <c r="NI473" s="1">
        <f>COUNTIFS(#REF!,LT473,#REF!,0,#REF!,"&gt;="&amp;MC473,#REF!,"&lt;="&amp;MB473,#REF!,"&lt;="&amp;ME473,#REF!,"&gt;="&amp;MF473,#REF!,"="&amp;KZ473,#REF!,"="&amp;LA473)</f>
        <v/>
      </c>
      <c r="NJ473" s="1">
        <f>COUNTIFS(#REF!,LT473,#REF!,1,#REF!,"&gt;="&amp;MI473,#REF!,"&lt;="&amp;MH473,#REF!,"&lt;="&amp;ME473,#REF!,"&gt;="&amp;MF473)</f>
        <v/>
      </c>
      <c r="NK473" s="1">
        <f>COUNTIFS(#REF!,LT473,#REF!,0,#REF!,"&gt;="&amp;MI473,#REF!,"&lt;="&amp;MH473,#REF!,"&lt;="&amp;ME473,#REF!,"&gt;="&amp;MF473)</f>
        <v/>
      </c>
      <c r="NL473" s="1">
        <f>COUNTIFS(#REF!,LT473,#REF!,1,#REF!,"&gt;="&amp;MI473,#REF!,"&lt;="&amp;MH473,#REF!,"="&amp;KZ473,#REF!,"="&amp;LA473,#REF!,"&lt;="&amp;ME473,#REF!,"&gt;="&amp;MF473)</f>
        <v/>
      </c>
      <c r="NM473" s="1">
        <f>COUNTIFS(#REF!,LT473,#REF!,0,#REF!,"&gt;="&amp;MI473,#REF!,"&lt;="&amp;MH473,#REF!,"="&amp;KZ473,#REF!,"="&amp;LA473,#REF!,"&lt;="&amp;ME473,#REF!,"&gt;="&amp;MF473)</f>
        <v/>
      </c>
      <c r="NN473" s="1">
        <f>COUNTIFS(#REF!,LT473,#REF!,1,#REF!,"&gt;="&amp;MC473,#REF!,"&lt;="&amp;MB473,#REF!,"&lt;="&amp;ME473,#REF!,"&gt;="&amp;MF473)</f>
        <v/>
      </c>
      <c r="NO473" s="1">
        <f>COUNTIFS(#REF!,LT473,#REF!,0,#REF!,"&gt;="&amp;MC473,#REF!,"&lt;="&amp;MB473,#REF!,"&lt;="&amp;ME473,#REF!,"&gt;="&amp;MF473)</f>
        <v/>
      </c>
      <c r="NP473" s="1">
        <f>COUNTIFS(#REF!,LT473,#REF!,1,#REF!,"&lt;="&amp;ME473,#REF!,"&gt;="&amp;MF473,#REF!,"="&amp;KV473,#REF!,"="&amp;KX473)</f>
        <v/>
      </c>
      <c r="NQ473" s="1">
        <f>COUNTIFS(#REF!,LT473,#REF!,0,#REF!,"&lt;="&amp;ME473,#REF!,"&gt;="&amp;MF473,#REF!,"="&amp;KV473,#REF!,"="&amp;KX473)</f>
        <v/>
      </c>
      <c r="NR473" s="1">
        <f>COUNTIFS(#REF!,LT473,#REF!,1,#REF!,"&lt;="&amp;ME473,#REF!,"&gt;="&amp;MF473,#REF!,"="&amp;KW473,#REF!,"="&amp;KY473)</f>
        <v/>
      </c>
      <c r="NS473" s="1">
        <f>COUNTIFS(#REF!,LT473,#REF!,0,#REF!,"&lt;="&amp;ME473,#REF!,"&gt;="&amp;MF473,#REF!,"="&amp;KW473,#REF!,"="&amp;KY473)</f>
        <v/>
      </c>
      <c r="NT473" s="1">
        <f>MP473+MR473+MT473+MV473+MX473+MZ473+NB473</f>
        <v/>
      </c>
      <c r="NU473" s="1">
        <f>MQ473+MS473+MU473+MW473+MY473+NA473+NC473</f>
        <v/>
      </c>
      <c r="NV473" s="1">
        <f>NT473+NU473</f>
        <v/>
      </c>
      <c r="NW473" s="33">
        <f>NT473/(NT473+NU473)</f>
        <v/>
      </c>
      <c r="NX473" s="3">
        <f>1/NW473</f>
        <v/>
      </c>
      <c r="NY473" s="1">
        <f>LH473</f>
        <v/>
      </c>
      <c r="NZ473" s="79">
        <f>(NW473*((NY473-1)*0.98))-((1-NW473)*1)</f>
        <v/>
      </c>
      <c r="OA473" s="34">
        <f>IF(LR473&lt;0.9,0,IF(AND(LR473&gt;1.1),0,1))</f>
        <v/>
      </c>
      <c r="OB473" s="34">
        <f>IF(LS473&lt;0.9,0,IF(AND(LS473&gt;1.1),0,1))</f>
        <v/>
      </c>
      <c r="OC473" s="32">
        <f>IF(NV473&gt;99,1,0)</f>
        <v/>
      </c>
      <c r="OD473" s="32">
        <f>IF(NZ473&gt;0.0799,1,0)</f>
        <v/>
      </c>
      <c r="OE473" s="32">
        <f>IF(NZ473&gt;OM473,1,0)</f>
        <v/>
      </c>
      <c r="OF473" s="32">
        <f>OC473+OD473+OE473+OA473+OB473</f>
        <v/>
      </c>
      <c r="OG473" s="1">
        <f>ND473+NF473+NH473+NJ473+NL473+NN473+NP473+NR473</f>
        <v/>
      </c>
      <c r="OH473" s="1">
        <f>NE473+NG473+NI473+NK473+NM473+NO473+NQ473+NS473</f>
        <v/>
      </c>
      <c r="OI473" s="1">
        <f>OG473+OH473</f>
        <v/>
      </c>
      <c r="OJ473" s="33">
        <f>OG473/(OG473+OH473)</f>
        <v/>
      </c>
      <c r="OK473" s="3">
        <f>1/OJ473</f>
        <v/>
      </c>
      <c r="OL473" s="1">
        <f>LI473</f>
        <v/>
      </c>
      <c r="OM473" s="79">
        <f>(OJ473*((OL473-1)*0.98))-((1-OJ473)*1)</f>
        <v/>
      </c>
      <c r="ON473" s="34">
        <f>IF(LR473&lt;0.9,0,IF(AND(LR473&gt;1.1),0,1))</f>
        <v/>
      </c>
      <c r="OO473" s="34">
        <f>IF(LS473&lt;0.9,0,IF(AND(LS473&gt;1.1),0,1))</f>
        <v/>
      </c>
      <c r="OP473" s="32">
        <f>IF(OI473&gt;99,1,0)</f>
        <v/>
      </c>
      <c r="OQ473" s="32">
        <f>IF(OM473&gt;0.0799,1,0)</f>
        <v/>
      </c>
      <c r="OR473" s="32">
        <f>IF(OM473&gt;OZ473,1,0)</f>
        <v/>
      </c>
      <c r="OS473" s="32">
        <f>OP473+OQ473+OR473+ON473+OO473</f>
        <v/>
      </c>
      <c r="OT473">
        <f>IF(OF473=5,"BackHome0-0",IF(AND(OS473=5),"BackAway0-0",""))</f>
        <v/>
      </c>
      <c r="OU473">
        <f>IF(OF473=5,KN473,IF(AND(OS473=5),KO473,""))</f>
        <v/>
      </c>
      <c r="OV473">
        <f>IF(OF473=5,"Match Odds",IF(AND(OS473=5),"Match Odds",""))</f>
        <v/>
      </c>
      <c r="OW473">
        <f>IF(OF473=5,KP473,IF(AND(OS473=5),KP473,""))</f>
        <v/>
      </c>
      <c r="OX473">
        <f>IF(OF473=5,"MATCH_ODDS",IF(AND(OS473=5),"MATCH_ODDS",""))</f>
        <v/>
      </c>
      <c r="OY473">
        <f>IF(OF473=5,"BACK",IF(AND(OS473=5),"BACK",""))</f>
        <v/>
      </c>
    </row>
    <row r="474" ht="16.5" customHeight="1" thickBot="1" thickTop="1">
      <c r="A474" s="2" t="n"/>
      <c r="KN474" s="1">
        <f>IF(INDEX(#REF!,MATCH('HT 0-0'!D474,#REF!,0))=INDEX(#REF!,MATCH('HT 0-0'!D474,#REF!,0)),INDEX(#REF!,MATCH('HT 0-0'!D474,#REF!,0)),"ERROR")</f>
        <v/>
      </c>
      <c r="KO474" s="1">
        <f>IF(INDEX(#REF!,MATCH('HT 0-0'!E474,#REF!,0))=INDEX(#REF!,MATCH('HT 0-0'!E474,#REF!,0)),INDEX(#REF!,MATCH('HT 0-0'!E474,#REF!,0)),"ERROR")</f>
        <v/>
      </c>
      <c r="KP474" s="1">
        <f>KN474&amp;" v "&amp;KO474</f>
        <v/>
      </c>
      <c r="KQ474">
        <f>B474&amp;"_"&amp;C474</f>
        <v/>
      </c>
      <c r="KR474" s="1">
        <f>IF((HW474/KK474)&lt;0.335,"G",IF((HW474/KK474)&gt;0.67,"R","A"))</f>
        <v/>
      </c>
      <c r="KS474" s="1">
        <f>IF((HX474/KK474)&lt;0.335,"G",IF((HX474/KK474)&gt;0.67,"R","A"))</f>
        <v/>
      </c>
      <c r="KT474" s="1">
        <f>IF((IH474/KK474)&lt;0.335,"G",IF((IH474/KK474)&gt;0.67,"R","A"))</f>
        <v/>
      </c>
      <c r="KU474" s="1">
        <f>IF((II474/KK474)&lt;0.335,"G",IF((II474/KK474)&gt;0.67,"R","A"))</f>
        <v/>
      </c>
      <c r="KV474" s="1">
        <f>IF((HZ474/KK474)&lt;0.335,"G",IF((HZ474/KK474)&gt;0.67,"R","A"))</f>
        <v/>
      </c>
      <c r="KW474" s="1">
        <f>IF((HY474/KK474)&lt;0.335,"G",IF((HY474/KK474)&gt;0.67,"R","A"))</f>
        <v/>
      </c>
      <c r="KX474" s="1">
        <f>IF((IK474/KK474)&lt;0.335,"G",IF((IK474/KK474)&gt;0.67,"R","A"))</f>
        <v/>
      </c>
      <c r="KY474" s="1">
        <f>IF((IJ474/KK474)&lt;0.335,"G",IF((IJ474/KK474)&gt;0.67,"R","A"))</f>
        <v/>
      </c>
      <c r="KZ474" s="1">
        <f>IF((HQ474/KK474)&lt;0.335,"G",IF((HQ474/KK474)&gt;0.67,"R","A"))</f>
        <v/>
      </c>
      <c r="LA474" s="1">
        <f>IF((IB474/KK474)&lt;0.335,"G",IF((IB474/KK474)&gt;0.67,"R","A"))</f>
        <v/>
      </c>
      <c r="LB474">
        <f>IF(LQ474="0-0",INDEX(Scrape!#REF!,MATCH('HT 0-0'!KP474,Scrape!$B:$B,0)),"")</f>
        <v/>
      </c>
      <c r="LC474">
        <f>IF(LQ474="0-0",INDEX(Scrape!$A:$A,MATCH('HT 0-0'!KP474,Scrape!$B:$B,0)),"")</f>
        <v/>
      </c>
      <c r="LD474">
        <f>IF(LQ474="0-0",INDEX(Scrape!$B:$B,MATCH('HT 0-0'!KP474,Scrape!$B:$B,0)),"")</f>
        <v/>
      </c>
      <c r="LE474">
        <f>IF(LQ474="0-0",INDEX(Scrape!$C:$C,MATCH('HT 0-0'!KP474,Scrape!$B:$B,0)),"")</f>
        <v/>
      </c>
      <c r="LF474">
        <f>IF(LQ474="0-0",INDEX(Scrape!$D:$D,MATCH('HT 0-0'!KP474,Scrape!$B:$B,0)),"")</f>
        <v/>
      </c>
      <c r="LG474">
        <f>IF(LQ474="0-0",INDEX(Scrape!$E:$E,MATCH('HT 0-0'!KP474,Scrape!$B:$B,0)),"")</f>
        <v/>
      </c>
      <c r="LH474">
        <f>IF(LQ474="0-0",INDEX(Scrape!$F:$F,MATCH('HT 0-0'!KP474,Scrape!$B:$B,0)),"")</f>
        <v/>
      </c>
      <c r="LI474">
        <f>IF(LQ474="0-0",INDEX(Scrape!$G:$G,MATCH('HT 0-0'!KP474,Scrape!$B:$B,0)),"")</f>
        <v/>
      </c>
      <c r="LJ474">
        <f>IF(LQ474="0-0",INDEX(Scrape!$H:$H,MATCH('HT 0-0'!KP474,Scrape!$B:$B,0)),"")</f>
        <v/>
      </c>
      <c r="LK474">
        <f>IF(LQ474="0-0",INDEX(Scrape!$I:$I,MATCH('HT 0-0'!KP474,Scrape!$B:$B,0)),"")</f>
        <v/>
      </c>
      <c r="LL474">
        <f>IF(LQ474="0-0",INDEX(Scrape!$J:$J,MATCH('HT 0-0'!KP474,Scrape!$B:$B,0)),"")</f>
        <v/>
      </c>
      <c r="LM474">
        <f>IF(LQ474="0-0",INDEX(Scrape!$K:$K,MATCH('HT 0-0'!KP474,Scrape!$B:$B,0)),"")</f>
        <v/>
      </c>
      <c r="LN474">
        <f>IF(LQ474="0-0",INDEX(Scrape!$L:$L,MATCH('HT 0-0'!KP474,Scrape!$B:$B,0)),"")</f>
        <v/>
      </c>
      <c r="LO474">
        <f>IF(LQ474="0-0",INDEX(Scrape!$M:$M,MATCH('HT 0-0'!KP474,Scrape!$B:$B,0)),"")</f>
        <v/>
      </c>
      <c r="LP474">
        <f>IF(LQ474="0-0",INDEX(Scrape!$N:$N,MATCH('HT 0-0'!KP474,Scrape!$B:$B,0)),"")</f>
        <v/>
      </c>
      <c r="LQ474">
        <f>INDEX(Scrape!$O:$O,MATCH('HT 0-0'!KP474,Scrape!$B:$B,0))</f>
        <v/>
      </c>
      <c r="LR474">
        <f>(1/LJ474)+(1/LI474)+(1/LH474)</f>
        <v/>
      </c>
      <c r="LS474">
        <f>(1/LG474)+(1/LF474)+(1/LE474)</f>
        <v/>
      </c>
      <c r="LT474" s="8">
        <f>IF(INDEX(#REF!,MATCH(KQ474,#REF!,0))=INDEX(#REF!,MATCH(KQ474,#REF!,0)),INDEX(#REF!,MATCH(KQ474,#REF!,0)),"ERROR")</f>
        <v/>
      </c>
      <c r="LU474" s="4">
        <f>IF(KR474="G",2,IF(KR474="R",0.5,IF(KR474="A",1)))</f>
        <v/>
      </c>
      <c r="LV474" s="4">
        <f>IF(KS474="G",0.5,IF(KS474="R",2,IF(KS474="A",1)))</f>
        <v/>
      </c>
      <c r="LW474" s="4">
        <f>IF(KT474="G",2,IF(KT474="R",0.5,IF(KT474="A",1)))</f>
        <v/>
      </c>
      <c r="LX474" s="4">
        <f>IF(KU474="G",0.5,IF(KU474="R",2,IF(KU474="A",1)))</f>
        <v/>
      </c>
      <c r="LY474" s="7">
        <f>(LK474*(LU474+LX474)+(LL474*(LU474+LX474)))</f>
        <v/>
      </c>
      <c r="LZ474" s="7">
        <f>(LN474*(LV474+LW474)+(LO474*(LV474+LW474)))</f>
        <v/>
      </c>
      <c r="MA474" s="11">
        <f>LY474-LZ474</f>
        <v/>
      </c>
      <c r="MB474" s="5">
        <f>MA474+2</f>
        <v/>
      </c>
      <c r="MC474" s="6">
        <f>MA474-2</f>
        <v/>
      </c>
      <c r="MD474" s="4">
        <f>LE474</f>
        <v/>
      </c>
      <c r="ME474" s="9">
        <f>IF(MD474=0,1000,MD474+0.75)</f>
        <v/>
      </c>
      <c r="MF474" s="10">
        <f>IF(MD474=0,0,MD474-0.75)</f>
        <v/>
      </c>
      <c r="MG474" s="4">
        <f>((LM474*(LU474+LX474))-((LP474*(LV474+LW474))))</f>
        <v/>
      </c>
      <c r="MH474" s="9">
        <f>MG474*1.2</f>
        <v/>
      </c>
      <c r="MI474" s="10">
        <f>MG474*0.8</f>
        <v/>
      </c>
      <c r="MJ474">
        <f>IFERROR(OT474,"")</f>
        <v/>
      </c>
      <c r="MK474">
        <f>IFERROR(OU474,"")</f>
        <v/>
      </c>
      <c r="ML474">
        <f>IFERROR(OV474,"")</f>
        <v/>
      </c>
      <c r="MM474">
        <f>IFERROR(OW474,"")</f>
        <v/>
      </c>
      <c r="MN474">
        <f>IFERROR(OX474,"")</f>
        <v/>
      </c>
      <c r="MO474">
        <f>IFERROR(OY474,"")</f>
        <v/>
      </c>
      <c r="MP474" s="1">
        <f>COUNTIFS(#REF!,LT474,#REF!,1,#REF!,"&gt;="&amp;MC474,#REF!,"&lt;="&amp;MB474,#REF!,"&lt;="&amp;ME474,#REF!,"&gt;="&amp;MF474,#REF!,"="&amp;KV474,#REF!,"="&amp;KX474)</f>
        <v/>
      </c>
      <c r="MQ474" s="1">
        <f>COUNTIFS(#REF!,LT474,#REF!,0,#REF!,"&gt;="&amp;MC474,#REF!,"&lt;="&amp;MB474,#REF!,"&lt;="&amp;ME474,#REF!,"&gt;="&amp;MF474,#REF!,"="&amp;KV474,#REF!,"="&amp;KX474)</f>
        <v/>
      </c>
      <c r="MR474" s="1">
        <f>COUNTIFS(#REF!,LT474,#REF!,1,#REF!,"&gt;="&amp;MC474,#REF!,"&lt;="&amp;MB474,#REF!,"&lt;="&amp;ME474,#REF!,"&gt;="&amp;MF474,#REF!,"="&amp;KW474,#REF!,"="&amp;KY474)</f>
        <v/>
      </c>
      <c r="MS474" s="1">
        <f>COUNTIFS(#REF!,LT474,#REF!,0,#REF!,"&gt;="&amp;MC474,#REF!,"&lt;="&amp;MB474,#REF!,"&lt;="&amp;ME474,#REF!,"&gt;="&amp;MF474,#REF!,"="&amp;KW474,#REF!,"="&amp;KY474)</f>
        <v/>
      </c>
      <c r="MT474" s="1">
        <f>COUNTIFS(#REF!,LT474,#REF!,1,#REF!,"&gt;="&amp;MI474,#REF!,"&lt;="&amp;MH474,#REF!,"&lt;="&amp;ME474,#REF!,"&gt;="&amp;MF474)</f>
        <v/>
      </c>
      <c r="MU474" s="1">
        <f>COUNTIFS(#REF!,LT474,#REF!,0,#REF!,"&gt;="&amp;MI474,#REF!,"&lt;="&amp;MH474,#REF!,"&lt;="&amp;ME474,#REF!,"&gt;="&amp;MF474)</f>
        <v/>
      </c>
      <c r="MV474" s="1">
        <f>COUNTIFS(#REF!,LT474,#REF!,1,#REF!,"&gt;="&amp;MI474,#REF!,"&lt;="&amp;MH474,#REF!,"="&amp;KZ474,#REF!,"="&amp;LA474,#REF!,"&lt;="&amp;ME474,#REF!,"&gt;="&amp;MF474)</f>
        <v/>
      </c>
      <c r="MW474" s="1">
        <f>COUNTIFS(#REF!,LT474,#REF!,0,#REF!,"&gt;="&amp;MI474,#REF!,"&lt;="&amp;MH474,#REF!,"="&amp;KZ474,#REF!,"="&amp;LA474,#REF!,"&lt;="&amp;ME474,#REF!,"&gt;="&amp;MF474)</f>
        <v/>
      </c>
      <c r="MX474" s="1">
        <f>COUNTIFS(#REF!,LT474,#REF!,1,#REF!,"&gt;="&amp;MC474,#REF!,"&lt;="&amp;MB474,#REF!,"&lt;="&amp;ME474,#REF!,"&gt;="&amp;MF474)</f>
        <v/>
      </c>
      <c r="MY474" s="1">
        <f>COUNTIFS(#REF!,LT474,#REF!,0,#REF!,"&gt;="&amp;MC474,#REF!,"&lt;="&amp;MB474,#REF!,"&lt;="&amp;ME474,#REF!,"&gt;="&amp;MF474)</f>
        <v/>
      </c>
      <c r="MZ474" s="1">
        <f>COUNTIFS(#REF!,LT474,#REF!,1,#REF!,"&lt;="&amp;ME474,#REF!,"&gt;="&amp;MF474,#REF!,"="&amp;KV474,#REF!,"="&amp;KX474)</f>
        <v/>
      </c>
      <c r="NA474" s="1">
        <f>COUNTIFS(#REF!,LT474,#REF!,0,#REF!,"&lt;="&amp;ME474,#REF!,"&gt;="&amp;MF474,#REF!,"="&amp;KV474,#REF!,"="&amp;KX474)</f>
        <v/>
      </c>
      <c r="NB474" s="1">
        <f>COUNTIFS(#REF!,LT474,#REF!,1,#REF!,"&lt;="&amp;ME474,#REF!,"&gt;="&amp;MF474,#REF!,"="&amp;KW474,#REF!,"="&amp;KY474)</f>
        <v/>
      </c>
      <c r="NC474" s="1">
        <f>COUNTIFS(#REF!,LT474,#REF!,0,#REF!,"&lt;="&amp;ME474,#REF!,"&gt;="&amp;MF474,#REF!,"="&amp;KW474,#REF!,"="&amp;KY474)</f>
        <v/>
      </c>
      <c r="ND474" s="1">
        <f>COUNTIFS(#REF!,LT474,#REF!,1,#REF!,"&gt;="&amp;MC474,#REF!,"&lt;="&amp;MB474,#REF!,"&lt;="&amp;ME474,#REF!,"&gt;="&amp;MF474,#REF!,"="&amp;KV474,#REF!,"="&amp;KX474)</f>
        <v/>
      </c>
      <c r="NE474" s="1">
        <f>COUNTIFS(#REF!,LT474,#REF!,0,#REF!,"&gt;="&amp;MC474,#REF!,"&lt;="&amp;MB474,#REF!,"&lt;="&amp;ME474,#REF!,"&gt;="&amp;MF474,#REF!,"="&amp;KV474,#REF!,"="&amp;KX474)</f>
        <v/>
      </c>
      <c r="NF474" s="1">
        <f>COUNTIFS(#REF!,LT474,#REF!,1,#REF!,"&gt;="&amp;MC474,#REF!,"&lt;="&amp;MB474,#REF!,"&lt;="&amp;ME474,#REF!,"&gt;="&amp;MF474,#REF!,"="&amp;KW474,#REF!,"="&amp;KY474)</f>
        <v/>
      </c>
      <c r="NG474" s="1">
        <f>COUNTIFS(#REF!,LT474,#REF!,0,#REF!,"&gt;="&amp;MC474,#REF!,"&lt;="&amp;MB474,#REF!,"&lt;="&amp;ME474,#REF!,"&gt;="&amp;MF474,#REF!,"="&amp;KW474,#REF!,"="&amp;KY474)</f>
        <v/>
      </c>
      <c r="NH474" s="1">
        <f>COUNTIFS(#REF!,LT474,#REF!,1,#REF!,"&gt;="&amp;MC474,#REF!,"&lt;="&amp;MB474,#REF!,"&lt;="&amp;ME474,#REF!,"&gt;="&amp;MF474,#REF!,"="&amp;KZ474,#REF!,"="&amp;LA474)</f>
        <v/>
      </c>
      <c r="NI474" s="1">
        <f>COUNTIFS(#REF!,LT474,#REF!,0,#REF!,"&gt;="&amp;MC474,#REF!,"&lt;="&amp;MB474,#REF!,"&lt;="&amp;ME474,#REF!,"&gt;="&amp;MF474,#REF!,"="&amp;KZ474,#REF!,"="&amp;LA474)</f>
        <v/>
      </c>
      <c r="NJ474" s="1">
        <f>COUNTIFS(#REF!,LT474,#REF!,1,#REF!,"&gt;="&amp;MI474,#REF!,"&lt;="&amp;MH474,#REF!,"&lt;="&amp;ME474,#REF!,"&gt;="&amp;MF474)</f>
        <v/>
      </c>
      <c r="NK474" s="1">
        <f>COUNTIFS(#REF!,LT474,#REF!,0,#REF!,"&gt;="&amp;MI474,#REF!,"&lt;="&amp;MH474,#REF!,"&lt;="&amp;ME474,#REF!,"&gt;="&amp;MF474)</f>
        <v/>
      </c>
      <c r="NL474" s="1">
        <f>COUNTIFS(#REF!,LT474,#REF!,1,#REF!,"&gt;="&amp;MI474,#REF!,"&lt;="&amp;MH474,#REF!,"="&amp;KZ474,#REF!,"="&amp;LA474,#REF!,"&lt;="&amp;ME474,#REF!,"&gt;="&amp;MF474)</f>
        <v/>
      </c>
      <c r="NM474" s="1">
        <f>COUNTIFS(#REF!,LT474,#REF!,0,#REF!,"&gt;="&amp;MI474,#REF!,"&lt;="&amp;MH474,#REF!,"="&amp;KZ474,#REF!,"="&amp;LA474,#REF!,"&lt;="&amp;ME474,#REF!,"&gt;="&amp;MF474)</f>
        <v/>
      </c>
      <c r="NN474" s="1">
        <f>COUNTIFS(#REF!,LT474,#REF!,1,#REF!,"&gt;="&amp;MC474,#REF!,"&lt;="&amp;MB474,#REF!,"&lt;="&amp;ME474,#REF!,"&gt;="&amp;MF474)</f>
        <v/>
      </c>
      <c r="NO474" s="1">
        <f>COUNTIFS(#REF!,LT474,#REF!,0,#REF!,"&gt;="&amp;MC474,#REF!,"&lt;="&amp;MB474,#REF!,"&lt;="&amp;ME474,#REF!,"&gt;="&amp;MF474)</f>
        <v/>
      </c>
      <c r="NP474" s="1">
        <f>COUNTIFS(#REF!,LT474,#REF!,1,#REF!,"&lt;="&amp;ME474,#REF!,"&gt;="&amp;MF474,#REF!,"="&amp;KV474,#REF!,"="&amp;KX474)</f>
        <v/>
      </c>
      <c r="NQ474" s="1">
        <f>COUNTIFS(#REF!,LT474,#REF!,0,#REF!,"&lt;="&amp;ME474,#REF!,"&gt;="&amp;MF474,#REF!,"="&amp;KV474,#REF!,"="&amp;KX474)</f>
        <v/>
      </c>
      <c r="NR474" s="1">
        <f>COUNTIFS(#REF!,LT474,#REF!,1,#REF!,"&lt;="&amp;ME474,#REF!,"&gt;="&amp;MF474,#REF!,"="&amp;KW474,#REF!,"="&amp;KY474)</f>
        <v/>
      </c>
      <c r="NS474" s="1">
        <f>COUNTIFS(#REF!,LT474,#REF!,0,#REF!,"&lt;="&amp;ME474,#REF!,"&gt;="&amp;MF474,#REF!,"="&amp;KW474,#REF!,"="&amp;KY474)</f>
        <v/>
      </c>
      <c r="NT474" s="1">
        <f>MP474+MR474+MT474+MV474+MX474+MZ474+NB474</f>
        <v/>
      </c>
      <c r="NU474" s="1">
        <f>MQ474+MS474+MU474+MW474+MY474+NA474+NC474</f>
        <v/>
      </c>
      <c r="NV474" s="1">
        <f>NT474+NU474</f>
        <v/>
      </c>
      <c r="NW474" s="33">
        <f>NT474/(NT474+NU474)</f>
        <v/>
      </c>
      <c r="NX474" s="3">
        <f>1/NW474</f>
        <v/>
      </c>
      <c r="NY474" s="1">
        <f>LH474</f>
        <v/>
      </c>
      <c r="NZ474" s="79">
        <f>(NW474*((NY474-1)*0.98))-((1-NW474)*1)</f>
        <v/>
      </c>
      <c r="OA474" s="34">
        <f>IF(LR474&lt;0.9,0,IF(AND(LR474&gt;1.1),0,1))</f>
        <v/>
      </c>
      <c r="OB474" s="34">
        <f>IF(LS474&lt;0.9,0,IF(AND(LS474&gt;1.1),0,1))</f>
        <v/>
      </c>
      <c r="OC474" s="32">
        <f>IF(NV474&gt;99,1,0)</f>
        <v/>
      </c>
      <c r="OD474" s="32">
        <f>IF(NZ474&gt;0.0799,1,0)</f>
        <v/>
      </c>
      <c r="OE474" s="32">
        <f>IF(NZ474&gt;OM474,1,0)</f>
        <v/>
      </c>
      <c r="OF474" s="32">
        <f>OC474+OD474+OE474+OA474+OB474</f>
        <v/>
      </c>
      <c r="OG474" s="1">
        <f>ND474+NF474+NH474+NJ474+NL474+NN474+NP474+NR474</f>
        <v/>
      </c>
      <c r="OH474" s="1">
        <f>NE474+NG474+NI474+NK474+NM474+NO474+NQ474+NS474</f>
        <v/>
      </c>
      <c r="OI474" s="1">
        <f>OG474+OH474</f>
        <v/>
      </c>
      <c r="OJ474" s="33">
        <f>OG474/(OG474+OH474)</f>
        <v/>
      </c>
      <c r="OK474" s="3">
        <f>1/OJ474</f>
        <v/>
      </c>
      <c r="OL474" s="1">
        <f>LI474</f>
        <v/>
      </c>
      <c r="OM474" s="79">
        <f>(OJ474*((OL474-1)*0.98))-((1-OJ474)*1)</f>
        <v/>
      </c>
      <c r="ON474" s="34">
        <f>IF(LR474&lt;0.9,0,IF(AND(LR474&gt;1.1),0,1))</f>
        <v/>
      </c>
      <c r="OO474" s="34">
        <f>IF(LS474&lt;0.9,0,IF(AND(LS474&gt;1.1),0,1))</f>
        <v/>
      </c>
      <c r="OP474" s="32">
        <f>IF(OI474&gt;99,1,0)</f>
        <v/>
      </c>
      <c r="OQ474" s="32">
        <f>IF(OM474&gt;0.0799,1,0)</f>
        <v/>
      </c>
      <c r="OR474" s="32">
        <f>IF(OM474&gt;OZ474,1,0)</f>
        <v/>
      </c>
      <c r="OS474" s="32">
        <f>OP474+OQ474+OR474+ON474+OO474</f>
        <v/>
      </c>
      <c r="OT474">
        <f>IF(OF474=5,"BackHome0-0",IF(AND(OS474=5),"BackAway0-0",""))</f>
        <v/>
      </c>
      <c r="OU474">
        <f>IF(OF474=5,KN474,IF(AND(OS474=5),KO474,""))</f>
        <v/>
      </c>
      <c r="OV474">
        <f>IF(OF474=5,"Match Odds",IF(AND(OS474=5),"Match Odds",""))</f>
        <v/>
      </c>
      <c r="OW474">
        <f>IF(OF474=5,KP474,IF(AND(OS474=5),KP474,""))</f>
        <v/>
      </c>
      <c r="OX474">
        <f>IF(OF474=5,"MATCH_ODDS",IF(AND(OS474=5),"MATCH_ODDS",""))</f>
        <v/>
      </c>
      <c r="OY474">
        <f>IF(OF474=5,"BACK",IF(AND(OS474=5),"BACK",""))</f>
        <v/>
      </c>
    </row>
    <row r="475" ht="16.5" customHeight="1" thickBot="1" thickTop="1">
      <c r="A475" s="2" t="n"/>
      <c r="KN475" s="1">
        <f>IF(INDEX(#REF!,MATCH('HT 0-0'!D475,#REF!,0))=INDEX(#REF!,MATCH('HT 0-0'!D475,#REF!,0)),INDEX(#REF!,MATCH('HT 0-0'!D475,#REF!,0)),"ERROR")</f>
        <v/>
      </c>
      <c r="KO475" s="1">
        <f>IF(INDEX(#REF!,MATCH('HT 0-0'!E475,#REF!,0))=INDEX(#REF!,MATCH('HT 0-0'!E475,#REF!,0)),INDEX(#REF!,MATCH('HT 0-0'!E475,#REF!,0)),"ERROR")</f>
        <v/>
      </c>
      <c r="KP475" s="1">
        <f>KN475&amp;" v "&amp;KO475</f>
        <v/>
      </c>
      <c r="KQ475">
        <f>B475&amp;"_"&amp;C475</f>
        <v/>
      </c>
      <c r="KR475" s="1">
        <f>IF((HW475/KK475)&lt;0.335,"G",IF((HW475/KK475)&gt;0.67,"R","A"))</f>
        <v/>
      </c>
      <c r="KS475" s="1">
        <f>IF((HX475/KK475)&lt;0.335,"G",IF((HX475/KK475)&gt;0.67,"R","A"))</f>
        <v/>
      </c>
      <c r="KT475" s="1">
        <f>IF((IH475/KK475)&lt;0.335,"G",IF((IH475/KK475)&gt;0.67,"R","A"))</f>
        <v/>
      </c>
      <c r="KU475" s="1">
        <f>IF((II475/KK475)&lt;0.335,"G",IF((II475/KK475)&gt;0.67,"R","A"))</f>
        <v/>
      </c>
      <c r="KV475" s="1">
        <f>IF((HZ475/KK475)&lt;0.335,"G",IF((HZ475/KK475)&gt;0.67,"R","A"))</f>
        <v/>
      </c>
      <c r="KW475" s="1">
        <f>IF((HY475/KK475)&lt;0.335,"G",IF((HY475/KK475)&gt;0.67,"R","A"))</f>
        <v/>
      </c>
      <c r="KX475" s="1">
        <f>IF((IK475/KK475)&lt;0.335,"G",IF((IK475/KK475)&gt;0.67,"R","A"))</f>
        <v/>
      </c>
      <c r="KY475" s="1">
        <f>IF((IJ475/KK475)&lt;0.335,"G",IF((IJ475/KK475)&gt;0.67,"R","A"))</f>
        <v/>
      </c>
      <c r="KZ475" s="1">
        <f>IF((HQ475/KK475)&lt;0.335,"G",IF((HQ475/KK475)&gt;0.67,"R","A"))</f>
        <v/>
      </c>
      <c r="LA475" s="1">
        <f>IF((IB475/KK475)&lt;0.335,"G",IF((IB475/KK475)&gt;0.67,"R","A"))</f>
        <v/>
      </c>
      <c r="LB475">
        <f>IF(LQ475="0-0",INDEX(Scrape!#REF!,MATCH('HT 0-0'!KP475,Scrape!$B:$B,0)),"")</f>
        <v/>
      </c>
      <c r="LC475">
        <f>IF(LQ475="0-0",INDEX(Scrape!$A:$A,MATCH('HT 0-0'!KP475,Scrape!$B:$B,0)),"")</f>
        <v/>
      </c>
      <c r="LD475">
        <f>IF(LQ475="0-0",INDEX(Scrape!$B:$B,MATCH('HT 0-0'!KP475,Scrape!$B:$B,0)),"")</f>
        <v/>
      </c>
      <c r="LE475">
        <f>IF(LQ475="0-0",INDEX(Scrape!$C:$C,MATCH('HT 0-0'!KP475,Scrape!$B:$B,0)),"")</f>
        <v/>
      </c>
      <c r="LF475">
        <f>IF(LQ475="0-0",INDEX(Scrape!$D:$D,MATCH('HT 0-0'!KP475,Scrape!$B:$B,0)),"")</f>
        <v/>
      </c>
      <c r="LG475">
        <f>IF(LQ475="0-0",INDEX(Scrape!$E:$E,MATCH('HT 0-0'!KP475,Scrape!$B:$B,0)),"")</f>
        <v/>
      </c>
      <c r="LH475">
        <f>IF(LQ475="0-0",INDEX(Scrape!$F:$F,MATCH('HT 0-0'!KP475,Scrape!$B:$B,0)),"")</f>
        <v/>
      </c>
      <c r="LI475">
        <f>IF(LQ475="0-0",INDEX(Scrape!$G:$G,MATCH('HT 0-0'!KP475,Scrape!$B:$B,0)),"")</f>
        <v/>
      </c>
      <c r="LJ475">
        <f>IF(LQ475="0-0",INDEX(Scrape!$H:$H,MATCH('HT 0-0'!KP475,Scrape!$B:$B,0)),"")</f>
        <v/>
      </c>
      <c r="LK475">
        <f>IF(LQ475="0-0",INDEX(Scrape!$I:$I,MATCH('HT 0-0'!KP475,Scrape!$B:$B,0)),"")</f>
        <v/>
      </c>
      <c r="LL475">
        <f>IF(LQ475="0-0",INDEX(Scrape!$J:$J,MATCH('HT 0-0'!KP475,Scrape!$B:$B,0)),"")</f>
        <v/>
      </c>
      <c r="LM475">
        <f>IF(LQ475="0-0",INDEX(Scrape!$K:$K,MATCH('HT 0-0'!KP475,Scrape!$B:$B,0)),"")</f>
        <v/>
      </c>
      <c r="LN475">
        <f>IF(LQ475="0-0",INDEX(Scrape!$L:$L,MATCH('HT 0-0'!KP475,Scrape!$B:$B,0)),"")</f>
        <v/>
      </c>
      <c r="LO475">
        <f>IF(LQ475="0-0",INDEX(Scrape!$M:$M,MATCH('HT 0-0'!KP475,Scrape!$B:$B,0)),"")</f>
        <v/>
      </c>
      <c r="LP475">
        <f>IF(LQ475="0-0",INDEX(Scrape!$N:$N,MATCH('HT 0-0'!KP475,Scrape!$B:$B,0)),"")</f>
        <v/>
      </c>
      <c r="LQ475">
        <f>INDEX(Scrape!$O:$O,MATCH('HT 0-0'!KP475,Scrape!$B:$B,0))</f>
        <v/>
      </c>
      <c r="LR475">
        <f>(1/LJ475)+(1/LI475)+(1/LH475)</f>
        <v/>
      </c>
      <c r="LS475">
        <f>(1/LG475)+(1/LF475)+(1/LE475)</f>
        <v/>
      </c>
      <c r="LT475" s="8">
        <f>IF(INDEX(#REF!,MATCH(KQ475,#REF!,0))=INDEX(#REF!,MATCH(KQ475,#REF!,0)),INDEX(#REF!,MATCH(KQ475,#REF!,0)),"ERROR")</f>
        <v/>
      </c>
      <c r="LU475" s="4">
        <f>IF(KR475="G",2,IF(KR475="R",0.5,IF(KR475="A",1)))</f>
        <v/>
      </c>
      <c r="LV475" s="4">
        <f>IF(KS475="G",0.5,IF(KS475="R",2,IF(KS475="A",1)))</f>
        <v/>
      </c>
      <c r="LW475" s="4">
        <f>IF(KT475="G",2,IF(KT475="R",0.5,IF(KT475="A",1)))</f>
        <v/>
      </c>
      <c r="LX475" s="4">
        <f>IF(KU475="G",0.5,IF(KU475="R",2,IF(KU475="A",1)))</f>
        <v/>
      </c>
      <c r="LY475" s="7">
        <f>(LK475*(LU475+LX475)+(LL475*(LU475+LX475)))</f>
        <v/>
      </c>
      <c r="LZ475" s="7">
        <f>(LN475*(LV475+LW475)+(LO475*(LV475+LW475)))</f>
        <v/>
      </c>
      <c r="MA475" s="11">
        <f>LY475-LZ475</f>
        <v/>
      </c>
      <c r="MB475" s="5">
        <f>MA475+2</f>
        <v/>
      </c>
      <c r="MC475" s="6">
        <f>MA475-2</f>
        <v/>
      </c>
      <c r="MD475" s="4">
        <f>LE475</f>
        <v/>
      </c>
      <c r="ME475" s="9">
        <f>IF(MD475=0,1000,MD475+0.75)</f>
        <v/>
      </c>
      <c r="MF475" s="10">
        <f>IF(MD475=0,0,MD475-0.75)</f>
        <v/>
      </c>
      <c r="MG475" s="4">
        <f>((LM475*(LU475+LX475))-((LP475*(LV475+LW475))))</f>
        <v/>
      </c>
      <c r="MH475" s="9">
        <f>MG475*1.2</f>
        <v/>
      </c>
      <c r="MI475" s="10">
        <f>MG475*0.8</f>
        <v/>
      </c>
      <c r="MJ475">
        <f>IFERROR(OT475,"")</f>
        <v/>
      </c>
      <c r="MK475">
        <f>IFERROR(OU475,"")</f>
        <v/>
      </c>
      <c r="ML475">
        <f>IFERROR(OV475,"")</f>
        <v/>
      </c>
      <c r="MM475">
        <f>IFERROR(OW475,"")</f>
        <v/>
      </c>
      <c r="MN475">
        <f>IFERROR(OX475,"")</f>
        <v/>
      </c>
      <c r="MO475">
        <f>IFERROR(OY475,"")</f>
        <v/>
      </c>
      <c r="MP475" s="1">
        <f>COUNTIFS(#REF!,LT475,#REF!,1,#REF!,"&gt;="&amp;MC475,#REF!,"&lt;="&amp;MB475,#REF!,"&lt;="&amp;ME475,#REF!,"&gt;="&amp;MF475,#REF!,"="&amp;KV475,#REF!,"="&amp;KX475)</f>
        <v/>
      </c>
      <c r="MQ475" s="1">
        <f>COUNTIFS(#REF!,LT475,#REF!,0,#REF!,"&gt;="&amp;MC475,#REF!,"&lt;="&amp;MB475,#REF!,"&lt;="&amp;ME475,#REF!,"&gt;="&amp;MF475,#REF!,"="&amp;KV475,#REF!,"="&amp;KX475)</f>
        <v/>
      </c>
      <c r="MR475" s="1">
        <f>COUNTIFS(#REF!,LT475,#REF!,1,#REF!,"&gt;="&amp;MC475,#REF!,"&lt;="&amp;MB475,#REF!,"&lt;="&amp;ME475,#REF!,"&gt;="&amp;MF475,#REF!,"="&amp;KW475,#REF!,"="&amp;KY475)</f>
        <v/>
      </c>
      <c r="MS475" s="1">
        <f>COUNTIFS(#REF!,LT475,#REF!,0,#REF!,"&gt;="&amp;MC475,#REF!,"&lt;="&amp;MB475,#REF!,"&lt;="&amp;ME475,#REF!,"&gt;="&amp;MF475,#REF!,"="&amp;KW475,#REF!,"="&amp;KY475)</f>
        <v/>
      </c>
      <c r="MT475" s="1">
        <f>COUNTIFS(#REF!,LT475,#REF!,1,#REF!,"&gt;="&amp;MI475,#REF!,"&lt;="&amp;MH475,#REF!,"&lt;="&amp;ME475,#REF!,"&gt;="&amp;MF475)</f>
        <v/>
      </c>
      <c r="MU475" s="1">
        <f>COUNTIFS(#REF!,LT475,#REF!,0,#REF!,"&gt;="&amp;MI475,#REF!,"&lt;="&amp;MH475,#REF!,"&lt;="&amp;ME475,#REF!,"&gt;="&amp;MF475)</f>
        <v/>
      </c>
      <c r="MV475" s="1">
        <f>COUNTIFS(#REF!,LT475,#REF!,1,#REF!,"&gt;="&amp;MI475,#REF!,"&lt;="&amp;MH475,#REF!,"="&amp;KZ475,#REF!,"="&amp;LA475,#REF!,"&lt;="&amp;ME475,#REF!,"&gt;="&amp;MF475)</f>
        <v/>
      </c>
      <c r="MW475" s="1">
        <f>COUNTIFS(#REF!,LT475,#REF!,0,#REF!,"&gt;="&amp;MI475,#REF!,"&lt;="&amp;MH475,#REF!,"="&amp;KZ475,#REF!,"="&amp;LA475,#REF!,"&lt;="&amp;ME475,#REF!,"&gt;="&amp;MF475)</f>
        <v/>
      </c>
      <c r="MX475" s="1">
        <f>COUNTIFS(#REF!,LT475,#REF!,1,#REF!,"&gt;="&amp;MC475,#REF!,"&lt;="&amp;MB475,#REF!,"&lt;="&amp;ME475,#REF!,"&gt;="&amp;MF475)</f>
        <v/>
      </c>
      <c r="MY475" s="1">
        <f>COUNTIFS(#REF!,LT475,#REF!,0,#REF!,"&gt;="&amp;MC475,#REF!,"&lt;="&amp;MB475,#REF!,"&lt;="&amp;ME475,#REF!,"&gt;="&amp;MF475)</f>
        <v/>
      </c>
      <c r="MZ475" s="1">
        <f>COUNTIFS(#REF!,LT475,#REF!,1,#REF!,"&lt;="&amp;ME475,#REF!,"&gt;="&amp;MF475,#REF!,"="&amp;KV475,#REF!,"="&amp;KX475)</f>
        <v/>
      </c>
      <c r="NA475" s="1">
        <f>COUNTIFS(#REF!,LT475,#REF!,0,#REF!,"&lt;="&amp;ME475,#REF!,"&gt;="&amp;MF475,#REF!,"="&amp;KV475,#REF!,"="&amp;KX475)</f>
        <v/>
      </c>
      <c r="NB475" s="1">
        <f>COUNTIFS(#REF!,LT475,#REF!,1,#REF!,"&lt;="&amp;ME475,#REF!,"&gt;="&amp;MF475,#REF!,"="&amp;KW475,#REF!,"="&amp;KY475)</f>
        <v/>
      </c>
      <c r="NC475" s="1">
        <f>COUNTIFS(#REF!,LT475,#REF!,0,#REF!,"&lt;="&amp;ME475,#REF!,"&gt;="&amp;MF475,#REF!,"="&amp;KW475,#REF!,"="&amp;KY475)</f>
        <v/>
      </c>
      <c r="ND475" s="1">
        <f>COUNTIFS(#REF!,LT475,#REF!,1,#REF!,"&gt;="&amp;MC475,#REF!,"&lt;="&amp;MB475,#REF!,"&lt;="&amp;ME475,#REF!,"&gt;="&amp;MF475,#REF!,"="&amp;KV475,#REF!,"="&amp;KX475)</f>
        <v/>
      </c>
      <c r="NE475" s="1">
        <f>COUNTIFS(#REF!,LT475,#REF!,0,#REF!,"&gt;="&amp;MC475,#REF!,"&lt;="&amp;MB475,#REF!,"&lt;="&amp;ME475,#REF!,"&gt;="&amp;MF475,#REF!,"="&amp;KV475,#REF!,"="&amp;KX475)</f>
        <v/>
      </c>
      <c r="NF475" s="1">
        <f>COUNTIFS(#REF!,LT475,#REF!,1,#REF!,"&gt;="&amp;MC475,#REF!,"&lt;="&amp;MB475,#REF!,"&lt;="&amp;ME475,#REF!,"&gt;="&amp;MF475,#REF!,"="&amp;KW475,#REF!,"="&amp;KY475)</f>
        <v/>
      </c>
      <c r="NG475" s="1">
        <f>COUNTIFS(#REF!,LT475,#REF!,0,#REF!,"&gt;="&amp;MC475,#REF!,"&lt;="&amp;MB475,#REF!,"&lt;="&amp;ME475,#REF!,"&gt;="&amp;MF475,#REF!,"="&amp;KW475,#REF!,"="&amp;KY475)</f>
        <v/>
      </c>
      <c r="NH475" s="1">
        <f>COUNTIFS(#REF!,LT475,#REF!,1,#REF!,"&gt;="&amp;MC475,#REF!,"&lt;="&amp;MB475,#REF!,"&lt;="&amp;ME475,#REF!,"&gt;="&amp;MF475,#REF!,"="&amp;KZ475,#REF!,"="&amp;LA475)</f>
        <v/>
      </c>
      <c r="NI475" s="1">
        <f>COUNTIFS(#REF!,LT475,#REF!,0,#REF!,"&gt;="&amp;MC475,#REF!,"&lt;="&amp;MB475,#REF!,"&lt;="&amp;ME475,#REF!,"&gt;="&amp;MF475,#REF!,"="&amp;KZ475,#REF!,"="&amp;LA475)</f>
        <v/>
      </c>
      <c r="NJ475" s="1">
        <f>COUNTIFS(#REF!,LT475,#REF!,1,#REF!,"&gt;="&amp;MI475,#REF!,"&lt;="&amp;MH475,#REF!,"&lt;="&amp;ME475,#REF!,"&gt;="&amp;MF475)</f>
        <v/>
      </c>
      <c r="NK475" s="1">
        <f>COUNTIFS(#REF!,LT475,#REF!,0,#REF!,"&gt;="&amp;MI475,#REF!,"&lt;="&amp;MH475,#REF!,"&lt;="&amp;ME475,#REF!,"&gt;="&amp;MF475)</f>
        <v/>
      </c>
      <c r="NL475" s="1">
        <f>COUNTIFS(#REF!,LT475,#REF!,1,#REF!,"&gt;="&amp;MI475,#REF!,"&lt;="&amp;MH475,#REF!,"="&amp;KZ475,#REF!,"="&amp;LA475,#REF!,"&lt;="&amp;ME475,#REF!,"&gt;="&amp;MF475)</f>
        <v/>
      </c>
      <c r="NM475" s="1">
        <f>COUNTIFS(#REF!,LT475,#REF!,0,#REF!,"&gt;="&amp;MI475,#REF!,"&lt;="&amp;MH475,#REF!,"="&amp;KZ475,#REF!,"="&amp;LA475,#REF!,"&lt;="&amp;ME475,#REF!,"&gt;="&amp;MF475)</f>
        <v/>
      </c>
      <c r="NN475" s="1">
        <f>COUNTIFS(#REF!,LT475,#REF!,1,#REF!,"&gt;="&amp;MC475,#REF!,"&lt;="&amp;MB475,#REF!,"&lt;="&amp;ME475,#REF!,"&gt;="&amp;MF475)</f>
        <v/>
      </c>
      <c r="NO475" s="1">
        <f>COUNTIFS(#REF!,LT475,#REF!,0,#REF!,"&gt;="&amp;MC475,#REF!,"&lt;="&amp;MB475,#REF!,"&lt;="&amp;ME475,#REF!,"&gt;="&amp;MF475)</f>
        <v/>
      </c>
      <c r="NP475" s="1">
        <f>COUNTIFS(#REF!,LT475,#REF!,1,#REF!,"&lt;="&amp;ME475,#REF!,"&gt;="&amp;MF475,#REF!,"="&amp;KV475,#REF!,"="&amp;KX475)</f>
        <v/>
      </c>
      <c r="NQ475" s="1">
        <f>COUNTIFS(#REF!,LT475,#REF!,0,#REF!,"&lt;="&amp;ME475,#REF!,"&gt;="&amp;MF475,#REF!,"="&amp;KV475,#REF!,"="&amp;KX475)</f>
        <v/>
      </c>
      <c r="NR475" s="1">
        <f>COUNTIFS(#REF!,LT475,#REF!,1,#REF!,"&lt;="&amp;ME475,#REF!,"&gt;="&amp;MF475,#REF!,"="&amp;KW475,#REF!,"="&amp;KY475)</f>
        <v/>
      </c>
      <c r="NS475" s="1">
        <f>COUNTIFS(#REF!,LT475,#REF!,0,#REF!,"&lt;="&amp;ME475,#REF!,"&gt;="&amp;MF475,#REF!,"="&amp;KW475,#REF!,"="&amp;KY475)</f>
        <v/>
      </c>
      <c r="NT475" s="1">
        <f>MP475+MR475+MT475+MV475+MX475+MZ475+NB475</f>
        <v/>
      </c>
      <c r="NU475" s="1">
        <f>MQ475+MS475+MU475+MW475+MY475+NA475+NC475</f>
        <v/>
      </c>
      <c r="NV475" s="1">
        <f>NT475+NU475</f>
        <v/>
      </c>
      <c r="NW475" s="33">
        <f>NT475/(NT475+NU475)</f>
        <v/>
      </c>
      <c r="NX475" s="3">
        <f>1/NW475</f>
        <v/>
      </c>
      <c r="NY475" s="1">
        <f>LH475</f>
        <v/>
      </c>
      <c r="NZ475" s="79">
        <f>(NW475*((NY475-1)*0.98))-((1-NW475)*1)</f>
        <v/>
      </c>
      <c r="OA475" s="34">
        <f>IF(LR475&lt;0.9,0,IF(AND(LR475&gt;1.1),0,1))</f>
        <v/>
      </c>
      <c r="OB475" s="34">
        <f>IF(LS475&lt;0.9,0,IF(AND(LS475&gt;1.1),0,1))</f>
        <v/>
      </c>
      <c r="OC475" s="32">
        <f>IF(NV475&gt;99,1,0)</f>
        <v/>
      </c>
      <c r="OD475" s="32">
        <f>IF(NZ475&gt;0.0799,1,0)</f>
        <v/>
      </c>
      <c r="OE475" s="32">
        <f>IF(NZ475&gt;OM475,1,0)</f>
        <v/>
      </c>
      <c r="OF475" s="32">
        <f>OC475+OD475+OE475+OA475+OB475</f>
        <v/>
      </c>
      <c r="OG475" s="1">
        <f>ND475+NF475+NH475+NJ475+NL475+NN475+NP475+NR475</f>
        <v/>
      </c>
      <c r="OH475" s="1">
        <f>NE475+NG475+NI475+NK475+NM475+NO475+NQ475+NS475</f>
        <v/>
      </c>
      <c r="OI475" s="1">
        <f>OG475+OH475</f>
        <v/>
      </c>
      <c r="OJ475" s="33">
        <f>OG475/(OG475+OH475)</f>
        <v/>
      </c>
      <c r="OK475" s="3">
        <f>1/OJ475</f>
        <v/>
      </c>
      <c r="OL475" s="1">
        <f>LI475</f>
        <v/>
      </c>
      <c r="OM475" s="79">
        <f>(OJ475*((OL475-1)*0.98))-((1-OJ475)*1)</f>
        <v/>
      </c>
      <c r="ON475" s="34">
        <f>IF(LR475&lt;0.9,0,IF(AND(LR475&gt;1.1),0,1))</f>
        <v/>
      </c>
      <c r="OO475" s="34">
        <f>IF(LS475&lt;0.9,0,IF(AND(LS475&gt;1.1),0,1))</f>
        <v/>
      </c>
      <c r="OP475" s="32">
        <f>IF(OI475&gt;99,1,0)</f>
        <v/>
      </c>
      <c r="OQ475" s="32">
        <f>IF(OM475&gt;0.0799,1,0)</f>
        <v/>
      </c>
      <c r="OR475" s="32">
        <f>IF(OM475&gt;OZ475,1,0)</f>
        <v/>
      </c>
      <c r="OS475" s="32">
        <f>OP475+OQ475+OR475+ON475+OO475</f>
        <v/>
      </c>
      <c r="OT475">
        <f>IF(OF475=5,"BackHome0-0",IF(AND(OS475=5),"BackAway0-0",""))</f>
        <v/>
      </c>
      <c r="OU475">
        <f>IF(OF475=5,KN475,IF(AND(OS475=5),KO475,""))</f>
        <v/>
      </c>
      <c r="OV475">
        <f>IF(OF475=5,"Match Odds",IF(AND(OS475=5),"Match Odds",""))</f>
        <v/>
      </c>
      <c r="OW475">
        <f>IF(OF475=5,KP475,IF(AND(OS475=5),KP475,""))</f>
        <v/>
      </c>
      <c r="OX475">
        <f>IF(OF475=5,"MATCH_ODDS",IF(AND(OS475=5),"MATCH_ODDS",""))</f>
        <v/>
      </c>
      <c r="OY475">
        <f>IF(OF475=5,"BACK",IF(AND(OS475=5),"BACK",""))</f>
        <v/>
      </c>
    </row>
    <row r="476" ht="16.5" customHeight="1" thickBot="1" thickTop="1">
      <c r="A476" s="2" t="n"/>
      <c r="KN476" s="1">
        <f>IF(INDEX(#REF!,MATCH('HT 0-0'!D476,#REF!,0))=INDEX(#REF!,MATCH('HT 0-0'!D476,#REF!,0)),INDEX(#REF!,MATCH('HT 0-0'!D476,#REF!,0)),"ERROR")</f>
        <v/>
      </c>
      <c r="KO476" s="1">
        <f>IF(INDEX(#REF!,MATCH('HT 0-0'!E476,#REF!,0))=INDEX(#REF!,MATCH('HT 0-0'!E476,#REF!,0)),INDEX(#REF!,MATCH('HT 0-0'!E476,#REF!,0)),"ERROR")</f>
        <v/>
      </c>
      <c r="KP476" s="1">
        <f>KN476&amp;" v "&amp;KO476</f>
        <v/>
      </c>
      <c r="KQ476">
        <f>B476&amp;"_"&amp;C476</f>
        <v/>
      </c>
      <c r="KR476" s="1">
        <f>IF((HW476/KK476)&lt;0.335,"G",IF((HW476/KK476)&gt;0.67,"R","A"))</f>
        <v/>
      </c>
      <c r="KS476" s="1">
        <f>IF((HX476/KK476)&lt;0.335,"G",IF((HX476/KK476)&gt;0.67,"R","A"))</f>
        <v/>
      </c>
      <c r="KT476" s="1">
        <f>IF((IH476/KK476)&lt;0.335,"G",IF((IH476/KK476)&gt;0.67,"R","A"))</f>
        <v/>
      </c>
      <c r="KU476" s="1">
        <f>IF((II476/KK476)&lt;0.335,"G",IF((II476/KK476)&gt;0.67,"R","A"))</f>
        <v/>
      </c>
      <c r="KV476" s="1">
        <f>IF((HZ476/KK476)&lt;0.335,"G",IF((HZ476/KK476)&gt;0.67,"R","A"))</f>
        <v/>
      </c>
      <c r="KW476" s="1">
        <f>IF((HY476/KK476)&lt;0.335,"G",IF((HY476/KK476)&gt;0.67,"R","A"))</f>
        <v/>
      </c>
      <c r="KX476" s="1">
        <f>IF((IK476/KK476)&lt;0.335,"G",IF((IK476/KK476)&gt;0.67,"R","A"))</f>
        <v/>
      </c>
      <c r="KY476" s="1">
        <f>IF((IJ476/KK476)&lt;0.335,"G",IF((IJ476/KK476)&gt;0.67,"R","A"))</f>
        <v/>
      </c>
      <c r="KZ476" s="1">
        <f>IF((HQ476/KK476)&lt;0.335,"G",IF((HQ476/KK476)&gt;0.67,"R","A"))</f>
        <v/>
      </c>
      <c r="LA476" s="1">
        <f>IF((IB476/KK476)&lt;0.335,"G",IF((IB476/KK476)&gt;0.67,"R","A"))</f>
        <v/>
      </c>
      <c r="LB476">
        <f>IF(LQ476="0-0",INDEX(Scrape!#REF!,MATCH('HT 0-0'!KP476,Scrape!$B:$B,0)),"")</f>
        <v/>
      </c>
      <c r="LC476">
        <f>IF(LQ476="0-0",INDEX(Scrape!$A:$A,MATCH('HT 0-0'!KP476,Scrape!$B:$B,0)),"")</f>
        <v/>
      </c>
      <c r="LD476">
        <f>IF(LQ476="0-0",INDEX(Scrape!$B:$B,MATCH('HT 0-0'!KP476,Scrape!$B:$B,0)),"")</f>
        <v/>
      </c>
      <c r="LE476">
        <f>IF(LQ476="0-0",INDEX(Scrape!$C:$C,MATCH('HT 0-0'!KP476,Scrape!$B:$B,0)),"")</f>
        <v/>
      </c>
      <c r="LF476">
        <f>IF(LQ476="0-0",INDEX(Scrape!$D:$D,MATCH('HT 0-0'!KP476,Scrape!$B:$B,0)),"")</f>
        <v/>
      </c>
      <c r="LG476">
        <f>IF(LQ476="0-0",INDEX(Scrape!$E:$E,MATCH('HT 0-0'!KP476,Scrape!$B:$B,0)),"")</f>
        <v/>
      </c>
      <c r="LH476">
        <f>IF(LQ476="0-0",INDEX(Scrape!$F:$F,MATCH('HT 0-0'!KP476,Scrape!$B:$B,0)),"")</f>
        <v/>
      </c>
      <c r="LI476">
        <f>IF(LQ476="0-0",INDEX(Scrape!$G:$G,MATCH('HT 0-0'!KP476,Scrape!$B:$B,0)),"")</f>
        <v/>
      </c>
      <c r="LJ476">
        <f>IF(LQ476="0-0",INDEX(Scrape!$H:$H,MATCH('HT 0-0'!KP476,Scrape!$B:$B,0)),"")</f>
        <v/>
      </c>
      <c r="LK476">
        <f>IF(LQ476="0-0",INDEX(Scrape!$I:$I,MATCH('HT 0-0'!KP476,Scrape!$B:$B,0)),"")</f>
        <v/>
      </c>
      <c r="LL476">
        <f>IF(LQ476="0-0",INDEX(Scrape!$J:$J,MATCH('HT 0-0'!KP476,Scrape!$B:$B,0)),"")</f>
        <v/>
      </c>
      <c r="LM476">
        <f>IF(LQ476="0-0",INDEX(Scrape!$K:$K,MATCH('HT 0-0'!KP476,Scrape!$B:$B,0)),"")</f>
        <v/>
      </c>
      <c r="LN476">
        <f>IF(LQ476="0-0",INDEX(Scrape!$L:$L,MATCH('HT 0-0'!KP476,Scrape!$B:$B,0)),"")</f>
        <v/>
      </c>
      <c r="LO476">
        <f>IF(LQ476="0-0",INDEX(Scrape!$M:$M,MATCH('HT 0-0'!KP476,Scrape!$B:$B,0)),"")</f>
        <v/>
      </c>
      <c r="LP476">
        <f>IF(LQ476="0-0",INDEX(Scrape!$N:$N,MATCH('HT 0-0'!KP476,Scrape!$B:$B,0)),"")</f>
        <v/>
      </c>
      <c r="LQ476">
        <f>INDEX(Scrape!$O:$O,MATCH('HT 0-0'!KP476,Scrape!$B:$B,0))</f>
        <v/>
      </c>
      <c r="LR476">
        <f>(1/LJ476)+(1/LI476)+(1/LH476)</f>
        <v/>
      </c>
      <c r="LS476">
        <f>(1/LG476)+(1/LF476)+(1/LE476)</f>
        <v/>
      </c>
      <c r="LT476" s="8">
        <f>IF(INDEX(#REF!,MATCH(KQ476,#REF!,0))=INDEX(#REF!,MATCH(KQ476,#REF!,0)),INDEX(#REF!,MATCH(KQ476,#REF!,0)),"ERROR")</f>
        <v/>
      </c>
      <c r="LU476" s="4">
        <f>IF(KR476="G",2,IF(KR476="R",0.5,IF(KR476="A",1)))</f>
        <v/>
      </c>
      <c r="LV476" s="4">
        <f>IF(KS476="G",0.5,IF(KS476="R",2,IF(KS476="A",1)))</f>
        <v/>
      </c>
      <c r="LW476" s="4">
        <f>IF(KT476="G",2,IF(KT476="R",0.5,IF(KT476="A",1)))</f>
        <v/>
      </c>
      <c r="LX476" s="4">
        <f>IF(KU476="G",0.5,IF(KU476="R",2,IF(KU476="A",1)))</f>
        <v/>
      </c>
      <c r="LY476" s="7">
        <f>(LK476*(LU476+LX476)+(LL476*(LU476+LX476)))</f>
        <v/>
      </c>
      <c r="LZ476" s="7">
        <f>(LN476*(LV476+LW476)+(LO476*(LV476+LW476)))</f>
        <v/>
      </c>
      <c r="MA476" s="11">
        <f>LY476-LZ476</f>
        <v/>
      </c>
      <c r="MB476" s="5">
        <f>MA476+2</f>
        <v/>
      </c>
      <c r="MC476" s="6">
        <f>MA476-2</f>
        <v/>
      </c>
      <c r="MD476" s="4">
        <f>LE476</f>
        <v/>
      </c>
      <c r="ME476" s="9">
        <f>IF(MD476=0,1000,MD476+0.75)</f>
        <v/>
      </c>
      <c r="MF476" s="10">
        <f>IF(MD476=0,0,MD476-0.75)</f>
        <v/>
      </c>
      <c r="MG476" s="4">
        <f>((LM476*(LU476+LX476))-((LP476*(LV476+LW476))))</f>
        <v/>
      </c>
      <c r="MH476" s="9">
        <f>MG476*1.2</f>
        <v/>
      </c>
      <c r="MI476" s="10">
        <f>MG476*0.8</f>
        <v/>
      </c>
      <c r="MJ476">
        <f>IFERROR(OT476,"")</f>
        <v/>
      </c>
      <c r="MK476">
        <f>IFERROR(OU476,"")</f>
        <v/>
      </c>
      <c r="ML476">
        <f>IFERROR(OV476,"")</f>
        <v/>
      </c>
      <c r="MM476">
        <f>IFERROR(OW476,"")</f>
        <v/>
      </c>
      <c r="MN476">
        <f>IFERROR(OX476,"")</f>
        <v/>
      </c>
      <c r="MO476">
        <f>IFERROR(OY476,"")</f>
        <v/>
      </c>
      <c r="MP476" s="1">
        <f>COUNTIFS(#REF!,LT476,#REF!,1,#REF!,"&gt;="&amp;MC476,#REF!,"&lt;="&amp;MB476,#REF!,"&lt;="&amp;ME476,#REF!,"&gt;="&amp;MF476,#REF!,"="&amp;KV476,#REF!,"="&amp;KX476)</f>
        <v/>
      </c>
      <c r="MQ476" s="1">
        <f>COUNTIFS(#REF!,LT476,#REF!,0,#REF!,"&gt;="&amp;MC476,#REF!,"&lt;="&amp;MB476,#REF!,"&lt;="&amp;ME476,#REF!,"&gt;="&amp;MF476,#REF!,"="&amp;KV476,#REF!,"="&amp;KX476)</f>
        <v/>
      </c>
      <c r="MR476" s="1">
        <f>COUNTIFS(#REF!,LT476,#REF!,1,#REF!,"&gt;="&amp;MC476,#REF!,"&lt;="&amp;MB476,#REF!,"&lt;="&amp;ME476,#REF!,"&gt;="&amp;MF476,#REF!,"="&amp;KW476,#REF!,"="&amp;KY476)</f>
        <v/>
      </c>
      <c r="MS476" s="1">
        <f>COUNTIFS(#REF!,LT476,#REF!,0,#REF!,"&gt;="&amp;MC476,#REF!,"&lt;="&amp;MB476,#REF!,"&lt;="&amp;ME476,#REF!,"&gt;="&amp;MF476,#REF!,"="&amp;KW476,#REF!,"="&amp;KY476)</f>
        <v/>
      </c>
      <c r="MT476" s="1">
        <f>COUNTIFS(#REF!,LT476,#REF!,1,#REF!,"&gt;="&amp;MI476,#REF!,"&lt;="&amp;MH476,#REF!,"&lt;="&amp;ME476,#REF!,"&gt;="&amp;MF476)</f>
        <v/>
      </c>
      <c r="MU476" s="1">
        <f>COUNTIFS(#REF!,LT476,#REF!,0,#REF!,"&gt;="&amp;MI476,#REF!,"&lt;="&amp;MH476,#REF!,"&lt;="&amp;ME476,#REF!,"&gt;="&amp;MF476)</f>
        <v/>
      </c>
      <c r="MV476" s="1">
        <f>COUNTIFS(#REF!,LT476,#REF!,1,#REF!,"&gt;="&amp;MI476,#REF!,"&lt;="&amp;MH476,#REF!,"="&amp;KZ476,#REF!,"="&amp;LA476,#REF!,"&lt;="&amp;ME476,#REF!,"&gt;="&amp;MF476)</f>
        <v/>
      </c>
      <c r="MW476" s="1">
        <f>COUNTIFS(#REF!,LT476,#REF!,0,#REF!,"&gt;="&amp;MI476,#REF!,"&lt;="&amp;MH476,#REF!,"="&amp;KZ476,#REF!,"="&amp;LA476,#REF!,"&lt;="&amp;ME476,#REF!,"&gt;="&amp;MF476)</f>
        <v/>
      </c>
      <c r="MX476" s="1">
        <f>COUNTIFS(#REF!,LT476,#REF!,1,#REF!,"&gt;="&amp;MC476,#REF!,"&lt;="&amp;MB476,#REF!,"&lt;="&amp;ME476,#REF!,"&gt;="&amp;MF476)</f>
        <v/>
      </c>
      <c r="MY476" s="1">
        <f>COUNTIFS(#REF!,LT476,#REF!,0,#REF!,"&gt;="&amp;MC476,#REF!,"&lt;="&amp;MB476,#REF!,"&lt;="&amp;ME476,#REF!,"&gt;="&amp;MF476)</f>
        <v/>
      </c>
      <c r="MZ476" s="1">
        <f>COUNTIFS(#REF!,LT476,#REF!,1,#REF!,"&lt;="&amp;ME476,#REF!,"&gt;="&amp;MF476,#REF!,"="&amp;KV476,#REF!,"="&amp;KX476)</f>
        <v/>
      </c>
      <c r="NA476" s="1">
        <f>COUNTIFS(#REF!,LT476,#REF!,0,#REF!,"&lt;="&amp;ME476,#REF!,"&gt;="&amp;MF476,#REF!,"="&amp;KV476,#REF!,"="&amp;KX476)</f>
        <v/>
      </c>
      <c r="NB476" s="1">
        <f>COUNTIFS(#REF!,LT476,#REF!,1,#REF!,"&lt;="&amp;ME476,#REF!,"&gt;="&amp;MF476,#REF!,"="&amp;KW476,#REF!,"="&amp;KY476)</f>
        <v/>
      </c>
      <c r="NC476" s="1">
        <f>COUNTIFS(#REF!,LT476,#REF!,0,#REF!,"&lt;="&amp;ME476,#REF!,"&gt;="&amp;MF476,#REF!,"="&amp;KW476,#REF!,"="&amp;KY476)</f>
        <v/>
      </c>
      <c r="ND476" s="1">
        <f>COUNTIFS(#REF!,LT476,#REF!,1,#REF!,"&gt;="&amp;MC476,#REF!,"&lt;="&amp;MB476,#REF!,"&lt;="&amp;ME476,#REF!,"&gt;="&amp;MF476,#REF!,"="&amp;KV476,#REF!,"="&amp;KX476)</f>
        <v/>
      </c>
      <c r="NE476" s="1">
        <f>COUNTIFS(#REF!,LT476,#REF!,0,#REF!,"&gt;="&amp;MC476,#REF!,"&lt;="&amp;MB476,#REF!,"&lt;="&amp;ME476,#REF!,"&gt;="&amp;MF476,#REF!,"="&amp;KV476,#REF!,"="&amp;KX476)</f>
        <v/>
      </c>
      <c r="NF476" s="1">
        <f>COUNTIFS(#REF!,LT476,#REF!,1,#REF!,"&gt;="&amp;MC476,#REF!,"&lt;="&amp;MB476,#REF!,"&lt;="&amp;ME476,#REF!,"&gt;="&amp;MF476,#REF!,"="&amp;KW476,#REF!,"="&amp;KY476)</f>
        <v/>
      </c>
      <c r="NG476" s="1">
        <f>COUNTIFS(#REF!,LT476,#REF!,0,#REF!,"&gt;="&amp;MC476,#REF!,"&lt;="&amp;MB476,#REF!,"&lt;="&amp;ME476,#REF!,"&gt;="&amp;MF476,#REF!,"="&amp;KW476,#REF!,"="&amp;KY476)</f>
        <v/>
      </c>
      <c r="NH476" s="1">
        <f>COUNTIFS(#REF!,LT476,#REF!,1,#REF!,"&gt;="&amp;MC476,#REF!,"&lt;="&amp;MB476,#REF!,"&lt;="&amp;ME476,#REF!,"&gt;="&amp;MF476,#REF!,"="&amp;KZ476,#REF!,"="&amp;LA476)</f>
        <v/>
      </c>
      <c r="NI476" s="1">
        <f>COUNTIFS(#REF!,LT476,#REF!,0,#REF!,"&gt;="&amp;MC476,#REF!,"&lt;="&amp;MB476,#REF!,"&lt;="&amp;ME476,#REF!,"&gt;="&amp;MF476,#REF!,"="&amp;KZ476,#REF!,"="&amp;LA476)</f>
        <v/>
      </c>
      <c r="NJ476" s="1">
        <f>COUNTIFS(#REF!,LT476,#REF!,1,#REF!,"&gt;="&amp;MI476,#REF!,"&lt;="&amp;MH476,#REF!,"&lt;="&amp;ME476,#REF!,"&gt;="&amp;MF476)</f>
        <v/>
      </c>
      <c r="NK476" s="1">
        <f>COUNTIFS(#REF!,LT476,#REF!,0,#REF!,"&gt;="&amp;MI476,#REF!,"&lt;="&amp;MH476,#REF!,"&lt;="&amp;ME476,#REF!,"&gt;="&amp;MF476)</f>
        <v/>
      </c>
      <c r="NL476" s="1">
        <f>COUNTIFS(#REF!,LT476,#REF!,1,#REF!,"&gt;="&amp;MI476,#REF!,"&lt;="&amp;MH476,#REF!,"="&amp;KZ476,#REF!,"="&amp;LA476,#REF!,"&lt;="&amp;ME476,#REF!,"&gt;="&amp;MF476)</f>
        <v/>
      </c>
      <c r="NM476" s="1">
        <f>COUNTIFS(#REF!,LT476,#REF!,0,#REF!,"&gt;="&amp;MI476,#REF!,"&lt;="&amp;MH476,#REF!,"="&amp;KZ476,#REF!,"="&amp;LA476,#REF!,"&lt;="&amp;ME476,#REF!,"&gt;="&amp;MF476)</f>
        <v/>
      </c>
      <c r="NN476" s="1">
        <f>COUNTIFS(#REF!,LT476,#REF!,1,#REF!,"&gt;="&amp;MC476,#REF!,"&lt;="&amp;MB476,#REF!,"&lt;="&amp;ME476,#REF!,"&gt;="&amp;MF476)</f>
        <v/>
      </c>
      <c r="NO476" s="1">
        <f>COUNTIFS(#REF!,LT476,#REF!,0,#REF!,"&gt;="&amp;MC476,#REF!,"&lt;="&amp;MB476,#REF!,"&lt;="&amp;ME476,#REF!,"&gt;="&amp;MF476)</f>
        <v/>
      </c>
      <c r="NP476" s="1">
        <f>COUNTIFS(#REF!,LT476,#REF!,1,#REF!,"&lt;="&amp;ME476,#REF!,"&gt;="&amp;MF476,#REF!,"="&amp;KV476,#REF!,"="&amp;KX476)</f>
        <v/>
      </c>
      <c r="NQ476" s="1">
        <f>COUNTIFS(#REF!,LT476,#REF!,0,#REF!,"&lt;="&amp;ME476,#REF!,"&gt;="&amp;MF476,#REF!,"="&amp;KV476,#REF!,"="&amp;KX476)</f>
        <v/>
      </c>
      <c r="NR476" s="1">
        <f>COUNTIFS(#REF!,LT476,#REF!,1,#REF!,"&lt;="&amp;ME476,#REF!,"&gt;="&amp;MF476,#REF!,"="&amp;KW476,#REF!,"="&amp;KY476)</f>
        <v/>
      </c>
      <c r="NS476" s="1">
        <f>COUNTIFS(#REF!,LT476,#REF!,0,#REF!,"&lt;="&amp;ME476,#REF!,"&gt;="&amp;MF476,#REF!,"="&amp;KW476,#REF!,"="&amp;KY476)</f>
        <v/>
      </c>
      <c r="NT476" s="1">
        <f>MP476+MR476+MT476+MV476+MX476+MZ476+NB476</f>
        <v/>
      </c>
      <c r="NU476" s="1">
        <f>MQ476+MS476+MU476+MW476+MY476+NA476+NC476</f>
        <v/>
      </c>
      <c r="NV476" s="1">
        <f>NT476+NU476</f>
        <v/>
      </c>
      <c r="NW476" s="33">
        <f>NT476/(NT476+NU476)</f>
        <v/>
      </c>
      <c r="NX476" s="3">
        <f>1/NW476</f>
        <v/>
      </c>
      <c r="NY476" s="1">
        <f>LH476</f>
        <v/>
      </c>
      <c r="NZ476" s="79">
        <f>(NW476*((NY476-1)*0.98))-((1-NW476)*1)</f>
        <v/>
      </c>
      <c r="OA476" s="34">
        <f>IF(LR476&lt;0.9,0,IF(AND(LR476&gt;1.1),0,1))</f>
        <v/>
      </c>
      <c r="OB476" s="34">
        <f>IF(LS476&lt;0.9,0,IF(AND(LS476&gt;1.1),0,1))</f>
        <v/>
      </c>
      <c r="OC476" s="32">
        <f>IF(NV476&gt;99,1,0)</f>
        <v/>
      </c>
      <c r="OD476" s="32">
        <f>IF(NZ476&gt;0.0799,1,0)</f>
        <v/>
      </c>
      <c r="OE476" s="32">
        <f>IF(NZ476&gt;OM476,1,0)</f>
        <v/>
      </c>
      <c r="OF476" s="32">
        <f>OC476+OD476+OE476+OA476+OB476</f>
        <v/>
      </c>
      <c r="OG476" s="1">
        <f>ND476+NF476+NH476+NJ476+NL476+NN476+NP476+NR476</f>
        <v/>
      </c>
      <c r="OH476" s="1">
        <f>NE476+NG476+NI476+NK476+NM476+NO476+NQ476+NS476</f>
        <v/>
      </c>
      <c r="OI476" s="1">
        <f>OG476+OH476</f>
        <v/>
      </c>
      <c r="OJ476" s="33">
        <f>OG476/(OG476+OH476)</f>
        <v/>
      </c>
      <c r="OK476" s="3">
        <f>1/OJ476</f>
        <v/>
      </c>
      <c r="OL476" s="1">
        <f>LI476</f>
        <v/>
      </c>
      <c r="OM476" s="79">
        <f>(OJ476*((OL476-1)*0.98))-((1-OJ476)*1)</f>
        <v/>
      </c>
      <c r="ON476" s="34">
        <f>IF(LR476&lt;0.9,0,IF(AND(LR476&gt;1.1),0,1))</f>
        <v/>
      </c>
      <c r="OO476" s="34">
        <f>IF(LS476&lt;0.9,0,IF(AND(LS476&gt;1.1),0,1))</f>
        <v/>
      </c>
      <c r="OP476" s="32">
        <f>IF(OI476&gt;99,1,0)</f>
        <v/>
      </c>
      <c r="OQ476" s="32">
        <f>IF(OM476&gt;0.0799,1,0)</f>
        <v/>
      </c>
      <c r="OR476" s="32">
        <f>IF(OM476&gt;OZ476,1,0)</f>
        <v/>
      </c>
      <c r="OS476" s="32">
        <f>OP476+OQ476+OR476+ON476+OO476</f>
        <v/>
      </c>
      <c r="OT476">
        <f>IF(OF476=5,"BackHome0-0",IF(AND(OS476=5),"BackAway0-0",""))</f>
        <v/>
      </c>
      <c r="OU476">
        <f>IF(OF476=5,KN476,IF(AND(OS476=5),KO476,""))</f>
        <v/>
      </c>
      <c r="OV476">
        <f>IF(OF476=5,"Match Odds",IF(AND(OS476=5),"Match Odds",""))</f>
        <v/>
      </c>
      <c r="OW476">
        <f>IF(OF476=5,KP476,IF(AND(OS476=5),KP476,""))</f>
        <v/>
      </c>
      <c r="OX476">
        <f>IF(OF476=5,"MATCH_ODDS",IF(AND(OS476=5),"MATCH_ODDS",""))</f>
        <v/>
      </c>
      <c r="OY476">
        <f>IF(OF476=5,"BACK",IF(AND(OS476=5),"BACK",""))</f>
        <v/>
      </c>
    </row>
    <row r="477" ht="16.5" customHeight="1" thickBot="1" thickTop="1">
      <c r="A477" s="2" t="n"/>
      <c r="KN477" s="1">
        <f>IF(INDEX(#REF!,MATCH('HT 0-0'!D477,#REF!,0))=INDEX(#REF!,MATCH('HT 0-0'!D477,#REF!,0)),INDEX(#REF!,MATCH('HT 0-0'!D477,#REF!,0)),"ERROR")</f>
        <v/>
      </c>
      <c r="KO477" s="1">
        <f>IF(INDEX(#REF!,MATCH('HT 0-0'!E477,#REF!,0))=INDEX(#REF!,MATCH('HT 0-0'!E477,#REF!,0)),INDEX(#REF!,MATCH('HT 0-0'!E477,#REF!,0)),"ERROR")</f>
        <v/>
      </c>
      <c r="KP477" s="1">
        <f>KN477&amp;" v "&amp;KO477</f>
        <v/>
      </c>
      <c r="KQ477">
        <f>B477&amp;"_"&amp;C477</f>
        <v/>
      </c>
      <c r="KR477" s="1">
        <f>IF((HW477/KK477)&lt;0.335,"G",IF((HW477/KK477)&gt;0.67,"R","A"))</f>
        <v/>
      </c>
      <c r="KS477" s="1">
        <f>IF((HX477/KK477)&lt;0.335,"G",IF((HX477/KK477)&gt;0.67,"R","A"))</f>
        <v/>
      </c>
      <c r="KT477" s="1">
        <f>IF((IH477/KK477)&lt;0.335,"G",IF((IH477/KK477)&gt;0.67,"R","A"))</f>
        <v/>
      </c>
      <c r="KU477" s="1">
        <f>IF((II477/KK477)&lt;0.335,"G",IF((II477/KK477)&gt;0.67,"R","A"))</f>
        <v/>
      </c>
      <c r="KV477" s="1">
        <f>IF((HZ477/KK477)&lt;0.335,"G",IF((HZ477/KK477)&gt;0.67,"R","A"))</f>
        <v/>
      </c>
      <c r="KW477" s="1">
        <f>IF((HY477/KK477)&lt;0.335,"G",IF((HY477/KK477)&gt;0.67,"R","A"))</f>
        <v/>
      </c>
      <c r="KX477" s="1">
        <f>IF((IK477/KK477)&lt;0.335,"G",IF((IK477/KK477)&gt;0.67,"R","A"))</f>
        <v/>
      </c>
      <c r="KY477" s="1">
        <f>IF((IJ477/KK477)&lt;0.335,"G",IF((IJ477/KK477)&gt;0.67,"R","A"))</f>
        <v/>
      </c>
      <c r="KZ477" s="1">
        <f>IF((HQ477/KK477)&lt;0.335,"G",IF((HQ477/KK477)&gt;0.67,"R","A"))</f>
        <v/>
      </c>
      <c r="LA477" s="1">
        <f>IF((IB477/KK477)&lt;0.335,"G",IF((IB477/KK477)&gt;0.67,"R","A"))</f>
        <v/>
      </c>
      <c r="LB477">
        <f>IF(LQ477="0-0",INDEX(Scrape!#REF!,MATCH('HT 0-0'!KP477,Scrape!$B:$B,0)),"")</f>
        <v/>
      </c>
      <c r="LC477">
        <f>IF(LQ477="0-0",INDEX(Scrape!$A:$A,MATCH('HT 0-0'!KP477,Scrape!$B:$B,0)),"")</f>
        <v/>
      </c>
      <c r="LD477">
        <f>IF(LQ477="0-0",INDEX(Scrape!$B:$B,MATCH('HT 0-0'!KP477,Scrape!$B:$B,0)),"")</f>
        <v/>
      </c>
      <c r="LE477">
        <f>IF(LQ477="0-0",INDEX(Scrape!$C:$C,MATCH('HT 0-0'!KP477,Scrape!$B:$B,0)),"")</f>
        <v/>
      </c>
      <c r="LF477">
        <f>IF(LQ477="0-0",INDEX(Scrape!$D:$D,MATCH('HT 0-0'!KP477,Scrape!$B:$B,0)),"")</f>
        <v/>
      </c>
      <c r="LG477">
        <f>IF(LQ477="0-0",INDEX(Scrape!$E:$E,MATCH('HT 0-0'!KP477,Scrape!$B:$B,0)),"")</f>
        <v/>
      </c>
      <c r="LH477">
        <f>IF(LQ477="0-0",INDEX(Scrape!$F:$F,MATCH('HT 0-0'!KP477,Scrape!$B:$B,0)),"")</f>
        <v/>
      </c>
      <c r="LI477">
        <f>IF(LQ477="0-0",INDEX(Scrape!$G:$G,MATCH('HT 0-0'!KP477,Scrape!$B:$B,0)),"")</f>
        <v/>
      </c>
      <c r="LJ477">
        <f>IF(LQ477="0-0",INDEX(Scrape!$H:$H,MATCH('HT 0-0'!KP477,Scrape!$B:$B,0)),"")</f>
        <v/>
      </c>
      <c r="LK477">
        <f>IF(LQ477="0-0",INDEX(Scrape!$I:$I,MATCH('HT 0-0'!KP477,Scrape!$B:$B,0)),"")</f>
        <v/>
      </c>
      <c r="LL477">
        <f>IF(LQ477="0-0",INDEX(Scrape!$J:$J,MATCH('HT 0-0'!KP477,Scrape!$B:$B,0)),"")</f>
        <v/>
      </c>
      <c r="LM477">
        <f>IF(LQ477="0-0",INDEX(Scrape!$K:$K,MATCH('HT 0-0'!KP477,Scrape!$B:$B,0)),"")</f>
        <v/>
      </c>
      <c r="LN477">
        <f>IF(LQ477="0-0",INDEX(Scrape!$L:$L,MATCH('HT 0-0'!KP477,Scrape!$B:$B,0)),"")</f>
        <v/>
      </c>
      <c r="LO477">
        <f>IF(LQ477="0-0",INDEX(Scrape!$M:$M,MATCH('HT 0-0'!KP477,Scrape!$B:$B,0)),"")</f>
        <v/>
      </c>
      <c r="LP477">
        <f>IF(LQ477="0-0",INDEX(Scrape!$N:$N,MATCH('HT 0-0'!KP477,Scrape!$B:$B,0)),"")</f>
        <v/>
      </c>
      <c r="LQ477">
        <f>INDEX(Scrape!$O:$O,MATCH('HT 0-0'!KP477,Scrape!$B:$B,0))</f>
        <v/>
      </c>
      <c r="LR477">
        <f>(1/LJ477)+(1/LI477)+(1/LH477)</f>
        <v/>
      </c>
      <c r="LS477">
        <f>(1/LG477)+(1/LF477)+(1/LE477)</f>
        <v/>
      </c>
      <c r="LT477" s="8">
        <f>IF(INDEX(#REF!,MATCH(KQ477,#REF!,0))=INDEX(#REF!,MATCH(KQ477,#REF!,0)),INDEX(#REF!,MATCH(KQ477,#REF!,0)),"ERROR")</f>
        <v/>
      </c>
      <c r="LU477" s="4">
        <f>IF(KR477="G",2,IF(KR477="R",0.5,IF(KR477="A",1)))</f>
        <v/>
      </c>
      <c r="LV477" s="4">
        <f>IF(KS477="G",0.5,IF(KS477="R",2,IF(KS477="A",1)))</f>
        <v/>
      </c>
      <c r="LW477" s="4">
        <f>IF(KT477="G",2,IF(KT477="R",0.5,IF(KT477="A",1)))</f>
        <v/>
      </c>
      <c r="LX477" s="4">
        <f>IF(KU477="G",0.5,IF(KU477="R",2,IF(KU477="A",1)))</f>
        <v/>
      </c>
      <c r="LY477" s="7">
        <f>(LK477*(LU477+LX477)+(LL477*(LU477+LX477)))</f>
        <v/>
      </c>
      <c r="LZ477" s="7">
        <f>(LN477*(LV477+LW477)+(LO477*(LV477+LW477)))</f>
        <v/>
      </c>
      <c r="MA477" s="11">
        <f>LY477-LZ477</f>
        <v/>
      </c>
      <c r="MB477" s="5">
        <f>MA477+2</f>
        <v/>
      </c>
      <c r="MC477" s="6">
        <f>MA477-2</f>
        <v/>
      </c>
      <c r="MD477" s="4">
        <f>LE477</f>
        <v/>
      </c>
      <c r="ME477" s="9">
        <f>IF(MD477=0,1000,MD477+0.75)</f>
        <v/>
      </c>
      <c r="MF477" s="10">
        <f>IF(MD477=0,0,MD477-0.75)</f>
        <v/>
      </c>
      <c r="MG477" s="4">
        <f>((LM477*(LU477+LX477))-((LP477*(LV477+LW477))))</f>
        <v/>
      </c>
      <c r="MH477" s="9">
        <f>MG477*1.2</f>
        <v/>
      </c>
      <c r="MI477" s="10">
        <f>MG477*0.8</f>
        <v/>
      </c>
      <c r="MJ477">
        <f>IFERROR(OT477,"")</f>
        <v/>
      </c>
      <c r="MK477">
        <f>IFERROR(OU477,"")</f>
        <v/>
      </c>
      <c r="ML477">
        <f>IFERROR(OV477,"")</f>
        <v/>
      </c>
      <c r="MM477">
        <f>IFERROR(OW477,"")</f>
        <v/>
      </c>
      <c r="MN477">
        <f>IFERROR(OX477,"")</f>
        <v/>
      </c>
      <c r="MO477">
        <f>IFERROR(OY477,"")</f>
        <v/>
      </c>
      <c r="MP477" s="1">
        <f>COUNTIFS(#REF!,LT477,#REF!,1,#REF!,"&gt;="&amp;MC477,#REF!,"&lt;="&amp;MB477,#REF!,"&lt;="&amp;ME477,#REF!,"&gt;="&amp;MF477,#REF!,"="&amp;KV477,#REF!,"="&amp;KX477)</f>
        <v/>
      </c>
      <c r="MQ477" s="1">
        <f>COUNTIFS(#REF!,LT477,#REF!,0,#REF!,"&gt;="&amp;MC477,#REF!,"&lt;="&amp;MB477,#REF!,"&lt;="&amp;ME477,#REF!,"&gt;="&amp;MF477,#REF!,"="&amp;KV477,#REF!,"="&amp;KX477)</f>
        <v/>
      </c>
      <c r="MR477" s="1">
        <f>COUNTIFS(#REF!,LT477,#REF!,1,#REF!,"&gt;="&amp;MC477,#REF!,"&lt;="&amp;MB477,#REF!,"&lt;="&amp;ME477,#REF!,"&gt;="&amp;MF477,#REF!,"="&amp;KW477,#REF!,"="&amp;KY477)</f>
        <v/>
      </c>
      <c r="MS477" s="1">
        <f>COUNTIFS(#REF!,LT477,#REF!,0,#REF!,"&gt;="&amp;MC477,#REF!,"&lt;="&amp;MB477,#REF!,"&lt;="&amp;ME477,#REF!,"&gt;="&amp;MF477,#REF!,"="&amp;KW477,#REF!,"="&amp;KY477)</f>
        <v/>
      </c>
      <c r="MT477" s="1">
        <f>COUNTIFS(#REF!,LT477,#REF!,1,#REF!,"&gt;="&amp;MI477,#REF!,"&lt;="&amp;MH477,#REF!,"&lt;="&amp;ME477,#REF!,"&gt;="&amp;MF477)</f>
        <v/>
      </c>
      <c r="MU477" s="1">
        <f>COUNTIFS(#REF!,LT477,#REF!,0,#REF!,"&gt;="&amp;MI477,#REF!,"&lt;="&amp;MH477,#REF!,"&lt;="&amp;ME477,#REF!,"&gt;="&amp;MF477)</f>
        <v/>
      </c>
      <c r="MV477" s="1">
        <f>COUNTIFS(#REF!,LT477,#REF!,1,#REF!,"&gt;="&amp;MI477,#REF!,"&lt;="&amp;MH477,#REF!,"="&amp;KZ477,#REF!,"="&amp;LA477,#REF!,"&lt;="&amp;ME477,#REF!,"&gt;="&amp;MF477)</f>
        <v/>
      </c>
      <c r="MW477" s="1">
        <f>COUNTIFS(#REF!,LT477,#REF!,0,#REF!,"&gt;="&amp;MI477,#REF!,"&lt;="&amp;MH477,#REF!,"="&amp;KZ477,#REF!,"="&amp;LA477,#REF!,"&lt;="&amp;ME477,#REF!,"&gt;="&amp;MF477)</f>
        <v/>
      </c>
      <c r="MX477" s="1">
        <f>COUNTIFS(#REF!,LT477,#REF!,1,#REF!,"&gt;="&amp;MC477,#REF!,"&lt;="&amp;MB477,#REF!,"&lt;="&amp;ME477,#REF!,"&gt;="&amp;MF477)</f>
        <v/>
      </c>
      <c r="MY477" s="1">
        <f>COUNTIFS(#REF!,LT477,#REF!,0,#REF!,"&gt;="&amp;MC477,#REF!,"&lt;="&amp;MB477,#REF!,"&lt;="&amp;ME477,#REF!,"&gt;="&amp;MF477)</f>
        <v/>
      </c>
      <c r="MZ477" s="1">
        <f>COUNTIFS(#REF!,LT477,#REF!,1,#REF!,"&lt;="&amp;ME477,#REF!,"&gt;="&amp;MF477,#REF!,"="&amp;KV477,#REF!,"="&amp;KX477)</f>
        <v/>
      </c>
      <c r="NA477" s="1">
        <f>COUNTIFS(#REF!,LT477,#REF!,0,#REF!,"&lt;="&amp;ME477,#REF!,"&gt;="&amp;MF477,#REF!,"="&amp;KV477,#REF!,"="&amp;KX477)</f>
        <v/>
      </c>
      <c r="NB477" s="1">
        <f>COUNTIFS(#REF!,LT477,#REF!,1,#REF!,"&lt;="&amp;ME477,#REF!,"&gt;="&amp;MF477,#REF!,"="&amp;KW477,#REF!,"="&amp;KY477)</f>
        <v/>
      </c>
      <c r="NC477" s="1">
        <f>COUNTIFS(#REF!,LT477,#REF!,0,#REF!,"&lt;="&amp;ME477,#REF!,"&gt;="&amp;MF477,#REF!,"="&amp;KW477,#REF!,"="&amp;KY477)</f>
        <v/>
      </c>
      <c r="ND477" s="1">
        <f>COUNTIFS(#REF!,LT477,#REF!,1,#REF!,"&gt;="&amp;MC477,#REF!,"&lt;="&amp;MB477,#REF!,"&lt;="&amp;ME477,#REF!,"&gt;="&amp;MF477,#REF!,"="&amp;KV477,#REF!,"="&amp;KX477)</f>
        <v/>
      </c>
      <c r="NE477" s="1">
        <f>COUNTIFS(#REF!,LT477,#REF!,0,#REF!,"&gt;="&amp;MC477,#REF!,"&lt;="&amp;MB477,#REF!,"&lt;="&amp;ME477,#REF!,"&gt;="&amp;MF477,#REF!,"="&amp;KV477,#REF!,"="&amp;KX477)</f>
        <v/>
      </c>
      <c r="NF477" s="1">
        <f>COUNTIFS(#REF!,LT477,#REF!,1,#REF!,"&gt;="&amp;MC477,#REF!,"&lt;="&amp;MB477,#REF!,"&lt;="&amp;ME477,#REF!,"&gt;="&amp;MF477,#REF!,"="&amp;KW477,#REF!,"="&amp;KY477)</f>
        <v/>
      </c>
      <c r="NG477" s="1">
        <f>COUNTIFS(#REF!,LT477,#REF!,0,#REF!,"&gt;="&amp;MC477,#REF!,"&lt;="&amp;MB477,#REF!,"&lt;="&amp;ME477,#REF!,"&gt;="&amp;MF477,#REF!,"="&amp;KW477,#REF!,"="&amp;KY477)</f>
        <v/>
      </c>
      <c r="NH477" s="1">
        <f>COUNTIFS(#REF!,LT477,#REF!,1,#REF!,"&gt;="&amp;MC477,#REF!,"&lt;="&amp;MB477,#REF!,"&lt;="&amp;ME477,#REF!,"&gt;="&amp;MF477,#REF!,"="&amp;KZ477,#REF!,"="&amp;LA477)</f>
        <v/>
      </c>
      <c r="NI477" s="1">
        <f>COUNTIFS(#REF!,LT477,#REF!,0,#REF!,"&gt;="&amp;MC477,#REF!,"&lt;="&amp;MB477,#REF!,"&lt;="&amp;ME477,#REF!,"&gt;="&amp;MF477,#REF!,"="&amp;KZ477,#REF!,"="&amp;LA477)</f>
        <v/>
      </c>
      <c r="NJ477" s="1">
        <f>COUNTIFS(#REF!,LT477,#REF!,1,#REF!,"&gt;="&amp;MI477,#REF!,"&lt;="&amp;MH477,#REF!,"&lt;="&amp;ME477,#REF!,"&gt;="&amp;MF477)</f>
        <v/>
      </c>
      <c r="NK477" s="1">
        <f>COUNTIFS(#REF!,LT477,#REF!,0,#REF!,"&gt;="&amp;MI477,#REF!,"&lt;="&amp;MH477,#REF!,"&lt;="&amp;ME477,#REF!,"&gt;="&amp;MF477)</f>
        <v/>
      </c>
      <c r="NL477" s="1">
        <f>COUNTIFS(#REF!,LT477,#REF!,1,#REF!,"&gt;="&amp;MI477,#REF!,"&lt;="&amp;MH477,#REF!,"="&amp;KZ477,#REF!,"="&amp;LA477,#REF!,"&lt;="&amp;ME477,#REF!,"&gt;="&amp;MF477)</f>
        <v/>
      </c>
      <c r="NM477" s="1">
        <f>COUNTIFS(#REF!,LT477,#REF!,0,#REF!,"&gt;="&amp;MI477,#REF!,"&lt;="&amp;MH477,#REF!,"="&amp;KZ477,#REF!,"="&amp;LA477,#REF!,"&lt;="&amp;ME477,#REF!,"&gt;="&amp;MF477)</f>
        <v/>
      </c>
      <c r="NN477" s="1">
        <f>COUNTIFS(#REF!,LT477,#REF!,1,#REF!,"&gt;="&amp;MC477,#REF!,"&lt;="&amp;MB477,#REF!,"&lt;="&amp;ME477,#REF!,"&gt;="&amp;MF477)</f>
        <v/>
      </c>
      <c r="NO477" s="1">
        <f>COUNTIFS(#REF!,LT477,#REF!,0,#REF!,"&gt;="&amp;MC477,#REF!,"&lt;="&amp;MB477,#REF!,"&lt;="&amp;ME477,#REF!,"&gt;="&amp;MF477)</f>
        <v/>
      </c>
      <c r="NP477" s="1">
        <f>COUNTIFS(#REF!,LT477,#REF!,1,#REF!,"&lt;="&amp;ME477,#REF!,"&gt;="&amp;MF477,#REF!,"="&amp;KV477,#REF!,"="&amp;KX477)</f>
        <v/>
      </c>
      <c r="NQ477" s="1">
        <f>COUNTIFS(#REF!,LT477,#REF!,0,#REF!,"&lt;="&amp;ME477,#REF!,"&gt;="&amp;MF477,#REF!,"="&amp;KV477,#REF!,"="&amp;KX477)</f>
        <v/>
      </c>
      <c r="NR477" s="1">
        <f>COUNTIFS(#REF!,LT477,#REF!,1,#REF!,"&lt;="&amp;ME477,#REF!,"&gt;="&amp;MF477,#REF!,"="&amp;KW477,#REF!,"="&amp;KY477)</f>
        <v/>
      </c>
      <c r="NS477" s="1">
        <f>COUNTIFS(#REF!,LT477,#REF!,0,#REF!,"&lt;="&amp;ME477,#REF!,"&gt;="&amp;MF477,#REF!,"="&amp;KW477,#REF!,"="&amp;KY477)</f>
        <v/>
      </c>
      <c r="NT477" s="1">
        <f>MP477+MR477+MT477+MV477+MX477+MZ477+NB477</f>
        <v/>
      </c>
      <c r="NU477" s="1">
        <f>MQ477+MS477+MU477+MW477+MY477+NA477+NC477</f>
        <v/>
      </c>
      <c r="NV477" s="1">
        <f>NT477+NU477</f>
        <v/>
      </c>
      <c r="NW477" s="33">
        <f>NT477/(NT477+NU477)</f>
        <v/>
      </c>
      <c r="NX477" s="3">
        <f>1/NW477</f>
        <v/>
      </c>
      <c r="NY477" s="1">
        <f>LH477</f>
        <v/>
      </c>
      <c r="NZ477" s="79">
        <f>(NW477*((NY477-1)*0.98))-((1-NW477)*1)</f>
        <v/>
      </c>
      <c r="OA477" s="34">
        <f>IF(LR477&lt;0.9,0,IF(AND(LR477&gt;1.1),0,1))</f>
        <v/>
      </c>
      <c r="OB477" s="34">
        <f>IF(LS477&lt;0.9,0,IF(AND(LS477&gt;1.1),0,1))</f>
        <v/>
      </c>
      <c r="OC477" s="32">
        <f>IF(NV477&gt;99,1,0)</f>
        <v/>
      </c>
      <c r="OD477" s="32">
        <f>IF(NZ477&gt;0.0799,1,0)</f>
        <v/>
      </c>
      <c r="OE477" s="32">
        <f>IF(NZ477&gt;OM477,1,0)</f>
        <v/>
      </c>
      <c r="OF477" s="32">
        <f>OC477+OD477+OE477+OA477+OB477</f>
        <v/>
      </c>
      <c r="OG477" s="1">
        <f>ND477+NF477+NH477+NJ477+NL477+NN477+NP477+NR477</f>
        <v/>
      </c>
      <c r="OH477" s="1">
        <f>NE477+NG477+NI477+NK477+NM477+NO477+NQ477+NS477</f>
        <v/>
      </c>
      <c r="OI477" s="1">
        <f>OG477+OH477</f>
        <v/>
      </c>
      <c r="OJ477" s="33">
        <f>OG477/(OG477+OH477)</f>
        <v/>
      </c>
      <c r="OK477" s="3">
        <f>1/OJ477</f>
        <v/>
      </c>
      <c r="OL477" s="1">
        <f>LI477</f>
        <v/>
      </c>
      <c r="OM477" s="79">
        <f>(OJ477*((OL477-1)*0.98))-((1-OJ477)*1)</f>
        <v/>
      </c>
      <c r="ON477" s="34">
        <f>IF(LR477&lt;0.9,0,IF(AND(LR477&gt;1.1),0,1))</f>
        <v/>
      </c>
      <c r="OO477" s="34">
        <f>IF(LS477&lt;0.9,0,IF(AND(LS477&gt;1.1),0,1))</f>
        <v/>
      </c>
      <c r="OP477" s="32">
        <f>IF(OI477&gt;99,1,0)</f>
        <v/>
      </c>
      <c r="OQ477" s="32">
        <f>IF(OM477&gt;0.0799,1,0)</f>
        <v/>
      </c>
      <c r="OR477" s="32">
        <f>IF(OM477&gt;OZ477,1,0)</f>
        <v/>
      </c>
      <c r="OS477" s="32">
        <f>OP477+OQ477+OR477+ON477+OO477</f>
        <v/>
      </c>
      <c r="OT477">
        <f>IF(OF477=5,"BackHome0-0",IF(AND(OS477=5),"BackAway0-0",""))</f>
        <v/>
      </c>
      <c r="OU477">
        <f>IF(OF477=5,KN477,IF(AND(OS477=5),KO477,""))</f>
        <v/>
      </c>
      <c r="OV477">
        <f>IF(OF477=5,"Match Odds",IF(AND(OS477=5),"Match Odds",""))</f>
        <v/>
      </c>
      <c r="OW477">
        <f>IF(OF477=5,KP477,IF(AND(OS477=5),KP477,""))</f>
        <v/>
      </c>
      <c r="OX477">
        <f>IF(OF477=5,"MATCH_ODDS",IF(AND(OS477=5),"MATCH_ODDS",""))</f>
        <v/>
      </c>
      <c r="OY477">
        <f>IF(OF477=5,"BACK",IF(AND(OS477=5),"BACK",""))</f>
        <v/>
      </c>
    </row>
    <row r="478" ht="16.5" customHeight="1" thickBot="1" thickTop="1">
      <c r="A478" s="2" t="n"/>
      <c r="KN478" s="1">
        <f>IF(INDEX(#REF!,MATCH('HT 0-0'!D478,#REF!,0))=INDEX(#REF!,MATCH('HT 0-0'!D478,#REF!,0)),INDEX(#REF!,MATCH('HT 0-0'!D478,#REF!,0)),"ERROR")</f>
        <v/>
      </c>
      <c r="KO478" s="1">
        <f>IF(INDEX(#REF!,MATCH('HT 0-0'!E478,#REF!,0))=INDEX(#REF!,MATCH('HT 0-0'!E478,#REF!,0)),INDEX(#REF!,MATCH('HT 0-0'!E478,#REF!,0)),"ERROR")</f>
        <v/>
      </c>
      <c r="KP478" s="1">
        <f>KN478&amp;" v "&amp;KO478</f>
        <v/>
      </c>
      <c r="KQ478">
        <f>B478&amp;"_"&amp;C478</f>
        <v/>
      </c>
      <c r="KR478" s="1">
        <f>IF((HW478/KK478)&lt;0.335,"G",IF((HW478/KK478)&gt;0.67,"R","A"))</f>
        <v/>
      </c>
      <c r="KS478" s="1">
        <f>IF((HX478/KK478)&lt;0.335,"G",IF((HX478/KK478)&gt;0.67,"R","A"))</f>
        <v/>
      </c>
      <c r="KT478" s="1">
        <f>IF((IH478/KK478)&lt;0.335,"G",IF((IH478/KK478)&gt;0.67,"R","A"))</f>
        <v/>
      </c>
      <c r="KU478" s="1">
        <f>IF((II478/KK478)&lt;0.335,"G",IF((II478/KK478)&gt;0.67,"R","A"))</f>
        <v/>
      </c>
      <c r="KV478" s="1">
        <f>IF((HZ478/KK478)&lt;0.335,"G",IF((HZ478/KK478)&gt;0.67,"R","A"))</f>
        <v/>
      </c>
      <c r="KW478" s="1">
        <f>IF((HY478/KK478)&lt;0.335,"G",IF((HY478/KK478)&gt;0.67,"R","A"))</f>
        <v/>
      </c>
      <c r="KX478" s="1">
        <f>IF((IK478/KK478)&lt;0.335,"G",IF((IK478/KK478)&gt;0.67,"R","A"))</f>
        <v/>
      </c>
      <c r="KY478" s="1">
        <f>IF((IJ478/KK478)&lt;0.335,"G",IF((IJ478/KK478)&gt;0.67,"R","A"))</f>
        <v/>
      </c>
      <c r="KZ478" s="1">
        <f>IF((HQ478/KK478)&lt;0.335,"G",IF((HQ478/KK478)&gt;0.67,"R","A"))</f>
        <v/>
      </c>
      <c r="LA478" s="1">
        <f>IF((IB478/KK478)&lt;0.335,"G",IF((IB478/KK478)&gt;0.67,"R","A"))</f>
        <v/>
      </c>
      <c r="LB478">
        <f>IF(LQ478="0-0",INDEX(Scrape!#REF!,MATCH('HT 0-0'!KP478,Scrape!$B:$B,0)),"")</f>
        <v/>
      </c>
      <c r="LC478">
        <f>IF(LQ478="0-0",INDEX(Scrape!$A:$A,MATCH('HT 0-0'!KP478,Scrape!$B:$B,0)),"")</f>
        <v/>
      </c>
      <c r="LD478">
        <f>IF(LQ478="0-0",INDEX(Scrape!$B:$B,MATCH('HT 0-0'!KP478,Scrape!$B:$B,0)),"")</f>
        <v/>
      </c>
      <c r="LE478">
        <f>IF(LQ478="0-0",INDEX(Scrape!$C:$C,MATCH('HT 0-0'!KP478,Scrape!$B:$B,0)),"")</f>
        <v/>
      </c>
      <c r="LF478">
        <f>IF(LQ478="0-0",INDEX(Scrape!$D:$D,MATCH('HT 0-0'!KP478,Scrape!$B:$B,0)),"")</f>
        <v/>
      </c>
      <c r="LG478">
        <f>IF(LQ478="0-0",INDEX(Scrape!$E:$E,MATCH('HT 0-0'!KP478,Scrape!$B:$B,0)),"")</f>
        <v/>
      </c>
      <c r="LH478">
        <f>IF(LQ478="0-0",INDEX(Scrape!$F:$F,MATCH('HT 0-0'!KP478,Scrape!$B:$B,0)),"")</f>
        <v/>
      </c>
      <c r="LI478">
        <f>IF(LQ478="0-0",INDEX(Scrape!$G:$G,MATCH('HT 0-0'!KP478,Scrape!$B:$B,0)),"")</f>
        <v/>
      </c>
      <c r="LJ478">
        <f>IF(LQ478="0-0",INDEX(Scrape!$H:$H,MATCH('HT 0-0'!KP478,Scrape!$B:$B,0)),"")</f>
        <v/>
      </c>
      <c r="LK478">
        <f>IF(LQ478="0-0",INDEX(Scrape!$I:$I,MATCH('HT 0-0'!KP478,Scrape!$B:$B,0)),"")</f>
        <v/>
      </c>
      <c r="LL478">
        <f>IF(LQ478="0-0",INDEX(Scrape!$J:$J,MATCH('HT 0-0'!KP478,Scrape!$B:$B,0)),"")</f>
        <v/>
      </c>
      <c r="LM478">
        <f>IF(LQ478="0-0",INDEX(Scrape!$K:$K,MATCH('HT 0-0'!KP478,Scrape!$B:$B,0)),"")</f>
        <v/>
      </c>
      <c r="LN478">
        <f>IF(LQ478="0-0",INDEX(Scrape!$L:$L,MATCH('HT 0-0'!KP478,Scrape!$B:$B,0)),"")</f>
        <v/>
      </c>
      <c r="LO478">
        <f>IF(LQ478="0-0",INDEX(Scrape!$M:$M,MATCH('HT 0-0'!KP478,Scrape!$B:$B,0)),"")</f>
        <v/>
      </c>
      <c r="LP478">
        <f>IF(LQ478="0-0",INDEX(Scrape!$N:$N,MATCH('HT 0-0'!KP478,Scrape!$B:$B,0)),"")</f>
        <v/>
      </c>
      <c r="LQ478">
        <f>INDEX(Scrape!$O:$O,MATCH('HT 0-0'!KP478,Scrape!$B:$B,0))</f>
        <v/>
      </c>
      <c r="LR478">
        <f>(1/LJ478)+(1/LI478)+(1/LH478)</f>
        <v/>
      </c>
      <c r="LS478">
        <f>(1/LG478)+(1/LF478)+(1/LE478)</f>
        <v/>
      </c>
      <c r="LT478" s="8">
        <f>IF(INDEX(#REF!,MATCH(KQ478,#REF!,0))=INDEX(#REF!,MATCH(KQ478,#REF!,0)),INDEX(#REF!,MATCH(KQ478,#REF!,0)),"ERROR")</f>
        <v/>
      </c>
      <c r="LU478" s="4">
        <f>IF(KR478="G",2,IF(KR478="R",0.5,IF(KR478="A",1)))</f>
        <v/>
      </c>
      <c r="LV478" s="4">
        <f>IF(KS478="G",0.5,IF(KS478="R",2,IF(KS478="A",1)))</f>
        <v/>
      </c>
      <c r="LW478" s="4">
        <f>IF(KT478="G",2,IF(KT478="R",0.5,IF(KT478="A",1)))</f>
        <v/>
      </c>
      <c r="LX478" s="4">
        <f>IF(KU478="G",0.5,IF(KU478="R",2,IF(KU478="A",1)))</f>
        <v/>
      </c>
      <c r="LY478" s="7">
        <f>(LK478*(LU478+LX478)+(LL478*(LU478+LX478)))</f>
        <v/>
      </c>
      <c r="LZ478" s="7">
        <f>(LN478*(LV478+LW478)+(LO478*(LV478+LW478)))</f>
        <v/>
      </c>
      <c r="MA478" s="11">
        <f>LY478-LZ478</f>
        <v/>
      </c>
      <c r="MB478" s="5">
        <f>MA478+2</f>
        <v/>
      </c>
      <c r="MC478" s="6">
        <f>MA478-2</f>
        <v/>
      </c>
      <c r="MD478" s="4">
        <f>LE478</f>
        <v/>
      </c>
      <c r="ME478" s="9">
        <f>IF(MD478=0,1000,MD478+0.75)</f>
        <v/>
      </c>
      <c r="MF478" s="10">
        <f>IF(MD478=0,0,MD478-0.75)</f>
        <v/>
      </c>
      <c r="MG478" s="4">
        <f>((LM478*(LU478+LX478))-((LP478*(LV478+LW478))))</f>
        <v/>
      </c>
      <c r="MH478" s="9">
        <f>MG478*1.2</f>
        <v/>
      </c>
      <c r="MI478" s="10">
        <f>MG478*0.8</f>
        <v/>
      </c>
      <c r="MJ478">
        <f>IFERROR(OT478,"")</f>
        <v/>
      </c>
      <c r="MK478">
        <f>IFERROR(OU478,"")</f>
        <v/>
      </c>
      <c r="ML478">
        <f>IFERROR(OV478,"")</f>
        <v/>
      </c>
      <c r="MM478">
        <f>IFERROR(OW478,"")</f>
        <v/>
      </c>
      <c r="MN478">
        <f>IFERROR(OX478,"")</f>
        <v/>
      </c>
      <c r="MO478">
        <f>IFERROR(OY478,"")</f>
        <v/>
      </c>
      <c r="MP478" s="1">
        <f>COUNTIFS(#REF!,LT478,#REF!,1,#REF!,"&gt;="&amp;MC478,#REF!,"&lt;="&amp;MB478,#REF!,"&lt;="&amp;ME478,#REF!,"&gt;="&amp;MF478,#REF!,"="&amp;KV478,#REF!,"="&amp;KX478)</f>
        <v/>
      </c>
      <c r="MQ478" s="1">
        <f>COUNTIFS(#REF!,LT478,#REF!,0,#REF!,"&gt;="&amp;MC478,#REF!,"&lt;="&amp;MB478,#REF!,"&lt;="&amp;ME478,#REF!,"&gt;="&amp;MF478,#REF!,"="&amp;KV478,#REF!,"="&amp;KX478)</f>
        <v/>
      </c>
      <c r="MR478" s="1">
        <f>COUNTIFS(#REF!,LT478,#REF!,1,#REF!,"&gt;="&amp;MC478,#REF!,"&lt;="&amp;MB478,#REF!,"&lt;="&amp;ME478,#REF!,"&gt;="&amp;MF478,#REF!,"="&amp;KW478,#REF!,"="&amp;KY478)</f>
        <v/>
      </c>
      <c r="MS478" s="1">
        <f>COUNTIFS(#REF!,LT478,#REF!,0,#REF!,"&gt;="&amp;MC478,#REF!,"&lt;="&amp;MB478,#REF!,"&lt;="&amp;ME478,#REF!,"&gt;="&amp;MF478,#REF!,"="&amp;KW478,#REF!,"="&amp;KY478)</f>
        <v/>
      </c>
      <c r="MT478" s="1">
        <f>COUNTIFS(#REF!,LT478,#REF!,1,#REF!,"&gt;="&amp;MI478,#REF!,"&lt;="&amp;MH478,#REF!,"&lt;="&amp;ME478,#REF!,"&gt;="&amp;MF478)</f>
        <v/>
      </c>
      <c r="MU478" s="1">
        <f>COUNTIFS(#REF!,LT478,#REF!,0,#REF!,"&gt;="&amp;MI478,#REF!,"&lt;="&amp;MH478,#REF!,"&lt;="&amp;ME478,#REF!,"&gt;="&amp;MF478)</f>
        <v/>
      </c>
      <c r="MV478" s="1">
        <f>COUNTIFS(#REF!,LT478,#REF!,1,#REF!,"&gt;="&amp;MI478,#REF!,"&lt;="&amp;MH478,#REF!,"="&amp;KZ478,#REF!,"="&amp;LA478,#REF!,"&lt;="&amp;ME478,#REF!,"&gt;="&amp;MF478)</f>
        <v/>
      </c>
      <c r="MW478" s="1">
        <f>COUNTIFS(#REF!,LT478,#REF!,0,#REF!,"&gt;="&amp;MI478,#REF!,"&lt;="&amp;MH478,#REF!,"="&amp;KZ478,#REF!,"="&amp;LA478,#REF!,"&lt;="&amp;ME478,#REF!,"&gt;="&amp;MF478)</f>
        <v/>
      </c>
      <c r="MX478" s="1">
        <f>COUNTIFS(#REF!,LT478,#REF!,1,#REF!,"&gt;="&amp;MC478,#REF!,"&lt;="&amp;MB478,#REF!,"&lt;="&amp;ME478,#REF!,"&gt;="&amp;MF478)</f>
        <v/>
      </c>
      <c r="MY478" s="1">
        <f>COUNTIFS(#REF!,LT478,#REF!,0,#REF!,"&gt;="&amp;MC478,#REF!,"&lt;="&amp;MB478,#REF!,"&lt;="&amp;ME478,#REF!,"&gt;="&amp;MF478)</f>
        <v/>
      </c>
      <c r="MZ478" s="1">
        <f>COUNTIFS(#REF!,LT478,#REF!,1,#REF!,"&lt;="&amp;ME478,#REF!,"&gt;="&amp;MF478,#REF!,"="&amp;KV478,#REF!,"="&amp;KX478)</f>
        <v/>
      </c>
      <c r="NA478" s="1">
        <f>COUNTIFS(#REF!,LT478,#REF!,0,#REF!,"&lt;="&amp;ME478,#REF!,"&gt;="&amp;MF478,#REF!,"="&amp;KV478,#REF!,"="&amp;KX478)</f>
        <v/>
      </c>
      <c r="NB478" s="1">
        <f>COUNTIFS(#REF!,LT478,#REF!,1,#REF!,"&lt;="&amp;ME478,#REF!,"&gt;="&amp;MF478,#REF!,"="&amp;KW478,#REF!,"="&amp;KY478)</f>
        <v/>
      </c>
      <c r="NC478" s="1">
        <f>COUNTIFS(#REF!,LT478,#REF!,0,#REF!,"&lt;="&amp;ME478,#REF!,"&gt;="&amp;MF478,#REF!,"="&amp;KW478,#REF!,"="&amp;KY478)</f>
        <v/>
      </c>
      <c r="ND478" s="1">
        <f>COUNTIFS(#REF!,LT478,#REF!,1,#REF!,"&gt;="&amp;MC478,#REF!,"&lt;="&amp;MB478,#REF!,"&lt;="&amp;ME478,#REF!,"&gt;="&amp;MF478,#REF!,"="&amp;KV478,#REF!,"="&amp;KX478)</f>
        <v/>
      </c>
      <c r="NE478" s="1">
        <f>COUNTIFS(#REF!,LT478,#REF!,0,#REF!,"&gt;="&amp;MC478,#REF!,"&lt;="&amp;MB478,#REF!,"&lt;="&amp;ME478,#REF!,"&gt;="&amp;MF478,#REF!,"="&amp;KV478,#REF!,"="&amp;KX478)</f>
        <v/>
      </c>
      <c r="NF478" s="1">
        <f>COUNTIFS(#REF!,LT478,#REF!,1,#REF!,"&gt;="&amp;MC478,#REF!,"&lt;="&amp;MB478,#REF!,"&lt;="&amp;ME478,#REF!,"&gt;="&amp;MF478,#REF!,"="&amp;KW478,#REF!,"="&amp;KY478)</f>
        <v/>
      </c>
      <c r="NG478" s="1">
        <f>COUNTIFS(#REF!,LT478,#REF!,0,#REF!,"&gt;="&amp;MC478,#REF!,"&lt;="&amp;MB478,#REF!,"&lt;="&amp;ME478,#REF!,"&gt;="&amp;MF478,#REF!,"="&amp;KW478,#REF!,"="&amp;KY478)</f>
        <v/>
      </c>
      <c r="NH478" s="1">
        <f>COUNTIFS(#REF!,LT478,#REF!,1,#REF!,"&gt;="&amp;MC478,#REF!,"&lt;="&amp;MB478,#REF!,"&lt;="&amp;ME478,#REF!,"&gt;="&amp;MF478,#REF!,"="&amp;KZ478,#REF!,"="&amp;LA478)</f>
        <v/>
      </c>
      <c r="NI478" s="1">
        <f>COUNTIFS(#REF!,LT478,#REF!,0,#REF!,"&gt;="&amp;MC478,#REF!,"&lt;="&amp;MB478,#REF!,"&lt;="&amp;ME478,#REF!,"&gt;="&amp;MF478,#REF!,"="&amp;KZ478,#REF!,"="&amp;LA478)</f>
        <v/>
      </c>
      <c r="NJ478" s="1">
        <f>COUNTIFS(#REF!,LT478,#REF!,1,#REF!,"&gt;="&amp;MI478,#REF!,"&lt;="&amp;MH478,#REF!,"&lt;="&amp;ME478,#REF!,"&gt;="&amp;MF478)</f>
        <v/>
      </c>
      <c r="NK478" s="1">
        <f>COUNTIFS(#REF!,LT478,#REF!,0,#REF!,"&gt;="&amp;MI478,#REF!,"&lt;="&amp;MH478,#REF!,"&lt;="&amp;ME478,#REF!,"&gt;="&amp;MF478)</f>
        <v/>
      </c>
      <c r="NL478" s="1">
        <f>COUNTIFS(#REF!,LT478,#REF!,1,#REF!,"&gt;="&amp;MI478,#REF!,"&lt;="&amp;MH478,#REF!,"="&amp;KZ478,#REF!,"="&amp;LA478,#REF!,"&lt;="&amp;ME478,#REF!,"&gt;="&amp;MF478)</f>
        <v/>
      </c>
      <c r="NM478" s="1">
        <f>COUNTIFS(#REF!,LT478,#REF!,0,#REF!,"&gt;="&amp;MI478,#REF!,"&lt;="&amp;MH478,#REF!,"="&amp;KZ478,#REF!,"="&amp;LA478,#REF!,"&lt;="&amp;ME478,#REF!,"&gt;="&amp;MF478)</f>
        <v/>
      </c>
      <c r="NN478" s="1">
        <f>COUNTIFS(#REF!,LT478,#REF!,1,#REF!,"&gt;="&amp;MC478,#REF!,"&lt;="&amp;MB478,#REF!,"&lt;="&amp;ME478,#REF!,"&gt;="&amp;MF478)</f>
        <v/>
      </c>
      <c r="NO478" s="1">
        <f>COUNTIFS(#REF!,LT478,#REF!,0,#REF!,"&gt;="&amp;MC478,#REF!,"&lt;="&amp;MB478,#REF!,"&lt;="&amp;ME478,#REF!,"&gt;="&amp;MF478)</f>
        <v/>
      </c>
      <c r="NP478" s="1">
        <f>COUNTIFS(#REF!,LT478,#REF!,1,#REF!,"&lt;="&amp;ME478,#REF!,"&gt;="&amp;MF478,#REF!,"="&amp;KV478,#REF!,"="&amp;KX478)</f>
        <v/>
      </c>
      <c r="NQ478" s="1">
        <f>COUNTIFS(#REF!,LT478,#REF!,0,#REF!,"&lt;="&amp;ME478,#REF!,"&gt;="&amp;MF478,#REF!,"="&amp;KV478,#REF!,"="&amp;KX478)</f>
        <v/>
      </c>
      <c r="NR478" s="1">
        <f>COUNTIFS(#REF!,LT478,#REF!,1,#REF!,"&lt;="&amp;ME478,#REF!,"&gt;="&amp;MF478,#REF!,"="&amp;KW478,#REF!,"="&amp;KY478)</f>
        <v/>
      </c>
      <c r="NS478" s="1">
        <f>COUNTIFS(#REF!,LT478,#REF!,0,#REF!,"&lt;="&amp;ME478,#REF!,"&gt;="&amp;MF478,#REF!,"="&amp;KW478,#REF!,"="&amp;KY478)</f>
        <v/>
      </c>
      <c r="NT478" s="1">
        <f>MP478+MR478+MT478+MV478+MX478+MZ478+NB478</f>
        <v/>
      </c>
      <c r="NU478" s="1">
        <f>MQ478+MS478+MU478+MW478+MY478+NA478+NC478</f>
        <v/>
      </c>
      <c r="NV478" s="1">
        <f>NT478+NU478</f>
        <v/>
      </c>
      <c r="NW478" s="33">
        <f>NT478/(NT478+NU478)</f>
        <v/>
      </c>
      <c r="NX478" s="3">
        <f>1/NW478</f>
        <v/>
      </c>
      <c r="NY478" s="1">
        <f>LH478</f>
        <v/>
      </c>
      <c r="NZ478" s="79">
        <f>(NW478*((NY478-1)*0.98))-((1-NW478)*1)</f>
        <v/>
      </c>
      <c r="OA478" s="34">
        <f>IF(LR478&lt;0.9,0,IF(AND(LR478&gt;1.1),0,1))</f>
        <v/>
      </c>
      <c r="OB478" s="34">
        <f>IF(LS478&lt;0.9,0,IF(AND(LS478&gt;1.1),0,1))</f>
        <v/>
      </c>
      <c r="OC478" s="32">
        <f>IF(NV478&gt;99,1,0)</f>
        <v/>
      </c>
      <c r="OD478" s="32">
        <f>IF(NZ478&gt;0.0799,1,0)</f>
        <v/>
      </c>
      <c r="OE478" s="32">
        <f>IF(NZ478&gt;OM478,1,0)</f>
        <v/>
      </c>
      <c r="OF478" s="32">
        <f>OC478+OD478+OE478+OA478+OB478</f>
        <v/>
      </c>
      <c r="OG478" s="1">
        <f>ND478+NF478+NH478+NJ478+NL478+NN478+NP478+NR478</f>
        <v/>
      </c>
      <c r="OH478" s="1">
        <f>NE478+NG478+NI478+NK478+NM478+NO478+NQ478+NS478</f>
        <v/>
      </c>
      <c r="OI478" s="1">
        <f>OG478+OH478</f>
        <v/>
      </c>
      <c r="OJ478" s="33">
        <f>OG478/(OG478+OH478)</f>
        <v/>
      </c>
      <c r="OK478" s="3">
        <f>1/OJ478</f>
        <v/>
      </c>
      <c r="OL478" s="1">
        <f>LI478</f>
        <v/>
      </c>
      <c r="OM478" s="79">
        <f>(OJ478*((OL478-1)*0.98))-((1-OJ478)*1)</f>
        <v/>
      </c>
      <c r="ON478" s="34">
        <f>IF(LR478&lt;0.9,0,IF(AND(LR478&gt;1.1),0,1))</f>
        <v/>
      </c>
      <c r="OO478" s="34">
        <f>IF(LS478&lt;0.9,0,IF(AND(LS478&gt;1.1),0,1))</f>
        <v/>
      </c>
      <c r="OP478" s="32">
        <f>IF(OI478&gt;99,1,0)</f>
        <v/>
      </c>
      <c r="OQ478" s="32">
        <f>IF(OM478&gt;0.0799,1,0)</f>
        <v/>
      </c>
      <c r="OR478" s="32">
        <f>IF(OM478&gt;OZ478,1,0)</f>
        <v/>
      </c>
      <c r="OS478" s="32">
        <f>OP478+OQ478+OR478+ON478+OO478</f>
        <v/>
      </c>
      <c r="OT478">
        <f>IF(OF478=5,"BackHome0-0",IF(AND(OS478=5),"BackAway0-0",""))</f>
        <v/>
      </c>
      <c r="OU478">
        <f>IF(OF478=5,KN478,IF(AND(OS478=5),KO478,""))</f>
        <v/>
      </c>
      <c r="OV478">
        <f>IF(OF478=5,"Match Odds",IF(AND(OS478=5),"Match Odds",""))</f>
        <v/>
      </c>
      <c r="OW478">
        <f>IF(OF478=5,KP478,IF(AND(OS478=5),KP478,""))</f>
        <v/>
      </c>
      <c r="OX478">
        <f>IF(OF478=5,"MATCH_ODDS",IF(AND(OS478=5),"MATCH_ODDS",""))</f>
        <v/>
      </c>
      <c r="OY478">
        <f>IF(OF478=5,"BACK",IF(AND(OS478=5),"BACK",""))</f>
        <v/>
      </c>
    </row>
    <row r="479" ht="16.5" customHeight="1" thickBot="1" thickTop="1">
      <c r="A479" s="2" t="n"/>
      <c r="KN479" s="1">
        <f>IF(INDEX(#REF!,MATCH('HT 0-0'!D479,#REF!,0))=INDEX(#REF!,MATCH('HT 0-0'!D479,#REF!,0)),INDEX(#REF!,MATCH('HT 0-0'!D479,#REF!,0)),"ERROR")</f>
        <v/>
      </c>
      <c r="KO479" s="1">
        <f>IF(INDEX(#REF!,MATCH('HT 0-0'!E479,#REF!,0))=INDEX(#REF!,MATCH('HT 0-0'!E479,#REF!,0)),INDEX(#REF!,MATCH('HT 0-0'!E479,#REF!,0)),"ERROR")</f>
        <v/>
      </c>
      <c r="KP479" s="1">
        <f>KN479&amp;" v "&amp;KO479</f>
        <v/>
      </c>
      <c r="KQ479">
        <f>B479&amp;"_"&amp;C479</f>
        <v/>
      </c>
      <c r="KR479" s="1">
        <f>IF((HW479/KK479)&lt;0.335,"G",IF((HW479/KK479)&gt;0.67,"R","A"))</f>
        <v/>
      </c>
      <c r="KS479" s="1">
        <f>IF((HX479/KK479)&lt;0.335,"G",IF((HX479/KK479)&gt;0.67,"R","A"))</f>
        <v/>
      </c>
      <c r="KT479" s="1">
        <f>IF((IH479/KK479)&lt;0.335,"G",IF((IH479/KK479)&gt;0.67,"R","A"))</f>
        <v/>
      </c>
      <c r="KU479" s="1">
        <f>IF((II479/KK479)&lt;0.335,"G",IF((II479/KK479)&gt;0.67,"R","A"))</f>
        <v/>
      </c>
      <c r="KV479" s="1">
        <f>IF((HZ479/KK479)&lt;0.335,"G",IF((HZ479/KK479)&gt;0.67,"R","A"))</f>
        <v/>
      </c>
      <c r="KW479" s="1">
        <f>IF((HY479/KK479)&lt;0.335,"G",IF((HY479/KK479)&gt;0.67,"R","A"))</f>
        <v/>
      </c>
      <c r="KX479" s="1">
        <f>IF((IK479/KK479)&lt;0.335,"G",IF((IK479/KK479)&gt;0.67,"R","A"))</f>
        <v/>
      </c>
      <c r="KY479" s="1">
        <f>IF((IJ479/KK479)&lt;0.335,"G",IF((IJ479/KK479)&gt;0.67,"R","A"))</f>
        <v/>
      </c>
      <c r="KZ479" s="1">
        <f>IF((HQ479/KK479)&lt;0.335,"G",IF((HQ479/KK479)&gt;0.67,"R","A"))</f>
        <v/>
      </c>
      <c r="LA479" s="1">
        <f>IF((IB479/KK479)&lt;0.335,"G",IF((IB479/KK479)&gt;0.67,"R","A"))</f>
        <v/>
      </c>
      <c r="LB479">
        <f>IF(LQ479="0-0",INDEX(Scrape!#REF!,MATCH('HT 0-0'!KP479,Scrape!$B:$B,0)),"")</f>
        <v/>
      </c>
      <c r="LC479">
        <f>IF(LQ479="0-0",INDEX(Scrape!$A:$A,MATCH('HT 0-0'!KP479,Scrape!$B:$B,0)),"")</f>
        <v/>
      </c>
      <c r="LD479">
        <f>IF(LQ479="0-0",INDEX(Scrape!$B:$B,MATCH('HT 0-0'!KP479,Scrape!$B:$B,0)),"")</f>
        <v/>
      </c>
      <c r="LE479">
        <f>IF(LQ479="0-0",INDEX(Scrape!$C:$C,MATCH('HT 0-0'!KP479,Scrape!$B:$B,0)),"")</f>
        <v/>
      </c>
      <c r="LF479">
        <f>IF(LQ479="0-0",INDEX(Scrape!$D:$D,MATCH('HT 0-0'!KP479,Scrape!$B:$B,0)),"")</f>
        <v/>
      </c>
      <c r="LG479">
        <f>IF(LQ479="0-0",INDEX(Scrape!$E:$E,MATCH('HT 0-0'!KP479,Scrape!$B:$B,0)),"")</f>
        <v/>
      </c>
      <c r="LH479">
        <f>IF(LQ479="0-0",INDEX(Scrape!$F:$F,MATCH('HT 0-0'!KP479,Scrape!$B:$B,0)),"")</f>
        <v/>
      </c>
      <c r="LI479">
        <f>IF(LQ479="0-0",INDEX(Scrape!$G:$G,MATCH('HT 0-0'!KP479,Scrape!$B:$B,0)),"")</f>
        <v/>
      </c>
      <c r="LJ479">
        <f>IF(LQ479="0-0",INDEX(Scrape!$H:$H,MATCH('HT 0-0'!KP479,Scrape!$B:$B,0)),"")</f>
        <v/>
      </c>
      <c r="LK479">
        <f>IF(LQ479="0-0",INDEX(Scrape!$I:$I,MATCH('HT 0-0'!KP479,Scrape!$B:$B,0)),"")</f>
        <v/>
      </c>
      <c r="LL479">
        <f>IF(LQ479="0-0",INDEX(Scrape!$J:$J,MATCH('HT 0-0'!KP479,Scrape!$B:$B,0)),"")</f>
        <v/>
      </c>
      <c r="LM479">
        <f>IF(LQ479="0-0",INDEX(Scrape!$K:$K,MATCH('HT 0-0'!KP479,Scrape!$B:$B,0)),"")</f>
        <v/>
      </c>
      <c r="LN479">
        <f>IF(LQ479="0-0",INDEX(Scrape!$L:$L,MATCH('HT 0-0'!KP479,Scrape!$B:$B,0)),"")</f>
        <v/>
      </c>
      <c r="LO479">
        <f>IF(LQ479="0-0",INDEX(Scrape!$M:$M,MATCH('HT 0-0'!KP479,Scrape!$B:$B,0)),"")</f>
        <v/>
      </c>
      <c r="LP479">
        <f>IF(LQ479="0-0",INDEX(Scrape!$N:$N,MATCH('HT 0-0'!KP479,Scrape!$B:$B,0)),"")</f>
        <v/>
      </c>
      <c r="LQ479">
        <f>INDEX(Scrape!$O:$O,MATCH('HT 0-0'!KP479,Scrape!$B:$B,0))</f>
        <v/>
      </c>
      <c r="LR479">
        <f>(1/LJ479)+(1/LI479)+(1/LH479)</f>
        <v/>
      </c>
      <c r="LS479">
        <f>(1/LG479)+(1/LF479)+(1/LE479)</f>
        <v/>
      </c>
      <c r="LT479" s="8">
        <f>IF(INDEX(#REF!,MATCH(KQ479,#REF!,0))=INDEX(#REF!,MATCH(KQ479,#REF!,0)),INDEX(#REF!,MATCH(KQ479,#REF!,0)),"ERROR")</f>
        <v/>
      </c>
      <c r="LU479" s="4">
        <f>IF(KR479="G",2,IF(KR479="R",0.5,IF(KR479="A",1)))</f>
        <v/>
      </c>
      <c r="LV479" s="4">
        <f>IF(KS479="G",0.5,IF(KS479="R",2,IF(KS479="A",1)))</f>
        <v/>
      </c>
      <c r="LW479" s="4">
        <f>IF(KT479="G",2,IF(KT479="R",0.5,IF(KT479="A",1)))</f>
        <v/>
      </c>
      <c r="LX479" s="4">
        <f>IF(KU479="G",0.5,IF(KU479="R",2,IF(KU479="A",1)))</f>
        <v/>
      </c>
      <c r="LY479" s="7">
        <f>(LK479*(LU479+LX479)+(LL479*(LU479+LX479)))</f>
        <v/>
      </c>
      <c r="LZ479" s="7">
        <f>(LN479*(LV479+LW479)+(LO479*(LV479+LW479)))</f>
        <v/>
      </c>
      <c r="MA479" s="11">
        <f>LY479-LZ479</f>
        <v/>
      </c>
      <c r="MB479" s="5">
        <f>MA479+2</f>
        <v/>
      </c>
      <c r="MC479" s="6">
        <f>MA479-2</f>
        <v/>
      </c>
      <c r="MD479" s="4">
        <f>LE479</f>
        <v/>
      </c>
      <c r="ME479" s="9">
        <f>IF(MD479=0,1000,MD479+0.75)</f>
        <v/>
      </c>
      <c r="MF479" s="10">
        <f>IF(MD479=0,0,MD479-0.75)</f>
        <v/>
      </c>
      <c r="MG479" s="4">
        <f>((LM479*(LU479+LX479))-((LP479*(LV479+LW479))))</f>
        <v/>
      </c>
      <c r="MH479" s="9">
        <f>MG479*1.2</f>
        <v/>
      </c>
      <c r="MI479" s="10">
        <f>MG479*0.8</f>
        <v/>
      </c>
      <c r="MJ479">
        <f>IFERROR(OT479,"")</f>
        <v/>
      </c>
      <c r="MK479">
        <f>IFERROR(OU479,"")</f>
        <v/>
      </c>
      <c r="ML479">
        <f>IFERROR(OV479,"")</f>
        <v/>
      </c>
      <c r="MM479">
        <f>IFERROR(OW479,"")</f>
        <v/>
      </c>
      <c r="MN479">
        <f>IFERROR(OX479,"")</f>
        <v/>
      </c>
      <c r="MO479">
        <f>IFERROR(OY479,"")</f>
        <v/>
      </c>
      <c r="MP479" s="1">
        <f>COUNTIFS(#REF!,LT479,#REF!,1,#REF!,"&gt;="&amp;MC479,#REF!,"&lt;="&amp;MB479,#REF!,"&lt;="&amp;ME479,#REF!,"&gt;="&amp;MF479,#REF!,"="&amp;KV479,#REF!,"="&amp;KX479)</f>
        <v/>
      </c>
      <c r="MQ479" s="1">
        <f>COUNTIFS(#REF!,LT479,#REF!,0,#REF!,"&gt;="&amp;MC479,#REF!,"&lt;="&amp;MB479,#REF!,"&lt;="&amp;ME479,#REF!,"&gt;="&amp;MF479,#REF!,"="&amp;KV479,#REF!,"="&amp;KX479)</f>
        <v/>
      </c>
      <c r="MR479" s="1">
        <f>COUNTIFS(#REF!,LT479,#REF!,1,#REF!,"&gt;="&amp;MC479,#REF!,"&lt;="&amp;MB479,#REF!,"&lt;="&amp;ME479,#REF!,"&gt;="&amp;MF479,#REF!,"="&amp;KW479,#REF!,"="&amp;KY479)</f>
        <v/>
      </c>
      <c r="MS479" s="1">
        <f>COUNTIFS(#REF!,LT479,#REF!,0,#REF!,"&gt;="&amp;MC479,#REF!,"&lt;="&amp;MB479,#REF!,"&lt;="&amp;ME479,#REF!,"&gt;="&amp;MF479,#REF!,"="&amp;KW479,#REF!,"="&amp;KY479)</f>
        <v/>
      </c>
      <c r="MT479" s="1">
        <f>COUNTIFS(#REF!,LT479,#REF!,1,#REF!,"&gt;="&amp;MI479,#REF!,"&lt;="&amp;MH479,#REF!,"&lt;="&amp;ME479,#REF!,"&gt;="&amp;MF479)</f>
        <v/>
      </c>
      <c r="MU479" s="1">
        <f>COUNTIFS(#REF!,LT479,#REF!,0,#REF!,"&gt;="&amp;MI479,#REF!,"&lt;="&amp;MH479,#REF!,"&lt;="&amp;ME479,#REF!,"&gt;="&amp;MF479)</f>
        <v/>
      </c>
      <c r="MV479" s="1">
        <f>COUNTIFS(#REF!,LT479,#REF!,1,#REF!,"&gt;="&amp;MI479,#REF!,"&lt;="&amp;MH479,#REF!,"="&amp;KZ479,#REF!,"="&amp;LA479,#REF!,"&lt;="&amp;ME479,#REF!,"&gt;="&amp;MF479)</f>
        <v/>
      </c>
      <c r="MW479" s="1">
        <f>COUNTIFS(#REF!,LT479,#REF!,0,#REF!,"&gt;="&amp;MI479,#REF!,"&lt;="&amp;MH479,#REF!,"="&amp;KZ479,#REF!,"="&amp;LA479,#REF!,"&lt;="&amp;ME479,#REF!,"&gt;="&amp;MF479)</f>
        <v/>
      </c>
      <c r="MX479" s="1">
        <f>COUNTIFS(#REF!,LT479,#REF!,1,#REF!,"&gt;="&amp;MC479,#REF!,"&lt;="&amp;MB479,#REF!,"&lt;="&amp;ME479,#REF!,"&gt;="&amp;MF479)</f>
        <v/>
      </c>
      <c r="MY479" s="1">
        <f>COUNTIFS(#REF!,LT479,#REF!,0,#REF!,"&gt;="&amp;MC479,#REF!,"&lt;="&amp;MB479,#REF!,"&lt;="&amp;ME479,#REF!,"&gt;="&amp;MF479)</f>
        <v/>
      </c>
      <c r="MZ479" s="1">
        <f>COUNTIFS(#REF!,LT479,#REF!,1,#REF!,"&lt;="&amp;ME479,#REF!,"&gt;="&amp;MF479,#REF!,"="&amp;KV479,#REF!,"="&amp;KX479)</f>
        <v/>
      </c>
      <c r="NA479" s="1">
        <f>COUNTIFS(#REF!,LT479,#REF!,0,#REF!,"&lt;="&amp;ME479,#REF!,"&gt;="&amp;MF479,#REF!,"="&amp;KV479,#REF!,"="&amp;KX479)</f>
        <v/>
      </c>
      <c r="NB479" s="1">
        <f>COUNTIFS(#REF!,LT479,#REF!,1,#REF!,"&lt;="&amp;ME479,#REF!,"&gt;="&amp;MF479,#REF!,"="&amp;KW479,#REF!,"="&amp;KY479)</f>
        <v/>
      </c>
      <c r="NC479" s="1">
        <f>COUNTIFS(#REF!,LT479,#REF!,0,#REF!,"&lt;="&amp;ME479,#REF!,"&gt;="&amp;MF479,#REF!,"="&amp;KW479,#REF!,"="&amp;KY479)</f>
        <v/>
      </c>
      <c r="ND479" s="1">
        <f>COUNTIFS(#REF!,LT479,#REF!,1,#REF!,"&gt;="&amp;MC479,#REF!,"&lt;="&amp;MB479,#REF!,"&lt;="&amp;ME479,#REF!,"&gt;="&amp;MF479,#REF!,"="&amp;KV479,#REF!,"="&amp;KX479)</f>
        <v/>
      </c>
      <c r="NE479" s="1">
        <f>COUNTIFS(#REF!,LT479,#REF!,0,#REF!,"&gt;="&amp;MC479,#REF!,"&lt;="&amp;MB479,#REF!,"&lt;="&amp;ME479,#REF!,"&gt;="&amp;MF479,#REF!,"="&amp;KV479,#REF!,"="&amp;KX479)</f>
        <v/>
      </c>
      <c r="NF479" s="1">
        <f>COUNTIFS(#REF!,LT479,#REF!,1,#REF!,"&gt;="&amp;MC479,#REF!,"&lt;="&amp;MB479,#REF!,"&lt;="&amp;ME479,#REF!,"&gt;="&amp;MF479,#REF!,"="&amp;KW479,#REF!,"="&amp;KY479)</f>
        <v/>
      </c>
      <c r="NG479" s="1">
        <f>COUNTIFS(#REF!,LT479,#REF!,0,#REF!,"&gt;="&amp;MC479,#REF!,"&lt;="&amp;MB479,#REF!,"&lt;="&amp;ME479,#REF!,"&gt;="&amp;MF479,#REF!,"="&amp;KW479,#REF!,"="&amp;KY479)</f>
        <v/>
      </c>
      <c r="NH479" s="1">
        <f>COUNTIFS(#REF!,LT479,#REF!,1,#REF!,"&gt;="&amp;MC479,#REF!,"&lt;="&amp;MB479,#REF!,"&lt;="&amp;ME479,#REF!,"&gt;="&amp;MF479,#REF!,"="&amp;KZ479,#REF!,"="&amp;LA479)</f>
        <v/>
      </c>
      <c r="NI479" s="1">
        <f>COUNTIFS(#REF!,LT479,#REF!,0,#REF!,"&gt;="&amp;MC479,#REF!,"&lt;="&amp;MB479,#REF!,"&lt;="&amp;ME479,#REF!,"&gt;="&amp;MF479,#REF!,"="&amp;KZ479,#REF!,"="&amp;LA479)</f>
        <v/>
      </c>
      <c r="NJ479" s="1">
        <f>COUNTIFS(#REF!,LT479,#REF!,1,#REF!,"&gt;="&amp;MI479,#REF!,"&lt;="&amp;MH479,#REF!,"&lt;="&amp;ME479,#REF!,"&gt;="&amp;MF479)</f>
        <v/>
      </c>
      <c r="NK479" s="1">
        <f>COUNTIFS(#REF!,LT479,#REF!,0,#REF!,"&gt;="&amp;MI479,#REF!,"&lt;="&amp;MH479,#REF!,"&lt;="&amp;ME479,#REF!,"&gt;="&amp;MF479)</f>
        <v/>
      </c>
      <c r="NL479" s="1">
        <f>COUNTIFS(#REF!,LT479,#REF!,1,#REF!,"&gt;="&amp;MI479,#REF!,"&lt;="&amp;MH479,#REF!,"="&amp;KZ479,#REF!,"="&amp;LA479,#REF!,"&lt;="&amp;ME479,#REF!,"&gt;="&amp;MF479)</f>
        <v/>
      </c>
      <c r="NM479" s="1">
        <f>COUNTIFS(#REF!,LT479,#REF!,0,#REF!,"&gt;="&amp;MI479,#REF!,"&lt;="&amp;MH479,#REF!,"="&amp;KZ479,#REF!,"="&amp;LA479,#REF!,"&lt;="&amp;ME479,#REF!,"&gt;="&amp;MF479)</f>
        <v/>
      </c>
      <c r="NN479" s="1">
        <f>COUNTIFS(#REF!,LT479,#REF!,1,#REF!,"&gt;="&amp;MC479,#REF!,"&lt;="&amp;MB479,#REF!,"&lt;="&amp;ME479,#REF!,"&gt;="&amp;MF479)</f>
        <v/>
      </c>
      <c r="NO479" s="1">
        <f>COUNTIFS(#REF!,LT479,#REF!,0,#REF!,"&gt;="&amp;MC479,#REF!,"&lt;="&amp;MB479,#REF!,"&lt;="&amp;ME479,#REF!,"&gt;="&amp;MF479)</f>
        <v/>
      </c>
      <c r="NP479" s="1">
        <f>COUNTIFS(#REF!,LT479,#REF!,1,#REF!,"&lt;="&amp;ME479,#REF!,"&gt;="&amp;MF479,#REF!,"="&amp;KV479,#REF!,"="&amp;KX479)</f>
        <v/>
      </c>
      <c r="NQ479" s="1">
        <f>COUNTIFS(#REF!,LT479,#REF!,0,#REF!,"&lt;="&amp;ME479,#REF!,"&gt;="&amp;MF479,#REF!,"="&amp;KV479,#REF!,"="&amp;KX479)</f>
        <v/>
      </c>
      <c r="NR479" s="1">
        <f>COUNTIFS(#REF!,LT479,#REF!,1,#REF!,"&lt;="&amp;ME479,#REF!,"&gt;="&amp;MF479,#REF!,"="&amp;KW479,#REF!,"="&amp;KY479)</f>
        <v/>
      </c>
      <c r="NS479" s="1">
        <f>COUNTIFS(#REF!,LT479,#REF!,0,#REF!,"&lt;="&amp;ME479,#REF!,"&gt;="&amp;MF479,#REF!,"="&amp;KW479,#REF!,"="&amp;KY479)</f>
        <v/>
      </c>
      <c r="NT479" s="1">
        <f>MP479+MR479+MT479+MV479+MX479+MZ479+NB479</f>
        <v/>
      </c>
      <c r="NU479" s="1">
        <f>MQ479+MS479+MU479+MW479+MY479+NA479+NC479</f>
        <v/>
      </c>
      <c r="NV479" s="1">
        <f>NT479+NU479</f>
        <v/>
      </c>
      <c r="NW479" s="33">
        <f>NT479/(NT479+NU479)</f>
        <v/>
      </c>
      <c r="NX479" s="3">
        <f>1/NW479</f>
        <v/>
      </c>
      <c r="NY479" s="1">
        <f>LH479</f>
        <v/>
      </c>
      <c r="NZ479" s="79">
        <f>(NW479*((NY479-1)*0.98))-((1-NW479)*1)</f>
        <v/>
      </c>
      <c r="OA479" s="34">
        <f>IF(LR479&lt;0.9,0,IF(AND(LR479&gt;1.1),0,1))</f>
        <v/>
      </c>
      <c r="OB479" s="34">
        <f>IF(LS479&lt;0.9,0,IF(AND(LS479&gt;1.1),0,1))</f>
        <v/>
      </c>
      <c r="OC479" s="32">
        <f>IF(NV479&gt;99,1,0)</f>
        <v/>
      </c>
      <c r="OD479" s="32">
        <f>IF(NZ479&gt;0.0799,1,0)</f>
        <v/>
      </c>
      <c r="OE479" s="32">
        <f>IF(NZ479&gt;OM479,1,0)</f>
        <v/>
      </c>
      <c r="OF479" s="32">
        <f>OC479+OD479+OE479+OA479+OB479</f>
        <v/>
      </c>
      <c r="OG479" s="1">
        <f>ND479+NF479+NH479+NJ479+NL479+NN479+NP479+NR479</f>
        <v/>
      </c>
      <c r="OH479" s="1">
        <f>NE479+NG479+NI479+NK479+NM479+NO479+NQ479+NS479</f>
        <v/>
      </c>
      <c r="OI479" s="1">
        <f>OG479+OH479</f>
        <v/>
      </c>
      <c r="OJ479" s="33">
        <f>OG479/(OG479+OH479)</f>
        <v/>
      </c>
      <c r="OK479" s="3">
        <f>1/OJ479</f>
        <v/>
      </c>
      <c r="OL479" s="1">
        <f>LI479</f>
        <v/>
      </c>
      <c r="OM479" s="79">
        <f>(OJ479*((OL479-1)*0.98))-((1-OJ479)*1)</f>
        <v/>
      </c>
      <c r="ON479" s="34">
        <f>IF(LR479&lt;0.9,0,IF(AND(LR479&gt;1.1),0,1))</f>
        <v/>
      </c>
      <c r="OO479" s="34">
        <f>IF(LS479&lt;0.9,0,IF(AND(LS479&gt;1.1),0,1))</f>
        <v/>
      </c>
      <c r="OP479" s="32">
        <f>IF(OI479&gt;99,1,0)</f>
        <v/>
      </c>
      <c r="OQ479" s="32">
        <f>IF(OM479&gt;0.0799,1,0)</f>
        <v/>
      </c>
      <c r="OR479" s="32">
        <f>IF(OM479&gt;OZ479,1,0)</f>
        <v/>
      </c>
      <c r="OS479" s="32">
        <f>OP479+OQ479+OR479+ON479+OO479</f>
        <v/>
      </c>
      <c r="OT479">
        <f>IF(OF479=5,"BackHome0-0",IF(AND(OS479=5),"BackAway0-0",""))</f>
        <v/>
      </c>
      <c r="OU479">
        <f>IF(OF479=5,KN479,IF(AND(OS479=5),KO479,""))</f>
        <v/>
      </c>
      <c r="OV479">
        <f>IF(OF479=5,"Match Odds",IF(AND(OS479=5),"Match Odds",""))</f>
        <v/>
      </c>
      <c r="OW479">
        <f>IF(OF479=5,KP479,IF(AND(OS479=5),KP479,""))</f>
        <v/>
      </c>
      <c r="OX479">
        <f>IF(OF479=5,"MATCH_ODDS",IF(AND(OS479=5),"MATCH_ODDS",""))</f>
        <v/>
      </c>
      <c r="OY479">
        <f>IF(OF479=5,"BACK",IF(AND(OS479=5),"BACK",""))</f>
        <v/>
      </c>
    </row>
    <row r="480" ht="16.5" customHeight="1" thickBot="1" thickTop="1">
      <c r="A480" s="2" t="n"/>
      <c r="KN480" s="1">
        <f>IF(INDEX(#REF!,MATCH('HT 0-0'!D480,#REF!,0))=INDEX(#REF!,MATCH('HT 0-0'!D480,#REF!,0)),INDEX(#REF!,MATCH('HT 0-0'!D480,#REF!,0)),"ERROR")</f>
        <v/>
      </c>
      <c r="KO480" s="1">
        <f>IF(INDEX(#REF!,MATCH('HT 0-0'!E480,#REF!,0))=INDEX(#REF!,MATCH('HT 0-0'!E480,#REF!,0)),INDEX(#REF!,MATCH('HT 0-0'!E480,#REF!,0)),"ERROR")</f>
        <v/>
      </c>
      <c r="KP480" s="1">
        <f>KN480&amp;" v "&amp;KO480</f>
        <v/>
      </c>
      <c r="KQ480">
        <f>B480&amp;"_"&amp;C480</f>
        <v/>
      </c>
      <c r="KR480" s="1">
        <f>IF((HW480/KK480)&lt;0.335,"G",IF((HW480/KK480)&gt;0.67,"R","A"))</f>
        <v/>
      </c>
      <c r="KS480" s="1">
        <f>IF((HX480/KK480)&lt;0.335,"G",IF((HX480/KK480)&gt;0.67,"R","A"))</f>
        <v/>
      </c>
      <c r="KT480" s="1">
        <f>IF((IH480/KK480)&lt;0.335,"G",IF((IH480/KK480)&gt;0.67,"R","A"))</f>
        <v/>
      </c>
      <c r="KU480" s="1">
        <f>IF((II480/KK480)&lt;0.335,"G",IF((II480/KK480)&gt;0.67,"R","A"))</f>
        <v/>
      </c>
      <c r="KV480" s="1">
        <f>IF((HZ480/KK480)&lt;0.335,"G",IF((HZ480/KK480)&gt;0.67,"R","A"))</f>
        <v/>
      </c>
      <c r="KW480" s="1">
        <f>IF((HY480/KK480)&lt;0.335,"G",IF((HY480/KK480)&gt;0.67,"R","A"))</f>
        <v/>
      </c>
      <c r="KX480" s="1">
        <f>IF((IK480/KK480)&lt;0.335,"G",IF((IK480/KK480)&gt;0.67,"R","A"))</f>
        <v/>
      </c>
      <c r="KY480" s="1">
        <f>IF((IJ480/KK480)&lt;0.335,"G",IF((IJ480/KK480)&gt;0.67,"R","A"))</f>
        <v/>
      </c>
      <c r="KZ480" s="1">
        <f>IF((HQ480/KK480)&lt;0.335,"G",IF((HQ480/KK480)&gt;0.67,"R","A"))</f>
        <v/>
      </c>
      <c r="LA480" s="1">
        <f>IF((IB480/KK480)&lt;0.335,"G",IF((IB480/KK480)&gt;0.67,"R","A"))</f>
        <v/>
      </c>
      <c r="LB480">
        <f>IF(LQ480="0-0",INDEX(Scrape!#REF!,MATCH('HT 0-0'!KP480,Scrape!$B:$B,0)),"")</f>
        <v/>
      </c>
      <c r="LC480">
        <f>IF(LQ480="0-0",INDEX(Scrape!$A:$A,MATCH('HT 0-0'!KP480,Scrape!$B:$B,0)),"")</f>
        <v/>
      </c>
      <c r="LD480">
        <f>IF(LQ480="0-0",INDEX(Scrape!$B:$B,MATCH('HT 0-0'!KP480,Scrape!$B:$B,0)),"")</f>
        <v/>
      </c>
      <c r="LE480">
        <f>IF(LQ480="0-0",INDEX(Scrape!$C:$C,MATCH('HT 0-0'!KP480,Scrape!$B:$B,0)),"")</f>
        <v/>
      </c>
      <c r="LF480">
        <f>IF(LQ480="0-0",INDEX(Scrape!$D:$D,MATCH('HT 0-0'!KP480,Scrape!$B:$B,0)),"")</f>
        <v/>
      </c>
      <c r="LG480">
        <f>IF(LQ480="0-0",INDEX(Scrape!$E:$E,MATCH('HT 0-0'!KP480,Scrape!$B:$B,0)),"")</f>
        <v/>
      </c>
      <c r="LH480">
        <f>IF(LQ480="0-0",INDEX(Scrape!$F:$F,MATCH('HT 0-0'!KP480,Scrape!$B:$B,0)),"")</f>
        <v/>
      </c>
      <c r="LI480">
        <f>IF(LQ480="0-0",INDEX(Scrape!$G:$G,MATCH('HT 0-0'!KP480,Scrape!$B:$B,0)),"")</f>
        <v/>
      </c>
      <c r="LJ480">
        <f>IF(LQ480="0-0",INDEX(Scrape!$H:$H,MATCH('HT 0-0'!KP480,Scrape!$B:$B,0)),"")</f>
        <v/>
      </c>
      <c r="LK480">
        <f>IF(LQ480="0-0",INDEX(Scrape!$I:$I,MATCH('HT 0-0'!KP480,Scrape!$B:$B,0)),"")</f>
        <v/>
      </c>
      <c r="LL480">
        <f>IF(LQ480="0-0",INDEX(Scrape!$J:$J,MATCH('HT 0-0'!KP480,Scrape!$B:$B,0)),"")</f>
        <v/>
      </c>
      <c r="LM480">
        <f>IF(LQ480="0-0",INDEX(Scrape!$K:$K,MATCH('HT 0-0'!KP480,Scrape!$B:$B,0)),"")</f>
        <v/>
      </c>
      <c r="LN480">
        <f>IF(LQ480="0-0",INDEX(Scrape!$L:$L,MATCH('HT 0-0'!KP480,Scrape!$B:$B,0)),"")</f>
        <v/>
      </c>
      <c r="LO480">
        <f>IF(LQ480="0-0",INDEX(Scrape!$M:$M,MATCH('HT 0-0'!KP480,Scrape!$B:$B,0)),"")</f>
        <v/>
      </c>
      <c r="LP480">
        <f>IF(LQ480="0-0",INDEX(Scrape!$N:$N,MATCH('HT 0-0'!KP480,Scrape!$B:$B,0)),"")</f>
        <v/>
      </c>
      <c r="LQ480">
        <f>INDEX(Scrape!$O:$O,MATCH('HT 0-0'!KP480,Scrape!$B:$B,0))</f>
        <v/>
      </c>
      <c r="LR480">
        <f>(1/LJ480)+(1/LI480)+(1/LH480)</f>
        <v/>
      </c>
      <c r="LS480">
        <f>(1/LG480)+(1/LF480)+(1/LE480)</f>
        <v/>
      </c>
      <c r="LT480" s="8">
        <f>IF(INDEX(#REF!,MATCH(KQ480,#REF!,0))=INDEX(#REF!,MATCH(KQ480,#REF!,0)),INDEX(#REF!,MATCH(KQ480,#REF!,0)),"ERROR")</f>
        <v/>
      </c>
      <c r="LU480" s="4">
        <f>IF(KR480="G",2,IF(KR480="R",0.5,IF(KR480="A",1)))</f>
        <v/>
      </c>
      <c r="LV480" s="4">
        <f>IF(KS480="G",0.5,IF(KS480="R",2,IF(KS480="A",1)))</f>
        <v/>
      </c>
      <c r="LW480" s="4">
        <f>IF(KT480="G",2,IF(KT480="R",0.5,IF(KT480="A",1)))</f>
        <v/>
      </c>
      <c r="LX480" s="4">
        <f>IF(KU480="G",0.5,IF(KU480="R",2,IF(KU480="A",1)))</f>
        <v/>
      </c>
      <c r="LY480" s="7">
        <f>(LK480*(LU480+LX480)+(LL480*(LU480+LX480)))</f>
        <v/>
      </c>
      <c r="LZ480" s="7">
        <f>(LN480*(LV480+LW480)+(LO480*(LV480+LW480)))</f>
        <v/>
      </c>
      <c r="MA480" s="11">
        <f>LY480-LZ480</f>
        <v/>
      </c>
      <c r="MB480" s="5">
        <f>MA480+2</f>
        <v/>
      </c>
      <c r="MC480" s="6">
        <f>MA480-2</f>
        <v/>
      </c>
      <c r="MD480" s="4">
        <f>LE480</f>
        <v/>
      </c>
      <c r="ME480" s="9">
        <f>IF(MD480=0,1000,MD480+0.75)</f>
        <v/>
      </c>
      <c r="MF480" s="10">
        <f>IF(MD480=0,0,MD480-0.75)</f>
        <v/>
      </c>
      <c r="MG480" s="4">
        <f>((LM480*(LU480+LX480))-((LP480*(LV480+LW480))))</f>
        <v/>
      </c>
      <c r="MH480" s="9">
        <f>MG480*1.2</f>
        <v/>
      </c>
      <c r="MI480" s="10">
        <f>MG480*0.8</f>
        <v/>
      </c>
      <c r="MJ480">
        <f>IFERROR(OT480,"")</f>
        <v/>
      </c>
      <c r="MK480">
        <f>IFERROR(OU480,"")</f>
        <v/>
      </c>
      <c r="ML480">
        <f>IFERROR(OV480,"")</f>
        <v/>
      </c>
      <c r="MM480">
        <f>IFERROR(OW480,"")</f>
        <v/>
      </c>
      <c r="MN480">
        <f>IFERROR(OX480,"")</f>
        <v/>
      </c>
      <c r="MO480">
        <f>IFERROR(OY480,"")</f>
        <v/>
      </c>
      <c r="MP480" s="1">
        <f>COUNTIFS(#REF!,LT480,#REF!,1,#REF!,"&gt;="&amp;MC480,#REF!,"&lt;="&amp;MB480,#REF!,"&lt;="&amp;ME480,#REF!,"&gt;="&amp;MF480,#REF!,"="&amp;KV480,#REF!,"="&amp;KX480)</f>
        <v/>
      </c>
      <c r="MQ480" s="1">
        <f>COUNTIFS(#REF!,LT480,#REF!,0,#REF!,"&gt;="&amp;MC480,#REF!,"&lt;="&amp;MB480,#REF!,"&lt;="&amp;ME480,#REF!,"&gt;="&amp;MF480,#REF!,"="&amp;KV480,#REF!,"="&amp;KX480)</f>
        <v/>
      </c>
      <c r="MR480" s="1">
        <f>COUNTIFS(#REF!,LT480,#REF!,1,#REF!,"&gt;="&amp;MC480,#REF!,"&lt;="&amp;MB480,#REF!,"&lt;="&amp;ME480,#REF!,"&gt;="&amp;MF480,#REF!,"="&amp;KW480,#REF!,"="&amp;KY480)</f>
        <v/>
      </c>
      <c r="MS480" s="1">
        <f>COUNTIFS(#REF!,LT480,#REF!,0,#REF!,"&gt;="&amp;MC480,#REF!,"&lt;="&amp;MB480,#REF!,"&lt;="&amp;ME480,#REF!,"&gt;="&amp;MF480,#REF!,"="&amp;KW480,#REF!,"="&amp;KY480)</f>
        <v/>
      </c>
      <c r="MT480" s="1">
        <f>COUNTIFS(#REF!,LT480,#REF!,1,#REF!,"&gt;="&amp;MI480,#REF!,"&lt;="&amp;MH480,#REF!,"&lt;="&amp;ME480,#REF!,"&gt;="&amp;MF480)</f>
        <v/>
      </c>
      <c r="MU480" s="1">
        <f>COUNTIFS(#REF!,LT480,#REF!,0,#REF!,"&gt;="&amp;MI480,#REF!,"&lt;="&amp;MH480,#REF!,"&lt;="&amp;ME480,#REF!,"&gt;="&amp;MF480)</f>
        <v/>
      </c>
      <c r="MV480" s="1">
        <f>COUNTIFS(#REF!,LT480,#REF!,1,#REF!,"&gt;="&amp;MI480,#REF!,"&lt;="&amp;MH480,#REF!,"="&amp;KZ480,#REF!,"="&amp;LA480,#REF!,"&lt;="&amp;ME480,#REF!,"&gt;="&amp;MF480)</f>
        <v/>
      </c>
      <c r="MW480" s="1">
        <f>COUNTIFS(#REF!,LT480,#REF!,0,#REF!,"&gt;="&amp;MI480,#REF!,"&lt;="&amp;MH480,#REF!,"="&amp;KZ480,#REF!,"="&amp;LA480,#REF!,"&lt;="&amp;ME480,#REF!,"&gt;="&amp;MF480)</f>
        <v/>
      </c>
      <c r="MX480" s="1">
        <f>COUNTIFS(#REF!,LT480,#REF!,1,#REF!,"&gt;="&amp;MC480,#REF!,"&lt;="&amp;MB480,#REF!,"&lt;="&amp;ME480,#REF!,"&gt;="&amp;MF480)</f>
        <v/>
      </c>
      <c r="MY480" s="1">
        <f>COUNTIFS(#REF!,LT480,#REF!,0,#REF!,"&gt;="&amp;MC480,#REF!,"&lt;="&amp;MB480,#REF!,"&lt;="&amp;ME480,#REF!,"&gt;="&amp;MF480)</f>
        <v/>
      </c>
      <c r="MZ480" s="1">
        <f>COUNTIFS(#REF!,LT480,#REF!,1,#REF!,"&lt;="&amp;ME480,#REF!,"&gt;="&amp;MF480,#REF!,"="&amp;KV480,#REF!,"="&amp;KX480)</f>
        <v/>
      </c>
      <c r="NA480" s="1">
        <f>COUNTIFS(#REF!,LT480,#REF!,0,#REF!,"&lt;="&amp;ME480,#REF!,"&gt;="&amp;MF480,#REF!,"="&amp;KV480,#REF!,"="&amp;KX480)</f>
        <v/>
      </c>
      <c r="NB480" s="1">
        <f>COUNTIFS(#REF!,LT480,#REF!,1,#REF!,"&lt;="&amp;ME480,#REF!,"&gt;="&amp;MF480,#REF!,"="&amp;KW480,#REF!,"="&amp;KY480)</f>
        <v/>
      </c>
      <c r="NC480" s="1">
        <f>COUNTIFS(#REF!,LT480,#REF!,0,#REF!,"&lt;="&amp;ME480,#REF!,"&gt;="&amp;MF480,#REF!,"="&amp;KW480,#REF!,"="&amp;KY480)</f>
        <v/>
      </c>
      <c r="ND480" s="1">
        <f>COUNTIFS(#REF!,LT480,#REF!,1,#REF!,"&gt;="&amp;MC480,#REF!,"&lt;="&amp;MB480,#REF!,"&lt;="&amp;ME480,#REF!,"&gt;="&amp;MF480,#REF!,"="&amp;KV480,#REF!,"="&amp;KX480)</f>
        <v/>
      </c>
      <c r="NE480" s="1">
        <f>COUNTIFS(#REF!,LT480,#REF!,0,#REF!,"&gt;="&amp;MC480,#REF!,"&lt;="&amp;MB480,#REF!,"&lt;="&amp;ME480,#REF!,"&gt;="&amp;MF480,#REF!,"="&amp;KV480,#REF!,"="&amp;KX480)</f>
        <v/>
      </c>
      <c r="NF480" s="1">
        <f>COUNTIFS(#REF!,LT480,#REF!,1,#REF!,"&gt;="&amp;MC480,#REF!,"&lt;="&amp;MB480,#REF!,"&lt;="&amp;ME480,#REF!,"&gt;="&amp;MF480,#REF!,"="&amp;KW480,#REF!,"="&amp;KY480)</f>
        <v/>
      </c>
      <c r="NG480" s="1">
        <f>COUNTIFS(#REF!,LT480,#REF!,0,#REF!,"&gt;="&amp;MC480,#REF!,"&lt;="&amp;MB480,#REF!,"&lt;="&amp;ME480,#REF!,"&gt;="&amp;MF480,#REF!,"="&amp;KW480,#REF!,"="&amp;KY480)</f>
        <v/>
      </c>
      <c r="NH480" s="1">
        <f>COUNTIFS(#REF!,LT480,#REF!,1,#REF!,"&gt;="&amp;MC480,#REF!,"&lt;="&amp;MB480,#REF!,"&lt;="&amp;ME480,#REF!,"&gt;="&amp;MF480,#REF!,"="&amp;KZ480,#REF!,"="&amp;LA480)</f>
        <v/>
      </c>
      <c r="NI480" s="1">
        <f>COUNTIFS(#REF!,LT480,#REF!,0,#REF!,"&gt;="&amp;MC480,#REF!,"&lt;="&amp;MB480,#REF!,"&lt;="&amp;ME480,#REF!,"&gt;="&amp;MF480,#REF!,"="&amp;KZ480,#REF!,"="&amp;LA480)</f>
        <v/>
      </c>
      <c r="NJ480" s="1">
        <f>COUNTIFS(#REF!,LT480,#REF!,1,#REF!,"&gt;="&amp;MI480,#REF!,"&lt;="&amp;MH480,#REF!,"&lt;="&amp;ME480,#REF!,"&gt;="&amp;MF480)</f>
        <v/>
      </c>
      <c r="NK480" s="1">
        <f>COUNTIFS(#REF!,LT480,#REF!,0,#REF!,"&gt;="&amp;MI480,#REF!,"&lt;="&amp;MH480,#REF!,"&lt;="&amp;ME480,#REF!,"&gt;="&amp;MF480)</f>
        <v/>
      </c>
      <c r="NL480" s="1">
        <f>COUNTIFS(#REF!,LT480,#REF!,1,#REF!,"&gt;="&amp;MI480,#REF!,"&lt;="&amp;MH480,#REF!,"="&amp;KZ480,#REF!,"="&amp;LA480,#REF!,"&lt;="&amp;ME480,#REF!,"&gt;="&amp;MF480)</f>
        <v/>
      </c>
      <c r="NM480" s="1">
        <f>COUNTIFS(#REF!,LT480,#REF!,0,#REF!,"&gt;="&amp;MI480,#REF!,"&lt;="&amp;MH480,#REF!,"="&amp;KZ480,#REF!,"="&amp;LA480,#REF!,"&lt;="&amp;ME480,#REF!,"&gt;="&amp;MF480)</f>
        <v/>
      </c>
      <c r="NN480" s="1">
        <f>COUNTIFS(#REF!,LT480,#REF!,1,#REF!,"&gt;="&amp;MC480,#REF!,"&lt;="&amp;MB480,#REF!,"&lt;="&amp;ME480,#REF!,"&gt;="&amp;MF480)</f>
        <v/>
      </c>
      <c r="NO480" s="1">
        <f>COUNTIFS(#REF!,LT480,#REF!,0,#REF!,"&gt;="&amp;MC480,#REF!,"&lt;="&amp;MB480,#REF!,"&lt;="&amp;ME480,#REF!,"&gt;="&amp;MF480)</f>
        <v/>
      </c>
      <c r="NP480" s="1">
        <f>COUNTIFS(#REF!,LT480,#REF!,1,#REF!,"&lt;="&amp;ME480,#REF!,"&gt;="&amp;MF480,#REF!,"="&amp;KV480,#REF!,"="&amp;KX480)</f>
        <v/>
      </c>
      <c r="NQ480" s="1">
        <f>COUNTIFS(#REF!,LT480,#REF!,0,#REF!,"&lt;="&amp;ME480,#REF!,"&gt;="&amp;MF480,#REF!,"="&amp;KV480,#REF!,"="&amp;KX480)</f>
        <v/>
      </c>
      <c r="NR480" s="1">
        <f>COUNTIFS(#REF!,LT480,#REF!,1,#REF!,"&lt;="&amp;ME480,#REF!,"&gt;="&amp;MF480,#REF!,"="&amp;KW480,#REF!,"="&amp;KY480)</f>
        <v/>
      </c>
      <c r="NS480" s="1">
        <f>COUNTIFS(#REF!,LT480,#REF!,0,#REF!,"&lt;="&amp;ME480,#REF!,"&gt;="&amp;MF480,#REF!,"="&amp;KW480,#REF!,"="&amp;KY480)</f>
        <v/>
      </c>
      <c r="NT480" s="1">
        <f>MP480+MR480+MT480+MV480+MX480+MZ480+NB480</f>
        <v/>
      </c>
      <c r="NU480" s="1">
        <f>MQ480+MS480+MU480+MW480+MY480+NA480+NC480</f>
        <v/>
      </c>
      <c r="NV480" s="1">
        <f>NT480+NU480</f>
        <v/>
      </c>
      <c r="NW480" s="33">
        <f>NT480/(NT480+NU480)</f>
        <v/>
      </c>
      <c r="NX480" s="3">
        <f>1/NW480</f>
        <v/>
      </c>
      <c r="NY480" s="1">
        <f>LH480</f>
        <v/>
      </c>
      <c r="NZ480" s="79">
        <f>(NW480*((NY480-1)*0.98))-((1-NW480)*1)</f>
        <v/>
      </c>
      <c r="OA480" s="34">
        <f>IF(LR480&lt;0.9,0,IF(AND(LR480&gt;1.1),0,1))</f>
        <v/>
      </c>
      <c r="OB480" s="34">
        <f>IF(LS480&lt;0.9,0,IF(AND(LS480&gt;1.1),0,1))</f>
        <v/>
      </c>
      <c r="OC480" s="32">
        <f>IF(NV480&gt;99,1,0)</f>
        <v/>
      </c>
      <c r="OD480" s="32">
        <f>IF(NZ480&gt;0.0799,1,0)</f>
        <v/>
      </c>
      <c r="OE480" s="32">
        <f>IF(NZ480&gt;OM480,1,0)</f>
        <v/>
      </c>
      <c r="OF480" s="32">
        <f>OC480+OD480+OE480+OA480+OB480</f>
        <v/>
      </c>
      <c r="OG480" s="1">
        <f>ND480+NF480+NH480+NJ480+NL480+NN480+NP480+NR480</f>
        <v/>
      </c>
      <c r="OH480" s="1">
        <f>NE480+NG480+NI480+NK480+NM480+NO480+NQ480+NS480</f>
        <v/>
      </c>
      <c r="OI480" s="1">
        <f>OG480+OH480</f>
        <v/>
      </c>
      <c r="OJ480" s="33">
        <f>OG480/(OG480+OH480)</f>
        <v/>
      </c>
      <c r="OK480" s="3">
        <f>1/OJ480</f>
        <v/>
      </c>
      <c r="OL480" s="1">
        <f>LI480</f>
        <v/>
      </c>
      <c r="OM480" s="79">
        <f>(OJ480*((OL480-1)*0.98))-((1-OJ480)*1)</f>
        <v/>
      </c>
      <c r="ON480" s="34">
        <f>IF(LR480&lt;0.9,0,IF(AND(LR480&gt;1.1),0,1))</f>
        <v/>
      </c>
      <c r="OO480" s="34">
        <f>IF(LS480&lt;0.9,0,IF(AND(LS480&gt;1.1),0,1))</f>
        <v/>
      </c>
      <c r="OP480" s="32">
        <f>IF(OI480&gt;99,1,0)</f>
        <v/>
      </c>
      <c r="OQ480" s="32">
        <f>IF(OM480&gt;0.0799,1,0)</f>
        <v/>
      </c>
      <c r="OR480" s="32">
        <f>IF(OM480&gt;OZ480,1,0)</f>
        <v/>
      </c>
      <c r="OS480" s="32">
        <f>OP480+OQ480+OR480+ON480+OO480</f>
        <v/>
      </c>
      <c r="OT480">
        <f>IF(OF480=5,"BackHome0-0",IF(AND(OS480=5),"BackAway0-0",""))</f>
        <v/>
      </c>
      <c r="OU480">
        <f>IF(OF480=5,KN480,IF(AND(OS480=5),KO480,""))</f>
        <v/>
      </c>
      <c r="OV480">
        <f>IF(OF480=5,"Match Odds",IF(AND(OS480=5),"Match Odds",""))</f>
        <v/>
      </c>
      <c r="OW480">
        <f>IF(OF480=5,KP480,IF(AND(OS480=5),KP480,""))</f>
        <v/>
      </c>
      <c r="OX480">
        <f>IF(OF480=5,"MATCH_ODDS",IF(AND(OS480=5),"MATCH_ODDS",""))</f>
        <v/>
      </c>
      <c r="OY480">
        <f>IF(OF480=5,"BACK",IF(AND(OS480=5),"BACK",""))</f>
        <v/>
      </c>
    </row>
    <row r="481" ht="16.5" customHeight="1" thickBot="1" thickTop="1">
      <c r="A481" s="2" t="n"/>
      <c r="KN481" s="1">
        <f>IF(INDEX(#REF!,MATCH('HT 0-0'!D481,#REF!,0))=INDEX(#REF!,MATCH('HT 0-0'!D481,#REF!,0)),INDEX(#REF!,MATCH('HT 0-0'!D481,#REF!,0)),"ERROR")</f>
        <v/>
      </c>
      <c r="KO481" s="1">
        <f>IF(INDEX(#REF!,MATCH('HT 0-0'!E481,#REF!,0))=INDEX(#REF!,MATCH('HT 0-0'!E481,#REF!,0)),INDEX(#REF!,MATCH('HT 0-0'!E481,#REF!,0)),"ERROR")</f>
        <v/>
      </c>
      <c r="KP481" s="1">
        <f>KN481&amp;" v "&amp;KO481</f>
        <v/>
      </c>
      <c r="KQ481">
        <f>B481&amp;"_"&amp;C481</f>
        <v/>
      </c>
      <c r="KR481" s="1">
        <f>IF((HW481/KK481)&lt;0.335,"G",IF((HW481/KK481)&gt;0.67,"R","A"))</f>
        <v/>
      </c>
      <c r="KS481" s="1">
        <f>IF((HX481/KK481)&lt;0.335,"G",IF((HX481/KK481)&gt;0.67,"R","A"))</f>
        <v/>
      </c>
      <c r="KT481" s="1">
        <f>IF((IH481/KK481)&lt;0.335,"G",IF((IH481/KK481)&gt;0.67,"R","A"))</f>
        <v/>
      </c>
      <c r="KU481" s="1">
        <f>IF((II481/KK481)&lt;0.335,"G",IF((II481/KK481)&gt;0.67,"R","A"))</f>
        <v/>
      </c>
      <c r="KV481" s="1">
        <f>IF((HZ481/KK481)&lt;0.335,"G",IF((HZ481/KK481)&gt;0.67,"R","A"))</f>
        <v/>
      </c>
      <c r="KW481" s="1">
        <f>IF((HY481/KK481)&lt;0.335,"G",IF((HY481/KK481)&gt;0.67,"R","A"))</f>
        <v/>
      </c>
      <c r="KX481" s="1">
        <f>IF((IK481/KK481)&lt;0.335,"G",IF((IK481/KK481)&gt;0.67,"R","A"))</f>
        <v/>
      </c>
      <c r="KY481" s="1">
        <f>IF((IJ481/KK481)&lt;0.335,"G",IF((IJ481/KK481)&gt;0.67,"R","A"))</f>
        <v/>
      </c>
      <c r="KZ481" s="1">
        <f>IF((HQ481/KK481)&lt;0.335,"G",IF((HQ481/KK481)&gt;0.67,"R","A"))</f>
        <v/>
      </c>
      <c r="LA481" s="1">
        <f>IF((IB481/KK481)&lt;0.335,"G",IF((IB481/KK481)&gt;0.67,"R","A"))</f>
        <v/>
      </c>
      <c r="LB481">
        <f>IF(LQ481="0-0",INDEX(Scrape!#REF!,MATCH('HT 0-0'!KP481,Scrape!$B:$B,0)),"")</f>
        <v/>
      </c>
      <c r="LC481">
        <f>IF(LQ481="0-0",INDEX(Scrape!$A:$A,MATCH('HT 0-0'!KP481,Scrape!$B:$B,0)),"")</f>
        <v/>
      </c>
      <c r="LD481">
        <f>IF(LQ481="0-0",INDEX(Scrape!$B:$B,MATCH('HT 0-0'!KP481,Scrape!$B:$B,0)),"")</f>
        <v/>
      </c>
      <c r="LE481">
        <f>IF(LQ481="0-0",INDEX(Scrape!$C:$C,MATCH('HT 0-0'!KP481,Scrape!$B:$B,0)),"")</f>
        <v/>
      </c>
      <c r="LF481">
        <f>IF(LQ481="0-0",INDEX(Scrape!$D:$D,MATCH('HT 0-0'!KP481,Scrape!$B:$B,0)),"")</f>
        <v/>
      </c>
      <c r="LG481">
        <f>IF(LQ481="0-0",INDEX(Scrape!$E:$E,MATCH('HT 0-0'!KP481,Scrape!$B:$B,0)),"")</f>
        <v/>
      </c>
      <c r="LH481">
        <f>IF(LQ481="0-0",INDEX(Scrape!$F:$F,MATCH('HT 0-0'!KP481,Scrape!$B:$B,0)),"")</f>
        <v/>
      </c>
      <c r="LI481">
        <f>IF(LQ481="0-0",INDEX(Scrape!$G:$G,MATCH('HT 0-0'!KP481,Scrape!$B:$B,0)),"")</f>
        <v/>
      </c>
      <c r="LJ481">
        <f>IF(LQ481="0-0",INDEX(Scrape!$H:$H,MATCH('HT 0-0'!KP481,Scrape!$B:$B,0)),"")</f>
        <v/>
      </c>
      <c r="LK481">
        <f>IF(LQ481="0-0",INDEX(Scrape!$I:$I,MATCH('HT 0-0'!KP481,Scrape!$B:$B,0)),"")</f>
        <v/>
      </c>
      <c r="LL481">
        <f>IF(LQ481="0-0",INDEX(Scrape!$J:$J,MATCH('HT 0-0'!KP481,Scrape!$B:$B,0)),"")</f>
        <v/>
      </c>
      <c r="LM481">
        <f>IF(LQ481="0-0",INDEX(Scrape!$K:$K,MATCH('HT 0-0'!KP481,Scrape!$B:$B,0)),"")</f>
        <v/>
      </c>
      <c r="LN481">
        <f>IF(LQ481="0-0",INDEX(Scrape!$L:$L,MATCH('HT 0-0'!KP481,Scrape!$B:$B,0)),"")</f>
        <v/>
      </c>
      <c r="LO481">
        <f>IF(LQ481="0-0",INDEX(Scrape!$M:$M,MATCH('HT 0-0'!KP481,Scrape!$B:$B,0)),"")</f>
        <v/>
      </c>
      <c r="LP481">
        <f>IF(LQ481="0-0",INDEX(Scrape!$N:$N,MATCH('HT 0-0'!KP481,Scrape!$B:$B,0)),"")</f>
        <v/>
      </c>
      <c r="LQ481">
        <f>INDEX(Scrape!$O:$O,MATCH('HT 0-0'!KP481,Scrape!$B:$B,0))</f>
        <v/>
      </c>
      <c r="LR481">
        <f>(1/LJ481)+(1/LI481)+(1/LH481)</f>
        <v/>
      </c>
      <c r="LS481">
        <f>(1/LG481)+(1/LF481)+(1/LE481)</f>
        <v/>
      </c>
      <c r="LT481" s="8">
        <f>IF(INDEX(#REF!,MATCH(KQ481,#REF!,0))=INDEX(#REF!,MATCH(KQ481,#REF!,0)),INDEX(#REF!,MATCH(KQ481,#REF!,0)),"ERROR")</f>
        <v/>
      </c>
      <c r="LU481" s="4">
        <f>IF(KR481="G",2,IF(KR481="R",0.5,IF(KR481="A",1)))</f>
        <v/>
      </c>
      <c r="LV481" s="4">
        <f>IF(KS481="G",0.5,IF(KS481="R",2,IF(KS481="A",1)))</f>
        <v/>
      </c>
      <c r="LW481" s="4">
        <f>IF(KT481="G",2,IF(KT481="R",0.5,IF(KT481="A",1)))</f>
        <v/>
      </c>
      <c r="LX481" s="4">
        <f>IF(KU481="G",0.5,IF(KU481="R",2,IF(KU481="A",1)))</f>
        <v/>
      </c>
      <c r="LY481" s="7">
        <f>(LK481*(LU481+LX481)+(LL481*(LU481+LX481)))</f>
        <v/>
      </c>
      <c r="LZ481" s="7">
        <f>(LN481*(LV481+LW481)+(LO481*(LV481+LW481)))</f>
        <v/>
      </c>
      <c r="MA481" s="11">
        <f>LY481-LZ481</f>
        <v/>
      </c>
      <c r="MB481" s="5">
        <f>MA481+2</f>
        <v/>
      </c>
      <c r="MC481" s="6">
        <f>MA481-2</f>
        <v/>
      </c>
      <c r="MD481" s="4">
        <f>LE481</f>
        <v/>
      </c>
      <c r="ME481" s="9">
        <f>IF(MD481=0,1000,MD481+0.75)</f>
        <v/>
      </c>
      <c r="MF481" s="10">
        <f>IF(MD481=0,0,MD481-0.75)</f>
        <v/>
      </c>
      <c r="MG481" s="4">
        <f>((LM481*(LU481+LX481))-((LP481*(LV481+LW481))))</f>
        <v/>
      </c>
      <c r="MH481" s="9">
        <f>MG481*1.2</f>
        <v/>
      </c>
      <c r="MI481" s="10">
        <f>MG481*0.8</f>
        <v/>
      </c>
      <c r="MJ481">
        <f>IFERROR(OT481,"")</f>
        <v/>
      </c>
      <c r="MK481">
        <f>IFERROR(OU481,"")</f>
        <v/>
      </c>
      <c r="ML481">
        <f>IFERROR(OV481,"")</f>
        <v/>
      </c>
      <c r="MM481">
        <f>IFERROR(OW481,"")</f>
        <v/>
      </c>
      <c r="MN481">
        <f>IFERROR(OX481,"")</f>
        <v/>
      </c>
      <c r="MO481">
        <f>IFERROR(OY481,"")</f>
        <v/>
      </c>
      <c r="MP481" s="1">
        <f>COUNTIFS(#REF!,LT481,#REF!,1,#REF!,"&gt;="&amp;MC481,#REF!,"&lt;="&amp;MB481,#REF!,"&lt;="&amp;ME481,#REF!,"&gt;="&amp;MF481,#REF!,"="&amp;KV481,#REF!,"="&amp;KX481)</f>
        <v/>
      </c>
      <c r="MQ481" s="1">
        <f>COUNTIFS(#REF!,LT481,#REF!,0,#REF!,"&gt;="&amp;MC481,#REF!,"&lt;="&amp;MB481,#REF!,"&lt;="&amp;ME481,#REF!,"&gt;="&amp;MF481,#REF!,"="&amp;KV481,#REF!,"="&amp;KX481)</f>
        <v/>
      </c>
      <c r="MR481" s="1">
        <f>COUNTIFS(#REF!,LT481,#REF!,1,#REF!,"&gt;="&amp;MC481,#REF!,"&lt;="&amp;MB481,#REF!,"&lt;="&amp;ME481,#REF!,"&gt;="&amp;MF481,#REF!,"="&amp;KW481,#REF!,"="&amp;KY481)</f>
        <v/>
      </c>
      <c r="MS481" s="1">
        <f>COUNTIFS(#REF!,LT481,#REF!,0,#REF!,"&gt;="&amp;MC481,#REF!,"&lt;="&amp;MB481,#REF!,"&lt;="&amp;ME481,#REF!,"&gt;="&amp;MF481,#REF!,"="&amp;KW481,#REF!,"="&amp;KY481)</f>
        <v/>
      </c>
      <c r="MT481" s="1">
        <f>COUNTIFS(#REF!,LT481,#REF!,1,#REF!,"&gt;="&amp;MI481,#REF!,"&lt;="&amp;MH481,#REF!,"&lt;="&amp;ME481,#REF!,"&gt;="&amp;MF481)</f>
        <v/>
      </c>
      <c r="MU481" s="1">
        <f>COUNTIFS(#REF!,LT481,#REF!,0,#REF!,"&gt;="&amp;MI481,#REF!,"&lt;="&amp;MH481,#REF!,"&lt;="&amp;ME481,#REF!,"&gt;="&amp;MF481)</f>
        <v/>
      </c>
      <c r="MV481" s="1">
        <f>COUNTIFS(#REF!,LT481,#REF!,1,#REF!,"&gt;="&amp;MI481,#REF!,"&lt;="&amp;MH481,#REF!,"="&amp;KZ481,#REF!,"="&amp;LA481,#REF!,"&lt;="&amp;ME481,#REF!,"&gt;="&amp;MF481)</f>
        <v/>
      </c>
      <c r="MW481" s="1">
        <f>COUNTIFS(#REF!,LT481,#REF!,0,#REF!,"&gt;="&amp;MI481,#REF!,"&lt;="&amp;MH481,#REF!,"="&amp;KZ481,#REF!,"="&amp;LA481,#REF!,"&lt;="&amp;ME481,#REF!,"&gt;="&amp;MF481)</f>
        <v/>
      </c>
      <c r="MX481" s="1">
        <f>COUNTIFS(#REF!,LT481,#REF!,1,#REF!,"&gt;="&amp;MC481,#REF!,"&lt;="&amp;MB481,#REF!,"&lt;="&amp;ME481,#REF!,"&gt;="&amp;MF481)</f>
        <v/>
      </c>
      <c r="MY481" s="1">
        <f>COUNTIFS(#REF!,LT481,#REF!,0,#REF!,"&gt;="&amp;MC481,#REF!,"&lt;="&amp;MB481,#REF!,"&lt;="&amp;ME481,#REF!,"&gt;="&amp;MF481)</f>
        <v/>
      </c>
      <c r="MZ481" s="1">
        <f>COUNTIFS(#REF!,LT481,#REF!,1,#REF!,"&lt;="&amp;ME481,#REF!,"&gt;="&amp;MF481,#REF!,"="&amp;KV481,#REF!,"="&amp;KX481)</f>
        <v/>
      </c>
      <c r="NA481" s="1">
        <f>COUNTIFS(#REF!,LT481,#REF!,0,#REF!,"&lt;="&amp;ME481,#REF!,"&gt;="&amp;MF481,#REF!,"="&amp;KV481,#REF!,"="&amp;KX481)</f>
        <v/>
      </c>
      <c r="NB481" s="1">
        <f>COUNTIFS(#REF!,LT481,#REF!,1,#REF!,"&lt;="&amp;ME481,#REF!,"&gt;="&amp;MF481,#REF!,"="&amp;KW481,#REF!,"="&amp;KY481)</f>
        <v/>
      </c>
      <c r="NC481" s="1">
        <f>COUNTIFS(#REF!,LT481,#REF!,0,#REF!,"&lt;="&amp;ME481,#REF!,"&gt;="&amp;MF481,#REF!,"="&amp;KW481,#REF!,"="&amp;KY481)</f>
        <v/>
      </c>
      <c r="ND481" s="1">
        <f>COUNTIFS(#REF!,LT481,#REF!,1,#REF!,"&gt;="&amp;MC481,#REF!,"&lt;="&amp;MB481,#REF!,"&lt;="&amp;ME481,#REF!,"&gt;="&amp;MF481,#REF!,"="&amp;KV481,#REF!,"="&amp;KX481)</f>
        <v/>
      </c>
      <c r="NE481" s="1">
        <f>COUNTIFS(#REF!,LT481,#REF!,0,#REF!,"&gt;="&amp;MC481,#REF!,"&lt;="&amp;MB481,#REF!,"&lt;="&amp;ME481,#REF!,"&gt;="&amp;MF481,#REF!,"="&amp;KV481,#REF!,"="&amp;KX481)</f>
        <v/>
      </c>
      <c r="NF481" s="1">
        <f>COUNTIFS(#REF!,LT481,#REF!,1,#REF!,"&gt;="&amp;MC481,#REF!,"&lt;="&amp;MB481,#REF!,"&lt;="&amp;ME481,#REF!,"&gt;="&amp;MF481,#REF!,"="&amp;KW481,#REF!,"="&amp;KY481)</f>
        <v/>
      </c>
      <c r="NG481" s="1">
        <f>COUNTIFS(#REF!,LT481,#REF!,0,#REF!,"&gt;="&amp;MC481,#REF!,"&lt;="&amp;MB481,#REF!,"&lt;="&amp;ME481,#REF!,"&gt;="&amp;MF481,#REF!,"="&amp;KW481,#REF!,"="&amp;KY481)</f>
        <v/>
      </c>
      <c r="NH481" s="1">
        <f>COUNTIFS(#REF!,LT481,#REF!,1,#REF!,"&gt;="&amp;MC481,#REF!,"&lt;="&amp;MB481,#REF!,"&lt;="&amp;ME481,#REF!,"&gt;="&amp;MF481,#REF!,"="&amp;KZ481,#REF!,"="&amp;LA481)</f>
        <v/>
      </c>
      <c r="NI481" s="1">
        <f>COUNTIFS(#REF!,LT481,#REF!,0,#REF!,"&gt;="&amp;MC481,#REF!,"&lt;="&amp;MB481,#REF!,"&lt;="&amp;ME481,#REF!,"&gt;="&amp;MF481,#REF!,"="&amp;KZ481,#REF!,"="&amp;LA481)</f>
        <v/>
      </c>
      <c r="NJ481" s="1">
        <f>COUNTIFS(#REF!,LT481,#REF!,1,#REF!,"&gt;="&amp;MI481,#REF!,"&lt;="&amp;MH481,#REF!,"&lt;="&amp;ME481,#REF!,"&gt;="&amp;MF481)</f>
        <v/>
      </c>
      <c r="NK481" s="1">
        <f>COUNTIFS(#REF!,LT481,#REF!,0,#REF!,"&gt;="&amp;MI481,#REF!,"&lt;="&amp;MH481,#REF!,"&lt;="&amp;ME481,#REF!,"&gt;="&amp;MF481)</f>
        <v/>
      </c>
      <c r="NL481" s="1">
        <f>COUNTIFS(#REF!,LT481,#REF!,1,#REF!,"&gt;="&amp;MI481,#REF!,"&lt;="&amp;MH481,#REF!,"="&amp;KZ481,#REF!,"="&amp;LA481,#REF!,"&lt;="&amp;ME481,#REF!,"&gt;="&amp;MF481)</f>
        <v/>
      </c>
      <c r="NM481" s="1">
        <f>COUNTIFS(#REF!,LT481,#REF!,0,#REF!,"&gt;="&amp;MI481,#REF!,"&lt;="&amp;MH481,#REF!,"="&amp;KZ481,#REF!,"="&amp;LA481,#REF!,"&lt;="&amp;ME481,#REF!,"&gt;="&amp;MF481)</f>
        <v/>
      </c>
      <c r="NN481" s="1">
        <f>COUNTIFS(#REF!,LT481,#REF!,1,#REF!,"&gt;="&amp;MC481,#REF!,"&lt;="&amp;MB481,#REF!,"&lt;="&amp;ME481,#REF!,"&gt;="&amp;MF481)</f>
        <v/>
      </c>
      <c r="NO481" s="1">
        <f>COUNTIFS(#REF!,LT481,#REF!,0,#REF!,"&gt;="&amp;MC481,#REF!,"&lt;="&amp;MB481,#REF!,"&lt;="&amp;ME481,#REF!,"&gt;="&amp;MF481)</f>
        <v/>
      </c>
      <c r="NP481" s="1">
        <f>COUNTIFS(#REF!,LT481,#REF!,1,#REF!,"&lt;="&amp;ME481,#REF!,"&gt;="&amp;MF481,#REF!,"="&amp;KV481,#REF!,"="&amp;KX481)</f>
        <v/>
      </c>
      <c r="NQ481" s="1">
        <f>COUNTIFS(#REF!,LT481,#REF!,0,#REF!,"&lt;="&amp;ME481,#REF!,"&gt;="&amp;MF481,#REF!,"="&amp;KV481,#REF!,"="&amp;KX481)</f>
        <v/>
      </c>
      <c r="NR481" s="1">
        <f>COUNTIFS(#REF!,LT481,#REF!,1,#REF!,"&lt;="&amp;ME481,#REF!,"&gt;="&amp;MF481,#REF!,"="&amp;KW481,#REF!,"="&amp;KY481)</f>
        <v/>
      </c>
      <c r="NS481" s="1">
        <f>COUNTIFS(#REF!,LT481,#REF!,0,#REF!,"&lt;="&amp;ME481,#REF!,"&gt;="&amp;MF481,#REF!,"="&amp;KW481,#REF!,"="&amp;KY481)</f>
        <v/>
      </c>
      <c r="NT481" s="1">
        <f>MP481+MR481+MT481+MV481+MX481+MZ481+NB481</f>
        <v/>
      </c>
      <c r="NU481" s="1">
        <f>MQ481+MS481+MU481+MW481+MY481+NA481+NC481</f>
        <v/>
      </c>
      <c r="NV481" s="1">
        <f>NT481+NU481</f>
        <v/>
      </c>
      <c r="NW481" s="33">
        <f>NT481/(NT481+NU481)</f>
        <v/>
      </c>
      <c r="NX481" s="3">
        <f>1/NW481</f>
        <v/>
      </c>
      <c r="NY481" s="1">
        <f>LH481</f>
        <v/>
      </c>
      <c r="NZ481" s="79">
        <f>(NW481*((NY481-1)*0.98))-((1-NW481)*1)</f>
        <v/>
      </c>
      <c r="OA481" s="34">
        <f>IF(LR481&lt;0.9,0,IF(AND(LR481&gt;1.1),0,1))</f>
        <v/>
      </c>
      <c r="OB481" s="34">
        <f>IF(LS481&lt;0.9,0,IF(AND(LS481&gt;1.1),0,1))</f>
        <v/>
      </c>
      <c r="OC481" s="32">
        <f>IF(NV481&gt;99,1,0)</f>
        <v/>
      </c>
      <c r="OD481" s="32">
        <f>IF(NZ481&gt;0.0799,1,0)</f>
        <v/>
      </c>
      <c r="OE481" s="32">
        <f>IF(NZ481&gt;OM481,1,0)</f>
        <v/>
      </c>
      <c r="OF481" s="32">
        <f>OC481+OD481+OE481+OA481+OB481</f>
        <v/>
      </c>
      <c r="OG481" s="1">
        <f>ND481+NF481+NH481+NJ481+NL481+NN481+NP481+NR481</f>
        <v/>
      </c>
      <c r="OH481" s="1">
        <f>NE481+NG481+NI481+NK481+NM481+NO481+NQ481+NS481</f>
        <v/>
      </c>
      <c r="OI481" s="1">
        <f>OG481+OH481</f>
        <v/>
      </c>
      <c r="OJ481" s="33">
        <f>OG481/(OG481+OH481)</f>
        <v/>
      </c>
      <c r="OK481" s="3">
        <f>1/OJ481</f>
        <v/>
      </c>
      <c r="OL481" s="1">
        <f>LI481</f>
        <v/>
      </c>
      <c r="OM481" s="79">
        <f>(OJ481*((OL481-1)*0.98))-((1-OJ481)*1)</f>
        <v/>
      </c>
      <c r="ON481" s="34">
        <f>IF(LR481&lt;0.9,0,IF(AND(LR481&gt;1.1),0,1))</f>
        <v/>
      </c>
      <c r="OO481" s="34">
        <f>IF(LS481&lt;0.9,0,IF(AND(LS481&gt;1.1),0,1))</f>
        <v/>
      </c>
      <c r="OP481" s="32">
        <f>IF(OI481&gt;99,1,0)</f>
        <v/>
      </c>
      <c r="OQ481" s="32">
        <f>IF(OM481&gt;0.0799,1,0)</f>
        <v/>
      </c>
      <c r="OR481" s="32">
        <f>IF(OM481&gt;OZ481,1,0)</f>
        <v/>
      </c>
      <c r="OS481" s="32">
        <f>OP481+OQ481+OR481+ON481+OO481</f>
        <v/>
      </c>
      <c r="OT481">
        <f>IF(OF481=5,"BackHome0-0",IF(AND(OS481=5),"BackAway0-0",""))</f>
        <v/>
      </c>
      <c r="OU481">
        <f>IF(OF481=5,KN481,IF(AND(OS481=5),KO481,""))</f>
        <v/>
      </c>
      <c r="OV481">
        <f>IF(OF481=5,"Match Odds",IF(AND(OS481=5),"Match Odds",""))</f>
        <v/>
      </c>
      <c r="OW481">
        <f>IF(OF481=5,KP481,IF(AND(OS481=5),KP481,""))</f>
        <v/>
      </c>
      <c r="OX481">
        <f>IF(OF481=5,"MATCH_ODDS",IF(AND(OS481=5),"MATCH_ODDS",""))</f>
        <v/>
      </c>
      <c r="OY481">
        <f>IF(OF481=5,"BACK",IF(AND(OS481=5),"BACK",""))</f>
        <v/>
      </c>
    </row>
    <row r="482" ht="16.5" customHeight="1" thickBot="1" thickTop="1">
      <c r="A482" s="2" t="n"/>
      <c r="KN482" s="1">
        <f>IF(INDEX(#REF!,MATCH('HT 0-0'!D482,#REF!,0))=INDEX(#REF!,MATCH('HT 0-0'!D482,#REF!,0)),INDEX(#REF!,MATCH('HT 0-0'!D482,#REF!,0)),"ERROR")</f>
        <v/>
      </c>
      <c r="KO482" s="1">
        <f>IF(INDEX(#REF!,MATCH('HT 0-0'!E482,#REF!,0))=INDEX(#REF!,MATCH('HT 0-0'!E482,#REF!,0)),INDEX(#REF!,MATCH('HT 0-0'!E482,#REF!,0)),"ERROR")</f>
        <v/>
      </c>
      <c r="KP482" s="1">
        <f>KN482&amp;" v "&amp;KO482</f>
        <v/>
      </c>
      <c r="KQ482">
        <f>B482&amp;"_"&amp;C482</f>
        <v/>
      </c>
      <c r="KR482" s="1">
        <f>IF((HW482/KK482)&lt;0.335,"G",IF((HW482/KK482)&gt;0.67,"R","A"))</f>
        <v/>
      </c>
      <c r="KS482" s="1">
        <f>IF((HX482/KK482)&lt;0.335,"G",IF((HX482/KK482)&gt;0.67,"R","A"))</f>
        <v/>
      </c>
      <c r="KT482" s="1">
        <f>IF((IH482/KK482)&lt;0.335,"G",IF((IH482/KK482)&gt;0.67,"R","A"))</f>
        <v/>
      </c>
      <c r="KU482" s="1">
        <f>IF((II482/KK482)&lt;0.335,"G",IF((II482/KK482)&gt;0.67,"R","A"))</f>
        <v/>
      </c>
      <c r="KV482" s="1">
        <f>IF((HZ482/KK482)&lt;0.335,"G",IF((HZ482/KK482)&gt;0.67,"R","A"))</f>
        <v/>
      </c>
      <c r="KW482" s="1">
        <f>IF((HY482/KK482)&lt;0.335,"G",IF((HY482/KK482)&gt;0.67,"R","A"))</f>
        <v/>
      </c>
      <c r="KX482" s="1">
        <f>IF((IK482/KK482)&lt;0.335,"G",IF((IK482/KK482)&gt;0.67,"R","A"))</f>
        <v/>
      </c>
      <c r="KY482" s="1">
        <f>IF((IJ482/KK482)&lt;0.335,"G",IF((IJ482/KK482)&gt;0.67,"R","A"))</f>
        <v/>
      </c>
      <c r="KZ482" s="1">
        <f>IF((HQ482/KK482)&lt;0.335,"G",IF((HQ482/KK482)&gt;0.67,"R","A"))</f>
        <v/>
      </c>
      <c r="LA482" s="1">
        <f>IF((IB482/KK482)&lt;0.335,"G",IF((IB482/KK482)&gt;0.67,"R","A"))</f>
        <v/>
      </c>
      <c r="LB482">
        <f>IF(LQ482="0-0",INDEX(Scrape!#REF!,MATCH('HT 0-0'!KP482,Scrape!$B:$B,0)),"")</f>
        <v/>
      </c>
      <c r="LC482">
        <f>IF(LQ482="0-0",INDEX(Scrape!$A:$A,MATCH('HT 0-0'!KP482,Scrape!$B:$B,0)),"")</f>
        <v/>
      </c>
      <c r="LD482">
        <f>IF(LQ482="0-0",INDEX(Scrape!$B:$B,MATCH('HT 0-0'!KP482,Scrape!$B:$B,0)),"")</f>
        <v/>
      </c>
      <c r="LE482">
        <f>IF(LQ482="0-0",INDEX(Scrape!$C:$C,MATCH('HT 0-0'!KP482,Scrape!$B:$B,0)),"")</f>
        <v/>
      </c>
      <c r="LF482">
        <f>IF(LQ482="0-0",INDEX(Scrape!$D:$D,MATCH('HT 0-0'!KP482,Scrape!$B:$B,0)),"")</f>
        <v/>
      </c>
      <c r="LG482">
        <f>IF(LQ482="0-0",INDEX(Scrape!$E:$E,MATCH('HT 0-0'!KP482,Scrape!$B:$B,0)),"")</f>
        <v/>
      </c>
      <c r="LH482">
        <f>IF(LQ482="0-0",INDEX(Scrape!$F:$F,MATCH('HT 0-0'!KP482,Scrape!$B:$B,0)),"")</f>
        <v/>
      </c>
      <c r="LI482">
        <f>IF(LQ482="0-0",INDEX(Scrape!$G:$G,MATCH('HT 0-0'!KP482,Scrape!$B:$B,0)),"")</f>
        <v/>
      </c>
      <c r="LJ482">
        <f>IF(LQ482="0-0",INDEX(Scrape!$H:$H,MATCH('HT 0-0'!KP482,Scrape!$B:$B,0)),"")</f>
        <v/>
      </c>
      <c r="LK482">
        <f>IF(LQ482="0-0",INDEX(Scrape!$I:$I,MATCH('HT 0-0'!KP482,Scrape!$B:$B,0)),"")</f>
        <v/>
      </c>
      <c r="LL482">
        <f>IF(LQ482="0-0",INDEX(Scrape!$J:$J,MATCH('HT 0-0'!KP482,Scrape!$B:$B,0)),"")</f>
        <v/>
      </c>
      <c r="LM482">
        <f>IF(LQ482="0-0",INDEX(Scrape!$K:$K,MATCH('HT 0-0'!KP482,Scrape!$B:$B,0)),"")</f>
        <v/>
      </c>
      <c r="LN482">
        <f>IF(LQ482="0-0",INDEX(Scrape!$L:$L,MATCH('HT 0-0'!KP482,Scrape!$B:$B,0)),"")</f>
        <v/>
      </c>
      <c r="LO482">
        <f>IF(LQ482="0-0",INDEX(Scrape!$M:$M,MATCH('HT 0-0'!KP482,Scrape!$B:$B,0)),"")</f>
        <v/>
      </c>
      <c r="LP482">
        <f>IF(LQ482="0-0",INDEX(Scrape!$N:$N,MATCH('HT 0-0'!KP482,Scrape!$B:$B,0)),"")</f>
        <v/>
      </c>
      <c r="LQ482">
        <f>INDEX(Scrape!$O:$O,MATCH('HT 0-0'!KP482,Scrape!$B:$B,0))</f>
        <v/>
      </c>
      <c r="LR482">
        <f>(1/LJ482)+(1/LI482)+(1/LH482)</f>
        <v/>
      </c>
      <c r="LS482">
        <f>(1/LG482)+(1/LF482)+(1/LE482)</f>
        <v/>
      </c>
      <c r="LT482" s="8">
        <f>IF(INDEX(#REF!,MATCH(KQ482,#REF!,0))=INDEX(#REF!,MATCH(KQ482,#REF!,0)),INDEX(#REF!,MATCH(KQ482,#REF!,0)),"ERROR")</f>
        <v/>
      </c>
      <c r="LU482" s="4">
        <f>IF(KR482="G",2,IF(KR482="R",0.5,IF(KR482="A",1)))</f>
        <v/>
      </c>
      <c r="LV482" s="4">
        <f>IF(KS482="G",0.5,IF(KS482="R",2,IF(KS482="A",1)))</f>
        <v/>
      </c>
      <c r="LW482" s="4">
        <f>IF(KT482="G",2,IF(KT482="R",0.5,IF(KT482="A",1)))</f>
        <v/>
      </c>
      <c r="LX482" s="4">
        <f>IF(KU482="G",0.5,IF(KU482="R",2,IF(KU482="A",1)))</f>
        <v/>
      </c>
      <c r="LY482" s="7">
        <f>(LK482*(LU482+LX482)+(LL482*(LU482+LX482)))</f>
        <v/>
      </c>
      <c r="LZ482" s="7">
        <f>(LN482*(LV482+LW482)+(LO482*(LV482+LW482)))</f>
        <v/>
      </c>
      <c r="MA482" s="11">
        <f>LY482-LZ482</f>
        <v/>
      </c>
      <c r="MB482" s="5">
        <f>MA482+2</f>
        <v/>
      </c>
      <c r="MC482" s="6">
        <f>MA482-2</f>
        <v/>
      </c>
      <c r="MD482" s="4">
        <f>LE482</f>
        <v/>
      </c>
      <c r="ME482" s="9">
        <f>IF(MD482=0,1000,MD482+0.75)</f>
        <v/>
      </c>
      <c r="MF482" s="10">
        <f>IF(MD482=0,0,MD482-0.75)</f>
        <v/>
      </c>
      <c r="MG482" s="4">
        <f>((LM482*(LU482+LX482))-((LP482*(LV482+LW482))))</f>
        <v/>
      </c>
      <c r="MH482" s="9">
        <f>MG482*1.2</f>
        <v/>
      </c>
      <c r="MI482" s="10">
        <f>MG482*0.8</f>
        <v/>
      </c>
      <c r="MJ482">
        <f>IFERROR(OT482,"")</f>
        <v/>
      </c>
      <c r="MK482">
        <f>IFERROR(OU482,"")</f>
        <v/>
      </c>
      <c r="ML482">
        <f>IFERROR(OV482,"")</f>
        <v/>
      </c>
      <c r="MM482">
        <f>IFERROR(OW482,"")</f>
        <v/>
      </c>
      <c r="MN482">
        <f>IFERROR(OX482,"")</f>
        <v/>
      </c>
      <c r="MO482">
        <f>IFERROR(OY482,"")</f>
        <v/>
      </c>
      <c r="MP482" s="1">
        <f>COUNTIFS(#REF!,LT482,#REF!,1,#REF!,"&gt;="&amp;MC482,#REF!,"&lt;="&amp;MB482,#REF!,"&lt;="&amp;ME482,#REF!,"&gt;="&amp;MF482,#REF!,"="&amp;KV482,#REF!,"="&amp;KX482)</f>
        <v/>
      </c>
      <c r="MQ482" s="1">
        <f>COUNTIFS(#REF!,LT482,#REF!,0,#REF!,"&gt;="&amp;MC482,#REF!,"&lt;="&amp;MB482,#REF!,"&lt;="&amp;ME482,#REF!,"&gt;="&amp;MF482,#REF!,"="&amp;KV482,#REF!,"="&amp;KX482)</f>
        <v/>
      </c>
      <c r="MR482" s="1">
        <f>COUNTIFS(#REF!,LT482,#REF!,1,#REF!,"&gt;="&amp;MC482,#REF!,"&lt;="&amp;MB482,#REF!,"&lt;="&amp;ME482,#REF!,"&gt;="&amp;MF482,#REF!,"="&amp;KW482,#REF!,"="&amp;KY482)</f>
        <v/>
      </c>
      <c r="MS482" s="1">
        <f>COUNTIFS(#REF!,LT482,#REF!,0,#REF!,"&gt;="&amp;MC482,#REF!,"&lt;="&amp;MB482,#REF!,"&lt;="&amp;ME482,#REF!,"&gt;="&amp;MF482,#REF!,"="&amp;KW482,#REF!,"="&amp;KY482)</f>
        <v/>
      </c>
      <c r="MT482" s="1">
        <f>COUNTIFS(#REF!,LT482,#REF!,1,#REF!,"&gt;="&amp;MI482,#REF!,"&lt;="&amp;MH482,#REF!,"&lt;="&amp;ME482,#REF!,"&gt;="&amp;MF482)</f>
        <v/>
      </c>
      <c r="MU482" s="1">
        <f>COUNTIFS(#REF!,LT482,#REF!,0,#REF!,"&gt;="&amp;MI482,#REF!,"&lt;="&amp;MH482,#REF!,"&lt;="&amp;ME482,#REF!,"&gt;="&amp;MF482)</f>
        <v/>
      </c>
      <c r="MV482" s="1">
        <f>COUNTIFS(#REF!,LT482,#REF!,1,#REF!,"&gt;="&amp;MI482,#REF!,"&lt;="&amp;MH482,#REF!,"="&amp;KZ482,#REF!,"="&amp;LA482,#REF!,"&lt;="&amp;ME482,#REF!,"&gt;="&amp;MF482)</f>
        <v/>
      </c>
      <c r="MW482" s="1">
        <f>COUNTIFS(#REF!,LT482,#REF!,0,#REF!,"&gt;="&amp;MI482,#REF!,"&lt;="&amp;MH482,#REF!,"="&amp;KZ482,#REF!,"="&amp;LA482,#REF!,"&lt;="&amp;ME482,#REF!,"&gt;="&amp;MF482)</f>
        <v/>
      </c>
      <c r="MX482" s="1">
        <f>COUNTIFS(#REF!,LT482,#REF!,1,#REF!,"&gt;="&amp;MC482,#REF!,"&lt;="&amp;MB482,#REF!,"&lt;="&amp;ME482,#REF!,"&gt;="&amp;MF482)</f>
        <v/>
      </c>
      <c r="MY482" s="1">
        <f>COUNTIFS(#REF!,LT482,#REF!,0,#REF!,"&gt;="&amp;MC482,#REF!,"&lt;="&amp;MB482,#REF!,"&lt;="&amp;ME482,#REF!,"&gt;="&amp;MF482)</f>
        <v/>
      </c>
      <c r="MZ482" s="1">
        <f>COUNTIFS(#REF!,LT482,#REF!,1,#REF!,"&lt;="&amp;ME482,#REF!,"&gt;="&amp;MF482,#REF!,"="&amp;KV482,#REF!,"="&amp;KX482)</f>
        <v/>
      </c>
      <c r="NA482" s="1">
        <f>COUNTIFS(#REF!,LT482,#REF!,0,#REF!,"&lt;="&amp;ME482,#REF!,"&gt;="&amp;MF482,#REF!,"="&amp;KV482,#REF!,"="&amp;KX482)</f>
        <v/>
      </c>
      <c r="NB482" s="1">
        <f>COUNTIFS(#REF!,LT482,#REF!,1,#REF!,"&lt;="&amp;ME482,#REF!,"&gt;="&amp;MF482,#REF!,"="&amp;KW482,#REF!,"="&amp;KY482)</f>
        <v/>
      </c>
      <c r="NC482" s="1">
        <f>COUNTIFS(#REF!,LT482,#REF!,0,#REF!,"&lt;="&amp;ME482,#REF!,"&gt;="&amp;MF482,#REF!,"="&amp;KW482,#REF!,"="&amp;KY482)</f>
        <v/>
      </c>
      <c r="ND482" s="1">
        <f>COUNTIFS(#REF!,LT482,#REF!,1,#REF!,"&gt;="&amp;MC482,#REF!,"&lt;="&amp;MB482,#REF!,"&lt;="&amp;ME482,#REF!,"&gt;="&amp;MF482,#REF!,"="&amp;KV482,#REF!,"="&amp;KX482)</f>
        <v/>
      </c>
      <c r="NE482" s="1">
        <f>COUNTIFS(#REF!,LT482,#REF!,0,#REF!,"&gt;="&amp;MC482,#REF!,"&lt;="&amp;MB482,#REF!,"&lt;="&amp;ME482,#REF!,"&gt;="&amp;MF482,#REF!,"="&amp;KV482,#REF!,"="&amp;KX482)</f>
        <v/>
      </c>
      <c r="NF482" s="1">
        <f>COUNTIFS(#REF!,LT482,#REF!,1,#REF!,"&gt;="&amp;MC482,#REF!,"&lt;="&amp;MB482,#REF!,"&lt;="&amp;ME482,#REF!,"&gt;="&amp;MF482,#REF!,"="&amp;KW482,#REF!,"="&amp;KY482)</f>
        <v/>
      </c>
      <c r="NG482" s="1">
        <f>COUNTIFS(#REF!,LT482,#REF!,0,#REF!,"&gt;="&amp;MC482,#REF!,"&lt;="&amp;MB482,#REF!,"&lt;="&amp;ME482,#REF!,"&gt;="&amp;MF482,#REF!,"="&amp;KW482,#REF!,"="&amp;KY482)</f>
        <v/>
      </c>
      <c r="NH482" s="1">
        <f>COUNTIFS(#REF!,LT482,#REF!,1,#REF!,"&gt;="&amp;MC482,#REF!,"&lt;="&amp;MB482,#REF!,"&lt;="&amp;ME482,#REF!,"&gt;="&amp;MF482,#REF!,"="&amp;KZ482,#REF!,"="&amp;LA482)</f>
        <v/>
      </c>
      <c r="NI482" s="1">
        <f>COUNTIFS(#REF!,LT482,#REF!,0,#REF!,"&gt;="&amp;MC482,#REF!,"&lt;="&amp;MB482,#REF!,"&lt;="&amp;ME482,#REF!,"&gt;="&amp;MF482,#REF!,"="&amp;KZ482,#REF!,"="&amp;LA482)</f>
        <v/>
      </c>
      <c r="NJ482" s="1">
        <f>COUNTIFS(#REF!,LT482,#REF!,1,#REF!,"&gt;="&amp;MI482,#REF!,"&lt;="&amp;MH482,#REF!,"&lt;="&amp;ME482,#REF!,"&gt;="&amp;MF482)</f>
        <v/>
      </c>
      <c r="NK482" s="1">
        <f>COUNTIFS(#REF!,LT482,#REF!,0,#REF!,"&gt;="&amp;MI482,#REF!,"&lt;="&amp;MH482,#REF!,"&lt;="&amp;ME482,#REF!,"&gt;="&amp;MF482)</f>
        <v/>
      </c>
      <c r="NL482" s="1">
        <f>COUNTIFS(#REF!,LT482,#REF!,1,#REF!,"&gt;="&amp;MI482,#REF!,"&lt;="&amp;MH482,#REF!,"="&amp;KZ482,#REF!,"="&amp;LA482,#REF!,"&lt;="&amp;ME482,#REF!,"&gt;="&amp;MF482)</f>
        <v/>
      </c>
      <c r="NM482" s="1">
        <f>COUNTIFS(#REF!,LT482,#REF!,0,#REF!,"&gt;="&amp;MI482,#REF!,"&lt;="&amp;MH482,#REF!,"="&amp;KZ482,#REF!,"="&amp;LA482,#REF!,"&lt;="&amp;ME482,#REF!,"&gt;="&amp;MF482)</f>
        <v/>
      </c>
      <c r="NN482" s="1">
        <f>COUNTIFS(#REF!,LT482,#REF!,1,#REF!,"&gt;="&amp;MC482,#REF!,"&lt;="&amp;MB482,#REF!,"&lt;="&amp;ME482,#REF!,"&gt;="&amp;MF482)</f>
        <v/>
      </c>
      <c r="NO482" s="1">
        <f>COUNTIFS(#REF!,LT482,#REF!,0,#REF!,"&gt;="&amp;MC482,#REF!,"&lt;="&amp;MB482,#REF!,"&lt;="&amp;ME482,#REF!,"&gt;="&amp;MF482)</f>
        <v/>
      </c>
      <c r="NP482" s="1">
        <f>COUNTIFS(#REF!,LT482,#REF!,1,#REF!,"&lt;="&amp;ME482,#REF!,"&gt;="&amp;MF482,#REF!,"="&amp;KV482,#REF!,"="&amp;KX482)</f>
        <v/>
      </c>
      <c r="NQ482" s="1">
        <f>COUNTIFS(#REF!,LT482,#REF!,0,#REF!,"&lt;="&amp;ME482,#REF!,"&gt;="&amp;MF482,#REF!,"="&amp;KV482,#REF!,"="&amp;KX482)</f>
        <v/>
      </c>
      <c r="NR482" s="1">
        <f>COUNTIFS(#REF!,LT482,#REF!,1,#REF!,"&lt;="&amp;ME482,#REF!,"&gt;="&amp;MF482,#REF!,"="&amp;KW482,#REF!,"="&amp;KY482)</f>
        <v/>
      </c>
      <c r="NS482" s="1">
        <f>COUNTIFS(#REF!,LT482,#REF!,0,#REF!,"&lt;="&amp;ME482,#REF!,"&gt;="&amp;MF482,#REF!,"="&amp;KW482,#REF!,"="&amp;KY482)</f>
        <v/>
      </c>
      <c r="NT482" s="1">
        <f>MP482+MR482+MT482+MV482+MX482+MZ482+NB482</f>
        <v/>
      </c>
      <c r="NU482" s="1">
        <f>MQ482+MS482+MU482+MW482+MY482+NA482+NC482</f>
        <v/>
      </c>
      <c r="NV482" s="1">
        <f>NT482+NU482</f>
        <v/>
      </c>
      <c r="NW482" s="33">
        <f>NT482/(NT482+NU482)</f>
        <v/>
      </c>
      <c r="NX482" s="3">
        <f>1/NW482</f>
        <v/>
      </c>
      <c r="NY482" s="1">
        <f>LH482</f>
        <v/>
      </c>
      <c r="NZ482" s="79">
        <f>(NW482*((NY482-1)*0.98))-((1-NW482)*1)</f>
        <v/>
      </c>
      <c r="OA482" s="34">
        <f>IF(LR482&lt;0.9,0,IF(AND(LR482&gt;1.1),0,1))</f>
        <v/>
      </c>
      <c r="OB482" s="34">
        <f>IF(LS482&lt;0.9,0,IF(AND(LS482&gt;1.1),0,1))</f>
        <v/>
      </c>
      <c r="OC482" s="32">
        <f>IF(NV482&gt;99,1,0)</f>
        <v/>
      </c>
      <c r="OD482" s="32">
        <f>IF(NZ482&gt;0.0799,1,0)</f>
        <v/>
      </c>
      <c r="OE482" s="32">
        <f>IF(NZ482&gt;OM482,1,0)</f>
        <v/>
      </c>
      <c r="OF482" s="32">
        <f>OC482+OD482+OE482+OA482+OB482</f>
        <v/>
      </c>
      <c r="OG482" s="1">
        <f>ND482+NF482+NH482+NJ482+NL482+NN482+NP482+NR482</f>
        <v/>
      </c>
      <c r="OH482" s="1">
        <f>NE482+NG482+NI482+NK482+NM482+NO482+NQ482+NS482</f>
        <v/>
      </c>
      <c r="OI482" s="1">
        <f>OG482+OH482</f>
        <v/>
      </c>
      <c r="OJ482" s="33">
        <f>OG482/(OG482+OH482)</f>
        <v/>
      </c>
      <c r="OK482" s="3">
        <f>1/OJ482</f>
        <v/>
      </c>
      <c r="OL482" s="1">
        <f>LI482</f>
        <v/>
      </c>
      <c r="OM482" s="79">
        <f>(OJ482*((OL482-1)*0.98))-((1-OJ482)*1)</f>
        <v/>
      </c>
      <c r="ON482" s="34">
        <f>IF(LR482&lt;0.9,0,IF(AND(LR482&gt;1.1),0,1))</f>
        <v/>
      </c>
      <c r="OO482" s="34">
        <f>IF(LS482&lt;0.9,0,IF(AND(LS482&gt;1.1),0,1))</f>
        <v/>
      </c>
      <c r="OP482" s="32">
        <f>IF(OI482&gt;99,1,0)</f>
        <v/>
      </c>
      <c r="OQ482" s="32">
        <f>IF(OM482&gt;0.0799,1,0)</f>
        <v/>
      </c>
      <c r="OR482" s="32">
        <f>IF(OM482&gt;OZ482,1,0)</f>
        <v/>
      </c>
      <c r="OS482" s="32">
        <f>OP482+OQ482+OR482+ON482+OO482</f>
        <v/>
      </c>
      <c r="OT482">
        <f>IF(OF482=5,"BackHome0-0",IF(AND(OS482=5),"BackAway0-0",""))</f>
        <v/>
      </c>
      <c r="OU482">
        <f>IF(OF482=5,KN482,IF(AND(OS482=5),KO482,""))</f>
        <v/>
      </c>
      <c r="OV482">
        <f>IF(OF482=5,"Match Odds",IF(AND(OS482=5),"Match Odds",""))</f>
        <v/>
      </c>
      <c r="OW482">
        <f>IF(OF482=5,KP482,IF(AND(OS482=5),KP482,""))</f>
        <v/>
      </c>
      <c r="OX482">
        <f>IF(OF482=5,"MATCH_ODDS",IF(AND(OS482=5),"MATCH_ODDS",""))</f>
        <v/>
      </c>
      <c r="OY482">
        <f>IF(OF482=5,"BACK",IF(AND(OS482=5),"BACK",""))</f>
        <v/>
      </c>
    </row>
    <row r="483" ht="16.5" customHeight="1" thickBot="1" thickTop="1">
      <c r="A483" s="2" t="n"/>
      <c r="KN483" s="1">
        <f>IF(INDEX(#REF!,MATCH('HT 0-0'!D483,#REF!,0))=INDEX(#REF!,MATCH('HT 0-0'!D483,#REF!,0)),INDEX(#REF!,MATCH('HT 0-0'!D483,#REF!,0)),"ERROR")</f>
        <v/>
      </c>
      <c r="KO483" s="1">
        <f>IF(INDEX(#REF!,MATCH('HT 0-0'!E483,#REF!,0))=INDEX(#REF!,MATCH('HT 0-0'!E483,#REF!,0)),INDEX(#REF!,MATCH('HT 0-0'!E483,#REF!,0)),"ERROR")</f>
        <v/>
      </c>
      <c r="KP483" s="1">
        <f>KN483&amp;" v "&amp;KO483</f>
        <v/>
      </c>
      <c r="KQ483">
        <f>B483&amp;"_"&amp;C483</f>
        <v/>
      </c>
      <c r="KR483" s="1">
        <f>IF((HW483/KK483)&lt;0.335,"G",IF((HW483/KK483)&gt;0.67,"R","A"))</f>
        <v/>
      </c>
      <c r="KS483" s="1">
        <f>IF((HX483/KK483)&lt;0.335,"G",IF((HX483/KK483)&gt;0.67,"R","A"))</f>
        <v/>
      </c>
      <c r="KT483" s="1">
        <f>IF((IH483/KK483)&lt;0.335,"G",IF((IH483/KK483)&gt;0.67,"R","A"))</f>
        <v/>
      </c>
      <c r="KU483" s="1">
        <f>IF((II483/KK483)&lt;0.335,"G",IF((II483/KK483)&gt;0.67,"R","A"))</f>
        <v/>
      </c>
      <c r="KV483" s="1">
        <f>IF((HZ483/KK483)&lt;0.335,"G",IF((HZ483/KK483)&gt;0.67,"R","A"))</f>
        <v/>
      </c>
      <c r="KW483" s="1">
        <f>IF((HY483/KK483)&lt;0.335,"G",IF((HY483/KK483)&gt;0.67,"R","A"))</f>
        <v/>
      </c>
      <c r="KX483" s="1">
        <f>IF((IK483/KK483)&lt;0.335,"G",IF((IK483/KK483)&gt;0.67,"R","A"))</f>
        <v/>
      </c>
      <c r="KY483" s="1">
        <f>IF((IJ483/KK483)&lt;0.335,"G",IF((IJ483/KK483)&gt;0.67,"R","A"))</f>
        <v/>
      </c>
      <c r="KZ483" s="1">
        <f>IF((HQ483/KK483)&lt;0.335,"G",IF((HQ483/KK483)&gt;0.67,"R","A"))</f>
        <v/>
      </c>
      <c r="LA483" s="1">
        <f>IF((IB483/KK483)&lt;0.335,"G",IF((IB483/KK483)&gt;0.67,"R","A"))</f>
        <v/>
      </c>
      <c r="LB483">
        <f>IF(LQ483="0-0",INDEX(Scrape!#REF!,MATCH('HT 0-0'!KP483,Scrape!$B:$B,0)),"")</f>
        <v/>
      </c>
      <c r="LC483">
        <f>IF(LQ483="0-0",INDEX(Scrape!$A:$A,MATCH('HT 0-0'!KP483,Scrape!$B:$B,0)),"")</f>
        <v/>
      </c>
      <c r="LD483">
        <f>IF(LQ483="0-0",INDEX(Scrape!$B:$B,MATCH('HT 0-0'!KP483,Scrape!$B:$B,0)),"")</f>
        <v/>
      </c>
      <c r="LE483">
        <f>IF(LQ483="0-0",INDEX(Scrape!$C:$C,MATCH('HT 0-0'!KP483,Scrape!$B:$B,0)),"")</f>
        <v/>
      </c>
      <c r="LF483">
        <f>IF(LQ483="0-0",INDEX(Scrape!$D:$D,MATCH('HT 0-0'!KP483,Scrape!$B:$B,0)),"")</f>
        <v/>
      </c>
      <c r="LG483">
        <f>IF(LQ483="0-0",INDEX(Scrape!$E:$E,MATCH('HT 0-0'!KP483,Scrape!$B:$B,0)),"")</f>
        <v/>
      </c>
      <c r="LH483">
        <f>IF(LQ483="0-0",INDEX(Scrape!$F:$F,MATCH('HT 0-0'!KP483,Scrape!$B:$B,0)),"")</f>
        <v/>
      </c>
      <c r="LI483">
        <f>IF(LQ483="0-0",INDEX(Scrape!$G:$G,MATCH('HT 0-0'!KP483,Scrape!$B:$B,0)),"")</f>
        <v/>
      </c>
      <c r="LJ483">
        <f>IF(LQ483="0-0",INDEX(Scrape!$H:$H,MATCH('HT 0-0'!KP483,Scrape!$B:$B,0)),"")</f>
        <v/>
      </c>
      <c r="LK483">
        <f>IF(LQ483="0-0",INDEX(Scrape!$I:$I,MATCH('HT 0-0'!KP483,Scrape!$B:$B,0)),"")</f>
        <v/>
      </c>
      <c r="LL483">
        <f>IF(LQ483="0-0",INDEX(Scrape!$J:$J,MATCH('HT 0-0'!KP483,Scrape!$B:$B,0)),"")</f>
        <v/>
      </c>
      <c r="LM483">
        <f>IF(LQ483="0-0",INDEX(Scrape!$K:$K,MATCH('HT 0-0'!KP483,Scrape!$B:$B,0)),"")</f>
        <v/>
      </c>
      <c r="LN483">
        <f>IF(LQ483="0-0",INDEX(Scrape!$L:$L,MATCH('HT 0-0'!KP483,Scrape!$B:$B,0)),"")</f>
        <v/>
      </c>
      <c r="LO483">
        <f>IF(LQ483="0-0",INDEX(Scrape!$M:$M,MATCH('HT 0-0'!KP483,Scrape!$B:$B,0)),"")</f>
        <v/>
      </c>
      <c r="LP483">
        <f>IF(LQ483="0-0",INDEX(Scrape!$N:$N,MATCH('HT 0-0'!KP483,Scrape!$B:$B,0)),"")</f>
        <v/>
      </c>
      <c r="LQ483">
        <f>INDEX(Scrape!$O:$O,MATCH('HT 0-0'!KP483,Scrape!$B:$B,0))</f>
        <v/>
      </c>
      <c r="LR483">
        <f>(1/LJ483)+(1/LI483)+(1/LH483)</f>
        <v/>
      </c>
      <c r="LS483">
        <f>(1/LG483)+(1/LF483)+(1/LE483)</f>
        <v/>
      </c>
      <c r="LT483" s="8">
        <f>IF(INDEX(#REF!,MATCH(KQ483,#REF!,0))=INDEX(#REF!,MATCH(KQ483,#REF!,0)),INDEX(#REF!,MATCH(KQ483,#REF!,0)),"ERROR")</f>
        <v/>
      </c>
      <c r="LU483" s="4">
        <f>IF(KR483="G",2,IF(KR483="R",0.5,IF(KR483="A",1)))</f>
        <v/>
      </c>
      <c r="LV483" s="4">
        <f>IF(KS483="G",0.5,IF(KS483="R",2,IF(KS483="A",1)))</f>
        <v/>
      </c>
      <c r="LW483" s="4">
        <f>IF(KT483="G",2,IF(KT483="R",0.5,IF(KT483="A",1)))</f>
        <v/>
      </c>
      <c r="LX483" s="4">
        <f>IF(KU483="G",0.5,IF(KU483="R",2,IF(KU483="A",1)))</f>
        <v/>
      </c>
      <c r="LY483" s="7">
        <f>(LK483*(LU483+LX483)+(LL483*(LU483+LX483)))</f>
        <v/>
      </c>
      <c r="LZ483" s="7">
        <f>(LN483*(LV483+LW483)+(LO483*(LV483+LW483)))</f>
        <v/>
      </c>
      <c r="MA483" s="11">
        <f>LY483-LZ483</f>
        <v/>
      </c>
      <c r="MB483" s="5">
        <f>MA483+2</f>
        <v/>
      </c>
      <c r="MC483" s="6">
        <f>MA483-2</f>
        <v/>
      </c>
      <c r="MD483" s="4">
        <f>LE483</f>
        <v/>
      </c>
      <c r="ME483" s="9">
        <f>IF(MD483=0,1000,MD483+0.75)</f>
        <v/>
      </c>
      <c r="MF483" s="10">
        <f>IF(MD483=0,0,MD483-0.75)</f>
        <v/>
      </c>
      <c r="MG483" s="4">
        <f>((LM483*(LU483+LX483))-((LP483*(LV483+LW483))))</f>
        <v/>
      </c>
      <c r="MH483" s="9">
        <f>MG483*1.2</f>
        <v/>
      </c>
      <c r="MI483" s="10">
        <f>MG483*0.8</f>
        <v/>
      </c>
      <c r="MJ483">
        <f>IFERROR(OT483,"")</f>
        <v/>
      </c>
      <c r="MK483">
        <f>IFERROR(OU483,"")</f>
        <v/>
      </c>
      <c r="ML483">
        <f>IFERROR(OV483,"")</f>
        <v/>
      </c>
      <c r="MM483">
        <f>IFERROR(OW483,"")</f>
        <v/>
      </c>
      <c r="MN483">
        <f>IFERROR(OX483,"")</f>
        <v/>
      </c>
      <c r="MO483">
        <f>IFERROR(OY483,"")</f>
        <v/>
      </c>
      <c r="MP483" s="1">
        <f>COUNTIFS(#REF!,LT483,#REF!,1,#REF!,"&gt;="&amp;MC483,#REF!,"&lt;="&amp;MB483,#REF!,"&lt;="&amp;ME483,#REF!,"&gt;="&amp;MF483,#REF!,"="&amp;KV483,#REF!,"="&amp;KX483)</f>
        <v/>
      </c>
      <c r="MQ483" s="1">
        <f>COUNTIFS(#REF!,LT483,#REF!,0,#REF!,"&gt;="&amp;MC483,#REF!,"&lt;="&amp;MB483,#REF!,"&lt;="&amp;ME483,#REF!,"&gt;="&amp;MF483,#REF!,"="&amp;KV483,#REF!,"="&amp;KX483)</f>
        <v/>
      </c>
      <c r="MR483" s="1">
        <f>COUNTIFS(#REF!,LT483,#REF!,1,#REF!,"&gt;="&amp;MC483,#REF!,"&lt;="&amp;MB483,#REF!,"&lt;="&amp;ME483,#REF!,"&gt;="&amp;MF483,#REF!,"="&amp;KW483,#REF!,"="&amp;KY483)</f>
        <v/>
      </c>
      <c r="MS483" s="1">
        <f>COUNTIFS(#REF!,LT483,#REF!,0,#REF!,"&gt;="&amp;MC483,#REF!,"&lt;="&amp;MB483,#REF!,"&lt;="&amp;ME483,#REF!,"&gt;="&amp;MF483,#REF!,"="&amp;KW483,#REF!,"="&amp;KY483)</f>
        <v/>
      </c>
      <c r="MT483" s="1">
        <f>COUNTIFS(#REF!,LT483,#REF!,1,#REF!,"&gt;="&amp;MI483,#REF!,"&lt;="&amp;MH483,#REF!,"&lt;="&amp;ME483,#REF!,"&gt;="&amp;MF483)</f>
        <v/>
      </c>
      <c r="MU483" s="1">
        <f>COUNTIFS(#REF!,LT483,#REF!,0,#REF!,"&gt;="&amp;MI483,#REF!,"&lt;="&amp;MH483,#REF!,"&lt;="&amp;ME483,#REF!,"&gt;="&amp;MF483)</f>
        <v/>
      </c>
      <c r="MV483" s="1">
        <f>COUNTIFS(#REF!,LT483,#REF!,1,#REF!,"&gt;="&amp;MI483,#REF!,"&lt;="&amp;MH483,#REF!,"="&amp;KZ483,#REF!,"="&amp;LA483,#REF!,"&lt;="&amp;ME483,#REF!,"&gt;="&amp;MF483)</f>
        <v/>
      </c>
      <c r="MW483" s="1">
        <f>COUNTIFS(#REF!,LT483,#REF!,0,#REF!,"&gt;="&amp;MI483,#REF!,"&lt;="&amp;MH483,#REF!,"="&amp;KZ483,#REF!,"="&amp;LA483,#REF!,"&lt;="&amp;ME483,#REF!,"&gt;="&amp;MF483)</f>
        <v/>
      </c>
      <c r="MX483" s="1">
        <f>COUNTIFS(#REF!,LT483,#REF!,1,#REF!,"&gt;="&amp;MC483,#REF!,"&lt;="&amp;MB483,#REF!,"&lt;="&amp;ME483,#REF!,"&gt;="&amp;MF483)</f>
        <v/>
      </c>
      <c r="MY483" s="1">
        <f>COUNTIFS(#REF!,LT483,#REF!,0,#REF!,"&gt;="&amp;MC483,#REF!,"&lt;="&amp;MB483,#REF!,"&lt;="&amp;ME483,#REF!,"&gt;="&amp;MF483)</f>
        <v/>
      </c>
      <c r="MZ483" s="1">
        <f>COUNTIFS(#REF!,LT483,#REF!,1,#REF!,"&lt;="&amp;ME483,#REF!,"&gt;="&amp;MF483,#REF!,"="&amp;KV483,#REF!,"="&amp;KX483)</f>
        <v/>
      </c>
      <c r="NA483" s="1">
        <f>COUNTIFS(#REF!,LT483,#REF!,0,#REF!,"&lt;="&amp;ME483,#REF!,"&gt;="&amp;MF483,#REF!,"="&amp;KV483,#REF!,"="&amp;KX483)</f>
        <v/>
      </c>
      <c r="NB483" s="1">
        <f>COUNTIFS(#REF!,LT483,#REF!,1,#REF!,"&lt;="&amp;ME483,#REF!,"&gt;="&amp;MF483,#REF!,"="&amp;KW483,#REF!,"="&amp;KY483)</f>
        <v/>
      </c>
      <c r="NC483" s="1">
        <f>COUNTIFS(#REF!,LT483,#REF!,0,#REF!,"&lt;="&amp;ME483,#REF!,"&gt;="&amp;MF483,#REF!,"="&amp;KW483,#REF!,"="&amp;KY483)</f>
        <v/>
      </c>
      <c r="ND483" s="1">
        <f>COUNTIFS(#REF!,LT483,#REF!,1,#REF!,"&gt;="&amp;MC483,#REF!,"&lt;="&amp;MB483,#REF!,"&lt;="&amp;ME483,#REF!,"&gt;="&amp;MF483,#REF!,"="&amp;KV483,#REF!,"="&amp;KX483)</f>
        <v/>
      </c>
      <c r="NE483" s="1">
        <f>COUNTIFS(#REF!,LT483,#REF!,0,#REF!,"&gt;="&amp;MC483,#REF!,"&lt;="&amp;MB483,#REF!,"&lt;="&amp;ME483,#REF!,"&gt;="&amp;MF483,#REF!,"="&amp;KV483,#REF!,"="&amp;KX483)</f>
        <v/>
      </c>
      <c r="NF483" s="1">
        <f>COUNTIFS(#REF!,LT483,#REF!,1,#REF!,"&gt;="&amp;MC483,#REF!,"&lt;="&amp;MB483,#REF!,"&lt;="&amp;ME483,#REF!,"&gt;="&amp;MF483,#REF!,"="&amp;KW483,#REF!,"="&amp;KY483)</f>
        <v/>
      </c>
      <c r="NG483" s="1">
        <f>COUNTIFS(#REF!,LT483,#REF!,0,#REF!,"&gt;="&amp;MC483,#REF!,"&lt;="&amp;MB483,#REF!,"&lt;="&amp;ME483,#REF!,"&gt;="&amp;MF483,#REF!,"="&amp;KW483,#REF!,"="&amp;KY483)</f>
        <v/>
      </c>
      <c r="NH483" s="1">
        <f>COUNTIFS(#REF!,LT483,#REF!,1,#REF!,"&gt;="&amp;MC483,#REF!,"&lt;="&amp;MB483,#REF!,"&lt;="&amp;ME483,#REF!,"&gt;="&amp;MF483,#REF!,"="&amp;KZ483,#REF!,"="&amp;LA483)</f>
        <v/>
      </c>
      <c r="NI483" s="1">
        <f>COUNTIFS(#REF!,LT483,#REF!,0,#REF!,"&gt;="&amp;MC483,#REF!,"&lt;="&amp;MB483,#REF!,"&lt;="&amp;ME483,#REF!,"&gt;="&amp;MF483,#REF!,"="&amp;KZ483,#REF!,"="&amp;LA483)</f>
        <v/>
      </c>
      <c r="NJ483" s="1">
        <f>COUNTIFS(#REF!,LT483,#REF!,1,#REF!,"&gt;="&amp;MI483,#REF!,"&lt;="&amp;MH483,#REF!,"&lt;="&amp;ME483,#REF!,"&gt;="&amp;MF483)</f>
        <v/>
      </c>
      <c r="NK483" s="1">
        <f>COUNTIFS(#REF!,LT483,#REF!,0,#REF!,"&gt;="&amp;MI483,#REF!,"&lt;="&amp;MH483,#REF!,"&lt;="&amp;ME483,#REF!,"&gt;="&amp;MF483)</f>
        <v/>
      </c>
      <c r="NL483" s="1">
        <f>COUNTIFS(#REF!,LT483,#REF!,1,#REF!,"&gt;="&amp;MI483,#REF!,"&lt;="&amp;MH483,#REF!,"="&amp;KZ483,#REF!,"="&amp;LA483,#REF!,"&lt;="&amp;ME483,#REF!,"&gt;="&amp;MF483)</f>
        <v/>
      </c>
      <c r="NM483" s="1">
        <f>COUNTIFS(#REF!,LT483,#REF!,0,#REF!,"&gt;="&amp;MI483,#REF!,"&lt;="&amp;MH483,#REF!,"="&amp;KZ483,#REF!,"="&amp;LA483,#REF!,"&lt;="&amp;ME483,#REF!,"&gt;="&amp;MF483)</f>
        <v/>
      </c>
      <c r="NN483" s="1">
        <f>COUNTIFS(#REF!,LT483,#REF!,1,#REF!,"&gt;="&amp;MC483,#REF!,"&lt;="&amp;MB483,#REF!,"&lt;="&amp;ME483,#REF!,"&gt;="&amp;MF483)</f>
        <v/>
      </c>
      <c r="NO483" s="1">
        <f>COUNTIFS(#REF!,LT483,#REF!,0,#REF!,"&gt;="&amp;MC483,#REF!,"&lt;="&amp;MB483,#REF!,"&lt;="&amp;ME483,#REF!,"&gt;="&amp;MF483)</f>
        <v/>
      </c>
      <c r="NP483" s="1">
        <f>COUNTIFS(#REF!,LT483,#REF!,1,#REF!,"&lt;="&amp;ME483,#REF!,"&gt;="&amp;MF483,#REF!,"="&amp;KV483,#REF!,"="&amp;KX483)</f>
        <v/>
      </c>
      <c r="NQ483" s="1">
        <f>COUNTIFS(#REF!,LT483,#REF!,0,#REF!,"&lt;="&amp;ME483,#REF!,"&gt;="&amp;MF483,#REF!,"="&amp;KV483,#REF!,"="&amp;KX483)</f>
        <v/>
      </c>
      <c r="NR483" s="1">
        <f>COUNTIFS(#REF!,LT483,#REF!,1,#REF!,"&lt;="&amp;ME483,#REF!,"&gt;="&amp;MF483,#REF!,"="&amp;KW483,#REF!,"="&amp;KY483)</f>
        <v/>
      </c>
      <c r="NS483" s="1">
        <f>COUNTIFS(#REF!,LT483,#REF!,0,#REF!,"&lt;="&amp;ME483,#REF!,"&gt;="&amp;MF483,#REF!,"="&amp;KW483,#REF!,"="&amp;KY483)</f>
        <v/>
      </c>
      <c r="NT483" s="1">
        <f>MP483+MR483+MT483+MV483+MX483+MZ483+NB483</f>
        <v/>
      </c>
      <c r="NU483" s="1">
        <f>MQ483+MS483+MU483+MW483+MY483+NA483+NC483</f>
        <v/>
      </c>
      <c r="NV483" s="1">
        <f>NT483+NU483</f>
        <v/>
      </c>
      <c r="NW483" s="33">
        <f>NT483/(NT483+NU483)</f>
        <v/>
      </c>
      <c r="NX483" s="3">
        <f>1/NW483</f>
        <v/>
      </c>
      <c r="NY483" s="1">
        <f>LH483</f>
        <v/>
      </c>
      <c r="NZ483" s="79">
        <f>(NW483*((NY483-1)*0.98))-((1-NW483)*1)</f>
        <v/>
      </c>
      <c r="OA483" s="34">
        <f>IF(LR483&lt;0.9,0,IF(AND(LR483&gt;1.1),0,1))</f>
        <v/>
      </c>
      <c r="OB483" s="34">
        <f>IF(LS483&lt;0.9,0,IF(AND(LS483&gt;1.1),0,1))</f>
        <v/>
      </c>
      <c r="OC483" s="32">
        <f>IF(NV483&gt;99,1,0)</f>
        <v/>
      </c>
      <c r="OD483" s="32">
        <f>IF(NZ483&gt;0.0799,1,0)</f>
        <v/>
      </c>
      <c r="OE483" s="32">
        <f>IF(NZ483&gt;OM483,1,0)</f>
        <v/>
      </c>
      <c r="OF483" s="32">
        <f>OC483+OD483+OE483+OA483+OB483</f>
        <v/>
      </c>
      <c r="OG483" s="1">
        <f>ND483+NF483+NH483+NJ483+NL483+NN483+NP483+NR483</f>
        <v/>
      </c>
      <c r="OH483" s="1">
        <f>NE483+NG483+NI483+NK483+NM483+NO483+NQ483+NS483</f>
        <v/>
      </c>
      <c r="OI483" s="1">
        <f>OG483+OH483</f>
        <v/>
      </c>
      <c r="OJ483" s="33">
        <f>OG483/(OG483+OH483)</f>
        <v/>
      </c>
      <c r="OK483" s="3">
        <f>1/OJ483</f>
        <v/>
      </c>
      <c r="OL483" s="1">
        <f>LI483</f>
        <v/>
      </c>
      <c r="OM483" s="79">
        <f>(OJ483*((OL483-1)*0.98))-((1-OJ483)*1)</f>
        <v/>
      </c>
      <c r="ON483" s="34">
        <f>IF(LR483&lt;0.9,0,IF(AND(LR483&gt;1.1),0,1))</f>
        <v/>
      </c>
      <c r="OO483" s="34">
        <f>IF(LS483&lt;0.9,0,IF(AND(LS483&gt;1.1),0,1))</f>
        <v/>
      </c>
      <c r="OP483" s="32">
        <f>IF(OI483&gt;99,1,0)</f>
        <v/>
      </c>
      <c r="OQ483" s="32">
        <f>IF(OM483&gt;0.0799,1,0)</f>
        <v/>
      </c>
      <c r="OR483" s="32">
        <f>IF(OM483&gt;OZ483,1,0)</f>
        <v/>
      </c>
      <c r="OS483" s="32">
        <f>OP483+OQ483+OR483+ON483+OO483</f>
        <v/>
      </c>
      <c r="OT483">
        <f>IF(OF483=5,"BackHome0-0",IF(AND(OS483=5),"BackAway0-0",""))</f>
        <v/>
      </c>
      <c r="OU483">
        <f>IF(OF483=5,KN483,IF(AND(OS483=5),KO483,""))</f>
        <v/>
      </c>
      <c r="OV483">
        <f>IF(OF483=5,"Match Odds",IF(AND(OS483=5),"Match Odds",""))</f>
        <v/>
      </c>
      <c r="OW483">
        <f>IF(OF483=5,KP483,IF(AND(OS483=5),KP483,""))</f>
        <v/>
      </c>
      <c r="OX483">
        <f>IF(OF483=5,"MATCH_ODDS",IF(AND(OS483=5),"MATCH_ODDS",""))</f>
        <v/>
      </c>
      <c r="OY483">
        <f>IF(OF483=5,"BACK",IF(AND(OS483=5),"BACK",""))</f>
        <v/>
      </c>
    </row>
    <row r="484" ht="16.5" customHeight="1" thickBot="1" thickTop="1">
      <c r="A484" s="2" t="n"/>
      <c r="KN484" s="1">
        <f>IF(INDEX(#REF!,MATCH('HT 0-0'!D484,#REF!,0))=INDEX(#REF!,MATCH('HT 0-0'!D484,#REF!,0)),INDEX(#REF!,MATCH('HT 0-0'!D484,#REF!,0)),"ERROR")</f>
        <v/>
      </c>
      <c r="KO484" s="1">
        <f>IF(INDEX(#REF!,MATCH('HT 0-0'!E484,#REF!,0))=INDEX(#REF!,MATCH('HT 0-0'!E484,#REF!,0)),INDEX(#REF!,MATCH('HT 0-0'!E484,#REF!,0)),"ERROR")</f>
        <v/>
      </c>
      <c r="KP484" s="1">
        <f>KN484&amp;" v "&amp;KO484</f>
        <v/>
      </c>
      <c r="KQ484">
        <f>B484&amp;"_"&amp;C484</f>
        <v/>
      </c>
      <c r="KR484" s="1">
        <f>IF((HW484/KK484)&lt;0.335,"G",IF((HW484/KK484)&gt;0.67,"R","A"))</f>
        <v/>
      </c>
      <c r="KS484" s="1">
        <f>IF((HX484/KK484)&lt;0.335,"G",IF((HX484/KK484)&gt;0.67,"R","A"))</f>
        <v/>
      </c>
      <c r="KT484" s="1">
        <f>IF((IH484/KK484)&lt;0.335,"G",IF((IH484/KK484)&gt;0.67,"R","A"))</f>
        <v/>
      </c>
      <c r="KU484" s="1">
        <f>IF((II484/KK484)&lt;0.335,"G",IF((II484/KK484)&gt;0.67,"R","A"))</f>
        <v/>
      </c>
      <c r="KV484" s="1">
        <f>IF((HZ484/KK484)&lt;0.335,"G",IF((HZ484/KK484)&gt;0.67,"R","A"))</f>
        <v/>
      </c>
      <c r="KW484" s="1">
        <f>IF((HY484/KK484)&lt;0.335,"G",IF((HY484/KK484)&gt;0.67,"R","A"))</f>
        <v/>
      </c>
      <c r="KX484" s="1">
        <f>IF((IK484/KK484)&lt;0.335,"G",IF((IK484/KK484)&gt;0.67,"R","A"))</f>
        <v/>
      </c>
      <c r="KY484" s="1">
        <f>IF((IJ484/KK484)&lt;0.335,"G",IF((IJ484/KK484)&gt;0.67,"R","A"))</f>
        <v/>
      </c>
      <c r="KZ484" s="1">
        <f>IF((HQ484/KK484)&lt;0.335,"G",IF((HQ484/KK484)&gt;0.67,"R","A"))</f>
        <v/>
      </c>
      <c r="LA484" s="1">
        <f>IF((IB484/KK484)&lt;0.335,"G",IF((IB484/KK484)&gt;0.67,"R","A"))</f>
        <v/>
      </c>
      <c r="LB484">
        <f>IF(LQ484="0-0",INDEX(Scrape!#REF!,MATCH('HT 0-0'!KP484,Scrape!$B:$B,0)),"")</f>
        <v/>
      </c>
      <c r="LC484">
        <f>IF(LQ484="0-0",INDEX(Scrape!$A:$A,MATCH('HT 0-0'!KP484,Scrape!$B:$B,0)),"")</f>
        <v/>
      </c>
      <c r="LD484">
        <f>IF(LQ484="0-0",INDEX(Scrape!$B:$B,MATCH('HT 0-0'!KP484,Scrape!$B:$B,0)),"")</f>
        <v/>
      </c>
      <c r="LE484">
        <f>IF(LQ484="0-0",INDEX(Scrape!$C:$C,MATCH('HT 0-0'!KP484,Scrape!$B:$B,0)),"")</f>
        <v/>
      </c>
      <c r="LF484">
        <f>IF(LQ484="0-0",INDEX(Scrape!$D:$D,MATCH('HT 0-0'!KP484,Scrape!$B:$B,0)),"")</f>
        <v/>
      </c>
      <c r="LG484">
        <f>IF(LQ484="0-0",INDEX(Scrape!$E:$E,MATCH('HT 0-0'!KP484,Scrape!$B:$B,0)),"")</f>
        <v/>
      </c>
      <c r="LH484">
        <f>IF(LQ484="0-0",INDEX(Scrape!$F:$F,MATCH('HT 0-0'!KP484,Scrape!$B:$B,0)),"")</f>
        <v/>
      </c>
      <c r="LI484">
        <f>IF(LQ484="0-0",INDEX(Scrape!$G:$G,MATCH('HT 0-0'!KP484,Scrape!$B:$B,0)),"")</f>
        <v/>
      </c>
      <c r="LJ484">
        <f>IF(LQ484="0-0",INDEX(Scrape!$H:$H,MATCH('HT 0-0'!KP484,Scrape!$B:$B,0)),"")</f>
        <v/>
      </c>
      <c r="LK484">
        <f>IF(LQ484="0-0",INDEX(Scrape!$I:$I,MATCH('HT 0-0'!KP484,Scrape!$B:$B,0)),"")</f>
        <v/>
      </c>
      <c r="LL484">
        <f>IF(LQ484="0-0",INDEX(Scrape!$J:$J,MATCH('HT 0-0'!KP484,Scrape!$B:$B,0)),"")</f>
        <v/>
      </c>
      <c r="LM484">
        <f>IF(LQ484="0-0",INDEX(Scrape!$K:$K,MATCH('HT 0-0'!KP484,Scrape!$B:$B,0)),"")</f>
        <v/>
      </c>
      <c r="LN484">
        <f>IF(LQ484="0-0",INDEX(Scrape!$L:$L,MATCH('HT 0-0'!KP484,Scrape!$B:$B,0)),"")</f>
        <v/>
      </c>
      <c r="LO484">
        <f>IF(LQ484="0-0",INDEX(Scrape!$M:$M,MATCH('HT 0-0'!KP484,Scrape!$B:$B,0)),"")</f>
        <v/>
      </c>
      <c r="LP484">
        <f>IF(LQ484="0-0",INDEX(Scrape!$N:$N,MATCH('HT 0-0'!KP484,Scrape!$B:$B,0)),"")</f>
        <v/>
      </c>
      <c r="LQ484">
        <f>INDEX(Scrape!$O:$O,MATCH('HT 0-0'!KP484,Scrape!$B:$B,0))</f>
        <v/>
      </c>
      <c r="LR484">
        <f>(1/LJ484)+(1/LI484)+(1/LH484)</f>
        <v/>
      </c>
      <c r="LS484">
        <f>(1/LG484)+(1/LF484)+(1/LE484)</f>
        <v/>
      </c>
      <c r="LT484" s="8">
        <f>IF(INDEX(#REF!,MATCH(KQ484,#REF!,0))=INDEX(#REF!,MATCH(KQ484,#REF!,0)),INDEX(#REF!,MATCH(KQ484,#REF!,0)),"ERROR")</f>
        <v/>
      </c>
      <c r="LU484" s="4">
        <f>IF(KR484="G",2,IF(KR484="R",0.5,IF(KR484="A",1)))</f>
        <v/>
      </c>
      <c r="LV484" s="4">
        <f>IF(KS484="G",0.5,IF(KS484="R",2,IF(KS484="A",1)))</f>
        <v/>
      </c>
      <c r="LW484" s="4">
        <f>IF(KT484="G",2,IF(KT484="R",0.5,IF(KT484="A",1)))</f>
        <v/>
      </c>
      <c r="LX484" s="4">
        <f>IF(KU484="G",0.5,IF(KU484="R",2,IF(KU484="A",1)))</f>
        <v/>
      </c>
      <c r="LY484" s="7">
        <f>(LK484*(LU484+LX484)+(LL484*(LU484+LX484)))</f>
        <v/>
      </c>
      <c r="LZ484" s="7">
        <f>(LN484*(LV484+LW484)+(LO484*(LV484+LW484)))</f>
        <v/>
      </c>
      <c r="MA484" s="11">
        <f>LY484-LZ484</f>
        <v/>
      </c>
      <c r="MB484" s="5">
        <f>MA484+2</f>
        <v/>
      </c>
      <c r="MC484" s="6">
        <f>MA484-2</f>
        <v/>
      </c>
      <c r="MD484" s="4">
        <f>LE484</f>
        <v/>
      </c>
      <c r="ME484" s="9">
        <f>IF(MD484=0,1000,MD484+0.75)</f>
        <v/>
      </c>
      <c r="MF484" s="10">
        <f>IF(MD484=0,0,MD484-0.75)</f>
        <v/>
      </c>
      <c r="MG484" s="4">
        <f>((LM484*(LU484+LX484))-((LP484*(LV484+LW484))))</f>
        <v/>
      </c>
      <c r="MH484" s="9">
        <f>MG484*1.2</f>
        <v/>
      </c>
      <c r="MI484" s="10">
        <f>MG484*0.8</f>
        <v/>
      </c>
      <c r="MJ484">
        <f>IFERROR(OT484,"")</f>
        <v/>
      </c>
      <c r="MK484">
        <f>IFERROR(OU484,"")</f>
        <v/>
      </c>
      <c r="ML484">
        <f>IFERROR(OV484,"")</f>
        <v/>
      </c>
      <c r="MM484">
        <f>IFERROR(OW484,"")</f>
        <v/>
      </c>
      <c r="MN484">
        <f>IFERROR(OX484,"")</f>
        <v/>
      </c>
      <c r="MO484">
        <f>IFERROR(OY484,"")</f>
        <v/>
      </c>
      <c r="MP484" s="1">
        <f>COUNTIFS(#REF!,LT484,#REF!,1,#REF!,"&gt;="&amp;MC484,#REF!,"&lt;="&amp;MB484,#REF!,"&lt;="&amp;ME484,#REF!,"&gt;="&amp;MF484,#REF!,"="&amp;KV484,#REF!,"="&amp;KX484)</f>
        <v/>
      </c>
      <c r="MQ484" s="1">
        <f>COUNTIFS(#REF!,LT484,#REF!,0,#REF!,"&gt;="&amp;MC484,#REF!,"&lt;="&amp;MB484,#REF!,"&lt;="&amp;ME484,#REF!,"&gt;="&amp;MF484,#REF!,"="&amp;KV484,#REF!,"="&amp;KX484)</f>
        <v/>
      </c>
      <c r="MR484" s="1">
        <f>COUNTIFS(#REF!,LT484,#REF!,1,#REF!,"&gt;="&amp;MC484,#REF!,"&lt;="&amp;MB484,#REF!,"&lt;="&amp;ME484,#REF!,"&gt;="&amp;MF484,#REF!,"="&amp;KW484,#REF!,"="&amp;KY484)</f>
        <v/>
      </c>
      <c r="MS484" s="1">
        <f>COUNTIFS(#REF!,LT484,#REF!,0,#REF!,"&gt;="&amp;MC484,#REF!,"&lt;="&amp;MB484,#REF!,"&lt;="&amp;ME484,#REF!,"&gt;="&amp;MF484,#REF!,"="&amp;KW484,#REF!,"="&amp;KY484)</f>
        <v/>
      </c>
      <c r="MT484" s="1">
        <f>COUNTIFS(#REF!,LT484,#REF!,1,#REF!,"&gt;="&amp;MI484,#REF!,"&lt;="&amp;MH484,#REF!,"&lt;="&amp;ME484,#REF!,"&gt;="&amp;MF484)</f>
        <v/>
      </c>
      <c r="MU484" s="1">
        <f>COUNTIFS(#REF!,LT484,#REF!,0,#REF!,"&gt;="&amp;MI484,#REF!,"&lt;="&amp;MH484,#REF!,"&lt;="&amp;ME484,#REF!,"&gt;="&amp;MF484)</f>
        <v/>
      </c>
      <c r="MV484" s="1">
        <f>COUNTIFS(#REF!,LT484,#REF!,1,#REF!,"&gt;="&amp;MI484,#REF!,"&lt;="&amp;MH484,#REF!,"="&amp;KZ484,#REF!,"="&amp;LA484,#REF!,"&lt;="&amp;ME484,#REF!,"&gt;="&amp;MF484)</f>
        <v/>
      </c>
      <c r="MW484" s="1">
        <f>COUNTIFS(#REF!,LT484,#REF!,0,#REF!,"&gt;="&amp;MI484,#REF!,"&lt;="&amp;MH484,#REF!,"="&amp;KZ484,#REF!,"="&amp;LA484,#REF!,"&lt;="&amp;ME484,#REF!,"&gt;="&amp;MF484)</f>
        <v/>
      </c>
      <c r="MX484" s="1">
        <f>COUNTIFS(#REF!,LT484,#REF!,1,#REF!,"&gt;="&amp;MC484,#REF!,"&lt;="&amp;MB484,#REF!,"&lt;="&amp;ME484,#REF!,"&gt;="&amp;MF484)</f>
        <v/>
      </c>
      <c r="MY484" s="1">
        <f>COUNTIFS(#REF!,LT484,#REF!,0,#REF!,"&gt;="&amp;MC484,#REF!,"&lt;="&amp;MB484,#REF!,"&lt;="&amp;ME484,#REF!,"&gt;="&amp;MF484)</f>
        <v/>
      </c>
      <c r="MZ484" s="1">
        <f>COUNTIFS(#REF!,LT484,#REF!,1,#REF!,"&lt;="&amp;ME484,#REF!,"&gt;="&amp;MF484,#REF!,"="&amp;KV484,#REF!,"="&amp;KX484)</f>
        <v/>
      </c>
      <c r="NA484" s="1">
        <f>COUNTIFS(#REF!,LT484,#REF!,0,#REF!,"&lt;="&amp;ME484,#REF!,"&gt;="&amp;MF484,#REF!,"="&amp;KV484,#REF!,"="&amp;KX484)</f>
        <v/>
      </c>
      <c r="NB484" s="1">
        <f>COUNTIFS(#REF!,LT484,#REF!,1,#REF!,"&lt;="&amp;ME484,#REF!,"&gt;="&amp;MF484,#REF!,"="&amp;KW484,#REF!,"="&amp;KY484)</f>
        <v/>
      </c>
      <c r="NC484" s="1">
        <f>COUNTIFS(#REF!,LT484,#REF!,0,#REF!,"&lt;="&amp;ME484,#REF!,"&gt;="&amp;MF484,#REF!,"="&amp;KW484,#REF!,"="&amp;KY484)</f>
        <v/>
      </c>
      <c r="ND484" s="1">
        <f>COUNTIFS(#REF!,LT484,#REF!,1,#REF!,"&gt;="&amp;MC484,#REF!,"&lt;="&amp;MB484,#REF!,"&lt;="&amp;ME484,#REF!,"&gt;="&amp;MF484,#REF!,"="&amp;KV484,#REF!,"="&amp;KX484)</f>
        <v/>
      </c>
      <c r="NE484" s="1">
        <f>COUNTIFS(#REF!,LT484,#REF!,0,#REF!,"&gt;="&amp;MC484,#REF!,"&lt;="&amp;MB484,#REF!,"&lt;="&amp;ME484,#REF!,"&gt;="&amp;MF484,#REF!,"="&amp;KV484,#REF!,"="&amp;KX484)</f>
        <v/>
      </c>
      <c r="NF484" s="1">
        <f>COUNTIFS(#REF!,LT484,#REF!,1,#REF!,"&gt;="&amp;MC484,#REF!,"&lt;="&amp;MB484,#REF!,"&lt;="&amp;ME484,#REF!,"&gt;="&amp;MF484,#REF!,"="&amp;KW484,#REF!,"="&amp;KY484)</f>
        <v/>
      </c>
      <c r="NG484" s="1">
        <f>COUNTIFS(#REF!,LT484,#REF!,0,#REF!,"&gt;="&amp;MC484,#REF!,"&lt;="&amp;MB484,#REF!,"&lt;="&amp;ME484,#REF!,"&gt;="&amp;MF484,#REF!,"="&amp;KW484,#REF!,"="&amp;KY484)</f>
        <v/>
      </c>
      <c r="NH484" s="1">
        <f>COUNTIFS(#REF!,LT484,#REF!,1,#REF!,"&gt;="&amp;MC484,#REF!,"&lt;="&amp;MB484,#REF!,"&lt;="&amp;ME484,#REF!,"&gt;="&amp;MF484,#REF!,"="&amp;KZ484,#REF!,"="&amp;LA484)</f>
        <v/>
      </c>
      <c r="NI484" s="1">
        <f>COUNTIFS(#REF!,LT484,#REF!,0,#REF!,"&gt;="&amp;MC484,#REF!,"&lt;="&amp;MB484,#REF!,"&lt;="&amp;ME484,#REF!,"&gt;="&amp;MF484,#REF!,"="&amp;KZ484,#REF!,"="&amp;LA484)</f>
        <v/>
      </c>
      <c r="NJ484" s="1">
        <f>COUNTIFS(#REF!,LT484,#REF!,1,#REF!,"&gt;="&amp;MI484,#REF!,"&lt;="&amp;MH484,#REF!,"&lt;="&amp;ME484,#REF!,"&gt;="&amp;MF484)</f>
        <v/>
      </c>
      <c r="NK484" s="1">
        <f>COUNTIFS(#REF!,LT484,#REF!,0,#REF!,"&gt;="&amp;MI484,#REF!,"&lt;="&amp;MH484,#REF!,"&lt;="&amp;ME484,#REF!,"&gt;="&amp;MF484)</f>
        <v/>
      </c>
      <c r="NL484" s="1">
        <f>COUNTIFS(#REF!,LT484,#REF!,1,#REF!,"&gt;="&amp;MI484,#REF!,"&lt;="&amp;MH484,#REF!,"="&amp;KZ484,#REF!,"="&amp;LA484,#REF!,"&lt;="&amp;ME484,#REF!,"&gt;="&amp;MF484)</f>
        <v/>
      </c>
      <c r="NM484" s="1">
        <f>COUNTIFS(#REF!,LT484,#REF!,0,#REF!,"&gt;="&amp;MI484,#REF!,"&lt;="&amp;MH484,#REF!,"="&amp;KZ484,#REF!,"="&amp;LA484,#REF!,"&lt;="&amp;ME484,#REF!,"&gt;="&amp;MF484)</f>
        <v/>
      </c>
      <c r="NN484" s="1">
        <f>COUNTIFS(#REF!,LT484,#REF!,1,#REF!,"&gt;="&amp;MC484,#REF!,"&lt;="&amp;MB484,#REF!,"&lt;="&amp;ME484,#REF!,"&gt;="&amp;MF484)</f>
        <v/>
      </c>
      <c r="NO484" s="1">
        <f>COUNTIFS(#REF!,LT484,#REF!,0,#REF!,"&gt;="&amp;MC484,#REF!,"&lt;="&amp;MB484,#REF!,"&lt;="&amp;ME484,#REF!,"&gt;="&amp;MF484)</f>
        <v/>
      </c>
      <c r="NP484" s="1">
        <f>COUNTIFS(#REF!,LT484,#REF!,1,#REF!,"&lt;="&amp;ME484,#REF!,"&gt;="&amp;MF484,#REF!,"="&amp;KV484,#REF!,"="&amp;KX484)</f>
        <v/>
      </c>
      <c r="NQ484" s="1">
        <f>COUNTIFS(#REF!,LT484,#REF!,0,#REF!,"&lt;="&amp;ME484,#REF!,"&gt;="&amp;MF484,#REF!,"="&amp;KV484,#REF!,"="&amp;KX484)</f>
        <v/>
      </c>
      <c r="NR484" s="1">
        <f>COUNTIFS(#REF!,LT484,#REF!,1,#REF!,"&lt;="&amp;ME484,#REF!,"&gt;="&amp;MF484,#REF!,"="&amp;KW484,#REF!,"="&amp;KY484)</f>
        <v/>
      </c>
      <c r="NS484" s="1">
        <f>COUNTIFS(#REF!,LT484,#REF!,0,#REF!,"&lt;="&amp;ME484,#REF!,"&gt;="&amp;MF484,#REF!,"="&amp;KW484,#REF!,"="&amp;KY484)</f>
        <v/>
      </c>
      <c r="NT484" s="1">
        <f>MP484+MR484+MT484+MV484+MX484+MZ484+NB484</f>
        <v/>
      </c>
      <c r="NU484" s="1">
        <f>MQ484+MS484+MU484+MW484+MY484+NA484+NC484</f>
        <v/>
      </c>
      <c r="NV484" s="1">
        <f>NT484+NU484</f>
        <v/>
      </c>
      <c r="NW484" s="33">
        <f>NT484/(NT484+NU484)</f>
        <v/>
      </c>
      <c r="NX484" s="3">
        <f>1/NW484</f>
        <v/>
      </c>
      <c r="NY484" s="1">
        <f>LH484</f>
        <v/>
      </c>
      <c r="NZ484" s="79">
        <f>(NW484*((NY484-1)*0.98))-((1-NW484)*1)</f>
        <v/>
      </c>
      <c r="OA484" s="34">
        <f>IF(LR484&lt;0.9,0,IF(AND(LR484&gt;1.1),0,1))</f>
        <v/>
      </c>
      <c r="OB484" s="34">
        <f>IF(LS484&lt;0.9,0,IF(AND(LS484&gt;1.1),0,1))</f>
        <v/>
      </c>
      <c r="OC484" s="32">
        <f>IF(NV484&gt;99,1,0)</f>
        <v/>
      </c>
      <c r="OD484" s="32">
        <f>IF(NZ484&gt;0.0799,1,0)</f>
        <v/>
      </c>
      <c r="OE484" s="32">
        <f>IF(NZ484&gt;OM484,1,0)</f>
        <v/>
      </c>
      <c r="OF484" s="32">
        <f>OC484+OD484+OE484+OA484+OB484</f>
        <v/>
      </c>
      <c r="OG484" s="1">
        <f>ND484+NF484+NH484+NJ484+NL484+NN484+NP484+NR484</f>
        <v/>
      </c>
      <c r="OH484" s="1">
        <f>NE484+NG484+NI484+NK484+NM484+NO484+NQ484+NS484</f>
        <v/>
      </c>
      <c r="OI484" s="1">
        <f>OG484+OH484</f>
        <v/>
      </c>
      <c r="OJ484" s="33">
        <f>OG484/(OG484+OH484)</f>
        <v/>
      </c>
      <c r="OK484" s="3">
        <f>1/OJ484</f>
        <v/>
      </c>
      <c r="OL484" s="1">
        <f>LI484</f>
        <v/>
      </c>
      <c r="OM484" s="79">
        <f>(OJ484*((OL484-1)*0.98))-((1-OJ484)*1)</f>
        <v/>
      </c>
      <c r="ON484" s="34">
        <f>IF(LR484&lt;0.9,0,IF(AND(LR484&gt;1.1),0,1))</f>
        <v/>
      </c>
      <c r="OO484" s="34">
        <f>IF(LS484&lt;0.9,0,IF(AND(LS484&gt;1.1),0,1))</f>
        <v/>
      </c>
      <c r="OP484" s="32">
        <f>IF(OI484&gt;99,1,0)</f>
        <v/>
      </c>
      <c r="OQ484" s="32">
        <f>IF(OM484&gt;0.0799,1,0)</f>
        <v/>
      </c>
      <c r="OR484" s="32">
        <f>IF(OM484&gt;OZ484,1,0)</f>
        <v/>
      </c>
      <c r="OS484" s="32">
        <f>OP484+OQ484+OR484+ON484+OO484</f>
        <v/>
      </c>
      <c r="OT484">
        <f>IF(OF484=5,"BackHome0-0",IF(AND(OS484=5),"BackAway0-0",""))</f>
        <v/>
      </c>
      <c r="OU484">
        <f>IF(OF484=5,KN484,IF(AND(OS484=5),KO484,""))</f>
        <v/>
      </c>
      <c r="OV484">
        <f>IF(OF484=5,"Match Odds",IF(AND(OS484=5),"Match Odds",""))</f>
        <v/>
      </c>
      <c r="OW484">
        <f>IF(OF484=5,KP484,IF(AND(OS484=5),KP484,""))</f>
        <v/>
      </c>
      <c r="OX484">
        <f>IF(OF484=5,"MATCH_ODDS",IF(AND(OS484=5),"MATCH_ODDS",""))</f>
        <v/>
      </c>
      <c r="OY484">
        <f>IF(OF484=5,"BACK",IF(AND(OS484=5),"BACK",""))</f>
        <v/>
      </c>
    </row>
    <row r="485" ht="16.5" customHeight="1" thickBot="1" thickTop="1">
      <c r="A485" s="2" t="n"/>
      <c r="KN485" s="1">
        <f>IF(INDEX(#REF!,MATCH('HT 0-0'!D485,#REF!,0))=INDEX(#REF!,MATCH('HT 0-0'!D485,#REF!,0)),INDEX(#REF!,MATCH('HT 0-0'!D485,#REF!,0)),"ERROR")</f>
        <v/>
      </c>
      <c r="KO485" s="1">
        <f>IF(INDEX(#REF!,MATCH('HT 0-0'!E485,#REF!,0))=INDEX(#REF!,MATCH('HT 0-0'!E485,#REF!,0)),INDEX(#REF!,MATCH('HT 0-0'!E485,#REF!,0)),"ERROR")</f>
        <v/>
      </c>
      <c r="KP485" s="1">
        <f>KN485&amp;" v "&amp;KO485</f>
        <v/>
      </c>
      <c r="KQ485">
        <f>B485&amp;"_"&amp;C485</f>
        <v/>
      </c>
      <c r="KR485" s="1">
        <f>IF((HW485/KK485)&lt;0.335,"G",IF((HW485/KK485)&gt;0.67,"R","A"))</f>
        <v/>
      </c>
      <c r="KS485" s="1">
        <f>IF((HX485/KK485)&lt;0.335,"G",IF((HX485/KK485)&gt;0.67,"R","A"))</f>
        <v/>
      </c>
      <c r="KT485" s="1">
        <f>IF((IH485/KK485)&lt;0.335,"G",IF((IH485/KK485)&gt;0.67,"R","A"))</f>
        <v/>
      </c>
      <c r="KU485" s="1">
        <f>IF((II485/KK485)&lt;0.335,"G",IF((II485/KK485)&gt;0.67,"R","A"))</f>
        <v/>
      </c>
      <c r="KV485" s="1">
        <f>IF((HZ485/KK485)&lt;0.335,"G",IF((HZ485/KK485)&gt;0.67,"R","A"))</f>
        <v/>
      </c>
      <c r="KW485" s="1">
        <f>IF((HY485/KK485)&lt;0.335,"G",IF((HY485/KK485)&gt;0.67,"R","A"))</f>
        <v/>
      </c>
      <c r="KX485" s="1">
        <f>IF((IK485/KK485)&lt;0.335,"G",IF((IK485/KK485)&gt;0.67,"R","A"))</f>
        <v/>
      </c>
      <c r="KY485" s="1">
        <f>IF((IJ485/KK485)&lt;0.335,"G",IF((IJ485/KK485)&gt;0.67,"R","A"))</f>
        <v/>
      </c>
      <c r="KZ485" s="1">
        <f>IF((HQ485/KK485)&lt;0.335,"G",IF((HQ485/KK485)&gt;0.67,"R","A"))</f>
        <v/>
      </c>
      <c r="LA485" s="1">
        <f>IF((IB485/KK485)&lt;0.335,"G",IF((IB485/KK485)&gt;0.67,"R","A"))</f>
        <v/>
      </c>
      <c r="LB485">
        <f>IF(LQ485="0-0",INDEX(Scrape!#REF!,MATCH('HT 0-0'!KP485,Scrape!$B:$B,0)),"")</f>
        <v/>
      </c>
      <c r="LC485">
        <f>IF(LQ485="0-0",INDEX(Scrape!$A:$A,MATCH('HT 0-0'!KP485,Scrape!$B:$B,0)),"")</f>
        <v/>
      </c>
      <c r="LD485">
        <f>IF(LQ485="0-0",INDEX(Scrape!$B:$B,MATCH('HT 0-0'!KP485,Scrape!$B:$B,0)),"")</f>
        <v/>
      </c>
      <c r="LE485">
        <f>IF(LQ485="0-0",INDEX(Scrape!$C:$C,MATCH('HT 0-0'!KP485,Scrape!$B:$B,0)),"")</f>
        <v/>
      </c>
      <c r="LF485">
        <f>IF(LQ485="0-0",INDEX(Scrape!$D:$D,MATCH('HT 0-0'!KP485,Scrape!$B:$B,0)),"")</f>
        <v/>
      </c>
      <c r="LG485">
        <f>IF(LQ485="0-0",INDEX(Scrape!$E:$E,MATCH('HT 0-0'!KP485,Scrape!$B:$B,0)),"")</f>
        <v/>
      </c>
      <c r="LH485">
        <f>IF(LQ485="0-0",INDEX(Scrape!$F:$F,MATCH('HT 0-0'!KP485,Scrape!$B:$B,0)),"")</f>
        <v/>
      </c>
      <c r="LI485">
        <f>IF(LQ485="0-0",INDEX(Scrape!$G:$G,MATCH('HT 0-0'!KP485,Scrape!$B:$B,0)),"")</f>
        <v/>
      </c>
      <c r="LJ485">
        <f>IF(LQ485="0-0",INDEX(Scrape!$H:$H,MATCH('HT 0-0'!KP485,Scrape!$B:$B,0)),"")</f>
        <v/>
      </c>
      <c r="LK485">
        <f>IF(LQ485="0-0",INDEX(Scrape!$I:$I,MATCH('HT 0-0'!KP485,Scrape!$B:$B,0)),"")</f>
        <v/>
      </c>
      <c r="LL485">
        <f>IF(LQ485="0-0",INDEX(Scrape!$J:$J,MATCH('HT 0-0'!KP485,Scrape!$B:$B,0)),"")</f>
        <v/>
      </c>
      <c r="LM485">
        <f>IF(LQ485="0-0",INDEX(Scrape!$K:$K,MATCH('HT 0-0'!KP485,Scrape!$B:$B,0)),"")</f>
        <v/>
      </c>
      <c r="LN485">
        <f>IF(LQ485="0-0",INDEX(Scrape!$L:$L,MATCH('HT 0-0'!KP485,Scrape!$B:$B,0)),"")</f>
        <v/>
      </c>
      <c r="LO485">
        <f>IF(LQ485="0-0",INDEX(Scrape!$M:$M,MATCH('HT 0-0'!KP485,Scrape!$B:$B,0)),"")</f>
        <v/>
      </c>
      <c r="LP485">
        <f>IF(LQ485="0-0",INDEX(Scrape!$N:$N,MATCH('HT 0-0'!KP485,Scrape!$B:$B,0)),"")</f>
        <v/>
      </c>
      <c r="LQ485">
        <f>INDEX(Scrape!$O:$O,MATCH('HT 0-0'!KP485,Scrape!$B:$B,0))</f>
        <v/>
      </c>
      <c r="LR485">
        <f>(1/LJ485)+(1/LI485)+(1/LH485)</f>
        <v/>
      </c>
      <c r="LS485">
        <f>(1/LG485)+(1/LF485)+(1/LE485)</f>
        <v/>
      </c>
      <c r="LT485" s="8">
        <f>IF(INDEX(#REF!,MATCH(KQ485,#REF!,0))=INDEX(#REF!,MATCH(KQ485,#REF!,0)),INDEX(#REF!,MATCH(KQ485,#REF!,0)),"ERROR")</f>
        <v/>
      </c>
      <c r="LU485" s="4">
        <f>IF(KR485="G",2,IF(KR485="R",0.5,IF(KR485="A",1)))</f>
        <v/>
      </c>
      <c r="LV485" s="4">
        <f>IF(KS485="G",0.5,IF(KS485="R",2,IF(KS485="A",1)))</f>
        <v/>
      </c>
      <c r="LW485" s="4">
        <f>IF(KT485="G",2,IF(KT485="R",0.5,IF(KT485="A",1)))</f>
        <v/>
      </c>
      <c r="LX485" s="4">
        <f>IF(KU485="G",0.5,IF(KU485="R",2,IF(KU485="A",1)))</f>
        <v/>
      </c>
      <c r="LY485" s="7">
        <f>(LK485*(LU485+LX485)+(LL485*(LU485+LX485)))</f>
        <v/>
      </c>
      <c r="LZ485" s="7">
        <f>(LN485*(LV485+LW485)+(LO485*(LV485+LW485)))</f>
        <v/>
      </c>
      <c r="MA485" s="11">
        <f>LY485-LZ485</f>
        <v/>
      </c>
      <c r="MB485" s="5">
        <f>MA485+2</f>
        <v/>
      </c>
      <c r="MC485" s="6">
        <f>MA485-2</f>
        <v/>
      </c>
      <c r="MD485" s="4">
        <f>LE485</f>
        <v/>
      </c>
      <c r="ME485" s="9">
        <f>IF(MD485=0,1000,MD485+0.75)</f>
        <v/>
      </c>
      <c r="MF485" s="10">
        <f>IF(MD485=0,0,MD485-0.75)</f>
        <v/>
      </c>
      <c r="MG485" s="4">
        <f>((LM485*(LU485+LX485))-((LP485*(LV485+LW485))))</f>
        <v/>
      </c>
      <c r="MH485" s="9">
        <f>MG485*1.2</f>
        <v/>
      </c>
      <c r="MI485" s="10">
        <f>MG485*0.8</f>
        <v/>
      </c>
      <c r="MJ485">
        <f>IFERROR(OT485,"")</f>
        <v/>
      </c>
      <c r="MK485">
        <f>IFERROR(OU485,"")</f>
        <v/>
      </c>
      <c r="ML485">
        <f>IFERROR(OV485,"")</f>
        <v/>
      </c>
      <c r="MM485">
        <f>IFERROR(OW485,"")</f>
        <v/>
      </c>
      <c r="MN485">
        <f>IFERROR(OX485,"")</f>
        <v/>
      </c>
      <c r="MO485">
        <f>IFERROR(OY485,"")</f>
        <v/>
      </c>
      <c r="MP485" s="1">
        <f>COUNTIFS(#REF!,LT485,#REF!,1,#REF!,"&gt;="&amp;MC485,#REF!,"&lt;="&amp;MB485,#REF!,"&lt;="&amp;ME485,#REF!,"&gt;="&amp;MF485,#REF!,"="&amp;KV485,#REF!,"="&amp;KX485)</f>
        <v/>
      </c>
      <c r="MQ485" s="1">
        <f>COUNTIFS(#REF!,LT485,#REF!,0,#REF!,"&gt;="&amp;MC485,#REF!,"&lt;="&amp;MB485,#REF!,"&lt;="&amp;ME485,#REF!,"&gt;="&amp;MF485,#REF!,"="&amp;KV485,#REF!,"="&amp;KX485)</f>
        <v/>
      </c>
      <c r="MR485" s="1">
        <f>COUNTIFS(#REF!,LT485,#REF!,1,#REF!,"&gt;="&amp;MC485,#REF!,"&lt;="&amp;MB485,#REF!,"&lt;="&amp;ME485,#REF!,"&gt;="&amp;MF485,#REF!,"="&amp;KW485,#REF!,"="&amp;KY485)</f>
        <v/>
      </c>
      <c r="MS485" s="1">
        <f>COUNTIFS(#REF!,LT485,#REF!,0,#REF!,"&gt;="&amp;MC485,#REF!,"&lt;="&amp;MB485,#REF!,"&lt;="&amp;ME485,#REF!,"&gt;="&amp;MF485,#REF!,"="&amp;KW485,#REF!,"="&amp;KY485)</f>
        <v/>
      </c>
      <c r="MT485" s="1">
        <f>COUNTIFS(#REF!,LT485,#REF!,1,#REF!,"&gt;="&amp;MI485,#REF!,"&lt;="&amp;MH485,#REF!,"&lt;="&amp;ME485,#REF!,"&gt;="&amp;MF485)</f>
        <v/>
      </c>
      <c r="MU485" s="1">
        <f>COUNTIFS(#REF!,LT485,#REF!,0,#REF!,"&gt;="&amp;MI485,#REF!,"&lt;="&amp;MH485,#REF!,"&lt;="&amp;ME485,#REF!,"&gt;="&amp;MF485)</f>
        <v/>
      </c>
      <c r="MV485" s="1">
        <f>COUNTIFS(#REF!,LT485,#REF!,1,#REF!,"&gt;="&amp;MI485,#REF!,"&lt;="&amp;MH485,#REF!,"="&amp;KZ485,#REF!,"="&amp;LA485,#REF!,"&lt;="&amp;ME485,#REF!,"&gt;="&amp;MF485)</f>
        <v/>
      </c>
      <c r="MW485" s="1">
        <f>COUNTIFS(#REF!,LT485,#REF!,0,#REF!,"&gt;="&amp;MI485,#REF!,"&lt;="&amp;MH485,#REF!,"="&amp;KZ485,#REF!,"="&amp;LA485,#REF!,"&lt;="&amp;ME485,#REF!,"&gt;="&amp;MF485)</f>
        <v/>
      </c>
      <c r="MX485" s="1">
        <f>COUNTIFS(#REF!,LT485,#REF!,1,#REF!,"&gt;="&amp;MC485,#REF!,"&lt;="&amp;MB485,#REF!,"&lt;="&amp;ME485,#REF!,"&gt;="&amp;MF485)</f>
        <v/>
      </c>
      <c r="MY485" s="1">
        <f>COUNTIFS(#REF!,LT485,#REF!,0,#REF!,"&gt;="&amp;MC485,#REF!,"&lt;="&amp;MB485,#REF!,"&lt;="&amp;ME485,#REF!,"&gt;="&amp;MF485)</f>
        <v/>
      </c>
      <c r="MZ485" s="1">
        <f>COUNTIFS(#REF!,LT485,#REF!,1,#REF!,"&lt;="&amp;ME485,#REF!,"&gt;="&amp;MF485,#REF!,"="&amp;KV485,#REF!,"="&amp;KX485)</f>
        <v/>
      </c>
      <c r="NA485" s="1">
        <f>COUNTIFS(#REF!,LT485,#REF!,0,#REF!,"&lt;="&amp;ME485,#REF!,"&gt;="&amp;MF485,#REF!,"="&amp;KV485,#REF!,"="&amp;KX485)</f>
        <v/>
      </c>
      <c r="NB485" s="1">
        <f>COUNTIFS(#REF!,LT485,#REF!,1,#REF!,"&lt;="&amp;ME485,#REF!,"&gt;="&amp;MF485,#REF!,"="&amp;KW485,#REF!,"="&amp;KY485)</f>
        <v/>
      </c>
      <c r="NC485" s="1">
        <f>COUNTIFS(#REF!,LT485,#REF!,0,#REF!,"&lt;="&amp;ME485,#REF!,"&gt;="&amp;MF485,#REF!,"="&amp;KW485,#REF!,"="&amp;KY485)</f>
        <v/>
      </c>
      <c r="ND485" s="1">
        <f>COUNTIFS(#REF!,LT485,#REF!,1,#REF!,"&gt;="&amp;MC485,#REF!,"&lt;="&amp;MB485,#REF!,"&lt;="&amp;ME485,#REF!,"&gt;="&amp;MF485,#REF!,"="&amp;KV485,#REF!,"="&amp;KX485)</f>
        <v/>
      </c>
      <c r="NE485" s="1">
        <f>COUNTIFS(#REF!,LT485,#REF!,0,#REF!,"&gt;="&amp;MC485,#REF!,"&lt;="&amp;MB485,#REF!,"&lt;="&amp;ME485,#REF!,"&gt;="&amp;MF485,#REF!,"="&amp;KV485,#REF!,"="&amp;KX485)</f>
        <v/>
      </c>
      <c r="NF485" s="1">
        <f>COUNTIFS(#REF!,LT485,#REF!,1,#REF!,"&gt;="&amp;MC485,#REF!,"&lt;="&amp;MB485,#REF!,"&lt;="&amp;ME485,#REF!,"&gt;="&amp;MF485,#REF!,"="&amp;KW485,#REF!,"="&amp;KY485)</f>
        <v/>
      </c>
      <c r="NG485" s="1">
        <f>COUNTIFS(#REF!,LT485,#REF!,0,#REF!,"&gt;="&amp;MC485,#REF!,"&lt;="&amp;MB485,#REF!,"&lt;="&amp;ME485,#REF!,"&gt;="&amp;MF485,#REF!,"="&amp;KW485,#REF!,"="&amp;KY485)</f>
        <v/>
      </c>
      <c r="NH485" s="1">
        <f>COUNTIFS(#REF!,LT485,#REF!,1,#REF!,"&gt;="&amp;MC485,#REF!,"&lt;="&amp;MB485,#REF!,"&lt;="&amp;ME485,#REF!,"&gt;="&amp;MF485,#REF!,"="&amp;KZ485,#REF!,"="&amp;LA485)</f>
        <v/>
      </c>
      <c r="NI485" s="1">
        <f>COUNTIFS(#REF!,LT485,#REF!,0,#REF!,"&gt;="&amp;MC485,#REF!,"&lt;="&amp;MB485,#REF!,"&lt;="&amp;ME485,#REF!,"&gt;="&amp;MF485,#REF!,"="&amp;KZ485,#REF!,"="&amp;LA485)</f>
        <v/>
      </c>
      <c r="NJ485" s="1">
        <f>COUNTIFS(#REF!,LT485,#REF!,1,#REF!,"&gt;="&amp;MI485,#REF!,"&lt;="&amp;MH485,#REF!,"&lt;="&amp;ME485,#REF!,"&gt;="&amp;MF485)</f>
        <v/>
      </c>
      <c r="NK485" s="1">
        <f>COUNTIFS(#REF!,LT485,#REF!,0,#REF!,"&gt;="&amp;MI485,#REF!,"&lt;="&amp;MH485,#REF!,"&lt;="&amp;ME485,#REF!,"&gt;="&amp;MF485)</f>
        <v/>
      </c>
      <c r="NL485" s="1">
        <f>COUNTIFS(#REF!,LT485,#REF!,1,#REF!,"&gt;="&amp;MI485,#REF!,"&lt;="&amp;MH485,#REF!,"="&amp;KZ485,#REF!,"="&amp;LA485,#REF!,"&lt;="&amp;ME485,#REF!,"&gt;="&amp;MF485)</f>
        <v/>
      </c>
      <c r="NM485" s="1">
        <f>COUNTIFS(#REF!,LT485,#REF!,0,#REF!,"&gt;="&amp;MI485,#REF!,"&lt;="&amp;MH485,#REF!,"="&amp;KZ485,#REF!,"="&amp;LA485,#REF!,"&lt;="&amp;ME485,#REF!,"&gt;="&amp;MF485)</f>
        <v/>
      </c>
      <c r="NN485" s="1">
        <f>COUNTIFS(#REF!,LT485,#REF!,1,#REF!,"&gt;="&amp;MC485,#REF!,"&lt;="&amp;MB485,#REF!,"&lt;="&amp;ME485,#REF!,"&gt;="&amp;MF485)</f>
        <v/>
      </c>
      <c r="NO485" s="1">
        <f>COUNTIFS(#REF!,LT485,#REF!,0,#REF!,"&gt;="&amp;MC485,#REF!,"&lt;="&amp;MB485,#REF!,"&lt;="&amp;ME485,#REF!,"&gt;="&amp;MF485)</f>
        <v/>
      </c>
      <c r="NP485" s="1">
        <f>COUNTIFS(#REF!,LT485,#REF!,1,#REF!,"&lt;="&amp;ME485,#REF!,"&gt;="&amp;MF485,#REF!,"="&amp;KV485,#REF!,"="&amp;KX485)</f>
        <v/>
      </c>
      <c r="NQ485" s="1">
        <f>COUNTIFS(#REF!,LT485,#REF!,0,#REF!,"&lt;="&amp;ME485,#REF!,"&gt;="&amp;MF485,#REF!,"="&amp;KV485,#REF!,"="&amp;KX485)</f>
        <v/>
      </c>
      <c r="NR485" s="1">
        <f>COUNTIFS(#REF!,LT485,#REF!,1,#REF!,"&lt;="&amp;ME485,#REF!,"&gt;="&amp;MF485,#REF!,"="&amp;KW485,#REF!,"="&amp;KY485)</f>
        <v/>
      </c>
      <c r="NS485" s="1">
        <f>COUNTIFS(#REF!,LT485,#REF!,0,#REF!,"&lt;="&amp;ME485,#REF!,"&gt;="&amp;MF485,#REF!,"="&amp;KW485,#REF!,"="&amp;KY485)</f>
        <v/>
      </c>
      <c r="NT485" s="1">
        <f>MP485+MR485+MT485+MV485+MX485+MZ485+NB485</f>
        <v/>
      </c>
      <c r="NU485" s="1">
        <f>MQ485+MS485+MU485+MW485+MY485+NA485+NC485</f>
        <v/>
      </c>
      <c r="NV485" s="1">
        <f>NT485+NU485</f>
        <v/>
      </c>
      <c r="NW485" s="33">
        <f>NT485/(NT485+NU485)</f>
        <v/>
      </c>
      <c r="NX485" s="3">
        <f>1/NW485</f>
        <v/>
      </c>
      <c r="NY485" s="1">
        <f>LH485</f>
        <v/>
      </c>
      <c r="NZ485" s="79">
        <f>(NW485*((NY485-1)*0.98))-((1-NW485)*1)</f>
        <v/>
      </c>
      <c r="OA485" s="34">
        <f>IF(LR485&lt;0.9,0,IF(AND(LR485&gt;1.1),0,1))</f>
        <v/>
      </c>
      <c r="OB485" s="34">
        <f>IF(LS485&lt;0.9,0,IF(AND(LS485&gt;1.1),0,1))</f>
        <v/>
      </c>
      <c r="OC485" s="32">
        <f>IF(NV485&gt;99,1,0)</f>
        <v/>
      </c>
      <c r="OD485" s="32">
        <f>IF(NZ485&gt;0.0799,1,0)</f>
        <v/>
      </c>
      <c r="OE485" s="32">
        <f>IF(NZ485&gt;OM485,1,0)</f>
        <v/>
      </c>
      <c r="OF485" s="32">
        <f>OC485+OD485+OE485+OA485+OB485</f>
        <v/>
      </c>
      <c r="OG485" s="1">
        <f>ND485+NF485+NH485+NJ485+NL485+NN485+NP485+NR485</f>
        <v/>
      </c>
      <c r="OH485" s="1">
        <f>NE485+NG485+NI485+NK485+NM485+NO485+NQ485+NS485</f>
        <v/>
      </c>
      <c r="OI485" s="1">
        <f>OG485+OH485</f>
        <v/>
      </c>
      <c r="OJ485" s="33">
        <f>OG485/(OG485+OH485)</f>
        <v/>
      </c>
      <c r="OK485" s="3">
        <f>1/OJ485</f>
        <v/>
      </c>
      <c r="OL485" s="1">
        <f>LI485</f>
        <v/>
      </c>
      <c r="OM485" s="79">
        <f>(OJ485*((OL485-1)*0.98))-((1-OJ485)*1)</f>
        <v/>
      </c>
      <c r="ON485" s="34">
        <f>IF(LR485&lt;0.9,0,IF(AND(LR485&gt;1.1),0,1))</f>
        <v/>
      </c>
      <c r="OO485" s="34">
        <f>IF(LS485&lt;0.9,0,IF(AND(LS485&gt;1.1),0,1))</f>
        <v/>
      </c>
      <c r="OP485" s="32">
        <f>IF(OI485&gt;99,1,0)</f>
        <v/>
      </c>
      <c r="OQ485" s="32">
        <f>IF(OM485&gt;0.0799,1,0)</f>
        <v/>
      </c>
      <c r="OR485" s="32">
        <f>IF(OM485&gt;OZ485,1,0)</f>
        <v/>
      </c>
      <c r="OS485" s="32">
        <f>OP485+OQ485+OR485+ON485+OO485</f>
        <v/>
      </c>
      <c r="OT485">
        <f>IF(OF485=5,"BackHome0-0",IF(AND(OS485=5),"BackAway0-0",""))</f>
        <v/>
      </c>
      <c r="OU485">
        <f>IF(OF485=5,KN485,IF(AND(OS485=5),KO485,""))</f>
        <v/>
      </c>
      <c r="OV485">
        <f>IF(OF485=5,"Match Odds",IF(AND(OS485=5),"Match Odds",""))</f>
        <v/>
      </c>
      <c r="OW485">
        <f>IF(OF485=5,KP485,IF(AND(OS485=5),KP485,""))</f>
        <v/>
      </c>
      <c r="OX485">
        <f>IF(OF485=5,"MATCH_ODDS",IF(AND(OS485=5),"MATCH_ODDS",""))</f>
        <v/>
      </c>
      <c r="OY485">
        <f>IF(OF485=5,"BACK",IF(AND(OS485=5),"BACK",""))</f>
        <v/>
      </c>
    </row>
    <row r="486" ht="16.5" customHeight="1" thickBot="1" thickTop="1">
      <c r="A486" s="2" t="n"/>
      <c r="KN486" s="1">
        <f>IF(INDEX(#REF!,MATCH('HT 0-0'!D486,#REF!,0))=INDEX(#REF!,MATCH('HT 0-0'!D486,#REF!,0)),INDEX(#REF!,MATCH('HT 0-0'!D486,#REF!,0)),"ERROR")</f>
        <v/>
      </c>
      <c r="KO486" s="1">
        <f>IF(INDEX(#REF!,MATCH('HT 0-0'!E486,#REF!,0))=INDEX(#REF!,MATCH('HT 0-0'!E486,#REF!,0)),INDEX(#REF!,MATCH('HT 0-0'!E486,#REF!,0)),"ERROR")</f>
        <v/>
      </c>
      <c r="KP486" s="1">
        <f>KN486&amp;" v "&amp;KO486</f>
        <v/>
      </c>
      <c r="KQ486">
        <f>B486&amp;"_"&amp;C486</f>
        <v/>
      </c>
      <c r="KR486" s="1">
        <f>IF((HW486/KK486)&lt;0.335,"G",IF((HW486/KK486)&gt;0.67,"R","A"))</f>
        <v/>
      </c>
      <c r="KS486" s="1">
        <f>IF((HX486/KK486)&lt;0.335,"G",IF((HX486/KK486)&gt;0.67,"R","A"))</f>
        <v/>
      </c>
      <c r="KT486" s="1">
        <f>IF((IH486/KK486)&lt;0.335,"G",IF((IH486/KK486)&gt;0.67,"R","A"))</f>
        <v/>
      </c>
      <c r="KU486" s="1">
        <f>IF((II486/KK486)&lt;0.335,"G",IF((II486/KK486)&gt;0.67,"R","A"))</f>
        <v/>
      </c>
      <c r="KV486" s="1">
        <f>IF((HZ486/KK486)&lt;0.335,"G",IF((HZ486/KK486)&gt;0.67,"R","A"))</f>
        <v/>
      </c>
      <c r="KW486" s="1">
        <f>IF((HY486/KK486)&lt;0.335,"G",IF((HY486/KK486)&gt;0.67,"R","A"))</f>
        <v/>
      </c>
      <c r="KX486" s="1">
        <f>IF((IK486/KK486)&lt;0.335,"G",IF((IK486/KK486)&gt;0.67,"R","A"))</f>
        <v/>
      </c>
      <c r="KY486" s="1">
        <f>IF((IJ486/KK486)&lt;0.335,"G",IF((IJ486/KK486)&gt;0.67,"R","A"))</f>
        <v/>
      </c>
      <c r="KZ486" s="1">
        <f>IF((HQ486/KK486)&lt;0.335,"G",IF((HQ486/KK486)&gt;0.67,"R","A"))</f>
        <v/>
      </c>
      <c r="LA486" s="1">
        <f>IF((IB486/KK486)&lt;0.335,"G",IF((IB486/KK486)&gt;0.67,"R","A"))</f>
        <v/>
      </c>
      <c r="LB486">
        <f>IF(LQ486="0-0",INDEX(Scrape!#REF!,MATCH('HT 0-0'!KP486,Scrape!$B:$B,0)),"")</f>
        <v/>
      </c>
      <c r="LC486">
        <f>IF(LQ486="0-0",INDEX(Scrape!$A:$A,MATCH('HT 0-0'!KP486,Scrape!$B:$B,0)),"")</f>
        <v/>
      </c>
      <c r="LD486">
        <f>IF(LQ486="0-0",INDEX(Scrape!$B:$B,MATCH('HT 0-0'!KP486,Scrape!$B:$B,0)),"")</f>
        <v/>
      </c>
      <c r="LE486">
        <f>IF(LQ486="0-0",INDEX(Scrape!$C:$C,MATCH('HT 0-0'!KP486,Scrape!$B:$B,0)),"")</f>
        <v/>
      </c>
      <c r="LF486">
        <f>IF(LQ486="0-0",INDEX(Scrape!$D:$D,MATCH('HT 0-0'!KP486,Scrape!$B:$B,0)),"")</f>
        <v/>
      </c>
      <c r="LG486">
        <f>IF(LQ486="0-0",INDEX(Scrape!$E:$E,MATCH('HT 0-0'!KP486,Scrape!$B:$B,0)),"")</f>
        <v/>
      </c>
      <c r="LH486">
        <f>IF(LQ486="0-0",INDEX(Scrape!$F:$F,MATCH('HT 0-0'!KP486,Scrape!$B:$B,0)),"")</f>
        <v/>
      </c>
      <c r="LI486">
        <f>IF(LQ486="0-0",INDEX(Scrape!$G:$G,MATCH('HT 0-0'!KP486,Scrape!$B:$B,0)),"")</f>
        <v/>
      </c>
      <c r="LJ486">
        <f>IF(LQ486="0-0",INDEX(Scrape!$H:$H,MATCH('HT 0-0'!KP486,Scrape!$B:$B,0)),"")</f>
        <v/>
      </c>
      <c r="LK486">
        <f>IF(LQ486="0-0",INDEX(Scrape!$I:$I,MATCH('HT 0-0'!KP486,Scrape!$B:$B,0)),"")</f>
        <v/>
      </c>
      <c r="LL486">
        <f>IF(LQ486="0-0",INDEX(Scrape!$J:$J,MATCH('HT 0-0'!KP486,Scrape!$B:$B,0)),"")</f>
        <v/>
      </c>
      <c r="LM486">
        <f>IF(LQ486="0-0",INDEX(Scrape!$K:$K,MATCH('HT 0-0'!KP486,Scrape!$B:$B,0)),"")</f>
        <v/>
      </c>
      <c r="LN486">
        <f>IF(LQ486="0-0",INDEX(Scrape!$L:$L,MATCH('HT 0-0'!KP486,Scrape!$B:$B,0)),"")</f>
        <v/>
      </c>
      <c r="LO486">
        <f>IF(LQ486="0-0",INDEX(Scrape!$M:$M,MATCH('HT 0-0'!KP486,Scrape!$B:$B,0)),"")</f>
        <v/>
      </c>
      <c r="LP486">
        <f>IF(LQ486="0-0",INDEX(Scrape!$N:$N,MATCH('HT 0-0'!KP486,Scrape!$B:$B,0)),"")</f>
        <v/>
      </c>
      <c r="LQ486">
        <f>INDEX(Scrape!$O:$O,MATCH('HT 0-0'!KP486,Scrape!$B:$B,0))</f>
        <v/>
      </c>
      <c r="LR486">
        <f>(1/LJ486)+(1/LI486)+(1/LH486)</f>
        <v/>
      </c>
      <c r="LS486">
        <f>(1/LG486)+(1/LF486)+(1/LE486)</f>
        <v/>
      </c>
      <c r="LT486" s="8">
        <f>IF(INDEX(#REF!,MATCH(KQ486,#REF!,0))=INDEX(#REF!,MATCH(KQ486,#REF!,0)),INDEX(#REF!,MATCH(KQ486,#REF!,0)),"ERROR")</f>
        <v/>
      </c>
      <c r="LU486" s="4">
        <f>IF(KR486="G",2,IF(KR486="R",0.5,IF(KR486="A",1)))</f>
        <v/>
      </c>
      <c r="LV486" s="4">
        <f>IF(KS486="G",0.5,IF(KS486="R",2,IF(KS486="A",1)))</f>
        <v/>
      </c>
      <c r="LW486" s="4">
        <f>IF(KT486="G",2,IF(KT486="R",0.5,IF(KT486="A",1)))</f>
        <v/>
      </c>
      <c r="LX486" s="4">
        <f>IF(KU486="G",0.5,IF(KU486="R",2,IF(KU486="A",1)))</f>
        <v/>
      </c>
      <c r="LY486" s="7">
        <f>(LK486*(LU486+LX486)+(LL486*(LU486+LX486)))</f>
        <v/>
      </c>
      <c r="LZ486" s="7">
        <f>(LN486*(LV486+LW486)+(LO486*(LV486+LW486)))</f>
        <v/>
      </c>
      <c r="MA486" s="11">
        <f>LY486-LZ486</f>
        <v/>
      </c>
      <c r="MB486" s="5">
        <f>MA486+2</f>
        <v/>
      </c>
      <c r="MC486" s="6">
        <f>MA486-2</f>
        <v/>
      </c>
      <c r="MD486" s="4">
        <f>LE486</f>
        <v/>
      </c>
      <c r="ME486" s="9">
        <f>IF(MD486=0,1000,MD486+0.75)</f>
        <v/>
      </c>
      <c r="MF486" s="10">
        <f>IF(MD486=0,0,MD486-0.75)</f>
        <v/>
      </c>
      <c r="MG486" s="4">
        <f>((LM486*(LU486+LX486))-((LP486*(LV486+LW486))))</f>
        <v/>
      </c>
      <c r="MH486" s="9">
        <f>MG486*1.2</f>
        <v/>
      </c>
      <c r="MI486" s="10">
        <f>MG486*0.8</f>
        <v/>
      </c>
      <c r="MJ486">
        <f>IFERROR(OT486,"")</f>
        <v/>
      </c>
      <c r="MK486">
        <f>IFERROR(OU486,"")</f>
        <v/>
      </c>
      <c r="ML486">
        <f>IFERROR(OV486,"")</f>
        <v/>
      </c>
      <c r="MM486">
        <f>IFERROR(OW486,"")</f>
        <v/>
      </c>
      <c r="MN486">
        <f>IFERROR(OX486,"")</f>
        <v/>
      </c>
      <c r="MO486">
        <f>IFERROR(OY486,"")</f>
        <v/>
      </c>
      <c r="MP486" s="1">
        <f>COUNTIFS(#REF!,LT486,#REF!,1,#REF!,"&gt;="&amp;MC486,#REF!,"&lt;="&amp;MB486,#REF!,"&lt;="&amp;ME486,#REF!,"&gt;="&amp;MF486,#REF!,"="&amp;KV486,#REF!,"="&amp;KX486)</f>
        <v/>
      </c>
      <c r="MQ486" s="1">
        <f>COUNTIFS(#REF!,LT486,#REF!,0,#REF!,"&gt;="&amp;MC486,#REF!,"&lt;="&amp;MB486,#REF!,"&lt;="&amp;ME486,#REF!,"&gt;="&amp;MF486,#REF!,"="&amp;KV486,#REF!,"="&amp;KX486)</f>
        <v/>
      </c>
      <c r="MR486" s="1">
        <f>COUNTIFS(#REF!,LT486,#REF!,1,#REF!,"&gt;="&amp;MC486,#REF!,"&lt;="&amp;MB486,#REF!,"&lt;="&amp;ME486,#REF!,"&gt;="&amp;MF486,#REF!,"="&amp;KW486,#REF!,"="&amp;KY486)</f>
        <v/>
      </c>
      <c r="MS486" s="1">
        <f>COUNTIFS(#REF!,LT486,#REF!,0,#REF!,"&gt;="&amp;MC486,#REF!,"&lt;="&amp;MB486,#REF!,"&lt;="&amp;ME486,#REF!,"&gt;="&amp;MF486,#REF!,"="&amp;KW486,#REF!,"="&amp;KY486)</f>
        <v/>
      </c>
      <c r="MT486" s="1">
        <f>COUNTIFS(#REF!,LT486,#REF!,1,#REF!,"&gt;="&amp;MI486,#REF!,"&lt;="&amp;MH486,#REF!,"&lt;="&amp;ME486,#REF!,"&gt;="&amp;MF486)</f>
        <v/>
      </c>
      <c r="MU486" s="1">
        <f>COUNTIFS(#REF!,LT486,#REF!,0,#REF!,"&gt;="&amp;MI486,#REF!,"&lt;="&amp;MH486,#REF!,"&lt;="&amp;ME486,#REF!,"&gt;="&amp;MF486)</f>
        <v/>
      </c>
      <c r="MV486" s="1">
        <f>COUNTIFS(#REF!,LT486,#REF!,1,#REF!,"&gt;="&amp;MI486,#REF!,"&lt;="&amp;MH486,#REF!,"="&amp;KZ486,#REF!,"="&amp;LA486,#REF!,"&lt;="&amp;ME486,#REF!,"&gt;="&amp;MF486)</f>
        <v/>
      </c>
      <c r="MW486" s="1">
        <f>COUNTIFS(#REF!,LT486,#REF!,0,#REF!,"&gt;="&amp;MI486,#REF!,"&lt;="&amp;MH486,#REF!,"="&amp;KZ486,#REF!,"="&amp;LA486,#REF!,"&lt;="&amp;ME486,#REF!,"&gt;="&amp;MF486)</f>
        <v/>
      </c>
      <c r="MX486" s="1">
        <f>COUNTIFS(#REF!,LT486,#REF!,1,#REF!,"&gt;="&amp;MC486,#REF!,"&lt;="&amp;MB486,#REF!,"&lt;="&amp;ME486,#REF!,"&gt;="&amp;MF486)</f>
        <v/>
      </c>
      <c r="MY486" s="1">
        <f>COUNTIFS(#REF!,LT486,#REF!,0,#REF!,"&gt;="&amp;MC486,#REF!,"&lt;="&amp;MB486,#REF!,"&lt;="&amp;ME486,#REF!,"&gt;="&amp;MF486)</f>
        <v/>
      </c>
      <c r="MZ486" s="1">
        <f>COUNTIFS(#REF!,LT486,#REF!,1,#REF!,"&lt;="&amp;ME486,#REF!,"&gt;="&amp;MF486,#REF!,"="&amp;KV486,#REF!,"="&amp;KX486)</f>
        <v/>
      </c>
      <c r="NA486" s="1">
        <f>COUNTIFS(#REF!,LT486,#REF!,0,#REF!,"&lt;="&amp;ME486,#REF!,"&gt;="&amp;MF486,#REF!,"="&amp;KV486,#REF!,"="&amp;KX486)</f>
        <v/>
      </c>
      <c r="NB486" s="1">
        <f>COUNTIFS(#REF!,LT486,#REF!,1,#REF!,"&lt;="&amp;ME486,#REF!,"&gt;="&amp;MF486,#REF!,"="&amp;KW486,#REF!,"="&amp;KY486)</f>
        <v/>
      </c>
      <c r="NC486" s="1">
        <f>COUNTIFS(#REF!,LT486,#REF!,0,#REF!,"&lt;="&amp;ME486,#REF!,"&gt;="&amp;MF486,#REF!,"="&amp;KW486,#REF!,"="&amp;KY486)</f>
        <v/>
      </c>
      <c r="ND486" s="1">
        <f>COUNTIFS(#REF!,LT486,#REF!,1,#REF!,"&gt;="&amp;MC486,#REF!,"&lt;="&amp;MB486,#REF!,"&lt;="&amp;ME486,#REF!,"&gt;="&amp;MF486,#REF!,"="&amp;KV486,#REF!,"="&amp;KX486)</f>
        <v/>
      </c>
      <c r="NE486" s="1">
        <f>COUNTIFS(#REF!,LT486,#REF!,0,#REF!,"&gt;="&amp;MC486,#REF!,"&lt;="&amp;MB486,#REF!,"&lt;="&amp;ME486,#REF!,"&gt;="&amp;MF486,#REF!,"="&amp;KV486,#REF!,"="&amp;KX486)</f>
        <v/>
      </c>
      <c r="NF486" s="1">
        <f>COUNTIFS(#REF!,LT486,#REF!,1,#REF!,"&gt;="&amp;MC486,#REF!,"&lt;="&amp;MB486,#REF!,"&lt;="&amp;ME486,#REF!,"&gt;="&amp;MF486,#REF!,"="&amp;KW486,#REF!,"="&amp;KY486)</f>
        <v/>
      </c>
      <c r="NG486" s="1">
        <f>COUNTIFS(#REF!,LT486,#REF!,0,#REF!,"&gt;="&amp;MC486,#REF!,"&lt;="&amp;MB486,#REF!,"&lt;="&amp;ME486,#REF!,"&gt;="&amp;MF486,#REF!,"="&amp;KW486,#REF!,"="&amp;KY486)</f>
        <v/>
      </c>
      <c r="NH486" s="1">
        <f>COUNTIFS(#REF!,LT486,#REF!,1,#REF!,"&gt;="&amp;MC486,#REF!,"&lt;="&amp;MB486,#REF!,"&lt;="&amp;ME486,#REF!,"&gt;="&amp;MF486,#REF!,"="&amp;KZ486,#REF!,"="&amp;LA486)</f>
        <v/>
      </c>
      <c r="NI486" s="1">
        <f>COUNTIFS(#REF!,LT486,#REF!,0,#REF!,"&gt;="&amp;MC486,#REF!,"&lt;="&amp;MB486,#REF!,"&lt;="&amp;ME486,#REF!,"&gt;="&amp;MF486,#REF!,"="&amp;KZ486,#REF!,"="&amp;LA486)</f>
        <v/>
      </c>
      <c r="NJ486" s="1">
        <f>COUNTIFS(#REF!,LT486,#REF!,1,#REF!,"&gt;="&amp;MI486,#REF!,"&lt;="&amp;MH486,#REF!,"&lt;="&amp;ME486,#REF!,"&gt;="&amp;MF486)</f>
        <v/>
      </c>
      <c r="NK486" s="1">
        <f>COUNTIFS(#REF!,LT486,#REF!,0,#REF!,"&gt;="&amp;MI486,#REF!,"&lt;="&amp;MH486,#REF!,"&lt;="&amp;ME486,#REF!,"&gt;="&amp;MF486)</f>
        <v/>
      </c>
      <c r="NL486" s="1">
        <f>COUNTIFS(#REF!,LT486,#REF!,1,#REF!,"&gt;="&amp;MI486,#REF!,"&lt;="&amp;MH486,#REF!,"="&amp;KZ486,#REF!,"="&amp;LA486,#REF!,"&lt;="&amp;ME486,#REF!,"&gt;="&amp;MF486)</f>
        <v/>
      </c>
      <c r="NM486" s="1">
        <f>COUNTIFS(#REF!,LT486,#REF!,0,#REF!,"&gt;="&amp;MI486,#REF!,"&lt;="&amp;MH486,#REF!,"="&amp;KZ486,#REF!,"="&amp;LA486,#REF!,"&lt;="&amp;ME486,#REF!,"&gt;="&amp;MF486)</f>
        <v/>
      </c>
      <c r="NN486" s="1">
        <f>COUNTIFS(#REF!,LT486,#REF!,1,#REF!,"&gt;="&amp;MC486,#REF!,"&lt;="&amp;MB486,#REF!,"&lt;="&amp;ME486,#REF!,"&gt;="&amp;MF486)</f>
        <v/>
      </c>
      <c r="NO486" s="1">
        <f>COUNTIFS(#REF!,LT486,#REF!,0,#REF!,"&gt;="&amp;MC486,#REF!,"&lt;="&amp;MB486,#REF!,"&lt;="&amp;ME486,#REF!,"&gt;="&amp;MF486)</f>
        <v/>
      </c>
      <c r="NP486" s="1">
        <f>COUNTIFS(#REF!,LT486,#REF!,1,#REF!,"&lt;="&amp;ME486,#REF!,"&gt;="&amp;MF486,#REF!,"="&amp;KV486,#REF!,"="&amp;KX486)</f>
        <v/>
      </c>
      <c r="NQ486" s="1">
        <f>COUNTIFS(#REF!,LT486,#REF!,0,#REF!,"&lt;="&amp;ME486,#REF!,"&gt;="&amp;MF486,#REF!,"="&amp;KV486,#REF!,"="&amp;KX486)</f>
        <v/>
      </c>
      <c r="NR486" s="1">
        <f>COUNTIFS(#REF!,LT486,#REF!,1,#REF!,"&lt;="&amp;ME486,#REF!,"&gt;="&amp;MF486,#REF!,"="&amp;KW486,#REF!,"="&amp;KY486)</f>
        <v/>
      </c>
      <c r="NS486" s="1">
        <f>COUNTIFS(#REF!,LT486,#REF!,0,#REF!,"&lt;="&amp;ME486,#REF!,"&gt;="&amp;MF486,#REF!,"="&amp;KW486,#REF!,"="&amp;KY486)</f>
        <v/>
      </c>
      <c r="NT486" s="1">
        <f>MP486+MR486+MT486+MV486+MX486+MZ486+NB486</f>
        <v/>
      </c>
      <c r="NU486" s="1">
        <f>MQ486+MS486+MU486+MW486+MY486+NA486+NC486</f>
        <v/>
      </c>
      <c r="NV486" s="1">
        <f>NT486+NU486</f>
        <v/>
      </c>
      <c r="NW486" s="33">
        <f>NT486/(NT486+NU486)</f>
        <v/>
      </c>
      <c r="NX486" s="3">
        <f>1/NW486</f>
        <v/>
      </c>
      <c r="NY486" s="1">
        <f>LH486</f>
        <v/>
      </c>
      <c r="NZ486" s="79">
        <f>(NW486*((NY486-1)*0.98))-((1-NW486)*1)</f>
        <v/>
      </c>
      <c r="OA486" s="34">
        <f>IF(LR486&lt;0.9,0,IF(AND(LR486&gt;1.1),0,1))</f>
        <v/>
      </c>
      <c r="OB486" s="34">
        <f>IF(LS486&lt;0.9,0,IF(AND(LS486&gt;1.1),0,1))</f>
        <v/>
      </c>
      <c r="OC486" s="32">
        <f>IF(NV486&gt;99,1,0)</f>
        <v/>
      </c>
      <c r="OD486" s="32">
        <f>IF(NZ486&gt;0.0799,1,0)</f>
        <v/>
      </c>
      <c r="OE486" s="32">
        <f>IF(NZ486&gt;OM486,1,0)</f>
        <v/>
      </c>
      <c r="OF486" s="32">
        <f>OC486+OD486+OE486+OA486+OB486</f>
        <v/>
      </c>
      <c r="OG486" s="1">
        <f>ND486+NF486+NH486+NJ486+NL486+NN486+NP486+NR486</f>
        <v/>
      </c>
      <c r="OH486" s="1">
        <f>NE486+NG486+NI486+NK486+NM486+NO486+NQ486+NS486</f>
        <v/>
      </c>
      <c r="OI486" s="1">
        <f>OG486+OH486</f>
        <v/>
      </c>
      <c r="OJ486" s="33">
        <f>OG486/(OG486+OH486)</f>
        <v/>
      </c>
      <c r="OK486" s="3">
        <f>1/OJ486</f>
        <v/>
      </c>
      <c r="OL486" s="1">
        <f>LI486</f>
        <v/>
      </c>
      <c r="OM486" s="79">
        <f>(OJ486*((OL486-1)*0.98))-((1-OJ486)*1)</f>
        <v/>
      </c>
      <c r="ON486" s="34">
        <f>IF(LR486&lt;0.9,0,IF(AND(LR486&gt;1.1),0,1))</f>
        <v/>
      </c>
      <c r="OO486" s="34">
        <f>IF(LS486&lt;0.9,0,IF(AND(LS486&gt;1.1),0,1))</f>
        <v/>
      </c>
      <c r="OP486" s="32">
        <f>IF(OI486&gt;99,1,0)</f>
        <v/>
      </c>
      <c r="OQ486" s="32">
        <f>IF(OM486&gt;0.0799,1,0)</f>
        <v/>
      </c>
      <c r="OR486" s="32">
        <f>IF(OM486&gt;OZ486,1,0)</f>
        <v/>
      </c>
      <c r="OS486" s="32">
        <f>OP486+OQ486+OR486+ON486+OO486</f>
        <v/>
      </c>
      <c r="OT486">
        <f>IF(OF486=5,"BackHome0-0",IF(AND(OS486=5),"BackAway0-0",""))</f>
        <v/>
      </c>
      <c r="OU486">
        <f>IF(OF486=5,KN486,IF(AND(OS486=5),KO486,""))</f>
        <v/>
      </c>
      <c r="OV486">
        <f>IF(OF486=5,"Match Odds",IF(AND(OS486=5),"Match Odds",""))</f>
        <v/>
      </c>
      <c r="OW486">
        <f>IF(OF486=5,KP486,IF(AND(OS486=5),KP486,""))</f>
        <v/>
      </c>
      <c r="OX486">
        <f>IF(OF486=5,"MATCH_ODDS",IF(AND(OS486=5),"MATCH_ODDS",""))</f>
        <v/>
      </c>
      <c r="OY486">
        <f>IF(OF486=5,"BACK",IF(AND(OS486=5),"BACK",""))</f>
        <v/>
      </c>
    </row>
    <row r="487" ht="16.5" customHeight="1" thickBot="1" thickTop="1">
      <c r="A487" s="2" t="n"/>
      <c r="KN487" s="1">
        <f>IF(INDEX(#REF!,MATCH('HT 0-0'!D487,#REF!,0))=INDEX(#REF!,MATCH('HT 0-0'!D487,#REF!,0)),INDEX(#REF!,MATCH('HT 0-0'!D487,#REF!,0)),"ERROR")</f>
        <v/>
      </c>
      <c r="KO487" s="1">
        <f>IF(INDEX(#REF!,MATCH('HT 0-0'!E487,#REF!,0))=INDEX(#REF!,MATCH('HT 0-0'!E487,#REF!,0)),INDEX(#REF!,MATCH('HT 0-0'!E487,#REF!,0)),"ERROR")</f>
        <v/>
      </c>
      <c r="KP487" s="1">
        <f>KN487&amp;" v "&amp;KO487</f>
        <v/>
      </c>
      <c r="KQ487">
        <f>B487&amp;"_"&amp;C487</f>
        <v/>
      </c>
      <c r="KR487" s="1">
        <f>IF((HW487/KK487)&lt;0.335,"G",IF((HW487/KK487)&gt;0.67,"R","A"))</f>
        <v/>
      </c>
      <c r="KS487" s="1">
        <f>IF((HX487/KK487)&lt;0.335,"G",IF((HX487/KK487)&gt;0.67,"R","A"))</f>
        <v/>
      </c>
      <c r="KT487" s="1">
        <f>IF((IH487/KK487)&lt;0.335,"G",IF((IH487/KK487)&gt;0.67,"R","A"))</f>
        <v/>
      </c>
      <c r="KU487" s="1">
        <f>IF((II487/KK487)&lt;0.335,"G",IF((II487/KK487)&gt;0.67,"R","A"))</f>
        <v/>
      </c>
      <c r="KV487" s="1">
        <f>IF((HZ487/KK487)&lt;0.335,"G",IF((HZ487/KK487)&gt;0.67,"R","A"))</f>
        <v/>
      </c>
      <c r="KW487" s="1">
        <f>IF((HY487/KK487)&lt;0.335,"G",IF((HY487/KK487)&gt;0.67,"R","A"))</f>
        <v/>
      </c>
      <c r="KX487" s="1">
        <f>IF((IK487/KK487)&lt;0.335,"G",IF((IK487/KK487)&gt;0.67,"R","A"))</f>
        <v/>
      </c>
      <c r="KY487" s="1">
        <f>IF((IJ487/KK487)&lt;0.335,"G",IF((IJ487/KK487)&gt;0.67,"R","A"))</f>
        <v/>
      </c>
      <c r="KZ487" s="1">
        <f>IF((HQ487/KK487)&lt;0.335,"G",IF((HQ487/KK487)&gt;0.67,"R","A"))</f>
        <v/>
      </c>
      <c r="LA487" s="1">
        <f>IF((IB487/KK487)&lt;0.335,"G",IF((IB487/KK487)&gt;0.67,"R","A"))</f>
        <v/>
      </c>
      <c r="LB487">
        <f>IF(LQ487="0-0",INDEX(Scrape!#REF!,MATCH('HT 0-0'!KP487,Scrape!$B:$B,0)),"")</f>
        <v/>
      </c>
      <c r="LC487">
        <f>IF(LQ487="0-0",INDEX(Scrape!$A:$A,MATCH('HT 0-0'!KP487,Scrape!$B:$B,0)),"")</f>
        <v/>
      </c>
      <c r="LD487">
        <f>IF(LQ487="0-0",INDEX(Scrape!$B:$B,MATCH('HT 0-0'!KP487,Scrape!$B:$B,0)),"")</f>
        <v/>
      </c>
      <c r="LE487">
        <f>IF(LQ487="0-0",INDEX(Scrape!$C:$C,MATCH('HT 0-0'!KP487,Scrape!$B:$B,0)),"")</f>
        <v/>
      </c>
      <c r="LF487">
        <f>IF(LQ487="0-0",INDEX(Scrape!$D:$D,MATCH('HT 0-0'!KP487,Scrape!$B:$B,0)),"")</f>
        <v/>
      </c>
      <c r="LG487">
        <f>IF(LQ487="0-0",INDEX(Scrape!$E:$E,MATCH('HT 0-0'!KP487,Scrape!$B:$B,0)),"")</f>
        <v/>
      </c>
      <c r="LH487">
        <f>IF(LQ487="0-0",INDEX(Scrape!$F:$F,MATCH('HT 0-0'!KP487,Scrape!$B:$B,0)),"")</f>
        <v/>
      </c>
      <c r="LI487">
        <f>IF(LQ487="0-0",INDEX(Scrape!$G:$G,MATCH('HT 0-0'!KP487,Scrape!$B:$B,0)),"")</f>
        <v/>
      </c>
      <c r="LJ487">
        <f>IF(LQ487="0-0",INDEX(Scrape!$H:$H,MATCH('HT 0-0'!KP487,Scrape!$B:$B,0)),"")</f>
        <v/>
      </c>
      <c r="LK487">
        <f>IF(LQ487="0-0",INDEX(Scrape!$I:$I,MATCH('HT 0-0'!KP487,Scrape!$B:$B,0)),"")</f>
        <v/>
      </c>
      <c r="LL487">
        <f>IF(LQ487="0-0",INDEX(Scrape!$J:$J,MATCH('HT 0-0'!KP487,Scrape!$B:$B,0)),"")</f>
        <v/>
      </c>
      <c r="LM487">
        <f>IF(LQ487="0-0",INDEX(Scrape!$K:$K,MATCH('HT 0-0'!KP487,Scrape!$B:$B,0)),"")</f>
        <v/>
      </c>
      <c r="LN487">
        <f>IF(LQ487="0-0",INDEX(Scrape!$L:$L,MATCH('HT 0-0'!KP487,Scrape!$B:$B,0)),"")</f>
        <v/>
      </c>
      <c r="LO487">
        <f>IF(LQ487="0-0",INDEX(Scrape!$M:$M,MATCH('HT 0-0'!KP487,Scrape!$B:$B,0)),"")</f>
        <v/>
      </c>
      <c r="LP487">
        <f>IF(LQ487="0-0",INDEX(Scrape!$N:$N,MATCH('HT 0-0'!KP487,Scrape!$B:$B,0)),"")</f>
        <v/>
      </c>
      <c r="LQ487">
        <f>INDEX(Scrape!$O:$O,MATCH('HT 0-0'!KP487,Scrape!$B:$B,0))</f>
        <v/>
      </c>
      <c r="LR487">
        <f>(1/LJ487)+(1/LI487)+(1/LH487)</f>
        <v/>
      </c>
      <c r="LS487">
        <f>(1/LG487)+(1/LF487)+(1/LE487)</f>
        <v/>
      </c>
      <c r="LT487" s="8">
        <f>IF(INDEX(#REF!,MATCH(KQ487,#REF!,0))=INDEX(#REF!,MATCH(KQ487,#REF!,0)),INDEX(#REF!,MATCH(KQ487,#REF!,0)),"ERROR")</f>
        <v/>
      </c>
      <c r="LU487" s="4">
        <f>IF(KR487="G",2,IF(KR487="R",0.5,IF(KR487="A",1)))</f>
        <v/>
      </c>
      <c r="LV487" s="4">
        <f>IF(KS487="G",0.5,IF(KS487="R",2,IF(KS487="A",1)))</f>
        <v/>
      </c>
      <c r="LW487" s="4">
        <f>IF(KT487="G",2,IF(KT487="R",0.5,IF(KT487="A",1)))</f>
        <v/>
      </c>
      <c r="LX487" s="4">
        <f>IF(KU487="G",0.5,IF(KU487="R",2,IF(KU487="A",1)))</f>
        <v/>
      </c>
      <c r="LY487" s="7">
        <f>(LK487*(LU487+LX487)+(LL487*(LU487+LX487)))</f>
        <v/>
      </c>
      <c r="LZ487" s="7">
        <f>(LN487*(LV487+LW487)+(LO487*(LV487+LW487)))</f>
        <v/>
      </c>
      <c r="MA487" s="11">
        <f>LY487-LZ487</f>
        <v/>
      </c>
      <c r="MB487" s="5">
        <f>MA487+2</f>
        <v/>
      </c>
      <c r="MC487" s="6">
        <f>MA487-2</f>
        <v/>
      </c>
      <c r="MD487" s="4">
        <f>LE487</f>
        <v/>
      </c>
      <c r="ME487" s="9">
        <f>IF(MD487=0,1000,MD487+0.75)</f>
        <v/>
      </c>
      <c r="MF487" s="10">
        <f>IF(MD487=0,0,MD487-0.75)</f>
        <v/>
      </c>
      <c r="MG487" s="4">
        <f>((LM487*(LU487+LX487))-((LP487*(LV487+LW487))))</f>
        <v/>
      </c>
      <c r="MH487" s="9">
        <f>MG487*1.2</f>
        <v/>
      </c>
      <c r="MI487" s="10">
        <f>MG487*0.8</f>
        <v/>
      </c>
      <c r="MJ487">
        <f>IFERROR(OT487,"")</f>
        <v/>
      </c>
      <c r="MK487">
        <f>IFERROR(OU487,"")</f>
        <v/>
      </c>
      <c r="ML487">
        <f>IFERROR(OV487,"")</f>
        <v/>
      </c>
      <c r="MM487">
        <f>IFERROR(OW487,"")</f>
        <v/>
      </c>
      <c r="MN487">
        <f>IFERROR(OX487,"")</f>
        <v/>
      </c>
      <c r="MO487">
        <f>IFERROR(OY487,"")</f>
        <v/>
      </c>
      <c r="MP487" s="1">
        <f>COUNTIFS(#REF!,LT487,#REF!,1,#REF!,"&gt;="&amp;MC487,#REF!,"&lt;="&amp;MB487,#REF!,"&lt;="&amp;ME487,#REF!,"&gt;="&amp;MF487,#REF!,"="&amp;KV487,#REF!,"="&amp;KX487)</f>
        <v/>
      </c>
      <c r="MQ487" s="1">
        <f>COUNTIFS(#REF!,LT487,#REF!,0,#REF!,"&gt;="&amp;MC487,#REF!,"&lt;="&amp;MB487,#REF!,"&lt;="&amp;ME487,#REF!,"&gt;="&amp;MF487,#REF!,"="&amp;KV487,#REF!,"="&amp;KX487)</f>
        <v/>
      </c>
      <c r="MR487" s="1">
        <f>COUNTIFS(#REF!,LT487,#REF!,1,#REF!,"&gt;="&amp;MC487,#REF!,"&lt;="&amp;MB487,#REF!,"&lt;="&amp;ME487,#REF!,"&gt;="&amp;MF487,#REF!,"="&amp;KW487,#REF!,"="&amp;KY487)</f>
        <v/>
      </c>
      <c r="MS487" s="1">
        <f>COUNTIFS(#REF!,LT487,#REF!,0,#REF!,"&gt;="&amp;MC487,#REF!,"&lt;="&amp;MB487,#REF!,"&lt;="&amp;ME487,#REF!,"&gt;="&amp;MF487,#REF!,"="&amp;KW487,#REF!,"="&amp;KY487)</f>
        <v/>
      </c>
      <c r="MT487" s="1">
        <f>COUNTIFS(#REF!,LT487,#REF!,1,#REF!,"&gt;="&amp;MI487,#REF!,"&lt;="&amp;MH487,#REF!,"&lt;="&amp;ME487,#REF!,"&gt;="&amp;MF487)</f>
        <v/>
      </c>
      <c r="MU487" s="1">
        <f>COUNTIFS(#REF!,LT487,#REF!,0,#REF!,"&gt;="&amp;MI487,#REF!,"&lt;="&amp;MH487,#REF!,"&lt;="&amp;ME487,#REF!,"&gt;="&amp;MF487)</f>
        <v/>
      </c>
      <c r="MV487" s="1">
        <f>COUNTIFS(#REF!,LT487,#REF!,1,#REF!,"&gt;="&amp;MI487,#REF!,"&lt;="&amp;MH487,#REF!,"="&amp;KZ487,#REF!,"="&amp;LA487,#REF!,"&lt;="&amp;ME487,#REF!,"&gt;="&amp;MF487)</f>
        <v/>
      </c>
      <c r="MW487" s="1">
        <f>COUNTIFS(#REF!,LT487,#REF!,0,#REF!,"&gt;="&amp;MI487,#REF!,"&lt;="&amp;MH487,#REF!,"="&amp;KZ487,#REF!,"="&amp;LA487,#REF!,"&lt;="&amp;ME487,#REF!,"&gt;="&amp;MF487)</f>
        <v/>
      </c>
      <c r="MX487" s="1">
        <f>COUNTIFS(#REF!,LT487,#REF!,1,#REF!,"&gt;="&amp;MC487,#REF!,"&lt;="&amp;MB487,#REF!,"&lt;="&amp;ME487,#REF!,"&gt;="&amp;MF487)</f>
        <v/>
      </c>
      <c r="MY487" s="1">
        <f>COUNTIFS(#REF!,LT487,#REF!,0,#REF!,"&gt;="&amp;MC487,#REF!,"&lt;="&amp;MB487,#REF!,"&lt;="&amp;ME487,#REF!,"&gt;="&amp;MF487)</f>
        <v/>
      </c>
      <c r="MZ487" s="1">
        <f>COUNTIFS(#REF!,LT487,#REF!,1,#REF!,"&lt;="&amp;ME487,#REF!,"&gt;="&amp;MF487,#REF!,"="&amp;KV487,#REF!,"="&amp;KX487)</f>
        <v/>
      </c>
      <c r="NA487" s="1">
        <f>COUNTIFS(#REF!,LT487,#REF!,0,#REF!,"&lt;="&amp;ME487,#REF!,"&gt;="&amp;MF487,#REF!,"="&amp;KV487,#REF!,"="&amp;KX487)</f>
        <v/>
      </c>
      <c r="NB487" s="1">
        <f>COUNTIFS(#REF!,LT487,#REF!,1,#REF!,"&lt;="&amp;ME487,#REF!,"&gt;="&amp;MF487,#REF!,"="&amp;KW487,#REF!,"="&amp;KY487)</f>
        <v/>
      </c>
      <c r="NC487" s="1">
        <f>COUNTIFS(#REF!,LT487,#REF!,0,#REF!,"&lt;="&amp;ME487,#REF!,"&gt;="&amp;MF487,#REF!,"="&amp;KW487,#REF!,"="&amp;KY487)</f>
        <v/>
      </c>
      <c r="ND487" s="1">
        <f>COUNTIFS(#REF!,LT487,#REF!,1,#REF!,"&gt;="&amp;MC487,#REF!,"&lt;="&amp;MB487,#REF!,"&lt;="&amp;ME487,#REF!,"&gt;="&amp;MF487,#REF!,"="&amp;KV487,#REF!,"="&amp;KX487)</f>
        <v/>
      </c>
      <c r="NE487" s="1">
        <f>COUNTIFS(#REF!,LT487,#REF!,0,#REF!,"&gt;="&amp;MC487,#REF!,"&lt;="&amp;MB487,#REF!,"&lt;="&amp;ME487,#REF!,"&gt;="&amp;MF487,#REF!,"="&amp;KV487,#REF!,"="&amp;KX487)</f>
        <v/>
      </c>
      <c r="NF487" s="1">
        <f>COUNTIFS(#REF!,LT487,#REF!,1,#REF!,"&gt;="&amp;MC487,#REF!,"&lt;="&amp;MB487,#REF!,"&lt;="&amp;ME487,#REF!,"&gt;="&amp;MF487,#REF!,"="&amp;KW487,#REF!,"="&amp;KY487)</f>
        <v/>
      </c>
      <c r="NG487" s="1">
        <f>COUNTIFS(#REF!,LT487,#REF!,0,#REF!,"&gt;="&amp;MC487,#REF!,"&lt;="&amp;MB487,#REF!,"&lt;="&amp;ME487,#REF!,"&gt;="&amp;MF487,#REF!,"="&amp;KW487,#REF!,"="&amp;KY487)</f>
        <v/>
      </c>
      <c r="NH487" s="1">
        <f>COUNTIFS(#REF!,LT487,#REF!,1,#REF!,"&gt;="&amp;MC487,#REF!,"&lt;="&amp;MB487,#REF!,"&lt;="&amp;ME487,#REF!,"&gt;="&amp;MF487,#REF!,"="&amp;KZ487,#REF!,"="&amp;LA487)</f>
        <v/>
      </c>
      <c r="NI487" s="1">
        <f>COUNTIFS(#REF!,LT487,#REF!,0,#REF!,"&gt;="&amp;MC487,#REF!,"&lt;="&amp;MB487,#REF!,"&lt;="&amp;ME487,#REF!,"&gt;="&amp;MF487,#REF!,"="&amp;KZ487,#REF!,"="&amp;LA487)</f>
        <v/>
      </c>
      <c r="NJ487" s="1">
        <f>COUNTIFS(#REF!,LT487,#REF!,1,#REF!,"&gt;="&amp;MI487,#REF!,"&lt;="&amp;MH487,#REF!,"&lt;="&amp;ME487,#REF!,"&gt;="&amp;MF487)</f>
        <v/>
      </c>
      <c r="NK487" s="1">
        <f>COUNTIFS(#REF!,LT487,#REF!,0,#REF!,"&gt;="&amp;MI487,#REF!,"&lt;="&amp;MH487,#REF!,"&lt;="&amp;ME487,#REF!,"&gt;="&amp;MF487)</f>
        <v/>
      </c>
      <c r="NL487" s="1">
        <f>COUNTIFS(#REF!,LT487,#REF!,1,#REF!,"&gt;="&amp;MI487,#REF!,"&lt;="&amp;MH487,#REF!,"="&amp;KZ487,#REF!,"="&amp;LA487,#REF!,"&lt;="&amp;ME487,#REF!,"&gt;="&amp;MF487)</f>
        <v/>
      </c>
      <c r="NM487" s="1">
        <f>COUNTIFS(#REF!,LT487,#REF!,0,#REF!,"&gt;="&amp;MI487,#REF!,"&lt;="&amp;MH487,#REF!,"="&amp;KZ487,#REF!,"="&amp;LA487,#REF!,"&lt;="&amp;ME487,#REF!,"&gt;="&amp;MF487)</f>
        <v/>
      </c>
      <c r="NN487" s="1">
        <f>COUNTIFS(#REF!,LT487,#REF!,1,#REF!,"&gt;="&amp;MC487,#REF!,"&lt;="&amp;MB487,#REF!,"&lt;="&amp;ME487,#REF!,"&gt;="&amp;MF487)</f>
        <v/>
      </c>
      <c r="NO487" s="1">
        <f>COUNTIFS(#REF!,LT487,#REF!,0,#REF!,"&gt;="&amp;MC487,#REF!,"&lt;="&amp;MB487,#REF!,"&lt;="&amp;ME487,#REF!,"&gt;="&amp;MF487)</f>
        <v/>
      </c>
      <c r="NP487" s="1">
        <f>COUNTIFS(#REF!,LT487,#REF!,1,#REF!,"&lt;="&amp;ME487,#REF!,"&gt;="&amp;MF487,#REF!,"="&amp;KV487,#REF!,"="&amp;KX487)</f>
        <v/>
      </c>
      <c r="NQ487" s="1">
        <f>COUNTIFS(#REF!,LT487,#REF!,0,#REF!,"&lt;="&amp;ME487,#REF!,"&gt;="&amp;MF487,#REF!,"="&amp;KV487,#REF!,"="&amp;KX487)</f>
        <v/>
      </c>
      <c r="NR487" s="1">
        <f>COUNTIFS(#REF!,LT487,#REF!,1,#REF!,"&lt;="&amp;ME487,#REF!,"&gt;="&amp;MF487,#REF!,"="&amp;KW487,#REF!,"="&amp;KY487)</f>
        <v/>
      </c>
      <c r="NS487" s="1">
        <f>COUNTIFS(#REF!,LT487,#REF!,0,#REF!,"&lt;="&amp;ME487,#REF!,"&gt;="&amp;MF487,#REF!,"="&amp;KW487,#REF!,"="&amp;KY487)</f>
        <v/>
      </c>
      <c r="NT487" s="1">
        <f>MP487+MR487+MT487+MV487+MX487+MZ487+NB487</f>
        <v/>
      </c>
      <c r="NU487" s="1">
        <f>MQ487+MS487+MU487+MW487+MY487+NA487+NC487</f>
        <v/>
      </c>
      <c r="NV487" s="1">
        <f>NT487+NU487</f>
        <v/>
      </c>
      <c r="NW487" s="33">
        <f>NT487/(NT487+NU487)</f>
        <v/>
      </c>
      <c r="NX487" s="3">
        <f>1/NW487</f>
        <v/>
      </c>
      <c r="NY487" s="1">
        <f>LH487</f>
        <v/>
      </c>
      <c r="NZ487" s="79">
        <f>(NW487*((NY487-1)*0.98))-((1-NW487)*1)</f>
        <v/>
      </c>
      <c r="OA487" s="34">
        <f>IF(LR487&lt;0.9,0,IF(AND(LR487&gt;1.1),0,1))</f>
        <v/>
      </c>
      <c r="OB487" s="34">
        <f>IF(LS487&lt;0.9,0,IF(AND(LS487&gt;1.1),0,1))</f>
        <v/>
      </c>
      <c r="OC487" s="32">
        <f>IF(NV487&gt;99,1,0)</f>
        <v/>
      </c>
      <c r="OD487" s="32">
        <f>IF(NZ487&gt;0.0799,1,0)</f>
        <v/>
      </c>
      <c r="OE487" s="32">
        <f>IF(NZ487&gt;OM487,1,0)</f>
        <v/>
      </c>
      <c r="OF487" s="32">
        <f>OC487+OD487+OE487+OA487+OB487</f>
        <v/>
      </c>
      <c r="OG487" s="1">
        <f>ND487+NF487+NH487+NJ487+NL487+NN487+NP487+NR487</f>
        <v/>
      </c>
      <c r="OH487" s="1">
        <f>NE487+NG487+NI487+NK487+NM487+NO487+NQ487+NS487</f>
        <v/>
      </c>
      <c r="OI487" s="1">
        <f>OG487+OH487</f>
        <v/>
      </c>
      <c r="OJ487" s="33">
        <f>OG487/(OG487+OH487)</f>
        <v/>
      </c>
      <c r="OK487" s="3">
        <f>1/OJ487</f>
        <v/>
      </c>
      <c r="OL487" s="1">
        <f>LI487</f>
        <v/>
      </c>
      <c r="OM487" s="79">
        <f>(OJ487*((OL487-1)*0.98))-((1-OJ487)*1)</f>
        <v/>
      </c>
      <c r="ON487" s="34">
        <f>IF(LR487&lt;0.9,0,IF(AND(LR487&gt;1.1),0,1))</f>
        <v/>
      </c>
      <c r="OO487" s="34">
        <f>IF(LS487&lt;0.9,0,IF(AND(LS487&gt;1.1),0,1))</f>
        <v/>
      </c>
      <c r="OP487" s="32">
        <f>IF(OI487&gt;99,1,0)</f>
        <v/>
      </c>
      <c r="OQ487" s="32">
        <f>IF(OM487&gt;0.0799,1,0)</f>
        <v/>
      </c>
      <c r="OR487" s="32">
        <f>IF(OM487&gt;OZ487,1,0)</f>
        <v/>
      </c>
      <c r="OS487" s="32">
        <f>OP487+OQ487+OR487+ON487+OO487</f>
        <v/>
      </c>
      <c r="OT487">
        <f>IF(OF487=5,"BackHome0-0",IF(AND(OS487=5),"BackAway0-0",""))</f>
        <v/>
      </c>
      <c r="OU487">
        <f>IF(OF487=5,KN487,IF(AND(OS487=5),KO487,""))</f>
        <v/>
      </c>
      <c r="OV487">
        <f>IF(OF487=5,"Match Odds",IF(AND(OS487=5),"Match Odds",""))</f>
        <v/>
      </c>
      <c r="OW487">
        <f>IF(OF487=5,KP487,IF(AND(OS487=5),KP487,""))</f>
        <v/>
      </c>
      <c r="OX487">
        <f>IF(OF487=5,"MATCH_ODDS",IF(AND(OS487=5),"MATCH_ODDS",""))</f>
        <v/>
      </c>
      <c r="OY487">
        <f>IF(OF487=5,"BACK",IF(AND(OS487=5),"BACK",""))</f>
        <v/>
      </c>
    </row>
    <row r="488" ht="16.5" customHeight="1" thickBot="1" thickTop="1">
      <c r="A488" s="2" t="n"/>
      <c r="KN488" s="1">
        <f>IF(INDEX(#REF!,MATCH('HT 0-0'!D488,#REF!,0))=INDEX(#REF!,MATCH('HT 0-0'!D488,#REF!,0)),INDEX(#REF!,MATCH('HT 0-0'!D488,#REF!,0)),"ERROR")</f>
        <v/>
      </c>
      <c r="KO488" s="1">
        <f>IF(INDEX(#REF!,MATCH('HT 0-0'!E488,#REF!,0))=INDEX(#REF!,MATCH('HT 0-0'!E488,#REF!,0)),INDEX(#REF!,MATCH('HT 0-0'!E488,#REF!,0)),"ERROR")</f>
        <v/>
      </c>
      <c r="KP488" s="1">
        <f>KN488&amp;" v "&amp;KO488</f>
        <v/>
      </c>
      <c r="KQ488">
        <f>B488&amp;"_"&amp;C488</f>
        <v/>
      </c>
      <c r="KR488" s="1">
        <f>IF((HW488/KK488)&lt;0.335,"G",IF((HW488/KK488)&gt;0.67,"R","A"))</f>
        <v/>
      </c>
      <c r="KS488" s="1">
        <f>IF((HX488/KK488)&lt;0.335,"G",IF((HX488/KK488)&gt;0.67,"R","A"))</f>
        <v/>
      </c>
      <c r="KT488" s="1">
        <f>IF((IH488/KK488)&lt;0.335,"G",IF((IH488/KK488)&gt;0.67,"R","A"))</f>
        <v/>
      </c>
      <c r="KU488" s="1">
        <f>IF((II488/KK488)&lt;0.335,"G",IF((II488/KK488)&gt;0.67,"R","A"))</f>
        <v/>
      </c>
      <c r="KV488" s="1">
        <f>IF((HZ488/KK488)&lt;0.335,"G",IF((HZ488/KK488)&gt;0.67,"R","A"))</f>
        <v/>
      </c>
      <c r="KW488" s="1">
        <f>IF((HY488/KK488)&lt;0.335,"G",IF((HY488/KK488)&gt;0.67,"R","A"))</f>
        <v/>
      </c>
      <c r="KX488" s="1">
        <f>IF((IK488/KK488)&lt;0.335,"G",IF((IK488/KK488)&gt;0.67,"R","A"))</f>
        <v/>
      </c>
      <c r="KY488" s="1">
        <f>IF((IJ488/KK488)&lt;0.335,"G",IF((IJ488/KK488)&gt;0.67,"R","A"))</f>
        <v/>
      </c>
      <c r="KZ488" s="1">
        <f>IF((HQ488/KK488)&lt;0.335,"G",IF((HQ488/KK488)&gt;0.67,"R","A"))</f>
        <v/>
      </c>
      <c r="LA488" s="1">
        <f>IF((IB488/KK488)&lt;0.335,"G",IF((IB488/KK488)&gt;0.67,"R","A"))</f>
        <v/>
      </c>
      <c r="LB488">
        <f>IF(LQ488="0-0",INDEX(Scrape!#REF!,MATCH('HT 0-0'!KP488,Scrape!$B:$B,0)),"")</f>
        <v/>
      </c>
      <c r="LC488">
        <f>IF(LQ488="0-0",INDEX(Scrape!$A:$A,MATCH('HT 0-0'!KP488,Scrape!$B:$B,0)),"")</f>
        <v/>
      </c>
      <c r="LD488">
        <f>IF(LQ488="0-0",INDEX(Scrape!$B:$B,MATCH('HT 0-0'!KP488,Scrape!$B:$B,0)),"")</f>
        <v/>
      </c>
      <c r="LE488">
        <f>IF(LQ488="0-0",INDEX(Scrape!$C:$C,MATCH('HT 0-0'!KP488,Scrape!$B:$B,0)),"")</f>
        <v/>
      </c>
      <c r="LF488">
        <f>IF(LQ488="0-0",INDEX(Scrape!$D:$D,MATCH('HT 0-0'!KP488,Scrape!$B:$B,0)),"")</f>
        <v/>
      </c>
      <c r="LG488">
        <f>IF(LQ488="0-0",INDEX(Scrape!$E:$E,MATCH('HT 0-0'!KP488,Scrape!$B:$B,0)),"")</f>
        <v/>
      </c>
      <c r="LH488">
        <f>IF(LQ488="0-0",INDEX(Scrape!$F:$F,MATCH('HT 0-0'!KP488,Scrape!$B:$B,0)),"")</f>
        <v/>
      </c>
      <c r="LI488">
        <f>IF(LQ488="0-0",INDEX(Scrape!$G:$G,MATCH('HT 0-0'!KP488,Scrape!$B:$B,0)),"")</f>
        <v/>
      </c>
      <c r="LJ488">
        <f>IF(LQ488="0-0",INDEX(Scrape!$H:$H,MATCH('HT 0-0'!KP488,Scrape!$B:$B,0)),"")</f>
        <v/>
      </c>
      <c r="LK488">
        <f>IF(LQ488="0-0",INDEX(Scrape!$I:$I,MATCH('HT 0-0'!KP488,Scrape!$B:$B,0)),"")</f>
        <v/>
      </c>
      <c r="LL488">
        <f>IF(LQ488="0-0",INDEX(Scrape!$J:$J,MATCH('HT 0-0'!KP488,Scrape!$B:$B,0)),"")</f>
        <v/>
      </c>
      <c r="LM488">
        <f>IF(LQ488="0-0",INDEX(Scrape!$K:$K,MATCH('HT 0-0'!KP488,Scrape!$B:$B,0)),"")</f>
        <v/>
      </c>
      <c r="LN488">
        <f>IF(LQ488="0-0",INDEX(Scrape!$L:$L,MATCH('HT 0-0'!KP488,Scrape!$B:$B,0)),"")</f>
        <v/>
      </c>
      <c r="LO488">
        <f>IF(LQ488="0-0",INDEX(Scrape!$M:$M,MATCH('HT 0-0'!KP488,Scrape!$B:$B,0)),"")</f>
        <v/>
      </c>
      <c r="LP488">
        <f>IF(LQ488="0-0",INDEX(Scrape!$N:$N,MATCH('HT 0-0'!KP488,Scrape!$B:$B,0)),"")</f>
        <v/>
      </c>
      <c r="LQ488">
        <f>INDEX(Scrape!$O:$O,MATCH('HT 0-0'!KP488,Scrape!$B:$B,0))</f>
        <v/>
      </c>
      <c r="LR488">
        <f>(1/LJ488)+(1/LI488)+(1/LH488)</f>
        <v/>
      </c>
      <c r="LS488">
        <f>(1/LG488)+(1/LF488)+(1/LE488)</f>
        <v/>
      </c>
      <c r="LT488" s="8">
        <f>IF(INDEX(#REF!,MATCH(KQ488,#REF!,0))=INDEX(#REF!,MATCH(KQ488,#REF!,0)),INDEX(#REF!,MATCH(KQ488,#REF!,0)),"ERROR")</f>
        <v/>
      </c>
      <c r="LU488" s="4">
        <f>IF(KR488="G",2,IF(KR488="R",0.5,IF(KR488="A",1)))</f>
        <v/>
      </c>
      <c r="LV488" s="4">
        <f>IF(KS488="G",0.5,IF(KS488="R",2,IF(KS488="A",1)))</f>
        <v/>
      </c>
      <c r="LW488" s="4">
        <f>IF(KT488="G",2,IF(KT488="R",0.5,IF(KT488="A",1)))</f>
        <v/>
      </c>
      <c r="LX488" s="4">
        <f>IF(KU488="G",0.5,IF(KU488="R",2,IF(KU488="A",1)))</f>
        <v/>
      </c>
      <c r="LY488" s="7">
        <f>(LK488*(LU488+LX488)+(LL488*(LU488+LX488)))</f>
        <v/>
      </c>
      <c r="LZ488" s="7">
        <f>(LN488*(LV488+LW488)+(LO488*(LV488+LW488)))</f>
        <v/>
      </c>
      <c r="MA488" s="11">
        <f>LY488-LZ488</f>
        <v/>
      </c>
      <c r="MB488" s="5">
        <f>MA488+2</f>
        <v/>
      </c>
      <c r="MC488" s="6">
        <f>MA488-2</f>
        <v/>
      </c>
      <c r="MD488" s="4">
        <f>LE488</f>
        <v/>
      </c>
      <c r="ME488" s="9">
        <f>IF(MD488=0,1000,MD488+0.75)</f>
        <v/>
      </c>
      <c r="MF488" s="10">
        <f>IF(MD488=0,0,MD488-0.75)</f>
        <v/>
      </c>
      <c r="MG488" s="4">
        <f>((LM488*(LU488+LX488))-((LP488*(LV488+LW488))))</f>
        <v/>
      </c>
      <c r="MH488" s="9">
        <f>MG488*1.2</f>
        <v/>
      </c>
      <c r="MI488" s="10">
        <f>MG488*0.8</f>
        <v/>
      </c>
      <c r="MJ488">
        <f>IFERROR(OT488,"")</f>
        <v/>
      </c>
      <c r="MK488">
        <f>IFERROR(OU488,"")</f>
        <v/>
      </c>
      <c r="ML488">
        <f>IFERROR(OV488,"")</f>
        <v/>
      </c>
      <c r="MM488">
        <f>IFERROR(OW488,"")</f>
        <v/>
      </c>
      <c r="MN488">
        <f>IFERROR(OX488,"")</f>
        <v/>
      </c>
      <c r="MO488">
        <f>IFERROR(OY488,"")</f>
        <v/>
      </c>
      <c r="MP488" s="1">
        <f>COUNTIFS(#REF!,LT488,#REF!,1,#REF!,"&gt;="&amp;MC488,#REF!,"&lt;="&amp;MB488,#REF!,"&lt;="&amp;ME488,#REF!,"&gt;="&amp;MF488,#REF!,"="&amp;KV488,#REF!,"="&amp;KX488)</f>
        <v/>
      </c>
      <c r="MQ488" s="1">
        <f>COUNTIFS(#REF!,LT488,#REF!,0,#REF!,"&gt;="&amp;MC488,#REF!,"&lt;="&amp;MB488,#REF!,"&lt;="&amp;ME488,#REF!,"&gt;="&amp;MF488,#REF!,"="&amp;KV488,#REF!,"="&amp;KX488)</f>
        <v/>
      </c>
      <c r="MR488" s="1">
        <f>COUNTIFS(#REF!,LT488,#REF!,1,#REF!,"&gt;="&amp;MC488,#REF!,"&lt;="&amp;MB488,#REF!,"&lt;="&amp;ME488,#REF!,"&gt;="&amp;MF488,#REF!,"="&amp;KW488,#REF!,"="&amp;KY488)</f>
        <v/>
      </c>
      <c r="MS488" s="1">
        <f>COUNTIFS(#REF!,LT488,#REF!,0,#REF!,"&gt;="&amp;MC488,#REF!,"&lt;="&amp;MB488,#REF!,"&lt;="&amp;ME488,#REF!,"&gt;="&amp;MF488,#REF!,"="&amp;KW488,#REF!,"="&amp;KY488)</f>
        <v/>
      </c>
      <c r="MT488" s="1">
        <f>COUNTIFS(#REF!,LT488,#REF!,1,#REF!,"&gt;="&amp;MI488,#REF!,"&lt;="&amp;MH488,#REF!,"&lt;="&amp;ME488,#REF!,"&gt;="&amp;MF488)</f>
        <v/>
      </c>
      <c r="MU488" s="1">
        <f>COUNTIFS(#REF!,LT488,#REF!,0,#REF!,"&gt;="&amp;MI488,#REF!,"&lt;="&amp;MH488,#REF!,"&lt;="&amp;ME488,#REF!,"&gt;="&amp;MF488)</f>
        <v/>
      </c>
      <c r="MV488" s="1">
        <f>COUNTIFS(#REF!,LT488,#REF!,1,#REF!,"&gt;="&amp;MI488,#REF!,"&lt;="&amp;MH488,#REF!,"="&amp;KZ488,#REF!,"="&amp;LA488,#REF!,"&lt;="&amp;ME488,#REF!,"&gt;="&amp;MF488)</f>
        <v/>
      </c>
      <c r="MW488" s="1">
        <f>COUNTIFS(#REF!,LT488,#REF!,0,#REF!,"&gt;="&amp;MI488,#REF!,"&lt;="&amp;MH488,#REF!,"="&amp;KZ488,#REF!,"="&amp;LA488,#REF!,"&lt;="&amp;ME488,#REF!,"&gt;="&amp;MF488)</f>
        <v/>
      </c>
      <c r="MX488" s="1">
        <f>COUNTIFS(#REF!,LT488,#REF!,1,#REF!,"&gt;="&amp;MC488,#REF!,"&lt;="&amp;MB488,#REF!,"&lt;="&amp;ME488,#REF!,"&gt;="&amp;MF488)</f>
        <v/>
      </c>
      <c r="MY488" s="1">
        <f>COUNTIFS(#REF!,LT488,#REF!,0,#REF!,"&gt;="&amp;MC488,#REF!,"&lt;="&amp;MB488,#REF!,"&lt;="&amp;ME488,#REF!,"&gt;="&amp;MF488)</f>
        <v/>
      </c>
      <c r="MZ488" s="1">
        <f>COUNTIFS(#REF!,LT488,#REF!,1,#REF!,"&lt;="&amp;ME488,#REF!,"&gt;="&amp;MF488,#REF!,"="&amp;KV488,#REF!,"="&amp;KX488)</f>
        <v/>
      </c>
      <c r="NA488" s="1">
        <f>COUNTIFS(#REF!,LT488,#REF!,0,#REF!,"&lt;="&amp;ME488,#REF!,"&gt;="&amp;MF488,#REF!,"="&amp;KV488,#REF!,"="&amp;KX488)</f>
        <v/>
      </c>
      <c r="NB488" s="1">
        <f>COUNTIFS(#REF!,LT488,#REF!,1,#REF!,"&lt;="&amp;ME488,#REF!,"&gt;="&amp;MF488,#REF!,"="&amp;KW488,#REF!,"="&amp;KY488)</f>
        <v/>
      </c>
      <c r="NC488" s="1">
        <f>COUNTIFS(#REF!,LT488,#REF!,0,#REF!,"&lt;="&amp;ME488,#REF!,"&gt;="&amp;MF488,#REF!,"="&amp;KW488,#REF!,"="&amp;KY488)</f>
        <v/>
      </c>
      <c r="ND488" s="1">
        <f>COUNTIFS(#REF!,LT488,#REF!,1,#REF!,"&gt;="&amp;MC488,#REF!,"&lt;="&amp;MB488,#REF!,"&lt;="&amp;ME488,#REF!,"&gt;="&amp;MF488,#REF!,"="&amp;KV488,#REF!,"="&amp;KX488)</f>
        <v/>
      </c>
      <c r="NE488" s="1">
        <f>COUNTIFS(#REF!,LT488,#REF!,0,#REF!,"&gt;="&amp;MC488,#REF!,"&lt;="&amp;MB488,#REF!,"&lt;="&amp;ME488,#REF!,"&gt;="&amp;MF488,#REF!,"="&amp;KV488,#REF!,"="&amp;KX488)</f>
        <v/>
      </c>
      <c r="NF488" s="1">
        <f>COUNTIFS(#REF!,LT488,#REF!,1,#REF!,"&gt;="&amp;MC488,#REF!,"&lt;="&amp;MB488,#REF!,"&lt;="&amp;ME488,#REF!,"&gt;="&amp;MF488,#REF!,"="&amp;KW488,#REF!,"="&amp;KY488)</f>
        <v/>
      </c>
      <c r="NG488" s="1">
        <f>COUNTIFS(#REF!,LT488,#REF!,0,#REF!,"&gt;="&amp;MC488,#REF!,"&lt;="&amp;MB488,#REF!,"&lt;="&amp;ME488,#REF!,"&gt;="&amp;MF488,#REF!,"="&amp;KW488,#REF!,"="&amp;KY488)</f>
        <v/>
      </c>
      <c r="NH488" s="1">
        <f>COUNTIFS(#REF!,LT488,#REF!,1,#REF!,"&gt;="&amp;MC488,#REF!,"&lt;="&amp;MB488,#REF!,"&lt;="&amp;ME488,#REF!,"&gt;="&amp;MF488,#REF!,"="&amp;KZ488,#REF!,"="&amp;LA488)</f>
        <v/>
      </c>
      <c r="NI488" s="1">
        <f>COUNTIFS(#REF!,LT488,#REF!,0,#REF!,"&gt;="&amp;MC488,#REF!,"&lt;="&amp;MB488,#REF!,"&lt;="&amp;ME488,#REF!,"&gt;="&amp;MF488,#REF!,"="&amp;KZ488,#REF!,"="&amp;LA488)</f>
        <v/>
      </c>
      <c r="NJ488" s="1">
        <f>COUNTIFS(#REF!,LT488,#REF!,1,#REF!,"&gt;="&amp;MI488,#REF!,"&lt;="&amp;MH488,#REF!,"&lt;="&amp;ME488,#REF!,"&gt;="&amp;MF488)</f>
        <v/>
      </c>
      <c r="NK488" s="1">
        <f>COUNTIFS(#REF!,LT488,#REF!,0,#REF!,"&gt;="&amp;MI488,#REF!,"&lt;="&amp;MH488,#REF!,"&lt;="&amp;ME488,#REF!,"&gt;="&amp;MF488)</f>
        <v/>
      </c>
      <c r="NL488" s="1">
        <f>COUNTIFS(#REF!,LT488,#REF!,1,#REF!,"&gt;="&amp;MI488,#REF!,"&lt;="&amp;MH488,#REF!,"="&amp;KZ488,#REF!,"="&amp;LA488,#REF!,"&lt;="&amp;ME488,#REF!,"&gt;="&amp;MF488)</f>
        <v/>
      </c>
      <c r="NM488" s="1">
        <f>COUNTIFS(#REF!,LT488,#REF!,0,#REF!,"&gt;="&amp;MI488,#REF!,"&lt;="&amp;MH488,#REF!,"="&amp;KZ488,#REF!,"="&amp;LA488,#REF!,"&lt;="&amp;ME488,#REF!,"&gt;="&amp;MF488)</f>
        <v/>
      </c>
      <c r="NN488" s="1">
        <f>COUNTIFS(#REF!,LT488,#REF!,1,#REF!,"&gt;="&amp;MC488,#REF!,"&lt;="&amp;MB488,#REF!,"&lt;="&amp;ME488,#REF!,"&gt;="&amp;MF488)</f>
        <v/>
      </c>
      <c r="NO488" s="1">
        <f>COUNTIFS(#REF!,LT488,#REF!,0,#REF!,"&gt;="&amp;MC488,#REF!,"&lt;="&amp;MB488,#REF!,"&lt;="&amp;ME488,#REF!,"&gt;="&amp;MF488)</f>
        <v/>
      </c>
      <c r="NP488" s="1">
        <f>COUNTIFS(#REF!,LT488,#REF!,1,#REF!,"&lt;="&amp;ME488,#REF!,"&gt;="&amp;MF488,#REF!,"="&amp;KV488,#REF!,"="&amp;KX488)</f>
        <v/>
      </c>
      <c r="NQ488" s="1">
        <f>COUNTIFS(#REF!,LT488,#REF!,0,#REF!,"&lt;="&amp;ME488,#REF!,"&gt;="&amp;MF488,#REF!,"="&amp;KV488,#REF!,"="&amp;KX488)</f>
        <v/>
      </c>
      <c r="NR488" s="1">
        <f>COUNTIFS(#REF!,LT488,#REF!,1,#REF!,"&lt;="&amp;ME488,#REF!,"&gt;="&amp;MF488,#REF!,"="&amp;KW488,#REF!,"="&amp;KY488)</f>
        <v/>
      </c>
      <c r="NS488" s="1">
        <f>COUNTIFS(#REF!,LT488,#REF!,0,#REF!,"&lt;="&amp;ME488,#REF!,"&gt;="&amp;MF488,#REF!,"="&amp;KW488,#REF!,"="&amp;KY488)</f>
        <v/>
      </c>
      <c r="NT488" s="1">
        <f>MP488+MR488+MT488+MV488+MX488+MZ488+NB488</f>
        <v/>
      </c>
      <c r="NU488" s="1">
        <f>MQ488+MS488+MU488+MW488+MY488+NA488+NC488</f>
        <v/>
      </c>
      <c r="NV488" s="1">
        <f>NT488+NU488</f>
        <v/>
      </c>
      <c r="NW488" s="33">
        <f>NT488/(NT488+NU488)</f>
        <v/>
      </c>
      <c r="NX488" s="3">
        <f>1/NW488</f>
        <v/>
      </c>
      <c r="NY488" s="1">
        <f>LH488</f>
        <v/>
      </c>
      <c r="NZ488" s="79">
        <f>(NW488*((NY488-1)*0.98))-((1-NW488)*1)</f>
        <v/>
      </c>
      <c r="OA488" s="34">
        <f>IF(LR488&lt;0.9,0,IF(AND(LR488&gt;1.1),0,1))</f>
        <v/>
      </c>
      <c r="OB488" s="34">
        <f>IF(LS488&lt;0.9,0,IF(AND(LS488&gt;1.1),0,1))</f>
        <v/>
      </c>
      <c r="OC488" s="32">
        <f>IF(NV488&gt;99,1,0)</f>
        <v/>
      </c>
      <c r="OD488" s="32">
        <f>IF(NZ488&gt;0.0799,1,0)</f>
        <v/>
      </c>
      <c r="OE488" s="32">
        <f>IF(NZ488&gt;OM488,1,0)</f>
        <v/>
      </c>
      <c r="OF488" s="32">
        <f>OC488+OD488+OE488+OA488+OB488</f>
        <v/>
      </c>
      <c r="OG488" s="1">
        <f>ND488+NF488+NH488+NJ488+NL488+NN488+NP488+NR488</f>
        <v/>
      </c>
      <c r="OH488" s="1">
        <f>NE488+NG488+NI488+NK488+NM488+NO488+NQ488+NS488</f>
        <v/>
      </c>
      <c r="OI488" s="1">
        <f>OG488+OH488</f>
        <v/>
      </c>
      <c r="OJ488" s="33">
        <f>OG488/(OG488+OH488)</f>
        <v/>
      </c>
      <c r="OK488" s="3">
        <f>1/OJ488</f>
        <v/>
      </c>
      <c r="OL488" s="1">
        <f>LI488</f>
        <v/>
      </c>
      <c r="OM488" s="79">
        <f>(OJ488*((OL488-1)*0.98))-((1-OJ488)*1)</f>
        <v/>
      </c>
      <c r="ON488" s="34">
        <f>IF(LR488&lt;0.9,0,IF(AND(LR488&gt;1.1),0,1))</f>
        <v/>
      </c>
      <c r="OO488" s="34">
        <f>IF(LS488&lt;0.9,0,IF(AND(LS488&gt;1.1),0,1))</f>
        <v/>
      </c>
      <c r="OP488" s="32">
        <f>IF(OI488&gt;99,1,0)</f>
        <v/>
      </c>
      <c r="OQ488" s="32">
        <f>IF(OM488&gt;0.0799,1,0)</f>
        <v/>
      </c>
      <c r="OR488" s="32">
        <f>IF(OM488&gt;OZ488,1,0)</f>
        <v/>
      </c>
      <c r="OS488" s="32">
        <f>OP488+OQ488+OR488+ON488+OO488</f>
        <v/>
      </c>
      <c r="OT488">
        <f>IF(OF488=5,"BackHome0-0",IF(AND(OS488=5),"BackAway0-0",""))</f>
        <v/>
      </c>
      <c r="OU488">
        <f>IF(OF488=5,KN488,IF(AND(OS488=5),KO488,""))</f>
        <v/>
      </c>
      <c r="OV488">
        <f>IF(OF488=5,"Match Odds",IF(AND(OS488=5),"Match Odds",""))</f>
        <v/>
      </c>
      <c r="OW488">
        <f>IF(OF488=5,KP488,IF(AND(OS488=5),KP488,""))</f>
        <v/>
      </c>
      <c r="OX488">
        <f>IF(OF488=5,"MATCH_ODDS",IF(AND(OS488=5),"MATCH_ODDS",""))</f>
        <v/>
      </c>
      <c r="OY488">
        <f>IF(OF488=5,"BACK",IF(AND(OS488=5),"BACK",""))</f>
        <v/>
      </c>
    </row>
    <row r="489" ht="16.5" customHeight="1" thickBot="1" thickTop="1">
      <c r="A489" s="2" t="n"/>
      <c r="KN489" s="1">
        <f>IF(INDEX(#REF!,MATCH('HT 0-0'!D489,#REF!,0))=INDEX(#REF!,MATCH('HT 0-0'!D489,#REF!,0)),INDEX(#REF!,MATCH('HT 0-0'!D489,#REF!,0)),"ERROR")</f>
        <v/>
      </c>
      <c r="KO489" s="1">
        <f>IF(INDEX(#REF!,MATCH('HT 0-0'!E489,#REF!,0))=INDEX(#REF!,MATCH('HT 0-0'!E489,#REF!,0)),INDEX(#REF!,MATCH('HT 0-0'!E489,#REF!,0)),"ERROR")</f>
        <v/>
      </c>
      <c r="KP489" s="1">
        <f>KN489&amp;" v "&amp;KO489</f>
        <v/>
      </c>
      <c r="KQ489">
        <f>B489&amp;"_"&amp;C489</f>
        <v/>
      </c>
      <c r="KR489" s="1">
        <f>IF((HW489/KK489)&lt;0.335,"G",IF((HW489/KK489)&gt;0.67,"R","A"))</f>
        <v/>
      </c>
      <c r="KS489" s="1">
        <f>IF((HX489/KK489)&lt;0.335,"G",IF((HX489/KK489)&gt;0.67,"R","A"))</f>
        <v/>
      </c>
      <c r="KT489" s="1">
        <f>IF((IH489/KK489)&lt;0.335,"G",IF((IH489/KK489)&gt;0.67,"R","A"))</f>
        <v/>
      </c>
      <c r="KU489" s="1">
        <f>IF((II489/KK489)&lt;0.335,"G",IF((II489/KK489)&gt;0.67,"R","A"))</f>
        <v/>
      </c>
      <c r="KV489" s="1">
        <f>IF((HZ489/KK489)&lt;0.335,"G",IF((HZ489/KK489)&gt;0.67,"R","A"))</f>
        <v/>
      </c>
      <c r="KW489" s="1">
        <f>IF((HY489/KK489)&lt;0.335,"G",IF((HY489/KK489)&gt;0.67,"R","A"))</f>
        <v/>
      </c>
      <c r="KX489" s="1">
        <f>IF((IK489/KK489)&lt;0.335,"G",IF((IK489/KK489)&gt;0.67,"R","A"))</f>
        <v/>
      </c>
      <c r="KY489" s="1">
        <f>IF((IJ489/KK489)&lt;0.335,"G",IF((IJ489/KK489)&gt;0.67,"R","A"))</f>
        <v/>
      </c>
      <c r="KZ489" s="1">
        <f>IF((HQ489/KK489)&lt;0.335,"G",IF((HQ489/KK489)&gt;0.67,"R","A"))</f>
        <v/>
      </c>
      <c r="LA489" s="1">
        <f>IF((IB489/KK489)&lt;0.335,"G",IF((IB489/KK489)&gt;0.67,"R","A"))</f>
        <v/>
      </c>
      <c r="LB489">
        <f>IF(LQ489="0-0",INDEX(Scrape!#REF!,MATCH('HT 0-0'!KP489,Scrape!$B:$B,0)),"")</f>
        <v/>
      </c>
      <c r="LC489">
        <f>IF(LQ489="0-0",INDEX(Scrape!$A:$A,MATCH('HT 0-0'!KP489,Scrape!$B:$B,0)),"")</f>
        <v/>
      </c>
      <c r="LD489">
        <f>IF(LQ489="0-0",INDEX(Scrape!$B:$B,MATCH('HT 0-0'!KP489,Scrape!$B:$B,0)),"")</f>
        <v/>
      </c>
      <c r="LE489">
        <f>IF(LQ489="0-0",INDEX(Scrape!$C:$C,MATCH('HT 0-0'!KP489,Scrape!$B:$B,0)),"")</f>
        <v/>
      </c>
      <c r="LF489">
        <f>IF(LQ489="0-0",INDEX(Scrape!$D:$D,MATCH('HT 0-0'!KP489,Scrape!$B:$B,0)),"")</f>
        <v/>
      </c>
      <c r="LG489">
        <f>IF(LQ489="0-0",INDEX(Scrape!$E:$E,MATCH('HT 0-0'!KP489,Scrape!$B:$B,0)),"")</f>
        <v/>
      </c>
      <c r="LH489">
        <f>IF(LQ489="0-0",INDEX(Scrape!$F:$F,MATCH('HT 0-0'!KP489,Scrape!$B:$B,0)),"")</f>
        <v/>
      </c>
      <c r="LI489">
        <f>IF(LQ489="0-0",INDEX(Scrape!$G:$G,MATCH('HT 0-0'!KP489,Scrape!$B:$B,0)),"")</f>
        <v/>
      </c>
      <c r="LJ489">
        <f>IF(LQ489="0-0",INDEX(Scrape!$H:$H,MATCH('HT 0-0'!KP489,Scrape!$B:$B,0)),"")</f>
        <v/>
      </c>
      <c r="LK489">
        <f>IF(LQ489="0-0",INDEX(Scrape!$I:$I,MATCH('HT 0-0'!KP489,Scrape!$B:$B,0)),"")</f>
        <v/>
      </c>
      <c r="LL489">
        <f>IF(LQ489="0-0",INDEX(Scrape!$J:$J,MATCH('HT 0-0'!KP489,Scrape!$B:$B,0)),"")</f>
        <v/>
      </c>
      <c r="LM489">
        <f>IF(LQ489="0-0",INDEX(Scrape!$K:$K,MATCH('HT 0-0'!KP489,Scrape!$B:$B,0)),"")</f>
        <v/>
      </c>
      <c r="LN489">
        <f>IF(LQ489="0-0",INDEX(Scrape!$L:$L,MATCH('HT 0-0'!KP489,Scrape!$B:$B,0)),"")</f>
        <v/>
      </c>
      <c r="LO489">
        <f>IF(LQ489="0-0",INDEX(Scrape!$M:$M,MATCH('HT 0-0'!KP489,Scrape!$B:$B,0)),"")</f>
        <v/>
      </c>
      <c r="LP489">
        <f>IF(LQ489="0-0",INDEX(Scrape!$N:$N,MATCH('HT 0-0'!KP489,Scrape!$B:$B,0)),"")</f>
        <v/>
      </c>
      <c r="LQ489">
        <f>INDEX(Scrape!$O:$O,MATCH('HT 0-0'!KP489,Scrape!$B:$B,0))</f>
        <v/>
      </c>
      <c r="LR489">
        <f>(1/LJ489)+(1/LI489)+(1/LH489)</f>
        <v/>
      </c>
      <c r="LS489">
        <f>(1/LG489)+(1/LF489)+(1/LE489)</f>
        <v/>
      </c>
      <c r="LT489" s="8">
        <f>IF(INDEX(#REF!,MATCH(KQ489,#REF!,0))=INDEX(#REF!,MATCH(KQ489,#REF!,0)),INDEX(#REF!,MATCH(KQ489,#REF!,0)),"ERROR")</f>
        <v/>
      </c>
      <c r="LU489" s="4">
        <f>IF(KR489="G",2,IF(KR489="R",0.5,IF(KR489="A",1)))</f>
        <v/>
      </c>
      <c r="LV489" s="4">
        <f>IF(KS489="G",0.5,IF(KS489="R",2,IF(KS489="A",1)))</f>
        <v/>
      </c>
      <c r="LW489" s="4">
        <f>IF(KT489="G",2,IF(KT489="R",0.5,IF(KT489="A",1)))</f>
        <v/>
      </c>
      <c r="LX489" s="4">
        <f>IF(KU489="G",0.5,IF(KU489="R",2,IF(KU489="A",1)))</f>
        <v/>
      </c>
      <c r="LY489" s="7">
        <f>(LK489*(LU489+LX489)+(LL489*(LU489+LX489)))</f>
        <v/>
      </c>
      <c r="LZ489" s="7">
        <f>(LN489*(LV489+LW489)+(LO489*(LV489+LW489)))</f>
        <v/>
      </c>
      <c r="MA489" s="11">
        <f>LY489-LZ489</f>
        <v/>
      </c>
      <c r="MB489" s="5">
        <f>MA489+2</f>
        <v/>
      </c>
      <c r="MC489" s="6">
        <f>MA489-2</f>
        <v/>
      </c>
      <c r="MD489" s="4">
        <f>LE489</f>
        <v/>
      </c>
      <c r="ME489" s="9">
        <f>IF(MD489=0,1000,MD489+0.75)</f>
        <v/>
      </c>
      <c r="MF489" s="10">
        <f>IF(MD489=0,0,MD489-0.75)</f>
        <v/>
      </c>
      <c r="MG489" s="4">
        <f>((LM489*(LU489+LX489))-((LP489*(LV489+LW489))))</f>
        <v/>
      </c>
      <c r="MH489" s="9">
        <f>MG489*1.2</f>
        <v/>
      </c>
      <c r="MI489" s="10">
        <f>MG489*0.8</f>
        <v/>
      </c>
      <c r="MJ489">
        <f>IFERROR(OT489,"")</f>
        <v/>
      </c>
      <c r="MK489">
        <f>IFERROR(OU489,"")</f>
        <v/>
      </c>
      <c r="ML489">
        <f>IFERROR(OV489,"")</f>
        <v/>
      </c>
      <c r="MM489">
        <f>IFERROR(OW489,"")</f>
        <v/>
      </c>
      <c r="MN489">
        <f>IFERROR(OX489,"")</f>
        <v/>
      </c>
      <c r="MO489">
        <f>IFERROR(OY489,"")</f>
        <v/>
      </c>
      <c r="MP489" s="1">
        <f>COUNTIFS(#REF!,LT489,#REF!,1,#REF!,"&gt;="&amp;MC489,#REF!,"&lt;="&amp;MB489,#REF!,"&lt;="&amp;ME489,#REF!,"&gt;="&amp;MF489,#REF!,"="&amp;KV489,#REF!,"="&amp;KX489)</f>
        <v/>
      </c>
      <c r="MQ489" s="1">
        <f>COUNTIFS(#REF!,LT489,#REF!,0,#REF!,"&gt;="&amp;MC489,#REF!,"&lt;="&amp;MB489,#REF!,"&lt;="&amp;ME489,#REF!,"&gt;="&amp;MF489,#REF!,"="&amp;KV489,#REF!,"="&amp;KX489)</f>
        <v/>
      </c>
      <c r="MR489" s="1">
        <f>COUNTIFS(#REF!,LT489,#REF!,1,#REF!,"&gt;="&amp;MC489,#REF!,"&lt;="&amp;MB489,#REF!,"&lt;="&amp;ME489,#REF!,"&gt;="&amp;MF489,#REF!,"="&amp;KW489,#REF!,"="&amp;KY489)</f>
        <v/>
      </c>
      <c r="MS489" s="1">
        <f>COUNTIFS(#REF!,LT489,#REF!,0,#REF!,"&gt;="&amp;MC489,#REF!,"&lt;="&amp;MB489,#REF!,"&lt;="&amp;ME489,#REF!,"&gt;="&amp;MF489,#REF!,"="&amp;KW489,#REF!,"="&amp;KY489)</f>
        <v/>
      </c>
      <c r="MT489" s="1">
        <f>COUNTIFS(#REF!,LT489,#REF!,1,#REF!,"&gt;="&amp;MI489,#REF!,"&lt;="&amp;MH489,#REF!,"&lt;="&amp;ME489,#REF!,"&gt;="&amp;MF489)</f>
        <v/>
      </c>
      <c r="MU489" s="1">
        <f>COUNTIFS(#REF!,LT489,#REF!,0,#REF!,"&gt;="&amp;MI489,#REF!,"&lt;="&amp;MH489,#REF!,"&lt;="&amp;ME489,#REF!,"&gt;="&amp;MF489)</f>
        <v/>
      </c>
      <c r="MV489" s="1">
        <f>COUNTIFS(#REF!,LT489,#REF!,1,#REF!,"&gt;="&amp;MI489,#REF!,"&lt;="&amp;MH489,#REF!,"="&amp;KZ489,#REF!,"="&amp;LA489,#REF!,"&lt;="&amp;ME489,#REF!,"&gt;="&amp;MF489)</f>
        <v/>
      </c>
      <c r="MW489" s="1">
        <f>COUNTIFS(#REF!,LT489,#REF!,0,#REF!,"&gt;="&amp;MI489,#REF!,"&lt;="&amp;MH489,#REF!,"="&amp;KZ489,#REF!,"="&amp;LA489,#REF!,"&lt;="&amp;ME489,#REF!,"&gt;="&amp;MF489)</f>
        <v/>
      </c>
      <c r="MX489" s="1">
        <f>COUNTIFS(#REF!,LT489,#REF!,1,#REF!,"&gt;="&amp;MC489,#REF!,"&lt;="&amp;MB489,#REF!,"&lt;="&amp;ME489,#REF!,"&gt;="&amp;MF489)</f>
        <v/>
      </c>
      <c r="MY489" s="1">
        <f>COUNTIFS(#REF!,LT489,#REF!,0,#REF!,"&gt;="&amp;MC489,#REF!,"&lt;="&amp;MB489,#REF!,"&lt;="&amp;ME489,#REF!,"&gt;="&amp;MF489)</f>
        <v/>
      </c>
      <c r="MZ489" s="1">
        <f>COUNTIFS(#REF!,LT489,#REF!,1,#REF!,"&lt;="&amp;ME489,#REF!,"&gt;="&amp;MF489,#REF!,"="&amp;KV489,#REF!,"="&amp;KX489)</f>
        <v/>
      </c>
      <c r="NA489" s="1">
        <f>COUNTIFS(#REF!,LT489,#REF!,0,#REF!,"&lt;="&amp;ME489,#REF!,"&gt;="&amp;MF489,#REF!,"="&amp;KV489,#REF!,"="&amp;KX489)</f>
        <v/>
      </c>
      <c r="NB489" s="1">
        <f>COUNTIFS(#REF!,LT489,#REF!,1,#REF!,"&lt;="&amp;ME489,#REF!,"&gt;="&amp;MF489,#REF!,"="&amp;KW489,#REF!,"="&amp;KY489)</f>
        <v/>
      </c>
      <c r="NC489" s="1">
        <f>COUNTIFS(#REF!,LT489,#REF!,0,#REF!,"&lt;="&amp;ME489,#REF!,"&gt;="&amp;MF489,#REF!,"="&amp;KW489,#REF!,"="&amp;KY489)</f>
        <v/>
      </c>
      <c r="ND489" s="1">
        <f>COUNTIFS(#REF!,LT489,#REF!,1,#REF!,"&gt;="&amp;MC489,#REF!,"&lt;="&amp;MB489,#REF!,"&lt;="&amp;ME489,#REF!,"&gt;="&amp;MF489,#REF!,"="&amp;KV489,#REF!,"="&amp;KX489)</f>
        <v/>
      </c>
      <c r="NE489" s="1">
        <f>COUNTIFS(#REF!,LT489,#REF!,0,#REF!,"&gt;="&amp;MC489,#REF!,"&lt;="&amp;MB489,#REF!,"&lt;="&amp;ME489,#REF!,"&gt;="&amp;MF489,#REF!,"="&amp;KV489,#REF!,"="&amp;KX489)</f>
        <v/>
      </c>
      <c r="NF489" s="1">
        <f>COUNTIFS(#REF!,LT489,#REF!,1,#REF!,"&gt;="&amp;MC489,#REF!,"&lt;="&amp;MB489,#REF!,"&lt;="&amp;ME489,#REF!,"&gt;="&amp;MF489,#REF!,"="&amp;KW489,#REF!,"="&amp;KY489)</f>
        <v/>
      </c>
      <c r="NG489" s="1">
        <f>COUNTIFS(#REF!,LT489,#REF!,0,#REF!,"&gt;="&amp;MC489,#REF!,"&lt;="&amp;MB489,#REF!,"&lt;="&amp;ME489,#REF!,"&gt;="&amp;MF489,#REF!,"="&amp;KW489,#REF!,"="&amp;KY489)</f>
        <v/>
      </c>
      <c r="NH489" s="1">
        <f>COUNTIFS(#REF!,LT489,#REF!,1,#REF!,"&gt;="&amp;MC489,#REF!,"&lt;="&amp;MB489,#REF!,"&lt;="&amp;ME489,#REF!,"&gt;="&amp;MF489,#REF!,"="&amp;KZ489,#REF!,"="&amp;LA489)</f>
        <v/>
      </c>
      <c r="NI489" s="1">
        <f>COUNTIFS(#REF!,LT489,#REF!,0,#REF!,"&gt;="&amp;MC489,#REF!,"&lt;="&amp;MB489,#REF!,"&lt;="&amp;ME489,#REF!,"&gt;="&amp;MF489,#REF!,"="&amp;KZ489,#REF!,"="&amp;LA489)</f>
        <v/>
      </c>
      <c r="NJ489" s="1">
        <f>COUNTIFS(#REF!,LT489,#REF!,1,#REF!,"&gt;="&amp;MI489,#REF!,"&lt;="&amp;MH489,#REF!,"&lt;="&amp;ME489,#REF!,"&gt;="&amp;MF489)</f>
        <v/>
      </c>
      <c r="NK489" s="1">
        <f>COUNTIFS(#REF!,LT489,#REF!,0,#REF!,"&gt;="&amp;MI489,#REF!,"&lt;="&amp;MH489,#REF!,"&lt;="&amp;ME489,#REF!,"&gt;="&amp;MF489)</f>
        <v/>
      </c>
      <c r="NL489" s="1">
        <f>COUNTIFS(#REF!,LT489,#REF!,1,#REF!,"&gt;="&amp;MI489,#REF!,"&lt;="&amp;MH489,#REF!,"="&amp;KZ489,#REF!,"="&amp;LA489,#REF!,"&lt;="&amp;ME489,#REF!,"&gt;="&amp;MF489)</f>
        <v/>
      </c>
      <c r="NM489" s="1">
        <f>COUNTIFS(#REF!,LT489,#REF!,0,#REF!,"&gt;="&amp;MI489,#REF!,"&lt;="&amp;MH489,#REF!,"="&amp;KZ489,#REF!,"="&amp;LA489,#REF!,"&lt;="&amp;ME489,#REF!,"&gt;="&amp;MF489)</f>
        <v/>
      </c>
      <c r="NN489" s="1">
        <f>COUNTIFS(#REF!,LT489,#REF!,1,#REF!,"&gt;="&amp;MC489,#REF!,"&lt;="&amp;MB489,#REF!,"&lt;="&amp;ME489,#REF!,"&gt;="&amp;MF489)</f>
        <v/>
      </c>
      <c r="NO489" s="1">
        <f>COUNTIFS(#REF!,LT489,#REF!,0,#REF!,"&gt;="&amp;MC489,#REF!,"&lt;="&amp;MB489,#REF!,"&lt;="&amp;ME489,#REF!,"&gt;="&amp;MF489)</f>
        <v/>
      </c>
      <c r="NP489" s="1">
        <f>COUNTIFS(#REF!,LT489,#REF!,1,#REF!,"&lt;="&amp;ME489,#REF!,"&gt;="&amp;MF489,#REF!,"="&amp;KV489,#REF!,"="&amp;KX489)</f>
        <v/>
      </c>
      <c r="NQ489" s="1">
        <f>COUNTIFS(#REF!,LT489,#REF!,0,#REF!,"&lt;="&amp;ME489,#REF!,"&gt;="&amp;MF489,#REF!,"="&amp;KV489,#REF!,"="&amp;KX489)</f>
        <v/>
      </c>
      <c r="NR489" s="1">
        <f>COUNTIFS(#REF!,LT489,#REF!,1,#REF!,"&lt;="&amp;ME489,#REF!,"&gt;="&amp;MF489,#REF!,"="&amp;KW489,#REF!,"="&amp;KY489)</f>
        <v/>
      </c>
      <c r="NS489" s="1">
        <f>COUNTIFS(#REF!,LT489,#REF!,0,#REF!,"&lt;="&amp;ME489,#REF!,"&gt;="&amp;MF489,#REF!,"="&amp;KW489,#REF!,"="&amp;KY489)</f>
        <v/>
      </c>
      <c r="NT489" s="1">
        <f>MP489+MR489+MT489+MV489+MX489+MZ489+NB489</f>
        <v/>
      </c>
      <c r="NU489" s="1">
        <f>MQ489+MS489+MU489+MW489+MY489+NA489+NC489</f>
        <v/>
      </c>
      <c r="NV489" s="1">
        <f>NT489+NU489</f>
        <v/>
      </c>
      <c r="NW489" s="33">
        <f>NT489/(NT489+NU489)</f>
        <v/>
      </c>
      <c r="NX489" s="3">
        <f>1/NW489</f>
        <v/>
      </c>
      <c r="NY489" s="1">
        <f>LH489</f>
        <v/>
      </c>
      <c r="NZ489" s="79">
        <f>(NW489*((NY489-1)*0.98))-((1-NW489)*1)</f>
        <v/>
      </c>
      <c r="OA489" s="34">
        <f>IF(LR489&lt;0.9,0,IF(AND(LR489&gt;1.1),0,1))</f>
        <v/>
      </c>
      <c r="OB489" s="34">
        <f>IF(LS489&lt;0.9,0,IF(AND(LS489&gt;1.1),0,1))</f>
        <v/>
      </c>
      <c r="OC489" s="32">
        <f>IF(NV489&gt;99,1,0)</f>
        <v/>
      </c>
      <c r="OD489" s="32">
        <f>IF(NZ489&gt;0.0799,1,0)</f>
        <v/>
      </c>
      <c r="OE489" s="32">
        <f>IF(NZ489&gt;OM489,1,0)</f>
        <v/>
      </c>
      <c r="OF489" s="32">
        <f>OC489+OD489+OE489+OA489+OB489</f>
        <v/>
      </c>
      <c r="OG489" s="1">
        <f>ND489+NF489+NH489+NJ489+NL489+NN489+NP489+NR489</f>
        <v/>
      </c>
      <c r="OH489" s="1">
        <f>NE489+NG489+NI489+NK489+NM489+NO489+NQ489+NS489</f>
        <v/>
      </c>
      <c r="OI489" s="1">
        <f>OG489+OH489</f>
        <v/>
      </c>
      <c r="OJ489" s="33">
        <f>OG489/(OG489+OH489)</f>
        <v/>
      </c>
      <c r="OK489" s="3">
        <f>1/OJ489</f>
        <v/>
      </c>
      <c r="OL489" s="1">
        <f>LI489</f>
        <v/>
      </c>
      <c r="OM489" s="79">
        <f>(OJ489*((OL489-1)*0.98))-((1-OJ489)*1)</f>
        <v/>
      </c>
      <c r="ON489" s="34">
        <f>IF(LR489&lt;0.9,0,IF(AND(LR489&gt;1.1),0,1))</f>
        <v/>
      </c>
      <c r="OO489" s="34">
        <f>IF(LS489&lt;0.9,0,IF(AND(LS489&gt;1.1),0,1))</f>
        <v/>
      </c>
      <c r="OP489" s="32">
        <f>IF(OI489&gt;99,1,0)</f>
        <v/>
      </c>
      <c r="OQ489" s="32">
        <f>IF(OM489&gt;0.0799,1,0)</f>
        <v/>
      </c>
      <c r="OR489" s="32">
        <f>IF(OM489&gt;OZ489,1,0)</f>
        <v/>
      </c>
      <c r="OS489" s="32">
        <f>OP489+OQ489+OR489+ON489+OO489</f>
        <v/>
      </c>
      <c r="OT489">
        <f>IF(OF489=5,"BackHome0-0",IF(AND(OS489=5),"BackAway0-0",""))</f>
        <v/>
      </c>
      <c r="OU489">
        <f>IF(OF489=5,KN489,IF(AND(OS489=5),KO489,""))</f>
        <v/>
      </c>
      <c r="OV489">
        <f>IF(OF489=5,"Match Odds",IF(AND(OS489=5),"Match Odds",""))</f>
        <v/>
      </c>
      <c r="OW489">
        <f>IF(OF489=5,KP489,IF(AND(OS489=5),KP489,""))</f>
        <v/>
      </c>
      <c r="OX489">
        <f>IF(OF489=5,"MATCH_ODDS",IF(AND(OS489=5),"MATCH_ODDS",""))</f>
        <v/>
      </c>
      <c r="OY489">
        <f>IF(OF489=5,"BACK",IF(AND(OS489=5),"BACK",""))</f>
        <v/>
      </c>
    </row>
    <row r="490" ht="16.5" customHeight="1" thickBot="1" thickTop="1">
      <c r="A490" s="2" t="n"/>
      <c r="KN490" s="1">
        <f>IF(INDEX(#REF!,MATCH('HT 0-0'!D490,#REF!,0))=INDEX(#REF!,MATCH('HT 0-0'!D490,#REF!,0)),INDEX(#REF!,MATCH('HT 0-0'!D490,#REF!,0)),"ERROR")</f>
        <v/>
      </c>
      <c r="KO490" s="1">
        <f>IF(INDEX(#REF!,MATCH('HT 0-0'!E490,#REF!,0))=INDEX(#REF!,MATCH('HT 0-0'!E490,#REF!,0)),INDEX(#REF!,MATCH('HT 0-0'!E490,#REF!,0)),"ERROR")</f>
        <v/>
      </c>
      <c r="KP490" s="1">
        <f>KN490&amp;" v "&amp;KO490</f>
        <v/>
      </c>
      <c r="KQ490">
        <f>B490&amp;"_"&amp;C490</f>
        <v/>
      </c>
      <c r="KR490" s="1">
        <f>IF((HW490/KK490)&lt;0.335,"G",IF((HW490/KK490)&gt;0.67,"R","A"))</f>
        <v/>
      </c>
      <c r="KS490" s="1">
        <f>IF((HX490/KK490)&lt;0.335,"G",IF((HX490/KK490)&gt;0.67,"R","A"))</f>
        <v/>
      </c>
      <c r="KT490" s="1">
        <f>IF((IH490/KK490)&lt;0.335,"G",IF((IH490/KK490)&gt;0.67,"R","A"))</f>
        <v/>
      </c>
      <c r="KU490" s="1">
        <f>IF((II490/KK490)&lt;0.335,"G",IF((II490/KK490)&gt;0.67,"R","A"))</f>
        <v/>
      </c>
      <c r="KV490" s="1">
        <f>IF((HZ490/KK490)&lt;0.335,"G",IF((HZ490/KK490)&gt;0.67,"R","A"))</f>
        <v/>
      </c>
      <c r="KW490" s="1">
        <f>IF((HY490/KK490)&lt;0.335,"G",IF((HY490/KK490)&gt;0.67,"R","A"))</f>
        <v/>
      </c>
      <c r="KX490" s="1">
        <f>IF((IK490/KK490)&lt;0.335,"G",IF((IK490/KK490)&gt;0.67,"R","A"))</f>
        <v/>
      </c>
      <c r="KY490" s="1">
        <f>IF((IJ490/KK490)&lt;0.335,"G",IF((IJ490/KK490)&gt;0.67,"R","A"))</f>
        <v/>
      </c>
      <c r="KZ490" s="1">
        <f>IF((HQ490/KK490)&lt;0.335,"G",IF((HQ490/KK490)&gt;0.67,"R","A"))</f>
        <v/>
      </c>
      <c r="LA490" s="1">
        <f>IF((IB490/KK490)&lt;0.335,"G",IF((IB490/KK490)&gt;0.67,"R","A"))</f>
        <v/>
      </c>
      <c r="LB490">
        <f>IF(LQ490="0-0",INDEX(Scrape!#REF!,MATCH('HT 0-0'!KP490,Scrape!$B:$B,0)),"")</f>
        <v/>
      </c>
      <c r="LC490">
        <f>IF(LQ490="0-0",INDEX(Scrape!$A:$A,MATCH('HT 0-0'!KP490,Scrape!$B:$B,0)),"")</f>
        <v/>
      </c>
      <c r="LD490">
        <f>IF(LQ490="0-0",INDEX(Scrape!$B:$B,MATCH('HT 0-0'!KP490,Scrape!$B:$B,0)),"")</f>
        <v/>
      </c>
      <c r="LE490">
        <f>IF(LQ490="0-0",INDEX(Scrape!$C:$C,MATCH('HT 0-0'!KP490,Scrape!$B:$B,0)),"")</f>
        <v/>
      </c>
      <c r="LF490">
        <f>IF(LQ490="0-0",INDEX(Scrape!$D:$D,MATCH('HT 0-0'!KP490,Scrape!$B:$B,0)),"")</f>
        <v/>
      </c>
      <c r="LG490">
        <f>IF(LQ490="0-0",INDEX(Scrape!$E:$E,MATCH('HT 0-0'!KP490,Scrape!$B:$B,0)),"")</f>
        <v/>
      </c>
      <c r="LH490">
        <f>IF(LQ490="0-0",INDEX(Scrape!$F:$F,MATCH('HT 0-0'!KP490,Scrape!$B:$B,0)),"")</f>
        <v/>
      </c>
      <c r="LI490">
        <f>IF(LQ490="0-0",INDEX(Scrape!$G:$G,MATCH('HT 0-0'!KP490,Scrape!$B:$B,0)),"")</f>
        <v/>
      </c>
      <c r="LJ490">
        <f>IF(LQ490="0-0",INDEX(Scrape!$H:$H,MATCH('HT 0-0'!KP490,Scrape!$B:$B,0)),"")</f>
        <v/>
      </c>
      <c r="LK490">
        <f>IF(LQ490="0-0",INDEX(Scrape!$I:$I,MATCH('HT 0-0'!KP490,Scrape!$B:$B,0)),"")</f>
        <v/>
      </c>
      <c r="LL490">
        <f>IF(LQ490="0-0",INDEX(Scrape!$J:$J,MATCH('HT 0-0'!KP490,Scrape!$B:$B,0)),"")</f>
        <v/>
      </c>
      <c r="LM490">
        <f>IF(LQ490="0-0",INDEX(Scrape!$K:$K,MATCH('HT 0-0'!KP490,Scrape!$B:$B,0)),"")</f>
        <v/>
      </c>
      <c r="LN490">
        <f>IF(LQ490="0-0",INDEX(Scrape!$L:$L,MATCH('HT 0-0'!KP490,Scrape!$B:$B,0)),"")</f>
        <v/>
      </c>
      <c r="LO490">
        <f>IF(LQ490="0-0",INDEX(Scrape!$M:$M,MATCH('HT 0-0'!KP490,Scrape!$B:$B,0)),"")</f>
        <v/>
      </c>
      <c r="LP490">
        <f>IF(LQ490="0-0",INDEX(Scrape!$N:$N,MATCH('HT 0-0'!KP490,Scrape!$B:$B,0)),"")</f>
        <v/>
      </c>
      <c r="LQ490">
        <f>INDEX(Scrape!$O:$O,MATCH('HT 0-0'!KP490,Scrape!$B:$B,0))</f>
        <v/>
      </c>
      <c r="LR490">
        <f>(1/LJ490)+(1/LI490)+(1/LH490)</f>
        <v/>
      </c>
      <c r="LS490">
        <f>(1/LG490)+(1/LF490)+(1/LE490)</f>
        <v/>
      </c>
      <c r="LT490" s="8">
        <f>IF(INDEX(#REF!,MATCH(KQ490,#REF!,0))=INDEX(#REF!,MATCH(KQ490,#REF!,0)),INDEX(#REF!,MATCH(KQ490,#REF!,0)),"ERROR")</f>
        <v/>
      </c>
      <c r="LU490" s="4">
        <f>IF(KR490="G",2,IF(KR490="R",0.5,IF(KR490="A",1)))</f>
        <v/>
      </c>
      <c r="LV490" s="4">
        <f>IF(KS490="G",0.5,IF(KS490="R",2,IF(KS490="A",1)))</f>
        <v/>
      </c>
      <c r="LW490" s="4">
        <f>IF(KT490="G",2,IF(KT490="R",0.5,IF(KT490="A",1)))</f>
        <v/>
      </c>
      <c r="LX490" s="4">
        <f>IF(KU490="G",0.5,IF(KU490="R",2,IF(KU490="A",1)))</f>
        <v/>
      </c>
      <c r="LY490" s="7">
        <f>(LK490*(LU490+LX490)+(LL490*(LU490+LX490)))</f>
        <v/>
      </c>
      <c r="LZ490" s="7">
        <f>(LN490*(LV490+LW490)+(LO490*(LV490+LW490)))</f>
        <v/>
      </c>
      <c r="MA490" s="11">
        <f>LY490-LZ490</f>
        <v/>
      </c>
      <c r="MB490" s="5">
        <f>MA490+2</f>
        <v/>
      </c>
      <c r="MC490" s="6">
        <f>MA490-2</f>
        <v/>
      </c>
      <c r="MD490" s="4">
        <f>LE490</f>
        <v/>
      </c>
      <c r="ME490" s="9">
        <f>IF(MD490=0,1000,MD490+0.75)</f>
        <v/>
      </c>
      <c r="MF490" s="10">
        <f>IF(MD490=0,0,MD490-0.75)</f>
        <v/>
      </c>
      <c r="MG490" s="4">
        <f>((LM490*(LU490+LX490))-((LP490*(LV490+LW490))))</f>
        <v/>
      </c>
      <c r="MH490" s="9">
        <f>MG490*1.2</f>
        <v/>
      </c>
      <c r="MI490" s="10">
        <f>MG490*0.8</f>
        <v/>
      </c>
      <c r="MJ490">
        <f>IFERROR(OT490,"")</f>
        <v/>
      </c>
      <c r="MK490">
        <f>IFERROR(OU490,"")</f>
        <v/>
      </c>
      <c r="ML490">
        <f>IFERROR(OV490,"")</f>
        <v/>
      </c>
      <c r="MM490">
        <f>IFERROR(OW490,"")</f>
        <v/>
      </c>
      <c r="MN490">
        <f>IFERROR(OX490,"")</f>
        <v/>
      </c>
      <c r="MO490">
        <f>IFERROR(OY490,"")</f>
        <v/>
      </c>
      <c r="MP490" s="1">
        <f>COUNTIFS(#REF!,LT490,#REF!,1,#REF!,"&gt;="&amp;MC490,#REF!,"&lt;="&amp;MB490,#REF!,"&lt;="&amp;ME490,#REF!,"&gt;="&amp;MF490,#REF!,"="&amp;KV490,#REF!,"="&amp;KX490)</f>
        <v/>
      </c>
      <c r="MQ490" s="1">
        <f>COUNTIFS(#REF!,LT490,#REF!,0,#REF!,"&gt;="&amp;MC490,#REF!,"&lt;="&amp;MB490,#REF!,"&lt;="&amp;ME490,#REF!,"&gt;="&amp;MF490,#REF!,"="&amp;KV490,#REF!,"="&amp;KX490)</f>
        <v/>
      </c>
      <c r="MR490" s="1">
        <f>COUNTIFS(#REF!,LT490,#REF!,1,#REF!,"&gt;="&amp;MC490,#REF!,"&lt;="&amp;MB490,#REF!,"&lt;="&amp;ME490,#REF!,"&gt;="&amp;MF490,#REF!,"="&amp;KW490,#REF!,"="&amp;KY490)</f>
        <v/>
      </c>
      <c r="MS490" s="1">
        <f>COUNTIFS(#REF!,LT490,#REF!,0,#REF!,"&gt;="&amp;MC490,#REF!,"&lt;="&amp;MB490,#REF!,"&lt;="&amp;ME490,#REF!,"&gt;="&amp;MF490,#REF!,"="&amp;KW490,#REF!,"="&amp;KY490)</f>
        <v/>
      </c>
      <c r="MT490" s="1">
        <f>COUNTIFS(#REF!,LT490,#REF!,1,#REF!,"&gt;="&amp;MI490,#REF!,"&lt;="&amp;MH490,#REF!,"&lt;="&amp;ME490,#REF!,"&gt;="&amp;MF490)</f>
        <v/>
      </c>
      <c r="MU490" s="1">
        <f>COUNTIFS(#REF!,LT490,#REF!,0,#REF!,"&gt;="&amp;MI490,#REF!,"&lt;="&amp;MH490,#REF!,"&lt;="&amp;ME490,#REF!,"&gt;="&amp;MF490)</f>
        <v/>
      </c>
      <c r="MV490" s="1">
        <f>COUNTIFS(#REF!,LT490,#REF!,1,#REF!,"&gt;="&amp;MI490,#REF!,"&lt;="&amp;MH490,#REF!,"="&amp;KZ490,#REF!,"="&amp;LA490,#REF!,"&lt;="&amp;ME490,#REF!,"&gt;="&amp;MF490)</f>
        <v/>
      </c>
      <c r="MW490" s="1">
        <f>COUNTIFS(#REF!,LT490,#REF!,0,#REF!,"&gt;="&amp;MI490,#REF!,"&lt;="&amp;MH490,#REF!,"="&amp;KZ490,#REF!,"="&amp;LA490,#REF!,"&lt;="&amp;ME490,#REF!,"&gt;="&amp;MF490)</f>
        <v/>
      </c>
      <c r="MX490" s="1">
        <f>COUNTIFS(#REF!,LT490,#REF!,1,#REF!,"&gt;="&amp;MC490,#REF!,"&lt;="&amp;MB490,#REF!,"&lt;="&amp;ME490,#REF!,"&gt;="&amp;MF490)</f>
        <v/>
      </c>
      <c r="MY490" s="1">
        <f>COUNTIFS(#REF!,LT490,#REF!,0,#REF!,"&gt;="&amp;MC490,#REF!,"&lt;="&amp;MB490,#REF!,"&lt;="&amp;ME490,#REF!,"&gt;="&amp;MF490)</f>
        <v/>
      </c>
      <c r="MZ490" s="1">
        <f>COUNTIFS(#REF!,LT490,#REF!,1,#REF!,"&lt;="&amp;ME490,#REF!,"&gt;="&amp;MF490,#REF!,"="&amp;KV490,#REF!,"="&amp;KX490)</f>
        <v/>
      </c>
      <c r="NA490" s="1">
        <f>COUNTIFS(#REF!,LT490,#REF!,0,#REF!,"&lt;="&amp;ME490,#REF!,"&gt;="&amp;MF490,#REF!,"="&amp;KV490,#REF!,"="&amp;KX490)</f>
        <v/>
      </c>
      <c r="NB490" s="1">
        <f>COUNTIFS(#REF!,LT490,#REF!,1,#REF!,"&lt;="&amp;ME490,#REF!,"&gt;="&amp;MF490,#REF!,"="&amp;KW490,#REF!,"="&amp;KY490)</f>
        <v/>
      </c>
      <c r="NC490" s="1">
        <f>COUNTIFS(#REF!,LT490,#REF!,0,#REF!,"&lt;="&amp;ME490,#REF!,"&gt;="&amp;MF490,#REF!,"="&amp;KW490,#REF!,"="&amp;KY490)</f>
        <v/>
      </c>
      <c r="ND490" s="1">
        <f>COUNTIFS(#REF!,LT490,#REF!,1,#REF!,"&gt;="&amp;MC490,#REF!,"&lt;="&amp;MB490,#REF!,"&lt;="&amp;ME490,#REF!,"&gt;="&amp;MF490,#REF!,"="&amp;KV490,#REF!,"="&amp;KX490)</f>
        <v/>
      </c>
      <c r="NE490" s="1">
        <f>COUNTIFS(#REF!,LT490,#REF!,0,#REF!,"&gt;="&amp;MC490,#REF!,"&lt;="&amp;MB490,#REF!,"&lt;="&amp;ME490,#REF!,"&gt;="&amp;MF490,#REF!,"="&amp;KV490,#REF!,"="&amp;KX490)</f>
        <v/>
      </c>
      <c r="NF490" s="1">
        <f>COUNTIFS(#REF!,LT490,#REF!,1,#REF!,"&gt;="&amp;MC490,#REF!,"&lt;="&amp;MB490,#REF!,"&lt;="&amp;ME490,#REF!,"&gt;="&amp;MF490,#REF!,"="&amp;KW490,#REF!,"="&amp;KY490)</f>
        <v/>
      </c>
      <c r="NG490" s="1">
        <f>COUNTIFS(#REF!,LT490,#REF!,0,#REF!,"&gt;="&amp;MC490,#REF!,"&lt;="&amp;MB490,#REF!,"&lt;="&amp;ME490,#REF!,"&gt;="&amp;MF490,#REF!,"="&amp;KW490,#REF!,"="&amp;KY490)</f>
        <v/>
      </c>
      <c r="NH490" s="1">
        <f>COUNTIFS(#REF!,LT490,#REF!,1,#REF!,"&gt;="&amp;MC490,#REF!,"&lt;="&amp;MB490,#REF!,"&lt;="&amp;ME490,#REF!,"&gt;="&amp;MF490,#REF!,"="&amp;KZ490,#REF!,"="&amp;LA490)</f>
        <v/>
      </c>
      <c r="NI490" s="1">
        <f>COUNTIFS(#REF!,LT490,#REF!,0,#REF!,"&gt;="&amp;MC490,#REF!,"&lt;="&amp;MB490,#REF!,"&lt;="&amp;ME490,#REF!,"&gt;="&amp;MF490,#REF!,"="&amp;KZ490,#REF!,"="&amp;LA490)</f>
        <v/>
      </c>
      <c r="NJ490" s="1">
        <f>COUNTIFS(#REF!,LT490,#REF!,1,#REF!,"&gt;="&amp;MI490,#REF!,"&lt;="&amp;MH490,#REF!,"&lt;="&amp;ME490,#REF!,"&gt;="&amp;MF490)</f>
        <v/>
      </c>
      <c r="NK490" s="1">
        <f>COUNTIFS(#REF!,LT490,#REF!,0,#REF!,"&gt;="&amp;MI490,#REF!,"&lt;="&amp;MH490,#REF!,"&lt;="&amp;ME490,#REF!,"&gt;="&amp;MF490)</f>
        <v/>
      </c>
      <c r="NL490" s="1">
        <f>COUNTIFS(#REF!,LT490,#REF!,1,#REF!,"&gt;="&amp;MI490,#REF!,"&lt;="&amp;MH490,#REF!,"="&amp;KZ490,#REF!,"="&amp;LA490,#REF!,"&lt;="&amp;ME490,#REF!,"&gt;="&amp;MF490)</f>
        <v/>
      </c>
      <c r="NM490" s="1">
        <f>COUNTIFS(#REF!,LT490,#REF!,0,#REF!,"&gt;="&amp;MI490,#REF!,"&lt;="&amp;MH490,#REF!,"="&amp;KZ490,#REF!,"="&amp;LA490,#REF!,"&lt;="&amp;ME490,#REF!,"&gt;="&amp;MF490)</f>
        <v/>
      </c>
      <c r="NN490" s="1">
        <f>COUNTIFS(#REF!,LT490,#REF!,1,#REF!,"&gt;="&amp;MC490,#REF!,"&lt;="&amp;MB490,#REF!,"&lt;="&amp;ME490,#REF!,"&gt;="&amp;MF490)</f>
        <v/>
      </c>
      <c r="NO490" s="1">
        <f>COUNTIFS(#REF!,LT490,#REF!,0,#REF!,"&gt;="&amp;MC490,#REF!,"&lt;="&amp;MB490,#REF!,"&lt;="&amp;ME490,#REF!,"&gt;="&amp;MF490)</f>
        <v/>
      </c>
      <c r="NP490" s="1">
        <f>COUNTIFS(#REF!,LT490,#REF!,1,#REF!,"&lt;="&amp;ME490,#REF!,"&gt;="&amp;MF490,#REF!,"="&amp;KV490,#REF!,"="&amp;KX490)</f>
        <v/>
      </c>
      <c r="NQ490" s="1">
        <f>COUNTIFS(#REF!,LT490,#REF!,0,#REF!,"&lt;="&amp;ME490,#REF!,"&gt;="&amp;MF490,#REF!,"="&amp;KV490,#REF!,"="&amp;KX490)</f>
        <v/>
      </c>
      <c r="NR490" s="1">
        <f>COUNTIFS(#REF!,LT490,#REF!,1,#REF!,"&lt;="&amp;ME490,#REF!,"&gt;="&amp;MF490,#REF!,"="&amp;KW490,#REF!,"="&amp;KY490)</f>
        <v/>
      </c>
      <c r="NS490" s="1">
        <f>COUNTIFS(#REF!,LT490,#REF!,0,#REF!,"&lt;="&amp;ME490,#REF!,"&gt;="&amp;MF490,#REF!,"="&amp;KW490,#REF!,"="&amp;KY490)</f>
        <v/>
      </c>
      <c r="NT490" s="1">
        <f>MP490+MR490+MT490+MV490+MX490+MZ490+NB490</f>
        <v/>
      </c>
      <c r="NU490" s="1">
        <f>MQ490+MS490+MU490+MW490+MY490+NA490+NC490</f>
        <v/>
      </c>
      <c r="NV490" s="1">
        <f>NT490+NU490</f>
        <v/>
      </c>
      <c r="NW490" s="33">
        <f>NT490/(NT490+NU490)</f>
        <v/>
      </c>
      <c r="NX490" s="3">
        <f>1/NW490</f>
        <v/>
      </c>
      <c r="NY490" s="1">
        <f>LH490</f>
        <v/>
      </c>
      <c r="NZ490" s="79">
        <f>(NW490*((NY490-1)*0.98))-((1-NW490)*1)</f>
        <v/>
      </c>
      <c r="OA490" s="34">
        <f>IF(LR490&lt;0.9,0,IF(AND(LR490&gt;1.1),0,1))</f>
        <v/>
      </c>
      <c r="OB490" s="34">
        <f>IF(LS490&lt;0.9,0,IF(AND(LS490&gt;1.1),0,1))</f>
        <v/>
      </c>
      <c r="OC490" s="32">
        <f>IF(NV490&gt;99,1,0)</f>
        <v/>
      </c>
      <c r="OD490" s="32">
        <f>IF(NZ490&gt;0.0799,1,0)</f>
        <v/>
      </c>
      <c r="OE490" s="32">
        <f>IF(NZ490&gt;OM490,1,0)</f>
        <v/>
      </c>
      <c r="OF490" s="32">
        <f>OC490+OD490+OE490+OA490+OB490</f>
        <v/>
      </c>
      <c r="OG490" s="1">
        <f>ND490+NF490+NH490+NJ490+NL490+NN490+NP490+NR490</f>
        <v/>
      </c>
      <c r="OH490" s="1">
        <f>NE490+NG490+NI490+NK490+NM490+NO490+NQ490+NS490</f>
        <v/>
      </c>
      <c r="OI490" s="1">
        <f>OG490+OH490</f>
        <v/>
      </c>
      <c r="OJ490" s="33">
        <f>OG490/(OG490+OH490)</f>
        <v/>
      </c>
      <c r="OK490" s="3">
        <f>1/OJ490</f>
        <v/>
      </c>
      <c r="OL490" s="1">
        <f>LI490</f>
        <v/>
      </c>
      <c r="OM490" s="79">
        <f>(OJ490*((OL490-1)*0.98))-((1-OJ490)*1)</f>
        <v/>
      </c>
      <c r="ON490" s="34">
        <f>IF(LR490&lt;0.9,0,IF(AND(LR490&gt;1.1),0,1))</f>
        <v/>
      </c>
      <c r="OO490" s="34">
        <f>IF(LS490&lt;0.9,0,IF(AND(LS490&gt;1.1),0,1))</f>
        <v/>
      </c>
      <c r="OP490" s="32">
        <f>IF(OI490&gt;99,1,0)</f>
        <v/>
      </c>
      <c r="OQ490" s="32">
        <f>IF(OM490&gt;0.0799,1,0)</f>
        <v/>
      </c>
      <c r="OR490" s="32">
        <f>IF(OM490&gt;OZ490,1,0)</f>
        <v/>
      </c>
      <c r="OS490" s="32">
        <f>OP490+OQ490+OR490+ON490+OO490</f>
        <v/>
      </c>
      <c r="OT490">
        <f>IF(OF490=5,"BackHome0-0",IF(AND(OS490=5),"BackAway0-0",""))</f>
        <v/>
      </c>
      <c r="OU490">
        <f>IF(OF490=5,KN490,IF(AND(OS490=5),KO490,""))</f>
        <v/>
      </c>
      <c r="OV490">
        <f>IF(OF490=5,"Match Odds",IF(AND(OS490=5),"Match Odds",""))</f>
        <v/>
      </c>
      <c r="OW490">
        <f>IF(OF490=5,KP490,IF(AND(OS490=5),KP490,""))</f>
        <v/>
      </c>
      <c r="OX490">
        <f>IF(OF490=5,"MATCH_ODDS",IF(AND(OS490=5),"MATCH_ODDS",""))</f>
        <v/>
      </c>
      <c r="OY490">
        <f>IF(OF490=5,"BACK",IF(AND(OS490=5),"BACK",""))</f>
        <v/>
      </c>
    </row>
    <row r="491" ht="16.5" customHeight="1" thickBot="1" thickTop="1">
      <c r="A491" s="2" t="n"/>
      <c r="KN491" s="1">
        <f>IF(INDEX(#REF!,MATCH('HT 0-0'!D491,#REF!,0))=INDEX(#REF!,MATCH('HT 0-0'!D491,#REF!,0)),INDEX(#REF!,MATCH('HT 0-0'!D491,#REF!,0)),"ERROR")</f>
        <v/>
      </c>
      <c r="KO491" s="1">
        <f>IF(INDEX(#REF!,MATCH('HT 0-0'!E491,#REF!,0))=INDEX(#REF!,MATCH('HT 0-0'!E491,#REF!,0)),INDEX(#REF!,MATCH('HT 0-0'!E491,#REF!,0)),"ERROR")</f>
        <v/>
      </c>
      <c r="KP491" s="1">
        <f>KN491&amp;" v "&amp;KO491</f>
        <v/>
      </c>
      <c r="KQ491">
        <f>B491&amp;"_"&amp;C491</f>
        <v/>
      </c>
      <c r="KR491" s="1">
        <f>IF((HW491/KK491)&lt;0.335,"G",IF((HW491/KK491)&gt;0.67,"R","A"))</f>
        <v/>
      </c>
      <c r="KS491" s="1">
        <f>IF((HX491/KK491)&lt;0.335,"G",IF((HX491/KK491)&gt;0.67,"R","A"))</f>
        <v/>
      </c>
      <c r="KT491" s="1">
        <f>IF((IH491/KK491)&lt;0.335,"G",IF((IH491/KK491)&gt;0.67,"R","A"))</f>
        <v/>
      </c>
      <c r="KU491" s="1">
        <f>IF((II491/KK491)&lt;0.335,"G",IF((II491/KK491)&gt;0.67,"R","A"))</f>
        <v/>
      </c>
      <c r="KV491" s="1">
        <f>IF((HZ491/KK491)&lt;0.335,"G",IF((HZ491/KK491)&gt;0.67,"R","A"))</f>
        <v/>
      </c>
      <c r="KW491" s="1">
        <f>IF((HY491/KK491)&lt;0.335,"G",IF((HY491/KK491)&gt;0.67,"R","A"))</f>
        <v/>
      </c>
      <c r="KX491" s="1">
        <f>IF((IK491/KK491)&lt;0.335,"G",IF((IK491/KK491)&gt;0.67,"R","A"))</f>
        <v/>
      </c>
      <c r="KY491" s="1">
        <f>IF((IJ491/KK491)&lt;0.335,"G",IF((IJ491/KK491)&gt;0.67,"R","A"))</f>
        <v/>
      </c>
      <c r="KZ491" s="1">
        <f>IF((HQ491/KK491)&lt;0.335,"G",IF((HQ491/KK491)&gt;0.67,"R","A"))</f>
        <v/>
      </c>
      <c r="LA491" s="1">
        <f>IF((IB491/KK491)&lt;0.335,"G",IF((IB491/KK491)&gt;0.67,"R","A"))</f>
        <v/>
      </c>
      <c r="LB491">
        <f>IF(LQ491="0-0",INDEX(Scrape!#REF!,MATCH('HT 0-0'!KP491,Scrape!$B:$B,0)),"")</f>
        <v/>
      </c>
      <c r="LC491">
        <f>IF(LQ491="0-0",INDEX(Scrape!$A:$A,MATCH('HT 0-0'!KP491,Scrape!$B:$B,0)),"")</f>
        <v/>
      </c>
      <c r="LD491">
        <f>IF(LQ491="0-0",INDEX(Scrape!$B:$B,MATCH('HT 0-0'!KP491,Scrape!$B:$B,0)),"")</f>
        <v/>
      </c>
      <c r="LE491">
        <f>IF(LQ491="0-0",INDEX(Scrape!$C:$C,MATCH('HT 0-0'!KP491,Scrape!$B:$B,0)),"")</f>
        <v/>
      </c>
      <c r="LF491">
        <f>IF(LQ491="0-0",INDEX(Scrape!$D:$D,MATCH('HT 0-0'!KP491,Scrape!$B:$B,0)),"")</f>
        <v/>
      </c>
      <c r="LG491">
        <f>IF(LQ491="0-0",INDEX(Scrape!$E:$E,MATCH('HT 0-0'!KP491,Scrape!$B:$B,0)),"")</f>
        <v/>
      </c>
      <c r="LH491">
        <f>IF(LQ491="0-0",INDEX(Scrape!$F:$F,MATCH('HT 0-0'!KP491,Scrape!$B:$B,0)),"")</f>
        <v/>
      </c>
      <c r="LI491">
        <f>IF(LQ491="0-0",INDEX(Scrape!$G:$G,MATCH('HT 0-0'!KP491,Scrape!$B:$B,0)),"")</f>
        <v/>
      </c>
      <c r="LJ491">
        <f>IF(LQ491="0-0",INDEX(Scrape!$H:$H,MATCH('HT 0-0'!KP491,Scrape!$B:$B,0)),"")</f>
        <v/>
      </c>
      <c r="LK491">
        <f>IF(LQ491="0-0",INDEX(Scrape!$I:$I,MATCH('HT 0-0'!KP491,Scrape!$B:$B,0)),"")</f>
        <v/>
      </c>
      <c r="LL491">
        <f>IF(LQ491="0-0",INDEX(Scrape!$J:$J,MATCH('HT 0-0'!KP491,Scrape!$B:$B,0)),"")</f>
        <v/>
      </c>
      <c r="LM491">
        <f>IF(LQ491="0-0",INDEX(Scrape!$K:$K,MATCH('HT 0-0'!KP491,Scrape!$B:$B,0)),"")</f>
        <v/>
      </c>
      <c r="LN491">
        <f>IF(LQ491="0-0",INDEX(Scrape!$L:$L,MATCH('HT 0-0'!KP491,Scrape!$B:$B,0)),"")</f>
        <v/>
      </c>
      <c r="LO491">
        <f>IF(LQ491="0-0",INDEX(Scrape!$M:$M,MATCH('HT 0-0'!KP491,Scrape!$B:$B,0)),"")</f>
        <v/>
      </c>
      <c r="LP491">
        <f>IF(LQ491="0-0",INDEX(Scrape!$N:$N,MATCH('HT 0-0'!KP491,Scrape!$B:$B,0)),"")</f>
        <v/>
      </c>
      <c r="LQ491">
        <f>INDEX(Scrape!$O:$O,MATCH('HT 0-0'!KP491,Scrape!$B:$B,0))</f>
        <v/>
      </c>
      <c r="LR491">
        <f>(1/LJ491)+(1/LI491)+(1/LH491)</f>
        <v/>
      </c>
      <c r="LS491">
        <f>(1/LG491)+(1/LF491)+(1/LE491)</f>
        <v/>
      </c>
      <c r="LT491" s="8">
        <f>IF(INDEX(#REF!,MATCH(KQ491,#REF!,0))=INDEX(#REF!,MATCH(KQ491,#REF!,0)),INDEX(#REF!,MATCH(KQ491,#REF!,0)),"ERROR")</f>
        <v/>
      </c>
      <c r="LU491" s="4">
        <f>IF(KR491="G",2,IF(KR491="R",0.5,IF(KR491="A",1)))</f>
        <v/>
      </c>
      <c r="LV491" s="4">
        <f>IF(KS491="G",0.5,IF(KS491="R",2,IF(KS491="A",1)))</f>
        <v/>
      </c>
      <c r="LW491" s="4">
        <f>IF(KT491="G",2,IF(KT491="R",0.5,IF(KT491="A",1)))</f>
        <v/>
      </c>
      <c r="LX491" s="4">
        <f>IF(KU491="G",0.5,IF(KU491="R",2,IF(KU491="A",1)))</f>
        <v/>
      </c>
      <c r="LY491" s="7">
        <f>(LK491*(LU491+LX491)+(LL491*(LU491+LX491)))</f>
        <v/>
      </c>
      <c r="LZ491" s="7">
        <f>(LN491*(LV491+LW491)+(LO491*(LV491+LW491)))</f>
        <v/>
      </c>
      <c r="MA491" s="11">
        <f>LY491-LZ491</f>
        <v/>
      </c>
      <c r="MB491" s="5">
        <f>MA491+2</f>
        <v/>
      </c>
      <c r="MC491" s="6">
        <f>MA491-2</f>
        <v/>
      </c>
      <c r="MD491" s="4">
        <f>LE491</f>
        <v/>
      </c>
      <c r="ME491" s="9">
        <f>IF(MD491=0,1000,MD491+0.75)</f>
        <v/>
      </c>
      <c r="MF491" s="10">
        <f>IF(MD491=0,0,MD491-0.75)</f>
        <v/>
      </c>
      <c r="MG491" s="4">
        <f>((LM491*(LU491+LX491))-((LP491*(LV491+LW491))))</f>
        <v/>
      </c>
      <c r="MH491" s="9">
        <f>MG491*1.2</f>
        <v/>
      </c>
      <c r="MI491" s="10">
        <f>MG491*0.8</f>
        <v/>
      </c>
      <c r="MJ491">
        <f>IFERROR(OT491,"")</f>
        <v/>
      </c>
      <c r="MK491">
        <f>IFERROR(OU491,"")</f>
        <v/>
      </c>
      <c r="ML491">
        <f>IFERROR(OV491,"")</f>
        <v/>
      </c>
      <c r="MM491">
        <f>IFERROR(OW491,"")</f>
        <v/>
      </c>
      <c r="MN491">
        <f>IFERROR(OX491,"")</f>
        <v/>
      </c>
      <c r="MO491">
        <f>IFERROR(OY491,"")</f>
        <v/>
      </c>
      <c r="MP491" s="1">
        <f>COUNTIFS(#REF!,LT491,#REF!,1,#REF!,"&gt;="&amp;MC491,#REF!,"&lt;="&amp;MB491,#REF!,"&lt;="&amp;ME491,#REF!,"&gt;="&amp;MF491,#REF!,"="&amp;KV491,#REF!,"="&amp;KX491)</f>
        <v/>
      </c>
      <c r="MQ491" s="1">
        <f>COUNTIFS(#REF!,LT491,#REF!,0,#REF!,"&gt;="&amp;MC491,#REF!,"&lt;="&amp;MB491,#REF!,"&lt;="&amp;ME491,#REF!,"&gt;="&amp;MF491,#REF!,"="&amp;KV491,#REF!,"="&amp;KX491)</f>
        <v/>
      </c>
      <c r="MR491" s="1">
        <f>COUNTIFS(#REF!,LT491,#REF!,1,#REF!,"&gt;="&amp;MC491,#REF!,"&lt;="&amp;MB491,#REF!,"&lt;="&amp;ME491,#REF!,"&gt;="&amp;MF491,#REF!,"="&amp;KW491,#REF!,"="&amp;KY491)</f>
        <v/>
      </c>
      <c r="MS491" s="1">
        <f>COUNTIFS(#REF!,LT491,#REF!,0,#REF!,"&gt;="&amp;MC491,#REF!,"&lt;="&amp;MB491,#REF!,"&lt;="&amp;ME491,#REF!,"&gt;="&amp;MF491,#REF!,"="&amp;KW491,#REF!,"="&amp;KY491)</f>
        <v/>
      </c>
      <c r="MT491" s="1">
        <f>COUNTIFS(#REF!,LT491,#REF!,1,#REF!,"&gt;="&amp;MI491,#REF!,"&lt;="&amp;MH491,#REF!,"&lt;="&amp;ME491,#REF!,"&gt;="&amp;MF491)</f>
        <v/>
      </c>
      <c r="MU491" s="1">
        <f>COUNTIFS(#REF!,LT491,#REF!,0,#REF!,"&gt;="&amp;MI491,#REF!,"&lt;="&amp;MH491,#REF!,"&lt;="&amp;ME491,#REF!,"&gt;="&amp;MF491)</f>
        <v/>
      </c>
      <c r="MV491" s="1">
        <f>COUNTIFS(#REF!,LT491,#REF!,1,#REF!,"&gt;="&amp;MI491,#REF!,"&lt;="&amp;MH491,#REF!,"="&amp;KZ491,#REF!,"="&amp;LA491,#REF!,"&lt;="&amp;ME491,#REF!,"&gt;="&amp;MF491)</f>
        <v/>
      </c>
      <c r="MW491" s="1">
        <f>COUNTIFS(#REF!,LT491,#REF!,0,#REF!,"&gt;="&amp;MI491,#REF!,"&lt;="&amp;MH491,#REF!,"="&amp;KZ491,#REF!,"="&amp;LA491,#REF!,"&lt;="&amp;ME491,#REF!,"&gt;="&amp;MF491)</f>
        <v/>
      </c>
      <c r="MX491" s="1">
        <f>COUNTIFS(#REF!,LT491,#REF!,1,#REF!,"&gt;="&amp;MC491,#REF!,"&lt;="&amp;MB491,#REF!,"&lt;="&amp;ME491,#REF!,"&gt;="&amp;MF491)</f>
        <v/>
      </c>
      <c r="MY491" s="1">
        <f>COUNTIFS(#REF!,LT491,#REF!,0,#REF!,"&gt;="&amp;MC491,#REF!,"&lt;="&amp;MB491,#REF!,"&lt;="&amp;ME491,#REF!,"&gt;="&amp;MF491)</f>
        <v/>
      </c>
      <c r="MZ491" s="1">
        <f>COUNTIFS(#REF!,LT491,#REF!,1,#REF!,"&lt;="&amp;ME491,#REF!,"&gt;="&amp;MF491,#REF!,"="&amp;KV491,#REF!,"="&amp;KX491)</f>
        <v/>
      </c>
      <c r="NA491" s="1">
        <f>COUNTIFS(#REF!,LT491,#REF!,0,#REF!,"&lt;="&amp;ME491,#REF!,"&gt;="&amp;MF491,#REF!,"="&amp;KV491,#REF!,"="&amp;KX491)</f>
        <v/>
      </c>
      <c r="NB491" s="1">
        <f>COUNTIFS(#REF!,LT491,#REF!,1,#REF!,"&lt;="&amp;ME491,#REF!,"&gt;="&amp;MF491,#REF!,"="&amp;KW491,#REF!,"="&amp;KY491)</f>
        <v/>
      </c>
      <c r="NC491" s="1">
        <f>COUNTIFS(#REF!,LT491,#REF!,0,#REF!,"&lt;="&amp;ME491,#REF!,"&gt;="&amp;MF491,#REF!,"="&amp;KW491,#REF!,"="&amp;KY491)</f>
        <v/>
      </c>
      <c r="ND491" s="1">
        <f>COUNTIFS(#REF!,LT491,#REF!,1,#REF!,"&gt;="&amp;MC491,#REF!,"&lt;="&amp;MB491,#REF!,"&lt;="&amp;ME491,#REF!,"&gt;="&amp;MF491,#REF!,"="&amp;KV491,#REF!,"="&amp;KX491)</f>
        <v/>
      </c>
      <c r="NE491" s="1">
        <f>COUNTIFS(#REF!,LT491,#REF!,0,#REF!,"&gt;="&amp;MC491,#REF!,"&lt;="&amp;MB491,#REF!,"&lt;="&amp;ME491,#REF!,"&gt;="&amp;MF491,#REF!,"="&amp;KV491,#REF!,"="&amp;KX491)</f>
        <v/>
      </c>
      <c r="NF491" s="1">
        <f>COUNTIFS(#REF!,LT491,#REF!,1,#REF!,"&gt;="&amp;MC491,#REF!,"&lt;="&amp;MB491,#REF!,"&lt;="&amp;ME491,#REF!,"&gt;="&amp;MF491,#REF!,"="&amp;KW491,#REF!,"="&amp;KY491)</f>
        <v/>
      </c>
      <c r="NG491" s="1">
        <f>COUNTIFS(#REF!,LT491,#REF!,0,#REF!,"&gt;="&amp;MC491,#REF!,"&lt;="&amp;MB491,#REF!,"&lt;="&amp;ME491,#REF!,"&gt;="&amp;MF491,#REF!,"="&amp;KW491,#REF!,"="&amp;KY491)</f>
        <v/>
      </c>
      <c r="NH491" s="1">
        <f>COUNTIFS(#REF!,LT491,#REF!,1,#REF!,"&gt;="&amp;MC491,#REF!,"&lt;="&amp;MB491,#REF!,"&lt;="&amp;ME491,#REF!,"&gt;="&amp;MF491,#REF!,"="&amp;KZ491,#REF!,"="&amp;LA491)</f>
        <v/>
      </c>
      <c r="NI491" s="1">
        <f>COUNTIFS(#REF!,LT491,#REF!,0,#REF!,"&gt;="&amp;MC491,#REF!,"&lt;="&amp;MB491,#REF!,"&lt;="&amp;ME491,#REF!,"&gt;="&amp;MF491,#REF!,"="&amp;KZ491,#REF!,"="&amp;LA491)</f>
        <v/>
      </c>
      <c r="NJ491" s="1">
        <f>COUNTIFS(#REF!,LT491,#REF!,1,#REF!,"&gt;="&amp;MI491,#REF!,"&lt;="&amp;MH491,#REF!,"&lt;="&amp;ME491,#REF!,"&gt;="&amp;MF491)</f>
        <v/>
      </c>
      <c r="NK491" s="1">
        <f>COUNTIFS(#REF!,LT491,#REF!,0,#REF!,"&gt;="&amp;MI491,#REF!,"&lt;="&amp;MH491,#REF!,"&lt;="&amp;ME491,#REF!,"&gt;="&amp;MF491)</f>
        <v/>
      </c>
      <c r="NL491" s="1">
        <f>COUNTIFS(#REF!,LT491,#REF!,1,#REF!,"&gt;="&amp;MI491,#REF!,"&lt;="&amp;MH491,#REF!,"="&amp;KZ491,#REF!,"="&amp;LA491,#REF!,"&lt;="&amp;ME491,#REF!,"&gt;="&amp;MF491)</f>
        <v/>
      </c>
      <c r="NM491" s="1">
        <f>COUNTIFS(#REF!,LT491,#REF!,0,#REF!,"&gt;="&amp;MI491,#REF!,"&lt;="&amp;MH491,#REF!,"="&amp;KZ491,#REF!,"="&amp;LA491,#REF!,"&lt;="&amp;ME491,#REF!,"&gt;="&amp;MF491)</f>
        <v/>
      </c>
      <c r="NN491" s="1">
        <f>COUNTIFS(#REF!,LT491,#REF!,1,#REF!,"&gt;="&amp;MC491,#REF!,"&lt;="&amp;MB491,#REF!,"&lt;="&amp;ME491,#REF!,"&gt;="&amp;MF491)</f>
        <v/>
      </c>
      <c r="NO491" s="1">
        <f>COUNTIFS(#REF!,LT491,#REF!,0,#REF!,"&gt;="&amp;MC491,#REF!,"&lt;="&amp;MB491,#REF!,"&lt;="&amp;ME491,#REF!,"&gt;="&amp;MF491)</f>
        <v/>
      </c>
      <c r="NP491" s="1">
        <f>COUNTIFS(#REF!,LT491,#REF!,1,#REF!,"&lt;="&amp;ME491,#REF!,"&gt;="&amp;MF491,#REF!,"="&amp;KV491,#REF!,"="&amp;KX491)</f>
        <v/>
      </c>
      <c r="NQ491" s="1">
        <f>COUNTIFS(#REF!,LT491,#REF!,0,#REF!,"&lt;="&amp;ME491,#REF!,"&gt;="&amp;MF491,#REF!,"="&amp;KV491,#REF!,"="&amp;KX491)</f>
        <v/>
      </c>
      <c r="NR491" s="1">
        <f>COUNTIFS(#REF!,LT491,#REF!,1,#REF!,"&lt;="&amp;ME491,#REF!,"&gt;="&amp;MF491,#REF!,"="&amp;KW491,#REF!,"="&amp;KY491)</f>
        <v/>
      </c>
      <c r="NS491" s="1">
        <f>COUNTIFS(#REF!,LT491,#REF!,0,#REF!,"&lt;="&amp;ME491,#REF!,"&gt;="&amp;MF491,#REF!,"="&amp;KW491,#REF!,"="&amp;KY491)</f>
        <v/>
      </c>
      <c r="NT491" s="1">
        <f>MP491+MR491+MT491+MV491+MX491+MZ491+NB491</f>
        <v/>
      </c>
      <c r="NU491" s="1">
        <f>MQ491+MS491+MU491+MW491+MY491+NA491+NC491</f>
        <v/>
      </c>
      <c r="NV491" s="1">
        <f>NT491+NU491</f>
        <v/>
      </c>
      <c r="NW491" s="33">
        <f>NT491/(NT491+NU491)</f>
        <v/>
      </c>
      <c r="NX491" s="3">
        <f>1/NW491</f>
        <v/>
      </c>
      <c r="NY491" s="1">
        <f>LH491</f>
        <v/>
      </c>
      <c r="NZ491" s="79">
        <f>(NW491*((NY491-1)*0.98))-((1-NW491)*1)</f>
        <v/>
      </c>
      <c r="OA491" s="34">
        <f>IF(LR491&lt;0.9,0,IF(AND(LR491&gt;1.1),0,1))</f>
        <v/>
      </c>
      <c r="OB491" s="34">
        <f>IF(LS491&lt;0.9,0,IF(AND(LS491&gt;1.1),0,1))</f>
        <v/>
      </c>
      <c r="OC491" s="32">
        <f>IF(NV491&gt;99,1,0)</f>
        <v/>
      </c>
      <c r="OD491" s="32">
        <f>IF(NZ491&gt;0.0799,1,0)</f>
        <v/>
      </c>
      <c r="OE491" s="32">
        <f>IF(NZ491&gt;OM491,1,0)</f>
        <v/>
      </c>
      <c r="OF491" s="32">
        <f>OC491+OD491+OE491+OA491+OB491</f>
        <v/>
      </c>
      <c r="OG491" s="1">
        <f>ND491+NF491+NH491+NJ491+NL491+NN491+NP491+NR491</f>
        <v/>
      </c>
      <c r="OH491" s="1">
        <f>NE491+NG491+NI491+NK491+NM491+NO491+NQ491+NS491</f>
        <v/>
      </c>
      <c r="OI491" s="1">
        <f>OG491+OH491</f>
        <v/>
      </c>
      <c r="OJ491" s="33">
        <f>OG491/(OG491+OH491)</f>
        <v/>
      </c>
      <c r="OK491" s="3">
        <f>1/OJ491</f>
        <v/>
      </c>
      <c r="OL491" s="1">
        <f>LI491</f>
        <v/>
      </c>
      <c r="OM491" s="79">
        <f>(OJ491*((OL491-1)*0.98))-((1-OJ491)*1)</f>
        <v/>
      </c>
      <c r="ON491" s="34">
        <f>IF(LR491&lt;0.9,0,IF(AND(LR491&gt;1.1),0,1))</f>
        <v/>
      </c>
      <c r="OO491" s="34">
        <f>IF(LS491&lt;0.9,0,IF(AND(LS491&gt;1.1),0,1))</f>
        <v/>
      </c>
      <c r="OP491" s="32">
        <f>IF(OI491&gt;99,1,0)</f>
        <v/>
      </c>
      <c r="OQ491" s="32">
        <f>IF(OM491&gt;0.0799,1,0)</f>
        <v/>
      </c>
      <c r="OR491" s="32">
        <f>IF(OM491&gt;OZ491,1,0)</f>
        <v/>
      </c>
      <c r="OS491" s="32">
        <f>OP491+OQ491+OR491+ON491+OO491</f>
        <v/>
      </c>
      <c r="OT491">
        <f>IF(OF491=5,"BackHome0-0",IF(AND(OS491=5),"BackAway0-0",""))</f>
        <v/>
      </c>
      <c r="OU491">
        <f>IF(OF491=5,KN491,IF(AND(OS491=5),KO491,""))</f>
        <v/>
      </c>
      <c r="OV491">
        <f>IF(OF491=5,"Match Odds",IF(AND(OS491=5),"Match Odds",""))</f>
        <v/>
      </c>
      <c r="OW491">
        <f>IF(OF491=5,KP491,IF(AND(OS491=5),KP491,""))</f>
        <v/>
      </c>
      <c r="OX491">
        <f>IF(OF491=5,"MATCH_ODDS",IF(AND(OS491=5),"MATCH_ODDS",""))</f>
        <v/>
      </c>
      <c r="OY491">
        <f>IF(OF491=5,"BACK",IF(AND(OS491=5),"BACK",""))</f>
        <v/>
      </c>
    </row>
    <row r="492" ht="16.5" customHeight="1" thickBot="1" thickTop="1">
      <c r="A492" s="2" t="n"/>
      <c r="KN492" s="1">
        <f>IF(INDEX(#REF!,MATCH('HT 0-0'!D492,#REF!,0))=INDEX(#REF!,MATCH('HT 0-0'!D492,#REF!,0)),INDEX(#REF!,MATCH('HT 0-0'!D492,#REF!,0)),"ERROR")</f>
        <v/>
      </c>
      <c r="KO492" s="1">
        <f>IF(INDEX(#REF!,MATCH('HT 0-0'!E492,#REF!,0))=INDEX(#REF!,MATCH('HT 0-0'!E492,#REF!,0)),INDEX(#REF!,MATCH('HT 0-0'!E492,#REF!,0)),"ERROR")</f>
        <v/>
      </c>
      <c r="KP492" s="1">
        <f>KN492&amp;" v "&amp;KO492</f>
        <v/>
      </c>
      <c r="KQ492">
        <f>B492&amp;"_"&amp;C492</f>
        <v/>
      </c>
      <c r="KR492" s="1">
        <f>IF((HW492/KK492)&lt;0.335,"G",IF((HW492/KK492)&gt;0.67,"R","A"))</f>
        <v/>
      </c>
      <c r="KS492" s="1">
        <f>IF((HX492/KK492)&lt;0.335,"G",IF((HX492/KK492)&gt;0.67,"R","A"))</f>
        <v/>
      </c>
      <c r="KT492" s="1">
        <f>IF((IH492/KK492)&lt;0.335,"G",IF((IH492/KK492)&gt;0.67,"R","A"))</f>
        <v/>
      </c>
      <c r="KU492" s="1">
        <f>IF((II492/KK492)&lt;0.335,"G",IF((II492/KK492)&gt;0.67,"R","A"))</f>
        <v/>
      </c>
      <c r="KV492" s="1">
        <f>IF((HZ492/KK492)&lt;0.335,"G",IF((HZ492/KK492)&gt;0.67,"R","A"))</f>
        <v/>
      </c>
      <c r="KW492" s="1">
        <f>IF((HY492/KK492)&lt;0.335,"G",IF((HY492/KK492)&gt;0.67,"R","A"))</f>
        <v/>
      </c>
      <c r="KX492" s="1">
        <f>IF((IK492/KK492)&lt;0.335,"G",IF((IK492/KK492)&gt;0.67,"R","A"))</f>
        <v/>
      </c>
      <c r="KY492" s="1">
        <f>IF((IJ492/KK492)&lt;0.335,"G",IF((IJ492/KK492)&gt;0.67,"R","A"))</f>
        <v/>
      </c>
      <c r="KZ492" s="1">
        <f>IF((HQ492/KK492)&lt;0.335,"G",IF((HQ492/KK492)&gt;0.67,"R","A"))</f>
        <v/>
      </c>
      <c r="LA492" s="1">
        <f>IF((IB492/KK492)&lt;0.335,"G",IF((IB492/KK492)&gt;0.67,"R","A"))</f>
        <v/>
      </c>
      <c r="LB492">
        <f>IF(LQ492="0-0",INDEX(Scrape!#REF!,MATCH('HT 0-0'!KP492,Scrape!$B:$B,0)),"")</f>
        <v/>
      </c>
      <c r="LC492">
        <f>IF(LQ492="0-0",INDEX(Scrape!$A:$A,MATCH('HT 0-0'!KP492,Scrape!$B:$B,0)),"")</f>
        <v/>
      </c>
      <c r="LD492">
        <f>IF(LQ492="0-0",INDEX(Scrape!$B:$B,MATCH('HT 0-0'!KP492,Scrape!$B:$B,0)),"")</f>
        <v/>
      </c>
      <c r="LE492">
        <f>IF(LQ492="0-0",INDEX(Scrape!$C:$C,MATCH('HT 0-0'!KP492,Scrape!$B:$B,0)),"")</f>
        <v/>
      </c>
      <c r="LF492">
        <f>IF(LQ492="0-0",INDEX(Scrape!$D:$D,MATCH('HT 0-0'!KP492,Scrape!$B:$B,0)),"")</f>
        <v/>
      </c>
      <c r="LG492">
        <f>IF(LQ492="0-0",INDEX(Scrape!$E:$E,MATCH('HT 0-0'!KP492,Scrape!$B:$B,0)),"")</f>
        <v/>
      </c>
      <c r="LH492">
        <f>IF(LQ492="0-0",INDEX(Scrape!$F:$F,MATCH('HT 0-0'!KP492,Scrape!$B:$B,0)),"")</f>
        <v/>
      </c>
      <c r="LI492">
        <f>IF(LQ492="0-0",INDEX(Scrape!$G:$G,MATCH('HT 0-0'!KP492,Scrape!$B:$B,0)),"")</f>
        <v/>
      </c>
      <c r="LJ492">
        <f>IF(LQ492="0-0",INDEX(Scrape!$H:$H,MATCH('HT 0-0'!KP492,Scrape!$B:$B,0)),"")</f>
        <v/>
      </c>
      <c r="LK492">
        <f>IF(LQ492="0-0",INDEX(Scrape!$I:$I,MATCH('HT 0-0'!KP492,Scrape!$B:$B,0)),"")</f>
        <v/>
      </c>
      <c r="LL492">
        <f>IF(LQ492="0-0",INDEX(Scrape!$J:$J,MATCH('HT 0-0'!KP492,Scrape!$B:$B,0)),"")</f>
        <v/>
      </c>
      <c r="LM492">
        <f>IF(LQ492="0-0",INDEX(Scrape!$K:$K,MATCH('HT 0-0'!KP492,Scrape!$B:$B,0)),"")</f>
        <v/>
      </c>
      <c r="LN492">
        <f>IF(LQ492="0-0",INDEX(Scrape!$L:$L,MATCH('HT 0-0'!KP492,Scrape!$B:$B,0)),"")</f>
        <v/>
      </c>
      <c r="LO492">
        <f>IF(LQ492="0-0",INDEX(Scrape!$M:$M,MATCH('HT 0-0'!KP492,Scrape!$B:$B,0)),"")</f>
        <v/>
      </c>
      <c r="LP492">
        <f>IF(LQ492="0-0",INDEX(Scrape!$N:$N,MATCH('HT 0-0'!KP492,Scrape!$B:$B,0)),"")</f>
        <v/>
      </c>
      <c r="LQ492">
        <f>INDEX(Scrape!$O:$O,MATCH('HT 0-0'!KP492,Scrape!$B:$B,0))</f>
        <v/>
      </c>
      <c r="LR492">
        <f>(1/LJ492)+(1/LI492)+(1/LH492)</f>
        <v/>
      </c>
      <c r="LS492">
        <f>(1/LG492)+(1/LF492)+(1/LE492)</f>
        <v/>
      </c>
      <c r="LT492" s="8">
        <f>IF(INDEX(#REF!,MATCH(KQ492,#REF!,0))=INDEX(#REF!,MATCH(KQ492,#REF!,0)),INDEX(#REF!,MATCH(KQ492,#REF!,0)),"ERROR")</f>
        <v/>
      </c>
      <c r="LU492" s="4">
        <f>IF(KR492="G",2,IF(KR492="R",0.5,IF(KR492="A",1)))</f>
        <v/>
      </c>
      <c r="LV492" s="4">
        <f>IF(KS492="G",0.5,IF(KS492="R",2,IF(KS492="A",1)))</f>
        <v/>
      </c>
      <c r="LW492" s="4">
        <f>IF(KT492="G",2,IF(KT492="R",0.5,IF(KT492="A",1)))</f>
        <v/>
      </c>
      <c r="LX492" s="4">
        <f>IF(KU492="G",0.5,IF(KU492="R",2,IF(KU492="A",1)))</f>
        <v/>
      </c>
      <c r="LY492" s="7">
        <f>(LK492*(LU492+LX492)+(LL492*(LU492+LX492)))</f>
        <v/>
      </c>
      <c r="LZ492" s="7">
        <f>(LN492*(LV492+LW492)+(LO492*(LV492+LW492)))</f>
        <v/>
      </c>
      <c r="MA492" s="11">
        <f>LY492-LZ492</f>
        <v/>
      </c>
      <c r="MB492" s="5">
        <f>MA492+2</f>
        <v/>
      </c>
      <c r="MC492" s="6">
        <f>MA492-2</f>
        <v/>
      </c>
      <c r="MD492" s="4">
        <f>LE492</f>
        <v/>
      </c>
      <c r="ME492" s="9">
        <f>IF(MD492=0,1000,MD492+0.75)</f>
        <v/>
      </c>
      <c r="MF492" s="10">
        <f>IF(MD492=0,0,MD492-0.75)</f>
        <v/>
      </c>
      <c r="MG492" s="4">
        <f>((LM492*(LU492+LX492))-((LP492*(LV492+LW492))))</f>
        <v/>
      </c>
      <c r="MH492" s="9">
        <f>MG492*1.2</f>
        <v/>
      </c>
      <c r="MI492" s="10">
        <f>MG492*0.8</f>
        <v/>
      </c>
      <c r="MJ492">
        <f>IFERROR(OT492,"")</f>
        <v/>
      </c>
      <c r="MK492">
        <f>IFERROR(OU492,"")</f>
        <v/>
      </c>
      <c r="ML492">
        <f>IFERROR(OV492,"")</f>
        <v/>
      </c>
      <c r="MM492">
        <f>IFERROR(OW492,"")</f>
        <v/>
      </c>
      <c r="MN492">
        <f>IFERROR(OX492,"")</f>
        <v/>
      </c>
      <c r="MO492">
        <f>IFERROR(OY492,"")</f>
        <v/>
      </c>
      <c r="MP492" s="1">
        <f>COUNTIFS(#REF!,LT492,#REF!,1,#REF!,"&gt;="&amp;MC492,#REF!,"&lt;="&amp;MB492,#REF!,"&lt;="&amp;ME492,#REF!,"&gt;="&amp;MF492,#REF!,"="&amp;KV492,#REF!,"="&amp;KX492)</f>
        <v/>
      </c>
      <c r="MQ492" s="1">
        <f>COUNTIFS(#REF!,LT492,#REF!,0,#REF!,"&gt;="&amp;MC492,#REF!,"&lt;="&amp;MB492,#REF!,"&lt;="&amp;ME492,#REF!,"&gt;="&amp;MF492,#REF!,"="&amp;KV492,#REF!,"="&amp;KX492)</f>
        <v/>
      </c>
      <c r="MR492" s="1">
        <f>COUNTIFS(#REF!,LT492,#REF!,1,#REF!,"&gt;="&amp;MC492,#REF!,"&lt;="&amp;MB492,#REF!,"&lt;="&amp;ME492,#REF!,"&gt;="&amp;MF492,#REF!,"="&amp;KW492,#REF!,"="&amp;KY492)</f>
        <v/>
      </c>
      <c r="MS492" s="1">
        <f>COUNTIFS(#REF!,LT492,#REF!,0,#REF!,"&gt;="&amp;MC492,#REF!,"&lt;="&amp;MB492,#REF!,"&lt;="&amp;ME492,#REF!,"&gt;="&amp;MF492,#REF!,"="&amp;KW492,#REF!,"="&amp;KY492)</f>
        <v/>
      </c>
      <c r="MT492" s="1">
        <f>COUNTIFS(#REF!,LT492,#REF!,1,#REF!,"&gt;="&amp;MI492,#REF!,"&lt;="&amp;MH492,#REF!,"&lt;="&amp;ME492,#REF!,"&gt;="&amp;MF492)</f>
        <v/>
      </c>
      <c r="MU492" s="1">
        <f>COUNTIFS(#REF!,LT492,#REF!,0,#REF!,"&gt;="&amp;MI492,#REF!,"&lt;="&amp;MH492,#REF!,"&lt;="&amp;ME492,#REF!,"&gt;="&amp;MF492)</f>
        <v/>
      </c>
      <c r="MV492" s="1">
        <f>COUNTIFS(#REF!,LT492,#REF!,1,#REF!,"&gt;="&amp;MI492,#REF!,"&lt;="&amp;MH492,#REF!,"="&amp;KZ492,#REF!,"="&amp;LA492,#REF!,"&lt;="&amp;ME492,#REF!,"&gt;="&amp;MF492)</f>
        <v/>
      </c>
      <c r="MW492" s="1">
        <f>COUNTIFS(#REF!,LT492,#REF!,0,#REF!,"&gt;="&amp;MI492,#REF!,"&lt;="&amp;MH492,#REF!,"="&amp;KZ492,#REF!,"="&amp;LA492,#REF!,"&lt;="&amp;ME492,#REF!,"&gt;="&amp;MF492)</f>
        <v/>
      </c>
      <c r="MX492" s="1">
        <f>COUNTIFS(#REF!,LT492,#REF!,1,#REF!,"&gt;="&amp;MC492,#REF!,"&lt;="&amp;MB492,#REF!,"&lt;="&amp;ME492,#REF!,"&gt;="&amp;MF492)</f>
        <v/>
      </c>
      <c r="MY492" s="1">
        <f>COUNTIFS(#REF!,LT492,#REF!,0,#REF!,"&gt;="&amp;MC492,#REF!,"&lt;="&amp;MB492,#REF!,"&lt;="&amp;ME492,#REF!,"&gt;="&amp;MF492)</f>
        <v/>
      </c>
      <c r="MZ492" s="1">
        <f>COUNTIFS(#REF!,LT492,#REF!,1,#REF!,"&lt;="&amp;ME492,#REF!,"&gt;="&amp;MF492,#REF!,"="&amp;KV492,#REF!,"="&amp;KX492)</f>
        <v/>
      </c>
      <c r="NA492" s="1">
        <f>COUNTIFS(#REF!,LT492,#REF!,0,#REF!,"&lt;="&amp;ME492,#REF!,"&gt;="&amp;MF492,#REF!,"="&amp;KV492,#REF!,"="&amp;KX492)</f>
        <v/>
      </c>
      <c r="NB492" s="1">
        <f>COUNTIFS(#REF!,LT492,#REF!,1,#REF!,"&lt;="&amp;ME492,#REF!,"&gt;="&amp;MF492,#REF!,"="&amp;KW492,#REF!,"="&amp;KY492)</f>
        <v/>
      </c>
      <c r="NC492" s="1">
        <f>COUNTIFS(#REF!,LT492,#REF!,0,#REF!,"&lt;="&amp;ME492,#REF!,"&gt;="&amp;MF492,#REF!,"="&amp;KW492,#REF!,"="&amp;KY492)</f>
        <v/>
      </c>
      <c r="ND492" s="1">
        <f>COUNTIFS(#REF!,LT492,#REF!,1,#REF!,"&gt;="&amp;MC492,#REF!,"&lt;="&amp;MB492,#REF!,"&lt;="&amp;ME492,#REF!,"&gt;="&amp;MF492,#REF!,"="&amp;KV492,#REF!,"="&amp;KX492)</f>
        <v/>
      </c>
      <c r="NE492" s="1">
        <f>COUNTIFS(#REF!,LT492,#REF!,0,#REF!,"&gt;="&amp;MC492,#REF!,"&lt;="&amp;MB492,#REF!,"&lt;="&amp;ME492,#REF!,"&gt;="&amp;MF492,#REF!,"="&amp;KV492,#REF!,"="&amp;KX492)</f>
        <v/>
      </c>
      <c r="NF492" s="1">
        <f>COUNTIFS(#REF!,LT492,#REF!,1,#REF!,"&gt;="&amp;MC492,#REF!,"&lt;="&amp;MB492,#REF!,"&lt;="&amp;ME492,#REF!,"&gt;="&amp;MF492,#REF!,"="&amp;KW492,#REF!,"="&amp;KY492)</f>
        <v/>
      </c>
      <c r="NG492" s="1">
        <f>COUNTIFS(#REF!,LT492,#REF!,0,#REF!,"&gt;="&amp;MC492,#REF!,"&lt;="&amp;MB492,#REF!,"&lt;="&amp;ME492,#REF!,"&gt;="&amp;MF492,#REF!,"="&amp;KW492,#REF!,"="&amp;KY492)</f>
        <v/>
      </c>
      <c r="NH492" s="1">
        <f>COUNTIFS(#REF!,LT492,#REF!,1,#REF!,"&gt;="&amp;MC492,#REF!,"&lt;="&amp;MB492,#REF!,"&lt;="&amp;ME492,#REF!,"&gt;="&amp;MF492,#REF!,"="&amp;KZ492,#REF!,"="&amp;LA492)</f>
        <v/>
      </c>
      <c r="NI492" s="1">
        <f>COUNTIFS(#REF!,LT492,#REF!,0,#REF!,"&gt;="&amp;MC492,#REF!,"&lt;="&amp;MB492,#REF!,"&lt;="&amp;ME492,#REF!,"&gt;="&amp;MF492,#REF!,"="&amp;KZ492,#REF!,"="&amp;LA492)</f>
        <v/>
      </c>
      <c r="NJ492" s="1">
        <f>COUNTIFS(#REF!,LT492,#REF!,1,#REF!,"&gt;="&amp;MI492,#REF!,"&lt;="&amp;MH492,#REF!,"&lt;="&amp;ME492,#REF!,"&gt;="&amp;MF492)</f>
        <v/>
      </c>
      <c r="NK492" s="1">
        <f>COUNTIFS(#REF!,LT492,#REF!,0,#REF!,"&gt;="&amp;MI492,#REF!,"&lt;="&amp;MH492,#REF!,"&lt;="&amp;ME492,#REF!,"&gt;="&amp;MF492)</f>
        <v/>
      </c>
      <c r="NL492" s="1">
        <f>COUNTIFS(#REF!,LT492,#REF!,1,#REF!,"&gt;="&amp;MI492,#REF!,"&lt;="&amp;MH492,#REF!,"="&amp;KZ492,#REF!,"="&amp;LA492,#REF!,"&lt;="&amp;ME492,#REF!,"&gt;="&amp;MF492)</f>
        <v/>
      </c>
      <c r="NM492" s="1">
        <f>COUNTIFS(#REF!,LT492,#REF!,0,#REF!,"&gt;="&amp;MI492,#REF!,"&lt;="&amp;MH492,#REF!,"="&amp;KZ492,#REF!,"="&amp;LA492,#REF!,"&lt;="&amp;ME492,#REF!,"&gt;="&amp;MF492)</f>
        <v/>
      </c>
      <c r="NN492" s="1">
        <f>COUNTIFS(#REF!,LT492,#REF!,1,#REF!,"&gt;="&amp;MC492,#REF!,"&lt;="&amp;MB492,#REF!,"&lt;="&amp;ME492,#REF!,"&gt;="&amp;MF492)</f>
        <v/>
      </c>
      <c r="NO492" s="1">
        <f>COUNTIFS(#REF!,LT492,#REF!,0,#REF!,"&gt;="&amp;MC492,#REF!,"&lt;="&amp;MB492,#REF!,"&lt;="&amp;ME492,#REF!,"&gt;="&amp;MF492)</f>
        <v/>
      </c>
      <c r="NP492" s="1">
        <f>COUNTIFS(#REF!,LT492,#REF!,1,#REF!,"&lt;="&amp;ME492,#REF!,"&gt;="&amp;MF492,#REF!,"="&amp;KV492,#REF!,"="&amp;KX492)</f>
        <v/>
      </c>
      <c r="NQ492" s="1">
        <f>COUNTIFS(#REF!,LT492,#REF!,0,#REF!,"&lt;="&amp;ME492,#REF!,"&gt;="&amp;MF492,#REF!,"="&amp;KV492,#REF!,"="&amp;KX492)</f>
        <v/>
      </c>
      <c r="NR492" s="1">
        <f>COUNTIFS(#REF!,LT492,#REF!,1,#REF!,"&lt;="&amp;ME492,#REF!,"&gt;="&amp;MF492,#REF!,"="&amp;KW492,#REF!,"="&amp;KY492)</f>
        <v/>
      </c>
      <c r="NS492" s="1">
        <f>COUNTIFS(#REF!,LT492,#REF!,0,#REF!,"&lt;="&amp;ME492,#REF!,"&gt;="&amp;MF492,#REF!,"="&amp;KW492,#REF!,"="&amp;KY492)</f>
        <v/>
      </c>
      <c r="NT492" s="1">
        <f>MP492+MR492+MT492+MV492+MX492+MZ492+NB492</f>
        <v/>
      </c>
      <c r="NU492" s="1">
        <f>MQ492+MS492+MU492+MW492+MY492+NA492+NC492</f>
        <v/>
      </c>
      <c r="NV492" s="1">
        <f>NT492+NU492</f>
        <v/>
      </c>
      <c r="NW492" s="33">
        <f>NT492/(NT492+NU492)</f>
        <v/>
      </c>
      <c r="NX492" s="3">
        <f>1/NW492</f>
        <v/>
      </c>
      <c r="NY492" s="1">
        <f>LH492</f>
        <v/>
      </c>
      <c r="NZ492" s="79">
        <f>(NW492*((NY492-1)*0.98))-((1-NW492)*1)</f>
        <v/>
      </c>
      <c r="OA492" s="34">
        <f>IF(LR492&lt;0.9,0,IF(AND(LR492&gt;1.1),0,1))</f>
        <v/>
      </c>
      <c r="OB492" s="34">
        <f>IF(LS492&lt;0.9,0,IF(AND(LS492&gt;1.1),0,1))</f>
        <v/>
      </c>
      <c r="OC492" s="32">
        <f>IF(NV492&gt;99,1,0)</f>
        <v/>
      </c>
      <c r="OD492" s="32">
        <f>IF(NZ492&gt;0.0799,1,0)</f>
        <v/>
      </c>
      <c r="OE492" s="32">
        <f>IF(NZ492&gt;OM492,1,0)</f>
        <v/>
      </c>
      <c r="OF492" s="32">
        <f>OC492+OD492+OE492+OA492+OB492</f>
        <v/>
      </c>
      <c r="OG492" s="1">
        <f>ND492+NF492+NH492+NJ492+NL492+NN492+NP492+NR492</f>
        <v/>
      </c>
      <c r="OH492" s="1">
        <f>NE492+NG492+NI492+NK492+NM492+NO492+NQ492+NS492</f>
        <v/>
      </c>
      <c r="OI492" s="1">
        <f>OG492+OH492</f>
        <v/>
      </c>
      <c r="OJ492" s="33">
        <f>OG492/(OG492+OH492)</f>
        <v/>
      </c>
      <c r="OK492" s="3">
        <f>1/OJ492</f>
        <v/>
      </c>
      <c r="OL492" s="1">
        <f>LI492</f>
        <v/>
      </c>
      <c r="OM492" s="79">
        <f>(OJ492*((OL492-1)*0.98))-((1-OJ492)*1)</f>
        <v/>
      </c>
      <c r="ON492" s="34">
        <f>IF(LR492&lt;0.9,0,IF(AND(LR492&gt;1.1),0,1))</f>
        <v/>
      </c>
      <c r="OO492" s="34">
        <f>IF(LS492&lt;0.9,0,IF(AND(LS492&gt;1.1),0,1))</f>
        <v/>
      </c>
      <c r="OP492" s="32">
        <f>IF(OI492&gt;99,1,0)</f>
        <v/>
      </c>
      <c r="OQ492" s="32">
        <f>IF(OM492&gt;0.0799,1,0)</f>
        <v/>
      </c>
      <c r="OR492" s="32">
        <f>IF(OM492&gt;OZ492,1,0)</f>
        <v/>
      </c>
      <c r="OS492" s="32">
        <f>OP492+OQ492+OR492+ON492+OO492</f>
        <v/>
      </c>
      <c r="OT492">
        <f>IF(OF492=5,"BackHome0-0",IF(AND(OS492=5),"BackAway0-0",""))</f>
        <v/>
      </c>
      <c r="OU492">
        <f>IF(OF492=5,KN492,IF(AND(OS492=5),KO492,""))</f>
        <v/>
      </c>
      <c r="OV492">
        <f>IF(OF492=5,"Match Odds",IF(AND(OS492=5),"Match Odds",""))</f>
        <v/>
      </c>
      <c r="OW492">
        <f>IF(OF492=5,KP492,IF(AND(OS492=5),KP492,""))</f>
        <v/>
      </c>
      <c r="OX492">
        <f>IF(OF492=5,"MATCH_ODDS",IF(AND(OS492=5),"MATCH_ODDS",""))</f>
        <v/>
      </c>
      <c r="OY492">
        <f>IF(OF492=5,"BACK",IF(AND(OS492=5),"BACK",""))</f>
        <v/>
      </c>
    </row>
    <row r="493" ht="16.5" customHeight="1" thickBot="1" thickTop="1">
      <c r="A493" s="2" t="n"/>
      <c r="KN493" s="1">
        <f>IF(INDEX(#REF!,MATCH('HT 0-0'!D493,#REF!,0))=INDEX(#REF!,MATCH('HT 0-0'!D493,#REF!,0)),INDEX(#REF!,MATCH('HT 0-0'!D493,#REF!,0)),"ERROR")</f>
        <v/>
      </c>
      <c r="KO493" s="1">
        <f>IF(INDEX(#REF!,MATCH('HT 0-0'!E493,#REF!,0))=INDEX(#REF!,MATCH('HT 0-0'!E493,#REF!,0)),INDEX(#REF!,MATCH('HT 0-0'!E493,#REF!,0)),"ERROR")</f>
        <v/>
      </c>
      <c r="KP493" s="1">
        <f>KN493&amp;" v "&amp;KO493</f>
        <v/>
      </c>
      <c r="KQ493">
        <f>B493&amp;"_"&amp;C493</f>
        <v/>
      </c>
      <c r="KR493" s="1">
        <f>IF((HW493/KK493)&lt;0.335,"G",IF((HW493/KK493)&gt;0.67,"R","A"))</f>
        <v/>
      </c>
      <c r="KS493" s="1">
        <f>IF((HX493/KK493)&lt;0.335,"G",IF((HX493/KK493)&gt;0.67,"R","A"))</f>
        <v/>
      </c>
      <c r="KT493" s="1">
        <f>IF((IH493/KK493)&lt;0.335,"G",IF((IH493/KK493)&gt;0.67,"R","A"))</f>
        <v/>
      </c>
      <c r="KU493" s="1">
        <f>IF((II493/KK493)&lt;0.335,"G",IF((II493/KK493)&gt;0.67,"R","A"))</f>
        <v/>
      </c>
      <c r="KV493" s="1">
        <f>IF((HZ493/KK493)&lt;0.335,"G",IF((HZ493/KK493)&gt;0.67,"R","A"))</f>
        <v/>
      </c>
      <c r="KW493" s="1">
        <f>IF((HY493/KK493)&lt;0.335,"G",IF((HY493/KK493)&gt;0.67,"R","A"))</f>
        <v/>
      </c>
      <c r="KX493" s="1">
        <f>IF((IK493/KK493)&lt;0.335,"G",IF((IK493/KK493)&gt;0.67,"R","A"))</f>
        <v/>
      </c>
      <c r="KY493" s="1">
        <f>IF((IJ493/KK493)&lt;0.335,"G",IF((IJ493/KK493)&gt;0.67,"R","A"))</f>
        <v/>
      </c>
      <c r="KZ493" s="1">
        <f>IF((HQ493/KK493)&lt;0.335,"G",IF((HQ493/KK493)&gt;0.67,"R","A"))</f>
        <v/>
      </c>
      <c r="LA493" s="1">
        <f>IF((IB493/KK493)&lt;0.335,"G",IF((IB493/KK493)&gt;0.67,"R","A"))</f>
        <v/>
      </c>
      <c r="LB493">
        <f>IF(LQ493="0-0",INDEX(Scrape!#REF!,MATCH('HT 0-0'!KP493,Scrape!$B:$B,0)),"")</f>
        <v/>
      </c>
      <c r="LC493">
        <f>IF(LQ493="0-0",INDEX(Scrape!$A:$A,MATCH('HT 0-0'!KP493,Scrape!$B:$B,0)),"")</f>
        <v/>
      </c>
      <c r="LD493">
        <f>IF(LQ493="0-0",INDEX(Scrape!$B:$B,MATCH('HT 0-0'!KP493,Scrape!$B:$B,0)),"")</f>
        <v/>
      </c>
      <c r="LE493">
        <f>IF(LQ493="0-0",INDEX(Scrape!$C:$C,MATCH('HT 0-0'!KP493,Scrape!$B:$B,0)),"")</f>
        <v/>
      </c>
      <c r="LF493">
        <f>IF(LQ493="0-0",INDEX(Scrape!$D:$D,MATCH('HT 0-0'!KP493,Scrape!$B:$B,0)),"")</f>
        <v/>
      </c>
      <c r="LG493">
        <f>IF(LQ493="0-0",INDEX(Scrape!$E:$E,MATCH('HT 0-0'!KP493,Scrape!$B:$B,0)),"")</f>
        <v/>
      </c>
      <c r="LH493">
        <f>IF(LQ493="0-0",INDEX(Scrape!$F:$F,MATCH('HT 0-0'!KP493,Scrape!$B:$B,0)),"")</f>
        <v/>
      </c>
      <c r="LI493">
        <f>IF(LQ493="0-0",INDEX(Scrape!$G:$G,MATCH('HT 0-0'!KP493,Scrape!$B:$B,0)),"")</f>
        <v/>
      </c>
      <c r="LJ493">
        <f>IF(LQ493="0-0",INDEX(Scrape!$H:$H,MATCH('HT 0-0'!KP493,Scrape!$B:$B,0)),"")</f>
        <v/>
      </c>
      <c r="LK493">
        <f>IF(LQ493="0-0",INDEX(Scrape!$I:$I,MATCH('HT 0-0'!KP493,Scrape!$B:$B,0)),"")</f>
        <v/>
      </c>
      <c r="LL493">
        <f>IF(LQ493="0-0",INDEX(Scrape!$J:$J,MATCH('HT 0-0'!KP493,Scrape!$B:$B,0)),"")</f>
        <v/>
      </c>
      <c r="LM493">
        <f>IF(LQ493="0-0",INDEX(Scrape!$K:$K,MATCH('HT 0-0'!KP493,Scrape!$B:$B,0)),"")</f>
        <v/>
      </c>
      <c r="LN493">
        <f>IF(LQ493="0-0",INDEX(Scrape!$L:$L,MATCH('HT 0-0'!KP493,Scrape!$B:$B,0)),"")</f>
        <v/>
      </c>
      <c r="LO493">
        <f>IF(LQ493="0-0",INDEX(Scrape!$M:$M,MATCH('HT 0-0'!KP493,Scrape!$B:$B,0)),"")</f>
        <v/>
      </c>
      <c r="LP493">
        <f>IF(LQ493="0-0",INDEX(Scrape!$N:$N,MATCH('HT 0-0'!KP493,Scrape!$B:$B,0)),"")</f>
        <v/>
      </c>
      <c r="LQ493">
        <f>INDEX(Scrape!$O:$O,MATCH('HT 0-0'!KP493,Scrape!$B:$B,0))</f>
        <v/>
      </c>
      <c r="LR493">
        <f>(1/LJ493)+(1/LI493)+(1/LH493)</f>
        <v/>
      </c>
      <c r="LS493">
        <f>(1/LG493)+(1/LF493)+(1/LE493)</f>
        <v/>
      </c>
      <c r="LT493" s="8">
        <f>IF(INDEX(#REF!,MATCH(KQ493,#REF!,0))=INDEX(#REF!,MATCH(KQ493,#REF!,0)),INDEX(#REF!,MATCH(KQ493,#REF!,0)),"ERROR")</f>
        <v/>
      </c>
      <c r="LU493" s="4">
        <f>IF(KR493="G",2,IF(KR493="R",0.5,IF(KR493="A",1)))</f>
        <v/>
      </c>
      <c r="LV493" s="4">
        <f>IF(KS493="G",0.5,IF(KS493="R",2,IF(KS493="A",1)))</f>
        <v/>
      </c>
      <c r="LW493" s="4">
        <f>IF(KT493="G",2,IF(KT493="R",0.5,IF(KT493="A",1)))</f>
        <v/>
      </c>
      <c r="LX493" s="4">
        <f>IF(KU493="G",0.5,IF(KU493="R",2,IF(KU493="A",1)))</f>
        <v/>
      </c>
      <c r="LY493" s="7">
        <f>(LK493*(LU493+LX493)+(LL493*(LU493+LX493)))</f>
        <v/>
      </c>
      <c r="LZ493" s="7">
        <f>(LN493*(LV493+LW493)+(LO493*(LV493+LW493)))</f>
        <v/>
      </c>
      <c r="MA493" s="11">
        <f>LY493-LZ493</f>
        <v/>
      </c>
      <c r="MB493" s="5">
        <f>MA493+2</f>
        <v/>
      </c>
      <c r="MC493" s="6">
        <f>MA493-2</f>
        <v/>
      </c>
      <c r="MD493" s="4">
        <f>LE493</f>
        <v/>
      </c>
      <c r="ME493" s="9">
        <f>IF(MD493=0,1000,MD493+0.75)</f>
        <v/>
      </c>
      <c r="MF493" s="10">
        <f>IF(MD493=0,0,MD493-0.75)</f>
        <v/>
      </c>
      <c r="MG493" s="4">
        <f>((LM493*(LU493+LX493))-((LP493*(LV493+LW493))))</f>
        <v/>
      </c>
      <c r="MH493" s="9">
        <f>MG493*1.2</f>
        <v/>
      </c>
      <c r="MI493" s="10">
        <f>MG493*0.8</f>
        <v/>
      </c>
      <c r="MJ493">
        <f>IFERROR(OT493,"")</f>
        <v/>
      </c>
      <c r="MK493">
        <f>IFERROR(OU493,"")</f>
        <v/>
      </c>
      <c r="ML493">
        <f>IFERROR(OV493,"")</f>
        <v/>
      </c>
      <c r="MM493">
        <f>IFERROR(OW493,"")</f>
        <v/>
      </c>
      <c r="MN493">
        <f>IFERROR(OX493,"")</f>
        <v/>
      </c>
      <c r="MO493">
        <f>IFERROR(OY493,"")</f>
        <v/>
      </c>
      <c r="MP493" s="1">
        <f>COUNTIFS(#REF!,LT493,#REF!,1,#REF!,"&gt;="&amp;MC493,#REF!,"&lt;="&amp;MB493,#REF!,"&lt;="&amp;ME493,#REF!,"&gt;="&amp;MF493,#REF!,"="&amp;KV493,#REF!,"="&amp;KX493)</f>
        <v/>
      </c>
      <c r="MQ493" s="1">
        <f>COUNTIFS(#REF!,LT493,#REF!,0,#REF!,"&gt;="&amp;MC493,#REF!,"&lt;="&amp;MB493,#REF!,"&lt;="&amp;ME493,#REF!,"&gt;="&amp;MF493,#REF!,"="&amp;KV493,#REF!,"="&amp;KX493)</f>
        <v/>
      </c>
      <c r="MR493" s="1">
        <f>COUNTIFS(#REF!,LT493,#REF!,1,#REF!,"&gt;="&amp;MC493,#REF!,"&lt;="&amp;MB493,#REF!,"&lt;="&amp;ME493,#REF!,"&gt;="&amp;MF493,#REF!,"="&amp;KW493,#REF!,"="&amp;KY493)</f>
        <v/>
      </c>
      <c r="MS493" s="1">
        <f>COUNTIFS(#REF!,LT493,#REF!,0,#REF!,"&gt;="&amp;MC493,#REF!,"&lt;="&amp;MB493,#REF!,"&lt;="&amp;ME493,#REF!,"&gt;="&amp;MF493,#REF!,"="&amp;KW493,#REF!,"="&amp;KY493)</f>
        <v/>
      </c>
      <c r="MT493" s="1">
        <f>COUNTIFS(#REF!,LT493,#REF!,1,#REF!,"&gt;="&amp;MI493,#REF!,"&lt;="&amp;MH493,#REF!,"&lt;="&amp;ME493,#REF!,"&gt;="&amp;MF493)</f>
        <v/>
      </c>
      <c r="MU493" s="1">
        <f>COUNTIFS(#REF!,LT493,#REF!,0,#REF!,"&gt;="&amp;MI493,#REF!,"&lt;="&amp;MH493,#REF!,"&lt;="&amp;ME493,#REF!,"&gt;="&amp;MF493)</f>
        <v/>
      </c>
      <c r="MV493" s="1">
        <f>COUNTIFS(#REF!,LT493,#REF!,1,#REF!,"&gt;="&amp;MI493,#REF!,"&lt;="&amp;MH493,#REF!,"="&amp;KZ493,#REF!,"="&amp;LA493,#REF!,"&lt;="&amp;ME493,#REF!,"&gt;="&amp;MF493)</f>
        <v/>
      </c>
      <c r="MW493" s="1">
        <f>COUNTIFS(#REF!,LT493,#REF!,0,#REF!,"&gt;="&amp;MI493,#REF!,"&lt;="&amp;MH493,#REF!,"="&amp;KZ493,#REF!,"="&amp;LA493,#REF!,"&lt;="&amp;ME493,#REF!,"&gt;="&amp;MF493)</f>
        <v/>
      </c>
      <c r="MX493" s="1">
        <f>COUNTIFS(#REF!,LT493,#REF!,1,#REF!,"&gt;="&amp;MC493,#REF!,"&lt;="&amp;MB493,#REF!,"&lt;="&amp;ME493,#REF!,"&gt;="&amp;MF493)</f>
        <v/>
      </c>
      <c r="MY493" s="1">
        <f>COUNTIFS(#REF!,LT493,#REF!,0,#REF!,"&gt;="&amp;MC493,#REF!,"&lt;="&amp;MB493,#REF!,"&lt;="&amp;ME493,#REF!,"&gt;="&amp;MF493)</f>
        <v/>
      </c>
      <c r="MZ493" s="1">
        <f>COUNTIFS(#REF!,LT493,#REF!,1,#REF!,"&lt;="&amp;ME493,#REF!,"&gt;="&amp;MF493,#REF!,"="&amp;KV493,#REF!,"="&amp;KX493)</f>
        <v/>
      </c>
      <c r="NA493" s="1">
        <f>COUNTIFS(#REF!,LT493,#REF!,0,#REF!,"&lt;="&amp;ME493,#REF!,"&gt;="&amp;MF493,#REF!,"="&amp;KV493,#REF!,"="&amp;KX493)</f>
        <v/>
      </c>
      <c r="NB493" s="1">
        <f>COUNTIFS(#REF!,LT493,#REF!,1,#REF!,"&lt;="&amp;ME493,#REF!,"&gt;="&amp;MF493,#REF!,"="&amp;KW493,#REF!,"="&amp;KY493)</f>
        <v/>
      </c>
      <c r="NC493" s="1">
        <f>COUNTIFS(#REF!,LT493,#REF!,0,#REF!,"&lt;="&amp;ME493,#REF!,"&gt;="&amp;MF493,#REF!,"="&amp;KW493,#REF!,"="&amp;KY493)</f>
        <v/>
      </c>
      <c r="ND493" s="1">
        <f>COUNTIFS(#REF!,LT493,#REF!,1,#REF!,"&gt;="&amp;MC493,#REF!,"&lt;="&amp;MB493,#REF!,"&lt;="&amp;ME493,#REF!,"&gt;="&amp;MF493,#REF!,"="&amp;KV493,#REF!,"="&amp;KX493)</f>
        <v/>
      </c>
      <c r="NE493" s="1">
        <f>COUNTIFS(#REF!,LT493,#REF!,0,#REF!,"&gt;="&amp;MC493,#REF!,"&lt;="&amp;MB493,#REF!,"&lt;="&amp;ME493,#REF!,"&gt;="&amp;MF493,#REF!,"="&amp;KV493,#REF!,"="&amp;KX493)</f>
        <v/>
      </c>
      <c r="NF493" s="1">
        <f>COUNTIFS(#REF!,LT493,#REF!,1,#REF!,"&gt;="&amp;MC493,#REF!,"&lt;="&amp;MB493,#REF!,"&lt;="&amp;ME493,#REF!,"&gt;="&amp;MF493,#REF!,"="&amp;KW493,#REF!,"="&amp;KY493)</f>
        <v/>
      </c>
      <c r="NG493" s="1">
        <f>COUNTIFS(#REF!,LT493,#REF!,0,#REF!,"&gt;="&amp;MC493,#REF!,"&lt;="&amp;MB493,#REF!,"&lt;="&amp;ME493,#REF!,"&gt;="&amp;MF493,#REF!,"="&amp;KW493,#REF!,"="&amp;KY493)</f>
        <v/>
      </c>
      <c r="NH493" s="1">
        <f>COUNTIFS(#REF!,LT493,#REF!,1,#REF!,"&gt;="&amp;MC493,#REF!,"&lt;="&amp;MB493,#REF!,"&lt;="&amp;ME493,#REF!,"&gt;="&amp;MF493,#REF!,"="&amp;KZ493,#REF!,"="&amp;LA493)</f>
        <v/>
      </c>
      <c r="NI493" s="1">
        <f>COUNTIFS(#REF!,LT493,#REF!,0,#REF!,"&gt;="&amp;MC493,#REF!,"&lt;="&amp;MB493,#REF!,"&lt;="&amp;ME493,#REF!,"&gt;="&amp;MF493,#REF!,"="&amp;KZ493,#REF!,"="&amp;LA493)</f>
        <v/>
      </c>
      <c r="NJ493" s="1">
        <f>COUNTIFS(#REF!,LT493,#REF!,1,#REF!,"&gt;="&amp;MI493,#REF!,"&lt;="&amp;MH493,#REF!,"&lt;="&amp;ME493,#REF!,"&gt;="&amp;MF493)</f>
        <v/>
      </c>
      <c r="NK493" s="1">
        <f>COUNTIFS(#REF!,LT493,#REF!,0,#REF!,"&gt;="&amp;MI493,#REF!,"&lt;="&amp;MH493,#REF!,"&lt;="&amp;ME493,#REF!,"&gt;="&amp;MF493)</f>
        <v/>
      </c>
      <c r="NL493" s="1">
        <f>COUNTIFS(#REF!,LT493,#REF!,1,#REF!,"&gt;="&amp;MI493,#REF!,"&lt;="&amp;MH493,#REF!,"="&amp;KZ493,#REF!,"="&amp;LA493,#REF!,"&lt;="&amp;ME493,#REF!,"&gt;="&amp;MF493)</f>
        <v/>
      </c>
      <c r="NM493" s="1">
        <f>COUNTIFS(#REF!,LT493,#REF!,0,#REF!,"&gt;="&amp;MI493,#REF!,"&lt;="&amp;MH493,#REF!,"="&amp;KZ493,#REF!,"="&amp;LA493,#REF!,"&lt;="&amp;ME493,#REF!,"&gt;="&amp;MF493)</f>
        <v/>
      </c>
      <c r="NN493" s="1">
        <f>COUNTIFS(#REF!,LT493,#REF!,1,#REF!,"&gt;="&amp;MC493,#REF!,"&lt;="&amp;MB493,#REF!,"&lt;="&amp;ME493,#REF!,"&gt;="&amp;MF493)</f>
        <v/>
      </c>
      <c r="NO493" s="1">
        <f>COUNTIFS(#REF!,LT493,#REF!,0,#REF!,"&gt;="&amp;MC493,#REF!,"&lt;="&amp;MB493,#REF!,"&lt;="&amp;ME493,#REF!,"&gt;="&amp;MF493)</f>
        <v/>
      </c>
      <c r="NP493" s="1">
        <f>COUNTIFS(#REF!,LT493,#REF!,1,#REF!,"&lt;="&amp;ME493,#REF!,"&gt;="&amp;MF493,#REF!,"="&amp;KV493,#REF!,"="&amp;KX493)</f>
        <v/>
      </c>
      <c r="NQ493" s="1">
        <f>COUNTIFS(#REF!,LT493,#REF!,0,#REF!,"&lt;="&amp;ME493,#REF!,"&gt;="&amp;MF493,#REF!,"="&amp;KV493,#REF!,"="&amp;KX493)</f>
        <v/>
      </c>
      <c r="NR493" s="1">
        <f>COUNTIFS(#REF!,LT493,#REF!,1,#REF!,"&lt;="&amp;ME493,#REF!,"&gt;="&amp;MF493,#REF!,"="&amp;KW493,#REF!,"="&amp;KY493)</f>
        <v/>
      </c>
      <c r="NS493" s="1">
        <f>COUNTIFS(#REF!,LT493,#REF!,0,#REF!,"&lt;="&amp;ME493,#REF!,"&gt;="&amp;MF493,#REF!,"="&amp;KW493,#REF!,"="&amp;KY493)</f>
        <v/>
      </c>
      <c r="NT493" s="1">
        <f>MP493+MR493+MT493+MV493+MX493+MZ493+NB493</f>
        <v/>
      </c>
      <c r="NU493" s="1">
        <f>MQ493+MS493+MU493+MW493+MY493+NA493+NC493</f>
        <v/>
      </c>
      <c r="NV493" s="1">
        <f>NT493+NU493</f>
        <v/>
      </c>
      <c r="NW493" s="33">
        <f>NT493/(NT493+NU493)</f>
        <v/>
      </c>
      <c r="NX493" s="3">
        <f>1/NW493</f>
        <v/>
      </c>
      <c r="NY493" s="1">
        <f>LH493</f>
        <v/>
      </c>
      <c r="NZ493" s="79">
        <f>(NW493*((NY493-1)*0.98))-((1-NW493)*1)</f>
        <v/>
      </c>
      <c r="OA493" s="34">
        <f>IF(LR493&lt;0.9,0,IF(AND(LR493&gt;1.1),0,1))</f>
        <v/>
      </c>
      <c r="OB493" s="34">
        <f>IF(LS493&lt;0.9,0,IF(AND(LS493&gt;1.1),0,1))</f>
        <v/>
      </c>
      <c r="OC493" s="32">
        <f>IF(NV493&gt;99,1,0)</f>
        <v/>
      </c>
      <c r="OD493" s="32">
        <f>IF(NZ493&gt;0.0799,1,0)</f>
        <v/>
      </c>
      <c r="OE493" s="32">
        <f>IF(NZ493&gt;OM493,1,0)</f>
        <v/>
      </c>
      <c r="OF493" s="32">
        <f>OC493+OD493+OE493+OA493+OB493</f>
        <v/>
      </c>
      <c r="OG493" s="1">
        <f>ND493+NF493+NH493+NJ493+NL493+NN493+NP493+NR493</f>
        <v/>
      </c>
      <c r="OH493" s="1">
        <f>NE493+NG493+NI493+NK493+NM493+NO493+NQ493+NS493</f>
        <v/>
      </c>
      <c r="OI493" s="1">
        <f>OG493+OH493</f>
        <v/>
      </c>
      <c r="OJ493" s="33">
        <f>OG493/(OG493+OH493)</f>
        <v/>
      </c>
      <c r="OK493" s="3">
        <f>1/OJ493</f>
        <v/>
      </c>
      <c r="OL493" s="1">
        <f>LI493</f>
        <v/>
      </c>
      <c r="OM493" s="79">
        <f>(OJ493*((OL493-1)*0.98))-((1-OJ493)*1)</f>
        <v/>
      </c>
      <c r="ON493" s="34">
        <f>IF(LR493&lt;0.9,0,IF(AND(LR493&gt;1.1),0,1))</f>
        <v/>
      </c>
      <c r="OO493" s="34">
        <f>IF(LS493&lt;0.9,0,IF(AND(LS493&gt;1.1),0,1))</f>
        <v/>
      </c>
      <c r="OP493" s="32">
        <f>IF(OI493&gt;99,1,0)</f>
        <v/>
      </c>
      <c r="OQ493" s="32">
        <f>IF(OM493&gt;0.0799,1,0)</f>
        <v/>
      </c>
      <c r="OR493" s="32">
        <f>IF(OM493&gt;OZ493,1,0)</f>
        <v/>
      </c>
      <c r="OS493" s="32">
        <f>OP493+OQ493+OR493+ON493+OO493</f>
        <v/>
      </c>
      <c r="OT493">
        <f>IF(OF493=5,"BackHome0-0",IF(AND(OS493=5),"BackAway0-0",""))</f>
        <v/>
      </c>
      <c r="OU493">
        <f>IF(OF493=5,KN493,IF(AND(OS493=5),KO493,""))</f>
        <v/>
      </c>
      <c r="OV493">
        <f>IF(OF493=5,"Match Odds",IF(AND(OS493=5),"Match Odds",""))</f>
        <v/>
      </c>
      <c r="OW493">
        <f>IF(OF493=5,KP493,IF(AND(OS493=5),KP493,""))</f>
        <v/>
      </c>
      <c r="OX493">
        <f>IF(OF493=5,"MATCH_ODDS",IF(AND(OS493=5),"MATCH_ODDS",""))</f>
        <v/>
      </c>
      <c r="OY493">
        <f>IF(OF493=5,"BACK",IF(AND(OS493=5),"BACK",""))</f>
        <v/>
      </c>
    </row>
    <row r="494" ht="16.5" customHeight="1" thickBot="1" thickTop="1">
      <c r="A494" s="2" t="n"/>
      <c r="KN494" s="1">
        <f>IF(INDEX(#REF!,MATCH('HT 0-0'!D494,#REF!,0))=INDEX(#REF!,MATCH('HT 0-0'!D494,#REF!,0)),INDEX(#REF!,MATCH('HT 0-0'!D494,#REF!,0)),"ERROR")</f>
        <v/>
      </c>
      <c r="KO494" s="1">
        <f>IF(INDEX(#REF!,MATCH('HT 0-0'!E494,#REF!,0))=INDEX(#REF!,MATCH('HT 0-0'!E494,#REF!,0)),INDEX(#REF!,MATCH('HT 0-0'!E494,#REF!,0)),"ERROR")</f>
        <v/>
      </c>
      <c r="KP494" s="1">
        <f>KN494&amp;" v "&amp;KO494</f>
        <v/>
      </c>
      <c r="KQ494">
        <f>B494&amp;"_"&amp;C494</f>
        <v/>
      </c>
      <c r="KR494" s="1">
        <f>IF((HW494/KK494)&lt;0.335,"G",IF((HW494/KK494)&gt;0.67,"R","A"))</f>
        <v/>
      </c>
      <c r="KS494" s="1">
        <f>IF((HX494/KK494)&lt;0.335,"G",IF((HX494/KK494)&gt;0.67,"R","A"))</f>
        <v/>
      </c>
      <c r="KT494" s="1">
        <f>IF((IH494/KK494)&lt;0.335,"G",IF((IH494/KK494)&gt;0.67,"R","A"))</f>
        <v/>
      </c>
      <c r="KU494" s="1">
        <f>IF((II494/KK494)&lt;0.335,"G",IF((II494/KK494)&gt;0.67,"R","A"))</f>
        <v/>
      </c>
      <c r="KV494" s="1">
        <f>IF((HZ494/KK494)&lt;0.335,"G",IF((HZ494/KK494)&gt;0.67,"R","A"))</f>
        <v/>
      </c>
      <c r="KW494" s="1">
        <f>IF((HY494/KK494)&lt;0.335,"G",IF((HY494/KK494)&gt;0.67,"R","A"))</f>
        <v/>
      </c>
      <c r="KX494" s="1">
        <f>IF((IK494/KK494)&lt;0.335,"G",IF((IK494/KK494)&gt;0.67,"R","A"))</f>
        <v/>
      </c>
      <c r="KY494" s="1">
        <f>IF((IJ494/KK494)&lt;0.335,"G",IF((IJ494/KK494)&gt;0.67,"R","A"))</f>
        <v/>
      </c>
      <c r="KZ494" s="1">
        <f>IF((HQ494/KK494)&lt;0.335,"G",IF((HQ494/KK494)&gt;0.67,"R","A"))</f>
        <v/>
      </c>
      <c r="LA494" s="1">
        <f>IF((IB494/KK494)&lt;0.335,"G",IF((IB494/KK494)&gt;0.67,"R","A"))</f>
        <v/>
      </c>
      <c r="LB494">
        <f>IF(LQ494="0-0",INDEX(Scrape!#REF!,MATCH('HT 0-0'!KP494,Scrape!$B:$B,0)),"")</f>
        <v/>
      </c>
      <c r="LC494">
        <f>IF(LQ494="0-0",INDEX(Scrape!$A:$A,MATCH('HT 0-0'!KP494,Scrape!$B:$B,0)),"")</f>
        <v/>
      </c>
      <c r="LD494">
        <f>IF(LQ494="0-0",INDEX(Scrape!$B:$B,MATCH('HT 0-0'!KP494,Scrape!$B:$B,0)),"")</f>
        <v/>
      </c>
      <c r="LE494">
        <f>IF(LQ494="0-0",INDEX(Scrape!$C:$C,MATCH('HT 0-0'!KP494,Scrape!$B:$B,0)),"")</f>
        <v/>
      </c>
      <c r="LF494">
        <f>IF(LQ494="0-0",INDEX(Scrape!$D:$D,MATCH('HT 0-0'!KP494,Scrape!$B:$B,0)),"")</f>
        <v/>
      </c>
      <c r="LG494">
        <f>IF(LQ494="0-0",INDEX(Scrape!$E:$E,MATCH('HT 0-0'!KP494,Scrape!$B:$B,0)),"")</f>
        <v/>
      </c>
      <c r="LH494">
        <f>IF(LQ494="0-0",INDEX(Scrape!$F:$F,MATCH('HT 0-0'!KP494,Scrape!$B:$B,0)),"")</f>
        <v/>
      </c>
      <c r="LI494">
        <f>IF(LQ494="0-0",INDEX(Scrape!$G:$G,MATCH('HT 0-0'!KP494,Scrape!$B:$B,0)),"")</f>
        <v/>
      </c>
      <c r="LJ494">
        <f>IF(LQ494="0-0",INDEX(Scrape!$H:$H,MATCH('HT 0-0'!KP494,Scrape!$B:$B,0)),"")</f>
        <v/>
      </c>
      <c r="LK494">
        <f>IF(LQ494="0-0",INDEX(Scrape!$I:$I,MATCH('HT 0-0'!KP494,Scrape!$B:$B,0)),"")</f>
        <v/>
      </c>
      <c r="LL494">
        <f>IF(LQ494="0-0",INDEX(Scrape!$J:$J,MATCH('HT 0-0'!KP494,Scrape!$B:$B,0)),"")</f>
        <v/>
      </c>
      <c r="LM494">
        <f>IF(LQ494="0-0",INDEX(Scrape!$K:$K,MATCH('HT 0-0'!KP494,Scrape!$B:$B,0)),"")</f>
        <v/>
      </c>
      <c r="LN494">
        <f>IF(LQ494="0-0",INDEX(Scrape!$L:$L,MATCH('HT 0-0'!KP494,Scrape!$B:$B,0)),"")</f>
        <v/>
      </c>
      <c r="LO494">
        <f>IF(LQ494="0-0",INDEX(Scrape!$M:$M,MATCH('HT 0-0'!KP494,Scrape!$B:$B,0)),"")</f>
        <v/>
      </c>
      <c r="LP494">
        <f>IF(LQ494="0-0",INDEX(Scrape!$N:$N,MATCH('HT 0-0'!KP494,Scrape!$B:$B,0)),"")</f>
        <v/>
      </c>
      <c r="LQ494">
        <f>INDEX(Scrape!$O:$O,MATCH('HT 0-0'!KP494,Scrape!$B:$B,0))</f>
        <v/>
      </c>
      <c r="LR494">
        <f>(1/LJ494)+(1/LI494)+(1/LH494)</f>
        <v/>
      </c>
      <c r="LS494">
        <f>(1/LG494)+(1/LF494)+(1/LE494)</f>
        <v/>
      </c>
      <c r="LT494" s="8">
        <f>IF(INDEX(#REF!,MATCH(KQ494,#REF!,0))=INDEX(#REF!,MATCH(KQ494,#REF!,0)),INDEX(#REF!,MATCH(KQ494,#REF!,0)),"ERROR")</f>
        <v/>
      </c>
      <c r="LU494" s="4">
        <f>IF(KR494="G",2,IF(KR494="R",0.5,IF(KR494="A",1)))</f>
        <v/>
      </c>
      <c r="LV494" s="4">
        <f>IF(KS494="G",0.5,IF(KS494="R",2,IF(KS494="A",1)))</f>
        <v/>
      </c>
      <c r="LW494" s="4">
        <f>IF(KT494="G",2,IF(KT494="R",0.5,IF(KT494="A",1)))</f>
        <v/>
      </c>
      <c r="LX494" s="4">
        <f>IF(KU494="G",0.5,IF(KU494="R",2,IF(KU494="A",1)))</f>
        <v/>
      </c>
      <c r="LY494" s="7">
        <f>(LK494*(LU494+LX494)+(LL494*(LU494+LX494)))</f>
        <v/>
      </c>
      <c r="LZ494" s="7">
        <f>(LN494*(LV494+LW494)+(LO494*(LV494+LW494)))</f>
        <v/>
      </c>
      <c r="MA494" s="11">
        <f>LY494-LZ494</f>
        <v/>
      </c>
      <c r="MB494" s="5">
        <f>MA494+2</f>
        <v/>
      </c>
      <c r="MC494" s="6">
        <f>MA494-2</f>
        <v/>
      </c>
      <c r="MD494" s="4">
        <f>LE494</f>
        <v/>
      </c>
      <c r="ME494" s="9">
        <f>IF(MD494=0,1000,MD494+0.75)</f>
        <v/>
      </c>
      <c r="MF494" s="10">
        <f>IF(MD494=0,0,MD494-0.75)</f>
        <v/>
      </c>
      <c r="MG494" s="4">
        <f>((LM494*(LU494+LX494))-((LP494*(LV494+LW494))))</f>
        <v/>
      </c>
      <c r="MH494" s="9">
        <f>MG494*1.2</f>
        <v/>
      </c>
      <c r="MI494" s="10">
        <f>MG494*0.8</f>
        <v/>
      </c>
      <c r="MJ494">
        <f>IFERROR(OT494,"")</f>
        <v/>
      </c>
      <c r="MK494">
        <f>IFERROR(OU494,"")</f>
        <v/>
      </c>
      <c r="ML494">
        <f>IFERROR(OV494,"")</f>
        <v/>
      </c>
      <c r="MM494">
        <f>IFERROR(OW494,"")</f>
        <v/>
      </c>
      <c r="MN494">
        <f>IFERROR(OX494,"")</f>
        <v/>
      </c>
      <c r="MO494">
        <f>IFERROR(OY494,"")</f>
        <v/>
      </c>
      <c r="MP494" s="1">
        <f>COUNTIFS(#REF!,LT494,#REF!,1,#REF!,"&gt;="&amp;MC494,#REF!,"&lt;="&amp;MB494,#REF!,"&lt;="&amp;ME494,#REF!,"&gt;="&amp;MF494,#REF!,"="&amp;KV494,#REF!,"="&amp;KX494)</f>
        <v/>
      </c>
      <c r="MQ494" s="1">
        <f>COUNTIFS(#REF!,LT494,#REF!,0,#REF!,"&gt;="&amp;MC494,#REF!,"&lt;="&amp;MB494,#REF!,"&lt;="&amp;ME494,#REF!,"&gt;="&amp;MF494,#REF!,"="&amp;KV494,#REF!,"="&amp;KX494)</f>
        <v/>
      </c>
      <c r="MR494" s="1">
        <f>COUNTIFS(#REF!,LT494,#REF!,1,#REF!,"&gt;="&amp;MC494,#REF!,"&lt;="&amp;MB494,#REF!,"&lt;="&amp;ME494,#REF!,"&gt;="&amp;MF494,#REF!,"="&amp;KW494,#REF!,"="&amp;KY494)</f>
        <v/>
      </c>
      <c r="MS494" s="1">
        <f>COUNTIFS(#REF!,LT494,#REF!,0,#REF!,"&gt;="&amp;MC494,#REF!,"&lt;="&amp;MB494,#REF!,"&lt;="&amp;ME494,#REF!,"&gt;="&amp;MF494,#REF!,"="&amp;KW494,#REF!,"="&amp;KY494)</f>
        <v/>
      </c>
      <c r="MT494" s="1">
        <f>COUNTIFS(#REF!,LT494,#REF!,1,#REF!,"&gt;="&amp;MI494,#REF!,"&lt;="&amp;MH494,#REF!,"&lt;="&amp;ME494,#REF!,"&gt;="&amp;MF494)</f>
        <v/>
      </c>
      <c r="MU494" s="1">
        <f>COUNTIFS(#REF!,LT494,#REF!,0,#REF!,"&gt;="&amp;MI494,#REF!,"&lt;="&amp;MH494,#REF!,"&lt;="&amp;ME494,#REF!,"&gt;="&amp;MF494)</f>
        <v/>
      </c>
      <c r="MV494" s="1">
        <f>COUNTIFS(#REF!,LT494,#REF!,1,#REF!,"&gt;="&amp;MI494,#REF!,"&lt;="&amp;MH494,#REF!,"="&amp;KZ494,#REF!,"="&amp;LA494,#REF!,"&lt;="&amp;ME494,#REF!,"&gt;="&amp;MF494)</f>
        <v/>
      </c>
      <c r="MW494" s="1">
        <f>COUNTIFS(#REF!,LT494,#REF!,0,#REF!,"&gt;="&amp;MI494,#REF!,"&lt;="&amp;MH494,#REF!,"="&amp;KZ494,#REF!,"="&amp;LA494,#REF!,"&lt;="&amp;ME494,#REF!,"&gt;="&amp;MF494)</f>
        <v/>
      </c>
      <c r="MX494" s="1">
        <f>COUNTIFS(#REF!,LT494,#REF!,1,#REF!,"&gt;="&amp;MC494,#REF!,"&lt;="&amp;MB494,#REF!,"&lt;="&amp;ME494,#REF!,"&gt;="&amp;MF494)</f>
        <v/>
      </c>
      <c r="MY494" s="1">
        <f>COUNTIFS(#REF!,LT494,#REF!,0,#REF!,"&gt;="&amp;MC494,#REF!,"&lt;="&amp;MB494,#REF!,"&lt;="&amp;ME494,#REF!,"&gt;="&amp;MF494)</f>
        <v/>
      </c>
      <c r="MZ494" s="1">
        <f>COUNTIFS(#REF!,LT494,#REF!,1,#REF!,"&lt;="&amp;ME494,#REF!,"&gt;="&amp;MF494,#REF!,"="&amp;KV494,#REF!,"="&amp;KX494)</f>
        <v/>
      </c>
      <c r="NA494" s="1">
        <f>COUNTIFS(#REF!,LT494,#REF!,0,#REF!,"&lt;="&amp;ME494,#REF!,"&gt;="&amp;MF494,#REF!,"="&amp;KV494,#REF!,"="&amp;KX494)</f>
        <v/>
      </c>
      <c r="NB494" s="1">
        <f>COUNTIFS(#REF!,LT494,#REF!,1,#REF!,"&lt;="&amp;ME494,#REF!,"&gt;="&amp;MF494,#REF!,"="&amp;KW494,#REF!,"="&amp;KY494)</f>
        <v/>
      </c>
      <c r="NC494" s="1">
        <f>COUNTIFS(#REF!,LT494,#REF!,0,#REF!,"&lt;="&amp;ME494,#REF!,"&gt;="&amp;MF494,#REF!,"="&amp;KW494,#REF!,"="&amp;KY494)</f>
        <v/>
      </c>
      <c r="ND494" s="1">
        <f>COUNTIFS(#REF!,LT494,#REF!,1,#REF!,"&gt;="&amp;MC494,#REF!,"&lt;="&amp;MB494,#REF!,"&lt;="&amp;ME494,#REF!,"&gt;="&amp;MF494,#REF!,"="&amp;KV494,#REF!,"="&amp;KX494)</f>
        <v/>
      </c>
      <c r="NE494" s="1">
        <f>COUNTIFS(#REF!,LT494,#REF!,0,#REF!,"&gt;="&amp;MC494,#REF!,"&lt;="&amp;MB494,#REF!,"&lt;="&amp;ME494,#REF!,"&gt;="&amp;MF494,#REF!,"="&amp;KV494,#REF!,"="&amp;KX494)</f>
        <v/>
      </c>
      <c r="NF494" s="1">
        <f>COUNTIFS(#REF!,LT494,#REF!,1,#REF!,"&gt;="&amp;MC494,#REF!,"&lt;="&amp;MB494,#REF!,"&lt;="&amp;ME494,#REF!,"&gt;="&amp;MF494,#REF!,"="&amp;KW494,#REF!,"="&amp;KY494)</f>
        <v/>
      </c>
      <c r="NG494" s="1">
        <f>COUNTIFS(#REF!,LT494,#REF!,0,#REF!,"&gt;="&amp;MC494,#REF!,"&lt;="&amp;MB494,#REF!,"&lt;="&amp;ME494,#REF!,"&gt;="&amp;MF494,#REF!,"="&amp;KW494,#REF!,"="&amp;KY494)</f>
        <v/>
      </c>
      <c r="NH494" s="1">
        <f>COUNTIFS(#REF!,LT494,#REF!,1,#REF!,"&gt;="&amp;MC494,#REF!,"&lt;="&amp;MB494,#REF!,"&lt;="&amp;ME494,#REF!,"&gt;="&amp;MF494,#REF!,"="&amp;KZ494,#REF!,"="&amp;LA494)</f>
        <v/>
      </c>
      <c r="NI494" s="1">
        <f>COUNTIFS(#REF!,LT494,#REF!,0,#REF!,"&gt;="&amp;MC494,#REF!,"&lt;="&amp;MB494,#REF!,"&lt;="&amp;ME494,#REF!,"&gt;="&amp;MF494,#REF!,"="&amp;KZ494,#REF!,"="&amp;LA494)</f>
        <v/>
      </c>
      <c r="NJ494" s="1">
        <f>COUNTIFS(#REF!,LT494,#REF!,1,#REF!,"&gt;="&amp;MI494,#REF!,"&lt;="&amp;MH494,#REF!,"&lt;="&amp;ME494,#REF!,"&gt;="&amp;MF494)</f>
        <v/>
      </c>
      <c r="NK494" s="1">
        <f>COUNTIFS(#REF!,LT494,#REF!,0,#REF!,"&gt;="&amp;MI494,#REF!,"&lt;="&amp;MH494,#REF!,"&lt;="&amp;ME494,#REF!,"&gt;="&amp;MF494)</f>
        <v/>
      </c>
      <c r="NL494" s="1">
        <f>COUNTIFS(#REF!,LT494,#REF!,1,#REF!,"&gt;="&amp;MI494,#REF!,"&lt;="&amp;MH494,#REF!,"="&amp;KZ494,#REF!,"="&amp;LA494,#REF!,"&lt;="&amp;ME494,#REF!,"&gt;="&amp;MF494)</f>
        <v/>
      </c>
      <c r="NM494" s="1">
        <f>COUNTIFS(#REF!,LT494,#REF!,0,#REF!,"&gt;="&amp;MI494,#REF!,"&lt;="&amp;MH494,#REF!,"="&amp;KZ494,#REF!,"="&amp;LA494,#REF!,"&lt;="&amp;ME494,#REF!,"&gt;="&amp;MF494)</f>
        <v/>
      </c>
      <c r="NN494" s="1">
        <f>COUNTIFS(#REF!,LT494,#REF!,1,#REF!,"&gt;="&amp;MC494,#REF!,"&lt;="&amp;MB494,#REF!,"&lt;="&amp;ME494,#REF!,"&gt;="&amp;MF494)</f>
        <v/>
      </c>
      <c r="NO494" s="1">
        <f>COUNTIFS(#REF!,LT494,#REF!,0,#REF!,"&gt;="&amp;MC494,#REF!,"&lt;="&amp;MB494,#REF!,"&lt;="&amp;ME494,#REF!,"&gt;="&amp;MF494)</f>
        <v/>
      </c>
      <c r="NP494" s="1">
        <f>COUNTIFS(#REF!,LT494,#REF!,1,#REF!,"&lt;="&amp;ME494,#REF!,"&gt;="&amp;MF494,#REF!,"="&amp;KV494,#REF!,"="&amp;KX494)</f>
        <v/>
      </c>
      <c r="NQ494" s="1">
        <f>COUNTIFS(#REF!,LT494,#REF!,0,#REF!,"&lt;="&amp;ME494,#REF!,"&gt;="&amp;MF494,#REF!,"="&amp;KV494,#REF!,"="&amp;KX494)</f>
        <v/>
      </c>
      <c r="NR494" s="1">
        <f>COUNTIFS(#REF!,LT494,#REF!,1,#REF!,"&lt;="&amp;ME494,#REF!,"&gt;="&amp;MF494,#REF!,"="&amp;KW494,#REF!,"="&amp;KY494)</f>
        <v/>
      </c>
      <c r="NS494" s="1">
        <f>COUNTIFS(#REF!,LT494,#REF!,0,#REF!,"&lt;="&amp;ME494,#REF!,"&gt;="&amp;MF494,#REF!,"="&amp;KW494,#REF!,"="&amp;KY494)</f>
        <v/>
      </c>
      <c r="NT494" s="1">
        <f>MP494+MR494+MT494+MV494+MX494+MZ494+NB494</f>
        <v/>
      </c>
      <c r="NU494" s="1">
        <f>MQ494+MS494+MU494+MW494+MY494+NA494+NC494</f>
        <v/>
      </c>
      <c r="NV494" s="1">
        <f>NT494+NU494</f>
        <v/>
      </c>
      <c r="NW494" s="33">
        <f>NT494/(NT494+NU494)</f>
        <v/>
      </c>
      <c r="NX494" s="3">
        <f>1/NW494</f>
        <v/>
      </c>
      <c r="NY494" s="1">
        <f>LH494</f>
        <v/>
      </c>
      <c r="NZ494" s="79">
        <f>(NW494*((NY494-1)*0.98))-((1-NW494)*1)</f>
        <v/>
      </c>
      <c r="OA494" s="34">
        <f>IF(LR494&lt;0.9,0,IF(AND(LR494&gt;1.1),0,1))</f>
        <v/>
      </c>
      <c r="OB494" s="34">
        <f>IF(LS494&lt;0.9,0,IF(AND(LS494&gt;1.1),0,1))</f>
        <v/>
      </c>
      <c r="OC494" s="32">
        <f>IF(NV494&gt;99,1,0)</f>
        <v/>
      </c>
      <c r="OD494" s="32">
        <f>IF(NZ494&gt;0.0799,1,0)</f>
        <v/>
      </c>
      <c r="OE494" s="32">
        <f>IF(NZ494&gt;OM494,1,0)</f>
        <v/>
      </c>
      <c r="OF494" s="32">
        <f>OC494+OD494+OE494+OA494+OB494</f>
        <v/>
      </c>
      <c r="OG494" s="1">
        <f>ND494+NF494+NH494+NJ494+NL494+NN494+NP494+NR494</f>
        <v/>
      </c>
      <c r="OH494" s="1">
        <f>NE494+NG494+NI494+NK494+NM494+NO494+NQ494+NS494</f>
        <v/>
      </c>
      <c r="OI494" s="1">
        <f>OG494+OH494</f>
        <v/>
      </c>
      <c r="OJ494" s="33">
        <f>OG494/(OG494+OH494)</f>
        <v/>
      </c>
      <c r="OK494" s="3">
        <f>1/OJ494</f>
        <v/>
      </c>
      <c r="OL494" s="1">
        <f>LI494</f>
        <v/>
      </c>
      <c r="OM494" s="79">
        <f>(OJ494*((OL494-1)*0.98))-((1-OJ494)*1)</f>
        <v/>
      </c>
      <c r="ON494" s="34">
        <f>IF(LR494&lt;0.9,0,IF(AND(LR494&gt;1.1),0,1))</f>
        <v/>
      </c>
      <c r="OO494" s="34">
        <f>IF(LS494&lt;0.9,0,IF(AND(LS494&gt;1.1),0,1))</f>
        <v/>
      </c>
      <c r="OP494" s="32">
        <f>IF(OI494&gt;99,1,0)</f>
        <v/>
      </c>
      <c r="OQ494" s="32">
        <f>IF(OM494&gt;0.0799,1,0)</f>
        <v/>
      </c>
      <c r="OR494" s="32">
        <f>IF(OM494&gt;OZ494,1,0)</f>
        <v/>
      </c>
      <c r="OS494" s="32">
        <f>OP494+OQ494+OR494+ON494+OO494</f>
        <v/>
      </c>
      <c r="OT494">
        <f>IF(OF494=5,"BackHome0-0",IF(AND(OS494=5),"BackAway0-0",""))</f>
        <v/>
      </c>
      <c r="OU494">
        <f>IF(OF494=5,KN494,IF(AND(OS494=5),KO494,""))</f>
        <v/>
      </c>
      <c r="OV494">
        <f>IF(OF494=5,"Match Odds",IF(AND(OS494=5),"Match Odds",""))</f>
        <v/>
      </c>
      <c r="OW494">
        <f>IF(OF494=5,KP494,IF(AND(OS494=5),KP494,""))</f>
        <v/>
      </c>
      <c r="OX494">
        <f>IF(OF494=5,"MATCH_ODDS",IF(AND(OS494=5),"MATCH_ODDS",""))</f>
        <v/>
      </c>
      <c r="OY494">
        <f>IF(OF494=5,"BACK",IF(AND(OS494=5),"BACK",""))</f>
        <v/>
      </c>
    </row>
    <row r="495" ht="16.5" customHeight="1" thickBot="1" thickTop="1">
      <c r="A495" s="2" t="n"/>
      <c r="KN495" s="1">
        <f>IF(INDEX(#REF!,MATCH('HT 0-0'!D495,#REF!,0))=INDEX(#REF!,MATCH('HT 0-0'!D495,#REF!,0)),INDEX(#REF!,MATCH('HT 0-0'!D495,#REF!,0)),"ERROR")</f>
        <v/>
      </c>
      <c r="KO495" s="1">
        <f>IF(INDEX(#REF!,MATCH('HT 0-0'!E495,#REF!,0))=INDEX(#REF!,MATCH('HT 0-0'!E495,#REF!,0)),INDEX(#REF!,MATCH('HT 0-0'!E495,#REF!,0)),"ERROR")</f>
        <v/>
      </c>
      <c r="KP495" s="1">
        <f>KN495&amp;" v "&amp;KO495</f>
        <v/>
      </c>
      <c r="KQ495">
        <f>B495&amp;"_"&amp;C495</f>
        <v/>
      </c>
      <c r="KR495" s="1">
        <f>IF((HW495/KK495)&lt;0.335,"G",IF((HW495/KK495)&gt;0.67,"R","A"))</f>
        <v/>
      </c>
      <c r="KS495" s="1">
        <f>IF((HX495/KK495)&lt;0.335,"G",IF((HX495/KK495)&gt;0.67,"R","A"))</f>
        <v/>
      </c>
      <c r="KT495" s="1">
        <f>IF((IH495/KK495)&lt;0.335,"G",IF((IH495/KK495)&gt;0.67,"R","A"))</f>
        <v/>
      </c>
      <c r="KU495" s="1">
        <f>IF((II495/KK495)&lt;0.335,"G",IF((II495/KK495)&gt;0.67,"R","A"))</f>
        <v/>
      </c>
      <c r="KV495" s="1">
        <f>IF((HZ495/KK495)&lt;0.335,"G",IF((HZ495/KK495)&gt;0.67,"R","A"))</f>
        <v/>
      </c>
      <c r="KW495" s="1">
        <f>IF((HY495/KK495)&lt;0.335,"G",IF((HY495/KK495)&gt;0.67,"R","A"))</f>
        <v/>
      </c>
      <c r="KX495" s="1">
        <f>IF((IK495/KK495)&lt;0.335,"G",IF((IK495/KK495)&gt;0.67,"R","A"))</f>
        <v/>
      </c>
      <c r="KY495" s="1">
        <f>IF((IJ495/KK495)&lt;0.335,"G",IF((IJ495/KK495)&gt;0.67,"R","A"))</f>
        <v/>
      </c>
      <c r="KZ495" s="1">
        <f>IF((HQ495/KK495)&lt;0.335,"G",IF((HQ495/KK495)&gt;0.67,"R","A"))</f>
        <v/>
      </c>
      <c r="LA495" s="1">
        <f>IF((IB495/KK495)&lt;0.335,"G",IF((IB495/KK495)&gt;0.67,"R","A"))</f>
        <v/>
      </c>
      <c r="LB495">
        <f>IF(LQ495="0-0",INDEX(Scrape!#REF!,MATCH('HT 0-0'!KP495,Scrape!$B:$B,0)),"")</f>
        <v/>
      </c>
      <c r="LC495">
        <f>IF(LQ495="0-0",INDEX(Scrape!$A:$A,MATCH('HT 0-0'!KP495,Scrape!$B:$B,0)),"")</f>
        <v/>
      </c>
      <c r="LD495">
        <f>IF(LQ495="0-0",INDEX(Scrape!$B:$B,MATCH('HT 0-0'!KP495,Scrape!$B:$B,0)),"")</f>
        <v/>
      </c>
      <c r="LE495">
        <f>IF(LQ495="0-0",INDEX(Scrape!$C:$C,MATCH('HT 0-0'!KP495,Scrape!$B:$B,0)),"")</f>
        <v/>
      </c>
      <c r="LF495">
        <f>IF(LQ495="0-0",INDEX(Scrape!$D:$D,MATCH('HT 0-0'!KP495,Scrape!$B:$B,0)),"")</f>
        <v/>
      </c>
      <c r="LG495">
        <f>IF(LQ495="0-0",INDEX(Scrape!$E:$E,MATCH('HT 0-0'!KP495,Scrape!$B:$B,0)),"")</f>
        <v/>
      </c>
      <c r="LH495">
        <f>IF(LQ495="0-0",INDEX(Scrape!$F:$F,MATCH('HT 0-0'!KP495,Scrape!$B:$B,0)),"")</f>
        <v/>
      </c>
      <c r="LI495">
        <f>IF(LQ495="0-0",INDEX(Scrape!$G:$G,MATCH('HT 0-0'!KP495,Scrape!$B:$B,0)),"")</f>
        <v/>
      </c>
      <c r="LJ495">
        <f>IF(LQ495="0-0",INDEX(Scrape!$H:$H,MATCH('HT 0-0'!KP495,Scrape!$B:$B,0)),"")</f>
        <v/>
      </c>
      <c r="LK495">
        <f>IF(LQ495="0-0",INDEX(Scrape!$I:$I,MATCH('HT 0-0'!KP495,Scrape!$B:$B,0)),"")</f>
        <v/>
      </c>
      <c r="LL495">
        <f>IF(LQ495="0-0",INDEX(Scrape!$J:$J,MATCH('HT 0-0'!KP495,Scrape!$B:$B,0)),"")</f>
        <v/>
      </c>
      <c r="LM495">
        <f>IF(LQ495="0-0",INDEX(Scrape!$K:$K,MATCH('HT 0-0'!KP495,Scrape!$B:$B,0)),"")</f>
        <v/>
      </c>
      <c r="LN495">
        <f>IF(LQ495="0-0",INDEX(Scrape!$L:$L,MATCH('HT 0-0'!KP495,Scrape!$B:$B,0)),"")</f>
        <v/>
      </c>
      <c r="LO495">
        <f>IF(LQ495="0-0",INDEX(Scrape!$M:$M,MATCH('HT 0-0'!KP495,Scrape!$B:$B,0)),"")</f>
        <v/>
      </c>
      <c r="LP495">
        <f>IF(LQ495="0-0",INDEX(Scrape!$N:$N,MATCH('HT 0-0'!KP495,Scrape!$B:$B,0)),"")</f>
        <v/>
      </c>
      <c r="LQ495">
        <f>INDEX(Scrape!$O:$O,MATCH('HT 0-0'!KP495,Scrape!$B:$B,0))</f>
        <v/>
      </c>
      <c r="LR495">
        <f>(1/LJ495)+(1/LI495)+(1/LH495)</f>
        <v/>
      </c>
      <c r="LS495">
        <f>(1/LG495)+(1/LF495)+(1/LE495)</f>
        <v/>
      </c>
      <c r="LT495" s="8">
        <f>IF(INDEX(#REF!,MATCH(KQ495,#REF!,0))=INDEX(#REF!,MATCH(KQ495,#REF!,0)),INDEX(#REF!,MATCH(KQ495,#REF!,0)),"ERROR")</f>
        <v/>
      </c>
      <c r="LU495" s="4">
        <f>IF(KR495="G",2,IF(KR495="R",0.5,IF(KR495="A",1)))</f>
        <v/>
      </c>
      <c r="LV495" s="4">
        <f>IF(KS495="G",0.5,IF(KS495="R",2,IF(KS495="A",1)))</f>
        <v/>
      </c>
      <c r="LW495" s="4">
        <f>IF(KT495="G",2,IF(KT495="R",0.5,IF(KT495="A",1)))</f>
        <v/>
      </c>
      <c r="LX495" s="4">
        <f>IF(KU495="G",0.5,IF(KU495="R",2,IF(KU495="A",1)))</f>
        <v/>
      </c>
      <c r="LY495" s="7">
        <f>(LK495*(LU495+LX495)+(LL495*(LU495+LX495)))</f>
        <v/>
      </c>
      <c r="LZ495" s="7">
        <f>(LN495*(LV495+LW495)+(LO495*(LV495+LW495)))</f>
        <v/>
      </c>
      <c r="MA495" s="11">
        <f>LY495-LZ495</f>
        <v/>
      </c>
      <c r="MB495" s="5">
        <f>MA495+2</f>
        <v/>
      </c>
      <c r="MC495" s="6">
        <f>MA495-2</f>
        <v/>
      </c>
      <c r="MD495" s="4">
        <f>LE495</f>
        <v/>
      </c>
      <c r="ME495" s="9">
        <f>IF(MD495=0,1000,MD495+0.75)</f>
        <v/>
      </c>
      <c r="MF495" s="10">
        <f>IF(MD495=0,0,MD495-0.75)</f>
        <v/>
      </c>
      <c r="MG495" s="4">
        <f>((LM495*(LU495+LX495))-((LP495*(LV495+LW495))))</f>
        <v/>
      </c>
      <c r="MH495" s="9">
        <f>MG495*1.2</f>
        <v/>
      </c>
      <c r="MI495" s="10">
        <f>MG495*0.8</f>
        <v/>
      </c>
      <c r="MJ495">
        <f>IFERROR(OT495,"")</f>
        <v/>
      </c>
      <c r="MK495">
        <f>IFERROR(OU495,"")</f>
        <v/>
      </c>
      <c r="ML495">
        <f>IFERROR(OV495,"")</f>
        <v/>
      </c>
      <c r="MM495">
        <f>IFERROR(OW495,"")</f>
        <v/>
      </c>
      <c r="MN495">
        <f>IFERROR(OX495,"")</f>
        <v/>
      </c>
      <c r="MO495">
        <f>IFERROR(OY495,"")</f>
        <v/>
      </c>
      <c r="MP495" s="1">
        <f>COUNTIFS(#REF!,LT495,#REF!,1,#REF!,"&gt;="&amp;MC495,#REF!,"&lt;="&amp;MB495,#REF!,"&lt;="&amp;ME495,#REF!,"&gt;="&amp;MF495,#REF!,"="&amp;KV495,#REF!,"="&amp;KX495)</f>
        <v/>
      </c>
      <c r="MQ495" s="1">
        <f>COUNTIFS(#REF!,LT495,#REF!,0,#REF!,"&gt;="&amp;MC495,#REF!,"&lt;="&amp;MB495,#REF!,"&lt;="&amp;ME495,#REF!,"&gt;="&amp;MF495,#REF!,"="&amp;KV495,#REF!,"="&amp;KX495)</f>
        <v/>
      </c>
      <c r="MR495" s="1">
        <f>COUNTIFS(#REF!,LT495,#REF!,1,#REF!,"&gt;="&amp;MC495,#REF!,"&lt;="&amp;MB495,#REF!,"&lt;="&amp;ME495,#REF!,"&gt;="&amp;MF495,#REF!,"="&amp;KW495,#REF!,"="&amp;KY495)</f>
        <v/>
      </c>
      <c r="MS495" s="1">
        <f>COUNTIFS(#REF!,LT495,#REF!,0,#REF!,"&gt;="&amp;MC495,#REF!,"&lt;="&amp;MB495,#REF!,"&lt;="&amp;ME495,#REF!,"&gt;="&amp;MF495,#REF!,"="&amp;KW495,#REF!,"="&amp;KY495)</f>
        <v/>
      </c>
      <c r="MT495" s="1">
        <f>COUNTIFS(#REF!,LT495,#REF!,1,#REF!,"&gt;="&amp;MI495,#REF!,"&lt;="&amp;MH495,#REF!,"&lt;="&amp;ME495,#REF!,"&gt;="&amp;MF495)</f>
        <v/>
      </c>
      <c r="MU495" s="1">
        <f>COUNTIFS(#REF!,LT495,#REF!,0,#REF!,"&gt;="&amp;MI495,#REF!,"&lt;="&amp;MH495,#REF!,"&lt;="&amp;ME495,#REF!,"&gt;="&amp;MF495)</f>
        <v/>
      </c>
      <c r="MV495" s="1">
        <f>COUNTIFS(#REF!,LT495,#REF!,1,#REF!,"&gt;="&amp;MI495,#REF!,"&lt;="&amp;MH495,#REF!,"="&amp;KZ495,#REF!,"="&amp;LA495,#REF!,"&lt;="&amp;ME495,#REF!,"&gt;="&amp;MF495)</f>
        <v/>
      </c>
      <c r="MW495" s="1">
        <f>COUNTIFS(#REF!,LT495,#REF!,0,#REF!,"&gt;="&amp;MI495,#REF!,"&lt;="&amp;MH495,#REF!,"="&amp;KZ495,#REF!,"="&amp;LA495,#REF!,"&lt;="&amp;ME495,#REF!,"&gt;="&amp;MF495)</f>
        <v/>
      </c>
      <c r="MX495" s="1">
        <f>COUNTIFS(#REF!,LT495,#REF!,1,#REF!,"&gt;="&amp;MC495,#REF!,"&lt;="&amp;MB495,#REF!,"&lt;="&amp;ME495,#REF!,"&gt;="&amp;MF495)</f>
        <v/>
      </c>
      <c r="MY495" s="1">
        <f>COUNTIFS(#REF!,LT495,#REF!,0,#REF!,"&gt;="&amp;MC495,#REF!,"&lt;="&amp;MB495,#REF!,"&lt;="&amp;ME495,#REF!,"&gt;="&amp;MF495)</f>
        <v/>
      </c>
      <c r="MZ495" s="1">
        <f>COUNTIFS(#REF!,LT495,#REF!,1,#REF!,"&lt;="&amp;ME495,#REF!,"&gt;="&amp;MF495,#REF!,"="&amp;KV495,#REF!,"="&amp;KX495)</f>
        <v/>
      </c>
      <c r="NA495" s="1">
        <f>COUNTIFS(#REF!,LT495,#REF!,0,#REF!,"&lt;="&amp;ME495,#REF!,"&gt;="&amp;MF495,#REF!,"="&amp;KV495,#REF!,"="&amp;KX495)</f>
        <v/>
      </c>
      <c r="NB495" s="1">
        <f>COUNTIFS(#REF!,LT495,#REF!,1,#REF!,"&lt;="&amp;ME495,#REF!,"&gt;="&amp;MF495,#REF!,"="&amp;KW495,#REF!,"="&amp;KY495)</f>
        <v/>
      </c>
      <c r="NC495" s="1">
        <f>COUNTIFS(#REF!,LT495,#REF!,0,#REF!,"&lt;="&amp;ME495,#REF!,"&gt;="&amp;MF495,#REF!,"="&amp;KW495,#REF!,"="&amp;KY495)</f>
        <v/>
      </c>
      <c r="ND495" s="1">
        <f>COUNTIFS(#REF!,LT495,#REF!,1,#REF!,"&gt;="&amp;MC495,#REF!,"&lt;="&amp;MB495,#REF!,"&lt;="&amp;ME495,#REF!,"&gt;="&amp;MF495,#REF!,"="&amp;KV495,#REF!,"="&amp;KX495)</f>
        <v/>
      </c>
      <c r="NE495" s="1">
        <f>COUNTIFS(#REF!,LT495,#REF!,0,#REF!,"&gt;="&amp;MC495,#REF!,"&lt;="&amp;MB495,#REF!,"&lt;="&amp;ME495,#REF!,"&gt;="&amp;MF495,#REF!,"="&amp;KV495,#REF!,"="&amp;KX495)</f>
        <v/>
      </c>
      <c r="NF495" s="1">
        <f>COUNTIFS(#REF!,LT495,#REF!,1,#REF!,"&gt;="&amp;MC495,#REF!,"&lt;="&amp;MB495,#REF!,"&lt;="&amp;ME495,#REF!,"&gt;="&amp;MF495,#REF!,"="&amp;KW495,#REF!,"="&amp;KY495)</f>
        <v/>
      </c>
      <c r="NG495" s="1">
        <f>COUNTIFS(#REF!,LT495,#REF!,0,#REF!,"&gt;="&amp;MC495,#REF!,"&lt;="&amp;MB495,#REF!,"&lt;="&amp;ME495,#REF!,"&gt;="&amp;MF495,#REF!,"="&amp;KW495,#REF!,"="&amp;KY495)</f>
        <v/>
      </c>
      <c r="NH495" s="1">
        <f>COUNTIFS(#REF!,LT495,#REF!,1,#REF!,"&gt;="&amp;MC495,#REF!,"&lt;="&amp;MB495,#REF!,"&lt;="&amp;ME495,#REF!,"&gt;="&amp;MF495,#REF!,"="&amp;KZ495,#REF!,"="&amp;LA495)</f>
        <v/>
      </c>
      <c r="NI495" s="1">
        <f>COUNTIFS(#REF!,LT495,#REF!,0,#REF!,"&gt;="&amp;MC495,#REF!,"&lt;="&amp;MB495,#REF!,"&lt;="&amp;ME495,#REF!,"&gt;="&amp;MF495,#REF!,"="&amp;KZ495,#REF!,"="&amp;LA495)</f>
        <v/>
      </c>
      <c r="NJ495" s="1">
        <f>COUNTIFS(#REF!,LT495,#REF!,1,#REF!,"&gt;="&amp;MI495,#REF!,"&lt;="&amp;MH495,#REF!,"&lt;="&amp;ME495,#REF!,"&gt;="&amp;MF495)</f>
        <v/>
      </c>
      <c r="NK495" s="1">
        <f>COUNTIFS(#REF!,LT495,#REF!,0,#REF!,"&gt;="&amp;MI495,#REF!,"&lt;="&amp;MH495,#REF!,"&lt;="&amp;ME495,#REF!,"&gt;="&amp;MF495)</f>
        <v/>
      </c>
      <c r="NL495" s="1">
        <f>COUNTIFS(#REF!,LT495,#REF!,1,#REF!,"&gt;="&amp;MI495,#REF!,"&lt;="&amp;MH495,#REF!,"="&amp;KZ495,#REF!,"="&amp;LA495,#REF!,"&lt;="&amp;ME495,#REF!,"&gt;="&amp;MF495)</f>
        <v/>
      </c>
      <c r="NM495" s="1">
        <f>COUNTIFS(#REF!,LT495,#REF!,0,#REF!,"&gt;="&amp;MI495,#REF!,"&lt;="&amp;MH495,#REF!,"="&amp;KZ495,#REF!,"="&amp;LA495,#REF!,"&lt;="&amp;ME495,#REF!,"&gt;="&amp;MF495)</f>
        <v/>
      </c>
      <c r="NN495" s="1">
        <f>COUNTIFS(#REF!,LT495,#REF!,1,#REF!,"&gt;="&amp;MC495,#REF!,"&lt;="&amp;MB495,#REF!,"&lt;="&amp;ME495,#REF!,"&gt;="&amp;MF495)</f>
        <v/>
      </c>
      <c r="NO495" s="1">
        <f>COUNTIFS(#REF!,LT495,#REF!,0,#REF!,"&gt;="&amp;MC495,#REF!,"&lt;="&amp;MB495,#REF!,"&lt;="&amp;ME495,#REF!,"&gt;="&amp;MF495)</f>
        <v/>
      </c>
      <c r="NP495" s="1">
        <f>COUNTIFS(#REF!,LT495,#REF!,1,#REF!,"&lt;="&amp;ME495,#REF!,"&gt;="&amp;MF495,#REF!,"="&amp;KV495,#REF!,"="&amp;KX495)</f>
        <v/>
      </c>
      <c r="NQ495" s="1">
        <f>COUNTIFS(#REF!,LT495,#REF!,0,#REF!,"&lt;="&amp;ME495,#REF!,"&gt;="&amp;MF495,#REF!,"="&amp;KV495,#REF!,"="&amp;KX495)</f>
        <v/>
      </c>
      <c r="NR495" s="1">
        <f>COUNTIFS(#REF!,LT495,#REF!,1,#REF!,"&lt;="&amp;ME495,#REF!,"&gt;="&amp;MF495,#REF!,"="&amp;KW495,#REF!,"="&amp;KY495)</f>
        <v/>
      </c>
      <c r="NS495" s="1">
        <f>COUNTIFS(#REF!,LT495,#REF!,0,#REF!,"&lt;="&amp;ME495,#REF!,"&gt;="&amp;MF495,#REF!,"="&amp;KW495,#REF!,"="&amp;KY495)</f>
        <v/>
      </c>
      <c r="NT495" s="1">
        <f>MP495+MR495+MT495+MV495+MX495+MZ495+NB495</f>
        <v/>
      </c>
      <c r="NU495" s="1">
        <f>MQ495+MS495+MU495+MW495+MY495+NA495+NC495</f>
        <v/>
      </c>
      <c r="NV495" s="1">
        <f>NT495+NU495</f>
        <v/>
      </c>
      <c r="NW495" s="33">
        <f>NT495/(NT495+NU495)</f>
        <v/>
      </c>
      <c r="NX495" s="3">
        <f>1/NW495</f>
        <v/>
      </c>
      <c r="NY495" s="1">
        <f>LH495</f>
        <v/>
      </c>
      <c r="NZ495" s="79">
        <f>(NW495*((NY495-1)*0.98))-((1-NW495)*1)</f>
        <v/>
      </c>
      <c r="OA495" s="34">
        <f>IF(LR495&lt;0.9,0,IF(AND(LR495&gt;1.1),0,1))</f>
        <v/>
      </c>
      <c r="OB495" s="34">
        <f>IF(LS495&lt;0.9,0,IF(AND(LS495&gt;1.1),0,1))</f>
        <v/>
      </c>
      <c r="OC495" s="32">
        <f>IF(NV495&gt;99,1,0)</f>
        <v/>
      </c>
      <c r="OD495" s="32">
        <f>IF(NZ495&gt;0.0799,1,0)</f>
        <v/>
      </c>
      <c r="OE495" s="32">
        <f>IF(NZ495&gt;OM495,1,0)</f>
        <v/>
      </c>
      <c r="OF495" s="32">
        <f>OC495+OD495+OE495+OA495+OB495</f>
        <v/>
      </c>
      <c r="OG495" s="1">
        <f>ND495+NF495+NH495+NJ495+NL495+NN495+NP495+NR495</f>
        <v/>
      </c>
      <c r="OH495" s="1">
        <f>NE495+NG495+NI495+NK495+NM495+NO495+NQ495+NS495</f>
        <v/>
      </c>
      <c r="OI495" s="1">
        <f>OG495+OH495</f>
        <v/>
      </c>
      <c r="OJ495" s="33">
        <f>OG495/(OG495+OH495)</f>
        <v/>
      </c>
      <c r="OK495" s="3">
        <f>1/OJ495</f>
        <v/>
      </c>
      <c r="OL495" s="1">
        <f>LI495</f>
        <v/>
      </c>
      <c r="OM495" s="79">
        <f>(OJ495*((OL495-1)*0.98))-((1-OJ495)*1)</f>
        <v/>
      </c>
      <c r="ON495" s="34">
        <f>IF(LR495&lt;0.9,0,IF(AND(LR495&gt;1.1),0,1))</f>
        <v/>
      </c>
      <c r="OO495" s="34">
        <f>IF(LS495&lt;0.9,0,IF(AND(LS495&gt;1.1),0,1))</f>
        <v/>
      </c>
      <c r="OP495" s="32">
        <f>IF(OI495&gt;99,1,0)</f>
        <v/>
      </c>
      <c r="OQ495" s="32">
        <f>IF(OM495&gt;0.0799,1,0)</f>
        <v/>
      </c>
      <c r="OR495" s="32">
        <f>IF(OM495&gt;OZ495,1,0)</f>
        <v/>
      </c>
      <c r="OS495" s="32">
        <f>OP495+OQ495+OR495+ON495+OO495</f>
        <v/>
      </c>
      <c r="OT495">
        <f>IF(OF495=5,"BackHome0-0",IF(AND(OS495=5),"BackAway0-0",""))</f>
        <v/>
      </c>
      <c r="OU495">
        <f>IF(OF495=5,KN495,IF(AND(OS495=5),KO495,""))</f>
        <v/>
      </c>
      <c r="OV495">
        <f>IF(OF495=5,"Match Odds",IF(AND(OS495=5),"Match Odds",""))</f>
        <v/>
      </c>
      <c r="OW495">
        <f>IF(OF495=5,KP495,IF(AND(OS495=5),KP495,""))</f>
        <v/>
      </c>
      <c r="OX495">
        <f>IF(OF495=5,"MATCH_ODDS",IF(AND(OS495=5),"MATCH_ODDS",""))</f>
        <v/>
      </c>
      <c r="OY495">
        <f>IF(OF495=5,"BACK",IF(AND(OS495=5),"BACK",""))</f>
        <v/>
      </c>
    </row>
    <row r="496" ht="16.5" customHeight="1" thickBot="1" thickTop="1">
      <c r="A496" s="2" t="n"/>
      <c r="KN496" s="1">
        <f>IF(INDEX(#REF!,MATCH('HT 0-0'!D496,#REF!,0))=INDEX(#REF!,MATCH('HT 0-0'!D496,#REF!,0)),INDEX(#REF!,MATCH('HT 0-0'!D496,#REF!,0)),"ERROR")</f>
        <v/>
      </c>
      <c r="KO496" s="1">
        <f>IF(INDEX(#REF!,MATCH('HT 0-0'!E496,#REF!,0))=INDEX(#REF!,MATCH('HT 0-0'!E496,#REF!,0)),INDEX(#REF!,MATCH('HT 0-0'!E496,#REF!,0)),"ERROR")</f>
        <v/>
      </c>
      <c r="KP496" s="1">
        <f>KN496&amp;" v "&amp;KO496</f>
        <v/>
      </c>
      <c r="KQ496">
        <f>B496&amp;"_"&amp;C496</f>
        <v/>
      </c>
      <c r="KR496" s="1">
        <f>IF((HW496/KK496)&lt;0.335,"G",IF((HW496/KK496)&gt;0.67,"R","A"))</f>
        <v/>
      </c>
      <c r="KS496" s="1">
        <f>IF((HX496/KK496)&lt;0.335,"G",IF((HX496/KK496)&gt;0.67,"R","A"))</f>
        <v/>
      </c>
      <c r="KT496" s="1">
        <f>IF((IH496/KK496)&lt;0.335,"G",IF((IH496/KK496)&gt;0.67,"R","A"))</f>
        <v/>
      </c>
      <c r="KU496" s="1">
        <f>IF((II496/KK496)&lt;0.335,"G",IF((II496/KK496)&gt;0.67,"R","A"))</f>
        <v/>
      </c>
      <c r="KV496" s="1">
        <f>IF((HZ496/KK496)&lt;0.335,"G",IF((HZ496/KK496)&gt;0.67,"R","A"))</f>
        <v/>
      </c>
      <c r="KW496" s="1">
        <f>IF((HY496/KK496)&lt;0.335,"G",IF((HY496/KK496)&gt;0.67,"R","A"))</f>
        <v/>
      </c>
      <c r="KX496" s="1">
        <f>IF((IK496/KK496)&lt;0.335,"G",IF((IK496/KK496)&gt;0.67,"R","A"))</f>
        <v/>
      </c>
      <c r="KY496" s="1">
        <f>IF((IJ496/KK496)&lt;0.335,"G",IF((IJ496/KK496)&gt;0.67,"R","A"))</f>
        <v/>
      </c>
      <c r="KZ496" s="1">
        <f>IF((HQ496/KK496)&lt;0.335,"G",IF((HQ496/KK496)&gt;0.67,"R","A"))</f>
        <v/>
      </c>
      <c r="LA496" s="1">
        <f>IF((IB496/KK496)&lt;0.335,"G",IF((IB496/KK496)&gt;0.67,"R","A"))</f>
        <v/>
      </c>
      <c r="LB496">
        <f>IF(LQ496="0-0",INDEX(Scrape!#REF!,MATCH('HT 0-0'!KP496,Scrape!$B:$B,0)),"")</f>
        <v/>
      </c>
      <c r="LC496">
        <f>IF(LQ496="0-0",INDEX(Scrape!$A:$A,MATCH('HT 0-0'!KP496,Scrape!$B:$B,0)),"")</f>
        <v/>
      </c>
      <c r="LD496">
        <f>IF(LQ496="0-0",INDEX(Scrape!$B:$B,MATCH('HT 0-0'!KP496,Scrape!$B:$B,0)),"")</f>
        <v/>
      </c>
      <c r="LE496">
        <f>IF(LQ496="0-0",INDEX(Scrape!$C:$C,MATCH('HT 0-0'!KP496,Scrape!$B:$B,0)),"")</f>
        <v/>
      </c>
      <c r="LF496">
        <f>IF(LQ496="0-0",INDEX(Scrape!$D:$D,MATCH('HT 0-0'!KP496,Scrape!$B:$B,0)),"")</f>
        <v/>
      </c>
      <c r="LG496">
        <f>IF(LQ496="0-0",INDEX(Scrape!$E:$E,MATCH('HT 0-0'!KP496,Scrape!$B:$B,0)),"")</f>
        <v/>
      </c>
      <c r="LH496">
        <f>IF(LQ496="0-0",INDEX(Scrape!$F:$F,MATCH('HT 0-0'!KP496,Scrape!$B:$B,0)),"")</f>
        <v/>
      </c>
      <c r="LI496">
        <f>IF(LQ496="0-0",INDEX(Scrape!$G:$G,MATCH('HT 0-0'!KP496,Scrape!$B:$B,0)),"")</f>
        <v/>
      </c>
      <c r="LJ496">
        <f>IF(LQ496="0-0",INDEX(Scrape!$H:$H,MATCH('HT 0-0'!KP496,Scrape!$B:$B,0)),"")</f>
        <v/>
      </c>
      <c r="LK496">
        <f>IF(LQ496="0-0",INDEX(Scrape!$I:$I,MATCH('HT 0-0'!KP496,Scrape!$B:$B,0)),"")</f>
        <v/>
      </c>
      <c r="LL496">
        <f>IF(LQ496="0-0",INDEX(Scrape!$J:$J,MATCH('HT 0-0'!KP496,Scrape!$B:$B,0)),"")</f>
        <v/>
      </c>
      <c r="LM496">
        <f>IF(LQ496="0-0",INDEX(Scrape!$K:$K,MATCH('HT 0-0'!KP496,Scrape!$B:$B,0)),"")</f>
        <v/>
      </c>
      <c r="LN496">
        <f>IF(LQ496="0-0",INDEX(Scrape!$L:$L,MATCH('HT 0-0'!KP496,Scrape!$B:$B,0)),"")</f>
        <v/>
      </c>
      <c r="LO496">
        <f>IF(LQ496="0-0",INDEX(Scrape!$M:$M,MATCH('HT 0-0'!KP496,Scrape!$B:$B,0)),"")</f>
        <v/>
      </c>
      <c r="LP496">
        <f>IF(LQ496="0-0",INDEX(Scrape!$N:$N,MATCH('HT 0-0'!KP496,Scrape!$B:$B,0)),"")</f>
        <v/>
      </c>
      <c r="LQ496">
        <f>INDEX(Scrape!$O:$O,MATCH('HT 0-0'!KP496,Scrape!$B:$B,0))</f>
        <v/>
      </c>
      <c r="LR496">
        <f>(1/LJ496)+(1/LI496)+(1/LH496)</f>
        <v/>
      </c>
      <c r="LS496">
        <f>(1/LG496)+(1/LF496)+(1/LE496)</f>
        <v/>
      </c>
      <c r="LT496" s="8">
        <f>IF(INDEX(#REF!,MATCH(KQ496,#REF!,0))=INDEX(#REF!,MATCH(KQ496,#REF!,0)),INDEX(#REF!,MATCH(KQ496,#REF!,0)),"ERROR")</f>
        <v/>
      </c>
      <c r="LU496" s="4">
        <f>IF(KR496="G",2,IF(KR496="R",0.5,IF(KR496="A",1)))</f>
        <v/>
      </c>
      <c r="LV496" s="4">
        <f>IF(KS496="G",0.5,IF(KS496="R",2,IF(KS496="A",1)))</f>
        <v/>
      </c>
      <c r="LW496" s="4">
        <f>IF(KT496="G",2,IF(KT496="R",0.5,IF(KT496="A",1)))</f>
        <v/>
      </c>
      <c r="LX496" s="4">
        <f>IF(KU496="G",0.5,IF(KU496="R",2,IF(KU496="A",1)))</f>
        <v/>
      </c>
      <c r="LY496" s="7">
        <f>(LK496*(LU496+LX496)+(LL496*(LU496+LX496)))</f>
        <v/>
      </c>
      <c r="LZ496" s="7">
        <f>(LN496*(LV496+LW496)+(LO496*(LV496+LW496)))</f>
        <v/>
      </c>
      <c r="MA496" s="11">
        <f>LY496-LZ496</f>
        <v/>
      </c>
      <c r="MB496" s="5">
        <f>MA496+2</f>
        <v/>
      </c>
      <c r="MC496" s="6">
        <f>MA496-2</f>
        <v/>
      </c>
      <c r="MD496" s="4">
        <f>LE496</f>
        <v/>
      </c>
      <c r="ME496" s="9">
        <f>IF(MD496=0,1000,MD496+0.75)</f>
        <v/>
      </c>
      <c r="MF496" s="10">
        <f>IF(MD496=0,0,MD496-0.75)</f>
        <v/>
      </c>
      <c r="MG496" s="4">
        <f>((LM496*(LU496+LX496))-((LP496*(LV496+LW496))))</f>
        <v/>
      </c>
      <c r="MH496" s="9">
        <f>MG496*1.2</f>
        <v/>
      </c>
      <c r="MI496" s="10">
        <f>MG496*0.8</f>
        <v/>
      </c>
      <c r="MJ496">
        <f>IFERROR(OT496,"")</f>
        <v/>
      </c>
      <c r="MK496">
        <f>IFERROR(OU496,"")</f>
        <v/>
      </c>
      <c r="ML496">
        <f>IFERROR(OV496,"")</f>
        <v/>
      </c>
      <c r="MM496">
        <f>IFERROR(OW496,"")</f>
        <v/>
      </c>
      <c r="MN496">
        <f>IFERROR(OX496,"")</f>
        <v/>
      </c>
      <c r="MO496">
        <f>IFERROR(OY496,"")</f>
        <v/>
      </c>
      <c r="MP496" s="1">
        <f>COUNTIFS(#REF!,LT496,#REF!,1,#REF!,"&gt;="&amp;MC496,#REF!,"&lt;="&amp;MB496,#REF!,"&lt;="&amp;ME496,#REF!,"&gt;="&amp;MF496,#REF!,"="&amp;KV496,#REF!,"="&amp;KX496)</f>
        <v/>
      </c>
      <c r="MQ496" s="1">
        <f>COUNTIFS(#REF!,LT496,#REF!,0,#REF!,"&gt;="&amp;MC496,#REF!,"&lt;="&amp;MB496,#REF!,"&lt;="&amp;ME496,#REF!,"&gt;="&amp;MF496,#REF!,"="&amp;KV496,#REF!,"="&amp;KX496)</f>
        <v/>
      </c>
      <c r="MR496" s="1">
        <f>COUNTIFS(#REF!,LT496,#REF!,1,#REF!,"&gt;="&amp;MC496,#REF!,"&lt;="&amp;MB496,#REF!,"&lt;="&amp;ME496,#REF!,"&gt;="&amp;MF496,#REF!,"="&amp;KW496,#REF!,"="&amp;KY496)</f>
        <v/>
      </c>
      <c r="MS496" s="1">
        <f>COUNTIFS(#REF!,LT496,#REF!,0,#REF!,"&gt;="&amp;MC496,#REF!,"&lt;="&amp;MB496,#REF!,"&lt;="&amp;ME496,#REF!,"&gt;="&amp;MF496,#REF!,"="&amp;KW496,#REF!,"="&amp;KY496)</f>
        <v/>
      </c>
      <c r="MT496" s="1">
        <f>COUNTIFS(#REF!,LT496,#REF!,1,#REF!,"&gt;="&amp;MI496,#REF!,"&lt;="&amp;MH496,#REF!,"&lt;="&amp;ME496,#REF!,"&gt;="&amp;MF496)</f>
        <v/>
      </c>
      <c r="MU496" s="1">
        <f>COUNTIFS(#REF!,LT496,#REF!,0,#REF!,"&gt;="&amp;MI496,#REF!,"&lt;="&amp;MH496,#REF!,"&lt;="&amp;ME496,#REF!,"&gt;="&amp;MF496)</f>
        <v/>
      </c>
      <c r="MV496" s="1">
        <f>COUNTIFS(#REF!,LT496,#REF!,1,#REF!,"&gt;="&amp;MI496,#REF!,"&lt;="&amp;MH496,#REF!,"="&amp;KZ496,#REF!,"="&amp;LA496,#REF!,"&lt;="&amp;ME496,#REF!,"&gt;="&amp;MF496)</f>
        <v/>
      </c>
      <c r="MW496" s="1">
        <f>COUNTIFS(#REF!,LT496,#REF!,0,#REF!,"&gt;="&amp;MI496,#REF!,"&lt;="&amp;MH496,#REF!,"="&amp;KZ496,#REF!,"="&amp;LA496,#REF!,"&lt;="&amp;ME496,#REF!,"&gt;="&amp;MF496)</f>
        <v/>
      </c>
      <c r="MX496" s="1">
        <f>COUNTIFS(#REF!,LT496,#REF!,1,#REF!,"&gt;="&amp;MC496,#REF!,"&lt;="&amp;MB496,#REF!,"&lt;="&amp;ME496,#REF!,"&gt;="&amp;MF496)</f>
        <v/>
      </c>
      <c r="MY496" s="1">
        <f>COUNTIFS(#REF!,LT496,#REF!,0,#REF!,"&gt;="&amp;MC496,#REF!,"&lt;="&amp;MB496,#REF!,"&lt;="&amp;ME496,#REF!,"&gt;="&amp;MF496)</f>
        <v/>
      </c>
      <c r="MZ496" s="1">
        <f>COUNTIFS(#REF!,LT496,#REF!,1,#REF!,"&lt;="&amp;ME496,#REF!,"&gt;="&amp;MF496,#REF!,"="&amp;KV496,#REF!,"="&amp;KX496)</f>
        <v/>
      </c>
      <c r="NA496" s="1">
        <f>COUNTIFS(#REF!,LT496,#REF!,0,#REF!,"&lt;="&amp;ME496,#REF!,"&gt;="&amp;MF496,#REF!,"="&amp;KV496,#REF!,"="&amp;KX496)</f>
        <v/>
      </c>
      <c r="NB496" s="1">
        <f>COUNTIFS(#REF!,LT496,#REF!,1,#REF!,"&lt;="&amp;ME496,#REF!,"&gt;="&amp;MF496,#REF!,"="&amp;KW496,#REF!,"="&amp;KY496)</f>
        <v/>
      </c>
      <c r="NC496" s="1">
        <f>COUNTIFS(#REF!,LT496,#REF!,0,#REF!,"&lt;="&amp;ME496,#REF!,"&gt;="&amp;MF496,#REF!,"="&amp;KW496,#REF!,"="&amp;KY496)</f>
        <v/>
      </c>
      <c r="ND496" s="1">
        <f>COUNTIFS(#REF!,LT496,#REF!,1,#REF!,"&gt;="&amp;MC496,#REF!,"&lt;="&amp;MB496,#REF!,"&lt;="&amp;ME496,#REF!,"&gt;="&amp;MF496,#REF!,"="&amp;KV496,#REF!,"="&amp;KX496)</f>
        <v/>
      </c>
      <c r="NE496" s="1">
        <f>COUNTIFS(#REF!,LT496,#REF!,0,#REF!,"&gt;="&amp;MC496,#REF!,"&lt;="&amp;MB496,#REF!,"&lt;="&amp;ME496,#REF!,"&gt;="&amp;MF496,#REF!,"="&amp;KV496,#REF!,"="&amp;KX496)</f>
        <v/>
      </c>
      <c r="NF496" s="1">
        <f>COUNTIFS(#REF!,LT496,#REF!,1,#REF!,"&gt;="&amp;MC496,#REF!,"&lt;="&amp;MB496,#REF!,"&lt;="&amp;ME496,#REF!,"&gt;="&amp;MF496,#REF!,"="&amp;KW496,#REF!,"="&amp;KY496)</f>
        <v/>
      </c>
      <c r="NG496" s="1">
        <f>COUNTIFS(#REF!,LT496,#REF!,0,#REF!,"&gt;="&amp;MC496,#REF!,"&lt;="&amp;MB496,#REF!,"&lt;="&amp;ME496,#REF!,"&gt;="&amp;MF496,#REF!,"="&amp;KW496,#REF!,"="&amp;KY496)</f>
        <v/>
      </c>
      <c r="NH496" s="1">
        <f>COUNTIFS(#REF!,LT496,#REF!,1,#REF!,"&gt;="&amp;MC496,#REF!,"&lt;="&amp;MB496,#REF!,"&lt;="&amp;ME496,#REF!,"&gt;="&amp;MF496,#REF!,"="&amp;KZ496,#REF!,"="&amp;LA496)</f>
        <v/>
      </c>
      <c r="NI496" s="1">
        <f>COUNTIFS(#REF!,LT496,#REF!,0,#REF!,"&gt;="&amp;MC496,#REF!,"&lt;="&amp;MB496,#REF!,"&lt;="&amp;ME496,#REF!,"&gt;="&amp;MF496,#REF!,"="&amp;KZ496,#REF!,"="&amp;LA496)</f>
        <v/>
      </c>
      <c r="NJ496" s="1">
        <f>COUNTIFS(#REF!,LT496,#REF!,1,#REF!,"&gt;="&amp;MI496,#REF!,"&lt;="&amp;MH496,#REF!,"&lt;="&amp;ME496,#REF!,"&gt;="&amp;MF496)</f>
        <v/>
      </c>
      <c r="NK496" s="1">
        <f>COUNTIFS(#REF!,LT496,#REF!,0,#REF!,"&gt;="&amp;MI496,#REF!,"&lt;="&amp;MH496,#REF!,"&lt;="&amp;ME496,#REF!,"&gt;="&amp;MF496)</f>
        <v/>
      </c>
      <c r="NL496" s="1">
        <f>COUNTIFS(#REF!,LT496,#REF!,1,#REF!,"&gt;="&amp;MI496,#REF!,"&lt;="&amp;MH496,#REF!,"="&amp;KZ496,#REF!,"="&amp;LA496,#REF!,"&lt;="&amp;ME496,#REF!,"&gt;="&amp;MF496)</f>
        <v/>
      </c>
      <c r="NM496" s="1">
        <f>COUNTIFS(#REF!,LT496,#REF!,0,#REF!,"&gt;="&amp;MI496,#REF!,"&lt;="&amp;MH496,#REF!,"="&amp;KZ496,#REF!,"="&amp;LA496,#REF!,"&lt;="&amp;ME496,#REF!,"&gt;="&amp;MF496)</f>
        <v/>
      </c>
      <c r="NN496" s="1">
        <f>COUNTIFS(#REF!,LT496,#REF!,1,#REF!,"&gt;="&amp;MC496,#REF!,"&lt;="&amp;MB496,#REF!,"&lt;="&amp;ME496,#REF!,"&gt;="&amp;MF496)</f>
        <v/>
      </c>
      <c r="NO496" s="1">
        <f>COUNTIFS(#REF!,LT496,#REF!,0,#REF!,"&gt;="&amp;MC496,#REF!,"&lt;="&amp;MB496,#REF!,"&lt;="&amp;ME496,#REF!,"&gt;="&amp;MF496)</f>
        <v/>
      </c>
      <c r="NP496" s="1">
        <f>COUNTIFS(#REF!,LT496,#REF!,1,#REF!,"&lt;="&amp;ME496,#REF!,"&gt;="&amp;MF496,#REF!,"="&amp;KV496,#REF!,"="&amp;KX496)</f>
        <v/>
      </c>
      <c r="NQ496" s="1">
        <f>COUNTIFS(#REF!,LT496,#REF!,0,#REF!,"&lt;="&amp;ME496,#REF!,"&gt;="&amp;MF496,#REF!,"="&amp;KV496,#REF!,"="&amp;KX496)</f>
        <v/>
      </c>
      <c r="NR496" s="1">
        <f>COUNTIFS(#REF!,LT496,#REF!,1,#REF!,"&lt;="&amp;ME496,#REF!,"&gt;="&amp;MF496,#REF!,"="&amp;KW496,#REF!,"="&amp;KY496)</f>
        <v/>
      </c>
      <c r="NS496" s="1">
        <f>COUNTIFS(#REF!,LT496,#REF!,0,#REF!,"&lt;="&amp;ME496,#REF!,"&gt;="&amp;MF496,#REF!,"="&amp;KW496,#REF!,"="&amp;KY496)</f>
        <v/>
      </c>
      <c r="NT496" s="1">
        <f>MP496+MR496+MT496+MV496+MX496+MZ496+NB496</f>
        <v/>
      </c>
      <c r="NU496" s="1">
        <f>MQ496+MS496+MU496+MW496+MY496+NA496+NC496</f>
        <v/>
      </c>
      <c r="NV496" s="1">
        <f>NT496+NU496</f>
        <v/>
      </c>
      <c r="NW496" s="33">
        <f>NT496/(NT496+NU496)</f>
        <v/>
      </c>
      <c r="NX496" s="3">
        <f>1/NW496</f>
        <v/>
      </c>
      <c r="NY496" s="1">
        <f>LH496</f>
        <v/>
      </c>
      <c r="NZ496" s="79">
        <f>(NW496*((NY496-1)*0.98))-((1-NW496)*1)</f>
        <v/>
      </c>
      <c r="OA496" s="34">
        <f>IF(LR496&lt;0.9,0,IF(AND(LR496&gt;1.1),0,1))</f>
        <v/>
      </c>
      <c r="OB496" s="34">
        <f>IF(LS496&lt;0.9,0,IF(AND(LS496&gt;1.1),0,1))</f>
        <v/>
      </c>
      <c r="OC496" s="32">
        <f>IF(NV496&gt;99,1,0)</f>
        <v/>
      </c>
      <c r="OD496" s="32">
        <f>IF(NZ496&gt;0.0799,1,0)</f>
        <v/>
      </c>
      <c r="OE496" s="32">
        <f>IF(NZ496&gt;OM496,1,0)</f>
        <v/>
      </c>
      <c r="OF496" s="32">
        <f>OC496+OD496+OE496+OA496+OB496</f>
        <v/>
      </c>
      <c r="OG496" s="1">
        <f>ND496+NF496+NH496+NJ496+NL496+NN496+NP496+NR496</f>
        <v/>
      </c>
      <c r="OH496" s="1">
        <f>NE496+NG496+NI496+NK496+NM496+NO496+NQ496+NS496</f>
        <v/>
      </c>
      <c r="OI496" s="1">
        <f>OG496+OH496</f>
        <v/>
      </c>
      <c r="OJ496" s="33">
        <f>OG496/(OG496+OH496)</f>
        <v/>
      </c>
      <c r="OK496" s="3">
        <f>1/OJ496</f>
        <v/>
      </c>
      <c r="OL496" s="1">
        <f>LI496</f>
        <v/>
      </c>
      <c r="OM496" s="79">
        <f>(OJ496*((OL496-1)*0.98))-((1-OJ496)*1)</f>
        <v/>
      </c>
      <c r="ON496" s="34">
        <f>IF(LR496&lt;0.9,0,IF(AND(LR496&gt;1.1),0,1))</f>
        <v/>
      </c>
      <c r="OO496" s="34">
        <f>IF(LS496&lt;0.9,0,IF(AND(LS496&gt;1.1),0,1))</f>
        <v/>
      </c>
      <c r="OP496" s="32">
        <f>IF(OI496&gt;99,1,0)</f>
        <v/>
      </c>
      <c r="OQ496" s="32">
        <f>IF(OM496&gt;0.0799,1,0)</f>
        <v/>
      </c>
      <c r="OR496" s="32">
        <f>IF(OM496&gt;OZ496,1,0)</f>
        <v/>
      </c>
      <c r="OS496" s="32">
        <f>OP496+OQ496+OR496+ON496+OO496</f>
        <v/>
      </c>
      <c r="OT496">
        <f>IF(OF496=5,"BackHome0-0",IF(AND(OS496=5),"BackAway0-0",""))</f>
        <v/>
      </c>
      <c r="OU496">
        <f>IF(OF496=5,KN496,IF(AND(OS496=5),KO496,""))</f>
        <v/>
      </c>
      <c r="OV496">
        <f>IF(OF496=5,"Match Odds",IF(AND(OS496=5),"Match Odds",""))</f>
        <v/>
      </c>
      <c r="OW496">
        <f>IF(OF496=5,KP496,IF(AND(OS496=5),KP496,""))</f>
        <v/>
      </c>
      <c r="OX496">
        <f>IF(OF496=5,"MATCH_ODDS",IF(AND(OS496=5),"MATCH_ODDS",""))</f>
        <v/>
      </c>
      <c r="OY496">
        <f>IF(OF496=5,"BACK",IF(AND(OS496=5),"BACK",""))</f>
        <v/>
      </c>
    </row>
    <row r="497" ht="16.5" customHeight="1" thickBot="1" thickTop="1">
      <c r="A497" s="2" t="n"/>
      <c r="KN497" s="1">
        <f>IF(INDEX(#REF!,MATCH('HT 0-0'!D497,#REF!,0))=INDEX(#REF!,MATCH('HT 0-0'!D497,#REF!,0)),INDEX(#REF!,MATCH('HT 0-0'!D497,#REF!,0)),"ERROR")</f>
        <v/>
      </c>
      <c r="KO497" s="1">
        <f>IF(INDEX(#REF!,MATCH('HT 0-0'!E497,#REF!,0))=INDEX(#REF!,MATCH('HT 0-0'!E497,#REF!,0)),INDEX(#REF!,MATCH('HT 0-0'!E497,#REF!,0)),"ERROR")</f>
        <v/>
      </c>
      <c r="KP497" s="1">
        <f>KN497&amp;" v "&amp;KO497</f>
        <v/>
      </c>
      <c r="KQ497">
        <f>B497&amp;"_"&amp;C497</f>
        <v/>
      </c>
      <c r="KR497" s="1">
        <f>IF((HW497/KK497)&lt;0.335,"G",IF((HW497/KK497)&gt;0.67,"R","A"))</f>
        <v/>
      </c>
      <c r="KS497" s="1">
        <f>IF((HX497/KK497)&lt;0.335,"G",IF((HX497/KK497)&gt;0.67,"R","A"))</f>
        <v/>
      </c>
      <c r="KT497" s="1">
        <f>IF((IH497/KK497)&lt;0.335,"G",IF((IH497/KK497)&gt;0.67,"R","A"))</f>
        <v/>
      </c>
      <c r="KU497" s="1">
        <f>IF((II497/KK497)&lt;0.335,"G",IF((II497/KK497)&gt;0.67,"R","A"))</f>
        <v/>
      </c>
      <c r="KV497" s="1">
        <f>IF((HZ497/KK497)&lt;0.335,"G",IF((HZ497/KK497)&gt;0.67,"R","A"))</f>
        <v/>
      </c>
      <c r="KW497" s="1">
        <f>IF((HY497/KK497)&lt;0.335,"G",IF((HY497/KK497)&gt;0.67,"R","A"))</f>
        <v/>
      </c>
      <c r="KX497" s="1">
        <f>IF((IK497/KK497)&lt;0.335,"G",IF((IK497/KK497)&gt;0.67,"R","A"))</f>
        <v/>
      </c>
      <c r="KY497" s="1">
        <f>IF((IJ497/KK497)&lt;0.335,"G",IF((IJ497/KK497)&gt;0.67,"R","A"))</f>
        <v/>
      </c>
      <c r="KZ497" s="1">
        <f>IF((HQ497/KK497)&lt;0.335,"G",IF((HQ497/KK497)&gt;0.67,"R","A"))</f>
        <v/>
      </c>
      <c r="LA497" s="1">
        <f>IF((IB497/KK497)&lt;0.335,"G",IF((IB497/KK497)&gt;0.67,"R","A"))</f>
        <v/>
      </c>
      <c r="LB497">
        <f>IF(LQ497="0-0",INDEX(Scrape!#REF!,MATCH('HT 0-0'!KP497,Scrape!$B:$B,0)),"")</f>
        <v/>
      </c>
      <c r="LC497">
        <f>IF(LQ497="0-0",INDEX(Scrape!$A:$A,MATCH('HT 0-0'!KP497,Scrape!$B:$B,0)),"")</f>
        <v/>
      </c>
      <c r="LD497">
        <f>IF(LQ497="0-0",INDEX(Scrape!$B:$B,MATCH('HT 0-0'!KP497,Scrape!$B:$B,0)),"")</f>
        <v/>
      </c>
      <c r="LE497">
        <f>IF(LQ497="0-0",INDEX(Scrape!$C:$C,MATCH('HT 0-0'!KP497,Scrape!$B:$B,0)),"")</f>
        <v/>
      </c>
      <c r="LF497">
        <f>IF(LQ497="0-0",INDEX(Scrape!$D:$D,MATCH('HT 0-0'!KP497,Scrape!$B:$B,0)),"")</f>
        <v/>
      </c>
      <c r="LG497">
        <f>IF(LQ497="0-0",INDEX(Scrape!$E:$E,MATCH('HT 0-0'!KP497,Scrape!$B:$B,0)),"")</f>
        <v/>
      </c>
      <c r="LH497">
        <f>IF(LQ497="0-0",INDEX(Scrape!$F:$F,MATCH('HT 0-0'!KP497,Scrape!$B:$B,0)),"")</f>
        <v/>
      </c>
      <c r="LI497">
        <f>IF(LQ497="0-0",INDEX(Scrape!$G:$G,MATCH('HT 0-0'!KP497,Scrape!$B:$B,0)),"")</f>
        <v/>
      </c>
      <c r="LJ497">
        <f>IF(LQ497="0-0",INDEX(Scrape!$H:$H,MATCH('HT 0-0'!KP497,Scrape!$B:$B,0)),"")</f>
        <v/>
      </c>
      <c r="LK497">
        <f>IF(LQ497="0-0",INDEX(Scrape!$I:$I,MATCH('HT 0-0'!KP497,Scrape!$B:$B,0)),"")</f>
        <v/>
      </c>
      <c r="LL497">
        <f>IF(LQ497="0-0",INDEX(Scrape!$J:$J,MATCH('HT 0-0'!KP497,Scrape!$B:$B,0)),"")</f>
        <v/>
      </c>
      <c r="LM497">
        <f>IF(LQ497="0-0",INDEX(Scrape!$K:$K,MATCH('HT 0-0'!KP497,Scrape!$B:$B,0)),"")</f>
        <v/>
      </c>
      <c r="LN497">
        <f>IF(LQ497="0-0",INDEX(Scrape!$L:$L,MATCH('HT 0-0'!KP497,Scrape!$B:$B,0)),"")</f>
        <v/>
      </c>
      <c r="LO497">
        <f>IF(LQ497="0-0",INDEX(Scrape!$M:$M,MATCH('HT 0-0'!KP497,Scrape!$B:$B,0)),"")</f>
        <v/>
      </c>
      <c r="LP497">
        <f>IF(LQ497="0-0",INDEX(Scrape!$N:$N,MATCH('HT 0-0'!KP497,Scrape!$B:$B,0)),"")</f>
        <v/>
      </c>
      <c r="LQ497">
        <f>INDEX(Scrape!$O:$O,MATCH('HT 0-0'!KP497,Scrape!$B:$B,0))</f>
        <v/>
      </c>
      <c r="LR497">
        <f>(1/LJ497)+(1/LI497)+(1/LH497)</f>
        <v/>
      </c>
      <c r="LS497">
        <f>(1/LG497)+(1/LF497)+(1/LE497)</f>
        <v/>
      </c>
      <c r="LT497" s="8">
        <f>IF(INDEX(#REF!,MATCH(KQ497,#REF!,0))=INDEX(#REF!,MATCH(KQ497,#REF!,0)),INDEX(#REF!,MATCH(KQ497,#REF!,0)),"ERROR")</f>
        <v/>
      </c>
      <c r="LU497" s="4">
        <f>IF(KR497="G",2,IF(KR497="R",0.5,IF(KR497="A",1)))</f>
        <v/>
      </c>
      <c r="LV497" s="4">
        <f>IF(KS497="G",0.5,IF(KS497="R",2,IF(KS497="A",1)))</f>
        <v/>
      </c>
      <c r="LW497" s="4">
        <f>IF(KT497="G",2,IF(KT497="R",0.5,IF(KT497="A",1)))</f>
        <v/>
      </c>
      <c r="LX497" s="4">
        <f>IF(KU497="G",0.5,IF(KU497="R",2,IF(KU497="A",1)))</f>
        <v/>
      </c>
      <c r="LY497" s="7">
        <f>(LK497*(LU497+LX497)+(LL497*(LU497+LX497)))</f>
        <v/>
      </c>
      <c r="LZ497" s="7">
        <f>(LN497*(LV497+LW497)+(LO497*(LV497+LW497)))</f>
        <v/>
      </c>
      <c r="MA497" s="11">
        <f>LY497-LZ497</f>
        <v/>
      </c>
      <c r="MB497" s="5">
        <f>MA497+2</f>
        <v/>
      </c>
      <c r="MC497" s="6">
        <f>MA497-2</f>
        <v/>
      </c>
      <c r="MD497" s="4">
        <f>LE497</f>
        <v/>
      </c>
      <c r="ME497" s="9">
        <f>IF(MD497=0,1000,MD497+0.75)</f>
        <v/>
      </c>
      <c r="MF497" s="10">
        <f>IF(MD497=0,0,MD497-0.75)</f>
        <v/>
      </c>
      <c r="MG497" s="4">
        <f>((LM497*(LU497+LX497))-((LP497*(LV497+LW497))))</f>
        <v/>
      </c>
      <c r="MH497" s="9">
        <f>MG497*1.2</f>
        <v/>
      </c>
      <c r="MI497" s="10">
        <f>MG497*0.8</f>
        <v/>
      </c>
      <c r="MJ497">
        <f>IFERROR(OT497,"")</f>
        <v/>
      </c>
      <c r="MK497">
        <f>IFERROR(OU497,"")</f>
        <v/>
      </c>
      <c r="ML497">
        <f>IFERROR(OV497,"")</f>
        <v/>
      </c>
      <c r="MM497">
        <f>IFERROR(OW497,"")</f>
        <v/>
      </c>
      <c r="MN497">
        <f>IFERROR(OX497,"")</f>
        <v/>
      </c>
      <c r="MO497">
        <f>IFERROR(OY497,"")</f>
        <v/>
      </c>
      <c r="MP497" s="1">
        <f>COUNTIFS(#REF!,LT497,#REF!,1,#REF!,"&gt;="&amp;MC497,#REF!,"&lt;="&amp;MB497,#REF!,"&lt;="&amp;ME497,#REF!,"&gt;="&amp;MF497,#REF!,"="&amp;KV497,#REF!,"="&amp;KX497)</f>
        <v/>
      </c>
      <c r="MQ497" s="1">
        <f>COUNTIFS(#REF!,LT497,#REF!,0,#REF!,"&gt;="&amp;MC497,#REF!,"&lt;="&amp;MB497,#REF!,"&lt;="&amp;ME497,#REF!,"&gt;="&amp;MF497,#REF!,"="&amp;KV497,#REF!,"="&amp;KX497)</f>
        <v/>
      </c>
      <c r="MR497" s="1">
        <f>COUNTIFS(#REF!,LT497,#REF!,1,#REF!,"&gt;="&amp;MC497,#REF!,"&lt;="&amp;MB497,#REF!,"&lt;="&amp;ME497,#REF!,"&gt;="&amp;MF497,#REF!,"="&amp;KW497,#REF!,"="&amp;KY497)</f>
        <v/>
      </c>
      <c r="MS497" s="1">
        <f>COUNTIFS(#REF!,LT497,#REF!,0,#REF!,"&gt;="&amp;MC497,#REF!,"&lt;="&amp;MB497,#REF!,"&lt;="&amp;ME497,#REF!,"&gt;="&amp;MF497,#REF!,"="&amp;KW497,#REF!,"="&amp;KY497)</f>
        <v/>
      </c>
      <c r="MT497" s="1">
        <f>COUNTIFS(#REF!,LT497,#REF!,1,#REF!,"&gt;="&amp;MI497,#REF!,"&lt;="&amp;MH497,#REF!,"&lt;="&amp;ME497,#REF!,"&gt;="&amp;MF497)</f>
        <v/>
      </c>
      <c r="MU497" s="1">
        <f>COUNTIFS(#REF!,LT497,#REF!,0,#REF!,"&gt;="&amp;MI497,#REF!,"&lt;="&amp;MH497,#REF!,"&lt;="&amp;ME497,#REF!,"&gt;="&amp;MF497)</f>
        <v/>
      </c>
      <c r="MV497" s="1">
        <f>COUNTIFS(#REF!,LT497,#REF!,1,#REF!,"&gt;="&amp;MI497,#REF!,"&lt;="&amp;MH497,#REF!,"="&amp;KZ497,#REF!,"="&amp;LA497,#REF!,"&lt;="&amp;ME497,#REF!,"&gt;="&amp;MF497)</f>
        <v/>
      </c>
      <c r="MW497" s="1">
        <f>COUNTIFS(#REF!,LT497,#REF!,0,#REF!,"&gt;="&amp;MI497,#REF!,"&lt;="&amp;MH497,#REF!,"="&amp;KZ497,#REF!,"="&amp;LA497,#REF!,"&lt;="&amp;ME497,#REF!,"&gt;="&amp;MF497)</f>
        <v/>
      </c>
      <c r="MX497" s="1">
        <f>COUNTIFS(#REF!,LT497,#REF!,1,#REF!,"&gt;="&amp;MC497,#REF!,"&lt;="&amp;MB497,#REF!,"&lt;="&amp;ME497,#REF!,"&gt;="&amp;MF497)</f>
        <v/>
      </c>
      <c r="MY497" s="1">
        <f>COUNTIFS(#REF!,LT497,#REF!,0,#REF!,"&gt;="&amp;MC497,#REF!,"&lt;="&amp;MB497,#REF!,"&lt;="&amp;ME497,#REF!,"&gt;="&amp;MF497)</f>
        <v/>
      </c>
      <c r="MZ497" s="1">
        <f>COUNTIFS(#REF!,LT497,#REF!,1,#REF!,"&lt;="&amp;ME497,#REF!,"&gt;="&amp;MF497,#REF!,"="&amp;KV497,#REF!,"="&amp;KX497)</f>
        <v/>
      </c>
      <c r="NA497" s="1">
        <f>COUNTIFS(#REF!,LT497,#REF!,0,#REF!,"&lt;="&amp;ME497,#REF!,"&gt;="&amp;MF497,#REF!,"="&amp;KV497,#REF!,"="&amp;KX497)</f>
        <v/>
      </c>
      <c r="NB497" s="1">
        <f>COUNTIFS(#REF!,LT497,#REF!,1,#REF!,"&lt;="&amp;ME497,#REF!,"&gt;="&amp;MF497,#REF!,"="&amp;KW497,#REF!,"="&amp;KY497)</f>
        <v/>
      </c>
      <c r="NC497" s="1">
        <f>COUNTIFS(#REF!,LT497,#REF!,0,#REF!,"&lt;="&amp;ME497,#REF!,"&gt;="&amp;MF497,#REF!,"="&amp;KW497,#REF!,"="&amp;KY497)</f>
        <v/>
      </c>
      <c r="ND497" s="1">
        <f>COUNTIFS(#REF!,LT497,#REF!,1,#REF!,"&gt;="&amp;MC497,#REF!,"&lt;="&amp;MB497,#REF!,"&lt;="&amp;ME497,#REF!,"&gt;="&amp;MF497,#REF!,"="&amp;KV497,#REF!,"="&amp;KX497)</f>
        <v/>
      </c>
      <c r="NE497" s="1">
        <f>COUNTIFS(#REF!,LT497,#REF!,0,#REF!,"&gt;="&amp;MC497,#REF!,"&lt;="&amp;MB497,#REF!,"&lt;="&amp;ME497,#REF!,"&gt;="&amp;MF497,#REF!,"="&amp;KV497,#REF!,"="&amp;KX497)</f>
        <v/>
      </c>
      <c r="NF497" s="1">
        <f>COUNTIFS(#REF!,LT497,#REF!,1,#REF!,"&gt;="&amp;MC497,#REF!,"&lt;="&amp;MB497,#REF!,"&lt;="&amp;ME497,#REF!,"&gt;="&amp;MF497,#REF!,"="&amp;KW497,#REF!,"="&amp;KY497)</f>
        <v/>
      </c>
      <c r="NG497" s="1">
        <f>COUNTIFS(#REF!,LT497,#REF!,0,#REF!,"&gt;="&amp;MC497,#REF!,"&lt;="&amp;MB497,#REF!,"&lt;="&amp;ME497,#REF!,"&gt;="&amp;MF497,#REF!,"="&amp;KW497,#REF!,"="&amp;KY497)</f>
        <v/>
      </c>
      <c r="NH497" s="1">
        <f>COUNTIFS(#REF!,LT497,#REF!,1,#REF!,"&gt;="&amp;MC497,#REF!,"&lt;="&amp;MB497,#REF!,"&lt;="&amp;ME497,#REF!,"&gt;="&amp;MF497,#REF!,"="&amp;KZ497,#REF!,"="&amp;LA497)</f>
        <v/>
      </c>
      <c r="NI497" s="1">
        <f>COUNTIFS(#REF!,LT497,#REF!,0,#REF!,"&gt;="&amp;MC497,#REF!,"&lt;="&amp;MB497,#REF!,"&lt;="&amp;ME497,#REF!,"&gt;="&amp;MF497,#REF!,"="&amp;KZ497,#REF!,"="&amp;LA497)</f>
        <v/>
      </c>
      <c r="NJ497" s="1">
        <f>COUNTIFS(#REF!,LT497,#REF!,1,#REF!,"&gt;="&amp;MI497,#REF!,"&lt;="&amp;MH497,#REF!,"&lt;="&amp;ME497,#REF!,"&gt;="&amp;MF497)</f>
        <v/>
      </c>
      <c r="NK497" s="1">
        <f>COUNTIFS(#REF!,LT497,#REF!,0,#REF!,"&gt;="&amp;MI497,#REF!,"&lt;="&amp;MH497,#REF!,"&lt;="&amp;ME497,#REF!,"&gt;="&amp;MF497)</f>
        <v/>
      </c>
      <c r="NL497" s="1">
        <f>COUNTIFS(#REF!,LT497,#REF!,1,#REF!,"&gt;="&amp;MI497,#REF!,"&lt;="&amp;MH497,#REF!,"="&amp;KZ497,#REF!,"="&amp;LA497,#REF!,"&lt;="&amp;ME497,#REF!,"&gt;="&amp;MF497)</f>
        <v/>
      </c>
      <c r="NM497" s="1">
        <f>COUNTIFS(#REF!,LT497,#REF!,0,#REF!,"&gt;="&amp;MI497,#REF!,"&lt;="&amp;MH497,#REF!,"="&amp;KZ497,#REF!,"="&amp;LA497,#REF!,"&lt;="&amp;ME497,#REF!,"&gt;="&amp;MF497)</f>
        <v/>
      </c>
      <c r="NN497" s="1">
        <f>COUNTIFS(#REF!,LT497,#REF!,1,#REF!,"&gt;="&amp;MC497,#REF!,"&lt;="&amp;MB497,#REF!,"&lt;="&amp;ME497,#REF!,"&gt;="&amp;MF497)</f>
        <v/>
      </c>
      <c r="NO497" s="1">
        <f>COUNTIFS(#REF!,LT497,#REF!,0,#REF!,"&gt;="&amp;MC497,#REF!,"&lt;="&amp;MB497,#REF!,"&lt;="&amp;ME497,#REF!,"&gt;="&amp;MF497)</f>
        <v/>
      </c>
      <c r="NP497" s="1">
        <f>COUNTIFS(#REF!,LT497,#REF!,1,#REF!,"&lt;="&amp;ME497,#REF!,"&gt;="&amp;MF497,#REF!,"="&amp;KV497,#REF!,"="&amp;KX497)</f>
        <v/>
      </c>
      <c r="NQ497" s="1">
        <f>COUNTIFS(#REF!,LT497,#REF!,0,#REF!,"&lt;="&amp;ME497,#REF!,"&gt;="&amp;MF497,#REF!,"="&amp;KV497,#REF!,"="&amp;KX497)</f>
        <v/>
      </c>
      <c r="NR497" s="1">
        <f>COUNTIFS(#REF!,LT497,#REF!,1,#REF!,"&lt;="&amp;ME497,#REF!,"&gt;="&amp;MF497,#REF!,"="&amp;KW497,#REF!,"="&amp;KY497)</f>
        <v/>
      </c>
      <c r="NS497" s="1">
        <f>COUNTIFS(#REF!,LT497,#REF!,0,#REF!,"&lt;="&amp;ME497,#REF!,"&gt;="&amp;MF497,#REF!,"="&amp;KW497,#REF!,"="&amp;KY497)</f>
        <v/>
      </c>
      <c r="NT497" s="1">
        <f>MP497+MR497+MT497+MV497+MX497+MZ497+NB497</f>
        <v/>
      </c>
      <c r="NU497" s="1">
        <f>MQ497+MS497+MU497+MW497+MY497+NA497+NC497</f>
        <v/>
      </c>
      <c r="NV497" s="1">
        <f>NT497+NU497</f>
        <v/>
      </c>
      <c r="NW497" s="33">
        <f>NT497/(NT497+NU497)</f>
        <v/>
      </c>
      <c r="NX497" s="3">
        <f>1/NW497</f>
        <v/>
      </c>
      <c r="NY497" s="1">
        <f>LH497</f>
        <v/>
      </c>
      <c r="NZ497" s="79">
        <f>(NW497*((NY497-1)*0.98))-((1-NW497)*1)</f>
        <v/>
      </c>
      <c r="OA497" s="34">
        <f>IF(LR497&lt;0.9,0,IF(AND(LR497&gt;1.1),0,1))</f>
        <v/>
      </c>
      <c r="OB497" s="34">
        <f>IF(LS497&lt;0.9,0,IF(AND(LS497&gt;1.1),0,1))</f>
        <v/>
      </c>
      <c r="OC497" s="32">
        <f>IF(NV497&gt;99,1,0)</f>
        <v/>
      </c>
      <c r="OD497" s="32">
        <f>IF(NZ497&gt;0.0799,1,0)</f>
        <v/>
      </c>
      <c r="OE497" s="32">
        <f>IF(NZ497&gt;OM497,1,0)</f>
        <v/>
      </c>
      <c r="OF497" s="32">
        <f>OC497+OD497+OE497+OA497+OB497</f>
        <v/>
      </c>
      <c r="OG497" s="1">
        <f>ND497+NF497+NH497+NJ497+NL497+NN497+NP497+NR497</f>
        <v/>
      </c>
      <c r="OH497" s="1">
        <f>NE497+NG497+NI497+NK497+NM497+NO497+NQ497+NS497</f>
        <v/>
      </c>
      <c r="OI497" s="1">
        <f>OG497+OH497</f>
        <v/>
      </c>
      <c r="OJ497" s="33">
        <f>OG497/(OG497+OH497)</f>
        <v/>
      </c>
      <c r="OK497" s="3">
        <f>1/OJ497</f>
        <v/>
      </c>
      <c r="OL497" s="1">
        <f>LI497</f>
        <v/>
      </c>
      <c r="OM497" s="79">
        <f>(OJ497*((OL497-1)*0.98))-((1-OJ497)*1)</f>
        <v/>
      </c>
      <c r="ON497" s="34">
        <f>IF(LR497&lt;0.9,0,IF(AND(LR497&gt;1.1),0,1))</f>
        <v/>
      </c>
      <c r="OO497" s="34">
        <f>IF(LS497&lt;0.9,0,IF(AND(LS497&gt;1.1),0,1))</f>
        <v/>
      </c>
      <c r="OP497" s="32">
        <f>IF(OI497&gt;99,1,0)</f>
        <v/>
      </c>
      <c r="OQ497" s="32">
        <f>IF(OM497&gt;0.0799,1,0)</f>
        <v/>
      </c>
      <c r="OR497" s="32">
        <f>IF(OM497&gt;OZ497,1,0)</f>
        <v/>
      </c>
      <c r="OS497" s="32">
        <f>OP497+OQ497+OR497+ON497+OO497</f>
        <v/>
      </c>
      <c r="OT497">
        <f>IF(OF497=5,"BackHome0-0",IF(AND(OS497=5),"BackAway0-0",""))</f>
        <v/>
      </c>
      <c r="OU497">
        <f>IF(OF497=5,KN497,IF(AND(OS497=5),KO497,""))</f>
        <v/>
      </c>
      <c r="OV497">
        <f>IF(OF497=5,"Match Odds",IF(AND(OS497=5),"Match Odds",""))</f>
        <v/>
      </c>
      <c r="OW497">
        <f>IF(OF497=5,KP497,IF(AND(OS497=5),KP497,""))</f>
        <v/>
      </c>
      <c r="OX497">
        <f>IF(OF497=5,"MATCH_ODDS",IF(AND(OS497=5),"MATCH_ODDS",""))</f>
        <v/>
      </c>
      <c r="OY497">
        <f>IF(OF497=5,"BACK",IF(AND(OS497=5),"BACK",""))</f>
        <v/>
      </c>
    </row>
    <row r="498" ht="16.5" customHeight="1" thickBot="1" thickTop="1">
      <c r="A498" s="2" t="n"/>
      <c r="KN498" s="1">
        <f>IF(INDEX(#REF!,MATCH('HT 0-0'!D498,#REF!,0))=INDEX(#REF!,MATCH('HT 0-0'!D498,#REF!,0)),INDEX(#REF!,MATCH('HT 0-0'!D498,#REF!,0)),"ERROR")</f>
        <v/>
      </c>
      <c r="KO498" s="1">
        <f>IF(INDEX(#REF!,MATCH('HT 0-0'!E498,#REF!,0))=INDEX(#REF!,MATCH('HT 0-0'!E498,#REF!,0)),INDEX(#REF!,MATCH('HT 0-0'!E498,#REF!,0)),"ERROR")</f>
        <v/>
      </c>
      <c r="KP498" s="1">
        <f>KN498&amp;" v "&amp;KO498</f>
        <v/>
      </c>
      <c r="KQ498">
        <f>B498&amp;"_"&amp;C498</f>
        <v/>
      </c>
      <c r="KR498" s="1">
        <f>IF((HW498/KK498)&lt;0.335,"G",IF((HW498/KK498)&gt;0.67,"R","A"))</f>
        <v/>
      </c>
      <c r="KS498" s="1">
        <f>IF((HX498/KK498)&lt;0.335,"G",IF((HX498/KK498)&gt;0.67,"R","A"))</f>
        <v/>
      </c>
      <c r="KT498" s="1">
        <f>IF((IH498/KK498)&lt;0.335,"G",IF((IH498/KK498)&gt;0.67,"R","A"))</f>
        <v/>
      </c>
      <c r="KU498" s="1">
        <f>IF((II498/KK498)&lt;0.335,"G",IF((II498/KK498)&gt;0.67,"R","A"))</f>
        <v/>
      </c>
      <c r="KV498" s="1">
        <f>IF((HZ498/KK498)&lt;0.335,"G",IF((HZ498/KK498)&gt;0.67,"R","A"))</f>
        <v/>
      </c>
      <c r="KW498" s="1">
        <f>IF((HY498/KK498)&lt;0.335,"G",IF((HY498/KK498)&gt;0.67,"R","A"))</f>
        <v/>
      </c>
      <c r="KX498" s="1">
        <f>IF((IK498/KK498)&lt;0.335,"G",IF((IK498/KK498)&gt;0.67,"R","A"))</f>
        <v/>
      </c>
      <c r="KY498" s="1">
        <f>IF((IJ498/KK498)&lt;0.335,"G",IF((IJ498/KK498)&gt;0.67,"R","A"))</f>
        <v/>
      </c>
      <c r="KZ498" s="1">
        <f>IF((HQ498/KK498)&lt;0.335,"G",IF((HQ498/KK498)&gt;0.67,"R","A"))</f>
        <v/>
      </c>
      <c r="LA498" s="1">
        <f>IF((IB498/KK498)&lt;0.335,"G",IF((IB498/KK498)&gt;0.67,"R","A"))</f>
        <v/>
      </c>
      <c r="LB498">
        <f>IF(LQ498="0-0",INDEX(Scrape!#REF!,MATCH('HT 0-0'!KP498,Scrape!$B:$B,0)),"")</f>
        <v/>
      </c>
      <c r="LC498">
        <f>IF(LQ498="0-0",INDEX(Scrape!$A:$A,MATCH('HT 0-0'!KP498,Scrape!$B:$B,0)),"")</f>
        <v/>
      </c>
      <c r="LD498">
        <f>IF(LQ498="0-0",INDEX(Scrape!$B:$B,MATCH('HT 0-0'!KP498,Scrape!$B:$B,0)),"")</f>
        <v/>
      </c>
      <c r="LE498">
        <f>IF(LQ498="0-0",INDEX(Scrape!$C:$C,MATCH('HT 0-0'!KP498,Scrape!$B:$B,0)),"")</f>
        <v/>
      </c>
      <c r="LF498">
        <f>IF(LQ498="0-0",INDEX(Scrape!$D:$D,MATCH('HT 0-0'!KP498,Scrape!$B:$B,0)),"")</f>
        <v/>
      </c>
      <c r="LG498">
        <f>IF(LQ498="0-0",INDEX(Scrape!$E:$E,MATCH('HT 0-0'!KP498,Scrape!$B:$B,0)),"")</f>
        <v/>
      </c>
      <c r="LH498">
        <f>IF(LQ498="0-0",INDEX(Scrape!$F:$F,MATCH('HT 0-0'!KP498,Scrape!$B:$B,0)),"")</f>
        <v/>
      </c>
      <c r="LI498">
        <f>IF(LQ498="0-0",INDEX(Scrape!$G:$G,MATCH('HT 0-0'!KP498,Scrape!$B:$B,0)),"")</f>
        <v/>
      </c>
      <c r="LJ498">
        <f>IF(LQ498="0-0",INDEX(Scrape!$H:$H,MATCH('HT 0-0'!KP498,Scrape!$B:$B,0)),"")</f>
        <v/>
      </c>
      <c r="LK498">
        <f>IF(LQ498="0-0",INDEX(Scrape!$I:$I,MATCH('HT 0-0'!KP498,Scrape!$B:$B,0)),"")</f>
        <v/>
      </c>
      <c r="LL498">
        <f>IF(LQ498="0-0",INDEX(Scrape!$J:$J,MATCH('HT 0-0'!KP498,Scrape!$B:$B,0)),"")</f>
        <v/>
      </c>
      <c r="LM498">
        <f>IF(LQ498="0-0",INDEX(Scrape!$K:$K,MATCH('HT 0-0'!KP498,Scrape!$B:$B,0)),"")</f>
        <v/>
      </c>
      <c r="LN498">
        <f>IF(LQ498="0-0",INDEX(Scrape!$L:$L,MATCH('HT 0-0'!KP498,Scrape!$B:$B,0)),"")</f>
        <v/>
      </c>
      <c r="LO498">
        <f>IF(LQ498="0-0",INDEX(Scrape!$M:$M,MATCH('HT 0-0'!KP498,Scrape!$B:$B,0)),"")</f>
        <v/>
      </c>
      <c r="LP498">
        <f>IF(LQ498="0-0",INDEX(Scrape!$N:$N,MATCH('HT 0-0'!KP498,Scrape!$B:$B,0)),"")</f>
        <v/>
      </c>
      <c r="LQ498">
        <f>INDEX(Scrape!$O:$O,MATCH('HT 0-0'!KP498,Scrape!$B:$B,0))</f>
        <v/>
      </c>
      <c r="LR498">
        <f>(1/LJ498)+(1/LI498)+(1/LH498)</f>
        <v/>
      </c>
      <c r="LS498">
        <f>(1/LG498)+(1/LF498)+(1/LE498)</f>
        <v/>
      </c>
      <c r="LT498" s="8">
        <f>IF(INDEX(#REF!,MATCH(KQ498,#REF!,0))=INDEX(#REF!,MATCH(KQ498,#REF!,0)),INDEX(#REF!,MATCH(KQ498,#REF!,0)),"ERROR")</f>
        <v/>
      </c>
      <c r="LU498" s="4">
        <f>IF(KR498="G",2,IF(KR498="R",0.5,IF(KR498="A",1)))</f>
        <v/>
      </c>
      <c r="LV498" s="4">
        <f>IF(KS498="G",0.5,IF(KS498="R",2,IF(KS498="A",1)))</f>
        <v/>
      </c>
      <c r="LW498" s="4">
        <f>IF(KT498="G",2,IF(KT498="R",0.5,IF(KT498="A",1)))</f>
        <v/>
      </c>
      <c r="LX498" s="4">
        <f>IF(KU498="G",0.5,IF(KU498="R",2,IF(KU498="A",1)))</f>
        <v/>
      </c>
      <c r="LY498" s="7">
        <f>(LK498*(LU498+LX498)+(LL498*(LU498+LX498)))</f>
        <v/>
      </c>
      <c r="LZ498" s="7">
        <f>(LN498*(LV498+LW498)+(LO498*(LV498+LW498)))</f>
        <v/>
      </c>
      <c r="MA498" s="11">
        <f>LY498-LZ498</f>
        <v/>
      </c>
      <c r="MB498" s="5">
        <f>MA498+2</f>
        <v/>
      </c>
      <c r="MC498" s="6">
        <f>MA498-2</f>
        <v/>
      </c>
      <c r="MD498" s="4">
        <f>LE498</f>
        <v/>
      </c>
      <c r="ME498" s="9">
        <f>IF(MD498=0,1000,MD498+0.75)</f>
        <v/>
      </c>
      <c r="MF498" s="10">
        <f>IF(MD498=0,0,MD498-0.75)</f>
        <v/>
      </c>
      <c r="MG498" s="4">
        <f>((LM498*(LU498+LX498))-((LP498*(LV498+LW498))))</f>
        <v/>
      </c>
      <c r="MH498" s="9">
        <f>MG498*1.2</f>
        <v/>
      </c>
      <c r="MI498" s="10">
        <f>MG498*0.8</f>
        <v/>
      </c>
      <c r="MJ498">
        <f>IFERROR(OT498,"")</f>
        <v/>
      </c>
      <c r="MK498">
        <f>IFERROR(OU498,"")</f>
        <v/>
      </c>
      <c r="ML498">
        <f>IFERROR(OV498,"")</f>
        <v/>
      </c>
      <c r="MM498">
        <f>IFERROR(OW498,"")</f>
        <v/>
      </c>
      <c r="MN498">
        <f>IFERROR(OX498,"")</f>
        <v/>
      </c>
      <c r="MO498">
        <f>IFERROR(OY498,"")</f>
        <v/>
      </c>
      <c r="MP498" s="1">
        <f>COUNTIFS(#REF!,LT498,#REF!,1,#REF!,"&gt;="&amp;MC498,#REF!,"&lt;="&amp;MB498,#REF!,"&lt;="&amp;ME498,#REF!,"&gt;="&amp;MF498,#REF!,"="&amp;KV498,#REF!,"="&amp;KX498)</f>
        <v/>
      </c>
      <c r="MQ498" s="1">
        <f>COUNTIFS(#REF!,LT498,#REF!,0,#REF!,"&gt;="&amp;MC498,#REF!,"&lt;="&amp;MB498,#REF!,"&lt;="&amp;ME498,#REF!,"&gt;="&amp;MF498,#REF!,"="&amp;KV498,#REF!,"="&amp;KX498)</f>
        <v/>
      </c>
      <c r="MR498" s="1">
        <f>COUNTIFS(#REF!,LT498,#REF!,1,#REF!,"&gt;="&amp;MC498,#REF!,"&lt;="&amp;MB498,#REF!,"&lt;="&amp;ME498,#REF!,"&gt;="&amp;MF498,#REF!,"="&amp;KW498,#REF!,"="&amp;KY498)</f>
        <v/>
      </c>
      <c r="MS498" s="1">
        <f>COUNTIFS(#REF!,LT498,#REF!,0,#REF!,"&gt;="&amp;MC498,#REF!,"&lt;="&amp;MB498,#REF!,"&lt;="&amp;ME498,#REF!,"&gt;="&amp;MF498,#REF!,"="&amp;KW498,#REF!,"="&amp;KY498)</f>
        <v/>
      </c>
      <c r="MT498" s="1">
        <f>COUNTIFS(#REF!,LT498,#REF!,1,#REF!,"&gt;="&amp;MI498,#REF!,"&lt;="&amp;MH498,#REF!,"&lt;="&amp;ME498,#REF!,"&gt;="&amp;MF498)</f>
        <v/>
      </c>
      <c r="MU498" s="1">
        <f>COUNTIFS(#REF!,LT498,#REF!,0,#REF!,"&gt;="&amp;MI498,#REF!,"&lt;="&amp;MH498,#REF!,"&lt;="&amp;ME498,#REF!,"&gt;="&amp;MF498)</f>
        <v/>
      </c>
      <c r="MV498" s="1">
        <f>COUNTIFS(#REF!,LT498,#REF!,1,#REF!,"&gt;="&amp;MI498,#REF!,"&lt;="&amp;MH498,#REF!,"="&amp;KZ498,#REF!,"="&amp;LA498,#REF!,"&lt;="&amp;ME498,#REF!,"&gt;="&amp;MF498)</f>
        <v/>
      </c>
      <c r="MW498" s="1">
        <f>COUNTIFS(#REF!,LT498,#REF!,0,#REF!,"&gt;="&amp;MI498,#REF!,"&lt;="&amp;MH498,#REF!,"="&amp;KZ498,#REF!,"="&amp;LA498,#REF!,"&lt;="&amp;ME498,#REF!,"&gt;="&amp;MF498)</f>
        <v/>
      </c>
      <c r="MX498" s="1">
        <f>COUNTIFS(#REF!,LT498,#REF!,1,#REF!,"&gt;="&amp;MC498,#REF!,"&lt;="&amp;MB498,#REF!,"&lt;="&amp;ME498,#REF!,"&gt;="&amp;MF498)</f>
        <v/>
      </c>
      <c r="MY498" s="1">
        <f>COUNTIFS(#REF!,LT498,#REF!,0,#REF!,"&gt;="&amp;MC498,#REF!,"&lt;="&amp;MB498,#REF!,"&lt;="&amp;ME498,#REF!,"&gt;="&amp;MF498)</f>
        <v/>
      </c>
      <c r="MZ498" s="1">
        <f>COUNTIFS(#REF!,LT498,#REF!,1,#REF!,"&lt;="&amp;ME498,#REF!,"&gt;="&amp;MF498,#REF!,"="&amp;KV498,#REF!,"="&amp;KX498)</f>
        <v/>
      </c>
      <c r="NA498" s="1">
        <f>COUNTIFS(#REF!,LT498,#REF!,0,#REF!,"&lt;="&amp;ME498,#REF!,"&gt;="&amp;MF498,#REF!,"="&amp;KV498,#REF!,"="&amp;KX498)</f>
        <v/>
      </c>
      <c r="NB498" s="1">
        <f>COUNTIFS(#REF!,LT498,#REF!,1,#REF!,"&lt;="&amp;ME498,#REF!,"&gt;="&amp;MF498,#REF!,"="&amp;KW498,#REF!,"="&amp;KY498)</f>
        <v/>
      </c>
      <c r="NC498" s="1">
        <f>COUNTIFS(#REF!,LT498,#REF!,0,#REF!,"&lt;="&amp;ME498,#REF!,"&gt;="&amp;MF498,#REF!,"="&amp;KW498,#REF!,"="&amp;KY498)</f>
        <v/>
      </c>
      <c r="ND498" s="1">
        <f>COUNTIFS(#REF!,LT498,#REF!,1,#REF!,"&gt;="&amp;MC498,#REF!,"&lt;="&amp;MB498,#REF!,"&lt;="&amp;ME498,#REF!,"&gt;="&amp;MF498,#REF!,"="&amp;KV498,#REF!,"="&amp;KX498)</f>
        <v/>
      </c>
      <c r="NE498" s="1">
        <f>COUNTIFS(#REF!,LT498,#REF!,0,#REF!,"&gt;="&amp;MC498,#REF!,"&lt;="&amp;MB498,#REF!,"&lt;="&amp;ME498,#REF!,"&gt;="&amp;MF498,#REF!,"="&amp;KV498,#REF!,"="&amp;KX498)</f>
        <v/>
      </c>
      <c r="NF498" s="1">
        <f>COUNTIFS(#REF!,LT498,#REF!,1,#REF!,"&gt;="&amp;MC498,#REF!,"&lt;="&amp;MB498,#REF!,"&lt;="&amp;ME498,#REF!,"&gt;="&amp;MF498,#REF!,"="&amp;KW498,#REF!,"="&amp;KY498)</f>
        <v/>
      </c>
      <c r="NG498" s="1">
        <f>COUNTIFS(#REF!,LT498,#REF!,0,#REF!,"&gt;="&amp;MC498,#REF!,"&lt;="&amp;MB498,#REF!,"&lt;="&amp;ME498,#REF!,"&gt;="&amp;MF498,#REF!,"="&amp;KW498,#REF!,"="&amp;KY498)</f>
        <v/>
      </c>
      <c r="NH498" s="1">
        <f>COUNTIFS(#REF!,LT498,#REF!,1,#REF!,"&gt;="&amp;MC498,#REF!,"&lt;="&amp;MB498,#REF!,"&lt;="&amp;ME498,#REF!,"&gt;="&amp;MF498,#REF!,"="&amp;KZ498,#REF!,"="&amp;LA498)</f>
        <v/>
      </c>
      <c r="NI498" s="1">
        <f>COUNTIFS(#REF!,LT498,#REF!,0,#REF!,"&gt;="&amp;MC498,#REF!,"&lt;="&amp;MB498,#REF!,"&lt;="&amp;ME498,#REF!,"&gt;="&amp;MF498,#REF!,"="&amp;KZ498,#REF!,"="&amp;LA498)</f>
        <v/>
      </c>
      <c r="NJ498" s="1">
        <f>COUNTIFS(#REF!,LT498,#REF!,1,#REF!,"&gt;="&amp;MI498,#REF!,"&lt;="&amp;MH498,#REF!,"&lt;="&amp;ME498,#REF!,"&gt;="&amp;MF498)</f>
        <v/>
      </c>
      <c r="NK498" s="1">
        <f>COUNTIFS(#REF!,LT498,#REF!,0,#REF!,"&gt;="&amp;MI498,#REF!,"&lt;="&amp;MH498,#REF!,"&lt;="&amp;ME498,#REF!,"&gt;="&amp;MF498)</f>
        <v/>
      </c>
      <c r="NL498" s="1">
        <f>COUNTIFS(#REF!,LT498,#REF!,1,#REF!,"&gt;="&amp;MI498,#REF!,"&lt;="&amp;MH498,#REF!,"="&amp;KZ498,#REF!,"="&amp;LA498,#REF!,"&lt;="&amp;ME498,#REF!,"&gt;="&amp;MF498)</f>
        <v/>
      </c>
      <c r="NM498" s="1">
        <f>COUNTIFS(#REF!,LT498,#REF!,0,#REF!,"&gt;="&amp;MI498,#REF!,"&lt;="&amp;MH498,#REF!,"="&amp;KZ498,#REF!,"="&amp;LA498,#REF!,"&lt;="&amp;ME498,#REF!,"&gt;="&amp;MF498)</f>
        <v/>
      </c>
      <c r="NN498" s="1">
        <f>COUNTIFS(#REF!,LT498,#REF!,1,#REF!,"&gt;="&amp;MC498,#REF!,"&lt;="&amp;MB498,#REF!,"&lt;="&amp;ME498,#REF!,"&gt;="&amp;MF498)</f>
        <v/>
      </c>
      <c r="NO498" s="1">
        <f>COUNTIFS(#REF!,LT498,#REF!,0,#REF!,"&gt;="&amp;MC498,#REF!,"&lt;="&amp;MB498,#REF!,"&lt;="&amp;ME498,#REF!,"&gt;="&amp;MF498)</f>
        <v/>
      </c>
      <c r="NP498" s="1">
        <f>COUNTIFS(#REF!,LT498,#REF!,1,#REF!,"&lt;="&amp;ME498,#REF!,"&gt;="&amp;MF498,#REF!,"="&amp;KV498,#REF!,"="&amp;KX498)</f>
        <v/>
      </c>
      <c r="NQ498" s="1">
        <f>COUNTIFS(#REF!,LT498,#REF!,0,#REF!,"&lt;="&amp;ME498,#REF!,"&gt;="&amp;MF498,#REF!,"="&amp;KV498,#REF!,"="&amp;KX498)</f>
        <v/>
      </c>
      <c r="NR498" s="1">
        <f>COUNTIFS(#REF!,LT498,#REF!,1,#REF!,"&lt;="&amp;ME498,#REF!,"&gt;="&amp;MF498,#REF!,"="&amp;KW498,#REF!,"="&amp;KY498)</f>
        <v/>
      </c>
      <c r="NS498" s="1">
        <f>COUNTIFS(#REF!,LT498,#REF!,0,#REF!,"&lt;="&amp;ME498,#REF!,"&gt;="&amp;MF498,#REF!,"="&amp;KW498,#REF!,"="&amp;KY498)</f>
        <v/>
      </c>
      <c r="NT498" s="1">
        <f>MP498+MR498+MT498+MV498+MX498+MZ498+NB498</f>
        <v/>
      </c>
      <c r="NU498" s="1">
        <f>MQ498+MS498+MU498+MW498+MY498+NA498+NC498</f>
        <v/>
      </c>
      <c r="NV498" s="1">
        <f>NT498+NU498</f>
        <v/>
      </c>
      <c r="NW498" s="33">
        <f>NT498/(NT498+NU498)</f>
        <v/>
      </c>
      <c r="NX498" s="3">
        <f>1/NW498</f>
        <v/>
      </c>
      <c r="NY498" s="1">
        <f>LH498</f>
        <v/>
      </c>
      <c r="NZ498" s="79">
        <f>(NW498*((NY498-1)*0.98))-((1-NW498)*1)</f>
        <v/>
      </c>
      <c r="OA498" s="34">
        <f>IF(LR498&lt;0.9,0,IF(AND(LR498&gt;1.1),0,1))</f>
        <v/>
      </c>
      <c r="OB498" s="34">
        <f>IF(LS498&lt;0.9,0,IF(AND(LS498&gt;1.1),0,1))</f>
        <v/>
      </c>
      <c r="OC498" s="32">
        <f>IF(NV498&gt;99,1,0)</f>
        <v/>
      </c>
      <c r="OD498" s="32">
        <f>IF(NZ498&gt;0.0799,1,0)</f>
        <v/>
      </c>
      <c r="OE498" s="32">
        <f>IF(NZ498&gt;OM498,1,0)</f>
        <v/>
      </c>
      <c r="OF498" s="32">
        <f>OC498+OD498+OE498+OA498+OB498</f>
        <v/>
      </c>
      <c r="OG498" s="1">
        <f>ND498+NF498+NH498+NJ498+NL498+NN498+NP498+NR498</f>
        <v/>
      </c>
      <c r="OH498" s="1">
        <f>NE498+NG498+NI498+NK498+NM498+NO498+NQ498+NS498</f>
        <v/>
      </c>
      <c r="OI498" s="1">
        <f>OG498+OH498</f>
        <v/>
      </c>
      <c r="OJ498" s="33">
        <f>OG498/(OG498+OH498)</f>
        <v/>
      </c>
      <c r="OK498" s="3">
        <f>1/OJ498</f>
        <v/>
      </c>
      <c r="OL498" s="1">
        <f>LI498</f>
        <v/>
      </c>
      <c r="OM498" s="79">
        <f>(OJ498*((OL498-1)*0.98))-((1-OJ498)*1)</f>
        <v/>
      </c>
      <c r="ON498" s="34">
        <f>IF(LR498&lt;0.9,0,IF(AND(LR498&gt;1.1),0,1))</f>
        <v/>
      </c>
      <c r="OO498" s="34">
        <f>IF(LS498&lt;0.9,0,IF(AND(LS498&gt;1.1),0,1))</f>
        <v/>
      </c>
      <c r="OP498" s="32">
        <f>IF(OI498&gt;99,1,0)</f>
        <v/>
      </c>
      <c r="OQ498" s="32">
        <f>IF(OM498&gt;0.0799,1,0)</f>
        <v/>
      </c>
      <c r="OR498" s="32">
        <f>IF(OM498&gt;OZ498,1,0)</f>
        <v/>
      </c>
      <c r="OS498" s="32">
        <f>OP498+OQ498+OR498+ON498+OO498</f>
        <v/>
      </c>
      <c r="OT498">
        <f>IF(OF498=5,"BackHome0-0",IF(AND(OS498=5),"BackAway0-0",""))</f>
        <v/>
      </c>
      <c r="OU498">
        <f>IF(OF498=5,KN498,IF(AND(OS498=5),KO498,""))</f>
        <v/>
      </c>
      <c r="OV498">
        <f>IF(OF498=5,"Match Odds",IF(AND(OS498=5),"Match Odds",""))</f>
        <v/>
      </c>
      <c r="OW498">
        <f>IF(OF498=5,KP498,IF(AND(OS498=5),KP498,""))</f>
        <v/>
      </c>
      <c r="OX498">
        <f>IF(OF498=5,"MATCH_ODDS",IF(AND(OS498=5),"MATCH_ODDS",""))</f>
        <v/>
      </c>
      <c r="OY498">
        <f>IF(OF498=5,"BACK",IF(AND(OS498=5),"BACK",""))</f>
        <v/>
      </c>
    </row>
    <row r="499" ht="16.5" customHeight="1" thickBot="1" thickTop="1">
      <c r="A499" s="2" t="n"/>
      <c r="KN499" s="1">
        <f>IF(INDEX(#REF!,MATCH('HT 0-0'!D499,#REF!,0))=INDEX(#REF!,MATCH('HT 0-0'!D499,#REF!,0)),INDEX(#REF!,MATCH('HT 0-0'!D499,#REF!,0)),"ERROR")</f>
        <v/>
      </c>
      <c r="KO499" s="1">
        <f>IF(INDEX(#REF!,MATCH('HT 0-0'!E499,#REF!,0))=INDEX(#REF!,MATCH('HT 0-0'!E499,#REF!,0)),INDEX(#REF!,MATCH('HT 0-0'!E499,#REF!,0)),"ERROR")</f>
        <v/>
      </c>
      <c r="KP499" s="1">
        <f>KN499&amp;" v "&amp;KO499</f>
        <v/>
      </c>
      <c r="KQ499">
        <f>B499&amp;"_"&amp;C499</f>
        <v/>
      </c>
      <c r="KR499" s="1">
        <f>IF((HW499/KK499)&lt;0.335,"G",IF((HW499/KK499)&gt;0.67,"R","A"))</f>
        <v/>
      </c>
      <c r="KS499" s="1">
        <f>IF((HX499/KK499)&lt;0.335,"G",IF((HX499/KK499)&gt;0.67,"R","A"))</f>
        <v/>
      </c>
      <c r="KT499" s="1">
        <f>IF((IH499/KK499)&lt;0.335,"G",IF((IH499/KK499)&gt;0.67,"R","A"))</f>
        <v/>
      </c>
      <c r="KU499" s="1">
        <f>IF((II499/KK499)&lt;0.335,"G",IF((II499/KK499)&gt;0.67,"R","A"))</f>
        <v/>
      </c>
      <c r="KV499" s="1">
        <f>IF((HZ499/KK499)&lt;0.335,"G",IF((HZ499/KK499)&gt;0.67,"R","A"))</f>
        <v/>
      </c>
      <c r="KW499" s="1">
        <f>IF((HY499/KK499)&lt;0.335,"G",IF((HY499/KK499)&gt;0.67,"R","A"))</f>
        <v/>
      </c>
      <c r="KX499" s="1">
        <f>IF((IK499/KK499)&lt;0.335,"G",IF((IK499/KK499)&gt;0.67,"R","A"))</f>
        <v/>
      </c>
      <c r="KY499" s="1">
        <f>IF((IJ499/KK499)&lt;0.335,"G",IF((IJ499/KK499)&gt;0.67,"R","A"))</f>
        <v/>
      </c>
      <c r="KZ499" s="1">
        <f>IF((HQ499/KK499)&lt;0.335,"G",IF((HQ499/KK499)&gt;0.67,"R","A"))</f>
        <v/>
      </c>
      <c r="LA499" s="1">
        <f>IF((IB499/KK499)&lt;0.335,"G",IF((IB499/KK499)&gt;0.67,"R","A"))</f>
        <v/>
      </c>
      <c r="LB499">
        <f>IF(LQ499="0-0",INDEX(Scrape!#REF!,MATCH('HT 0-0'!KP499,Scrape!$B:$B,0)),"")</f>
        <v/>
      </c>
      <c r="LC499">
        <f>IF(LQ499="0-0",INDEX(Scrape!$A:$A,MATCH('HT 0-0'!KP499,Scrape!$B:$B,0)),"")</f>
        <v/>
      </c>
      <c r="LD499">
        <f>IF(LQ499="0-0",INDEX(Scrape!$B:$B,MATCH('HT 0-0'!KP499,Scrape!$B:$B,0)),"")</f>
        <v/>
      </c>
      <c r="LE499">
        <f>IF(LQ499="0-0",INDEX(Scrape!$C:$C,MATCH('HT 0-0'!KP499,Scrape!$B:$B,0)),"")</f>
        <v/>
      </c>
      <c r="LF499">
        <f>IF(LQ499="0-0",INDEX(Scrape!$D:$D,MATCH('HT 0-0'!KP499,Scrape!$B:$B,0)),"")</f>
        <v/>
      </c>
      <c r="LG499">
        <f>IF(LQ499="0-0",INDEX(Scrape!$E:$E,MATCH('HT 0-0'!KP499,Scrape!$B:$B,0)),"")</f>
        <v/>
      </c>
      <c r="LH499">
        <f>IF(LQ499="0-0",INDEX(Scrape!$F:$F,MATCH('HT 0-0'!KP499,Scrape!$B:$B,0)),"")</f>
        <v/>
      </c>
      <c r="LI499">
        <f>IF(LQ499="0-0",INDEX(Scrape!$G:$G,MATCH('HT 0-0'!KP499,Scrape!$B:$B,0)),"")</f>
        <v/>
      </c>
      <c r="LJ499">
        <f>IF(LQ499="0-0",INDEX(Scrape!$H:$H,MATCH('HT 0-0'!KP499,Scrape!$B:$B,0)),"")</f>
        <v/>
      </c>
      <c r="LK499">
        <f>IF(LQ499="0-0",INDEX(Scrape!$I:$I,MATCH('HT 0-0'!KP499,Scrape!$B:$B,0)),"")</f>
        <v/>
      </c>
      <c r="LL499">
        <f>IF(LQ499="0-0",INDEX(Scrape!$J:$J,MATCH('HT 0-0'!KP499,Scrape!$B:$B,0)),"")</f>
        <v/>
      </c>
      <c r="LM499">
        <f>IF(LQ499="0-0",INDEX(Scrape!$K:$K,MATCH('HT 0-0'!KP499,Scrape!$B:$B,0)),"")</f>
        <v/>
      </c>
      <c r="LN499">
        <f>IF(LQ499="0-0",INDEX(Scrape!$L:$L,MATCH('HT 0-0'!KP499,Scrape!$B:$B,0)),"")</f>
        <v/>
      </c>
      <c r="LO499">
        <f>IF(LQ499="0-0",INDEX(Scrape!$M:$M,MATCH('HT 0-0'!KP499,Scrape!$B:$B,0)),"")</f>
        <v/>
      </c>
      <c r="LP499">
        <f>IF(LQ499="0-0",INDEX(Scrape!$N:$N,MATCH('HT 0-0'!KP499,Scrape!$B:$B,0)),"")</f>
        <v/>
      </c>
      <c r="LQ499">
        <f>INDEX(Scrape!$O:$O,MATCH('HT 0-0'!KP499,Scrape!$B:$B,0))</f>
        <v/>
      </c>
      <c r="LR499">
        <f>(1/LJ499)+(1/LI499)+(1/LH499)</f>
        <v/>
      </c>
      <c r="LS499">
        <f>(1/LG499)+(1/LF499)+(1/LE499)</f>
        <v/>
      </c>
      <c r="LT499" s="8">
        <f>IF(INDEX(#REF!,MATCH(KQ499,#REF!,0))=INDEX(#REF!,MATCH(KQ499,#REF!,0)),INDEX(#REF!,MATCH(KQ499,#REF!,0)),"ERROR")</f>
        <v/>
      </c>
      <c r="LU499" s="4">
        <f>IF(KR499="G",2,IF(KR499="R",0.5,IF(KR499="A",1)))</f>
        <v/>
      </c>
      <c r="LV499" s="4">
        <f>IF(KS499="G",0.5,IF(KS499="R",2,IF(KS499="A",1)))</f>
        <v/>
      </c>
      <c r="LW499" s="4">
        <f>IF(KT499="G",2,IF(KT499="R",0.5,IF(KT499="A",1)))</f>
        <v/>
      </c>
      <c r="LX499" s="4">
        <f>IF(KU499="G",0.5,IF(KU499="R",2,IF(KU499="A",1)))</f>
        <v/>
      </c>
      <c r="LY499" s="7">
        <f>(LK499*(LU499+LX499)+(LL499*(LU499+LX499)))</f>
        <v/>
      </c>
      <c r="LZ499" s="7">
        <f>(LN499*(LV499+LW499)+(LO499*(LV499+LW499)))</f>
        <v/>
      </c>
      <c r="MA499" s="11">
        <f>LY499-LZ499</f>
        <v/>
      </c>
      <c r="MB499" s="5">
        <f>MA499+2</f>
        <v/>
      </c>
      <c r="MC499" s="6">
        <f>MA499-2</f>
        <v/>
      </c>
      <c r="MD499" s="4">
        <f>LE499</f>
        <v/>
      </c>
      <c r="ME499" s="9">
        <f>IF(MD499=0,1000,MD499+0.75)</f>
        <v/>
      </c>
      <c r="MF499" s="10">
        <f>IF(MD499=0,0,MD499-0.75)</f>
        <v/>
      </c>
      <c r="MG499" s="4">
        <f>((LM499*(LU499+LX499))-((LP499*(LV499+LW499))))</f>
        <v/>
      </c>
      <c r="MH499" s="9">
        <f>MG499*1.2</f>
        <v/>
      </c>
      <c r="MI499" s="10">
        <f>MG499*0.8</f>
        <v/>
      </c>
      <c r="MJ499">
        <f>IFERROR(OT499,"")</f>
        <v/>
      </c>
      <c r="MK499">
        <f>IFERROR(OU499,"")</f>
        <v/>
      </c>
      <c r="ML499">
        <f>IFERROR(OV499,"")</f>
        <v/>
      </c>
      <c r="MM499">
        <f>IFERROR(OW499,"")</f>
        <v/>
      </c>
      <c r="MN499">
        <f>IFERROR(OX499,"")</f>
        <v/>
      </c>
      <c r="MO499">
        <f>IFERROR(OY499,"")</f>
        <v/>
      </c>
      <c r="MP499" s="1">
        <f>COUNTIFS(#REF!,LT499,#REF!,1,#REF!,"&gt;="&amp;MC499,#REF!,"&lt;="&amp;MB499,#REF!,"&lt;="&amp;ME499,#REF!,"&gt;="&amp;MF499,#REF!,"="&amp;KV499,#REF!,"="&amp;KX499)</f>
        <v/>
      </c>
      <c r="MQ499" s="1">
        <f>COUNTIFS(#REF!,LT499,#REF!,0,#REF!,"&gt;="&amp;MC499,#REF!,"&lt;="&amp;MB499,#REF!,"&lt;="&amp;ME499,#REF!,"&gt;="&amp;MF499,#REF!,"="&amp;KV499,#REF!,"="&amp;KX499)</f>
        <v/>
      </c>
      <c r="MR499" s="1">
        <f>COUNTIFS(#REF!,LT499,#REF!,1,#REF!,"&gt;="&amp;MC499,#REF!,"&lt;="&amp;MB499,#REF!,"&lt;="&amp;ME499,#REF!,"&gt;="&amp;MF499,#REF!,"="&amp;KW499,#REF!,"="&amp;KY499)</f>
        <v/>
      </c>
      <c r="MS499" s="1">
        <f>COUNTIFS(#REF!,LT499,#REF!,0,#REF!,"&gt;="&amp;MC499,#REF!,"&lt;="&amp;MB499,#REF!,"&lt;="&amp;ME499,#REF!,"&gt;="&amp;MF499,#REF!,"="&amp;KW499,#REF!,"="&amp;KY499)</f>
        <v/>
      </c>
      <c r="MT499" s="1">
        <f>COUNTIFS(#REF!,LT499,#REF!,1,#REF!,"&gt;="&amp;MI499,#REF!,"&lt;="&amp;MH499,#REF!,"&lt;="&amp;ME499,#REF!,"&gt;="&amp;MF499)</f>
        <v/>
      </c>
      <c r="MU499" s="1">
        <f>COUNTIFS(#REF!,LT499,#REF!,0,#REF!,"&gt;="&amp;MI499,#REF!,"&lt;="&amp;MH499,#REF!,"&lt;="&amp;ME499,#REF!,"&gt;="&amp;MF499)</f>
        <v/>
      </c>
      <c r="MV499" s="1">
        <f>COUNTIFS(#REF!,LT499,#REF!,1,#REF!,"&gt;="&amp;MI499,#REF!,"&lt;="&amp;MH499,#REF!,"="&amp;KZ499,#REF!,"="&amp;LA499,#REF!,"&lt;="&amp;ME499,#REF!,"&gt;="&amp;MF499)</f>
        <v/>
      </c>
      <c r="MW499" s="1">
        <f>COUNTIFS(#REF!,LT499,#REF!,0,#REF!,"&gt;="&amp;MI499,#REF!,"&lt;="&amp;MH499,#REF!,"="&amp;KZ499,#REF!,"="&amp;LA499,#REF!,"&lt;="&amp;ME499,#REF!,"&gt;="&amp;MF499)</f>
        <v/>
      </c>
      <c r="MX499" s="1">
        <f>COUNTIFS(#REF!,LT499,#REF!,1,#REF!,"&gt;="&amp;MC499,#REF!,"&lt;="&amp;MB499,#REF!,"&lt;="&amp;ME499,#REF!,"&gt;="&amp;MF499)</f>
        <v/>
      </c>
      <c r="MY499" s="1">
        <f>COUNTIFS(#REF!,LT499,#REF!,0,#REF!,"&gt;="&amp;MC499,#REF!,"&lt;="&amp;MB499,#REF!,"&lt;="&amp;ME499,#REF!,"&gt;="&amp;MF499)</f>
        <v/>
      </c>
      <c r="MZ499" s="1">
        <f>COUNTIFS(#REF!,LT499,#REF!,1,#REF!,"&lt;="&amp;ME499,#REF!,"&gt;="&amp;MF499,#REF!,"="&amp;KV499,#REF!,"="&amp;KX499)</f>
        <v/>
      </c>
      <c r="NA499" s="1">
        <f>COUNTIFS(#REF!,LT499,#REF!,0,#REF!,"&lt;="&amp;ME499,#REF!,"&gt;="&amp;MF499,#REF!,"="&amp;KV499,#REF!,"="&amp;KX499)</f>
        <v/>
      </c>
      <c r="NB499" s="1">
        <f>COUNTIFS(#REF!,LT499,#REF!,1,#REF!,"&lt;="&amp;ME499,#REF!,"&gt;="&amp;MF499,#REF!,"="&amp;KW499,#REF!,"="&amp;KY499)</f>
        <v/>
      </c>
      <c r="NC499" s="1">
        <f>COUNTIFS(#REF!,LT499,#REF!,0,#REF!,"&lt;="&amp;ME499,#REF!,"&gt;="&amp;MF499,#REF!,"="&amp;KW499,#REF!,"="&amp;KY499)</f>
        <v/>
      </c>
      <c r="ND499" s="1">
        <f>COUNTIFS(#REF!,LT499,#REF!,1,#REF!,"&gt;="&amp;MC499,#REF!,"&lt;="&amp;MB499,#REF!,"&lt;="&amp;ME499,#REF!,"&gt;="&amp;MF499,#REF!,"="&amp;KV499,#REF!,"="&amp;KX499)</f>
        <v/>
      </c>
      <c r="NE499" s="1">
        <f>COUNTIFS(#REF!,LT499,#REF!,0,#REF!,"&gt;="&amp;MC499,#REF!,"&lt;="&amp;MB499,#REF!,"&lt;="&amp;ME499,#REF!,"&gt;="&amp;MF499,#REF!,"="&amp;KV499,#REF!,"="&amp;KX499)</f>
        <v/>
      </c>
      <c r="NF499" s="1">
        <f>COUNTIFS(#REF!,LT499,#REF!,1,#REF!,"&gt;="&amp;MC499,#REF!,"&lt;="&amp;MB499,#REF!,"&lt;="&amp;ME499,#REF!,"&gt;="&amp;MF499,#REF!,"="&amp;KW499,#REF!,"="&amp;KY499)</f>
        <v/>
      </c>
      <c r="NG499" s="1">
        <f>COUNTIFS(#REF!,LT499,#REF!,0,#REF!,"&gt;="&amp;MC499,#REF!,"&lt;="&amp;MB499,#REF!,"&lt;="&amp;ME499,#REF!,"&gt;="&amp;MF499,#REF!,"="&amp;KW499,#REF!,"="&amp;KY499)</f>
        <v/>
      </c>
      <c r="NH499" s="1">
        <f>COUNTIFS(#REF!,LT499,#REF!,1,#REF!,"&gt;="&amp;MC499,#REF!,"&lt;="&amp;MB499,#REF!,"&lt;="&amp;ME499,#REF!,"&gt;="&amp;MF499,#REF!,"="&amp;KZ499,#REF!,"="&amp;LA499)</f>
        <v/>
      </c>
      <c r="NI499" s="1">
        <f>COUNTIFS(#REF!,LT499,#REF!,0,#REF!,"&gt;="&amp;MC499,#REF!,"&lt;="&amp;MB499,#REF!,"&lt;="&amp;ME499,#REF!,"&gt;="&amp;MF499,#REF!,"="&amp;KZ499,#REF!,"="&amp;LA499)</f>
        <v/>
      </c>
      <c r="NJ499" s="1">
        <f>COUNTIFS(#REF!,LT499,#REF!,1,#REF!,"&gt;="&amp;MI499,#REF!,"&lt;="&amp;MH499,#REF!,"&lt;="&amp;ME499,#REF!,"&gt;="&amp;MF499)</f>
        <v/>
      </c>
      <c r="NK499" s="1">
        <f>COUNTIFS(#REF!,LT499,#REF!,0,#REF!,"&gt;="&amp;MI499,#REF!,"&lt;="&amp;MH499,#REF!,"&lt;="&amp;ME499,#REF!,"&gt;="&amp;MF499)</f>
        <v/>
      </c>
      <c r="NL499" s="1">
        <f>COUNTIFS(#REF!,LT499,#REF!,1,#REF!,"&gt;="&amp;MI499,#REF!,"&lt;="&amp;MH499,#REF!,"="&amp;KZ499,#REF!,"="&amp;LA499,#REF!,"&lt;="&amp;ME499,#REF!,"&gt;="&amp;MF499)</f>
        <v/>
      </c>
      <c r="NM499" s="1">
        <f>COUNTIFS(#REF!,LT499,#REF!,0,#REF!,"&gt;="&amp;MI499,#REF!,"&lt;="&amp;MH499,#REF!,"="&amp;KZ499,#REF!,"="&amp;LA499,#REF!,"&lt;="&amp;ME499,#REF!,"&gt;="&amp;MF499)</f>
        <v/>
      </c>
      <c r="NN499" s="1">
        <f>COUNTIFS(#REF!,LT499,#REF!,1,#REF!,"&gt;="&amp;MC499,#REF!,"&lt;="&amp;MB499,#REF!,"&lt;="&amp;ME499,#REF!,"&gt;="&amp;MF499)</f>
        <v/>
      </c>
      <c r="NO499" s="1">
        <f>COUNTIFS(#REF!,LT499,#REF!,0,#REF!,"&gt;="&amp;MC499,#REF!,"&lt;="&amp;MB499,#REF!,"&lt;="&amp;ME499,#REF!,"&gt;="&amp;MF499)</f>
        <v/>
      </c>
      <c r="NP499" s="1">
        <f>COUNTIFS(#REF!,LT499,#REF!,1,#REF!,"&lt;="&amp;ME499,#REF!,"&gt;="&amp;MF499,#REF!,"="&amp;KV499,#REF!,"="&amp;KX499)</f>
        <v/>
      </c>
      <c r="NQ499" s="1">
        <f>COUNTIFS(#REF!,LT499,#REF!,0,#REF!,"&lt;="&amp;ME499,#REF!,"&gt;="&amp;MF499,#REF!,"="&amp;KV499,#REF!,"="&amp;KX499)</f>
        <v/>
      </c>
      <c r="NR499" s="1">
        <f>COUNTIFS(#REF!,LT499,#REF!,1,#REF!,"&lt;="&amp;ME499,#REF!,"&gt;="&amp;MF499,#REF!,"="&amp;KW499,#REF!,"="&amp;KY499)</f>
        <v/>
      </c>
      <c r="NS499" s="1">
        <f>COUNTIFS(#REF!,LT499,#REF!,0,#REF!,"&lt;="&amp;ME499,#REF!,"&gt;="&amp;MF499,#REF!,"="&amp;KW499,#REF!,"="&amp;KY499)</f>
        <v/>
      </c>
      <c r="NT499" s="1">
        <f>MP499+MR499+MT499+MV499+MX499+MZ499+NB499</f>
        <v/>
      </c>
      <c r="NU499" s="1">
        <f>MQ499+MS499+MU499+MW499+MY499+NA499+NC499</f>
        <v/>
      </c>
      <c r="NV499" s="1">
        <f>NT499+NU499</f>
        <v/>
      </c>
      <c r="NW499" s="33">
        <f>NT499/(NT499+NU499)</f>
        <v/>
      </c>
      <c r="NX499" s="3">
        <f>1/NW499</f>
        <v/>
      </c>
      <c r="NY499" s="1">
        <f>LH499</f>
        <v/>
      </c>
      <c r="NZ499" s="79">
        <f>(NW499*((NY499-1)*0.98))-((1-NW499)*1)</f>
        <v/>
      </c>
      <c r="OA499" s="34">
        <f>IF(LR499&lt;0.9,0,IF(AND(LR499&gt;1.1),0,1))</f>
        <v/>
      </c>
      <c r="OB499" s="34">
        <f>IF(LS499&lt;0.9,0,IF(AND(LS499&gt;1.1),0,1))</f>
        <v/>
      </c>
      <c r="OC499" s="32">
        <f>IF(NV499&gt;99,1,0)</f>
        <v/>
      </c>
      <c r="OD499" s="32">
        <f>IF(NZ499&gt;0.0799,1,0)</f>
        <v/>
      </c>
      <c r="OE499" s="32">
        <f>IF(NZ499&gt;OM499,1,0)</f>
        <v/>
      </c>
      <c r="OF499" s="32">
        <f>OC499+OD499+OE499+OA499+OB499</f>
        <v/>
      </c>
      <c r="OG499" s="1">
        <f>ND499+NF499+NH499+NJ499+NL499+NN499+NP499+NR499</f>
        <v/>
      </c>
      <c r="OH499" s="1">
        <f>NE499+NG499+NI499+NK499+NM499+NO499+NQ499+NS499</f>
        <v/>
      </c>
      <c r="OI499" s="1">
        <f>OG499+OH499</f>
        <v/>
      </c>
      <c r="OJ499" s="33">
        <f>OG499/(OG499+OH499)</f>
        <v/>
      </c>
      <c r="OK499" s="3">
        <f>1/OJ499</f>
        <v/>
      </c>
      <c r="OL499" s="1">
        <f>LI499</f>
        <v/>
      </c>
      <c r="OM499" s="79">
        <f>(OJ499*((OL499-1)*0.98))-((1-OJ499)*1)</f>
        <v/>
      </c>
      <c r="ON499" s="34">
        <f>IF(LR499&lt;0.9,0,IF(AND(LR499&gt;1.1),0,1))</f>
        <v/>
      </c>
      <c r="OO499" s="34">
        <f>IF(LS499&lt;0.9,0,IF(AND(LS499&gt;1.1),0,1))</f>
        <v/>
      </c>
      <c r="OP499" s="32">
        <f>IF(OI499&gt;99,1,0)</f>
        <v/>
      </c>
      <c r="OQ499" s="32">
        <f>IF(OM499&gt;0.0799,1,0)</f>
        <v/>
      </c>
      <c r="OR499" s="32">
        <f>IF(OM499&gt;OZ499,1,0)</f>
        <v/>
      </c>
      <c r="OS499" s="32">
        <f>OP499+OQ499+OR499+ON499+OO499</f>
        <v/>
      </c>
      <c r="OT499">
        <f>IF(OF499=5,"BackHome0-0",IF(AND(OS499=5),"BackAway0-0",""))</f>
        <v/>
      </c>
      <c r="OU499">
        <f>IF(OF499=5,KN499,IF(AND(OS499=5),KO499,""))</f>
        <v/>
      </c>
      <c r="OV499">
        <f>IF(OF499=5,"Match Odds",IF(AND(OS499=5),"Match Odds",""))</f>
        <v/>
      </c>
      <c r="OW499">
        <f>IF(OF499=5,KP499,IF(AND(OS499=5),KP499,""))</f>
        <v/>
      </c>
      <c r="OX499">
        <f>IF(OF499=5,"MATCH_ODDS",IF(AND(OS499=5),"MATCH_ODDS",""))</f>
        <v/>
      </c>
      <c r="OY499">
        <f>IF(OF499=5,"BACK",IF(AND(OS499=5),"BACK",""))</f>
        <v/>
      </c>
    </row>
    <row r="500" ht="16.5" customHeight="1" thickBot="1" thickTop="1">
      <c r="A500" s="2" t="n"/>
      <c r="KN500" s="1">
        <f>IF(INDEX(#REF!,MATCH('HT 0-0'!D500,#REF!,0))=INDEX(#REF!,MATCH('HT 0-0'!D500,#REF!,0)),INDEX(#REF!,MATCH('HT 0-0'!D500,#REF!,0)),"ERROR")</f>
        <v/>
      </c>
      <c r="KO500" s="1">
        <f>IF(INDEX(#REF!,MATCH('HT 0-0'!E500,#REF!,0))=INDEX(#REF!,MATCH('HT 0-0'!E500,#REF!,0)),INDEX(#REF!,MATCH('HT 0-0'!E500,#REF!,0)),"ERROR")</f>
        <v/>
      </c>
      <c r="KP500" s="1">
        <f>KN500&amp;" v "&amp;KO500</f>
        <v/>
      </c>
      <c r="KQ500">
        <f>B500&amp;"_"&amp;C500</f>
        <v/>
      </c>
      <c r="KR500" s="1">
        <f>IF((HW500/KK500)&lt;0.335,"G",IF((HW500/KK500)&gt;0.67,"R","A"))</f>
        <v/>
      </c>
      <c r="KS500" s="1">
        <f>IF((HX500/KK500)&lt;0.335,"G",IF((HX500/KK500)&gt;0.67,"R","A"))</f>
        <v/>
      </c>
      <c r="KT500" s="1">
        <f>IF((IH500/KK500)&lt;0.335,"G",IF((IH500/KK500)&gt;0.67,"R","A"))</f>
        <v/>
      </c>
      <c r="KU500" s="1">
        <f>IF((II500/KK500)&lt;0.335,"G",IF((II500/KK500)&gt;0.67,"R","A"))</f>
        <v/>
      </c>
      <c r="KV500" s="1">
        <f>IF((HZ500/KK500)&lt;0.335,"G",IF((HZ500/KK500)&gt;0.67,"R","A"))</f>
        <v/>
      </c>
      <c r="KW500" s="1">
        <f>IF((HY500/KK500)&lt;0.335,"G",IF((HY500/KK500)&gt;0.67,"R","A"))</f>
        <v/>
      </c>
      <c r="KX500" s="1">
        <f>IF((IK500/KK500)&lt;0.335,"G",IF((IK500/KK500)&gt;0.67,"R","A"))</f>
        <v/>
      </c>
      <c r="KY500" s="1">
        <f>IF((IJ500/KK500)&lt;0.335,"G",IF((IJ500/KK500)&gt;0.67,"R","A"))</f>
        <v/>
      </c>
      <c r="KZ500" s="1">
        <f>IF((HQ500/KK500)&lt;0.335,"G",IF((HQ500/KK500)&gt;0.67,"R","A"))</f>
        <v/>
      </c>
      <c r="LA500" s="1">
        <f>IF((IB500/KK500)&lt;0.335,"G",IF((IB500/KK500)&gt;0.67,"R","A"))</f>
        <v/>
      </c>
      <c r="LB500">
        <f>IF(LQ500="0-0",INDEX(Scrape!#REF!,MATCH('HT 0-0'!KP500,Scrape!$B:$B,0)),"")</f>
        <v/>
      </c>
      <c r="LC500">
        <f>IF(LQ500="0-0",INDEX(Scrape!$A:$A,MATCH('HT 0-0'!KP500,Scrape!$B:$B,0)),"")</f>
        <v/>
      </c>
      <c r="LD500">
        <f>IF(LQ500="0-0",INDEX(Scrape!$B:$B,MATCH('HT 0-0'!KP500,Scrape!$B:$B,0)),"")</f>
        <v/>
      </c>
      <c r="LE500">
        <f>IF(LQ500="0-0",INDEX(Scrape!$C:$C,MATCH('HT 0-0'!KP500,Scrape!$B:$B,0)),"")</f>
        <v/>
      </c>
      <c r="LF500">
        <f>IF(LQ500="0-0",INDEX(Scrape!$D:$D,MATCH('HT 0-0'!KP500,Scrape!$B:$B,0)),"")</f>
        <v/>
      </c>
      <c r="LG500">
        <f>IF(LQ500="0-0",INDEX(Scrape!$E:$E,MATCH('HT 0-0'!KP500,Scrape!$B:$B,0)),"")</f>
        <v/>
      </c>
      <c r="LH500">
        <f>IF(LQ500="0-0",INDEX(Scrape!$F:$F,MATCH('HT 0-0'!KP500,Scrape!$B:$B,0)),"")</f>
        <v/>
      </c>
      <c r="LI500">
        <f>IF(LQ500="0-0",INDEX(Scrape!$G:$G,MATCH('HT 0-0'!KP500,Scrape!$B:$B,0)),"")</f>
        <v/>
      </c>
      <c r="LJ500">
        <f>IF(LQ500="0-0",INDEX(Scrape!$H:$H,MATCH('HT 0-0'!KP500,Scrape!$B:$B,0)),"")</f>
        <v/>
      </c>
      <c r="LK500">
        <f>IF(LQ500="0-0",INDEX(Scrape!$I:$I,MATCH('HT 0-0'!KP500,Scrape!$B:$B,0)),"")</f>
        <v/>
      </c>
      <c r="LL500">
        <f>IF(LQ500="0-0",INDEX(Scrape!$J:$J,MATCH('HT 0-0'!KP500,Scrape!$B:$B,0)),"")</f>
        <v/>
      </c>
      <c r="LM500">
        <f>IF(LQ500="0-0",INDEX(Scrape!$K:$K,MATCH('HT 0-0'!KP500,Scrape!$B:$B,0)),"")</f>
        <v/>
      </c>
      <c r="LN500">
        <f>IF(LQ500="0-0",INDEX(Scrape!$L:$L,MATCH('HT 0-0'!KP500,Scrape!$B:$B,0)),"")</f>
        <v/>
      </c>
      <c r="LO500">
        <f>IF(LQ500="0-0",INDEX(Scrape!$M:$M,MATCH('HT 0-0'!KP500,Scrape!$B:$B,0)),"")</f>
        <v/>
      </c>
      <c r="LP500">
        <f>IF(LQ500="0-0",INDEX(Scrape!$N:$N,MATCH('HT 0-0'!KP500,Scrape!$B:$B,0)),"")</f>
        <v/>
      </c>
      <c r="LQ500">
        <f>INDEX(Scrape!$O:$O,MATCH('HT 0-0'!KP500,Scrape!$B:$B,0))</f>
        <v/>
      </c>
      <c r="LR500">
        <f>(1/LJ500)+(1/LI500)+(1/LH500)</f>
        <v/>
      </c>
      <c r="LS500">
        <f>(1/LG500)+(1/LF500)+(1/LE500)</f>
        <v/>
      </c>
      <c r="LT500" s="8">
        <f>IF(INDEX(#REF!,MATCH(KQ500,#REF!,0))=INDEX(#REF!,MATCH(KQ500,#REF!,0)),INDEX(#REF!,MATCH(KQ500,#REF!,0)),"ERROR")</f>
        <v/>
      </c>
      <c r="LU500" s="4">
        <f>IF(KR500="G",2,IF(KR500="R",0.5,IF(KR500="A",1)))</f>
        <v/>
      </c>
      <c r="LV500" s="4">
        <f>IF(KS500="G",0.5,IF(KS500="R",2,IF(KS500="A",1)))</f>
        <v/>
      </c>
      <c r="LW500" s="4">
        <f>IF(KT500="G",2,IF(KT500="R",0.5,IF(KT500="A",1)))</f>
        <v/>
      </c>
      <c r="LX500" s="4">
        <f>IF(KU500="G",0.5,IF(KU500="R",2,IF(KU500="A",1)))</f>
        <v/>
      </c>
      <c r="LY500" s="7">
        <f>(LK500*(LU500+LX500)+(LL500*(LU500+LX500)))</f>
        <v/>
      </c>
      <c r="LZ500" s="7">
        <f>(LN500*(LV500+LW500)+(LO500*(LV500+LW500)))</f>
        <v/>
      </c>
      <c r="MA500" s="11">
        <f>LY500-LZ500</f>
        <v/>
      </c>
      <c r="MB500" s="5">
        <f>MA500+2</f>
        <v/>
      </c>
      <c r="MC500" s="6">
        <f>MA500-2</f>
        <v/>
      </c>
      <c r="MD500" s="4">
        <f>LE500</f>
        <v/>
      </c>
      <c r="ME500" s="9">
        <f>IF(MD500=0,1000,MD500+0.75)</f>
        <v/>
      </c>
      <c r="MF500" s="10">
        <f>IF(MD500=0,0,MD500-0.75)</f>
        <v/>
      </c>
      <c r="MG500" s="4">
        <f>((LM500*(LU500+LX500))-((LP500*(LV500+LW500))))</f>
        <v/>
      </c>
      <c r="MH500" s="9">
        <f>MG500*1.2</f>
        <v/>
      </c>
      <c r="MI500" s="10">
        <f>MG500*0.8</f>
        <v/>
      </c>
      <c r="MJ500">
        <f>IFERROR(OT500,"")</f>
        <v/>
      </c>
      <c r="MK500">
        <f>IFERROR(OU500,"")</f>
        <v/>
      </c>
      <c r="ML500">
        <f>IFERROR(OV500,"")</f>
        <v/>
      </c>
      <c r="MM500">
        <f>IFERROR(OW500,"")</f>
        <v/>
      </c>
      <c r="MN500">
        <f>IFERROR(OX500,"")</f>
        <v/>
      </c>
      <c r="MO500">
        <f>IFERROR(OY500,"")</f>
        <v/>
      </c>
      <c r="MP500" s="1">
        <f>COUNTIFS(#REF!,LT500,#REF!,1,#REF!,"&gt;="&amp;MC500,#REF!,"&lt;="&amp;MB500,#REF!,"&lt;="&amp;ME500,#REF!,"&gt;="&amp;MF500,#REF!,"="&amp;KV500,#REF!,"="&amp;KX500)</f>
        <v/>
      </c>
      <c r="MQ500" s="1">
        <f>COUNTIFS(#REF!,LT500,#REF!,0,#REF!,"&gt;="&amp;MC500,#REF!,"&lt;="&amp;MB500,#REF!,"&lt;="&amp;ME500,#REF!,"&gt;="&amp;MF500,#REF!,"="&amp;KV500,#REF!,"="&amp;KX500)</f>
        <v/>
      </c>
      <c r="MR500" s="1">
        <f>COUNTIFS(#REF!,LT500,#REF!,1,#REF!,"&gt;="&amp;MC500,#REF!,"&lt;="&amp;MB500,#REF!,"&lt;="&amp;ME500,#REF!,"&gt;="&amp;MF500,#REF!,"="&amp;KW500,#REF!,"="&amp;KY500)</f>
        <v/>
      </c>
      <c r="MS500" s="1">
        <f>COUNTIFS(#REF!,LT500,#REF!,0,#REF!,"&gt;="&amp;MC500,#REF!,"&lt;="&amp;MB500,#REF!,"&lt;="&amp;ME500,#REF!,"&gt;="&amp;MF500,#REF!,"="&amp;KW500,#REF!,"="&amp;KY500)</f>
        <v/>
      </c>
      <c r="MT500" s="1">
        <f>COUNTIFS(#REF!,LT500,#REF!,1,#REF!,"&gt;="&amp;MI500,#REF!,"&lt;="&amp;MH500,#REF!,"&lt;="&amp;ME500,#REF!,"&gt;="&amp;MF500)</f>
        <v/>
      </c>
      <c r="MU500" s="1">
        <f>COUNTIFS(#REF!,LT500,#REF!,0,#REF!,"&gt;="&amp;MI500,#REF!,"&lt;="&amp;MH500,#REF!,"&lt;="&amp;ME500,#REF!,"&gt;="&amp;MF500)</f>
        <v/>
      </c>
      <c r="MV500" s="1">
        <f>COUNTIFS(#REF!,LT500,#REF!,1,#REF!,"&gt;="&amp;MI500,#REF!,"&lt;="&amp;MH500,#REF!,"="&amp;KZ500,#REF!,"="&amp;LA500,#REF!,"&lt;="&amp;ME500,#REF!,"&gt;="&amp;MF500)</f>
        <v/>
      </c>
      <c r="MW500" s="1">
        <f>COUNTIFS(#REF!,LT500,#REF!,0,#REF!,"&gt;="&amp;MI500,#REF!,"&lt;="&amp;MH500,#REF!,"="&amp;KZ500,#REF!,"="&amp;LA500,#REF!,"&lt;="&amp;ME500,#REF!,"&gt;="&amp;MF500)</f>
        <v/>
      </c>
      <c r="MX500" s="1">
        <f>COUNTIFS(#REF!,LT500,#REF!,1,#REF!,"&gt;="&amp;MC500,#REF!,"&lt;="&amp;MB500,#REF!,"&lt;="&amp;ME500,#REF!,"&gt;="&amp;MF500)</f>
        <v/>
      </c>
      <c r="MY500" s="1">
        <f>COUNTIFS(#REF!,LT500,#REF!,0,#REF!,"&gt;="&amp;MC500,#REF!,"&lt;="&amp;MB500,#REF!,"&lt;="&amp;ME500,#REF!,"&gt;="&amp;MF500)</f>
        <v/>
      </c>
      <c r="MZ500" s="1">
        <f>COUNTIFS(#REF!,LT500,#REF!,1,#REF!,"&lt;="&amp;ME500,#REF!,"&gt;="&amp;MF500,#REF!,"="&amp;KV500,#REF!,"="&amp;KX500)</f>
        <v/>
      </c>
      <c r="NA500" s="1">
        <f>COUNTIFS(#REF!,LT500,#REF!,0,#REF!,"&lt;="&amp;ME500,#REF!,"&gt;="&amp;MF500,#REF!,"="&amp;KV500,#REF!,"="&amp;KX500)</f>
        <v/>
      </c>
      <c r="NB500" s="1">
        <f>COUNTIFS(#REF!,LT500,#REF!,1,#REF!,"&lt;="&amp;ME500,#REF!,"&gt;="&amp;MF500,#REF!,"="&amp;KW500,#REF!,"="&amp;KY500)</f>
        <v/>
      </c>
      <c r="NC500" s="1">
        <f>COUNTIFS(#REF!,LT500,#REF!,0,#REF!,"&lt;="&amp;ME500,#REF!,"&gt;="&amp;MF500,#REF!,"="&amp;KW500,#REF!,"="&amp;KY500)</f>
        <v/>
      </c>
      <c r="ND500" s="1">
        <f>COUNTIFS(#REF!,LT500,#REF!,1,#REF!,"&gt;="&amp;MC500,#REF!,"&lt;="&amp;MB500,#REF!,"&lt;="&amp;ME500,#REF!,"&gt;="&amp;MF500,#REF!,"="&amp;KV500,#REF!,"="&amp;KX500)</f>
        <v/>
      </c>
      <c r="NE500" s="1">
        <f>COUNTIFS(#REF!,LT500,#REF!,0,#REF!,"&gt;="&amp;MC500,#REF!,"&lt;="&amp;MB500,#REF!,"&lt;="&amp;ME500,#REF!,"&gt;="&amp;MF500,#REF!,"="&amp;KV500,#REF!,"="&amp;KX500)</f>
        <v/>
      </c>
      <c r="NF500" s="1">
        <f>COUNTIFS(#REF!,LT500,#REF!,1,#REF!,"&gt;="&amp;MC500,#REF!,"&lt;="&amp;MB500,#REF!,"&lt;="&amp;ME500,#REF!,"&gt;="&amp;MF500,#REF!,"="&amp;KW500,#REF!,"="&amp;KY500)</f>
        <v/>
      </c>
      <c r="NG500" s="1">
        <f>COUNTIFS(#REF!,LT500,#REF!,0,#REF!,"&gt;="&amp;MC500,#REF!,"&lt;="&amp;MB500,#REF!,"&lt;="&amp;ME500,#REF!,"&gt;="&amp;MF500,#REF!,"="&amp;KW500,#REF!,"="&amp;KY500)</f>
        <v/>
      </c>
      <c r="NH500" s="1">
        <f>COUNTIFS(#REF!,LT500,#REF!,1,#REF!,"&gt;="&amp;MC500,#REF!,"&lt;="&amp;MB500,#REF!,"&lt;="&amp;ME500,#REF!,"&gt;="&amp;MF500,#REF!,"="&amp;KZ500,#REF!,"="&amp;LA500)</f>
        <v/>
      </c>
      <c r="NI500" s="1">
        <f>COUNTIFS(#REF!,LT500,#REF!,0,#REF!,"&gt;="&amp;MC500,#REF!,"&lt;="&amp;MB500,#REF!,"&lt;="&amp;ME500,#REF!,"&gt;="&amp;MF500,#REF!,"="&amp;KZ500,#REF!,"="&amp;LA500)</f>
        <v/>
      </c>
      <c r="NJ500" s="1">
        <f>COUNTIFS(#REF!,LT500,#REF!,1,#REF!,"&gt;="&amp;MI500,#REF!,"&lt;="&amp;MH500,#REF!,"&lt;="&amp;ME500,#REF!,"&gt;="&amp;MF500)</f>
        <v/>
      </c>
      <c r="NK500" s="1">
        <f>COUNTIFS(#REF!,LT500,#REF!,0,#REF!,"&gt;="&amp;MI500,#REF!,"&lt;="&amp;MH500,#REF!,"&lt;="&amp;ME500,#REF!,"&gt;="&amp;MF500)</f>
        <v/>
      </c>
      <c r="NL500" s="1">
        <f>COUNTIFS(#REF!,LT500,#REF!,1,#REF!,"&gt;="&amp;MI500,#REF!,"&lt;="&amp;MH500,#REF!,"="&amp;KZ500,#REF!,"="&amp;LA500,#REF!,"&lt;="&amp;ME500,#REF!,"&gt;="&amp;MF500)</f>
        <v/>
      </c>
      <c r="NM500" s="1">
        <f>COUNTIFS(#REF!,LT500,#REF!,0,#REF!,"&gt;="&amp;MI500,#REF!,"&lt;="&amp;MH500,#REF!,"="&amp;KZ500,#REF!,"="&amp;LA500,#REF!,"&lt;="&amp;ME500,#REF!,"&gt;="&amp;MF500)</f>
        <v/>
      </c>
      <c r="NN500" s="1">
        <f>COUNTIFS(#REF!,LT500,#REF!,1,#REF!,"&gt;="&amp;MC500,#REF!,"&lt;="&amp;MB500,#REF!,"&lt;="&amp;ME500,#REF!,"&gt;="&amp;MF500)</f>
        <v/>
      </c>
      <c r="NO500" s="1">
        <f>COUNTIFS(#REF!,LT500,#REF!,0,#REF!,"&gt;="&amp;MC500,#REF!,"&lt;="&amp;MB500,#REF!,"&lt;="&amp;ME500,#REF!,"&gt;="&amp;MF500)</f>
        <v/>
      </c>
      <c r="NP500" s="1">
        <f>COUNTIFS(#REF!,LT500,#REF!,1,#REF!,"&lt;="&amp;ME500,#REF!,"&gt;="&amp;MF500,#REF!,"="&amp;KV500,#REF!,"="&amp;KX500)</f>
        <v/>
      </c>
      <c r="NQ500" s="1">
        <f>COUNTIFS(#REF!,LT500,#REF!,0,#REF!,"&lt;="&amp;ME500,#REF!,"&gt;="&amp;MF500,#REF!,"="&amp;KV500,#REF!,"="&amp;KX500)</f>
        <v/>
      </c>
      <c r="NR500" s="1">
        <f>COUNTIFS(#REF!,LT500,#REF!,1,#REF!,"&lt;="&amp;ME500,#REF!,"&gt;="&amp;MF500,#REF!,"="&amp;KW500,#REF!,"="&amp;KY500)</f>
        <v/>
      </c>
      <c r="NS500" s="1">
        <f>COUNTIFS(#REF!,LT500,#REF!,0,#REF!,"&lt;="&amp;ME500,#REF!,"&gt;="&amp;MF500,#REF!,"="&amp;KW500,#REF!,"="&amp;KY500)</f>
        <v/>
      </c>
      <c r="NT500" s="1">
        <f>MP500+MR500+MT500+MV500+MX500+MZ500+NB500</f>
        <v/>
      </c>
      <c r="NU500" s="1">
        <f>MQ500+MS500+MU500+MW500+MY500+NA500+NC500</f>
        <v/>
      </c>
      <c r="NV500" s="1">
        <f>NT500+NU500</f>
        <v/>
      </c>
      <c r="NW500" s="33">
        <f>NT500/(NT500+NU500)</f>
        <v/>
      </c>
      <c r="NX500" s="3">
        <f>1/NW500</f>
        <v/>
      </c>
      <c r="NY500" s="1">
        <f>LH500</f>
        <v/>
      </c>
      <c r="NZ500" s="79">
        <f>(NW500*((NY500-1)*0.98))-((1-NW500)*1)</f>
        <v/>
      </c>
      <c r="OA500" s="34">
        <f>IF(LR500&lt;0.9,0,IF(AND(LR500&gt;1.1),0,1))</f>
        <v/>
      </c>
      <c r="OB500" s="34">
        <f>IF(LS500&lt;0.9,0,IF(AND(LS500&gt;1.1),0,1))</f>
        <v/>
      </c>
      <c r="OC500" s="32">
        <f>IF(NV500&gt;99,1,0)</f>
        <v/>
      </c>
      <c r="OD500" s="32">
        <f>IF(NZ500&gt;0.0799,1,0)</f>
        <v/>
      </c>
      <c r="OE500" s="32">
        <f>IF(NZ500&gt;OM500,1,0)</f>
        <v/>
      </c>
      <c r="OF500" s="32">
        <f>OC500+OD500+OE500+OA500+OB500</f>
        <v/>
      </c>
      <c r="OG500" s="1">
        <f>ND500+NF500+NH500+NJ500+NL500+NN500+NP500+NR500</f>
        <v/>
      </c>
      <c r="OH500" s="1">
        <f>NE500+NG500+NI500+NK500+NM500+NO500+NQ500+NS500</f>
        <v/>
      </c>
      <c r="OI500" s="1">
        <f>OG500+OH500</f>
        <v/>
      </c>
      <c r="OJ500" s="33">
        <f>OG500/(OG500+OH500)</f>
        <v/>
      </c>
      <c r="OK500" s="3">
        <f>1/OJ500</f>
        <v/>
      </c>
      <c r="OL500" s="1">
        <f>LI500</f>
        <v/>
      </c>
      <c r="OM500" s="79">
        <f>(OJ500*((OL500-1)*0.98))-((1-OJ500)*1)</f>
        <v/>
      </c>
      <c r="ON500" s="34">
        <f>IF(LR500&lt;0.9,0,IF(AND(LR500&gt;1.1),0,1))</f>
        <v/>
      </c>
      <c r="OO500" s="34">
        <f>IF(LS500&lt;0.9,0,IF(AND(LS500&gt;1.1),0,1))</f>
        <v/>
      </c>
      <c r="OP500" s="32">
        <f>IF(OI500&gt;99,1,0)</f>
        <v/>
      </c>
      <c r="OQ500" s="32">
        <f>IF(OM500&gt;0.0799,1,0)</f>
        <v/>
      </c>
      <c r="OR500" s="32">
        <f>IF(OM500&gt;OZ500,1,0)</f>
        <v/>
      </c>
      <c r="OS500" s="32">
        <f>OP500+OQ500+OR500+ON500+OO500</f>
        <v/>
      </c>
      <c r="OT500">
        <f>IF(OF500=5,"BackHome0-0",IF(AND(OS500=5),"BackAway0-0",""))</f>
        <v/>
      </c>
      <c r="OU500">
        <f>IF(OF500=5,KN500,IF(AND(OS500=5),KO500,""))</f>
        <v/>
      </c>
      <c r="OV500">
        <f>IF(OF500=5,"Match Odds",IF(AND(OS500=5),"Match Odds",""))</f>
        <v/>
      </c>
      <c r="OW500">
        <f>IF(OF500=5,KP500,IF(AND(OS500=5),KP500,""))</f>
        <v/>
      </c>
      <c r="OX500">
        <f>IF(OF500=5,"MATCH_ODDS",IF(AND(OS500=5),"MATCH_ODDS",""))</f>
        <v/>
      </c>
      <c r="OY500">
        <f>IF(OF500=5,"BACK",IF(AND(OS500=5),"BACK",""))</f>
        <v/>
      </c>
    </row>
    <row r="501" ht="16.5" customHeight="1" thickBot="1" thickTop="1">
      <c r="A501" s="2" t="n"/>
      <c r="KN501" s="1">
        <f>IF(INDEX(#REF!,MATCH('HT 0-0'!D501,#REF!,0))=INDEX(#REF!,MATCH('HT 0-0'!D501,#REF!,0)),INDEX(#REF!,MATCH('HT 0-0'!D501,#REF!,0)),"ERROR")</f>
        <v/>
      </c>
      <c r="KO501" s="1">
        <f>IF(INDEX(#REF!,MATCH('HT 0-0'!E501,#REF!,0))=INDEX(#REF!,MATCH('HT 0-0'!E501,#REF!,0)),INDEX(#REF!,MATCH('HT 0-0'!E501,#REF!,0)),"ERROR")</f>
        <v/>
      </c>
      <c r="KP501" s="1">
        <f>KN501&amp;" v "&amp;KO501</f>
        <v/>
      </c>
      <c r="KQ501">
        <f>B501&amp;"_"&amp;C501</f>
        <v/>
      </c>
      <c r="KR501" s="1">
        <f>IF((HW501/KK501)&lt;0.335,"G",IF((HW501/KK501)&gt;0.67,"R","A"))</f>
        <v/>
      </c>
      <c r="KS501" s="1">
        <f>IF((HX501/KK501)&lt;0.335,"G",IF((HX501/KK501)&gt;0.67,"R","A"))</f>
        <v/>
      </c>
      <c r="KT501" s="1">
        <f>IF((IH501/KK501)&lt;0.335,"G",IF((IH501/KK501)&gt;0.67,"R","A"))</f>
        <v/>
      </c>
      <c r="KU501" s="1">
        <f>IF((II501/KK501)&lt;0.335,"G",IF((II501/KK501)&gt;0.67,"R","A"))</f>
        <v/>
      </c>
      <c r="KV501" s="1">
        <f>IF((HZ501/KK501)&lt;0.335,"G",IF((HZ501/KK501)&gt;0.67,"R","A"))</f>
        <v/>
      </c>
      <c r="KW501" s="1">
        <f>IF((HY501/KK501)&lt;0.335,"G",IF((HY501/KK501)&gt;0.67,"R","A"))</f>
        <v/>
      </c>
      <c r="KX501" s="1">
        <f>IF((IK501/KK501)&lt;0.335,"G",IF((IK501/KK501)&gt;0.67,"R","A"))</f>
        <v/>
      </c>
      <c r="KY501" s="1">
        <f>IF((IJ501/KK501)&lt;0.335,"G",IF((IJ501/KK501)&gt;0.67,"R","A"))</f>
        <v/>
      </c>
      <c r="KZ501" s="1">
        <f>IF((HQ501/KK501)&lt;0.335,"G",IF((HQ501/KK501)&gt;0.67,"R","A"))</f>
        <v/>
      </c>
      <c r="LA501" s="1">
        <f>IF((IB501/KK501)&lt;0.335,"G",IF((IB501/KK501)&gt;0.67,"R","A"))</f>
        <v/>
      </c>
      <c r="LB501">
        <f>IF(LQ501="0-0",INDEX(Scrape!#REF!,MATCH('HT 0-0'!KP501,Scrape!$B:$B,0)),"")</f>
        <v/>
      </c>
      <c r="LC501">
        <f>IF(LQ501="0-0",INDEX(Scrape!$A:$A,MATCH('HT 0-0'!KP501,Scrape!$B:$B,0)),"")</f>
        <v/>
      </c>
      <c r="LD501">
        <f>IF(LQ501="0-0",INDEX(Scrape!$B:$B,MATCH('HT 0-0'!KP501,Scrape!$B:$B,0)),"")</f>
        <v/>
      </c>
      <c r="LE501">
        <f>IF(LQ501="0-0",INDEX(Scrape!$C:$C,MATCH('HT 0-0'!KP501,Scrape!$B:$B,0)),"")</f>
        <v/>
      </c>
      <c r="LF501">
        <f>IF(LQ501="0-0",INDEX(Scrape!$D:$D,MATCH('HT 0-0'!KP501,Scrape!$B:$B,0)),"")</f>
        <v/>
      </c>
      <c r="LG501">
        <f>IF(LQ501="0-0",INDEX(Scrape!$E:$E,MATCH('HT 0-0'!KP501,Scrape!$B:$B,0)),"")</f>
        <v/>
      </c>
      <c r="LH501">
        <f>IF(LQ501="0-0",INDEX(Scrape!$F:$F,MATCH('HT 0-0'!KP501,Scrape!$B:$B,0)),"")</f>
        <v/>
      </c>
      <c r="LI501">
        <f>IF(LQ501="0-0",INDEX(Scrape!$G:$G,MATCH('HT 0-0'!KP501,Scrape!$B:$B,0)),"")</f>
        <v/>
      </c>
      <c r="LJ501">
        <f>IF(LQ501="0-0",INDEX(Scrape!$H:$H,MATCH('HT 0-0'!KP501,Scrape!$B:$B,0)),"")</f>
        <v/>
      </c>
      <c r="LK501">
        <f>IF(LQ501="0-0",INDEX(Scrape!$I:$I,MATCH('HT 0-0'!KP501,Scrape!$B:$B,0)),"")</f>
        <v/>
      </c>
      <c r="LL501">
        <f>IF(LQ501="0-0",INDEX(Scrape!$J:$J,MATCH('HT 0-0'!KP501,Scrape!$B:$B,0)),"")</f>
        <v/>
      </c>
      <c r="LM501">
        <f>IF(LQ501="0-0",INDEX(Scrape!$K:$K,MATCH('HT 0-0'!KP501,Scrape!$B:$B,0)),"")</f>
        <v/>
      </c>
      <c r="LN501">
        <f>IF(LQ501="0-0",INDEX(Scrape!$L:$L,MATCH('HT 0-0'!KP501,Scrape!$B:$B,0)),"")</f>
        <v/>
      </c>
      <c r="LO501">
        <f>IF(LQ501="0-0",INDEX(Scrape!$M:$M,MATCH('HT 0-0'!KP501,Scrape!$B:$B,0)),"")</f>
        <v/>
      </c>
      <c r="LP501">
        <f>IF(LQ501="0-0",INDEX(Scrape!$N:$N,MATCH('HT 0-0'!KP501,Scrape!$B:$B,0)),"")</f>
        <v/>
      </c>
      <c r="LQ501">
        <f>INDEX(Scrape!$O:$O,MATCH('HT 0-0'!KP501,Scrape!$B:$B,0))</f>
        <v/>
      </c>
      <c r="LR501">
        <f>(1/LJ501)+(1/LI501)+(1/LH501)</f>
        <v/>
      </c>
      <c r="LS501">
        <f>(1/LG501)+(1/LF501)+(1/LE501)</f>
        <v/>
      </c>
      <c r="LT501" s="8">
        <f>IF(INDEX(#REF!,MATCH(KQ501,#REF!,0))=INDEX(#REF!,MATCH(KQ501,#REF!,0)),INDEX(#REF!,MATCH(KQ501,#REF!,0)),"ERROR")</f>
        <v/>
      </c>
      <c r="LU501" s="4">
        <f>IF(KR501="G",2,IF(KR501="R",0.5,IF(KR501="A",1)))</f>
        <v/>
      </c>
      <c r="LV501" s="4">
        <f>IF(KS501="G",0.5,IF(KS501="R",2,IF(KS501="A",1)))</f>
        <v/>
      </c>
      <c r="LW501" s="4">
        <f>IF(KT501="G",2,IF(KT501="R",0.5,IF(KT501="A",1)))</f>
        <v/>
      </c>
      <c r="LX501" s="4">
        <f>IF(KU501="G",0.5,IF(KU501="R",2,IF(KU501="A",1)))</f>
        <v/>
      </c>
      <c r="LY501" s="7">
        <f>(LK501*(LU501+LX501)+(LL501*(LU501+LX501)))</f>
        <v/>
      </c>
      <c r="LZ501" s="7">
        <f>(LN501*(LV501+LW501)+(LO501*(LV501+LW501)))</f>
        <v/>
      </c>
      <c r="MA501" s="11">
        <f>LY501-LZ501</f>
        <v/>
      </c>
      <c r="MB501" s="5">
        <f>MA501+2</f>
        <v/>
      </c>
      <c r="MC501" s="6">
        <f>MA501-2</f>
        <v/>
      </c>
      <c r="MD501" s="4">
        <f>LE501</f>
        <v/>
      </c>
      <c r="ME501" s="9">
        <f>IF(MD501=0,1000,MD501+0.75)</f>
        <v/>
      </c>
      <c r="MF501" s="10">
        <f>IF(MD501=0,0,MD501-0.75)</f>
        <v/>
      </c>
      <c r="MG501" s="4">
        <f>((LM501*(LU501+LX501))-((LP501*(LV501+LW501))))</f>
        <v/>
      </c>
      <c r="MH501" s="9">
        <f>MG501*1.2</f>
        <v/>
      </c>
      <c r="MI501" s="10">
        <f>MG501*0.8</f>
        <v/>
      </c>
      <c r="MJ501">
        <f>IFERROR(OT501,"")</f>
        <v/>
      </c>
      <c r="MK501">
        <f>IFERROR(OU501,"")</f>
        <v/>
      </c>
      <c r="ML501">
        <f>IFERROR(OV501,"")</f>
        <v/>
      </c>
      <c r="MM501">
        <f>IFERROR(OW501,"")</f>
        <v/>
      </c>
      <c r="MN501">
        <f>IFERROR(OX501,"")</f>
        <v/>
      </c>
      <c r="MO501">
        <f>IFERROR(OY501,"")</f>
        <v/>
      </c>
      <c r="MP501" s="1">
        <f>COUNTIFS(#REF!,LT501,#REF!,1,#REF!,"&gt;="&amp;MC501,#REF!,"&lt;="&amp;MB501,#REF!,"&lt;="&amp;ME501,#REF!,"&gt;="&amp;MF501,#REF!,"="&amp;KV501,#REF!,"="&amp;KX501)</f>
        <v/>
      </c>
      <c r="MQ501" s="1">
        <f>COUNTIFS(#REF!,LT501,#REF!,0,#REF!,"&gt;="&amp;MC501,#REF!,"&lt;="&amp;MB501,#REF!,"&lt;="&amp;ME501,#REF!,"&gt;="&amp;MF501,#REF!,"="&amp;KV501,#REF!,"="&amp;KX501)</f>
        <v/>
      </c>
      <c r="MR501" s="1">
        <f>COUNTIFS(#REF!,LT501,#REF!,1,#REF!,"&gt;="&amp;MC501,#REF!,"&lt;="&amp;MB501,#REF!,"&lt;="&amp;ME501,#REF!,"&gt;="&amp;MF501,#REF!,"="&amp;KW501,#REF!,"="&amp;KY501)</f>
        <v/>
      </c>
      <c r="MS501" s="1">
        <f>COUNTIFS(#REF!,LT501,#REF!,0,#REF!,"&gt;="&amp;MC501,#REF!,"&lt;="&amp;MB501,#REF!,"&lt;="&amp;ME501,#REF!,"&gt;="&amp;MF501,#REF!,"="&amp;KW501,#REF!,"="&amp;KY501)</f>
        <v/>
      </c>
      <c r="MT501" s="1">
        <f>COUNTIFS(#REF!,LT501,#REF!,1,#REF!,"&gt;="&amp;MI501,#REF!,"&lt;="&amp;MH501,#REF!,"&lt;="&amp;ME501,#REF!,"&gt;="&amp;MF501)</f>
        <v/>
      </c>
      <c r="MU501" s="1">
        <f>COUNTIFS(#REF!,LT501,#REF!,0,#REF!,"&gt;="&amp;MI501,#REF!,"&lt;="&amp;MH501,#REF!,"&lt;="&amp;ME501,#REF!,"&gt;="&amp;MF501)</f>
        <v/>
      </c>
      <c r="MV501" s="1">
        <f>COUNTIFS(#REF!,LT501,#REF!,1,#REF!,"&gt;="&amp;MI501,#REF!,"&lt;="&amp;MH501,#REF!,"="&amp;KZ501,#REF!,"="&amp;LA501,#REF!,"&lt;="&amp;ME501,#REF!,"&gt;="&amp;MF501)</f>
        <v/>
      </c>
      <c r="MW501" s="1">
        <f>COUNTIFS(#REF!,LT501,#REF!,0,#REF!,"&gt;="&amp;MI501,#REF!,"&lt;="&amp;MH501,#REF!,"="&amp;KZ501,#REF!,"="&amp;LA501,#REF!,"&lt;="&amp;ME501,#REF!,"&gt;="&amp;MF501)</f>
        <v/>
      </c>
      <c r="MX501" s="1">
        <f>COUNTIFS(#REF!,LT501,#REF!,1,#REF!,"&gt;="&amp;MC501,#REF!,"&lt;="&amp;MB501,#REF!,"&lt;="&amp;ME501,#REF!,"&gt;="&amp;MF501)</f>
        <v/>
      </c>
      <c r="MY501" s="1">
        <f>COUNTIFS(#REF!,LT501,#REF!,0,#REF!,"&gt;="&amp;MC501,#REF!,"&lt;="&amp;MB501,#REF!,"&lt;="&amp;ME501,#REF!,"&gt;="&amp;MF501)</f>
        <v/>
      </c>
      <c r="MZ501" s="1">
        <f>COUNTIFS(#REF!,LT501,#REF!,1,#REF!,"&lt;="&amp;ME501,#REF!,"&gt;="&amp;MF501,#REF!,"="&amp;KV501,#REF!,"="&amp;KX501)</f>
        <v/>
      </c>
      <c r="NA501" s="1">
        <f>COUNTIFS(#REF!,LT501,#REF!,0,#REF!,"&lt;="&amp;ME501,#REF!,"&gt;="&amp;MF501,#REF!,"="&amp;KV501,#REF!,"="&amp;KX501)</f>
        <v/>
      </c>
      <c r="NB501" s="1">
        <f>COUNTIFS(#REF!,LT501,#REF!,1,#REF!,"&lt;="&amp;ME501,#REF!,"&gt;="&amp;MF501,#REF!,"="&amp;KW501,#REF!,"="&amp;KY501)</f>
        <v/>
      </c>
      <c r="NC501" s="1">
        <f>COUNTIFS(#REF!,LT501,#REF!,0,#REF!,"&lt;="&amp;ME501,#REF!,"&gt;="&amp;MF501,#REF!,"="&amp;KW501,#REF!,"="&amp;KY501)</f>
        <v/>
      </c>
      <c r="ND501" s="1">
        <f>COUNTIFS(#REF!,LT501,#REF!,1,#REF!,"&gt;="&amp;MC501,#REF!,"&lt;="&amp;MB501,#REF!,"&lt;="&amp;ME501,#REF!,"&gt;="&amp;MF501,#REF!,"="&amp;KV501,#REF!,"="&amp;KX501)</f>
        <v/>
      </c>
      <c r="NE501" s="1">
        <f>COUNTIFS(#REF!,LT501,#REF!,0,#REF!,"&gt;="&amp;MC501,#REF!,"&lt;="&amp;MB501,#REF!,"&lt;="&amp;ME501,#REF!,"&gt;="&amp;MF501,#REF!,"="&amp;KV501,#REF!,"="&amp;KX501)</f>
        <v/>
      </c>
      <c r="NF501" s="1">
        <f>COUNTIFS(#REF!,LT501,#REF!,1,#REF!,"&gt;="&amp;MC501,#REF!,"&lt;="&amp;MB501,#REF!,"&lt;="&amp;ME501,#REF!,"&gt;="&amp;MF501,#REF!,"="&amp;KW501,#REF!,"="&amp;KY501)</f>
        <v/>
      </c>
      <c r="NG501" s="1">
        <f>COUNTIFS(#REF!,LT501,#REF!,0,#REF!,"&gt;="&amp;MC501,#REF!,"&lt;="&amp;MB501,#REF!,"&lt;="&amp;ME501,#REF!,"&gt;="&amp;MF501,#REF!,"="&amp;KW501,#REF!,"="&amp;KY501)</f>
        <v/>
      </c>
      <c r="NH501" s="1">
        <f>COUNTIFS(#REF!,LT501,#REF!,1,#REF!,"&gt;="&amp;MC501,#REF!,"&lt;="&amp;MB501,#REF!,"&lt;="&amp;ME501,#REF!,"&gt;="&amp;MF501,#REF!,"="&amp;KZ501,#REF!,"="&amp;LA501)</f>
        <v/>
      </c>
      <c r="NI501" s="1">
        <f>COUNTIFS(#REF!,LT501,#REF!,0,#REF!,"&gt;="&amp;MC501,#REF!,"&lt;="&amp;MB501,#REF!,"&lt;="&amp;ME501,#REF!,"&gt;="&amp;MF501,#REF!,"="&amp;KZ501,#REF!,"="&amp;LA501)</f>
        <v/>
      </c>
      <c r="NJ501" s="1">
        <f>COUNTIFS(#REF!,LT501,#REF!,1,#REF!,"&gt;="&amp;MI501,#REF!,"&lt;="&amp;MH501,#REF!,"&lt;="&amp;ME501,#REF!,"&gt;="&amp;MF501)</f>
        <v/>
      </c>
      <c r="NK501" s="1">
        <f>COUNTIFS(#REF!,LT501,#REF!,0,#REF!,"&gt;="&amp;MI501,#REF!,"&lt;="&amp;MH501,#REF!,"&lt;="&amp;ME501,#REF!,"&gt;="&amp;MF501)</f>
        <v/>
      </c>
      <c r="NL501" s="1">
        <f>COUNTIFS(#REF!,LT501,#REF!,1,#REF!,"&gt;="&amp;MI501,#REF!,"&lt;="&amp;MH501,#REF!,"="&amp;KZ501,#REF!,"="&amp;LA501,#REF!,"&lt;="&amp;ME501,#REF!,"&gt;="&amp;MF501)</f>
        <v/>
      </c>
      <c r="NM501" s="1">
        <f>COUNTIFS(#REF!,LT501,#REF!,0,#REF!,"&gt;="&amp;MI501,#REF!,"&lt;="&amp;MH501,#REF!,"="&amp;KZ501,#REF!,"="&amp;LA501,#REF!,"&lt;="&amp;ME501,#REF!,"&gt;="&amp;MF501)</f>
        <v/>
      </c>
      <c r="NN501" s="1">
        <f>COUNTIFS(#REF!,LT501,#REF!,1,#REF!,"&gt;="&amp;MC501,#REF!,"&lt;="&amp;MB501,#REF!,"&lt;="&amp;ME501,#REF!,"&gt;="&amp;MF501)</f>
        <v/>
      </c>
      <c r="NO501" s="1">
        <f>COUNTIFS(#REF!,LT501,#REF!,0,#REF!,"&gt;="&amp;MC501,#REF!,"&lt;="&amp;MB501,#REF!,"&lt;="&amp;ME501,#REF!,"&gt;="&amp;MF501)</f>
        <v/>
      </c>
      <c r="NP501" s="1">
        <f>COUNTIFS(#REF!,LT501,#REF!,1,#REF!,"&lt;="&amp;ME501,#REF!,"&gt;="&amp;MF501,#REF!,"="&amp;KV501,#REF!,"="&amp;KX501)</f>
        <v/>
      </c>
      <c r="NQ501" s="1">
        <f>COUNTIFS(#REF!,LT501,#REF!,0,#REF!,"&lt;="&amp;ME501,#REF!,"&gt;="&amp;MF501,#REF!,"="&amp;KV501,#REF!,"="&amp;KX501)</f>
        <v/>
      </c>
      <c r="NR501" s="1">
        <f>COUNTIFS(#REF!,LT501,#REF!,1,#REF!,"&lt;="&amp;ME501,#REF!,"&gt;="&amp;MF501,#REF!,"="&amp;KW501,#REF!,"="&amp;KY501)</f>
        <v/>
      </c>
      <c r="NS501" s="1">
        <f>COUNTIFS(#REF!,LT501,#REF!,0,#REF!,"&lt;="&amp;ME501,#REF!,"&gt;="&amp;MF501,#REF!,"="&amp;KW501,#REF!,"="&amp;KY501)</f>
        <v/>
      </c>
      <c r="NT501" s="1">
        <f>MP501+MR501+MT501+MV501+MX501+MZ501+NB501</f>
        <v/>
      </c>
      <c r="NU501" s="1">
        <f>MQ501+MS501+MU501+MW501+MY501+NA501+NC501</f>
        <v/>
      </c>
      <c r="NV501" s="1">
        <f>NT501+NU501</f>
        <v/>
      </c>
      <c r="NW501" s="33">
        <f>NT501/(NT501+NU501)</f>
        <v/>
      </c>
      <c r="NX501" s="3">
        <f>1/NW501</f>
        <v/>
      </c>
      <c r="NY501" s="1">
        <f>LH501</f>
        <v/>
      </c>
      <c r="NZ501" s="79">
        <f>(NW501*((NY501-1)*0.98))-((1-NW501)*1)</f>
        <v/>
      </c>
      <c r="OA501" s="34">
        <f>IF(LR501&lt;0.9,0,IF(AND(LR501&gt;1.1),0,1))</f>
        <v/>
      </c>
      <c r="OB501" s="34">
        <f>IF(LS501&lt;0.9,0,IF(AND(LS501&gt;1.1),0,1))</f>
        <v/>
      </c>
      <c r="OC501" s="32">
        <f>IF(NV501&gt;99,1,0)</f>
        <v/>
      </c>
      <c r="OD501" s="32">
        <f>IF(NZ501&gt;0.0799,1,0)</f>
        <v/>
      </c>
      <c r="OE501" s="32">
        <f>IF(NZ501&gt;OM501,1,0)</f>
        <v/>
      </c>
      <c r="OF501" s="32">
        <f>OC501+OD501+OE501+OA501+OB501</f>
        <v/>
      </c>
      <c r="OG501" s="1">
        <f>ND501+NF501+NH501+NJ501+NL501+NN501+NP501+NR501</f>
        <v/>
      </c>
      <c r="OH501" s="1">
        <f>NE501+NG501+NI501+NK501+NM501+NO501+NQ501+NS501</f>
        <v/>
      </c>
      <c r="OI501" s="1">
        <f>OG501+OH501</f>
        <v/>
      </c>
      <c r="OJ501" s="33">
        <f>OG501/(OG501+OH501)</f>
        <v/>
      </c>
      <c r="OK501" s="3">
        <f>1/OJ501</f>
        <v/>
      </c>
      <c r="OL501" s="1">
        <f>LI501</f>
        <v/>
      </c>
      <c r="OM501" s="79">
        <f>(OJ501*((OL501-1)*0.98))-((1-OJ501)*1)</f>
        <v/>
      </c>
      <c r="ON501" s="34">
        <f>IF(LR501&lt;0.9,0,IF(AND(LR501&gt;1.1),0,1))</f>
        <v/>
      </c>
      <c r="OO501" s="34">
        <f>IF(LS501&lt;0.9,0,IF(AND(LS501&gt;1.1),0,1))</f>
        <v/>
      </c>
      <c r="OP501" s="32">
        <f>IF(OI501&gt;99,1,0)</f>
        <v/>
      </c>
      <c r="OQ501" s="32">
        <f>IF(OM501&gt;0.0799,1,0)</f>
        <v/>
      </c>
      <c r="OR501" s="32">
        <f>IF(OM501&gt;OZ501,1,0)</f>
        <v/>
      </c>
      <c r="OS501" s="32">
        <f>OP501+OQ501+OR501+ON501+OO501</f>
        <v/>
      </c>
      <c r="OT501">
        <f>IF(OF501=5,"BackHome0-0",IF(AND(OS501=5),"BackAway0-0",""))</f>
        <v/>
      </c>
      <c r="OU501">
        <f>IF(OF501=5,KN501,IF(AND(OS501=5),KO501,""))</f>
        <v/>
      </c>
      <c r="OV501">
        <f>IF(OF501=5,"Match Odds",IF(AND(OS501=5),"Match Odds",""))</f>
        <v/>
      </c>
      <c r="OW501">
        <f>IF(OF501=5,KP501,IF(AND(OS501=5),KP501,""))</f>
        <v/>
      </c>
      <c r="OX501">
        <f>IF(OF501=5,"MATCH_ODDS",IF(AND(OS501=5),"MATCH_ODDS",""))</f>
        <v/>
      </c>
      <c r="OY501">
        <f>IF(OF501=5,"BACK",IF(AND(OS501=5),"BACK",""))</f>
        <v/>
      </c>
    </row>
    <row r="502" ht="16.5" customHeight="1" thickBot="1" thickTop="1">
      <c r="A502" s="2" t="n"/>
      <c r="KN502" s="1">
        <f>IF(INDEX(#REF!,MATCH('HT 0-0'!D502,#REF!,0))=INDEX(#REF!,MATCH('HT 0-0'!D502,#REF!,0)),INDEX(#REF!,MATCH('HT 0-0'!D502,#REF!,0)),"ERROR")</f>
        <v/>
      </c>
      <c r="KO502" s="1">
        <f>IF(INDEX(#REF!,MATCH('HT 0-0'!E502,#REF!,0))=INDEX(#REF!,MATCH('HT 0-0'!E502,#REF!,0)),INDEX(#REF!,MATCH('HT 0-0'!E502,#REF!,0)),"ERROR")</f>
        <v/>
      </c>
      <c r="KP502" s="1">
        <f>KN502&amp;" v "&amp;KO502</f>
        <v/>
      </c>
      <c r="KQ502">
        <f>B502&amp;"_"&amp;C502</f>
        <v/>
      </c>
      <c r="KR502" s="1">
        <f>IF((HW502/KK502)&lt;0.335,"G",IF((HW502/KK502)&gt;0.67,"R","A"))</f>
        <v/>
      </c>
      <c r="KS502" s="1">
        <f>IF((HX502/KK502)&lt;0.335,"G",IF((HX502/KK502)&gt;0.67,"R","A"))</f>
        <v/>
      </c>
      <c r="KT502" s="1">
        <f>IF((IH502/KK502)&lt;0.335,"G",IF((IH502/KK502)&gt;0.67,"R","A"))</f>
        <v/>
      </c>
      <c r="KU502" s="1">
        <f>IF((II502/KK502)&lt;0.335,"G",IF((II502/KK502)&gt;0.67,"R","A"))</f>
        <v/>
      </c>
      <c r="KV502" s="1">
        <f>IF((HZ502/KK502)&lt;0.335,"G",IF((HZ502/KK502)&gt;0.67,"R","A"))</f>
        <v/>
      </c>
      <c r="KW502" s="1">
        <f>IF((HY502/KK502)&lt;0.335,"G",IF((HY502/KK502)&gt;0.67,"R","A"))</f>
        <v/>
      </c>
      <c r="KX502" s="1">
        <f>IF((IK502/KK502)&lt;0.335,"G",IF((IK502/KK502)&gt;0.67,"R","A"))</f>
        <v/>
      </c>
      <c r="KY502" s="1">
        <f>IF((IJ502/KK502)&lt;0.335,"G",IF((IJ502/KK502)&gt;0.67,"R","A"))</f>
        <v/>
      </c>
      <c r="KZ502" s="1">
        <f>IF((HQ502/KK502)&lt;0.335,"G",IF((HQ502/KK502)&gt;0.67,"R","A"))</f>
        <v/>
      </c>
      <c r="LA502" s="1">
        <f>IF((IB502/KK502)&lt;0.335,"G",IF((IB502/KK502)&gt;0.67,"R","A"))</f>
        <v/>
      </c>
      <c r="LB502">
        <f>IF(LQ502="0-0",INDEX(Scrape!#REF!,MATCH('HT 0-0'!KP502,Scrape!$B:$B,0)),"")</f>
        <v/>
      </c>
      <c r="LC502">
        <f>IF(LQ502="0-0",INDEX(Scrape!$A:$A,MATCH('HT 0-0'!KP502,Scrape!$B:$B,0)),"")</f>
        <v/>
      </c>
      <c r="LD502">
        <f>IF(LQ502="0-0",INDEX(Scrape!$B:$B,MATCH('HT 0-0'!KP502,Scrape!$B:$B,0)),"")</f>
        <v/>
      </c>
      <c r="LE502">
        <f>IF(LQ502="0-0",INDEX(Scrape!$C:$C,MATCH('HT 0-0'!KP502,Scrape!$B:$B,0)),"")</f>
        <v/>
      </c>
      <c r="LF502">
        <f>IF(LQ502="0-0",INDEX(Scrape!$D:$D,MATCH('HT 0-0'!KP502,Scrape!$B:$B,0)),"")</f>
        <v/>
      </c>
      <c r="LG502">
        <f>IF(LQ502="0-0",INDEX(Scrape!$E:$E,MATCH('HT 0-0'!KP502,Scrape!$B:$B,0)),"")</f>
        <v/>
      </c>
      <c r="LH502">
        <f>IF(LQ502="0-0",INDEX(Scrape!$F:$F,MATCH('HT 0-0'!KP502,Scrape!$B:$B,0)),"")</f>
        <v/>
      </c>
      <c r="LI502">
        <f>IF(LQ502="0-0",INDEX(Scrape!$G:$G,MATCH('HT 0-0'!KP502,Scrape!$B:$B,0)),"")</f>
        <v/>
      </c>
      <c r="LJ502">
        <f>IF(LQ502="0-0",INDEX(Scrape!$H:$H,MATCH('HT 0-0'!KP502,Scrape!$B:$B,0)),"")</f>
        <v/>
      </c>
      <c r="LK502">
        <f>IF(LQ502="0-0",INDEX(Scrape!$I:$I,MATCH('HT 0-0'!KP502,Scrape!$B:$B,0)),"")</f>
        <v/>
      </c>
      <c r="LL502">
        <f>IF(LQ502="0-0",INDEX(Scrape!$J:$J,MATCH('HT 0-0'!KP502,Scrape!$B:$B,0)),"")</f>
        <v/>
      </c>
      <c r="LM502">
        <f>IF(LQ502="0-0",INDEX(Scrape!$K:$K,MATCH('HT 0-0'!KP502,Scrape!$B:$B,0)),"")</f>
        <v/>
      </c>
      <c r="LN502">
        <f>IF(LQ502="0-0",INDEX(Scrape!$L:$L,MATCH('HT 0-0'!KP502,Scrape!$B:$B,0)),"")</f>
        <v/>
      </c>
      <c r="LO502">
        <f>IF(LQ502="0-0",INDEX(Scrape!$M:$M,MATCH('HT 0-0'!KP502,Scrape!$B:$B,0)),"")</f>
        <v/>
      </c>
      <c r="LP502">
        <f>IF(LQ502="0-0",INDEX(Scrape!$N:$N,MATCH('HT 0-0'!KP502,Scrape!$B:$B,0)),"")</f>
        <v/>
      </c>
      <c r="LQ502">
        <f>INDEX(Scrape!$O:$O,MATCH('HT 0-0'!KP502,Scrape!$B:$B,0))</f>
        <v/>
      </c>
      <c r="LR502">
        <f>(1/LJ502)+(1/LI502)+(1/LH502)</f>
        <v/>
      </c>
      <c r="LS502">
        <f>(1/LG502)+(1/LF502)+(1/LE502)</f>
        <v/>
      </c>
      <c r="LT502" s="8">
        <f>IF(INDEX(#REF!,MATCH(KQ502,#REF!,0))=INDEX(#REF!,MATCH(KQ502,#REF!,0)),INDEX(#REF!,MATCH(KQ502,#REF!,0)),"ERROR")</f>
        <v/>
      </c>
      <c r="LU502" s="4">
        <f>IF(KR502="G",2,IF(KR502="R",0.5,IF(KR502="A",1)))</f>
        <v/>
      </c>
      <c r="LV502" s="4">
        <f>IF(KS502="G",0.5,IF(KS502="R",2,IF(KS502="A",1)))</f>
        <v/>
      </c>
      <c r="LW502" s="4">
        <f>IF(KT502="G",2,IF(KT502="R",0.5,IF(KT502="A",1)))</f>
        <v/>
      </c>
      <c r="LX502" s="4">
        <f>IF(KU502="G",0.5,IF(KU502="R",2,IF(KU502="A",1)))</f>
        <v/>
      </c>
      <c r="LY502" s="7">
        <f>(LK502*(LU502+LX502)+(LL502*(LU502+LX502)))</f>
        <v/>
      </c>
      <c r="LZ502" s="7">
        <f>(LN502*(LV502+LW502)+(LO502*(LV502+LW502)))</f>
        <v/>
      </c>
      <c r="MA502" s="11">
        <f>LY502-LZ502</f>
        <v/>
      </c>
      <c r="MB502" s="5">
        <f>MA502+2</f>
        <v/>
      </c>
      <c r="MC502" s="6">
        <f>MA502-2</f>
        <v/>
      </c>
      <c r="MD502" s="4">
        <f>LE502</f>
        <v/>
      </c>
      <c r="ME502" s="9">
        <f>IF(MD502=0,1000,MD502+0.75)</f>
        <v/>
      </c>
      <c r="MF502" s="10">
        <f>IF(MD502=0,0,MD502-0.75)</f>
        <v/>
      </c>
      <c r="MG502" s="4">
        <f>((LM502*(LU502+LX502))-((LP502*(LV502+LW502))))</f>
        <v/>
      </c>
      <c r="MH502" s="9">
        <f>MG502*1.2</f>
        <v/>
      </c>
      <c r="MI502" s="10">
        <f>MG502*0.8</f>
        <v/>
      </c>
      <c r="MJ502">
        <f>IFERROR(OT502,"")</f>
        <v/>
      </c>
      <c r="MK502">
        <f>IFERROR(OU502,"")</f>
        <v/>
      </c>
      <c r="ML502">
        <f>IFERROR(OV502,"")</f>
        <v/>
      </c>
      <c r="MM502">
        <f>IFERROR(OW502,"")</f>
        <v/>
      </c>
      <c r="MN502">
        <f>IFERROR(OX502,"")</f>
        <v/>
      </c>
      <c r="MO502">
        <f>IFERROR(OY502,"")</f>
        <v/>
      </c>
      <c r="MP502" s="1">
        <f>COUNTIFS(#REF!,LT502,#REF!,1,#REF!,"&gt;="&amp;MC502,#REF!,"&lt;="&amp;MB502,#REF!,"&lt;="&amp;ME502,#REF!,"&gt;="&amp;MF502,#REF!,"="&amp;KV502,#REF!,"="&amp;KX502)</f>
        <v/>
      </c>
      <c r="MQ502" s="1">
        <f>COUNTIFS(#REF!,LT502,#REF!,0,#REF!,"&gt;="&amp;MC502,#REF!,"&lt;="&amp;MB502,#REF!,"&lt;="&amp;ME502,#REF!,"&gt;="&amp;MF502,#REF!,"="&amp;KV502,#REF!,"="&amp;KX502)</f>
        <v/>
      </c>
      <c r="MR502" s="1">
        <f>COUNTIFS(#REF!,LT502,#REF!,1,#REF!,"&gt;="&amp;MC502,#REF!,"&lt;="&amp;MB502,#REF!,"&lt;="&amp;ME502,#REF!,"&gt;="&amp;MF502,#REF!,"="&amp;KW502,#REF!,"="&amp;KY502)</f>
        <v/>
      </c>
      <c r="MS502" s="1">
        <f>COUNTIFS(#REF!,LT502,#REF!,0,#REF!,"&gt;="&amp;MC502,#REF!,"&lt;="&amp;MB502,#REF!,"&lt;="&amp;ME502,#REF!,"&gt;="&amp;MF502,#REF!,"="&amp;KW502,#REF!,"="&amp;KY502)</f>
        <v/>
      </c>
      <c r="MT502" s="1">
        <f>COUNTIFS(#REF!,LT502,#REF!,1,#REF!,"&gt;="&amp;MI502,#REF!,"&lt;="&amp;MH502,#REF!,"&lt;="&amp;ME502,#REF!,"&gt;="&amp;MF502)</f>
        <v/>
      </c>
      <c r="MU502" s="1">
        <f>COUNTIFS(#REF!,LT502,#REF!,0,#REF!,"&gt;="&amp;MI502,#REF!,"&lt;="&amp;MH502,#REF!,"&lt;="&amp;ME502,#REF!,"&gt;="&amp;MF502)</f>
        <v/>
      </c>
      <c r="MV502" s="1">
        <f>COUNTIFS(#REF!,LT502,#REF!,1,#REF!,"&gt;="&amp;MI502,#REF!,"&lt;="&amp;MH502,#REF!,"="&amp;KZ502,#REF!,"="&amp;LA502,#REF!,"&lt;="&amp;ME502,#REF!,"&gt;="&amp;MF502)</f>
        <v/>
      </c>
      <c r="MW502" s="1">
        <f>COUNTIFS(#REF!,LT502,#REF!,0,#REF!,"&gt;="&amp;MI502,#REF!,"&lt;="&amp;MH502,#REF!,"="&amp;KZ502,#REF!,"="&amp;LA502,#REF!,"&lt;="&amp;ME502,#REF!,"&gt;="&amp;MF502)</f>
        <v/>
      </c>
      <c r="MX502" s="1">
        <f>COUNTIFS(#REF!,LT502,#REF!,1,#REF!,"&gt;="&amp;MC502,#REF!,"&lt;="&amp;MB502,#REF!,"&lt;="&amp;ME502,#REF!,"&gt;="&amp;MF502)</f>
        <v/>
      </c>
      <c r="MY502" s="1">
        <f>COUNTIFS(#REF!,LT502,#REF!,0,#REF!,"&gt;="&amp;MC502,#REF!,"&lt;="&amp;MB502,#REF!,"&lt;="&amp;ME502,#REF!,"&gt;="&amp;MF502)</f>
        <v/>
      </c>
      <c r="MZ502" s="1">
        <f>COUNTIFS(#REF!,LT502,#REF!,1,#REF!,"&lt;="&amp;ME502,#REF!,"&gt;="&amp;MF502,#REF!,"="&amp;KV502,#REF!,"="&amp;KX502)</f>
        <v/>
      </c>
      <c r="NA502" s="1">
        <f>COUNTIFS(#REF!,LT502,#REF!,0,#REF!,"&lt;="&amp;ME502,#REF!,"&gt;="&amp;MF502,#REF!,"="&amp;KV502,#REF!,"="&amp;KX502)</f>
        <v/>
      </c>
      <c r="NB502" s="1">
        <f>COUNTIFS(#REF!,LT502,#REF!,1,#REF!,"&lt;="&amp;ME502,#REF!,"&gt;="&amp;MF502,#REF!,"="&amp;KW502,#REF!,"="&amp;KY502)</f>
        <v/>
      </c>
      <c r="NC502" s="1">
        <f>COUNTIFS(#REF!,LT502,#REF!,0,#REF!,"&lt;="&amp;ME502,#REF!,"&gt;="&amp;MF502,#REF!,"="&amp;KW502,#REF!,"="&amp;KY502)</f>
        <v/>
      </c>
      <c r="ND502" s="1">
        <f>COUNTIFS(#REF!,LT502,#REF!,1,#REF!,"&gt;="&amp;MC502,#REF!,"&lt;="&amp;MB502,#REF!,"&lt;="&amp;ME502,#REF!,"&gt;="&amp;MF502,#REF!,"="&amp;KV502,#REF!,"="&amp;KX502)</f>
        <v/>
      </c>
      <c r="NE502" s="1">
        <f>COUNTIFS(#REF!,LT502,#REF!,0,#REF!,"&gt;="&amp;MC502,#REF!,"&lt;="&amp;MB502,#REF!,"&lt;="&amp;ME502,#REF!,"&gt;="&amp;MF502,#REF!,"="&amp;KV502,#REF!,"="&amp;KX502)</f>
        <v/>
      </c>
      <c r="NF502" s="1">
        <f>COUNTIFS(#REF!,LT502,#REF!,1,#REF!,"&gt;="&amp;MC502,#REF!,"&lt;="&amp;MB502,#REF!,"&lt;="&amp;ME502,#REF!,"&gt;="&amp;MF502,#REF!,"="&amp;KW502,#REF!,"="&amp;KY502)</f>
        <v/>
      </c>
      <c r="NG502" s="1">
        <f>COUNTIFS(#REF!,LT502,#REF!,0,#REF!,"&gt;="&amp;MC502,#REF!,"&lt;="&amp;MB502,#REF!,"&lt;="&amp;ME502,#REF!,"&gt;="&amp;MF502,#REF!,"="&amp;KW502,#REF!,"="&amp;KY502)</f>
        <v/>
      </c>
      <c r="NH502" s="1">
        <f>COUNTIFS(#REF!,LT502,#REF!,1,#REF!,"&gt;="&amp;MC502,#REF!,"&lt;="&amp;MB502,#REF!,"&lt;="&amp;ME502,#REF!,"&gt;="&amp;MF502,#REF!,"="&amp;KZ502,#REF!,"="&amp;LA502)</f>
        <v/>
      </c>
      <c r="NI502" s="1">
        <f>COUNTIFS(#REF!,LT502,#REF!,0,#REF!,"&gt;="&amp;MC502,#REF!,"&lt;="&amp;MB502,#REF!,"&lt;="&amp;ME502,#REF!,"&gt;="&amp;MF502,#REF!,"="&amp;KZ502,#REF!,"="&amp;LA502)</f>
        <v/>
      </c>
      <c r="NJ502" s="1">
        <f>COUNTIFS(#REF!,LT502,#REF!,1,#REF!,"&gt;="&amp;MI502,#REF!,"&lt;="&amp;MH502,#REF!,"&lt;="&amp;ME502,#REF!,"&gt;="&amp;MF502)</f>
        <v/>
      </c>
      <c r="NK502" s="1">
        <f>COUNTIFS(#REF!,LT502,#REF!,0,#REF!,"&gt;="&amp;MI502,#REF!,"&lt;="&amp;MH502,#REF!,"&lt;="&amp;ME502,#REF!,"&gt;="&amp;MF502)</f>
        <v/>
      </c>
      <c r="NL502" s="1">
        <f>COUNTIFS(#REF!,LT502,#REF!,1,#REF!,"&gt;="&amp;MI502,#REF!,"&lt;="&amp;MH502,#REF!,"="&amp;KZ502,#REF!,"="&amp;LA502,#REF!,"&lt;="&amp;ME502,#REF!,"&gt;="&amp;MF502)</f>
        <v/>
      </c>
      <c r="NM502" s="1">
        <f>COUNTIFS(#REF!,LT502,#REF!,0,#REF!,"&gt;="&amp;MI502,#REF!,"&lt;="&amp;MH502,#REF!,"="&amp;KZ502,#REF!,"="&amp;LA502,#REF!,"&lt;="&amp;ME502,#REF!,"&gt;="&amp;MF502)</f>
        <v/>
      </c>
      <c r="NN502" s="1">
        <f>COUNTIFS(#REF!,LT502,#REF!,1,#REF!,"&gt;="&amp;MC502,#REF!,"&lt;="&amp;MB502,#REF!,"&lt;="&amp;ME502,#REF!,"&gt;="&amp;MF502)</f>
        <v/>
      </c>
      <c r="NO502" s="1">
        <f>COUNTIFS(#REF!,LT502,#REF!,0,#REF!,"&gt;="&amp;MC502,#REF!,"&lt;="&amp;MB502,#REF!,"&lt;="&amp;ME502,#REF!,"&gt;="&amp;MF502)</f>
        <v/>
      </c>
      <c r="NP502" s="1">
        <f>COUNTIFS(#REF!,LT502,#REF!,1,#REF!,"&lt;="&amp;ME502,#REF!,"&gt;="&amp;MF502,#REF!,"="&amp;KV502,#REF!,"="&amp;KX502)</f>
        <v/>
      </c>
      <c r="NQ502" s="1">
        <f>COUNTIFS(#REF!,LT502,#REF!,0,#REF!,"&lt;="&amp;ME502,#REF!,"&gt;="&amp;MF502,#REF!,"="&amp;KV502,#REF!,"="&amp;KX502)</f>
        <v/>
      </c>
      <c r="NR502" s="1">
        <f>COUNTIFS(#REF!,LT502,#REF!,1,#REF!,"&lt;="&amp;ME502,#REF!,"&gt;="&amp;MF502,#REF!,"="&amp;KW502,#REF!,"="&amp;KY502)</f>
        <v/>
      </c>
      <c r="NS502" s="1">
        <f>COUNTIFS(#REF!,LT502,#REF!,0,#REF!,"&lt;="&amp;ME502,#REF!,"&gt;="&amp;MF502,#REF!,"="&amp;KW502,#REF!,"="&amp;KY502)</f>
        <v/>
      </c>
      <c r="NT502" s="1">
        <f>MP502+MR502+MT502+MV502+MX502+MZ502+NB502</f>
        <v/>
      </c>
      <c r="NU502" s="1">
        <f>MQ502+MS502+MU502+MW502+MY502+NA502+NC502</f>
        <v/>
      </c>
      <c r="NV502" s="1">
        <f>NT502+NU502</f>
        <v/>
      </c>
      <c r="NW502" s="33">
        <f>NT502/(NT502+NU502)</f>
        <v/>
      </c>
      <c r="NX502" s="3">
        <f>1/NW502</f>
        <v/>
      </c>
      <c r="NY502" s="1">
        <f>LH502</f>
        <v/>
      </c>
      <c r="NZ502" s="79">
        <f>(NW502*((NY502-1)*0.98))-((1-NW502)*1)</f>
        <v/>
      </c>
      <c r="OA502" s="34">
        <f>IF(LR502&lt;0.9,0,IF(AND(LR502&gt;1.1),0,1))</f>
        <v/>
      </c>
      <c r="OB502" s="34">
        <f>IF(LS502&lt;0.9,0,IF(AND(LS502&gt;1.1),0,1))</f>
        <v/>
      </c>
      <c r="OC502" s="32">
        <f>IF(NV502&gt;99,1,0)</f>
        <v/>
      </c>
      <c r="OD502" s="32">
        <f>IF(NZ502&gt;0.0799,1,0)</f>
        <v/>
      </c>
      <c r="OE502" s="32">
        <f>IF(NZ502&gt;OM502,1,0)</f>
        <v/>
      </c>
      <c r="OF502" s="32">
        <f>OC502+OD502+OE502+OA502+OB502</f>
        <v/>
      </c>
      <c r="OG502" s="1">
        <f>ND502+NF502+NH502+NJ502+NL502+NN502+NP502+NR502</f>
        <v/>
      </c>
      <c r="OH502" s="1">
        <f>NE502+NG502+NI502+NK502+NM502+NO502+NQ502+NS502</f>
        <v/>
      </c>
      <c r="OI502" s="1">
        <f>OG502+OH502</f>
        <v/>
      </c>
      <c r="OJ502" s="33">
        <f>OG502/(OG502+OH502)</f>
        <v/>
      </c>
      <c r="OK502" s="3">
        <f>1/OJ502</f>
        <v/>
      </c>
      <c r="OL502" s="1">
        <f>LI502</f>
        <v/>
      </c>
      <c r="OM502" s="79">
        <f>(OJ502*((OL502-1)*0.98))-((1-OJ502)*1)</f>
        <v/>
      </c>
      <c r="ON502" s="34">
        <f>IF(LR502&lt;0.9,0,IF(AND(LR502&gt;1.1),0,1))</f>
        <v/>
      </c>
      <c r="OO502" s="34">
        <f>IF(LS502&lt;0.9,0,IF(AND(LS502&gt;1.1),0,1))</f>
        <v/>
      </c>
      <c r="OP502" s="32">
        <f>IF(OI502&gt;99,1,0)</f>
        <v/>
      </c>
      <c r="OQ502" s="32">
        <f>IF(OM502&gt;0.0799,1,0)</f>
        <v/>
      </c>
      <c r="OR502" s="32">
        <f>IF(OM502&gt;OZ502,1,0)</f>
        <v/>
      </c>
      <c r="OS502" s="32">
        <f>OP502+OQ502+OR502+ON502+OO502</f>
        <v/>
      </c>
      <c r="OT502">
        <f>IF(OF502=5,"BackHome0-0",IF(AND(OS502=5),"BackAway0-0",""))</f>
        <v/>
      </c>
      <c r="OU502">
        <f>IF(OF502=5,KN502,IF(AND(OS502=5),KO502,""))</f>
        <v/>
      </c>
      <c r="OV502">
        <f>IF(OF502=5,"Match Odds",IF(AND(OS502=5),"Match Odds",""))</f>
        <v/>
      </c>
      <c r="OW502">
        <f>IF(OF502=5,KP502,IF(AND(OS502=5),KP502,""))</f>
        <v/>
      </c>
      <c r="OX502">
        <f>IF(OF502=5,"MATCH_ODDS",IF(AND(OS502=5),"MATCH_ODDS",""))</f>
        <v/>
      </c>
      <c r="OY502">
        <f>IF(OF502=5,"BACK",IF(AND(OS502=5),"BACK",""))</f>
        <v/>
      </c>
    </row>
    <row r="503" ht="16.5" customHeight="1" thickBot="1" thickTop="1">
      <c r="A503" s="2" t="n"/>
      <c r="KN503" s="1">
        <f>IF(INDEX(#REF!,MATCH('HT 0-0'!D503,#REF!,0))=INDEX(#REF!,MATCH('HT 0-0'!D503,#REF!,0)),INDEX(#REF!,MATCH('HT 0-0'!D503,#REF!,0)),"ERROR")</f>
        <v/>
      </c>
      <c r="KO503" s="1">
        <f>IF(INDEX(#REF!,MATCH('HT 0-0'!E503,#REF!,0))=INDEX(#REF!,MATCH('HT 0-0'!E503,#REF!,0)),INDEX(#REF!,MATCH('HT 0-0'!E503,#REF!,0)),"ERROR")</f>
        <v/>
      </c>
      <c r="KP503" s="1">
        <f>KN503&amp;" v "&amp;KO503</f>
        <v/>
      </c>
      <c r="KQ503">
        <f>B503&amp;"_"&amp;C503</f>
        <v/>
      </c>
      <c r="KR503" s="1">
        <f>IF((HW503/KK503)&lt;0.335,"G",IF((HW503/KK503)&gt;0.67,"R","A"))</f>
        <v/>
      </c>
      <c r="KS503" s="1">
        <f>IF((HX503/KK503)&lt;0.335,"G",IF((HX503/KK503)&gt;0.67,"R","A"))</f>
        <v/>
      </c>
      <c r="KT503" s="1">
        <f>IF((IH503/KK503)&lt;0.335,"G",IF((IH503/KK503)&gt;0.67,"R","A"))</f>
        <v/>
      </c>
      <c r="KU503" s="1">
        <f>IF((II503/KK503)&lt;0.335,"G",IF((II503/KK503)&gt;0.67,"R","A"))</f>
        <v/>
      </c>
      <c r="KV503" s="1">
        <f>IF((HZ503/KK503)&lt;0.335,"G",IF((HZ503/KK503)&gt;0.67,"R","A"))</f>
        <v/>
      </c>
      <c r="KW503" s="1">
        <f>IF((HY503/KK503)&lt;0.335,"G",IF((HY503/KK503)&gt;0.67,"R","A"))</f>
        <v/>
      </c>
      <c r="KX503" s="1">
        <f>IF((IK503/KK503)&lt;0.335,"G",IF((IK503/KK503)&gt;0.67,"R","A"))</f>
        <v/>
      </c>
      <c r="KY503" s="1">
        <f>IF((IJ503/KK503)&lt;0.335,"G",IF((IJ503/KK503)&gt;0.67,"R","A"))</f>
        <v/>
      </c>
      <c r="KZ503" s="1">
        <f>IF((HQ503/KK503)&lt;0.335,"G",IF((HQ503/KK503)&gt;0.67,"R","A"))</f>
        <v/>
      </c>
      <c r="LA503" s="1">
        <f>IF((IB503/KK503)&lt;0.335,"G",IF((IB503/KK503)&gt;0.67,"R","A"))</f>
        <v/>
      </c>
      <c r="LB503">
        <f>IF(LQ503="0-0",INDEX(Scrape!#REF!,MATCH('HT 0-0'!KP503,Scrape!$B:$B,0)),"")</f>
        <v/>
      </c>
      <c r="LC503">
        <f>IF(LQ503="0-0",INDEX(Scrape!$A:$A,MATCH('HT 0-0'!KP503,Scrape!$B:$B,0)),"")</f>
        <v/>
      </c>
      <c r="LD503">
        <f>IF(LQ503="0-0",INDEX(Scrape!$B:$B,MATCH('HT 0-0'!KP503,Scrape!$B:$B,0)),"")</f>
        <v/>
      </c>
      <c r="LE503">
        <f>IF(LQ503="0-0",INDEX(Scrape!$C:$C,MATCH('HT 0-0'!KP503,Scrape!$B:$B,0)),"")</f>
        <v/>
      </c>
      <c r="LF503">
        <f>IF(LQ503="0-0",INDEX(Scrape!$D:$D,MATCH('HT 0-0'!KP503,Scrape!$B:$B,0)),"")</f>
        <v/>
      </c>
      <c r="LG503">
        <f>IF(LQ503="0-0",INDEX(Scrape!$E:$E,MATCH('HT 0-0'!KP503,Scrape!$B:$B,0)),"")</f>
        <v/>
      </c>
      <c r="LH503">
        <f>IF(LQ503="0-0",INDEX(Scrape!$F:$F,MATCH('HT 0-0'!KP503,Scrape!$B:$B,0)),"")</f>
        <v/>
      </c>
      <c r="LI503">
        <f>IF(LQ503="0-0",INDEX(Scrape!$G:$G,MATCH('HT 0-0'!KP503,Scrape!$B:$B,0)),"")</f>
        <v/>
      </c>
      <c r="LJ503">
        <f>IF(LQ503="0-0",INDEX(Scrape!$H:$H,MATCH('HT 0-0'!KP503,Scrape!$B:$B,0)),"")</f>
        <v/>
      </c>
      <c r="LK503">
        <f>IF(LQ503="0-0",INDEX(Scrape!$I:$I,MATCH('HT 0-0'!KP503,Scrape!$B:$B,0)),"")</f>
        <v/>
      </c>
      <c r="LL503">
        <f>IF(LQ503="0-0",INDEX(Scrape!$J:$J,MATCH('HT 0-0'!KP503,Scrape!$B:$B,0)),"")</f>
        <v/>
      </c>
      <c r="LM503">
        <f>IF(LQ503="0-0",INDEX(Scrape!$K:$K,MATCH('HT 0-0'!KP503,Scrape!$B:$B,0)),"")</f>
        <v/>
      </c>
      <c r="LN503">
        <f>IF(LQ503="0-0",INDEX(Scrape!$L:$L,MATCH('HT 0-0'!KP503,Scrape!$B:$B,0)),"")</f>
        <v/>
      </c>
      <c r="LO503">
        <f>IF(LQ503="0-0",INDEX(Scrape!$M:$M,MATCH('HT 0-0'!KP503,Scrape!$B:$B,0)),"")</f>
        <v/>
      </c>
      <c r="LP503">
        <f>IF(LQ503="0-0",INDEX(Scrape!$N:$N,MATCH('HT 0-0'!KP503,Scrape!$B:$B,0)),"")</f>
        <v/>
      </c>
      <c r="LQ503">
        <f>INDEX(Scrape!$O:$O,MATCH('HT 0-0'!KP503,Scrape!$B:$B,0))</f>
        <v/>
      </c>
      <c r="LR503">
        <f>(1/LJ503)+(1/LI503)+(1/LH503)</f>
        <v/>
      </c>
      <c r="LS503">
        <f>(1/LG503)+(1/LF503)+(1/LE503)</f>
        <v/>
      </c>
      <c r="LT503" s="8">
        <f>IF(INDEX(#REF!,MATCH(KQ503,#REF!,0))=INDEX(#REF!,MATCH(KQ503,#REF!,0)),INDEX(#REF!,MATCH(KQ503,#REF!,0)),"ERROR")</f>
        <v/>
      </c>
      <c r="LU503" s="4">
        <f>IF(KR503="G",2,IF(KR503="R",0.5,IF(KR503="A",1)))</f>
        <v/>
      </c>
      <c r="LV503" s="4">
        <f>IF(KS503="G",0.5,IF(KS503="R",2,IF(KS503="A",1)))</f>
        <v/>
      </c>
      <c r="LW503" s="4">
        <f>IF(KT503="G",2,IF(KT503="R",0.5,IF(KT503="A",1)))</f>
        <v/>
      </c>
      <c r="LX503" s="4">
        <f>IF(KU503="G",0.5,IF(KU503="R",2,IF(KU503="A",1)))</f>
        <v/>
      </c>
      <c r="LY503" s="7">
        <f>(LK503*(LU503+LX503)+(LL503*(LU503+LX503)))</f>
        <v/>
      </c>
      <c r="LZ503" s="7">
        <f>(LN503*(LV503+LW503)+(LO503*(LV503+LW503)))</f>
        <v/>
      </c>
      <c r="MA503" s="11">
        <f>LY503-LZ503</f>
        <v/>
      </c>
      <c r="MB503" s="5">
        <f>MA503+2</f>
        <v/>
      </c>
      <c r="MC503" s="6">
        <f>MA503-2</f>
        <v/>
      </c>
      <c r="MD503" s="4">
        <f>LE503</f>
        <v/>
      </c>
      <c r="ME503" s="9">
        <f>IF(MD503=0,1000,MD503+0.75)</f>
        <v/>
      </c>
      <c r="MF503" s="10">
        <f>IF(MD503=0,0,MD503-0.75)</f>
        <v/>
      </c>
      <c r="MG503" s="4">
        <f>((LM503*(LU503+LX503))-((LP503*(LV503+LW503))))</f>
        <v/>
      </c>
      <c r="MH503" s="9">
        <f>MG503*1.2</f>
        <v/>
      </c>
      <c r="MI503" s="10">
        <f>MG503*0.8</f>
        <v/>
      </c>
      <c r="MJ503">
        <f>IFERROR(OT503,"")</f>
        <v/>
      </c>
      <c r="MK503">
        <f>IFERROR(OU503,"")</f>
        <v/>
      </c>
      <c r="ML503">
        <f>IFERROR(OV503,"")</f>
        <v/>
      </c>
      <c r="MM503">
        <f>IFERROR(OW503,"")</f>
        <v/>
      </c>
      <c r="MN503">
        <f>IFERROR(OX503,"")</f>
        <v/>
      </c>
      <c r="MO503">
        <f>IFERROR(OY503,"")</f>
        <v/>
      </c>
      <c r="MP503" s="1">
        <f>COUNTIFS(#REF!,LT503,#REF!,1,#REF!,"&gt;="&amp;MC503,#REF!,"&lt;="&amp;MB503,#REF!,"&lt;="&amp;ME503,#REF!,"&gt;="&amp;MF503,#REF!,"="&amp;KV503,#REF!,"="&amp;KX503)</f>
        <v/>
      </c>
      <c r="MQ503" s="1">
        <f>COUNTIFS(#REF!,LT503,#REF!,0,#REF!,"&gt;="&amp;MC503,#REF!,"&lt;="&amp;MB503,#REF!,"&lt;="&amp;ME503,#REF!,"&gt;="&amp;MF503,#REF!,"="&amp;KV503,#REF!,"="&amp;KX503)</f>
        <v/>
      </c>
      <c r="MR503" s="1">
        <f>COUNTIFS(#REF!,LT503,#REF!,1,#REF!,"&gt;="&amp;MC503,#REF!,"&lt;="&amp;MB503,#REF!,"&lt;="&amp;ME503,#REF!,"&gt;="&amp;MF503,#REF!,"="&amp;KW503,#REF!,"="&amp;KY503)</f>
        <v/>
      </c>
      <c r="MS503" s="1">
        <f>COUNTIFS(#REF!,LT503,#REF!,0,#REF!,"&gt;="&amp;MC503,#REF!,"&lt;="&amp;MB503,#REF!,"&lt;="&amp;ME503,#REF!,"&gt;="&amp;MF503,#REF!,"="&amp;KW503,#REF!,"="&amp;KY503)</f>
        <v/>
      </c>
      <c r="MT503" s="1">
        <f>COUNTIFS(#REF!,LT503,#REF!,1,#REF!,"&gt;="&amp;MI503,#REF!,"&lt;="&amp;MH503,#REF!,"&lt;="&amp;ME503,#REF!,"&gt;="&amp;MF503)</f>
        <v/>
      </c>
      <c r="MU503" s="1">
        <f>COUNTIFS(#REF!,LT503,#REF!,0,#REF!,"&gt;="&amp;MI503,#REF!,"&lt;="&amp;MH503,#REF!,"&lt;="&amp;ME503,#REF!,"&gt;="&amp;MF503)</f>
        <v/>
      </c>
      <c r="MV503" s="1">
        <f>COUNTIFS(#REF!,LT503,#REF!,1,#REF!,"&gt;="&amp;MI503,#REF!,"&lt;="&amp;MH503,#REF!,"="&amp;KZ503,#REF!,"="&amp;LA503,#REF!,"&lt;="&amp;ME503,#REF!,"&gt;="&amp;MF503)</f>
        <v/>
      </c>
      <c r="MW503" s="1">
        <f>COUNTIFS(#REF!,LT503,#REF!,0,#REF!,"&gt;="&amp;MI503,#REF!,"&lt;="&amp;MH503,#REF!,"="&amp;KZ503,#REF!,"="&amp;LA503,#REF!,"&lt;="&amp;ME503,#REF!,"&gt;="&amp;MF503)</f>
        <v/>
      </c>
      <c r="MX503" s="1">
        <f>COUNTIFS(#REF!,LT503,#REF!,1,#REF!,"&gt;="&amp;MC503,#REF!,"&lt;="&amp;MB503,#REF!,"&lt;="&amp;ME503,#REF!,"&gt;="&amp;MF503)</f>
        <v/>
      </c>
      <c r="MY503" s="1">
        <f>COUNTIFS(#REF!,LT503,#REF!,0,#REF!,"&gt;="&amp;MC503,#REF!,"&lt;="&amp;MB503,#REF!,"&lt;="&amp;ME503,#REF!,"&gt;="&amp;MF503)</f>
        <v/>
      </c>
      <c r="MZ503" s="1">
        <f>COUNTIFS(#REF!,LT503,#REF!,1,#REF!,"&lt;="&amp;ME503,#REF!,"&gt;="&amp;MF503,#REF!,"="&amp;KV503,#REF!,"="&amp;KX503)</f>
        <v/>
      </c>
      <c r="NA503" s="1">
        <f>COUNTIFS(#REF!,LT503,#REF!,0,#REF!,"&lt;="&amp;ME503,#REF!,"&gt;="&amp;MF503,#REF!,"="&amp;KV503,#REF!,"="&amp;KX503)</f>
        <v/>
      </c>
      <c r="NB503" s="1">
        <f>COUNTIFS(#REF!,LT503,#REF!,1,#REF!,"&lt;="&amp;ME503,#REF!,"&gt;="&amp;MF503,#REF!,"="&amp;KW503,#REF!,"="&amp;KY503)</f>
        <v/>
      </c>
      <c r="NC503" s="1">
        <f>COUNTIFS(#REF!,LT503,#REF!,0,#REF!,"&lt;="&amp;ME503,#REF!,"&gt;="&amp;MF503,#REF!,"="&amp;KW503,#REF!,"="&amp;KY503)</f>
        <v/>
      </c>
      <c r="ND503" s="1">
        <f>COUNTIFS(#REF!,LT503,#REF!,1,#REF!,"&gt;="&amp;MC503,#REF!,"&lt;="&amp;MB503,#REF!,"&lt;="&amp;ME503,#REF!,"&gt;="&amp;MF503,#REF!,"="&amp;KV503,#REF!,"="&amp;KX503)</f>
        <v/>
      </c>
      <c r="NE503" s="1">
        <f>COUNTIFS(#REF!,LT503,#REF!,0,#REF!,"&gt;="&amp;MC503,#REF!,"&lt;="&amp;MB503,#REF!,"&lt;="&amp;ME503,#REF!,"&gt;="&amp;MF503,#REF!,"="&amp;KV503,#REF!,"="&amp;KX503)</f>
        <v/>
      </c>
      <c r="NF503" s="1">
        <f>COUNTIFS(#REF!,LT503,#REF!,1,#REF!,"&gt;="&amp;MC503,#REF!,"&lt;="&amp;MB503,#REF!,"&lt;="&amp;ME503,#REF!,"&gt;="&amp;MF503,#REF!,"="&amp;KW503,#REF!,"="&amp;KY503)</f>
        <v/>
      </c>
      <c r="NG503" s="1">
        <f>COUNTIFS(#REF!,LT503,#REF!,0,#REF!,"&gt;="&amp;MC503,#REF!,"&lt;="&amp;MB503,#REF!,"&lt;="&amp;ME503,#REF!,"&gt;="&amp;MF503,#REF!,"="&amp;KW503,#REF!,"="&amp;KY503)</f>
        <v/>
      </c>
      <c r="NH503" s="1">
        <f>COUNTIFS(#REF!,LT503,#REF!,1,#REF!,"&gt;="&amp;MC503,#REF!,"&lt;="&amp;MB503,#REF!,"&lt;="&amp;ME503,#REF!,"&gt;="&amp;MF503,#REF!,"="&amp;KZ503,#REF!,"="&amp;LA503)</f>
        <v/>
      </c>
      <c r="NI503" s="1">
        <f>COUNTIFS(#REF!,LT503,#REF!,0,#REF!,"&gt;="&amp;MC503,#REF!,"&lt;="&amp;MB503,#REF!,"&lt;="&amp;ME503,#REF!,"&gt;="&amp;MF503,#REF!,"="&amp;KZ503,#REF!,"="&amp;LA503)</f>
        <v/>
      </c>
      <c r="NJ503" s="1">
        <f>COUNTIFS(#REF!,LT503,#REF!,1,#REF!,"&gt;="&amp;MI503,#REF!,"&lt;="&amp;MH503,#REF!,"&lt;="&amp;ME503,#REF!,"&gt;="&amp;MF503)</f>
        <v/>
      </c>
      <c r="NK503" s="1">
        <f>COUNTIFS(#REF!,LT503,#REF!,0,#REF!,"&gt;="&amp;MI503,#REF!,"&lt;="&amp;MH503,#REF!,"&lt;="&amp;ME503,#REF!,"&gt;="&amp;MF503)</f>
        <v/>
      </c>
      <c r="NL503" s="1">
        <f>COUNTIFS(#REF!,LT503,#REF!,1,#REF!,"&gt;="&amp;MI503,#REF!,"&lt;="&amp;MH503,#REF!,"="&amp;KZ503,#REF!,"="&amp;LA503,#REF!,"&lt;="&amp;ME503,#REF!,"&gt;="&amp;MF503)</f>
        <v/>
      </c>
      <c r="NM503" s="1">
        <f>COUNTIFS(#REF!,LT503,#REF!,0,#REF!,"&gt;="&amp;MI503,#REF!,"&lt;="&amp;MH503,#REF!,"="&amp;KZ503,#REF!,"="&amp;LA503,#REF!,"&lt;="&amp;ME503,#REF!,"&gt;="&amp;MF503)</f>
        <v/>
      </c>
      <c r="NN503" s="1">
        <f>COUNTIFS(#REF!,LT503,#REF!,1,#REF!,"&gt;="&amp;MC503,#REF!,"&lt;="&amp;MB503,#REF!,"&lt;="&amp;ME503,#REF!,"&gt;="&amp;MF503)</f>
        <v/>
      </c>
      <c r="NO503" s="1">
        <f>COUNTIFS(#REF!,LT503,#REF!,0,#REF!,"&gt;="&amp;MC503,#REF!,"&lt;="&amp;MB503,#REF!,"&lt;="&amp;ME503,#REF!,"&gt;="&amp;MF503)</f>
        <v/>
      </c>
      <c r="NP503" s="1">
        <f>COUNTIFS(#REF!,LT503,#REF!,1,#REF!,"&lt;="&amp;ME503,#REF!,"&gt;="&amp;MF503,#REF!,"="&amp;KV503,#REF!,"="&amp;KX503)</f>
        <v/>
      </c>
      <c r="NQ503" s="1">
        <f>COUNTIFS(#REF!,LT503,#REF!,0,#REF!,"&lt;="&amp;ME503,#REF!,"&gt;="&amp;MF503,#REF!,"="&amp;KV503,#REF!,"="&amp;KX503)</f>
        <v/>
      </c>
      <c r="NR503" s="1">
        <f>COUNTIFS(#REF!,LT503,#REF!,1,#REF!,"&lt;="&amp;ME503,#REF!,"&gt;="&amp;MF503,#REF!,"="&amp;KW503,#REF!,"="&amp;KY503)</f>
        <v/>
      </c>
      <c r="NS503" s="1">
        <f>COUNTIFS(#REF!,LT503,#REF!,0,#REF!,"&lt;="&amp;ME503,#REF!,"&gt;="&amp;MF503,#REF!,"="&amp;KW503,#REF!,"="&amp;KY503)</f>
        <v/>
      </c>
      <c r="NT503" s="1">
        <f>MP503+MR503+MT503+MV503+MX503+MZ503+NB503</f>
        <v/>
      </c>
      <c r="NU503" s="1">
        <f>MQ503+MS503+MU503+MW503+MY503+NA503+NC503</f>
        <v/>
      </c>
      <c r="NV503" s="1">
        <f>NT503+NU503</f>
        <v/>
      </c>
      <c r="NW503" s="33">
        <f>NT503/(NT503+NU503)</f>
        <v/>
      </c>
      <c r="NX503" s="3">
        <f>1/NW503</f>
        <v/>
      </c>
      <c r="NY503" s="1">
        <f>LH503</f>
        <v/>
      </c>
      <c r="NZ503" s="79">
        <f>(NW503*((NY503-1)*0.98))-((1-NW503)*1)</f>
        <v/>
      </c>
      <c r="OA503" s="34">
        <f>IF(LR503&lt;0.9,0,IF(AND(LR503&gt;1.1),0,1))</f>
        <v/>
      </c>
      <c r="OB503" s="34">
        <f>IF(LS503&lt;0.9,0,IF(AND(LS503&gt;1.1),0,1))</f>
        <v/>
      </c>
      <c r="OC503" s="32">
        <f>IF(NV503&gt;99,1,0)</f>
        <v/>
      </c>
      <c r="OD503" s="32">
        <f>IF(NZ503&gt;0.0799,1,0)</f>
        <v/>
      </c>
      <c r="OE503" s="32">
        <f>IF(NZ503&gt;OM503,1,0)</f>
        <v/>
      </c>
      <c r="OF503" s="32">
        <f>OC503+OD503+OE503+OA503+OB503</f>
        <v/>
      </c>
      <c r="OG503" s="1">
        <f>ND503+NF503+NH503+NJ503+NL503+NN503+NP503+NR503</f>
        <v/>
      </c>
      <c r="OH503" s="1">
        <f>NE503+NG503+NI503+NK503+NM503+NO503+NQ503+NS503</f>
        <v/>
      </c>
      <c r="OI503" s="1">
        <f>OG503+OH503</f>
        <v/>
      </c>
      <c r="OJ503" s="33">
        <f>OG503/(OG503+OH503)</f>
        <v/>
      </c>
      <c r="OK503" s="3">
        <f>1/OJ503</f>
        <v/>
      </c>
      <c r="OL503" s="1">
        <f>LI503</f>
        <v/>
      </c>
      <c r="OM503" s="79">
        <f>(OJ503*((OL503-1)*0.98))-((1-OJ503)*1)</f>
        <v/>
      </c>
      <c r="ON503" s="34">
        <f>IF(LR503&lt;0.9,0,IF(AND(LR503&gt;1.1),0,1))</f>
        <v/>
      </c>
      <c r="OO503" s="34">
        <f>IF(LS503&lt;0.9,0,IF(AND(LS503&gt;1.1),0,1))</f>
        <v/>
      </c>
      <c r="OP503" s="32">
        <f>IF(OI503&gt;99,1,0)</f>
        <v/>
      </c>
      <c r="OQ503" s="32">
        <f>IF(OM503&gt;0.0799,1,0)</f>
        <v/>
      </c>
      <c r="OR503" s="32">
        <f>IF(OM503&gt;OZ503,1,0)</f>
        <v/>
      </c>
      <c r="OS503" s="32">
        <f>OP503+OQ503+OR503+ON503+OO503</f>
        <v/>
      </c>
      <c r="OT503">
        <f>IF(OF503=5,"BackHome0-0",IF(AND(OS503=5),"BackAway0-0",""))</f>
        <v/>
      </c>
      <c r="OU503">
        <f>IF(OF503=5,KN503,IF(AND(OS503=5),KO503,""))</f>
        <v/>
      </c>
      <c r="OV503">
        <f>IF(OF503=5,"Match Odds",IF(AND(OS503=5),"Match Odds",""))</f>
        <v/>
      </c>
      <c r="OW503">
        <f>IF(OF503=5,KP503,IF(AND(OS503=5),KP503,""))</f>
        <v/>
      </c>
      <c r="OX503">
        <f>IF(OF503=5,"MATCH_ODDS",IF(AND(OS503=5),"MATCH_ODDS",""))</f>
        <v/>
      </c>
      <c r="OY503">
        <f>IF(OF503=5,"BACK",IF(AND(OS503=5),"BACK",""))</f>
        <v/>
      </c>
    </row>
    <row r="504" ht="16.5" customHeight="1" thickBot="1" thickTop="1">
      <c r="A504" s="2" t="n"/>
      <c r="KN504" s="1">
        <f>IF(INDEX(#REF!,MATCH('HT 0-0'!D504,#REF!,0))=INDEX(#REF!,MATCH('HT 0-0'!D504,#REF!,0)),INDEX(#REF!,MATCH('HT 0-0'!D504,#REF!,0)),"ERROR")</f>
        <v/>
      </c>
      <c r="KO504" s="1">
        <f>IF(INDEX(#REF!,MATCH('HT 0-0'!E504,#REF!,0))=INDEX(#REF!,MATCH('HT 0-0'!E504,#REF!,0)),INDEX(#REF!,MATCH('HT 0-0'!E504,#REF!,0)),"ERROR")</f>
        <v/>
      </c>
      <c r="KP504" s="1">
        <f>KN504&amp;" v "&amp;KO504</f>
        <v/>
      </c>
      <c r="KQ504">
        <f>B504&amp;"_"&amp;C504</f>
        <v/>
      </c>
      <c r="KR504" s="1">
        <f>IF((HW504/KK504)&lt;0.335,"G",IF((HW504/KK504)&gt;0.67,"R","A"))</f>
        <v/>
      </c>
      <c r="KS504" s="1">
        <f>IF((HX504/KK504)&lt;0.335,"G",IF((HX504/KK504)&gt;0.67,"R","A"))</f>
        <v/>
      </c>
      <c r="KT504" s="1">
        <f>IF((IH504/KK504)&lt;0.335,"G",IF((IH504/KK504)&gt;0.67,"R","A"))</f>
        <v/>
      </c>
      <c r="KU504" s="1">
        <f>IF((II504/KK504)&lt;0.335,"G",IF((II504/KK504)&gt;0.67,"R","A"))</f>
        <v/>
      </c>
      <c r="KV504" s="1">
        <f>IF((HZ504/KK504)&lt;0.335,"G",IF((HZ504/KK504)&gt;0.67,"R","A"))</f>
        <v/>
      </c>
      <c r="KW504" s="1">
        <f>IF((HY504/KK504)&lt;0.335,"G",IF((HY504/KK504)&gt;0.67,"R","A"))</f>
        <v/>
      </c>
      <c r="KX504" s="1">
        <f>IF((IK504/KK504)&lt;0.335,"G",IF((IK504/KK504)&gt;0.67,"R","A"))</f>
        <v/>
      </c>
      <c r="KY504" s="1">
        <f>IF((IJ504/KK504)&lt;0.335,"G",IF((IJ504/KK504)&gt;0.67,"R","A"))</f>
        <v/>
      </c>
      <c r="KZ504" s="1">
        <f>IF((HQ504/KK504)&lt;0.335,"G",IF((HQ504/KK504)&gt;0.67,"R","A"))</f>
        <v/>
      </c>
      <c r="LA504" s="1">
        <f>IF((IB504/KK504)&lt;0.335,"G",IF((IB504/KK504)&gt;0.67,"R","A"))</f>
        <v/>
      </c>
      <c r="LB504">
        <f>IF(LQ504="0-0",INDEX(Scrape!#REF!,MATCH('HT 0-0'!KP504,Scrape!$B:$B,0)),"")</f>
        <v/>
      </c>
      <c r="LC504">
        <f>IF(LQ504="0-0",INDEX(Scrape!$A:$A,MATCH('HT 0-0'!KP504,Scrape!$B:$B,0)),"")</f>
        <v/>
      </c>
      <c r="LD504">
        <f>IF(LQ504="0-0",INDEX(Scrape!$B:$B,MATCH('HT 0-0'!KP504,Scrape!$B:$B,0)),"")</f>
        <v/>
      </c>
      <c r="LE504">
        <f>IF(LQ504="0-0",INDEX(Scrape!$C:$C,MATCH('HT 0-0'!KP504,Scrape!$B:$B,0)),"")</f>
        <v/>
      </c>
      <c r="LF504">
        <f>IF(LQ504="0-0",INDEX(Scrape!$D:$D,MATCH('HT 0-0'!KP504,Scrape!$B:$B,0)),"")</f>
        <v/>
      </c>
      <c r="LG504">
        <f>IF(LQ504="0-0",INDEX(Scrape!$E:$E,MATCH('HT 0-0'!KP504,Scrape!$B:$B,0)),"")</f>
        <v/>
      </c>
      <c r="LH504">
        <f>IF(LQ504="0-0",INDEX(Scrape!$F:$F,MATCH('HT 0-0'!KP504,Scrape!$B:$B,0)),"")</f>
        <v/>
      </c>
      <c r="LI504">
        <f>IF(LQ504="0-0",INDEX(Scrape!$G:$G,MATCH('HT 0-0'!KP504,Scrape!$B:$B,0)),"")</f>
        <v/>
      </c>
      <c r="LJ504">
        <f>IF(LQ504="0-0",INDEX(Scrape!$H:$H,MATCH('HT 0-0'!KP504,Scrape!$B:$B,0)),"")</f>
        <v/>
      </c>
      <c r="LK504">
        <f>IF(LQ504="0-0",INDEX(Scrape!$I:$I,MATCH('HT 0-0'!KP504,Scrape!$B:$B,0)),"")</f>
        <v/>
      </c>
      <c r="LL504">
        <f>IF(LQ504="0-0",INDEX(Scrape!$J:$J,MATCH('HT 0-0'!KP504,Scrape!$B:$B,0)),"")</f>
        <v/>
      </c>
      <c r="LM504">
        <f>IF(LQ504="0-0",INDEX(Scrape!$K:$K,MATCH('HT 0-0'!KP504,Scrape!$B:$B,0)),"")</f>
        <v/>
      </c>
      <c r="LN504">
        <f>IF(LQ504="0-0",INDEX(Scrape!$L:$L,MATCH('HT 0-0'!KP504,Scrape!$B:$B,0)),"")</f>
        <v/>
      </c>
      <c r="LO504">
        <f>IF(LQ504="0-0",INDEX(Scrape!$M:$M,MATCH('HT 0-0'!KP504,Scrape!$B:$B,0)),"")</f>
        <v/>
      </c>
      <c r="LP504">
        <f>IF(LQ504="0-0",INDEX(Scrape!$N:$N,MATCH('HT 0-0'!KP504,Scrape!$B:$B,0)),"")</f>
        <v/>
      </c>
      <c r="LQ504">
        <f>INDEX(Scrape!$O:$O,MATCH('HT 0-0'!KP504,Scrape!$B:$B,0))</f>
        <v/>
      </c>
      <c r="LR504">
        <f>(1/LJ504)+(1/LI504)+(1/LH504)</f>
        <v/>
      </c>
      <c r="LS504">
        <f>(1/LG504)+(1/LF504)+(1/LE504)</f>
        <v/>
      </c>
      <c r="LT504" s="8">
        <f>IF(INDEX(#REF!,MATCH(KQ504,#REF!,0))=INDEX(#REF!,MATCH(KQ504,#REF!,0)),INDEX(#REF!,MATCH(KQ504,#REF!,0)),"ERROR")</f>
        <v/>
      </c>
      <c r="LU504" s="4">
        <f>IF(KR504="G",2,IF(KR504="R",0.5,IF(KR504="A",1)))</f>
        <v/>
      </c>
      <c r="LV504" s="4">
        <f>IF(KS504="G",0.5,IF(KS504="R",2,IF(KS504="A",1)))</f>
        <v/>
      </c>
      <c r="LW504" s="4">
        <f>IF(KT504="G",2,IF(KT504="R",0.5,IF(KT504="A",1)))</f>
        <v/>
      </c>
      <c r="LX504" s="4">
        <f>IF(KU504="G",0.5,IF(KU504="R",2,IF(KU504="A",1)))</f>
        <v/>
      </c>
      <c r="LY504" s="7">
        <f>(LK504*(LU504+LX504)+(LL504*(LU504+LX504)))</f>
        <v/>
      </c>
      <c r="LZ504" s="7">
        <f>(LN504*(LV504+LW504)+(LO504*(LV504+LW504)))</f>
        <v/>
      </c>
      <c r="MA504" s="11">
        <f>LY504-LZ504</f>
        <v/>
      </c>
      <c r="MB504" s="5">
        <f>MA504+2</f>
        <v/>
      </c>
      <c r="MC504" s="6">
        <f>MA504-2</f>
        <v/>
      </c>
      <c r="MD504" s="4">
        <f>LE504</f>
        <v/>
      </c>
      <c r="ME504" s="9">
        <f>IF(MD504=0,1000,MD504+0.75)</f>
        <v/>
      </c>
      <c r="MF504" s="10">
        <f>IF(MD504=0,0,MD504-0.75)</f>
        <v/>
      </c>
      <c r="MG504" s="4">
        <f>((LM504*(LU504+LX504))-((LP504*(LV504+LW504))))</f>
        <v/>
      </c>
      <c r="MH504" s="9">
        <f>MG504*1.2</f>
        <v/>
      </c>
      <c r="MI504" s="10">
        <f>MG504*0.8</f>
        <v/>
      </c>
      <c r="MJ504">
        <f>IFERROR(OT504,"")</f>
        <v/>
      </c>
      <c r="MK504">
        <f>IFERROR(OU504,"")</f>
        <v/>
      </c>
      <c r="ML504">
        <f>IFERROR(OV504,"")</f>
        <v/>
      </c>
      <c r="MM504">
        <f>IFERROR(OW504,"")</f>
        <v/>
      </c>
      <c r="MN504">
        <f>IFERROR(OX504,"")</f>
        <v/>
      </c>
      <c r="MO504">
        <f>IFERROR(OY504,"")</f>
        <v/>
      </c>
      <c r="MP504" s="1">
        <f>COUNTIFS(#REF!,LT504,#REF!,1,#REF!,"&gt;="&amp;MC504,#REF!,"&lt;="&amp;MB504,#REF!,"&lt;="&amp;ME504,#REF!,"&gt;="&amp;MF504,#REF!,"="&amp;KV504,#REF!,"="&amp;KX504)</f>
        <v/>
      </c>
      <c r="MQ504" s="1">
        <f>COUNTIFS(#REF!,LT504,#REF!,0,#REF!,"&gt;="&amp;MC504,#REF!,"&lt;="&amp;MB504,#REF!,"&lt;="&amp;ME504,#REF!,"&gt;="&amp;MF504,#REF!,"="&amp;KV504,#REF!,"="&amp;KX504)</f>
        <v/>
      </c>
      <c r="MR504" s="1">
        <f>COUNTIFS(#REF!,LT504,#REF!,1,#REF!,"&gt;="&amp;MC504,#REF!,"&lt;="&amp;MB504,#REF!,"&lt;="&amp;ME504,#REF!,"&gt;="&amp;MF504,#REF!,"="&amp;KW504,#REF!,"="&amp;KY504)</f>
        <v/>
      </c>
      <c r="MS504" s="1">
        <f>COUNTIFS(#REF!,LT504,#REF!,0,#REF!,"&gt;="&amp;MC504,#REF!,"&lt;="&amp;MB504,#REF!,"&lt;="&amp;ME504,#REF!,"&gt;="&amp;MF504,#REF!,"="&amp;KW504,#REF!,"="&amp;KY504)</f>
        <v/>
      </c>
      <c r="MT504" s="1">
        <f>COUNTIFS(#REF!,LT504,#REF!,1,#REF!,"&gt;="&amp;MI504,#REF!,"&lt;="&amp;MH504,#REF!,"&lt;="&amp;ME504,#REF!,"&gt;="&amp;MF504)</f>
        <v/>
      </c>
      <c r="MU504" s="1">
        <f>COUNTIFS(#REF!,LT504,#REF!,0,#REF!,"&gt;="&amp;MI504,#REF!,"&lt;="&amp;MH504,#REF!,"&lt;="&amp;ME504,#REF!,"&gt;="&amp;MF504)</f>
        <v/>
      </c>
      <c r="MV504" s="1">
        <f>COUNTIFS(#REF!,LT504,#REF!,1,#REF!,"&gt;="&amp;MI504,#REF!,"&lt;="&amp;MH504,#REF!,"="&amp;KZ504,#REF!,"="&amp;LA504,#REF!,"&lt;="&amp;ME504,#REF!,"&gt;="&amp;MF504)</f>
        <v/>
      </c>
      <c r="MW504" s="1">
        <f>COUNTIFS(#REF!,LT504,#REF!,0,#REF!,"&gt;="&amp;MI504,#REF!,"&lt;="&amp;MH504,#REF!,"="&amp;KZ504,#REF!,"="&amp;LA504,#REF!,"&lt;="&amp;ME504,#REF!,"&gt;="&amp;MF504)</f>
        <v/>
      </c>
      <c r="MX504" s="1">
        <f>COUNTIFS(#REF!,LT504,#REF!,1,#REF!,"&gt;="&amp;MC504,#REF!,"&lt;="&amp;MB504,#REF!,"&lt;="&amp;ME504,#REF!,"&gt;="&amp;MF504)</f>
        <v/>
      </c>
      <c r="MY504" s="1">
        <f>COUNTIFS(#REF!,LT504,#REF!,0,#REF!,"&gt;="&amp;MC504,#REF!,"&lt;="&amp;MB504,#REF!,"&lt;="&amp;ME504,#REF!,"&gt;="&amp;MF504)</f>
        <v/>
      </c>
      <c r="MZ504" s="1">
        <f>COUNTIFS(#REF!,LT504,#REF!,1,#REF!,"&lt;="&amp;ME504,#REF!,"&gt;="&amp;MF504,#REF!,"="&amp;KV504,#REF!,"="&amp;KX504)</f>
        <v/>
      </c>
      <c r="NA504" s="1">
        <f>COUNTIFS(#REF!,LT504,#REF!,0,#REF!,"&lt;="&amp;ME504,#REF!,"&gt;="&amp;MF504,#REF!,"="&amp;KV504,#REF!,"="&amp;KX504)</f>
        <v/>
      </c>
      <c r="NB504" s="1">
        <f>COUNTIFS(#REF!,LT504,#REF!,1,#REF!,"&lt;="&amp;ME504,#REF!,"&gt;="&amp;MF504,#REF!,"="&amp;KW504,#REF!,"="&amp;KY504)</f>
        <v/>
      </c>
      <c r="NC504" s="1">
        <f>COUNTIFS(#REF!,LT504,#REF!,0,#REF!,"&lt;="&amp;ME504,#REF!,"&gt;="&amp;MF504,#REF!,"="&amp;KW504,#REF!,"="&amp;KY504)</f>
        <v/>
      </c>
      <c r="ND504" s="1">
        <f>COUNTIFS(#REF!,LT504,#REF!,1,#REF!,"&gt;="&amp;MC504,#REF!,"&lt;="&amp;MB504,#REF!,"&lt;="&amp;ME504,#REF!,"&gt;="&amp;MF504,#REF!,"="&amp;KV504,#REF!,"="&amp;KX504)</f>
        <v/>
      </c>
      <c r="NE504" s="1">
        <f>COUNTIFS(#REF!,LT504,#REF!,0,#REF!,"&gt;="&amp;MC504,#REF!,"&lt;="&amp;MB504,#REF!,"&lt;="&amp;ME504,#REF!,"&gt;="&amp;MF504,#REF!,"="&amp;KV504,#REF!,"="&amp;KX504)</f>
        <v/>
      </c>
      <c r="NF504" s="1">
        <f>COUNTIFS(#REF!,LT504,#REF!,1,#REF!,"&gt;="&amp;MC504,#REF!,"&lt;="&amp;MB504,#REF!,"&lt;="&amp;ME504,#REF!,"&gt;="&amp;MF504,#REF!,"="&amp;KW504,#REF!,"="&amp;KY504)</f>
        <v/>
      </c>
      <c r="NG504" s="1">
        <f>COUNTIFS(#REF!,LT504,#REF!,0,#REF!,"&gt;="&amp;MC504,#REF!,"&lt;="&amp;MB504,#REF!,"&lt;="&amp;ME504,#REF!,"&gt;="&amp;MF504,#REF!,"="&amp;KW504,#REF!,"="&amp;KY504)</f>
        <v/>
      </c>
      <c r="NH504" s="1">
        <f>COUNTIFS(#REF!,LT504,#REF!,1,#REF!,"&gt;="&amp;MC504,#REF!,"&lt;="&amp;MB504,#REF!,"&lt;="&amp;ME504,#REF!,"&gt;="&amp;MF504,#REF!,"="&amp;KZ504,#REF!,"="&amp;LA504)</f>
        <v/>
      </c>
      <c r="NI504" s="1">
        <f>COUNTIFS(#REF!,LT504,#REF!,0,#REF!,"&gt;="&amp;MC504,#REF!,"&lt;="&amp;MB504,#REF!,"&lt;="&amp;ME504,#REF!,"&gt;="&amp;MF504,#REF!,"="&amp;KZ504,#REF!,"="&amp;LA504)</f>
        <v/>
      </c>
      <c r="NJ504" s="1">
        <f>COUNTIFS(#REF!,LT504,#REF!,1,#REF!,"&gt;="&amp;MI504,#REF!,"&lt;="&amp;MH504,#REF!,"&lt;="&amp;ME504,#REF!,"&gt;="&amp;MF504)</f>
        <v/>
      </c>
      <c r="NK504" s="1">
        <f>COUNTIFS(#REF!,LT504,#REF!,0,#REF!,"&gt;="&amp;MI504,#REF!,"&lt;="&amp;MH504,#REF!,"&lt;="&amp;ME504,#REF!,"&gt;="&amp;MF504)</f>
        <v/>
      </c>
      <c r="NL504" s="1">
        <f>COUNTIFS(#REF!,LT504,#REF!,1,#REF!,"&gt;="&amp;MI504,#REF!,"&lt;="&amp;MH504,#REF!,"="&amp;KZ504,#REF!,"="&amp;LA504,#REF!,"&lt;="&amp;ME504,#REF!,"&gt;="&amp;MF504)</f>
        <v/>
      </c>
      <c r="NM504" s="1">
        <f>COUNTIFS(#REF!,LT504,#REF!,0,#REF!,"&gt;="&amp;MI504,#REF!,"&lt;="&amp;MH504,#REF!,"="&amp;KZ504,#REF!,"="&amp;LA504,#REF!,"&lt;="&amp;ME504,#REF!,"&gt;="&amp;MF504)</f>
        <v/>
      </c>
      <c r="NN504" s="1">
        <f>COUNTIFS(#REF!,LT504,#REF!,1,#REF!,"&gt;="&amp;MC504,#REF!,"&lt;="&amp;MB504,#REF!,"&lt;="&amp;ME504,#REF!,"&gt;="&amp;MF504)</f>
        <v/>
      </c>
      <c r="NO504" s="1">
        <f>COUNTIFS(#REF!,LT504,#REF!,0,#REF!,"&gt;="&amp;MC504,#REF!,"&lt;="&amp;MB504,#REF!,"&lt;="&amp;ME504,#REF!,"&gt;="&amp;MF504)</f>
        <v/>
      </c>
      <c r="NP504" s="1">
        <f>COUNTIFS(#REF!,LT504,#REF!,1,#REF!,"&lt;="&amp;ME504,#REF!,"&gt;="&amp;MF504,#REF!,"="&amp;KV504,#REF!,"="&amp;KX504)</f>
        <v/>
      </c>
      <c r="NQ504" s="1">
        <f>COUNTIFS(#REF!,LT504,#REF!,0,#REF!,"&lt;="&amp;ME504,#REF!,"&gt;="&amp;MF504,#REF!,"="&amp;KV504,#REF!,"="&amp;KX504)</f>
        <v/>
      </c>
      <c r="NR504" s="1">
        <f>COUNTIFS(#REF!,LT504,#REF!,1,#REF!,"&lt;="&amp;ME504,#REF!,"&gt;="&amp;MF504,#REF!,"="&amp;KW504,#REF!,"="&amp;KY504)</f>
        <v/>
      </c>
      <c r="NS504" s="1">
        <f>COUNTIFS(#REF!,LT504,#REF!,0,#REF!,"&lt;="&amp;ME504,#REF!,"&gt;="&amp;MF504,#REF!,"="&amp;KW504,#REF!,"="&amp;KY504)</f>
        <v/>
      </c>
      <c r="NT504" s="1">
        <f>MP504+MR504+MT504+MV504+MX504+MZ504+NB504</f>
        <v/>
      </c>
      <c r="NU504" s="1">
        <f>MQ504+MS504+MU504+MW504+MY504+NA504+NC504</f>
        <v/>
      </c>
      <c r="NV504" s="1">
        <f>NT504+NU504</f>
        <v/>
      </c>
      <c r="NW504" s="33">
        <f>NT504/(NT504+NU504)</f>
        <v/>
      </c>
      <c r="NX504" s="3">
        <f>1/NW504</f>
        <v/>
      </c>
      <c r="NY504" s="1">
        <f>LH504</f>
        <v/>
      </c>
      <c r="NZ504" s="79">
        <f>(NW504*((NY504-1)*0.98))-((1-NW504)*1)</f>
        <v/>
      </c>
      <c r="OA504" s="34">
        <f>IF(LR504&lt;0.9,0,IF(AND(LR504&gt;1.1),0,1))</f>
        <v/>
      </c>
      <c r="OB504" s="34">
        <f>IF(LS504&lt;0.9,0,IF(AND(LS504&gt;1.1),0,1))</f>
        <v/>
      </c>
      <c r="OC504" s="32">
        <f>IF(NV504&gt;99,1,0)</f>
        <v/>
      </c>
      <c r="OD504" s="32">
        <f>IF(NZ504&gt;0.0799,1,0)</f>
        <v/>
      </c>
      <c r="OE504" s="32">
        <f>IF(NZ504&gt;OM504,1,0)</f>
        <v/>
      </c>
      <c r="OF504" s="32">
        <f>OC504+OD504+OE504+OA504+OB504</f>
        <v/>
      </c>
      <c r="OG504" s="1">
        <f>ND504+NF504+NH504+NJ504+NL504+NN504+NP504+NR504</f>
        <v/>
      </c>
      <c r="OH504" s="1">
        <f>NE504+NG504+NI504+NK504+NM504+NO504+NQ504+NS504</f>
        <v/>
      </c>
      <c r="OI504" s="1">
        <f>OG504+OH504</f>
        <v/>
      </c>
      <c r="OJ504" s="33">
        <f>OG504/(OG504+OH504)</f>
        <v/>
      </c>
      <c r="OK504" s="3">
        <f>1/OJ504</f>
        <v/>
      </c>
      <c r="OL504" s="1">
        <f>LI504</f>
        <v/>
      </c>
      <c r="OM504" s="79">
        <f>(OJ504*((OL504-1)*0.98))-((1-OJ504)*1)</f>
        <v/>
      </c>
      <c r="ON504" s="34">
        <f>IF(LR504&lt;0.9,0,IF(AND(LR504&gt;1.1),0,1))</f>
        <v/>
      </c>
      <c r="OO504" s="34">
        <f>IF(LS504&lt;0.9,0,IF(AND(LS504&gt;1.1),0,1))</f>
        <v/>
      </c>
      <c r="OP504" s="32">
        <f>IF(OI504&gt;99,1,0)</f>
        <v/>
      </c>
      <c r="OQ504" s="32">
        <f>IF(OM504&gt;0.0799,1,0)</f>
        <v/>
      </c>
      <c r="OR504" s="32">
        <f>IF(OM504&gt;OZ504,1,0)</f>
        <v/>
      </c>
      <c r="OS504" s="32">
        <f>OP504+OQ504+OR504+ON504+OO504</f>
        <v/>
      </c>
      <c r="OT504">
        <f>IF(OF504=5,"BackHome0-0",IF(AND(OS504=5),"BackAway0-0",""))</f>
        <v/>
      </c>
      <c r="OU504">
        <f>IF(OF504=5,KN504,IF(AND(OS504=5),KO504,""))</f>
        <v/>
      </c>
      <c r="OV504">
        <f>IF(OF504=5,"Match Odds",IF(AND(OS504=5),"Match Odds",""))</f>
        <v/>
      </c>
      <c r="OW504">
        <f>IF(OF504=5,KP504,IF(AND(OS504=5),KP504,""))</f>
        <v/>
      </c>
      <c r="OX504">
        <f>IF(OF504=5,"MATCH_ODDS",IF(AND(OS504=5),"MATCH_ODDS",""))</f>
        <v/>
      </c>
      <c r="OY504">
        <f>IF(OF504=5,"BACK",IF(AND(OS504=5),"BACK",""))</f>
        <v/>
      </c>
    </row>
    <row r="505" ht="16.5" customHeight="1" thickBot="1" thickTop="1">
      <c r="A505" s="2" t="n"/>
      <c r="KN505" s="1">
        <f>IF(INDEX(#REF!,MATCH('HT 0-0'!D505,#REF!,0))=INDEX(#REF!,MATCH('HT 0-0'!D505,#REF!,0)),INDEX(#REF!,MATCH('HT 0-0'!D505,#REF!,0)),"ERROR")</f>
        <v/>
      </c>
      <c r="KO505" s="1">
        <f>IF(INDEX(#REF!,MATCH('HT 0-0'!E505,#REF!,0))=INDEX(#REF!,MATCH('HT 0-0'!E505,#REF!,0)),INDEX(#REF!,MATCH('HT 0-0'!E505,#REF!,0)),"ERROR")</f>
        <v/>
      </c>
      <c r="KP505" s="1">
        <f>KN505&amp;" v "&amp;KO505</f>
        <v/>
      </c>
      <c r="KQ505">
        <f>B505&amp;"_"&amp;C505</f>
        <v/>
      </c>
      <c r="KR505" s="1">
        <f>IF((HW505/KK505)&lt;0.335,"G",IF((HW505/KK505)&gt;0.67,"R","A"))</f>
        <v/>
      </c>
      <c r="KS505" s="1">
        <f>IF((HX505/KK505)&lt;0.335,"G",IF((HX505/KK505)&gt;0.67,"R","A"))</f>
        <v/>
      </c>
      <c r="KT505" s="1">
        <f>IF((IH505/KK505)&lt;0.335,"G",IF((IH505/KK505)&gt;0.67,"R","A"))</f>
        <v/>
      </c>
      <c r="KU505" s="1">
        <f>IF((II505/KK505)&lt;0.335,"G",IF((II505/KK505)&gt;0.67,"R","A"))</f>
        <v/>
      </c>
      <c r="KV505" s="1">
        <f>IF((HZ505/KK505)&lt;0.335,"G",IF((HZ505/KK505)&gt;0.67,"R","A"))</f>
        <v/>
      </c>
      <c r="KW505" s="1">
        <f>IF((HY505/KK505)&lt;0.335,"G",IF((HY505/KK505)&gt;0.67,"R","A"))</f>
        <v/>
      </c>
      <c r="KX505" s="1">
        <f>IF((IK505/KK505)&lt;0.335,"G",IF((IK505/KK505)&gt;0.67,"R","A"))</f>
        <v/>
      </c>
      <c r="KY505" s="1">
        <f>IF((IJ505/KK505)&lt;0.335,"G",IF((IJ505/KK505)&gt;0.67,"R","A"))</f>
        <v/>
      </c>
      <c r="KZ505" s="1">
        <f>IF((HQ505/KK505)&lt;0.335,"G",IF((HQ505/KK505)&gt;0.67,"R","A"))</f>
        <v/>
      </c>
      <c r="LA505" s="1">
        <f>IF((IB505/KK505)&lt;0.335,"G",IF((IB505/KK505)&gt;0.67,"R","A"))</f>
        <v/>
      </c>
      <c r="LB505">
        <f>IF(LQ505="0-0",INDEX(Scrape!#REF!,MATCH('HT 0-0'!KP505,Scrape!$B:$B,0)),"")</f>
        <v/>
      </c>
      <c r="LC505">
        <f>IF(LQ505="0-0",INDEX(Scrape!$A:$A,MATCH('HT 0-0'!KP505,Scrape!$B:$B,0)),"")</f>
        <v/>
      </c>
      <c r="LD505">
        <f>IF(LQ505="0-0",INDEX(Scrape!$B:$B,MATCH('HT 0-0'!KP505,Scrape!$B:$B,0)),"")</f>
        <v/>
      </c>
      <c r="LE505">
        <f>IF(LQ505="0-0",INDEX(Scrape!$C:$C,MATCH('HT 0-0'!KP505,Scrape!$B:$B,0)),"")</f>
        <v/>
      </c>
      <c r="LF505">
        <f>IF(LQ505="0-0",INDEX(Scrape!$D:$D,MATCH('HT 0-0'!KP505,Scrape!$B:$B,0)),"")</f>
        <v/>
      </c>
      <c r="LG505">
        <f>IF(LQ505="0-0",INDEX(Scrape!$E:$E,MATCH('HT 0-0'!KP505,Scrape!$B:$B,0)),"")</f>
        <v/>
      </c>
      <c r="LH505">
        <f>IF(LQ505="0-0",INDEX(Scrape!$F:$F,MATCH('HT 0-0'!KP505,Scrape!$B:$B,0)),"")</f>
        <v/>
      </c>
      <c r="LI505">
        <f>IF(LQ505="0-0",INDEX(Scrape!$G:$G,MATCH('HT 0-0'!KP505,Scrape!$B:$B,0)),"")</f>
        <v/>
      </c>
      <c r="LJ505">
        <f>IF(LQ505="0-0",INDEX(Scrape!$H:$H,MATCH('HT 0-0'!KP505,Scrape!$B:$B,0)),"")</f>
        <v/>
      </c>
      <c r="LK505">
        <f>IF(LQ505="0-0",INDEX(Scrape!$I:$I,MATCH('HT 0-0'!KP505,Scrape!$B:$B,0)),"")</f>
        <v/>
      </c>
      <c r="LL505">
        <f>IF(LQ505="0-0",INDEX(Scrape!$J:$J,MATCH('HT 0-0'!KP505,Scrape!$B:$B,0)),"")</f>
        <v/>
      </c>
      <c r="LM505">
        <f>IF(LQ505="0-0",INDEX(Scrape!$K:$K,MATCH('HT 0-0'!KP505,Scrape!$B:$B,0)),"")</f>
        <v/>
      </c>
      <c r="LN505">
        <f>IF(LQ505="0-0",INDEX(Scrape!$L:$L,MATCH('HT 0-0'!KP505,Scrape!$B:$B,0)),"")</f>
        <v/>
      </c>
      <c r="LO505">
        <f>IF(LQ505="0-0",INDEX(Scrape!$M:$M,MATCH('HT 0-0'!KP505,Scrape!$B:$B,0)),"")</f>
        <v/>
      </c>
      <c r="LP505">
        <f>IF(LQ505="0-0",INDEX(Scrape!$N:$N,MATCH('HT 0-0'!KP505,Scrape!$B:$B,0)),"")</f>
        <v/>
      </c>
      <c r="LQ505">
        <f>INDEX(Scrape!$O:$O,MATCH('HT 0-0'!KP505,Scrape!$B:$B,0))</f>
        <v/>
      </c>
      <c r="LR505">
        <f>(1/LJ505)+(1/LI505)+(1/LH505)</f>
        <v/>
      </c>
      <c r="LS505">
        <f>(1/LG505)+(1/LF505)+(1/LE505)</f>
        <v/>
      </c>
      <c r="LT505" s="8">
        <f>IF(INDEX(#REF!,MATCH(KQ505,#REF!,0))=INDEX(#REF!,MATCH(KQ505,#REF!,0)),INDEX(#REF!,MATCH(KQ505,#REF!,0)),"ERROR")</f>
        <v/>
      </c>
      <c r="LU505" s="4">
        <f>IF(KR505="G",2,IF(KR505="R",0.5,IF(KR505="A",1)))</f>
        <v/>
      </c>
      <c r="LV505" s="4">
        <f>IF(KS505="G",0.5,IF(KS505="R",2,IF(KS505="A",1)))</f>
        <v/>
      </c>
      <c r="LW505" s="4">
        <f>IF(KT505="G",2,IF(KT505="R",0.5,IF(KT505="A",1)))</f>
        <v/>
      </c>
      <c r="LX505" s="4">
        <f>IF(KU505="G",0.5,IF(KU505="R",2,IF(KU505="A",1)))</f>
        <v/>
      </c>
      <c r="LY505" s="7">
        <f>(LK505*(LU505+LX505)+(LL505*(LU505+LX505)))</f>
        <v/>
      </c>
      <c r="LZ505" s="7">
        <f>(LN505*(LV505+LW505)+(LO505*(LV505+LW505)))</f>
        <v/>
      </c>
      <c r="MA505" s="11">
        <f>LY505-LZ505</f>
        <v/>
      </c>
      <c r="MB505" s="5">
        <f>MA505+2</f>
        <v/>
      </c>
      <c r="MC505" s="6">
        <f>MA505-2</f>
        <v/>
      </c>
      <c r="MD505" s="4">
        <f>LE505</f>
        <v/>
      </c>
      <c r="ME505" s="9">
        <f>IF(MD505=0,1000,MD505+0.75)</f>
        <v/>
      </c>
      <c r="MF505" s="10">
        <f>IF(MD505=0,0,MD505-0.75)</f>
        <v/>
      </c>
      <c r="MG505" s="4">
        <f>((LM505*(LU505+LX505))-((LP505*(LV505+LW505))))</f>
        <v/>
      </c>
      <c r="MH505" s="9">
        <f>MG505*1.2</f>
        <v/>
      </c>
      <c r="MI505" s="10">
        <f>MG505*0.8</f>
        <v/>
      </c>
      <c r="MJ505">
        <f>IFERROR(OT505,"")</f>
        <v/>
      </c>
      <c r="MK505">
        <f>IFERROR(OU505,"")</f>
        <v/>
      </c>
      <c r="ML505">
        <f>IFERROR(OV505,"")</f>
        <v/>
      </c>
      <c r="MM505">
        <f>IFERROR(OW505,"")</f>
        <v/>
      </c>
      <c r="MN505">
        <f>IFERROR(OX505,"")</f>
        <v/>
      </c>
      <c r="MO505">
        <f>IFERROR(OY505,"")</f>
        <v/>
      </c>
      <c r="MP505" s="1">
        <f>COUNTIFS(#REF!,LT505,#REF!,1,#REF!,"&gt;="&amp;MC505,#REF!,"&lt;="&amp;MB505,#REF!,"&lt;="&amp;ME505,#REF!,"&gt;="&amp;MF505,#REF!,"="&amp;KV505,#REF!,"="&amp;KX505)</f>
        <v/>
      </c>
      <c r="MQ505" s="1">
        <f>COUNTIFS(#REF!,LT505,#REF!,0,#REF!,"&gt;="&amp;MC505,#REF!,"&lt;="&amp;MB505,#REF!,"&lt;="&amp;ME505,#REF!,"&gt;="&amp;MF505,#REF!,"="&amp;KV505,#REF!,"="&amp;KX505)</f>
        <v/>
      </c>
      <c r="MR505" s="1">
        <f>COUNTIFS(#REF!,LT505,#REF!,1,#REF!,"&gt;="&amp;MC505,#REF!,"&lt;="&amp;MB505,#REF!,"&lt;="&amp;ME505,#REF!,"&gt;="&amp;MF505,#REF!,"="&amp;KW505,#REF!,"="&amp;KY505)</f>
        <v/>
      </c>
      <c r="MS505" s="1">
        <f>COUNTIFS(#REF!,LT505,#REF!,0,#REF!,"&gt;="&amp;MC505,#REF!,"&lt;="&amp;MB505,#REF!,"&lt;="&amp;ME505,#REF!,"&gt;="&amp;MF505,#REF!,"="&amp;KW505,#REF!,"="&amp;KY505)</f>
        <v/>
      </c>
      <c r="MT505" s="1">
        <f>COUNTIFS(#REF!,LT505,#REF!,1,#REF!,"&gt;="&amp;MI505,#REF!,"&lt;="&amp;MH505,#REF!,"&lt;="&amp;ME505,#REF!,"&gt;="&amp;MF505)</f>
        <v/>
      </c>
      <c r="MU505" s="1">
        <f>COUNTIFS(#REF!,LT505,#REF!,0,#REF!,"&gt;="&amp;MI505,#REF!,"&lt;="&amp;MH505,#REF!,"&lt;="&amp;ME505,#REF!,"&gt;="&amp;MF505)</f>
        <v/>
      </c>
      <c r="MV505" s="1">
        <f>COUNTIFS(#REF!,LT505,#REF!,1,#REF!,"&gt;="&amp;MI505,#REF!,"&lt;="&amp;MH505,#REF!,"="&amp;KZ505,#REF!,"="&amp;LA505,#REF!,"&lt;="&amp;ME505,#REF!,"&gt;="&amp;MF505)</f>
        <v/>
      </c>
      <c r="MW505" s="1">
        <f>COUNTIFS(#REF!,LT505,#REF!,0,#REF!,"&gt;="&amp;MI505,#REF!,"&lt;="&amp;MH505,#REF!,"="&amp;KZ505,#REF!,"="&amp;LA505,#REF!,"&lt;="&amp;ME505,#REF!,"&gt;="&amp;MF505)</f>
        <v/>
      </c>
      <c r="MX505" s="1">
        <f>COUNTIFS(#REF!,LT505,#REF!,1,#REF!,"&gt;="&amp;MC505,#REF!,"&lt;="&amp;MB505,#REF!,"&lt;="&amp;ME505,#REF!,"&gt;="&amp;MF505)</f>
        <v/>
      </c>
      <c r="MY505" s="1">
        <f>COUNTIFS(#REF!,LT505,#REF!,0,#REF!,"&gt;="&amp;MC505,#REF!,"&lt;="&amp;MB505,#REF!,"&lt;="&amp;ME505,#REF!,"&gt;="&amp;MF505)</f>
        <v/>
      </c>
      <c r="MZ505" s="1">
        <f>COUNTIFS(#REF!,LT505,#REF!,1,#REF!,"&lt;="&amp;ME505,#REF!,"&gt;="&amp;MF505,#REF!,"="&amp;KV505,#REF!,"="&amp;KX505)</f>
        <v/>
      </c>
      <c r="NA505" s="1">
        <f>COUNTIFS(#REF!,LT505,#REF!,0,#REF!,"&lt;="&amp;ME505,#REF!,"&gt;="&amp;MF505,#REF!,"="&amp;KV505,#REF!,"="&amp;KX505)</f>
        <v/>
      </c>
      <c r="NB505" s="1">
        <f>COUNTIFS(#REF!,LT505,#REF!,1,#REF!,"&lt;="&amp;ME505,#REF!,"&gt;="&amp;MF505,#REF!,"="&amp;KW505,#REF!,"="&amp;KY505)</f>
        <v/>
      </c>
      <c r="NC505" s="1">
        <f>COUNTIFS(#REF!,LT505,#REF!,0,#REF!,"&lt;="&amp;ME505,#REF!,"&gt;="&amp;MF505,#REF!,"="&amp;KW505,#REF!,"="&amp;KY505)</f>
        <v/>
      </c>
      <c r="ND505" s="1">
        <f>COUNTIFS(#REF!,LT505,#REF!,1,#REF!,"&gt;="&amp;MC505,#REF!,"&lt;="&amp;MB505,#REF!,"&lt;="&amp;ME505,#REF!,"&gt;="&amp;MF505,#REF!,"="&amp;KV505,#REF!,"="&amp;KX505)</f>
        <v/>
      </c>
      <c r="NE505" s="1">
        <f>COUNTIFS(#REF!,LT505,#REF!,0,#REF!,"&gt;="&amp;MC505,#REF!,"&lt;="&amp;MB505,#REF!,"&lt;="&amp;ME505,#REF!,"&gt;="&amp;MF505,#REF!,"="&amp;KV505,#REF!,"="&amp;KX505)</f>
        <v/>
      </c>
      <c r="NF505" s="1">
        <f>COUNTIFS(#REF!,LT505,#REF!,1,#REF!,"&gt;="&amp;MC505,#REF!,"&lt;="&amp;MB505,#REF!,"&lt;="&amp;ME505,#REF!,"&gt;="&amp;MF505,#REF!,"="&amp;KW505,#REF!,"="&amp;KY505)</f>
        <v/>
      </c>
      <c r="NG505" s="1">
        <f>COUNTIFS(#REF!,LT505,#REF!,0,#REF!,"&gt;="&amp;MC505,#REF!,"&lt;="&amp;MB505,#REF!,"&lt;="&amp;ME505,#REF!,"&gt;="&amp;MF505,#REF!,"="&amp;KW505,#REF!,"="&amp;KY505)</f>
        <v/>
      </c>
      <c r="NH505" s="1">
        <f>COUNTIFS(#REF!,LT505,#REF!,1,#REF!,"&gt;="&amp;MC505,#REF!,"&lt;="&amp;MB505,#REF!,"&lt;="&amp;ME505,#REF!,"&gt;="&amp;MF505,#REF!,"="&amp;KZ505,#REF!,"="&amp;LA505)</f>
        <v/>
      </c>
      <c r="NI505" s="1">
        <f>COUNTIFS(#REF!,LT505,#REF!,0,#REF!,"&gt;="&amp;MC505,#REF!,"&lt;="&amp;MB505,#REF!,"&lt;="&amp;ME505,#REF!,"&gt;="&amp;MF505,#REF!,"="&amp;KZ505,#REF!,"="&amp;LA505)</f>
        <v/>
      </c>
      <c r="NJ505" s="1">
        <f>COUNTIFS(#REF!,LT505,#REF!,1,#REF!,"&gt;="&amp;MI505,#REF!,"&lt;="&amp;MH505,#REF!,"&lt;="&amp;ME505,#REF!,"&gt;="&amp;MF505)</f>
        <v/>
      </c>
      <c r="NK505" s="1">
        <f>COUNTIFS(#REF!,LT505,#REF!,0,#REF!,"&gt;="&amp;MI505,#REF!,"&lt;="&amp;MH505,#REF!,"&lt;="&amp;ME505,#REF!,"&gt;="&amp;MF505)</f>
        <v/>
      </c>
      <c r="NL505" s="1">
        <f>COUNTIFS(#REF!,LT505,#REF!,1,#REF!,"&gt;="&amp;MI505,#REF!,"&lt;="&amp;MH505,#REF!,"="&amp;KZ505,#REF!,"="&amp;LA505,#REF!,"&lt;="&amp;ME505,#REF!,"&gt;="&amp;MF505)</f>
        <v/>
      </c>
      <c r="NM505" s="1">
        <f>COUNTIFS(#REF!,LT505,#REF!,0,#REF!,"&gt;="&amp;MI505,#REF!,"&lt;="&amp;MH505,#REF!,"="&amp;KZ505,#REF!,"="&amp;LA505,#REF!,"&lt;="&amp;ME505,#REF!,"&gt;="&amp;MF505)</f>
        <v/>
      </c>
      <c r="NN505" s="1">
        <f>COUNTIFS(#REF!,LT505,#REF!,1,#REF!,"&gt;="&amp;MC505,#REF!,"&lt;="&amp;MB505,#REF!,"&lt;="&amp;ME505,#REF!,"&gt;="&amp;MF505)</f>
        <v/>
      </c>
      <c r="NO505" s="1">
        <f>COUNTIFS(#REF!,LT505,#REF!,0,#REF!,"&gt;="&amp;MC505,#REF!,"&lt;="&amp;MB505,#REF!,"&lt;="&amp;ME505,#REF!,"&gt;="&amp;MF505)</f>
        <v/>
      </c>
      <c r="NP505" s="1">
        <f>COUNTIFS(#REF!,LT505,#REF!,1,#REF!,"&lt;="&amp;ME505,#REF!,"&gt;="&amp;MF505,#REF!,"="&amp;KV505,#REF!,"="&amp;KX505)</f>
        <v/>
      </c>
      <c r="NQ505" s="1">
        <f>COUNTIFS(#REF!,LT505,#REF!,0,#REF!,"&lt;="&amp;ME505,#REF!,"&gt;="&amp;MF505,#REF!,"="&amp;KV505,#REF!,"="&amp;KX505)</f>
        <v/>
      </c>
      <c r="NR505" s="1">
        <f>COUNTIFS(#REF!,LT505,#REF!,1,#REF!,"&lt;="&amp;ME505,#REF!,"&gt;="&amp;MF505,#REF!,"="&amp;KW505,#REF!,"="&amp;KY505)</f>
        <v/>
      </c>
      <c r="NS505" s="1">
        <f>COUNTIFS(#REF!,LT505,#REF!,0,#REF!,"&lt;="&amp;ME505,#REF!,"&gt;="&amp;MF505,#REF!,"="&amp;KW505,#REF!,"="&amp;KY505)</f>
        <v/>
      </c>
      <c r="NT505" s="1">
        <f>MP505+MR505+MT505+MV505+MX505+MZ505+NB505</f>
        <v/>
      </c>
      <c r="NU505" s="1">
        <f>MQ505+MS505+MU505+MW505+MY505+NA505+NC505</f>
        <v/>
      </c>
      <c r="NV505" s="1">
        <f>NT505+NU505</f>
        <v/>
      </c>
      <c r="NW505" s="33">
        <f>NT505/(NT505+NU505)</f>
        <v/>
      </c>
      <c r="NX505" s="3">
        <f>1/NW505</f>
        <v/>
      </c>
      <c r="NY505" s="1">
        <f>LH505</f>
        <v/>
      </c>
      <c r="NZ505" s="79">
        <f>(NW505*((NY505-1)*0.98))-((1-NW505)*1)</f>
        <v/>
      </c>
      <c r="OA505" s="34">
        <f>IF(LR505&lt;0.9,0,IF(AND(LR505&gt;1.1),0,1))</f>
        <v/>
      </c>
      <c r="OB505" s="34">
        <f>IF(LS505&lt;0.9,0,IF(AND(LS505&gt;1.1),0,1))</f>
        <v/>
      </c>
      <c r="OC505" s="32">
        <f>IF(NV505&gt;99,1,0)</f>
        <v/>
      </c>
      <c r="OD505" s="32">
        <f>IF(NZ505&gt;0.0799,1,0)</f>
        <v/>
      </c>
      <c r="OE505" s="32">
        <f>IF(NZ505&gt;OM505,1,0)</f>
        <v/>
      </c>
      <c r="OF505" s="32">
        <f>OC505+OD505+OE505+OA505+OB505</f>
        <v/>
      </c>
      <c r="OG505" s="1">
        <f>ND505+NF505+NH505+NJ505+NL505+NN505+NP505+NR505</f>
        <v/>
      </c>
      <c r="OH505" s="1">
        <f>NE505+NG505+NI505+NK505+NM505+NO505+NQ505+NS505</f>
        <v/>
      </c>
      <c r="OI505" s="1">
        <f>OG505+OH505</f>
        <v/>
      </c>
      <c r="OJ505" s="33">
        <f>OG505/(OG505+OH505)</f>
        <v/>
      </c>
      <c r="OK505" s="3">
        <f>1/OJ505</f>
        <v/>
      </c>
      <c r="OL505" s="1">
        <f>LI505</f>
        <v/>
      </c>
      <c r="OM505" s="79">
        <f>(OJ505*((OL505-1)*0.98))-((1-OJ505)*1)</f>
        <v/>
      </c>
      <c r="ON505" s="34">
        <f>IF(LR505&lt;0.9,0,IF(AND(LR505&gt;1.1),0,1))</f>
        <v/>
      </c>
      <c r="OO505" s="34">
        <f>IF(LS505&lt;0.9,0,IF(AND(LS505&gt;1.1),0,1))</f>
        <v/>
      </c>
      <c r="OP505" s="32">
        <f>IF(OI505&gt;99,1,0)</f>
        <v/>
      </c>
      <c r="OQ505" s="32">
        <f>IF(OM505&gt;0.0799,1,0)</f>
        <v/>
      </c>
      <c r="OR505" s="32">
        <f>IF(OM505&gt;OZ505,1,0)</f>
        <v/>
      </c>
      <c r="OS505" s="32">
        <f>OP505+OQ505+OR505+ON505+OO505</f>
        <v/>
      </c>
      <c r="OT505">
        <f>IF(OF505=5,"BackHome0-0",IF(AND(OS505=5),"BackAway0-0",""))</f>
        <v/>
      </c>
      <c r="OU505">
        <f>IF(OF505=5,KN505,IF(AND(OS505=5),KO505,""))</f>
        <v/>
      </c>
      <c r="OV505">
        <f>IF(OF505=5,"Match Odds",IF(AND(OS505=5),"Match Odds",""))</f>
        <v/>
      </c>
      <c r="OW505">
        <f>IF(OF505=5,KP505,IF(AND(OS505=5),KP505,""))</f>
        <v/>
      </c>
      <c r="OX505">
        <f>IF(OF505=5,"MATCH_ODDS",IF(AND(OS505=5),"MATCH_ODDS",""))</f>
        <v/>
      </c>
      <c r="OY505">
        <f>IF(OF505=5,"BACK",IF(AND(OS505=5),"BACK",""))</f>
        <v/>
      </c>
    </row>
    <row r="506" ht="16.5" customHeight="1" thickBot="1" thickTop="1">
      <c r="A506" s="2" t="n"/>
      <c r="KN506" s="1">
        <f>IF(INDEX(#REF!,MATCH('HT 0-0'!D506,#REF!,0))=INDEX(#REF!,MATCH('HT 0-0'!D506,#REF!,0)),INDEX(#REF!,MATCH('HT 0-0'!D506,#REF!,0)),"ERROR")</f>
        <v/>
      </c>
      <c r="KO506" s="1">
        <f>IF(INDEX(#REF!,MATCH('HT 0-0'!E506,#REF!,0))=INDEX(#REF!,MATCH('HT 0-0'!E506,#REF!,0)),INDEX(#REF!,MATCH('HT 0-0'!E506,#REF!,0)),"ERROR")</f>
        <v/>
      </c>
      <c r="KP506" s="1">
        <f>KN506&amp;" v "&amp;KO506</f>
        <v/>
      </c>
      <c r="KQ506">
        <f>B506&amp;"_"&amp;C506</f>
        <v/>
      </c>
      <c r="KR506" s="1">
        <f>IF((HW506/KK506)&lt;0.335,"G",IF((HW506/KK506)&gt;0.67,"R","A"))</f>
        <v/>
      </c>
      <c r="KS506" s="1">
        <f>IF((HX506/KK506)&lt;0.335,"G",IF((HX506/KK506)&gt;0.67,"R","A"))</f>
        <v/>
      </c>
      <c r="KT506" s="1">
        <f>IF((IH506/KK506)&lt;0.335,"G",IF((IH506/KK506)&gt;0.67,"R","A"))</f>
        <v/>
      </c>
      <c r="KU506" s="1">
        <f>IF((II506/KK506)&lt;0.335,"G",IF((II506/KK506)&gt;0.67,"R","A"))</f>
        <v/>
      </c>
      <c r="KV506" s="1">
        <f>IF((HZ506/KK506)&lt;0.335,"G",IF((HZ506/KK506)&gt;0.67,"R","A"))</f>
        <v/>
      </c>
      <c r="KW506" s="1">
        <f>IF((HY506/KK506)&lt;0.335,"G",IF((HY506/KK506)&gt;0.67,"R","A"))</f>
        <v/>
      </c>
      <c r="KX506" s="1">
        <f>IF((IK506/KK506)&lt;0.335,"G",IF((IK506/KK506)&gt;0.67,"R","A"))</f>
        <v/>
      </c>
      <c r="KY506" s="1">
        <f>IF((IJ506/KK506)&lt;0.335,"G",IF((IJ506/KK506)&gt;0.67,"R","A"))</f>
        <v/>
      </c>
      <c r="KZ506" s="1">
        <f>IF((HQ506/KK506)&lt;0.335,"G",IF((HQ506/KK506)&gt;0.67,"R","A"))</f>
        <v/>
      </c>
      <c r="LA506" s="1">
        <f>IF((IB506/KK506)&lt;0.335,"G",IF((IB506/KK506)&gt;0.67,"R","A"))</f>
        <v/>
      </c>
      <c r="LB506">
        <f>IF(LQ506="0-0",INDEX(Scrape!#REF!,MATCH('HT 0-0'!KP506,Scrape!$B:$B,0)),"")</f>
        <v/>
      </c>
      <c r="LC506">
        <f>IF(LQ506="0-0",INDEX(Scrape!$A:$A,MATCH('HT 0-0'!KP506,Scrape!$B:$B,0)),"")</f>
        <v/>
      </c>
      <c r="LD506">
        <f>IF(LQ506="0-0",INDEX(Scrape!$B:$B,MATCH('HT 0-0'!KP506,Scrape!$B:$B,0)),"")</f>
        <v/>
      </c>
      <c r="LE506">
        <f>IF(LQ506="0-0",INDEX(Scrape!$C:$C,MATCH('HT 0-0'!KP506,Scrape!$B:$B,0)),"")</f>
        <v/>
      </c>
      <c r="LF506">
        <f>IF(LQ506="0-0",INDEX(Scrape!$D:$D,MATCH('HT 0-0'!KP506,Scrape!$B:$B,0)),"")</f>
        <v/>
      </c>
      <c r="LG506">
        <f>IF(LQ506="0-0",INDEX(Scrape!$E:$E,MATCH('HT 0-0'!KP506,Scrape!$B:$B,0)),"")</f>
        <v/>
      </c>
      <c r="LH506">
        <f>IF(LQ506="0-0",INDEX(Scrape!$F:$F,MATCH('HT 0-0'!KP506,Scrape!$B:$B,0)),"")</f>
        <v/>
      </c>
      <c r="LI506">
        <f>IF(LQ506="0-0",INDEX(Scrape!$G:$G,MATCH('HT 0-0'!KP506,Scrape!$B:$B,0)),"")</f>
        <v/>
      </c>
      <c r="LJ506">
        <f>IF(LQ506="0-0",INDEX(Scrape!$H:$H,MATCH('HT 0-0'!KP506,Scrape!$B:$B,0)),"")</f>
        <v/>
      </c>
      <c r="LK506">
        <f>IF(LQ506="0-0",INDEX(Scrape!$I:$I,MATCH('HT 0-0'!KP506,Scrape!$B:$B,0)),"")</f>
        <v/>
      </c>
      <c r="LL506">
        <f>IF(LQ506="0-0",INDEX(Scrape!$J:$J,MATCH('HT 0-0'!KP506,Scrape!$B:$B,0)),"")</f>
        <v/>
      </c>
      <c r="LM506">
        <f>IF(LQ506="0-0",INDEX(Scrape!$K:$K,MATCH('HT 0-0'!KP506,Scrape!$B:$B,0)),"")</f>
        <v/>
      </c>
      <c r="LN506">
        <f>IF(LQ506="0-0",INDEX(Scrape!$L:$L,MATCH('HT 0-0'!KP506,Scrape!$B:$B,0)),"")</f>
        <v/>
      </c>
      <c r="LO506">
        <f>IF(LQ506="0-0",INDEX(Scrape!$M:$M,MATCH('HT 0-0'!KP506,Scrape!$B:$B,0)),"")</f>
        <v/>
      </c>
      <c r="LP506">
        <f>IF(LQ506="0-0",INDEX(Scrape!$N:$N,MATCH('HT 0-0'!KP506,Scrape!$B:$B,0)),"")</f>
        <v/>
      </c>
      <c r="LQ506">
        <f>INDEX(Scrape!$O:$O,MATCH('HT 0-0'!KP506,Scrape!$B:$B,0))</f>
        <v/>
      </c>
      <c r="LR506">
        <f>(1/LJ506)+(1/LI506)+(1/LH506)</f>
        <v/>
      </c>
      <c r="LS506">
        <f>(1/LG506)+(1/LF506)+(1/LE506)</f>
        <v/>
      </c>
      <c r="LT506" s="8">
        <f>IF(INDEX(#REF!,MATCH(KQ506,#REF!,0))=INDEX(#REF!,MATCH(KQ506,#REF!,0)),INDEX(#REF!,MATCH(KQ506,#REF!,0)),"ERROR")</f>
        <v/>
      </c>
      <c r="LU506" s="4">
        <f>IF(KR506="G",2,IF(KR506="R",0.5,IF(KR506="A",1)))</f>
        <v/>
      </c>
      <c r="LV506" s="4">
        <f>IF(KS506="G",0.5,IF(KS506="R",2,IF(KS506="A",1)))</f>
        <v/>
      </c>
      <c r="LW506" s="4">
        <f>IF(KT506="G",2,IF(KT506="R",0.5,IF(KT506="A",1)))</f>
        <v/>
      </c>
      <c r="LX506" s="4">
        <f>IF(KU506="G",0.5,IF(KU506="R",2,IF(KU506="A",1)))</f>
        <v/>
      </c>
      <c r="LY506" s="7">
        <f>(LK506*(LU506+LX506)+(LL506*(LU506+LX506)))</f>
        <v/>
      </c>
      <c r="LZ506" s="7">
        <f>(LN506*(LV506+LW506)+(LO506*(LV506+LW506)))</f>
        <v/>
      </c>
      <c r="MA506" s="11">
        <f>LY506-LZ506</f>
        <v/>
      </c>
      <c r="MB506" s="5">
        <f>MA506+2</f>
        <v/>
      </c>
      <c r="MC506" s="6">
        <f>MA506-2</f>
        <v/>
      </c>
      <c r="MD506" s="4">
        <f>LE506</f>
        <v/>
      </c>
      <c r="ME506" s="9">
        <f>IF(MD506=0,1000,MD506+0.75)</f>
        <v/>
      </c>
      <c r="MF506" s="10">
        <f>IF(MD506=0,0,MD506-0.75)</f>
        <v/>
      </c>
      <c r="MG506" s="4">
        <f>((LM506*(LU506+LX506))-((LP506*(LV506+LW506))))</f>
        <v/>
      </c>
      <c r="MH506" s="9">
        <f>MG506*1.2</f>
        <v/>
      </c>
      <c r="MI506" s="10">
        <f>MG506*0.8</f>
        <v/>
      </c>
      <c r="MJ506">
        <f>IFERROR(OT506,"")</f>
        <v/>
      </c>
      <c r="MK506">
        <f>IFERROR(OU506,"")</f>
        <v/>
      </c>
      <c r="ML506">
        <f>IFERROR(OV506,"")</f>
        <v/>
      </c>
      <c r="MM506">
        <f>IFERROR(OW506,"")</f>
        <v/>
      </c>
      <c r="MN506">
        <f>IFERROR(OX506,"")</f>
        <v/>
      </c>
      <c r="MO506">
        <f>IFERROR(OY506,"")</f>
        <v/>
      </c>
      <c r="MP506" s="1">
        <f>COUNTIFS(#REF!,LT506,#REF!,1,#REF!,"&gt;="&amp;MC506,#REF!,"&lt;="&amp;MB506,#REF!,"&lt;="&amp;ME506,#REF!,"&gt;="&amp;MF506,#REF!,"="&amp;KV506,#REF!,"="&amp;KX506)</f>
        <v/>
      </c>
      <c r="MQ506" s="1">
        <f>COUNTIFS(#REF!,LT506,#REF!,0,#REF!,"&gt;="&amp;MC506,#REF!,"&lt;="&amp;MB506,#REF!,"&lt;="&amp;ME506,#REF!,"&gt;="&amp;MF506,#REF!,"="&amp;KV506,#REF!,"="&amp;KX506)</f>
        <v/>
      </c>
      <c r="MR506" s="1">
        <f>COUNTIFS(#REF!,LT506,#REF!,1,#REF!,"&gt;="&amp;MC506,#REF!,"&lt;="&amp;MB506,#REF!,"&lt;="&amp;ME506,#REF!,"&gt;="&amp;MF506,#REF!,"="&amp;KW506,#REF!,"="&amp;KY506)</f>
        <v/>
      </c>
      <c r="MS506" s="1">
        <f>COUNTIFS(#REF!,LT506,#REF!,0,#REF!,"&gt;="&amp;MC506,#REF!,"&lt;="&amp;MB506,#REF!,"&lt;="&amp;ME506,#REF!,"&gt;="&amp;MF506,#REF!,"="&amp;KW506,#REF!,"="&amp;KY506)</f>
        <v/>
      </c>
      <c r="MT506" s="1">
        <f>COUNTIFS(#REF!,LT506,#REF!,1,#REF!,"&gt;="&amp;MI506,#REF!,"&lt;="&amp;MH506,#REF!,"&lt;="&amp;ME506,#REF!,"&gt;="&amp;MF506)</f>
        <v/>
      </c>
      <c r="MU506" s="1">
        <f>COUNTIFS(#REF!,LT506,#REF!,0,#REF!,"&gt;="&amp;MI506,#REF!,"&lt;="&amp;MH506,#REF!,"&lt;="&amp;ME506,#REF!,"&gt;="&amp;MF506)</f>
        <v/>
      </c>
      <c r="MV506" s="1">
        <f>COUNTIFS(#REF!,LT506,#REF!,1,#REF!,"&gt;="&amp;MI506,#REF!,"&lt;="&amp;MH506,#REF!,"="&amp;KZ506,#REF!,"="&amp;LA506,#REF!,"&lt;="&amp;ME506,#REF!,"&gt;="&amp;MF506)</f>
        <v/>
      </c>
      <c r="MW506" s="1">
        <f>COUNTIFS(#REF!,LT506,#REF!,0,#REF!,"&gt;="&amp;MI506,#REF!,"&lt;="&amp;MH506,#REF!,"="&amp;KZ506,#REF!,"="&amp;LA506,#REF!,"&lt;="&amp;ME506,#REF!,"&gt;="&amp;MF506)</f>
        <v/>
      </c>
      <c r="MX506" s="1">
        <f>COUNTIFS(#REF!,LT506,#REF!,1,#REF!,"&gt;="&amp;MC506,#REF!,"&lt;="&amp;MB506,#REF!,"&lt;="&amp;ME506,#REF!,"&gt;="&amp;MF506)</f>
        <v/>
      </c>
      <c r="MY506" s="1">
        <f>COUNTIFS(#REF!,LT506,#REF!,0,#REF!,"&gt;="&amp;MC506,#REF!,"&lt;="&amp;MB506,#REF!,"&lt;="&amp;ME506,#REF!,"&gt;="&amp;MF506)</f>
        <v/>
      </c>
      <c r="MZ506" s="1">
        <f>COUNTIFS(#REF!,LT506,#REF!,1,#REF!,"&lt;="&amp;ME506,#REF!,"&gt;="&amp;MF506,#REF!,"="&amp;KV506,#REF!,"="&amp;KX506)</f>
        <v/>
      </c>
      <c r="NA506" s="1">
        <f>COUNTIFS(#REF!,LT506,#REF!,0,#REF!,"&lt;="&amp;ME506,#REF!,"&gt;="&amp;MF506,#REF!,"="&amp;KV506,#REF!,"="&amp;KX506)</f>
        <v/>
      </c>
      <c r="NB506" s="1">
        <f>COUNTIFS(#REF!,LT506,#REF!,1,#REF!,"&lt;="&amp;ME506,#REF!,"&gt;="&amp;MF506,#REF!,"="&amp;KW506,#REF!,"="&amp;KY506)</f>
        <v/>
      </c>
      <c r="NC506" s="1">
        <f>COUNTIFS(#REF!,LT506,#REF!,0,#REF!,"&lt;="&amp;ME506,#REF!,"&gt;="&amp;MF506,#REF!,"="&amp;KW506,#REF!,"="&amp;KY506)</f>
        <v/>
      </c>
      <c r="ND506" s="1">
        <f>COUNTIFS(#REF!,LT506,#REF!,1,#REF!,"&gt;="&amp;MC506,#REF!,"&lt;="&amp;MB506,#REF!,"&lt;="&amp;ME506,#REF!,"&gt;="&amp;MF506,#REF!,"="&amp;KV506,#REF!,"="&amp;KX506)</f>
        <v/>
      </c>
      <c r="NE506" s="1">
        <f>COUNTIFS(#REF!,LT506,#REF!,0,#REF!,"&gt;="&amp;MC506,#REF!,"&lt;="&amp;MB506,#REF!,"&lt;="&amp;ME506,#REF!,"&gt;="&amp;MF506,#REF!,"="&amp;KV506,#REF!,"="&amp;KX506)</f>
        <v/>
      </c>
      <c r="NF506" s="1">
        <f>COUNTIFS(#REF!,LT506,#REF!,1,#REF!,"&gt;="&amp;MC506,#REF!,"&lt;="&amp;MB506,#REF!,"&lt;="&amp;ME506,#REF!,"&gt;="&amp;MF506,#REF!,"="&amp;KW506,#REF!,"="&amp;KY506)</f>
        <v/>
      </c>
      <c r="NG506" s="1">
        <f>COUNTIFS(#REF!,LT506,#REF!,0,#REF!,"&gt;="&amp;MC506,#REF!,"&lt;="&amp;MB506,#REF!,"&lt;="&amp;ME506,#REF!,"&gt;="&amp;MF506,#REF!,"="&amp;KW506,#REF!,"="&amp;KY506)</f>
        <v/>
      </c>
      <c r="NH506" s="1">
        <f>COUNTIFS(#REF!,LT506,#REF!,1,#REF!,"&gt;="&amp;MC506,#REF!,"&lt;="&amp;MB506,#REF!,"&lt;="&amp;ME506,#REF!,"&gt;="&amp;MF506,#REF!,"="&amp;KZ506,#REF!,"="&amp;LA506)</f>
        <v/>
      </c>
      <c r="NI506" s="1">
        <f>COUNTIFS(#REF!,LT506,#REF!,0,#REF!,"&gt;="&amp;MC506,#REF!,"&lt;="&amp;MB506,#REF!,"&lt;="&amp;ME506,#REF!,"&gt;="&amp;MF506,#REF!,"="&amp;KZ506,#REF!,"="&amp;LA506)</f>
        <v/>
      </c>
      <c r="NJ506" s="1">
        <f>COUNTIFS(#REF!,LT506,#REF!,1,#REF!,"&gt;="&amp;MI506,#REF!,"&lt;="&amp;MH506,#REF!,"&lt;="&amp;ME506,#REF!,"&gt;="&amp;MF506)</f>
        <v/>
      </c>
      <c r="NK506" s="1">
        <f>COUNTIFS(#REF!,LT506,#REF!,0,#REF!,"&gt;="&amp;MI506,#REF!,"&lt;="&amp;MH506,#REF!,"&lt;="&amp;ME506,#REF!,"&gt;="&amp;MF506)</f>
        <v/>
      </c>
      <c r="NL506" s="1">
        <f>COUNTIFS(#REF!,LT506,#REF!,1,#REF!,"&gt;="&amp;MI506,#REF!,"&lt;="&amp;MH506,#REF!,"="&amp;KZ506,#REF!,"="&amp;LA506,#REF!,"&lt;="&amp;ME506,#REF!,"&gt;="&amp;MF506)</f>
        <v/>
      </c>
      <c r="NM506" s="1">
        <f>COUNTIFS(#REF!,LT506,#REF!,0,#REF!,"&gt;="&amp;MI506,#REF!,"&lt;="&amp;MH506,#REF!,"="&amp;KZ506,#REF!,"="&amp;LA506,#REF!,"&lt;="&amp;ME506,#REF!,"&gt;="&amp;MF506)</f>
        <v/>
      </c>
      <c r="NN506" s="1">
        <f>COUNTIFS(#REF!,LT506,#REF!,1,#REF!,"&gt;="&amp;MC506,#REF!,"&lt;="&amp;MB506,#REF!,"&lt;="&amp;ME506,#REF!,"&gt;="&amp;MF506)</f>
        <v/>
      </c>
      <c r="NO506" s="1">
        <f>COUNTIFS(#REF!,LT506,#REF!,0,#REF!,"&gt;="&amp;MC506,#REF!,"&lt;="&amp;MB506,#REF!,"&lt;="&amp;ME506,#REF!,"&gt;="&amp;MF506)</f>
        <v/>
      </c>
      <c r="NP506" s="1">
        <f>COUNTIFS(#REF!,LT506,#REF!,1,#REF!,"&lt;="&amp;ME506,#REF!,"&gt;="&amp;MF506,#REF!,"="&amp;KV506,#REF!,"="&amp;KX506)</f>
        <v/>
      </c>
      <c r="NQ506" s="1">
        <f>COUNTIFS(#REF!,LT506,#REF!,0,#REF!,"&lt;="&amp;ME506,#REF!,"&gt;="&amp;MF506,#REF!,"="&amp;KV506,#REF!,"="&amp;KX506)</f>
        <v/>
      </c>
      <c r="NR506" s="1">
        <f>COUNTIFS(#REF!,LT506,#REF!,1,#REF!,"&lt;="&amp;ME506,#REF!,"&gt;="&amp;MF506,#REF!,"="&amp;KW506,#REF!,"="&amp;KY506)</f>
        <v/>
      </c>
      <c r="NS506" s="1">
        <f>COUNTIFS(#REF!,LT506,#REF!,0,#REF!,"&lt;="&amp;ME506,#REF!,"&gt;="&amp;MF506,#REF!,"="&amp;KW506,#REF!,"="&amp;KY506)</f>
        <v/>
      </c>
      <c r="NT506" s="1">
        <f>MP506+MR506+MT506+MV506+MX506+MZ506+NB506</f>
        <v/>
      </c>
      <c r="NU506" s="1">
        <f>MQ506+MS506+MU506+MW506+MY506+NA506+NC506</f>
        <v/>
      </c>
      <c r="NV506" s="1">
        <f>NT506+NU506</f>
        <v/>
      </c>
      <c r="NW506" s="33">
        <f>NT506/(NT506+NU506)</f>
        <v/>
      </c>
      <c r="NX506" s="3">
        <f>1/NW506</f>
        <v/>
      </c>
      <c r="NY506" s="1">
        <f>LH506</f>
        <v/>
      </c>
      <c r="NZ506" s="79">
        <f>(NW506*((NY506-1)*0.98))-((1-NW506)*1)</f>
        <v/>
      </c>
      <c r="OA506" s="34">
        <f>IF(LR506&lt;0.9,0,IF(AND(LR506&gt;1.1),0,1))</f>
        <v/>
      </c>
      <c r="OB506" s="34">
        <f>IF(LS506&lt;0.9,0,IF(AND(LS506&gt;1.1),0,1))</f>
        <v/>
      </c>
      <c r="OC506" s="32">
        <f>IF(NV506&gt;99,1,0)</f>
        <v/>
      </c>
      <c r="OD506" s="32">
        <f>IF(NZ506&gt;0.0799,1,0)</f>
        <v/>
      </c>
      <c r="OE506" s="32">
        <f>IF(NZ506&gt;OM506,1,0)</f>
        <v/>
      </c>
      <c r="OF506" s="32">
        <f>OC506+OD506+OE506+OA506+OB506</f>
        <v/>
      </c>
      <c r="OG506" s="1">
        <f>ND506+NF506+NH506+NJ506+NL506+NN506+NP506+NR506</f>
        <v/>
      </c>
      <c r="OH506" s="1">
        <f>NE506+NG506+NI506+NK506+NM506+NO506+NQ506+NS506</f>
        <v/>
      </c>
      <c r="OI506" s="1">
        <f>OG506+OH506</f>
        <v/>
      </c>
      <c r="OJ506" s="33">
        <f>OG506/(OG506+OH506)</f>
        <v/>
      </c>
      <c r="OK506" s="3">
        <f>1/OJ506</f>
        <v/>
      </c>
      <c r="OL506" s="1">
        <f>LI506</f>
        <v/>
      </c>
      <c r="OM506" s="79">
        <f>(OJ506*((OL506-1)*0.98))-((1-OJ506)*1)</f>
        <v/>
      </c>
      <c r="ON506" s="34">
        <f>IF(LR506&lt;0.9,0,IF(AND(LR506&gt;1.1),0,1))</f>
        <v/>
      </c>
      <c r="OO506" s="34">
        <f>IF(LS506&lt;0.9,0,IF(AND(LS506&gt;1.1),0,1))</f>
        <v/>
      </c>
      <c r="OP506" s="32">
        <f>IF(OI506&gt;99,1,0)</f>
        <v/>
      </c>
      <c r="OQ506" s="32">
        <f>IF(OM506&gt;0.0799,1,0)</f>
        <v/>
      </c>
      <c r="OR506" s="32">
        <f>IF(OM506&gt;OZ506,1,0)</f>
        <v/>
      </c>
      <c r="OS506" s="32">
        <f>OP506+OQ506+OR506+ON506+OO506</f>
        <v/>
      </c>
      <c r="OT506">
        <f>IF(OF506=5,"BackHome0-0",IF(AND(OS506=5),"BackAway0-0",""))</f>
        <v/>
      </c>
      <c r="OU506">
        <f>IF(OF506=5,KN506,IF(AND(OS506=5),KO506,""))</f>
        <v/>
      </c>
      <c r="OV506">
        <f>IF(OF506=5,"Match Odds",IF(AND(OS506=5),"Match Odds",""))</f>
        <v/>
      </c>
      <c r="OW506">
        <f>IF(OF506=5,KP506,IF(AND(OS506=5),KP506,""))</f>
        <v/>
      </c>
      <c r="OX506">
        <f>IF(OF506=5,"MATCH_ODDS",IF(AND(OS506=5),"MATCH_ODDS",""))</f>
        <v/>
      </c>
      <c r="OY506">
        <f>IF(OF506=5,"BACK",IF(AND(OS506=5),"BACK",""))</f>
        <v/>
      </c>
    </row>
    <row r="507" ht="16.5" customHeight="1" thickBot="1" thickTop="1">
      <c r="A507" s="2" t="n"/>
      <c r="KN507" s="1">
        <f>IF(INDEX(#REF!,MATCH('HT 0-0'!D507,#REF!,0))=INDEX(#REF!,MATCH('HT 0-0'!D507,#REF!,0)),INDEX(#REF!,MATCH('HT 0-0'!D507,#REF!,0)),"ERROR")</f>
        <v/>
      </c>
      <c r="KO507" s="1">
        <f>IF(INDEX(#REF!,MATCH('HT 0-0'!E507,#REF!,0))=INDEX(#REF!,MATCH('HT 0-0'!E507,#REF!,0)),INDEX(#REF!,MATCH('HT 0-0'!E507,#REF!,0)),"ERROR")</f>
        <v/>
      </c>
      <c r="KP507" s="1">
        <f>KN507&amp;" v "&amp;KO507</f>
        <v/>
      </c>
      <c r="KQ507">
        <f>B507&amp;"_"&amp;C507</f>
        <v/>
      </c>
      <c r="KR507" s="1">
        <f>IF((HW507/KK507)&lt;0.335,"G",IF((HW507/KK507)&gt;0.67,"R","A"))</f>
        <v/>
      </c>
      <c r="KS507" s="1">
        <f>IF((HX507/KK507)&lt;0.335,"G",IF((HX507/KK507)&gt;0.67,"R","A"))</f>
        <v/>
      </c>
      <c r="KT507" s="1">
        <f>IF((IH507/KK507)&lt;0.335,"G",IF((IH507/KK507)&gt;0.67,"R","A"))</f>
        <v/>
      </c>
      <c r="KU507" s="1">
        <f>IF((II507/KK507)&lt;0.335,"G",IF((II507/KK507)&gt;0.67,"R","A"))</f>
        <v/>
      </c>
      <c r="KV507" s="1">
        <f>IF((HZ507/KK507)&lt;0.335,"G",IF((HZ507/KK507)&gt;0.67,"R","A"))</f>
        <v/>
      </c>
      <c r="KW507" s="1">
        <f>IF((HY507/KK507)&lt;0.335,"G",IF((HY507/KK507)&gt;0.67,"R","A"))</f>
        <v/>
      </c>
      <c r="KX507" s="1">
        <f>IF((IK507/KK507)&lt;0.335,"G",IF((IK507/KK507)&gt;0.67,"R","A"))</f>
        <v/>
      </c>
      <c r="KY507" s="1">
        <f>IF((IJ507/KK507)&lt;0.335,"G",IF((IJ507/KK507)&gt;0.67,"R","A"))</f>
        <v/>
      </c>
      <c r="KZ507" s="1">
        <f>IF((HQ507/KK507)&lt;0.335,"G",IF((HQ507/KK507)&gt;0.67,"R","A"))</f>
        <v/>
      </c>
      <c r="LA507" s="1">
        <f>IF((IB507/KK507)&lt;0.335,"G",IF((IB507/KK507)&gt;0.67,"R","A"))</f>
        <v/>
      </c>
      <c r="LB507">
        <f>IF(LQ507="0-0",INDEX(Scrape!#REF!,MATCH('HT 0-0'!KP507,Scrape!$B:$B,0)),"")</f>
        <v/>
      </c>
      <c r="LC507">
        <f>IF(LQ507="0-0",INDEX(Scrape!$A:$A,MATCH('HT 0-0'!KP507,Scrape!$B:$B,0)),"")</f>
        <v/>
      </c>
      <c r="LD507">
        <f>IF(LQ507="0-0",INDEX(Scrape!$B:$B,MATCH('HT 0-0'!KP507,Scrape!$B:$B,0)),"")</f>
        <v/>
      </c>
      <c r="LE507">
        <f>IF(LQ507="0-0",INDEX(Scrape!$C:$C,MATCH('HT 0-0'!KP507,Scrape!$B:$B,0)),"")</f>
        <v/>
      </c>
      <c r="LF507">
        <f>IF(LQ507="0-0",INDEX(Scrape!$D:$D,MATCH('HT 0-0'!KP507,Scrape!$B:$B,0)),"")</f>
        <v/>
      </c>
      <c r="LG507">
        <f>IF(LQ507="0-0",INDEX(Scrape!$E:$E,MATCH('HT 0-0'!KP507,Scrape!$B:$B,0)),"")</f>
        <v/>
      </c>
      <c r="LH507">
        <f>IF(LQ507="0-0",INDEX(Scrape!$F:$F,MATCH('HT 0-0'!KP507,Scrape!$B:$B,0)),"")</f>
        <v/>
      </c>
      <c r="LI507">
        <f>IF(LQ507="0-0",INDEX(Scrape!$G:$G,MATCH('HT 0-0'!KP507,Scrape!$B:$B,0)),"")</f>
        <v/>
      </c>
      <c r="LJ507">
        <f>IF(LQ507="0-0",INDEX(Scrape!$H:$H,MATCH('HT 0-0'!KP507,Scrape!$B:$B,0)),"")</f>
        <v/>
      </c>
      <c r="LK507">
        <f>IF(LQ507="0-0",INDEX(Scrape!$I:$I,MATCH('HT 0-0'!KP507,Scrape!$B:$B,0)),"")</f>
        <v/>
      </c>
      <c r="LL507">
        <f>IF(LQ507="0-0",INDEX(Scrape!$J:$J,MATCH('HT 0-0'!KP507,Scrape!$B:$B,0)),"")</f>
        <v/>
      </c>
      <c r="LM507">
        <f>IF(LQ507="0-0",INDEX(Scrape!$K:$K,MATCH('HT 0-0'!KP507,Scrape!$B:$B,0)),"")</f>
        <v/>
      </c>
      <c r="LN507">
        <f>IF(LQ507="0-0",INDEX(Scrape!$L:$L,MATCH('HT 0-0'!KP507,Scrape!$B:$B,0)),"")</f>
        <v/>
      </c>
      <c r="LO507">
        <f>IF(LQ507="0-0",INDEX(Scrape!$M:$M,MATCH('HT 0-0'!KP507,Scrape!$B:$B,0)),"")</f>
        <v/>
      </c>
      <c r="LP507">
        <f>IF(LQ507="0-0",INDEX(Scrape!$N:$N,MATCH('HT 0-0'!KP507,Scrape!$B:$B,0)),"")</f>
        <v/>
      </c>
      <c r="LQ507">
        <f>INDEX(Scrape!$O:$O,MATCH('HT 0-0'!KP507,Scrape!$B:$B,0))</f>
        <v/>
      </c>
      <c r="LR507">
        <f>(1/LJ507)+(1/LI507)+(1/LH507)</f>
        <v/>
      </c>
      <c r="LS507">
        <f>(1/LG507)+(1/LF507)+(1/LE507)</f>
        <v/>
      </c>
      <c r="LT507" s="8">
        <f>IF(INDEX(#REF!,MATCH(KQ507,#REF!,0))=INDEX(#REF!,MATCH(KQ507,#REF!,0)),INDEX(#REF!,MATCH(KQ507,#REF!,0)),"ERROR")</f>
        <v/>
      </c>
      <c r="LU507" s="4">
        <f>IF(KR507="G",2,IF(KR507="R",0.5,IF(KR507="A",1)))</f>
        <v/>
      </c>
      <c r="LV507" s="4">
        <f>IF(KS507="G",0.5,IF(KS507="R",2,IF(KS507="A",1)))</f>
        <v/>
      </c>
      <c r="LW507" s="4">
        <f>IF(KT507="G",2,IF(KT507="R",0.5,IF(KT507="A",1)))</f>
        <v/>
      </c>
      <c r="LX507" s="4">
        <f>IF(KU507="G",0.5,IF(KU507="R",2,IF(KU507="A",1)))</f>
        <v/>
      </c>
      <c r="LY507" s="7">
        <f>(LK507*(LU507+LX507)+(LL507*(LU507+LX507)))</f>
        <v/>
      </c>
      <c r="LZ507" s="7">
        <f>(LN507*(LV507+LW507)+(LO507*(LV507+LW507)))</f>
        <v/>
      </c>
      <c r="MA507" s="11">
        <f>LY507-LZ507</f>
        <v/>
      </c>
      <c r="MB507" s="5">
        <f>MA507+2</f>
        <v/>
      </c>
      <c r="MC507" s="6">
        <f>MA507-2</f>
        <v/>
      </c>
      <c r="MD507" s="4">
        <f>LE507</f>
        <v/>
      </c>
      <c r="ME507" s="9">
        <f>IF(MD507=0,1000,MD507+0.75)</f>
        <v/>
      </c>
      <c r="MF507" s="10">
        <f>IF(MD507=0,0,MD507-0.75)</f>
        <v/>
      </c>
      <c r="MG507" s="4">
        <f>((LM507*(LU507+LX507))-((LP507*(LV507+LW507))))</f>
        <v/>
      </c>
      <c r="MH507" s="9">
        <f>MG507*1.2</f>
        <v/>
      </c>
      <c r="MI507" s="10">
        <f>MG507*0.8</f>
        <v/>
      </c>
      <c r="MJ507">
        <f>IFERROR(OT507,"")</f>
        <v/>
      </c>
      <c r="MK507">
        <f>IFERROR(OU507,"")</f>
        <v/>
      </c>
      <c r="ML507">
        <f>IFERROR(OV507,"")</f>
        <v/>
      </c>
      <c r="MM507">
        <f>IFERROR(OW507,"")</f>
        <v/>
      </c>
      <c r="MN507">
        <f>IFERROR(OX507,"")</f>
        <v/>
      </c>
      <c r="MO507">
        <f>IFERROR(OY507,"")</f>
        <v/>
      </c>
      <c r="MP507" s="1">
        <f>COUNTIFS(#REF!,LT507,#REF!,1,#REF!,"&gt;="&amp;MC507,#REF!,"&lt;="&amp;MB507,#REF!,"&lt;="&amp;ME507,#REF!,"&gt;="&amp;MF507,#REF!,"="&amp;KV507,#REF!,"="&amp;KX507)</f>
        <v/>
      </c>
      <c r="MQ507" s="1">
        <f>COUNTIFS(#REF!,LT507,#REF!,0,#REF!,"&gt;="&amp;MC507,#REF!,"&lt;="&amp;MB507,#REF!,"&lt;="&amp;ME507,#REF!,"&gt;="&amp;MF507,#REF!,"="&amp;KV507,#REF!,"="&amp;KX507)</f>
        <v/>
      </c>
      <c r="MR507" s="1">
        <f>COUNTIFS(#REF!,LT507,#REF!,1,#REF!,"&gt;="&amp;MC507,#REF!,"&lt;="&amp;MB507,#REF!,"&lt;="&amp;ME507,#REF!,"&gt;="&amp;MF507,#REF!,"="&amp;KW507,#REF!,"="&amp;KY507)</f>
        <v/>
      </c>
      <c r="MS507" s="1">
        <f>COUNTIFS(#REF!,LT507,#REF!,0,#REF!,"&gt;="&amp;MC507,#REF!,"&lt;="&amp;MB507,#REF!,"&lt;="&amp;ME507,#REF!,"&gt;="&amp;MF507,#REF!,"="&amp;KW507,#REF!,"="&amp;KY507)</f>
        <v/>
      </c>
      <c r="MT507" s="1">
        <f>COUNTIFS(#REF!,LT507,#REF!,1,#REF!,"&gt;="&amp;MI507,#REF!,"&lt;="&amp;MH507,#REF!,"&lt;="&amp;ME507,#REF!,"&gt;="&amp;MF507)</f>
        <v/>
      </c>
      <c r="MU507" s="1">
        <f>COUNTIFS(#REF!,LT507,#REF!,0,#REF!,"&gt;="&amp;MI507,#REF!,"&lt;="&amp;MH507,#REF!,"&lt;="&amp;ME507,#REF!,"&gt;="&amp;MF507)</f>
        <v/>
      </c>
      <c r="MV507" s="1">
        <f>COUNTIFS(#REF!,LT507,#REF!,1,#REF!,"&gt;="&amp;MI507,#REF!,"&lt;="&amp;MH507,#REF!,"="&amp;KZ507,#REF!,"="&amp;LA507,#REF!,"&lt;="&amp;ME507,#REF!,"&gt;="&amp;MF507)</f>
        <v/>
      </c>
      <c r="MW507" s="1">
        <f>COUNTIFS(#REF!,LT507,#REF!,0,#REF!,"&gt;="&amp;MI507,#REF!,"&lt;="&amp;MH507,#REF!,"="&amp;KZ507,#REF!,"="&amp;LA507,#REF!,"&lt;="&amp;ME507,#REF!,"&gt;="&amp;MF507)</f>
        <v/>
      </c>
      <c r="MX507" s="1">
        <f>COUNTIFS(#REF!,LT507,#REF!,1,#REF!,"&gt;="&amp;MC507,#REF!,"&lt;="&amp;MB507,#REF!,"&lt;="&amp;ME507,#REF!,"&gt;="&amp;MF507)</f>
        <v/>
      </c>
      <c r="MY507" s="1">
        <f>COUNTIFS(#REF!,LT507,#REF!,0,#REF!,"&gt;="&amp;MC507,#REF!,"&lt;="&amp;MB507,#REF!,"&lt;="&amp;ME507,#REF!,"&gt;="&amp;MF507)</f>
        <v/>
      </c>
      <c r="MZ507" s="1">
        <f>COUNTIFS(#REF!,LT507,#REF!,1,#REF!,"&lt;="&amp;ME507,#REF!,"&gt;="&amp;MF507,#REF!,"="&amp;KV507,#REF!,"="&amp;KX507)</f>
        <v/>
      </c>
      <c r="NA507" s="1">
        <f>COUNTIFS(#REF!,LT507,#REF!,0,#REF!,"&lt;="&amp;ME507,#REF!,"&gt;="&amp;MF507,#REF!,"="&amp;KV507,#REF!,"="&amp;KX507)</f>
        <v/>
      </c>
      <c r="NB507" s="1">
        <f>COUNTIFS(#REF!,LT507,#REF!,1,#REF!,"&lt;="&amp;ME507,#REF!,"&gt;="&amp;MF507,#REF!,"="&amp;KW507,#REF!,"="&amp;KY507)</f>
        <v/>
      </c>
      <c r="NC507" s="1">
        <f>COUNTIFS(#REF!,LT507,#REF!,0,#REF!,"&lt;="&amp;ME507,#REF!,"&gt;="&amp;MF507,#REF!,"="&amp;KW507,#REF!,"="&amp;KY507)</f>
        <v/>
      </c>
      <c r="ND507" s="1">
        <f>COUNTIFS(#REF!,LT507,#REF!,1,#REF!,"&gt;="&amp;MC507,#REF!,"&lt;="&amp;MB507,#REF!,"&lt;="&amp;ME507,#REF!,"&gt;="&amp;MF507,#REF!,"="&amp;KV507,#REF!,"="&amp;KX507)</f>
        <v/>
      </c>
      <c r="NE507" s="1">
        <f>COUNTIFS(#REF!,LT507,#REF!,0,#REF!,"&gt;="&amp;MC507,#REF!,"&lt;="&amp;MB507,#REF!,"&lt;="&amp;ME507,#REF!,"&gt;="&amp;MF507,#REF!,"="&amp;KV507,#REF!,"="&amp;KX507)</f>
        <v/>
      </c>
      <c r="NF507" s="1">
        <f>COUNTIFS(#REF!,LT507,#REF!,1,#REF!,"&gt;="&amp;MC507,#REF!,"&lt;="&amp;MB507,#REF!,"&lt;="&amp;ME507,#REF!,"&gt;="&amp;MF507,#REF!,"="&amp;KW507,#REF!,"="&amp;KY507)</f>
        <v/>
      </c>
      <c r="NG507" s="1">
        <f>COUNTIFS(#REF!,LT507,#REF!,0,#REF!,"&gt;="&amp;MC507,#REF!,"&lt;="&amp;MB507,#REF!,"&lt;="&amp;ME507,#REF!,"&gt;="&amp;MF507,#REF!,"="&amp;KW507,#REF!,"="&amp;KY507)</f>
        <v/>
      </c>
      <c r="NH507" s="1">
        <f>COUNTIFS(#REF!,LT507,#REF!,1,#REF!,"&gt;="&amp;MC507,#REF!,"&lt;="&amp;MB507,#REF!,"&lt;="&amp;ME507,#REF!,"&gt;="&amp;MF507,#REF!,"="&amp;KZ507,#REF!,"="&amp;LA507)</f>
        <v/>
      </c>
      <c r="NI507" s="1">
        <f>COUNTIFS(#REF!,LT507,#REF!,0,#REF!,"&gt;="&amp;MC507,#REF!,"&lt;="&amp;MB507,#REF!,"&lt;="&amp;ME507,#REF!,"&gt;="&amp;MF507,#REF!,"="&amp;KZ507,#REF!,"="&amp;LA507)</f>
        <v/>
      </c>
      <c r="NJ507" s="1">
        <f>COUNTIFS(#REF!,LT507,#REF!,1,#REF!,"&gt;="&amp;MI507,#REF!,"&lt;="&amp;MH507,#REF!,"&lt;="&amp;ME507,#REF!,"&gt;="&amp;MF507)</f>
        <v/>
      </c>
      <c r="NK507" s="1">
        <f>COUNTIFS(#REF!,LT507,#REF!,0,#REF!,"&gt;="&amp;MI507,#REF!,"&lt;="&amp;MH507,#REF!,"&lt;="&amp;ME507,#REF!,"&gt;="&amp;MF507)</f>
        <v/>
      </c>
      <c r="NL507" s="1">
        <f>COUNTIFS(#REF!,LT507,#REF!,1,#REF!,"&gt;="&amp;MI507,#REF!,"&lt;="&amp;MH507,#REF!,"="&amp;KZ507,#REF!,"="&amp;LA507,#REF!,"&lt;="&amp;ME507,#REF!,"&gt;="&amp;MF507)</f>
        <v/>
      </c>
      <c r="NM507" s="1">
        <f>COUNTIFS(#REF!,LT507,#REF!,0,#REF!,"&gt;="&amp;MI507,#REF!,"&lt;="&amp;MH507,#REF!,"="&amp;KZ507,#REF!,"="&amp;LA507,#REF!,"&lt;="&amp;ME507,#REF!,"&gt;="&amp;MF507)</f>
        <v/>
      </c>
      <c r="NN507" s="1">
        <f>COUNTIFS(#REF!,LT507,#REF!,1,#REF!,"&gt;="&amp;MC507,#REF!,"&lt;="&amp;MB507,#REF!,"&lt;="&amp;ME507,#REF!,"&gt;="&amp;MF507)</f>
        <v/>
      </c>
      <c r="NO507" s="1">
        <f>COUNTIFS(#REF!,LT507,#REF!,0,#REF!,"&gt;="&amp;MC507,#REF!,"&lt;="&amp;MB507,#REF!,"&lt;="&amp;ME507,#REF!,"&gt;="&amp;MF507)</f>
        <v/>
      </c>
      <c r="NP507" s="1">
        <f>COUNTIFS(#REF!,LT507,#REF!,1,#REF!,"&lt;="&amp;ME507,#REF!,"&gt;="&amp;MF507,#REF!,"="&amp;KV507,#REF!,"="&amp;KX507)</f>
        <v/>
      </c>
      <c r="NQ507" s="1">
        <f>COUNTIFS(#REF!,LT507,#REF!,0,#REF!,"&lt;="&amp;ME507,#REF!,"&gt;="&amp;MF507,#REF!,"="&amp;KV507,#REF!,"="&amp;KX507)</f>
        <v/>
      </c>
      <c r="NR507" s="1">
        <f>COUNTIFS(#REF!,LT507,#REF!,1,#REF!,"&lt;="&amp;ME507,#REF!,"&gt;="&amp;MF507,#REF!,"="&amp;KW507,#REF!,"="&amp;KY507)</f>
        <v/>
      </c>
      <c r="NS507" s="1">
        <f>COUNTIFS(#REF!,LT507,#REF!,0,#REF!,"&lt;="&amp;ME507,#REF!,"&gt;="&amp;MF507,#REF!,"="&amp;KW507,#REF!,"="&amp;KY507)</f>
        <v/>
      </c>
      <c r="NT507" s="1">
        <f>MP507+MR507+MT507+MV507+MX507+MZ507+NB507</f>
        <v/>
      </c>
      <c r="NU507" s="1">
        <f>MQ507+MS507+MU507+MW507+MY507+NA507+NC507</f>
        <v/>
      </c>
      <c r="NV507" s="1">
        <f>NT507+NU507</f>
        <v/>
      </c>
      <c r="NW507" s="33">
        <f>NT507/(NT507+NU507)</f>
        <v/>
      </c>
      <c r="NX507" s="3">
        <f>1/NW507</f>
        <v/>
      </c>
      <c r="NY507" s="1">
        <f>LH507</f>
        <v/>
      </c>
      <c r="NZ507" s="79">
        <f>(NW507*((NY507-1)*0.98))-((1-NW507)*1)</f>
        <v/>
      </c>
      <c r="OA507" s="34">
        <f>IF(LR507&lt;0.9,0,IF(AND(LR507&gt;1.1),0,1))</f>
        <v/>
      </c>
      <c r="OB507" s="34">
        <f>IF(LS507&lt;0.9,0,IF(AND(LS507&gt;1.1),0,1))</f>
        <v/>
      </c>
      <c r="OC507" s="32">
        <f>IF(NV507&gt;99,1,0)</f>
        <v/>
      </c>
      <c r="OD507" s="32">
        <f>IF(NZ507&gt;0.0799,1,0)</f>
        <v/>
      </c>
      <c r="OE507" s="32">
        <f>IF(NZ507&gt;OM507,1,0)</f>
        <v/>
      </c>
      <c r="OF507" s="32">
        <f>OC507+OD507+OE507+OA507+OB507</f>
        <v/>
      </c>
      <c r="OG507" s="1">
        <f>ND507+NF507+NH507+NJ507+NL507+NN507+NP507+NR507</f>
        <v/>
      </c>
      <c r="OH507" s="1">
        <f>NE507+NG507+NI507+NK507+NM507+NO507+NQ507+NS507</f>
        <v/>
      </c>
      <c r="OI507" s="1">
        <f>OG507+OH507</f>
        <v/>
      </c>
      <c r="OJ507" s="33">
        <f>OG507/(OG507+OH507)</f>
        <v/>
      </c>
      <c r="OK507" s="3">
        <f>1/OJ507</f>
        <v/>
      </c>
      <c r="OL507" s="1">
        <f>LI507</f>
        <v/>
      </c>
      <c r="OM507" s="79">
        <f>(OJ507*((OL507-1)*0.98))-((1-OJ507)*1)</f>
        <v/>
      </c>
      <c r="ON507" s="34">
        <f>IF(LR507&lt;0.9,0,IF(AND(LR507&gt;1.1),0,1))</f>
        <v/>
      </c>
      <c r="OO507" s="34">
        <f>IF(LS507&lt;0.9,0,IF(AND(LS507&gt;1.1),0,1))</f>
        <v/>
      </c>
      <c r="OP507" s="32">
        <f>IF(OI507&gt;99,1,0)</f>
        <v/>
      </c>
      <c r="OQ507" s="32">
        <f>IF(OM507&gt;0.0799,1,0)</f>
        <v/>
      </c>
      <c r="OR507" s="32">
        <f>IF(OM507&gt;OZ507,1,0)</f>
        <v/>
      </c>
      <c r="OS507" s="32">
        <f>OP507+OQ507+OR507+ON507+OO507</f>
        <v/>
      </c>
      <c r="OT507">
        <f>IF(OF507=5,"BackHome0-0",IF(AND(OS507=5),"BackAway0-0",""))</f>
        <v/>
      </c>
      <c r="OU507">
        <f>IF(OF507=5,KN507,IF(AND(OS507=5),KO507,""))</f>
        <v/>
      </c>
      <c r="OV507">
        <f>IF(OF507=5,"Match Odds",IF(AND(OS507=5),"Match Odds",""))</f>
        <v/>
      </c>
      <c r="OW507">
        <f>IF(OF507=5,KP507,IF(AND(OS507=5),KP507,""))</f>
        <v/>
      </c>
      <c r="OX507">
        <f>IF(OF507=5,"MATCH_ODDS",IF(AND(OS507=5),"MATCH_ODDS",""))</f>
        <v/>
      </c>
      <c r="OY507">
        <f>IF(OF507=5,"BACK",IF(AND(OS507=5),"BACK",""))</f>
        <v/>
      </c>
    </row>
    <row r="508" ht="16.5" customHeight="1" thickBot="1" thickTop="1">
      <c r="A508" s="2" t="n"/>
      <c r="KN508" s="1">
        <f>IF(INDEX(#REF!,MATCH('HT 0-0'!D508,#REF!,0))=INDEX(#REF!,MATCH('HT 0-0'!D508,#REF!,0)),INDEX(#REF!,MATCH('HT 0-0'!D508,#REF!,0)),"ERROR")</f>
        <v/>
      </c>
      <c r="KO508" s="1">
        <f>IF(INDEX(#REF!,MATCH('HT 0-0'!E508,#REF!,0))=INDEX(#REF!,MATCH('HT 0-0'!E508,#REF!,0)),INDEX(#REF!,MATCH('HT 0-0'!E508,#REF!,0)),"ERROR")</f>
        <v/>
      </c>
      <c r="KP508" s="1">
        <f>KN508&amp;" v "&amp;KO508</f>
        <v/>
      </c>
      <c r="KQ508">
        <f>B508&amp;"_"&amp;C508</f>
        <v/>
      </c>
      <c r="KR508" s="1">
        <f>IF((HW508/KK508)&lt;0.335,"G",IF((HW508/KK508)&gt;0.67,"R","A"))</f>
        <v/>
      </c>
      <c r="KS508" s="1">
        <f>IF((HX508/KK508)&lt;0.335,"G",IF((HX508/KK508)&gt;0.67,"R","A"))</f>
        <v/>
      </c>
      <c r="KT508" s="1">
        <f>IF((IH508/KK508)&lt;0.335,"G",IF((IH508/KK508)&gt;0.67,"R","A"))</f>
        <v/>
      </c>
      <c r="KU508" s="1">
        <f>IF((II508/KK508)&lt;0.335,"G",IF((II508/KK508)&gt;0.67,"R","A"))</f>
        <v/>
      </c>
      <c r="KV508" s="1">
        <f>IF((HZ508/KK508)&lt;0.335,"G",IF((HZ508/KK508)&gt;0.67,"R","A"))</f>
        <v/>
      </c>
      <c r="KW508" s="1">
        <f>IF((HY508/KK508)&lt;0.335,"G",IF((HY508/KK508)&gt;0.67,"R","A"))</f>
        <v/>
      </c>
      <c r="KX508" s="1">
        <f>IF((IK508/KK508)&lt;0.335,"G",IF((IK508/KK508)&gt;0.67,"R","A"))</f>
        <v/>
      </c>
      <c r="KY508" s="1">
        <f>IF((IJ508/KK508)&lt;0.335,"G",IF((IJ508/KK508)&gt;0.67,"R","A"))</f>
        <v/>
      </c>
      <c r="KZ508" s="1">
        <f>IF((HQ508/KK508)&lt;0.335,"G",IF((HQ508/KK508)&gt;0.67,"R","A"))</f>
        <v/>
      </c>
      <c r="LA508" s="1">
        <f>IF((IB508/KK508)&lt;0.335,"G",IF((IB508/KK508)&gt;0.67,"R","A"))</f>
        <v/>
      </c>
      <c r="LB508">
        <f>IF(LQ508="0-0",INDEX(Scrape!#REF!,MATCH('HT 0-0'!KP508,Scrape!$B:$B,0)),"")</f>
        <v/>
      </c>
      <c r="LC508">
        <f>IF(LQ508="0-0",INDEX(Scrape!$A:$A,MATCH('HT 0-0'!KP508,Scrape!$B:$B,0)),"")</f>
        <v/>
      </c>
      <c r="LD508">
        <f>IF(LQ508="0-0",INDEX(Scrape!$B:$B,MATCH('HT 0-0'!KP508,Scrape!$B:$B,0)),"")</f>
        <v/>
      </c>
      <c r="LE508">
        <f>IF(LQ508="0-0",INDEX(Scrape!$C:$C,MATCH('HT 0-0'!KP508,Scrape!$B:$B,0)),"")</f>
        <v/>
      </c>
      <c r="LF508">
        <f>IF(LQ508="0-0",INDEX(Scrape!$D:$D,MATCH('HT 0-0'!KP508,Scrape!$B:$B,0)),"")</f>
        <v/>
      </c>
      <c r="LG508">
        <f>IF(LQ508="0-0",INDEX(Scrape!$E:$E,MATCH('HT 0-0'!KP508,Scrape!$B:$B,0)),"")</f>
        <v/>
      </c>
      <c r="LH508">
        <f>IF(LQ508="0-0",INDEX(Scrape!$F:$F,MATCH('HT 0-0'!KP508,Scrape!$B:$B,0)),"")</f>
        <v/>
      </c>
      <c r="LI508">
        <f>IF(LQ508="0-0",INDEX(Scrape!$G:$G,MATCH('HT 0-0'!KP508,Scrape!$B:$B,0)),"")</f>
        <v/>
      </c>
      <c r="LJ508">
        <f>IF(LQ508="0-0",INDEX(Scrape!$H:$H,MATCH('HT 0-0'!KP508,Scrape!$B:$B,0)),"")</f>
        <v/>
      </c>
      <c r="LK508">
        <f>IF(LQ508="0-0",INDEX(Scrape!$I:$I,MATCH('HT 0-0'!KP508,Scrape!$B:$B,0)),"")</f>
        <v/>
      </c>
      <c r="LL508">
        <f>IF(LQ508="0-0",INDEX(Scrape!$J:$J,MATCH('HT 0-0'!KP508,Scrape!$B:$B,0)),"")</f>
        <v/>
      </c>
      <c r="LM508">
        <f>IF(LQ508="0-0",INDEX(Scrape!$K:$K,MATCH('HT 0-0'!KP508,Scrape!$B:$B,0)),"")</f>
        <v/>
      </c>
      <c r="LN508">
        <f>IF(LQ508="0-0",INDEX(Scrape!$L:$L,MATCH('HT 0-0'!KP508,Scrape!$B:$B,0)),"")</f>
        <v/>
      </c>
      <c r="LO508">
        <f>IF(LQ508="0-0",INDEX(Scrape!$M:$M,MATCH('HT 0-0'!KP508,Scrape!$B:$B,0)),"")</f>
        <v/>
      </c>
      <c r="LP508">
        <f>IF(LQ508="0-0",INDEX(Scrape!$N:$N,MATCH('HT 0-0'!KP508,Scrape!$B:$B,0)),"")</f>
        <v/>
      </c>
      <c r="LQ508">
        <f>INDEX(Scrape!$O:$O,MATCH('HT 0-0'!KP508,Scrape!$B:$B,0))</f>
        <v/>
      </c>
      <c r="LR508">
        <f>(1/LJ508)+(1/LI508)+(1/LH508)</f>
        <v/>
      </c>
      <c r="LS508">
        <f>(1/LG508)+(1/LF508)+(1/LE508)</f>
        <v/>
      </c>
      <c r="LT508" s="8">
        <f>IF(INDEX(#REF!,MATCH(KQ508,#REF!,0))=INDEX(#REF!,MATCH(KQ508,#REF!,0)),INDEX(#REF!,MATCH(KQ508,#REF!,0)),"ERROR")</f>
        <v/>
      </c>
      <c r="LU508" s="4">
        <f>IF(KR508="G",2,IF(KR508="R",0.5,IF(KR508="A",1)))</f>
        <v/>
      </c>
      <c r="LV508" s="4">
        <f>IF(KS508="G",0.5,IF(KS508="R",2,IF(KS508="A",1)))</f>
        <v/>
      </c>
      <c r="LW508" s="4">
        <f>IF(KT508="G",2,IF(KT508="R",0.5,IF(KT508="A",1)))</f>
        <v/>
      </c>
      <c r="LX508" s="4">
        <f>IF(KU508="G",0.5,IF(KU508="R",2,IF(KU508="A",1)))</f>
        <v/>
      </c>
      <c r="LY508" s="7">
        <f>(LK508*(LU508+LX508)+(LL508*(LU508+LX508)))</f>
        <v/>
      </c>
      <c r="LZ508" s="7">
        <f>(LN508*(LV508+LW508)+(LO508*(LV508+LW508)))</f>
        <v/>
      </c>
      <c r="MA508" s="11">
        <f>LY508-LZ508</f>
        <v/>
      </c>
      <c r="MB508" s="5">
        <f>MA508+2</f>
        <v/>
      </c>
      <c r="MC508" s="6">
        <f>MA508-2</f>
        <v/>
      </c>
      <c r="MD508" s="4">
        <f>LE508</f>
        <v/>
      </c>
      <c r="ME508" s="9">
        <f>IF(MD508=0,1000,MD508+0.75)</f>
        <v/>
      </c>
      <c r="MF508" s="10">
        <f>IF(MD508=0,0,MD508-0.75)</f>
        <v/>
      </c>
      <c r="MG508" s="4">
        <f>((LM508*(LU508+LX508))-((LP508*(LV508+LW508))))</f>
        <v/>
      </c>
      <c r="MH508" s="9">
        <f>MG508*1.2</f>
        <v/>
      </c>
      <c r="MI508" s="10">
        <f>MG508*0.8</f>
        <v/>
      </c>
      <c r="MJ508">
        <f>IFERROR(OT508,"")</f>
        <v/>
      </c>
      <c r="MK508">
        <f>IFERROR(OU508,"")</f>
        <v/>
      </c>
      <c r="ML508">
        <f>IFERROR(OV508,"")</f>
        <v/>
      </c>
      <c r="MM508">
        <f>IFERROR(OW508,"")</f>
        <v/>
      </c>
      <c r="MN508">
        <f>IFERROR(OX508,"")</f>
        <v/>
      </c>
      <c r="MO508">
        <f>IFERROR(OY508,"")</f>
        <v/>
      </c>
      <c r="MP508" s="1">
        <f>COUNTIFS(#REF!,LT508,#REF!,1,#REF!,"&gt;="&amp;MC508,#REF!,"&lt;="&amp;MB508,#REF!,"&lt;="&amp;ME508,#REF!,"&gt;="&amp;MF508,#REF!,"="&amp;KV508,#REF!,"="&amp;KX508)</f>
        <v/>
      </c>
      <c r="MQ508" s="1">
        <f>COUNTIFS(#REF!,LT508,#REF!,0,#REF!,"&gt;="&amp;MC508,#REF!,"&lt;="&amp;MB508,#REF!,"&lt;="&amp;ME508,#REF!,"&gt;="&amp;MF508,#REF!,"="&amp;KV508,#REF!,"="&amp;KX508)</f>
        <v/>
      </c>
      <c r="MR508" s="1">
        <f>COUNTIFS(#REF!,LT508,#REF!,1,#REF!,"&gt;="&amp;MC508,#REF!,"&lt;="&amp;MB508,#REF!,"&lt;="&amp;ME508,#REF!,"&gt;="&amp;MF508,#REF!,"="&amp;KW508,#REF!,"="&amp;KY508)</f>
        <v/>
      </c>
      <c r="MS508" s="1">
        <f>COUNTIFS(#REF!,LT508,#REF!,0,#REF!,"&gt;="&amp;MC508,#REF!,"&lt;="&amp;MB508,#REF!,"&lt;="&amp;ME508,#REF!,"&gt;="&amp;MF508,#REF!,"="&amp;KW508,#REF!,"="&amp;KY508)</f>
        <v/>
      </c>
      <c r="MT508" s="1">
        <f>COUNTIFS(#REF!,LT508,#REF!,1,#REF!,"&gt;="&amp;MI508,#REF!,"&lt;="&amp;MH508,#REF!,"&lt;="&amp;ME508,#REF!,"&gt;="&amp;MF508)</f>
        <v/>
      </c>
      <c r="MU508" s="1">
        <f>COUNTIFS(#REF!,LT508,#REF!,0,#REF!,"&gt;="&amp;MI508,#REF!,"&lt;="&amp;MH508,#REF!,"&lt;="&amp;ME508,#REF!,"&gt;="&amp;MF508)</f>
        <v/>
      </c>
      <c r="MV508" s="1">
        <f>COUNTIFS(#REF!,LT508,#REF!,1,#REF!,"&gt;="&amp;MI508,#REF!,"&lt;="&amp;MH508,#REF!,"="&amp;KZ508,#REF!,"="&amp;LA508,#REF!,"&lt;="&amp;ME508,#REF!,"&gt;="&amp;MF508)</f>
        <v/>
      </c>
      <c r="MW508" s="1">
        <f>COUNTIFS(#REF!,LT508,#REF!,0,#REF!,"&gt;="&amp;MI508,#REF!,"&lt;="&amp;MH508,#REF!,"="&amp;KZ508,#REF!,"="&amp;LA508,#REF!,"&lt;="&amp;ME508,#REF!,"&gt;="&amp;MF508)</f>
        <v/>
      </c>
      <c r="MX508" s="1">
        <f>COUNTIFS(#REF!,LT508,#REF!,1,#REF!,"&gt;="&amp;MC508,#REF!,"&lt;="&amp;MB508,#REF!,"&lt;="&amp;ME508,#REF!,"&gt;="&amp;MF508)</f>
        <v/>
      </c>
      <c r="MY508" s="1">
        <f>COUNTIFS(#REF!,LT508,#REF!,0,#REF!,"&gt;="&amp;MC508,#REF!,"&lt;="&amp;MB508,#REF!,"&lt;="&amp;ME508,#REF!,"&gt;="&amp;MF508)</f>
        <v/>
      </c>
      <c r="MZ508" s="1">
        <f>COUNTIFS(#REF!,LT508,#REF!,1,#REF!,"&lt;="&amp;ME508,#REF!,"&gt;="&amp;MF508,#REF!,"="&amp;KV508,#REF!,"="&amp;KX508)</f>
        <v/>
      </c>
      <c r="NA508" s="1">
        <f>COUNTIFS(#REF!,LT508,#REF!,0,#REF!,"&lt;="&amp;ME508,#REF!,"&gt;="&amp;MF508,#REF!,"="&amp;KV508,#REF!,"="&amp;KX508)</f>
        <v/>
      </c>
      <c r="NB508" s="1">
        <f>COUNTIFS(#REF!,LT508,#REF!,1,#REF!,"&lt;="&amp;ME508,#REF!,"&gt;="&amp;MF508,#REF!,"="&amp;KW508,#REF!,"="&amp;KY508)</f>
        <v/>
      </c>
      <c r="NC508" s="1">
        <f>COUNTIFS(#REF!,LT508,#REF!,0,#REF!,"&lt;="&amp;ME508,#REF!,"&gt;="&amp;MF508,#REF!,"="&amp;KW508,#REF!,"="&amp;KY508)</f>
        <v/>
      </c>
      <c r="ND508" s="1">
        <f>COUNTIFS(#REF!,LT508,#REF!,1,#REF!,"&gt;="&amp;MC508,#REF!,"&lt;="&amp;MB508,#REF!,"&lt;="&amp;ME508,#REF!,"&gt;="&amp;MF508,#REF!,"="&amp;KV508,#REF!,"="&amp;KX508)</f>
        <v/>
      </c>
      <c r="NE508" s="1">
        <f>COUNTIFS(#REF!,LT508,#REF!,0,#REF!,"&gt;="&amp;MC508,#REF!,"&lt;="&amp;MB508,#REF!,"&lt;="&amp;ME508,#REF!,"&gt;="&amp;MF508,#REF!,"="&amp;KV508,#REF!,"="&amp;KX508)</f>
        <v/>
      </c>
      <c r="NF508" s="1">
        <f>COUNTIFS(#REF!,LT508,#REF!,1,#REF!,"&gt;="&amp;MC508,#REF!,"&lt;="&amp;MB508,#REF!,"&lt;="&amp;ME508,#REF!,"&gt;="&amp;MF508,#REF!,"="&amp;KW508,#REF!,"="&amp;KY508)</f>
        <v/>
      </c>
      <c r="NG508" s="1">
        <f>COUNTIFS(#REF!,LT508,#REF!,0,#REF!,"&gt;="&amp;MC508,#REF!,"&lt;="&amp;MB508,#REF!,"&lt;="&amp;ME508,#REF!,"&gt;="&amp;MF508,#REF!,"="&amp;KW508,#REF!,"="&amp;KY508)</f>
        <v/>
      </c>
      <c r="NH508" s="1">
        <f>COUNTIFS(#REF!,LT508,#REF!,1,#REF!,"&gt;="&amp;MC508,#REF!,"&lt;="&amp;MB508,#REF!,"&lt;="&amp;ME508,#REF!,"&gt;="&amp;MF508,#REF!,"="&amp;KZ508,#REF!,"="&amp;LA508)</f>
        <v/>
      </c>
      <c r="NI508" s="1">
        <f>COUNTIFS(#REF!,LT508,#REF!,0,#REF!,"&gt;="&amp;MC508,#REF!,"&lt;="&amp;MB508,#REF!,"&lt;="&amp;ME508,#REF!,"&gt;="&amp;MF508,#REF!,"="&amp;KZ508,#REF!,"="&amp;LA508)</f>
        <v/>
      </c>
      <c r="NJ508" s="1">
        <f>COUNTIFS(#REF!,LT508,#REF!,1,#REF!,"&gt;="&amp;MI508,#REF!,"&lt;="&amp;MH508,#REF!,"&lt;="&amp;ME508,#REF!,"&gt;="&amp;MF508)</f>
        <v/>
      </c>
      <c r="NK508" s="1">
        <f>COUNTIFS(#REF!,LT508,#REF!,0,#REF!,"&gt;="&amp;MI508,#REF!,"&lt;="&amp;MH508,#REF!,"&lt;="&amp;ME508,#REF!,"&gt;="&amp;MF508)</f>
        <v/>
      </c>
      <c r="NL508" s="1">
        <f>COUNTIFS(#REF!,LT508,#REF!,1,#REF!,"&gt;="&amp;MI508,#REF!,"&lt;="&amp;MH508,#REF!,"="&amp;KZ508,#REF!,"="&amp;LA508,#REF!,"&lt;="&amp;ME508,#REF!,"&gt;="&amp;MF508)</f>
        <v/>
      </c>
      <c r="NM508" s="1">
        <f>COUNTIFS(#REF!,LT508,#REF!,0,#REF!,"&gt;="&amp;MI508,#REF!,"&lt;="&amp;MH508,#REF!,"="&amp;KZ508,#REF!,"="&amp;LA508,#REF!,"&lt;="&amp;ME508,#REF!,"&gt;="&amp;MF508)</f>
        <v/>
      </c>
      <c r="NN508" s="1">
        <f>COUNTIFS(#REF!,LT508,#REF!,1,#REF!,"&gt;="&amp;MC508,#REF!,"&lt;="&amp;MB508,#REF!,"&lt;="&amp;ME508,#REF!,"&gt;="&amp;MF508)</f>
        <v/>
      </c>
      <c r="NO508" s="1">
        <f>COUNTIFS(#REF!,LT508,#REF!,0,#REF!,"&gt;="&amp;MC508,#REF!,"&lt;="&amp;MB508,#REF!,"&lt;="&amp;ME508,#REF!,"&gt;="&amp;MF508)</f>
        <v/>
      </c>
      <c r="NP508" s="1">
        <f>COUNTIFS(#REF!,LT508,#REF!,1,#REF!,"&lt;="&amp;ME508,#REF!,"&gt;="&amp;MF508,#REF!,"="&amp;KV508,#REF!,"="&amp;KX508)</f>
        <v/>
      </c>
      <c r="NQ508" s="1">
        <f>COUNTIFS(#REF!,LT508,#REF!,0,#REF!,"&lt;="&amp;ME508,#REF!,"&gt;="&amp;MF508,#REF!,"="&amp;KV508,#REF!,"="&amp;KX508)</f>
        <v/>
      </c>
      <c r="NR508" s="1">
        <f>COUNTIFS(#REF!,LT508,#REF!,1,#REF!,"&lt;="&amp;ME508,#REF!,"&gt;="&amp;MF508,#REF!,"="&amp;KW508,#REF!,"="&amp;KY508)</f>
        <v/>
      </c>
      <c r="NS508" s="1">
        <f>COUNTIFS(#REF!,LT508,#REF!,0,#REF!,"&lt;="&amp;ME508,#REF!,"&gt;="&amp;MF508,#REF!,"="&amp;KW508,#REF!,"="&amp;KY508)</f>
        <v/>
      </c>
      <c r="NT508" s="1">
        <f>MP508+MR508+MT508+MV508+MX508+MZ508+NB508</f>
        <v/>
      </c>
      <c r="NU508" s="1">
        <f>MQ508+MS508+MU508+MW508+MY508+NA508+NC508</f>
        <v/>
      </c>
      <c r="NV508" s="1">
        <f>NT508+NU508</f>
        <v/>
      </c>
      <c r="NW508" s="33">
        <f>NT508/(NT508+NU508)</f>
        <v/>
      </c>
      <c r="NX508" s="3">
        <f>1/NW508</f>
        <v/>
      </c>
      <c r="NY508" s="1">
        <f>LH508</f>
        <v/>
      </c>
      <c r="NZ508" s="79">
        <f>(NW508*((NY508-1)*0.98))-((1-NW508)*1)</f>
        <v/>
      </c>
      <c r="OA508" s="34">
        <f>IF(LR508&lt;0.9,0,IF(AND(LR508&gt;1.1),0,1))</f>
        <v/>
      </c>
      <c r="OB508" s="34">
        <f>IF(LS508&lt;0.9,0,IF(AND(LS508&gt;1.1),0,1))</f>
        <v/>
      </c>
      <c r="OC508" s="32">
        <f>IF(NV508&gt;99,1,0)</f>
        <v/>
      </c>
      <c r="OD508" s="32">
        <f>IF(NZ508&gt;0.0799,1,0)</f>
        <v/>
      </c>
      <c r="OE508" s="32">
        <f>IF(NZ508&gt;OM508,1,0)</f>
        <v/>
      </c>
      <c r="OF508" s="32">
        <f>OC508+OD508+OE508+OA508+OB508</f>
        <v/>
      </c>
      <c r="OG508" s="1">
        <f>ND508+NF508+NH508+NJ508+NL508+NN508+NP508+NR508</f>
        <v/>
      </c>
      <c r="OH508" s="1">
        <f>NE508+NG508+NI508+NK508+NM508+NO508+NQ508+NS508</f>
        <v/>
      </c>
      <c r="OI508" s="1">
        <f>OG508+OH508</f>
        <v/>
      </c>
      <c r="OJ508" s="33">
        <f>OG508/(OG508+OH508)</f>
        <v/>
      </c>
      <c r="OK508" s="3">
        <f>1/OJ508</f>
        <v/>
      </c>
      <c r="OL508" s="1">
        <f>LI508</f>
        <v/>
      </c>
      <c r="OM508" s="79">
        <f>(OJ508*((OL508-1)*0.98))-((1-OJ508)*1)</f>
        <v/>
      </c>
      <c r="ON508" s="34">
        <f>IF(LR508&lt;0.9,0,IF(AND(LR508&gt;1.1),0,1))</f>
        <v/>
      </c>
      <c r="OO508" s="34">
        <f>IF(LS508&lt;0.9,0,IF(AND(LS508&gt;1.1),0,1))</f>
        <v/>
      </c>
      <c r="OP508" s="32">
        <f>IF(OI508&gt;99,1,0)</f>
        <v/>
      </c>
      <c r="OQ508" s="32">
        <f>IF(OM508&gt;0.0799,1,0)</f>
        <v/>
      </c>
      <c r="OR508" s="32">
        <f>IF(OM508&gt;OZ508,1,0)</f>
        <v/>
      </c>
      <c r="OS508" s="32">
        <f>OP508+OQ508+OR508+ON508+OO508</f>
        <v/>
      </c>
      <c r="OT508">
        <f>IF(OF508=5,"BackHome0-0",IF(AND(OS508=5),"BackAway0-0",""))</f>
        <v/>
      </c>
      <c r="OU508">
        <f>IF(OF508=5,KN508,IF(AND(OS508=5),KO508,""))</f>
        <v/>
      </c>
      <c r="OV508">
        <f>IF(OF508=5,"Match Odds",IF(AND(OS508=5),"Match Odds",""))</f>
        <v/>
      </c>
      <c r="OW508">
        <f>IF(OF508=5,KP508,IF(AND(OS508=5),KP508,""))</f>
        <v/>
      </c>
      <c r="OX508">
        <f>IF(OF508=5,"MATCH_ODDS",IF(AND(OS508=5),"MATCH_ODDS",""))</f>
        <v/>
      </c>
      <c r="OY508">
        <f>IF(OF508=5,"BACK",IF(AND(OS508=5),"BACK",""))</f>
        <v/>
      </c>
    </row>
    <row r="509" ht="16.5" customHeight="1" thickBot="1" thickTop="1">
      <c r="A509" s="2" t="n"/>
      <c r="KN509" s="1">
        <f>IF(INDEX(#REF!,MATCH('HT 0-0'!D509,#REF!,0))=INDEX(#REF!,MATCH('HT 0-0'!D509,#REF!,0)),INDEX(#REF!,MATCH('HT 0-0'!D509,#REF!,0)),"ERROR")</f>
        <v/>
      </c>
      <c r="KO509" s="1">
        <f>IF(INDEX(#REF!,MATCH('HT 0-0'!E509,#REF!,0))=INDEX(#REF!,MATCH('HT 0-0'!E509,#REF!,0)),INDEX(#REF!,MATCH('HT 0-0'!E509,#REF!,0)),"ERROR")</f>
        <v/>
      </c>
      <c r="KP509" s="1">
        <f>KN509&amp;" v "&amp;KO509</f>
        <v/>
      </c>
      <c r="KQ509">
        <f>B509&amp;"_"&amp;C509</f>
        <v/>
      </c>
      <c r="KR509" s="1">
        <f>IF((HW509/KK509)&lt;0.335,"G",IF((HW509/KK509)&gt;0.67,"R","A"))</f>
        <v/>
      </c>
      <c r="KS509" s="1">
        <f>IF((HX509/KK509)&lt;0.335,"G",IF((HX509/KK509)&gt;0.67,"R","A"))</f>
        <v/>
      </c>
      <c r="KT509" s="1">
        <f>IF((IH509/KK509)&lt;0.335,"G",IF((IH509/KK509)&gt;0.67,"R","A"))</f>
        <v/>
      </c>
      <c r="KU509" s="1">
        <f>IF((II509/KK509)&lt;0.335,"G",IF((II509/KK509)&gt;0.67,"R","A"))</f>
        <v/>
      </c>
      <c r="KV509" s="1">
        <f>IF((HZ509/KK509)&lt;0.335,"G",IF((HZ509/KK509)&gt;0.67,"R","A"))</f>
        <v/>
      </c>
      <c r="KW509" s="1">
        <f>IF((HY509/KK509)&lt;0.335,"G",IF((HY509/KK509)&gt;0.67,"R","A"))</f>
        <v/>
      </c>
      <c r="KX509" s="1">
        <f>IF((IK509/KK509)&lt;0.335,"G",IF((IK509/KK509)&gt;0.67,"R","A"))</f>
        <v/>
      </c>
      <c r="KY509" s="1">
        <f>IF((IJ509/KK509)&lt;0.335,"G",IF((IJ509/KK509)&gt;0.67,"R","A"))</f>
        <v/>
      </c>
      <c r="KZ509" s="1">
        <f>IF((HQ509/KK509)&lt;0.335,"G",IF((HQ509/KK509)&gt;0.67,"R","A"))</f>
        <v/>
      </c>
      <c r="LA509" s="1">
        <f>IF((IB509/KK509)&lt;0.335,"G",IF((IB509/KK509)&gt;0.67,"R","A"))</f>
        <v/>
      </c>
      <c r="LB509">
        <f>IF(LQ509="0-0",INDEX(Scrape!#REF!,MATCH('HT 0-0'!KP509,Scrape!$B:$B,0)),"")</f>
        <v/>
      </c>
      <c r="LC509">
        <f>IF(LQ509="0-0",INDEX(Scrape!$A:$A,MATCH('HT 0-0'!KP509,Scrape!$B:$B,0)),"")</f>
        <v/>
      </c>
      <c r="LD509">
        <f>IF(LQ509="0-0",INDEX(Scrape!$B:$B,MATCH('HT 0-0'!KP509,Scrape!$B:$B,0)),"")</f>
        <v/>
      </c>
      <c r="LE509">
        <f>IF(LQ509="0-0",INDEX(Scrape!$C:$C,MATCH('HT 0-0'!KP509,Scrape!$B:$B,0)),"")</f>
        <v/>
      </c>
      <c r="LF509">
        <f>IF(LQ509="0-0",INDEX(Scrape!$D:$D,MATCH('HT 0-0'!KP509,Scrape!$B:$B,0)),"")</f>
        <v/>
      </c>
      <c r="LG509">
        <f>IF(LQ509="0-0",INDEX(Scrape!$E:$E,MATCH('HT 0-0'!KP509,Scrape!$B:$B,0)),"")</f>
        <v/>
      </c>
      <c r="LH509">
        <f>IF(LQ509="0-0",INDEX(Scrape!$F:$F,MATCH('HT 0-0'!KP509,Scrape!$B:$B,0)),"")</f>
        <v/>
      </c>
      <c r="LI509">
        <f>IF(LQ509="0-0",INDEX(Scrape!$G:$G,MATCH('HT 0-0'!KP509,Scrape!$B:$B,0)),"")</f>
        <v/>
      </c>
      <c r="LJ509">
        <f>IF(LQ509="0-0",INDEX(Scrape!$H:$H,MATCH('HT 0-0'!KP509,Scrape!$B:$B,0)),"")</f>
        <v/>
      </c>
      <c r="LK509">
        <f>IF(LQ509="0-0",INDEX(Scrape!$I:$I,MATCH('HT 0-0'!KP509,Scrape!$B:$B,0)),"")</f>
        <v/>
      </c>
      <c r="LL509">
        <f>IF(LQ509="0-0",INDEX(Scrape!$J:$J,MATCH('HT 0-0'!KP509,Scrape!$B:$B,0)),"")</f>
        <v/>
      </c>
      <c r="LM509">
        <f>IF(LQ509="0-0",INDEX(Scrape!$K:$K,MATCH('HT 0-0'!KP509,Scrape!$B:$B,0)),"")</f>
        <v/>
      </c>
      <c r="LN509">
        <f>IF(LQ509="0-0",INDEX(Scrape!$L:$L,MATCH('HT 0-0'!KP509,Scrape!$B:$B,0)),"")</f>
        <v/>
      </c>
      <c r="LO509">
        <f>IF(LQ509="0-0",INDEX(Scrape!$M:$M,MATCH('HT 0-0'!KP509,Scrape!$B:$B,0)),"")</f>
        <v/>
      </c>
      <c r="LP509">
        <f>IF(LQ509="0-0",INDEX(Scrape!$N:$N,MATCH('HT 0-0'!KP509,Scrape!$B:$B,0)),"")</f>
        <v/>
      </c>
      <c r="LQ509">
        <f>INDEX(Scrape!$O:$O,MATCH('HT 0-0'!KP509,Scrape!$B:$B,0))</f>
        <v/>
      </c>
      <c r="LR509">
        <f>(1/LJ509)+(1/LI509)+(1/LH509)</f>
        <v/>
      </c>
      <c r="LS509">
        <f>(1/LG509)+(1/LF509)+(1/LE509)</f>
        <v/>
      </c>
      <c r="LT509" s="8">
        <f>IF(INDEX(#REF!,MATCH(KQ509,#REF!,0))=INDEX(#REF!,MATCH(KQ509,#REF!,0)),INDEX(#REF!,MATCH(KQ509,#REF!,0)),"ERROR")</f>
        <v/>
      </c>
      <c r="LU509" s="4">
        <f>IF(KR509="G",2,IF(KR509="R",0.5,IF(KR509="A",1)))</f>
        <v/>
      </c>
      <c r="LV509" s="4">
        <f>IF(KS509="G",0.5,IF(KS509="R",2,IF(KS509="A",1)))</f>
        <v/>
      </c>
      <c r="LW509" s="4">
        <f>IF(KT509="G",2,IF(KT509="R",0.5,IF(KT509="A",1)))</f>
        <v/>
      </c>
      <c r="LX509" s="4">
        <f>IF(KU509="G",0.5,IF(KU509="R",2,IF(KU509="A",1)))</f>
        <v/>
      </c>
      <c r="LY509" s="7">
        <f>(LK509*(LU509+LX509)+(LL509*(LU509+LX509)))</f>
        <v/>
      </c>
      <c r="LZ509" s="7">
        <f>(LN509*(LV509+LW509)+(LO509*(LV509+LW509)))</f>
        <v/>
      </c>
      <c r="MA509" s="11">
        <f>LY509-LZ509</f>
        <v/>
      </c>
      <c r="MB509" s="5">
        <f>MA509+2</f>
        <v/>
      </c>
      <c r="MC509" s="6">
        <f>MA509-2</f>
        <v/>
      </c>
      <c r="MD509" s="4">
        <f>LE509</f>
        <v/>
      </c>
      <c r="ME509" s="9">
        <f>IF(MD509=0,1000,MD509+0.75)</f>
        <v/>
      </c>
      <c r="MF509" s="10">
        <f>IF(MD509=0,0,MD509-0.75)</f>
        <v/>
      </c>
      <c r="MG509" s="4">
        <f>((LM509*(LU509+LX509))-((LP509*(LV509+LW509))))</f>
        <v/>
      </c>
      <c r="MH509" s="9">
        <f>MG509*1.2</f>
        <v/>
      </c>
      <c r="MI509" s="10">
        <f>MG509*0.8</f>
        <v/>
      </c>
      <c r="MJ509">
        <f>IFERROR(OT509,"")</f>
        <v/>
      </c>
      <c r="MK509">
        <f>IFERROR(OU509,"")</f>
        <v/>
      </c>
      <c r="ML509">
        <f>IFERROR(OV509,"")</f>
        <v/>
      </c>
      <c r="MM509">
        <f>IFERROR(OW509,"")</f>
        <v/>
      </c>
      <c r="MN509">
        <f>IFERROR(OX509,"")</f>
        <v/>
      </c>
      <c r="MO509">
        <f>IFERROR(OY509,"")</f>
        <v/>
      </c>
      <c r="MP509" s="1">
        <f>COUNTIFS(#REF!,LT509,#REF!,1,#REF!,"&gt;="&amp;MC509,#REF!,"&lt;="&amp;MB509,#REF!,"&lt;="&amp;ME509,#REF!,"&gt;="&amp;MF509,#REF!,"="&amp;KV509,#REF!,"="&amp;KX509)</f>
        <v/>
      </c>
      <c r="MQ509" s="1">
        <f>COUNTIFS(#REF!,LT509,#REF!,0,#REF!,"&gt;="&amp;MC509,#REF!,"&lt;="&amp;MB509,#REF!,"&lt;="&amp;ME509,#REF!,"&gt;="&amp;MF509,#REF!,"="&amp;KV509,#REF!,"="&amp;KX509)</f>
        <v/>
      </c>
      <c r="MR509" s="1">
        <f>COUNTIFS(#REF!,LT509,#REF!,1,#REF!,"&gt;="&amp;MC509,#REF!,"&lt;="&amp;MB509,#REF!,"&lt;="&amp;ME509,#REF!,"&gt;="&amp;MF509,#REF!,"="&amp;KW509,#REF!,"="&amp;KY509)</f>
        <v/>
      </c>
      <c r="MS509" s="1">
        <f>COUNTIFS(#REF!,LT509,#REF!,0,#REF!,"&gt;="&amp;MC509,#REF!,"&lt;="&amp;MB509,#REF!,"&lt;="&amp;ME509,#REF!,"&gt;="&amp;MF509,#REF!,"="&amp;KW509,#REF!,"="&amp;KY509)</f>
        <v/>
      </c>
      <c r="MT509" s="1">
        <f>COUNTIFS(#REF!,LT509,#REF!,1,#REF!,"&gt;="&amp;MI509,#REF!,"&lt;="&amp;MH509,#REF!,"&lt;="&amp;ME509,#REF!,"&gt;="&amp;MF509)</f>
        <v/>
      </c>
      <c r="MU509" s="1">
        <f>COUNTIFS(#REF!,LT509,#REF!,0,#REF!,"&gt;="&amp;MI509,#REF!,"&lt;="&amp;MH509,#REF!,"&lt;="&amp;ME509,#REF!,"&gt;="&amp;MF509)</f>
        <v/>
      </c>
      <c r="MV509" s="1">
        <f>COUNTIFS(#REF!,LT509,#REF!,1,#REF!,"&gt;="&amp;MI509,#REF!,"&lt;="&amp;MH509,#REF!,"="&amp;KZ509,#REF!,"="&amp;LA509,#REF!,"&lt;="&amp;ME509,#REF!,"&gt;="&amp;MF509)</f>
        <v/>
      </c>
      <c r="MW509" s="1">
        <f>COUNTIFS(#REF!,LT509,#REF!,0,#REF!,"&gt;="&amp;MI509,#REF!,"&lt;="&amp;MH509,#REF!,"="&amp;KZ509,#REF!,"="&amp;LA509,#REF!,"&lt;="&amp;ME509,#REF!,"&gt;="&amp;MF509)</f>
        <v/>
      </c>
      <c r="MX509" s="1">
        <f>COUNTIFS(#REF!,LT509,#REF!,1,#REF!,"&gt;="&amp;MC509,#REF!,"&lt;="&amp;MB509,#REF!,"&lt;="&amp;ME509,#REF!,"&gt;="&amp;MF509)</f>
        <v/>
      </c>
      <c r="MY509" s="1">
        <f>COUNTIFS(#REF!,LT509,#REF!,0,#REF!,"&gt;="&amp;MC509,#REF!,"&lt;="&amp;MB509,#REF!,"&lt;="&amp;ME509,#REF!,"&gt;="&amp;MF509)</f>
        <v/>
      </c>
      <c r="MZ509" s="1">
        <f>COUNTIFS(#REF!,LT509,#REF!,1,#REF!,"&lt;="&amp;ME509,#REF!,"&gt;="&amp;MF509,#REF!,"="&amp;KV509,#REF!,"="&amp;KX509)</f>
        <v/>
      </c>
      <c r="NA509" s="1">
        <f>COUNTIFS(#REF!,LT509,#REF!,0,#REF!,"&lt;="&amp;ME509,#REF!,"&gt;="&amp;MF509,#REF!,"="&amp;KV509,#REF!,"="&amp;KX509)</f>
        <v/>
      </c>
      <c r="NB509" s="1">
        <f>COUNTIFS(#REF!,LT509,#REF!,1,#REF!,"&lt;="&amp;ME509,#REF!,"&gt;="&amp;MF509,#REF!,"="&amp;KW509,#REF!,"="&amp;KY509)</f>
        <v/>
      </c>
      <c r="NC509" s="1">
        <f>COUNTIFS(#REF!,LT509,#REF!,0,#REF!,"&lt;="&amp;ME509,#REF!,"&gt;="&amp;MF509,#REF!,"="&amp;KW509,#REF!,"="&amp;KY509)</f>
        <v/>
      </c>
      <c r="ND509" s="1">
        <f>COUNTIFS(#REF!,LT509,#REF!,1,#REF!,"&gt;="&amp;MC509,#REF!,"&lt;="&amp;MB509,#REF!,"&lt;="&amp;ME509,#REF!,"&gt;="&amp;MF509,#REF!,"="&amp;KV509,#REF!,"="&amp;KX509)</f>
        <v/>
      </c>
      <c r="NE509" s="1">
        <f>COUNTIFS(#REF!,LT509,#REF!,0,#REF!,"&gt;="&amp;MC509,#REF!,"&lt;="&amp;MB509,#REF!,"&lt;="&amp;ME509,#REF!,"&gt;="&amp;MF509,#REF!,"="&amp;KV509,#REF!,"="&amp;KX509)</f>
        <v/>
      </c>
      <c r="NF509" s="1">
        <f>COUNTIFS(#REF!,LT509,#REF!,1,#REF!,"&gt;="&amp;MC509,#REF!,"&lt;="&amp;MB509,#REF!,"&lt;="&amp;ME509,#REF!,"&gt;="&amp;MF509,#REF!,"="&amp;KW509,#REF!,"="&amp;KY509)</f>
        <v/>
      </c>
      <c r="NG509" s="1">
        <f>COUNTIFS(#REF!,LT509,#REF!,0,#REF!,"&gt;="&amp;MC509,#REF!,"&lt;="&amp;MB509,#REF!,"&lt;="&amp;ME509,#REF!,"&gt;="&amp;MF509,#REF!,"="&amp;KW509,#REF!,"="&amp;KY509)</f>
        <v/>
      </c>
      <c r="NH509" s="1">
        <f>COUNTIFS(#REF!,LT509,#REF!,1,#REF!,"&gt;="&amp;MC509,#REF!,"&lt;="&amp;MB509,#REF!,"&lt;="&amp;ME509,#REF!,"&gt;="&amp;MF509,#REF!,"="&amp;KZ509,#REF!,"="&amp;LA509)</f>
        <v/>
      </c>
      <c r="NI509" s="1">
        <f>COUNTIFS(#REF!,LT509,#REF!,0,#REF!,"&gt;="&amp;MC509,#REF!,"&lt;="&amp;MB509,#REF!,"&lt;="&amp;ME509,#REF!,"&gt;="&amp;MF509,#REF!,"="&amp;KZ509,#REF!,"="&amp;LA509)</f>
        <v/>
      </c>
      <c r="NJ509" s="1">
        <f>COUNTIFS(#REF!,LT509,#REF!,1,#REF!,"&gt;="&amp;MI509,#REF!,"&lt;="&amp;MH509,#REF!,"&lt;="&amp;ME509,#REF!,"&gt;="&amp;MF509)</f>
        <v/>
      </c>
      <c r="NK509" s="1">
        <f>COUNTIFS(#REF!,LT509,#REF!,0,#REF!,"&gt;="&amp;MI509,#REF!,"&lt;="&amp;MH509,#REF!,"&lt;="&amp;ME509,#REF!,"&gt;="&amp;MF509)</f>
        <v/>
      </c>
      <c r="NL509" s="1">
        <f>COUNTIFS(#REF!,LT509,#REF!,1,#REF!,"&gt;="&amp;MI509,#REF!,"&lt;="&amp;MH509,#REF!,"="&amp;KZ509,#REF!,"="&amp;LA509,#REF!,"&lt;="&amp;ME509,#REF!,"&gt;="&amp;MF509)</f>
        <v/>
      </c>
      <c r="NM509" s="1">
        <f>COUNTIFS(#REF!,LT509,#REF!,0,#REF!,"&gt;="&amp;MI509,#REF!,"&lt;="&amp;MH509,#REF!,"="&amp;KZ509,#REF!,"="&amp;LA509,#REF!,"&lt;="&amp;ME509,#REF!,"&gt;="&amp;MF509)</f>
        <v/>
      </c>
      <c r="NN509" s="1">
        <f>COUNTIFS(#REF!,LT509,#REF!,1,#REF!,"&gt;="&amp;MC509,#REF!,"&lt;="&amp;MB509,#REF!,"&lt;="&amp;ME509,#REF!,"&gt;="&amp;MF509)</f>
        <v/>
      </c>
      <c r="NO509" s="1">
        <f>COUNTIFS(#REF!,LT509,#REF!,0,#REF!,"&gt;="&amp;MC509,#REF!,"&lt;="&amp;MB509,#REF!,"&lt;="&amp;ME509,#REF!,"&gt;="&amp;MF509)</f>
        <v/>
      </c>
      <c r="NP509" s="1">
        <f>COUNTIFS(#REF!,LT509,#REF!,1,#REF!,"&lt;="&amp;ME509,#REF!,"&gt;="&amp;MF509,#REF!,"="&amp;KV509,#REF!,"="&amp;KX509)</f>
        <v/>
      </c>
      <c r="NQ509" s="1">
        <f>COUNTIFS(#REF!,LT509,#REF!,0,#REF!,"&lt;="&amp;ME509,#REF!,"&gt;="&amp;MF509,#REF!,"="&amp;KV509,#REF!,"="&amp;KX509)</f>
        <v/>
      </c>
      <c r="NR509" s="1">
        <f>COUNTIFS(#REF!,LT509,#REF!,1,#REF!,"&lt;="&amp;ME509,#REF!,"&gt;="&amp;MF509,#REF!,"="&amp;KW509,#REF!,"="&amp;KY509)</f>
        <v/>
      </c>
      <c r="NS509" s="1">
        <f>COUNTIFS(#REF!,LT509,#REF!,0,#REF!,"&lt;="&amp;ME509,#REF!,"&gt;="&amp;MF509,#REF!,"="&amp;KW509,#REF!,"="&amp;KY509)</f>
        <v/>
      </c>
      <c r="NT509" s="1">
        <f>MP509+MR509+MT509+MV509+MX509+MZ509+NB509</f>
        <v/>
      </c>
      <c r="NU509" s="1">
        <f>MQ509+MS509+MU509+MW509+MY509+NA509+NC509</f>
        <v/>
      </c>
      <c r="NV509" s="1">
        <f>NT509+NU509</f>
        <v/>
      </c>
      <c r="NW509" s="33">
        <f>NT509/(NT509+NU509)</f>
        <v/>
      </c>
      <c r="NX509" s="3">
        <f>1/NW509</f>
        <v/>
      </c>
      <c r="NY509" s="1">
        <f>LH509</f>
        <v/>
      </c>
      <c r="NZ509" s="79">
        <f>(NW509*((NY509-1)*0.98))-((1-NW509)*1)</f>
        <v/>
      </c>
      <c r="OA509" s="34">
        <f>IF(LR509&lt;0.9,0,IF(AND(LR509&gt;1.1),0,1))</f>
        <v/>
      </c>
      <c r="OB509" s="34">
        <f>IF(LS509&lt;0.9,0,IF(AND(LS509&gt;1.1),0,1))</f>
        <v/>
      </c>
      <c r="OC509" s="32">
        <f>IF(NV509&gt;99,1,0)</f>
        <v/>
      </c>
      <c r="OD509" s="32">
        <f>IF(NZ509&gt;0.0799,1,0)</f>
        <v/>
      </c>
      <c r="OE509" s="32">
        <f>IF(NZ509&gt;OM509,1,0)</f>
        <v/>
      </c>
      <c r="OF509" s="32">
        <f>OC509+OD509+OE509+OA509+OB509</f>
        <v/>
      </c>
      <c r="OG509" s="1">
        <f>ND509+NF509+NH509+NJ509+NL509+NN509+NP509+NR509</f>
        <v/>
      </c>
      <c r="OH509" s="1">
        <f>NE509+NG509+NI509+NK509+NM509+NO509+NQ509+NS509</f>
        <v/>
      </c>
      <c r="OI509" s="1">
        <f>OG509+OH509</f>
        <v/>
      </c>
      <c r="OJ509" s="33">
        <f>OG509/(OG509+OH509)</f>
        <v/>
      </c>
      <c r="OK509" s="3">
        <f>1/OJ509</f>
        <v/>
      </c>
      <c r="OL509" s="1">
        <f>LI509</f>
        <v/>
      </c>
      <c r="OM509" s="79">
        <f>(OJ509*((OL509-1)*0.98))-((1-OJ509)*1)</f>
        <v/>
      </c>
      <c r="ON509" s="34">
        <f>IF(LR509&lt;0.9,0,IF(AND(LR509&gt;1.1),0,1))</f>
        <v/>
      </c>
      <c r="OO509" s="34">
        <f>IF(LS509&lt;0.9,0,IF(AND(LS509&gt;1.1),0,1))</f>
        <v/>
      </c>
      <c r="OP509" s="32">
        <f>IF(OI509&gt;99,1,0)</f>
        <v/>
      </c>
      <c r="OQ509" s="32">
        <f>IF(OM509&gt;0.0799,1,0)</f>
        <v/>
      </c>
      <c r="OR509" s="32">
        <f>IF(OM509&gt;OZ509,1,0)</f>
        <v/>
      </c>
      <c r="OS509" s="32">
        <f>OP509+OQ509+OR509+ON509+OO509</f>
        <v/>
      </c>
      <c r="OT509">
        <f>IF(OF509=5,"BackHome0-0",IF(AND(OS509=5),"BackAway0-0",""))</f>
        <v/>
      </c>
      <c r="OU509">
        <f>IF(OF509=5,KN509,IF(AND(OS509=5),KO509,""))</f>
        <v/>
      </c>
      <c r="OV509">
        <f>IF(OF509=5,"Match Odds",IF(AND(OS509=5),"Match Odds",""))</f>
        <v/>
      </c>
      <c r="OW509">
        <f>IF(OF509=5,KP509,IF(AND(OS509=5),KP509,""))</f>
        <v/>
      </c>
      <c r="OX509">
        <f>IF(OF509=5,"MATCH_ODDS",IF(AND(OS509=5),"MATCH_ODDS",""))</f>
        <v/>
      </c>
      <c r="OY509">
        <f>IF(OF509=5,"BACK",IF(AND(OS509=5),"BACK",""))</f>
        <v/>
      </c>
    </row>
    <row r="510" ht="16.5" customHeight="1" thickBot="1" thickTop="1">
      <c r="A510" s="2" t="n"/>
      <c r="KN510" s="1">
        <f>IF(INDEX(#REF!,MATCH('HT 0-0'!D510,#REF!,0))=INDEX(#REF!,MATCH('HT 0-0'!D510,#REF!,0)),INDEX(#REF!,MATCH('HT 0-0'!D510,#REF!,0)),"ERROR")</f>
        <v/>
      </c>
      <c r="KO510" s="1">
        <f>IF(INDEX(#REF!,MATCH('HT 0-0'!E510,#REF!,0))=INDEX(#REF!,MATCH('HT 0-0'!E510,#REF!,0)),INDEX(#REF!,MATCH('HT 0-0'!E510,#REF!,0)),"ERROR")</f>
        <v/>
      </c>
      <c r="KP510" s="1">
        <f>KN510&amp;" v "&amp;KO510</f>
        <v/>
      </c>
      <c r="KQ510">
        <f>B510&amp;"_"&amp;C510</f>
        <v/>
      </c>
      <c r="KR510" s="1">
        <f>IF((HW510/KK510)&lt;0.335,"G",IF((HW510/KK510)&gt;0.67,"R","A"))</f>
        <v/>
      </c>
      <c r="KS510" s="1">
        <f>IF((HX510/KK510)&lt;0.335,"G",IF((HX510/KK510)&gt;0.67,"R","A"))</f>
        <v/>
      </c>
      <c r="KT510" s="1">
        <f>IF((IH510/KK510)&lt;0.335,"G",IF((IH510/KK510)&gt;0.67,"R","A"))</f>
        <v/>
      </c>
      <c r="KU510" s="1">
        <f>IF((II510/KK510)&lt;0.335,"G",IF((II510/KK510)&gt;0.67,"R","A"))</f>
        <v/>
      </c>
      <c r="KV510" s="1">
        <f>IF((HZ510/KK510)&lt;0.335,"G",IF((HZ510/KK510)&gt;0.67,"R","A"))</f>
        <v/>
      </c>
      <c r="KW510" s="1">
        <f>IF((HY510/KK510)&lt;0.335,"G",IF((HY510/KK510)&gt;0.67,"R","A"))</f>
        <v/>
      </c>
      <c r="KX510" s="1">
        <f>IF((IK510/KK510)&lt;0.335,"G",IF((IK510/KK510)&gt;0.67,"R","A"))</f>
        <v/>
      </c>
      <c r="KY510" s="1">
        <f>IF((IJ510/KK510)&lt;0.335,"G",IF((IJ510/KK510)&gt;0.67,"R","A"))</f>
        <v/>
      </c>
      <c r="KZ510" s="1">
        <f>IF((HQ510/KK510)&lt;0.335,"G",IF((HQ510/KK510)&gt;0.67,"R","A"))</f>
        <v/>
      </c>
      <c r="LA510" s="1">
        <f>IF((IB510/KK510)&lt;0.335,"G",IF((IB510/KK510)&gt;0.67,"R","A"))</f>
        <v/>
      </c>
      <c r="LB510">
        <f>IF(LQ510="0-0",INDEX(Scrape!#REF!,MATCH('HT 0-0'!KP510,Scrape!$B:$B,0)),"")</f>
        <v/>
      </c>
      <c r="LC510">
        <f>IF(LQ510="0-0",INDEX(Scrape!$A:$A,MATCH('HT 0-0'!KP510,Scrape!$B:$B,0)),"")</f>
        <v/>
      </c>
      <c r="LD510">
        <f>IF(LQ510="0-0",INDEX(Scrape!$B:$B,MATCH('HT 0-0'!KP510,Scrape!$B:$B,0)),"")</f>
        <v/>
      </c>
      <c r="LE510">
        <f>IF(LQ510="0-0",INDEX(Scrape!$C:$C,MATCH('HT 0-0'!KP510,Scrape!$B:$B,0)),"")</f>
        <v/>
      </c>
      <c r="LF510">
        <f>IF(LQ510="0-0",INDEX(Scrape!$D:$D,MATCH('HT 0-0'!KP510,Scrape!$B:$B,0)),"")</f>
        <v/>
      </c>
      <c r="LG510">
        <f>IF(LQ510="0-0",INDEX(Scrape!$E:$E,MATCH('HT 0-0'!KP510,Scrape!$B:$B,0)),"")</f>
        <v/>
      </c>
      <c r="LH510">
        <f>IF(LQ510="0-0",INDEX(Scrape!$F:$F,MATCH('HT 0-0'!KP510,Scrape!$B:$B,0)),"")</f>
        <v/>
      </c>
      <c r="LI510">
        <f>IF(LQ510="0-0",INDEX(Scrape!$G:$G,MATCH('HT 0-0'!KP510,Scrape!$B:$B,0)),"")</f>
        <v/>
      </c>
      <c r="LJ510">
        <f>IF(LQ510="0-0",INDEX(Scrape!$H:$H,MATCH('HT 0-0'!KP510,Scrape!$B:$B,0)),"")</f>
        <v/>
      </c>
      <c r="LK510">
        <f>IF(LQ510="0-0",INDEX(Scrape!$I:$I,MATCH('HT 0-0'!KP510,Scrape!$B:$B,0)),"")</f>
        <v/>
      </c>
      <c r="LL510">
        <f>IF(LQ510="0-0",INDEX(Scrape!$J:$J,MATCH('HT 0-0'!KP510,Scrape!$B:$B,0)),"")</f>
        <v/>
      </c>
      <c r="LM510">
        <f>IF(LQ510="0-0",INDEX(Scrape!$K:$K,MATCH('HT 0-0'!KP510,Scrape!$B:$B,0)),"")</f>
        <v/>
      </c>
      <c r="LN510">
        <f>IF(LQ510="0-0",INDEX(Scrape!$L:$L,MATCH('HT 0-0'!KP510,Scrape!$B:$B,0)),"")</f>
        <v/>
      </c>
      <c r="LO510">
        <f>IF(LQ510="0-0",INDEX(Scrape!$M:$M,MATCH('HT 0-0'!KP510,Scrape!$B:$B,0)),"")</f>
        <v/>
      </c>
      <c r="LP510">
        <f>IF(LQ510="0-0",INDEX(Scrape!$N:$N,MATCH('HT 0-0'!KP510,Scrape!$B:$B,0)),"")</f>
        <v/>
      </c>
      <c r="LQ510">
        <f>INDEX(Scrape!$O:$O,MATCH('HT 0-0'!KP510,Scrape!$B:$B,0))</f>
        <v/>
      </c>
      <c r="LR510">
        <f>(1/LJ510)+(1/LI510)+(1/LH510)</f>
        <v/>
      </c>
      <c r="LS510">
        <f>(1/LG510)+(1/LF510)+(1/LE510)</f>
        <v/>
      </c>
      <c r="LT510" s="8">
        <f>IF(INDEX(#REF!,MATCH(KQ510,#REF!,0))=INDEX(#REF!,MATCH(KQ510,#REF!,0)),INDEX(#REF!,MATCH(KQ510,#REF!,0)),"ERROR")</f>
        <v/>
      </c>
      <c r="LU510" s="4">
        <f>IF(KR510="G",2,IF(KR510="R",0.5,IF(KR510="A",1)))</f>
        <v/>
      </c>
      <c r="LV510" s="4">
        <f>IF(KS510="G",0.5,IF(KS510="R",2,IF(KS510="A",1)))</f>
        <v/>
      </c>
      <c r="LW510" s="4">
        <f>IF(KT510="G",2,IF(KT510="R",0.5,IF(KT510="A",1)))</f>
        <v/>
      </c>
      <c r="LX510" s="4">
        <f>IF(KU510="G",0.5,IF(KU510="R",2,IF(KU510="A",1)))</f>
        <v/>
      </c>
      <c r="LY510" s="7">
        <f>(LK510*(LU510+LX510)+(LL510*(LU510+LX510)))</f>
        <v/>
      </c>
      <c r="LZ510" s="7">
        <f>(LN510*(LV510+LW510)+(LO510*(LV510+LW510)))</f>
        <v/>
      </c>
      <c r="MA510" s="11">
        <f>LY510-LZ510</f>
        <v/>
      </c>
      <c r="MB510" s="5">
        <f>MA510+2</f>
        <v/>
      </c>
      <c r="MC510" s="6">
        <f>MA510-2</f>
        <v/>
      </c>
      <c r="MD510" s="4">
        <f>LE510</f>
        <v/>
      </c>
      <c r="ME510" s="9">
        <f>IF(MD510=0,1000,MD510+0.75)</f>
        <v/>
      </c>
      <c r="MF510" s="10">
        <f>IF(MD510=0,0,MD510-0.75)</f>
        <v/>
      </c>
      <c r="MG510" s="4">
        <f>((LM510*(LU510+LX510))-((LP510*(LV510+LW510))))</f>
        <v/>
      </c>
      <c r="MH510" s="9">
        <f>MG510*1.2</f>
        <v/>
      </c>
      <c r="MI510" s="10">
        <f>MG510*0.8</f>
        <v/>
      </c>
      <c r="MJ510">
        <f>IFERROR(OT510,"")</f>
        <v/>
      </c>
      <c r="MK510">
        <f>IFERROR(OU510,"")</f>
        <v/>
      </c>
      <c r="ML510">
        <f>IFERROR(OV510,"")</f>
        <v/>
      </c>
      <c r="MM510">
        <f>IFERROR(OW510,"")</f>
        <v/>
      </c>
      <c r="MN510">
        <f>IFERROR(OX510,"")</f>
        <v/>
      </c>
      <c r="MO510">
        <f>IFERROR(OY510,"")</f>
        <v/>
      </c>
      <c r="MP510" s="1">
        <f>COUNTIFS(#REF!,LT510,#REF!,1,#REF!,"&gt;="&amp;MC510,#REF!,"&lt;="&amp;MB510,#REF!,"&lt;="&amp;ME510,#REF!,"&gt;="&amp;MF510,#REF!,"="&amp;KV510,#REF!,"="&amp;KX510)</f>
        <v/>
      </c>
      <c r="MQ510" s="1">
        <f>COUNTIFS(#REF!,LT510,#REF!,0,#REF!,"&gt;="&amp;MC510,#REF!,"&lt;="&amp;MB510,#REF!,"&lt;="&amp;ME510,#REF!,"&gt;="&amp;MF510,#REF!,"="&amp;KV510,#REF!,"="&amp;KX510)</f>
        <v/>
      </c>
      <c r="MR510" s="1">
        <f>COUNTIFS(#REF!,LT510,#REF!,1,#REF!,"&gt;="&amp;MC510,#REF!,"&lt;="&amp;MB510,#REF!,"&lt;="&amp;ME510,#REF!,"&gt;="&amp;MF510,#REF!,"="&amp;KW510,#REF!,"="&amp;KY510)</f>
        <v/>
      </c>
      <c r="MS510" s="1">
        <f>COUNTIFS(#REF!,LT510,#REF!,0,#REF!,"&gt;="&amp;MC510,#REF!,"&lt;="&amp;MB510,#REF!,"&lt;="&amp;ME510,#REF!,"&gt;="&amp;MF510,#REF!,"="&amp;KW510,#REF!,"="&amp;KY510)</f>
        <v/>
      </c>
      <c r="MT510" s="1">
        <f>COUNTIFS(#REF!,LT510,#REF!,1,#REF!,"&gt;="&amp;MI510,#REF!,"&lt;="&amp;MH510,#REF!,"&lt;="&amp;ME510,#REF!,"&gt;="&amp;MF510)</f>
        <v/>
      </c>
      <c r="MU510" s="1">
        <f>COUNTIFS(#REF!,LT510,#REF!,0,#REF!,"&gt;="&amp;MI510,#REF!,"&lt;="&amp;MH510,#REF!,"&lt;="&amp;ME510,#REF!,"&gt;="&amp;MF510)</f>
        <v/>
      </c>
      <c r="MV510" s="1">
        <f>COUNTIFS(#REF!,LT510,#REF!,1,#REF!,"&gt;="&amp;MI510,#REF!,"&lt;="&amp;MH510,#REF!,"="&amp;KZ510,#REF!,"="&amp;LA510,#REF!,"&lt;="&amp;ME510,#REF!,"&gt;="&amp;MF510)</f>
        <v/>
      </c>
      <c r="MW510" s="1">
        <f>COUNTIFS(#REF!,LT510,#REF!,0,#REF!,"&gt;="&amp;MI510,#REF!,"&lt;="&amp;MH510,#REF!,"="&amp;KZ510,#REF!,"="&amp;LA510,#REF!,"&lt;="&amp;ME510,#REF!,"&gt;="&amp;MF510)</f>
        <v/>
      </c>
      <c r="MX510" s="1">
        <f>COUNTIFS(#REF!,LT510,#REF!,1,#REF!,"&gt;="&amp;MC510,#REF!,"&lt;="&amp;MB510,#REF!,"&lt;="&amp;ME510,#REF!,"&gt;="&amp;MF510)</f>
        <v/>
      </c>
      <c r="MY510" s="1">
        <f>COUNTIFS(#REF!,LT510,#REF!,0,#REF!,"&gt;="&amp;MC510,#REF!,"&lt;="&amp;MB510,#REF!,"&lt;="&amp;ME510,#REF!,"&gt;="&amp;MF510)</f>
        <v/>
      </c>
      <c r="MZ510" s="1">
        <f>COUNTIFS(#REF!,LT510,#REF!,1,#REF!,"&lt;="&amp;ME510,#REF!,"&gt;="&amp;MF510,#REF!,"="&amp;KV510,#REF!,"="&amp;KX510)</f>
        <v/>
      </c>
      <c r="NA510" s="1">
        <f>COUNTIFS(#REF!,LT510,#REF!,0,#REF!,"&lt;="&amp;ME510,#REF!,"&gt;="&amp;MF510,#REF!,"="&amp;KV510,#REF!,"="&amp;KX510)</f>
        <v/>
      </c>
      <c r="NB510" s="1">
        <f>COUNTIFS(#REF!,LT510,#REF!,1,#REF!,"&lt;="&amp;ME510,#REF!,"&gt;="&amp;MF510,#REF!,"="&amp;KW510,#REF!,"="&amp;KY510)</f>
        <v/>
      </c>
      <c r="NC510" s="1">
        <f>COUNTIFS(#REF!,LT510,#REF!,0,#REF!,"&lt;="&amp;ME510,#REF!,"&gt;="&amp;MF510,#REF!,"="&amp;KW510,#REF!,"="&amp;KY510)</f>
        <v/>
      </c>
      <c r="ND510" s="1">
        <f>COUNTIFS(#REF!,LT510,#REF!,1,#REF!,"&gt;="&amp;MC510,#REF!,"&lt;="&amp;MB510,#REF!,"&lt;="&amp;ME510,#REF!,"&gt;="&amp;MF510,#REF!,"="&amp;KV510,#REF!,"="&amp;KX510)</f>
        <v/>
      </c>
      <c r="NE510" s="1">
        <f>COUNTIFS(#REF!,LT510,#REF!,0,#REF!,"&gt;="&amp;MC510,#REF!,"&lt;="&amp;MB510,#REF!,"&lt;="&amp;ME510,#REF!,"&gt;="&amp;MF510,#REF!,"="&amp;KV510,#REF!,"="&amp;KX510)</f>
        <v/>
      </c>
      <c r="NF510" s="1">
        <f>COUNTIFS(#REF!,LT510,#REF!,1,#REF!,"&gt;="&amp;MC510,#REF!,"&lt;="&amp;MB510,#REF!,"&lt;="&amp;ME510,#REF!,"&gt;="&amp;MF510,#REF!,"="&amp;KW510,#REF!,"="&amp;KY510)</f>
        <v/>
      </c>
      <c r="NG510" s="1">
        <f>COUNTIFS(#REF!,LT510,#REF!,0,#REF!,"&gt;="&amp;MC510,#REF!,"&lt;="&amp;MB510,#REF!,"&lt;="&amp;ME510,#REF!,"&gt;="&amp;MF510,#REF!,"="&amp;KW510,#REF!,"="&amp;KY510)</f>
        <v/>
      </c>
      <c r="NH510" s="1">
        <f>COUNTIFS(#REF!,LT510,#REF!,1,#REF!,"&gt;="&amp;MC510,#REF!,"&lt;="&amp;MB510,#REF!,"&lt;="&amp;ME510,#REF!,"&gt;="&amp;MF510,#REF!,"="&amp;KZ510,#REF!,"="&amp;LA510)</f>
        <v/>
      </c>
      <c r="NI510" s="1">
        <f>COUNTIFS(#REF!,LT510,#REF!,0,#REF!,"&gt;="&amp;MC510,#REF!,"&lt;="&amp;MB510,#REF!,"&lt;="&amp;ME510,#REF!,"&gt;="&amp;MF510,#REF!,"="&amp;KZ510,#REF!,"="&amp;LA510)</f>
        <v/>
      </c>
      <c r="NJ510" s="1">
        <f>COUNTIFS(#REF!,LT510,#REF!,1,#REF!,"&gt;="&amp;MI510,#REF!,"&lt;="&amp;MH510,#REF!,"&lt;="&amp;ME510,#REF!,"&gt;="&amp;MF510)</f>
        <v/>
      </c>
      <c r="NK510" s="1">
        <f>COUNTIFS(#REF!,LT510,#REF!,0,#REF!,"&gt;="&amp;MI510,#REF!,"&lt;="&amp;MH510,#REF!,"&lt;="&amp;ME510,#REF!,"&gt;="&amp;MF510)</f>
        <v/>
      </c>
      <c r="NL510" s="1">
        <f>COUNTIFS(#REF!,LT510,#REF!,1,#REF!,"&gt;="&amp;MI510,#REF!,"&lt;="&amp;MH510,#REF!,"="&amp;KZ510,#REF!,"="&amp;LA510,#REF!,"&lt;="&amp;ME510,#REF!,"&gt;="&amp;MF510)</f>
        <v/>
      </c>
      <c r="NM510" s="1">
        <f>COUNTIFS(#REF!,LT510,#REF!,0,#REF!,"&gt;="&amp;MI510,#REF!,"&lt;="&amp;MH510,#REF!,"="&amp;KZ510,#REF!,"="&amp;LA510,#REF!,"&lt;="&amp;ME510,#REF!,"&gt;="&amp;MF510)</f>
        <v/>
      </c>
      <c r="NN510" s="1">
        <f>COUNTIFS(#REF!,LT510,#REF!,1,#REF!,"&gt;="&amp;MC510,#REF!,"&lt;="&amp;MB510,#REF!,"&lt;="&amp;ME510,#REF!,"&gt;="&amp;MF510)</f>
        <v/>
      </c>
      <c r="NO510" s="1">
        <f>COUNTIFS(#REF!,LT510,#REF!,0,#REF!,"&gt;="&amp;MC510,#REF!,"&lt;="&amp;MB510,#REF!,"&lt;="&amp;ME510,#REF!,"&gt;="&amp;MF510)</f>
        <v/>
      </c>
      <c r="NP510" s="1">
        <f>COUNTIFS(#REF!,LT510,#REF!,1,#REF!,"&lt;="&amp;ME510,#REF!,"&gt;="&amp;MF510,#REF!,"="&amp;KV510,#REF!,"="&amp;KX510)</f>
        <v/>
      </c>
      <c r="NQ510" s="1">
        <f>COUNTIFS(#REF!,LT510,#REF!,0,#REF!,"&lt;="&amp;ME510,#REF!,"&gt;="&amp;MF510,#REF!,"="&amp;KV510,#REF!,"="&amp;KX510)</f>
        <v/>
      </c>
      <c r="NR510" s="1">
        <f>COUNTIFS(#REF!,LT510,#REF!,1,#REF!,"&lt;="&amp;ME510,#REF!,"&gt;="&amp;MF510,#REF!,"="&amp;KW510,#REF!,"="&amp;KY510)</f>
        <v/>
      </c>
      <c r="NS510" s="1">
        <f>COUNTIFS(#REF!,LT510,#REF!,0,#REF!,"&lt;="&amp;ME510,#REF!,"&gt;="&amp;MF510,#REF!,"="&amp;KW510,#REF!,"="&amp;KY510)</f>
        <v/>
      </c>
      <c r="NT510" s="1">
        <f>MP510+MR510+MT510+MV510+MX510+MZ510+NB510</f>
        <v/>
      </c>
      <c r="NU510" s="1">
        <f>MQ510+MS510+MU510+MW510+MY510+NA510+NC510</f>
        <v/>
      </c>
      <c r="NV510" s="1">
        <f>NT510+NU510</f>
        <v/>
      </c>
      <c r="NW510" s="33">
        <f>NT510/(NT510+NU510)</f>
        <v/>
      </c>
      <c r="NX510" s="3">
        <f>1/NW510</f>
        <v/>
      </c>
      <c r="NY510" s="1">
        <f>LH510</f>
        <v/>
      </c>
      <c r="NZ510" s="79">
        <f>(NW510*((NY510-1)*0.98))-((1-NW510)*1)</f>
        <v/>
      </c>
      <c r="OA510" s="34">
        <f>IF(LR510&lt;0.9,0,IF(AND(LR510&gt;1.1),0,1))</f>
        <v/>
      </c>
      <c r="OB510" s="34">
        <f>IF(LS510&lt;0.9,0,IF(AND(LS510&gt;1.1),0,1))</f>
        <v/>
      </c>
      <c r="OC510" s="32">
        <f>IF(NV510&gt;99,1,0)</f>
        <v/>
      </c>
      <c r="OD510" s="32">
        <f>IF(NZ510&gt;0.0799,1,0)</f>
        <v/>
      </c>
      <c r="OE510" s="32">
        <f>IF(NZ510&gt;OM510,1,0)</f>
        <v/>
      </c>
      <c r="OF510" s="32">
        <f>OC510+OD510+OE510+OA510+OB510</f>
        <v/>
      </c>
      <c r="OG510" s="1">
        <f>ND510+NF510+NH510+NJ510+NL510+NN510+NP510+NR510</f>
        <v/>
      </c>
      <c r="OH510" s="1">
        <f>NE510+NG510+NI510+NK510+NM510+NO510+NQ510+NS510</f>
        <v/>
      </c>
      <c r="OI510" s="1">
        <f>OG510+OH510</f>
        <v/>
      </c>
      <c r="OJ510" s="33">
        <f>OG510/(OG510+OH510)</f>
        <v/>
      </c>
      <c r="OK510" s="3">
        <f>1/OJ510</f>
        <v/>
      </c>
      <c r="OL510" s="1">
        <f>LI510</f>
        <v/>
      </c>
      <c r="OM510" s="79">
        <f>(OJ510*((OL510-1)*0.98))-((1-OJ510)*1)</f>
        <v/>
      </c>
      <c r="ON510" s="34">
        <f>IF(LR510&lt;0.9,0,IF(AND(LR510&gt;1.1),0,1))</f>
        <v/>
      </c>
      <c r="OO510" s="34">
        <f>IF(LS510&lt;0.9,0,IF(AND(LS510&gt;1.1),0,1))</f>
        <v/>
      </c>
      <c r="OP510" s="32">
        <f>IF(OI510&gt;99,1,0)</f>
        <v/>
      </c>
      <c r="OQ510" s="32">
        <f>IF(OM510&gt;0.0799,1,0)</f>
        <v/>
      </c>
      <c r="OR510" s="32">
        <f>IF(OM510&gt;OZ510,1,0)</f>
        <v/>
      </c>
      <c r="OS510" s="32">
        <f>OP510+OQ510+OR510+ON510+OO510</f>
        <v/>
      </c>
      <c r="OT510">
        <f>IF(OF510=5,"BackHome0-0",IF(AND(OS510=5),"BackAway0-0",""))</f>
        <v/>
      </c>
      <c r="OU510">
        <f>IF(OF510=5,KN510,IF(AND(OS510=5),KO510,""))</f>
        <v/>
      </c>
      <c r="OV510">
        <f>IF(OF510=5,"Match Odds",IF(AND(OS510=5),"Match Odds",""))</f>
        <v/>
      </c>
      <c r="OW510">
        <f>IF(OF510=5,KP510,IF(AND(OS510=5),KP510,""))</f>
        <v/>
      </c>
      <c r="OX510">
        <f>IF(OF510=5,"MATCH_ODDS",IF(AND(OS510=5),"MATCH_ODDS",""))</f>
        <v/>
      </c>
      <c r="OY510">
        <f>IF(OF510=5,"BACK",IF(AND(OS510=5),"BACK",""))</f>
        <v/>
      </c>
    </row>
    <row r="511" ht="16.5" customHeight="1" thickBot="1" thickTop="1">
      <c r="A511" s="2" t="n"/>
      <c r="KN511" s="1">
        <f>IF(INDEX(#REF!,MATCH('HT 0-0'!D511,#REF!,0))=INDEX(#REF!,MATCH('HT 0-0'!D511,#REF!,0)),INDEX(#REF!,MATCH('HT 0-0'!D511,#REF!,0)),"ERROR")</f>
        <v/>
      </c>
      <c r="KO511" s="1">
        <f>IF(INDEX(#REF!,MATCH('HT 0-0'!E511,#REF!,0))=INDEX(#REF!,MATCH('HT 0-0'!E511,#REF!,0)),INDEX(#REF!,MATCH('HT 0-0'!E511,#REF!,0)),"ERROR")</f>
        <v/>
      </c>
      <c r="KP511" s="1">
        <f>KN511&amp;" v "&amp;KO511</f>
        <v/>
      </c>
      <c r="KQ511">
        <f>B511&amp;"_"&amp;C511</f>
        <v/>
      </c>
      <c r="KR511" s="1">
        <f>IF((HW511/KK511)&lt;0.335,"G",IF((HW511/KK511)&gt;0.67,"R","A"))</f>
        <v/>
      </c>
      <c r="KS511" s="1">
        <f>IF((HX511/KK511)&lt;0.335,"G",IF((HX511/KK511)&gt;0.67,"R","A"))</f>
        <v/>
      </c>
      <c r="KT511" s="1">
        <f>IF((IH511/KK511)&lt;0.335,"G",IF((IH511/KK511)&gt;0.67,"R","A"))</f>
        <v/>
      </c>
      <c r="KU511" s="1">
        <f>IF((II511/KK511)&lt;0.335,"G",IF((II511/KK511)&gt;0.67,"R","A"))</f>
        <v/>
      </c>
      <c r="KV511" s="1">
        <f>IF((HZ511/KK511)&lt;0.335,"G",IF((HZ511/KK511)&gt;0.67,"R","A"))</f>
        <v/>
      </c>
      <c r="KW511" s="1">
        <f>IF((HY511/KK511)&lt;0.335,"G",IF((HY511/KK511)&gt;0.67,"R","A"))</f>
        <v/>
      </c>
      <c r="KX511" s="1">
        <f>IF((IK511/KK511)&lt;0.335,"G",IF((IK511/KK511)&gt;0.67,"R","A"))</f>
        <v/>
      </c>
      <c r="KY511" s="1">
        <f>IF((IJ511/KK511)&lt;0.335,"G",IF((IJ511/KK511)&gt;0.67,"R","A"))</f>
        <v/>
      </c>
      <c r="KZ511" s="1">
        <f>IF((HQ511/KK511)&lt;0.335,"G",IF((HQ511/KK511)&gt;0.67,"R","A"))</f>
        <v/>
      </c>
      <c r="LA511" s="1">
        <f>IF((IB511/KK511)&lt;0.335,"G",IF((IB511/KK511)&gt;0.67,"R","A"))</f>
        <v/>
      </c>
      <c r="LB511">
        <f>IF(LQ511="0-0",INDEX(Scrape!#REF!,MATCH('HT 0-0'!KP511,Scrape!$B:$B,0)),"")</f>
        <v/>
      </c>
      <c r="LC511">
        <f>IF(LQ511="0-0",INDEX(Scrape!$A:$A,MATCH('HT 0-0'!KP511,Scrape!$B:$B,0)),"")</f>
        <v/>
      </c>
      <c r="LD511">
        <f>IF(LQ511="0-0",INDEX(Scrape!$B:$B,MATCH('HT 0-0'!KP511,Scrape!$B:$B,0)),"")</f>
        <v/>
      </c>
      <c r="LE511">
        <f>IF(LQ511="0-0",INDEX(Scrape!$C:$C,MATCH('HT 0-0'!KP511,Scrape!$B:$B,0)),"")</f>
        <v/>
      </c>
      <c r="LF511">
        <f>IF(LQ511="0-0",INDEX(Scrape!$D:$D,MATCH('HT 0-0'!KP511,Scrape!$B:$B,0)),"")</f>
        <v/>
      </c>
      <c r="LG511">
        <f>IF(LQ511="0-0",INDEX(Scrape!$E:$E,MATCH('HT 0-0'!KP511,Scrape!$B:$B,0)),"")</f>
        <v/>
      </c>
      <c r="LH511">
        <f>IF(LQ511="0-0",INDEX(Scrape!$F:$F,MATCH('HT 0-0'!KP511,Scrape!$B:$B,0)),"")</f>
        <v/>
      </c>
      <c r="LI511">
        <f>IF(LQ511="0-0",INDEX(Scrape!$G:$G,MATCH('HT 0-0'!KP511,Scrape!$B:$B,0)),"")</f>
        <v/>
      </c>
      <c r="LJ511">
        <f>IF(LQ511="0-0",INDEX(Scrape!$H:$H,MATCH('HT 0-0'!KP511,Scrape!$B:$B,0)),"")</f>
        <v/>
      </c>
      <c r="LK511">
        <f>IF(LQ511="0-0",INDEX(Scrape!$I:$I,MATCH('HT 0-0'!KP511,Scrape!$B:$B,0)),"")</f>
        <v/>
      </c>
      <c r="LL511">
        <f>IF(LQ511="0-0",INDEX(Scrape!$J:$J,MATCH('HT 0-0'!KP511,Scrape!$B:$B,0)),"")</f>
        <v/>
      </c>
      <c r="LM511">
        <f>IF(LQ511="0-0",INDEX(Scrape!$K:$K,MATCH('HT 0-0'!KP511,Scrape!$B:$B,0)),"")</f>
        <v/>
      </c>
      <c r="LN511">
        <f>IF(LQ511="0-0",INDEX(Scrape!$L:$L,MATCH('HT 0-0'!KP511,Scrape!$B:$B,0)),"")</f>
        <v/>
      </c>
      <c r="LO511">
        <f>IF(LQ511="0-0",INDEX(Scrape!$M:$M,MATCH('HT 0-0'!KP511,Scrape!$B:$B,0)),"")</f>
        <v/>
      </c>
      <c r="LP511">
        <f>IF(LQ511="0-0",INDEX(Scrape!$N:$N,MATCH('HT 0-0'!KP511,Scrape!$B:$B,0)),"")</f>
        <v/>
      </c>
      <c r="LQ511">
        <f>INDEX(Scrape!$O:$O,MATCH('HT 0-0'!KP511,Scrape!$B:$B,0))</f>
        <v/>
      </c>
      <c r="LR511">
        <f>(1/LJ511)+(1/LI511)+(1/LH511)</f>
        <v/>
      </c>
      <c r="LS511">
        <f>(1/LG511)+(1/LF511)+(1/LE511)</f>
        <v/>
      </c>
      <c r="LT511" s="8">
        <f>IF(INDEX(#REF!,MATCH(KQ511,#REF!,0))=INDEX(#REF!,MATCH(KQ511,#REF!,0)),INDEX(#REF!,MATCH(KQ511,#REF!,0)),"ERROR")</f>
        <v/>
      </c>
      <c r="LU511" s="4">
        <f>IF(KR511="G",2,IF(KR511="R",0.5,IF(KR511="A",1)))</f>
        <v/>
      </c>
      <c r="LV511" s="4">
        <f>IF(KS511="G",0.5,IF(KS511="R",2,IF(KS511="A",1)))</f>
        <v/>
      </c>
      <c r="LW511" s="4">
        <f>IF(KT511="G",2,IF(KT511="R",0.5,IF(KT511="A",1)))</f>
        <v/>
      </c>
      <c r="LX511" s="4">
        <f>IF(KU511="G",0.5,IF(KU511="R",2,IF(KU511="A",1)))</f>
        <v/>
      </c>
      <c r="LY511" s="7">
        <f>(LK511*(LU511+LX511)+(LL511*(LU511+LX511)))</f>
        <v/>
      </c>
      <c r="LZ511" s="7">
        <f>(LN511*(LV511+LW511)+(LO511*(LV511+LW511)))</f>
        <v/>
      </c>
      <c r="MA511" s="11">
        <f>LY511-LZ511</f>
        <v/>
      </c>
      <c r="MB511" s="5">
        <f>MA511+2</f>
        <v/>
      </c>
      <c r="MC511" s="6">
        <f>MA511-2</f>
        <v/>
      </c>
      <c r="MD511" s="4">
        <f>LE511</f>
        <v/>
      </c>
      <c r="ME511" s="9">
        <f>IF(MD511=0,1000,MD511+0.75)</f>
        <v/>
      </c>
      <c r="MF511" s="10">
        <f>IF(MD511=0,0,MD511-0.75)</f>
        <v/>
      </c>
      <c r="MG511" s="4">
        <f>((LM511*(LU511+LX511))-((LP511*(LV511+LW511))))</f>
        <v/>
      </c>
      <c r="MH511" s="9">
        <f>MG511*1.2</f>
        <v/>
      </c>
      <c r="MI511" s="10">
        <f>MG511*0.8</f>
        <v/>
      </c>
      <c r="MJ511">
        <f>IFERROR(OT511,"")</f>
        <v/>
      </c>
      <c r="MK511">
        <f>IFERROR(OU511,"")</f>
        <v/>
      </c>
      <c r="ML511">
        <f>IFERROR(OV511,"")</f>
        <v/>
      </c>
      <c r="MM511">
        <f>IFERROR(OW511,"")</f>
        <v/>
      </c>
      <c r="MN511">
        <f>IFERROR(OX511,"")</f>
        <v/>
      </c>
      <c r="MO511">
        <f>IFERROR(OY511,"")</f>
        <v/>
      </c>
      <c r="MP511" s="1">
        <f>COUNTIFS(#REF!,LT511,#REF!,1,#REF!,"&gt;="&amp;MC511,#REF!,"&lt;="&amp;MB511,#REF!,"&lt;="&amp;ME511,#REF!,"&gt;="&amp;MF511,#REF!,"="&amp;KV511,#REF!,"="&amp;KX511)</f>
        <v/>
      </c>
      <c r="MQ511" s="1">
        <f>COUNTIFS(#REF!,LT511,#REF!,0,#REF!,"&gt;="&amp;MC511,#REF!,"&lt;="&amp;MB511,#REF!,"&lt;="&amp;ME511,#REF!,"&gt;="&amp;MF511,#REF!,"="&amp;KV511,#REF!,"="&amp;KX511)</f>
        <v/>
      </c>
      <c r="MR511" s="1">
        <f>COUNTIFS(#REF!,LT511,#REF!,1,#REF!,"&gt;="&amp;MC511,#REF!,"&lt;="&amp;MB511,#REF!,"&lt;="&amp;ME511,#REF!,"&gt;="&amp;MF511,#REF!,"="&amp;KW511,#REF!,"="&amp;KY511)</f>
        <v/>
      </c>
      <c r="MS511" s="1">
        <f>COUNTIFS(#REF!,LT511,#REF!,0,#REF!,"&gt;="&amp;MC511,#REF!,"&lt;="&amp;MB511,#REF!,"&lt;="&amp;ME511,#REF!,"&gt;="&amp;MF511,#REF!,"="&amp;KW511,#REF!,"="&amp;KY511)</f>
        <v/>
      </c>
      <c r="MT511" s="1">
        <f>COUNTIFS(#REF!,LT511,#REF!,1,#REF!,"&gt;="&amp;MI511,#REF!,"&lt;="&amp;MH511,#REF!,"&lt;="&amp;ME511,#REF!,"&gt;="&amp;MF511)</f>
        <v/>
      </c>
      <c r="MU511" s="1">
        <f>COUNTIFS(#REF!,LT511,#REF!,0,#REF!,"&gt;="&amp;MI511,#REF!,"&lt;="&amp;MH511,#REF!,"&lt;="&amp;ME511,#REF!,"&gt;="&amp;MF511)</f>
        <v/>
      </c>
      <c r="MV511" s="1">
        <f>COUNTIFS(#REF!,LT511,#REF!,1,#REF!,"&gt;="&amp;MI511,#REF!,"&lt;="&amp;MH511,#REF!,"="&amp;KZ511,#REF!,"="&amp;LA511,#REF!,"&lt;="&amp;ME511,#REF!,"&gt;="&amp;MF511)</f>
        <v/>
      </c>
      <c r="MW511" s="1">
        <f>COUNTIFS(#REF!,LT511,#REF!,0,#REF!,"&gt;="&amp;MI511,#REF!,"&lt;="&amp;MH511,#REF!,"="&amp;KZ511,#REF!,"="&amp;LA511,#REF!,"&lt;="&amp;ME511,#REF!,"&gt;="&amp;MF511)</f>
        <v/>
      </c>
      <c r="MX511" s="1">
        <f>COUNTIFS(#REF!,LT511,#REF!,1,#REF!,"&gt;="&amp;MC511,#REF!,"&lt;="&amp;MB511,#REF!,"&lt;="&amp;ME511,#REF!,"&gt;="&amp;MF511)</f>
        <v/>
      </c>
      <c r="MY511" s="1">
        <f>COUNTIFS(#REF!,LT511,#REF!,0,#REF!,"&gt;="&amp;MC511,#REF!,"&lt;="&amp;MB511,#REF!,"&lt;="&amp;ME511,#REF!,"&gt;="&amp;MF511)</f>
        <v/>
      </c>
      <c r="MZ511" s="1">
        <f>COUNTIFS(#REF!,LT511,#REF!,1,#REF!,"&lt;="&amp;ME511,#REF!,"&gt;="&amp;MF511,#REF!,"="&amp;KV511,#REF!,"="&amp;KX511)</f>
        <v/>
      </c>
      <c r="NA511" s="1">
        <f>COUNTIFS(#REF!,LT511,#REF!,0,#REF!,"&lt;="&amp;ME511,#REF!,"&gt;="&amp;MF511,#REF!,"="&amp;KV511,#REF!,"="&amp;KX511)</f>
        <v/>
      </c>
      <c r="NB511" s="1">
        <f>COUNTIFS(#REF!,LT511,#REF!,1,#REF!,"&lt;="&amp;ME511,#REF!,"&gt;="&amp;MF511,#REF!,"="&amp;KW511,#REF!,"="&amp;KY511)</f>
        <v/>
      </c>
      <c r="NC511" s="1">
        <f>COUNTIFS(#REF!,LT511,#REF!,0,#REF!,"&lt;="&amp;ME511,#REF!,"&gt;="&amp;MF511,#REF!,"="&amp;KW511,#REF!,"="&amp;KY511)</f>
        <v/>
      </c>
      <c r="ND511" s="1">
        <f>COUNTIFS(#REF!,LT511,#REF!,1,#REF!,"&gt;="&amp;MC511,#REF!,"&lt;="&amp;MB511,#REF!,"&lt;="&amp;ME511,#REF!,"&gt;="&amp;MF511,#REF!,"="&amp;KV511,#REF!,"="&amp;KX511)</f>
        <v/>
      </c>
      <c r="NE511" s="1">
        <f>COUNTIFS(#REF!,LT511,#REF!,0,#REF!,"&gt;="&amp;MC511,#REF!,"&lt;="&amp;MB511,#REF!,"&lt;="&amp;ME511,#REF!,"&gt;="&amp;MF511,#REF!,"="&amp;KV511,#REF!,"="&amp;KX511)</f>
        <v/>
      </c>
      <c r="NF511" s="1">
        <f>COUNTIFS(#REF!,LT511,#REF!,1,#REF!,"&gt;="&amp;MC511,#REF!,"&lt;="&amp;MB511,#REF!,"&lt;="&amp;ME511,#REF!,"&gt;="&amp;MF511,#REF!,"="&amp;KW511,#REF!,"="&amp;KY511)</f>
        <v/>
      </c>
      <c r="NG511" s="1">
        <f>COUNTIFS(#REF!,LT511,#REF!,0,#REF!,"&gt;="&amp;MC511,#REF!,"&lt;="&amp;MB511,#REF!,"&lt;="&amp;ME511,#REF!,"&gt;="&amp;MF511,#REF!,"="&amp;KW511,#REF!,"="&amp;KY511)</f>
        <v/>
      </c>
      <c r="NH511" s="1">
        <f>COUNTIFS(#REF!,LT511,#REF!,1,#REF!,"&gt;="&amp;MC511,#REF!,"&lt;="&amp;MB511,#REF!,"&lt;="&amp;ME511,#REF!,"&gt;="&amp;MF511,#REF!,"="&amp;KZ511,#REF!,"="&amp;LA511)</f>
        <v/>
      </c>
      <c r="NI511" s="1">
        <f>COUNTIFS(#REF!,LT511,#REF!,0,#REF!,"&gt;="&amp;MC511,#REF!,"&lt;="&amp;MB511,#REF!,"&lt;="&amp;ME511,#REF!,"&gt;="&amp;MF511,#REF!,"="&amp;KZ511,#REF!,"="&amp;LA511)</f>
        <v/>
      </c>
      <c r="NJ511" s="1">
        <f>COUNTIFS(#REF!,LT511,#REF!,1,#REF!,"&gt;="&amp;MI511,#REF!,"&lt;="&amp;MH511,#REF!,"&lt;="&amp;ME511,#REF!,"&gt;="&amp;MF511)</f>
        <v/>
      </c>
      <c r="NK511" s="1">
        <f>COUNTIFS(#REF!,LT511,#REF!,0,#REF!,"&gt;="&amp;MI511,#REF!,"&lt;="&amp;MH511,#REF!,"&lt;="&amp;ME511,#REF!,"&gt;="&amp;MF511)</f>
        <v/>
      </c>
      <c r="NL511" s="1">
        <f>COUNTIFS(#REF!,LT511,#REF!,1,#REF!,"&gt;="&amp;MI511,#REF!,"&lt;="&amp;MH511,#REF!,"="&amp;KZ511,#REF!,"="&amp;LA511,#REF!,"&lt;="&amp;ME511,#REF!,"&gt;="&amp;MF511)</f>
        <v/>
      </c>
      <c r="NM511" s="1">
        <f>COUNTIFS(#REF!,LT511,#REF!,0,#REF!,"&gt;="&amp;MI511,#REF!,"&lt;="&amp;MH511,#REF!,"="&amp;KZ511,#REF!,"="&amp;LA511,#REF!,"&lt;="&amp;ME511,#REF!,"&gt;="&amp;MF511)</f>
        <v/>
      </c>
      <c r="NN511" s="1">
        <f>COUNTIFS(#REF!,LT511,#REF!,1,#REF!,"&gt;="&amp;MC511,#REF!,"&lt;="&amp;MB511,#REF!,"&lt;="&amp;ME511,#REF!,"&gt;="&amp;MF511)</f>
        <v/>
      </c>
      <c r="NO511" s="1">
        <f>COUNTIFS(#REF!,LT511,#REF!,0,#REF!,"&gt;="&amp;MC511,#REF!,"&lt;="&amp;MB511,#REF!,"&lt;="&amp;ME511,#REF!,"&gt;="&amp;MF511)</f>
        <v/>
      </c>
      <c r="NP511" s="1">
        <f>COUNTIFS(#REF!,LT511,#REF!,1,#REF!,"&lt;="&amp;ME511,#REF!,"&gt;="&amp;MF511,#REF!,"="&amp;KV511,#REF!,"="&amp;KX511)</f>
        <v/>
      </c>
      <c r="NQ511" s="1">
        <f>COUNTIFS(#REF!,LT511,#REF!,0,#REF!,"&lt;="&amp;ME511,#REF!,"&gt;="&amp;MF511,#REF!,"="&amp;KV511,#REF!,"="&amp;KX511)</f>
        <v/>
      </c>
      <c r="NR511" s="1">
        <f>COUNTIFS(#REF!,LT511,#REF!,1,#REF!,"&lt;="&amp;ME511,#REF!,"&gt;="&amp;MF511,#REF!,"="&amp;KW511,#REF!,"="&amp;KY511)</f>
        <v/>
      </c>
      <c r="NS511" s="1">
        <f>COUNTIFS(#REF!,LT511,#REF!,0,#REF!,"&lt;="&amp;ME511,#REF!,"&gt;="&amp;MF511,#REF!,"="&amp;KW511,#REF!,"="&amp;KY511)</f>
        <v/>
      </c>
      <c r="NT511" s="1">
        <f>MP511+MR511+MT511+MV511+MX511+MZ511+NB511</f>
        <v/>
      </c>
      <c r="NU511" s="1">
        <f>MQ511+MS511+MU511+MW511+MY511+NA511+NC511</f>
        <v/>
      </c>
      <c r="NV511" s="1">
        <f>NT511+NU511</f>
        <v/>
      </c>
      <c r="NW511" s="33">
        <f>NT511/(NT511+NU511)</f>
        <v/>
      </c>
      <c r="NX511" s="3">
        <f>1/NW511</f>
        <v/>
      </c>
      <c r="NY511" s="1">
        <f>LH511</f>
        <v/>
      </c>
      <c r="NZ511" s="79">
        <f>(NW511*((NY511-1)*0.98))-((1-NW511)*1)</f>
        <v/>
      </c>
      <c r="OA511" s="34">
        <f>IF(LR511&lt;0.9,0,IF(AND(LR511&gt;1.1),0,1))</f>
        <v/>
      </c>
      <c r="OB511" s="34">
        <f>IF(LS511&lt;0.9,0,IF(AND(LS511&gt;1.1),0,1))</f>
        <v/>
      </c>
      <c r="OC511" s="32">
        <f>IF(NV511&gt;99,1,0)</f>
        <v/>
      </c>
      <c r="OD511" s="32">
        <f>IF(NZ511&gt;0.0799,1,0)</f>
        <v/>
      </c>
      <c r="OE511" s="32">
        <f>IF(NZ511&gt;OM511,1,0)</f>
        <v/>
      </c>
      <c r="OF511" s="32">
        <f>OC511+OD511+OE511+OA511+OB511</f>
        <v/>
      </c>
      <c r="OG511" s="1">
        <f>ND511+NF511+NH511+NJ511+NL511+NN511+NP511+NR511</f>
        <v/>
      </c>
      <c r="OH511" s="1">
        <f>NE511+NG511+NI511+NK511+NM511+NO511+NQ511+NS511</f>
        <v/>
      </c>
      <c r="OI511" s="1">
        <f>OG511+OH511</f>
        <v/>
      </c>
      <c r="OJ511" s="33">
        <f>OG511/(OG511+OH511)</f>
        <v/>
      </c>
      <c r="OK511" s="3">
        <f>1/OJ511</f>
        <v/>
      </c>
      <c r="OL511" s="1">
        <f>LI511</f>
        <v/>
      </c>
      <c r="OM511" s="79">
        <f>(OJ511*((OL511-1)*0.98))-((1-OJ511)*1)</f>
        <v/>
      </c>
      <c r="ON511" s="34">
        <f>IF(LR511&lt;0.9,0,IF(AND(LR511&gt;1.1),0,1))</f>
        <v/>
      </c>
      <c r="OO511" s="34">
        <f>IF(LS511&lt;0.9,0,IF(AND(LS511&gt;1.1),0,1))</f>
        <v/>
      </c>
      <c r="OP511" s="32">
        <f>IF(OI511&gt;99,1,0)</f>
        <v/>
      </c>
      <c r="OQ511" s="32">
        <f>IF(OM511&gt;0.0799,1,0)</f>
        <v/>
      </c>
      <c r="OR511" s="32">
        <f>IF(OM511&gt;OZ511,1,0)</f>
        <v/>
      </c>
      <c r="OS511" s="32">
        <f>OP511+OQ511+OR511+ON511+OO511</f>
        <v/>
      </c>
      <c r="OT511">
        <f>IF(OF511=5,"BackHome0-0",IF(AND(OS511=5),"BackAway0-0",""))</f>
        <v/>
      </c>
      <c r="OU511">
        <f>IF(OF511=5,KN511,IF(AND(OS511=5),KO511,""))</f>
        <v/>
      </c>
      <c r="OV511">
        <f>IF(OF511=5,"Match Odds",IF(AND(OS511=5),"Match Odds",""))</f>
        <v/>
      </c>
      <c r="OW511">
        <f>IF(OF511=5,KP511,IF(AND(OS511=5),KP511,""))</f>
        <v/>
      </c>
      <c r="OX511">
        <f>IF(OF511=5,"MATCH_ODDS",IF(AND(OS511=5),"MATCH_ODDS",""))</f>
        <v/>
      </c>
      <c r="OY511">
        <f>IF(OF511=5,"BACK",IF(AND(OS511=5),"BACK",""))</f>
        <v/>
      </c>
    </row>
    <row r="512" ht="16.5" customHeight="1" thickBot="1" thickTop="1">
      <c r="A512" s="2" t="n"/>
      <c r="KN512" s="1">
        <f>IF(INDEX(#REF!,MATCH('HT 0-0'!D512,#REF!,0))=INDEX(#REF!,MATCH('HT 0-0'!D512,#REF!,0)),INDEX(#REF!,MATCH('HT 0-0'!D512,#REF!,0)),"ERROR")</f>
        <v/>
      </c>
      <c r="KO512" s="1">
        <f>IF(INDEX(#REF!,MATCH('HT 0-0'!E512,#REF!,0))=INDEX(#REF!,MATCH('HT 0-0'!E512,#REF!,0)),INDEX(#REF!,MATCH('HT 0-0'!E512,#REF!,0)),"ERROR")</f>
        <v/>
      </c>
      <c r="KP512" s="1">
        <f>KN512&amp;" v "&amp;KO512</f>
        <v/>
      </c>
      <c r="KQ512">
        <f>B512&amp;"_"&amp;C512</f>
        <v/>
      </c>
      <c r="KR512" s="1">
        <f>IF((HW512/KK512)&lt;0.335,"G",IF((HW512/KK512)&gt;0.67,"R","A"))</f>
        <v/>
      </c>
      <c r="KS512" s="1">
        <f>IF((HX512/KK512)&lt;0.335,"G",IF((HX512/KK512)&gt;0.67,"R","A"))</f>
        <v/>
      </c>
      <c r="KT512" s="1">
        <f>IF((IH512/KK512)&lt;0.335,"G",IF((IH512/KK512)&gt;0.67,"R","A"))</f>
        <v/>
      </c>
      <c r="KU512" s="1">
        <f>IF((II512/KK512)&lt;0.335,"G",IF((II512/KK512)&gt;0.67,"R","A"))</f>
        <v/>
      </c>
      <c r="KV512" s="1">
        <f>IF((HZ512/KK512)&lt;0.335,"G",IF((HZ512/KK512)&gt;0.67,"R","A"))</f>
        <v/>
      </c>
      <c r="KW512" s="1">
        <f>IF((HY512/KK512)&lt;0.335,"G",IF((HY512/KK512)&gt;0.67,"R","A"))</f>
        <v/>
      </c>
      <c r="KX512" s="1">
        <f>IF((IK512/KK512)&lt;0.335,"G",IF((IK512/KK512)&gt;0.67,"R","A"))</f>
        <v/>
      </c>
      <c r="KY512" s="1">
        <f>IF((IJ512/KK512)&lt;0.335,"G",IF((IJ512/KK512)&gt;0.67,"R","A"))</f>
        <v/>
      </c>
      <c r="KZ512" s="1">
        <f>IF((HQ512/KK512)&lt;0.335,"G",IF((HQ512/KK512)&gt;0.67,"R","A"))</f>
        <v/>
      </c>
      <c r="LA512" s="1">
        <f>IF((IB512/KK512)&lt;0.335,"G",IF((IB512/KK512)&gt;0.67,"R","A"))</f>
        <v/>
      </c>
      <c r="LB512">
        <f>IF(LQ512="0-0",INDEX(Scrape!#REF!,MATCH('HT 0-0'!KP512,Scrape!$B:$B,0)),"")</f>
        <v/>
      </c>
      <c r="LC512">
        <f>IF(LQ512="0-0",INDEX(Scrape!$A:$A,MATCH('HT 0-0'!KP512,Scrape!$B:$B,0)),"")</f>
        <v/>
      </c>
      <c r="LD512">
        <f>IF(LQ512="0-0",INDEX(Scrape!$B:$B,MATCH('HT 0-0'!KP512,Scrape!$B:$B,0)),"")</f>
        <v/>
      </c>
      <c r="LE512">
        <f>IF(LQ512="0-0",INDEX(Scrape!$C:$C,MATCH('HT 0-0'!KP512,Scrape!$B:$B,0)),"")</f>
        <v/>
      </c>
      <c r="LF512">
        <f>IF(LQ512="0-0",INDEX(Scrape!$D:$D,MATCH('HT 0-0'!KP512,Scrape!$B:$B,0)),"")</f>
        <v/>
      </c>
      <c r="LG512">
        <f>IF(LQ512="0-0",INDEX(Scrape!$E:$E,MATCH('HT 0-0'!KP512,Scrape!$B:$B,0)),"")</f>
        <v/>
      </c>
      <c r="LH512">
        <f>IF(LQ512="0-0",INDEX(Scrape!$F:$F,MATCH('HT 0-0'!KP512,Scrape!$B:$B,0)),"")</f>
        <v/>
      </c>
      <c r="LI512">
        <f>IF(LQ512="0-0",INDEX(Scrape!$G:$G,MATCH('HT 0-0'!KP512,Scrape!$B:$B,0)),"")</f>
        <v/>
      </c>
      <c r="LJ512">
        <f>IF(LQ512="0-0",INDEX(Scrape!$H:$H,MATCH('HT 0-0'!KP512,Scrape!$B:$B,0)),"")</f>
        <v/>
      </c>
      <c r="LK512">
        <f>IF(LQ512="0-0",INDEX(Scrape!$I:$I,MATCH('HT 0-0'!KP512,Scrape!$B:$B,0)),"")</f>
        <v/>
      </c>
      <c r="LL512">
        <f>IF(LQ512="0-0",INDEX(Scrape!$J:$J,MATCH('HT 0-0'!KP512,Scrape!$B:$B,0)),"")</f>
        <v/>
      </c>
      <c r="LM512">
        <f>IF(LQ512="0-0",INDEX(Scrape!$K:$K,MATCH('HT 0-0'!KP512,Scrape!$B:$B,0)),"")</f>
        <v/>
      </c>
      <c r="LN512">
        <f>IF(LQ512="0-0",INDEX(Scrape!$L:$L,MATCH('HT 0-0'!KP512,Scrape!$B:$B,0)),"")</f>
        <v/>
      </c>
      <c r="LO512">
        <f>IF(LQ512="0-0",INDEX(Scrape!$M:$M,MATCH('HT 0-0'!KP512,Scrape!$B:$B,0)),"")</f>
        <v/>
      </c>
      <c r="LP512">
        <f>IF(LQ512="0-0",INDEX(Scrape!$N:$N,MATCH('HT 0-0'!KP512,Scrape!$B:$B,0)),"")</f>
        <v/>
      </c>
      <c r="LQ512">
        <f>INDEX(Scrape!$O:$O,MATCH('HT 0-0'!KP512,Scrape!$B:$B,0))</f>
        <v/>
      </c>
      <c r="LR512">
        <f>(1/LJ512)+(1/LI512)+(1/LH512)</f>
        <v/>
      </c>
      <c r="LS512">
        <f>(1/LG512)+(1/LF512)+(1/LE512)</f>
        <v/>
      </c>
      <c r="LT512" s="8">
        <f>IF(INDEX(#REF!,MATCH(KQ512,#REF!,0))=INDEX(#REF!,MATCH(KQ512,#REF!,0)),INDEX(#REF!,MATCH(KQ512,#REF!,0)),"ERROR")</f>
        <v/>
      </c>
      <c r="LU512" s="4">
        <f>IF(KR512="G",2,IF(KR512="R",0.5,IF(KR512="A",1)))</f>
        <v/>
      </c>
      <c r="LV512" s="4">
        <f>IF(KS512="G",0.5,IF(KS512="R",2,IF(KS512="A",1)))</f>
        <v/>
      </c>
      <c r="LW512" s="4">
        <f>IF(KT512="G",2,IF(KT512="R",0.5,IF(KT512="A",1)))</f>
        <v/>
      </c>
      <c r="LX512" s="4">
        <f>IF(KU512="G",0.5,IF(KU512="R",2,IF(KU512="A",1)))</f>
        <v/>
      </c>
      <c r="LY512" s="7">
        <f>(LK512*(LU512+LX512)+(LL512*(LU512+LX512)))</f>
        <v/>
      </c>
      <c r="LZ512" s="7">
        <f>(LN512*(LV512+LW512)+(LO512*(LV512+LW512)))</f>
        <v/>
      </c>
      <c r="MA512" s="11">
        <f>LY512-LZ512</f>
        <v/>
      </c>
      <c r="MB512" s="5">
        <f>MA512+2</f>
        <v/>
      </c>
      <c r="MC512" s="6">
        <f>MA512-2</f>
        <v/>
      </c>
      <c r="MD512" s="4">
        <f>LE512</f>
        <v/>
      </c>
      <c r="ME512" s="9">
        <f>IF(MD512=0,1000,MD512+0.75)</f>
        <v/>
      </c>
      <c r="MF512" s="10">
        <f>IF(MD512=0,0,MD512-0.75)</f>
        <v/>
      </c>
      <c r="MG512" s="4">
        <f>((LM512*(LU512+LX512))-((LP512*(LV512+LW512))))</f>
        <v/>
      </c>
      <c r="MH512" s="9">
        <f>MG512*1.2</f>
        <v/>
      </c>
      <c r="MI512" s="10">
        <f>MG512*0.8</f>
        <v/>
      </c>
      <c r="MJ512">
        <f>IFERROR(OT512,"")</f>
        <v/>
      </c>
      <c r="MK512">
        <f>IFERROR(OU512,"")</f>
        <v/>
      </c>
      <c r="ML512">
        <f>IFERROR(OV512,"")</f>
        <v/>
      </c>
      <c r="MM512">
        <f>IFERROR(OW512,"")</f>
        <v/>
      </c>
      <c r="MN512">
        <f>IFERROR(OX512,"")</f>
        <v/>
      </c>
      <c r="MO512">
        <f>IFERROR(OY512,"")</f>
        <v/>
      </c>
      <c r="MP512" s="1">
        <f>COUNTIFS(#REF!,LT512,#REF!,1,#REF!,"&gt;="&amp;MC512,#REF!,"&lt;="&amp;MB512,#REF!,"&lt;="&amp;ME512,#REF!,"&gt;="&amp;MF512,#REF!,"="&amp;KV512,#REF!,"="&amp;KX512)</f>
        <v/>
      </c>
      <c r="MQ512" s="1">
        <f>COUNTIFS(#REF!,LT512,#REF!,0,#REF!,"&gt;="&amp;MC512,#REF!,"&lt;="&amp;MB512,#REF!,"&lt;="&amp;ME512,#REF!,"&gt;="&amp;MF512,#REF!,"="&amp;KV512,#REF!,"="&amp;KX512)</f>
        <v/>
      </c>
      <c r="MR512" s="1">
        <f>COUNTIFS(#REF!,LT512,#REF!,1,#REF!,"&gt;="&amp;MC512,#REF!,"&lt;="&amp;MB512,#REF!,"&lt;="&amp;ME512,#REF!,"&gt;="&amp;MF512,#REF!,"="&amp;KW512,#REF!,"="&amp;KY512)</f>
        <v/>
      </c>
      <c r="MS512" s="1">
        <f>COUNTIFS(#REF!,LT512,#REF!,0,#REF!,"&gt;="&amp;MC512,#REF!,"&lt;="&amp;MB512,#REF!,"&lt;="&amp;ME512,#REF!,"&gt;="&amp;MF512,#REF!,"="&amp;KW512,#REF!,"="&amp;KY512)</f>
        <v/>
      </c>
      <c r="MT512" s="1">
        <f>COUNTIFS(#REF!,LT512,#REF!,1,#REF!,"&gt;="&amp;MI512,#REF!,"&lt;="&amp;MH512,#REF!,"&lt;="&amp;ME512,#REF!,"&gt;="&amp;MF512)</f>
        <v/>
      </c>
      <c r="MU512" s="1">
        <f>COUNTIFS(#REF!,LT512,#REF!,0,#REF!,"&gt;="&amp;MI512,#REF!,"&lt;="&amp;MH512,#REF!,"&lt;="&amp;ME512,#REF!,"&gt;="&amp;MF512)</f>
        <v/>
      </c>
      <c r="MV512" s="1">
        <f>COUNTIFS(#REF!,LT512,#REF!,1,#REF!,"&gt;="&amp;MI512,#REF!,"&lt;="&amp;MH512,#REF!,"="&amp;KZ512,#REF!,"="&amp;LA512,#REF!,"&lt;="&amp;ME512,#REF!,"&gt;="&amp;MF512)</f>
        <v/>
      </c>
      <c r="MW512" s="1">
        <f>COUNTIFS(#REF!,LT512,#REF!,0,#REF!,"&gt;="&amp;MI512,#REF!,"&lt;="&amp;MH512,#REF!,"="&amp;KZ512,#REF!,"="&amp;LA512,#REF!,"&lt;="&amp;ME512,#REF!,"&gt;="&amp;MF512)</f>
        <v/>
      </c>
      <c r="MX512" s="1">
        <f>COUNTIFS(#REF!,LT512,#REF!,1,#REF!,"&gt;="&amp;MC512,#REF!,"&lt;="&amp;MB512,#REF!,"&lt;="&amp;ME512,#REF!,"&gt;="&amp;MF512)</f>
        <v/>
      </c>
      <c r="MY512" s="1">
        <f>COUNTIFS(#REF!,LT512,#REF!,0,#REF!,"&gt;="&amp;MC512,#REF!,"&lt;="&amp;MB512,#REF!,"&lt;="&amp;ME512,#REF!,"&gt;="&amp;MF512)</f>
        <v/>
      </c>
      <c r="MZ512" s="1">
        <f>COUNTIFS(#REF!,LT512,#REF!,1,#REF!,"&lt;="&amp;ME512,#REF!,"&gt;="&amp;MF512,#REF!,"="&amp;KV512,#REF!,"="&amp;KX512)</f>
        <v/>
      </c>
      <c r="NA512" s="1">
        <f>COUNTIFS(#REF!,LT512,#REF!,0,#REF!,"&lt;="&amp;ME512,#REF!,"&gt;="&amp;MF512,#REF!,"="&amp;KV512,#REF!,"="&amp;KX512)</f>
        <v/>
      </c>
      <c r="NB512" s="1">
        <f>COUNTIFS(#REF!,LT512,#REF!,1,#REF!,"&lt;="&amp;ME512,#REF!,"&gt;="&amp;MF512,#REF!,"="&amp;KW512,#REF!,"="&amp;KY512)</f>
        <v/>
      </c>
      <c r="NC512" s="1">
        <f>COUNTIFS(#REF!,LT512,#REF!,0,#REF!,"&lt;="&amp;ME512,#REF!,"&gt;="&amp;MF512,#REF!,"="&amp;KW512,#REF!,"="&amp;KY512)</f>
        <v/>
      </c>
      <c r="ND512" s="1">
        <f>COUNTIFS(#REF!,LT512,#REF!,1,#REF!,"&gt;="&amp;MC512,#REF!,"&lt;="&amp;MB512,#REF!,"&lt;="&amp;ME512,#REF!,"&gt;="&amp;MF512,#REF!,"="&amp;KV512,#REF!,"="&amp;KX512)</f>
        <v/>
      </c>
      <c r="NE512" s="1">
        <f>COUNTIFS(#REF!,LT512,#REF!,0,#REF!,"&gt;="&amp;MC512,#REF!,"&lt;="&amp;MB512,#REF!,"&lt;="&amp;ME512,#REF!,"&gt;="&amp;MF512,#REF!,"="&amp;KV512,#REF!,"="&amp;KX512)</f>
        <v/>
      </c>
      <c r="NF512" s="1">
        <f>COUNTIFS(#REF!,LT512,#REF!,1,#REF!,"&gt;="&amp;MC512,#REF!,"&lt;="&amp;MB512,#REF!,"&lt;="&amp;ME512,#REF!,"&gt;="&amp;MF512,#REF!,"="&amp;KW512,#REF!,"="&amp;KY512)</f>
        <v/>
      </c>
      <c r="NG512" s="1">
        <f>COUNTIFS(#REF!,LT512,#REF!,0,#REF!,"&gt;="&amp;MC512,#REF!,"&lt;="&amp;MB512,#REF!,"&lt;="&amp;ME512,#REF!,"&gt;="&amp;MF512,#REF!,"="&amp;KW512,#REF!,"="&amp;KY512)</f>
        <v/>
      </c>
      <c r="NH512" s="1">
        <f>COUNTIFS(#REF!,LT512,#REF!,1,#REF!,"&gt;="&amp;MC512,#REF!,"&lt;="&amp;MB512,#REF!,"&lt;="&amp;ME512,#REF!,"&gt;="&amp;MF512,#REF!,"="&amp;KZ512,#REF!,"="&amp;LA512)</f>
        <v/>
      </c>
      <c r="NI512" s="1">
        <f>COUNTIFS(#REF!,LT512,#REF!,0,#REF!,"&gt;="&amp;MC512,#REF!,"&lt;="&amp;MB512,#REF!,"&lt;="&amp;ME512,#REF!,"&gt;="&amp;MF512,#REF!,"="&amp;KZ512,#REF!,"="&amp;LA512)</f>
        <v/>
      </c>
      <c r="NJ512" s="1">
        <f>COUNTIFS(#REF!,LT512,#REF!,1,#REF!,"&gt;="&amp;MI512,#REF!,"&lt;="&amp;MH512,#REF!,"&lt;="&amp;ME512,#REF!,"&gt;="&amp;MF512)</f>
        <v/>
      </c>
      <c r="NK512" s="1">
        <f>COUNTIFS(#REF!,LT512,#REF!,0,#REF!,"&gt;="&amp;MI512,#REF!,"&lt;="&amp;MH512,#REF!,"&lt;="&amp;ME512,#REF!,"&gt;="&amp;MF512)</f>
        <v/>
      </c>
      <c r="NL512" s="1">
        <f>COUNTIFS(#REF!,LT512,#REF!,1,#REF!,"&gt;="&amp;MI512,#REF!,"&lt;="&amp;MH512,#REF!,"="&amp;KZ512,#REF!,"="&amp;LA512,#REF!,"&lt;="&amp;ME512,#REF!,"&gt;="&amp;MF512)</f>
        <v/>
      </c>
      <c r="NM512" s="1">
        <f>COUNTIFS(#REF!,LT512,#REF!,0,#REF!,"&gt;="&amp;MI512,#REF!,"&lt;="&amp;MH512,#REF!,"="&amp;KZ512,#REF!,"="&amp;LA512,#REF!,"&lt;="&amp;ME512,#REF!,"&gt;="&amp;MF512)</f>
        <v/>
      </c>
      <c r="NN512" s="1">
        <f>COUNTIFS(#REF!,LT512,#REF!,1,#REF!,"&gt;="&amp;MC512,#REF!,"&lt;="&amp;MB512,#REF!,"&lt;="&amp;ME512,#REF!,"&gt;="&amp;MF512)</f>
        <v/>
      </c>
      <c r="NO512" s="1">
        <f>COUNTIFS(#REF!,LT512,#REF!,0,#REF!,"&gt;="&amp;MC512,#REF!,"&lt;="&amp;MB512,#REF!,"&lt;="&amp;ME512,#REF!,"&gt;="&amp;MF512)</f>
        <v/>
      </c>
      <c r="NP512" s="1">
        <f>COUNTIFS(#REF!,LT512,#REF!,1,#REF!,"&lt;="&amp;ME512,#REF!,"&gt;="&amp;MF512,#REF!,"="&amp;KV512,#REF!,"="&amp;KX512)</f>
        <v/>
      </c>
      <c r="NQ512" s="1">
        <f>COUNTIFS(#REF!,LT512,#REF!,0,#REF!,"&lt;="&amp;ME512,#REF!,"&gt;="&amp;MF512,#REF!,"="&amp;KV512,#REF!,"="&amp;KX512)</f>
        <v/>
      </c>
      <c r="NR512" s="1">
        <f>COUNTIFS(#REF!,LT512,#REF!,1,#REF!,"&lt;="&amp;ME512,#REF!,"&gt;="&amp;MF512,#REF!,"="&amp;KW512,#REF!,"="&amp;KY512)</f>
        <v/>
      </c>
      <c r="NS512" s="1">
        <f>COUNTIFS(#REF!,LT512,#REF!,0,#REF!,"&lt;="&amp;ME512,#REF!,"&gt;="&amp;MF512,#REF!,"="&amp;KW512,#REF!,"="&amp;KY512)</f>
        <v/>
      </c>
      <c r="NT512" s="1">
        <f>MP512+MR512+MT512+MV512+MX512+MZ512+NB512</f>
        <v/>
      </c>
      <c r="NU512" s="1">
        <f>MQ512+MS512+MU512+MW512+MY512+NA512+NC512</f>
        <v/>
      </c>
      <c r="NV512" s="1">
        <f>NT512+NU512</f>
        <v/>
      </c>
      <c r="NW512" s="33">
        <f>NT512/(NT512+NU512)</f>
        <v/>
      </c>
      <c r="NX512" s="3">
        <f>1/NW512</f>
        <v/>
      </c>
      <c r="NY512" s="1">
        <f>LH512</f>
        <v/>
      </c>
      <c r="NZ512" s="79">
        <f>(NW512*((NY512-1)*0.98))-((1-NW512)*1)</f>
        <v/>
      </c>
      <c r="OA512" s="34">
        <f>IF(LR512&lt;0.9,0,IF(AND(LR512&gt;1.1),0,1))</f>
        <v/>
      </c>
      <c r="OB512" s="34">
        <f>IF(LS512&lt;0.9,0,IF(AND(LS512&gt;1.1),0,1))</f>
        <v/>
      </c>
      <c r="OC512" s="32">
        <f>IF(NV512&gt;99,1,0)</f>
        <v/>
      </c>
      <c r="OD512" s="32">
        <f>IF(NZ512&gt;0.0799,1,0)</f>
        <v/>
      </c>
      <c r="OE512" s="32">
        <f>IF(NZ512&gt;OM512,1,0)</f>
        <v/>
      </c>
      <c r="OF512" s="32">
        <f>OC512+OD512+OE512+OA512+OB512</f>
        <v/>
      </c>
      <c r="OG512" s="1">
        <f>ND512+NF512+NH512+NJ512+NL512+NN512+NP512+NR512</f>
        <v/>
      </c>
      <c r="OH512" s="1">
        <f>NE512+NG512+NI512+NK512+NM512+NO512+NQ512+NS512</f>
        <v/>
      </c>
      <c r="OI512" s="1">
        <f>OG512+OH512</f>
        <v/>
      </c>
      <c r="OJ512" s="33">
        <f>OG512/(OG512+OH512)</f>
        <v/>
      </c>
      <c r="OK512" s="3">
        <f>1/OJ512</f>
        <v/>
      </c>
      <c r="OL512" s="1">
        <f>LI512</f>
        <v/>
      </c>
      <c r="OM512" s="79">
        <f>(OJ512*((OL512-1)*0.98))-((1-OJ512)*1)</f>
        <v/>
      </c>
      <c r="ON512" s="34">
        <f>IF(LR512&lt;0.9,0,IF(AND(LR512&gt;1.1),0,1))</f>
        <v/>
      </c>
      <c r="OO512" s="34">
        <f>IF(LS512&lt;0.9,0,IF(AND(LS512&gt;1.1),0,1))</f>
        <v/>
      </c>
      <c r="OP512" s="32">
        <f>IF(OI512&gt;99,1,0)</f>
        <v/>
      </c>
      <c r="OQ512" s="32">
        <f>IF(OM512&gt;0.0799,1,0)</f>
        <v/>
      </c>
      <c r="OR512" s="32">
        <f>IF(OM512&gt;OZ512,1,0)</f>
        <v/>
      </c>
      <c r="OS512" s="32">
        <f>OP512+OQ512+OR512+ON512+OO512</f>
        <v/>
      </c>
      <c r="OT512">
        <f>IF(OF512=5,"BackHome0-0",IF(AND(OS512=5),"BackAway0-0",""))</f>
        <v/>
      </c>
      <c r="OU512">
        <f>IF(OF512=5,KN512,IF(AND(OS512=5),KO512,""))</f>
        <v/>
      </c>
      <c r="OV512">
        <f>IF(OF512=5,"Match Odds",IF(AND(OS512=5),"Match Odds",""))</f>
        <v/>
      </c>
      <c r="OW512">
        <f>IF(OF512=5,KP512,IF(AND(OS512=5),KP512,""))</f>
        <v/>
      </c>
      <c r="OX512">
        <f>IF(OF512=5,"MATCH_ODDS",IF(AND(OS512=5),"MATCH_ODDS",""))</f>
        <v/>
      </c>
      <c r="OY512">
        <f>IF(OF512=5,"BACK",IF(AND(OS512=5),"BACK",""))</f>
        <v/>
      </c>
    </row>
    <row r="513" ht="16.5" customHeight="1" thickBot="1" thickTop="1">
      <c r="A513" s="2" t="n"/>
      <c r="KN513" s="1">
        <f>IF(INDEX(#REF!,MATCH('HT 0-0'!D513,#REF!,0))=INDEX(#REF!,MATCH('HT 0-0'!D513,#REF!,0)),INDEX(#REF!,MATCH('HT 0-0'!D513,#REF!,0)),"ERROR")</f>
        <v/>
      </c>
      <c r="KO513" s="1">
        <f>IF(INDEX(#REF!,MATCH('HT 0-0'!E513,#REF!,0))=INDEX(#REF!,MATCH('HT 0-0'!E513,#REF!,0)),INDEX(#REF!,MATCH('HT 0-0'!E513,#REF!,0)),"ERROR")</f>
        <v/>
      </c>
      <c r="KP513" s="1">
        <f>KN513&amp;" v "&amp;KO513</f>
        <v/>
      </c>
      <c r="KQ513">
        <f>B513&amp;"_"&amp;C513</f>
        <v/>
      </c>
      <c r="KR513" s="1">
        <f>IF((HW513/KK513)&lt;0.335,"G",IF((HW513/KK513)&gt;0.67,"R","A"))</f>
        <v/>
      </c>
      <c r="KS513" s="1">
        <f>IF((HX513/KK513)&lt;0.335,"G",IF((HX513/KK513)&gt;0.67,"R","A"))</f>
        <v/>
      </c>
      <c r="KT513" s="1">
        <f>IF((IH513/KK513)&lt;0.335,"G",IF((IH513/KK513)&gt;0.67,"R","A"))</f>
        <v/>
      </c>
      <c r="KU513" s="1">
        <f>IF((II513/KK513)&lt;0.335,"G",IF((II513/KK513)&gt;0.67,"R","A"))</f>
        <v/>
      </c>
      <c r="KV513" s="1">
        <f>IF((HZ513/KK513)&lt;0.335,"G",IF((HZ513/KK513)&gt;0.67,"R","A"))</f>
        <v/>
      </c>
      <c r="KW513" s="1">
        <f>IF((HY513/KK513)&lt;0.335,"G",IF((HY513/KK513)&gt;0.67,"R","A"))</f>
        <v/>
      </c>
      <c r="KX513" s="1">
        <f>IF((IK513/KK513)&lt;0.335,"G",IF((IK513/KK513)&gt;0.67,"R","A"))</f>
        <v/>
      </c>
      <c r="KY513" s="1">
        <f>IF((IJ513/KK513)&lt;0.335,"G",IF((IJ513/KK513)&gt;0.67,"R","A"))</f>
        <v/>
      </c>
      <c r="KZ513" s="1">
        <f>IF((HQ513/KK513)&lt;0.335,"G",IF((HQ513/KK513)&gt;0.67,"R","A"))</f>
        <v/>
      </c>
      <c r="LA513" s="1">
        <f>IF((IB513/KK513)&lt;0.335,"G",IF((IB513/KK513)&gt;0.67,"R","A"))</f>
        <v/>
      </c>
      <c r="LB513">
        <f>IF(LQ513="0-0",INDEX(Scrape!#REF!,MATCH('HT 0-0'!KP513,Scrape!$B:$B,0)),"")</f>
        <v/>
      </c>
      <c r="LC513">
        <f>IF(LQ513="0-0",INDEX(Scrape!$A:$A,MATCH('HT 0-0'!KP513,Scrape!$B:$B,0)),"")</f>
        <v/>
      </c>
      <c r="LD513">
        <f>IF(LQ513="0-0",INDEX(Scrape!$B:$B,MATCH('HT 0-0'!KP513,Scrape!$B:$B,0)),"")</f>
        <v/>
      </c>
      <c r="LE513">
        <f>IF(LQ513="0-0",INDEX(Scrape!$C:$C,MATCH('HT 0-0'!KP513,Scrape!$B:$B,0)),"")</f>
        <v/>
      </c>
      <c r="LF513">
        <f>IF(LQ513="0-0",INDEX(Scrape!$D:$D,MATCH('HT 0-0'!KP513,Scrape!$B:$B,0)),"")</f>
        <v/>
      </c>
      <c r="LG513">
        <f>IF(LQ513="0-0",INDEX(Scrape!$E:$E,MATCH('HT 0-0'!KP513,Scrape!$B:$B,0)),"")</f>
        <v/>
      </c>
      <c r="LH513">
        <f>IF(LQ513="0-0",INDEX(Scrape!$F:$F,MATCH('HT 0-0'!KP513,Scrape!$B:$B,0)),"")</f>
        <v/>
      </c>
      <c r="LI513">
        <f>IF(LQ513="0-0",INDEX(Scrape!$G:$G,MATCH('HT 0-0'!KP513,Scrape!$B:$B,0)),"")</f>
        <v/>
      </c>
      <c r="LJ513">
        <f>IF(LQ513="0-0",INDEX(Scrape!$H:$H,MATCH('HT 0-0'!KP513,Scrape!$B:$B,0)),"")</f>
        <v/>
      </c>
      <c r="LK513">
        <f>IF(LQ513="0-0",INDEX(Scrape!$I:$I,MATCH('HT 0-0'!KP513,Scrape!$B:$B,0)),"")</f>
        <v/>
      </c>
      <c r="LL513">
        <f>IF(LQ513="0-0",INDEX(Scrape!$J:$J,MATCH('HT 0-0'!KP513,Scrape!$B:$B,0)),"")</f>
        <v/>
      </c>
      <c r="LM513">
        <f>IF(LQ513="0-0",INDEX(Scrape!$K:$K,MATCH('HT 0-0'!KP513,Scrape!$B:$B,0)),"")</f>
        <v/>
      </c>
      <c r="LN513">
        <f>IF(LQ513="0-0",INDEX(Scrape!$L:$L,MATCH('HT 0-0'!KP513,Scrape!$B:$B,0)),"")</f>
        <v/>
      </c>
      <c r="LO513">
        <f>IF(LQ513="0-0",INDEX(Scrape!$M:$M,MATCH('HT 0-0'!KP513,Scrape!$B:$B,0)),"")</f>
        <v/>
      </c>
      <c r="LP513">
        <f>IF(LQ513="0-0",INDEX(Scrape!$N:$N,MATCH('HT 0-0'!KP513,Scrape!$B:$B,0)),"")</f>
        <v/>
      </c>
      <c r="LQ513">
        <f>INDEX(Scrape!$O:$O,MATCH('HT 0-0'!KP513,Scrape!$B:$B,0))</f>
        <v/>
      </c>
      <c r="LR513">
        <f>(1/LJ513)+(1/LI513)+(1/LH513)</f>
        <v/>
      </c>
      <c r="LS513">
        <f>(1/LG513)+(1/LF513)+(1/LE513)</f>
        <v/>
      </c>
      <c r="LT513" s="8">
        <f>IF(INDEX(#REF!,MATCH(KQ513,#REF!,0))=INDEX(#REF!,MATCH(KQ513,#REF!,0)),INDEX(#REF!,MATCH(KQ513,#REF!,0)),"ERROR")</f>
        <v/>
      </c>
      <c r="LU513" s="4">
        <f>IF(KR513="G",2,IF(KR513="R",0.5,IF(KR513="A",1)))</f>
        <v/>
      </c>
      <c r="LV513" s="4">
        <f>IF(KS513="G",0.5,IF(KS513="R",2,IF(KS513="A",1)))</f>
        <v/>
      </c>
      <c r="LW513" s="4">
        <f>IF(KT513="G",2,IF(KT513="R",0.5,IF(KT513="A",1)))</f>
        <v/>
      </c>
      <c r="LX513" s="4">
        <f>IF(KU513="G",0.5,IF(KU513="R",2,IF(KU513="A",1)))</f>
        <v/>
      </c>
      <c r="LY513" s="7">
        <f>(LK513*(LU513+LX513)+(LL513*(LU513+LX513)))</f>
        <v/>
      </c>
      <c r="LZ513" s="7">
        <f>(LN513*(LV513+LW513)+(LO513*(LV513+LW513)))</f>
        <v/>
      </c>
      <c r="MA513" s="11">
        <f>LY513-LZ513</f>
        <v/>
      </c>
      <c r="MB513" s="5">
        <f>MA513+2</f>
        <v/>
      </c>
      <c r="MC513" s="6">
        <f>MA513-2</f>
        <v/>
      </c>
      <c r="MD513" s="4">
        <f>LE513</f>
        <v/>
      </c>
      <c r="ME513" s="9">
        <f>IF(MD513=0,1000,MD513+0.75)</f>
        <v/>
      </c>
      <c r="MF513" s="10">
        <f>IF(MD513=0,0,MD513-0.75)</f>
        <v/>
      </c>
      <c r="MG513" s="4">
        <f>((LM513*(LU513+LX513))-((LP513*(LV513+LW513))))</f>
        <v/>
      </c>
      <c r="MH513" s="9">
        <f>MG513*1.2</f>
        <v/>
      </c>
      <c r="MI513" s="10">
        <f>MG513*0.8</f>
        <v/>
      </c>
      <c r="MJ513">
        <f>IFERROR(OT513,"")</f>
        <v/>
      </c>
      <c r="MK513">
        <f>IFERROR(OU513,"")</f>
        <v/>
      </c>
      <c r="ML513">
        <f>IFERROR(OV513,"")</f>
        <v/>
      </c>
      <c r="MM513">
        <f>IFERROR(OW513,"")</f>
        <v/>
      </c>
      <c r="MN513">
        <f>IFERROR(OX513,"")</f>
        <v/>
      </c>
      <c r="MO513">
        <f>IFERROR(OY513,"")</f>
        <v/>
      </c>
      <c r="MP513" s="1">
        <f>COUNTIFS(#REF!,LT513,#REF!,1,#REF!,"&gt;="&amp;MC513,#REF!,"&lt;="&amp;MB513,#REF!,"&lt;="&amp;ME513,#REF!,"&gt;="&amp;MF513,#REF!,"="&amp;KV513,#REF!,"="&amp;KX513)</f>
        <v/>
      </c>
      <c r="MQ513" s="1">
        <f>COUNTIFS(#REF!,LT513,#REF!,0,#REF!,"&gt;="&amp;MC513,#REF!,"&lt;="&amp;MB513,#REF!,"&lt;="&amp;ME513,#REF!,"&gt;="&amp;MF513,#REF!,"="&amp;KV513,#REF!,"="&amp;KX513)</f>
        <v/>
      </c>
      <c r="MR513" s="1">
        <f>COUNTIFS(#REF!,LT513,#REF!,1,#REF!,"&gt;="&amp;MC513,#REF!,"&lt;="&amp;MB513,#REF!,"&lt;="&amp;ME513,#REF!,"&gt;="&amp;MF513,#REF!,"="&amp;KW513,#REF!,"="&amp;KY513)</f>
        <v/>
      </c>
      <c r="MS513" s="1">
        <f>COUNTIFS(#REF!,LT513,#REF!,0,#REF!,"&gt;="&amp;MC513,#REF!,"&lt;="&amp;MB513,#REF!,"&lt;="&amp;ME513,#REF!,"&gt;="&amp;MF513,#REF!,"="&amp;KW513,#REF!,"="&amp;KY513)</f>
        <v/>
      </c>
      <c r="MT513" s="1">
        <f>COUNTIFS(#REF!,LT513,#REF!,1,#REF!,"&gt;="&amp;MI513,#REF!,"&lt;="&amp;MH513,#REF!,"&lt;="&amp;ME513,#REF!,"&gt;="&amp;MF513)</f>
        <v/>
      </c>
      <c r="MU513" s="1">
        <f>COUNTIFS(#REF!,LT513,#REF!,0,#REF!,"&gt;="&amp;MI513,#REF!,"&lt;="&amp;MH513,#REF!,"&lt;="&amp;ME513,#REF!,"&gt;="&amp;MF513)</f>
        <v/>
      </c>
      <c r="MV513" s="1">
        <f>COUNTIFS(#REF!,LT513,#REF!,1,#REF!,"&gt;="&amp;MI513,#REF!,"&lt;="&amp;MH513,#REF!,"="&amp;KZ513,#REF!,"="&amp;LA513,#REF!,"&lt;="&amp;ME513,#REF!,"&gt;="&amp;MF513)</f>
        <v/>
      </c>
      <c r="MW513" s="1">
        <f>COUNTIFS(#REF!,LT513,#REF!,0,#REF!,"&gt;="&amp;MI513,#REF!,"&lt;="&amp;MH513,#REF!,"="&amp;KZ513,#REF!,"="&amp;LA513,#REF!,"&lt;="&amp;ME513,#REF!,"&gt;="&amp;MF513)</f>
        <v/>
      </c>
      <c r="MX513" s="1">
        <f>COUNTIFS(#REF!,LT513,#REF!,1,#REF!,"&gt;="&amp;MC513,#REF!,"&lt;="&amp;MB513,#REF!,"&lt;="&amp;ME513,#REF!,"&gt;="&amp;MF513)</f>
        <v/>
      </c>
      <c r="MY513" s="1">
        <f>COUNTIFS(#REF!,LT513,#REF!,0,#REF!,"&gt;="&amp;MC513,#REF!,"&lt;="&amp;MB513,#REF!,"&lt;="&amp;ME513,#REF!,"&gt;="&amp;MF513)</f>
        <v/>
      </c>
      <c r="MZ513" s="1">
        <f>COUNTIFS(#REF!,LT513,#REF!,1,#REF!,"&lt;="&amp;ME513,#REF!,"&gt;="&amp;MF513,#REF!,"="&amp;KV513,#REF!,"="&amp;KX513)</f>
        <v/>
      </c>
      <c r="NA513" s="1">
        <f>COUNTIFS(#REF!,LT513,#REF!,0,#REF!,"&lt;="&amp;ME513,#REF!,"&gt;="&amp;MF513,#REF!,"="&amp;KV513,#REF!,"="&amp;KX513)</f>
        <v/>
      </c>
      <c r="NB513" s="1">
        <f>COUNTIFS(#REF!,LT513,#REF!,1,#REF!,"&lt;="&amp;ME513,#REF!,"&gt;="&amp;MF513,#REF!,"="&amp;KW513,#REF!,"="&amp;KY513)</f>
        <v/>
      </c>
      <c r="NC513" s="1">
        <f>COUNTIFS(#REF!,LT513,#REF!,0,#REF!,"&lt;="&amp;ME513,#REF!,"&gt;="&amp;MF513,#REF!,"="&amp;KW513,#REF!,"="&amp;KY513)</f>
        <v/>
      </c>
      <c r="ND513" s="1">
        <f>COUNTIFS(#REF!,LT513,#REF!,1,#REF!,"&gt;="&amp;MC513,#REF!,"&lt;="&amp;MB513,#REF!,"&lt;="&amp;ME513,#REF!,"&gt;="&amp;MF513,#REF!,"="&amp;KV513,#REF!,"="&amp;KX513)</f>
        <v/>
      </c>
      <c r="NE513" s="1">
        <f>COUNTIFS(#REF!,LT513,#REF!,0,#REF!,"&gt;="&amp;MC513,#REF!,"&lt;="&amp;MB513,#REF!,"&lt;="&amp;ME513,#REF!,"&gt;="&amp;MF513,#REF!,"="&amp;KV513,#REF!,"="&amp;KX513)</f>
        <v/>
      </c>
      <c r="NF513" s="1">
        <f>COUNTIFS(#REF!,LT513,#REF!,1,#REF!,"&gt;="&amp;MC513,#REF!,"&lt;="&amp;MB513,#REF!,"&lt;="&amp;ME513,#REF!,"&gt;="&amp;MF513,#REF!,"="&amp;KW513,#REF!,"="&amp;KY513)</f>
        <v/>
      </c>
      <c r="NG513" s="1">
        <f>COUNTIFS(#REF!,LT513,#REF!,0,#REF!,"&gt;="&amp;MC513,#REF!,"&lt;="&amp;MB513,#REF!,"&lt;="&amp;ME513,#REF!,"&gt;="&amp;MF513,#REF!,"="&amp;KW513,#REF!,"="&amp;KY513)</f>
        <v/>
      </c>
      <c r="NH513" s="1">
        <f>COUNTIFS(#REF!,LT513,#REF!,1,#REF!,"&gt;="&amp;MC513,#REF!,"&lt;="&amp;MB513,#REF!,"&lt;="&amp;ME513,#REF!,"&gt;="&amp;MF513,#REF!,"="&amp;KZ513,#REF!,"="&amp;LA513)</f>
        <v/>
      </c>
      <c r="NI513" s="1">
        <f>COUNTIFS(#REF!,LT513,#REF!,0,#REF!,"&gt;="&amp;MC513,#REF!,"&lt;="&amp;MB513,#REF!,"&lt;="&amp;ME513,#REF!,"&gt;="&amp;MF513,#REF!,"="&amp;KZ513,#REF!,"="&amp;LA513)</f>
        <v/>
      </c>
      <c r="NJ513" s="1">
        <f>COUNTIFS(#REF!,LT513,#REF!,1,#REF!,"&gt;="&amp;MI513,#REF!,"&lt;="&amp;MH513,#REF!,"&lt;="&amp;ME513,#REF!,"&gt;="&amp;MF513)</f>
        <v/>
      </c>
      <c r="NK513" s="1">
        <f>COUNTIFS(#REF!,LT513,#REF!,0,#REF!,"&gt;="&amp;MI513,#REF!,"&lt;="&amp;MH513,#REF!,"&lt;="&amp;ME513,#REF!,"&gt;="&amp;MF513)</f>
        <v/>
      </c>
      <c r="NL513" s="1">
        <f>COUNTIFS(#REF!,LT513,#REF!,1,#REF!,"&gt;="&amp;MI513,#REF!,"&lt;="&amp;MH513,#REF!,"="&amp;KZ513,#REF!,"="&amp;LA513,#REF!,"&lt;="&amp;ME513,#REF!,"&gt;="&amp;MF513)</f>
        <v/>
      </c>
      <c r="NM513" s="1">
        <f>COUNTIFS(#REF!,LT513,#REF!,0,#REF!,"&gt;="&amp;MI513,#REF!,"&lt;="&amp;MH513,#REF!,"="&amp;KZ513,#REF!,"="&amp;LA513,#REF!,"&lt;="&amp;ME513,#REF!,"&gt;="&amp;MF513)</f>
        <v/>
      </c>
      <c r="NN513" s="1">
        <f>COUNTIFS(#REF!,LT513,#REF!,1,#REF!,"&gt;="&amp;MC513,#REF!,"&lt;="&amp;MB513,#REF!,"&lt;="&amp;ME513,#REF!,"&gt;="&amp;MF513)</f>
        <v/>
      </c>
      <c r="NO513" s="1">
        <f>COUNTIFS(#REF!,LT513,#REF!,0,#REF!,"&gt;="&amp;MC513,#REF!,"&lt;="&amp;MB513,#REF!,"&lt;="&amp;ME513,#REF!,"&gt;="&amp;MF513)</f>
        <v/>
      </c>
      <c r="NP513" s="1">
        <f>COUNTIFS(#REF!,LT513,#REF!,1,#REF!,"&lt;="&amp;ME513,#REF!,"&gt;="&amp;MF513,#REF!,"="&amp;KV513,#REF!,"="&amp;KX513)</f>
        <v/>
      </c>
      <c r="NQ513" s="1">
        <f>COUNTIFS(#REF!,LT513,#REF!,0,#REF!,"&lt;="&amp;ME513,#REF!,"&gt;="&amp;MF513,#REF!,"="&amp;KV513,#REF!,"="&amp;KX513)</f>
        <v/>
      </c>
      <c r="NR513" s="1">
        <f>COUNTIFS(#REF!,LT513,#REF!,1,#REF!,"&lt;="&amp;ME513,#REF!,"&gt;="&amp;MF513,#REF!,"="&amp;KW513,#REF!,"="&amp;KY513)</f>
        <v/>
      </c>
      <c r="NS513" s="1">
        <f>COUNTIFS(#REF!,LT513,#REF!,0,#REF!,"&lt;="&amp;ME513,#REF!,"&gt;="&amp;MF513,#REF!,"="&amp;KW513,#REF!,"="&amp;KY513)</f>
        <v/>
      </c>
      <c r="NT513" s="1">
        <f>MP513+MR513+MT513+MV513+MX513+MZ513+NB513</f>
        <v/>
      </c>
      <c r="NU513" s="1">
        <f>MQ513+MS513+MU513+MW513+MY513+NA513+NC513</f>
        <v/>
      </c>
      <c r="NV513" s="1">
        <f>NT513+NU513</f>
        <v/>
      </c>
      <c r="NW513" s="33">
        <f>NT513/(NT513+NU513)</f>
        <v/>
      </c>
      <c r="NX513" s="3">
        <f>1/NW513</f>
        <v/>
      </c>
      <c r="NY513" s="1">
        <f>LH513</f>
        <v/>
      </c>
      <c r="NZ513" s="79">
        <f>(NW513*((NY513-1)*0.98))-((1-NW513)*1)</f>
        <v/>
      </c>
      <c r="OA513" s="34">
        <f>IF(LR513&lt;0.9,0,IF(AND(LR513&gt;1.1),0,1))</f>
        <v/>
      </c>
      <c r="OB513" s="34">
        <f>IF(LS513&lt;0.9,0,IF(AND(LS513&gt;1.1),0,1))</f>
        <v/>
      </c>
      <c r="OC513" s="32">
        <f>IF(NV513&gt;99,1,0)</f>
        <v/>
      </c>
      <c r="OD513" s="32">
        <f>IF(NZ513&gt;0.0799,1,0)</f>
        <v/>
      </c>
      <c r="OE513" s="32">
        <f>IF(NZ513&gt;OM513,1,0)</f>
        <v/>
      </c>
      <c r="OF513" s="32">
        <f>OC513+OD513+OE513+OA513+OB513</f>
        <v/>
      </c>
      <c r="OG513" s="1">
        <f>ND513+NF513+NH513+NJ513+NL513+NN513+NP513+NR513</f>
        <v/>
      </c>
      <c r="OH513" s="1">
        <f>NE513+NG513+NI513+NK513+NM513+NO513+NQ513+NS513</f>
        <v/>
      </c>
      <c r="OI513" s="1">
        <f>OG513+OH513</f>
        <v/>
      </c>
      <c r="OJ513" s="33">
        <f>OG513/(OG513+OH513)</f>
        <v/>
      </c>
      <c r="OK513" s="3">
        <f>1/OJ513</f>
        <v/>
      </c>
      <c r="OL513" s="1">
        <f>LI513</f>
        <v/>
      </c>
      <c r="OM513" s="79">
        <f>(OJ513*((OL513-1)*0.98))-((1-OJ513)*1)</f>
        <v/>
      </c>
      <c r="ON513" s="34">
        <f>IF(LR513&lt;0.9,0,IF(AND(LR513&gt;1.1),0,1))</f>
        <v/>
      </c>
      <c r="OO513" s="34">
        <f>IF(LS513&lt;0.9,0,IF(AND(LS513&gt;1.1),0,1))</f>
        <v/>
      </c>
      <c r="OP513" s="32">
        <f>IF(OI513&gt;99,1,0)</f>
        <v/>
      </c>
      <c r="OQ513" s="32">
        <f>IF(OM513&gt;0.0799,1,0)</f>
        <v/>
      </c>
      <c r="OR513" s="32">
        <f>IF(OM513&gt;OZ513,1,0)</f>
        <v/>
      </c>
      <c r="OS513" s="32">
        <f>OP513+OQ513+OR513+ON513+OO513</f>
        <v/>
      </c>
      <c r="OT513">
        <f>IF(OF513=5,"BackHome0-0",IF(AND(OS513=5),"BackAway0-0",""))</f>
        <v/>
      </c>
      <c r="OU513">
        <f>IF(OF513=5,KN513,IF(AND(OS513=5),KO513,""))</f>
        <v/>
      </c>
      <c r="OV513">
        <f>IF(OF513=5,"Match Odds",IF(AND(OS513=5),"Match Odds",""))</f>
        <v/>
      </c>
      <c r="OW513">
        <f>IF(OF513=5,KP513,IF(AND(OS513=5),KP513,""))</f>
        <v/>
      </c>
      <c r="OX513">
        <f>IF(OF513=5,"MATCH_ODDS",IF(AND(OS513=5),"MATCH_ODDS",""))</f>
        <v/>
      </c>
      <c r="OY513">
        <f>IF(OF513=5,"BACK",IF(AND(OS513=5),"BACK",""))</f>
        <v/>
      </c>
    </row>
    <row r="514" ht="16.5" customHeight="1" thickBot="1" thickTop="1">
      <c r="A514" s="2" t="n"/>
      <c r="KN514" s="1">
        <f>IF(INDEX(#REF!,MATCH('HT 0-0'!D514,#REF!,0))=INDEX(#REF!,MATCH('HT 0-0'!D514,#REF!,0)),INDEX(#REF!,MATCH('HT 0-0'!D514,#REF!,0)),"ERROR")</f>
        <v/>
      </c>
      <c r="KO514" s="1">
        <f>IF(INDEX(#REF!,MATCH('HT 0-0'!E514,#REF!,0))=INDEX(#REF!,MATCH('HT 0-0'!E514,#REF!,0)),INDEX(#REF!,MATCH('HT 0-0'!E514,#REF!,0)),"ERROR")</f>
        <v/>
      </c>
      <c r="KP514" s="1">
        <f>KN514&amp;" v "&amp;KO514</f>
        <v/>
      </c>
      <c r="KQ514">
        <f>B514&amp;"_"&amp;C514</f>
        <v/>
      </c>
      <c r="KR514" s="1">
        <f>IF((HW514/KK514)&lt;0.335,"G",IF((HW514/KK514)&gt;0.67,"R","A"))</f>
        <v/>
      </c>
      <c r="KS514" s="1">
        <f>IF((HX514/KK514)&lt;0.335,"G",IF((HX514/KK514)&gt;0.67,"R","A"))</f>
        <v/>
      </c>
      <c r="KT514" s="1">
        <f>IF((IH514/KK514)&lt;0.335,"G",IF((IH514/KK514)&gt;0.67,"R","A"))</f>
        <v/>
      </c>
      <c r="KU514" s="1">
        <f>IF((II514/KK514)&lt;0.335,"G",IF((II514/KK514)&gt;0.67,"R","A"))</f>
        <v/>
      </c>
      <c r="KV514" s="1">
        <f>IF((HZ514/KK514)&lt;0.335,"G",IF((HZ514/KK514)&gt;0.67,"R","A"))</f>
        <v/>
      </c>
      <c r="KW514" s="1">
        <f>IF((HY514/KK514)&lt;0.335,"G",IF((HY514/KK514)&gt;0.67,"R","A"))</f>
        <v/>
      </c>
      <c r="KX514" s="1">
        <f>IF((IK514/KK514)&lt;0.335,"G",IF((IK514/KK514)&gt;0.67,"R","A"))</f>
        <v/>
      </c>
      <c r="KY514" s="1">
        <f>IF((IJ514/KK514)&lt;0.335,"G",IF((IJ514/KK514)&gt;0.67,"R","A"))</f>
        <v/>
      </c>
      <c r="KZ514" s="1">
        <f>IF((HQ514/KK514)&lt;0.335,"G",IF((HQ514/KK514)&gt;0.67,"R","A"))</f>
        <v/>
      </c>
      <c r="LA514" s="1">
        <f>IF((IB514/KK514)&lt;0.335,"G",IF((IB514/KK514)&gt;0.67,"R","A"))</f>
        <v/>
      </c>
      <c r="LB514">
        <f>IF(LQ514="0-0",INDEX(Scrape!#REF!,MATCH('HT 0-0'!KP514,Scrape!$B:$B,0)),"")</f>
        <v/>
      </c>
      <c r="LC514">
        <f>IF(LQ514="0-0",INDEX(Scrape!$A:$A,MATCH('HT 0-0'!KP514,Scrape!$B:$B,0)),"")</f>
        <v/>
      </c>
      <c r="LD514">
        <f>IF(LQ514="0-0",INDEX(Scrape!$B:$B,MATCH('HT 0-0'!KP514,Scrape!$B:$B,0)),"")</f>
        <v/>
      </c>
      <c r="LE514">
        <f>IF(LQ514="0-0",INDEX(Scrape!$C:$C,MATCH('HT 0-0'!KP514,Scrape!$B:$B,0)),"")</f>
        <v/>
      </c>
      <c r="LF514">
        <f>IF(LQ514="0-0",INDEX(Scrape!$D:$D,MATCH('HT 0-0'!KP514,Scrape!$B:$B,0)),"")</f>
        <v/>
      </c>
      <c r="LG514">
        <f>IF(LQ514="0-0",INDEX(Scrape!$E:$E,MATCH('HT 0-0'!KP514,Scrape!$B:$B,0)),"")</f>
        <v/>
      </c>
      <c r="LH514">
        <f>IF(LQ514="0-0",INDEX(Scrape!$F:$F,MATCH('HT 0-0'!KP514,Scrape!$B:$B,0)),"")</f>
        <v/>
      </c>
      <c r="LI514">
        <f>IF(LQ514="0-0",INDEX(Scrape!$G:$G,MATCH('HT 0-0'!KP514,Scrape!$B:$B,0)),"")</f>
        <v/>
      </c>
      <c r="LJ514">
        <f>IF(LQ514="0-0",INDEX(Scrape!$H:$H,MATCH('HT 0-0'!KP514,Scrape!$B:$B,0)),"")</f>
        <v/>
      </c>
      <c r="LK514">
        <f>IF(LQ514="0-0",INDEX(Scrape!$I:$I,MATCH('HT 0-0'!KP514,Scrape!$B:$B,0)),"")</f>
        <v/>
      </c>
      <c r="LL514">
        <f>IF(LQ514="0-0",INDEX(Scrape!$J:$J,MATCH('HT 0-0'!KP514,Scrape!$B:$B,0)),"")</f>
        <v/>
      </c>
      <c r="LM514">
        <f>IF(LQ514="0-0",INDEX(Scrape!$K:$K,MATCH('HT 0-0'!KP514,Scrape!$B:$B,0)),"")</f>
        <v/>
      </c>
      <c r="LN514">
        <f>IF(LQ514="0-0",INDEX(Scrape!$L:$L,MATCH('HT 0-0'!KP514,Scrape!$B:$B,0)),"")</f>
        <v/>
      </c>
      <c r="LO514">
        <f>IF(LQ514="0-0",INDEX(Scrape!$M:$M,MATCH('HT 0-0'!KP514,Scrape!$B:$B,0)),"")</f>
        <v/>
      </c>
      <c r="LP514">
        <f>IF(LQ514="0-0",INDEX(Scrape!$N:$N,MATCH('HT 0-0'!KP514,Scrape!$B:$B,0)),"")</f>
        <v/>
      </c>
      <c r="LQ514">
        <f>INDEX(Scrape!$O:$O,MATCH('HT 0-0'!KP514,Scrape!$B:$B,0))</f>
        <v/>
      </c>
      <c r="LR514">
        <f>(1/LJ514)+(1/LI514)+(1/LH514)</f>
        <v/>
      </c>
      <c r="LS514">
        <f>(1/LG514)+(1/LF514)+(1/LE514)</f>
        <v/>
      </c>
      <c r="LT514" s="8">
        <f>IF(INDEX(#REF!,MATCH(KQ514,#REF!,0))=INDEX(#REF!,MATCH(KQ514,#REF!,0)),INDEX(#REF!,MATCH(KQ514,#REF!,0)),"ERROR")</f>
        <v/>
      </c>
      <c r="LU514" s="4">
        <f>IF(KR514="G",2,IF(KR514="R",0.5,IF(KR514="A",1)))</f>
        <v/>
      </c>
      <c r="LV514" s="4">
        <f>IF(KS514="G",0.5,IF(KS514="R",2,IF(KS514="A",1)))</f>
        <v/>
      </c>
      <c r="LW514" s="4">
        <f>IF(KT514="G",2,IF(KT514="R",0.5,IF(KT514="A",1)))</f>
        <v/>
      </c>
      <c r="LX514" s="4">
        <f>IF(KU514="G",0.5,IF(KU514="R",2,IF(KU514="A",1)))</f>
        <v/>
      </c>
      <c r="LY514" s="7">
        <f>(LK514*(LU514+LX514)+(LL514*(LU514+LX514)))</f>
        <v/>
      </c>
      <c r="LZ514" s="7">
        <f>(LN514*(LV514+LW514)+(LO514*(LV514+LW514)))</f>
        <v/>
      </c>
      <c r="MA514" s="11">
        <f>LY514-LZ514</f>
        <v/>
      </c>
      <c r="MB514" s="5">
        <f>MA514+2</f>
        <v/>
      </c>
      <c r="MC514" s="6">
        <f>MA514-2</f>
        <v/>
      </c>
      <c r="MD514" s="4">
        <f>LE514</f>
        <v/>
      </c>
      <c r="ME514" s="9">
        <f>IF(MD514=0,1000,MD514+0.75)</f>
        <v/>
      </c>
      <c r="MF514" s="10">
        <f>IF(MD514=0,0,MD514-0.75)</f>
        <v/>
      </c>
      <c r="MG514" s="4">
        <f>((LM514*(LU514+LX514))-((LP514*(LV514+LW514))))</f>
        <v/>
      </c>
      <c r="MH514" s="9">
        <f>MG514*1.2</f>
        <v/>
      </c>
      <c r="MI514" s="10">
        <f>MG514*0.8</f>
        <v/>
      </c>
      <c r="MJ514">
        <f>IFERROR(OT514,"")</f>
        <v/>
      </c>
      <c r="MK514">
        <f>IFERROR(OU514,"")</f>
        <v/>
      </c>
      <c r="ML514">
        <f>IFERROR(OV514,"")</f>
        <v/>
      </c>
      <c r="MM514">
        <f>IFERROR(OW514,"")</f>
        <v/>
      </c>
      <c r="MN514">
        <f>IFERROR(OX514,"")</f>
        <v/>
      </c>
      <c r="MO514">
        <f>IFERROR(OY514,"")</f>
        <v/>
      </c>
      <c r="MP514" s="1">
        <f>COUNTIFS(#REF!,LT514,#REF!,1,#REF!,"&gt;="&amp;MC514,#REF!,"&lt;="&amp;MB514,#REF!,"&lt;="&amp;ME514,#REF!,"&gt;="&amp;MF514,#REF!,"="&amp;KV514,#REF!,"="&amp;KX514)</f>
        <v/>
      </c>
      <c r="MQ514" s="1">
        <f>COUNTIFS(#REF!,LT514,#REF!,0,#REF!,"&gt;="&amp;MC514,#REF!,"&lt;="&amp;MB514,#REF!,"&lt;="&amp;ME514,#REF!,"&gt;="&amp;MF514,#REF!,"="&amp;KV514,#REF!,"="&amp;KX514)</f>
        <v/>
      </c>
      <c r="MR514" s="1">
        <f>COUNTIFS(#REF!,LT514,#REF!,1,#REF!,"&gt;="&amp;MC514,#REF!,"&lt;="&amp;MB514,#REF!,"&lt;="&amp;ME514,#REF!,"&gt;="&amp;MF514,#REF!,"="&amp;KW514,#REF!,"="&amp;KY514)</f>
        <v/>
      </c>
      <c r="MS514" s="1">
        <f>COUNTIFS(#REF!,LT514,#REF!,0,#REF!,"&gt;="&amp;MC514,#REF!,"&lt;="&amp;MB514,#REF!,"&lt;="&amp;ME514,#REF!,"&gt;="&amp;MF514,#REF!,"="&amp;KW514,#REF!,"="&amp;KY514)</f>
        <v/>
      </c>
      <c r="MT514" s="1">
        <f>COUNTIFS(#REF!,LT514,#REF!,1,#REF!,"&gt;="&amp;MI514,#REF!,"&lt;="&amp;MH514,#REF!,"&lt;="&amp;ME514,#REF!,"&gt;="&amp;MF514)</f>
        <v/>
      </c>
      <c r="MU514" s="1">
        <f>COUNTIFS(#REF!,LT514,#REF!,0,#REF!,"&gt;="&amp;MI514,#REF!,"&lt;="&amp;MH514,#REF!,"&lt;="&amp;ME514,#REF!,"&gt;="&amp;MF514)</f>
        <v/>
      </c>
      <c r="MV514" s="1">
        <f>COUNTIFS(#REF!,LT514,#REF!,1,#REF!,"&gt;="&amp;MI514,#REF!,"&lt;="&amp;MH514,#REF!,"="&amp;KZ514,#REF!,"="&amp;LA514,#REF!,"&lt;="&amp;ME514,#REF!,"&gt;="&amp;MF514)</f>
        <v/>
      </c>
      <c r="MW514" s="1">
        <f>COUNTIFS(#REF!,LT514,#REF!,0,#REF!,"&gt;="&amp;MI514,#REF!,"&lt;="&amp;MH514,#REF!,"="&amp;KZ514,#REF!,"="&amp;LA514,#REF!,"&lt;="&amp;ME514,#REF!,"&gt;="&amp;MF514)</f>
        <v/>
      </c>
      <c r="MX514" s="1">
        <f>COUNTIFS(#REF!,LT514,#REF!,1,#REF!,"&gt;="&amp;MC514,#REF!,"&lt;="&amp;MB514,#REF!,"&lt;="&amp;ME514,#REF!,"&gt;="&amp;MF514)</f>
        <v/>
      </c>
      <c r="MY514" s="1">
        <f>COUNTIFS(#REF!,LT514,#REF!,0,#REF!,"&gt;="&amp;MC514,#REF!,"&lt;="&amp;MB514,#REF!,"&lt;="&amp;ME514,#REF!,"&gt;="&amp;MF514)</f>
        <v/>
      </c>
      <c r="MZ514" s="1">
        <f>COUNTIFS(#REF!,LT514,#REF!,1,#REF!,"&lt;="&amp;ME514,#REF!,"&gt;="&amp;MF514,#REF!,"="&amp;KV514,#REF!,"="&amp;KX514)</f>
        <v/>
      </c>
      <c r="NA514" s="1">
        <f>COUNTIFS(#REF!,LT514,#REF!,0,#REF!,"&lt;="&amp;ME514,#REF!,"&gt;="&amp;MF514,#REF!,"="&amp;KV514,#REF!,"="&amp;KX514)</f>
        <v/>
      </c>
      <c r="NB514" s="1">
        <f>COUNTIFS(#REF!,LT514,#REF!,1,#REF!,"&lt;="&amp;ME514,#REF!,"&gt;="&amp;MF514,#REF!,"="&amp;KW514,#REF!,"="&amp;KY514)</f>
        <v/>
      </c>
      <c r="NC514" s="1">
        <f>COUNTIFS(#REF!,LT514,#REF!,0,#REF!,"&lt;="&amp;ME514,#REF!,"&gt;="&amp;MF514,#REF!,"="&amp;KW514,#REF!,"="&amp;KY514)</f>
        <v/>
      </c>
      <c r="ND514" s="1">
        <f>COUNTIFS(#REF!,LT514,#REF!,1,#REF!,"&gt;="&amp;MC514,#REF!,"&lt;="&amp;MB514,#REF!,"&lt;="&amp;ME514,#REF!,"&gt;="&amp;MF514,#REF!,"="&amp;KV514,#REF!,"="&amp;KX514)</f>
        <v/>
      </c>
      <c r="NE514" s="1">
        <f>COUNTIFS(#REF!,LT514,#REF!,0,#REF!,"&gt;="&amp;MC514,#REF!,"&lt;="&amp;MB514,#REF!,"&lt;="&amp;ME514,#REF!,"&gt;="&amp;MF514,#REF!,"="&amp;KV514,#REF!,"="&amp;KX514)</f>
        <v/>
      </c>
      <c r="NF514" s="1">
        <f>COUNTIFS(#REF!,LT514,#REF!,1,#REF!,"&gt;="&amp;MC514,#REF!,"&lt;="&amp;MB514,#REF!,"&lt;="&amp;ME514,#REF!,"&gt;="&amp;MF514,#REF!,"="&amp;KW514,#REF!,"="&amp;KY514)</f>
        <v/>
      </c>
      <c r="NG514" s="1">
        <f>COUNTIFS(#REF!,LT514,#REF!,0,#REF!,"&gt;="&amp;MC514,#REF!,"&lt;="&amp;MB514,#REF!,"&lt;="&amp;ME514,#REF!,"&gt;="&amp;MF514,#REF!,"="&amp;KW514,#REF!,"="&amp;KY514)</f>
        <v/>
      </c>
      <c r="NH514" s="1">
        <f>COUNTIFS(#REF!,LT514,#REF!,1,#REF!,"&gt;="&amp;MC514,#REF!,"&lt;="&amp;MB514,#REF!,"&lt;="&amp;ME514,#REF!,"&gt;="&amp;MF514,#REF!,"="&amp;KZ514,#REF!,"="&amp;LA514)</f>
        <v/>
      </c>
      <c r="NI514" s="1">
        <f>COUNTIFS(#REF!,LT514,#REF!,0,#REF!,"&gt;="&amp;MC514,#REF!,"&lt;="&amp;MB514,#REF!,"&lt;="&amp;ME514,#REF!,"&gt;="&amp;MF514,#REF!,"="&amp;KZ514,#REF!,"="&amp;LA514)</f>
        <v/>
      </c>
      <c r="NJ514" s="1">
        <f>COUNTIFS(#REF!,LT514,#REF!,1,#REF!,"&gt;="&amp;MI514,#REF!,"&lt;="&amp;MH514,#REF!,"&lt;="&amp;ME514,#REF!,"&gt;="&amp;MF514)</f>
        <v/>
      </c>
      <c r="NK514" s="1">
        <f>COUNTIFS(#REF!,LT514,#REF!,0,#REF!,"&gt;="&amp;MI514,#REF!,"&lt;="&amp;MH514,#REF!,"&lt;="&amp;ME514,#REF!,"&gt;="&amp;MF514)</f>
        <v/>
      </c>
      <c r="NL514" s="1">
        <f>COUNTIFS(#REF!,LT514,#REF!,1,#REF!,"&gt;="&amp;MI514,#REF!,"&lt;="&amp;MH514,#REF!,"="&amp;KZ514,#REF!,"="&amp;LA514,#REF!,"&lt;="&amp;ME514,#REF!,"&gt;="&amp;MF514)</f>
        <v/>
      </c>
      <c r="NM514" s="1">
        <f>COUNTIFS(#REF!,LT514,#REF!,0,#REF!,"&gt;="&amp;MI514,#REF!,"&lt;="&amp;MH514,#REF!,"="&amp;KZ514,#REF!,"="&amp;LA514,#REF!,"&lt;="&amp;ME514,#REF!,"&gt;="&amp;MF514)</f>
        <v/>
      </c>
      <c r="NN514" s="1">
        <f>COUNTIFS(#REF!,LT514,#REF!,1,#REF!,"&gt;="&amp;MC514,#REF!,"&lt;="&amp;MB514,#REF!,"&lt;="&amp;ME514,#REF!,"&gt;="&amp;MF514)</f>
        <v/>
      </c>
      <c r="NO514" s="1">
        <f>COUNTIFS(#REF!,LT514,#REF!,0,#REF!,"&gt;="&amp;MC514,#REF!,"&lt;="&amp;MB514,#REF!,"&lt;="&amp;ME514,#REF!,"&gt;="&amp;MF514)</f>
        <v/>
      </c>
      <c r="NP514" s="1">
        <f>COUNTIFS(#REF!,LT514,#REF!,1,#REF!,"&lt;="&amp;ME514,#REF!,"&gt;="&amp;MF514,#REF!,"="&amp;KV514,#REF!,"="&amp;KX514)</f>
        <v/>
      </c>
      <c r="NQ514" s="1">
        <f>COUNTIFS(#REF!,LT514,#REF!,0,#REF!,"&lt;="&amp;ME514,#REF!,"&gt;="&amp;MF514,#REF!,"="&amp;KV514,#REF!,"="&amp;KX514)</f>
        <v/>
      </c>
      <c r="NR514" s="1">
        <f>COUNTIFS(#REF!,LT514,#REF!,1,#REF!,"&lt;="&amp;ME514,#REF!,"&gt;="&amp;MF514,#REF!,"="&amp;KW514,#REF!,"="&amp;KY514)</f>
        <v/>
      </c>
      <c r="NS514" s="1">
        <f>COUNTIFS(#REF!,LT514,#REF!,0,#REF!,"&lt;="&amp;ME514,#REF!,"&gt;="&amp;MF514,#REF!,"="&amp;KW514,#REF!,"="&amp;KY514)</f>
        <v/>
      </c>
      <c r="NT514" s="1">
        <f>MP514+MR514+MT514+MV514+MX514+MZ514+NB514</f>
        <v/>
      </c>
      <c r="NU514" s="1">
        <f>MQ514+MS514+MU514+MW514+MY514+NA514+NC514</f>
        <v/>
      </c>
      <c r="NV514" s="1">
        <f>NT514+NU514</f>
        <v/>
      </c>
      <c r="NW514" s="33">
        <f>NT514/(NT514+NU514)</f>
        <v/>
      </c>
      <c r="NX514" s="3">
        <f>1/NW514</f>
        <v/>
      </c>
      <c r="NY514" s="1">
        <f>LH514</f>
        <v/>
      </c>
      <c r="NZ514" s="79">
        <f>(NW514*((NY514-1)*0.98))-((1-NW514)*1)</f>
        <v/>
      </c>
      <c r="OA514" s="34">
        <f>IF(LR514&lt;0.9,0,IF(AND(LR514&gt;1.1),0,1))</f>
        <v/>
      </c>
      <c r="OB514" s="34">
        <f>IF(LS514&lt;0.9,0,IF(AND(LS514&gt;1.1),0,1))</f>
        <v/>
      </c>
      <c r="OC514" s="32">
        <f>IF(NV514&gt;99,1,0)</f>
        <v/>
      </c>
      <c r="OD514" s="32">
        <f>IF(NZ514&gt;0.0799,1,0)</f>
        <v/>
      </c>
      <c r="OE514" s="32">
        <f>IF(NZ514&gt;OM514,1,0)</f>
        <v/>
      </c>
      <c r="OF514" s="32">
        <f>OC514+OD514+OE514+OA514+OB514</f>
        <v/>
      </c>
      <c r="OG514" s="1">
        <f>ND514+NF514+NH514+NJ514+NL514+NN514+NP514+NR514</f>
        <v/>
      </c>
      <c r="OH514" s="1">
        <f>NE514+NG514+NI514+NK514+NM514+NO514+NQ514+NS514</f>
        <v/>
      </c>
      <c r="OI514" s="1">
        <f>OG514+OH514</f>
        <v/>
      </c>
      <c r="OJ514" s="33">
        <f>OG514/(OG514+OH514)</f>
        <v/>
      </c>
      <c r="OK514" s="3">
        <f>1/OJ514</f>
        <v/>
      </c>
      <c r="OL514" s="1">
        <f>LI514</f>
        <v/>
      </c>
      <c r="OM514" s="79">
        <f>(OJ514*((OL514-1)*0.98))-((1-OJ514)*1)</f>
        <v/>
      </c>
      <c r="ON514" s="34">
        <f>IF(LR514&lt;0.9,0,IF(AND(LR514&gt;1.1),0,1))</f>
        <v/>
      </c>
      <c r="OO514" s="34">
        <f>IF(LS514&lt;0.9,0,IF(AND(LS514&gt;1.1),0,1))</f>
        <v/>
      </c>
      <c r="OP514" s="32">
        <f>IF(OI514&gt;99,1,0)</f>
        <v/>
      </c>
      <c r="OQ514" s="32">
        <f>IF(OM514&gt;0.0799,1,0)</f>
        <v/>
      </c>
      <c r="OR514" s="32">
        <f>IF(OM514&gt;OZ514,1,0)</f>
        <v/>
      </c>
      <c r="OS514" s="32">
        <f>OP514+OQ514+OR514+ON514+OO514</f>
        <v/>
      </c>
      <c r="OT514">
        <f>IF(OF514=5,"BackHome0-0",IF(AND(OS514=5),"BackAway0-0",""))</f>
        <v/>
      </c>
      <c r="OU514">
        <f>IF(OF514=5,KN514,IF(AND(OS514=5),KO514,""))</f>
        <v/>
      </c>
      <c r="OV514">
        <f>IF(OF514=5,"Match Odds",IF(AND(OS514=5),"Match Odds",""))</f>
        <v/>
      </c>
      <c r="OW514">
        <f>IF(OF514=5,KP514,IF(AND(OS514=5),KP514,""))</f>
        <v/>
      </c>
      <c r="OX514">
        <f>IF(OF514=5,"MATCH_ODDS",IF(AND(OS514=5),"MATCH_ODDS",""))</f>
        <v/>
      </c>
      <c r="OY514">
        <f>IF(OF514=5,"BACK",IF(AND(OS514=5),"BACK",""))</f>
        <v/>
      </c>
    </row>
    <row r="515" ht="16.5" customHeight="1" thickBot="1" thickTop="1">
      <c r="A515" s="2" t="n"/>
      <c r="KN515" s="1">
        <f>IF(INDEX(#REF!,MATCH('HT 0-0'!D515,#REF!,0))=INDEX(#REF!,MATCH('HT 0-0'!D515,#REF!,0)),INDEX(#REF!,MATCH('HT 0-0'!D515,#REF!,0)),"ERROR")</f>
        <v/>
      </c>
      <c r="KO515" s="1">
        <f>IF(INDEX(#REF!,MATCH('HT 0-0'!E515,#REF!,0))=INDEX(#REF!,MATCH('HT 0-0'!E515,#REF!,0)),INDEX(#REF!,MATCH('HT 0-0'!E515,#REF!,0)),"ERROR")</f>
        <v/>
      </c>
      <c r="KP515" s="1">
        <f>KN515&amp;" v "&amp;KO515</f>
        <v/>
      </c>
      <c r="KQ515">
        <f>B515&amp;"_"&amp;C515</f>
        <v/>
      </c>
      <c r="KR515" s="1">
        <f>IF((HW515/KK515)&lt;0.335,"G",IF((HW515/KK515)&gt;0.67,"R","A"))</f>
        <v/>
      </c>
      <c r="KS515" s="1">
        <f>IF((HX515/KK515)&lt;0.335,"G",IF((HX515/KK515)&gt;0.67,"R","A"))</f>
        <v/>
      </c>
      <c r="KT515" s="1">
        <f>IF((IH515/KK515)&lt;0.335,"G",IF((IH515/KK515)&gt;0.67,"R","A"))</f>
        <v/>
      </c>
      <c r="KU515" s="1">
        <f>IF((II515/KK515)&lt;0.335,"G",IF((II515/KK515)&gt;0.67,"R","A"))</f>
        <v/>
      </c>
      <c r="KV515" s="1">
        <f>IF((HZ515/KK515)&lt;0.335,"G",IF((HZ515/KK515)&gt;0.67,"R","A"))</f>
        <v/>
      </c>
      <c r="KW515" s="1">
        <f>IF((HY515/KK515)&lt;0.335,"G",IF((HY515/KK515)&gt;0.67,"R","A"))</f>
        <v/>
      </c>
      <c r="KX515" s="1">
        <f>IF((IK515/KK515)&lt;0.335,"G",IF((IK515/KK515)&gt;0.67,"R","A"))</f>
        <v/>
      </c>
      <c r="KY515" s="1">
        <f>IF((IJ515/KK515)&lt;0.335,"G",IF((IJ515/KK515)&gt;0.67,"R","A"))</f>
        <v/>
      </c>
      <c r="KZ515" s="1">
        <f>IF((HQ515/KK515)&lt;0.335,"G",IF((HQ515/KK515)&gt;0.67,"R","A"))</f>
        <v/>
      </c>
      <c r="LA515" s="1">
        <f>IF((IB515/KK515)&lt;0.335,"G",IF((IB515/KK515)&gt;0.67,"R","A"))</f>
        <v/>
      </c>
      <c r="LB515">
        <f>IF(LQ515="0-0",INDEX(Scrape!#REF!,MATCH('HT 0-0'!KP515,Scrape!$B:$B,0)),"")</f>
        <v/>
      </c>
      <c r="LC515">
        <f>IF(LQ515="0-0",INDEX(Scrape!$A:$A,MATCH('HT 0-0'!KP515,Scrape!$B:$B,0)),"")</f>
        <v/>
      </c>
      <c r="LD515">
        <f>IF(LQ515="0-0",INDEX(Scrape!$B:$B,MATCH('HT 0-0'!KP515,Scrape!$B:$B,0)),"")</f>
        <v/>
      </c>
      <c r="LE515">
        <f>IF(LQ515="0-0",INDEX(Scrape!$C:$C,MATCH('HT 0-0'!KP515,Scrape!$B:$B,0)),"")</f>
        <v/>
      </c>
      <c r="LF515">
        <f>IF(LQ515="0-0",INDEX(Scrape!$D:$D,MATCH('HT 0-0'!KP515,Scrape!$B:$B,0)),"")</f>
        <v/>
      </c>
      <c r="LG515">
        <f>IF(LQ515="0-0",INDEX(Scrape!$E:$E,MATCH('HT 0-0'!KP515,Scrape!$B:$B,0)),"")</f>
        <v/>
      </c>
      <c r="LH515">
        <f>IF(LQ515="0-0",INDEX(Scrape!$F:$F,MATCH('HT 0-0'!KP515,Scrape!$B:$B,0)),"")</f>
        <v/>
      </c>
      <c r="LI515">
        <f>IF(LQ515="0-0",INDEX(Scrape!$G:$G,MATCH('HT 0-0'!KP515,Scrape!$B:$B,0)),"")</f>
        <v/>
      </c>
      <c r="LJ515">
        <f>IF(LQ515="0-0",INDEX(Scrape!$H:$H,MATCH('HT 0-0'!KP515,Scrape!$B:$B,0)),"")</f>
        <v/>
      </c>
      <c r="LK515">
        <f>IF(LQ515="0-0",INDEX(Scrape!$I:$I,MATCH('HT 0-0'!KP515,Scrape!$B:$B,0)),"")</f>
        <v/>
      </c>
      <c r="LL515">
        <f>IF(LQ515="0-0",INDEX(Scrape!$J:$J,MATCH('HT 0-0'!KP515,Scrape!$B:$B,0)),"")</f>
        <v/>
      </c>
      <c r="LM515">
        <f>IF(LQ515="0-0",INDEX(Scrape!$K:$K,MATCH('HT 0-0'!KP515,Scrape!$B:$B,0)),"")</f>
        <v/>
      </c>
      <c r="LN515">
        <f>IF(LQ515="0-0",INDEX(Scrape!$L:$L,MATCH('HT 0-0'!KP515,Scrape!$B:$B,0)),"")</f>
        <v/>
      </c>
      <c r="LO515">
        <f>IF(LQ515="0-0",INDEX(Scrape!$M:$M,MATCH('HT 0-0'!KP515,Scrape!$B:$B,0)),"")</f>
        <v/>
      </c>
      <c r="LP515">
        <f>IF(LQ515="0-0",INDEX(Scrape!$N:$N,MATCH('HT 0-0'!KP515,Scrape!$B:$B,0)),"")</f>
        <v/>
      </c>
      <c r="LQ515">
        <f>INDEX(Scrape!$O:$O,MATCH('HT 0-0'!KP515,Scrape!$B:$B,0))</f>
        <v/>
      </c>
      <c r="LR515">
        <f>(1/LJ515)+(1/LI515)+(1/LH515)</f>
        <v/>
      </c>
      <c r="LS515">
        <f>(1/LG515)+(1/LF515)+(1/LE515)</f>
        <v/>
      </c>
      <c r="LT515" s="8">
        <f>IF(INDEX(#REF!,MATCH(KQ515,#REF!,0))=INDEX(#REF!,MATCH(KQ515,#REF!,0)),INDEX(#REF!,MATCH(KQ515,#REF!,0)),"ERROR")</f>
        <v/>
      </c>
      <c r="LU515" s="4">
        <f>IF(KR515="G",2,IF(KR515="R",0.5,IF(KR515="A",1)))</f>
        <v/>
      </c>
      <c r="LV515" s="4">
        <f>IF(KS515="G",0.5,IF(KS515="R",2,IF(KS515="A",1)))</f>
        <v/>
      </c>
      <c r="LW515" s="4">
        <f>IF(KT515="G",2,IF(KT515="R",0.5,IF(KT515="A",1)))</f>
        <v/>
      </c>
      <c r="LX515" s="4">
        <f>IF(KU515="G",0.5,IF(KU515="R",2,IF(KU515="A",1)))</f>
        <v/>
      </c>
      <c r="LY515" s="7">
        <f>(LK515*(LU515+LX515)+(LL515*(LU515+LX515)))</f>
        <v/>
      </c>
      <c r="LZ515" s="7">
        <f>(LN515*(LV515+LW515)+(LO515*(LV515+LW515)))</f>
        <v/>
      </c>
      <c r="MA515" s="11">
        <f>LY515-LZ515</f>
        <v/>
      </c>
      <c r="MB515" s="5">
        <f>MA515+2</f>
        <v/>
      </c>
      <c r="MC515" s="6">
        <f>MA515-2</f>
        <v/>
      </c>
      <c r="MD515" s="4">
        <f>LE515</f>
        <v/>
      </c>
      <c r="ME515" s="9">
        <f>IF(MD515=0,1000,MD515+0.75)</f>
        <v/>
      </c>
      <c r="MF515" s="10">
        <f>IF(MD515=0,0,MD515-0.75)</f>
        <v/>
      </c>
      <c r="MG515" s="4">
        <f>((LM515*(LU515+LX515))-((LP515*(LV515+LW515))))</f>
        <v/>
      </c>
      <c r="MH515" s="9">
        <f>MG515*1.2</f>
        <v/>
      </c>
      <c r="MI515" s="10">
        <f>MG515*0.8</f>
        <v/>
      </c>
      <c r="MJ515">
        <f>IFERROR(OT515,"")</f>
        <v/>
      </c>
      <c r="MK515">
        <f>IFERROR(OU515,"")</f>
        <v/>
      </c>
      <c r="ML515">
        <f>IFERROR(OV515,"")</f>
        <v/>
      </c>
      <c r="MM515">
        <f>IFERROR(OW515,"")</f>
        <v/>
      </c>
      <c r="MN515">
        <f>IFERROR(OX515,"")</f>
        <v/>
      </c>
      <c r="MO515">
        <f>IFERROR(OY515,"")</f>
        <v/>
      </c>
      <c r="MP515" s="1">
        <f>COUNTIFS(#REF!,LT515,#REF!,1,#REF!,"&gt;="&amp;MC515,#REF!,"&lt;="&amp;MB515,#REF!,"&lt;="&amp;ME515,#REF!,"&gt;="&amp;MF515,#REF!,"="&amp;KV515,#REF!,"="&amp;KX515)</f>
        <v/>
      </c>
      <c r="MQ515" s="1">
        <f>COUNTIFS(#REF!,LT515,#REF!,0,#REF!,"&gt;="&amp;MC515,#REF!,"&lt;="&amp;MB515,#REF!,"&lt;="&amp;ME515,#REF!,"&gt;="&amp;MF515,#REF!,"="&amp;KV515,#REF!,"="&amp;KX515)</f>
        <v/>
      </c>
      <c r="MR515" s="1">
        <f>COUNTIFS(#REF!,LT515,#REF!,1,#REF!,"&gt;="&amp;MC515,#REF!,"&lt;="&amp;MB515,#REF!,"&lt;="&amp;ME515,#REF!,"&gt;="&amp;MF515,#REF!,"="&amp;KW515,#REF!,"="&amp;KY515)</f>
        <v/>
      </c>
      <c r="MS515" s="1">
        <f>COUNTIFS(#REF!,LT515,#REF!,0,#REF!,"&gt;="&amp;MC515,#REF!,"&lt;="&amp;MB515,#REF!,"&lt;="&amp;ME515,#REF!,"&gt;="&amp;MF515,#REF!,"="&amp;KW515,#REF!,"="&amp;KY515)</f>
        <v/>
      </c>
      <c r="MT515" s="1">
        <f>COUNTIFS(#REF!,LT515,#REF!,1,#REF!,"&gt;="&amp;MI515,#REF!,"&lt;="&amp;MH515,#REF!,"&lt;="&amp;ME515,#REF!,"&gt;="&amp;MF515)</f>
        <v/>
      </c>
      <c r="MU515" s="1">
        <f>COUNTIFS(#REF!,LT515,#REF!,0,#REF!,"&gt;="&amp;MI515,#REF!,"&lt;="&amp;MH515,#REF!,"&lt;="&amp;ME515,#REF!,"&gt;="&amp;MF515)</f>
        <v/>
      </c>
      <c r="MV515" s="1">
        <f>COUNTIFS(#REF!,LT515,#REF!,1,#REF!,"&gt;="&amp;MI515,#REF!,"&lt;="&amp;MH515,#REF!,"="&amp;KZ515,#REF!,"="&amp;LA515,#REF!,"&lt;="&amp;ME515,#REF!,"&gt;="&amp;MF515)</f>
        <v/>
      </c>
      <c r="MW515" s="1">
        <f>COUNTIFS(#REF!,LT515,#REF!,0,#REF!,"&gt;="&amp;MI515,#REF!,"&lt;="&amp;MH515,#REF!,"="&amp;KZ515,#REF!,"="&amp;LA515,#REF!,"&lt;="&amp;ME515,#REF!,"&gt;="&amp;MF515)</f>
        <v/>
      </c>
      <c r="MX515" s="1">
        <f>COUNTIFS(#REF!,LT515,#REF!,1,#REF!,"&gt;="&amp;MC515,#REF!,"&lt;="&amp;MB515,#REF!,"&lt;="&amp;ME515,#REF!,"&gt;="&amp;MF515)</f>
        <v/>
      </c>
      <c r="MY515" s="1">
        <f>COUNTIFS(#REF!,LT515,#REF!,0,#REF!,"&gt;="&amp;MC515,#REF!,"&lt;="&amp;MB515,#REF!,"&lt;="&amp;ME515,#REF!,"&gt;="&amp;MF515)</f>
        <v/>
      </c>
      <c r="MZ515" s="1">
        <f>COUNTIFS(#REF!,LT515,#REF!,1,#REF!,"&lt;="&amp;ME515,#REF!,"&gt;="&amp;MF515,#REF!,"="&amp;KV515,#REF!,"="&amp;KX515)</f>
        <v/>
      </c>
      <c r="NA515" s="1">
        <f>COUNTIFS(#REF!,LT515,#REF!,0,#REF!,"&lt;="&amp;ME515,#REF!,"&gt;="&amp;MF515,#REF!,"="&amp;KV515,#REF!,"="&amp;KX515)</f>
        <v/>
      </c>
      <c r="NB515" s="1">
        <f>COUNTIFS(#REF!,LT515,#REF!,1,#REF!,"&lt;="&amp;ME515,#REF!,"&gt;="&amp;MF515,#REF!,"="&amp;KW515,#REF!,"="&amp;KY515)</f>
        <v/>
      </c>
      <c r="NC515" s="1">
        <f>COUNTIFS(#REF!,LT515,#REF!,0,#REF!,"&lt;="&amp;ME515,#REF!,"&gt;="&amp;MF515,#REF!,"="&amp;KW515,#REF!,"="&amp;KY515)</f>
        <v/>
      </c>
      <c r="ND515" s="1">
        <f>COUNTIFS(#REF!,LT515,#REF!,1,#REF!,"&gt;="&amp;MC515,#REF!,"&lt;="&amp;MB515,#REF!,"&lt;="&amp;ME515,#REF!,"&gt;="&amp;MF515,#REF!,"="&amp;KV515,#REF!,"="&amp;KX515)</f>
        <v/>
      </c>
      <c r="NE515" s="1">
        <f>COUNTIFS(#REF!,LT515,#REF!,0,#REF!,"&gt;="&amp;MC515,#REF!,"&lt;="&amp;MB515,#REF!,"&lt;="&amp;ME515,#REF!,"&gt;="&amp;MF515,#REF!,"="&amp;KV515,#REF!,"="&amp;KX515)</f>
        <v/>
      </c>
      <c r="NF515" s="1">
        <f>COUNTIFS(#REF!,LT515,#REF!,1,#REF!,"&gt;="&amp;MC515,#REF!,"&lt;="&amp;MB515,#REF!,"&lt;="&amp;ME515,#REF!,"&gt;="&amp;MF515,#REF!,"="&amp;KW515,#REF!,"="&amp;KY515)</f>
        <v/>
      </c>
      <c r="NG515" s="1">
        <f>COUNTIFS(#REF!,LT515,#REF!,0,#REF!,"&gt;="&amp;MC515,#REF!,"&lt;="&amp;MB515,#REF!,"&lt;="&amp;ME515,#REF!,"&gt;="&amp;MF515,#REF!,"="&amp;KW515,#REF!,"="&amp;KY515)</f>
        <v/>
      </c>
      <c r="NH515" s="1">
        <f>COUNTIFS(#REF!,LT515,#REF!,1,#REF!,"&gt;="&amp;MC515,#REF!,"&lt;="&amp;MB515,#REF!,"&lt;="&amp;ME515,#REF!,"&gt;="&amp;MF515,#REF!,"="&amp;KZ515,#REF!,"="&amp;LA515)</f>
        <v/>
      </c>
      <c r="NI515" s="1">
        <f>COUNTIFS(#REF!,LT515,#REF!,0,#REF!,"&gt;="&amp;MC515,#REF!,"&lt;="&amp;MB515,#REF!,"&lt;="&amp;ME515,#REF!,"&gt;="&amp;MF515,#REF!,"="&amp;KZ515,#REF!,"="&amp;LA515)</f>
        <v/>
      </c>
      <c r="NJ515" s="1">
        <f>COUNTIFS(#REF!,LT515,#REF!,1,#REF!,"&gt;="&amp;MI515,#REF!,"&lt;="&amp;MH515,#REF!,"&lt;="&amp;ME515,#REF!,"&gt;="&amp;MF515)</f>
        <v/>
      </c>
      <c r="NK515" s="1">
        <f>COUNTIFS(#REF!,LT515,#REF!,0,#REF!,"&gt;="&amp;MI515,#REF!,"&lt;="&amp;MH515,#REF!,"&lt;="&amp;ME515,#REF!,"&gt;="&amp;MF515)</f>
        <v/>
      </c>
      <c r="NL515" s="1">
        <f>COUNTIFS(#REF!,LT515,#REF!,1,#REF!,"&gt;="&amp;MI515,#REF!,"&lt;="&amp;MH515,#REF!,"="&amp;KZ515,#REF!,"="&amp;LA515,#REF!,"&lt;="&amp;ME515,#REF!,"&gt;="&amp;MF515)</f>
        <v/>
      </c>
      <c r="NM515" s="1">
        <f>COUNTIFS(#REF!,LT515,#REF!,0,#REF!,"&gt;="&amp;MI515,#REF!,"&lt;="&amp;MH515,#REF!,"="&amp;KZ515,#REF!,"="&amp;LA515,#REF!,"&lt;="&amp;ME515,#REF!,"&gt;="&amp;MF515)</f>
        <v/>
      </c>
      <c r="NN515" s="1">
        <f>COUNTIFS(#REF!,LT515,#REF!,1,#REF!,"&gt;="&amp;MC515,#REF!,"&lt;="&amp;MB515,#REF!,"&lt;="&amp;ME515,#REF!,"&gt;="&amp;MF515)</f>
        <v/>
      </c>
      <c r="NO515" s="1">
        <f>COUNTIFS(#REF!,LT515,#REF!,0,#REF!,"&gt;="&amp;MC515,#REF!,"&lt;="&amp;MB515,#REF!,"&lt;="&amp;ME515,#REF!,"&gt;="&amp;MF515)</f>
        <v/>
      </c>
      <c r="NP515" s="1">
        <f>COUNTIFS(#REF!,LT515,#REF!,1,#REF!,"&lt;="&amp;ME515,#REF!,"&gt;="&amp;MF515,#REF!,"="&amp;KV515,#REF!,"="&amp;KX515)</f>
        <v/>
      </c>
      <c r="NQ515" s="1">
        <f>COUNTIFS(#REF!,LT515,#REF!,0,#REF!,"&lt;="&amp;ME515,#REF!,"&gt;="&amp;MF515,#REF!,"="&amp;KV515,#REF!,"="&amp;KX515)</f>
        <v/>
      </c>
      <c r="NR515" s="1">
        <f>COUNTIFS(#REF!,LT515,#REF!,1,#REF!,"&lt;="&amp;ME515,#REF!,"&gt;="&amp;MF515,#REF!,"="&amp;KW515,#REF!,"="&amp;KY515)</f>
        <v/>
      </c>
      <c r="NS515" s="1">
        <f>COUNTIFS(#REF!,LT515,#REF!,0,#REF!,"&lt;="&amp;ME515,#REF!,"&gt;="&amp;MF515,#REF!,"="&amp;KW515,#REF!,"="&amp;KY515)</f>
        <v/>
      </c>
      <c r="NT515" s="1">
        <f>MP515+MR515+MT515+MV515+MX515+MZ515+NB515</f>
        <v/>
      </c>
      <c r="NU515" s="1">
        <f>MQ515+MS515+MU515+MW515+MY515+NA515+NC515</f>
        <v/>
      </c>
      <c r="NV515" s="1">
        <f>NT515+NU515</f>
        <v/>
      </c>
      <c r="NW515" s="33">
        <f>NT515/(NT515+NU515)</f>
        <v/>
      </c>
      <c r="NX515" s="3">
        <f>1/NW515</f>
        <v/>
      </c>
      <c r="NY515" s="1">
        <f>LH515</f>
        <v/>
      </c>
      <c r="NZ515" s="79">
        <f>(NW515*((NY515-1)*0.98))-((1-NW515)*1)</f>
        <v/>
      </c>
      <c r="OA515" s="34">
        <f>IF(LR515&lt;0.9,0,IF(AND(LR515&gt;1.1),0,1))</f>
        <v/>
      </c>
      <c r="OB515" s="34">
        <f>IF(LS515&lt;0.9,0,IF(AND(LS515&gt;1.1),0,1))</f>
        <v/>
      </c>
      <c r="OC515" s="32">
        <f>IF(NV515&gt;99,1,0)</f>
        <v/>
      </c>
      <c r="OD515" s="32">
        <f>IF(NZ515&gt;0.0799,1,0)</f>
        <v/>
      </c>
      <c r="OE515" s="32">
        <f>IF(NZ515&gt;OM515,1,0)</f>
        <v/>
      </c>
      <c r="OF515" s="32">
        <f>OC515+OD515+OE515+OA515+OB515</f>
        <v/>
      </c>
      <c r="OG515" s="1">
        <f>ND515+NF515+NH515+NJ515+NL515+NN515+NP515+NR515</f>
        <v/>
      </c>
      <c r="OH515" s="1">
        <f>NE515+NG515+NI515+NK515+NM515+NO515+NQ515+NS515</f>
        <v/>
      </c>
      <c r="OI515" s="1">
        <f>OG515+OH515</f>
        <v/>
      </c>
      <c r="OJ515" s="33">
        <f>OG515/(OG515+OH515)</f>
        <v/>
      </c>
      <c r="OK515" s="3">
        <f>1/OJ515</f>
        <v/>
      </c>
      <c r="OL515" s="1">
        <f>LI515</f>
        <v/>
      </c>
      <c r="OM515" s="79">
        <f>(OJ515*((OL515-1)*0.98))-((1-OJ515)*1)</f>
        <v/>
      </c>
      <c r="ON515" s="34">
        <f>IF(LR515&lt;0.9,0,IF(AND(LR515&gt;1.1),0,1))</f>
        <v/>
      </c>
      <c r="OO515" s="34">
        <f>IF(LS515&lt;0.9,0,IF(AND(LS515&gt;1.1),0,1))</f>
        <v/>
      </c>
      <c r="OP515" s="32">
        <f>IF(OI515&gt;99,1,0)</f>
        <v/>
      </c>
      <c r="OQ515" s="32">
        <f>IF(OM515&gt;0.0799,1,0)</f>
        <v/>
      </c>
      <c r="OR515" s="32">
        <f>IF(OM515&gt;OZ515,1,0)</f>
        <v/>
      </c>
      <c r="OS515" s="32">
        <f>OP515+OQ515+OR515+ON515+OO515</f>
        <v/>
      </c>
      <c r="OT515">
        <f>IF(OF515=5,"BackHome0-0",IF(AND(OS515=5),"BackAway0-0",""))</f>
        <v/>
      </c>
      <c r="OU515">
        <f>IF(OF515=5,KN515,IF(AND(OS515=5),KO515,""))</f>
        <v/>
      </c>
      <c r="OV515">
        <f>IF(OF515=5,"Match Odds",IF(AND(OS515=5),"Match Odds",""))</f>
        <v/>
      </c>
      <c r="OW515">
        <f>IF(OF515=5,KP515,IF(AND(OS515=5),KP515,""))</f>
        <v/>
      </c>
      <c r="OX515">
        <f>IF(OF515=5,"MATCH_ODDS",IF(AND(OS515=5),"MATCH_ODDS",""))</f>
        <v/>
      </c>
      <c r="OY515">
        <f>IF(OF515=5,"BACK",IF(AND(OS515=5),"BACK",""))</f>
        <v/>
      </c>
    </row>
    <row r="516" ht="16.5" customHeight="1" thickBot="1" thickTop="1">
      <c r="A516" s="2" t="n"/>
      <c r="KN516" s="1">
        <f>IF(INDEX(#REF!,MATCH('HT 0-0'!D516,#REF!,0))=INDEX(#REF!,MATCH('HT 0-0'!D516,#REF!,0)),INDEX(#REF!,MATCH('HT 0-0'!D516,#REF!,0)),"ERROR")</f>
        <v/>
      </c>
      <c r="KO516" s="1">
        <f>IF(INDEX(#REF!,MATCH('HT 0-0'!E516,#REF!,0))=INDEX(#REF!,MATCH('HT 0-0'!E516,#REF!,0)),INDEX(#REF!,MATCH('HT 0-0'!E516,#REF!,0)),"ERROR")</f>
        <v/>
      </c>
      <c r="KP516" s="1">
        <f>KN516&amp;" v "&amp;KO516</f>
        <v/>
      </c>
      <c r="KQ516">
        <f>B516&amp;"_"&amp;C516</f>
        <v/>
      </c>
      <c r="KR516" s="1">
        <f>IF((HW516/KK516)&lt;0.335,"G",IF((HW516/KK516)&gt;0.67,"R","A"))</f>
        <v/>
      </c>
      <c r="KS516" s="1">
        <f>IF((HX516/KK516)&lt;0.335,"G",IF((HX516/KK516)&gt;0.67,"R","A"))</f>
        <v/>
      </c>
      <c r="KT516" s="1">
        <f>IF((IH516/KK516)&lt;0.335,"G",IF((IH516/KK516)&gt;0.67,"R","A"))</f>
        <v/>
      </c>
      <c r="KU516" s="1">
        <f>IF((II516/KK516)&lt;0.335,"G",IF((II516/KK516)&gt;0.67,"R","A"))</f>
        <v/>
      </c>
      <c r="KV516" s="1">
        <f>IF((HZ516/KK516)&lt;0.335,"G",IF((HZ516/KK516)&gt;0.67,"R","A"))</f>
        <v/>
      </c>
      <c r="KW516" s="1">
        <f>IF((HY516/KK516)&lt;0.335,"G",IF((HY516/KK516)&gt;0.67,"R","A"))</f>
        <v/>
      </c>
      <c r="KX516" s="1">
        <f>IF((IK516/KK516)&lt;0.335,"G",IF((IK516/KK516)&gt;0.67,"R","A"))</f>
        <v/>
      </c>
      <c r="KY516" s="1">
        <f>IF((IJ516/KK516)&lt;0.335,"G",IF((IJ516/KK516)&gt;0.67,"R","A"))</f>
        <v/>
      </c>
      <c r="KZ516" s="1">
        <f>IF((HQ516/KK516)&lt;0.335,"G",IF((HQ516/KK516)&gt;0.67,"R","A"))</f>
        <v/>
      </c>
      <c r="LA516" s="1">
        <f>IF((IB516/KK516)&lt;0.335,"G",IF((IB516/KK516)&gt;0.67,"R","A"))</f>
        <v/>
      </c>
      <c r="LB516">
        <f>IF(LQ516="0-0",INDEX(Scrape!#REF!,MATCH('HT 0-0'!KP516,Scrape!$B:$B,0)),"")</f>
        <v/>
      </c>
      <c r="LC516">
        <f>IF(LQ516="0-0",INDEX(Scrape!$A:$A,MATCH('HT 0-0'!KP516,Scrape!$B:$B,0)),"")</f>
        <v/>
      </c>
      <c r="LD516">
        <f>IF(LQ516="0-0",INDEX(Scrape!$B:$B,MATCH('HT 0-0'!KP516,Scrape!$B:$B,0)),"")</f>
        <v/>
      </c>
      <c r="LE516">
        <f>IF(LQ516="0-0",INDEX(Scrape!$C:$C,MATCH('HT 0-0'!KP516,Scrape!$B:$B,0)),"")</f>
        <v/>
      </c>
      <c r="LF516">
        <f>IF(LQ516="0-0",INDEX(Scrape!$D:$D,MATCH('HT 0-0'!KP516,Scrape!$B:$B,0)),"")</f>
        <v/>
      </c>
      <c r="LG516">
        <f>IF(LQ516="0-0",INDEX(Scrape!$E:$E,MATCH('HT 0-0'!KP516,Scrape!$B:$B,0)),"")</f>
        <v/>
      </c>
      <c r="LH516">
        <f>IF(LQ516="0-0",INDEX(Scrape!$F:$F,MATCH('HT 0-0'!KP516,Scrape!$B:$B,0)),"")</f>
        <v/>
      </c>
      <c r="LI516">
        <f>IF(LQ516="0-0",INDEX(Scrape!$G:$G,MATCH('HT 0-0'!KP516,Scrape!$B:$B,0)),"")</f>
        <v/>
      </c>
      <c r="LJ516">
        <f>IF(LQ516="0-0",INDEX(Scrape!$H:$H,MATCH('HT 0-0'!KP516,Scrape!$B:$B,0)),"")</f>
        <v/>
      </c>
      <c r="LK516">
        <f>IF(LQ516="0-0",INDEX(Scrape!$I:$I,MATCH('HT 0-0'!KP516,Scrape!$B:$B,0)),"")</f>
        <v/>
      </c>
      <c r="LL516">
        <f>IF(LQ516="0-0",INDEX(Scrape!$J:$J,MATCH('HT 0-0'!KP516,Scrape!$B:$B,0)),"")</f>
        <v/>
      </c>
      <c r="LM516">
        <f>IF(LQ516="0-0",INDEX(Scrape!$K:$K,MATCH('HT 0-0'!KP516,Scrape!$B:$B,0)),"")</f>
        <v/>
      </c>
      <c r="LN516">
        <f>IF(LQ516="0-0",INDEX(Scrape!$L:$L,MATCH('HT 0-0'!KP516,Scrape!$B:$B,0)),"")</f>
        <v/>
      </c>
      <c r="LO516">
        <f>IF(LQ516="0-0",INDEX(Scrape!$M:$M,MATCH('HT 0-0'!KP516,Scrape!$B:$B,0)),"")</f>
        <v/>
      </c>
      <c r="LP516">
        <f>IF(LQ516="0-0",INDEX(Scrape!$N:$N,MATCH('HT 0-0'!KP516,Scrape!$B:$B,0)),"")</f>
        <v/>
      </c>
      <c r="LQ516">
        <f>INDEX(Scrape!$O:$O,MATCH('HT 0-0'!KP516,Scrape!$B:$B,0))</f>
        <v/>
      </c>
      <c r="LR516">
        <f>(1/LJ516)+(1/LI516)+(1/LH516)</f>
        <v/>
      </c>
      <c r="LS516">
        <f>(1/LG516)+(1/LF516)+(1/LE516)</f>
        <v/>
      </c>
      <c r="LT516" s="8">
        <f>IF(INDEX(#REF!,MATCH(KQ516,#REF!,0))=INDEX(#REF!,MATCH(KQ516,#REF!,0)),INDEX(#REF!,MATCH(KQ516,#REF!,0)),"ERROR")</f>
        <v/>
      </c>
      <c r="LU516" s="4">
        <f>IF(KR516="G",2,IF(KR516="R",0.5,IF(KR516="A",1)))</f>
        <v/>
      </c>
      <c r="LV516" s="4">
        <f>IF(KS516="G",0.5,IF(KS516="R",2,IF(KS516="A",1)))</f>
        <v/>
      </c>
      <c r="LW516" s="4">
        <f>IF(KT516="G",2,IF(KT516="R",0.5,IF(KT516="A",1)))</f>
        <v/>
      </c>
      <c r="LX516" s="4">
        <f>IF(KU516="G",0.5,IF(KU516="R",2,IF(KU516="A",1)))</f>
        <v/>
      </c>
      <c r="LY516" s="7">
        <f>(LK516*(LU516+LX516)+(LL516*(LU516+LX516)))</f>
        <v/>
      </c>
      <c r="LZ516" s="7">
        <f>(LN516*(LV516+LW516)+(LO516*(LV516+LW516)))</f>
        <v/>
      </c>
      <c r="MA516" s="11">
        <f>LY516-LZ516</f>
        <v/>
      </c>
      <c r="MB516" s="5">
        <f>MA516+2</f>
        <v/>
      </c>
      <c r="MC516" s="6">
        <f>MA516-2</f>
        <v/>
      </c>
      <c r="MD516" s="4">
        <f>LE516</f>
        <v/>
      </c>
      <c r="ME516" s="9">
        <f>IF(MD516=0,1000,MD516+0.75)</f>
        <v/>
      </c>
      <c r="MF516" s="10">
        <f>IF(MD516=0,0,MD516-0.75)</f>
        <v/>
      </c>
      <c r="MG516" s="4">
        <f>((LM516*(LU516+LX516))-((LP516*(LV516+LW516))))</f>
        <v/>
      </c>
      <c r="MH516" s="9">
        <f>MG516*1.2</f>
        <v/>
      </c>
      <c r="MI516" s="10">
        <f>MG516*0.8</f>
        <v/>
      </c>
      <c r="MJ516">
        <f>IFERROR(OT516,"")</f>
        <v/>
      </c>
      <c r="MK516">
        <f>IFERROR(OU516,"")</f>
        <v/>
      </c>
      <c r="ML516">
        <f>IFERROR(OV516,"")</f>
        <v/>
      </c>
      <c r="MM516">
        <f>IFERROR(OW516,"")</f>
        <v/>
      </c>
      <c r="MN516">
        <f>IFERROR(OX516,"")</f>
        <v/>
      </c>
      <c r="MO516">
        <f>IFERROR(OY516,"")</f>
        <v/>
      </c>
      <c r="MP516" s="1">
        <f>COUNTIFS(#REF!,LT516,#REF!,1,#REF!,"&gt;="&amp;MC516,#REF!,"&lt;="&amp;MB516,#REF!,"&lt;="&amp;ME516,#REF!,"&gt;="&amp;MF516,#REF!,"="&amp;KV516,#REF!,"="&amp;KX516)</f>
        <v/>
      </c>
      <c r="MQ516" s="1">
        <f>COUNTIFS(#REF!,LT516,#REF!,0,#REF!,"&gt;="&amp;MC516,#REF!,"&lt;="&amp;MB516,#REF!,"&lt;="&amp;ME516,#REF!,"&gt;="&amp;MF516,#REF!,"="&amp;KV516,#REF!,"="&amp;KX516)</f>
        <v/>
      </c>
      <c r="MR516" s="1">
        <f>COUNTIFS(#REF!,LT516,#REF!,1,#REF!,"&gt;="&amp;MC516,#REF!,"&lt;="&amp;MB516,#REF!,"&lt;="&amp;ME516,#REF!,"&gt;="&amp;MF516,#REF!,"="&amp;KW516,#REF!,"="&amp;KY516)</f>
        <v/>
      </c>
      <c r="MS516" s="1">
        <f>COUNTIFS(#REF!,LT516,#REF!,0,#REF!,"&gt;="&amp;MC516,#REF!,"&lt;="&amp;MB516,#REF!,"&lt;="&amp;ME516,#REF!,"&gt;="&amp;MF516,#REF!,"="&amp;KW516,#REF!,"="&amp;KY516)</f>
        <v/>
      </c>
      <c r="MT516" s="1">
        <f>COUNTIFS(#REF!,LT516,#REF!,1,#REF!,"&gt;="&amp;MI516,#REF!,"&lt;="&amp;MH516,#REF!,"&lt;="&amp;ME516,#REF!,"&gt;="&amp;MF516)</f>
        <v/>
      </c>
      <c r="MU516" s="1">
        <f>COUNTIFS(#REF!,LT516,#REF!,0,#REF!,"&gt;="&amp;MI516,#REF!,"&lt;="&amp;MH516,#REF!,"&lt;="&amp;ME516,#REF!,"&gt;="&amp;MF516)</f>
        <v/>
      </c>
      <c r="MV516" s="1">
        <f>COUNTIFS(#REF!,LT516,#REF!,1,#REF!,"&gt;="&amp;MI516,#REF!,"&lt;="&amp;MH516,#REF!,"="&amp;KZ516,#REF!,"="&amp;LA516,#REF!,"&lt;="&amp;ME516,#REF!,"&gt;="&amp;MF516)</f>
        <v/>
      </c>
      <c r="MW516" s="1">
        <f>COUNTIFS(#REF!,LT516,#REF!,0,#REF!,"&gt;="&amp;MI516,#REF!,"&lt;="&amp;MH516,#REF!,"="&amp;KZ516,#REF!,"="&amp;LA516,#REF!,"&lt;="&amp;ME516,#REF!,"&gt;="&amp;MF516)</f>
        <v/>
      </c>
      <c r="MX516" s="1">
        <f>COUNTIFS(#REF!,LT516,#REF!,1,#REF!,"&gt;="&amp;MC516,#REF!,"&lt;="&amp;MB516,#REF!,"&lt;="&amp;ME516,#REF!,"&gt;="&amp;MF516)</f>
        <v/>
      </c>
      <c r="MY516" s="1">
        <f>COUNTIFS(#REF!,LT516,#REF!,0,#REF!,"&gt;="&amp;MC516,#REF!,"&lt;="&amp;MB516,#REF!,"&lt;="&amp;ME516,#REF!,"&gt;="&amp;MF516)</f>
        <v/>
      </c>
      <c r="MZ516" s="1">
        <f>COUNTIFS(#REF!,LT516,#REF!,1,#REF!,"&lt;="&amp;ME516,#REF!,"&gt;="&amp;MF516,#REF!,"="&amp;KV516,#REF!,"="&amp;KX516)</f>
        <v/>
      </c>
      <c r="NA516" s="1">
        <f>COUNTIFS(#REF!,LT516,#REF!,0,#REF!,"&lt;="&amp;ME516,#REF!,"&gt;="&amp;MF516,#REF!,"="&amp;KV516,#REF!,"="&amp;KX516)</f>
        <v/>
      </c>
      <c r="NB516" s="1">
        <f>COUNTIFS(#REF!,LT516,#REF!,1,#REF!,"&lt;="&amp;ME516,#REF!,"&gt;="&amp;MF516,#REF!,"="&amp;KW516,#REF!,"="&amp;KY516)</f>
        <v/>
      </c>
      <c r="NC516" s="1">
        <f>COUNTIFS(#REF!,LT516,#REF!,0,#REF!,"&lt;="&amp;ME516,#REF!,"&gt;="&amp;MF516,#REF!,"="&amp;KW516,#REF!,"="&amp;KY516)</f>
        <v/>
      </c>
      <c r="ND516" s="1">
        <f>COUNTIFS(#REF!,LT516,#REF!,1,#REF!,"&gt;="&amp;MC516,#REF!,"&lt;="&amp;MB516,#REF!,"&lt;="&amp;ME516,#REF!,"&gt;="&amp;MF516,#REF!,"="&amp;KV516,#REF!,"="&amp;KX516)</f>
        <v/>
      </c>
      <c r="NE516" s="1">
        <f>COUNTIFS(#REF!,LT516,#REF!,0,#REF!,"&gt;="&amp;MC516,#REF!,"&lt;="&amp;MB516,#REF!,"&lt;="&amp;ME516,#REF!,"&gt;="&amp;MF516,#REF!,"="&amp;KV516,#REF!,"="&amp;KX516)</f>
        <v/>
      </c>
      <c r="NF516" s="1">
        <f>COUNTIFS(#REF!,LT516,#REF!,1,#REF!,"&gt;="&amp;MC516,#REF!,"&lt;="&amp;MB516,#REF!,"&lt;="&amp;ME516,#REF!,"&gt;="&amp;MF516,#REF!,"="&amp;KW516,#REF!,"="&amp;KY516)</f>
        <v/>
      </c>
      <c r="NG516" s="1">
        <f>COUNTIFS(#REF!,LT516,#REF!,0,#REF!,"&gt;="&amp;MC516,#REF!,"&lt;="&amp;MB516,#REF!,"&lt;="&amp;ME516,#REF!,"&gt;="&amp;MF516,#REF!,"="&amp;KW516,#REF!,"="&amp;KY516)</f>
        <v/>
      </c>
      <c r="NH516" s="1">
        <f>COUNTIFS(#REF!,LT516,#REF!,1,#REF!,"&gt;="&amp;MC516,#REF!,"&lt;="&amp;MB516,#REF!,"&lt;="&amp;ME516,#REF!,"&gt;="&amp;MF516,#REF!,"="&amp;KZ516,#REF!,"="&amp;LA516)</f>
        <v/>
      </c>
      <c r="NI516" s="1">
        <f>COUNTIFS(#REF!,LT516,#REF!,0,#REF!,"&gt;="&amp;MC516,#REF!,"&lt;="&amp;MB516,#REF!,"&lt;="&amp;ME516,#REF!,"&gt;="&amp;MF516,#REF!,"="&amp;KZ516,#REF!,"="&amp;LA516)</f>
        <v/>
      </c>
      <c r="NJ516" s="1">
        <f>COUNTIFS(#REF!,LT516,#REF!,1,#REF!,"&gt;="&amp;MI516,#REF!,"&lt;="&amp;MH516,#REF!,"&lt;="&amp;ME516,#REF!,"&gt;="&amp;MF516)</f>
        <v/>
      </c>
      <c r="NK516" s="1">
        <f>COUNTIFS(#REF!,LT516,#REF!,0,#REF!,"&gt;="&amp;MI516,#REF!,"&lt;="&amp;MH516,#REF!,"&lt;="&amp;ME516,#REF!,"&gt;="&amp;MF516)</f>
        <v/>
      </c>
      <c r="NL516" s="1">
        <f>COUNTIFS(#REF!,LT516,#REF!,1,#REF!,"&gt;="&amp;MI516,#REF!,"&lt;="&amp;MH516,#REF!,"="&amp;KZ516,#REF!,"="&amp;LA516,#REF!,"&lt;="&amp;ME516,#REF!,"&gt;="&amp;MF516)</f>
        <v/>
      </c>
      <c r="NM516" s="1">
        <f>COUNTIFS(#REF!,LT516,#REF!,0,#REF!,"&gt;="&amp;MI516,#REF!,"&lt;="&amp;MH516,#REF!,"="&amp;KZ516,#REF!,"="&amp;LA516,#REF!,"&lt;="&amp;ME516,#REF!,"&gt;="&amp;MF516)</f>
        <v/>
      </c>
      <c r="NN516" s="1">
        <f>COUNTIFS(#REF!,LT516,#REF!,1,#REF!,"&gt;="&amp;MC516,#REF!,"&lt;="&amp;MB516,#REF!,"&lt;="&amp;ME516,#REF!,"&gt;="&amp;MF516)</f>
        <v/>
      </c>
      <c r="NO516" s="1">
        <f>COUNTIFS(#REF!,LT516,#REF!,0,#REF!,"&gt;="&amp;MC516,#REF!,"&lt;="&amp;MB516,#REF!,"&lt;="&amp;ME516,#REF!,"&gt;="&amp;MF516)</f>
        <v/>
      </c>
      <c r="NP516" s="1">
        <f>COUNTIFS(#REF!,LT516,#REF!,1,#REF!,"&lt;="&amp;ME516,#REF!,"&gt;="&amp;MF516,#REF!,"="&amp;KV516,#REF!,"="&amp;KX516)</f>
        <v/>
      </c>
      <c r="NQ516" s="1">
        <f>COUNTIFS(#REF!,LT516,#REF!,0,#REF!,"&lt;="&amp;ME516,#REF!,"&gt;="&amp;MF516,#REF!,"="&amp;KV516,#REF!,"="&amp;KX516)</f>
        <v/>
      </c>
      <c r="NR516" s="1">
        <f>COUNTIFS(#REF!,LT516,#REF!,1,#REF!,"&lt;="&amp;ME516,#REF!,"&gt;="&amp;MF516,#REF!,"="&amp;KW516,#REF!,"="&amp;KY516)</f>
        <v/>
      </c>
      <c r="NS516" s="1">
        <f>COUNTIFS(#REF!,LT516,#REF!,0,#REF!,"&lt;="&amp;ME516,#REF!,"&gt;="&amp;MF516,#REF!,"="&amp;KW516,#REF!,"="&amp;KY516)</f>
        <v/>
      </c>
      <c r="NT516" s="1">
        <f>MP516+MR516+MT516+MV516+MX516+MZ516+NB516</f>
        <v/>
      </c>
      <c r="NU516" s="1">
        <f>MQ516+MS516+MU516+MW516+MY516+NA516+NC516</f>
        <v/>
      </c>
      <c r="NV516" s="1">
        <f>NT516+NU516</f>
        <v/>
      </c>
      <c r="NW516" s="33">
        <f>NT516/(NT516+NU516)</f>
        <v/>
      </c>
      <c r="NX516" s="3">
        <f>1/NW516</f>
        <v/>
      </c>
      <c r="NY516" s="1">
        <f>LH516</f>
        <v/>
      </c>
      <c r="NZ516" s="79">
        <f>(NW516*((NY516-1)*0.98))-((1-NW516)*1)</f>
        <v/>
      </c>
      <c r="OA516" s="34">
        <f>IF(LR516&lt;0.9,0,IF(AND(LR516&gt;1.1),0,1))</f>
        <v/>
      </c>
      <c r="OB516" s="34">
        <f>IF(LS516&lt;0.9,0,IF(AND(LS516&gt;1.1),0,1))</f>
        <v/>
      </c>
      <c r="OC516" s="32">
        <f>IF(NV516&gt;99,1,0)</f>
        <v/>
      </c>
      <c r="OD516" s="32">
        <f>IF(NZ516&gt;0.0799,1,0)</f>
        <v/>
      </c>
      <c r="OE516" s="32">
        <f>IF(NZ516&gt;OM516,1,0)</f>
        <v/>
      </c>
      <c r="OF516" s="32">
        <f>OC516+OD516+OE516+OA516+OB516</f>
        <v/>
      </c>
      <c r="OG516" s="1">
        <f>ND516+NF516+NH516+NJ516+NL516+NN516+NP516+NR516</f>
        <v/>
      </c>
      <c r="OH516" s="1">
        <f>NE516+NG516+NI516+NK516+NM516+NO516+NQ516+NS516</f>
        <v/>
      </c>
      <c r="OI516" s="1">
        <f>OG516+OH516</f>
        <v/>
      </c>
      <c r="OJ516" s="33">
        <f>OG516/(OG516+OH516)</f>
        <v/>
      </c>
      <c r="OK516" s="3">
        <f>1/OJ516</f>
        <v/>
      </c>
      <c r="OL516" s="1">
        <f>LI516</f>
        <v/>
      </c>
      <c r="OM516" s="79">
        <f>(OJ516*((OL516-1)*0.98))-((1-OJ516)*1)</f>
        <v/>
      </c>
      <c r="ON516" s="34">
        <f>IF(LR516&lt;0.9,0,IF(AND(LR516&gt;1.1),0,1))</f>
        <v/>
      </c>
      <c r="OO516" s="34">
        <f>IF(LS516&lt;0.9,0,IF(AND(LS516&gt;1.1),0,1))</f>
        <v/>
      </c>
      <c r="OP516" s="32">
        <f>IF(OI516&gt;99,1,0)</f>
        <v/>
      </c>
      <c r="OQ516" s="32">
        <f>IF(OM516&gt;0.0799,1,0)</f>
        <v/>
      </c>
      <c r="OR516" s="32">
        <f>IF(OM516&gt;OZ516,1,0)</f>
        <v/>
      </c>
      <c r="OS516" s="32">
        <f>OP516+OQ516+OR516+ON516+OO516</f>
        <v/>
      </c>
      <c r="OT516">
        <f>IF(OF516=5,"BackHome0-0",IF(AND(OS516=5),"BackAway0-0",""))</f>
        <v/>
      </c>
      <c r="OU516">
        <f>IF(OF516=5,KN516,IF(AND(OS516=5),KO516,""))</f>
        <v/>
      </c>
      <c r="OV516">
        <f>IF(OF516=5,"Match Odds",IF(AND(OS516=5),"Match Odds",""))</f>
        <v/>
      </c>
      <c r="OW516">
        <f>IF(OF516=5,KP516,IF(AND(OS516=5),KP516,""))</f>
        <v/>
      </c>
      <c r="OX516">
        <f>IF(OF516=5,"MATCH_ODDS",IF(AND(OS516=5),"MATCH_ODDS",""))</f>
        <v/>
      </c>
      <c r="OY516">
        <f>IF(OF516=5,"BACK",IF(AND(OS516=5),"BACK",""))</f>
        <v/>
      </c>
    </row>
    <row r="517" ht="16.5" customHeight="1" thickBot="1" thickTop="1">
      <c r="A517" s="2" t="n"/>
      <c r="KN517" s="1">
        <f>IF(INDEX(#REF!,MATCH('HT 0-0'!D517,#REF!,0))=INDEX(#REF!,MATCH('HT 0-0'!D517,#REF!,0)),INDEX(#REF!,MATCH('HT 0-0'!D517,#REF!,0)),"ERROR")</f>
        <v/>
      </c>
      <c r="KO517" s="1">
        <f>IF(INDEX(#REF!,MATCH('HT 0-0'!E517,#REF!,0))=INDEX(#REF!,MATCH('HT 0-0'!E517,#REF!,0)),INDEX(#REF!,MATCH('HT 0-0'!E517,#REF!,0)),"ERROR")</f>
        <v/>
      </c>
      <c r="KP517" s="1">
        <f>KN517&amp;" v "&amp;KO517</f>
        <v/>
      </c>
      <c r="KQ517">
        <f>B517&amp;"_"&amp;C517</f>
        <v/>
      </c>
      <c r="KR517" s="1">
        <f>IF((HW517/KK517)&lt;0.335,"G",IF((HW517/KK517)&gt;0.67,"R","A"))</f>
        <v/>
      </c>
      <c r="KS517" s="1">
        <f>IF((HX517/KK517)&lt;0.335,"G",IF((HX517/KK517)&gt;0.67,"R","A"))</f>
        <v/>
      </c>
      <c r="KT517" s="1">
        <f>IF((IH517/KK517)&lt;0.335,"G",IF((IH517/KK517)&gt;0.67,"R","A"))</f>
        <v/>
      </c>
      <c r="KU517" s="1">
        <f>IF((II517/KK517)&lt;0.335,"G",IF((II517/KK517)&gt;0.67,"R","A"))</f>
        <v/>
      </c>
      <c r="KV517" s="1">
        <f>IF((HZ517/KK517)&lt;0.335,"G",IF((HZ517/KK517)&gt;0.67,"R","A"))</f>
        <v/>
      </c>
      <c r="KW517" s="1">
        <f>IF((HY517/KK517)&lt;0.335,"G",IF((HY517/KK517)&gt;0.67,"R","A"))</f>
        <v/>
      </c>
      <c r="KX517" s="1">
        <f>IF((IK517/KK517)&lt;0.335,"G",IF((IK517/KK517)&gt;0.67,"R","A"))</f>
        <v/>
      </c>
      <c r="KY517" s="1">
        <f>IF((IJ517/KK517)&lt;0.335,"G",IF((IJ517/KK517)&gt;0.67,"R","A"))</f>
        <v/>
      </c>
      <c r="KZ517" s="1">
        <f>IF((HQ517/KK517)&lt;0.335,"G",IF((HQ517/KK517)&gt;0.67,"R","A"))</f>
        <v/>
      </c>
      <c r="LA517" s="1">
        <f>IF((IB517/KK517)&lt;0.335,"G",IF((IB517/KK517)&gt;0.67,"R","A"))</f>
        <v/>
      </c>
      <c r="LB517">
        <f>IF(LQ517="0-0",INDEX(Scrape!#REF!,MATCH('HT 0-0'!KP517,Scrape!$B:$B,0)),"")</f>
        <v/>
      </c>
      <c r="LC517">
        <f>IF(LQ517="0-0",INDEX(Scrape!$A:$A,MATCH('HT 0-0'!KP517,Scrape!$B:$B,0)),"")</f>
        <v/>
      </c>
      <c r="LD517">
        <f>IF(LQ517="0-0",INDEX(Scrape!$B:$B,MATCH('HT 0-0'!KP517,Scrape!$B:$B,0)),"")</f>
        <v/>
      </c>
      <c r="LE517">
        <f>IF(LQ517="0-0",INDEX(Scrape!$C:$C,MATCH('HT 0-0'!KP517,Scrape!$B:$B,0)),"")</f>
        <v/>
      </c>
      <c r="LF517">
        <f>IF(LQ517="0-0",INDEX(Scrape!$D:$D,MATCH('HT 0-0'!KP517,Scrape!$B:$B,0)),"")</f>
        <v/>
      </c>
      <c r="LG517">
        <f>IF(LQ517="0-0",INDEX(Scrape!$E:$E,MATCH('HT 0-0'!KP517,Scrape!$B:$B,0)),"")</f>
        <v/>
      </c>
      <c r="LH517">
        <f>IF(LQ517="0-0",INDEX(Scrape!$F:$F,MATCH('HT 0-0'!KP517,Scrape!$B:$B,0)),"")</f>
        <v/>
      </c>
      <c r="LI517">
        <f>IF(LQ517="0-0",INDEX(Scrape!$G:$G,MATCH('HT 0-0'!KP517,Scrape!$B:$B,0)),"")</f>
        <v/>
      </c>
      <c r="LJ517">
        <f>IF(LQ517="0-0",INDEX(Scrape!$H:$H,MATCH('HT 0-0'!KP517,Scrape!$B:$B,0)),"")</f>
        <v/>
      </c>
      <c r="LK517">
        <f>IF(LQ517="0-0",INDEX(Scrape!$I:$I,MATCH('HT 0-0'!KP517,Scrape!$B:$B,0)),"")</f>
        <v/>
      </c>
      <c r="LL517">
        <f>IF(LQ517="0-0",INDEX(Scrape!$J:$J,MATCH('HT 0-0'!KP517,Scrape!$B:$B,0)),"")</f>
        <v/>
      </c>
      <c r="LM517">
        <f>IF(LQ517="0-0",INDEX(Scrape!$K:$K,MATCH('HT 0-0'!KP517,Scrape!$B:$B,0)),"")</f>
        <v/>
      </c>
      <c r="LN517">
        <f>IF(LQ517="0-0",INDEX(Scrape!$L:$L,MATCH('HT 0-0'!KP517,Scrape!$B:$B,0)),"")</f>
        <v/>
      </c>
      <c r="LO517">
        <f>IF(LQ517="0-0",INDEX(Scrape!$M:$M,MATCH('HT 0-0'!KP517,Scrape!$B:$B,0)),"")</f>
        <v/>
      </c>
      <c r="LP517">
        <f>IF(LQ517="0-0",INDEX(Scrape!$N:$N,MATCH('HT 0-0'!KP517,Scrape!$B:$B,0)),"")</f>
        <v/>
      </c>
      <c r="LQ517">
        <f>INDEX(Scrape!$O:$O,MATCH('HT 0-0'!KP517,Scrape!$B:$B,0))</f>
        <v/>
      </c>
      <c r="LR517">
        <f>(1/LJ517)+(1/LI517)+(1/LH517)</f>
        <v/>
      </c>
      <c r="LS517">
        <f>(1/LG517)+(1/LF517)+(1/LE517)</f>
        <v/>
      </c>
      <c r="LT517" s="8">
        <f>IF(INDEX(#REF!,MATCH(KQ517,#REF!,0))=INDEX(#REF!,MATCH(KQ517,#REF!,0)),INDEX(#REF!,MATCH(KQ517,#REF!,0)),"ERROR")</f>
        <v/>
      </c>
      <c r="LU517" s="4">
        <f>IF(KR517="G",2,IF(KR517="R",0.5,IF(KR517="A",1)))</f>
        <v/>
      </c>
      <c r="LV517" s="4">
        <f>IF(KS517="G",0.5,IF(KS517="R",2,IF(KS517="A",1)))</f>
        <v/>
      </c>
      <c r="LW517" s="4">
        <f>IF(KT517="G",2,IF(KT517="R",0.5,IF(KT517="A",1)))</f>
        <v/>
      </c>
      <c r="LX517" s="4">
        <f>IF(KU517="G",0.5,IF(KU517="R",2,IF(KU517="A",1)))</f>
        <v/>
      </c>
      <c r="LY517" s="7">
        <f>(LK517*(LU517+LX517)+(LL517*(LU517+LX517)))</f>
        <v/>
      </c>
      <c r="LZ517" s="7">
        <f>(LN517*(LV517+LW517)+(LO517*(LV517+LW517)))</f>
        <v/>
      </c>
      <c r="MA517" s="11">
        <f>LY517-LZ517</f>
        <v/>
      </c>
      <c r="MB517" s="5">
        <f>MA517+2</f>
        <v/>
      </c>
      <c r="MC517" s="6">
        <f>MA517-2</f>
        <v/>
      </c>
      <c r="MD517" s="4">
        <f>LE517</f>
        <v/>
      </c>
      <c r="ME517" s="9">
        <f>IF(MD517=0,1000,MD517+0.75)</f>
        <v/>
      </c>
      <c r="MF517" s="10">
        <f>IF(MD517=0,0,MD517-0.75)</f>
        <v/>
      </c>
      <c r="MG517" s="4">
        <f>((LM517*(LU517+LX517))-((LP517*(LV517+LW517))))</f>
        <v/>
      </c>
      <c r="MH517" s="9">
        <f>MG517*1.2</f>
        <v/>
      </c>
      <c r="MI517" s="10">
        <f>MG517*0.8</f>
        <v/>
      </c>
      <c r="MJ517">
        <f>IFERROR(OT517,"")</f>
        <v/>
      </c>
      <c r="MK517">
        <f>IFERROR(OU517,"")</f>
        <v/>
      </c>
      <c r="ML517">
        <f>IFERROR(OV517,"")</f>
        <v/>
      </c>
      <c r="MM517">
        <f>IFERROR(OW517,"")</f>
        <v/>
      </c>
      <c r="MN517">
        <f>IFERROR(OX517,"")</f>
        <v/>
      </c>
      <c r="MO517">
        <f>IFERROR(OY517,"")</f>
        <v/>
      </c>
      <c r="MP517" s="1">
        <f>COUNTIFS(#REF!,LT517,#REF!,1,#REF!,"&gt;="&amp;MC517,#REF!,"&lt;="&amp;MB517,#REF!,"&lt;="&amp;ME517,#REF!,"&gt;="&amp;MF517,#REF!,"="&amp;KV517,#REF!,"="&amp;KX517)</f>
        <v/>
      </c>
      <c r="MQ517" s="1">
        <f>COUNTIFS(#REF!,LT517,#REF!,0,#REF!,"&gt;="&amp;MC517,#REF!,"&lt;="&amp;MB517,#REF!,"&lt;="&amp;ME517,#REF!,"&gt;="&amp;MF517,#REF!,"="&amp;KV517,#REF!,"="&amp;KX517)</f>
        <v/>
      </c>
      <c r="MR517" s="1">
        <f>COUNTIFS(#REF!,LT517,#REF!,1,#REF!,"&gt;="&amp;MC517,#REF!,"&lt;="&amp;MB517,#REF!,"&lt;="&amp;ME517,#REF!,"&gt;="&amp;MF517,#REF!,"="&amp;KW517,#REF!,"="&amp;KY517)</f>
        <v/>
      </c>
      <c r="MS517" s="1">
        <f>COUNTIFS(#REF!,LT517,#REF!,0,#REF!,"&gt;="&amp;MC517,#REF!,"&lt;="&amp;MB517,#REF!,"&lt;="&amp;ME517,#REF!,"&gt;="&amp;MF517,#REF!,"="&amp;KW517,#REF!,"="&amp;KY517)</f>
        <v/>
      </c>
      <c r="MT517" s="1">
        <f>COUNTIFS(#REF!,LT517,#REF!,1,#REF!,"&gt;="&amp;MI517,#REF!,"&lt;="&amp;MH517,#REF!,"&lt;="&amp;ME517,#REF!,"&gt;="&amp;MF517)</f>
        <v/>
      </c>
      <c r="MU517" s="1">
        <f>COUNTIFS(#REF!,LT517,#REF!,0,#REF!,"&gt;="&amp;MI517,#REF!,"&lt;="&amp;MH517,#REF!,"&lt;="&amp;ME517,#REF!,"&gt;="&amp;MF517)</f>
        <v/>
      </c>
      <c r="MV517" s="1">
        <f>COUNTIFS(#REF!,LT517,#REF!,1,#REF!,"&gt;="&amp;MI517,#REF!,"&lt;="&amp;MH517,#REF!,"="&amp;KZ517,#REF!,"="&amp;LA517,#REF!,"&lt;="&amp;ME517,#REF!,"&gt;="&amp;MF517)</f>
        <v/>
      </c>
      <c r="MW517" s="1">
        <f>COUNTIFS(#REF!,LT517,#REF!,0,#REF!,"&gt;="&amp;MI517,#REF!,"&lt;="&amp;MH517,#REF!,"="&amp;KZ517,#REF!,"="&amp;LA517,#REF!,"&lt;="&amp;ME517,#REF!,"&gt;="&amp;MF517)</f>
        <v/>
      </c>
      <c r="MX517" s="1">
        <f>COUNTIFS(#REF!,LT517,#REF!,1,#REF!,"&gt;="&amp;MC517,#REF!,"&lt;="&amp;MB517,#REF!,"&lt;="&amp;ME517,#REF!,"&gt;="&amp;MF517)</f>
        <v/>
      </c>
      <c r="MY517" s="1">
        <f>COUNTIFS(#REF!,LT517,#REF!,0,#REF!,"&gt;="&amp;MC517,#REF!,"&lt;="&amp;MB517,#REF!,"&lt;="&amp;ME517,#REF!,"&gt;="&amp;MF517)</f>
        <v/>
      </c>
      <c r="MZ517" s="1">
        <f>COUNTIFS(#REF!,LT517,#REF!,1,#REF!,"&lt;="&amp;ME517,#REF!,"&gt;="&amp;MF517,#REF!,"="&amp;KV517,#REF!,"="&amp;KX517)</f>
        <v/>
      </c>
      <c r="NA517" s="1">
        <f>COUNTIFS(#REF!,LT517,#REF!,0,#REF!,"&lt;="&amp;ME517,#REF!,"&gt;="&amp;MF517,#REF!,"="&amp;KV517,#REF!,"="&amp;KX517)</f>
        <v/>
      </c>
      <c r="NB517" s="1">
        <f>COUNTIFS(#REF!,LT517,#REF!,1,#REF!,"&lt;="&amp;ME517,#REF!,"&gt;="&amp;MF517,#REF!,"="&amp;KW517,#REF!,"="&amp;KY517)</f>
        <v/>
      </c>
      <c r="NC517" s="1">
        <f>COUNTIFS(#REF!,LT517,#REF!,0,#REF!,"&lt;="&amp;ME517,#REF!,"&gt;="&amp;MF517,#REF!,"="&amp;KW517,#REF!,"="&amp;KY517)</f>
        <v/>
      </c>
      <c r="ND517" s="1">
        <f>COUNTIFS(#REF!,LT517,#REF!,1,#REF!,"&gt;="&amp;MC517,#REF!,"&lt;="&amp;MB517,#REF!,"&lt;="&amp;ME517,#REF!,"&gt;="&amp;MF517,#REF!,"="&amp;KV517,#REF!,"="&amp;KX517)</f>
        <v/>
      </c>
      <c r="NE517" s="1">
        <f>COUNTIFS(#REF!,LT517,#REF!,0,#REF!,"&gt;="&amp;MC517,#REF!,"&lt;="&amp;MB517,#REF!,"&lt;="&amp;ME517,#REF!,"&gt;="&amp;MF517,#REF!,"="&amp;KV517,#REF!,"="&amp;KX517)</f>
        <v/>
      </c>
      <c r="NF517" s="1">
        <f>COUNTIFS(#REF!,LT517,#REF!,1,#REF!,"&gt;="&amp;MC517,#REF!,"&lt;="&amp;MB517,#REF!,"&lt;="&amp;ME517,#REF!,"&gt;="&amp;MF517,#REF!,"="&amp;KW517,#REF!,"="&amp;KY517)</f>
        <v/>
      </c>
      <c r="NG517" s="1">
        <f>COUNTIFS(#REF!,LT517,#REF!,0,#REF!,"&gt;="&amp;MC517,#REF!,"&lt;="&amp;MB517,#REF!,"&lt;="&amp;ME517,#REF!,"&gt;="&amp;MF517,#REF!,"="&amp;KW517,#REF!,"="&amp;KY517)</f>
        <v/>
      </c>
      <c r="NH517" s="1">
        <f>COUNTIFS(#REF!,LT517,#REF!,1,#REF!,"&gt;="&amp;MC517,#REF!,"&lt;="&amp;MB517,#REF!,"&lt;="&amp;ME517,#REF!,"&gt;="&amp;MF517,#REF!,"="&amp;KZ517,#REF!,"="&amp;LA517)</f>
        <v/>
      </c>
      <c r="NI517" s="1">
        <f>COUNTIFS(#REF!,LT517,#REF!,0,#REF!,"&gt;="&amp;MC517,#REF!,"&lt;="&amp;MB517,#REF!,"&lt;="&amp;ME517,#REF!,"&gt;="&amp;MF517,#REF!,"="&amp;KZ517,#REF!,"="&amp;LA517)</f>
        <v/>
      </c>
      <c r="NJ517" s="1">
        <f>COUNTIFS(#REF!,LT517,#REF!,1,#REF!,"&gt;="&amp;MI517,#REF!,"&lt;="&amp;MH517,#REF!,"&lt;="&amp;ME517,#REF!,"&gt;="&amp;MF517)</f>
        <v/>
      </c>
      <c r="NK517" s="1">
        <f>COUNTIFS(#REF!,LT517,#REF!,0,#REF!,"&gt;="&amp;MI517,#REF!,"&lt;="&amp;MH517,#REF!,"&lt;="&amp;ME517,#REF!,"&gt;="&amp;MF517)</f>
        <v/>
      </c>
      <c r="NL517" s="1">
        <f>COUNTIFS(#REF!,LT517,#REF!,1,#REF!,"&gt;="&amp;MI517,#REF!,"&lt;="&amp;MH517,#REF!,"="&amp;KZ517,#REF!,"="&amp;LA517,#REF!,"&lt;="&amp;ME517,#REF!,"&gt;="&amp;MF517)</f>
        <v/>
      </c>
      <c r="NM517" s="1">
        <f>COUNTIFS(#REF!,LT517,#REF!,0,#REF!,"&gt;="&amp;MI517,#REF!,"&lt;="&amp;MH517,#REF!,"="&amp;KZ517,#REF!,"="&amp;LA517,#REF!,"&lt;="&amp;ME517,#REF!,"&gt;="&amp;MF517)</f>
        <v/>
      </c>
      <c r="NN517" s="1">
        <f>COUNTIFS(#REF!,LT517,#REF!,1,#REF!,"&gt;="&amp;MC517,#REF!,"&lt;="&amp;MB517,#REF!,"&lt;="&amp;ME517,#REF!,"&gt;="&amp;MF517)</f>
        <v/>
      </c>
      <c r="NO517" s="1">
        <f>COUNTIFS(#REF!,LT517,#REF!,0,#REF!,"&gt;="&amp;MC517,#REF!,"&lt;="&amp;MB517,#REF!,"&lt;="&amp;ME517,#REF!,"&gt;="&amp;MF517)</f>
        <v/>
      </c>
      <c r="NP517" s="1">
        <f>COUNTIFS(#REF!,LT517,#REF!,1,#REF!,"&lt;="&amp;ME517,#REF!,"&gt;="&amp;MF517,#REF!,"="&amp;KV517,#REF!,"="&amp;KX517)</f>
        <v/>
      </c>
      <c r="NQ517" s="1">
        <f>COUNTIFS(#REF!,LT517,#REF!,0,#REF!,"&lt;="&amp;ME517,#REF!,"&gt;="&amp;MF517,#REF!,"="&amp;KV517,#REF!,"="&amp;KX517)</f>
        <v/>
      </c>
      <c r="NR517" s="1">
        <f>COUNTIFS(#REF!,LT517,#REF!,1,#REF!,"&lt;="&amp;ME517,#REF!,"&gt;="&amp;MF517,#REF!,"="&amp;KW517,#REF!,"="&amp;KY517)</f>
        <v/>
      </c>
      <c r="NS517" s="1">
        <f>COUNTIFS(#REF!,LT517,#REF!,0,#REF!,"&lt;="&amp;ME517,#REF!,"&gt;="&amp;MF517,#REF!,"="&amp;KW517,#REF!,"="&amp;KY517)</f>
        <v/>
      </c>
      <c r="NT517" s="1">
        <f>MP517+MR517+MT517+MV517+MX517+MZ517+NB517</f>
        <v/>
      </c>
      <c r="NU517" s="1">
        <f>MQ517+MS517+MU517+MW517+MY517+NA517+NC517</f>
        <v/>
      </c>
      <c r="NV517" s="1">
        <f>NT517+NU517</f>
        <v/>
      </c>
      <c r="NW517" s="33">
        <f>NT517/(NT517+NU517)</f>
        <v/>
      </c>
      <c r="NX517" s="3">
        <f>1/NW517</f>
        <v/>
      </c>
      <c r="NY517" s="1">
        <f>LH517</f>
        <v/>
      </c>
      <c r="NZ517" s="79">
        <f>(NW517*((NY517-1)*0.98))-((1-NW517)*1)</f>
        <v/>
      </c>
      <c r="OA517" s="34">
        <f>IF(LR517&lt;0.9,0,IF(AND(LR517&gt;1.1),0,1))</f>
        <v/>
      </c>
      <c r="OB517" s="34">
        <f>IF(LS517&lt;0.9,0,IF(AND(LS517&gt;1.1),0,1))</f>
        <v/>
      </c>
      <c r="OC517" s="32">
        <f>IF(NV517&gt;99,1,0)</f>
        <v/>
      </c>
      <c r="OD517" s="32">
        <f>IF(NZ517&gt;0.0799,1,0)</f>
        <v/>
      </c>
      <c r="OE517" s="32">
        <f>IF(NZ517&gt;OM517,1,0)</f>
        <v/>
      </c>
      <c r="OF517" s="32">
        <f>OC517+OD517+OE517+OA517+OB517</f>
        <v/>
      </c>
      <c r="OG517" s="1">
        <f>ND517+NF517+NH517+NJ517+NL517+NN517+NP517+NR517</f>
        <v/>
      </c>
      <c r="OH517" s="1">
        <f>NE517+NG517+NI517+NK517+NM517+NO517+NQ517+NS517</f>
        <v/>
      </c>
      <c r="OI517" s="1">
        <f>OG517+OH517</f>
        <v/>
      </c>
      <c r="OJ517" s="33">
        <f>OG517/(OG517+OH517)</f>
        <v/>
      </c>
      <c r="OK517" s="3">
        <f>1/OJ517</f>
        <v/>
      </c>
      <c r="OL517" s="1">
        <f>LI517</f>
        <v/>
      </c>
      <c r="OM517" s="79">
        <f>(OJ517*((OL517-1)*0.98))-((1-OJ517)*1)</f>
        <v/>
      </c>
      <c r="ON517" s="34">
        <f>IF(LR517&lt;0.9,0,IF(AND(LR517&gt;1.1),0,1))</f>
        <v/>
      </c>
      <c r="OO517" s="34">
        <f>IF(LS517&lt;0.9,0,IF(AND(LS517&gt;1.1),0,1))</f>
        <v/>
      </c>
      <c r="OP517" s="32">
        <f>IF(OI517&gt;99,1,0)</f>
        <v/>
      </c>
      <c r="OQ517" s="32">
        <f>IF(OM517&gt;0.0799,1,0)</f>
        <v/>
      </c>
      <c r="OR517" s="32">
        <f>IF(OM517&gt;OZ517,1,0)</f>
        <v/>
      </c>
      <c r="OS517" s="32">
        <f>OP517+OQ517+OR517+ON517+OO517</f>
        <v/>
      </c>
      <c r="OT517">
        <f>IF(OF517=5,"BackHome0-0",IF(AND(OS517=5),"BackAway0-0",""))</f>
        <v/>
      </c>
      <c r="OU517">
        <f>IF(OF517=5,KN517,IF(AND(OS517=5),KO517,""))</f>
        <v/>
      </c>
      <c r="OV517">
        <f>IF(OF517=5,"Match Odds",IF(AND(OS517=5),"Match Odds",""))</f>
        <v/>
      </c>
      <c r="OW517">
        <f>IF(OF517=5,KP517,IF(AND(OS517=5),KP517,""))</f>
        <v/>
      </c>
      <c r="OX517">
        <f>IF(OF517=5,"MATCH_ODDS",IF(AND(OS517=5),"MATCH_ODDS",""))</f>
        <v/>
      </c>
      <c r="OY517">
        <f>IF(OF517=5,"BACK",IF(AND(OS517=5),"BACK",""))</f>
        <v/>
      </c>
    </row>
    <row r="518" ht="16.5" customHeight="1" thickBot="1" thickTop="1">
      <c r="A518" s="2" t="n"/>
      <c r="KN518" s="1">
        <f>IF(INDEX(#REF!,MATCH('HT 0-0'!D518,#REF!,0))=INDEX(#REF!,MATCH('HT 0-0'!D518,#REF!,0)),INDEX(#REF!,MATCH('HT 0-0'!D518,#REF!,0)),"ERROR")</f>
        <v/>
      </c>
      <c r="KO518" s="1">
        <f>IF(INDEX(#REF!,MATCH('HT 0-0'!E518,#REF!,0))=INDEX(#REF!,MATCH('HT 0-0'!E518,#REF!,0)),INDEX(#REF!,MATCH('HT 0-0'!E518,#REF!,0)),"ERROR")</f>
        <v/>
      </c>
      <c r="KP518" s="1">
        <f>KN518&amp;" v "&amp;KO518</f>
        <v/>
      </c>
      <c r="KQ518">
        <f>B518&amp;"_"&amp;C518</f>
        <v/>
      </c>
      <c r="KR518" s="1">
        <f>IF((HW518/KK518)&lt;0.335,"G",IF((HW518/KK518)&gt;0.67,"R","A"))</f>
        <v/>
      </c>
      <c r="KS518" s="1">
        <f>IF((HX518/KK518)&lt;0.335,"G",IF((HX518/KK518)&gt;0.67,"R","A"))</f>
        <v/>
      </c>
      <c r="KT518" s="1">
        <f>IF((IH518/KK518)&lt;0.335,"G",IF((IH518/KK518)&gt;0.67,"R","A"))</f>
        <v/>
      </c>
      <c r="KU518" s="1">
        <f>IF((II518/KK518)&lt;0.335,"G",IF((II518/KK518)&gt;0.67,"R","A"))</f>
        <v/>
      </c>
      <c r="KV518" s="1">
        <f>IF((HZ518/KK518)&lt;0.335,"G",IF((HZ518/KK518)&gt;0.67,"R","A"))</f>
        <v/>
      </c>
      <c r="KW518" s="1">
        <f>IF((HY518/KK518)&lt;0.335,"G",IF((HY518/KK518)&gt;0.67,"R","A"))</f>
        <v/>
      </c>
      <c r="KX518" s="1">
        <f>IF((IK518/KK518)&lt;0.335,"G",IF((IK518/KK518)&gt;0.67,"R","A"))</f>
        <v/>
      </c>
      <c r="KY518" s="1">
        <f>IF((IJ518/KK518)&lt;0.335,"G",IF((IJ518/KK518)&gt;0.67,"R","A"))</f>
        <v/>
      </c>
      <c r="KZ518" s="1">
        <f>IF((HQ518/KK518)&lt;0.335,"G",IF((HQ518/KK518)&gt;0.67,"R","A"))</f>
        <v/>
      </c>
      <c r="LA518" s="1">
        <f>IF((IB518/KK518)&lt;0.335,"G",IF((IB518/KK518)&gt;0.67,"R","A"))</f>
        <v/>
      </c>
      <c r="LB518">
        <f>IF(LQ518="0-0",INDEX(Scrape!#REF!,MATCH('HT 0-0'!KP518,Scrape!$B:$B,0)),"")</f>
        <v/>
      </c>
      <c r="LC518">
        <f>IF(LQ518="0-0",INDEX(Scrape!$A:$A,MATCH('HT 0-0'!KP518,Scrape!$B:$B,0)),"")</f>
        <v/>
      </c>
      <c r="LD518">
        <f>IF(LQ518="0-0",INDEX(Scrape!$B:$B,MATCH('HT 0-0'!KP518,Scrape!$B:$B,0)),"")</f>
        <v/>
      </c>
      <c r="LE518">
        <f>IF(LQ518="0-0",INDEX(Scrape!$C:$C,MATCH('HT 0-0'!KP518,Scrape!$B:$B,0)),"")</f>
        <v/>
      </c>
      <c r="LF518">
        <f>IF(LQ518="0-0",INDEX(Scrape!$D:$D,MATCH('HT 0-0'!KP518,Scrape!$B:$B,0)),"")</f>
        <v/>
      </c>
      <c r="LG518">
        <f>IF(LQ518="0-0",INDEX(Scrape!$E:$E,MATCH('HT 0-0'!KP518,Scrape!$B:$B,0)),"")</f>
        <v/>
      </c>
      <c r="LH518">
        <f>IF(LQ518="0-0",INDEX(Scrape!$F:$F,MATCH('HT 0-0'!KP518,Scrape!$B:$B,0)),"")</f>
        <v/>
      </c>
      <c r="LI518">
        <f>IF(LQ518="0-0",INDEX(Scrape!$G:$G,MATCH('HT 0-0'!KP518,Scrape!$B:$B,0)),"")</f>
        <v/>
      </c>
      <c r="LJ518">
        <f>IF(LQ518="0-0",INDEX(Scrape!$H:$H,MATCH('HT 0-0'!KP518,Scrape!$B:$B,0)),"")</f>
        <v/>
      </c>
      <c r="LK518">
        <f>IF(LQ518="0-0",INDEX(Scrape!$I:$I,MATCH('HT 0-0'!KP518,Scrape!$B:$B,0)),"")</f>
        <v/>
      </c>
      <c r="LL518">
        <f>IF(LQ518="0-0",INDEX(Scrape!$J:$J,MATCH('HT 0-0'!KP518,Scrape!$B:$B,0)),"")</f>
        <v/>
      </c>
      <c r="LM518">
        <f>IF(LQ518="0-0",INDEX(Scrape!$K:$K,MATCH('HT 0-0'!KP518,Scrape!$B:$B,0)),"")</f>
        <v/>
      </c>
      <c r="LN518">
        <f>IF(LQ518="0-0",INDEX(Scrape!$L:$L,MATCH('HT 0-0'!KP518,Scrape!$B:$B,0)),"")</f>
        <v/>
      </c>
      <c r="LO518">
        <f>IF(LQ518="0-0",INDEX(Scrape!$M:$M,MATCH('HT 0-0'!KP518,Scrape!$B:$B,0)),"")</f>
        <v/>
      </c>
      <c r="LP518">
        <f>IF(LQ518="0-0",INDEX(Scrape!$N:$N,MATCH('HT 0-0'!KP518,Scrape!$B:$B,0)),"")</f>
        <v/>
      </c>
      <c r="LQ518">
        <f>INDEX(Scrape!$O:$O,MATCH('HT 0-0'!KP518,Scrape!$B:$B,0))</f>
        <v/>
      </c>
      <c r="LR518">
        <f>(1/LJ518)+(1/LI518)+(1/LH518)</f>
        <v/>
      </c>
      <c r="LS518">
        <f>(1/LG518)+(1/LF518)+(1/LE518)</f>
        <v/>
      </c>
      <c r="LT518" s="8">
        <f>IF(INDEX(#REF!,MATCH(KQ518,#REF!,0))=INDEX(#REF!,MATCH(KQ518,#REF!,0)),INDEX(#REF!,MATCH(KQ518,#REF!,0)),"ERROR")</f>
        <v/>
      </c>
      <c r="LU518" s="4">
        <f>IF(KR518="G",2,IF(KR518="R",0.5,IF(KR518="A",1)))</f>
        <v/>
      </c>
      <c r="LV518" s="4">
        <f>IF(KS518="G",0.5,IF(KS518="R",2,IF(KS518="A",1)))</f>
        <v/>
      </c>
      <c r="LW518" s="4">
        <f>IF(KT518="G",2,IF(KT518="R",0.5,IF(KT518="A",1)))</f>
        <v/>
      </c>
      <c r="LX518" s="4">
        <f>IF(KU518="G",0.5,IF(KU518="R",2,IF(KU518="A",1)))</f>
        <v/>
      </c>
      <c r="LY518" s="7">
        <f>(LK518*(LU518+LX518)+(LL518*(LU518+LX518)))</f>
        <v/>
      </c>
      <c r="LZ518" s="7">
        <f>(LN518*(LV518+LW518)+(LO518*(LV518+LW518)))</f>
        <v/>
      </c>
      <c r="MA518" s="11">
        <f>LY518-LZ518</f>
        <v/>
      </c>
      <c r="MB518" s="5">
        <f>MA518+2</f>
        <v/>
      </c>
      <c r="MC518" s="6">
        <f>MA518-2</f>
        <v/>
      </c>
      <c r="MD518" s="4">
        <f>LE518</f>
        <v/>
      </c>
      <c r="ME518" s="9">
        <f>IF(MD518=0,1000,MD518+0.75)</f>
        <v/>
      </c>
      <c r="MF518" s="10">
        <f>IF(MD518=0,0,MD518-0.75)</f>
        <v/>
      </c>
      <c r="MG518" s="4">
        <f>((LM518*(LU518+LX518))-((LP518*(LV518+LW518))))</f>
        <v/>
      </c>
      <c r="MH518" s="9">
        <f>MG518*1.2</f>
        <v/>
      </c>
      <c r="MI518" s="10">
        <f>MG518*0.8</f>
        <v/>
      </c>
      <c r="MJ518">
        <f>IFERROR(OT518,"")</f>
        <v/>
      </c>
      <c r="MK518">
        <f>IFERROR(OU518,"")</f>
        <v/>
      </c>
      <c r="ML518">
        <f>IFERROR(OV518,"")</f>
        <v/>
      </c>
      <c r="MM518">
        <f>IFERROR(OW518,"")</f>
        <v/>
      </c>
      <c r="MN518">
        <f>IFERROR(OX518,"")</f>
        <v/>
      </c>
      <c r="MO518">
        <f>IFERROR(OY518,"")</f>
        <v/>
      </c>
      <c r="MP518" s="1">
        <f>COUNTIFS(#REF!,LT518,#REF!,1,#REF!,"&gt;="&amp;MC518,#REF!,"&lt;="&amp;MB518,#REF!,"&lt;="&amp;ME518,#REF!,"&gt;="&amp;MF518,#REF!,"="&amp;KV518,#REF!,"="&amp;KX518)</f>
        <v/>
      </c>
      <c r="MQ518" s="1">
        <f>COUNTIFS(#REF!,LT518,#REF!,0,#REF!,"&gt;="&amp;MC518,#REF!,"&lt;="&amp;MB518,#REF!,"&lt;="&amp;ME518,#REF!,"&gt;="&amp;MF518,#REF!,"="&amp;KV518,#REF!,"="&amp;KX518)</f>
        <v/>
      </c>
      <c r="MR518" s="1">
        <f>COUNTIFS(#REF!,LT518,#REF!,1,#REF!,"&gt;="&amp;MC518,#REF!,"&lt;="&amp;MB518,#REF!,"&lt;="&amp;ME518,#REF!,"&gt;="&amp;MF518,#REF!,"="&amp;KW518,#REF!,"="&amp;KY518)</f>
        <v/>
      </c>
      <c r="MS518" s="1">
        <f>COUNTIFS(#REF!,LT518,#REF!,0,#REF!,"&gt;="&amp;MC518,#REF!,"&lt;="&amp;MB518,#REF!,"&lt;="&amp;ME518,#REF!,"&gt;="&amp;MF518,#REF!,"="&amp;KW518,#REF!,"="&amp;KY518)</f>
        <v/>
      </c>
      <c r="MT518" s="1">
        <f>COUNTIFS(#REF!,LT518,#REF!,1,#REF!,"&gt;="&amp;MI518,#REF!,"&lt;="&amp;MH518,#REF!,"&lt;="&amp;ME518,#REF!,"&gt;="&amp;MF518)</f>
        <v/>
      </c>
      <c r="MU518" s="1">
        <f>COUNTIFS(#REF!,LT518,#REF!,0,#REF!,"&gt;="&amp;MI518,#REF!,"&lt;="&amp;MH518,#REF!,"&lt;="&amp;ME518,#REF!,"&gt;="&amp;MF518)</f>
        <v/>
      </c>
      <c r="MV518" s="1">
        <f>COUNTIFS(#REF!,LT518,#REF!,1,#REF!,"&gt;="&amp;MI518,#REF!,"&lt;="&amp;MH518,#REF!,"="&amp;KZ518,#REF!,"="&amp;LA518,#REF!,"&lt;="&amp;ME518,#REF!,"&gt;="&amp;MF518)</f>
        <v/>
      </c>
      <c r="MW518" s="1">
        <f>COUNTIFS(#REF!,LT518,#REF!,0,#REF!,"&gt;="&amp;MI518,#REF!,"&lt;="&amp;MH518,#REF!,"="&amp;KZ518,#REF!,"="&amp;LA518,#REF!,"&lt;="&amp;ME518,#REF!,"&gt;="&amp;MF518)</f>
        <v/>
      </c>
      <c r="MX518" s="1">
        <f>COUNTIFS(#REF!,LT518,#REF!,1,#REF!,"&gt;="&amp;MC518,#REF!,"&lt;="&amp;MB518,#REF!,"&lt;="&amp;ME518,#REF!,"&gt;="&amp;MF518)</f>
        <v/>
      </c>
      <c r="MY518" s="1">
        <f>COUNTIFS(#REF!,LT518,#REF!,0,#REF!,"&gt;="&amp;MC518,#REF!,"&lt;="&amp;MB518,#REF!,"&lt;="&amp;ME518,#REF!,"&gt;="&amp;MF518)</f>
        <v/>
      </c>
      <c r="MZ518" s="1">
        <f>COUNTIFS(#REF!,LT518,#REF!,1,#REF!,"&lt;="&amp;ME518,#REF!,"&gt;="&amp;MF518,#REF!,"="&amp;KV518,#REF!,"="&amp;KX518)</f>
        <v/>
      </c>
      <c r="NA518" s="1">
        <f>COUNTIFS(#REF!,LT518,#REF!,0,#REF!,"&lt;="&amp;ME518,#REF!,"&gt;="&amp;MF518,#REF!,"="&amp;KV518,#REF!,"="&amp;KX518)</f>
        <v/>
      </c>
      <c r="NB518" s="1">
        <f>COUNTIFS(#REF!,LT518,#REF!,1,#REF!,"&lt;="&amp;ME518,#REF!,"&gt;="&amp;MF518,#REF!,"="&amp;KW518,#REF!,"="&amp;KY518)</f>
        <v/>
      </c>
      <c r="NC518" s="1">
        <f>COUNTIFS(#REF!,LT518,#REF!,0,#REF!,"&lt;="&amp;ME518,#REF!,"&gt;="&amp;MF518,#REF!,"="&amp;KW518,#REF!,"="&amp;KY518)</f>
        <v/>
      </c>
      <c r="ND518" s="1">
        <f>COUNTIFS(#REF!,LT518,#REF!,1,#REF!,"&gt;="&amp;MC518,#REF!,"&lt;="&amp;MB518,#REF!,"&lt;="&amp;ME518,#REF!,"&gt;="&amp;MF518,#REF!,"="&amp;KV518,#REF!,"="&amp;KX518)</f>
        <v/>
      </c>
      <c r="NE518" s="1">
        <f>COUNTIFS(#REF!,LT518,#REF!,0,#REF!,"&gt;="&amp;MC518,#REF!,"&lt;="&amp;MB518,#REF!,"&lt;="&amp;ME518,#REF!,"&gt;="&amp;MF518,#REF!,"="&amp;KV518,#REF!,"="&amp;KX518)</f>
        <v/>
      </c>
      <c r="NF518" s="1">
        <f>COUNTIFS(#REF!,LT518,#REF!,1,#REF!,"&gt;="&amp;MC518,#REF!,"&lt;="&amp;MB518,#REF!,"&lt;="&amp;ME518,#REF!,"&gt;="&amp;MF518,#REF!,"="&amp;KW518,#REF!,"="&amp;KY518)</f>
        <v/>
      </c>
      <c r="NG518" s="1">
        <f>COUNTIFS(#REF!,LT518,#REF!,0,#REF!,"&gt;="&amp;MC518,#REF!,"&lt;="&amp;MB518,#REF!,"&lt;="&amp;ME518,#REF!,"&gt;="&amp;MF518,#REF!,"="&amp;KW518,#REF!,"="&amp;KY518)</f>
        <v/>
      </c>
      <c r="NH518" s="1">
        <f>COUNTIFS(#REF!,LT518,#REF!,1,#REF!,"&gt;="&amp;MC518,#REF!,"&lt;="&amp;MB518,#REF!,"&lt;="&amp;ME518,#REF!,"&gt;="&amp;MF518,#REF!,"="&amp;KZ518,#REF!,"="&amp;LA518)</f>
        <v/>
      </c>
      <c r="NI518" s="1">
        <f>COUNTIFS(#REF!,LT518,#REF!,0,#REF!,"&gt;="&amp;MC518,#REF!,"&lt;="&amp;MB518,#REF!,"&lt;="&amp;ME518,#REF!,"&gt;="&amp;MF518,#REF!,"="&amp;KZ518,#REF!,"="&amp;LA518)</f>
        <v/>
      </c>
      <c r="NJ518" s="1">
        <f>COUNTIFS(#REF!,LT518,#REF!,1,#REF!,"&gt;="&amp;MI518,#REF!,"&lt;="&amp;MH518,#REF!,"&lt;="&amp;ME518,#REF!,"&gt;="&amp;MF518)</f>
        <v/>
      </c>
      <c r="NK518" s="1">
        <f>COUNTIFS(#REF!,LT518,#REF!,0,#REF!,"&gt;="&amp;MI518,#REF!,"&lt;="&amp;MH518,#REF!,"&lt;="&amp;ME518,#REF!,"&gt;="&amp;MF518)</f>
        <v/>
      </c>
      <c r="NL518" s="1">
        <f>COUNTIFS(#REF!,LT518,#REF!,1,#REF!,"&gt;="&amp;MI518,#REF!,"&lt;="&amp;MH518,#REF!,"="&amp;KZ518,#REF!,"="&amp;LA518,#REF!,"&lt;="&amp;ME518,#REF!,"&gt;="&amp;MF518)</f>
        <v/>
      </c>
      <c r="NM518" s="1">
        <f>COUNTIFS(#REF!,LT518,#REF!,0,#REF!,"&gt;="&amp;MI518,#REF!,"&lt;="&amp;MH518,#REF!,"="&amp;KZ518,#REF!,"="&amp;LA518,#REF!,"&lt;="&amp;ME518,#REF!,"&gt;="&amp;MF518)</f>
        <v/>
      </c>
      <c r="NN518" s="1">
        <f>COUNTIFS(#REF!,LT518,#REF!,1,#REF!,"&gt;="&amp;MC518,#REF!,"&lt;="&amp;MB518,#REF!,"&lt;="&amp;ME518,#REF!,"&gt;="&amp;MF518)</f>
        <v/>
      </c>
      <c r="NO518" s="1">
        <f>COUNTIFS(#REF!,LT518,#REF!,0,#REF!,"&gt;="&amp;MC518,#REF!,"&lt;="&amp;MB518,#REF!,"&lt;="&amp;ME518,#REF!,"&gt;="&amp;MF518)</f>
        <v/>
      </c>
      <c r="NP518" s="1">
        <f>COUNTIFS(#REF!,LT518,#REF!,1,#REF!,"&lt;="&amp;ME518,#REF!,"&gt;="&amp;MF518,#REF!,"="&amp;KV518,#REF!,"="&amp;KX518)</f>
        <v/>
      </c>
      <c r="NQ518" s="1">
        <f>COUNTIFS(#REF!,LT518,#REF!,0,#REF!,"&lt;="&amp;ME518,#REF!,"&gt;="&amp;MF518,#REF!,"="&amp;KV518,#REF!,"="&amp;KX518)</f>
        <v/>
      </c>
      <c r="NR518" s="1">
        <f>COUNTIFS(#REF!,LT518,#REF!,1,#REF!,"&lt;="&amp;ME518,#REF!,"&gt;="&amp;MF518,#REF!,"="&amp;KW518,#REF!,"="&amp;KY518)</f>
        <v/>
      </c>
      <c r="NS518" s="1">
        <f>COUNTIFS(#REF!,LT518,#REF!,0,#REF!,"&lt;="&amp;ME518,#REF!,"&gt;="&amp;MF518,#REF!,"="&amp;KW518,#REF!,"="&amp;KY518)</f>
        <v/>
      </c>
      <c r="NT518" s="1">
        <f>MP518+MR518+MT518+MV518+MX518+MZ518+NB518</f>
        <v/>
      </c>
      <c r="NU518" s="1">
        <f>MQ518+MS518+MU518+MW518+MY518+NA518+NC518</f>
        <v/>
      </c>
      <c r="NV518" s="1">
        <f>NT518+NU518</f>
        <v/>
      </c>
      <c r="NW518" s="33">
        <f>NT518/(NT518+NU518)</f>
        <v/>
      </c>
      <c r="NX518" s="3">
        <f>1/NW518</f>
        <v/>
      </c>
      <c r="NY518" s="1">
        <f>LH518</f>
        <v/>
      </c>
      <c r="NZ518" s="79">
        <f>(NW518*((NY518-1)*0.98))-((1-NW518)*1)</f>
        <v/>
      </c>
      <c r="OA518" s="34">
        <f>IF(LR518&lt;0.9,0,IF(AND(LR518&gt;1.1),0,1))</f>
        <v/>
      </c>
      <c r="OB518" s="34">
        <f>IF(LS518&lt;0.9,0,IF(AND(LS518&gt;1.1),0,1))</f>
        <v/>
      </c>
      <c r="OC518" s="32">
        <f>IF(NV518&gt;99,1,0)</f>
        <v/>
      </c>
      <c r="OD518" s="32">
        <f>IF(NZ518&gt;0.0799,1,0)</f>
        <v/>
      </c>
      <c r="OE518" s="32">
        <f>IF(NZ518&gt;OM518,1,0)</f>
        <v/>
      </c>
      <c r="OF518" s="32">
        <f>OC518+OD518+OE518+OA518+OB518</f>
        <v/>
      </c>
      <c r="OG518" s="1">
        <f>ND518+NF518+NH518+NJ518+NL518+NN518+NP518+NR518</f>
        <v/>
      </c>
      <c r="OH518" s="1">
        <f>NE518+NG518+NI518+NK518+NM518+NO518+NQ518+NS518</f>
        <v/>
      </c>
      <c r="OI518" s="1">
        <f>OG518+OH518</f>
        <v/>
      </c>
      <c r="OJ518" s="33">
        <f>OG518/(OG518+OH518)</f>
        <v/>
      </c>
      <c r="OK518" s="3">
        <f>1/OJ518</f>
        <v/>
      </c>
      <c r="OL518" s="1">
        <f>LI518</f>
        <v/>
      </c>
      <c r="OM518" s="79">
        <f>(OJ518*((OL518-1)*0.98))-((1-OJ518)*1)</f>
        <v/>
      </c>
      <c r="ON518" s="34">
        <f>IF(LR518&lt;0.9,0,IF(AND(LR518&gt;1.1),0,1))</f>
        <v/>
      </c>
      <c r="OO518" s="34">
        <f>IF(LS518&lt;0.9,0,IF(AND(LS518&gt;1.1),0,1))</f>
        <v/>
      </c>
      <c r="OP518" s="32">
        <f>IF(OI518&gt;99,1,0)</f>
        <v/>
      </c>
      <c r="OQ518" s="32">
        <f>IF(OM518&gt;0.0799,1,0)</f>
        <v/>
      </c>
      <c r="OR518" s="32">
        <f>IF(OM518&gt;OZ518,1,0)</f>
        <v/>
      </c>
      <c r="OS518" s="32">
        <f>OP518+OQ518+OR518+ON518+OO518</f>
        <v/>
      </c>
      <c r="OT518">
        <f>IF(OF518=5,"BackHome0-0",IF(AND(OS518=5),"BackAway0-0",""))</f>
        <v/>
      </c>
      <c r="OU518">
        <f>IF(OF518=5,KN518,IF(AND(OS518=5),KO518,""))</f>
        <v/>
      </c>
      <c r="OV518">
        <f>IF(OF518=5,"Match Odds",IF(AND(OS518=5),"Match Odds",""))</f>
        <v/>
      </c>
      <c r="OW518">
        <f>IF(OF518=5,KP518,IF(AND(OS518=5),KP518,""))</f>
        <v/>
      </c>
      <c r="OX518">
        <f>IF(OF518=5,"MATCH_ODDS",IF(AND(OS518=5),"MATCH_ODDS",""))</f>
        <v/>
      </c>
      <c r="OY518">
        <f>IF(OF518=5,"BACK",IF(AND(OS518=5),"BACK",""))</f>
        <v/>
      </c>
    </row>
    <row r="519" ht="16.5" customHeight="1" thickBot="1" thickTop="1">
      <c r="A519" s="2" t="n"/>
      <c r="KN519" s="1">
        <f>IF(INDEX(#REF!,MATCH('HT 0-0'!D519,#REF!,0))=INDEX(#REF!,MATCH('HT 0-0'!D519,#REF!,0)),INDEX(#REF!,MATCH('HT 0-0'!D519,#REF!,0)),"ERROR")</f>
        <v/>
      </c>
      <c r="KO519" s="1">
        <f>IF(INDEX(#REF!,MATCH('HT 0-0'!E519,#REF!,0))=INDEX(#REF!,MATCH('HT 0-0'!E519,#REF!,0)),INDEX(#REF!,MATCH('HT 0-0'!E519,#REF!,0)),"ERROR")</f>
        <v/>
      </c>
      <c r="KP519" s="1">
        <f>KN519&amp;" v "&amp;KO519</f>
        <v/>
      </c>
      <c r="KQ519">
        <f>B519&amp;"_"&amp;C519</f>
        <v/>
      </c>
      <c r="KR519" s="1">
        <f>IF((HW519/KK519)&lt;0.335,"G",IF((HW519/KK519)&gt;0.67,"R","A"))</f>
        <v/>
      </c>
      <c r="KS519" s="1">
        <f>IF((HX519/KK519)&lt;0.335,"G",IF((HX519/KK519)&gt;0.67,"R","A"))</f>
        <v/>
      </c>
      <c r="KT519" s="1">
        <f>IF((IH519/KK519)&lt;0.335,"G",IF((IH519/KK519)&gt;0.67,"R","A"))</f>
        <v/>
      </c>
      <c r="KU519" s="1">
        <f>IF((II519/KK519)&lt;0.335,"G",IF((II519/KK519)&gt;0.67,"R","A"))</f>
        <v/>
      </c>
      <c r="KV519" s="1">
        <f>IF((HZ519/KK519)&lt;0.335,"G",IF((HZ519/KK519)&gt;0.67,"R","A"))</f>
        <v/>
      </c>
      <c r="KW519" s="1">
        <f>IF((HY519/KK519)&lt;0.335,"G",IF((HY519/KK519)&gt;0.67,"R","A"))</f>
        <v/>
      </c>
      <c r="KX519" s="1">
        <f>IF((IK519/KK519)&lt;0.335,"G",IF((IK519/KK519)&gt;0.67,"R","A"))</f>
        <v/>
      </c>
      <c r="KY519" s="1">
        <f>IF((IJ519/KK519)&lt;0.335,"G",IF((IJ519/KK519)&gt;0.67,"R","A"))</f>
        <v/>
      </c>
      <c r="KZ519" s="1">
        <f>IF((HQ519/KK519)&lt;0.335,"G",IF((HQ519/KK519)&gt;0.67,"R","A"))</f>
        <v/>
      </c>
      <c r="LA519" s="1">
        <f>IF((IB519/KK519)&lt;0.335,"G",IF((IB519/KK519)&gt;0.67,"R","A"))</f>
        <v/>
      </c>
      <c r="LB519">
        <f>IF(LQ519="0-0",INDEX(Scrape!#REF!,MATCH('HT 0-0'!KP519,Scrape!$B:$B,0)),"")</f>
        <v/>
      </c>
      <c r="LC519">
        <f>IF(LQ519="0-0",INDEX(Scrape!$A:$A,MATCH('HT 0-0'!KP519,Scrape!$B:$B,0)),"")</f>
        <v/>
      </c>
      <c r="LD519">
        <f>IF(LQ519="0-0",INDEX(Scrape!$B:$B,MATCH('HT 0-0'!KP519,Scrape!$B:$B,0)),"")</f>
        <v/>
      </c>
      <c r="LE519">
        <f>IF(LQ519="0-0",INDEX(Scrape!$C:$C,MATCH('HT 0-0'!KP519,Scrape!$B:$B,0)),"")</f>
        <v/>
      </c>
      <c r="LF519">
        <f>IF(LQ519="0-0",INDEX(Scrape!$D:$D,MATCH('HT 0-0'!KP519,Scrape!$B:$B,0)),"")</f>
        <v/>
      </c>
      <c r="LG519">
        <f>IF(LQ519="0-0",INDEX(Scrape!$E:$E,MATCH('HT 0-0'!KP519,Scrape!$B:$B,0)),"")</f>
        <v/>
      </c>
      <c r="LH519">
        <f>IF(LQ519="0-0",INDEX(Scrape!$F:$F,MATCH('HT 0-0'!KP519,Scrape!$B:$B,0)),"")</f>
        <v/>
      </c>
      <c r="LI519">
        <f>IF(LQ519="0-0",INDEX(Scrape!$G:$G,MATCH('HT 0-0'!KP519,Scrape!$B:$B,0)),"")</f>
        <v/>
      </c>
      <c r="LJ519">
        <f>IF(LQ519="0-0",INDEX(Scrape!$H:$H,MATCH('HT 0-0'!KP519,Scrape!$B:$B,0)),"")</f>
        <v/>
      </c>
      <c r="LK519">
        <f>IF(LQ519="0-0",INDEX(Scrape!$I:$I,MATCH('HT 0-0'!KP519,Scrape!$B:$B,0)),"")</f>
        <v/>
      </c>
      <c r="LL519">
        <f>IF(LQ519="0-0",INDEX(Scrape!$J:$J,MATCH('HT 0-0'!KP519,Scrape!$B:$B,0)),"")</f>
        <v/>
      </c>
      <c r="LM519">
        <f>IF(LQ519="0-0",INDEX(Scrape!$K:$K,MATCH('HT 0-0'!KP519,Scrape!$B:$B,0)),"")</f>
        <v/>
      </c>
      <c r="LN519">
        <f>IF(LQ519="0-0",INDEX(Scrape!$L:$L,MATCH('HT 0-0'!KP519,Scrape!$B:$B,0)),"")</f>
        <v/>
      </c>
      <c r="LO519">
        <f>IF(LQ519="0-0",INDEX(Scrape!$M:$M,MATCH('HT 0-0'!KP519,Scrape!$B:$B,0)),"")</f>
        <v/>
      </c>
      <c r="LP519">
        <f>IF(LQ519="0-0",INDEX(Scrape!$N:$N,MATCH('HT 0-0'!KP519,Scrape!$B:$B,0)),"")</f>
        <v/>
      </c>
      <c r="LQ519">
        <f>INDEX(Scrape!$O:$O,MATCH('HT 0-0'!KP519,Scrape!$B:$B,0))</f>
        <v/>
      </c>
      <c r="LR519">
        <f>(1/LJ519)+(1/LI519)+(1/LH519)</f>
        <v/>
      </c>
      <c r="LS519">
        <f>(1/LG519)+(1/LF519)+(1/LE519)</f>
        <v/>
      </c>
      <c r="LT519" s="8">
        <f>IF(INDEX(#REF!,MATCH(KQ519,#REF!,0))=INDEX(#REF!,MATCH(KQ519,#REF!,0)),INDEX(#REF!,MATCH(KQ519,#REF!,0)),"ERROR")</f>
        <v/>
      </c>
      <c r="LU519" s="4">
        <f>IF(KR519="G",2,IF(KR519="R",0.5,IF(KR519="A",1)))</f>
        <v/>
      </c>
      <c r="LV519" s="4">
        <f>IF(KS519="G",0.5,IF(KS519="R",2,IF(KS519="A",1)))</f>
        <v/>
      </c>
      <c r="LW519" s="4">
        <f>IF(KT519="G",2,IF(KT519="R",0.5,IF(KT519="A",1)))</f>
        <v/>
      </c>
      <c r="LX519" s="4">
        <f>IF(KU519="G",0.5,IF(KU519="R",2,IF(KU519="A",1)))</f>
        <v/>
      </c>
      <c r="LY519" s="7">
        <f>(LK519*(LU519+LX519)+(LL519*(LU519+LX519)))</f>
        <v/>
      </c>
      <c r="LZ519" s="7">
        <f>(LN519*(LV519+LW519)+(LO519*(LV519+LW519)))</f>
        <v/>
      </c>
      <c r="MA519" s="11">
        <f>LY519-LZ519</f>
        <v/>
      </c>
      <c r="MB519" s="5">
        <f>MA519+2</f>
        <v/>
      </c>
      <c r="MC519" s="6">
        <f>MA519-2</f>
        <v/>
      </c>
      <c r="MD519" s="4">
        <f>LE519</f>
        <v/>
      </c>
      <c r="ME519" s="9">
        <f>IF(MD519=0,1000,MD519+0.75)</f>
        <v/>
      </c>
      <c r="MF519" s="10">
        <f>IF(MD519=0,0,MD519-0.75)</f>
        <v/>
      </c>
      <c r="MG519" s="4">
        <f>((LM519*(LU519+LX519))-((LP519*(LV519+LW519))))</f>
        <v/>
      </c>
      <c r="MH519" s="9">
        <f>MG519*1.2</f>
        <v/>
      </c>
      <c r="MI519" s="10">
        <f>MG519*0.8</f>
        <v/>
      </c>
      <c r="MJ519">
        <f>IFERROR(OT519,"")</f>
        <v/>
      </c>
      <c r="MK519">
        <f>IFERROR(OU519,"")</f>
        <v/>
      </c>
      <c r="ML519">
        <f>IFERROR(OV519,"")</f>
        <v/>
      </c>
      <c r="MM519">
        <f>IFERROR(OW519,"")</f>
        <v/>
      </c>
      <c r="MN519">
        <f>IFERROR(OX519,"")</f>
        <v/>
      </c>
      <c r="MO519">
        <f>IFERROR(OY519,"")</f>
        <v/>
      </c>
      <c r="MP519" s="1">
        <f>COUNTIFS(#REF!,LT519,#REF!,1,#REF!,"&gt;="&amp;MC519,#REF!,"&lt;="&amp;MB519,#REF!,"&lt;="&amp;ME519,#REF!,"&gt;="&amp;MF519,#REF!,"="&amp;KV519,#REF!,"="&amp;KX519)</f>
        <v/>
      </c>
      <c r="MQ519" s="1">
        <f>COUNTIFS(#REF!,LT519,#REF!,0,#REF!,"&gt;="&amp;MC519,#REF!,"&lt;="&amp;MB519,#REF!,"&lt;="&amp;ME519,#REF!,"&gt;="&amp;MF519,#REF!,"="&amp;KV519,#REF!,"="&amp;KX519)</f>
        <v/>
      </c>
      <c r="MR519" s="1">
        <f>COUNTIFS(#REF!,LT519,#REF!,1,#REF!,"&gt;="&amp;MC519,#REF!,"&lt;="&amp;MB519,#REF!,"&lt;="&amp;ME519,#REF!,"&gt;="&amp;MF519,#REF!,"="&amp;KW519,#REF!,"="&amp;KY519)</f>
        <v/>
      </c>
      <c r="MS519" s="1">
        <f>COUNTIFS(#REF!,LT519,#REF!,0,#REF!,"&gt;="&amp;MC519,#REF!,"&lt;="&amp;MB519,#REF!,"&lt;="&amp;ME519,#REF!,"&gt;="&amp;MF519,#REF!,"="&amp;KW519,#REF!,"="&amp;KY519)</f>
        <v/>
      </c>
      <c r="MT519" s="1">
        <f>COUNTIFS(#REF!,LT519,#REF!,1,#REF!,"&gt;="&amp;MI519,#REF!,"&lt;="&amp;MH519,#REF!,"&lt;="&amp;ME519,#REF!,"&gt;="&amp;MF519)</f>
        <v/>
      </c>
      <c r="MU519" s="1">
        <f>COUNTIFS(#REF!,LT519,#REF!,0,#REF!,"&gt;="&amp;MI519,#REF!,"&lt;="&amp;MH519,#REF!,"&lt;="&amp;ME519,#REF!,"&gt;="&amp;MF519)</f>
        <v/>
      </c>
      <c r="MV519" s="1">
        <f>COUNTIFS(#REF!,LT519,#REF!,1,#REF!,"&gt;="&amp;MI519,#REF!,"&lt;="&amp;MH519,#REF!,"="&amp;KZ519,#REF!,"="&amp;LA519,#REF!,"&lt;="&amp;ME519,#REF!,"&gt;="&amp;MF519)</f>
        <v/>
      </c>
      <c r="MW519" s="1">
        <f>COUNTIFS(#REF!,LT519,#REF!,0,#REF!,"&gt;="&amp;MI519,#REF!,"&lt;="&amp;MH519,#REF!,"="&amp;KZ519,#REF!,"="&amp;LA519,#REF!,"&lt;="&amp;ME519,#REF!,"&gt;="&amp;MF519)</f>
        <v/>
      </c>
      <c r="MX519" s="1">
        <f>COUNTIFS(#REF!,LT519,#REF!,1,#REF!,"&gt;="&amp;MC519,#REF!,"&lt;="&amp;MB519,#REF!,"&lt;="&amp;ME519,#REF!,"&gt;="&amp;MF519)</f>
        <v/>
      </c>
      <c r="MY519" s="1">
        <f>COUNTIFS(#REF!,LT519,#REF!,0,#REF!,"&gt;="&amp;MC519,#REF!,"&lt;="&amp;MB519,#REF!,"&lt;="&amp;ME519,#REF!,"&gt;="&amp;MF519)</f>
        <v/>
      </c>
      <c r="MZ519" s="1">
        <f>COUNTIFS(#REF!,LT519,#REF!,1,#REF!,"&lt;="&amp;ME519,#REF!,"&gt;="&amp;MF519,#REF!,"="&amp;KV519,#REF!,"="&amp;KX519)</f>
        <v/>
      </c>
      <c r="NA519" s="1">
        <f>COUNTIFS(#REF!,LT519,#REF!,0,#REF!,"&lt;="&amp;ME519,#REF!,"&gt;="&amp;MF519,#REF!,"="&amp;KV519,#REF!,"="&amp;KX519)</f>
        <v/>
      </c>
      <c r="NB519" s="1">
        <f>COUNTIFS(#REF!,LT519,#REF!,1,#REF!,"&lt;="&amp;ME519,#REF!,"&gt;="&amp;MF519,#REF!,"="&amp;KW519,#REF!,"="&amp;KY519)</f>
        <v/>
      </c>
      <c r="NC519" s="1">
        <f>COUNTIFS(#REF!,LT519,#REF!,0,#REF!,"&lt;="&amp;ME519,#REF!,"&gt;="&amp;MF519,#REF!,"="&amp;KW519,#REF!,"="&amp;KY519)</f>
        <v/>
      </c>
      <c r="ND519" s="1">
        <f>COUNTIFS(#REF!,LT519,#REF!,1,#REF!,"&gt;="&amp;MC519,#REF!,"&lt;="&amp;MB519,#REF!,"&lt;="&amp;ME519,#REF!,"&gt;="&amp;MF519,#REF!,"="&amp;KV519,#REF!,"="&amp;KX519)</f>
        <v/>
      </c>
      <c r="NE519" s="1">
        <f>COUNTIFS(#REF!,LT519,#REF!,0,#REF!,"&gt;="&amp;MC519,#REF!,"&lt;="&amp;MB519,#REF!,"&lt;="&amp;ME519,#REF!,"&gt;="&amp;MF519,#REF!,"="&amp;KV519,#REF!,"="&amp;KX519)</f>
        <v/>
      </c>
      <c r="NF519" s="1">
        <f>COUNTIFS(#REF!,LT519,#REF!,1,#REF!,"&gt;="&amp;MC519,#REF!,"&lt;="&amp;MB519,#REF!,"&lt;="&amp;ME519,#REF!,"&gt;="&amp;MF519,#REF!,"="&amp;KW519,#REF!,"="&amp;KY519)</f>
        <v/>
      </c>
      <c r="NG519" s="1">
        <f>COUNTIFS(#REF!,LT519,#REF!,0,#REF!,"&gt;="&amp;MC519,#REF!,"&lt;="&amp;MB519,#REF!,"&lt;="&amp;ME519,#REF!,"&gt;="&amp;MF519,#REF!,"="&amp;KW519,#REF!,"="&amp;KY519)</f>
        <v/>
      </c>
      <c r="NH519" s="1">
        <f>COUNTIFS(#REF!,LT519,#REF!,1,#REF!,"&gt;="&amp;MC519,#REF!,"&lt;="&amp;MB519,#REF!,"&lt;="&amp;ME519,#REF!,"&gt;="&amp;MF519,#REF!,"="&amp;KZ519,#REF!,"="&amp;LA519)</f>
        <v/>
      </c>
      <c r="NI519" s="1">
        <f>COUNTIFS(#REF!,LT519,#REF!,0,#REF!,"&gt;="&amp;MC519,#REF!,"&lt;="&amp;MB519,#REF!,"&lt;="&amp;ME519,#REF!,"&gt;="&amp;MF519,#REF!,"="&amp;KZ519,#REF!,"="&amp;LA519)</f>
        <v/>
      </c>
      <c r="NJ519" s="1">
        <f>COUNTIFS(#REF!,LT519,#REF!,1,#REF!,"&gt;="&amp;MI519,#REF!,"&lt;="&amp;MH519,#REF!,"&lt;="&amp;ME519,#REF!,"&gt;="&amp;MF519)</f>
        <v/>
      </c>
      <c r="NK519" s="1">
        <f>COUNTIFS(#REF!,LT519,#REF!,0,#REF!,"&gt;="&amp;MI519,#REF!,"&lt;="&amp;MH519,#REF!,"&lt;="&amp;ME519,#REF!,"&gt;="&amp;MF519)</f>
        <v/>
      </c>
      <c r="NL519" s="1">
        <f>COUNTIFS(#REF!,LT519,#REF!,1,#REF!,"&gt;="&amp;MI519,#REF!,"&lt;="&amp;MH519,#REF!,"="&amp;KZ519,#REF!,"="&amp;LA519,#REF!,"&lt;="&amp;ME519,#REF!,"&gt;="&amp;MF519)</f>
        <v/>
      </c>
      <c r="NM519" s="1">
        <f>COUNTIFS(#REF!,LT519,#REF!,0,#REF!,"&gt;="&amp;MI519,#REF!,"&lt;="&amp;MH519,#REF!,"="&amp;KZ519,#REF!,"="&amp;LA519,#REF!,"&lt;="&amp;ME519,#REF!,"&gt;="&amp;MF519)</f>
        <v/>
      </c>
      <c r="NN519" s="1">
        <f>COUNTIFS(#REF!,LT519,#REF!,1,#REF!,"&gt;="&amp;MC519,#REF!,"&lt;="&amp;MB519,#REF!,"&lt;="&amp;ME519,#REF!,"&gt;="&amp;MF519)</f>
        <v/>
      </c>
      <c r="NO519" s="1">
        <f>COUNTIFS(#REF!,LT519,#REF!,0,#REF!,"&gt;="&amp;MC519,#REF!,"&lt;="&amp;MB519,#REF!,"&lt;="&amp;ME519,#REF!,"&gt;="&amp;MF519)</f>
        <v/>
      </c>
      <c r="NP519" s="1">
        <f>COUNTIFS(#REF!,LT519,#REF!,1,#REF!,"&lt;="&amp;ME519,#REF!,"&gt;="&amp;MF519,#REF!,"="&amp;KV519,#REF!,"="&amp;KX519)</f>
        <v/>
      </c>
      <c r="NQ519" s="1">
        <f>COUNTIFS(#REF!,LT519,#REF!,0,#REF!,"&lt;="&amp;ME519,#REF!,"&gt;="&amp;MF519,#REF!,"="&amp;KV519,#REF!,"="&amp;KX519)</f>
        <v/>
      </c>
      <c r="NR519" s="1">
        <f>COUNTIFS(#REF!,LT519,#REF!,1,#REF!,"&lt;="&amp;ME519,#REF!,"&gt;="&amp;MF519,#REF!,"="&amp;KW519,#REF!,"="&amp;KY519)</f>
        <v/>
      </c>
      <c r="NS519" s="1">
        <f>COUNTIFS(#REF!,LT519,#REF!,0,#REF!,"&lt;="&amp;ME519,#REF!,"&gt;="&amp;MF519,#REF!,"="&amp;KW519,#REF!,"="&amp;KY519)</f>
        <v/>
      </c>
      <c r="NT519" s="1">
        <f>MP519+MR519+MT519+MV519+MX519+MZ519+NB519</f>
        <v/>
      </c>
      <c r="NU519" s="1">
        <f>MQ519+MS519+MU519+MW519+MY519+NA519+NC519</f>
        <v/>
      </c>
      <c r="NV519" s="1">
        <f>NT519+NU519</f>
        <v/>
      </c>
      <c r="NW519" s="33">
        <f>NT519/(NT519+NU519)</f>
        <v/>
      </c>
      <c r="NX519" s="3">
        <f>1/NW519</f>
        <v/>
      </c>
      <c r="NY519" s="1">
        <f>LH519</f>
        <v/>
      </c>
      <c r="NZ519" s="79">
        <f>(NW519*((NY519-1)*0.98))-((1-NW519)*1)</f>
        <v/>
      </c>
      <c r="OA519" s="34">
        <f>IF(LR519&lt;0.9,0,IF(AND(LR519&gt;1.1),0,1))</f>
        <v/>
      </c>
      <c r="OB519" s="34">
        <f>IF(LS519&lt;0.9,0,IF(AND(LS519&gt;1.1),0,1))</f>
        <v/>
      </c>
      <c r="OC519" s="32">
        <f>IF(NV519&gt;99,1,0)</f>
        <v/>
      </c>
      <c r="OD519" s="32">
        <f>IF(NZ519&gt;0.0799,1,0)</f>
        <v/>
      </c>
      <c r="OE519" s="32">
        <f>IF(NZ519&gt;OM519,1,0)</f>
        <v/>
      </c>
      <c r="OF519" s="32">
        <f>OC519+OD519+OE519+OA519+OB519</f>
        <v/>
      </c>
      <c r="OG519" s="1">
        <f>ND519+NF519+NH519+NJ519+NL519+NN519+NP519+NR519</f>
        <v/>
      </c>
      <c r="OH519" s="1">
        <f>NE519+NG519+NI519+NK519+NM519+NO519+NQ519+NS519</f>
        <v/>
      </c>
      <c r="OI519" s="1">
        <f>OG519+OH519</f>
        <v/>
      </c>
      <c r="OJ519" s="33">
        <f>OG519/(OG519+OH519)</f>
        <v/>
      </c>
      <c r="OK519" s="3">
        <f>1/OJ519</f>
        <v/>
      </c>
      <c r="OL519" s="1">
        <f>LI519</f>
        <v/>
      </c>
      <c r="OM519" s="79">
        <f>(OJ519*((OL519-1)*0.98))-((1-OJ519)*1)</f>
        <v/>
      </c>
      <c r="ON519" s="34">
        <f>IF(LR519&lt;0.9,0,IF(AND(LR519&gt;1.1),0,1))</f>
        <v/>
      </c>
      <c r="OO519" s="34">
        <f>IF(LS519&lt;0.9,0,IF(AND(LS519&gt;1.1),0,1))</f>
        <v/>
      </c>
      <c r="OP519" s="32">
        <f>IF(OI519&gt;99,1,0)</f>
        <v/>
      </c>
      <c r="OQ519" s="32">
        <f>IF(OM519&gt;0.0799,1,0)</f>
        <v/>
      </c>
      <c r="OR519" s="32">
        <f>IF(OM519&gt;OZ519,1,0)</f>
        <v/>
      </c>
      <c r="OS519" s="32">
        <f>OP519+OQ519+OR519+ON519+OO519</f>
        <v/>
      </c>
      <c r="OT519">
        <f>IF(OF519=5,"BackHome0-0",IF(AND(OS519=5),"BackAway0-0",""))</f>
        <v/>
      </c>
      <c r="OU519">
        <f>IF(OF519=5,KN519,IF(AND(OS519=5),KO519,""))</f>
        <v/>
      </c>
      <c r="OV519">
        <f>IF(OF519=5,"Match Odds",IF(AND(OS519=5),"Match Odds",""))</f>
        <v/>
      </c>
      <c r="OW519">
        <f>IF(OF519=5,KP519,IF(AND(OS519=5),KP519,""))</f>
        <v/>
      </c>
      <c r="OX519">
        <f>IF(OF519=5,"MATCH_ODDS",IF(AND(OS519=5),"MATCH_ODDS",""))</f>
        <v/>
      </c>
      <c r="OY519">
        <f>IF(OF519=5,"BACK",IF(AND(OS519=5),"BACK",""))</f>
        <v/>
      </c>
    </row>
    <row r="520" ht="16.5" customHeight="1" thickBot="1" thickTop="1">
      <c r="A520" s="2" t="n"/>
      <c r="KN520" s="1">
        <f>IF(INDEX(#REF!,MATCH('HT 0-0'!D520,#REF!,0))=INDEX(#REF!,MATCH('HT 0-0'!D520,#REF!,0)),INDEX(#REF!,MATCH('HT 0-0'!D520,#REF!,0)),"ERROR")</f>
        <v/>
      </c>
      <c r="KO520" s="1">
        <f>IF(INDEX(#REF!,MATCH('HT 0-0'!E520,#REF!,0))=INDEX(#REF!,MATCH('HT 0-0'!E520,#REF!,0)),INDEX(#REF!,MATCH('HT 0-0'!E520,#REF!,0)),"ERROR")</f>
        <v/>
      </c>
      <c r="KP520" s="1">
        <f>KN520&amp;" v "&amp;KO520</f>
        <v/>
      </c>
      <c r="KQ520">
        <f>B520&amp;"_"&amp;C520</f>
        <v/>
      </c>
      <c r="KR520" s="1">
        <f>IF((HW520/KK520)&lt;0.335,"G",IF((HW520/KK520)&gt;0.67,"R","A"))</f>
        <v/>
      </c>
      <c r="KS520" s="1">
        <f>IF((HX520/KK520)&lt;0.335,"G",IF((HX520/KK520)&gt;0.67,"R","A"))</f>
        <v/>
      </c>
      <c r="KT520" s="1">
        <f>IF((IH520/KK520)&lt;0.335,"G",IF((IH520/KK520)&gt;0.67,"R","A"))</f>
        <v/>
      </c>
      <c r="KU520" s="1">
        <f>IF((II520/KK520)&lt;0.335,"G",IF((II520/KK520)&gt;0.67,"R","A"))</f>
        <v/>
      </c>
      <c r="KV520" s="1">
        <f>IF((HZ520/KK520)&lt;0.335,"G",IF((HZ520/KK520)&gt;0.67,"R","A"))</f>
        <v/>
      </c>
      <c r="KW520" s="1">
        <f>IF((HY520/KK520)&lt;0.335,"G",IF((HY520/KK520)&gt;0.67,"R","A"))</f>
        <v/>
      </c>
      <c r="KX520" s="1">
        <f>IF((IK520/KK520)&lt;0.335,"G",IF((IK520/KK520)&gt;0.67,"R","A"))</f>
        <v/>
      </c>
      <c r="KY520" s="1">
        <f>IF((IJ520/KK520)&lt;0.335,"G",IF((IJ520/KK520)&gt;0.67,"R","A"))</f>
        <v/>
      </c>
      <c r="KZ520" s="1">
        <f>IF((HQ520/KK520)&lt;0.335,"G",IF((HQ520/KK520)&gt;0.67,"R","A"))</f>
        <v/>
      </c>
      <c r="LA520" s="1">
        <f>IF((IB520/KK520)&lt;0.335,"G",IF((IB520/KK520)&gt;0.67,"R","A"))</f>
        <v/>
      </c>
      <c r="LB520">
        <f>IF(LQ520="0-0",INDEX(Scrape!#REF!,MATCH('HT 0-0'!KP520,Scrape!$B:$B,0)),"")</f>
        <v/>
      </c>
      <c r="LC520">
        <f>IF(LQ520="0-0",INDEX(Scrape!$A:$A,MATCH('HT 0-0'!KP520,Scrape!$B:$B,0)),"")</f>
        <v/>
      </c>
      <c r="LD520">
        <f>IF(LQ520="0-0",INDEX(Scrape!$B:$B,MATCH('HT 0-0'!KP520,Scrape!$B:$B,0)),"")</f>
        <v/>
      </c>
      <c r="LE520">
        <f>IF(LQ520="0-0",INDEX(Scrape!$C:$C,MATCH('HT 0-0'!KP520,Scrape!$B:$B,0)),"")</f>
        <v/>
      </c>
      <c r="LF520">
        <f>IF(LQ520="0-0",INDEX(Scrape!$D:$D,MATCH('HT 0-0'!KP520,Scrape!$B:$B,0)),"")</f>
        <v/>
      </c>
      <c r="LG520">
        <f>IF(LQ520="0-0",INDEX(Scrape!$E:$E,MATCH('HT 0-0'!KP520,Scrape!$B:$B,0)),"")</f>
        <v/>
      </c>
      <c r="LH520">
        <f>IF(LQ520="0-0",INDEX(Scrape!$F:$F,MATCH('HT 0-0'!KP520,Scrape!$B:$B,0)),"")</f>
        <v/>
      </c>
      <c r="LI520">
        <f>IF(LQ520="0-0",INDEX(Scrape!$G:$G,MATCH('HT 0-0'!KP520,Scrape!$B:$B,0)),"")</f>
        <v/>
      </c>
      <c r="LJ520">
        <f>IF(LQ520="0-0",INDEX(Scrape!$H:$H,MATCH('HT 0-0'!KP520,Scrape!$B:$B,0)),"")</f>
        <v/>
      </c>
      <c r="LK520">
        <f>IF(LQ520="0-0",INDEX(Scrape!$I:$I,MATCH('HT 0-0'!KP520,Scrape!$B:$B,0)),"")</f>
        <v/>
      </c>
      <c r="LL520">
        <f>IF(LQ520="0-0",INDEX(Scrape!$J:$J,MATCH('HT 0-0'!KP520,Scrape!$B:$B,0)),"")</f>
        <v/>
      </c>
      <c r="LM520">
        <f>IF(LQ520="0-0",INDEX(Scrape!$K:$K,MATCH('HT 0-0'!KP520,Scrape!$B:$B,0)),"")</f>
        <v/>
      </c>
      <c r="LN520">
        <f>IF(LQ520="0-0",INDEX(Scrape!$L:$L,MATCH('HT 0-0'!KP520,Scrape!$B:$B,0)),"")</f>
        <v/>
      </c>
      <c r="LO520">
        <f>IF(LQ520="0-0",INDEX(Scrape!$M:$M,MATCH('HT 0-0'!KP520,Scrape!$B:$B,0)),"")</f>
        <v/>
      </c>
      <c r="LP520">
        <f>IF(LQ520="0-0",INDEX(Scrape!$N:$N,MATCH('HT 0-0'!KP520,Scrape!$B:$B,0)),"")</f>
        <v/>
      </c>
      <c r="LQ520">
        <f>INDEX(Scrape!$O:$O,MATCH('HT 0-0'!KP520,Scrape!$B:$B,0))</f>
        <v/>
      </c>
      <c r="LR520">
        <f>(1/LJ520)+(1/LI520)+(1/LH520)</f>
        <v/>
      </c>
      <c r="LS520">
        <f>(1/LG520)+(1/LF520)+(1/LE520)</f>
        <v/>
      </c>
      <c r="LT520" s="8">
        <f>IF(INDEX(#REF!,MATCH(KQ520,#REF!,0))=INDEX(#REF!,MATCH(KQ520,#REF!,0)),INDEX(#REF!,MATCH(KQ520,#REF!,0)),"ERROR")</f>
        <v/>
      </c>
      <c r="LU520" s="4">
        <f>IF(KR520="G",2,IF(KR520="R",0.5,IF(KR520="A",1)))</f>
        <v/>
      </c>
      <c r="LV520" s="4">
        <f>IF(KS520="G",0.5,IF(KS520="R",2,IF(KS520="A",1)))</f>
        <v/>
      </c>
      <c r="LW520" s="4">
        <f>IF(KT520="G",2,IF(KT520="R",0.5,IF(KT520="A",1)))</f>
        <v/>
      </c>
      <c r="LX520" s="4">
        <f>IF(KU520="G",0.5,IF(KU520="R",2,IF(KU520="A",1)))</f>
        <v/>
      </c>
      <c r="LY520" s="7">
        <f>(LK520*(LU520+LX520)+(LL520*(LU520+LX520)))</f>
        <v/>
      </c>
      <c r="LZ520" s="7">
        <f>(LN520*(LV520+LW520)+(LO520*(LV520+LW520)))</f>
        <v/>
      </c>
      <c r="MA520" s="11">
        <f>LY520-LZ520</f>
        <v/>
      </c>
      <c r="MB520" s="5">
        <f>MA520+2</f>
        <v/>
      </c>
      <c r="MC520" s="6">
        <f>MA520-2</f>
        <v/>
      </c>
      <c r="MD520" s="4">
        <f>LE520</f>
        <v/>
      </c>
      <c r="ME520" s="9">
        <f>IF(MD520=0,1000,MD520+0.75)</f>
        <v/>
      </c>
      <c r="MF520" s="10">
        <f>IF(MD520=0,0,MD520-0.75)</f>
        <v/>
      </c>
      <c r="MG520" s="4">
        <f>((LM520*(LU520+LX520))-((LP520*(LV520+LW520))))</f>
        <v/>
      </c>
      <c r="MH520" s="9">
        <f>MG520*1.2</f>
        <v/>
      </c>
      <c r="MI520" s="10">
        <f>MG520*0.8</f>
        <v/>
      </c>
      <c r="MJ520">
        <f>IFERROR(OT520,"")</f>
        <v/>
      </c>
      <c r="MK520">
        <f>IFERROR(OU520,"")</f>
        <v/>
      </c>
      <c r="ML520">
        <f>IFERROR(OV520,"")</f>
        <v/>
      </c>
      <c r="MM520">
        <f>IFERROR(OW520,"")</f>
        <v/>
      </c>
      <c r="MN520">
        <f>IFERROR(OX520,"")</f>
        <v/>
      </c>
      <c r="MO520">
        <f>IFERROR(OY520,"")</f>
        <v/>
      </c>
      <c r="MP520" s="1">
        <f>COUNTIFS(#REF!,LT520,#REF!,1,#REF!,"&gt;="&amp;MC520,#REF!,"&lt;="&amp;MB520,#REF!,"&lt;="&amp;ME520,#REF!,"&gt;="&amp;MF520,#REF!,"="&amp;KV520,#REF!,"="&amp;KX520)</f>
        <v/>
      </c>
      <c r="MQ520" s="1">
        <f>COUNTIFS(#REF!,LT520,#REF!,0,#REF!,"&gt;="&amp;MC520,#REF!,"&lt;="&amp;MB520,#REF!,"&lt;="&amp;ME520,#REF!,"&gt;="&amp;MF520,#REF!,"="&amp;KV520,#REF!,"="&amp;KX520)</f>
        <v/>
      </c>
      <c r="MR520" s="1">
        <f>COUNTIFS(#REF!,LT520,#REF!,1,#REF!,"&gt;="&amp;MC520,#REF!,"&lt;="&amp;MB520,#REF!,"&lt;="&amp;ME520,#REF!,"&gt;="&amp;MF520,#REF!,"="&amp;KW520,#REF!,"="&amp;KY520)</f>
        <v/>
      </c>
      <c r="MS520" s="1">
        <f>COUNTIFS(#REF!,LT520,#REF!,0,#REF!,"&gt;="&amp;MC520,#REF!,"&lt;="&amp;MB520,#REF!,"&lt;="&amp;ME520,#REF!,"&gt;="&amp;MF520,#REF!,"="&amp;KW520,#REF!,"="&amp;KY520)</f>
        <v/>
      </c>
      <c r="MT520" s="1">
        <f>COUNTIFS(#REF!,LT520,#REF!,1,#REF!,"&gt;="&amp;MI520,#REF!,"&lt;="&amp;MH520,#REF!,"&lt;="&amp;ME520,#REF!,"&gt;="&amp;MF520)</f>
        <v/>
      </c>
      <c r="MU520" s="1">
        <f>COUNTIFS(#REF!,LT520,#REF!,0,#REF!,"&gt;="&amp;MI520,#REF!,"&lt;="&amp;MH520,#REF!,"&lt;="&amp;ME520,#REF!,"&gt;="&amp;MF520)</f>
        <v/>
      </c>
      <c r="MV520" s="1">
        <f>COUNTIFS(#REF!,LT520,#REF!,1,#REF!,"&gt;="&amp;MI520,#REF!,"&lt;="&amp;MH520,#REF!,"="&amp;KZ520,#REF!,"="&amp;LA520,#REF!,"&lt;="&amp;ME520,#REF!,"&gt;="&amp;MF520)</f>
        <v/>
      </c>
      <c r="MW520" s="1">
        <f>COUNTIFS(#REF!,LT520,#REF!,0,#REF!,"&gt;="&amp;MI520,#REF!,"&lt;="&amp;MH520,#REF!,"="&amp;KZ520,#REF!,"="&amp;LA520,#REF!,"&lt;="&amp;ME520,#REF!,"&gt;="&amp;MF520)</f>
        <v/>
      </c>
      <c r="MX520" s="1">
        <f>COUNTIFS(#REF!,LT520,#REF!,1,#REF!,"&gt;="&amp;MC520,#REF!,"&lt;="&amp;MB520,#REF!,"&lt;="&amp;ME520,#REF!,"&gt;="&amp;MF520)</f>
        <v/>
      </c>
      <c r="MY520" s="1">
        <f>COUNTIFS(#REF!,LT520,#REF!,0,#REF!,"&gt;="&amp;MC520,#REF!,"&lt;="&amp;MB520,#REF!,"&lt;="&amp;ME520,#REF!,"&gt;="&amp;MF520)</f>
        <v/>
      </c>
      <c r="MZ520" s="1">
        <f>COUNTIFS(#REF!,LT520,#REF!,1,#REF!,"&lt;="&amp;ME520,#REF!,"&gt;="&amp;MF520,#REF!,"="&amp;KV520,#REF!,"="&amp;KX520)</f>
        <v/>
      </c>
      <c r="NA520" s="1">
        <f>COUNTIFS(#REF!,LT520,#REF!,0,#REF!,"&lt;="&amp;ME520,#REF!,"&gt;="&amp;MF520,#REF!,"="&amp;KV520,#REF!,"="&amp;KX520)</f>
        <v/>
      </c>
      <c r="NB520" s="1">
        <f>COUNTIFS(#REF!,LT520,#REF!,1,#REF!,"&lt;="&amp;ME520,#REF!,"&gt;="&amp;MF520,#REF!,"="&amp;KW520,#REF!,"="&amp;KY520)</f>
        <v/>
      </c>
      <c r="NC520" s="1">
        <f>COUNTIFS(#REF!,LT520,#REF!,0,#REF!,"&lt;="&amp;ME520,#REF!,"&gt;="&amp;MF520,#REF!,"="&amp;KW520,#REF!,"="&amp;KY520)</f>
        <v/>
      </c>
      <c r="ND520" s="1">
        <f>COUNTIFS(#REF!,LT520,#REF!,1,#REF!,"&gt;="&amp;MC520,#REF!,"&lt;="&amp;MB520,#REF!,"&lt;="&amp;ME520,#REF!,"&gt;="&amp;MF520,#REF!,"="&amp;KV520,#REF!,"="&amp;KX520)</f>
        <v/>
      </c>
      <c r="NE520" s="1">
        <f>COUNTIFS(#REF!,LT520,#REF!,0,#REF!,"&gt;="&amp;MC520,#REF!,"&lt;="&amp;MB520,#REF!,"&lt;="&amp;ME520,#REF!,"&gt;="&amp;MF520,#REF!,"="&amp;KV520,#REF!,"="&amp;KX520)</f>
        <v/>
      </c>
      <c r="NF520" s="1">
        <f>COUNTIFS(#REF!,LT520,#REF!,1,#REF!,"&gt;="&amp;MC520,#REF!,"&lt;="&amp;MB520,#REF!,"&lt;="&amp;ME520,#REF!,"&gt;="&amp;MF520,#REF!,"="&amp;KW520,#REF!,"="&amp;KY520)</f>
        <v/>
      </c>
      <c r="NG520" s="1">
        <f>COUNTIFS(#REF!,LT520,#REF!,0,#REF!,"&gt;="&amp;MC520,#REF!,"&lt;="&amp;MB520,#REF!,"&lt;="&amp;ME520,#REF!,"&gt;="&amp;MF520,#REF!,"="&amp;KW520,#REF!,"="&amp;KY520)</f>
        <v/>
      </c>
      <c r="NH520" s="1">
        <f>COUNTIFS(#REF!,LT520,#REF!,1,#REF!,"&gt;="&amp;MC520,#REF!,"&lt;="&amp;MB520,#REF!,"&lt;="&amp;ME520,#REF!,"&gt;="&amp;MF520,#REF!,"="&amp;KZ520,#REF!,"="&amp;LA520)</f>
        <v/>
      </c>
      <c r="NI520" s="1">
        <f>COUNTIFS(#REF!,LT520,#REF!,0,#REF!,"&gt;="&amp;MC520,#REF!,"&lt;="&amp;MB520,#REF!,"&lt;="&amp;ME520,#REF!,"&gt;="&amp;MF520,#REF!,"="&amp;KZ520,#REF!,"="&amp;LA520)</f>
        <v/>
      </c>
      <c r="NJ520" s="1">
        <f>COUNTIFS(#REF!,LT520,#REF!,1,#REF!,"&gt;="&amp;MI520,#REF!,"&lt;="&amp;MH520,#REF!,"&lt;="&amp;ME520,#REF!,"&gt;="&amp;MF520)</f>
        <v/>
      </c>
      <c r="NK520" s="1">
        <f>COUNTIFS(#REF!,LT520,#REF!,0,#REF!,"&gt;="&amp;MI520,#REF!,"&lt;="&amp;MH520,#REF!,"&lt;="&amp;ME520,#REF!,"&gt;="&amp;MF520)</f>
        <v/>
      </c>
      <c r="NL520" s="1">
        <f>COUNTIFS(#REF!,LT520,#REF!,1,#REF!,"&gt;="&amp;MI520,#REF!,"&lt;="&amp;MH520,#REF!,"="&amp;KZ520,#REF!,"="&amp;LA520,#REF!,"&lt;="&amp;ME520,#REF!,"&gt;="&amp;MF520)</f>
        <v/>
      </c>
      <c r="NM520" s="1">
        <f>COUNTIFS(#REF!,LT520,#REF!,0,#REF!,"&gt;="&amp;MI520,#REF!,"&lt;="&amp;MH520,#REF!,"="&amp;KZ520,#REF!,"="&amp;LA520,#REF!,"&lt;="&amp;ME520,#REF!,"&gt;="&amp;MF520)</f>
        <v/>
      </c>
      <c r="NN520" s="1">
        <f>COUNTIFS(#REF!,LT520,#REF!,1,#REF!,"&gt;="&amp;MC520,#REF!,"&lt;="&amp;MB520,#REF!,"&lt;="&amp;ME520,#REF!,"&gt;="&amp;MF520)</f>
        <v/>
      </c>
      <c r="NO520" s="1">
        <f>COUNTIFS(#REF!,LT520,#REF!,0,#REF!,"&gt;="&amp;MC520,#REF!,"&lt;="&amp;MB520,#REF!,"&lt;="&amp;ME520,#REF!,"&gt;="&amp;MF520)</f>
        <v/>
      </c>
      <c r="NP520" s="1">
        <f>COUNTIFS(#REF!,LT520,#REF!,1,#REF!,"&lt;="&amp;ME520,#REF!,"&gt;="&amp;MF520,#REF!,"="&amp;KV520,#REF!,"="&amp;KX520)</f>
        <v/>
      </c>
      <c r="NQ520" s="1">
        <f>COUNTIFS(#REF!,LT520,#REF!,0,#REF!,"&lt;="&amp;ME520,#REF!,"&gt;="&amp;MF520,#REF!,"="&amp;KV520,#REF!,"="&amp;KX520)</f>
        <v/>
      </c>
      <c r="NR520" s="1">
        <f>COUNTIFS(#REF!,LT520,#REF!,1,#REF!,"&lt;="&amp;ME520,#REF!,"&gt;="&amp;MF520,#REF!,"="&amp;KW520,#REF!,"="&amp;KY520)</f>
        <v/>
      </c>
      <c r="NS520" s="1">
        <f>COUNTIFS(#REF!,LT520,#REF!,0,#REF!,"&lt;="&amp;ME520,#REF!,"&gt;="&amp;MF520,#REF!,"="&amp;KW520,#REF!,"="&amp;KY520)</f>
        <v/>
      </c>
      <c r="NT520" s="1">
        <f>MP520+MR520+MT520+MV520+MX520+MZ520+NB520</f>
        <v/>
      </c>
      <c r="NU520" s="1">
        <f>MQ520+MS520+MU520+MW520+MY520+NA520+NC520</f>
        <v/>
      </c>
      <c r="NV520" s="1">
        <f>NT520+NU520</f>
        <v/>
      </c>
      <c r="NW520" s="33">
        <f>NT520/(NT520+NU520)</f>
        <v/>
      </c>
      <c r="NX520" s="3">
        <f>1/NW520</f>
        <v/>
      </c>
      <c r="NY520" s="1">
        <f>LH520</f>
        <v/>
      </c>
      <c r="NZ520" s="79">
        <f>(NW520*((NY520-1)*0.98))-((1-NW520)*1)</f>
        <v/>
      </c>
      <c r="OA520" s="34">
        <f>IF(LR520&lt;0.9,0,IF(AND(LR520&gt;1.1),0,1))</f>
        <v/>
      </c>
      <c r="OB520" s="34">
        <f>IF(LS520&lt;0.9,0,IF(AND(LS520&gt;1.1),0,1))</f>
        <v/>
      </c>
      <c r="OC520" s="32">
        <f>IF(NV520&gt;99,1,0)</f>
        <v/>
      </c>
      <c r="OD520" s="32">
        <f>IF(NZ520&gt;0.0799,1,0)</f>
        <v/>
      </c>
      <c r="OE520" s="32">
        <f>IF(NZ520&gt;OM520,1,0)</f>
        <v/>
      </c>
      <c r="OF520" s="32">
        <f>OC520+OD520+OE520+OA520+OB520</f>
        <v/>
      </c>
      <c r="OG520" s="1">
        <f>ND520+NF520+NH520+NJ520+NL520+NN520+NP520+NR520</f>
        <v/>
      </c>
      <c r="OH520" s="1">
        <f>NE520+NG520+NI520+NK520+NM520+NO520+NQ520+NS520</f>
        <v/>
      </c>
      <c r="OI520" s="1">
        <f>OG520+OH520</f>
        <v/>
      </c>
      <c r="OJ520" s="33">
        <f>OG520/(OG520+OH520)</f>
        <v/>
      </c>
      <c r="OK520" s="3">
        <f>1/OJ520</f>
        <v/>
      </c>
      <c r="OL520" s="1">
        <f>LI520</f>
        <v/>
      </c>
      <c r="OM520" s="79">
        <f>(OJ520*((OL520-1)*0.98))-((1-OJ520)*1)</f>
        <v/>
      </c>
      <c r="ON520" s="34">
        <f>IF(LR520&lt;0.9,0,IF(AND(LR520&gt;1.1),0,1))</f>
        <v/>
      </c>
      <c r="OO520" s="34">
        <f>IF(LS520&lt;0.9,0,IF(AND(LS520&gt;1.1),0,1))</f>
        <v/>
      </c>
      <c r="OP520" s="32">
        <f>IF(OI520&gt;99,1,0)</f>
        <v/>
      </c>
      <c r="OQ520" s="32">
        <f>IF(OM520&gt;0.0799,1,0)</f>
        <v/>
      </c>
      <c r="OR520" s="32">
        <f>IF(OM520&gt;OZ520,1,0)</f>
        <v/>
      </c>
      <c r="OS520" s="32">
        <f>OP520+OQ520+OR520+ON520+OO520</f>
        <v/>
      </c>
      <c r="OT520">
        <f>IF(OF520=5,"BackHome0-0",IF(AND(OS520=5),"BackAway0-0",""))</f>
        <v/>
      </c>
      <c r="OU520">
        <f>IF(OF520=5,KN520,IF(AND(OS520=5),KO520,""))</f>
        <v/>
      </c>
      <c r="OV520">
        <f>IF(OF520=5,"Match Odds",IF(AND(OS520=5),"Match Odds",""))</f>
        <v/>
      </c>
      <c r="OW520">
        <f>IF(OF520=5,KP520,IF(AND(OS520=5),KP520,""))</f>
        <v/>
      </c>
      <c r="OX520">
        <f>IF(OF520=5,"MATCH_ODDS",IF(AND(OS520=5),"MATCH_ODDS",""))</f>
        <v/>
      </c>
      <c r="OY520">
        <f>IF(OF520=5,"BACK",IF(AND(OS520=5),"BACK",""))</f>
        <v/>
      </c>
    </row>
    <row r="521" ht="16.5" customHeight="1" thickBot="1" thickTop="1">
      <c r="A521" s="2" t="n"/>
      <c r="KN521" s="1">
        <f>IF(INDEX(#REF!,MATCH('HT 0-0'!D521,#REF!,0))=INDEX(#REF!,MATCH('HT 0-0'!D521,#REF!,0)),INDEX(#REF!,MATCH('HT 0-0'!D521,#REF!,0)),"ERROR")</f>
        <v/>
      </c>
      <c r="KO521" s="1">
        <f>IF(INDEX(#REF!,MATCH('HT 0-0'!E521,#REF!,0))=INDEX(#REF!,MATCH('HT 0-0'!E521,#REF!,0)),INDEX(#REF!,MATCH('HT 0-0'!E521,#REF!,0)),"ERROR")</f>
        <v/>
      </c>
      <c r="KP521" s="1">
        <f>KN521&amp;" v "&amp;KO521</f>
        <v/>
      </c>
      <c r="KQ521">
        <f>B521&amp;"_"&amp;C521</f>
        <v/>
      </c>
      <c r="KR521" s="1">
        <f>IF((HW521/KK521)&lt;0.335,"G",IF((HW521/KK521)&gt;0.67,"R","A"))</f>
        <v/>
      </c>
      <c r="KS521" s="1">
        <f>IF((HX521/KK521)&lt;0.335,"G",IF((HX521/KK521)&gt;0.67,"R","A"))</f>
        <v/>
      </c>
      <c r="KT521" s="1">
        <f>IF((IH521/KK521)&lt;0.335,"G",IF((IH521/KK521)&gt;0.67,"R","A"))</f>
        <v/>
      </c>
      <c r="KU521" s="1">
        <f>IF((II521/KK521)&lt;0.335,"G",IF((II521/KK521)&gt;0.67,"R","A"))</f>
        <v/>
      </c>
      <c r="KV521" s="1">
        <f>IF((HZ521/KK521)&lt;0.335,"G",IF((HZ521/KK521)&gt;0.67,"R","A"))</f>
        <v/>
      </c>
      <c r="KW521" s="1">
        <f>IF((HY521/KK521)&lt;0.335,"G",IF((HY521/KK521)&gt;0.67,"R","A"))</f>
        <v/>
      </c>
      <c r="KX521" s="1">
        <f>IF((IK521/KK521)&lt;0.335,"G",IF((IK521/KK521)&gt;0.67,"R","A"))</f>
        <v/>
      </c>
      <c r="KY521" s="1">
        <f>IF((IJ521/KK521)&lt;0.335,"G",IF((IJ521/KK521)&gt;0.67,"R","A"))</f>
        <v/>
      </c>
      <c r="KZ521" s="1">
        <f>IF((HQ521/KK521)&lt;0.335,"G",IF((HQ521/KK521)&gt;0.67,"R","A"))</f>
        <v/>
      </c>
      <c r="LA521" s="1">
        <f>IF((IB521/KK521)&lt;0.335,"G",IF((IB521/KK521)&gt;0.67,"R","A"))</f>
        <v/>
      </c>
      <c r="LB521">
        <f>IF(LQ521="0-0",INDEX(Scrape!#REF!,MATCH('HT 0-0'!KP521,Scrape!$B:$B,0)),"")</f>
        <v/>
      </c>
      <c r="LC521">
        <f>IF(LQ521="0-0",INDEX(Scrape!$A:$A,MATCH('HT 0-0'!KP521,Scrape!$B:$B,0)),"")</f>
        <v/>
      </c>
      <c r="LD521">
        <f>IF(LQ521="0-0",INDEX(Scrape!$B:$B,MATCH('HT 0-0'!KP521,Scrape!$B:$B,0)),"")</f>
        <v/>
      </c>
      <c r="LE521">
        <f>IF(LQ521="0-0",INDEX(Scrape!$C:$C,MATCH('HT 0-0'!KP521,Scrape!$B:$B,0)),"")</f>
        <v/>
      </c>
      <c r="LF521">
        <f>IF(LQ521="0-0",INDEX(Scrape!$D:$D,MATCH('HT 0-0'!KP521,Scrape!$B:$B,0)),"")</f>
        <v/>
      </c>
      <c r="LG521">
        <f>IF(LQ521="0-0",INDEX(Scrape!$E:$E,MATCH('HT 0-0'!KP521,Scrape!$B:$B,0)),"")</f>
        <v/>
      </c>
      <c r="LH521">
        <f>IF(LQ521="0-0",INDEX(Scrape!$F:$F,MATCH('HT 0-0'!KP521,Scrape!$B:$B,0)),"")</f>
        <v/>
      </c>
      <c r="LI521">
        <f>IF(LQ521="0-0",INDEX(Scrape!$G:$G,MATCH('HT 0-0'!KP521,Scrape!$B:$B,0)),"")</f>
        <v/>
      </c>
      <c r="LJ521">
        <f>IF(LQ521="0-0",INDEX(Scrape!$H:$H,MATCH('HT 0-0'!KP521,Scrape!$B:$B,0)),"")</f>
        <v/>
      </c>
      <c r="LK521">
        <f>IF(LQ521="0-0",INDEX(Scrape!$I:$I,MATCH('HT 0-0'!KP521,Scrape!$B:$B,0)),"")</f>
        <v/>
      </c>
      <c r="LL521">
        <f>IF(LQ521="0-0",INDEX(Scrape!$J:$J,MATCH('HT 0-0'!KP521,Scrape!$B:$B,0)),"")</f>
        <v/>
      </c>
      <c r="LM521">
        <f>IF(LQ521="0-0",INDEX(Scrape!$K:$K,MATCH('HT 0-0'!KP521,Scrape!$B:$B,0)),"")</f>
        <v/>
      </c>
      <c r="LN521">
        <f>IF(LQ521="0-0",INDEX(Scrape!$L:$L,MATCH('HT 0-0'!KP521,Scrape!$B:$B,0)),"")</f>
        <v/>
      </c>
      <c r="LO521">
        <f>IF(LQ521="0-0",INDEX(Scrape!$M:$M,MATCH('HT 0-0'!KP521,Scrape!$B:$B,0)),"")</f>
        <v/>
      </c>
      <c r="LP521">
        <f>IF(LQ521="0-0",INDEX(Scrape!$N:$N,MATCH('HT 0-0'!KP521,Scrape!$B:$B,0)),"")</f>
        <v/>
      </c>
      <c r="LQ521">
        <f>INDEX(Scrape!$O:$O,MATCH('HT 0-0'!KP521,Scrape!$B:$B,0))</f>
        <v/>
      </c>
      <c r="LR521">
        <f>(1/LJ521)+(1/LI521)+(1/LH521)</f>
        <v/>
      </c>
      <c r="LS521">
        <f>(1/LG521)+(1/LF521)+(1/LE521)</f>
        <v/>
      </c>
      <c r="LT521" s="8">
        <f>IF(INDEX(#REF!,MATCH(KQ521,#REF!,0))=INDEX(#REF!,MATCH(KQ521,#REF!,0)),INDEX(#REF!,MATCH(KQ521,#REF!,0)),"ERROR")</f>
        <v/>
      </c>
      <c r="LU521" s="4">
        <f>IF(KR521="G",2,IF(KR521="R",0.5,IF(KR521="A",1)))</f>
        <v/>
      </c>
      <c r="LV521" s="4">
        <f>IF(KS521="G",0.5,IF(KS521="R",2,IF(KS521="A",1)))</f>
        <v/>
      </c>
      <c r="LW521" s="4">
        <f>IF(KT521="G",2,IF(KT521="R",0.5,IF(KT521="A",1)))</f>
        <v/>
      </c>
      <c r="LX521" s="4">
        <f>IF(KU521="G",0.5,IF(KU521="R",2,IF(KU521="A",1)))</f>
        <v/>
      </c>
      <c r="LY521" s="7">
        <f>(LK521*(LU521+LX521)+(LL521*(LU521+LX521)))</f>
        <v/>
      </c>
      <c r="LZ521" s="7">
        <f>(LN521*(LV521+LW521)+(LO521*(LV521+LW521)))</f>
        <v/>
      </c>
      <c r="MA521" s="11">
        <f>LY521-LZ521</f>
        <v/>
      </c>
      <c r="MB521" s="5">
        <f>MA521+2</f>
        <v/>
      </c>
      <c r="MC521" s="6">
        <f>MA521-2</f>
        <v/>
      </c>
      <c r="MD521" s="4">
        <f>LE521</f>
        <v/>
      </c>
      <c r="ME521" s="9">
        <f>IF(MD521=0,1000,MD521+0.75)</f>
        <v/>
      </c>
      <c r="MF521" s="10">
        <f>IF(MD521=0,0,MD521-0.75)</f>
        <v/>
      </c>
      <c r="MG521" s="4">
        <f>((LM521*(LU521+LX521))-((LP521*(LV521+LW521))))</f>
        <v/>
      </c>
      <c r="MH521" s="9">
        <f>MG521*1.2</f>
        <v/>
      </c>
      <c r="MI521" s="10">
        <f>MG521*0.8</f>
        <v/>
      </c>
      <c r="MJ521">
        <f>IFERROR(OT521,"")</f>
        <v/>
      </c>
      <c r="MK521">
        <f>IFERROR(OU521,"")</f>
        <v/>
      </c>
      <c r="ML521">
        <f>IFERROR(OV521,"")</f>
        <v/>
      </c>
      <c r="MM521">
        <f>IFERROR(OW521,"")</f>
        <v/>
      </c>
      <c r="MN521">
        <f>IFERROR(OX521,"")</f>
        <v/>
      </c>
      <c r="MO521">
        <f>IFERROR(OY521,"")</f>
        <v/>
      </c>
      <c r="MP521" s="1">
        <f>COUNTIFS(#REF!,LT521,#REF!,1,#REF!,"&gt;="&amp;MC521,#REF!,"&lt;="&amp;MB521,#REF!,"&lt;="&amp;ME521,#REF!,"&gt;="&amp;MF521,#REF!,"="&amp;KV521,#REF!,"="&amp;KX521)</f>
        <v/>
      </c>
      <c r="MQ521" s="1">
        <f>COUNTIFS(#REF!,LT521,#REF!,0,#REF!,"&gt;="&amp;MC521,#REF!,"&lt;="&amp;MB521,#REF!,"&lt;="&amp;ME521,#REF!,"&gt;="&amp;MF521,#REF!,"="&amp;KV521,#REF!,"="&amp;KX521)</f>
        <v/>
      </c>
      <c r="MR521" s="1">
        <f>COUNTIFS(#REF!,LT521,#REF!,1,#REF!,"&gt;="&amp;MC521,#REF!,"&lt;="&amp;MB521,#REF!,"&lt;="&amp;ME521,#REF!,"&gt;="&amp;MF521,#REF!,"="&amp;KW521,#REF!,"="&amp;KY521)</f>
        <v/>
      </c>
      <c r="MS521" s="1">
        <f>COUNTIFS(#REF!,LT521,#REF!,0,#REF!,"&gt;="&amp;MC521,#REF!,"&lt;="&amp;MB521,#REF!,"&lt;="&amp;ME521,#REF!,"&gt;="&amp;MF521,#REF!,"="&amp;KW521,#REF!,"="&amp;KY521)</f>
        <v/>
      </c>
      <c r="MT521" s="1">
        <f>COUNTIFS(#REF!,LT521,#REF!,1,#REF!,"&gt;="&amp;MI521,#REF!,"&lt;="&amp;MH521,#REF!,"&lt;="&amp;ME521,#REF!,"&gt;="&amp;MF521)</f>
        <v/>
      </c>
      <c r="MU521" s="1">
        <f>COUNTIFS(#REF!,LT521,#REF!,0,#REF!,"&gt;="&amp;MI521,#REF!,"&lt;="&amp;MH521,#REF!,"&lt;="&amp;ME521,#REF!,"&gt;="&amp;MF521)</f>
        <v/>
      </c>
      <c r="MV521" s="1">
        <f>COUNTIFS(#REF!,LT521,#REF!,1,#REF!,"&gt;="&amp;MI521,#REF!,"&lt;="&amp;MH521,#REF!,"="&amp;KZ521,#REF!,"="&amp;LA521,#REF!,"&lt;="&amp;ME521,#REF!,"&gt;="&amp;MF521)</f>
        <v/>
      </c>
      <c r="MW521" s="1">
        <f>COUNTIFS(#REF!,LT521,#REF!,0,#REF!,"&gt;="&amp;MI521,#REF!,"&lt;="&amp;MH521,#REF!,"="&amp;KZ521,#REF!,"="&amp;LA521,#REF!,"&lt;="&amp;ME521,#REF!,"&gt;="&amp;MF521)</f>
        <v/>
      </c>
      <c r="MX521" s="1">
        <f>COUNTIFS(#REF!,LT521,#REF!,1,#REF!,"&gt;="&amp;MC521,#REF!,"&lt;="&amp;MB521,#REF!,"&lt;="&amp;ME521,#REF!,"&gt;="&amp;MF521)</f>
        <v/>
      </c>
      <c r="MY521" s="1">
        <f>COUNTIFS(#REF!,LT521,#REF!,0,#REF!,"&gt;="&amp;MC521,#REF!,"&lt;="&amp;MB521,#REF!,"&lt;="&amp;ME521,#REF!,"&gt;="&amp;MF521)</f>
        <v/>
      </c>
      <c r="MZ521" s="1">
        <f>COUNTIFS(#REF!,LT521,#REF!,1,#REF!,"&lt;="&amp;ME521,#REF!,"&gt;="&amp;MF521,#REF!,"="&amp;KV521,#REF!,"="&amp;KX521)</f>
        <v/>
      </c>
      <c r="NA521" s="1">
        <f>COUNTIFS(#REF!,LT521,#REF!,0,#REF!,"&lt;="&amp;ME521,#REF!,"&gt;="&amp;MF521,#REF!,"="&amp;KV521,#REF!,"="&amp;KX521)</f>
        <v/>
      </c>
      <c r="NB521" s="1">
        <f>COUNTIFS(#REF!,LT521,#REF!,1,#REF!,"&lt;="&amp;ME521,#REF!,"&gt;="&amp;MF521,#REF!,"="&amp;KW521,#REF!,"="&amp;KY521)</f>
        <v/>
      </c>
      <c r="NC521" s="1">
        <f>COUNTIFS(#REF!,LT521,#REF!,0,#REF!,"&lt;="&amp;ME521,#REF!,"&gt;="&amp;MF521,#REF!,"="&amp;KW521,#REF!,"="&amp;KY521)</f>
        <v/>
      </c>
      <c r="ND521" s="1">
        <f>COUNTIFS(#REF!,LT521,#REF!,1,#REF!,"&gt;="&amp;MC521,#REF!,"&lt;="&amp;MB521,#REF!,"&lt;="&amp;ME521,#REF!,"&gt;="&amp;MF521,#REF!,"="&amp;KV521,#REF!,"="&amp;KX521)</f>
        <v/>
      </c>
      <c r="NE521" s="1">
        <f>COUNTIFS(#REF!,LT521,#REF!,0,#REF!,"&gt;="&amp;MC521,#REF!,"&lt;="&amp;MB521,#REF!,"&lt;="&amp;ME521,#REF!,"&gt;="&amp;MF521,#REF!,"="&amp;KV521,#REF!,"="&amp;KX521)</f>
        <v/>
      </c>
      <c r="NF521" s="1">
        <f>COUNTIFS(#REF!,LT521,#REF!,1,#REF!,"&gt;="&amp;MC521,#REF!,"&lt;="&amp;MB521,#REF!,"&lt;="&amp;ME521,#REF!,"&gt;="&amp;MF521,#REF!,"="&amp;KW521,#REF!,"="&amp;KY521)</f>
        <v/>
      </c>
      <c r="NG521" s="1">
        <f>COUNTIFS(#REF!,LT521,#REF!,0,#REF!,"&gt;="&amp;MC521,#REF!,"&lt;="&amp;MB521,#REF!,"&lt;="&amp;ME521,#REF!,"&gt;="&amp;MF521,#REF!,"="&amp;KW521,#REF!,"="&amp;KY521)</f>
        <v/>
      </c>
      <c r="NH521" s="1">
        <f>COUNTIFS(#REF!,LT521,#REF!,1,#REF!,"&gt;="&amp;MC521,#REF!,"&lt;="&amp;MB521,#REF!,"&lt;="&amp;ME521,#REF!,"&gt;="&amp;MF521,#REF!,"="&amp;KZ521,#REF!,"="&amp;LA521)</f>
        <v/>
      </c>
      <c r="NI521" s="1">
        <f>COUNTIFS(#REF!,LT521,#REF!,0,#REF!,"&gt;="&amp;MC521,#REF!,"&lt;="&amp;MB521,#REF!,"&lt;="&amp;ME521,#REF!,"&gt;="&amp;MF521,#REF!,"="&amp;KZ521,#REF!,"="&amp;LA521)</f>
        <v/>
      </c>
      <c r="NJ521" s="1">
        <f>COUNTIFS(#REF!,LT521,#REF!,1,#REF!,"&gt;="&amp;MI521,#REF!,"&lt;="&amp;MH521,#REF!,"&lt;="&amp;ME521,#REF!,"&gt;="&amp;MF521)</f>
        <v/>
      </c>
      <c r="NK521" s="1">
        <f>COUNTIFS(#REF!,LT521,#REF!,0,#REF!,"&gt;="&amp;MI521,#REF!,"&lt;="&amp;MH521,#REF!,"&lt;="&amp;ME521,#REF!,"&gt;="&amp;MF521)</f>
        <v/>
      </c>
      <c r="NL521" s="1">
        <f>COUNTIFS(#REF!,LT521,#REF!,1,#REF!,"&gt;="&amp;MI521,#REF!,"&lt;="&amp;MH521,#REF!,"="&amp;KZ521,#REF!,"="&amp;LA521,#REF!,"&lt;="&amp;ME521,#REF!,"&gt;="&amp;MF521)</f>
        <v/>
      </c>
      <c r="NM521" s="1">
        <f>COUNTIFS(#REF!,LT521,#REF!,0,#REF!,"&gt;="&amp;MI521,#REF!,"&lt;="&amp;MH521,#REF!,"="&amp;KZ521,#REF!,"="&amp;LA521,#REF!,"&lt;="&amp;ME521,#REF!,"&gt;="&amp;MF521)</f>
        <v/>
      </c>
      <c r="NN521" s="1">
        <f>COUNTIFS(#REF!,LT521,#REF!,1,#REF!,"&gt;="&amp;MC521,#REF!,"&lt;="&amp;MB521,#REF!,"&lt;="&amp;ME521,#REF!,"&gt;="&amp;MF521)</f>
        <v/>
      </c>
      <c r="NO521" s="1">
        <f>COUNTIFS(#REF!,LT521,#REF!,0,#REF!,"&gt;="&amp;MC521,#REF!,"&lt;="&amp;MB521,#REF!,"&lt;="&amp;ME521,#REF!,"&gt;="&amp;MF521)</f>
        <v/>
      </c>
      <c r="NP521" s="1">
        <f>COUNTIFS(#REF!,LT521,#REF!,1,#REF!,"&lt;="&amp;ME521,#REF!,"&gt;="&amp;MF521,#REF!,"="&amp;KV521,#REF!,"="&amp;KX521)</f>
        <v/>
      </c>
      <c r="NQ521" s="1">
        <f>COUNTIFS(#REF!,LT521,#REF!,0,#REF!,"&lt;="&amp;ME521,#REF!,"&gt;="&amp;MF521,#REF!,"="&amp;KV521,#REF!,"="&amp;KX521)</f>
        <v/>
      </c>
      <c r="NR521" s="1">
        <f>COUNTIFS(#REF!,LT521,#REF!,1,#REF!,"&lt;="&amp;ME521,#REF!,"&gt;="&amp;MF521,#REF!,"="&amp;KW521,#REF!,"="&amp;KY521)</f>
        <v/>
      </c>
      <c r="NS521" s="1">
        <f>COUNTIFS(#REF!,LT521,#REF!,0,#REF!,"&lt;="&amp;ME521,#REF!,"&gt;="&amp;MF521,#REF!,"="&amp;KW521,#REF!,"="&amp;KY521)</f>
        <v/>
      </c>
      <c r="NT521" s="1">
        <f>MP521+MR521+MT521+MV521+MX521+MZ521+NB521</f>
        <v/>
      </c>
      <c r="NU521" s="1">
        <f>MQ521+MS521+MU521+MW521+MY521+NA521+NC521</f>
        <v/>
      </c>
      <c r="NV521" s="1">
        <f>NT521+NU521</f>
        <v/>
      </c>
      <c r="NW521" s="33">
        <f>NT521/(NT521+NU521)</f>
        <v/>
      </c>
      <c r="NX521" s="3">
        <f>1/NW521</f>
        <v/>
      </c>
      <c r="NY521" s="1">
        <f>LH521</f>
        <v/>
      </c>
      <c r="NZ521" s="79">
        <f>(NW521*((NY521-1)*0.98))-((1-NW521)*1)</f>
        <v/>
      </c>
      <c r="OA521" s="34">
        <f>IF(LR521&lt;0.9,0,IF(AND(LR521&gt;1.1),0,1))</f>
        <v/>
      </c>
      <c r="OB521" s="34">
        <f>IF(LS521&lt;0.9,0,IF(AND(LS521&gt;1.1),0,1))</f>
        <v/>
      </c>
      <c r="OC521" s="32">
        <f>IF(NV521&gt;99,1,0)</f>
        <v/>
      </c>
      <c r="OD521" s="32">
        <f>IF(NZ521&gt;0.0799,1,0)</f>
        <v/>
      </c>
      <c r="OE521" s="32">
        <f>IF(NZ521&gt;OM521,1,0)</f>
        <v/>
      </c>
      <c r="OF521" s="32">
        <f>OC521+OD521+OE521+OA521+OB521</f>
        <v/>
      </c>
      <c r="OG521" s="1">
        <f>ND521+NF521+NH521+NJ521+NL521+NN521+NP521+NR521</f>
        <v/>
      </c>
      <c r="OH521" s="1">
        <f>NE521+NG521+NI521+NK521+NM521+NO521+NQ521+NS521</f>
        <v/>
      </c>
      <c r="OI521" s="1">
        <f>OG521+OH521</f>
        <v/>
      </c>
      <c r="OJ521" s="33">
        <f>OG521/(OG521+OH521)</f>
        <v/>
      </c>
      <c r="OK521" s="3">
        <f>1/OJ521</f>
        <v/>
      </c>
      <c r="OL521" s="1">
        <f>LI521</f>
        <v/>
      </c>
      <c r="OM521" s="79">
        <f>(OJ521*((OL521-1)*0.98))-((1-OJ521)*1)</f>
        <v/>
      </c>
      <c r="ON521" s="34">
        <f>IF(LR521&lt;0.9,0,IF(AND(LR521&gt;1.1),0,1))</f>
        <v/>
      </c>
      <c r="OO521" s="34">
        <f>IF(LS521&lt;0.9,0,IF(AND(LS521&gt;1.1),0,1))</f>
        <v/>
      </c>
      <c r="OP521" s="32">
        <f>IF(OI521&gt;99,1,0)</f>
        <v/>
      </c>
      <c r="OQ521" s="32">
        <f>IF(OM521&gt;0.0799,1,0)</f>
        <v/>
      </c>
      <c r="OR521" s="32">
        <f>IF(OM521&gt;OZ521,1,0)</f>
        <v/>
      </c>
      <c r="OS521" s="32">
        <f>OP521+OQ521+OR521+ON521+OO521</f>
        <v/>
      </c>
      <c r="OT521">
        <f>IF(OF521=5,"BackHome0-0",IF(AND(OS521=5),"BackAway0-0",""))</f>
        <v/>
      </c>
      <c r="OU521">
        <f>IF(OF521=5,KN521,IF(AND(OS521=5),KO521,""))</f>
        <v/>
      </c>
      <c r="OV521">
        <f>IF(OF521=5,"Match Odds",IF(AND(OS521=5),"Match Odds",""))</f>
        <v/>
      </c>
      <c r="OW521">
        <f>IF(OF521=5,KP521,IF(AND(OS521=5),KP521,""))</f>
        <v/>
      </c>
      <c r="OX521">
        <f>IF(OF521=5,"MATCH_ODDS",IF(AND(OS521=5),"MATCH_ODDS",""))</f>
        <v/>
      </c>
      <c r="OY521">
        <f>IF(OF521=5,"BACK",IF(AND(OS521=5),"BACK",""))</f>
        <v/>
      </c>
    </row>
    <row r="522" ht="16.5" customHeight="1" thickBot="1" thickTop="1">
      <c r="A522" s="2" t="n"/>
      <c r="KN522" s="1">
        <f>IF(INDEX(#REF!,MATCH('HT 0-0'!D522,#REF!,0))=INDEX(#REF!,MATCH('HT 0-0'!D522,#REF!,0)),INDEX(#REF!,MATCH('HT 0-0'!D522,#REF!,0)),"ERROR")</f>
        <v/>
      </c>
      <c r="KO522" s="1">
        <f>IF(INDEX(#REF!,MATCH('HT 0-0'!E522,#REF!,0))=INDEX(#REF!,MATCH('HT 0-0'!E522,#REF!,0)),INDEX(#REF!,MATCH('HT 0-0'!E522,#REF!,0)),"ERROR")</f>
        <v/>
      </c>
      <c r="KP522" s="1">
        <f>KN522&amp;" v "&amp;KO522</f>
        <v/>
      </c>
      <c r="KQ522">
        <f>B522&amp;"_"&amp;C522</f>
        <v/>
      </c>
      <c r="KR522" s="1">
        <f>IF((HW522/KK522)&lt;0.335,"G",IF((HW522/KK522)&gt;0.67,"R","A"))</f>
        <v/>
      </c>
      <c r="KS522" s="1">
        <f>IF((HX522/KK522)&lt;0.335,"G",IF((HX522/KK522)&gt;0.67,"R","A"))</f>
        <v/>
      </c>
      <c r="KT522" s="1">
        <f>IF((IH522/KK522)&lt;0.335,"G",IF((IH522/KK522)&gt;0.67,"R","A"))</f>
        <v/>
      </c>
      <c r="KU522" s="1">
        <f>IF((II522/KK522)&lt;0.335,"G",IF((II522/KK522)&gt;0.67,"R","A"))</f>
        <v/>
      </c>
      <c r="KV522" s="1">
        <f>IF((HZ522/KK522)&lt;0.335,"G",IF((HZ522/KK522)&gt;0.67,"R","A"))</f>
        <v/>
      </c>
      <c r="KW522" s="1">
        <f>IF((HY522/KK522)&lt;0.335,"G",IF((HY522/KK522)&gt;0.67,"R","A"))</f>
        <v/>
      </c>
      <c r="KX522" s="1">
        <f>IF((IK522/KK522)&lt;0.335,"G",IF((IK522/KK522)&gt;0.67,"R","A"))</f>
        <v/>
      </c>
      <c r="KY522" s="1">
        <f>IF((IJ522/KK522)&lt;0.335,"G",IF((IJ522/KK522)&gt;0.67,"R","A"))</f>
        <v/>
      </c>
      <c r="KZ522" s="1">
        <f>IF((HQ522/KK522)&lt;0.335,"G",IF((HQ522/KK522)&gt;0.67,"R","A"))</f>
        <v/>
      </c>
      <c r="LA522" s="1">
        <f>IF((IB522/KK522)&lt;0.335,"G",IF((IB522/KK522)&gt;0.67,"R","A"))</f>
        <v/>
      </c>
      <c r="LB522">
        <f>IF(LQ522="0-0",INDEX(Scrape!#REF!,MATCH('HT 0-0'!KP522,Scrape!$B:$B,0)),"")</f>
        <v/>
      </c>
      <c r="LC522">
        <f>IF(LQ522="0-0",INDEX(Scrape!$A:$A,MATCH('HT 0-0'!KP522,Scrape!$B:$B,0)),"")</f>
        <v/>
      </c>
      <c r="LD522">
        <f>IF(LQ522="0-0",INDEX(Scrape!$B:$B,MATCH('HT 0-0'!KP522,Scrape!$B:$B,0)),"")</f>
        <v/>
      </c>
      <c r="LE522">
        <f>IF(LQ522="0-0",INDEX(Scrape!$C:$C,MATCH('HT 0-0'!KP522,Scrape!$B:$B,0)),"")</f>
        <v/>
      </c>
      <c r="LF522">
        <f>IF(LQ522="0-0",INDEX(Scrape!$D:$D,MATCH('HT 0-0'!KP522,Scrape!$B:$B,0)),"")</f>
        <v/>
      </c>
      <c r="LG522">
        <f>IF(LQ522="0-0",INDEX(Scrape!$E:$E,MATCH('HT 0-0'!KP522,Scrape!$B:$B,0)),"")</f>
        <v/>
      </c>
      <c r="LH522">
        <f>IF(LQ522="0-0",INDEX(Scrape!$F:$F,MATCH('HT 0-0'!KP522,Scrape!$B:$B,0)),"")</f>
        <v/>
      </c>
      <c r="LI522">
        <f>IF(LQ522="0-0",INDEX(Scrape!$G:$G,MATCH('HT 0-0'!KP522,Scrape!$B:$B,0)),"")</f>
        <v/>
      </c>
      <c r="LJ522">
        <f>IF(LQ522="0-0",INDEX(Scrape!$H:$H,MATCH('HT 0-0'!KP522,Scrape!$B:$B,0)),"")</f>
        <v/>
      </c>
      <c r="LK522">
        <f>IF(LQ522="0-0",INDEX(Scrape!$I:$I,MATCH('HT 0-0'!KP522,Scrape!$B:$B,0)),"")</f>
        <v/>
      </c>
      <c r="LL522">
        <f>IF(LQ522="0-0",INDEX(Scrape!$J:$J,MATCH('HT 0-0'!KP522,Scrape!$B:$B,0)),"")</f>
        <v/>
      </c>
      <c r="LM522">
        <f>IF(LQ522="0-0",INDEX(Scrape!$K:$K,MATCH('HT 0-0'!KP522,Scrape!$B:$B,0)),"")</f>
        <v/>
      </c>
      <c r="LN522">
        <f>IF(LQ522="0-0",INDEX(Scrape!$L:$L,MATCH('HT 0-0'!KP522,Scrape!$B:$B,0)),"")</f>
        <v/>
      </c>
      <c r="LO522">
        <f>IF(LQ522="0-0",INDEX(Scrape!$M:$M,MATCH('HT 0-0'!KP522,Scrape!$B:$B,0)),"")</f>
        <v/>
      </c>
      <c r="LP522">
        <f>IF(LQ522="0-0",INDEX(Scrape!$N:$N,MATCH('HT 0-0'!KP522,Scrape!$B:$B,0)),"")</f>
        <v/>
      </c>
      <c r="LQ522">
        <f>INDEX(Scrape!$O:$O,MATCH('HT 0-0'!KP522,Scrape!$B:$B,0))</f>
        <v/>
      </c>
      <c r="LR522">
        <f>(1/LJ522)+(1/LI522)+(1/LH522)</f>
        <v/>
      </c>
      <c r="LS522">
        <f>(1/LG522)+(1/LF522)+(1/LE522)</f>
        <v/>
      </c>
      <c r="LT522" s="8">
        <f>IF(INDEX(#REF!,MATCH(KQ522,#REF!,0))=INDEX(#REF!,MATCH(KQ522,#REF!,0)),INDEX(#REF!,MATCH(KQ522,#REF!,0)),"ERROR")</f>
        <v/>
      </c>
      <c r="LU522" s="4">
        <f>IF(KR522="G",2,IF(KR522="R",0.5,IF(KR522="A",1)))</f>
        <v/>
      </c>
      <c r="LV522" s="4">
        <f>IF(KS522="G",0.5,IF(KS522="R",2,IF(KS522="A",1)))</f>
        <v/>
      </c>
      <c r="LW522" s="4">
        <f>IF(KT522="G",2,IF(KT522="R",0.5,IF(KT522="A",1)))</f>
        <v/>
      </c>
      <c r="LX522" s="4">
        <f>IF(KU522="G",0.5,IF(KU522="R",2,IF(KU522="A",1)))</f>
        <v/>
      </c>
      <c r="LY522" s="7">
        <f>(LK522*(LU522+LX522)+(LL522*(LU522+LX522)))</f>
        <v/>
      </c>
      <c r="LZ522" s="7">
        <f>(LN522*(LV522+LW522)+(LO522*(LV522+LW522)))</f>
        <v/>
      </c>
      <c r="MA522" s="11">
        <f>LY522-LZ522</f>
        <v/>
      </c>
      <c r="MB522" s="5">
        <f>MA522+2</f>
        <v/>
      </c>
      <c r="MC522" s="6">
        <f>MA522-2</f>
        <v/>
      </c>
      <c r="MD522" s="4">
        <f>LE522</f>
        <v/>
      </c>
      <c r="ME522" s="9">
        <f>IF(MD522=0,1000,MD522+0.75)</f>
        <v/>
      </c>
      <c r="MF522" s="10">
        <f>IF(MD522=0,0,MD522-0.75)</f>
        <v/>
      </c>
      <c r="MG522" s="4">
        <f>((LM522*(LU522+LX522))-((LP522*(LV522+LW522))))</f>
        <v/>
      </c>
      <c r="MH522" s="9">
        <f>MG522*1.2</f>
        <v/>
      </c>
      <c r="MI522" s="10">
        <f>MG522*0.8</f>
        <v/>
      </c>
      <c r="MJ522">
        <f>IFERROR(OT522,"")</f>
        <v/>
      </c>
      <c r="MK522">
        <f>IFERROR(OU522,"")</f>
        <v/>
      </c>
      <c r="ML522">
        <f>IFERROR(OV522,"")</f>
        <v/>
      </c>
      <c r="MM522">
        <f>IFERROR(OW522,"")</f>
        <v/>
      </c>
      <c r="MN522">
        <f>IFERROR(OX522,"")</f>
        <v/>
      </c>
      <c r="MO522">
        <f>IFERROR(OY522,"")</f>
        <v/>
      </c>
      <c r="MP522" s="1">
        <f>COUNTIFS(#REF!,LT522,#REF!,1,#REF!,"&gt;="&amp;MC522,#REF!,"&lt;="&amp;MB522,#REF!,"&lt;="&amp;ME522,#REF!,"&gt;="&amp;MF522,#REF!,"="&amp;KV522,#REF!,"="&amp;KX522)</f>
        <v/>
      </c>
      <c r="MQ522" s="1">
        <f>COUNTIFS(#REF!,LT522,#REF!,0,#REF!,"&gt;="&amp;MC522,#REF!,"&lt;="&amp;MB522,#REF!,"&lt;="&amp;ME522,#REF!,"&gt;="&amp;MF522,#REF!,"="&amp;KV522,#REF!,"="&amp;KX522)</f>
        <v/>
      </c>
      <c r="MR522" s="1">
        <f>COUNTIFS(#REF!,LT522,#REF!,1,#REF!,"&gt;="&amp;MC522,#REF!,"&lt;="&amp;MB522,#REF!,"&lt;="&amp;ME522,#REF!,"&gt;="&amp;MF522,#REF!,"="&amp;KW522,#REF!,"="&amp;KY522)</f>
        <v/>
      </c>
      <c r="MS522" s="1">
        <f>COUNTIFS(#REF!,LT522,#REF!,0,#REF!,"&gt;="&amp;MC522,#REF!,"&lt;="&amp;MB522,#REF!,"&lt;="&amp;ME522,#REF!,"&gt;="&amp;MF522,#REF!,"="&amp;KW522,#REF!,"="&amp;KY522)</f>
        <v/>
      </c>
      <c r="MT522" s="1">
        <f>COUNTIFS(#REF!,LT522,#REF!,1,#REF!,"&gt;="&amp;MI522,#REF!,"&lt;="&amp;MH522,#REF!,"&lt;="&amp;ME522,#REF!,"&gt;="&amp;MF522)</f>
        <v/>
      </c>
      <c r="MU522" s="1">
        <f>COUNTIFS(#REF!,LT522,#REF!,0,#REF!,"&gt;="&amp;MI522,#REF!,"&lt;="&amp;MH522,#REF!,"&lt;="&amp;ME522,#REF!,"&gt;="&amp;MF522)</f>
        <v/>
      </c>
      <c r="MV522" s="1">
        <f>COUNTIFS(#REF!,LT522,#REF!,1,#REF!,"&gt;="&amp;MI522,#REF!,"&lt;="&amp;MH522,#REF!,"="&amp;KZ522,#REF!,"="&amp;LA522,#REF!,"&lt;="&amp;ME522,#REF!,"&gt;="&amp;MF522)</f>
        <v/>
      </c>
      <c r="MW522" s="1">
        <f>COUNTIFS(#REF!,LT522,#REF!,0,#REF!,"&gt;="&amp;MI522,#REF!,"&lt;="&amp;MH522,#REF!,"="&amp;KZ522,#REF!,"="&amp;LA522,#REF!,"&lt;="&amp;ME522,#REF!,"&gt;="&amp;MF522)</f>
        <v/>
      </c>
      <c r="MX522" s="1">
        <f>COUNTIFS(#REF!,LT522,#REF!,1,#REF!,"&gt;="&amp;MC522,#REF!,"&lt;="&amp;MB522,#REF!,"&lt;="&amp;ME522,#REF!,"&gt;="&amp;MF522)</f>
        <v/>
      </c>
      <c r="MY522" s="1">
        <f>COUNTIFS(#REF!,LT522,#REF!,0,#REF!,"&gt;="&amp;MC522,#REF!,"&lt;="&amp;MB522,#REF!,"&lt;="&amp;ME522,#REF!,"&gt;="&amp;MF522)</f>
        <v/>
      </c>
      <c r="MZ522" s="1">
        <f>COUNTIFS(#REF!,LT522,#REF!,1,#REF!,"&lt;="&amp;ME522,#REF!,"&gt;="&amp;MF522,#REF!,"="&amp;KV522,#REF!,"="&amp;KX522)</f>
        <v/>
      </c>
      <c r="NA522" s="1">
        <f>COUNTIFS(#REF!,LT522,#REF!,0,#REF!,"&lt;="&amp;ME522,#REF!,"&gt;="&amp;MF522,#REF!,"="&amp;KV522,#REF!,"="&amp;KX522)</f>
        <v/>
      </c>
      <c r="NB522" s="1">
        <f>COUNTIFS(#REF!,LT522,#REF!,1,#REF!,"&lt;="&amp;ME522,#REF!,"&gt;="&amp;MF522,#REF!,"="&amp;KW522,#REF!,"="&amp;KY522)</f>
        <v/>
      </c>
      <c r="NC522" s="1">
        <f>COUNTIFS(#REF!,LT522,#REF!,0,#REF!,"&lt;="&amp;ME522,#REF!,"&gt;="&amp;MF522,#REF!,"="&amp;KW522,#REF!,"="&amp;KY522)</f>
        <v/>
      </c>
      <c r="ND522" s="1">
        <f>COUNTIFS(#REF!,LT522,#REF!,1,#REF!,"&gt;="&amp;MC522,#REF!,"&lt;="&amp;MB522,#REF!,"&lt;="&amp;ME522,#REF!,"&gt;="&amp;MF522,#REF!,"="&amp;KV522,#REF!,"="&amp;KX522)</f>
        <v/>
      </c>
      <c r="NE522" s="1">
        <f>COUNTIFS(#REF!,LT522,#REF!,0,#REF!,"&gt;="&amp;MC522,#REF!,"&lt;="&amp;MB522,#REF!,"&lt;="&amp;ME522,#REF!,"&gt;="&amp;MF522,#REF!,"="&amp;KV522,#REF!,"="&amp;KX522)</f>
        <v/>
      </c>
      <c r="NF522" s="1">
        <f>COUNTIFS(#REF!,LT522,#REF!,1,#REF!,"&gt;="&amp;MC522,#REF!,"&lt;="&amp;MB522,#REF!,"&lt;="&amp;ME522,#REF!,"&gt;="&amp;MF522,#REF!,"="&amp;KW522,#REF!,"="&amp;KY522)</f>
        <v/>
      </c>
      <c r="NG522" s="1">
        <f>COUNTIFS(#REF!,LT522,#REF!,0,#REF!,"&gt;="&amp;MC522,#REF!,"&lt;="&amp;MB522,#REF!,"&lt;="&amp;ME522,#REF!,"&gt;="&amp;MF522,#REF!,"="&amp;KW522,#REF!,"="&amp;KY522)</f>
        <v/>
      </c>
      <c r="NH522" s="1">
        <f>COUNTIFS(#REF!,LT522,#REF!,1,#REF!,"&gt;="&amp;MC522,#REF!,"&lt;="&amp;MB522,#REF!,"&lt;="&amp;ME522,#REF!,"&gt;="&amp;MF522,#REF!,"="&amp;KZ522,#REF!,"="&amp;LA522)</f>
        <v/>
      </c>
      <c r="NI522" s="1">
        <f>COUNTIFS(#REF!,LT522,#REF!,0,#REF!,"&gt;="&amp;MC522,#REF!,"&lt;="&amp;MB522,#REF!,"&lt;="&amp;ME522,#REF!,"&gt;="&amp;MF522,#REF!,"="&amp;KZ522,#REF!,"="&amp;LA522)</f>
        <v/>
      </c>
      <c r="NJ522" s="1">
        <f>COUNTIFS(#REF!,LT522,#REF!,1,#REF!,"&gt;="&amp;MI522,#REF!,"&lt;="&amp;MH522,#REF!,"&lt;="&amp;ME522,#REF!,"&gt;="&amp;MF522)</f>
        <v/>
      </c>
      <c r="NK522" s="1">
        <f>COUNTIFS(#REF!,LT522,#REF!,0,#REF!,"&gt;="&amp;MI522,#REF!,"&lt;="&amp;MH522,#REF!,"&lt;="&amp;ME522,#REF!,"&gt;="&amp;MF522)</f>
        <v/>
      </c>
      <c r="NL522" s="1">
        <f>COUNTIFS(#REF!,LT522,#REF!,1,#REF!,"&gt;="&amp;MI522,#REF!,"&lt;="&amp;MH522,#REF!,"="&amp;KZ522,#REF!,"="&amp;LA522,#REF!,"&lt;="&amp;ME522,#REF!,"&gt;="&amp;MF522)</f>
        <v/>
      </c>
      <c r="NM522" s="1">
        <f>COUNTIFS(#REF!,LT522,#REF!,0,#REF!,"&gt;="&amp;MI522,#REF!,"&lt;="&amp;MH522,#REF!,"="&amp;KZ522,#REF!,"="&amp;LA522,#REF!,"&lt;="&amp;ME522,#REF!,"&gt;="&amp;MF522)</f>
        <v/>
      </c>
      <c r="NN522" s="1">
        <f>COUNTIFS(#REF!,LT522,#REF!,1,#REF!,"&gt;="&amp;MC522,#REF!,"&lt;="&amp;MB522,#REF!,"&lt;="&amp;ME522,#REF!,"&gt;="&amp;MF522)</f>
        <v/>
      </c>
      <c r="NO522" s="1">
        <f>COUNTIFS(#REF!,LT522,#REF!,0,#REF!,"&gt;="&amp;MC522,#REF!,"&lt;="&amp;MB522,#REF!,"&lt;="&amp;ME522,#REF!,"&gt;="&amp;MF522)</f>
        <v/>
      </c>
      <c r="NP522" s="1">
        <f>COUNTIFS(#REF!,LT522,#REF!,1,#REF!,"&lt;="&amp;ME522,#REF!,"&gt;="&amp;MF522,#REF!,"="&amp;KV522,#REF!,"="&amp;KX522)</f>
        <v/>
      </c>
      <c r="NQ522" s="1">
        <f>COUNTIFS(#REF!,LT522,#REF!,0,#REF!,"&lt;="&amp;ME522,#REF!,"&gt;="&amp;MF522,#REF!,"="&amp;KV522,#REF!,"="&amp;KX522)</f>
        <v/>
      </c>
      <c r="NR522" s="1">
        <f>COUNTIFS(#REF!,LT522,#REF!,1,#REF!,"&lt;="&amp;ME522,#REF!,"&gt;="&amp;MF522,#REF!,"="&amp;KW522,#REF!,"="&amp;KY522)</f>
        <v/>
      </c>
      <c r="NS522" s="1">
        <f>COUNTIFS(#REF!,LT522,#REF!,0,#REF!,"&lt;="&amp;ME522,#REF!,"&gt;="&amp;MF522,#REF!,"="&amp;KW522,#REF!,"="&amp;KY522)</f>
        <v/>
      </c>
      <c r="NT522" s="1">
        <f>MP522+MR522+MT522+MV522+MX522+MZ522+NB522</f>
        <v/>
      </c>
      <c r="NU522" s="1">
        <f>MQ522+MS522+MU522+MW522+MY522+NA522+NC522</f>
        <v/>
      </c>
      <c r="NV522" s="1">
        <f>NT522+NU522</f>
        <v/>
      </c>
      <c r="NW522" s="33">
        <f>NT522/(NT522+NU522)</f>
        <v/>
      </c>
      <c r="NX522" s="3">
        <f>1/NW522</f>
        <v/>
      </c>
      <c r="NY522" s="1">
        <f>LH522</f>
        <v/>
      </c>
      <c r="NZ522" s="79">
        <f>(NW522*((NY522-1)*0.98))-((1-NW522)*1)</f>
        <v/>
      </c>
      <c r="OA522" s="34">
        <f>IF(LR522&lt;0.9,0,IF(AND(LR522&gt;1.1),0,1))</f>
        <v/>
      </c>
      <c r="OB522" s="34">
        <f>IF(LS522&lt;0.9,0,IF(AND(LS522&gt;1.1),0,1))</f>
        <v/>
      </c>
      <c r="OC522" s="32">
        <f>IF(NV522&gt;99,1,0)</f>
        <v/>
      </c>
      <c r="OD522" s="32">
        <f>IF(NZ522&gt;0.0799,1,0)</f>
        <v/>
      </c>
      <c r="OE522" s="32">
        <f>IF(NZ522&gt;OM522,1,0)</f>
        <v/>
      </c>
      <c r="OF522" s="32">
        <f>OC522+OD522+OE522+OA522+OB522</f>
        <v/>
      </c>
      <c r="OG522" s="1">
        <f>ND522+NF522+NH522+NJ522+NL522+NN522+NP522+NR522</f>
        <v/>
      </c>
      <c r="OH522" s="1">
        <f>NE522+NG522+NI522+NK522+NM522+NO522+NQ522+NS522</f>
        <v/>
      </c>
      <c r="OI522" s="1">
        <f>OG522+OH522</f>
        <v/>
      </c>
      <c r="OJ522" s="33">
        <f>OG522/(OG522+OH522)</f>
        <v/>
      </c>
      <c r="OK522" s="3">
        <f>1/OJ522</f>
        <v/>
      </c>
      <c r="OL522" s="1">
        <f>LI522</f>
        <v/>
      </c>
      <c r="OM522" s="79">
        <f>(OJ522*((OL522-1)*0.98))-((1-OJ522)*1)</f>
        <v/>
      </c>
      <c r="ON522" s="34">
        <f>IF(LR522&lt;0.9,0,IF(AND(LR522&gt;1.1),0,1))</f>
        <v/>
      </c>
      <c r="OO522" s="34">
        <f>IF(LS522&lt;0.9,0,IF(AND(LS522&gt;1.1),0,1))</f>
        <v/>
      </c>
      <c r="OP522" s="32">
        <f>IF(OI522&gt;99,1,0)</f>
        <v/>
      </c>
      <c r="OQ522" s="32">
        <f>IF(OM522&gt;0.0799,1,0)</f>
        <v/>
      </c>
      <c r="OR522" s="32">
        <f>IF(OM522&gt;OZ522,1,0)</f>
        <v/>
      </c>
      <c r="OS522" s="32">
        <f>OP522+OQ522+OR522+ON522+OO522</f>
        <v/>
      </c>
      <c r="OT522">
        <f>IF(OF522=5,"BackHome0-0",IF(AND(OS522=5),"BackAway0-0",""))</f>
        <v/>
      </c>
      <c r="OU522">
        <f>IF(OF522=5,KN522,IF(AND(OS522=5),KO522,""))</f>
        <v/>
      </c>
      <c r="OV522">
        <f>IF(OF522=5,"Match Odds",IF(AND(OS522=5),"Match Odds",""))</f>
        <v/>
      </c>
      <c r="OW522">
        <f>IF(OF522=5,KP522,IF(AND(OS522=5),KP522,""))</f>
        <v/>
      </c>
      <c r="OX522">
        <f>IF(OF522=5,"MATCH_ODDS",IF(AND(OS522=5),"MATCH_ODDS",""))</f>
        <v/>
      </c>
      <c r="OY522">
        <f>IF(OF522=5,"BACK",IF(AND(OS522=5),"BACK",""))</f>
        <v/>
      </c>
    </row>
    <row r="523" ht="16.5" customHeight="1" thickBot="1" thickTop="1">
      <c r="A523" s="2" t="n"/>
      <c r="KN523" s="1">
        <f>IF(INDEX(#REF!,MATCH('HT 0-0'!D523,#REF!,0))=INDEX(#REF!,MATCH('HT 0-0'!D523,#REF!,0)),INDEX(#REF!,MATCH('HT 0-0'!D523,#REF!,0)),"ERROR")</f>
        <v/>
      </c>
      <c r="KO523" s="1">
        <f>IF(INDEX(#REF!,MATCH('HT 0-0'!E523,#REF!,0))=INDEX(#REF!,MATCH('HT 0-0'!E523,#REF!,0)),INDEX(#REF!,MATCH('HT 0-0'!E523,#REF!,0)),"ERROR")</f>
        <v/>
      </c>
      <c r="KP523" s="1">
        <f>KN523&amp;" v "&amp;KO523</f>
        <v/>
      </c>
      <c r="KQ523">
        <f>B523&amp;"_"&amp;C523</f>
        <v/>
      </c>
      <c r="KR523" s="1">
        <f>IF((HW523/KK523)&lt;0.335,"G",IF((HW523/KK523)&gt;0.67,"R","A"))</f>
        <v/>
      </c>
      <c r="KS523" s="1">
        <f>IF((HX523/KK523)&lt;0.335,"G",IF((HX523/KK523)&gt;0.67,"R","A"))</f>
        <v/>
      </c>
      <c r="KT523" s="1">
        <f>IF((IH523/KK523)&lt;0.335,"G",IF((IH523/KK523)&gt;0.67,"R","A"))</f>
        <v/>
      </c>
      <c r="KU523" s="1">
        <f>IF((II523/KK523)&lt;0.335,"G",IF((II523/KK523)&gt;0.67,"R","A"))</f>
        <v/>
      </c>
      <c r="KV523" s="1">
        <f>IF((HZ523/KK523)&lt;0.335,"G",IF((HZ523/KK523)&gt;0.67,"R","A"))</f>
        <v/>
      </c>
      <c r="KW523" s="1">
        <f>IF((HY523/KK523)&lt;0.335,"G",IF((HY523/KK523)&gt;0.67,"R","A"))</f>
        <v/>
      </c>
      <c r="KX523" s="1">
        <f>IF((IK523/KK523)&lt;0.335,"G",IF((IK523/KK523)&gt;0.67,"R","A"))</f>
        <v/>
      </c>
      <c r="KY523" s="1">
        <f>IF((IJ523/KK523)&lt;0.335,"G",IF((IJ523/KK523)&gt;0.67,"R","A"))</f>
        <v/>
      </c>
      <c r="KZ523" s="1">
        <f>IF((HQ523/KK523)&lt;0.335,"G",IF((HQ523/KK523)&gt;0.67,"R","A"))</f>
        <v/>
      </c>
      <c r="LA523" s="1">
        <f>IF((IB523/KK523)&lt;0.335,"G",IF((IB523/KK523)&gt;0.67,"R","A"))</f>
        <v/>
      </c>
      <c r="LB523">
        <f>IF(LQ523="0-0",INDEX(Scrape!#REF!,MATCH('HT 0-0'!KP523,Scrape!$B:$B,0)),"")</f>
        <v/>
      </c>
      <c r="LC523">
        <f>IF(LQ523="0-0",INDEX(Scrape!$A:$A,MATCH('HT 0-0'!KP523,Scrape!$B:$B,0)),"")</f>
        <v/>
      </c>
      <c r="LD523">
        <f>IF(LQ523="0-0",INDEX(Scrape!$B:$B,MATCH('HT 0-0'!KP523,Scrape!$B:$B,0)),"")</f>
        <v/>
      </c>
      <c r="LE523">
        <f>IF(LQ523="0-0",INDEX(Scrape!$C:$C,MATCH('HT 0-0'!KP523,Scrape!$B:$B,0)),"")</f>
        <v/>
      </c>
      <c r="LF523">
        <f>IF(LQ523="0-0",INDEX(Scrape!$D:$D,MATCH('HT 0-0'!KP523,Scrape!$B:$B,0)),"")</f>
        <v/>
      </c>
      <c r="LG523">
        <f>IF(LQ523="0-0",INDEX(Scrape!$E:$E,MATCH('HT 0-0'!KP523,Scrape!$B:$B,0)),"")</f>
        <v/>
      </c>
      <c r="LH523">
        <f>IF(LQ523="0-0",INDEX(Scrape!$F:$F,MATCH('HT 0-0'!KP523,Scrape!$B:$B,0)),"")</f>
        <v/>
      </c>
      <c r="LI523">
        <f>IF(LQ523="0-0",INDEX(Scrape!$G:$G,MATCH('HT 0-0'!KP523,Scrape!$B:$B,0)),"")</f>
        <v/>
      </c>
      <c r="LJ523">
        <f>IF(LQ523="0-0",INDEX(Scrape!$H:$H,MATCH('HT 0-0'!KP523,Scrape!$B:$B,0)),"")</f>
        <v/>
      </c>
      <c r="LK523">
        <f>IF(LQ523="0-0",INDEX(Scrape!$I:$I,MATCH('HT 0-0'!KP523,Scrape!$B:$B,0)),"")</f>
        <v/>
      </c>
      <c r="LL523">
        <f>IF(LQ523="0-0",INDEX(Scrape!$J:$J,MATCH('HT 0-0'!KP523,Scrape!$B:$B,0)),"")</f>
        <v/>
      </c>
      <c r="LM523">
        <f>IF(LQ523="0-0",INDEX(Scrape!$K:$K,MATCH('HT 0-0'!KP523,Scrape!$B:$B,0)),"")</f>
        <v/>
      </c>
      <c r="LN523">
        <f>IF(LQ523="0-0",INDEX(Scrape!$L:$L,MATCH('HT 0-0'!KP523,Scrape!$B:$B,0)),"")</f>
        <v/>
      </c>
      <c r="LO523">
        <f>IF(LQ523="0-0",INDEX(Scrape!$M:$M,MATCH('HT 0-0'!KP523,Scrape!$B:$B,0)),"")</f>
        <v/>
      </c>
      <c r="LP523">
        <f>IF(LQ523="0-0",INDEX(Scrape!$N:$N,MATCH('HT 0-0'!KP523,Scrape!$B:$B,0)),"")</f>
        <v/>
      </c>
      <c r="LQ523">
        <f>INDEX(Scrape!$O:$O,MATCH('HT 0-0'!KP523,Scrape!$B:$B,0))</f>
        <v/>
      </c>
      <c r="LR523">
        <f>(1/LJ523)+(1/LI523)+(1/LH523)</f>
        <v/>
      </c>
      <c r="LS523">
        <f>(1/LG523)+(1/LF523)+(1/LE523)</f>
        <v/>
      </c>
      <c r="LT523" s="8">
        <f>IF(INDEX(#REF!,MATCH(KQ523,#REF!,0))=INDEX(#REF!,MATCH(KQ523,#REF!,0)),INDEX(#REF!,MATCH(KQ523,#REF!,0)),"ERROR")</f>
        <v/>
      </c>
      <c r="LU523" s="4">
        <f>IF(KR523="G",2,IF(KR523="R",0.5,IF(KR523="A",1)))</f>
        <v/>
      </c>
      <c r="LV523" s="4">
        <f>IF(KS523="G",0.5,IF(KS523="R",2,IF(KS523="A",1)))</f>
        <v/>
      </c>
      <c r="LW523" s="4">
        <f>IF(KT523="G",2,IF(KT523="R",0.5,IF(KT523="A",1)))</f>
        <v/>
      </c>
      <c r="LX523" s="4">
        <f>IF(KU523="G",0.5,IF(KU523="R",2,IF(KU523="A",1)))</f>
        <v/>
      </c>
      <c r="LY523" s="7">
        <f>(LK523*(LU523+LX523)+(LL523*(LU523+LX523)))</f>
        <v/>
      </c>
      <c r="LZ523" s="7">
        <f>(LN523*(LV523+LW523)+(LO523*(LV523+LW523)))</f>
        <v/>
      </c>
      <c r="MA523" s="11">
        <f>LY523-LZ523</f>
        <v/>
      </c>
      <c r="MB523" s="5">
        <f>MA523+2</f>
        <v/>
      </c>
      <c r="MC523" s="6">
        <f>MA523-2</f>
        <v/>
      </c>
      <c r="MD523" s="4">
        <f>LE523</f>
        <v/>
      </c>
      <c r="ME523" s="9">
        <f>IF(MD523=0,1000,MD523+0.75)</f>
        <v/>
      </c>
      <c r="MF523" s="10">
        <f>IF(MD523=0,0,MD523-0.75)</f>
        <v/>
      </c>
      <c r="MG523" s="4">
        <f>((LM523*(LU523+LX523))-((LP523*(LV523+LW523))))</f>
        <v/>
      </c>
      <c r="MH523" s="9">
        <f>MG523*1.2</f>
        <v/>
      </c>
      <c r="MI523" s="10">
        <f>MG523*0.8</f>
        <v/>
      </c>
      <c r="MJ523">
        <f>IFERROR(OT523,"")</f>
        <v/>
      </c>
      <c r="MK523">
        <f>IFERROR(OU523,"")</f>
        <v/>
      </c>
      <c r="ML523">
        <f>IFERROR(OV523,"")</f>
        <v/>
      </c>
      <c r="MM523">
        <f>IFERROR(OW523,"")</f>
        <v/>
      </c>
      <c r="MN523">
        <f>IFERROR(OX523,"")</f>
        <v/>
      </c>
      <c r="MO523">
        <f>IFERROR(OY523,"")</f>
        <v/>
      </c>
      <c r="MP523" s="1">
        <f>COUNTIFS(#REF!,LT523,#REF!,1,#REF!,"&gt;="&amp;MC523,#REF!,"&lt;="&amp;MB523,#REF!,"&lt;="&amp;ME523,#REF!,"&gt;="&amp;MF523,#REF!,"="&amp;KV523,#REF!,"="&amp;KX523)</f>
        <v/>
      </c>
      <c r="MQ523" s="1">
        <f>COUNTIFS(#REF!,LT523,#REF!,0,#REF!,"&gt;="&amp;MC523,#REF!,"&lt;="&amp;MB523,#REF!,"&lt;="&amp;ME523,#REF!,"&gt;="&amp;MF523,#REF!,"="&amp;KV523,#REF!,"="&amp;KX523)</f>
        <v/>
      </c>
      <c r="MR523" s="1">
        <f>COUNTIFS(#REF!,LT523,#REF!,1,#REF!,"&gt;="&amp;MC523,#REF!,"&lt;="&amp;MB523,#REF!,"&lt;="&amp;ME523,#REF!,"&gt;="&amp;MF523,#REF!,"="&amp;KW523,#REF!,"="&amp;KY523)</f>
        <v/>
      </c>
      <c r="MS523" s="1">
        <f>COUNTIFS(#REF!,LT523,#REF!,0,#REF!,"&gt;="&amp;MC523,#REF!,"&lt;="&amp;MB523,#REF!,"&lt;="&amp;ME523,#REF!,"&gt;="&amp;MF523,#REF!,"="&amp;KW523,#REF!,"="&amp;KY523)</f>
        <v/>
      </c>
      <c r="MT523" s="1">
        <f>COUNTIFS(#REF!,LT523,#REF!,1,#REF!,"&gt;="&amp;MI523,#REF!,"&lt;="&amp;MH523,#REF!,"&lt;="&amp;ME523,#REF!,"&gt;="&amp;MF523)</f>
        <v/>
      </c>
      <c r="MU523" s="1">
        <f>COUNTIFS(#REF!,LT523,#REF!,0,#REF!,"&gt;="&amp;MI523,#REF!,"&lt;="&amp;MH523,#REF!,"&lt;="&amp;ME523,#REF!,"&gt;="&amp;MF523)</f>
        <v/>
      </c>
      <c r="MV523" s="1">
        <f>COUNTIFS(#REF!,LT523,#REF!,1,#REF!,"&gt;="&amp;MI523,#REF!,"&lt;="&amp;MH523,#REF!,"="&amp;KZ523,#REF!,"="&amp;LA523,#REF!,"&lt;="&amp;ME523,#REF!,"&gt;="&amp;MF523)</f>
        <v/>
      </c>
      <c r="MW523" s="1">
        <f>COUNTIFS(#REF!,LT523,#REF!,0,#REF!,"&gt;="&amp;MI523,#REF!,"&lt;="&amp;MH523,#REF!,"="&amp;KZ523,#REF!,"="&amp;LA523,#REF!,"&lt;="&amp;ME523,#REF!,"&gt;="&amp;MF523)</f>
        <v/>
      </c>
      <c r="MX523" s="1">
        <f>COUNTIFS(#REF!,LT523,#REF!,1,#REF!,"&gt;="&amp;MC523,#REF!,"&lt;="&amp;MB523,#REF!,"&lt;="&amp;ME523,#REF!,"&gt;="&amp;MF523)</f>
        <v/>
      </c>
      <c r="MY523" s="1">
        <f>COUNTIFS(#REF!,LT523,#REF!,0,#REF!,"&gt;="&amp;MC523,#REF!,"&lt;="&amp;MB523,#REF!,"&lt;="&amp;ME523,#REF!,"&gt;="&amp;MF523)</f>
        <v/>
      </c>
      <c r="MZ523" s="1">
        <f>COUNTIFS(#REF!,LT523,#REF!,1,#REF!,"&lt;="&amp;ME523,#REF!,"&gt;="&amp;MF523,#REF!,"="&amp;KV523,#REF!,"="&amp;KX523)</f>
        <v/>
      </c>
      <c r="NA523" s="1">
        <f>COUNTIFS(#REF!,LT523,#REF!,0,#REF!,"&lt;="&amp;ME523,#REF!,"&gt;="&amp;MF523,#REF!,"="&amp;KV523,#REF!,"="&amp;KX523)</f>
        <v/>
      </c>
      <c r="NB523" s="1">
        <f>COUNTIFS(#REF!,LT523,#REF!,1,#REF!,"&lt;="&amp;ME523,#REF!,"&gt;="&amp;MF523,#REF!,"="&amp;KW523,#REF!,"="&amp;KY523)</f>
        <v/>
      </c>
      <c r="NC523" s="1">
        <f>COUNTIFS(#REF!,LT523,#REF!,0,#REF!,"&lt;="&amp;ME523,#REF!,"&gt;="&amp;MF523,#REF!,"="&amp;KW523,#REF!,"="&amp;KY523)</f>
        <v/>
      </c>
      <c r="ND523" s="1">
        <f>COUNTIFS(#REF!,LT523,#REF!,1,#REF!,"&gt;="&amp;MC523,#REF!,"&lt;="&amp;MB523,#REF!,"&lt;="&amp;ME523,#REF!,"&gt;="&amp;MF523,#REF!,"="&amp;KV523,#REF!,"="&amp;KX523)</f>
        <v/>
      </c>
      <c r="NE523" s="1">
        <f>COUNTIFS(#REF!,LT523,#REF!,0,#REF!,"&gt;="&amp;MC523,#REF!,"&lt;="&amp;MB523,#REF!,"&lt;="&amp;ME523,#REF!,"&gt;="&amp;MF523,#REF!,"="&amp;KV523,#REF!,"="&amp;KX523)</f>
        <v/>
      </c>
      <c r="NF523" s="1">
        <f>COUNTIFS(#REF!,LT523,#REF!,1,#REF!,"&gt;="&amp;MC523,#REF!,"&lt;="&amp;MB523,#REF!,"&lt;="&amp;ME523,#REF!,"&gt;="&amp;MF523,#REF!,"="&amp;KW523,#REF!,"="&amp;KY523)</f>
        <v/>
      </c>
      <c r="NG523" s="1">
        <f>COUNTIFS(#REF!,LT523,#REF!,0,#REF!,"&gt;="&amp;MC523,#REF!,"&lt;="&amp;MB523,#REF!,"&lt;="&amp;ME523,#REF!,"&gt;="&amp;MF523,#REF!,"="&amp;KW523,#REF!,"="&amp;KY523)</f>
        <v/>
      </c>
      <c r="NH523" s="1">
        <f>COUNTIFS(#REF!,LT523,#REF!,1,#REF!,"&gt;="&amp;MC523,#REF!,"&lt;="&amp;MB523,#REF!,"&lt;="&amp;ME523,#REF!,"&gt;="&amp;MF523,#REF!,"="&amp;KZ523,#REF!,"="&amp;LA523)</f>
        <v/>
      </c>
      <c r="NI523" s="1">
        <f>COUNTIFS(#REF!,LT523,#REF!,0,#REF!,"&gt;="&amp;MC523,#REF!,"&lt;="&amp;MB523,#REF!,"&lt;="&amp;ME523,#REF!,"&gt;="&amp;MF523,#REF!,"="&amp;KZ523,#REF!,"="&amp;LA523)</f>
        <v/>
      </c>
      <c r="NJ523" s="1">
        <f>COUNTIFS(#REF!,LT523,#REF!,1,#REF!,"&gt;="&amp;MI523,#REF!,"&lt;="&amp;MH523,#REF!,"&lt;="&amp;ME523,#REF!,"&gt;="&amp;MF523)</f>
        <v/>
      </c>
      <c r="NK523" s="1">
        <f>COUNTIFS(#REF!,LT523,#REF!,0,#REF!,"&gt;="&amp;MI523,#REF!,"&lt;="&amp;MH523,#REF!,"&lt;="&amp;ME523,#REF!,"&gt;="&amp;MF523)</f>
        <v/>
      </c>
      <c r="NL523" s="1">
        <f>COUNTIFS(#REF!,LT523,#REF!,1,#REF!,"&gt;="&amp;MI523,#REF!,"&lt;="&amp;MH523,#REF!,"="&amp;KZ523,#REF!,"="&amp;LA523,#REF!,"&lt;="&amp;ME523,#REF!,"&gt;="&amp;MF523)</f>
        <v/>
      </c>
      <c r="NM523" s="1">
        <f>COUNTIFS(#REF!,LT523,#REF!,0,#REF!,"&gt;="&amp;MI523,#REF!,"&lt;="&amp;MH523,#REF!,"="&amp;KZ523,#REF!,"="&amp;LA523,#REF!,"&lt;="&amp;ME523,#REF!,"&gt;="&amp;MF523)</f>
        <v/>
      </c>
      <c r="NN523" s="1">
        <f>COUNTIFS(#REF!,LT523,#REF!,1,#REF!,"&gt;="&amp;MC523,#REF!,"&lt;="&amp;MB523,#REF!,"&lt;="&amp;ME523,#REF!,"&gt;="&amp;MF523)</f>
        <v/>
      </c>
      <c r="NO523" s="1">
        <f>COUNTIFS(#REF!,LT523,#REF!,0,#REF!,"&gt;="&amp;MC523,#REF!,"&lt;="&amp;MB523,#REF!,"&lt;="&amp;ME523,#REF!,"&gt;="&amp;MF523)</f>
        <v/>
      </c>
      <c r="NP523" s="1">
        <f>COUNTIFS(#REF!,LT523,#REF!,1,#REF!,"&lt;="&amp;ME523,#REF!,"&gt;="&amp;MF523,#REF!,"="&amp;KV523,#REF!,"="&amp;KX523)</f>
        <v/>
      </c>
      <c r="NQ523" s="1">
        <f>COUNTIFS(#REF!,LT523,#REF!,0,#REF!,"&lt;="&amp;ME523,#REF!,"&gt;="&amp;MF523,#REF!,"="&amp;KV523,#REF!,"="&amp;KX523)</f>
        <v/>
      </c>
      <c r="NR523" s="1">
        <f>COUNTIFS(#REF!,LT523,#REF!,1,#REF!,"&lt;="&amp;ME523,#REF!,"&gt;="&amp;MF523,#REF!,"="&amp;KW523,#REF!,"="&amp;KY523)</f>
        <v/>
      </c>
      <c r="NS523" s="1">
        <f>COUNTIFS(#REF!,LT523,#REF!,0,#REF!,"&lt;="&amp;ME523,#REF!,"&gt;="&amp;MF523,#REF!,"="&amp;KW523,#REF!,"="&amp;KY523)</f>
        <v/>
      </c>
      <c r="NT523" s="1">
        <f>MP523+MR523+MT523+MV523+MX523+MZ523+NB523</f>
        <v/>
      </c>
      <c r="NU523" s="1">
        <f>MQ523+MS523+MU523+MW523+MY523+NA523+NC523</f>
        <v/>
      </c>
      <c r="NV523" s="1">
        <f>NT523+NU523</f>
        <v/>
      </c>
      <c r="NW523" s="33">
        <f>NT523/(NT523+NU523)</f>
        <v/>
      </c>
      <c r="NX523" s="3">
        <f>1/NW523</f>
        <v/>
      </c>
      <c r="NY523" s="1">
        <f>LH523</f>
        <v/>
      </c>
      <c r="NZ523" s="79">
        <f>(NW523*((NY523-1)*0.98))-((1-NW523)*1)</f>
        <v/>
      </c>
      <c r="OA523" s="34">
        <f>IF(LR523&lt;0.9,0,IF(AND(LR523&gt;1.1),0,1))</f>
        <v/>
      </c>
      <c r="OB523" s="34">
        <f>IF(LS523&lt;0.9,0,IF(AND(LS523&gt;1.1),0,1))</f>
        <v/>
      </c>
      <c r="OC523" s="32">
        <f>IF(NV523&gt;99,1,0)</f>
        <v/>
      </c>
      <c r="OD523" s="32">
        <f>IF(NZ523&gt;0.0799,1,0)</f>
        <v/>
      </c>
      <c r="OE523" s="32">
        <f>IF(NZ523&gt;OM523,1,0)</f>
        <v/>
      </c>
      <c r="OF523" s="32">
        <f>OC523+OD523+OE523+OA523+OB523</f>
        <v/>
      </c>
      <c r="OG523" s="1">
        <f>ND523+NF523+NH523+NJ523+NL523+NN523+NP523+NR523</f>
        <v/>
      </c>
      <c r="OH523" s="1">
        <f>NE523+NG523+NI523+NK523+NM523+NO523+NQ523+NS523</f>
        <v/>
      </c>
      <c r="OI523" s="1">
        <f>OG523+OH523</f>
        <v/>
      </c>
      <c r="OJ523" s="33">
        <f>OG523/(OG523+OH523)</f>
        <v/>
      </c>
      <c r="OK523" s="3">
        <f>1/OJ523</f>
        <v/>
      </c>
      <c r="OL523" s="1">
        <f>LI523</f>
        <v/>
      </c>
      <c r="OM523" s="79">
        <f>(OJ523*((OL523-1)*0.98))-((1-OJ523)*1)</f>
        <v/>
      </c>
      <c r="ON523" s="34">
        <f>IF(LR523&lt;0.9,0,IF(AND(LR523&gt;1.1),0,1))</f>
        <v/>
      </c>
      <c r="OO523" s="34">
        <f>IF(LS523&lt;0.9,0,IF(AND(LS523&gt;1.1),0,1))</f>
        <v/>
      </c>
      <c r="OP523" s="32">
        <f>IF(OI523&gt;99,1,0)</f>
        <v/>
      </c>
      <c r="OQ523" s="32">
        <f>IF(OM523&gt;0.0799,1,0)</f>
        <v/>
      </c>
      <c r="OR523" s="32">
        <f>IF(OM523&gt;OZ523,1,0)</f>
        <v/>
      </c>
      <c r="OS523" s="32">
        <f>OP523+OQ523+OR523+ON523+OO523</f>
        <v/>
      </c>
      <c r="OT523">
        <f>IF(OF523=5,"BackHome0-0",IF(AND(OS523=5),"BackAway0-0",""))</f>
        <v/>
      </c>
      <c r="OU523">
        <f>IF(OF523=5,KN523,IF(AND(OS523=5),KO523,""))</f>
        <v/>
      </c>
      <c r="OV523">
        <f>IF(OF523=5,"Match Odds",IF(AND(OS523=5),"Match Odds",""))</f>
        <v/>
      </c>
      <c r="OW523">
        <f>IF(OF523=5,KP523,IF(AND(OS523=5),KP523,""))</f>
        <v/>
      </c>
      <c r="OX523">
        <f>IF(OF523=5,"MATCH_ODDS",IF(AND(OS523=5),"MATCH_ODDS",""))</f>
        <v/>
      </c>
      <c r="OY523">
        <f>IF(OF523=5,"BACK",IF(AND(OS523=5),"BACK",""))</f>
        <v/>
      </c>
    </row>
    <row r="524" ht="16.5" customHeight="1" thickBot="1" thickTop="1">
      <c r="A524" s="2" t="n"/>
      <c r="KN524" s="1">
        <f>IF(INDEX(#REF!,MATCH('HT 0-0'!D524,#REF!,0))=INDEX(#REF!,MATCH('HT 0-0'!D524,#REF!,0)),INDEX(#REF!,MATCH('HT 0-0'!D524,#REF!,0)),"ERROR")</f>
        <v/>
      </c>
      <c r="KO524" s="1">
        <f>IF(INDEX(#REF!,MATCH('HT 0-0'!E524,#REF!,0))=INDEX(#REF!,MATCH('HT 0-0'!E524,#REF!,0)),INDEX(#REF!,MATCH('HT 0-0'!E524,#REF!,0)),"ERROR")</f>
        <v/>
      </c>
      <c r="KP524" s="1">
        <f>KN524&amp;" v "&amp;KO524</f>
        <v/>
      </c>
      <c r="KQ524">
        <f>B524&amp;"_"&amp;C524</f>
        <v/>
      </c>
      <c r="KR524" s="1">
        <f>IF((HW524/KK524)&lt;0.335,"G",IF((HW524/KK524)&gt;0.67,"R","A"))</f>
        <v/>
      </c>
      <c r="KS524" s="1">
        <f>IF((HX524/KK524)&lt;0.335,"G",IF((HX524/KK524)&gt;0.67,"R","A"))</f>
        <v/>
      </c>
      <c r="KT524" s="1">
        <f>IF((IH524/KK524)&lt;0.335,"G",IF((IH524/KK524)&gt;0.67,"R","A"))</f>
        <v/>
      </c>
      <c r="KU524" s="1">
        <f>IF((II524/KK524)&lt;0.335,"G",IF((II524/KK524)&gt;0.67,"R","A"))</f>
        <v/>
      </c>
      <c r="KV524" s="1">
        <f>IF((HZ524/KK524)&lt;0.335,"G",IF((HZ524/KK524)&gt;0.67,"R","A"))</f>
        <v/>
      </c>
      <c r="KW524" s="1">
        <f>IF((HY524/KK524)&lt;0.335,"G",IF((HY524/KK524)&gt;0.67,"R","A"))</f>
        <v/>
      </c>
      <c r="KX524" s="1">
        <f>IF((IK524/KK524)&lt;0.335,"G",IF((IK524/KK524)&gt;0.67,"R","A"))</f>
        <v/>
      </c>
      <c r="KY524" s="1">
        <f>IF((IJ524/KK524)&lt;0.335,"G",IF((IJ524/KK524)&gt;0.67,"R","A"))</f>
        <v/>
      </c>
      <c r="KZ524" s="1">
        <f>IF((HQ524/KK524)&lt;0.335,"G",IF((HQ524/KK524)&gt;0.67,"R","A"))</f>
        <v/>
      </c>
      <c r="LA524" s="1">
        <f>IF((IB524/KK524)&lt;0.335,"G",IF((IB524/KK524)&gt;0.67,"R","A"))</f>
        <v/>
      </c>
      <c r="LB524">
        <f>IF(LQ524="0-0",INDEX(Scrape!#REF!,MATCH('HT 0-0'!KP524,Scrape!$B:$B,0)),"")</f>
        <v/>
      </c>
      <c r="LC524">
        <f>IF(LQ524="0-0",INDEX(Scrape!$A:$A,MATCH('HT 0-0'!KP524,Scrape!$B:$B,0)),"")</f>
        <v/>
      </c>
      <c r="LD524">
        <f>IF(LQ524="0-0",INDEX(Scrape!$B:$B,MATCH('HT 0-0'!KP524,Scrape!$B:$B,0)),"")</f>
        <v/>
      </c>
      <c r="LE524">
        <f>IF(LQ524="0-0",INDEX(Scrape!$C:$C,MATCH('HT 0-0'!KP524,Scrape!$B:$B,0)),"")</f>
        <v/>
      </c>
      <c r="LF524">
        <f>IF(LQ524="0-0",INDEX(Scrape!$D:$D,MATCH('HT 0-0'!KP524,Scrape!$B:$B,0)),"")</f>
        <v/>
      </c>
      <c r="LG524">
        <f>IF(LQ524="0-0",INDEX(Scrape!$E:$E,MATCH('HT 0-0'!KP524,Scrape!$B:$B,0)),"")</f>
        <v/>
      </c>
      <c r="LH524">
        <f>IF(LQ524="0-0",INDEX(Scrape!$F:$F,MATCH('HT 0-0'!KP524,Scrape!$B:$B,0)),"")</f>
        <v/>
      </c>
      <c r="LI524">
        <f>IF(LQ524="0-0",INDEX(Scrape!$G:$G,MATCH('HT 0-0'!KP524,Scrape!$B:$B,0)),"")</f>
        <v/>
      </c>
      <c r="LJ524">
        <f>IF(LQ524="0-0",INDEX(Scrape!$H:$H,MATCH('HT 0-0'!KP524,Scrape!$B:$B,0)),"")</f>
        <v/>
      </c>
      <c r="LK524">
        <f>IF(LQ524="0-0",INDEX(Scrape!$I:$I,MATCH('HT 0-0'!KP524,Scrape!$B:$B,0)),"")</f>
        <v/>
      </c>
      <c r="LL524">
        <f>IF(LQ524="0-0",INDEX(Scrape!$J:$J,MATCH('HT 0-0'!KP524,Scrape!$B:$B,0)),"")</f>
        <v/>
      </c>
      <c r="LM524">
        <f>IF(LQ524="0-0",INDEX(Scrape!$K:$K,MATCH('HT 0-0'!KP524,Scrape!$B:$B,0)),"")</f>
        <v/>
      </c>
      <c r="LN524">
        <f>IF(LQ524="0-0",INDEX(Scrape!$L:$L,MATCH('HT 0-0'!KP524,Scrape!$B:$B,0)),"")</f>
        <v/>
      </c>
      <c r="LO524">
        <f>IF(LQ524="0-0",INDEX(Scrape!$M:$M,MATCH('HT 0-0'!KP524,Scrape!$B:$B,0)),"")</f>
        <v/>
      </c>
      <c r="LP524">
        <f>IF(LQ524="0-0",INDEX(Scrape!$N:$N,MATCH('HT 0-0'!KP524,Scrape!$B:$B,0)),"")</f>
        <v/>
      </c>
      <c r="LQ524">
        <f>INDEX(Scrape!$O:$O,MATCH('HT 0-0'!KP524,Scrape!$B:$B,0))</f>
        <v/>
      </c>
      <c r="LR524">
        <f>(1/LJ524)+(1/LI524)+(1/LH524)</f>
        <v/>
      </c>
      <c r="LS524">
        <f>(1/LG524)+(1/LF524)+(1/LE524)</f>
        <v/>
      </c>
      <c r="LT524" s="8">
        <f>IF(INDEX(#REF!,MATCH(KQ524,#REF!,0))=INDEX(#REF!,MATCH(KQ524,#REF!,0)),INDEX(#REF!,MATCH(KQ524,#REF!,0)),"ERROR")</f>
        <v/>
      </c>
      <c r="LU524" s="4">
        <f>IF(KR524="G",2,IF(KR524="R",0.5,IF(KR524="A",1)))</f>
        <v/>
      </c>
      <c r="LV524" s="4">
        <f>IF(KS524="G",0.5,IF(KS524="R",2,IF(KS524="A",1)))</f>
        <v/>
      </c>
      <c r="LW524" s="4">
        <f>IF(KT524="G",2,IF(KT524="R",0.5,IF(KT524="A",1)))</f>
        <v/>
      </c>
      <c r="LX524" s="4">
        <f>IF(KU524="G",0.5,IF(KU524="R",2,IF(KU524="A",1)))</f>
        <v/>
      </c>
      <c r="LY524" s="7">
        <f>(LK524*(LU524+LX524)+(LL524*(LU524+LX524)))</f>
        <v/>
      </c>
      <c r="LZ524" s="7">
        <f>(LN524*(LV524+LW524)+(LO524*(LV524+LW524)))</f>
        <v/>
      </c>
      <c r="MA524" s="11">
        <f>LY524-LZ524</f>
        <v/>
      </c>
      <c r="MB524" s="5">
        <f>MA524+2</f>
        <v/>
      </c>
      <c r="MC524" s="6">
        <f>MA524-2</f>
        <v/>
      </c>
      <c r="MD524" s="4">
        <f>LE524</f>
        <v/>
      </c>
      <c r="ME524" s="9">
        <f>IF(MD524=0,1000,MD524+0.75)</f>
        <v/>
      </c>
      <c r="MF524" s="10">
        <f>IF(MD524=0,0,MD524-0.75)</f>
        <v/>
      </c>
      <c r="MG524" s="4">
        <f>((LM524*(LU524+LX524))-((LP524*(LV524+LW524))))</f>
        <v/>
      </c>
      <c r="MH524" s="9">
        <f>MG524*1.2</f>
        <v/>
      </c>
      <c r="MI524" s="10">
        <f>MG524*0.8</f>
        <v/>
      </c>
      <c r="MJ524">
        <f>IFERROR(OT524,"")</f>
        <v/>
      </c>
      <c r="MK524">
        <f>IFERROR(OU524,"")</f>
        <v/>
      </c>
      <c r="ML524">
        <f>IFERROR(OV524,"")</f>
        <v/>
      </c>
      <c r="MM524">
        <f>IFERROR(OW524,"")</f>
        <v/>
      </c>
      <c r="MN524">
        <f>IFERROR(OX524,"")</f>
        <v/>
      </c>
      <c r="MO524">
        <f>IFERROR(OY524,"")</f>
        <v/>
      </c>
      <c r="MP524" s="1">
        <f>COUNTIFS(#REF!,LT524,#REF!,1,#REF!,"&gt;="&amp;MC524,#REF!,"&lt;="&amp;MB524,#REF!,"&lt;="&amp;ME524,#REF!,"&gt;="&amp;MF524,#REF!,"="&amp;KV524,#REF!,"="&amp;KX524)</f>
        <v/>
      </c>
      <c r="MQ524" s="1">
        <f>COUNTIFS(#REF!,LT524,#REF!,0,#REF!,"&gt;="&amp;MC524,#REF!,"&lt;="&amp;MB524,#REF!,"&lt;="&amp;ME524,#REF!,"&gt;="&amp;MF524,#REF!,"="&amp;KV524,#REF!,"="&amp;KX524)</f>
        <v/>
      </c>
      <c r="MR524" s="1">
        <f>COUNTIFS(#REF!,LT524,#REF!,1,#REF!,"&gt;="&amp;MC524,#REF!,"&lt;="&amp;MB524,#REF!,"&lt;="&amp;ME524,#REF!,"&gt;="&amp;MF524,#REF!,"="&amp;KW524,#REF!,"="&amp;KY524)</f>
        <v/>
      </c>
      <c r="MS524" s="1">
        <f>COUNTIFS(#REF!,LT524,#REF!,0,#REF!,"&gt;="&amp;MC524,#REF!,"&lt;="&amp;MB524,#REF!,"&lt;="&amp;ME524,#REF!,"&gt;="&amp;MF524,#REF!,"="&amp;KW524,#REF!,"="&amp;KY524)</f>
        <v/>
      </c>
      <c r="MT524" s="1">
        <f>COUNTIFS(#REF!,LT524,#REF!,1,#REF!,"&gt;="&amp;MI524,#REF!,"&lt;="&amp;MH524,#REF!,"&lt;="&amp;ME524,#REF!,"&gt;="&amp;MF524)</f>
        <v/>
      </c>
      <c r="MU524" s="1">
        <f>COUNTIFS(#REF!,LT524,#REF!,0,#REF!,"&gt;="&amp;MI524,#REF!,"&lt;="&amp;MH524,#REF!,"&lt;="&amp;ME524,#REF!,"&gt;="&amp;MF524)</f>
        <v/>
      </c>
      <c r="MV524" s="1">
        <f>COUNTIFS(#REF!,LT524,#REF!,1,#REF!,"&gt;="&amp;MI524,#REF!,"&lt;="&amp;MH524,#REF!,"="&amp;KZ524,#REF!,"="&amp;LA524,#REF!,"&lt;="&amp;ME524,#REF!,"&gt;="&amp;MF524)</f>
        <v/>
      </c>
      <c r="MW524" s="1">
        <f>COUNTIFS(#REF!,LT524,#REF!,0,#REF!,"&gt;="&amp;MI524,#REF!,"&lt;="&amp;MH524,#REF!,"="&amp;KZ524,#REF!,"="&amp;LA524,#REF!,"&lt;="&amp;ME524,#REF!,"&gt;="&amp;MF524)</f>
        <v/>
      </c>
      <c r="MX524" s="1">
        <f>COUNTIFS(#REF!,LT524,#REF!,1,#REF!,"&gt;="&amp;MC524,#REF!,"&lt;="&amp;MB524,#REF!,"&lt;="&amp;ME524,#REF!,"&gt;="&amp;MF524)</f>
        <v/>
      </c>
      <c r="MY524" s="1">
        <f>COUNTIFS(#REF!,LT524,#REF!,0,#REF!,"&gt;="&amp;MC524,#REF!,"&lt;="&amp;MB524,#REF!,"&lt;="&amp;ME524,#REF!,"&gt;="&amp;MF524)</f>
        <v/>
      </c>
      <c r="MZ524" s="1">
        <f>COUNTIFS(#REF!,LT524,#REF!,1,#REF!,"&lt;="&amp;ME524,#REF!,"&gt;="&amp;MF524,#REF!,"="&amp;KV524,#REF!,"="&amp;KX524)</f>
        <v/>
      </c>
      <c r="NA524" s="1">
        <f>COUNTIFS(#REF!,LT524,#REF!,0,#REF!,"&lt;="&amp;ME524,#REF!,"&gt;="&amp;MF524,#REF!,"="&amp;KV524,#REF!,"="&amp;KX524)</f>
        <v/>
      </c>
      <c r="NB524" s="1">
        <f>COUNTIFS(#REF!,LT524,#REF!,1,#REF!,"&lt;="&amp;ME524,#REF!,"&gt;="&amp;MF524,#REF!,"="&amp;KW524,#REF!,"="&amp;KY524)</f>
        <v/>
      </c>
      <c r="NC524" s="1">
        <f>COUNTIFS(#REF!,LT524,#REF!,0,#REF!,"&lt;="&amp;ME524,#REF!,"&gt;="&amp;MF524,#REF!,"="&amp;KW524,#REF!,"="&amp;KY524)</f>
        <v/>
      </c>
      <c r="ND524" s="1">
        <f>COUNTIFS(#REF!,LT524,#REF!,1,#REF!,"&gt;="&amp;MC524,#REF!,"&lt;="&amp;MB524,#REF!,"&lt;="&amp;ME524,#REF!,"&gt;="&amp;MF524,#REF!,"="&amp;KV524,#REF!,"="&amp;KX524)</f>
        <v/>
      </c>
      <c r="NE524" s="1">
        <f>COUNTIFS(#REF!,LT524,#REF!,0,#REF!,"&gt;="&amp;MC524,#REF!,"&lt;="&amp;MB524,#REF!,"&lt;="&amp;ME524,#REF!,"&gt;="&amp;MF524,#REF!,"="&amp;KV524,#REF!,"="&amp;KX524)</f>
        <v/>
      </c>
      <c r="NF524" s="1">
        <f>COUNTIFS(#REF!,LT524,#REF!,1,#REF!,"&gt;="&amp;MC524,#REF!,"&lt;="&amp;MB524,#REF!,"&lt;="&amp;ME524,#REF!,"&gt;="&amp;MF524,#REF!,"="&amp;KW524,#REF!,"="&amp;KY524)</f>
        <v/>
      </c>
      <c r="NG524" s="1">
        <f>COUNTIFS(#REF!,LT524,#REF!,0,#REF!,"&gt;="&amp;MC524,#REF!,"&lt;="&amp;MB524,#REF!,"&lt;="&amp;ME524,#REF!,"&gt;="&amp;MF524,#REF!,"="&amp;KW524,#REF!,"="&amp;KY524)</f>
        <v/>
      </c>
      <c r="NH524" s="1">
        <f>COUNTIFS(#REF!,LT524,#REF!,1,#REF!,"&gt;="&amp;MC524,#REF!,"&lt;="&amp;MB524,#REF!,"&lt;="&amp;ME524,#REF!,"&gt;="&amp;MF524,#REF!,"="&amp;KZ524,#REF!,"="&amp;LA524)</f>
        <v/>
      </c>
      <c r="NI524" s="1">
        <f>COUNTIFS(#REF!,LT524,#REF!,0,#REF!,"&gt;="&amp;MC524,#REF!,"&lt;="&amp;MB524,#REF!,"&lt;="&amp;ME524,#REF!,"&gt;="&amp;MF524,#REF!,"="&amp;KZ524,#REF!,"="&amp;LA524)</f>
        <v/>
      </c>
      <c r="NJ524" s="1">
        <f>COUNTIFS(#REF!,LT524,#REF!,1,#REF!,"&gt;="&amp;MI524,#REF!,"&lt;="&amp;MH524,#REF!,"&lt;="&amp;ME524,#REF!,"&gt;="&amp;MF524)</f>
        <v/>
      </c>
      <c r="NK524" s="1">
        <f>COUNTIFS(#REF!,LT524,#REF!,0,#REF!,"&gt;="&amp;MI524,#REF!,"&lt;="&amp;MH524,#REF!,"&lt;="&amp;ME524,#REF!,"&gt;="&amp;MF524)</f>
        <v/>
      </c>
      <c r="NL524" s="1">
        <f>COUNTIFS(#REF!,LT524,#REF!,1,#REF!,"&gt;="&amp;MI524,#REF!,"&lt;="&amp;MH524,#REF!,"="&amp;KZ524,#REF!,"="&amp;LA524,#REF!,"&lt;="&amp;ME524,#REF!,"&gt;="&amp;MF524)</f>
        <v/>
      </c>
      <c r="NM524" s="1">
        <f>COUNTIFS(#REF!,LT524,#REF!,0,#REF!,"&gt;="&amp;MI524,#REF!,"&lt;="&amp;MH524,#REF!,"="&amp;KZ524,#REF!,"="&amp;LA524,#REF!,"&lt;="&amp;ME524,#REF!,"&gt;="&amp;MF524)</f>
        <v/>
      </c>
      <c r="NN524" s="1">
        <f>COUNTIFS(#REF!,LT524,#REF!,1,#REF!,"&gt;="&amp;MC524,#REF!,"&lt;="&amp;MB524,#REF!,"&lt;="&amp;ME524,#REF!,"&gt;="&amp;MF524)</f>
        <v/>
      </c>
      <c r="NO524" s="1">
        <f>COUNTIFS(#REF!,LT524,#REF!,0,#REF!,"&gt;="&amp;MC524,#REF!,"&lt;="&amp;MB524,#REF!,"&lt;="&amp;ME524,#REF!,"&gt;="&amp;MF524)</f>
        <v/>
      </c>
      <c r="NP524" s="1">
        <f>COUNTIFS(#REF!,LT524,#REF!,1,#REF!,"&lt;="&amp;ME524,#REF!,"&gt;="&amp;MF524,#REF!,"="&amp;KV524,#REF!,"="&amp;KX524)</f>
        <v/>
      </c>
      <c r="NQ524" s="1">
        <f>COUNTIFS(#REF!,LT524,#REF!,0,#REF!,"&lt;="&amp;ME524,#REF!,"&gt;="&amp;MF524,#REF!,"="&amp;KV524,#REF!,"="&amp;KX524)</f>
        <v/>
      </c>
      <c r="NR524" s="1">
        <f>COUNTIFS(#REF!,LT524,#REF!,1,#REF!,"&lt;="&amp;ME524,#REF!,"&gt;="&amp;MF524,#REF!,"="&amp;KW524,#REF!,"="&amp;KY524)</f>
        <v/>
      </c>
      <c r="NS524" s="1">
        <f>COUNTIFS(#REF!,LT524,#REF!,0,#REF!,"&lt;="&amp;ME524,#REF!,"&gt;="&amp;MF524,#REF!,"="&amp;KW524,#REF!,"="&amp;KY524)</f>
        <v/>
      </c>
      <c r="NT524" s="1">
        <f>MP524+MR524+MT524+MV524+MX524+MZ524+NB524</f>
        <v/>
      </c>
      <c r="NU524" s="1">
        <f>MQ524+MS524+MU524+MW524+MY524+NA524+NC524</f>
        <v/>
      </c>
      <c r="NV524" s="1">
        <f>NT524+NU524</f>
        <v/>
      </c>
      <c r="NW524" s="33">
        <f>NT524/(NT524+NU524)</f>
        <v/>
      </c>
      <c r="NX524" s="3">
        <f>1/NW524</f>
        <v/>
      </c>
      <c r="NY524" s="1">
        <f>LH524</f>
        <v/>
      </c>
      <c r="NZ524" s="79">
        <f>(NW524*((NY524-1)*0.98))-((1-NW524)*1)</f>
        <v/>
      </c>
      <c r="OA524" s="34">
        <f>IF(LR524&lt;0.9,0,IF(AND(LR524&gt;1.1),0,1))</f>
        <v/>
      </c>
      <c r="OB524" s="34">
        <f>IF(LS524&lt;0.9,0,IF(AND(LS524&gt;1.1),0,1))</f>
        <v/>
      </c>
      <c r="OC524" s="32">
        <f>IF(NV524&gt;99,1,0)</f>
        <v/>
      </c>
      <c r="OD524" s="32">
        <f>IF(NZ524&gt;0.0799,1,0)</f>
        <v/>
      </c>
      <c r="OE524" s="32">
        <f>IF(NZ524&gt;OM524,1,0)</f>
        <v/>
      </c>
      <c r="OF524" s="32">
        <f>OC524+OD524+OE524+OA524+OB524</f>
        <v/>
      </c>
      <c r="OG524" s="1">
        <f>ND524+NF524+NH524+NJ524+NL524+NN524+NP524+NR524</f>
        <v/>
      </c>
      <c r="OH524" s="1">
        <f>NE524+NG524+NI524+NK524+NM524+NO524+NQ524+NS524</f>
        <v/>
      </c>
      <c r="OI524" s="1">
        <f>OG524+OH524</f>
        <v/>
      </c>
      <c r="OJ524" s="33">
        <f>OG524/(OG524+OH524)</f>
        <v/>
      </c>
      <c r="OK524" s="3">
        <f>1/OJ524</f>
        <v/>
      </c>
      <c r="OL524" s="1">
        <f>LI524</f>
        <v/>
      </c>
      <c r="OM524" s="79">
        <f>(OJ524*((OL524-1)*0.98))-((1-OJ524)*1)</f>
        <v/>
      </c>
      <c r="ON524" s="34">
        <f>IF(LR524&lt;0.9,0,IF(AND(LR524&gt;1.1),0,1))</f>
        <v/>
      </c>
      <c r="OO524" s="34">
        <f>IF(LS524&lt;0.9,0,IF(AND(LS524&gt;1.1),0,1))</f>
        <v/>
      </c>
      <c r="OP524" s="32">
        <f>IF(OI524&gt;99,1,0)</f>
        <v/>
      </c>
      <c r="OQ524" s="32">
        <f>IF(OM524&gt;0.0799,1,0)</f>
        <v/>
      </c>
      <c r="OR524" s="32">
        <f>IF(OM524&gt;OZ524,1,0)</f>
        <v/>
      </c>
      <c r="OS524" s="32">
        <f>OP524+OQ524+OR524+ON524+OO524</f>
        <v/>
      </c>
      <c r="OT524">
        <f>IF(OF524=5,"BackHome0-0",IF(AND(OS524=5),"BackAway0-0",""))</f>
        <v/>
      </c>
      <c r="OU524">
        <f>IF(OF524=5,KN524,IF(AND(OS524=5),KO524,""))</f>
        <v/>
      </c>
      <c r="OV524">
        <f>IF(OF524=5,"Match Odds",IF(AND(OS524=5),"Match Odds",""))</f>
        <v/>
      </c>
      <c r="OW524">
        <f>IF(OF524=5,KP524,IF(AND(OS524=5),KP524,""))</f>
        <v/>
      </c>
      <c r="OX524">
        <f>IF(OF524=5,"MATCH_ODDS",IF(AND(OS524=5),"MATCH_ODDS",""))</f>
        <v/>
      </c>
      <c r="OY524">
        <f>IF(OF524=5,"BACK",IF(AND(OS524=5),"BACK",""))</f>
        <v/>
      </c>
    </row>
    <row r="525" ht="16.5" customHeight="1" thickBot="1" thickTop="1">
      <c r="A525" s="2" t="n"/>
      <c r="KN525" s="1">
        <f>IF(INDEX(#REF!,MATCH('HT 0-0'!D525,#REF!,0))=INDEX(#REF!,MATCH('HT 0-0'!D525,#REF!,0)),INDEX(#REF!,MATCH('HT 0-0'!D525,#REF!,0)),"ERROR")</f>
        <v/>
      </c>
      <c r="KO525" s="1">
        <f>IF(INDEX(#REF!,MATCH('HT 0-0'!E525,#REF!,0))=INDEX(#REF!,MATCH('HT 0-0'!E525,#REF!,0)),INDEX(#REF!,MATCH('HT 0-0'!E525,#REF!,0)),"ERROR")</f>
        <v/>
      </c>
      <c r="KP525" s="1">
        <f>KN525&amp;" v "&amp;KO525</f>
        <v/>
      </c>
      <c r="KQ525">
        <f>B525&amp;"_"&amp;C525</f>
        <v/>
      </c>
      <c r="KR525" s="1">
        <f>IF((HW525/KK525)&lt;0.335,"G",IF((HW525/KK525)&gt;0.67,"R","A"))</f>
        <v/>
      </c>
      <c r="KS525" s="1">
        <f>IF((HX525/KK525)&lt;0.335,"G",IF((HX525/KK525)&gt;0.67,"R","A"))</f>
        <v/>
      </c>
      <c r="KT525" s="1">
        <f>IF((IH525/KK525)&lt;0.335,"G",IF((IH525/KK525)&gt;0.67,"R","A"))</f>
        <v/>
      </c>
      <c r="KU525" s="1">
        <f>IF((II525/KK525)&lt;0.335,"G",IF((II525/KK525)&gt;0.67,"R","A"))</f>
        <v/>
      </c>
      <c r="KV525" s="1">
        <f>IF((HZ525/KK525)&lt;0.335,"G",IF((HZ525/KK525)&gt;0.67,"R","A"))</f>
        <v/>
      </c>
      <c r="KW525" s="1">
        <f>IF((HY525/KK525)&lt;0.335,"G",IF((HY525/KK525)&gt;0.67,"R","A"))</f>
        <v/>
      </c>
      <c r="KX525" s="1">
        <f>IF((IK525/KK525)&lt;0.335,"G",IF((IK525/KK525)&gt;0.67,"R","A"))</f>
        <v/>
      </c>
      <c r="KY525" s="1">
        <f>IF((IJ525/KK525)&lt;0.335,"G",IF((IJ525/KK525)&gt;0.67,"R","A"))</f>
        <v/>
      </c>
      <c r="KZ525" s="1">
        <f>IF((HQ525/KK525)&lt;0.335,"G",IF((HQ525/KK525)&gt;0.67,"R","A"))</f>
        <v/>
      </c>
      <c r="LA525" s="1">
        <f>IF((IB525/KK525)&lt;0.335,"G",IF((IB525/KK525)&gt;0.67,"R","A"))</f>
        <v/>
      </c>
      <c r="LB525">
        <f>IF(LQ525="0-0",INDEX(Scrape!#REF!,MATCH('HT 0-0'!KP525,Scrape!$B:$B,0)),"")</f>
        <v/>
      </c>
      <c r="LC525">
        <f>IF(LQ525="0-0",INDEX(Scrape!$A:$A,MATCH('HT 0-0'!KP525,Scrape!$B:$B,0)),"")</f>
        <v/>
      </c>
      <c r="LD525">
        <f>IF(LQ525="0-0",INDEX(Scrape!$B:$B,MATCH('HT 0-0'!KP525,Scrape!$B:$B,0)),"")</f>
        <v/>
      </c>
      <c r="LE525">
        <f>IF(LQ525="0-0",INDEX(Scrape!$C:$C,MATCH('HT 0-0'!KP525,Scrape!$B:$B,0)),"")</f>
        <v/>
      </c>
      <c r="LF525">
        <f>IF(LQ525="0-0",INDEX(Scrape!$D:$D,MATCH('HT 0-0'!KP525,Scrape!$B:$B,0)),"")</f>
        <v/>
      </c>
      <c r="LG525">
        <f>IF(LQ525="0-0",INDEX(Scrape!$E:$E,MATCH('HT 0-0'!KP525,Scrape!$B:$B,0)),"")</f>
        <v/>
      </c>
      <c r="LH525">
        <f>IF(LQ525="0-0",INDEX(Scrape!$F:$F,MATCH('HT 0-0'!KP525,Scrape!$B:$B,0)),"")</f>
        <v/>
      </c>
      <c r="LI525">
        <f>IF(LQ525="0-0",INDEX(Scrape!$G:$G,MATCH('HT 0-0'!KP525,Scrape!$B:$B,0)),"")</f>
        <v/>
      </c>
      <c r="LJ525">
        <f>IF(LQ525="0-0",INDEX(Scrape!$H:$H,MATCH('HT 0-0'!KP525,Scrape!$B:$B,0)),"")</f>
        <v/>
      </c>
      <c r="LK525">
        <f>IF(LQ525="0-0",INDEX(Scrape!$I:$I,MATCH('HT 0-0'!KP525,Scrape!$B:$B,0)),"")</f>
        <v/>
      </c>
      <c r="LL525">
        <f>IF(LQ525="0-0",INDEX(Scrape!$J:$J,MATCH('HT 0-0'!KP525,Scrape!$B:$B,0)),"")</f>
        <v/>
      </c>
      <c r="LM525">
        <f>IF(LQ525="0-0",INDEX(Scrape!$K:$K,MATCH('HT 0-0'!KP525,Scrape!$B:$B,0)),"")</f>
        <v/>
      </c>
      <c r="LN525">
        <f>IF(LQ525="0-0",INDEX(Scrape!$L:$L,MATCH('HT 0-0'!KP525,Scrape!$B:$B,0)),"")</f>
        <v/>
      </c>
      <c r="LO525">
        <f>IF(LQ525="0-0",INDEX(Scrape!$M:$M,MATCH('HT 0-0'!KP525,Scrape!$B:$B,0)),"")</f>
        <v/>
      </c>
      <c r="LP525">
        <f>IF(LQ525="0-0",INDEX(Scrape!$N:$N,MATCH('HT 0-0'!KP525,Scrape!$B:$B,0)),"")</f>
        <v/>
      </c>
      <c r="LQ525">
        <f>INDEX(Scrape!$O:$O,MATCH('HT 0-0'!KP525,Scrape!$B:$B,0))</f>
        <v/>
      </c>
      <c r="LR525">
        <f>(1/LJ525)+(1/LI525)+(1/LH525)</f>
        <v/>
      </c>
      <c r="LS525">
        <f>(1/LG525)+(1/LF525)+(1/LE525)</f>
        <v/>
      </c>
      <c r="LT525" s="8">
        <f>IF(INDEX(#REF!,MATCH(KQ525,#REF!,0))=INDEX(#REF!,MATCH(KQ525,#REF!,0)),INDEX(#REF!,MATCH(KQ525,#REF!,0)),"ERROR")</f>
        <v/>
      </c>
      <c r="LU525" s="4">
        <f>IF(KR525="G",2,IF(KR525="R",0.5,IF(KR525="A",1)))</f>
        <v/>
      </c>
      <c r="LV525" s="4">
        <f>IF(KS525="G",0.5,IF(KS525="R",2,IF(KS525="A",1)))</f>
        <v/>
      </c>
      <c r="LW525" s="4">
        <f>IF(KT525="G",2,IF(KT525="R",0.5,IF(KT525="A",1)))</f>
        <v/>
      </c>
      <c r="LX525" s="4">
        <f>IF(KU525="G",0.5,IF(KU525="R",2,IF(KU525="A",1)))</f>
        <v/>
      </c>
      <c r="LY525" s="7">
        <f>(LK525*(LU525+LX525)+(LL525*(LU525+LX525)))</f>
        <v/>
      </c>
      <c r="LZ525" s="7">
        <f>(LN525*(LV525+LW525)+(LO525*(LV525+LW525)))</f>
        <v/>
      </c>
      <c r="MA525" s="11">
        <f>LY525-LZ525</f>
        <v/>
      </c>
      <c r="MB525" s="5">
        <f>MA525+2</f>
        <v/>
      </c>
      <c r="MC525" s="6">
        <f>MA525-2</f>
        <v/>
      </c>
      <c r="MD525" s="4">
        <f>LE525</f>
        <v/>
      </c>
      <c r="ME525" s="9">
        <f>IF(MD525=0,1000,MD525+0.75)</f>
        <v/>
      </c>
      <c r="MF525" s="10">
        <f>IF(MD525=0,0,MD525-0.75)</f>
        <v/>
      </c>
      <c r="MG525" s="4">
        <f>((LM525*(LU525+LX525))-((LP525*(LV525+LW525))))</f>
        <v/>
      </c>
      <c r="MH525" s="9">
        <f>MG525*1.2</f>
        <v/>
      </c>
      <c r="MI525" s="10">
        <f>MG525*0.8</f>
        <v/>
      </c>
      <c r="MJ525">
        <f>IFERROR(OT525,"")</f>
        <v/>
      </c>
      <c r="MK525">
        <f>IFERROR(OU525,"")</f>
        <v/>
      </c>
      <c r="ML525">
        <f>IFERROR(OV525,"")</f>
        <v/>
      </c>
      <c r="MM525">
        <f>IFERROR(OW525,"")</f>
        <v/>
      </c>
      <c r="MN525">
        <f>IFERROR(OX525,"")</f>
        <v/>
      </c>
      <c r="MO525">
        <f>IFERROR(OY525,"")</f>
        <v/>
      </c>
      <c r="MP525" s="1">
        <f>COUNTIFS(#REF!,LT525,#REF!,1,#REF!,"&gt;="&amp;MC525,#REF!,"&lt;="&amp;MB525,#REF!,"&lt;="&amp;ME525,#REF!,"&gt;="&amp;MF525,#REF!,"="&amp;KV525,#REF!,"="&amp;KX525)</f>
        <v/>
      </c>
      <c r="MQ525" s="1">
        <f>COUNTIFS(#REF!,LT525,#REF!,0,#REF!,"&gt;="&amp;MC525,#REF!,"&lt;="&amp;MB525,#REF!,"&lt;="&amp;ME525,#REF!,"&gt;="&amp;MF525,#REF!,"="&amp;KV525,#REF!,"="&amp;KX525)</f>
        <v/>
      </c>
      <c r="MR525" s="1">
        <f>COUNTIFS(#REF!,LT525,#REF!,1,#REF!,"&gt;="&amp;MC525,#REF!,"&lt;="&amp;MB525,#REF!,"&lt;="&amp;ME525,#REF!,"&gt;="&amp;MF525,#REF!,"="&amp;KW525,#REF!,"="&amp;KY525)</f>
        <v/>
      </c>
      <c r="MS525" s="1">
        <f>COUNTIFS(#REF!,LT525,#REF!,0,#REF!,"&gt;="&amp;MC525,#REF!,"&lt;="&amp;MB525,#REF!,"&lt;="&amp;ME525,#REF!,"&gt;="&amp;MF525,#REF!,"="&amp;KW525,#REF!,"="&amp;KY525)</f>
        <v/>
      </c>
      <c r="MT525" s="1">
        <f>COUNTIFS(#REF!,LT525,#REF!,1,#REF!,"&gt;="&amp;MI525,#REF!,"&lt;="&amp;MH525,#REF!,"&lt;="&amp;ME525,#REF!,"&gt;="&amp;MF525)</f>
        <v/>
      </c>
      <c r="MU525" s="1">
        <f>COUNTIFS(#REF!,LT525,#REF!,0,#REF!,"&gt;="&amp;MI525,#REF!,"&lt;="&amp;MH525,#REF!,"&lt;="&amp;ME525,#REF!,"&gt;="&amp;MF525)</f>
        <v/>
      </c>
      <c r="MV525" s="1">
        <f>COUNTIFS(#REF!,LT525,#REF!,1,#REF!,"&gt;="&amp;MI525,#REF!,"&lt;="&amp;MH525,#REF!,"="&amp;KZ525,#REF!,"="&amp;LA525,#REF!,"&lt;="&amp;ME525,#REF!,"&gt;="&amp;MF525)</f>
        <v/>
      </c>
      <c r="MW525" s="1">
        <f>COUNTIFS(#REF!,LT525,#REF!,0,#REF!,"&gt;="&amp;MI525,#REF!,"&lt;="&amp;MH525,#REF!,"="&amp;KZ525,#REF!,"="&amp;LA525,#REF!,"&lt;="&amp;ME525,#REF!,"&gt;="&amp;MF525)</f>
        <v/>
      </c>
      <c r="MX525" s="1">
        <f>COUNTIFS(#REF!,LT525,#REF!,1,#REF!,"&gt;="&amp;MC525,#REF!,"&lt;="&amp;MB525,#REF!,"&lt;="&amp;ME525,#REF!,"&gt;="&amp;MF525)</f>
        <v/>
      </c>
      <c r="MY525" s="1">
        <f>COUNTIFS(#REF!,LT525,#REF!,0,#REF!,"&gt;="&amp;MC525,#REF!,"&lt;="&amp;MB525,#REF!,"&lt;="&amp;ME525,#REF!,"&gt;="&amp;MF525)</f>
        <v/>
      </c>
      <c r="MZ525" s="1">
        <f>COUNTIFS(#REF!,LT525,#REF!,1,#REF!,"&lt;="&amp;ME525,#REF!,"&gt;="&amp;MF525,#REF!,"="&amp;KV525,#REF!,"="&amp;KX525)</f>
        <v/>
      </c>
      <c r="NA525" s="1">
        <f>COUNTIFS(#REF!,LT525,#REF!,0,#REF!,"&lt;="&amp;ME525,#REF!,"&gt;="&amp;MF525,#REF!,"="&amp;KV525,#REF!,"="&amp;KX525)</f>
        <v/>
      </c>
      <c r="NB525" s="1">
        <f>COUNTIFS(#REF!,LT525,#REF!,1,#REF!,"&lt;="&amp;ME525,#REF!,"&gt;="&amp;MF525,#REF!,"="&amp;KW525,#REF!,"="&amp;KY525)</f>
        <v/>
      </c>
      <c r="NC525" s="1">
        <f>COUNTIFS(#REF!,LT525,#REF!,0,#REF!,"&lt;="&amp;ME525,#REF!,"&gt;="&amp;MF525,#REF!,"="&amp;KW525,#REF!,"="&amp;KY525)</f>
        <v/>
      </c>
      <c r="ND525" s="1">
        <f>COUNTIFS(#REF!,LT525,#REF!,1,#REF!,"&gt;="&amp;MC525,#REF!,"&lt;="&amp;MB525,#REF!,"&lt;="&amp;ME525,#REF!,"&gt;="&amp;MF525,#REF!,"="&amp;KV525,#REF!,"="&amp;KX525)</f>
        <v/>
      </c>
      <c r="NE525" s="1">
        <f>COUNTIFS(#REF!,LT525,#REF!,0,#REF!,"&gt;="&amp;MC525,#REF!,"&lt;="&amp;MB525,#REF!,"&lt;="&amp;ME525,#REF!,"&gt;="&amp;MF525,#REF!,"="&amp;KV525,#REF!,"="&amp;KX525)</f>
        <v/>
      </c>
      <c r="NF525" s="1">
        <f>COUNTIFS(#REF!,LT525,#REF!,1,#REF!,"&gt;="&amp;MC525,#REF!,"&lt;="&amp;MB525,#REF!,"&lt;="&amp;ME525,#REF!,"&gt;="&amp;MF525,#REF!,"="&amp;KW525,#REF!,"="&amp;KY525)</f>
        <v/>
      </c>
      <c r="NG525" s="1">
        <f>COUNTIFS(#REF!,LT525,#REF!,0,#REF!,"&gt;="&amp;MC525,#REF!,"&lt;="&amp;MB525,#REF!,"&lt;="&amp;ME525,#REF!,"&gt;="&amp;MF525,#REF!,"="&amp;KW525,#REF!,"="&amp;KY525)</f>
        <v/>
      </c>
      <c r="NH525" s="1">
        <f>COUNTIFS(#REF!,LT525,#REF!,1,#REF!,"&gt;="&amp;MC525,#REF!,"&lt;="&amp;MB525,#REF!,"&lt;="&amp;ME525,#REF!,"&gt;="&amp;MF525,#REF!,"="&amp;KZ525,#REF!,"="&amp;LA525)</f>
        <v/>
      </c>
      <c r="NI525" s="1">
        <f>COUNTIFS(#REF!,LT525,#REF!,0,#REF!,"&gt;="&amp;MC525,#REF!,"&lt;="&amp;MB525,#REF!,"&lt;="&amp;ME525,#REF!,"&gt;="&amp;MF525,#REF!,"="&amp;KZ525,#REF!,"="&amp;LA525)</f>
        <v/>
      </c>
      <c r="NJ525" s="1">
        <f>COUNTIFS(#REF!,LT525,#REF!,1,#REF!,"&gt;="&amp;MI525,#REF!,"&lt;="&amp;MH525,#REF!,"&lt;="&amp;ME525,#REF!,"&gt;="&amp;MF525)</f>
        <v/>
      </c>
      <c r="NK525" s="1">
        <f>COUNTIFS(#REF!,LT525,#REF!,0,#REF!,"&gt;="&amp;MI525,#REF!,"&lt;="&amp;MH525,#REF!,"&lt;="&amp;ME525,#REF!,"&gt;="&amp;MF525)</f>
        <v/>
      </c>
      <c r="NL525" s="1">
        <f>COUNTIFS(#REF!,LT525,#REF!,1,#REF!,"&gt;="&amp;MI525,#REF!,"&lt;="&amp;MH525,#REF!,"="&amp;KZ525,#REF!,"="&amp;LA525,#REF!,"&lt;="&amp;ME525,#REF!,"&gt;="&amp;MF525)</f>
        <v/>
      </c>
      <c r="NM525" s="1">
        <f>COUNTIFS(#REF!,LT525,#REF!,0,#REF!,"&gt;="&amp;MI525,#REF!,"&lt;="&amp;MH525,#REF!,"="&amp;KZ525,#REF!,"="&amp;LA525,#REF!,"&lt;="&amp;ME525,#REF!,"&gt;="&amp;MF525)</f>
        <v/>
      </c>
      <c r="NN525" s="1">
        <f>COUNTIFS(#REF!,LT525,#REF!,1,#REF!,"&gt;="&amp;MC525,#REF!,"&lt;="&amp;MB525,#REF!,"&lt;="&amp;ME525,#REF!,"&gt;="&amp;MF525)</f>
        <v/>
      </c>
      <c r="NO525" s="1">
        <f>COUNTIFS(#REF!,LT525,#REF!,0,#REF!,"&gt;="&amp;MC525,#REF!,"&lt;="&amp;MB525,#REF!,"&lt;="&amp;ME525,#REF!,"&gt;="&amp;MF525)</f>
        <v/>
      </c>
      <c r="NP525" s="1">
        <f>COUNTIFS(#REF!,LT525,#REF!,1,#REF!,"&lt;="&amp;ME525,#REF!,"&gt;="&amp;MF525,#REF!,"="&amp;KV525,#REF!,"="&amp;KX525)</f>
        <v/>
      </c>
      <c r="NQ525" s="1">
        <f>COUNTIFS(#REF!,LT525,#REF!,0,#REF!,"&lt;="&amp;ME525,#REF!,"&gt;="&amp;MF525,#REF!,"="&amp;KV525,#REF!,"="&amp;KX525)</f>
        <v/>
      </c>
      <c r="NR525" s="1">
        <f>COUNTIFS(#REF!,LT525,#REF!,1,#REF!,"&lt;="&amp;ME525,#REF!,"&gt;="&amp;MF525,#REF!,"="&amp;KW525,#REF!,"="&amp;KY525)</f>
        <v/>
      </c>
      <c r="NS525" s="1">
        <f>COUNTIFS(#REF!,LT525,#REF!,0,#REF!,"&lt;="&amp;ME525,#REF!,"&gt;="&amp;MF525,#REF!,"="&amp;KW525,#REF!,"="&amp;KY525)</f>
        <v/>
      </c>
      <c r="NT525" s="1">
        <f>MP525+MR525+MT525+MV525+MX525+MZ525+NB525</f>
        <v/>
      </c>
      <c r="NU525" s="1">
        <f>MQ525+MS525+MU525+MW525+MY525+NA525+NC525</f>
        <v/>
      </c>
      <c r="NV525" s="1">
        <f>NT525+NU525</f>
        <v/>
      </c>
      <c r="NW525" s="33">
        <f>NT525/(NT525+NU525)</f>
        <v/>
      </c>
      <c r="NX525" s="3">
        <f>1/NW525</f>
        <v/>
      </c>
      <c r="NY525" s="1">
        <f>LH525</f>
        <v/>
      </c>
      <c r="NZ525" s="79">
        <f>(NW525*((NY525-1)*0.98))-((1-NW525)*1)</f>
        <v/>
      </c>
      <c r="OA525" s="34">
        <f>IF(LR525&lt;0.9,0,IF(AND(LR525&gt;1.1),0,1))</f>
        <v/>
      </c>
      <c r="OB525" s="34">
        <f>IF(LS525&lt;0.9,0,IF(AND(LS525&gt;1.1),0,1))</f>
        <v/>
      </c>
      <c r="OC525" s="32">
        <f>IF(NV525&gt;99,1,0)</f>
        <v/>
      </c>
      <c r="OD525" s="32">
        <f>IF(NZ525&gt;0.0799,1,0)</f>
        <v/>
      </c>
      <c r="OE525" s="32">
        <f>IF(NZ525&gt;OM525,1,0)</f>
        <v/>
      </c>
      <c r="OF525" s="32">
        <f>OC525+OD525+OE525+OA525+OB525</f>
        <v/>
      </c>
      <c r="OG525" s="1">
        <f>ND525+NF525+NH525+NJ525+NL525+NN525+NP525+NR525</f>
        <v/>
      </c>
      <c r="OH525" s="1">
        <f>NE525+NG525+NI525+NK525+NM525+NO525+NQ525+NS525</f>
        <v/>
      </c>
      <c r="OI525" s="1">
        <f>OG525+OH525</f>
        <v/>
      </c>
      <c r="OJ525" s="33">
        <f>OG525/(OG525+OH525)</f>
        <v/>
      </c>
      <c r="OK525" s="3">
        <f>1/OJ525</f>
        <v/>
      </c>
      <c r="OL525" s="1">
        <f>LI525</f>
        <v/>
      </c>
      <c r="OM525" s="79">
        <f>(OJ525*((OL525-1)*0.98))-((1-OJ525)*1)</f>
        <v/>
      </c>
      <c r="ON525" s="34">
        <f>IF(LR525&lt;0.9,0,IF(AND(LR525&gt;1.1),0,1))</f>
        <v/>
      </c>
      <c r="OO525" s="34">
        <f>IF(LS525&lt;0.9,0,IF(AND(LS525&gt;1.1),0,1))</f>
        <v/>
      </c>
      <c r="OP525" s="32">
        <f>IF(OI525&gt;99,1,0)</f>
        <v/>
      </c>
      <c r="OQ525" s="32">
        <f>IF(OM525&gt;0.0799,1,0)</f>
        <v/>
      </c>
      <c r="OR525" s="32">
        <f>IF(OM525&gt;OZ525,1,0)</f>
        <v/>
      </c>
      <c r="OS525" s="32">
        <f>OP525+OQ525+OR525+ON525+OO525</f>
        <v/>
      </c>
      <c r="OT525">
        <f>IF(OF525=5,"BackHome0-0",IF(AND(OS525=5),"BackAway0-0",""))</f>
        <v/>
      </c>
      <c r="OU525">
        <f>IF(OF525=5,KN525,IF(AND(OS525=5),KO525,""))</f>
        <v/>
      </c>
      <c r="OV525">
        <f>IF(OF525=5,"Match Odds",IF(AND(OS525=5),"Match Odds",""))</f>
        <v/>
      </c>
      <c r="OW525">
        <f>IF(OF525=5,KP525,IF(AND(OS525=5),KP525,""))</f>
        <v/>
      </c>
      <c r="OX525">
        <f>IF(OF525=5,"MATCH_ODDS",IF(AND(OS525=5),"MATCH_ODDS",""))</f>
        <v/>
      </c>
      <c r="OY525">
        <f>IF(OF525=5,"BACK",IF(AND(OS525=5),"BACK",""))</f>
        <v/>
      </c>
    </row>
    <row r="526" ht="16.5" customHeight="1" thickBot="1" thickTop="1">
      <c r="A526" s="2" t="n"/>
      <c r="KN526" s="1">
        <f>IF(INDEX(#REF!,MATCH('HT 0-0'!D526,#REF!,0))=INDEX(#REF!,MATCH('HT 0-0'!D526,#REF!,0)),INDEX(#REF!,MATCH('HT 0-0'!D526,#REF!,0)),"ERROR")</f>
        <v/>
      </c>
      <c r="KO526" s="1">
        <f>IF(INDEX(#REF!,MATCH('HT 0-0'!E526,#REF!,0))=INDEX(#REF!,MATCH('HT 0-0'!E526,#REF!,0)),INDEX(#REF!,MATCH('HT 0-0'!E526,#REF!,0)),"ERROR")</f>
        <v/>
      </c>
      <c r="KP526" s="1">
        <f>KN526&amp;" v "&amp;KO526</f>
        <v/>
      </c>
      <c r="KQ526">
        <f>B526&amp;"_"&amp;C526</f>
        <v/>
      </c>
      <c r="KR526" s="1">
        <f>IF((HW526/KK526)&lt;0.335,"G",IF((HW526/KK526)&gt;0.67,"R","A"))</f>
        <v/>
      </c>
      <c r="KS526" s="1">
        <f>IF((HX526/KK526)&lt;0.335,"G",IF((HX526/KK526)&gt;0.67,"R","A"))</f>
        <v/>
      </c>
      <c r="KT526" s="1">
        <f>IF((IH526/KK526)&lt;0.335,"G",IF((IH526/KK526)&gt;0.67,"R","A"))</f>
        <v/>
      </c>
      <c r="KU526" s="1">
        <f>IF((II526/KK526)&lt;0.335,"G",IF((II526/KK526)&gt;0.67,"R","A"))</f>
        <v/>
      </c>
      <c r="KV526" s="1">
        <f>IF((HZ526/KK526)&lt;0.335,"G",IF((HZ526/KK526)&gt;0.67,"R","A"))</f>
        <v/>
      </c>
      <c r="KW526" s="1">
        <f>IF((HY526/KK526)&lt;0.335,"G",IF((HY526/KK526)&gt;0.67,"R","A"))</f>
        <v/>
      </c>
      <c r="KX526" s="1">
        <f>IF((IK526/KK526)&lt;0.335,"G",IF((IK526/KK526)&gt;0.67,"R","A"))</f>
        <v/>
      </c>
      <c r="KY526" s="1">
        <f>IF((IJ526/KK526)&lt;0.335,"G",IF((IJ526/KK526)&gt;0.67,"R","A"))</f>
        <v/>
      </c>
      <c r="KZ526" s="1">
        <f>IF((HQ526/KK526)&lt;0.335,"G",IF((HQ526/KK526)&gt;0.67,"R","A"))</f>
        <v/>
      </c>
      <c r="LA526" s="1">
        <f>IF((IB526/KK526)&lt;0.335,"G",IF((IB526/KK526)&gt;0.67,"R","A"))</f>
        <v/>
      </c>
      <c r="LB526">
        <f>IF(LQ526="0-0",INDEX(Scrape!#REF!,MATCH('HT 0-0'!KP526,Scrape!$B:$B,0)),"")</f>
        <v/>
      </c>
      <c r="LC526">
        <f>IF(LQ526="0-0",INDEX(Scrape!$A:$A,MATCH('HT 0-0'!KP526,Scrape!$B:$B,0)),"")</f>
        <v/>
      </c>
      <c r="LD526">
        <f>IF(LQ526="0-0",INDEX(Scrape!$B:$B,MATCH('HT 0-0'!KP526,Scrape!$B:$B,0)),"")</f>
        <v/>
      </c>
      <c r="LE526">
        <f>IF(LQ526="0-0",INDEX(Scrape!$C:$C,MATCH('HT 0-0'!KP526,Scrape!$B:$B,0)),"")</f>
        <v/>
      </c>
      <c r="LF526">
        <f>IF(LQ526="0-0",INDEX(Scrape!$D:$D,MATCH('HT 0-0'!KP526,Scrape!$B:$B,0)),"")</f>
        <v/>
      </c>
      <c r="LG526">
        <f>IF(LQ526="0-0",INDEX(Scrape!$E:$E,MATCH('HT 0-0'!KP526,Scrape!$B:$B,0)),"")</f>
        <v/>
      </c>
      <c r="LH526">
        <f>IF(LQ526="0-0",INDEX(Scrape!$F:$F,MATCH('HT 0-0'!KP526,Scrape!$B:$B,0)),"")</f>
        <v/>
      </c>
      <c r="LI526">
        <f>IF(LQ526="0-0",INDEX(Scrape!$G:$G,MATCH('HT 0-0'!KP526,Scrape!$B:$B,0)),"")</f>
        <v/>
      </c>
      <c r="LJ526">
        <f>IF(LQ526="0-0",INDEX(Scrape!$H:$H,MATCH('HT 0-0'!KP526,Scrape!$B:$B,0)),"")</f>
        <v/>
      </c>
      <c r="LK526">
        <f>IF(LQ526="0-0",INDEX(Scrape!$I:$I,MATCH('HT 0-0'!KP526,Scrape!$B:$B,0)),"")</f>
        <v/>
      </c>
      <c r="LL526">
        <f>IF(LQ526="0-0",INDEX(Scrape!$J:$J,MATCH('HT 0-0'!KP526,Scrape!$B:$B,0)),"")</f>
        <v/>
      </c>
      <c r="LM526">
        <f>IF(LQ526="0-0",INDEX(Scrape!$K:$K,MATCH('HT 0-0'!KP526,Scrape!$B:$B,0)),"")</f>
        <v/>
      </c>
      <c r="LN526">
        <f>IF(LQ526="0-0",INDEX(Scrape!$L:$L,MATCH('HT 0-0'!KP526,Scrape!$B:$B,0)),"")</f>
        <v/>
      </c>
      <c r="LO526">
        <f>IF(LQ526="0-0",INDEX(Scrape!$M:$M,MATCH('HT 0-0'!KP526,Scrape!$B:$B,0)),"")</f>
        <v/>
      </c>
      <c r="LP526">
        <f>IF(LQ526="0-0",INDEX(Scrape!$N:$N,MATCH('HT 0-0'!KP526,Scrape!$B:$B,0)),"")</f>
        <v/>
      </c>
      <c r="LQ526">
        <f>INDEX(Scrape!$O:$O,MATCH('HT 0-0'!KP526,Scrape!$B:$B,0))</f>
        <v/>
      </c>
      <c r="LR526">
        <f>(1/LJ526)+(1/LI526)+(1/LH526)</f>
        <v/>
      </c>
      <c r="LS526">
        <f>(1/LG526)+(1/LF526)+(1/LE526)</f>
        <v/>
      </c>
      <c r="LT526" s="8">
        <f>IF(INDEX(#REF!,MATCH(KQ526,#REF!,0))=INDEX(#REF!,MATCH(KQ526,#REF!,0)),INDEX(#REF!,MATCH(KQ526,#REF!,0)),"ERROR")</f>
        <v/>
      </c>
      <c r="LU526" s="4">
        <f>IF(KR526="G",2,IF(KR526="R",0.5,IF(KR526="A",1)))</f>
        <v/>
      </c>
      <c r="LV526" s="4">
        <f>IF(KS526="G",0.5,IF(KS526="R",2,IF(KS526="A",1)))</f>
        <v/>
      </c>
      <c r="LW526" s="4">
        <f>IF(KT526="G",2,IF(KT526="R",0.5,IF(KT526="A",1)))</f>
        <v/>
      </c>
      <c r="LX526" s="4">
        <f>IF(KU526="G",0.5,IF(KU526="R",2,IF(KU526="A",1)))</f>
        <v/>
      </c>
      <c r="LY526" s="7">
        <f>(LK526*(LU526+LX526)+(LL526*(LU526+LX526)))</f>
        <v/>
      </c>
      <c r="LZ526" s="7">
        <f>(LN526*(LV526+LW526)+(LO526*(LV526+LW526)))</f>
        <v/>
      </c>
      <c r="MA526" s="11">
        <f>LY526-LZ526</f>
        <v/>
      </c>
      <c r="MB526" s="5">
        <f>MA526+2</f>
        <v/>
      </c>
      <c r="MC526" s="6">
        <f>MA526-2</f>
        <v/>
      </c>
      <c r="MD526" s="4">
        <f>LE526</f>
        <v/>
      </c>
      <c r="ME526" s="9">
        <f>IF(MD526=0,1000,MD526+0.75)</f>
        <v/>
      </c>
      <c r="MF526" s="10">
        <f>IF(MD526=0,0,MD526-0.75)</f>
        <v/>
      </c>
      <c r="MG526" s="4">
        <f>((LM526*(LU526+LX526))-((LP526*(LV526+LW526))))</f>
        <v/>
      </c>
      <c r="MH526" s="9">
        <f>MG526*1.2</f>
        <v/>
      </c>
      <c r="MI526" s="10">
        <f>MG526*0.8</f>
        <v/>
      </c>
      <c r="MJ526">
        <f>IFERROR(OT526,"")</f>
        <v/>
      </c>
      <c r="MK526">
        <f>IFERROR(OU526,"")</f>
        <v/>
      </c>
      <c r="ML526">
        <f>IFERROR(OV526,"")</f>
        <v/>
      </c>
      <c r="MM526">
        <f>IFERROR(OW526,"")</f>
        <v/>
      </c>
      <c r="MN526">
        <f>IFERROR(OX526,"")</f>
        <v/>
      </c>
      <c r="MO526">
        <f>IFERROR(OY526,"")</f>
        <v/>
      </c>
      <c r="MP526" s="1">
        <f>COUNTIFS(#REF!,LT526,#REF!,1,#REF!,"&gt;="&amp;MC526,#REF!,"&lt;="&amp;MB526,#REF!,"&lt;="&amp;ME526,#REF!,"&gt;="&amp;MF526,#REF!,"="&amp;KV526,#REF!,"="&amp;KX526)</f>
        <v/>
      </c>
      <c r="MQ526" s="1">
        <f>COUNTIFS(#REF!,LT526,#REF!,0,#REF!,"&gt;="&amp;MC526,#REF!,"&lt;="&amp;MB526,#REF!,"&lt;="&amp;ME526,#REF!,"&gt;="&amp;MF526,#REF!,"="&amp;KV526,#REF!,"="&amp;KX526)</f>
        <v/>
      </c>
      <c r="MR526" s="1">
        <f>COUNTIFS(#REF!,LT526,#REF!,1,#REF!,"&gt;="&amp;MC526,#REF!,"&lt;="&amp;MB526,#REF!,"&lt;="&amp;ME526,#REF!,"&gt;="&amp;MF526,#REF!,"="&amp;KW526,#REF!,"="&amp;KY526)</f>
        <v/>
      </c>
      <c r="MS526" s="1">
        <f>COUNTIFS(#REF!,LT526,#REF!,0,#REF!,"&gt;="&amp;MC526,#REF!,"&lt;="&amp;MB526,#REF!,"&lt;="&amp;ME526,#REF!,"&gt;="&amp;MF526,#REF!,"="&amp;KW526,#REF!,"="&amp;KY526)</f>
        <v/>
      </c>
      <c r="MT526" s="1">
        <f>COUNTIFS(#REF!,LT526,#REF!,1,#REF!,"&gt;="&amp;MI526,#REF!,"&lt;="&amp;MH526,#REF!,"&lt;="&amp;ME526,#REF!,"&gt;="&amp;MF526)</f>
        <v/>
      </c>
      <c r="MU526" s="1">
        <f>COUNTIFS(#REF!,LT526,#REF!,0,#REF!,"&gt;="&amp;MI526,#REF!,"&lt;="&amp;MH526,#REF!,"&lt;="&amp;ME526,#REF!,"&gt;="&amp;MF526)</f>
        <v/>
      </c>
      <c r="MV526" s="1">
        <f>COUNTIFS(#REF!,LT526,#REF!,1,#REF!,"&gt;="&amp;MI526,#REF!,"&lt;="&amp;MH526,#REF!,"="&amp;KZ526,#REF!,"="&amp;LA526,#REF!,"&lt;="&amp;ME526,#REF!,"&gt;="&amp;MF526)</f>
        <v/>
      </c>
      <c r="MW526" s="1">
        <f>COUNTIFS(#REF!,LT526,#REF!,0,#REF!,"&gt;="&amp;MI526,#REF!,"&lt;="&amp;MH526,#REF!,"="&amp;KZ526,#REF!,"="&amp;LA526,#REF!,"&lt;="&amp;ME526,#REF!,"&gt;="&amp;MF526)</f>
        <v/>
      </c>
      <c r="MX526" s="1">
        <f>COUNTIFS(#REF!,LT526,#REF!,1,#REF!,"&gt;="&amp;MC526,#REF!,"&lt;="&amp;MB526,#REF!,"&lt;="&amp;ME526,#REF!,"&gt;="&amp;MF526)</f>
        <v/>
      </c>
      <c r="MY526" s="1">
        <f>COUNTIFS(#REF!,LT526,#REF!,0,#REF!,"&gt;="&amp;MC526,#REF!,"&lt;="&amp;MB526,#REF!,"&lt;="&amp;ME526,#REF!,"&gt;="&amp;MF526)</f>
        <v/>
      </c>
      <c r="MZ526" s="1">
        <f>COUNTIFS(#REF!,LT526,#REF!,1,#REF!,"&lt;="&amp;ME526,#REF!,"&gt;="&amp;MF526,#REF!,"="&amp;KV526,#REF!,"="&amp;KX526)</f>
        <v/>
      </c>
      <c r="NA526" s="1">
        <f>COUNTIFS(#REF!,LT526,#REF!,0,#REF!,"&lt;="&amp;ME526,#REF!,"&gt;="&amp;MF526,#REF!,"="&amp;KV526,#REF!,"="&amp;KX526)</f>
        <v/>
      </c>
      <c r="NB526" s="1">
        <f>COUNTIFS(#REF!,LT526,#REF!,1,#REF!,"&lt;="&amp;ME526,#REF!,"&gt;="&amp;MF526,#REF!,"="&amp;KW526,#REF!,"="&amp;KY526)</f>
        <v/>
      </c>
      <c r="NC526" s="1">
        <f>COUNTIFS(#REF!,LT526,#REF!,0,#REF!,"&lt;="&amp;ME526,#REF!,"&gt;="&amp;MF526,#REF!,"="&amp;KW526,#REF!,"="&amp;KY526)</f>
        <v/>
      </c>
      <c r="ND526" s="1">
        <f>COUNTIFS(#REF!,LT526,#REF!,1,#REF!,"&gt;="&amp;MC526,#REF!,"&lt;="&amp;MB526,#REF!,"&lt;="&amp;ME526,#REF!,"&gt;="&amp;MF526,#REF!,"="&amp;KV526,#REF!,"="&amp;KX526)</f>
        <v/>
      </c>
      <c r="NE526" s="1">
        <f>COUNTIFS(#REF!,LT526,#REF!,0,#REF!,"&gt;="&amp;MC526,#REF!,"&lt;="&amp;MB526,#REF!,"&lt;="&amp;ME526,#REF!,"&gt;="&amp;MF526,#REF!,"="&amp;KV526,#REF!,"="&amp;KX526)</f>
        <v/>
      </c>
      <c r="NF526" s="1">
        <f>COUNTIFS(#REF!,LT526,#REF!,1,#REF!,"&gt;="&amp;MC526,#REF!,"&lt;="&amp;MB526,#REF!,"&lt;="&amp;ME526,#REF!,"&gt;="&amp;MF526,#REF!,"="&amp;KW526,#REF!,"="&amp;KY526)</f>
        <v/>
      </c>
      <c r="NG526" s="1">
        <f>COUNTIFS(#REF!,LT526,#REF!,0,#REF!,"&gt;="&amp;MC526,#REF!,"&lt;="&amp;MB526,#REF!,"&lt;="&amp;ME526,#REF!,"&gt;="&amp;MF526,#REF!,"="&amp;KW526,#REF!,"="&amp;KY526)</f>
        <v/>
      </c>
      <c r="NH526" s="1">
        <f>COUNTIFS(#REF!,LT526,#REF!,1,#REF!,"&gt;="&amp;MC526,#REF!,"&lt;="&amp;MB526,#REF!,"&lt;="&amp;ME526,#REF!,"&gt;="&amp;MF526,#REF!,"="&amp;KZ526,#REF!,"="&amp;LA526)</f>
        <v/>
      </c>
      <c r="NI526" s="1">
        <f>COUNTIFS(#REF!,LT526,#REF!,0,#REF!,"&gt;="&amp;MC526,#REF!,"&lt;="&amp;MB526,#REF!,"&lt;="&amp;ME526,#REF!,"&gt;="&amp;MF526,#REF!,"="&amp;KZ526,#REF!,"="&amp;LA526)</f>
        <v/>
      </c>
      <c r="NJ526" s="1">
        <f>COUNTIFS(#REF!,LT526,#REF!,1,#REF!,"&gt;="&amp;MI526,#REF!,"&lt;="&amp;MH526,#REF!,"&lt;="&amp;ME526,#REF!,"&gt;="&amp;MF526)</f>
        <v/>
      </c>
      <c r="NK526" s="1">
        <f>COUNTIFS(#REF!,LT526,#REF!,0,#REF!,"&gt;="&amp;MI526,#REF!,"&lt;="&amp;MH526,#REF!,"&lt;="&amp;ME526,#REF!,"&gt;="&amp;MF526)</f>
        <v/>
      </c>
      <c r="NL526" s="1">
        <f>COUNTIFS(#REF!,LT526,#REF!,1,#REF!,"&gt;="&amp;MI526,#REF!,"&lt;="&amp;MH526,#REF!,"="&amp;KZ526,#REF!,"="&amp;LA526,#REF!,"&lt;="&amp;ME526,#REF!,"&gt;="&amp;MF526)</f>
        <v/>
      </c>
      <c r="NM526" s="1">
        <f>COUNTIFS(#REF!,LT526,#REF!,0,#REF!,"&gt;="&amp;MI526,#REF!,"&lt;="&amp;MH526,#REF!,"="&amp;KZ526,#REF!,"="&amp;LA526,#REF!,"&lt;="&amp;ME526,#REF!,"&gt;="&amp;MF526)</f>
        <v/>
      </c>
      <c r="NN526" s="1">
        <f>COUNTIFS(#REF!,LT526,#REF!,1,#REF!,"&gt;="&amp;MC526,#REF!,"&lt;="&amp;MB526,#REF!,"&lt;="&amp;ME526,#REF!,"&gt;="&amp;MF526)</f>
        <v/>
      </c>
      <c r="NO526" s="1">
        <f>COUNTIFS(#REF!,LT526,#REF!,0,#REF!,"&gt;="&amp;MC526,#REF!,"&lt;="&amp;MB526,#REF!,"&lt;="&amp;ME526,#REF!,"&gt;="&amp;MF526)</f>
        <v/>
      </c>
      <c r="NP526" s="1">
        <f>COUNTIFS(#REF!,LT526,#REF!,1,#REF!,"&lt;="&amp;ME526,#REF!,"&gt;="&amp;MF526,#REF!,"="&amp;KV526,#REF!,"="&amp;KX526)</f>
        <v/>
      </c>
      <c r="NQ526" s="1">
        <f>COUNTIFS(#REF!,LT526,#REF!,0,#REF!,"&lt;="&amp;ME526,#REF!,"&gt;="&amp;MF526,#REF!,"="&amp;KV526,#REF!,"="&amp;KX526)</f>
        <v/>
      </c>
      <c r="NR526" s="1">
        <f>COUNTIFS(#REF!,LT526,#REF!,1,#REF!,"&lt;="&amp;ME526,#REF!,"&gt;="&amp;MF526,#REF!,"="&amp;KW526,#REF!,"="&amp;KY526)</f>
        <v/>
      </c>
      <c r="NS526" s="1">
        <f>COUNTIFS(#REF!,LT526,#REF!,0,#REF!,"&lt;="&amp;ME526,#REF!,"&gt;="&amp;MF526,#REF!,"="&amp;KW526,#REF!,"="&amp;KY526)</f>
        <v/>
      </c>
      <c r="NT526" s="1">
        <f>MP526+MR526+MT526+MV526+MX526+MZ526+NB526</f>
        <v/>
      </c>
      <c r="NU526" s="1">
        <f>MQ526+MS526+MU526+MW526+MY526+NA526+NC526</f>
        <v/>
      </c>
      <c r="NV526" s="1">
        <f>NT526+NU526</f>
        <v/>
      </c>
      <c r="NW526" s="33">
        <f>NT526/(NT526+NU526)</f>
        <v/>
      </c>
      <c r="NX526" s="3">
        <f>1/NW526</f>
        <v/>
      </c>
      <c r="NY526" s="1">
        <f>LH526</f>
        <v/>
      </c>
      <c r="NZ526" s="79">
        <f>(NW526*((NY526-1)*0.98))-((1-NW526)*1)</f>
        <v/>
      </c>
      <c r="OA526" s="34">
        <f>IF(LR526&lt;0.9,0,IF(AND(LR526&gt;1.1),0,1))</f>
        <v/>
      </c>
      <c r="OB526" s="34">
        <f>IF(LS526&lt;0.9,0,IF(AND(LS526&gt;1.1),0,1))</f>
        <v/>
      </c>
      <c r="OC526" s="32">
        <f>IF(NV526&gt;99,1,0)</f>
        <v/>
      </c>
      <c r="OD526" s="32">
        <f>IF(NZ526&gt;0.0799,1,0)</f>
        <v/>
      </c>
      <c r="OE526" s="32">
        <f>IF(NZ526&gt;OM526,1,0)</f>
        <v/>
      </c>
      <c r="OF526" s="32">
        <f>OC526+OD526+OE526+OA526+OB526</f>
        <v/>
      </c>
      <c r="OG526" s="1">
        <f>ND526+NF526+NH526+NJ526+NL526+NN526+NP526+NR526</f>
        <v/>
      </c>
      <c r="OH526" s="1">
        <f>NE526+NG526+NI526+NK526+NM526+NO526+NQ526+NS526</f>
        <v/>
      </c>
      <c r="OI526" s="1">
        <f>OG526+OH526</f>
        <v/>
      </c>
      <c r="OJ526" s="33">
        <f>OG526/(OG526+OH526)</f>
        <v/>
      </c>
      <c r="OK526" s="3">
        <f>1/OJ526</f>
        <v/>
      </c>
      <c r="OL526" s="1">
        <f>LI526</f>
        <v/>
      </c>
      <c r="OM526" s="79">
        <f>(OJ526*((OL526-1)*0.98))-((1-OJ526)*1)</f>
        <v/>
      </c>
      <c r="ON526" s="34">
        <f>IF(LR526&lt;0.9,0,IF(AND(LR526&gt;1.1),0,1))</f>
        <v/>
      </c>
      <c r="OO526" s="34">
        <f>IF(LS526&lt;0.9,0,IF(AND(LS526&gt;1.1),0,1))</f>
        <v/>
      </c>
      <c r="OP526" s="32">
        <f>IF(OI526&gt;99,1,0)</f>
        <v/>
      </c>
      <c r="OQ526" s="32">
        <f>IF(OM526&gt;0.0799,1,0)</f>
        <v/>
      </c>
      <c r="OR526" s="32">
        <f>IF(OM526&gt;OZ526,1,0)</f>
        <v/>
      </c>
      <c r="OS526" s="32">
        <f>OP526+OQ526+OR526+ON526+OO526</f>
        <v/>
      </c>
      <c r="OT526">
        <f>IF(OF526=5,"BackHome0-0",IF(AND(OS526=5),"BackAway0-0",""))</f>
        <v/>
      </c>
      <c r="OU526">
        <f>IF(OF526=5,KN526,IF(AND(OS526=5),KO526,""))</f>
        <v/>
      </c>
      <c r="OV526">
        <f>IF(OF526=5,"Match Odds",IF(AND(OS526=5),"Match Odds",""))</f>
        <v/>
      </c>
      <c r="OW526">
        <f>IF(OF526=5,KP526,IF(AND(OS526=5),KP526,""))</f>
        <v/>
      </c>
      <c r="OX526">
        <f>IF(OF526=5,"MATCH_ODDS",IF(AND(OS526=5),"MATCH_ODDS",""))</f>
        <v/>
      </c>
      <c r="OY526">
        <f>IF(OF526=5,"BACK",IF(AND(OS526=5),"BACK",""))</f>
        <v/>
      </c>
    </row>
    <row r="527" ht="16.5" customHeight="1" thickBot="1" thickTop="1">
      <c r="A527" s="2" t="n"/>
      <c r="KN527" s="1">
        <f>IF(INDEX(#REF!,MATCH('HT 0-0'!D527,#REF!,0))=INDEX(#REF!,MATCH('HT 0-0'!D527,#REF!,0)),INDEX(#REF!,MATCH('HT 0-0'!D527,#REF!,0)),"ERROR")</f>
        <v/>
      </c>
      <c r="KO527" s="1">
        <f>IF(INDEX(#REF!,MATCH('HT 0-0'!E527,#REF!,0))=INDEX(#REF!,MATCH('HT 0-0'!E527,#REF!,0)),INDEX(#REF!,MATCH('HT 0-0'!E527,#REF!,0)),"ERROR")</f>
        <v/>
      </c>
      <c r="KP527" s="1">
        <f>KN527&amp;" v "&amp;KO527</f>
        <v/>
      </c>
      <c r="KQ527">
        <f>B527&amp;"_"&amp;C527</f>
        <v/>
      </c>
      <c r="KR527" s="1">
        <f>IF((HW527/KK527)&lt;0.335,"G",IF((HW527/KK527)&gt;0.67,"R","A"))</f>
        <v/>
      </c>
      <c r="KS527" s="1">
        <f>IF((HX527/KK527)&lt;0.335,"G",IF((HX527/KK527)&gt;0.67,"R","A"))</f>
        <v/>
      </c>
      <c r="KT527" s="1">
        <f>IF((IH527/KK527)&lt;0.335,"G",IF((IH527/KK527)&gt;0.67,"R","A"))</f>
        <v/>
      </c>
      <c r="KU527" s="1">
        <f>IF((II527/KK527)&lt;0.335,"G",IF((II527/KK527)&gt;0.67,"R","A"))</f>
        <v/>
      </c>
      <c r="KV527" s="1">
        <f>IF((HZ527/KK527)&lt;0.335,"G",IF((HZ527/KK527)&gt;0.67,"R","A"))</f>
        <v/>
      </c>
      <c r="KW527" s="1">
        <f>IF((HY527/KK527)&lt;0.335,"G",IF((HY527/KK527)&gt;0.67,"R","A"))</f>
        <v/>
      </c>
      <c r="KX527" s="1">
        <f>IF((IK527/KK527)&lt;0.335,"G",IF((IK527/KK527)&gt;0.67,"R","A"))</f>
        <v/>
      </c>
      <c r="KY527" s="1">
        <f>IF((IJ527/KK527)&lt;0.335,"G",IF((IJ527/KK527)&gt;0.67,"R","A"))</f>
        <v/>
      </c>
      <c r="KZ527" s="1">
        <f>IF((HQ527/KK527)&lt;0.335,"G",IF((HQ527/KK527)&gt;0.67,"R","A"))</f>
        <v/>
      </c>
      <c r="LA527" s="1">
        <f>IF((IB527/KK527)&lt;0.335,"G",IF((IB527/KK527)&gt;0.67,"R","A"))</f>
        <v/>
      </c>
      <c r="LB527">
        <f>IF(LQ527="0-0",INDEX(Scrape!#REF!,MATCH('HT 0-0'!KP527,Scrape!$B:$B,0)),"")</f>
        <v/>
      </c>
      <c r="LC527">
        <f>IF(LQ527="0-0",INDEX(Scrape!$A:$A,MATCH('HT 0-0'!KP527,Scrape!$B:$B,0)),"")</f>
        <v/>
      </c>
      <c r="LD527">
        <f>IF(LQ527="0-0",INDEX(Scrape!$B:$B,MATCH('HT 0-0'!KP527,Scrape!$B:$B,0)),"")</f>
        <v/>
      </c>
      <c r="LE527">
        <f>IF(LQ527="0-0",INDEX(Scrape!$C:$C,MATCH('HT 0-0'!KP527,Scrape!$B:$B,0)),"")</f>
        <v/>
      </c>
      <c r="LF527">
        <f>IF(LQ527="0-0",INDEX(Scrape!$D:$D,MATCH('HT 0-0'!KP527,Scrape!$B:$B,0)),"")</f>
        <v/>
      </c>
      <c r="LG527">
        <f>IF(LQ527="0-0",INDEX(Scrape!$E:$E,MATCH('HT 0-0'!KP527,Scrape!$B:$B,0)),"")</f>
        <v/>
      </c>
      <c r="LH527">
        <f>IF(LQ527="0-0",INDEX(Scrape!$F:$F,MATCH('HT 0-0'!KP527,Scrape!$B:$B,0)),"")</f>
        <v/>
      </c>
      <c r="LI527">
        <f>IF(LQ527="0-0",INDEX(Scrape!$G:$G,MATCH('HT 0-0'!KP527,Scrape!$B:$B,0)),"")</f>
        <v/>
      </c>
      <c r="LJ527">
        <f>IF(LQ527="0-0",INDEX(Scrape!$H:$H,MATCH('HT 0-0'!KP527,Scrape!$B:$B,0)),"")</f>
        <v/>
      </c>
      <c r="LK527">
        <f>IF(LQ527="0-0",INDEX(Scrape!$I:$I,MATCH('HT 0-0'!KP527,Scrape!$B:$B,0)),"")</f>
        <v/>
      </c>
      <c r="LL527">
        <f>IF(LQ527="0-0",INDEX(Scrape!$J:$J,MATCH('HT 0-0'!KP527,Scrape!$B:$B,0)),"")</f>
        <v/>
      </c>
      <c r="LM527">
        <f>IF(LQ527="0-0",INDEX(Scrape!$K:$K,MATCH('HT 0-0'!KP527,Scrape!$B:$B,0)),"")</f>
        <v/>
      </c>
      <c r="LN527">
        <f>IF(LQ527="0-0",INDEX(Scrape!$L:$L,MATCH('HT 0-0'!KP527,Scrape!$B:$B,0)),"")</f>
        <v/>
      </c>
      <c r="LO527">
        <f>IF(LQ527="0-0",INDEX(Scrape!$M:$M,MATCH('HT 0-0'!KP527,Scrape!$B:$B,0)),"")</f>
        <v/>
      </c>
      <c r="LP527">
        <f>IF(LQ527="0-0",INDEX(Scrape!$N:$N,MATCH('HT 0-0'!KP527,Scrape!$B:$B,0)),"")</f>
        <v/>
      </c>
      <c r="LQ527">
        <f>INDEX(Scrape!$O:$O,MATCH('HT 0-0'!KP527,Scrape!$B:$B,0))</f>
        <v/>
      </c>
      <c r="LR527">
        <f>(1/LJ527)+(1/LI527)+(1/LH527)</f>
        <v/>
      </c>
      <c r="LS527">
        <f>(1/LG527)+(1/LF527)+(1/LE527)</f>
        <v/>
      </c>
      <c r="LT527" s="8">
        <f>IF(INDEX(#REF!,MATCH(KQ527,#REF!,0))=INDEX(#REF!,MATCH(KQ527,#REF!,0)),INDEX(#REF!,MATCH(KQ527,#REF!,0)),"ERROR")</f>
        <v/>
      </c>
      <c r="LU527" s="4">
        <f>IF(KR527="G",2,IF(KR527="R",0.5,IF(KR527="A",1)))</f>
        <v/>
      </c>
      <c r="LV527" s="4">
        <f>IF(KS527="G",0.5,IF(KS527="R",2,IF(KS527="A",1)))</f>
        <v/>
      </c>
      <c r="LW527" s="4">
        <f>IF(KT527="G",2,IF(KT527="R",0.5,IF(KT527="A",1)))</f>
        <v/>
      </c>
      <c r="LX527" s="4">
        <f>IF(KU527="G",0.5,IF(KU527="R",2,IF(KU527="A",1)))</f>
        <v/>
      </c>
      <c r="LY527" s="7">
        <f>(LK527*(LU527+LX527)+(LL527*(LU527+LX527)))</f>
        <v/>
      </c>
      <c r="LZ527" s="7">
        <f>(LN527*(LV527+LW527)+(LO527*(LV527+LW527)))</f>
        <v/>
      </c>
      <c r="MA527" s="11">
        <f>LY527-LZ527</f>
        <v/>
      </c>
      <c r="MB527" s="5">
        <f>MA527+2</f>
        <v/>
      </c>
      <c r="MC527" s="6">
        <f>MA527-2</f>
        <v/>
      </c>
      <c r="MD527" s="4">
        <f>LE527</f>
        <v/>
      </c>
      <c r="ME527" s="9">
        <f>IF(MD527=0,1000,MD527+0.75)</f>
        <v/>
      </c>
      <c r="MF527" s="10">
        <f>IF(MD527=0,0,MD527-0.75)</f>
        <v/>
      </c>
      <c r="MG527" s="4">
        <f>((LM527*(LU527+LX527))-((LP527*(LV527+LW527))))</f>
        <v/>
      </c>
      <c r="MH527" s="9">
        <f>MG527*1.2</f>
        <v/>
      </c>
      <c r="MI527" s="10">
        <f>MG527*0.8</f>
        <v/>
      </c>
      <c r="MJ527">
        <f>IFERROR(OT527,"")</f>
        <v/>
      </c>
      <c r="MK527">
        <f>IFERROR(OU527,"")</f>
        <v/>
      </c>
      <c r="ML527">
        <f>IFERROR(OV527,"")</f>
        <v/>
      </c>
      <c r="MM527">
        <f>IFERROR(OW527,"")</f>
        <v/>
      </c>
      <c r="MN527">
        <f>IFERROR(OX527,"")</f>
        <v/>
      </c>
      <c r="MO527">
        <f>IFERROR(OY527,"")</f>
        <v/>
      </c>
      <c r="MP527" s="1">
        <f>COUNTIFS(#REF!,LT527,#REF!,1,#REF!,"&gt;="&amp;MC527,#REF!,"&lt;="&amp;MB527,#REF!,"&lt;="&amp;ME527,#REF!,"&gt;="&amp;MF527,#REF!,"="&amp;KV527,#REF!,"="&amp;KX527)</f>
        <v/>
      </c>
      <c r="MQ527" s="1">
        <f>COUNTIFS(#REF!,LT527,#REF!,0,#REF!,"&gt;="&amp;MC527,#REF!,"&lt;="&amp;MB527,#REF!,"&lt;="&amp;ME527,#REF!,"&gt;="&amp;MF527,#REF!,"="&amp;KV527,#REF!,"="&amp;KX527)</f>
        <v/>
      </c>
      <c r="MR527" s="1">
        <f>COUNTIFS(#REF!,LT527,#REF!,1,#REF!,"&gt;="&amp;MC527,#REF!,"&lt;="&amp;MB527,#REF!,"&lt;="&amp;ME527,#REF!,"&gt;="&amp;MF527,#REF!,"="&amp;KW527,#REF!,"="&amp;KY527)</f>
        <v/>
      </c>
      <c r="MS527" s="1">
        <f>COUNTIFS(#REF!,LT527,#REF!,0,#REF!,"&gt;="&amp;MC527,#REF!,"&lt;="&amp;MB527,#REF!,"&lt;="&amp;ME527,#REF!,"&gt;="&amp;MF527,#REF!,"="&amp;KW527,#REF!,"="&amp;KY527)</f>
        <v/>
      </c>
      <c r="MT527" s="1">
        <f>COUNTIFS(#REF!,LT527,#REF!,1,#REF!,"&gt;="&amp;MI527,#REF!,"&lt;="&amp;MH527,#REF!,"&lt;="&amp;ME527,#REF!,"&gt;="&amp;MF527)</f>
        <v/>
      </c>
      <c r="MU527" s="1">
        <f>COUNTIFS(#REF!,LT527,#REF!,0,#REF!,"&gt;="&amp;MI527,#REF!,"&lt;="&amp;MH527,#REF!,"&lt;="&amp;ME527,#REF!,"&gt;="&amp;MF527)</f>
        <v/>
      </c>
      <c r="MV527" s="1">
        <f>COUNTIFS(#REF!,LT527,#REF!,1,#REF!,"&gt;="&amp;MI527,#REF!,"&lt;="&amp;MH527,#REF!,"="&amp;KZ527,#REF!,"="&amp;LA527,#REF!,"&lt;="&amp;ME527,#REF!,"&gt;="&amp;MF527)</f>
        <v/>
      </c>
      <c r="MW527" s="1">
        <f>COUNTIFS(#REF!,LT527,#REF!,0,#REF!,"&gt;="&amp;MI527,#REF!,"&lt;="&amp;MH527,#REF!,"="&amp;KZ527,#REF!,"="&amp;LA527,#REF!,"&lt;="&amp;ME527,#REF!,"&gt;="&amp;MF527)</f>
        <v/>
      </c>
      <c r="MX527" s="1">
        <f>COUNTIFS(#REF!,LT527,#REF!,1,#REF!,"&gt;="&amp;MC527,#REF!,"&lt;="&amp;MB527,#REF!,"&lt;="&amp;ME527,#REF!,"&gt;="&amp;MF527)</f>
        <v/>
      </c>
      <c r="MY527" s="1">
        <f>COUNTIFS(#REF!,LT527,#REF!,0,#REF!,"&gt;="&amp;MC527,#REF!,"&lt;="&amp;MB527,#REF!,"&lt;="&amp;ME527,#REF!,"&gt;="&amp;MF527)</f>
        <v/>
      </c>
      <c r="MZ527" s="1">
        <f>COUNTIFS(#REF!,LT527,#REF!,1,#REF!,"&lt;="&amp;ME527,#REF!,"&gt;="&amp;MF527,#REF!,"="&amp;KV527,#REF!,"="&amp;KX527)</f>
        <v/>
      </c>
      <c r="NA527" s="1">
        <f>COUNTIFS(#REF!,LT527,#REF!,0,#REF!,"&lt;="&amp;ME527,#REF!,"&gt;="&amp;MF527,#REF!,"="&amp;KV527,#REF!,"="&amp;KX527)</f>
        <v/>
      </c>
      <c r="NB527" s="1">
        <f>COUNTIFS(#REF!,LT527,#REF!,1,#REF!,"&lt;="&amp;ME527,#REF!,"&gt;="&amp;MF527,#REF!,"="&amp;KW527,#REF!,"="&amp;KY527)</f>
        <v/>
      </c>
      <c r="NC527" s="1">
        <f>COUNTIFS(#REF!,LT527,#REF!,0,#REF!,"&lt;="&amp;ME527,#REF!,"&gt;="&amp;MF527,#REF!,"="&amp;KW527,#REF!,"="&amp;KY527)</f>
        <v/>
      </c>
      <c r="ND527" s="1">
        <f>COUNTIFS(#REF!,LT527,#REF!,1,#REF!,"&gt;="&amp;MC527,#REF!,"&lt;="&amp;MB527,#REF!,"&lt;="&amp;ME527,#REF!,"&gt;="&amp;MF527,#REF!,"="&amp;KV527,#REF!,"="&amp;KX527)</f>
        <v/>
      </c>
      <c r="NE527" s="1">
        <f>COUNTIFS(#REF!,LT527,#REF!,0,#REF!,"&gt;="&amp;MC527,#REF!,"&lt;="&amp;MB527,#REF!,"&lt;="&amp;ME527,#REF!,"&gt;="&amp;MF527,#REF!,"="&amp;KV527,#REF!,"="&amp;KX527)</f>
        <v/>
      </c>
      <c r="NF527" s="1">
        <f>COUNTIFS(#REF!,LT527,#REF!,1,#REF!,"&gt;="&amp;MC527,#REF!,"&lt;="&amp;MB527,#REF!,"&lt;="&amp;ME527,#REF!,"&gt;="&amp;MF527,#REF!,"="&amp;KW527,#REF!,"="&amp;KY527)</f>
        <v/>
      </c>
      <c r="NG527" s="1">
        <f>COUNTIFS(#REF!,LT527,#REF!,0,#REF!,"&gt;="&amp;MC527,#REF!,"&lt;="&amp;MB527,#REF!,"&lt;="&amp;ME527,#REF!,"&gt;="&amp;MF527,#REF!,"="&amp;KW527,#REF!,"="&amp;KY527)</f>
        <v/>
      </c>
      <c r="NH527" s="1">
        <f>COUNTIFS(#REF!,LT527,#REF!,1,#REF!,"&gt;="&amp;MC527,#REF!,"&lt;="&amp;MB527,#REF!,"&lt;="&amp;ME527,#REF!,"&gt;="&amp;MF527,#REF!,"="&amp;KZ527,#REF!,"="&amp;LA527)</f>
        <v/>
      </c>
      <c r="NI527" s="1">
        <f>COUNTIFS(#REF!,LT527,#REF!,0,#REF!,"&gt;="&amp;MC527,#REF!,"&lt;="&amp;MB527,#REF!,"&lt;="&amp;ME527,#REF!,"&gt;="&amp;MF527,#REF!,"="&amp;KZ527,#REF!,"="&amp;LA527)</f>
        <v/>
      </c>
      <c r="NJ527" s="1">
        <f>COUNTIFS(#REF!,LT527,#REF!,1,#REF!,"&gt;="&amp;MI527,#REF!,"&lt;="&amp;MH527,#REF!,"&lt;="&amp;ME527,#REF!,"&gt;="&amp;MF527)</f>
        <v/>
      </c>
      <c r="NK527" s="1">
        <f>COUNTIFS(#REF!,LT527,#REF!,0,#REF!,"&gt;="&amp;MI527,#REF!,"&lt;="&amp;MH527,#REF!,"&lt;="&amp;ME527,#REF!,"&gt;="&amp;MF527)</f>
        <v/>
      </c>
      <c r="NL527" s="1">
        <f>COUNTIFS(#REF!,LT527,#REF!,1,#REF!,"&gt;="&amp;MI527,#REF!,"&lt;="&amp;MH527,#REF!,"="&amp;KZ527,#REF!,"="&amp;LA527,#REF!,"&lt;="&amp;ME527,#REF!,"&gt;="&amp;MF527)</f>
        <v/>
      </c>
      <c r="NM527" s="1">
        <f>COUNTIFS(#REF!,LT527,#REF!,0,#REF!,"&gt;="&amp;MI527,#REF!,"&lt;="&amp;MH527,#REF!,"="&amp;KZ527,#REF!,"="&amp;LA527,#REF!,"&lt;="&amp;ME527,#REF!,"&gt;="&amp;MF527)</f>
        <v/>
      </c>
      <c r="NN527" s="1">
        <f>COUNTIFS(#REF!,LT527,#REF!,1,#REF!,"&gt;="&amp;MC527,#REF!,"&lt;="&amp;MB527,#REF!,"&lt;="&amp;ME527,#REF!,"&gt;="&amp;MF527)</f>
        <v/>
      </c>
      <c r="NO527" s="1">
        <f>COUNTIFS(#REF!,LT527,#REF!,0,#REF!,"&gt;="&amp;MC527,#REF!,"&lt;="&amp;MB527,#REF!,"&lt;="&amp;ME527,#REF!,"&gt;="&amp;MF527)</f>
        <v/>
      </c>
      <c r="NP527" s="1">
        <f>COUNTIFS(#REF!,LT527,#REF!,1,#REF!,"&lt;="&amp;ME527,#REF!,"&gt;="&amp;MF527,#REF!,"="&amp;KV527,#REF!,"="&amp;KX527)</f>
        <v/>
      </c>
      <c r="NQ527" s="1">
        <f>COUNTIFS(#REF!,LT527,#REF!,0,#REF!,"&lt;="&amp;ME527,#REF!,"&gt;="&amp;MF527,#REF!,"="&amp;KV527,#REF!,"="&amp;KX527)</f>
        <v/>
      </c>
      <c r="NR527" s="1">
        <f>COUNTIFS(#REF!,LT527,#REF!,1,#REF!,"&lt;="&amp;ME527,#REF!,"&gt;="&amp;MF527,#REF!,"="&amp;KW527,#REF!,"="&amp;KY527)</f>
        <v/>
      </c>
      <c r="NS527" s="1">
        <f>COUNTIFS(#REF!,LT527,#REF!,0,#REF!,"&lt;="&amp;ME527,#REF!,"&gt;="&amp;MF527,#REF!,"="&amp;KW527,#REF!,"="&amp;KY527)</f>
        <v/>
      </c>
      <c r="NT527" s="1">
        <f>MP527+MR527+MT527+MV527+MX527+MZ527+NB527</f>
        <v/>
      </c>
      <c r="NU527" s="1">
        <f>MQ527+MS527+MU527+MW527+MY527+NA527+NC527</f>
        <v/>
      </c>
      <c r="NV527" s="1">
        <f>NT527+NU527</f>
        <v/>
      </c>
      <c r="NW527" s="33">
        <f>NT527/(NT527+NU527)</f>
        <v/>
      </c>
      <c r="NX527" s="3">
        <f>1/NW527</f>
        <v/>
      </c>
      <c r="NY527" s="1">
        <f>LH527</f>
        <v/>
      </c>
      <c r="NZ527" s="79">
        <f>(NW527*((NY527-1)*0.98))-((1-NW527)*1)</f>
        <v/>
      </c>
      <c r="OA527" s="34">
        <f>IF(LR527&lt;0.9,0,IF(AND(LR527&gt;1.1),0,1))</f>
        <v/>
      </c>
      <c r="OB527" s="34">
        <f>IF(LS527&lt;0.9,0,IF(AND(LS527&gt;1.1),0,1))</f>
        <v/>
      </c>
      <c r="OC527" s="32">
        <f>IF(NV527&gt;99,1,0)</f>
        <v/>
      </c>
      <c r="OD527" s="32">
        <f>IF(NZ527&gt;0.0799,1,0)</f>
        <v/>
      </c>
      <c r="OE527" s="32">
        <f>IF(NZ527&gt;OM527,1,0)</f>
        <v/>
      </c>
      <c r="OF527" s="32">
        <f>OC527+OD527+OE527+OA527+OB527</f>
        <v/>
      </c>
      <c r="OG527" s="1">
        <f>ND527+NF527+NH527+NJ527+NL527+NN527+NP527+NR527</f>
        <v/>
      </c>
      <c r="OH527" s="1">
        <f>NE527+NG527+NI527+NK527+NM527+NO527+NQ527+NS527</f>
        <v/>
      </c>
      <c r="OI527" s="1">
        <f>OG527+OH527</f>
        <v/>
      </c>
      <c r="OJ527" s="33">
        <f>OG527/(OG527+OH527)</f>
        <v/>
      </c>
      <c r="OK527" s="3">
        <f>1/OJ527</f>
        <v/>
      </c>
      <c r="OL527" s="1">
        <f>LI527</f>
        <v/>
      </c>
      <c r="OM527" s="79">
        <f>(OJ527*((OL527-1)*0.98))-((1-OJ527)*1)</f>
        <v/>
      </c>
      <c r="ON527" s="34">
        <f>IF(LR527&lt;0.9,0,IF(AND(LR527&gt;1.1),0,1))</f>
        <v/>
      </c>
      <c r="OO527" s="34">
        <f>IF(LS527&lt;0.9,0,IF(AND(LS527&gt;1.1),0,1))</f>
        <v/>
      </c>
      <c r="OP527" s="32">
        <f>IF(OI527&gt;99,1,0)</f>
        <v/>
      </c>
      <c r="OQ527" s="32">
        <f>IF(OM527&gt;0.0799,1,0)</f>
        <v/>
      </c>
      <c r="OR527" s="32">
        <f>IF(OM527&gt;OZ527,1,0)</f>
        <v/>
      </c>
      <c r="OS527" s="32">
        <f>OP527+OQ527+OR527+ON527+OO527</f>
        <v/>
      </c>
      <c r="OT527">
        <f>IF(OF527=5,"BackHome0-0",IF(AND(OS527=5),"BackAway0-0",""))</f>
        <v/>
      </c>
      <c r="OU527">
        <f>IF(OF527=5,KN527,IF(AND(OS527=5),KO527,""))</f>
        <v/>
      </c>
      <c r="OV527">
        <f>IF(OF527=5,"Match Odds",IF(AND(OS527=5),"Match Odds",""))</f>
        <v/>
      </c>
      <c r="OW527">
        <f>IF(OF527=5,KP527,IF(AND(OS527=5),KP527,""))</f>
        <v/>
      </c>
      <c r="OX527">
        <f>IF(OF527=5,"MATCH_ODDS",IF(AND(OS527=5),"MATCH_ODDS",""))</f>
        <v/>
      </c>
      <c r="OY527">
        <f>IF(OF527=5,"BACK",IF(AND(OS527=5),"BACK",""))</f>
        <v/>
      </c>
    </row>
    <row r="528" ht="16.5" customHeight="1" thickBot="1" thickTop="1">
      <c r="A528" s="2" t="n"/>
      <c r="KN528" s="1">
        <f>IF(INDEX(#REF!,MATCH('HT 0-0'!D528,#REF!,0))=INDEX(#REF!,MATCH('HT 0-0'!D528,#REF!,0)),INDEX(#REF!,MATCH('HT 0-0'!D528,#REF!,0)),"ERROR")</f>
        <v/>
      </c>
      <c r="KO528" s="1">
        <f>IF(INDEX(#REF!,MATCH('HT 0-0'!E528,#REF!,0))=INDEX(#REF!,MATCH('HT 0-0'!E528,#REF!,0)),INDEX(#REF!,MATCH('HT 0-0'!E528,#REF!,0)),"ERROR")</f>
        <v/>
      </c>
      <c r="KP528" s="1">
        <f>KN528&amp;" v "&amp;KO528</f>
        <v/>
      </c>
      <c r="KQ528">
        <f>B528&amp;"_"&amp;C528</f>
        <v/>
      </c>
      <c r="KR528" s="1">
        <f>IF((HW528/KK528)&lt;0.335,"G",IF((HW528/KK528)&gt;0.67,"R","A"))</f>
        <v/>
      </c>
      <c r="KS528" s="1">
        <f>IF((HX528/KK528)&lt;0.335,"G",IF((HX528/KK528)&gt;0.67,"R","A"))</f>
        <v/>
      </c>
      <c r="KT528" s="1">
        <f>IF((IH528/KK528)&lt;0.335,"G",IF((IH528/KK528)&gt;0.67,"R","A"))</f>
        <v/>
      </c>
      <c r="KU528" s="1">
        <f>IF((II528/KK528)&lt;0.335,"G",IF((II528/KK528)&gt;0.67,"R","A"))</f>
        <v/>
      </c>
      <c r="KV528" s="1">
        <f>IF((HZ528/KK528)&lt;0.335,"G",IF((HZ528/KK528)&gt;0.67,"R","A"))</f>
        <v/>
      </c>
      <c r="KW528" s="1">
        <f>IF((HY528/KK528)&lt;0.335,"G",IF((HY528/KK528)&gt;0.67,"R","A"))</f>
        <v/>
      </c>
      <c r="KX528" s="1">
        <f>IF((IK528/KK528)&lt;0.335,"G",IF((IK528/KK528)&gt;0.67,"R","A"))</f>
        <v/>
      </c>
      <c r="KY528" s="1">
        <f>IF((IJ528/KK528)&lt;0.335,"G",IF((IJ528/KK528)&gt;0.67,"R","A"))</f>
        <v/>
      </c>
      <c r="KZ528" s="1">
        <f>IF((HQ528/KK528)&lt;0.335,"G",IF((HQ528/KK528)&gt;0.67,"R","A"))</f>
        <v/>
      </c>
      <c r="LA528" s="1">
        <f>IF((IB528/KK528)&lt;0.335,"G",IF((IB528/KK528)&gt;0.67,"R","A"))</f>
        <v/>
      </c>
      <c r="LB528">
        <f>IF(LQ528="0-0",INDEX(Scrape!#REF!,MATCH('HT 0-0'!KP528,Scrape!$B:$B,0)),"")</f>
        <v/>
      </c>
      <c r="LC528">
        <f>IF(LQ528="0-0",INDEX(Scrape!$A:$A,MATCH('HT 0-0'!KP528,Scrape!$B:$B,0)),"")</f>
        <v/>
      </c>
      <c r="LD528">
        <f>IF(LQ528="0-0",INDEX(Scrape!$B:$B,MATCH('HT 0-0'!KP528,Scrape!$B:$B,0)),"")</f>
        <v/>
      </c>
      <c r="LE528">
        <f>IF(LQ528="0-0",INDEX(Scrape!$C:$C,MATCH('HT 0-0'!KP528,Scrape!$B:$B,0)),"")</f>
        <v/>
      </c>
      <c r="LF528">
        <f>IF(LQ528="0-0",INDEX(Scrape!$D:$D,MATCH('HT 0-0'!KP528,Scrape!$B:$B,0)),"")</f>
        <v/>
      </c>
      <c r="LG528">
        <f>IF(LQ528="0-0",INDEX(Scrape!$E:$E,MATCH('HT 0-0'!KP528,Scrape!$B:$B,0)),"")</f>
        <v/>
      </c>
      <c r="LH528">
        <f>IF(LQ528="0-0",INDEX(Scrape!$F:$F,MATCH('HT 0-0'!KP528,Scrape!$B:$B,0)),"")</f>
        <v/>
      </c>
      <c r="LI528">
        <f>IF(LQ528="0-0",INDEX(Scrape!$G:$G,MATCH('HT 0-0'!KP528,Scrape!$B:$B,0)),"")</f>
        <v/>
      </c>
      <c r="LJ528">
        <f>IF(LQ528="0-0",INDEX(Scrape!$H:$H,MATCH('HT 0-0'!KP528,Scrape!$B:$B,0)),"")</f>
        <v/>
      </c>
      <c r="LK528">
        <f>IF(LQ528="0-0",INDEX(Scrape!$I:$I,MATCH('HT 0-0'!KP528,Scrape!$B:$B,0)),"")</f>
        <v/>
      </c>
      <c r="LL528">
        <f>IF(LQ528="0-0",INDEX(Scrape!$J:$J,MATCH('HT 0-0'!KP528,Scrape!$B:$B,0)),"")</f>
        <v/>
      </c>
      <c r="LM528">
        <f>IF(LQ528="0-0",INDEX(Scrape!$K:$K,MATCH('HT 0-0'!KP528,Scrape!$B:$B,0)),"")</f>
        <v/>
      </c>
      <c r="LN528">
        <f>IF(LQ528="0-0",INDEX(Scrape!$L:$L,MATCH('HT 0-0'!KP528,Scrape!$B:$B,0)),"")</f>
        <v/>
      </c>
      <c r="LO528">
        <f>IF(LQ528="0-0",INDEX(Scrape!$M:$M,MATCH('HT 0-0'!KP528,Scrape!$B:$B,0)),"")</f>
        <v/>
      </c>
      <c r="LP528">
        <f>IF(LQ528="0-0",INDEX(Scrape!$N:$N,MATCH('HT 0-0'!KP528,Scrape!$B:$B,0)),"")</f>
        <v/>
      </c>
      <c r="LQ528">
        <f>INDEX(Scrape!$O:$O,MATCH('HT 0-0'!KP528,Scrape!$B:$B,0))</f>
        <v/>
      </c>
      <c r="LR528">
        <f>(1/LJ528)+(1/LI528)+(1/LH528)</f>
        <v/>
      </c>
      <c r="LS528">
        <f>(1/LG528)+(1/LF528)+(1/LE528)</f>
        <v/>
      </c>
      <c r="LT528" s="8">
        <f>IF(INDEX(#REF!,MATCH(KQ528,#REF!,0))=INDEX(#REF!,MATCH(KQ528,#REF!,0)),INDEX(#REF!,MATCH(KQ528,#REF!,0)),"ERROR")</f>
        <v/>
      </c>
      <c r="LU528" s="4">
        <f>IF(KR528="G",2,IF(KR528="R",0.5,IF(KR528="A",1)))</f>
        <v/>
      </c>
      <c r="LV528" s="4">
        <f>IF(KS528="G",0.5,IF(KS528="R",2,IF(KS528="A",1)))</f>
        <v/>
      </c>
      <c r="LW528" s="4">
        <f>IF(KT528="G",2,IF(KT528="R",0.5,IF(KT528="A",1)))</f>
        <v/>
      </c>
      <c r="LX528" s="4">
        <f>IF(KU528="G",0.5,IF(KU528="R",2,IF(KU528="A",1)))</f>
        <v/>
      </c>
      <c r="LY528" s="7">
        <f>(LK528*(LU528+LX528)+(LL528*(LU528+LX528)))</f>
        <v/>
      </c>
      <c r="LZ528" s="7">
        <f>(LN528*(LV528+LW528)+(LO528*(LV528+LW528)))</f>
        <v/>
      </c>
      <c r="MA528" s="11">
        <f>LY528-LZ528</f>
        <v/>
      </c>
      <c r="MB528" s="5">
        <f>MA528+2</f>
        <v/>
      </c>
      <c r="MC528" s="6">
        <f>MA528-2</f>
        <v/>
      </c>
      <c r="MD528" s="4">
        <f>LE528</f>
        <v/>
      </c>
      <c r="ME528" s="9">
        <f>IF(MD528=0,1000,MD528+0.75)</f>
        <v/>
      </c>
      <c r="MF528" s="10">
        <f>IF(MD528=0,0,MD528-0.75)</f>
        <v/>
      </c>
      <c r="MG528" s="4">
        <f>((LM528*(LU528+LX528))-((LP528*(LV528+LW528))))</f>
        <v/>
      </c>
      <c r="MH528" s="9">
        <f>MG528*1.2</f>
        <v/>
      </c>
      <c r="MI528" s="10">
        <f>MG528*0.8</f>
        <v/>
      </c>
      <c r="MJ528">
        <f>IFERROR(OT528,"")</f>
        <v/>
      </c>
      <c r="MK528">
        <f>IFERROR(OU528,"")</f>
        <v/>
      </c>
      <c r="ML528">
        <f>IFERROR(OV528,"")</f>
        <v/>
      </c>
      <c r="MM528">
        <f>IFERROR(OW528,"")</f>
        <v/>
      </c>
      <c r="MN528">
        <f>IFERROR(OX528,"")</f>
        <v/>
      </c>
      <c r="MO528">
        <f>IFERROR(OY528,"")</f>
        <v/>
      </c>
      <c r="MP528" s="1">
        <f>COUNTIFS(#REF!,LT528,#REF!,1,#REF!,"&gt;="&amp;MC528,#REF!,"&lt;="&amp;MB528,#REF!,"&lt;="&amp;ME528,#REF!,"&gt;="&amp;MF528,#REF!,"="&amp;KV528,#REF!,"="&amp;KX528)</f>
        <v/>
      </c>
      <c r="MQ528" s="1">
        <f>COUNTIFS(#REF!,LT528,#REF!,0,#REF!,"&gt;="&amp;MC528,#REF!,"&lt;="&amp;MB528,#REF!,"&lt;="&amp;ME528,#REF!,"&gt;="&amp;MF528,#REF!,"="&amp;KV528,#REF!,"="&amp;KX528)</f>
        <v/>
      </c>
      <c r="MR528" s="1">
        <f>COUNTIFS(#REF!,LT528,#REF!,1,#REF!,"&gt;="&amp;MC528,#REF!,"&lt;="&amp;MB528,#REF!,"&lt;="&amp;ME528,#REF!,"&gt;="&amp;MF528,#REF!,"="&amp;KW528,#REF!,"="&amp;KY528)</f>
        <v/>
      </c>
      <c r="MS528" s="1">
        <f>COUNTIFS(#REF!,LT528,#REF!,0,#REF!,"&gt;="&amp;MC528,#REF!,"&lt;="&amp;MB528,#REF!,"&lt;="&amp;ME528,#REF!,"&gt;="&amp;MF528,#REF!,"="&amp;KW528,#REF!,"="&amp;KY528)</f>
        <v/>
      </c>
      <c r="MT528" s="1">
        <f>COUNTIFS(#REF!,LT528,#REF!,1,#REF!,"&gt;="&amp;MI528,#REF!,"&lt;="&amp;MH528,#REF!,"&lt;="&amp;ME528,#REF!,"&gt;="&amp;MF528)</f>
        <v/>
      </c>
      <c r="MU528" s="1">
        <f>COUNTIFS(#REF!,LT528,#REF!,0,#REF!,"&gt;="&amp;MI528,#REF!,"&lt;="&amp;MH528,#REF!,"&lt;="&amp;ME528,#REF!,"&gt;="&amp;MF528)</f>
        <v/>
      </c>
      <c r="MV528" s="1">
        <f>COUNTIFS(#REF!,LT528,#REF!,1,#REF!,"&gt;="&amp;MI528,#REF!,"&lt;="&amp;MH528,#REF!,"="&amp;KZ528,#REF!,"="&amp;LA528,#REF!,"&lt;="&amp;ME528,#REF!,"&gt;="&amp;MF528)</f>
        <v/>
      </c>
      <c r="MW528" s="1">
        <f>COUNTIFS(#REF!,LT528,#REF!,0,#REF!,"&gt;="&amp;MI528,#REF!,"&lt;="&amp;MH528,#REF!,"="&amp;KZ528,#REF!,"="&amp;LA528,#REF!,"&lt;="&amp;ME528,#REF!,"&gt;="&amp;MF528)</f>
        <v/>
      </c>
      <c r="MX528" s="1">
        <f>COUNTIFS(#REF!,LT528,#REF!,1,#REF!,"&gt;="&amp;MC528,#REF!,"&lt;="&amp;MB528,#REF!,"&lt;="&amp;ME528,#REF!,"&gt;="&amp;MF528)</f>
        <v/>
      </c>
      <c r="MY528" s="1">
        <f>COUNTIFS(#REF!,LT528,#REF!,0,#REF!,"&gt;="&amp;MC528,#REF!,"&lt;="&amp;MB528,#REF!,"&lt;="&amp;ME528,#REF!,"&gt;="&amp;MF528)</f>
        <v/>
      </c>
      <c r="MZ528" s="1">
        <f>COUNTIFS(#REF!,LT528,#REF!,1,#REF!,"&lt;="&amp;ME528,#REF!,"&gt;="&amp;MF528,#REF!,"="&amp;KV528,#REF!,"="&amp;KX528)</f>
        <v/>
      </c>
      <c r="NA528" s="1">
        <f>COUNTIFS(#REF!,LT528,#REF!,0,#REF!,"&lt;="&amp;ME528,#REF!,"&gt;="&amp;MF528,#REF!,"="&amp;KV528,#REF!,"="&amp;KX528)</f>
        <v/>
      </c>
      <c r="NB528" s="1">
        <f>COUNTIFS(#REF!,LT528,#REF!,1,#REF!,"&lt;="&amp;ME528,#REF!,"&gt;="&amp;MF528,#REF!,"="&amp;KW528,#REF!,"="&amp;KY528)</f>
        <v/>
      </c>
      <c r="NC528" s="1">
        <f>COUNTIFS(#REF!,LT528,#REF!,0,#REF!,"&lt;="&amp;ME528,#REF!,"&gt;="&amp;MF528,#REF!,"="&amp;KW528,#REF!,"="&amp;KY528)</f>
        <v/>
      </c>
      <c r="ND528" s="1">
        <f>COUNTIFS(#REF!,LT528,#REF!,1,#REF!,"&gt;="&amp;MC528,#REF!,"&lt;="&amp;MB528,#REF!,"&lt;="&amp;ME528,#REF!,"&gt;="&amp;MF528,#REF!,"="&amp;KV528,#REF!,"="&amp;KX528)</f>
        <v/>
      </c>
      <c r="NE528" s="1">
        <f>COUNTIFS(#REF!,LT528,#REF!,0,#REF!,"&gt;="&amp;MC528,#REF!,"&lt;="&amp;MB528,#REF!,"&lt;="&amp;ME528,#REF!,"&gt;="&amp;MF528,#REF!,"="&amp;KV528,#REF!,"="&amp;KX528)</f>
        <v/>
      </c>
      <c r="NF528" s="1">
        <f>COUNTIFS(#REF!,LT528,#REF!,1,#REF!,"&gt;="&amp;MC528,#REF!,"&lt;="&amp;MB528,#REF!,"&lt;="&amp;ME528,#REF!,"&gt;="&amp;MF528,#REF!,"="&amp;KW528,#REF!,"="&amp;KY528)</f>
        <v/>
      </c>
      <c r="NG528" s="1">
        <f>COUNTIFS(#REF!,LT528,#REF!,0,#REF!,"&gt;="&amp;MC528,#REF!,"&lt;="&amp;MB528,#REF!,"&lt;="&amp;ME528,#REF!,"&gt;="&amp;MF528,#REF!,"="&amp;KW528,#REF!,"="&amp;KY528)</f>
        <v/>
      </c>
      <c r="NH528" s="1">
        <f>COUNTIFS(#REF!,LT528,#REF!,1,#REF!,"&gt;="&amp;MC528,#REF!,"&lt;="&amp;MB528,#REF!,"&lt;="&amp;ME528,#REF!,"&gt;="&amp;MF528,#REF!,"="&amp;KZ528,#REF!,"="&amp;LA528)</f>
        <v/>
      </c>
      <c r="NI528" s="1">
        <f>COUNTIFS(#REF!,LT528,#REF!,0,#REF!,"&gt;="&amp;MC528,#REF!,"&lt;="&amp;MB528,#REF!,"&lt;="&amp;ME528,#REF!,"&gt;="&amp;MF528,#REF!,"="&amp;KZ528,#REF!,"="&amp;LA528)</f>
        <v/>
      </c>
      <c r="NJ528" s="1">
        <f>COUNTIFS(#REF!,LT528,#REF!,1,#REF!,"&gt;="&amp;MI528,#REF!,"&lt;="&amp;MH528,#REF!,"&lt;="&amp;ME528,#REF!,"&gt;="&amp;MF528)</f>
        <v/>
      </c>
      <c r="NK528" s="1">
        <f>COUNTIFS(#REF!,LT528,#REF!,0,#REF!,"&gt;="&amp;MI528,#REF!,"&lt;="&amp;MH528,#REF!,"&lt;="&amp;ME528,#REF!,"&gt;="&amp;MF528)</f>
        <v/>
      </c>
      <c r="NL528" s="1">
        <f>COUNTIFS(#REF!,LT528,#REF!,1,#REF!,"&gt;="&amp;MI528,#REF!,"&lt;="&amp;MH528,#REF!,"="&amp;KZ528,#REF!,"="&amp;LA528,#REF!,"&lt;="&amp;ME528,#REF!,"&gt;="&amp;MF528)</f>
        <v/>
      </c>
      <c r="NM528" s="1">
        <f>COUNTIFS(#REF!,LT528,#REF!,0,#REF!,"&gt;="&amp;MI528,#REF!,"&lt;="&amp;MH528,#REF!,"="&amp;KZ528,#REF!,"="&amp;LA528,#REF!,"&lt;="&amp;ME528,#REF!,"&gt;="&amp;MF528)</f>
        <v/>
      </c>
      <c r="NN528" s="1">
        <f>COUNTIFS(#REF!,LT528,#REF!,1,#REF!,"&gt;="&amp;MC528,#REF!,"&lt;="&amp;MB528,#REF!,"&lt;="&amp;ME528,#REF!,"&gt;="&amp;MF528)</f>
        <v/>
      </c>
      <c r="NO528" s="1">
        <f>COUNTIFS(#REF!,LT528,#REF!,0,#REF!,"&gt;="&amp;MC528,#REF!,"&lt;="&amp;MB528,#REF!,"&lt;="&amp;ME528,#REF!,"&gt;="&amp;MF528)</f>
        <v/>
      </c>
      <c r="NP528" s="1">
        <f>COUNTIFS(#REF!,LT528,#REF!,1,#REF!,"&lt;="&amp;ME528,#REF!,"&gt;="&amp;MF528,#REF!,"="&amp;KV528,#REF!,"="&amp;KX528)</f>
        <v/>
      </c>
      <c r="NQ528" s="1">
        <f>COUNTIFS(#REF!,LT528,#REF!,0,#REF!,"&lt;="&amp;ME528,#REF!,"&gt;="&amp;MF528,#REF!,"="&amp;KV528,#REF!,"="&amp;KX528)</f>
        <v/>
      </c>
      <c r="NR528" s="1">
        <f>COUNTIFS(#REF!,LT528,#REF!,1,#REF!,"&lt;="&amp;ME528,#REF!,"&gt;="&amp;MF528,#REF!,"="&amp;KW528,#REF!,"="&amp;KY528)</f>
        <v/>
      </c>
      <c r="NS528" s="1">
        <f>COUNTIFS(#REF!,LT528,#REF!,0,#REF!,"&lt;="&amp;ME528,#REF!,"&gt;="&amp;MF528,#REF!,"="&amp;KW528,#REF!,"="&amp;KY528)</f>
        <v/>
      </c>
      <c r="NT528" s="1">
        <f>MP528+MR528+MT528+MV528+MX528+MZ528+NB528</f>
        <v/>
      </c>
      <c r="NU528" s="1">
        <f>MQ528+MS528+MU528+MW528+MY528+NA528+NC528</f>
        <v/>
      </c>
      <c r="NV528" s="1">
        <f>NT528+NU528</f>
        <v/>
      </c>
      <c r="NW528" s="33">
        <f>NT528/(NT528+NU528)</f>
        <v/>
      </c>
      <c r="NX528" s="3">
        <f>1/NW528</f>
        <v/>
      </c>
      <c r="NY528" s="1">
        <f>LH528</f>
        <v/>
      </c>
      <c r="NZ528" s="79">
        <f>(NW528*((NY528-1)*0.98))-((1-NW528)*1)</f>
        <v/>
      </c>
      <c r="OA528" s="34">
        <f>IF(LR528&lt;0.9,0,IF(AND(LR528&gt;1.1),0,1))</f>
        <v/>
      </c>
      <c r="OB528" s="34">
        <f>IF(LS528&lt;0.9,0,IF(AND(LS528&gt;1.1),0,1))</f>
        <v/>
      </c>
      <c r="OC528" s="32">
        <f>IF(NV528&gt;99,1,0)</f>
        <v/>
      </c>
      <c r="OD528" s="32">
        <f>IF(NZ528&gt;0.0799,1,0)</f>
        <v/>
      </c>
      <c r="OE528" s="32">
        <f>IF(NZ528&gt;OM528,1,0)</f>
        <v/>
      </c>
      <c r="OF528" s="32">
        <f>OC528+OD528+OE528+OA528+OB528</f>
        <v/>
      </c>
      <c r="OG528" s="1">
        <f>ND528+NF528+NH528+NJ528+NL528+NN528+NP528+NR528</f>
        <v/>
      </c>
      <c r="OH528" s="1">
        <f>NE528+NG528+NI528+NK528+NM528+NO528+NQ528+NS528</f>
        <v/>
      </c>
      <c r="OI528" s="1">
        <f>OG528+OH528</f>
        <v/>
      </c>
      <c r="OJ528" s="33">
        <f>OG528/(OG528+OH528)</f>
        <v/>
      </c>
      <c r="OK528" s="3">
        <f>1/OJ528</f>
        <v/>
      </c>
      <c r="OL528" s="1">
        <f>LI528</f>
        <v/>
      </c>
      <c r="OM528" s="79">
        <f>(OJ528*((OL528-1)*0.98))-((1-OJ528)*1)</f>
        <v/>
      </c>
      <c r="ON528" s="34">
        <f>IF(LR528&lt;0.9,0,IF(AND(LR528&gt;1.1),0,1))</f>
        <v/>
      </c>
      <c r="OO528" s="34">
        <f>IF(LS528&lt;0.9,0,IF(AND(LS528&gt;1.1),0,1))</f>
        <v/>
      </c>
      <c r="OP528" s="32">
        <f>IF(OI528&gt;99,1,0)</f>
        <v/>
      </c>
      <c r="OQ528" s="32">
        <f>IF(OM528&gt;0.0799,1,0)</f>
        <v/>
      </c>
      <c r="OR528" s="32">
        <f>IF(OM528&gt;OZ528,1,0)</f>
        <v/>
      </c>
      <c r="OS528" s="32">
        <f>OP528+OQ528+OR528+ON528+OO528</f>
        <v/>
      </c>
      <c r="OT528">
        <f>IF(OF528=5,"BackHome0-0",IF(AND(OS528=5),"BackAway0-0",""))</f>
        <v/>
      </c>
      <c r="OU528">
        <f>IF(OF528=5,KN528,IF(AND(OS528=5),KO528,""))</f>
        <v/>
      </c>
      <c r="OV528">
        <f>IF(OF528=5,"Match Odds",IF(AND(OS528=5),"Match Odds",""))</f>
        <v/>
      </c>
      <c r="OW528">
        <f>IF(OF528=5,KP528,IF(AND(OS528=5),KP528,""))</f>
        <v/>
      </c>
      <c r="OX528">
        <f>IF(OF528=5,"MATCH_ODDS",IF(AND(OS528=5),"MATCH_ODDS",""))</f>
        <v/>
      </c>
      <c r="OY528">
        <f>IF(OF528=5,"BACK",IF(AND(OS528=5),"BACK",""))</f>
        <v/>
      </c>
    </row>
    <row r="529" ht="16.5" customHeight="1" thickBot="1" thickTop="1">
      <c r="A529" s="2" t="n"/>
      <c r="KN529" s="1">
        <f>IF(INDEX(#REF!,MATCH('HT 0-0'!D529,#REF!,0))=INDEX(#REF!,MATCH('HT 0-0'!D529,#REF!,0)),INDEX(#REF!,MATCH('HT 0-0'!D529,#REF!,0)),"ERROR")</f>
        <v/>
      </c>
      <c r="KO529" s="1">
        <f>IF(INDEX(#REF!,MATCH('HT 0-0'!E529,#REF!,0))=INDEX(#REF!,MATCH('HT 0-0'!E529,#REF!,0)),INDEX(#REF!,MATCH('HT 0-0'!E529,#REF!,0)),"ERROR")</f>
        <v/>
      </c>
      <c r="KP529" s="1">
        <f>KN529&amp;" v "&amp;KO529</f>
        <v/>
      </c>
      <c r="KQ529">
        <f>B529&amp;"_"&amp;C529</f>
        <v/>
      </c>
      <c r="KR529" s="1">
        <f>IF((HW529/KK529)&lt;0.335,"G",IF((HW529/KK529)&gt;0.67,"R","A"))</f>
        <v/>
      </c>
      <c r="KS529" s="1">
        <f>IF((HX529/KK529)&lt;0.335,"G",IF((HX529/KK529)&gt;0.67,"R","A"))</f>
        <v/>
      </c>
      <c r="KT529" s="1">
        <f>IF((IH529/KK529)&lt;0.335,"G",IF((IH529/KK529)&gt;0.67,"R","A"))</f>
        <v/>
      </c>
      <c r="KU529" s="1">
        <f>IF((II529/KK529)&lt;0.335,"G",IF((II529/KK529)&gt;0.67,"R","A"))</f>
        <v/>
      </c>
      <c r="KV529" s="1">
        <f>IF((HZ529/KK529)&lt;0.335,"G",IF((HZ529/KK529)&gt;0.67,"R","A"))</f>
        <v/>
      </c>
      <c r="KW529" s="1">
        <f>IF((HY529/KK529)&lt;0.335,"G",IF((HY529/KK529)&gt;0.67,"R","A"))</f>
        <v/>
      </c>
      <c r="KX529" s="1">
        <f>IF((IK529/KK529)&lt;0.335,"G",IF((IK529/KK529)&gt;0.67,"R","A"))</f>
        <v/>
      </c>
      <c r="KY529" s="1">
        <f>IF((IJ529/KK529)&lt;0.335,"G",IF((IJ529/KK529)&gt;0.67,"R","A"))</f>
        <v/>
      </c>
      <c r="KZ529" s="1">
        <f>IF((HQ529/KK529)&lt;0.335,"G",IF((HQ529/KK529)&gt;0.67,"R","A"))</f>
        <v/>
      </c>
      <c r="LA529" s="1">
        <f>IF((IB529/KK529)&lt;0.335,"G",IF((IB529/KK529)&gt;0.67,"R","A"))</f>
        <v/>
      </c>
      <c r="LB529">
        <f>IF(LQ529="0-0",INDEX(Scrape!#REF!,MATCH('HT 0-0'!KP529,Scrape!$B:$B,0)),"")</f>
        <v/>
      </c>
      <c r="LC529">
        <f>IF(LQ529="0-0",INDEX(Scrape!$A:$A,MATCH('HT 0-0'!KP529,Scrape!$B:$B,0)),"")</f>
        <v/>
      </c>
      <c r="LD529">
        <f>IF(LQ529="0-0",INDEX(Scrape!$B:$B,MATCH('HT 0-0'!KP529,Scrape!$B:$B,0)),"")</f>
        <v/>
      </c>
      <c r="LE529">
        <f>IF(LQ529="0-0",INDEX(Scrape!$C:$C,MATCH('HT 0-0'!KP529,Scrape!$B:$B,0)),"")</f>
        <v/>
      </c>
      <c r="LF529">
        <f>IF(LQ529="0-0",INDEX(Scrape!$D:$D,MATCH('HT 0-0'!KP529,Scrape!$B:$B,0)),"")</f>
        <v/>
      </c>
      <c r="LG529">
        <f>IF(LQ529="0-0",INDEX(Scrape!$E:$E,MATCH('HT 0-0'!KP529,Scrape!$B:$B,0)),"")</f>
        <v/>
      </c>
      <c r="LH529">
        <f>IF(LQ529="0-0",INDEX(Scrape!$F:$F,MATCH('HT 0-0'!KP529,Scrape!$B:$B,0)),"")</f>
        <v/>
      </c>
      <c r="LI529">
        <f>IF(LQ529="0-0",INDEX(Scrape!$G:$G,MATCH('HT 0-0'!KP529,Scrape!$B:$B,0)),"")</f>
        <v/>
      </c>
      <c r="LJ529">
        <f>IF(LQ529="0-0",INDEX(Scrape!$H:$H,MATCH('HT 0-0'!KP529,Scrape!$B:$B,0)),"")</f>
        <v/>
      </c>
      <c r="LK529">
        <f>IF(LQ529="0-0",INDEX(Scrape!$I:$I,MATCH('HT 0-0'!KP529,Scrape!$B:$B,0)),"")</f>
        <v/>
      </c>
      <c r="LL529">
        <f>IF(LQ529="0-0",INDEX(Scrape!$J:$J,MATCH('HT 0-0'!KP529,Scrape!$B:$B,0)),"")</f>
        <v/>
      </c>
      <c r="LM529">
        <f>IF(LQ529="0-0",INDEX(Scrape!$K:$K,MATCH('HT 0-0'!KP529,Scrape!$B:$B,0)),"")</f>
        <v/>
      </c>
      <c r="LN529">
        <f>IF(LQ529="0-0",INDEX(Scrape!$L:$L,MATCH('HT 0-0'!KP529,Scrape!$B:$B,0)),"")</f>
        <v/>
      </c>
      <c r="LO529">
        <f>IF(LQ529="0-0",INDEX(Scrape!$M:$M,MATCH('HT 0-0'!KP529,Scrape!$B:$B,0)),"")</f>
        <v/>
      </c>
      <c r="LP529">
        <f>IF(LQ529="0-0",INDEX(Scrape!$N:$N,MATCH('HT 0-0'!KP529,Scrape!$B:$B,0)),"")</f>
        <v/>
      </c>
      <c r="LQ529">
        <f>INDEX(Scrape!$O:$O,MATCH('HT 0-0'!KP529,Scrape!$B:$B,0))</f>
        <v/>
      </c>
      <c r="LR529">
        <f>(1/LJ529)+(1/LI529)+(1/LH529)</f>
        <v/>
      </c>
      <c r="LS529">
        <f>(1/LG529)+(1/LF529)+(1/LE529)</f>
        <v/>
      </c>
      <c r="LT529" s="8">
        <f>IF(INDEX(#REF!,MATCH(KQ529,#REF!,0))=INDEX(#REF!,MATCH(KQ529,#REF!,0)),INDEX(#REF!,MATCH(KQ529,#REF!,0)),"ERROR")</f>
        <v/>
      </c>
      <c r="LU529" s="4">
        <f>IF(KR529="G",2,IF(KR529="R",0.5,IF(KR529="A",1)))</f>
        <v/>
      </c>
      <c r="LV529" s="4">
        <f>IF(KS529="G",0.5,IF(KS529="R",2,IF(KS529="A",1)))</f>
        <v/>
      </c>
      <c r="LW529" s="4">
        <f>IF(KT529="G",2,IF(KT529="R",0.5,IF(KT529="A",1)))</f>
        <v/>
      </c>
      <c r="LX529" s="4">
        <f>IF(KU529="G",0.5,IF(KU529="R",2,IF(KU529="A",1)))</f>
        <v/>
      </c>
      <c r="LY529" s="7">
        <f>(LK529*(LU529+LX529)+(LL529*(LU529+LX529)))</f>
        <v/>
      </c>
      <c r="LZ529" s="7">
        <f>(LN529*(LV529+LW529)+(LO529*(LV529+LW529)))</f>
        <v/>
      </c>
      <c r="MA529" s="11">
        <f>LY529-LZ529</f>
        <v/>
      </c>
      <c r="MB529" s="5">
        <f>MA529+2</f>
        <v/>
      </c>
      <c r="MC529" s="6">
        <f>MA529-2</f>
        <v/>
      </c>
      <c r="MD529" s="4">
        <f>LE529</f>
        <v/>
      </c>
      <c r="ME529" s="9">
        <f>IF(MD529=0,1000,MD529+0.75)</f>
        <v/>
      </c>
      <c r="MF529" s="10">
        <f>IF(MD529=0,0,MD529-0.75)</f>
        <v/>
      </c>
      <c r="MG529" s="4">
        <f>((LM529*(LU529+LX529))-((LP529*(LV529+LW529))))</f>
        <v/>
      </c>
      <c r="MH529" s="9">
        <f>MG529*1.2</f>
        <v/>
      </c>
      <c r="MI529" s="10">
        <f>MG529*0.8</f>
        <v/>
      </c>
      <c r="MJ529">
        <f>IFERROR(OT529,"")</f>
        <v/>
      </c>
      <c r="MK529">
        <f>IFERROR(OU529,"")</f>
        <v/>
      </c>
      <c r="ML529">
        <f>IFERROR(OV529,"")</f>
        <v/>
      </c>
      <c r="MM529">
        <f>IFERROR(OW529,"")</f>
        <v/>
      </c>
      <c r="MN529">
        <f>IFERROR(OX529,"")</f>
        <v/>
      </c>
      <c r="MO529">
        <f>IFERROR(OY529,"")</f>
        <v/>
      </c>
      <c r="MP529" s="1">
        <f>COUNTIFS(#REF!,LT529,#REF!,1,#REF!,"&gt;="&amp;MC529,#REF!,"&lt;="&amp;MB529,#REF!,"&lt;="&amp;ME529,#REF!,"&gt;="&amp;MF529,#REF!,"="&amp;KV529,#REF!,"="&amp;KX529)</f>
        <v/>
      </c>
      <c r="MQ529" s="1">
        <f>COUNTIFS(#REF!,LT529,#REF!,0,#REF!,"&gt;="&amp;MC529,#REF!,"&lt;="&amp;MB529,#REF!,"&lt;="&amp;ME529,#REF!,"&gt;="&amp;MF529,#REF!,"="&amp;KV529,#REF!,"="&amp;KX529)</f>
        <v/>
      </c>
      <c r="MR529" s="1">
        <f>COUNTIFS(#REF!,LT529,#REF!,1,#REF!,"&gt;="&amp;MC529,#REF!,"&lt;="&amp;MB529,#REF!,"&lt;="&amp;ME529,#REF!,"&gt;="&amp;MF529,#REF!,"="&amp;KW529,#REF!,"="&amp;KY529)</f>
        <v/>
      </c>
      <c r="MS529" s="1">
        <f>COUNTIFS(#REF!,LT529,#REF!,0,#REF!,"&gt;="&amp;MC529,#REF!,"&lt;="&amp;MB529,#REF!,"&lt;="&amp;ME529,#REF!,"&gt;="&amp;MF529,#REF!,"="&amp;KW529,#REF!,"="&amp;KY529)</f>
        <v/>
      </c>
      <c r="MT529" s="1">
        <f>COUNTIFS(#REF!,LT529,#REF!,1,#REF!,"&gt;="&amp;MI529,#REF!,"&lt;="&amp;MH529,#REF!,"&lt;="&amp;ME529,#REF!,"&gt;="&amp;MF529)</f>
        <v/>
      </c>
      <c r="MU529" s="1">
        <f>COUNTIFS(#REF!,LT529,#REF!,0,#REF!,"&gt;="&amp;MI529,#REF!,"&lt;="&amp;MH529,#REF!,"&lt;="&amp;ME529,#REF!,"&gt;="&amp;MF529)</f>
        <v/>
      </c>
      <c r="MV529" s="1">
        <f>COUNTIFS(#REF!,LT529,#REF!,1,#REF!,"&gt;="&amp;MI529,#REF!,"&lt;="&amp;MH529,#REF!,"="&amp;KZ529,#REF!,"="&amp;LA529,#REF!,"&lt;="&amp;ME529,#REF!,"&gt;="&amp;MF529)</f>
        <v/>
      </c>
      <c r="MW529" s="1">
        <f>COUNTIFS(#REF!,LT529,#REF!,0,#REF!,"&gt;="&amp;MI529,#REF!,"&lt;="&amp;MH529,#REF!,"="&amp;KZ529,#REF!,"="&amp;LA529,#REF!,"&lt;="&amp;ME529,#REF!,"&gt;="&amp;MF529)</f>
        <v/>
      </c>
      <c r="MX529" s="1">
        <f>COUNTIFS(#REF!,LT529,#REF!,1,#REF!,"&gt;="&amp;MC529,#REF!,"&lt;="&amp;MB529,#REF!,"&lt;="&amp;ME529,#REF!,"&gt;="&amp;MF529)</f>
        <v/>
      </c>
      <c r="MY529" s="1">
        <f>COUNTIFS(#REF!,LT529,#REF!,0,#REF!,"&gt;="&amp;MC529,#REF!,"&lt;="&amp;MB529,#REF!,"&lt;="&amp;ME529,#REF!,"&gt;="&amp;MF529)</f>
        <v/>
      </c>
      <c r="MZ529" s="1">
        <f>COUNTIFS(#REF!,LT529,#REF!,1,#REF!,"&lt;="&amp;ME529,#REF!,"&gt;="&amp;MF529,#REF!,"="&amp;KV529,#REF!,"="&amp;KX529)</f>
        <v/>
      </c>
      <c r="NA529" s="1">
        <f>COUNTIFS(#REF!,LT529,#REF!,0,#REF!,"&lt;="&amp;ME529,#REF!,"&gt;="&amp;MF529,#REF!,"="&amp;KV529,#REF!,"="&amp;KX529)</f>
        <v/>
      </c>
      <c r="NB529" s="1">
        <f>COUNTIFS(#REF!,LT529,#REF!,1,#REF!,"&lt;="&amp;ME529,#REF!,"&gt;="&amp;MF529,#REF!,"="&amp;KW529,#REF!,"="&amp;KY529)</f>
        <v/>
      </c>
      <c r="NC529" s="1">
        <f>COUNTIFS(#REF!,LT529,#REF!,0,#REF!,"&lt;="&amp;ME529,#REF!,"&gt;="&amp;MF529,#REF!,"="&amp;KW529,#REF!,"="&amp;KY529)</f>
        <v/>
      </c>
      <c r="ND529" s="1">
        <f>COUNTIFS(#REF!,LT529,#REF!,1,#REF!,"&gt;="&amp;MC529,#REF!,"&lt;="&amp;MB529,#REF!,"&lt;="&amp;ME529,#REF!,"&gt;="&amp;MF529,#REF!,"="&amp;KV529,#REF!,"="&amp;KX529)</f>
        <v/>
      </c>
      <c r="NE529" s="1">
        <f>COUNTIFS(#REF!,LT529,#REF!,0,#REF!,"&gt;="&amp;MC529,#REF!,"&lt;="&amp;MB529,#REF!,"&lt;="&amp;ME529,#REF!,"&gt;="&amp;MF529,#REF!,"="&amp;KV529,#REF!,"="&amp;KX529)</f>
        <v/>
      </c>
      <c r="NF529" s="1">
        <f>COUNTIFS(#REF!,LT529,#REF!,1,#REF!,"&gt;="&amp;MC529,#REF!,"&lt;="&amp;MB529,#REF!,"&lt;="&amp;ME529,#REF!,"&gt;="&amp;MF529,#REF!,"="&amp;KW529,#REF!,"="&amp;KY529)</f>
        <v/>
      </c>
      <c r="NG529" s="1">
        <f>COUNTIFS(#REF!,LT529,#REF!,0,#REF!,"&gt;="&amp;MC529,#REF!,"&lt;="&amp;MB529,#REF!,"&lt;="&amp;ME529,#REF!,"&gt;="&amp;MF529,#REF!,"="&amp;KW529,#REF!,"="&amp;KY529)</f>
        <v/>
      </c>
      <c r="NH529" s="1">
        <f>COUNTIFS(#REF!,LT529,#REF!,1,#REF!,"&gt;="&amp;MC529,#REF!,"&lt;="&amp;MB529,#REF!,"&lt;="&amp;ME529,#REF!,"&gt;="&amp;MF529,#REF!,"="&amp;KZ529,#REF!,"="&amp;LA529)</f>
        <v/>
      </c>
      <c r="NI529" s="1">
        <f>COUNTIFS(#REF!,LT529,#REF!,0,#REF!,"&gt;="&amp;MC529,#REF!,"&lt;="&amp;MB529,#REF!,"&lt;="&amp;ME529,#REF!,"&gt;="&amp;MF529,#REF!,"="&amp;KZ529,#REF!,"="&amp;LA529)</f>
        <v/>
      </c>
      <c r="NJ529" s="1">
        <f>COUNTIFS(#REF!,LT529,#REF!,1,#REF!,"&gt;="&amp;MI529,#REF!,"&lt;="&amp;MH529,#REF!,"&lt;="&amp;ME529,#REF!,"&gt;="&amp;MF529)</f>
        <v/>
      </c>
      <c r="NK529" s="1">
        <f>COUNTIFS(#REF!,LT529,#REF!,0,#REF!,"&gt;="&amp;MI529,#REF!,"&lt;="&amp;MH529,#REF!,"&lt;="&amp;ME529,#REF!,"&gt;="&amp;MF529)</f>
        <v/>
      </c>
      <c r="NL529" s="1">
        <f>COUNTIFS(#REF!,LT529,#REF!,1,#REF!,"&gt;="&amp;MI529,#REF!,"&lt;="&amp;MH529,#REF!,"="&amp;KZ529,#REF!,"="&amp;LA529,#REF!,"&lt;="&amp;ME529,#REF!,"&gt;="&amp;MF529)</f>
        <v/>
      </c>
      <c r="NM529" s="1">
        <f>COUNTIFS(#REF!,LT529,#REF!,0,#REF!,"&gt;="&amp;MI529,#REF!,"&lt;="&amp;MH529,#REF!,"="&amp;KZ529,#REF!,"="&amp;LA529,#REF!,"&lt;="&amp;ME529,#REF!,"&gt;="&amp;MF529)</f>
        <v/>
      </c>
      <c r="NN529" s="1">
        <f>COUNTIFS(#REF!,LT529,#REF!,1,#REF!,"&gt;="&amp;MC529,#REF!,"&lt;="&amp;MB529,#REF!,"&lt;="&amp;ME529,#REF!,"&gt;="&amp;MF529)</f>
        <v/>
      </c>
      <c r="NO529" s="1">
        <f>COUNTIFS(#REF!,LT529,#REF!,0,#REF!,"&gt;="&amp;MC529,#REF!,"&lt;="&amp;MB529,#REF!,"&lt;="&amp;ME529,#REF!,"&gt;="&amp;MF529)</f>
        <v/>
      </c>
      <c r="NP529" s="1">
        <f>COUNTIFS(#REF!,LT529,#REF!,1,#REF!,"&lt;="&amp;ME529,#REF!,"&gt;="&amp;MF529,#REF!,"="&amp;KV529,#REF!,"="&amp;KX529)</f>
        <v/>
      </c>
      <c r="NQ529" s="1">
        <f>COUNTIFS(#REF!,LT529,#REF!,0,#REF!,"&lt;="&amp;ME529,#REF!,"&gt;="&amp;MF529,#REF!,"="&amp;KV529,#REF!,"="&amp;KX529)</f>
        <v/>
      </c>
      <c r="NR529" s="1">
        <f>COUNTIFS(#REF!,LT529,#REF!,1,#REF!,"&lt;="&amp;ME529,#REF!,"&gt;="&amp;MF529,#REF!,"="&amp;KW529,#REF!,"="&amp;KY529)</f>
        <v/>
      </c>
      <c r="NS529" s="1">
        <f>COUNTIFS(#REF!,LT529,#REF!,0,#REF!,"&lt;="&amp;ME529,#REF!,"&gt;="&amp;MF529,#REF!,"="&amp;KW529,#REF!,"="&amp;KY529)</f>
        <v/>
      </c>
      <c r="NT529" s="1">
        <f>MP529+MR529+MT529+MV529+MX529+MZ529+NB529</f>
        <v/>
      </c>
      <c r="NU529" s="1">
        <f>MQ529+MS529+MU529+MW529+MY529+NA529+NC529</f>
        <v/>
      </c>
      <c r="NV529" s="1">
        <f>NT529+NU529</f>
        <v/>
      </c>
      <c r="NW529" s="33">
        <f>NT529/(NT529+NU529)</f>
        <v/>
      </c>
      <c r="NX529" s="3">
        <f>1/NW529</f>
        <v/>
      </c>
      <c r="NY529" s="1">
        <f>LH529</f>
        <v/>
      </c>
      <c r="NZ529" s="79">
        <f>(NW529*((NY529-1)*0.98))-((1-NW529)*1)</f>
        <v/>
      </c>
      <c r="OA529" s="34">
        <f>IF(LR529&lt;0.9,0,IF(AND(LR529&gt;1.1),0,1))</f>
        <v/>
      </c>
      <c r="OB529" s="34">
        <f>IF(LS529&lt;0.9,0,IF(AND(LS529&gt;1.1),0,1))</f>
        <v/>
      </c>
      <c r="OC529" s="32">
        <f>IF(NV529&gt;99,1,0)</f>
        <v/>
      </c>
      <c r="OD529" s="32">
        <f>IF(NZ529&gt;0.0799,1,0)</f>
        <v/>
      </c>
      <c r="OE529" s="32">
        <f>IF(NZ529&gt;OM529,1,0)</f>
        <v/>
      </c>
      <c r="OF529" s="32">
        <f>OC529+OD529+OE529+OA529+OB529</f>
        <v/>
      </c>
      <c r="OG529" s="1">
        <f>ND529+NF529+NH529+NJ529+NL529+NN529+NP529+NR529</f>
        <v/>
      </c>
      <c r="OH529" s="1">
        <f>NE529+NG529+NI529+NK529+NM529+NO529+NQ529+NS529</f>
        <v/>
      </c>
      <c r="OI529" s="1">
        <f>OG529+OH529</f>
        <v/>
      </c>
      <c r="OJ529" s="33">
        <f>OG529/(OG529+OH529)</f>
        <v/>
      </c>
      <c r="OK529" s="3">
        <f>1/OJ529</f>
        <v/>
      </c>
      <c r="OL529" s="1">
        <f>LI529</f>
        <v/>
      </c>
      <c r="OM529" s="79">
        <f>(OJ529*((OL529-1)*0.98))-((1-OJ529)*1)</f>
        <v/>
      </c>
      <c r="ON529" s="34">
        <f>IF(LR529&lt;0.9,0,IF(AND(LR529&gt;1.1),0,1))</f>
        <v/>
      </c>
      <c r="OO529" s="34">
        <f>IF(LS529&lt;0.9,0,IF(AND(LS529&gt;1.1),0,1))</f>
        <v/>
      </c>
      <c r="OP529" s="32">
        <f>IF(OI529&gt;99,1,0)</f>
        <v/>
      </c>
      <c r="OQ529" s="32">
        <f>IF(OM529&gt;0.0799,1,0)</f>
        <v/>
      </c>
      <c r="OR529" s="32">
        <f>IF(OM529&gt;OZ529,1,0)</f>
        <v/>
      </c>
      <c r="OS529" s="32">
        <f>OP529+OQ529+OR529+ON529+OO529</f>
        <v/>
      </c>
      <c r="OT529">
        <f>IF(OF529=5,"BackHome0-0",IF(AND(OS529=5),"BackAway0-0",""))</f>
        <v/>
      </c>
      <c r="OU529">
        <f>IF(OF529=5,KN529,IF(AND(OS529=5),KO529,""))</f>
        <v/>
      </c>
      <c r="OV529">
        <f>IF(OF529=5,"Match Odds",IF(AND(OS529=5),"Match Odds",""))</f>
        <v/>
      </c>
      <c r="OW529">
        <f>IF(OF529=5,KP529,IF(AND(OS529=5),KP529,""))</f>
        <v/>
      </c>
      <c r="OX529">
        <f>IF(OF529=5,"MATCH_ODDS",IF(AND(OS529=5),"MATCH_ODDS",""))</f>
        <v/>
      </c>
      <c r="OY529">
        <f>IF(OF529=5,"BACK",IF(AND(OS529=5),"BACK",""))</f>
        <v/>
      </c>
    </row>
    <row r="530" ht="16.5" customHeight="1" thickBot="1" thickTop="1">
      <c r="A530" s="2" t="n"/>
      <c r="KN530" s="1">
        <f>IF(INDEX(#REF!,MATCH('HT 0-0'!D530,#REF!,0))=INDEX(#REF!,MATCH('HT 0-0'!D530,#REF!,0)),INDEX(#REF!,MATCH('HT 0-0'!D530,#REF!,0)),"ERROR")</f>
        <v/>
      </c>
      <c r="KO530" s="1">
        <f>IF(INDEX(#REF!,MATCH('HT 0-0'!E530,#REF!,0))=INDEX(#REF!,MATCH('HT 0-0'!E530,#REF!,0)),INDEX(#REF!,MATCH('HT 0-0'!E530,#REF!,0)),"ERROR")</f>
        <v/>
      </c>
      <c r="KP530" s="1">
        <f>KN530&amp;" v "&amp;KO530</f>
        <v/>
      </c>
      <c r="KQ530">
        <f>B530&amp;"_"&amp;C530</f>
        <v/>
      </c>
      <c r="KR530" s="1">
        <f>IF((HW530/KK530)&lt;0.335,"G",IF((HW530/KK530)&gt;0.67,"R","A"))</f>
        <v/>
      </c>
      <c r="KS530" s="1">
        <f>IF((HX530/KK530)&lt;0.335,"G",IF((HX530/KK530)&gt;0.67,"R","A"))</f>
        <v/>
      </c>
      <c r="KT530" s="1">
        <f>IF((IH530/KK530)&lt;0.335,"G",IF((IH530/KK530)&gt;0.67,"R","A"))</f>
        <v/>
      </c>
      <c r="KU530" s="1">
        <f>IF((II530/KK530)&lt;0.335,"G",IF((II530/KK530)&gt;0.67,"R","A"))</f>
        <v/>
      </c>
      <c r="KV530" s="1">
        <f>IF((HZ530/KK530)&lt;0.335,"G",IF((HZ530/KK530)&gt;0.67,"R","A"))</f>
        <v/>
      </c>
      <c r="KW530" s="1">
        <f>IF((HY530/KK530)&lt;0.335,"G",IF((HY530/KK530)&gt;0.67,"R","A"))</f>
        <v/>
      </c>
      <c r="KX530" s="1">
        <f>IF((IK530/KK530)&lt;0.335,"G",IF((IK530/KK530)&gt;0.67,"R","A"))</f>
        <v/>
      </c>
      <c r="KY530" s="1">
        <f>IF((IJ530/KK530)&lt;0.335,"G",IF((IJ530/KK530)&gt;0.67,"R","A"))</f>
        <v/>
      </c>
      <c r="KZ530" s="1">
        <f>IF((HQ530/KK530)&lt;0.335,"G",IF((HQ530/KK530)&gt;0.67,"R","A"))</f>
        <v/>
      </c>
      <c r="LA530" s="1">
        <f>IF((IB530/KK530)&lt;0.335,"G",IF((IB530/KK530)&gt;0.67,"R","A"))</f>
        <v/>
      </c>
      <c r="LB530">
        <f>IF(LQ530="0-0",INDEX(Scrape!#REF!,MATCH('HT 0-0'!KP530,Scrape!$B:$B,0)),"")</f>
        <v/>
      </c>
      <c r="LC530">
        <f>IF(LQ530="0-0",INDEX(Scrape!$A:$A,MATCH('HT 0-0'!KP530,Scrape!$B:$B,0)),"")</f>
        <v/>
      </c>
      <c r="LD530">
        <f>IF(LQ530="0-0",INDEX(Scrape!$B:$B,MATCH('HT 0-0'!KP530,Scrape!$B:$B,0)),"")</f>
        <v/>
      </c>
      <c r="LE530">
        <f>IF(LQ530="0-0",INDEX(Scrape!$C:$C,MATCH('HT 0-0'!KP530,Scrape!$B:$B,0)),"")</f>
        <v/>
      </c>
      <c r="LF530">
        <f>IF(LQ530="0-0",INDEX(Scrape!$D:$D,MATCH('HT 0-0'!KP530,Scrape!$B:$B,0)),"")</f>
        <v/>
      </c>
      <c r="LG530">
        <f>IF(LQ530="0-0",INDEX(Scrape!$E:$E,MATCH('HT 0-0'!KP530,Scrape!$B:$B,0)),"")</f>
        <v/>
      </c>
      <c r="LH530">
        <f>IF(LQ530="0-0",INDEX(Scrape!$F:$F,MATCH('HT 0-0'!KP530,Scrape!$B:$B,0)),"")</f>
        <v/>
      </c>
      <c r="LI530">
        <f>IF(LQ530="0-0",INDEX(Scrape!$G:$G,MATCH('HT 0-0'!KP530,Scrape!$B:$B,0)),"")</f>
        <v/>
      </c>
      <c r="LJ530">
        <f>IF(LQ530="0-0",INDEX(Scrape!$H:$H,MATCH('HT 0-0'!KP530,Scrape!$B:$B,0)),"")</f>
        <v/>
      </c>
      <c r="LK530">
        <f>IF(LQ530="0-0",INDEX(Scrape!$I:$I,MATCH('HT 0-0'!KP530,Scrape!$B:$B,0)),"")</f>
        <v/>
      </c>
      <c r="LL530">
        <f>IF(LQ530="0-0",INDEX(Scrape!$J:$J,MATCH('HT 0-0'!KP530,Scrape!$B:$B,0)),"")</f>
        <v/>
      </c>
      <c r="LM530">
        <f>IF(LQ530="0-0",INDEX(Scrape!$K:$K,MATCH('HT 0-0'!KP530,Scrape!$B:$B,0)),"")</f>
        <v/>
      </c>
      <c r="LN530">
        <f>IF(LQ530="0-0",INDEX(Scrape!$L:$L,MATCH('HT 0-0'!KP530,Scrape!$B:$B,0)),"")</f>
        <v/>
      </c>
      <c r="LO530">
        <f>IF(LQ530="0-0",INDEX(Scrape!$M:$M,MATCH('HT 0-0'!KP530,Scrape!$B:$B,0)),"")</f>
        <v/>
      </c>
      <c r="LP530">
        <f>IF(LQ530="0-0",INDEX(Scrape!$N:$N,MATCH('HT 0-0'!KP530,Scrape!$B:$B,0)),"")</f>
        <v/>
      </c>
      <c r="LQ530">
        <f>INDEX(Scrape!$O:$O,MATCH('HT 0-0'!KP530,Scrape!$B:$B,0))</f>
        <v/>
      </c>
      <c r="LR530">
        <f>(1/LJ530)+(1/LI530)+(1/LH530)</f>
        <v/>
      </c>
      <c r="LS530">
        <f>(1/LG530)+(1/LF530)+(1/LE530)</f>
        <v/>
      </c>
      <c r="LT530" s="8">
        <f>IF(INDEX(#REF!,MATCH(KQ530,#REF!,0))=INDEX(#REF!,MATCH(KQ530,#REF!,0)),INDEX(#REF!,MATCH(KQ530,#REF!,0)),"ERROR")</f>
        <v/>
      </c>
      <c r="LU530" s="4">
        <f>IF(KR530="G",2,IF(KR530="R",0.5,IF(KR530="A",1)))</f>
        <v/>
      </c>
      <c r="LV530" s="4">
        <f>IF(KS530="G",0.5,IF(KS530="R",2,IF(KS530="A",1)))</f>
        <v/>
      </c>
      <c r="LW530" s="4">
        <f>IF(KT530="G",2,IF(KT530="R",0.5,IF(KT530="A",1)))</f>
        <v/>
      </c>
      <c r="LX530" s="4">
        <f>IF(KU530="G",0.5,IF(KU530="R",2,IF(KU530="A",1)))</f>
        <v/>
      </c>
      <c r="LY530" s="7">
        <f>(LK530*(LU530+LX530)+(LL530*(LU530+LX530)))</f>
        <v/>
      </c>
      <c r="LZ530" s="7">
        <f>(LN530*(LV530+LW530)+(LO530*(LV530+LW530)))</f>
        <v/>
      </c>
      <c r="MA530" s="11">
        <f>LY530-LZ530</f>
        <v/>
      </c>
      <c r="MB530" s="5">
        <f>MA530+2</f>
        <v/>
      </c>
      <c r="MC530" s="6">
        <f>MA530-2</f>
        <v/>
      </c>
      <c r="MD530" s="4">
        <f>LE530</f>
        <v/>
      </c>
      <c r="ME530" s="9">
        <f>IF(MD530=0,1000,MD530+0.75)</f>
        <v/>
      </c>
      <c r="MF530" s="10">
        <f>IF(MD530=0,0,MD530-0.75)</f>
        <v/>
      </c>
      <c r="MG530" s="4">
        <f>((LM530*(LU530+LX530))-((LP530*(LV530+LW530))))</f>
        <v/>
      </c>
      <c r="MH530" s="9">
        <f>MG530*1.2</f>
        <v/>
      </c>
      <c r="MI530" s="10">
        <f>MG530*0.8</f>
        <v/>
      </c>
      <c r="MJ530">
        <f>IFERROR(OT530,"")</f>
        <v/>
      </c>
      <c r="MK530">
        <f>IFERROR(OU530,"")</f>
        <v/>
      </c>
      <c r="ML530">
        <f>IFERROR(OV530,"")</f>
        <v/>
      </c>
      <c r="MM530">
        <f>IFERROR(OW530,"")</f>
        <v/>
      </c>
      <c r="MN530">
        <f>IFERROR(OX530,"")</f>
        <v/>
      </c>
      <c r="MO530">
        <f>IFERROR(OY530,"")</f>
        <v/>
      </c>
      <c r="MP530" s="1">
        <f>COUNTIFS(#REF!,LT530,#REF!,1,#REF!,"&gt;="&amp;MC530,#REF!,"&lt;="&amp;MB530,#REF!,"&lt;="&amp;ME530,#REF!,"&gt;="&amp;MF530,#REF!,"="&amp;KV530,#REF!,"="&amp;KX530)</f>
        <v/>
      </c>
      <c r="MQ530" s="1">
        <f>COUNTIFS(#REF!,LT530,#REF!,0,#REF!,"&gt;="&amp;MC530,#REF!,"&lt;="&amp;MB530,#REF!,"&lt;="&amp;ME530,#REF!,"&gt;="&amp;MF530,#REF!,"="&amp;KV530,#REF!,"="&amp;KX530)</f>
        <v/>
      </c>
      <c r="MR530" s="1">
        <f>COUNTIFS(#REF!,LT530,#REF!,1,#REF!,"&gt;="&amp;MC530,#REF!,"&lt;="&amp;MB530,#REF!,"&lt;="&amp;ME530,#REF!,"&gt;="&amp;MF530,#REF!,"="&amp;KW530,#REF!,"="&amp;KY530)</f>
        <v/>
      </c>
      <c r="MS530" s="1">
        <f>COUNTIFS(#REF!,LT530,#REF!,0,#REF!,"&gt;="&amp;MC530,#REF!,"&lt;="&amp;MB530,#REF!,"&lt;="&amp;ME530,#REF!,"&gt;="&amp;MF530,#REF!,"="&amp;KW530,#REF!,"="&amp;KY530)</f>
        <v/>
      </c>
      <c r="MT530" s="1">
        <f>COUNTIFS(#REF!,LT530,#REF!,1,#REF!,"&gt;="&amp;MI530,#REF!,"&lt;="&amp;MH530,#REF!,"&lt;="&amp;ME530,#REF!,"&gt;="&amp;MF530)</f>
        <v/>
      </c>
      <c r="MU530" s="1">
        <f>COUNTIFS(#REF!,LT530,#REF!,0,#REF!,"&gt;="&amp;MI530,#REF!,"&lt;="&amp;MH530,#REF!,"&lt;="&amp;ME530,#REF!,"&gt;="&amp;MF530)</f>
        <v/>
      </c>
      <c r="MV530" s="1">
        <f>COUNTIFS(#REF!,LT530,#REF!,1,#REF!,"&gt;="&amp;MI530,#REF!,"&lt;="&amp;MH530,#REF!,"="&amp;KZ530,#REF!,"="&amp;LA530,#REF!,"&lt;="&amp;ME530,#REF!,"&gt;="&amp;MF530)</f>
        <v/>
      </c>
      <c r="MW530" s="1">
        <f>COUNTIFS(#REF!,LT530,#REF!,0,#REF!,"&gt;="&amp;MI530,#REF!,"&lt;="&amp;MH530,#REF!,"="&amp;KZ530,#REF!,"="&amp;LA530,#REF!,"&lt;="&amp;ME530,#REF!,"&gt;="&amp;MF530)</f>
        <v/>
      </c>
      <c r="MX530" s="1">
        <f>COUNTIFS(#REF!,LT530,#REF!,1,#REF!,"&gt;="&amp;MC530,#REF!,"&lt;="&amp;MB530,#REF!,"&lt;="&amp;ME530,#REF!,"&gt;="&amp;MF530)</f>
        <v/>
      </c>
      <c r="MY530" s="1">
        <f>COUNTIFS(#REF!,LT530,#REF!,0,#REF!,"&gt;="&amp;MC530,#REF!,"&lt;="&amp;MB530,#REF!,"&lt;="&amp;ME530,#REF!,"&gt;="&amp;MF530)</f>
        <v/>
      </c>
      <c r="MZ530" s="1">
        <f>COUNTIFS(#REF!,LT530,#REF!,1,#REF!,"&lt;="&amp;ME530,#REF!,"&gt;="&amp;MF530,#REF!,"="&amp;KV530,#REF!,"="&amp;KX530)</f>
        <v/>
      </c>
      <c r="NA530" s="1">
        <f>COUNTIFS(#REF!,LT530,#REF!,0,#REF!,"&lt;="&amp;ME530,#REF!,"&gt;="&amp;MF530,#REF!,"="&amp;KV530,#REF!,"="&amp;KX530)</f>
        <v/>
      </c>
      <c r="NB530" s="1">
        <f>COUNTIFS(#REF!,LT530,#REF!,1,#REF!,"&lt;="&amp;ME530,#REF!,"&gt;="&amp;MF530,#REF!,"="&amp;KW530,#REF!,"="&amp;KY530)</f>
        <v/>
      </c>
      <c r="NC530" s="1">
        <f>COUNTIFS(#REF!,LT530,#REF!,0,#REF!,"&lt;="&amp;ME530,#REF!,"&gt;="&amp;MF530,#REF!,"="&amp;KW530,#REF!,"="&amp;KY530)</f>
        <v/>
      </c>
      <c r="ND530" s="1">
        <f>COUNTIFS(#REF!,LT530,#REF!,1,#REF!,"&gt;="&amp;MC530,#REF!,"&lt;="&amp;MB530,#REF!,"&lt;="&amp;ME530,#REF!,"&gt;="&amp;MF530,#REF!,"="&amp;KV530,#REF!,"="&amp;KX530)</f>
        <v/>
      </c>
      <c r="NE530" s="1">
        <f>COUNTIFS(#REF!,LT530,#REF!,0,#REF!,"&gt;="&amp;MC530,#REF!,"&lt;="&amp;MB530,#REF!,"&lt;="&amp;ME530,#REF!,"&gt;="&amp;MF530,#REF!,"="&amp;KV530,#REF!,"="&amp;KX530)</f>
        <v/>
      </c>
      <c r="NF530" s="1">
        <f>COUNTIFS(#REF!,LT530,#REF!,1,#REF!,"&gt;="&amp;MC530,#REF!,"&lt;="&amp;MB530,#REF!,"&lt;="&amp;ME530,#REF!,"&gt;="&amp;MF530,#REF!,"="&amp;KW530,#REF!,"="&amp;KY530)</f>
        <v/>
      </c>
      <c r="NG530" s="1">
        <f>COUNTIFS(#REF!,LT530,#REF!,0,#REF!,"&gt;="&amp;MC530,#REF!,"&lt;="&amp;MB530,#REF!,"&lt;="&amp;ME530,#REF!,"&gt;="&amp;MF530,#REF!,"="&amp;KW530,#REF!,"="&amp;KY530)</f>
        <v/>
      </c>
      <c r="NH530" s="1">
        <f>COUNTIFS(#REF!,LT530,#REF!,1,#REF!,"&gt;="&amp;MC530,#REF!,"&lt;="&amp;MB530,#REF!,"&lt;="&amp;ME530,#REF!,"&gt;="&amp;MF530,#REF!,"="&amp;KZ530,#REF!,"="&amp;LA530)</f>
        <v/>
      </c>
      <c r="NI530" s="1">
        <f>COUNTIFS(#REF!,LT530,#REF!,0,#REF!,"&gt;="&amp;MC530,#REF!,"&lt;="&amp;MB530,#REF!,"&lt;="&amp;ME530,#REF!,"&gt;="&amp;MF530,#REF!,"="&amp;KZ530,#REF!,"="&amp;LA530)</f>
        <v/>
      </c>
      <c r="NJ530" s="1">
        <f>COUNTIFS(#REF!,LT530,#REF!,1,#REF!,"&gt;="&amp;MI530,#REF!,"&lt;="&amp;MH530,#REF!,"&lt;="&amp;ME530,#REF!,"&gt;="&amp;MF530)</f>
        <v/>
      </c>
      <c r="NK530" s="1">
        <f>COUNTIFS(#REF!,LT530,#REF!,0,#REF!,"&gt;="&amp;MI530,#REF!,"&lt;="&amp;MH530,#REF!,"&lt;="&amp;ME530,#REF!,"&gt;="&amp;MF530)</f>
        <v/>
      </c>
      <c r="NL530" s="1">
        <f>COUNTIFS(#REF!,LT530,#REF!,1,#REF!,"&gt;="&amp;MI530,#REF!,"&lt;="&amp;MH530,#REF!,"="&amp;KZ530,#REF!,"="&amp;LA530,#REF!,"&lt;="&amp;ME530,#REF!,"&gt;="&amp;MF530)</f>
        <v/>
      </c>
      <c r="NM530" s="1">
        <f>COUNTIFS(#REF!,LT530,#REF!,0,#REF!,"&gt;="&amp;MI530,#REF!,"&lt;="&amp;MH530,#REF!,"="&amp;KZ530,#REF!,"="&amp;LA530,#REF!,"&lt;="&amp;ME530,#REF!,"&gt;="&amp;MF530)</f>
        <v/>
      </c>
      <c r="NN530" s="1">
        <f>COUNTIFS(#REF!,LT530,#REF!,1,#REF!,"&gt;="&amp;MC530,#REF!,"&lt;="&amp;MB530,#REF!,"&lt;="&amp;ME530,#REF!,"&gt;="&amp;MF530)</f>
        <v/>
      </c>
      <c r="NO530" s="1">
        <f>COUNTIFS(#REF!,LT530,#REF!,0,#REF!,"&gt;="&amp;MC530,#REF!,"&lt;="&amp;MB530,#REF!,"&lt;="&amp;ME530,#REF!,"&gt;="&amp;MF530)</f>
        <v/>
      </c>
      <c r="NP530" s="1">
        <f>COUNTIFS(#REF!,LT530,#REF!,1,#REF!,"&lt;="&amp;ME530,#REF!,"&gt;="&amp;MF530,#REF!,"="&amp;KV530,#REF!,"="&amp;KX530)</f>
        <v/>
      </c>
      <c r="NQ530" s="1">
        <f>COUNTIFS(#REF!,LT530,#REF!,0,#REF!,"&lt;="&amp;ME530,#REF!,"&gt;="&amp;MF530,#REF!,"="&amp;KV530,#REF!,"="&amp;KX530)</f>
        <v/>
      </c>
      <c r="NR530" s="1">
        <f>COUNTIFS(#REF!,LT530,#REF!,1,#REF!,"&lt;="&amp;ME530,#REF!,"&gt;="&amp;MF530,#REF!,"="&amp;KW530,#REF!,"="&amp;KY530)</f>
        <v/>
      </c>
      <c r="NS530" s="1">
        <f>COUNTIFS(#REF!,LT530,#REF!,0,#REF!,"&lt;="&amp;ME530,#REF!,"&gt;="&amp;MF530,#REF!,"="&amp;KW530,#REF!,"="&amp;KY530)</f>
        <v/>
      </c>
      <c r="NT530" s="1">
        <f>MP530+MR530+MT530+MV530+MX530+MZ530+NB530</f>
        <v/>
      </c>
      <c r="NU530" s="1">
        <f>MQ530+MS530+MU530+MW530+MY530+NA530+NC530</f>
        <v/>
      </c>
      <c r="NV530" s="1">
        <f>NT530+NU530</f>
        <v/>
      </c>
      <c r="NW530" s="33">
        <f>NT530/(NT530+NU530)</f>
        <v/>
      </c>
      <c r="NX530" s="3">
        <f>1/NW530</f>
        <v/>
      </c>
      <c r="NY530" s="1">
        <f>LH530</f>
        <v/>
      </c>
      <c r="NZ530" s="79">
        <f>(NW530*((NY530-1)*0.98))-((1-NW530)*1)</f>
        <v/>
      </c>
      <c r="OA530" s="34">
        <f>IF(LR530&lt;0.9,0,IF(AND(LR530&gt;1.1),0,1))</f>
        <v/>
      </c>
      <c r="OB530" s="34">
        <f>IF(LS530&lt;0.9,0,IF(AND(LS530&gt;1.1),0,1))</f>
        <v/>
      </c>
      <c r="OC530" s="32">
        <f>IF(NV530&gt;99,1,0)</f>
        <v/>
      </c>
      <c r="OD530" s="32">
        <f>IF(NZ530&gt;0.0799,1,0)</f>
        <v/>
      </c>
      <c r="OE530" s="32">
        <f>IF(NZ530&gt;OM530,1,0)</f>
        <v/>
      </c>
      <c r="OF530" s="32">
        <f>OC530+OD530+OE530+OA530+OB530</f>
        <v/>
      </c>
      <c r="OG530" s="1">
        <f>ND530+NF530+NH530+NJ530+NL530+NN530+NP530+NR530</f>
        <v/>
      </c>
      <c r="OH530" s="1">
        <f>NE530+NG530+NI530+NK530+NM530+NO530+NQ530+NS530</f>
        <v/>
      </c>
      <c r="OI530" s="1">
        <f>OG530+OH530</f>
        <v/>
      </c>
      <c r="OJ530" s="33">
        <f>OG530/(OG530+OH530)</f>
        <v/>
      </c>
      <c r="OK530" s="3">
        <f>1/OJ530</f>
        <v/>
      </c>
      <c r="OL530" s="1">
        <f>LI530</f>
        <v/>
      </c>
      <c r="OM530" s="79">
        <f>(OJ530*((OL530-1)*0.98))-((1-OJ530)*1)</f>
        <v/>
      </c>
      <c r="ON530" s="34">
        <f>IF(LR530&lt;0.9,0,IF(AND(LR530&gt;1.1),0,1))</f>
        <v/>
      </c>
      <c r="OO530" s="34">
        <f>IF(LS530&lt;0.9,0,IF(AND(LS530&gt;1.1),0,1))</f>
        <v/>
      </c>
      <c r="OP530" s="32">
        <f>IF(OI530&gt;99,1,0)</f>
        <v/>
      </c>
      <c r="OQ530" s="32">
        <f>IF(OM530&gt;0.0799,1,0)</f>
        <v/>
      </c>
      <c r="OR530" s="32">
        <f>IF(OM530&gt;OZ530,1,0)</f>
        <v/>
      </c>
      <c r="OS530" s="32">
        <f>OP530+OQ530+OR530+ON530+OO530</f>
        <v/>
      </c>
      <c r="OT530">
        <f>IF(OF530=5,"BackHome0-0",IF(AND(OS530=5),"BackAway0-0",""))</f>
        <v/>
      </c>
      <c r="OU530">
        <f>IF(OF530=5,KN530,IF(AND(OS530=5),KO530,""))</f>
        <v/>
      </c>
      <c r="OV530">
        <f>IF(OF530=5,"Match Odds",IF(AND(OS530=5),"Match Odds",""))</f>
        <v/>
      </c>
      <c r="OW530">
        <f>IF(OF530=5,KP530,IF(AND(OS530=5),KP530,""))</f>
        <v/>
      </c>
      <c r="OX530">
        <f>IF(OF530=5,"MATCH_ODDS",IF(AND(OS530=5),"MATCH_ODDS",""))</f>
        <v/>
      </c>
      <c r="OY530">
        <f>IF(OF530=5,"BACK",IF(AND(OS530=5),"BACK",""))</f>
        <v/>
      </c>
    </row>
    <row r="531" ht="16.5" customHeight="1" thickBot="1" thickTop="1">
      <c r="A531" s="2" t="n"/>
      <c r="KN531" s="1">
        <f>IF(INDEX(#REF!,MATCH('HT 0-0'!D531,#REF!,0))=INDEX(#REF!,MATCH('HT 0-0'!D531,#REF!,0)),INDEX(#REF!,MATCH('HT 0-0'!D531,#REF!,0)),"ERROR")</f>
        <v/>
      </c>
      <c r="KO531" s="1">
        <f>IF(INDEX(#REF!,MATCH('HT 0-0'!E531,#REF!,0))=INDEX(#REF!,MATCH('HT 0-0'!E531,#REF!,0)),INDEX(#REF!,MATCH('HT 0-0'!E531,#REF!,0)),"ERROR")</f>
        <v/>
      </c>
      <c r="KP531" s="1">
        <f>KN531&amp;" v "&amp;KO531</f>
        <v/>
      </c>
      <c r="KQ531">
        <f>B531&amp;"_"&amp;C531</f>
        <v/>
      </c>
      <c r="KR531" s="1">
        <f>IF((HW531/KK531)&lt;0.335,"G",IF((HW531/KK531)&gt;0.67,"R","A"))</f>
        <v/>
      </c>
      <c r="KS531" s="1">
        <f>IF((HX531/KK531)&lt;0.335,"G",IF((HX531/KK531)&gt;0.67,"R","A"))</f>
        <v/>
      </c>
      <c r="KT531" s="1">
        <f>IF((IH531/KK531)&lt;0.335,"G",IF((IH531/KK531)&gt;0.67,"R","A"))</f>
        <v/>
      </c>
      <c r="KU531" s="1">
        <f>IF((II531/KK531)&lt;0.335,"G",IF((II531/KK531)&gt;0.67,"R","A"))</f>
        <v/>
      </c>
      <c r="KV531" s="1">
        <f>IF((HZ531/KK531)&lt;0.335,"G",IF((HZ531/KK531)&gt;0.67,"R","A"))</f>
        <v/>
      </c>
      <c r="KW531" s="1">
        <f>IF((HY531/KK531)&lt;0.335,"G",IF((HY531/KK531)&gt;0.67,"R","A"))</f>
        <v/>
      </c>
      <c r="KX531" s="1">
        <f>IF((IK531/KK531)&lt;0.335,"G",IF((IK531/KK531)&gt;0.67,"R","A"))</f>
        <v/>
      </c>
      <c r="KY531" s="1">
        <f>IF((IJ531/KK531)&lt;0.335,"G",IF((IJ531/KK531)&gt;0.67,"R","A"))</f>
        <v/>
      </c>
      <c r="KZ531" s="1">
        <f>IF((HQ531/KK531)&lt;0.335,"G",IF((HQ531/KK531)&gt;0.67,"R","A"))</f>
        <v/>
      </c>
      <c r="LA531" s="1">
        <f>IF((IB531/KK531)&lt;0.335,"G",IF((IB531/KK531)&gt;0.67,"R","A"))</f>
        <v/>
      </c>
      <c r="LB531">
        <f>IF(LQ531="0-0",INDEX(Scrape!#REF!,MATCH('HT 0-0'!KP531,Scrape!$B:$B,0)),"")</f>
        <v/>
      </c>
      <c r="LC531">
        <f>IF(LQ531="0-0",INDEX(Scrape!$A:$A,MATCH('HT 0-0'!KP531,Scrape!$B:$B,0)),"")</f>
        <v/>
      </c>
      <c r="LD531">
        <f>IF(LQ531="0-0",INDEX(Scrape!$B:$B,MATCH('HT 0-0'!KP531,Scrape!$B:$B,0)),"")</f>
        <v/>
      </c>
      <c r="LE531">
        <f>IF(LQ531="0-0",INDEX(Scrape!$C:$C,MATCH('HT 0-0'!KP531,Scrape!$B:$B,0)),"")</f>
        <v/>
      </c>
      <c r="LF531">
        <f>IF(LQ531="0-0",INDEX(Scrape!$D:$D,MATCH('HT 0-0'!KP531,Scrape!$B:$B,0)),"")</f>
        <v/>
      </c>
      <c r="LG531">
        <f>IF(LQ531="0-0",INDEX(Scrape!$E:$E,MATCH('HT 0-0'!KP531,Scrape!$B:$B,0)),"")</f>
        <v/>
      </c>
      <c r="LH531">
        <f>IF(LQ531="0-0",INDEX(Scrape!$F:$F,MATCH('HT 0-0'!KP531,Scrape!$B:$B,0)),"")</f>
        <v/>
      </c>
      <c r="LI531">
        <f>IF(LQ531="0-0",INDEX(Scrape!$G:$G,MATCH('HT 0-0'!KP531,Scrape!$B:$B,0)),"")</f>
        <v/>
      </c>
      <c r="LJ531">
        <f>IF(LQ531="0-0",INDEX(Scrape!$H:$H,MATCH('HT 0-0'!KP531,Scrape!$B:$B,0)),"")</f>
        <v/>
      </c>
      <c r="LK531">
        <f>IF(LQ531="0-0",INDEX(Scrape!$I:$I,MATCH('HT 0-0'!KP531,Scrape!$B:$B,0)),"")</f>
        <v/>
      </c>
      <c r="LL531">
        <f>IF(LQ531="0-0",INDEX(Scrape!$J:$J,MATCH('HT 0-0'!KP531,Scrape!$B:$B,0)),"")</f>
        <v/>
      </c>
      <c r="LM531">
        <f>IF(LQ531="0-0",INDEX(Scrape!$K:$K,MATCH('HT 0-0'!KP531,Scrape!$B:$B,0)),"")</f>
        <v/>
      </c>
      <c r="LN531">
        <f>IF(LQ531="0-0",INDEX(Scrape!$L:$L,MATCH('HT 0-0'!KP531,Scrape!$B:$B,0)),"")</f>
        <v/>
      </c>
      <c r="LO531">
        <f>IF(LQ531="0-0",INDEX(Scrape!$M:$M,MATCH('HT 0-0'!KP531,Scrape!$B:$B,0)),"")</f>
        <v/>
      </c>
      <c r="LP531">
        <f>IF(LQ531="0-0",INDEX(Scrape!$N:$N,MATCH('HT 0-0'!KP531,Scrape!$B:$B,0)),"")</f>
        <v/>
      </c>
      <c r="LQ531">
        <f>INDEX(Scrape!$O:$O,MATCH('HT 0-0'!KP531,Scrape!$B:$B,0))</f>
        <v/>
      </c>
      <c r="LR531">
        <f>(1/LJ531)+(1/LI531)+(1/LH531)</f>
        <v/>
      </c>
      <c r="LS531">
        <f>(1/LG531)+(1/LF531)+(1/LE531)</f>
        <v/>
      </c>
      <c r="LT531" s="8">
        <f>IF(INDEX(#REF!,MATCH(KQ531,#REF!,0))=INDEX(#REF!,MATCH(KQ531,#REF!,0)),INDEX(#REF!,MATCH(KQ531,#REF!,0)),"ERROR")</f>
        <v/>
      </c>
      <c r="LU531" s="4">
        <f>IF(KR531="G",2,IF(KR531="R",0.5,IF(KR531="A",1)))</f>
        <v/>
      </c>
      <c r="LV531" s="4">
        <f>IF(KS531="G",0.5,IF(KS531="R",2,IF(KS531="A",1)))</f>
        <v/>
      </c>
      <c r="LW531" s="4">
        <f>IF(KT531="G",2,IF(KT531="R",0.5,IF(KT531="A",1)))</f>
        <v/>
      </c>
      <c r="LX531" s="4">
        <f>IF(KU531="G",0.5,IF(KU531="R",2,IF(KU531="A",1)))</f>
        <v/>
      </c>
      <c r="LY531" s="7">
        <f>(LK531*(LU531+LX531)+(LL531*(LU531+LX531)))</f>
        <v/>
      </c>
      <c r="LZ531" s="7">
        <f>(LN531*(LV531+LW531)+(LO531*(LV531+LW531)))</f>
        <v/>
      </c>
      <c r="MA531" s="11">
        <f>LY531-LZ531</f>
        <v/>
      </c>
      <c r="MB531" s="5">
        <f>MA531+2</f>
        <v/>
      </c>
      <c r="MC531" s="6">
        <f>MA531-2</f>
        <v/>
      </c>
      <c r="MD531" s="4">
        <f>LE531</f>
        <v/>
      </c>
      <c r="ME531" s="9">
        <f>IF(MD531=0,1000,MD531+0.75)</f>
        <v/>
      </c>
      <c r="MF531" s="10">
        <f>IF(MD531=0,0,MD531-0.75)</f>
        <v/>
      </c>
      <c r="MG531" s="4">
        <f>((LM531*(LU531+LX531))-((LP531*(LV531+LW531))))</f>
        <v/>
      </c>
      <c r="MH531" s="9">
        <f>MG531*1.2</f>
        <v/>
      </c>
      <c r="MI531" s="10">
        <f>MG531*0.8</f>
        <v/>
      </c>
      <c r="MJ531">
        <f>IFERROR(OT531,"")</f>
        <v/>
      </c>
      <c r="MK531">
        <f>IFERROR(OU531,"")</f>
        <v/>
      </c>
      <c r="ML531">
        <f>IFERROR(OV531,"")</f>
        <v/>
      </c>
      <c r="MM531">
        <f>IFERROR(OW531,"")</f>
        <v/>
      </c>
      <c r="MN531">
        <f>IFERROR(OX531,"")</f>
        <v/>
      </c>
      <c r="MO531">
        <f>IFERROR(OY531,"")</f>
        <v/>
      </c>
      <c r="MP531" s="1">
        <f>COUNTIFS(#REF!,LT531,#REF!,1,#REF!,"&gt;="&amp;MC531,#REF!,"&lt;="&amp;MB531,#REF!,"&lt;="&amp;ME531,#REF!,"&gt;="&amp;MF531,#REF!,"="&amp;KV531,#REF!,"="&amp;KX531)</f>
        <v/>
      </c>
      <c r="MQ531" s="1">
        <f>COUNTIFS(#REF!,LT531,#REF!,0,#REF!,"&gt;="&amp;MC531,#REF!,"&lt;="&amp;MB531,#REF!,"&lt;="&amp;ME531,#REF!,"&gt;="&amp;MF531,#REF!,"="&amp;KV531,#REF!,"="&amp;KX531)</f>
        <v/>
      </c>
      <c r="MR531" s="1">
        <f>COUNTIFS(#REF!,LT531,#REF!,1,#REF!,"&gt;="&amp;MC531,#REF!,"&lt;="&amp;MB531,#REF!,"&lt;="&amp;ME531,#REF!,"&gt;="&amp;MF531,#REF!,"="&amp;KW531,#REF!,"="&amp;KY531)</f>
        <v/>
      </c>
      <c r="MS531" s="1">
        <f>COUNTIFS(#REF!,LT531,#REF!,0,#REF!,"&gt;="&amp;MC531,#REF!,"&lt;="&amp;MB531,#REF!,"&lt;="&amp;ME531,#REF!,"&gt;="&amp;MF531,#REF!,"="&amp;KW531,#REF!,"="&amp;KY531)</f>
        <v/>
      </c>
      <c r="MT531" s="1">
        <f>COUNTIFS(#REF!,LT531,#REF!,1,#REF!,"&gt;="&amp;MI531,#REF!,"&lt;="&amp;MH531,#REF!,"&lt;="&amp;ME531,#REF!,"&gt;="&amp;MF531)</f>
        <v/>
      </c>
      <c r="MU531" s="1">
        <f>COUNTIFS(#REF!,LT531,#REF!,0,#REF!,"&gt;="&amp;MI531,#REF!,"&lt;="&amp;MH531,#REF!,"&lt;="&amp;ME531,#REF!,"&gt;="&amp;MF531)</f>
        <v/>
      </c>
      <c r="MV531" s="1">
        <f>COUNTIFS(#REF!,LT531,#REF!,1,#REF!,"&gt;="&amp;MI531,#REF!,"&lt;="&amp;MH531,#REF!,"="&amp;KZ531,#REF!,"="&amp;LA531,#REF!,"&lt;="&amp;ME531,#REF!,"&gt;="&amp;MF531)</f>
        <v/>
      </c>
      <c r="MW531" s="1">
        <f>COUNTIFS(#REF!,LT531,#REF!,0,#REF!,"&gt;="&amp;MI531,#REF!,"&lt;="&amp;MH531,#REF!,"="&amp;KZ531,#REF!,"="&amp;LA531,#REF!,"&lt;="&amp;ME531,#REF!,"&gt;="&amp;MF531)</f>
        <v/>
      </c>
      <c r="MX531" s="1">
        <f>COUNTIFS(#REF!,LT531,#REF!,1,#REF!,"&gt;="&amp;MC531,#REF!,"&lt;="&amp;MB531,#REF!,"&lt;="&amp;ME531,#REF!,"&gt;="&amp;MF531)</f>
        <v/>
      </c>
      <c r="MY531" s="1">
        <f>COUNTIFS(#REF!,LT531,#REF!,0,#REF!,"&gt;="&amp;MC531,#REF!,"&lt;="&amp;MB531,#REF!,"&lt;="&amp;ME531,#REF!,"&gt;="&amp;MF531)</f>
        <v/>
      </c>
      <c r="MZ531" s="1">
        <f>COUNTIFS(#REF!,LT531,#REF!,1,#REF!,"&lt;="&amp;ME531,#REF!,"&gt;="&amp;MF531,#REF!,"="&amp;KV531,#REF!,"="&amp;KX531)</f>
        <v/>
      </c>
      <c r="NA531" s="1">
        <f>COUNTIFS(#REF!,LT531,#REF!,0,#REF!,"&lt;="&amp;ME531,#REF!,"&gt;="&amp;MF531,#REF!,"="&amp;KV531,#REF!,"="&amp;KX531)</f>
        <v/>
      </c>
      <c r="NB531" s="1">
        <f>COUNTIFS(#REF!,LT531,#REF!,1,#REF!,"&lt;="&amp;ME531,#REF!,"&gt;="&amp;MF531,#REF!,"="&amp;KW531,#REF!,"="&amp;KY531)</f>
        <v/>
      </c>
      <c r="NC531" s="1">
        <f>COUNTIFS(#REF!,LT531,#REF!,0,#REF!,"&lt;="&amp;ME531,#REF!,"&gt;="&amp;MF531,#REF!,"="&amp;KW531,#REF!,"="&amp;KY531)</f>
        <v/>
      </c>
      <c r="ND531" s="1">
        <f>COUNTIFS(#REF!,LT531,#REF!,1,#REF!,"&gt;="&amp;MC531,#REF!,"&lt;="&amp;MB531,#REF!,"&lt;="&amp;ME531,#REF!,"&gt;="&amp;MF531,#REF!,"="&amp;KV531,#REF!,"="&amp;KX531)</f>
        <v/>
      </c>
      <c r="NE531" s="1">
        <f>COUNTIFS(#REF!,LT531,#REF!,0,#REF!,"&gt;="&amp;MC531,#REF!,"&lt;="&amp;MB531,#REF!,"&lt;="&amp;ME531,#REF!,"&gt;="&amp;MF531,#REF!,"="&amp;KV531,#REF!,"="&amp;KX531)</f>
        <v/>
      </c>
      <c r="NF531" s="1">
        <f>COUNTIFS(#REF!,LT531,#REF!,1,#REF!,"&gt;="&amp;MC531,#REF!,"&lt;="&amp;MB531,#REF!,"&lt;="&amp;ME531,#REF!,"&gt;="&amp;MF531,#REF!,"="&amp;KW531,#REF!,"="&amp;KY531)</f>
        <v/>
      </c>
      <c r="NG531" s="1">
        <f>COUNTIFS(#REF!,LT531,#REF!,0,#REF!,"&gt;="&amp;MC531,#REF!,"&lt;="&amp;MB531,#REF!,"&lt;="&amp;ME531,#REF!,"&gt;="&amp;MF531,#REF!,"="&amp;KW531,#REF!,"="&amp;KY531)</f>
        <v/>
      </c>
      <c r="NH531" s="1">
        <f>COUNTIFS(#REF!,LT531,#REF!,1,#REF!,"&gt;="&amp;MC531,#REF!,"&lt;="&amp;MB531,#REF!,"&lt;="&amp;ME531,#REF!,"&gt;="&amp;MF531,#REF!,"="&amp;KZ531,#REF!,"="&amp;LA531)</f>
        <v/>
      </c>
      <c r="NI531" s="1">
        <f>COUNTIFS(#REF!,LT531,#REF!,0,#REF!,"&gt;="&amp;MC531,#REF!,"&lt;="&amp;MB531,#REF!,"&lt;="&amp;ME531,#REF!,"&gt;="&amp;MF531,#REF!,"="&amp;KZ531,#REF!,"="&amp;LA531)</f>
        <v/>
      </c>
      <c r="NJ531" s="1">
        <f>COUNTIFS(#REF!,LT531,#REF!,1,#REF!,"&gt;="&amp;MI531,#REF!,"&lt;="&amp;MH531,#REF!,"&lt;="&amp;ME531,#REF!,"&gt;="&amp;MF531)</f>
        <v/>
      </c>
      <c r="NK531" s="1">
        <f>COUNTIFS(#REF!,LT531,#REF!,0,#REF!,"&gt;="&amp;MI531,#REF!,"&lt;="&amp;MH531,#REF!,"&lt;="&amp;ME531,#REF!,"&gt;="&amp;MF531)</f>
        <v/>
      </c>
      <c r="NL531" s="1">
        <f>COUNTIFS(#REF!,LT531,#REF!,1,#REF!,"&gt;="&amp;MI531,#REF!,"&lt;="&amp;MH531,#REF!,"="&amp;KZ531,#REF!,"="&amp;LA531,#REF!,"&lt;="&amp;ME531,#REF!,"&gt;="&amp;MF531)</f>
        <v/>
      </c>
      <c r="NM531" s="1">
        <f>COUNTIFS(#REF!,LT531,#REF!,0,#REF!,"&gt;="&amp;MI531,#REF!,"&lt;="&amp;MH531,#REF!,"="&amp;KZ531,#REF!,"="&amp;LA531,#REF!,"&lt;="&amp;ME531,#REF!,"&gt;="&amp;MF531)</f>
        <v/>
      </c>
      <c r="NN531" s="1">
        <f>COUNTIFS(#REF!,LT531,#REF!,1,#REF!,"&gt;="&amp;MC531,#REF!,"&lt;="&amp;MB531,#REF!,"&lt;="&amp;ME531,#REF!,"&gt;="&amp;MF531)</f>
        <v/>
      </c>
      <c r="NO531" s="1">
        <f>COUNTIFS(#REF!,LT531,#REF!,0,#REF!,"&gt;="&amp;MC531,#REF!,"&lt;="&amp;MB531,#REF!,"&lt;="&amp;ME531,#REF!,"&gt;="&amp;MF531)</f>
        <v/>
      </c>
      <c r="NP531" s="1">
        <f>COUNTIFS(#REF!,LT531,#REF!,1,#REF!,"&lt;="&amp;ME531,#REF!,"&gt;="&amp;MF531,#REF!,"="&amp;KV531,#REF!,"="&amp;KX531)</f>
        <v/>
      </c>
      <c r="NQ531" s="1">
        <f>COUNTIFS(#REF!,LT531,#REF!,0,#REF!,"&lt;="&amp;ME531,#REF!,"&gt;="&amp;MF531,#REF!,"="&amp;KV531,#REF!,"="&amp;KX531)</f>
        <v/>
      </c>
      <c r="NR531" s="1">
        <f>COUNTIFS(#REF!,LT531,#REF!,1,#REF!,"&lt;="&amp;ME531,#REF!,"&gt;="&amp;MF531,#REF!,"="&amp;KW531,#REF!,"="&amp;KY531)</f>
        <v/>
      </c>
      <c r="NS531" s="1">
        <f>COUNTIFS(#REF!,LT531,#REF!,0,#REF!,"&lt;="&amp;ME531,#REF!,"&gt;="&amp;MF531,#REF!,"="&amp;KW531,#REF!,"="&amp;KY531)</f>
        <v/>
      </c>
      <c r="NT531" s="1">
        <f>MP531+MR531+MT531+MV531+MX531+MZ531+NB531</f>
        <v/>
      </c>
      <c r="NU531" s="1">
        <f>MQ531+MS531+MU531+MW531+MY531+NA531+NC531</f>
        <v/>
      </c>
      <c r="NV531" s="1">
        <f>NT531+NU531</f>
        <v/>
      </c>
      <c r="NW531" s="33">
        <f>NT531/(NT531+NU531)</f>
        <v/>
      </c>
      <c r="NX531" s="3">
        <f>1/NW531</f>
        <v/>
      </c>
      <c r="NY531" s="1">
        <f>LH531</f>
        <v/>
      </c>
      <c r="NZ531" s="79">
        <f>(NW531*((NY531-1)*0.98))-((1-NW531)*1)</f>
        <v/>
      </c>
      <c r="OA531" s="34">
        <f>IF(LR531&lt;0.9,0,IF(AND(LR531&gt;1.1),0,1))</f>
        <v/>
      </c>
      <c r="OB531" s="34">
        <f>IF(LS531&lt;0.9,0,IF(AND(LS531&gt;1.1),0,1))</f>
        <v/>
      </c>
      <c r="OC531" s="32">
        <f>IF(NV531&gt;99,1,0)</f>
        <v/>
      </c>
      <c r="OD531" s="32">
        <f>IF(NZ531&gt;0.0799,1,0)</f>
        <v/>
      </c>
      <c r="OE531" s="32">
        <f>IF(NZ531&gt;OM531,1,0)</f>
        <v/>
      </c>
      <c r="OF531" s="32">
        <f>OC531+OD531+OE531+OA531+OB531</f>
        <v/>
      </c>
      <c r="OG531" s="1">
        <f>ND531+NF531+NH531+NJ531+NL531+NN531+NP531+NR531</f>
        <v/>
      </c>
      <c r="OH531" s="1">
        <f>NE531+NG531+NI531+NK531+NM531+NO531+NQ531+NS531</f>
        <v/>
      </c>
      <c r="OI531" s="1">
        <f>OG531+OH531</f>
        <v/>
      </c>
      <c r="OJ531" s="33">
        <f>OG531/(OG531+OH531)</f>
        <v/>
      </c>
      <c r="OK531" s="3">
        <f>1/OJ531</f>
        <v/>
      </c>
      <c r="OL531" s="1">
        <f>LI531</f>
        <v/>
      </c>
      <c r="OM531" s="79">
        <f>(OJ531*((OL531-1)*0.98))-((1-OJ531)*1)</f>
        <v/>
      </c>
      <c r="ON531" s="34">
        <f>IF(LR531&lt;0.9,0,IF(AND(LR531&gt;1.1),0,1))</f>
        <v/>
      </c>
      <c r="OO531" s="34">
        <f>IF(LS531&lt;0.9,0,IF(AND(LS531&gt;1.1),0,1))</f>
        <v/>
      </c>
      <c r="OP531" s="32">
        <f>IF(OI531&gt;99,1,0)</f>
        <v/>
      </c>
      <c r="OQ531" s="32">
        <f>IF(OM531&gt;0.0799,1,0)</f>
        <v/>
      </c>
      <c r="OR531" s="32">
        <f>IF(OM531&gt;OZ531,1,0)</f>
        <v/>
      </c>
      <c r="OS531" s="32">
        <f>OP531+OQ531+OR531+ON531+OO531</f>
        <v/>
      </c>
      <c r="OT531">
        <f>IF(OF531=5,"BackHome0-0",IF(AND(OS531=5),"BackAway0-0",""))</f>
        <v/>
      </c>
      <c r="OU531">
        <f>IF(OF531=5,KN531,IF(AND(OS531=5),KO531,""))</f>
        <v/>
      </c>
      <c r="OV531">
        <f>IF(OF531=5,"Match Odds",IF(AND(OS531=5),"Match Odds",""))</f>
        <v/>
      </c>
      <c r="OW531">
        <f>IF(OF531=5,KP531,IF(AND(OS531=5),KP531,""))</f>
        <v/>
      </c>
      <c r="OX531">
        <f>IF(OF531=5,"MATCH_ODDS",IF(AND(OS531=5),"MATCH_ODDS",""))</f>
        <v/>
      </c>
      <c r="OY531">
        <f>IF(OF531=5,"BACK",IF(AND(OS531=5),"BACK",""))</f>
        <v/>
      </c>
    </row>
    <row r="532" ht="16.5" customHeight="1" thickBot="1" thickTop="1">
      <c r="A532" s="2" t="n"/>
      <c r="KN532" s="1">
        <f>IF(INDEX(#REF!,MATCH('HT 0-0'!D532,#REF!,0))=INDEX(#REF!,MATCH('HT 0-0'!D532,#REF!,0)),INDEX(#REF!,MATCH('HT 0-0'!D532,#REF!,0)),"ERROR")</f>
        <v/>
      </c>
      <c r="KO532" s="1">
        <f>IF(INDEX(#REF!,MATCH('HT 0-0'!E532,#REF!,0))=INDEX(#REF!,MATCH('HT 0-0'!E532,#REF!,0)),INDEX(#REF!,MATCH('HT 0-0'!E532,#REF!,0)),"ERROR")</f>
        <v/>
      </c>
      <c r="KP532" s="1">
        <f>KN532&amp;" v "&amp;KO532</f>
        <v/>
      </c>
      <c r="KQ532">
        <f>B532&amp;"_"&amp;C532</f>
        <v/>
      </c>
      <c r="KR532" s="1">
        <f>IF((HW532/KK532)&lt;0.335,"G",IF((HW532/KK532)&gt;0.67,"R","A"))</f>
        <v/>
      </c>
      <c r="KS532" s="1">
        <f>IF((HX532/KK532)&lt;0.335,"G",IF((HX532/KK532)&gt;0.67,"R","A"))</f>
        <v/>
      </c>
      <c r="KT532" s="1">
        <f>IF((IH532/KK532)&lt;0.335,"G",IF((IH532/KK532)&gt;0.67,"R","A"))</f>
        <v/>
      </c>
      <c r="KU532" s="1">
        <f>IF((II532/KK532)&lt;0.335,"G",IF((II532/KK532)&gt;0.67,"R","A"))</f>
        <v/>
      </c>
      <c r="KV532" s="1">
        <f>IF((HZ532/KK532)&lt;0.335,"G",IF((HZ532/KK532)&gt;0.67,"R","A"))</f>
        <v/>
      </c>
      <c r="KW532" s="1">
        <f>IF((HY532/KK532)&lt;0.335,"G",IF((HY532/KK532)&gt;0.67,"R","A"))</f>
        <v/>
      </c>
      <c r="KX532" s="1">
        <f>IF((IK532/KK532)&lt;0.335,"G",IF((IK532/KK532)&gt;0.67,"R","A"))</f>
        <v/>
      </c>
      <c r="KY532" s="1">
        <f>IF((IJ532/KK532)&lt;0.335,"G",IF((IJ532/KK532)&gt;0.67,"R","A"))</f>
        <v/>
      </c>
      <c r="KZ532" s="1">
        <f>IF((HQ532/KK532)&lt;0.335,"G",IF((HQ532/KK532)&gt;0.67,"R","A"))</f>
        <v/>
      </c>
      <c r="LA532" s="1">
        <f>IF((IB532/KK532)&lt;0.335,"G",IF((IB532/KK532)&gt;0.67,"R","A"))</f>
        <v/>
      </c>
      <c r="LB532">
        <f>IF(LQ532="0-0",INDEX(Scrape!#REF!,MATCH('HT 0-0'!KP532,Scrape!$B:$B,0)),"")</f>
        <v/>
      </c>
      <c r="LC532">
        <f>IF(LQ532="0-0",INDEX(Scrape!$A:$A,MATCH('HT 0-0'!KP532,Scrape!$B:$B,0)),"")</f>
        <v/>
      </c>
      <c r="LD532">
        <f>IF(LQ532="0-0",INDEX(Scrape!$B:$B,MATCH('HT 0-0'!KP532,Scrape!$B:$B,0)),"")</f>
        <v/>
      </c>
      <c r="LE532">
        <f>IF(LQ532="0-0",INDEX(Scrape!$C:$C,MATCH('HT 0-0'!KP532,Scrape!$B:$B,0)),"")</f>
        <v/>
      </c>
      <c r="LF532">
        <f>IF(LQ532="0-0",INDEX(Scrape!$D:$D,MATCH('HT 0-0'!KP532,Scrape!$B:$B,0)),"")</f>
        <v/>
      </c>
      <c r="LG532">
        <f>IF(LQ532="0-0",INDEX(Scrape!$E:$E,MATCH('HT 0-0'!KP532,Scrape!$B:$B,0)),"")</f>
        <v/>
      </c>
      <c r="LH532">
        <f>IF(LQ532="0-0",INDEX(Scrape!$F:$F,MATCH('HT 0-0'!KP532,Scrape!$B:$B,0)),"")</f>
        <v/>
      </c>
      <c r="LI532">
        <f>IF(LQ532="0-0",INDEX(Scrape!$G:$G,MATCH('HT 0-0'!KP532,Scrape!$B:$B,0)),"")</f>
        <v/>
      </c>
      <c r="LJ532">
        <f>IF(LQ532="0-0",INDEX(Scrape!$H:$H,MATCH('HT 0-0'!KP532,Scrape!$B:$B,0)),"")</f>
        <v/>
      </c>
      <c r="LK532">
        <f>IF(LQ532="0-0",INDEX(Scrape!$I:$I,MATCH('HT 0-0'!KP532,Scrape!$B:$B,0)),"")</f>
        <v/>
      </c>
      <c r="LL532">
        <f>IF(LQ532="0-0",INDEX(Scrape!$J:$J,MATCH('HT 0-0'!KP532,Scrape!$B:$B,0)),"")</f>
        <v/>
      </c>
      <c r="LM532">
        <f>IF(LQ532="0-0",INDEX(Scrape!$K:$K,MATCH('HT 0-0'!KP532,Scrape!$B:$B,0)),"")</f>
        <v/>
      </c>
      <c r="LN532">
        <f>IF(LQ532="0-0",INDEX(Scrape!$L:$L,MATCH('HT 0-0'!KP532,Scrape!$B:$B,0)),"")</f>
        <v/>
      </c>
      <c r="LO532">
        <f>IF(LQ532="0-0",INDEX(Scrape!$M:$M,MATCH('HT 0-0'!KP532,Scrape!$B:$B,0)),"")</f>
        <v/>
      </c>
      <c r="LP532">
        <f>IF(LQ532="0-0",INDEX(Scrape!$N:$N,MATCH('HT 0-0'!KP532,Scrape!$B:$B,0)),"")</f>
        <v/>
      </c>
      <c r="LQ532">
        <f>INDEX(Scrape!$O:$O,MATCH('HT 0-0'!KP532,Scrape!$B:$B,0))</f>
        <v/>
      </c>
      <c r="LR532">
        <f>(1/LJ532)+(1/LI532)+(1/LH532)</f>
        <v/>
      </c>
      <c r="LS532">
        <f>(1/LG532)+(1/LF532)+(1/LE532)</f>
        <v/>
      </c>
      <c r="LT532" s="8">
        <f>IF(INDEX(#REF!,MATCH(KQ532,#REF!,0))=INDEX(#REF!,MATCH(KQ532,#REF!,0)),INDEX(#REF!,MATCH(KQ532,#REF!,0)),"ERROR")</f>
        <v/>
      </c>
      <c r="LU532" s="4">
        <f>IF(KR532="G",2,IF(KR532="R",0.5,IF(KR532="A",1)))</f>
        <v/>
      </c>
      <c r="LV532" s="4">
        <f>IF(KS532="G",0.5,IF(KS532="R",2,IF(KS532="A",1)))</f>
        <v/>
      </c>
      <c r="LW532" s="4">
        <f>IF(KT532="G",2,IF(KT532="R",0.5,IF(KT532="A",1)))</f>
        <v/>
      </c>
      <c r="LX532" s="4">
        <f>IF(KU532="G",0.5,IF(KU532="R",2,IF(KU532="A",1)))</f>
        <v/>
      </c>
      <c r="LY532" s="7">
        <f>(LK532*(LU532+LX532)+(LL532*(LU532+LX532)))</f>
        <v/>
      </c>
      <c r="LZ532" s="7">
        <f>(LN532*(LV532+LW532)+(LO532*(LV532+LW532)))</f>
        <v/>
      </c>
      <c r="MA532" s="11">
        <f>LY532-LZ532</f>
        <v/>
      </c>
      <c r="MB532" s="5">
        <f>MA532+2</f>
        <v/>
      </c>
      <c r="MC532" s="6">
        <f>MA532-2</f>
        <v/>
      </c>
      <c r="MD532" s="4">
        <f>LE532</f>
        <v/>
      </c>
      <c r="ME532" s="9">
        <f>IF(MD532=0,1000,MD532+0.75)</f>
        <v/>
      </c>
      <c r="MF532" s="10">
        <f>IF(MD532=0,0,MD532-0.75)</f>
        <v/>
      </c>
      <c r="MG532" s="4">
        <f>((LM532*(LU532+LX532))-((LP532*(LV532+LW532))))</f>
        <v/>
      </c>
      <c r="MH532" s="9">
        <f>MG532*1.2</f>
        <v/>
      </c>
      <c r="MI532" s="10">
        <f>MG532*0.8</f>
        <v/>
      </c>
      <c r="MJ532">
        <f>IFERROR(OT532,"")</f>
        <v/>
      </c>
      <c r="MK532">
        <f>IFERROR(OU532,"")</f>
        <v/>
      </c>
      <c r="ML532">
        <f>IFERROR(OV532,"")</f>
        <v/>
      </c>
      <c r="MM532">
        <f>IFERROR(OW532,"")</f>
        <v/>
      </c>
      <c r="MN532">
        <f>IFERROR(OX532,"")</f>
        <v/>
      </c>
      <c r="MO532">
        <f>IFERROR(OY532,"")</f>
        <v/>
      </c>
      <c r="MP532" s="1">
        <f>COUNTIFS(#REF!,LT532,#REF!,1,#REF!,"&gt;="&amp;MC532,#REF!,"&lt;="&amp;MB532,#REF!,"&lt;="&amp;ME532,#REF!,"&gt;="&amp;MF532,#REF!,"="&amp;KV532,#REF!,"="&amp;KX532)</f>
        <v/>
      </c>
      <c r="MQ532" s="1">
        <f>COUNTIFS(#REF!,LT532,#REF!,0,#REF!,"&gt;="&amp;MC532,#REF!,"&lt;="&amp;MB532,#REF!,"&lt;="&amp;ME532,#REF!,"&gt;="&amp;MF532,#REF!,"="&amp;KV532,#REF!,"="&amp;KX532)</f>
        <v/>
      </c>
      <c r="MR532" s="1">
        <f>COUNTIFS(#REF!,LT532,#REF!,1,#REF!,"&gt;="&amp;MC532,#REF!,"&lt;="&amp;MB532,#REF!,"&lt;="&amp;ME532,#REF!,"&gt;="&amp;MF532,#REF!,"="&amp;KW532,#REF!,"="&amp;KY532)</f>
        <v/>
      </c>
      <c r="MS532" s="1">
        <f>COUNTIFS(#REF!,LT532,#REF!,0,#REF!,"&gt;="&amp;MC532,#REF!,"&lt;="&amp;MB532,#REF!,"&lt;="&amp;ME532,#REF!,"&gt;="&amp;MF532,#REF!,"="&amp;KW532,#REF!,"="&amp;KY532)</f>
        <v/>
      </c>
      <c r="MT532" s="1">
        <f>COUNTIFS(#REF!,LT532,#REF!,1,#REF!,"&gt;="&amp;MI532,#REF!,"&lt;="&amp;MH532,#REF!,"&lt;="&amp;ME532,#REF!,"&gt;="&amp;MF532)</f>
        <v/>
      </c>
      <c r="MU532" s="1">
        <f>COUNTIFS(#REF!,LT532,#REF!,0,#REF!,"&gt;="&amp;MI532,#REF!,"&lt;="&amp;MH532,#REF!,"&lt;="&amp;ME532,#REF!,"&gt;="&amp;MF532)</f>
        <v/>
      </c>
      <c r="MV532" s="1">
        <f>COUNTIFS(#REF!,LT532,#REF!,1,#REF!,"&gt;="&amp;MI532,#REF!,"&lt;="&amp;MH532,#REF!,"="&amp;KZ532,#REF!,"="&amp;LA532,#REF!,"&lt;="&amp;ME532,#REF!,"&gt;="&amp;MF532)</f>
        <v/>
      </c>
      <c r="MW532" s="1">
        <f>COUNTIFS(#REF!,LT532,#REF!,0,#REF!,"&gt;="&amp;MI532,#REF!,"&lt;="&amp;MH532,#REF!,"="&amp;KZ532,#REF!,"="&amp;LA532,#REF!,"&lt;="&amp;ME532,#REF!,"&gt;="&amp;MF532)</f>
        <v/>
      </c>
      <c r="MX532" s="1">
        <f>COUNTIFS(#REF!,LT532,#REF!,1,#REF!,"&gt;="&amp;MC532,#REF!,"&lt;="&amp;MB532,#REF!,"&lt;="&amp;ME532,#REF!,"&gt;="&amp;MF532)</f>
        <v/>
      </c>
      <c r="MY532" s="1">
        <f>COUNTIFS(#REF!,LT532,#REF!,0,#REF!,"&gt;="&amp;MC532,#REF!,"&lt;="&amp;MB532,#REF!,"&lt;="&amp;ME532,#REF!,"&gt;="&amp;MF532)</f>
        <v/>
      </c>
      <c r="MZ532" s="1">
        <f>COUNTIFS(#REF!,LT532,#REF!,1,#REF!,"&lt;="&amp;ME532,#REF!,"&gt;="&amp;MF532,#REF!,"="&amp;KV532,#REF!,"="&amp;KX532)</f>
        <v/>
      </c>
      <c r="NA532" s="1">
        <f>COUNTIFS(#REF!,LT532,#REF!,0,#REF!,"&lt;="&amp;ME532,#REF!,"&gt;="&amp;MF532,#REF!,"="&amp;KV532,#REF!,"="&amp;KX532)</f>
        <v/>
      </c>
      <c r="NB532" s="1">
        <f>COUNTIFS(#REF!,LT532,#REF!,1,#REF!,"&lt;="&amp;ME532,#REF!,"&gt;="&amp;MF532,#REF!,"="&amp;KW532,#REF!,"="&amp;KY532)</f>
        <v/>
      </c>
      <c r="NC532" s="1">
        <f>COUNTIFS(#REF!,LT532,#REF!,0,#REF!,"&lt;="&amp;ME532,#REF!,"&gt;="&amp;MF532,#REF!,"="&amp;KW532,#REF!,"="&amp;KY532)</f>
        <v/>
      </c>
      <c r="ND532" s="1">
        <f>COUNTIFS(#REF!,LT532,#REF!,1,#REF!,"&gt;="&amp;MC532,#REF!,"&lt;="&amp;MB532,#REF!,"&lt;="&amp;ME532,#REF!,"&gt;="&amp;MF532,#REF!,"="&amp;KV532,#REF!,"="&amp;KX532)</f>
        <v/>
      </c>
      <c r="NE532" s="1">
        <f>COUNTIFS(#REF!,LT532,#REF!,0,#REF!,"&gt;="&amp;MC532,#REF!,"&lt;="&amp;MB532,#REF!,"&lt;="&amp;ME532,#REF!,"&gt;="&amp;MF532,#REF!,"="&amp;KV532,#REF!,"="&amp;KX532)</f>
        <v/>
      </c>
      <c r="NF532" s="1">
        <f>COUNTIFS(#REF!,LT532,#REF!,1,#REF!,"&gt;="&amp;MC532,#REF!,"&lt;="&amp;MB532,#REF!,"&lt;="&amp;ME532,#REF!,"&gt;="&amp;MF532,#REF!,"="&amp;KW532,#REF!,"="&amp;KY532)</f>
        <v/>
      </c>
      <c r="NG532" s="1">
        <f>COUNTIFS(#REF!,LT532,#REF!,0,#REF!,"&gt;="&amp;MC532,#REF!,"&lt;="&amp;MB532,#REF!,"&lt;="&amp;ME532,#REF!,"&gt;="&amp;MF532,#REF!,"="&amp;KW532,#REF!,"="&amp;KY532)</f>
        <v/>
      </c>
      <c r="NH532" s="1">
        <f>COUNTIFS(#REF!,LT532,#REF!,1,#REF!,"&gt;="&amp;MC532,#REF!,"&lt;="&amp;MB532,#REF!,"&lt;="&amp;ME532,#REF!,"&gt;="&amp;MF532,#REF!,"="&amp;KZ532,#REF!,"="&amp;LA532)</f>
        <v/>
      </c>
      <c r="NI532" s="1">
        <f>COUNTIFS(#REF!,LT532,#REF!,0,#REF!,"&gt;="&amp;MC532,#REF!,"&lt;="&amp;MB532,#REF!,"&lt;="&amp;ME532,#REF!,"&gt;="&amp;MF532,#REF!,"="&amp;KZ532,#REF!,"="&amp;LA532)</f>
        <v/>
      </c>
      <c r="NJ532" s="1">
        <f>COUNTIFS(#REF!,LT532,#REF!,1,#REF!,"&gt;="&amp;MI532,#REF!,"&lt;="&amp;MH532,#REF!,"&lt;="&amp;ME532,#REF!,"&gt;="&amp;MF532)</f>
        <v/>
      </c>
      <c r="NK532" s="1">
        <f>COUNTIFS(#REF!,LT532,#REF!,0,#REF!,"&gt;="&amp;MI532,#REF!,"&lt;="&amp;MH532,#REF!,"&lt;="&amp;ME532,#REF!,"&gt;="&amp;MF532)</f>
        <v/>
      </c>
      <c r="NL532" s="1">
        <f>COUNTIFS(#REF!,LT532,#REF!,1,#REF!,"&gt;="&amp;MI532,#REF!,"&lt;="&amp;MH532,#REF!,"="&amp;KZ532,#REF!,"="&amp;LA532,#REF!,"&lt;="&amp;ME532,#REF!,"&gt;="&amp;MF532)</f>
        <v/>
      </c>
      <c r="NM532" s="1">
        <f>COUNTIFS(#REF!,LT532,#REF!,0,#REF!,"&gt;="&amp;MI532,#REF!,"&lt;="&amp;MH532,#REF!,"="&amp;KZ532,#REF!,"="&amp;LA532,#REF!,"&lt;="&amp;ME532,#REF!,"&gt;="&amp;MF532)</f>
        <v/>
      </c>
      <c r="NN532" s="1">
        <f>COUNTIFS(#REF!,LT532,#REF!,1,#REF!,"&gt;="&amp;MC532,#REF!,"&lt;="&amp;MB532,#REF!,"&lt;="&amp;ME532,#REF!,"&gt;="&amp;MF532)</f>
        <v/>
      </c>
      <c r="NO532" s="1">
        <f>COUNTIFS(#REF!,LT532,#REF!,0,#REF!,"&gt;="&amp;MC532,#REF!,"&lt;="&amp;MB532,#REF!,"&lt;="&amp;ME532,#REF!,"&gt;="&amp;MF532)</f>
        <v/>
      </c>
      <c r="NP532" s="1">
        <f>COUNTIFS(#REF!,LT532,#REF!,1,#REF!,"&lt;="&amp;ME532,#REF!,"&gt;="&amp;MF532,#REF!,"="&amp;KV532,#REF!,"="&amp;KX532)</f>
        <v/>
      </c>
      <c r="NQ532" s="1">
        <f>COUNTIFS(#REF!,LT532,#REF!,0,#REF!,"&lt;="&amp;ME532,#REF!,"&gt;="&amp;MF532,#REF!,"="&amp;KV532,#REF!,"="&amp;KX532)</f>
        <v/>
      </c>
      <c r="NR532" s="1">
        <f>COUNTIFS(#REF!,LT532,#REF!,1,#REF!,"&lt;="&amp;ME532,#REF!,"&gt;="&amp;MF532,#REF!,"="&amp;KW532,#REF!,"="&amp;KY532)</f>
        <v/>
      </c>
      <c r="NS532" s="1">
        <f>COUNTIFS(#REF!,LT532,#REF!,0,#REF!,"&lt;="&amp;ME532,#REF!,"&gt;="&amp;MF532,#REF!,"="&amp;KW532,#REF!,"="&amp;KY532)</f>
        <v/>
      </c>
      <c r="NT532" s="1">
        <f>MP532+MR532+MT532+MV532+MX532+MZ532+NB532</f>
        <v/>
      </c>
      <c r="NU532" s="1">
        <f>MQ532+MS532+MU532+MW532+MY532+NA532+NC532</f>
        <v/>
      </c>
      <c r="NV532" s="1">
        <f>NT532+NU532</f>
        <v/>
      </c>
      <c r="NW532" s="33">
        <f>NT532/(NT532+NU532)</f>
        <v/>
      </c>
      <c r="NX532" s="3">
        <f>1/NW532</f>
        <v/>
      </c>
      <c r="NY532" s="1">
        <f>LH532</f>
        <v/>
      </c>
      <c r="NZ532" s="79">
        <f>(NW532*((NY532-1)*0.98))-((1-NW532)*1)</f>
        <v/>
      </c>
      <c r="OA532" s="34">
        <f>IF(LR532&lt;0.9,0,IF(AND(LR532&gt;1.1),0,1))</f>
        <v/>
      </c>
      <c r="OB532" s="34">
        <f>IF(LS532&lt;0.9,0,IF(AND(LS532&gt;1.1),0,1))</f>
        <v/>
      </c>
      <c r="OC532" s="32">
        <f>IF(NV532&gt;99,1,0)</f>
        <v/>
      </c>
      <c r="OD532" s="32">
        <f>IF(NZ532&gt;0.0799,1,0)</f>
        <v/>
      </c>
      <c r="OE532" s="32">
        <f>IF(NZ532&gt;OM532,1,0)</f>
        <v/>
      </c>
      <c r="OF532" s="32">
        <f>OC532+OD532+OE532+OA532+OB532</f>
        <v/>
      </c>
      <c r="OG532" s="1">
        <f>ND532+NF532+NH532+NJ532+NL532+NN532+NP532+NR532</f>
        <v/>
      </c>
      <c r="OH532" s="1">
        <f>NE532+NG532+NI532+NK532+NM532+NO532+NQ532+NS532</f>
        <v/>
      </c>
      <c r="OI532" s="1">
        <f>OG532+OH532</f>
        <v/>
      </c>
      <c r="OJ532" s="33">
        <f>OG532/(OG532+OH532)</f>
        <v/>
      </c>
      <c r="OK532" s="3">
        <f>1/OJ532</f>
        <v/>
      </c>
      <c r="OL532" s="1">
        <f>LI532</f>
        <v/>
      </c>
      <c r="OM532" s="79">
        <f>(OJ532*((OL532-1)*0.98))-((1-OJ532)*1)</f>
        <v/>
      </c>
      <c r="ON532" s="34">
        <f>IF(LR532&lt;0.9,0,IF(AND(LR532&gt;1.1),0,1))</f>
        <v/>
      </c>
      <c r="OO532" s="34">
        <f>IF(LS532&lt;0.9,0,IF(AND(LS532&gt;1.1),0,1))</f>
        <v/>
      </c>
      <c r="OP532" s="32">
        <f>IF(OI532&gt;99,1,0)</f>
        <v/>
      </c>
      <c r="OQ532" s="32">
        <f>IF(OM532&gt;0.0799,1,0)</f>
        <v/>
      </c>
      <c r="OR532" s="32">
        <f>IF(OM532&gt;OZ532,1,0)</f>
        <v/>
      </c>
      <c r="OS532" s="32">
        <f>OP532+OQ532+OR532+ON532+OO532</f>
        <v/>
      </c>
      <c r="OT532">
        <f>IF(OF532=5,"BackHome0-0",IF(AND(OS532=5),"BackAway0-0",""))</f>
        <v/>
      </c>
      <c r="OU532">
        <f>IF(OF532=5,KN532,IF(AND(OS532=5),KO532,""))</f>
        <v/>
      </c>
      <c r="OV532">
        <f>IF(OF532=5,"Match Odds",IF(AND(OS532=5),"Match Odds",""))</f>
        <v/>
      </c>
      <c r="OW532">
        <f>IF(OF532=5,KP532,IF(AND(OS532=5),KP532,""))</f>
        <v/>
      </c>
      <c r="OX532">
        <f>IF(OF532=5,"MATCH_ODDS",IF(AND(OS532=5),"MATCH_ODDS",""))</f>
        <v/>
      </c>
      <c r="OY532">
        <f>IF(OF532=5,"BACK",IF(AND(OS532=5),"BACK",""))</f>
        <v/>
      </c>
    </row>
    <row r="533" ht="16.5" customHeight="1" thickBot="1" thickTop="1">
      <c r="A533" s="2" t="n"/>
      <c r="KN533" s="1">
        <f>IF(INDEX(#REF!,MATCH('HT 0-0'!D533,#REF!,0))=INDEX(#REF!,MATCH('HT 0-0'!D533,#REF!,0)),INDEX(#REF!,MATCH('HT 0-0'!D533,#REF!,0)),"ERROR")</f>
        <v/>
      </c>
      <c r="KO533" s="1">
        <f>IF(INDEX(#REF!,MATCH('HT 0-0'!E533,#REF!,0))=INDEX(#REF!,MATCH('HT 0-0'!E533,#REF!,0)),INDEX(#REF!,MATCH('HT 0-0'!E533,#REF!,0)),"ERROR")</f>
        <v/>
      </c>
      <c r="KP533" s="1">
        <f>KN533&amp;" v "&amp;KO533</f>
        <v/>
      </c>
      <c r="KQ533">
        <f>B533&amp;"_"&amp;C533</f>
        <v/>
      </c>
      <c r="KR533" s="1">
        <f>IF((HW533/KK533)&lt;0.335,"G",IF((HW533/KK533)&gt;0.67,"R","A"))</f>
        <v/>
      </c>
      <c r="KS533" s="1">
        <f>IF((HX533/KK533)&lt;0.335,"G",IF((HX533/KK533)&gt;0.67,"R","A"))</f>
        <v/>
      </c>
      <c r="KT533" s="1">
        <f>IF((IH533/KK533)&lt;0.335,"G",IF((IH533/KK533)&gt;0.67,"R","A"))</f>
        <v/>
      </c>
      <c r="KU533" s="1">
        <f>IF((II533/KK533)&lt;0.335,"G",IF((II533/KK533)&gt;0.67,"R","A"))</f>
        <v/>
      </c>
      <c r="KV533" s="1">
        <f>IF((HZ533/KK533)&lt;0.335,"G",IF((HZ533/KK533)&gt;0.67,"R","A"))</f>
        <v/>
      </c>
      <c r="KW533" s="1">
        <f>IF((HY533/KK533)&lt;0.335,"G",IF((HY533/KK533)&gt;0.67,"R","A"))</f>
        <v/>
      </c>
      <c r="KX533" s="1">
        <f>IF((IK533/KK533)&lt;0.335,"G",IF((IK533/KK533)&gt;0.67,"R","A"))</f>
        <v/>
      </c>
      <c r="KY533" s="1">
        <f>IF((IJ533/KK533)&lt;0.335,"G",IF((IJ533/KK533)&gt;0.67,"R","A"))</f>
        <v/>
      </c>
      <c r="KZ533" s="1">
        <f>IF((HQ533/KK533)&lt;0.335,"G",IF((HQ533/KK533)&gt;0.67,"R","A"))</f>
        <v/>
      </c>
      <c r="LA533" s="1">
        <f>IF((IB533/KK533)&lt;0.335,"G",IF((IB533/KK533)&gt;0.67,"R","A"))</f>
        <v/>
      </c>
      <c r="LB533">
        <f>IF(LQ533="0-0",INDEX(Scrape!#REF!,MATCH('HT 0-0'!KP533,Scrape!$B:$B,0)),"")</f>
        <v/>
      </c>
      <c r="LC533">
        <f>IF(LQ533="0-0",INDEX(Scrape!$A:$A,MATCH('HT 0-0'!KP533,Scrape!$B:$B,0)),"")</f>
        <v/>
      </c>
      <c r="LD533">
        <f>IF(LQ533="0-0",INDEX(Scrape!$B:$B,MATCH('HT 0-0'!KP533,Scrape!$B:$B,0)),"")</f>
        <v/>
      </c>
      <c r="LE533">
        <f>IF(LQ533="0-0",INDEX(Scrape!$C:$C,MATCH('HT 0-0'!KP533,Scrape!$B:$B,0)),"")</f>
        <v/>
      </c>
      <c r="LF533">
        <f>IF(LQ533="0-0",INDEX(Scrape!$D:$D,MATCH('HT 0-0'!KP533,Scrape!$B:$B,0)),"")</f>
        <v/>
      </c>
      <c r="LG533">
        <f>IF(LQ533="0-0",INDEX(Scrape!$E:$E,MATCH('HT 0-0'!KP533,Scrape!$B:$B,0)),"")</f>
        <v/>
      </c>
      <c r="LH533">
        <f>IF(LQ533="0-0",INDEX(Scrape!$F:$F,MATCH('HT 0-0'!KP533,Scrape!$B:$B,0)),"")</f>
        <v/>
      </c>
      <c r="LI533">
        <f>IF(LQ533="0-0",INDEX(Scrape!$G:$G,MATCH('HT 0-0'!KP533,Scrape!$B:$B,0)),"")</f>
        <v/>
      </c>
      <c r="LJ533">
        <f>IF(LQ533="0-0",INDEX(Scrape!$H:$H,MATCH('HT 0-0'!KP533,Scrape!$B:$B,0)),"")</f>
        <v/>
      </c>
      <c r="LK533">
        <f>IF(LQ533="0-0",INDEX(Scrape!$I:$I,MATCH('HT 0-0'!KP533,Scrape!$B:$B,0)),"")</f>
        <v/>
      </c>
      <c r="LL533">
        <f>IF(LQ533="0-0",INDEX(Scrape!$J:$J,MATCH('HT 0-0'!KP533,Scrape!$B:$B,0)),"")</f>
        <v/>
      </c>
      <c r="LM533">
        <f>IF(LQ533="0-0",INDEX(Scrape!$K:$K,MATCH('HT 0-0'!KP533,Scrape!$B:$B,0)),"")</f>
        <v/>
      </c>
      <c r="LN533">
        <f>IF(LQ533="0-0",INDEX(Scrape!$L:$L,MATCH('HT 0-0'!KP533,Scrape!$B:$B,0)),"")</f>
        <v/>
      </c>
      <c r="LO533">
        <f>IF(LQ533="0-0",INDEX(Scrape!$M:$M,MATCH('HT 0-0'!KP533,Scrape!$B:$B,0)),"")</f>
        <v/>
      </c>
      <c r="LP533">
        <f>IF(LQ533="0-0",INDEX(Scrape!$N:$N,MATCH('HT 0-0'!KP533,Scrape!$B:$B,0)),"")</f>
        <v/>
      </c>
      <c r="LQ533">
        <f>INDEX(Scrape!$O:$O,MATCH('HT 0-0'!KP533,Scrape!$B:$B,0))</f>
        <v/>
      </c>
      <c r="LR533">
        <f>(1/LJ533)+(1/LI533)+(1/LH533)</f>
        <v/>
      </c>
      <c r="LS533">
        <f>(1/LG533)+(1/LF533)+(1/LE533)</f>
        <v/>
      </c>
      <c r="LT533" s="8">
        <f>IF(INDEX(#REF!,MATCH(KQ533,#REF!,0))=INDEX(#REF!,MATCH(KQ533,#REF!,0)),INDEX(#REF!,MATCH(KQ533,#REF!,0)),"ERROR")</f>
        <v/>
      </c>
      <c r="LU533" s="4">
        <f>IF(KR533="G",2,IF(KR533="R",0.5,IF(KR533="A",1)))</f>
        <v/>
      </c>
      <c r="LV533" s="4">
        <f>IF(KS533="G",0.5,IF(KS533="R",2,IF(KS533="A",1)))</f>
        <v/>
      </c>
      <c r="LW533" s="4">
        <f>IF(KT533="G",2,IF(KT533="R",0.5,IF(KT533="A",1)))</f>
        <v/>
      </c>
      <c r="LX533" s="4">
        <f>IF(KU533="G",0.5,IF(KU533="R",2,IF(KU533="A",1)))</f>
        <v/>
      </c>
      <c r="LY533" s="7">
        <f>(LK533*(LU533+LX533)+(LL533*(LU533+LX533)))</f>
        <v/>
      </c>
      <c r="LZ533" s="7">
        <f>(LN533*(LV533+LW533)+(LO533*(LV533+LW533)))</f>
        <v/>
      </c>
      <c r="MA533" s="11">
        <f>LY533-LZ533</f>
        <v/>
      </c>
      <c r="MB533" s="5">
        <f>MA533+2</f>
        <v/>
      </c>
      <c r="MC533" s="6">
        <f>MA533-2</f>
        <v/>
      </c>
      <c r="MD533" s="4">
        <f>LE533</f>
        <v/>
      </c>
      <c r="ME533" s="9">
        <f>IF(MD533=0,1000,MD533+0.75)</f>
        <v/>
      </c>
      <c r="MF533" s="10">
        <f>IF(MD533=0,0,MD533-0.75)</f>
        <v/>
      </c>
      <c r="MG533" s="4">
        <f>((LM533*(LU533+LX533))-((LP533*(LV533+LW533))))</f>
        <v/>
      </c>
      <c r="MH533" s="9">
        <f>MG533*1.2</f>
        <v/>
      </c>
      <c r="MI533" s="10">
        <f>MG533*0.8</f>
        <v/>
      </c>
      <c r="MJ533">
        <f>IFERROR(OT533,"")</f>
        <v/>
      </c>
      <c r="MK533">
        <f>IFERROR(OU533,"")</f>
        <v/>
      </c>
      <c r="ML533">
        <f>IFERROR(OV533,"")</f>
        <v/>
      </c>
      <c r="MM533">
        <f>IFERROR(OW533,"")</f>
        <v/>
      </c>
      <c r="MN533">
        <f>IFERROR(OX533,"")</f>
        <v/>
      </c>
      <c r="MO533">
        <f>IFERROR(OY533,"")</f>
        <v/>
      </c>
      <c r="MP533" s="1">
        <f>COUNTIFS(#REF!,LT533,#REF!,1,#REF!,"&gt;="&amp;MC533,#REF!,"&lt;="&amp;MB533,#REF!,"&lt;="&amp;ME533,#REF!,"&gt;="&amp;MF533,#REF!,"="&amp;KV533,#REF!,"="&amp;KX533)</f>
        <v/>
      </c>
      <c r="MQ533" s="1">
        <f>COUNTIFS(#REF!,LT533,#REF!,0,#REF!,"&gt;="&amp;MC533,#REF!,"&lt;="&amp;MB533,#REF!,"&lt;="&amp;ME533,#REF!,"&gt;="&amp;MF533,#REF!,"="&amp;KV533,#REF!,"="&amp;KX533)</f>
        <v/>
      </c>
      <c r="MR533" s="1">
        <f>COUNTIFS(#REF!,LT533,#REF!,1,#REF!,"&gt;="&amp;MC533,#REF!,"&lt;="&amp;MB533,#REF!,"&lt;="&amp;ME533,#REF!,"&gt;="&amp;MF533,#REF!,"="&amp;KW533,#REF!,"="&amp;KY533)</f>
        <v/>
      </c>
      <c r="MS533" s="1">
        <f>COUNTIFS(#REF!,LT533,#REF!,0,#REF!,"&gt;="&amp;MC533,#REF!,"&lt;="&amp;MB533,#REF!,"&lt;="&amp;ME533,#REF!,"&gt;="&amp;MF533,#REF!,"="&amp;KW533,#REF!,"="&amp;KY533)</f>
        <v/>
      </c>
      <c r="MT533" s="1">
        <f>COUNTIFS(#REF!,LT533,#REF!,1,#REF!,"&gt;="&amp;MI533,#REF!,"&lt;="&amp;MH533,#REF!,"&lt;="&amp;ME533,#REF!,"&gt;="&amp;MF533)</f>
        <v/>
      </c>
      <c r="MU533" s="1">
        <f>COUNTIFS(#REF!,LT533,#REF!,0,#REF!,"&gt;="&amp;MI533,#REF!,"&lt;="&amp;MH533,#REF!,"&lt;="&amp;ME533,#REF!,"&gt;="&amp;MF533)</f>
        <v/>
      </c>
      <c r="MV533" s="1">
        <f>COUNTIFS(#REF!,LT533,#REF!,1,#REF!,"&gt;="&amp;MI533,#REF!,"&lt;="&amp;MH533,#REF!,"="&amp;KZ533,#REF!,"="&amp;LA533,#REF!,"&lt;="&amp;ME533,#REF!,"&gt;="&amp;MF533)</f>
        <v/>
      </c>
      <c r="MW533" s="1">
        <f>COUNTIFS(#REF!,LT533,#REF!,0,#REF!,"&gt;="&amp;MI533,#REF!,"&lt;="&amp;MH533,#REF!,"="&amp;KZ533,#REF!,"="&amp;LA533,#REF!,"&lt;="&amp;ME533,#REF!,"&gt;="&amp;MF533)</f>
        <v/>
      </c>
      <c r="MX533" s="1">
        <f>COUNTIFS(#REF!,LT533,#REF!,1,#REF!,"&gt;="&amp;MC533,#REF!,"&lt;="&amp;MB533,#REF!,"&lt;="&amp;ME533,#REF!,"&gt;="&amp;MF533)</f>
        <v/>
      </c>
      <c r="MY533" s="1">
        <f>COUNTIFS(#REF!,LT533,#REF!,0,#REF!,"&gt;="&amp;MC533,#REF!,"&lt;="&amp;MB533,#REF!,"&lt;="&amp;ME533,#REF!,"&gt;="&amp;MF533)</f>
        <v/>
      </c>
      <c r="MZ533" s="1">
        <f>COUNTIFS(#REF!,LT533,#REF!,1,#REF!,"&lt;="&amp;ME533,#REF!,"&gt;="&amp;MF533,#REF!,"="&amp;KV533,#REF!,"="&amp;KX533)</f>
        <v/>
      </c>
      <c r="NA533" s="1">
        <f>COUNTIFS(#REF!,LT533,#REF!,0,#REF!,"&lt;="&amp;ME533,#REF!,"&gt;="&amp;MF533,#REF!,"="&amp;KV533,#REF!,"="&amp;KX533)</f>
        <v/>
      </c>
      <c r="NB533" s="1">
        <f>COUNTIFS(#REF!,LT533,#REF!,1,#REF!,"&lt;="&amp;ME533,#REF!,"&gt;="&amp;MF533,#REF!,"="&amp;KW533,#REF!,"="&amp;KY533)</f>
        <v/>
      </c>
      <c r="NC533" s="1">
        <f>COUNTIFS(#REF!,LT533,#REF!,0,#REF!,"&lt;="&amp;ME533,#REF!,"&gt;="&amp;MF533,#REF!,"="&amp;KW533,#REF!,"="&amp;KY533)</f>
        <v/>
      </c>
      <c r="ND533" s="1">
        <f>COUNTIFS(#REF!,LT533,#REF!,1,#REF!,"&gt;="&amp;MC533,#REF!,"&lt;="&amp;MB533,#REF!,"&lt;="&amp;ME533,#REF!,"&gt;="&amp;MF533,#REF!,"="&amp;KV533,#REF!,"="&amp;KX533)</f>
        <v/>
      </c>
      <c r="NE533" s="1">
        <f>COUNTIFS(#REF!,LT533,#REF!,0,#REF!,"&gt;="&amp;MC533,#REF!,"&lt;="&amp;MB533,#REF!,"&lt;="&amp;ME533,#REF!,"&gt;="&amp;MF533,#REF!,"="&amp;KV533,#REF!,"="&amp;KX533)</f>
        <v/>
      </c>
      <c r="NF533" s="1">
        <f>COUNTIFS(#REF!,LT533,#REF!,1,#REF!,"&gt;="&amp;MC533,#REF!,"&lt;="&amp;MB533,#REF!,"&lt;="&amp;ME533,#REF!,"&gt;="&amp;MF533,#REF!,"="&amp;KW533,#REF!,"="&amp;KY533)</f>
        <v/>
      </c>
      <c r="NG533" s="1">
        <f>COUNTIFS(#REF!,LT533,#REF!,0,#REF!,"&gt;="&amp;MC533,#REF!,"&lt;="&amp;MB533,#REF!,"&lt;="&amp;ME533,#REF!,"&gt;="&amp;MF533,#REF!,"="&amp;KW533,#REF!,"="&amp;KY533)</f>
        <v/>
      </c>
      <c r="NH533" s="1">
        <f>COUNTIFS(#REF!,LT533,#REF!,1,#REF!,"&gt;="&amp;MC533,#REF!,"&lt;="&amp;MB533,#REF!,"&lt;="&amp;ME533,#REF!,"&gt;="&amp;MF533,#REF!,"="&amp;KZ533,#REF!,"="&amp;LA533)</f>
        <v/>
      </c>
      <c r="NI533" s="1">
        <f>COUNTIFS(#REF!,LT533,#REF!,0,#REF!,"&gt;="&amp;MC533,#REF!,"&lt;="&amp;MB533,#REF!,"&lt;="&amp;ME533,#REF!,"&gt;="&amp;MF533,#REF!,"="&amp;KZ533,#REF!,"="&amp;LA533)</f>
        <v/>
      </c>
      <c r="NJ533" s="1">
        <f>COUNTIFS(#REF!,LT533,#REF!,1,#REF!,"&gt;="&amp;MI533,#REF!,"&lt;="&amp;MH533,#REF!,"&lt;="&amp;ME533,#REF!,"&gt;="&amp;MF533)</f>
        <v/>
      </c>
      <c r="NK533" s="1">
        <f>COUNTIFS(#REF!,LT533,#REF!,0,#REF!,"&gt;="&amp;MI533,#REF!,"&lt;="&amp;MH533,#REF!,"&lt;="&amp;ME533,#REF!,"&gt;="&amp;MF533)</f>
        <v/>
      </c>
      <c r="NL533" s="1">
        <f>COUNTIFS(#REF!,LT533,#REF!,1,#REF!,"&gt;="&amp;MI533,#REF!,"&lt;="&amp;MH533,#REF!,"="&amp;KZ533,#REF!,"="&amp;LA533,#REF!,"&lt;="&amp;ME533,#REF!,"&gt;="&amp;MF533)</f>
        <v/>
      </c>
      <c r="NM533" s="1">
        <f>COUNTIFS(#REF!,LT533,#REF!,0,#REF!,"&gt;="&amp;MI533,#REF!,"&lt;="&amp;MH533,#REF!,"="&amp;KZ533,#REF!,"="&amp;LA533,#REF!,"&lt;="&amp;ME533,#REF!,"&gt;="&amp;MF533)</f>
        <v/>
      </c>
      <c r="NN533" s="1">
        <f>COUNTIFS(#REF!,LT533,#REF!,1,#REF!,"&gt;="&amp;MC533,#REF!,"&lt;="&amp;MB533,#REF!,"&lt;="&amp;ME533,#REF!,"&gt;="&amp;MF533)</f>
        <v/>
      </c>
      <c r="NO533" s="1">
        <f>COUNTIFS(#REF!,LT533,#REF!,0,#REF!,"&gt;="&amp;MC533,#REF!,"&lt;="&amp;MB533,#REF!,"&lt;="&amp;ME533,#REF!,"&gt;="&amp;MF533)</f>
        <v/>
      </c>
      <c r="NP533" s="1">
        <f>COUNTIFS(#REF!,LT533,#REF!,1,#REF!,"&lt;="&amp;ME533,#REF!,"&gt;="&amp;MF533,#REF!,"="&amp;KV533,#REF!,"="&amp;KX533)</f>
        <v/>
      </c>
      <c r="NQ533" s="1">
        <f>COUNTIFS(#REF!,LT533,#REF!,0,#REF!,"&lt;="&amp;ME533,#REF!,"&gt;="&amp;MF533,#REF!,"="&amp;KV533,#REF!,"="&amp;KX533)</f>
        <v/>
      </c>
      <c r="NR533" s="1">
        <f>COUNTIFS(#REF!,LT533,#REF!,1,#REF!,"&lt;="&amp;ME533,#REF!,"&gt;="&amp;MF533,#REF!,"="&amp;KW533,#REF!,"="&amp;KY533)</f>
        <v/>
      </c>
      <c r="NS533" s="1">
        <f>COUNTIFS(#REF!,LT533,#REF!,0,#REF!,"&lt;="&amp;ME533,#REF!,"&gt;="&amp;MF533,#REF!,"="&amp;KW533,#REF!,"="&amp;KY533)</f>
        <v/>
      </c>
      <c r="NT533" s="1">
        <f>MP533+MR533+MT533+MV533+MX533+MZ533+NB533</f>
        <v/>
      </c>
      <c r="NU533" s="1">
        <f>MQ533+MS533+MU533+MW533+MY533+NA533+NC533</f>
        <v/>
      </c>
      <c r="NV533" s="1">
        <f>NT533+NU533</f>
        <v/>
      </c>
      <c r="NW533" s="33">
        <f>NT533/(NT533+NU533)</f>
        <v/>
      </c>
      <c r="NX533" s="3">
        <f>1/NW533</f>
        <v/>
      </c>
      <c r="NY533" s="1">
        <f>LH533</f>
        <v/>
      </c>
      <c r="NZ533" s="79">
        <f>(NW533*((NY533-1)*0.98))-((1-NW533)*1)</f>
        <v/>
      </c>
      <c r="OA533" s="34">
        <f>IF(LR533&lt;0.9,0,IF(AND(LR533&gt;1.1),0,1))</f>
        <v/>
      </c>
      <c r="OB533" s="34">
        <f>IF(LS533&lt;0.9,0,IF(AND(LS533&gt;1.1),0,1))</f>
        <v/>
      </c>
      <c r="OC533" s="32">
        <f>IF(NV533&gt;99,1,0)</f>
        <v/>
      </c>
      <c r="OD533" s="32">
        <f>IF(NZ533&gt;0.0799,1,0)</f>
        <v/>
      </c>
      <c r="OE533" s="32">
        <f>IF(NZ533&gt;OM533,1,0)</f>
        <v/>
      </c>
      <c r="OF533" s="32">
        <f>OC533+OD533+OE533+OA533+OB533</f>
        <v/>
      </c>
      <c r="OG533" s="1">
        <f>ND533+NF533+NH533+NJ533+NL533+NN533+NP533+NR533</f>
        <v/>
      </c>
      <c r="OH533" s="1">
        <f>NE533+NG533+NI533+NK533+NM533+NO533+NQ533+NS533</f>
        <v/>
      </c>
      <c r="OI533" s="1">
        <f>OG533+OH533</f>
        <v/>
      </c>
      <c r="OJ533" s="33">
        <f>OG533/(OG533+OH533)</f>
        <v/>
      </c>
      <c r="OK533" s="3">
        <f>1/OJ533</f>
        <v/>
      </c>
      <c r="OL533" s="1">
        <f>LI533</f>
        <v/>
      </c>
      <c r="OM533" s="79">
        <f>(OJ533*((OL533-1)*0.98))-((1-OJ533)*1)</f>
        <v/>
      </c>
      <c r="ON533" s="34">
        <f>IF(LR533&lt;0.9,0,IF(AND(LR533&gt;1.1),0,1))</f>
        <v/>
      </c>
      <c r="OO533" s="34">
        <f>IF(LS533&lt;0.9,0,IF(AND(LS533&gt;1.1),0,1))</f>
        <v/>
      </c>
      <c r="OP533" s="32">
        <f>IF(OI533&gt;99,1,0)</f>
        <v/>
      </c>
      <c r="OQ533" s="32">
        <f>IF(OM533&gt;0.0799,1,0)</f>
        <v/>
      </c>
      <c r="OR533" s="32">
        <f>IF(OM533&gt;OZ533,1,0)</f>
        <v/>
      </c>
      <c r="OS533" s="32">
        <f>OP533+OQ533+OR533+ON533+OO533</f>
        <v/>
      </c>
      <c r="OT533">
        <f>IF(OF533=5,"BackHome0-0",IF(AND(OS533=5),"BackAway0-0",""))</f>
        <v/>
      </c>
      <c r="OU533">
        <f>IF(OF533=5,KN533,IF(AND(OS533=5),KO533,""))</f>
        <v/>
      </c>
      <c r="OV533">
        <f>IF(OF533=5,"Match Odds",IF(AND(OS533=5),"Match Odds",""))</f>
        <v/>
      </c>
      <c r="OW533">
        <f>IF(OF533=5,KP533,IF(AND(OS533=5),KP533,""))</f>
        <v/>
      </c>
      <c r="OX533">
        <f>IF(OF533=5,"MATCH_ODDS",IF(AND(OS533=5),"MATCH_ODDS",""))</f>
        <v/>
      </c>
      <c r="OY533">
        <f>IF(OF533=5,"BACK",IF(AND(OS533=5),"BACK",""))</f>
        <v/>
      </c>
    </row>
    <row r="534" ht="16.5" customHeight="1" thickBot="1" thickTop="1">
      <c r="A534" s="2" t="n"/>
      <c r="KN534" s="1">
        <f>IF(INDEX(#REF!,MATCH('HT 0-0'!D534,#REF!,0))=INDEX(#REF!,MATCH('HT 0-0'!D534,#REF!,0)),INDEX(#REF!,MATCH('HT 0-0'!D534,#REF!,0)),"ERROR")</f>
        <v/>
      </c>
      <c r="KO534" s="1">
        <f>IF(INDEX(#REF!,MATCH('HT 0-0'!E534,#REF!,0))=INDEX(#REF!,MATCH('HT 0-0'!E534,#REF!,0)),INDEX(#REF!,MATCH('HT 0-0'!E534,#REF!,0)),"ERROR")</f>
        <v/>
      </c>
      <c r="KP534" s="1">
        <f>KN534&amp;" v "&amp;KO534</f>
        <v/>
      </c>
      <c r="KQ534">
        <f>B534&amp;"_"&amp;C534</f>
        <v/>
      </c>
      <c r="KR534" s="1">
        <f>IF((HW534/KK534)&lt;0.335,"G",IF((HW534/KK534)&gt;0.67,"R","A"))</f>
        <v/>
      </c>
      <c r="KS534" s="1">
        <f>IF((HX534/KK534)&lt;0.335,"G",IF((HX534/KK534)&gt;0.67,"R","A"))</f>
        <v/>
      </c>
      <c r="KT534" s="1">
        <f>IF((IH534/KK534)&lt;0.335,"G",IF((IH534/KK534)&gt;0.67,"R","A"))</f>
        <v/>
      </c>
      <c r="KU534" s="1">
        <f>IF((II534/KK534)&lt;0.335,"G",IF((II534/KK534)&gt;0.67,"R","A"))</f>
        <v/>
      </c>
      <c r="KV534" s="1">
        <f>IF((HZ534/KK534)&lt;0.335,"G",IF((HZ534/KK534)&gt;0.67,"R","A"))</f>
        <v/>
      </c>
      <c r="KW534" s="1">
        <f>IF((HY534/KK534)&lt;0.335,"G",IF((HY534/KK534)&gt;0.67,"R","A"))</f>
        <v/>
      </c>
      <c r="KX534" s="1">
        <f>IF((IK534/KK534)&lt;0.335,"G",IF((IK534/KK534)&gt;0.67,"R","A"))</f>
        <v/>
      </c>
      <c r="KY534" s="1">
        <f>IF((IJ534/KK534)&lt;0.335,"G",IF((IJ534/KK534)&gt;0.67,"R","A"))</f>
        <v/>
      </c>
      <c r="KZ534" s="1">
        <f>IF((HQ534/KK534)&lt;0.335,"G",IF((HQ534/KK534)&gt;0.67,"R","A"))</f>
        <v/>
      </c>
      <c r="LA534" s="1">
        <f>IF((IB534/KK534)&lt;0.335,"G",IF((IB534/KK534)&gt;0.67,"R","A"))</f>
        <v/>
      </c>
      <c r="LB534">
        <f>IF(LQ534="0-0",INDEX(Scrape!#REF!,MATCH('HT 0-0'!KP534,Scrape!$B:$B,0)),"")</f>
        <v/>
      </c>
      <c r="LC534">
        <f>IF(LQ534="0-0",INDEX(Scrape!$A:$A,MATCH('HT 0-0'!KP534,Scrape!$B:$B,0)),"")</f>
        <v/>
      </c>
      <c r="LD534">
        <f>IF(LQ534="0-0",INDEX(Scrape!$B:$B,MATCH('HT 0-0'!KP534,Scrape!$B:$B,0)),"")</f>
        <v/>
      </c>
      <c r="LE534">
        <f>IF(LQ534="0-0",INDEX(Scrape!$C:$C,MATCH('HT 0-0'!KP534,Scrape!$B:$B,0)),"")</f>
        <v/>
      </c>
      <c r="LF534">
        <f>IF(LQ534="0-0",INDEX(Scrape!$D:$D,MATCH('HT 0-0'!KP534,Scrape!$B:$B,0)),"")</f>
        <v/>
      </c>
      <c r="LG534">
        <f>IF(LQ534="0-0",INDEX(Scrape!$E:$E,MATCH('HT 0-0'!KP534,Scrape!$B:$B,0)),"")</f>
        <v/>
      </c>
      <c r="LH534">
        <f>IF(LQ534="0-0",INDEX(Scrape!$F:$F,MATCH('HT 0-0'!KP534,Scrape!$B:$B,0)),"")</f>
        <v/>
      </c>
      <c r="LI534">
        <f>IF(LQ534="0-0",INDEX(Scrape!$G:$G,MATCH('HT 0-0'!KP534,Scrape!$B:$B,0)),"")</f>
        <v/>
      </c>
      <c r="LJ534">
        <f>IF(LQ534="0-0",INDEX(Scrape!$H:$H,MATCH('HT 0-0'!KP534,Scrape!$B:$B,0)),"")</f>
        <v/>
      </c>
      <c r="LK534">
        <f>IF(LQ534="0-0",INDEX(Scrape!$I:$I,MATCH('HT 0-0'!KP534,Scrape!$B:$B,0)),"")</f>
        <v/>
      </c>
      <c r="LL534">
        <f>IF(LQ534="0-0",INDEX(Scrape!$J:$J,MATCH('HT 0-0'!KP534,Scrape!$B:$B,0)),"")</f>
        <v/>
      </c>
      <c r="LM534">
        <f>IF(LQ534="0-0",INDEX(Scrape!$K:$K,MATCH('HT 0-0'!KP534,Scrape!$B:$B,0)),"")</f>
        <v/>
      </c>
      <c r="LN534">
        <f>IF(LQ534="0-0",INDEX(Scrape!$L:$L,MATCH('HT 0-0'!KP534,Scrape!$B:$B,0)),"")</f>
        <v/>
      </c>
      <c r="LO534">
        <f>IF(LQ534="0-0",INDEX(Scrape!$M:$M,MATCH('HT 0-0'!KP534,Scrape!$B:$B,0)),"")</f>
        <v/>
      </c>
      <c r="LP534">
        <f>IF(LQ534="0-0",INDEX(Scrape!$N:$N,MATCH('HT 0-0'!KP534,Scrape!$B:$B,0)),"")</f>
        <v/>
      </c>
      <c r="LQ534">
        <f>INDEX(Scrape!$O:$O,MATCH('HT 0-0'!KP534,Scrape!$B:$B,0))</f>
        <v/>
      </c>
      <c r="LR534">
        <f>(1/LJ534)+(1/LI534)+(1/LH534)</f>
        <v/>
      </c>
      <c r="LS534">
        <f>(1/LG534)+(1/LF534)+(1/LE534)</f>
        <v/>
      </c>
      <c r="LT534" s="8">
        <f>IF(INDEX(#REF!,MATCH(KQ534,#REF!,0))=INDEX(#REF!,MATCH(KQ534,#REF!,0)),INDEX(#REF!,MATCH(KQ534,#REF!,0)),"ERROR")</f>
        <v/>
      </c>
      <c r="LU534" s="4">
        <f>IF(KR534="G",2,IF(KR534="R",0.5,IF(KR534="A",1)))</f>
        <v/>
      </c>
      <c r="LV534" s="4">
        <f>IF(KS534="G",0.5,IF(KS534="R",2,IF(KS534="A",1)))</f>
        <v/>
      </c>
      <c r="LW534" s="4">
        <f>IF(KT534="G",2,IF(KT534="R",0.5,IF(KT534="A",1)))</f>
        <v/>
      </c>
      <c r="LX534" s="4">
        <f>IF(KU534="G",0.5,IF(KU534="R",2,IF(KU534="A",1)))</f>
        <v/>
      </c>
      <c r="LY534" s="7">
        <f>(LK534*(LU534+LX534)+(LL534*(LU534+LX534)))</f>
        <v/>
      </c>
      <c r="LZ534" s="7">
        <f>(LN534*(LV534+LW534)+(LO534*(LV534+LW534)))</f>
        <v/>
      </c>
      <c r="MA534" s="11">
        <f>LY534-LZ534</f>
        <v/>
      </c>
      <c r="MB534" s="5">
        <f>MA534+2</f>
        <v/>
      </c>
      <c r="MC534" s="6">
        <f>MA534-2</f>
        <v/>
      </c>
      <c r="MD534" s="4">
        <f>LE534</f>
        <v/>
      </c>
      <c r="ME534" s="9">
        <f>IF(MD534=0,1000,MD534+0.75)</f>
        <v/>
      </c>
      <c r="MF534" s="10">
        <f>IF(MD534=0,0,MD534-0.75)</f>
        <v/>
      </c>
      <c r="MG534" s="4">
        <f>((LM534*(LU534+LX534))-((LP534*(LV534+LW534))))</f>
        <v/>
      </c>
      <c r="MH534" s="9">
        <f>MG534*1.2</f>
        <v/>
      </c>
      <c r="MI534" s="10">
        <f>MG534*0.8</f>
        <v/>
      </c>
      <c r="MJ534">
        <f>IFERROR(OT534,"")</f>
        <v/>
      </c>
      <c r="MK534">
        <f>IFERROR(OU534,"")</f>
        <v/>
      </c>
      <c r="ML534">
        <f>IFERROR(OV534,"")</f>
        <v/>
      </c>
      <c r="MM534">
        <f>IFERROR(OW534,"")</f>
        <v/>
      </c>
      <c r="MN534">
        <f>IFERROR(OX534,"")</f>
        <v/>
      </c>
      <c r="MO534">
        <f>IFERROR(OY534,"")</f>
        <v/>
      </c>
      <c r="MP534" s="1">
        <f>COUNTIFS(#REF!,LT534,#REF!,1,#REF!,"&gt;="&amp;MC534,#REF!,"&lt;="&amp;MB534,#REF!,"&lt;="&amp;ME534,#REF!,"&gt;="&amp;MF534,#REF!,"="&amp;KV534,#REF!,"="&amp;KX534)</f>
        <v/>
      </c>
      <c r="MQ534" s="1">
        <f>COUNTIFS(#REF!,LT534,#REF!,0,#REF!,"&gt;="&amp;MC534,#REF!,"&lt;="&amp;MB534,#REF!,"&lt;="&amp;ME534,#REF!,"&gt;="&amp;MF534,#REF!,"="&amp;KV534,#REF!,"="&amp;KX534)</f>
        <v/>
      </c>
      <c r="MR534" s="1">
        <f>COUNTIFS(#REF!,LT534,#REF!,1,#REF!,"&gt;="&amp;MC534,#REF!,"&lt;="&amp;MB534,#REF!,"&lt;="&amp;ME534,#REF!,"&gt;="&amp;MF534,#REF!,"="&amp;KW534,#REF!,"="&amp;KY534)</f>
        <v/>
      </c>
      <c r="MS534" s="1">
        <f>COUNTIFS(#REF!,LT534,#REF!,0,#REF!,"&gt;="&amp;MC534,#REF!,"&lt;="&amp;MB534,#REF!,"&lt;="&amp;ME534,#REF!,"&gt;="&amp;MF534,#REF!,"="&amp;KW534,#REF!,"="&amp;KY534)</f>
        <v/>
      </c>
      <c r="MT534" s="1">
        <f>COUNTIFS(#REF!,LT534,#REF!,1,#REF!,"&gt;="&amp;MI534,#REF!,"&lt;="&amp;MH534,#REF!,"&lt;="&amp;ME534,#REF!,"&gt;="&amp;MF534)</f>
        <v/>
      </c>
      <c r="MU534" s="1">
        <f>COUNTIFS(#REF!,LT534,#REF!,0,#REF!,"&gt;="&amp;MI534,#REF!,"&lt;="&amp;MH534,#REF!,"&lt;="&amp;ME534,#REF!,"&gt;="&amp;MF534)</f>
        <v/>
      </c>
      <c r="MV534" s="1">
        <f>COUNTIFS(#REF!,LT534,#REF!,1,#REF!,"&gt;="&amp;MI534,#REF!,"&lt;="&amp;MH534,#REF!,"="&amp;KZ534,#REF!,"="&amp;LA534,#REF!,"&lt;="&amp;ME534,#REF!,"&gt;="&amp;MF534)</f>
        <v/>
      </c>
      <c r="MW534" s="1">
        <f>COUNTIFS(#REF!,LT534,#REF!,0,#REF!,"&gt;="&amp;MI534,#REF!,"&lt;="&amp;MH534,#REF!,"="&amp;KZ534,#REF!,"="&amp;LA534,#REF!,"&lt;="&amp;ME534,#REF!,"&gt;="&amp;MF534)</f>
        <v/>
      </c>
      <c r="MX534" s="1">
        <f>COUNTIFS(#REF!,LT534,#REF!,1,#REF!,"&gt;="&amp;MC534,#REF!,"&lt;="&amp;MB534,#REF!,"&lt;="&amp;ME534,#REF!,"&gt;="&amp;MF534)</f>
        <v/>
      </c>
      <c r="MY534" s="1">
        <f>COUNTIFS(#REF!,LT534,#REF!,0,#REF!,"&gt;="&amp;MC534,#REF!,"&lt;="&amp;MB534,#REF!,"&lt;="&amp;ME534,#REF!,"&gt;="&amp;MF534)</f>
        <v/>
      </c>
      <c r="MZ534" s="1">
        <f>COUNTIFS(#REF!,LT534,#REF!,1,#REF!,"&lt;="&amp;ME534,#REF!,"&gt;="&amp;MF534,#REF!,"="&amp;KV534,#REF!,"="&amp;KX534)</f>
        <v/>
      </c>
      <c r="NA534" s="1">
        <f>COUNTIFS(#REF!,LT534,#REF!,0,#REF!,"&lt;="&amp;ME534,#REF!,"&gt;="&amp;MF534,#REF!,"="&amp;KV534,#REF!,"="&amp;KX534)</f>
        <v/>
      </c>
      <c r="NB534" s="1">
        <f>COUNTIFS(#REF!,LT534,#REF!,1,#REF!,"&lt;="&amp;ME534,#REF!,"&gt;="&amp;MF534,#REF!,"="&amp;KW534,#REF!,"="&amp;KY534)</f>
        <v/>
      </c>
      <c r="NC534" s="1">
        <f>COUNTIFS(#REF!,LT534,#REF!,0,#REF!,"&lt;="&amp;ME534,#REF!,"&gt;="&amp;MF534,#REF!,"="&amp;KW534,#REF!,"="&amp;KY534)</f>
        <v/>
      </c>
      <c r="ND534" s="1">
        <f>COUNTIFS(#REF!,LT534,#REF!,1,#REF!,"&gt;="&amp;MC534,#REF!,"&lt;="&amp;MB534,#REF!,"&lt;="&amp;ME534,#REF!,"&gt;="&amp;MF534,#REF!,"="&amp;KV534,#REF!,"="&amp;KX534)</f>
        <v/>
      </c>
      <c r="NE534" s="1">
        <f>COUNTIFS(#REF!,LT534,#REF!,0,#REF!,"&gt;="&amp;MC534,#REF!,"&lt;="&amp;MB534,#REF!,"&lt;="&amp;ME534,#REF!,"&gt;="&amp;MF534,#REF!,"="&amp;KV534,#REF!,"="&amp;KX534)</f>
        <v/>
      </c>
      <c r="NF534" s="1">
        <f>COUNTIFS(#REF!,LT534,#REF!,1,#REF!,"&gt;="&amp;MC534,#REF!,"&lt;="&amp;MB534,#REF!,"&lt;="&amp;ME534,#REF!,"&gt;="&amp;MF534,#REF!,"="&amp;KW534,#REF!,"="&amp;KY534)</f>
        <v/>
      </c>
      <c r="NG534" s="1">
        <f>COUNTIFS(#REF!,LT534,#REF!,0,#REF!,"&gt;="&amp;MC534,#REF!,"&lt;="&amp;MB534,#REF!,"&lt;="&amp;ME534,#REF!,"&gt;="&amp;MF534,#REF!,"="&amp;KW534,#REF!,"="&amp;KY534)</f>
        <v/>
      </c>
      <c r="NH534" s="1">
        <f>COUNTIFS(#REF!,LT534,#REF!,1,#REF!,"&gt;="&amp;MC534,#REF!,"&lt;="&amp;MB534,#REF!,"&lt;="&amp;ME534,#REF!,"&gt;="&amp;MF534,#REF!,"="&amp;KZ534,#REF!,"="&amp;LA534)</f>
        <v/>
      </c>
      <c r="NI534" s="1">
        <f>COUNTIFS(#REF!,LT534,#REF!,0,#REF!,"&gt;="&amp;MC534,#REF!,"&lt;="&amp;MB534,#REF!,"&lt;="&amp;ME534,#REF!,"&gt;="&amp;MF534,#REF!,"="&amp;KZ534,#REF!,"="&amp;LA534)</f>
        <v/>
      </c>
      <c r="NJ534" s="1">
        <f>COUNTIFS(#REF!,LT534,#REF!,1,#REF!,"&gt;="&amp;MI534,#REF!,"&lt;="&amp;MH534,#REF!,"&lt;="&amp;ME534,#REF!,"&gt;="&amp;MF534)</f>
        <v/>
      </c>
      <c r="NK534" s="1">
        <f>COUNTIFS(#REF!,LT534,#REF!,0,#REF!,"&gt;="&amp;MI534,#REF!,"&lt;="&amp;MH534,#REF!,"&lt;="&amp;ME534,#REF!,"&gt;="&amp;MF534)</f>
        <v/>
      </c>
      <c r="NL534" s="1">
        <f>COUNTIFS(#REF!,LT534,#REF!,1,#REF!,"&gt;="&amp;MI534,#REF!,"&lt;="&amp;MH534,#REF!,"="&amp;KZ534,#REF!,"="&amp;LA534,#REF!,"&lt;="&amp;ME534,#REF!,"&gt;="&amp;MF534)</f>
        <v/>
      </c>
      <c r="NM534" s="1">
        <f>COUNTIFS(#REF!,LT534,#REF!,0,#REF!,"&gt;="&amp;MI534,#REF!,"&lt;="&amp;MH534,#REF!,"="&amp;KZ534,#REF!,"="&amp;LA534,#REF!,"&lt;="&amp;ME534,#REF!,"&gt;="&amp;MF534)</f>
        <v/>
      </c>
      <c r="NN534" s="1">
        <f>COUNTIFS(#REF!,LT534,#REF!,1,#REF!,"&gt;="&amp;MC534,#REF!,"&lt;="&amp;MB534,#REF!,"&lt;="&amp;ME534,#REF!,"&gt;="&amp;MF534)</f>
        <v/>
      </c>
      <c r="NO534" s="1">
        <f>COUNTIFS(#REF!,LT534,#REF!,0,#REF!,"&gt;="&amp;MC534,#REF!,"&lt;="&amp;MB534,#REF!,"&lt;="&amp;ME534,#REF!,"&gt;="&amp;MF534)</f>
        <v/>
      </c>
      <c r="NP534" s="1">
        <f>COUNTIFS(#REF!,LT534,#REF!,1,#REF!,"&lt;="&amp;ME534,#REF!,"&gt;="&amp;MF534,#REF!,"="&amp;KV534,#REF!,"="&amp;KX534)</f>
        <v/>
      </c>
      <c r="NQ534" s="1">
        <f>COUNTIFS(#REF!,LT534,#REF!,0,#REF!,"&lt;="&amp;ME534,#REF!,"&gt;="&amp;MF534,#REF!,"="&amp;KV534,#REF!,"="&amp;KX534)</f>
        <v/>
      </c>
      <c r="NR534" s="1">
        <f>COUNTIFS(#REF!,LT534,#REF!,1,#REF!,"&lt;="&amp;ME534,#REF!,"&gt;="&amp;MF534,#REF!,"="&amp;KW534,#REF!,"="&amp;KY534)</f>
        <v/>
      </c>
      <c r="NS534" s="1">
        <f>COUNTIFS(#REF!,LT534,#REF!,0,#REF!,"&lt;="&amp;ME534,#REF!,"&gt;="&amp;MF534,#REF!,"="&amp;KW534,#REF!,"="&amp;KY534)</f>
        <v/>
      </c>
      <c r="NT534" s="1">
        <f>MP534+MR534+MT534+MV534+MX534+MZ534+NB534</f>
        <v/>
      </c>
      <c r="NU534" s="1">
        <f>MQ534+MS534+MU534+MW534+MY534+NA534+NC534</f>
        <v/>
      </c>
      <c r="NV534" s="1">
        <f>NT534+NU534</f>
        <v/>
      </c>
      <c r="NW534" s="33">
        <f>NT534/(NT534+NU534)</f>
        <v/>
      </c>
      <c r="NX534" s="3">
        <f>1/NW534</f>
        <v/>
      </c>
      <c r="NY534" s="1">
        <f>LH534</f>
        <v/>
      </c>
      <c r="NZ534" s="79">
        <f>(NW534*((NY534-1)*0.98))-((1-NW534)*1)</f>
        <v/>
      </c>
      <c r="OA534" s="34">
        <f>IF(LR534&lt;0.9,0,IF(AND(LR534&gt;1.1),0,1))</f>
        <v/>
      </c>
      <c r="OB534" s="34">
        <f>IF(LS534&lt;0.9,0,IF(AND(LS534&gt;1.1),0,1))</f>
        <v/>
      </c>
      <c r="OC534" s="32">
        <f>IF(NV534&gt;99,1,0)</f>
        <v/>
      </c>
      <c r="OD534" s="32">
        <f>IF(NZ534&gt;0.0799,1,0)</f>
        <v/>
      </c>
      <c r="OE534" s="32">
        <f>IF(NZ534&gt;OM534,1,0)</f>
        <v/>
      </c>
      <c r="OF534" s="32">
        <f>OC534+OD534+OE534+OA534+OB534</f>
        <v/>
      </c>
      <c r="OG534" s="1">
        <f>ND534+NF534+NH534+NJ534+NL534+NN534+NP534+NR534</f>
        <v/>
      </c>
      <c r="OH534" s="1">
        <f>NE534+NG534+NI534+NK534+NM534+NO534+NQ534+NS534</f>
        <v/>
      </c>
      <c r="OI534" s="1">
        <f>OG534+OH534</f>
        <v/>
      </c>
      <c r="OJ534" s="33">
        <f>OG534/(OG534+OH534)</f>
        <v/>
      </c>
      <c r="OK534" s="3">
        <f>1/OJ534</f>
        <v/>
      </c>
      <c r="OL534" s="1">
        <f>LI534</f>
        <v/>
      </c>
      <c r="OM534" s="79">
        <f>(OJ534*((OL534-1)*0.98))-((1-OJ534)*1)</f>
        <v/>
      </c>
      <c r="ON534" s="34">
        <f>IF(LR534&lt;0.9,0,IF(AND(LR534&gt;1.1),0,1))</f>
        <v/>
      </c>
      <c r="OO534" s="34">
        <f>IF(LS534&lt;0.9,0,IF(AND(LS534&gt;1.1),0,1))</f>
        <v/>
      </c>
      <c r="OP534" s="32">
        <f>IF(OI534&gt;99,1,0)</f>
        <v/>
      </c>
      <c r="OQ534" s="32">
        <f>IF(OM534&gt;0.0799,1,0)</f>
        <v/>
      </c>
      <c r="OR534" s="32">
        <f>IF(OM534&gt;OZ534,1,0)</f>
        <v/>
      </c>
      <c r="OS534" s="32">
        <f>OP534+OQ534+OR534+ON534+OO534</f>
        <v/>
      </c>
      <c r="OT534">
        <f>IF(OF534=5,"BackHome0-0",IF(AND(OS534=5),"BackAway0-0",""))</f>
        <v/>
      </c>
      <c r="OU534">
        <f>IF(OF534=5,KN534,IF(AND(OS534=5),KO534,""))</f>
        <v/>
      </c>
      <c r="OV534">
        <f>IF(OF534=5,"Match Odds",IF(AND(OS534=5),"Match Odds",""))</f>
        <v/>
      </c>
      <c r="OW534">
        <f>IF(OF534=5,KP534,IF(AND(OS534=5),KP534,""))</f>
        <v/>
      </c>
      <c r="OX534">
        <f>IF(OF534=5,"MATCH_ODDS",IF(AND(OS534=5),"MATCH_ODDS",""))</f>
        <v/>
      </c>
      <c r="OY534">
        <f>IF(OF534=5,"BACK",IF(AND(OS534=5),"BACK",""))</f>
        <v/>
      </c>
    </row>
    <row r="535" ht="16.5" customHeight="1" thickBot="1" thickTop="1">
      <c r="A535" s="2" t="n"/>
      <c r="KN535" s="1">
        <f>IF(INDEX(#REF!,MATCH('HT 0-0'!D535,#REF!,0))=INDEX(#REF!,MATCH('HT 0-0'!D535,#REF!,0)),INDEX(#REF!,MATCH('HT 0-0'!D535,#REF!,0)),"ERROR")</f>
        <v/>
      </c>
      <c r="KO535" s="1">
        <f>IF(INDEX(#REF!,MATCH('HT 0-0'!E535,#REF!,0))=INDEX(#REF!,MATCH('HT 0-0'!E535,#REF!,0)),INDEX(#REF!,MATCH('HT 0-0'!E535,#REF!,0)),"ERROR")</f>
        <v/>
      </c>
      <c r="KP535" s="1">
        <f>KN535&amp;" v "&amp;KO535</f>
        <v/>
      </c>
      <c r="KQ535">
        <f>B535&amp;"_"&amp;C535</f>
        <v/>
      </c>
      <c r="KR535" s="1">
        <f>IF((HW535/KK535)&lt;0.335,"G",IF((HW535/KK535)&gt;0.67,"R","A"))</f>
        <v/>
      </c>
      <c r="KS535" s="1">
        <f>IF((HX535/KK535)&lt;0.335,"G",IF((HX535/KK535)&gt;0.67,"R","A"))</f>
        <v/>
      </c>
      <c r="KT535" s="1">
        <f>IF((IH535/KK535)&lt;0.335,"G",IF((IH535/KK535)&gt;0.67,"R","A"))</f>
        <v/>
      </c>
      <c r="KU535" s="1">
        <f>IF((II535/KK535)&lt;0.335,"G",IF((II535/KK535)&gt;0.67,"R","A"))</f>
        <v/>
      </c>
      <c r="KV535" s="1">
        <f>IF((HZ535/KK535)&lt;0.335,"G",IF((HZ535/KK535)&gt;0.67,"R","A"))</f>
        <v/>
      </c>
      <c r="KW535" s="1">
        <f>IF((HY535/KK535)&lt;0.335,"G",IF((HY535/KK535)&gt;0.67,"R","A"))</f>
        <v/>
      </c>
      <c r="KX535" s="1">
        <f>IF((IK535/KK535)&lt;0.335,"G",IF((IK535/KK535)&gt;0.67,"R","A"))</f>
        <v/>
      </c>
      <c r="KY535" s="1">
        <f>IF((IJ535/KK535)&lt;0.335,"G",IF((IJ535/KK535)&gt;0.67,"R","A"))</f>
        <v/>
      </c>
      <c r="KZ535" s="1">
        <f>IF((HQ535/KK535)&lt;0.335,"G",IF((HQ535/KK535)&gt;0.67,"R","A"))</f>
        <v/>
      </c>
      <c r="LA535" s="1">
        <f>IF((IB535/KK535)&lt;0.335,"G",IF((IB535/KK535)&gt;0.67,"R","A"))</f>
        <v/>
      </c>
      <c r="LB535">
        <f>IF(LQ535="0-0",INDEX(Scrape!#REF!,MATCH('HT 0-0'!KP535,Scrape!$B:$B,0)),"")</f>
        <v/>
      </c>
      <c r="LC535">
        <f>IF(LQ535="0-0",INDEX(Scrape!$A:$A,MATCH('HT 0-0'!KP535,Scrape!$B:$B,0)),"")</f>
        <v/>
      </c>
      <c r="LD535">
        <f>IF(LQ535="0-0",INDEX(Scrape!$B:$B,MATCH('HT 0-0'!KP535,Scrape!$B:$B,0)),"")</f>
        <v/>
      </c>
      <c r="LE535">
        <f>IF(LQ535="0-0",INDEX(Scrape!$C:$C,MATCH('HT 0-0'!KP535,Scrape!$B:$B,0)),"")</f>
        <v/>
      </c>
      <c r="LF535">
        <f>IF(LQ535="0-0",INDEX(Scrape!$D:$D,MATCH('HT 0-0'!KP535,Scrape!$B:$B,0)),"")</f>
        <v/>
      </c>
      <c r="LG535">
        <f>IF(LQ535="0-0",INDEX(Scrape!$E:$E,MATCH('HT 0-0'!KP535,Scrape!$B:$B,0)),"")</f>
        <v/>
      </c>
      <c r="LH535">
        <f>IF(LQ535="0-0",INDEX(Scrape!$F:$F,MATCH('HT 0-0'!KP535,Scrape!$B:$B,0)),"")</f>
        <v/>
      </c>
      <c r="LI535">
        <f>IF(LQ535="0-0",INDEX(Scrape!$G:$G,MATCH('HT 0-0'!KP535,Scrape!$B:$B,0)),"")</f>
        <v/>
      </c>
      <c r="LJ535">
        <f>IF(LQ535="0-0",INDEX(Scrape!$H:$H,MATCH('HT 0-0'!KP535,Scrape!$B:$B,0)),"")</f>
        <v/>
      </c>
      <c r="LK535">
        <f>IF(LQ535="0-0",INDEX(Scrape!$I:$I,MATCH('HT 0-0'!KP535,Scrape!$B:$B,0)),"")</f>
        <v/>
      </c>
      <c r="LL535">
        <f>IF(LQ535="0-0",INDEX(Scrape!$J:$J,MATCH('HT 0-0'!KP535,Scrape!$B:$B,0)),"")</f>
        <v/>
      </c>
      <c r="LM535">
        <f>IF(LQ535="0-0",INDEX(Scrape!$K:$K,MATCH('HT 0-0'!KP535,Scrape!$B:$B,0)),"")</f>
        <v/>
      </c>
      <c r="LN535">
        <f>IF(LQ535="0-0",INDEX(Scrape!$L:$L,MATCH('HT 0-0'!KP535,Scrape!$B:$B,0)),"")</f>
        <v/>
      </c>
      <c r="LO535">
        <f>IF(LQ535="0-0",INDEX(Scrape!$M:$M,MATCH('HT 0-0'!KP535,Scrape!$B:$B,0)),"")</f>
        <v/>
      </c>
      <c r="LP535">
        <f>IF(LQ535="0-0",INDEX(Scrape!$N:$N,MATCH('HT 0-0'!KP535,Scrape!$B:$B,0)),"")</f>
        <v/>
      </c>
      <c r="LQ535">
        <f>INDEX(Scrape!$O:$O,MATCH('HT 0-0'!KP535,Scrape!$B:$B,0))</f>
        <v/>
      </c>
      <c r="LR535">
        <f>(1/LJ535)+(1/LI535)+(1/LH535)</f>
        <v/>
      </c>
      <c r="LS535">
        <f>(1/LG535)+(1/LF535)+(1/LE535)</f>
        <v/>
      </c>
      <c r="LT535" s="8">
        <f>IF(INDEX(#REF!,MATCH(KQ535,#REF!,0))=INDEX(#REF!,MATCH(KQ535,#REF!,0)),INDEX(#REF!,MATCH(KQ535,#REF!,0)),"ERROR")</f>
        <v/>
      </c>
      <c r="LU535" s="4">
        <f>IF(KR535="G",2,IF(KR535="R",0.5,IF(KR535="A",1)))</f>
        <v/>
      </c>
      <c r="LV535" s="4">
        <f>IF(KS535="G",0.5,IF(KS535="R",2,IF(KS535="A",1)))</f>
        <v/>
      </c>
      <c r="LW535" s="4">
        <f>IF(KT535="G",2,IF(KT535="R",0.5,IF(KT535="A",1)))</f>
        <v/>
      </c>
      <c r="LX535" s="4">
        <f>IF(KU535="G",0.5,IF(KU535="R",2,IF(KU535="A",1)))</f>
        <v/>
      </c>
      <c r="LY535" s="7">
        <f>(LK535*(LU535+LX535)+(LL535*(LU535+LX535)))</f>
        <v/>
      </c>
      <c r="LZ535" s="7">
        <f>(LN535*(LV535+LW535)+(LO535*(LV535+LW535)))</f>
        <v/>
      </c>
      <c r="MA535" s="11">
        <f>LY535-LZ535</f>
        <v/>
      </c>
      <c r="MB535" s="5">
        <f>MA535+2</f>
        <v/>
      </c>
      <c r="MC535" s="6">
        <f>MA535-2</f>
        <v/>
      </c>
      <c r="MD535" s="4">
        <f>LE535</f>
        <v/>
      </c>
      <c r="ME535" s="9">
        <f>IF(MD535=0,1000,MD535+0.75)</f>
        <v/>
      </c>
      <c r="MF535" s="10">
        <f>IF(MD535=0,0,MD535-0.75)</f>
        <v/>
      </c>
      <c r="MG535" s="4">
        <f>((LM535*(LU535+LX535))-((LP535*(LV535+LW535))))</f>
        <v/>
      </c>
      <c r="MH535" s="9">
        <f>MG535*1.2</f>
        <v/>
      </c>
      <c r="MI535" s="10">
        <f>MG535*0.8</f>
        <v/>
      </c>
      <c r="MJ535">
        <f>IFERROR(OT535,"")</f>
        <v/>
      </c>
      <c r="MK535">
        <f>IFERROR(OU535,"")</f>
        <v/>
      </c>
      <c r="ML535">
        <f>IFERROR(OV535,"")</f>
        <v/>
      </c>
      <c r="MM535">
        <f>IFERROR(OW535,"")</f>
        <v/>
      </c>
      <c r="MN535">
        <f>IFERROR(OX535,"")</f>
        <v/>
      </c>
      <c r="MO535">
        <f>IFERROR(OY535,"")</f>
        <v/>
      </c>
      <c r="MP535" s="1">
        <f>COUNTIFS(#REF!,LT535,#REF!,1,#REF!,"&gt;="&amp;MC535,#REF!,"&lt;="&amp;MB535,#REF!,"&lt;="&amp;ME535,#REF!,"&gt;="&amp;MF535,#REF!,"="&amp;KV535,#REF!,"="&amp;KX535)</f>
        <v/>
      </c>
      <c r="MQ535" s="1">
        <f>COUNTIFS(#REF!,LT535,#REF!,0,#REF!,"&gt;="&amp;MC535,#REF!,"&lt;="&amp;MB535,#REF!,"&lt;="&amp;ME535,#REF!,"&gt;="&amp;MF535,#REF!,"="&amp;KV535,#REF!,"="&amp;KX535)</f>
        <v/>
      </c>
      <c r="MR535" s="1">
        <f>COUNTIFS(#REF!,LT535,#REF!,1,#REF!,"&gt;="&amp;MC535,#REF!,"&lt;="&amp;MB535,#REF!,"&lt;="&amp;ME535,#REF!,"&gt;="&amp;MF535,#REF!,"="&amp;KW535,#REF!,"="&amp;KY535)</f>
        <v/>
      </c>
      <c r="MS535" s="1">
        <f>COUNTIFS(#REF!,LT535,#REF!,0,#REF!,"&gt;="&amp;MC535,#REF!,"&lt;="&amp;MB535,#REF!,"&lt;="&amp;ME535,#REF!,"&gt;="&amp;MF535,#REF!,"="&amp;KW535,#REF!,"="&amp;KY535)</f>
        <v/>
      </c>
      <c r="MT535" s="1">
        <f>COUNTIFS(#REF!,LT535,#REF!,1,#REF!,"&gt;="&amp;MI535,#REF!,"&lt;="&amp;MH535,#REF!,"&lt;="&amp;ME535,#REF!,"&gt;="&amp;MF535)</f>
        <v/>
      </c>
      <c r="MU535" s="1">
        <f>COUNTIFS(#REF!,LT535,#REF!,0,#REF!,"&gt;="&amp;MI535,#REF!,"&lt;="&amp;MH535,#REF!,"&lt;="&amp;ME535,#REF!,"&gt;="&amp;MF535)</f>
        <v/>
      </c>
      <c r="MV535" s="1">
        <f>COUNTIFS(#REF!,LT535,#REF!,1,#REF!,"&gt;="&amp;MI535,#REF!,"&lt;="&amp;MH535,#REF!,"="&amp;KZ535,#REF!,"="&amp;LA535,#REF!,"&lt;="&amp;ME535,#REF!,"&gt;="&amp;MF535)</f>
        <v/>
      </c>
      <c r="MW535" s="1">
        <f>COUNTIFS(#REF!,LT535,#REF!,0,#REF!,"&gt;="&amp;MI535,#REF!,"&lt;="&amp;MH535,#REF!,"="&amp;KZ535,#REF!,"="&amp;LA535,#REF!,"&lt;="&amp;ME535,#REF!,"&gt;="&amp;MF535)</f>
        <v/>
      </c>
      <c r="MX535" s="1">
        <f>COUNTIFS(#REF!,LT535,#REF!,1,#REF!,"&gt;="&amp;MC535,#REF!,"&lt;="&amp;MB535,#REF!,"&lt;="&amp;ME535,#REF!,"&gt;="&amp;MF535)</f>
        <v/>
      </c>
      <c r="MY535" s="1">
        <f>COUNTIFS(#REF!,LT535,#REF!,0,#REF!,"&gt;="&amp;MC535,#REF!,"&lt;="&amp;MB535,#REF!,"&lt;="&amp;ME535,#REF!,"&gt;="&amp;MF535)</f>
        <v/>
      </c>
      <c r="MZ535" s="1">
        <f>COUNTIFS(#REF!,LT535,#REF!,1,#REF!,"&lt;="&amp;ME535,#REF!,"&gt;="&amp;MF535,#REF!,"="&amp;KV535,#REF!,"="&amp;KX535)</f>
        <v/>
      </c>
      <c r="NA535" s="1">
        <f>COUNTIFS(#REF!,LT535,#REF!,0,#REF!,"&lt;="&amp;ME535,#REF!,"&gt;="&amp;MF535,#REF!,"="&amp;KV535,#REF!,"="&amp;KX535)</f>
        <v/>
      </c>
      <c r="NB535" s="1">
        <f>COUNTIFS(#REF!,LT535,#REF!,1,#REF!,"&lt;="&amp;ME535,#REF!,"&gt;="&amp;MF535,#REF!,"="&amp;KW535,#REF!,"="&amp;KY535)</f>
        <v/>
      </c>
      <c r="NC535" s="1">
        <f>COUNTIFS(#REF!,LT535,#REF!,0,#REF!,"&lt;="&amp;ME535,#REF!,"&gt;="&amp;MF535,#REF!,"="&amp;KW535,#REF!,"="&amp;KY535)</f>
        <v/>
      </c>
      <c r="ND535" s="1">
        <f>COUNTIFS(#REF!,LT535,#REF!,1,#REF!,"&gt;="&amp;MC535,#REF!,"&lt;="&amp;MB535,#REF!,"&lt;="&amp;ME535,#REF!,"&gt;="&amp;MF535,#REF!,"="&amp;KV535,#REF!,"="&amp;KX535)</f>
        <v/>
      </c>
      <c r="NE535" s="1">
        <f>COUNTIFS(#REF!,LT535,#REF!,0,#REF!,"&gt;="&amp;MC535,#REF!,"&lt;="&amp;MB535,#REF!,"&lt;="&amp;ME535,#REF!,"&gt;="&amp;MF535,#REF!,"="&amp;KV535,#REF!,"="&amp;KX535)</f>
        <v/>
      </c>
      <c r="NF535" s="1">
        <f>COUNTIFS(#REF!,LT535,#REF!,1,#REF!,"&gt;="&amp;MC535,#REF!,"&lt;="&amp;MB535,#REF!,"&lt;="&amp;ME535,#REF!,"&gt;="&amp;MF535,#REF!,"="&amp;KW535,#REF!,"="&amp;KY535)</f>
        <v/>
      </c>
      <c r="NG535" s="1">
        <f>COUNTIFS(#REF!,LT535,#REF!,0,#REF!,"&gt;="&amp;MC535,#REF!,"&lt;="&amp;MB535,#REF!,"&lt;="&amp;ME535,#REF!,"&gt;="&amp;MF535,#REF!,"="&amp;KW535,#REF!,"="&amp;KY535)</f>
        <v/>
      </c>
      <c r="NH535" s="1">
        <f>COUNTIFS(#REF!,LT535,#REF!,1,#REF!,"&gt;="&amp;MC535,#REF!,"&lt;="&amp;MB535,#REF!,"&lt;="&amp;ME535,#REF!,"&gt;="&amp;MF535,#REF!,"="&amp;KZ535,#REF!,"="&amp;LA535)</f>
        <v/>
      </c>
      <c r="NI535" s="1">
        <f>COUNTIFS(#REF!,LT535,#REF!,0,#REF!,"&gt;="&amp;MC535,#REF!,"&lt;="&amp;MB535,#REF!,"&lt;="&amp;ME535,#REF!,"&gt;="&amp;MF535,#REF!,"="&amp;KZ535,#REF!,"="&amp;LA535)</f>
        <v/>
      </c>
      <c r="NJ535" s="1">
        <f>COUNTIFS(#REF!,LT535,#REF!,1,#REF!,"&gt;="&amp;MI535,#REF!,"&lt;="&amp;MH535,#REF!,"&lt;="&amp;ME535,#REF!,"&gt;="&amp;MF535)</f>
        <v/>
      </c>
      <c r="NK535" s="1">
        <f>COUNTIFS(#REF!,LT535,#REF!,0,#REF!,"&gt;="&amp;MI535,#REF!,"&lt;="&amp;MH535,#REF!,"&lt;="&amp;ME535,#REF!,"&gt;="&amp;MF535)</f>
        <v/>
      </c>
      <c r="NL535" s="1">
        <f>COUNTIFS(#REF!,LT535,#REF!,1,#REF!,"&gt;="&amp;MI535,#REF!,"&lt;="&amp;MH535,#REF!,"="&amp;KZ535,#REF!,"="&amp;LA535,#REF!,"&lt;="&amp;ME535,#REF!,"&gt;="&amp;MF535)</f>
        <v/>
      </c>
      <c r="NM535" s="1">
        <f>COUNTIFS(#REF!,LT535,#REF!,0,#REF!,"&gt;="&amp;MI535,#REF!,"&lt;="&amp;MH535,#REF!,"="&amp;KZ535,#REF!,"="&amp;LA535,#REF!,"&lt;="&amp;ME535,#REF!,"&gt;="&amp;MF535)</f>
        <v/>
      </c>
      <c r="NN535" s="1">
        <f>COUNTIFS(#REF!,LT535,#REF!,1,#REF!,"&gt;="&amp;MC535,#REF!,"&lt;="&amp;MB535,#REF!,"&lt;="&amp;ME535,#REF!,"&gt;="&amp;MF535)</f>
        <v/>
      </c>
      <c r="NO535" s="1">
        <f>COUNTIFS(#REF!,LT535,#REF!,0,#REF!,"&gt;="&amp;MC535,#REF!,"&lt;="&amp;MB535,#REF!,"&lt;="&amp;ME535,#REF!,"&gt;="&amp;MF535)</f>
        <v/>
      </c>
      <c r="NP535" s="1">
        <f>COUNTIFS(#REF!,LT535,#REF!,1,#REF!,"&lt;="&amp;ME535,#REF!,"&gt;="&amp;MF535,#REF!,"="&amp;KV535,#REF!,"="&amp;KX535)</f>
        <v/>
      </c>
      <c r="NQ535" s="1">
        <f>COUNTIFS(#REF!,LT535,#REF!,0,#REF!,"&lt;="&amp;ME535,#REF!,"&gt;="&amp;MF535,#REF!,"="&amp;KV535,#REF!,"="&amp;KX535)</f>
        <v/>
      </c>
      <c r="NR535" s="1">
        <f>COUNTIFS(#REF!,LT535,#REF!,1,#REF!,"&lt;="&amp;ME535,#REF!,"&gt;="&amp;MF535,#REF!,"="&amp;KW535,#REF!,"="&amp;KY535)</f>
        <v/>
      </c>
      <c r="NS535" s="1">
        <f>COUNTIFS(#REF!,LT535,#REF!,0,#REF!,"&lt;="&amp;ME535,#REF!,"&gt;="&amp;MF535,#REF!,"="&amp;KW535,#REF!,"="&amp;KY535)</f>
        <v/>
      </c>
      <c r="NT535" s="1">
        <f>MP535+MR535+MT535+MV535+MX535+MZ535+NB535</f>
        <v/>
      </c>
      <c r="NU535" s="1">
        <f>MQ535+MS535+MU535+MW535+MY535+NA535+NC535</f>
        <v/>
      </c>
      <c r="NV535" s="1">
        <f>NT535+NU535</f>
        <v/>
      </c>
      <c r="NW535" s="33">
        <f>NT535/(NT535+NU535)</f>
        <v/>
      </c>
      <c r="NX535" s="3">
        <f>1/NW535</f>
        <v/>
      </c>
      <c r="NY535" s="1">
        <f>LH535</f>
        <v/>
      </c>
      <c r="NZ535" s="79">
        <f>(NW535*((NY535-1)*0.98))-((1-NW535)*1)</f>
        <v/>
      </c>
      <c r="OA535" s="34">
        <f>IF(LR535&lt;0.9,0,IF(AND(LR535&gt;1.1),0,1))</f>
        <v/>
      </c>
      <c r="OB535" s="34">
        <f>IF(LS535&lt;0.9,0,IF(AND(LS535&gt;1.1),0,1))</f>
        <v/>
      </c>
      <c r="OC535" s="32">
        <f>IF(NV535&gt;99,1,0)</f>
        <v/>
      </c>
      <c r="OD535" s="32">
        <f>IF(NZ535&gt;0.0799,1,0)</f>
        <v/>
      </c>
      <c r="OE535" s="32">
        <f>IF(NZ535&gt;OM535,1,0)</f>
        <v/>
      </c>
      <c r="OF535" s="32">
        <f>OC535+OD535+OE535+OA535+OB535</f>
        <v/>
      </c>
      <c r="OG535" s="1">
        <f>ND535+NF535+NH535+NJ535+NL535+NN535+NP535+NR535</f>
        <v/>
      </c>
      <c r="OH535" s="1">
        <f>NE535+NG535+NI535+NK535+NM535+NO535+NQ535+NS535</f>
        <v/>
      </c>
      <c r="OI535" s="1">
        <f>OG535+OH535</f>
        <v/>
      </c>
      <c r="OJ535" s="33">
        <f>OG535/(OG535+OH535)</f>
        <v/>
      </c>
      <c r="OK535" s="3">
        <f>1/OJ535</f>
        <v/>
      </c>
      <c r="OL535" s="1">
        <f>LI535</f>
        <v/>
      </c>
      <c r="OM535" s="79">
        <f>(OJ535*((OL535-1)*0.98))-((1-OJ535)*1)</f>
        <v/>
      </c>
      <c r="ON535" s="34">
        <f>IF(LR535&lt;0.9,0,IF(AND(LR535&gt;1.1),0,1))</f>
        <v/>
      </c>
      <c r="OO535" s="34">
        <f>IF(LS535&lt;0.9,0,IF(AND(LS535&gt;1.1),0,1))</f>
        <v/>
      </c>
      <c r="OP535" s="32">
        <f>IF(OI535&gt;99,1,0)</f>
        <v/>
      </c>
      <c r="OQ535" s="32">
        <f>IF(OM535&gt;0.0799,1,0)</f>
        <v/>
      </c>
      <c r="OR535" s="32">
        <f>IF(OM535&gt;OZ535,1,0)</f>
        <v/>
      </c>
      <c r="OS535" s="32">
        <f>OP535+OQ535+OR535+ON535+OO535</f>
        <v/>
      </c>
      <c r="OT535">
        <f>IF(OF535=5,"BackHome0-0",IF(AND(OS535=5),"BackAway0-0",""))</f>
        <v/>
      </c>
      <c r="OU535">
        <f>IF(OF535=5,KN535,IF(AND(OS535=5),KO535,""))</f>
        <v/>
      </c>
      <c r="OV535">
        <f>IF(OF535=5,"Match Odds",IF(AND(OS535=5),"Match Odds",""))</f>
        <v/>
      </c>
      <c r="OW535">
        <f>IF(OF535=5,KP535,IF(AND(OS535=5),KP535,""))</f>
        <v/>
      </c>
      <c r="OX535">
        <f>IF(OF535=5,"MATCH_ODDS",IF(AND(OS535=5),"MATCH_ODDS",""))</f>
        <v/>
      </c>
      <c r="OY535">
        <f>IF(OF535=5,"BACK",IF(AND(OS535=5),"BACK",""))</f>
        <v/>
      </c>
    </row>
    <row r="536" ht="16.5" customHeight="1" thickBot="1" thickTop="1">
      <c r="A536" s="2" t="n"/>
      <c r="KN536" s="1">
        <f>IF(INDEX(#REF!,MATCH('HT 0-0'!D536,#REF!,0))=INDEX(#REF!,MATCH('HT 0-0'!D536,#REF!,0)),INDEX(#REF!,MATCH('HT 0-0'!D536,#REF!,0)),"ERROR")</f>
        <v/>
      </c>
      <c r="KO536" s="1">
        <f>IF(INDEX(#REF!,MATCH('HT 0-0'!E536,#REF!,0))=INDEX(#REF!,MATCH('HT 0-0'!E536,#REF!,0)),INDEX(#REF!,MATCH('HT 0-0'!E536,#REF!,0)),"ERROR")</f>
        <v/>
      </c>
      <c r="KP536" s="1">
        <f>KN536&amp;" v "&amp;KO536</f>
        <v/>
      </c>
      <c r="KQ536">
        <f>B536&amp;"_"&amp;C536</f>
        <v/>
      </c>
      <c r="KR536" s="1">
        <f>IF((HW536/KK536)&lt;0.335,"G",IF((HW536/KK536)&gt;0.67,"R","A"))</f>
        <v/>
      </c>
      <c r="KS536" s="1">
        <f>IF((HX536/KK536)&lt;0.335,"G",IF((HX536/KK536)&gt;0.67,"R","A"))</f>
        <v/>
      </c>
      <c r="KT536" s="1">
        <f>IF((IH536/KK536)&lt;0.335,"G",IF((IH536/KK536)&gt;0.67,"R","A"))</f>
        <v/>
      </c>
      <c r="KU536" s="1">
        <f>IF((II536/KK536)&lt;0.335,"G",IF((II536/KK536)&gt;0.67,"R","A"))</f>
        <v/>
      </c>
      <c r="KV536" s="1">
        <f>IF((HZ536/KK536)&lt;0.335,"G",IF((HZ536/KK536)&gt;0.67,"R","A"))</f>
        <v/>
      </c>
      <c r="KW536" s="1">
        <f>IF((HY536/KK536)&lt;0.335,"G",IF((HY536/KK536)&gt;0.67,"R","A"))</f>
        <v/>
      </c>
      <c r="KX536" s="1">
        <f>IF((IK536/KK536)&lt;0.335,"G",IF((IK536/KK536)&gt;0.67,"R","A"))</f>
        <v/>
      </c>
      <c r="KY536" s="1">
        <f>IF((IJ536/KK536)&lt;0.335,"G",IF((IJ536/KK536)&gt;0.67,"R","A"))</f>
        <v/>
      </c>
      <c r="KZ536" s="1">
        <f>IF((HQ536/KK536)&lt;0.335,"G",IF((HQ536/KK536)&gt;0.67,"R","A"))</f>
        <v/>
      </c>
      <c r="LA536" s="1">
        <f>IF((IB536/KK536)&lt;0.335,"G",IF((IB536/KK536)&gt;0.67,"R","A"))</f>
        <v/>
      </c>
      <c r="LB536">
        <f>IF(LQ536="0-0",INDEX(Scrape!#REF!,MATCH('HT 0-0'!KP536,Scrape!$B:$B,0)),"")</f>
        <v/>
      </c>
      <c r="LC536">
        <f>IF(LQ536="0-0",INDEX(Scrape!$A:$A,MATCH('HT 0-0'!KP536,Scrape!$B:$B,0)),"")</f>
        <v/>
      </c>
      <c r="LD536">
        <f>IF(LQ536="0-0",INDEX(Scrape!$B:$B,MATCH('HT 0-0'!KP536,Scrape!$B:$B,0)),"")</f>
        <v/>
      </c>
      <c r="LE536">
        <f>IF(LQ536="0-0",INDEX(Scrape!$C:$C,MATCH('HT 0-0'!KP536,Scrape!$B:$B,0)),"")</f>
        <v/>
      </c>
      <c r="LF536">
        <f>IF(LQ536="0-0",INDEX(Scrape!$D:$D,MATCH('HT 0-0'!KP536,Scrape!$B:$B,0)),"")</f>
        <v/>
      </c>
      <c r="LG536">
        <f>IF(LQ536="0-0",INDEX(Scrape!$E:$E,MATCH('HT 0-0'!KP536,Scrape!$B:$B,0)),"")</f>
        <v/>
      </c>
      <c r="LH536">
        <f>IF(LQ536="0-0",INDEX(Scrape!$F:$F,MATCH('HT 0-0'!KP536,Scrape!$B:$B,0)),"")</f>
        <v/>
      </c>
      <c r="LI536">
        <f>IF(LQ536="0-0",INDEX(Scrape!$G:$G,MATCH('HT 0-0'!KP536,Scrape!$B:$B,0)),"")</f>
        <v/>
      </c>
      <c r="LJ536">
        <f>IF(LQ536="0-0",INDEX(Scrape!$H:$H,MATCH('HT 0-0'!KP536,Scrape!$B:$B,0)),"")</f>
        <v/>
      </c>
      <c r="LK536">
        <f>IF(LQ536="0-0",INDEX(Scrape!$I:$I,MATCH('HT 0-0'!KP536,Scrape!$B:$B,0)),"")</f>
        <v/>
      </c>
      <c r="LL536">
        <f>IF(LQ536="0-0",INDEX(Scrape!$J:$J,MATCH('HT 0-0'!KP536,Scrape!$B:$B,0)),"")</f>
        <v/>
      </c>
      <c r="LM536">
        <f>IF(LQ536="0-0",INDEX(Scrape!$K:$K,MATCH('HT 0-0'!KP536,Scrape!$B:$B,0)),"")</f>
        <v/>
      </c>
      <c r="LN536">
        <f>IF(LQ536="0-0",INDEX(Scrape!$L:$L,MATCH('HT 0-0'!KP536,Scrape!$B:$B,0)),"")</f>
        <v/>
      </c>
      <c r="LO536">
        <f>IF(LQ536="0-0",INDEX(Scrape!$M:$M,MATCH('HT 0-0'!KP536,Scrape!$B:$B,0)),"")</f>
        <v/>
      </c>
      <c r="LP536">
        <f>IF(LQ536="0-0",INDEX(Scrape!$N:$N,MATCH('HT 0-0'!KP536,Scrape!$B:$B,0)),"")</f>
        <v/>
      </c>
      <c r="LQ536">
        <f>INDEX(Scrape!$O:$O,MATCH('HT 0-0'!KP536,Scrape!$B:$B,0))</f>
        <v/>
      </c>
      <c r="LR536">
        <f>(1/LJ536)+(1/LI536)+(1/LH536)</f>
        <v/>
      </c>
      <c r="LS536">
        <f>(1/LG536)+(1/LF536)+(1/LE536)</f>
        <v/>
      </c>
      <c r="LT536" s="8">
        <f>IF(INDEX(#REF!,MATCH(KQ536,#REF!,0))=INDEX(#REF!,MATCH(KQ536,#REF!,0)),INDEX(#REF!,MATCH(KQ536,#REF!,0)),"ERROR")</f>
        <v/>
      </c>
      <c r="LU536" s="4">
        <f>IF(KR536="G",2,IF(KR536="R",0.5,IF(KR536="A",1)))</f>
        <v/>
      </c>
      <c r="LV536" s="4">
        <f>IF(KS536="G",0.5,IF(KS536="R",2,IF(KS536="A",1)))</f>
        <v/>
      </c>
      <c r="LW536" s="4">
        <f>IF(KT536="G",2,IF(KT536="R",0.5,IF(KT536="A",1)))</f>
        <v/>
      </c>
      <c r="LX536" s="4">
        <f>IF(KU536="G",0.5,IF(KU536="R",2,IF(KU536="A",1)))</f>
        <v/>
      </c>
      <c r="LY536" s="7">
        <f>(LK536*(LU536+LX536)+(LL536*(LU536+LX536)))</f>
        <v/>
      </c>
      <c r="LZ536" s="7">
        <f>(LN536*(LV536+LW536)+(LO536*(LV536+LW536)))</f>
        <v/>
      </c>
      <c r="MA536" s="11">
        <f>LY536-LZ536</f>
        <v/>
      </c>
      <c r="MB536" s="5">
        <f>MA536+2</f>
        <v/>
      </c>
      <c r="MC536" s="6">
        <f>MA536-2</f>
        <v/>
      </c>
      <c r="MD536" s="4">
        <f>LE536</f>
        <v/>
      </c>
      <c r="ME536" s="9">
        <f>IF(MD536=0,1000,MD536+0.75)</f>
        <v/>
      </c>
      <c r="MF536" s="10">
        <f>IF(MD536=0,0,MD536-0.75)</f>
        <v/>
      </c>
      <c r="MG536" s="4">
        <f>((LM536*(LU536+LX536))-((LP536*(LV536+LW536))))</f>
        <v/>
      </c>
      <c r="MH536" s="9">
        <f>MG536*1.2</f>
        <v/>
      </c>
      <c r="MI536" s="10">
        <f>MG536*0.8</f>
        <v/>
      </c>
      <c r="MJ536">
        <f>IFERROR(OT536,"")</f>
        <v/>
      </c>
      <c r="MK536">
        <f>IFERROR(OU536,"")</f>
        <v/>
      </c>
      <c r="ML536">
        <f>IFERROR(OV536,"")</f>
        <v/>
      </c>
      <c r="MM536">
        <f>IFERROR(OW536,"")</f>
        <v/>
      </c>
      <c r="MN536">
        <f>IFERROR(OX536,"")</f>
        <v/>
      </c>
      <c r="MO536">
        <f>IFERROR(OY536,"")</f>
        <v/>
      </c>
      <c r="MP536" s="1">
        <f>COUNTIFS(#REF!,LT536,#REF!,1,#REF!,"&gt;="&amp;MC536,#REF!,"&lt;="&amp;MB536,#REF!,"&lt;="&amp;ME536,#REF!,"&gt;="&amp;MF536,#REF!,"="&amp;KV536,#REF!,"="&amp;KX536)</f>
        <v/>
      </c>
      <c r="MQ536" s="1">
        <f>COUNTIFS(#REF!,LT536,#REF!,0,#REF!,"&gt;="&amp;MC536,#REF!,"&lt;="&amp;MB536,#REF!,"&lt;="&amp;ME536,#REF!,"&gt;="&amp;MF536,#REF!,"="&amp;KV536,#REF!,"="&amp;KX536)</f>
        <v/>
      </c>
      <c r="MR536" s="1">
        <f>COUNTIFS(#REF!,LT536,#REF!,1,#REF!,"&gt;="&amp;MC536,#REF!,"&lt;="&amp;MB536,#REF!,"&lt;="&amp;ME536,#REF!,"&gt;="&amp;MF536,#REF!,"="&amp;KW536,#REF!,"="&amp;KY536)</f>
        <v/>
      </c>
      <c r="MS536" s="1">
        <f>COUNTIFS(#REF!,LT536,#REF!,0,#REF!,"&gt;="&amp;MC536,#REF!,"&lt;="&amp;MB536,#REF!,"&lt;="&amp;ME536,#REF!,"&gt;="&amp;MF536,#REF!,"="&amp;KW536,#REF!,"="&amp;KY536)</f>
        <v/>
      </c>
      <c r="MT536" s="1">
        <f>COUNTIFS(#REF!,LT536,#REF!,1,#REF!,"&gt;="&amp;MI536,#REF!,"&lt;="&amp;MH536,#REF!,"&lt;="&amp;ME536,#REF!,"&gt;="&amp;MF536)</f>
        <v/>
      </c>
      <c r="MU536" s="1">
        <f>COUNTIFS(#REF!,LT536,#REF!,0,#REF!,"&gt;="&amp;MI536,#REF!,"&lt;="&amp;MH536,#REF!,"&lt;="&amp;ME536,#REF!,"&gt;="&amp;MF536)</f>
        <v/>
      </c>
      <c r="MV536" s="1">
        <f>COUNTIFS(#REF!,LT536,#REF!,1,#REF!,"&gt;="&amp;MI536,#REF!,"&lt;="&amp;MH536,#REF!,"="&amp;KZ536,#REF!,"="&amp;LA536,#REF!,"&lt;="&amp;ME536,#REF!,"&gt;="&amp;MF536)</f>
        <v/>
      </c>
      <c r="MW536" s="1">
        <f>COUNTIFS(#REF!,LT536,#REF!,0,#REF!,"&gt;="&amp;MI536,#REF!,"&lt;="&amp;MH536,#REF!,"="&amp;KZ536,#REF!,"="&amp;LA536,#REF!,"&lt;="&amp;ME536,#REF!,"&gt;="&amp;MF536)</f>
        <v/>
      </c>
      <c r="MX536" s="1">
        <f>COUNTIFS(#REF!,LT536,#REF!,1,#REF!,"&gt;="&amp;MC536,#REF!,"&lt;="&amp;MB536,#REF!,"&lt;="&amp;ME536,#REF!,"&gt;="&amp;MF536)</f>
        <v/>
      </c>
      <c r="MY536" s="1">
        <f>COUNTIFS(#REF!,LT536,#REF!,0,#REF!,"&gt;="&amp;MC536,#REF!,"&lt;="&amp;MB536,#REF!,"&lt;="&amp;ME536,#REF!,"&gt;="&amp;MF536)</f>
        <v/>
      </c>
      <c r="MZ536" s="1">
        <f>COUNTIFS(#REF!,LT536,#REF!,1,#REF!,"&lt;="&amp;ME536,#REF!,"&gt;="&amp;MF536,#REF!,"="&amp;KV536,#REF!,"="&amp;KX536)</f>
        <v/>
      </c>
      <c r="NA536" s="1">
        <f>COUNTIFS(#REF!,LT536,#REF!,0,#REF!,"&lt;="&amp;ME536,#REF!,"&gt;="&amp;MF536,#REF!,"="&amp;KV536,#REF!,"="&amp;KX536)</f>
        <v/>
      </c>
      <c r="NB536" s="1">
        <f>COUNTIFS(#REF!,LT536,#REF!,1,#REF!,"&lt;="&amp;ME536,#REF!,"&gt;="&amp;MF536,#REF!,"="&amp;KW536,#REF!,"="&amp;KY536)</f>
        <v/>
      </c>
      <c r="NC536" s="1">
        <f>COUNTIFS(#REF!,LT536,#REF!,0,#REF!,"&lt;="&amp;ME536,#REF!,"&gt;="&amp;MF536,#REF!,"="&amp;KW536,#REF!,"="&amp;KY536)</f>
        <v/>
      </c>
      <c r="ND536" s="1">
        <f>COUNTIFS(#REF!,LT536,#REF!,1,#REF!,"&gt;="&amp;MC536,#REF!,"&lt;="&amp;MB536,#REF!,"&lt;="&amp;ME536,#REF!,"&gt;="&amp;MF536,#REF!,"="&amp;KV536,#REF!,"="&amp;KX536)</f>
        <v/>
      </c>
      <c r="NE536" s="1">
        <f>COUNTIFS(#REF!,LT536,#REF!,0,#REF!,"&gt;="&amp;MC536,#REF!,"&lt;="&amp;MB536,#REF!,"&lt;="&amp;ME536,#REF!,"&gt;="&amp;MF536,#REF!,"="&amp;KV536,#REF!,"="&amp;KX536)</f>
        <v/>
      </c>
      <c r="NF536" s="1">
        <f>COUNTIFS(#REF!,LT536,#REF!,1,#REF!,"&gt;="&amp;MC536,#REF!,"&lt;="&amp;MB536,#REF!,"&lt;="&amp;ME536,#REF!,"&gt;="&amp;MF536,#REF!,"="&amp;KW536,#REF!,"="&amp;KY536)</f>
        <v/>
      </c>
      <c r="NG536" s="1">
        <f>COUNTIFS(#REF!,LT536,#REF!,0,#REF!,"&gt;="&amp;MC536,#REF!,"&lt;="&amp;MB536,#REF!,"&lt;="&amp;ME536,#REF!,"&gt;="&amp;MF536,#REF!,"="&amp;KW536,#REF!,"="&amp;KY536)</f>
        <v/>
      </c>
      <c r="NH536" s="1">
        <f>COUNTIFS(#REF!,LT536,#REF!,1,#REF!,"&gt;="&amp;MC536,#REF!,"&lt;="&amp;MB536,#REF!,"&lt;="&amp;ME536,#REF!,"&gt;="&amp;MF536,#REF!,"="&amp;KZ536,#REF!,"="&amp;LA536)</f>
        <v/>
      </c>
      <c r="NI536" s="1">
        <f>COUNTIFS(#REF!,LT536,#REF!,0,#REF!,"&gt;="&amp;MC536,#REF!,"&lt;="&amp;MB536,#REF!,"&lt;="&amp;ME536,#REF!,"&gt;="&amp;MF536,#REF!,"="&amp;KZ536,#REF!,"="&amp;LA536)</f>
        <v/>
      </c>
      <c r="NJ536" s="1">
        <f>COUNTIFS(#REF!,LT536,#REF!,1,#REF!,"&gt;="&amp;MI536,#REF!,"&lt;="&amp;MH536,#REF!,"&lt;="&amp;ME536,#REF!,"&gt;="&amp;MF536)</f>
        <v/>
      </c>
      <c r="NK536" s="1">
        <f>COUNTIFS(#REF!,LT536,#REF!,0,#REF!,"&gt;="&amp;MI536,#REF!,"&lt;="&amp;MH536,#REF!,"&lt;="&amp;ME536,#REF!,"&gt;="&amp;MF536)</f>
        <v/>
      </c>
      <c r="NL536" s="1">
        <f>COUNTIFS(#REF!,LT536,#REF!,1,#REF!,"&gt;="&amp;MI536,#REF!,"&lt;="&amp;MH536,#REF!,"="&amp;KZ536,#REF!,"="&amp;LA536,#REF!,"&lt;="&amp;ME536,#REF!,"&gt;="&amp;MF536)</f>
        <v/>
      </c>
      <c r="NM536" s="1">
        <f>COUNTIFS(#REF!,LT536,#REF!,0,#REF!,"&gt;="&amp;MI536,#REF!,"&lt;="&amp;MH536,#REF!,"="&amp;KZ536,#REF!,"="&amp;LA536,#REF!,"&lt;="&amp;ME536,#REF!,"&gt;="&amp;MF536)</f>
        <v/>
      </c>
      <c r="NN536" s="1">
        <f>COUNTIFS(#REF!,LT536,#REF!,1,#REF!,"&gt;="&amp;MC536,#REF!,"&lt;="&amp;MB536,#REF!,"&lt;="&amp;ME536,#REF!,"&gt;="&amp;MF536)</f>
        <v/>
      </c>
      <c r="NO536" s="1">
        <f>COUNTIFS(#REF!,LT536,#REF!,0,#REF!,"&gt;="&amp;MC536,#REF!,"&lt;="&amp;MB536,#REF!,"&lt;="&amp;ME536,#REF!,"&gt;="&amp;MF536)</f>
        <v/>
      </c>
      <c r="NP536" s="1">
        <f>COUNTIFS(#REF!,LT536,#REF!,1,#REF!,"&lt;="&amp;ME536,#REF!,"&gt;="&amp;MF536,#REF!,"="&amp;KV536,#REF!,"="&amp;KX536)</f>
        <v/>
      </c>
      <c r="NQ536" s="1">
        <f>COUNTIFS(#REF!,LT536,#REF!,0,#REF!,"&lt;="&amp;ME536,#REF!,"&gt;="&amp;MF536,#REF!,"="&amp;KV536,#REF!,"="&amp;KX536)</f>
        <v/>
      </c>
      <c r="NR536" s="1">
        <f>COUNTIFS(#REF!,LT536,#REF!,1,#REF!,"&lt;="&amp;ME536,#REF!,"&gt;="&amp;MF536,#REF!,"="&amp;KW536,#REF!,"="&amp;KY536)</f>
        <v/>
      </c>
      <c r="NS536" s="1">
        <f>COUNTIFS(#REF!,LT536,#REF!,0,#REF!,"&lt;="&amp;ME536,#REF!,"&gt;="&amp;MF536,#REF!,"="&amp;KW536,#REF!,"="&amp;KY536)</f>
        <v/>
      </c>
      <c r="NT536" s="1">
        <f>MP536+MR536+MT536+MV536+MX536+MZ536+NB536</f>
        <v/>
      </c>
      <c r="NU536" s="1">
        <f>MQ536+MS536+MU536+MW536+MY536+NA536+NC536</f>
        <v/>
      </c>
      <c r="NV536" s="1">
        <f>NT536+NU536</f>
        <v/>
      </c>
      <c r="NW536" s="33">
        <f>NT536/(NT536+NU536)</f>
        <v/>
      </c>
      <c r="NX536" s="3">
        <f>1/NW536</f>
        <v/>
      </c>
      <c r="NY536" s="1">
        <f>LH536</f>
        <v/>
      </c>
      <c r="NZ536" s="79">
        <f>(NW536*((NY536-1)*0.98))-((1-NW536)*1)</f>
        <v/>
      </c>
      <c r="OA536" s="34">
        <f>IF(LR536&lt;0.9,0,IF(AND(LR536&gt;1.1),0,1))</f>
        <v/>
      </c>
      <c r="OB536" s="34">
        <f>IF(LS536&lt;0.9,0,IF(AND(LS536&gt;1.1),0,1))</f>
        <v/>
      </c>
      <c r="OC536" s="32">
        <f>IF(NV536&gt;99,1,0)</f>
        <v/>
      </c>
      <c r="OD536" s="32">
        <f>IF(NZ536&gt;0.0799,1,0)</f>
        <v/>
      </c>
      <c r="OE536" s="32">
        <f>IF(NZ536&gt;OM536,1,0)</f>
        <v/>
      </c>
      <c r="OF536" s="32">
        <f>OC536+OD536+OE536+OA536+OB536</f>
        <v/>
      </c>
      <c r="OG536" s="1">
        <f>ND536+NF536+NH536+NJ536+NL536+NN536+NP536+NR536</f>
        <v/>
      </c>
      <c r="OH536" s="1">
        <f>NE536+NG536+NI536+NK536+NM536+NO536+NQ536+NS536</f>
        <v/>
      </c>
      <c r="OI536" s="1">
        <f>OG536+OH536</f>
        <v/>
      </c>
      <c r="OJ536" s="33">
        <f>OG536/(OG536+OH536)</f>
        <v/>
      </c>
      <c r="OK536" s="3">
        <f>1/OJ536</f>
        <v/>
      </c>
      <c r="OL536" s="1">
        <f>LI536</f>
        <v/>
      </c>
      <c r="OM536" s="79">
        <f>(OJ536*((OL536-1)*0.98))-((1-OJ536)*1)</f>
        <v/>
      </c>
      <c r="ON536" s="34">
        <f>IF(LR536&lt;0.9,0,IF(AND(LR536&gt;1.1),0,1))</f>
        <v/>
      </c>
      <c r="OO536" s="34">
        <f>IF(LS536&lt;0.9,0,IF(AND(LS536&gt;1.1),0,1))</f>
        <v/>
      </c>
      <c r="OP536" s="32">
        <f>IF(OI536&gt;99,1,0)</f>
        <v/>
      </c>
      <c r="OQ536" s="32">
        <f>IF(OM536&gt;0.0799,1,0)</f>
        <v/>
      </c>
      <c r="OR536" s="32">
        <f>IF(OM536&gt;OZ536,1,0)</f>
        <v/>
      </c>
      <c r="OS536" s="32">
        <f>OP536+OQ536+OR536+ON536+OO536</f>
        <v/>
      </c>
      <c r="OT536">
        <f>IF(OF536=5,"BackHome0-0",IF(AND(OS536=5),"BackAway0-0",""))</f>
        <v/>
      </c>
      <c r="OU536">
        <f>IF(OF536=5,KN536,IF(AND(OS536=5),KO536,""))</f>
        <v/>
      </c>
      <c r="OV536">
        <f>IF(OF536=5,"Match Odds",IF(AND(OS536=5),"Match Odds",""))</f>
        <v/>
      </c>
      <c r="OW536">
        <f>IF(OF536=5,KP536,IF(AND(OS536=5),KP536,""))</f>
        <v/>
      </c>
      <c r="OX536">
        <f>IF(OF536=5,"MATCH_ODDS",IF(AND(OS536=5),"MATCH_ODDS",""))</f>
        <v/>
      </c>
      <c r="OY536">
        <f>IF(OF536=5,"BACK",IF(AND(OS536=5),"BACK",""))</f>
        <v/>
      </c>
    </row>
    <row r="537" ht="16.5" customHeight="1" thickBot="1" thickTop="1">
      <c r="A537" s="2" t="n"/>
      <c r="KN537" s="1">
        <f>IF(INDEX(#REF!,MATCH('HT 0-0'!D537,#REF!,0))=INDEX(#REF!,MATCH('HT 0-0'!D537,#REF!,0)),INDEX(#REF!,MATCH('HT 0-0'!D537,#REF!,0)),"ERROR")</f>
        <v/>
      </c>
      <c r="KO537" s="1">
        <f>IF(INDEX(#REF!,MATCH('HT 0-0'!E537,#REF!,0))=INDEX(#REF!,MATCH('HT 0-0'!E537,#REF!,0)),INDEX(#REF!,MATCH('HT 0-0'!E537,#REF!,0)),"ERROR")</f>
        <v/>
      </c>
      <c r="KP537" s="1">
        <f>KN537&amp;" v "&amp;KO537</f>
        <v/>
      </c>
      <c r="KQ537">
        <f>B537&amp;"_"&amp;C537</f>
        <v/>
      </c>
      <c r="KR537" s="1">
        <f>IF((HW537/KK537)&lt;0.335,"G",IF((HW537/KK537)&gt;0.67,"R","A"))</f>
        <v/>
      </c>
      <c r="KS537" s="1">
        <f>IF((HX537/KK537)&lt;0.335,"G",IF((HX537/KK537)&gt;0.67,"R","A"))</f>
        <v/>
      </c>
      <c r="KT537" s="1">
        <f>IF((IH537/KK537)&lt;0.335,"G",IF((IH537/KK537)&gt;0.67,"R","A"))</f>
        <v/>
      </c>
      <c r="KU537" s="1">
        <f>IF((II537/KK537)&lt;0.335,"G",IF((II537/KK537)&gt;0.67,"R","A"))</f>
        <v/>
      </c>
      <c r="KV537" s="1">
        <f>IF((HZ537/KK537)&lt;0.335,"G",IF((HZ537/KK537)&gt;0.67,"R","A"))</f>
        <v/>
      </c>
      <c r="KW537" s="1">
        <f>IF((HY537/KK537)&lt;0.335,"G",IF((HY537/KK537)&gt;0.67,"R","A"))</f>
        <v/>
      </c>
      <c r="KX537" s="1">
        <f>IF((IK537/KK537)&lt;0.335,"G",IF((IK537/KK537)&gt;0.67,"R","A"))</f>
        <v/>
      </c>
      <c r="KY537" s="1">
        <f>IF((IJ537/KK537)&lt;0.335,"G",IF((IJ537/KK537)&gt;0.67,"R","A"))</f>
        <v/>
      </c>
      <c r="KZ537" s="1">
        <f>IF((HQ537/KK537)&lt;0.335,"G",IF((HQ537/KK537)&gt;0.67,"R","A"))</f>
        <v/>
      </c>
      <c r="LA537" s="1">
        <f>IF((IB537/KK537)&lt;0.335,"G",IF((IB537/KK537)&gt;0.67,"R","A"))</f>
        <v/>
      </c>
      <c r="LB537">
        <f>IF(LQ537="0-0",INDEX(Scrape!#REF!,MATCH('HT 0-0'!KP537,Scrape!$B:$B,0)),"")</f>
        <v/>
      </c>
      <c r="LC537">
        <f>IF(LQ537="0-0",INDEX(Scrape!$A:$A,MATCH('HT 0-0'!KP537,Scrape!$B:$B,0)),"")</f>
        <v/>
      </c>
      <c r="LD537">
        <f>IF(LQ537="0-0",INDEX(Scrape!$B:$B,MATCH('HT 0-0'!KP537,Scrape!$B:$B,0)),"")</f>
        <v/>
      </c>
      <c r="LE537">
        <f>IF(LQ537="0-0",INDEX(Scrape!$C:$C,MATCH('HT 0-0'!KP537,Scrape!$B:$B,0)),"")</f>
        <v/>
      </c>
      <c r="LF537">
        <f>IF(LQ537="0-0",INDEX(Scrape!$D:$D,MATCH('HT 0-0'!KP537,Scrape!$B:$B,0)),"")</f>
        <v/>
      </c>
      <c r="LG537">
        <f>IF(LQ537="0-0",INDEX(Scrape!$E:$E,MATCH('HT 0-0'!KP537,Scrape!$B:$B,0)),"")</f>
        <v/>
      </c>
      <c r="LH537">
        <f>IF(LQ537="0-0",INDEX(Scrape!$F:$F,MATCH('HT 0-0'!KP537,Scrape!$B:$B,0)),"")</f>
        <v/>
      </c>
      <c r="LI537">
        <f>IF(LQ537="0-0",INDEX(Scrape!$G:$G,MATCH('HT 0-0'!KP537,Scrape!$B:$B,0)),"")</f>
        <v/>
      </c>
      <c r="LJ537">
        <f>IF(LQ537="0-0",INDEX(Scrape!$H:$H,MATCH('HT 0-0'!KP537,Scrape!$B:$B,0)),"")</f>
        <v/>
      </c>
      <c r="LK537">
        <f>IF(LQ537="0-0",INDEX(Scrape!$I:$I,MATCH('HT 0-0'!KP537,Scrape!$B:$B,0)),"")</f>
        <v/>
      </c>
      <c r="LL537">
        <f>IF(LQ537="0-0",INDEX(Scrape!$J:$J,MATCH('HT 0-0'!KP537,Scrape!$B:$B,0)),"")</f>
        <v/>
      </c>
      <c r="LM537">
        <f>IF(LQ537="0-0",INDEX(Scrape!$K:$K,MATCH('HT 0-0'!KP537,Scrape!$B:$B,0)),"")</f>
        <v/>
      </c>
      <c r="LN537">
        <f>IF(LQ537="0-0",INDEX(Scrape!$L:$L,MATCH('HT 0-0'!KP537,Scrape!$B:$B,0)),"")</f>
        <v/>
      </c>
      <c r="LO537">
        <f>IF(LQ537="0-0",INDEX(Scrape!$M:$M,MATCH('HT 0-0'!KP537,Scrape!$B:$B,0)),"")</f>
        <v/>
      </c>
      <c r="LP537">
        <f>IF(LQ537="0-0",INDEX(Scrape!$N:$N,MATCH('HT 0-0'!KP537,Scrape!$B:$B,0)),"")</f>
        <v/>
      </c>
      <c r="LQ537">
        <f>INDEX(Scrape!$O:$O,MATCH('HT 0-0'!KP537,Scrape!$B:$B,0))</f>
        <v/>
      </c>
      <c r="LR537">
        <f>(1/LJ537)+(1/LI537)+(1/LH537)</f>
        <v/>
      </c>
      <c r="LS537">
        <f>(1/LG537)+(1/LF537)+(1/LE537)</f>
        <v/>
      </c>
      <c r="LT537" s="8">
        <f>IF(INDEX(#REF!,MATCH(KQ537,#REF!,0))=INDEX(#REF!,MATCH(KQ537,#REF!,0)),INDEX(#REF!,MATCH(KQ537,#REF!,0)),"ERROR")</f>
        <v/>
      </c>
      <c r="LU537" s="4">
        <f>IF(KR537="G",2,IF(KR537="R",0.5,IF(KR537="A",1)))</f>
        <v/>
      </c>
      <c r="LV537" s="4">
        <f>IF(KS537="G",0.5,IF(KS537="R",2,IF(KS537="A",1)))</f>
        <v/>
      </c>
      <c r="LW537" s="4">
        <f>IF(KT537="G",2,IF(KT537="R",0.5,IF(KT537="A",1)))</f>
        <v/>
      </c>
      <c r="LX537" s="4">
        <f>IF(KU537="G",0.5,IF(KU537="R",2,IF(KU537="A",1)))</f>
        <v/>
      </c>
      <c r="LY537" s="7">
        <f>(LK537*(LU537+LX537)+(LL537*(LU537+LX537)))</f>
        <v/>
      </c>
      <c r="LZ537" s="7">
        <f>(LN537*(LV537+LW537)+(LO537*(LV537+LW537)))</f>
        <v/>
      </c>
      <c r="MA537" s="11">
        <f>LY537-LZ537</f>
        <v/>
      </c>
      <c r="MB537" s="5">
        <f>MA537+2</f>
        <v/>
      </c>
      <c r="MC537" s="6">
        <f>MA537-2</f>
        <v/>
      </c>
      <c r="MD537" s="4">
        <f>LE537</f>
        <v/>
      </c>
      <c r="ME537" s="9">
        <f>IF(MD537=0,1000,MD537+0.75)</f>
        <v/>
      </c>
      <c r="MF537" s="10">
        <f>IF(MD537=0,0,MD537-0.75)</f>
        <v/>
      </c>
      <c r="MG537" s="4">
        <f>((LM537*(LU537+LX537))-((LP537*(LV537+LW537))))</f>
        <v/>
      </c>
      <c r="MH537" s="9">
        <f>MG537*1.2</f>
        <v/>
      </c>
      <c r="MI537" s="10">
        <f>MG537*0.8</f>
        <v/>
      </c>
      <c r="MJ537">
        <f>IFERROR(OT537,"")</f>
        <v/>
      </c>
      <c r="MK537">
        <f>IFERROR(OU537,"")</f>
        <v/>
      </c>
      <c r="ML537">
        <f>IFERROR(OV537,"")</f>
        <v/>
      </c>
      <c r="MM537">
        <f>IFERROR(OW537,"")</f>
        <v/>
      </c>
      <c r="MN537">
        <f>IFERROR(OX537,"")</f>
        <v/>
      </c>
      <c r="MO537">
        <f>IFERROR(OY537,"")</f>
        <v/>
      </c>
      <c r="MP537" s="1">
        <f>COUNTIFS(#REF!,LT537,#REF!,1,#REF!,"&gt;="&amp;MC537,#REF!,"&lt;="&amp;MB537,#REF!,"&lt;="&amp;ME537,#REF!,"&gt;="&amp;MF537,#REF!,"="&amp;KV537,#REF!,"="&amp;KX537)</f>
        <v/>
      </c>
      <c r="MQ537" s="1">
        <f>COUNTIFS(#REF!,LT537,#REF!,0,#REF!,"&gt;="&amp;MC537,#REF!,"&lt;="&amp;MB537,#REF!,"&lt;="&amp;ME537,#REF!,"&gt;="&amp;MF537,#REF!,"="&amp;KV537,#REF!,"="&amp;KX537)</f>
        <v/>
      </c>
      <c r="MR537" s="1">
        <f>COUNTIFS(#REF!,LT537,#REF!,1,#REF!,"&gt;="&amp;MC537,#REF!,"&lt;="&amp;MB537,#REF!,"&lt;="&amp;ME537,#REF!,"&gt;="&amp;MF537,#REF!,"="&amp;KW537,#REF!,"="&amp;KY537)</f>
        <v/>
      </c>
      <c r="MS537" s="1">
        <f>COUNTIFS(#REF!,LT537,#REF!,0,#REF!,"&gt;="&amp;MC537,#REF!,"&lt;="&amp;MB537,#REF!,"&lt;="&amp;ME537,#REF!,"&gt;="&amp;MF537,#REF!,"="&amp;KW537,#REF!,"="&amp;KY537)</f>
        <v/>
      </c>
      <c r="MT537" s="1">
        <f>COUNTIFS(#REF!,LT537,#REF!,1,#REF!,"&gt;="&amp;MI537,#REF!,"&lt;="&amp;MH537,#REF!,"&lt;="&amp;ME537,#REF!,"&gt;="&amp;MF537)</f>
        <v/>
      </c>
      <c r="MU537" s="1">
        <f>COUNTIFS(#REF!,LT537,#REF!,0,#REF!,"&gt;="&amp;MI537,#REF!,"&lt;="&amp;MH537,#REF!,"&lt;="&amp;ME537,#REF!,"&gt;="&amp;MF537)</f>
        <v/>
      </c>
      <c r="MV537" s="1">
        <f>COUNTIFS(#REF!,LT537,#REF!,1,#REF!,"&gt;="&amp;MI537,#REF!,"&lt;="&amp;MH537,#REF!,"="&amp;KZ537,#REF!,"="&amp;LA537,#REF!,"&lt;="&amp;ME537,#REF!,"&gt;="&amp;MF537)</f>
        <v/>
      </c>
      <c r="MW537" s="1">
        <f>COUNTIFS(#REF!,LT537,#REF!,0,#REF!,"&gt;="&amp;MI537,#REF!,"&lt;="&amp;MH537,#REF!,"="&amp;KZ537,#REF!,"="&amp;LA537,#REF!,"&lt;="&amp;ME537,#REF!,"&gt;="&amp;MF537)</f>
        <v/>
      </c>
      <c r="MX537" s="1">
        <f>COUNTIFS(#REF!,LT537,#REF!,1,#REF!,"&gt;="&amp;MC537,#REF!,"&lt;="&amp;MB537,#REF!,"&lt;="&amp;ME537,#REF!,"&gt;="&amp;MF537)</f>
        <v/>
      </c>
      <c r="MY537" s="1">
        <f>COUNTIFS(#REF!,LT537,#REF!,0,#REF!,"&gt;="&amp;MC537,#REF!,"&lt;="&amp;MB537,#REF!,"&lt;="&amp;ME537,#REF!,"&gt;="&amp;MF537)</f>
        <v/>
      </c>
      <c r="MZ537" s="1">
        <f>COUNTIFS(#REF!,LT537,#REF!,1,#REF!,"&lt;="&amp;ME537,#REF!,"&gt;="&amp;MF537,#REF!,"="&amp;KV537,#REF!,"="&amp;KX537)</f>
        <v/>
      </c>
      <c r="NA537" s="1">
        <f>COUNTIFS(#REF!,LT537,#REF!,0,#REF!,"&lt;="&amp;ME537,#REF!,"&gt;="&amp;MF537,#REF!,"="&amp;KV537,#REF!,"="&amp;KX537)</f>
        <v/>
      </c>
      <c r="NB537" s="1">
        <f>COUNTIFS(#REF!,LT537,#REF!,1,#REF!,"&lt;="&amp;ME537,#REF!,"&gt;="&amp;MF537,#REF!,"="&amp;KW537,#REF!,"="&amp;KY537)</f>
        <v/>
      </c>
      <c r="NC537" s="1">
        <f>COUNTIFS(#REF!,LT537,#REF!,0,#REF!,"&lt;="&amp;ME537,#REF!,"&gt;="&amp;MF537,#REF!,"="&amp;KW537,#REF!,"="&amp;KY537)</f>
        <v/>
      </c>
      <c r="ND537" s="1">
        <f>COUNTIFS(#REF!,LT537,#REF!,1,#REF!,"&gt;="&amp;MC537,#REF!,"&lt;="&amp;MB537,#REF!,"&lt;="&amp;ME537,#REF!,"&gt;="&amp;MF537,#REF!,"="&amp;KV537,#REF!,"="&amp;KX537)</f>
        <v/>
      </c>
      <c r="NE537" s="1">
        <f>COUNTIFS(#REF!,LT537,#REF!,0,#REF!,"&gt;="&amp;MC537,#REF!,"&lt;="&amp;MB537,#REF!,"&lt;="&amp;ME537,#REF!,"&gt;="&amp;MF537,#REF!,"="&amp;KV537,#REF!,"="&amp;KX537)</f>
        <v/>
      </c>
      <c r="NF537" s="1">
        <f>COUNTIFS(#REF!,LT537,#REF!,1,#REF!,"&gt;="&amp;MC537,#REF!,"&lt;="&amp;MB537,#REF!,"&lt;="&amp;ME537,#REF!,"&gt;="&amp;MF537,#REF!,"="&amp;KW537,#REF!,"="&amp;KY537)</f>
        <v/>
      </c>
      <c r="NG537" s="1">
        <f>COUNTIFS(#REF!,LT537,#REF!,0,#REF!,"&gt;="&amp;MC537,#REF!,"&lt;="&amp;MB537,#REF!,"&lt;="&amp;ME537,#REF!,"&gt;="&amp;MF537,#REF!,"="&amp;KW537,#REF!,"="&amp;KY537)</f>
        <v/>
      </c>
      <c r="NH537" s="1">
        <f>COUNTIFS(#REF!,LT537,#REF!,1,#REF!,"&gt;="&amp;MC537,#REF!,"&lt;="&amp;MB537,#REF!,"&lt;="&amp;ME537,#REF!,"&gt;="&amp;MF537,#REF!,"="&amp;KZ537,#REF!,"="&amp;LA537)</f>
        <v/>
      </c>
      <c r="NI537" s="1">
        <f>COUNTIFS(#REF!,LT537,#REF!,0,#REF!,"&gt;="&amp;MC537,#REF!,"&lt;="&amp;MB537,#REF!,"&lt;="&amp;ME537,#REF!,"&gt;="&amp;MF537,#REF!,"="&amp;KZ537,#REF!,"="&amp;LA537)</f>
        <v/>
      </c>
      <c r="NJ537" s="1">
        <f>COUNTIFS(#REF!,LT537,#REF!,1,#REF!,"&gt;="&amp;MI537,#REF!,"&lt;="&amp;MH537,#REF!,"&lt;="&amp;ME537,#REF!,"&gt;="&amp;MF537)</f>
        <v/>
      </c>
      <c r="NK537" s="1">
        <f>COUNTIFS(#REF!,LT537,#REF!,0,#REF!,"&gt;="&amp;MI537,#REF!,"&lt;="&amp;MH537,#REF!,"&lt;="&amp;ME537,#REF!,"&gt;="&amp;MF537)</f>
        <v/>
      </c>
      <c r="NL537" s="1">
        <f>COUNTIFS(#REF!,LT537,#REF!,1,#REF!,"&gt;="&amp;MI537,#REF!,"&lt;="&amp;MH537,#REF!,"="&amp;KZ537,#REF!,"="&amp;LA537,#REF!,"&lt;="&amp;ME537,#REF!,"&gt;="&amp;MF537)</f>
        <v/>
      </c>
      <c r="NM537" s="1">
        <f>COUNTIFS(#REF!,LT537,#REF!,0,#REF!,"&gt;="&amp;MI537,#REF!,"&lt;="&amp;MH537,#REF!,"="&amp;KZ537,#REF!,"="&amp;LA537,#REF!,"&lt;="&amp;ME537,#REF!,"&gt;="&amp;MF537)</f>
        <v/>
      </c>
      <c r="NN537" s="1">
        <f>COUNTIFS(#REF!,LT537,#REF!,1,#REF!,"&gt;="&amp;MC537,#REF!,"&lt;="&amp;MB537,#REF!,"&lt;="&amp;ME537,#REF!,"&gt;="&amp;MF537)</f>
        <v/>
      </c>
      <c r="NO537" s="1">
        <f>COUNTIFS(#REF!,LT537,#REF!,0,#REF!,"&gt;="&amp;MC537,#REF!,"&lt;="&amp;MB537,#REF!,"&lt;="&amp;ME537,#REF!,"&gt;="&amp;MF537)</f>
        <v/>
      </c>
      <c r="NP537" s="1">
        <f>COUNTIFS(#REF!,LT537,#REF!,1,#REF!,"&lt;="&amp;ME537,#REF!,"&gt;="&amp;MF537,#REF!,"="&amp;KV537,#REF!,"="&amp;KX537)</f>
        <v/>
      </c>
      <c r="NQ537" s="1">
        <f>COUNTIFS(#REF!,LT537,#REF!,0,#REF!,"&lt;="&amp;ME537,#REF!,"&gt;="&amp;MF537,#REF!,"="&amp;KV537,#REF!,"="&amp;KX537)</f>
        <v/>
      </c>
      <c r="NR537" s="1">
        <f>COUNTIFS(#REF!,LT537,#REF!,1,#REF!,"&lt;="&amp;ME537,#REF!,"&gt;="&amp;MF537,#REF!,"="&amp;KW537,#REF!,"="&amp;KY537)</f>
        <v/>
      </c>
      <c r="NS537" s="1">
        <f>COUNTIFS(#REF!,LT537,#REF!,0,#REF!,"&lt;="&amp;ME537,#REF!,"&gt;="&amp;MF537,#REF!,"="&amp;KW537,#REF!,"="&amp;KY537)</f>
        <v/>
      </c>
      <c r="NT537" s="1">
        <f>MP537+MR537+MT537+MV537+MX537+MZ537+NB537</f>
        <v/>
      </c>
      <c r="NU537" s="1">
        <f>MQ537+MS537+MU537+MW537+MY537+NA537+NC537</f>
        <v/>
      </c>
      <c r="NV537" s="1">
        <f>NT537+NU537</f>
        <v/>
      </c>
      <c r="NW537" s="33">
        <f>NT537/(NT537+NU537)</f>
        <v/>
      </c>
      <c r="NX537" s="3">
        <f>1/NW537</f>
        <v/>
      </c>
      <c r="NY537" s="1">
        <f>LH537</f>
        <v/>
      </c>
      <c r="NZ537" s="79">
        <f>(NW537*((NY537-1)*0.98))-((1-NW537)*1)</f>
        <v/>
      </c>
      <c r="OA537" s="34">
        <f>IF(LR537&lt;0.9,0,IF(AND(LR537&gt;1.1),0,1))</f>
        <v/>
      </c>
      <c r="OB537" s="34">
        <f>IF(LS537&lt;0.9,0,IF(AND(LS537&gt;1.1),0,1))</f>
        <v/>
      </c>
      <c r="OC537" s="32">
        <f>IF(NV537&gt;99,1,0)</f>
        <v/>
      </c>
      <c r="OD537" s="32">
        <f>IF(NZ537&gt;0.0799,1,0)</f>
        <v/>
      </c>
      <c r="OE537" s="32">
        <f>IF(NZ537&gt;OM537,1,0)</f>
        <v/>
      </c>
      <c r="OF537" s="32">
        <f>OC537+OD537+OE537+OA537+OB537</f>
        <v/>
      </c>
      <c r="OG537" s="1">
        <f>ND537+NF537+NH537+NJ537+NL537+NN537+NP537+NR537</f>
        <v/>
      </c>
      <c r="OH537" s="1">
        <f>NE537+NG537+NI537+NK537+NM537+NO537+NQ537+NS537</f>
        <v/>
      </c>
      <c r="OI537" s="1">
        <f>OG537+OH537</f>
        <v/>
      </c>
      <c r="OJ537" s="33">
        <f>OG537/(OG537+OH537)</f>
        <v/>
      </c>
      <c r="OK537" s="3">
        <f>1/OJ537</f>
        <v/>
      </c>
      <c r="OL537" s="1">
        <f>LI537</f>
        <v/>
      </c>
      <c r="OM537" s="79">
        <f>(OJ537*((OL537-1)*0.98))-((1-OJ537)*1)</f>
        <v/>
      </c>
      <c r="ON537" s="34">
        <f>IF(LR537&lt;0.9,0,IF(AND(LR537&gt;1.1),0,1))</f>
        <v/>
      </c>
      <c r="OO537" s="34">
        <f>IF(LS537&lt;0.9,0,IF(AND(LS537&gt;1.1),0,1))</f>
        <v/>
      </c>
      <c r="OP537" s="32">
        <f>IF(OI537&gt;99,1,0)</f>
        <v/>
      </c>
      <c r="OQ537" s="32">
        <f>IF(OM537&gt;0.0799,1,0)</f>
        <v/>
      </c>
      <c r="OR537" s="32">
        <f>IF(OM537&gt;OZ537,1,0)</f>
        <v/>
      </c>
      <c r="OS537" s="32">
        <f>OP537+OQ537+OR537+ON537+OO537</f>
        <v/>
      </c>
      <c r="OT537">
        <f>IF(OF537=5,"BackHome0-0",IF(AND(OS537=5),"BackAway0-0",""))</f>
        <v/>
      </c>
      <c r="OU537">
        <f>IF(OF537=5,KN537,IF(AND(OS537=5),KO537,""))</f>
        <v/>
      </c>
      <c r="OV537">
        <f>IF(OF537=5,"Match Odds",IF(AND(OS537=5),"Match Odds",""))</f>
        <v/>
      </c>
      <c r="OW537">
        <f>IF(OF537=5,KP537,IF(AND(OS537=5),KP537,""))</f>
        <v/>
      </c>
      <c r="OX537">
        <f>IF(OF537=5,"MATCH_ODDS",IF(AND(OS537=5),"MATCH_ODDS",""))</f>
        <v/>
      </c>
      <c r="OY537">
        <f>IF(OF537=5,"BACK",IF(AND(OS537=5),"BACK",""))</f>
        <v/>
      </c>
    </row>
    <row r="538" ht="16.5" customHeight="1" thickBot="1" thickTop="1">
      <c r="A538" s="2" t="n"/>
      <c r="KN538" s="1">
        <f>IF(INDEX(#REF!,MATCH('HT 0-0'!D538,#REF!,0))=INDEX(#REF!,MATCH('HT 0-0'!D538,#REF!,0)),INDEX(#REF!,MATCH('HT 0-0'!D538,#REF!,0)),"ERROR")</f>
        <v/>
      </c>
      <c r="KO538" s="1">
        <f>IF(INDEX(#REF!,MATCH('HT 0-0'!E538,#REF!,0))=INDEX(#REF!,MATCH('HT 0-0'!E538,#REF!,0)),INDEX(#REF!,MATCH('HT 0-0'!E538,#REF!,0)),"ERROR")</f>
        <v/>
      </c>
      <c r="KP538" s="1">
        <f>KN538&amp;" v "&amp;KO538</f>
        <v/>
      </c>
      <c r="KQ538">
        <f>B538&amp;"_"&amp;C538</f>
        <v/>
      </c>
      <c r="KR538" s="1">
        <f>IF((HW538/KK538)&lt;0.335,"G",IF((HW538/KK538)&gt;0.67,"R","A"))</f>
        <v/>
      </c>
      <c r="KS538" s="1">
        <f>IF((HX538/KK538)&lt;0.335,"G",IF((HX538/KK538)&gt;0.67,"R","A"))</f>
        <v/>
      </c>
      <c r="KT538" s="1">
        <f>IF((IH538/KK538)&lt;0.335,"G",IF((IH538/KK538)&gt;0.67,"R","A"))</f>
        <v/>
      </c>
      <c r="KU538" s="1">
        <f>IF((II538/KK538)&lt;0.335,"G",IF((II538/KK538)&gt;0.67,"R","A"))</f>
        <v/>
      </c>
      <c r="KV538" s="1">
        <f>IF((HZ538/KK538)&lt;0.335,"G",IF((HZ538/KK538)&gt;0.67,"R","A"))</f>
        <v/>
      </c>
      <c r="KW538" s="1">
        <f>IF((HY538/KK538)&lt;0.335,"G",IF((HY538/KK538)&gt;0.67,"R","A"))</f>
        <v/>
      </c>
      <c r="KX538" s="1">
        <f>IF((IK538/KK538)&lt;0.335,"G",IF((IK538/KK538)&gt;0.67,"R","A"))</f>
        <v/>
      </c>
      <c r="KY538" s="1">
        <f>IF((IJ538/KK538)&lt;0.335,"G",IF((IJ538/KK538)&gt;0.67,"R","A"))</f>
        <v/>
      </c>
      <c r="KZ538" s="1">
        <f>IF((HQ538/KK538)&lt;0.335,"G",IF((HQ538/KK538)&gt;0.67,"R","A"))</f>
        <v/>
      </c>
      <c r="LA538" s="1">
        <f>IF((IB538/KK538)&lt;0.335,"G",IF((IB538/KK538)&gt;0.67,"R","A"))</f>
        <v/>
      </c>
      <c r="LB538">
        <f>IF(LQ538="0-0",INDEX(Scrape!#REF!,MATCH('HT 0-0'!KP538,Scrape!$B:$B,0)),"")</f>
        <v/>
      </c>
      <c r="LC538">
        <f>IF(LQ538="0-0",INDEX(Scrape!$A:$A,MATCH('HT 0-0'!KP538,Scrape!$B:$B,0)),"")</f>
        <v/>
      </c>
      <c r="LD538">
        <f>IF(LQ538="0-0",INDEX(Scrape!$B:$B,MATCH('HT 0-0'!KP538,Scrape!$B:$B,0)),"")</f>
        <v/>
      </c>
      <c r="LE538">
        <f>IF(LQ538="0-0",INDEX(Scrape!$C:$C,MATCH('HT 0-0'!KP538,Scrape!$B:$B,0)),"")</f>
        <v/>
      </c>
      <c r="LF538">
        <f>IF(LQ538="0-0",INDEX(Scrape!$D:$D,MATCH('HT 0-0'!KP538,Scrape!$B:$B,0)),"")</f>
        <v/>
      </c>
      <c r="LG538">
        <f>IF(LQ538="0-0",INDEX(Scrape!$E:$E,MATCH('HT 0-0'!KP538,Scrape!$B:$B,0)),"")</f>
        <v/>
      </c>
      <c r="LH538">
        <f>IF(LQ538="0-0",INDEX(Scrape!$F:$F,MATCH('HT 0-0'!KP538,Scrape!$B:$B,0)),"")</f>
        <v/>
      </c>
      <c r="LI538">
        <f>IF(LQ538="0-0",INDEX(Scrape!$G:$G,MATCH('HT 0-0'!KP538,Scrape!$B:$B,0)),"")</f>
        <v/>
      </c>
      <c r="LJ538">
        <f>IF(LQ538="0-0",INDEX(Scrape!$H:$H,MATCH('HT 0-0'!KP538,Scrape!$B:$B,0)),"")</f>
        <v/>
      </c>
      <c r="LK538">
        <f>IF(LQ538="0-0",INDEX(Scrape!$I:$I,MATCH('HT 0-0'!KP538,Scrape!$B:$B,0)),"")</f>
        <v/>
      </c>
      <c r="LL538">
        <f>IF(LQ538="0-0",INDEX(Scrape!$J:$J,MATCH('HT 0-0'!KP538,Scrape!$B:$B,0)),"")</f>
        <v/>
      </c>
      <c r="LM538">
        <f>IF(LQ538="0-0",INDEX(Scrape!$K:$K,MATCH('HT 0-0'!KP538,Scrape!$B:$B,0)),"")</f>
        <v/>
      </c>
      <c r="LN538">
        <f>IF(LQ538="0-0",INDEX(Scrape!$L:$L,MATCH('HT 0-0'!KP538,Scrape!$B:$B,0)),"")</f>
        <v/>
      </c>
      <c r="LO538">
        <f>IF(LQ538="0-0",INDEX(Scrape!$M:$M,MATCH('HT 0-0'!KP538,Scrape!$B:$B,0)),"")</f>
        <v/>
      </c>
      <c r="LP538">
        <f>IF(LQ538="0-0",INDEX(Scrape!$N:$N,MATCH('HT 0-0'!KP538,Scrape!$B:$B,0)),"")</f>
        <v/>
      </c>
      <c r="LQ538">
        <f>INDEX(Scrape!$O:$O,MATCH('HT 0-0'!KP538,Scrape!$B:$B,0))</f>
        <v/>
      </c>
      <c r="LR538">
        <f>(1/LJ538)+(1/LI538)+(1/LH538)</f>
        <v/>
      </c>
      <c r="LS538">
        <f>(1/LG538)+(1/LF538)+(1/LE538)</f>
        <v/>
      </c>
      <c r="LT538" s="8">
        <f>IF(INDEX(#REF!,MATCH(KQ538,#REF!,0))=INDEX(#REF!,MATCH(KQ538,#REF!,0)),INDEX(#REF!,MATCH(KQ538,#REF!,0)),"ERROR")</f>
        <v/>
      </c>
      <c r="LU538" s="4">
        <f>IF(KR538="G",2,IF(KR538="R",0.5,IF(KR538="A",1)))</f>
        <v/>
      </c>
      <c r="LV538" s="4">
        <f>IF(KS538="G",0.5,IF(KS538="R",2,IF(KS538="A",1)))</f>
        <v/>
      </c>
      <c r="LW538" s="4">
        <f>IF(KT538="G",2,IF(KT538="R",0.5,IF(KT538="A",1)))</f>
        <v/>
      </c>
      <c r="LX538" s="4">
        <f>IF(KU538="G",0.5,IF(KU538="R",2,IF(KU538="A",1)))</f>
        <v/>
      </c>
      <c r="LY538" s="7">
        <f>(LK538*(LU538+LX538)+(LL538*(LU538+LX538)))</f>
        <v/>
      </c>
      <c r="LZ538" s="7">
        <f>(LN538*(LV538+LW538)+(LO538*(LV538+LW538)))</f>
        <v/>
      </c>
      <c r="MA538" s="11">
        <f>LY538-LZ538</f>
        <v/>
      </c>
      <c r="MB538" s="5">
        <f>MA538+2</f>
        <v/>
      </c>
      <c r="MC538" s="6">
        <f>MA538-2</f>
        <v/>
      </c>
      <c r="MD538" s="4">
        <f>LE538</f>
        <v/>
      </c>
      <c r="ME538" s="9">
        <f>IF(MD538=0,1000,MD538+0.75)</f>
        <v/>
      </c>
      <c r="MF538" s="10">
        <f>IF(MD538=0,0,MD538-0.75)</f>
        <v/>
      </c>
      <c r="MG538" s="4">
        <f>((LM538*(LU538+LX538))-((LP538*(LV538+LW538))))</f>
        <v/>
      </c>
      <c r="MH538" s="9">
        <f>MG538*1.2</f>
        <v/>
      </c>
      <c r="MI538" s="10">
        <f>MG538*0.8</f>
        <v/>
      </c>
      <c r="MJ538">
        <f>IFERROR(OT538,"")</f>
        <v/>
      </c>
      <c r="MK538">
        <f>IFERROR(OU538,"")</f>
        <v/>
      </c>
      <c r="ML538">
        <f>IFERROR(OV538,"")</f>
        <v/>
      </c>
      <c r="MM538">
        <f>IFERROR(OW538,"")</f>
        <v/>
      </c>
      <c r="MN538">
        <f>IFERROR(OX538,"")</f>
        <v/>
      </c>
      <c r="MO538">
        <f>IFERROR(OY538,"")</f>
        <v/>
      </c>
      <c r="MP538" s="1">
        <f>COUNTIFS(#REF!,LT538,#REF!,1,#REF!,"&gt;="&amp;MC538,#REF!,"&lt;="&amp;MB538,#REF!,"&lt;="&amp;ME538,#REF!,"&gt;="&amp;MF538,#REF!,"="&amp;KV538,#REF!,"="&amp;KX538)</f>
        <v/>
      </c>
      <c r="MQ538" s="1">
        <f>COUNTIFS(#REF!,LT538,#REF!,0,#REF!,"&gt;="&amp;MC538,#REF!,"&lt;="&amp;MB538,#REF!,"&lt;="&amp;ME538,#REF!,"&gt;="&amp;MF538,#REF!,"="&amp;KV538,#REF!,"="&amp;KX538)</f>
        <v/>
      </c>
      <c r="MR538" s="1">
        <f>COUNTIFS(#REF!,LT538,#REF!,1,#REF!,"&gt;="&amp;MC538,#REF!,"&lt;="&amp;MB538,#REF!,"&lt;="&amp;ME538,#REF!,"&gt;="&amp;MF538,#REF!,"="&amp;KW538,#REF!,"="&amp;KY538)</f>
        <v/>
      </c>
      <c r="MS538" s="1">
        <f>COUNTIFS(#REF!,LT538,#REF!,0,#REF!,"&gt;="&amp;MC538,#REF!,"&lt;="&amp;MB538,#REF!,"&lt;="&amp;ME538,#REF!,"&gt;="&amp;MF538,#REF!,"="&amp;KW538,#REF!,"="&amp;KY538)</f>
        <v/>
      </c>
      <c r="MT538" s="1">
        <f>COUNTIFS(#REF!,LT538,#REF!,1,#REF!,"&gt;="&amp;MI538,#REF!,"&lt;="&amp;MH538,#REF!,"&lt;="&amp;ME538,#REF!,"&gt;="&amp;MF538)</f>
        <v/>
      </c>
      <c r="MU538" s="1">
        <f>COUNTIFS(#REF!,LT538,#REF!,0,#REF!,"&gt;="&amp;MI538,#REF!,"&lt;="&amp;MH538,#REF!,"&lt;="&amp;ME538,#REF!,"&gt;="&amp;MF538)</f>
        <v/>
      </c>
      <c r="MV538" s="1">
        <f>COUNTIFS(#REF!,LT538,#REF!,1,#REF!,"&gt;="&amp;MI538,#REF!,"&lt;="&amp;MH538,#REF!,"="&amp;KZ538,#REF!,"="&amp;LA538,#REF!,"&lt;="&amp;ME538,#REF!,"&gt;="&amp;MF538)</f>
        <v/>
      </c>
      <c r="MW538" s="1">
        <f>COUNTIFS(#REF!,LT538,#REF!,0,#REF!,"&gt;="&amp;MI538,#REF!,"&lt;="&amp;MH538,#REF!,"="&amp;KZ538,#REF!,"="&amp;LA538,#REF!,"&lt;="&amp;ME538,#REF!,"&gt;="&amp;MF538)</f>
        <v/>
      </c>
      <c r="MX538" s="1">
        <f>COUNTIFS(#REF!,LT538,#REF!,1,#REF!,"&gt;="&amp;MC538,#REF!,"&lt;="&amp;MB538,#REF!,"&lt;="&amp;ME538,#REF!,"&gt;="&amp;MF538)</f>
        <v/>
      </c>
      <c r="MY538" s="1">
        <f>COUNTIFS(#REF!,LT538,#REF!,0,#REF!,"&gt;="&amp;MC538,#REF!,"&lt;="&amp;MB538,#REF!,"&lt;="&amp;ME538,#REF!,"&gt;="&amp;MF538)</f>
        <v/>
      </c>
      <c r="MZ538" s="1">
        <f>COUNTIFS(#REF!,LT538,#REF!,1,#REF!,"&lt;="&amp;ME538,#REF!,"&gt;="&amp;MF538,#REF!,"="&amp;KV538,#REF!,"="&amp;KX538)</f>
        <v/>
      </c>
      <c r="NA538" s="1">
        <f>COUNTIFS(#REF!,LT538,#REF!,0,#REF!,"&lt;="&amp;ME538,#REF!,"&gt;="&amp;MF538,#REF!,"="&amp;KV538,#REF!,"="&amp;KX538)</f>
        <v/>
      </c>
      <c r="NB538" s="1">
        <f>COUNTIFS(#REF!,LT538,#REF!,1,#REF!,"&lt;="&amp;ME538,#REF!,"&gt;="&amp;MF538,#REF!,"="&amp;KW538,#REF!,"="&amp;KY538)</f>
        <v/>
      </c>
      <c r="NC538" s="1">
        <f>COUNTIFS(#REF!,LT538,#REF!,0,#REF!,"&lt;="&amp;ME538,#REF!,"&gt;="&amp;MF538,#REF!,"="&amp;KW538,#REF!,"="&amp;KY538)</f>
        <v/>
      </c>
      <c r="ND538" s="1">
        <f>COUNTIFS(#REF!,LT538,#REF!,1,#REF!,"&gt;="&amp;MC538,#REF!,"&lt;="&amp;MB538,#REF!,"&lt;="&amp;ME538,#REF!,"&gt;="&amp;MF538,#REF!,"="&amp;KV538,#REF!,"="&amp;KX538)</f>
        <v/>
      </c>
      <c r="NE538" s="1">
        <f>COUNTIFS(#REF!,LT538,#REF!,0,#REF!,"&gt;="&amp;MC538,#REF!,"&lt;="&amp;MB538,#REF!,"&lt;="&amp;ME538,#REF!,"&gt;="&amp;MF538,#REF!,"="&amp;KV538,#REF!,"="&amp;KX538)</f>
        <v/>
      </c>
      <c r="NF538" s="1">
        <f>COUNTIFS(#REF!,LT538,#REF!,1,#REF!,"&gt;="&amp;MC538,#REF!,"&lt;="&amp;MB538,#REF!,"&lt;="&amp;ME538,#REF!,"&gt;="&amp;MF538,#REF!,"="&amp;KW538,#REF!,"="&amp;KY538)</f>
        <v/>
      </c>
      <c r="NG538" s="1">
        <f>COUNTIFS(#REF!,LT538,#REF!,0,#REF!,"&gt;="&amp;MC538,#REF!,"&lt;="&amp;MB538,#REF!,"&lt;="&amp;ME538,#REF!,"&gt;="&amp;MF538,#REF!,"="&amp;KW538,#REF!,"="&amp;KY538)</f>
        <v/>
      </c>
      <c r="NH538" s="1">
        <f>COUNTIFS(#REF!,LT538,#REF!,1,#REF!,"&gt;="&amp;MC538,#REF!,"&lt;="&amp;MB538,#REF!,"&lt;="&amp;ME538,#REF!,"&gt;="&amp;MF538,#REF!,"="&amp;KZ538,#REF!,"="&amp;LA538)</f>
        <v/>
      </c>
      <c r="NI538" s="1">
        <f>COUNTIFS(#REF!,LT538,#REF!,0,#REF!,"&gt;="&amp;MC538,#REF!,"&lt;="&amp;MB538,#REF!,"&lt;="&amp;ME538,#REF!,"&gt;="&amp;MF538,#REF!,"="&amp;KZ538,#REF!,"="&amp;LA538)</f>
        <v/>
      </c>
      <c r="NJ538" s="1">
        <f>COUNTIFS(#REF!,LT538,#REF!,1,#REF!,"&gt;="&amp;MI538,#REF!,"&lt;="&amp;MH538,#REF!,"&lt;="&amp;ME538,#REF!,"&gt;="&amp;MF538)</f>
        <v/>
      </c>
      <c r="NK538" s="1">
        <f>COUNTIFS(#REF!,LT538,#REF!,0,#REF!,"&gt;="&amp;MI538,#REF!,"&lt;="&amp;MH538,#REF!,"&lt;="&amp;ME538,#REF!,"&gt;="&amp;MF538)</f>
        <v/>
      </c>
      <c r="NL538" s="1">
        <f>COUNTIFS(#REF!,LT538,#REF!,1,#REF!,"&gt;="&amp;MI538,#REF!,"&lt;="&amp;MH538,#REF!,"="&amp;KZ538,#REF!,"="&amp;LA538,#REF!,"&lt;="&amp;ME538,#REF!,"&gt;="&amp;MF538)</f>
        <v/>
      </c>
      <c r="NM538" s="1">
        <f>COUNTIFS(#REF!,LT538,#REF!,0,#REF!,"&gt;="&amp;MI538,#REF!,"&lt;="&amp;MH538,#REF!,"="&amp;KZ538,#REF!,"="&amp;LA538,#REF!,"&lt;="&amp;ME538,#REF!,"&gt;="&amp;MF538)</f>
        <v/>
      </c>
      <c r="NN538" s="1">
        <f>COUNTIFS(#REF!,LT538,#REF!,1,#REF!,"&gt;="&amp;MC538,#REF!,"&lt;="&amp;MB538,#REF!,"&lt;="&amp;ME538,#REF!,"&gt;="&amp;MF538)</f>
        <v/>
      </c>
      <c r="NO538" s="1">
        <f>COUNTIFS(#REF!,LT538,#REF!,0,#REF!,"&gt;="&amp;MC538,#REF!,"&lt;="&amp;MB538,#REF!,"&lt;="&amp;ME538,#REF!,"&gt;="&amp;MF538)</f>
        <v/>
      </c>
      <c r="NP538" s="1">
        <f>COUNTIFS(#REF!,LT538,#REF!,1,#REF!,"&lt;="&amp;ME538,#REF!,"&gt;="&amp;MF538,#REF!,"="&amp;KV538,#REF!,"="&amp;KX538)</f>
        <v/>
      </c>
      <c r="NQ538" s="1">
        <f>COUNTIFS(#REF!,LT538,#REF!,0,#REF!,"&lt;="&amp;ME538,#REF!,"&gt;="&amp;MF538,#REF!,"="&amp;KV538,#REF!,"="&amp;KX538)</f>
        <v/>
      </c>
      <c r="NR538" s="1">
        <f>COUNTIFS(#REF!,LT538,#REF!,1,#REF!,"&lt;="&amp;ME538,#REF!,"&gt;="&amp;MF538,#REF!,"="&amp;KW538,#REF!,"="&amp;KY538)</f>
        <v/>
      </c>
      <c r="NS538" s="1">
        <f>COUNTIFS(#REF!,LT538,#REF!,0,#REF!,"&lt;="&amp;ME538,#REF!,"&gt;="&amp;MF538,#REF!,"="&amp;KW538,#REF!,"="&amp;KY538)</f>
        <v/>
      </c>
      <c r="NT538" s="1">
        <f>MP538+MR538+MT538+MV538+MX538+MZ538+NB538</f>
        <v/>
      </c>
      <c r="NU538" s="1">
        <f>MQ538+MS538+MU538+MW538+MY538+NA538+NC538</f>
        <v/>
      </c>
      <c r="NV538" s="1">
        <f>NT538+NU538</f>
        <v/>
      </c>
      <c r="NW538" s="33">
        <f>NT538/(NT538+NU538)</f>
        <v/>
      </c>
      <c r="NX538" s="3">
        <f>1/NW538</f>
        <v/>
      </c>
      <c r="NY538" s="1">
        <f>LH538</f>
        <v/>
      </c>
      <c r="NZ538" s="79">
        <f>(NW538*((NY538-1)*0.98))-((1-NW538)*1)</f>
        <v/>
      </c>
      <c r="OA538" s="34">
        <f>IF(LR538&lt;0.9,0,IF(AND(LR538&gt;1.1),0,1))</f>
        <v/>
      </c>
      <c r="OB538" s="34">
        <f>IF(LS538&lt;0.9,0,IF(AND(LS538&gt;1.1),0,1))</f>
        <v/>
      </c>
      <c r="OC538" s="32">
        <f>IF(NV538&gt;99,1,0)</f>
        <v/>
      </c>
      <c r="OD538" s="32">
        <f>IF(NZ538&gt;0.0799,1,0)</f>
        <v/>
      </c>
      <c r="OE538" s="32">
        <f>IF(NZ538&gt;OM538,1,0)</f>
        <v/>
      </c>
      <c r="OF538" s="32">
        <f>OC538+OD538+OE538+OA538+OB538</f>
        <v/>
      </c>
      <c r="OG538" s="1">
        <f>ND538+NF538+NH538+NJ538+NL538+NN538+NP538+NR538</f>
        <v/>
      </c>
      <c r="OH538" s="1">
        <f>NE538+NG538+NI538+NK538+NM538+NO538+NQ538+NS538</f>
        <v/>
      </c>
      <c r="OI538" s="1">
        <f>OG538+OH538</f>
        <v/>
      </c>
      <c r="OJ538" s="33">
        <f>OG538/(OG538+OH538)</f>
        <v/>
      </c>
      <c r="OK538" s="3">
        <f>1/OJ538</f>
        <v/>
      </c>
      <c r="OL538" s="1">
        <f>LI538</f>
        <v/>
      </c>
      <c r="OM538" s="79">
        <f>(OJ538*((OL538-1)*0.98))-((1-OJ538)*1)</f>
        <v/>
      </c>
      <c r="ON538" s="34">
        <f>IF(LR538&lt;0.9,0,IF(AND(LR538&gt;1.1),0,1))</f>
        <v/>
      </c>
      <c r="OO538" s="34">
        <f>IF(LS538&lt;0.9,0,IF(AND(LS538&gt;1.1),0,1))</f>
        <v/>
      </c>
      <c r="OP538" s="32">
        <f>IF(OI538&gt;99,1,0)</f>
        <v/>
      </c>
      <c r="OQ538" s="32">
        <f>IF(OM538&gt;0.0799,1,0)</f>
        <v/>
      </c>
      <c r="OR538" s="32">
        <f>IF(OM538&gt;OZ538,1,0)</f>
        <v/>
      </c>
      <c r="OS538" s="32">
        <f>OP538+OQ538+OR538+ON538+OO538</f>
        <v/>
      </c>
      <c r="OT538">
        <f>IF(OF538=5,"BackHome0-0",IF(AND(OS538=5),"BackAway0-0",""))</f>
        <v/>
      </c>
      <c r="OU538">
        <f>IF(OF538=5,KN538,IF(AND(OS538=5),KO538,""))</f>
        <v/>
      </c>
      <c r="OV538">
        <f>IF(OF538=5,"Match Odds",IF(AND(OS538=5),"Match Odds",""))</f>
        <v/>
      </c>
      <c r="OW538">
        <f>IF(OF538=5,KP538,IF(AND(OS538=5),KP538,""))</f>
        <v/>
      </c>
      <c r="OX538">
        <f>IF(OF538=5,"MATCH_ODDS",IF(AND(OS538=5),"MATCH_ODDS",""))</f>
        <v/>
      </c>
      <c r="OY538">
        <f>IF(OF538=5,"BACK",IF(AND(OS538=5),"BACK",""))</f>
        <v/>
      </c>
    </row>
    <row r="539" ht="16.5" customHeight="1" thickBot="1" thickTop="1">
      <c r="A539" s="2" t="n"/>
      <c r="KN539" s="1">
        <f>IF(INDEX(#REF!,MATCH('HT 0-0'!D539,#REF!,0))=INDEX(#REF!,MATCH('HT 0-0'!D539,#REF!,0)),INDEX(#REF!,MATCH('HT 0-0'!D539,#REF!,0)),"ERROR")</f>
        <v/>
      </c>
      <c r="KO539" s="1">
        <f>IF(INDEX(#REF!,MATCH('HT 0-0'!E539,#REF!,0))=INDEX(#REF!,MATCH('HT 0-0'!E539,#REF!,0)),INDEX(#REF!,MATCH('HT 0-0'!E539,#REF!,0)),"ERROR")</f>
        <v/>
      </c>
      <c r="KP539" s="1">
        <f>KN539&amp;" v "&amp;KO539</f>
        <v/>
      </c>
      <c r="KQ539">
        <f>B539&amp;"_"&amp;C539</f>
        <v/>
      </c>
      <c r="KR539" s="1">
        <f>IF((HW539/KK539)&lt;0.335,"G",IF((HW539/KK539)&gt;0.67,"R","A"))</f>
        <v/>
      </c>
      <c r="KS539" s="1">
        <f>IF((HX539/KK539)&lt;0.335,"G",IF((HX539/KK539)&gt;0.67,"R","A"))</f>
        <v/>
      </c>
      <c r="KT539" s="1">
        <f>IF((IH539/KK539)&lt;0.335,"G",IF((IH539/KK539)&gt;0.67,"R","A"))</f>
        <v/>
      </c>
      <c r="KU539" s="1">
        <f>IF((II539/KK539)&lt;0.335,"G",IF((II539/KK539)&gt;0.67,"R","A"))</f>
        <v/>
      </c>
      <c r="KV539" s="1">
        <f>IF((HZ539/KK539)&lt;0.335,"G",IF((HZ539/KK539)&gt;0.67,"R","A"))</f>
        <v/>
      </c>
      <c r="KW539" s="1">
        <f>IF((HY539/KK539)&lt;0.335,"G",IF((HY539/KK539)&gt;0.67,"R","A"))</f>
        <v/>
      </c>
      <c r="KX539" s="1">
        <f>IF((IK539/KK539)&lt;0.335,"G",IF((IK539/KK539)&gt;0.67,"R","A"))</f>
        <v/>
      </c>
      <c r="KY539" s="1">
        <f>IF((IJ539/KK539)&lt;0.335,"G",IF((IJ539/KK539)&gt;0.67,"R","A"))</f>
        <v/>
      </c>
      <c r="KZ539" s="1">
        <f>IF((HQ539/KK539)&lt;0.335,"G",IF((HQ539/KK539)&gt;0.67,"R","A"))</f>
        <v/>
      </c>
      <c r="LA539" s="1">
        <f>IF((IB539/KK539)&lt;0.335,"G",IF((IB539/KK539)&gt;0.67,"R","A"))</f>
        <v/>
      </c>
      <c r="LB539">
        <f>IF(LQ539="0-0",INDEX(Scrape!#REF!,MATCH('HT 0-0'!KP539,Scrape!$B:$B,0)),"")</f>
        <v/>
      </c>
      <c r="LC539">
        <f>IF(LQ539="0-0",INDEX(Scrape!$A:$A,MATCH('HT 0-0'!KP539,Scrape!$B:$B,0)),"")</f>
        <v/>
      </c>
      <c r="LD539">
        <f>IF(LQ539="0-0",INDEX(Scrape!$B:$B,MATCH('HT 0-0'!KP539,Scrape!$B:$B,0)),"")</f>
        <v/>
      </c>
      <c r="LE539">
        <f>IF(LQ539="0-0",INDEX(Scrape!$C:$C,MATCH('HT 0-0'!KP539,Scrape!$B:$B,0)),"")</f>
        <v/>
      </c>
      <c r="LF539">
        <f>IF(LQ539="0-0",INDEX(Scrape!$D:$D,MATCH('HT 0-0'!KP539,Scrape!$B:$B,0)),"")</f>
        <v/>
      </c>
      <c r="LG539">
        <f>IF(LQ539="0-0",INDEX(Scrape!$E:$E,MATCH('HT 0-0'!KP539,Scrape!$B:$B,0)),"")</f>
        <v/>
      </c>
      <c r="LH539">
        <f>IF(LQ539="0-0",INDEX(Scrape!$F:$F,MATCH('HT 0-0'!KP539,Scrape!$B:$B,0)),"")</f>
        <v/>
      </c>
      <c r="LI539">
        <f>IF(LQ539="0-0",INDEX(Scrape!$G:$G,MATCH('HT 0-0'!KP539,Scrape!$B:$B,0)),"")</f>
        <v/>
      </c>
      <c r="LJ539">
        <f>IF(LQ539="0-0",INDEX(Scrape!$H:$H,MATCH('HT 0-0'!KP539,Scrape!$B:$B,0)),"")</f>
        <v/>
      </c>
      <c r="LK539">
        <f>IF(LQ539="0-0",INDEX(Scrape!$I:$I,MATCH('HT 0-0'!KP539,Scrape!$B:$B,0)),"")</f>
        <v/>
      </c>
      <c r="LL539">
        <f>IF(LQ539="0-0",INDEX(Scrape!$J:$J,MATCH('HT 0-0'!KP539,Scrape!$B:$B,0)),"")</f>
        <v/>
      </c>
      <c r="LM539">
        <f>IF(LQ539="0-0",INDEX(Scrape!$K:$K,MATCH('HT 0-0'!KP539,Scrape!$B:$B,0)),"")</f>
        <v/>
      </c>
      <c r="LN539">
        <f>IF(LQ539="0-0",INDEX(Scrape!$L:$L,MATCH('HT 0-0'!KP539,Scrape!$B:$B,0)),"")</f>
        <v/>
      </c>
      <c r="LO539">
        <f>IF(LQ539="0-0",INDEX(Scrape!$M:$M,MATCH('HT 0-0'!KP539,Scrape!$B:$B,0)),"")</f>
        <v/>
      </c>
      <c r="LP539">
        <f>IF(LQ539="0-0",INDEX(Scrape!$N:$N,MATCH('HT 0-0'!KP539,Scrape!$B:$B,0)),"")</f>
        <v/>
      </c>
      <c r="LQ539">
        <f>INDEX(Scrape!$O:$O,MATCH('HT 0-0'!KP539,Scrape!$B:$B,0))</f>
        <v/>
      </c>
      <c r="LR539">
        <f>(1/LJ539)+(1/LI539)+(1/LH539)</f>
        <v/>
      </c>
      <c r="LS539">
        <f>(1/LG539)+(1/LF539)+(1/LE539)</f>
        <v/>
      </c>
      <c r="LT539" s="8">
        <f>IF(INDEX(#REF!,MATCH(KQ539,#REF!,0))=INDEX(#REF!,MATCH(KQ539,#REF!,0)),INDEX(#REF!,MATCH(KQ539,#REF!,0)),"ERROR")</f>
        <v/>
      </c>
      <c r="LU539" s="4">
        <f>IF(KR539="G",2,IF(KR539="R",0.5,IF(KR539="A",1)))</f>
        <v/>
      </c>
      <c r="LV539" s="4">
        <f>IF(KS539="G",0.5,IF(KS539="R",2,IF(KS539="A",1)))</f>
        <v/>
      </c>
      <c r="LW539" s="4">
        <f>IF(KT539="G",2,IF(KT539="R",0.5,IF(KT539="A",1)))</f>
        <v/>
      </c>
      <c r="LX539" s="4">
        <f>IF(KU539="G",0.5,IF(KU539="R",2,IF(KU539="A",1)))</f>
        <v/>
      </c>
      <c r="LY539" s="7">
        <f>(LK539*(LU539+LX539)+(LL539*(LU539+LX539)))</f>
        <v/>
      </c>
      <c r="LZ539" s="7">
        <f>(LN539*(LV539+LW539)+(LO539*(LV539+LW539)))</f>
        <v/>
      </c>
      <c r="MA539" s="11">
        <f>LY539-LZ539</f>
        <v/>
      </c>
      <c r="MB539" s="5">
        <f>MA539+2</f>
        <v/>
      </c>
      <c r="MC539" s="6">
        <f>MA539-2</f>
        <v/>
      </c>
      <c r="MD539" s="4">
        <f>LE539</f>
        <v/>
      </c>
      <c r="ME539" s="9">
        <f>IF(MD539=0,1000,MD539+0.75)</f>
        <v/>
      </c>
      <c r="MF539" s="10">
        <f>IF(MD539=0,0,MD539-0.75)</f>
        <v/>
      </c>
      <c r="MG539" s="4">
        <f>((LM539*(LU539+LX539))-((LP539*(LV539+LW539))))</f>
        <v/>
      </c>
      <c r="MH539" s="9">
        <f>MG539*1.2</f>
        <v/>
      </c>
      <c r="MI539" s="10">
        <f>MG539*0.8</f>
        <v/>
      </c>
      <c r="MJ539">
        <f>IFERROR(OT539,"")</f>
        <v/>
      </c>
      <c r="MK539">
        <f>IFERROR(OU539,"")</f>
        <v/>
      </c>
      <c r="ML539">
        <f>IFERROR(OV539,"")</f>
        <v/>
      </c>
      <c r="MM539">
        <f>IFERROR(OW539,"")</f>
        <v/>
      </c>
      <c r="MN539">
        <f>IFERROR(OX539,"")</f>
        <v/>
      </c>
      <c r="MO539">
        <f>IFERROR(OY539,"")</f>
        <v/>
      </c>
      <c r="MP539" s="1">
        <f>COUNTIFS(#REF!,LT539,#REF!,1,#REF!,"&gt;="&amp;MC539,#REF!,"&lt;="&amp;MB539,#REF!,"&lt;="&amp;ME539,#REF!,"&gt;="&amp;MF539,#REF!,"="&amp;KV539,#REF!,"="&amp;KX539)</f>
        <v/>
      </c>
      <c r="MQ539" s="1">
        <f>COUNTIFS(#REF!,LT539,#REF!,0,#REF!,"&gt;="&amp;MC539,#REF!,"&lt;="&amp;MB539,#REF!,"&lt;="&amp;ME539,#REF!,"&gt;="&amp;MF539,#REF!,"="&amp;KV539,#REF!,"="&amp;KX539)</f>
        <v/>
      </c>
      <c r="MR539" s="1">
        <f>COUNTIFS(#REF!,LT539,#REF!,1,#REF!,"&gt;="&amp;MC539,#REF!,"&lt;="&amp;MB539,#REF!,"&lt;="&amp;ME539,#REF!,"&gt;="&amp;MF539,#REF!,"="&amp;KW539,#REF!,"="&amp;KY539)</f>
        <v/>
      </c>
      <c r="MS539" s="1">
        <f>COUNTIFS(#REF!,LT539,#REF!,0,#REF!,"&gt;="&amp;MC539,#REF!,"&lt;="&amp;MB539,#REF!,"&lt;="&amp;ME539,#REF!,"&gt;="&amp;MF539,#REF!,"="&amp;KW539,#REF!,"="&amp;KY539)</f>
        <v/>
      </c>
      <c r="MT539" s="1">
        <f>COUNTIFS(#REF!,LT539,#REF!,1,#REF!,"&gt;="&amp;MI539,#REF!,"&lt;="&amp;MH539,#REF!,"&lt;="&amp;ME539,#REF!,"&gt;="&amp;MF539)</f>
        <v/>
      </c>
      <c r="MU539" s="1">
        <f>COUNTIFS(#REF!,LT539,#REF!,0,#REF!,"&gt;="&amp;MI539,#REF!,"&lt;="&amp;MH539,#REF!,"&lt;="&amp;ME539,#REF!,"&gt;="&amp;MF539)</f>
        <v/>
      </c>
      <c r="MV539" s="1">
        <f>COUNTIFS(#REF!,LT539,#REF!,1,#REF!,"&gt;="&amp;MI539,#REF!,"&lt;="&amp;MH539,#REF!,"="&amp;KZ539,#REF!,"="&amp;LA539,#REF!,"&lt;="&amp;ME539,#REF!,"&gt;="&amp;MF539)</f>
        <v/>
      </c>
      <c r="MW539" s="1">
        <f>COUNTIFS(#REF!,LT539,#REF!,0,#REF!,"&gt;="&amp;MI539,#REF!,"&lt;="&amp;MH539,#REF!,"="&amp;KZ539,#REF!,"="&amp;LA539,#REF!,"&lt;="&amp;ME539,#REF!,"&gt;="&amp;MF539)</f>
        <v/>
      </c>
      <c r="MX539" s="1">
        <f>COUNTIFS(#REF!,LT539,#REF!,1,#REF!,"&gt;="&amp;MC539,#REF!,"&lt;="&amp;MB539,#REF!,"&lt;="&amp;ME539,#REF!,"&gt;="&amp;MF539)</f>
        <v/>
      </c>
      <c r="MY539" s="1">
        <f>COUNTIFS(#REF!,LT539,#REF!,0,#REF!,"&gt;="&amp;MC539,#REF!,"&lt;="&amp;MB539,#REF!,"&lt;="&amp;ME539,#REF!,"&gt;="&amp;MF539)</f>
        <v/>
      </c>
      <c r="MZ539" s="1">
        <f>COUNTIFS(#REF!,LT539,#REF!,1,#REF!,"&lt;="&amp;ME539,#REF!,"&gt;="&amp;MF539,#REF!,"="&amp;KV539,#REF!,"="&amp;KX539)</f>
        <v/>
      </c>
      <c r="NA539" s="1">
        <f>COUNTIFS(#REF!,LT539,#REF!,0,#REF!,"&lt;="&amp;ME539,#REF!,"&gt;="&amp;MF539,#REF!,"="&amp;KV539,#REF!,"="&amp;KX539)</f>
        <v/>
      </c>
      <c r="NB539" s="1">
        <f>COUNTIFS(#REF!,LT539,#REF!,1,#REF!,"&lt;="&amp;ME539,#REF!,"&gt;="&amp;MF539,#REF!,"="&amp;KW539,#REF!,"="&amp;KY539)</f>
        <v/>
      </c>
      <c r="NC539" s="1">
        <f>COUNTIFS(#REF!,LT539,#REF!,0,#REF!,"&lt;="&amp;ME539,#REF!,"&gt;="&amp;MF539,#REF!,"="&amp;KW539,#REF!,"="&amp;KY539)</f>
        <v/>
      </c>
      <c r="ND539" s="1">
        <f>COUNTIFS(#REF!,LT539,#REF!,1,#REF!,"&gt;="&amp;MC539,#REF!,"&lt;="&amp;MB539,#REF!,"&lt;="&amp;ME539,#REF!,"&gt;="&amp;MF539,#REF!,"="&amp;KV539,#REF!,"="&amp;KX539)</f>
        <v/>
      </c>
      <c r="NE539" s="1">
        <f>COUNTIFS(#REF!,LT539,#REF!,0,#REF!,"&gt;="&amp;MC539,#REF!,"&lt;="&amp;MB539,#REF!,"&lt;="&amp;ME539,#REF!,"&gt;="&amp;MF539,#REF!,"="&amp;KV539,#REF!,"="&amp;KX539)</f>
        <v/>
      </c>
      <c r="NF539" s="1">
        <f>COUNTIFS(#REF!,LT539,#REF!,1,#REF!,"&gt;="&amp;MC539,#REF!,"&lt;="&amp;MB539,#REF!,"&lt;="&amp;ME539,#REF!,"&gt;="&amp;MF539,#REF!,"="&amp;KW539,#REF!,"="&amp;KY539)</f>
        <v/>
      </c>
      <c r="NG539" s="1">
        <f>COUNTIFS(#REF!,LT539,#REF!,0,#REF!,"&gt;="&amp;MC539,#REF!,"&lt;="&amp;MB539,#REF!,"&lt;="&amp;ME539,#REF!,"&gt;="&amp;MF539,#REF!,"="&amp;KW539,#REF!,"="&amp;KY539)</f>
        <v/>
      </c>
      <c r="NH539" s="1">
        <f>COUNTIFS(#REF!,LT539,#REF!,1,#REF!,"&gt;="&amp;MC539,#REF!,"&lt;="&amp;MB539,#REF!,"&lt;="&amp;ME539,#REF!,"&gt;="&amp;MF539,#REF!,"="&amp;KZ539,#REF!,"="&amp;LA539)</f>
        <v/>
      </c>
      <c r="NI539" s="1">
        <f>COUNTIFS(#REF!,LT539,#REF!,0,#REF!,"&gt;="&amp;MC539,#REF!,"&lt;="&amp;MB539,#REF!,"&lt;="&amp;ME539,#REF!,"&gt;="&amp;MF539,#REF!,"="&amp;KZ539,#REF!,"="&amp;LA539)</f>
        <v/>
      </c>
      <c r="NJ539" s="1">
        <f>COUNTIFS(#REF!,LT539,#REF!,1,#REF!,"&gt;="&amp;MI539,#REF!,"&lt;="&amp;MH539,#REF!,"&lt;="&amp;ME539,#REF!,"&gt;="&amp;MF539)</f>
        <v/>
      </c>
      <c r="NK539" s="1">
        <f>COUNTIFS(#REF!,LT539,#REF!,0,#REF!,"&gt;="&amp;MI539,#REF!,"&lt;="&amp;MH539,#REF!,"&lt;="&amp;ME539,#REF!,"&gt;="&amp;MF539)</f>
        <v/>
      </c>
      <c r="NL539" s="1">
        <f>COUNTIFS(#REF!,LT539,#REF!,1,#REF!,"&gt;="&amp;MI539,#REF!,"&lt;="&amp;MH539,#REF!,"="&amp;KZ539,#REF!,"="&amp;LA539,#REF!,"&lt;="&amp;ME539,#REF!,"&gt;="&amp;MF539)</f>
        <v/>
      </c>
      <c r="NM539" s="1">
        <f>COUNTIFS(#REF!,LT539,#REF!,0,#REF!,"&gt;="&amp;MI539,#REF!,"&lt;="&amp;MH539,#REF!,"="&amp;KZ539,#REF!,"="&amp;LA539,#REF!,"&lt;="&amp;ME539,#REF!,"&gt;="&amp;MF539)</f>
        <v/>
      </c>
      <c r="NN539" s="1">
        <f>COUNTIFS(#REF!,LT539,#REF!,1,#REF!,"&gt;="&amp;MC539,#REF!,"&lt;="&amp;MB539,#REF!,"&lt;="&amp;ME539,#REF!,"&gt;="&amp;MF539)</f>
        <v/>
      </c>
      <c r="NO539" s="1">
        <f>COUNTIFS(#REF!,LT539,#REF!,0,#REF!,"&gt;="&amp;MC539,#REF!,"&lt;="&amp;MB539,#REF!,"&lt;="&amp;ME539,#REF!,"&gt;="&amp;MF539)</f>
        <v/>
      </c>
      <c r="NP539" s="1">
        <f>COUNTIFS(#REF!,LT539,#REF!,1,#REF!,"&lt;="&amp;ME539,#REF!,"&gt;="&amp;MF539,#REF!,"="&amp;KV539,#REF!,"="&amp;KX539)</f>
        <v/>
      </c>
      <c r="NQ539" s="1">
        <f>COUNTIFS(#REF!,LT539,#REF!,0,#REF!,"&lt;="&amp;ME539,#REF!,"&gt;="&amp;MF539,#REF!,"="&amp;KV539,#REF!,"="&amp;KX539)</f>
        <v/>
      </c>
      <c r="NR539" s="1">
        <f>COUNTIFS(#REF!,LT539,#REF!,1,#REF!,"&lt;="&amp;ME539,#REF!,"&gt;="&amp;MF539,#REF!,"="&amp;KW539,#REF!,"="&amp;KY539)</f>
        <v/>
      </c>
      <c r="NS539" s="1">
        <f>COUNTIFS(#REF!,LT539,#REF!,0,#REF!,"&lt;="&amp;ME539,#REF!,"&gt;="&amp;MF539,#REF!,"="&amp;KW539,#REF!,"="&amp;KY539)</f>
        <v/>
      </c>
      <c r="NT539" s="1">
        <f>MP539+MR539+MT539+MV539+MX539+MZ539+NB539</f>
        <v/>
      </c>
      <c r="NU539" s="1">
        <f>MQ539+MS539+MU539+MW539+MY539+NA539+NC539</f>
        <v/>
      </c>
      <c r="NV539" s="1">
        <f>NT539+NU539</f>
        <v/>
      </c>
      <c r="NW539" s="33">
        <f>NT539/(NT539+NU539)</f>
        <v/>
      </c>
      <c r="NX539" s="3">
        <f>1/NW539</f>
        <v/>
      </c>
      <c r="NY539" s="1">
        <f>LH539</f>
        <v/>
      </c>
      <c r="NZ539" s="79">
        <f>(NW539*((NY539-1)*0.98))-((1-NW539)*1)</f>
        <v/>
      </c>
      <c r="OA539" s="34">
        <f>IF(LR539&lt;0.9,0,IF(AND(LR539&gt;1.1),0,1))</f>
        <v/>
      </c>
      <c r="OB539" s="34">
        <f>IF(LS539&lt;0.9,0,IF(AND(LS539&gt;1.1),0,1))</f>
        <v/>
      </c>
      <c r="OC539" s="32">
        <f>IF(NV539&gt;99,1,0)</f>
        <v/>
      </c>
      <c r="OD539" s="32">
        <f>IF(NZ539&gt;0.0799,1,0)</f>
        <v/>
      </c>
      <c r="OE539" s="32">
        <f>IF(NZ539&gt;OM539,1,0)</f>
        <v/>
      </c>
      <c r="OF539" s="32">
        <f>OC539+OD539+OE539+OA539+OB539</f>
        <v/>
      </c>
      <c r="OG539" s="1">
        <f>ND539+NF539+NH539+NJ539+NL539+NN539+NP539+NR539</f>
        <v/>
      </c>
      <c r="OH539" s="1">
        <f>NE539+NG539+NI539+NK539+NM539+NO539+NQ539+NS539</f>
        <v/>
      </c>
      <c r="OI539" s="1">
        <f>OG539+OH539</f>
        <v/>
      </c>
      <c r="OJ539" s="33">
        <f>OG539/(OG539+OH539)</f>
        <v/>
      </c>
      <c r="OK539" s="3">
        <f>1/OJ539</f>
        <v/>
      </c>
      <c r="OL539" s="1">
        <f>LI539</f>
        <v/>
      </c>
      <c r="OM539" s="79">
        <f>(OJ539*((OL539-1)*0.98))-((1-OJ539)*1)</f>
        <v/>
      </c>
      <c r="ON539" s="34">
        <f>IF(LR539&lt;0.9,0,IF(AND(LR539&gt;1.1),0,1))</f>
        <v/>
      </c>
      <c r="OO539" s="34">
        <f>IF(LS539&lt;0.9,0,IF(AND(LS539&gt;1.1),0,1))</f>
        <v/>
      </c>
      <c r="OP539" s="32">
        <f>IF(OI539&gt;99,1,0)</f>
        <v/>
      </c>
      <c r="OQ539" s="32">
        <f>IF(OM539&gt;0.0799,1,0)</f>
        <v/>
      </c>
      <c r="OR539" s="32">
        <f>IF(OM539&gt;OZ539,1,0)</f>
        <v/>
      </c>
      <c r="OS539" s="32">
        <f>OP539+OQ539+OR539+ON539+OO539</f>
        <v/>
      </c>
      <c r="OT539">
        <f>IF(OF539=5,"BackHome0-0",IF(AND(OS539=5),"BackAway0-0",""))</f>
        <v/>
      </c>
      <c r="OU539">
        <f>IF(OF539=5,KN539,IF(AND(OS539=5),KO539,""))</f>
        <v/>
      </c>
      <c r="OV539">
        <f>IF(OF539=5,"Match Odds",IF(AND(OS539=5),"Match Odds",""))</f>
        <v/>
      </c>
      <c r="OW539">
        <f>IF(OF539=5,KP539,IF(AND(OS539=5),KP539,""))</f>
        <v/>
      </c>
      <c r="OX539">
        <f>IF(OF539=5,"MATCH_ODDS",IF(AND(OS539=5),"MATCH_ODDS",""))</f>
        <v/>
      </c>
      <c r="OY539">
        <f>IF(OF539=5,"BACK",IF(AND(OS539=5),"BACK",""))</f>
        <v/>
      </c>
    </row>
    <row r="540" ht="16.5" customHeight="1" thickBot="1" thickTop="1">
      <c r="A540" s="2" t="n"/>
      <c r="KN540" s="1">
        <f>IF(INDEX(#REF!,MATCH('HT 0-0'!D540,#REF!,0))=INDEX(#REF!,MATCH('HT 0-0'!D540,#REF!,0)),INDEX(#REF!,MATCH('HT 0-0'!D540,#REF!,0)),"ERROR")</f>
        <v/>
      </c>
      <c r="KO540" s="1">
        <f>IF(INDEX(#REF!,MATCH('HT 0-0'!E540,#REF!,0))=INDEX(#REF!,MATCH('HT 0-0'!E540,#REF!,0)),INDEX(#REF!,MATCH('HT 0-0'!E540,#REF!,0)),"ERROR")</f>
        <v/>
      </c>
      <c r="KP540" s="1">
        <f>KN540&amp;" v "&amp;KO540</f>
        <v/>
      </c>
      <c r="KQ540">
        <f>B540&amp;"_"&amp;C540</f>
        <v/>
      </c>
      <c r="KR540" s="1">
        <f>IF((HW540/KK540)&lt;0.335,"G",IF((HW540/KK540)&gt;0.67,"R","A"))</f>
        <v/>
      </c>
      <c r="KS540" s="1">
        <f>IF((HX540/KK540)&lt;0.335,"G",IF((HX540/KK540)&gt;0.67,"R","A"))</f>
        <v/>
      </c>
      <c r="KT540" s="1">
        <f>IF((IH540/KK540)&lt;0.335,"G",IF((IH540/KK540)&gt;0.67,"R","A"))</f>
        <v/>
      </c>
      <c r="KU540" s="1">
        <f>IF((II540/KK540)&lt;0.335,"G",IF((II540/KK540)&gt;0.67,"R","A"))</f>
        <v/>
      </c>
      <c r="KV540" s="1">
        <f>IF((HZ540/KK540)&lt;0.335,"G",IF((HZ540/KK540)&gt;0.67,"R","A"))</f>
        <v/>
      </c>
      <c r="KW540" s="1">
        <f>IF((HY540/KK540)&lt;0.335,"G",IF((HY540/KK540)&gt;0.67,"R","A"))</f>
        <v/>
      </c>
      <c r="KX540" s="1">
        <f>IF((IK540/KK540)&lt;0.335,"G",IF((IK540/KK540)&gt;0.67,"R","A"))</f>
        <v/>
      </c>
      <c r="KY540" s="1">
        <f>IF((IJ540/KK540)&lt;0.335,"G",IF((IJ540/KK540)&gt;0.67,"R","A"))</f>
        <v/>
      </c>
      <c r="KZ540" s="1">
        <f>IF((HQ540/KK540)&lt;0.335,"G",IF((HQ540/KK540)&gt;0.67,"R","A"))</f>
        <v/>
      </c>
      <c r="LA540" s="1">
        <f>IF((IB540/KK540)&lt;0.335,"G",IF((IB540/KK540)&gt;0.67,"R","A"))</f>
        <v/>
      </c>
      <c r="LB540">
        <f>IF(LQ540="0-0",INDEX(Scrape!#REF!,MATCH('HT 0-0'!KP540,Scrape!$B:$B,0)),"")</f>
        <v/>
      </c>
      <c r="LC540">
        <f>IF(LQ540="0-0",INDEX(Scrape!$A:$A,MATCH('HT 0-0'!KP540,Scrape!$B:$B,0)),"")</f>
        <v/>
      </c>
      <c r="LD540">
        <f>IF(LQ540="0-0",INDEX(Scrape!$B:$B,MATCH('HT 0-0'!KP540,Scrape!$B:$B,0)),"")</f>
        <v/>
      </c>
      <c r="LE540">
        <f>IF(LQ540="0-0",INDEX(Scrape!$C:$C,MATCH('HT 0-0'!KP540,Scrape!$B:$B,0)),"")</f>
        <v/>
      </c>
      <c r="LF540">
        <f>IF(LQ540="0-0",INDEX(Scrape!$D:$D,MATCH('HT 0-0'!KP540,Scrape!$B:$B,0)),"")</f>
        <v/>
      </c>
      <c r="LG540">
        <f>IF(LQ540="0-0",INDEX(Scrape!$E:$E,MATCH('HT 0-0'!KP540,Scrape!$B:$B,0)),"")</f>
        <v/>
      </c>
      <c r="LH540">
        <f>IF(LQ540="0-0",INDEX(Scrape!$F:$F,MATCH('HT 0-0'!KP540,Scrape!$B:$B,0)),"")</f>
        <v/>
      </c>
      <c r="LI540">
        <f>IF(LQ540="0-0",INDEX(Scrape!$G:$G,MATCH('HT 0-0'!KP540,Scrape!$B:$B,0)),"")</f>
        <v/>
      </c>
      <c r="LJ540">
        <f>IF(LQ540="0-0",INDEX(Scrape!$H:$H,MATCH('HT 0-0'!KP540,Scrape!$B:$B,0)),"")</f>
        <v/>
      </c>
      <c r="LK540">
        <f>IF(LQ540="0-0",INDEX(Scrape!$I:$I,MATCH('HT 0-0'!KP540,Scrape!$B:$B,0)),"")</f>
        <v/>
      </c>
      <c r="LL540">
        <f>IF(LQ540="0-0",INDEX(Scrape!$J:$J,MATCH('HT 0-0'!KP540,Scrape!$B:$B,0)),"")</f>
        <v/>
      </c>
      <c r="LM540">
        <f>IF(LQ540="0-0",INDEX(Scrape!$K:$K,MATCH('HT 0-0'!KP540,Scrape!$B:$B,0)),"")</f>
        <v/>
      </c>
      <c r="LN540">
        <f>IF(LQ540="0-0",INDEX(Scrape!$L:$L,MATCH('HT 0-0'!KP540,Scrape!$B:$B,0)),"")</f>
        <v/>
      </c>
      <c r="LO540">
        <f>IF(LQ540="0-0",INDEX(Scrape!$M:$M,MATCH('HT 0-0'!KP540,Scrape!$B:$B,0)),"")</f>
        <v/>
      </c>
      <c r="LP540">
        <f>IF(LQ540="0-0",INDEX(Scrape!$N:$N,MATCH('HT 0-0'!KP540,Scrape!$B:$B,0)),"")</f>
        <v/>
      </c>
      <c r="LQ540">
        <f>INDEX(Scrape!$O:$O,MATCH('HT 0-0'!KP540,Scrape!$B:$B,0))</f>
        <v/>
      </c>
      <c r="LR540">
        <f>(1/LJ540)+(1/LI540)+(1/LH540)</f>
        <v/>
      </c>
      <c r="LS540">
        <f>(1/LG540)+(1/LF540)+(1/LE540)</f>
        <v/>
      </c>
      <c r="LT540" s="8">
        <f>IF(INDEX(#REF!,MATCH(KQ540,#REF!,0))=INDEX(#REF!,MATCH(KQ540,#REF!,0)),INDEX(#REF!,MATCH(KQ540,#REF!,0)),"ERROR")</f>
        <v/>
      </c>
      <c r="LU540" s="4">
        <f>IF(KR540="G",2,IF(KR540="R",0.5,IF(KR540="A",1)))</f>
        <v/>
      </c>
      <c r="LV540" s="4">
        <f>IF(KS540="G",0.5,IF(KS540="R",2,IF(KS540="A",1)))</f>
        <v/>
      </c>
      <c r="LW540" s="4">
        <f>IF(KT540="G",2,IF(KT540="R",0.5,IF(KT540="A",1)))</f>
        <v/>
      </c>
      <c r="LX540" s="4">
        <f>IF(KU540="G",0.5,IF(KU540="R",2,IF(KU540="A",1)))</f>
        <v/>
      </c>
      <c r="LY540" s="7">
        <f>(LK540*(LU540+LX540)+(LL540*(LU540+LX540)))</f>
        <v/>
      </c>
      <c r="LZ540" s="7">
        <f>(LN540*(LV540+LW540)+(LO540*(LV540+LW540)))</f>
        <v/>
      </c>
      <c r="MA540" s="11">
        <f>LY540-LZ540</f>
        <v/>
      </c>
      <c r="MB540" s="5">
        <f>MA540+2</f>
        <v/>
      </c>
      <c r="MC540" s="6">
        <f>MA540-2</f>
        <v/>
      </c>
      <c r="MD540" s="4">
        <f>LE540</f>
        <v/>
      </c>
      <c r="ME540" s="9">
        <f>IF(MD540=0,1000,MD540+0.75)</f>
        <v/>
      </c>
      <c r="MF540" s="10">
        <f>IF(MD540=0,0,MD540-0.75)</f>
        <v/>
      </c>
      <c r="MG540" s="4">
        <f>((LM540*(LU540+LX540))-((LP540*(LV540+LW540))))</f>
        <v/>
      </c>
      <c r="MH540" s="9">
        <f>MG540*1.2</f>
        <v/>
      </c>
      <c r="MI540" s="10">
        <f>MG540*0.8</f>
        <v/>
      </c>
      <c r="MJ540">
        <f>IFERROR(OT540,"")</f>
        <v/>
      </c>
      <c r="MK540">
        <f>IFERROR(OU540,"")</f>
        <v/>
      </c>
      <c r="ML540">
        <f>IFERROR(OV540,"")</f>
        <v/>
      </c>
      <c r="MM540">
        <f>IFERROR(OW540,"")</f>
        <v/>
      </c>
      <c r="MN540">
        <f>IFERROR(OX540,"")</f>
        <v/>
      </c>
      <c r="MO540">
        <f>IFERROR(OY540,"")</f>
        <v/>
      </c>
      <c r="MP540" s="1">
        <f>COUNTIFS(#REF!,LT540,#REF!,1,#REF!,"&gt;="&amp;MC540,#REF!,"&lt;="&amp;MB540,#REF!,"&lt;="&amp;ME540,#REF!,"&gt;="&amp;MF540,#REF!,"="&amp;KV540,#REF!,"="&amp;KX540)</f>
        <v/>
      </c>
      <c r="MQ540" s="1">
        <f>COUNTIFS(#REF!,LT540,#REF!,0,#REF!,"&gt;="&amp;MC540,#REF!,"&lt;="&amp;MB540,#REF!,"&lt;="&amp;ME540,#REF!,"&gt;="&amp;MF540,#REF!,"="&amp;KV540,#REF!,"="&amp;KX540)</f>
        <v/>
      </c>
      <c r="MR540" s="1">
        <f>COUNTIFS(#REF!,LT540,#REF!,1,#REF!,"&gt;="&amp;MC540,#REF!,"&lt;="&amp;MB540,#REF!,"&lt;="&amp;ME540,#REF!,"&gt;="&amp;MF540,#REF!,"="&amp;KW540,#REF!,"="&amp;KY540)</f>
        <v/>
      </c>
      <c r="MS540" s="1">
        <f>COUNTIFS(#REF!,LT540,#REF!,0,#REF!,"&gt;="&amp;MC540,#REF!,"&lt;="&amp;MB540,#REF!,"&lt;="&amp;ME540,#REF!,"&gt;="&amp;MF540,#REF!,"="&amp;KW540,#REF!,"="&amp;KY540)</f>
        <v/>
      </c>
      <c r="MT540" s="1">
        <f>COUNTIFS(#REF!,LT540,#REF!,1,#REF!,"&gt;="&amp;MI540,#REF!,"&lt;="&amp;MH540,#REF!,"&lt;="&amp;ME540,#REF!,"&gt;="&amp;MF540)</f>
        <v/>
      </c>
      <c r="MU540" s="1">
        <f>COUNTIFS(#REF!,LT540,#REF!,0,#REF!,"&gt;="&amp;MI540,#REF!,"&lt;="&amp;MH540,#REF!,"&lt;="&amp;ME540,#REF!,"&gt;="&amp;MF540)</f>
        <v/>
      </c>
      <c r="MV540" s="1">
        <f>COUNTIFS(#REF!,LT540,#REF!,1,#REF!,"&gt;="&amp;MI540,#REF!,"&lt;="&amp;MH540,#REF!,"="&amp;KZ540,#REF!,"="&amp;LA540,#REF!,"&lt;="&amp;ME540,#REF!,"&gt;="&amp;MF540)</f>
        <v/>
      </c>
      <c r="MW540" s="1">
        <f>COUNTIFS(#REF!,LT540,#REF!,0,#REF!,"&gt;="&amp;MI540,#REF!,"&lt;="&amp;MH540,#REF!,"="&amp;KZ540,#REF!,"="&amp;LA540,#REF!,"&lt;="&amp;ME540,#REF!,"&gt;="&amp;MF540)</f>
        <v/>
      </c>
      <c r="MX540" s="1">
        <f>COUNTIFS(#REF!,LT540,#REF!,1,#REF!,"&gt;="&amp;MC540,#REF!,"&lt;="&amp;MB540,#REF!,"&lt;="&amp;ME540,#REF!,"&gt;="&amp;MF540)</f>
        <v/>
      </c>
      <c r="MY540" s="1">
        <f>COUNTIFS(#REF!,LT540,#REF!,0,#REF!,"&gt;="&amp;MC540,#REF!,"&lt;="&amp;MB540,#REF!,"&lt;="&amp;ME540,#REF!,"&gt;="&amp;MF540)</f>
        <v/>
      </c>
      <c r="MZ540" s="1">
        <f>COUNTIFS(#REF!,LT540,#REF!,1,#REF!,"&lt;="&amp;ME540,#REF!,"&gt;="&amp;MF540,#REF!,"="&amp;KV540,#REF!,"="&amp;KX540)</f>
        <v/>
      </c>
      <c r="NA540" s="1">
        <f>COUNTIFS(#REF!,LT540,#REF!,0,#REF!,"&lt;="&amp;ME540,#REF!,"&gt;="&amp;MF540,#REF!,"="&amp;KV540,#REF!,"="&amp;KX540)</f>
        <v/>
      </c>
      <c r="NB540" s="1">
        <f>COUNTIFS(#REF!,LT540,#REF!,1,#REF!,"&lt;="&amp;ME540,#REF!,"&gt;="&amp;MF540,#REF!,"="&amp;KW540,#REF!,"="&amp;KY540)</f>
        <v/>
      </c>
      <c r="NC540" s="1">
        <f>COUNTIFS(#REF!,LT540,#REF!,0,#REF!,"&lt;="&amp;ME540,#REF!,"&gt;="&amp;MF540,#REF!,"="&amp;KW540,#REF!,"="&amp;KY540)</f>
        <v/>
      </c>
      <c r="ND540" s="1">
        <f>COUNTIFS(#REF!,LT540,#REF!,1,#REF!,"&gt;="&amp;MC540,#REF!,"&lt;="&amp;MB540,#REF!,"&lt;="&amp;ME540,#REF!,"&gt;="&amp;MF540,#REF!,"="&amp;KV540,#REF!,"="&amp;KX540)</f>
        <v/>
      </c>
      <c r="NE540" s="1">
        <f>COUNTIFS(#REF!,LT540,#REF!,0,#REF!,"&gt;="&amp;MC540,#REF!,"&lt;="&amp;MB540,#REF!,"&lt;="&amp;ME540,#REF!,"&gt;="&amp;MF540,#REF!,"="&amp;KV540,#REF!,"="&amp;KX540)</f>
        <v/>
      </c>
      <c r="NF540" s="1">
        <f>COUNTIFS(#REF!,LT540,#REF!,1,#REF!,"&gt;="&amp;MC540,#REF!,"&lt;="&amp;MB540,#REF!,"&lt;="&amp;ME540,#REF!,"&gt;="&amp;MF540,#REF!,"="&amp;KW540,#REF!,"="&amp;KY540)</f>
        <v/>
      </c>
      <c r="NG540" s="1">
        <f>COUNTIFS(#REF!,LT540,#REF!,0,#REF!,"&gt;="&amp;MC540,#REF!,"&lt;="&amp;MB540,#REF!,"&lt;="&amp;ME540,#REF!,"&gt;="&amp;MF540,#REF!,"="&amp;KW540,#REF!,"="&amp;KY540)</f>
        <v/>
      </c>
      <c r="NH540" s="1">
        <f>COUNTIFS(#REF!,LT540,#REF!,1,#REF!,"&gt;="&amp;MC540,#REF!,"&lt;="&amp;MB540,#REF!,"&lt;="&amp;ME540,#REF!,"&gt;="&amp;MF540,#REF!,"="&amp;KZ540,#REF!,"="&amp;LA540)</f>
        <v/>
      </c>
      <c r="NI540" s="1">
        <f>COUNTIFS(#REF!,LT540,#REF!,0,#REF!,"&gt;="&amp;MC540,#REF!,"&lt;="&amp;MB540,#REF!,"&lt;="&amp;ME540,#REF!,"&gt;="&amp;MF540,#REF!,"="&amp;KZ540,#REF!,"="&amp;LA540)</f>
        <v/>
      </c>
      <c r="NJ540" s="1">
        <f>COUNTIFS(#REF!,LT540,#REF!,1,#REF!,"&gt;="&amp;MI540,#REF!,"&lt;="&amp;MH540,#REF!,"&lt;="&amp;ME540,#REF!,"&gt;="&amp;MF540)</f>
        <v/>
      </c>
      <c r="NK540" s="1">
        <f>COUNTIFS(#REF!,LT540,#REF!,0,#REF!,"&gt;="&amp;MI540,#REF!,"&lt;="&amp;MH540,#REF!,"&lt;="&amp;ME540,#REF!,"&gt;="&amp;MF540)</f>
        <v/>
      </c>
      <c r="NL540" s="1">
        <f>COUNTIFS(#REF!,LT540,#REF!,1,#REF!,"&gt;="&amp;MI540,#REF!,"&lt;="&amp;MH540,#REF!,"="&amp;KZ540,#REF!,"="&amp;LA540,#REF!,"&lt;="&amp;ME540,#REF!,"&gt;="&amp;MF540)</f>
        <v/>
      </c>
      <c r="NM540" s="1">
        <f>COUNTIFS(#REF!,LT540,#REF!,0,#REF!,"&gt;="&amp;MI540,#REF!,"&lt;="&amp;MH540,#REF!,"="&amp;KZ540,#REF!,"="&amp;LA540,#REF!,"&lt;="&amp;ME540,#REF!,"&gt;="&amp;MF540)</f>
        <v/>
      </c>
      <c r="NN540" s="1">
        <f>COUNTIFS(#REF!,LT540,#REF!,1,#REF!,"&gt;="&amp;MC540,#REF!,"&lt;="&amp;MB540,#REF!,"&lt;="&amp;ME540,#REF!,"&gt;="&amp;MF540)</f>
        <v/>
      </c>
      <c r="NO540" s="1">
        <f>COUNTIFS(#REF!,LT540,#REF!,0,#REF!,"&gt;="&amp;MC540,#REF!,"&lt;="&amp;MB540,#REF!,"&lt;="&amp;ME540,#REF!,"&gt;="&amp;MF540)</f>
        <v/>
      </c>
      <c r="NP540" s="1">
        <f>COUNTIFS(#REF!,LT540,#REF!,1,#REF!,"&lt;="&amp;ME540,#REF!,"&gt;="&amp;MF540,#REF!,"="&amp;KV540,#REF!,"="&amp;KX540)</f>
        <v/>
      </c>
      <c r="NQ540" s="1">
        <f>COUNTIFS(#REF!,LT540,#REF!,0,#REF!,"&lt;="&amp;ME540,#REF!,"&gt;="&amp;MF540,#REF!,"="&amp;KV540,#REF!,"="&amp;KX540)</f>
        <v/>
      </c>
      <c r="NR540" s="1">
        <f>COUNTIFS(#REF!,LT540,#REF!,1,#REF!,"&lt;="&amp;ME540,#REF!,"&gt;="&amp;MF540,#REF!,"="&amp;KW540,#REF!,"="&amp;KY540)</f>
        <v/>
      </c>
      <c r="NS540" s="1">
        <f>COUNTIFS(#REF!,LT540,#REF!,0,#REF!,"&lt;="&amp;ME540,#REF!,"&gt;="&amp;MF540,#REF!,"="&amp;KW540,#REF!,"="&amp;KY540)</f>
        <v/>
      </c>
      <c r="NT540" s="1">
        <f>MP540+MR540+MT540+MV540+MX540+MZ540+NB540</f>
        <v/>
      </c>
      <c r="NU540" s="1">
        <f>MQ540+MS540+MU540+MW540+MY540+NA540+NC540</f>
        <v/>
      </c>
      <c r="NV540" s="1">
        <f>NT540+NU540</f>
        <v/>
      </c>
      <c r="NW540" s="33">
        <f>NT540/(NT540+NU540)</f>
        <v/>
      </c>
      <c r="NX540" s="3">
        <f>1/NW540</f>
        <v/>
      </c>
      <c r="NY540" s="1">
        <f>LH540</f>
        <v/>
      </c>
      <c r="NZ540" s="79">
        <f>(NW540*((NY540-1)*0.98))-((1-NW540)*1)</f>
        <v/>
      </c>
      <c r="OA540" s="34">
        <f>IF(LR540&lt;0.9,0,IF(AND(LR540&gt;1.1),0,1))</f>
        <v/>
      </c>
      <c r="OB540" s="34">
        <f>IF(LS540&lt;0.9,0,IF(AND(LS540&gt;1.1),0,1))</f>
        <v/>
      </c>
      <c r="OC540" s="32">
        <f>IF(NV540&gt;99,1,0)</f>
        <v/>
      </c>
      <c r="OD540" s="32">
        <f>IF(NZ540&gt;0.0799,1,0)</f>
        <v/>
      </c>
      <c r="OE540" s="32">
        <f>IF(NZ540&gt;OM540,1,0)</f>
        <v/>
      </c>
      <c r="OF540" s="32">
        <f>OC540+OD540+OE540+OA540+OB540</f>
        <v/>
      </c>
      <c r="OG540" s="1">
        <f>ND540+NF540+NH540+NJ540+NL540+NN540+NP540+NR540</f>
        <v/>
      </c>
      <c r="OH540" s="1">
        <f>NE540+NG540+NI540+NK540+NM540+NO540+NQ540+NS540</f>
        <v/>
      </c>
      <c r="OI540" s="1">
        <f>OG540+OH540</f>
        <v/>
      </c>
      <c r="OJ540" s="33">
        <f>OG540/(OG540+OH540)</f>
        <v/>
      </c>
      <c r="OK540" s="3">
        <f>1/OJ540</f>
        <v/>
      </c>
      <c r="OL540" s="1">
        <f>LI540</f>
        <v/>
      </c>
      <c r="OM540" s="79">
        <f>(OJ540*((OL540-1)*0.98))-((1-OJ540)*1)</f>
        <v/>
      </c>
      <c r="ON540" s="34">
        <f>IF(LR540&lt;0.9,0,IF(AND(LR540&gt;1.1),0,1))</f>
        <v/>
      </c>
      <c r="OO540" s="34">
        <f>IF(LS540&lt;0.9,0,IF(AND(LS540&gt;1.1),0,1))</f>
        <v/>
      </c>
      <c r="OP540" s="32">
        <f>IF(OI540&gt;99,1,0)</f>
        <v/>
      </c>
      <c r="OQ540" s="32">
        <f>IF(OM540&gt;0.0799,1,0)</f>
        <v/>
      </c>
      <c r="OR540" s="32">
        <f>IF(OM540&gt;OZ540,1,0)</f>
        <v/>
      </c>
      <c r="OS540" s="32">
        <f>OP540+OQ540+OR540+ON540+OO540</f>
        <v/>
      </c>
      <c r="OT540">
        <f>IF(OF540=5,"BackHome0-0",IF(AND(OS540=5),"BackAway0-0",""))</f>
        <v/>
      </c>
      <c r="OU540">
        <f>IF(OF540=5,KN540,IF(AND(OS540=5),KO540,""))</f>
        <v/>
      </c>
      <c r="OV540">
        <f>IF(OF540=5,"Match Odds",IF(AND(OS540=5),"Match Odds",""))</f>
        <v/>
      </c>
      <c r="OW540">
        <f>IF(OF540=5,KP540,IF(AND(OS540=5),KP540,""))</f>
        <v/>
      </c>
      <c r="OX540">
        <f>IF(OF540=5,"MATCH_ODDS",IF(AND(OS540=5),"MATCH_ODDS",""))</f>
        <v/>
      </c>
      <c r="OY540">
        <f>IF(OF540=5,"BACK",IF(AND(OS540=5),"BACK",""))</f>
        <v/>
      </c>
    </row>
    <row r="541" ht="16.5" customHeight="1" thickBot="1" thickTop="1">
      <c r="A541" s="2" t="n"/>
      <c r="KN541" s="1">
        <f>IF(INDEX(#REF!,MATCH('HT 0-0'!D541,#REF!,0))=INDEX(#REF!,MATCH('HT 0-0'!D541,#REF!,0)),INDEX(#REF!,MATCH('HT 0-0'!D541,#REF!,0)),"ERROR")</f>
        <v/>
      </c>
      <c r="KO541" s="1">
        <f>IF(INDEX(#REF!,MATCH('HT 0-0'!E541,#REF!,0))=INDEX(#REF!,MATCH('HT 0-0'!E541,#REF!,0)),INDEX(#REF!,MATCH('HT 0-0'!E541,#REF!,0)),"ERROR")</f>
        <v/>
      </c>
      <c r="KP541" s="1">
        <f>KN541&amp;" v "&amp;KO541</f>
        <v/>
      </c>
      <c r="KQ541">
        <f>B541&amp;"_"&amp;C541</f>
        <v/>
      </c>
      <c r="KR541" s="1">
        <f>IF((HW541/KK541)&lt;0.335,"G",IF((HW541/KK541)&gt;0.67,"R","A"))</f>
        <v/>
      </c>
      <c r="KS541" s="1">
        <f>IF((HX541/KK541)&lt;0.335,"G",IF((HX541/KK541)&gt;0.67,"R","A"))</f>
        <v/>
      </c>
      <c r="KT541" s="1">
        <f>IF((IH541/KK541)&lt;0.335,"G",IF((IH541/KK541)&gt;0.67,"R","A"))</f>
        <v/>
      </c>
      <c r="KU541" s="1">
        <f>IF((II541/KK541)&lt;0.335,"G",IF((II541/KK541)&gt;0.67,"R","A"))</f>
        <v/>
      </c>
      <c r="KV541" s="1">
        <f>IF((HZ541/KK541)&lt;0.335,"G",IF((HZ541/KK541)&gt;0.67,"R","A"))</f>
        <v/>
      </c>
      <c r="KW541" s="1">
        <f>IF((HY541/KK541)&lt;0.335,"G",IF((HY541/KK541)&gt;0.67,"R","A"))</f>
        <v/>
      </c>
      <c r="KX541" s="1">
        <f>IF((IK541/KK541)&lt;0.335,"G",IF((IK541/KK541)&gt;0.67,"R","A"))</f>
        <v/>
      </c>
      <c r="KY541" s="1">
        <f>IF((IJ541/KK541)&lt;0.335,"G",IF((IJ541/KK541)&gt;0.67,"R","A"))</f>
        <v/>
      </c>
      <c r="KZ541" s="1">
        <f>IF((HQ541/KK541)&lt;0.335,"G",IF((HQ541/KK541)&gt;0.67,"R","A"))</f>
        <v/>
      </c>
      <c r="LA541" s="1">
        <f>IF((IB541/KK541)&lt;0.335,"G",IF((IB541/KK541)&gt;0.67,"R","A"))</f>
        <v/>
      </c>
      <c r="LB541">
        <f>IF(LQ541="0-0",INDEX(Scrape!#REF!,MATCH('HT 0-0'!KP541,Scrape!$B:$B,0)),"")</f>
        <v/>
      </c>
      <c r="LC541">
        <f>IF(LQ541="0-0",INDEX(Scrape!$A:$A,MATCH('HT 0-0'!KP541,Scrape!$B:$B,0)),"")</f>
        <v/>
      </c>
      <c r="LD541">
        <f>IF(LQ541="0-0",INDEX(Scrape!$B:$B,MATCH('HT 0-0'!KP541,Scrape!$B:$B,0)),"")</f>
        <v/>
      </c>
      <c r="LE541">
        <f>IF(LQ541="0-0",INDEX(Scrape!$C:$C,MATCH('HT 0-0'!KP541,Scrape!$B:$B,0)),"")</f>
        <v/>
      </c>
      <c r="LF541">
        <f>IF(LQ541="0-0",INDEX(Scrape!$D:$D,MATCH('HT 0-0'!KP541,Scrape!$B:$B,0)),"")</f>
        <v/>
      </c>
      <c r="LG541">
        <f>IF(LQ541="0-0",INDEX(Scrape!$E:$E,MATCH('HT 0-0'!KP541,Scrape!$B:$B,0)),"")</f>
        <v/>
      </c>
      <c r="LH541">
        <f>IF(LQ541="0-0",INDEX(Scrape!$F:$F,MATCH('HT 0-0'!KP541,Scrape!$B:$B,0)),"")</f>
        <v/>
      </c>
      <c r="LI541">
        <f>IF(LQ541="0-0",INDEX(Scrape!$G:$G,MATCH('HT 0-0'!KP541,Scrape!$B:$B,0)),"")</f>
        <v/>
      </c>
      <c r="LJ541">
        <f>IF(LQ541="0-0",INDEX(Scrape!$H:$H,MATCH('HT 0-0'!KP541,Scrape!$B:$B,0)),"")</f>
        <v/>
      </c>
      <c r="LK541">
        <f>IF(LQ541="0-0",INDEX(Scrape!$I:$I,MATCH('HT 0-0'!KP541,Scrape!$B:$B,0)),"")</f>
        <v/>
      </c>
      <c r="LL541">
        <f>IF(LQ541="0-0",INDEX(Scrape!$J:$J,MATCH('HT 0-0'!KP541,Scrape!$B:$B,0)),"")</f>
        <v/>
      </c>
      <c r="LM541">
        <f>IF(LQ541="0-0",INDEX(Scrape!$K:$K,MATCH('HT 0-0'!KP541,Scrape!$B:$B,0)),"")</f>
        <v/>
      </c>
      <c r="LN541">
        <f>IF(LQ541="0-0",INDEX(Scrape!$L:$L,MATCH('HT 0-0'!KP541,Scrape!$B:$B,0)),"")</f>
        <v/>
      </c>
      <c r="LO541">
        <f>IF(LQ541="0-0",INDEX(Scrape!$M:$M,MATCH('HT 0-0'!KP541,Scrape!$B:$B,0)),"")</f>
        <v/>
      </c>
      <c r="LP541">
        <f>IF(LQ541="0-0",INDEX(Scrape!$N:$N,MATCH('HT 0-0'!KP541,Scrape!$B:$B,0)),"")</f>
        <v/>
      </c>
      <c r="LQ541">
        <f>INDEX(Scrape!$O:$O,MATCH('HT 0-0'!KP541,Scrape!$B:$B,0))</f>
        <v/>
      </c>
      <c r="LR541">
        <f>(1/LJ541)+(1/LI541)+(1/LH541)</f>
        <v/>
      </c>
      <c r="LS541">
        <f>(1/LG541)+(1/LF541)+(1/LE541)</f>
        <v/>
      </c>
      <c r="LT541" s="8">
        <f>IF(INDEX(#REF!,MATCH(KQ541,#REF!,0))=INDEX(#REF!,MATCH(KQ541,#REF!,0)),INDEX(#REF!,MATCH(KQ541,#REF!,0)),"ERROR")</f>
        <v/>
      </c>
      <c r="LU541" s="4">
        <f>IF(KR541="G",2,IF(KR541="R",0.5,IF(KR541="A",1)))</f>
        <v/>
      </c>
      <c r="LV541" s="4">
        <f>IF(KS541="G",0.5,IF(KS541="R",2,IF(KS541="A",1)))</f>
        <v/>
      </c>
      <c r="LW541" s="4">
        <f>IF(KT541="G",2,IF(KT541="R",0.5,IF(KT541="A",1)))</f>
        <v/>
      </c>
      <c r="LX541" s="4">
        <f>IF(KU541="G",0.5,IF(KU541="R",2,IF(KU541="A",1)))</f>
        <v/>
      </c>
      <c r="LY541" s="7">
        <f>(LK541*(LU541+LX541)+(LL541*(LU541+LX541)))</f>
        <v/>
      </c>
      <c r="LZ541" s="7">
        <f>(LN541*(LV541+LW541)+(LO541*(LV541+LW541)))</f>
        <v/>
      </c>
      <c r="MA541" s="11">
        <f>LY541-LZ541</f>
        <v/>
      </c>
      <c r="MB541" s="5">
        <f>MA541+2</f>
        <v/>
      </c>
      <c r="MC541" s="6">
        <f>MA541-2</f>
        <v/>
      </c>
      <c r="MD541" s="4">
        <f>LE541</f>
        <v/>
      </c>
      <c r="ME541" s="9">
        <f>IF(MD541=0,1000,MD541+0.75)</f>
        <v/>
      </c>
      <c r="MF541" s="10">
        <f>IF(MD541=0,0,MD541-0.75)</f>
        <v/>
      </c>
      <c r="MG541" s="4">
        <f>((LM541*(LU541+LX541))-((LP541*(LV541+LW541))))</f>
        <v/>
      </c>
      <c r="MH541" s="9">
        <f>MG541*1.2</f>
        <v/>
      </c>
      <c r="MI541" s="10">
        <f>MG541*0.8</f>
        <v/>
      </c>
      <c r="MJ541">
        <f>IFERROR(OT541,"")</f>
        <v/>
      </c>
      <c r="MK541">
        <f>IFERROR(OU541,"")</f>
        <v/>
      </c>
      <c r="ML541">
        <f>IFERROR(OV541,"")</f>
        <v/>
      </c>
      <c r="MM541">
        <f>IFERROR(OW541,"")</f>
        <v/>
      </c>
      <c r="MN541">
        <f>IFERROR(OX541,"")</f>
        <v/>
      </c>
      <c r="MO541">
        <f>IFERROR(OY541,"")</f>
        <v/>
      </c>
      <c r="MP541" s="1">
        <f>COUNTIFS(#REF!,LT541,#REF!,1,#REF!,"&gt;="&amp;MC541,#REF!,"&lt;="&amp;MB541,#REF!,"&lt;="&amp;ME541,#REF!,"&gt;="&amp;MF541,#REF!,"="&amp;KV541,#REF!,"="&amp;KX541)</f>
        <v/>
      </c>
      <c r="MQ541" s="1">
        <f>COUNTIFS(#REF!,LT541,#REF!,0,#REF!,"&gt;="&amp;MC541,#REF!,"&lt;="&amp;MB541,#REF!,"&lt;="&amp;ME541,#REF!,"&gt;="&amp;MF541,#REF!,"="&amp;KV541,#REF!,"="&amp;KX541)</f>
        <v/>
      </c>
      <c r="MR541" s="1">
        <f>COUNTIFS(#REF!,LT541,#REF!,1,#REF!,"&gt;="&amp;MC541,#REF!,"&lt;="&amp;MB541,#REF!,"&lt;="&amp;ME541,#REF!,"&gt;="&amp;MF541,#REF!,"="&amp;KW541,#REF!,"="&amp;KY541)</f>
        <v/>
      </c>
      <c r="MS541" s="1">
        <f>COUNTIFS(#REF!,LT541,#REF!,0,#REF!,"&gt;="&amp;MC541,#REF!,"&lt;="&amp;MB541,#REF!,"&lt;="&amp;ME541,#REF!,"&gt;="&amp;MF541,#REF!,"="&amp;KW541,#REF!,"="&amp;KY541)</f>
        <v/>
      </c>
      <c r="MT541" s="1">
        <f>COUNTIFS(#REF!,LT541,#REF!,1,#REF!,"&gt;="&amp;MI541,#REF!,"&lt;="&amp;MH541,#REF!,"&lt;="&amp;ME541,#REF!,"&gt;="&amp;MF541)</f>
        <v/>
      </c>
      <c r="MU541" s="1">
        <f>COUNTIFS(#REF!,LT541,#REF!,0,#REF!,"&gt;="&amp;MI541,#REF!,"&lt;="&amp;MH541,#REF!,"&lt;="&amp;ME541,#REF!,"&gt;="&amp;MF541)</f>
        <v/>
      </c>
      <c r="MV541" s="1">
        <f>COUNTIFS(#REF!,LT541,#REF!,1,#REF!,"&gt;="&amp;MI541,#REF!,"&lt;="&amp;MH541,#REF!,"="&amp;KZ541,#REF!,"="&amp;LA541,#REF!,"&lt;="&amp;ME541,#REF!,"&gt;="&amp;MF541)</f>
        <v/>
      </c>
      <c r="MW541" s="1">
        <f>COUNTIFS(#REF!,LT541,#REF!,0,#REF!,"&gt;="&amp;MI541,#REF!,"&lt;="&amp;MH541,#REF!,"="&amp;KZ541,#REF!,"="&amp;LA541,#REF!,"&lt;="&amp;ME541,#REF!,"&gt;="&amp;MF541)</f>
        <v/>
      </c>
      <c r="MX541" s="1">
        <f>COUNTIFS(#REF!,LT541,#REF!,1,#REF!,"&gt;="&amp;MC541,#REF!,"&lt;="&amp;MB541,#REF!,"&lt;="&amp;ME541,#REF!,"&gt;="&amp;MF541)</f>
        <v/>
      </c>
      <c r="MY541" s="1">
        <f>COUNTIFS(#REF!,LT541,#REF!,0,#REF!,"&gt;="&amp;MC541,#REF!,"&lt;="&amp;MB541,#REF!,"&lt;="&amp;ME541,#REF!,"&gt;="&amp;MF541)</f>
        <v/>
      </c>
      <c r="MZ541" s="1">
        <f>COUNTIFS(#REF!,LT541,#REF!,1,#REF!,"&lt;="&amp;ME541,#REF!,"&gt;="&amp;MF541,#REF!,"="&amp;KV541,#REF!,"="&amp;KX541)</f>
        <v/>
      </c>
      <c r="NA541" s="1">
        <f>COUNTIFS(#REF!,LT541,#REF!,0,#REF!,"&lt;="&amp;ME541,#REF!,"&gt;="&amp;MF541,#REF!,"="&amp;KV541,#REF!,"="&amp;KX541)</f>
        <v/>
      </c>
      <c r="NB541" s="1">
        <f>COUNTIFS(#REF!,LT541,#REF!,1,#REF!,"&lt;="&amp;ME541,#REF!,"&gt;="&amp;MF541,#REF!,"="&amp;KW541,#REF!,"="&amp;KY541)</f>
        <v/>
      </c>
      <c r="NC541" s="1">
        <f>COUNTIFS(#REF!,LT541,#REF!,0,#REF!,"&lt;="&amp;ME541,#REF!,"&gt;="&amp;MF541,#REF!,"="&amp;KW541,#REF!,"="&amp;KY541)</f>
        <v/>
      </c>
      <c r="ND541" s="1">
        <f>COUNTIFS(#REF!,LT541,#REF!,1,#REF!,"&gt;="&amp;MC541,#REF!,"&lt;="&amp;MB541,#REF!,"&lt;="&amp;ME541,#REF!,"&gt;="&amp;MF541,#REF!,"="&amp;KV541,#REF!,"="&amp;KX541)</f>
        <v/>
      </c>
      <c r="NE541" s="1">
        <f>COUNTIFS(#REF!,LT541,#REF!,0,#REF!,"&gt;="&amp;MC541,#REF!,"&lt;="&amp;MB541,#REF!,"&lt;="&amp;ME541,#REF!,"&gt;="&amp;MF541,#REF!,"="&amp;KV541,#REF!,"="&amp;KX541)</f>
        <v/>
      </c>
      <c r="NF541" s="1">
        <f>COUNTIFS(#REF!,LT541,#REF!,1,#REF!,"&gt;="&amp;MC541,#REF!,"&lt;="&amp;MB541,#REF!,"&lt;="&amp;ME541,#REF!,"&gt;="&amp;MF541,#REF!,"="&amp;KW541,#REF!,"="&amp;KY541)</f>
        <v/>
      </c>
      <c r="NG541" s="1">
        <f>COUNTIFS(#REF!,LT541,#REF!,0,#REF!,"&gt;="&amp;MC541,#REF!,"&lt;="&amp;MB541,#REF!,"&lt;="&amp;ME541,#REF!,"&gt;="&amp;MF541,#REF!,"="&amp;KW541,#REF!,"="&amp;KY541)</f>
        <v/>
      </c>
      <c r="NH541" s="1">
        <f>COUNTIFS(#REF!,LT541,#REF!,1,#REF!,"&gt;="&amp;MC541,#REF!,"&lt;="&amp;MB541,#REF!,"&lt;="&amp;ME541,#REF!,"&gt;="&amp;MF541,#REF!,"="&amp;KZ541,#REF!,"="&amp;LA541)</f>
        <v/>
      </c>
      <c r="NI541" s="1">
        <f>COUNTIFS(#REF!,LT541,#REF!,0,#REF!,"&gt;="&amp;MC541,#REF!,"&lt;="&amp;MB541,#REF!,"&lt;="&amp;ME541,#REF!,"&gt;="&amp;MF541,#REF!,"="&amp;KZ541,#REF!,"="&amp;LA541)</f>
        <v/>
      </c>
      <c r="NJ541" s="1">
        <f>COUNTIFS(#REF!,LT541,#REF!,1,#REF!,"&gt;="&amp;MI541,#REF!,"&lt;="&amp;MH541,#REF!,"&lt;="&amp;ME541,#REF!,"&gt;="&amp;MF541)</f>
        <v/>
      </c>
      <c r="NK541" s="1">
        <f>COUNTIFS(#REF!,LT541,#REF!,0,#REF!,"&gt;="&amp;MI541,#REF!,"&lt;="&amp;MH541,#REF!,"&lt;="&amp;ME541,#REF!,"&gt;="&amp;MF541)</f>
        <v/>
      </c>
      <c r="NL541" s="1">
        <f>COUNTIFS(#REF!,LT541,#REF!,1,#REF!,"&gt;="&amp;MI541,#REF!,"&lt;="&amp;MH541,#REF!,"="&amp;KZ541,#REF!,"="&amp;LA541,#REF!,"&lt;="&amp;ME541,#REF!,"&gt;="&amp;MF541)</f>
        <v/>
      </c>
      <c r="NM541" s="1">
        <f>COUNTIFS(#REF!,LT541,#REF!,0,#REF!,"&gt;="&amp;MI541,#REF!,"&lt;="&amp;MH541,#REF!,"="&amp;KZ541,#REF!,"="&amp;LA541,#REF!,"&lt;="&amp;ME541,#REF!,"&gt;="&amp;MF541)</f>
        <v/>
      </c>
      <c r="NN541" s="1">
        <f>COUNTIFS(#REF!,LT541,#REF!,1,#REF!,"&gt;="&amp;MC541,#REF!,"&lt;="&amp;MB541,#REF!,"&lt;="&amp;ME541,#REF!,"&gt;="&amp;MF541)</f>
        <v/>
      </c>
      <c r="NO541" s="1">
        <f>COUNTIFS(#REF!,LT541,#REF!,0,#REF!,"&gt;="&amp;MC541,#REF!,"&lt;="&amp;MB541,#REF!,"&lt;="&amp;ME541,#REF!,"&gt;="&amp;MF541)</f>
        <v/>
      </c>
      <c r="NP541" s="1">
        <f>COUNTIFS(#REF!,LT541,#REF!,1,#REF!,"&lt;="&amp;ME541,#REF!,"&gt;="&amp;MF541,#REF!,"="&amp;KV541,#REF!,"="&amp;KX541)</f>
        <v/>
      </c>
      <c r="NQ541" s="1">
        <f>COUNTIFS(#REF!,LT541,#REF!,0,#REF!,"&lt;="&amp;ME541,#REF!,"&gt;="&amp;MF541,#REF!,"="&amp;KV541,#REF!,"="&amp;KX541)</f>
        <v/>
      </c>
      <c r="NR541" s="1">
        <f>COUNTIFS(#REF!,LT541,#REF!,1,#REF!,"&lt;="&amp;ME541,#REF!,"&gt;="&amp;MF541,#REF!,"="&amp;KW541,#REF!,"="&amp;KY541)</f>
        <v/>
      </c>
      <c r="NS541" s="1">
        <f>COUNTIFS(#REF!,LT541,#REF!,0,#REF!,"&lt;="&amp;ME541,#REF!,"&gt;="&amp;MF541,#REF!,"="&amp;KW541,#REF!,"="&amp;KY541)</f>
        <v/>
      </c>
      <c r="NT541" s="1">
        <f>MP541+MR541+MT541+MV541+MX541+MZ541+NB541</f>
        <v/>
      </c>
      <c r="NU541" s="1">
        <f>MQ541+MS541+MU541+MW541+MY541+NA541+NC541</f>
        <v/>
      </c>
      <c r="NV541" s="1">
        <f>NT541+NU541</f>
        <v/>
      </c>
      <c r="NW541" s="33">
        <f>NT541/(NT541+NU541)</f>
        <v/>
      </c>
      <c r="NX541" s="3">
        <f>1/NW541</f>
        <v/>
      </c>
      <c r="NY541" s="1">
        <f>LH541</f>
        <v/>
      </c>
      <c r="NZ541" s="79">
        <f>(NW541*((NY541-1)*0.98))-((1-NW541)*1)</f>
        <v/>
      </c>
      <c r="OA541" s="34">
        <f>IF(LR541&lt;0.9,0,IF(AND(LR541&gt;1.1),0,1))</f>
        <v/>
      </c>
      <c r="OB541" s="34">
        <f>IF(LS541&lt;0.9,0,IF(AND(LS541&gt;1.1),0,1))</f>
        <v/>
      </c>
      <c r="OC541" s="32">
        <f>IF(NV541&gt;99,1,0)</f>
        <v/>
      </c>
      <c r="OD541" s="32">
        <f>IF(NZ541&gt;0.0799,1,0)</f>
        <v/>
      </c>
      <c r="OE541" s="32">
        <f>IF(NZ541&gt;OM541,1,0)</f>
        <v/>
      </c>
      <c r="OF541" s="32">
        <f>OC541+OD541+OE541+OA541+OB541</f>
        <v/>
      </c>
      <c r="OG541" s="1">
        <f>ND541+NF541+NH541+NJ541+NL541+NN541+NP541+NR541</f>
        <v/>
      </c>
      <c r="OH541" s="1">
        <f>NE541+NG541+NI541+NK541+NM541+NO541+NQ541+NS541</f>
        <v/>
      </c>
      <c r="OI541" s="1">
        <f>OG541+OH541</f>
        <v/>
      </c>
      <c r="OJ541" s="33">
        <f>OG541/(OG541+OH541)</f>
        <v/>
      </c>
      <c r="OK541" s="3">
        <f>1/OJ541</f>
        <v/>
      </c>
      <c r="OL541" s="1">
        <f>LI541</f>
        <v/>
      </c>
      <c r="OM541" s="79">
        <f>(OJ541*((OL541-1)*0.98))-((1-OJ541)*1)</f>
        <v/>
      </c>
      <c r="ON541" s="34">
        <f>IF(LR541&lt;0.9,0,IF(AND(LR541&gt;1.1),0,1))</f>
        <v/>
      </c>
      <c r="OO541" s="34">
        <f>IF(LS541&lt;0.9,0,IF(AND(LS541&gt;1.1),0,1))</f>
        <v/>
      </c>
      <c r="OP541" s="32">
        <f>IF(OI541&gt;99,1,0)</f>
        <v/>
      </c>
      <c r="OQ541" s="32">
        <f>IF(OM541&gt;0.0799,1,0)</f>
        <v/>
      </c>
      <c r="OR541" s="32">
        <f>IF(OM541&gt;OZ541,1,0)</f>
        <v/>
      </c>
      <c r="OS541" s="32">
        <f>OP541+OQ541+OR541+ON541+OO541</f>
        <v/>
      </c>
      <c r="OT541">
        <f>IF(OF541=5,"BackHome0-0",IF(AND(OS541=5),"BackAway0-0",""))</f>
        <v/>
      </c>
      <c r="OU541">
        <f>IF(OF541=5,KN541,IF(AND(OS541=5),KO541,""))</f>
        <v/>
      </c>
      <c r="OV541">
        <f>IF(OF541=5,"Match Odds",IF(AND(OS541=5),"Match Odds",""))</f>
        <v/>
      </c>
      <c r="OW541">
        <f>IF(OF541=5,KP541,IF(AND(OS541=5),KP541,""))</f>
        <v/>
      </c>
      <c r="OX541">
        <f>IF(OF541=5,"MATCH_ODDS",IF(AND(OS541=5),"MATCH_ODDS",""))</f>
        <v/>
      </c>
      <c r="OY541">
        <f>IF(OF541=5,"BACK",IF(AND(OS541=5),"BACK",""))</f>
        <v/>
      </c>
    </row>
    <row r="542" ht="16.5" customHeight="1" thickBot="1" thickTop="1">
      <c r="A542" s="2" t="n"/>
      <c r="KN542" s="1">
        <f>IF(INDEX(#REF!,MATCH('HT 0-0'!D542,#REF!,0))=INDEX(#REF!,MATCH('HT 0-0'!D542,#REF!,0)),INDEX(#REF!,MATCH('HT 0-0'!D542,#REF!,0)),"ERROR")</f>
        <v/>
      </c>
      <c r="KO542" s="1">
        <f>IF(INDEX(#REF!,MATCH('HT 0-0'!E542,#REF!,0))=INDEX(#REF!,MATCH('HT 0-0'!E542,#REF!,0)),INDEX(#REF!,MATCH('HT 0-0'!E542,#REF!,0)),"ERROR")</f>
        <v/>
      </c>
      <c r="KP542" s="1">
        <f>KN542&amp;" v "&amp;KO542</f>
        <v/>
      </c>
      <c r="KQ542">
        <f>B542&amp;"_"&amp;C542</f>
        <v/>
      </c>
      <c r="KR542" s="1">
        <f>IF((HW542/KK542)&lt;0.335,"G",IF((HW542/KK542)&gt;0.67,"R","A"))</f>
        <v/>
      </c>
      <c r="KS542" s="1">
        <f>IF((HX542/KK542)&lt;0.335,"G",IF((HX542/KK542)&gt;0.67,"R","A"))</f>
        <v/>
      </c>
      <c r="KT542" s="1">
        <f>IF((IH542/KK542)&lt;0.335,"G",IF((IH542/KK542)&gt;0.67,"R","A"))</f>
        <v/>
      </c>
      <c r="KU542" s="1">
        <f>IF((II542/KK542)&lt;0.335,"G",IF((II542/KK542)&gt;0.67,"R","A"))</f>
        <v/>
      </c>
      <c r="KV542" s="1">
        <f>IF((HZ542/KK542)&lt;0.335,"G",IF((HZ542/KK542)&gt;0.67,"R","A"))</f>
        <v/>
      </c>
      <c r="KW542" s="1">
        <f>IF((HY542/KK542)&lt;0.335,"G",IF((HY542/KK542)&gt;0.67,"R","A"))</f>
        <v/>
      </c>
      <c r="KX542" s="1">
        <f>IF((IK542/KK542)&lt;0.335,"G",IF((IK542/KK542)&gt;0.67,"R","A"))</f>
        <v/>
      </c>
      <c r="KY542" s="1">
        <f>IF((IJ542/KK542)&lt;0.335,"G",IF((IJ542/KK542)&gt;0.67,"R","A"))</f>
        <v/>
      </c>
      <c r="KZ542" s="1">
        <f>IF((HQ542/KK542)&lt;0.335,"G",IF((HQ542/KK542)&gt;0.67,"R","A"))</f>
        <v/>
      </c>
      <c r="LA542" s="1">
        <f>IF((IB542/KK542)&lt;0.335,"G",IF((IB542/KK542)&gt;0.67,"R","A"))</f>
        <v/>
      </c>
      <c r="LB542">
        <f>IF(LQ542="0-0",INDEX(Scrape!#REF!,MATCH('HT 0-0'!KP542,Scrape!$B:$B,0)),"")</f>
        <v/>
      </c>
      <c r="LC542">
        <f>IF(LQ542="0-0",INDEX(Scrape!$A:$A,MATCH('HT 0-0'!KP542,Scrape!$B:$B,0)),"")</f>
        <v/>
      </c>
      <c r="LD542">
        <f>IF(LQ542="0-0",INDEX(Scrape!$B:$B,MATCH('HT 0-0'!KP542,Scrape!$B:$B,0)),"")</f>
        <v/>
      </c>
      <c r="LE542">
        <f>IF(LQ542="0-0",INDEX(Scrape!$C:$C,MATCH('HT 0-0'!KP542,Scrape!$B:$B,0)),"")</f>
        <v/>
      </c>
      <c r="LF542">
        <f>IF(LQ542="0-0",INDEX(Scrape!$D:$D,MATCH('HT 0-0'!KP542,Scrape!$B:$B,0)),"")</f>
        <v/>
      </c>
      <c r="LG542">
        <f>IF(LQ542="0-0",INDEX(Scrape!$E:$E,MATCH('HT 0-0'!KP542,Scrape!$B:$B,0)),"")</f>
        <v/>
      </c>
      <c r="LH542">
        <f>IF(LQ542="0-0",INDEX(Scrape!$F:$F,MATCH('HT 0-0'!KP542,Scrape!$B:$B,0)),"")</f>
        <v/>
      </c>
      <c r="LI542">
        <f>IF(LQ542="0-0",INDEX(Scrape!$G:$G,MATCH('HT 0-0'!KP542,Scrape!$B:$B,0)),"")</f>
        <v/>
      </c>
      <c r="LJ542">
        <f>IF(LQ542="0-0",INDEX(Scrape!$H:$H,MATCH('HT 0-0'!KP542,Scrape!$B:$B,0)),"")</f>
        <v/>
      </c>
      <c r="LK542">
        <f>IF(LQ542="0-0",INDEX(Scrape!$I:$I,MATCH('HT 0-0'!KP542,Scrape!$B:$B,0)),"")</f>
        <v/>
      </c>
      <c r="LL542">
        <f>IF(LQ542="0-0",INDEX(Scrape!$J:$J,MATCH('HT 0-0'!KP542,Scrape!$B:$B,0)),"")</f>
        <v/>
      </c>
      <c r="LM542">
        <f>IF(LQ542="0-0",INDEX(Scrape!$K:$K,MATCH('HT 0-0'!KP542,Scrape!$B:$B,0)),"")</f>
        <v/>
      </c>
      <c r="LN542">
        <f>IF(LQ542="0-0",INDEX(Scrape!$L:$L,MATCH('HT 0-0'!KP542,Scrape!$B:$B,0)),"")</f>
        <v/>
      </c>
      <c r="LO542">
        <f>IF(LQ542="0-0",INDEX(Scrape!$M:$M,MATCH('HT 0-0'!KP542,Scrape!$B:$B,0)),"")</f>
        <v/>
      </c>
      <c r="LP542">
        <f>IF(LQ542="0-0",INDEX(Scrape!$N:$N,MATCH('HT 0-0'!KP542,Scrape!$B:$B,0)),"")</f>
        <v/>
      </c>
      <c r="LQ542">
        <f>INDEX(Scrape!$O:$O,MATCH('HT 0-0'!KP542,Scrape!$B:$B,0))</f>
        <v/>
      </c>
      <c r="LR542">
        <f>(1/LJ542)+(1/LI542)+(1/LH542)</f>
        <v/>
      </c>
      <c r="LS542">
        <f>(1/LG542)+(1/LF542)+(1/LE542)</f>
        <v/>
      </c>
      <c r="LT542" s="8">
        <f>IF(INDEX(#REF!,MATCH(KQ542,#REF!,0))=INDEX(#REF!,MATCH(KQ542,#REF!,0)),INDEX(#REF!,MATCH(KQ542,#REF!,0)),"ERROR")</f>
        <v/>
      </c>
      <c r="LU542" s="4">
        <f>IF(KR542="G",2,IF(KR542="R",0.5,IF(KR542="A",1)))</f>
        <v/>
      </c>
      <c r="LV542" s="4">
        <f>IF(KS542="G",0.5,IF(KS542="R",2,IF(KS542="A",1)))</f>
        <v/>
      </c>
      <c r="LW542" s="4">
        <f>IF(KT542="G",2,IF(KT542="R",0.5,IF(KT542="A",1)))</f>
        <v/>
      </c>
      <c r="LX542" s="4">
        <f>IF(KU542="G",0.5,IF(KU542="R",2,IF(KU542="A",1)))</f>
        <v/>
      </c>
      <c r="LY542" s="7">
        <f>(LK542*(LU542+LX542)+(LL542*(LU542+LX542)))</f>
        <v/>
      </c>
      <c r="LZ542" s="7">
        <f>(LN542*(LV542+LW542)+(LO542*(LV542+LW542)))</f>
        <v/>
      </c>
      <c r="MA542" s="11">
        <f>LY542-LZ542</f>
        <v/>
      </c>
      <c r="MB542" s="5">
        <f>MA542+2</f>
        <v/>
      </c>
      <c r="MC542" s="6">
        <f>MA542-2</f>
        <v/>
      </c>
      <c r="MD542" s="4">
        <f>LE542</f>
        <v/>
      </c>
      <c r="ME542" s="9">
        <f>IF(MD542=0,1000,MD542+0.75)</f>
        <v/>
      </c>
      <c r="MF542" s="10">
        <f>IF(MD542=0,0,MD542-0.75)</f>
        <v/>
      </c>
      <c r="MG542" s="4">
        <f>((LM542*(LU542+LX542))-((LP542*(LV542+LW542))))</f>
        <v/>
      </c>
      <c r="MH542" s="9">
        <f>MG542*1.2</f>
        <v/>
      </c>
      <c r="MI542" s="10">
        <f>MG542*0.8</f>
        <v/>
      </c>
      <c r="MJ542">
        <f>IFERROR(OT542,"")</f>
        <v/>
      </c>
      <c r="MK542">
        <f>IFERROR(OU542,"")</f>
        <v/>
      </c>
      <c r="ML542">
        <f>IFERROR(OV542,"")</f>
        <v/>
      </c>
      <c r="MM542">
        <f>IFERROR(OW542,"")</f>
        <v/>
      </c>
      <c r="MN542">
        <f>IFERROR(OX542,"")</f>
        <v/>
      </c>
      <c r="MO542">
        <f>IFERROR(OY542,"")</f>
        <v/>
      </c>
      <c r="MP542" s="1">
        <f>COUNTIFS(#REF!,LT542,#REF!,1,#REF!,"&gt;="&amp;MC542,#REF!,"&lt;="&amp;MB542,#REF!,"&lt;="&amp;ME542,#REF!,"&gt;="&amp;MF542,#REF!,"="&amp;KV542,#REF!,"="&amp;KX542)</f>
        <v/>
      </c>
      <c r="MQ542" s="1">
        <f>COUNTIFS(#REF!,LT542,#REF!,0,#REF!,"&gt;="&amp;MC542,#REF!,"&lt;="&amp;MB542,#REF!,"&lt;="&amp;ME542,#REF!,"&gt;="&amp;MF542,#REF!,"="&amp;KV542,#REF!,"="&amp;KX542)</f>
        <v/>
      </c>
      <c r="MR542" s="1">
        <f>COUNTIFS(#REF!,LT542,#REF!,1,#REF!,"&gt;="&amp;MC542,#REF!,"&lt;="&amp;MB542,#REF!,"&lt;="&amp;ME542,#REF!,"&gt;="&amp;MF542,#REF!,"="&amp;KW542,#REF!,"="&amp;KY542)</f>
        <v/>
      </c>
      <c r="MS542" s="1">
        <f>COUNTIFS(#REF!,LT542,#REF!,0,#REF!,"&gt;="&amp;MC542,#REF!,"&lt;="&amp;MB542,#REF!,"&lt;="&amp;ME542,#REF!,"&gt;="&amp;MF542,#REF!,"="&amp;KW542,#REF!,"="&amp;KY542)</f>
        <v/>
      </c>
      <c r="MT542" s="1">
        <f>COUNTIFS(#REF!,LT542,#REF!,1,#REF!,"&gt;="&amp;MI542,#REF!,"&lt;="&amp;MH542,#REF!,"&lt;="&amp;ME542,#REF!,"&gt;="&amp;MF542)</f>
        <v/>
      </c>
      <c r="MU542" s="1">
        <f>COUNTIFS(#REF!,LT542,#REF!,0,#REF!,"&gt;="&amp;MI542,#REF!,"&lt;="&amp;MH542,#REF!,"&lt;="&amp;ME542,#REF!,"&gt;="&amp;MF542)</f>
        <v/>
      </c>
      <c r="MV542" s="1">
        <f>COUNTIFS(#REF!,LT542,#REF!,1,#REF!,"&gt;="&amp;MI542,#REF!,"&lt;="&amp;MH542,#REF!,"="&amp;KZ542,#REF!,"="&amp;LA542,#REF!,"&lt;="&amp;ME542,#REF!,"&gt;="&amp;MF542)</f>
        <v/>
      </c>
      <c r="MW542" s="1">
        <f>COUNTIFS(#REF!,LT542,#REF!,0,#REF!,"&gt;="&amp;MI542,#REF!,"&lt;="&amp;MH542,#REF!,"="&amp;KZ542,#REF!,"="&amp;LA542,#REF!,"&lt;="&amp;ME542,#REF!,"&gt;="&amp;MF542)</f>
        <v/>
      </c>
      <c r="MX542" s="1">
        <f>COUNTIFS(#REF!,LT542,#REF!,1,#REF!,"&gt;="&amp;MC542,#REF!,"&lt;="&amp;MB542,#REF!,"&lt;="&amp;ME542,#REF!,"&gt;="&amp;MF542)</f>
        <v/>
      </c>
      <c r="MY542" s="1">
        <f>COUNTIFS(#REF!,LT542,#REF!,0,#REF!,"&gt;="&amp;MC542,#REF!,"&lt;="&amp;MB542,#REF!,"&lt;="&amp;ME542,#REF!,"&gt;="&amp;MF542)</f>
        <v/>
      </c>
      <c r="MZ542" s="1">
        <f>COUNTIFS(#REF!,LT542,#REF!,1,#REF!,"&lt;="&amp;ME542,#REF!,"&gt;="&amp;MF542,#REF!,"="&amp;KV542,#REF!,"="&amp;KX542)</f>
        <v/>
      </c>
      <c r="NA542" s="1">
        <f>COUNTIFS(#REF!,LT542,#REF!,0,#REF!,"&lt;="&amp;ME542,#REF!,"&gt;="&amp;MF542,#REF!,"="&amp;KV542,#REF!,"="&amp;KX542)</f>
        <v/>
      </c>
      <c r="NB542" s="1">
        <f>COUNTIFS(#REF!,LT542,#REF!,1,#REF!,"&lt;="&amp;ME542,#REF!,"&gt;="&amp;MF542,#REF!,"="&amp;KW542,#REF!,"="&amp;KY542)</f>
        <v/>
      </c>
      <c r="NC542" s="1">
        <f>COUNTIFS(#REF!,LT542,#REF!,0,#REF!,"&lt;="&amp;ME542,#REF!,"&gt;="&amp;MF542,#REF!,"="&amp;KW542,#REF!,"="&amp;KY542)</f>
        <v/>
      </c>
      <c r="ND542" s="1">
        <f>COUNTIFS(#REF!,LT542,#REF!,1,#REF!,"&gt;="&amp;MC542,#REF!,"&lt;="&amp;MB542,#REF!,"&lt;="&amp;ME542,#REF!,"&gt;="&amp;MF542,#REF!,"="&amp;KV542,#REF!,"="&amp;KX542)</f>
        <v/>
      </c>
      <c r="NE542" s="1">
        <f>COUNTIFS(#REF!,LT542,#REF!,0,#REF!,"&gt;="&amp;MC542,#REF!,"&lt;="&amp;MB542,#REF!,"&lt;="&amp;ME542,#REF!,"&gt;="&amp;MF542,#REF!,"="&amp;KV542,#REF!,"="&amp;KX542)</f>
        <v/>
      </c>
      <c r="NF542" s="1">
        <f>COUNTIFS(#REF!,LT542,#REF!,1,#REF!,"&gt;="&amp;MC542,#REF!,"&lt;="&amp;MB542,#REF!,"&lt;="&amp;ME542,#REF!,"&gt;="&amp;MF542,#REF!,"="&amp;KW542,#REF!,"="&amp;KY542)</f>
        <v/>
      </c>
      <c r="NG542" s="1">
        <f>COUNTIFS(#REF!,LT542,#REF!,0,#REF!,"&gt;="&amp;MC542,#REF!,"&lt;="&amp;MB542,#REF!,"&lt;="&amp;ME542,#REF!,"&gt;="&amp;MF542,#REF!,"="&amp;KW542,#REF!,"="&amp;KY542)</f>
        <v/>
      </c>
      <c r="NH542" s="1">
        <f>COUNTIFS(#REF!,LT542,#REF!,1,#REF!,"&gt;="&amp;MC542,#REF!,"&lt;="&amp;MB542,#REF!,"&lt;="&amp;ME542,#REF!,"&gt;="&amp;MF542,#REF!,"="&amp;KZ542,#REF!,"="&amp;LA542)</f>
        <v/>
      </c>
      <c r="NI542" s="1">
        <f>COUNTIFS(#REF!,LT542,#REF!,0,#REF!,"&gt;="&amp;MC542,#REF!,"&lt;="&amp;MB542,#REF!,"&lt;="&amp;ME542,#REF!,"&gt;="&amp;MF542,#REF!,"="&amp;KZ542,#REF!,"="&amp;LA542)</f>
        <v/>
      </c>
      <c r="NJ542" s="1">
        <f>COUNTIFS(#REF!,LT542,#REF!,1,#REF!,"&gt;="&amp;MI542,#REF!,"&lt;="&amp;MH542,#REF!,"&lt;="&amp;ME542,#REF!,"&gt;="&amp;MF542)</f>
        <v/>
      </c>
      <c r="NK542" s="1">
        <f>COUNTIFS(#REF!,LT542,#REF!,0,#REF!,"&gt;="&amp;MI542,#REF!,"&lt;="&amp;MH542,#REF!,"&lt;="&amp;ME542,#REF!,"&gt;="&amp;MF542)</f>
        <v/>
      </c>
      <c r="NL542" s="1">
        <f>COUNTIFS(#REF!,LT542,#REF!,1,#REF!,"&gt;="&amp;MI542,#REF!,"&lt;="&amp;MH542,#REF!,"="&amp;KZ542,#REF!,"="&amp;LA542,#REF!,"&lt;="&amp;ME542,#REF!,"&gt;="&amp;MF542)</f>
        <v/>
      </c>
      <c r="NM542" s="1">
        <f>COUNTIFS(#REF!,LT542,#REF!,0,#REF!,"&gt;="&amp;MI542,#REF!,"&lt;="&amp;MH542,#REF!,"="&amp;KZ542,#REF!,"="&amp;LA542,#REF!,"&lt;="&amp;ME542,#REF!,"&gt;="&amp;MF542)</f>
        <v/>
      </c>
      <c r="NN542" s="1">
        <f>COUNTIFS(#REF!,LT542,#REF!,1,#REF!,"&gt;="&amp;MC542,#REF!,"&lt;="&amp;MB542,#REF!,"&lt;="&amp;ME542,#REF!,"&gt;="&amp;MF542)</f>
        <v/>
      </c>
      <c r="NO542" s="1">
        <f>COUNTIFS(#REF!,LT542,#REF!,0,#REF!,"&gt;="&amp;MC542,#REF!,"&lt;="&amp;MB542,#REF!,"&lt;="&amp;ME542,#REF!,"&gt;="&amp;MF542)</f>
        <v/>
      </c>
      <c r="NP542" s="1">
        <f>COUNTIFS(#REF!,LT542,#REF!,1,#REF!,"&lt;="&amp;ME542,#REF!,"&gt;="&amp;MF542,#REF!,"="&amp;KV542,#REF!,"="&amp;KX542)</f>
        <v/>
      </c>
      <c r="NQ542" s="1">
        <f>COUNTIFS(#REF!,LT542,#REF!,0,#REF!,"&lt;="&amp;ME542,#REF!,"&gt;="&amp;MF542,#REF!,"="&amp;KV542,#REF!,"="&amp;KX542)</f>
        <v/>
      </c>
      <c r="NR542" s="1">
        <f>COUNTIFS(#REF!,LT542,#REF!,1,#REF!,"&lt;="&amp;ME542,#REF!,"&gt;="&amp;MF542,#REF!,"="&amp;KW542,#REF!,"="&amp;KY542)</f>
        <v/>
      </c>
      <c r="NS542" s="1">
        <f>COUNTIFS(#REF!,LT542,#REF!,0,#REF!,"&lt;="&amp;ME542,#REF!,"&gt;="&amp;MF542,#REF!,"="&amp;KW542,#REF!,"="&amp;KY542)</f>
        <v/>
      </c>
      <c r="NT542" s="1">
        <f>MP542+MR542+MT542+MV542+MX542+MZ542+NB542</f>
        <v/>
      </c>
      <c r="NU542" s="1">
        <f>MQ542+MS542+MU542+MW542+MY542+NA542+NC542</f>
        <v/>
      </c>
      <c r="NV542" s="1">
        <f>NT542+NU542</f>
        <v/>
      </c>
      <c r="NW542" s="33">
        <f>NT542/(NT542+NU542)</f>
        <v/>
      </c>
      <c r="NX542" s="3">
        <f>1/NW542</f>
        <v/>
      </c>
      <c r="NY542" s="1">
        <f>LH542</f>
        <v/>
      </c>
      <c r="NZ542" s="79">
        <f>(NW542*((NY542-1)*0.98))-((1-NW542)*1)</f>
        <v/>
      </c>
      <c r="OA542" s="34">
        <f>IF(LR542&lt;0.9,0,IF(AND(LR542&gt;1.1),0,1))</f>
        <v/>
      </c>
      <c r="OB542" s="34">
        <f>IF(LS542&lt;0.9,0,IF(AND(LS542&gt;1.1),0,1))</f>
        <v/>
      </c>
      <c r="OC542" s="32">
        <f>IF(NV542&gt;99,1,0)</f>
        <v/>
      </c>
      <c r="OD542" s="32">
        <f>IF(NZ542&gt;0.0799,1,0)</f>
        <v/>
      </c>
      <c r="OE542" s="32">
        <f>IF(NZ542&gt;OM542,1,0)</f>
        <v/>
      </c>
      <c r="OF542" s="32">
        <f>OC542+OD542+OE542+OA542+OB542</f>
        <v/>
      </c>
      <c r="OG542" s="1">
        <f>ND542+NF542+NH542+NJ542+NL542+NN542+NP542+NR542</f>
        <v/>
      </c>
      <c r="OH542" s="1">
        <f>NE542+NG542+NI542+NK542+NM542+NO542+NQ542+NS542</f>
        <v/>
      </c>
      <c r="OI542" s="1">
        <f>OG542+OH542</f>
        <v/>
      </c>
      <c r="OJ542" s="33">
        <f>OG542/(OG542+OH542)</f>
        <v/>
      </c>
      <c r="OK542" s="3">
        <f>1/OJ542</f>
        <v/>
      </c>
      <c r="OL542" s="1">
        <f>LI542</f>
        <v/>
      </c>
      <c r="OM542" s="79">
        <f>(OJ542*((OL542-1)*0.98))-((1-OJ542)*1)</f>
        <v/>
      </c>
      <c r="ON542" s="34">
        <f>IF(LR542&lt;0.9,0,IF(AND(LR542&gt;1.1),0,1))</f>
        <v/>
      </c>
      <c r="OO542" s="34">
        <f>IF(LS542&lt;0.9,0,IF(AND(LS542&gt;1.1),0,1))</f>
        <v/>
      </c>
      <c r="OP542" s="32">
        <f>IF(OI542&gt;99,1,0)</f>
        <v/>
      </c>
      <c r="OQ542" s="32">
        <f>IF(OM542&gt;0.0799,1,0)</f>
        <v/>
      </c>
      <c r="OR542" s="32">
        <f>IF(OM542&gt;OZ542,1,0)</f>
        <v/>
      </c>
      <c r="OS542" s="32">
        <f>OP542+OQ542+OR542+ON542+OO542</f>
        <v/>
      </c>
      <c r="OT542">
        <f>IF(OF542=5,"BackHome0-0",IF(AND(OS542=5),"BackAway0-0",""))</f>
        <v/>
      </c>
      <c r="OU542">
        <f>IF(OF542=5,KN542,IF(AND(OS542=5),KO542,""))</f>
        <v/>
      </c>
      <c r="OV542">
        <f>IF(OF542=5,"Match Odds",IF(AND(OS542=5),"Match Odds",""))</f>
        <v/>
      </c>
      <c r="OW542">
        <f>IF(OF542=5,KP542,IF(AND(OS542=5),KP542,""))</f>
        <v/>
      </c>
      <c r="OX542">
        <f>IF(OF542=5,"MATCH_ODDS",IF(AND(OS542=5),"MATCH_ODDS",""))</f>
        <v/>
      </c>
      <c r="OY542">
        <f>IF(OF542=5,"BACK",IF(AND(OS542=5),"BACK",""))</f>
        <v/>
      </c>
    </row>
    <row r="543" ht="16.5" customHeight="1" thickBot="1" thickTop="1">
      <c r="A543" s="2" t="n"/>
      <c r="KN543" s="1">
        <f>IF(INDEX(#REF!,MATCH('HT 0-0'!D543,#REF!,0))=INDEX(#REF!,MATCH('HT 0-0'!D543,#REF!,0)),INDEX(#REF!,MATCH('HT 0-0'!D543,#REF!,0)),"ERROR")</f>
        <v/>
      </c>
      <c r="KO543" s="1">
        <f>IF(INDEX(#REF!,MATCH('HT 0-0'!E543,#REF!,0))=INDEX(#REF!,MATCH('HT 0-0'!E543,#REF!,0)),INDEX(#REF!,MATCH('HT 0-0'!E543,#REF!,0)),"ERROR")</f>
        <v/>
      </c>
      <c r="KP543" s="1">
        <f>KN543&amp;" v "&amp;KO543</f>
        <v/>
      </c>
      <c r="KQ543">
        <f>B543&amp;"_"&amp;C543</f>
        <v/>
      </c>
      <c r="KR543" s="1">
        <f>IF((HW543/KK543)&lt;0.335,"G",IF((HW543/KK543)&gt;0.67,"R","A"))</f>
        <v/>
      </c>
      <c r="KS543" s="1">
        <f>IF((HX543/KK543)&lt;0.335,"G",IF((HX543/KK543)&gt;0.67,"R","A"))</f>
        <v/>
      </c>
      <c r="KT543" s="1">
        <f>IF((IH543/KK543)&lt;0.335,"G",IF((IH543/KK543)&gt;0.67,"R","A"))</f>
        <v/>
      </c>
      <c r="KU543" s="1">
        <f>IF((II543/KK543)&lt;0.335,"G",IF((II543/KK543)&gt;0.67,"R","A"))</f>
        <v/>
      </c>
      <c r="KV543" s="1">
        <f>IF((HZ543/KK543)&lt;0.335,"G",IF((HZ543/KK543)&gt;0.67,"R","A"))</f>
        <v/>
      </c>
      <c r="KW543" s="1">
        <f>IF((HY543/KK543)&lt;0.335,"G",IF((HY543/KK543)&gt;0.67,"R","A"))</f>
        <v/>
      </c>
      <c r="KX543" s="1">
        <f>IF((IK543/KK543)&lt;0.335,"G",IF((IK543/KK543)&gt;0.67,"R","A"))</f>
        <v/>
      </c>
      <c r="KY543" s="1">
        <f>IF((IJ543/KK543)&lt;0.335,"G",IF((IJ543/KK543)&gt;0.67,"R","A"))</f>
        <v/>
      </c>
      <c r="KZ543" s="1">
        <f>IF((HQ543/KK543)&lt;0.335,"G",IF((HQ543/KK543)&gt;0.67,"R","A"))</f>
        <v/>
      </c>
      <c r="LA543" s="1">
        <f>IF((IB543/KK543)&lt;0.335,"G",IF((IB543/KK543)&gt;0.67,"R","A"))</f>
        <v/>
      </c>
      <c r="LB543">
        <f>IF(LQ543="0-0",INDEX(Scrape!#REF!,MATCH('HT 0-0'!KP543,Scrape!$B:$B,0)),"")</f>
        <v/>
      </c>
      <c r="LC543">
        <f>IF(LQ543="0-0",INDEX(Scrape!$A:$A,MATCH('HT 0-0'!KP543,Scrape!$B:$B,0)),"")</f>
        <v/>
      </c>
      <c r="LD543">
        <f>IF(LQ543="0-0",INDEX(Scrape!$B:$B,MATCH('HT 0-0'!KP543,Scrape!$B:$B,0)),"")</f>
        <v/>
      </c>
      <c r="LE543">
        <f>IF(LQ543="0-0",INDEX(Scrape!$C:$C,MATCH('HT 0-0'!KP543,Scrape!$B:$B,0)),"")</f>
        <v/>
      </c>
      <c r="LF543">
        <f>IF(LQ543="0-0",INDEX(Scrape!$D:$D,MATCH('HT 0-0'!KP543,Scrape!$B:$B,0)),"")</f>
        <v/>
      </c>
      <c r="LG543">
        <f>IF(LQ543="0-0",INDEX(Scrape!$E:$E,MATCH('HT 0-0'!KP543,Scrape!$B:$B,0)),"")</f>
        <v/>
      </c>
      <c r="LH543">
        <f>IF(LQ543="0-0",INDEX(Scrape!$F:$F,MATCH('HT 0-0'!KP543,Scrape!$B:$B,0)),"")</f>
        <v/>
      </c>
      <c r="LI543">
        <f>IF(LQ543="0-0",INDEX(Scrape!$G:$G,MATCH('HT 0-0'!KP543,Scrape!$B:$B,0)),"")</f>
        <v/>
      </c>
      <c r="LJ543">
        <f>IF(LQ543="0-0",INDEX(Scrape!$H:$H,MATCH('HT 0-0'!KP543,Scrape!$B:$B,0)),"")</f>
        <v/>
      </c>
      <c r="LK543">
        <f>IF(LQ543="0-0",INDEX(Scrape!$I:$I,MATCH('HT 0-0'!KP543,Scrape!$B:$B,0)),"")</f>
        <v/>
      </c>
      <c r="LL543">
        <f>IF(LQ543="0-0",INDEX(Scrape!$J:$J,MATCH('HT 0-0'!KP543,Scrape!$B:$B,0)),"")</f>
        <v/>
      </c>
      <c r="LM543">
        <f>IF(LQ543="0-0",INDEX(Scrape!$K:$K,MATCH('HT 0-0'!KP543,Scrape!$B:$B,0)),"")</f>
        <v/>
      </c>
      <c r="LN543">
        <f>IF(LQ543="0-0",INDEX(Scrape!$L:$L,MATCH('HT 0-0'!KP543,Scrape!$B:$B,0)),"")</f>
        <v/>
      </c>
      <c r="LO543">
        <f>IF(LQ543="0-0",INDEX(Scrape!$M:$M,MATCH('HT 0-0'!KP543,Scrape!$B:$B,0)),"")</f>
        <v/>
      </c>
      <c r="LP543">
        <f>IF(LQ543="0-0",INDEX(Scrape!$N:$N,MATCH('HT 0-0'!KP543,Scrape!$B:$B,0)),"")</f>
        <v/>
      </c>
      <c r="LQ543">
        <f>INDEX(Scrape!$O:$O,MATCH('HT 0-0'!KP543,Scrape!$B:$B,0))</f>
        <v/>
      </c>
      <c r="LR543">
        <f>(1/LJ543)+(1/LI543)+(1/LH543)</f>
        <v/>
      </c>
      <c r="LS543">
        <f>(1/LG543)+(1/LF543)+(1/LE543)</f>
        <v/>
      </c>
      <c r="LT543" s="8">
        <f>IF(INDEX(#REF!,MATCH(KQ543,#REF!,0))=INDEX(#REF!,MATCH(KQ543,#REF!,0)),INDEX(#REF!,MATCH(KQ543,#REF!,0)),"ERROR")</f>
        <v/>
      </c>
      <c r="LU543" s="4">
        <f>IF(KR543="G",2,IF(KR543="R",0.5,IF(KR543="A",1)))</f>
        <v/>
      </c>
      <c r="LV543" s="4">
        <f>IF(KS543="G",0.5,IF(KS543="R",2,IF(KS543="A",1)))</f>
        <v/>
      </c>
      <c r="LW543" s="4">
        <f>IF(KT543="G",2,IF(KT543="R",0.5,IF(KT543="A",1)))</f>
        <v/>
      </c>
      <c r="LX543" s="4">
        <f>IF(KU543="G",0.5,IF(KU543="R",2,IF(KU543="A",1)))</f>
        <v/>
      </c>
      <c r="LY543" s="7">
        <f>(LK543*(LU543+LX543)+(LL543*(LU543+LX543)))</f>
        <v/>
      </c>
      <c r="LZ543" s="7">
        <f>(LN543*(LV543+LW543)+(LO543*(LV543+LW543)))</f>
        <v/>
      </c>
      <c r="MA543" s="11">
        <f>LY543-LZ543</f>
        <v/>
      </c>
      <c r="MB543" s="5">
        <f>MA543+2</f>
        <v/>
      </c>
      <c r="MC543" s="6">
        <f>MA543-2</f>
        <v/>
      </c>
      <c r="MD543" s="4">
        <f>LE543</f>
        <v/>
      </c>
      <c r="ME543" s="9">
        <f>IF(MD543=0,1000,MD543+0.75)</f>
        <v/>
      </c>
      <c r="MF543" s="10">
        <f>IF(MD543=0,0,MD543-0.75)</f>
        <v/>
      </c>
      <c r="MG543" s="4">
        <f>((LM543*(LU543+LX543))-((LP543*(LV543+LW543))))</f>
        <v/>
      </c>
      <c r="MH543" s="9">
        <f>MG543*1.2</f>
        <v/>
      </c>
      <c r="MI543" s="10">
        <f>MG543*0.8</f>
        <v/>
      </c>
      <c r="MJ543">
        <f>IFERROR(OT543,"")</f>
        <v/>
      </c>
      <c r="MK543">
        <f>IFERROR(OU543,"")</f>
        <v/>
      </c>
      <c r="ML543">
        <f>IFERROR(OV543,"")</f>
        <v/>
      </c>
      <c r="MM543">
        <f>IFERROR(OW543,"")</f>
        <v/>
      </c>
      <c r="MN543">
        <f>IFERROR(OX543,"")</f>
        <v/>
      </c>
      <c r="MO543">
        <f>IFERROR(OY543,"")</f>
        <v/>
      </c>
      <c r="MP543" s="1">
        <f>COUNTIFS(#REF!,LT543,#REF!,1,#REF!,"&gt;="&amp;MC543,#REF!,"&lt;="&amp;MB543,#REF!,"&lt;="&amp;ME543,#REF!,"&gt;="&amp;MF543,#REF!,"="&amp;KV543,#REF!,"="&amp;KX543)</f>
        <v/>
      </c>
      <c r="MQ543" s="1">
        <f>COUNTIFS(#REF!,LT543,#REF!,0,#REF!,"&gt;="&amp;MC543,#REF!,"&lt;="&amp;MB543,#REF!,"&lt;="&amp;ME543,#REF!,"&gt;="&amp;MF543,#REF!,"="&amp;KV543,#REF!,"="&amp;KX543)</f>
        <v/>
      </c>
      <c r="MR543" s="1">
        <f>COUNTIFS(#REF!,LT543,#REF!,1,#REF!,"&gt;="&amp;MC543,#REF!,"&lt;="&amp;MB543,#REF!,"&lt;="&amp;ME543,#REF!,"&gt;="&amp;MF543,#REF!,"="&amp;KW543,#REF!,"="&amp;KY543)</f>
        <v/>
      </c>
      <c r="MS543" s="1">
        <f>COUNTIFS(#REF!,LT543,#REF!,0,#REF!,"&gt;="&amp;MC543,#REF!,"&lt;="&amp;MB543,#REF!,"&lt;="&amp;ME543,#REF!,"&gt;="&amp;MF543,#REF!,"="&amp;KW543,#REF!,"="&amp;KY543)</f>
        <v/>
      </c>
      <c r="MT543" s="1">
        <f>COUNTIFS(#REF!,LT543,#REF!,1,#REF!,"&gt;="&amp;MI543,#REF!,"&lt;="&amp;MH543,#REF!,"&lt;="&amp;ME543,#REF!,"&gt;="&amp;MF543)</f>
        <v/>
      </c>
      <c r="MU543" s="1">
        <f>COUNTIFS(#REF!,LT543,#REF!,0,#REF!,"&gt;="&amp;MI543,#REF!,"&lt;="&amp;MH543,#REF!,"&lt;="&amp;ME543,#REF!,"&gt;="&amp;MF543)</f>
        <v/>
      </c>
      <c r="MV543" s="1">
        <f>COUNTIFS(#REF!,LT543,#REF!,1,#REF!,"&gt;="&amp;MI543,#REF!,"&lt;="&amp;MH543,#REF!,"="&amp;KZ543,#REF!,"="&amp;LA543,#REF!,"&lt;="&amp;ME543,#REF!,"&gt;="&amp;MF543)</f>
        <v/>
      </c>
      <c r="MW543" s="1">
        <f>COUNTIFS(#REF!,LT543,#REF!,0,#REF!,"&gt;="&amp;MI543,#REF!,"&lt;="&amp;MH543,#REF!,"="&amp;KZ543,#REF!,"="&amp;LA543,#REF!,"&lt;="&amp;ME543,#REF!,"&gt;="&amp;MF543)</f>
        <v/>
      </c>
      <c r="MX543" s="1">
        <f>COUNTIFS(#REF!,LT543,#REF!,1,#REF!,"&gt;="&amp;MC543,#REF!,"&lt;="&amp;MB543,#REF!,"&lt;="&amp;ME543,#REF!,"&gt;="&amp;MF543)</f>
        <v/>
      </c>
      <c r="MY543" s="1">
        <f>COUNTIFS(#REF!,LT543,#REF!,0,#REF!,"&gt;="&amp;MC543,#REF!,"&lt;="&amp;MB543,#REF!,"&lt;="&amp;ME543,#REF!,"&gt;="&amp;MF543)</f>
        <v/>
      </c>
      <c r="MZ543" s="1">
        <f>COUNTIFS(#REF!,LT543,#REF!,1,#REF!,"&lt;="&amp;ME543,#REF!,"&gt;="&amp;MF543,#REF!,"="&amp;KV543,#REF!,"="&amp;KX543)</f>
        <v/>
      </c>
      <c r="NA543" s="1">
        <f>COUNTIFS(#REF!,LT543,#REF!,0,#REF!,"&lt;="&amp;ME543,#REF!,"&gt;="&amp;MF543,#REF!,"="&amp;KV543,#REF!,"="&amp;KX543)</f>
        <v/>
      </c>
      <c r="NB543" s="1">
        <f>COUNTIFS(#REF!,LT543,#REF!,1,#REF!,"&lt;="&amp;ME543,#REF!,"&gt;="&amp;MF543,#REF!,"="&amp;KW543,#REF!,"="&amp;KY543)</f>
        <v/>
      </c>
      <c r="NC543" s="1">
        <f>COUNTIFS(#REF!,LT543,#REF!,0,#REF!,"&lt;="&amp;ME543,#REF!,"&gt;="&amp;MF543,#REF!,"="&amp;KW543,#REF!,"="&amp;KY543)</f>
        <v/>
      </c>
      <c r="ND543" s="1">
        <f>COUNTIFS(#REF!,LT543,#REF!,1,#REF!,"&gt;="&amp;MC543,#REF!,"&lt;="&amp;MB543,#REF!,"&lt;="&amp;ME543,#REF!,"&gt;="&amp;MF543,#REF!,"="&amp;KV543,#REF!,"="&amp;KX543)</f>
        <v/>
      </c>
      <c r="NE543" s="1">
        <f>COUNTIFS(#REF!,LT543,#REF!,0,#REF!,"&gt;="&amp;MC543,#REF!,"&lt;="&amp;MB543,#REF!,"&lt;="&amp;ME543,#REF!,"&gt;="&amp;MF543,#REF!,"="&amp;KV543,#REF!,"="&amp;KX543)</f>
        <v/>
      </c>
      <c r="NF543" s="1">
        <f>COUNTIFS(#REF!,LT543,#REF!,1,#REF!,"&gt;="&amp;MC543,#REF!,"&lt;="&amp;MB543,#REF!,"&lt;="&amp;ME543,#REF!,"&gt;="&amp;MF543,#REF!,"="&amp;KW543,#REF!,"="&amp;KY543)</f>
        <v/>
      </c>
      <c r="NG543" s="1">
        <f>COUNTIFS(#REF!,LT543,#REF!,0,#REF!,"&gt;="&amp;MC543,#REF!,"&lt;="&amp;MB543,#REF!,"&lt;="&amp;ME543,#REF!,"&gt;="&amp;MF543,#REF!,"="&amp;KW543,#REF!,"="&amp;KY543)</f>
        <v/>
      </c>
      <c r="NH543" s="1">
        <f>COUNTIFS(#REF!,LT543,#REF!,1,#REF!,"&gt;="&amp;MC543,#REF!,"&lt;="&amp;MB543,#REF!,"&lt;="&amp;ME543,#REF!,"&gt;="&amp;MF543,#REF!,"="&amp;KZ543,#REF!,"="&amp;LA543)</f>
        <v/>
      </c>
      <c r="NI543" s="1">
        <f>COUNTIFS(#REF!,LT543,#REF!,0,#REF!,"&gt;="&amp;MC543,#REF!,"&lt;="&amp;MB543,#REF!,"&lt;="&amp;ME543,#REF!,"&gt;="&amp;MF543,#REF!,"="&amp;KZ543,#REF!,"="&amp;LA543)</f>
        <v/>
      </c>
      <c r="NJ543" s="1">
        <f>COUNTIFS(#REF!,LT543,#REF!,1,#REF!,"&gt;="&amp;MI543,#REF!,"&lt;="&amp;MH543,#REF!,"&lt;="&amp;ME543,#REF!,"&gt;="&amp;MF543)</f>
        <v/>
      </c>
      <c r="NK543" s="1">
        <f>COUNTIFS(#REF!,LT543,#REF!,0,#REF!,"&gt;="&amp;MI543,#REF!,"&lt;="&amp;MH543,#REF!,"&lt;="&amp;ME543,#REF!,"&gt;="&amp;MF543)</f>
        <v/>
      </c>
      <c r="NL543" s="1">
        <f>COUNTIFS(#REF!,LT543,#REF!,1,#REF!,"&gt;="&amp;MI543,#REF!,"&lt;="&amp;MH543,#REF!,"="&amp;KZ543,#REF!,"="&amp;LA543,#REF!,"&lt;="&amp;ME543,#REF!,"&gt;="&amp;MF543)</f>
        <v/>
      </c>
      <c r="NM543" s="1">
        <f>COUNTIFS(#REF!,LT543,#REF!,0,#REF!,"&gt;="&amp;MI543,#REF!,"&lt;="&amp;MH543,#REF!,"="&amp;KZ543,#REF!,"="&amp;LA543,#REF!,"&lt;="&amp;ME543,#REF!,"&gt;="&amp;MF543)</f>
        <v/>
      </c>
      <c r="NN543" s="1">
        <f>COUNTIFS(#REF!,LT543,#REF!,1,#REF!,"&gt;="&amp;MC543,#REF!,"&lt;="&amp;MB543,#REF!,"&lt;="&amp;ME543,#REF!,"&gt;="&amp;MF543)</f>
        <v/>
      </c>
      <c r="NO543" s="1">
        <f>COUNTIFS(#REF!,LT543,#REF!,0,#REF!,"&gt;="&amp;MC543,#REF!,"&lt;="&amp;MB543,#REF!,"&lt;="&amp;ME543,#REF!,"&gt;="&amp;MF543)</f>
        <v/>
      </c>
      <c r="NP543" s="1">
        <f>COUNTIFS(#REF!,LT543,#REF!,1,#REF!,"&lt;="&amp;ME543,#REF!,"&gt;="&amp;MF543,#REF!,"="&amp;KV543,#REF!,"="&amp;KX543)</f>
        <v/>
      </c>
      <c r="NQ543" s="1">
        <f>COUNTIFS(#REF!,LT543,#REF!,0,#REF!,"&lt;="&amp;ME543,#REF!,"&gt;="&amp;MF543,#REF!,"="&amp;KV543,#REF!,"="&amp;KX543)</f>
        <v/>
      </c>
      <c r="NR543" s="1">
        <f>COUNTIFS(#REF!,LT543,#REF!,1,#REF!,"&lt;="&amp;ME543,#REF!,"&gt;="&amp;MF543,#REF!,"="&amp;KW543,#REF!,"="&amp;KY543)</f>
        <v/>
      </c>
      <c r="NS543" s="1">
        <f>COUNTIFS(#REF!,LT543,#REF!,0,#REF!,"&lt;="&amp;ME543,#REF!,"&gt;="&amp;MF543,#REF!,"="&amp;KW543,#REF!,"="&amp;KY543)</f>
        <v/>
      </c>
      <c r="NT543" s="1">
        <f>MP543+MR543+MT543+MV543+MX543+MZ543+NB543</f>
        <v/>
      </c>
      <c r="NU543" s="1">
        <f>MQ543+MS543+MU543+MW543+MY543+NA543+NC543</f>
        <v/>
      </c>
      <c r="NV543" s="1">
        <f>NT543+NU543</f>
        <v/>
      </c>
      <c r="NW543" s="33">
        <f>NT543/(NT543+NU543)</f>
        <v/>
      </c>
      <c r="NX543" s="3">
        <f>1/NW543</f>
        <v/>
      </c>
      <c r="NY543" s="1">
        <f>LH543</f>
        <v/>
      </c>
      <c r="NZ543" s="79">
        <f>(NW543*((NY543-1)*0.98))-((1-NW543)*1)</f>
        <v/>
      </c>
      <c r="OA543" s="34">
        <f>IF(LR543&lt;0.9,0,IF(AND(LR543&gt;1.1),0,1))</f>
        <v/>
      </c>
      <c r="OB543" s="34">
        <f>IF(LS543&lt;0.9,0,IF(AND(LS543&gt;1.1),0,1))</f>
        <v/>
      </c>
      <c r="OC543" s="32">
        <f>IF(NV543&gt;99,1,0)</f>
        <v/>
      </c>
      <c r="OD543" s="32">
        <f>IF(NZ543&gt;0.0799,1,0)</f>
        <v/>
      </c>
      <c r="OE543" s="32">
        <f>IF(NZ543&gt;OM543,1,0)</f>
        <v/>
      </c>
      <c r="OF543" s="32">
        <f>OC543+OD543+OE543+OA543+OB543</f>
        <v/>
      </c>
      <c r="OG543" s="1">
        <f>ND543+NF543+NH543+NJ543+NL543+NN543+NP543+NR543</f>
        <v/>
      </c>
      <c r="OH543" s="1">
        <f>NE543+NG543+NI543+NK543+NM543+NO543+NQ543+NS543</f>
        <v/>
      </c>
      <c r="OI543" s="1">
        <f>OG543+OH543</f>
        <v/>
      </c>
      <c r="OJ543" s="33">
        <f>OG543/(OG543+OH543)</f>
        <v/>
      </c>
      <c r="OK543" s="3">
        <f>1/OJ543</f>
        <v/>
      </c>
      <c r="OL543" s="1">
        <f>LI543</f>
        <v/>
      </c>
      <c r="OM543" s="79">
        <f>(OJ543*((OL543-1)*0.98))-((1-OJ543)*1)</f>
        <v/>
      </c>
      <c r="ON543" s="34">
        <f>IF(LR543&lt;0.9,0,IF(AND(LR543&gt;1.1),0,1))</f>
        <v/>
      </c>
      <c r="OO543" s="34">
        <f>IF(LS543&lt;0.9,0,IF(AND(LS543&gt;1.1),0,1))</f>
        <v/>
      </c>
      <c r="OP543" s="32">
        <f>IF(OI543&gt;99,1,0)</f>
        <v/>
      </c>
      <c r="OQ543" s="32">
        <f>IF(OM543&gt;0.0799,1,0)</f>
        <v/>
      </c>
      <c r="OR543" s="32">
        <f>IF(OM543&gt;OZ543,1,0)</f>
        <v/>
      </c>
      <c r="OS543" s="32">
        <f>OP543+OQ543+OR543+ON543+OO543</f>
        <v/>
      </c>
      <c r="OT543">
        <f>IF(OF543=5,"BackHome0-0",IF(AND(OS543=5),"BackAway0-0",""))</f>
        <v/>
      </c>
      <c r="OU543">
        <f>IF(OF543=5,KN543,IF(AND(OS543=5),KO543,""))</f>
        <v/>
      </c>
      <c r="OV543">
        <f>IF(OF543=5,"Match Odds",IF(AND(OS543=5),"Match Odds",""))</f>
        <v/>
      </c>
      <c r="OW543">
        <f>IF(OF543=5,KP543,IF(AND(OS543=5),KP543,""))</f>
        <v/>
      </c>
      <c r="OX543">
        <f>IF(OF543=5,"MATCH_ODDS",IF(AND(OS543=5),"MATCH_ODDS",""))</f>
        <v/>
      </c>
      <c r="OY543">
        <f>IF(OF543=5,"BACK",IF(AND(OS543=5),"BACK",""))</f>
        <v/>
      </c>
    </row>
    <row r="544" ht="16.5" customHeight="1" thickBot="1" thickTop="1">
      <c r="A544" s="2" t="n"/>
      <c r="KN544" s="1">
        <f>IF(INDEX(#REF!,MATCH('HT 0-0'!D544,#REF!,0))=INDEX(#REF!,MATCH('HT 0-0'!D544,#REF!,0)),INDEX(#REF!,MATCH('HT 0-0'!D544,#REF!,0)),"ERROR")</f>
        <v/>
      </c>
      <c r="KO544" s="1">
        <f>IF(INDEX(#REF!,MATCH('HT 0-0'!E544,#REF!,0))=INDEX(#REF!,MATCH('HT 0-0'!E544,#REF!,0)),INDEX(#REF!,MATCH('HT 0-0'!E544,#REF!,0)),"ERROR")</f>
        <v/>
      </c>
      <c r="KP544" s="1">
        <f>KN544&amp;" v "&amp;KO544</f>
        <v/>
      </c>
      <c r="KQ544">
        <f>B544&amp;"_"&amp;C544</f>
        <v/>
      </c>
      <c r="KR544" s="1">
        <f>IF((HW544/KK544)&lt;0.335,"G",IF((HW544/KK544)&gt;0.67,"R","A"))</f>
        <v/>
      </c>
      <c r="KS544" s="1">
        <f>IF((HX544/KK544)&lt;0.335,"G",IF((HX544/KK544)&gt;0.67,"R","A"))</f>
        <v/>
      </c>
      <c r="KT544" s="1">
        <f>IF((IH544/KK544)&lt;0.335,"G",IF((IH544/KK544)&gt;0.67,"R","A"))</f>
        <v/>
      </c>
      <c r="KU544" s="1">
        <f>IF((II544/KK544)&lt;0.335,"G",IF((II544/KK544)&gt;0.67,"R","A"))</f>
        <v/>
      </c>
      <c r="KV544" s="1">
        <f>IF((HZ544/KK544)&lt;0.335,"G",IF((HZ544/KK544)&gt;0.67,"R","A"))</f>
        <v/>
      </c>
      <c r="KW544" s="1">
        <f>IF((HY544/KK544)&lt;0.335,"G",IF((HY544/KK544)&gt;0.67,"R","A"))</f>
        <v/>
      </c>
      <c r="KX544" s="1">
        <f>IF((IK544/KK544)&lt;0.335,"G",IF((IK544/KK544)&gt;0.67,"R","A"))</f>
        <v/>
      </c>
      <c r="KY544" s="1">
        <f>IF((IJ544/KK544)&lt;0.335,"G",IF((IJ544/KK544)&gt;0.67,"R","A"))</f>
        <v/>
      </c>
      <c r="KZ544" s="1">
        <f>IF((HQ544/KK544)&lt;0.335,"G",IF((HQ544/KK544)&gt;0.67,"R","A"))</f>
        <v/>
      </c>
      <c r="LA544" s="1">
        <f>IF((IB544/KK544)&lt;0.335,"G",IF((IB544/KK544)&gt;0.67,"R","A"))</f>
        <v/>
      </c>
      <c r="LB544">
        <f>IF(LQ544="0-0",INDEX(Scrape!#REF!,MATCH('HT 0-0'!KP544,Scrape!$B:$B,0)),"")</f>
        <v/>
      </c>
      <c r="LC544">
        <f>IF(LQ544="0-0",INDEX(Scrape!$A:$A,MATCH('HT 0-0'!KP544,Scrape!$B:$B,0)),"")</f>
        <v/>
      </c>
      <c r="LD544">
        <f>IF(LQ544="0-0",INDEX(Scrape!$B:$B,MATCH('HT 0-0'!KP544,Scrape!$B:$B,0)),"")</f>
        <v/>
      </c>
      <c r="LE544">
        <f>IF(LQ544="0-0",INDEX(Scrape!$C:$C,MATCH('HT 0-0'!KP544,Scrape!$B:$B,0)),"")</f>
        <v/>
      </c>
      <c r="LF544">
        <f>IF(LQ544="0-0",INDEX(Scrape!$D:$D,MATCH('HT 0-0'!KP544,Scrape!$B:$B,0)),"")</f>
        <v/>
      </c>
      <c r="LG544">
        <f>IF(LQ544="0-0",INDEX(Scrape!$E:$E,MATCH('HT 0-0'!KP544,Scrape!$B:$B,0)),"")</f>
        <v/>
      </c>
      <c r="LH544">
        <f>IF(LQ544="0-0",INDEX(Scrape!$F:$F,MATCH('HT 0-0'!KP544,Scrape!$B:$B,0)),"")</f>
        <v/>
      </c>
      <c r="LI544">
        <f>IF(LQ544="0-0",INDEX(Scrape!$G:$G,MATCH('HT 0-0'!KP544,Scrape!$B:$B,0)),"")</f>
        <v/>
      </c>
      <c r="LJ544">
        <f>IF(LQ544="0-0",INDEX(Scrape!$H:$H,MATCH('HT 0-0'!KP544,Scrape!$B:$B,0)),"")</f>
        <v/>
      </c>
      <c r="LK544">
        <f>IF(LQ544="0-0",INDEX(Scrape!$I:$I,MATCH('HT 0-0'!KP544,Scrape!$B:$B,0)),"")</f>
        <v/>
      </c>
      <c r="LL544">
        <f>IF(LQ544="0-0",INDEX(Scrape!$J:$J,MATCH('HT 0-0'!KP544,Scrape!$B:$B,0)),"")</f>
        <v/>
      </c>
      <c r="LM544">
        <f>IF(LQ544="0-0",INDEX(Scrape!$K:$K,MATCH('HT 0-0'!KP544,Scrape!$B:$B,0)),"")</f>
        <v/>
      </c>
      <c r="LN544">
        <f>IF(LQ544="0-0",INDEX(Scrape!$L:$L,MATCH('HT 0-0'!KP544,Scrape!$B:$B,0)),"")</f>
        <v/>
      </c>
      <c r="LO544">
        <f>IF(LQ544="0-0",INDEX(Scrape!$M:$M,MATCH('HT 0-0'!KP544,Scrape!$B:$B,0)),"")</f>
        <v/>
      </c>
      <c r="LP544">
        <f>IF(LQ544="0-0",INDEX(Scrape!$N:$N,MATCH('HT 0-0'!KP544,Scrape!$B:$B,0)),"")</f>
        <v/>
      </c>
      <c r="LQ544">
        <f>INDEX(Scrape!$O:$O,MATCH('HT 0-0'!KP544,Scrape!$B:$B,0))</f>
        <v/>
      </c>
      <c r="LR544">
        <f>(1/LJ544)+(1/LI544)+(1/LH544)</f>
        <v/>
      </c>
      <c r="LS544">
        <f>(1/LG544)+(1/LF544)+(1/LE544)</f>
        <v/>
      </c>
      <c r="LT544" s="8">
        <f>IF(INDEX(#REF!,MATCH(KQ544,#REF!,0))=INDEX(#REF!,MATCH(KQ544,#REF!,0)),INDEX(#REF!,MATCH(KQ544,#REF!,0)),"ERROR")</f>
        <v/>
      </c>
      <c r="LU544" s="4">
        <f>IF(KR544="G",2,IF(KR544="R",0.5,IF(KR544="A",1)))</f>
        <v/>
      </c>
      <c r="LV544" s="4">
        <f>IF(KS544="G",0.5,IF(KS544="R",2,IF(KS544="A",1)))</f>
        <v/>
      </c>
      <c r="LW544" s="4">
        <f>IF(KT544="G",2,IF(KT544="R",0.5,IF(KT544="A",1)))</f>
        <v/>
      </c>
      <c r="LX544" s="4">
        <f>IF(KU544="G",0.5,IF(KU544="R",2,IF(KU544="A",1)))</f>
        <v/>
      </c>
      <c r="LY544" s="7">
        <f>(LK544*(LU544+LX544)+(LL544*(LU544+LX544)))</f>
        <v/>
      </c>
      <c r="LZ544" s="7">
        <f>(LN544*(LV544+LW544)+(LO544*(LV544+LW544)))</f>
        <v/>
      </c>
      <c r="MA544" s="11">
        <f>LY544-LZ544</f>
        <v/>
      </c>
      <c r="MB544" s="5">
        <f>MA544+2</f>
        <v/>
      </c>
      <c r="MC544" s="6">
        <f>MA544-2</f>
        <v/>
      </c>
      <c r="MD544" s="4">
        <f>LE544</f>
        <v/>
      </c>
      <c r="ME544" s="9">
        <f>IF(MD544=0,1000,MD544+0.75)</f>
        <v/>
      </c>
      <c r="MF544" s="10">
        <f>IF(MD544=0,0,MD544-0.75)</f>
        <v/>
      </c>
      <c r="MG544" s="4">
        <f>((LM544*(LU544+LX544))-((LP544*(LV544+LW544))))</f>
        <v/>
      </c>
      <c r="MH544" s="9">
        <f>MG544*1.2</f>
        <v/>
      </c>
      <c r="MI544" s="10">
        <f>MG544*0.8</f>
        <v/>
      </c>
      <c r="MJ544">
        <f>IFERROR(OT544,"")</f>
        <v/>
      </c>
      <c r="MK544">
        <f>IFERROR(OU544,"")</f>
        <v/>
      </c>
      <c r="ML544">
        <f>IFERROR(OV544,"")</f>
        <v/>
      </c>
      <c r="MM544">
        <f>IFERROR(OW544,"")</f>
        <v/>
      </c>
      <c r="MN544">
        <f>IFERROR(OX544,"")</f>
        <v/>
      </c>
      <c r="MO544">
        <f>IFERROR(OY544,"")</f>
        <v/>
      </c>
      <c r="MP544" s="1">
        <f>COUNTIFS(#REF!,LT544,#REF!,1,#REF!,"&gt;="&amp;MC544,#REF!,"&lt;="&amp;MB544,#REF!,"&lt;="&amp;ME544,#REF!,"&gt;="&amp;MF544,#REF!,"="&amp;KV544,#REF!,"="&amp;KX544)</f>
        <v/>
      </c>
      <c r="MQ544" s="1">
        <f>COUNTIFS(#REF!,LT544,#REF!,0,#REF!,"&gt;="&amp;MC544,#REF!,"&lt;="&amp;MB544,#REF!,"&lt;="&amp;ME544,#REF!,"&gt;="&amp;MF544,#REF!,"="&amp;KV544,#REF!,"="&amp;KX544)</f>
        <v/>
      </c>
      <c r="MR544" s="1">
        <f>COUNTIFS(#REF!,LT544,#REF!,1,#REF!,"&gt;="&amp;MC544,#REF!,"&lt;="&amp;MB544,#REF!,"&lt;="&amp;ME544,#REF!,"&gt;="&amp;MF544,#REF!,"="&amp;KW544,#REF!,"="&amp;KY544)</f>
        <v/>
      </c>
      <c r="MS544" s="1">
        <f>COUNTIFS(#REF!,LT544,#REF!,0,#REF!,"&gt;="&amp;MC544,#REF!,"&lt;="&amp;MB544,#REF!,"&lt;="&amp;ME544,#REF!,"&gt;="&amp;MF544,#REF!,"="&amp;KW544,#REF!,"="&amp;KY544)</f>
        <v/>
      </c>
      <c r="MT544" s="1">
        <f>COUNTIFS(#REF!,LT544,#REF!,1,#REF!,"&gt;="&amp;MI544,#REF!,"&lt;="&amp;MH544,#REF!,"&lt;="&amp;ME544,#REF!,"&gt;="&amp;MF544)</f>
        <v/>
      </c>
      <c r="MU544" s="1">
        <f>COUNTIFS(#REF!,LT544,#REF!,0,#REF!,"&gt;="&amp;MI544,#REF!,"&lt;="&amp;MH544,#REF!,"&lt;="&amp;ME544,#REF!,"&gt;="&amp;MF544)</f>
        <v/>
      </c>
      <c r="MV544" s="1">
        <f>COUNTIFS(#REF!,LT544,#REF!,1,#REF!,"&gt;="&amp;MI544,#REF!,"&lt;="&amp;MH544,#REF!,"="&amp;KZ544,#REF!,"="&amp;LA544,#REF!,"&lt;="&amp;ME544,#REF!,"&gt;="&amp;MF544)</f>
        <v/>
      </c>
      <c r="MW544" s="1">
        <f>COUNTIFS(#REF!,LT544,#REF!,0,#REF!,"&gt;="&amp;MI544,#REF!,"&lt;="&amp;MH544,#REF!,"="&amp;KZ544,#REF!,"="&amp;LA544,#REF!,"&lt;="&amp;ME544,#REF!,"&gt;="&amp;MF544)</f>
        <v/>
      </c>
      <c r="MX544" s="1">
        <f>COUNTIFS(#REF!,LT544,#REF!,1,#REF!,"&gt;="&amp;MC544,#REF!,"&lt;="&amp;MB544,#REF!,"&lt;="&amp;ME544,#REF!,"&gt;="&amp;MF544)</f>
        <v/>
      </c>
      <c r="MY544" s="1">
        <f>COUNTIFS(#REF!,LT544,#REF!,0,#REF!,"&gt;="&amp;MC544,#REF!,"&lt;="&amp;MB544,#REF!,"&lt;="&amp;ME544,#REF!,"&gt;="&amp;MF544)</f>
        <v/>
      </c>
      <c r="MZ544" s="1">
        <f>COUNTIFS(#REF!,LT544,#REF!,1,#REF!,"&lt;="&amp;ME544,#REF!,"&gt;="&amp;MF544,#REF!,"="&amp;KV544,#REF!,"="&amp;KX544)</f>
        <v/>
      </c>
      <c r="NA544" s="1">
        <f>COUNTIFS(#REF!,LT544,#REF!,0,#REF!,"&lt;="&amp;ME544,#REF!,"&gt;="&amp;MF544,#REF!,"="&amp;KV544,#REF!,"="&amp;KX544)</f>
        <v/>
      </c>
      <c r="NB544" s="1">
        <f>COUNTIFS(#REF!,LT544,#REF!,1,#REF!,"&lt;="&amp;ME544,#REF!,"&gt;="&amp;MF544,#REF!,"="&amp;KW544,#REF!,"="&amp;KY544)</f>
        <v/>
      </c>
      <c r="NC544" s="1">
        <f>COUNTIFS(#REF!,LT544,#REF!,0,#REF!,"&lt;="&amp;ME544,#REF!,"&gt;="&amp;MF544,#REF!,"="&amp;KW544,#REF!,"="&amp;KY544)</f>
        <v/>
      </c>
      <c r="ND544" s="1">
        <f>COUNTIFS(#REF!,LT544,#REF!,1,#REF!,"&gt;="&amp;MC544,#REF!,"&lt;="&amp;MB544,#REF!,"&lt;="&amp;ME544,#REF!,"&gt;="&amp;MF544,#REF!,"="&amp;KV544,#REF!,"="&amp;KX544)</f>
        <v/>
      </c>
      <c r="NE544" s="1">
        <f>COUNTIFS(#REF!,LT544,#REF!,0,#REF!,"&gt;="&amp;MC544,#REF!,"&lt;="&amp;MB544,#REF!,"&lt;="&amp;ME544,#REF!,"&gt;="&amp;MF544,#REF!,"="&amp;KV544,#REF!,"="&amp;KX544)</f>
        <v/>
      </c>
      <c r="NF544" s="1">
        <f>COUNTIFS(#REF!,LT544,#REF!,1,#REF!,"&gt;="&amp;MC544,#REF!,"&lt;="&amp;MB544,#REF!,"&lt;="&amp;ME544,#REF!,"&gt;="&amp;MF544,#REF!,"="&amp;KW544,#REF!,"="&amp;KY544)</f>
        <v/>
      </c>
      <c r="NG544" s="1">
        <f>COUNTIFS(#REF!,LT544,#REF!,0,#REF!,"&gt;="&amp;MC544,#REF!,"&lt;="&amp;MB544,#REF!,"&lt;="&amp;ME544,#REF!,"&gt;="&amp;MF544,#REF!,"="&amp;KW544,#REF!,"="&amp;KY544)</f>
        <v/>
      </c>
      <c r="NH544" s="1">
        <f>COUNTIFS(#REF!,LT544,#REF!,1,#REF!,"&gt;="&amp;MC544,#REF!,"&lt;="&amp;MB544,#REF!,"&lt;="&amp;ME544,#REF!,"&gt;="&amp;MF544,#REF!,"="&amp;KZ544,#REF!,"="&amp;LA544)</f>
        <v/>
      </c>
      <c r="NI544" s="1">
        <f>COUNTIFS(#REF!,LT544,#REF!,0,#REF!,"&gt;="&amp;MC544,#REF!,"&lt;="&amp;MB544,#REF!,"&lt;="&amp;ME544,#REF!,"&gt;="&amp;MF544,#REF!,"="&amp;KZ544,#REF!,"="&amp;LA544)</f>
        <v/>
      </c>
      <c r="NJ544" s="1">
        <f>COUNTIFS(#REF!,LT544,#REF!,1,#REF!,"&gt;="&amp;MI544,#REF!,"&lt;="&amp;MH544,#REF!,"&lt;="&amp;ME544,#REF!,"&gt;="&amp;MF544)</f>
        <v/>
      </c>
      <c r="NK544" s="1">
        <f>COUNTIFS(#REF!,LT544,#REF!,0,#REF!,"&gt;="&amp;MI544,#REF!,"&lt;="&amp;MH544,#REF!,"&lt;="&amp;ME544,#REF!,"&gt;="&amp;MF544)</f>
        <v/>
      </c>
      <c r="NL544" s="1">
        <f>COUNTIFS(#REF!,LT544,#REF!,1,#REF!,"&gt;="&amp;MI544,#REF!,"&lt;="&amp;MH544,#REF!,"="&amp;KZ544,#REF!,"="&amp;LA544,#REF!,"&lt;="&amp;ME544,#REF!,"&gt;="&amp;MF544)</f>
        <v/>
      </c>
      <c r="NM544" s="1">
        <f>COUNTIFS(#REF!,LT544,#REF!,0,#REF!,"&gt;="&amp;MI544,#REF!,"&lt;="&amp;MH544,#REF!,"="&amp;KZ544,#REF!,"="&amp;LA544,#REF!,"&lt;="&amp;ME544,#REF!,"&gt;="&amp;MF544)</f>
        <v/>
      </c>
      <c r="NN544" s="1">
        <f>COUNTIFS(#REF!,LT544,#REF!,1,#REF!,"&gt;="&amp;MC544,#REF!,"&lt;="&amp;MB544,#REF!,"&lt;="&amp;ME544,#REF!,"&gt;="&amp;MF544)</f>
        <v/>
      </c>
      <c r="NO544" s="1">
        <f>COUNTIFS(#REF!,LT544,#REF!,0,#REF!,"&gt;="&amp;MC544,#REF!,"&lt;="&amp;MB544,#REF!,"&lt;="&amp;ME544,#REF!,"&gt;="&amp;MF544)</f>
        <v/>
      </c>
      <c r="NP544" s="1">
        <f>COUNTIFS(#REF!,LT544,#REF!,1,#REF!,"&lt;="&amp;ME544,#REF!,"&gt;="&amp;MF544,#REF!,"="&amp;KV544,#REF!,"="&amp;KX544)</f>
        <v/>
      </c>
      <c r="NQ544" s="1">
        <f>COUNTIFS(#REF!,LT544,#REF!,0,#REF!,"&lt;="&amp;ME544,#REF!,"&gt;="&amp;MF544,#REF!,"="&amp;KV544,#REF!,"="&amp;KX544)</f>
        <v/>
      </c>
      <c r="NR544" s="1">
        <f>COUNTIFS(#REF!,LT544,#REF!,1,#REF!,"&lt;="&amp;ME544,#REF!,"&gt;="&amp;MF544,#REF!,"="&amp;KW544,#REF!,"="&amp;KY544)</f>
        <v/>
      </c>
      <c r="NS544" s="1">
        <f>COUNTIFS(#REF!,LT544,#REF!,0,#REF!,"&lt;="&amp;ME544,#REF!,"&gt;="&amp;MF544,#REF!,"="&amp;KW544,#REF!,"="&amp;KY544)</f>
        <v/>
      </c>
      <c r="NT544" s="1">
        <f>MP544+MR544+MT544+MV544+MX544+MZ544+NB544</f>
        <v/>
      </c>
      <c r="NU544" s="1">
        <f>MQ544+MS544+MU544+MW544+MY544+NA544+NC544</f>
        <v/>
      </c>
      <c r="NV544" s="1">
        <f>NT544+NU544</f>
        <v/>
      </c>
      <c r="NW544" s="33">
        <f>NT544/(NT544+NU544)</f>
        <v/>
      </c>
      <c r="NX544" s="3">
        <f>1/NW544</f>
        <v/>
      </c>
      <c r="NY544" s="1">
        <f>LH544</f>
        <v/>
      </c>
      <c r="NZ544" s="79">
        <f>(NW544*((NY544-1)*0.98))-((1-NW544)*1)</f>
        <v/>
      </c>
      <c r="OA544" s="34">
        <f>IF(LR544&lt;0.9,0,IF(AND(LR544&gt;1.1),0,1))</f>
        <v/>
      </c>
      <c r="OB544" s="34">
        <f>IF(LS544&lt;0.9,0,IF(AND(LS544&gt;1.1),0,1))</f>
        <v/>
      </c>
      <c r="OC544" s="32">
        <f>IF(NV544&gt;99,1,0)</f>
        <v/>
      </c>
      <c r="OD544" s="32">
        <f>IF(NZ544&gt;0.0799,1,0)</f>
        <v/>
      </c>
      <c r="OE544" s="32">
        <f>IF(NZ544&gt;OM544,1,0)</f>
        <v/>
      </c>
      <c r="OF544" s="32">
        <f>OC544+OD544+OE544+OA544+OB544</f>
        <v/>
      </c>
      <c r="OG544" s="1">
        <f>ND544+NF544+NH544+NJ544+NL544+NN544+NP544+NR544</f>
        <v/>
      </c>
      <c r="OH544" s="1">
        <f>NE544+NG544+NI544+NK544+NM544+NO544+NQ544+NS544</f>
        <v/>
      </c>
      <c r="OI544" s="1">
        <f>OG544+OH544</f>
        <v/>
      </c>
      <c r="OJ544" s="33">
        <f>OG544/(OG544+OH544)</f>
        <v/>
      </c>
      <c r="OK544" s="3">
        <f>1/OJ544</f>
        <v/>
      </c>
      <c r="OL544" s="1">
        <f>LI544</f>
        <v/>
      </c>
      <c r="OM544" s="79">
        <f>(OJ544*((OL544-1)*0.98))-((1-OJ544)*1)</f>
        <v/>
      </c>
      <c r="ON544" s="34">
        <f>IF(LR544&lt;0.9,0,IF(AND(LR544&gt;1.1),0,1))</f>
        <v/>
      </c>
      <c r="OO544" s="34">
        <f>IF(LS544&lt;0.9,0,IF(AND(LS544&gt;1.1),0,1))</f>
        <v/>
      </c>
      <c r="OP544" s="32">
        <f>IF(OI544&gt;99,1,0)</f>
        <v/>
      </c>
      <c r="OQ544" s="32">
        <f>IF(OM544&gt;0.0799,1,0)</f>
        <v/>
      </c>
      <c r="OR544" s="32">
        <f>IF(OM544&gt;OZ544,1,0)</f>
        <v/>
      </c>
      <c r="OS544" s="32">
        <f>OP544+OQ544+OR544+ON544+OO544</f>
        <v/>
      </c>
      <c r="OT544">
        <f>IF(OF544=5,"BackHome0-0",IF(AND(OS544=5),"BackAway0-0",""))</f>
        <v/>
      </c>
      <c r="OU544">
        <f>IF(OF544=5,KN544,IF(AND(OS544=5),KO544,""))</f>
        <v/>
      </c>
      <c r="OV544">
        <f>IF(OF544=5,"Match Odds",IF(AND(OS544=5),"Match Odds",""))</f>
        <v/>
      </c>
      <c r="OW544">
        <f>IF(OF544=5,KP544,IF(AND(OS544=5),KP544,""))</f>
        <v/>
      </c>
      <c r="OX544">
        <f>IF(OF544=5,"MATCH_ODDS",IF(AND(OS544=5),"MATCH_ODDS",""))</f>
        <v/>
      </c>
      <c r="OY544">
        <f>IF(OF544=5,"BACK",IF(AND(OS544=5),"BACK",""))</f>
        <v/>
      </c>
    </row>
    <row r="545" ht="16.5" customHeight="1" thickBot="1" thickTop="1">
      <c r="A545" s="2" t="n"/>
      <c r="KN545" s="1">
        <f>IF(INDEX(#REF!,MATCH('HT 0-0'!D545,#REF!,0))=INDEX(#REF!,MATCH('HT 0-0'!D545,#REF!,0)),INDEX(#REF!,MATCH('HT 0-0'!D545,#REF!,0)),"ERROR")</f>
        <v/>
      </c>
      <c r="KO545" s="1">
        <f>IF(INDEX(#REF!,MATCH('HT 0-0'!E545,#REF!,0))=INDEX(#REF!,MATCH('HT 0-0'!E545,#REF!,0)),INDEX(#REF!,MATCH('HT 0-0'!E545,#REF!,0)),"ERROR")</f>
        <v/>
      </c>
      <c r="KP545" s="1">
        <f>KN545&amp;" v "&amp;KO545</f>
        <v/>
      </c>
      <c r="KQ545">
        <f>B545&amp;"_"&amp;C545</f>
        <v/>
      </c>
      <c r="KR545" s="1">
        <f>IF((HW545/KK545)&lt;0.335,"G",IF((HW545/KK545)&gt;0.67,"R","A"))</f>
        <v/>
      </c>
      <c r="KS545" s="1">
        <f>IF((HX545/KK545)&lt;0.335,"G",IF((HX545/KK545)&gt;0.67,"R","A"))</f>
        <v/>
      </c>
      <c r="KT545" s="1">
        <f>IF((IH545/KK545)&lt;0.335,"G",IF((IH545/KK545)&gt;0.67,"R","A"))</f>
        <v/>
      </c>
      <c r="KU545" s="1">
        <f>IF((II545/KK545)&lt;0.335,"G",IF((II545/KK545)&gt;0.67,"R","A"))</f>
        <v/>
      </c>
      <c r="KV545" s="1">
        <f>IF((HZ545/KK545)&lt;0.335,"G",IF((HZ545/KK545)&gt;0.67,"R","A"))</f>
        <v/>
      </c>
      <c r="KW545" s="1">
        <f>IF((HY545/KK545)&lt;0.335,"G",IF((HY545/KK545)&gt;0.67,"R","A"))</f>
        <v/>
      </c>
      <c r="KX545" s="1">
        <f>IF((IK545/KK545)&lt;0.335,"G",IF((IK545/KK545)&gt;0.67,"R","A"))</f>
        <v/>
      </c>
      <c r="KY545" s="1">
        <f>IF((IJ545/KK545)&lt;0.335,"G",IF((IJ545/KK545)&gt;0.67,"R","A"))</f>
        <v/>
      </c>
      <c r="KZ545" s="1">
        <f>IF((HQ545/KK545)&lt;0.335,"G",IF((HQ545/KK545)&gt;0.67,"R","A"))</f>
        <v/>
      </c>
      <c r="LA545" s="1">
        <f>IF((IB545/KK545)&lt;0.335,"G",IF((IB545/KK545)&gt;0.67,"R","A"))</f>
        <v/>
      </c>
      <c r="LB545">
        <f>IF(LQ545="0-0",INDEX(Scrape!#REF!,MATCH('HT 0-0'!KP545,Scrape!$B:$B,0)),"")</f>
        <v/>
      </c>
      <c r="LC545">
        <f>IF(LQ545="0-0",INDEX(Scrape!$A:$A,MATCH('HT 0-0'!KP545,Scrape!$B:$B,0)),"")</f>
        <v/>
      </c>
      <c r="LD545">
        <f>IF(LQ545="0-0",INDEX(Scrape!$B:$B,MATCH('HT 0-0'!KP545,Scrape!$B:$B,0)),"")</f>
        <v/>
      </c>
      <c r="LE545">
        <f>IF(LQ545="0-0",INDEX(Scrape!$C:$C,MATCH('HT 0-0'!KP545,Scrape!$B:$B,0)),"")</f>
        <v/>
      </c>
      <c r="LF545">
        <f>IF(LQ545="0-0",INDEX(Scrape!$D:$D,MATCH('HT 0-0'!KP545,Scrape!$B:$B,0)),"")</f>
        <v/>
      </c>
      <c r="LG545">
        <f>IF(LQ545="0-0",INDEX(Scrape!$E:$E,MATCH('HT 0-0'!KP545,Scrape!$B:$B,0)),"")</f>
        <v/>
      </c>
      <c r="LH545">
        <f>IF(LQ545="0-0",INDEX(Scrape!$F:$F,MATCH('HT 0-0'!KP545,Scrape!$B:$B,0)),"")</f>
        <v/>
      </c>
      <c r="LI545">
        <f>IF(LQ545="0-0",INDEX(Scrape!$G:$G,MATCH('HT 0-0'!KP545,Scrape!$B:$B,0)),"")</f>
        <v/>
      </c>
      <c r="LJ545">
        <f>IF(LQ545="0-0",INDEX(Scrape!$H:$H,MATCH('HT 0-0'!KP545,Scrape!$B:$B,0)),"")</f>
        <v/>
      </c>
      <c r="LK545">
        <f>IF(LQ545="0-0",INDEX(Scrape!$I:$I,MATCH('HT 0-0'!KP545,Scrape!$B:$B,0)),"")</f>
        <v/>
      </c>
      <c r="LL545">
        <f>IF(LQ545="0-0",INDEX(Scrape!$J:$J,MATCH('HT 0-0'!KP545,Scrape!$B:$B,0)),"")</f>
        <v/>
      </c>
      <c r="LM545">
        <f>IF(LQ545="0-0",INDEX(Scrape!$K:$K,MATCH('HT 0-0'!KP545,Scrape!$B:$B,0)),"")</f>
        <v/>
      </c>
      <c r="LN545">
        <f>IF(LQ545="0-0",INDEX(Scrape!$L:$L,MATCH('HT 0-0'!KP545,Scrape!$B:$B,0)),"")</f>
        <v/>
      </c>
      <c r="LO545">
        <f>IF(LQ545="0-0",INDEX(Scrape!$M:$M,MATCH('HT 0-0'!KP545,Scrape!$B:$B,0)),"")</f>
        <v/>
      </c>
      <c r="LP545">
        <f>IF(LQ545="0-0",INDEX(Scrape!$N:$N,MATCH('HT 0-0'!KP545,Scrape!$B:$B,0)),"")</f>
        <v/>
      </c>
      <c r="LQ545">
        <f>INDEX(Scrape!$O:$O,MATCH('HT 0-0'!KP545,Scrape!$B:$B,0))</f>
        <v/>
      </c>
      <c r="LR545">
        <f>(1/LJ545)+(1/LI545)+(1/LH545)</f>
        <v/>
      </c>
      <c r="LS545">
        <f>(1/LG545)+(1/LF545)+(1/LE545)</f>
        <v/>
      </c>
      <c r="LT545" s="8">
        <f>IF(INDEX(#REF!,MATCH(KQ545,#REF!,0))=INDEX(#REF!,MATCH(KQ545,#REF!,0)),INDEX(#REF!,MATCH(KQ545,#REF!,0)),"ERROR")</f>
        <v/>
      </c>
      <c r="LU545" s="4">
        <f>IF(KR545="G",2,IF(KR545="R",0.5,IF(KR545="A",1)))</f>
        <v/>
      </c>
      <c r="LV545" s="4">
        <f>IF(KS545="G",0.5,IF(KS545="R",2,IF(KS545="A",1)))</f>
        <v/>
      </c>
      <c r="LW545" s="4">
        <f>IF(KT545="G",2,IF(KT545="R",0.5,IF(KT545="A",1)))</f>
        <v/>
      </c>
      <c r="LX545" s="4">
        <f>IF(KU545="G",0.5,IF(KU545="R",2,IF(KU545="A",1)))</f>
        <v/>
      </c>
      <c r="LY545" s="7">
        <f>(LK545*(LU545+LX545)+(LL545*(LU545+LX545)))</f>
        <v/>
      </c>
      <c r="LZ545" s="7">
        <f>(LN545*(LV545+LW545)+(LO545*(LV545+LW545)))</f>
        <v/>
      </c>
      <c r="MA545" s="11">
        <f>LY545-LZ545</f>
        <v/>
      </c>
      <c r="MB545" s="5">
        <f>MA545+2</f>
        <v/>
      </c>
      <c r="MC545" s="6">
        <f>MA545-2</f>
        <v/>
      </c>
      <c r="MD545" s="4">
        <f>LE545</f>
        <v/>
      </c>
      <c r="ME545" s="9">
        <f>IF(MD545=0,1000,MD545+0.75)</f>
        <v/>
      </c>
      <c r="MF545" s="10">
        <f>IF(MD545=0,0,MD545-0.75)</f>
        <v/>
      </c>
      <c r="MG545" s="4">
        <f>((LM545*(LU545+LX545))-((LP545*(LV545+LW545))))</f>
        <v/>
      </c>
      <c r="MH545" s="9">
        <f>MG545*1.2</f>
        <v/>
      </c>
      <c r="MI545" s="10">
        <f>MG545*0.8</f>
        <v/>
      </c>
      <c r="MJ545">
        <f>IFERROR(OT545,"")</f>
        <v/>
      </c>
      <c r="MK545">
        <f>IFERROR(OU545,"")</f>
        <v/>
      </c>
      <c r="ML545">
        <f>IFERROR(OV545,"")</f>
        <v/>
      </c>
      <c r="MM545">
        <f>IFERROR(OW545,"")</f>
        <v/>
      </c>
      <c r="MN545">
        <f>IFERROR(OX545,"")</f>
        <v/>
      </c>
      <c r="MO545">
        <f>IFERROR(OY545,"")</f>
        <v/>
      </c>
      <c r="MP545" s="1">
        <f>COUNTIFS(#REF!,LT545,#REF!,1,#REF!,"&gt;="&amp;MC545,#REF!,"&lt;="&amp;MB545,#REF!,"&lt;="&amp;ME545,#REF!,"&gt;="&amp;MF545,#REF!,"="&amp;KV545,#REF!,"="&amp;KX545)</f>
        <v/>
      </c>
      <c r="MQ545" s="1">
        <f>COUNTIFS(#REF!,LT545,#REF!,0,#REF!,"&gt;="&amp;MC545,#REF!,"&lt;="&amp;MB545,#REF!,"&lt;="&amp;ME545,#REF!,"&gt;="&amp;MF545,#REF!,"="&amp;KV545,#REF!,"="&amp;KX545)</f>
        <v/>
      </c>
      <c r="MR545" s="1">
        <f>COUNTIFS(#REF!,LT545,#REF!,1,#REF!,"&gt;="&amp;MC545,#REF!,"&lt;="&amp;MB545,#REF!,"&lt;="&amp;ME545,#REF!,"&gt;="&amp;MF545,#REF!,"="&amp;KW545,#REF!,"="&amp;KY545)</f>
        <v/>
      </c>
      <c r="MS545" s="1">
        <f>COUNTIFS(#REF!,LT545,#REF!,0,#REF!,"&gt;="&amp;MC545,#REF!,"&lt;="&amp;MB545,#REF!,"&lt;="&amp;ME545,#REF!,"&gt;="&amp;MF545,#REF!,"="&amp;KW545,#REF!,"="&amp;KY545)</f>
        <v/>
      </c>
      <c r="MT545" s="1">
        <f>COUNTIFS(#REF!,LT545,#REF!,1,#REF!,"&gt;="&amp;MI545,#REF!,"&lt;="&amp;MH545,#REF!,"&lt;="&amp;ME545,#REF!,"&gt;="&amp;MF545)</f>
        <v/>
      </c>
      <c r="MU545" s="1">
        <f>COUNTIFS(#REF!,LT545,#REF!,0,#REF!,"&gt;="&amp;MI545,#REF!,"&lt;="&amp;MH545,#REF!,"&lt;="&amp;ME545,#REF!,"&gt;="&amp;MF545)</f>
        <v/>
      </c>
      <c r="MV545" s="1">
        <f>COUNTIFS(#REF!,LT545,#REF!,1,#REF!,"&gt;="&amp;MI545,#REF!,"&lt;="&amp;MH545,#REF!,"="&amp;KZ545,#REF!,"="&amp;LA545,#REF!,"&lt;="&amp;ME545,#REF!,"&gt;="&amp;MF545)</f>
        <v/>
      </c>
      <c r="MW545" s="1">
        <f>COUNTIFS(#REF!,LT545,#REF!,0,#REF!,"&gt;="&amp;MI545,#REF!,"&lt;="&amp;MH545,#REF!,"="&amp;KZ545,#REF!,"="&amp;LA545,#REF!,"&lt;="&amp;ME545,#REF!,"&gt;="&amp;MF545)</f>
        <v/>
      </c>
      <c r="MX545" s="1">
        <f>COUNTIFS(#REF!,LT545,#REF!,1,#REF!,"&gt;="&amp;MC545,#REF!,"&lt;="&amp;MB545,#REF!,"&lt;="&amp;ME545,#REF!,"&gt;="&amp;MF545)</f>
        <v/>
      </c>
      <c r="MY545" s="1">
        <f>COUNTIFS(#REF!,LT545,#REF!,0,#REF!,"&gt;="&amp;MC545,#REF!,"&lt;="&amp;MB545,#REF!,"&lt;="&amp;ME545,#REF!,"&gt;="&amp;MF545)</f>
        <v/>
      </c>
      <c r="MZ545" s="1">
        <f>COUNTIFS(#REF!,LT545,#REF!,1,#REF!,"&lt;="&amp;ME545,#REF!,"&gt;="&amp;MF545,#REF!,"="&amp;KV545,#REF!,"="&amp;KX545)</f>
        <v/>
      </c>
      <c r="NA545" s="1">
        <f>COUNTIFS(#REF!,LT545,#REF!,0,#REF!,"&lt;="&amp;ME545,#REF!,"&gt;="&amp;MF545,#REF!,"="&amp;KV545,#REF!,"="&amp;KX545)</f>
        <v/>
      </c>
      <c r="NB545" s="1">
        <f>COUNTIFS(#REF!,LT545,#REF!,1,#REF!,"&lt;="&amp;ME545,#REF!,"&gt;="&amp;MF545,#REF!,"="&amp;KW545,#REF!,"="&amp;KY545)</f>
        <v/>
      </c>
      <c r="NC545" s="1">
        <f>COUNTIFS(#REF!,LT545,#REF!,0,#REF!,"&lt;="&amp;ME545,#REF!,"&gt;="&amp;MF545,#REF!,"="&amp;KW545,#REF!,"="&amp;KY545)</f>
        <v/>
      </c>
      <c r="ND545" s="1">
        <f>COUNTIFS(#REF!,LT545,#REF!,1,#REF!,"&gt;="&amp;MC545,#REF!,"&lt;="&amp;MB545,#REF!,"&lt;="&amp;ME545,#REF!,"&gt;="&amp;MF545,#REF!,"="&amp;KV545,#REF!,"="&amp;KX545)</f>
        <v/>
      </c>
      <c r="NE545" s="1">
        <f>COUNTIFS(#REF!,LT545,#REF!,0,#REF!,"&gt;="&amp;MC545,#REF!,"&lt;="&amp;MB545,#REF!,"&lt;="&amp;ME545,#REF!,"&gt;="&amp;MF545,#REF!,"="&amp;KV545,#REF!,"="&amp;KX545)</f>
        <v/>
      </c>
      <c r="NF545" s="1">
        <f>COUNTIFS(#REF!,LT545,#REF!,1,#REF!,"&gt;="&amp;MC545,#REF!,"&lt;="&amp;MB545,#REF!,"&lt;="&amp;ME545,#REF!,"&gt;="&amp;MF545,#REF!,"="&amp;KW545,#REF!,"="&amp;KY545)</f>
        <v/>
      </c>
      <c r="NG545" s="1">
        <f>COUNTIFS(#REF!,LT545,#REF!,0,#REF!,"&gt;="&amp;MC545,#REF!,"&lt;="&amp;MB545,#REF!,"&lt;="&amp;ME545,#REF!,"&gt;="&amp;MF545,#REF!,"="&amp;KW545,#REF!,"="&amp;KY545)</f>
        <v/>
      </c>
      <c r="NH545" s="1">
        <f>COUNTIFS(#REF!,LT545,#REF!,1,#REF!,"&gt;="&amp;MC545,#REF!,"&lt;="&amp;MB545,#REF!,"&lt;="&amp;ME545,#REF!,"&gt;="&amp;MF545,#REF!,"="&amp;KZ545,#REF!,"="&amp;LA545)</f>
        <v/>
      </c>
      <c r="NI545" s="1">
        <f>COUNTIFS(#REF!,LT545,#REF!,0,#REF!,"&gt;="&amp;MC545,#REF!,"&lt;="&amp;MB545,#REF!,"&lt;="&amp;ME545,#REF!,"&gt;="&amp;MF545,#REF!,"="&amp;KZ545,#REF!,"="&amp;LA545)</f>
        <v/>
      </c>
      <c r="NJ545" s="1">
        <f>COUNTIFS(#REF!,LT545,#REF!,1,#REF!,"&gt;="&amp;MI545,#REF!,"&lt;="&amp;MH545,#REF!,"&lt;="&amp;ME545,#REF!,"&gt;="&amp;MF545)</f>
        <v/>
      </c>
      <c r="NK545" s="1">
        <f>COUNTIFS(#REF!,LT545,#REF!,0,#REF!,"&gt;="&amp;MI545,#REF!,"&lt;="&amp;MH545,#REF!,"&lt;="&amp;ME545,#REF!,"&gt;="&amp;MF545)</f>
        <v/>
      </c>
      <c r="NL545" s="1">
        <f>COUNTIFS(#REF!,LT545,#REF!,1,#REF!,"&gt;="&amp;MI545,#REF!,"&lt;="&amp;MH545,#REF!,"="&amp;KZ545,#REF!,"="&amp;LA545,#REF!,"&lt;="&amp;ME545,#REF!,"&gt;="&amp;MF545)</f>
        <v/>
      </c>
      <c r="NM545" s="1">
        <f>COUNTIFS(#REF!,LT545,#REF!,0,#REF!,"&gt;="&amp;MI545,#REF!,"&lt;="&amp;MH545,#REF!,"="&amp;KZ545,#REF!,"="&amp;LA545,#REF!,"&lt;="&amp;ME545,#REF!,"&gt;="&amp;MF545)</f>
        <v/>
      </c>
      <c r="NN545" s="1">
        <f>COUNTIFS(#REF!,LT545,#REF!,1,#REF!,"&gt;="&amp;MC545,#REF!,"&lt;="&amp;MB545,#REF!,"&lt;="&amp;ME545,#REF!,"&gt;="&amp;MF545)</f>
        <v/>
      </c>
      <c r="NO545" s="1">
        <f>COUNTIFS(#REF!,LT545,#REF!,0,#REF!,"&gt;="&amp;MC545,#REF!,"&lt;="&amp;MB545,#REF!,"&lt;="&amp;ME545,#REF!,"&gt;="&amp;MF545)</f>
        <v/>
      </c>
      <c r="NP545" s="1">
        <f>COUNTIFS(#REF!,LT545,#REF!,1,#REF!,"&lt;="&amp;ME545,#REF!,"&gt;="&amp;MF545,#REF!,"="&amp;KV545,#REF!,"="&amp;KX545)</f>
        <v/>
      </c>
      <c r="NQ545" s="1">
        <f>COUNTIFS(#REF!,LT545,#REF!,0,#REF!,"&lt;="&amp;ME545,#REF!,"&gt;="&amp;MF545,#REF!,"="&amp;KV545,#REF!,"="&amp;KX545)</f>
        <v/>
      </c>
      <c r="NR545" s="1">
        <f>COUNTIFS(#REF!,LT545,#REF!,1,#REF!,"&lt;="&amp;ME545,#REF!,"&gt;="&amp;MF545,#REF!,"="&amp;KW545,#REF!,"="&amp;KY545)</f>
        <v/>
      </c>
      <c r="NS545" s="1">
        <f>COUNTIFS(#REF!,LT545,#REF!,0,#REF!,"&lt;="&amp;ME545,#REF!,"&gt;="&amp;MF545,#REF!,"="&amp;KW545,#REF!,"="&amp;KY545)</f>
        <v/>
      </c>
      <c r="NT545" s="1">
        <f>MP545+MR545+MT545+MV545+MX545+MZ545+NB545</f>
        <v/>
      </c>
      <c r="NU545" s="1">
        <f>MQ545+MS545+MU545+MW545+MY545+NA545+NC545</f>
        <v/>
      </c>
      <c r="NV545" s="1">
        <f>NT545+NU545</f>
        <v/>
      </c>
      <c r="NW545" s="33">
        <f>NT545/(NT545+NU545)</f>
        <v/>
      </c>
      <c r="NX545" s="3">
        <f>1/NW545</f>
        <v/>
      </c>
      <c r="NY545" s="1">
        <f>LH545</f>
        <v/>
      </c>
      <c r="NZ545" s="79">
        <f>(NW545*((NY545-1)*0.98))-((1-NW545)*1)</f>
        <v/>
      </c>
      <c r="OA545" s="34">
        <f>IF(LR545&lt;0.9,0,IF(AND(LR545&gt;1.1),0,1))</f>
        <v/>
      </c>
      <c r="OB545" s="34">
        <f>IF(LS545&lt;0.9,0,IF(AND(LS545&gt;1.1),0,1))</f>
        <v/>
      </c>
      <c r="OC545" s="32">
        <f>IF(NV545&gt;99,1,0)</f>
        <v/>
      </c>
      <c r="OD545" s="32">
        <f>IF(NZ545&gt;0.0799,1,0)</f>
        <v/>
      </c>
      <c r="OE545" s="32">
        <f>IF(NZ545&gt;OM545,1,0)</f>
        <v/>
      </c>
      <c r="OF545" s="32">
        <f>OC545+OD545+OE545+OA545+OB545</f>
        <v/>
      </c>
      <c r="OG545" s="1">
        <f>ND545+NF545+NH545+NJ545+NL545+NN545+NP545+NR545</f>
        <v/>
      </c>
      <c r="OH545" s="1">
        <f>NE545+NG545+NI545+NK545+NM545+NO545+NQ545+NS545</f>
        <v/>
      </c>
      <c r="OI545" s="1">
        <f>OG545+OH545</f>
        <v/>
      </c>
      <c r="OJ545" s="33">
        <f>OG545/(OG545+OH545)</f>
        <v/>
      </c>
      <c r="OK545" s="3">
        <f>1/OJ545</f>
        <v/>
      </c>
      <c r="OL545" s="1">
        <f>LI545</f>
        <v/>
      </c>
      <c r="OM545" s="79">
        <f>(OJ545*((OL545-1)*0.98))-((1-OJ545)*1)</f>
        <v/>
      </c>
      <c r="ON545" s="34">
        <f>IF(LR545&lt;0.9,0,IF(AND(LR545&gt;1.1),0,1))</f>
        <v/>
      </c>
      <c r="OO545" s="34">
        <f>IF(LS545&lt;0.9,0,IF(AND(LS545&gt;1.1),0,1))</f>
        <v/>
      </c>
      <c r="OP545" s="32">
        <f>IF(OI545&gt;99,1,0)</f>
        <v/>
      </c>
      <c r="OQ545" s="32">
        <f>IF(OM545&gt;0.0799,1,0)</f>
        <v/>
      </c>
      <c r="OR545" s="32">
        <f>IF(OM545&gt;OZ545,1,0)</f>
        <v/>
      </c>
      <c r="OS545" s="32">
        <f>OP545+OQ545+OR545+ON545+OO545</f>
        <v/>
      </c>
      <c r="OT545">
        <f>IF(OF545=5,"BackHome0-0",IF(AND(OS545=5),"BackAway0-0",""))</f>
        <v/>
      </c>
      <c r="OU545">
        <f>IF(OF545=5,KN545,IF(AND(OS545=5),KO545,""))</f>
        <v/>
      </c>
      <c r="OV545">
        <f>IF(OF545=5,"Match Odds",IF(AND(OS545=5),"Match Odds",""))</f>
        <v/>
      </c>
      <c r="OW545">
        <f>IF(OF545=5,KP545,IF(AND(OS545=5),KP545,""))</f>
        <v/>
      </c>
      <c r="OX545">
        <f>IF(OF545=5,"MATCH_ODDS",IF(AND(OS545=5),"MATCH_ODDS",""))</f>
        <v/>
      </c>
      <c r="OY545">
        <f>IF(OF545=5,"BACK",IF(AND(OS545=5),"BACK",""))</f>
        <v/>
      </c>
    </row>
    <row r="546" ht="16.5" customHeight="1" thickBot="1" thickTop="1">
      <c r="A546" s="2" t="n"/>
      <c r="KN546" s="1">
        <f>IF(INDEX(#REF!,MATCH('HT 0-0'!D546,#REF!,0))=INDEX(#REF!,MATCH('HT 0-0'!D546,#REF!,0)),INDEX(#REF!,MATCH('HT 0-0'!D546,#REF!,0)),"ERROR")</f>
        <v/>
      </c>
      <c r="KO546" s="1">
        <f>IF(INDEX(#REF!,MATCH('HT 0-0'!E546,#REF!,0))=INDEX(#REF!,MATCH('HT 0-0'!E546,#REF!,0)),INDEX(#REF!,MATCH('HT 0-0'!E546,#REF!,0)),"ERROR")</f>
        <v/>
      </c>
      <c r="KP546" s="1">
        <f>KN546&amp;" v "&amp;KO546</f>
        <v/>
      </c>
      <c r="KQ546">
        <f>B546&amp;"_"&amp;C546</f>
        <v/>
      </c>
      <c r="KR546" s="1">
        <f>IF((HW546/KK546)&lt;0.335,"G",IF((HW546/KK546)&gt;0.67,"R","A"))</f>
        <v/>
      </c>
      <c r="KS546" s="1">
        <f>IF((HX546/KK546)&lt;0.335,"G",IF((HX546/KK546)&gt;0.67,"R","A"))</f>
        <v/>
      </c>
      <c r="KT546" s="1">
        <f>IF((IH546/KK546)&lt;0.335,"G",IF((IH546/KK546)&gt;0.67,"R","A"))</f>
        <v/>
      </c>
      <c r="KU546" s="1">
        <f>IF((II546/KK546)&lt;0.335,"G",IF((II546/KK546)&gt;0.67,"R","A"))</f>
        <v/>
      </c>
      <c r="KV546" s="1">
        <f>IF((HZ546/KK546)&lt;0.335,"G",IF((HZ546/KK546)&gt;0.67,"R","A"))</f>
        <v/>
      </c>
      <c r="KW546" s="1">
        <f>IF((HY546/KK546)&lt;0.335,"G",IF((HY546/KK546)&gt;0.67,"R","A"))</f>
        <v/>
      </c>
      <c r="KX546" s="1">
        <f>IF((IK546/KK546)&lt;0.335,"G",IF((IK546/KK546)&gt;0.67,"R","A"))</f>
        <v/>
      </c>
      <c r="KY546" s="1">
        <f>IF((IJ546/KK546)&lt;0.335,"G",IF((IJ546/KK546)&gt;0.67,"R","A"))</f>
        <v/>
      </c>
      <c r="KZ546" s="1">
        <f>IF((HQ546/KK546)&lt;0.335,"G",IF((HQ546/KK546)&gt;0.67,"R","A"))</f>
        <v/>
      </c>
      <c r="LA546" s="1">
        <f>IF((IB546/KK546)&lt;0.335,"G",IF((IB546/KK546)&gt;0.67,"R","A"))</f>
        <v/>
      </c>
      <c r="LB546">
        <f>IF(LQ546="0-0",INDEX(Scrape!#REF!,MATCH('HT 0-0'!KP546,Scrape!$B:$B,0)),"")</f>
        <v/>
      </c>
      <c r="LC546">
        <f>IF(LQ546="0-0",INDEX(Scrape!$A:$A,MATCH('HT 0-0'!KP546,Scrape!$B:$B,0)),"")</f>
        <v/>
      </c>
      <c r="LD546">
        <f>IF(LQ546="0-0",INDEX(Scrape!$B:$B,MATCH('HT 0-0'!KP546,Scrape!$B:$B,0)),"")</f>
        <v/>
      </c>
      <c r="LE546">
        <f>IF(LQ546="0-0",INDEX(Scrape!$C:$C,MATCH('HT 0-0'!KP546,Scrape!$B:$B,0)),"")</f>
        <v/>
      </c>
      <c r="LF546">
        <f>IF(LQ546="0-0",INDEX(Scrape!$D:$D,MATCH('HT 0-0'!KP546,Scrape!$B:$B,0)),"")</f>
        <v/>
      </c>
      <c r="LG546">
        <f>IF(LQ546="0-0",INDEX(Scrape!$E:$E,MATCH('HT 0-0'!KP546,Scrape!$B:$B,0)),"")</f>
        <v/>
      </c>
      <c r="LH546">
        <f>IF(LQ546="0-0",INDEX(Scrape!$F:$F,MATCH('HT 0-0'!KP546,Scrape!$B:$B,0)),"")</f>
        <v/>
      </c>
      <c r="LI546">
        <f>IF(LQ546="0-0",INDEX(Scrape!$G:$G,MATCH('HT 0-0'!KP546,Scrape!$B:$B,0)),"")</f>
        <v/>
      </c>
      <c r="LJ546">
        <f>IF(LQ546="0-0",INDEX(Scrape!$H:$H,MATCH('HT 0-0'!KP546,Scrape!$B:$B,0)),"")</f>
        <v/>
      </c>
      <c r="LK546">
        <f>IF(LQ546="0-0",INDEX(Scrape!$I:$I,MATCH('HT 0-0'!KP546,Scrape!$B:$B,0)),"")</f>
        <v/>
      </c>
      <c r="LL546">
        <f>IF(LQ546="0-0",INDEX(Scrape!$J:$J,MATCH('HT 0-0'!KP546,Scrape!$B:$B,0)),"")</f>
        <v/>
      </c>
      <c r="LM546">
        <f>IF(LQ546="0-0",INDEX(Scrape!$K:$K,MATCH('HT 0-0'!KP546,Scrape!$B:$B,0)),"")</f>
        <v/>
      </c>
      <c r="LN546">
        <f>IF(LQ546="0-0",INDEX(Scrape!$L:$L,MATCH('HT 0-0'!KP546,Scrape!$B:$B,0)),"")</f>
        <v/>
      </c>
      <c r="LO546">
        <f>IF(LQ546="0-0",INDEX(Scrape!$M:$M,MATCH('HT 0-0'!KP546,Scrape!$B:$B,0)),"")</f>
        <v/>
      </c>
      <c r="LP546">
        <f>IF(LQ546="0-0",INDEX(Scrape!$N:$N,MATCH('HT 0-0'!KP546,Scrape!$B:$B,0)),"")</f>
        <v/>
      </c>
      <c r="LQ546">
        <f>INDEX(Scrape!$O:$O,MATCH('HT 0-0'!KP546,Scrape!$B:$B,0))</f>
        <v/>
      </c>
      <c r="LR546">
        <f>(1/LJ546)+(1/LI546)+(1/LH546)</f>
        <v/>
      </c>
      <c r="LS546">
        <f>(1/LG546)+(1/LF546)+(1/LE546)</f>
        <v/>
      </c>
      <c r="LT546" s="8">
        <f>IF(INDEX(#REF!,MATCH(KQ546,#REF!,0))=INDEX(#REF!,MATCH(KQ546,#REF!,0)),INDEX(#REF!,MATCH(KQ546,#REF!,0)),"ERROR")</f>
        <v/>
      </c>
      <c r="LU546" s="4">
        <f>IF(KR546="G",2,IF(KR546="R",0.5,IF(KR546="A",1)))</f>
        <v/>
      </c>
      <c r="LV546" s="4">
        <f>IF(KS546="G",0.5,IF(KS546="R",2,IF(KS546="A",1)))</f>
        <v/>
      </c>
      <c r="LW546" s="4">
        <f>IF(KT546="G",2,IF(KT546="R",0.5,IF(KT546="A",1)))</f>
        <v/>
      </c>
      <c r="LX546" s="4">
        <f>IF(KU546="G",0.5,IF(KU546="R",2,IF(KU546="A",1)))</f>
        <v/>
      </c>
      <c r="LY546" s="7">
        <f>(LK546*(LU546+LX546)+(LL546*(LU546+LX546)))</f>
        <v/>
      </c>
      <c r="LZ546" s="7">
        <f>(LN546*(LV546+LW546)+(LO546*(LV546+LW546)))</f>
        <v/>
      </c>
      <c r="MA546" s="11">
        <f>LY546-LZ546</f>
        <v/>
      </c>
      <c r="MB546" s="5">
        <f>MA546+2</f>
        <v/>
      </c>
      <c r="MC546" s="6">
        <f>MA546-2</f>
        <v/>
      </c>
      <c r="MD546" s="4">
        <f>LE546</f>
        <v/>
      </c>
      <c r="ME546" s="9">
        <f>IF(MD546=0,1000,MD546+0.75)</f>
        <v/>
      </c>
      <c r="MF546" s="10">
        <f>IF(MD546=0,0,MD546-0.75)</f>
        <v/>
      </c>
      <c r="MG546" s="4">
        <f>((LM546*(LU546+LX546))-((LP546*(LV546+LW546))))</f>
        <v/>
      </c>
      <c r="MH546" s="9">
        <f>MG546*1.2</f>
        <v/>
      </c>
      <c r="MI546" s="10">
        <f>MG546*0.8</f>
        <v/>
      </c>
      <c r="MJ546">
        <f>IFERROR(OT546,"")</f>
        <v/>
      </c>
      <c r="MK546">
        <f>IFERROR(OU546,"")</f>
        <v/>
      </c>
      <c r="ML546">
        <f>IFERROR(OV546,"")</f>
        <v/>
      </c>
      <c r="MM546">
        <f>IFERROR(OW546,"")</f>
        <v/>
      </c>
      <c r="MN546">
        <f>IFERROR(OX546,"")</f>
        <v/>
      </c>
      <c r="MO546">
        <f>IFERROR(OY546,"")</f>
        <v/>
      </c>
      <c r="MP546" s="1">
        <f>COUNTIFS(#REF!,LT546,#REF!,1,#REF!,"&gt;="&amp;MC546,#REF!,"&lt;="&amp;MB546,#REF!,"&lt;="&amp;ME546,#REF!,"&gt;="&amp;MF546,#REF!,"="&amp;KV546,#REF!,"="&amp;KX546)</f>
        <v/>
      </c>
      <c r="MQ546" s="1">
        <f>COUNTIFS(#REF!,LT546,#REF!,0,#REF!,"&gt;="&amp;MC546,#REF!,"&lt;="&amp;MB546,#REF!,"&lt;="&amp;ME546,#REF!,"&gt;="&amp;MF546,#REF!,"="&amp;KV546,#REF!,"="&amp;KX546)</f>
        <v/>
      </c>
      <c r="MR546" s="1">
        <f>COUNTIFS(#REF!,LT546,#REF!,1,#REF!,"&gt;="&amp;MC546,#REF!,"&lt;="&amp;MB546,#REF!,"&lt;="&amp;ME546,#REF!,"&gt;="&amp;MF546,#REF!,"="&amp;KW546,#REF!,"="&amp;KY546)</f>
        <v/>
      </c>
      <c r="MS546" s="1">
        <f>COUNTIFS(#REF!,LT546,#REF!,0,#REF!,"&gt;="&amp;MC546,#REF!,"&lt;="&amp;MB546,#REF!,"&lt;="&amp;ME546,#REF!,"&gt;="&amp;MF546,#REF!,"="&amp;KW546,#REF!,"="&amp;KY546)</f>
        <v/>
      </c>
      <c r="MT546" s="1">
        <f>COUNTIFS(#REF!,LT546,#REF!,1,#REF!,"&gt;="&amp;MI546,#REF!,"&lt;="&amp;MH546,#REF!,"&lt;="&amp;ME546,#REF!,"&gt;="&amp;MF546)</f>
        <v/>
      </c>
      <c r="MU546" s="1">
        <f>COUNTIFS(#REF!,LT546,#REF!,0,#REF!,"&gt;="&amp;MI546,#REF!,"&lt;="&amp;MH546,#REF!,"&lt;="&amp;ME546,#REF!,"&gt;="&amp;MF546)</f>
        <v/>
      </c>
      <c r="MV546" s="1">
        <f>COUNTIFS(#REF!,LT546,#REF!,1,#REF!,"&gt;="&amp;MI546,#REF!,"&lt;="&amp;MH546,#REF!,"="&amp;KZ546,#REF!,"="&amp;LA546,#REF!,"&lt;="&amp;ME546,#REF!,"&gt;="&amp;MF546)</f>
        <v/>
      </c>
      <c r="MW546" s="1">
        <f>COUNTIFS(#REF!,LT546,#REF!,0,#REF!,"&gt;="&amp;MI546,#REF!,"&lt;="&amp;MH546,#REF!,"="&amp;KZ546,#REF!,"="&amp;LA546,#REF!,"&lt;="&amp;ME546,#REF!,"&gt;="&amp;MF546)</f>
        <v/>
      </c>
      <c r="MX546" s="1">
        <f>COUNTIFS(#REF!,LT546,#REF!,1,#REF!,"&gt;="&amp;MC546,#REF!,"&lt;="&amp;MB546,#REF!,"&lt;="&amp;ME546,#REF!,"&gt;="&amp;MF546)</f>
        <v/>
      </c>
      <c r="MY546" s="1">
        <f>COUNTIFS(#REF!,LT546,#REF!,0,#REF!,"&gt;="&amp;MC546,#REF!,"&lt;="&amp;MB546,#REF!,"&lt;="&amp;ME546,#REF!,"&gt;="&amp;MF546)</f>
        <v/>
      </c>
      <c r="MZ546" s="1">
        <f>COUNTIFS(#REF!,LT546,#REF!,1,#REF!,"&lt;="&amp;ME546,#REF!,"&gt;="&amp;MF546,#REF!,"="&amp;KV546,#REF!,"="&amp;KX546)</f>
        <v/>
      </c>
      <c r="NA546" s="1">
        <f>COUNTIFS(#REF!,LT546,#REF!,0,#REF!,"&lt;="&amp;ME546,#REF!,"&gt;="&amp;MF546,#REF!,"="&amp;KV546,#REF!,"="&amp;KX546)</f>
        <v/>
      </c>
      <c r="NB546" s="1">
        <f>COUNTIFS(#REF!,LT546,#REF!,1,#REF!,"&lt;="&amp;ME546,#REF!,"&gt;="&amp;MF546,#REF!,"="&amp;KW546,#REF!,"="&amp;KY546)</f>
        <v/>
      </c>
      <c r="NC546" s="1">
        <f>COUNTIFS(#REF!,LT546,#REF!,0,#REF!,"&lt;="&amp;ME546,#REF!,"&gt;="&amp;MF546,#REF!,"="&amp;KW546,#REF!,"="&amp;KY546)</f>
        <v/>
      </c>
      <c r="ND546" s="1">
        <f>COUNTIFS(#REF!,LT546,#REF!,1,#REF!,"&gt;="&amp;MC546,#REF!,"&lt;="&amp;MB546,#REF!,"&lt;="&amp;ME546,#REF!,"&gt;="&amp;MF546,#REF!,"="&amp;KV546,#REF!,"="&amp;KX546)</f>
        <v/>
      </c>
      <c r="NE546" s="1">
        <f>COUNTIFS(#REF!,LT546,#REF!,0,#REF!,"&gt;="&amp;MC546,#REF!,"&lt;="&amp;MB546,#REF!,"&lt;="&amp;ME546,#REF!,"&gt;="&amp;MF546,#REF!,"="&amp;KV546,#REF!,"="&amp;KX546)</f>
        <v/>
      </c>
      <c r="NF546" s="1">
        <f>COUNTIFS(#REF!,LT546,#REF!,1,#REF!,"&gt;="&amp;MC546,#REF!,"&lt;="&amp;MB546,#REF!,"&lt;="&amp;ME546,#REF!,"&gt;="&amp;MF546,#REF!,"="&amp;KW546,#REF!,"="&amp;KY546)</f>
        <v/>
      </c>
      <c r="NG546" s="1">
        <f>COUNTIFS(#REF!,LT546,#REF!,0,#REF!,"&gt;="&amp;MC546,#REF!,"&lt;="&amp;MB546,#REF!,"&lt;="&amp;ME546,#REF!,"&gt;="&amp;MF546,#REF!,"="&amp;KW546,#REF!,"="&amp;KY546)</f>
        <v/>
      </c>
      <c r="NH546" s="1">
        <f>COUNTIFS(#REF!,LT546,#REF!,1,#REF!,"&gt;="&amp;MC546,#REF!,"&lt;="&amp;MB546,#REF!,"&lt;="&amp;ME546,#REF!,"&gt;="&amp;MF546,#REF!,"="&amp;KZ546,#REF!,"="&amp;LA546)</f>
        <v/>
      </c>
      <c r="NI546" s="1">
        <f>COUNTIFS(#REF!,LT546,#REF!,0,#REF!,"&gt;="&amp;MC546,#REF!,"&lt;="&amp;MB546,#REF!,"&lt;="&amp;ME546,#REF!,"&gt;="&amp;MF546,#REF!,"="&amp;KZ546,#REF!,"="&amp;LA546)</f>
        <v/>
      </c>
      <c r="NJ546" s="1">
        <f>COUNTIFS(#REF!,LT546,#REF!,1,#REF!,"&gt;="&amp;MI546,#REF!,"&lt;="&amp;MH546,#REF!,"&lt;="&amp;ME546,#REF!,"&gt;="&amp;MF546)</f>
        <v/>
      </c>
      <c r="NK546" s="1">
        <f>COUNTIFS(#REF!,LT546,#REF!,0,#REF!,"&gt;="&amp;MI546,#REF!,"&lt;="&amp;MH546,#REF!,"&lt;="&amp;ME546,#REF!,"&gt;="&amp;MF546)</f>
        <v/>
      </c>
      <c r="NL546" s="1">
        <f>COUNTIFS(#REF!,LT546,#REF!,1,#REF!,"&gt;="&amp;MI546,#REF!,"&lt;="&amp;MH546,#REF!,"="&amp;KZ546,#REF!,"="&amp;LA546,#REF!,"&lt;="&amp;ME546,#REF!,"&gt;="&amp;MF546)</f>
        <v/>
      </c>
      <c r="NM546" s="1">
        <f>COUNTIFS(#REF!,LT546,#REF!,0,#REF!,"&gt;="&amp;MI546,#REF!,"&lt;="&amp;MH546,#REF!,"="&amp;KZ546,#REF!,"="&amp;LA546,#REF!,"&lt;="&amp;ME546,#REF!,"&gt;="&amp;MF546)</f>
        <v/>
      </c>
      <c r="NN546" s="1">
        <f>COUNTIFS(#REF!,LT546,#REF!,1,#REF!,"&gt;="&amp;MC546,#REF!,"&lt;="&amp;MB546,#REF!,"&lt;="&amp;ME546,#REF!,"&gt;="&amp;MF546)</f>
        <v/>
      </c>
      <c r="NO546" s="1">
        <f>COUNTIFS(#REF!,LT546,#REF!,0,#REF!,"&gt;="&amp;MC546,#REF!,"&lt;="&amp;MB546,#REF!,"&lt;="&amp;ME546,#REF!,"&gt;="&amp;MF546)</f>
        <v/>
      </c>
      <c r="NP546" s="1">
        <f>COUNTIFS(#REF!,LT546,#REF!,1,#REF!,"&lt;="&amp;ME546,#REF!,"&gt;="&amp;MF546,#REF!,"="&amp;KV546,#REF!,"="&amp;KX546)</f>
        <v/>
      </c>
      <c r="NQ546" s="1">
        <f>COUNTIFS(#REF!,LT546,#REF!,0,#REF!,"&lt;="&amp;ME546,#REF!,"&gt;="&amp;MF546,#REF!,"="&amp;KV546,#REF!,"="&amp;KX546)</f>
        <v/>
      </c>
      <c r="NR546" s="1">
        <f>COUNTIFS(#REF!,LT546,#REF!,1,#REF!,"&lt;="&amp;ME546,#REF!,"&gt;="&amp;MF546,#REF!,"="&amp;KW546,#REF!,"="&amp;KY546)</f>
        <v/>
      </c>
      <c r="NS546" s="1">
        <f>COUNTIFS(#REF!,LT546,#REF!,0,#REF!,"&lt;="&amp;ME546,#REF!,"&gt;="&amp;MF546,#REF!,"="&amp;KW546,#REF!,"="&amp;KY546)</f>
        <v/>
      </c>
      <c r="NT546" s="1">
        <f>MP546+MR546+MT546+MV546+MX546+MZ546+NB546</f>
        <v/>
      </c>
      <c r="NU546" s="1">
        <f>MQ546+MS546+MU546+MW546+MY546+NA546+NC546</f>
        <v/>
      </c>
      <c r="NV546" s="1">
        <f>NT546+NU546</f>
        <v/>
      </c>
      <c r="NW546" s="33">
        <f>NT546/(NT546+NU546)</f>
        <v/>
      </c>
      <c r="NX546" s="3">
        <f>1/NW546</f>
        <v/>
      </c>
      <c r="NY546" s="1">
        <f>LH546</f>
        <v/>
      </c>
      <c r="NZ546" s="79">
        <f>(NW546*((NY546-1)*0.98))-((1-NW546)*1)</f>
        <v/>
      </c>
      <c r="OA546" s="34">
        <f>IF(LR546&lt;0.9,0,IF(AND(LR546&gt;1.1),0,1))</f>
        <v/>
      </c>
      <c r="OB546" s="34">
        <f>IF(LS546&lt;0.9,0,IF(AND(LS546&gt;1.1),0,1))</f>
        <v/>
      </c>
      <c r="OC546" s="32">
        <f>IF(NV546&gt;99,1,0)</f>
        <v/>
      </c>
      <c r="OD546" s="32">
        <f>IF(NZ546&gt;0.0799,1,0)</f>
        <v/>
      </c>
      <c r="OE546" s="32">
        <f>IF(NZ546&gt;OM546,1,0)</f>
        <v/>
      </c>
      <c r="OF546" s="32">
        <f>OC546+OD546+OE546+OA546+OB546</f>
        <v/>
      </c>
      <c r="OG546" s="1">
        <f>ND546+NF546+NH546+NJ546+NL546+NN546+NP546+NR546</f>
        <v/>
      </c>
      <c r="OH546" s="1">
        <f>NE546+NG546+NI546+NK546+NM546+NO546+NQ546+NS546</f>
        <v/>
      </c>
      <c r="OI546" s="1">
        <f>OG546+OH546</f>
        <v/>
      </c>
      <c r="OJ546" s="33">
        <f>OG546/(OG546+OH546)</f>
        <v/>
      </c>
      <c r="OK546" s="3">
        <f>1/OJ546</f>
        <v/>
      </c>
      <c r="OL546" s="1">
        <f>LI546</f>
        <v/>
      </c>
      <c r="OM546" s="79">
        <f>(OJ546*((OL546-1)*0.98))-((1-OJ546)*1)</f>
        <v/>
      </c>
      <c r="ON546" s="34">
        <f>IF(LR546&lt;0.9,0,IF(AND(LR546&gt;1.1),0,1))</f>
        <v/>
      </c>
      <c r="OO546" s="34">
        <f>IF(LS546&lt;0.9,0,IF(AND(LS546&gt;1.1),0,1))</f>
        <v/>
      </c>
      <c r="OP546" s="32">
        <f>IF(OI546&gt;99,1,0)</f>
        <v/>
      </c>
      <c r="OQ546" s="32">
        <f>IF(OM546&gt;0.0799,1,0)</f>
        <v/>
      </c>
      <c r="OR546" s="32">
        <f>IF(OM546&gt;OZ546,1,0)</f>
        <v/>
      </c>
      <c r="OS546" s="32">
        <f>OP546+OQ546+OR546+ON546+OO546</f>
        <v/>
      </c>
      <c r="OT546">
        <f>IF(OF546=5,"BackHome0-0",IF(AND(OS546=5),"BackAway0-0",""))</f>
        <v/>
      </c>
      <c r="OU546">
        <f>IF(OF546=5,KN546,IF(AND(OS546=5),KO546,""))</f>
        <v/>
      </c>
      <c r="OV546">
        <f>IF(OF546=5,"Match Odds",IF(AND(OS546=5),"Match Odds",""))</f>
        <v/>
      </c>
      <c r="OW546">
        <f>IF(OF546=5,KP546,IF(AND(OS546=5),KP546,""))</f>
        <v/>
      </c>
      <c r="OX546">
        <f>IF(OF546=5,"MATCH_ODDS",IF(AND(OS546=5),"MATCH_ODDS",""))</f>
        <v/>
      </c>
      <c r="OY546">
        <f>IF(OF546=5,"BACK",IF(AND(OS546=5),"BACK",""))</f>
        <v/>
      </c>
    </row>
    <row r="547" ht="16.5" customHeight="1" thickBot="1" thickTop="1">
      <c r="A547" s="2" t="n"/>
      <c r="KN547" s="1">
        <f>IF(INDEX(#REF!,MATCH('HT 0-0'!D547,#REF!,0))=INDEX(#REF!,MATCH('HT 0-0'!D547,#REF!,0)),INDEX(#REF!,MATCH('HT 0-0'!D547,#REF!,0)),"ERROR")</f>
        <v/>
      </c>
      <c r="KO547" s="1">
        <f>IF(INDEX(#REF!,MATCH('HT 0-0'!E547,#REF!,0))=INDEX(#REF!,MATCH('HT 0-0'!E547,#REF!,0)),INDEX(#REF!,MATCH('HT 0-0'!E547,#REF!,0)),"ERROR")</f>
        <v/>
      </c>
      <c r="KP547" s="1">
        <f>KN547&amp;" v "&amp;KO547</f>
        <v/>
      </c>
      <c r="KQ547">
        <f>B547&amp;"_"&amp;C547</f>
        <v/>
      </c>
      <c r="KR547" s="1">
        <f>IF((HW547/KK547)&lt;0.335,"G",IF((HW547/KK547)&gt;0.67,"R","A"))</f>
        <v/>
      </c>
      <c r="KS547" s="1">
        <f>IF((HX547/KK547)&lt;0.335,"G",IF((HX547/KK547)&gt;0.67,"R","A"))</f>
        <v/>
      </c>
      <c r="KT547" s="1">
        <f>IF((IH547/KK547)&lt;0.335,"G",IF((IH547/KK547)&gt;0.67,"R","A"))</f>
        <v/>
      </c>
      <c r="KU547" s="1">
        <f>IF((II547/KK547)&lt;0.335,"G",IF((II547/KK547)&gt;0.67,"R","A"))</f>
        <v/>
      </c>
      <c r="KV547" s="1">
        <f>IF((HZ547/KK547)&lt;0.335,"G",IF((HZ547/KK547)&gt;0.67,"R","A"))</f>
        <v/>
      </c>
      <c r="KW547" s="1">
        <f>IF((HY547/KK547)&lt;0.335,"G",IF((HY547/KK547)&gt;0.67,"R","A"))</f>
        <v/>
      </c>
      <c r="KX547" s="1">
        <f>IF((IK547/KK547)&lt;0.335,"G",IF((IK547/KK547)&gt;0.67,"R","A"))</f>
        <v/>
      </c>
      <c r="KY547" s="1">
        <f>IF((IJ547/KK547)&lt;0.335,"G",IF((IJ547/KK547)&gt;0.67,"R","A"))</f>
        <v/>
      </c>
      <c r="KZ547" s="1">
        <f>IF((HQ547/KK547)&lt;0.335,"G",IF((HQ547/KK547)&gt;0.67,"R","A"))</f>
        <v/>
      </c>
      <c r="LA547" s="1">
        <f>IF((IB547/KK547)&lt;0.335,"G",IF((IB547/KK547)&gt;0.67,"R","A"))</f>
        <v/>
      </c>
      <c r="LB547">
        <f>IF(LQ547="0-0",INDEX(Scrape!#REF!,MATCH('HT 0-0'!KP547,Scrape!$B:$B,0)),"")</f>
        <v/>
      </c>
      <c r="LC547">
        <f>IF(LQ547="0-0",INDEX(Scrape!$A:$A,MATCH('HT 0-0'!KP547,Scrape!$B:$B,0)),"")</f>
        <v/>
      </c>
      <c r="LD547">
        <f>IF(LQ547="0-0",INDEX(Scrape!$B:$B,MATCH('HT 0-0'!KP547,Scrape!$B:$B,0)),"")</f>
        <v/>
      </c>
      <c r="LE547">
        <f>IF(LQ547="0-0",INDEX(Scrape!$C:$C,MATCH('HT 0-0'!KP547,Scrape!$B:$B,0)),"")</f>
        <v/>
      </c>
      <c r="LF547">
        <f>IF(LQ547="0-0",INDEX(Scrape!$D:$D,MATCH('HT 0-0'!KP547,Scrape!$B:$B,0)),"")</f>
        <v/>
      </c>
      <c r="LG547">
        <f>IF(LQ547="0-0",INDEX(Scrape!$E:$E,MATCH('HT 0-0'!KP547,Scrape!$B:$B,0)),"")</f>
        <v/>
      </c>
      <c r="LH547">
        <f>IF(LQ547="0-0",INDEX(Scrape!$F:$F,MATCH('HT 0-0'!KP547,Scrape!$B:$B,0)),"")</f>
        <v/>
      </c>
      <c r="LI547">
        <f>IF(LQ547="0-0",INDEX(Scrape!$G:$G,MATCH('HT 0-0'!KP547,Scrape!$B:$B,0)),"")</f>
        <v/>
      </c>
      <c r="LJ547">
        <f>IF(LQ547="0-0",INDEX(Scrape!$H:$H,MATCH('HT 0-0'!KP547,Scrape!$B:$B,0)),"")</f>
        <v/>
      </c>
      <c r="LK547">
        <f>IF(LQ547="0-0",INDEX(Scrape!$I:$I,MATCH('HT 0-0'!KP547,Scrape!$B:$B,0)),"")</f>
        <v/>
      </c>
      <c r="LL547">
        <f>IF(LQ547="0-0",INDEX(Scrape!$J:$J,MATCH('HT 0-0'!KP547,Scrape!$B:$B,0)),"")</f>
        <v/>
      </c>
      <c r="LM547">
        <f>IF(LQ547="0-0",INDEX(Scrape!$K:$K,MATCH('HT 0-0'!KP547,Scrape!$B:$B,0)),"")</f>
        <v/>
      </c>
      <c r="LN547">
        <f>IF(LQ547="0-0",INDEX(Scrape!$L:$L,MATCH('HT 0-0'!KP547,Scrape!$B:$B,0)),"")</f>
        <v/>
      </c>
      <c r="LO547">
        <f>IF(LQ547="0-0",INDEX(Scrape!$M:$M,MATCH('HT 0-0'!KP547,Scrape!$B:$B,0)),"")</f>
        <v/>
      </c>
      <c r="LP547">
        <f>IF(LQ547="0-0",INDEX(Scrape!$N:$N,MATCH('HT 0-0'!KP547,Scrape!$B:$B,0)),"")</f>
        <v/>
      </c>
      <c r="LQ547">
        <f>INDEX(Scrape!$O:$O,MATCH('HT 0-0'!KP547,Scrape!$B:$B,0))</f>
        <v/>
      </c>
      <c r="LR547">
        <f>(1/LJ547)+(1/LI547)+(1/LH547)</f>
        <v/>
      </c>
      <c r="LS547">
        <f>(1/LG547)+(1/LF547)+(1/LE547)</f>
        <v/>
      </c>
      <c r="LT547" s="8">
        <f>IF(INDEX(#REF!,MATCH(KQ547,#REF!,0))=INDEX(#REF!,MATCH(KQ547,#REF!,0)),INDEX(#REF!,MATCH(KQ547,#REF!,0)),"ERROR")</f>
        <v/>
      </c>
      <c r="LU547" s="4">
        <f>IF(KR547="G",2,IF(KR547="R",0.5,IF(KR547="A",1)))</f>
        <v/>
      </c>
      <c r="LV547" s="4">
        <f>IF(KS547="G",0.5,IF(KS547="R",2,IF(KS547="A",1)))</f>
        <v/>
      </c>
      <c r="LW547" s="4">
        <f>IF(KT547="G",2,IF(KT547="R",0.5,IF(KT547="A",1)))</f>
        <v/>
      </c>
      <c r="LX547" s="4">
        <f>IF(KU547="G",0.5,IF(KU547="R",2,IF(KU547="A",1)))</f>
        <v/>
      </c>
      <c r="LY547" s="7">
        <f>(LK547*(LU547+LX547)+(LL547*(LU547+LX547)))</f>
        <v/>
      </c>
      <c r="LZ547" s="7">
        <f>(LN547*(LV547+LW547)+(LO547*(LV547+LW547)))</f>
        <v/>
      </c>
      <c r="MA547" s="11">
        <f>LY547-LZ547</f>
        <v/>
      </c>
      <c r="MB547" s="5">
        <f>MA547+2</f>
        <v/>
      </c>
      <c r="MC547" s="6">
        <f>MA547-2</f>
        <v/>
      </c>
      <c r="MD547" s="4">
        <f>LE547</f>
        <v/>
      </c>
      <c r="ME547" s="9">
        <f>IF(MD547=0,1000,MD547+0.75)</f>
        <v/>
      </c>
      <c r="MF547" s="10">
        <f>IF(MD547=0,0,MD547-0.75)</f>
        <v/>
      </c>
      <c r="MG547" s="4">
        <f>((LM547*(LU547+LX547))-((LP547*(LV547+LW547))))</f>
        <v/>
      </c>
      <c r="MH547" s="9">
        <f>MG547*1.2</f>
        <v/>
      </c>
      <c r="MI547" s="10">
        <f>MG547*0.8</f>
        <v/>
      </c>
      <c r="MJ547">
        <f>IFERROR(OT547,"")</f>
        <v/>
      </c>
      <c r="MK547">
        <f>IFERROR(OU547,"")</f>
        <v/>
      </c>
      <c r="ML547">
        <f>IFERROR(OV547,"")</f>
        <v/>
      </c>
      <c r="MM547">
        <f>IFERROR(OW547,"")</f>
        <v/>
      </c>
      <c r="MN547">
        <f>IFERROR(OX547,"")</f>
        <v/>
      </c>
      <c r="MO547">
        <f>IFERROR(OY547,"")</f>
        <v/>
      </c>
      <c r="MP547" s="1">
        <f>COUNTIFS(#REF!,LT547,#REF!,1,#REF!,"&gt;="&amp;MC547,#REF!,"&lt;="&amp;MB547,#REF!,"&lt;="&amp;ME547,#REF!,"&gt;="&amp;MF547,#REF!,"="&amp;KV547,#REF!,"="&amp;KX547)</f>
        <v/>
      </c>
      <c r="MQ547" s="1">
        <f>COUNTIFS(#REF!,LT547,#REF!,0,#REF!,"&gt;="&amp;MC547,#REF!,"&lt;="&amp;MB547,#REF!,"&lt;="&amp;ME547,#REF!,"&gt;="&amp;MF547,#REF!,"="&amp;KV547,#REF!,"="&amp;KX547)</f>
        <v/>
      </c>
      <c r="MR547" s="1">
        <f>COUNTIFS(#REF!,LT547,#REF!,1,#REF!,"&gt;="&amp;MC547,#REF!,"&lt;="&amp;MB547,#REF!,"&lt;="&amp;ME547,#REF!,"&gt;="&amp;MF547,#REF!,"="&amp;KW547,#REF!,"="&amp;KY547)</f>
        <v/>
      </c>
      <c r="MS547" s="1">
        <f>COUNTIFS(#REF!,LT547,#REF!,0,#REF!,"&gt;="&amp;MC547,#REF!,"&lt;="&amp;MB547,#REF!,"&lt;="&amp;ME547,#REF!,"&gt;="&amp;MF547,#REF!,"="&amp;KW547,#REF!,"="&amp;KY547)</f>
        <v/>
      </c>
      <c r="MT547" s="1">
        <f>COUNTIFS(#REF!,LT547,#REF!,1,#REF!,"&gt;="&amp;MI547,#REF!,"&lt;="&amp;MH547,#REF!,"&lt;="&amp;ME547,#REF!,"&gt;="&amp;MF547)</f>
        <v/>
      </c>
      <c r="MU547" s="1">
        <f>COUNTIFS(#REF!,LT547,#REF!,0,#REF!,"&gt;="&amp;MI547,#REF!,"&lt;="&amp;MH547,#REF!,"&lt;="&amp;ME547,#REF!,"&gt;="&amp;MF547)</f>
        <v/>
      </c>
      <c r="MV547" s="1">
        <f>COUNTIFS(#REF!,LT547,#REF!,1,#REF!,"&gt;="&amp;MI547,#REF!,"&lt;="&amp;MH547,#REF!,"="&amp;KZ547,#REF!,"="&amp;LA547,#REF!,"&lt;="&amp;ME547,#REF!,"&gt;="&amp;MF547)</f>
        <v/>
      </c>
      <c r="MW547" s="1">
        <f>COUNTIFS(#REF!,LT547,#REF!,0,#REF!,"&gt;="&amp;MI547,#REF!,"&lt;="&amp;MH547,#REF!,"="&amp;KZ547,#REF!,"="&amp;LA547,#REF!,"&lt;="&amp;ME547,#REF!,"&gt;="&amp;MF547)</f>
        <v/>
      </c>
      <c r="MX547" s="1">
        <f>COUNTIFS(#REF!,LT547,#REF!,1,#REF!,"&gt;="&amp;MC547,#REF!,"&lt;="&amp;MB547,#REF!,"&lt;="&amp;ME547,#REF!,"&gt;="&amp;MF547)</f>
        <v/>
      </c>
      <c r="MY547" s="1">
        <f>COUNTIFS(#REF!,LT547,#REF!,0,#REF!,"&gt;="&amp;MC547,#REF!,"&lt;="&amp;MB547,#REF!,"&lt;="&amp;ME547,#REF!,"&gt;="&amp;MF547)</f>
        <v/>
      </c>
      <c r="MZ547" s="1">
        <f>COUNTIFS(#REF!,LT547,#REF!,1,#REF!,"&lt;="&amp;ME547,#REF!,"&gt;="&amp;MF547,#REF!,"="&amp;KV547,#REF!,"="&amp;KX547)</f>
        <v/>
      </c>
      <c r="NA547" s="1">
        <f>COUNTIFS(#REF!,LT547,#REF!,0,#REF!,"&lt;="&amp;ME547,#REF!,"&gt;="&amp;MF547,#REF!,"="&amp;KV547,#REF!,"="&amp;KX547)</f>
        <v/>
      </c>
      <c r="NB547" s="1">
        <f>COUNTIFS(#REF!,LT547,#REF!,1,#REF!,"&lt;="&amp;ME547,#REF!,"&gt;="&amp;MF547,#REF!,"="&amp;KW547,#REF!,"="&amp;KY547)</f>
        <v/>
      </c>
      <c r="NC547" s="1">
        <f>COUNTIFS(#REF!,LT547,#REF!,0,#REF!,"&lt;="&amp;ME547,#REF!,"&gt;="&amp;MF547,#REF!,"="&amp;KW547,#REF!,"="&amp;KY547)</f>
        <v/>
      </c>
      <c r="ND547" s="1">
        <f>COUNTIFS(#REF!,LT547,#REF!,1,#REF!,"&gt;="&amp;MC547,#REF!,"&lt;="&amp;MB547,#REF!,"&lt;="&amp;ME547,#REF!,"&gt;="&amp;MF547,#REF!,"="&amp;KV547,#REF!,"="&amp;KX547)</f>
        <v/>
      </c>
      <c r="NE547" s="1">
        <f>COUNTIFS(#REF!,LT547,#REF!,0,#REF!,"&gt;="&amp;MC547,#REF!,"&lt;="&amp;MB547,#REF!,"&lt;="&amp;ME547,#REF!,"&gt;="&amp;MF547,#REF!,"="&amp;KV547,#REF!,"="&amp;KX547)</f>
        <v/>
      </c>
      <c r="NF547" s="1">
        <f>COUNTIFS(#REF!,LT547,#REF!,1,#REF!,"&gt;="&amp;MC547,#REF!,"&lt;="&amp;MB547,#REF!,"&lt;="&amp;ME547,#REF!,"&gt;="&amp;MF547,#REF!,"="&amp;KW547,#REF!,"="&amp;KY547)</f>
        <v/>
      </c>
      <c r="NG547" s="1">
        <f>COUNTIFS(#REF!,LT547,#REF!,0,#REF!,"&gt;="&amp;MC547,#REF!,"&lt;="&amp;MB547,#REF!,"&lt;="&amp;ME547,#REF!,"&gt;="&amp;MF547,#REF!,"="&amp;KW547,#REF!,"="&amp;KY547)</f>
        <v/>
      </c>
      <c r="NH547" s="1">
        <f>COUNTIFS(#REF!,LT547,#REF!,1,#REF!,"&gt;="&amp;MC547,#REF!,"&lt;="&amp;MB547,#REF!,"&lt;="&amp;ME547,#REF!,"&gt;="&amp;MF547,#REF!,"="&amp;KZ547,#REF!,"="&amp;LA547)</f>
        <v/>
      </c>
      <c r="NI547" s="1">
        <f>COUNTIFS(#REF!,LT547,#REF!,0,#REF!,"&gt;="&amp;MC547,#REF!,"&lt;="&amp;MB547,#REF!,"&lt;="&amp;ME547,#REF!,"&gt;="&amp;MF547,#REF!,"="&amp;KZ547,#REF!,"="&amp;LA547)</f>
        <v/>
      </c>
      <c r="NJ547" s="1">
        <f>COUNTIFS(#REF!,LT547,#REF!,1,#REF!,"&gt;="&amp;MI547,#REF!,"&lt;="&amp;MH547,#REF!,"&lt;="&amp;ME547,#REF!,"&gt;="&amp;MF547)</f>
        <v/>
      </c>
      <c r="NK547" s="1">
        <f>COUNTIFS(#REF!,LT547,#REF!,0,#REF!,"&gt;="&amp;MI547,#REF!,"&lt;="&amp;MH547,#REF!,"&lt;="&amp;ME547,#REF!,"&gt;="&amp;MF547)</f>
        <v/>
      </c>
      <c r="NL547" s="1">
        <f>COUNTIFS(#REF!,LT547,#REF!,1,#REF!,"&gt;="&amp;MI547,#REF!,"&lt;="&amp;MH547,#REF!,"="&amp;KZ547,#REF!,"="&amp;LA547,#REF!,"&lt;="&amp;ME547,#REF!,"&gt;="&amp;MF547)</f>
        <v/>
      </c>
      <c r="NM547" s="1">
        <f>COUNTIFS(#REF!,LT547,#REF!,0,#REF!,"&gt;="&amp;MI547,#REF!,"&lt;="&amp;MH547,#REF!,"="&amp;KZ547,#REF!,"="&amp;LA547,#REF!,"&lt;="&amp;ME547,#REF!,"&gt;="&amp;MF547)</f>
        <v/>
      </c>
      <c r="NN547" s="1">
        <f>COUNTIFS(#REF!,LT547,#REF!,1,#REF!,"&gt;="&amp;MC547,#REF!,"&lt;="&amp;MB547,#REF!,"&lt;="&amp;ME547,#REF!,"&gt;="&amp;MF547)</f>
        <v/>
      </c>
      <c r="NO547" s="1">
        <f>COUNTIFS(#REF!,LT547,#REF!,0,#REF!,"&gt;="&amp;MC547,#REF!,"&lt;="&amp;MB547,#REF!,"&lt;="&amp;ME547,#REF!,"&gt;="&amp;MF547)</f>
        <v/>
      </c>
      <c r="NP547" s="1">
        <f>COUNTIFS(#REF!,LT547,#REF!,1,#REF!,"&lt;="&amp;ME547,#REF!,"&gt;="&amp;MF547,#REF!,"="&amp;KV547,#REF!,"="&amp;KX547)</f>
        <v/>
      </c>
      <c r="NQ547" s="1">
        <f>COUNTIFS(#REF!,LT547,#REF!,0,#REF!,"&lt;="&amp;ME547,#REF!,"&gt;="&amp;MF547,#REF!,"="&amp;KV547,#REF!,"="&amp;KX547)</f>
        <v/>
      </c>
      <c r="NR547" s="1">
        <f>COUNTIFS(#REF!,LT547,#REF!,1,#REF!,"&lt;="&amp;ME547,#REF!,"&gt;="&amp;MF547,#REF!,"="&amp;KW547,#REF!,"="&amp;KY547)</f>
        <v/>
      </c>
      <c r="NS547" s="1">
        <f>COUNTIFS(#REF!,LT547,#REF!,0,#REF!,"&lt;="&amp;ME547,#REF!,"&gt;="&amp;MF547,#REF!,"="&amp;KW547,#REF!,"="&amp;KY547)</f>
        <v/>
      </c>
      <c r="NT547" s="1">
        <f>MP547+MR547+MT547+MV547+MX547+MZ547+NB547</f>
        <v/>
      </c>
      <c r="NU547" s="1">
        <f>MQ547+MS547+MU547+MW547+MY547+NA547+NC547</f>
        <v/>
      </c>
      <c r="NV547" s="1">
        <f>NT547+NU547</f>
        <v/>
      </c>
      <c r="NW547" s="33">
        <f>NT547/(NT547+NU547)</f>
        <v/>
      </c>
      <c r="NX547" s="3">
        <f>1/NW547</f>
        <v/>
      </c>
      <c r="NY547" s="1">
        <f>LH547</f>
        <v/>
      </c>
      <c r="NZ547" s="79">
        <f>(NW547*((NY547-1)*0.98))-((1-NW547)*1)</f>
        <v/>
      </c>
      <c r="OA547" s="34">
        <f>IF(LR547&lt;0.9,0,IF(AND(LR547&gt;1.1),0,1))</f>
        <v/>
      </c>
      <c r="OB547" s="34">
        <f>IF(LS547&lt;0.9,0,IF(AND(LS547&gt;1.1),0,1))</f>
        <v/>
      </c>
      <c r="OC547" s="32">
        <f>IF(NV547&gt;99,1,0)</f>
        <v/>
      </c>
      <c r="OD547" s="32">
        <f>IF(NZ547&gt;0.0799,1,0)</f>
        <v/>
      </c>
      <c r="OE547" s="32">
        <f>IF(NZ547&gt;OM547,1,0)</f>
        <v/>
      </c>
      <c r="OF547" s="32">
        <f>OC547+OD547+OE547+OA547+OB547</f>
        <v/>
      </c>
      <c r="OG547" s="1">
        <f>ND547+NF547+NH547+NJ547+NL547+NN547+NP547+NR547</f>
        <v/>
      </c>
      <c r="OH547" s="1">
        <f>NE547+NG547+NI547+NK547+NM547+NO547+NQ547+NS547</f>
        <v/>
      </c>
      <c r="OI547" s="1">
        <f>OG547+OH547</f>
        <v/>
      </c>
      <c r="OJ547" s="33">
        <f>OG547/(OG547+OH547)</f>
        <v/>
      </c>
      <c r="OK547" s="3">
        <f>1/OJ547</f>
        <v/>
      </c>
      <c r="OL547" s="1">
        <f>LI547</f>
        <v/>
      </c>
      <c r="OM547" s="79">
        <f>(OJ547*((OL547-1)*0.98))-((1-OJ547)*1)</f>
        <v/>
      </c>
      <c r="ON547" s="34">
        <f>IF(LR547&lt;0.9,0,IF(AND(LR547&gt;1.1),0,1))</f>
        <v/>
      </c>
      <c r="OO547" s="34">
        <f>IF(LS547&lt;0.9,0,IF(AND(LS547&gt;1.1),0,1))</f>
        <v/>
      </c>
      <c r="OP547" s="32">
        <f>IF(OI547&gt;99,1,0)</f>
        <v/>
      </c>
      <c r="OQ547" s="32">
        <f>IF(OM547&gt;0.0799,1,0)</f>
        <v/>
      </c>
      <c r="OR547" s="32">
        <f>IF(OM547&gt;OZ547,1,0)</f>
        <v/>
      </c>
      <c r="OS547" s="32">
        <f>OP547+OQ547+OR547+ON547+OO547</f>
        <v/>
      </c>
      <c r="OT547">
        <f>IF(OF547=5,"BackHome0-0",IF(AND(OS547=5),"BackAway0-0",""))</f>
        <v/>
      </c>
      <c r="OU547">
        <f>IF(OF547=5,KN547,IF(AND(OS547=5),KO547,""))</f>
        <v/>
      </c>
      <c r="OV547">
        <f>IF(OF547=5,"Match Odds",IF(AND(OS547=5),"Match Odds",""))</f>
        <v/>
      </c>
      <c r="OW547">
        <f>IF(OF547=5,KP547,IF(AND(OS547=5),KP547,""))</f>
        <v/>
      </c>
      <c r="OX547">
        <f>IF(OF547=5,"MATCH_ODDS",IF(AND(OS547=5),"MATCH_ODDS",""))</f>
        <v/>
      </c>
      <c r="OY547">
        <f>IF(OF547=5,"BACK",IF(AND(OS547=5),"BACK",""))</f>
        <v/>
      </c>
    </row>
    <row r="548" ht="16.5" customHeight="1" thickBot="1" thickTop="1">
      <c r="A548" s="2" t="n"/>
      <c r="KN548" s="1">
        <f>IF(INDEX(#REF!,MATCH('HT 0-0'!D548,#REF!,0))=INDEX(#REF!,MATCH('HT 0-0'!D548,#REF!,0)),INDEX(#REF!,MATCH('HT 0-0'!D548,#REF!,0)),"ERROR")</f>
        <v/>
      </c>
      <c r="KO548" s="1">
        <f>IF(INDEX(#REF!,MATCH('HT 0-0'!E548,#REF!,0))=INDEX(#REF!,MATCH('HT 0-0'!E548,#REF!,0)),INDEX(#REF!,MATCH('HT 0-0'!E548,#REF!,0)),"ERROR")</f>
        <v/>
      </c>
      <c r="KP548" s="1">
        <f>KN548&amp;" v "&amp;KO548</f>
        <v/>
      </c>
      <c r="KQ548">
        <f>B548&amp;"_"&amp;C548</f>
        <v/>
      </c>
      <c r="KR548" s="1">
        <f>IF((HW548/KK548)&lt;0.335,"G",IF((HW548/KK548)&gt;0.67,"R","A"))</f>
        <v/>
      </c>
      <c r="KS548" s="1">
        <f>IF((HX548/KK548)&lt;0.335,"G",IF((HX548/KK548)&gt;0.67,"R","A"))</f>
        <v/>
      </c>
      <c r="KT548" s="1">
        <f>IF((IH548/KK548)&lt;0.335,"G",IF((IH548/KK548)&gt;0.67,"R","A"))</f>
        <v/>
      </c>
      <c r="KU548" s="1">
        <f>IF((II548/KK548)&lt;0.335,"G",IF((II548/KK548)&gt;0.67,"R","A"))</f>
        <v/>
      </c>
      <c r="KV548" s="1">
        <f>IF((HZ548/KK548)&lt;0.335,"G",IF((HZ548/KK548)&gt;0.67,"R","A"))</f>
        <v/>
      </c>
      <c r="KW548" s="1">
        <f>IF((HY548/KK548)&lt;0.335,"G",IF((HY548/KK548)&gt;0.67,"R","A"))</f>
        <v/>
      </c>
      <c r="KX548" s="1">
        <f>IF((IK548/KK548)&lt;0.335,"G",IF((IK548/KK548)&gt;0.67,"R","A"))</f>
        <v/>
      </c>
      <c r="KY548" s="1">
        <f>IF((IJ548/KK548)&lt;0.335,"G",IF((IJ548/KK548)&gt;0.67,"R","A"))</f>
        <v/>
      </c>
      <c r="KZ548" s="1">
        <f>IF((HQ548/KK548)&lt;0.335,"G",IF((HQ548/KK548)&gt;0.67,"R","A"))</f>
        <v/>
      </c>
      <c r="LA548" s="1">
        <f>IF((IB548/KK548)&lt;0.335,"G",IF((IB548/KK548)&gt;0.67,"R","A"))</f>
        <v/>
      </c>
      <c r="LB548">
        <f>IF(LQ548="0-0",INDEX(Scrape!#REF!,MATCH('HT 0-0'!KP548,Scrape!$B:$B,0)),"")</f>
        <v/>
      </c>
      <c r="LC548">
        <f>IF(LQ548="0-0",INDEX(Scrape!$A:$A,MATCH('HT 0-0'!KP548,Scrape!$B:$B,0)),"")</f>
        <v/>
      </c>
      <c r="LD548">
        <f>IF(LQ548="0-0",INDEX(Scrape!$B:$B,MATCH('HT 0-0'!KP548,Scrape!$B:$B,0)),"")</f>
        <v/>
      </c>
      <c r="LE548">
        <f>IF(LQ548="0-0",INDEX(Scrape!$C:$C,MATCH('HT 0-0'!KP548,Scrape!$B:$B,0)),"")</f>
        <v/>
      </c>
      <c r="LF548">
        <f>IF(LQ548="0-0",INDEX(Scrape!$D:$D,MATCH('HT 0-0'!KP548,Scrape!$B:$B,0)),"")</f>
        <v/>
      </c>
      <c r="LG548">
        <f>IF(LQ548="0-0",INDEX(Scrape!$E:$E,MATCH('HT 0-0'!KP548,Scrape!$B:$B,0)),"")</f>
        <v/>
      </c>
      <c r="LH548">
        <f>IF(LQ548="0-0",INDEX(Scrape!$F:$F,MATCH('HT 0-0'!KP548,Scrape!$B:$B,0)),"")</f>
        <v/>
      </c>
      <c r="LI548">
        <f>IF(LQ548="0-0",INDEX(Scrape!$G:$G,MATCH('HT 0-0'!KP548,Scrape!$B:$B,0)),"")</f>
        <v/>
      </c>
      <c r="LJ548">
        <f>IF(LQ548="0-0",INDEX(Scrape!$H:$H,MATCH('HT 0-0'!KP548,Scrape!$B:$B,0)),"")</f>
        <v/>
      </c>
      <c r="LK548">
        <f>IF(LQ548="0-0",INDEX(Scrape!$I:$I,MATCH('HT 0-0'!KP548,Scrape!$B:$B,0)),"")</f>
        <v/>
      </c>
      <c r="LL548">
        <f>IF(LQ548="0-0",INDEX(Scrape!$J:$J,MATCH('HT 0-0'!KP548,Scrape!$B:$B,0)),"")</f>
        <v/>
      </c>
      <c r="LM548">
        <f>IF(LQ548="0-0",INDEX(Scrape!$K:$K,MATCH('HT 0-0'!KP548,Scrape!$B:$B,0)),"")</f>
        <v/>
      </c>
      <c r="LN548">
        <f>IF(LQ548="0-0",INDEX(Scrape!$L:$L,MATCH('HT 0-0'!KP548,Scrape!$B:$B,0)),"")</f>
        <v/>
      </c>
      <c r="LO548">
        <f>IF(LQ548="0-0",INDEX(Scrape!$M:$M,MATCH('HT 0-0'!KP548,Scrape!$B:$B,0)),"")</f>
        <v/>
      </c>
      <c r="LP548">
        <f>IF(LQ548="0-0",INDEX(Scrape!$N:$N,MATCH('HT 0-0'!KP548,Scrape!$B:$B,0)),"")</f>
        <v/>
      </c>
      <c r="LQ548">
        <f>INDEX(Scrape!$O:$O,MATCH('HT 0-0'!KP548,Scrape!$B:$B,0))</f>
        <v/>
      </c>
      <c r="LR548">
        <f>(1/LJ548)+(1/LI548)+(1/LH548)</f>
        <v/>
      </c>
      <c r="LS548">
        <f>(1/LG548)+(1/LF548)+(1/LE548)</f>
        <v/>
      </c>
      <c r="LT548" s="8">
        <f>IF(INDEX(#REF!,MATCH(KQ548,#REF!,0))=INDEX(#REF!,MATCH(KQ548,#REF!,0)),INDEX(#REF!,MATCH(KQ548,#REF!,0)),"ERROR")</f>
        <v/>
      </c>
      <c r="LU548" s="4">
        <f>IF(KR548="G",2,IF(KR548="R",0.5,IF(KR548="A",1)))</f>
        <v/>
      </c>
      <c r="LV548" s="4">
        <f>IF(KS548="G",0.5,IF(KS548="R",2,IF(KS548="A",1)))</f>
        <v/>
      </c>
      <c r="LW548" s="4">
        <f>IF(KT548="G",2,IF(KT548="R",0.5,IF(KT548="A",1)))</f>
        <v/>
      </c>
      <c r="LX548" s="4">
        <f>IF(KU548="G",0.5,IF(KU548="R",2,IF(KU548="A",1)))</f>
        <v/>
      </c>
      <c r="LY548" s="7">
        <f>(LK548*(LU548+LX548)+(LL548*(LU548+LX548)))</f>
        <v/>
      </c>
      <c r="LZ548" s="7">
        <f>(LN548*(LV548+LW548)+(LO548*(LV548+LW548)))</f>
        <v/>
      </c>
      <c r="MA548" s="11">
        <f>LY548-LZ548</f>
        <v/>
      </c>
      <c r="MB548" s="5">
        <f>MA548+2</f>
        <v/>
      </c>
      <c r="MC548" s="6">
        <f>MA548-2</f>
        <v/>
      </c>
      <c r="MD548" s="4">
        <f>LE548</f>
        <v/>
      </c>
      <c r="ME548" s="9">
        <f>IF(MD548=0,1000,MD548+0.75)</f>
        <v/>
      </c>
      <c r="MF548" s="10">
        <f>IF(MD548=0,0,MD548-0.75)</f>
        <v/>
      </c>
      <c r="MG548" s="4">
        <f>((LM548*(LU548+LX548))-((LP548*(LV548+LW548))))</f>
        <v/>
      </c>
      <c r="MH548" s="9">
        <f>MG548*1.2</f>
        <v/>
      </c>
      <c r="MI548" s="10">
        <f>MG548*0.8</f>
        <v/>
      </c>
      <c r="MJ548">
        <f>IFERROR(OT548,"")</f>
        <v/>
      </c>
      <c r="MK548">
        <f>IFERROR(OU548,"")</f>
        <v/>
      </c>
      <c r="ML548">
        <f>IFERROR(OV548,"")</f>
        <v/>
      </c>
      <c r="MM548">
        <f>IFERROR(OW548,"")</f>
        <v/>
      </c>
      <c r="MN548">
        <f>IFERROR(OX548,"")</f>
        <v/>
      </c>
      <c r="MO548">
        <f>IFERROR(OY548,"")</f>
        <v/>
      </c>
      <c r="MP548" s="1">
        <f>COUNTIFS(#REF!,LT548,#REF!,1,#REF!,"&gt;="&amp;MC548,#REF!,"&lt;="&amp;MB548,#REF!,"&lt;="&amp;ME548,#REF!,"&gt;="&amp;MF548,#REF!,"="&amp;KV548,#REF!,"="&amp;KX548)</f>
        <v/>
      </c>
      <c r="MQ548" s="1">
        <f>COUNTIFS(#REF!,LT548,#REF!,0,#REF!,"&gt;="&amp;MC548,#REF!,"&lt;="&amp;MB548,#REF!,"&lt;="&amp;ME548,#REF!,"&gt;="&amp;MF548,#REF!,"="&amp;KV548,#REF!,"="&amp;KX548)</f>
        <v/>
      </c>
      <c r="MR548" s="1">
        <f>COUNTIFS(#REF!,LT548,#REF!,1,#REF!,"&gt;="&amp;MC548,#REF!,"&lt;="&amp;MB548,#REF!,"&lt;="&amp;ME548,#REF!,"&gt;="&amp;MF548,#REF!,"="&amp;KW548,#REF!,"="&amp;KY548)</f>
        <v/>
      </c>
      <c r="MS548" s="1">
        <f>COUNTIFS(#REF!,LT548,#REF!,0,#REF!,"&gt;="&amp;MC548,#REF!,"&lt;="&amp;MB548,#REF!,"&lt;="&amp;ME548,#REF!,"&gt;="&amp;MF548,#REF!,"="&amp;KW548,#REF!,"="&amp;KY548)</f>
        <v/>
      </c>
      <c r="MT548" s="1">
        <f>COUNTIFS(#REF!,LT548,#REF!,1,#REF!,"&gt;="&amp;MI548,#REF!,"&lt;="&amp;MH548,#REF!,"&lt;="&amp;ME548,#REF!,"&gt;="&amp;MF548)</f>
        <v/>
      </c>
      <c r="MU548" s="1">
        <f>COUNTIFS(#REF!,LT548,#REF!,0,#REF!,"&gt;="&amp;MI548,#REF!,"&lt;="&amp;MH548,#REF!,"&lt;="&amp;ME548,#REF!,"&gt;="&amp;MF548)</f>
        <v/>
      </c>
      <c r="MV548" s="1">
        <f>COUNTIFS(#REF!,LT548,#REF!,1,#REF!,"&gt;="&amp;MI548,#REF!,"&lt;="&amp;MH548,#REF!,"="&amp;KZ548,#REF!,"="&amp;LA548,#REF!,"&lt;="&amp;ME548,#REF!,"&gt;="&amp;MF548)</f>
        <v/>
      </c>
      <c r="MW548" s="1">
        <f>COUNTIFS(#REF!,LT548,#REF!,0,#REF!,"&gt;="&amp;MI548,#REF!,"&lt;="&amp;MH548,#REF!,"="&amp;KZ548,#REF!,"="&amp;LA548,#REF!,"&lt;="&amp;ME548,#REF!,"&gt;="&amp;MF548)</f>
        <v/>
      </c>
      <c r="MX548" s="1">
        <f>COUNTIFS(#REF!,LT548,#REF!,1,#REF!,"&gt;="&amp;MC548,#REF!,"&lt;="&amp;MB548,#REF!,"&lt;="&amp;ME548,#REF!,"&gt;="&amp;MF548)</f>
        <v/>
      </c>
      <c r="MY548" s="1">
        <f>COUNTIFS(#REF!,LT548,#REF!,0,#REF!,"&gt;="&amp;MC548,#REF!,"&lt;="&amp;MB548,#REF!,"&lt;="&amp;ME548,#REF!,"&gt;="&amp;MF548)</f>
        <v/>
      </c>
      <c r="MZ548" s="1">
        <f>COUNTIFS(#REF!,LT548,#REF!,1,#REF!,"&lt;="&amp;ME548,#REF!,"&gt;="&amp;MF548,#REF!,"="&amp;KV548,#REF!,"="&amp;KX548)</f>
        <v/>
      </c>
      <c r="NA548" s="1">
        <f>COUNTIFS(#REF!,LT548,#REF!,0,#REF!,"&lt;="&amp;ME548,#REF!,"&gt;="&amp;MF548,#REF!,"="&amp;KV548,#REF!,"="&amp;KX548)</f>
        <v/>
      </c>
      <c r="NB548" s="1">
        <f>COUNTIFS(#REF!,LT548,#REF!,1,#REF!,"&lt;="&amp;ME548,#REF!,"&gt;="&amp;MF548,#REF!,"="&amp;KW548,#REF!,"="&amp;KY548)</f>
        <v/>
      </c>
      <c r="NC548" s="1">
        <f>COUNTIFS(#REF!,LT548,#REF!,0,#REF!,"&lt;="&amp;ME548,#REF!,"&gt;="&amp;MF548,#REF!,"="&amp;KW548,#REF!,"="&amp;KY548)</f>
        <v/>
      </c>
      <c r="ND548" s="1">
        <f>COUNTIFS(#REF!,LT548,#REF!,1,#REF!,"&gt;="&amp;MC548,#REF!,"&lt;="&amp;MB548,#REF!,"&lt;="&amp;ME548,#REF!,"&gt;="&amp;MF548,#REF!,"="&amp;KV548,#REF!,"="&amp;KX548)</f>
        <v/>
      </c>
      <c r="NE548" s="1">
        <f>COUNTIFS(#REF!,LT548,#REF!,0,#REF!,"&gt;="&amp;MC548,#REF!,"&lt;="&amp;MB548,#REF!,"&lt;="&amp;ME548,#REF!,"&gt;="&amp;MF548,#REF!,"="&amp;KV548,#REF!,"="&amp;KX548)</f>
        <v/>
      </c>
      <c r="NF548" s="1">
        <f>COUNTIFS(#REF!,LT548,#REF!,1,#REF!,"&gt;="&amp;MC548,#REF!,"&lt;="&amp;MB548,#REF!,"&lt;="&amp;ME548,#REF!,"&gt;="&amp;MF548,#REF!,"="&amp;KW548,#REF!,"="&amp;KY548)</f>
        <v/>
      </c>
      <c r="NG548" s="1">
        <f>COUNTIFS(#REF!,LT548,#REF!,0,#REF!,"&gt;="&amp;MC548,#REF!,"&lt;="&amp;MB548,#REF!,"&lt;="&amp;ME548,#REF!,"&gt;="&amp;MF548,#REF!,"="&amp;KW548,#REF!,"="&amp;KY548)</f>
        <v/>
      </c>
      <c r="NH548" s="1">
        <f>COUNTIFS(#REF!,LT548,#REF!,1,#REF!,"&gt;="&amp;MC548,#REF!,"&lt;="&amp;MB548,#REF!,"&lt;="&amp;ME548,#REF!,"&gt;="&amp;MF548,#REF!,"="&amp;KZ548,#REF!,"="&amp;LA548)</f>
        <v/>
      </c>
      <c r="NI548" s="1">
        <f>COUNTIFS(#REF!,LT548,#REF!,0,#REF!,"&gt;="&amp;MC548,#REF!,"&lt;="&amp;MB548,#REF!,"&lt;="&amp;ME548,#REF!,"&gt;="&amp;MF548,#REF!,"="&amp;KZ548,#REF!,"="&amp;LA548)</f>
        <v/>
      </c>
      <c r="NJ548" s="1">
        <f>COUNTIFS(#REF!,LT548,#REF!,1,#REF!,"&gt;="&amp;MI548,#REF!,"&lt;="&amp;MH548,#REF!,"&lt;="&amp;ME548,#REF!,"&gt;="&amp;MF548)</f>
        <v/>
      </c>
      <c r="NK548" s="1">
        <f>COUNTIFS(#REF!,LT548,#REF!,0,#REF!,"&gt;="&amp;MI548,#REF!,"&lt;="&amp;MH548,#REF!,"&lt;="&amp;ME548,#REF!,"&gt;="&amp;MF548)</f>
        <v/>
      </c>
      <c r="NL548" s="1">
        <f>COUNTIFS(#REF!,LT548,#REF!,1,#REF!,"&gt;="&amp;MI548,#REF!,"&lt;="&amp;MH548,#REF!,"="&amp;KZ548,#REF!,"="&amp;LA548,#REF!,"&lt;="&amp;ME548,#REF!,"&gt;="&amp;MF548)</f>
        <v/>
      </c>
      <c r="NM548" s="1">
        <f>COUNTIFS(#REF!,LT548,#REF!,0,#REF!,"&gt;="&amp;MI548,#REF!,"&lt;="&amp;MH548,#REF!,"="&amp;KZ548,#REF!,"="&amp;LA548,#REF!,"&lt;="&amp;ME548,#REF!,"&gt;="&amp;MF548)</f>
        <v/>
      </c>
      <c r="NN548" s="1">
        <f>COUNTIFS(#REF!,LT548,#REF!,1,#REF!,"&gt;="&amp;MC548,#REF!,"&lt;="&amp;MB548,#REF!,"&lt;="&amp;ME548,#REF!,"&gt;="&amp;MF548)</f>
        <v/>
      </c>
      <c r="NO548" s="1">
        <f>COUNTIFS(#REF!,LT548,#REF!,0,#REF!,"&gt;="&amp;MC548,#REF!,"&lt;="&amp;MB548,#REF!,"&lt;="&amp;ME548,#REF!,"&gt;="&amp;MF548)</f>
        <v/>
      </c>
      <c r="NP548" s="1">
        <f>COUNTIFS(#REF!,LT548,#REF!,1,#REF!,"&lt;="&amp;ME548,#REF!,"&gt;="&amp;MF548,#REF!,"="&amp;KV548,#REF!,"="&amp;KX548)</f>
        <v/>
      </c>
      <c r="NQ548" s="1">
        <f>COUNTIFS(#REF!,LT548,#REF!,0,#REF!,"&lt;="&amp;ME548,#REF!,"&gt;="&amp;MF548,#REF!,"="&amp;KV548,#REF!,"="&amp;KX548)</f>
        <v/>
      </c>
      <c r="NR548" s="1">
        <f>COUNTIFS(#REF!,LT548,#REF!,1,#REF!,"&lt;="&amp;ME548,#REF!,"&gt;="&amp;MF548,#REF!,"="&amp;KW548,#REF!,"="&amp;KY548)</f>
        <v/>
      </c>
      <c r="NS548" s="1">
        <f>COUNTIFS(#REF!,LT548,#REF!,0,#REF!,"&lt;="&amp;ME548,#REF!,"&gt;="&amp;MF548,#REF!,"="&amp;KW548,#REF!,"="&amp;KY548)</f>
        <v/>
      </c>
      <c r="NT548" s="1">
        <f>MP548+MR548+MT548+MV548+MX548+MZ548+NB548</f>
        <v/>
      </c>
      <c r="NU548" s="1">
        <f>MQ548+MS548+MU548+MW548+MY548+NA548+NC548</f>
        <v/>
      </c>
      <c r="NV548" s="1">
        <f>NT548+NU548</f>
        <v/>
      </c>
      <c r="NW548" s="33">
        <f>NT548/(NT548+NU548)</f>
        <v/>
      </c>
      <c r="NX548" s="3">
        <f>1/NW548</f>
        <v/>
      </c>
      <c r="NY548" s="1">
        <f>LH548</f>
        <v/>
      </c>
      <c r="NZ548" s="79">
        <f>(NW548*((NY548-1)*0.98))-((1-NW548)*1)</f>
        <v/>
      </c>
      <c r="OA548" s="34">
        <f>IF(LR548&lt;0.9,0,IF(AND(LR548&gt;1.1),0,1))</f>
        <v/>
      </c>
      <c r="OB548" s="34">
        <f>IF(LS548&lt;0.9,0,IF(AND(LS548&gt;1.1),0,1))</f>
        <v/>
      </c>
      <c r="OC548" s="32">
        <f>IF(NV548&gt;99,1,0)</f>
        <v/>
      </c>
      <c r="OD548" s="32">
        <f>IF(NZ548&gt;0.0799,1,0)</f>
        <v/>
      </c>
      <c r="OE548" s="32">
        <f>IF(NZ548&gt;OM548,1,0)</f>
        <v/>
      </c>
      <c r="OF548" s="32">
        <f>OC548+OD548+OE548+OA548+OB548</f>
        <v/>
      </c>
      <c r="OG548" s="1">
        <f>ND548+NF548+NH548+NJ548+NL548+NN548+NP548+NR548</f>
        <v/>
      </c>
      <c r="OH548" s="1">
        <f>NE548+NG548+NI548+NK548+NM548+NO548+NQ548+NS548</f>
        <v/>
      </c>
      <c r="OI548" s="1">
        <f>OG548+OH548</f>
        <v/>
      </c>
      <c r="OJ548" s="33">
        <f>OG548/(OG548+OH548)</f>
        <v/>
      </c>
      <c r="OK548" s="3">
        <f>1/OJ548</f>
        <v/>
      </c>
      <c r="OL548" s="1">
        <f>LI548</f>
        <v/>
      </c>
      <c r="OM548" s="79">
        <f>(OJ548*((OL548-1)*0.98))-((1-OJ548)*1)</f>
        <v/>
      </c>
      <c r="ON548" s="34">
        <f>IF(LR548&lt;0.9,0,IF(AND(LR548&gt;1.1),0,1))</f>
        <v/>
      </c>
      <c r="OO548" s="34">
        <f>IF(LS548&lt;0.9,0,IF(AND(LS548&gt;1.1),0,1))</f>
        <v/>
      </c>
      <c r="OP548" s="32">
        <f>IF(OI548&gt;99,1,0)</f>
        <v/>
      </c>
      <c r="OQ548" s="32">
        <f>IF(OM548&gt;0.0799,1,0)</f>
        <v/>
      </c>
      <c r="OR548" s="32">
        <f>IF(OM548&gt;OZ548,1,0)</f>
        <v/>
      </c>
      <c r="OS548" s="32">
        <f>OP548+OQ548+OR548+ON548+OO548</f>
        <v/>
      </c>
      <c r="OT548">
        <f>IF(OF548=5,"BackHome0-0",IF(AND(OS548=5),"BackAway0-0",""))</f>
        <v/>
      </c>
      <c r="OU548">
        <f>IF(OF548=5,KN548,IF(AND(OS548=5),KO548,""))</f>
        <v/>
      </c>
      <c r="OV548">
        <f>IF(OF548=5,"Match Odds",IF(AND(OS548=5),"Match Odds",""))</f>
        <v/>
      </c>
      <c r="OW548">
        <f>IF(OF548=5,KP548,IF(AND(OS548=5),KP548,""))</f>
        <v/>
      </c>
      <c r="OX548">
        <f>IF(OF548=5,"MATCH_ODDS",IF(AND(OS548=5),"MATCH_ODDS",""))</f>
        <v/>
      </c>
      <c r="OY548">
        <f>IF(OF548=5,"BACK",IF(AND(OS548=5),"BACK",""))</f>
        <v/>
      </c>
    </row>
    <row r="549" ht="16.5" customHeight="1" thickBot="1" thickTop="1">
      <c r="A549" s="2" t="n"/>
      <c r="KN549" s="1">
        <f>IF(INDEX(#REF!,MATCH('HT 0-0'!D549,#REF!,0))=INDEX(#REF!,MATCH('HT 0-0'!D549,#REF!,0)),INDEX(#REF!,MATCH('HT 0-0'!D549,#REF!,0)),"ERROR")</f>
        <v/>
      </c>
      <c r="KO549" s="1">
        <f>IF(INDEX(#REF!,MATCH('HT 0-0'!E549,#REF!,0))=INDEX(#REF!,MATCH('HT 0-0'!E549,#REF!,0)),INDEX(#REF!,MATCH('HT 0-0'!E549,#REF!,0)),"ERROR")</f>
        <v/>
      </c>
      <c r="KP549" s="1">
        <f>KN549&amp;" v "&amp;KO549</f>
        <v/>
      </c>
      <c r="KQ549">
        <f>B549&amp;"_"&amp;C549</f>
        <v/>
      </c>
      <c r="KR549" s="1">
        <f>IF((HW549/KK549)&lt;0.335,"G",IF((HW549/KK549)&gt;0.67,"R","A"))</f>
        <v/>
      </c>
      <c r="KS549" s="1">
        <f>IF((HX549/KK549)&lt;0.335,"G",IF((HX549/KK549)&gt;0.67,"R","A"))</f>
        <v/>
      </c>
      <c r="KT549" s="1">
        <f>IF((IH549/KK549)&lt;0.335,"G",IF((IH549/KK549)&gt;0.67,"R","A"))</f>
        <v/>
      </c>
      <c r="KU549" s="1">
        <f>IF((II549/KK549)&lt;0.335,"G",IF((II549/KK549)&gt;0.67,"R","A"))</f>
        <v/>
      </c>
      <c r="KV549" s="1">
        <f>IF((HZ549/KK549)&lt;0.335,"G",IF((HZ549/KK549)&gt;0.67,"R","A"))</f>
        <v/>
      </c>
      <c r="KW549" s="1">
        <f>IF((HY549/KK549)&lt;0.335,"G",IF((HY549/KK549)&gt;0.67,"R","A"))</f>
        <v/>
      </c>
      <c r="KX549" s="1">
        <f>IF((IK549/KK549)&lt;0.335,"G",IF((IK549/KK549)&gt;0.67,"R","A"))</f>
        <v/>
      </c>
      <c r="KY549" s="1">
        <f>IF((IJ549/KK549)&lt;0.335,"G",IF((IJ549/KK549)&gt;0.67,"R","A"))</f>
        <v/>
      </c>
      <c r="KZ549" s="1">
        <f>IF((HQ549/KK549)&lt;0.335,"G",IF((HQ549/KK549)&gt;0.67,"R","A"))</f>
        <v/>
      </c>
      <c r="LA549" s="1">
        <f>IF((IB549/KK549)&lt;0.335,"G",IF((IB549/KK549)&gt;0.67,"R","A"))</f>
        <v/>
      </c>
      <c r="LB549">
        <f>IF(LQ549="0-0",INDEX(Scrape!#REF!,MATCH('HT 0-0'!KP549,Scrape!$B:$B,0)),"")</f>
        <v/>
      </c>
      <c r="LC549">
        <f>IF(LQ549="0-0",INDEX(Scrape!$A:$A,MATCH('HT 0-0'!KP549,Scrape!$B:$B,0)),"")</f>
        <v/>
      </c>
      <c r="LD549">
        <f>IF(LQ549="0-0",INDEX(Scrape!$B:$B,MATCH('HT 0-0'!KP549,Scrape!$B:$B,0)),"")</f>
        <v/>
      </c>
      <c r="LE549">
        <f>IF(LQ549="0-0",INDEX(Scrape!$C:$C,MATCH('HT 0-0'!KP549,Scrape!$B:$B,0)),"")</f>
        <v/>
      </c>
      <c r="LF549">
        <f>IF(LQ549="0-0",INDEX(Scrape!$D:$D,MATCH('HT 0-0'!KP549,Scrape!$B:$B,0)),"")</f>
        <v/>
      </c>
      <c r="LG549">
        <f>IF(LQ549="0-0",INDEX(Scrape!$E:$E,MATCH('HT 0-0'!KP549,Scrape!$B:$B,0)),"")</f>
        <v/>
      </c>
      <c r="LH549">
        <f>IF(LQ549="0-0",INDEX(Scrape!$F:$F,MATCH('HT 0-0'!KP549,Scrape!$B:$B,0)),"")</f>
        <v/>
      </c>
      <c r="LI549">
        <f>IF(LQ549="0-0",INDEX(Scrape!$G:$G,MATCH('HT 0-0'!KP549,Scrape!$B:$B,0)),"")</f>
        <v/>
      </c>
      <c r="LJ549">
        <f>IF(LQ549="0-0",INDEX(Scrape!$H:$H,MATCH('HT 0-0'!KP549,Scrape!$B:$B,0)),"")</f>
        <v/>
      </c>
      <c r="LK549">
        <f>IF(LQ549="0-0",INDEX(Scrape!$I:$I,MATCH('HT 0-0'!KP549,Scrape!$B:$B,0)),"")</f>
        <v/>
      </c>
      <c r="LL549">
        <f>IF(LQ549="0-0",INDEX(Scrape!$J:$J,MATCH('HT 0-0'!KP549,Scrape!$B:$B,0)),"")</f>
        <v/>
      </c>
      <c r="LM549">
        <f>IF(LQ549="0-0",INDEX(Scrape!$K:$K,MATCH('HT 0-0'!KP549,Scrape!$B:$B,0)),"")</f>
        <v/>
      </c>
      <c r="LN549">
        <f>IF(LQ549="0-0",INDEX(Scrape!$L:$L,MATCH('HT 0-0'!KP549,Scrape!$B:$B,0)),"")</f>
        <v/>
      </c>
      <c r="LO549">
        <f>IF(LQ549="0-0",INDEX(Scrape!$M:$M,MATCH('HT 0-0'!KP549,Scrape!$B:$B,0)),"")</f>
        <v/>
      </c>
      <c r="LP549">
        <f>IF(LQ549="0-0",INDEX(Scrape!$N:$N,MATCH('HT 0-0'!KP549,Scrape!$B:$B,0)),"")</f>
        <v/>
      </c>
      <c r="LQ549">
        <f>INDEX(Scrape!$O:$O,MATCH('HT 0-0'!KP549,Scrape!$B:$B,0))</f>
        <v/>
      </c>
      <c r="LR549">
        <f>(1/LJ549)+(1/LI549)+(1/LH549)</f>
        <v/>
      </c>
      <c r="LS549">
        <f>(1/LG549)+(1/LF549)+(1/LE549)</f>
        <v/>
      </c>
      <c r="LT549" s="8">
        <f>IF(INDEX(#REF!,MATCH(KQ549,#REF!,0))=INDEX(#REF!,MATCH(KQ549,#REF!,0)),INDEX(#REF!,MATCH(KQ549,#REF!,0)),"ERROR")</f>
        <v/>
      </c>
      <c r="LU549" s="4">
        <f>IF(KR549="G",2,IF(KR549="R",0.5,IF(KR549="A",1)))</f>
        <v/>
      </c>
      <c r="LV549" s="4">
        <f>IF(KS549="G",0.5,IF(KS549="R",2,IF(KS549="A",1)))</f>
        <v/>
      </c>
      <c r="LW549" s="4">
        <f>IF(KT549="G",2,IF(KT549="R",0.5,IF(KT549="A",1)))</f>
        <v/>
      </c>
      <c r="LX549" s="4">
        <f>IF(KU549="G",0.5,IF(KU549="R",2,IF(KU549="A",1)))</f>
        <v/>
      </c>
      <c r="LY549" s="7">
        <f>(LK549*(LU549+LX549)+(LL549*(LU549+LX549)))</f>
        <v/>
      </c>
      <c r="LZ549" s="7">
        <f>(LN549*(LV549+LW549)+(LO549*(LV549+LW549)))</f>
        <v/>
      </c>
      <c r="MA549" s="11">
        <f>LY549-LZ549</f>
        <v/>
      </c>
      <c r="MB549" s="5">
        <f>MA549+2</f>
        <v/>
      </c>
      <c r="MC549" s="6">
        <f>MA549-2</f>
        <v/>
      </c>
      <c r="MD549" s="4">
        <f>LE549</f>
        <v/>
      </c>
      <c r="ME549" s="9">
        <f>IF(MD549=0,1000,MD549+0.75)</f>
        <v/>
      </c>
      <c r="MF549" s="10">
        <f>IF(MD549=0,0,MD549-0.75)</f>
        <v/>
      </c>
      <c r="MG549" s="4">
        <f>((LM549*(LU549+LX549))-((LP549*(LV549+LW549))))</f>
        <v/>
      </c>
      <c r="MH549" s="9">
        <f>MG549*1.2</f>
        <v/>
      </c>
      <c r="MI549" s="10">
        <f>MG549*0.8</f>
        <v/>
      </c>
      <c r="MJ549">
        <f>IFERROR(OT549,"")</f>
        <v/>
      </c>
      <c r="MK549">
        <f>IFERROR(OU549,"")</f>
        <v/>
      </c>
      <c r="ML549">
        <f>IFERROR(OV549,"")</f>
        <v/>
      </c>
      <c r="MM549">
        <f>IFERROR(OW549,"")</f>
        <v/>
      </c>
      <c r="MN549">
        <f>IFERROR(OX549,"")</f>
        <v/>
      </c>
      <c r="MO549">
        <f>IFERROR(OY549,"")</f>
        <v/>
      </c>
      <c r="MP549" s="1">
        <f>COUNTIFS(#REF!,LT549,#REF!,1,#REF!,"&gt;="&amp;MC549,#REF!,"&lt;="&amp;MB549,#REF!,"&lt;="&amp;ME549,#REF!,"&gt;="&amp;MF549,#REF!,"="&amp;KV549,#REF!,"="&amp;KX549)</f>
        <v/>
      </c>
      <c r="MQ549" s="1">
        <f>COUNTIFS(#REF!,LT549,#REF!,0,#REF!,"&gt;="&amp;MC549,#REF!,"&lt;="&amp;MB549,#REF!,"&lt;="&amp;ME549,#REF!,"&gt;="&amp;MF549,#REF!,"="&amp;KV549,#REF!,"="&amp;KX549)</f>
        <v/>
      </c>
      <c r="MR549" s="1">
        <f>COUNTIFS(#REF!,LT549,#REF!,1,#REF!,"&gt;="&amp;MC549,#REF!,"&lt;="&amp;MB549,#REF!,"&lt;="&amp;ME549,#REF!,"&gt;="&amp;MF549,#REF!,"="&amp;KW549,#REF!,"="&amp;KY549)</f>
        <v/>
      </c>
      <c r="MS549" s="1">
        <f>COUNTIFS(#REF!,LT549,#REF!,0,#REF!,"&gt;="&amp;MC549,#REF!,"&lt;="&amp;MB549,#REF!,"&lt;="&amp;ME549,#REF!,"&gt;="&amp;MF549,#REF!,"="&amp;KW549,#REF!,"="&amp;KY549)</f>
        <v/>
      </c>
      <c r="MT549" s="1">
        <f>COUNTIFS(#REF!,LT549,#REF!,1,#REF!,"&gt;="&amp;MI549,#REF!,"&lt;="&amp;MH549,#REF!,"&lt;="&amp;ME549,#REF!,"&gt;="&amp;MF549)</f>
        <v/>
      </c>
      <c r="MU549" s="1">
        <f>COUNTIFS(#REF!,LT549,#REF!,0,#REF!,"&gt;="&amp;MI549,#REF!,"&lt;="&amp;MH549,#REF!,"&lt;="&amp;ME549,#REF!,"&gt;="&amp;MF549)</f>
        <v/>
      </c>
      <c r="MV549" s="1">
        <f>COUNTIFS(#REF!,LT549,#REF!,1,#REF!,"&gt;="&amp;MI549,#REF!,"&lt;="&amp;MH549,#REF!,"="&amp;KZ549,#REF!,"="&amp;LA549,#REF!,"&lt;="&amp;ME549,#REF!,"&gt;="&amp;MF549)</f>
        <v/>
      </c>
      <c r="MW549" s="1">
        <f>COUNTIFS(#REF!,LT549,#REF!,0,#REF!,"&gt;="&amp;MI549,#REF!,"&lt;="&amp;MH549,#REF!,"="&amp;KZ549,#REF!,"="&amp;LA549,#REF!,"&lt;="&amp;ME549,#REF!,"&gt;="&amp;MF549)</f>
        <v/>
      </c>
      <c r="MX549" s="1">
        <f>COUNTIFS(#REF!,LT549,#REF!,1,#REF!,"&gt;="&amp;MC549,#REF!,"&lt;="&amp;MB549,#REF!,"&lt;="&amp;ME549,#REF!,"&gt;="&amp;MF549)</f>
        <v/>
      </c>
      <c r="MY549" s="1">
        <f>COUNTIFS(#REF!,LT549,#REF!,0,#REF!,"&gt;="&amp;MC549,#REF!,"&lt;="&amp;MB549,#REF!,"&lt;="&amp;ME549,#REF!,"&gt;="&amp;MF549)</f>
        <v/>
      </c>
      <c r="MZ549" s="1">
        <f>COUNTIFS(#REF!,LT549,#REF!,1,#REF!,"&lt;="&amp;ME549,#REF!,"&gt;="&amp;MF549,#REF!,"="&amp;KV549,#REF!,"="&amp;KX549)</f>
        <v/>
      </c>
      <c r="NA549" s="1">
        <f>COUNTIFS(#REF!,LT549,#REF!,0,#REF!,"&lt;="&amp;ME549,#REF!,"&gt;="&amp;MF549,#REF!,"="&amp;KV549,#REF!,"="&amp;KX549)</f>
        <v/>
      </c>
      <c r="NB549" s="1">
        <f>COUNTIFS(#REF!,LT549,#REF!,1,#REF!,"&lt;="&amp;ME549,#REF!,"&gt;="&amp;MF549,#REF!,"="&amp;KW549,#REF!,"="&amp;KY549)</f>
        <v/>
      </c>
      <c r="NC549" s="1">
        <f>COUNTIFS(#REF!,LT549,#REF!,0,#REF!,"&lt;="&amp;ME549,#REF!,"&gt;="&amp;MF549,#REF!,"="&amp;KW549,#REF!,"="&amp;KY549)</f>
        <v/>
      </c>
      <c r="ND549" s="1">
        <f>COUNTIFS(#REF!,LT549,#REF!,1,#REF!,"&gt;="&amp;MC549,#REF!,"&lt;="&amp;MB549,#REF!,"&lt;="&amp;ME549,#REF!,"&gt;="&amp;MF549,#REF!,"="&amp;KV549,#REF!,"="&amp;KX549)</f>
        <v/>
      </c>
      <c r="NE549" s="1">
        <f>COUNTIFS(#REF!,LT549,#REF!,0,#REF!,"&gt;="&amp;MC549,#REF!,"&lt;="&amp;MB549,#REF!,"&lt;="&amp;ME549,#REF!,"&gt;="&amp;MF549,#REF!,"="&amp;KV549,#REF!,"="&amp;KX549)</f>
        <v/>
      </c>
      <c r="NF549" s="1">
        <f>COUNTIFS(#REF!,LT549,#REF!,1,#REF!,"&gt;="&amp;MC549,#REF!,"&lt;="&amp;MB549,#REF!,"&lt;="&amp;ME549,#REF!,"&gt;="&amp;MF549,#REF!,"="&amp;KW549,#REF!,"="&amp;KY549)</f>
        <v/>
      </c>
      <c r="NG549" s="1">
        <f>COUNTIFS(#REF!,LT549,#REF!,0,#REF!,"&gt;="&amp;MC549,#REF!,"&lt;="&amp;MB549,#REF!,"&lt;="&amp;ME549,#REF!,"&gt;="&amp;MF549,#REF!,"="&amp;KW549,#REF!,"="&amp;KY549)</f>
        <v/>
      </c>
      <c r="NH549" s="1">
        <f>COUNTIFS(#REF!,LT549,#REF!,1,#REF!,"&gt;="&amp;MC549,#REF!,"&lt;="&amp;MB549,#REF!,"&lt;="&amp;ME549,#REF!,"&gt;="&amp;MF549,#REF!,"="&amp;KZ549,#REF!,"="&amp;LA549)</f>
        <v/>
      </c>
      <c r="NI549" s="1">
        <f>COUNTIFS(#REF!,LT549,#REF!,0,#REF!,"&gt;="&amp;MC549,#REF!,"&lt;="&amp;MB549,#REF!,"&lt;="&amp;ME549,#REF!,"&gt;="&amp;MF549,#REF!,"="&amp;KZ549,#REF!,"="&amp;LA549)</f>
        <v/>
      </c>
      <c r="NJ549" s="1">
        <f>COUNTIFS(#REF!,LT549,#REF!,1,#REF!,"&gt;="&amp;MI549,#REF!,"&lt;="&amp;MH549,#REF!,"&lt;="&amp;ME549,#REF!,"&gt;="&amp;MF549)</f>
        <v/>
      </c>
      <c r="NK549" s="1">
        <f>COUNTIFS(#REF!,LT549,#REF!,0,#REF!,"&gt;="&amp;MI549,#REF!,"&lt;="&amp;MH549,#REF!,"&lt;="&amp;ME549,#REF!,"&gt;="&amp;MF549)</f>
        <v/>
      </c>
      <c r="NL549" s="1">
        <f>COUNTIFS(#REF!,LT549,#REF!,1,#REF!,"&gt;="&amp;MI549,#REF!,"&lt;="&amp;MH549,#REF!,"="&amp;KZ549,#REF!,"="&amp;LA549,#REF!,"&lt;="&amp;ME549,#REF!,"&gt;="&amp;MF549)</f>
        <v/>
      </c>
      <c r="NM549" s="1">
        <f>COUNTIFS(#REF!,LT549,#REF!,0,#REF!,"&gt;="&amp;MI549,#REF!,"&lt;="&amp;MH549,#REF!,"="&amp;KZ549,#REF!,"="&amp;LA549,#REF!,"&lt;="&amp;ME549,#REF!,"&gt;="&amp;MF549)</f>
        <v/>
      </c>
      <c r="NN549" s="1">
        <f>COUNTIFS(#REF!,LT549,#REF!,1,#REF!,"&gt;="&amp;MC549,#REF!,"&lt;="&amp;MB549,#REF!,"&lt;="&amp;ME549,#REF!,"&gt;="&amp;MF549)</f>
        <v/>
      </c>
      <c r="NO549" s="1">
        <f>COUNTIFS(#REF!,LT549,#REF!,0,#REF!,"&gt;="&amp;MC549,#REF!,"&lt;="&amp;MB549,#REF!,"&lt;="&amp;ME549,#REF!,"&gt;="&amp;MF549)</f>
        <v/>
      </c>
      <c r="NP549" s="1">
        <f>COUNTIFS(#REF!,LT549,#REF!,1,#REF!,"&lt;="&amp;ME549,#REF!,"&gt;="&amp;MF549,#REF!,"="&amp;KV549,#REF!,"="&amp;KX549)</f>
        <v/>
      </c>
      <c r="NQ549" s="1">
        <f>COUNTIFS(#REF!,LT549,#REF!,0,#REF!,"&lt;="&amp;ME549,#REF!,"&gt;="&amp;MF549,#REF!,"="&amp;KV549,#REF!,"="&amp;KX549)</f>
        <v/>
      </c>
      <c r="NR549" s="1">
        <f>COUNTIFS(#REF!,LT549,#REF!,1,#REF!,"&lt;="&amp;ME549,#REF!,"&gt;="&amp;MF549,#REF!,"="&amp;KW549,#REF!,"="&amp;KY549)</f>
        <v/>
      </c>
      <c r="NS549" s="1">
        <f>COUNTIFS(#REF!,LT549,#REF!,0,#REF!,"&lt;="&amp;ME549,#REF!,"&gt;="&amp;MF549,#REF!,"="&amp;KW549,#REF!,"="&amp;KY549)</f>
        <v/>
      </c>
      <c r="NT549" s="1">
        <f>MP549+MR549+MT549+MV549+MX549+MZ549+NB549</f>
        <v/>
      </c>
      <c r="NU549" s="1">
        <f>MQ549+MS549+MU549+MW549+MY549+NA549+NC549</f>
        <v/>
      </c>
      <c r="NV549" s="1">
        <f>NT549+NU549</f>
        <v/>
      </c>
      <c r="NW549" s="33">
        <f>NT549/(NT549+NU549)</f>
        <v/>
      </c>
      <c r="NX549" s="3">
        <f>1/NW549</f>
        <v/>
      </c>
      <c r="NY549" s="1">
        <f>LH549</f>
        <v/>
      </c>
      <c r="NZ549" s="79">
        <f>(NW549*((NY549-1)*0.98))-((1-NW549)*1)</f>
        <v/>
      </c>
      <c r="OA549" s="34">
        <f>IF(LR549&lt;0.9,0,IF(AND(LR549&gt;1.1),0,1))</f>
        <v/>
      </c>
      <c r="OB549" s="34">
        <f>IF(LS549&lt;0.9,0,IF(AND(LS549&gt;1.1),0,1))</f>
        <v/>
      </c>
      <c r="OC549" s="32">
        <f>IF(NV549&gt;99,1,0)</f>
        <v/>
      </c>
      <c r="OD549" s="32">
        <f>IF(NZ549&gt;0.0799,1,0)</f>
        <v/>
      </c>
      <c r="OE549" s="32">
        <f>IF(NZ549&gt;OM549,1,0)</f>
        <v/>
      </c>
      <c r="OF549" s="32">
        <f>OC549+OD549+OE549+OA549+OB549</f>
        <v/>
      </c>
      <c r="OG549" s="1">
        <f>ND549+NF549+NH549+NJ549+NL549+NN549+NP549+NR549</f>
        <v/>
      </c>
      <c r="OH549" s="1">
        <f>NE549+NG549+NI549+NK549+NM549+NO549+NQ549+NS549</f>
        <v/>
      </c>
      <c r="OI549" s="1">
        <f>OG549+OH549</f>
        <v/>
      </c>
      <c r="OJ549" s="33">
        <f>OG549/(OG549+OH549)</f>
        <v/>
      </c>
      <c r="OK549" s="3">
        <f>1/OJ549</f>
        <v/>
      </c>
      <c r="OL549" s="1">
        <f>LI549</f>
        <v/>
      </c>
      <c r="OM549" s="79">
        <f>(OJ549*((OL549-1)*0.98))-((1-OJ549)*1)</f>
        <v/>
      </c>
      <c r="ON549" s="34">
        <f>IF(LR549&lt;0.9,0,IF(AND(LR549&gt;1.1),0,1))</f>
        <v/>
      </c>
      <c r="OO549" s="34">
        <f>IF(LS549&lt;0.9,0,IF(AND(LS549&gt;1.1),0,1))</f>
        <v/>
      </c>
      <c r="OP549" s="32">
        <f>IF(OI549&gt;99,1,0)</f>
        <v/>
      </c>
      <c r="OQ549" s="32">
        <f>IF(OM549&gt;0.0799,1,0)</f>
        <v/>
      </c>
      <c r="OR549" s="32">
        <f>IF(OM549&gt;OZ549,1,0)</f>
        <v/>
      </c>
      <c r="OS549" s="32">
        <f>OP549+OQ549+OR549+ON549+OO549</f>
        <v/>
      </c>
      <c r="OT549">
        <f>IF(OF549=5,"BackHome0-0",IF(AND(OS549=5),"BackAway0-0",""))</f>
        <v/>
      </c>
      <c r="OU549">
        <f>IF(OF549=5,KN549,IF(AND(OS549=5),KO549,""))</f>
        <v/>
      </c>
      <c r="OV549">
        <f>IF(OF549=5,"Match Odds",IF(AND(OS549=5),"Match Odds",""))</f>
        <v/>
      </c>
      <c r="OW549">
        <f>IF(OF549=5,KP549,IF(AND(OS549=5),KP549,""))</f>
        <v/>
      </c>
      <c r="OX549">
        <f>IF(OF549=5,"MATCH_ODDS",IF(AND(OS549=5),"MATCH_ODDS",""))</f>
        <v/>
      </c>
      <c r="OY549">
        <f>IF(OF549=5,"BACK",IF(AND(OS549=5),"BACK",""))</f>
        <v/>
      </c>
    </row>
    <row r="550" ht="16.5" customHeight="1" thickBot="1" thickTop="1">
      <c r="A550" s="2" t="n"/>
      <c r="KN550" s="1">
        <f>IF(INDEX(#REF!,MATCH('HT 0-0'!D550,#REF!,0))=INDEX(#REF!,MATCH('HT 0-0'!D550,#REF!,0)),INDEX(#REF!,MATCH('HT 0-0'!D550,#REF!,0)),"ERROR")</f>
        <v/>
      </c>
      <c r="KO550" s="1">
        <f>IF(INDEX(#REF!,MATCH('HT 0-0'!E550,#REF!,0))=INDEX(#REF!,MATCH('HT 0-0'!E550,#REF!,0)),INDEX(#REF!,MATCH('HT 0-0'!E550,#REF!,0)),"ERROR")</f>
        <v/>
      </c>
      <c r="KP550" s="1">
        <f>KN550&amp;" v "&amp;KO550</f>
        <v/>
      </c>
      <c r="KQ550">
        <f>B550&amp;"_"&amp;C550</f>
        <v/>
      </c>
      <c r="KR550" s="1">
        <f>IF((HW550/KK550)&lt;0.335,"G",IF((HW550/KK550)&gt;0.67,"R","A"))</f>
        <v/>
      </c>
      <c r="KS550" s="1">
        <f>IF((HX550/KK550)&lt;0.335,"G",IF((HX550/KK550)&gt;0.67,"R","A"))</f>
        <v/>
      </c>
      <c r="KT550" s="1">
        <f>IF((IH550/KK550)&lt;0.335,"G",IF((IH550/KK550)&gt;0.67,"R","A"))</f>
        <v/>
      </c>
      <c r="KU550" s="1">
        <f>IF((II550/KK550)&lt;0.335,"G",IF((II550/KK550)&gt;0.67,"R","A"))</f>
        <v/>
      </c>
      <c r="KV550" s="1">
        <f>IF((HZ550/KK550)&lt;0.335,"G",IF((HZ550/KK550)&gt;0.67,"R","A"))</f>
        <v/>
      </c>
      <c r="KW550" s="1">
        <f>IF((HY550/KK550)&lt;0.335,"G",IF((HY550/KK550)&gt;0.67,"R","A"))</f>
        <v/>
      </c>
      <c r="KX550" s="1">
        <f>IF((IK550/KK550)&lt;0.335,"G",IF((IK550/KK550)&gt;0.67,"R","A"))</f>
        <v/>
      </c>
      <c r="KY550" s="1">
        <f>IF((IJ550/KK550)&lt;0.335,"G",IF((IJ550/KK550)&gt;0.67,"R","A"))</f>
        <v/>
      </c>
      <c r="KZ550" s="1">
        <f>IF((HQ550/KK550)&lt;0.335,"G",IF((HQ550/KK550)&gt;0.67,"R","A"))</f>
        <v/>
      </c>
      <c r="LA550" s="1">
        <f>IF((IB550/KK550)&lt;0.335,"G",IF((IB550/KK550)&gt;0.67,"R","A"))</f>
        <v/>
      </c>
      <c r="LB550">
        <f>IF(LQ550="0-0",INDEX(Scrape!#REF!,MATCH('HT 0-0'!KP550,Scrape!$B:$B,0)),"")</f>
        <v/>
      </c>
      <c r="LC550">
        <f>IF(LQ550="0-0",INDEX(Scrape!$A:$A,MATCH('HT 0-0'!KP550,Scrape!$B:$B,0)),"")</f>
        <v/>
      </c>
      <c r="LD550">
        <f>IF(LQ550="0-0",INDEX(Scrape!$B:$B,MATCH('HT 0-0'!KP550,Scrape!$B:$B,0)),"")</f>
        <v/>
      </c>
      <c r="LE550">
        <f>IF(LQ550="0-0",INDEX(Scrape!$C:$C,MATCH('HT 0-0'!KP550,Scrape!$B:$B,0)),"")</f>
        <v/>
      </c>
      <c r="LF550">
        <f>IF(LQ550="0-0",INDEX(Scrape!$D:$D,MATCH('HT 0-0'!KP550,Scrape!$B:$B,0)),"")</f>
        <v/>
      </c>
      <c r="LG550">
        <f>IF(LQ550="0-0",INDEX(Scrape!$E:$E,MATCH('HT 0-0'!KP550,Scrape!$B:$B,0)),"")</f>
        <v/>
      </c>
      <c r="LH550">
        <f>IF(LQ550="0-0",INDEX(Scrape!$F:$F,MATCH('HT 0-0'!KP550,Scrape!$B:$B,0)),"")</f>
        <v/>
      </c>
      <c r="LI550">
        <f>IF(LQ550="0-0",INDEX(Scrape!$G:$G,MATCH('HT 0-0'!KP550,Scrape!$B:$B,0)),"")</f>
        <v/>
      </c>
      <c r="LJ550">
        <f>IF(LQ550="0-0",INDEX(Scrape!$H:$H,MATCH('HT 0-0'!KP550,Scrape!$B:$B,0)),"")</f>
        <v/>
      </c>
      <c r="LK550">
        <f>IF(LQ550="0-0",INDEX(Scrape!$I:$I,MATCH('HT 0-0'!KP550,Scrape!$B:$B,0)),"")</f>
        <v/>
      </c>
      <c r="LL550">
        <f>IF(LQ550="0-0",INDEX(Scrape!$J:$J,MATCH('HT 0-0'!KP550,Scrape!$B:$B,0)),"")</f>
        <v/>
      </c>
      <c r="LM550">
        <f>IF(LQ550="0-0",INDEX(Scrape!$K:$K,MATCH('HT 0-0'!KP550,Scrape!$B:$B,0)),"")</f>
        <v/>
      </c>
      <c r="LN550">
        <f>IF(LQ550="0-0",INDEX(Scrape!$L:$L,MATCH('HT 0-0'!KP550,Scrape!$B:$B,0)),"")</f>
        <v/>
      </c>
      <c r="LO550">
        <f>IF(LQ550="0-0",INDEX(Scrape!$M:$M,MATCH('HT 0-0'!KP550,Scrape!$B:$B,0)),"")</f>
        <v/>
      </c>
      <c r="LP550">
        <f>IF(LQ550="0-0",INDEX(Scrape!$N:$N,MATCH('HT 0-0'!KP550,Scrape!$B:$B,0)),"")</f>
        <v/>
      </c>
      <c r="LQ550">
        <f>INDEX(Scrape!$O:$O,MATCH('HT 0-0'!KP550,Scrape!$B:$B,0))</f>
        <v/>
      </c>
      <c r="LR550">
        <f>(1/LJ550)+(1/LI550)+(1/LH550)</f>
        <v/>
      </c>
      <c r="LS550">
        <f>(1/LG550)+(1/LF550)+(1/LE550)</f>
        <v/>
      </c>
      <c r="LT550" s="8">
        <f>IF(INDEX(#REF!,MATCH(KQ550,#REF!,0))=INDEX(#REF!,MATCH(KQ550,#REF!,0)),INDEX(#REF!,MATCH(KQ550,#REF!,0)),"ERROR")</f>
        <v/>
      </c>
      <c r="LU550" s="4">
        <f>IF(KR550="G",2,IF(KR550="R",0.5,IF(KR550="A",1)))</f>
        <v/>
      </c>
      <c r="LV550" s="4">
        <f>IF(KS550="G",0.5,IF(KS550="R",2,IF(KS550="A",1)))</f>
        <v/>
      </c>
      <c r="LW550" s="4">
        <f>IF(KT550="G",2,IF(KT550="R",0.5,IF(KT550="A",1)))</f>
        <v/>
      </c>
      <c r="LX550" s="4">
        <f>IF(KU550="G",0.5,IF(KU550="R",2,IF(KU550="A",1)))</f>
        <v/>
      </c>
      <c r="LY550" s="7">
        <f>(LK550*(LU550+LX550)+(LL550*(LU550+LX550)))</f>
        <v/>
      </c>
      <c r="LZ550" s="7">
        <f>(LN550*(LV550+LW550)+(LO550*(LV550+LW550)))</f>
        <v/>
      </c>
      <c r="MA550" s="11">
        <f>LY550-LZ550</f>
        <v/>
      </c>
      <c r="MB550" s="5">
        <f>MA550+2</f>
        <v/>
      </c>
      <c r="MC550" s="6">
        <f>MA550-2</f>
        <v/>
      </c>
      <c r="MD550" s="4">
        <f>LE550</f>
        <v/>
      </c>
      <c r="ME550" s="9">
        <f>IF(MD550=0,1000,MD550+0.75)</f>
        <v/>
      </c>
      <c r="MF550" s="10">
        <f>IF(MD550=0,0,MD550-0.75)</f>
        <v/>
      </c>
      <c r="MG550" s="4">
        <f>((LM550*(LU550+LX550))-((LP550*(LV550+LW550))))</f>
        <v/>
      </c>
      <c r="MH550" s="9">
        <f>MG550*1.2</f>
        <v/>
      </c>
      <c r="MI550" s="10">
        <f>MG550*0.8</f>
        <v/>
      </c>
      <c r="MJ550">
        <f>IFERROR(OT550,"")</f>
        <v/>
      </c>
      <c r="MK550">
        <f>IFERROR(OU550,"")</f>
        <v/>
      </c>
      <c r="ML550">
        <f>IFERROR(OV550,"")</f>
        <v/>
      </c>
      <c r="MM550">
        <f>IFERROR(OW550,"")</f>
        <v/>
      </c>
      <c r="MN550">
        <f>IFERROR(OX550,"")</f>
        <v/>
      </c>
      <c r="MO550">
        <f>IFERROR(OY550,"")</f>
        <v/>
      </c>
      <c r="MP550" s="1">
        <f>COUNTIFS(#REF!,LT550,#REF!,1,#REF!,"&gt;="&amp;MC550,#REF!,"&lt;="&amp;MB550,#REF!,"&lt;="&amp;ME550,#REF!,"&gt;="&amp;MF550,#REF!,"="&amp;KV550,#REF!,"="&amp;KX550)</f>
        <v/>
      </c>
      <c r="MQ550" s="1">
        <f>COUNTIFS(#REF!,LT550,#REF!,0,#REF!,"&gt;="&amp;MC550,#REF!,"&lt;="&amp;MB550,#REF!,"&lt;="&amp;ME550,#REF!,"&gt;="&amp;MF550,#REF!,"="&amp;KV550,#REF!,"="&amp;KX550)</f>
        <v/>
      </c>
      <c r="MR550" s="1">
        <f>COUNTIFS(#REF!,LT550,#REF!,1,#REF!,"&gt;="&amp;MC550,#REF!,"&lt;="&amp;MB550,#REF!,"&lt;="&amp;ME550,#REF!,"&gt;="&amp;MF550,#REF!,"="&amp;KW550,#REF!,"="&amp;KY550)</f>
        <v/>
      </c>
      <c r="MS550" s="1">
        <f>COUNTIFS(#REF!,LT550,#REF!,0,#REF!,"&gt;="&amp;MC550,#REF!,"&lt;="&amp;MB550,#REF!,"&lt;="&amp;ME550,#REF!,"&gt;="&amp;MF550,#REF!,"="&amp;KW550,#REF!,"="&amp;KY550)</f>
        <v/>
      </c>
      <c r="MT550" s="1">
        <f>COUNTIFS(#REF!,LT550,#REF!,1,#REF!,"&gt;="&amp;MI550,#REF!,"&lt;="&amp;MH550,#REF!,"&lt;="&amp;ME550,#REF!,"&gt;="&amp;MF550)</f>
        <v/>
      </c>
      <c r="MU550" s="1">
        <f>COUNTIFS(#REF!,LT550,#REF!,0,#REF!,"&gt;="&amp;MI550,#REF!,"&lt;="&amp;MH550,#REF!,"&lt;="&amp;ME550,#REF!,"&gt;="&amp;MF550)</f>
        <v/>
      </c>
      <c r="MV550" s="1">
        <f>COUNTIFS(#REF!,LT550,#REF!,1,#REF!,"&gt;="&amp;MI550,#REF!,"&lt;="&amp;MH550,#REF!,"="&amp;KZ550,#REF!,"="&amp;LA550,#REF!,"&lt;="&amp;ME550,#REF!,"&gt;="&amp;MF550)</f>
        <v/>
      </c>
      <c r="MW550" s="1">
        <f>COUNTIFS(#REF!,LT550,#REF!,0,#REF!,"&gt;="&amp;MI550,#REF!,"&lt;="&amp;MH550,#REF!,"="&amp;KZ550,#REF!,"="&amp;LA550,#REF!,"&lt;="&amp;ME550,#REF!,"&gt;="&amp;MF550)</f>
        <v/>
      </c>
      <c r="MX550" s="1">
        <f>COUNTIFS(#REF!,LT550,#REF!,1,#REF!,"&gt;="&amp;MC550,#REF!,"&lt;="&amp;MB550,#REF!,"&lt;="&amp;ME550,#REF!,"&gt;="&amp;MF550)</f>
        <v/>
      </c>
      <c r="MY550" s="1">
        <f>COUNTIFS(#REF!,LT550,#REF!,0,#REF!,"&gt;="&amp;MC550,#REF!,"&lt;="&amp;MB550,#REF!,"&lt;="&amp;ME550,#REF!,"&gt;="&amp;MF550)</f>
        <v/>
      </c>
      <c r="MZ550" s="1">
        <f>COUNTIFS(#REF!,LT550,#REF!,1,#REF!,"&lt;="&amp;ME550,#REF!,"&gt;="&amp;MF550,#REF!,"="&amp;KV550,#REF!,"="&amp;KX550)</f>
        <v/>
      </c>
      <c r="NA550" s="1">
        <f>COUNTIFS(#REF!,LT550,#REF!,0,#REF!,"&lt;="&amp;ME550,#REF!,"&gt;="&amp;MF550,#REF!,"="&amp;KV550,#REF!,"="&amp;KX550)</f>
        <v/>
      </c>
      <c r="NB550" s="1">
        <f>COUNTIFS(#REF!,LT550,#REF!,1,#REF!,"&lt;="&amp;ME550,#REF!,"&gt;="&amp;MF550,#REF!,"="&amp;KW550,#REF!,"="&amp;KY550)</f>
        <v/>
      </c>
      <c r="NC550" s="1">
        <f>COUNTIFS(#REF!,LT550,#REF!,0,#REF!,"&lt;="&amp;ME550,#REF!,"&gt;="&amp;MF550,#REF!,"="&amp;KW550,#REF!,"="&amp;KY550)</f>
        <v/>
      </c>
      <c r="ND550" s="1">
        <f>COUNTIFS(#REF!,LT550,#REF!,1,#REF!,"&gt;="&amp;MC550,#REF!,"&lt;="&amp;MB550,#REF!,"&lt;="&amp;ME550,#REF!,"&gt;="&amp;MF550,#REF!,"="&amp;KV550,#REF!,"="&amp;KX550)</f>
        <v/>
      </c>
      <c r="NE550" s="1">
        <f>COUNTIFS(#REF!,LT550,#REF!,0,#REF!,"&gt;="&amp;MC550,#REF!,"&lt;="&amp;MB550,#REF!,"&lt;="&amp;ME550,#REF!,"&gt;="&amp;MF550,#REF!,"="&amp;KV550,#REF!,"="&amp;KX550)</f>
        <v/>
      </c>
      <c r="NF550" s="1">
        <f>COUNTIFS(#REF!,LT550,#REF!,1,#REF!,"&gt;="&amp;MC550,#REF!,"&lt;="&amp;MB550,#REF!,"&lt;="&amp;ME550,#REF!,"&gt;="&amp;MF550,#REF!,"="&amp;KW550,#REF!,"="&amp;KY550)</f>
        <v/>
      </c>
      <c r="NG550" s="1">
        <f>COUNTIFS(#REF!,LT550,#REF!,0,#REF!,"&gt;="&amp;MC550,#REF!,"&lt;="&amp;MB550,#REF!,"&lt;="&amp;ME550,#REF!,"&gt;="&amp;MF550,#REF!,"="&amp;KW550,#REF!,"="&amp;KY550)</f>
        <v/>
      </c>
      <c r="NH550" s="1">
        <f>COUNTIFS(#REF!,LT550,#REF!,1,#REF!,"&gt;="&amp;MC550,#REF!,"&lt;="&amp;MB550,#REF!,"&lt;="&amp;ME550,#REF!,"&gt;="&amp;MF550,#REF!,"="&amp;KZ550,#REF!,"="&amp;LA550)</f>
        <v/>
      </c>
      <c r="NI550" s="1">
        <f>COUNTIFS(#REF!,LT550,#REF!,0,#REF!,"&gt;="&amp;MC550,#REF!,"&lt;="&amp;MB550,#REF!,"&lt;="&amp;ME550,#REF!,"&gt;="&amp;MF550,#REF!,"="&amp;KZ550,#REF!,"="&amp;LA550)</f>
        <v/>
      </c>
      <c r="NJ550" s="1">
        <f>COUNTIFS(#REF!,LT550,#REF!,1,#REF!,"&gt;="&amp;MI550,#REF!,"&lt;="&amp;MH550,#REF!,"&lt;="&amp;ME550,#REF!,"&gt;="&amp;MF550)</f>
        <v/>
      </c>
      <c r="NK550" s="1">
        <f>COUNTIFS(#REF!,LT550,#REF!,0,#REF!,"&gt;="&amp;MI550,#REF!,"&lt;="&amp;MH550,#REF!,"&lt;="&amp;ME550,#REF!,"&gt;="&amp;MF550)</f>
        <v/>
      </c>
      <c r="NL550" s="1">
        <f>COUNTIFS(#REF!,LT550,#REF!,1,#REF!,"&gt;="&amp;MI550,#REF!,"&lt;="&amp;MH550,#REF!,"="&amp;KZ550,#REF!,"="&amp;LA550,#REF!,"&lt;="&amp;ME550,#REF!,"&gt;="&amp;MF550)</f>
        <v/>
      </c>
      <c r="NM550" s="1">
        <f>COUNTIFS(#REF!,LT550,#REF!,0,#REF!,"&gt;="&amp;MI550,#REF!,"&lt;="&amp;MH550,#REF!,"="&amp;KZ550,#REF!,"="&amp;LA550,#REF!,"&lt;="&amp;ME550,#REF!,"&gt;="&amp;MF550)</f>
        <v/>
      </c>
      <c r="NN550" s="1">
        <f>COUNTIFS(#REF!,LT550,#REF!,1,#REF!,"&gt;="&amp;MC550,#REF!,"&lt;="&amp;MB550,#REF!,"&lt;="&amp;ME550,#REF!,"&gt;="&amp;MF550)</f>
        <v/>
      </c>
      <c r="NO550" s="1">
        <f>COUNTIFS(#REF!,LT550,#REF!,0,#REF!,"&gt;="&amp;MC550,#REF!,"&lt;="&amp;MB550,#REF!,"&lt;="&amp;ME550,#REF!,"&gt;="&amp;MF550)</f>
        <v/>
      </c>
      <c r="NP550" s="1">
        <f>COUNTIFS(#REF!,LT550,#REF!,1,#REF!,"&lt;="&amp;ME550,#REF!,"&gt;="&amp;MF550,#REF!,"="&amp;KV550,#REF!,"="&amp;KX550)</f>
        <v/>
      </c>
      <c r="NQ550" s="1">
        <f>COUNTIFS(#REF!,LT550,#REF!,0,#REF!,"&lt;="&amp;ME550,#REF!,"&gt;="&amp;MF550,#REF!,"="&amp;KV550,#REF!,"="&amp;KX550)</f>
        <v/>
      </c>
      <c r="NR550" s="1">
        <f>COUNTIFS(#REF!,LT550,#REF!,1,#REF!,"&lt;="&amp;ME550,#REF!,"&gt;="&amp;MF550,#REF!,"="&amp;KW550,#REF!,"="&amp;KY550)</f>
        <v/>
      </c>
      <c r="NS550" s="1">
        <f>COUNTIFS(#REF!,LT550,#REF!,0,#REF!,"&lt;="&amp;ME550,#REF!,"&gt;="&amp;MF550,#REF!,"="&amp;KW550,#REF!,"="&amp;KY550)</f>
        <v/>
      </c>
      <c r="NT550" s="1">
        <f>MP550+MR550+MT550+MV550+MX550+MZ550+NB550</f>
        <v/>
      </c>
      <c r="NU550" s="1">
        <f>MQ550+MS550+MU550+MW550+MY550+NA550+NC550</f>
        <v/>
      </c>
      <c r="NV550" s="1">
        <f>NT550+NU550</f>
        <v/>
      </c>
      <c r="NW550" s="33">
        <f>NT550/(NT550+NU550)</f>
        <v/>
      </c>
      <c r="NX550" s="3">
        <f>1/NW550</f>
        <v/>
      </c>
      <c r="NY550" s="1">
        <f>LH550</f>
        <v/>
      </c>
      <c r="NZ550" s="79">
        <f>(NW550*((NY550-1)*0.98))-((1-NW550)*1)</f>
        <v/>
      </c>
      <c r="OA550" s="34">
        <f>IF(LR550&lt;0.9,0,IF(AND(LR550&gt;1.1),0,1))</f>
        <v/>
      </c>
      <c r="OB550" s="34">
        <f>IF(LS550&lt;0.9,0,IF(AND(LS550&gt;1.1),0,1))</f>
        <v/>
      </c>
      <c r="OC550" s="32">
        <f>IF(NV550&gt;99,1,0)</f>
        <v/>
      </c>
      <c r="OD550" s="32">
        <f>IF(NZ550&gt;0.0799,1,0)</f>
        <v/>
      </c>
      <c r="OE550" s="32">
        <f>IF(NZ550&gt;OM550,1,0)</f>
        <v/>
      </c>
      <c r="OF550" s="32">
        <f>OC550+OD550+OE550+OA550+OB550</f>
        <v/>
      </c>
      <c r="OG550" s="1">
        <f>ND550+NF550+NH550+NJ550+NL550+NN550+NP550+NR550</f>
        <v/>
      </c>
      <c r="OH550" s="1">
        <f>NE550+NG550+NI550+NK550+NM550+NO550+NQ550+NS550</f>
        <v/>
      </c>
      <c r="OI550" s="1">
        <f>OG550+OH550</f>
        <v/>
      </c>
      <c r="OJ550" s="33">
        <f>OG550/(OG550+OH550)</f>
        <v/>
      </c>
      <c r="OK550" s="3">
        <f>1/OJ550</f>
        <v/>
      </c>
      <c r="OL550" s="1">
        <f>LI550</f>
        <v/>
      </c>
      <c r="OM550" s="79">
        <f>(OJ550*((OL550-1)*0.98))-((1-OJ550)*1)</f>
        <v/>
      </c>
      <c r="ON550" s="34">
        <f>IF(LR550&lt;0.9,0,IF(AND(LR550&gt;1.1),0,1))</f>
        <v/>
      </c>
      <c r="OO550" s="34">
        <f>IF(LS550&lt;0.9,0,IF(AND(LS550&gt;1.1),0,1))</f>
        <v/>
      </c>
      <c r="OP550" s="32">
        <f>IF(OI550&gt;99,1,0)</f>
        <v/>
      </c>
      <c r="OQ550" s="32">
        <f>IF(OM550&gt;0.0799,1,0)</f>
        <v/>
      </c>
      <c r="OR550" s="32">
        <f>IF(OM550&gt;OZ550,1,0)</f>
        <v/>
      </c>
      <c r="OS550" s="32">
        <f>OP550+OQ550+OR550+ON550+OO550</f>
        <v/>
      </c>
      <c r="OT550">
        <f>IF(OF550=5,"BackHome0-0",IF(AND(OS550=5),"BackAway0-0",""))</f>
        <v/>
      </c>
      <c r="OU550">
        <f>IF(OF550=5,KN550,IF(AND(OS550=5),KO550,""))</f>
        <v/>
      </c>
      <c r="OV550">
        <f>IF(OF550=5,"Match Odds",IF(AND(OS550=5),"Match Odds",""))</f>
        <v/>
      </c>
      <c r="OW550">
        <f>IF(OF550=5,KP550,IF(AND(OS550=5),KP550,""))</f>
        <v/>
      </c>
      <c r="OX550">
        <f>IF(OF550=5,"MATCH_ODDS",IF(AND(OS550=5),"MATCH_ODDS",""))</f>
        <v/>
      </c>
      <c r="OY550">
        <f>IF(OF550=5,"BACK",IF(AND(OS550=5),"BACK",""))</f>
        <v/>
      </c>
    </row>
    <row r="551" ht="16.5" customHeight="1" thickBot="1" thickTop="1">
      <c r="A551" s="2" t="n"/>
      <c r="KN551" s="1">
        <f>IF(INDEX(#REF!,MATCH('HT 0-0'!D551,#REF!,0))=INDEX(#REF!,MATCH('HT 0-0'!D551,#REF!,0)),INDEX(#REF!,MATCH('HT 0-0'!D551,#REF!,0)),"ERROR")</f>
        <v/>
      </c>
      <c r="KO551" s="1">
        <f>IF(INDEX(#REF!,MATCH('HT 0-0'!E551,#REF!,0))=INDEX(#REF!,MATCH('HT 0-0'!E551,#REF!,0)),INDEX(#REF!,MATCH('HT 0-0'!E551,#REF!,0)),"ERROR")</f>
        <v/>
      </c>
      <c r="KP551" s="1">
        <f>KN551&amp;" v "&amp;KO551</f>
        <v/>
      </c>
      <c r="KQ551">
        <f>B551&amp;"_"&amp;C551</f>
        <v/>
      </c>
      <c r="KR551" s="1">
        <f>IF((HW551/KK551)&lt;0.335,"G",IF((HW551/KK551)&gt;0.67,"R","A"))</f>
        <v/>
      </c>
      <c r="KS551" s="1">
        <f>IF((HX551/KK551)&lt;0.335,"G",IF((HX551/KK551)&gt;0.67,"R","A"))</f>
        <v/>
      </c>
      <c r="KT551" s="1">
        <f>IF((IH551/KK551)&lt;0.335,"G",IF((IH551/KK551)&gt;0.67,"R","A"))</f>
        <v/>
      </c>
      <c r="KU551" s="1">
        <f>IF((II551/KK551)&lt;0.335,"G",IF((II551/KK551)&gt;0.67,"R","A"))</f>
        <v/>
      </c>
      <c r="KV551" s="1">
        <f>IF((HZ551/KK551)&lt;0.335,"G",IF((HZ551/KK551)&gt;0.67,"R","A"))</f>
        <v/>
      </c>
      <c r="KW551" s="1">
        <f>IF((HY551/KK551)&lt;0.335,"G",IF((HY551/KK551)&gt;0.67,"R","A"))</f>
        <v/>
      </c>
      <c r="KX551" s="1">
        <f>IF((IK551/KK551)&lt;0.335,"G",IF((IK551/KK551)&gt;0.67,"R","A"))</f>
        <v/>
      </c>
      <c r="KY551" s="1">
        <f>IF((IJ551/KK551)&lt;0.335,"G",IF((IJ551/KK551)&gt;0.67,"R","A"))</f>
        <v/>
      </c>
      <c r="KZ551" s="1">
        <f>IF((HQ551/KK551)&lt;0.335,"G",IF((HQ551/KK551)&gt;0.67,"R","A"))</f>
        <v/>
      </c>
      <c r="LA551" s="1">
        <f>IF((IB551/KK551)&lt;0.335,"G",IF((IB551/KK551)&gt;0.67,"R","A"))</f>
        <v/>
      </c>
      <c r="LB551">
        <f>IF(LQ551="0-0",INDEX(Scrape!#REF!,MATCH('HT 0-0'!KP551,Scrape!$B:$B,0)),"")</f>
        <v/>
      </c>
      <c r="LC551">
        <f>IF(LQ551="0-0",INDEX(Scrape!$A:$A,MATCH('HT 0-0'!KP551,Scrape!$B:$B,0)),"")</f>
        <v/>
      </c>
      <c r="LD551">
        <f>IF(LQ551="0-0",INDEX(Scrape!$B:$B,MATCH('HT 0-0'!KP551,Scrape!$B:$B,0)),"")</f>
        <v/>
      </c>
      <c r="LE551">
        <f>IF(LQ551="0-0",INDEX(Scrape!$C:$C,MATCH('HT 0-0'!KP551,Scrape!$B:$B,0)),"")</f>
        <v/>
      </c>
      <c r="LF551">
        <f>IF(LQ551="0-0",INDEX(Scrape!$D:$D,MATCH('HT 0-0'!KP551,Scrape!$B:$B,0)),"")</f>
        <v/>
      </c>
      <c r="LG551">
        <f>IF(LQ551="0-0",INDEX(Scrape!$E:$E,MATCH('HT 0-0'!KP551,Scrape!$B:$B,0)),"")</f>
        <v/>
      </c>
      <c r="LH551">
        <f>IF(LQ551="0-0",INDEX(Scrape!$F:$F,MATCH('HT 0-0'!KP551,Scrape!$B:$B,0)),"")</f>
        <v/>
      </c>
      <c r="LI551">
        <f>IF(LQ551="0-0",INDEX(Scrape!$G:$G,MATCH('HT 0-0'!KP551,Scrape!$B:$B,0)),"")</f>
        <v/>
      </c>
      <c r="LJ551">
        <f>IF(LQ551="0-0",INDEX(Scrape!$H:$H,MATCH('HT 0-0'!KP551,Scrape!$B:$B,0)),"")</f>
        <v/>
      </c>
      <c r="LK551">
        <f>IF(LQ551="0-0",INDEX(Scrape!$I:$I,MATCH('HT 0-0'!KP551,Scrape!$B:$B,0)),"")</f>
        <v/>
      </c>
      <c r="LL551">
        <f>IF(LQ551="0-0",INDEX(Scrape!$J:$J,MATCH('HT 0-0'!KP551,Scrape!$B:$B,0)),"")</f>
        <v/>
      </c>
      <c r="LM551">
        <f>IF(LQ551="0-0",INDEX(Scrape!$K:$K,MATCH('HT 0-0'!KP551,Scrape!$B:$B,0)),"")</f>
        <v/>
      </c>
      <c r="LN551">
        <f>IF(LQ551="0-0",INDEX(Scrape!$L:$L,MATCH('HT 0-0'!KP551,Scrape!$B:$B,0)),"")</f>
        <v/>
      </c>
      <c r="LO551">
        <f>IF(LQ551="0-0",INDEX(Scrape!$M:$M,MATCH('HT 0-0'!KP551,Scrape!$B:$B,0)),"")</f>
        <v/>
      </c>
      <c r="LP551">
        <f>IF(LQ551="0-0",INDEX(Scrape!$N:$N,MATCH('HT 0-0'!KP551,Scrape!$B:$B,0)),"")</f>
        <v/>
      </c>
      <c r="LQ551">
        <f>INDEX(Scrape!$O:$O,MATCH('HT 0-0'!KP551,Scrape!$B:$B,0))</f>
        <v/>
      </c>
      <c r="LR551">
        <f>(1/LJ551)+(1/LI551)+(1/LH551)</f>
        <v/>
      </c>
      <c r="LS551">
        <f>(1/LG551)+(1/LF551)+(1/LE551)</f>
        <v/>
      </c>
      <c r="LT551" s="8">
        <f>IF(INDEX(#REF!,MATCH(KQ551,#REF!,0))=INDEX(#REF!,MATCH(KQ551,#REF!,0)),INDEX(#REF!,MATCH(KQ551,#REF!,0)),"ERROR")</f>
        <v/>
      </c>
      <c r="LU551" s="4">
        <f>IF(KR551="G",2,IF(KR551="R",0.5,IF(KR551="A",1)))</f>
        <v/>
      </c>
      <c r="LV551" s="4">
        <f>IF(KS551="G",0.5,IF(KS551="R",2,IF(KS551="A",1)))</f>
        <v/>
      </c>
      <c r="LW551" s="4">
        <f>IF(KT551="G",2,IF(KT551="R",0.5,IF(KT551="A",1)))</f>
        <v/>
      </c>
      <c r="LX551" s="4">
        <f>IF(KU551="G",0.5,IF(KU551="R",2,IF(KU551="A",1)))</f>
        <v/>
      </c>
      <c r="LY551" s="7">
        <f>(LK551*(LU551+LX551)+(LL551*(LU551+LX551)))</f>
        <v/>
      </c>
      <c r="LZ551" s="7">
        <f>(LN551*(LV551+LW551)+(LO551*(LV551+LW551)))</f>
        <v/>
      </c>
      <c r="MA551" s="11">
        <f>LY551-LZ551</f>
        <v/>
      </c>
      <c r="MB551" s="5">
        <f>MA551+2</f>
        <v/>
      </c>
      <c r="MC551" s="6">
        <f>MA551-2</f>
        <v/>
      </c>
      <c r="MD551" s="4">
        <f>LE551</f>
        <v/>
      </c>
      <c r="ME551" s="9">
        <f>IF(MD551=0,1000,MD551+0.75)</f>
        <v/>
      </c>
      <c r="MF551" s="10">
        <f>IF(MD551=0,0,MD551-0.75)</f>
        <v/>
      </c>
      <c r="MG551" s="4">
        <f>((LM551*(LU551+LX551))-((LP551*(LV551+LW551))))</f>
        <v/>
      </c>
      <c r="MH551" s="9">
        <f>MG551*1.2</f>
        <v/>
      </c>
      <c r="MI551" s="10">
        <f>MG551*0.8</f>
        <v/>
      </c>
      <c r="MJ551">
        <f>IFERROR(OT551,"")</f>
        <v/>
      </c>
      <c r="MK551">
        <f>IFERROR(OU551,"")</f>
        <v/>
      </c>
      <c r="ML551">
        <f>IFERROR(OV551,"")</f>
        <v/>
      </c>
      <c r="MM551">
        <f>IFERROR(OW551,"")</f>
        <v/>
      </c>
      <c r="MN551">
        <f>IFERROR(OX551,"")</f>
        <v/>
      </c>
      <c r="MO551">
        <f>IFERROR(OY551,"")</f>
        <v/>
      </c>
      <c r="MP551" s="1">
        <f>COUNTIFS(#REF!,LT551,#REF!,1,#REF!,"&gt;="&amp;MC551,#REF!,"&lt;="&amp;MB551,#REF!,"&lt;="&amp;ME551,#REF!,"&gt;="&amp;MF551,#REF!,"="&amp;KV551,#REF!,"="&amp;KX551)</f>
        <v/>
      </c>
      <c r="MQ551" s="1">
        <f>COUNTIFS(#REF!,LT551,#REF!,0,#REF!,"&gt;="&amp;MC551,#REF!,"&lt;="&amp;MB551,#REF!,"&lt;="&amp;ME551,#REF!,"&gt;="&amp;MF551,#REF!,"="&amp;KV551,#REF!,"="&amp;KX551)</f>
        <v/>
      </c>
      <c r="MR551" s="1">
        <f>COUNTIFS(#REF!,LT551,#REF!,1,#REF!,"&gt;="&amp;MC551,#REF!,"&lt;="&amp;MB551,#REF!,"&lt;="&amp;ME551,#REF!,"&gt;="&amp;MF551,#REF!,"="&amp;KW551,#REF!,"="&amp;KY551)</f>
        <v/>
      </c>
      <c r="MS551" s="1">
        <f>COUNTIFS(#REF!,LT551,#REF!,0,#REF!,"&gt;="&amp;MC551,#REF!,"&lt;="&amp;MB551,#REF!,"&lt;="&amp;ME551,#REF!,"&gt;="&amp;MF551,#REF!,"="&amp;KW551,#REF!,"="&amp;KY551)</f>
        <v/>
      </c>
      <c r="MT551" s="1">
        <f>COUNTIFS(#REF!,LT551,#REF!,1,#REF!,"&gt;="&amp;MI551,#REF!,"&lt;="&amp;MH551,#REF!,"&lt;="&amp;ME551,#REF!,"&gt;="&amp;MF551)</f>
        <v/>
      </c>
      <c r="MU551" s="1">
        <f>COUNTIFS(#REF!,LT551,#REF!,0,#REF!,"&gt;="&amp;MI551,#REF!,"&lt;="&amp;MH551,#REF!,"&lt;="&amp;ME551,#REF!,"&gt;="&amp;MF551)</f>
        <v/>
      </c>
      <c r="MV551" s="1">
        <f>COUNTIFS(#REF!,LT551,#REF!,1,#REF!,"&gt;="&amp;MI551,#REF!,"&lt;="&amp;MH551,#REF!,"="&amp;KZ551,#REF!,"="&amp;LA551,#REF!,"&lt;="&amp;ME551,#REF!,"&gt;="&amp;MF551)</f>
        <v/>
      </c>
      <c r="MW551" s="1">
        <f>COUNTIFS(#REF!,LT551,#REF!,0,#REF!,"&gt;="&amp;MI551,#REF!,"&lt;="&amp;MH551,#REF!,"="&amp;KZ551,#REF!,"="&amp;LA551,#REF!,"&lt;="&amp;ME551,#REF!,"&gt;="&amp;MF551)</f>
        <v/>
      </c>
      <c r="MX551" s="1">
        <f>COUNTIFS(#REF!,LT551,#REF!,1,#REF!,"&gt;="&amp;MC551,#REF!,"&lt;="&amp;MB551,#REF!,"&lt;="&amp;ME551,#REF!,"&gt;="&amp;MF551)</f>
        <v/>
      </c>
      <c r="MY551" s="1">
        <f>COUNTIFS(#REF!,LT551,#REF!,0,#REF!,"&gt;="&amp;MC551,#REF!,"&lt;="&amp;MB551,#REF!,"&lt;="&amp;ME551,#REF!,"&gt;="&amp;MF551)</f>
        <v/>
      </c>
      <c r="MZ551" s="1">
        <f>COUNTIFS(#REF!,LT551,#REF!,1,#REF!,"&lt;="&amp;ME551,#REF!,"&gt;="&amp;MF551,#REF!,"="&amp;KV551,#REF!,"="&amp;KX551)</f>
        <v/>
      </c>
      <c r="NA551" s="1">
        <f>COUNTIFS(#REF!,LT551,#REF!,0,#REF!,"&lt;="&amp;ME551,#REF!,"&gt;="&amp;MF551,#REF!,"="&amp;KV551,#REF!,"="&amp;KX551)</f>
        <v/>
      </c>
      <c r="NB551" s="1">
        <f>COUNTIFS(#REF!,LT551,#REF!,1,#REF!,"&lt;="&amp;ME551,#REF!,"&gt;="&amp;MF551,#REF!,"="&amp;KW551,#REF!,"="&amp;KY551)</f>
        <v/>
      </c>
      <c r="NC551" s="1">
        <f>COUNTIFS(#REF!,LT551,#REF!,0,#REF!,"&lt;="&amp;ME551,#REF!,"&gt;="&amp;MF551,#REF!,"="&amp;KW551,#REF!,"="&amp;KY551)</f>
        <v/>
      </c>
      <c r="ND551" s="1">
        <f>COUNTIFS(#REF!,LT551,#REF!,1,#REF!,"&gt;="&amp;MC551,#REF!,"&lt;="&amp;MB551,#REF!,"&lt;="&amp;ME551,#REF!,"&gt;="&amp;MF551,#REF!,"="&amp;KV551,#REF!,"="&amp;KX551)</f>
        <v/>
      </c>
      <c r="NE551" s="1">
        <f>COUNTIFS(#REF!,LT551,#REF!,0,#REF!,"&gt;="&amp;MC551,#REF!,"&lt;="&amp;MB551,#REF!,"&lt;="&amp;ME551,#REF!,"&gt;="&amp;MF551,#REF!,"="&amp;KV551,#REF!,"="&amp;KX551)</f>
        <v/>
      </c>
      <c r="NF551" s="1">
        <f>COUNTIFS(#REF!,LT551,#REF!,1,#REF!,"&gt;="&amp;MC551,#REF!,"&lt;="&amp;MB551,#REF!,"&lt;="&amp;ME551,#REF!,"&gt;="&amp;MF551,#REF!,"="&amp;KW551,#REF!,"="&amp;KY551)</f>
        <v/>
      </c>
      <c r="NG551" s="1">
        <f>COUNTIFS(#REF!,LT551,#REF!,0,#REF!,"&gt;="&amp;MC551,#REF!,"&lt;="&amp;MB551,#REF!,"&lt;="&amp;ME551,#REF!,"&gt;="&amp;MF551,#REF!,"="&amp;KW551,#REF!,"="&amp;KY551)</f>
        <v/>
      </c>
      <c r="NH551" s="1">
        <f>COUNTIFS(#REF!,LT551,#REF!,1,#REF!,"&gt;="&amp;MC551,#REF!,"&lt;="&amp;MB551,#REF!,"&lt;="&amp;ME551,#REF!,"&gt;="&amp;MF551,#REF!,"="&amp;KZ551,#REF!,"="&amp;LA551)</f>
        <v/>
      </c>
      <c r="NI551" s="1">
        <f>COUNTIFS(#REF!,LT551,#REF!,0,#REF!,"&gt;="&amp;MC551,#REF!,"&lt;="&amp;MB551,#REF!,"&lt;="&amp;ME551,#REF!,"&gt;="&amp;MF551,#REF!,"="&amp;KZ551,#REF!,"="&amp;LA551)</f>
        <v/>
      </c>
      <c r="NJ551" s="1">
        <f>COUNTIFS(#REF!,LT551,#REF!,1,#REF!,"&gt;="&amp;MI551,#REF!,"&lt;="&amp;MH551,#REF!,"&lt;="&amp;ME551,#REF!,"&gt;="&amp;MF551)</f>
        <v/>
      </c>
      <c r="NK551" s="1">
        <f>COUNTIFS(#REF!,LT551,#REF!,0,#REF!,"&gt;="&amp;MI551,#REF!,"&lt;="&amp;MH551,#REF!,"&lt;="&amp;ME551,#REF!,"&gt;="&amp;MF551)</f>
        <v/>
      </c>
      <c r="NL551" s="1">
        <f>COUNTIFS(#REF!,LT551,#REF!,1,#REF!,"&gt;="&amp;MI551,#REF!,"&lt;="&amp;MH551,#REF!,"="&amp;KZ551,#REF!,"="&amp;LA551,#REF!,"&lt;="&amp;ME551,#REF!,"&gt;="&amp;MF551)</f>
        <v/>
      </c>
      <c r="NM551" s="1">
        <f>COUNTIFS(#REF!,LT551,#REF!,0,#REF!,"&gt;="&amp;MI551,#REF!,"&lt;="&amp;MH551,#REF!,"="&amp;KZ551,#REF!,"="&amp;LA551,#REF!,"&lt;="&amp;ME551,#REF!,"&gt;="&amp;MF551)</f>
        <v/>
      </c>
      <c r="NN551" s="1">
        <f>COUNTIFS(#REF!,LT551,#REF!,1,#REF!,"&gt;="&amp;MC551,#REF!,"&lt;="&amp;MB551,#REF!,"&lt;="&amp;ME551,#REF!,"&gt;="&amp;MF551)</f>
        <v/>
      </c>
      <c r="NO551" s="1">
        <f>COUNTIFS(#REF!,LT551,#REF!,0,#REF!,"&gt;="&amp;MC551,#REF!,"&lt;="&amp;MB551,#REF!,"&lt;="&amp;ME551,#REF!,"&gt;="&amp;MF551)</f>
        <v/>
      </c>
      <c r="NP551" s="1">
        <f>COUNTIFS(#REF!,LT551,#REF!,1,#REF!,"&lt;="&amp;ME551,#REF!,"&gt;="&amp;MF551,#REF!,"="&amp;KV551,#REF!,"="&amp;KX551)</f>
        <v/>
      </c>
      <c r="NQ551" s="1">
        <f>COUNTIFS(#REF!,LT551,#REF!,0,#REF!,"&lt;="&amp;ME551,#REF!,"&gt;="&amp;MF551,#REF!,"="&amp;KV551,#REF!,"="&amp;KX551)</f>
        <v/>
      </c>
      <c r="NR551" s="1">
        <f>COUNTIFS(#REF!,LT551,#REF!,1,#REF!,"&lt;="&amp;ME551,#REF!,"&gt;="&amp;MF551,#REF!,"="&amp;KW551,#REF!,"="&amp;KY551)</f>
        <v/>
      </c>
      <c r="NS551" s="1">
        <f>COUNTIFS(#REF!,LT551,#REF!,0,#REF!,"&lt;="&amp;ME551,#REF!,"&gt;="&amp;MF551,#REF!,"="&amp;KW551,#REF!,"="&amp;KY551)</f>
        <v/>
      </c>
      <c r="NT551" s="1">
        <f>MP551+MR551+MT551+MV551+MX551+MZ551+NB551</f>
        <v/>
      </c>
      <c r="NU551" s="1">
        <f>MQ551+MS551+MU551+MW551+MY551+NA551+NC551</f>
        <v/>
      </c>
      <c r="NV551" s="1">
        <f>NT551+NU551</f>
        <v/>
      </c>
      <c r="NW551" s="33">
        <f>NT551/(NT551+NU551)</f>
        <v/>
      </c>
      <c r="NX551" s="3">
        <f>1/NW551</f>
        <v/>
      </c>
      <c r="NY551" s="1">
        <f>LH551</f>
        <v/>
      </c>
      <c r="NZ551" s="79">
        <f>(NW551*((NY551-1)*0.98))-((1-NW551)*1)</f>
        <v/>
      </c>
      <c r="OA551" s="34">
        <f>IF(LR551&lt;0.9,0,IF(AND(LR551&gt;1.1),0,1))</f>
        <v/>
      </c>
      <c r="OB551" s="34">
        <f>IF(LS551&lt;0.9,0,IF(AND(LS551&gt;1.1),0,1))</f>
        <v/>
      </c>
      <c r="OC551" s="32">
        <f>IF(NV551&gt;99,1,0)</f>
        <v/>
      </c>
      <c r="OD551" s="32">
        <f>IF(NZ551&gt;0.0799,1,0)</f>
        <v/>
      </c>
      <c r="OE551" s="32">
        <f>IF(NZ551&gt;OM551,1,0)</f>
        <v/>
      </c>
      <c r="OF551" s="32">
        <f>OC551+OD551+OE551+OA551+OB551</f>
        <v/>
      </c>
      <c r="OG551" s="1">
        <f>ND551+NF551+NH551+NJ551+NL551+NN551+NP551+NR551</f>
        <v/>
      </c>
      <c r="OH551" s="1">
        <f>NE551+NG551+NI551+NK551+NM551+NO551+NQ551+NS551</f>
        <v/>
      </c>
      <c r="OI551" s="1">
        <f>OG551+OH551</f>
        <v/>
      </c>
      <c r="OJ551" s="33">
        <f>OG551/(OG551+OH551)</f>
        <v/>
      </c>
      <c r="OK551" s="3">
        <f>1/OJ551</f>
        <v/>
      </c>
      <c r="OL551" s="1">
        <f>LI551</f>
        <v/>
      </c>
      <c r="OM551" s="79">
        <f>(OJ551*((OL551-1)*0.98))-((1-OJ551)*1)</f>
        <v/>
      </c>
      <c r="ON551" s="34">
        <f>IF(LR551&lt;0.9,0,IF(AND(LR551&gt;1.1),0,1))</f>
        <v/>
      </c>
      <c r="OO551" s="34">
        <f>IF(LS551&lt;0.9,0,IF(AND(LS551&gt;1.1),0,1))</f>
        <v/>
      </c>
      <c r="OP551" s="32">
        <f>IF(OI551&gt;99,1,0)</f>
        <v/>
      </c>
      <c r="OQ551" s="32">
        <f>IF(OM551&gt;0.0799,1,0)</f>
        <v/>
      </c>
      <c r="OR551" s="32">
        <f>IF(OM551&gt;OZ551,1,0)</f>
        <v/>
      </c>
      <c r="OS551" s="32">
        <f>OP551+OQ551+OR551+ON551+OO551</f>
        <v/>
      </c>
      <c r="OT551">
        <f>IF(OF551=5,"BackHome0-0",IF(AND(OS551=5),"BackAway0-0",""))</f>
        <v/>
      </c>
      <c r="OU551">
        <f>IF(OF551=5,KN551,IF(AND(OS551=5),KO551,""))</f>
        <v/>
      </c>
      <c r="OV551">
        <f>IF(OF551=5,"Match Odds",IF(AND(OS551=5),"Match Odds",""))</f>
        <v/>
      </c>
      <c r="OW551">
        <f>IF(OF551=5,KP551,IF(AND(OS551=5),KP551,""))</f>
        <v/>
      </c>
      <c r="OX551">
        <f>IF(OF551=5,"MATCH_ODDS",IF(AND(OS551=5),"MATCH_ODDS",""))</f>
        <v/>
      </c>
      <c r="OY551">
        <f>IF(OF551=5,"BACK",IF(AND(OS551=5),"BACK",""))</f>
        <v/>
      </c>
    </row>
    <row r="552" ht="16.5" customHeight="1" thickBot="1" thickTop="1">
      <c r="A552" s="2" t="n"/>
      <c r="KN552" s="1">
        <f>IF(INDEX(#REF!,MATCH('HT 0-0'!D552,#REF!,0))=INDEX(#REF!,MATCH('HT 0-0'!D552,#REF!,0)),INDEX(#REF!,MATCH('HT 0-0'!D552,#REF!,0)),"ERROR")</f>
        <v/>
      </c>
      <c r="KO552" s="1">
        <f>IF(INDEX(#REF!,MATCH('HT 0-0'!E552,#REF!,0))=INDEX(#REF!,MATCH('HT 0-0'!E552,#REF!,0)),INDEX(#REF!,MATCH('HT 0-0'!E552,#REF!,0)),"ERROR")</f>
        <v/>
      </c>
      <c r="KP552" s="1">
        <f>KN552&amp;" v "&amp;KO552</f>
        <v/>
      </c>
      <c r="KQ552">
        <f>B552&amp;"_"&amp;C552</f>
        <v/>
      </c>
      <c r="KR552" s="1">
        <f>IF((HW552/KK552)&lt;0.335,"G",IF((HW552/KK552)&gt;0.67,"R","A"))</f>
        <v/>
      </c>
      <c r="KS552" s="1">
        <f>IF((HX552/KK552)&lt;0.335,"G",IF((HX552/KK552)&gt;0.67,"R","A"))</f>
        <v/>
      </c>
      <c r="KT552" s="1">
        <f>IF((IH552/KK552)&lt;0.335,"G",IF((IH552/KK552)&gt;0.67,"R","A"))</f>
        <v/>
      </c>
      <c r="KU552" s="1">
        <f>IF((II552/KK552)&lt;0.335,"G",IF((II552/KK552)&gt;0.67,"R","A"))</f>
        <v/>
      </c>
      <c r="KV552" s="1">
        <f>IF((HZ552/KK552)&lt;0.335,"G",IF((HZ552/KK552)&gt;0.67,"R","A"))</f>
        <v/>
      </c>
      <c r="KW552" s="1">
        <f>IF((HY552/KK552)&lt;0.335,"G",IF((HY552/KK552)&gt;0.67,"R","A"))</f>
        <v/>
      </c>
      <c r="KX552" s="1">
        <f>IF((IK552/KK552)&lt;0.335,"G",IF((IK552/KK552)&gt;0.67,"R","A"))</f>
        <v/>
      </c>
      <c r="KY552" s="1">
        <f>IF((IJ552/KK552)&lt;0.335,"G",IF((IJ552/KK552)&gt;0.67,"R","A"))</f>
        <v/>
      </c>
      <c r="KZ552" s="1">
        <f>IF((HQ552/KK552)&lt;0.335,"G",IF((HQ552/KK552)&gt;0.67,"R","A"))</f>
        <v/>
      </c>
      <c r="LA552" s="1">
        <f>IF((IB552/KK552)&lt;0.335,"G",IF((IB552/KK552)&gt;0.67,"R","A"))</f>
        <v/>
      </c>
      <c r="LB552">
        <f>IF(LQ552="0-0",INDEX(Scrape!#REF!,MATCH('HT 0-0'!KP552,Scrape!$B:$B,0)),"")</f>
        <v/>
      </c>
      <c r="LC552">
        <f>IF(LQ552="0-0",INDEX(Scrape!$A:$A,MATCH('HT 0-0'!KP552,Scrape!$B:$B,0)),"")</f>
        <v/>
      </c>
      <c r="LD552">
        <f>IF(LQ552="0-0",INDEX(Scrape!$B:$B,MATCH('HT 0-0'!KP552,Scrape!$B:$B,0)),"")</f>
        <v/>
      </c>
      <c r="LE552">
        <f>IF(LQ552="0-0",INDEX(Scrape!$C:$C,MATCH('HT 0-0'!KP552,Scrape!$B:$B,0)),"")</f>
        <v/>
      </c>
      <c r="LF552">
        <f>IF(LQ552="0-0",INDEX(Scrape!$D:$D,MATCH('HT 0-0'!KP552,Scrape!$B:$B,0)),"")</f>
        <v/>
      </c>
      <c r="LG552">
        <f>IF(LQ552="0-0",INDEX(Scrape!$E:$E,MATCH('HT 0-0'!KP552,Scrape!$B:$B,0)),"")</f>
        <v/>
      </c>
      <c r="LH552">
        <f>IF(LQ552="0-0",INDEX(Scrape!$F:$F,MATCH('HT 0-0'!KP552,Scrape!$B:$B,0)),"")</f>
        <v/>
      </c>
      <c r="LI552">
        <f>IF(LQ552="0-0",INDEX(Scrape!$G:$G,MATCH('HT 0-0'!KP552,Scrape!$B:$B,0)),"")</f>
        <v/>
      </c>
      <c r="LJ552">
        <f>IF(LQ552="0-0",INDEX(Scrape!$H:$H,MATCH('HT 0-0'!KP552,Scrape!$B:$B,0)),"")</f>
        <v/>
      </c>
      <c r="LK552">
        <f>IF(LQ552="0-0",INDEX(Scrape!$I:$I,MATCH('HT 0-0'!KP552,Scrape!$B:$B,0)),"")</f>
        <v/>
      </c>
      <c r="LL552">
        <f>IF(LQ552="0-0",INDEX(Scrape!$J:$J,MATCH('HT 0-0'!KP552,Scrape!$B:$B,0)),"")</f>
        <v/>
      </c>
      <c r="LM552">
        <f>IF(LQ552="0-0",INDEX(Scrape!$K:$K,MATCH('HT 0-0'!KP552,Scrape!$B:$B,0)),"")</f>
        <v/>
      </c>
      <c r="LN552">
        <f>IF(LQ552="0-0",INDEX(Scrape!$L:$L,MATCH('HT 0-0'!KP552,Scrape!$B:$B,0)),"")</f>
        <v/>
      </c>
      <c r="LO552">
        <f>IF(LQ552="0-0",INDEX(Scrape!$M:$M,MATCH('HT 0-0'!KP552,Scrape!$B:$B,0)),"")</f>
        <v/>
      </c>
      <c r="LP552">
        <f>IF(LQ552="0-0",INDEX(Scrape!$N:$N,MATCH('HT 0-0'!KP552,Scrape!$B:$B,0)),"")</f>
        <v/>
      </c>
      <c r="LQ552">
        <f>INDEX(Scrape!$O:$O,MATCH('HT 0-0'!KP552,Scrape!$B:$B,0))</f>
        <v/>
      </c>
      <c r="LR552">
        <f>(1/LJ552)+(1/LI552)+(1/LH552)</f>
        <v/>
      </c>
      <c r="LS552">
        <f>(1/LG552)+(1/LF552)+(1/LE552)</f>
        <v/>
      </c>
      <c r="LT552" s="8">
        <f>IF(INDEX(#REF!,MATCH(KQ552,#REF!,0))=INDEX(#REF!,MATCH(KQ552,#REF!,0)),INDEX(#REF!,MATCH(KQ552,#REF!,0)),"ERROR")</f>
        <v/>
      </c>
      <c r="LU552" s="4">
        <f>IF(KR552="G",2,IF(KR552="R",0.5,IF(KR552="A",1)))</f>
        <v/>
      </c>
      <c r="LV552" s="4">
        <f>IF(KS552="G",0.5,IF(KS552="R",2,IF(KS552="A",1)))</f>
        <v/>
      </c>
      <c r="LW552" s="4">
        <f>IF(KT552="G",2,IF(KT552="R",0.5,IF(KT552="A",1)))</f>
        <v/>
      </c>
      <c r="LX552" s="4">
        <f>IF(KU552="G",0.5,IF(KU552="R",2,IF(KU552="A",1)))</f>
        <v/>
      </c>
      <c r="LY552" s="7">
        <f>(LK552*(LU552+LX552)+(LL552*(LU552+LX552)))</f>
        <v/>
      </c>
      <c r="LZ552" s="7">
        <f>(LN552*(LV552+LW552)+(LO552*(LV552+LW552)))</f>
        <v/>
      </c>
      <c r="MA552" s="11">
        <f>LY552-LZ552</f>
        <v/>
      </c>
      <c r="MB552" s="5">
        <f>MA552+2</f>
        <v/>
      </c>
      <c r="MC552" s="6">
        <f>MA552-2</f>
        <v/>
      </c>
      <c r="MD552" s="4">
        <f>LE552</f>
        <v/>
      </c>
      <c r="ME552" s="9">
        <f>IF(MD552=0,1000,MD552+0.75)</f>
        <v/>
      </c>
      <c r="MF552" s="10">
        <f>IF(MD552=0,0,MD552-0.75)</f>
        <v/>
      </c>
      <c r="MG552" s="4">
        <f>((LM552*(LU552+LX552))-((LP552*(LV552+LW552))))</f>
        <v/>
      </c>
      <c r="MH552" s="9">
        <f>MG552*1.2</f>
        <v/>
      </c>
      <c r="MI552" s="10">
        <f>MG552*0.8</f>
        <v/>
      </c>
      <c r="MJ552">
        <f>IFERROR(OT552,"")</f>
        <v/>
      </c>
      <c r="MK552">
        <f>IFERROR(OU552,"")</f>
        <v/>
      </c>
      <c r="ML552">
        <f>IFERROR(OV552,"")</f>
        <v/>
      </c>
      <c r="MM552">
        <f>IFERROR(OW552,"")</f>
        <v/>
      </c>
      <c r="MN552">
        <f>IFERROR(OX552,"")</f>
        <v/>
      </c>
      <c r="MO552">
        <f>IFERROR(OY552,"")</f>
        <v/>
      </c>
      <c r="MP552" s="1">
        <f>COUNTIFS(#REF!,LT552,#REF!,1,#REF!,"&gt;="&amp;MC552,#REF!,"&lt;="&amp;MB552,#REF!,"&lt;="&amp;ME552,#REF!,"&gt;="&amp;MF552,#REF!,"="&amp;KV552,#REF!,"="&amp;KX552)</f>
        <v/>
      </c>
      <c r="MQ552" s="1">
        <f>COUNTIFS(#REF!,LT552,#REF!,0,#REF!,"&gt;="&amp;MC552,#REF!,"&lt;="&amp;MB552,#REF!,"&lt;="&amp;ME552,#REF!,"&gt;="&amp;MF552,#REF!,"="&amp;KV552,#REF!,"="&amp;KX552)</f>
        <v/>
      </c>
      <c r="MR552" s="1">
        <f>COUNTIFS(#REF!,LT552,#REF!,1,#REF!,"&gt;="&amp;MC552,#REF!,"&lt;="&amp;MB552,#REF!,"&lt;="&amp;ME552,#REF!,"&gt;="&amp;MF552,#REF!,"="&amp;KW552,#REF!,"="&amp;KY552)</f>
        <v/>
      </c>
      <c r="MS552" s="1">
        <f>COUNTIFS(#REF!,LT552,#REF!,0,#REF!,"&gt;="&amp;MC552,#REF!,"&lt;="&amp;MB552,#REF!,"&lt;="&amp;ME552,#REF!,"&gt;="&amp;MF552,#REF!,"="&amp;KW552,#REF!,"="&amp;KY552)</f>
        <v/>
      </c>
      <c r="MT552" s="1">
        <f>COUNTIFS(#REF!,LT552,#REF!,1,#REF!,"&gt;="&amp;MI552,#REF!,"&lt;="&amp;MH552,#REF!,"&lt;="&amp;ME552,#REF!,"&gt;="&amp;MF552)</f>
        <v/>
      </c>
      <c r="MU552" s="1">
        <f>COUNTIFS(#REF!,LT552,#REF!,0,#REF!,"&gt;="&amp;MI552,#REF!,"&lt;="&amp;MH552,#REF!,"&lt;="&amp;ME552,#REF!,"&gt;="&amp;MF552)</f>
        <v/>
      </c>
      <c r="MV552" s="1">
        <f>COUNTIFS(#REF!,LT552,#REF!,1,#REF!,"&gt;="&amp;MI552,#REF!,"&lt;="&amp;MH552,#REF!,"="&amp;KZ552,#REF!,"="&amp;LA552,#REF!,"&lt;="&amp;ME552,#REF!,"&gt;="&amp;MF552)</f>
        <v/>
      </c>
      <c r="MW552" s="1">
        <f>COUNTIFS(#REF!,LT552,#REF!,0,#REF!,"&gt;="&amp;MI552,#REF!,"&lt;="&amp;MH552,#REF!,"="&amp;KZ552,#REF!,"="&amp;LA552,#REF!,"&lt;="&amp;ME552,#REF!,"&gt;="&amp;MF552)</f>
        <v/>
      </c>
      <c r="MX552" s="1">
        <f>COUNTIFS(#REF!,LT552,#REF!,1,#REF!,"&gt;="&amp;MC552,#REF!,"&lt;="&amp;MB552,#REF!,"&lt;="&amp;ME552,#REF!,"&gt;="&amp;MF552)</f>
        <v/>
      </c>
      <c r="MY552" s="1">
        <f>COUNTIFS(#REF!,LT552,#REF!,0,#REF!,"&gt;="&amp;MC552,#REF!,"&lt;="&amp;MB552,#REF!,"&lt;="&amp;ME552,#REF!,"&gt;="&amp;MF552)</f>
        <v/>
      </c>
      <c r="MZ552" s="1">
        <f>COUNTIFS(#REF!,LT552,#REF!,1,#REF!,"&lt;="&amp;ME552,#REF!,"&gt;="&amp;MF552,#REF!,"="&amp;KV552,#REF!,"="&amp;KX552)</f>
        <v/>
      </c>
      <c r="NA552" s="1">
        <f>COUNTIFS(#REF!,LT552,#REF!,0,#REF!,"&lt;="&amp;ME552,#REF!,"&gt;="&amp;MF552,#REF!,"="&amp;KV552,#REF!,"="&amp;KX552)</f>
        <v/>
      </c>
      <c r="NB552" s="1">
        <f>COUNTIFS(#REF!,LT552,#REF!,1,#REF!,"&lt;="&amp;ME552,#REF!,"&gt;="&amp;MF552,#REF!,"="&amp;KW552,#REF!,"="&amp;KY552)</f>
        <v/>
      </c>
      <c r="NC552" s="1">
        <f>COUNTIFS(#REF!,LT552,#REF!,0,#REF!,"&lt;="&amp;ME552,#REF!,"&gt;="&amp;MF552,#REF!,"="&amp;KW552,#REF!,"="&amp;KY552)</f>
        <v/>
      </c>
      <c r="ND552" s="1">
        <f>COUNTIFS(#REF!,LT552,#REF!,1,#REF!,"&gt;="&amp;MC552,#REF!,"&lt;="&amp;MB552,#REF!,"&lt;="&amp;ME552,#REF!,"&gt;="&amp;MF552,#REF!,"="&amp;KV552,#REF!,"="&amp;KX552)</f>
        <v/>
      </c>
      <c r="NE552" s="1">
        <f>COUNTIFS(#REF!,LT552,#REF!,0,#REF!,"&gt;="&amp;MC552,#REF!,"&lt;="&amp;MB552,#REF!,"&lt;="&amp;ME552,#REF!,"&gt;="&amp;MF552,#REF!,"="&amp;KV552,#REF!,"="&amp;KX552)</f>
        <v/>
      </c>
      <c r="NF552" s="1">
        <f>COUNTIFS(#REF!,LT552,#REF!,1,#REF!,"&gt;="&amp;MC552,#REF!,"&lt;="&amp;MB552,#REF!,"&lt;="&amp;ME552,#REF!,"&gt;="&amp;MF552,#REF!,"="&amp;KW552,#REF!,"="&amp;KY552)</f>
        <v/>
      </c>
      <c r="NG552" s="1">
        <f>COUNTIFS(#REF!,LT552,#REF!,0,#REF!,"&gt;="&amp;MC552,#REF!,"&lt;="&amp;MB552,#REF!,"&lt;="&amp;ME552,#REF!,"&gt;="&amp;MF552,#REF!,"="&amp;KW552,#REF!,"="&amp;KY552)</f>
        <v/>
      </c>
      <c r="NH552" s="1">
        <f>COUNTIFS(#REF!,LT552,#REF!,1,#REF!,"&gt;="&amp;MC552,#REF!,"&lt;="&amp;MB552,#REF!,"&lt;="&amp;ME552,#REF!,"&gt;="&amp;MF552,#REF!,"="&amp;KZ552,#REF!,"="&amp;LA552)</f>
        <v/>
      </c>
      <c r="NI552" s="1">
        <f>COUNTIFS(#REF!,LT552,#REF!,0,#REF!,"&gt;="&amp;MC552,#REF!,"&lt;="&amp;MB552,#REF!,"&lt;="&amp;ME552,#REF!,"&gt;="&amp;MF552,#REF!,"="&amp;KZ552,#REF!,"="&amp;LA552)</f>
        <v/>
      </c>
      <c r="NJ552" s="1">
        <f>COUNTIFS(#REF!,LT552,#REF!,1,#REF!,"&gt;="&amp;MI552,#REF!,"&lt;="&amp;MH552,#REF!,"&lt;="&amp;ME552,#REF!,"&gt;="&amp;MF552)</f>
        <v/>
      </c>
      <c r="NK552" s="1">
        <f>COUNTIFS(#REF!,LT552,#REF!,0,#REF!,"&gt;="&amp;MI552,#REF!,"&lt;="&amp;MH552,#REF!,"&lt;="&amp;ME552,#REF!,"&gt;="&amp;MF552)</f>
        <v/>
      </c>
      <c r="NL552" s="1">
        <f>COUNTIFS(#REF!,LT552,#REF!,1,#REF!,"&gt;="&amp;MI552,#REF!,"&lt;="&amp;MH552,#REF!,"="&amp;KZ552,#REF!,"="&amp;LA552,#REF!,"&lt;="&amp;ME552,#REF!,"&gt;="&amp;MF552)</f>
        <v/>
      </c>
      <c r="NM552" s="1">
        <f>COUNTIFS(#REF!,LT552,#REF!,0,#REF!,"&gt;="&amp;MI552,#REF!,"&lt;="&amp;MH552,#REF!,"="&amp;KZ552,#REF!,"="&amp;LA552,#REF!,"&lt;="&amp;ME552,#REF!,"&gt;="&amp;MF552)</f>
        <v/>
      </c>
      <c r="NN552" s="1">
        <f>COUNTIFS(#REF!,LT552,#REF!,1,#REF!,"&gt;="&amp;MC552,#REF!,"&lt;="&amp;MB552,#REF!,"&lt;="&amp;ME552,#REF!,"&gt;="&amp;MF552)</f>
        <v/>
      </c>
      <c r="NO552" s="1">
        <f>COUNTIFS(#REF!,LT552,#REF!,0,#REF!,"&gt;="&amp;MC552,#REF!,"&lt;="&amp;MB552,#REF!,"&lt;="&amp;ME552,#REF!,"&gt;="&amp;MF552)</f>
        <v/>
      </c>
      <c r="NP552" s="1">
        <f>COUNTIFS(#REF!,LT552,#REF!,1,#REF!,"&lt;="&amp;ME552,#REF!,"&gt;="&amp;MF552,#REF!,"="&amp;KV552,#REF!,"="&amp;KX552)</f>
        <v/>
      </c>
      <c r="NQ552" s="1">
        <f>COUNTIFS(#REF!,LT552,#REF!,0,#REF!,"&lt;="&amp;ME552,#REF!,"&gt;="&amp;MF552,#REF!,"="&amp;KV552,#REF!,"="&amp;KX552)</f>
        <v/>
      </c>
      <c r="NR552" s="1">
        <f>COUNTIFS(#REF!,LT552,#REF!,1,#REF!,"&lt;="&amp;ME552,#REF!,"&gt;="&amp;MF552,#REF!,"="&amp;KW552,#REF!,"="&amp;KY552)</f>
        <v/>
      </c>
      <c r="NS552" s="1">
        <f>COUNTIFS(#REF!,LT552,#REF!,0,#REF!,"&lt;="&amp;ME552,#REF!,"&gt;="&amp;MF552,#REF!,"="&amp;KW552,#REF!,"="&amp;KY552)</f>
        <v/>
      </c>
      <c r="NT552" s="1">
        <f>MP552+MR552+MT552+MV552+MX552+MZ552+NB552</f>
        <v/>
      </c>
      <c r="NU552" s="1">
        <f>MQ552+MS552+MU552+MW552+MY552+NA552+NC552</f>
        <v/>
      </c>
      <c r="NV552" s="1">
        <f>NT552+NU552</f>
        <v/>
      </c>
      <c r="NW552" s="33">
        <f>NT552/(NT552+NU552)</f>
        <v/>
      </c>
      <c r="NX552" s="3">
        <f>1/NW552</f>
        <v/>
      </c>
      <c r="NY552" s="1">
        <f>LH552</f>
        <v/>
      </c>
      <c r="NZ552" s="79">
        <f>(NW552*((NY552-1)*0.98))-((1-NW552)*1)</f>
        <v/>
      </c>
      <c r="OA552" s="34">
        <f>IF(LR552&lt;0.9,0,IF(AND(LR552&gt;1.1),0,1))</f>
        <v/>
      </c>
      <c r="OB552" s="34">
        <f>IF(LS552&lt;0.9,0,IF(AND(LS552&gt;1.1),0,1))</f>
        <v/>
      </c>
      <c r="OC552" s="32">
        <f>IF(NV552&gt;99,1,0)</f>
        <v/>
      </c>
      <c r="OD552" s="32">
        <f>IF(NZ552&gt;0.0799,1,0)</f>
        <v/>
      </c>
      <c r="OE552" s="32">
        <f>IF(NZ552&gt;OM552,1,0)</f>
        <v/>
      </c>
      <c r="OF552" s="32">
        <f>OC552+OD552+OE552+OA552+OB552</f>
        <v/>
      </c>
      <c r="OG552" s="1">
        <f>ND552+NF552+NH552+NJ552+NL552+NN552+NP552+NR552</f>
        <v/>
      </c>
      <c r="OH552" s="1">
        <f>NE552+NG552+NI552+NK552+NM552+NO552+NQ552+NS552</f>
        <v/>
      </c>
      <c r="OI552" s="1">
        <f>OG552+OH552</f>
        <v/>
      </c>
      <c r="OJ552" s="33">
        <f>OG552/(OG552+OH552)</f>
        <v/>
      </c>
      <c r="OK552" s="3">
        <f>1/OJ552</f>
        <v/>
      </c>
      <c r="OL552" s="1">
        <f>LI552</f>
        <v/>
      </c>
      <c r="OM552" s="79">
        <f>(OJ552*((OL552-1)*0.98))-((1-OJ552)*1)</f>
        <v/>
      </c>
      <c r="ON552" s="34">
        <f>IF(LR552&lt;0.9,0,IF(AND(LR552&gt;1.1),0,1))</f>
        <v/>
      </c>
      <c r="OO552" s="34">
        <f>IF(LS552&lt;0.9,0,IF(AND(LS552&gt;1.1),0,1))</f>
        <v/>
      </c>
      <c r="OP552" s="32">
        <f>IF(OI552&gt;99,1,0)</f>
        <v/>
      </c>
      <c r="OQ552" s="32">
        <f>IF(OM552&gt;0.0799,1,0)</f>
        <v/>
      </c>
      <c r="OR552" s="32">
        <f>IF(OM552&gt;OZ552,1,0)</f>
        <v/>
      </c>
      <c r="OS552" s="32">
        <f>OP552+OQ552+OR552+ON552+OO552</f>
        <v/>
      </c>
      <c r="OT552">
        <f>IF(OF552=5,"BackHome0-0",IF(AND(OS552=5),"BackAway0-0",""))</f>
        <v/>
      </c>
      <c r="OU552">
        <f>IF(OF552=5,KN552,IF(AND(OS552=5),KO552,""))</f>
        <v/>
      </c>
      <c r="OV552">
        <f>IF(OF552=5,"Match Odds",IF(AND(OS552=5),"Match Odds",""))</f>
        <v/>
      </c>
      <c r="OW552">
        <f>IF(OF552=5,KP552,IF(AND(OS552=5),KP552,""))</f>
        <v/>
      </c>
      <c r="OX552">
        <f>IF(OF552=5,"MATCH_ODDS",IF(AND(OS552=5),"MATCH_ODDS",""))</f>
        <v/>
      </c>
      <c r="OY552">
        <f>IF(OF552=5,"BACK",IF(AND(OS552=5),"BACK",""))</f>
        <v/>
      </c>
    </row>
    <row r="553" ht="16.5" customHeight="1" thickBot="1" thickTop="1">
      <c r="A553" s="2" t="n"/>
      <c r="KN553" s="1">
        <f>IF(INDEX(#REF!,MATCH('HT 0-0'!D553,#REF!,0))=INDEX(#REF!,MATCH('HT 0-0'!D553,#REF!,0)),INDEX(#REF!,MATCH('HT 0-0'!D553,#REF!,0)),"ERROR")</f>
        <v/>
      </c>
      <c r="KO553" s="1">
        <f>IF(INDEX(#REF!,MATCH('HT 0-0'!E553,#REF!,0))=INDEX(#REF!,MATCH('HT 0-0'!E553,#REF!,0)),INDEX(#REF!,MATCH('HT 0-0'!E553,#REF!,0)),"ERROR")</f>
        <v/>
      </c>
      <c r="KP553" s="1">
        <f>KN553&amp;" v "&amp;KO553</f>
        <v/>
      </c>
      <c r="KQ553">
        <f>B553&amp;"_"&amp;C553</f>
        <v/>
      </c>
      <c r="KR553" s="1">
        <f>IF((HW553/KK553)&lt;0.335,"G",IF((HW553/KK553)&gt;0.67,"R","A"))</f>
        <v/>
      </c>
      <c r="KS553" s="1">
        <f>IF((HX553/KK553)&lt;0.335,"G",IF((HX553/KK553)&gt;0.67,"R","A"))</f>
        <v/>
      </c>
      <c r="KT553" s="1">
        <f>IF((IH553/KK553)&lt;0.335,"G",IF((IH553/KK553)&gt;0.67,"R","A"))</f>
        <v/>
      </c>
      <c r="KU553" s="1">
        <f>IF((II553/KK553)&lt;0.335,"G",IF((II553/KK553)&gt;0.67,"R","A"))</f>
        <v/>
      </c>
      <c r="KV553" s="1">
        <f>IF((HZ553/KK553)&lt;0.335,"G",IF((HZ553/KK553)&gt;0.67,"R","A"))</f>
        <v/>
      </c>
      <c r="KW553" s="1">
        <f>IF((HY553/KK553)&lt;0.335,"G",IF((HY553/KK553)&gt;0.67,"R","A"))</f>
        <v/>
      </c>
      <c r="KX553" s="1">
        <f>IF((IK553/KK553)&lt;0.335,"G",IF((IK553/KK553)&gt;0.67,"R","A"))</f>
        <v/>
      </c>
      <c r="KY553" s="1">
        <f>IF((IJ553/KK553)&lt;0.335,"G",IF((IJ553/KK553)&gt;0.67,"R","A"))</f>
        <v/>
      </c>
      <c r="KZ553" s="1">
        <f>IF((HQ553/KK553)&lt;0.335,"G",IF((HQ553/KK553)&gt;0.67,"R","A"))</f>
        <v/>
      </c>
      <c r="LA553" s="1">
        <f>IF((IB553/KK553)&lt;0.335,"G",IF((IB553/KK553)&gt;0.67,"R","A"))</f>
        <v/>
      </c>
      <c r="LB553">
        <f>IF(LQ553="0-0",INDEX(Scrape!#REF!,MATCH('HT 0-0'!KP553,Scrape!$B:$B,0)),"")</f>
        <v/>
      </c>
      <c r="LC553">
        <f>IF(LQ553="0-0",INDEX(Scrape!$A:$A,MATCH('HT 0-0'!KP553,Scrape!$B:$B,0)),"")</f>
        <v/>
      </c>
      <c r="LD553">
        <f>IF(LQ553="0-0",INDEX(Scrape!$B:$B,MATCH('HT 0-0'!KP553,Scrape!$B:$B,0)),"")</f>
        <v/>
      </c>
      <c r="LE553">
        <f>IF(LQ553="0-0",INDEX(Scrape!$C:$C,MATCH('HT 0-0'!KP553,Scrape!$B:$B,0)),"")</f>
        <v/>
      </c>
      <c r="LF553">
        <f>IF(LQ553="0-0",INDEX(Scrape!$D:$D,MATCH('HT 0-0'!KP553,Scrape!$B:$B,0)),"")</f>
        <v/>
      </c>
      <c r="LG553">
        <f>IF(LQ553="0-0",INDEX(Scrape!$E:$E,MATCH('HT 0-0'!KP553,Scrape!$B:$B,0)),"")</f>
        <v/>
      </c>
      <c r="LH553">
        <f>IF(LQ553="0-0",INDEX(Scrape!$F:$F,MATCH('HT 0-0'!KP553,Scrape!$B:$B,0)),"")</f>
        <v/>
      </c>
      <c r="LI553">
        <f>IF(LQ553="0-0",INDEX(Scrape!$G:$G,MATCH('HT 0-0'!KP553,Scrape!$B:$B,0)),"")</f>
        <v/>
      </c>
      <c r="LJ553">
        <f>IF(LQ553="0-0",INDEX(Scrape!$H:$H,MATCH('HT 0-0'!KP553,Scrape!$B:$B,0)),"")</f>
        <v/>
      </c>
      <c r="LK553">
        <f>IF(LQ553="0-0",INDEX(Scrape!$I:$I,MATCH('HT 0-0'!KP553,Scrape!$B:$B,0)),"")</f>
        <v/>
      </c>
      <c r="LL553">
        <f>IF(LQ553="0-0",INDEX(Scrape!$J:$J,MATCH('HT 0-0'!KP553,Scrape!$B:$B,0)),"")</f>
        <v/>
      </c>
      <c r="LM553">
        <f>IF(LQ553="0-0",INDEX(Scrape!$K:$K,MATCH('HT 0-0'!KP553,Scrape!$B:$B,0)),"")</f>
        <v/>
      </c>
      <c r="LN553">
        <f>IF(LQ553="0-0",INDEX(Scrape!$L:$L,MATCH('HT 0-0'!KP553,Scrape!$B:$B,0)),"")</f>
        <v/>
      </c>
      <c r="LO553">
        <f>IF(LQ553="0-0",INDEX(Scrape!$M:$M,MATCH('HT 0-0'!KP553,Scrape!$B:$B,0)),"")</f>
        <v/>
      </c>
      <c r="LP553">
        <f>IF(LQ553="0-0",INDEX(Scrape!$N:$N,MATCH('HT 0-0'!KP553,Scrape!$B:$B,0)),"")</f>
        <v/>
      </c>
      <c r="LQ553">
        <f>INDEX(Scrape!$O:$O,MATCH('HT 0-0'!KP553,Scrape!$B:$B,0))</f>
        <v/>
      </c>
      <c r="LR553">
        <f>(1/LJ553)+(1/LI553)+(1/LH553)</f>
        <v/>
      </c>
      <c r="LS553">
        <f>(1/LG553)+(1/LF553)+(1/LE553)</f>
        <v/>
      </c>
      <c r="LT553" s="8">
        <f>IF(INDEX(#REF!,MATCH(KQ553,#REF!,0))=INDEX(#REF!,MATCH(KQ553,#REF!,0)),INDEX(#REF!,MATCH(KQ553,#REF!,0)),"ERROR")</f>
        <v/>
      </c>
      <c r="LU553" s="4">
        <f>IF(KR553="G",2,IF(KR553="R",0.5,IF(KR553="A",1)))</f>
        <v/>
      </c>
      <c r="LV553" s="4">
        <f>IF(KS553="G",0.5,IF(KS553="R",2,IF(KS553="A",1)))</f>
        <v/>
      </c>
      <c r="LW553" s="4">
        <f>IF(KT553="G",2,IF(KT553="R",0.5,IF(KT553="A",1)))</f>
        <v/>
      </c>
      <c r="LX553" s="4">
        <f>IF(KU553="G",0.5,IF(KU553="R",2,IF(KU553="A",1)))</f>
        <v/>
      </c>
      <c r="LY553" s="7">
        <f>(LK553*(LU553+LX553)+(LL553*(LU553+LX553)))</f>
        <v/>
      </c>
      <c r="LZ553" s="7">
        <f>(LN553*(LV553+LW553)+(LO553*(LV553+LW553)))</f>
        <v/>
      </c>
      <c r="MA553" s="11">
        <f>LY553-LZ553</f>
        <v/>
      </c>
      <c r="MB553" s="5">
        <f>MA553+2</f>
        <v/>
      </c>
      <c r="MC553" s="6">
        <f>MA553-2</f>
        <v/>
      </c>
      <c r="MD553" s="4">
        <f>LE553</f>
        <v/>
      </c>
      <c r="ME553" s="9">
        <f>IF(MD553=0,1000,MD553+0.75)</f>
        <v/>
      </c>
      <c r="MF553" s="10">
        <f>IF(MD553=0,0,MD553-0.75)</f>
        <v/>
      </c>
      <c r="MG553" s="4">
        <f>((LM553*(LU553+LX553))-((LP553*(LV553+LW553))))</f>
        <v/>
      </c>
      <c r="MH553" s="9">
        <f>MG553*1.2</f>
        <v/>
      </c>
      <c r="MI553" s="10">
        <f>MG553*0.8</f>
        <v/>
      </c>
      <c r="MJ553">
        <f>IFERROR(OT553,"")</f>
        <v/>
      </c>
      <c r="MK553">
        <f>IFERROR(OU553,"")</f>
        <v/>
      </c>
      <c r="ML553">
        <f>IFERROR(OV553,"")</f>
        <v/>
      </c>
      <c r="MM553">
        <f>IFERROR(OW553,"")</f>
        <v/>
      </c>
      <c r="MN553">
        <f>IFERROR(OX553,"")</f>
        <v/>
      </c>
      <c r="MO553">
        <f>IFERROR(OY553,"")</f>
        <v/>
      </c>
      <c r="MP553" s="1">
        <f>COUNTIFS(#REF!,LT553,#REF!,1,#REF!,"&gt;="&amp;MC553,#REF!,"&lt;="&amp;MB553,#REF!,"&lt;="&amp;ME553,#REF!,"&gt;="&amp;MF553,#REF!,"="&amp;KV553,#REF!,"="&amp;KX553)</f>
        <v/>
      </c>
      <c r="MQ553" s="1">
        <f>COUNTIFS(#REF!,LT553,#REF!,0,#REF!,"&gt;="&amp;MC553,#REF!,"&lt;="&amp;MB553,#REF!,"&lt;="&amp;ME553,#REF!,"&gt;="&amp;MF553,#REF!,"="&amp;KV553,#REF!,"="&amp;KX553)</f>
        <v/>
      </c>
      <c r="MR553" s="1">
        <f>COUNTIFS(#REF!,LT553,#REF!,1,#REF!,"&gt;="&amp;MC553,#REF!,"&lt;="&amp;MB553,#REF!,"&lt;="&amp;ME553,#REF!,"&gt;="&amp;MF553,#REF!,"="&amp;KW553,#REF!,"="&amp;KY553)</f>
        <v/>
      </c>
      <c r="MS553" s="1">
        <f>COUNTIFS(#REF!,LT553,#REF!,0,#REF!,"&gt;="&amp;MC553,#REF!,"&lt;="&amp;MB553,#REF!,"&lt;="&amp;ME553,#REF!,"&gt;="&amp;MF553,#REF!,"="&amp;KW553,#REF!,"="&amp;KY553)</f>
        <v/>
      </c>
      <c r="MT553" s="1">
        <f>COUNTIFS(#REF!,LT553,#REF!,1,#REF!,"&gt;="&amp;MI553,#REF!,"&lt;="&amp;MH553,#REF!,"&lt;="&amp;ME553,#REF!,"&gt;="&amp;MF553)</f>
        <v/>
      </c>
      <c r="MU553" s="1">
        <f>COUNTIFS(#REF!,LT553,#REF!,0,#REF!,"&gt;="&amp;MI553,#REF!,"&lt;="&amp;MH553,#REF!,"&lt;="&amp;ME553,#REF!,"&gt;="&amp;MF553)</f>
        <v/>
      </c>
      <c r="MV553" s="1">
        <f>COUNTIFS(#REF!,LT553,#REF!,1,#REF!,"&gt;="&amp;MI553,#REF!,"&lt;="&amp;MH553,#REF!,"="&amp;KZ553,#REF!,"="&amp;LA553,#REF!,"&lt;="&amp;ME553,#REF!,"&gt;="&amp;MF553)</f>
        <v/>
      </c>
      <c r="MW553" s="1">
        <f>COUNTIFS(#REF!,LT553,#REF!,0,#REF!,"&gt;="&amp;MI553,#REF!,"&lt;="&amp;MH553,#REF!,"="&amp;KZ553,#REF!,"="&amp;LA553,#REF!,"&lt;="&amp;ME553,#REF!,"&gt;="&amp;MF553)</f>
        <v/>
      </c>
      <c r="MX553" s="1">
        <f>COUNTIFS(#REF!,LT553,#REF!,1,#REF!,"&gt;="&amp;MC553,#REF!,"&lt;="&amp;MB553,#REF!,"&lt;="&amp;ME553,#REF!,"&gt;="&amp;MF553)</f>
        <v/>
      </c>
      <c r="MY553" s="1">
        <f>COUNTIFS(#REF!,LT553,#REF!,0,#REF!,"&gt;="&amp;MC553,#REF!,"&lt;="&amp;MB553,#REF!,"&lt;="&amp;ME553,#REF!,"&gt;="&amp;MF553)</f>
        <v/>
      </c>
      <c r="MZ553" s="1">
        <f>COUNTIFS(#REF!,LT553,#REF!,1,#REF!,"&lt;="&amp;ME553,#REF!,"&gt;="&amp;MF553,#REF!,"="&amp;KV553,#REF!,"="&amp;KX553)</f>
        <v/>
      </c>
      <c r="NA553" s="1">
        <f>COUNTIFS(#REF!,LT553,#REF!,0,#REF!,"&lt;="&amp;ME553,#REF!,"&gt;="&amp;MF553,#REF!,"="&amp;KV553,#REF!,"="&amp;KX553)</f>
        <v/>
      </c>
      <c r="NB553" s="1">
        <f>COUNTIFS(#REF!,LT553,#REF!,1,#REF!,"&lt;="&amp;ME553,#REF!,"&gt;="&amp;MF553,#REF!,"="&amp;KW553,#REF!,"="&amp;KY553)</f>
        <v/>
      </c>
      <c r="NC553" s="1">
        <f>COUNTIFS(#REF!,LT553,#REF!,0,#REF!,"&lt;="&amp;ME553,#REF!,"&gt;="&amp;MF553,#REF!,"="&amp;KW553,#REF!,"="&amp;KY553)</f>
        <v/>
      </c>
      <c r="ND553" s="1">
        <f>COUNTIFS(#REF!,LT553,#REF!,1,#REF!,"&gt;="&amp;MC553,#REF!,"&lt;="&amp;MB553,#REF!,"&lt;="&amp;ME553,#REF!,"&gt;="&amp;MF553,#REF!,"="&amp;KV553,#REF!,"="&amp;KX553)</f>
        <v/>
      </c>
      <c r="NE553" s="1">
        <f>COUNTIFS(#REF!,LT553,#REF!,0,#REF!,"&gt;="&amp;MC553,#REF!,"&lt;="&amp;MB553,#REF!,"&lt;="&amp;ME553,#REF!,"&gt;="&amp;MF553,#REF!,"="&amp;KV553,#REF!,"="&amp;KX553)</f>
        <v/>
      </c>
      <c r="NF553" s="1">
        <f>COUNTIFS(#REF!,LT553,#REF!,1,#REF!,"&gt;="&amp;MC553,#REF!,"&lt;="&amp;MB553,#REF!,"&lt;="&amp;ME553,#REF!,"&gt;="&amp;MF553,#REF!,"="&amp;KW553,#REF!,"="&amp;KY553)</f>
        <v/>
      </c>
      <c r="NG553" s="1">
        <f>COUNTIFS(#REF!,LT553,#REF!,0,#REF!,"&gt;="&amp;MC553,#REF!,"&lt;="&amp;MB553,#REF!,"&lt;="&amp;ME553,#REF!,"&gt;="&amp;MF553,#REF!,"="&amp;KW553,#REF!,"="&amp;KY553)</f>
        <v/>
      </c>
      <c r="NH553" s="1">
        <f>COUNTIFS(#REF!,LT553,#REF!,1,#REF!,"&gt;="&amp;MC553,#REF!,"&lt;="&amp;MB553,#REF!,"&lt;="&amp;ME553,#REF!,"&gt;="&amp;MF553,#REF!,"="&amp;KZ553,#REF!,"="&amp;LA553)</f>
        <v/>
      </c>
      <c r="NI553" s="1">
        <f>COUNTIFS(#REF!,LT553,#REF!,0,#REF!,"&gt;="&amp;MC553,#REF!,"&lt;="&amp;MB553,#REF!,"&lt;="&amp;ME553,#REF!,"&gt;="&amp;MF553,#REF!,"="&amp;KZ553,#REF!,"="&amp;LA553)</f>
        <v/>
      </c>
      <c r="NJ553" s="1">
        <f>COUNTIFS(#REF!,LT553,#REF!,1,#REF!,"&gt;="&amp;MI553,#REF!,"&lt;="&amp;MH553,#REF!,"&lt;="&amp;ME553,#REF!,"&gt;="&amp;MF553)</f>
        <v/>
      </c>
      <c r="NK553" s="1">
        <f>COUNTIFS(#REF!,LT553,#REF!,0,#REF!,"&gt;="&amp;MI553,#REF!,"&lt;="&amp;MH553,#REF!,"&lt;="&amp;ME553,#REF!,"&gt;="&amp;MF553)</f>
        <v/>
      </c>
      <c r="NL553" s="1">
        <f>COUNTIFS(#REF!,LT553,#REF!,1,#REF!,"&gt;="&amp;MI553,#REF!,"&lt;="&amp;MH553,#REF!,"="&amp;KZ553,#REF!,"="&amp;LA553,#REF!,"&lt;="&amp;ME553,#REF!,"&gt;="&amp;MF553)</f>
        <v/>
      </c>
      <c r="NM553" s="1">
        <f>COUNTIFS(#REF!,LT553,#REF!,0,#REF!,"&gt;="&amp;MI553,#REF!,"&lt;="&amp;MH553,#REF!,"="&amp;KZ553,#REF!,"="&amp;LA553,#REF!,"&lt;="&amp;ME553,#REF!,"&gt;="&amp;MF553)</f>
        <v/>
      </c>
      <c r="NN553" s="1">
        <f>COUNTIFS(#REF!,LT553,#REF!,1,#REF!,"&gt;="&amp;MC553,#REF!,"&lt;="&amp;MB553,#REF!,"&lt;="&amp;ME553,#REF!,"&gt;="&amp;MF553)</f>
        <v/>
      </c>
      <c r="NO553" s="1">
        <f>COUNTIFS(#REF!,LT553,#REF!,0,#REF!,"&gt;="&amp;MC553,#REF!,"&lt;="&amp;MB553,#REF!,"&lt;="&amp;ME553,#REF!,"&gt;="&amp;MF553)</f>
        <v/>
      </c>
      <c r="NP553" s="1">
        <f>COUNTIFS(#REF!,LT553,#REF!,1,#REF!,"&lt;="&amp;ME553,#REF!,"&gt;="&amp;MF553,#REF!,"="&amp;KV553,#REF!,"="&amp;KX553)</f>
        <v/>
      </c>
      <c r="NQ553" s="1">
        <f>COUNTIFS(#REF!,LT553,#REF!,0,#REF!,"&lt;="&amp;ME553,#REF!,"&gt;="&amp;MF553,#REF!,"="&amp;KV553,#REF!,"="&amp;KX553)</f>
        <v/>
      </c>
      <c r="NR553" s="1">
        <f>COUNTIFS(#REF!,LT553,#REF!,1,#REF!,"&lt;="&amp;ME553,#REF!,"&gt;="&amp;MF553,#REF!,"="&amp;KW553,#REF!,"="&amp;KY553)</f>
        <v/>
      </c>
      <c r="NS553" s="1">
        <f>COUNTIFS(#REF!,LT553,#REF!,0,#REF!,"&lt;="&amp;ME553,#REF!,"&gt;="&amp;MF553,#REF!,"="&amp;KW553,#REF!,"="&amp;KY553)</f>
        <v/>
      </c>
      <c r="NT553" s="1">
        <f>MP553+MR553+MT553+MV553+MX553+MZ553+NB553</f>
        <v/>
      </c>
      <c r="NU553" s="1">
        <f>MQ553+MS553+MU553+MW553+MY553+NA553+NC553</f>
        <v/>
      </c>
      <c r="NV553" s="1">
        <f>NT553+NU553</f>
        <v/>
      </c>
      <c r="NW553" s="33">
        <f>NT553/(NT553+NU553)</f>
        <v/>
      </c>
      <c r="NX553" s="3">
        <f>1/NW553</f>
        <v/>
      </c>
      <c r="NY553" s="1">
        <f>LH553</f>
        <v/>
      </c>
      <c r="NZ553" s="79">
        <f>(NW553*((NY553-1)*0.98))-((1-NW553)*1)</f>
        <v/>
      </c>
      <c r="OA553" s="34">
        <f>IF(LR553&lt;0.9,0,IF(AND(LR553&gt;1.1),0,1))</f>
        <v/>
      </c>
      <c r="OB553" s="34">
        <f>IF(LS553&lt;0.9,0,IF(AND(LS553&gt;1.1),0,1))</f>
        <v/>
      </c>
      <c r="OC553" s="32">
        <f>IF(NV553&gt;99,1,0)</f>
        <v/>
      </c>
      <c r="OD553" s="32">
        <f>IF(NZ553&gt;0.0799,1,0)</f>
        <v/>
      </c>
      <c r="OE553" s="32">
        <f>IF(NZ553&gt;OM553,1,0)</f>
        <v/>
      </c>
      <c r="OF553" s="32">
        <f>OC553+OD553+OE553+OA553+OB553</f>
        <v/>
      </c>
      <c r="OG553" s="1">
        <f>ND553+NF553+NH553+NJ553+NL553+NN553+NP553+NR553</f>
        <v/>
      </c>
      <c r="OH553" s="1">
        <f>NE553+NG553+NI553+NK553+NM553+NO553+NQ553+NS553</f>
        <v/>
      </c>
      <c r="OI553" s="1">
        <f>OG553+OH553</f>
        <v/>
      </c>
      <c r="OJ553" s="33">
        <f>OG553/(OG553+OH553)</f>
        <v/>
      </c>
      <c r="OK553" s="3">
        <f>1/OJ553</f>
        <v/>
      </c>
      <c r="OL553" s="1">
        <f>LI553</f>
        <v/>
      </c>
      <c r="OM553" s="79">
        <f>(OJ553*((OL553-1)*0.98))-((1-OJ553)*1)</f>
        <v/>
      </c>
      <c r="ON553" s="34">
        <f>IF(LR553&lt;0.9,0,IF(AND(LR553&gt;1.1),0,1))</f>
        <v/>
      </c>
      <c r="OO553" s="34">
        <f>IF(LS553&lt;0.9,0,IF(AND(LS553&gt;1.1),0,1))</f>
        <v/>
      </c>
      <c r="OP553" s="32">
        <f>IF(OI553&gt;99,1,0)</f>
        <v/>
      </c>
      <c r="OQ553" s="32">
        <f>IF(OM553&gt;0.0799,1,0)</f>
        <v/>
      </c>
      <c r="OR553" s="32">
        <f>IF(OM553&gt;OZ553,1,0)</f>
        <v/>
      </c>
      <c r="OS553" s="32">
        <f>OP553+OQ553+OR553+ON553+OO553</f>
        <v/>
      </c>
      <c r="OT553">
        <f>IF(OF553=5,"BackHome0-0",IF(AND(OS553=5),"BackAway0-0",""))</f>
        <v/>
      </c>
      <c r="OU553">
        <f>IF(OF553=5,KN553,IF(AND(OS553=5),KO553,""))</f>
        <v/>
      </c>
      <c r="OV553">
        <f>IF(OF553=5,"Match Odds",IF(AND(OS553=5),"Match Odds",""))</f>
        <v/>
      </c>
      <c r="OW553">
        <f>IF(OF553=5,KP553,IF(AND(OS553=5),KP553,""))</f>
        <v/>
      </c>
      <c r="OX553">
        <f>IF(OF553=5,"MATCH_ODDS",IF(AND(OS553=5),"MATCH_ODDS",""))</f>
        <v/>
      </c>
      <c r="OY553">
        <f>IF(OF553=5,"BACK",IF(AND(OS553=5),"BACK",""))</f>
        <v/>
      </c>
    </row>
    <row r="554" ht="16.5" customHeight="1" thickBot="1" thickTop="1">
      <c r="A554" s="2" t="n"/>
      <c r="KN554" s="1">
        <f>IF(INDEX(#REF!,MATCH('HT 0-0'!D554,#REF!,0))=INDEX(#REF!,MATCH('HT 0-0'!D554,#REF!,0)),INDEX(#REF!,MATCH('HT 0-0'!D554,#REF!,0)),"ERROR")</f>
        <v/>
      </c>
      <c r="KO554" s="1">
        <f>IF(INDEX(#REF!,MATCH('HT 0-0'!E554,#REF!,0))=INDEX(#REF!,MATCH('HT 0-0'!E554,#REF!,0)),INDEX(#REF!,MATCH('HT 0-0'!E554,#REF!,0)),"ERROR")</f>
        <v/>
      </c>
      <c r="KP554" s="1">
        <f>KN554&amp;" v "&amp;KO554</f>
        <v/>
      </c>
      <c r="KQ554">
        <f>B554&amp;"_"&amp;C554</f>
        <v/>
      </c>
      <c r="KR554" s="1">
        <f>IF((HW554/KK554)&lt;0.335,"G",IF((HW554/KK554)&gt;0.67,"R","A"))</f>
        <v/>
      </c>
      <c r="KS554" s="1">
        <f>IF((HX554/KK554)&lt;0.335,"G",IF((HX554/KK554)&gt;0.67,"R","A"))</f>
        <v/>
      </c>
      <c r="KT554" s="1">
        <f>IF((IH554/KK554)&lt;0.335,"G",IF((IH554/KK554)&gt;0.67,"R","A"))</f>
        <v/>
      </c>
      <c r="KU554" s="1">
        <f>IF((II554/KK554)&lt;0.335,"G",IF((II554/KK554)&gt;0.67,"R","A"))</f>
        <v/>
      </c>
      <c r="KV554" s="1">
        <f>IF((HZ554/KK554)&lt;0.335,"G",IF((HZ554/KK554)&gt;0.67,"R","A"))</f>
        <v/>
      </c>
      <c r="KW554" s="1">
        <f>IF((HY554/KK554)&lt;0.335,"G",IF((HY554/KK554)&gt;0.67,"R","A"))</f>
        <v/>
      </c>
      <c r="KX554" s="1">
        <f>IF((IK554/KK554)&lt;0.335,"G",IF((IK554/KK554)&gt;0.67,"R","A"))</f>
        <v/>
      </c>
      <c r="KY554" s="1">
        <f>IF((IJ554/KK554)&lt;0.335,"G",IF((IJ554/KK554)&gt;0.67,"R","A"))</f>
        <v/>
      </c>
      <c r="KZ554" s="1">
        <f>IF((HQ554/KK554)&lt;0.335,"G",IF((HQ554/KK554)&gt;0.67,"R","A"))</f>
        <v/>
      </c>
      <c r="LA554" s="1">
        <f>IF((IB554/KK554)&lt;0.335,"G",IF((IB554/KK554)&gt;0.67,"R","A"))</f>
        <v/>
      </c>
      <c r="LB554">
        <f>IF(LQ554="0-0",INDEX(Scrape!#REF!,MATCH('HT 0-0'!KP554,Scrape!$B:$B,0)),"")</f>
        <v/>
      </c>
      <c r="LC554">
        <f>IF(LQ554="0-0",INDEX(Scrape!$A:$A,MATCH('HT 0-0'!KP554,Scrape!$B:$B,0)),"")</f>
        <v/>
      </c>
      <c r="LD554">
        <f>IF(LQ554="0-0",INDEX(Scrape!$B:$B,MATCH('HT 0-0'!KP554,Scrape!$B:$B,0)),"")</f>
        <v/>
      </c>
      <c r="LE554">
        <f>IF(LQ554="0-0",INDEX(Scrape!$C:$C,MATCH('HT 0-0'!KP554,Scrape!$B:$B,0)),"")</f>
        <v/>
      </c>
      <c r="LF554">
        <f>IF(LQ554="0-0",INDEX(Scrape!$D:$D,MATCH('HT 0-0'!KP554,Scrape!$B:$B,0)),"")</f>
        <v/>
      </c>
      <c r="LG554">
        <f>IF(LQ554="0-0",INDEX(Scrape!$E:$E,MATCH('HT 0-0'!KP554,Scrape!$B:$B,0)),"")</f>
        <v/>
      </c>
      <c r="LH554">
        <f>IF(LQ554="0-0",INDEX(Scrape!$F:$F,MATCH('HT 0-0'!KP554,Scrape!$B:$B,0)),"")</f>
        <v/>
      </c>
      <c r="LI554">
        <f>IF(LQ554="0-0",INDEX(Scrape!$G:$G,MATCH('HT 0-0'!KP554,Scrape!$B:$B,0)),"")</f>
        <v/>
      </c>
      <c r="LJ554">
        <f>IF(LQ554="0-0",INDEX(Scrape!$H:$H,MATCH('HT 0-0'!KP554,Scrape!$B:$B,0)),"")</f>
        <v/>
      </c>
      <c r="LK554">
        <f>IF(LQ554="0-0",INDEX(Scrape!$I:$I,MATCH('HT 0-0'!KP554,Scrape!$B:$B,0)),"")</f>
        <v/>
      </c>
      <c r="LL554">
        <f>IF(LQ554="0-0",INDEX(Scrape!$J:$J,MATCH('HT 0-0'!KP554,Scrape!$B:$B,0)),"")</f>
        <v/>
      </c>
      <c r="LM554">
        <f>IF(LQ554="0-0",INDEX(Scrape!$K:$K,MATCH('HT 0-0'!KP554,Scrape!$B:$B,0)),"")</f>
        <v/>
      </c>
      <c r="LN554">
        <f>IF(LQ554="0-0",INDEX(Scrape!$L:$L,MATCH('HT 0-0'!KP554,Scrape!$B:$B,0)),"")</f>
        <v/>
      </c>
      <c r="LO554">
        <f>IF(LQ554="0-0",INDEX(Scrape!$M:$M,MATCH('HT 0-0'!KP554,Scrape!$B:$B,0)),"")</f>
        <v/>
      </c>
      <c r="LP554">
        <f>IF(LQ554="0-0",INDEX(Scrape!$N:$N,MATCH('HT 0-0'!KP554,Scrape!$B:$B,0)),"")</f>
        <v/>
      </c>
      <c r="LQ554">
        <f>INDEX(Scrape!$O:$O,MATCH('HT 0-0'!KP554,Scrape!$B:$B,0))</f>
        <v/>
      </c>
      <c r="LR554">
        <f>(1/LJ554)+(1/LI554)+(1/LH554)</f>
        <v/>
      </c>
      <c r="LS554">
        <f>(1/LG554)+(1/LF554)+(1/LE554)</f>
        <v/>
      </c>
      <c r="LT554" s="8">
        <f>IF(INDEX(#REF!,MATCH(KQ554,#REF!,0))=INDEX(#REF!,MATCH(KQ554,#REF!,0)),INDEX(#REF!,MATCH(KQ554,#REF!,0)),"ERROR")</f>
        <v/>
      </c>
      <c r="LU554" s="4">
        <f>IF(KR554="G",2,IF(KR554="R",0.5,IF(KR554="A",1)))</f>
        <v/>
      </c>
      <c r="LV554" s="4">
        <f>IF(KS554="G",0.5,IF(KS554="R",2,IF(KS554="A",1)))</f>
        <v/>
      </c>
      <c r="LW554" s="4">
        <f>IF(KT554="G",2,IF(KT554="R",0.5,IF(KT554="A",1)))</f>
        <v/>
      </c>
      <c r="LX554" s="4">
        <f>IF(KU554="G",0.5,IF(KU554="R",2,IF(KU554="A",1)))</f>
        <v/>
      </c>
      <c r="LY554" s="7">
        <f>(LK554*(LU554+LX554)+(LL554*(LU554+LX554)))</f>
        <v/>
      </c>
      <c r="LZ554" s="7">
        <f>(LN554*(LV554+LW554)+(LO554*(LV554+LW554)))</f>
        <v/>
      </c>
      <c r="MA554" s="11">
        <f>LY554-LZ554</f>
        <v/>
      </c>
      <c r="MB554" s="5">
        <f>MA554+2</f>
        <v/>
      </c>
      <c r="MC554" s="6">
        <f>MA554-2</f>
        <v/>
      </c>
      <c r="MD554" s="4">
        <f>LE554</f>
        <v/>
      </c>
      <c r="ME554" s="9">
        <f>IF(MD554=0,1000,MD554+0.75)</f>
        <v/>
      </c>
      <c r="MF554" s="10">
        <f>IF(MD554=0,0,MD554-0.75)</f>
        <v/>
      </c>
      <c r="MG554" s="4">
        <f>((LM554*(LU554+LX554))-((LP554*(LV554+LW554))))</f>
        <v/>
      </c>
      <c r="MH554" s="9">
        <f>MG554*1.2</f>
        <v/>
      </c>
      <c r="MI554" s="10">
        <f>MG554*0.8</f>
        <v/>
      </c>
      <c r="MJ554">
        <f>IFERROR(OT554,"")</f>
        <v/>
      </c>
      <c r="MK554">
        <f>IFERROR(OU554,"")</f>
        <v/>
      </c>
      <c r="ML554">
        <f>IFERROR(OV554,"")</f>
        <v/>
      </c>
      <c r="MM554">
        <f>IFERROR(OW554,"")</f>
        <v/>
      </c>
      <c r="MN554">
        <f>IFERROR(OX554,"")</f>
        <v/>
      </c>
      <c r="MO554">
        <f>IFERROR(OY554,"")</f>
        <v/>
      </c>
      <c r="MP554" s="1">
        <f>COUNTIFS(#REF!,LT554,#REF!,1,#REF!,"&gt;="&amp;MC554,#REF!,"&lt;="&amp;MB554,#REF!,"&lt;="&amp;ME554,#REF!,"&gt;="&amp;MF554,#REF!,"="&amp;KV554,#REF!,"="&amp;KX554)</f>
        <v/>
      </c>
      <c r="MQ554" s="1">
        <f>COUNTIFS(#REF!,LT554,#REF!,0,#REF!,"&gt;="&amp;MC554,#REF!,"&lt;="&amp;MB554,#REF!,"&lt;="&amp;ME554,#REF!,"&gt;="&amp;MF554,#REF!,"="&amp;KV554,#REF!,"="&amp;KX554)</f>
        <v/>
      </c>
      <c r="MR554" s="1">
        <f>COUNTIFS(#REF!,LT554,#REF!,1,#REF!,"&gt;="&amp;MC554,#REF!,"&lt;="&amp;MB554,#REF!,"&lt;="&amp;ME554,#REF!,"&gt;="&amp;MF554,#REF!,"="&amp;KW554,#REF!,"="&amp;KY554)</f>
        <v/>
      </c>
      <c r="MS554" s="1">
        <f>COUNTIFS(#REF!,LT554,#REF!,0,#REF!,"&gt;="&amp;MC554,#REF!,"&lt;="&amp;MB554,#REF!,"&lt;="&amp;ME554,#REF!,"&gt;="&amp;MF554,#REF!,"="&amp;KW554,#REF!,"="&amp;KY554)</f>
        <v/>
      </c>
      <c r="MT554" s="1">
        <f>COUNTIFS(#REF!,LT554,#REF!,1,#REF!,"&gt;="&amp;MI554,#REF!,"&lt;="&amp;MH554,#REF!,"&lt;="&amp;ME554,#REF!,"&gt;="&amp;MF554)</f>
        <v/>
      </c>
      <c r="MU554" s="1">
        <f>COUNTIFS(#REF!,LT554,#REF!,0,#REF!,"&gt;="&amp;MI554,#REF!,"&lt;="&amp;MH554,#REF!,"&lt;="&amp;ME554,#REF!,"&gt;="&amp;MF554)</f>
        <v/>
      </c>
      <c r="MV554" s="1">
        <f>COUNTIFS(#REF!,LT554,#REF!,1,#REF!,"&gt;="&amp;MI554,#REF!,"&lt;="&amp;MH554,#REF!,"="&amp;KZ554,#REF!,"="&amp;LA554,#REF!,"&lt;="&amp;ME554,#REF!,"&gt;="&amp;MF554)</f>
        <v/>
      </c>
      <c r="MW554" s="1">
        <f>COUNTIFS(#REF!,LT554,#REF!,0,#REF!,"&gt;="&amp;MI554,#REF!,"&lt;="&amp;MH554,#REF!,"="&amp;KZ554,#REF!,"="&amp;LA554,#REF!,"&lt;="&amp;ME554,#REF!,"&gt;="&amp;MF554)</f>
        <v/>
      </c>
      <c r="MX554" s="1">
        <f>COUNTIFS(#REF!,LT554,#REF!,1,#REF!,"&gt;="&amp;MC554,#REF!,"&lt;="&amp;MB554,#REF!,"&lt;="&amp;ME554,#REF!,"&gt;="&amp;MF554)</f>
        <v/>
      </c>
      <c r="MY554" s="1">
        <f>COUNTIFS(#REF!,LT554,#REF!,0,#REF!,"&gt;="&amp;MC554,#REF!,"&lt;="&amp;MB554,#REF!,"&lt;="&amp;ME554,#REF!,"&gt;="&amp;MF554)</f>
        <v/>
      </c>
      <c r="MZ554" s="1">
        <f>COUNTIFS(#REF!,LT554,#REF!,1,#REF!,"&lt;="&amp;ME554,#REF!,"&gt;="&amp;MF554,#REF!,"="&amp;KV554,#REF!,"="&amp;KX554)</f>
        <v/>
      </c>
      <c r="NA554" s="1">
        <f>COUNTIFS(#REF!,LT554,#REF!,0,#REF!,"&lt;="&amp;ME554,#REF!,"&gt;="&amp;MF554,#REF!,"="&amp;KV554,#REF!,"="&amp;KX554)</f>
        <v/>
      </c>
      <c r="NB554" s="1">
        <f>COUNTIFS(#REF!,LT554,#REF!,1,#REF!,"&lt;="&amp;ME554,#REF!,"&gt;="&amp;MF554,#REF!,"="&amp;KW554,#REF!,"="&amp;KY554)</f>
        <v/>
      </c>
      <c r="NC554" s="1">
        <f>COUNTIFS(#REF!,LT554,#REF!,0,#REF!,"&lt;="&amp;ME554,#REF!,"&gt;="&amp;MF554,#REF!,"="&amp;KW554,#REF!,"="&amp;KY554)</f>
        <v/>
      </c>
      <c r="ND554" s="1">
        <f>COUNTIFS(#REF!,LT554,#REF!,1,#REF!,"&gt;="&amp;MC554,#REF!,"&lt;="&amp;MB554,#REF!,"&lt;="&amp;ME554,#REF!,"&gt;="&amp;MF554,#REF!,"="&amp;KV554,#REF!,"="&amp;KX554)</f>
        <v/>
      </c>
      <c r="NE554" s="1">
        <f>COUNTIFS(#REF!,LT554,#REF!,0,#REF!,"&gt;="&amp;MC554,#REF!,"&lt;="&amp;MB554,#REF!,"&lt;="&amp;ME554,#REF!,"&gt;="&amp;MF554,#REF!,"="&amp;KV554,#REF!,"="&amp;KX554)</f>
        <v/>
      </c>
      <c r="NF554" s="1">
        <f>COUNTIFS(#REF!,LT554,#REF!,1,#REF!,"&gt;="&amp;MC554,#REF!,"&lt;="&amp;MB554,#REF!,"&lt;="&amp;ME554,#REF!,"&gt;="&amp;MF554,#REF!,"="&amp;KW554,#REF!,"="&amp;KY554)</f>
        <v/>
      </c>
      <c r="NG554" s="1">
        <f>COUNTIFS(#REF!,LT554,#REF!,0,#REF!,"&gt;="&amp;MC554,#REF!,"&lt;="&amp;MB554,#REF!,"&lt;="&amp;ME554,#REF!,"&gt;="&amp;MF554,#REF!,"="&amp;KW554,#REF!,"="&amp;KY554)</f>
        <v/>
      </c>
      <c r="NH554" s="1">
        <f>COUNTIFS(#REF!,LT554,#REF!,1,#REF!,"&gt;="&amp;MC554,#REF!,"&lt;="&amp;MB554,#REF!,"&lt;="&amp;ME554,#REF!,"&gt;="&amp;MF554,#REF!,"="&amp;KZ554,#REF!,"="&amp;LA554)</f>
        <v/>
      </c>
      <c r="NI554" s="1">
        <f>COUNTIFS(#REF!,LT554,#REF!,0,#REF!,"&gt;="&amp;MC554,#REF!,"&lt;="&amp;MB554,#REF!,"&lt;="&amp;ME554,#REF!,"&gt;="&amp;MF554,#REF!,"="&amp;KZ554,#REF!,"="&amp;LA554)</f>
        <v/>
      </c>
      <c r="NJ554" s="1">
        <f>COUNTIFS(#REF!,LT554,#REF!,1,#REF!,"&gt;="&amp;MI554,#REF!,"&lt;="&amp;MH554,#REF!,"&lt;="&amp;ME554,#REF!,"&gt;="&amp;MF554)</f>
        <v/>
      </c>
      <c r="NK554" s="1">
        <f>COUNTIFS(#REF!,LT554,#REF!,0,#REF!,"&gt;="&amp;MI554,#REF!,"&lt;="&amp;MH554,#REF!,"&lt;="&amp;ME554,#REF!,"&gt;="&amp;MF554)</f>
        <v/>
      </c>
      <c r="NL554" s="1">
        <f>COUNTIFS(#REF!,LT554,#REF!,1,#REF!,"&gt;="&amp;MI554,#REF!,"&lt;="&amp;MH554,#REF!,"="&amp;KZ554,#REF!,"="&amp;LA554,#REF!,"&lt;="&amp;ME554,#REF!,"&gt;="&amp;MF554)</f>
        <v/>
      </c>
      <c r="NM554" s="1">
        <f>COUNTIFS(#REF!,LT554,#REF!,0,#REF!,"&gt;="&amp;MI554,#REF!,"&lt;="&amp;MH554,#REF!,"="&amp;KZ554,#REF!,"="&amp;LA554,#REF!,"&lt;="&amp;ME554,#REF!,"&gt;="&amp;MF554)</f>
        <v/>
      </c>
      <c r="NN554" s="1">
        <f>COUNTIFS(#REF!,LT554,#REF!,1,#REF!,"&gt;="&amp;MC554,#REF!,"&lt;="&amp;MB554,#REF!,"&lt;="&amp;ME554,#REF!,"&gt;="&amp;MF554)</f>
        <v/>
      </c>
      <c r="NO554" s="1">
        <f>COUNTIFS(#REF!,LT554,#REF!,0,#REF!,"&gt;="&amp;MC554,#REF!,"&lt;="&amp;MB554,#REF!,"&lt;="&amp;ME554,#REF!,"&gt;="&amp;MF554)</f>
        <v/>
      </c>
      <c r="NP554" s="1">
        <f>COUNTIFS(#REF!,LT554,#REF!,1,#REF!,"&lt;="&amp;ME554,#REF!,"&gt;="&amp;MF554,#REF!,"="&amp;KV554,#REF!,"="&amp;KX554)</f>
        <v/>
      </c>
      <c r="NQ554" s="1">
        <f>COUNTIFS(#REF!,LT554,#REF!,0,#REF!,"&lt;="&amp;ME554,#REF!,"&gt;="&amp;MF554,#REF!,"="&amp;KV554,#REF!,"="&amp;KX554)</f>
        <v/>
      </c>
      <c r="NR554" s="1">
        <f>COUNTIFS(#REF!,LT554,#REF!,1,#REF!,"&lt;="&amp;ME554,#REF!,"&gt;="&amp;MF554,#REF!,"="&amp;KW554,#REF!,"="&amp;KY554)</f>
        <v/>
      </c>
      <c r="NS554" s="1">
        <f>COUNTIFS(#REF!,LT554,#REF!,0,#REF!,"&lt;="&amp;ME554,#REF!,"&gt;="&amp;MF554,#REF!,"="&amp;KW554,#REF!,"="&amp;KY554)</f>
        <v/>
      </c>
      <c r="NT554" s="1">
        <f>MP554+MR554+MT554+MV554+MX554+MZ554+NB554</f>
        <v/>
      </c>
      <c r="NU554" s="1">
        <f>MQ554+MS554+MU554+MW554+MY554+NA554+NC554</f>
        <v/>
      </c>
      <c r="NV554" s="1">
        <f>NT554+NU554</f>
        <v/>
      </c>
      <c r="NW554" s="33">
        <f>NT554/(NT554+NU554)</f>
        <v/>
      </c>
      <c r="NX554" s="3">
        <f>1/NW554</f>
        <v/>
      </c>
      <c r="NY554" s="1">
        <f>LH554</f>
        <v/>
      </c>
      <c r="NZ554" s="79">
        <f>(NW554*((NY554-1)*0.98))-((1-NW554)*1)</f>
        <v/>
      </c>
      <c r="OA554" s="34">
        <f>IF(LR554&lt;0.9,0,IF(AND(LR554&gt;1.1),0,1))</f>
        <v/>
      </c>
      <c r="OB554" s="34">
        <f>IF(LS554&lt;0.9,0,IF(AND(LS554&gt;1.1),0,1))</f>
        <v/>
      </c>
      <c r="OC554" s="32">
        <f>IF(NV554&gt;99,1,0)</f>
        <v/>
      </c>
      <c r="OD554" s="32">
        <f>IF(NZ554&gt;0.0799,1,0)</f>
        <v/>
      </c>
      <c r="OE554" s="32">
        <f>IF(NZ554&gt;OM554,1,0)</f>
        <v/>
      </c>
      <c r="OF554" s="32">
        <f>OC554+OD554+OE554+OA554+OB554</f>
        <v/>
      </c>
      <c r="OG554" s="1">
        <f>ND554+NF554+NH554+NJ554+NL554+NN554+NP554+NR554</f>
        <v/>
      </c>
      <c r="OH554" s="1">
        <f>NE554+NG554+NI554+NK554+NM554+NO554+NQ554+NS554</f>
        <v/>
      </c>
      <c r="OI554" s="1">
        <f>OG554+OH554</f>
        <v/>
      </c>
      <c r="OJ554" s="33">
        <f>OG554/(OG554+OH554)</f>
        <v/>
      </c>
      <c r="OK554" s="3">
        <f>1/OJ554</f>
        <v/>
      </c>
      <c r="OL554" s="1">
        <f>LI554</f>
        <v/>
      </c>
      <c r="OM554" s="79">
        <f>(OJ554*((OL554-1)*0.98))-((1-OJ554)*1)</f>
        <v/>
      </c>
      <c r="ON554" s="34">
        <f>IF(LR554&lt;0.9,0,IF(AND(LR554&gt;1.1),0,1))</f>
        <v/>
      </c>
      <c r="OO554" s="34">
        <f>IF(LS554&lt;0.9,0,IF(AND(LS554&gt;1.1),0,1))</f>
        <v/>
      </c>
      <c r="OP554" s="32">
        <f>IF(OI554&gt;99,1,0)</f>
        <v/>
      </c>
      <c r="OQ554" s="32">
        <f>IF(OM554&gt;0.0799,1,0)</f>
        <v/>
      </c>
      <c r="OR554" s="32">
        <f>IF(OM554&gt;OZ554,1,0)</f>
        <v/>
      </c>
      <c r="OS554" s="32">
        <f>OP554+OQ554+OR554+ON554+OO554</f>
        <v/>
      </c>
      <c r="OT554">
        <f>IF(OF554=5,"BackHome0-0",IF(AND(OS554=5),"BackAway0-0",""))</f>
        <v/>
      </c>
      <c r="OU554">
        <f>IF(OF554=5,KN554,IF(AND(OS554=5),KO554,""))</f>
        <v/>
      </c>
      <c r="OV554">
        <f>IF(OF554=5,"Match Odds",IF(AND(OS554=5),"Match Odds",""))</f>
        <v/>
      </c>
      <c r="OW554">
        <f>IF(OF554=5,KP554,IF(AND(OS554=5),KP554,""))</f>
        <v/>
      </c>
      <c r="OX554">
        <f>IF(OF554=5,"MATCH_ODDS",IF(AND(OS554=5),"MATCH_ODDS",""))</f>
        <v/>
      </c>
      <c r="OY554">
        <f>IF(OF554=5,"BACK",IF(AND(OS554=5),"BACK",""))</f>
        <v/>
      </c>
    </row>
    <row r="555" ht="16.5" customHeight="1" thickBot="1" thickTop="1">
      <c r="A555" s="2" t="n"/>
      <c r="KN555" s="1">
        <f>IF(INDEX(#REF!,MATCH('HT 0-0'!D555,#REF!,0))=INDEX(#REF!,MATCH('HT 0-0'!D555,#REF!,0)),INDEX(#REF!,MATCH('HT 0-0'!D555,#REF!,0)),"ERROR")</f>
        <v/>
      </c>
      <c r="KO555" s="1">
        <f>IF(INDEX(#REF!,MATCH('HT 0-0'!E555,#REF!,0))=INDEX(#REF!,MATCH('HT 0-0'!E555,#REF!,0)),INDEX(#REF!,MATCH('HT 0-0'!E555,#REF!,0)),"ERROR")</f>
        <v/>
      </c>
      <c r="KP555" s="1">
        <f>KN555&amp;" v "&amp;KO555</f>
        <v/>
      </c>
      <c r="KQ555">
        <f>B555&amp;"_"&amp;C555</f>
        <v/>
      </c>
      <c r="KR555" s="1">
        <f>IF((HW555/KK555)&lt;0.335,"G",IF((HW555/KK555)&gt;0.67,"R","A"))</f>
        <v/>
      </c>
      <c r="KS555" s="1">
        <f>IF((HX555/KK555)&lt;0.335,"G",IF((HX555/KK555)&gt;0.67,"R","A"))</f>
        <v/>
      </c>
      <c r="KT555" s="1">
        <f>IF((IH555/KK555)&lt;0.335,"G",IF((IH555/KK555)&gt;0.67,"R","A"))</f>
        <v/>
      </c>
      <c r="KU555" s="1">
        <f>IF((II555/KK555)&lt;0.335,"G",IF((II555/KK555)&gt;0.67,"R","A"))</f>
        <v/>
      </c>
      <c r="KV555" s="1">
        <f>IF((HZ555/KK555)&lt;0.335,"G",IF((HZ555/KK555)&gt;0.67,"R","A"))</f>
        <v/>
      </c>
      <c r="KW555" s="1">
        <f>IF((HY555/KK555)&lt;0.335,"G",IF((HY555/KK555)&gt;0.67,"R","A"))</f>
        <v/>
      </c>
      <c r="KX555" s="1">
        <f>IF((IK555/KK555)&lt;0.335,"G",IF((IK555/KK555)&gt;0.67,"R","A"))</f>
        <v/>
      </c>
      <c r="KY555" s="1">
        <f>IF((IJ555/KK555)&lt;0.335,"G",IF((IJ555/KK555)&gt;0.67,"R","A"))</f>
        <v/>
      </c>
      <c r="KZ555" s="1">
        <f>IF((HQ555/KK555)&lt;0.335,"G",IF((HQ555/KK555)&gt;0.67,"R","A"))</f>
        <v/>
      </c>
      <c r="LA555" s="1">
        <f>IF((IB555/KK555)&lt;0.335,"G",IF((IB555/KK555)&gt;0.67,"R","A"))</f>
        <v/>
      </c>
      <c r="LB555">
        <f>IF(LQ555="0-0",INDEX(Scrape!#REF!,MATCH('HT 0-0'!KP555,Scrape!$B:$B,0)),"")</f>
        <v/>
      </c>
      <c r="LC555">
        <f>IF(LQ555="0-0",INDEX(Scrape!$A:$A,MATCH('HT 0-0'!KP555,Scrape!$B:$B,0)),"")</f>
        <v/>
      </c>
      <c r="LD555">
        <f>IF(LQ555="0-0",INDEX(Scrape!$B:$B,MATCH('HT 0-0'!KP555,Scrape!$B:$B,0)),"")</f>
        <v/>
      </c>
      <c r="LE555">
        <f>IF(LQ555="0-0",INDEX(Scrape!$C:$C,MATCH('HT 0-0'!KP555,Scrape!$B:$B,0)),"")</f>
        <v/>
      </c>
      <c r="LF555">
        <f>IF(LQ555="0-0",INDEX(Scrape!$D:$D,MATCH('HT 0-0'!KP555,Scrape!$B:$B,0)),"")</f>
        <v/>
      </c>
      <c r="LG555">
        <f>IF(LQ555="0-0",INDEX(Scrape!$E:$E,MATCH('HT 0-0'!KP555,Scrape!$B:$B,0)),"")</f>
        <v/>
      </c>
      <c r="LH555">
        <f>IF(LQ555="0-0",INDEX(Scrape!$F:$F,MATCH('HT 0-0'!KP555,Scrape!$B:$B,0)),"")</f>
        <v/>
      </c>
      <c r="LI555">
        <f>IF(LQ555="0-0",INDEX(Scrape!$G:$G,MATCH('HT 0-0'!KP555,Scrape!$B:$B,0)),"")</f>
        <v/>
      </c>
      <c r="LJ555">
        <f>IF(LQ555="0-0",INDEX(Scrape!$H:$H,MATCH('HT 0-0'!KP555,Scrape!$B:$B,0)),"")</f>
        <v/>
      </c>
      <c r="LK555">
        <f>IF(LQ555="0-0",INDEX(Scrape!$I:$I,MATCH('HT 0-0'!KP555,Scrape!$B:$B,0)),"")</f>
        <v/>
      </c>
      <c r="LL555">
        <f>IF(LQ555="0-0",INDEX(Scrape!$J:$J,MATCH('HT 0-0'!KP555,Scrape!$B:$B,0)),"")</f>
        <v/>
      </c>
      <c r="LM555">
        <f>IF(LQ555="0-0",INDEX(Scrape!$K:$K,MATCH('HT 0-0'!KP555,Scrape!$B:$B,0)),"")</f>
        <v/>
      </c>
      <c r="LN555">
        <f>IF(LQ555="0-0",INDEX(Scrape!$L:$L,MATCH('HT 0-0'!KP555,Scrape!$B:$B,0)),"")</f>
        <v/>
      </c>
      <c r="LO555">
        <f>IF(LQ555="0-0",INDEX(Scrape!$M:$M,MATCH('HT 0-0'!KP555,Scrape!$B:$B,0)),"")</f>
        <v/>
      </c>
      <c r="LP555">
        <f>IF(LQ555="0-0",INDEX(Scrape!$N:$N,MATCH('HT 0-0'!KP555,Scrape!$B:$B,0)),"")</f>
        <v/>
      </c>
      <c r="LQ555">
        <f>INDEX(Scrape!$O:$O,MATCH('HT 0-0'!KP555,Scrape!$B:$B,0))</f>
        <v/>
      </c>
      <c r="LR555">
        <f>(1/LJ555)+(1/LI555)+(1/LH555)</f>
        <v/>
      </c>
      <c r="LS555">
        <f>(1/LG555)+(1/LF555)+(1/LE555)</f>
        <v/>
      </c>
      <c r="LT555" s="8">
        <f>IF(INDEX(#REF!,MATCH(KQ555,#REF!,0))=INDEX(#REF!,MATCH(KQ555,#REF!,0)),INDEX(#REF!,MATCH(KQ555,#REF!,0)),"ERROR")</f>
        <v/>
      </c>
      <c r="LU555" s="4">
        <f>IF(KR555="G",2,IF(KR555="R",0.5,IF(KR555="A",1)))</f>
        <v/>
      </c>
      <c r="LV555" s="4">
        <f>IF(KS555="G",0.5,IF(KS555="R",2,IF(KS555="A",1)))</f>
        <v/>
      </c>
      <c r="LW555" s="4">
        <f>IF(KT555="G",2,IF(KT555="R",0.5,IF(KT555="A",1)))</f>
        <v/>
      </c>
      <c r="LX555" s="4">
        <f>IF(KU555="G",0.5,IF(KU555="R",2,IF(KU555="A",1)))</f>
        <v/>
      </c>
      <c r="LY555" s="7">
        <f>(LK555*(LU555+LX555)+(LL555*(LU555+LX555)))</f>
        <v/>
      </c>
      <c r="LZ555" s="7">
        <f>(LN555*(LV555+LW555)+(LO555*(LV555+LW555)))</f>
        <v/>
      </c>
      <c r="MA555" s="11">
        <f>LY555-LZ555</f>
        <v/>
      </c>
      <c r="MB555" s="5">
        <f>MA555+2</f>
        <v/>
      </c>
      <c r="MC555" s="6">
        <f>MA555-2</f>
        <v/>
      </c>
      <c r="MD555" s="4">
        <f>LE555</f>
        <v/>
      </c>
      <c r="ME555" s="9">
        <f>IF(MD555=0,1000,MD555+0.75)</f>
        <v/>
      </c>
      <c r="MF555" s="10">
        <f>IF(MD555=0,0,MD555-0.75)</f>
        <v/>
      </c>
      <c r="MG555" s="4">
        <f>((LM555*(LU555+LX555))-((LP555*(LV555+LW555))))</f>
        <v/>
      </c>
      <c r="MH555" s="9">
        <f>MG555*1.2</f>
        <v/>
      </c>
      <c r="MI555" s="10">
        <f>MG555*0.8</f>
        <v/>
      </c>
      <c r="MJ555">
        <f>IFERROR(OT555,"")</f>
        <v/>
      </c>
      <c r="MK555">
        <f>IFERROR(OU555,"")</f>
        <v/>
      </c>
      <c r="ML555">
        <f>IFERROR(OV555,"")</f>
        <v/>
      </c>
      <c r="MM555">
        <f>IFERROR(OW555,"")</f>
        <v/>
      </c>
      <c r="MN555">
        <f>IFERROR(OX555,"")</f>
        <v/>
      </c>
      <c r="MO555">
        <f>IFERROR(OY555,"")</f>
        <v/>
      </c>
      <c r="MP555" s="1">
        <f>COUNTIFS(#REF!,LT555,#REF!,1,#REF!,"&gt;="&amp;MC555,#REF!,"&lt;="&amp;MB555,#REF!,"&lt;="&amp;ME555,#REF!,"&gt;="&amp;MF555,#REF!,"="&amp;KV555,#REF!,"="&amp;KX555)</f>
        <v/>
      </c>
      <c r="MQ555" s="1">
        <f>COUNTIFS(#REF!,LT555,#REF!,0,#REF!,"&gt;="&amp;MC555,#REF!,"&lt;="&amp;MB555,#REF!,"&lt;="&amp;ME555,#REF!,"&gt;="&amp;MF555,#REF!,"="&amp;KV555,#REF!,"="&amp;KX555)</f>
        <v/>
      </c>
      <c r="MR555" s="1">
        <f>COUNTIFS(#REF!,LT555,#REF!,1,#REF!,"&gt;="&amp;MC555,#REF!,"&lt;="&amp;MB555,#REF!,"&lt;="&amp;ME555,#REF!,"&gt;="&amp;MF555,#REF!,"="&amp;KW555,#REF!,"="&amp;KY555)</f>
        <v/>
      </c>
      <c r="MS555" s="1">
        <f>COUNTIFS(#REF!,LT555,#REF!,0,#REF!,"&gt;="&amp;MC555,#REF!,"&lt;="&amp;MB555,#REF!,"&lt;="&amp;ME555,#REF!,"&gt;="&amp;MF555,#REF!,"="&amp;KW555,#REF!,"="&amp;KY555)</f>
        <v/>
      </c>
      <c r="MT555" s="1">
        <f>COUNTIFS(#REF!,LT555,#REF!,1,#REF!,"&gt;="&amp;MI555,#REF!,"&lt;="&amp;MH555,#REF!,"&lt;="&amp;ME555,#REF!,"&gt;="&amp;MF555)</f>
        <v/>
      </c>
      <c r="MU555" s="1">
        <f>COUNTIFS(#REF!,LT555,#REF!,0,#REF!,"&gt;="&amp;MI555,#REF!,"&lt;="&amp;MH555,#REF!,"&lt;="&amp;ME555,#REF!,"&gt;="&amp;MF555)</f>
        <v/>
      </c>
      <c r="MV555" s="1">
        <f>COUNTIFS(#REF!,LT555,#REF!,1,#REF!,"&gt;="&amp;MI555,#REF!,"&lt;="&amp;MH555,#REF!,"="&amp;KZ555,#REF!,"="&amp;LA555,#REF!,"&lt;="&amp;ME555,#REF!,"&gt;="&amp;MF555)</f>
        <v/>
      </c>
      <c r="MW555" s="1">
        <f>COUNTIFS(#REF!,LT555,#REF!,0,#REF!,"&gt;="&amp;MI555,#REF!,"&lt;="&amp;MH555,#REF!,"="&amp;KZ555,#REF!,"="&amp;LA555,#REF!,"&lt;="&amp;ME555,#REF!,"&gt;="&amp;MF555)</f>
        <v/>
      </c>
      <c r="MX555" s="1">
        <f>COUNTIFS(#REF!,LT555,#REF!,1,#REF!,"&gt;="&amp;MC555,#REF!,"&lt;="&amp;MB555,#REF!,"&lt;="&amp;ME555,#REF!,"&gt;="&amp;MF555)</f>
        <v/>
      </c>
      <c r="MY555" s="1">
        <f>COUNTIFS(#REF!,LT555,#REF!,0,#REF!,"&gt;="&amp;MC555,#REF!,"&lt;="&amp;MB555,#REF!,"&lt;="&amp;ME555,#REF!,"&gt;="&amp;MF555)</f>
        <v/>
      </c>
      <c r="MZ555" s="1">
        <f>COUNTIFS(#REF!,LT555,#REF!,1,#REF!,"&lt;="&amp;ME555,#REF!,"&gt;="&amp;MF555,#REF!,"="&amp;KV555,#REF!,"="&amp;KX555)</f>
        <v/>
      </c>
      <c r="NA555" s="1">
        <f>COUNTIFS(#REF!,LT555,#REF!,0,#REF!,"&lt;="&amp;ME555,#REF!,"&gt;="&amp;MF555,#REF!,"="&amp;KV555,#REF!,"="&amp;KX555)</f>
        <v/>
      </c>
      <c r="NB555" s="1">
        <f>COUNTIFS(#REF!,LT555,#REF!,1,#REF!,"&lt;="&amp;ME555,#REF!,"&gt;="&amp;MF555,#REF!,"="&amp;KW555,#REF!,"="&amp;KY555)</f>
        <v/>
      </c>
      <c r="NC555" s="1">
        <f>COUNTIFS(#REF!,LT555,#REF!,0,#REF!,"&lt;="&amp;ME555,#REF!,"&gt;="&amp;MF555,#REF!,"="&amp;KW555,#REF!,"="&amp;KY555)</f>
        <v/>
      </c>
      <c r="ND555" s="1">
        <f>COUNTIFS(#REF!,LT555,#REF!,1,#REF!,"&gt;="&amp;MC555,#REF!,"&lt;="&amp;MB555,#REF!,"&lt;="&amp;ME555,#REF!,"&gt;="&amp;MF555,#REF!,"="&amp;KV555,#REF!,"="&amp;KX555)</f>
        <v/>
      </c>
      <c r="NE555" s="1">
        <f>COUNTIFS(#REF!,LT555,#REF!,0,#REF!,"&gt;="&amp;MC555,#REF!,"&lt;="&amp;MB555,#REF!,"&lt;="&amp;ME555,#REF!,"&gt;="&amp;MF555,#REF!,"="&amp;KV555,#REF!,"="&amp;KX555)</f>
        <v/>
      </c>
      <c r="NF555" s="1">
        <f>COUNTIFS(#REF!,LT555,#REF!,1,#REF!,"&gt;="&amp;MC555,#REF!,"&lt;="&amp;MB555,#REF!,"&lt;="&amp;ME555,#REF!,"&gt;="&amp;MF555,#REF!,"="&amp;KW555,#REF!,"="&amp;KY555)</f>
        <v/>
      </c>
      <c r="NG555" s="1">
        <f>COUNTIFS(#REF!,LT555,#REF!,0,#REF!,"&gt;="&amp;MC555,#REF!,"&lt;="&amp;MB555,#REF!,"&lt;="&amp;ME555,#REF!,"&gt;="&amp;MF555,#REF!,"="&amp;KW555,#REF!,"="&amp;KY555)</f>
        <v/>
      </c>
      <c r="NH555" s="1">
        <f>COUNTIFS(#REF!,LT555,#REF!,1,#REF!,"&gt;="&amp;MC555,#REF!,"&lt;="&amp;MB555,#REF!,"&lt;="&amp;ME555,#REF!,"&gt;="&amp;MF555,#REF!,"="&amp;KZ555,#REF!,"="&amp;LA555)</f>
        <v/>
      </c>
      <c r="NI555" s="1">
        <f>COUNTIFS(#REF!,LT555,#REF!,0,#REF!,"&gt;="&amp;MC555,#REF!,"&lt;="&amp;MB555,#REF!,"&lt;="&amp;ME555,#REF!,"&gt;="&amp;MF555,#REF!,"="&amp;KZ555,#REF!,"="&amp;LA555)</f>
        <v/>
      </c>
      <c r="NJ555" s="1">
        <f>COUNTIFS(#REF!,LT555,#REF!,1,#REF!,"&gt;="&amp;MI555,#REF!,"&lt;="&amp;MH555,#REF!,"&lt;="&amp;ME555,#REF!,"&gt;="&amp;MF555)</f>
        <v/>
      </c>
      <c r="NK555" s="1">
        <f>COUNTIFS(#REF!,LT555,#REF!,0,#REF!,"&gt;="&amp;MI555,#REF!,"&lt;="&amp;MH555,#REF!,"&lt;="&amp;ME555,#REF!,"&gt;="&amp;MF555)</f>
        <v/>
      </c>
      <c r="NL555" s="1">
        <f>COUNTIFS(#REF!,LT555,#REF!,1,#REF!,"&gt;="&amp;MI555,#REF!,"&lt;="&amp;MH555,#REF!,"="&amp;KZ555,#REF!,"="&amp;LA555,#REF!,"&lt;="&amp;ME555,#REF!,"&gt;="&amp;MF555)</f>
        <v/>
      </c>
      <c r="NM555" s="1">
        <f>COUNTIFS(#REF!,LT555,#REF!,0,#REF!,"&gt;="&amp;MI555,#REF!,"&lt;="&amp;MH555,#REF!,"="&amp;KZ555,#REF!,"="&amp;LA555,#REF!,"&lt;="&amp;ME555,#REF!,"&gt;="&amp;MF555)</f>
        <v/>
      </c>
      <c r="NN555" s="1">
        <f>COUNTIFS(#REF!,LT555,#REF!,1,#REF!,"&gt;="&amp;MC555,#REF!,"&lt;="&amp;MB555,#REF!,"&lt;="&amp;ME555,#REF!,"&gt;="&amp;MF555)</f>
        <v/>
      </c>
      <c r="NO555" s="1">
        <f>COUNTIFS(#REF!,LT555,#REF!,0,#REF!,"&gt;="&amp;MC555,#REF!,"&lt;="&amp;MB555,#REF!,"&lt;="&amp;ME555,#REF!,"&gt;="&amp;MF555)</f>
        <v/>
      </c>
      <c r="NP555" s="1">
        <f>COUNTIFS(#REF!,LT555,#REF!,1,#REF!,"&lt;="&amp;ME555,#REF!,"&gt;="&amp;MF555,#REF!,"="&amp;KV555,#REF!,"="&amp;KX555)</f>
        <v/>
      </c>
      <c r="NQ555" s="1">
        <f>COUNTIFS(#REF!,LT555,#REF!,0,#REF!,"&lt;="&amp;ME555,#REF!,"&gt;="&amp;MF555,#REF!,"="&amp;KV555,#REF!,"="&amp;KX555)</f>
        <v/>
      </c>
      <c r="NR555" s="1">
        <f>COUNTIFS(#REF!,LT555,#REF!,1,#REF!,"&lt;="&amp;ME555,#REF!,"&gt;="&amp;MF555,#REF!,"="&amp;KW555,#REF!,"="&amp;KY555)</f>
        <v/>
      </c>
      <c r="NS555" s="1">
        <f>COUNTIFS(#REF!,LT555,#REF!,0,#REF!,"&lt;="&amp;ME555,#REF!,"&gt;="&amp;MF555,#REF!,"="&amp;KW555,#REF!,"="&amp;KY555)</f>
        <v/>
      </c>
      <c r="NT555" s="1">
        <f>MP555+MR555+MT555+MV555+MX555+MZ555+NB555</f>
        <v/>
      </c>
      <c r="NU555" s="1">
        <f>MQ555+MS555+MU555+MW555+MY555+NA555+NC555</f>
        <v/>
      </c>
      <c r="NV555" s="1">
        <f>NT555+NU555</f>
        <v/>
      </c>
      <c r="NW555" s="33">
        <f>NT555/(NT555+NU555)</f>
        <v/>
      </c>
      <c r="NX555" s="3">
        <f>1/NW555</f>
        <v/>
      </c>
      <c r="NY555" s="1">
        <f>LH555</f>
        <v/>
      </c>
      <c r="NZ555" s="79">
        <f>(NW555*((NY555-1)*0.98))-((1-NW555)*1)</f>
        <v/>
      </c>
      <c r="OA555" s="34">
        <f>IF(LR555&lt;0.9,0,IF(AND(LR555&gt;1.1),0,1))</f>
        <v/>
      </c>
      <c r="OB555" s="34">
        <f>IF(LS555&lt;0.9,0,IF(AND(LS555&gt;1.1),0,1))</f>
        <v/>
      </c>
      <c r="OC555" s="32">
        <f>IF(NV555&gt;99,1,0)</f>
        <v/>
      </c>
      <c r="OD555" s="32">
        <f>IF(NZ555&gt;0.0799,1,0)</f>
        <v/>
      </c>
      <c r="OE555" s="32">
        <f>IF(NZ555&gt;OM555,1,0)</f>
        <v/>
      </c>
      <c r="OF555" s="32">
        <f>OC555+OD555+OE555+OA555+OB555</f>
        <v/>
      </c>
      <c r="OG555" s="1">
        <f>ND555+NF555+NH555+NJ555+NL555+NN555+NP555+NR555</f>
        <v/>
      </c>
      <c r="OH555" s="1">
        <f>NE555+NG555+NI555+NK555+NM555+NO555+NQ555+NS555</f>
        <v/>
      </c>
      <c r="OI555" s="1">
        <f>OG555+OH555</f>
        <v/>
      </c>
      <c r="OJ555" s="33">
        <f>OG555/(OG555+OH555)</f>
        <v/>
      </c>
      <c r="OK555" s="3">
        <f>1/OJ555</f>
        <v/>
      </c>
      <c r="OL555" s="1">
        <f>LI555</f>
        <v/>
      </c>
      <c r="OM555" s="79">
        <f>(OJ555*((OL555-1)*0.98))-((1-OJ555)*1)</f>
        <v/>
      </c>
      <c r="ON555" s="34">
        <f>IF(LR555&lt;0.9,0,IF(AND(LR555&gt;1.1),0,1))</f>
        <v/>
      </c>
      <c r="OO555" s="34">
        <f>IF(LS555&lt;0.9,0,IF(AND(LS555&gt;1.1),0,1))</f>
        <v/>
      </c>
      <c r="OP555" s="32">
        <f>IF(OI555&gt;99,1,0)</f>
        <v/>
      </c>
      <c r="OQ555" s="32">
        <f>IF(OM555&gt;0.0799,1,0)</f>
        <v/>
      </c>
      <c r="OR555" s="32">
        <f>IF(OM555&gt;OZ555,1,0)</f>
        <v/>
      </c>
      <c r="OS555" s="32">
        <f>OP555+OQ555+OR555+ON555+OO555</f>
        <v/>
      </c>
      <c r="OT555">
        <f>IF(OF555=5,"BackHome0-0",IF(AND(OS555=5),"BackAway0-0",""))</f>
        <v/>
      </c>
      <c r="OU555">
        <f>IF(OF555=5,KN555,IF(AND(OS555=5),KO555,""))</f>
        <v/>
      </c>
      <c r="OV555">
        <f>IF(OF555=5,"Match Odds",IF(AND(OS555=5),"Match Odds",""))</f>
        <v/>
      </c>
      <c r="OW555">
        <f>IF(OF555=5,KP555,IF(AND(OS555=5),KP555,""))</f>
        <v/>
      </c>
      <c r="OX555">
        <f>IF(OF555=5,"MATCH_ODDS",IF(AND(OS555=5),"MATCH_ODDS",""))</f>
        <v/>
      </c>
      <c r="OY555">
        <f>IF(OF555=5,"BACK",IF(AND(OS555=5),"BACK",""))</f>
        <v/>
      </c>
    </row>
    <row r="556" ht="16.5" customHeight="1" thickBot="1" thickTop="1">
      <c r="A556" s="2" t="n"/>
      <c r="KN556" s="1">
        <f>IF(INDEX(#REF!,MATCH('HT 0-0'!D556,#REF!,0))=INDEX(#REF!,MATCH('HT 0-0'!D556,#REF!,0)),INDEX(#REF!,MATCH('HT 0-0'!D556,#REF!,0)),"ERROR")</f>
        <v/>
      </c>
      <c r="KO556" s="1">
        <f>IF(INDEX(#REF!,MATCH('HT 0-0'!E556,#REF!,0))=INDEX(#REF!,MATCH('HT 0-0'!E556,#REF!,0)),INDEX(#REF!,MATCH('HT 0-0'!E556,#REF!,0)),"ERROR")</f>
        <v/>
      </c>
      <c r="KP556" s="1">
        <f>KN556&amp;" v "&amp;KO556</f>
        <v/>
      </c>
      <c r="KQ556">
        <f>B556&amp;"_"&amp;C556</f>
        <v/>
      </c>
      <c r="KR556" s="1">
        <f>IF((HW556/KK556)&lt;0.335,"G",IF((HW556/KK556)&gt;0.67,"R","A"))</f>
        <v/>
      </c>
      <c r="KS556" s="1">
        <f>IF((HX556/KK556)&lt;0.335,"G",IF((HX556/KK556)&gt;0.67,"R","A"))</f>
        <v/>
      </c>
      <c r="KT556" s="1">
        <f>IF((IH556/KK556)&lt;0.335,"G",IF((IH556/KK556)&gt;0.67,"R","A"))</f>
        <v/>
      </c>
      <c r="KU556" s="1">
        <f>IF((II556/KK556)&lt;0.335,"G",IF((II556/KK556)&gt;0.67,"R","A"))</f>
        <v/>
      </c>
      <c r="KV556" s="1">
        <f>IF((HZ556/KK556)&lt;0.335,"G",IF((HZ556/KK556)&gt;0.67,"R","A"))</f>
        <v/>
      </c>
      <c r="KW556" s="1">
        <f>IF((HY556/KK556)&lt;0.335,"G",IF((HY556/KK556)&gt;0.67,"R","A"))</f>
        <v/>
      </c>
      <c r="KX556" s="1">
        <f>IF((IK556/KK556)&lt;0.335,"G",IF((IK556/KK556)&gt;0.67,"R","A"))</f>
        <v/>
      </c>
      <c r="KY556" s="1">
        <f>IF((IJ556/KK556)&lt;0.335,"G",IF((IJ556/KK556)&gt;0.67,"R","A"))</f>
        <v/>
      </c>
      <c r="KZ556" s="1">
        <f>IF((HQ556/KK556)&lt;0.335,"G",IF((HQ556/KK556)&gt;0.67,"R","A"))</f>
        <v/>
      </c>
      <c r="LA556" s="1">
        <f>IF((IB556/KK556)&lt;0.335,"G",IF((IB556/KK556)&gt;0.67,"R","A"))</f>
        <v/>
      </c>
      <c r="LB556">
        <f>IF(LQ556="0-0",INDEX(Scrape!#REF!,MATCH('HT 0-0'!KP556,Scrape!$B:$B,0)),"")</f>
        <v/>
      </c>
      <c r="LC556">
        <f>IF(LQ556="0-0",INDEX(Scrape!$A:$A,MATCH('HT 0-0'!KP556,Scrape!$B:$B,0)),"")</f>
        <v/>
      </c>
      <c r="LD556">
        <f>IF(LQ556="0-0",INDEX(Scrape!$B:$B,MATCH('HT 0-0'!KP556,Scrape!$B:$B,0)),"")</f>
        <v/>
      </c>
      <c r="LE556">
        <f>IF(LQ556="0-0",INDEX(Scrape!$C:$C,MATCH('HT 0-0'!KP556,Scrape!$B:$B,0)),"")</f>
        <v/>
      </c>
      <c r="LF556">
        <f>IF(LQ556="0-0",INDEX(Scrape!$D:$D,MATCH('HT 0-0'!KP556,Scrape!$B:$B,0)),"")</f>
        <v/>
      </c>
      <c r="LG556">
        <f>IF(LQ556="0-0",INDEX(Scrape!$E:$E,MATCH('HT 0-0'!KP556,Scrape!$B:$B,0)),"")</f>
        <v/>
      </c>
      <c r="LH556">
        <f>IF(LQ556="0-0",INDEX(Scrape!$F:$F,MATCH('HT 0-0'!KP556,Scrape!$B:$B,0)),"")</f>
        <v/>
      </c>
      <c r="LI556">
        <f>IF(LQ556="0-0",INDEX(Scrape!$G:$G,MATCH('HT 0-0'!KP556,Scrape!$B:$B,0)),"")</f>
        <v/>
      </c>
      <c r="LJ556">
        <f>IF(LQ556="0-0",INDEX(Scrape!$H:$H,MATCH('HT 0-0'!KP556,Scrape!$B:$B,0)),"")</f>
        <v/>
      </c>
      <c r="LK556">
        <f>IF(LQ556="0-0",INDEX(Scrape!$I:$I,MATCH('HT 0-0'!KP556,Scrape!$B:$B,0)),"")</f>
        <v/>
      </c>
      <c r="LL556">
        <f>IF(LQ556="0-0",INDEX(Scrape!$J:$J,MATCH('HT 0-0'!KP556,Scrape!$B:$B,0)),"")</f>
        <v/>
      </c>
      <c r="LM556">
        <f>IF(LQ556="0-0",INDEX(Scrape!$K:$K,MATCH('HT 0-0'!KP556,Scrape!$B:$B,0)),"")</f>
        <v/>
      </c>
      <c r="LN556">
        <f>IF(LQ556="0-0",INDEX(Scrape!$L:$L,MATCH('HT 0-0'!KP556,Scrape!$B:$B,0)),"")</f>
        <v/>
      </c>
      <c r="LO556">
        <f>IF(LQ556="0-0",INDEX(Scrape!$M:$M,MATCH('HT 0-0'!KP556,Scrape!$B:$B,0)),"")</f>
        <v/>
      </c>
      <c r="LP556">
        <f>IF(LQ556="0-0",INDEX(Scrape!$N:$N,MATCH('HT 0-0'!KP556,Scrape!$B:$B,0)),"")</f>
        <v/>
      </c>
      <c r="LQ556">
        <f>INDEX(Scrape!$O:$O,MATCH('HT 0-0'!KP556,Scrape!$B:$B,0))</f>
        <v/>
      </c>
      <c r="LR556">
        <f>(1/LJ556)+(1/LI556)+(1/LH556)</f>
        <v/>
      </c>
      <c r="LS556">
        <f>(1/LG556)+(1/LF556)+(1/LE556)</f>
        <v/>
      </c>
      <c r="LT556" s="8">
        <f>IF(INDEX(#REF!,MATCH(KQ556,#REF!,0))=INDEX(#REF!,MATCH(KQ556,#REF!,0)),INDEX(#REF!,MATCH(KQ556,#REF!,0)),"ERROR")</f>
        <v/>
      </c>
      <c r="LU556" s="4">
        <f>IF(KR556="G",2,IF(KR556="R",0.5,IF(KR556="A",1)))</f>
        <v/>
      </c>
      <c r="LV556" s="4">
        <f>IF(KS556="G",0.5,IF(KS556="R",2,IF(KS556="A",1)))</f>
        <v/>
      </c>
      <c r="LW556" s="4">
        <f>IF(KT556="G",2,IF(KT556="R",0.5,IF(KT556="A",1)))</f>
        <v/>
      </c>
      <c r="LX556" s="4">
        <f>IF(KU556="G",0.5,IF(KU556="R",2,IF(KU556="A",1)))</f>
        <v/>
      </c>
      <c r="LY556" s="7">
        <f>(LK556*(LU556+LX556)+(LL556*(LU556+LX556)))</f>
        <v/>
      </c>
      <c r="LZ556" s="7">
        <f>(LN556*(LV556+LW556)+(LO556*(LV556+LW556)))</f>
        <v/>
      </c>
      <c r="MA556" s="11">
        <f>LY556-LZ556</f>
        <v/>
      </c>
      <c r="MB556" s="5">
        <f>MA556+2</f>
        <v/>
      </c>
      <c r="MC556" s="6">
        <f>MA556-2</f>
        <v/>
      </c>
      <c r="MD556" s="4">
        <f>LE556</f>
        <v/>
      </c>
      <c r="ME556" s="9">
        <f>IF(MD556=0,1000,MD556+0.75)</f>
        <v/>
      </c>
      <c r="MF556" s="10">
        <f>IF(MD556=0,0,MD556-0.75)</f>
        <v/>
      </c>
      <c r="MG556" s="4">
        <f>((LM556*(LU556+LX556))-((LP556*(LV556+LW556))))</f>
        <v/>
      </c>
      <c r="MH556" s="9">
        <f>MG556*1.2</f>
        <v/>
      </c>
      <c r="MI556" s="10">
        <f>MG556*0.8</f>
        <v/>
      </c>
      <c r="MJ556">
        <f>IFERROR(OT556,"")</f>
        <v/>
      </c>
      <c r="MK556">
        <f>IFERROR(OU556,"")</f>
        <v/>
      </c>
      <c r="ML556">
        <f>IFERROR(OV556,"")</f>
        <v/>
      </c>
      <c r="MM556">
        <f>IFERROR(OW556,"")</f>
        <v/>
      </c>
      <c r="MN556">
        <f>IFERROR(OX556,"")</f>
        <v/>
      </c>
      <c r="MO556">
        <f>IFERROR(OY556,"")</f>
        <v/>
      </c>
      <c r="MP556" s="1">
        <f>COUNTIFS(#REF!,LT556,#REF!,1,#REF!,"&gt;="&amp;MC556,#REF!,"&lt;="&amp;MB556,#REF!,"&lt;="&amp;ME556,#REF!,"&gt;="&amp;MF556,#REF!,"="&amp;KV556,#REF!,"="&amp;KX556)</f>
        <v/>
      </c>
      <c r="MQ556" s="1">
        <f>COUNTIFS(#REF!,LT556,#REF!,0,#REF!,"&gt;="&amp;MC556,#REF!,"&lt;="&amp;MB556,#REF!,"&lt;="&amp;ME556,#REF!,"&gt;="&amp;MF556,#REF!,"="&amp;KV556,#REF!,"="&amp;KX556)</f>
        <v/>
      </c>
      <c r="MR556" s="1">
        <f>COUNTIFS(#REF!,LT556,#REF!,1,#REF!,"&gt;="&amp;MC556,#REF!,"&lt;="&amp;MB556,#REF!,"&lt;="&amp;ME556,#REF!,"&gt;="&amp;MF556,#REF!,"="&amp;KW556,#REF!,"="&amp;KY556)</f>
        <v/>
      </c>
      <c r="MS556" s="1">
        <f>COUNTIFS(#REF!,LT556,#REF!,0,#REF!,"&gt;="&amp;MC556,#REF!,"&lt;="&amp;MB556,#REF!,"&lt;="&amp;ME556,#REF!,"&gt;="&amp;MF556,#REF!,"="&amp;KW556,#REF!,"="&amp;KY556)</f>
        <v/>
      </c>
      <c r="MT556" s="1">
        <f>COUNTIFS(#REF!,LT556,#REF!,1,#REF!,"&gt;="&amp;MI556,#REF!,"&lt;="&amp;MH556,#REF!,"&lt;="&amp;ME556,#REF!,"&gt;="&amp;MF556)</f>
        <v/>
      </c>
      <c r="MU556" s="1">
        <f>COUNTIFS(#REF!,LT556,#REF!,0,#REF!,"&gt;="&amp;MI556,#REF!,"&lt;="&amp;MH556,#REF!,"&lt;="&amp;ME556,#REF!,"&gt;="&amp;MF556)</f>
        <v/>
      </c>
      <c r="MV556" s="1">
        <f>COUNTIFS(#REF!,LT556,#REF!,1,#REF!,"&gt;="&amp;MI556,#REF!,"&lt;="&amp;MH556,#REF!,"="&amp;KZ556,#REF!,"="&amp;LA556,#REF!,"&lt;="&amp;ME556,#REF!,"&gt;="&amp;MF556)</f>
        <v/>
      </c>
      <c r="MW556" s="1">
        <f>COUNTIFS(#REF!,LT556,#REF!,0,#REF!,"&gt;="&amp;MI556,#REF!,"&lt;="&amp;MH556,#REF!,"="&amp;KZ556,#REF!,"="&amp;LA556,#REF!,"&lt;="&amp;ME556,#REF!,"&gt;="&amp;MF556)</f>
        <v/>
      </c>
      <c r="MX556" s="1">
        <f>COUNTIFS(#REF!,LT556,#REF!,1,#REF!,"&gt;="&amp;MC556,#REF!,"&lt;="&amp;MB556,#REF!,"&lt;="&amp;ME556,#REF!,"&gt;="&amp;MF556)</f>
        <v/>
      </c>
      <c r="MY556" s="1">
        <f>COUNTIFS(#REF!,LT556,#REF!,0,#REF!,"&gt;="&amp;MC556,#REF!,"&lt;="&amp;MB556,#REF!,"&lt;="&amp;ME556,#REF!,"&gt;="&amp;MF556)</f>
        <v/>
      </c>
      <c r="MZ556" s="1">
        <f>COUNTIFS(#REF!,LT556,#REF!,1,#REF!,"&lt;="&amp;ME556,#REF!,"&gt;="&amp;MF556,#REF!,"="&amp;KV556,#REF!,"="&amp;KX556)</f>
        <v/>
      </c>
      <c r="NA556" s="1">
        <f>COUNTIFS(#REF!,LT556,#REF!,0,#REF!,"&lt;="&amp;ME556,#REF!,"&gt;="&amp;MF556,#REF!,"="&amp;KV556,#REF!,"="&amp;KX556)</f>
        <v/>
      </c>
      <c r="NB556" s="1">
        <f>COUNTIFS(#REF!,LT556,#REF!,1,#REF!,"&lt;="&amp;ME556,#REF!,"&gt;="&amp;MF556,#REF!,"="&amp;KW556,#REF!,"="&amp;KY556)</f>
        <v/>
      </c>
      <c r="NC556" s="1">
        <f>COUNTIFS(#REF!,LT556,#REF!,0,#REF!,"&lt;="&amp;ME556,#REF!,"&gt;="&amp;MF556,#REF!,"="&amp;KW556,#REF!,"="&amp;KY556)</f>
        <v/>
      </c>
      <c r="ND556" s="1">
        <f>COUNTIFS(#REF!,LT556,#REF!,1,#REF!,"&gt;="&amp;MC556,#REF!,"&lt;="&amp;MB556,#REF!,"&lt;="&amp;ME556,#REF!,"&gt;="&amp;MF556,#REF!,"="&amp;KV556,#REF!,"="&amp;KX556)</f>
        <v/>
      </c>
      <c r="NE556" s="1">
        <f>COUNTIFS(#REF!,LT556,#REF!,0,#REF!,"&gt;="&amp;MC556,#REF!,"&lt;="&amp;MB556,#REF!,"&lt;="&amp;ME556,#REF!,"&gt;="&amp;MF556,#REF!,"="&amp;KV556,#REF!,"="&amp;KX556)</f>
        <v/>
      </c>
      <c r="NF556" s="1">
        <f>COUNTIFS(#REF!,LT556,#REF!,1,#REF!,"&gt;="&amp;MC556,#REF!,"&lt;="&amp;MB556,#REF!,"&lt;="&amp;ME556,#REF!,"&gt;="&amp;MF556,#REF!,"="&amp;KW556,#REF!,"="&amp;KY556)</f>
        <v/>
      </c>
      <c r="NG556" s="1">
        <f>COUNTIFS(#REF!,LT556,#REF!,0,#REF!,"&gt;="&amp;MC556,#REF!,"&lt;="&amp;MB556,#REF!,"&lt;="&amp;ME556,#REF!,"&gt;="&amp;MF556,#REF!,"="&amp;KW556,#REF!,"="&amp;KY556)</f>
        <v/>
      </c>
      <c r="NH556" s="1">
        <f>COUNTIFS(#REF!,LT556,#REF!,1,#REF!,"&gt;="&amp;MC556,#REF!,"&lt;="&amp;MB556,#REF!,"&lt;="&amp;ME556,#REF!,"&gt;="&amp;MF556,#REF!,"="&amp;KZ556,#REF!,"="&amp;LA556)</f>
        <v/>
      </c>
      <c r="NI556" s="1">
        <f>COUNTIFS(#REF!,LT556,#REF!,0,#REF!,"&gt;="&amp;MC556,#REF!,"&lt;="&amp;MB556,#REF!,"&lt;="&amp;ME556,#REF!,"&gt;="&amp;MF556,#REF!,"="&amp;KZ556,#REF!,"="&amp;LA556)</f>
        <v/>
      </c>
      <c r="NJ556" s="1">
        <f>COUNTIFS(#REF!,LT556,#REF!,1,#REF!,"&gt;="&amp;MI556,#REF!,"&lt;="&amp;MH556,#REF!,"&lt;="&amp;ME556,#REF!,"&gt;="&amp;MF556)</f>
        <v/>
      </c>
      <c r="NK556" s="1">
        <f>COUNTIFS(#REF!,LT556,#REF!,0,#REF!,"&gt;="&amp;MI556,#REF!,"&lt;="&amp;MH556,#REF!,"&lt;="&amp;ME556,#REF!,"&gt;="&amp;MF556)</f>
        <v/>
      </c>
      <c r="NL556" s="1">
        <f>COUNTIFS(#REF!,LT556,#REF!,1,#REF!,"&gt;="&amp;MI556,#REF!,"&lt;="&amp;MH556,#REF!,"="&amp;KZ556,#REF!,"="&amp;LA556,#REF!,"&lt;="&amp;ME556,#REF!,"&gt;="&amp;MF556)</f>
        <v/>
      </c>
      <c r="NM556" s="1">
        <f>COUNTIFS(#REF!,LT556,#REF!,0,#REF!,"&gt;="&amp;MI556,#REF!,"&lt;="&amp;MH556,#REF!,"="&amp;KZ556,#REF!,"="&amp;LA556,#REF!,"&lt;="&amp;ME556,#REF!,"&gt;="&amp;MF556)</f>
        <v/>
      </c>
      <c r="NN556" s="1">
        <f>COUNTIFS(#REF!,LT556,#REF!,1,#REF!,"&gt;="&amp;MC556,#REF!,"&lt;="&amp;MB556,#REF!,"&lt;="&amp;ME556,#REF!,"&gt;="&amp;MF556)</f>
        <v/>
      </c>
      <c r="NO556" s="1">
        <f>COUNTIFS(#REF!,LT556,#REF!,0,#REF!,"&gt;="&amp;MC556,#REF!,"&lt;="&amp;MB556,#REF!,"&lt;="&amp;ME556,#REF!,"&gt;="&amp;MF556)</f>
        <v/>
      </c>
      <c r="NP556" s="1">
        <f>COUNTIFS(#REF!,LT556,#REF!,1,#REF!,"&lt;="&amp;ME556,#REF!,"&gt;="&amp;MF556,#REF!,"="&amp;KV556,#REF!,"="&amp;KX556)</f>
        <v/>
      </c>
      <c r="NQ556" s="1">
        <f>COUNTIFS(#REF!,LT556,#REF!,0,#REF!,"&lt;="&amp;ME556,#REF!,"&gt;="&amp;MF556,#REF!,"="&amp;KV556,#REF!,"="&amp;KX556)</f>
        <v/>
      </c>
      <c r="NR556" s="1">
        <f>COUNTIFS(#REF!,LT556,#REF!,1,#REF!,"&lt;="&amp;ME556,#REF!,"&gt;="&amp;MF556,#REF!,"="&amp;KW556,#REF!,"="&amp;KY556)</f>
        <v/>
      </c>
      <c r="NS556" s="1">
        <f>COUNTIFS(#REF!,LT556,#REF!,0,#REF!,"&lt;="&amp;ME556,#REF!,"&gt;="&amp;MF556,#REF!,"="&amp;KW556,#REF!,"="&amp;KY556)</f>
        <v/>
      </c>
      <c r="NT556" s="1">
        <f>MP556+MR556+MT556+MV556+MX556+MZ556+NB556</f>
        <v/>
      </c>
      <c r="NU556" s="1">
        <f>MQ556+MS556+MU556+MW556+MY556+NA556+NC556</f>
        <v/>
      </c>
      <c r="NV556" s="1">
        <f>NT556+NU556</f>
        <v/>
      </c>
      <c r="NW556" s="33">
        <f>NT556/(NT556+NU556)</f>
        <v/>
      </c>
      <c r="NX556" s="3">
        <f>1/NW556</f>
        <v/>
      </c>
      <c r="NY556" s="1">
        <f>LH556</f>
        <v/>
      </c>
      <c r="NZ556" s="79">
        <f>(NW556*((NY556-1)*0.98))-((1-NW556)*1)</f>
        <v/>
      </c>
      <c r="OA556" s="34">
        <f>IF(LR556&lt;0.9,0,IF(AND(LR556&gt;1.1),0,1))</f>
        <v/>
      </c>
      <c r="OB556" s="34">
        <f>IF(LS556&lt;0.9,0,IF(AND(LS556&gt;1.1),0,1))</f>
        <v/>
      </c>
      <c r="OC556" s="32">
        <f>IF(NV556&gt;99,1,0)</f>
        <v/>
      </c>
      <c r="OD556" s="32">
        <f>IF(NZ556&gt;0.0799,1,0)</f>
        <v/>
      </c>
      <c r="OE556" s="32">
        <f>IF(NZ556&gt;OM556,1,0)</f>
        <v/>
      </c>
      <c r="OF556" s="32">
        <f>OC556+OD556+OE556+OA556+OB556</f>
        <v/>
      </c>
      <c r="OG556" s="1">
        <f>ND556+NF556+NH556+NJ556+NL556+NN556+NP556+NR556</f>
        <v/>
      </c>
      <c r="OH556" s="1">
        <f>NE556+NG556+NI556+NK556+NM556+NO556+NQ556+NS556</f>
        <v/>
      </c>
      <c r="OI556" s="1">
        <f>OG556+OH556</f>
        <v/>
      </c>
      <c r="OJ556" s="33">
        <f>OG556/(OG556+OH556)</f>
        <v/>
      </c>
      <c r="OK556" s="3">
        <f>1/OJ556</f>
        <v/>
      </c>
      <c r="OL556" s="1">
        <f>LI556</f>
        <v/>
      </c>
      <c r="OM556" s="79">
        <f>(OJ556*((OL556-1)*0.98))-((1-OJ556)*1)</f>
        <v/>
      </c>
      <c r="ON556" s="34">
        <f>IF(LR556&lt;0.9,0,IF(AND(LR556&gt;1.1),0,1))</f>
        <v/>
      </c>
      <c r="OO556" s="34">
        <f>IF(LS556&lt;0.9,0,IF(AND(LS556&gt;1.1),0,1))</f>
        <v/>
      </c>
      <c r="OP556" s="32">
        <f>IF(OI556&gt;99,1,0)</f>
        <v/>
      </c>
      <c r="OQ556" s="32">
        <f>IF(OM556&gt;0.0799,1,0)</f>
        <v/>
      </c>
      <c r="OR556" s="32">
        <f>IF(OM556&gt;OZ556,1,0)</f>
        <v/>
      </c>
      <c r="OS556" s="32">
        <f>OP556+OQ556+OR556+ON556+OO556</f>
        <v/>
      </c>
      <c r="OT556">
        <f>IF(OF556=5,"BackHome0-0",IF(AND(OS556=5),"BackAway0-0",""))</f>
        <v/>
      </c>
      <c r="OU556">
        <f>IF(OF556=5,KN556,IF(AND(OS556=5),KO556,""))</f>
        <v/>
      </c>
      <c r="OV556">
        <f>IF(OF556=5,"Match Odds",IF(AND(OS556=5),"Match Odds",""))</f>
        <v/>
      </c>
      <c r="OW556">
        <f>IF(OF556=5,KP556,IF(AND(OS556=5),KP556,""))</f>
        <v/>
      </c>
      <c r="OX556">
        <f>IF(OF556=5,"MATCH_ODDS",IF(AND(OS556=5),"MATCH_ODDS",""))</f>
        <v/>
      </c>
      <c r="OY556">
        <f>IF(OF556=5,"BACK",IF(AND(OS556=5),"BACK",""))</f>
        <v/>
      </c>
    </row>
    <row r="557" ht="16.5" customHeight="1" thickBot="1" thickTop="1">
      <c r="A557" s="2" t="n"/>
      <c r="KN557" s="1">
        <f>IF(INDEX(#REF!,MATCH('HT 0-0'!D557,#REF!,0))=INDEX(#REF!,MATCH('HT 0-0'!D557,#REF!,0)),INDEX(#REF!,MATCH('HT 0-0'!D557,#REF!,0)),"ERROR")</f>
        <v/>
      </c>
      <c r="KO557" s="1">
        <f>IF(INDEX(#REF!,MATCH('HT 0-0'!E557,#REF!,0))=INDEX(#REF!,MATCH('HT 0-0'!E557,#REF!,0)),INDEX(#REF!,MATCH('HT 0-0'!E557,#REF!,0)),"ERROR")</f>
        <v/>
      </c>
      <c r="KP557" s="1">
        <f>KN557&amp;" v "&amp;KO557</f>
        <v/>
      </c>
      <c r="KQ557">
        <f>B557&amp;"_"&amp;C557</f>
        <v/>
      </c>
      <c r="KR557" s="1">
        <f>IF((HW557/KK557)&lt;0.335,"G",IF((HW557/KK557)&gt;0.67,"R","A"))</f>
        <v/>
      </c>
      <c r="KS557" s="1">
        <f>IF((HX557/KK557)&lt;0.335,"G",IF((HX557/KK557)&gt;0.67,"R","A"))</f>
        <v/>
      </c>
      <c r="KT557" s="1">
        <f>IF((IH557/KK557)&lt;0.335,"G",IF((IH557/KK557)&gt;0.67,"R","A"))</f>
        <v/>
      </c>
      <c r="KU557" s="1">
        <f>IF((II557/KK557)&lt;0.335,"G",IF((II557/KK557)&gt;0.67,"R","A"))</f>
        <v/>
      </c>
      <c r="KV557" s="1">
        <f>IF((HZ557/KK557)&lt;0.335,"G",IF((HZ557/KK557)&gt;0.67,"R","A"))</f>
        <v/>
      </c>
      <c r="KW557" s="1">
        <f>IF((HY557/KK557)&lt;0.335,"G",IF((HY557/KK557)&gt;0.67,"R","A"))</f>
        <v/>
      </c>
      <c r="KX557" s="1">
        <f>IF((IK557/KK557)&lt;0.335,"G",IF((IK557/KK557)&gt;0.67,"R","A"))</f>
        <v/>
      </c>
      <c r="KY557" s="1">
        <f>IF((IJ557/KK557)&lt;0.335,"G",IF((IJ557/KK557)&gt;0.67,"R","A"))</f>
        <v/>
      </c>
      <c r="KZ557" s="1">
        <f>IF((HQ557/KK557)&lt;0.335,"G",IF((HQ557/KK557)&gt;0.67,"R","A"))</f>
        <v/>
      </c>
      <c r="LA557" s="1">
        <f>IF((IB557/KK557)&lt;0.335,"G",IF((IB557/KK557)&gt;0.67,"R","A"))</f>
        <v/>
      </c>
      <c r="LB557">
        <f>IF(LQ557="0-0",INDEX(Scrape!#REF!,MATCH('HT 0-0'!KP557,Scrape!$B:$B,0)),"")</f>
        <v/>
      </c>
      <c r="LC557">
        <f>IF(LQ557="0-0",INDEX(Scrape!$A:$A,MATCH('HT 0-0'!KP557,Scrape!$B:$B,0)),"")</f>
        <v/>
      </c>
      <c r="LD557">
        <f>IF(LQ557="0-0",INDEX(Scrape!$B:$B,MATCH('HT 0-0'!KP557,Scrape!$B:$B,0)),"")</f>
        <v/>
      </c>
      <c r="LE557">
        <f>IF(LQ557="0-0",INDEX(Scrape!$C:$C,MATCH('HT 0-0'!KP557,Scrape!$B:$B,0)),"")</f>
        <v/>
      </c>
      <c r="LF557">
        <f>IF(LQ557="0-0",INDEX(Scrape!$D:$D,MATCH('HT 0-0'!KP557,Scrape!$B:$B,0)),"")</f>
        <v/>
      </c>
      <c r="LG557">
        <f>IF(LQ557="0-0",INDEX(Scrape!$E:$E,MATCH('HT 0-0'!KP557,Scrape!$B:$B,0)),"")</f>
        <v/>
      </c>
      <c r="LH557">
        <f>IF(LQ557="0-0",INDEX(Scrape!$F:$F,MATCH('HT 0-0'!KP557,Scrape!$B:$B,0)),"")</f>
        <v/>
      </c>
      <c r="LI557">
        <f>IF(LQ557="0-0",INDEX(Scrape!$G:$G,MATCH('HT 0-0'!KP557,Scrape!$B:$B,0)),"")</f>
        <v/>
      </c>
      <c r="LJ557">
        <f>IF(LQ557="0-0",INDEX(Scrape!$H:$H,MATCH('HT 0-0'!KP557,Scrape!$B:$B,0)),"")</f>
        <v/>
      </c>
      <c r="LK557">
        <f>IF(LQ557="0-0",INDEX(Scrape!$I:$I,MATCH('HT 0-0'!KP557,Scrape!$B:$B,0)),"")</f>
        <v/>
      </c>
      <c r="LL557">
        <f>IF(LQ557="0-0",INDEX(Scrape!$J:$J,MATCH('HT 0-0'!KP557,Scrape!$B:$B,0)),"")</f>
        <v/>
      </c>
      <c r="LM557">
        <f>IF(LQ557="0-0",INDEX(Scrape!$K:$K,MATCH('HT 0-0'!KP557,Scrape!$B:$B,0)),"")</f>
        <v/>
      </c>
      <c r="LN557">
        <f>IF(LQ557="0-0",INDEX(Scrape!$L:$L,MATCH('HT 0-0'!KP557,Scrape!$B:$B,0)),"")</f>
        <v/>
      </c>
      <c r="LO557">
        <f>IF(LQ557="0-0",INDEX(Scrape!$M:$M,MATCH('HT 0-0'!KP557,Scrape!$B:$B,0)),"")</f>
        <v/>
      </c>
      <c r="LP557">
        <f>IF(LQ557="0-0",INDEX(Scrape!$N:$N,MATCH('HT 0-0'!KP557,Scrape!$B:$B,0)),"")</f>
        <v/>
      </c>
      <c r="LQ557">
        <f>INDEX(Scrape!$O:$O,MATCH('HT 0-0'!KP557,Scrape!$B:$B,0))</f>
        <v/>
      </c>
      <c r="LR557">
        <f>(1/LJ557)+(1/LI557)+(1/LH557)</f>
        <v/>
      </c>
      <c r="LS557">
        <f>(1/LG557)+(1/LF557)+(1/LE557)</f>
        <v/>
      </c>
      <c r="LT557" s="8">
        <f>IF(INDEX(#REF!,MATCH(KQ557,#REF!,0))=INDEX(#REF!,MATCH(KQ557,#REF!,0)),INDEX(#REF!,MATCH(KQ557,#REF!,0)),"ERROR")</f>
        <v/>
      </c>
      <c r="LU557" s="4">
        <f>IF(KR557="G",2,IF(KR557="R",0.5,IF(KR557="A",1)))</f>
        <v/>
      </c>
      <c r="LV557" s="4">
        <f>IF(KS557="G",0.5,IF(KS557="R",2,IF(KS557="A",1)))</f>
        <v/>
      </c>
      <c r="LW557" s="4">
        <f>IF(KT557="G",2,IF(KT557="R",0.5,IF(KT557="A",1)))</f>
        <v/>
      </c>
      <c r="LX557" s="4">
        <f>IF(KU557="G",0.5,IF(KU557="R",2,IF(KU557="A",1)))</f>
        <v/>
      </c>
      <c r="LY557" s="7">
        <f>(LK557*(LU557+LX557)+(LL557*(LU557+LX557)))</f>
        <v/>
      </c>
      <c r="LZ557" s="7">
        <f>(LN557*(LV557+LW557)+(LO557*(LV557+LW557)))</f>
        <v/>
      </c>
      <c r="MA557" s="11">
        <f>LY557-LZ557</f>
        <v/>
      </c>
      <c r="MB557" s="5">
        <f>MA557+2</f>
        <v/>
      </c>
      <c r="MC557" s="6">
        <f>MA557-2</f>
        <v/>
      </c>
      <c r="MD557" s="4">
        <f>LE557</f>
        <v/>
      </c>
      <c r="ME557" s="9">
        <f>IF(MD557=0,1000,MD557+0.75)</f>
        <v/>
      </c>
      <c r="MF557" s="10">
        <f>IF(MD557=0,0,MD557-0.75)</f>
        <v/>
      </c>
      <c r="MG557" s="4">
        <f>((LM557*(LU557+LX557))-((LP557*(LV557+LW557))))</f>
        <v/>
      </c>
      <c r="MH557" s="9">
        <f>MG557*1.2</f>
        <v/>
      </c>
      <c r="MI557" s="10">
        <f>MG557*0.8</f>
        <v/>
      </c>
      <c r="MJ557">
        <f>IFERROR(OT557,"")</f>
        <v/>
      </c>
      <c r="MK557">
        <f>IFERROR(OU557,"")</f>
        <v/>
      </c>
      <c r="ML557">
        <f>IFERROR(OV557,"")</f>
        <v/>
      </c>
      <c r="MM557">
        <f>IFERROR(OW557,"")</f>
        <v/>
      </c>
      <c r="MN557">
        <f>IFERROR(OX557,"")</f>
        <v/>
      </c>
      <c r="MO557">
        <f>IFERROR(OY557,"")</f>
        <v/>
      </c>
      <c r="MP557" s="1">
        <f>COUNTIFS(#REF!,LT557,#REF!,1,#REF!,"&gt;="&amp;MC557,#REF!,"&lt;="&amp;MB557,#REF!,"&lt;="&amp;ME557,#REF!,"&gt;="&amp;MF557,#REF!,"="&amp;KV557,#REF!,"="&amp;KX557)</f>
        <v/>
      </c>
      <c r="MQ557" s="1">
        <f>COUNTIFS(#REF!,LT557,#REF!,0,#REF!,"&gt;="&amp;MC557,#REF!,"&lt;="&amp;MB557,#REF!,"&lt;="&amp;ME557,#REF!,"&gt;="&amp;MF557,#REF!,"="&amp;KV557,#REF!,"="&amp;KX557)</f>
        <v/>
      </c>
      <c r="MR557" s="1">
        <f>COUNTIFS(#REF!,LT557,#REF!,1,#REF!,"&gt;="&amp;MC557,#REF!,"&lt;="&amp;MB557,#REF!,"&lt;="&amp;ME557,#REF!,"&gt;="&amp;MF557,#REF!,"="&amp;KW557,#REF!,"="&amp;KY557)</f>
        <v/>
      </c>
      <c r="MS557" s="1">
        <f>COUNTIFS(#REF!,LT557,#REF!,0,#REF!,"&gt;="&amp;MC557,#REF!,"&lt;="&amp;MB557,#REF!,"&lt;="&amp;ME557,#REF!,"&gt;="&amp;MF557,#REF!,"="&amp;KW557,#REF!,"="&amp;KY557)</f>
        <v/>
      </c>
      <c r="MT557" s="1">
        <f>COUNTIFS(#REF!,LT557,#REF!,1,#REF!,"&gt;="&amp;MI557,#REF!,"&lt;="&amp;MH557,#REF!,"&lt;="&amp;ME557,#REF!,"&gt;="&amp;MF557)</f>
        <v/>
      </c>
      <c r="MU557" s="1">
        <f>COUNTIFS(#REF!,LT557,#REF!,0,#REF!,"&gt;="&amp;MI557,#REF!,"&lt;="&amp;MH557,#REF!,"&lt;="&amp;ME557,#REF!,"&gt;="&amp;MF557)</f>
        <v/>
      </c>
      <c r="MV557" s="1">
        <f>COUNTIFS(#REF!,LT557,#REF!,1,#REF!,"&gt;="&amp;MI557,#REF!,"&lt;="&amp;MH557,#REF!,"="&amp;KZ557,#REF!,"="&amp;LA557,#REF!,"&lt;="&amp;ME557,#REF!,"&gt;="&amp;MF557)</f>
        <v/>
      </c>
      <c r="MW557" s="1">
        <f>COUNTIFS(#REF!,LT557,#REF!,0,#REF!,"&gt;="&amp;MI557,#REF!,"&lt;="&amp;MH557,#REF!,"="&amp;KZ557,#REF!,"="&amp;LA557,#REF!,"&lt;="&amp;ME557,#REF!,"&gt;="&amp;MF557)</f>
        <v/>
      </c>
      <c r="MX557" s="1">
        <f>COUNTIFS(#REF!,LT557,#REF!,1,#REF!,"&gt;="&amp;MC557,#REF!,"&lt;="&amp;MB557,#REF!,"&lt;="&amp;ME557,#REF!,"&gt;="&amp;MF557)</f>
        <v/>
      </c>
      <c r="MY557" s="1">
        <f>COUNTIFS(#REF!,LT557,#REF!,0,#REF!,"&gt;="&amp;MC557,#REF!,"&lt;="&amp;MB557,#REF!,"&lt;="&amp;ME557,#REF!,"&gt;="&amp;MF557)</f>
        <v/>
      </c>
      <c r="MZ557" s="1">
        <f>COUNTIFS(#REF!,LT557,#REF!,1,#REF!,"&lt;="&amp;ME557,#REF!,"&gt;="&amp;MF557,#REF!,"="&amp;KV557,#REF!,"="&amp;KX557)</f>
        <v/>
      </c>
      <c r="NA557" s="1">
        <f>COUNTIFS(#REF!,LT557,#REF!,0,#REF!,"&lt;="&amp;ME557,#REF!,"&gt;="&amp;MF557,#REF!,"="&amp;KV557,#REF!,"="&amp;KX557)</f>
        <v/>
      </c>
      <c r="NB557" s="1">
        <f>COUNTIFS(#REF!,LT557,#REF!,1,#REF!,"&lt;="&amp;ME557,#REF!,"&gt;="&amp;MF557,#REF!,"="&amp;KW557,#REF!,"="&amp;KY557)</f>
        <v/>
      </c>
      <c r="NC557" s="1">
        <f>COUNTIFS(#REF!,LT557,#REF!,0,#REF!,"&lt;="&amp;ME557,#REF!,"&gt;="&amp;MF557,#REF!,"="&amp;KW557,#REF!,"="&amp;KY557)</f>
        <v/>
      </c>
      <c r="ND557" s="1">
        <f>COUNTIFS(#REF!,LT557,#REF!,1,#REF!,"&gt;="&amp;MC557,#REF!,"&lt;="&amp;MB557,#REF!,"&lt;="&amp;ME557,#REF!,"&gt;="&amp;MF557,#REF!,"="&amp;KV557,#REF!,"="&amp;KX557)</f>
        <v/>
      </c>
      <c r="NE557" s="1">
        <f>COUNTIFS(#REF!,LT557,#REF!,0,#REF!,"&gt;="&amp;MC557,#REF!,"&lt;="&amp;MB557,#REF!,"&lt;="&amp;ME557,#REF!,"&gt;="&amp;MF557,#REF!,"="&amp;KV557,#REF!,"="&amp;KX557)</f>
        <v/>
      </c>
      <c r="NF557" s="1">
        <f>COUNTIFS(#REF!,LT557,#REF!,1,#REF!,"&gt;="&amp;MC557,#REF!,"&lt;="&amp;MB557,#REF!,"&lt;="&amp;ME557,#REF!,"&gt;="&amp;MF557,#REF!,"="&amp;KW557,#REF!,"="&amp;KY557)</f>
        <v/>
      </c>
      <c r="NG557" s="1">
        <f>COUNTIFS(#REF!,LT557,#REF!,0,#REF!,"&gt;="&amp;MC557,#REF!,"&lt;="&amp;MB557,#REF!,"&lt;="&amp;ME557,#REF!,"&gt;="&amp;MF557,#REF!,"="&amp;KW557,#REF!,"="&amp;KY557)</f>
        <v/>
      </c>
      <c r="NH557" s="1">
        <f>COUNTIFS(#REF!,LT557,#REF!,1,#REF!,"&gt;="&amp;MC557,#REF!,"&lt;="&amp;MB557,#REF!,"&lt;="&amp;ME557,#REF!,"&gt;="&amp;MF557,#REF!,"="&amp;KZ557,#REF!,"="&amp;LA557)</f>
        <v/>
      </c>
      <c r="NI557" s="1">
        <f>COUNTIFS(#REF!,LT557,#REF!,0,#REF!,"&gt;="&amp;MC557,#REF!,"&lt;="&amp;MB557,#REF!,"&lt;="&amp;ME557,#REF!,"&gt;="&amp;MF557,#REF!,"="&amp;KZ557,#REF!,"="&amp;LA557)</f>
        <v/>
      </c>
      <c r="NJ557" s="1">
        <f>COUNTIFS(#REF!,LT557,#REF!,1,#REF!,"&gt;="&amp;MI557,#REF!,"&lt;="&amp;MH557,#REF!,"&lt;="&amp;ME557,#REF!,"&gt;="&amp;MF557)</f>
        <v/>
      </c>
      <c r="NK557" s="1">
        <f>COUNTIFS(#REF!,LT557,#REF!,0,#REF!,"&gt;="&amp;MI557,#REF!,"&lt;="&amp;MH557,#REF!,"&lt;="&amp;ME557,#REF!,"&gt;="&amp;MF557)</f>
        <v/>
      </c>
      <c r="NL557" s="1">
        <f>COUNTIFS(#REF!,LT557,#REF!,1,#REF!,"&gt;="&amp;MI557,#REF!,"&lt;="&amp;MH557,#REF!,"="&amp;KZ557,#REF!,"="&amp;LA557,#REF!,"&lt;="&amp;ME557,#REF!,"&gt;="&amp;MF557)</f>
        <v/>
      </c>
      <c r="NM557" s="1">
        <f>COUNTIFS(#REF!,LT557,#REF!,0,#REF!,"&gt;="&amp;MI557,#REF!,"&lt;="&amp;MH557,#REF!,"="&amp;KZ557,#REF!,"="&amp;LA557,#REF!,"&lt;="&amp;ME557,#REF!,"&gt;="&amp;MF557)</f>
        <v/>
      </c>
      <c r="NN557" s="1">
        <f>COUNTIFS(#REF!,LT557,#REF!,1,#REF!,"&gt;="&amp;MC557,#REF!,"&lt;="&amp;MB557,#REF!,"&lt;="&amp;ME557,#REF!,"&gt;="&amp;MF557)</f>
        <v/>
      </c>
      <c r="NO557" s="1">
        <f>COUNTIFS(#REF!,LT557,#REF!,0,#REF!,"&gt;="&amp;MC557,#REF!,"&lt;="&amp;MB557,#REF!,"&lt;="&amp;ME557,#REF!,"&gt;="&amp;MF557)</f>
        <v/>
      </c>
      <c r="NP557" s="1">
        <f>COUNTIFS(#REF!,LT557,#REF!,1,#REF!,"&lt;="&amp;ME557,#REF!,"&gt;="&amp;MF557,#REF!,"="&amp;KV557,#REF!,"="&amp;KX557)</f>
        <v/>
      </c>
      <c r="NQ557" s="1">
        <f>COUNTIFS(#REF!,LT557,#REF!,0,#REF!,"&lt;="&amp;ME557,#REF!,"&gt;="&amp;MF557,#REF!,"="&amp;KV557,#REF!,"="&amp;KX557)</f>
        <v/>
      </c>
      <c r="NR557" s="1">
        <f>COUNTIFS(#REF!,LT557,#REF!,1,#REF!,"&lt;="&amp;ME557,#REF!,"&gt;="&amp;MF557,#REF!,"="&amp;KW557,#REF!,"="&amp;KY557)</f>
        <v/>
      </c>
      <c r="NS557" s="1">
        <f>COUNTIFS(#REF!,LT557,#REF!,0,#REF!,"&lt;="&amp;ME557,#REF!,"&gt;="&amp;MF557,#REF!,"="&amp;KW557,#REF!,"="&amp;KY557)</f>
        <v/>
      </c>
      <c r="NT557" s="1">
        <f>MP557+MR557+MT557+MV557+MX557+MZ557+NB557</f>
        <v/>
      </c>
      <c r="NU557" s="1">
        <f>MQ557+MS557+MU557+MW557+MY557+NA557+NC557</f>
        <v/>
      </c>
      <c r="NV557" s="1">
        <f>NT557+NU557</f>
        <v/>
      </c>
      <c r="NW557" s="33">
        <f>NT557/(NT557+NU557)</f>
        <v/>
      </c>
      <c r="NX557" s="3">
        <f>1/NW557</f>
        <v/>
      </c>
      <c r="NY557" s="1">
        <f>LH557</f>
        <v/>
      </c>
      <c r="NZ557" s="79">
        <f>(NW557*((NY557-1)*0.98))-((1-NW557)*1)</f>
        <v/>
      </c>
      <c r="OA557" s="34">
        <f>IF(LR557&lt;0.9,0,IF(AND(LR557&gt;1.1),0,1))</f>
        <v/>
      </c>
      <c r="OB557" s="34">
        <f>IF(LS557&lt;0.9,0,IF(AND(LS557&gt;1.1),0,1))</f>
        <v/>
      </c>
      <c r="OC557" s="32">
        <f>IF(NV557&gt;99,1,0)</f>
        <v/>
      </c>
      <c r="OD557" s="32">
        <f>IF(NZ557&gt;0.0799,1,0)</f>
        <v/>
      </c>
      <c r="OE557" s="32">
        <f>IF(NZ557&gt;OM557,1,0)</f>
        <v/>
      </c>
      <c r="OF557" s="32">
        <f>OC557+OD557+OE557+OA557+OB557</f>
        <v/>
      </c>
      <c r="OG557" s="1">
        <f>ND557+NF557+NH557+NJ557+NL557+NN557+NP557+NR557</f>
        <v/>
      </c>
      <c r="OH557" s="1">
        <f>NE557+NG557+NI557+NK557+NM557+NO557+NQ557+NS557</f>
        <v/>
      </c>
      <c r="OI557" s="1">
        <f>OG557+OH557</f>
        <v/>
      </c>
      <c r="OJ557" s="33">
        <f>OG557/(OG557+OH557)</f>
        <v/>
      </c>
      <c r="OK557" s="3">
        <f>1/OJ557</f>
        <v/>
      </c>
      <c r="OL557" s="1">
        <f>LI557</f>
        <v/>
      </c>
      <c r="OM557" s="79">
        <f>(OJ557*((OL557-1)*0.98))-((1-OJ557)*1)</f>
        <v/>
      </c>
      <c r="ON557" s="34">
        <f>IF(LR557&lt;0.9,0,IF(AND(LR557&gt;1.1),0,1))</f>
        <v/>
      </c>
      <c r="OO557" s="34">
        <f>IF(LS557&lt;0.9,0,IF(AND(LS557&gt;1.1),0,1))</f>
        <v/>
      </c>
      <c r="OP557" s="32">
        <f>IF(OI557&gt;99,1,0)</f>
        <v/>
      </c>
      <c r="OQ557" s="32">
        <f>IF(OM557&gt;0.0799,1,0)</f>
        <v/>
      </c>
      <c r="OR557" s="32">
        <f>IF(OM557&gt;OZ557,1,0)</f>
        <v/>
      </c>
      <c r="OS557" s="32">
        <f>OP557+OQ557+OR557+ON557+OO557</f>
        <v/>
      </c>
      <c r="OT557">
        <f>IF(OF557=5,"BackHome0-0",IF(AND(OS557=5),"BackAway0-0",""))</f>
        <v/>
      </c>
      <c r="OU557">
        <f>IF(OF557=5,KN557,IF(AND(OS557=5),KO557,""))</f>
        <v/>
      </c>
      <c r="OV557">
        <f>IF(OF557=5,"Match Odds",IF(AND(OS557=5),"Match Odds",""))</f>
        <v/>
      </c>
      <c r="OW557">
        <f>IF(OF557=5,KP557,IF(AND(OS557=5),KP557,""))</f>
        <v/>
      </c>
      <c r="OX557">
        <f>IF(OF557=5,"MATCH_ODDS",IF(AND(OS557=5),"MATCH_ODDS",""))</f>
        <v/>
      </c>
      <c r="OY557">
        <f>IF(OF557=5,"BACK",IF(AND(OS557=5),"BACK",""))</f>
        <v/>
      </c>
    </row>
    <row r="558" ht="16.5" customHeight="1" thickBot="1" thickTop="1">
      <c r="A558" s="2" t="n"/>
      <c r="KN558" s="1">
        <f>IF(INDEX(#REF!,MATCH('HT 0-0'!D558,#REF!,0))=INDEX(#REF!,MATCH('HT 0-0'!D558,#REF!,0)),INDEX(#REF!,MATCH('HT 0-0'!D558,#REF!,0)),"ERROR")</f>
        <v/>
      </c>
      <c r="KO558" s="1">
        <f>IF(INDEX(#REF!,MATCH('HT 0-0'!E558,#REF!,0))=INDEX(#REF!,MATCH('HT 0-0'!E558,#REF!,0)),INDEX(#REF!,MATCH('HT 0-0'!E558,#REF!,0)),"ERROR")</f>
        <v/>
      </c>
      <c r="KP558" s="1">
        <f>KN558&amp;" v "&amp;KO558</f>
        <v/>
      </c>
      <c r="KQ558">
        <f>B558&amp;"_"&amp;C558</f>
        <v/>
      </c>
      <c r="KR558" s="1">
        <f>IF((HW558/KK558)&lt;0.335,"G",IF((HW558/KK558)&gt;0.67,"R","A"))</f>
        <v/>
      </c>
      <c r="KS558" s="1">
        <f>IF((HX558/KK558)&lt;0.335,"G",IF((HX558/KK558)&gt;0.67,"R","A"))</f>
        <v/>
      </c>
      <c r="KT558" s="1">
        <f>IF((IH558/KK558)&lt;0.335,"G",IF((IH558/KK558)&gt;0.67,"R","A"))</f>
        <v/>
      </c>
      <c r="KU558" s="1">
        <f>IF((II558/KK558)&lt;0.335,"G",IF((II558/KK558)&gt;0.67,"R","A"))</f>
        <v/>
      </c>
      <c r="KV558" s="1">
        <f>IF((HZ558/KK558)&lt;0.335,"G",IF((HZ558/KK558)&gt;0.67,"R","A"))</f>
        <v/>
      </c>
      <c r="KW558" s="1">
        <f>IF((HY558/KK558)&lt;0.335,"G",IF((HY558/KK558)&gt;0.67,"R","A"))</f>
        <v/>
      </c>
      <c r="KX558" s="1">
        <f>IF((IK558/KK558)&lt;0.335,"G",IF((IK558/KK558)&gt;0.67,"R","A"))</f>
        <v/>
      </c>
      <c r="KY558" s="1">
        <f>IF((IJ558/KK558)&lt;0.335,"G",IF((IJ558/KK558)&gt;0.67,"R","A"))</f>
        <v/>
      </c>
      <c r="KZ558" s="1">
        <f>IF((HQ558/KK558)&lt;0.335,"G",IF((HQ558/KK558)&gt;0.67,"R","A"))</f>
        <v/>
      </c>
      <c r="LA558" s="1">
        <f>IF((IB558/KK558)&lt;0.335,"G",IF((IB558/KK558)&gt;0.67,"R","A"))</f>
        <v/>
      </c>
      <c r="LB558">
        <f>IF(LQ558="0-0",INDEX(Scrape!#REF!,MATCH('HT 0-0'!KP558,Scrape!$B:$B,0)),"")</f>
        <v/>
      </c>
      <c r="LC558">
        <f>IF(LQ558="0-0",INDEX(Scrape!$A:$A,MATCH('HT 0-0'!KP558,Scrape!$B:$B,0)),"")</f>
        <v/>
      </c>
      <c r="LD558">
        <f>IF(LQ558="0-0",INDEX(Scrape!$B:$B,MATCH('HT 0-0'!KP558,Scrape!$B:$B,0)),"")</f>
        <v/>
      </c>
      <c r="LE558">
        <f>IF(LQ558="0-0",INDEX(Scrape!$C:$C,MATCH('HT 0-0'!KP558,Scrape!$B:$B,0)),"")</f>
        <v/>
      </c>
      <c r="LF558">
        <f>IF(LQ558="0-0",INDEX(Scrape!$D:$D,MATCH('HT 0-0'!KP558,Scrape!$B:$B,0)),"")</f>
        <v/>
      </c>
      <c r="LG558">
        <f>IF(LQ558="0-0",INDEX(Scrape!$E:$E,MATCH('HT 0-0'!KP558,Scrape!$B:$B,0)),"")</f>
        <v/>
      </c>
      <c r="LH558">
        <f>IF(LQ558="0-0",INDEX(Scrape!$F:$F,MATCH('HT 0-0'!KP558,Scrape!$B:$B,0)),"")</f>
        <v/>
      </c>
      <c r="LI558">
        <f>IF(LQ558="0-0",INDEX(Scrape!$G:$G,MATCH('HT 0-0'!KP558,Scrape!$B:$B,0)),"")</f>
        <v/>
      </c>
      <c r="LJ558">
        <f>IF(LQ558="0-0",INDEX(Scrape!$H:$H,MATCH('HT 0-0'!KP558,Scrape!$B:$B,0)),"")</f>
        <v/>
      </c>
      <c r="LK558">
        <f>IF(LQ558="0-0",INDEX(Scrape!$I:$I,MATCH('HT 0-0'!KP558,Scrape!$B:$B,0)),"")</f>
        <v/>
      </c>
      <c r="LL558">
        <f>IF(LQ558="0-0",INDEX(Scrape!$J:$J,MATCH('HT 0-0'!KP558,Scrape!$B:$B,0)),"")</f>
        <v/>
      </c>
      <c r="LM558">
        <f>IF(LQ558="0-0",INDEX(Scrape!$K:$K,MATCH('HT 0-0'!KP558,Scrape!$B:$B,0)),"")</f>
        <v/>
      </c>
      <c r="LN558">
        <f>IF(LQ558="0-0",INDEX(Scrape!$L:$L,MATCH('HT 0-0'!KP558,Scrape!$B:$B,0)),"")</f>
        <v/>
      </c>
      <c r="LO558">
        <f>IF(LQ558="0-0",INDEX(Scrape!$M:$M,MATCH('HT 0-0'!KP558,Scrape!$B:$B,0)),"")</f>
        <v/>
      </c>
      <c r="LP558">
        <f>IF(LQ558="0-0",INDEX(Scrape!$N:$N,MATCH('HT 0-0'!KP558,Scrape!$B:$B,0)),"")</f>
        <v/>
      </c>
      <c r="LQ558">
        <f>INDEX(Scrape!$O:$O,MATCH('HT 0-0'!KP558,Scrape!$B:$B,0))</f>
        <v/>
      </c>
      <c r="LR558">
        <f>(1/LJ558)+(1/LI558)+(1/LH558)</f>
        <v/>
      </c>
      <c r="LS558">
        <f>(1/LG558)+(1/LF558)+(1/LE558)</f>
        <v/>
      </c>
      <c r="LT558" s="8">
        <f>IF(INDEX(#REF!,MATCH(KQ558,#REF!,0))=INDEX(#REF!,MATCH(KQ558,#REF!,0)),INDEX(#REF!,MATCH(KQ558,#REF!,0)),"ERROR")</f>
        <v/>
      </c>
      <c r="LU558" s="4">
        <f>IF(KR558="G",2,IF(KR558="R",0.5,IF(KR558="A",1)))</f>
        <v/>
      </c>
      <c r="LV558" s="4">
        <f>IF(KS558="G",0.5,IF(KS558="R",2,IF(KS558="A",1)))</f>
        <v/>
      </c>
      <c r="LW558" s="4">
        <f>IF(KT558="G",2,IF(KT558="R",0.5,IF(KT558="A",1)))</f>
        <v/>
      </c>
      <c r="LX558" s="4">
        <f>IF(KU558="G",0.5,IF(KU558="R",2,IF(KU558="A",1)))</f>
        <v/>
      </c>
      <c r="LY558" s="7">
        <f>(LK558*(LU558+LX558)+(LL558*(LU558+LX558)))</f>
        <v/>
      </c>
      <c r="LZ558" s="7">
        <f>(LN558*(LV558+LW558)+(LO558*(LV558+LW558)))</f>
        <v/>
      </c>
      <c r="MA558" s="11">
        <f>LY558-LZ558</f>
        <v/>
      </c>
      <c r="MB558" s="5">
        <f>MA558+2</f>
        <v/>
      </c>
      <c r="MC558" s="6">
        <f>MA558-2</f>
        <v/>
      </c>
      <c r="MD558" s="4">
        <f>LE558</f>
        <v/>
      </c>
      <c r="ME558" s="9">
        <f>IF(MD558=0,1000,MD558+0.75)</f>
        <v/>
      </c>
      <c r="MF558" s="10">
        <f>IF(MD558=0,0,MD558-0.75)</f>
        <v/>
      </c>
      <c r="MG558" s="4">
        <f>((LM558*(LU558+LX558))-((LP558*(LV558+LW558))))</f>
        <v/>
      </c>
      <c r="MH558" s="9">
        <f>MG558*1.2</f>
        <v/>
      </c>
      <c r="MI558" s="10">
        <f>MG558*0.8</f>
        <v/>
      </c>
      <c r="MJ558">
        <f>IFERROR(OT558,"")</f>
        <v/>
      </c>
      <c r="MK558">
        <f>IFERROR(OU558,"")</f>
        <v/>
      </c>
      <c r="ML558">
        <f>IFERROR(OV558,"")</f>
        <v/>
      </c>
      <c r="MM558">
        <f>IFERROR(OW558,"")</f>
        <v/>
      </c>
      <c r="MN558">
        <f>IFERROR(OX558,"")</f>
        <v/>
      </c>
      <c r="MO558">
        <f>IFERROR(OY558,"")</f>
        <v/>
      </c>
      <c r="MP558" s="1">
        <f>COUNTIFS(#REF!,LT558,#REF!,1,#REF!,"&gt;="&amp;MC558,#REF!,"&lt;="&amp;MB558,#REF!,"&lt;="&amp;ME558,#REF!,"&gt;="&amp;MF558,#REF!,"="&amp;KV558,#REF!,"="&amp;KX558)</f>
        <v/>
      </c>
      <c r="MQ558" s="1">
        <f>COUNTIFS(#REF!,LT558,#REF!,0,#REF!,"&gt;="&amp;MC558,#REF!,"&lt;="&amp;MB558,#REF!,"&lt;="&amp;ME558,#REF!,"&gt;="&amp;MF558,#REF!,"="&amp;KV558,#REF!,"="&amp;KX558)</f>
        <v/>
      </c>
      <c r="MR558" s="1">
        <f>COUNTIFS(#REF!,LT558,#REF!,1,#REF!,"&gt;="&amp;MC558,#REF!,"&lt;="&amp;MB558,#REF!,"&lt;="&amp;ME558,#REF!,"&gt;="&amp;MF558,#REF!,"="&amp;KW558,#REF!,"="&amp;KY558)</f>
        <v/>
      </c>
      <c r="MS558" s="1">
        <f>COUNTIFS(#REF!,LT558,#REF!,0,#REF!,"&gt;="&amp;MC558,#REF!,"&lt;="&amp;MB558,#REF!,"&lt;="&amp;ME558,#REF!,"&gt;="&amp;MF558,#REF!,"="&amp;KW558,#REF!,"="&amp;KY558)</f>
        <v/>
      </c>
      <c r="MT558" s="1">
        <f>COUNTIFS(#REF!,LT558,#REF!,1,#REF!,"&gt;="&amp;MI558,#REF!,"&lt;="&amp;MH558,#REF!,"&lt;="&amp;ME558,#REF!,"&gt;="&amp;MF558)</f>
        <v/>
      </c>
      <c r="MU558" s="1">
        <f>COUNTIFS(#REF!,LT558,#REF!,0,#REF!,"&gt;="&amp;MI558,#REF!,"&lt;="&amp;MH558,#REF!,"&lt;="&amp;ME558,#REF!,"&gt;="&amp;MF558)</f>
        <v/>
      </c>
      <c r="MV558" s="1">
        <f>COUNTIFS(#REF!,LT558,#REF!,1,#REF!,"&gt;="&amp;MI558,#REF!,"&lt;="&amp;MH558,#REF!,"="&amp;KZ558,#REF!,"="&amp;LA558,#REF!,"&lt;="&amp;ME558,#REF!,"&gt;="&amp;MF558)</f>
        <v/>
      </c>
      <c r="MW558" s="1">
        <f>COUNTIFS(#REF!,LT558,#REF!,0,#REF!,"&gt;="&amp;MI558,#REF!,"&lt;="&amp;MH558,#REF!,"="&amp;KZ558,#REF!,"="&amp;LA558,#REF!,"&lt;="&amp;ME558,#REF!,"&gt;="&amp;MF558)</f>
        <v/>
      </c>
      <c r="MX558" s="1">
        <f>COUNTIFS(#REF!,LT558,#REF!,1,#REF!,"&gt;="&amp;MC558,#REF!,"&lt;="&amp;MB558,#REF!,"&lt;="&amp;ME558,#REF!,"&gt;="&amp;MF558)</f>
        <v/>
      </c>
      <c r="MY558" s="1">
        <f>COUNTIFS(#REF!,LT558,#REF!,0,#REF!,"&gt;="&amp;MC558,#REF!,"&lt;="&amp;MB558,#REF!,"&lt;="&amp;ME558,#REF!,"&gt;="&amp;MF558)</f>
        <v/>
      </c>
      <c r="MZ558" s="1">
        <f>COUNTIFS(#REF!,LT558,#REF!,1,#REF!,"&lt;="&amp;ME558,#REF!,"&gt;="&amp;MF558,#REF!,"="&amp;KV558,#REF!,"="&amp;KX558)</f>
        <v/>
      </c>
      <c r="NA558" s="1">
        <f>COUNTIFS(#REF!,LT558,#REF!,0,#REF!,"&lt;="&amp;ME558,#REF!,"&gt;="&amp;MF558,#REF!,"="&amp;KV558,#REF!,"="&amp;KX558)</f>
        <v/>
      </c>
      <c r="NB558" s="1">
        <f>COUNTIFS(#REF!,LT558,#REF!,1,#REF!,"&lt;="&amp;ME558,#REF!,"&gt;="&amp;MF558,#REF!,"="&amp;KW558,#REF!,"="&amp;KY558)</f>
        <v/>
      </c>
      <c r="NC558" s="1">
        <f>COUNTIFS(#REF!,LT558,#REF!,0,#REF!,"&lt;="&amp;ME558,#REF!,"&gt;="&amp;MF558,#REF!,"="&amp;KW558,#REF!,"="&amp;KY558)</f>
        <v/>
      </c>
      <c r="ND558" s="1">
        <f>COUNTIFS(#REF!,LT558,#REF!,1,#REF!,"&gt;="&amp;MC558,#REF!,"&lt;="&amp;MB558,#REF!,"&lt;="&amp;ME558,#REF!,"&gt;="&amp;MF558,#REF!,"="&amp;KV558,#REF!,"="&amp;KX558)</f>
        <v/>
      </c>
      <c r="NE558" s="1">
        <f>COUNTIFS(#REF!,LT558,#REF!,0,#REF!,"&gt;="&amp;MC558,#REF!,"&lt;="&amp;MB558,#REF!,"&lt;="&amp;ME558,#REF!,"&gt;="&amp;MF558,#REF!,"="&amp;KV558,#REF!,"="&amp;KX558)</f>
        <v/>
      </c>
      <c r="NF558" s="1">
        <f>COUNTIFS(#REF!,LT558,#REF!,1,#REF!,"&gt;="&amp;MC558,#REF!,"&lt;="&amp;MB558,#REF!,"&lt;="&amp;ME558,#REF!,"&gt;="&amp;MF558,#REF!,"="&amp;KW558,#REF!,"="&amp;KY558)</f>
        <v/>
      </c>
      <c r="NG558" s="1">
        <f>COUNTIFS(#REF!,LT558,#REF!,0,#REF!,"&gt;="&amp;MC558,#REF!,"&lt;="&amp;MB558,#REF!,"&lt;="&amp;ME558,#REF!,"&gt;="&amp;MF558,#REF!,"="&amp;KW558,#REF!,"="&amp;KY558)</f>
        <v/>
      </c>
      <c r="NH558" s="1">
        <f>COUNTIFS(#REF!,LT558,#REF!,1,#REF!,"&gt;="&amp;MC558,#REF!,"&lt;="&amp;MB558,#REF!,"&lt;="&amp;ME558,#REF!,"&gt;="&amp;MF558,#REF!,"="&amp;KZ558,#REF!,"="&amp;LA558)</f>
        <v/>
      </c>
      <c r="NI558" s="1">
        <f>COUNTIFS(#REF!,LT558,#REF!,0,#REF!,"&gt;="&amp;MC558,#REF!,"&lt;="&amp;MB558,#REF!,"&lt;="&amp;ME558,#REF!,"&gt;="&amp;MF558,#REF!,"="&amp;KZ558,#REF!,"="&amp;LA558)</f>
        <v/>
      </c>
      <c r="NJ558" s="1">
        <f>COUNTIFS(#REF!,LT558,#REF!,1,#REF!,"&gt;="&amp;MI558,#REF!,"&lt;="&amp;MH558,#REF!,"&lt;="&amp;ME558,#REF!,"&gt;="&amp;MF558)</f>
        <v/>
      </c>
      <c r="NK558" s="1">
        <f>COUNTIFS(#REF!,LT558,#REF!,0,#REF!,"&gt;="&amp;MI558,#REF!,"&lt;="&amp;MH558,#REF!,"&lt;="&amp;ME558,#REF!,"&gt;="&amp;MF558)</f>
        <v/>
      </c>
      <c r="NL558" s="1">
        <f>COUNTIFS(#REF!,LT558,#REF!,1,#REF!,"&gt;="&amp;MI558,#REF!,"&lt;="&amp;MH558,#REF!,"="&amp;KZ558,#REF!,"="&amp;LA558,#REF!,"&lt;="&amp;ME558,#REF!,"&gt;="&amp;MF558)</f>
        <v/>
      </c>
      <c r="NM558" s="1">
        <f>COUNTIFS(#REF!,LT558,#REF!,0,#REF!,"&gt;="&amp;MI558,#REF!,"&lt;="&amp;MH558,#REF!,"="&amp;KZ558,#REF!,"="&amp;LA558,#REF!,"&lt;="&amp;ME558,#REF!,"&gt;="&amp;MF558)</f>
        <v/>
      </c>
      <c r="NN558" s="1">
        <f>COUNTIFS(#REF!,LT558,#REF!,1,#REF!,"&gt;="&amp;MC558,#REF!,"&lt;="&amp;MB558,#REF!,"&lt;="&amp;ME558,#REF!,"&gt;="&amp;MF558)</f>
        <v/>
      </c>
      <c r="NO558" s="1">
        <f>COUNTIFS(#REF!,LT558,#REF!,0,#REF!,"&gt;="&amp;MC558,#REF!,"&lt;="&amp;MB558,#REF!,"&lt;="&amp;ME558,#REF!,"&gt;="&amp;MF558)</f>
        <v/>
      </c>
      <c r="NP558" s="1">
        <f>COUNTIFS(#REF!,LT558,#REF!,1,#REF!,"&lt;="&amp;ME558,#REF!,"&gt;="&amp;MF558,#REF!,"="&amp;KV558,#REF!,"="&amp;KX558)</f>
        <v/>
      </c>
      <c r="NQ558" s="1">
        <f>COUNTIFS(#REF!,LT558,#REF!,0,#REF!,"&lt;="&amp;ME558,#REF!,"&gt;="&amp;MF558,#REF!,"="&amp;KV558,#REF!,"="&amp;KX558)</f>
        <v/>
      </c>
      <c r="NR558" s="1">
        <f>COUNTIFS(#REF!,LT558,#REF!,1,#REF!,"&lt;="&amp;ME558,#REF!,"&gt;="&amp;MF558,#REF!,"="&amp;KW558,#REF!,"="&amp;KY558)</f>
        <v/>
      </c>
      <c r="NS558" s="1">
        <f>COUNTIFS(#REF!,LT558,#REF!,0,#REF!,"&lt;="&amp;ME558,#REF!,"&gt;="&amp;MF558,#REF!,"="&amp;KW558,#REF!,"="&amp;KY558)</f>
        <v/>
      </c>
      <c r="NT558" s="1">
        <f>MP558+MR558+MT558+MV558+MX558+MZ558+NB558</f>
        <v/>
      </c>
      <c r="NU558" s="1">
        <f>MQ558+MS558+MU558+MW558+MY558+NA558+NC558</f>
        <v/>
      </c>
      <c r="NV558" s="1">
        <f>NT558+NU558</f>
        <v/>
      </c>
      <c r="NW558" s="33">
        <f>NT558/(NT558+NU558)</f>
        <v/>
      </c>
      <c r="NX558" s="3">
        <f>1/NW558</f>
        <v/>
      </c>
      <c r="NY558" s="1">
        <f>LH558</f>
        <v/>
      </c>
      <c r="NZ558" s="79">
        <f>(NW558*((NY558-1)*0.98))-((1-NW558)*1)</f>
        <v/>
      </c>
      <c r="OA558" s="34">
        <f>IF(LR558&lt;0.9,0,IF(AND(LR558&gt;1.1),0,1))</f>
        <v/>
      </c>
      <c r="OB558" s="34">
        <f>IF(LS558&lt;0.9,0,IF(AND(LS558&gt;1.1),0,1))</f>
        <v/>
      </c>
      <c r="OC558" s="32">
        <f>IF(NV558&gt;99,1,0)</f>
        <v/>
      </c>
      <c r="OD558" s="32">
        <f>IF(NZ558&gt;0.0799,1,0)</f>
        <v/>
      </c>
      <c r="OE558" s="32">
        <f>IF(NZ558&gt;OM558,1,0)</f>
        <v/>
      </c>
      <c r="OF558" s="32">
        <f>OC558+OD558+OE558+OA558+OB558</f>
        <v/>
      </c>
      <c r="OG558" s="1">
        <f>ND558+NF558+NH558+NJ558+NL558+NN558+NP558+NR558</f>
        <v/>
      </c>
      <c r="OH558" s="1">
        <f>NE558+NG558+NI558+NK558+NM558+NO558+NQ558+NS558</f>
        <v/>
      </c>
      <c r="OI558" s="1">
        <f>OG558+OH558</f>
        <v/>
      </c>
      <c r="OJ558" s="33">
        <f>OG558/(OG558+OH558)</f>
        <v/>
      </c>
      <c r="OK558" s="3">
        <f>1/OJ558</f>
        <v/>
      </c>
      <c r="OL558" s="1">
        <f>LI558</f>
        <v/>
      </c>
      <c r="OM558" s="79">
        <f>(OJ558*((OL558-1)*0.98))-((1-OJ558)*1)</f>
        <v/>
      </c>
      <c r="ON558" s="34">
        <f>IF(LR558&lt;0.9,0,IF(AND(LR558&gt;1.1),0,1))</f>
        <v/>
      </c>
      <c r="OO558" s="34">
        <f>IF(LS558&lt;0.9,0,IF(AND(LS558&gt;1.1),0,1))</f>
        <v/>
      </c>
      <c r="OP558" s="32">
        <f>IF(OI558&gt;99,1,0)</f>
        <v/>
      </c>
      <c r="OQ558" s="32">
        <f>IF(OM558&gt;0.0799,1,0)</f>
        <v/>
      </c>
      <c r="OR558" s="32">
        <f>IF(OM558&gt;OZ558,1,0)</f>
        <v/>
      </c>
      <c r="OS558" s="32">
        <f>OP558+OQ558+OR558+ON558+OO558</f>
        <v/>
      </c>
      <c r="OT558">
        <f>IF(OF558=5,"BackHome0-0",IF(AND(OS558=5),"BackAway0-0",""))</f>
        <v/>
      </c>
      <c r="OU558">
        <f>IF(OF558=5,KN558,IF(AND(OS558=5),KO558,""))</f>
        <v/>
      </c>
      <c r="OV558">
        <f>IF(OF558=5,"Match Odds",IF(AND(OS558=5),"Match Odds",""))</f>
        <v/>
      </c>
      <c r="OW558">
        <f>IF(OF558=5,KP558,IF(AND(OS558=5),KP558,""))</f>
        <v/>
      </c>
      <c r="OX558">
        <f>IF(OF558=5,"MATCH_ODDS",IF(AND(OS558=5),"MATCH_ODDS",""))</f>
        <v/>
      </c>
      <c r="OY558">
        <f>IF(OF558=5,"BACK",IF(AND(OS558=5),"BACK",""))</f>
        <v/>
      </c>
    </row>
    <row r="559" ht="16.5" customHeight="1" thickBot="1" thickTop="1">
      <c r="A559" s="2" t="n"/>
      <c r="KN559" s="1">
        <f>IF(INDEX(#REF!,MATCH('HT 0-0'!D559,#REF!,0))=INDEX(#REF!,MATCH('HT 0-0'!D559,#REF!,0)),INDEX(#REF!,MATCH('HT 0-0'!D559,#REF!,0)),"ERROR")</f>
        <v/>
      </c>
      <c r="KO559" s="1">
        <f>IF(INDEX(#REF!,MATCH('HT 0-0'!E559,#REF!,0))=INDEX(#REF!,MATCH('HT 0-0'!E559,#REF!,0)),INDEX(#REF!,MATCH('HT 0-0'!E559,#REF!,0)),"ERROR")</f>
        <v/>
      </c>
      <c r="KP559" s="1">
        <f>KN559&amp;" v "&amp;KO559</f>
        <v/>
      </c>
      <c r="KQ559">
        <f>B559&amp;"_"&amp;C559</f>
        <v/>
      </c>
      <c r="KR559" s="1">
        <f>IF((HW559/KK559)&lt;0.335,"G",IF((HW559/KK559)&gt;0.67,"R","A"))</f>
        <v/>
      </c>
      <c r="KS559" s="1">
        <f>IF((HX559/KK559)&lt;0.335,"G",IF((HX559/KK559)&gt;0.67,"R","A"))</f>
        <v/>
      </c>
      <c r="KT559" s="1">
        <f>IF((IH559/KK559)&lt;0.335,"G",IF((IH559/KK559)&gt;0.67,"R","A"))</f>
        <v/>
      </c>
      <c r="KU559" s="1">
        <f>IF((II559/KK559)&lt;0.335,"G",IF((II559/KK559)&gt;0.67,"R","A"))</f>
        <v/>
      </c>
      <c r="KV559" s="1">
        <f>IF((HZ559/KK559)&lt;0.335,"G",IF((HZ559/KK559)&gt;0.67,"R","A"))</f>
        <v/>
      </c>
      <c r="KW559" s="1">
        <f>IF((HY559/KK559)&lt;0.335,"G",IF((HY559/KK559)&gt;0.67,"R","A"))</f>
        <v/>
      </c>
      <c r="KX559" s="1">
        <f>IF((IK559/KK559)&lt;0.335,"G",IF((IK559/KK559)&gt;0.67,"R","A"))</f>
        <v/>
      </c>
      <c r="KY559" s="1">
        <f>IF((IJ559/KK559)&lt;0.335,"G",IF((IJ559/KK559)&gt;0.67,"R","A"))</f>
        <v/>
      </c>
      <c r="KZ559" s="1">
        <f>IF((HQ559/KK559)&lt;0.335,"G",IF((HQ559/KK559)&gt;0.67,"R","A"))</f>
        <v/>
      </c>
      <c r="LA559" s="1">
        <f>IF((IB559/KK559)&lt;0.335,"G",IF((IB559/KK559)&gt;0.67,"R","A"))</f>
        <v/>
      </c>
      <c r="LB559">
        <f>IF(LQ559="0-0",INDEX(Scrape!#REF!,MATCH('HT 0-0'!KP559,Scrape!$B:$B,0)),"")</f>
        <v/>
      </c>
      <c r="LC559">
        <f>IF(LQ559="0-0",INDEX(Scrape!$A:$A,MATCH('HT 0-0'!KP559,Scrape!$B:$B,0)),"")</f>
        <v/>
      </c>
      <c r="LD559">
        <f>IF(LQ559="0-0",INDEX(Scrape!$B:$B,MATCH('HT 0-0'!KP559,Scrape!$B:$B,0)),"")</f>
        <v/>
      </c>
      <c r="LE559">
        <f>IF(LQ559="0-0",INDEX(Scrape!$C:$C,MATCH('HT 0-0'!KP559,Scrape!$B:$B,0)),"")</f>
        <v/>
      </c>
      <c r="LF559">
        <f>IF(LQ559="0-0",INDEX(Scrape!$D:$D,MATCH('HT 0-0'!KP559,Scrape!$B:$B,0)),"")</f>
        <v/>
      </c>
      <c r="LG559">
        <f>IF(LQ559="0-0",INDEX(Scrape!$E:$E,MATCH('HT 0-0'!KP559,Scrape!$B:$B,0)),"")</f>
        <v/>
      </c>
      <c r="LH559">
        <f>IF(LQ559="0-0",INDEX(Scrape!$F:$F,MATCH('HT 0-0'!KP559,Scrape!$B:$B,0)),"")</f>
        <v/>
      </c>
      <c r="LI559">
        <f>IF(LQ559="0-0",INDEX(Scrape!$G:$G,MATCH('HT 0-0'!KP559,Scrape!$B:$B,0)),"")</f>
        <v/>
      </c>
      <c r="LJ559">
        <f>IF(LQ559="0-0",INDEX(Scrape!$H:$H,MATCH('HT 0-0'!KP559,Scrape!$B:$B,0)),"")</f>
        <v/>
      </c>
      <c r="LK559">
        <f>IF(LQ559="0-0",INDEX(Scrape!$I:$I,MATCH('HT 0-0'!KP559,Scrape!$B:$B,0)),"")</f>
        <v/>
      </c>
      <c r="LL559">
        <f>IF(LQ559="0-0",INDEX(Scrape!$J:$J,MATCH('HT 0-0'!KP559,Scrape!$B:$B,0)),"")</f>
        <v/>
      </c>
      <c r="LM559">
        <f>IF(LQ559="0-0",INDEX(Scrape!$K:$K,MATCH('HT 0-0'!KP559,Scrape!$B:$B,0)),"")</f>
        <v/>
      </c>
      <c r="LN559">
        <f>IF(LQ559="0-0",INDEX(Scrape!$L:$L,MATCH('HT 0-0'!KP559,Scrape!$B:$B,0)),"")</f>
        <v/>
      </c>
      <c r="LO559">
        <f>IF(LQ559="0-0",INDEX(Scrape!$M:$M,MATCH('HT 0-0'!KP559,Scrape!$B:$B,0)),"")</f>
        <v/>
      </c>
      <c r="LP559">
        <f>IF(LQ559="0-0",INDEX(Scrape!$N:$N,MATCH('HT 0-0'!KP559,Scrape!$B:$B,0)),"")</f>
        <v/>
      </c>
      <c r="LQ559">
        <f>INDEX(Scrape!$O:$O,MATCH('HT 0-0'!KP559,Scrape!$B:$B,0))</f>
        <v/>
      </c>
      <c r="LR559">
        <f>(1/LJ559)+(1/LI559)+(1/LH559)</f>
        <v/>
      </c>
      <c r="LS559">
        <f>(1/LG559)+(1/LF559)+(1/LE559)</f>
        <v/>
      </c>
      <c r="LT559" s="8">
        <f>IF(INDEX(#REF!,MATCH(KQ559,#REF!,0))=INDEX(#REF!,MATCH(KQ559,#REF!,0)),INDEX(#REF!,MATCH(KQ559,#REF!,0)),"ERROR")</f>
        <v/>
      </c>
      <c r="LU559" s="4">
        <f>IF(KR559="G",2,IF(KR559="R",0.5,IF(KR559="A",1)))</f>
        <v/>
      </c>
      <c r="LV559" s="4">
        <f>IF(KS559="G",0.5,IF(KS559="R",2,IF(KS559="A",1)))</f>
        <v/>
      </c>
      <c r="LW559" s="4">
        <f>IF(KT559="G",2,IF(KT559="R",0.5,IF(KT559="A",1)))</f>
        <v/>
      </c>
      <c r="LX559" s="4">
        <f>IF(KU559="G",0.5,IF(KU559="R",2,IF(KU559="A",1)))</f>
        <v/>
      </c>
      <c r="LY559" s="7">
        <f>(LK559*(LU559+LX559)+(LL559*(LU559+LX559)))</f>
        <v/>
      </c>
      <c r="LZ559" s="7">
        <f>(LN559*(LV559+LW559)+(LO559*(LV559+LW559)))</f>
        <v/>
      </c>
      <c r="MA559" s="11">
        <f>LY559-LZ559</f>
        <v/>
      </c>
      <c r="MB559" s="5">
        <f>MA559+2</f>
        <v/>
      </c>
      <c r="MC559" s="6">
        <f>MA559-2</f>
        <v/>
      </c>
      <c r="MD559" s="4">
        <f>LE559</f>
        <v/>
      </c>
      <c r="ME559" s="9">
        <f>IF(MD559=0,1000,MD559+0.75)</f>
        <v/>
      </c>
      <c r="MF559" s="10">
        <f>IF(MD559=0,0,MD559-0.75)</f>
        <v/>
      </c>
      <c r="MG559" s="4">
        <f>((LM559*(LU559+LX559))-((LP559*(LV559+LW559))))</f>
        <v/>
      </c>
      <c r="MH559" s="9">
        <f>MG559*1.2</f>
        <v/>
      </c>
      <c r="MI559" s="10">
        <f>MG559*0.8</f>
        <v/>
      </c>
      <c r="MJ559">
        <f>IFERROR(OT559,"")</f>
        <v/>
      </c>
      <c r="MK559">
        <f>IFERROR(OU559,"")</f>
        <v/>
      </c>
      <c r="ML559">
        <f>IFERROR(OV559,"")</f>
        <v/>
      </c>
      <c r="MM559">
        <f>IFERROR(OW559,"")</f>
        <v/>
      </c>
      <c r="MN559">
        <f>IFERROR(OX559,"")</f>
        <v/>
      </c>
      <c r="MO559">
        <f>IFERROR(OY559,"")</f>
        <v/>
      </c>
      <c r="MP559" s="1">
        <f>COUNTIFS(#REF!,LT559,#REF!,1,#REF!,"&gt;="&amp;MC559,#REF!,"&lt;="&amp;MB559,#REF!,"&lt;="&amp;ME559,#REF!,"&gt;="&amp;MF559,#REF!,"="&amp;KV559,#REF!,"="&amp;KX559)</f>
        <v/>
      </c>
      <c r="MQ559" s="1">
        <f>COUNTIFS(#REF!,LT559,#REF!,0,#REF!,"&gt;="&amp;MC559,#REF!,"&lt;="&amp;MB559,#REF!,"&lt;="&amp;ME559,#REF!,"&gt;="&amp;MF559,#REF!,"="&amp;KV559,#REF!,"="&amp;KX559)</f>
        <v/>
      </c>
      <c r="MR559" s="1">
        <f>COUNTIFS(#REF!,LT559,#REF!,1,#REF!,"&gt;="&amp;MC559,#REF!,"&lt;="&amp;MB559,#REF!,"&lt;="&amp;ME559,#REF!,"&gt;="&amp;MF559,#REF!,"="&amp;KW559,#REF!,"="&amp;KY559)</f>
        <v/>
      </c>
      <c r="MS559" s="1">
        <f>COUNTIFS(#REF!,LT559,#REF!,0,#REF!,"&gt;="&amp;MC559,#REF!,"&lt;="&amp;MB559,#REF!,"&lt;="&amp;ME559,#REF!,"&gt;="&amp;MF559,#REF!,"="&amp;KW559,#REF!,"="&amp;KY559)</f>
        <v/>
      </c>
      <c r="MT559" s="1">
        <f>COUNTIFS(#REF!,LT559,#REF!,1,#REF!,"&gt;="&amp;MI559,#REF!,"&lt;="&amp;MH559,#REF!,"&lt;="&amp;ME559,#REF!,"&gt;="&amp;MF559)</f>
        <v/>
      </c>
      <c r="MU559" s="1">
        <f>COUNTIFS(#REF!,LT559,#REF!,0,#REF!,"&gt;="&amp;MI559,#REF!,"&lt;="&amp;MH559,#REF!,"&lt;="&amp;ME559,#REF!,"&gt;="&amp;MF559)</f>
        <v/>
      </c>
      <c r="MV559" s="1">
        <f>COUNTIFS(#REF!,LT559,#REF!,1,#REF!,"&gt;="&amp;MI559,#REF!,"&lt;="&amp;MH559,#REF!,"="&amp;KZ559,#REF!,"="&amp;LA559,#REF!,"&lt;="&amp;ME559,#REF!,"&gt;="&amp;MF559)</f>
        <v/>
      </c>
      <c r="MW559" s="1">
        <f>COUNTIFS(#REF!,LT559,#REF!,0,#REF!,"&gt;="&amp;MI559,#REF!,"&lt;="&amp;MH559,#REF!,"="&amp;KZ559,#REF!,"="&amp;LA559,#REF!,"&lt;="&amp;ME559,#REF!,"&gt;="&amp;MF559)</f>
        <v/>
      </c>
      <c r="MX559" s="1">
        <f>COUNTIFS(#REF!,LT559,#REF!,1,#REF!,"&gt;="&amp;MC559,#REF!,"&lt;="&amp;MB559,#REF!,"&lt;="&amp;ME559,#REF!,"&gt;="&amp;MF559)</f>
        <v/>
      </c>
      <c r="MY559" s="1">
        <f>COUNTIFS(#REF!,LT559,#REF!,0,#REF!,"&gt;="&amp;MC559,#REF!,"&lt;="&amp;MB559,#REF!,"&lt;="&amp;ME559,#REF!,"&gt;="&amp;MF559)</f>
        <v/>
      </c>
      <c r="MZ559" s="1">
        <f>COUNTIFS(#REF!,LT559,#REF!,1,#REF!,"&lt;="&amp;ME559,#REF!,"&gt;="&amp;MF559,#REF!,"="&amp;KV559,#REF!,"="&amp;KX559)</f>
        <v/>
      </c>
      <c r="NA559" s="1">
        <f>COUNTIFS(#REF!,LT559,#REF!,0,#REF!,"&lt;="&amp;ME559,#REF!,"&gt;="&amp;MF559,#REF!,"="&amp;KV559,#REF!,"="&amp;KX559)</f>
        <v/>
      </c>
      <c r="NB559" s="1">
        <f>COUNTIFS(#REF!,LT559,#REF!,1,#REF!,"&lt;="&amp;ME559,#REF!,"&gt;="&amp;MF559,#REF!,"="&amp;KW559,#REF!,"="&amp;KY559)</f>
        <v/>
      </c>
      <c r="NC559" s="1">
        <f>COUNTIFS(#REF!,LT559,#REF!,0,#REF!,"&lt;="&amp;ME559,#REF!,"&gt;="&amp;MF559,#REF!,"="&amp;KW559,#REF!,"="&amp;KY559)</f>
        <v/>
      </c>
      <c r="ND559" s="1">
        <f>COUNTIFS(#REF!,LT559,#REF!,1,#REF!,"&gt;="&amp;MC559,#REF!,"&lt;="&amp;MB559,#REF!,"&lt;="&amp;ME559,#REF!,"&gt;="&amp;MF559,#REF!,"="&amp;KV559,#REF!,"="&amp;KX559)</f>
        <v/>
      </c>
      <c r="NE559" s="1">
        <f>COUNTIFS(#REF!,LT559,#REF!,0,#REF!,"&gt;="&amp;MC559,#REF!,"&lt;="&amp;MB559,#REF!,"&lt;="&amp;ME559,#REF!,"&gt;="&amp;MF559,#REF!,"="&amp;KV559,#REF!,"="&amp;KX559)</f>
        <v/>
      </c>
      <c r="NF559" s="1">
        <f>COUNTIFS(#REF!,LT559,#REF!,1,#REF!,"&gt;="&amp;MC559,#REF!,"&lt;="&amp;MB559,#REF!,"&lt;="&amp;ME559,#REF!,"&gt;="&amp;MF559,#REF!,"="&amp;KW559,#REF!,"="&amp;KY559)</f>
        <v/>
      </c>
      <c r="NG559" s="1">
        <f>COUNTIFS(#REF!,LT559,#REF!,0,#REF!,"&gt;="&amp;MC559,#REF!,"&lt;="&amp;MB559,#REF!,"&lt;="&amp;ME559,#REF!,"&gt;="&amp;MF559,#REF!,"="&amp;KW559,#REF!,"="&amp;KY559)</f>
        <v/>
      </c>
      <c r="NH559" s="1">
        <f>COUNTIFS(#REF!,LT559,#REF!,1,#REF!,"&gt;="&amp;MC559,#REF!,"&lt;="&amp;MB559,#REF!,"&lt;="&amp;ME559,#REF!,"&gt;="&amp;MF559,#REF!,"="&amp;KZ559,#REF!,"="&amp;LA559)</f>
        <v/>
      </c>
      <c r="NI559" s="1">
        <f>COUNTIFS(#REF!,LT559,#REF!,0,#REF!,"&gt;="&amp;MC559,#REF!,"&lt;="&amp;MB559,#REF!,"&lt;="&amp;ME559,#REF!,"&gt;="&amp;MF559,#REF!,"="&amp;KZ559,#REF!,"="&amp;LA559)</f>
        <v/>
      </c>
      <c r="NJ559" s="1">
        <f>COUNTIFS(#REF!,LT559,#REF!,1,#REF!,"&gt;="&amp;MI559,#REF!,"&lt;="&amp;MH559,#REF!,"&lt;="&amp;ME559,#REF!,"&gt;="&amp;MF559)</f>
        <v/>
      </c>
      <c r="NK559" s="1">
        <f>COUNTIFS(#REF!,LT559,#REF!,0,#REF!,"&gt;="&amp;MI559,#REF!,"&lt;="&amp;MH559,#REF!,"&lt;="&amp;ME559,#REF!,"&gt;="&amp;MF559)</f>
        <v/>
      </c>
      <c r="NL559" s="1">
        <f>COUNTIFS(#REF!,LT559,#REF!,1,#REF!,"&gt;="&amp;MI559,#REF!,"&lt;="&amp;MH559,#REF!,"="&amp;KZ559,#REF!,"="&amp;LA559,#REF!,"&lt;="&amp;ME559,#REF!,"&gt;="&amp;MF559)</f>
        <v/>
      </c>
      <c r="NM559" s="1">
        <f>COUNTIFS(#REF!,LT559,#REF!,0,#REF!,"&gt;="&amp;MI559,#REF!,"&lt;="&amp;MH559,#REF!,"="&amp;KZ559,#REF!,"="&amp;LA559,#REF!,"&lt;="&amp;ME559,#REF!,"&gt;="&amp;MF559)</f>
        <v/>
      </c>
      <c r="NN559" s="1">
        <f>COUNTIFS(#REF!,LT559,#REF!,1,#REF!,"&gt;="&amp;MC559,#REF!,"&lt;="&amp;MB559,#REF!,"&lt;="&amp;ME559,#REF!,"&gt;="&amp;MF559)</f>
        <v/>
      </c>
      <c r="NO559" s="1">
        <f>COUNTIFS(#REF!,LT559,#REF!,0,#REF!,"&gt;="&amp;MC559,#REF!,"&lt;="&amp;MB559,#REF!,"&lt;="&amp;ME559,#REF!,"&gt;="&amp;MF559)</f>
        <v/>
      </c>
      <c r="NP559" s="1">
        <f>COUNTIFS(#REF!,LT559,#REF!,1,#REF!,"&lt;="&amp;ME559,#REF!,"&gt;="&amp;MF559,#REF!,"="&amp;KV559,#REF!,"="&amp;KX559)</f>
        <v/>
      </c>
      <c r="NQ559" s="1">
        <f>COUNTIFS(#REF!,LT559,#REF!,0,#REF!,"&lt;="&amp;ME559,#REF!,"&gt;="&amp;MF559,#REF!,"="&amp;KV559,#REF!,"="&amp;KX559)</f>
        <v/>
      </c>
      <c r="NR559" s="1">
        <f>COUNTIFS(#REF!,LT559,#REF!,1,#REF!,"&lt;="&amp;ME559,#REF!,"&gt;="&amp;MF559,#REF!,"="&amp;KW559,#REF!,"="&amp;KY559)</f>
        <v/>
      </c>
      <c r="NS559" s="1">
        <f>COUNTIFS(#REF!,LT559,#REF!,0,#REF!,"&lt;="&amp;ME559,#REF!,"&gt;="&amp;MF559,#REF!,"="&amp;KW559,#REF!,"="&amp;KY559)</f>
        <v/>
      </c>
      <c r="NT559" s="1">
        <f>MP559+MR559+MT559+MV559+MX559+MZ559+NB559</f>
        <v/>
      </c>
      <c r="NU559" s="1">
        <f>MQ559+MS559+MU559+MW559+MY559+NA559+NC559</f>
        <v/>
      </c>
      <c r="NV559" s="1">
        <f>NT559+NU559</f>
        <v/>
      </c>
      <c r="NW559" s="33">
        <f>NT559/(NT559+NU559)</f>
        <v/>
      </c>
      <c r="NX559" s="3">
        <f>1/NW559</f>
        <v/>
      </c>
      <c r="NY559" s="1">
        <f>LH559</f>
        <v/>
      </c>
      <c r="NZ559" s="79">
        <f>(NW559*((NY559-1)*0.98))-((1-NW559)*1)</f>
        <v/>
      </c>
      <c r="OA559" s="34">
        <f>IF(LR559&lt;0.9,0,IF(AND(LR559&gt;1.1),0,1))</f>
        <v/>
      </c>
      <c r="OB559" s="34">
        <f>IF(LS559&lt;0.9,0,IF(AND(LS559&gt;1.1),0,1))</f>
        <v/>
      </c>
      <c r="OC559" s="32">
        <f>IF(NV559&gt;99,1,0)</f>
        <v/>
      </c>
      <c r="OD559" s="32">
        <f>IF(NZ559&gt;0.0799,1,0)</f>
        <v/>
      </c>
      <c r="OE559" s="32">
        <f>IF(NZ559&gt;OM559,1,0)</f>
        <v/>
      </c>
      <c r="OF559" s="32">
        <f>OC559+OD559+OE559+OA559+OB559</f>
        <v/>
      </c>
      <c r="OG559" s="1">
        <f>ND559+NF559+NH559+NJ559+NL559+NN559+NP559+NR559</f>
        <v/>
      </c>
      <c r="OH559" s="1">
        <f>NE559+NG559+NI559+NK559+NM559+NO559+NQ559+NS559</f>
        <v/>
      </c>
      <c r="OI559" s="1">
        <f>OG559+OH559</f>
        <v/>
      </c>
      <c r="OJ559" s="33">
        <f>OG559/(OG559+OH559)</f>
        <v/>
      </c>
      <c r="OK559" s="3">
        <f>1/OJ559</f>
        <v/>
      </c>
      <c r="OL559" s="1">
        <f>LI559</f>
        <v/>
      </c>
      <c r="OM559" s="79">
        <f>(OJ559*((OL559-1)*0.98))-((1-OJ559)*1)</f>
        <v/>
      </c>
      <c r="ON559" s="34">
        <f>IF(LR559&lt;0.9,0,IF(AND(LR559&gt;1.1),0,1))</f>
        <v/>
      </c>
      <c r="OO559" s="34">
        <f>IF(LS559&lt;0.9,0,IF(AND(LS559&gt;1.1),0,1))</f>
        <v/>
      </c>
      <c r="OP559" s="32">
        <f>IF(OI559&gt;99,1,0)</f>
        <v/>
      </c>
      <c r="OQ559" s="32">
        <f>IF(OM559&gt;0.0799,1,0)</f>
        <v/>
      </c>
      <c r="OR559" s="32">
        <f>IF(OM559&gt;OZ559,1,0)</f>
        <v/>
      </c>
      <c r="OS559" s="32">
        <f>OP559+OQ559+OR559+ON559+OO559</f>
        <v/>
      </c>
      <c r="OT559">
        <f>IF(OF559=5,"BackHome0-0",IF(AND(OS559=5),"BackAway0-0",""))</f>
        <v/>
      </c>
      <c r="OU559">
        <f>IF(OF559=5,KN559,IF(AND(OS559=5),KO559,""))</f>
        <v/>
      </c>
      <c r="OV559">
        <f>IF(OF559=5,"Match Odds",IF(AND(OS559=5),"Match Odds",""))</f>
        <v/>
      </c>
      <c r="OW559">
        <f>IF(OF559=5,KP559,IF(AND(OS559=5),KP559,""))</f>
        <v/>
      </c>
      <c r="OX559">
        <f>IF(OF559=5,"MATCH_ODDS",IF(AND(OS559=5),"MATCH_ODDS",""))</f>
        <v/>
      </c>
      <c r="OY559">
        <f>IF(OF559=5,"BACK",IF(AND(OS559=5),"BACK",""))</f>
        <v/>
      </c>
    </row>
    <row r="560" ht="16.5" customHeight="1" thickBot="1" thickTop="1">
      <c r="A560" s="2" t="n"/>
      <c r="KN560" s="1">
        <f>IF(INDEX(#REF!,MATCH('HT 0-0'!D560,#REF!,0))=INDEX(#REF!,MATCH('HT 0-0'!D560,#REF!,0)),INDEX(#REF!,MATCH('HT 0-0'!D560,#REF!,0)),"ERROR")</f>
        <v/>
      </c>
      <c r="KO560" s="1">
        <f>IF(INDEX(#REF!,MATCH('HT 0-0'!E560,#REF!,0))=INDEX(#REF!,MATCH('HT 0-0'!E560,#REF!,0)),INDEX(#REF!,MATCH('HT 0-0'!E560,#REF!,0)),"ERROR")</f>
        <v/>
      </c>
      <c r="KP560" s="1">
        <f>KN560&amp;" v "&amp;KO560</f>
        <v/>
      </c>
      <c r="KQ560">
        <f>B560&amp;"_"&amp;C560</f>
        <v/>
      </c>
      <c r="KR560" s="1">
        <f>IF((HW560/KK560)&lt;0.335,"G",IF((HW560/KK560)&gt;0.67,"R","A"))</f>
        <v/>
      </c>
      <c r="KS560" s="1">
        <f>IF((HX560/KK560)&lt;0.335,"G",IF((HX560/KK560)&gt;0.67,"R","A"))</f>
        <v/>
      </c>
      <c r="KT560" s="1">
        <f>IF((IH560/KK560)&lt;0.335,"G",IF((IH560/KK560)&gt;0.67,"R","A"))</f>
        <v/>
      </c>
      <c r="KU560" s="1">
        <f>IF((II560/KK560)&lt;0.335,"G",IF((II560/KK560)&gt;0.67,"R","A"))</f>
        <v/>
      </c>
      <c r="KV560" s="1">
        <f>IF((HZ560/KK560)&lt;0.335,"G",IF((HZ560/KK560)&gt;0.67,"R","A"))</f>
        <v/>
      </c>
      <c r="KW560" s="1">
        <f>IF((HY560/KK560)&lt;0.335,"G",IF((HY560/KK560)&gt;0.67,"R","A"))</f>
        <v/>
      </c>
      <c r="KX560" s="1">
        <f>IF((IK560/KK560)&lt;0.335,"G",IF((IK560/KK560)&gt;0.67,"R","A"))</f>
        <v/>
      </c>
      <c r="KY560" s="1">
        <f>IF((IJ560/KK560)&lt;0.335,"G",IF((IJ560/KK560)&gt;0.67,"R","A"))</f>
        <v/>
      </c>
      <c r="KZ560" s="1">
        <f>IF((HQ560/KK560)&lt;0.335,"G",IF((HQ560/KK560)&gt;0.67,"R","A"))</f>
        <v/>
      </c>
      <c r="LA560" s="1">
        <f>IF((IB560/KK560)&lt;0.335,"G",IF((IB560/KK560)&gt;0.67,"R","A"))</f>
        <v/>
      </c>
      <c r="LB560">
        <f>IF(LQ560="0-0",INDEX(Scrape!#REF!,MATCH('HT 0-0'!KP560,Scrape!$B:$B,0)),"")</f>
        <v/>
      </c>
      <c r="LC560">
        <f>IF(LQ560="0-0",INDEX(Scrape!$A:$A,MATCH('HT 0-0'!KP560,Scrape!$B:$B,0)),"")</f>
        <v/>
      </c>
      <c r="LD560">
        <f>IF(LQ560="0-0",INDEX(Scrape!$B:$B,MATCH('HT 0-0'!KP560,Scrape!$B:$B,0)),"")</f>
        <v/>
      </c>
      <c r="LE560">
        <f>IF(LQ560="0-0",INDEX(Scrape!$C:$C,MATCH('HT 0-0'!KP560,Scrape!$B:$B,0)),"")</f>
        <v/>
      </c>
      <c r="LF560">
        <f>IF(LQ560="0-0",INDEX(Scrape!$D:$D,MATCH('HT 0-0'!KP560,Scrape!$B:$B,0)),"")</f>
        <v/>
      </c>
      <c r="LG560">
        <f>IF(LQ560="0-0",INDEX(Scrape!$E:$E,MATCH('HT 0-0'!KP560,Scrape!$B:$B,0)),"")</f>
        <v/>
      </c>
      <c r="LH560">
        <f>IF(LQ560="0-0",INDEX(Scrape!$F:$F,MATCH('HT 0-0'!KP560,Scrape!$B:$B,0)),"")</f>
        <v/>
      </c>
      <c r="LI560">
        <f>IF(LQ560="0-0",INDEX(Scrape!$G:$G,MATCH('HT 0-0'!KP560,Scrape!$B:$B,0)),"")</f>
        <v/>
      </c>
      <c r="LJ560">
        <f>IF(LQ560="0-0",INDEX(Scrape!$H:$H,MATCH('HT 0-0'!KP560,Scrape!$B:$B,0)),"")</f>
        <v/>
      </c>
      <c r="LK560">
        <f>IF(LQ560="0-0",INDEX(Scrape!$I:$I,MATCH('HT 0-0'!KP560,Scrape!$B:$B,0)),"")</f>
        <v/>
      </c>
      <c r="LL560">
        <f>IF(LQ560="0-0",INDEX(Scrape!$J:$J,MATCH('HT 0-0'!KP560,Scrape!$B:$B,0)),"")</f>
        <v/>
      </c>
      <c r="LM560">
        <f>IF(LQ560="0-0",INDEX(Scrape!$K:$K,MATCH('HT 0-0'!KP560,Scrape!$B:$B,0)),"")</f>
        <v/>
      </c>
      <c r="LN560">
        <f>IF(LQ560="0-0",INDEX(Scrape!$L:$L,MATCH('HT 0-0'!KP560,Scrape!$B:$B,0)),"")</f>
        <v/>
      </c>
      <c r="LO560">
        <f>IF(LQ560="0-0",INDEX(Scrape!$M:$M,MATCH('HT 0-0'!KP560,Scrape!$B:$B,0)),"")</f>
        <v/>
      </c>
      <c r="LP560">
        <f>IF(LQ560="0-0",INDEX(Scrape!$N:$N,MATCH('HT 0-0'!KP560,Scrape!$B:$B,0)),"")</f>
        <v/>
      </c>
      <c r="LQ560">
        <f>INDEX(Scrape!$O:$O,MATCH('HT 0-0'!KP560,Scrape!$B:$B,0))</f>
        <v/>
      </c>
      <c r="LR560">
        <f>(1/LJ560)+(1/LI560)+(1/LH560)</f>
        <v/>
      </c>
      <c r="LS560">
        <f>(1/LG560)+(1/LF560)+(1/LE560)</f>
        <v/>
      </c>
      <c r="LT560" s="8">
        <f>IF(INDEX(#REF!,MATCH(KQ560,#REF!,0))=INDEX(#REF!,MATCH(KQ560,#REF!,0)),INDEX(#REF!,MATCH(KQ560,#REF!,0)),"ERROR")</f>
        <v/>
      </c>
      <c r="LU560" s="4">
        <f>IF(KR560="G",2,IF(KR560="R",0.5,IF(KR560="A",1)))</f>
        <v/>
      </c>
      <c r="LV560" s="4">
        <f>IF(KS560="G",0.5,IF(KS560="R",2,IF(KS560="A",1)))</f>
        <v/>
      </c>
      <c r="LW560" s="4">
        <f>IF(KT560="G",2,IF(KT560="R",0.5,IF(KT560="A",1)))</f>
        <v/>
      </c>
      <c r="LX560" s="4">
        <f>IF(KU560="G",0.5,IF(KU560="R",2,IF(KU560="A",1)))</f>
        <v/>
      </c>
      <c r="LY560" s="7">
        <f>(LK560*(LU560+LX560)+(LL560*(LU560+LX560)))</f>
        <v/>
      </c>
      <c r="LZ560" s="7">
        <f>(LN560*(LV560+LW560)+(LO560*(LV560+LW560)))</f>
        <v/>
      </c>
      <c r="MA560" s="11">
        <f>LY560-LZ560</f>
        <v/>
      </c>
      <c r="MB560" s="5">
        <f>MA560+2</f>
        <v/>
      </c>
      <c r="MC560" s="6">
        <f>MA560-2</f>
        <v/>
      </c>
      <c r="MD560" s="4">
        <f>LE560</f>
        <v/>
      </c>
      <c r="ME560" s="9">
        <f>IF(MD560=0,1000,MD560+0.75)</f>
        <v/>
      </c>
      <c r="MF560" s="10">
        <f>IF(MD560=0,0,MD560-0.75)</f>
        <v/>
      </c>
      <c r="MG560" s="4">
        <f>((LM560*(LU560+LX560))-((LP560*(LV560+LW560))))</f>
        <v/>
      </c>
      <c r="MH560" s="9">
        <f>MG560*1.2</f>
        <v/>
      </c>
      <c r="MI560" s="10">
        <f>MG560*0.8</f>
        <v/>
      </c>
      <c r="MJ560">
        <f>IFERROR(OT560,"")</f>
        <v/>
      </c>
      <c r="MK560">
        <f>IFERROR(OU560,"")</f>
        <v/>
      </c>
      <c r="ML560">
        <f>IFERROR(OV560,"")</f>
        <v/>
      </c>
      <c r="MM560">
        <f>IFERROR(OW560,"")</f>
        <v/>
      </c>
      <c r="MN560">
        <f>IFERROR(OX560,"")</f>
        <v/>
      </c>
      <c r="MO560">
        <f>IFERROR(OY560,"")</f>
        <v/>
      </c>
      <c r="MP560" s="1">
        <f>COUNTIFS(#REF!,LT560,#REF!,1,#REF!,"&gt;="&amp;MC560,#REF!,"&lt;="&amp;MB560,#REF!,"&lt;="&amp;ME560,#REF!,"&gt;="&amp;MF560,#REF!,"="&amp;KV560,#REF!,"="&amp;KX560)</f>
        <v/>
      </c>
      <c r="MQ560" s="1">
        <f>COUNTIFS(#REF!,LT560,#REF!,0,#REF!,"&gt;="&amp;MC560,#REF!,"&lt;="&amp;MB560,#REF!,"&lt;="&amp;ME560,#REF!,"&gt;="&amp;MF560,#REF!,"="&amp;KV560,#REF!,"="&amp;KX560)</f>
        <v/>
      </c>
      <c r="MR560" s="1">
        <f>COUNTIFS(#REF!,LT560,#REF!,1,#REF!,"&gt;="&amp;MC560,#REF!,"&lt;="&amp;MB560,#REF!,"&lt;="&amp;ME560,#REF!,"&gt;="&amp;MF560,#REF!,"="&amp;KW560,#REF!,"="&amp;KY560)</f>
        <v/>
      </c>
      <c r="MS560" s="1">
        <f>COUNTIFS(#REF!,LT560,#REF!,0,#REF!,"&gt;="&amp;MC560,#REF!,"&lt;="&amp;MB560,#REF!,"&lt;="&amp;ME560,#REF!,"&gt;="&amp;MF560,#REF!,"="&amp;KW560,#REF!,"="&amp;KY560)</f>
        <v/>
      </c>
      <c r="MT560" s="1">
        <f>COUNTIFS(#REF!,LT560,#REF!,1,#REF!,"&gt;="&amp;MI560,#REF!,"&lt;="&amp;MH560,#REF!,"&lt;="&amp;ME560,#REF!,"&gt;="&amp;MF560)</f>
        <v/>
      </c>
      <c r="MU560" s="1">
        <f>COUNTIFS(#REF!,LT560,#REF!,0,#REF!,"&gt;="&amp;MI560,#REF!,"&lt;="&amp;MH560,#REF!,"&lt;="&amp;ME560,#REF!,"&gt;="&amp;MF560)</f>
        <v/>
      </c>
      <c r="MV560" s="1">
        <f>COUNTIFS(#REF!,LT560,#REF!,1,#REF!,"&gt;="&amp;MI560,#REF!,"&lt;="&amp;MH560,#REF!,"="&amp;KZ560,#REF!,"="&amp;LA560,#REF!,"&lt;="&amp;ME560,#REF!,"&gt;="&amp;MF560)</f>
        <v/>
      </c>
      <c r="MW560" s="1">
        <f>COUNTIFS(#REF!,LT560,#REF!,0,#REF!,"&gt;="&amp;MI560,#REF!,"&lt;="&amp;MH560,#REF!,"="&amp;KZ560,#REF!,"="&amp;LA560,#REF!,"&lt;="&amp;ME560,#REF!,"&gt;="&amp;MF560)</f>
        <v/>
      </c>
      <c r="MX560" s="1">
        <f>COUNTIFS(#REF!,LT560,#REF!,1,#REF!,"&gt;="&amp;MC560,#REF!,"&lt;="&amp;MB560,#REF!,"&lt;="&amp;ME560,#REF!,"&gt;="&amp;MF560)</f>
        <v/>
      </c>
      <c r="MY560" s="1">
        <f>COUNTIFS(#REF!,LT560,#REF!,0,#REF!,"&gt;="&amp;MC560,#REF!,"&lt;="&amp;MB560,#REF!,"&lt;="&amp;ME560,#REF!,"&gt;="&amp;MF560)</f>
        <v/>
      </c>
      <c r="MZ560" s="1">
        <f>COUNTIFS(#REF!,LT560,#REF!,1,#REF!,"&lt;="&amp;ME560,#REF!,"&gt;="&amp;MF560,#REF!,"="&amp;KV560,#REF!,"="&amp;KX560)</f>
        <v/>
      </c>
      <c r="NA560" s="1">
        <f>COUNTIFS(#REF!,LT560,#REF!,0,#REF!,"&lt;="&amp;ME560,#REF!,"&gt;="&amp;MF560,#REF!,"="&amp;KV560,#REF!,"="&amp;KX560)</f>
        <v/>
      </c>
      <c r="NB560" s="1">
        <f>COUNTIFS(#REF!,LT560,#REF!,1,#REF!,"&lt;="&amp;ME560,#REF!,"&gt;="&amp;MF560,#REF!,"="&amp;KW560,#REF!,"="&amp;KY560)</f>
        <v/>
      </c>
      <c r="NC560" s="1">
        <f>COUNTIFS(#REF!,LT560,#REF!,0,#REF!,"&lt;="&amp;ME560,#REF!,"&gt;="&amp;MF560,#REF!,"="&amp;KW560,#REF!,"="&amp;KY560)</f>
        <v/>
      </c>
      <c r="ND560" s="1">
        <f>COUNTIFS(#REF!,LT560,#REF!,1,#REF!,"&gt;="&amp;MC560,#REF!,"&lt;="&amp;MB560,#REF!,"&lt;="&amp;ME560,#REF!,"&gt;="&amp;MF560,#REF!,"="&amp;KV560,#REF!,"="&amp;KX560)</f>
        <v/>
      </c>
      <c r="NE560" s="1">
        <f>COUNTIFS(#REF!,LT560,#REF!,0,#REF!,"&gt;="&amp;MC560,#REF!,"&lt;="&amp;MB560,#REF!,"&lt;="&amp;ME560,#REF!,"&gt;="&amp;MF560,#REF!,"="&amp;KV560,#REF!,"="&amp;KX560)</f>
        <v/>
      </c>
      <c r="NF560" s="1">
        <f>COUNTIFS(#REF!,LT560,#REF!,1,#REF!,"&gt;="&amp;MC560,#REF!,"&lt;="&amp;MB560,#REF!,"&lt;="&amp;ME560,#REF!,"&gt;="&amp;MF560,#REF!,"="&amp;KW560,#REF!,"="&amp;KY560)</f>
        <v/>
      </c>
      <c r="NG560" s="1">
        <f>COUNTIFS(#REF!,LT560,#REF!,0,#REF!,"&gt;="&amp;MC560,#REF!,"&lt;="&amp;MB560,#REF!,"&lt;="&amp;ME560,#REF!,"&gt;="&amp;MF560,#REF!,"="&amp;KW560,#REF!,"="&amp;KY560)</f>
        <v/>
      </c>
      <c r="NH560" s="1">
        <f>COUNTIFS(#REF!,LT560,#REF!,1,#REF!,"&gt;="&amp;MC560,#REF!,"&lt;="&amp;MB560,#REF!,"&lt;="&amp;ME560,#REF!,"&gt;="&amp;MF560,#REF!,"="&amp;KZ560,#REF!,"="&amp;LA560)</f>
        <v/>
      </c>
      <c r="NI560" s="1">
        <f>COUNTIFS(#REF!,LT560,#REF!,0,#REF!,"&gt;="&amp;MC560,#REF!,"&lt;="&amp;MB560,#REF!,"&lt;="&amp;ME560,#REF!,"&gt;="&amp;MF560,#REF!,"="&amp;KZ560,#REF!,"="&amp;LA560)</f>
        <v/>
      </c>
      <c r="NJ560" s="1">
        <f>COUNTIFS(#REF!,LT560,#REF!,1,#REF!,"&gt;="&amp;MI560,#REF!,"&lt;="&amp;MH560,#REF!,"&lt;="&amp;ME560,#REF!,"&gt;="&amp;MF560)</f>
        <v/>
      </c>
      <c r="NK560" s="1">
        <f>COUNTIFS(#REF!,LT560,#REF!,0,#REF!,"&gt;="&amp;MI560,#REF!,"&lt;="&amp;MH560,#REF!,"&lt;="&amp;ME560,#REF!,"&gt;="&amp;MF560)</f>
        <v/>
      </c>
      <c r="NL560" s="1">
        <f>COUNTIFS(#REF!,LT560,#REF!,1,#REF!,"&gt;="&amp;MI560,#REF!,"&lt;="&amp;MH560,#REF!,"="&amp;KZ560,#REF!,"="&amp;LA560,#REF!,"&lt;="&amp;ME560,#REF!,"&gt;="&amp;MF560)</f>
        <v/>
      </c>
      <c r="NM560" s="1">
        <f>COUNTIFS(#REF!,LT560,#REF!,0,#REF!,"&gt;="&amp;MI560,#REF!,"&lt;="&amp;MH560,#REF!,"="&amp;KZ560,#REF!,"="&amp;LA560,#REF!,"&lt;="&amp;ME560,#REF!,"&gt;="&amp;MF560)</f>
        <v/>
      </c>
      <c r="NN560" s="1">
        <f>COUNTIFS(#REF!,LT560,#REF!,1,#REF!,"&gt;="&amp;MC560,#REF!,"&lt;="&amp;MB560,#REF!,"&lt;="&amp;ME560,#REF!,"&gt;="&amp;MF560)</f>
        <v/>
      </c>
      <c r="NO560" s="1">
        <f>COUNTIFS(#REF!,LT560,#REF!,0,#REF!,"&gt;="&amp;MC560,#REF!,"&lt;="&amp;MB560,#REF!,"&lt;="&amp;ME560,#REF!,"&gt;="&amp;MF560)</f>
        <v/>
      </c>
      <c r="NP560" s="1">
        <f>COUNTIFS(#REF!,LT560,#REF!,1,#REF!,"&lt;="&amp;ME560,#REF!,"&gt;="&amp;MF560,#REF!,"="&amp;KV560,#REF!,"="&amp;KX560)</f>
        <v/>
      </c>
      <c r="NQ560" s="1">
        <f>COUNTIFS(#REF!,LT560,#REF!,0,#REF!,"&lt;="&amp;ME560,#REF!,"&gt;="&amp;MF560,#REF!,"="&amp;KV560,#REF!,"="&amp;KX560)</f>
        <v/>
      </c>
      <c r="NR560" s="1">
        <f>COUNTIFS(#REF!,LT560,#REF!,1,#REF!,"&lt;="&amp;ME560,#REF!,"&gt;="&amp;MF560,#REF!,"="&amp;KW560,#REF!,"="&amp;KY560)</f>
        <v/>
      </c>
      <c r="NS560" s="1">
        <f>COUNTIFS(#REF!,LT560,#REF!,0,#REF!,"&lt;="&amp;ME560,#REF!,"&gt;="&amp;MF560,#REF!,"="&amp;KW560,#REF!,"="&amp;KY560)</f>
        <v/>
      </c>
      <c r="NT560" s="1">
        <f>MP560+MR560+MT560+MV560+MX560+MZ560+NB560</f>
        <v/>
      </c>
      <c r="NU560" s="1">
        <f>MQ560+MS560+MU560+MW560+MY560+NA560+NC560</f>
        <v/>
      </c>
      <c r="NV560" s="1">
        <f>NT560+NU560</f>
        <v/>
      </c>
      <c r="NW560" s="33">
        <f>NT560/(NT560+NU560)</f>
        <v/>
      </c>
      <c r="NX560" s="3">
        <f>1/NW560</f>
        <v/>
      </c>
      <c r="NY560" s="1">
        <f>LH560</f>
        <v/>
      </c>
      <c r="NZ560" s="79">
        <f>(NW560*((NY560-1)*0.98))-((1-NW560)*1)</f>
        <v/>
      </c>
      <c r="OA560" s="34">
        <f>IF(LR560&lt;0.9,0,IF(AND(LR560&gt;1.1),0,1))</f>
        <v/>
      </c>
      <c r="OB560" s="34">
        <f>IF(LS560&lt;0.9,0,IF(AND(LS560&gt;1.1),0,1))</f>
        <v/>
      </c>
      <c r="OC560" s="32">
        <f>IF(NV560&gt;99,1,0)</f>
        <v/>
      </c>
      <c r="OD560" s="32">
        <f>IF(NZ560&gt;0.0799,1,0)</f>
        <v/>
      </c>
      <c r="OE560" s="32">
        <f>IF(NZ560&gt;OM560,1,0)</f>
        <v/>
      </c>
      <c r="OF560" s="32">
        <f>OC560+OD560+OE560+OA560+OB560</f>
        <v/>
      </c>
      <c r="OG560" s="1">
        <f>ND560+NF560+NH560+NJ560+NL560+NN560+NP560+NR560</f>
        <v/>
      </c>
      <c r="OH560" s="1">
        <f>NE560+NG560+NI560+NK560+NM560+NO560+NQ560+NS560</f>
        <v/>
      </c>
      <c r="OI560" s="1">
        <f>OG560+OH560</f>
        <v/>
      </c>
      <c r="OJ560" s="33">
        <f>OG560/(OG560+OH560)</f>
        <v/>
      </c>
      <c r="OK560" s="3">
        <f>1/OJ560</f>
        <v/>
      </c>
      <c r="OL560" s="1">
        <f>LI560</f>
        <v/>
      </c>
      <c r="OM560" s="79">
        <f>(OJ560*((OL560-1)*0.98))-((1-OJ560)*1)</f>
        <v/>
      </c>
      <c r="ON560" s="34">
        <f>IF(LR560&lt;0.9,0,IF(AND(LR560&gt;1.1),0,1))</f>
        <v/>
      </c>
      <c r="OO560" s="34">
        <f>IF(LS560&lt;0.9,0,IF(AND(LS560&gt;1.1),0,1))</f>
        <v/>
      </c>
      <c r="OP560" s="32">
        <f>IF(OI560&gt;99,1,0)</f>
        <v/>
      </c>
      <c r="OQ560" s="32">
        <f>IF(OM560&gt;0.0799,1,0)</f>
        <v/>
      </c>
      <c r="OR560" s="32">
        <f>IF(OM560&gt;OZ560,1,0)</f>
        <v/>
      </c>
      <c r="OS560" s="32">
        <f>OP560+OQ560+OR560+ON560+OO560</f>
        <v/>
      </c>
      <c r="OT560">
        <f>IF(OF560=5,"BackHome0-0",IF(AND(OS560=5),"BackAway0-0",""))</f>
        <v/>
      </c>
      <c r="OU560">
        <f>IF(OF560=5,KN560,IF(AND(OS560=5),KO560,""))</f>
        <v/>
      </c>
      <c r="OV560">
        <f>IF(OF560=5,"Match Odds",IF(AND(OS560=5),"Match Odds",""))</f>
        <v/>
      </c>
      <c r="OW560">
        <f>IF(OF560=5,KP560,IF(AND(OS560=5),KP560,""))</f>
        <v/>
      </c>
      <c r="OX560">
        <f>IF(OF560=5,"MATCH_ODDS",IF(AND(OS560=5),"MATCH_ODDS",""))</f>
        <v/>
      </c>
      <c r="OY560">
        <f>IF(OF560=5,"BACK",IF(AND(OS560=5),"BACK",""))</f>
        <v/>
      </c>
    </row>
    <row r="561" ht="16.5" customHeight="1" thickBot="1" thickTop="1">
      <c r="A561" s="2" t="n"/>
      <c r="KN561" s="1">
        <f>IF(INDEX(#REF!,MATCH('HT 0-0'!D561,#REF!,0))=INDEX(#REF!,MATCH('HT 0-0'!D561,#REF!,0)),INDEX(#REF!,MATCH('HT 0-0'!D561,#REF!,0)),"ERROR")</f>
        <v/>
      </c>
      <c r="KO561" s="1">
        <f>IF(INDEX(#REF!,MATCH('HT 0-0'!E561,#REF!,0))=INDEX(#REF!,MATCH('HT 0-0'!E561,#REF!,0)),INDEX(#REF!,MATCH('HT 0-0'!E561,#REF!,0)),"ERROR")</f>
        <v/>
      </c>
      <c r="KP561" s="1">
        <f>KN561&amp;" v "&amp;KO561</f>
        <v/>
      </c>
      <c r="KQ561">
        <f>B561&amp;"_"&amp;C561</f>
        <v/>
      </c>
      <c r="KR561" s="1">
        <f>IF((HW561/KK561)&lt;0.335,"G",IF((HW561/KK561)&gt;0.67,"R","A"))</f>
        <v/>
      </c>
      <c r="KS561" s="1">
        <f>IF((HX561/KK561)&lt;0.335,"G",IF((HX561/KK561)&gt;0.67,"R","A"))</f>
        <v/>
      </c>
      <c r="KT561" s="1">
        <f>IF((IH561/KK561)&lt;0.335,"G",IF((IH561/KK561)&gt;0.67,"R","A"))</f>
        <v/>
      </c>
      <c r="KU561" s="1">
        <f>IF((II561/KK561)&lt;0.335,"G",IF((II561/KK561)&gt;0.67,"R","A"))</f>
        <v/>
      </c>
      <c r="KV561" s="1">
        <f>IF((HZ561/KK561)&lt;0.335,"G",IF((HZ561/KK561)&gt;0.67,"R","A"))</f>
        <v/>
      </c>
      <c r="KW561" s="1">
        <f>IF((HY561/KK561)&lt;0.335,"G",IF((HY561/KK561)&gt;0.67,"R","A"))</f>
        <v/>
      </c>
      <c r="KX561" s="1">
        <f>IF((IK561/KK561)&lt;0.335,"G",IF((IK561/KK561)&gt;0.67,"R","A"))</f>
        <v/>
      </c>
      <c r="KY561" s="1">
        <f>IF((IJ561/KK561)&lt;0.335,"G",IF((IJ561/KK561)&gt;0.67,"R","A"))</f>
        <v/>
      </c>
      <c r="KZ561" s="1">
        <f>IF((HQ561/KK561)&lt;0.335,"G",IF((HQ561/KK561)&gt;0.67,"R","A"))</f>
        <v/>
      </c>
      <c r="LA561" s="1">
        <f>IF((IB561/KK561)&lt;0.335,"G",IF((IB561/KK561)&gt;0.67,"R","A"))</f>
        <v/>
      </c>
      <c r="LB561">
        <f>IF(LQ561="0-0",INDEX(Scrape!#REF!,MATCH('HT 0-0'!KP561,Scrape!$B:$B,0)),"")</f>
        <v/>
      </c>
      <c r="LC561">
        <f>IF(LQ561="0-0",INDEX(Scrape!$A:$A,MATCH('HT 0-0'!KP561,Scrape!$B:$B,0)),"")</f>
        <v/>
      </c>
      <c r="LD561">
        <f>IF(LQ561="0-0",INDEX(Scrape!$B:$B,MATCH('HT 0-0'!KP561,Scrape!$B:$B,0)),"")</f>
        <v/>
      </c>
      <c r="LE561">
        <f>IF(LQ561="0-0",INDEX(Scrape!$C:$C,MATCH('HT 0-0'!KP561,Scrape!$B:$B,0)),"")</f>
        <v/>
      </c>
      <c r="LF561">
        <f>IF(LQ561="0-0",INDEX(Scrape!$D:$D,MATCH('HT 0-0'!KP561,Scrape!$B:$B,0)),"")</f>
        <v/>
      </c>
      <c r="LG561">
        <f>IF(LQ561="0-0",INDEX(Scrape!$E:$E,MATCH('HT 0-0'!KP561,Scrape!$B:$B,0)),"")</f>
        <v/>
      </c>
      <c r="LH561">
        <f>IF(LQ561="0-0",INDEX(Scrape!$F:$F,MATCH('HT 0-0'!KP561,Scrape!$B:$B,0)),"")</f>
        <v/>
      </c>
      <c r="LI561">
        <f>IF(LQ561="0-0",INDEX(Scrape!$G:$G,MATCH('HT 0-0'!KP561,Scrape!$B:$B,0)),"")</f>
        <v/>
      </c>
      <c r="LJ561">
        <f>IF(LQ561="0-0",INDEX(Scrape!$H:$H,MATCH('HT 0-0'!KP561,Scrape!$B:$B,0)),"")</f>
        <v/>
      </c>
      <c r="LK561">
        <f>IF(LQ561="0-0",INDEX(Scrape!$I:$I,MATCH('HT 0-0'!KP561,Scrape!$B:$B,0)),"")</f>
        <v/>
      </c>
      <c r="LL561">
        <f>IF(LQ561="0-0",INDEX(Scrape!$J:$J,MATCH('HT 0-0'!KP561,Scrape!$B:$B,0)),"")</f>
        <v/>
      </c>
      <c r="LM561">
        <f>IF(LQ561="0-0",INDEX(Scrape!$K:$K,MATCH('HT 0-0'!KP561,Scrape!$B:$B,0)),"")</f>
        <v/>
      </c>
      <c r="LN561">
        <f>IF(LQ561="0-0",INDEX(Scrape!$L:$L,MATCH('HT 0-0'!KP561,Scrape!$B:$B,0)),"")</f>
        <v/>
      </c>
      <c r="LO561">
        <f>IF(LQ561="0-0",INDEX(Scrape!$M:$M,MATCH('HT 0-0'!KP561,Scrape!$B:$B,0)),"")</f>
        <v/>
      </c>
      <c r="LP561">
        <f>IF(LQ561="0-0",INDEX(Scrape!$N:$N,MATCH('HT 0-0'!KP561,Scrape!$B:$B,0)),"")</f>
        <v/>
      </c>
      <c r="LQ561">
        <f>INDEX(Scrape!$O:$O,MATCH('HT 0-0'!KP561,Scrape!$B:$B,0))</f>
        <v/>
      </c>
      <c r="LR561">
        <f>(1/LJ561)+(1/LI561)+(1/LH561)</f>
        <v/>
      </c>
      <c r="LS561">
        <f>(1/LG561)+(1/LF561)+(1/LE561)</f>
        <v/>
      </c>
      <c r="LT561" s="8">
        <f>IF(INDEX(#REF!,MATCH(KQ561,#REF!,0))=INDEX(#REF!,MATCH(KQ561,#REF!,0)),INDEX(#REF!,MATCH(KQ561,#REF!,0)),"ERROR")</f>
        <v/>
      </c>
      <c r="LU561" s="4">
        <f>IF(KR561="G",2,IF(KR561="R",0.5,IF(KR561="A",1)))</f>
        <v/>
      </c>
      <c r="LV561" s="4">
        <f>IF(KS561="G",0.5,IF(KS561="R",2,IF(KS561="A",1)))</f>
        <v/>
      </c>
      <c r="LW561" s="4">
        <f>IF(KT561="G",2,IF(KT561="R",0.5,IF(KT561="A",1)))</f>
        <v/>
      </c>
      <c r="LX561" s="4">
        <f>IF(KU561="G",0.5,IF(KU561="R",2,IF(KU561="A",1)))</f>
        <v/>
      </c>
      <c r="LY561" s="7">
        <f>(LK561*(LU561+LX561)+(LL561*(LU561+LX561)))</f>
        <v/>
      </c>
      <c r="LZ561" s="7">
        <f>(LN561*(LV561+LW561)+(LO561*(LV561+LW561)))</f>
        <v/>
      </c>
      <c r="MA561" s="11">
        <f>LY561-LZ561</f>
        <v/>
      </c>
      <c r="MB561" s="5">
        <f>MA561+2</f>
        <v/>
      </c>
      <c r="MC561" s="6">
        <f>MA561-2</f>
        <v/>
      </c>
      <c r="MD561" s="4">
        <f>LE561</f>
        <v/>
      </c>
      <c r="ME561" s="9">
        <f>IF(MD561=0,1000,MD561+0.75)</f>
        <v/>
      </c>
      <c r="MF561" s="10">
        <f>IF(MD561=0,0,MD561-0.75)</f>
        <v/>
      </c>
      <c r="MG561" s="4">
        <f>((LM561*(LU561+LX561))-((LP561*(LV561+LW561))))</f>
        <v/>
      </c>
      <c r="MH561" s="9">
        <f>MG561*1.2</f>
        <v/>
      </c>
      <c r="MI561" s="10">
        <f>MG561*0.8</f>
        <v/>
      </c>
      <c r="MJ561">
        <f>IFERROR(OT561,"")</f>
        <v/>
      </c>
      <c r="MK561">
        <f>IFERROR(OU561,"")</f>
        <v/>
      </c>
      <c r="ML561">
        <f>IFERROR(OV561,"")</f>
        <v/>
      </c>
      <c r="MM561">
        <f>IFERROR(OW561,"")</f>
        <v/>
      </c>
      <c r="MN561">
        <f>IFERROR(OX561,"")</f>
        <v/>
      </c>
      <c r="MO561">
        <f>IFERROR(OY561,"")</f>
        <v/>
      </c>
      <c r="MP561" s="1">
        <f>COUNTIFS(#REF!,LT561,#REF!,1,#REF!,"&gt;="&amp;MC561,#REF!,"&lt;="&amp;MB561,#REF!,"&lt;="&amp;ME561,#REF!,"&gt;="&amp;MF561,#REF!,"="&amp;KV561,#REF!,"="&amp;KX561)</f>
        <v/>
      </c>
      <c r="MQ561" s="1">
        <f>COUNTIFS(#REF!,LT561,#REF!,0,#REF!,"&gt;="&amp;MC561,#REF!,"&lt;="&amp;MB561,#REF!,"&lt;="&amp;ME561,#REF!,"&gt;="&amp;MF561,#REF!,"="&amp;KV561,#REF!,"="&amp;KX561)</f>
        <v/>
      </c>
      <c r="MR561" s="1">
        <f>COUNTIFS(#REF!,LT561,#REF!,1,#REF!,"&gt;="&amp;MC561,#REF!,"&lt;="&amp;MB561,#REF!,"&lt;="&amp;ME561,#REF!,"&gt;="&amp;MF561,#REF!,"="&amp;KW561,#REF!,"="&amp;KY561)</f>
        <v/>
      </c>
      <c r="MS561" s="1">
        <f>COUNTIFS(#REF!,LT561,#REF!,0,#REF!,"&gt;="&amp;MC561,#REF!,"&lt;="&amp;MB561,#REF!,"&lt;="&amp;ME561,#REF!,"&gt;="&amp;MF561,#REF!,"="&amp;KW561,#REF!,"="&amp;KY561)</f>
        <v/>
      </c>
      <c r="MT561" s="1">
        <f>COUNTIFS(#REF!,LT561,#REF!,1,#REF!,"&gt;="&amp;MI561,#REF!,"&lt;="&amp;MH561,#REF!,"&lt;="&amp;ME561,#REF!,"&gt;="&amp;MF561)</f>
        <v/>
      </c>
      <c r="MU561" s="1">
        <f>COUNTIFS(#REF!,LT561,#REF!,0,#REF!,"&gt;="&amp;MI561,#REF!,"&lt;="&amp;MH561,#REF!,"&lt;="&amp;ME561,#REF!,"&gt;="&amp;MF561)</f>
        <v/>
      </c>
      <c r="MV561" s="1">
        <f>COUNTIFS(#REF!,LT561,#REF!,1,#REF!,"&gt;="&amp;MI561,#REF!,"&lt;="&amp;MH561,#REF!,"="&amp;KZ561,#REF!,"="&amp;LA561,#REF!,"&lt;="&amp;ME561,#REF!,"&gt;="&amp;MF561)</f>
        <v/>
      </c>
      <c r="MW561" s="1">
        <f>COUNTIFS(#REF!,LT561,#REF!,0,#REF!,"&gt;="&amp;MI561,#REF!,"&lt;="&amp;MH561,#REF!,"="&amp;KZ561,#REF!,"="&amp;LA561,#REF!,"&lt;="&amp;ME561,#REF!,"&gt;="&amp;MF561)</f>
        <v/>
      </c>
      <c r="MX561" s="1">
        <f>COUNTIFS(#REF!,LT561,#REF!,1,#REF!,"&gt;="&amp;MC561,#REF!,"&lt;="&amp;MB561,#REF!,"&lt;="&amp;ME561,#REF!,"&gt;="&amp;MF561)</f>
        <v/>
      </c>
      <c r="MY561" s="1">
        <f>COUNTIFS(#REF!,LT561,#REF!,0,#REF!,"&gt;="&amp;MC561,#REF!,"&lt;="&amp;MB561,#REF!,"&lt;="&amp;ME561,#REF!,"&gt;="&amp;MF561)</f>
        <v/>
      </c>
      <c r="MZ561" s="1">
        <f>COUNTIFS(#REF!,LT561,#REF!,1,#REF!,"&lt;="&amp;ME561,#REF!,"&gt;="&amp;MF561,#REF!,"="&amp;KV561,#REF!,"="&amp;KX561)</f>
        <v/>
      </c>
      <c r="NA561" s="1">
        <f>COUNTIFS(#REF!,LT561,#REF!,0,#REF!,"&lt;="&amp;ME561,#REF!,"&gt;="&amp;MF561,#REF!,"="&amp;KV561,#REF!,"="&amp;KX561)</f>
        <v/>
      </c>
      <c r="NB561" s="1">
        <f>COUNTIFS(#REF!,LT561,#REF!,1,#REF!,"&lt;="&amp;ME561,#REF!,"&gt;="&amp;MF561,#REF!,"="&amp;KW561,#REF!,"="&amp;KY561)</f>
        <v/>
      </c>
      <c r="NC561" s="1">
        <f>COUNTIFS(#REF!,LT561,#REF!,0,#REF!,"&lt;="&amp;ME561,#REF!,"&gt;="&amp;MF561,#REF!,"="&amp;KW561,#REF!,"="&amp;KY561)</f>
        <v/>
      </c>
      <c r="ND561" s="1">
        <f>COUNTIFS(#REF!,LT561,#REF!,1,#REF!,"&gt;="&amp;MC561,#REF!,"&lt;="&amp;MB561,#REF!,"&lt;="&amp;ME561,#REF!,"&gt;="&amp;MF561,#REF!,"="&amp;KV561,#REF!,"="&amp;KX561)</f>
        <v/>
      </c>
      <c r="NE561" s="1">
        <f>COUNTIFS(#REF!,LT561,#REF!,0,#REF!,"&gt;="&amp;MC561,#REF!,"&lt;="&amp;MB561,#REF!,"&lt;="&amp;ME561,#REF!,"&gt;="&amp;MF561,#REF!,"="&amp;KV561,#REF!,"="&amp;KX561)</f>
        <v/>
      </c>
      <c r="NF561" s="1">
        <f>COUNTIFS(#REF!,LT561,#REF!,1,#REF!,"&gt;="&amp;MC561,#REF!,"&lt;="&amp;MB561,#REF!,"&lt;="&amp;ME561,#REF!,"&gt;="&amp;MF561,#REF!,"="&amp;KW561,#REF!,"="&amp;KY561)</f>
        <v/>
      </c>
      <c r="NG561" s="1">
        <f>COUNTIFS(#REF!,LT561,#REF!,0,#REF!,"&gt;="&amp;MC561,#REF!,"&lt;="&amp;MB561,#REF!,"&lt;="&amp;ME561,#REF!,"&gt;="&amp;MF561,#REF!,"="&amp;KW561,#REF!,"="&amp;KY561)</f>
        <v/>
      </c>
      <c r="NH561" s="1">
        <f>COUNTIFS(#REF!,LT561,#REF!,1,#REF!,"&gt;="&amp;MC561,#REF!,"&lt;="&amp;MB561,#REF!,"&lt;="&amp;ME561,#REF!,"&gt;="&amp;MF561,#REF!,"="&amp;KZ561,#REF!,"="&amp;LA561)</f>
        <v/>
      </c>
      <c r="NI561" s="1">
        <f>COUNTIFS(#REF!,LT561,#REF!,0,#REF!,"&gt;="&amp;MC561,#REF!,"&lt;="&amp;MB561,#REF!,"&lt;="&amp;ME561,#REF!,"&gt;="&amp;MF561,#REF!,"="&amp;KZ561,#REF!,"="&amp;LA561)</f>
        <v/>
      </c>
      <c r="NJ561" s="1">
        <f>COUNTIFS(#REF!,LT561,#REF!,1,#REF!,"&gt;="&amp;MI561,#REF!,"&lt;="&amp;MH561,#REF!,"&lt;="&amp;ME561,#REF!,"&gt;="&amp;MF561)</f>
        <v/>
      </c>
      <c r="NK561" s="1">
        <f>COUNTIFS(#REF!,LT561,#REF!,0,#REF!,"&gt;="&amp;MI561,#REF!,"&lt;="&amp;MH561,#REF!,"&lt;="&amp;ME561,#REF!,"&gt;="&amp;MF561)</f>
        <v/>
      </c>
      <c r="NL561" s="1">
        <f>COUNTIFS(#REF!,LT561,#REF!,1,#REF!,"&gt;="&amp;MI561,#REF!,"&lt;="&amp;MH561,#REF!,"="&amp;KZ561,#REF!,"="&amp;LA561,#REF!,"&lt;="&amp;ME561,#REF!,"&gt;="&amp;MF561)</f>
        <v/>
      </c>
      <c r="NM561" s="1">
        <f>COUNTIFS(#REF!,LT561,#REF!,0,#REF!,"&gt;="&amp;MI561,#REF!,"&lt;="&amp;MH561,#REF!,"="&amp;KZ561,#REF!,"="&amp;LA561,#REF!,"&lt;="&amp;ME561,#REF!,"&gt;="&amp;MF561)</f>
        <v/>
      </c>
      <c r="NN561" s="1">
        <f>COUNTIFS(#REF!,LT561,#REF!,1,#REF!,"&gt;="&amp;MC561,#REF!,"&lt;="&amp;MB561,#REF!,"&lt;="&amp;ME561,#REF!,"&gt;="&amp;MF561)</f>
        <v/>
      </c>
      <c r="NO561" s="1">
        <f>COUNTIFS(#REF!,LT561,#REF!,0,#REF!,"&gt;="&amp;MC561,#REF!,"&lt;="&amp;MB561,#REF!,"&lt;="&amp;ME561,#REF!,"&gt;="&amp;MF561)</f>
        <v/>
      </c>
      <c r="NP561" s="1">
        <f>COUNTIFS(#REF!,LT561,#REF!,1,#REF!,"&lt;="&amp;ME561,#REF!,"&gt;="&amp;MF561,#REF!,"="&amp;KV561,#REF!,"="&amp;KX561)</f>
        <v/>
      </c>
      <c r="NQ561" s="1">
        <f>COUNTIFS(#REF!,LT561,#REF!,0,#REF!,"&lt;="&amp;ME561,#REF!,"&gt;="&amp;MF561,#REF!,"="&amp;KV561,#REF!,"="&amp;KX561)</f>
        <v/>
      </c>
      <c r="NR561" s="1">
        <f>COUNTIFS(#REF!,LT561,#REF!,1,#REF!,"&lt;="&amp;ME561,#REF!,"&gt;="&amp;MF561,#REF!,"="&amp;KW561,#REF!,"="&amp;KY561)</f>
        <v/>
      </c>
      <c r="NS561" s="1">
        <f>COUNTIFS(#REF!,LT561,#REF!,0,#REF!,"&lt;="&amp;ME561,#REF!,"&gt;="&amp;MF561,#REF!,"="&amp;KW561,#REF!,"="&amp;KY561)</f>
        <v/>
      </c>
      <c r="NT561" s="1">
        <f>MP561+MR561+MT561+MV561+MX561+MZ561+NB561</f>
        <v/>
      </c>
      <c r="NU561" s="1">
        <f>MQ561+MS561+MU561+MW561+MY561+NA561+NC561</f>
        <v/>
      </c>
      <c r="NV561" s="1">
        <f>NT561+NU561</f>
        <v/>
      </c>
      <c r="NW561" s="33">
        <f>NT561/(NT561+NU561)</f>
        <v/>
      </c>
      <c r="NX561" s="3">
        <f>1/NW561</f>
        <v/>
      </c>
      <c r="NY561" s="1">
        <f>LH561</f>
        <v/>
      </c>
      <c r="NZ561" s="79">
        <f>(NW561*((NY561-1)*0.98))-((1-NW561)*1)</f>
        <v/>
      </c>
      <c r="OA561" s="34">
        <f>IF(LR561&lt;0.9,0,IF(AND(LR561&gt;1.1),0,1))</f>
        <v/>
      </c>
      <c r="OB561" s="34">
        <f>IF(LS561&lt;0.9,0,IF(AND(LS561&gt;1.1),0,1))</f>
        <v/>
      </c>
      <c r="OC561" s="32">
        <f>IF(NV561&gt;99,1,0)</f>
        <v/>
      </c>
      <c r="OD561" s="32">
        <f>IF(NZ561&gt;0.0799,1,0)</f>
        <v/>
      </c>
      <c r="OE561" s="32">
        <f>IF(NZ561&gt;OM561,1,0)</f>
        <v/>
      </c>
      <c r="OF561" s="32">
        <f>OC561+OD561+OE561+OA561+OB561</f>
        <v/>
      </c>
      <c r="OG561" s="1">
        <f>ND561+NF561+NH561+NJ561+NL561+NN561+NP561+NR561</f>
        <v/>
      </c>
      <c r="OH561" s="1">
        <f>NE561+NG561+NI561+NK561+NM561+NO561+NQ561+NS561</f>
        <v/>
      </c>
      <c r="OI561" s="1">
        <f>OG561+OH561</f>
        <v/>
      </c>
      <c r="OJ561" s="33">
        <f>OG561/(OG561+OH561)</f>
        <v/>
      </c>
      <c r="OK561" s="3">
        <f>1/OJ561</f>
        <v/>
      </c>
      <c r="OL561" s="1">
        <f>LI561</f>
        <v/>
      </c>
      <c r="OM561" s="79">
        <f>(OJ561*((OL561-1)*0.98))-((1-OJ561)*1)</f>
        <v/>
      </c>
      <c r="ON561" s="34">
        <f>IF(LR561&lt;0.9,0,IF(AND(LR561&gt;1.1),0,1))</f>
        <v/>
      </c>
      <c r="OO561" s="34">
        <f>IF(LS561&lt;0.9,0,IF(AND(LS561&gt;1.1),0,1))</f>
        <v/>
      </c>
      <c r="OP561" s="32">
        <f>IF(OI561&gt;99,1,0)</f>
        <v/>
      </c>
      <c r="OQ561" s="32">
        <f>IF(OM561&gt;0.0799,1,0)</f>
        <v/>
      </c>
      <c r="OR561" s="32">
        <f>IF(OM561&gt;OZ561,1,0)</f>
        <v/>
      </c>
      <c r="OS561" s="32">
        <f>OP561+OQ561+OR561+ON561+OO561</f>
        <v/>
      </c>
      <c r="OT561">
        <f>IF(OF561=5,"BackHome0-0",IF(AND(OS561=5),"BackAway0-0",""))</f>
        <v/>
      </c>
      <c r="OU561">
        <f>IF(OF561=5,KN561,IF(AND(OS561=5),KO561,""))</f>
        <v/>
      </c>
      <c r="OV561">
        <f>IF(OF561=5,"Match Odds",IF(AND(OS561=5),"Match Odds",""))</f>
        <v/>
      </c>
      <c r="OW561">
        <f>IF(OF561=5,KP561,IF(AND(OS561=5),KP561,""))</f>
        <v/>
      </c>
      <c r="OX561">
        <f>IF(OF561=5,"MATCH_ODDS",IF(AND(OS561=5),"MATCH_ODDS",""))</f>
        <v/>
      </c>
      <c r="OY561">
        <f>IF(OF561=5,"BACK",IF(AND(OS561=5),"BACK",""))</f>
        <v/>
      </c>
    </row>
    <row r="562" ht="16.5" customHeight="1" thickBot="1" thickTop="1">
      <c r="A562" s="2" t="n"/>
      <c r="KN562" s="1">
        <f>IF(INDEX(#REF!,MATCH('HT 0-0'!D562,#REF!,0))=INDEX(#REF!,MATCH('HT 0-0'!D562,#REF!,0)),INDEX(#REF!,MATCH('HT 0-0'!D562,#REF!,0)),"ERROR")</f>
        <v/>
      </c>
      <c r="KO562" s="1">
        <f>IF(INDEX(#REF!,MATCH('HT 0-0'!E562,#REF!,0))=INDEX(#REF!,MATCH('HT 0-0'!E562,#REF!,0)),INDEX(#REF!,MATCH('HT 0-0'!E562,#REF!,0)),"ERROR")</f>
        <v/>
      </c>
      <c r="KP562" s="1">
        <f>KN562&amp;" v "&amp;KO562</f>
        <v/>
      </c>
      <c r="KQ562">
        <f>B562&amp;"_"&amp;C562</f>
        <v/>
      </c>
      <c r="KR562" s="1">
        <f>IF((HW562/KK562)&lt;0.335,"G",IF((HW562/KK562)&gt;0.67,"R","A"))</f>
        <v/>
      </c>
      <c r="KS562" s="1">
        <f>IF((HX562/KK562)&lt;0.335,"G",IF((HX562/KK562)&gt;0.67,"R","A"))</f>
        <v/>
      </c>
      <c r="KT562" s="1">
        <f>IF((IH562/KK562)&lt;0.335,"G",IF((IH562/KK562)&gt;0.67,"R","A"))</f>
        <v/>
      </c>
      <c r="KU562" s="1">
        <f>IF((II562/KK562)&lt;0.335,"G",IF((II562/KK562)&gt;0.67,"R","A"))</f>
        <v/>
      </c>
      <c r="KV562" s="1">
        <f>IF((HZ562/KK562)&lt;0.335,"G",IF((HZ562/KK562)&gt;0.67,"R","A"))</f>
        <v/>
      </c>
      <c r="KW562" s="1">
        <f>IF((HY562/KK562)&lt;0.335,"G",IF((HY562/KK562)&gt;0.67,"R","A"))</f>
        <v/>
      </c>
      <c r="KX562" s="1">
        <f>IF((IK562/KK562)&lt;0.335,"G",IF((IK562/KK562)&gt;0.67,"R","A"))</f>
        <v/>
      </c>
      <c r="KY562" s="1">
        <f>IF((IJ562/KK562)&lt;0.335,"G",IF((IJ562/KK562)&gt;0.67,"R","A"))</f>
        <v/>
      </c>
      <c r="KZ562" s="1">
        <f>IF((HQ562/KK562)&lt;0.335,"G",IF((HQ562/KK562)&gt;0.67,"R","A"))</f>
        <v/>
      </c>
      <c r="LA562" s="1">
        <f>IF((IB562/KK562)&lt;0.335,"G",IF((IB562/KK562)&gt;0.67,"R","A"))</f>
        <v/>
      </c>
      <c r="LB562">
        <f>IF(LQ562="0-0",INDEX(Scrape!#REF!,MATCH('HT 0-0'!KP562,Scrape!$B:$B,0)),"")</f>
        <v/>
      </c>
      <c r="LC562">
        <f>IF(LQ562="0-0",INDEX(Scrape!$A:$A,MATCH('HT 0-0'!KP562,Scrape!$B:$B,0)),"")</f>
        <v/>
      </c>
      <c r="LD562">
        <f>IF(LQ562="0-0",INDEX(Scrape!$B:$B,MATCH('HT 0-0'!KP562,Scrape!$B:$B,0)),"")</f>
        <v/>
      </c>
      <c r="LE562">
        <f>IF(LQ562="0-0",INDEX(Scrape!$C:$C,MATCH('HT 0-0'!KP562,Scrape!$B:$B,0)),"")</f>
        <v/>
      </c>
      <c r="LF562">
        <f>IF(LQ562="0-0",INDEX(Scrape!$D:$D,MATCH('HT 0-0'!KP562,Scrape!$B:$B,0)),"")</f>
        <v/>
      </c>
      <c r="LG562">
        <f>IF(LQ562="0-0",INDEX(Scrape!$E:$E,MATCH('HT 0-0'!KP562,Scrape!$B:$B,0)),"")</f>
        <v/>
      </c>
      <c r="LH562">
        <f>IF(LQ562="0-0",INDEX(Scrape!$F:$F,MATCH('HT 0-0'!KP562,Scrape!$B:$B,0)),"")</f>
        <v/>
      </c>
      <c r="LI562">
        <f>IF(LQ562="0-0",INDEX(Scrape!$G:$G,MATCH('HT 0-0'!KP562,Scrape!$B:$B,0)),"")</f>
        <v/>
      </c>
      <c r="LJ562">
        <f>IF(LQ562="0-0",INDEX(Scrape!$H:$H,MATCH('HT 0-0'!KP562,Scrape!$B:$B,0)),"")</f>
        <v/>
      </c>
      <c r="LK562">
        <f>IF(LQ562="0-0",INDEX(Scrape!$I:$I,MATCH('HT 0-0'!KP562,Scrape!$B:$B,0)),"")</f>
        <v/>
      </c>
      <c r="LL562">
        <f>IF(LQ562="0-0",INDEX(Scrape!$J:$J,MATCH('HT 0-0'!KP562,Scrape!$B:$B,0)),"")</f>
        <v/>
      </c>
      <c r="LM562">
        <f>IF(LQ562="0-0",INDEX(Scrape!$K:$K,MATCH('HT 0-0'!KP562,Scrape!$B:$B,0)),"")</f>
        <v/>
      </c>
      <c r="LN562">
        <f>IF(LQ562="0-0",INDEX(Scrape!$L:$L,MATCH('HT 0-0'!KP562,Scrape!$B:$B,0)),"")</f>
        <v/>
      </c>
      <c r="LO562">
        <f>IF(LQ562="0-0",INDEX(Scrape!$M:$M,MATCH('HT 0-0'!KP562,Scrape!$B:$B,0)),"")</f>
        <v/>
      </c>
      <c r="LP562">
        <f>IF(LQ562="0-0",INDEX(Scrape!$N:$N,MATCH('HT 0-0'!KP562,Scrape!$B:$B,0)),"")</f>
        <v/>
      </c>
      <c r="LQ562">
        <f>INDEX(Scrape!$O:$O,MATCH('HT 0-0'!KP562,Scrape!$B:$B,0))</f>
        <v/>
      </c>
      <c r="LR562">
        <f>(1/LJ562)+(1/LI562)+(1/LH562)</f>
        <v/>
      </c>
      <c r="LS562">
        <f>(1/LG562)+(1/LF562)+(1/LE562)</f>
        <v/>
      </c>
      <c r="LT562" s="8">
        <f>IF(INDEX(#REF!,MATCH(KQ562,#REF!,0))=INDEX(#REF!,MATCH(KQ562,#REF!,0)),INDEX(#REF!,MATCH(KQ562,#REF!,0)),"ERROR")</f>
        <v/>
      </c>
      <c r="LU562" s="4">
        <f>IF(KR562="G",2,IF(KR562="R",0.5,IF(KR562="A",1)))</f>
        <v/>
      </c>
      <c r="LV562" s="4">
        <f>IF(KS562="G",0.5,IF(KS562="R",2,IF(KS562="A",1)))</f>
        <v/>
      </c>
      <c r="LW562" s="4">
        <f>IF(KT562="G",2,IF(KT562="R",0.5,IF(KT562="A",1)))</f>
        <v/>
      </c>
      <c r="LX562" s="4">
        <f>IF(KU562="G",0.5,IF(KU562="R",2,IF(KU562="A",1)))</f>
        <v/>
      </c>
      <c r="LY562" s="7">
        <f>(LK562*(LU562+LX562)+(LL562*(LU562+LX562)))</f>
        <v/>
      </c>
      <c r="LZ562" s="7">
        <f>(LN562*(LV562+LW562)+(LO562*(LV562+LW562)))</f>
        <v/>
      </c>
      <c r="MA562" s="11">
        <f>LY562-LZ562</f>
        <v/>
      </c>
      <c r="MB562" s="5">
        <f>MA562+2</f>
        <v/>
      </c>
      <c r="MC562" s="6">
        <f>MA562-2</f>
        <v/>
      </c>
      <c r="MD562" s="4">
        <f>LE562</f>
        <v/>
      </c>
      <c r="ME562" s="9">
        <f>IF(MD562=0,1000,MD562+0.75)</f>
        <v/>
      </c>
      <c r="MF562" s="10">
        <f>IF(MD562=0,0,MD562-0.75)</f>
        <v/>
      </c>
      <c r="MG562" s="4">
        <f>((LM562*(LU562+LX562))-((LP562*(LV562+LW562))))</f>
        <v/>
      </c>
      <c r="MH562" s="9">
        <f>MG562*1.2</f>
        <v/>
      </c>
      <c r="MI562" s="10">
        <f>MG562*0.8</f>
        <v/>
      </c>
      <c r="MJ562">
        <f>IFERROR(OT562,"")</f>
        <v/>
      </c>
      <c r="MK562">
        <f>IFERROR(OU562,"")</f>
        <v/>
      </c>
      <c r="ML562">
        <f>IFERROR(OV562,"")</f>
        <v/>
      </c>
      <c r="MM562">
        <f>IFERROR(OW562,"")</f>
        <v/>
      </c>
      <c r="MN562">
        <f>IFERROR(OX562,"")</f>
        <v/>
      </c>
      <c r="MO562">
        <f>IFERROR(OY562,"")</f>
        <v/>
      </c>
      <c r="MP562" s="1">
        <f>COUNTIFS(#REF!,LT562,#REF!,1,#REF!,"&gt;="&amp;MC562,#REF!,"&lt;="&amp;MB562,#REF!,"&lt;="&amp;ME562,#REF!,"&gt;="&amp;MF562,#REF!,"="&amp;KV562,#REF!,"="&amp;KX562)</f>
        <v/>
      </c>
      <c r="MQ562" s="1">
        <f>COUNTIFS(#REF!,LT562,#REF!,0,#REF!,"&gt;="&amp;MC562,#REF!,"&lt;="&amp;MB562,#REF!,"&lt;="&amp;ME562,#REF!,"&gt;="&amp;MF562,#REF!,"="&amp;KV562,#REF!,"="&amp;KX562)</f>
        <v/>
      </c>
      <c r="MR562" s="1">
        <f>COUNTIFS(#REF!,LT562,#REF!,1,#REF!,"&gt;="&amp;MC562,#REF!,"&lt;="&amp;MB562,#REF!,"&lt;="&amp;ME562,#REF!,"&gt;="&amp;MF562,#REF!,"="&amp;KW562,#REF!,"="&amp;KY562)</f>
        <v/>
      </c>
      <c r="MS562" s="1">
        <f>COUNTIFS(#REF!,LT562,#REF!,0,#REF!,"&gt;="&amp;MC562,#REF!,"&lt;="&amp;MB562,#REF!,"&lt;="&amp;ME562,#REF!,"&gt;="&amp;MF562,#REF!,"="&amp;KW562,#REF!,"="&amp;KY562)</f>
        <v/>
      </c>
      <c r="MT562" s="1">
        <f>COUNTIFS(#REF!,LT562,#REF!,1,#REF!,"&gt;="&amp;MI562,#REF!,"&lt;="&amp;MH562,#REF!,"&lt;="&amp;ME562,#REF!,"&gt;="&amp;MF562)</f>
        <v/>
      </c>
      <c r="MU562" s="1">
        <f>COUNTIFS(#REF!,LT562,#REF!,0,#REF!,"&gt;="&amp;MI562,#REF!,"&lt;="&amp;MH562,#REF!,"&lt;="&amp;ME562,#REF!,"&gt;="&amp;MF562)</f>
        <v/>
      </c>
      <c r="MV562" s="1">
        <f>COUNTIFS(#REF!,LT562,#REF!,1,#REF!,"&gt;="&amp;MI562,#REF!,"&lt;="&amp;MH562,#REF!,"="&amp;KZ562,#REF!,"="&amp;LA562,#REF!,"&lt;="&amp;ME562,#REF!,"&gt;="&amp;MF562)</f>
        <v/>
      </c>
      <c r="MW562" s="1">
        <f>COUNTIFS(#REF!,LT562,#REF!,0,#REF!,"&gt;="&amp;MI562,#REF!,"&lt;="&amp;MH562,#REF!,"="&amp;KZ562,#REF!,"="&amp;LA562,#REF!,"&lt;="&amp;ME562,#REF!,"&gt;="&amp;MF562)</f>
        <v/>
      </c>
      <c r="MX562" s="1">
        <f>COUNTIFS(#REF!,LT562,#REF!,1,#REF!,"&gt;="&amp;MC562,#REF!,"&lt;="&amp;MB562,#REF!,"&lt;="&amp;ME562,#REF!,"&gt;="&amp;MF562)</f>
        <v/>
      </c>
      <c r="MY562" s="1">
        <f>COUNTIFS(#REF!,LT562,#REF!,0,#REF!,"&gt;="&amp;MC562,#REF!,"&lt;="&amp;MB562,#REF!,"&lt;="&amp;ME562,#REF!,"&gt;="&amp;MF562)</f>
        <v/>
      </c>
      <c r="MZ562" s="1">
        <f>COUNTIFS(#REF!,LT562,#REF!,1,#REF!,"&lt;="&amp;ME562,#REF!,"&gt;="&amp;MF562,#REF!,"="&amp;KV562,#REF!,"="&amp;KX562)</f>
        <v/>
      </c>
      <c r="NA562" s="1">
        <f>COUNTIFS(#REF!,LT562,#REF!,0,#REF!,"&lt;="&amp;ME562,#REF!,"&gt;="&amp;MF562,#REF!,"="&amp;KV562,#REF!,"="&amp;KX562)</f>
        <v/>
      </c>
      <c r="NB562" s="1">
        <f>COUNTIFS(#REF!,LT562,#REF!,1,#REF!,"&lt;="&amp;ME562,#REF!,"&gt;="&amp;MF562,#REF!,"="&amp;KW562,#REF!,"="&amp;KY562)</f>
        <v/>
      </c>
      <c r="NC562" s="1">
        <f>COUNTIFS(#REF!,LT562,#REF!,0,#REF!,"&lt;="&amp;ME562,#REF!,"&gt;="&amp;MF562,#REF!,"="&amp;KW562,#REF!,"="&amp;KY562)</f>
        <v/>
      </c>
      <c r="ND562" s="1">
        <f>COUNTIFS(#REF!,LT562,#REF!,1,#REF!,"&gt;="&amp;MC562,#REF!,"&lt;="&amp;MB562,#REF!,"&lt;="&amp;ME562,#REF!,"&gt;="&amp;MF562,#REF!,"="&amp;KV562,#REF!,"="&amp;KX562)</f>
        <v/>
      </c>
      <c r="NE562" s="1">
        <f>COUNTIFS(#REF!,LT562,#REF!,0,#REF!,"&gt;="&amp;MC562,#REF!,"&lt;="&amp;MB562,#REF!,"&lt;="&amp;ME562,#REF!,"&gt;="&amp;MF562,#REF!,"="&amp;KV562,#REF!,"="&amp;KX562)</f>
        <v/>
      </c>
      <c r="NF562" s="1">
        <f>COUNTIFS(#REF!,LT562,#REF!,1,#REF!,"&gt;="&amp;MC562,#REF!,"&lt;="&amp;MB562,#REF!,"&lt;="&amp;ME562,#REF!,"&gt;="&amp;MF562,#REF!,"="&amp;KW562,#REF!,"="&amp;KY562)</f>
        <v/>
      </c>
      <c r="NG562" s="1">
        <f>COUNTIFS(#REF!,LT562,#REF!,0,#REF!,"&gt;="&amp;MC562,#REF!,"&lt;="&amp;MB562,#REF!,"&lt;="&amp;ME562,#REF!,"&gt;="&amp;MF562,#REF!,"="&amp;KW562,#REF!,"="&amp;KY562)</f>
        <v/>
      </c>
      <c r="NH562" s="1">
        <f>COUNTIFS(#REF!,LT562,#REF!,1,#REF!,"&gt;="&amp;MC562,#REF!,"&lt;="&amp;MB562,#REF!,"&lt;="&amp;ME562,#REF!,"&gt;="&amp;MF562,#REF!,"="&amp;KZ562,#REF!,"="&amp;LA562)</f>
        <v/>
      </c>
      <c r="NI562" s="1">
        <f>COUNTIFS(#REF!,LT562,#REF!,0,#REF!,"&gt;="&amp;MC562,#REF!,"&lt;="&amp;MB562,#REF!,"&lt;="&amp;ME562,#REF!,"&gt;="&amp;MF562,#REF!,"="&amp;KZ562,#REF!,"="&amp;LA562)</f>
        <v/>
      </c>
      <c r="NJ562" s="1">
        <f>COUNTIFS(#REF!,LT562,#REF!,1,#REF!,"&gt;="&amp;MI562,#REF!,"&lt;="&amp;MH562,#REF!,"&lt;="&amp;ME562,#REF!,"&gt;="&amp;MF562)</f>
        <v/>
      </c>
      <c r="NK562" s="1">
        <f>COUNTIFS(#REF!,LT562,#REF!,0,#REF!,"&gt;="&amp;MI562,#REF!,"&lt;="&amp;MH562,#REF!,"&lt;="&amp;ME562,#REF!,"&gt;="&amp;MF562)</f>
        <v/>
      </c>
      <c r="NL562" s="1">
        <f>COUNTIFS(#REF!,LT562,#REF!,1,#REF!,"&gt;="&amp;MI562,#REF!,"&lt;="&amp;MH562,#REF!,"="&amp;KZ562,#REF!,"="&amp;LA562,#REF!,"&lt;="&amp;ME562,#REF!,"&gt;="&amp;MF562)</f>
        <v/>
      </c>
      <c r="NM562" s="1">
        <f>COUNTIFS(#REF!,LT562,#REF!,0,#REF!,"&gt;="&amp;MI562,#REF!,"&lt;="&amp;MH562,#REF!,"="&amp;KZ562,#REF!,"="&amp;LA562,#REF!,"&lt;="&amp;ME562,#REF!,"&gt;="&amp;MF562)</f>
        <v/>
      </c>
      <c r="NN562" s="1">
        <f>COUNTIFS(#REF!,LT562,#REF!,1,#REF!,"&gt;="&amp;MC562,#REF!,"&lt;="&amp;MB562,#REF!,"&lt;="&amp;ME562,#REF!,"&gt;="&amp;MF562)</f>
        <v/>
      </c>
      <c r="NO562" s="1">
        <f>COUNTIFS(#REF!,LT562,#REF!,0,#REF!,"&gt;="&amp;MC562,#REF!,"&lt;="&amp;MB562,#REF!,"&lt;="&amp;ME562,#REF!,"&gt;="&amp;MF562)</f>
        <v/>
      </c>
      <c r="NP562" s="1">
        <f>COUNTIFS(#REF!,LT562,#REF!,1,#REF!,"&lt;="&amp;ME562,#REF!,"&gt;="&amp;MF562,#REF!,"="&amp;KV562,#REF!,"="&amp;KX562)</f>
        <v/>
      </c>
      <c r="NQ562" s="1">
        <f>COUNTIFS(#REF!,LT562,#REF!,0,#REF!,"&lt;="&amp;ME562,#REF!,"&gt;="&amp;MF562,#REF!,"="&amp;KV562,#REF!,"="&amp;KX562)</f>
        <v/>
      </c>
      <c r="NR562" s="1">
        <f>COUNTIFS(#REF!,LT562,#REF!,1,#REF!,"&lt;="&amp;ME562,#REF!,"&gt;="&amp;MF562,#REF!,"="&amp;KW562,#REF!,"="&amp;KY562)</f>
        <v/>
      </c>
      <c r="NS562" s="1">
        <f>COUNTIFS(#REF!,LT562,#REF!,0,#REF!,"&lt;="&amp;ME562,#REF!,"&gt;="&amp;MF562,#REF!,"="&amp;KW562,#REF!,"="&amp;KY562)</f>
        <v/>
      </c>
      <c r="NT562" s="1">
        <f>MP562+MR562+MT562+MV562+MX562+MZ562+NB562</f>
        <v/>
      </c>
      <c r="NU562" s="1">
        <f>MQ562+MS562+MU562+MW562+MY562+NA562+NC562</f>
        <v/>
      </c>
      <c r="NV562" s="1">
        <f>NT562+NU562</f>
        <v/>
      </c>
      <c r="NW562" s="33">
        <f>NT562/(NT562+NU562)</f>
        <v/>
      </c>
      <c r="NX562" s="3">
        <f>1/NW562</f>
        <v/>
      </c>
      <c r="NY562" s="1">
        <f>LH562</f>
        <v/>
      </c>
      <c r="NZ562" s="79">
        <f>(NW562*((NY562-1)*0.98))-((1-NW562)*1)</f>
        <v/>
      </c>
      <c r="OA562" s="34">
        <f>IF(LR562&lt;0.9,0,IF(AND(LR562&gt;1.1),0,1))</f>
        <v/>
      </c>
      <c r="OB562" s="34">
        <f>IF(LS562&lt;0.9,0,IF(AND(LS562&gt;1.1),0,1))</f>
        <v/>
      </c>
      <c r="OC562" s="32">
        <f>IF(NV562&gt;99,1,0)</f>
        <v/>
      </c>
      <c r="OD562" s="32">
        <f>IF(NZ562&gt;0.0799,1,0)</f>
        <v/>
      </c>
      <c r="OE562" s="32">
        <f>IF(NZ562&gt;OM562,1,0)</f>
        <v/>
      </c>
      <c r="OF562" s="32">
        <f>OC562+OD562+OE562+OA562+OB562</f>
        <v/>
      </c>
      <c r="OG562" s="1">
        <f>ND562+NF562+NH562+NJ562+NL562+NN562+NP562+NR562</f>
        <v/>
      </c>
      <c r="OH562" s="1">
        <f>NE562+NG562+NI562+NK562+NM562+NO562+NQ562+NS562</f>
        <v/>
      </c>
      <c r="OI562" s="1">
        <f>OG562+OH562</f>
        <v/>
      </c>
      <c r="OJ562" s="33">
        <f>OG562/(OG562+OH562)</f>
        <v/>
      </c>
      <c r="OK562" s="3">
        <f>1/OJ562</f>
        <v/>
      </c>
      <c r="OL562" s="1">
        <f>LI562</f>
        <v/>
      </c>
      <c r="OM562" s="79">
        <f>(OJ562*((OL562-1)*0.98))-((1-OJ562)*1)</f>
        <v/>
      </c>
      <c r="ON562" s="34">
        <f>IF(LR562&lt;0.9,0,IF(AND(LR562&gt;1.1),0,1))</f>
        <v/>
      </c>
      <c r="OO562" s="34">
        <f>IF(LS562&lt;0.9,0,IF(AND(LS562&gt;1.1),0,1))</f>
        <v/>
      </c>
      <c r="OP562" s="32">
        <f>IF(OI562&gt;99,1,0)</f>
        <v/>
      </c>
      <c r="OQ562" s="32">
        <f>IF(OM562&gt;0.0799,1,0)</f>
        <v/>
      </c>
      <c r="OR562" s="32">
        <f>IF(OM562&gt;OZ562,1,0)</f>
        <v/>
      </c>
      <c r="OS562" s="32">
        <f>OP562+OQ562+OR562+ON562+OO562</f>
        <v/>
      </c>
      <c r="OT562">
        <f>IF(OF562=5,"BackHome0-0",IF(AND(OS562=5),"BackAway0-0",""))</f>
        <v/>
      </c>
      <c r="OU562">
        <f>IF(OF562=5,KN562,IF(AND(OS562=5),KO562,""))</f>
        <v/>
      </c>
      <c r="OV562">
        <f>IF(OF562=5,"Match Odds",IF(AND(OS562=5),"Match Odds",""))</f>
        <v/>
      </c>
      <c r="OW562">
        <f>IF(OF562=5,KP562,IF(AND(OS562=5),KP562,""))</f>
        <v/>
      </c>
      <c r="OX562">
        <f>IF(OF562=5,"MATCH_ODDS",IF(AND(OS562=5),"MATCH_ODDS",""))</f>
        <v/>
      </c>
      <c r="OY562">
        <f>IF(OF562=5,"BACK",IF(AND(OS562=5),"BACK",""))</f>
        <v/>
      </c>
    </row>
    <row r="563" ht="16.5" customHeight="1" thickBot="1" thickTop="1">
      <c r="A563" s="2" t="n"/>
      <c r="KN563" s="1">
        <f>IF(INDEX(#REF!,MATCH('HT 0-0'!D563,#REF!,0))=INDEX(#REF!,MATCH('HT 0-0'!D563,#REF!,0)),INDEX(#REF!,MATCH('HT 0-0'!D563,#REF!,0)),"ERROR")</f>
        <v/>
      </c>
      <c r="KO563" s="1">
        <f>IF(INDEX(#REF!,MATCH('HT 0-0'!E563,#REF!,0))=INDEX(#REF!,MATCH('HT 0-0'!E563,#REF!,0)),INDEX(#REF!,MATCH('HT 0-0'!E563,#REF!,0)),"ERROR")</f>
        <v/>
      </c>
      <c r="KP563" s="1">
        <f>KN563&amp;" v "&amp;KO563</f>
        <v/>
      </c>
      <c r="KQ563">
        <f>B563&amp;"_"&amp;C563</f>
        <v/>
      </c>
      <c r="KR563" s="1">
        <f>IF((HW563/KK563)&lt;0.335,"G",IF((HW563/KK563)&gt;0.67,"R","A"))</f>
        <v/>
      </c>
      <c r="KS563" s="1">
        <f>IF((HX563/KK563)&lt;0.335,"G",IF((HX563/KK563)&gt;0.67,"R","A"))</f>
        <v/>
      </c>
      <c r="KT563" s="1">
        <f>IF((IH563/KK563)&lt;0.335,"G",IF((IH563/KK563)&gt;0.67,"R","A"))</f>
        <v/>
      </c>
      <c r="KU563" s="1">
        <f>IF((II563/KK563)&lt;0.335,"G",IF((II563/KK563)&gt;0.67,"R","A"))</f>
        <v/>
      </c>
      <c r="KV563" s="1">
        <f>IF((HZ563/KK563)&lt;0.335,"G",IF((HZ563/KK563)&gt;0.67,"R","A"))</f>
        <v/>
      </c>
      <c r="KW563" s="1">
        <f>IF((HY563/KK563)&lt;0.335,"G",IF((HY563/KK563)&gt;0.67,"R","A"))</f>
        <v/>
      </c>
      <c r="KX563" s="1">
        <f>IF((IK563/KK563)&lt;0.335,"G",IF((IK563/KK563)&gt;0.67,"R","A"))</f>
        <v/>
      </c>
      <c r="KY563" s="1">
        <f>IF((IJ563/KK563)&lt;0.335,"G",IF((IJ563/KK563)&gt;0.67,"R","A"))</f>
        <v/>
      </c>
      <c r="KZ563" s="1">
        <f>IF((HQ563/KK563)&lt;0.335,"G",IF((HQ563/KK563)&gt;0.67,"R","A"))</f>
        <v/>
      </c>
      <c r="LA563" s="1">
        <f>IF((IB563/KK563)&lt;0.335,"G",IF((IB563/KK563)&gt;0.67,"R","A"))</f>
        <v/>
      </c>
      <c r="LB563">
        <f>IF(LQ563="0-0",INDEX(Scrape!#REF!,MATCH('HT 0-0'!KP563,Scrape!$B:$B,0)),"")</f>
        <v/>
      </c>
      <c r="LC563">
        <f>IF(LQ563="0-0",INDEX(Scrape!$A:$A,MATCH('HT 0-0'!KP563,Scrape!$B:$B,0)),"")</f>
        <v/>
      </c>
      <c r="LD563">
        <f>IF(LQ563="0-0",INDEX(Scrape!$B:$B,MATCH('HT 0-0'!KP563,Scrape!$B:$B,0)),"")</f>
        <v/>
      </c>
      <c r="LE563">
        <f>IF(LQ563="0-0",INDEX(Scrape!$C:$C,MATCH('HT 0-0'!KP563,Scrape!$B:$B,0)),"")</f>
        <v/>
      </c>
      <c r="LF563">
        <f>IF(LQ563="0-0",INDEX(Scrape!$D:$D,MATCH('HT 0-0'!KP563,Scrape!$B:$B,0)),"")</f>
        <v/>
      </c>
      <c r="LG563">
        <f>IF(LQ563="0-0",INDEX(Scrape!$E:$E,MATCH('HT 0-0'!KP563,Scrape!$B:$B,0)),"")</f>
        <v/>
      </c>
      <c r="LH563">
        <f>IF(LQ563="0-0",INDEX(Scrape!$F:$F,MATCH('HT 0-0'!KP563,Scrape!$B:$B,0)),"")</f>
        <v/>
      </c>
      <c r="LI563">
        <f>IF(LQ563="0-0",INDEX(Scrape!$G:$G,MATCH('HT 0-0'!KP563,Scrape!$B:$B,0)),"")</f>
        <v/>
      </c>
      <c r="LJ563">
        <f>IF(LQ563="0-0",INDEX(Scrape!$H:$H,MATCH('HT 0-0'!KP563,Scrape!$B:$B,0)),"")</f>
        <v/>
      </c>
      <c r="LK563">
        <f>IF(LQ563="0-0",INDEX(Scrape!$I:$I,MATCH('HT 0-0'!KP563,Scrape!$B:$B,0)),"")</f>
        <v/>
      </c>
      <c r="LL563">
        <f>IF(LQ563="0-0",INDEX(Scrape!$J:$J,MATCH('HT 0-0'!KP563,Scrape!$B:$B,0)),"")</f>
        <v/>
      </c>
      <c r="LM563">
        <f>IF(LQ563="0-0",INDEX(Scrape!$K:$K,MATCH('HT 0-0'!KP563,Scrape!$B:$B,0)),"")</f>
        <v/>
      </c>
      <c r="LN563">
        <f>IF(LQ563="0-0",INDEX(Scrape!$L:$L,MATCH('HT 0-0'!KP563,Scrape!$B:$B,0)),"")</f>
        <v/>
      </c>
      <c r="LO563">
        <f>IF(LQ563="0-0",INDEX(Scrape!$M:$M,MATCH('HT 0-0'!KP563,Scrape!$B:$B,0)),"")</f>
        <v/>
      </c>
      <c r="LP563">
        <f>IF(LQ563="0-0",INDEX(Scrape!$N:$N,MATCH('HT 0-0'!KP563,Scrape!$B:$B,0)),"")</f>
        <v/>
      </c>
      <c r="LQ563">
        <f>INDEX(Scrape!$O:$O,MATCH('HT 0-0'!KP563,Scrape!$B:$B,0))</f>
        <v/>
      </c>
      <c r="LR563">
        <f>(1/LJ563)+(1/LI563)+(1/LH563)</f>
        <v/>
      </c>
      <c r="LS563">
        <f>(1/LG563)+(1/LF563)+(1/LE563)</f>
        <v/>
      </c>
      <c r="LT563" s="8">
        <f>IF(INDEX(#REF!,MATCH(KQ563,#REF!,0))=INDEX(#REF!,MATCH(KQ563,#REF!,0)),INDEX(#REF!,MATCH(KQ563,#REF!,0)),"ERROR")</f>
        <v/>
      </c>
      <c r="LU563" s="4">
        <f>IF(KR563="G",2,IF(KR563="R",0.5,IF(KR563="A",1)))</f>
        <v/>
      </c>
      <c r="LV563" s="4">
        <f>IF(KS563="G",0.5,IF(KS563="R",2,IF(KS563="A",1)))</f>
        <v/>
      </c>
      <c r="LW563" s="4">
        <f>IF(KT563="G",2,IF(KT563="R",0.5,IF(KT563="A",1)))</f>
        <v/>
      </c>
      <c r="LX563" s="4">
        <f>IF(KU563="G",0.5,IF(KU563="R",2,IF(KU563="A",1)))</f>
        <v/>
      </c>
      <c r="LY563" s="7">
        <f>(LK563*(LU563+LX563)+(LL563*(LU563+LX563)))</f>
        <v/>
      </c>
      <c r="LZ563" s="7">
        <f>(LN563*(LV563+LW563)+(LO563*(LV563+LW563)))</f>
        <v/>
      </c>
      <c r="MA563" s="11">
        <f>LY563-LZ563</f>
        <v/>
      </c>
      <c r="MB563" s="5">
        <f>MA563+2</f>
        <v/>
      </c>
      <c r="MC563" s="6">
        <f>MA563-2</f>
        <v/>
      </c>
      <c r="MD563" s="4">
        <f>LE563</f>
        <v/>
      </c>
      <c r="ME563" s="9">
        <f>IF(MD563=0,1000,MD563+0.75)</f>
        <v/>
      </c>
      <c r="MF563" s="10">
        <f>IF(MD563=0,0,MD563-0.75)</f>
        <v/>
      </c>
      <c r="MG563" s="4">
        <f>((LM563*(LU563+LX563))-((LP563*(LV563+LW563))))</f>
        <v/>
      </c>
      <c r="MH563" s="9">
        <f>MG563*1.2</f>
        <v/>
      </c>
      <c r="MI563" s="10">
        <f>MG563*0.8</f>
        <v/>
      </c>
      <c r="MJ563">
        <f>IFERROR(OT563,"")</f>
        <v/>
      </c>
      <c r="MK563">
        <f>IFERROR(OU563,"")</f>
        <v/>
      </c>
      <c r="ML563">
        <f>IFERROR(OV563,"")</f>
        <v/>
      </c>
      <c r="MM563">
        <f>IFERROR(OW563,"")</f>
        <v/>
      </c>
      <c r="MN563">
        <f>IFERROR(OX563,"")</f>
        <v/>
      </c>
      <c r="MO563">
        <f>IFERROR(OY563,"")</f>
        <v/>
      </c>
      <c r="MP563" s="1">
        <f>COUNTIFS(#REF!,LT563,#REF!,1,#REF!,"&gt;="&amp;MC563,#REF!,"&lt;="&amp;MB563,#REF!,"&lt;="&amp;ME563,#REF!,"&gt;="&amp;MF563,#REF!,"="&amp;KV563,#REF!,"="&amp;KX563)</f>
        <v/>
      </c>
      <c r="MQ563" s="1">
        <f>COUNTIFS(#REF!,LT563,#REF!,0,#REF!,"&gt;="&amp;MC563,#REF!,"&lt;="&amp;MB563,#REF!,"&lt;="&amp;ME563,#REF!,"&gt;="&amp;MF563,#REF!,"="&amp;KV563,#REF!,"="&amp;KX563)</f>
        <v/>
      </c>
      <c r="MR563" s="1">
        <f>COUNTIFS(#REF!,LT563,#REF!,1,#REF!,"&gt;="&amp;MC563,#REF!,"&lt;="&amp;MB563,#REF!,"&lt;="&amp;ME563,#REF!,"&gt;="&amp;MF563,#REF!,"="&amp;KW563,#REF!,"="&amp;KY563)</f>
        <v/>
      </c>
      <c r="MS563" s="1">
        <f>COUNTIFS(#REF!,LT563,#REF!,0,#REF!,"&gt;="&amp;MC563,#REF!,"&lt;="&amp;MB563,#REF!,"&lt;="&amp;ME563,#REF!,"&gt;="&amp;MF563,#REF!,"="&amp;KW563,#REF!,"="&amp;KY563)</f>
        <v/>
      </c>
      <c r="MT563" s="1">
        <f>COUNTIFS(#REF!,LT563,#REF!,1,#REF!,"&gt;="&amp;MI563,#REF!,"&lt;="&amp;MH563,#REF!,"&lt;="&amp;ME563,#REF!,"&gt;="&amp;MF563)</f>
        <v/>
      </c>
      <c r="MU563" s="1">
        <f>COUNTIFS(#REF!,LT563,#REF!,0,#REF!,"&gt;="&amp;MI563,#REF!,"&lt;="&amp;MH563,#REF!,"&lt;="&amp;ME563,#REF!,"&gt;="&amp;MF563)</f>
        <v/>
      </c>
      <c r="MV563" s="1">
        <f>COUNTIFS(#REF!,LT563,#REF!,1,#REF!,"&gt;="&amp;MI563,#REF!,"&lt;="&amp;MH563,#REF!,"="&amp;KZ563,#REF!,"="&amp;LA563,#REF!,"&lt;="&amp;ME563,#REF!,"&gt;="&amp;MF563)</f>
        <v/>
      </c>
      <c r="MW563" s="1">
        <f>COUNTIFS(#REF!,LT563,#REF!,0,#REF!,"&gt;="&amp;MI563,#REF!,"&lt;="&amp;MH563,#REF!,"="&amp;KZ563,#REF!,"="&amp;LA563,#REF!,"&lt;="&amp;ME563,#REF!,"&gt;="&amp;MF563)</f>
        <v/>
      </c>
      <c r="MX563" s="1">
        <f>COUNTIFS(#REF!,LT563,#REF!,1,#REF!,"&gt;="&amp;MC563,#REF!,"&lt;="&amp;MB563,#REF!,"&lt;="&amp;ME563,#REF!,"&gt;="&amp;MF563)</f>
        <v/>
      </c>
      <c r="MY563" s="1">
        <f>COUNTIFS(#REF!,LT563,#REF!,0,#REF!,"&gt;="&amp;MC563,#REF!,"&lt;="&amp;MB563,#REF!,"&lt;="&amp;ME563,#REF!,"&gt;="&amp;MF563)</f>
        <v/>
      </c>
      <c r="MZ563" s="1">
        <f>COUNTIFS(#REF!,LT563,#REF!,1,#REF!,"&lt;="&amp;ME563,#REF!,"&gt;="&amp;MF563,#REF!,"="&amp;KV563,#REF!,"="&amp;KX563)</f>
        <v/>
      </c>
      <c r="NA563" s="1">
        <f>COUNTIFS(#REF!,LT563,#REF!,0,#REF!,"&lt;="&amp;ME563,#REF!,"&gt;="&amp;MF563,#REF!,"="&amp;KV563,#REF!,"="&amp;KX563)</f>
        <v/>
      </c>
      <c r="NB563" s="1">
        <f>COUNTIFS(#REF!,LT563,#REF!,1,#REF!,"&lt;="&amp;ME563,#REF!,"&gt;="&amp;MF563,#REF!,"="&amp;KW563,#REF!,"="&amp;KY563)</f>
        <v/>
      </c>
      <c r="NC563" s="1">
        <f>COUNTIFS(#REF!,LT563,#REF!,0,#REF!,"&lt;="&amp;ME563,#REF!,"&gt;="&amp;MF563,#REF!,"="&amp;KW563,#REF!,"="&amp;KY563)</f>
        <v/>
      </c>
      <c r="ND563" s="1">
        <f>COUNTIFS(#REF!,LT563,#REF!,1,#REF!,"&gt;="&amp;MC563,#REF!,"&lt;="&amp;MB563,#REF!,"&lt;="&amp;ME563,#REF!,"&gt;="&amp;MF563,#REF!,"="&amp;KV563,#REF!,"="&amp;KX563)</f>
        <v/>
      </c>
      <c r="NE563" s="1">
        <f>COUNTIFS(#REF!,LT563,#REF!,0,#REF!,"&gt;="&amp;MC563,#REF!,"&lt;="&amp;MB563,#REF!,"&lt;="&amp;ME563,#REF!,"&gt;="&amp;MF563,#REF!,"="&amp;KV563,#REF!,"="&amp;KX563)</f>
        <v/>
      </c>
      <c r="NF563" s="1">
        <f>COUNTIFS(#REF!,LT563,#REF!,1,#REF!,"&gt;="&amp;MC563,#REF!,"&lt;="&amp;MB563,#REF!,"&lt;="&amp;ME563,#REF!,"&gt;="&amp;MF563,#REF!,"="&amp;KW563,#REF!,"="&amp;KY563)</f>
        <v/>
      </c>
      <c r="NG563" s="1">
        <f>COUNTIFS(#REF!,LT563,#REF!,0,#REF!,"&gt;="&amp;MC563,#REF!,"&lt;="&amp;MB563,#REF!,"&lt;="&amp;ME563,#REF!,"&gt;="&amp;MF563,#REF!,"="&amp;KW563,#REF!,"="&amp;KY563)</f>
        <v/>
      </c>
      <c r="NH563" s="1">
        <f>COUNTIFS(#REF!,LT563,#REF!,1,#REF!,"&gt;="&amp;MC563,#REF!,"&lt;="&amp;MB563,#REF!,"&lt;="&amp;ME563,#REF!,"&gt;="&amp;MF563,#REF!,"="&amp;KZ563,#REF!,"="&amp;LA563)</f>
        <v/>
      </c>
      <c r="NI563" s="1">
        <f>COUNTIFS(#REF!,LT563,#REF!,0,#REF!,"&gt;="&amp;MC563,#REF!,"&lt;="&amp;MB563,#REF!,"&lt;="&amp;ME563,#REF!,"&gt;="&amp;MF563,#REF!,"="&amp;KZ563,#REF!,"="&amp;LA563)</f>
        <v/>
      </c>
      <c r="NJ563" s="1">
        <f>COUNTIFS(#REF!,LT563,#REF!,1,#REF!,"&gt;="&amp;MI563,#REF!,"&lt;="&amp;MH563,#REF!,"&lt;="&amp;ME563,#REF!,"&gt;="&amp;MF563)</f>
        <v/>
      </c>
      <c r="NK563" s="1">
        <f>COUNTIFS(#REF!,LT563,#REF!,0,#REF!,"&gt;="&amp;MI563,#REF!,"&lt;="&amp;MH563,#REF!,"&lt;="&amp;ME563,#REF!,"&gt;="&amp;MF563)</f>
        <v/>
      </c>
      <c r="NL563" s="1">
        <f>COUNTIFS(#REF!,LT563,#REF!,1,#REF!,"&gt;="&amp;MI563,#REF!,"&lt;="&amp;MH563,#REF!,"="&amp;KZ563,#REF!,"="&amp;LA563,#REF!,"&lt;="&amp;ME563,#REF!,"&gt;="&amp;MF563)</f>
        <v/>
      </c>
      <c r="NM563" s="1">
        <f>COUNTIFS(#REF!,LT563,#REF!,0,#REF!,"&gt;="&amp;MI563,#REF!,"&lt;="&amp;MH563,#REF!,"="&amp;KZ563,#REF!,"="&amp;LA563,#REF!,"&lt;="&amp;ME563,#REF!,"&gt;="&amp;MF563)</f>
        <v/>
      </c>
      <c r="NN563" s="1">
        <f>COUNTIFS(#REF!,LT563,#REF!,1,#REF!,"&gt;="&amp;MC563,#REF!,"&lt;="&amp;MB563,#REF!,"&lt;="&amp;ME563,#REF!,"&gt;="&amp;MF563)</f>
        <v/>
      </c>
      <c r="NO563" s="1">
        <f>COUNTIFS(#REF!,LT563,#REF!,0,#REF!,"&gt;="&amp;MC563,#REF!,"&lt;="&amp;MB563,#REF!,"&lt;="&amp;ME563,#REF!,"&gt;="&amp;MF563)</f>
        <v/>
      </c>
      <c r="NP563" s="1">
        <f>COUNTIFS(#REF!,LT563,#REF!,1,#REF!,"&lt;="&amp;ME563,#REF!,"&gt;="&amp;MF563,#REF!,"="&amp;KV563,#REF!,"="&amp;KX563)</f>
        <v/>
      </c>
      <c r="NQ563" s="1">
        <f>COUNTIFS(#REF!,LT563,#REF!,0,#REF!,"&lt;="&amp;ME563,#REF!,"&gt;="&amp;MF563,#REF!,"="&amp;KV563,#REF!,"="&amp;KX563)</f>
        <v/>
      </c>
      <c r="NR563" s="1">
        <f>COUNTIFS(#REF!,LT563,#REF!,1,#REF!,"&lt;="&amp;ME563,#REF!,"&gt;="&amp;MF563,#REF!,"="&amp;KW563,#REF!,"="&amp;KY563)</f>
        <v/>
      </c>
      <c r="NS563" s="1">
        <f>COUNTIFS(#REF!,LT563,#REF!,0,#REF!,"&lt;="&amp;ME563,#REF!,"&gt;="&amp;MF563,#REF!,"="&amp;KW563,#REF!,"="&amp;KY563)</f>
        <v/>
      </c>
      <c r="NT563" s="1">
        <f>MP563+MR563+MT563+MV563+MX563+MZ563+NB563</f>
        <v/>
      </c>
      <c r="NU563" s="1">
        <f>MQ563+MS563+MU563+MW563+MY563+NA563+NC563</f>
        <v/>
      </c>
      <c r="NV563" s="1">
        <f>NT563+NU563</f>
        <v/>
      </c>
      <c r="NW563" s="33">
        <f>NT563/(NT563+NU563)</f>
        <v/>
      </c>
      <c r="NX563" s="3">
        <f>1/NW563</f>
        <v/>
      </c>
      <c r="NY563" s="1">
        <f>LH563</f>
        <v/>
      </c>
      <c r="NZ563" s="79">
        <f>(NW563*((NY563-1)*0.98))-((1-NW563)*1)</f>
        <v/>
      </c>
      <c r="OA563" s="34">
        <f>IF(LR563&lt;0.9,0,IF(AND(LR563&gt;1.1),0,1))</f>
        <v/>
      </c>
      <c r="OB563" s="34">
        <f>IF(LS563&lt;0.9,0,IF(AND(LS563&gt;1.1),0,1))</f>
        <v/>
      </c>
      <c r="OC563" s="32">
        <f>IF(NV563&gt;99,1,0)</f>
        <v/>
      </c>
      <c r="OD563" s="32">
        <f>IF(NZ563&gt;0.0799,1,0)</f>
        <v/>
      </c>
      <c r="OE563" s="32">
        <f>IF(NZ563&gt;OM563,1,0)</f>
        <v/>
      </c>
      <c r="OF563" s="32">
        <f>OC563+OD563+OE563+OA563+OB563</f>
        <v/>
      </c>
      <c r="OG563" s="1">
        <f>ND563+NF563+NH563+NJ563+NL563+NN563+NP563+NR563</f>
        <v/>
      </c>
      <c r="OH563" s="1">
        <f>NE563+NG563+NI563+NK563+NM563+NO563+NQ563+NS563</f>
        <v/>
      </c>
      <c r="OI563" s="1">
        <f>OG563+OH563</f>
        <v/>
      </c>
      <c r="OJ563" s="33">
        <f>OG563/(OG563+OH563)</f>
        <v/>
      </c>
      <c r="OK563" s="3">
        <f>1/OJ563</f>
        <v/>
      </c>
      <c r="OL563" s="1">
        <f>LI563</f>
        <v/>
      </c>
      <c r="OM563" s="79">
        <f>(OJ563*((OL563-1)*0.98))-((1-OJ563)*1)</f>
        <v/>
      </c>
      <c r="ON563" s="34">
        <f>IF(LR563&lt;0.9,0,IF(AND(LR563&gt;1.1),0,1))</f>
        <v/>
      </c>
      <c r="OO563" s="34">
        <f>IF(LS563&lt;0.9,0,IF(AND(LS563&gt;1.1),0,1))</f>
        <v/>
      </c>
      <c r="OP563" s="32">
        <f>IF(OI563&gt;99,1,0)</f>
        <v/>
      </c>
      <c r="OQ563" s="32">
        <f>IF(OM563&gt;0.0799,1,0)</f>
        <v/>
      </c>
      <c r="OR563" s="32">
        <f>IF(OM563&gt;OZ563,1,0)</f>
        <v/>
      </c>
      <c r="OS563" s="32">
        <f>OP563+OQ563+OR563+ON563+OO563</f>
        <v/>
      </c>
      <c r="OT563">
        <f>IF(OF563=5,"BackHome0-0",IF(AND(OS563=5),"BackAway0-0",""))</f>
        <v/>
      </c>
      <c r="OU563">
        <f>IF(OF563=5,KN563,IF(AND(OS563=5),KO563,""))</f>
        <v/>
      </c>
      <c r="OV563">
        <f>IF(OF563=5,"Match Odds",IF(AND(OS563=5),"Match Odds",""))</f>
        <v/>
      </c>
      <c r="OW563">
        <f>IF(OF563=5,KP563,IF(AND(OS563=5),KP563,""))</f>
        <v/>
      </c>
      <c r="OX563">
        <f>IF(OF563=5,"MATCH_ODDS",IF(AND(OS563=5),"MATCH_ODDS",""))</f>
        <v/>
      </c>
      <c r="OY563">
        <f>IF(OF563=5,"BACK",IF(AND(OS563=5),"BACK",""))</f>
        <v/>
      </c>
    </row>
    <row r="564" ht="16.5" customHeight="1" thickBot="1" thickTop="1">
      <c r="A564" s="2" t="n"/>
      <c r="KN564" s="1">
        <f>IF(INDEX(#REF!,MATCH('HT 0-0'!D564,#REF!,0))=INDEX(#REF!,MATCH('HT 0-0'!D564,#REF!,0)),INDEX(#REF!,MATCH('HT 0-0'!D564,#REF!,0)),"ERROR")</f>
        <v/>
      </c>
      <c r="KO564" s="1">
        <f>IF(INDEX(#REF!,MATCH('HT 0-0'!E564,#REF!,0))=INDEX(#REF!,MATCH('HT 0-0'!E564,#REF!,0)),INDEX(#REF!,MATCH('HT 0-0'!E564,#REF!,0)),"ERROR")</f>
        <v/>
      </c>
      <c r="KP564" s="1">
        <f>KN564&amp;" v "&amp;KO564</f>
        <v/>
      </c>
      <c r="KQ564">
        <f>B564&amp;"_"&amp;C564</f>
        <v/>
      </c>
      <c r="KR564" s="1">
        <f>IF((HW564/KK564)&lt;0.335,"G",IF((HW564/KK564)&gt;0.67,"R","A"))</f>
        <v/>
      </c>
      <c r="KS564" s="1">
        <f>IF((HX564/KK564)&lt;0.335,"G",IF((HX564/KK564)&gt;0.67,"R","A"))</f>
        <v/>
      </c>
      <c r="KT564" s="1">
        <f>IF((IH564/KK564)&lt;0.335,"G",IF((IH564/KK564)&gt;0.67,"R","A"))</f>
        <v/>
      </c>
      <c r="KU564" s="1">
        <f>IF((II564/KK564)&lt;0.335,"G",IF((II564/KK564)&gt;0.67,"R","A"))</f>
        <v/>
      </c>
      <c r="KV564" s="1">
        <f>IF((HZ564/KK564)&lt;0.335,"G",IF((HZ564/KK564)&gt;0.67,"R","A"))</f>
        <v/>
      </c>
      <c r="KW564" s="1">
        <f>IF((HY564/KK564)&lt;0.335,"G",IF((HY564/KK564)&gt;0.67,"R","A"))</f>
        <v/>
      </c>
      <c r="KX564" s="1">
        <f>IF((IK564/KK564)&lt;0.335,"G",IF((IK564/KK564)&gt;0.67,"R","A"))</f>
        <v/>
      </c>
      <c r="KY564" s="1">
        <f>IF((IJ564/KK564)&lt;0.335,"G",IF((IJ564/KK564)&gt;0.67,"R","A"))</f>
        <v/>
      </c>
      <c r="KZ564" s="1">
        <f>IF((HQ564/KK564)&lt;0.335,"G",IF((HQ564/KK564)&gt;0.67,"R","A"))</f>
        <v/>
      </c>
      <c r="LA564" s="1">
        <f>IF((IB564/KK564)&lt;0.335,"G",IF((IB564/KK564)&gt;0.67,"R","A"))</f>
        <v/>
      </c>
      <c r="LB564">
        <f>IF(LQ564="0-0",INDEX(Scrape!#REF!,MATCH('HT 0-0'!KP564,Scrape!$B:$B,0)),"")</f>
        <v/>
      </c>
      <c r="LC564">
        <f>IF(LQ564="0-0",INDEX(Scrape!$A:$A,MATCH('HT 0-0'!KP564,Scrape!$B:$B,0)),"")</f>
        <v/>
      </c>
      <c r="LD564">
        <f>IF(LQ564="0-0",INDEX(Scrape!$B:$B,MATCH('HT 0-0'!KP564,Scrape!$B:$B,0)),"")</f>
        <v/>
      </c>
      <c r="LE564">
        <f>IF(LQ564="0-0",INDEX(Scrape!$C:$C,MATCH('HT 0-0'!KP564,Scrape!$B:$B,0)),"")</f>
        <v/>
      </c>
      <c r="LF564">
        <f>IF(LQ564="0-0",INDEX(Scrape!$D:$D,MATCH('HT 0-0'!KP564,Scrape!$B:$B,0)),"")</f>
        <v/>
      </c>
      <c r="LG564">
        <f>IF(LQ564="0-0",INDEX(Scrape!$E:$E,MATCH('HT 0-0'!KP564,Scrape!$B:$B,0)),"")</f>
        <v/>
      </c>
      <c r="LH564">
        <f>IF(LQ564="0-0",INDEX(Scrape!$F:$F,MATCH('HT 0-0'!KP564,Scrape!$B:$B,0)),"")</f>
        <v/>
      </c>
      <c r="LI564">
        <f>IF(LQ564="0-0",INDEX(Scrape!$G:$G,MATCH('HT 0-0'!KP564,Scrape!$B:$B,0)),"")</f>
        <v/>
      </c>
      <c r="LJ564">
        <f>IF(LQ564="0-0",INDEX(Scrape!$H:$H,MATCH('HT 0-0'!KP564,Scrape!$B:$B,0)),"")</f>
        <v/>
      </c>
      <c r="LK564">
        <f>IF(LQ564="0-0",INDEX(Scrape!$I:$I,MATCH('HT 0-0'!KP564,Scrape!$B:$B,0)),"")</f>
        <v/>
      </c>
      <c r="LL564">
        <f>IF(LQ564="0-0",INDEX(Scrape!$J:$J,MATCH('HT 0-0'!KP564,Scrape!$B:$B,0)),"")</f>
        <v/>
      </c>
      <c r="LM564">
        <f>IF(LQ564="0-0",INDEX(Scrape!$K:$K,MATCH('HT 0-0'!KP564,Scrape!$B:$B,0)),"")</f>
        <v/>
      </c>
      <c r="LN564">
        <f>IF(LQ564="0-0",INDEX(Scrape!$L:$L,MATCH('HT 0-0'!KP564,Scrape!$B:$B,0)),"")</f>
        <v/>
      </c>
      <c r="LO564">
        <f>IF(LQ564="0-0",INDEX(Scrape!$M:$M,MATCH('HT 0-0'!KP564,Scrape!$B:$B,0)),"")</f>
        <v/>
      </c>
      <c r="LP564">
        <f>IF(LQ564="0-0",INDEX(Scrape!$N:$N,MATCH('HT 0-0'!KP564,Scrape!$B:$B,0)),"")</f>
        <v/>
      </c>
      <c r="LQ564">
        <f>INDEX(Scrape!$O:$O,MATCH('HT 0-0'!KP564,Scrape!$B:$B,0))</f>
        <v/>
      </c>
      <c r="LR564">
        <f>(1/LJ564)+(1/LI564)+(1/LH564)</f>
        <v/>
      </c>
      <c r="LS564">
        <f>(1/LG564)+(1/LF564)+(1/LE564)</f>
        <v/>
      </c>
      <c r="LT564" s="8">
        <f>IF(INDEX(#REF!,MATCH(KQ564,#REF!,0))=INDEX(#REF!,MATCH(KQ564,#REF!,0)),INDEX(#REF!,MATCH(KQ564,#REF!,0)),"ERROR")</f>
        <v/>
      </c>
      <c r="LU564" s="4">
        <f>IF(KR564="G",2,IF(KR564="R",0.5,IF(KR564="A",1)))</f>
        <v/>
      </c>
      <c r="LV564" s="4">
        <f>IF(KS564="G",0.5,IF(KS564="R",2,IF(KS564="A",1)))</f>
        <v/>
      </c>
      <c r="LW564" s="4">
        <f>IF(KT564="G",2,IF(KT564="R",0.5,IF(KT564="A",1)))</f>
        <v/>
      </c>
      <c r="LX564" s="4">
        <f>IF(KU564="G",0.5,IF(KU564="R",2,IF(KU564="A",1)))</f>
        <v/>
      </c>
      <c r="LY564" s="7">
        <f>(LK564*(LU564+LX564)+(LL564*(LU564+LX564)))</f>
        <v/>
      </c>
      <c r="LZ564" s="7">
        <f>(LN564*(LV564+LW564)+(LO564*(LV564+LW564)))</f>
        <v/>
      </c>
      <c r="MA564" s="11">
        <f>LY564-LZ564</f>
        <v/>
      </c>
      <c r="MB564" s="5">
        <f>MA564+2</f>
        <v/>
      </c>
      <c r="MC564" s="6">
        <f>MA564-2</f>
        <v/>
      </c>
      <c r="MD564" s="4">
        <f>LE564</f>
        <v/>
      </c>
      <c r="ME564" s="9">
        <f>IF(MD564=0,1000,MD564+0.75)</f>
        <v/>
      </c>
      <c r="MF564" s="10">
        <f>IF(MD564=0,0,MD564-0.75)</f>
        <v/>
      </c>
      <c r="MG564" s="4">
        <f>((LM564*(LU564+LX564))-((LP564*(LV564+LW564))))</f>
        <v/>
      </c>
      <c r="MH564" s="9">
        <f>MG564*1.2</f>
        <v/>
      </c>
      <c r="MI564" s="10">
        <f>MG564*0.8</f>
        <v/>
      </c>
      <c r="MJ564">
        <f>IFERROR(OT564,"")</f>
        <v/>
      </c>
      <c r="MK564">
        <f>IFERROR(OU564,"")</f>
        <v/>
      </c>
      <c r="ML564">
        <f>IFERROR(OV564,"")</f>
        <v/>
      </c>
      <c r="MM564">
        <f>IFERROR(OW564,"")</f>
        <v/>
      </c>
      <c r="MN564">
        <f>IFERROR(OX564,"")</f>
        <v/>
      </c>
      <c r="MO564">
        <f>IFERROR(OY564,"")</f>
        <v/>
      </c>
      <c r="MP564" s="1">
        <f>COUNTIFS(#REF!,LT564,#REF!,1,#REF!,"&gt;="&amp;MC564,#REF!,"&lt;="&amp;MB564,#REF!,"&lt;="&amp;ME564,#REF!,"&gt;="&amp;MF564,#REF!,"="&amp;KV564,#REF!,"="&amp;KX564)</f>
        <v/>
      </c>
      <c r="MQ564" s="1">
        <f>COUNTIFS(#REF!,LT564,#REF!,0,#REF!,"&gt;="&amp;MC564,#REF!,"&lt;="&amp;MB564,#REF!,"&lt;="&amp;ME564,#REF!,"&gt;="&amp;MF564,#REF!,"="&amp;KV564,#REF!,"="&amp;KX564)</f>
        <v/>
      </c>
      <c r="MR564" s="1">
        <f>COUNTIFS(#REF!,LT564,#REF!,1,#REF!,"&gt;="&amp;MC564,#REF!,"&lt;="&amp;MB564,#REF!,"&lt;="&amp;ME564,#REF!,"&gt;="&amp;MF564,#REF!,"="&amp;KW564,#REF!,"="&amp;KY564)</f>
        <v/>
      </c>
      <c r="MS564" s="1">
        <f>COUNTIFS(#REF!,LT564,#REF!,0,#REF!,"&gt;="&amp;MC564,#REF!,"&lt;="&amp;MB564,#REF!,"&lt;="&amp;ME564,#REF!,"&gt;="&amp;MF564,#REF!,"="&amp;KW564,#REF!,"="&amp;KY564)</f>
        <v/>
      </c>
      <c r="MT564" s="1">
        <f>COUNTIFS(#REF!,LT564,#REF!,1,#REF!,"&gt;="&amp;MI564,#REF!,"&lt;="&amp;MH564,#REF!,"&lt;="&amp;ME564,#REF!,"&gt;="&amp;MF564)</f>
        <v/>
      </c>
      <c r="MU564" s="1">
        <f>COUNTIFS(#REF!,LT564,#REF!,0,#REF!,"&gt;="&amp;MI564,#REF!,"&lt;="&amp;MH564,#REF!,"&lt;="&amp;ME564,#REF!,"&gt;="&amp;MF564)</f>
        <v/>
      </c>
      <c r="MV564" s="1">
        <f>COUNTIFS(#REF!,LT564,#REF!,1,#REF!,"&gt;="&amp;MI564,#REF!,"&lt;="&amp;MH564,#REF!,"="&amp;KZ564,#REF!,"="&amp;LA564,#REF!,"&lt;="&amp;ME564,#REF!,"&gt;="&amp;MF564)</f>
        <v/>
      </c>
      <c r="MW564" s="1">
        <f>COUNTIFS(#REF!,LT564,#REF!,0,#REF!,"&gt;="&amp;MI564,#REF!,"&lt;="&amp;MH564,#REF!,"="&amp;KZ564,#REF!,"="&amp;LA564,#REF!,"&lt;="&amp;ME564,#REF!,"&gt;="&amp;MF564)</f>
        <v/>
      </c>
      <c r="MX564" s="1">
        <f>COUNTIFS(#REF!,LT564,#REF!,1,#REF!,"&gt;="&amp;MC564,#REF!,"&lt;="&amp;MB564,#REF!,"&lt;="&amp;ME564,#REF!,"&gt;="&amp;MF564)</f>
        <v/>
      </c>
      <c r="MY564" s="1">
        <f>COUNTIFS(#REF!,LT564,#REF!,0,#REF!,"&gt;="&amp;MC564,#REF!,"&lt;="&amp;MB564,#REF!,"&lt;="&amp;ME564,#REF!,"&gt;="&amp;MF564)</f>
        <v/>
      </c>
      <c r="MZ564" s="1">
        <f>COUNTIFS(#REF!,LT564,#REF!,1,#REF!,"&lt;="&amp;ME564,#REF!,"&gt;="&amp;MF564,#REF!,"="&amp;KV564,#REF!,"="&amp;KX564)</f>
        <v/>
      </c>
      <c r="NA564" s="1">
        <f>COUNTIFS(#REF!,LT564,#REF!,0,#REF!,"&lt;="&amp;ME564,#REF!,"&gt;="&amp;MF564,#REF!,"="&amp;KV564,#REF!,"="&amp;KX564)</f>
        <v/>
      </c>
      <c r="NB564" s="1">
        <f>COUNTIFS(#REF!,LT564,#REF!,1,#REF!,"&lt;="&amp;ME564,#REF!,"&gt;="&amp;MF564,#REF!,"="&amp;KW564,#REF!,"="&amp;KY564)</f>
        <v/>
      </c>
      <c r="NC564" s="1">
        <f>COUNTIFS(#REF!,LT564,#REF!,0,#REF!,"&lt;="&amp;ME564,#REF!,"&gt;="&amp;MF564,#REF!,"="&amp;KW564,#REF!,"="&amp;KY564)</f>
        <v/>
      </c>
      <c r="ND564" s="1">
        <f>COUNTIFS(#REF!,LT564,#REF!,1,#REF!,"&gt;="&amp;MC564,#REF!,"&lt;="&amp;MB564,#REF!,"&lt;="&amp;ME564,#REF!,"&gt;="&amp;MF564,#REF!,"="&amp;KV564,#REF!,"="&amp;KX564)</f>
        <v/>
      </c>
      <c r="NE564" s="1">
        <f>COUNTIFS(#REF!,LT564,#REF!,0,#REF!,"&gt;="&amp;MC564,#REF!,"&lt;="&amp;MB564,#REF!,"&lt;="&amp;ME564,#REF!,"&gt;="&amp;MF564,#REF!,"="&amp;KV564,#REF!,"="&amp;KX564)</f>
        <v/>
      </c>
      <c r="NF564" s="1">
        <f>COUNTIFS(#REF!,LT564,#REF!,1,#REF!,"&gt;="&amp;MC564,#REF!,"&lt;="&amp;MB564,#REF!,"&lt;="&amp;ME564,#REF!,"&gt;="&amp;MF564,#REF!,"="&amp;KW564,#REF!,"="&amp;KY564)</f>
        <v/>
      </c>
      <c r="NG564" s="1">
        <f>COUNTIFS(#REF!,LT564,#REF!,0,#REF!,"&gt;="&amp;MC564,#REF!,"&lt;="&amp;MB564,#REF!,"&lt;="&amp;ME564,#REF!,"&gt;="&amp;MF564,#REF!,"="&amp;KW564,#REF!,"="&amp;KY564)</f>
        <v/>
      </c>
      <c r="NH564" s="1">
        <f>COUNTIFS(#REF!,LT564,#REF!,1,#REF!,"&gt;="&amp;MC564,#REF!,"&lt;="&amp;MB564,#REF!,"&lt;="&amp;ME564,#REF!,"&gt;="&amp;MF564,#REF!,"="&amp;KZ564,#REF!,"="&amp;LA564)</f>
        <v/>
      </c>
      <c r="NI564" s="1">
        <f>COUNTIFS(#REF!,LT564,#REF!,0,#REF!,"&gt;="&amp;MC564,#REF!,"&lt;="&amp;MB564,#REF!,"&lt;="&amp;ME564,#REF!,"&gt;="&amp;MF564,#REF!,"="&amp;KZ564,#REF!,"="&amp;LA564)</f>
        <v/>
      </c>
      <c r="NJ564" s="1">
        <f>COUNTIFS(#REF!,LT564,#REF!,1,#REF!,"&gt;="&amp;MI564,#REF!,"&lt;="&amp;MH564,#REF!,"&lt;="&amp;ME564,#REF!,"&gt;="&amp;MF564)</f>
        <v/>
      </c>
      <c r="NK564" s="1">
        <f>COUNTIFS(#REF!,LT564,#REF!,0,#REF!,"&gt;="&amp;MI564,#REF!,"&lt;="&amp;MH564,#REF!,"&lt;="&amp;ME564,#REF!,"&gt;="&amp;MF564)</f>
        <v/>
      </c>
      <c r="NL564" s="1">
        <f>COUNTIFS(#REF!,LT564,#REF!,1,#REF!,"&gt;="&amp;MI564,#REF!,"&lt;="&amp;MH564,#REF!,"="&amp;KZ564,#REF!,"="&amp;LA564,#REF!,"&lt;="&amp;ME564,#REF!,"&gt;="&amp;MF564)</f>
        <v/>
      </c>
      <c r="NM564" s="1">
        <f>COUNTIFS(#REF!,LT564,#REF!,0,#REF!,"&gt;="&amp;MI564,#REF!,"&lt;="&amp;MH564,#REF!,"="&amp;KZ564,#REF!,"="&amp;LA564,#REF!,"&lt;="&amp;ME564,#REF!,"&gt;="&amp;MF564)</f>
        <v/>
      </c>
      <c r="NN564" s="1">
        <f>COUNTIFS(#REF!,LT564,#REF!,1,#REF!,"&gt;="&amp;MC564,#REF!,"&lt;="&amp;MB564,#REF!,"&lt;="&amp;ME564,#REF!,"&gt;="&amp;MF564)</f>
        <v/>
      </c>
      <c r="NO564" s="1">
        <f>COUNTIFS(#REF!,LT564,#REF!,0,#REF!,"&gt;="&amp;MC564,#REF!,"&lt;="&amp;MB564,#REF!,"&lt;="&amp;ME564,#REF!,"&gt;="&amp;MF564)</f>
        <v/>
      </c>
      <c r="NP564" s="1">
        <f>COUNTIFS(#REF!,LT564,#REF!,1,#REF!,"&lt;="&amp;ME564,#REF!,"&gt;="&amp;MF564,#REF!,"="&amp;KV564,#REF!,"="&amp;KX564)</f>
        <v/>
      </c>
      <c r="NQ564" s="1">
        <f>COUNTIFS(#REF!,LT564,#REF!,0,#REF!,"&lt;="&amp;ME564,#REF!,"&gt;="&amp;MF564,#REF!,"="&amp;KV564,#REF!,"="&amp;KX564)</f>
        <v/>
      </c>
      <c r="NR564" s="1">
        <f>COUNTIFS(#REF!,LT564,#REF!,1,#REF!,"&lt;="&amp;ME564,#REF!,"&gt;="&amp;MF564,#REF!,"="&amp;KW564,#REF!,"="&amp;KY564)</f>
        <v/>
      </c>
      <c r="NS564" s="1">
        <f>COUNTIFS(#REF!,LT564,#REF!,0,#REF!,"&lt;="&amp;ME564,#REF!,"&gt;="&amp;MF564,#REF!,"="&amp;KW564,#REF!,"="&amp;KY564)</f>
        <v/>
      </c>
      <c r="NT564" s="1">
        <f>MP564+MR564+MT564+MV564+MX564+MZ564+NB564</f>
        <v/>
      </c>
      <c r="NU564" s="1">
        <f>MQ564+MS564+MU564+MW564+MY564+NA564+NC564</f>
        <v/>
      </c>
      <c r="NV564" s="1">
        <f>NT564+NU564</f>
        <v/>
      </c>
      <c r="NW564" s="33">
        <f>NT564/(NT564+NU564)</f>
        <v/>
      </c>
      <c r="NX564" s="3">
        <f>1/NW564</f>
        <v/>
      </c>
      <c r="NY564" s="1">
        <f>LH564</f>
        <v/>
      </c>
      <c r="NZ564" s="79">
        <f>(NW564*((NY564-1)*0.98))-((1-NW564)*1)</f>
        <v/>
      </c>
      <c r="OA564" s="34">
        <f>IF(LR564&lt;0.9,0,IF(AND(LR564&gt;1.1),0,1))</f>
        <v/>
      </c>
      <c r="OB564" s="34">
        <f>IF(LS564&lt;0.9,0,IF(AND(LS564&gt;1.1),0,1))</f>
        <v/>
      </c>
      <c r="OC564" s="32">
        <f>IF(NV564&gt;99,1,0)</f>
        <v/>
      </c>
      <c r="OD564" s="32">
        <f>IF(NZ564&gt;0.0799,1,0)</f>
        <v/>
      </c>
      <c r="OE564" s="32">
        <f>IF(NZ564&gt;OM564,1,0)</f>
        <v/>
      </c>
      <c r="OF564" s="32">
        <f>OC564+OD564+OE564+OA564+OB564</f>
        <v/>
      </c>
      <c r="OG564" s="1">
        <f>ND564+NF564+NH564+NJ564+NL564+NN564+NP564+NR564</f>
        <v/>
      </c>
      <c r="OH564" s="1">
        <f>NE564+NG564+NI564+NK564+NM564+NO564+NQ564+NS564</f>
        <v/>
      </c>
      <c r="OI564" s="1">
        <f>OG564+OH564</f>
        <v/>
      </c>
      <c r="OJ564" s="33">
        <f>OG564/(OG564+OH564)</f>
        <v/>
      </c>
      <c r="OK564" s="3">
        <f>1/OJ564</f>
        <v/>
      </c>
      <c r="OL564" s="1">
        <f>LI564</f>
        <v/>
      </c>
      <c r="OM564" s="79">
        <f>(OJ564*((OL564-1)*0.98))-((1-OJ564)*1)</f>
        <v/>
      </c>
      <c r="ON564" s="34">
        <f>IF(LR564&lt;0.9,0,IF(AND(LR564&gt;1.1),0,1))</f>
        <v/>
      </c>
      <c r="OO564" s="34">
        <f>IF(LS564&lt;0.9,0,IF(AND(LS564&gt;1.1),0,1))</f>
        <v/>
      </c>
      <c r="OP564" s="32">
        <f>IF(OI564&gt;99,1,0)</f>
        <v/>
      </c>
      <c r="OQ564" s="32">
        <f>IF(OM564&gt;0.0799,1,0)</f>
        <v/>
      </c>
      <c r="OR564" s="32">
        <f>IF(OM564&gt;OZ564,1,0)</f>
        <v/>
      </c>
      <c r="OS564" s="32">
        <f>OP564+OQ564+OR564+ON564+OO564</f>
        <v/>
      </c>
      <c r="OT564">
        <f>IF(OF564=5,"BackHome0-0",IF(AND(OS564=5),"BackAway0-0",""))</f>
        <v/>
      </c>
      <c r="OU564">
        <f>IF(OF564=5,KN564,IF(AND(OS564=5),KO564,""))</f>
        <v/>
      </c>
      <c r="OV564">
        <f>IF(OF564=5,"Match Odds",IF(AND(OS564=5),"Match Odds",""))</f>
        <v/>
      </c>
      <c r="OW564">
        <f>IF(OF564=5,KP564,IF(AND(OS564=5),KP564,""))</f>
        <v/>
      </c>
      <c r="OX564">
        <f>IF(OF564=5,"MATCH_ODDS",IF(AND(OS564=5),"MATCH_ODDS",""))</f>
        <v/>
      </c>
      <c r="OY564">
        <f>IF(OF564=5,"BACK",IF(AND(OS564=5),"BACK",""))</f>
        <v/>
      </c>
    </row>
    <row r="565" ht="16.5" customHeight="1" thickBot="1" thickTop="1">
      <c r="A565" s="2" t="n"/>
      <c r="KN565" s="1">
        <f>IF(INDEX(#REF!,MATCH('HT 0-0'!D565,#REF!,0))=INDEX(#REF!,MATCH('HT 0-0'!D565,#REF!,0)),INDEX(#REF!,MATCH('HT 0-0'!D565,#REF!,0)),"ERROR")</f>
        <v/>
      </c>
      <c r="KO565" s="1">
        <f>IF(INDEX(#REF!,MATCH('HT 0-0'!E565,#REF!,0))=INDEX(#REF!,MATCH('HT 0-0'!E565,#REF!,0)),INDEX(#REF!,MATCH('HT 0-0'!E565,#REF!,0)),"ERROR")</f>
        <v/>
      </c>
      <c r="KP565" s="1">
        <f>KN565&amp;" v "&amp;KO565</f>
        <v/>
      </c>
      <c r="KQ565">
        <f>B565&amp;"_"&amp;C565</f>
        <v/>
      </c>
      <c r="KR565" s="1">
        <f>IF((HW565/KK565)&lt;0.335,"G",IF((HW565/KK565)&gt;0.67,"R","A"))</f>
        <v/>
      </c>
      <c r="KS565" s="1">
        <f>IF((HX565/KK565)&lt;0.335,"G",IF((HX565/KK565)&gt;0.67,"R","A"))</f>
        <v/>
      </c>
      <c r="KT565" s="1">
        <f>IF((IH565/KK565)&lt;0.335,"G",IF((IH565/KK565)&gt;0.67,"R","A"))</f>
        <v/>
      </c>
      <c r="KU565" s="1">
        <f>IF((II565/KK565)&lt;0.335,"G",IF((II565/KK565)&gt;0.67,"R","A"))</f>
        <v/>
      </c>
      <c r="KV565" s="1">
        <f>IF((HZ565/KK565)&lt;0.335,"G",IF((HZ565/KK565)&gt;0.67,"R","A"))</f>
        <v/>
      </c>
      <c r="KW565" s="1">
        <f>IF((HY565/KK565)&lt;0.335,"G",IF((HY565/KK565)&gt;0.67,"R","A"))</f>
        <v/>
      </c>
      <c r="KX565" s="1">
        <f>IF((IK565/KK565)&lt;0.335,"G",IF((IK565/KK565)&gt;0.67,"R","A"))</f>
        <v/>
      </c>
      <c r="KY565" s="1">
        <f>IF((IJ565/KK565)&lt;0.335,"G",IF((IJ565/KK565)&gt;0.67,"R","A"))</f>
        <v/>
      </c>
      <c r="KZ565" s="1">
        <f>IF((HQ565/KK565)&lt;0.335,"G",IF((HQ565/KK565)&gt;0.67,"R","A"))</f>
        <v/>
      </c>
      <c r="LA565" s="1">
        <f>IF((IB565/KK565)&lt;0.335,"G",IF((IB565/KK565)&gt;0.67,"R","A"))</f>
        <v/>
      </c>
      <c r="LB565">
        <f>IF(LQ565="0-0",INDEX(Scrape!#REF!,MATCH('HT 0-0'!KP565,Scrape!$B:$B,0)),"")</f>
        <v/>
      </c>
      <c r="LC565">
        <f>IF(LQ565="0-0",INDEX(Scrape!$A:$A,MATCH('HT 0-0'!KP565,Scrape!$B:$B,0)),"")</f>
        <v/>
      </c>
      <c r="LD565">
        <f>IF(LQ565="0-0",INDEX(Scrape!$B:$B,MATCH('HT 0-0'!KP565,Scrape!$B:$B,0)),"")</f>
        <v/>
      </c>
      <c r="LE565">
        <f>IF(LQ565="0-0",INDEX(Scrape!$C:$C,MATCH('HT 0-0'!KP565,Scrape!$B:$B,0)),"")</f>
        <v/>
      </c>
      <c r="LF565">
        <f>IF(LQ565="0-0",INDEX(Scrape!$D:$D,MATCH('HT 0-0'!KP565,Scrape!$B:$B,0)),"")</f>
        <v/>
      </c>
      <c r="LG565">
        <f>IF(LQ565="0-0",INDEX(Scrape!$E:$E,MATCH('HT 0-0'!KP565,Scrape!$B:$B,0)),"")</f>
        <v/>
      </c>
      <c r="LH565">
        <f>IF(LQ565="0-0",INDEX(Scrape!$F:$F,MATCH('HT 0-0'!KP565,Scrape!$B:$B,0)),"")</f>
        <v/>
      </c>
      <c r="LI565">
        <f>IF(LQ565="0-0",INDEX(Scrape!$G:$G,MATCH('HT 0-0'!KP565,Scrape!$B:$B,0)),"")</f>
        <v/>
      </c>
      <c r="LJ565">
        <f>IF(LQ565="0-0",INDEX(Scrape!$H:$H,MATCH('HT 0-0'!KP565,Scrape!$B:$B,0)),"")</f>
        <v/>
      </c>
      <c r="LK565">
        <f>IF(LQ565="0-0",INDEX(Scrape!$I:$I,MATCH('HT 0-0'!KP565,Scrape!$B:$B,0)),"")</f>
        <v/>
      </c>
      <c r="LL565">
        <f>IF(LQ565="0-0",INDEX(Scrape!$J:$J,MATCH('HT 0-0'!KP565,Scrape!$B:$B,0)),"")</f>
        <v/>
      </c>
      <c r="LM565">
        <f>IF(LQ565="0-0",INDEX(Scrape!$K:$K,MATCH('HT 0-0'!KP565,Scrape!$B:$B,0)),"")</f>
        <v/>
      </c>
      <c r="LN565">
        <f>IF(LQ565="0-0",INDEX(Scrape!$L:$L,MATCH('HT 0-0'!KP565,Scrape!$B:$B,0)),"")</f>
        <v/>
      </c>
      <c r="LO565">
        <f>IF(LQ565="0-0",INDEX(Scrape!$M:$M,MATCH('HT 0-0'!KP565,Scrape!$B:$B,0)),"")</f>
        <v/>
      </c>
      <c r="LP565">
        <f>IF(LQ565="0-0",INDEX(Scrape!$N:$N,MATCH('HT 0-0'!KP565,Scrape!$B:$B,0)),"")</f>
        <v/>
      </c>
      <c r="LQ565">
        <f>INDEX(Scrape!$O:$O,MATCH('HT 0-0'!KP565,Scrape!$B:$B,0))</f>
        <v/>
      </c>
      <c r="LR565">
        <f>(1/LJ565)+(1/LI565)+(1/LH565)</f>
        <v/>
      </c>
      <c r="LS565">
        <f>(1/LG565)+(1/LF565)+(1/LE565)</f>
        <v/>
      </c>
      <c r="LT565" s="8">
        <f>IF(INDEX(#REF!,MATCH(KQ565,#REF!,0))=INDEX(#REF!,MATCH(KQ565,#REF!,0)),INDEX(#REF!,MATCH(KQ565,#REF!,0)),"ERROR")</f>
        <v/>
      </c>
      <c r="LU565" s="4">
        <f>IF(KR565="G",2,IF(KR565="R",0.5,IF(KR565="A",1)))</f>
        <v/>
      </c>
      <c r="LV565" s="4">
        <f>IF(KS565="G",0.5,IF(KS565="R",2,IF(KS565="A",1)))</f>
        <v/>
      </c>
      <c r="LW565" s="4">
        <f>IF(KT565="G",2,IF(KT565="R",0.5,IF(KT565="A",1)))</f>
        <v/>
      </c>
      <c r="LX565" s="4">
        <f>IF(KU565="G",0.5,IF(KU565="R",2,IF(KU565="A",1)))</f>
        <v/>
      </c>
      <c r="LY565" s="7">
        <f>(LK565*(LU565+LX565)+(LL565*(LU565+LX565)))</f>
        <v/>
      </c>
      <c r="LZ565" s="7">
        <f>(LN565*(LV565+LW565)+(LO565*(LV565+LW565)))</f>
        <v/>
      </c>
      <c r="MA565" s="11">
        <f>LY565-LZ565</f>
        <v/>
      </c>
      <c r="MB565" s="5">
        <f>MA565+2</f>
        <v/>
      </c>
      <c r="MC565" s="6">
        <f>MA565-2</f>
        <v/>
      </c>
      <c r="MD565" s="4">
        <f>LE565</f>
        <v/>
      </c>
      <c r="ME565" s="9">
        <f>IF(MD565=0,1000,MD565+0.75)</f>
        <v/>
      </c>
      <c r="MF565" s="10">
        <f>IF(MD565=0,0,MD565-0.75)</f>
        <v/>
      </c>
      <c r="MG565" s="4">
        <f>((LM565*(LU565+LX565))-((LP565*(LV565+LW565))))</f>
        <v/>
      </c>
      <c r="MH565" s="9">
        <f>MG565*1.2</f>
        <v/>
      </c>
      <c r="MI565" s="10">
        <f>MG565*0.8</f>
        <v/>
      </c>
      <c r="MJ565">
        <f>IFERROR(OT565,"")</f>
        <v/>
      </c>
      <c r="MK565">
        <f>IFERROR(OU565,"")</f>
        <v/>
      </c>
      <c r="ML565">
        <f>IFERROR(OV565,"")</f>
        <v/>
      </c>
      <c r="MM565">
        <f>IFERROR(OW565,"")</f>
        <v/>
      </c>
      <c r="MN565">
        <f>IFERROR(OX565,"")</f>
        <v/>
      </c>
      <c r="MO565">
        <f>IFERROR(OY565,"")</f>
        <v/>
      </c>
      <c r="MP565" s="1">
        <f>COUNTIFS(#REF!,LT565,#REF!,1,#REF!,"&gt;="&amp;MC565,#REF!,"&lt;="&amp;MB565,#REF!,"&lt;="&amp;ME565,#REF!,"&gt;="&amp;MF565,#REF!,"="&amp;KV565,#REF!,"="&amp;KX565)</f>
        <v/>
      </c>
      <c r="MQ565" s="1">
        <f>COUNTIFS(#REF!,LT565,#REF!,0,#REF!,"&gt;="&amp;MC565,#REF!,"&lt;="&amp;MB565,#REF!,"&lt;="&amp;ME565,#REF!,"&gt;="&amp;MF565,#REF!,"="&amp;KV565,#REF!,"="&amp;KX565)</f>
        <v/>
      </c>
      <c r="MR565" s="1">
        <f>COUNTIFS(#REF!,LT565,#REF!,1,#REF!,"&gt;="&amp;MC565,#REF!,"&lt;="&amp;MB565,#REF!,"&lt;="&amp;ME565,#REF!,"&gt;="&amp;MF565,#REF!,"="&amp;KW565,#REF!,"="&amp;KY565)</f>
        <v/>
      </c>
      <c r="MS565" s="1">
        <f>COUNTIFS(#REF!,LT565,#REF!,0,#REF!,"&gt;="&amp;MC565,#REF!,"&lt;="&amp;MB565,#REF!,"&lt;="&amp;ME565,#REF!,"&gt;="&amp;MF565,#REF!,"="&amp;KW565,#REF!,"="&amp;KY565)</f>
        <v/>
      </c>
      <c r="MT565" s="1">
        <f>COUNTIFS(#REF!,LT565,#REF!,1,#REF!,"&gt;="&amp;MI565,#REF!,"&lt;="&amp;MH565,#REF!,"&lt;="&amp;ME565,#REF!,"&gt;="&amp;MF565)</f>
        <v/>
      </c>
      <c r="MU565" s="1">
        <f>COUNTIFS(#REF!,LT565,#REF!,0,#REF!,"&gt;="&amp;MI565,#REF!,"&lt;="&amp;MH565,#REF!,"&lt;="&amp;ME565,#REF!,"&gt;="&amp;MF565)</f>
        <v/>
      </c>
      <c r="MV565" s="1">
        <f>COUNTIFS(#REF!,LT565,#REF!,1,#REF!,"&gt;="&amp;MI565,#REF!,"&lt;="&amp;MH565,#REF!,"="&amp;KZ565,#REF!,"="&amp;LA565,#REF!,"&lt;="&amp;ME565,#REF!,"&gt;="&amp;MF565)</f>
        <v/>
      </c>
      <c r="MW565" s="1">
        <f>COUNTIFS(#REF!,LT565,#REF!,0,#REF!,"&gt;="&amp;MI565,#REF!,"&lt;="&amp;MH565,#REF!,"="&amp;KZ565,#REF!,"="&amp;LA565,#REF!,"&lt;="&amp;ME565,#REF!,"&gt;="&amp;MF565)</f>
        <v/>
      </c>
      <c r="MX565" s="1">
        <f>COUNTIFS(#REF!,LT565,#REF!,1,#REF!,"&gt;="&amp;MC565,#REF!,"&lt;="&amp;MB565,#REF!,"&lt;="&amp;ME565,#REF!,"&gt;="&amp;MF565)</f>
        <v/>
      </c>
      <c r="MY565" s="1">
        <f>COUNTIFS(#REF!,LT565,#REF!,0,#REF!,"&gt;="&amp;MC565,#REF!,"&lt;="&amp;MB565,#REF!,"&lt;="&amp;ME565,#REF!,"&gt;="&amp;MF565)</f>
        <v/>
      </c>
      <c r="MZ565" s="1">
        <f>COUNTIFS(#REF!,LT565,#REF!,1,#REF!,"&lt;="&amp;ME565,#REF!,"&gt;="&amp;MF565,#REF!,"="&amp;KV565,#REF!,"="&amp;KX565)</f>
        <v/>
      </c>
      <c r="NA565" s="1">
        <f>COUNTIFS(#REF!,LT565,#REF!,0,#REF!,"&lt;="&amp;ME565,#REF!,"&gt;="&amp;MF565,#REF!,"="&amp;KV565,#REF!,"="&amp;KX565)</f>
        <v/>
      </c>
      <c r="NB565" s="1">
        <f>COUNTIFS(#REF!,LT565,#REF!,1,#REF!,"&lt;="&amp;ME565,#REF!,"&gt;="&amp;MF565,#REF!,"="&amp;KW565,#REF!,"="&amp;KY565)</f>
        <v/>
      </c>
      <c r="NC565" s="1">
        <f>COUNTIFS(#REF!,LT565,#REF!,0,#REF!,"&lt;="&amp;ME565,#REF!,"&gt;="&amp;MF565,#REF!,"="&amp;KW565,#REF!,"="&amp;KY565)</f>
        <v/>
      </c>
      <c r="ND565" s="1">
        <f>COUNTIFS(#REF!,LT565,#REF!,1,#REF!,"&gt;="&amp;MC565,#REF!,"&lt;="&amp;MB565,#REF!,"&lt;="&amp;ME565,#REF!,"&gt;="&amp;MF565,#REF!,"="&amp;KV565,#REF!,"="&amp;KX565)</f>
        <v/>
      </c>
      <c r="NE565" s="1">
        <f>COUNTIFS(#REF!,LT565,#REF!,0,#REF!,"&gt;="&amp;MC565,#REF!,"&lt;="&amp;MB565,#REF!,"&lt;="&amp;ME565,#REF!,"&gt;="&amp;MF565,#REF!,"="&amp;KV565,#REF!,"="&amp;KX565)</f>
        <v/>
      </c>
      <c r="NF565" s="1">
        <f>COUNTIFS(#REF!,LT565,#REF!,1,#REF!,"&gt;="&amp;MC565,#REF!,"&lt;="&amp;MB565,#REF!,"&lt;="&amp;ME565,#REF!,"&gt;="&amp;MF565,#REF!,"="&amp;KW565,#REF!,"="&amp;KY565)</f>
        <v/>
      </c>
      <c r="NG565" s="1">
        <f>COUNTIFS(#REF!,LT565,#REF!,0,#REF!,"&gt;="&amp;MC565,#REF!,"&lt;="&amp;MB565,#REF!,"&lt;="&amp;ME565,#REF!,"&gt;="&amp;MF565,#REF!,"="&amp;KW565,#REF!,"="&amp;KY565)</f>
        <v/>
      </c>
      <c r="NH565" s="1">
        <f>COUNTIFS(#REF!,LT565,#REF!,1,#REF!,"&gt;="&amp;MC565,#REF!,"&lt;="&amp;MB565,#REF!,"&lt;="&amp;ME565,#REF!,"&gt;="&amp;MF565,#REF!,"="&amp;KZ565,#REF!,"="&amp;LA565)</f>
        <v/>
      </c>
      <c r="NI565" s="1">
        <f>COUNTIFS(#REF!,LT565,#REF!,0,#REF!,"&gt;="&amp;MC565,#REF!,"&lt;="&amp;MB565,#REF!,"&lt;="&amp;ME565,#REF!,"&gt;="&amp;MF565,#REF!,"="&amp;KZ565,#REF!,"="&amp;LA565)</f>
        <v/>
      </c>
      <c r="NJ565" s="1">
        <f>COUNTIFS(#REF!,LT565,#REF!,1,#REF!,"&gt;="&amp;MI565,#REF!,"&lt;="&amp;MH565,#REF!,"&lt;="&amp;ME565,#REF!,"&gt;="&amp;MF565)</f>
        <v/>
      </c>
      <c r="NK565" s="1">
        <f>COUNTIFS(#REF!,LT565,#REF!,0,#REF!,"&gt;="&amp;MI565,#REF!,"&lt;="&amp;MH565,#REF!,"&lt;="&amp;ME565,#REF!,"&gt;="&amp;MF565)</f>
        <v/>
      </c>
      <c r="NL565" s="1">
        <f>COUNTIFS(#REF!,LT565,#REF!,1,#REF!,"&gt;="&amp;MI565,#REF!,"&lt;="&amp;MH565,#REF!,"="&amp;KZ565,#REF!,"="&amp;LA565,#REF!,"&lt;="&amp;ME565,#REF!,"&gt;="&amp;MF565)</f>
        <v/>
      </c>
      <c r="NM565" s="1">
        <f>COUNTIFS(#REF!,LT565,#REF!,0,#REF!,"&gt;="&amp;MI565,#REF!,"&lt;="&amp;MH565,#REF!,"="&amp;KZ565,#REF!,"="&amp;LA565,#REF!,"&lt;="&amp;ME565,#REF!,"&gt;="&amp;MF565)</f>
        <v/>
      </c>
      <c r="NN565" s="1">
        <f>COUNTIFS(#REF!,LT565,#REF!,1,#REF!,"&gt;="&amp;MC565,#REF!,"&lt;="&amp;MB565,#REF!,"&lt;="&amp;ME565,#REF!,"&gt;="&amp;MF565)</f>
        <v/>
      </c>
      <c r="NO565" s="1">
        <f>COUNTIFS(#REF!,LT565,#REF!,0,#REF!,"&gt;="&amp;MC565,#REF!,"&lt;="&amp;MB565,#REF!,"&lt;="&amp;ME565,#REF!,"&gt;="&amp;MF565)</f>
        <v/>
      </c>
      <c r="NP565" s="1">
        <f>COUNTIFS(#REF!,LT565,#REF!,1,#REF!,"&lt;="&amp;ME565,#REF!,"&gt;="&amp;MF565,#REF!,"="&amp;KV565,#REF!,"="&amp;KX565)</f>
        <v/>
      </c>
      <c r="NQ565" s="1">
        <f>COUNTIFS(#REF!,LT565,#REF!,0,#REF!,"&lt;="&amp;ME565,#REF!,"&gt;="&amp;MF565,#REF!,"="&amp;KV565,#REF!,"="&amp;KX565)</f>
        <v/>
      </c>
      <c r="NR565" s="1">
        <f>COUNTIFS(#REF!,LT565,#REF!,1,#REF!,"&lt;="&amp;ME565,#REF!,"&gt;="&amp;MF565,#REF!,"="&amp;KW565,#REF!,"="&amp;KY565)</f>
        <v/>
      </c>
      <c r="NS565" s="1">
        <f>COUNTIFS(#REF!,LT565,#REF!,0,#REF!,"&lt;="&amp;ME565,#REF!,"&gt;="&amp;MF565,#REF!,"="&amp;KW565,#REF!,"="&amp;KY565)</f>
        <v/>
      </c>
      <c r="NT565" s="1">
        <f>MP565+MR565+MT565+MV565+MX565+MZ565+NB565</f>
        <v/>
      </c>
      <c r="NU565" s="1">
        <f>MQ565+MS565+MU565+MW565+MY565+NA565+NC565</f>
        <v/>
      </c>
      <c r="NV565" s="1">
        <f>NT565+NU565</f>
        <v/>
      </c>
      <c r="NW565" s="33">
        <f>NT565/(NT565+NU565)</f>
        <v/>
      </c>
      <c r="NX565" s="3">
        <f>1/NW565</f>
        <v/>
      </c>
      <c r="NY565" s="1">
        <f>LH565</f>
        <v/>
      </c>
      <c r="NZ565" s="79">
        <f>(NW565*((NY565-1)*0.98))-((1-NW565)*1)</f>
        <v/>
      </c>
      <c r="OA565" s="34">
        <f>IF(LR565&lt;0.9,0,IF(AND(LR565&gt;1.1),0,1))</f>
        <v/>
      </c>
      <c r="OB565" s="34">
        <f>IF(LS565&lt;0.9,0,IF(AND(LS565&gt;1.1),0,1))</f>
        <v/>
      </c>
      <c r="OC565" s="32">
        <f>IF(NV565&gt;99,1,0)</f>
        <v/>
      </c>
      <c r="OD565" s="32">
        <f>IF(NZ565&gt;0.0799,1,0)</f>
        <v/>
      </c>
      <c r="OE565" s="32">
        <f>IF(NZ565&gt;OM565,1,0)</f>
        <v/>
      </c>
      <c r="OF565" s="32">
        <f>OC565+OD565+OE565+OA565+OB565</f>
        <v/>
      </c>
      <c r="OG565" s="1">
        <f>ND565+NF565+NH565+NJ565+NL565+NN565+NP565+NR565</f>
        <v/>
      </c>
      <c r="OH565" s="1">
        <f>NE565+NG565+NI565+NK565+NM565+NO565+NQ565+NS565</f>
        <v/>
      </c>
      <c r="OI565" s="1">
        <f>OG565+OH565</f>
        <v/>
      </c>
      <c r="OJ565" s="33">
        <f>OG565/(OG565+OH565)</f>
        <v/>
      </c>
      <c r="OK565" s="3">
        <f>1/OJ565</f>
        <v/>
      </c>
      <c r="OL565" s="1">
        <f>LI565</f>
        <v/>
      </c>
      <c r="OM565" s="79">
        <f>(OJ565*((OL565-1)*0.98))-((1-OJ565)*1)</f>
        <v/>
      </c>
      <c r="ON565" s="34">
        <f>IF(LR565&lt;0.9,0,IF(AND(LR565&gt;1.1),0,1))</f>
        <v/>
      </c>
      <c r="OO565" s="34">
        <f>IF(LS565&lt;0.9,0,IF(AND(LS565&gt;1.1),0,1))</f>
        <v/>
      </c>
      <c r="OP565" s="32">
        <f>IF(OI565&gt;99,1,0)</f>
        <v/>
      </c>
      <c r="OQ565" s="32">
        <f>IF(OM565&gt;0.0799,1,0)</f>
        <v/>
      </c>
      <c r="OR565" s="32">
        <f>IF(OM565&gt;OZ565,1,0)</f>
        <v/>
      </c>
      <c r="OS565" s="32">
        <f>OP565+OQ565+OR565+ON565+OO565</f>
        <v/>
      </c>
      <c r="OT565">
        <f>IF(OF565=5,"BackHome0-0",IF(AND(OS565=5),"BackAway0-0",""))</f>
        <v/>
      </c>
      <c r="OU565">
        <f>IF(OF565=5,KN565,IF(AND(OS565=5),KO565,""))</f>
        <v/>
      </c>
      <c r="OV565">
        <f>IF(OF565=5,"Match Odds",IF(AND(OS565=5),"Match Odds",""))</f>
        <v/>
      </c>
      <c r="OW565">
        <f>IF(OF565=5,KP565,IF(AND(OS565=5),KP565,""))</f>
        <v/>
      </c>
      <c r="OX565">
        <f>IF(OF565=5,"MATCH_ODDS",IF(AND(OS565=5),"MATCH_ODDS",""))</f>
        <v/>
      </c>
      <c r="OY565">
        <f>IF(OF565=5,"BACK",IF(AND(OS565=5),"BACK",""))</f>
        <v/>
      </c>
    </row>
    <row r="566" ht="16.5" customHeight="1" thickBot="1" thickTop="1">
      <c r="A566" s="2" t="n"/>
      <c r="KN566" s="1">
        <f>IF(INDEX(#REF!,MATCH('HT 0-0'!D566,#REF!,0))=INDEX(#REF!,MATCH('HT 0-0'!D566,#REF!,0)),INDEX(#REF!,MATCH('HT 0-0'!D566,#REF!,0)),"ERROR")</f>
        <v/>
      </c>
      <c r="KO566" s="1">
        <f>IF(INDEX(#REF!,MATCH('HT 0-0'!E566,#REF!,0))=INDEX(#REF!,MATCH('HT 0-0'!E566,#REF!,0)),INDEX(#REF!,MATCH('HT 0-0'!E566,#REF!,0)),"ERROR")</f>
        <v/>
      </c>
      <c r="KP566" s="1">
        <f>KN566&amp;" v "&amp;KO566</f>
        <v/>
      </c>
      <c r="KQ566">
        <f>B566&amp;"_"&amp;C566</f>
        <v/>
      </c>
      <c r="KR566" s="1">
        <f>IF((HW566/KK566)&lt;0.335,"G",IF((HW566/KK566)&gt;0.67,"R","A"))</f>
        <v/>
      </c>
      <c r="KS566" s="1">
        <f>IF((HX566/KK566)&lt;0.335,"G",IF((HX566/KK566)&gt;0.67,"R","A"))</f>
        <v/>
      </c>
      <c r="KT566" s="1">
        <f>IF((IH566/KK566)&lt;0.335,"G",IF((IH566/KK566)&gt;0.67,"R","A"))</f>
        <v/>
      </c>
      <c r="KU566" s="1">
        <f>IF((II566/KK566)&lt;0.335,"G",IF((II566/KK566)&gt;0.67,"R","A"))</f>
        <v/>
      </c>
      <c r="KV566" s="1">
        <f>IF((HZ566/KK566)&lt;0.335,"G",IF((HZ566/KK566)&gt;0.67,"R","A"))</f>
        <v/>
      </c>
      <c r="KW566" s="1">
        <f>IF((HY566/KK566)&lt;0.335,"G",IF((HY566/KK566)&gt;0.67,"R","A"))</f>
        <v/>
      </c>
      <c r="KX566" s="1">
        <f>IF((IK566/KK566)&lt;0.335,"G",IF((IK566/KK566)&gt;0.67,"R","A"))</f>
        <v/>
      </c>
      <c r="KY566" s="1">
        <f>IF((IJ566/KK566)&lt;0.335,"G",IF((IJ566/KK566)&gt;0.67,"R","A"))</f>
        <v/>
      </c>
      <c r="KZ566" s="1">
        <f>IF((HQ566/KK566)&lt;0.335,"G",IF((HQ566/KK566)&gt;0.67,"R","A"))</f>
        <v/>
      </c>
      <c r="LA566" s="1">
        <f>IF((IB566/KK566)&lt;0.335,"G",IF((IB566/KK566)&gt;0.67,"R","A"))</f>
        <v/>
      </c>
      <c r="LB566">
        <f>IF(LQ566="0-0",INDEX(Scrape!#REF!,MATCH('HT 0-0'!KP566,Scrape!$B:$B,0)),"")</f>
        <v/>
      </c>
      <c r="LC566">
        <f>IF(LQ566="0-0",INDEX(Scrape!$A:$A,MATCH('HT 0-0'!KP566,Scrape!$B:$B,0)),"")</f>
        <v/>
      </c>
      <c r="LD566">
        <f>IF(LQ566="0-0",INDEX(Scrape!$B:$B,MATCH('HT 0-0'!KP566,Scrape!$B:$B,0)),"")</f>
        <v/>
      </c>
      <c r="LE566">
        <f>IF(LQ566="0-0",INDEX(Scrape!$C:$C,MATCH('HT 0-0'!KP566,Scrape!$B:$B,0)),"")</f>
        <v/>
      </c>
      <c r="LF566">
        <f>IF(LQ566="0-0",INDEX(Scrape!$D:$D,MATCH('HT 0-0'!KP566,Scrape!$B:$B,0)),"")</f>
        <v/>
      </c>
      <c r="LG566">
        <f>IF(LQ566="0-0",INDEX(Scrape!$E:$E,MATCH('HT 0-0'!KP566,Scrape!$B:$B,0)),"")</f>
        <v/>
      </c>
      <c r="LH566">
        <f>IF(LQ566="0-0",INDEX(Scrape!$F:$F,MATCH('HT 0-0'!KP566,Scrape!$B:$B,0)),"")</f>
        <v/>
      </c>
      <c r="LI566">
        <f>IF(LQ566="0-0",INDEX(Scrape!$G:$G,MATCH('HT 0-0'!KP566,Scrape!$B:$B,0)),"")</f>
        <v/>
      </c>
      <c r="LJ566">
        <f>IF(LQ566="0-0",INDEX(Scrape!$H:$H,MATCH('HT 0-0'!KP566,Scrape!$B:$B,0)),"")</f>
        <v/>
      </c>
      <c r="LK566">
        <f>IF(LQ566="0-0",INDEX(Scrape!$I:$I,MATCH('HT 0-0'!KP566,Scrape!$B:$B,0)),"")</f>
        <v/>
      </c>
      <c r="LL566">
        <f>IF(LQ566="0-0",INDEX(Scrape!$J:$J,MATCH('HT 0-0'!KP566,Scrape!$B:$B,0)),"")</f>
        <v/>
      </c>
      <c r="LM566">
        <f>IF(LQ566="0-0",INDEX(Scrape!$K:$K,MATCH('HT 0-0'!KP566,Scrape!$B:$B,0)),"")</f>
        <v/>
      </c>
      <c r="LN566">
        <f>IF(LQ566="0-0",INDEX(Scrape!$L:$L,MATCH('HT 0-0'!KP566,Scrape!$B:$B,0)),"")</f>
        <v/>
      </c>
      <c r="LO566">
        <f>IF(LQ566="0-0",INDEX(Scrape!$M:$M,MATCH('HT 0-0'!KP566,Scrape!$B:$B,0)),"")</f>
        <v/>
      </c>
      <c r="LP566">
        <f>IF(LQ566="0-0",INDEX(Scrape!$N:$N,MATCH('HT 0-0'!KP566,Scrape!$B:$B,0)),"")</f>
        <v/>
      </c>
      <c r="LQ566">
        <f>INDEX(Scrape!$O:$O,MATCH('HT 0-0'!KP566,Scrape!$B:$B,0))</f>
        <v/>
      </c>
      <c r="LR566">
        <f>(1/LJ566)+(1/LI566)+(1/LH566)</f>
        <v/>
      </c>
      <c r="LS566">
        <f>(1/LG566)+(1/LF566)+(1/LE566)</f>
        <v/>
      </c>
      <c r="LT566" s="8">
        <f>IF(INDEX(#REF!,MATCH(KQ566,#REF!,0))=INDEX(#REF!,MATCH(KQ566,#REF!,0)),INDEX(#REF!,MATCH(KQ566,#REF!,0)),"ERROR")</f>
        <v/>
      </c>
      <c r="LU566" s="4">
        <f>IF(KR566="G",2,IF(KR566="R",0.5,IF(KR566="A",1)))</f>
        <v/>
      </c>
      <c r="LV566" s="4">
        <f>IF(KS566="G",0.5,IF(KS566="R",2,IF(KS566="A",1)))</f>
        <v/>
      </c>
      <c r="LW566" s="4">
        <f>IF(KT566="G",2,IF(KT566="R",0.5,IF(KT566="A",1)))</f>
        <v/>
      </c>
      <c r="LX566" s="4">
        <f>IF(KU566="G",0.5,IF(KU566="R",2,IF(KU566="A",1)))</f>
        <v/>
      </c>
      <c r="LY566" s="7">
        <f>(LK566*(LU566+LX566)+(LL566*(LU566+LX566)))</f>
        <v/>
      </c>
      <c r="LZ566" s="7">
        <f>(LN566*(LV566+LW566)+(LO566*(LV566+LW566)))</f>
        <v/>
      </c>
      <c r="MA566" s="11">
        <f>LY566-LZ566</f>
        <v/>
      </c>
      <c r="MB566" s="5">
        <f>MA566+2</f>
        <v/>
      </c>
      <c r="MC566" s="6">
        <f>MA566-2</f>
        <v/>
      </c>
      <c r="MD566" s="4">
        <f>LE566</f>
        <v/>
      </c>
      <c r="ME566" s="9">
        <f>IF(MD566=0,1000,MD566+0.75)</f>
        <v/>
      </c>
      <c r="MF566" s="10">
        <f>IF(MD566=0,0,MD566-0.75)</f>
        <v/>
      </c>
      <c r="MG566" s="4">
        <f>((LM566*(LU566+LX566))-((LP566*(LV566+LW566))))</f>
        <v/>
      </c>
      <c r="MH566" s="9">
        <f>MG566*1.2</f>
        <v/>
      </c>
      <c r="MI566" s="10">
        <f>MG566*0.8</f>
        <v/>
      </c>
      <c r="MJ566">
        <f>IFERROR(OT566,"")</f>
        <v/>
      </c>
      <c r="MK566">
        <f>IFERROR(OU566,"")</f>
        <v/>
      </c>
      <c r="ML566">
        <f>IFERROR(OV566,"")</f>
        <v/>
      </c>
      <c r="MM566">
        <f>IFERROR(OW566,"")</f>
        <v/>
      </c>
      <c r="MN566">
        <f>IFERROR(OX566,"")</f>
        <v/>
      </c>
      <c r="MO566">
        <f>IFERROR(OY566,"")</f>
        <v/>
      </c>
      <c r="MP566" s="1">
        <f>COUNTIFS(#REF!,LT566,#REF!,1,#REF!,"&gt;="&amp;MC566,#REF!,"&lt;="&amp;MB566,#REF!,"&lt;="&amp;ME566,#REF!,"&gt;="&amp;MF566,#REF!,"="&amp;KV566,#REF!,"="&amp;KX566)</f>
        <v/>
      </c>
      <c r="MQ566" s="1">
        <f>COUNTIFS(#REF!,LT566,#REF!,0,#REF!,"&gt;="&amp;MC566,#REF!,"&lt;="&amp;MB566,#REF!,"&lt;="&amp;ME566,#REF!,"&gt;="&amp;MF566,#REF!,"="&amp;KV566,#REF!,"="&amp;KX566)</f>
        <v/>
      </c>
      <c r="MR566" s="1">
        <f>COUNTIFS(#REF!,LT566,#REF!,1,#REF!,"&gt;="&amp;MC566,#REF!,"&lt;="&amp;MB566,#REF!,"&lt;="&amp;ME566,#REF!,"&gt;="&amp;MF566,#REF!,"="&amp;KW566,#REF!,"="&amp;KY566)</f>
        <v/>
      </c>
      <c r="MS566" s="1">
        <f>COUNTIFS(#REF!,LT566,#REF!,0,#REF!,"&gt;="&amp;MC566,#REF!,"&lt;="&amp;MB566,#REF!,"&lt;="&amp;ME566,#REF!,"&gt;="&amp;MF566,#REF!,"="&amp;KW566,#REF!,"="&amp;KY566)</f>
        <v/>
      </c>
      <c r="MT566" s="1">
        <f>COUNTIFS(#REF!,LT566,#REF!,1,#REF!,"&gt;="&amp;MI566,#REF!,"&lt;="&amp;MH566,#REF!,"&lt;="&amp;ME566,#REF!,"&gt;="&amp;MF566)</f>
        <v/>
      </c>
      <c r="MU566" s="1">
        <f>COUNTIFS(#REF!,LT566,#REF!,0,#REF!,"&gt;="&amp;MI566,#REF!,"&lt;="&amp;MH566,#REF!,"&lt;="&amp;ME566,#REF!,"&gt;="&amp;MF566)</f>
        <v/>
      </c>
      <c r="MV566" s="1">
        <f>COUNTIFS(#REF!,LT566,#REF!,1,#REF!,"&gt;="&amp;MI566,#REF!,"&lt;="&amp;MH566,#REF!,"="&amp;KZ566,#REF!,"="&amp;LA566,#REF!,"&lt;="&amp;ME566,#REF!,"&gt;="&amp;MF566)</f>
        <v/>
      </c>
      <c r="MW566" s="1">
        <f>COUNTIFS(#REF!,LT566,#REF!,0,#REF!,"&gt;="&amp;MI566,#REF!,"&lt;="&amp;MH566,#REF!,"="&amp;KZ566,#REF!,"="&amp;LA566,#REF!,"&lt;="&amp;ME566,#REF!,"&gt;="&amp;MF566)</f>
        <v/>
      </c>
      <c r="MX566" s="1">
        <f>COUNTIFS(#REF!,LT566,#REF!,1,#REF!,"&gt;="&amp;MC566,#REF!,"&lt;="&amp;MB566,#REF!,"&lt;="&amp;ME566,#REF!,"&gt;="&amp;MF566)</f>
        <v/>
      </c>
      <c r="MY566" s="1">
        <f>COUNTIFS(#REF!,LT566,#REF!,0,#REF!,"&gt;="&amp;MC566,#REF!,"&lt;="&amp;MB566,#REF!,"&lt;="&amp;ME566,#REF!,"&gt;="&amp;MF566)</f>
        <v/>
      </c>
      <c r="MZ566" s="1">
        <f>COUNTIFS(#REF!,LT566,#REF!,1,#REF!,"&lt;="&amp;ME566,#REF!,"&gt;="&amp;MF566,#REF!,"="&amp;KV566,#REF!,"="&amp;KX566)</f>
        <v/>
      </c>
      <c r="NA566" s="1">
        <f>COUNTIFS(#REF!,LT566,#REF!,0,#REF!,"&lt;="&amp;ME566,#REF!,"&gt;="&amp;MF566,#REF!,"="&amp;KV566,#REF!,"="&amp;KX566)</f>
        <v/>
      </c>
      <c r="NB566" s="1">
        <f>COUNTIFS(#REF!,LT566,#REF!,1,#REF!,"&lt;="&amp;ME566,#REF!,"&gt;="&amp;MF566,#REF!,"="&amp;KW566,#REF!,"="&amp;KY566)</f>
        <v/>
      </c>
      <c r="NC566" s="1">
        <f>COUNTIFS(#REF!,LT566,#REF!,0,#REF!,"&lt;="&amp;ME566,#REF!,"&gt;="&amp;MF566,#REF!,"="&amp;KW566,#REF!,"="&amp;KY566)</f>
        <v/>
      </c>
      <c r="ND566" s="1">
        <f>COUNTIFS(#REF!,LT566,#REF!,1,#REF!,"&gt;="&amp;MC566,#REF!,"&lt;="&amp;MB566,#REF!,"&lt;="&amp;ME566,#REF!,"&gt;="&amp;MF566,#REF!,"="&amp;KV566,#REF!,"="&amp;KX566)</f>
        <v/>
      </c>
      <c r="NE566" s="1">
        <f>COUNTIFS(#REF!,LT566,#REF!,0,#REF!,"&gt;="&amp;MC566,#REF!,"&lt;="&amp;MB566,#REF!,"&lt;="&amp;ME566,#REF!,"&gt;="&amp;MF566,#REF!,"="&amp;KV566,#REF!,"="&amp;KX566)</f>
        <v/>
      </c>
      <c r="NF566" s="1">
        <f>COUNTIFS(#REF!,LT566,#REF!,1,#REF!,"&gt;="&amp;MC566,#REF!,"&lt;="&amp;MB566,#REF!,"&lt;="&amp;ME566,#REF!,"&gt;="&amp;MF566,#REF!,"="&amp;KW566,#REF!,"="&amp;KY566)</f>
        <v/>
      </c>
      <c r="NG566" s="1">
        <f>COUNTIFS(#REF!,LT566,#REF!,0,#REF!,"&gt;="&amp;MC566,#REF!,"&lt;="&amp;MB566,#REF!,"&lt;="&amp;ME566,#REF!,"&gt;="&amp;MF566,#REF!,"="&amp;KW566,#REF!,"="&amp;KY566)</f>
        <v/>
      </c>
      <c r="NH566" s="1">
        <f>COUNTIFS(#REF!,LT566,#REF!,1,#REF!,"&gt;="&amp;MC566,#REF!,"&lt;="&amp;MB566,#REF!,"&lt;="&amp;ME566,#REF!,"&gt;="&amp;MF566,#REF!,"="&amp;KZ566,#REF!,"="&amp;LA566)</f>
        <v/>
      </c>
      <c r="NI566" s="1">
        <f>COUNTIFS(#REF!,LT566,#REF!,0,#REF!,"&gt;="&amp;MC566,#REF!,"&lt;="&amp;MB566,#REF!,"&lt;="&amp;ME566,#REF!,"&gt;="&amp;MF566,#REF!,"="&amp;KZ566,#REF!,"="&amp;LA566)</f>
        <v/>
      </c>
      <c r="NJ566" s="1">
        <f>COUNTIFS(#REF!,LT566,#REF!,1,#REF!,"&gt;="&amp;MI566,#REF!,"&lt;="&amp;MH566,#REF!,"&lt;="&amp;ME566,#REF!,"&gt;="&amp;MF566)</f>
        <v/>
      </c>
      <c r="NK566" s="1">
        <f>COUNTIFS(#REF!,LT566,#REF!,0,#REF!,"&gt;="&amp;MI566,#REF!,"&lt;="&amp;MH566,#REF!,"&lt;="&amp;ME566,#REF!,"&gt;="&amp;MF566)</f>
        <v/>
      </c>
      <c r="NL566" s="1">
        <f>COUNTIFS(#REF!,LT566,#REF!,1,#REF!,"&gt;="&amp;MI566,#REF!,"&lt;="&amp;MH566,#REF!,"="&amp;KZ566,#REF!,"="&amp;LA566,#REF!,"&lt;="&amp;ME566,#REF!,"&gt;="&amp;MF566)</f>
        <v/>
      </c>
      <c r="NM566" s="1">
        <f>COUNTIFS(#REF!,LT566,#REF!,0,#REF!,"&gt;="&amp;MI566,#REF!,"&lt;="&amp;MH566,#REF!,"="&amp;KZ566,#REF!,"="&amp;LA566,#REF!,"&lt;="&amp;ME566,#REF!,"&gt;="&amp;MF566)</f>
        <v/>
      </c>
      <c r="NN566" s="1">
        <f>COUNTIFS(#REF!,LT566,#REF!,1,#REF!,"&gt;="&amp;MC566,#REF!,"&lt;="&amp;MB566,#REF!,"&lt;="&amp;ME566,#REF!,"&gt;="&amp;MF566)</f>
        <v/>
      </c>
      <c r="NO566" s="1">
        <f>COUNTIFS(#REF!,LT566,#REF!,0,#REF!,"&gt;="&amp;MC566,#REF!,"&lt;="&amp;MB566,#REF!,"&lt;="&amp;ME566,#REF!,"&gt;="&amp;MF566)</f>
        <v/>
      </c>
      <c r="NP566" s="1">
        <f>COUNTIFS(#REF!,LT566,#REF!,1,#REF!,"&lt;="&amp;ME566,#REF!,"&gt;="&amp;MF566,#REF!,"="&amp;KV566,#REF!,"="&amp;KX566)</f>
        <v/>
      </c>
      <c r="NQ566" s="1">
        <f>COUNTIFS(#REF!,LT566,#REF!,0,#REF!,"&lt;="&amp;ME566,#REF!,"&gt;="&amp;MF566,#REF!,"="&amp;KV566,#REF!,"="&amp;KX566)</f>
        <v/>
      </c>
      <c r="NR566" s="1">
        <f>COUNTIFS(#REF!,LT566,#REF!,1,#REF!,"&lt;="&amp;ME566,#REF!,"&gt;="&amp;MF566,#REF!,"="&amp;KW566,#REF!,"="&amp;KY566)</f>
        <v/>
      </c>
      <c r="NS566" s="1">
        <f>COUNTIFS(#REF!,LT566,#REF!,0,#REF!,"&lt;="&amp;ME566,#REF!,"&gt;="&amp;MF566,#REF!,"="&amp;KW566,#REF!,"="&amp;KY566)</f>
        <v/>
      </c>
      <c r="NT566" s="1">
        <f>MP566+MR566+MT566+MV566+MX566+MZ566+NB566</f>
        <v/>
      </c>
      <c r="NU566" s="1">
        <f>MQ566+MS566+MU566+MW566+MY566+NA566+NC566</f>
        <v/>
      </c>
      <c r="NV566" s="1">
        <f>NT566+NU566</f>
        <v/>
      </c>
      <c r="NW566" s="33">
        <f>NT566/(NT566+NU566)</f>
        <v/>
      </c>
      <c r="NX566" s="3">
        <f>1/NW566</f>
        <v/>
      </c>
      <c r="NY566" s="1">
        <f>LH566</f>
        <v/>
      </c>
      <c r="NZ566" s="79">
        <f>(NW566*((NY566-1)*0.98))-((1-NW566)*1)</f>
        <v/>
      </c>
      <c r="OA566" s="34">
        <f>IF(LR566&lt;0.9,0,IF(AND(LR566&gt;1.1),0,1))</f>
        <v/>
      </c>
      <c r="OB566" s="34">
        <f>IF(LS566&lt;0.9,0,IF(AND(LS566&gt;1.1),0,1))</f>
        <v/>
      </c>
      <c r="OC566" s="32">
        <f>IF(NV566&gt;99,1,0)</f>
        <v/>
      </c>
      <c r="OD566" s="32">
        <f>IF(NZ566&gt;0.0799,1,0)</f>
        <v/>
      </c>
      <c r="OE566" s="32">
        <f>IF(NZ566&gt;OM566,1,0)</f>
        <v/>
      </c>
      <c r="OF566" s="32">
        <f>OC566+OD566+OE566+OA566+OB566</f>
        <v/>
      </c>
      <c r="OG566" s="1">
        <f>ND566+NF566+NH566+NJ566+NL566+NN566+NP566+NR566</f>
        <v/>
      </c>
      <c r="OH566" s="1">
        <f>NE566+NG566+NI566+NK566+NM566+NO566+NQ566+NS566</f>
        <v/>
      </c>
      <c r="OI566" s="1">
        <f>OG566+OH566</f>
        <v/>
      </c>
      <c r="OJ566" s="33">
        <f>OG566/(OG566+OH566)</f>
        <v/>
      </c>
      <c r="OK566" s="3">
        <f>1/OJ566</f>
        <v/>
      </c>
      <c r="OL566" s="1">
        <f>LI566</f>
        <v/>
      </c>
      <c r="OM566" s="79">
        <f>(OJ566*((OL566-1)*0.98))-((1-OJ566)*1)</f>
        <v/>
      </c>
      <c r="ON566" s="34">
        <f>IF(LR566&lt;0.9,0,IF(AND(LR566&gt;1.1),0,1))</f>
        <v/>
      </c>
      <c r="OO566" s="34">
        <f>IF(LS566&lt;0.9,0,IF(AND(LS566&gt;1.1),0,1))</f>
        <v/>
      </c>
      <c r="OP566" s="32">
        <f>IF(OI566&gt;99,1,0)</f>
        <v/>
      </c>
      <c r="OQ566" s="32">
        <f>IF(OM566&gt;0.0799,1,0)</f>
        <v/>
      </c>
      <c r="OR566" s="32">
        <f>IF(OM566&gt;OZ566,1,0)</f>
        <v/>
      </c>
      <c r="OS566" s="32">
        <f>OP566+OQ566+OR566+ON566+OO566</f>
        <v/>
      </c>
      <c r="OT566">
        <f>IF(OF566=5,"BackHome0-0",IF(AND(OS566=5),"BackAway0-0",""))</f>
        <v/>
      </c>
      <c r="OU566">
        <f>IF(OF566=5,KN566,IF(AND(OS566=5),KO566,""))</f>
        <v/>
      </c>
      <c r="OV566">
        <f>IF(OF566=5,"Match Odds",IF(AND(OS566=5),"Match Odds",""))</f>
        <v/>
      </c>
      <c r="OW566">
        <f>IF(OF566=5,KP566,IF(AND(OS566=5),KP566,""))</f>
        <v/>
      </c>
      <c r="OX566">
        <f>IF(OF566=5,"MATCH_ODDS",IF(AND(OS566=5),"MATCH_ODDS",""))</f>
        <v/>
      </c>
      <c r="OY566">
        <f>IF(OF566=5,"BACK",IF(AND(OS566=5),"BACK",""))</f>
        <v/>
      </c>
    </row>
    <row r="567" ht="16.5" customHeight="1" thickBot="1" thickTop="1">
      <c r="A567" s="2" t="n"/>
      <c r="KN567" s="1">
        <f>IF(INDEX(#REF!,MATCH('HT 0-0'!D567,#REF!,0))=INDEX(#REF!,MATCH('HT 0-0'!D567,#REF!,0)),INDEX(#REF!,MATCH('HT 0-0'!D567,#REF!,0)),"ERROR")</f>
        <v/>
      </c>
      <c r="KO567" s="1">
        <f>IF(INDEX(#REF!,MATCH('HT 0-0'!E567,#REF!,0))=INDEX(#REF!,MATCH('HT 0-0'!E567,#REF!,0)),INDEX(#REF!,MATCH('HT 0-0'!E567,#REF!,0)),"ERROR")</f>
        <v/>
      </c>
      <c r="KP567" s="1">
        <f>KN567&amp;" v "&amp;KO567</f>
        <v/>
      </c>
      <c r="KQ567">
        <f>B567&amp;"_"&amp;C567</f>
        <v/>
      </c>
      <c r="KR567" s="1">
        <f>IF((HW567/KK567)&lt;0.335,"G",IF((HW567/KK567)&gt;0.67,"R","A"))</f>
        <v/>
      </c>
      <c r="KS567" s="1">
        <f>IF((HX567/KK567)&lt;0.335,"G",IF((HX567/KK567)&gt;0.67,"R","A"))</f>
        <v/>
      </c>
      <c r="KT567" s="1">
        <f>IF((IH567/KK567)&lt;0.335,"G",IF((IH567/KK567)&gt;0.67,"R","A"))</f>
        <v/>
      </c>
      <c r="KU567" s="1">
        <f>IF((II567/KK567)&lt;0.335,"G",IF((II567/KK567)&gt;0.67,"R","A"))</f>
        <v/>
      </c>
      <c r="KV567" s="1">
        <f>IF((HZ567/KK567)&lt;0.335,"G",IF((HZ567/KK567)&gt;0.67,"R","A"))</f>
        <v/>
      </c>
      <c r="KW567" s="1">
        <f>IF((HY567/KK567)&lt;0.335,"G",IF((HY567/KK567)&gt;0.67,"R","A"))</f>
        <v/>
      </c>
      <c r="KX567" s="1">
        <f>IF((IK567/KK567)&lt;0.335,"G",IF((IK567/KK567)&gt;0.67,"R","A"))</f>
        <v/>
      </c>
      <c r="KY567" s="1">
        <f>IF((IJ567/KK567)&lt;0.335,"G",IF((IJ567/KK567)&gt;0.67,"R","A"))</f>
        <v/>
      </c>
      <c r="KZ567" s="1">
        <f>IF((HQ567/KK567)&lt;0.335,"G",IF((HQ567/KK567)&gt;0.67,"R","A"))</f>
        <v/>
      </c>
      <c r="LA567" s="1">
        <f>IF((IB567/KK567)&lt;0.335,"G",IF((IB567/KK567)&gt;0.67,"R","A"))</f>
        <v/>
      </c>
      <c r="LB567">
        <f>IF(LQ567="0-0",INDEX(Scrape!#REF!,MATCH('HT 0-0'!KP567,Scrape!$B:$B,0)),"")</f>
        <v/>
      </c>
      <c r="LC567">
        <f>IF(LQ567="0-0",INDEX(Scrape!$A:$A,MATCH('HT 0-0'!KP567,Scrape!$B:$B,0)),"")</f>
        <v/>
      </c>
      <c r="LD567">
        <f>IF(LQ567="0-0",INDEX(Scrape!$B:$B,MATCH('HT 0-0'!KP567,Scrape!$B:$B,0)),"")</f>
        <v/>
      </c>
      <c r="LE567">
        <f>IF(LQ567="0-0",INDEX(Scrape!$C:$C,MATCH('HT 0-0'!KP567,Scrape!$B:$B,0)),"")</f>
        <v/>
      </c>
      <c r="LF567">
        <f>IF(LQ567="0-0",INDEX(Scrape!$D:$D,MATCH('HT 0-0'!KP567,Scrape!$B:$B,0)),"")</f>
        <v/>
      </c>
      <c r="LG567">
        <f>IF(LQ567="0-0",INDEX(Scrape!$E:$E,MATCH('HT 0-0'!KP567,Scrape!$B:$B,0)),"")</f>
        <v/>
      </c>
      <c r="LH567">
        <f>IF(LQ567="0-0",INDEX(Scrape!$F:$F,MATCH('HT 0-0'!KP567,Scrape!$B:$B,0)),"")</f>
        <v/>
      </c>
      <c r="LI567">
        <f>IF(LQ567="0-0",INDEX(Scrape!$G:$G,MATCH('HT 0-0'!KP567,Scrape!$B:$B,0)),"")</f>
        <v/>
      </c>
      <c r="LJ567">
        <f>IF(LQ567="0-0",INDEX(Scrape!$H:$H,MATCH('HT 0-0'!KP567,Scrape!$B:$B,0)),"")</f>
        <v/>
      </c>
      <c r="LK567">
        <f>IF(LQ567="0-0",INDEX(Scrape!$I:$I,MATCH('HT 0-0'!KP567,Scrape!$B:$B,0)),"")</f>
        <v/>
      </c>
      <c r="LL567">
        <f>IF(LQ567="0-0",INDEX(Scrape!$J:$J,MATCH('HT 0-0'!KP567,Scrape!$B:$B,0)),"")</f>
        <v/>
      </c>
      <c r="LM567">
        <f>IF(LQ567="0-0",INDEX(Scrape!$K:$K,MATCH('HT 0-0'!KP567,Scrape!$B:$B,0)),"")</f>
        <v/>
      </c>
      <c r="LN567">
        <f>IF(LQ567="0-0",INDEX(Scrape!$L:$L,MATCH('HT 0-0'!KP567,Scrape!$B:$B,0)),"")</f>
        <v/>
      </c>
      <c r="LO567">
        <f>IF(LQ567="0-0",INDEX(Scrape!$M:$M,MATCH('HT 0-0'!KP567,Scrape!$B:$B,0)),"")</f>
        <v/>
      </c>
      <c r="LP567">
        <f>IF(LQ567="0-0",INDEX(Scrape!$N:$N,MATCH('HT 0-0'!KP567,Scrape!$B:$B,0)),"")</f>
        <v/>
      </c>
      <c r="LQ567">
        <f>INDEX(Scrape!$O:$O,MATCH('HT 0-0'!KP567,Scrape!$B:$B,0))</f>
        <v/>
      </c>
      <c r="LR567">
        <f>(1/LJ567)+(1/LI567)+(1/LH567)</f>
        <v/>
      </c>
      <c r="LS567">
        <f>(1/LG567)+(1/LF567)+(1/LE567)</f>
        <v/>
      </c>
      <c r="LT567" s="8">
        <f>IF(INDEX(#REF!,MATCH(KQ567,#REF!,0))=INDEX(#REF!,MATCH(KQ567,#REF!,0)),INDEX(#REF!,MATCH(KQ567,#REF!,0)),"ERROR")</f>
        <v/>
      </c>
      <c r="LU567" s="4">
        <f>IF(KR567="G",2,IF(KR567="R",0.5,IF(KR567="A",1)))</f>
        <v/>
      </c>
      <c r="LV567" s="4">
        <f>IF(KS567="G",0.5,IF(KS567="R",2,IF(KS567="A",1)))</f>
        <v/>
      </c>
      <c r="LW567" s="4">
        <f>IF(KT567="G",2,IF(KT567="R",0.5,IF(KT567="A",1)))</f>
        <v/>
      </c>
      <c r="LX567" s="4">
        <f>IF(KU567="G",0.5,IF(KU567="R",2,IF(KU567="A",1)))</f>
        <v/>
      </c>
      <c r="LY567" s="7">
        <f>(LK567*(LU567+LX567)+(LL567*(LU567+LX567)))</f>
        <v/>
      </c>
      <c r="LZ567" s="7">
        <f>(LN567*(LV567+LW567)+(LO567*(LV567+LW567)))</f>
        <v/>
      </c>
      <c r="MA567" s="11">
        <f>LY567-LZ567</f>
        <v/>
      </c>
      <c r="MB567" s="5">
        <f>MA567+2</f>
        <v/>
      </c>
      <c r="MC567" s="6">
        <f>MA567-2</f>
        <v/>
      </c>
      <c r="MD567" s="4">
        <f>LE567</f>
        <v/>
      </c>
      <c r="ME567" s="9">
        <f>IF(MD567=0,1000,MD567+0.75)</f>
        <v/>
      </c>
      <c r="MF567" s="10">
        <f>IF(MD567=0,0,MD567-0.75)</f>
        <v/>
      </c>
      <c r="MG567" s="4">
        <f>((LM567*(LU567+LX567))-((LP567*(LV567+LW567))))</f>
        <v/>
      </c>
      <c r="MH567" s="9">
        <f>MG567*1.2</f>
        <v/>
      </c>
      <c r="MI567" s="10">
        <f>MG567*0.8</f>
        <v/>
      </c>
      <c r="MJ567">
        <f>IFERROR(OT567,"")</f>
        <v/>
      </c>
      <c r="MK567">
        <f>IFERROR(OU567,"")</f>
        <v/>
      </c>
      <c r="ML567">
        <f>IFERROR(OV567,"")</f>
        <v/>
      </c>
      <c r="MM567">
        <f>IFERROR(OW567,"")</f>
        <v/>
      </c>
      <c r="MN567">
        <f>IFERROR(OX567,"")</f>
        <v/>
      </c>
      <c r="MO567">
        <f>IFERROR(OY567,"")</f>
        <v/>
      </c>
      <c r="MP567" s="1">
        <f>COUNTIFS(#REF!,LT567,#REF!,1,#REF!,"&gt;="&amp;MC567,#REF!,"&lt;="&amp;MB567,#REF!,"&lt;="&amp;ME567,#REF!,"&gt;="&amp;MF567,#REF!,"="&amp;KV567,#REF!,"="&amp;KX567)</f>
        <v/>
      </c>
      <c r="MQ567" s="1">
        <f>COUNTIFS(#REF!,LT567,#REF!,0,#REF!,"&gt;="&amp;MC567,#REF!,"&lt;="&amp;MB567,#REF!,"&lt;="&amp;ME567,#REF!,"&gt;="&amp;MF567,#REF!,"="&amp;KV567,#REF!,"="&amp;KX567)</f>
        <v/>
      </c>
      <c r="MR567" s="1">
        <f>COUNTIFS(#REF!,LT567,#REF!,1,#REF!,"&gt;="&amp;MC567,#REF!,"&lt;="&amp;MB567,#REF!,"&lt;="&amp;ME567,#REF!,"&gt;="&amp;MF567,#REF!,"="&amp;KW567,#REF!,"="&amp;KY567)</f>
        <v/>
      </c>
      <c r="MS567" s="1">
        <f>COUNTIFS(#REF!,LT567,#REF!,0,#REF!,"&gt;="&amp;MC567,#REF!,"&lt;="&amp;MB567,#REF!,"&lt;="&amp;ME567,#REF!,"&gt;="&amp;MF567,#REF!,"="&amp;KW567,#REF!,"="&amp;KY567)</f>
        <v/>
      </c>
      <c r="MT567" s="1">
        <f>COUNTIFS(#REF!,LT567,#REF!,1,#REF!,"&gt;="&amp;MI567,#REF!,"&lt;="&amp;MH567,#REF!,"&lt;="&amp;ME567,#REF!,"&gt;="&amp;MF567)</f>
        <v/>
      </c>
      <c r="MU567" s="1">
        <f>COUNTIFS(#REF!,LT567,#REF!,0,#REF!,"&gt;="&amp;MI567,#REF!,"&lt;="&amp;MH567,#REF!,"&lt;="&amp;ME567,#REF!,"&gt;="&amp;MF567)</f>
        <v/>
      </c>
      <c r="MV567" s="1">
        <f>COUNTIFS(#REF!,LT567,#REF!,1,#REF!,"&gt;="&amp;MI567,#REF!,"&lt;="&amp;MH567,#REF!,"="&amp;KZ567,#REF!,"="&amp;LA567,#REF!,"&lt;="&amp;ME567,#REF!,"&gt;="&amp;MF567)</f>
        <v/>
      </c>
      <c r="MW567" s="1">
        <f>COUNTIFS(#REF!,LT567,#REF!,0,#REF!,"&gt;="&amp;MI567,#REF!,"&lt;="&amp;MH567,#REF!,"="&amp;KZ567,#REF!,"="&amp;LA567,#REF!,"&lt;="&amp;ME567,#REF!,"&gt;="&amp;MF567)</f>
        <v/>
      </c>
      <c r="MX567" s="1">
        <f>COUNTIFS(#REF!,LT567,#REF!,1,#REF!,"&gt;="&amp;MC567,#REF!,"&lt;="&amp;MB567,#REF!,"&lt;="&amp;ME567,#REF!,"&gt;="&amp;MF567)</f>
        <v/>
      </c>
      <c r="MY567" s="1">
        <f>COUNTIFS(#REF!,LT567,#REF!,0,#REF!,"&gt;="&amp;MC567,#REF!,"&lt;="&amp;MB567,#REF!,"&lt;="&amp;ME567,#REF!,"&gt;="&amp;MF567)</f>
        <v/>
      </c>
      <c r="MZ567" s="1">
        <f>COUNTIFS(#REF!,LT567,#REF!,1,#REF!,"&lt;="&amp;ME567,#REF!,"&gt;="&amp;MF567,#REF!,"="&amp;KV567,#REF!,"="&amp;KX567)</f>
        <v/>
      </c>
      <c r="NA567" s="1">
        <f>COUNTIFS(#REF!,LT567,#REF!,0,#REF!,"&lt;="&amp;ME567,#REF!,"&gt;="&amp;MF567,#REF!,"="&amp;KV567,#REF!,"="&amp;KX567)</f>
        <v/>
      </c>
      <c r="NB567" s="1">
        <f>COUNTIFS(#REF!,LT567,#REF!,1,#REF!,"&lt;="&amp;ME567,#REF!,"&gt;="&amp;MF567,#REF!,"="&amp;KW567,#REF!,"="&amp;KY567)</f>
        <v/>
      </c>
      <c r="NC567" s="1">
        <f>COUNTIFS(#REF!,LT567,#REF!,0,#REF!,"&lt;="&amp;ME567,#REF!,"&gt;="&amp;MF567,#REF!,"="&amp;KW567,#REF!,"="&amp;KY567)</f>
        <v/>
      </c>
      <c r="ND567" s="1">
        <f>COUNTIFS(#REF!,LT567,#REF!,1,#REF!,"&gt;="&amp;MC567,#REF!,"&lt;="&amp;MB567,#REF!,"&lt;="&amp;ME567,#REF!,"&gt;="&amp;MF567,#REF!,"="&amp;KV567,#REF!,"="&amp;KX567)</f>
        <v/>
      </c>
      <c r="NE567" s="1">
        <f>COUNTIFS(#REF!,LT567,#REF!,0,#REF!,"&gt;="&amp;MC567,#REF!,"&lt;="&amp;MB567,#REF!,"&lt;="&amp;ME567,#REF!,"&gt;="&amp;MF567,#REF!,"="&amp;KV567,#REF!,"="&amp;KX567)</f>
        <v/>
      </c>
      <c r="NF567" s="1">
        <f>COUNTIFS(#REF!,LT567,#REF!,1,#REF!,"&gt;="&amp;MC567,#REF!,"&lt;="&amp;MB567,#REF!,"&lt;="&amp;ME567,#REF!,"&gt;="&amp;MF567,#REF!,"="&amp;KW567,#REF!,"="&amp;KY567)</f>
        <v/>
      </c>
      <c r="NG567" s="1">
        <f>COUNTIFS(#REF!,LT567,#REF!,0,#REF!,"&gt;="&amp;MC567,#REF!,"&lt;="&amp;MB567,#REF!,"&lt;="&amp;ME567,#REF!,"&gt;="&amp;MF567,#REF!,"="&amp;KW567,#REF!,"="&amp;KY567)</f>
        <v/>
      </c>
      <c r="NH567" s="1">
        <f>COUNTIFS(#REF!,LT567,#REF!,1,#REF!,"&gt;="&amp;MC567,#REF!,"&lt;="&amp;MB567,#REF!,"&lt;="&amp;ME567,#REF!,"&gt;="&amp;MF567,#REF!,"="&amp;KZ567,#REF!,"="&amp;LA567)</f>
        <v/>
      </c>
      <c r="NI567" s="1">
        <f>COUNTIFS(#REF!,LT567,#REF!,0,#REF!,"&gt;="&amp;MC567,#REF!,"&lt;="&amp;MB567,#REF!,"&lt;="&amp;ME567,#REF!,"&gt;="&amp;MF567,#REF!,"="&amp;KZ567,#REF!,"="&amp;LA567)</f>
        <v/>
      </c>
      <c r="NJ567" s="1">
        <f>COUNTIFS(#REF!,LT567,#REF!,1,#REF!,"&gt;="&amp;MI567,#REF!,"&lt;="&amp;MH567,#REF!,"&lt;="&amp;ME567,#REF!,"&gt;="&amp;MF567)</f>
        <v/>
      </c>
      <c r="NK567" s="1">
        <f>COUNTIFS(#REF!,LT567,#REF!,0,#REF!,"&gt;="&amp;MI567,#REF!,"&lt;="&amp;MH567,#REF!,"&lt;="&amp;ME567,#REF!,"&gt;="&amp;MF567)</f>
        <v/>
      </c>
      <c r="NL567" s="1">
        <f>COUNTIFS(#REF!,LT567,#REF!,1,#REF!,"&gt;="&amp;MI567,#REF!,"&lt;="&amp;MH567,#REF!,"="&amp;KZ567,#REF!,"="&amp;LA567,#REF!,"&lt;="&amp;ME567,#REF!,"&gt;="&amp;MF567)</f>
        <v/>
      </c>
      <c r="NM567" s="1">
        <f>COUNTIFS(#REF!,LT567,#REF!,0,#REF!,"&gt;="&amp;MI567,#REF!,"&lt;="&amp;MH567,#REF!,"="&amp;KZ567,#REF!,"="&amp;LA567,#REF!,"&lt;="&amp;ME567,#REF!,"&gt;="&amp;MF567)</f>
        <v/>
      </c>
      <c r="NN567" s="1">
        <f>COUNTIFS(#REF!,LT567,#REF!,1,#REF!,"&gt;="&amp;MC567,#REF!,"&lt;="&amp;MB567,#REF!,"&lt;="&amp;ME567,#REF!,"&gt;="&amp;MF567)</f>
        <v/>
      </c>
      <c r="NO567" s="1">
        <f>COUNTIFS(#REF!,LT567,#REF!,0,#REF!,"&gt;="&amp;MC567,#REF!,"&lt;="&amp;MB567,#REF!,"&lt;="&amp;ME567,#REF!,"&gt;="&amp;MF567)</f>
        <v/>
      </c>
      <c r="NP567" s="1">
        <f>COUNTIFS(#REF!,LT567,#REF!,1,#REF!,"&lt;="&amp;ME567,#REF!,"&gt;="&amp;MF567,#REF!,"="&amp;KV567,#REF!,"="&amp;KX567)</f>
        <v/>
      </c>
      <c r="NQ567" s="1">
        <f>COUNTIFS(#REF!,LT567,#REF!,0,#REF!,"&lt;="&amp;ME567,#REF!,"&gt;="&amp;MF567,#REF!,"="&amp;KV567,#REF!,"="&amp;KX567)</f>
        <v/>
      </c>
      <c r="NR567" s="1">
        <f>COUNTIFS(#REF!,LT567,#REF!,1,#REF!,"&lt;="&amp;ME567,#REF!,"&gt;="&amp;MF567,#REF!,"="&amp;KW567,#REF!,"="&amp;KY567)</f>
        <v/>
      </c>
      <c r="NS567" s="1">
        <f>COUNTIFS(#REF!,LT567,#REF!,0,#REF!,"&lt;="&amp;ME567,#REF!,"&gt;="&amp;MF567,#REF!,"="&amp;KW567,#REF!,"="&amp;KY567)</f>
        <v/>
      </c>
      <c r="NT567" s="1">
        <f>MP567+MR567+MT567+MV567+MX567+MZ567+NB567</f>
        <v/>
      </c>
      <c r="NU567" s="1">
        <f>MQ567+MS567+MU567+MW567+MY567+NA567+NC567</f>
        <v/>
      </c>
      <c r="NV567" s="1">
        <f>NT567+NU567</f>
        <v/>
      </c>
      <c r="NW567" s="33">
        <f>NT567/(NT567+NU567)</f>
        <v/>
      </c>
      <c r="NX567" s="3">
        <f>1/NW567</f>
        <v/>
      </c>
      <c r="NY567" s="1">
        <f>LH567</f>
        <v/>
      </c>
      <c r="NZ567" s="79">
        <f>(NW567*((NY567-1)*0.98))-((1-NW567)*1)</f>
        <v/>
      </c>
      <c r="OA567" s="34">
        <f>IF(LR567&lt;0.9,0,IF(AND(LR567&gt;1.1),0,1))</f>
        <v/>
      </c>
      <c r="OB567" s="34">
        <f>IF(LS567&lt;0.9,0,IF(AND(LS567&gt;1.1),0,1))</f>
        <v/>
      </c>
      <c r="OC567" s="32">
        <f>IF(NV567&gt;99,1,0)</f>
        <v/>
      </c>
      <c r="OD567" s="32">
        <f>IF(NZ567&gt;0.0799,1,0)</f>
        <v/>
      </c>
      <c r="OE567" s="32">
        <f>IF(NZ567&gt;OM567,1,0)</f>
        <v/>
      </c>
      <c r="OF567" s="32">
        <f>OC567+OD567+OE567+OA567+OB567</f>
        <v/>
      </c>
      <c r="OG567" s="1">
        <f>ND567+NF567+NH567+NJ567+NL567+NN567+NP567+NR567</f>
        <v/>
      </c>
      <c r="OH567" s="1">
        <f>NE567+NG567+NI567+NK567+NM567+NO567+NQ567+NS567</f>
        <v/>
      </c>
      <c r="OI567" s="1">
        <f>OG567+OH567</f>
        <v/>
      </c>
      <c r="OJ567" s="33">
        <f>OG567/(OG567+OH567)</f>
        <v/>
      </c>
      <c r="OK567" s="3">
        <f>1/OJ567</f>
        <v/>
      </c>
      <c r="OL567" s="1">
        <f>LI567</f>
        <v/>
      </c>
      <c r="OM567" s="79">
        <f>(OJ567*((OL567-1)*0.98))-((1-OJ567)*1)</f>
        <v/>
      </c>
      <c r="ON567" s="34">
        <f>IF(LR567&lt;0.9,0,IF(AND(LR567&gt;1.1),0,1))</f>
        <v/>
      </c>
      <c r="OO567" s="34">
        <f>IF(LS567&lt;0.9,0,IF(AND(LS567&gt;1.1),0,1))</f>
        <v/>
      </c>
      <c r="OP567" s="32">
        <f>IF(OI567&gt;99,1,0)</f>
        <v/>
      </c>
      <c r="OQ567" s="32">
        <f>IF(OM567&gt;0.0799,1,0)</f>
        <v/>
      </c>
      <c r="OR567" s="32">
        <f>IF(OM567&gt;OZ567,1,0)</f>
        <v/>
      </c>
      <c r="OS567" s="32">
        <f>OP567+OQ567+OR567+ON567+OO567</f>
        <v/>
      </c>
      <c r="OT567">
        <f>IF(OF567=5,"BackHome0-0",IF(AND(OS567=5),"BackAway0-0",""))</f>
        <v/>
      </c>
      <c r="OU567">
        <f>IF(OF567=5,KN567,IF(AND(OS567=5),KO567,""))</f>
        <v/>
      </c>
      <c r="OV567">
        <f>IF(OF567=5,"Match Odds",IF(AND(OS567=5),"Match Odds",""))</f>
        <v/>
      </c>
      <c r="OW567">
        <f>IF(OF567=5,KP567,IF(AND(OS567=5),KP567,""))</f>
        <v/>
      </c>
      <c r="OX567">
        <f>IF(OF567=5,"MATCH_ODDS",IF(AND(OS567=5),"MATCH_ODDS",""))</f>
        <v/>
      </c>
      <c r="OY567">
        <f>IF(OF567=5,"BACK",IF(AND(OS567=5),"BACK",""))</f>
        <v/>
      </c>
    </row>
    <row r="568" ht="16.5" customHeight="1" thickBot="1" thickTop="1">
      <c r="A568" s="2" t="n"/>
      <c r="KN568" s="1">
        <f>IF(INDEX(#REF!,MATCH('HT 0-0'!D568,#REF!,0))=INDEX(#REF!,MATCH('HT 0-0'!D568,#REF!,0)),INDEX(#REF!,MATCH('HT 0-0'!D568,#REF!,0)),"ERROR")</f>
        <v/>
      </c>
      <c r="KO568" s="1">
        <f>IF(INDEX(#REF!,MATCH('HT 0-0'!E568,#REF!,0))=INDEX(#REF!,MATCH('HT 0-0'!E568,#REF!,0)),INDEX(#REF!,MATCH('HT 0-0'!E568,#REF!,0)),"ERROR")</f>
        <v/>
      </c>
      <c r="KP568" s="1">
        <f>KN568&amp;" v "&amp;KO568</f>
        <v/>
      </c>
      <c r="KQ568">
        <f>B568&amp;"_"&amp;C568</f>
        <v/>
      </c>
      <c r="KR568" s="1">
        <f>IF((HW568/KK568)&lt;0.335,"G",IF((HW568/KK568)&gt;0.67,"R","A"))</f>
        <v/>
      </c>
      <c r="KS568" s="1">
        <f>IF((HX568/KK568)&lt;0.335,"G",IF((HX568/KK568)&gt;0.67,"R","A"))</f>
        <v/>
      </c>
      <c r="KT568" s="1">
        <f>IF((IH568/KK568)&lt;0.335,"G",IF((IH568/KK568)&gt;0.67,"R","A"))</f>
        <v/>
      </c>
      <c r="KU568" s="1">
        <f>IF((II568/KK568)&lt;0.335,"G",IF((II568/KK568)&gt;0.67,"R","A"))</f>
        <v/>
      </c>
      <c r="KV568" s="1">
        <f>IF((HZ568/KK568)&lt;0.335,"G",IF((HZ568/KK568)&gt;0.67,"R","A"))</f>
        <v/>
      </c>
      <c r="KW568" s="1">
        <f>IF((HY568/KK568)&lt;0.335,"G",IF((HY568/KK568)&gt;0.67,"R","A"))</f>
        <v/>
      </c>
      <c r="KX568" s="1">
        <f>IF((IK568/KK568)&lt;0.335,"G",IF((IK568/KK568)&gt;0.67,"R","A"))</f>
        <v/>
      </c>
      <c r="KY568" s="1">
        <f>IF((IJ568/KK568)&lt;0.335,"G",IF((IJ568/KK568)&gt;0.67,"R","A"))</f>
        <v/>
      </c>
      <c r="KZ568" s="1">
        <f>IF((HQ568/KK568)&lt;0.335,"G",IF((HQ568/KK568)&gt;0.67,"R","A"))</f>
        <v/>
      </c>
      <c r="LA568" s="1">
        <f>IF((IB568/KK568)&lt;0.335,"G",IF((IB568/KK568)&gt;0.67,"R","A"))</f>
        <v/>
      </c>
      <c r="LB568">
        <f>IF(LQ568="0-0",INDEX(Scrape!#REF!,MATCH('HT 0-0'!KP568,Scrape!$B:$B,0)),"")</f>
        <v/>
      </c>
      <c r="LC568">
        <f>IF(LQ568="0-0",INDEX(Scrape!$A:$A,MATCH('HT 0-0'!KP568,Scrape!$B:$B,0)),"")</f>
        <v/>
      </c>
      <c r="LD568">
        <f>IF(LQ568="0-0",INDEX(Scrape!$B:$B,MATCH('HT 0-0'!KP568,Scrape!$B:$B,0)),"")</f>
        <v/>
      </c>
      <c r="LE568">
        <f>IF(LQ568="0-0",INDEX(Scrape!$C:$C,MATCH('HT 0-0'!KP568,Scrape!$B:$B,0)),"")</f>
        <v/>
      </c>
      <c r="LF568">
        <f>IF(LQ568="0-0",INDEX(Scrape!$D:$D,MATCH('HT 0-0'!KP568,Scrape!$B:$B,0)),"")</f>
        <v/>
      </c>
      <c r="LG568">
        <f>IF(LQ568="0-0",INDEX(Scrape!$E:$E,MATCH('HT 0-0'!KP568,Scrape!$B:$B,0)),"")</f>
        <v/>
      </c>
      <c r="LH568">
        <f>IF(LQ568="0-0",INDEX(Scrape!$F:$F,MATCH('HT 0-0'!KP568,Scrape!$B:$B,0)),"")</f>
        <v/>
      </c>
      <c r="LI568">
        <f>IF(LQ568="0-0",INDEX(Scrape!$G:$G,MATCH('HT 0-0'!KP568,Scrape!$B:$B,0)),"")</f>
        <v/>
      </c>
      <c r="LJ568">
        <f>IF(LQ568="0-0",INDEX(Scrape!$H:$H,MATCH('HT 0-0'!KP568,Scrape!$B:$B,0)),"")</f>
        <v/>
      </c>
      <c r="LK568">
        <f>IF(LQ568="0-0",INDEX(Scrape!$I:$I,MATCH('HT 0-0'!KP568,Scrape!$B:$B,0)),"")</f>
        <v/>
      </c>
      <c r="LL568">
        <f>IF(LQ568="0-0",INDEX(Scrape!$J:$J,MATCH('HT 0-0'!KP568,Scrape!$B:$B,0)),"")</f>
        <v/>
      </c>
      <c r="LM568">
        <f>IF(LQ568="0-0",INDEX(Scrape!$K:$K,MATCH('HT 0-0'!KP568,Scrape!$B:$B,0)),"")</f>
        <v/>
      </c>
      <c r="LN568">
        <f>IF(LQ568="0-0",INDEX(Scrape!$L:$L,MATCH('HT 0-0'!KP568,Scrape!$B:$B,0)),"")</f>
        <v/>
      </c>
      <c r="LO568">
        <f>IF(LQ568="0-0",INDEX(Scrape!$M:$M,MATCH('HT 0-0'!KP568,Scrape!$B:$B,0)),"")</f>
        <v/>
      </c>
      <c r="LP568">
        <f>IF(LQ568="0-0",INDEX(Scrape!$N:$N,MATCH('HT 0-0'!KP568,Scrape!$B:$B,0)),"")</f>
        <v/>
      </c>
      <c r="LQ568">
        <f>INDEX(Scrape!$O:$O,MATCH('HT 0-0'!KP568,Scrape!$B:$B,0))</f>
        <v/>
      </c>
      <c r="LR568">
        <f>(1/LJ568)+(1/LI568)+(1/LH568)</f>
        <v/>
      </c>
      <c r="LS568">
        <f>(1/LG568)+(1/LF568)+(1/LE568)</f>
        <v/>
      </c>
      <c r="LT568" s="8">
        <f>IF(INDEX(#REF!,MATCH(KQ568,#REF!,0))=INDEX(#REF!,MATCH(KQ568,#REF!,0)),INDEX(#REF!,MATCH(KQ568,#REF!,0)),"ERROR")</f>
        <v/>
      </c>
      <c r="LU568" s="4">
        <f>IF(KR568="G",2,IF(KR568="R",0.5,IF(KR568="A",1)))</f>
        <v/>
      </c>
      <c r="LV568" s="4">
        <f>IF(KS568="G",0.5,IF(KS568="R",2,IF(KS568="A",1)))</f>
        <v/>
      </c>
      <c r="LW568" s="4">
        <f>IF(KT568="G",2,IF(KT568="R",0.5,IF(KT568="A",1)))</f>
        <v/>
      </c>
      <c r="LX568" s="4">
        <f>IF(KU568="G",0.5,IF(KU568="R",2,IF(KU568="A",1)))</f>
        <v/>
      </c>
      <c r="LY568" s="7">
        <f>(LK568*(LU568+LX568)+(LL568*(LU568+LX568)))</f>
        <v/>
      </c>
      <c r="LZ568" s="7">
        <f>(LN568*(LV568+LW568)+(LO568*(LV568+LW568)))</f>
        <v/>
      </c>
      <c r="MA568" s="11">
        <f>LY568-LZ568</f>
        <v/>
      </c>
      <c r="MB568" s="5">
        <f>MA568+2</f>
        <v/>
      </c>
      <c r="MC568" s="6">
        <f>MA568-2</f>
        <v/>
      </c>
      <c r="MD568" s="4">
        <f>LE568</f>
        <v/>
      </c>
      <c r="ME568" s="9">
        <f>IF(MD568=0,1000,MD568+0.75)</f>
        <v/>
      </c>
      <c r="MF568" s="10">
        <f>IF(MD568=0,0,MD568-0.75)</f>
        <v/>
      </c>
      <c r="MG568" s="4">
        <f>((LM568*(LU568+LX568))-((LP568*(LV568+LW568))))</f>
        <v/>
      </c>
      <c r="MH568" s="9">
        <f>MG568*1.2</f>
        <v/>
      </c>
      <c r="MI568" s="10">
        <f>MG568*0.8</f>
        <v/>
      </c>
      <c r="MJ568">
        <f>IFERROR(OT568,"")</f>
        <v/>
      </c>
      <c r="MK568">
        <f>IFERROR(OU568,"")</f>
        <v/>
      </c>
      <c r="ML568">
        <f>IFERROR(OV568,"")</f>
        <v/>
      </c>
      <c r="MM568">
        <f>IFERROR(OW568,"")</f>
        <v/>
      </c>
      <c r="MN568">
        <f>IFERROR(OX568,"")</f>
        <v/>
      </c>
      <c r="MO568">
        <f>IFERROR(OY568,"")</f>
        <v/>
      </c>
      <c r="MP568" s="1">
        <f>COUNTIFS(#REF!,LT568,#REF!,1,#REF!,"&gt;="&amp;MC568,#REF!,"&lt;="&amp;MB568,#REF!,"&lt;="&amp;ME568,#REF!,"&gt;="&amp;MF568,#REF!,"="&amp;KV568,#REF!,"="&amp;KX568)</f>
        <v/>
      </c>
      <c r="MQ568" s="1">
        <f>COUNTIFS(#REF!,LT568,#REF!,0,#REF!,"&gt;="&amp;MC568,#REF!,"&lt;="&amp;MB568,#REF!,"&lt;="&amp;ME568,#REF!,"&gt;="&amp;MF568,#REF!,"="&amp;KV568,#REF!,"="&amp;KX568)</f>
        <v/>
      </c>
      <c r="MR568" s="1">
        <f>COUNTIFS(#REF!,LT568,#REF!,1,#REF!,"&gt;="&amp;MC568,#REF!,"&lt;="&amp;MB568,#REF!,"&lt;="&amp;ME568,#REF!,"&gt;="&amp;MF568,#REF!,"="&amp;KW568,#REF!,"="&amp;KY568)</f>
        <v/>
      </c>
      <c r="MS568" s="1">
        <f>COUNTIFS(#REF!,LT568,#REF!,0,#REF!,"&gt;="&amp;MC568,#REF!,"&lt;="&amp;MB568,#REF!,"&lt;="&amp;ME568,#REF!,"&gt;="&amp;MF568,#REF!,"="&amp;KW568,#REF!,"="&amp;KY568)</f>
        <v/>
      </c>
      <c r="MT568" s="1">
        <f>COUNTIFS(#REF!,LT568,#REF!,1,#REF!,"&gt;="&amp;MI568,#REF!,"&lt;="&amp;MH568,#REF!,"&lt;="&amp;ME568,#REF!,"&gt;="&amp;MF568)</f>
        <v/>
      </c>
      <c r="MU568" s="1">
        <f>COUNTIFS(#REF!,LT568,#REF!,0,#REF!,"&gt;="&amp;MI568,#REF!,"&lt;="&amp;MH568,#REF!,"&lt;="&amp;ME568,#REF!,"&gt;="&amp;MF568)</f>
        <v/>
      </c>
      <c r="MV568" s="1">
        <f>COUNTIFS(#REF!,LT568,#REF!,1,#REF!,"&gt;="&amp;MI568,#REF!,"&lt;="&amp;MH568,#REF!,"="&amp;KZ568,#REF!,"="&amp;LA568,#REF!,"&lt;="&amp;ME568,#REF!,"&gt;="&amp;MF568)</f>
        <v/>
      </c>
      <c r="MW568" s="1">
        <f>COUNTIFS(#REF!,LT568,#REF!,0,#REF!,"&gt;="&amp;MI568,#REF!,"&lt;="&amp;MH568,#REF!,"="&amp;KZ568,#REF!,"="&amp;LA568,#REF!,"&lt;="&amp;ME568,#REF!,"&gt;="&amp;MF568)</f>
        <v/>
      </c>
      <c r="MX568" s="1">
        <f>COUNTIFS(#REF!,LT568,#REF!,1,#REF!,"&gt;="&amp;MC568,#REF!,"&lt;="&amp;MB568,#REF!,"&lt;="&amp;ME568,#REF!,"&gt;="&amp;MF568)</f>
        <v/>
      </c>
      <c r="MY568" s="1">
        <f>COUNTIFS(#REF!,LT568,#REF!,0,#REF!,"&gt;="&amp;MC568,#REF!,"&lt;="&amp;MB568,#REF!,"&lt;="&amp;ME568,#REF!,"&gt;="&amp;MF568)</f>
        <v/>
      </c>
      <c r="MZ568" s="1">
        <f>COUNTIFS(#REF!,LT568,#REF!,1,#REF!,"&lt;="&amp;ME568,#REF!,"&gt;="&amp;MF568,#REF!,"="&amp;KV568,#REF!,"="&amp;KX568)</f>
        <v/>
      </c>
      <c r="NA568" s="1">
        <f>COUNTIFS(#REF!,LT568,#REF!,0,#REF!,"&lt;="&amp;ME568,#REF!,"&gt;="&amp;MF568,#REF!,"="&amp;KV568,#REF!,"="&amp;KX568)</f>
        <v/>
      </c>
      <c r="NB568" s="1">
        <f>COUNTIFS(#REF!,LT568,#REF!,1,#REF!,"&lt;="&amp;ME568,#REF!,"&gt;="&amp;MF568,#REF!,"="&amp;KW568,#REF!,"="&amp;KY568)</f>
        <v/>
      </c>
      <c r="NC568" s="1">
        <f>COUNTIFS(#REF!,LT568,#REF!,0,#REF!,"&lt;="&amp;ME568,#REF!,"&gt;="&amp;MF568,#REF!,"="&amp;KW568,#REF!,"="&amp;KY568)</f>
        <v/>
      </c>
      <c r="ND568" s="1">
        <f>COUNTIFS(#REF!,LT568,#REF!,1,#REF!,"&gt;="&amp;MC568,#REF!,"&lt;="&amp;MB568,#REF!,"&lt;="&amp;ME568,#REF!,"&gt;="&amp;MF568,#REF!,"="&amp;KV568,#REF!,"="&amp;KX568)</f>
        <v/>
      </c>
      <c r="NE568" s="1">
        <f>COUNTIFS(#REF!,LT568,#REF!,0,#REF!,"&gt;="&amp;MC568,#REF!,"&lt;="&amp;MB568,#REF!,"&lt;="&amp;ME568,#REF!,"&gt;="&amp;MF568,#REF!,"="&amp;KV568,#REF!,"="&amp;KX568)</f>
        <v/>
      </c>
      <c r="NF568" s="1">
        <f>COUNTIFS(#REF!,LT568,#REF!,1,#REF!,"&gt;="&amp;MC568,#REF!,"&lt;="&amp;MB568,#REF!,"&lt;="&amp;ME568,#REF!,"&gt;="&amp;MF568,#REF!,"="&amp;KW568,#REF!,"="&amp;KY568)</f>
        <v/>
      </c>
      <c r="NG568" s="1">
        <f>COUNTIFS(#REF!,LT568,#REF!,0,#REF!,"&gt;="&amp;MC568,#REF!,"&lt;="&amp;MB568,#REF!,"&lt;="&amp;ME568,#REF!,"&gt;="&amp;MF568,#REF!,"="&amp;KW568,#REF!,"="&amp;KY568)</f>
        <v/>
      </c>
      <c r="NH568" s="1">
        <f>COUNTIFS(#REF!,LT568,#REF!,1,#REF!,"&gt;="&amp;MC568,#REF!,"&lt;="&amp;MB568,#REF!,"&lt;="&amp;ME568,#REF!,"&gt;="&amp;MF568,#REF!,"="&amp;KZ568,#REF!,"="&amp;LA568)</f>
        <v/>
      </c>
      <c r="NI568" s="1">
        <f>COUNTIFS(#REF!,LT568,#REF!,0,#REF!,"&gt;="&amp;MC568,#REF!,"&lt;="&amp;MB568,#REF!,"&lt;="&amp;ME568,#REF!,"&gt;="&amp;MF568,#REF!,"="&amp;KZ568,#REF!,"="&amp;LA568)</f>
        <v/>
      </c>
      <c r="NJ568" s="1">
        <f>COUNTIFS(#REF!,LT568,#REF!,1,#REF!,"&gt;="&amp;MI568,#REF!,"&lt;="&amp;MH568,#REF!,"&lt;="&amp;ME568,#REF!,"&gt;="&amp;MF568)</f>
        <v/>
      </c>
      <c r="NK568" s="1">
        <f>COUNTIFS(#REF!,LT568,#REF!,0,#REF!,"&gt;="&amp;MI568,#REF!,"&lt;="&amp;MH568,#REF!,"&lt;="&amp;ME568,#REF!,"&gt;="&amp;MF568)</f>
        <v/>
      </c>
      <c r="NL568" s="1">
        <f>COUNTIFS(#REF!,LT568,#REF!,1,#REF!,"&gt;="&amp;MI568,#REF!,"&lt;="&amp;MH568,#REF!,"="&amp;KZ568,#REF!,"="&amp;LA568,#REF!,"&lt;="&amp;ME568,#REF!,"&gt;="&amp;MF568)</f>
        <v/>
      </c>
      <c r="NM568" s="1">
        <f>COUNTIFS(#REF!,LT568,#REF!,0,#REF!,"&gt;="&amp;MI568,#REF!,"&lt;="&amp;MH568,#REF!,"="&amp;KZ568,#REF!,"="&amp;LA568,#REF!,"&lt;="&amp;ME568,#REF!,"&gt;="&amp;MF568)</f>
        <v/>
      </c>
      <c r="NN568" s="1">
        <f>COUNTIFS(#REF!,LT568,#REF!,1,#REF!,"&gt;="&amp;MC568,#REF!,"&lt;="&amp;MB568,#REF!,"&lt;="&amp;ME568,#REF!,"&gt;="&amp;MF568)</f>
        <v/>
      </c>
      <c r="NO568" s="1">
        <f>COUNTIFS(#REF!,LT568,#REF!,0,#REF!,"&gt;="&amp;MC568,#REF!,"&lt;="&amp;MB568,#REF!,"&lt;="&amp;ME568,#REF!,"&gt;="&amp;MF568)</f>
        <v/>
      </c>
      <c r="NP568" s="1">
        <f>COUNTIFS(#REF!,LT568,#REF!,1,#REF!,"&lt;="&amp;ME568,#REF!,"&gt;="&amp;MF568,#REF!,"="&amp;KV568,#REF!,"="&amp;KX568)</f>
        <v/>
      </c>
      <c r="NQ568" s="1">
        <f>COUNTIFS(#REF!,LT568,#REF!,0,#REF!,"&lt;="&amp;ME568,#REF!,"&gt;="&amp;MF568,#REF!,"="&amp;KV568,#REF!,"="&amp;KX568)</f>
        <v/>
      </c>
      <c r="NR568" s="1">
        <f>COUNTIFS(#REF!,LT568,#REF!,1,#REF!,"&lt;="&amp;ME568,#REF!,"&gt;="&amp;MF568,#REF!,"="&amp;KW568,#REF!,"="&amp;KY568)</f>
        <v/>
      </c>
      <c r="NS568" s="1">
        <f>COUNTIFS(#REF!,LT568,#REF!,0,#REF!,"&lt;="&amp;ME568,#REF!,"&gt;="&amp;MF568,#REF!,"="&amp;KW568,#REF!,"="&amp;KY568)</f>
        <v/>
      </c>
      <c r="NT568" s="1">
        <f>MP568+MR568+MT568+MV568+MX568+MZ568+NB568</f>
        <v/>
      </c>
      <c r="NU568" s="1">
        <f>MQ568+MS568+MU568+MW568+MY568+NA568+NC568</f>
        <v/>
      </c>
      <c r="NV568" s="1">
        <f>NT568+NU568</f>
        <v/>
      </c>
      <c r="NW568" s="33">
        <f>NT568/(NT568+NU568)</f>
        <v/>
      </c>
      <c r="NX568" s="3">
        <f>1/NW568</f>
        <v/>
      </c>
      <c r="NY568" s="1">
        <f>LH568</f>
        <v/>
      </c>
      <c r="NZ568" s="79">
        <f>(NW568*((NY568-1)*0.98))-((1-NW568)*1)</f>
        <v/>
      </c>
      <c r="OA568" s="34">
        <f>IF(LR568&lt;0.9,0,IF(AND(LR568&gt;1.1),0,1))</f>
        <v/>
      </c>
      <c r="OB568" s="34">
        <f>IF(LS568&lt;0.9,0,IF(AND(LS568&gt;1.1),0,1))</f>
        <v/>
      </c>
      <c r="OC568" s="32">
        <f>IF(NV568&gt;99,1,0)</f>
        <v/>
      </c>
      <c r="OD568" s="32">
        <f>IF(NZ568&gt;0.0799,1,0)</f>
        <v/>
      </c>
      <c r="OE568" s="32">
        <f>IF(NZ568&gt;OM568,1,0)</f>
        <v/>
      </c>
      <c r="OF568" s="32">
        <f>OC568+OD568+OE568+OA568+OB568</f>
        <v/>
      </c>
      <c r="OG568" s="1">
        <f>ND568+NF568+NH568+NJ568+NL568+NN568+NP568+NR568</f>
        <v/>
      </c>
      <c r="OH568" s="1">
        <f>NE568+NG568+NI568+NK568+NM568+NO568+NQ568+NS568</f>
        <v/>
      </c>
      <c r="OI568" s="1">
        <f>OG568+OH568</f>
        <v/>
      </c>
      <c r="OJ568" s="33">
        <f>OG568/(OG568+OH568)</f>
        <v/>
      </c>
      <c r="OK568" s="3">
        <f>1/OJ568</f>
        <v/>
      </c>
      <c r="OL568" s="1">
        <f>LI568</f>
        <v/>
      </c>
      <c r="OM568" s="79">
        <f>(OJ568*((OL568-1)*0.98))-((1-OJ568)*1)</f>
        <v/>
      </c>
      <c r="ON568" s="34">
        <f>IF(LR568&lt;0.9,0,IF(AND(LR568&gt;1.1),0,1))</f>
        <v/>
      </c>
      <c r="OO568" s="34">
        <f>IF(LS568&lt;0.9,0,IF(AND(LS568&gt;1.1),0,1))</f>
        <v/>
      </c>
      <c r="OP568" s="32">
        <f>IF(OI568&gt;99,1,0)</f>
        <v/>
      </c>
      <c r="OQ568" s="32">
        <f>IF(OM568&gt;0.0799,1,0)</f>
        <v/>
      </c>
      <c r="OR568" s="32">
        <f>IF(OM568&gt;OZ568,1,0)</f>
        <v/>
      </c>
      <c r="OS568" s="32">
        <f>OP568+OQ568+OR568+ON568+OO568</f>
        <v/>
      </c>
      <c r="OT568">
        <f>IF(OF568=5,"BackHome0-0",IF(AND(OS568=5),"BackAway0-0",""))</f>
        <v/>
      </c>
      <c r="OU568">
        <f>IF(OF568=5,KN568,IF(AND(OS568=5),KO568,""))</f>
        <v/>
      </c>
      <c r="OV568">
        <f>IF(OF568=5,"Match Odds",IF(AND(OS568=5),"Match Odds",""))</f>
        <v/>
      </c>
      <c r="OW568">
        <f>IF(OF568=5,KP568,IF(AND(OS568=5),KP568,""))</f>
        <v/>
      </c>
      <c r="OX568">
        <f>IF(OF568=5,"MATCH_ODDS",IF(AND(OS568=5),"MATCH_ODDS",""))</f>
        <v/>
      </c>
      <c r="OY568">
        <f>IF(OF568=5,"BACK",IF(AND(OS568=5),"BACK",""))</f>
        <v/>
      </c>
    </row>
    <row r="569" ht="16.5" customHeight="1" thickBot="1" thickTop="1">
      <c r="A569" s="2" t="n"/>
      <c r="KN569" s="1">
        <f>IF(INDEX(#REF!,MATCH('HT 0-0'!D569,#REF!,0))=INDEX(#REF!,MATCH('HT 0-0'!D569,#REF!,0)),INDEX(#REF!,MATCH('HT 0-0'!D569,#REF!,0)),"ERROR")</f>
        <v/>
      </c>
      <c r="KO569" s="1">
        <f>IF(INDEX(#REF!,MATCH('HT 0-0'!E569,#REF!,0))=INDEX(#REF!,MATCH('HT 0-0'!E569,#REF!,0)),INDEX(#REF!,MATCH('HT 0-0'!E569,#REF!,0)),"ERROR")</f>
        <v/>
      </c>
      <c r="KP569" s="1">
        <f>KN569&amp;" v "&amp;KO569</f>
        <v/>
      </c>
      <c r="KQ569">
        <f>B569&amp;"_"&amp;C569</f>
        <v/>
      </c>
      <c r="KR569" s="1">
        <f>IF((HW569/KK569)&lt;0.335,"G",IF((HW569/KK569)&gt;0.67,"R","A"))</f>
        <v/>
      </c>
      <c r="KS569" s="1">
        <f>IF((HX569/KK569)&lt;0.335,"G",IF((HX569/KK569)&gt;0.67,"R","A"))</f>
        <v/>
      </c>
      <c r="KT569" s="1">
        <f>IF((IH569/KK569)&lt;0.335,"G",IF((IH569/KK569)&gt;0.67,"R","A"))</f>
        <v/>
      </c>
      <c r="KU569" s="1">
        <f>IF((II569/KK569)&lt;0.335,"G",IF((II569/KK569)&gt;0.67,"R","A"))</f>
        <v/>
      </c>
      <c r="KV569" s="1">
        <f>IF((HZ569/KK569)&lt;0.335,"G",IF((HZ569/KK569)&gt;0.67,"R","A"))</f>
        <v/>
      </c>
      <c r="KW569" s="1">
        <f>IF((HY569/KK569)&lt;0.335,"G",IF((HY569/KK569)&gt;0.67,"R","A"))</f>
        <v/>
      </c>
      <c r="KX569" s="1">
        <f>IF((IK569/KK569)&lt;0.335,"G",IF((IK569/KK569)&gt;0.67,"R","A"))</f>
        <v/>
      </c>
      <c r="KY569" s="1">
        <f>IF((IJ569/KK569)&lt;0.335,"G",IF((IJ569/KK569)&gt;0.67,"R","A"))</f>
        <v/>
      </c>
      <c r="KZ569" s="1">
        <f>IF((HQ569/KK569)&lt;0.335,"G",IF((HQ569/KK569)&gt;0.67,"R","A"))</f>
        <v/>
      </c>
      <c r="LA569" s="1">
        <f>IF((IB569/KK569)&lt;0.335,"G",IF((IB569/KK569)&gt;0.67,"R","A"))</f>
        <v/>
      </c>
      <c r="LB569">
        <f>IF(LQ569="0-0",INDEX(Scrape!#REF!,MATCH('HT 0-0'!KP569,Scrape!$B:$B,0)),"")</f>
        <v/>
      </c>
      <c r="LC569">
        <f>IF(LQ569="0-0",INDEX(Scrape!$A:$A,MATCH('HT 0-0'!KP569,Scrape!$B:$B,0)),"")</f>
        <v/>
      </c>
      <c r="LD569">
        <f>IF(LQ569="0-0",INDEX(Scrape!$B:$B,MATCH('HT 0-0'!KP569,Scrape!$B:$B,0)),"")</f>
        <v/>
      </c>
      <c r="LE569">
        <f>IF(LQ569="0-0",INDEX(Scrape!$C:$C,MATCH('HT 0-0'!KP569,Scrape!$B:$B,0)),"")</f>
        <v/>
      </c>
      <c r="LF569">
        <f>IF(LQ569="0-0",INDEX(Scrape!$D:$D,MATCH('HT 0-0'!KP569,Scrape!$B:$B,0)),"")</f>
        <v/>
      </c>
      <c r="LG569">
        <f>IF(LQ569="0-0",INDEX(Scrape!$E:$E,MATCH('HT 0-0'!KP569,Scrape!$B:$B,0)),"")</f>
        <v/>
      </c>
      <c r="LH569">
        <f>IF(LQ569="0-0",INDEX(Scrape!$F:$F,MATCH('HT 0-0'!KP569,Scrape!$B:$B,0)),"")</f>
        <v/>
      </c>
      <c r="LI569">
        <f>IF(LQ569="0-0",INDEX(Scrape!$G:$G,MATCH('HT 0-0'!KP569,Scrape!$B:$B,0)),"")</f>
        <v/>
      </c>
      <c r="LJ569">
        <f>IF(LQ569="0-0",INDEX(Scrape!$H:$H,MATCH('HT 0-0'!KP569,Scrape!$B:$B,0)),"")</f>
        <v/>
      </c>
      <c r="LK569">
        <f>IF(LQ569="0-0",INDEX(Scrape!$I:$I,MATCH('HT 0-0'!KP569,Scrape!$B:$B,0)),"")</f>
        <v/>
      </c>
      <c r="LL569">
        <f>IF(LQ569="0-0",INDEX(Scrape!$J:$J,MATCH('HT 0-0'!KP569,Scrape!$B:$B,0)),"")</f>
        <v/>
      </c>
      <c r="LM569">
        <f>IF(LQ569="0-0",INDEX(Scrape!$K:$K,MATCH('HT 0-0'!KP569,Scrape!$B:$B,0)),"")</f>
        <v/>
      </c>
      <c r="LN569">
        <f>IF(LQ569="0-0",INDEX(Scrape!$L:$L,MATCH('HT 0-0'!KP569,Scrape!$B:$B,0)),"")</f>
        <v/>
      </c>
      <c r="LO569">
        <f>IF(LQ569="0-0",INDEX(Scrape!$M:$M,MATCH('HT 0-0'!KP569,Scrape!$B:$B,0)),"")</f>
        <v/>
      </c>
      <c r="LP569">
        <f>IF(LQ569="0-0",INDEX(Scrape!$N:$N,MATCH('HT 0-0'!KP569,Scrape!$B:$B,0)),"")</f>
        <v/>
      </c>
      <c r="LQ569">
        <f>INDEX(Scrape!$O:$O,MATCH('HT 0-0'!KP569,Scrape!$B:$B,0))</f>
        <v/>
      </c>
      <c r="LR569">
        <f>(1/LJ569)+(1/LI569)+(1/LH569)</f>
        <v/>
      </c>
      <c r="LS569">
        <f>(1/LG569)+(1/LF569)+(1/LE569)</f>
        <v/>
      </c>
      <c r="LT569" s="8">
        <f>IF(INDEX(#REF!,MATCH(KQ569,#REF!,0))=INDEX(#REF!,MATCH(KQ569,#REF!,0)),INDEX(#REF!,MATCH(KQ569,#REF!,0)),"ERROR")</f>
        <v/>
      </c>
      <c r="LU569" s="4">
        <f>IF(KR569="G",2,IF(KR569="R",0.5,IF(KR569="A",1)))</f>
        <v/>
      </c>
      <c r="LV569" s="4">
        <f>IF(KS569="G",0.5,IF(KS569="R",2,IF(KS569="A",1)))</f>
        <v/>
      </c>
      <c r="LW569" s="4">
        <f>IF(KT569="G",2,IF(KT569="R",0.5,IF(KT569="A",1)))</f>
        <v/>
      </c>
      <c r="LX569" s="4">
        <f>IF(KU569="G",0.5,IF(KU569="R",2,IF(KU569="A",1)))</f>
        <v/>
      </c>
      <c r="LY569" s="7">
        <f>(LK569*(LU569+LX569)+(LL569*(LU569+LX569)))</f>
        <v/>
      </c>
      <c r="LZ569" s="7">
        <f>(LN569*(LV569+LW569)+(LO569*(LV569+LW569)))</f>
        <v/>
      </c>
      <c r="MA569" s="11">
        <f>LY569-LZ569</f>
        <v/>
      </c>
      <c r="MB569" s="5">
        <f>MA569+2</f>
        <v/>
      </c>
      <c r="MC569" s="6">
        <f>MA569-2</f>
        <v/>
      </c>
      <c r="MD569" s="4">
        <f>LE569</f>
        <v/>
      </c>
      <c r="ME569" s="9">
        <f>IF(MD569=0,1000,MD569+0.75)</f>
        <v/>
      </c>
      <c r="MF569" s="10">
        <f>IF(MD569=0,0,MD569-0.75)</f>
        <v/>
      </c>
      <c r="MG569" s="4">
        <f>((LM569*(LU569+LX569))-((LP569*(LV569+LW569))))</f>
        <v/>
      </c>
      <c r="MH569" s="9">
        <f>MG569*1.2</f>
        <v/>
      </c>
      <c r="MI569" s="10">
        <f>MG569*0.8</f>
        <v/>
      </c>
      <c r="MJ569">
        <f>IFERROR(OT569,"")</f>
        <v/>
      </c>
      <c r="MK569">
        <f>IFERROR(OU569,"")</f>
        <v/>
      </c>
      <c r="ML569">
        <f>IFERROR(OV569,"")</f>
        <v/>
      </c>
      <c r="MM569">
        <f>IFERROR(OW569,"")</f>
        <v/>
      </c>
      <c r="MN569">
        <f>IFERROR(OX569,"")</f>
        <v/>
      </c>
      <c r="MO569">
        <f>IFERROR(OY569,"")</f>
        <v/>
      </c>
      <c r="MP569" s="1">
        <f>COUNTIFS(#REF!,LT569,#REF!,1,#REF!,"&gt;="&amp;MC569,#REF!,"&lt;="&amp;MB569,#REF!,"&lt;="&amp;ME569,#REF!,"&gt;="&amp;MF569,#REF!,"="&amp;KV569,#REF!,"="&amp;KX569)</f>
        <v/>
      </c>
      <c r="MQ569" s="1">
        <f>COUNTIFS(#REF!,LT569,#REF!,0,#REF!,"&gt;="&amp;MC569,#REF!,"&lt;="&amp;MB569,#REF!,"&lt;="&amp;ME569,#REF!,"&gt;="&amp;MF569,#REF!,"="&amp;KV569,#REF!,"="&amp;KX569)</f>
        <v/>
      </c>
      <c r="MR569" s="1">
        <f>COUNTIFS(#REF!,LT569,#REF!,1,#REF!,"&gt;="&amp;MC569,#REF!,"&lt;="&amp;MB569,#REF!,"&lt;="&amp;ME569,#REF!,"&gt;="&amp;MF569,#REF!,"="&amp;KW569,#REF!,"="&amp;KY569)</f>
        <v/>
      </c>
      <c r="MS569" s="1">
        <f>COUNTIFS(#REF!,LT569,#REF!,0,#REF!,"&gt;="&amp;MC569,#REF!,"&lt;="&amp;MB569,#REF!,"&lt;="&amp;ME569,#REF!,"&gt;="&amp;MF569,#REF!,"="&amp;KW569,#REF!,"="&amp;KY569)</f>
        <v/>
      </c>
      <c r="MT569" s="1">
        <f>COUNTIFS(#REF!,LT569,#REF!,1,#REF!,"&gt;="&amp;MI569,#REF!,"&lt;="&amp;MH569,#REF!,"&lt;="&amp;ME569,#REF!,"&gt;="&amp;MF569)</f>
        <v/>
      </c>
      <c r="MU569" s="1">
        <f>COUNTIFS(#REF!,LT569,#REF!,0,#REF!,"&gt;="&amp;MI569,#REF!,"&lt;="&amp;MH569,#REF!,"&lt;="&amp;ME569,#REF!,"&gt;="&amp;MF569)</f>
        <v/>
      </c>
      <c r="MV569" s="1">
        <f>COUNTIFS(#REF!,LT569,#REF!,1,#REF!,"&gt;="&amp;MI569,#REF!,"&lt;="&amp;MH569,#REF!,"="&amp;KZ569,#REF!,"="&amp;LA569,#REF!,"&lt;="&amp;ME569,#REF!,"&gt;="&amp;MF569)</f>
        <v/>
      </c>
      <c r="MW569" s="1">
        <f>COUNTIFS(#REF!,LT569,#REF!,0,#REF!,"&gt;="&amp;MI569,#REF!,"&lt;="&amp;MH569,#REF!,"="&amp;KZ569,#REF!,"="&amp;LA569,#REF!,"&lt;="&amp;ME569,#REF!,"&gt;="&amp;MF569)</f>
        <v/>
      </c>
      <c r="MX569" s="1">
        <f>COUNTIFS(#REF!,LT569,#REF!,1,#REF!,"&gt;="&amp;MC569,#REF!,"&lt;="&amp;MB569,#REF!,"&lt;="&amp;ME569,#REF!,"&gt;="&amp;MF569)</f>
        <v/>
      </c>
      <c r="MY569" s="1">
        <f>COUNTIFS(#REF!,LT569,#REF!,0,#REF!,"&gt;="&amp;MC569,#REF!,"&lt;="&amp;MB569,#REF!,"&lt;="&amp;ME569,#REF!,"&gt;="&amp;MF569)</f>
        <v/>
      </c>
      <c r="MZ569" s="1">
        <f>COUNTIFS(#REF!,LT569,#REF!,1,#REF!,"&lt;="&amp;ME569,#REF!,"&gt;="&amp;MF569,#REF!,"="&amp;KV569,#REF!,"="&amp;KX569)</f>
        <v/>
      </c>
      <c r="NA569" s="1">
        <f>COUNTIFS(#REF!,LT569,#REF!,0,#REF!,"&lt;="&amp;ME569,#REF!,"&gt;="&amp;MF569,#REF!,"="&amp;KV569,#REF!,"="&amp;KX569)</f>
        <v/>
      </c>
      <c r="NB569" s="1">
        <f>COUNTIFS(#REF!,LT569,#REF!,1,#REF!,"&lt;="&amp;ME569,#REF!,"&gt;="&amp;MF569,#REF!,"="&amp;KW569,#REF!,"="&amp;KY569)</f>
        <v/>
      </c>
      <c r="NC569" s="1">
        <f>COUNTIFS(#REF!,LT569,#REF!,0,#REF!,"&lt;="&amp;ME569,#REF!,"&gt;="&amp;MF569,#REF!,"="&amp;KW569,#REF!,"="&amp;KY569)</f>
        <v/>
      </c>
      <c r="ND569" s="1">
        <f>COUNTIFS(#REF!,LT569,#REF!,1,#REF!,"&gt;="&amp;MC569,#REF!,"&lt;="&amp;MB569,#REF!,"&lt;="&amp;ME569,#REF!,"&gt;="&amp;MF569,#REF!,"="&amp;KV569,#REF!,"="&amp;KX569)</f>
        <v/>
      </c>
      <c r="NE569" s="1">
        <f>COUNTIFS(#REF!,LT569,#REF!,0,#REF!,"&gt;="&amp;MC569,#REF!,"&lt;="&amp;MB569,#REF!,"&lt;="&amp;ME569,#REF!,"&gt;="&amp;MF569,#REF!,"="&amp;KV569,#REF!,"="&amp;KX569)</f>
        <v/>
      </c>
      <c r="NF569" s="1">
        <f>COUNTIFS(#REF!,LT569,#REF!,1,#REF!,"&gt;="&amp;MC569,#REF!,"&lt;="&amp;MB569,#REF!,"&lt;="&amp;ME569,#REF!,"&gt;="&amp;MF569,#REF!,"="&amp;KW569,#REF!,"="&amp;KY569)</f>
        <v/>
      </c>
      <c r="NG569" s="1">
        <f>COUNTIFS(#REF!,LT569,#REF!,0,#REF!,"&gt;="&amp;MC569,#REF!,"&lt;="&amp;MB569,#REF!,"&lt;="&amp;ME569,#REF!,"&gt;="&amp;MF569,#REF!,"="&amp;KW569,#REF!,"="&amp;KY569)</f>
        <v/>
      </c>
      <c r="NH569" s="1">
        <f>COUNTIFS(#REF!,LT569,#REF!,1,#REF!,"&gt;="&amp;MC569,#REF!,"&lt;="&amp;MB569,#REF!,"&lt;="&amp;ME569,#REF!,"&gt;="&amp;MF569,#REF!,"="&amp;KZ569,#REF!,"="&amp;LA569)</f>
        <v/>
      </c>
      <c r="NI569" s="1">
        <f>COUNTIFS(#REF!,LT569,#REF!,0,#REF!,"&gt;="&amp;MC569,#REF!,"&lt;="&amp;MB569,#REF!,"&lt;="&amp;ME569,#REF!,"&gt;="&amp;MF569,#REF!,"="&amp;KZ569,#REF!,"="&amp;LA569)</f>
        <v/>
      </c>
      <c r="NJ569" s="1">
        <f>COUNTIFS(#REF!,LT569,#REF!,1,#REF!,"&gt;="&amp;MI569,#REF!,"&lt;="&amp;MH569,#REF!,"&lt;="&amp;ME569,#REF!,"&gt;="&amp;MF569)</f>
        <v/>
      </c>
      <c r="NK569" s="1">
        <f>COUNTIFS(#REF!,LT569,#REF!,0,#REF!,"&gt;="&amp;MI569,#REF!,"&lt;="&amp;MH569,#REF!,"&lt;="&amp;ME569,#REF!,"&gt;="&amp;MF569)</f>
        <v/>
      </c>
      <c r="NL569" s="1">
        <f>COUNTIFS(#REF!,LT569,#REF!,1,#REF!,"&gt;="&amp;MI569,#REF!,"&lt;="&amp;MH569,#REF!,"="&amp;KZ569,#REF!,"="&amp;LA569,#REF!,"&lt;="&amp;ME569,#REF!,"&gt;="&amp;MF569)</f>
        <v/>
      </c>
      <c r="NM569" s="1">
        <f>COUNTIFS(#REF!,LT569,#REF!,0,#REF!,"&gt;="&amp;MI569,#REF!,"&lt;="&amp;MH569,#REF!,"="&amp;KZ569,#REF!,"="&amp;LA569,#REF!,"&lt;="&amp;ME569,#REF!,"&gt;="&amp;MF569)</f>
        <v/>
      </c>
      <c r="NN569" s="1">
        <f>COUNTIFS(#REF!,LT569,#REF!,1,#REF!,"&gt;="&amp;MC569,#REF!,"&lt;="&amp;MB569,#REF!,"&lt;="&amp;ME569,#REF!,"&gt;="&amp;MF569)</f>
        <v/>
      </c>
      <c r="NO569" s="1">
        <f>COUNTIFS(#REF!,LT569,#REF!,0,#REF!,"&gt;="&amp;MC569,#REF!,"&lt;="&amp;MB569,#REF!,"&lt;="&amp;ME569,#REF!,"&gt;="&amp;MF569)</f>
        <v/>
      </c>
      <c r="NP569" s="1">
        <f>COUNTIFS(#REF!,LT569,#REF!,1,#REF!,"&lt;="&amp;ME569,#REF!,"&gt;="&amp;MF569,#REF!,"="&amp;KV569,#REF!,"="&amp;KX569)</f>
        <v/>
      </c>
      <c r="NQ569" s="1">
        <f>COUNTIFS(#REF!,LT569,#REF!,0,#REF!,"&lt;="&amp;ME569,#REF!,"&gt;="&amp;MF569,#REF!,"="&amp;KV569,#REF!,"="&amp;KX569)</f>
        <v/>
      </c>
      <c r="NR569" s="1">
        <f>COUNTIFS(#REF!,LT569,#REF!,1,#REF!,"&lt;="&amp;ME569,#REF!,"&gt;="&amp;MF569,#REF!,"="&amp;KW569,#REF!,"="&amp;KY569)</f>
        <v/>
      </c>
      <c r="NS569" s="1">
        <f>COUNTIFS(#REF!,LT569,#REF!,0,#REF!,"&lt;="&amp;ME569,#REF!,"&gt;="&amp;MF569,#REF!,"="&amp;KW569,#REF!,"="&amp;KY569)</f>
        <v/>
      </c>
      <c r="NT569" s="1">
        <f>MP569+MR569+MT569+MV569+MX569+MZ569+NB569</f>
        <v/>
      </c>
      <c r="NU569" s="1">
        <f>MQ569+MS569+MU569+MW569+MY569+NA569+NC569</f>
        <v/>
      </c>
      <c r="NV569" s="1">
        <f>NT569+NU569</f>
        <v/>
      </c>
      <c r="NW569" s="33">
        <f>NT569/(NT569+NU569)</f>
        <v/>
      </c>
      <c r="NX569" s="3">
        <f>1/NW569</f>
        <v/>
      </c>
      <c r="NY569" s="1">
        <f>LH569</f>
        <v/>
      </c>
      <c r="NZ569" s="79">
        <f>(NW569*((NY569-1)*0.98))-((1-NW569)*1)</f>
        <v/>
      </c>
      <c r="OA569" s="34">
        <f>IF(LR569&lt;0.9,0,IF(AND(LR569&gt;1.1),0,1))</f>
        <v/>
      </c>
      <c r="OB569" s="34">
        <f>IF(LS569&lt;0.9,0,IF(AND(LS569&gt;1.1),0,1))</f>
        <v/>
      </c>
      <c r="OC569" s="32">
        <f>IF(NV569&gt;99,1,0)</f>
        <v/>
      </c>
      <c r="OD569" s="32">
        <f>IF(NZ569&gt;0.0799,1,0)</f>
        <v/>
      </c>
      <c r="OE569" s="32">
        <f>IF(NZ569&gt;OM569,1,0)</f>
        <v/>
      </c>
      <c r="OF569" s="32">
        <f>OC569+OD569+OE569+OA569+OB569</f>
        <v/>
      </c>
      <c r="OG569" s="1">
        <f>ND569+NF569+NH569+NJ569+NL569+NN569+NP569+NR569</f>
        <v/>
      </c>
      <c r="OH569" s="1">
        <f>NE569+NG569+NI569+NK569+NM569+NO569+NQ569+NS569</f>
        <v/>
      </c>
      <c r="OI569" s="1">
        <f>OG569+OH569</f>
        <v/>
      </c>
      <c r="OJ569" s="33">
        <f>OG569/(OG569+OH569)</f>
        <v/>
      </c>
      <c r="OK569" s="3">
        <f>1/OJ569</f>
        <v/>
      </c>
      <c r="OL569" s="1">
        <f>LI569</f>
        <v/>
      </c>
      <c r="OM569" s="79">
        <f>(OJ569*((OL569-1)*0.98))-((1-OJ569)*1)</f>
        <v/>
      </c>
      <c r="ON569" s="34">
        <f>IF(LR569&lt;0.9,0,IF(AND(LR569&gt;1.1),0,1))</f>
        <v/>
      </c>
      <c r="OO569" s="34">
        <f>IF(LS569&lt;0.9,0,IF(AND(LS569&gt;1.1),0,1))</f>
        <v/>
      </c>
      <c r="OP569" s="32">
        <f>IF(OI569&gt;99,1,0)</f>
        <v/>
      </c>
      <c r="OQ569" s="32">
        <f>IF(OM569&gt;0.0799,1,0)</f>
        <v/>
      </c>
      <c r="OR569" s="32">
        <f>IF(OM569&gt;OZ569,1,0)</f>
        <v/>
      </c>
      <c r="OS569" s="32">
        <f>OP569+OQ569+OR569+ON569+OO569</f>
        <v/>
      </c>
      <c r="OT569">
        <f>IF(OF569=5,"BackHome0-0",IF(AND(OS569=5),"BackAway0-0",""))</f>
        <v/>
      </c>
      <c r="OU569">
        <f>IF(OF569=5,KN569,IF(AND(OS569=5),KO569,""))</f>
        <v/>
      </c>
      <c r="OV569">
        <f>IF(OF569=5,"Match Odds",IF(AND(OS569=5),"Match Odds",""))</f>
        <v/>
      </c>
      <c r="OW569">
        <f>IF(OF569=5,KP569,IF(AND(OS569=5),KP569,""))</f>
        <v/>
      </c>
      <c r="OX569">
        <f>IF(OF569=5,"MATCH_ODDS",IF(AND(OS569=5),"MATCH_ODDS",""))</f>
        <v/>
      </c>
      <c r="OY569">
        <f>IF(OF569=5,"BACK",IF(AND(OS569=5),"BACK",""))</f>
        <v/>
      </c>
    </row>
    <row r="570" ht="16.5" customHeight="1" thickBot="1" thickTop="1">
      <c r="A570" s="2" t="n"/>
      <c r="KN570" s="1">
        <f>IF(INDEX(#REF!,MATCH('HT 0-0'!D570,#REF!,0))=INDEX(#REF!,MATCH('HT 0-0'!D570,#REF!,0)),INDEX(#REF!,MATCH('HT 0-0'!D570,#REF!,0)),"ERROR")</f>
        <v/>
      </c>
      <c r="KO570" s="1">
        <f>IF(INDEX(#REF!,MATCH('HT 0-0'!E570,#REF!,0))=INDEX(#REF!,MATCH('HT 0-0'!E570,#REF!,0)),INDEX(#REF!,MATCH('HT 0-0'!E570,#REF!,0)),"ERROR")</f>
        <v/>
      </c>
      <c r="KP570" s="1">
        <f>KN570&amp;" v "&amp;KO570</f>
        <v/>
      </c>
      <c r="KQ570">
        <f>B570&amp;"_"&amp;C570</f>
        <v/>
      </c>
      <c r="KR570" s="1">
        <f>IF((HW570/KK570)&lt;0.335,"G",IF((HW570/KK570)&gt;0.67,"R","A"))</f>
        <v/>
      </c>
      <c r="KS570" s="1">
        <f>IF((HX570/KK570)&lt;0.335,"G",IF((HX570/KK570)&gt;0.67,"R","A"))</f>
        <v/>
      </c>
      <c r="KT570" s="1">
        <f>IF((IH570/KK570)&lt;0.335,"G",IF((IH570/KK570)&gt;0.67,"R","A"))</f>
        <v/>
      </c>
      <c r="KU570" s="1">
        <f>IF((II570/KK570)&lt;0.335,"G",IF((II570/KK570)&gt;0.67,"R","A"))</f>
        <v/>
      </c>
      <c r="KV570" s="1">
        <f>IF((HZ570/KK570)&lt;0.335,"G",IF((HZ570/KK570)&gt;0.67,"R","A"))</f>
        <v/>
      </c>
      <c r="KW570" s="1">
        <f>IF((HY570/KK570)&lt;0.335,"G",IF((HY570/KK570)&gt;0.67,"R","A"))</f>
        <v/>
      </c>
      <c r="KX570" s="1">
        <f>IF((IK570/KK570)&lt;0.335,"G",IF((IK570/KK570)&gt;0.67,"R","A"))</f>
        <v/>
      </c>
      <c r="KY570" s="1">
        <f>IF((IJ570/KK570)&lt;0.335,"G",IF((IJ570/KK570)&gt;0.67,"R","A"))</f>
        <v/>
      </c>
      <c r="KZ570" s="1">
        <f>IF((HQ570/KK570)&lt;0.335,"G",IF((HQ570/KK570)&gt;0.67,"R","A"))</f>
        <v/>
      </c>
      <c r="LA570" s="1">
        <f>IF((IB570/KK570)&lt;0.335,"G",IF((IB570/KK570)&gt;0.67,"R","A"))</f>
        <v/>
      </c>
      <c r="LB570">
        <f>IF(LQ570="0-0",INDEX(Scrape!#REF!,MATCH('HT 0-0'!KP570,Scrape!$B:$B,0)),"")</f>
        <v/>
      </c>
      <c r="LC570">
        <f>IF(LQ570="0-0",INDEX(Scrape!$A:$A,MATCH('HT 0-0'!KP570,Scrape!$B:$B,0)),"")</f>
        <v/>
      </c>
      <c r="LD570">
        <f>IF(LQ570="0-0",INDEX(Scrape!$B:$B,MATCH('HT 0-0'!KP570,Scrape!$B:$B,0)),"")</f>
        <v/>
      </c>
      <c r="LE570">
        <f>IF(LQ570="0-0",INDEX(Scrape!$C:$C,MATCH('HT 0-0'!KP570,Scrape!$B:$B,0)),"")</f>
        <v/>
      </c>
      <c r="LF570">
        <f>IF(LQ570="0-0",INDEX(Scrape!$D:$D,MATCH('HT 0-0'!KP570,Scrape!$B:$B,0)),"")</f>
        <v/>
      </c>
      <c r="LG570">
        <f>IF(LQ570="0-0",INDEX(Scrape!$E:$E,MATCH('HT 0-0'!KP570,Scrape!$B:$B,0)),"")</f>
        <v/>
      </c>
      <c r="LH570">
        <f>IF(LQ570="0-0",INDEX(Scrape!$F:$F,MATCH('HT 0-0'!KP570,Scrape!$B:$B,0)),"")</f>
        <v/>
      </c>
      <c r="LI570">
        <f>IF(LQ570="0-0",INDEX(Scrape!$G:$G,MATCH('HT 0-0'!KP570,Scrape!$B:$B,0)),"")</f>
        <v/>
      </c>
      <c r="LJ570">
        <f>IF(LQ570="0-0",INDEX(Scrape!$H:$H,MATCH('HT 0-0'!KP570,Scrape!$B:$B,0)),"")</f>
        <v/>
      </c>
      <c r="LK570">
        <f>IF(LQ570="0-0",INDEX(Scrape!$I:$I,MATCH('HT 0-0'!KP570,Scrape!$B:$B,0)),"")</f>
        <v/>
      </c>
      <c r="LL570">
        <f>IF(LQ570="0-0",INDEX(Scrape!$J:$J,MATCH('HT 0-0'!KP570,Scrape!$B:$B,0)),"")</f>
        <v/>
      </c>
      <c r="LM570">
        <f>IF(LQ570="0-0",INDEX(Scrape!$K:$K,MATCH('HT 0-0'!KP570,Scrape!$B:$B,0)),"")</f>
        <v/>
      </c>
      <c r="LN570">
        <f>IF(LQ570="0-0",INDEX(Scrape!$L:$L,MATCH('HT 0-0'!KP570,Scrape!$B:$B,0)),"")</f>
        <v/>
      </c>
      <c r="LO570">
        <f>IF(LQ570="0-0",INDEX(Scrape!$M:$M,MATCH('HT 0-0'!KP570,Scrape!$B:$B,0)),"")</f>
        <v/>
      </c>
      <c r="LP570">
        <f>IF(LQ570="0-0",INDEX(Scrape!$N:$N,MATCH('HT 0-0'!KP570,Scrape!$B:$B,0)),"")</f>
        <v/>
      </c>
      <c r="LQ570">
        <f>INDEX(Scrape!$O:$O,MATCH('HT 0-0'!KP570,Scrape!$B:$B,0))</f>
        <v/>
      </c>
      <c r="LR570">
        <f>(1/LJ570)+(1/LI570)+(1/LH570)</f>
        <v/>
      </c>
      <c r="LS570">
        <f>(1/LG570)+(1/LF570)+(1/LE570)</f>
        <v/>
      </c>
      <c r="LT570" s="8">
        <f>IF(INDEX(#REF!,MATCH(KQ570,#REF!,0))=INDEX(#REF!,MATCH(KQ570,#REF!,0)),INDEX(#REF!,MATCH(KQ570,#REF!,0)),"ERROR")</f>
        <v/>
      </c>
      <c r="LU570" s="4">
        <f>IF(KR570="G",2,IF(KR570="R",0.5,IF(KR570="A",1)))</f>
        <v/>
      </c>
      <c r="LV570" s="4">
        <f>IF(KS570="G",0.5,IF(KS570="R",2,IF(KS570="A",1)))</f>
        <v/>
      </c>
      <c r="LW570" s="4">
        <f>IF(KT570="G",2,IF(KT570="R",0.5,IF(KT570="A",1)))</f>
        <v/>
      </c>
      <c r="LX570" s="4">
        <f>IF(KU570="G",0.5,IF(KU570="R",2,IF(KU570="A",1)))</f>
        <v/>
      </c>
      <c r="LY570" s="7">
        <f>(LK570*(LU570+LX570)+(LL570*(LU570+LX570)))</f>
        <v/>
      </c>
      <c r="LZ570" s="7">
        <f>(LN570*(LV570+LW570)+(LO570*(LV570+LW570)))</f>
        <v/>
      </c>
      <c r="MA570" s="11">
        <f>LY570-LZ570</f>
        <v/>
      </c>
      <c r="MB570" s="5">
        <f>MA570+2</f>
        <v/>
      </c>
      <c r="MC570" s="6">
        <f>MA570-2</f>
        <v/>
      </c>
      <c r="MD570" s="4">
        <f>LE570</f>
        <v/>
      </c>
      <c r="ME570" s="9">
        <f>IF(MD570=0,1000,MD570+0.75)</f>
        <v/>
      </c>
      <c r="MF570" s="10">
        <f>IF(MD570=0,0,MD570-0.75)</f>
        <v/>
      </c>
      <c r="MG570" s="4">
        <f>((LM570*(LU570+LX570))-((LP570*(LV570+LW570))))</f>
        <v/>
      </c>
      <c r="MH570" s="9">
        <f>MG570*1.2</f>
        <v/>
      </c>
      <c r="MI570" s="10">
        <f>MG570*0.8</f>
        <v/>
      </c>
      <c r="MJ570">
        <f>IFERROR(OT570,"")</f>
        <v/>
      </c>
      <c r="MK570">
        <f>IFERROR(OU570,"")</f>
        <v/>
      </c>
      <c r="ML570">
        <f>IFERROR(OV570,"")</f>
        <v/>
      </c>
      <c r="MM570">
        <f>IFERROR(OW570,"")</f>
        <v/>
      </c>
      <c r="MN570">
        <f>IFERROR(OX570,"")</f>
        <v/>
      </c>
      <c r="MO570">
        <f>IFERROR(OY570,"")</f>
        <v/>
      </c>
      <c r="MP570" s="1">
        <f>COUNTIFS(#REF!,LT570,#REF!,1,#REF!,"&gt;="&amp;MC570,#REF!,"&lt;="&amp;MB570,#REF!,"&lt;="&amp;ME570,#REF!,"&gt;="&amp;MF570,#REF!,"="&amp;KV570,#REF!,"="&amp;KX570)</f>
        <v/>
      </c>
      <c r="MQ570" s="1">
        <f>COUNTIFS(#REF!,LT570,#REF!,0,#REF!,"&gt;="&amp;MC570,#REF!,"&lt;="&amp;MB570,#REF!,"&lt;="&amp;ME570,#REF!,"&gt;="&amp;MF570,#REF!,"="&amp;KV570,#REF!,"="&amp;KX570)</f>
        <v/>
      </c>
      <c r="MR570" s="1">
        <f>COUNTIFS(#REF!,LT570,#REF!,1,#REF!,"&gt;="&amp;MC570,#REF!,"&lt;="&amp;MB570,#REF!,"&lt;="&amp;ME570,#REF!,"&gt;="&amp;MF570,#REF!,"="&amp;KW570,#REF!,"="&amp;KY570)</f>
        <v/>
      </c>
      <c r="MS570" s="1">
        <f>COUNTIFS(#REF!,LT570,#REF!,0,#REF!,"&gt;="&amp;MC570,#REF!,"&lt;="&amp;MB570,#REF!,"&lt;="&amp;ME570,#REF!,"&gt;="&amp;MF570,#REF!,"="&amp;KW570,#REF!,"="&amp;KY570)</f>
        <v/>
      </c>
      <c r="MT570" s="1">
        <f>COUNTIFS(#REF!,LT570,#REF!,1,#REF!,"&gt;="&amp;MI570,#REF!,"&lt;="&amp;MH570,#REF!,"&lt;="&amp;ME570,#REF!,"&gt;="&amp;MF570)</f>
        <v/>
      </c>
      <c r="MU570" s="1">
        <f>COUNTIFS(#REF!,LT570,#REF!,0,#REF!,"&gt;="&amp;MI570,#REF!,"&lt;="&amp;MH570,#REF!,"&lt;="&amp;ME570,#REF!,"&gt;="&amp;MF570)</f>
        <v/>
      </c>
      <c r="MV570" s="1">
        <f>COUNTIFS(#REF!,LT570,#REF!,1,#REF!,"&gt;="&amp;MI570,#REF!,"&lt;="&amp;MH570,#REF!,"="&amp;KZ570,#REF!,"="&amp;LA570,#REF!,"&lt;="&amp;ME570,#REF!,"&gt;="&amp;MF570)</f>
        <v/>
      </c>
      <c r="MW570" s="1">
        <f>COUNTIFS(#REF!,LT570,#REF!,0,#REF!,"&gt;="&amp;MI570,#REF!,"&lt;="&amp;MH570,#REF!,"="&amp;KZ570,#REF!,"="&amp;LA570,#REF!,"&lt;="&amp;ME570,#REF!,"&gt;="&amp;MF570)</f>
        <v/>
      </c>
      <c r="MX570" s="1">
        <f>COUNTIFS(#REF!,LT570,#REF!,1,#REF!,"&gt;="&amp;MC570,#REF!,"&lt;="&amp;MB570,#REF!,"&lt;="&amp;ME570,#REF!,"&gt;="&amp;MF570)</f>
        <v/>
      </c>
      <c r="MY570" s="1">
        <f>COUNTIFS(#REF!,LT570,#REF!,0,#REF!,"&gt;="&amp;MC570,#REF!,"&lt;="&amp;MB570,#REF!,"&lt;="&amp;ME570,#REF!,"&gt;="&amp;MF570)</f>
        <v/>
      </c>
      <c r="MZ570" s="1">
        <f>COUNTIFS(#REF!,LT570,#REF!,1,#REF!,"&lt;="&amp;ME570,#REF!,"&gt;="&amp;MF570,#REF!,"="&amp;KV570,#REF!,"="&amp;KX570)</f>
        <v/>
      </c>
      <c r="NA570" s="1">
        <f>COUNTIFS(#REF!,LT570,#REF!,0,#REF!,"&lt;="&amp;ME570,#REF!,"&gt;="&amp;MF570,#REF!,"="&amp;KV570,#REF!,"="&amp;KX570)</f>
        <v/>
      </c>
      <c r="NB570" s="1">
        <f>COUNTIFS(#REF!,LT570,#REF!,1,#REF!,"&lt;="&amp;ME570,#REF!,"&gt;="&amp;MF570,#REF!,"="&amp;KW570,#REF!,"="&amp;KY570)</f>
        <v/>
      </c>
      <c r="NC570" s="1">
        <f>COUNTIFS(#REF!,LT570,#REF!,0,#REF!,"&lt;="&amp;ME570,#REF!,"&gt;="&amp;MF570,#REF!,"="&amp;KW570,#REF!,"="&amp;KY570)</f>
        <v/>
      </c>
      <c r="ND570" s="1">
        <f>COUNTIFS(#REF!,LT570,#REF!,1,#REF!,"&gt;="&amp;MC570,#REF!,"&lt;="&amp;MB570,#REF!,"&lt;="&amp;ME570,#REF!,"&gt;="&amp;MF570,#REF!,"="&amp;KV570,#REF!,"="&amp;KX570)</f>
        <v/>
      </c>
      <c r="NE570" s="1">
        <f>COUNTIFS(#REF!,LT570,#REF!,0,#REF!,"&gt;="&amp;MC570,#REF!,"&lt;="&amp;MB570,#REF!,"&lt;="&amp;ME570,#REF!,"&gt;="&amp;MF570,#REF!,"="&amp;KV570,#REF!,"="&amp;KX570)</f>
        <v/>
      </c>
      <c r="NF570" s="1">
        <f>COUNTIFS(#REF!,LT570,#REF!,1,#REF!,"&gt;="&amp;MC570,#REF!,"&lt;="&amp;MB570,#REF!,"&lt;="&amp;ME570,#REF!,"&gt;="&amp;MF570,#REF!,"="&amp;KW570,#REF!,"="&amp;KY570)</f>
        <v/>
      </c>
      <c r="NG570" s="1">
        <f>COUNTIFS(#REF!,LT570,#REF!,0,#REF!,"&gt;="&amp;MC570,#REF!,"&lt;="&amp;MB570,#REF!,"&lt;="&amp;ME570,#REF!,"&gt;="&amp;MF570,#REF!,"="&amp;KW570,#REF!,"="&amp;KY570)</f>
        <v/>
      </c>
      <c r="NH570" s="1">
        <f>COUNTIFS(#REF!,LT570,#REF!,1,#REF!,"&gt;="&amp;MC570,#REF!,"&lt;="&amp;MB570,#REF!,"&lt;="&amp;ME570,#REF!,"&gt;="&amp;MF570,#REF!,"="&amp;KZ570,#REF!,"="&amp;LA570)</f>
        <v/>
      </c>
      <c r="NI570" s="1">
        <f>COUNTIFS(#REF!,LT570,#REF!,0,#REF!,"&gt;="&amp;MC570,#REF!,"&lt;="&amp;MB570,#REF!,"&lt;="&amp;ME570,#REF!,"&gt;="&amp;MF570,#REF!,"="&amp;KZ570,#REF!,"="&amp;LA570)</f>
        <v/>
      </c>
      <c r="NJ570" s="1">
        <f>COUNTIFS(#REF!,LT570,#REF!,1,#REF!,"&gt;="&amp;MI570,#REF!,"&lt;="&amp;MH570,#REF!,"&lt;="&amp;ME570,#REF!,"&gt;="&amp;MF570)</f>
        <v/>
      </c>
      <c r="NK570" s="1">
        <f>COUNTIFS(#REF!,LT570,#REF!,0,#REF!,"&gt;="&amp;MI570,#REF!,"&lt;="&amp;MH570,#REF!,"&lt;="&amp;ME570,#REF!,"&gt;="&amp;MF570)</f>
        <v/>
      </c>
      <c r="NL570" s="1">
        <f>COUNTIFS(#REF!,LT570,#REF!,1,#REF!,"&gt;="&amp;MI570,#REF!,"&lt;="&amp;MH570,#REF!,"="&amp;KZ570,#REF!,"="&amp;LA570,#REF!,"&lt;="&amp;ME570,#REF!,"&gt;="&amp;MF570)</f>
        <v/>
      </c>
      <c r="NM570" s="1">
        <f>COUNTIFS(#REF!,LT570,#REF!,0,#REF!,"&gt;="&amp;MI570,#REF!,"&lt;="&amp;MH570,#REF!,"="&amp;KZ570,#REF!,"="&amp;LA570,#REF!,"&lt;="&amp;ME570,#REF!,"&gt;="&amp;MF570)</f>
        <v/>
      </c>
      <c r="NN570" s="1">
        <f>COUNTIFS(#REF!,LT570,#REF!,1,#REF!,"&gt;="&amp;MC570,#REF!,"&lt;="&amp;MB570,#REF!,"&lt;="&amp;ME570,#REF!,"&gt;="&amp;MF570)</f>
        <v/>
      </c>
      <c r="NO570" s="1">
        <f>COUNTIFS(#REF!,LT570,#REF!,0,#REF!,"&gt;="&amp;MC570,#REF!,"&lt;="&amp;MB570,#REF!,"&lt;="&amp;ME570,#REF!,"&gt;="&amp;MF570)</f>
        <v/>
      </c>
      <c r="NP570" s="1">
        <f>COUNTIFS(#REF!,LT570,#REF!,1,#REF!,"&lt;="&amp;ME570,#REF!,"&gt;="&amp;MF570,#REF!,"="&amp;KV570,#REF!,"="&amp;KX570)</f>
        <v/>
      </c>
      <c r="NQ570" s="1">
        <f>COUNTIFS(#REF!,LT570,#REF!,0,#REF!,"&lt;="&amp;ME570,#REF!,"&gt;="&amp;MF570,#REF!,"="&amp;KV570,#REF!,"="&amp;KX570)</f>
        <v/>
      </c>
      <c r="NR570" s="1">
        <f>COUNTIFS(#REF!,LT570,#REF!,1,#REF!,"&lt;="&amp;ME570,#REF!,"&gt;="&amp;MF570,#REF!,"="&amp;KW570,#REF!,"="&amp;KY570)</f>
        <v/>
      </c>
      <c r="NS570" s="1">
        <f>COUNTIFS(#REF!,LT570,#REF!,0,#REF!,"&lt;="&amp;ME570,#REF!,"&gt;="&amp;MF570,#REF!,"="&amp;KW570,#REF!,"="&amp;KY570)</f>
        <v/>
      </c>
      <c r="NT570" s="1">
        <f>MP570+MR570+MT570+MV570+MX570+MZ570+NB570</f>
        <v/>
      </c>
      <c r="NU570" s="1">
        <f>MQ570+MS570+MU570+MW570+MY570+NA570+NC570</f>
        <v/>
      </c>
      <c r="NV570" s="1">
        <f>NT570+NU570</f>
        <v/>
      </c>
      <c r="NW570" s="33">
        <f>NT570/(NT570+NU570)</f>
        <v/>
      </c>
      <c r="NX570" s="3">
        <f>1/NW570</f>
        <v/>
      </c>
      <c r="NY570" s="1">
        <f>LH570</f>
        <v/>
      </c>
      <c r="NZ570" s="79">
        <f>(NW570*((NY570-1)*0.98))-((1-NW570)*1)</f>
        <v/>
      </c>
      <c r="OA570" s="34">
        <f>IF(LR570&lt;0.9,0,IF(AND(LR570&gt;1.1),0,1))</f>
        <v/>
      </c>
      <c r="OB570" s="34">
        <f>IF(LS570&lt;0.9,0,IF(AND(LS570&gt;1.1),0,1))</f>
        <v/>
      </c>
      <c r="OC570" s="32">
        <f>IF(NV570&gt;99,1,0)</f>
        <v/>
      </c>
      <c r="OD570" s="32">
        <f>IF(NZ570&gt;0.0799,1,0)</f>
        <v/>
      </c>
      <c r="OE570" s="32">
        <f>IF(NZ570&gt;OM570,1,0)</f>
        <v/>
      </c>
      <c r="OF570" s="32">
        <f>OC570+OD570+OE570+OA570+OB570</f>
        <v/>
      </c>
      <c r="OG570" s="1">
        <f>ND570+NF570+NH570+NJ570+NL570+NN570+NP570+NR570</f>
        <v/>
      </c>
      <c r="OH570" s="1">
        <f>NE570+NG570+NI570+NK570+NM570+NO570+NQ570+NS570</f>
        <v/>
      </c>
      <c r="OI570" s="1">
        <f>OG570+OH570</f>
        <v/>
      </c>
      <c r="OJ570" s="33">
        <f>OG570/(OG570+OH570)</f>
        <v/>
      </c>
      <c r="OK570" s="3">
        <f>1/OJ570</f>
        <v/>
      </c>
      <c r="OL570" s="1">
        <f>LI570</f>
        <v/>
      </c>
      <c r="OM570" s="79">
        <f>(OJ570*((OL570-1)*0.98))-((1-OJ570)*1)</f>
        <v/>
      </c>
      <c r="ON570" s="34">
        <f>IF(LR570&lt;0.9,0,IF(AND(LR570&gt;1.1),0,1))</f>
        <v/>
      </c>
      <c r="OO570" s="34">
        <f>IF(LS570&lt;0.9,0,IF(AND(LS570&gt;1.1),0,1))</f>
        <v/>
      </c>
      <c r="OP570" s="32">
        <f>IF(OI570&gt;99,1,0)</f>
        <v/>
      </c>
      <c r="OQ570" s="32">
        <f>IF(OM570&gt;0.0799,1,0)</f>
        <v/>
      </c>
      <c r="OR570" s="32">
        <f>IF(OM570&gt;OZ570,1,0)</f>
        <v/>
      </c>
      <c r="OS570" s="32">
        <f>OP570+OQ570+OR570+ON570+OO570</f>
        <v/>
      </c>
      <c r="OT570">
        <f>IF(OF570=5,"BackHome0-0",IF(AND(OS570=5),"BackAway0-0",""))</f>
        <v/>
      </c>
      <c r="OU570">
        <f>IF(OF570=5,KN570,IF(AND(OS570=5),KO570,""))</f>
        <v/>
      </c>
      <c r="OV570">
        <f>IF(OF570=5,"Match Odds",IF(AND(OS570=5),"Match Odds",""))</f>
        <v/>
      </c>
      <c r="OW570">
        <f>IF(OF570=5,KP570,IF(AND(OS570=5),KP570,""))</f>
        <v/>
      </c>
      <c r="OX570">
        <f>IF(OF570=5,"MATCH_ODDS",IF(AND(OS570=5),"MATCH_ODDS",""))</f>
        <v/>
      </c>
      <c r="OY570">
        <f>IF(OF570=5,"BACK",IF(AND(OS570=5),"BACK",""))</f>
        <v/>
      </c>
    </row>
    <row r="571" ht="16.5" customHeight="1" thickBot="1" thickTop="1">
      <c r="A571" s="2" t="n"/>
      <c r="KN571" s="1">
        <f>IF(INDEX(#REF!,MATCH('HT 0-0'!D571,#REF!,0))=INDEX(#REF!,MATCH('HT 0-0'!D571,#REF!,0)),INDEX(#REF!,MATCH('HT 0-0'!D571,#REF!,0)),"ERROR")</f>
        <v/>
      </c>
      <c r="KO571" s="1">
        <f>IF(INDEX(#REF!,MATCH('HT 0-0'!E571,#REF!,0))=INDEX(#REF!,MATCH('HT 0-0'!E571,#REF!,0)),INDEX(#REF!,MATCH('HT 0-0'!E571,#REF!,0)),"ERROR")</f>
        <v/>
      </c>
      <c r="KP571" s="1">
        <f>KN571&amp;" v "&amp;KO571</f>
        <v/>
      </c>
      <c r="KQ571">
        <f>B571&amp;"_"&amp;C571</f>
        <v/>
      </c>
      <c r="KR571" s="1">
        <f>IF((HW571/KK571)&lt;0.335,"G",IF((HW571/KK571)&gt;0.67,"R","A"))</f>
        <v/>
      </c>
      <c r="KS571" s="1">
        <f>IF((HX571/KK571)&lt;0.335,"G",IF((HX571/KK571)&gt;0.67,"R","A"))</f>
        <v/>
      </c>
      <c r="KT571" s="1">
        <f>IF((IH571/KK571)&lt;0.335,"G",IF((IH571/KK571)&gt;0.67,"R","A"))</f>
        <v/>
      </c>
      <c r="KU571" s="1">
        <f>IF((II571/KK571)&lt;0.335,"G",IF((II571/KK571)&gt;0.67,"R","A"))</f>
        <v/>
      </c>
      <c r="KV571" s="1">
        <f>IF((HZ571/KK571)&lt;0.335,"G",IF((HZ571/KK571)&gt;0.67,"R","A"))</f>
        <v/>
      </c>
      <c r="KW571" s="1">
        <f>IF((HY571/KK571)&lt;0.335,"G",IF((HY571/KK571)&gt;0.67,"R","A"))</f>
        <v/>
      </c>
      <c r="KX571" s="1">
        <f>IF((IK571/KK571)&lt;0.335,"G",IF((IK571/KK571)&gt;0.67,"R","A"))</f>
        <v/>
      </c>
      <c r="KY571" s="1">
        <f>IF((IJ571/KK571)&lt;0.335,"G",IF((IJ571/KK571)&gt;0.67,"R","A"))</f>
        <v/>
      </c>
      <c r="KZ571" s="1">
        <f>IF((HQ571/KK571)&lt;0.335,"G",IF((HQ571/KK571)&gt;0.67,"R","A"))</f>
        <v/>
      </c>
      <c r="LA571" s="1">
        <f>IF((IB571/KK571)&lt;0.335,"G",IF((IB571/KK571)&gt;0.67,"R","A"))</f>
        <v/>
      </c>
      <c r="LB571">
        <f>IF(LQ571="0-0",INDEX(Scrape!#REF!,MATCH('HT 0-0'!KP571,Scrape!$B:$B,0)),"")</f>
        <v/>
      </c>
      <c r="LC571">
        <f>IF(LQ571="0-0",INDEX(Scrape!$A:$A,MATCH('HT 0-0'!KP571,Scrape!$B:$B,0)),"")</f>
        <v/>
      </c>
      <c r="LD571">
        <f>IF(LQ571="0-0",INDEX(Scrape!$B:$B,MATCH('HT 0-0'!KP571,Scrape!$B:$B,0)),"")</f>
        <v/>
      </c>
      <c r="LE571">
        <f>IF(LQ571="0-0",INDEX(Scrape!$C:$C,MATCH('HT 0-0'!KP571,Scrape!$B:$B,0)),"")</f>
        <v/>
      </c>
      <c r="LF571">
        <f>IF(LQ571="0-0",INDEX(Scrape!$D:$D,MATCH('HT 0-0'!KP571,Scrape!$B:$B,0)),"")</f>
        <v/>
      </c>
      <c r="LG571">
        <f>IF(LQ571="0-0",INDEX(Scrape!$E:$E,MATCH('HT 0-0'!KP571,Scrape!$B:$B,0)),"")</f>
        <v/>
      </c>
      <c r="LH571">
        <f>IF(LQ571="0-0",INDEX(Scrape!$F:$F,MATCH('HT 0-0'!KP571,Scrape!$B:$B,0)),"")</f>
        <v/>
      </c>
      <c r="LI571">
        <f>IF(LQ571="0-0",INDEX(Scrape!$G:$G,MATCH('HT 0-0'!KP571,Scrape!$B:$B,0)),"")</f>
        <v/>
      </c>
      <c r="LJ571">
        <f>IF(LQ571="0-0",INDEX(Scrape!$H:$H,MATCH('HT 0-0'!KP571,Scrape!$B:$B,0)),"")</f>
        <v/>
      </c>
      <c r="LK571">
        <f>IF(LQ571="0-0",INDEX(Scrape!$I:$I,MATCH('HT 0-0'!KP571,Scrape!$B:$B,0)),"")</f>
        <v/>
      </c>
      <c r="LL571">
        <f>IF(LQ571="0-0",INDEX(Scrape!$J:$J,MATCH('HT 0-0'!KP571,Scrape!$B:$B,0)),"")</f>
        <v/>
      </c>
      <c r="LM571">
        <f>IF(LQ571="0-0",INDEX(Scrape!$K:$K,MATCH('HT 0-0'!KP571,Scrape!$B:$B,0)),"")</f>
        <v/>
      </c>
      <c r="LN571">
        <f>IF(LQ571="0-0",INDEX(Scrape!$L:$L,MATCH('HT 0-0'!KP571,Scrape!$B:$B,0)),"")</f>
        <v/>
      </c>
      <c r="LO571">
        <f>IF(LQ571="0-0",INDEX(Scrape!$M:$M,MATCH('HT 0-0'!KP571,Scrape!$B:$B,0)),"")</f>
        <v/>
      </c>
      <c r="LP571">
        <f>IF(LQ571="0-0",INDEX(Scrape!$N:$N,MATCH('HT 0-0'!KP571,Scrape!$B:$B,0)),"")</f>
        <v/>
      </c>
      <c r="LQ571">
        <f>INDEX(Scrape!$O:$O,MATCH('HT 0-0'!KP571,Scrape!$B:$B,0))</f>
        <v/>
      </c>
      <c r="LR571">
        <f>(1/LJ571)+(1/LI571)+(1/LH571)</f>
        <v/>
      </c>
      <c r="LS571">
        <f>(1/LG571)+(1/LF571)+(1/LE571)</f>
        <v/>
      </c>
      <c r="LT571" s="8">
        <f>IF(INDEX(#REF!,MATCH(KQ571,#REF!,0))=INDEX(#REF!,MATCH(KQ571,#REF!,0)),INDEX(#REF!,MATCH(KQ571,#REF!,0)),"ERROR")</f>
        <v/>
      </c>
      <c r="LU571" s="4">
        <f>IF(KR571="G",2,IF(KR571="R",0.5,IF(KR571="A",1)))</f>
        <v/>
      </c>
      <c r="LV571" s="4">
        <f>IF(KS571="G",0.5,IF(KS571="R",2,IF(KS571="A",1)))</f>
        <v/>
      </c>
      <c r="LW571" s="4">
        <f>IF(KT571="G",2,IF(KT571="R",0.5,IF(KT571="A",1)))</f>
        <v/>
      </c>
      <c r="LX571" s="4">
        <f>IF(KU571="G",0.5,IF(KU571="R",2,IF(KU571="A",1)))</f>
        <v/>
      </c>
      <c r="LY571" s="7">
        <f>(LK571*(LU571+LX571)+(LL571*(LU571+LX571)))</f>
        <v/>
      </c>
      <c r="LZ571" s="7">
        <f>(LN571*(LV571+LW571)+(LO571*(LV571+LW571)))</f>
        <v/>
      </c>
      <c r="MA571" s="11">
        <f>LY571-LZ571</f>
        <v/>
      </c>
      <c r="MB571" s="5">
        <f>MA571+2</f>
        <v/>
      </c>
      <c r="MC571" s="6">
        <f>MA571-2</f>
        <v/>
      </c>
      <c r="MD571" s="4">
        <f>LE571</f>
        <v/>
      </c>
      <c r="ME571" s="9">
        <f>IF(MD571=0,1000,MD571+0.75)</f>
        <v/>
      </c>
      <c r="MF571" s="10">
        <f>IF(MD571=0,0,MD571-0.75)</f>
        <v/>
      </c>
      <c r="MG571" s="4">
        <f>((LM571*(LU571+LX571))-((LP571*(LV571+LW571))))</f>
        <v/>
      </c>
      <c r="MH571" s="9">
        <f>MG571*1.2</f>
        <v/>
      </c>
      <c r="MI571" s="10">
        <f>MG571*0.8</f>
        <v/>
      </c>
      <c r="MJ571">
        <f>IFERROR(OT571,"")</f>
        <v/>
      </c>
      <c r="MK571">
        <f>IFERROR(OU571,"")</f>
        <v/>
      </c>
      <c r="ML571">
        <f>IFERROR(OV571,"")</f>
        <v/>
      </c>
      <c r="MM571">
        <f>IFERROR(OW571,"")</f>
        <v/>
      </c>
      <c r="MN571">
        <f>IFERROR(OX571,"")</f>
        <v/>
      </c>
      <c r="MO571">
        <f>IFERROR(OY571,"")</f>
        <v/>
      </c>
      <c r="MP571" s="1">
        <f>COUNTIFS(#REF!,LT571,#REF!,1,#REF!,"&gt;="&amp;MC571,#REF!,"&lt;="&amp;MB571,#REF!,"&lt;="&amp;ME571,#REF!,"&gt;="&amp;MF571,#REF!,"="&amp;KV571,#REF!,"="&amp;KX571)</f>
        <v/>
      </c>
      <c r="MQ571" s="1">
        <f>COUNTIFS(#REF!,LT571,#REF!,0,#REF!,"&gt;="&amp;MC571,#REF!,"&lt;="&amp;MB571,#REF!,"&lt;="&amp;ME571,#REF!,"&gt;="&amp;MF571,#REF!,"="&amp;KV571,#REF!,"="&amp;KX571)</f>
        <v/>
      </c>
      <c r="MR571" s="1">
        <f>COUNTIFS(#REF!,LT571,#REF!,1,#REF!,"&gt;="&amp;MC571,#REF!,"&lt;="&amp;MB571,#REF!,"&lt;="&amp;ME571,#REF!,"&gt;="&amp;MF571,#REF!,"="&amp;KW571,#REF!,"="&amp;KY571)</f>
        <v/>
      </c>
      <c r="MS571" s="1">
        <f>COUNTIFS(#REF!,LT571,#REF!,0,#REF!,"&gt;="&amp;MC571,#REF!,"&lt;="&amp;MB571,#REF!,"&lt;="&amp;ME571,#REF!,"&gt;="&amp;MF571,#REF!,"="&amp;KW571,#REF!,"="&amp;KY571)</f>
        <v/>
      </c>
      <c r="MT571" s="1">
        <f>COUNTIFS(#REF!,LT571,#REF!,1,#REF!,"&gt;="&amp;MI571,#REF!,"&lt;="&amp;MH571,#REF!,"&lt;="&amp;ME571,#REF!,"&gt;="&amp;MF571)</f>
        <v/>
      </c>
      <c r="MU571" s="1">
        <f>COUNTIFS(#REF!,LT571,#REF!,0,#REF!,"&gt;="&amp;MI571,#REF!,"&lt;="&amp;MH571,#REF!,"&lt;="&amp;ME571,#REF!,"&gt;="&amp;MF571)</f>
        <v/>
      </c>
      <c r="MV571" s="1">
        <f>COUNTIFS(#REF!,LT571,#REF!,1,#REF!,"&gt;="&amp;MI571,#REF!,"&lt;="&amp;MH571,#REF!,"="&amp;KZ571,#REF!,"="&amp;LA571,#REF!,"&lt;="&amp;ME571,#REF!,"&gt;="&amp;MF571)</f>
        <v/>
      </c>
      <c r="MW571" s="1">
        <f>COUNTIFS(#REF!,LT571,#REF!,0,#REF!,"&gt;="&amp;MI571,#REF!,"&lt;="&amp;MH571,#REF!,"="&amp;KZ571,#REF!,"="&amp;LA571,#REF!,"&lt;="&amp;ME571,#REF!,"&gt;="&amp;MF571)</f>
        <v/>
      </c>
      <c r="MX571" s="1">
        <f>COUNTIFS(#REF!,LT571,#REF!,1,#REF!,"&gt;="&amp;MC571,#REF!,"&lt;="&amp;MB571,#REF!,"&lt;="&amp;ME571,#REF!,"&gt;="&amp;MF571)</f>
        <v/>
      </c>
      <c r="MY571" s="1">
        <f>COUNTIFS(#REF!,LT571,#REF!,0,#REF!,"&gt;="&amp;MC571,#REF!,"&lt;="&amp;MB571,#REF!,"&lt;="&amp;ME571,#REF!,"&gt;="&amp;MF571)</f>
        <v/>
      </c>
      <c r="MZ571" s="1">
        <f>COUNTIFS(#REF!,LT571,#REF!,1,#REF!,"&lt;="&amp;ME571,#REF!,"&gt;="&amp;MF571,#REF!,"="&amp;KV571,#REF!,"="&amp;KX571)</f>
        <v/>
      </c>
      <c r="NA571" s="1">
        <f>COUNTIFS(#REF!,LT571,#REF!,0,#REF!,"&lt;="&amp;ME571,#REF!,"&gt;="&amp;MF571,#REF!,"="&amp;KV571,#REF!,"="&amp;KX571)</f>
        <v/>
      </c>
      <c r="NB571" s="1">
        <f>COUNTIFS(#REF!,LT571,#REF!,1,#REF!,"&lt;="&amp;ME571,#REF!,"&gt;="&amp;MF571,#REF!,"="&amp;KW571,#REF!,"="&amp;KY571)</f>
        <v/>
      </c>
      <c r="NC571" s="1">
        <f>COUNTIFS(#REF!,LT571,#REF!,0,#REF!,"&lt;="&amp;ME571,#REF!,"&gt;="&amp;MF571,#REF!,"="&amp;KW571,#REF!,"="&amp;KY571)</f>
        <v/>
      </c>
      <c r="ND571" s="1">
        <f>COUNTIFS(#REF!,LT571,#REF!,1,#REF!,"&gt;="&amp;MC571,#REF!,"&lt;="&amp;MB571,#REF!,"&lt;="&amp;ME571,#REF!,"&gt;="&amp;MF571,#REF!,"="&amp;KV571,#REF!,"="&amp;KX571)</f>
        <v/>
      </c>
      <c r="NE571" s="1">
        <f>COUNTIFS(#REF!,LT571,#REF!,0,#REF!,"&gt;="&amp;MC571,#REF!,"&lt;="&amp;MB571,#REF!,"&lt;="&amp;ME571,#REF!,"&gt;="&amp;MF571,#REF!,"="&amp;KV571,#REF!,"="&amp;KX571)</f>
        <v/>
      </c>
      <c r="NF571" s="1">
        <f>COUNTIFS(#REF!,LT571,#REF!,1,#REF!,"&gt;="&amp;MC571,#REF!,"&lt;="&amp;MB571,#REF!,"&lt;="&amp;ME571,#REF!,"&gt;="&amp;MF571,#REF!,"="&amp;KW571,#REF!,"="&amp;KY571)</f>
        <v/>
      </c>
      <c r="NG571" s="1">
        <f>COUNTIFS(#REF!,LT571,#REF!,0,#REF!,"&gt;="&amp;MC571,#REF!,"&lt;="&amp;MB571,#REF!,"&lt;="&amp;ME571,#REF!,"&gt;="&amp;MF571,#REF!,"="&amp;KW571,#REF!,"="&amp;KY571)</f>
        <v/>
      </c>
      <c r="NH571" s="1">
        <f>COUNTIFS(#REF!,LT571,#REF!,1,#REF!,"&gt;="&amp;MC571,#REF!,"&lt;="&amp;MB571,#REF!,"&lt;="&amp;ME571,#REF!,"&gt;="&amp;MF571,#REF!,"="&amp;KZ571,#REF!,"="&amp;LA571)</f>
        <v/>
      </c>
      <c r="NI571" s="1">
        <f>COUNTIFS(#REF!,LT571,#REF!,0,#REF!,"&gt;="&amp;MC571,#REF!,"&lt;="&amp;MB571,#REF!,"&lt;="&amp;ME571,#REF!,"&gt;="&amp;MF571,#REF!,"="&amp;KZ571,#REF!,"="&amp;LA571)</f>
        <v/>
      </c>
      <c r="NJ571" s="1">
        <f>COUNTIFS(#REF!,LT571,#REF!,1,#REF!,"&gt;="&amp;MI571,#REF!,"&lt;="&amp;MH571,#REF!,"&lt;="&amp;ME571,#REF!,"&gt;="&amp;MF571)</f>
        <v/>
      </c>
      <c r="NK571" s="1">
        <f>COUNTIFS(#REF!,LT571,#REF!,0,#REF!,"&gt;="&amp;MI571,#REF!,"&lt;="&amp;MH571,#REF!,"&lt;="&amp;ME571,#REF!,"&gt;="&amp;MF571)</f>
        <v/>
      </c>
      <c r="NL571" s="1">
        <f>COUNTIFS(#REF!,LT571,#REF!,1,#REF!,"&gt;="&amp;MI571,#REF!,"&lt;="&amp;MH571,#REF!,"="&amp;KZ571,#REF!,"="&amp;LA571,#REF!,"&lt;="&amp;ME571,#REF!,"&gt;="&amp;MF571)</f>
        <v/>
      </c>
      <c r="NM571" s="1">
        <f>COUNTIFS(#REF!,LT571,#REF!,0,#REF!,"&gt;="&amp;MI571,#REF!,"&lt;="&amp;MH571,#REF!,"="&amp;KZ571,#REF!,"="&amp;LA571,#REF!,"&lt;="&amp;ME571,#REF!,"&gt;="&amp;MF571)</f>
        <v/>
      </c>
      <c r="NN571" s="1">
        <f>COUNTIFS(#REF!,LT571,#REF!,1,#REF!,"&gt;="&amp;MC571,#REF!,"&lt;="&amp;MB571,#REF!,"&lt;="&amp;ME571,#REF!,"&gt;="&amp;MF571)</f>
        <v/>
      </c>
      <c r="NO571" s="1">
        <f>COUNTIFS(#REF!,LT571,#REF!,0,#REF!,"&gt;="&amp;MC571,#REF!,"&lt;="&amp;MB571,#REF!,"&lt;="&amp;ME571,#REF!,"&gt;="&amp;MF571)</f>
        <v/>
      </c>
      <c r="NP571" s="1">
        <f>COUNTIFS(#REF!,LT571,#REF!,1,#REF!,"&lt;="&amp;ME571,#REF!,"&gt;="&amp;MF571,#REF!,"="&amp;KV571,#REF!,"="&amp;KX571)</f>
        <v/>
      </c>
      <c r="NQ571" s="1">
        <f>COUNTIFS(#REF!,LT571,#REF!,0,#REF!,"&lt;="&amp;ME571,#REF!,"&gt;="&amp;MF571,#REF!,"="&amp;KV571,#REF!,"="&amp;KX571)</f>
        <v/>
      </c>
      <c r="NR571" s="1">
        <f>COUNTIFS(#REF!,LT571,#REF!,1,#REF!,"&lt;="&amp;ME571,#REF!,"&gt;="&amp;MF571,#REF!,"="&amp;KW571,#REF!,"="&amp;KY571)</f>
        <v/>
      </c>
      <c r="NS571" s="1">
        <f>COUNTIFS(#REF!,LT571,#REF!,0,#REF!,"&lt;="&amp;ME571,#REF!,"&gt;="&amp;MF571,#REF!,"="&amp;KW571,#REF!,"="&amp;KY571)</f>
        <v/>
      </c>
      <c r="NT571" s="1">
        <f>MP571+MR571+MT571+MV571+MX571+MZ571+NB571</f>
        <v/>
      </c>
      <c r="NU571" s="1">
        <f>MQ571+MS571+MU571+MW571+MY571+NA571+NC571</f>
        <v/>
      </c>
      <c r="NV571" s="1">
        <f>NT571+NU571</f>
        <v/>
      </c>
      <c r="NW571" s="33">
        <f>NT571/(NT571+NU571)</f>
        <v/>
      </c>
      <c r="NX571" s="3">
        <f>1/NW571</f>
        <v/>
      </c>
      <c r="NY571" s="1">
        <f>LH571</f>
        <v/>
      </c>
      <c r="NZ571" s="79">
        <f>(NW571*((NY571-1)*0.98))-((1-NW571)*1)</f>
        <v/>
      </c>
      <c r="OA571" s="34">
        <f>IF(LR571&lt;0.9,0,IF(AND(LR571&gt;1.1),0,1))</f>
        <v/>
      </c>
      <c r="OB571" s="34">
        <f>IF(LS571&lt;0.9,0,IF(AND(LS571&gt;1.1),0,1))</f>
        <v/>
      </c>
      <c r="OC571" s="32">
        <f>IF(NV571&gt;99,1,0)</f>
        <v/>
      </c>
      <c r="OD571" s="32">
        <f>IF(NZ571&gt;0.0799,1,0)</f>
        <v/>
      </c>
      <c r="OE571" s="32">
        <f>IF(NZ571&gt;OM571,1,0)</f>
        <v/>
      </c>
      <c r="OF571" s="32">
        <f>OC571+OD571+OE571+OA571+OB571</f>
        <v/>
      </c>
      <c r="OG571" s="1">
        <f>ND571+NF571+NH571+NJ571+NL571+NN571+NP571+NR571</f>
        <v/>
      </c>
      <c r="OH571" s="1">
        <f>NE571+NG571+NI571+NK571+NM571+NO571+NQ571+NS571</f>
        <v/>
      </c>
      <c r="OI571" s="1">
        <f>OG571+OH571</f>
        <v/>
      </c>
      <c r="OJ571" s="33">
        <f>OG571/(OG571+OH571)</f>
        <v/>
      </c>
      <c r="OK571" s="3">
        <f>1/OJ571</f>
        <v/>
      </c>
      <c r="OL571" s="1">
        <f>LI571</f>
        <v/>
      </c>
      <c r="OM571" s="79">
        <f>(OJ571*((OL571-1)*0.98))-((1-OJ571)*1)</f>
        <v/>
      </c>
      <c r="ON571" s="34">
        <f>IF(LR571&lt;0.9,0,IF(AND(LR571&gt;1.1),0,1))</f>
        <v/>
      </c>
      <c r="OO571" s="34">
        <f>IF(LS571&lt;0.9,0,IF(AND(LS571&gt;1.1),0,1))</f>
        <v/>
      </c>
      <c r="OP571" s="32">
        <f>IF(OI571&gt;99,1,0)</f>
        <v/>
      </c>
      <c r="OQ571" s="32">
        <f>IF(OM571&gt;0.0799,1,0)</f>
        <v/>
      </c>
      <c r="OR571" s="32">
        <f>IF(OM571&gt;OZ571,1,0)</f>
        <v/>
      </c>
      <c r="OS571" s="32">
        <f>OP571+OQ571+OR571+ON571+OO571</f>
        <v/>
      </c>
      <c r="OT571">
        <f>IF(OF571=5,"BackHome0-0",IF(AND(OS571=5),"BackAway0-0",""))</f>
        <v/>
      </c>
      <c r="OU571">
        <f>IF(OF571=5,KN571,IF(AND(OS571=5),KO571,""))</f>
        <v/>
      </c>
      <c r="OV571">
        <f>IF(OF571=5,"Match Odds",IF(AND(OS571=5),"Match Odds",""))</f>
        <v/>
      </c>
      <c r="OW571">
        <f>IF(OF571=5,KP571,IF(AND(OS571=5),KP571,""))</f>
        <v/>
      </c>
      <c r="OX571">
        <f>IF(OF571=5,"MATCH_ODDS",IF(AND(OS571=5),"MATCH_ODDS",""))</f>
        <v/>
      </c>
      <c r="OY571">
        <f>IF(OF571=5,"BACK",IF(AND(OS571=5),"BACK",""))</f>
        <v/>
      </c>
    </row>
    <row r="572" ht="16.5" customHeight="1" thickBot="1" thickTop="1">
      <c r="A572" s="2" t="n"/>
      <c r="KN572" s="1">
        <f>IF(INDEX(#REF!,MATCH('HT 0-0'!D572,#REF!,0))=INDEX(#REF!,MATCH('HT 0-0'!D572,#REF!,0)),INDEX(#REF!,MATCH('HT 0-0'!D572,#REF!,0)),"ERROR")</f>
        <v/>
      </c>
      <c r="KO572" s="1">
        <f>IF(INDEX(#REF!,MATCH('HT 0-0'!E572,#REF!,0))=INDEX(#REF!,MATCH('HT 0-0'!E572,#REF!,0)),INDEX(#REF!,MATCH('HT 0-0'!E572,#REF!,0)),"ERROR")</f>
        <v/>
      </c>
      <c r="KP572" s="1">
        <f>KN572&amp;" v "&amp;KO572</f>
        <v/>
      </c>
      <c r="KQ572">
        <f>B572&amp;"_"&amp;C572</f>
        <v/>
      </c>
      <c r="KR572" s="1">
        <f>IF((HW572/KK572)&lt;0.335,"G",IF((HW572/KK572)&gt;0.67,"R","A"))</f>
        <v/>
      </c>
      <c r="KS572" s="1">
        <f>IF((HX572/KK572)&lt;0.335,"G",IF((HX572/KK572)&gt;0.67,"R","A"))</f>
        <v/>
      </c>
      <c r="KT572" s="1">
        <f>IF((IH572/KK572)&lt;0.335,"G",IF((IH572/KK572)&gt;0.67,"R","A"))</f>
        <v/>
      </c>
      <c r="KU572" s="1">
        <f>IF((II572/KK572)&lt;0.335,"G",IF((II572/KK572)&gt;0.67,"R","A"))</f>
        <v/>
      </c>
      <c r="KV572" s="1">
        <f>IF((HZ572/KK572)&lt;0.335,"G",IF((HZ572/KK572)&gt;0.67,"R","A"))</f>
        <v/>
      </c>
      <c r="KW572" s="1">
        <f>IF((HY572/KK572)&lt;0.335,"G",IF((HY572/KK572)&gt;0.67,"R","A"))</f>
        <v/>
      </c>
      <c r="KX572" s="1">
        <f>IF((IK572/KK572)&lt;0.335,"G",IF((IK572/KK572)&gt;0.67,"R","A"))</f>
        <v/>
      </c>
      <c r="KY572" s="1">
        <f>IF((IJ572/KK572)&lt;0.335,"G",IF((IJ572/KK572)&gt;0.67,"R","A"))</f>
        <v/>
      </c>
      <c r="KZ572" s="1">
        <f>IF((HQ572/KK572)&lt;0.335,"G",IF((HQ572/KK572)&gt;0.67,"R","A"))</f>
        <v/>
      </c>
      <c r="LA572" s="1">
        <f>IF((IB572/KK572)&lt;0.335,"G",IF((IB572/KK572)&gt;0.67,"R","A"))</f>
        <v/>
      </c>
      <c r="LB572">
        <f>IF(LQ572="0-0",INDEX(Scrape!#REF!,MATCH('HT 0-0'!KP572,Scrape!$B:$B,0)),"")</f>
        <v/>
      </c>
      <c r="LC572">
        <f>IF(LQ572="0-0",INDEX(Scrape!$A:$A,MATCH('HT 0-0'!KP572,Scrape!$B:$B,0)),"")</f>
        <v/>
      </c>
      <c r="LD572">
        <f>IF(LQ572="0-0",INDEX(Scrape!$B:$B,MATCH('HT 0-0'!KP572,Scrape!$B:$B,0)),"")</f>
        <v/>
      </c>
      <c r="LE572">
        <f>IF(LQ572="0-0",INDEX(Scrape!$C:$C,MATCH('HT 0-0'!KP572,Scrape!$B:$B,0)),"")</f>
        <v/>
      </c>
      <c r="LF572">
        <f>IF(LQ572="0-0",INDEX(Scrape!$D:$D,MATCH('HT 0-0'!KP572,Scrape!$B:$B,0)),"")</f>
        <v/>
      </c>
      <c r="LG572">
        <f>IF(LQ572="0-0",INDEX(Scrape!$E:$E,MATCH('HT 0-0'!KP572,Scrape!$B:$B,0)),"")</f>
        <v/>
      </c>
      <c r="LH572">
        <f>IF(LQ572="0-0",INDEX(Scrape!$F:$F,MATCH('HT 0-0'!KP572,Scrape!$B:$B,0)),"")</f>
        <v/>
      </c>
      <c r="LI572">
        <f>IF(LQ572="0-0",INDEX(Scrape!$G:$G,MATCH('HT 0-0'!KP572,Scrape!$B:$B,0)),"")</f>
        <v/>
      </c>
      <c r="LJ572">
        <f>IF(LQ572="0-0",INDEX(Scrape!$H:$H,MATCH('HT 0-0'!KP572,Scrape!$B:$B,0)),"")</f>
        <v/>
      </c>
      <c r="LK572">
        <f>IF(LQ572="0-0",INDEX(Scrape!$I:$I,MATCH('HT 0-0'!KP572,Scrape!$B:$B,0)),"")</f>
        <v/>
      </c>
      <c r="LL572">
        <f>IF(LQ572="0-0",INDEX(Scrape!$J:$J,MATCH('HT 0-0'!KP572,Scrape!$B:$B,0)),"")</f>
        <v/>
      </c>
      <c r="LM572">
        <f>IF(LQ572="0-0",INDEX(Scrape!$K:$K,MATCH('HT 0-0'!KP572,Scrape!$B:$B,0)),"")</f>
        <v/>
      </c>
      <c r="LN572">
        <f>IF(LQ572="0-0",INDEX(Scrape!$L:$L,MATCH('HT 0-0'!KP572,Scrape!$B:$B,0)),"")</f>
        <v/>
      </c>
      <c r="LO572">
        <f>IF(LQ572="0-0",INDEX(Scrape!$M:$M,MATCH('HT 0-0'!KP572,Scrape!$B:$B,0)),"")</f>
        <v/>
      </c>
      <c r="LP572">
        <f>IF(LQ572="0-0",INDEX(Scrape!$N:$N,MATCH('HT 0-0'!KP572,Scrape!$B:$B,0)),"")</f>
        <v/>
      </c>
      <c r="LQ572">
        <f>INDEX(Scrape!$O:$O,MATCH('HT 0-0'!KP572,Scrape!$B:$B,0))</f>
        <v/>
      </c>
      <c r="LR572">
        <f>(1/LJ572)+(1/LI572)+(1/LH572)</f>
        <v/>
      </c>
      <c r="LS572">
        <f>(1/LG572)+(1/LF572)+(1/LE572)</f>
        <v/>
      </c>
      <c r="LT572" s="8">
        <f>IF(INDEX(#REF!,MATCH(KQ572,#REF!,0))=INDEX(#REF!,MATCH(KQ572,#REF!,0)),INDEX(#REF!,MATCH(KQ572,#REF!,0)),"ERROR")</f>
        <v/>
      </c>
      <c r="LU572" s="4">
        <f>IF(KR572="G",2,IF(KR572="R",0.5,IF(KR572="A",1)))</f>
        <v/>
      </c>
      <c r="LV572" s="4">
        <f>IF(KS572="G",0.5,IF(KS572="R",2,IF(KS572="A",1)))</f>
        <v/>
      </c>
      <c r="LW572" s="4">
        <f>IF(KT572="G",2,IF(KT572="R",0.5,IF(KT572="A",1)))</f>
        <v/>
      </c>
      <c r="LX572" s="4">
        <f>IF(KU572="G",0.5,IF(KU572="R",2,IF(KU572="A",1)))</f>
        <v/>
      </c>
      <c r="LY572" s="7">
        <f>(LK572*(LU572+LX572)+(LL572*(LU572+LX572)))</f>
        <v/>
      </c>
      <c r="LZ572" s="7">
        <f>(LN572*(LV572+LW572)+(LO572*(LV572+LW572)))</f>
        <v/>
      </c>
      <c r="MA572" s="11">
        <f>LY572-LZ572</f>
        <v/>
      </c>
      <c r="MB572" s="5">
        <f>MA572+2</f>
        <v/>
      </c>
      <c r="MC572" s="6">
        <f>MA572-2</f>
        <v/>
      </c>
      <c r="MD572" s="4">
        <f>LE572</f>
        <v/>
      </c>
      <c r="ME572" s="9">
        <f>IF(MD572=0,1000,MD572+0.75)</f>
        <v/>
      </c>
      <c r="MF572" s="10">
        <f>IF(MD572=0,0,MD572-0.75)</f>
        <v/>
      </c>
      <c r="MG572" s="4">
        <f>((LM572*(LU572+LX572))-((LP572*(LV572+LW572))))</f>
        <v/>
      </c>
      <c r="MH572" s="9">
        <f>MG572*1.2</f>
        <v/>
      </c>
      <c r="MI572" s="10">
        <f>MG572*0.8</f>
        <v/>
      </c>
      <c r="MJ572">
        <f>IFERROR(OT572,"")</f>
        <v/>
      </c>
      <c r="MK572">
        <f>IFERROR(OU572,"")</f>
        <v/>
      </c>
      <c r="ML572">
        <f>IFERROR(OV572,"")</f>
        <v/>
      </c>
      <c r="MM572">
        <f>IFERROR(OW572,"")</f>
        <v/>
      </c>
      <c r="MN572">
        <f>IFERROR(OX572,"")</f>
        <v/>
      </c>
      <c r="MO572">
        <f>IFERROR(OY572,"")</f>
        <v/>
      </c>
      <c r="MP572" s="1">
        <f>COUNTIFS(#REF!,LT572,#REF!,1,#REF!,"&gt;="&amp;MC572,#REF!,"&lt;="&amp;MB572,#REF!,"&lt;="&amp;ME572,#REF!,"&gt;="&amp;MF572,#REF!,"="&amp;KV572,#REF!,"="&amp;KX572)</f>
        <v/>
      </c>
      <c r="MQ572" s="1">
        <f>COUNTIFS(#REF!,LT572,#REF!,0,#REF!,"&gt;="&amp;MC572,#REF!,"&lt;="&amp;MB572,#REF!,"&lt;="&amp;ME572,#REF!,"&gt;="&amp;MF572,#REF!,"="&amp;KV572,#REF!,"="&amp;KX572)</f>
        <v/>
      </c>
      <c r="MR572" s="1">
        <f>COUNTIFS(#REF!,LT572,#REF!,1,#REF!,"&gt;="&amp;MC572,#REF!,"&lt;="&amp;MB572,#REF!,"&lt;="&amp;ME572,#REF!,"&gt;="&amp;MF572,#REF!,"="&amp;KW572,#REF!,"="&amp;KY572)</f>
        <v/>
      </c>
      <c r="MS572" s="1">
        <f>COUNTIFS(#REF!,LT572,#REF!,0,#REF!,"&gt;="&amp;MC572,#REF!,"&lt;="&amp;MB572,#REF!,"&lt;="&amp;ME572,#REF!,"&gt;="&amp;MF572,#REF!,"="&amp;KW572,#REF!,"="&amp;KY572)</f>
        <v/>
      </c>
      <c r="MT572" s="1">
        <f>COUNTIFS(#REF!,LT572,#REF!,1,#REF!,"&gt;="&amp;MI572,#REF!,"&lt;="&amp;MH572,#REF!,"&lt;="&amp;ME572,#REF!,"&gt;="&amp;MF572)</f>
        <v/>
      </c>
      <c r="MU572" s="1">
        <f>COUNTIFS(#REF!,LT572,#REF!,0,#REF!,"&gt;="&amp;MI572,#REF!,"&lt;="&amp;MH572,#REF!,"&lt;="&amp;ME572,#REF!,"&gt;="&amp;MF572)</f>
        <v/>
      </c>
      <c r="MV572" s="1">
        <f>COUNTIFS(#REF!,LT572,#REF!,1,#REF!,"&gt;="&amp;MI572,#REF!,"&lt;="&amp;MH572,#REF!,"="&amp;KZ572,#REF!,"="&amp;LA572,#REF!,"&lt;="&amp;ME572,#REF!,"&gt;="&amp;MF572)</f>
        <v/>
      </c>
      <c r="MW572" s="1">
        <f>COUNTIFS(#REF!,LT572,#REF!,0,#REF!,"&gt;="&amp;MI572,#REF!,"&lt;="&amp;MH572,#REF!,"="&amp;KZ572,#REF!,"="&amp;LA572,#REF!,"&lt;="&amp;ME572,#REF!,"&gt;="&amp;MF572)</f>
        <v/>
      </c>
      <c r="MX572" s="1">
        <f>COUNTIFS(#REF!,LT572,#REF!,1,#REF!,"&gt;="&amp;MC572,#REF!,"&lt;="&amp;MB572,#REF!,"&lt;="&amp;ME572,#REF!,"&gt;="&amp;MF572)</f>
        <v/>
      </c>
      <c r="MY572" s="1">
        <f>COUNTIFS(#REF!,LT572,#REF!,0,#REF!,"&gt;="&amp;MC572,#REF!,"&lt;="&amp;MB572,#REF!,"&lt;="&amp;ME572,#REF!,"&gt;="&amp;MF572)</f>
        <v/>
      </c>
      <c r="MZ572" s="1">
        <f>COUNTIFS(#REF!,LT572,#REF!,1,#REF!,"&lt;="&amp;ME572,#REF!,"&gt;="&amp;MF572,#REF!,"="&amp;KV572,#REF!,"="&amp;KX572)</f>
        <v/>
      </c>
      <c r="NA572" s="1">
        <f>COUNTIFS(#REF!,LT572,#REF!,0,#REF!,"&lt;="&amp;ME572,#REF!,"&gt;="&amp;MF572,#REF!,"="&amp;KV572,#REF!,"="&amp;KX572)</f>
        <v/>
      </c>
      <c r="NB572" s="1">
        <f>COUNTIFS(#REF!,LT572,#REF!,1,#REF!,"&lt;="&amp;ME572,#REF!,"&gt;="&amp;MF572,#REF!,"="&amp;KW572,#REF!,"="&amp;KY572)</f>
        <v/>
      </c>
      <c r="NC572" s="1">
        <f>COUNTIFS(#REF!,LT572,#REF!,0,#REF!,"&lt;="&amp;ME572,#REF!,"&gt;="&amp;MF572,#REF!,"="&amp;KW572,#REF!,"="&amp;KY572)</f>
        <v/>
      </c>
      <c r="ND572" s="1">
        <f>COUNTIFS(#REF!,LT572,#REF!,1,#REF!,"&gt;="&amp;MC572,#REF!,"&lt;="&amp;MB572,#REF!,"&lt;="&amp;ME572,#REF!,"&gt;="&amp;MF572,#REF!,"="&amp;KV572,#REF!,"="&amp;KX572)</f>
        <v/>
      </c>
      <c r="NE572" s="1">
        <f>COUNTIFS(#REF!,LT572,#REF!,0,#REF!,"&gt;="&amp;MC572,#REF!,"&lt;="&amp;MB572,#REF!,"&lt;="&amp;ME572,#REF!,"&gt;="&amp;MF572,#REF!,"="&amp;KV572,#REF!,"="&amp;KX572)</f>
        <v/>
      </c>
      <c r="NF572" s="1">
        <f>COUNTIFS(#REF!,LT572,#REF!,1,#REF!,"&gt;="&amp;MC572,#REF!,"&lt;="&amp;MB572,#REF!,"&lt;="&amp;ME572,#REF!,"&gt;="&amp;MF572,#REF!,"="&amp;KW572,#REF!,"="&amp;KY572)</f>
        <v/>
      </c>
      <c r="NG572" s="1">
        <f>COUNTIFS(#REF!,LT572,#REF!,0,#REF!,"&gt;="&amp;MC572,#REF!,"&lt;="&amp;MB572,#REF!,"&lt;="&amp;ME572,#REF!,"&gt;="&amp;MF572,#REF!,"="&amp;KW572,#REF!,"="&amp;KY572)</f>
        <v/>
      </c>
      <c r="NH572" s="1">
        <f>COUNTIFS(#REF!,LT572,#REF!,1,#REF!,"&gt;="&amp;MC572,#REF!,"&lt;="&amp;MB572,#REF!,"&lt;="&amp;ME572,#REF!,"&gt;="&amp;MF572,#REF!,"="&amp;KZ572,#REF!,"="&amp;LA572)</f>
        <v/>
      </c>
      <c r="NI572" s="1">
        <f>COUNTIFS(#REF!,LT572,#REF!,0,#REF!,"&gt;="&amp;MC572,#REF!,"&lt;="&amp;MB572,#REF!,"&lt;="&amp;ME572,#REF!,"&gt;="&amp;MF572,#REF!,"="&amp;KZ572,#REF!,"="&amp;LA572)</f>
        <v/>
      </c>
      <c r="NJ572" s="1">
        <f>COUNTIFS(#REF!,LT572,#REF!,1,#REF!,"&gt;="&amp;MI572,#REF!,"&lt;="&amp;MH572,#REF!,"&lt;="&amp;ME572,#REF!,"&gt;="&amp;MF572)</f>
        <v/>
      </c>
      <c r="NK572" s="1">
        <f>COUNTIFS(#REF!,LT572,#REF!,0,#REF!,"&gt;="&amp;MI572,#REF!,"&lt;="&amp;MH572,#REF!,"&lt;="&amp;ME572,#REF!,"&gt;="&amp;MF572)</f>
        <v/>
      </c>
      <c r="NL572" s="1">
        <f>COUNTIFS(#REF!,LT572,#REF!,1,#REF!,"&gt;="&amp;MI572,#REF!,"&lt;="&amp;MH572,#REF!,"="&amp;KZ572,#REF!,"="&amp;LA572,#REF!,"&lt;="&amp;ME572,#REF!,"&gt;="&amp;MF572)</f>
        <v/>
      </c>
      <c r="NM572" s="1">
        <f>COUNTIFS(#REF!,LT572,#REF!,0,#REF!,"&gt;="&amp;MI572,#REF!,"&lt;="&amp;MH572,#REF!,"="&amp;KZ572,#REF!,"="&amp;LA572,#REF!,"&lt;="&amp;ME572,#REF!,"&gt;="&amp;MF572)</f>
        <v/>
      </c>
      <c r="NN572" s="1">
        <f>COUNTIFS(#REF!,LT572,#REF!,1,#REF!,"&gt;="&amp;MC572,#REF!,"&lt;="&amp;MB572,#REF!,"&lt;="&amp;ME572,#REF!,"&gt;="&amp;MF572)</f>
        <v/>
      </c>
      <c r="NO572" s="1">
        <f>COUNTIFS(#REF!,LT572,#REF!,0,#REF!,"&gt;="&amp;MC572,#REF!,"&lt;="&amp;MB572,#REF!,"&lt;="&amp;ME572,#REF!,"&gt;="&amp;MF572)</f>
        <v/>
      </c>
      <c r="NP572" s="1">
        <f>COUNTIFS(#REF!,LT572,#REF!,1,#REF!,"&lt;="&amp;ME572,#REF!,"&gt;="&amp;MF572,#REF!,"="&amp;KV572,#REF!,"="&amp;KX572)</f>
        <v/>
      </c>
      <c r="NQ572" s="1">
        <f>COUNTIFS(#REF!,LT572,#REF!,0,#REF!,"&lt;="&amp;ME572,#REF!,"&gt;="&amp;MF572,#REF!,"="&amp;KV572,#REF!,"="&amp;KX572)</f>
        <v/>
      </c>
      <c r="NR572" s="1">
        <f>COUNTIFS(#REF!,LT572,#REF!,1,#REF!,"&lt;="&amp;ME572,#REF!,"&gt;="&amp;MF572,#REF!,"="&amp;KW572,#REF!,"="&amp;KY572)</f>
        <v/>
      </c>
      <c r="NS572" s="1">
        <f>COUNTIFS(#REF!,LT572,#REF!,0,#REF!,"&lt;="&amp;ME572,#REF!,"&gt;="&amp;MF572,#REF!,"="&amp;KW572,#REF!,"="&amp;KY572)</f>
        <v/>
      </c>
      <c r="NT572" s="1">
        <f>MP572+MR572+MT572+MV572+MX572+MZ572+NB572</f>
        <v/>
      </c>
      <c r="NU572" s="1">
        <f>MQ572+MS572+MU572+MW572+MY572+NA572+NC572</f>
        <v/>
      </c>
      <c r="NV572" s="1">
        <f>NT572+NU572</f>
        <v/>
      </c>
      <c r="NW572" s="33">
        <f>NT572/(NT572+NU572)</f>
        <v/>
      </c>
      <c r="NX572" s="3">
        <f>1/NW572</f>
        <v/>
      </c>
      <c r="NY572" s="1">
        <f>LH572</f>
        <v/>
      </c>
      <c r="NZ572" s="79">
        <f>(NW572*((NY572-1)*0.98))-((1-NW572)*1)</f>
        <v/>
      </c>
      <c r="OA572" s="34">
        <f>IF(LR572&lt;0.9,0,IF(AND(LR572&gt;1.1),0,1))</f>
        <v/>
      </c>
      <c r="OB572" s="34">
        <f>IF(LS572&lt;0.9,0,IF(AND(LS572&gt;1.1),0,1))</f>
        <v/>
      </c>
      <c r="OC572" s="32">
        <f>IF(NV572&gt;99,1,0)</f>
        <v/>
      </c>
      <c r="OD572" s="32">
        <f>IF(NZ572&gt;0.0799,1,0)</f>
        <v/>
      </c>
      <c r="OE572" s="32">
        <f>IF(NZ572&gt;OM572,1,0)</f>
        <v/>
      </c>
      <c r="OF572" s="32">
        <f>OC572+OD572+OE572+OA572+OB572</f>
        <v/>
      </c>
      <c r="OG572" s="1">
        <f>ND572+NF572+NH572+NJ572+NL572+NN572+NP572+NR572</f>
        <v/>
      </c>
      <c r="OH572" s="1">
        <f>NE572+NG572+NI572+NK572+NM572+NO572+NQ572+NS572</f>
        <v/>
      </c>
      <c r="OI572" s="1">
        <f>OG572+OH572</f>
        <v/>
      </c>
      <c r="OJ572" s="33">
        <f>OG572/(OG572+OH572)</f>
        <v/>
      </c>
      <c r="OK572" s="3">
        <f>1/OJ572</f>
        <v/>
      </c>
      <c r="OL572" s="1">
        <f>LI572</f>
        <v/>
      </c>
      <c r="OM572" s="79">
        <f>(OJ572*((OL572-1)*0.98))-((1-OJ572)*1)</f>
        <v/>
      </c>
      <c r="ON572" s="34">
        <f>IF(LR572&lt;0.9,0,IF(AND(LR572&gt;1.1),0,1))</f>
        <v/>
      </c>
      <c r="OO572" s="34">
        <f>IF(LS572&lt;0.9,0,IF(AND(LS572&gt;1.1),0,1))</f>
        <v/>
      </c>
      <c r="OP572" s="32">
        <f>IF(OI572&gt;99,1,0)</f>
        <v/>
      </c>
      <c r="OQ572" s="32">
        <f>IF(OM572&gt;0.0799,1,0)</f>
        <v/>
      </c>
      <c r="OR572" s="32">
        <f>IF(OM572&gt;OZ572,1,0)</f>
        <v/>
      </c>
      <c r="OS572" s="32">
        <f>OP572+OQ572+OR572+ON572+OO572</f>
        <v/>
      </c>
      <c r="OT572">
        <f>IF(OF572=5,"BackHome0-0",IF(AND(OS572=5),"BackAway0-0",""))</f>
        <v/>
      </c>
      <c r="OU572">
        <f>IF(OF572=5,KN572,IF(AND(OS572=5),KO572,""))</f>
        <v/>
      </c>
      <c r="OV572">
        <f>IF(OF572=5,"Match Odds",IF(AND(OS572=5),"Match Odds",""))</f>
        <v/>
      </c>
      <c r="OW572">
        <f>IF(OF572=5,KP572,IF(AND(OS572=5),KP572,""))</f>
        <v/>
      </c>
      <c r="OX572">
        <f>IF(OF572=5,"MATCH_ODDS",IF(AND(OS572=5),"MATCH_ODDS",""))</f>
        <v/>
      </c>
      <c r="OY572">
        <f>IF(OF572=5,"BACK",IF(AND(OS572=5),"BACK",""))</f>
        <v/>
      </c>
    </row>
    <row r="573" ht="16.5" customHeight="1" thickBot="1" thickTop="1">
      <c r="A573" s="2" t="n"/>
      <c r="KN573" s="1">
        <f>IF(INDEX(#REF!,MATCH('HT 0-0'!D573,#REF!,0))=INDEX(#REF!,MATCH('HT 0-0'!D573,#REF!,0)),INDEX(#REF!,MATCH('HT 0-0'!D573,#REF!,0)),"ERROR")</f>
        <v/>
      </c>
      <c r="KO573" s="1">
        <f>IF(INDEX(#REF!,MATCH('HT 0-0'!E573,#REF!,0))=INDEX(#REF!,MATCH('HT 0-0'!E573,#REF!,0)),INDEX(#REF!,MATCH('HT 0-0'!E573,#REF!,0)),"ERROR")</f>
        <v/>
      </c>
      <c r="KP573" s="1">
        <f>KN573&amp;" v "&amp;KO573</f>
        <v/>
      </c>
      <c r="KQ573">
        <f>B573&amp;"_"&amp;C573</f>
        <v/>
      </c>
      <c r="KR573" s="1">
        <f>IF((HW573/KK573)&lt;0.335,"G",IF((HW573/KK573)&gt;0.67,"R","A"))</f>
        <v/>
      </c>
      <c r="KS573" s="1">
        <f>IF((HX573/KK573)&lt;0.335,"G",IF((HX573/KK573)&gt;0.67,"R","A"))</f>
        <v/>
      </c>
      <c r="KT573" s="1">
        <f>IF((IH573/KK573)&lt;0.335,"G",IF((IH573/KK573)&gt;0.67,"R","A"))</f>
        <v/>
      </c>
      <c r="KU573" s="1">
        <f>IF((II573/KK573)&lt;0.335,"G",IF((II573/KK573)&gt;0.67,"R","A"))</f>
        <v/>
      </c>
      <c r="KV573" s="1">
        <f>IF((HZ573/KK573)&lt;0.335,"G",IF((HZ573/KK573)&gt;0.67,"R","A"))</f>
        <v/>
      </c>
      <c r="KW573" s="1">
        <f>IF((HY573/KK573)&lt;0.335,"G",IF((HY573/KK573)&gt;0.67,"R","A"))</f>
        <v/>
      </c>
      <c r="KX573" s="1">
        <f>IF((IK573/KK573)&lt;0.335,"G",IF((IK573/KK573)&gt;0.67,"R","A"))</f>
        <v/>
      </c>
      <c r="KY573" s="1">
        <f>IF((IJ573/KK573)&lt;0.335,"G",IF((IJ573/KK573)&gt;0.67,"R","A"))</f>
        <v/>
      </c>
      <c r="KZ573" s="1">
        <f>IF((HQ573/KK573)&lt;0.335,"G",IF((HQ573/KK573)&gt;0.67,"R","A"))</f>
        <v/>
      </c>
      <c r="LA573" s="1">
        <f>IF((IB573/KK573)&lt;0.335,"G",IF((IB573/KK573)&gt;0.67,"R","A"))</f>
        <v/>
      </c>
      <c r="LB573">
        <f>IF(LQ573="0-0",INDEX(Scrape!#REF!,MATCH('HT 0-0'!KP573,Scrape!$B:$B,0)),"")</f>
        <v/>
      </c>
      <c r="LC573">
        <f>IF(LQ573="0-0",INDEX(Scrape!$A:$A,MATCH('HT 0-0'!KP573,Scrape!$B:$B,0)),"")</f>
        <v/>
      </c>
      <c r="LD573">
        <f>IF(LQ573="0-0",INDEX(Scrape!$B:$B,MATCH('HT 0-0'!KP573,Scrape!$B:$B,0)),"")</f>
        <v/>
      </c>
      <c r="LE573">
        <f>IF(LQ573="0-0",INDEX(Scrape!$C:$C,MATCH('HT 0-0'!KP573,Scrape!$B:$B,0)),"")</f>
        <v/>
      </c>
      <c r="LF573">
        <f>IF(LQ573="0-0",INDEX(Scrape!$D:$D,MATCH('HT 0-0'!KP573,Scrape!$B:$B,0)),"")</f>
        <v/>
      </c>
      <c r="LG573">
        <f>IF(LQ573="0-0",INDEX(Scrape!$E:$E,MATCH('HT 0-0'!KP573,Scrape!$B:$B,0)),"")</f>
        <v/>
      </c>
      <c r="LH573">
        <f>IF(LQ573="0-0",INDEX(Scrape!$F:$F,MATCH('HT 0-0'!KP573,Scrape!$B:$B,0)),"")</f>
        <v/>
      </c>
      <c r="LI573">
        <f>IF(LQ573="0-0",INDEX(Scrape!$G:$G,MATCH('HT 0-0'!KP573,Scrape!$B:$B,0)),"")</f>
        <v/>
      </c>
      <c r="LJ573">
        <f>IF(LQ573="0-0",INDEX(Scrape!$H:$H,MATCH('HT 0-0'!KP573,Scrape!$B:$B,0)),"")</f>
        <v/>
      </c>
      <c r="LK573">
        <f>IF(LQ573="0-0",INDEX(Scrape!$I:$I,MATCH('HT 0-0'!KP573,Scrape!$B:$B,0)),"")</f>
        <v/>
      </c>
      <c r="LL573">
        <f>IF(LQ573="0-0",INDEX(Scrape!$J:$J,MATCH('HT 0-0'!KP573,Scrape!$B:$B,0)),"")</f>
        <v/>
      </c>
      <c r="LM573">
        <f>IF(LQ573="0-0",INDEX(Scrape!$K:$K,MATCH('HT 0-0'!KP573,Scrape!$B:$B,0)),"")</f>
        <v/>
      </c>
      <c r="LN573">
        <f>IF(LQ573="0-0",INDEX(Scrape!$L:$L,MATCH('HT 0-0'!KP573,Scrape!$B:$B,0)),"")</f>
        <v/>
      </c>
      <c r="LO573">
        <f>IF(LQ573="0-0",INDEX(Scrape!$M:$M,MATCH('HT 0-0'!KP573,Scrape!$B:$B,0)),"")</f>
        <v/>
      </c>
      <c r="LP573">
        <f>IF(LQ573="0-0",INDEX(Scrape!$N:$N,MATCH('HT 0-0'!KP573,Scrape!$B:$B,0)),"")</f>
        <v/>
      </c>
      <c r="LQ573">
        <f>INDEX(Scrape!$O:$O,MATCH('HT 0-0'!KP573,Scrape!$B:$B,0))</f>
        <v/>
      </c>
      <c r="LR573">
        <f>(1/LJ573)+(1/LI573)+(1/LH573)</f>
        <v/>
      </c>
      <c r="LS573">
        <f>(1/LG573)+(1/LF573)+(1/LE573)</f>
        <v/>
      </c>
      <c r="LT573" s="8">
        <f>IF(INDEX(#REF!,MATCH(KQ573,#REF!,0))=INDEX(#REF!,MATCH(KQ573,#REF!,0)),INDEX(#REF!,MATCH(KQ573,#REF!,0)),"ERROR")</f>
        <v/>
      </c>
      <c r="LU573" s="4">
        <f>IF(KR573="G",2,IF(KR573="R",0.5,IF(KR573="A",1)))</f>
        <v/>
      </c>
      <c r="LV573" s="4">
        <f>IF(KS573="G",0.5,IF(KS573="R",2,IF(KS573="A",1)))</f>
        <v/>
      </c>
      <c r="LW573" s="4">
        <f>IF(KT573="G",2,IF(KT573="R",0.5,IF(KT573="A",1)))</f>
        <v/>
      </c>
      <c r="LX573" s="4">
        <f>IF(KU573="G",0.5,IF(KU573="R",2,IF(KU573="A",1)))</f>
        <v/>
      </c>
      <c r="LY573" s="7">
        <f>(LK573*(LU573+LX573)+(LL573*(LU573+LX573)))</f>
        <v/>
      </c>
      <c r="LZ573" s="7">
        <f>(LN573*(LV573+LW573)+(LO573*(LV573+LW573)))</f>
        <v/>
      </c>
      <c r="MA573" s="11">
        <f>LY573-LZ573</f>
        <v/>
      </c>
      <c r="MB573" s="5">
        <f>MA573+2</f>
        <v/>
      </c>
      <c r="MC573" s="6">
        <f>MA573-2</f>
        <v/>
      </c>
      <c r="MD573" s="4">
        <f>LE573</f>
        <v/>
      </c>
      <c r="ME573" s="9">
        <f>IF(MD573=0,1000,MD573+0.75)</f>
        <v/>
      </c>
      <c r="MF573" s="10">
        <f>IF(MD573=0,0,MD573-0.75)</f>
        <v/>
      </c>
      <c r="MG573" s="4">
        <f>((LM573*(LU573+LX573))-((LP573*(LV573+LW573))))</f>
        <v/>
      </c>
      <c r="MH573" s="9">
        <f>MG573*1.2</f>
        <v/>
      </c>
      <c r="MI573" s="10">
        <f>MG573*0.8</f>
        <v/>
      </c>
      <c r="MJ573">
        <f>IFERROR(OT573,"")</f>
        <v/>
      </c>
      <c r="MK573">
        <f>IFERROR(OU573,"")</f>
        <v/>
      </c>
      <c r="ML573">
        <f>IFERROR(OV573,"")</f>
        <v/>
      </c>
      <c r="MM573">
        <f>IFERROR(OW573,"")</f>
        <v/>
      </c>
      <c r="MN573">
        <f>IFERROR(OX573,"")</f>
        <v/>
      </c>
      <c r="MO573">
        <f>IFERROR(OY573,"")</f>
        <v/>
      </c>
      <c r="MP573" s="1">
        <f>COUNTIFS(#REF!,LT573,#REF!,1,#REF!,"&gt;="&amp;MC573,#REF!,"&lt;="&amp;MB573,#REF!,"&lt;="&amp;ME573,#REF!,"&gt;="&amp;MF573,#REF!,"="&amp;KV573,#REF!,"="&amp;KX573)</f>
        <v/>
      </c>
      <c r="MQ573" s="1">
        <f>COUNTIFS(#REF!,LT573,#REF!,0,#REF!,"&gt;="&amp;MC573,#REF!,"&lt;="&amp;MB573,#REF!,"&lt;="&amp;ME573,#REF!,"&gt;="&amp;MF573,#REF!,"="&amp;KV573,#REF!,"="&amp;KX573)</f>
        <v/>
      </c>
      <c r="MR573" s="1">
        <f>COUNTIFS(#REF!,LT573,#REF!,1,#REF!,"&gt;="&amp;MC573,#REF!,"&lt;="&amp;MB573,#REF!,"&lt;="&amp;ME573,#REF!,"&gt;="&amp;MF573,#REF!,"="&amp;KW573,#REF!,"="&amp;KY573)</f>
        <v/>
      </c>
      <c r="MS573" s="1">
        <f>COUNTIFS(#REF!,LT573,#REF!,0,#REF!,"&gt;="&amp;MC573,#REF!,"&lt;="&amp;MB573,#REF!,"&lt;="&amp;ME573,#REF!,"&gt;="&amp;MF573,#REF!,"="&amp;KW573,#REF!,"="&amp;KY573)</f>
        <v/>
      </c>
      <c r="MT573" s="1">
        <f>COUNTIFS(#REF!,LT573,#REF!,1,#REF!,"&gt;="&amp;MI573,#REF!,"&lt;="&amp;MH573,#REF!,"&lt;="&amp;ME573,#REF!,"&gt;="&amp;MF573)</f>
        <v/>
      </c>
      <c r="MU573" s="1">
        <f>COUNTIFS(#REF!,LT573,#REF!,0,#REF!,"&gt;="&amp;MI573,#REF!,"&lt;="&amp;MH573,#REF!,"&lt;="&amp;ME573,#REF!,"&gt;="&amp;MF573)</f>
        <v/>
      </c>
      <c r="MV573" s="1">
        <f>COUNTIFS(#REF!,LT573,#REF!,1,#REF!,"&gt;="&amp;MI573,#REF!,"&lt;="&amp;MH573,#REF!,"="&amp;KZ573,#REF!,"="&amp;LA573,#REF!,"&lt;="&amp;ME573,#REF!,"&gt;="&amp;MF573)</f>
        <v/>
      </c>
      <c r="MW573" s="1">
        <f>COUNTIFS(#REF!,LT573,#REF!,0,#REF!,"&gt;="&amp;MI573,#REF!,"&lt;="&amp;MH573,#REF!,"="&amp;KZ573,#REF!,"="&amp;LA573,#REF!,"&lt;="&amp;ME573,#REF!,"&gt;="&amp;MF573)</f>
        <v/>
      </c>
      <c r="MX573" s="1">
        <f>COUNTIFS(#REF!,LT573,#REF!,1,#REF!,"&gt;="&amp;MC573,#REF!,"&lt;="&amp;MB573,#REF!,"&lt;="&amp;ME573,#REF!,"&gt;="&amp;MF573)</f>
        <v/>
      </c>
      <c r="MY573" s="1">
        <f>COUNTIFS(#REF!,LT573,#REF!,0,#REF!,"&gt;="&amp;MC573,#REF!,"&lt;="&amp;MB573,#REF!,"&lt;="&amp;ME573,#REF!,"&gt;="&amp;MF573)</f>
        <v/>
      </c>
      <c r="MZ573" s="1">
        <f>COUNTIFS(#REF!,LT573,#REF!,1,#REF!,"&lt;="&amp;ME573,#REF!,"&gt;="&amp;MF573,#REF!,"="&amp;KV573,#REF!,"="&amp;KX573)</f>
        <v/>
      </c>
      <c r="NA573" s="1">
        <f>COUNTIFS(#REF!,LT573,#REF!,0,#REF!,"&lt;="&amp;ME573,#REF!,"&gt;="&amp;MF573,#REF!,"="&amp;KV573,#REF!,"="&amp;KX573)</f>
        <v/>
      </c>
      <c r="NB573" s="1">
        <f>COUNTIFS(#REF!,LT573,#REF!,1,#REF!,"&lt;="&amp;ME573,#REF!,"&gt;="&amp;MF573,#REF!,"="&amp;KW573,#REF!,"="&amp;KY573)</f>
        <v/>
      </c>
      <c r="NC573" s="1">
        <f>COUNTIFS(#REF!,LT573,#REF!,0,#REF!,"&lt;="&amp;ME573,#REF!,"&gt;="&amp;MF573,#REF!,"="&amp;KW573,#REF!,"="&amp;KY573)</f>
        <v/>
      </c>
      <c r="ND573" s="1">
        <f>COUNTIFS(#REF!,LT573,#REF!,1,#REF!,"&gt;="&amp;MC573,#REF!,"&lt;="&amp;MB573,#REF!,"&lt;="&amp;ME573,#REF!,"&gt;="&amp;MF573,#REF!,"="&amp;KV573,#REF!,"="&amp;KX573)</f>
        <v/>
      </c>
      <c r="NE573" s="1">
        <f>COUNTIFS(#REF!,LT573,#REF!,0,#REF!,"&gt;="&amp;MC573,#REF!,"&lt;="&amp;MB573,#REF!,"&lt;="&amp;ME573,#REF!,"&gt;="&amp;MF573,#REF!,"="&amp;KV573,#REF!,"="&amp;KX573)</f>
        <v/>
      </c>
      <c r="NF573" s="1">
        <f>COUNTIFS(#REF!,LT573,#REF!,1,#REF!,"&gt;="&amp;MC573,#REF!,"&lt;="&amp;MB573,#REF!,"&lt;="&amp;ME573,#REF!,"&gt;="&amp;MF573,#REF!,"="&amp;KW573,#REF!,"="&amp;KY573)</f>
        <v/>
      </c>
      <c r="NG573" s="1">
        <f>COUNTIFS(#REF!,LT573,#REF!,0,#REF!,"&gt;="&amp;MC573,#REF!,"&lt;="&amp;MB573,#REF!,"&lt;="&amp;ME573,#REF!,"&gt;="&amp;MF573,#REF!,"="&amp;KW573,#REF!,"="&amp;KY573)</f>
        <v/>
      </c>
      <c r="NH573" s="1">
        <f>COUNTIFS(#REF!,LT573,#REF!,1,#REF!,"&gt;="&amp;MC573,#REF!,"&lt;="&amp;MB573,#REF!,"&lt;="&amp;ME573,#REF!,"&gt;="&amp;MF573,#REF!,"="&amp;KZ573,#REF!,"="&amp;LA573)</f>
        <v/>
      </c>
      <c r="NI573" s="1">
        <f>COUNTIFS(#REF!,LT573,#REF!,0,#REF!,"&gt;="&amp;MC573,#REF!,"&lt;="&amp;MB573,#REF!,"&lt;="&amp;ME573,#REF!,"&gt;="&amp;MF573,#REF!,"="&amp;KZ573,#REF!,"="&amp;LA573)</f>
        <v/>
      </c>
      <c r="NJ573" s="1">
        <f>COUNTIFS(#REF!,LT573,#REF!,1,#REF!,"&gt;="&amp;MI573,#REF!,"&lt;="&amp;MH573,#REF!,"&lt;="&amp;ME573,#REF!,"&gt;="&amp;MF573)</f>
        <v/>
      </c>
      <c r="NK573" s="1">
        <f>COUNTIFS(#REF!,LT573,#REF!,0,#REF!,"&gt;="&amp;MI573,#REF!,"&lt;="&amp;MH573,#REF!,"&lt;="&amp;ME573,#REF!,"&gt;="&amp;MF573)</f>
        <v/>
      </c>
      <c r="NL573" s="1">
        <f>COUNTIFS(#REF!,LT573,#REF!,1,#REF!,"&gt;="&amp;MI573,#REF!,"&lt;="&amp;MH573,#REF!,"="&amp;KZ573,#REF!,"="&amp;LA573,#REF!,"&lt;="&amp;ME573,#REF!,"&gt;="&amp;MF573)</f>
        <v/>
      </c>
      <c r="NM573" s="1">
        <f>COUNTIFS(#REF!,LT573,#REF!,0,#REF!,"&gt;="&amp;MI573,#REF!,"&lt;="&amp;MH573,#REF!,"="&amp;KZ573,#REF!,"="&amp;LA573,#REF!,"&lt;="&amp;ME573,#REF!,"&gt;="&amp;MF573)</f>
        <v/>
      </c>
      <c r="NN573" s="1">
        <f>COUNTIFS(#REF!,LT573,#REF!,1,#REF!,"&gt;="&amp;MC573,#REF!,"&lt;="&amp;MB573,#REF!,"&lt;="&amp;ME573,#REF!,"&gt;="&amp;MF573)</f>
        <v/>
      </c>
      <c r="NO573" s="1">
        <f>COUNTIFS(#REF!,LT573,#REF!,0,#REF!,"&gt;="&amp;MC573,#REF!,"&lt;="&amp;MB573,#REF!,"&lt;="&amp;ME573,#REF!,"&gt;="&amp;MF573)</f>
        <v/>
      </c>
      <c r="NP573" s="1">
        <f>COUNTIFS(#REF!,LT573,#REF!,1,#REF!,"&lt;="&amp;ME573,#REF!,"&gt;="&amp;MF573,#REF!,"="&amp;KV573,#REF!,"="&amp;KX573)</f>
        <v/>
      </c>
      <c r="NQ573" s="1">
        <f>COUNTIFS(#REF!,LT573,#REF!,0,#REF!,"&lt;="&amp;ME573,#REF!,"&gt;="&amp;MF573,#REF!,"="&amp;KV573,#REF!,"="&amp;KX573)</f>
        <v/>
      </c>
      <c r="NR573" s="1">
        <f>COUNTIFS(#REF!,LT573,#REF!,1,#REF!,"&lt;="&amp;ME573,#REF!,"&gt;="&amp;MF573,#REF!,"="&amp;KW573,#REF!,"="&amp;KY573)</f>
        <v/>
      </c>
      <c r="NS573" s="1">
        <f>COUNTIFS(#REF!,LT573,#REF!,0,#REF!,"&lt;="&amp;ME573,#REF!,"&gt;="&amp;MF573,#REF!,"="&amp;KW573,#REF!,"="&amp;KY573)</f>
        <v/>
      </c>
      <c r="NT573" s="1">
        <f>MP573+MR573+MT573+MV573+MX573+MZ573+NB573</f>
        <v/>
      </c>
      <c r="NU573" s="1">
        <f>MQ573+MS573+MU573+MW573+MY573+NA573+NC573</f>
        <v/>
      </c>
      <c r="NV573" s="1">
        <f>NT573+NU573</f>
        <v/>
      </c>
      <c r="NW573" s="33">
        <f>NT573/(NT573+NU573)</f>
        <v/>
      </c>
      <c r="NX573" s="3">
        <f>1/NW573</f>
        <v/>
      </c>
      <c r="NY573" s="1">
        <f>LH573</f>
        <v/>
      </c>
      <c r="NZ573" s="79">
        <f>(NW573*((NY573-1)*0.98))-((1-NW573)*1)</f>
        <v/>
      </c>
      <c r="OA573" s="34">
        <f>IF(LR573&lt;0.9,0,IF(AND(LR573&gt;1.1),0,1))</f>
        <v/>
      </c>
      <c r="OB573" s="34">
        <f>IF(LS573&lt;0.9,0,IF(AND(LS573&gt;1.1),0,1))</f>
        <v/>
      </c>
      <c r="OC573" s="32">
        <f>IF(NV573&gt;99,1,0)</f>
        <v/>
      </c>
      <c r="OD573" s="32">
        <f>IF(NZ573&gt;0.0799,1,0)</f>
        <v/>
      </c>
      <c r="OE573" s="32">
        <f>IF(NZ573&gt;OM573,1,0)</f>
        <v/>
      </c>
      <c r="OF573" s="32">
        <f>OC573+OD573+OE573+OA573+OB573</f>
        <v/>
      </c>
      <c r="OG573" s="1">
        <f>ND573+NF573+NH573+NJ573+NL573+NN573+NP573+NR573</f>
        <v/>
      </c>
      <c r="OH573" s="1">
        <f>NE573+NG573+NI573+NK573+NM573+NO573+NQ573+NS573</f>
        <v/>
      </c>
      <c r="OI573" s="1">
        <f>OG573+OH573</f>
        <v/>
      </c>
      <c r="OJ573" s="33">
        <f>OG573/(OG573+OH573)</f>
        <v/>
      </c>
      <c r="OK573" s="3">
        <f>1/OJ573</f>
        <v/>
      </c>
      <c r="OL573" s="1">
        <f>LI573</f>
        <v/>
      </c>
      <c r="OM573" s="79">
        <f>(OJ573*((OL573-1)*0.98))-((1-OJ573)*1)</f>
        <v/>
      </c>
      <c r="ON573" s="34">
        <f>IF(LR573&lt;0.9,0,IF(AND(LR573&gt;1.1),0,1))</f>
        <v/>
      </c>
      <c r="OO573" s="34">
        <f>IF(LS573&lt;0.9,0,IF(AND(LS573&gt;1.1),0,1))</f>
        <v/>
      </c>
      <c r="OP573" s="32">
        <f>IF(OI573&gt;99,1,0)</f>
        <v/>
      </c>
      <c r="OQ573" s="32">
        <f>IF(OM573&gt;0.0799,1,0)</f>
        <v/>
      </c>
      <c r="OR573" s="32">
        <f>IF(OM573&gt;OZ573,1,0)</f>
        <v/>
      </c>
      <c r="OS573" s="32">
        <f>OP573+OQ573+OR573+ON573+OO573</f>
        <v/>
      </c>
      <c r="OT573">
        <f>IF(OF573=5,"BackHome0-0",IF(AND(OS573=5),"BackAway0-0",""))</f>
        <v/>
      </c>
      <c r="OU573">
        <f>IF(OF573=5,KN573,IF(AND(OS573=5),KO573,""))</f>
        <v/>
      </c>
      <c r="OV573">
        <f>IF(OF573=5,"Match Odds",IF(AND(OS573=5),"Match Odds",""))</f>
        <v/>
      </c>
      <c r="OW573">
        <f>IF(OF573=5,KP573,IF(AND(OS573=5),KP573,""))</f>
        <v/>
      </c>
      <c r="OX573">
        <f>IF(OF573=5,"MATCH_ODDS",IF(AND(OS573=5),"MATCH_ODDS",""))</f>
        <v/>
      </c>
      <c r="OY573">
        <f>IF(OF573=5,"BACK",IF(AND(OS573=5),"BACK",""))</f>
        <v/>
      </c>
    </row>
    <row r="574" ht="16.5" customHeight="1" thickBot="1" thickTop="1">
      <c r="A574" s="2" t="n"/>
      <c r="KN574" s="1">
        <f>IF(INDEX(#REF!,MATCH('HT 0-0'!D574,#REF!,0))=INDEX(#REF!,MATCH('HT 0-0'!D574,#REF!,0)),INDEX(#REF!,MATCH('HT 0-0'!D574,#REF!,0)),"ERROR")</f>
        <v/>
      </c>
      <c r="KO574" s="1">
        <f>IF(INDEX(#REF!,MATCH('HT 0-0'!E574,#REF!,0))=INDEX(#REF!,MATCH('HT 0-0'!E574,#REF!,0)),INDEX(#REF!,MATCH('HT 0-0'!E574,#REF!,0)),"ERROR")</f>
        <v/>
      </c>
      <c r="KP574" s="1">
        <f>KN574&amp;" v "&amp;KO574</f>
        <v/>
      </c>
      <c r="KQ574">
        <f>B574&amp;"_"&amp;C574</f>
        <v/>
      </c>
      <c r="KR574" s="1">
        <f>IF((HW574/KK574)&lt;0.335,"G",IF((HW574/KK574)&gt;0.67,"R","A"))</f>
        <v/>
      </c>
      <c r="KS574" s="1">
        <f>IF((HX574/KK574)&lt;0.335,"G",IF((HX574/KK574)&gt;0.67,"R","A"))</f>
        <v/>
      </c>
      <c r="KT574" s="1">
        <f>IF((IH574/KK574)&lt;0.335,"G",IF((IH574/KK574)&gt;0.67,"R","A"))</f>
        <v/>
      </c>
      <c r="KU574" s="1">
        <f>IF((II574/KK574)&lt;0.335,"G",IF((II574/KK574)&gt;0.67,"R","A"))</f>
        <v/>
      </c>
      <c r="KV574" s="1">
        <f>IF((HZ574/KK574)&lt;0.335,"G",IF((HZ574/KK574)&gt;0.67,"R","A"))</f>
        <v/>
      </c>
      <c r="KW574" s="1">
        <f>IF((HY574/KK574)&lt;0.335,"G",IF((HY574/KK574)&gt;0.67,"R","A"))</f>
        <v/>
      </c>
      <c r="KX574" s="1">
        <f>IF((IK574/KK574)&lt;0.335,"G",IF((IK574/KK574)&gt;0.67,"R","A"))</f>
        <v/>
      </c>
      <c r="KY574" s="1">
        <f>IF((IJ574/KK574)&lt;0.335,"G",IF((IJ574/KK574)&gt;0.67,"R","A"))</f>
        <v/>
      </c>
      <c r="KZ574" s="1">
        <f>IF((HQ574/KK574)&lt;0.335,"G",IF((HQ574/KK574)&gt;0.67,"R","A"))</f>
        <v/>
      </c>
      <c r="LA574" s="1">
        <f>IF((IB574/KK574)&lt;0.335,"G",IF((IB574/KK574)&gt;0.67,"R","A"))</f>
        <v/>
      </c>
      <c r="LB574">
        <f>IF(LQ574="0-0",INDEX(Scrape!#REF!,MATCH('HT 0-0'!KP574,Scrape!$B:$B,0)),"")</f>
        <v/>
      </c>
      <c r="LC574">
        <f>IF(LQ574="0-0",INDEX(Scrape!$A:$A,MATCH('HT 0-0'!KP574,Scrape!$B:$B,0)),"")</f>
        <v/>
      </c>
      <c r="LD574">
        <f>IF(LQ574="0-0",INDEX(Scrape!$B:$B,MATCH('HT 0-0'!KP574,Scrape!$B:$B,0)),"")</f>
        <v/>
      </c>
      <c r="LE574">
        <f>IF(LQ574="0-0",INDEX(Scrape!$C:$C,MATCH('HT 0-0'!KP574,Scrape!$B:$B,0)),"")</f>
        <v/>
      </c>
      <c r="LF574">
        <f>IF(LQ574="0-0",INDEX(Scrape!$D:$D,MATCH('HT 0-0'!KP574,Scrape!$B:$B,0)),"")</f>
        <v/>
      </c>
      <c r="LG574">
        <f>IF(LQ574="0-0",INDEX(Scrape!$E:$E,MATCH('HT 0-0'!KP574,Scrape!$B:$B,0)),"")</f>
        <v/>
      </c>
      <c r="LH574">
        <f>IF(LQ574="0-0",INDEX(Scrape!$F:$F,MATCH('HT 0-0'!KP574,Scrape!$B:$B,0)),"")</f>
        <v/>
      </c>
      <c r="LI574">
        <f>IF(LQ574="0-0",INDEX(Scrape!$G:$G,MATCH('HT 0-0'!KP574,Scrape!$B:$B,0)),"")</f>
        <v/>
      </c>
      <c r="LJ574">
        <f>IF(LQ574="0-0",INDEX(Scrape!$H:$H,MATCH('HT 0-0'!KP574,Scrape!$B:$B,0)),"")</f>
        <v/>
      </c>
      <c r="LK574">
        <f>IF(LQ574="0-0",INDEX(Scrape!$I:$I,MATCH('HT 0-0'!KP574,Scrape!$B:$B,0)),"")</f>
        <v/>
      </c>
      <c r="LL574">
        <f>IF(LQ574="0-0",INDEX(Scrape!$J:$J,MATCH('HT 0-0'!KP574,Scrape!$B:$B,0)),"")</f>
        <v/>
      </c>
      <c r="LM574">
        <f>IF(LQ574="0-0",INDEX(Scrape!$K:$K,MATCH('HT 0-0'!KP574,Scrape!$B:$B,0)),"")</f>
        <v/>
      </c>
      <c r="LN574">
        <f>IF(LQ574="0-0",INDEX(Scrape!$L:$L,MATCH('HT 0-0'!KP574,Scrape!$B:$B,0)),"")</f>
        <v/>
      </c>
      <c r="LO574">
        <f>IF(LQ574="0-0",INDEX(Scrape!$M:$M,MATCH('HT 0-0'!KP574,Scrape!$B:$B,0)),"")</f>
        <v/>
      </c>
      <c r="LP574">
        <f>IF(LQ574="0-0",INDEX(Scrape!$N:$N,MATCH('HT 0-0'!KP574,Scrape!$B:$B,0)),"")</f>
        <v/>
      </c>
      <c r="LQ574">
        <f>INDEX(Scrape!$O:$O,MATCH('HT 0-0'!KP574,Scrape!$B:$B,0))</f>
        <v/>
      </c>
      <c r="LR574">
        <f>(1/LJ574)+(1/LI574)+(1/LH574)</f>
        <v/>
      </c>
      <c r="LS574">
        <f>(1/LG574)+(1/LF574)+(1/LE574)</f>
        <v/>
      </c>
      <c r="LT574" s="8">
        <f>IF(INDEX(#REF!,MATCH(KQ574,#REF!,0))=INDEX(#REF!,MATCH(KQ574,#REF!,0)),INDEX(#REF!,MATCH(KQ574,#REF!,0)),"ERROR")</f>
        <v/>
      </c>
      <c r="LU574" s="4">
        <f>IF(KR574="G",2,IF(KR574="R",0.5,IF(KR574="A",1)))</f>
        <v/>
      </c>
      <c r="LV574" s="4">
        <f>IF(KS574="G",0.5,IF(KS574="R",2,IF(KS574="A",1)))</f>
        <v/>
      </c>
      <c r="LW574" s="4">
        <f>IF(KT574="G",2,IF(KT574="R",0.5,IF(KT574="A",1)))</f>
        <v/>
      </c>
      <c r="LX574" s="4">
        <f>IF(KU574="G",0.5,IF(KU574="R",2,IF(KU574="A",1)))</f>
        <v/>
      </c>
      <c r="LY574" s="7">
        <f>(LK574*(LU574+LX574)+(LL574*(LU574+LX574)))</f>
        <v/>
      </c>
      <c r="LZ574" s="7">
        <f>(LN574*(LV574+LW574)+(LO574*(LV574+LW574)))</f>
        <v/>
      </c>
      <c r="MA574" s="11">
        <f>LY574-LZ574</f>
        <v/>
      </c>
      <c r="MB574" s="5">
        <f>MA574+2</f>
        <v/>
      </c>
      <c r="MC574" s="6">
        <f>MA574-2</f>
        <v/>
      </c>
      <c r="MD574" s="4">
        <f>LE574</f>
        <v/>
      </c>
      <c r="ME574" s="9">
        <f>IF(MD574=0,1000,MD574+0.75)</f>
        <v/>
      </c>
      <c r="MF574" s="10">
        <f>IF(MD574=0,0,MD574-0.75)</f>
        <v/>
      </c>
      <c r="MG574" s="4">
        <f>((LM574*(LU574+LX574))-((LP574*(LV574+LW574))))</f>
        <v/>
      </c>
      <c r="MH574" s="9">
        <f>MG574*1.2</f>
        <v/>
      </c>
      <c r="MI574" s="10">
        <f>MG574*0.8</f>
        <v/>
      </c>
      <c r="MJ574">
        <f>IFERROR(OT574,"")</f>
        <v/>
      </c>
      <c r="MK574">
        <f>IFERROR(OU574,"")</f>
        <v/>
      </c>
      <c r="ML574">
        <f>IFERROR(OV574,"")</f>
        <v/>
      </c>
      <c r="MM574">
        <f>IFERROR(OW574,"")</f>
        <v/>
      </c>
      <c r="MN574">
        <f>IFERROR(OX574,"")</f>
        <v/>
      </c>
      <c r="MO574">
        <f>IFERROR(OY574,"")</f>
        <v/>
      </c>
      <c r="MP574" s="1">
        <f>COUNTIFS(#REF!,LT574,#REF!,1,#REF!,"&gt;="&amp;MC574,#REF!,"&lt;="&amp;MB574,#REF!,"&lt;="&amp;ME574,#REF!,"&gt;="&amp;MF574,#REF!,"="&amp;KV574,#REF!,"="&amp;KX574)</f>
        <v/>
      </c>
      <c r="MQ574" s="1">
        <f>COUNTIFS(#REF!,LT574,#REF!,0,#REF!,"&gt;="&amp;MC574,#REF!,"&lt;="&amp;MB574,#REF!,"&lt;="&amp;ME574,#REF!,"&gt;="&amp;MF574,#REF!,"="&amp;KV574,#REF!,"="&amp;KX574)</f>
        <v/>
      </c>
      <c r="MR574" s="1">
        <f>COUNTIFS(#REF!,LT574,#REF!,1,#REF!,"&gt;="&amp;MC574,#REF!,"&lt;="&amp;MB574,#REF!,"&lt;="&amp;ME574,#REF!,"&gt;="&amp;MF574,#REF!,"="&amp;KW574,#REF!,"="&amp;KY574)</f>
        <v/>
      </c>
      <c r="MS574" s="1">
        <f>COUNTIFS(#REF!,LT574,#REF!,0,#REF!,"&gt;="&amp;MC574,#REF!,"&lt;="&amp;MB574,#REF!,"&lt;="&amp;ME574,#REF!,"&gt;="&amp;MF574,#REF!,"="&amp;KW574,#REF!,"="&amp;KY574)</f>
        <v/>
      </c>
      <c r="MT574" s="1">
        <f>COUNTIFS(#REF!,LT574,#REF!,1,#REF!,"&gt;="&amp;MI574,#REF!,"&lt;="&amp;MH574,#REF!,"&lt;="&amp;ME574,#REF!,"&gt;="&amp;MF574)</f>
        <v/>
      </c>
      <c r="MU574" s="1">
        <f>COUNTIFS(#REF!,LT574,#REF!,0,#REF!,"&gt;="&amp;MI574,#REF!,"&lt;="&amp;MH574,#REF!,"&lt;="&amp;ME574,#REF!,"&gt;="&amp;MF574)</f>
        <v/>
      </c>
      <c r="MV574" s="1">
        <f>COUNTIFS(#REF!,LT574,#REF!,1,#REF!,"&gt;="&amp;MI574,#REF!,"&lt;="&amp;MH574,#REF!,"="&amp;KZ574,#REF!,"="&amp;LA574,#REF!,"&lt;="&amp;ME574,#REF!,"&gt;="&amp;MF574)</f>
        <v/>
      </c>
      <c r="MW574" s="1">
        <f>COUNTIFS(#REF!,LT574,#REF!,0,#REF!,"&gt;="&amp;MI574,#REF!,"&lt;="&amp;MH574,#REF!,"="&amp;KZ574,#REF!,"="&amp;LA574,#REF!,"&lt;="&amp;ME574,#REF!,"&gt;="&amp;MF574)</f>
        <v/>
      </c>
      <c r="MX574" s="1">
        <f>COUNTIFS(#REF!,LT574,#REF!,1,#REF!,"&gt;="&amp;MC574,#REF!,"&lt;="&amp;MB574,#REF!,"&lt;="&amp;ME574,#REF!,"&gt;="&amp;MF574)</f>
        <v/>
      </c>
      <c r="MY574" s="1">
        <f>COUNTIFS(#REF!,LT574,#REF!,0,#REF!,"&gt;="&amp;MC574,#REF!,"&lt;="&amp;MB574,#REF!,"&lt;="&amp;ME574,#REF!,"&gt;="&amp;MF574)</f>
        <v/>
      </c>
      <c r="MZ574" s="1">
        <f>COUNTIFS(#REF!,LT574,#REF!,1,#REF!,"&lt;="&amp;ME574,#REF!,"&gt;="&amp;MF574,#REF!,"="&amp;KV574,#REF!,"="&amp;KX574)</f>
        <v/>
      </c>
      <c r="NA574" s="1">
        <f>COUNTIFS(#REF!,LT574,#REF!,0,#REF!,"&lt;="&amp;ME574,#REF!,"&gt;="&amp;MF574,#REF!,"="&amp;KV574,#REF!,"="&amp;KX574)</f>
        <v/>
      </c>
      <c r="NB574" s="1">
        <f>COUNTIFS(#REF!,LT574,#REF!,1,#REF!,"&lt;="&amp;ME574,#REF!,"&gt;="&amp;MF574,#REF!,"="&amp;KW574,#REF!,"="&amp;KY574)</f>
        <v/>
      </c>
      <c r="NC574" s="1">
        <f>COUNTIFS(#REF!,LT574,#REF!,0,#REF!,"&lt;="&amp;ME574,#REF!,"&gt;="&amp;MF574,#REF!,"="&amp;KW574,#REF!,"="&amp;KY574)</f>
        <v/>
      </c>
      <c r="ND574" s="1">
        <f>COUNTIFS(#REF!,LT574,#REF!,1,#REF!,"&gt;="&amp;MC574,#REF!,"&lt;="&amp;MB574,#REF!,"&lt;="&amp;ME574,#REF!,"&gt;="&amp;MF574,#REF!,"="&amp;KV574,#REF!,"="&amp;KX574)</f>
        <v/>
      </c>
      <c r="NE574" s="1">
        <f>COUNTIFS(#REF!,LT574,#REF!,0,#REF!,"&gt;="&amp;MC574,#REF!,"&lt;="&amp;MB574,#REF!,"&lt;="&amp;ME574,#REF!,"&gt;="&amp;MF574,#REF!,"="&amp;KV574,#REF!,"="&amp;KX574)</f>
        <v/>
      </c>
      <c r="NF574" s="1">
        <f>COUNTIFS(#REF!,LT574,#REF!,1,#REF!,"&gt;="&amp;MC574,#REF!,"&lt;="&amp;MB574,#REF!,"&lt;="&amp;ME574,#REF!,"&gt;="&amp;MF574,#REF!,"="&amp;KW574,#REF!,"="&amp;KY574)</f>
        <v/>
      </c>
      <c r="NG574" s="1">
        <f>COUNTIFS(#REF!,LT574,#REF!,0,#REF!,"&gt;="&amp;MC574,#REF!,"&lt;="&amp;MB574,#REF!,"&lt;="&amp;ME574,#REF!,"&gt;="&amp;MF574,#REF!,"="&amp;KW574,#REF!,"="&amp;KY574)</f>
        <v/>
      </c>
      <c r="NH574" s="1">
        <f>COUNTIFS(#REF!,LT574,#REF!,1,#REF!,"&gt;="&amp;MC574,#REF!,"&lt;="&amp;MB574,#REF!,"&lt;="&amp;ME574,#REF!,"&gt;="&amp;MF574,#REF!,"="&amp;KZ574,#REF!,"="&amp;LA574)</f>
        <v/>
      </c>
      <c r="NI574" s="1">
        <f>COUNTIFS(#REF!,LT574,#REF!,0,#REF!,"&gt;="&amp;MC574,#REF!,"&lt;="&amp;MB574,#REF!,"&lt;="&amp;ME574,#REF!,"&gt;="&amp;MF574,#REF!,"="&amp;KZ574,#REF!,"="&amp;LA574)</f>
        <v/>
      </c>
      <c r="NJ574" s="1">
        <f>COUNTIFS(#REF!,LT574,#REF!,1,#REF!,"&gt;="&amp;MI574,#REF!,"&lt;="&amp;MH574,#REF!,"&lt;="&amp;ME574,#REF!,"&gt;="&amp;MF574)</f>
        <v/>
      </c>
      <c r="NK574" s="1">
        <f>COUNTIFS(#REF!,LT574,#REF!,0,#REF!,"&gt;="&amp;MI574,#REF!,"&lt;="&amp;MH574,#REF!,"&lt;="&amp;ME574,#REF!,"&gt;="&amp;MF574)</f>
        <v/>
      </c>
      <c r="NL574" s="1">
        <f>COUNTIFS(#REF!,LT574,#REF!,1,#REF!,"&gt;="&amp;MI574,#REF!,"&lt;="&amp;MH574,#REF!,"="&amp;KZ574,#REF!,"="&amp;LA574,#REF!,"&lt;="&amp;ME574,#REF!,"&gt;="&amp;MF574)</f>
        <v/>
      </c>
      <c r="NM574" s="1">
        <f>COUNTIFS(#REF!,LT574,#REF!,0,#REF!,"&gt;="&amp;MI574,#REF!,"&lt;="&amp;MH574,#REF!,"="&amp;KZ574,#REF!,"="&amp;LA574,#REF!,"&lt;="&amp;ME574,#REF!,"&gt;="&amp;MF574)</f>
        <v/>
      </c>
      <c r="NN574" s="1">
        <f>COUNTIFS(#REF!,LT574,#REF!,1,#REF!,"&gt;="&amp;MC574,#REF!,"&lt;="&amp;MB574,#REF!,"&lt;="&amp;ME574,#REF!,"&gt;="&amp;MF574)</f>
        <v/>
      </c>
      <c r="NO574" s="1">
        <f>COUNTIFS(#REF!,LT574,#REF!,0,#REF!,"&gt;="&amp;MC574,#REF!,"&lt;="&amp;MB574,#REF!,"&lt;="&amp;ME574,#REF!,"&gt;="&amp;MF574)</f>
        <v/>
      </c>
      <c r="NP574" s="1">
        <f>COUNTIFS(#REF!,LT574,#REF!,1,#REF!,"&lt;="&amp;ME574,#REF!,"&gt;="&amp;MF574,#REF!,"="&amp;KV574,#REF!,"="&amp;KX574)</f>
        <v/>
      </c>
      <c r="NQ574" s="1">
        <f>COUNTIFS(#REF!,LT574,#REF!,0,#REF!,"&lt;="&amp;ME574,#REF!,"&gt;="&amp;MF574,#REF!,"="&amp;KV574,#REF!,"="&amp;KX574)</f>
        <v/>
      </c>
      <c r="NR574" s="1">
        <f>COUNTIFS(#REF!,LT574,#REF!,1,#REF!,"&lt;="&amp;ME574,#REF!,"&gt;="&amp;MF574,#REF!,"="&amp;KW574,#REF!,"="&amp;KY574)</f>
        <v/>
      </c>
      <c r="NS574" s="1">
        <f>COUNTIFS(#REF!,LT574,#REF!,0,#REF!,"&lt;="&amp;ME574,#REF!,"&gt;="&amp;MF574,#REF!,"="&amp;KW574,#REF!,"="&amp;KY574)</f>
        <v/>
      </c>
      <c r="NT574" s="1">
        <f>MP574+MR574+MT574+MV574+MX574+MZ574+NB574</f>
        <v/>
      </c>
      <c r="NU574" s="1">
        <f>MQ574+MS574+MU574+MW574+MY574+NA574+NC574</f>
        <v/>
      </c>
      <c r="NV574" s="1">
        <f>NT574+NU574</f>
        <v/>
      </c>
      <c r="NW574" s="33">
        <f>NT574/(NT574+NU574)</f>
        <v/>
      </c>
      <c r="NX574" s="3">
        <f>1/NW574</f>
        <v/>
      </c>
      <c r="NY574" s="1">
        <f>LH574</f>
        <v/>
      </c>
      <c r="NZ574" s="79">
        <f>(NW574*((NY574-1)*0.98))-((1-NW574)*1)</f>
        <v/>
      </c>
      <c r="OA574" s="34">
        <f>IF(LR574&lt;0.9,0,IF(AND(LR574&gt;1.1),0,1))</f>
        <v/>
      </c>
      <c r="OB574" s="34">
        <f>IF(LS574&lt;0.9,0,IF(AND(LS574&gt;1.1),0,1))</f>
        <v/>
      </c>
      <c r="OC574" s="32">
        <f>IF(NV574&gt;99,1,0)</f>
        <v/>
      </c>
      <c r="OD574" s="32">
        <f>IF(NZ574&gt;0.0799,1,0)</f>
        <v/>
      </c>
      <c r="OE574" s="32">
        <f>IF(NZ574&gt;OM574,1,0)</f>
        <v/>
      </c>
      <c r="OF574" s="32">
        <f>OC574+OD574+OE574+OA574+OB574</f>
        <v/>
      </c>
      <c r="OG574" s="1">
        <f>ND574+NF574+NH574+NJ574+NL574+NN574+NP574+NR574</f>
        <v/>
      </c>
      <c r="OH574" s="1">
        <f>NE574+NG574+NI574+NK574+NM574+NO574+NQ574+NS574</f>
        <v/>
      </c>
      <c r="OI574" s="1">
        <f>OG574+OH574</f>
        <v/>
      </c>
      <c r="OJ574" s="33">
        <f>OG574/(OG574+OH574)</f>
        <v/>
      </c>
      <c r="OK574" s="3">
        <f>1/OJ574</f>
        <v/>
      </c>
      <c r="OL574" s="1">
        <f>LI574</f>
        <v/>
      </c>
      <c r="OM574" s="79">
        <f>(OJ574*((OL574-1)*0.98))-((1-OJ574)*1)</f>
        <v/>
      </c>
      <c r="ON574" s="34">
        <f>IF(LR574&lt;0.9,0,IF(AND(LR574&gt;1.1),0,1))</f>
        <v/>
      </c>
      <c r="OO574" s="34">
        <f>IF(LS574&lt;0.9,0,IF(AND(LS574&gt;1.1),0,1))</f>
        <v/>
      </c>
      <c r="OP574" s="32">
        <f>IF(OI574&gt;99,1,0)</f>
        <v/>
      </c>
      <c r="OQ574" s="32">
        <f>IF(OM574&gt;0.0799,1,0)</f>
        <v/>
      </c>
      <c r="OR574" s="32">
        <f>IF(OM574&gt;OZ574,1,0)</f>
        <v/>
      </c>
      <c r="OS574" s="32">
        <f>OP574+OQ574+OR574+ON574+OO574</f>
        <v/>
      </c>
      <c r="OT574">
        <f>IF(OF574=5,"BackHome0-0",IF(AND(OS574=5),"BackAway0-0",""))</f>
        <v/>
      </c>
      <c r="OU574">
        <f>IF(OF574=5,KN574,IF(AND(OS574=5),KO574,""))</f>
        <v/>
      </c>
      <c r="OV574">
        <f>IF(OF574=5,"Match Odds",IF(AND(OS574=5),"Match Odds",""))</f>
        <v/>
      </c>
      <c r="OW574">
        <f>IF(OF574=5,KP574,IF(AND(OS574=5),KP574,""))</f>
        <v/>
      </c>
      <c r="OX574">
        <f>IF(OF574=5,"MATCH_ODDS",IF(AND(OS574=5),"MATCH_ODDS",""))</f>
        <v/>
      </c>
      <c r="OY574">
        <f>IF(OF574=5,"BACK",IF(AND(OS574=5),"BACK",""))</f>
        <v/>
      </c>
    </row>
    <row r="575" ht="16.5" customHeight="1" thickBot="1" thickTop="1">
      <c r="A575" s="2" t="n"/>
      <c r="KN575" s="1">
        <f>IF(INDEX(#REF!,MATCH('HT 0-0'!D575,#REF!,0))=INDEX(#REF!,MATCH('HT 0-0'!D575,#REF!,0)),INDEX(#REF!,MATCH('HT 0-0'!D575,#REF!,0)),"ERROR")</f>
        <v/>
      </c>
      <c r="KO575" s="1">
        <f>IF(INDEX(#REF!,MATCH('HT 0-0'!E575,#REF!,0))=INDEX(#REF!,MATCH('HT 0-0'!E575,#REF!,0)),INDEX(#REF!,MATCH('HT 0-0'!E575,#REF!,0)),"ERROR")</f>
        <v/>
      </c>
      <c r="KP575" s="1">
        <f>KN575&amp;" v "&amp;KO575</f>
        <v/>
      </c>
      <c r="KQ575">
        <f>B575&amp;"_"&amp;C575</f>
        <v/>
      </c>
      <c r="KR575" s="1">
        <f>IF((HW575/KK575)&lt;0.335,"G",IF((HW575/KK575)&gt;0.67,"R","A"))</f>
        <v/>
      </c>
      <c r="KS575" s="1">
        <f>IF((HX575/KK575)&lt;0.335,"G",IF((HX575/KK575)&gt;0.67,"R","A"))</f>
        <v/>
      </c>
      <c r="KT575" s="1">
        <f>IF((IH575/KK575)&lt;0.335,"G",IF((IH575/KK575)&gt;0.67,"R","A"))</f>
        <v/>
      </c>
      <c r="KU575" s="1">
        <f>IF((II575/KK575)&lt;0.335,"G",IF((II575/KK575)&gt;0.67,"R","A"))</f>
        <v/>
      </c>
      <c r="KV575" s="1">
        <f>IF((HZ575/KK575)&lt;0.335,"G",IF((HZ575/KK575)&gt;0.67,"R","A"))</f>
        <v/>
      </c>
      <c r="KW575" s="1">
        <f>IF((HY575/KK575)&lt;0.335,"G",IF((HY575/KK575)&gt;0.67,"R","A"))</f>
        <v/>
      </c>
      <c r="KX575" s="1">
        <f>IF((IK575/KK575)&lt;0.335,"G",IF((IK575/KK575)&gt;0.67,"R","A"))</f>
        <v/>
      </c>
      <c r="KY575" s="1">
        <f>IF((IJ575/KK575)&lt;0.335,"G",IF((IJ575/KK575)&gt;0.67,"R","A"))</f>
        <v/>
      </c>
      <c r="KZ575" s="1">
        <f>IF((HQ575/KK575)&lt;0.335,"G",IF((HQ575/KK575)&gt;0.67,"R","A"))</f>
        <v/>
      </c>
      <c r="LA575" s="1">
        <f>IF((IB575/KK575)&lt;0.335,"G",IF((IB575/KK575)&gt;0.67,"R","A"))</f>
        <v/>
      </c>
      <c r="LB575">
        <f>IF(LQ575="0-0",INDEX(Scrape!#REF!,MATCH('HT 0-0'!KP575,Scrape!$B:$B,0)),"")</f>
        <v/>
      </c>
      <c r="LC575">
        <f>IF(LQ575="0-0",INDEX(Scrape!$A:$A,MATCH('HT 0-0'!KP575,Scrape!$B:$B,0)),"")</f>
        <v/>
      </c>
      <c r="LD575">
        <f>IF(LQ575="0-0",INDEX(Scrape!$B:$B,MATCH('HT 0-0'!KP575,Scrape!$B:$B,0)),"")</f>
        <v/>
      </c>
      <c r="LE575">
        <f>IF(LQ575="0-0",INDEX(Scrape!$C:$C,MATCH('HT 0-0'!KP575,Scrape!$B:$B,0)),"")</f>
        <v/>
      </c>
      <c r="LF575">
        <f>IF(LQ575="0-0",INDEX(Scrape!$D:$D,MATCH('HT 0-0'!KP575,Scrape!$B:$B,0)),"")</f>
        <v/>
      </c>
      <c r="LG575">
        <f>IF(LQ575="0-0",INDEX(Scrape!$E:$E,MATCH('HT 0-0'!KP575,Scrape!$B:$B,0)),"")</f>
        <v/>
      </c>
      <c r="LH575">
        <f>IF(LQ575="0-0",INDEX(Scrape!$F:$F,MATCH('HT 0-0'!KP575,Scrape!$B:$B,0)),"")</f>
        <v/>
      </c>
      <c r="LI575">
        <f>IF(LQ575="0-0",INDEX(Scrape!$G:$G,MATCH('HT 0-0'!KP575,Scrape!$B:$B,0)),"")</f>
        <v/>
      </c>
      <c r="LJ575">
        <f>IF(LQ575="0-0",INDEX(Scrape!$H:$H,MATCH('HT 0-0'!KP575,Scrape!$B:$B,0)),"")</f>
        <v/>
      </c>
      <c r="LK575">
        <f>IF(LQ575="0-0",INDEX(Scrape!$I:$I,MATCH('HT 0-0'!KP575,Scrape!$B:$B,0)),"")</f>
        <v/>
      </c>
      <c r="LL575">
        <f>IF(LQ575="0-0",INDEX(Scrape!$J:$J,MATCH('HT 0-0'!KP575,Scrape!$B:$B,0)),"")</f>
        <v/>
      </c>
      <c r="LM575">
        <f>IF(LQ575="0-0",INDEX(Scrape!$K:$K,MATCH('HT 0-0'!KP575,Scrape!$B:$B,0)),"")</f>
        <v/>
      </c>
      <c r="LN575">
        <f>IF(LQ575="0-0",INDEX(Scrape!$L:$L,MATCH('HT 0-0'!KP575,Scrape!$B:$B,0)),"")</f>
        <v/>
      </c>
      <c r="LO575">
        <f>IF(LQ575="0-0",INDEX(Scrape!$M:$M,MATCH('HT 0-0'!KP575,Scrape!$B:$B,0)),"")</f>
        <v/>
      </c>
      <c r="LP575">
        <f>IF(LQ575="0-0",INDEX(Scrape!$N:$N,MATCH('HT 0-0'!KP575,Scrape!$B:$B,0)),"")</f>
        <v/>
      </c>
      <c r="LQ575">
        <f>INDEX(Scrape!$O:$O,MATCH('HT 0-0'!KP575,Scrape!$B:$B,0))</f>
        <v/>
      </c>
      <c r="LR575">
        <f>(1/LJ575)+(1/LI575)+(1/LH575)</f>
        <v/>
      </c>
      <c r="LS575">
        <f>(1/LG575)+(1/LF575)+(1/LE575)</f>
        <v/>
      </c>
      <c r="LT575" s="8">
        <f>IF(INDEX(#REF!,MATCH(KQ575,#REF!,0))=INDEX(#REF!,MATCH(KQ575,#REF!,0)),INDEX(#REF!,MATCH(KQ575,#REF!,0)),"ERROR")</f>
        <v/>
      </c>
      <c r="LU575" s="4">
        <f>IF(KR575="G",2,IF(KR575="R",0.5,IF(KR575="A",1)))</f>
        <v/>
      </c>
      <c r="LV575" s="4">
        <f>IF(KS575="G",0.5,IF(KS575="R",2,IF(KS575="A",1)))</f>
        <v/>
      </c>
      <c r="LW575" s="4">
        <f>IF(KT575="G",2,IF(KT575="R",0.5,IF(KT575="A",1)))</f>
        <v/>
      </c>
      <c r="LX575" s="4">
        <f>IF(KU575="G",0.5,IF(KU575="R",2,IF(KU575="A",1)))</f>
        <v/>
      </c>
      <c r="LY575" s="7">
        <f>(LK575*(LU575+LX575)+(LL575*(LU575+LX575)))</f>
        <v/>
      </c>
      <c r="LZ575" s="7">
        <f>(LN575*(LV575+LW575)+(LO575*(LV575+LW575)))</f>
        <v/>
      </c>
      <c r="MA575" s="11">
        <f>LY575-LZ575</f>
        <v/>
      </c>
      <c r="MB575" s="5">
        <f>MA575+2</f>
        <v/>
      </c>
      <c r="MC575" s="6">
        <f>MA575-2</f>
        <v/>
      </c>
      <c r="MD575" s="4">
        <f>LE575</f>
        <v/>
      </c>
      <c r="ME575" s="9">
        <f>IF(MD575=0,1000,MD575+0.75)</f>
        <v/>
      </c>
      <c r="MF575" s="10">
        <f>IF(MD575=0,0,MD575-0.75)</f>
        <v/>
      </c>
      <c r="MG575" s="4">
        <f>((LM575*(LU575+LX575))-((LP575*(LV575+LW575))))</f>
        <v/>
      </c>
      <c r="MH575" s="9">
        <f>MG575*1.2</f>
        <v/>
      </c>
      <c r="MI575" s="10">
        <f>MG575*0.8</f>
        <v/>
      </c>
      <c r="MJ575">
        <f>IFERROR(OT575,"")</f>
        <v/>
      </c>
      <c r="MK575">
        <f>IFERROR(OU575,"")</f>
        <v/>
      </c>
      <c r="ML575">
        <f>IFERROR(OV575,"")</f>
        <v/>
      </c>
      <c r="MM575">
        <f>IFERROR(OW575,"")</f>
        <v/>
      </c>
      <c r="MN575">
        <f>IFERROR(OX575,"")</f>
        <v/>
      </c>
      <c r="MO575">
        <f>IFERROR(OY575,"")</f>
        <v/>
      </c>
      <c r="MP575" s="1">
        <f>COUNTIFS(#REF!,LT575,#REF!,1,#REF!,"&gt;="&amp;MC575,#REF!,"&lt;="&amp;MB575,#REF!,"&lt;="&amp;ME575,#REF!,"&gt;="&amp;MF575,#REF!,"="&amp;KV575,#REF!,"="&amp;KX575)</f>
        <v/>
      </c>
      <c r="MQ575" s="1">
        <f>COUNTIFS(#REF!,LT575,#REF!,0,#REF!,"&gt;="&amp;MC575,#REF!,"&lt;="&amp;MB575,#REF!,"&lt;="&amp;ME575,#REF!,"&gt;="&amp;MF575,#REF!,"="&amp;KV575,#REF!,"="&amp;KX575)</f>
        <v/>
      </c>
      <c r="MR575" s="1">
        <f>COUNTIFS(#REF!,LT575,#REF!,1,#REF!,"&gt;="&amp;MC575,#REF!,"&lt;="&amp;MB575,#REF!,"&lt;="&amp;ME575,#REF!,"&gt;="&amp;MF575,#REF!,"="&amp;KW575,#REF!,"="&amp;KY575)</f>
        <v/>
      </c>
      <c r="MS575" s="1">
        <f>COUNTIFS(#REF!,LT575,#REF!,0,#REF!,"&gt;="&amp;MC575,#REF!,"&lt;="&amp;MB575,#REF!,"&lt;="&amp;ME575,#REF!,"&gt;="&amp;MF575,#REF!,"="&amp;KW575,#REF!,"="&amp;KY575)</f>
        <v/>
      </c>
      <c r="MT575" s="1">
        <f>COUNTIFS(#REF!,LT575,#REF!,1,#REF!,"&gt;="&amp;MI575,#REF!,"&lt;="&amp;MH575,#REF!,"&lt;="&amp;ME575,#REF!,"&gt;="&amp;MF575)</f>
        <v/>
      </c>
      <c r="MU575" s="1">
        <f>COUNTIFS(#REF!,LT575,#REF!,0,#REF!,"&gt;="&amp;MI575,#REF!,"&lt;="&amp;MH575,#REF!,"&lt;="&amp;ME575,#REF!,"&gt;="&amp;MF575)</f>
        <v/>
      </c>
      <c r="MV575" s="1">
        <f>COUNTIFS(#REF!,LT575,#REF!,1,#REF!,"&gt;="&amp;MI575,#REF!,"&lt;="&amp;MH575,#REF!,"="&amp;KZ575,#REF!,"="&amp;LA575,#REF!,"&lt;="&amp;ME575,#REF!,"&gt;="&amp;MF575)</f>
        <v/>
      </c>
      <c r="MW575" s="1">
        <f>COUNTIFS(#REF!,LT575,#REF!,0,#REF!,"&gt;="&amp;MI575,#REF!,"&lt;="&amp;MH575,#REF!,"="&amp;KZ575,#REF!,"="&amp;LA575,#REF!,"&lt;="&amp;ME575,#REF!,"&gt;="&amp;MF575)</f>
        <v/>
      </c>
      <c r="MX575" s="1">
        <f>COUNTIFS(#REF!,LT575,#REF!,1,#REF!,"&gt;="&amp;MC575,#REF!,"&lt;="&amp;MB575,#REF!,"&lt;="&amp;ME575,#REF!,"&gt;="&amp;MF575)</f>
        <v/>
      </c>
      <c r="MY575" s="1">
        <f>COUNTIFS(#REF!,LT575,#REF!,0,#REF!,"&gt;="&amp;MC575,#REF!,"&lt;="&amp;MB575,#REF!,"&lt;="&amp;ME575,#REF!,"&gt;="&amp;MF575)</f>
        <v/>
      </c>
      <c r="MZ575" s="1">
        <f>COUNTIFS(#REF!,LT575,#REF!,1,#REF!,"&lt;="&amp;ME575,#REF!,"&gt;="&amp;MF575,#REF!,"="&amp;KV575,#REF!,"="&amp;KX575)</f>
        <v/>
      </c>
      <c r="NA575" s="1">
        <f>COUNTIFS(#REF!,LT575,#REF!,0,#REF!,"&lt;="&amp;ME575,#REF!,"&gt;="&amp;MF575,#REF!,"="&amp;KV575,#REF!,"="&amp;KX575)</f>
        <v/>
      </c>
      <c r="NB575" s="1">
        <f>COUNTIFS(#REF!,LT575,#REF!,1,#REF!,"&lt;="&amp;ME575,#REF!,"&gt;="&amp;MF575,#REF!,"="&amp;KW575,#REF!,"="&amp;KY575)</f>
        <v/>
      </c>
      <c r="NC575" s="1">
        <f>COUNTIFS(#REF!,LT575,#REF!,0,#REF!,"&lt;="&amp;ME575,#REF!,"&gt;="&amp;MF575,#REF!,"="&amp;KW575,#REF!,"="&amp;KY575)</f>
        <v/>
      </c>
      <c r="ND575" s="1">
        <f>COUNTIFS(#REF!,LT575,#REF!,1,#REF!,"&gt;="&amp;MC575,#REF!,"&lt;="&amp;MB575,#REF!,"&lt;="&amp;ME575,#REF!,"&gt;="&amp;MF575,#REF!,"="&amp;KV575,#REF!,"="&amp;KX575)</f>
        <v/>
      </c>
      <c r="NE575" s="1">
        <f>COUNTIFS(#REF!,LT575,#REF!,0,#REF!,"&gt;="&amp;MC575,#REF!,"&lt;="&amp;MB575,#REF!,"&lt;="&amp;ME575,#REF!,"&gt;="&amp;MF575,#REF!,"="&amp;KV575,#REF!,"="&amp;KX575)</f>
        <v/>
      </c>
      <c r="NF575" s="1">
        <f>COUNTIFS(#REF!,LT575,#REF!,1,#REF!,"&gt;="&amp;MC575,#REF!,"&lt;="&amp;MB575,#REF!,"&lt;="&amp;ME575,#REF!,"&gt;="&amp;MF575,#REF!,"="&amp;KW575,#REF!,"="&amp;KY575)</f>
        <v/>
      </c>
      <c r="NG575" s="1">
        <f>COUNTIFS(#REF!,LT575,#REF!,0,#REF!,"&gt;="&amp;MC575,#REF!,"&lt;="&amp;MB575,#REF!,"&lt;="&amp;ME575,#REF!,"&gt;="&amp;MF575,#REF!,"="&amp;KW575,#REF!,"="&amp;KY575)</f>
        <v/>
      </c>
      <c r="NH575" s="1">
        <f>COUNTIFS(#REF!,LT575,#REF!,1,#REF!,"&gt;="&amp;MC575,#REF!,"&lt;="&amp;MB575,#REF!,"&lt;="&amp;ME575,#REF!,"&gt;="&amp;MF575,#REF!,"="&amp;KZ575,#REF!,"="&amp;LA575)</f>
        <v/>
      </c>
      <c r="NI575" s="1">
        <f>COUNTIFS(#REF!,LT575,#REF!,0,#REF!,"&gt;="&amp;MC575,#REF!,"&lt;="&amp;MB575,#REF!,"&lt;="&amp;ME575,#REF!,"&gt;="&amp;MF575,#REF!,"="&amp;KZ575,#REF!,"="&amp;LA575)</f>
        <v/>
      </c>
      <c r="NJ575" s="1">
        <f>COUNTIFS(#REF!,LT575,#REF!,1,#REF!,"&gt;="&amp;MI575,#REF!,"&lt;="&amp;MH575,#REF!,"&lt;="&amp;ME575,#REF!,"&gt;="&amp;MF575)</f>
        <v/>
      </c>
      <c r="NK575" s="1">
        <f>COUNTIFS(#REF!,LT575,#REF!,0,#REF!,"&gt;="&amp;MI575,#REF!,"&lt;="&amp;MH575,#REF!,"&lt;="&amp;ME575,#REF!,"&gt;="&amp;MF575)</f>
        <v/>
      </c>
      <c r="NL575" s="1">
        <f>COUNTIFS(#REF!,LT575,#REF!,1,#REF!,"&gt;="&amp;MI575,#REF!,"&lt;="&amp;MH575,#REF!,"="&amp;KZ575,#REF!,"="&amp;LA575,#REF!,"&lt;="&amp;ME575,#REF!,"&gt;="&amp;MF575)</f>
        <v/>
      </c>
      <c r="NM575" s="1">
        <f>COUNTIFS(#REF!,LT575,#REF!,0,#REF!,"&gt;="&amp;MI575,#REF!,"&lt;="&amp;MH575,#REF!,"="&amp;KZ575,#REF!,"="&amp;LA575,#REF!,"&lt;="&amp;ME575,#REF!,"&gt;="&amp;MF575)</f>
        <v/>
      </c>
      <c r="NN575" s="1">
        <f>COUNTIFS(#REF!,LT575,#REF!,1,#REF!,"&gt;="&amp;MC575,#REF!,"&lt;="&amp;MB575,#REF!,"&lt;="&amp;ME575,#REF!,"&gt;="&amp;MF575)</f>
        <v/>
      </c>
      <c r="NO575" s="1">
        <f>COUNTIFS(#REF!,LT575,#REF!,0,#REF!,"&gt;="&amp;MC575,#REF!,"&lt;="&amp;MB575,#REF!,"&lt;="&amp;ME575,#REF!,"&gt;="&amp;MF575)</f>
        <v/>
      </c>
      <c r="NP575" s="1">
        <f>COUNTIFS(#REF!,LT575,#REF!,1,#REF!,"&lt;="&amp;ME575,#REF!,"&gt;="&amp;MF575,#REF!,"="&amp;KV575,#REF!,"="&amp;KX575)</f>
        <v/>
      </c>
      <c r="NQ575" s="1">
        <f>COUNTIFS(#REF!,LT575,#REF!,0,#REF!,"&lt;="&amp;ME575,#REF!,"&gt;="&amp;MF575,#REF!,"="&amp;KV575,#REF!,"="&amp;KX575)</f>
        <v/>
      </c>
      <c r="NR575" s="1">
        <f>COUNTIFS(#REF!,LT575,#REF!,1,#REF!,"&lt;="&amp;ME575,#REF!,"&gt;="&amp;MF575,#REF!,"="&amp;KW575,#REF!,"="&amp;KY575)</f>
        <v/>
      </c>
      <c r="NS575" s="1">
        <f>COUNTIFS(#REF!,LT575,#REF!,0,#REF!,"&lt;="&amp;ME575,#REF!,"&gt;="&amp;MF575,#REF!,"="&amp;KW575,#REF!,"="&amp;KY575)</f>
        <v/>
      </c>
      <c r="NT575" s="1">
        <f>MP575+MR575+MT575+MV575+MX575+MZ575+NB575</f>
        <v/>
      </c>
      <c r="NU575" s="1">
        <f>MQ575+MS575+MU575+MW575+MY575+NA575+NC575</f>
        <v/>
      </c>
      <c r="NV575" s="1">
        <f>NT575+NU575</f>
        <v/>
      </c>
      <c r="NW575" s="33">
        <f>NT575/(NT575+NU575)</f>
        <v/>
      </c>
      <c r="NX575" s="3">
        <f>1/NW575</f>
        <v/>
      </c>
      <c r="NY575" s="1">
        <f>LH575</f>
        <v/>
      </c>
      <c r="NZ575" s="79">
        <f>(NW575*((NY575-1)*0.98))-((1-NW575)*1)</f>
        <v/>
      </c>
      <c r="OA575" s="34">
        <f>IF(LR575&lt;0.9,0,IF(AND(LR575&gt;1.1),0,1))</f>
        <v/>
      </c>
      <c r="OB575" s="34">
        <f>IF(LS575&lt;0.9,0,IF(AND(LS575&gt;1.1),0,1))</f>
        <v/>
      </c>
      <c r="OC575" s="32">
        <f>IF(NV575&gt;99,1,0)</f>
        <v/>
      </c>
      <c r="OD575" s="32">
        <f>IF(NZ575&gt;0.0799,1,0)</f>
        <v/>
      </c>
      <c r="OE575" s="32">
        <f>IF(NZ575&gt;OM575,1,0)</f>
        <v/>
      </c>
      <c r="OF575" s="32">
        <f>OC575+OD575+OE575+OA575+OB575</f>
        <v/>
      </c>
      <c r="OG575" s="1">
        <f>ND575+NF575+NH575+NJ575+NL575+NN575+NP575+NR575</f>
        <v/>
      </c>
      <c r="OH575" s="1">
        <f>NE575+NG575+NI575+NK575+NM575+NO575+NQ575+NS575</f>
        <v/>
      </c>
      <c r="OI575" s="1">
        <f>OG575+OH575</f>
        <v/>
      </c>
      <c r="OJ575" s="33">
        <f>OG575/(OG575+OH575)</f>
        <v/>
      </c>
      <c r="OK575" s="3">
        <f>1/OJ575</f>
        <v/>
      </c>
      <c r="OL575" s="1">
        <f>LI575</f>
        <v/>
      </c>
      <c r="OM575" s="79">
        <f>(OJ575*((OL575-1)*0.98))-((1-OJ575)*1)</f>
        <v/>
      </c>
      <c r="ON575" s="34">
        <f>IF(LR575&lt;0.9,0,IF(AND(LR575&gt;1.1),0,1))</f>
        <v/>
      </c>
      <c r="OO575" s="34">
        <f>IF(LS575&lt;0.9,0,IF(AND(LS575&gt;1.1),0,1))</f>
        <v/>
      </c>
      <c r="OP575" s="32">
        <f>IF(OI575&gt;99,1,0)</f>
        <v/>
      </c>
      <c r="OQ575" s="32">
        <f>IF(OM575&gt;0.0799,1,0)</f>
        <v/>
      </c>
      <c r="OR575" s="32">
        <f>IF(OM575&gt;OZ575,1,0)</f>
        <v/>
      </c>
      <c r="OS575" s="32">
        <f>OP575+OQ575+OR575+ON575+OO575</f>
        <v/>
      </c>
      <c r="OT575">
        <f>IF(OF575=5,"BackHome0-0",IF(AND(OS575=5),"BackAway0-0",""))</f>
        <v/>
      </c>
      <c r="OU575">
        <f>IF(OF575=5,KN575,IF(AND(OS575=5),KO575,""))</f>
        <v/>
      </c>
      <c r="OV575">
        <f>IF(OF575=5,"Match Odds",IF(AND(OS575=5),"Match Odds",""))</f>
        <v/>
      </c>
      <c r="OW575">
        <f>IF(OF575=5,KP575,IF(AND(OS575=5),KP575,""))</f>
        <v/>
      </c>
      <c r="OX575">
        <f>IF(OF575=5,"MATCH_ODDS",IF(AND(OS575=5),"MATCH_ODDS",""))</f>
        <v/>
      </c>
      <c r="OY575">
        <f>IF(OF575=5,"BACK",IF(AND(OS575=5),"BACK",""))</f>
        <v/>
      </c>
    </row>
    <row r="576" ht="16.5" customHeight="1" thickBot="1" thickTop="1">
      <c r="A576" s="2" t="n"/>
      <c r="KN576" s="1">
        <f>IF(INDEX(#REF!,MATCH('HT 0-0'!D576,#REF!,0))=INDEX(#REF!,MATCH('HT 0-0'!D576,#REF!,0)),INDEX(#REF!,MATCH('HT 0-0'!D576,#REF!,0)),"ERROR")</f>
        <v/>
      </c>
      <c r="KO576" s="1">
        <f>IF(INDEX(#REF!,MATCH('HT 0-0'!E576,#REF!,0))=INDEX(#REF!,MATCH('HT 0-0'!E576,#REF!,0)),INDEX(#REF!,MATCH('HT 0-0'!E576,#REF!,0)),"ERROR")</f>
        <v/>
      </c>
      <c r="KP576" s="1">
        <f>KN576&amp;" v "&amp;KO576</f>
        <v/>
      </c>
      <c r="KQ576">
        <f>B576&amp;"_"&amp;C576</f>
        <v/>
      </c>
      <c r="KR576" s="1">
        <f>IF((HW576/KK576)&lt;0.335,"G",IF((HW576/KK576)&gt;0.67,"R","A"))</f>
        <v/>
      </c>
      <c r="KS576" s="1">
        <f>IF((HX576/KK576)&lt;0.335,"G",IF((HX576/KK576)&gt;0.67,"R","A"))</f>
        <v/>
      </c>
      <c r="KT576" s="1">
        <f>IF((IH576/KK576)&lt;0.335,"G",IF((IH576/KK576)&gt;0.67,"R","A"))</f>
        <v/>
      </c>
      <c r="KU576" s="1">
        <f>IF((II576/KK576)&lt;0.335,"G",IF((II576/KK576)&gt;0.67,"R","A"))</f>
        <v/>
      </c>
      <c r="KV576" s="1">
        <f>IF((HZ576/KK576)&lt;0.335,"G",IF((HZ576/KK576)&gt;0.67,"R","A"))</f>
        <v/>
      </c>
      <c r="KW576" s="1">
        <f>IF((HY576/KK576)&lt;0.335,"G",IF((HY576/KK576)&gt;0.67,"R","A"))</f>
        <v/>
      </c>
      <c r="KX576" s="1">
        <f>IF((IK576/KK576)&lt;0.335,"G",IF((IK576/KK576)&gt;0.67,"R","A"))</f>
        <v/>
      </c>
      <c r="KY576" s="1">
        <f>IF((IJ576/KK576)&lt;0.335,"G",IF((IJ576/KK576)&gt;0.67,"R","A"))</f>
        <v/>
      </c>
      <c r="KZ576" s="1">
        <f>IF((HQ576/KK576)&lt;0.335,"G",IF((HQ576/KK576)&gt;0.67,"R","A"))</f>
        <v/>
      </c>
      <c r="LA576" s="1">
        <f>IF((IB576/KK576)&lt;0.335,"G",IF((IB576/KK576)&gt;0.67,"R","A"))</f>
        <v/>
      </c>
      <c r="LB576">
        <f>IF(LQ576="0-0",INDEX(Scrape!#REF!,MATCH('HT 0-0'!KP576,Scrape!$B:$B,0)),"")</f>
        <v/>
      </c>
      <c r="LC576">
        <f>IF(LQ576="0-0",INDEX(Scrape!$A:$A,MATCH('HT 0-0'!KP576,Scrape!$B:$B,0)),"")</f>
        <v/>
      </c>
      <c r="LD576">
        <f>IF(LQ576="0-0",INDEX(Scrape!$B:$B,MATCH('HT 0-0'!KP576,Scrape!$B:$B,0)),"")</f>
        <v/>
      </c>
      <c r="LE576">
        <f>IF(LQ576="0-0",INDEX(Scrape!$C:$C,MATCH('HT 0-0'!KP576,Scrape!$B:$B,0)),"")</f>
        <v/>
      </c>
      <c r="LF576">
        <f>IF(LQ576="0-0",INDEX(Scrape!$D:$D,MATCH('HT 0-0'!KP576,Scrape!$B:$B,0)),"")</f>
        <v/>
      </c>
      <c r="LG576">
        <f>IF(LQ576="0-0",INDEX(Scrape!$E:$E,MATCH('HT 0-0'!KP576,Scrape!$B:$B,0)),"")</f>
        <v/>
      </c>
      <c r="LH576">
        <f>IF(LQ576="0-0",INDEX(Scrape!$F:$F,MATCH('HT 0-0'!KP576,Scrape!$B:$B,0)),"")</f>
        <v/>
      </c>
      <c r="LI576">
        <f>IF(LQ576="0-0",INDEX(Scrape!$G:$G,MATCH('HT 0-0'!KP576,Scrape!$B:$B,0)),"")</f>
        <v/>
      </c>
      <c r="LJ576">
        <f>IF(LQ576="0-0",INDEX(Scrape!$H:$H,MATCH('HT 0-0'!KP576,Scrape!$B:$B,0)),"")</f>
        <v/>
      </c>
      <c r="LK576">
        <f>IF(LQ576="0-0",INDEX(Scrape!$I:$I,MATCH('HT 0-0'!KP576,Scrape!$B:$B,0)),"")</f>
        <v/>
      </c>
      <c r="LL576">
        <f>IF(LQ576="0-0",INDEX(Scrape!$J:$J,MATCH('HT 0-0'!KP576,Scrape!$B:$B,0)),"")</f>
        <v/>
      </c>
      <c r="LM576">
        <f>IF(LQ576="0-0",INDEX(Scrape!$K:$K,MATCH('HT 0-0'!KP576,Scrape!$B:$B,0)),"")</f>
        <v/>
      </c>
      <c r="LN576">
        <f>IF(LQ576="0-0",INDEX(Scrape!$L:$L,MATCH('HT 0-0'!KP576,Scrape!$B:$B,0)),"")</f>
        <v/>
      </c>
      <c r="LO576">
        <f>IF(LQ576="0-0",INDEX(Scrape!$M:$M,MATCH('HT 0-0'!KP576,Scrape!$B:$B,0)),"")</f>
        <v/>
      </c>
      <c r="LP576">
        <f>IF(LQ576="0-0",INDEX(Scrape!$N:$N,MATCH('HT 0-0'!KP576,Scrape!$B:$B,0)),"")</f>
        <v/>
      </c>
      <c r="LQ576">
        <f>INDEX(Scrape!$O:$O,MATCH('HT 0-0'!KP576,Scrape!$B:$B,0))</f>
        <v/>
      </c>
      <c r="LR576">
        <f>(1/LJ576)+(1/LI576)+(1/LH576)</f>
        <v/>
      </c>
      <c r="LS576">
        <f>(1/LG576)+(1/LF576)+(1/LE576)</f>
        <v/>
      </c>
      <c r="LT576" s="8">
        <f>IF(INDEX(#REF!,MATCH(KQ576,#REF!,0))=INDEX(#REF!,MATCH(KQ576,#REF!,0)),INDEX(#REF!,MATCH(KQ576,#REF!,0)),"ERROR")</f>
        <v/>
      </c>
      <c r="LU576" s="4">
        <f>IF(KR576="G",2,IF(KR576="R",0.5,IF(KR576="A",1)))</f>
        <v/>
      </c>
      <c r="LV576" s="4">
        <f>IF(KS576="G",0.5,IF(KS576="R",2,IF(KS576="A",1)))</f>
        <v/>
      </c>
      <c r="LW576" s="4">
        <f>IF(KT576="G",2,IF(KT576="R",0.5,IF(KT576="A",1)))</f>
        <v/>
      </c>
      <c r="LX576" s="4">
        <f>IF(KU576="G",0.5,IF(KU576="R",2,IF(KU576="A",1)))</f>
        <v/>
      </c>
      <c r="LY576" s="7">
        <f>(LK576*(LU576+LX576)+(LL576*(LU576+LX576)))</f>
        <v/>
      </c>
      <c r="LZ576" s="7">
        <f>(LN576*(LV576+LW576)+(LO576*(LV576+LW576)))</f>
        <v/>
      </c>
      <c r="MA576" s="11">
        <f>LY576-LZ576</f>
        <v/>
      </c>
      <c r="MB576" s="5">
        <f>MA576+2</f>
        <v/>
      </c>
      <c r="MC576" s="6">
        <f>MA576-2</f>
        <v/>
      </c>
      <c r="MD576" s="4">
        <f>LE576</f>
        <v/>
      </c>
      <c r="ME576" s="9">
        <f>IF(MD576=0,1000,MD576+0.75)</f>
        <v/>
      </c>
      <c r="MF576" s="10">
        <f>IF(MD576=0,0,MD576-0.75)</f>
        <v/>
      </c>
      <c r="MG576" s="4">
        <f>((LM576*(LU576+LX576))-((LP576*(LV576+LW576))))</f>
        <v/>
      </c>
      <c r="MH576" s="9">
        <f>MG576*1.2</f>
        <v/>
      </c>
      <c r="MI576" s="10">
        <f>MG576*0.8</f>
        <v/>
      </c>
      <c r="MJ576">
        <f>IFERROR(OT576,"")</f>
        <v/>
      </c>
      <c r="MK576">
        <f>IFERROR(OU576,"")</f>
        <v/>
      </c>
      <c r="ML576">
        <f>IFERROR(OV576,"")</f>
        <v/>
      </c>
      <c r="MM576">
        <f>IFERROR(OW576,"")</f>
        <v/>
      </c>
      <c r="MN576">
        <f>IFERROR(OX576,"")</f>
        <v/>
      </c>
      <c r="MO576">
        <f>IFERROR(OY576,"")</f>
        <v/>
      </c>
      <c r="MP576" s="1">
        <f>COUNTIFS(#REF!,LT576,#REF!,1,#REF!,"&gt;="&amp;MC576,#REF!,"&lt;="&amp;MB576,#REF!,"&lt;="&amp;ME576,#REF!,"&gt;="&amp;MF576,#REF!,"="&amp;KV576,#REF!,"="&amp;KX576)</f>
        <v/>
      </c>
      <c r="MQ576" s="1">
        <f>COUNTIFS(#REF!,LT576,#REF!,0,#REF!,"&gt;="&amp;MC576,#REF!,"&lt;="&amp;MB576,#REF!,"&lt;="&amp;ME576,#REF!,"&gt;="&amp;MF576,#REF!,"="&amp;KV576,#REF!,"="&amp;KX576)</f>
        <v/>
      </c>
      <c r="MR576" s="1">
        <f>COUNTIFS(#REF!,LT576,#REF!,1,#REF!,"&gt;="&amp;MC576,#REF!,"&lt;="&amp;MB576,#REF!,"&lt;="&amp;ME576,#REF!,"&gt;="&amp;MF576,#REF!,"="&amp;KW576,#REF!,"="&amp;KY576)</f>
        <v/>
      </c>
      <c r="MS576" s="1">
        <f>COUNTIFS(#REF!,LT576,#REF!,0,#REF!,"&gt;="&amp;MC576,#REF!,"&lt;="&amp;MB576,#REF!,"&lt;="&amp;ME576,#REF!,"&gt;="&amp;MF576,#REF!,"="&amp;KW576,#REF!,"="&amp;KY576)</f>
        <v/>
      </c>
      <c r="MT576" s="1">
        <f>COUNTIFS(#REF!,LT576,#REF!,1,#REF!,"&gt;="&amp;MI576,#REF!,"&lt;="&amp;MH576,#REF!,"&lt;="&amp;ME576,#REF!,"&gt;="&amp;MF576)</f>
        <v/>
      </c>
      <c r="MU576" s="1">
        <f>COUNTIFS(#REF!,LT576,#REF!,0,#REF!,"&gt;="&amp;MI576,#REF!,"&lt;="&amp;MH576,#REF!,"&lt;="&amp;ME576,#REF!,"&gt;="&amp;MF576)</f>
        <v/>
      </c>
      <c r="MV576" s="1">
        <f>COUNTIFS(#REF!,LT576,#REF!,1,#REF!,"&gt;="&amp;MI576,#REF!,"&lt;="&amp;MH576,#REF!,"="&amp;KZ576,#REF!,"="&amp;LA576,#REF!,"&lt;="&amp;ME576,#REF!,"&gt;="&amp;MF576)</f>
        <v/>
      </c>
      <c r="MW576" s="1">
        <f>COUNTIFS(#REF!,LT576,#REF!,0,#REF!,"&gt;="&amp;MI576,#REF!,"&lt;="&amp;MH576,#REF!,"="&amp;KZ576,#REF!,"="&amp;LA576,#REF!,"&lt;="&amp;ME576,#REF!,"&gt;="&amp;MF576)</f>
        <v/>
      </c>
      <c r="MX576" s="1">
        <f>COUNTIFS(#REF!,LT576,#REF!,1,#REF!,"&gt;="&amp;MC576,#REF!,"&lt;="&amp;MB576,#REF!,"&lt;="&amp;ME576,#REF!,"&gt;="&amp;MF576)</f>
        <v/>
      </c>
      <c r="MY576" s="1">
        <f>COUNTIFS(#REF!,LT576,#REF!,0,#REF!,"&gt;="&amp;MC576,#REF!,"&lt;="&amp;MB576,#REF!,"&lt;="&amp;ME576,#REF!,"&gt;="&amp;MF576)</f>
        <v/>
      </c>
      <c r="MZ576" s="1">
        <f>COUNTIFS(#REF!,LT576,#REF!,1,#REF!,"&lt;="&amp;ME576,#REF!,"&gt;="&amp;MF576,#REF!,"="&amp;KV576,#REF!,"="&amp;KX576)</f>
        <v/>
      </c>
      <c r="NA576" s="1">
        <f>COUNTIFS(#REF!,LT576,#REF!,0,#REF!,"&lt;="&amp;ME576,#REF!,"&gt;="&amp;MF576,#REF!,"="&amp;KV576,#REF!,"="&amp;KX576)</f>
        <v/>
      </c>
      <c r="NB576" s="1">
        <f>COUNTIFS(#REF!,LT576,#REF!,1,#REF!,"&lt;="&amp;ME576,#REF!,"&gt;="&amp;MF576,#REF!,"="&amp;KW576,#REF!,"="&amp;KY576)</f>
        <v/>
      </c>
      <c r="NC576" s="1">
        <f>COUNTIFS(#REF!,LT576,#REF!,0,#REF!,"&lt;="&amp;ME576,#REF!,"&gt;="&amp;MF576,#REF!,"="&amp;KW576,#REF!,"="&amp;KY576)</f>
        <v/>
      </c>
      <c r="ND576" s="1">
        <f>COUNTIFS(#REF!,LT576,#REF!,1,#REF!,"&gt;="&amp;MC576,#REF!,"&lt;="&amp;MB576,#REF!,"&lt;="&amp;ME576,#REF!,"&gt;="&amp;MF576,#REF!,"="&amp;KV576,#REF!,"="&amp;KX576)</f>
        <v/>
      </c>
      <c r="NE576" s="1">
        <f>COUNTIFS(#REF!,LT576,#REF!,0,#REF!,"&gt;="&amp;MC576,#REF!,"&lt;="&amp;MB576,#REF!,"&lt;="&amp;ME576,#REF!,"&gt;="&amp;MF576,#REF!,"="&amp;KV576,#REF!,"="&amp;KX576)</f>
        <v/>
      </c>
      <c r="NF576" s="1">
        <f>COUNTIFS(#REF!,LT576,#REF!,1,#REF!,"&gt;="&amp;MC576,#REF!,"&lt;="&amp;MB576,#REF!,"&lt;="&amp;ME576,#REF!,"&gt;="&amp;MF576,#REF!,"="&amp;KW576,#REF!,"="&amp;KY576)</f>
        <v/>
      </c>
      <c r="NG576" s="1">
        <f>COUNTIFS(#REF!,LT576,#REF!,0,#REF!,"&gt;="&amp;MC576,#REF!,"&lt;="&amp;MB576,#REF!,"&lt;="&amp;ME576,#REF!,"&gt;="&amp;MF576,#REF!,"="&amp;KW576,#REF!,"="&amp;KY576)</f>
        <v/>
      </c>
      <c r="NH576" s="1">
        <f>COUNTIFS(#REF!,LT576,#REF!,1,#REF!,"&gt;="&amp;MC576,#REF!,"&lt;="&amp;MB576,#REF!,"&lt;="&amp;ME576,#REF!,"&gt;="&amp;MF576,#REF!,"="&amp;KZ576,#REF!,"="&amp;LA576)</f>
        <v/>
      </c>
      <c r="NI576" s="1">
        <f>COUNTIFS(#REF!,LT576,#REF!,0,#REF!,"&gt;="&amp;MC576,#REF!,"&lt;="&amp;MB576,#REF!,"&lt;="&amp;ME576,#REF!,"&gt;="&amp;MF576,#REF!,"="&amp;KZ576,#REF!,"="&amp;LA576)</f>
        <v/>
      </c>
      <c r="NJ576" s="1">
        <f>COUNTIFS(#REF!,LT576,#REF!,1,#REF!,"&gt;="&amp;MI576,#REF!,"&lt;="&amp;MH576,#REF!,"&lt;="&amp;ME576,#REF!,"&gt;="&amp;MF576)</f>
        <v/>
      </c>
      <c r="NK576" s="1">
        <f>COUNTIFS(#REF!,LT576,#REF!,0,#REF!,"&gt;="&amp;MI576,#REF!,"&lt;="&amp;MH576,#REF!,"&lt;="&amp;ME576,#REF!,"&gt;="&amp;MF576)</f>
        <v/>
      </c>
      <c r="NL576" s="1">
        <f>COUNTIFS(#REF!,LT576,#REF!,1,#REF!,"&gt;="&amp;MI576,#REF!,"&lt;="&amp;MH576,#REF!,"="&amp;KZ576,#REF!,"="&amp;LA576,#REF!,"&lt;="&amp;ME576,#REF!,"&gt;="&amp;MF576)</f>
        <v/>
      </c>
      <c r="NM576" s="1">
        <f>COUNTIFS(#REF!,LT576,#REF!,0,#REF!,"&gt;="&amp;MI576,#REF!,"&lt;="&amp;MH576,#REF!,"="&amp;KZ576,#REF!,"="&amp;LA576,#REF!,"&lt;="&amp;ME576,#REF!,"&gt;="&amp;MF576)</f>
        <v/>
      </c>
      <c r="NN576" s="1">
        <f>COUNTIFS(#REF!,LT576,#REF!,1,#REF!,"&gt;="&amp;MC576,#REF!,"&lt;="&amp;MB576,#REF!,"&lt;="&amp;ME576,#REF!,"&gt;="&amp;MF576)</f>
        <v/>
      </c>
      <c r="NO576" s="1">
        <f>COUNTIFS(#REF!,LT576,#REF!,0,#REF!,"&gt;="&amp;MC576,#REF!,"&lt;="&amp;MB576,#REF!,"&lt;="&amp;ME576,#REF!,"&gt;="&amp;MF576)</f>
        <v/>
      </c>
      <c r="NP576" s="1">
        <f>COUNTIFS(#REF!,LT576,#REF!,1,#REF!,"&lt;="&amp;ME576,#REF!,"&gt;="&amp;MF576,#REF!,"="&amp;KV576,#REF!,"="&amp;KX576)</f>
        <v/>
      </c>
      <c r="NQ576" s="1">
        <f>COUNTIFS(#REF!,LT576,#REF!,0,#REF!,"&lt;="&amp;ME576,#REF!,"&gt;="&amp;MF576,#REF!,"="&amp;KV576,#REF!,"="&amp;KX576)</f>
        <v/>
      </c>
      <c r="NR576" s="1">
        <f>COUNTIFS(#REF!,LT576,#REF!,1,#REF!,"&lt;="&amp;ME576,#REF!,"&gt;="&amp;MF576,#REF!,"="&amp;KW576,#REF!,"="&amp;KY576)</f>
        <v/>
      </c>
      <c r="NS576" s="1">
        <f>COUNTIFS(#REF!,LT576,#REF!,0,#REF!,"&lt;="&amp;ME576,#REF!,"&gt;="&amp;MF576,#REF!,"="&amp;KW576,#REF!,"="&amp;KY576)</f>
        <v/>
      </c>
      <c r="NT576" s="1">
        <f>MP576+MR576+MT576+MV576+MX576+MZ576+NB576</f>
        <v/>
      </c>
      <c r="NU576" s="1">
        <f>MQ576+MS576+MU576+MW576+MY576+NA576+NC576</f>
        <v/>
      </c>
      <c r="NV576" s="1">
        <f>NT576+NU576</f>
        <v/>
      </c>
      <c r="NW576" s="33">
        <f>NT576/(NT576+NU576)</f>
        <v/>
      </c>
      <c r="NX576" s="3">
        <f>1/NW576</f>
        <v/>
      </c>
      <c r="NY576" s="1">
        <f>LH576</f>
        <v/>
      </c>
      <c r="NZ576" s="79">
        <f>(NW576*((NY576-1)*0.98))-((1-NW576)*1)</f>
        <v/>
      </c>
      <c r="OA576" s="34">
        <f>IF(LR576&lt;0.9,0,IF(AND(LR576&gt;1.1),0,1))</f>
        <v/>
      </c>
      <c r="OB576" s="34">
        <f>IF(LS576&lt;0.9,0,IF(AND(LS576&gt;1.1),0,1))</f>
        <v/>
      </c>
      <c r="OC576" s="32">
        <f>IF(NV576&gt;99,1,0)</f>
        <v/>
      </c>
      <c r="OD576" s="32">
        <f>IF(NZ576&gt;0.0799,1,0)</f>
        <v/>
      </c>
      <c r="OE576" s="32">
        <f>IF(NZ576&gt;OM576,1,0)</f>
        <v/>
      </c>
      <c r="OF576" s="32">
        <f>OC576+OD576+OE576+OA576+OB576</f>
        <v/>
      </c>
      <c r="OG576" s="1">
        <f>ND576+NF576+NH576+NJ576+NL576+NN576+NP576+NR576</f>
        <v/>
      </c>
      <c r="OH576" s="1">
        <f>NE576+NG576+NI576+NK576+NM576+NO576+NQ576+NS576</f>
        <v/>
      </c>
      <c r="OI576" s="1">
        <f>OG576+OH576</f>
        <v/>
      </c>
      <c r="OJ576" s="33">
        <f>OG576/(OG576+OH576)</f>
        <v/>
      </c>
      <c r="OK576" s="3">
        <f>1/OJ576</f>
        <v/>
      </c>
      <c r="OL576" s="1">
        <f>LI576</f>
        <v/>
      </c>
      <c r="OM576" s="79">
        <f>(OJ576*((OL576-1)*0.98))-((1-OJ576)*1)</f>
        <v/>
      </c>
      <c r="ON576" s="34">
        <f>IF(LR576&lt;0.9,0,IF(AND(LR576&gt;1.1),0,1))</f>
        <v/>
      </c>
      <c r="OO576" s="34">
        <f>IF(LS576&lt;0.9,0,IF(AND(LS576&gt;1.1),0,1))</f>
        <v/>
      </c>
      <c r="OP576" s="32">
        <f>IF(OI576&gt;99,1,0)</f>
        <v/>
      </c>
      <c r="OQ576" s="32">
        <f>IF(OM576&gt;0.0799,1,0)</f>
        <v/>
      </c>
      <c r="OR576" s="32">
        <f>IF(OM576&gt;OZ576,1,0)</f>
        <v/>
      </c>
      <c r="OS576" s="32">
        <f>OP576+OQ576+OR576+ON576+OO576</f>
        <v/>
      </c>
      <c r="OT576">
        <f>IF(OF576=5,"BackHome0-0",IF(AND(OS576=5),"BackAway0-0",""))</f>
        <v/>
      </c>
      <c r="OU576">
        <f>IF(OF576=5,KN576,IF(AND(OS576=5),KO576,""))</f>
        <v/>
      </c>
      <c r="OV576">
        <f>IF(OF576=5,"Match Odds",IF(AND(OS576=5),"Match Odds",""))</f>
        <v/>
      </c>
      <c r="OW576">
        <f>IF(OF576=5,KP576,IF(AND(OS576=5),KP576,""))</f>
        <v/>
      </c>
      <c r="OX576">
        <f>IF(OF576=5,"MATCH_ODDS",IF(AND(OS576=5),"MATCH_ODDS",""))</f>
        <v/>
      </c>
      <c r="OY576">
        <f>IF(OF576=5,"BACK",IF(AND(OS576=5),"BACK",""))</f>
        <v/>
      </c>
    </row>
    <row r="577" ht="16.5" customHeight="1" thickBot="1" thickTop="1">
      <c r="A577" s="2" t="n"/>
      <c r="KN577" s="1">
        <f>IF(INDEX(#REF!,MATCH('HT 0-0'!D577,#REF!,0))=INDEX(#REF!,MATCH('HT 0-0'!D577,#REF!,0)),INDEX(#REF!,MATCH('HT 0-0'!D577,#REF!,0)),"ERROR")</f>
        <v/>
      </c>
      <c r="KO577" s="1">
        <f>IF(INDEX(#REF!,MATCH('HT 0-0'!E577,#REF!,0))=INDEX(#REF!,MATCH('HT 0-0'!E577,#REF!,0)),INDEX(#REF!,MATCH('HT 0-0'!E577,#REF!,0)),"ERROR")</f>
        <v/>
      </c>
      <c r="KP577" s="1">
        <f>KN577&amp;" v "&amp;KO577</f>
        <v/>
      </c>
      <c r="KQ577">
        <f>B577&amp;"_"&amp;C577</f>
        <v/>
      </c>
      <c r="KR577" s="1">
        <f>IF((HW577/KK577)&lt;0.335,"G",IF((HW577/KK577)&gt;0.67,"R","A"))</f>
        <v/>
      </c>
      <c r="KS577" s="1">
        <f>IF((HX577/KK577)&lt;0.335,"G",IF((HX577/KK577)&gt;0.67,"R","A"))</f>
        <v/>
      </c>
      <c r="KT577" s="1">
        <f>IF((IH577/KK577)&lt;0.335,"G",IF((IH577/KK577)&gt;0.67,"R","A"))</f>
        <v/>
      </c>
      <c r="KU577" s="1">
        <f>IF((II577/KK577)&lt;0.335,"G",IF((II577/KK577)&gt;0.67,"R","A"))</f>
        <v/>
      </c>
      <c r="KV577" s="1">
        <f>IF((HZ577/KK577)&lt;0.335,"G",IF((HZ577/KK577)&gt;0.67,"R","A"))</f>
        <v/>
      </c>
      <c r="KW577" s="1">
        <f>IF((HY577/KK577)&lt;0.335,"G",IF((HY577/KK577)&gt;0.67,"R","A"))</f>
        <v/>
      </c>
      <c r="KX577" s="1">
        <f>IF((IK577/KK577)&lt;0.335,"G",IF((IK577/KK577)&gt;0.67,"R","A"))</f>
        <v/>
      </c>
      <c r="KY577" s="1">
        <f>IF((IJ577/KK577)&lt;0.335,"G",IF((IJ577/KK577)&gt;0.67,"R","A"))</f>
        <v/>
      </c>
      <c r="KZ577" s="1">
        <f>IF((HQ577/KK577)&lt;0.335,"G",IF((HQ577/KK577)&gt;0.67,"R","A"))</f>
        <v/>
      </c>
      <c r="LA577" s="1">
        <f>IF((IB577/KK577)&lt;0.335,"G",IF((IB577/KK577)&gt;0.67,"R","A"))</f>
        <v/>
      </c>
      <c r="LB577">
        <f>IF(LQ577="0-0",INDEX(Scrape!#REF!,MATCH('HT 0-0'!KP577,Scrape!$B:$B,0)),"")</f>
        <v/>
      </c>
      <c r="LC577">
        <f>IF(LQ577="0-0",INDEX(Scrape!$A:$A,MATCH('HT 0-0'!KP577,Scrape!$B:$B,0)),"")</f>
        <v/>
      </c>
      <c r="LD577">
        <f>IF(LQ577="0-0",INDEX(Scrape!$B:$B,MATCH('HT 0-0'!KP577,Scrape!$B:$B,0)),"")</f>
        <v/>
      </c>
      <c r="LE577">
        <f>IF(LQ577="0-0",INDEX(Scrape!$C:$C,MATCH('HT 0-0'!KP577,Scrape!$B:$B,0)),"")</f>
        <v/>
      </c>
      <c r="LF577">
        <f>IF(LQ577="0-0",INDEX(Scrape!$D:$D,MATCH('HT 0-0'!KP577,Scrape!$B:$B,0)),"")</f>
        <v/>
      </c>
      <c r="LG577">
        <f>IF(LQ577="0-0",INDEX(Scrape!$E:$E,MATCH('HT 0-0'!KP577,Scrape!$B:$B,0)),"")</f>
        <v/>
      </c>
      <c r="LH577">
        <f>IF(LQ577="0-0",INDEX(Scrape!$F:$F,MATCH('HT 0-0'!KP577,Scrape!$B:$B,0)),"")</f>
        <v/>
      </c>
      <c r="LI577">
        <f>IF(LQ577="0-0",INDEX(Scrape!$G:$G,MATCH('HT 0-0'!KP577,Scrape!$B:$B,0)),"")</f>
        <v/>
      </c>
      <c r="LJ577">
        <f>IF(LQ577="0-0",INDEX(Scrape!$H:$H,MATCH('HT 0-0'!KP577,Scrape!$B:$B,0)),"")</f>
        <v/>
      </c>
      <c r="LK577">
        <f>IF(LQ577="0-0",INDEX(Scrape!$I:$I,MATCH('HT 0-0'!KP577,Scrape!$B:$B,0)),"")</f>
        <v/>
      </c>
      <c r="LL577">
        <f>IF(LQ577="0-0",INDEX(Scrape!$J:$J,MATCH('HT 0-0'!KP577,Scrape!$B:$B,0)),"")</f>
        <v/>
      </c>
      <c r="LM577">
        <f>IF(LQ577="0-0",INDEX(Scrape!$K:$K,MATCH('HT 0-0'!KP577,Scrape!$B:$B,0)),"")</f>
        <v/>
      </c>
      <c r="LN577">
        <f>IF(LQ577="0-0",INDEX(Scrape!$L:$L,MATCH('HT 0-0'!KP577,Scrape!$B:$B,0)),"")</f>
        <v/>
      </c>
      <c r="LO577">
        <f>IF(LQ577="0-0",INDEX(Scrape!$M:$M,MATCH('HT 0-0'!KP577,Scrape!$B:$B,0)),"")</f>
        <v/>
      </c>
      <c r="LP577">
        <f>IF(LQ577="0-0",INDEX(Scrape!$N:$N,MATCH('HT 0-0'!KP577,Scrape!$B:$B,0)),"")</f>
        <v/>
      </c>
      <c r="LQ577">
        <f>INDEX(Scrape!$O:$O,MATCH('HT 0-0'!KP577,Scrape!$B:$B,0))</f>
        <v/>
      </c>
      <c r="LR577">
        <f>(1/LJ577)+(1/LI577)+(1/LH577)</f>
        <v/>
      </c>
      <c r="LS577">
        <f>(1/LG577)+(1/LF577)+(1/LE577)</f>
        <v/>
      </c>
      <c r="LT577" s="8">
        <f>IF(INDEX(#REF!,MATCH(KQ577,#REF!,0))=INDEX(#REF!,MATCH(KQ577,#REF!,0)),INDEX(#REF!,MATCH(KQ577,#REF!,0)),"ERROR")</f>
        <v/>
      </c>
      <c r="LU577" s="4">
        <f>IF(KR577="G",2,IF(KR577="R",0.5,IF(KR577="A",1)))</f>
        <v/>
      </c>
      <c r="LV577" s="4">
        <f>IF(KS577="G",0.5,IF(KS577="R",2,IF(KS577="A",1)))</f>
        <v/>
      </c>
      <c r="LW577" s="4">
        <f>IF(KT577="G",2,IF(KT577="R",0.5,IF(KT577="A",1)))</f>
        <v/>
      </c>
      <c r="LX577" s="4">
        <f>IF(KU577="G",0.5,IF(KU577="R",2,IF(KU577="A",1)))</f>
        <v/>
      </c>
      <c r="LY577" s="7">
        <f>(LK577*(LU577+LX577)+(LL577*(LU577+LX577)))</f>
        <v/>
      </c>
      <c r="LZ577" s="7">
        <f>(LN577*(LV577+LW577)+(LO577*(LV577+LW577)))</f>
        <v/>
      </c>
      <c r="MA577" s="11">
        <f>LY577-LZ577</f>
        <v/>
      </c>
      <c r="MB577" s="5">
        <f>MA577+2</f>
        <v/>
      </c>
      <c r="MC577" s="6">
        <f>MA577-2</f>
        <v/>
      </c>
      <c r="MD577" s="4">
        <f>LE577</f>
        <v/>
      </c>
      <c r="ME577" s="9">
        <f>IF(MD577=0,1000,MD577+0.75)</f>
        <v/>
      </c>
      <c r="MF577" s="10">
        <f>IF(MD577=0,0,MD577-0.75)</f>
        <v/>
      </c>
      <c r="MG577" s="4">
        <f>((LM577*(LU577+LX577))-((LP577*(LV577+LW577))))</f>
        <v/>
      </c>
      <c r="MH577" s="9">
        <f>MG577*1.2</f>
        <v/>
      </c>
      <c r="MI577" s="10">
        <f>MG577*0.8</f>
        <v/>
      </c>
      <c r="MJ577">
        <f>IFERROR(OT577,"")</f>
        <v/>
      </c>
      <c r="MK577">
        <f>IFERROR(OU577,"")</f>
        <v/>
      </c>
      <c r="ML577">
        <f>IFERROR(OV577,"")</f>
        <v/>
      </c>
      <c r="MM577">
        <f>IFERROR(OW577,"")</f>
        <v/>
      </c>
      <c r="MN577">
        <f>IFERROR(OX577,"")</f>
        <v/>
      </c>
      <c r="MO577">
        <f>IFERROR(OY577,"")</f>
        <v/>
      </c>
      <c r="MP577" s="1">
        <f>COUNTIFS(#REF!,LT577,#REF!,1,#REF!,"&gt;="&amp;MC577,#REF!,"&lt;="&amp;MB577,#REF!,"&lt;="&amp;ME577,#REF!,"&gt;="&amp;MF577,#REF!,"="&amp;KV577,#REF!,"="&amp;KX577)</f>
        <v/>
      </c>
      <c r="MQ577" s="1">
        <f>COUNTIFS(#REF!,LT577,#REF!,0,#REF!,"&gt;="&amp;MC577,#REF!,"&lt;="&amp;MB577,#REF!,"&lt;="&amp;ME577,#REF!,"&gt;="&amp;MF577,#REF!,"="&amp;KV577,#REF!,"="&amp;KX577)</f>
        <v/>
      </c>
      <c r="MR577" s="1">
        <f>COUNTIFS(#REF!,LT577,#REF!,1,#REF!,"&gt;="&amp;MC577,#REF!,"&lt;="&amp;MB577,#REF!,"&lt;="&amp;ME577,#REF!,"&gt;="&amp;MF577,#REF!,"="&amp;KW577,#REF!,"="&amp;KY577)</f>
        <v/>
      </c>
      <c r="MS577" s="1">
        <f>COUNTIFS(#REF!,LT577,#REF!,0,#REF!,"&gt;="&amp;MC577,#REF!,"&lt;="&amp;MB577,#REF!,"&lt;="&amp;ME577,#REF!,"&gt;="&amp;MF577,#REF!,"="&amp;KW577,#REF!,"="&amp;KY577)</f>
        <v/>
      </c>
      <c r="MT577" s="1">
        <f>COUNTIFS(#REF!,LT577,#REF!,1,#REF!,"&gt;="&amp;MI577,#REF!,"&lt;="&amp;MH577,#REF!,"&lt;="&amp;ME577,#REF!,"&gt;="&amp;MF577)</f>
        <v/>
      </c>
      <c r="MU577" s="1">
        <f>COUNTIFS(#REF!,LT577,#REF!,0,#REF!,"&gt;="&amp;MI577,#REF!,"&lt;="&amp;MH577,#REF!,"&lt;="&amp;ME577,#REF!,"&gt;="&amp;MF577)</f>
        <v/>
      </c>
      <c r="MV577" s="1">
        <f>COUNTIFS(#REF!,LT577,#REF!,1,#REF!,"&gt;="&amp;MI577,#REF!,"&lt;="&amp;MH577,#REF!,"="&amp;KZ577,#REF!,"="&amp;LA577,#REF!,"&lt;="&amp;ME577,#REF!,"&gt;="&amp;MF577)</f>
        <v/>
      </c>
      <c r="MW577" s="1">
        <f>COUNTIFS(#REF!,LT577,#REF!,0,#REF!,"&gt;="&amp;MI577,#REF!,"&lt;="&amp;MH577,#REF!,"="&amp;KZ577,#REF!,"="&amp;LA577,#REF!,"&lt;="&amp;ME577,#REF!,"&gt;="&amp;MF577)</f>
        <v/>
      </c>
      <c r="MX577" s="1">
        <f>COUNTIFS(#REF!,LT577,#REF!,1,#REF!,"&gt;="&amp;MC577,#REF!,"&lt;="&amp;MB577,#REF!,"&lt;="&amp;ME577,#REF!,"&gt;="&amp;MF577)</f>
        <v/>
      </c>
      <c r="MY577" s="1">
        <f>COUNTIFS(#REF!,LT577,#REF!,0,#REF!,"&gt;="&amp;MC577,#REF!,"&lt;="&amp;MB577,#REF!,"&lt;="&amp;ME577,#REF!,"&gt;="&amp;MF577)</f>
        <v/>
      </c>
      <c r="MZ577" s="1">
        <f>COUNTIFS(#REF!,LT577,#REF!,1,#REF!,"&lt;="&amp;ME577,#REF!,"&gt;="&amp;MF577,#REF!,"="&amp;KV577,#REF!,"="&amp;KX577)</f>
        <v/>
      </c>
      <c r="NA577" s="1">
        <f>COUNTIFS(#REF!,LT577,#REF!,0,#REF!,"&lt;="&amp;ME577,#REF!,"&gt;="&amp;MF577,#REF!,"="&amp;KV577,#REF!,"="&amp;KX577)</f>
        <v/>
      </c>
      <c r="NB577" s="1">
        <f>COUNTIFS(#REF!,LT577,#REF!,1,#REF!,"&lt;="&amp;ME577,#REF!,"&gt;="&amp;MF577,#REF!,"="&amp;KW577,#REF!,"="&amp;KY577)</f>
        <v/>
      </c>
      <c r="NC577" s="1">
        <f>COUNTIFS(#REF!,LT577,#REF!,0,#REF!,"&lt;="&amp;ME577,#REF!,"&gt;="&amp;MF577,#REF!,"="&amp;KW577,#REF!,"="&amp;KY577)</f>
        <v/>
      </c>
      <c r="ND577" s="1">
        <f>COUNTIFS(#REF!,LT577,#REF!,1,#REF!,"&gt;="&amp;MC577,#REF!,"&lt;="&amp;MB577,#REF!,"&lt;="&amp;ME577,#REF!,"&gt;="&amp;MF577,#REF!,"="&amp;KV577,#REF!,"="&amp;KX577)</f>
        <v/>
      </c>
      <c r="NE577" s="1">
        <f>COUNTIFS(#REF!,LT577,#REF!,0,#REF!,"&gt;="&amp;MC577,#REF!,"&lt;="&amp;MB577,#REF!,"&lt;="&amp;ME577,#REF!,"&gt;="&amp;MF577,#REF!,"="&amp;KV577,#REF!,"="&amp;KX577)</f>
        <v/>
      </c>
      <c r="NF577" s="1">
        <f>COUNTIFS(#REF!,LT577,#REF!,1,#REF!,"&gt;="&amp;MC577,#REF!,"&lt;="&amp;MB577,#REF!,"&lt;="&amp;ME577,#REF!,"&gt;="&amp;MF577,#REF!,"="&amp;KW577,#REF!,"="&amp;KY577)</f>
        <v/>
      </c>
      <c r="NG577" s="1">
        <f>COUNTIFS(#REF!,LT577,#REF!,0,#REF!,"&gt;="&amp;MC577,#REF!,"&lt;="&amp;MB577,#REF!,"&lt;="&amp;ME577,#REF!,"&gt;="&amp;MF577,#REF!,"="&amp;KW577,#REF!,"="&amp;KY577)</f>
        <v/>
      </c>
      <c r="NH577" s="1">
        <f>COUNTIFS(#REF!,LT577,#REF!,1,#REF!,"&gt;="&amp;MC577,#REF!,"&lt;="&amp;MB577,#REF!,"&lt;="&amp;ME577,#REF!,"&gt;="&amp;MF577,#REF!,"="&amp;KZ577,#REF!,"="&amp;LA577)</f>
        <v/>
      </c>
      <c r="NI577" s="1">
        <f>COUNTIFS(#REF!,LT577,#REF!,0,#REF!,"&gt;="&amp;MC577,#REF!,"&lt;="&amp;MB577,#REF!,"&lt;="&amp;ME577,#REF!,"&gt;="&amp;MF577,#REF!,"="&amp;KZ577,#REF!,"="&amp;LA577)</f>
        <v/>
      </c>
      <c r="NJ577" s="1">
        <f>COUNTIFS(#REF!,LT577,#REF!,1,#REF!,"&gt;="&amp;MI577,#REF!,"&lt;="&amp;MH577,#REF!,"&lt;="&amp;ME577,#REF!,"&gt;="&amp;MF577)</f>
        <v/>
      </c>
      <c r="NK577" s="1">
        <f>COUNTIFS(#REF!,LT577,#REF!,0,#REF!,"&gt;="&amp;MI577,#REF!,"&lt;="&amp;MH577,#REF!,"&lt;="&amp;ME577,#REF!,"&gt;="&amp;MF577)</f>
        <v/>
      </c>
      <c r="NL577" s="1">
        <f>COUNTIFS(#REF!,LT577,#REF!,1,#REF!,"&gt;="&amp;MI577,#REF!,"&lt;="&amp;MH577,#REF!,"="&amp;KZ577,#REF!,"="&amp;LA577,#REF!,"&lt;="&amp;ME577,#REF!,"&gt;="&amp;MF577)</f>
        <v/>
      </c>
      <c r="NM577" s="1">
        <f>COUNTIFS(#REF!,LT577,#REF!,0,#REF!,"&gt;="&amp;MI577,#REF!,"&lt;="&amp;MH577,#REF!,"="&amp;KZ577,#REF!,"="&amp;LA577,#REF!,"&lt;="&amp;ME577,#REF!,"&gt;="&amp;MF577)</f>
        <v/>
      </c>
      <c r="NN577" s="1">
        <f>COUNTIFS(#REF!,LT577,#REF!,1,#REF!,"&gt;="&amp;MC577,#REF!,"&lt;="&amp;MB577,#REF!,"&lt;="&amp;ME577,#REF!,"&gt;="&amp;MF577)</f>
        <v/>
      </c>
      <c r="NO577" s="1">
        <f>COUNTIFS(#REF!,LT577,#REF!,0,#REF!,"&gt;="&amp;MC577,#REF!,"&lt;="&amp;MB577,#REF!,"&lt;="&amp;ME577,#REF!,"&gt;="&amp;MF577)</f>
        <v/>
      </c>
      <c r="NP577" s="1">
        <f>COUNTIFS(#REF!,LT577,#REF!,1,#REF!,"&lt;="&amp;ME577,#REF!,"&gt;="&amp;MF577,#REF!,"="&amp;KV577,#REF!,"="&amp;KX577)</f>
        <v/>
      </c>
      <c r="NQ577" s="1">
        <f>COUNTIFS(#REF!,LT577,#REF!,0,#REF!,"&lt;="&amp;ME577,#REF!,"&gt;="&amp;MF577,#REF!,"="&amp;KV577,#REF!,"="&amp;KX577)</f>
        <v/>
      </c>
      <c r="NR577" s="1">
        <f>COUNTIFS(#REF!,LT577,#REF!,1,#REF!,"&lt;="&amp;ME577,#REF!,"&gt;="&amp;MF577,#REF!,"="&amp;KW577,#REF!,"="&amp;KY577)</f>
        <v/>
      </c>
      <c r="NS577" s="1">
        <f>COUNTIFS(#REF!,LT577,#REF!,0,#REF!,"&lt;="&amp;ME577,#REF!,"&gt;="&amp;MF577,#REF!,"="&amp;KW577,#REF!,"="&amp;KY577)</f>
        <v/>
      </c>
      <c r="NT577" s="1">
        <f>MP577+MR577+MT577+MV577+MX577+MZ577+NB577</f>
        <v/>
      </c>
      <c r="NU577" s="1">
        <f>MQ577+MS577+MU577+MW577+MY577+NA577+NC577</f>
        <v/>
      </c>
      <c r="NV577" s="1">
        <f>NT577+NU577</f>
        <v/>
      </c>
      <c r="NW577" s="33">
        <f>NT577/(NT577+NU577)</f>
        <v/>
      </c>
      <c r="NX577" s="3">
        <f>1/NW577</f>
        <v/>
      </c>
      <c r="NY577" s="1">
        <f>LH577</f>
        <v/>
      </c>
      <c r="NZ577" s="79">
        <f>(NW577*((NY577-1)*0.98))-((1-NW577)*1)</f>
        <v/>
      </c>
      <c r="OA577" s="34">
        <f>IF(LR577&lt;0.9,0,IF(AND(LR577&gt;1.1),0,1))</f>
        <v/>
      </c>
      <c r="OB577" s="34">
        <f>IF(LS577&lt;0.9,0,IF(AND(LS577&gt;1.1),0,1))</f>
        <v/>
      </c>
      <c r="OC577" s="32">
        <f>IF(NV577&gt;99,1,0)</f>
        <v/>
      </c>
      <c r="OD577" s="32">
        <f>IF(NZ577&gt;0.0799,1,0)</f>
        <v/>
      </c>
      <c r="OE577" s="32">
        <f>IF(NZ577&gt;OM577,1,0)</f>
        <v/>
      </c>
      <c r="OF577" s="32">
        <f>OC577+OD577+OE577+OA577+OB577</f>
        <v/>
      </c>
      <c r="OG577" s="1">
        <f>ND577+NF577+NH577+NJ577+NL577+NN577+NP577+NR577</f>
        <v/>
      </c>
      <c r="OH577" s="1">
        <f>NE577+NG577+NI577+NK577+NM577+NO577+NQ577+NS577</f>
        <v/>
      </c>
      <c r="OI577" s="1">
        <f>OG577+OH577</f>
        <v/>
      </c>
      <c r="OJ577" s="33">
        <f>OG577/(OG577+OH577)</f>
        <v/>
      </c>
      <c r="OK577" s="3">
        <f>1/OJ577</f>
        <v/>
      </c>
      <c r="OL577" s="1">
        <f>LI577</f>
        <v/>
      </c>
      <c r="OM577" s="79">
        <f>(OJ577*((OL577-1)*0.98))-((1-OJ577)*1)</f>
        <v/>
      </c>
      <c r="ON577" s="34">
        <f>IF(LR577&lt;0.9,0,IF(AND(LR577&gt;1.1),0,1))</f>
        <v/>
      </c>
      <c r="OO577" s="34">
        <f>IF(LS577&lt;0.9,0,IF(AND(LS577&gt;1.1),0,1))</f>
        <v/>
      </c>
      <c r="OP577" s="32">
        <f>IF(OI577&gt;99,1,0)</f>
        <v/>
      </c>
      <c r="OQ577" s="32">
        <f>IF(OM577&gt;0.0799,1,0)</f>
        <v/>
      </c>
      <c r="OR577" s="32">
        <f>IF(OM577&gt;OZ577,1,0)</f>
        <v/>
      </c>
      <c r="OS577" s="32">
        <f>OP577+OQ577+OR577+ON577+OO577</f>
        <v/>
      </c>
      <c r="OT577">
        <f>IF(OF577=5,"BackHome0-0",IF(AND(OS577=5),"BackAway0-0",""))</f>
        <v/>
      </c>
      <c r="OU577">
        <f>IF(OF577=5,KN577,IF(AND(OS577=5),KO577,""))</f>
        <v/>
      </c>
      <c r="OV577">
        <f>IF(OF577=5,"Match Odds",IF(AND(OS577=5),"Match Odds",""))</f>
        <v/>
      </c>
      <c r="OW577">
        <f>IF(OF577=5,KP577,IF(AND(OS577=5),KP577,""))</f>
        <v/>
      </c>
      <c r="OX577">
        <f>IF(OF577=5,"MATCH_ODDS",IF(AND(OS577=5),"MATCH_ODDS",""))</f>
        <v/>
      </c>
      <c r="OY577">
        <f>IF(OF577=5,"BACK",IF(AND(OS577=5),"BACK",""))</f>
        <v/>
      </c>
    </row>
    <row r="578" ht="16.5" customHeight="1" thickBot="1" thickTop="1">
      <c r="A578" s="2" t="n"/>
      <c r="KN578" s="1">
        <f>IF(INDEX(#REF!,MATCH('HT 0-0'!D578,#REF!,0))=INDEX(#REF!,MATCH('HT 0-0'!D578,#REF!,0)),INDEX(#REF!,MATCH('HT 0-0'!D578,#REF!,0)),"ERROR")</f>
        <v/>
      </c>
      <c r="KO578" s="1">
        <f>IF(INDEX(#REF!,MATCH('HT 0-0'!E578,#REF!,0))=INDEX(#REF!,MATCH('HT 0-0'!E578,#REF!,0)),INDEX(#REF!,MATCH('HT 0-0'!E578,#REF!,0)),"ERROR")</f>
        <v/>
      </c>
      <c r="KP578" s="1">
        <f>KN578&amp;" v "&amp;KO578</f>
        <v/>
      </c>
      <c r="KQ578">
        <f>B578&amp;"_"&amp;C578</f>
        <v/>
      </c>
      <c r="KR578" s="1">
        <f>IF((HW578/KK578)&lt;0.335,"G",IF((HW578/KK578)&gt;0.67,"R","A"))</f>
        <v/>
      </c>
      <c r="KS578" s="1">
        <f>IF((HX578/KK578)&lt;0.335,"G",IF((HX578/KK578)&gt;0.67,"R","A"))</f>
        <v/>
      </c>
      <c r="KT578" s="1">
        <f>IF((IH578/KK578)&lt;0.335,"G",IF((IH578/KK578)&gt;0.67,"R","A"))</f>
        <v/>
      </c>
      <c r="KU578" s="1">
        <f>IF((II578/KK578)&lt;0.335,"G",IF((II578/KK578)&gt;0.67,"R","A"))</f>
        <v/>
      </c>
      <c r="KV578" s="1">
        <f>IF((HZ578/KK578)&lt;0.335,"G",IF((HZ578/KK578)&gt;0.67,"R","A"))</f>
        <v/>
      </c>
      <c r="KW578" s="1">
        <f>IF((HY578/KK578)&lt;0.335,"G",IF((HY578/KK578)&gt;0.67,"R","A"))</f>
        <v/>
      </c>
      <c r="KX578" s="1">
        <f>IF((IK578/KK578)&lt;0.335,"G",IF((IK578/KK578)&gt;0.67,"R","A"))</f>
        <v/>
      </c>
      <c r="KY578" s="1">
        <f>IF((IJ578/KK578)&lt;0.335,"G",IF((IJ578/KK578)&gt;0.67,"R","A"))</f>
        <v/>
      </c>
      <c r="KZ578" s="1">
        <f>IF((HQ578/KK578)&lt;0.335,"G",IF((HQ578/KK578)&gt;0.67,"R","A"))</f>
        <v/>
      </c>
      <c r="LA578" s="1">
        <f>IF((IB578/KK578)&lt;0.335,"G",IF((IB578/KK578)&gt;0.67,"R","A"))</f>
        <v/>
      </c>
      <c r="LB578">
        <f>IF(LQ578="0-0",INDEX(Scrape!#REF!,MATCH('HT 0-0'!KP578,Scrape!$B:$B,0)),"")</f>
        <v/>
      </c>
      <c r="LC578">
        <f>IF(LQ578="0-0",INDEX(Scrape!$A:$A,MATCH('HT 0-0'!KP578,Scrape!$B:$B,0)),"")</f>
        <v/>
      </c>
      <c r="LD578">
        <f>IF(LQ578="0-0",INDEX(Scrape!$B:$B,MATCH('HT 0-0'!KP578,Scrape!$B:$B,0)),"")</f>
        <v/>
      </c>
      <c r="LE578">
        <f>IF(LQ578="0-0",INDEX(Scrape!$C:$C,MATCH('HT 0-0'!KP578,Scrape!$B:$B,0)),"")</f>
        <v/>
      </c>
      <c r="LF578">
        <f>IF(LQ578="0-0",INDEX(Scrape!$D:$D,MATCH('HT 0-0'!KP578,Scrape!$B:$B,0)),"")</f>
        <v/>
      </c>
      <c r="LG578">
        <f>IF(LQ578="0-0",INDEX(Scrape!$E:$E,MATCH('HT 0-0'!KP578,Scrape!$B:$B,0)),"")</f>
        <v/>
      </c>
      <c r="LH578">
        <f>IF(LQ578="0-0",INDEX(Scrape!$F:$F,MATCH('HT 0-0'!KP578,Scrape!$B:$B,0)),"")</f>
        <v/>
      </c>
      <c r="LI578">
        <f>IF(LQ578="0-0",INDEX(Scrape!$G:$G,MATCH('HT 0-0'!KP578,Scrape!$B:$B,0)),"")</f>
        <v/>
      </c>
      <c r="LJ578">
        <f>IF(LQ578="0-0",INDEX(Scrape!$H:$H,MATCH('HT 0-0'!KP578,Scrape!$B:$B,0)),"")</f>
        <v/>
      </c>
      <c r="LK578">
        <f>IF(LQ578="0-0",INDEX(Scrape!$I:$I,MATCH('HT 0-0'!KP578,Scrape!$B:$B,0)),"")</f>
        <v/>
      </c>
      <c r="LL578">
        <f>IF(LQ578="0-0",INDEX(Scrape!$J:$J,MATCH('HT 0-0'!KP578,Scrape!$B:$B,0)),"")</f>
        <v/>
      </c>
      <c r="LM578">
        <f>IF(LQ578="0-0",INDEX(Scrape!$K:$K,MATCH('HT 0-0'!KP578,Scrape!$B:$B,0)),"")</f>
        <v/>
      </c>
      <c r="LN578">
        <f>IF(LQ578="0-0",INDEX(Scrape!$L:$L,MATCH('HT 0-0'!KP578,Scrape!$B:$B,0)),"")</f>
        <v/>
      </c>
      <c r="LO578">
        <f>IF(LQ578="0-0",INDEX(Scrape!$M:$M,MATCH('HT 0-0'!KP578,Scrape!$B:$B,0)),"")</f>
        <v/>
      </c>
      <c r="LP578">
        <f>IF(LQ578="0-0",INDEX(Scrape!$N:$N,MATCH('HT 0-0'!KP578,Scrape!$B:$B,0)),"")</f>
        <v/>
      </c>
      <c r="LQ578">
        <f>INDEX(Scrape!$O:$O,MATCH('HT 0-0'!KP578,Scrape!$B:$B,0))</f>
        <v/>
      </c>
      <c r="LR578">
        <f>(1/LJ578)+(1/LI578)+(1/LH578)</f>
        <v/>
      </c>
      <c r="LS578">
        <f>(1/LG578)+(1/LF578)+(1/LE578)</f>
        <v/>
      </c>
      <c r="LT578" s="8">
        <f>IF(INDEX(#REF!,MATCH(KQ578,#REF!,0))=INDEX(#REF!,MATCH(KQ578,#REF!,0)),INDEX(#REF!,MATCH(KQ578,#REF!,0)),"ERROR")</f>
        <v/>
      </c>
      <c r="LU578" s="4">
        <f>IF(KR578="G",2,IF(KR578="R",0.5,IF(KR578="A",1)))</f>
        <v/>
      </c>
      <c r="LV578" s="4">
        <f>IF(KS578="G",0.5,IF(KS578="R",2,IF(KS578="A",1)))</f>
        <v/>
      </c>
      <c r="LW578" s="4">
        <f>IF(KT578="G",2,IF(KT578="R",0.5,IF(KT578="A",1)))</f>
        <v/>
      </c>
      <c r="LX578" s="4">
        <f>IF(KU578="G",0.5,IF(KU578="R",2,IF(KU578="A",1)))</f>
        <v/>
      </c>
      <c r="LY578" s="7">
        <f>(LK578*(LU578+LX578)+(LL578*(LU578+LX578)))</f>
        <v/>
      </c>
      <c r="LZ578" s="7">
        <f>(LN578*(LV578+LW578)+(LO578*(LV578+LW578)))</f>
        <v/>
      </c>
      <c r="MA578" s="11">
        <f>LY578-LZ578</f>
        <v/>
      </c>
      <c r="MB578" s="5">
        <f>MA578+2</f>
        <v/>
      </c>
      <c r="MC578" s="6">
        <f>MA578-2</f>
        <v/>
      </c>
      <c r="MD578" s="4">
        <f>LE578</f>
        <v/>
      </c>
      <c r="ME578" s="9">
        <f>IF(MD578=0,1000,MD578+0.75)</f>
        <v/>
      </c>
      <c r="MF578" s="10">
        <f>IF(MD578=0,0,MD578-0.75)</f>
        <v/>
      </c>
      <c r="MG578" s="4">
        <f>((LM578*(LU578+LX578))-((LP578*(LV578+LW578))))</f>
        <v/>
      </c>
      <c r="MH578" s="9">
        <f>MG578*1.2</f>
        <v/>
      </c>
      <c r="MI578" s="10">
        <f>MG578*0.8</f>
        <v/>
      </c>
      <c r="MJ578">
        <f>IFERROR(OT578,"")</f>
        <v/>
      </c>
      <c r="MK578">
        <f>IFERROR(OU578,"")</f>
        <v/>
      </c>
      <c r="ML578">
        <f>IFERROR(OV578,"")</f>
        <v/>
      </c>
      <c r="MM578">
        <f>IFERROR(OW578,"")</f>
        <v/>
      </c>
      <c r="MN578">
        <f>IFERROR(OX578,"")</f>
        <v/>
      </c>
      <c r="MO578">
        <f>IFERROR(OY578,"")</f>
        <v/>
      </c>
      <c r="MP578" s="1">
        <f>COUNTIFS(#REF!,LT578,#REF!,1,#REF!,"&gt;="&amp;MC578,#REF!,"&lt;="&amp;MB578,#REF!,"&lt;="&amp;ME578,#REF!,"&gt;="&amp;MF578,#REF!,"="&amp;KV578,#REF!,"="&amp;KX578)</f>
        <v/>
      </c>
      <c r="MQ578" s="1">
        <f>COUNTIFS(#REF!,LT578,#REF!,0,#REF!,"&gt;="&amp;MC578,#REF!,"&lt;="&amp;MB578,#REF!,"&lt;="&amp;ME578,#REF!,"&gt;="&amp;MF578,#REF!,"="&amp;KV578,#REF!,"="&amp;KX578)</f>
        <v/>
      </c>
      <c r="MR578" s="1">
        <f>COUNTIFS(#REF!,LT578,#REF!,1,#REF!,"&gt;="&amp;MC578,#REF!,"&lt;="&amp;MB578,#REF!,"&lt;="&amp;ME578,#REF!,"&gt;="&amp;MF578,#REF!,"="&amp;KW578,#REF!,"="&amp;KY578)</f>
        <v/>
      </c>
      <c r="MS578" s="1">
        <f>COUNTIFS(#REF!,LT578,#REF!,0,#REF!,"&gt;="&amp;MC578,#REF!,"&lt;="&amp;MB578,#REF!,"&lt;="&amp;ME578,#REF!,"&gt;="&amp;MF578,#REF!,"="&amp;KW578,#REF!,"="&amp;KY578)</f>
        <v/>
      </c>
      <c r="MT578" s="1">
        <f>COUNTIFS(#REF!,LT578,#REF!,1,#REF!,"&gt;="&amp;MI578,#REF!,"&lt;="&amp;MH578,#REF!,"&lt;="&amp;ME578,#REF!,"&gt;="&amp;MF578)</f>
        <v/>
      </c>
      <c r="MU578" s="1">
        <f>COUNTIFS(#REF!,LT578,#REF!,0,#REF!,"&gt;="&amp;MI578,#REF!,"&lt;="&amp;MH578,#REF!,"&lt;="&amp;ME578,#REF!,"&gt;="&amp;MF578)</f>
        <v/>
      </c>
      <c r="MV578" s="1">
        <f>COUNTIFS(#REF!,LT578,#REF!,1,#REF!,"&gt;="&amp;MI578,#REF!,"&lt;="&amp;MH578,#REF!,"="&amp;KZ578,#REF!,"="&amp;LA578,#REF!,"&lt;="&amp;ME578,#REF!,"&gt;="&amp;MF578)</f>
        <v/>
      </c>
      <c r="MW578" s="1">
        <f>COUNTIFS(#REF!,LT578,#REF!,0,#REF!,"&gt;="&amp;MI578,#REF!,"&lt;="&amp;MH578,#REF!,"="&amp;KZ578,#REF!,"="&amp;LA578,#REF!,"&lt;="&amp;ME578,#REF!,"&gt;="&amp;MF578)</f>
        <v/>
      </c>
      <c r="MX578" s="1">
        <f>COUNTIFS(#REF!,LT578,#REF!,1,#REF!,"&gt;="&amp;MC578,#REF!,"&lt;="&amp;MB578,#REF!,"&lt;="&amp;ME578,#REF!,"&gt;="&amp;MF578)</f>
        <v/>
      </c>
      <c r="MY578" s="1">
        <f>COUNTIFS(#REF!,LT578,#REF!,0,#REF!,"&gt;="&amp;MC578,#REF!,"&lt;="&amp;MB578,#REF!,"&lt;="&amp;ME578,#REF!,"&gt;="&amp;MF578)</f>
        <v/>
      </c>
      <c r="MZ578" s="1">
        <f>COUNTIFS(#REF!,LT578,#REF!,1,#REF!,"&lt;="&amp;ME578,#REF!,"&gt;="&amp;MF578,#REF!,"="&amp;KV578,#REF!,"="&amp;KX578)</f>
        <v/>
      </c>
      <c r="NA578" s="1">
        <f>COUNTIFS(#REF!,LT578,#REF!,0,#REF!,"&lt;="&amp;ME578,#REF!,"&gt;="&amp;MF578,#REF!,"="&amp;KV578,#REF!,"="&amp;KX578)</f>
        <v/>
      </c>
      <c r="NB578" s="1">
        <f>COUNTIFS(#REF!,LT578,#REF!,1,#REF!,"&lt;="&amp;ME578,#REF!,"&gt;="&amp;MF578,#REF!,"="&amp;KW578,#REF!,"="&amp;KY578)</f>
        <v/>
      </c>
      <c r="NC578" s="1">
        <f>COUNTIFS(#REF!,LT578,#REF!,0,#REF!,"&lt;="&amp;ME578,#REF!,"&gt;="&amp;MF578,#REF!,"="&amp;KW578,#REF!,"="&amp;KY578)</f>
        <v/>
      </c>
      <c r="ND578" s="1">
        <f>COUNTIFS(#REF!,LT578,#REF!,1,#REF!,"&gt;="&amp;MC578,#REF!,"&lt;="&amp;MB578,#REF!,"&lt;="&amp;ME578,#REF!,"&gt;="&amp;MF578,#REF!,"="&amp;KV578,#REF!,"="&amp;KX578)</f>
        <v/>
      </c>
      <c r="NE578" s="1">
        <f>COUNTIFS(#REF!,LT578,#REF!,0,#REF!,"&gt;="&amp;MC578,#REF!,"&lt;="&amp;MB578,#REF!,"&lt;="&amp;ME578,#REF!,"&gt;="&amp;MF578,#REF!,"="&amp;KV578,#REF!,"="&amp;KX578)</f>
        <v/>
      </c>
      <c r="NF578" s="1">
        <f>COUNTIFS(#REF!,LT578,#REF!,1,#REF!,"&gt;="&amp;MC578,#REF!,"&lt;="&amp;MB578,#REF!,"&lt;="&amp;ME578,#REF!,"&gt;="&amp;MF578,#REF!,"="&amp;KW578,#REF!,"="&amp;KY578)</f>
        <v/>
      </c>
      <c r="NG578" s="1">
        <f>COUNTIFS(#REF!,LT578,#REF!,0,#REF!,"&gt;="&amp;MC578,#REF!,"&lt;="&amp;MB578,#REF!,"&lt;="&amp;ME578,#REF!,"&gt;="&amp;MF578,#REF!,"="&amp;KW578,#REF!,"="&amp;KY578)</f>
        <v/>
      </c>
      <c r="NH578" s="1">
        <f>COUNTIFS(#REF!,LT578,#REF!,1,#REF!,"&gt;="&amp;MC578,#REF!,"&lt;="&amp;MB578,#REF!,"&lt;="&amp;ME578,#REF!,"&gt;="&amp;MF578,#REF!,"="&amp;KZ578,#REF!,"="&amp;LA578)</f>
        <v/>
      </c>
      <c r="NI578" s="1">
        <f>COUNTIFS(#REF!,LT578,#REF!,0,#REF!,"&gt;="&amp;MC578,#REF!,"&lt;="&amp;MB578,#REF!,"&lt;="&amp;ME578,#REF!,"&gt;="&amp;MF578,#REF!,"="&amp;KZ578,#REF!,"="&amp;LA578)</f>
        <v/>
      </c>
      <c r="NJ578" s="1">
        <f>COUNTIFS(#REF!,LT578,#REF!,1,#REF!,"&gt;="&amp;MI578,#REF!,"&lt;="&amp;MH578,#REF!,"&lt;="&amp;ME578,#REF!,"&gt;="&amp;MF578)</f>
        <v/>
      </c>
      <c r="NK578" s="1">
        <f>COUNTIFS(#REF!,LT578,#REF!,0,#REF!,"&gt;="&amp;MI578,#REF!,"&lt;="&amp;MH578,#REF!,"&lt;="&amp;ME578,#REF!,"&gt;="&amp;MF578)</f>
        <v/>
      </c>
      <c r="NL578" s="1">
        <f>COUNTIFS(#REF!,LT578,#REF!,1,#REF!,"&gt;="&amp;MI578,#REF!,"&lt;="&amp;MH578,#REF!,"="&amp;KZ578,#REF!,"="&amp;LA578,#REF!,"&lt;="&amp;ME578,#REF!,"&gt;="&amp;MF578)</f>
        <v/>
      </c>
      <c r="NM578" s="1">
        <f>COUNTIFS(#REF!,LT578,#REF!,0,#REF!,"&gt;="&amp;MI578,#REF!,"&lt;="&amp;MH578,#REF!,"="&amp;KZ578,#REF!,"="&amp;LA578,#REF!,"&lt;="&amp;ME578,#REF!,"&gt;="&amp;MF578)</f>
        <v/>
      </c>
      <c r="NN578" s="1">
        <f>COUNTIFS(#REF!,LT578,#REF!,1,#REF!,"&gt;="&amp;MC578,#REF!,"&lt;="&amp;MB578,#REF!,"&lt;="&amp;ME578,#REF!,"&gt;="&amp;MF578)</f>
        <v/>
      </c>
      <c r="NO578" s="1">
        <f>COUNTIFS(#REF!,LT578,#REF!,0,#REF!,"&gt;="&amp;MC578,#REF!,"&lt;="&amp;MB578,#REF!,"&lt;="&amp;ME578,#REF!,"&gt;="&amp;MF578)</f>
        <v/>
      </c>
      <c r="NP578" s="1">
        <f>COUNTIFS(#REF!,LT578,#REF!,1,#REF!,"&lt;="&amp;ME578,#REF!,"&gt;="&amp;MF578,#REF!,"="&amp;KV578,#REF!,"="&amp;KX578)</f>
        <v/>
      </c>
      <c r="NQ578" s="1">
        <f>COUNTIFS(#REF!,LT578,#REF!,0,#REF!,"&lt;="&amp;ME578,#REF!,"&gt;="&amp;MF578,#REF!,"="&amp;KV578,#REF!,"="&amp;KX578)</f>
        <v/>
      </c>
      <c r="NR578" s="1">
        <f>COUNTIFS(#REF!,LT578,#REF!,1,#REF!,"&lt;="&amp;ME578,#REF!,"&gt;="&amp;MF578,#REF!,"="&amp;KW578,#REF!,"="&amp;KY578)</f>
        <v/>
      </c>
      <c r="NS578" s="1">
        <f>COUNTIFS(#REF!,LT578,#REF!,0,#REF!,"&lt;="&amp;ME578,#REF!,"&gt;="&amp;MF578,#REF!,"="&amp;KW578,#REF!,"="&amp;KY578)</f>
        <v/>
      </c>
      <c r="NT578" s="1">
        <f>MP578+MR578+MT578+MV578+MX578+MZ578+NB578</f>
        <v/>
      </c>
      <c r="NU578" s="1">
        <f>MQ578+MS578+MU578+MW578+MY578+NA578+NC578</f>
        <v/>
      </c>
      <c r="NV578" s="1">
        <f>NT578+NU578</f>
        <v/>
      </c>
      <c r="NW578" s="33">
        <f>NT578/(NT578+NU578)</f>
        <v/>
      </c>
      <c r="NX578" s="3">
        <f>1/NW578</f>
        <v/>
      </c>
      <c r="NY578" s="1">
        <f>LH578</f>
        <v/>
      </c>
      <c r="NZ578" s="79">
        <f>(NW578*((NY578-1)*0.98))-((1-NW578)*1)</f>
        <v/>
      </c>
      <c r="OA578" s="34">
        <f>IF(LR578&lt;0.9,0,IF(AND(LR578&gt;1.1),0,1))</f>
        <v/>
      </c>
      <c r="OB578" s="34">
        <f>IF(LS578&lt;0.9,0,IF(AND(LS578&gt;1.1),0,1))</f>
        <v/>
      </c>
      <c r="OC578" s="32">
        <f>IF(NV578&gt;99,1,0)</f>
        <v/>
      </c>
      <c r="OD578" s="32">
        <f>IF(NZ578&gt;0.0799,1,0)</f>
        <v/>
      </c>
      <c r="OE578" s="32">
        <f>IF(NZ578&gt;OM578,1,0)</f>
        <v/>
      </c>
      <c r="OF578" s="32">
        <f>OC578+OD578+OE578+OA578+OB578</f>
        <v/>
      </c>
      <c r="OG578" s="1">
        <f>ND578+NF578+NH578+NJ578+NL578+NN578+NP578+NR578</f>
        <v/>
      </c>
      <c r="OH578" s="1">
        <f>NE578+NG578+NI578+NK578+NM578+NO578+NQ578+NS578</f>
        <v/>
      </c>
      <c r="OI578" s="1">
        <f>OG578+OH578</f>
        <v/>
      </c>
      <c r="OJ578" s="33">
        <f>OG578/(OG578+OH578)</f>
        <v/>
      </c>
      <c r="OK578" s="3">
        <f>1/OJ578</f>
        <v/>
      </c>
      <c r="OL578" s="1">
        <f>LI578</f>
        <v/>
      </c>
      <c r="OM578" s="79">
        <f>(OJ578*((OL578-1)*0.98))-((1-OJ578)*1)</f>
        <v/>
      </c>
      <c r="ON578" s="34">
        <f>IF(LR578&lt;0.9,0,IF(AND(LR578&gt;1.1),0,1))</f>
        <v/>
      </c>
      <c r="OO578" s="34">
        <f>IF(LS578&lt;0.9,0,IF(AND(LS578&gt;1.1),0,1))</f>
        <v/>
      </c>
      <c r="OP578" s="32">
        <f>IF(OI578&gt;99,1,0)</f>
        <v/>
      </c>
      <c r="OQ578" s="32">
        <f>IF(OM578&gt;0.0799,1,0)</f>
        <v/>
      </c>
      <c r="OR578" s="32">
        <f>IF(OM578&gt;OZ578,1,0)</f>
        <v/>
      </c>
      <c r="OS578" s="32">
        <f>OP578+OQ578+OR578+ON578+OO578</f>
        <v/>
      </c>
      <c r="OT578">
        <f>IF(OF578=5,"BackHome0-0",IF(AND(OS578=5),"BackAway0-0",""))</f>
        <v/>
      </c>
      <c r="OU578">
        <f>IF(OF578=5,KN578,IF(AND(OS578=5),KO578,""))</f>
        <v/>
      </c>
      <c r="OV578">
        <f>IF(OF578=5,"Match Odds",IF(AND(OS578=5),"Match Odds",""))</f>
        <v/>
      </c>
      <c r="OW578">
        <f>IF(OF578=5,KP578,IF(AND(OS578=5),KP578,""))</f>
        <v/>
      </c>
      <c r="OX578">
        <f>IF(OF578=5,"MATCH_ODDS",IF(AND(OS578=5),"MATCH_ODDS",""))</f>
        <v/>
      </c>
      <c r="OY578">
        <f>IF(OF578=5,"BACK",IF(AND(OS578=5),"BACK",""))</f>
        <v/>
      </c>
    </row>
    <row r="579" ht="16.5" customHeight="1" thickBot="1" thickTop="1">
      <c r="A579" s="2" t="n"/>
      <c r="KN579" s="1">
        <f>IF(INDEX(#REF!,MATCH('HT 0-0'!D579,#REF!,0))=INDEX(#REF!,MATCH('HT 0-0'!D579,#REF!,0)),INDEX(#REF!,MATCH('HT 0-0'!D579,#REF!,0)),"ERROR")</f>
        <v/>
      </c>
      <c r="KO579" s="1">
        <f>IF(INDEX(#REF!,MATCH('HT 0-0'!E579,#REF!,0))=INDEX(#REF!,MATCH('HT 0-0'!E579,#REF!,0)),INDEX(#REF!,MATCH('HT 0-0'!E579,#REF!,0)),"ERROR")</f>
        <v/>
      </c>
      <c r="KP579" s="1">
        <f>KN579&amp;" v "&amp;KO579</f>
        <v/>
      </c>
      <c r="KQ579">
        <f>B579&amp;"_"&amp;C579</f>
        <v/>
      </c>
      <c r="KR579" s="1">
        <f>IF((HW579/KK579)&lt;0.335,"G",IF((HW579/KK579)&gt;0.67,"R","A"))</f>
        <v/>
      </c>
      <c r="KS579" s="1">
        <f>IF((HX579/KK579)&lt;0.335,"G",IF((HX579/KK579)&gt;0.67,"R","A"))</f>
        <v/>
      </c>
      <c r="KT579" s="1">
        <f>IF((IH579/KK579)&lt;0.335,"G",IF((IH579/KK579)&gt;0.67,"R","A"))</f>
        <v/>
      </c>
      <c r="KU579" s="1">
        <f>IF((II579/KK579)&lt;0.335,"G",IF((II579/KK579)&gt;0.67,"R","A"))</f>
        <v/>
      </c>
      <c r="KV579" s="1">
        <f>IF((HZ579/KK579)&lt;0.335,"G",IF((HZ579/KK579)&gt;0.67,"R","A"))</f>
        <v/>
      </c>
      <c r="KW579" s="1">
        <f>IF((HY579/KK579)&lt;0.335,"G",IF((HY579/KK579)&gt;0.67,"R","A"))</f>
        <v/>
      </c>
      <c r="KX579" s="1">
        <f>IF((IK579/KK579)&lt;0.335,"G",IF((IK579/KK579)&gt;0.67,"R","A"))</f>
        <v/>
      </c>
      <c r="KY579" s="1">
        <f>IF((IJ579/KK579)&lt;0.335,"G",IF((IJ579/KK579)&gt;0.67,"R","A"))</f>
        <v/>
      </c>
      <c r="KZ579" s="1">
        <f>IF((HQ579/KK579)&lt;0.335,"G",IF((HQ579/KK579)&gt;0.67,"R","A"))</f>
        <v/>
      </c>
      <c r="LA579" s="1">
        <f>IF((IB579/KK579)&lt;0.335,"G",IF((IB579/KK579)&gt;0.67,"R","A"))</f>
        <v/>
      </c>
      <c r="LB579">
        <f>IF(LQ579="0-0",INDEX(Scrape!#REF!,MATCH('HT 0-0'!KP579,Scrape!$B:$B,0)),"")</f>
        <v/>
      </c>
      <c r="LC579">
        <f>IF(LQ579="0-0",INDEX(Scrape!$A:$A,MATCH('HT 0-0'!KP579,Scrape!$B:$B,0)),"")</f>
        <v/>
      </c>
      <c r="LD579">
        <f>IF(LQ579="0-0",INDEX(Scrape!$B:$B,MATCH('HT 0-0'!KP579,Scrape!$B:$B,0)),"")</f>
        <v/>
      </c>
      <c r="LE579">
        <f>IF(LQ579="0-0",INDEX(Scrape!$C:$C,MATCH('HT 0-0'!KP579,Scrape!$B:$B,0)),"")</f>
        <v/>
      </c>
      <c r="LF579">
        <f>IF(LQ579="0-0",INDEX(Scrape!$D:$D,MATCH('HT 0-0'!KP579,Scrape!$B:$B,0)),"")</f>
        <v/>
      </c>
      <c r="LG579">
        <f>IF(LQ579="0-0",INDEX(Scrape!$E:$E,MATCH('HT 0-0'!KP579,Scrape!$B:$B,0)),"")</f>
        <v/>
      </c>
      <c r="LH579">
        <f>IF(LQ579="0-0",INDEX(Scrape!$F:$F,MATCH('HT 0-0'!KP579,Scrape!$B:$B,0)),"")</f>
        <v/>
      </c>
      <c r="LI579">
        <f>IF(LQ579="0-0",INDEX(Scrape!$G:$G,MATCH('HT 0-0'!KP579,Scrape!$B:$B,0)),"")</f>
        <v/>
      </c>
      <c r="LJ579">
        <f>IF(LQ579="0-0",INDEX(Scrape!$H:$H,MATCH('HT 0-0'!KP579,Scrape!$B:$B,0)),"")</f>
        <v/>
      </c>
      <c r="LK579">
        <f>IF(LQ579="0-0",INDEX(Scrape!$I:$I,MATCH('HT 0-0'!KP579,Scrape!$B:$B,0)),"")</f>
        <v/>
      </c>
      <c r="LL579">
        <f>IF(LQ579="0-0",INDEX(Scrape!$J:$J,MATCH('HT 0-0'!KP579,Scrape!$B:$B,0)),"")</f>
        <v/>
      </c>
      <c r="LM579">
        <f>IF(LQ579="0-0",INDEX(Scrape!$K:$K,MATCH('HT 0-0'!KP579,Scrape!$B:$B,0)),"")</f>
        <v/>
      </c>
      <c r="LN579">
        <f>IF(LQ579="0-0",INDEX(Scrape!$L:$L,MATCH('HT 0-0'!KP579,Scrape!$B:$B,0)),"")</f>
        <v/>
      </c>
      <c r="LO579">
        <f>IF(LQ579="0-0",INDEX(Scrape!$M:$M,MATCH('HT 0-0'!KP579,Scrape!$B:$B,0)),"")</f>
        <v/>
      </c>
      <c r="LP579">
        <f>IF(LQ579="0-0",INDEX(Scrape!$N:$N,MATCH('HT 0-0'!KP579,Scrape!$B:$B,0)),"")</f>
        <v/>
      </c>
      <c r="LQ579">
        <f>INDEX(Scrape!$O:$O,MATCH('HT 0-0'!KP579,Scrape!$B:$B,0))</f>
        <v/>
      </c>
      <c r="LR579">
        <f>(1/LJ579)+(1/LI579)+(1/LH579)</f>
        <v/>
      </c>
      <c r="LS579">
        <f>(1/LG579)+(1/LF579)+(1/LE579)</f>
        <v/>
      </c>
      <c r="LT579" s="8">
        <f>IF(INDEX(#REF!,MATCH(KQ579,#REF!,0))=INDEX(#REF!,MATCH(KQ579,#REF!,0)),INDEX(#REF!,MATCH(KQ579,#REF!,0)),"ERROR")</f>
        <v/>
      </c>
      <c r="LU579" s="4">
        <f>IF(KR579="G",2,IF(KR579="R",0.5,IF(KR579="A",1)))</f>
        <v/>
      </c>
      <c r="LV579" s="4">
        <f>IF(KS579="G",0.5,IF(KS579="R",2,IF(KS579="A",1)))</f>
        <v/>
      </c>
      <c r="LW579" s="4">
        <f>IF(KT579="G",2,IF(KT579="R",0.5,IF(KT579="A",1)))</f>
        <v/>
      </c>
      <c r="LX579" s="4">
        <f>IF(KU579="G",0.5,IF(KU579="R",2,IF(KU579="A",1)))</f>
        <v/>
      </c>
      <c r="LY579" s="7">
        <f>(LK579*(LU579+LX579)+(LL579*(LU579+LX579)))</f>
        <v/>
      </c>
      <c r="LZ579" s="7">
        <f>(LN579*(LV579+LW579)+(LO579*(LV579+LW579)))</f>
        <v/>
      </c>
      <c r="MA579" s="11">
        <f>LY579-LZ579</f>
        <v/>
      </c>
      <c r="MB579" s="5">
        <f>MA579+2</f>
        <v/>
      </c>
      <c r="MC579" s="6">
        <f>MA579-2</f>
        <v/>
      </c>
      <c r="MD579" s="4">
        <f>LE579</f>
        <v/>
      </c>
      <c r="ME579" s="9">
        <f>IF(MD579=0,1000,MD579+0.75)</f>
        <v/>
      </c>
      <c r="MF579" s="10">
        <f>IF(MD579=0,0,MD579-0.75)</f>
        <v/>
      </c>
      <c r="MG579" s="4">
        <f>((LM579*(LU579+LX579))-((LP579*(LV579+LW579))))</f>
        <v/>
      </c>
      <c r="MH579" s="9">
        <f>MG579*1.2</f>
        <v/>
      </c>
      <c r="MI579" s="10">
        <f>MG579*0.8</f>
        <v/>
      </c>
      <c r="MJ579">
        <f>IFERROR(OT579,"")</f>
        <v/>
      </c>
      <c r="MK579">
        <f>IFERROR(OU579,"")</f>
        <v/>
      </c>
      <c r="ML579">
        <f>IFERROR(OV579,"")</f>
        <v/>
      </c>
      <c r="MM579">
        <f>IFERROR(OW579,"")</f>
        <v/>
      </c>
      <c r="MN579">
        <f>IFERROR(OX579,"")</f>
        <v/>
      </c>
      <c r="MO579">
        <f>IFERROR(OY579,"")</f>
        <v/>
      </c>
      <c r="MP579" s="1">
        <f>COUNTIFS(#REF!,LT579,#REF!,1,#REF!,"&gt;="&amp;MC579,#REF!,"&lt;="&amp;MB579,#REF!,"&lt;="&amp;ME579,#REF!,"&gt;="&amp;MF579,#REF!,"="&amp;KV579,#REF!,"="&amp;KX579)</f>
        <v/>
      </c>
      <c r="MQ579" s="1">
        <f>COUNTIFS(#REF!,LT579,#REF!,0,#REF!,"&gt;="&amp;MC579,#REF!,"&lt;="&amp;MB579,#REF!,"&lt;="&amp;ME579,#REF!,"&gt;="&amp;MF579,#REF!,"="&amp;KV579,#REF!,"="&amp;KX579)</f>
        <v/>
      </c>
      <c r="MR579" s="1">
        <f>COUNTIFS(#REF!,LT579,#REF!,1,#REF!,"&gt;="&amp;MC579,#REF!,"&lt;="&amp;MB579,#REF!,"&lt;="&amp;ME579,#REF!,"&gt;="&amp;MF579,#REF!,"="&amp;KW579,#REF!,"="&amp;KY579)</f>
        <v/>
      </c>
      <c r="MS579" s="1">
        <f>COUNTIFS(#REF!,LT579,#REF!,0,#REF!,"&gt;="&amp;MC579,#REF!,"&lt;="&amp;MB579,#REF!,"&lt;="&amp;ME579,#REF!,"&gt;="&amp;MF579,#REF!,"="&amp;KW579,#REF!,"="&amp;KY579)</f>
        <v/>
      </c>
      <c r="MT579" s="1">
        <f>COUNTIFS(#REF!,LT579,#REF!,1,#REF!,"&gt;="&amp;MI579,#REF!,"&lt;="&amp;MH579,#REF!,"&lt;="&amp;ME579,#REF!,"&gt;="&amp;MF579)</f>
        <v/>
      </c>
      <c r="MU579" s="1">
        <f>COUNTIFS(#REF!,LT579,#REF!,0,#REF!,"&gt;="&amp;MI579,#REF!,"&lt;="&amp;MH579,#REF!,"&lt;="&amp;ME579,#REF!,"&gt;="&amp;MF579)</f>
        <v/>
      </c>
      <c r="MV579" s="1">
        <f>COUNTIFS(#REF!,LT579,#REF!,1,#REF!,"&gt;="&amp;MI579,#REF!,"&lt;="&amp;MH579,#REF!,"="&amp;KZ579,#REF!,"="&amp;LA579,#REF!,"&lt;="&amp;ME579,#REF!,"&gt;="&amp;MF579)</f>
        <v/>
      </c>
      <c r="MW579" s="1">
        <f>COUNTIFS(#REF!,LT579,#REF!,0,#REF!,"&gt;="&amp;MI579,#REF!,"&lt;="&amp;MH579,#REF!,"="&amp;KZ579,#REF!,"="&amp;LA579,#REF!,"&lt;="&amp;ME579,#REF!,"&gt;="&amp;MF579)</f>
        <v/>
      </c>
      <c r="MX579" s="1">
        <f>COUNTIFS(#REF!,LT579,#REF!,1,#REF!,"&gt;="&amp;MC579,#REF!,"&lt;="&amp;MB579,#REF!,"&lt;="&amp;ME579,#REF!,"&gt;="&amp;MF579)</f>
        <v/>
      </c>
      <c r="MY579" s="1">
        <f>COUNTIFS(#REF!,LT579,#REF!,0,#REF!,"&gt;="&amp;MC579,#REF!,"&lt;="&amp;MB579,#REF!,"&lt;="&amp;ME579,#REF!,"&gt;="&amp;MF579)</f>
        <v/>
      </c>
      <c r="MZ579" s="1">
        <f>COUNTIFS(#REF!,LT579,#REF!,1,#REF!,"&lt;="&amp;ME579,#REF!,"&gt;="&amp;MF579,#REF!,"="&amp;KV579,#REF!,"="&amp;KX579)</f>
        <v/>
      </c>
      <c r="NA579" s="1">
        <f>COUNTIFS(#REF!,LT579,#REF!,0,#REF!,"&lt;="&amp;ME579,#REF!,"&gt;="&amp;MF579,#REF!,"="&amp;KV579,#REF!,"="&amp;KX579)</f>
        <v/>
      </c>
      <c r="NB579" s="1">
        <f>COUNTIFS(#REF!,LT579,#REF!,1,#REF!,"&lt;="&amp;ME579,#REF!,"&gt;="&amp;MF579,#REF!,"="&amp;KW579,#REF!,"="&amp;KY579)</f>
        <v/>
      </c>
      <c r="NC579" s="1">
        <f>COUNTIFS(#REF!,LT579,#REF!,0,#REF!,"&lt;="&amp;ME579,#REF!,"&gt;="&amp;MF579,#REF!,"="&amp;KW579,#REF!,"="&amp;KY579)</f>
        <v/>
      </c>
      <c r="ND579" s="1">
        <f>COUNTIFS(#REF!,LT579,#REF!,1,#REF!,"&gt;="&amp;MC579,#REF!,"&lt;="&amp;MB579,#REF!,"&lt;="&amp;ME579,#REF!,"&gt;="&amp;MF579,#REF!,"="&amp;KV579,#REF!,"="&amp;KX579)</f>
        <v/>
      </c>
      <c r="NE579" s="1">
        <f>COUNTIFS(#REF!,LT579,#REF!,0,#REF!,"&gt;="&amp;MC579,#REF!,"&lt;="&amp;MB579,#REF!,"&lt;="&amp;ME579,#REF!,"&gt;="&amp;MF579,#REF!,"="&amp;KV579,#REF!,"="&amp;KX579)</f>
        <v/>
      </c>
      <c r="NF579" s="1">
        <f>COUNTIFS(#REF!,LT579,#REF!,1,#REF!,"&gt;="&amp;MC579,#REF!,"&lt;="&amp;MB579,#REF!,"&lt;="&amp;ME579,#REF!,"&gt;="&amp;MF579,#REF!,"="&amp;KW579,#REF!,"="&amp;KY579)</f>
        <v/>
      </c>
      <c r="NG579" s="1">
        <f>COUNTIFS(#REF!,LT579,#REF!,0,#REF!,"&gt;="&amp;MC579,#REF!,"&lt;="&amp;MB579,#REF!,"&lt;="&amp;ME579,#REF!,"&gt;="&amp;MF579,#REF!,"="&amp;KW579,#REF!,"="&amp;KY579)</f>
        <v/>
      </c>
      <c r="NH579" s="1">
        <f>COUNTIFS(#REF!,LT579,#REF!,1,#REF!,"&gt;="&amp;MC579,#REF!,"&lt;="&amp;MB579,#REF!,"&lt;="&amp;ME579,#REF!,"&gt;="&amp;MF579,#REF!,"="&amp;KZ579,#REF!,"="&amp;LA579)</f>
        <v/>
      </c>
      <c r="NI579" s="1">
        <f>COUNTIFS(#REF!,LT579,#REF!,0,#REF!,"&gt;="&amp;MC579,#REF!,"&lt;="&amp;MB579,#REF!,"&lt;="&amp;ME579,#REF!,"&gt;="&amp;MF579,#REF!,"="&amp;KZ579,#REF!,"="&amp;LA579)</f>
        <v/>
      </c>
      <c r="NJ579" s="1">
        <f>COUNTIFS(#REF!,LT579,#REF!,1,#REF!,"&gt;="&amp;MI579,#REF!,"&lt;="&amp;MH579,#REF!,"&lt;="&amp;ME579,#REF!,"&gt;="&amp;MF579)</f>
        <v/>
      </c>
      <c r="NK579" s="1">
        <f>COUNTIFS(#REF!,LT579,#REF!,0,#REF!,"&gt;="&amp;MI579,#REF!,"&lt;="&amp;MH579,#REF!,"&lt;="&amp;ME579,#REF!,"&gt;="&amp;MF579)</f>
        <v/>
      </c>
      <c r="NL579" s="1">
        <f>COUNTIFS(#REF!,LT579,#REF!,1,#REF!,"&gt;="&amp;MI579,#REF!,"&lt;="&amp;MH579,#REF!,"="&amp;KZ579,#REF!,"="&amp;LA579,#REF!,"&lt;="&amp;ME579,#REF!,"&gt;="&amp;MF579)</f>
        <v/>
      </c>
      <c r="NM579" s="1">
        <f>COUNTIFS(#REF!,LT579,#REF!,0,#REF!,"&gt;="&amp;MI579,#REF!,"&lt;="&amp;MH579,#REF!,"="&amp;KZ579,#REF!,"="&amp;LA579,#REF!,"&lt;="&amp;ME579,#REF!,"&gt;="&amp;MF579)</f>
        <v/>
      </c>
      <c r="NN579" s="1">
        <f>COUNTIFS(#REF!,LT579,#REF!,1,#REF!,"&gt;="&amp;MC579,#REF!,"&lt;="&amp;MB579,#REF!,"&lt;="&amp;ME579,#REF!,"&gt;="&amp;MF579)</f>
        <v/>
      </c>
      <c r="NO579" s="1">
        <f>COUNTIFS(#REF!,LT579,#REF!,0,#REF!,"&gt;="&amp;MC579,#REF!,"&lt;="&amp;MB579,#REF!,"&lt;="&amp;ME579,#REF!,"&gt;="&amp;MF579)</f>
        <v/>
      </c>
      <c r="NP579" s="1">
        <f>COUNTIFS(#REF!,LT579,#REF!,1,#REF!,"&lt;="&amp;ME579,#REF!,"&gt;="&amp;MF579,#REF!,"="&amp;KV579,#REF!,"="&amp;KX579)</f>
        <v/>
      </c>
      <c r="NQ579" s="1">
        <f>COUNTIFS(#REF!,LT579,#REF!,0,#REF!,"&lt;="&amp;ME579,#REF!,"&gt;="&amp;MF579,#REF!,"="&amp;KV579,#REF!,"="&amp;KX579)</f>
        <v/>
      </c>
      <c r="NR579" s="1">
        <f>COUNTIFS(#REF!,LT579,#REF!,1,#REF!,"&lt;="&amp;ME579,#REF!,"&gt;="&amp;MF579,#REF!,"="&amp;KW579,#REF!,"="&amp;KY579)</f>
        <v/>
      </c>
      <c r="NS579" s="1">
        <f>COUNTIFS(#REF!,LT579,#REF!,0,#REF!,"&lt;="&amp;ME579,#REF!,"&gt;="&amp;MF579,#REF!,"="&amp;KW579,#REF!,"="&amp;KY579)</f>
        <v/>
      </c>
      <c r="NT579" s="1">
        <f>MP579+MR579+MT579+MV579+MX579+MZ579+NB579</f>
        <v/>
      </c>
      <c r="NU579" s="1">
        <f>MQ579+MS579+MU579+MW579+MY579+NA579+NC579</f>
        <v/>
      </c>
      <c r="NV579" s="1">
        <f>NT579+NU579</f>
        <v/>
      </c>
      <c r="NW579" s="33">
        <f>NT579/(NT579+NU579)</f>
        <v/>
      </c>
      <c r="NX579" s="3">
        <f>1/NW579</f>
        <v/>
      </c>
      <c r="NY579" s="1">
        <f>LH579</f>
        <v/>
      </c>
      <c r="NZ579" s="79">
        <f>(NW579*((NY579-1)*0.98))-((1-NW579)*1)</f>
        <v/>
      </c>
      <c r="OA579" s="34">
        <f>IF(LR579&lt;0.9,0,IF(AND(LR579&gt;1.1),0,1))</f>
        <v/>
      </c>
      <c r="OB579" s="34">
        <f>IF(LS579&lt;0.9,0,IF(AND(LS579&gt;1.1),0,1))</f>
        <v/>
      </c>
      <c r="OC579" s="32">
        <f>IF(NV579&gt;99,1,0)</f>
        <v/>
      </c>
      <c r="OD579" s="32">
        <f>IF(NZ579&gt;0.0799,1,0)</f>
        <v/>
      </c>
      <c r="OE579" s="32">
        <f>IF(NZ579&gt;OM579,1,0)</f>
        <v/>
      </c>
      <c r="OF579" s="32">
        <f>OC579+OD579+OE579+OA579+OB579</f>
        <v/>
      </c>
      <c r="OG579" s="1">
        <f>ND579+NF579+NH579+NJ579+NL579+NN579+NP579+NR579</f>
        <v/>
      </c>
      <c r="OH579" s="1">
        <f>NE579+NG579+NI579+NK579+NM579+NO579+NQ579+NS579</f>
        <v/>
      </c>
      <c r="OI579" s="1">
        <f>OG579+OH579</f>
        <v/>
      </c>
      <c r="OJ579" s="33">
        <f>OG579/(OG579+OH579)</f>
        <v/>
      </c>
      <c r="OK579" s="3">
        <f>1/OJ579</f>
        <v/>
      </c>
      <c r="OL579" s="1">
        <f>LI579</f>
        <v/>
      </c>
      <c r="OM579" s="79">
        <f>(OJ579*((OL579-1)*0.98))-((1-OJ579)*1)</f>
        <v/>
      </c>
      <c r="ON579" s="34">
        <f>IF(LR579&lt;0.9,0,IF(AND(LR579&gt;1.1),0,1))</f>
        <v/>
      </c>
      <c r="OO579" s="34">
        <f>IF(LS579&lt;0.9,0,IF(AND(LS579&gt;1.1),0,1))</f>
        <v/>
      </c>
      <c r="OP579" s="32">
        <f>IF(OI579&gt;99,1,0)</f>
        <v/>
      </c>
      <c r="OQ579" s="32">
        <f>IF(OM579&gt;0.0799,1,0)</f>
        <v/>
      </c>
      <c r="OR579" s="32">
        <f>IF(OM579&gt;OZ579,1,0)</f>
        <v/>
      </c>
      <c r="OS579" s="32">
        <f>OP579+OQ579+OR579+ON579+OO579</f>
        <v/>
      </c>
      <c r="OT579">
        <f>IF(OF579=5,"BackHome0-0",IF(AND(OS579=5),"BackAway0-0",""))</f>
        <v/>
      </c>
      <c r="OU579">
        <f>IF(OF579=5,KN579,IF(AND(OS579=5),KO579,""))</f>
        <v/>
      </c>
      <c r="OV579">
        <f>IF(OF579=5,"Match Odds",IF(AND(OS579=5),"Match Odds",""))</f>
        <v/>
      </c>
      <c r="OW579">
        <f>IF(OF579=5,KP579,IF(AND(OS579=5),KP579,""))</f>
        <v/>
      </c>
      <c r="OX579">
        <f>IF(OF579=5,"MATCH_ODDS",IF(AND(OS579=5),"MATCH_ODDS",""))</f>
        <v/>
      </c>
      <c r="OY579">
        <f>IF(OF579=5,"BACK",IF(AND(OS579=5),"BACK",""))</f>
        <v/>
      </c>
    </row>
    <row r="580" ht="16.5" customHeight="1" thickBot="1" thickTop="1">
      <c r="A580" s="2" t="n"/>
      <c r="KN580" s="1">
        <f>IF(INDEX(#REF!,MATCH('HT 0-0'!D580,#REF!,0))=INDEX(#REF!,MATCH('HT 0-0'!D580,#REF!,0)),INDEX(#REF!,MATCH('HT 0-0'!D580,#REF!,0)),"ERROR")</f>
        <v/>
      </c>
      <c r="KO580" s="1">
        <f>IF(INDEX(#REF!,MATCH('HT 0-0'!E580,#REF!,0))=INDEX(#REF!,MATCH('HT 0-0'!E580,#REF!,0)),INDEX(#REF!,MATCH('HT 0-0'!E580,#REF!,0)),"ERROR")</f>
        <v/>
      </c>
      <c r="KP580" s="1">
        <f>KN580&amp;" v "&amp;KO580</f>
        <v/>
      </c>
      <c r="KQ580">
        <f>B580&amp;"_"&amp;C580</f>
        <v/>
      </c>
      <c r="KR580" s="1">
        <f>IF((HW580/KK580)&lt;0.335,"G",IF((HW580/KK580)&gt;0.67,"R","A"))</f>
        <v/>
      </c>
      <c r="KS580" s="1">
        <f>IF((HX580/KK580)&lt;0.335,"G",IF((HX580/KK580)&gt;0.67,"R","A"))</f>
        <v/>
      </c>
      <c r="KT580" s="1">
        <f>IF((IH580/KK580)&lt;0.335,"G",IF((IH580/KK580)&gt;0.67,"R","A"))</f>
        <v/>
      </c>
      <c r="KU580" s="1">
        <f>IF((II580/KK580)&lt;0.335,"G",IF((II580/KK580)&gt;0.67,"R","A"))</f>
        <v/>
      </c>
      <c r="KV580" s="1">
        <f>IF((HZ580/KK580)&lt;0.335,"G",IF((HZ580/KK580)&gt;0.67,"R","A"))</f>
        <v/>
      </c>
      <c r="KW580" s="1">
        <f>IF((HY580/KK580)&lt;0.335,"G",IF((HY580/KK580)&gt;0.67,"R","A"))</f>
        <v/>
      </c>
      <c r="KX580" s="1">
        <f>IF((IK580/KK580)&lt;0.335,"G",IF((IK580/KK580)&gt;0.67,"R","A"))</f>
        <v/>
      </c>
      <c r="KY580" s="1">
        <f>IF((IJ580/KK580)&lt;0.335,"G",IF((IJ580/KK580)&gt;0.67,"R","A"))</f>
        <v/>
      </c>
      <c r="KZ580" s="1">
        <f>IF((HQ580/KK580)&lt;0.335,"G",IF((HQ580/KK580)&gt;0.67,"R","A"))</f>
        <v/>
      </c>
      <c r="LA580" s="1">
        <f>IF((IB580/KK580)&lt;0.335,"G",IF((IB580/KK580)&gt;0.67,"R","A"))</f>
        <v/>
      </c>
      <c r="LB580">
        <f>IF(LQ580="0-0",INDEX(Scrape!#REF!,MATCH('HT 0-0'!KP580,Scrape!$B:$B,0)),"")</f>
        <v/>
      </c>
      <c r="LC580">
        <f>IF(LQ580="0-0",INDEX(Scrape!$A:$A,MATCH('HT 0-0'!KP580,Scrape!$B:$B,0)),"")</f>
        <v/>
      </c>
      <c r="LD580">
        <f>IF(LQ580="0-0",INDEX(Scrape!$B:$B,MATCH('HT 0-0'!KP580,Scrape!$B:$B,0)),"")</f>
        <v/>
      </c>
      <c r="LE580">
        <f>IF(LQ580="0-0",INDEX(Scrape!$C:$C,MATCH('HT 0-0'!KP580,Scrape!$B:$B,0)),"")</f>
        <v/>
      </c>
      <c r="LF580">
        <f>IF(LQ580="0-0",INDEX(Scrape!$D:$D,MATCH('HT 0-0'!KP580,Scrape!$B:$B,0)),"")</f>
        <v/>
      </c>
      <c r="LG580">
        <f>IF(LQ580="0-0",INDEX(Scrape!$E:$E,MATCH('HT 0-0'!KP580,Scrape!$B:$B,0)),"")</f>
        <v/>
      </c>
      <c r="LH580">
        <f>IF(LQ580="0-0",INDEX(Scrape!$F:$F,MATCH('HT 0-0'!KP580,Scrape!$B:$B,0)),"")</f>
        <v/>
      </c>
      <c r="LI580">
        <f>IF(LQ580="0-0",INDEX(Scrape!$G:$G,MATCH('HT 0-0'!KP580,Scrape!$B:$B,0)),"")</f>
        <v/>
      </c>
      <c r="LJ580">
        <f>IF(LQ580="0-0",INDEX(Scrape!$H:$H,MATCH('HT 0-0'!KP580,Scrape!$B:$B,0)),"")</f>
        <v/>
      </c>
      <c r="LK580">
        <f>IF(LQ580="0-0",INDEX(Scrape!$I:$I,MATCH('HT 0-0'!KP580,Scrape!$B:$B,0)),"")</f>
        <v/>
      </c>
      <c r="LL580">
        <f>IF(LQ580="0-0",INDEX(Scrape!$J:$J,MATCH('HT 0-0'!KP580,Scrape!$B:$B,0)),"")</f>
        <v/>
      </c>
      <c r="LM580">
        <f>IF(LQ580="0-0",INDEX(Scrape!$K:$K,MATCH('HT 0-0'!KP580,Scrape!$B:$B,0)),"")</f>
        <v/>
      </c>
      <c r="LN580">
        <f>IF(LQ580="0-0",INDEX(Scrape!$L:$L,MATCH('HT 0-0'!KP580,Scrape!$B:$B,0)),"")</f>
        <v/>
      </c>
      <c r="LO580">
        <f>IF(LQ580="0-0",INDEX(Scrape!$M:$M,MATCH('HT 0-0'!KP580,Scrape!$B:$B,0)),"")</f>
        <v/>
      </c>
      <c r="LP580">
        <f>IF(LQ580="0-0",INDEX(Scrape!$N:$N,MATCH('HT 0-0'!KP580,Scrape!$B:$B,0)),"")</f>
        <v/>
      </c>
      <c r="LQ580">
        <f>INDEX(Scrape!$O:$O,MATCH('HT 0-0'!KP580,Scrape!$B:$B,0))</f>
        <v/>
      </c>
      <c r="LR580">
        <f>(1/LJ580)+(1/LI580)+(1/LH580)</f>
        <v/>
      </c>
      <c r="LS580">
        <f>(1/LG580)+(1/LF580)+(1/LE580)</f>
        <v/>
      </c>
      <c r="LT580" s="8">
        <f>IF(INDEX(#REF!,MATCH(KQ580,#REF!,0))=INDEX(#REF!,MATCH(KQ580,#REF!,0)),INDEX(#REF!,MATCH(KQ580,#REF!,0)),"ERROR")</f>
        <v/>
      </c>
      <c r="LU580" s="4">
        <f>IF(KR580="G",2,IF(KR580="R",0.5,IF(KR580="A",1)))</f>
        <v/>
      </c>
      <c r="LV580" s="4">
        <f>IF(KS580="G",0.5,IF(KS580="R",2,IF(KS580="A",1)))</f>
        <v/>
      </c>
      <c r="LW580" s="4">
        <f>IF(KT580="G",2,IF(KT580="R",0.5,IF(KT580="A",1)))</f>
        <v/>
      </c>
      <c r="LX580" s="4">
        <f>IF(KU580="G",0.5,IF(KU580="R",2,IF(KU580="A",1)))</f>
        <v/>
      </c>
      <c r="LY580" s="7">
        <f>(LK580*(LU580+LX580)+(LL580*(LU580+LX580)))</f>
        <v/>
      </c>
      <c r="LZ580" s="7">
        <f>(LN580*(LV580+LW580)+(LO580*(LV580+LW580)))</f>
        <v/>
      </c>
      <c r="MA580" s="11">
        <f>LY580-LZ580</f>
        <v/>
      </c>
      <c r="MB580" s="5">
        <f>MA580+2</f>
        <v/>
      </c>
      <c r="MC580" s="6">
        <f>MA580-2</f>
        <v/>
      </c>
      <c r="MD580" s="4">
        <f>LE580</f>
        <v/>
      </c>
      <c r="ME580" s="9">
        <f>IF(MD580=0,1000,MD580+0.75)</f>
        <v/>
      </c>
      <c r="MF580" s="10">
        <f>IF(MD580=0,0,MD580-0.75)</f>
        <v/>
      </c>
      <c r="MG580" s="4">
        <f>((LM580*(LU580+LX580))-((LP580*(LV580+LW580))))</f>
        <v/>
      </c>
      <c r="MH580" s="9">
        <f>MG580*1.2</f>
        <v/>
      </c>
      <c r="MI580" s="10">
        <f>MG580*0.8</f>
        <v/>
      </c>
      <c r="MJ580">
        <f>IFERROR(OT580,"")</f>
        <v/>
      </c>
      <c r="MK580">
        <f>IFERROR(OU580,"")</f>
        <v/>
      </c>
      <c r="ML580">
        <f>IFERROR(OV580,"")</f>
        <v/>
      </c>
      <c r="MM580">
        <f>IFERROR(OW580,"")</f>
        <v/>
      </c>
      <c r="MN580">
        <f>IFERROR(OX580,"")</f>
        <v/>
      </c>
      <c r="MO580">
        <f>IFERROR(OY580,"")</f>
        <v/>
      </c>
      <c r="MP580" s="1">
        <f>COUNTIFS(#REF!,LT580,#REF!,1,#REF!,"&gt;="&amp;MC580,#REF!,"&lt;="&amp;MB580,#REF!,"&lt;="&amp;ME580,#REF!,"&gt;="&amp;MF580,#REF!,"="&amp;KV580,#REF!,"="&amp;KX580)</f>
        <v/>
      </c>
      <c r="MQ580" s="1">
        <f>COUNTIFS(#REF!,LT580,#REF!,0,#REF!,"&gt;="&amp;MC580,#REF!,"&lt;="&amp;MB580,#REF!,"&lt;="&amp;ME580,#REF!,"&gt;="&amp;MF580,#REF!,"="&amp;KV580,#REF!,"="&amp;KX580)</f>
        <v/>
      </c>
      <c r="MR580" s="1">
        <f>COUNTIFS(#REF!,LT580,#REF!,1,#REF!,"&gt;="&amp;MC580,#REF!,"&lt;="&amp;MB580,#REF!,"&lt;="&amp;ME580,#REF!,"&gt;="&amp;MF580,#REF!,"="&amp;KW580,#REF!,"="&amp;KY580)</f>
        <v/>
      </c>
      <c r="MS580" s="1">
        <f>COUNTIFS(#REF!,LT580,#REF!,0,#REF!,"&gt;="&amp;MC580,#REF!,"&lt;="&amp;MB580,#REF!,"&lt;="&amp;ME580,#REF!,"&gt;="&amp;MF580,#REF!,"="&amp;KW580,#REF!,"="&amp;KY580)</f>
        <v/>
      </c>
      <c r="MT580" s="1">
        <f>COUNTIFS(#REF!,LT580,#REF!,1,#REF!,"&gt;="&amp;MI580,#REF!,"&lt;="&amp;MH580,#REF!,"&lt;="&amp;ME580,#REF!,"&gt;="&amp;MF580)</f>
        <v/>
      </c>
      <c r="MU580" s="1">
        <f>COUNTIFS(#REF!,LT580,#REF!,0,#REF!,"&gt;="&amp;MI580,#REF!,"&lt;="&amp;MH580,#REF!,"&lt;="&amp;ME580,#REF!,"&gt;="&amp;MF580)</f>
        <v/>
      </c>
      <c r="MV580" s="1">
        <f>COUNTIFS(#REF!,LT580,#REF!,1,#REF!,"&gt;="&amp;MI580,#REF!,"&lt;="&amp;MH580,#REF!,"="&amp;KZ580,#REF!,"="&amp;LA580,#REF!,"&lt;="&amp;ME580,#REF!,"&gt;="&amp;MF580)</f>
        <v/>
      </c>
      <c r="MW580" s="1">
        <f>COUNTIFS(#REF!,LT580,#REF!,0,#REF!,"&gt;="&amp;MI580,#REF!,"&lt;="&amp;MH580,#REF!,"="&amp;KZ580,#REF!,"="&amp;LA580,#REF!,"&lt;="&amp;ME580,#REF!,"&gt;="&amp;MF580)</f>
        <v/>
      </c>
      <c r="MX580" s="1">
        <f>COUNTIFS(#REF!,LT580,#REF!,1,#REF!,"&gt;="&amp;MC580,#REF!,"&lt;="&amp;MB580,#REF!,"&lt;="&amp;ME580,#REF!,"&gt;="&amp;MF580)</f>
        <v/>
      </c>
      <c r="MY580" s="1">
        <f>COUNTIFS(#REF!,LT580,#REF!,0,#REF!,"&gt;="&amp;MC580,#REF!,"&lt;="&amp;MB580,#REF!,"&lt;="&amp;ME580,#REF!,"&gt;="&amp;MF580)</f>
        <v/>
      </c>
      <c r="MZ580" s="1">
        <f>COUNTIFS(#REF!,LT580,#REF!,1,#REF!,"&lt;="&amp;ME580,#REF!,"&gt;="&amp;MF580,#REF!,"="&amp;KV580,#REF!,"="&amp;KX580)</f>
        <v/>
      </c>
      <c r="NA580" s="1">
        <f>COUNTIFS(#REF!,LT580,#REF!,0,#REF!,"&lt;="&amp;ME580,#REF!,"&gt;="&amp;MF580,#REF!,"="&amp;KV580,#REF!,"="&amp;KX580)</f>
        <v/>
      </c>
      <c r="NB580" s="1">
        <f>COUNTIFS(#REF!,LT580,#REF!,1,#REF!,"&lt;="&amp;ME580,#REF!,"&gt;="&amp;MF580,#REF!,"="&amp;KW580,#REF!,"="&amp;KY580)</f>
        <v/>
      </c>
      <c r="NC580" s="1">
        <f>COUNTIFS(#REF!,LT580,#REF!,0,#REF!,"&lt;="&amp;ME580,#REF!,"&gt;="&amp;MF580,#REF!,"="&amp;KW580,#REF!,"="&amp;KY580)</f>
        <v/>
      </c>
      <c r="ND580" s="1">
        <f>COUNTIFS(#REF!,LT580,#REF!,1,#REF!,"&gt;="&amp;MC580,#REF!,"&lt;="&amp;MB580,#REF!,"&lt;="&amp;ME580,#REF!,"&gt;="&amp;MF580,#REF!,"="&amp;KV580,#REF!,"="&amp;KX580)</f>
        <v/>
      </c>
      <c r="NE580" s="1">
        <f>COUNTIFS(#REF!,LT580,#REF!,0,#REF!,"&gt;="&amp;MC580,#REF!,"&lt;="&amp;MB580,#REF!,"&lt;="&amp;ME580,#REF!,"&gt;="&amp;MF580,#REF!,"="&amp;KV580,#REF!,"="&amp;KX580)</f>
        <v/>
      </c>
      <c r="NF580" s="1">
        <f>COUNTIFS(#REF!,LT580,#REF!,1,#REF!,"&gt;="&amp;MC580,#REF!,"&lt;="&amp;MB580,#REF!,"&lt;="&amp;ME580,#REF!,"&gt;="&amp;MF580,#REF!,"="&amp;KW580,#REF!,"="&amp;KY580)</f>
        <v/>
      </c>
      <c r="NG580" s="1">
        <f>COUNTIFS(#REF!,LT580,#REF!,0,#REF!,"&gt;="&amp;MC580,#REF!,"&lt;="&amp;MB580,#REF!,"&lt;="&amp;ME580,#REF!,"&gt;="&amp;MF580,#REF!,"="&amp;KW580,#REF!,"="&amp;KY580)</f>
        <v/>
      </c>
      <c r="NH580" s="1">
        <f>COUNTIFS(#REF!,LT580,#REF!,1,#REF!,"&gt;="&amp;MC580,#REF!,"&lt;="&amp;MB580,#REF!,"&lt;="&amp;ME580,#REF!,"&gt;="&amp;MF580,#REF!,"="&amp;KZ580,#REF!,"="&amp;LA580)</f>
        <v/>
      </c>
      <c r="NI580" s="1">
        <f>COUNTIFS(#REF!,LT580,#REF!,0,#REF!,"&gt;="&amp;MC580,#REF!,"&lt;="&amp;MB580,#REF!,"&lt;="&amp;ME580,#REF!,"&gt;="&amp;MF580,#REF!,"="&amp;KZ580,#REF!,"="&amp;LA580)</f>
        <v/>
      </c>
      <c r="NJ580" s="1">
        <f>COUNTIFS(#REF!,LT580,#REF!,1,#REF!,"&gt;="&amp;MI580,#REF!,"&lt;="&amp;MH580,#REF!,"&lt;="&amp;ME580,#REF!,"&gt;="&amp;MF580)</f>
        <v/>
      </c>
      <c r="NK580" s="1">
        <f>COUNTIFS(#REF!,LT580,#REF!,0,#REF!,"&gt;="&amp;MI580,#REF!,"&lt;="&amp;MH580,#REF!,"&lt;="&amp;ME580,#REF!,"&gt;="&amp;MF580)</f>
        <v/>
      </c>
      <c r="NL580" s="1">
        <f>COUNTIFS(#REF!,LT580,#REF!,1,#REF!,"&gt;="&amp;MI580,#REF!,"&lt;="&amp;MH580,#REF!,"="&amp;KZ580,#REF!,"="&amp;LA580,#REF!,"&lt;="&amp;ME580,#REF!,"&gt;="&amp;MF580)</f>
        <v/>
      </c>
      <c r="NM580" s="1">
        <f>COUNTIFS(#REF!,LT580,#REF!,0,#REF!,"&gt;="&amp;MI580,#REF!,"&lt;="&amp;MH580,#REF!,"="&amp;KZ580,#REF!,"="&amp;LA580,#REF!,"&lt;="&amp;ME580,#REF!,"&gt;="&amp;MF580)</f>
        <v/>
      </c>
      <c r="NN580" s="1">
        <f>COUNTIFS(#REF!,LT580,#REF!,1,#REF!,"&gt;="&amp;MC580,#REF!,"&lt;="&amp;MB580,#REF!,"&lt;="&amp;ME580,#REF!,"&gt;="&amp;MF580)</f>
        <v/>
      </c>
      <c r="NO580" s="1">
        <f>COUNTIFS(#REF!,LT580,#REF!,0,#REF!,"&gt;="&amp;MC580,#REF!,"&lt;="&amp;MB580,#REF!,"&lt;="&amp;ME580,#REF!,"&gt;="&amp;MF580)</f>
        <v/>
      </c>
      <c r="NP580" s="1">
        <f>COUNTIFS(#REF!,LT580,#REF!,1,#REF!,"&lt;="&amp;ME580,#REF!,"&gt;="&amp;MF580,#REF!,"="&amp;KV580,#REF!,"="&amp;KX580)</f>
        <v/>
      </c>
      <c r="NQ580" s="1">
        <f>COUNTIFS(#REF!,LT580,#REF!,0,#REF!,"&lt;="&amp;ME580,#REF!,"&gt;="&amp;MF580,#REF!,"="&amp;KV580,#REF!,"="&amp;KX580)</f>
        <v/>
      </c>
      <c r="NR580" s="1">
        <f>COUNTIFS(#REF!,LT580,#REF!,1,#REF!,"&lt;="&amp;ME580,#REF!,"&gt;="&amp;MF580,#REF!,"="&amp;KW580,#REF!,"="&amp;KY580)</f>
        <v/>
      </c>
      <c r="NS580" s="1">
        <f>COUNTIFS(#REF!,LT580,#REF!,0,#REF!,"&lt;="&amp;ME580,#REF!,"&gt;="&amp;MF580,#REF!,"="&amp;KW580,#REF!,"="&amp;KY580)</f>
        <v/>
      </c>
      <c r="NT580" s="1">
        <f>MP580+MR580+MT580+MV580+MX580+MZ580+NB580</f>
        <v/>
      </c>
      <c r="NU580" s="1">
        <f>MQ580+MS580+MU580+MW580+MY580+NA580+NC580</f>
        <v/>
      </c>
      <c r="NV580" s="1">
        <f>NT580+NU580</f>
        <v/>
      </c>
      <c r="NW580" s="33">
        <f>NT580/(NT580+NU580)</f>
        <v/>
      </c>
      <c r="NX580" s="3">
        <f>1/NW580</f>
        <v/>
      </c>
      <c r="NY580" s="1">
        <f>LH580</f>
        <v/>
      </c>
      <c r="NZ580" s="79">
        <f>(NW580*((NY580-1)*0.98))-((1-NW580)*1)</f>
        <v/>
      </c>
      <c r="OA580" s="34">
        <f>IF(LR580&lt;0.9,0,IF(AND(LR580&gt;1.1),0,1))</f>
        <v/>
      </c>
      <c r="OB580" s="34">
        <f>IF(LS580&lt;0.9,0,IF(AND(LS580&gt;1.1),0,1))</f>
        <v/>
      </c>
      <c r="OC580" s="32">
        <f>IF(NV580&gt;99,1,0)</f>
        <v/>
      </c>
      <c r="OD580" s="32">
        <f>IF(NZ580&gt;0.0799,1,0)</f>
        <v/>
      </c>
      <c r="OE580" s="32">
        <f>IF(NZ580&gt;OM580,1,0)</f>
        <v/>
      </c>
      <c r="OF580" s="32">
        <f>OC580+OD580+OE580+OA580+OB580</f>
        <v/>
      </c>
      <c r="OG580" s="1">
        <f>ND580+NF580+NH580+NJ580+NL580+NN580+NP580+NR580</f>
        <v/>
      </c>
      <c r="OH580" s="1">
        <f>NE580+NG580+NI580+NK580+NM580+NO580+NQ580+NS580</f>
        <v/>
      </c>
      <c r="OI580" s="1">
        <f>OG580+OH580</f>
        <v/>
      </c>
      <c r="OJ580" s="33">
        <f>OG580/(OG580+OH580)</f>
        <v/>
      </c>
      <c r="OK580" s="3">
        <f>1/OJ580</f>
        <v/>
      </c>
      <c r="OL580" s="1">
        <f>LI580</f>
        <v/>
      </c>
      <c r="OM580" s="79">
        <f>(OJ580*((OL580-1)*0.98))-((1-OJ580)*1)</f>
        <v/>
      </c>
      <c r="ON580" s="34">
        <f>IF(LR580&lt;0.9,0,IF(AND(LR580&gt;1.1),0,1))</f>
        <v/>
      </c>
      <c r="OO580" s="34">
        <f>IF(LS580&lt;0.9,0,IF(AND(LS580&gt;1.1),0,1))</f>
        <v/>
      </c>
      <c r="OP580" s="32">
        <f>IF(OI580&gt;99,1,0)</f>
        <v/>
      </c>
      <c r="OQ580" s="32">
        <f>IF(OM580&gt;0.0799,1,0)</f>
        <v/>
      </c>
      <c r="OR580" s="32">
        <f>IF(OM580&gt;OZ580,1,0)</f>
        <v/>
      </c>
      <c r="OS580" s="32">
        <f>OP580+OQ580+OR580+ON580+OO580</f>
        <v/>
      </c>
      <c r="OT580">
        <f>IF(OF580=5,"BackHome0-0",IF(AND(OS580=5),"BackAway0-0",""))</f>
        <v/>
      </c>
      <c r="OU580">
        <f>IF(OF580=5,KN580,IF(AND(OS580=5),KO580,""))</f>
        <v/>
      </c>
      <c r="OV580">
        <f>IF(OF580=5,"Match Odds",IF(AND(OS580=5),"Match Odds",""))</f>
        <v/>
      </c>
      <c r="OW580">
        <f>IF(OF580=5,KP580,IF(AND(OS580=5),KP580,""))</f>
        <v/>
      </c>
      <c r="OX580">
        <f>IF(OF580=5,"MATCH_ODDS",IF(AND(OS580=5),"MATCH_ODDS",""))</f>
        <v/>
      </c>
      <c r="OY580">
        <f>IF(OF580=5,"BACK",IF(AND(OS580=5),"BACK",""))</f>
        <v/>
      </c>
    </row>
    <row r="581" ht="16.5" customHeight="1" thickBot="1" thickTop="1">
      <c r="A581" s="2" t="n"/>
      <c r="KN581" s="1">
        <f>IF(INDEX(#REF!,MATCH('HT 0-0'!D581,#REF!,0))=INDEX(#REF!,MATCH('HT 0-0'!D581,#REF!,0)),INDEX(#REF!,MATCH('HT 0-0'!D581,#REF!,0)),"ERROR")</f>
        <v/>
      </c>
      <c r="KO581" s="1">
        <f>IF(INDEX(#REF!,MATCH('HT 0-0'!E581,#REF!,0))=INDEX(#REF!,MATCH('HT 0-0'!E581,#REF!,0)),INDEX(#REF!,MATCH('HT 0-0'!E581,#REF!,0)),"ERROR")</f>
        <v/>
      </c>
      <c r="KP581" s="1">
        <f>KN581&amp;" v "&amp;KO581</f>
        <v/>
      </c>
      <c r="KQ581">
        <f>B581&amp;"_"&amp;C581</f>
        <v/>
      </c>
      <c r="KR581" s="1">
        <f>IF((HW581/KK581)&lt;0.335,"G",IF((HW581/KK581)&gt;0.67,"R","A"))</f>
        <v/>
      </c>
      <c r="KS581" s="1">
        <f>IF((HX581/KK581)&lt;0.335,"G",IF((HX581/KK581)&gt;0.67,"R","A"))</f>
        <v/>
      </c>
      <c r="KT581" s="1">
        <f>IF((IH581/KK581)&lt;0.335,"G",IF((IH581/KK581)&gt;0.67,"R","A"))</f>
        <v/>
      </c>
      <c r="KU581" s="1">
        <f>IF((II581/KK581)&lt;0.335,"G",IF((II581/KK581)&gt;0.67,"R","A"))</f>
        <v/>
      </c>
      <c r="KV581" s="1">
        <f>IF((HZ581/KK581)&lt;0.335,"G",IF((HZ581/KK581)&gt;0.67,"R","A"))</f>
        <v/>
      </c>
      <c r="KW581" s="1">
        <f>IF((HY581/KK581)&lt;0.335,"G",IF((HY581/KK581)&gt;0.67,"R","A"))</f>
        <v/>
      </c>
      <c r="KX581" s="1">
        <f>IF((IK581/KK581)&lt;0.335,"G",IF((IK581/KK581)&gt;0.67,"R","A"))</f>
        <v/>
      </c>
      <c r="KY581" s="1">
        <f>IF((IJ581/KK581)&lt;0.335,"G",IF((IJ581/KK581)&gt;0.67,"R","A"))</f>
        <v/>
      </c>
      <c r="KZ581" s="1">
        <f>IF((HQ581/KK581)&lt;0.335,"G",IF((HQ581/KK581)&gt;0.67,"R","A"))</f>
        <v/>
      </c>
      <c r="LA581" s="1">
        <f>IF((IB581/KK581)&lt;0.335,"G",IF((IB581/KK581)&gt;0.67,"R","A"))</f>
        <v/>
      </c>
      <c r="LB581">
        <f>IF(LQ581="0-0",INDEX(Scrape!#REF!,MATCH('HT 0-0'!KP581,Scrape!$B:$B,0)),"")</f>
        <v/>
      </c>
      <c r="LC581">
        <f>IF(LQ581="0-0",INDEX(Scrape!$A:$A,MATCH('HT 0-0'!KP581,Scrape!$B:$B,0)),"")</f>
        <v/>
      </c>
      <c r="LD581">
        <f>IF(LQ581="0-0",INDEX(Scrape!$B:$B,MATCH('HT 0-0'!KP581,Scrape!$B:$B,0)),"")</f>
        <v/>
      </c>
      <c r="LE581">
        <f>IF(LQ581="0-0",INDEX(Scrape!$C:$C,MATCH('HT 0-0'!KP581,Scrape!$B:$B,0)),"")</f>
        <v/>
      </c>
      <c r="LF581">
        <f>IF(LQ581="0-0",INDEX(Scrape!$D:$D,MATCH('HT 0-0'!KP581,Scrape!$B:$B,0)),"")</f>
        <v/>
      </c>
      <c r="LG581">
        <f>IF(LQ581="0-0",INDEX(Scrape!$E:$E,MATCH('HT 0-0'!KP581,Scrape!$B:$B,0)),"")</f>
        <v/>
      </c>
      <c r="LH581">
        <f>IF(LQ581="0-0",INDEX(Scrape!$F:$F,MATCH('HT 0-0'!KP581,Scrape!$B:$B,0)),"")</f>
        <v/>
      </c>
      <c r="LI581">
        <f>IF(LQ581="0-0",INDEX(Scrape!$G:$G,MATCH('HT 0-0'!KP581,Scrape!$B:$B,0)),"")</f>
        <v/>
      </c>
      <c r="LJ581">
        <f>IF(LQ581="0-0",INDEX(Scrape!$H:$H,MATCH('HT 0-0'!KP581,Scrape!$B:$B,0)),"")</f>
        <v/>
      </c>
      <c r="LK581">
        <f>IF(LQ581="0-0",INDEX(Scrape!$I:$I,MATCH('HT 0-0'!KP581,Scrape!$B:$B,0)),"")</f>
        <v/>
      </c>
      <c r="LL581">
        <f>IF(LQ581="0-0",INDEX(Scrape!$J:$J,MATCH('HT 0-0'!KP581,Scrape!$B:$B,0)),"")</f>
        <v/>
      </c>
      <c r="LM581">
        <f>IF(LQ581="0-0",INDEX(Scrape!$K:$K,MATCH('HT 0-0'!KP581,Scrape!$B:$B,0)),"")</f>
        <v/>
      </c>
      <c r="LN581">
        <f>IF(LQ581="0-0",INDEX(Scrape!$L:$L,MATCH('HT 0-0'!KP581,Scrape!$B:$B,0)),"")</f>
        <v/>
      </c>
      <c r="LO581">
        <f>IF(LQ581="0-0",INDEX(Scrape!$M:$M,MATCH('HT 0-0'!KP581,Scrape!$B:$B,0)),"")</f>
        <v/>
      </c>
      <c r="LP581">
        <f>IF(LQ581="0-0",INDEX(Scrape!$N:$N,MATCH('HT 0-0'!KP581,Scrape!$B:$B,0)),"")</f>
        <v/>
      </c>
      <c r="LQ581">
        <f>INDEX(Scrape!$O:$O,MATCH('HT 0-0'!KP581,Scrape!$B:$B,0))</f>
        <v/>
      </c>
      <c r="LR581">
        <f>(1/LJ581)+(1/LI581)+(1/LH581)</f>
        <v/>
      </c>
      <c r="LS581">
        <f>(1/LG581)+(1/LF581)+(1/LE581)</f>
        <v/>
      </c>
      <c r="LT581" s="8">
        <f>IF(INDEX(#REF!,MATCH(KQ581,#REF!,0))=INDEX(#REF!,MATCH(KQ581,#REF!,0)),INDEX(#REF!,MATCH(KQ581,#REF!,0)),"ERROR")</f>
        <v/>
      </c>
      <c r="LU581" s="4">
        <f>IF(KR581="G",2,IF(KR581="R",0.5,IF(KR581="A",1)))</f>
        <v/>
      </c>
      <c r="LV581" s="4">
        <f>IF(KS581="G",0.5,IF(KS581="R",2,IF(KS581="A",1)))</f>
        <v/>
      </c>
      <c r="LW581" s="4">
        <f>IF(KT581="G",2,IF(KT581="R",0.5,IF(KT581="A",1)))</f>
        <v/>
      </c>
      <c r="LX581" s="4">
        <f>IF(KU581="G",0.5,IF(KU581="R",2,IF(KU581="A",1)))</f>
        <v/>
      </c>
      <c r="LY581" s="7">
        <f>(LK581*(LU581+LX581)+(LL581*(LU581+LX581)))</f>
        <v/>
      </c>
      <c r="LZ581" s="7">
        <f>(LN581*(LV581+LW581)+(LO581*(LV581+LW581)))</f>
        <v/>
      </c>
      <c r="MA581" s="11">
        <f>LY581-LZ581</f>
        <v/>
      </c>
      <c r="MB581" s="5">
        <f>MA581+2</f>
        <v/>
      </c>
      <c r="MC581" s="6">
        <f>MA581-2</f>
        <v/>
      </c>
      <c r="MD581" s="4">
        <f>LE581</f>
        <v/>
      </c>
      <c r="ME581" s="9">
        <f>IF(MD581=0,1000,MD581+0.75)</f>
        <v/>
      </c>
      <c r="MF581" s="10">
        <f>IF(MD581=0,0,MD581-0.75)</f>
        <v/>
      </c>
      <c r="MG581" s="4">
        <f>((LM581*(LU581+LX581))-((LP581*(LV581+LW581))))</f>
        <v/>
      </c>
      <c r="MH581" s="9">
        <f>MG581*1.2</f>
        <v/>
      </c>
      <c r="MI581" s="10">
        <f>MG581*0.8</f>
        <v/>
      </c>
      <c r="MJ581">
        <f>IFERROR(OT581,"")</f>
        <v/>
      </c>
      <c r="MK581">
        <f>IFERROR(OU581,"")</f>
        <v/>
      </c>
      <c r="ML581">
        <f>IFERROR(OV581,"")</f>
        <v/>
      </c>
      <c r="MM581">
        <f>IFERROR(OW581,"")</f>
        <v/>
      </c>
      <c r="MN581">
        <f>IFERROR(OX581,"")</f>
        <v/>
      </c>
      <c r="MO581">
        <f>IFERROR(OY581,"")</f>
        <v/>
      </c>
      <c r="MP581" s="1">
        <f>COUNTIFS(#REF!,LT581,#REF!,1,#REF!,"&gt;="&amp;MC581,#REF!,"&lt;="&amp;MB581,#REF!,"&lt;="&amp;ME581,#REF!,"&gt;="&amp;MF581,#REF!,"="&amp;KV581,#REF!,"="&amp;KX581)</f>
        <v/>
      </c>
      <c r="MQ581" s="1">
        <f>COUNTIFS(#REF!,LT581,#REF!,0,#REF!,"&gt;="&amp;MC581,#REF!,"&lt;="&amp;MB581,#REF!,"&lt;="&amp;ME581,#REF!,"&gt;="&amp;MF581,#REF!,"="&amp;KV581,#REF!,"="&amp;KX581)</f>
        <v/>
      </c>
      <c r="MR581" s="1">
        <f>COUNTIFS(#REF!,LT581,#REF!,1,#REF!,"&gt;="&amp;MC581,#REF!,"&lt;="&amp;MB581,#REF!,"&lt;="&amp;ME581,#REF!,"&gt;="&amp;MF581,#REF!,"="&amp;KW581,#REF!,"="&amp;KY581)</f>
        <v/>
      </c>
      <c r="MS581" s="1">
        <f>COUNTIFS(#REF!,LT581,#REF!,0,#REF!,"&gt;="&amp;MC581,#REF!,"&lt;="&amp;MB581,#REF!,"&lt;="&amp;ME581,#REF!,"&gt;="&amp;MF581,#REF!,"="&amp;KW581,#REF!,"="&amp;KY581)</f>
        <v/>
      </c>
      <c r="MT581" s="1">
        <f>COUNTIFS(#REF!,LT581,#REF!,1,#REF!,"&gt;="&amp;MI581,#REF!,"&lt;="&amp;MH581,#REF!,"&lt;="&amp;ME581,#REF!,"&gt;="&amp;MF581)</f>
        <v/>
      </c>
      <c r="MU581" s="1">
        <f>COUNTIFS(#REF!,LT581,#REF!,0,#REF!,"&gt;="&amp;MI581,#REF!,"&lt;="&amp;MH581,#REF!,"&lt;="&amp;ME581,#REF!,"&gt;="&amp;MF581)</f>
        <v/>
      </c>
      <c r="MV581" s="1">
        <f>COUNTIFS(#REF!,LT581,#REF!,1,#REF!,"&gt;="&amp;MI581,#REF!,"&lt;="&amp;MH581,#REF!,"="&amp;KZ581,#REF!,"="&amp;LA581,#REF!,"&lt;="&amp;ME581,#REF!,"&gt;="&amp;MF581)</f>
        <v/>
      </c>
      <c r="MW581" s="1">
        <f>COUNTIFS(#REF!,LT581,#REF!,0,#REF!,"&gt;="&amp;MI581,#REF!,"&lt;="&amp;MH581,#REF!,"="&amp;KZ581,#REF!,"="&amp;LA581,#REF!,"&lt;="&amp;ME581,#REF!,"&gt;="&amp;MF581)</f>
        <v/>
      </c>
      <c r="MX581" s="1">
        <f>COUNTIFS(#REF!,LT581,#REF!,1,#REF!,"&gt;="&amp;MC581,#REF!,"&lt;="&amp;MB581,#REF!,"&lt;="&amp;ME581,#REF!,"&gt;="&amp;MF581)</f>
        <v/>
      </c>
      <c r="MY581" s="1">
        <f>COUNTIFS(#REF!,LT581,#REF!,0,#REF!,"&gt;="&amp;MC581,#REF!,"&lt;="&amp;MB581,#REF!,"&lt;="&amp;ME581,#REF!,"&gt;="&amp;MF581)</f>
        <v/>
      </c>
      <c r="MZ581" s="1">
        <f>COUNTIFS(#REF!,LT581,#REF!,1,#REF!,"&lt;="&amp;ME581,#REF!,"&gt;="&amp;MF581,#REF!,"="&amp;KV581,#REF!,"="&amp;KX581)</f>
        <v/>
      </c>
      <c r="NA581" s="1">
        <f>COUNTIFS(#REF!,LT581,#REF!,0,#REF!,"&lt;="&amp;ME581,#REF!,"&gt;="&amp;MF581,#REF!,"="&amp;KV581,#REF!,"="&amp;KX581)</f>
        <v/>
      </c>
      <c r="NB581" s="1">
        <f>COUNTIFS(#REF!,LT581,#REF!,1,#REF!,"&lt;="&amp;ME581,#REF!,"&gt;="&amp;MF581,#REF!,"="&amp;KW581,#REF!,"="&amp;KY581)</f>
        <v/>
      </c>
      <c r="NC581" s="1">
        <f>COUNTIFS(#REF!,LT581,#REF!,0,#REF!,"&lt;="&amp;ME581,#REF!,"&gt;="&amp;MF581,#REF!,"="&amp;KW581,#REF!,"="&amp;KY581)</f>
        <v/>
      </c>
      <c r="ND581" s="1">
        <f>COUNTIFS(#REF!,LT581,#REF!,1,#REF!,"&gt;="&amp;MC581,#REF!,"&lt;="&amp;MB581,#REF!,"&lt;="&amp;ME581,#REF!,"&gt;="&amp;MF581,#REF!,"="&amp;KV581,#REF!,"="&amp;KX581)</f>
        <v/>
      </c>
      <c r="NE581" s="1">
        <f>COUNTIFS(#REF!,LT581,#REF!,0,#REF!,"&gt;="&amp;MC581,#REF!,"&lt;="&amp;MB581,#REF!,"&lt;="&amp;ME581,#REF!,"&gt;="&amp;MF581,#REF!,"="&amp;KV581,#REF!,"="&amp;KX581)</f>
        <v/>
      </c>
      <c r="NF581" s="1">
        <f>COUNTIFS(#REF!,LT581,#REF!,1,#REF!,"&gt;="&amp;MC581,#REF!,"&lt;="&amp;MB581,#REF!,"&lt;="&amp;ME581,#REF!,"&gt;="&amp;MF581,#REF!,"="&amp;KW581,#REF!,"="&amp;KY581)</f>
        <v/>
      </c>
      <c r="NG581" s="1">
        <f>COUNTIFS(#REF!,LT581,#REF!,0,#REF!,"&gt;="&amp;MC581,#REF!,"&lt;="&amp;MB581,#REF!,"&lt;="&amp;ME581,#REF!,"&gt;="&amp;MF581,#REF!,"="&amp;KW581,#REF!,"="&amp;KY581)</f>
        <v/>
      </c>
      <c r="NH581" s="1">
        <f>COUNTIFS(#REF!,LT581,#REF!,1,#REF!,"&gt;="&amp;MC581,#REF!,"&lt;="&amp;MB581,#REF!,"&lt;="&amp;ME581,#REF!,"&gt;="&amp;MF581,#REF!,"="&amp;KZ581,#REF!,"="&amp;LA581)</f>
        <v/>
      </c>
      <c r="NI581" s="1">
        <f>COUNTIFS(#REF!,LT581,#REF!,0,#REF!,"&gt;="&amp;MC581,#REF!,"&lt;="&amp;MB581,#REF!,"&lt;="&amp;ME581,#REF!,"&gt;="&amp;MF581,#REF!,"="&amp;KZ581,#REF!,"="&amp;LA581)</f>
        <v/>
      </c>
      <c r="NJ581" s="1">
        <f>COUNTIFS(#REF!,LT581,#REF!,1,#REF!,"&gt;="&amp;MI581,#REF!,"&lt;="&amp;MH581,#REF!,"&lt;="&amp;ME581,#REF!,"&gt;="&amp;MF581)</f>
        <v/>
      </c>
      <c r="NK581" s="1">
        <f>COUNTIFS(#REF!,LT581,#REF!,0,#REF!,"&gt;="&amp;MI581,#REF!,"&lt;="&amp;MH581,#REF!,"&lt;="&amp;ME581,#REF!,"&gt;="&amp;MF581)</f>
        <v/>
      </c>
      <c r="NL581" s="1">
        <f>COUNTIFS(#REF!,LT581,#REF!,1,#REF!,"&gt;="&amp;MI581,#REF!,"&lt;="&amp;MH581,#REF!,"="&amp;KZ581,#REF!,"="&amp;LA581,#REF!,"&lt;="&amp;ME581,#REF!,"&gt;="&amp;MF581)</f>
        <v/>
      </c>
      <c r="NM581" s="1">
        <f>COUNTIFS(#REF!,LT581,#REF!,0,#REF!,"&gt;="&amp;MI581,#REF!,"&lt;="&amp;MH581,#REF!,"="&amp;KZ581,#REF!,"="&amp;LA581,#REF!,"&lt;="&amp;ME581,#REF!,"&gt;="&amp;MF581)</f>
        <v/>
      </c>
      <c r="NN581" s="1">
        <f>COUNTIFS(#REF!,LT581,#REF!,1,#REF!,"&gt;="&amp;MC581,#REF!,"&lt;="&amp;MB581,#REF!,"&lt;="&amp;ME581,#REF!,"&gt;="&amp;MF581)</f>
        <v/>
      </c>
      <c r="NO581" s="1">
        <f>COUNTIFS(#REF!,LT581,#REF!,0,#REF!,"&gt;="&amp;MC581,#REF!,"&lt;="&amp;MB581,#REF!,"&lt;="&amp;ME581,#REF!,"&gt;="&amp;MF581)</f>
        <v/>
      </c>
      <c r="NP581" s="1">
        <f>COUNTIFS(#REF!,LT581,#REF!,1,#REF!,"&lt;="&amp;ME581,#REF!,"&gt;="&amp;MF581,#REF!,"="&amp;KV581,#REF!,"="&amp;KX581)</f>
        <v/>
      </c>
      <c r="NQ581" s="1">
        <f>COUNTIFS(#REF!,LT581,#REF!,0,#REF!,"&lt;="&amp;ME581,#REF!,"&gt;="&amp;MF581,#REF!,"="&amp;KV581,#REF!,"="&amp;KX581)</f>
        <v/>
      </c>
      <c r="NR581" s="1">
        <f>COUNTIFS(#REF!,LT581,#REF!,1,#REF!,"&lt;="&amp;ME581,#REF!,"&gt;="&amp;MF581,#REF!,"="&amp;KW581,#REF!,"="&amp;KY581)</f>
        <v/>
      </c>
      <c r="NS581" s="1">
        <f>COUNTIFS(#REF!,LT581,#REF!,0,#REF!,"&lt;="&amp;ME581,#REF!,"&gt;="&amp;MF581,#REF!,"="&amp;KW581,#REF!,"="&amp;KY581)</f>
        <v/>
      </c>
      <c r="NT581" s="1">
        <f>MP581+MR581+MT581+MV581+MX581+MZ581+NB581</f>
        <v/>
      </c>
      <c r="NU581" s="1">
        <f>MQ581+MS581+MU581+MW581+MY581+NA581+NC581</f>
        <v/>
      </c>
      <c r="NV581" s="1">
        <f>NT581+NU581</f>
        <v/>
      </c>
      <c r="NW581" s="33">
        <f>NT581/(NT581+NU581)</f>
        <v/>
      </c>
      <c r="NX581" s="3">
        <f>1/NW581</f>
        <v/>
      </c>
      <c r="NY581" s="1">
        <f>LH581</f>
        <v/>
      </c>
      <c r="NZ581" s="79">
        <f>(NW581*((NY581-1)*0.98))-((1-NW581)*1)</f>
        <v/>
      </c>
      <c r="OA581" s="34">
        <f>IF(LR581&lt;0.9,0,IF(AND(LR581&gt;1.1),0,1))</f>
        <v/>
      </c>
      <c r="OB581" s="34">
        <f>IF(LS581&lt;0.9,0,IF(AND(LS581&gt;1.1),0,1))</f>
        <v/>
      </c>
      <c r="OC581" s="32">
        <f>IF(NV581&gt;99,1,0)</f>
        <v/>
      </c>
      <c r="OD581" s="32">
        <f>IF(NZ581&gt;0.0799,1,0)</f>
        <v/>
      </c>
      <c r="OE581" s="32">
        <f>IF(NZ581&gt;OM581,1,0)</f>
        <v/>
      </c>
      <c r="OF581" s="32">
        <f>OC581+OD581+OE581+OA581+OB581</f>
        <v/>
      </c>
      <c r="OG581" s="1">
        <f>ND581+NF581+NH581+NJ581+NL581+NN581+NP581+NR581</f>
        <v/>
      </c>
      <c r="OH581" s="1">
        <f>NE581+NG581+NI581+NK581+NM581+NO581+NQ581+NS581</f>
        <v/>
      </c>
      <c r="OI581" s="1">
        <f>OG581+OH581</f>
        <v/>
      </c>
      <c r="OJ581" s="33">
        <f>OG581/(OG581+OH581)</f>
        <v/>
      </c>
      <c r="OK581" s="3">
        <f>1/OJ581</f>
        <v/>
      </c>
      <c r="OL581" s="1">
        <f>LI581</f>
        <v/>
      </c>
      <c r="OM581" s="79">
        <f>(OJ581*((OL581-1)*0.98))-((1-OJ581)*1)</f>
        <v/>
      </c>
      <c r="ON581" s="34">
        <f>IF(LR581&lt;0.9,0,IF(AND(LR581&gt;1.1),0,1))</f>
        <v/>
      </c>
      <c r="OO581" s="34">
        <f>IF(LS581&lt;0.9,0,IF(AND(LS581&gt;1.1),0,1))</f>
        <v/>
      </c>
      <c r="OP581" s="32">
        <f>IF(OI581&gt;99,1,0)</f>
        <v/>
      </c>
      <c r="OQ581" s="32">
        <f>IF(OM581&gt;0.0799,1,0)</f>
        <v/>
      </c>
      <c r="OR581" s="32">
        <f>IF(OM581&gt;OZ581,1,0)</f>
        <v/>
      </c>
      <c r="OS581" s="32">
        <f>OP581+OQ581+OR581+ON581+OO581</f>
        <v/>
      </c>
      <c r="OT581">
        <f>IF(OF581=5,"BackHome0-0",IF(AND(OS581=5),"BackAway0-0",""))</f>
        <v/>
      </c>
      <c r="OU581">
        <f>IF(OF581=5,KN581,IF(AND(OS581=5),KO581,""))</f>
        <v/>
      </c>
      <c r="OV581">
        <f>IF(OF581=5,"Match Odds",IF(AND(OS581=5),"Match Odds",""))</f>
        <v/>
      </c>
      <c r="OW581">
        <f>IF(OF581=5,KP581,IF(AND(OS581=5),KP581,""))</f>
        <v/>
      </c>
      <c r="OX581">
        <f>IF(OF581=5,"MATCH_ODDS",IF(AND(OS581=5),"MATCH_ODDS",""))</f>
        <v/>
      </c>
      <c r="OY581">
        <f>IF(OF581=5,"BACK",IF(AND(OS581=5),"BACK",""))</f>
        <v/>
      </c>
    </row>
    <row r="582" ht="16.5" customHeight="1" thickBot="1" thickTop="1">
      <c r="A582" s="2" t="n"/>
      <c r="KN582" s="1">
        <f>IF(INDEX(#REF!,MATCH('HT 0-0'!D582,#REF!,0))=INDEX(#REF!,MATCH('HT 0-0'!D582,#REF!,0)),INDEX(#REF!,MATCH('HT 0-0'!D582,#REF!,0)),"ERROR")</f>
        <v/>
      </c>
      <c r="KO582" s="1">
        <f>IF(INDEX(#REF!,MATCH('HT 0-0'!E582,#REF!,0))=INDEX(#REF!,MATCH('HT 0-0'!E582,#REF!,0)),INDEX(#REF!,MATCH('HT 0-0'!E582,#REF!,0)),"ERROR")</f>
        <v/>
      </c>
      <c r="KP582" s="1">
        <f>KN582&amp;" v "&amp;KO582</f>
        <v/>
      </c>
      <c r="KQ582">
        <f>B582&amp;"_"&amp;C582</f>
        <v/>
      </c>
      <c r="KR582" s="1">
        <f>IF((HW582/KK582)&lt;0.335,"G",IF((HW582/KK582)&gt;0.67,"R","A"))</f>
        <v/>
      </c>
      <c r="KS582" s="1">
        <f>IF((HX582/KK582)&lt;0.335,"G",IF((HX582/KK582)&gt;0.67,"R","A"))</f>
        <v/>
      </c>
      <c r="KT582" s="1">
        <f>IF((IH582/KK582)&lt;0.335,"G",IF((IH582/KK582)&gt;0.67,"R","A"))</f>
        <v/>
      </c>
      <c r="KU582" s="1">
        <f>IF((II582/KK582)&lt;0.335,"G",IF((II582/KK582)&gt;0.67,"R","A"))</f>
        <v/>
      </c>
      <c r="KV582" s="1">
        <f>IF((HZ582/KK582)&lt;0.335,"G",IF((HZ582/KK582)&gt;0.67,"R","A"))</f>
        <v/>
      </c>
      <c r="KW582" s="1">
        <f>IF((HY582/KK582)&lt;0.335,"G",IF((HY582/KK582)&gt;0.67,"R","A"))</f>
        <v/>
      </c>
      <c r="KX582" s="1">
        <f>IF((IK582/KK582)&lt;0.335,"G",IF((IK582/KK582)&gt;0.67,"R","A"))</f>
        <v/>
      </c>
      <c r="KY582" s="1">
        <f>IF((IJ582/KK582)&lt;0.335,"G",IF((IJ582/KK582)&gt;0.67,"R","A"))</f>
        <v/>
      </c>
      <c r="KZ582" s="1">
        <f>IF((HQ582/KK582)&lt;0.335,"G",IF((HQ582/KK582)&gt;0.67,"R","A"))</f>
        <v/>
      </c>
      <c r="LA582" s="1">
        <f>IF((IB582/KK582)&lt;0.335,"G",IF((IB582/KK582)&gt;0.67,"R","A"))</f>
        <v/>
      </c>
      <c r="LB582">
        <f>IF(LQ582="0-0",INDEX(Scrape!#REF!,MATCH('HT 0-0'!KP582,Scrape!$B:$B,0)),"")</f>
        <v/>
      </c>
      <c r="LC582">
        <f>IF(LQ582="0-0",INDEX(Scrape!$A:$A,MATCH('HT 0-0'!KP582,Scrape!$B:$B,0)),"")</f>
        <v/>
      </c>
      <c r="LD582">
        <f>IF(LQ582="0-0",INDEX(Scrape!$B:$B,MATCH('HT 0-0'!KP582,Scrape!$B:$B,0)),"")</f>
        <v/>
      </c>
      <c r="LE582">
        <f>IF(LQ582="0-0",INDEX(Scrape!$C:$C,MATCH('HT 0-0'!KP582,Scrape!$B:$B,0)),"")</f>
        <v/>
      </c>
      <c r="LF582">
        <f>IF(LQ582="0-0",INDEX(Scrape!$D:$D,MATCH('HT 0-0'!KP582,Scrape!$B:$B,0)),"")</f>
        <v/>
      </c>
      <c r="LG582">
        <f>IF(LQ582="0-0",INDEX(Scrape!$E:$E,MATCH('HT 0-0'!KP582,Scrape!$B:$B,0)),"")</f>
        <v/>
      </c>
      <c r="LH582">
        <f>IF(LQ582="0-0",INDEX(Scrape!$F:$F,MATCH('HT 0-0'!KP582,Scrape!$B:$B,0)),"")</f>
        <v/>
      </c>
      <c r="LI582">
        <f>IF(LQ582="0-0",INDEX(Scrape!$G:$G,MATCH('HT 0-0'!KP582,Scrape!$B:$B,0)),"")</f>
        <v/>
      </c>
      <c r="LJ582">
        <f>IF(LQ582="0-0",INDEX(Scrape!$H:$H,MATCH('HT 0-0'!KP582,Scrape!$B:$B,0)),"")</f>
        <v/>
      </c>
      <c r="LK582">
        <f>IF(LQ582="0-0",INDEX(Scrape!$I:$I,MATCH('HT 0-0'!KP582,Scrape!$B:$B,0)),"")</f>
        <v/>
      </c>
      <c r="LL582">
        <f>IF(LQ582="0-0",INDEX(Scrape!$J:$J,MATCH('HT 0-0'!KP582,Scrape!$B:$B,0)),"")</f>
        <v/>
      </c>
      <c r="LM582">
        <f>IF(LQ582="0-0",INDEX(Scrape!$K:$K,MATCH('HT 0-0'!KP582,Scrape!$B:$B,0)),"")</f>
        <v/>
      </c>
      <c r="LN582">
        <f>IF(LQ582="0-0",INDEX(Scrape!$L:$L,MATCH('HT 0-0'!KP582,Scrape!$B:$B,0)),"")</f>
        <v/>
      </c>
      <c r="LO582">
        <f>IF(LQ582="0-0",INDEX(Scrape!$M:$M,MATCH('HT 0-0'!KP582,Scrape!$B:$B,0)),"")</f>
        <v/>
      </c>
      <c r="LP582">
        <f>IF(LQ582="0-0",INDEX(Scrape!$N:$N,MATCH('HT 0-0'!KP582,Scrape!$B:$B,0)),"")</f>
        <v/>
      </c>
      <c r="LQ582">
        <f>INDEX(Scrape!$O:$O,MATCH('HT 0-0'!KP582,Scrape!$B:$B,0))</f>
        <v/>
      </c>
      <c r="LR582">
        <f>(1/LJ582)+(1/LI582)+(1/LH582)</f>
        <v/>
      </c>
      <c r="LS582">
        <f>(1/LG582)+(1/LF582)+(1/LE582)</f>
        <v/>
      </c>
      <c r="LT582" s="8">
        <f>IF(INDEX(#REF!,MATCH(KQ582,#REF!,0))=INDEX(#REF!,MATCH(KQ582,#REF!,0)),INDEX(#REF!,MATCH(KQ582,#REF!,0)),"ERROR")</f>
        <v/>
      </c>
      <c r="LU582" s="4">
        <f>IF(KR582="G",2,IF(KR582="R",0.5,IF(KR582="A",1)))</f>
        <v/>
      </c>
      <c r="LV582" s="4">
        <f>IF(KS582="G",0.5,IF(KS582="R",2,IF(KS582="A",1)))</f>
        <v/>
      </c>
      <c r="LW582" s="4">
        <f>IF(KT582="G",2,IF(KT582="R",0.5,IF(KT582="A",1)))</f>
        <v/>
      </c>
      <c r="LX582" s="4">
        <f>IF(KU582="G",0.5,IF(KU582="R",2,IF(KU582="A",1)))</f>
        <v/>
      </c>
      <c r="LY582" s="7">
        <f>(LK582*(LU582+LX582)+(LL582*(LU582+LX582)))</f>
        <v/>
      </c>
      <c r="LZ582" s="7">
        <f>(LN582*(LV582+LW582)+(LO582*(LV582+LW582)))</f>
        <v/>
      </c>
      <c r="MA582" s="11">
        <f>LY582-LZ582</f>
        <v/>
      </c>
      <c r="MB582" s="5">
        <f>MA582+2</f>
        <v/>
      </c>
      <c r="MC582" s="6">
        <f>MA582-2</f>
        <v/>
      </c>
      <c r="MD582" s="4">
        <f>LE582</f>
        <v/>
      </c>
      <c r="ME582" s="9">
        <f>IF(MD582=0,1000,MD582+0.75)</f>
        <v/>
      </c>
      <c r="MF582" s="10">
        <f>IF(MD582=0,0,MD582-0.75)</f>
        <v/>
      </c>
      <c r="MG582" s="4">
        <f>((LM582*(LU582+LX582))-((LP582*(LV582+LW582))))</f>
        <v/>
      </c>
      <c r="MH582" s="9">
        <f>MG582*1.2</f>
        <v/>
      </c>
      <c r="MI582" s="10">
        <f>MG582*0.8</f>
        <v/>
      </c>
      <c r="MJ582">
        <f>IFERROR(OT582,"")</f>
        <v/>
      </c>
      <c r="MK582">
        <f>IFERROR(OU582,"")</f>
        <v/>
      </c>
      <c r="ML582">
        <f>IFERROR(OV582,"")</f>
        <v/>
      </c>
      <c r="MM582">
        <f>IFERROR(OW582,"")</f>
        <v/>
      </c>
      <c r="MN582">
        <f>IFERROR(OX582,"")</f>
        <v/>
      </c>
      <c r="MO582">
        <f>IFERROR(OY582,"")</f>
        <v/>
      </c>
      <c r="MP582" s="1">
        <f>COUNTIFS(#REF!,LT582,#REF!,1,#REF!,"&gt;="&amp;MC582,#REF!,"&lt;="&amp;MB582,#REF!,"&lt;="&amp;ME582,#REF!,"&gt;="&amp;MF582,#REF!,"="&amp;KV582,#REF!,"="&amp;KX582)</f>
        <v/>
      </c>
      <c r="MQ582" s="1">
        <f>COUNTIFS(#REF!,LT582,#REF!,0,#REF!,"&gt;="&amp;MC582,#REF!,"&lt;="&amp;MB582,#REF!,"&lt;="&amp;ME582,#REF!,"&gt;="&amp;MF582,#REF!,"="&amp;KV582,#REF!,"="&amp;KX582)</f>
        <v/>
      </c>
      <c r="MR582" s="1">
        <f>COUNTIFS(#REF!,LT582,#REF!,1,#REF!,"&gt;="&amp;MC582,#REF!,"&lt;="&amp;MB582,#REF!,"&lt;="&amp;ME582,#REF!,"&gt;="&amp;MF582,#REF!,"="&amp;KW582,#REF!,"="&amp;KY582)</f>
        <v/>
      </c>
      <c r="MS582" s="1">
        <f>COUNTIFS(#REF!,LT582,#REF!,0,#REF!,"&gt;="&amp;MC582,#REF!,"&lt;="&amp;MB582,#REF!,"&lt;="&amp;ME582,#REF!,"&gt;="&amp;MF582,#REF!,"="&amp;KW582,#REF!,"="&amp;KY582)</f>
        <v/>
      </c>
      <c r="MT582" s="1">
        <f>COUNTIFS(#REF!,LT582,#REF!,1,#REF!,"&gt;="&amp;MI582,#REF!,"&lt;="&amp;MH582,#REF!,"&lt;="&amp;ME582,#REF!,"&gt;="&amp;MF582)</f>
        <v/>
      </c>
      <c r="MU582" s="1">
        <f>COUNTIFS(#REF!,LT582,#REF!,0,#REF!,"&gt;="&amp;MI582,#REF!,"&lt;="&amp;MH582,#REF!,"&lt;="&amp;ME582,#REF!,"&gt;="&amp;MF582)</f>
        <v/>
      </c>
      <c r="MV582" s="1">
        <f>COUNTIFS(#REF!,LT582,#REF!,1,#REF!,"&gt;="&amp;MI582,#REF!,"&lt;="&amp;MH582,#REF!,"="&amp;KZ582,#REF!,"="&amp;LA582,#REF!,"&lt;="&amp;ME582,#REF!,"&gt;="&amp;MF582)</f>
        <v/>
      </c>
      <c r="MW582" s="1">
        <f>COUNTIFS(#REF!,LT582,#REF!,0,#REF!,"&gt;="&amp;MI582,#REF!,"&lt;="&amp;MH582,#REF!,"="&amp;KZ582,#REF!,"="&amp;LA582,#REF!,"&lt;="&amp;ME582,#REF!,"&gt;="&amp;MF582)</f>
        <v/>
      </c>
      <c r="MX582" s="1">
        <f>COUNTIFS(#REF!,LT582,#REF!,1,#REF!,"&gt;="&amp;MC582,#REF!,"&lt;="&amp;MB582,#REF!,"&lt;="&amp;ME582,#REF!,"&gt;="&amp;MF582)</f>
        <v/>
      </c>
      <c r="MY582" s="1">
        <f>COUNTIFS(#REF!,LT582,#REF!,0,#REF!,"&gt;="&amp;MC582,#REF!,"&lt;="&amp;MB582,#REF!,"&lt;="&amp;ME582,#REF!,"&gt;="&amp;MF582)</f>
        <v/>
      </c>
      <c r="MZ582" s="1">
        <f>COUNTIFS(#REF!,LT582,#REF!,1,#REF!,"&lt;="&amp;ME582,#REF!,"&gt;="&amp;MF582,#REF!,"="&amp;KV582,#REF!,"="&amp;KX582)</f>
        <v/>
      </c>
      <c r="NA582" s="1">
        <f>COUNTIFS(#REF!,LT582,#REF!,0,#REF!,"&lt;="&amp;ME582,#REF!,"&gt;="&amp;MF582,#REF!,"="&amp;KV582,#REF!,"="&amp;KX582)</f>
        <v/>
      </c>
      <c r="NB582" s="1">
        <f>COUNTIFS(#REF!,LT582,#REF!,1,#REF!,"&lt;="&amp;ME582,#REF!,"&gt;="&amp;MF582,#REF!,"="&amp;KW582,#REF!,"="&amp;KY582)</f>
        <v/>
      </c>
      <c r="NC582" s="1">
        <f>COUNTIFS(#REF!,LT582,#REF!,0,#REF!,"&lt;="&amp;ME582,#REF!,"&gt;="&amp;MF582,#REF!,"="&amp;KW582,#REF!,"="&amp;KY582)</f>
        <v/>
      </c>
      <c r="ND582" s="1">
        <f>COUNTIFS(#REF!,LT582,#REF!,1,#REF!,"&gt;="&amp;MC582,#REF!,"&lt;="&amp;MB582,#REF!,"&lt;="&amp;ME582,#REF!,"&gt;="&amp;MF582,#REF!,"="&amp;KV582,#REF!,"="&amp;KX582)</f>
        <v/>
      </c>
      <c r="NE582" s="1">
        <f>COUNTIFS(#REF!,LT582,#REF!,0,#REF!,"&gt;="&amp;MC582,#REF!,"&lt;="&amp;MB582,#REF!,"&lt;="&amp;ME582,#REF!,"&gt;="&amp;MF582,#REF!,"="&amp;KV582,#REF!,"="&amp;KX582)</f>
        <v/>
      </c>
      <c r="NF582" s="1">
        <f>COUNTIFS(#REF!,LT582,#REF!,1,#REF!,"&gt;="&amp;MC582,#REF!,"&lt;="&amp;MB582,#REF!,"&lt;="&amp;ME582,#REF!,"&gt;="&amp;MF582,#REF!,"="&amp;KW582,#REF!,"="&amp;KY582)</f>
        <v/>
      </c>
      <c r="NG582" s="1">
        <f>COUNTIFS(#REF!,LT582,#REF!,0,#REF!,"&gt;="&amp;MC582,#REF!,"&lt;="&amp;MB582,#REF!,"&lt;="&amp;ME582,#REF!,"&gt;="&amp;MF582,#REF!,"="&amp;KW582,#REF!,"="&amp;KY582)</f>
        <v/>
      </c>
      <c r="NH582" s="1">
        <f>COUNTIFS(#REF!,LT582,#REF!,1,#REF!,"&gt;="&amp;MC582,#REF!,"&lt;="&amp;MB582,#REF!,"&lt;="&amp;ME582,#REF!,"&gt;="&amp;MF582,#REF!,"="&amp;KZ582,#REF!,"="&amp;LA582)</f>
        <v/>
      </c>
      <c r="NI582" s="1">
        <f>COUNTIFS(#REF!,LT582,#REF!,0,#REF!,"&gt;="&amp;MC582,#REF!,"&lt;="&amp;MB582,#REF!,"&lt;="&amp;ME582,#REF!,"&gt;="&amp;MF582,#REF!,"="&amp;KZ582,#REF!,"="&amp;LA582)</f>
        <v/>
      </c>
      <c r="NJ582" s="1">
        <f>COUNTIFS(#REF!,LT582,#REF!,1,#REF!,"&gt;="&amp;MI582,#REF!,"&lt;="&amp;MH582,#REF!,"&lt;="&amp;ME582,#REF!,"&gt;="&amp;MF582)</f>
        <v/>
      </c>
      <c r="NK582" s="1">
        <f>COUNTIFS(#REF!,LT582,#REF!,0,#REF!,"&gt;="&amp;MI582,#REF!,"&lt;="&amp;MH582,#REF!,"&lt;="&amp;ME582,#REF!,"&gt;="&amp;MF582)</f>
        <v/>
      </c>
      <c r="NL582" s="1">
        <f>COUNTIFS(#REF!,LT582,#REF!,1,#REF!,"&gt;="&amp;MI582,#REF!,"&lt;="&amp;MH582,#REF!,"="&amp;KZ582,#REF!,"="&amp;LA582,#REF!,"&lt;="&amp;ME582,#REF!,"&gt;="&amp;MF582)</f>
        <v/>
      </c>
      <c r="NM582" s="1">
        <f>COUNTIFS(#REF!,LT582,#REF!,0,#REF!,"&gt;="&amp;MI582,#REF!,"&lt;="&amp;MH582,#REF!,"="&amp;KZ582,#REF!,"="&amp;LA582,#REF!,"&lt;="&amp;ME582,#REF!,"&gt;="&amp;MF582)</f>
        <v/>
      </c>
      <c r="NN582" s="1">
        <f>COUNTIFS(#REF!,LT582,#REF!,1,#REF!,"&gt;="&amp;MC582,#REF!,"&lt;="&amp;MB582,#REF!,"&lt;="&amp;ME582,#REF!,"&gt;="&amp;MF582)</f>
        <v/>
      </c>
      <c r="NO582" s="1">
        <f>COUNTIFS(#REF!,LT582,#REF!,0,#REF!,"&gt;="&amp;MC582,#REF!,"&lt;="&amp;MB582,#REF!,"&lt;="&amp;ME582,#REF!,"&gt;="&amp;MF582)</f>
        <v/>
      </c>
      <c r="NP582" s="1">
        <f>COUNTIFS(#REF!,LT582,#REF!,1,#REF!,"&lt;="&amp;ME582,#REF!,"&gt;="&amp;MF582,#REF!,"="&amp;KV582,#REF!,"="&amp;KX582)</f>
        <v/>
      </c>
      <c r="NQ582" s="1">
        <f>COUNTIFS(#REF!,LT582,#REF!,0,#REF!,"&lt;="&amp;ME582,#REF!,"&gt;="&amp;MF582,#REF!,"="&amp;KV582,#REF!,"="&amp;KX582)</f>
        <v/>
      </c>
      <c r="NR582" s="1">
        <f>COUNTIFS(#REF!,LT582,#REF!,1,#REF!,"&lt;="&amp;ME582,#REF!,"&gt;="&amp;MF582,#REF!,"="&amp;KW582,#REF!,"="&amp;KY582)</f>
        <v/>
      </c>
      <c r="NS582" s="1">
        <f>COUNTIFS(#REF!,LT582,#REF!,0,#REF!,"&lt;="&amp;ME582,#REF!,"&gt;="&amp;MF582,#REF!,"="&amp;KW582,#REF!,"="&amp;KY582)</f>
        <v/>
      </c>
      <c r="NT582" s="1">
        <f>MP582+MR582+MT582+MV582+MX582+MZ582+NB582</f>
        <v/>
      </c>
      <c r="NU582" s="1">
        <f>MQ582+MS582+MU582+MW582+MY582+NA582+NC582</f>
        <v/>
      </c>
      <c r="NV582" s="1">
        <f>NT582+NU582</f>
        <v/>
      </c>
      <c r="NW582" s="33">
        <f>NT582/(NT582+NU582)</f>
        <v/>
      </c>
      <c r="NX582" s="3">
        <f>1/NW582</f>
        <v/>
      </c>
      <c r="NY582" s="1">
        <f>LH582</f>
        <v/>
      </c>
      <c r="NZ582" s="79">
        <f>(NW582*((NY582-1)*0.98))-((1-NW582)*1)</f>
        <v/>
      </c>
      <c r="OA582" s="34">
        <f>IF(LR582&lt;0.9,0,IF(AND(LR582&gt;1.1),0,1))</f>
        <v/>
      </c>
      <c r="OB582" s="34">
        <f>IF(LS582&lt;0.9,0,IF(AND(LS582&gt;1.1),0,1))</f>
        <v/>
      </c>
      <c r="OC582" s="32">
        <f>IF(NV582&gt;99,1,0)</f>
        <v/>
      </c>
      <c r="OD582" s="32">
        <f>IF(NZ582&gt;0.0799,1,0)</f>
        <v/>
      </c>
      <c r="OE582" s="32">
        <f>IF(NZ582&gt;OM582,1,0)</f>
        <v/>
      </c>
      <c r="OF582" s="32">
        <f>OC582+OD582+OE582+OA582+OB582</f>
        <v/>
      </c>
      <c r="OG582" s="1">
        <f>ND582+NF582+NH582+NJ582+NL582+NN582+NP582+NR582</f>
        <v/>
      </c>
      <c r="OH582" s="1">
        <f>NE582+NG582+NI582+NK582+NM582+NO582+NQ582+NS582</f>
        <v/>
      </c>
      <c r="OI582" s="1">
        <f>OG582+OH582</f>
        <v/>
      </c>
      <c r="OJ582" s="33">
        <f>OG582/(OG582+OH582)</f>
        <v/>
      </c>
      <c r="OK582" s="3">
        <f>1/OJ582</f>
        <v/>
      </c>
      <c r="OL582" s="1">
        <f>LI582</f>
        <v/>
      </c>
      <c r="OM582" s="79">
        <f>(OJ582*((OL582-1)*0.98))-((1-OJ582)*1)</f>
        <v/>
      </c>
      <c r="ON582" s="34">
        <f>IF(LR582&lt;0.9,0,IF(AND(LR582&gt;1.1),0,1))</f>
        <v/>
      </c>
      <c r="OO582" s="34">
        <f>IF(LS582&lt;0.9,0,IF(AND(LS582&gt;1.1),0,1))</f>
        <v/>
      </c>
      <c r="OP582" s="32">
        <f>IF(OI582&gt;99,1,0)</f>
        <v/>
      </c>
      <c r="OQ582" s="32">
        <f>IF(OM582&gt;0.0799,1,0)</f>
        <v/>
      </c>
      <c r="OR582" s="32">
        <f>IF(OM582&gt;OZ582,1,0)</f>
        <v/>
      </c>
      <c r="OS582" s="32">
        <f>OP582+OQ582+OR582+ON582+OO582</f>
        <v/>
      </c>
      <c r="OT582">
        <f>IF(OF582=5,"BackHome0-0",IF(AND(OS582=5),"BackAway0-0",""))</f>
        <v/>
      </c>
      <c r="OU582">
        <f>IF(OF582=5,KN582,IF(AND(OS582=5),KO582,""))</f>
        <v/>
      </c>
      <c r="OV582">
        <f>IF(OF582=5,"Match Odds",IF(AND(OS582=5),"Match Odds",""))</f>
        <v/>
      </c>
      <c r="OW582">
        <f>IF(OF582=5,KP582,IF(AND(OS582=5),KP582,""))</f>
        <v/>
      </c>
      <c r="OX582">
        <f>IF(OF582=5,"MATCH_ODDS",IF(AND(OS582=5),"MATCH_ODDS",""))</f>
        <v/>
      </c>
      <c r="OY582">
        <f>IF(OF582=5,"BACK",IF(AND(OS582=5),"BACK",""))</f>
        <v/>
      </c>
    </row>
    <row r="583" ht="16.5" customHeight="1" thickBot="1" thickTop="1">
      <c r="A583" s="2" t="n"/>
      <c r="KN583" s="1">
        <f>IF(INDEX(#REF!,MATCH('HT 0-0'!D583,#REF!,0))=INDEX(#REF!,MATCH('HT 0-0'!D583,#REF!,0)),INDEX(#REF!,MATCH('HT 0-0'!D583,#REF!,0)),"ERROR")</f>
        <v/>
      </c>
      <c r="KO583" s="1">
        <f>IF(INDEX(#REF!,MATCH('HT 0-0'!E583,#REF!,0))=INDEX(#REF!,MATCH('HT 0-0'!E583,#REF!,0)),INDEX(#REF!,MATCH('HT 0-0'!E583,#REF!,0)),"ERROR")</f>
        <v/>
      </c>
      <c r="KP583" s="1">
        <f>KN583&amp;" v "&amp;KO583</f>
        <v/>
      </c>
      <c r="KQ583">
        <f>B583&amp;"_"&amp;C583</f>
        <v/>
      </c>
      <c r="KR583" s="1">
        <f>IF((HW583/KK583)&lt;0.335,"G",IF((HW583/KK583)&gt;0.67,"R","A"))</f>
        <v/>
      </c>
      <c r="KS583" s="1">
        <f>IF((HX583/KK583)&lt;0.335,"G",IF((HX583/KK583)&gt;0.67,"R","A"))</f>
        <v/>
      </c>
      <c r="KT583" s="1">
        <f>IF((IH583/KK583)&lt;0.335,"G",IF((IH583/KK583)&gt;0.67,"R","A"))</f>
        <v/>
      </c>
      <c r="KU583" s="1">
        <f>IF((II583/KK583)&lt;0.335,"G",IF((II583/KK583)&gt;0.67,"R","A"))</f>
        <v/>
      </c>
      <c r="KV583" s="1">
        <f>IF((HZ583/KK583)&lt;0.335,"G",IF((HZ583/KK583)&gt;0.67,"R","A"))</f>
        <v/>
      </c>
      <c r="KW583" s="1">
        <f>IF((HY583/KK583)&lt;0.335,"G",IF((HY583/KK583)&gt;0.67,"R","A"))</f>
        <v/>
      </c>
      <c r="KX583" s="1">
        <f>IF((IK583/KK583)&lt;0.335,"G",IF((IK583/KK583)&gt;0.67,"R","A"))</f>
        <v/>
      </c>
      <c r="KY583" s="1">
        <f>IF((IJ583/KK583)&lt;0.335,"G",IF((IJ583/KK583)&gt;0.67,"R","A"))</f>
        <v/>
      </c>
      <c r="KZ583" s="1">
        <f>IF((HQ583/KK583)&lt;0.335,"G",IF((HQ583/KK583)&gt;0.67,"R","A"))</f>
        <v/>
      </c>
      <c r="LA583" s="1">
        <f>IF((IB583/KK583)&lt;0.335,"G",IF((IB583/KK583)&gt;0.67,"R","A"))</f>
        <v/>
      </c>
      <c r="LB583">
        <f>IF(LQ583="0-0",INDEX(Scrape!#REF!,MATCH('HT 0-0'!KP583,Scrape!$B:$B,0)),"")</f>
        <v/>
      </c>
      <c r="LC583">
        <f>IF(LQ583="0-0",INDEX(Scrape!$A:$A,MATCH('HT 0-0'!KP583,Scrape!$B:$B,0)),"")</f>
        <v/>
      </c>
      <c r="LD583">
        <f>IF(LQ583="0-0",INDEX(Scrape!$B:$B,MATCH('HT 0-0'!KP583,Scrape!$B:$B,0)),"")</f>
        <v/>
      </c>
      <c r="LE583">
        <f>IF(LQ583="0-0",INDEX(Scrape!$C:$C,MATCH('HT 0-0'!KP583,Scrape!$B:$B,0)),"")</f>
        <v/>
      </c>
      <c r="LF583">
        <f>IF(LQ583="0-0",INDEX(Scrape!$D:$D,MATCH('HT 0-0'!KP583,Scrape!$B:$B,0)),"")</f>
        <v/>
      </c>
      <c r="LG583">
        <f>IF(LQ583="0-0",INDEX(Scrape!$E:$E,MATCH('HT 0-0'!KP583,Scrape!$B:$B,0)),"")</f>
        <v/>
      </c>
      <c r="LH583">
        <f>IF(LQ583="0-0",INDEX(Scrape!$F:$F,MATCH('HT 0-0'!KP583,Scrape!$B:$B,0)),"")</f>
        <v/>
      </c>
      <c r="LI583">
        <f>IF(LQ583="0-0",INDEX(Scrape!$G:$G,MATCH('HT 0-0'!KP583,Scrape!$B:$B,0)),"")</f>
        <v/>
      </c>
      <c r="LJ583">
        <f>IF(LQ583="0-0",INDEX(Scrape!$H:$H,MATCH('HT 0-0'!KP583,Scrape!$B:$B,0)),"")</f>
        <v/>
      </c>
      <c r="LK583">
        <f>IF(LQ583="0-0",INDEX(Scrape!$I:$I,MATCH('HT 0-0'!KP583,Scrape!$B:$B,0)),"")</f>
        <v/>
      </c>
      <c r="LL583">
        <f>IF(LQ583="0-0",INDEX(Scrape!$J:$J,MATCH('HT 0-0'!KP583,Scrape!$B:$B,0)),"")</f>
        <v/>
      </c>
      <c r="LM583">
        <f>IF(LQ583="0-0",INDEX(Scrape!$K:$K,MATCH('HT 0-0'!KP583,Scrape!$B:$B,0)),"")</f>
        <v/>
      </c>
      <c r="LN583">
        <f>IF(LQ583="0-0",INDEX(Scrape!$L:$L,MATCH('HT 0-0'!KP583,Scrape!$B:$B,0)),"")</f>
        <v/>
      </c>
      <c r="LO583">
        <f>IF(LQ583="0-0",INDEX(Scrape!$M:$M,MATCH('HT 0-0'!KP583,Scrape!$B:$B,0)),"")</f>
        <v/>
      </c>
      <c r="LP583">
        <f>IF(LQ583="0-0",INDEX(Scrape!$N:$N,MATCH('HT 0-0'!KP583,Scrape!$B:$B,0)),"")</f>
        <v/>
      </c>
      <c r="LQ583">
        <f>INDEX(Scrape!$O:$O,MATCH('HT 0-0'!KP583,Scrape!$B:$B,0))</f>
        <v/>
      </c>
      <c r="LR583">
        <f>(1/LJ583)+(1/LI583)+(1/LH583)</f>
        <v/>
      </c>
      <c r="LS583">
        <f>(1/LG583)+(1/LF583)+(1/LE583)</f>
        <v/>
      </c>
      <c r="LT583" s="8">
        <f>IF(INDEX(#REF!,MATCH(KQ583,#REF!,0))=INDEX(#REF!,MATCH(KQ583,#REF!,0)),INDEX(#REF!,MATCH(KQ583,#REF!,0)),"ERROR")</f>
        <v/>
      </c>
      <c r="LU583" s="4">
        <f>IF(KR583="G",2,IF(KR583="R",0.5,IF(KR583="A",1)))</f>
        <v/>
      </c>
      <c r="LV583" s="4">
        <f>IF(KS583="G",0.5,IF(KS583="R",2,IF(KS583="A",1)))</f>
        <v/>
      </c>
      <c r="LW583" s="4">
        <f>IF(KT583="G",2,IF(KT583="R",0.5,IF(KT583="A",1)))</f>
        <v/>
      </c>
      <c r="LX583" s="4">
        <f>IF(KU583="G",0.5,IF(KU583="R",2,IF(KU583="A",1)))</f>
        <v/>
      </c>
      <c r="LY583" s="7">
        <f>(LK583*(LU583+LX583)+(LL583*(LU583+LX583)))</f>
        <v/>
      </c>
      <c r="LZ583" s="7">
        <f>(LN583*(LV583+LW583)+(LO583*(LV583+LW583)))</f>
        <v/>
      </c>
      <c r="MA583" s="11">
        <f>LY583-LZ583</f>
        <v/>
      </c>
      <c r="MB583" s="5">
        <f>MA583+2</f>
        <v/>
      </c>
      <c r="MC583" s="6">
        <f>MA583-2</f>
        <v/>
      </c>
      <c r="MD583" s="4">
        <f>LE583</f>
        <v/>
      </c>
      <c r="ME583" s="9">
        <f>IF(MD583=0,1000,MD583+0.75)</f>
        <v/>
      </c>
      <c r="MF583" s="10">
        <f>IF(MD583=0,0,MD583-0.75)</f>
        <v/>
      </c>
      <c r="MG583" s="4">
        <f>((LM583*(LU583+LX583))-((LP583*(LV583+LW583))))</f>
        <v/>
      </c>
      <c r="MH583" s="9">
        <f>MG583*1.2</f>
        <v/>
      </c>
      <c r="MI583" s="10">
        <f>MG583*0.8</f>
        <v/>
      </c>
      <c r="MJ583">
        <f>IFERROR(OT583,"")</f>
        <v/>
      </c>
      <c r="MK583">
        <f>IFERROR(OU583,"")</f>
        <v/>
      </c>
      <c r="ML583">
        <f>IFERROR(OV583,"")</f>
        <v/>
      </c>
      <c r="MM583">
        <f>IFERROR(OW583,"")</f>
        <v/>
      </c>
      <c r="MN583">
        <f>IFERROR(OX583,"")</f>
        <v/>
      </c>
      <c r="MO583">
        <f>IFERROR(OY583,"")</f>
        <v/>
      </c>
      <c r="MP583" s="1">
        <f>COUNTIFS(#REF!,LT583,#REF!,1,#REF!,"&gt;="&amp;MC583,#REF!,"&lt;="&amp;MB583,#REF!,"&lt;="&amp;ME583,#REF!,"&gt;="&amp;MF583,#REF!,"="&amp;KV583,#REF!,"="&amp;KX583)</f>
        <v/>
      </c>
      <c r="MQ583" s="1">
        <f>COUNTIFS(#REF!,LT583,#REF!,0,#REF!,"&gt;="&amp;MC583,#REF!,"&lt;="&amp;MB583,#REF!,"&lt;="&amp;ME583,#REF!,"&gt;="&amp;MF583,#REF!,"="&amp;KV583,#REF!,"="&amp;KX583)</f>
        <v/>
      </c>
      <c r="MR583" s="1">
        <f>COUNTIFS(#REF!,LT583,#REF!,1,#REF!,"&gt;="&amp;MC583,#REF!,"&lt;="&amp;MB583,#REF!,"&lt;="&amp;ME583,#REF!,"&gt;="&amp;MF583,#REF!,"="&amp;KW583,#REF!,"="&amp;KY583)</f>
        <v/>
      </c>
      <c r="MS583" s="1">
        <f>COUNTIFS(#REF!,LT583,#REF!,0,#REF!,"&gt;="&amp;MC583,#REF!,"&lt;="&amp;MB583,#REF!,"&lt;="&amp;ME583,#REF!,"&gt;="&amp;MF583,#REF!,"="&amp;KW583,#REF!,"="&amp;KY583)</f>
        <v/>
      </c>
      <c r="MT583" s="1">
        <f>COUNTIFS(#REF!,LT583,#REF!,1,#REF!,"&gt;="&amp;MI583,#REF!,"&lt;="&amp;MH583,#REF!,"&lt;="&amp;ME583,#REF!,"&gt;="&amp;MF583)</f>
        <v/>
      </c>
      <c r="MU583" s="1">
        <f>COUNTIFS(#REF!,LT583,#REF!,0,#REF!,"&gt;="&amp;MI583,#REF!,"&lt;="&amp;MH583,#REF!,"&lt;="&amp;ME583,#REF!,"&gt;="&amp;MF583)</f>
        <v/>
      </c>
      <c r="MV583" s="1">
        <f>COUNTIFS(#REF!,LT583,#REF!,1,#REF!,"&gt;="&amp;MI583,#REF!,"&lt;="&amp;MH583,#REF!,"="&amp;KZ583,#REF!,"="&amp;LA583,#REF!,"&lt;="&amp;ME583,#REF!,"&gt;="&amp;MF583)</f>
        <v/>
      </c>
      <c r="MW583" s="1">
        <f>COUNTIFS(#REF!,LT583,#REF!,0,#REF!,"&gt;="&amp;MI583,#REF!,"&lt;="&amp;MH583,#REF!,"="&amp;KZ583,#REF!,"="&amp;LA583,#REF!,"&lt;="&amp;ME583,#REF!,"&gt;="&amp;MF583)</f>
        <v/>
      </c>
      <c r="MX583" s="1">
        <f>COUNTIFS(#REF!,LT583,#REF!,1,#REF!,"&gt;="&amp;MC583,#REF!,"&lt;="&amp;MB583,#REF!,"&lt;="&amp;ME583,#REF!,"&gt;="&amp;MF583)</f>
        <v/>
      </c>
      <c r="MY583" s="1">
        <f>COUNTIFS(#REF!,LT583,#REF!,0,#REF!,"&gt;="&amp;MC583,#REF!,"&lt;="&amp;MB583,#REF!,"&lt;="&amp;ME583,#REF!,"&gt;="&amp;MF583)</f>
        <v/>
      </c>
      <c r="MZ583" s="1">
        <f>COUNTIFS(#REF!,LT583,#REF!,1,#REF!,"&lt;="&amp;ME583,#REF!,"&gt;="&amp;MF583,#REF!,"="&amp;KV583,#REF!,"="&amp;KX583)</f>
        <v/>
      </c>
      <c r="NA583" s="1">
        <f>COUNTIFS(#REF!,LT583,#REF!,0,#REF!,"&lt;="&amp;ME583,#REF!,"&gt;="&amp;MF583,#REF!,"="&amp;KV583,#REF!,"="&amp;KX583)</f>
        <v/>
      </c>
      <c r="NB583" s="1">
        <f>COUNTIFS(#REF!,LT583,#REF!,1,#REF!,"&lt;="&amp;ME583,#REF!,"&gt;="&amp;MF583,#REF!,"="&amp;KW583,#REF!,"="&amp;KY583)</f>
        <v/>
      </c>
      <c r="NC583" s="1">
        <f>COUNTIFS(#REF!,LT583,#REF!,0,#REF!,"&lt;="&amp;ME583,#REF!,"&gt;="&amp;MF583,#REF!,"="&amp;KW583,#REF!,"="&amp;KY583)</f>
        <v/>
      </c>
      <c r="ND583" s="1">
        <f>COUNTIFS(#REF!,LT583,#REF!,1,#REF!,"&gt;="&amp;MC583,#REF!,"&lt;="&amp;MB583,#REF!,"&lt;="&amp;ME583,#REF!,"&gt;="&amp;MF583,#REF!,"="&amp;KV583,#REF!,"="&amp;KX583)</f>
        <v/>
      </c>
      <c r="NE583" s="1">
        <f>COUNTIFS(#REF!,LT583,#REF!,0,#REF!,"&gt;="&amp;MC583,#REF!,"&lt;="&amp;MB583,#REF!,"&lt;="&amp;ME583,#REF!,"&gt;="&amp;MF583,#REF!,"="&amp;KV583,#REF!,"="&amp;KX583)</f>
        <v/>
      </c>
      <c r="NF583" s="1">
        <f>COUNTIFS(#REF!,LT583,#REF!,1,#REF!,"&gt;="&amp;MC583,#REF!,"&lt;="&amp;MB583,#REF!,"&lt;="&amp;ME583,#REF!,"&gt;="&amp;MF583,#REF!,"="&amp;KW583,#REF!,"="&amp;KY583)</f>
        <v/>
      </c>
      <c r="NG583" s="1">
        <f>COUNTIFS(#REF!,LT583,#REF!,0,#REF!,"&gt;="&amp;MC583,#REF!,"&lt;="&amp;MB583,#REF!,"&lt;="&amp;ME583,#REF!,"&gt;="&amp;MF583,#REF!,"="&amp;KW583,#REF!,"="&amp;KY583)</f>
        <v/>
      </c>
      <c r="NH583" s="1">
        <f>COUNTIFS(#REF!,LT583,#REF!,1,#REF!,"&gt;="&amp;MC583,#REF!,"&lt;="&amp;MB583,#REF!,"&lt;="&amp;ME583,#REF!,"&gt;="&amp;MF583,#REF!,"="&amp;KZ583,#REF!,"="&amp;LA583)</f>
        <v/>
      </c>
      <c r="NI583" s="1">
        <f>COUNTIFS(#REF!,LT583,#REF!,0,#REF!,"&gt;="&amp;MC583,#REF!,"&lt;="&amp;MB583,#REF!,"&lt;="&amp;ME583,#REF!,"&gt;="&amp;MF583,#REF!,"="&amp;KZ583,#REF!,"="&amp;LA583)</f>
        <v/>
      </c>
      <c r="NJ583" s="1">
        <f>COUNTIFS(#REF!,LT583,#REF!,1,#REF!,"&gt;="&amp;MI583,#REF!,"&lt;="&amp;MH583,#REF!,"&lt;="&amp;ME583,#REF!,"&gt;="&amp;MF583)</f>
        <v/>
      </c>
      <c r="NK583" s="1">
        <f>COUNTIFS(#REF!,LT583,#REF!,0,#REF!,"&gt;="&amp;MI583,#REF!,"&lt;="&amp;MH583,#REF!,"&lt;="&amp;ME583,#REF!,"&gt;="&amp;MF583)</f>
        <v/>
      </c>
      <c r="NL583" s="1">
        <f>COUNTIFS(#REF!,LT583,#REF!,1,#REF!,"&gt;="&amp;MI583,#REF!,"&lt;="&amp;MH583,#REF!,"="&amp;KZ583,#REF!,"="&amp;LA583,#REF!,"&lt;="&amp;ME583,#REF!,"&gt;="&amp;MF583)</f>
        <v/>
      </c>
      <c r="NM583" s="1">
        <f>COUNTIFS(#REF!,LT583,#REF!,0,#REF!,"&gt;="&amp;MI583,#REF!,"&lt;="&amp;MH583,#REF!,"="&amp;KZ583,#REF!,"="&amp;LA583,#REF!,"&lt;="&amp;ME583,#REF!,"&gt;="&amp;MF583)</f>
        <v/>
      </c>
      <c r="NN583" s="1">
        <f>COUNTIFS(#REF!,LT583,#REF!,1,#REF!,"&gt;="&amp;MC583,#REF!,"&lt;="&amp;MB583,#REF!,"&lt;="&amp;ME583,#REF!,"&gt;="&amp;MF583)</f>
        <v/>
      </c>
      <c r="NO583" s="1">
        <f>COUNTIFS(#REF!,LT583,#REF!,0,#REF!,"&gt;="&amp;MC583,#REF!,"&lt;="&amp;MB583,#REF!,"&lt;="&amp;ME583,#REF!,"&gt;="&amp;MF583)</f>
        <v/>
      </c>
      <c r="NP583" s="1">
        <f>COUNTIFS(#REF!,LT583,#REF!,1,#REF!,"&lt;="&amp;ME583,#REF!,"&gt;="&amp;MF583,#REF!,"="&amp;KV583,#REF!,"="&amp;KX583)</f>
        <v/>
      </c>
      <c r="NQ583" s="1">
        <f>COUNTIFS(#REF!,LT583,#REF!,0,#REF!,"&lt;="&amp;ME583,#REF!,"&gt;="&amp;MF583,#REF!,"="&amp;KV583,#REF!,"="&amp;KX583)</f>
        <v/>
      </c>
      <c r="NR583" s="1">
        <f>COUNTIFS(#REF!,LT583,#REF!,1,#REF!,"&lt;="&amp;ME583,#REF!,"&gt;="&amp;MF583,#REF!,"="&amp;KW583,#REF!,"="&amp;KY583)</f>
        <v/>
      </c>
      <c r="NS583" s="1">
        <f>COUNTIFS(#REF!,LT583,#REF!,0,#REF!,"&lt;="&amp;ME583,#REF!,"&gt;="&amp;MF583,#REF!,"="&amp;KW583,#REF!,"="&amp;KY583)</f>
        <v/>
      </c>
      <c r="NT583" s="1">
        <f>MP583+MR583+MT583+MV583+MX583+MZ583+NB583</f>
        <v/>
      </c>
      <c r="NU583" s="1">
        <f>MQ583+MS583+MU583+MW583+MY583+NA583+NC583</f>
        <v/>
      </c>
      <c r="NV583" s="1">
        <f>NT583+NU583</f>
        <v/>
      </c>
      <c r="NW583" s="33">
        <f>NT583/(NT583+NU583)</f>
        <v/>
      </c>
      <c r="NX583" s="3">
        <f>1/NW583</f>
        <v/>
      </c>
      <c r="NY583" s="1">
        <f>LH583</f>
        <v/>
      </c>
      <c r="NZ583" s="79">
        <f>(NW583*((NY583-1)*0.98))-((1-NW583)*1)</f>
        <v/>
      </c>
      <c r="OA583" s="34">
        <f>IF(LR583&lt;0.9,0,IF(AND(LR583&gt;1.1),0,1))</f>
        <v/>
      </c>
      <c r="OB583" s="34">
        <f>IF(LS583&lt;0.9,0,IF(AND(LS583&gt;1.1),0,1))</f>
        <v/>
      </c>
      <c r="OC583" s="32">
        <f>IF(NV583&gt;99,1,0)</f>
        <v/>
      </c>
      <c r="OD583" s="32">
        <f>IF(NZ583&gt;0.0799,1,0)</f>
        <v/>
      </c>
      <c r="OE583" s="32">
        <f>IF(NZ583&gt;OM583,1,0)</f>
        <v/>
      </c>
      <c r="OF583" s="32">
        <f>OC583+OD583+OE583+OA583+OB583</f>
        <v/>
      </c>
      <c r="OG583" s="1">
        <f>ND583+NF583+NH583+NJ583+NL583+NN583+NP583+NR583</f>
        <v/>
      </c>
      <c r="OH583" s="1">
        <f>NE583+NG583+NI583+NK583+NM583+NO583+NQ583+NS583</f>
        <v/>
      </c>
      <c r="OI583" s="1">
        <f>OG583+OH583</f>
        <v/>
      </c>
      <c r="OJ583" s="33">
        <f>OG583/(OG583+OH583)</f>
        <v/>
      </c>
      <c r="OK583" s="3">
        <f>1/OJ583</f>
        <v/>
      </c>
      <c r="OL583" s="1">
        <f>LI583</f>
        <v/>
      </c>
      <c r="OM583" s="79">
        <f>(OJ583*((OL583-1)*0.98))-((1-OJ583)*1)</f>
        <v/>
      </c>
      <c r="ON583" s="34">
        <f>IF(LR583&lt;0.9,0,IF(AND(LR583&gt;1.1),0,1))</f>
        <v/>
      </c>
      <c r="OO583" s="34">
        <f>IF(LS583&lt;0.9,0,IF(AND(LS583&gt;1.1),0,1))</f>
        <v/>
      </c>
      <c r="OP583" s="32">
        <f>IF(OI583&gt;99,1,0)</f>
        <v/>
      </c>
      <c r="OQ583" s="32">
        <f>IF(OM583&gt;0.0799,1,0)</f>
        <v/>
      </c>
      <c r="OR583" s="32">
        <f>IF(OM583&gt;OZ583,1,0)</f>
        <v/>
      </c>
      <c r="OS583" s="32">
        <f>OP583+OQ583+OR583+ON583+OO583</f>
        <v/>
      </c>
      <c r="OT583">
        <f>IF(OF583=5,"BackHome0-0",IF(AND(OS583=5),"BackAway0-0",""))</f>
        <v/>
      </c>
      <c r="OU583">
        <f>IF(OF583=5,KN583,IF(AND(OS583=5),KO583,""))</f>
        <v/>
      </c>
      <c r="OV583">
        <f>IF(OF583=5,"Match Odds",IF(AND(OS583=5),"Match Odds",""))</f>
        <v/>
      </c>
      <c r="OW583">
        <f>IF(OF583=5,KP583,IF(AND(OS583=5),KP583,""))</f>
        <v/>
      </c>
      <c r="OX583">
        <f>IF(OF583=5,"MATCH_ODDS",IF(AND(OS583=5),"MATCH_ODDS",""))</f>
        <v/>
      </c>
      <c r="OY583">
        <f>IF(OF583=5,"BACK",IF(AND(OS583=5),"BACK",""))</f>
        <v/>
      </c>
    </row>
    <row r="584" ht="16.5" customHeight="1" thickBot="1" thickTop="1">
      <c r="A584" s="2" t="n"/>
      <c r="KN584" s="1">
        <f>IF(INDEX(#REF!,MATCH('HT 0-0'!D584,#REF!,0))=INDEX(#REF!,MATCH('HT 0-0'!D584,#REF!,0)),INDEX(#REF!,MATCH('HT 0-0'!D584,#REF!,0)),"ERROR")</f>
        <v/>
      </c>
      <c r="KO584" s="1">
        <f>IF(INDEX(#REF!,MATCH('HT 0-0'!E584,#REF!,0))=INDEX(#REF!,MATCH('HT 0-0'!E584,#REF!,0)),INDEX(#REF!,MATCH('HT 0-0'!E584,#REF!,0)),"ERROR")</f>
        <v/>
      </c>
      <c r="KP584" s="1">
        <f>KN584&amp;" v "&amp;KO584</f>
        <v/>
      </c>
      <c r="KQ584">
        <f>B584&amp;"_"&amp;C584</f>
        <v/>
      </c>
      <c r="KR584" s="1">
        <f>IF((HW584/KK584)&lt;0.335,"G",IF((HW584/KK584)&gt;0.67,"R","A"))</f>
        <v/>
      </c>
      <c r="KS584" s="1">
        <f>IF((HX584/KK584)&lt;0.335,"G",IF((HX584/KK584)&gt;0.67,"R","A"))</f>
        <v/>
      </c>
      <c r="KT584" s="1">
        <f>IF((IH584/KK584)&lt;0.335,"G",IF((IH584/KK584)&gt;0.67,"R","A"))</f>
        <v/>
      </c>
      <c r="KU584" s="1">
        <f>IF((II584/KK584)&lt;0.335,"G",IF((II584/KK584)&gt;0.67,"R","A"))</f>
        <v/>
      </c>
      <c r="KV584" s="1">
        <f>IF((HZ584/KK584)&lt;0.335,"G",IF((HZ584/KK584)&gt;0.67,"R","A"))</f>
        <v/>
      </c>
      <c r="KW584" s="1">
        <f>IF((HY584/KK584)&lt;0.335,"G",IF((HY584/KK584)&gt;0.67,"R","A"))</f>
        <v/>
      </c>
      <c r="KX584" s="1">
        <f>IF((IK584/KK584)&lt;0.335,"G",IF((IK584/KK584)&gt;0.67,"R","A"))</f>
        <v/>
      </c>
      <c r="KY584" s="1">
        <f>IF((IJ584/KK584)&lt;0.335,"G",IF((IJ584/KK584)&gt;0.67,"R","A"))</f>
        <v/>
      </c>
      <c r="KZ584" s="1">
        <f>IF((HQ584/KK584)&lt;0.335,"G",IF((HQ584/KK584)&gt;0.67,"R","A"))</f>
        <v/>
      </c>
      <c r="LA584" s="1">
        <f>IF((IB584/KK584)&lt;0.335,"G",IF((IB584/KK584)&gt;0.67,"R","A"))</f>
        <v/>
      </c>
      <c r="LB584">
        <f>IF(LQ584="0-0",INDEX(Scrape!#REF!,MATCH('HT 0-0'!KP584,Scrape!$B:$B,0)),"")</f>
        <v/>
      </c>
      <c r="LC584">
        <f>IF(LQ584="0-0",INDEX(Scrape!$A:$A,MATCH('HT 0-0'!KP584,Scrape!$B:$B,0)),"")</f>
        <v/>
      </c>
      <c r="LD584">
        <f>IF(LQ584="0-0",INDEX(Scrape!$B:$B,MATCH('HT 0-0'!KP584,Scrape!$B:$B,0)),"")</f>
        <v/>
      </c>
      <c r="LE584">
        <f>IF(LQ584="0-0",INDEX(Scrape!$C:$C,MATCH('HT 0-0'!KP584,Scrape!$B:$B,0)),"")</f>
        <v/>
      </c>
      <c r="LF584">
        <f>IF(LQ584="0-0",INDEX(Scrape!$D:$D,MATCH('HT 0-0'!KP584,Scrape!$B:$B,0)),"")</f>
        <v/>
      </c>
      <c r="LG584">
        <f>IF(LQ584="0-0",INDEX(Scrape!$E:$E,MATCH('HT 0-0'!KP584,Scrape!$B:$B,0)),"")</f>
        <v/>
      </c>
      <c r="LH584">
        <f>IF(LQ584="0-0",INDEX(Scrape!$F:$F,MATCH('HT 0-0'!KP584,Scrape!$B:$B,0)),"")</f>
        <v/>
      </c>
      <c r="LI584">
        <f>IF(LQ584="0-0",INDEX(Scrape!$G:$G,MATCH('HT 0-0'!KP584,Scrape!$B:$B,0)),"")</f>
        <v/>
      </c>
      <c r="LJ584">
        <f>IF(LQ584="0-0",INDEX(Scrape!$H:$H,MATCH('HT 0-0'!KP584,Scrape!$B:$B,0)),"")</f>
        <v/>
      </c>
      <c r="LK584">
        <f>IF(LQ584="0-0",INDEX(Scrape!$I:$I,MATCH('HT 0-0'!KP584,Scrape!$B:$B,0)),"")</f>
        <v/>
      </c>
      <c r="LL584">
        <f>IF(LQ584="0-0",INDEX(Scrape!$J:$J,MATCH('HT 0-0'!KP584,Scrape!$B:$B,0)),"")</f>
        <v/>
      </c>
      <c r="LM584">
        <f>IF(LQ584="0-0",INDEX(Scrape!$K:$K,MATCH('HT 0-0'!KP584,Scrape!$B:$B,0)),"")</f>
        <v/>
      </c>
      <c r="LN584">
        <f>IF(LQ584="0-0",INDEX(Scrape!$L:$L,MATCH('HT 0-0'!KP584,Scrape!$B:$B,0)),"")</f>
        <v/>
      </c>
      <c r="LO584">
        <f>IF(LQ584="0-0",INDEX(Scrape!$M:$M,MATCH('HT 0-0'!KP584,Scrape!$B:$B,0)),"")</f>
        <v/>
      </c>
      <c r="LP584">
        <f>IF(LQ584="0-0",INDEX(Scrape!$N:$N,MATCH('HT 0-0'!KP584,Scrape!$B:$B,0)),"")</f>
        <v/>
      </c>
      <c r="LQ584">
        <f>INDEX(Scrape!$O:$O,MATCH('HT 0-0'!KP584,Scrape!$B:$B,0))</f>
        <v/>
      </c>
      <c r="LR584">
        <f>(1/LJ584)+(1/LI584)+(1/LH584)</f>
        <v/>
      </c>
      <c r="LS584">
        <f>(1/LG584)+(1/LF584)+(1/LE584)</f>
        <v/>
      </c>
      <c r="LT584" s="8">
        <f>IF(INDEX(#REF!,MATCH(KQ584,#REF!,0))=INDEX(#REF!,MATCH(KQ584,#REF!,0)),INDEX(#REF!,MATCH(KQ584,#REF!,0)),"ERROR")</f>
        <v/>
      </c>
      <c r="LU584" s="4">
        <f>IF(KR584="G",2,IF(KR584="R",0.5,IF(KR584="A",1)))</f>
        <v/>
      </c>
      <c r="LV584" s="4">
        <f>IF(KS584="G",0.5,IF(KS584="R",2,IF(KS584="A",1)))</f>
        <v/>
      </c>
      <c r="LW584" s="4">
        <f>IF(KT584="G",2,IF(KT584="R",0.5,IF(KT584="A",1)))</f>
        <v/>
      </c>
      <c r="LX584" s="4">
        <f>IF(KU584="G",0.5,IF(KU584="R",2,IF(KU584="A",1)))</f>
        <v/>
      </c>
      <c r="LY584" s="7">
        <f>(LK584*(LU584+LX584)+(LL584*(LU584+LX584)))</f>
        <v/>
      </c>
      <c r="LZ584" s="7">
        <f>(LN584*(LV584+LW584)+(LO584*(LV584+LW584)))</f>
        <v/>
      </c>
      <c r="MA584" s="11">
        <f>LY584-LZ584</f>
        <v/>
      </c>
      <c r="MB584" s="5">
        <f>MA584+2</f>
        <v/>
      </c>
      <c r="MC584" s="6">
        <f>MA584-2</f>
        <v/>
      </c>
      <c r="MD584" s="4">
        <f>LE584</f>
        <v/>
      </c>
      <c r="ME584" s="9">
        <f>IF(MD584=0,1000,MD584+0.75)</f>
        <v/>
      </c>
      <c r="MF584" s="10">
        <f>IF(MD584=0,0,MD584-0.75)</f>
        <v/>
      </c>
      <c r="MG584" s="4">
        <f>((LM584*(LU584+LX584))-((LP584*(LV584+LW584))))</f>
        <v/>
      </c>
      <c r="MH584" s="9">
        <f>MG584*1.2</f>
        <v/>
      </c>
      <c r="MI584" s="10">
        <f>MG584*0.8</f>
        <v/>
      </c>
      <c r="MJ584">
        <f>IFERROR(OT584,"")</f>
        <v/>
      </c>
      <c r="MK584">
        <f>IFERROR(OU584,"")</f>
        <v/>
      </c>
      <c r="ML584">
        <f>IFERROR(OV584,"")</f>
        <v/>
      </c>
      <c r="MM584">
        <f>IFERROR(OW584,"")</f>
        <v/>
      </c>
      <c r="MN584">
        <f>IFERROR(OX584,"")</f>
        <v/>
      </c>
      <c r="MO584">
        <f>IFERROR(OY584,"")</f>
        <v/>
      </c>
      <c r="MP584" s="1">
        <f>COUNTIFS(#REF!,LT584,#REF!,1,#REF!,"&gt;="&amp;MC584,#REF!,"&lt;="&amp;MB584,#REF!,"&lt;="&amp;ME584,#REF!,"&gt;="&amp;MF584,#REF!,"="&amp;KV584,#REF!,"="&amp;KX584)</f>
        <v/>
      </c>
      <c r="MQ584" s="1">
        <f>COUNTIFS(#REF!,LT584,#REF!,0,#REF!,"&gt;="&amp;MC584,#REF!,"&lt;="&amp;MB584,#REF!,"&lt;="&amp;ME584,#REF!,"&gt;="&amp;MF584,#REF!,"="&amp;KV584,#REF!,"="&amp;KX584)</f>
        <v/>
      </c>
      <c r="MR584" s="1">
        <f>COUNTIFS(#REF!,LT584,#REF!,1,#REF!,"&gt;="&amp;MC584,#REF!,"&lt;="&amp;MB584,#REF!,"&lt;="&amp;ME584,#REF!,"&gt;="&amp;MF584,#REF!,"="&amp;KW584,#REF!,"="&amp;KY584)</f>
        <v/>
      </c>
      <c r="MS584" s="1">
        <f>COUNTIFS(#REF!,LT584,#REF!,0,#REF!,"&gt;="&amp;MC584,#REF!,"&lt;="&amp;MB584,#REF!,"&lt;="&amp;ME584,#REF!,"&gt;="&amp;MF584,#REF!,"="&amp;KW584,#REF!,"="&amp;KY584)</f>
        <v/>
      </c>
      <c r="MT584" s="1">
        <f>COUNTIFS(#REF!,LT584,#REF!,1,#REF!,"&gt;="&amp;MI584,#REF!,"&lt;="&amp;MH584,#REF!,"&lt;="&amp;ME584,#REF!,"&gt;="&amp;MF584)</f>
        <v/>
      </c>
      <c r="MU584" s="1">
        <f>COUNTIFS(#REF!,LT584,#REF!,0,#REF!,"&gt;="&amp;MI584,#REF!,"&lt;="&amp;MH584,#REF!,"&lt;="&amp;ME584,#REF!,"&gt;="&amp;MF584)</f>
        <v/>
      </c>
      <c r="MV584" s="1">
        <f>COUNTIFS(#REF!,LT584,#REF!,1,#REF!,"&gt;="&amp;MI584,#REF!,"&lt;="&amp;MH584,#REF!,"="&amp;KZ584,#REF!,"="&amp;LA584,#REF!,"&lt;="&amp;ME584,#REF!,"&gt;="&amp;MF584)</f>
        <v/>
      </c>
      <c r="MW584" s="1">
        <f>COUNTIFS(#REF!,LT584,#REF!,0,#REF!,"&gt;="&amp;MI584,#REF!,"&lt;="&amp;MH584,#REF!,"="&amp;KZ584,#REF!,"="&amp;LA584,#REF!,"&lt;="&amp;ME584,#REF!,"&gt;="&amp;MF584)</f>
        <v/>
      </c>
      <c r="MX584" s="1">
        <f>COUNTIFS(#REF!,LT584,#REF!,1,#REF!,"&gt;="&amp;MC584,#REF!,"&lt;="&amp;MB584,#REF!,"&lt;="&amp;ME584,#REF!,"&gt;="&amp;MF584)</f>
        <v/>
      </c>
      <c r="MY584" s="1">
        <f>COUNTIFS(#REF!,LT584,#REF!,0,#REF!,"&gt;="&amp;MC584,#REF!,"&lt;="&amp;MB584,#REF!,"&lt;="&amp;ME584,#REF!,"&gt;="&amp;MF584)</f>
        <v/>
      </c>
      <c r="MZ584" s="1">
        <f>COUNTIFS(#REF!,LT584,#REF!,1,#REF!,"&lt;="&amp;ME584,#REF!,"&gt;="&amp;MF584,#REF!,"="&amp;KV584,#REF!,"="&amp;KX584)</f>
        <v/>
      </c>
      <c r="NA584" s="1">
        <f>COUNTIFS(#REF!,LT584,#REF!,0,#REF!,"&lt;="&amp;ME584,#REF!,"&gt;="&amp;MF584,#REF!,"="&amp;KV584,#REF!,"="&amp;KX584)</f>
        <v/>
      </c>
      <c r="NB584" s="1">
        <f>COUNTIFS(#REF!,LT584,#REF!,1,#REF!,"&lt;="&amp;ME584,#REF!,"&gt;="&amp;MF584,#REF!,"="&amp;KW584,#REF!,"="&amp;KY584)</f>
        <v/>
      </c>
      <c r="NC584" s="1">
        <f>COUNTIFS(#REF!,LT584,#REF!,0,#REF!,"&lt;="&amp;ME584,#REF!,"&gt;="&amp;MF584,#REF!,"="&amp;KW584,#REF!,"="&amp;KY584)</f>
        <v/>
      </c>
      <c r="ND584" s="1">
        <f>COUNTIFS(#REF!,LT584,#REF!,1,#REF!,"&gt;="&amp;MC584,#REF!,"&lt;="&amp;MB584,#REF!,"&lt;="&amp;ME584,#REF!,"&gt;="&amp;MF584,#REF!,"="&amp;KV584,#REF!,"="&amp;KX584)</f>
        <v/>
      </c>
      <c r="NE584" s="1">
        <f>COUNTIFS(#REF!,LT584,#REF!,0,#REF!,"&gt;="&amp;MC584,#REF!,"&lt;="&amp;MB584,#REF!,"&lt;="&amp;ME584,#REF!,"&gt;="&amp;MF584,#REF!,"="&amp;KV584,#REF!,"="&amp;KX584)</f>
        <v/>
      </c>
      <c r="NF584" s="1">
        <f>COUNTIFS(#REF!,LT584,#REF!,1,#REF!,"&gt;="&amp;MC584,#REF!,"&lt;="&amp;MB584,#REF!,"&lt;="&amp;ME584,#REF!,"&gt;="&amp;MF584,#REF!,"="&amp;KW584,#REF!,"="&amp;KY584)</f>
        <v/>
      </c>
      <c r="NG584" s="1">
        <f>COUNTIFS(#REF!,LT584,#REF!,0,#REF!,"&gt;="&amp;MC584,#REF!,"&lt;="&amp;MB584,#REF!,"&lt;="&amp;ME584,#REF!,"&gt;="&amp;MF584,#REF!,"="&amp;KW584,#REF!,"="&amp;KY584)</f>
        <v/>
      </c>
      <c r="NH584" s="1">
        <f>COUNTIFS(#REF!,LT584,#REF!,1,#REF!,"&gt;="&amp;MC584,#REF!,"&lt;="&amp;MB584,#REF!,"&lt;="&amp;ME584,#REF!,"&gt;="&amp;MF584,#REF!,"="&amp;KZ584,#REF!,"="&amp;LA584)</f>
        <v/>
      </c>
      <c r="NI584" s="1">
        <f>COUNTIFS(#REF!,LT584,#REF!,0,#REF!,"&gt;="&amp;MC584,#REF!,"&lt;="&amp;MB584,#REF!,"&lt;="&amp;ME584,#REF!,"&gt;="&amp;MF584,#REF!,"="&amp;KZ584,#REF!,"="&amp;LA584)</f>
        <v/>
      </c>
      <c r="NJ584" s="1">
        <f>COUNTIFS(#REF!,LT584,#REF!,1,#REF!,"&gt;="&amp;MI584,#REF!,"&lt;="&amp;MH584,#REF!,"&lt;="&amp;ME584,#REF!,"&gt;="&amp;MF584)</f>
        <v/>
      </c>
      <c r="NK584" s="1">
        <f>COUNTIFS(#REF!,LT584,#REF!,0,#REF!,"&gt;="&amp;MI584,#REF!,"&lt;="&amp;MH584,#REF!,"&lt;="&amp;ME584,#REF!,"&gt;="&amp;MF584)</f>
        <v/>
      </c>
      <c r="NL584" s="1">
        <f>COUNTIFS(#REF!,LT584,#REF!,1,#REF!,"&gt;="&amp;MI584,#REF!,"&lt;="&amp;MH584,#REF!,"="&amp;KZ584,#REF!,"="&amp;LA584,#REF!,"&lt;="&amp;ME584,#REF!,"&gt;="&amp;MF584)</f>
        <v/>
      </c>
      <c r="NM584" s="1">
        <f>COUNTIFS(#REF!,LT584,#REF!,0,#REF!,"&gt;="&amp;MI584,#REF!,"&lt;="&amp;MH584,#REF!,"="&amp;KZ584,#REF!,"="&amp;LA584,#REF!,"&lt;="&amp;ME584,#REF!,"&gt;="&amp;MF584)</f>
        <v/>
      </c>
      <c r="NN584" s="1">
        <f>COUNTIFS(#REF!,LT584,#REF!,1,#REF!,"&gt;="&amp;MC584,#REF!,"&lt;="&amp;MB584,#REF!,"&lt;="&amp;ME584,#REF!,"&gt;="&amp;MF584)</f>
        <v/>
      </c>
      <c r="NO584" s="1">
        <f>COUNTIFS(#REF!,LT584,#REF!,0,#REF!,"&gt;="&amp;MC584,#REF!,"&lt;="&amp;MB584,#REF!,"&lt;="&amp;ME584,#REF!,"&gt;="&amp;MF584)</f>
        <v/>
      </c>
      <c r="NP584" s="1">
        <f>COUNTIFS(#REF!,LT584,#REF!,1,#REF!,"&lt;="&amp;ME584,#REF!,"&gt;="&amp;MF584,#REF!,"="&amp;KV584,#REF!,"="&amp;KX584)</f>
        <v/>
      </c>
      <c r="NQ584" s="1">
        <f>COUNTIFS(#REF!,LT584,#REF!,0,#REF!,"&lt;="&amp;ME584,#REF!,"&gt;="&amp;MF584,#REF!,"="&amp;KV584,#REF!,"="&amp;KX584)</f>
        <v/>
      </c>
      <c r="NR584" s="1">
        <f>COUNTIFS(#REF!,LT584,#REF!,1,#REF!,"&lt;="&amp;ME584,#REF!,"&gt;="&amp;MF584,#REF!,"="&amp;KW584,#REF!,"="&amp;KY584)</f>
        <v/>
      </c>
      <c r="NS584" s="1">
        <f>COUNTIFS(#REF!,LT584,#REF!,0,#REF!,"&lt;="&amp;ME584,#REF!,"&gt;="&amp;MF584,#REF!,"="&amp;KW584,#REF!,"="&amp;KY584)</f>
        <v/>
      </c>
      <c r="NT584" s="1">
        <f>MP584+MR584+MT584+MV584+MX584+MZ584+NB584</f>
        <v/>
      </c>
      <c r="NU584" s="1">
        <f>MQ584+MS584+MU584+MW584+MY584+NA584+NC584</f>
        <v/>
      </c>
      <c r="NV584" s="1">
        <f>NT584+NU584</f>
        <v/>
      </c>
      <c r="NW584" s="33">
        <f>NT584/(NT584+NU584)</f>
        <v/>
      </c>
      <c r="NX584" s="3">
        <f>1/NW584</f>
        <v/>
      </c>
      <c r="NY584" s="1">
        <f>LH584</f>
        <v/>
      </c>
      <c r="NZ584" s="79">
        <f>(NW584*((NY584-1)*0.98))-((1-NW584)*1)</f>
        <v/>
      </c>
      <c r="OA584" s="34">
        <f>IF(LR584&lt;0.9,0,IF(AND(LR584&gt;1.1),0,1))</f>
        <v/>
      </c>
      <c r="OB584" s="34">
        <f>IF(LS584&lt;0.9,0,IF(AND(LS584&gt;1.1),0,1))</f>
        <v/>
      </c>
      <c r="OC584" s="32">
        <f>IF(NV584&gt;99,1,0)</f>
        <v/>
      </c>
      <c r="OD584" s="32">
        <f>IF(NZ584&gt;0.0799,1,0)</f>
        <v/>
      </c>
      <c r="OE584" s="32">
        <f>IF(NZ584&gt;OM584,1,0)</f>
        <v/>
      </c>
      <c r="OF584" s="32">
        <f>OC584+OD584+OE584+OA584+OB584</f>
        <v/>
      </c>
      <c r="OG584" s="1">
        <f>ND584+NF584+NH584+NJ584+NL584+NN584+NP584+NR584</f>
        <v/>
      </c>
      <c r="OH584" s="1">
        <f>NE584+NG584+NI584+NK584+NM584+NO584+NQ584+NS584</f>
        <v/>
      </c>
      <c r="OI584" s="1">
        <f>OG584+OH584</f>
        <v/>
      </c>
      <c r="OJ584" s="33">
        <f>OG584/(OG584+OH584)</f>
        <v/>
      </c>
      <c r="OK584" s="3">
        <f>1/OJ584</f>
        <v/>
      </c>
      <c r="OL584" s="1">
        <f>LI584</f>
        <v/>
      </c>
      <c r="OM584" s="79">
        <f>(OJ584*((OL584-1)*0.98))-((1-OJ584)*1)</f>
        <v/>
      </c>
      <c r="ON584" s="34">
        <f>IF(LR584&lt;0.9,0,IF(AND(LR584&gt;1.1),0,1))</f>
        <v/>
      </c>
      <c r="OO584" s="34">
        <f>IF(LS584&lt;0.9,0,IF(AND(LS584&gt;1.1),0,1))</f>
        <v/>
      </c>
      <c r="OP584" s="32">
        <f>IF(OI584&gt;99,1,0)</f>
        <v/>
      </c>
      <c r="OQ584" s="32">
        <f>IF(OM584&gt;0.0799,1,0)</f>
        <v/>
      </c>
      <c r="OR584" s="32">
        <f>IF(OM584&gt;OZ584,1,0)</f>
        <v/>
      </c>
      <c r="OS584" s="32">
        <f>OP584+OQ584+OR584+ON584+OO584</f>
        <v/>
      </c>
      <c r="OT584">
        <f>IF(OF584=5,"BackHome0-0",IF(AND(OS584=5),"BackAway0-0",""))</f>
        <v/>
      </c>
      <c r="OU584">
        <f>IF(OF584=5,KN584,IF(AND(OS584=5),KO584,""))</f>
        <v/>
      </c>
      <c r="OV584">
        <f>IF(OF584=5,"Match Odds",IF(AND(OS584=5),"Match Odds",""))</f>
        <v/>
      </c>
      <c r="OW584">
        <f>IF(OF584=5,KP584,IF(AND(OS584=5),KP584,""))</f>
        <v/>
      </c>
      <c r="OX584">
        <f>IF(OF584=5,"MATCH_ODDS",IF(AND(OS584=5),"MATCH_ODDS",""))</f>
        <v/>
      </c>
      <c r="OY584">
        <f>IF(OF584=5,"BACK",IF(AND(OS584=5),"BACK",""))</f>
        <v/>
      </c>
    </row>
    <row r="585" ht="16.5" customHeight="1" thickBot="1" thickTop="1">
      <c r="A585" s="2" t="n"/>
      <c r="KN585" s="1">
        <f>IF(INDEX(#REF!,MATCH('HT 0-0'!D585,#REF!,0))=INDEX(#REF!,MATCH('HT 0-0'!D585,#REF!,0)),INDEX(#REF!,MATCH('HT 0-0'!D585,#REF!,0)),"ERROR")</f>
        <v/>
      </c>
      <c r="KO585" s="1">
        <f>IF(INDEX(#REF!,MATCH('HT 0-0'!E585,#REF!,0))=INDEX(#REF!,MATCH('HT 0-0'!E585,#REF!,0)),INDEX(#REF!,MATCH('HT 0-0'!E585,#REF!,0)),"ERROR")</f>
        <v/>
      </c>
      <c r="KP585" s="1">
        <f>KN585&amp;" v "&amp;KO585</f>
        <v/>
      </c>
      <c r="KQ585">
        <f>B585&amp;"_"&amp;C585</f>
        <v/>
      </c>
      <c r="KR585" s="1">
        <f>IF((HW585/KK585)&lt;0.335,"G",IF((HW585/KK585)&gt;0.67,"R","A"))</f>
        <v/>
      </c>
      <c r="KS585" s="1">
        <f>IF((HX585/KK585)&lt;0.335,"G",IF((HX585/KK585)&gt;0.67,"R","A"))</f>
        <v/>
      </c>
      <c r="KT585" s="1">
        <f>IF((IH585/KK585)&lt;0.335,"G",IF((IH585/KK585)&gt;0.67,"R","A"))</f>
        <v/>
      </c>
      <c r="KU585" s="1">
        <f>IF((II585/KK585)&lt;0.335,"G",IF((II585/KK585)&gt;0.67,"R","A"))</f>
        <v/>
      </c>
      <c r="KV585" s="1">
        <f>IF((HZ585/KK585)&lt;0.335,"G",IF((HZ585/KK585)&gt;0.67,"R","A"))</f>
        <v/>
      </c>
      <c r="KW585" s="1">
        <f>IF((HY585/KK585)&lt;0.335,"G",IF((HY585/KK585)&gt;0.67,"R","A"))</f>
        <v/>
      </c>
      <c r="KX585" s="1">
        <f>IF((IK585/KK585)&lt;0.335,"G",IF((IK585/KK585)&gt;0.67,"R","A"))</f>
        <v/>
      </c>
      <c r="KY585" s="1">
        <f>IF((IJ585/KK585)&lt;0.335,"G",IF((IJ585/KK585)&gt;0.67,"R","A"))</f>
        <v/>
      </c>
      <c r="KZ585" s="1">
        <f>IF((HQ585/KK585)&lt;0.335,"G",IF((HQ585/KK585)&gt;0.67,"R","A"))</f>
        <v/>
      </c>
      <c r="LA585" s="1">
        <f>IF((IB585/KK585)&lt;0.335,"G",IF((IB585/KK585)&gt;0.67,"R","A"))</f>
        <v/>
      </c>
      <c r="LB585">
        <f>IF(LQ585="0-0",INDEX(Scrape!#REF!,MATCH('HT 0-0'!KP585,Scrape!$B:$B,0)),"")</f>
        <v/>
      </c>
      <c r="LC585">
        <f>IF(LQ585="0-0",INDEX(Scrape!$A:$A,MATCH('HT 0-0'!KP585,Scrape!$B:$B,0)),"")</f>
        <v/>
      </c>
      <c r="LD585">
        <f>IF(LQ585="0-0",INDEX(Scrape!$B:$B,MATCH('HT 0-0'!KP585,Scrape!$B:$B,0)),"")</f>
        <v/>
      </c>
      <c r="LE585">
        <f>IF(LQ585="0-0",INDEX(Scrape!$C:$C,MATCH('HT 0-0'!KP585,Scrape!$B:$B,0)),"")</f>
        <v/>
      </c>
      <c r="LF585">
        <f>IF(LQ585="0-0",INDEX(Scrape!$D:$D,MATCH('HT 0-0'!KP585,Scrape!$B:$B,0)),"")</f>
        <v/>
      </c>
      <c r="LG585">
        <f>IF(LQ585="0-0",INDEX(Scrape!$E:$E,MATCH('HT 0-0'!KP585,Scrape!$B:$B,0)),"")</f>
        <v/>
      </c>
      <c r="LH585">
        <f>IF(LQ585="0-0",INDEX(Scrape!$F:$F,MATCH('HT 0-0'!KP585,Scrape!$B:$B,0)),"")</f>
        <v/>
      </c>
      <c r="LI585">
        <f>IF(LQ585="0-0",INDEX(Scrape!$G:$G,MATCH('HT 0-0'!KP585,Scrape!$B:$B,0)),"")</f>
        <v/>
      </c>
      <c r="LJ585">
        <f>IF(LQ585="0-0",INDEX(Scrape!$H:$H,MATCH('HT 0-0'!KP585,Scrape!$B:$B,0)),"")</f>
        <v/>
      </c>
      <c r="LK585">
        <f>IF(LQ585="0-0",INDEX(Scrape!$I:$I,MATCH('HT 0-0'!KP585,Scrape!$B:$B,0)),"")</f>
        <v/>
      </c>
      <c r="LL585">
        <f>IF(LQ585="0-0",INDEX(Scrape!$J:$J,MATCH('HT 0-0'!KP585,Scrape!$B:$B,0)),"")</f>
        <v/>
      </c>
      <c r="LM585">
        <f>IF(LQ585="0-0",INDEX(Scrape!$K:$K,MATCH('HT 0-0'!KP585,Scrape!$B:$B,0)),"")</f>
        <v/>
      </c>
      <c r="LN585">
        <f>IF(LQ585="0-0",INDEX(Scrape!$L:$L,MATCH('HT 0-0'!KP585,Scrape!$B:$B,0)),"")</f>
        <v/>
      </c>
      <c r="LO585">
        <f>IF(LQ585="0-0",INDEX(Scrape!$M:$M,MATCH('HT 0-0'!KP585,Scrape!$B:$B,0)),"")</f>
        <v/>
      </c>
      <c r="LP585">
        <f>IF(LQ585="0-0",INDEX(Scrape!$N:$N,MATCH('HT 0-0'!KP585,Scrape!$B:$B,0)),"")</f>
        <v/>
      </c>
      <c r="LQ585">
        <f>INDEX(Scrape!$O:$O,MATCH('HT 0-0'!KP585,Scrape!$B:$B,0))</f>
        <v/>
      </c>
      <c r="LR585">
        <f>(1/LJ585)+(1/LI585)+(1/LH585)</f>
        <v/>
      </c>
      <c r="LS585">
        <f>(1/LG585)+(1/LF585)+(1/LE585)</f>
        <v/>
      </c>
      <c r="LT585" s="8">
        <f>IF(INDEX(#REF!,MATCH(KQ585,#REF!,0))=INDEX(#REF!,MATCH(KQ585,#REF!,0)),INDEX(#REF!,MATCH(KQ585,#REF!,0)),"ERROR")</f>
        <v/>
      </c>
      <c r="LU585" s="4">
        <f>IF(KR585="G",2,IF(KR585="R",0.5,IF(KR585="A",1)))</f>
        <v/>
      </c>
      <c r="LV585" s="4">
        <f>IF(KS585="G",0.5,IF(KS585="R",2,IF(KS585="A",1)))</f>
        <v/>
      </c>
      <c r="LW585" s="4">
        <f>IF(KT585="G",2,IF(KT585="R",0.5,IF(KT585="A",1)))</f>
        <v/>
      </c>
      <c r="LX585" s="4">
        <f>IF(KU585="G",0.5,IF(KU585="R",2,IF(KU585="A",1)))</f>
        <v/>
      </c>
      <c r="LY585" s="7">
        <f>(LK585*(LU585+LX585)+(LL585*(LU585+LX585)))</f>
        <v/>
      </c>
      <c r="LZ585" s="7">
        <f>(LN585*(LV585+LW585)+(LO585*(LV585+LW585)))</f>
        <v/>
      </c>
      <c r="MA585" s="11">
        <f>LY585-LZ585</f>
        <v/>
      </c>
      <c r="MB585" s="5">
        <f>MA585+2</f>
        <v/>
      </c>
      <c r="MC585" s="6">
        <f>MA585-2</f>
        <v/>
      </c>
      <c r="MD585" s="4">
        <f>LE585</f>
        <v/>
      </c>
      <c r="ME585" s="9">
        <f>IF(MD585=0,1000,MD585+0.75)</f>
        <v/>
      </c>
      <c r="MF585" s="10">
        <f>IF(MD585=0,0,MD585-0.75)</f>
        <v/>
      </c>
      <c r="MG585" s="4">
        <f>((LM585*(LU585+LX585))-((LP585*(LV585+LW585))))</f>
        <v/>
      </c>
      <c r="MH585" s="9">
        <f>MG585*1.2</f>
        <v/>
      </c>
      <c r="MI585" s="10">
        <f>MG585*0.8</f>
        <v/>
      </c>
      <c r="MJ585">
        <f>IFERROR(OT585,"")</f>
        <v/>
      </c>
      <c r="MK585">
        <f>IFERROR(OU585,"")</f>
        <v/>
      </c>
      <c r="ML585">
        <f>IFERROR(OV585,"")</f>
        <v/>
      </c>
      <c r="MM585">
        <f>IFERROR(OW585,"")</f>
        <v/>
      </c>
      <c r="MN585">
        <f>IFERROR(OX585,"")</f>
        <v/>
      </c>
      <c r="MO585">
        <f>IFERROR(OY585,"")</f>
        <v/>
      </c>
      <c r="MP585" s="1">
        <f>COUNTIFS(#REF!,LT585,#REF!,1,#REF!,"&gt;="&amp;MC585,#REF!,"&lt;="&amp;MB585,#REF!,"&lt;="&amp;ME585,#REF!,"&gt;="&amp;MF585,#REF!,"="&amp;KV585,#REF!,"="&amp;KX585)</f>
        <v/>
      </c>
      <c r="MQ585" s="1">
        <f>COUNTIFS(#REF!,LT585,#REF!,0,#REF!,"&gt;="&amp;MC585,#REF!,"&lt;="&amp;MB585,#REF!,"&lt;="&amp;ME585,#REF!,"&gt;="&amp;MF585,#REF!,"="&amp;KV585,#REF!,"="&amp;KX585)</f>
        <v/>
      </c>
      <c r="MR585" s="1">
        <f>COUNTIFS(#REF!,LT585,#REF!,1,#REF!,"&gt;="&amp;MC585,#REF!,"&lt;="&amp;MB585,#REF!,"&lt;="&amp;ME585,#REF!,"&gt;="&amp;MF585,#REF!,"="&amp;KW585,#REF!,"="&amp;KY585)</f>
        <v/>
      </c>
      <c r="MS585" s="1">
        <f>COUNTIFS(#REF!,LT585,#REF!,0,#REF!,"&gt;="&amp;MC585,#REF!,"&lt;="&amp;MB585,#REF!,"&lt;="&amp;ME585,#REF!,"&gt;="&amp;MF585,#REF!,"="&amp;KW585,#REF!,"="&amp;KY585)</f>
        <v/>
      </c>
      <c r="MT585" s="1">
        <f>COUNTIFS(#REF!,LT585,#REF!,1,#REF!,"&gt;="&amp;MI585,#REF!,"&lt;="&amp;MH585,#REF!,"&lt;="&amp;ME585,#REF!,"&gt;="&amp;MF585)</f>
        <v/>
      </c>
      <c r="MU585" s="1">
        <f>COUNTIFS(#REF!,LT585,#REF!,0,#REF!,"&gt;="&amp;MI585,#REF!,"&lt;="&amp;MH585,#REF!,"&lt;="&amp;ME585,#REF!,"&gt;="&amp;MF585)</f>
        <v/>
      </c>
      <c r="MV585" s="1">
        <f>COUNTIFS(#REF!,LT585,#REF!,1,#REF!,"&gt;="&amp;MI585,#REF!,"&lt;="&amp;MH585,#REF!,"="&amp;KZ585,#REF!,"="&amp;LA585,#REF!,"&lt;="&amp;ME585,#REF!,"&gt;="&amp;MF585)</f>
        <v/>
      </c>
      <c r="MW585" s="1">
        <f>COUNTIFS(#REF!,LT585,#REF!,0,#REF!,"&gt;="&amp;MI585,#REF!,"&lt;="&amp;MH585,#REF!,"="&amp;KZ585,#REF!,"="&amp;LA585,#REF!,"&lt;="&amp;ME585,#REF!,"&gt;="&amp;MF585)</f>
        <v/>
      </c>
      <c r="MX585" s="1">
        <f>COUNTIFS(#REF!,LT585,#REF!,1,#REF!,"&gt;="&amp;MC585,#REF!,"&lt;="&amp;MB585,#REF!,"&lt;="&amp;ME585,#REF!,"&gt;="&amp;MF585)</f>
        <v/>
      </c>
      <c r="MY585" s="1">
        <f>COUNTIFS(#REF!,LT585,#REF!,0,#REF!,"&gt;="&amp;MC585,#REF!,"&lt;="&amp;MB585,#REF!,"&lt;="&amp;ME585,#REF!,"&gt;="&amp;MF585)</f>
        <v/>
      </c>
      <c r="MZ585" s="1">
        <f>COUNTIFS(#REF!,LT585,#REF!,1,#REF!,"&lt;="&amp;ME585,#REF!,"&gt;="&amp;MF585,#REF!,"="&amp;KV585,#REF!,"="&amp;KX585)</f>
        <v/>
      </c>
      <c r="NA585" s="1">
        <f>COUNTIFS(#REF!,LT585,#REF!,0,#REF!,"&lt;="&amp;ME585,#REF!,"&gt;="&amp;MF585,#REF!,"="&amp;KV585,#REF!,"="&amp;KX585)</f>
        <v/>
      </c>
      <c r="NB585" s="1">
        <f>COUNTIFS(#REF!,LT585,#REF!,1,#REF!,"&lt;="&amp;ME585,#REF!,"&gt;="&amp;MF585,#REF!,"="&amp;KW585,#REF!,"="&amp;KY585)</f>
        <v/>
      </c>
      <c r="NC585" s="1">
        <f>COUNTIFS(#REF!,LT585,#REF!,0,#REF!,"&lt;="&amp;ME585,#REF!,"&gt;="&amp;MF585,#REF!,"="&amp;KW585,#REF!,"="&amp;KY585)</f>
        <v/>
      </c>
      <c r="ND585" s="1">
        <f>COUNTIFS(#REF!,LT585,#REF!,1,#REF!,"&gt;="&amp;MC585,#REF!,"&lt;="&amp;MB585,#REF!,"&lt;="&amp;ME585,#REF!,"&gt;="&amp;MF585,#REF!,"="&amp;KV585,#REF!,"="&amp;KX585)</f>
        <v/>
      </c>
      <c r="NE585" s="1">
        <f>COUNTIFS(#REF!,LT585,#REF!,0,#REF!,"&gt;="&amp;MC585,#REF!,"&lt;="&amp;MB585,#REF!,"&lt;="&amp;ME585,#REF!,"&gt;="&amp;MF585,#REF!,"="&amp;KV585,#REF!,"="&amp;KX585)</f>
        <v/>
      </c>
      <c r="NF585" s="1">
        <f>COUNTIFS(#REF!,LT585,#REF!,1,#REF!,"&gt;="&amp;MC585,#REF!,"&lt;="&amp;MB585,#REF!,"&lt;="&amp;ME585,#REF!,"&gt;="&amp;MF585,#REF!,"="&amp;KW585,#REF!,"="&amp;KY585)</f>
        <v/>
      </c>
      <c r="NG585" s="1">
        <f>COUNTIFS(#REF!,LT585,#REF!,0,#REF!,"&gt;="&amp;MC585,#REF!,"&lt;="&amp;MB585,#REF!,"&lt;="&amp;ME585,#REF!,"&gt;="&amp;MF585,#REF!,"="&amp;KW585,#REF!,"="&amp;KY585)</f>
        <v/>
      </c>
      <c r="NH585" s="1">
        <f>COUNTIFS(#REF!,LT585,#REF!,1,#REF!,"&gt;="&amp;MC585,#REF!,"&lt;="&amp;MB585,#REF!,"&lt;="&amp;ME585,#REF!,"&gt;="&amp;MF585,#REF!,"="&amp;KZ585,#REF!,"="&amp;LA585)</f>
        <v/>
      </c>
      <c r="NI585" s="1">
        <f>COUNTIFS(#REF!,LT585,#REF!,0,#REF!,"&gt;="&amp;MC585,#REF!,"&lt;="&amp;MB585,#REF!,"&lt;="&amp;ME585,#REF!,"&gt;="&amp;MF585,#REF!,"="&amp;KZ585,#REF!,"="&amp;LA585)</f>
        <v/>
      </c>
      <c r="NJ585" s="1">
        <f>COUNTIFS(#REF!,LT585,#REF!,1,#REF!,"&gt;="&amp;MI585,#REF!,"&lt;="&amp;MH585,#REF!,"&lt;="&amp;ME585,#REF!,"&gt;="&amp;MF585)</f>
        <v/>
      </c>
      <c r="NK585" s="1">
        <f>COUNTIFS(#REF!,LT585,#REF!,0,#REF!,"&gt;="&amp;MI585,#REF!,"&lt;="&amp;MH585,#REF!,"&lt;="&amp;ME585,#REF!,"&gt;="&amp;MF585)</f>
        <v/>
      </c>
      <c r="NL585" s="1">
        <f>COUNTIFS(#REF!,LT585,#REF!,1,#REF!,"&gt;="&amp;MI585,#REF!,"&lt;="&amp;MH585,#REF!,"="&amp;KZ585,#REF!,"="&amp;LA585,#REF!,"&lt;="&amp;ME585,#REF!,"&gt;="&amp;MF585)</f>
        <v/>
      </c>
      <c r="NM585" s="1">
        <f>COUNTIFS(#REF!,LT585,#REF!,0,#REF!,"&gt;="&amp;MI585,#REF!,"&lt;="&amp;MH585,#REF!,"="&amp;KZ585,#REF!,"="&amp;LA585,#REF!,"&lt;="&amp;ME585,#REF!,"&gt;="&amp;MF585)</f>
        <v/>
      </c>
      <c r="NN585" s="1">
        <f>COUNTIFS(#REF!,LT585,#REF!,1,#REF!,"&gt;="&amp;MC585,#REF!,"&lt;="&amp;MB585,#REF!,"&lt;="&amp;ME585,#REF!,"&gt;="&amp;MF585)</f>
        <v/>
      </c>
      <c r="NO585" s="1">
        <f>COUNTIFS(#REF!,LT585,#REF!,0,#REF!,"&gt;="&amp;MC585,#REF!,"&lt;="&amp;MB585,#REF!,"&lt;="&amp;ME585,#REF!,"&gt;="&amp;MF585)</f>
        <v/>
      </c>
      <c r="NP585" s="1">
        <f>COUNTIFS(#REF!,LT585,#REF!,1,#REF!,"&lt;="&amp;ME585,#REF!,"&gt;="&amp;MF585,#REF!,"="&amp;KV585,#REF!,"="&amp;KX585)</f>
        <v/>
      </c>
      <c r="NQ585" s="1">
        <f>COUNTIFS(#REF!,LT585,#REF!,0,#REF!,"&lt;="&amp;ME585,#REF!,"&gt;="&amp;MF585,#REF!,"="&amp;KV585,#REF!,"="&amp;KX585)</f>
        <v/>
      </c>
      <c r="NR585" s="1">
        <f>COUNTIFS(#REF!,LT585,#REF!,1,#REF!,"&lt;="&amp;ME585,#REF!,"&gt;="&amp;MF585,#REF!,"="&amp;KW585,#REF!,"="&amp;KY585)</f>
        <v/>
      </c>
      <c r="NS585" s="1">
        <f>COUNTIFS(#REF!,LT585,#REF!,0,#REF!,"&lt;="&amp;ME585,#REF!,"&gt;="&amp;MF585,#REF!,"="&amp;KW585,#REF!,"="&amp;KY585)</f>
        <v/>
      </c>
      <c r="NT585" s="1">
        <f>MP585+MR585+MT585+MV585+MX585+MZ585+NB585</f>
        <v/>
      </c>
      <c r="NU585" s="1">
        <f>MQ585+MS585+MU585+MW585+MY585+NA585+NC585</f>
        <v/>
      </c>
      <c r="NV585" s="1">
        <f>NT585+NU585</f>
        <v/>
      </c>
      <c r="NW585" s="33">
        <f>NT585/(NT585+NU585)</f>
        <v/>
      </c>
      <c r="NX585" s="3">
        <f>1/NW585</f>
        <v/>
      </c>
      <c r="NY585" s="1">
        <f>LH585</f>
        <v/>
      </c>
      <c r="NZ585" s="79">
        <f>(NW585*((NY585-1)*0.98))-((1-NW585)*1)</f>
        <v/>
      </c>
      <c r="OA585" s="34">
        <f>IF(LR585&lt;0.9,0,IF(AND(LR585&gt;1.1),0,1))</f>
        <v/>
      </c>
      <c r="OB585" s="34">
        <f>IF(LS585&lt;0.9,0,IF(AND(LS585&gt;1.1),0,1))</f>
        <v/>
      </c>
      <c r="OC585" s="32">
        <f>IF(NV585&gt;99,1,0)</f>
        <v/>
      </c>
      <c r="OD585" s="32">
        <f>IF(NZ585&gt;0.0799,1,0)</f>
        <v/>
      </c>
      <c r="OE585" s="32">
        <f>IF(NZ585&gt;OM585,1,0)</f>
        <v/>
      </c>
      <c r="OF585" s="32">
        <f>OC585+OD585+OE585+OA585+OB585</f>
        <v/>
      </c>
      <c r="OG585" s="1">
        <f>ND585+NF585+NH585+NJ585+NL585+NN585+NP585+NR585</f>
        <v/>
      </c>
      <c r="OH585" s="1">
        <f>NE585+NG585+NI585+NK585+NM585+NO585+NQ585+NS585</f>
        <v/>
      </c>
      <c r="OI585" s="1">
        <f>OG585+OH585</f>
        <v/>
      </c>
      <c r="OJ585" s="33">
        <f>OG585/(OG585+OH585)</f>
        <v/>
      </c>
      <c r="OK585" s="3">
        <f>1/OJ585</f>
        <v/>
      </c>
      <c r="OL585" s="1">
        <f>LI585</f>
        <v/>
      </c>
      <c r="OM585" s="79">
        <f>(OJ585*((OL585-1)*0.98))-((1-OJ585)*1)</f>
        <v/>
      </c>
      <c r="ON585" s="34">
        <f>IF(LR585&lt;0.9,0,IF(AND(LR585&gt;1.1),0,1))</f>
        <v/>
      </c>
      <c r="OO585" s="34">
        <f>IF(LS585&lt;0.9,0,IF(AND(LS585&gt;1.1),0,1))</f>
        <v/>
      </c>
      <c r="OP585" s="32">
        <f>IF(OI585&gt;99,1,0)</f>
        <v/>
      </c>
      <c r="OQ585" s="32">
        <f>IF(OM585&gt;0.0799,1,0)</f>
        <v/>
      </c>
      <c r="OR585" s="32">
        <f>IF(OM585&gt;OZ585,1,0)</f>
        <v/>
      </c>
      <c r="OS585" s="32">
        <f>OP585+OQ585+OR585+ON585+OO585</f>
        <v/>
      </c>
      <c r="OT585">
        <f>IF(OF585=5,"BackHome0-0",IF(AND(OS585=5),"BackAway0-0",""))</f>
        <v/>
      </c>
      <c r="OU585">
        <f>IF(OF585=5,KN585,IF(AND(OS585=5),KO585,""))</f>
        <v/>
      </c>
      <c r="OV585">
        <f>IF(OF585=5,"Match Odds",IF(AND(OS585=5),"Match Odds",""))</f>
        <v/>
      </c>
      <c r="OW585">
        <f>IF(OF585=5,KP585,IF(AND(OS585=5),KP585,""))</f>
        <v/>
      </c>
      <c r="OX585">
        <f>IF(OF585=5,"MATCH_ODDS",IF(AND(OS585=5),"MATCH_ODDS",""))</f>
        <v/>
      </c>
      <c r="OY585">
        <f>IF(OF585=5,"BACK",IF(AND(OS585=5),"BACK",""))</f>
        <v/>
      </c>
    </row>
    <row r="586" ht="16.5" customHeight="1" thickBot="1" thickTop="1">
      <c r="A586" s="2" t="n"/>
      <c r="KN586" s="1">
        <f>IF(INDEX(#REF!,MATCH('HT 0-0'!D586,#REF!,0))=INDEX(#REF!,MATCH('HT 0-0'!D586,#REF!,0)),INDEX(#REF!,MATCH('HT 0-0'!D586,#REF!,0)),"ERROR")</f>
        <v/>
      </c>
      <c r="KO586" s="1">
        <f>IF(INDEX(#REF!,MATCH('HT 0-0'!E586,#REF!,0))=INDEX(#REF!,MATCH('HT 0-0'!E586,#REF!,0)),INDEX(#REF!,MATCH('HT 0-0'!E586,#REF!,0)),"ERROR")</f>
        <v/>
      </c>
      <c r="KP586" s="1">
        <f>KN586&amp;" v "&amp;KO586</f>
        <v/>
      </c>
      <c r="KQ586">
        <f>B586&amp;"_"&amp;C586</f>
        <v/>
      </c>
      <c r="KR586" s="1">
        <f>IF((HW586/KK586)&lt;0.335,"G",IF((HW586/KK586)&gt;0.67,"R","A"))</f>
        <v/>
      </c>
      <c r="KS586" s="1">
        <f>IF((HX586/KK586)&lt;0.335,"G",IF((HX586/KK586)&gt;0.67,"R","A"))</f>
        <v/>
      </c>
      <c r="KT586" s="1">
        <f>IF((IH586/KK586)&lt;0.335,"G",IF((IH586/KK586)&gt;0.67,"R","A"))</f>
        <v/>
      </c>
      <c r="KU586" s="1">
        <f>IF((II586/KK586)&lt;0.335,"G",IF((II586/KK586)&gt;0.67,"R","A"))</f>
        <v/>
      </c>
      <c r="KV586" s="1">
        <f>IF((HZ586/KK586)&lt;0.335,"G",IF((HZ586/KK586)&gt;0.67,"R","A"))</f>
        <v/>
      </c>
      <c r="KW586" s="1">
        <f>IF((HY586/KK586)&lt;0.335,"G",IF((HY586/KK586)&gt;0.67,"R","A"))</f>
        <v/>
      </c>
      <c r="KX586" s="1">
        <f>IF((IK586/KK586)&lt;0.335,"G",IF((IK586/KK586)&gt;0.67,"R","A"))</f>
        <v/>
      </c>
      <c r="KY586" s="1">
        <f>IF((IJ586/KK586)&lt;0.335,"G",IF((IJ586/KK586)&gt;0.67,"R","A"))</f>
        <v/>
      </c>
      <c r="KZ586" s="1">
        <f>IF((HQ586/KK586)&lt;0.335,"G",IF((HQ586/KK586)&gt;0.67,"R","A"))</f>
        <v/>
      </c>
      <c r="LA586" s="1">
        <f>IF((IB586/KK586)&lt;0.335,"G",IF((IB586/KK586)&gt;0.67,"R","A"))</f>
        <v/>
      </c>
      <c r="LB586">
        <f>IF(LQ586="0-0",INDEX(Scrape!#REF!,MATCH('HT 0-0'!KP586,Scrape!$B:$B,0)),"")</f>
        <v/>
      </c>
      <c r="LC586">
        <f>IF(LQ586="0-0",INDEX(Scrape!$A:$A,MATCH('HT 0-0'!KP586,Scrape!$B:$B,0)),"")</f>
        <v/>
      </c>
      <c r="LD586">
        <f>IF(LQ586="0-0",INDEX(Scrape!$B:$B,MATCH('HT 0-0'!KP586,Scrape!$B:$B,0)),"")</f>
        <v/>
      </c>
      <c r="LE586">
        <f>IF(LQ586="0-0",INDEX(Scrape!$C:$C,MATCH('HT 0-0'!KP586,Scrape!$B:$B,0)),"")</f>
        <v/>
      </c>
      <c r="LF586">
        <f>IF(LQ586="0-0",INDEX(Scrape!$D:$D,MATCH('HT 0-0'!KP586,Scrape!$B:$B,0)),"")</f>
        <v/>
      </c>
      <c r="LG586">
        <f>IF(LQ586="0-0",INDEX(Scrape!$E:$E,MATCH('HT 0-0'!KP586,Scrape!$B:$B,0)),"")</f>
        <v/>
      </c>
      <c r="LH586">
        <f>IF(LQ586="0-0",INDEX(Scrape!$F:$F,MATCH('HT 0-0'!KP586,Scrape!$B:$B,0)),"")</f>
        <v/>
      </c>
      <c r="LI586">
        <f>IF(LQ586="0-0",INDEX(Scrape!$G:$G,MATCH('HT 0-0'!KP586,Scrape!$B:$B,0)),"")</f>
        <v/>
      </c>
      <c r="LJ586">
        <f>IF(LQ586="0-0",INDEX(Scrape!$H:$H,MATCH('HT 0-0'!KP586,Scrape!$B:$B,0)),"")</f>
        <v/>
      </c>
      <c r="LK586">
        <f>IF(LQ586="0-0",INDEX(Scrape!$I:$I,MATCH('HT 0-0'!KP586,Scrape!$B:$B,0)),"")</f>
        <v/>
      </c>
      <c r="LL586">
        <f>IF(LQ586="0-0",INDEX(Scrape!$J:$J,MATCH('HT 0-0'!KP586,Scrape!$B:$B,0)),"")</f>
        <v/>
      </c>
      <c r="LM586">
        <f>IF(LQ586="0-0",INDEX(Scrape!$K:$K,MATCH('HT 0-0'!KP586,Scrape!$B:$B,0)),"")</f>
        <v/>
      </c>
      <c r="LN586">
        <f>IF(LQ586="0-0",INDEX(Scrape!$L:$L,MATCH('HT 0-0'!KP586,Scrape!$B:$B,0)),"")</f>
        <v/>
      </c>
      <c r="LO586">
        <f>IF(LQ586="0-0",INDEX(Scrape!$M:$M,MATCH('HT 0-0'!KP586,Scrape!$B:$B,0)),"")</f>
        <v/>
      </c>
      <c r="LP586">
        <f>IF(LQ586="0-0",INDEX(Scrape!$N:$N,MATCH('HT 0-0'!KP586,Scrape!$B:$B,0)),"")</f>
        <v/>
      </c>
      <c r="LQ586">
        <f>INDEX(Scrape!$O:$O,MATCH('HT 0-0'!KP586,Scrape!$B:$B,0))</f>
        <v/>
      </c>
      <c r="LR586">
        <f>(1/LJ586)+(1/LI586)+(1/LH586)</f>
        <v/>
      </c>
      <c r="LS586">
        <f>(1/LG586)+(1/LF586)+(1/LE586)</f>
        <v/>
      </c>
      <c r="LT586" s="8">
        <f>IF(INDEX(#REF!,MATCH(KQ586,#REF!,0))=INDEX(#REF!,MATCH(KQ586,#REF!,0)),INDEX(#REF!,MATCH(KQ586,#REF!,0)),"ERROR")</f>
        <v/>
      </c>
      <c r="LU586" s="4">
        <f>IF(KR586="G",2,IF(KR586="R",0.5,IF(KR586="A",1)))</f>
        <v/>
      </c>
      <c r="LV586" s="4">
        <f>IF(KS586="G",0.5,IF(KS586="R",2,IF(KS586="A",1)))</f>
        <v/>
      </c>
      <c r="LW586" s="4">
        <f>IF(KT586="G",2,IF(KT586="R",0.5,IF(KT586="A",1)))</f>
        <v/>
      </c>
      <c r="LX586" s="4">
        <f>IF(KU586="G",0.5,IF(KU586="R",2,IF(KU586="A",1)))</f>
        <v/>
      </c>
      <c r="LY586" s="7">
        <f>(LK586*(LU586+LX586)+(LL586*(LU586+LX586)))</f>
        <v/>
      </c>
      <c r="LZ586" s="7">
        <f>(LN586*(LV586+LW586)+(LO586*(LV586+LW586)))</f>
        <v/>
      </c>
      <c r="MA586" s="11">
        <f>LY586-LZ586</f>
        <v/>
      </c>
      <c r="MB586" s="5">
        <f>MA586+2</f>
        <v/>
      </c>
      <c r="MC586" s="6">
        <f>MA586-2</f>
        <v/>
      </c>
      <c r="MD586" s="4">
        <f>LE586</f>
        <v/>
      </c>
      <c r="ME586" s="9">
        <f>IF(MD586=0,1000,MD586+0.75)</f>
        <v/>
      </c>
      <c r="MF586" s="10">
        <f>IF(MD586=0,0,MD586-0.75)</f>
        <v/>
      </c>
      <c r="MG586" s="4">
        <f>((LM586*(LU586+LX586))-((LP586*(LV586+LW586))))</f>
        <v/>
      </c>
      <c r="MH586" s="9">
        <f>MG586*1.2</f>
        <v/>
      </c>
      <c r="MI586" s="10">
        <f>MG586*0.8</f>
        <v/>
      </c>
      <c r="MJ586">
        <f>IFERROR(OT586,"")</f>
        <v/>
      </c>
      <c r="MK586">
        <f>IFERROR(OU586,"")</f>
        <v/>
      </c>
      <c r="ML586">
        <f>IFERROR(OV586,"")</f>
        <v/>
      </c>
      <c r="MM586">
        <f>IFERROR(OW586,"")</f>
        <v/>
      </c>
      <c r="MN586">
        <f>IFERROR(OX586,"")</f>
        <v/>
      </c>
      <c r="MO586">
        <f>IFERROR(OY586,"")</f>
        <v/>
      </c>
      <c r="MP586" s="1">
        <f>COUNTIFS(#REF!,LT586,#REF!,1,#REF!,"&gt;="&amp;MC586,#REF!,"&lt;="&amp;MB586,#REF!,"&lt;="&amp;ME586,#REF!,"&gt;="&amp;MF586,#REF!,"="&amp;KV586,#REF!,"="&amp;KX586)</f>
        <v/>
      </c>
      <c r="MQ586" s="1">
        <f>COUNTIFS(#REF!,LT586,#REF!,0,#REF!,"&gt;="&amp;MC586,#REF!,"&lt;="&amp;MB586,#REF!,"&lt;="&amp;ME586,#REF!,"&gt;="&amp;MF586,#REF!,"="&amp;KV586,#REF!,"="&amp;KX586)</f>
        <v/>
      </c>
      <c r="MR586" s="1">
        <f>COUNTIFS(#REF!,LT586,#REF!,1,#REF!,"&gt;="&amp;MC586,#REF!,"&lt;="&amp;MB586,#REF!,"&lt;="&amp;ME586,#REF!,"&gt;="&amp;MF586,#REF!,"="&amp;KW586,#REF!,"="&amp;KY586)</f>
        <v/>
      </c>
      <c r="MS586" s="1">
        <f>COUNTIFS(#REF!,LT586,#REF!,0,#REF!,"&gt;="&amp;MC586,#REF!,"&lt;="&amp;MB586,#REF!,"&lt;="&amp;ME586,#REF!,"&gt;="&amp;MF586,#REF!,"="&amp;KW586,#REF!,"="&amp;KY586)</f>
        <v/>
      </c>
      <c r="MT586" s="1">
        <f>COUNTIFS(#REF!,LT586,#REF!,1,#REF!,"&gt;="&amp;MI586,#REF!,"&lt;="&amp;MH586,#REF!,"&lt;="&amp;ME586,#REF!,"&gt;="&amp;MF586)</f>
        <v/>
      </c>
      <c r="MU586" s="1">
        <f>COUNTIFS(#REF!,LT586,#REF!,0,#REF!,"&gt;="&amp;MI586,#REF!,"&lt;="&amp;MH586,#REF!,"&lt;="&amp;ME586,#REF!,"&gt;="&amp;MF586)</f>
        <v/>
      </c>
      <c r="MV586" s="1">
        <f>COUNTIFS(#REF!,LT586,#REF!,1,#REF!,"&gt;="&amp;MI586,#REF!,"&lt;="&amp;MH586,#REF!,"="&amp;KZ586,#REF!,"="&amp;LA586,#REF!,"&lt;="&amp;ME586,#REF!,"&gt;="&amp;MF586)</f>
        <v/>
      </c>
      <c r="MW586" s="1">
        <f>COUNTIFS(#REF!,LT586,#REF!,0,#REF!,"&gt;="&amp;MI586,#REF!,"&lt;="&amp;MH586,#REF!,"="&amp;KZ586,#REF!,"="&amp;LA586,#REF!,"&lt;="&amp;ME586,#REF!,"&gt;="&amp;MF586)</f>
        <v/>
      </c>
      <c r="MX586" s="1">
        <f>COUNTIFS(#REF!,LT586,#REF!,1,#REF!,"&gt;="&amp;MC586,#REF!,"&lt;="&amp;MB586,#REF!,"&lt;="&amp;ME586,#REF!,"&gt;="&amp;MF586)</f>
        <v/>
      </c>
      <c r="MY586" s="1">
        <f>COUNTIFS(#REF!,LT586,#REF!,0,#REF!,"&gt;="&amp;MC586,#REF!,"&lt;="&amp;MB586,#REF!,"&lt;="&amp;ME586,#REF!,"&gt;="&amp;MF586)</f>
        <v/>
      </c>
      <c r="MZ586" s="1">
        <f>COUNTIFS(#REF!,LT586,#REF!,1,#REF!,"&lt;="&amp;ME586,#REF!,"&gt;="&amp;MF586,#REF!,"="&amp;KV586,#REF!,"="&amp;KX586)</f>
        <v/>
      </c>
      <c r="NA586" s="1">
        <f>COUNTIFS(#REF!,LT586,#REF!,0,#REF!,"&lt;="&amp;ME586,#REF!,"&gt;="&amp;MF586,#REF!,"="&amp;KV586,#REF!,"="&amp;KX586)</f>
        <v/>
      </c>
      <c r="NB586" s="1">
        <f>COUNTIFS(#REF!,LT586,#REF!,1,#REF!,"&lt;="&amp;ME586,#REF!,"&gt;="&amp;MF586,#REF!,"="&amp;KW586,#REF!,"="&amp;KY586)</f>
        <v/>
      </c>
      <c r="NC586" s="1">
        <f>COUNTIFS(#REF!,LT586,#REF!,0,#REF!,"&lt;="&amp;ME586,#REF!,"&gt;="&amp;MF586,#REF!,"="&amp;KW586,#REF!,"="&amp;KY586)</f>
        <v/>
      </c>
      <c r="ND586" s="1">
        <f>COUNTIFS(#REF!,LT586,#REF!,1,#REF!,"&gt;="&amp;MC586,#REF!,"&lt;="&amp;MB586,#REF!,"&lt;="&amp;ME586,#REF!,"&gt;="&amp;MF586,#REF!,"="&amp;KV586,#REF!,"="&amp;KX586)</f>
        <v/>
      </c>
      <c r="NE586" s="1">
        <f>COUNTIFS(#REF!,LT586,#REF!,0,#REF!,"&gt;="&amp;MC586,#REF!,"&lt;="&amp;MB586,#REF!,"&lt;="&amp;ME586,#REF!,"&gt;="&amp;MF586,#REF!,"="&amp;KV586,#REF!,"="&amp;KX586)</f>
        <v/>
      </c>
      <c r="NF586" s="1">
        <f>COUNTIFS(#REF!,LT586,#REF!,1,#REF!,"&gt;="&amp;MC586,#REF!,"&lt;="&amp;MB586,#REF!,"&lt;="&amp;ME586,#REF!,"&gt;="&amp;MF586,#REF!,"="&amp;KW586,#REF!,"="&amp;KY586)</f>
        <v/>
      </c>
      <c r="NG586" s="1">
        <f>COUNTIFS(#REF!,LT586,#REF!,0,#REF!,"&gt;="&amp;MC586,#REF!,"&lt;="&amp;MB586,#REF!,"&lt;="&amp;ME586,#REF!,"&gt;="&amp;MF586,#REF!,"="&amp;KW586,#REF!,"="&amp;KY586)</f>
        <v/>
      </c>
      <c r="NH586" s="1">
        <f>COUNTIFS(#REF!,LT586,#REF!,1,#REF!,"&gt;="&amp;MC586,#REF!,"&lt;="&amp;MB586,#REF!,"&lt;="&amp;ME586,#REF!,"&gt;="&amp;MF586,#REF!,"="&amp;KZ586,#REF!,"="&amp;LA586)</f>
        <v/>
      </c>
      <c r="NI586" s="1">
        <f>COUNTIFS(#REF!,LT586,#REF!,0,#REF!,"&gt;="&amp;MC586,#REF!,"&lt;="&amp;MB586,#REF!,"&lt;="&amp;ME586,#REF!,"&gt;="&amp;MF586,#REF!,"="&amp;KZ586,#REF!,"="&amp;LA586)</f>
        <v/>
      </c>
      <c r="NJ586" s="1">
        <f>COUNTIFS(#REF!,LT586,#REF!,1,#REF!,"&gt;="&amp;MI586,#REF!,"&lt;="&amp;MH586,#REF!,"&lt;="&amp;ME586,#REF!,"&gt;="&amp;MF586)</f>
        <v/>
      </c>
      <c r="NK586" s="1">
        <f>COUNTIFS(#REF!,LT586,#REF!,0,#REF!,"&gt;="&amp;MI586,#REF!,"&lt;="&amp;MH586,#REF!,"&lt;="&amp;ME586,#REF!,"&gt;="&amp;MF586)</f>
        <v/>
      </c>
      <c r="NL586" s="1">
        <f>COUNTIFS(#REF!,LT586,#REF!,1,#REF!,"&gt;="&amp;MI586,#REF!,"&lt;="&amp;MH586,#REF!,"="&amp;KZ586,#REF!,"="&amp;LA586,#REF!,"&lt;="&amp;ME586,#REF!,"&gt;="&amp;MF586)</f>
        <v/>
      </c>
      <c r="NM586" s="1">
        <f>COUNTIFS(#REF!,LT586,#REF!,0,#REF!,"&gt;="&amp;MI586,#REF!,"&lt;="&amp;MH586,#REF!,"="&amp;KZ586,#REF!,"="&amp;LA586,#REF!,"&lt;="&amp;ME586,#REF!,"&gt;="&amp;MF586)</f>
        <v/>
      </c>
      <c r="NN586" s="1">
        <f>COUNTIFS(#REF!,LT586,#REF!,1,#REF!,"&gt;="&amp;MC586,#REF!,"&lt;="&amp;MB586,#REF!,"&lt;="&amp;ME586,#REF!,"&gt;="&amp;MF586)</f>
        <v/>
      </c>
      <c r="NO586" s="1">
        <f>COUNTIFS(#REF!,LT586,#REF!,0,#REF!,"&gt;="&amp;MC586,#REF!,"&lt;="&amp;MB586,#REF!,"&lt;="&amp;ME586,#REF!,"&gt;="&amp;MF586)</f>
        <v/>
      </c>
      <c r="NP586" s="1">
        <f>COUNTIFS(#REF!,LT586,#REF!,1,#REF!,"&lt;="&amp;ME586,#REF!,"&gt;="&amp;MF586,#REF!,"="&amp;KV586,#REF!,"="&amp;KX586)</f>
        <v/>
      </c>
      <c r="NQ586" s="1">
        <f>COUNTIFS(#REF!,LT586,#REF!,0,#REF!,"&lt;="&amp;ME586,#REF!,"&gt;="&amp;MF586,#REF!,"="&amp;KV586,#REF!,"="&amp;KX586)</f>
        <v/>
      </c>
      <c r="NR586" s="1">
        <f>COUNTIFS(#REF!,LT586,#REF!,1,#REF!,"&lt;="&amp;ME586,#REF!,"&gt;="&amp;MF586,#REF!,"="&amp;KW586,#REF!,"="&amp;KY586)</f>
        <v/>
      </c>
      <c r="NS586" s="1">
        <f>COUNTIFS(#REF!,LT586,#REF!,0,#REF!,"&lt;="&amp;ME586,#REF!,"&gt;="&amp;MF586,#REF!,"="&amp;KW586,#REF!,"="&amp;KY586)</f>
        <v/>
      </c>
      <c r="NT586" s="1">
        <f>MP586+MR586+MT586+MV586+MX586+MZ586+NB586</f>
        <v/>
      </c>
      <c r="NU586" s="1">
        <f>MQ586+MS586+MU586+MW586+MY586+NA586+NC586</f>
        <v/>
      </c>
      <c r="NV586" s="1">
        <f>NT586+NU586</f>
        <v/>
      </c>
      <c r="NW586" s="33">
        <f>NT586/(NT586+NU586)</f>
        <v/>
      </c>
      <c r="NX586" s="3">
        <f>1/NW586</f>
        <v/>
      </c>
      <c r="NY586" s="1">
        <f>LH586</f>
        <v/>
      </c>
      <c r="NZ586" s="79">
        <f>(NW586*((NY586-1)*0.98))-((1-NW586)*1)</f>
        <v/>
      </c>
      <c r="OA586" s="34">
        <f>IF(LR586&lt;0.9,0,IF(AND(LR586&gt;1.1),0,1))</f>
        <v/>
      </c>
      <c r="OB586" s="34">
        <f>IF(LS586&lt;0.9,0,IF(AND(LS586&gt;1.1),0,1))</f>
        <v/>
      </c>
      <c r="OC586" s="32">
        <f>IF(NV586&gt;99,1,0)</f>
        <v/>
      </c>
      <c r="OD586" s="32">
        <f>IF(NZ586&gt;0.0799,1,0)</f>
        <v/>
      </c>
      <c r="OE586" s="32">
        <f>IF(NZ586&gt;OM586,1,0)</f>
        <v/>
      </c>
      <c r="OF586" s="32">
        <f>OC586+OD586+OE586+OA586+OB586</f>
        <v/>
      </c>
      <c r="OG586" s="1">
        <f>ND586+NF586+NH586+NJ586+NL586+NN586+NP586+NR586</f>
        <v/>
      </c>
      <c r="OH586" s="1">
        <f>NE586+NG586+NI586+NK586+NM586+NO586+NQ586+NS586</f>
        <v/>
      </c>
      <c r="OI586" s="1">
        <f>OG586+OH586</f>
        <v/>
      </c>
      <c r="OJ586" s="33">
        <f>OG586/(OG586+OH586)</f>
        <v/>
      </c>
      <c r="OK586" s="3">
        <f>1/OJ586</f>
        <v/>
      </c>
      <c r="OL586" s="1">
        <f>LI586</f>
        <v/>
      </c>
      <c r="OM586" s="79">
        <f>(OJ586*((OL586-1)*0.98))-((1-OJ586)*1)</f>
        <v/>
      </c>
      <c r="ON586" s="34">
        <f>IF(LR586&lt;0.9,0,IF(AND(LR586&gt;1.1),0,1))</f>
        <v/>
      </c>
      <c r="OO586" s="34">
        <f>IF(LS586&lt;0.9,0,IF(AND(LS586&gt;1.1),0,1))</f>
        <v/>
      </c>
      <c r="OP586" s="32">
        <f>IF(OI586&gt;99,1,0)</f>
        <v/>
      </c>
      <c r="OQ586" s="32">
        <f>IF(OM586&gt;0.0799,1,0)</f>
        <v/>
      </c>
      <c r="OR586" s="32">
        <f>IF(OM586&gt;OZ586,1,0)</f>
        <v/>
      </c>
      <c r="OS586" s="32">
        <f>OP586+OQ586+OR586+ON586+OO586</f>
        <v/>
      </c>
      <c r="OT586">
        <f>IF(OF586=5,"BackHome0-0",IF(AND(OS586=5),"BackAway0-0",""))</f>
        <v/>
      </c>
      <c r="OU586">
        <f>IF(OF586=5,KN586,IF(AND(OS586=5),KO586,""))</f>
        <v/>
      </c>
      <c r="OV586">
        <f>IF(OF586=5,"Match Odds",IF(AND(OS586=5),"Match Odds",""))</f>
        <v/>
      </c>
      <c r="OW586">
        <f>IF(OF586=5,KP586,IF(AND(OS586=5),KP586,""))</f>
        <v/>
      </c>
      <c r="OX586">
        <f>IF(OF586=5,"MATCH_ODDS",IF(AND(OS586=5),"MATCH_ODDS",""))</f>
        <v/>
      </c>
      <c r="OY586">
        <f>IF(OF586=5,"BACK",IF(AND(OS586=5),"BACK",""))</f>
        <v/>
      </c>
    </row>
    <row r="587" ht="16.5" customHeight="1" thickBot="1" thickTop="1">
      <c r="A587" s="2" t="n"/>
      <c r="KN587" s="1">
        <f>IF(INDEX(#REF!,MATCH('HT 0-0'!D587,#REF!,0))=INDEX(#REF!,MATCH('HT 0-0'!D587,#REF!,0)),INDEX(#REF!,MATCH('HT 0-0'!D587,#REF!,0)),"ERROR")</f>
        <v/>
      </c>
      <c r="KO587" s="1">
        <f>IF(INDEX(#REF!,MATCH('HT 0-0'!E587,#REF!,0))=INDEX(#REF!,MATCH('HT 0-0'!E587,#REF!,0)),INDEX(#REF!,MATCH('HT 0-0'!E587,#REF!,0)),"ERROR")</f>
        <v/>
      </c>
      <c r="KP587" s="1">
        <f>KN587&amp;" v "&amp;KO587</f>
        <v/>
      </c>
      <c r="KQ587">
        <f>B587&amp;"_"&amp;C587</f>
        <v/>
      </c>
      <c r="KR587" s="1">
        <f>IF((HW587/KK587)&lt;0.335,"G",IF((HW587/KK587)&gt;0.67,"R","A"))</f>
        <v/>
      </c>
      <c r="KS587" s="1">
        <f>IF((HX587/KK587)&lt;0.335,"G",IF((HX587/KK587)&gt;0.67,"R","A"))</f>
        <v/>
      </c>
      <c r="KT587" s="1">
        <f>IF((IH587/KK587)&lt;0.335,"G",IF((IH587/KK587)&gt;0.67,"R","A"))</f>
        <v/>
      </c>
      <c r="KU587" s="1">
        <f>IF((II587/KK587)&lt;0.335,"G",IF((II587/KK587)&gt;0.67,"R","A"))</f>
        <v/>
      </c>
      <c r="KV587" s="1">
        <f>IF((HZ587/KK587)&lt;0.335,"G",IF((HZ587/KK587)&gt;0.67,"R","A"))</f>
        <v/>
      </c>
      <c r="KW587" s="1">
        <f>IF((HY587/KK587)&lt;0.335,"G",IF((HY587/KK587)&gt;0.67,"R","A"))</f>
        <v/>
      </c>
      <c r="KX587" s="1">
        <f>IF((IK587/KK587)&lt;0.335,"G",IF((IK587/KK587)&gt;0.67,"R","A"))</f>
        <v/>
      </c>
      <c r="KY587" s="1">
        <f>IF((IJ587/KK587)&lt;0.335,"G",IF((IJ587/KK587)&gt;0.67,"R","A"))</f>
        <v/>
      </c>
      <c r="KZ587" s="1">
        <f>IF((HQ587/KK587)&lt;0.335,"G",IF((HQ587/KK587)&gt;0.67,"R","A"))</f>
        <v/>
      </c>
      <c r="LA587" s="1">
        <f>IF((IB587/KK587)&lt;0.335,"G",IF((IB587/KK587)&gt;0.67,"R","A"))</f>
        <v/>
      </c>
      <c r="LB587">
        <f>IF(LQ587="0-0",INDEX(Scrape!#REF!,MATCH('HT 0-0'!KP587,Scrape!$B:$B,0)),"")</f>
        <v/>
      </c>
      <c r="LC587">
        <f>IF(LQ587="0-0",INDEX(Scrape!$A:$A,MATCH('HT 0-0'!KP587,Scrape!$B:$B,0)),"")</f>
        <v/>
      </c>
      <c r="LD587">
        <f>IF(LQ587="0-0",INDEX(Scrape!$B:$B,MATCH('HT 0-0'!KP587,Scrape!$B:$B,0)),"")</f>
        <v/>
      </c>
      <c r="LE587">
        <f>IF(LQ587="0-0",INDEX(Scrape!$C:$C,MATCH('HT 0-0'!KP587,Scrape!$B:$B,0)),"")</f>
        <v/>
      </c>
      <c r="LF587">
        <f>IF(LQ587="0-0",INDEX(Scrape!$D:$D,MATCH('HT 0-0'!KP587,Scrape!$B:$B,0)),"")</f>
        <v/>
      </c>
      <c r="LG587">
        <f>IF(LQ587="0-0",INDEX(Scrape!$E:$E,MATCH('HT 0-0'!KP587,Scrape!$B:$B,0)),"")</f>
        <v/>
      </c>
      <c r="LH587">
        <f>IF(LQ587="0-0",INDEX(Scrape!$F:$F,MATCH('HT 0-0'!KP587,Scrape!$B:$B,0)),"")</f>
        <v/>
      </c>
      <c r="LI587">
        <f>IF(LQ587="0-0",INDEX(Scrape!$G:$G,MATCH('HT 0-0'!KP587,Scrape!$B:$B,0)),"")</f>
        <v/>
      </c>
      <c r="LJ587">
        <f>IF(LQ587="0-0",INDEX(Scrape!$H:$H,MATCH('HT 0-0'!KP587,Scrape!$B:$B,0)),"")</f>
        <v/>
      </c>
      <c r="LK587">
        <f>IF(LQ587="0-0",INDEX(Scrape!$I:$I,MATCH('HT 0-0'!KP587,Scrape!$B:$B,0)),"")</f>
        <v/>
      </c>
      <c r="LL587">
        <f>IF(LQ587="0-0",INDEX(Scrape!$J:$J,MATCH('HT 0-0'!KP587,Scrape!$B:$B,0)),"")</f>
        <v/>
      </c>
      <c r="LM587">
        <f>IF(LQ587="0-0",INDEX(Scrape!$K:$K,MATCH('HT 0-0'!KP587,Scrape!$B:$B,0)),"")</f>
        <v/>
      </c>
      <c r="LN587">
        <f>IF(LQ587="0-0",INDEX(Scrape!$L:$L,MATCH('HT 0-0'!KP587,Scrape!$B:$B,0)),"")</f>
        <v/>
      </c>
      <c r="LO587">
        <f>IF(LQ587="0-0",INDEX(Scrape!$M:$M,MATCH('HT 0-0'!KP587,Scrape!$B:$B,0)),"")</f>
        <v/>
      </c>
      <c r="LP587">
        <f>IF(LQ587="0-0",INDEX(Scrape!$N:$N,MATCH('HT 0-0'!KP587,Scrape!$B:$B,0)),"")</f>
        <v/>
      </c>
      <c r="LQ587">
        <f>INDEX(Scrape!$O:$O,MATCH('HT 0-0'!KP587,Scrape!$B:$B,0))</f>
        <v/>
      </c>
      <c r="LR587">
        <f>(1/LJ587)+(1/LI587)+(1/LH587)</f>
        <v/>
      </c>
      <c r="LS587">
        <f>(1/LG587)+(1/LF587)+(1/LE587)</f>
        <v/>
      </c>
      <c r="LT587" s="8">
        <f>IF(INDEX(#REF!,MATCH(KQ587,#REF!,0))=INDEX(#REF!,MATCH(KQ587,#REF!,0)),INDEX(#REF!,MATCH(KQ587,#REF!,0)),"ERROR")</f>
        <v/>
      </c>
      <c r="LU587" s="4">
        <f>IF(KR587="G",2,IF(KR587="R",0.5,IF(KR587="A",1)))</f>
        <v/>
      </c>
      <c r="LV587" s="4">
        <f>IF(KS587="G",0.5,IF(KS587="R",2,IF(KS587="A",1)))</f>
        <v/>
      </c>
      <c r="LW587" s="4">
        <f>IF(KT587="G",2,IF(KT587="R",0.5,IF(KT587="A",1)))</f>
        <v/>
      </c>
      <c r="LX587" s="4">
        <f>IF(KU587="G",0.5,IF(KU587="R",2,IF(KU587="A",1)))</f>
        <v/>
      </c>
      <c r="LY587" s="7">
        <f>(LK587*(LU587+LX587)+(LL587*(LU587+LX587)))</f>
        <v/>
      </c>
      <c r="LZ587" s="7">
        <f>(LN587*(LV587+LW587)+(LO587*(LV587+LW587)))</f>
        <v/>
      </c>
      <c r="MA587" s="11">
        <f>LY587-LZ587</f>
        <v/>
      </c>
      <c r="MB587" s="5">
        <f>MA587+2</f>
        <v/>
      </c>
      <c r="MC587" s="6">
        <f>MA587-2</f>
        <v/>
      </c>
      <c r="MD587" s="4">
        <f>LE587</f>
        <v/>
      </c>
      <c r="ME587" s="9">
        <f>IF(MD587=0,1000,MD587+0.75)</f>
        <v/>
      </c>
      <c r="MF587" s="10">
        <f>IF(MD587=0,0,MD587-0.75)</f>
        <v/>
      </c>
      <c r="MG587" s="4">
        <f>((LM587*(LU587+LX587))-((LP587*(LV587+LW587))))</f>
        <v/>
      </c>
      <c r="MH587" s="9">
        <f>MG587*1.2</f>
        <v/>
      </c>
      <c r="MI587" s="10">
        <f>MG587*0.8</f>
        <v/>
      </c>
      <c r="MJ587">
        <f>IFERROR(OT587,"")</f>
        <v/>
      </c>
      <c r="MK587">
        <f>IFERROR(OU587,"")</f>
        <v/>
      </c>
      <c r="ML587">
        <f>IFERROR(OV587,"")</f>
        <v/>
      </c>
      <c r="MM587">
        <f>IFERROR(OW587,"")</f>
        <v/>
      </c>
      <c r="MN587">
        <f>IFERROR(OX587,"")</f>
        <v/>
      </c>
      <c r="MO587">
        <f>IFERROR(OY587,"")</f>
        <v/>
      </c>
      <c r="MP587" s="1">
        <f>COUNTIFS(#REF!,LT587,#REF!,1,#REF!,"&gt;="&amp;MC587,#REF!,"&lt;="&amp;MB587,#REF!,"&lt;="&amp;ME587,#REF!,"&gt;="&amp;MF587,#REF!,"="&amp;KV587,#REF!,"="&amp;KX587)</f>
        <v/>
      </c>
      <c r="MQ587" s="1">
        <f>COUNTIFS(#REF!,LT587,#REF!,0,#REF!,"&gt;="&amp;MC587,#REF!,"&lt;="&amp;MB587,#REF!,"&lt;="&amp;ME587,#REF!,"&gt;="&amp;MF587,#REF!,"="&amp;KV587,#REF!,"="&amp;KX587)</f>
        <v/>
      </c>
      <c r="MR587" s="1">
        <f>COUNTIFS(#REF!,LT587,#REF!,1,#REF!,"&gt;="&amp;MC587,#REF!,"&lt;="&amp;MB587,#REF!,"&lt;="&amp;ME587,#REF!,"&gt;="&amp;MF587,#REF!,"="&amp;KW587,#REF!,"="&amp;KY587)</f>
        <v/>
      </c>
      <c r="MS587" s="1">
        <f>COUNTIFS(#REF!,LT587,#REF!,0,#REF!,"&gt;="&amp;MC587,#REF!,"&lt;="&amp;MB587,#REF!,"&lt;="&amp;ME587,#REF!,"&gt;="&amp;MF587,#REF!,"="&amp;KW587,#REF!,"="&amp;KY587)</f>
        <v/>
      </c>
      <c r="MT587" s="1">
        <f>COUNTIFS(#REF!,LT587,#REF!,1,#REF!,"&gt;="&amp;MI587,#REF!,"&lt;="&amp;MH587,#REF!,"&lt;="&amp;ME587,#REF!,"&gt;="&amp;MF587)</f>
        <v/>
      </c>
      <c r="MU587" s="1">
        <f>COUNTIFS(#REF!,LT587,#REF!,0,#REF!,"&gt;="&amp;MI587,#REF!,"&lt;="&amp;MH587,#REF!,"&lt;="&amp;ME587,#REF!,"&gt;="&amp;MF587)</f>
        <v/>
      </c>
      <c r="MV587" s="1">
        <f>COUNTIFS(#REF!,LT587,#REF!,1,#REF!,"&gt;="&amp;MI587,#REF!,"&lt;="&amp;MH587,#REF!,"="&amp;KZ587,#REF!,"="&amp;LA587,#REF!,"&lt;="&amp;ME587,#REF!,"&gt;="&amp;MF587)</f>
        <v/>
      </c>
      <c r="MW587" s="1">
        <f>COUNTIFS(#REF!,LT587,#REF!,0,#REF!,"&gt;="&amp;MI587,#REF!,"&lt;="&amp;MH587,#REF!,"="&amp;KZ587,#REF!,"="&amp;LA587,#REF!,"&lt;="&amp;ME587,#REF!,"&gt;="&amp;MF587)</f>
        <v/>
      </c>
      <c r="MX587" s="1">
        <f>COUNTIFS(#REF!,LT587,#REF!,1,#REF!,"&gt;="&amp;MC587,#REF!,"&lt;="&amp;MB587,#REF!,"&lt;="&amp;ME587,#REF!,"&gt;="&amp;MF587)</f>
        <v/>
      </c>
      <c r="MY587" s="1">
        <f>COUNTIFS(#REF!,LT587,#REF!,0,#REF!,"&gt;="&amp;MC587,#REF!,"&lt;="&amp;MB587,#REF!,"&lt;="&amp;ME587,#REF!,"&gt;="&amp;MF587)</f>
        <v/>
      </c>
      <c r="MZ587" s="1">
        <f>COUNTIFS(#REF!,LT587,#REF!,1,#REF!,"&lt;="&amp;ME587,#REF!,"&gt;="&amp;MF587,#REF!,"="&amp;KV587,#REF!,"="&amp;KX587)</f>
        <v/>
      </c>
      <c r="NA587" s="1">
        <f>COUNTIFS(#REF!,LT587,#REF!,0,#REF!,"&lt;="&amp;ME587,#REF!,"&gt;="&amp;MF587,#REF!,"="&amp;KV587,#REF!,"="&amp;KX587)</f>
        <v/>
      </c>
      <c r="NB587" s="1">
        <f>COUNTIFS(#REF!,LT587,#REF!,1,#REF!,"&lt;="&amp;ME587,#REF!,"&gt;="&amp;MF587,#REF!,"="&amp;KW587,#REF!,"="&amp;KY587)</f>
        <v/>
      </c>
      <c r="NC587" s="1">
        <f>COUNTIFS(#REF!,LT587,#REF!,0,#REF!,"&lt;="&amp;ME587,#REF!,"&gt;="&amp;MF587,#REF!,"="&amp;KW587,#REF!,"="&amp;KY587)</f>
        <v/>
      </c>
      <c r="ND587" s="1">
        <f>COUNTIFS(#REF!,LT587,#REF!,1,#REF!,"&gt;="&amp;MC587,#REF!,"&lt;="&amp;MB587,#REF!,"&lt;="&amp;ME587,#REF!,"&gt;="&amp;MF587,#REF!,"="&amp;KV587,#REF!,"="&amp;KX587)</f>
        <v/>
      </c>
      <c r="NE587" s="1">
        <f>COUNTIFS(#REF!,LT587,#REF!,0,#REF!,"&gt;="&amp;MC587,#REF!,"&lt;="&amp;MB587,#REF!,"&lt;="&amp;ME587,#REF!,"&gt;="&amp;MF587,#REF!,"="&amp;KV587,#REF!,"="&amp;KX587)</f>
        <v/>
      </c>
      <c r="NF587" s="1">
        <f>COUNTIFS(#REF!,LT587,#REF!,1,#REF!,"&gt;="&amp;MC587,#REF!,"&lt;="&amp;MB587,#REF!,"&lt;="&amp;ME587,#REF!,"&gt;="&amp;MF587,#REF!,"="&amp;KW587,#REF!,"="&amp;KY587)</f>
        <v/>
      </c>
      <c r="NG587" s="1">
        <f>COUNTIFS(#REF!,LT587,#REF!,0,#REF!,"&gt;="&amp;MC587,#REF!,"&lt;="&amp;MB587,#REF!,"&lt;="&amp;ME587,#REF!,"&gt;="&amp;MF587,#REF!,"="&amp;KW587,#REF!,"="&amp;KY587)</f>
        <v/>
      </c>
      <c r="NH587" s="1">
        <f>COUNTIFS(#REF!,LT587,#REF!,1,#REF!,"&gt;="&amp;MC587,#REF!,"&lt;="&amp;MB587,#REF!,"&lt;="&amp;ME587,#REF!,"&gt;="&amp;MF587,#REF!,"="&amp;KZ587,#REF!,"="&amp;LA587)</f>
        <v/>
      </c>
      <c r="NI587" s="1">
        <f>COUNTIFS(#REF!,LT587,#REF!,0,#REF!,"&gt;="&amp;MC587,#REF!,"&lt;="&amp;MB587,#REF!,"&lt;="&amp;ME587,#REF!,"&gt;="&amp;MF587,#REF!,"="&amp;KZ587,#REF!,"="&amp;LA587)</f>
        <v/>
      </c>
      <c r="NJ587" s="1">
        <f>COUNTIFS(#REF!,LT587,#REF!,1,#REF!,"&gt;="&amp;MI587,#REF!,"&lt;="&amp;MH587,#REF!,"&lt;="&amp;ME587,#REF!,"&gt;="&amp;MF587)</f>
        <v/>
      </c>
      <c r="NK587" s="1">
        <f>COUNTIFS(#REF!,LT587,#REF!,0,#REF!,"&gt;="&amp;MI587,#REF!,"&lt;="&amp;MH587,#REF!,"&lt;="&amp;ME587,#REF!,"&gt;="&amp;MF587)</f>
        <v/>
      </c>
      <c r="NL587" s="1">
        <f>COUNTIFS(#REF!,LT587,#REF!,1,#REF!,"&gt;="&amp;MI587,#REF!,"&lt;="&amp;MH587,#REF!,"="&amp;KZ587,#REF!,"="&amp;LA587,#REF!,"&lt;="&amp;ME587,#REF!,"&gt;="&amp;MF587)</f>
        <v/>
      </c>
      <c r="NM587" s="1">
        <f>COUNTIFS(#REF!,LT587,#REF!,0,#REF!,"&gt;="&amp;MI587,#REF!,"&lt;="&amp;MH587,#REF!,"="&amp;KZ587,#REF!,"="&amp;LA587,#REF!,"&lt;="&amp;ME587,#REF!,"&gt;="&amp;MF587)</f>
        <v/>
      </c>
      <c r="NN587" s="1">
        <f>COUNTIFS(#REF!,LT587,#REF!,1,#REF!,"&gt;="&amp;MC587,#REF!,"&lt;="&amp;MB587,#REF!,"&lt;="&amp;ME587,#REF!,"&gt;="&amp;MF587)</f>
        <v/>
      </c>
      <c r="NO587" s="1">
        <f>COUNTIFS(#REF!,LT587,#REF!,0,#REF!,"&gt;="&amp;MC587,#REF!,"&lt;="&amp;MB587,#REF!,"&lt;="&amp;ME587,#REF!,"&gt;="&amp;MF587)</f>
        <v/>
      </c>
      <c r="NP587" s="1">
        <f>COUNTIFS(#REF!,LT587,#REF!,1,#REF!,"&lt;="&amp;ME587,#REF!,"&gt;="&amp;MF587,#REF!,"="&amp;KV587,#REF!,"="&amp;KX587)</f>
        <v/>
      </c>
      <c r="NQ587" s="1">
        <f>COUNTIFS(#REF!,LT587,#REF!,0,#REF!,"&lt;="&amp;ME587,#REF!,"&gt;="&amp;MF587,#REF!,"="&amp;KV587,#REF!,"="&amp;KX587)</f>
        <v/>
      </c>
      <c r="NR587" s="1">
        <f>COUNTIFS(#REF!,LT587,#REF!,1,#REF!,"&lt;="&amp;ME587,#REF!,"&gt;="&amp;MF587,#REF!,"="&amp;KW587,#REF!,"="&amp;KY587)</f>
        <v/>
      </c>
      <c r="NS587" s="1">
        <f>COUNTIFS(#REF!,LT587,#REF!,0,#REF!,"&lt;="&amp;ME587,#REF!,"&gt;="&amp;MF587,#REF!,"="&amp;KW587,#REF!,"="&amp;KY587)</f>
        <v/>
      </c>
      <c r="NT587" s="1">
        <f>MP587+MR587+MT587+MV587+MX587+MZ587+NB587</f>
        <v/>
      </c>
      <c r="NU587" s="1">
        <f>MQ587+MS587+MU587+MW587+MY587+NA587+NC587</f>
        <v/>
      </c>
      <c r="NV587" s="1">
        <f>NT587+NU587</f>
        <v/>
      </c>
      <c r="NW587" s="33">
        <f>NT587/(NT587+NU587)</f>
        <v/>
      </c>
      <c r="NX587" s="3">
        <f>1/NW587</f>
        <v/>
      </c>
      <c r="NY587" s="1">
        <f>LH587</f>
        <v/>
      </c>
      <c r="NZ587" s="79">
        <f>(NW587*((NY587-1)*0.98))-((1-NW587)*1)</f>
        <v/>
      </c>
      <c r="OA587" s="34">
        <f>IF(LR587&lt;0.9,0,IF(AND(LR587&gt;1.1),0,1))</f>
        <v/>
      </c>
      <c r="OB587" s="34">
        <f>IF(LS587&lt;0.9,0,IF(AND(LS587&gt;1.1),0,1))</f>
        <v/>
      </c>
      <c r="OC587" s="32">
        <f>IF(NV587&gt;99,1,0)</f>
        <v/>
      </c>
      <c r="OD587" s="32">
        <f>IF(NZ587&gt;0.0799,1,0)</f>
        <v/>
      </c>
      <c r="OE587" s="32">
        <f>IF(NZ587&gt;OM587,1,0)</f>
        <v/>
      </c>
      <c r="OF587" s="32">
        <f>OC587+OD587+OE587+OA587+OB587</f>
        <v/>
      </c>
      <c r="OG587" s="1">
        <f>ND587+NF587+NH587+NJ587+NL587+NN587+NP587+NR587</f>
        <v/>
      </c>
      <c r="OH587" s="1">
        <f>NE587+NG587+NI587+NK587+NM587+NO587+NQ587+NS587</f>
        <v/>
      </c>
      <c r="OI587" s="1">
        <f>OG587+OH587</f>
        <v/>
      </c>
      <c r="OJ587" s="33">
        <f>OG587/(OG587+OH587)</f>
        <v/>
      </c>
      <c r="OK587" s="3">
        <f>1/OJ587</f>
        <v/>
      </c>
      <c r="OL587" s="1">
        <f>LI587</f>
        <v/>
      </c>
      <c r="OM587" s="79">
        <f>(OJ587*((OL587-1)*0.98))-((1-OJ587)*1)</f>
        <v/>
      </c>
      <c r="ON587" s="34">
        <f>IF(LR587&lt;0.9,0,IF(AND(LR587&gt;1.1),0,1))</f>
        <v/>
      </c>
      <c r="OO587" s="34">
        <f>IF(LS587&lt;0.9,0,IF(AND(LS587&gt;1.1),0,1))</f>
        <v/>
      </c>
      <c r="OP587" s="32">
        <f>IF(OI587&gt;99,1,0)</f>
        <v/>
      </c>
      <c r="OQ587" s="32">
        <f>IF(OM587&gt;0.0799,1,0)</f>
        <v/>
      </c>
      <c r="OR587" s="32">
        <f>IF(OM587&gt;OZ587,1,0)</f>
        <v/>
      </c>
      <c r="OS587" s="32">
        <f>OP587+OQ587+OR587+ON587+OO587</f>
        <v/>
      </c>
      <c r="OT587">
        <f>IF(OF587=5,"BackHome0-0",IF(AND(OS587=5),"BackAway0-0",""))</f>
        <v/>
      </c>
      <c r="OU587">
        <f>IF(OF587=5,KN587,IF(AND(OS587=5),KO587,""))</f>
        <v/>
      </c>
      <c r="OV587">
        <f>IF(OF587=5,"Match Odds",IF(AND(OS587=5),"Match Odds",""))</f>
        <v/>
      </c>
      <c r="OW587">
        <f>IF(OF587=5,KP587,IF(AND(OS587=5),KP587,""))</f>
        <v/>
      </c>
      <c r="OX587">
        <f>IF(OF587=5,"MATCH_ODDS",IF(AND(OS587=5),"MATCH_ODDS",""))</f>
        <v/>
      </c>
      <c r="OY587">
        <f>IF(OF587=5,"BACK",IF(AND(OS587=5),"BACK",""))</f>
        <v/>
      </c>
    </row>
    <row r="588" ht="16.5" customHeight="1" thickBot="1" thickTop="1">
      <c r="A588" s="2" t="n"/>
      <c r="KN588" s="1">
        <f>IF(INDEX(#REF!,MATCH('HT 0-0'!D588,#REF!,0))=INDEX(#REF!,MATCH('HT 0-0'!D588,#REF!,0)),INDEX(#REF!,MATCH('HT 0-0'!D588,#REF!,0)),"ERROR")</f>
        <v/>
      </c>
      <c r="KO588" s="1">
        <f>IF(INDEX(#REF!,MATCH('HT 0-0'!E588,#REF!,0))=INDEX(#REF!,MATCH('HT 0-0'!E588,#REF!,0)),INDEX(#REF!,MATCH('HT 0-0'!E588,#REF!,0)),"ERROR")</f>
        <v/>
      </c>
      <c r="KP588" s="1">
        <f>KN588&amp;" v "&amp;KO588</f>
        <v/>
      </c>
      <c r="KQ588">
        <f>B588&amp;"_"&amp;C588</f>
        <v/>
      </c>
      <c r="KR588" s="1">
        <f>IF((HW588/KK588)&lt;0.335,"G",IF((HW588/KK588)&gt;0.67,"R","A"))</f>
        <v/>
      </c>
      <c r="KS588" s="1">
        <f>IF((HX588/KK588)&lt;0.335,"G",IF((HX588/KK588)&gt;0.67,"R","A"))</f>
        <v/>
      </c>
      <c r="KT588" s="1">
        <f>IF((IH588/KK588)&lt;0.335,"G",IF((IH588/KK588)&gt;0.67,"R","A"))</f>
        <v/>
      </c>
      <c r="KU588" s="1">
        <f>IF((II588/KK588)&lt;0.335,"G",IF((II588/KK588)&gt;0.67,"R","A"))</f>
        <v/>
      </c>
      <c r="KV588" s="1">
        <f>IF((HZ588/KK588)&lt;0.335,"G",IF((HZ588/KK588)&gt;0.67,"R","A"))</f>
        <v/>
      </c>
      <c r="KW588" s="1">
        <f>IF((HY588/KK588)&lt;0.335,"G",IF((HY588/KK588)&gt;0.67,"R","A"))</f>
        <v/>
      </c>
      <c r="KX588" s="1">
        <f>IF((IK588/KK588)&lt;0.335,"G",IF((IK588/KK588)&gt;0.67,"R","A"))</f>
        <v/>
      </c>
      <c r="KY588" s="1">
        <f>IF((IJ588/KK588)&lt;0.335,"G",IF((IJ588/KK588)&gt;0.67,"R","A"))</f>
        <v/>
      </c>
      <c r="KZ588" s="1">
        <f>IF((HQ588/KK588)&lt;0.335,"G",IF((HQ588/KK588)&gt;0.67,"R","A"))</f>
        <v/>
      </c>
      <c r="LA588" s="1">
        <f>IF((IB588/KK588)&lt;0.335,"G",IF((IB588/KK588)&gt;0.67,"R","A"))</f>
        <v/>
      </c>
      <c r="LB588">
        <f>IF(LQ588="0-0",INDEX(Scrape!#REF!,MATCH('HT 0-0'!KP588,Scrape!$B:$B,0)),"")</f>
        <v/>
      </c>
      <c r="LC588">
        <f>IF(LQ588="0-0",INDEX(Scrape!$A:$A,MATCH('HT 0-0'!KP588,Scrape!$B:$B,0)),"")</f>
        <v/>
      </c>
      <c r="LD588">
        <f>IF(LQ588="0-0",INDEX(Scrape!$B:$B,MATCH('HT 0-0'!KP588,Scrape!$B:$B,0)),"")</f>
        <v/>
      </c>
      <c r="LE588">
        <f>IF(LQ588="0-0",INDEX(Scrape!$C:$C,MATCH('HT 0-0'!KP588,Scrape!$B:$B,0)),"")</f>
        <v/>
      </c>
      <c r="LF588">
        <f>IF(LQ588="0-0",INDEX(Scrape!$D:$D,MATCH('HT 0-0'!KP588,Scrape!$B:$B,0)),"")</f>
        <v/>
      </c>
      <c r="LG588">
        <f>IF(LQ588="0-0",INDEX(Scrape!$E:$E,MATCH('HT 0-0'!KP588,Scrape!$B:$B,0)),"")</f>
        <v/>
      </c>
      <c r="LH588">
        <f>IF(LQ588="0-0",INDEX(Scrape!$F:$F,MATCH('HT 0-0'!KP588,Scrape!$B:$B,0)),"")</f>
        <v/>
      </c>
      <c r="LI588">
        <f>IF(LQ588="0-0",INDEX(Scrape!$G:$G,MATCH('HT 0-0'!KP588,Scrape!$B:$B,0)),"")</f>
        <v/>
      </c>
      <c r="LJ588">
        <f>IF(LQ588="0-0",INDEX(Scrape!$H:$H,MATCH('HT 0-0'!KP588,Scrape!$B:$B,0)),"")</f>
        <v/>
      </c>
      <c r="LK588">
        <f>IF(LQ588="0-0",INDEX(Scrape!$I:$I,MATCH('HT 0-0'!KP588,Scrape!$B:$B,0)),"")</f>
        <v/>
      </c>
      <c r="LL588">
        <f>IF(LQ588="0-0",INDEX(Scrape!$J:$J,MATCH('HT 0-0'!KP588,Scrape!$B:$B,0)),"")</f>
        <v/>
      </c>
      <c r="LM588">
        <f>IF(LQ588="0-0",INDEX(Scrape!$K:$K,MATCH('HT 0-0'!KP588,Scrape!$B:$B,0)),"")</f>
        <v/>
      </c>
      <c r="LN588">
        <f>IF(LQ588="0-0",INDEX(Scrape!$L:$L,MATCH('HT 0-0'!KP588,Scrape!$B:$B,0)),"")</f>
        <v/>
      </c>
      <c r="LO588">
        <f>IF(LQ588="0-0",INDEX(Scrape!$M:$M,MATCH('HT 0-0'!KP588,Scrape!$B:$B,0)),"")</f>
        <v/>
      </c>
      <c r="LP588">
        <f>IF(LQ588="0-0",INDEX(Scrape!$N:$N,MATCH('HT 0-0'!KP588,Scrape!$B:$B,0)),"")</f>
        <v/>
      </c>
      <c r="LQ588">
        <f>INDEX(Scrape!$O:$O,MATCH('HT 0-0'!KP588,Scrape!$B:$B,0))</f>
        <v/>
      </c>
      <c r="LR588">
        <f>(1/LJ588)+(1/LI588)+(1/LH588)</f>
        <v/>
      </c>
      <c r="LS588">
        <f>(1/LG588)+(1/LF588)+(1/LE588)</f>
        <v/>
      </c>
      <c r="LT588" s="8">
        <f>IF(INDEX(#REF!,MATCH(KQ588,#REF!,0))=INDEX(#REF!,MATCH(KQ588,#REF!,0)),INDEX(#REF!,MATCH(KQ588,#REF!,0)),"ERROR")</f>
        <v/>
      </c>
      <c r="LU588" s="4">
        <f>IF(KR588="G",2,IF(KR588="R",0.5,IF(KR588="A",1)))</f>
        <v/>
      </c>
      <c r="LV588" s="4">
        <f>IF(KS588="G",0.5,IF(KS588="R",2,IF(KS588="A",1)))</f>
        <v/>
      </c>
      <c r="LW588" s="4">
        <f>IF(KT588="G",2,IF(KT588="R",0.5,IF(KT588="A",1)))</f>
        <v/>
      </c>
      <c r="LX588" s="4">
        <f>IF(KU588="G",0.5,IF(KU588="R",2,IF(KU588="A",1)))</f>
        <v/>
      </c>
      <c r="LY588" s="7">
        <f>(LK588*(LU588+LX588)+(LL588*(LU588+LX588)))</f>
        <v/>
      </c>
      <c r="LZ588" s="7">
        <f>(LN588*(LV588+LW588)+(LO588*(LV588+LW588)))</f>
        <v/>
      </c>
      <c r="MA588" s="11">
        <f>LY588-LZ588</f>
        <v/>
      </c>
      <c r="MB588" s="5">
        <f>MA588+2</f>
        <v/>
      </c>
      <c r="MC588" s="6">
        <f>MA588-2</f>
        <v/>
      </c>
      <c r="MD588" s="4">
        <f>LE588</f>
        <v/>
      </c>
      <c r="ME588" s="9">
        <f>IF(MD588=0,1000,MD588+0.75)</f>
        <v/>
      </c>
      <c r="MF588" s="10">
        <f>IF(MD588=0,0,MD588-0.75)</f>
        <v/>
      </c>
      <c r="MG588" s="4">
        <f>((LM588*(LU588+LX588))-((LP588*(LV588+LW588))))</f>
        <v/>
      </c>
      <c r="MH588" s="9">
        <f>MG588*1.2</f>
        <v/>
      </c>
      <c r="MI588" s="10">
        <f>MG588*0.8</f>
        <v/>
      </c>
      <c r="MJ588">
        <f>IFERROR(OT588,"")</f>
        <v/>
      </c>
      <c r="MK588">
        <f>IFERROR(OU588,"")</f>
        <v/>
      </c>
      <c r="ML588">
        <f>IFERROR(OV588,"")</f>
        <v/>
      </c>
      <c r="MM588">
        <f>IFERROR(OW588,"")</f>
        <v/>
      </c>
      <c r="MN588">
        <f>IFERROR(OX588,"")</f>
        <v/>
      </c>
      <c r="MO588">
        <f>IFERROR(OY588,"")</f>
        <v/>
      </c>
      <c r="MP588" s="1">
        <f>COUNTIFS(#REF!,LT588,#REF!,1,#REF!,"&gt;="&amp;MC588,#REF!,"&lt;="&amp;MB588,#REF!,"&lt;="&amp;ME588,#REF!,"&gt;="&amp;MF588,#REF!,"="&amp;KV588,#REF!,"="&amp;KX588)</f>
        <v/>
      </c>
      <c r="MQ588" s="1">
        <f>COUNTIFS(#REF!,LT588,#REF!,0,#REF!,"&gt;="&amp;MC588,#REF!,"&lt;="&amp;MB588,#REF!,"&lt;="&amp;ME588,#REF!,"&gt;="&amp;MF588,#REF!,"="&amp;KV588,#REF!,"="&amp;KX588)</f>
        <v/>
      </c>
      <c r="MR588" s="1">
        <f>COUNTIFS(#REF!,LT588,#REF!,1,#REF!,"&gt;="&amp;MC588,#REF!,"&lt;="&amp;MB588,#REF!,"&lt;="&amp;ME588,#REF!,"&gt;="&amp;MF588,#REF!,"="&amp;KW588,#REF!,"="&amp;KY588)</f>
        <v/>
      </c>
      <c r="MS588" s="1">
        <f>COUNTIFS(#REF!,LT588,#REF!,0,#REF!,"&gt;="&amp;MC588,#REF!,"&lt;="&amp;MB588,#REF!,"&lt;="&amp;ME588,#REF!,"&gt;="&amp;MF588,#REF!,"="&amp;KW588,#REF!,"="&amp;KY588)</f>
        <v/>
      </c>
      <c r="MT588" s="1">
        <f>COUNTIFS(#REF!,LT588,#REF!,1,#REF!,"&gt;="&amp;MI588,#REF!,"&lt;="&amp;MH588,#REF!,"&lt;="&amp;ME588,#REF!,"&gt;="&amp;MF588)</f>
        <v/>
      </c>
      <c r="MU588" s="1">
        <f>COUNTIFS(#REF!,LT588,#REF!,0,#REF!,"&gt;="&amp;MI588,#REF!,"&lt;="&amp;MH588,#REF!,"&lt;="&amp;ME588,#REF!,"&gt;="&amp;MF588)</f>
        <v/>
      </c>
      <c r="MV588" s="1">
        <f>COUNTIFS(#REF!,LT588,#REF!,1,#REF!,"&gt;="&amp;MI588,#REF!,"&lt;="&amp;MH588,#REF!,"="&amp;KZ588,#REF!,"="&amp;LA588,#REF!,"&lt;="&amp;ME588,#REF!,"&gt;="&amp;MF588)</f>
        <v/>
      </c>
      <c r="MW588" s="1">
        <f>COUNTIFS(#REF!,LT588,#REF!,0,#REF!,"&gt;="&amp;MI588,#REF!,"&lt;="&amp;MH588,#REF!,"="&amp;KZ588,#REF!,"="&amp;LA588,#REF!,"&lt;="&amp;ME588,#REF!,"&gt;="&amp;MF588)</f>
        <v/>
      </c>
      <c r="MX588" s="1">
        <f>COUNTIFS(#REF!,LT588,#REF!,1,#REF!,"&gt;="&amp;MC588,#REF!,"&lt;="&amp;MB588,#REF!,"&lt;="&amp;ME588,#REF!,"&gt;="&amp;MF588)</f>
        <v/>
      </c>
      <c r="MY588" s="1">
        <f>COUNTIFS(#REF!,LT588,#REF!,0,#REF!,"&gt;="&amp;MC588,#REF!,"&lt;="&amp;MB588,#REF!,"&lt;="&amp;ME588,#REF!,"&gt;="&amp;MF588)</f>
        <v/>
      </c>
      <c r="MZ588" s="1">
        <f>COUNTIFS(#REF!,LT588,#REF!,1,#REF!,"&lt;="&amp;ME588,#REF!,"&gt;="&amp;MF588,#REF!,"="&amp;KV588,#REF!,"="&amp;KX588)</f>
        <v/>
      </c>
      <c r="NA588" s="1">
        <f>COUNTIFS(#REF!,LT588,#REF!,0,#REF!,"&lt;="&amp;ME588,#REF!,"&gt;="&amp;MF588,#REF!,"="&amp;KV588,#REF!,"="&amp;KX588)</f>
        <v/>
      </c>
      <c r="NB588" s="1">
        <f>COUNTIFS(#REF!,LT588,#REF!,1,#REF!,"&lt;="&amp;ME588,#REF!,"&gt;="&amp;MF588,#REF!,"="&amp;KW588,#REF!,"="&amp;KY588)</f>
        <v/>
      </c>
      <c r="NC588" s="1">
        <f>COUNTIFS(#REF!,LT588,#REF!,0,#REF!,"&lt;="&amp;ME588,#REF!,"&gt;="&amp;MF588,#REF!,"="&amp;KW588,#REF!,"="&amp;KY588)</f>
        <v/>
      </c>
      <c r="ND588" s="1">
        <f>COUNTIFS(#REF!,LT588,#REF!,1,#REF!,"&gt;="&amp;MC588,#REF!,"&lt;="&amp;MB588,#REF!,"&lt;="&amp;ME588,#REF!,"&gt;="&amp;MF588,#REF!,"="&amp;KV588,#REF!,"="&amp;KX588)</f>
        <v/>
      </c>
      <c r="NE588" s="1">
        <f>COUNTIFS(#REF!,LT588,#REF!,0,#REF!,"&gt;="&amp;MC588,#REF!,"&lt;="&amp;MB588,#REF!,"&lt;="&amp;ME588,#REF!,"&gt;="&amp;MF588,#REF!,"="&amp;KV588,#REF!,"="&amp;KX588)</f>
        <v/>
      </c>
      <c r="NF588" s="1">
        <f>COUNTIFS(#REF!,LT588,#REF!,1,#REF!,"&gt;="&amp;MC588,#REF!,"&lt;="&amp;MB588,#REF!,"&lt;="&amp;ME588,#REF!,"&gt;="&amp;MF588,#REF!,"="&amp;KW588,#REF!,"="&amp;KY588)</f>
        <v/>
      </c>
      <c r="NG588" s="1">
        <f>COUNTIFS(#REF!,LT588,#REF!,0,#REF!,"&gt;="&amp;MC588,#REF!,"&lt;="&amp;MB588,#REF!,"&lt;="&amp;ME588,#REF!,"&gt;="&amp;MF588,#REF!,"="&amp;KW588,#REF!,"="&amp;KY588)</f>
        <v/>
      </c>
      <c r="NH588" s="1">
        <f>COUNTIFS(#REF!,LT588,#REF!,1,#REF!,"&gt;="&amp;MC588,#REF!,"&lt;="&amp;MB588,#REF!,"&lt;="&amp;ME588,#REF!,"&gt;="&amp;MF588,#REF!,"="&amp;KZ588,#REF!,"="&amp;LA588)</f>
        <v/>
      </c>
      <c r="NI588" s="1">
        <f>COUNTIFS(#REF!,LT588,#REF!,0,#REF!,"&gt;="&amp;MC588,#REF!,"&lt;="&amp;MB588,#REF!,"&lt;="&amp;ME588,#REF!,"&gt;="&amp;MF588,#REF!,"="&amp;KZ588,#REF!,"="&amp;LA588)</f>
        <v/>
      </c>
      <c r="NJ588" s="1">
        <f>COUNTIFS(#REF!,LT588,#REF!,1,#REF!,"&gt;="&amp;MI588,#REF!,"&lt;="&amp;MH588,#REF!,"&lt;="&amp;ME588,#REF!,"&gt;="&amp;MF588)</f>
        <v/>
      </c>
      <c r="NK588" s="1">
        <f>COUNTIFS(#REF!,LT588,#REF!,0,#REF!,"&gt;="&amp;MI588,#REF!,"&lt;="&amp;MH588,#REF!,"&lt;="&amp;ME588,#REF!,"&gt;="&amp;MF588)</f>
        <v/>
      </c>
      <c r="NL588" s="1">
        <f>COUNTIFS(#REF!,LT588,#REF!,1,#REF!,"&gt;="&amp;MI588,#REF!,"&lt;="&amp;MH588,#REF!,"="&amp;KZ588,#REF!,"="&amp;LA588,#REF!,"&lt;="&amp;ME588,#REF!,"&gt;="&amp;MF588)</f>
        <v/>
      </c>
      <c r="NM588" s="1">
        <f>COUNTIFS(#REF!,LT588,#REF!,0,#REF!,"&gt;="&amp;MI588,#REF!,"&lt;="&amp;MH588,#REF!,"="&amp;KZ588,#REF!,"="&amp;LA588,#REF!,"&lt;="&amp;ME588,#REF!,"&gt;="&amp;MF588)</f>
        <v/>
      </c>
      <c r="NN588" s="1">
        <f>COUNTIFS(#REF!,LT588,#REF!,1,#REF!,"&gt;="&amp;MC588,#REF!,"&lt;="&amp;MB588,#REF!,"&lt;="&amp;ME588,#REF!,"&gt;="&amp;MF588)</f>
        <v/>
      </c>
      <c r="NO588" s="1">
        <f>COUNTIFS(#REF!,LT588,#REF!,0,#REF!,"&gt;="&amp;MC588,#REF!,"&lt;="&amp;MB588,#REF!,"&lt;="&amp;ME588,#REF!,"&gt;="&amp;MF588)</f>
        <v/>
      </c>
      <c r="NP588" s="1">
        <f>COUNTIFS(#REF!,LT588,#REF!,1,#REF!,"&lt;="&amp;ME588,#REF!,"&gt;="&amp;MF588,#REF!,"="&amp;KV588,#REF!,"="&amp;KX588)</f>
        <v/>
      </c>
      <c r="NQ588" s="1">
        <f>COUNTIFS(#REF!,LT588,#REF!,0,#REF!,"&lt;="&amp;ME588,#REF!,"&gt;="&amp;MF588,#REF!,"="&amp;KV588,#REF!,"="&amp;KX588)</f>
        <v/>
      </c>
      <c r="NR588" s="1">
        <f>COUNTIFS(#REF!,LT588,#REF!,1,#REF!,"&lt;="&amp;ME588,#REF!,"&gt;="&amp;MF588,#REF!,"="&amp;KW588,#REF!,"="&amp;KY588)</f>
        <v/>
      </c>
      <c r="NS588" s="1">
        <f>COUNTIFS(#REF!,LT588,#REF!,0,#REF!,"&lt;="&amp;ME588,#REF!,"&gt;="&amp;MF588,#REF!,"="&amp;KW588,#REF!,"="&amp;KY588)</f>
        <v/>
      </c>
      <c r="NT588" s="1">
        <f>MP588+MR588+MT588+MV588+MX588+MZ588+NB588</f>
        <v/>
      </c>
      <c r="NU588" s="1">
        <f>MQ588+MS588+MU588+MW588+MY588+NA588+NC588</f>
        <v/>
      </c>
      <c r="NV588" s="1">
        <f>NT588+NU588</f>
        <v/>
      </c>
      <c r="NW588" s="33">
        <f>NT588/(NT588+NU588)</f>
        <v/>
      </c>
      <c r="NX588" s="3">
        <f>1/NW588</f>
        <v/>
      </c>
      <c r="NY588" s="1">
        <f>LH588</f>
        <v/>
      </c>
      <c r="NZ588" s="79">
        <f>(NW588*((NY588-1)*0.98))-((1-NW588)*1)</f>
        <v/>
      </c>
      <c r="OA588" s="34">
        <f>IF(LR588&lt;0.9,0,IF(AND(LR588&gt;1.1),0,1))</f>
        <v/>
      </c>
      <c r="OB588" s="34">
        <f>IF(LS588&lt;0.9,0,IF(AND(LS588&gt;1.1),0,1))</f>
        <v/>
      </c>
      <c r="OC588" s="32">
        <f>IF(NV588&gt;99,1,0)</f>
        <v/>
      </c>
      <c r="OD588" s="32">
        <f>IF(NZ588&gt;0.0799,1,0)</f>
        <v/>
      </c>
      <c r="OE588" s="32">
        <f>IF(NZ588&gt;OM588,1,0)</f>
        <v/>
      </c>
      <c r="OF588" s="32">
        <f>OC588+OD588+OE588+OA588+OB588</f>
        <v/>
      </c>
      <c r="OG588" s="1">
        <f>ND588+NF588+NH588+NJ588+NL588+NN588+NP588+NR588</f>
        <v/>
      </c>
      <c r="OH588" s="1">
        <f>NE588+NG588+NI588+NK588+NM588+NO588+NQ588+NS588</f>
        <v/>
      </c>
      <c r="OI588" s="1">
        <f>OG588+OH588</f>
        <v/>
      </c>
      <c r="OJ588" s="33">
        <f>OG588/(OG588+OH588)</f>
        <v/>
      </c>
      <c r="OK588" s="3">
        <f>1/OJ588</f>
        <v/>
      </c>
      <c r="OL588" s="1">
        <f>LI588</f>
        <v/>
      </c>
      <c r="OM588" s="79">
        <f>(OJ588*((OL588-1)*0.98))-((1-OJ588)*1)</f>
        <v/>
      </c>
      <c r="ON588" s="34">
        <f>IF(LR588&lt;0.9,0,IF(AND(LR588&gt;1.1),0,1))</f>
        <v/>
      </c>
      <c r="OO588" s="34">
        <f>IF(LS588&lt;0.9,0,IF(AND(LS588&gt;1.1),0,1))</f>
        <v/>
      </c>
      <c r="OP588" s="32">
        <f>IF(OI588&gt;99,1,0)</f>
        <v/>
      </c>
      <c r="OQ588" s="32">
        <f>IF(OM588&gt;0.0799,1,0)</f>
        <v/>
      </c>
      <c r="OR588" s="32">
        <f>IF(OM588&gt;OZ588,1,0)</f>
        <v/>
      </c>
      <c r="OS588" s="32">
        <f>OP588+OQ588+OR588+ON588+OO588</f>
        <v/>
      </c>
      <c r="OT588">
        <f>IF(OF588=5,"BackHome0-0",IF(AND(OS588=5),"BackAway0-0",""))</f>
        <v/>
      </c>
      <c r="OU588">
        <f>IF(OF588=5,KN588,IF(AND(OS588=5),KO588,""))</f>
        <v/>
      </c>
      <c r="OV588">
        <f>IF(OF588=5,"Match Odds",IF(AND(OS588=5),"Match Odds",""))</f>
        <v/>
      </c>
      <c r="OW588">
        <f>IF(OF588=5,KP588,IF(AND(OS588=5),KP588,""))</f>
        <v/>
      </c>
      <c r="OX588">
        <f>IF(OF588=5,"MATCH_ODDS",IF(AND(OS588=5),"MATCH_ODDS",""))</f>
        <v/>
      </c>
      <c r="OY588">
        <f>IF(OF588=5,"BACK",IF(AND(OS588=5),"BACK",""))</f>
        <v/>
      </c>
    </row>
    <row r="589" ht="16.5" customHeight="1" thickBot="1" thickTop="1">
      <c r="A589" s="2" t="n"/>
      <c r="KN589" s="1">
        <f>IF(INDEX(#REF!,MATCH('HT 0-0'!D589,#REF!,0))=INDEX(#REF!,MATCH('HT 0-0'!D589,#REF!,0)),INDEX(#REF!,MATCH('HT 0-0'!D589,#REF!,0)),"ERROR")</f>
        <v/>
      </c>
      <c r="KO589" s="1">
        <f>IF(INDEX(#REF!,MATCH('HT 0-0'!E589,#REF!,0))=INDEX(#REF!,MATCH('HT 0-0'!E589,#REF!,0)),INDEX(#REF!,MATCH('HT 0-0'!E589,#REF!,0)),"ERROR")</f>
        <v/>
      </c>
      <c r="KP589" s="1">
        <f>KN589&amp;" v "&amp;KO589</f>
        <v/>
      </c>
      <c r="KQ589">
        <f>B589&amp;"_"&amp;C589</f>
        <v/>
      </c>
      <c r="KR589" s="1">
        <f>IF((HW589/KK589)&lt;0.335,"G",IF((HW589/KK589)&gt;0.67,"R","A"))</f>
        <v/>
      </c>
      <c r="KS589" s="1">
        <f>IF((HX589/KK589)&lt;0.335,"G",IF((HX589/KK589)&gt;0.67,"R","A"))</f>
        <v/>
      </c>
      <c r="KT589" s="1">
        <f>IF((IH589/KK589)&lt;0.335,"G",IF((IH589/KK589)&gt;0.67,"R","A"))</f>
        <v/>
      </c>
      <c r="KU589" s="1">
        <f>IF((II589/KK589)&lt;0.335,"G",IF((II589/KK589)&gt;0.67,"R","A"))</f>
        <v/>
      </c>
      <c r="KV589" s="1">
        <f>IF((HZ589/KK589)&lt;0.335,"G",IF((HZ589/KK589)&gt;0.67,"R","A"))</f>
        <v/>
      </c>
      <c r="KW589" s="1">
        <f>IF((HY589/KK589)&lt;0.335,"G",IF((HY589/KK589)&gt;0.67,"R","A"))</f>
        <v/>
      </c>
      <c r="KX589" s="1">
        <f>IF((IK589/KK589)&lt;0.335,"G",IF((IK589/KK589)&gt;0.67,"R","A"))</f>
        <v/>
      </c>
      <c r="KY589" s="1">
        <f>IF((IJ589/KK589)&lt;0.335,"G",IF((IJ589/KK589)&gt;0.67,"R","A"))</f>
        <v/>
      </c>
      <c r="KZ589" s="1">
        <f>IF((HQ589/KK589)&lt;0.335,"G",IF((HQ589/KK589)&gt;0.67,"R","A"))</f>
        <v/>
      </c>
      <c r="LA589" s="1">
        <f>IF((IB589/KK589)&lt;0.335,"G",IF((IB589/KK589)&gt;0.67,"R","A"))</f>
        <v/>
      </c>
      <c r="LB589">
        <f>IF(LQ589="0-0",INDEX(Scrape!#REF!,MATCH('HT 0-0'!KP589,Scrape!$B:$B,0)),"")</f>
        <v/>
      </c>
      <c r="LC589">
        <f>IF(LQ589="0-0",INDEX(Scrape!$A:$A,MATCH('HT 0-0'!KP589,Scrape!$B:$B,0)),"")</f>
        <v/>
      </c>
      <c r="LD589">
        <f>IF(LQ589="0-0",INDEX(Scrape!$B:$B,MATCH('HT 0-0'!KP589,Scrape!$B:$B,0)),"")</f>
        <v/>
      </c>
      <c r="LE589">
        <f>IF(LQ589="0-0",INDEX(Scrape!$C:$C,MATCH('HT 0-0'!KP589,Scrape!$B:$B,0)),"")</f>
        <v/>
      </c>
      <c r="LF589">
        <f>IF(LQ589="0-0",INDEX(Scrape!$D:$D,MATCH('HT 0-0'!KP589,Scrape!$B:$B,0)),"")</f>
        <v/>
      </c>
      <c r="LG589">
        <f>IF(LQ589="0-0",INDEX(Scrape!$E:$E,MATCH('HT 0-0'!KP589,Scrape!$B:$B,0)),"")</f>
        <v/>
      </c>
      <c r="LH589">
        <f>IF(LQ589="0-0",INDEX(Scrape!$F:$F,MATCH('HT 0-0'!KP589,Scrape!$B:$B,0)),"")</f>
        <v/>
      </c>
      <c r="LI589">
        <f>IF(LQ589="0-0",INDEX(Scrape!$G:$G,MATCH('HT 0-0'!KP589,Scrape!$B:$B,0)),"")</f>
        <v/>
      </c>
      <c r="LJ589">
        <f>IF(LQ589="0-0",INDEX(Scrape!$H:$H,MATCH('HT 0-0'!KP589,Scrape!$B:$B,0)),"")</f>
        <v/>
      </c>
      <c r="LK589">
        <f>IF(LQ589="0-0",INDEX(Scrape!$I:$I,MATCH('HT 0-0'!KP589,Scrape!$B:$B,0)),"")</f>
        <v/>
      </c>
      <c r="LL589">
        <f>IF(LQ589="0-0",INDEX(Scrape!$J:$J,MATCH('HT 0-0'!KP589,Scrape!$B:$B,0)),"")</f>
        <v/>
      </c>
      <c r="LM589">
        <f>IF(LQ589="0-0",INDEX(Scrape!$K:$K,MATCH('HT 0-0'!KP589,Scrape!$B:$B,0)),"")</f>
        <v/>
      </c>
      <c r="LN589">
        <f>IF(LQ589="0-0",INDEX(Scrape!$L:$L,MATCH('HT 0-0'!KP589,Scrape!$B:$B,0)),"")</f>
        <v/>
      </c>
      <c r="LO589">
        <f>IF(LQ589="0-0",INDEX(Scrape!$M:$M,MATCH('HT 0-0'!KP589,Scrape!$B:$B,0)),"")</f>
        <v/>
      </c>
      <c r="LP589">
        <f>IF(LQ589="0-0",INDEX(Scrape!$N:$N,MATCH('HT 0-0'!KP589,Scrape!$B:$B,0)),"")</f>
        <v/>
      </c>
      <c r="LQ589">
        <f>INDEX(Scrape!$O:$O,MATCH('HT 0-0'!KP589,Scrape!$B:$B,0))</f>
        <v/>
      </c>
      <c r="LR589">
        <f>(1/LJ589)+(1/LI589)+(1/LH589)</f>
        <v/>
      </c>
      <c r="LS589">
        <f>(1/LG589)+(1/LF589)+(1/LE589)</f>
        <v/>
      </c>
      <c r="LT589" s="8">
        <f>IF(INDEX(#REF!,MATCH(KQ589,#REF!,0))=INDEX(#REF!,MATCH(KQ589,#REF!,0)),INDEX(#REF!,MATCH(KQ589,#REF!,0)),"ERROR")</f>
        <v/>
      </c>
      <c r="LU589" s="4">
        <f>IF(KR589="G",2,IF(KR589="R",0.5,IF(KR589="A",1)))</f>
        <v/>
      </c>
      <c r="LV589" s="4">
        <f>IF(KS589="G",0.5,IF(KS589="R",2,IF(KS589="A",1)))</f>
        <v/>
      </c>
      <c r="LW589" s="4">
        <f>IF(KT589="G",2,IF(KT589="R",0.5,IF(KT589="A",1)))</f>
        <v/>
      </c>
      <c r="LX589" s="4">
        <f>IF(KU589="G",0.5,IF(KU589="R",2,IF(KU589="A",1)))</f>
        <v/>
      </c>
      <c r="LY589" s="7">
        <f>(LK589*(LU589+LX589)+(LL589*(LU589+LX589)))</f>
        <v/>
      </c>
      <c r="LZ589" s="7">
        <f>(LN589*(LV589+LW589)+(LO589*(LV589+LW589)))</f>
        <v/>
      </c>
      <c r="MA589" s="11">
        <f>LY589-LZ589</f>
        <v/>
      </c>
      <c r="MB589" s="5">
        <f>MA589+2</f>
        <v/>
      </c>
      <c r="MC589" s="6">
        <f>MA589-2</f>
        <v/>
      </c>
      <c r="MD589" s="4">
        <f>LE589</f>
        <v/>
      </c>
      <c r="ME589" s="9">
        <f>IF(MD589=0,1000,MD589+0.75)</f>
        <v/>
      </c>
      <c r="MF589" s="10">
        <f>IF(MD589=0,0,MD589-0.75)</f>
        <v/>
      </c>
      <c r="MG589" s="4">
        <f>((LM589*(LU589+LX589))-((LP589*(LV589+LW589))))</f>
        <v/>
      </c>
      <c r="MH589" s="9">
        <f>MG589*1.2</f>
        <v/>
      </c>
      <c r="MI589" s="10">
        <f>MG589*0.8</f>
        <v/>
      </c>
      <c r="MJ589">
        <f>IFERROR(OT589,"")</f>
        <v/>
      </c>
      <c r="MK589">
        <f>IFERROR(OU589,"")</f>
        <v/>
      </c>
      <c r="ML589">
        <f>IFERROR(OV589,"")</f>
        <v/>
      </c>
      <c r="MM589">
        <f>IFERROR(OW589,"")</f>
        <v/>
      </c>
      <c r="MN589">
        <f>IFERROR(OX589,"")</f>
        <v/>
      </c>
      <c r="MO589">
        <f>IFERROR(OY589,"")</f>
        <v/>
      </c>
      <c r="MP589" s="1">
        <f>COUNTIFS(#REF!,LT589,#REF!,1,#REF!,"&gt;="&amp;MC589,#REF!,"&lt;="&amp;MB589,#REF!,"&lt;="&amp;ME589,#REF!,"&gt;="&amp;MF589,#REF!,"="&amp;KV589,#REF!,"="&amp;KX589)</f>
        <v/>
      </c>
      <c r="MQ589" s="1">
        <f>COUNTIFS(#REF!,LT589,#REF!,0,#REF!,"&gt;="&amp;MC589,#REF!,"&lt;="&amp;MB589,#REF!,"&lt;="&amp;ME589,#REF!,"&gt;="&amp;MF589,#REF!,"="&amp;KV589,#REF!,"="&amp;KX589)</f>
        <v/>
      </c>
      <c r="MR589" s="1">
        <f>COUNTIFS(#REF!,LT589,#REF!,1,#REF!,"&gt;="&amp;MC589,#REF!,"&lt;="&amp;MB589,#REF!,"&lt;="&amp;ME589,#REF!,"&gt;="&amp;MF589,#REF!,"="&amp;KW589,#REF!,"="&amp;KY589)</f>
        <v/>
      </c>
      <c r="MS589" s="1">
        <f>COUNTIFS(#REF!,LT589,#REF!,0,#REF!,"&gt;="&amp;MC589,#REF!,"&lt;="&amp;MB589,#REF!,"&lt;="&amp;ME589,#REF!,"&gt;="&amp;MF589,#REF!,"="&amp;KW589,#REF!,"="&amp;KY589)</f>
        <v/>
      </c>
      <c r="MT589" s="1">
        <f>COUNTIFS(#REF!,LT589,#REF!,1,#REF!,"&gt;="&amp;MI589,#REF!,"&lt;="&amp;MH589,#REF!,"&lt;="&amp;ME589,#REF!,"&gt;="&amp;MF589)</f>
        <v/>
      </c>
      <c r="MU589" s="1">
        <f>COUNTIFS(#REF!,LT589,#REF!,0,#REF!,"&gt;="&amp;MI589,#REF!,"&lt;="&amp;MH589,#REF!,"&lt;="&amp;ME589,#REF!,"&gt;="&amp;MF589)</f>
        <v/>
      </c>
      <c r="MV589" s="1">
        <f>COUNTIFS(#REF!,LT589,#REF!,1,#REF!,"&gt;="&amp;MI589,#REF!,"&lt;="&amp;MH589,#REF!,"="&amp;KZ589,#REF!,"="&amp;LA589,#REF!,"&lt;="&amp;ME589,#REF!,"&gt;="&amp;MF589)</f>
        <v/>
      </c>
      <c r="MW589" s="1">
        <f>COUNTIFS(#REF!,LT589,#REF!,0,#REF!,"&gt;="&amp;MI589,#REF!,"&lt;="&amp;MH589,#REF!,"="&amp;KZ589,#REF!,"="&amp;LA589,#REF!,"&lt;="&amp;ME589,#REF!,"&gt;="&amp;MF589)</f>
        <v/>
      </c>
      <c r="MX589" s="1">
        <f>COUNTIFS(#REF!,LT589,#REF!,1,#REF!,"&gt;="&amp;MC589,#REF!,"&lt;="&amp;MB589,#REF!,"&lt;="&amp;ME589,#REF!,"&gt;="&amp;MF589)</f>
        <v/>
      </c>
      <c r="MY589" s="1">
        <f>COUNTIFS(#REF!,LT589,#REF!,0,#REF!,"&gt;="&amp;MC589,#REF!,"&lt;="&amp;MB589,#REF!,"&lt;="&amp;ME589,#REF!,"&gt;="&amp;MF589)</f>
        <v/>
      </c>
      <c r="MZ589" s="1">
        <f>COUNTIFS(#REF!,LT589,#REF!,1,#REF!,"&lt;="&amp;ME589,#REF!,"&gt;="&amp;MF589,#REF!,"="&amp;KV589,#REF!,"="&amp;KX589)</f>
        <v/>
      </c>
      <c r="NA589" s="1">
        <f>COUNTIFS(#REF!,LT589,#REF!,0,#REF!,"&lt;="&amp;ME589,#REF!,"&gt;="&amp;MF589,#REF!,"="&amp;KV589,#REF!,"="&amp;KX589)</f>
        <v/>
      </c>
      <c r="NB589" s="1">
        <f>COUNTIFS(#REF!,LT589,#REF!,1,#REF!,"&lt;="&amp;ME589,#REF!,"&gt;="&amp;MF589,#REF!,"="&amp;KW589,#REF!,"="&amp;KY589)</f>
        <v/>
      </c>
      <c r="NC589" s="1">
        <f>COUNTIFS(#REF!,LT589,#REF!,0,#REF!,"&lt;="&amp;ME589,#REF!,"&gt;="&amp;MF589,#REF!,"="&amp;KW589,#REF!,"="&amp;KY589)</f>
        <v/>
      </c>
      <c r="ND589" s="1">
        <f>COUNTIFS(#REF!,LT589,#REF!,1,#REF!,"&gt;="&amp;MC589,#REF!,"&lt;="&amp;MB589,#REF!,"&lt;="&amp;ME589,#REF!,"&gt;="&amp;MF589,#REF!,"="&amp;KV589,#REF!,"="&amp;KX589)</f>
        <v/>
      </c>
      <c r="NE589" s="1">
        <f>COUNTIFS(#REF!,LT589,#REF!,0,#REF!,"&gt;="&amp;MC589,#REF!,"&lt;="&amp;MB589,#REF!,"&lt;="&amp;ME589,#REF!,"&gt;="&amp;MF589,#REF!,"="&amp;KV589,#REF!,"="&amp;KX589)</f>
        <v/>
      </c>
      <c r="NF589" s="1">
        <f>COUNTIFS(#REF!,LT589,#REF!,1,#REF!,"&gt;="&amp;MC589,#REF!,"&lt;="&amp;MB589,#REF!,"&lt;="&amp;ME589,#REF!,"&gt;="&amp;MF589,#REF!,"="&amp;KW589,#REF!,"="&amp;KY589)</f>
        <v/>
      </c>
      <c r="NG589" s="1">
        <f>COUNTIFS(#REF!,LT589,#REF!,0,#REF!,"&gt;="&amp;MC589,#REF!,"&lt;="&amp;MB589,#REF!,"&lt;="&amp;ME589,#REF!,"&gt;="&amp;MF589,#REF!,"="&amp;KW589,#REF!,"="&amp;KY589)</f>
        <v/>
      </c>
      <c r="NH589" s="1">
        <f>COUNTIFS(#REF!,LT589,#REF!,1,#REF!,"&gt;="&amp;MC589,#REF!,"&lt;="&amp;MB589,#REF!,"&lt;="&amp;ME589,#REF!,"&gt;="&amp;MF589,#REF!,"="&amp;KZ589,#REF!,"="&amp;LA589)</f>
        <v/>
      </c>
      <c r="NI589" s="1">
        <f>COUNTIFS(#REF!,LT589,#REF!,0,#REF!,"&gt;="&amp;MC589,#REF!,"&lt;="&amp;MB589,#REF!,"&lt;="&amp;ME589,#REF!,"&gt;="&amp;MF589,#REF!,"="&amp;KZ589,#REF!,"="&amp;LA589)</f>
        <v/>
      </c>
      <c r="NJ589" s="1">
        <f>COUNTIFS(#REF!,LT589,#REF!,1,#REF!,"&gt;="&amp;MI589,#REF!,"&lt;="&amp;MH589,#REF!,"&lt;="&amp;ME589,#REF!,"&gt;="&amp;MF589)</f>
        <v/>
      </c>
      <c r="NK589" s="1">
        <f>COUNTIFS(#REF!,LT589,#REF!,0,#REF!,"&gt;="&amp;MI589,#REF!,"&lt;="&amp;MH589,#REF!,"&lt;="&amp;ME589,#REF!,"&gt;="&amp;MF589)</f>
        <v/>
      </c>
      <c r="NL589" s="1">
        <f>COUNTIFS(#REF!,LT589,#REF!,1,#REF!,"&gt;="&amp;MI589,#REF!,"&lt;="&amp;MH589,#REF!,"="&amp;KZ589,#REF!,"="&amp;LA589,#REF!,"&lt;="&amp;ME589,#REF!,"&gt;="&amp;MF589)</f>
        <v/>
      </c>
      <c r="NM589" s="1">
        <f>COUNTIFS(#REF!,LT589,#REF!,0,#REF!,"&gt;="&amp;MI589,#REF!,"&lt;="&amp;MH589,#REF!,"="&amp;KZ589,#REF!,"="&amp;LA589,#REF!,"&lt;="&amp;ME589,#REF!,"&gt;="&amp;MF589)</f>
        <v/>
      </c>
      <c r="NN589" s="1">
        <f>COUNTIFS(#REF!,LT589,#REF!,1,#REF!,"&gt;="&amp;MC589,#REF!,"&lt;="&amp;MB589,#REF!,"&lt;="&amp;ME589,#REF!,"&gt;="&amp;MF589)</f>
        <v/>
      </c>
      <c r="NO589" s="1">
        <f>COUNTIFS(#REF!,LT589,#REF!,0,#REF!,"&gt;="&amp;MC589,#REF!,"&lt;="&amp;MB589,#REF!,"&lt;="&amp;ME589,#REF!,"&gt;="&amp;MF589)</f>
        <v/>
      </c>
      <c r="NP589" s="1">
        <f>COUNTIFS(#REF!,LT589,#REF!,1,#REF!,"&lt;="&amp;ME589,#REF!,"&gt;="&amp;MF589,#REF!,"="&amp;KV589,#REF!,"="&amp;KX589)</f>
        <v/>
      </c>
      <c r="NQ589" s="1">
        <f>COUNTIFS(#REF!,LT589,#REF!,0,#REF!,"&lt;="&amp;ME589,#REF!,"&gt;="&amp;MF589,#REF!,"="&amp;KV589,#REF!,"="&amp;KX589)</f>
        <v/>
      </c>
      <c r="NR589" s="1">
        <f>COUNTIFS(#REF!,LT589,#REF!,1,#REF!,"&lt;="&amp;ME589,#REF!,"&gt;="&amp;MF589,#REF!,"="&amp;KW589,#REF!,"="&amp;KY589)</f>
        <v/>
      </c>
      <c r="NS589" s="1">
        <f>COUNTIFS(#REF!,LT589,#REF!,0,#REF!,"&lt;="&amp;ME589,#REF!,"&gt;="&amp;MF589,#REF!,"="&amp;KW589,#REF!,"="&amp;KY589)</f>
        <v/>
      </c>
      <c r="NT589" s="1">
        <f>MP589+MR589+MT589+MV589+MX589+MZ589+NB589</f>
        <v/>
      </c>
      <c r="NU589" s="1">
        <f>MQ589+MS589+MU589+MW589+MY589+NA589+NC589</f>
        <v/>
      </c>
      <c r="NV589" s="1">
        <f>NT589+NU589</f>
        <v/>
      </c>
      <c r="NW589" s="33">
        <f>NT589/(NT589+NU589)</f>
        <v/>
      </c>
      <c r="NX589" s="3">
        <f>1/NW589</f>
        <v/>
      </c>
      <c r="NY589" s="1">
        <f>LH589</f>
        <v/>
      </c>
      <c r="NZ589" s="79">
        <f>(NW589*((NY589-1)*0.98))-((1-NW589)*1)</f>
        <v/>
      </c>
      <c r="OA589" s="34">
        <f>IF(LR589&lt;0.9,0,IF(AND(LR589&gt;1.1),0,1))</f>
        <v/>
      </c>
      <c r="OB589" s="34">
        <f>IF(LS589&lt;0.9,0,IF(AND(LS589&gt;1.1),0,1))</f>
        <v/>
      </c>
      <c r="OC589" s="32">
        <f>IF(NV589&gt;99,1,0)</f>
        <v/>
      </c>
      <c r="OD589" s="32">
        <f>IF(NZ589&gt;0.0799,1,0)</f>
        <v/>
      </c>
      <c r="OE589" s="32">
        <f>IF(NZ589&gt;OM589,1,0)</f>
        <v/>
      </c>
      <c r="OF589" s="32">
        <f>OC589+OD589+OE589+OA589+OB589</f>
        <v/>
      </c>
      <c r="OG589" s="1">
        <f>ND589+NF589+NH589+NJ589+NL589+NN589+NP589+NR589</f>
        <v/>
      </c>
      <c r="OH589" s="1">
        <f>NE589+NG589+NI589+NK589+NM589+NO589+NQ589+NS589</f>
        <v/>
      </c>
      <c r="OI589" s="1">
        <f>OG589+OH589</f>
        <v/>
      </c>
      <c r="OJ589" s="33">
        <f>OG589/(OG589+OH589)</f>
        <v/>
      </c>
      <c r="OK589" s="3">
        <f>1/OJ589</f>
        <v/>
      </c>
      <c r="OL589" s="1">
        <f>LI589</f>
        <v/>
      </c>
      <c r="OM589" s="79">
        <f>(OJ589*((OL589-1)*0.98))-((1-OJ589)*1)</f>
        <v/>
      </c>
      <c r="ON589" s="34">
        <f>IF(LR589&lt;0.9,0,IF(AND(LR589&gt;1.1),0,1))</f>
        <v/>
      </c>
      <c r="OO589" s="34">
        <f>IF(LS589&lt;0.9,0,IF(AND(LS589&gt;1.1),0,1))</f>
        <v/>
      </c>
      <c r="OP589" s="32">
        <f>IF(OI589&gt;99,1,0)</f>
        <v/>
      </c>
      <c r="OQ589" s="32">
        <f>IF(OM589&gt;0.0799,1,0)</f>
        <v/>
      </c>
      <c r="OR589" s="32">
        <f>IF(OM589&gt;OZ589,1,0)</f>
        <v/>
      </c>
      <c r="OS589" s="32">
        <f>OP589+OQ589+OR589+ON589+OO589</f>
        <v/>
      </c>
      <c r="OT589">
        <f>IF(OF589=5,"BackHome0-0",IF(AND(OS589=5),"BackAway0-0",""))</f>
        <v/>
      </c>
      <c r="OU589">
        <f>IF(OF589=5,KN589,IF(AND(OS589=5),KO589,""))</f>
        <v/>
      </c>
      <c r="OV589">
        <f>IF(OF589=5,"Match Odds",IF(AND(OS589=5),"Match Odds",""))</f>
        <v/>
      </c>
      <c r="OW589">
        <f>IF(OF589=5,KP589,IF(AND(OS589=5),KP589,""))</f>
        <v/>
      </c>
      <c r="OX589">
        <f>IF(OF589=5,"MATCH_ODDS",IF(AND(OS589=5),"MATCH_ODDS",""))</f>
        <v/>
      </c>
      <c r="OY589">
        <f>IF(OF589=5,"BACK",IF(AND(OS589=5),"BACK",""))</f>
        <v/>
      </c>
    </row>
    <row r="590" ht="16.5" customHeight="1" thickBot="1" thickTop="1">
      <c r="A590" s="2" t="n"/>
      <c r="KN590" s="1">
        <f>IF(INDEX(#REF!,MATCH('HT 0-0'!D590,#REF!,0))=INDEX(#REF!,MATCH('HT 0-0'!D590,#REF!,0)),INDEX(#REF!,MATCH('HT 0-0'!D590,#REF!,0)),"ERROR")</f>
        <v/>
      </c>
      <c r="KO590" s="1">
        <f>IF(INDEX(#REF!,MATCH('HT 0-0'!E590,#REF!,0))=INDEX(#REF!,MATCH('HT 0-0'!E590,#REF!,0)),INDEX(#REF!,MATCH('HT 0-0'!E590,#REF!,0)),"ERROR")</f>
        <v/>
      </c>
      <c r="KP590" s="1">
        <f>KN590&amp;" v "&amp;KO590</f>
        <v/>
      </c>
      <c r="KQ590">
        <f>B590&amp;"_"&amp;C590</f>
        <v/>
      </c>
      <c r="KR590" s="1">
        <f>IF((HW590/KK590)&lt;0.335,"G",IF((HW590/KK590)&gt;0.67,"R","A"))</f>
        <v/>
      </c>
      <c r="KS590" s="1">
        <f>IF((HX590/KK590)&lt;0.335,"G",IF((HX590/KK590)&gt;0.67,"R","A"))</f>
        <v/>
      </c>
      <c r="KT590" s="1">
        <f>IF((IH590/KK590)&lt;0.335,"G",IF((IH590/KK590)&gt;0.67,"R","A"))</f>
        <v/>
      </c>
      <c r="KU590" s="1">
        <f>IF((II590/KK590)&lt;0.335,"G",IF((II590/KK590)&gt;0.67,"R","A"))</f>
        <v/>
      </c>
      <c r="KV590" s="1">
        <f>IF((HZ590/KK590)&lt;0.335,"G",IF((HZ590/KK590)&gt;0.67,"R","A"))</f>
        <v/>
      </c>
      <c r="KW590" s="1">
        <f>IF((HY590/KK590)&lt;0.335,"G",IF((HY590/KK590)&gt;0.67,"R","A"))</f>
        <v/>
      </c>
      <c r="KX590" s="1">
        <f>IF((IK590/KK590)&lt;0.335,"G",IF((IK590/KK590)&gt;0.67,"R","A"))</f>
        <v/>
      </c>
      <c r="KY590" s="1">
        <f>IF((IJ590/KK590)&lt;0.335,"G",IF((IJ590/KK590)&gt;0.67,"R","A"))</f>
        <v/>
      </c>
      <c r="KZ590" s="1">
        <f>IF((HQ590/KK590)&lt;0.335,"G",IF((HQ590/KK590)&gt;0.67,"R","A"))</f>
        <v/>
      </c>
      <c r="LA590" s="1">
        <f>IF((IB590/KK590)&lt;0.335,"G",IF((IB590/KK590)&gt;0.67,"R","A"))</f>
        <v/>
      </c>
      <c r="LB590">
        <f>IF(LQ590="0-0",INDEX(Scrape!#REF!,MATCH('HT 0-0'!KP590,Scrape!$B:$B,0)),"")</f>
        <v/>
      </c>
      <c r="LC590">
        <f>IF(LQ590="0-0",INDEX(Scrape!$A:$A,MATCH('HT 0-0'!KP590,Scrape!$B:$B,0)),"")</f>
        <v/>
      </c>
      <c r="LD590">
        <f>IF(LQ590="0-0",INDEX(Scrape!$B:$B,MATCH('HT 0-0'!KP590,Scrape!$B:$B,0)),"")</f>
        <v/>
      </c>
      <c r="LE590">
        <f>IF(LQ590="0-0",INDEX(Scrape!$C:$C,MATCH('HT 0-0'!KP590,Scrape!$B:$B,0)),"")</f>
        <v/>
      </c>
      <c r="LF590">
        <f>IF(LQ590="0-0",INDEX(Scrape!$D:$D,MATCH('HT 0-0'!KP590,Scrape!$B:$B,0)),"")</f>
        <v/>
      </c>
      <c r="LG590">
        <f>IF(LQ590="0-0",INDEX(Scrape!$E:$E,MATCH('HT 0-0'!KP590,Scrape!$B:$B,0)),"")</f>
        <v/>
      </c>
      <c r="LH590">
        <f>IF(LQ590="0-0",INDEX(Scrape!$F:$F,MATCH('HT 0-0'!KP590,Scrape!$B:$B,0)),"")</f>
        <v/>
      </c>
      <c r="LI590">
        <f>IF(LQ590="0-0",INDEX(Scrape!$G:$G,MATCH('HT 0-0'!KP590,Scrape!$B:$B,0)),"")</f>
        <v/>
      </c>
      <c r="LJ590">
        <f>IF(LQ590="0-0",INDEX(Scrape!$H:$H,MATCH('HT 0-0'!KP590,Scrape!$B:$B,0)),"")</f>
        <v/>
      </c>
      <c r="LK590">
        <f>IF(LQ590="0-0",INDEX(Scrape!$I:$I,MATCH('HT 0-0'!KP590,Scrape!$B:$B,0)),"")</f>
        <v/>
      </c>
      <c r="LL590">
        <f>IF(LQ590="0-0",INDEX(Scrape!$J:$J,MATCH('HT 0-0'!KP590,Scrape!$B:$B,0)),"")</f>
        <v/>
      </c>
      <c r="LM590">
        <f>IF(LQ590="0-0",INDEX(Scrape!$K:$K,MATCH('HT 0-0'!KP590,Scrape!$B:$B,0)),"")</f>
        <v/>
      </c>
      <c r="LN590">
        <f>IF(LQ590="0-0",INDEX(Scrape!$L:$L,MATCH('HT 0-0'!KP590,Scrape!$B:$B,0)),"")</f>
        <v/>
      </c>
      <c r="LO590">
        <f>IF(LQ590="0-0",INDEX(Scrape!$M:$M,MATCH('HT 0-0'!KP590,Scrape!$B:$B,0)),"")</f>
        <v/>
      </c>
      <c r="LP590">
        <f>IF(LQ590="0-0",INDEX(Scrape!$N:$N,MATCH('HT 0-0'!KP590,Scrape!$B:$B,0)),"")</f>
        <v/>
      </c>
      <c r="LQ590">
        <f>INDEX(Scrape!$O:$O,MATCH('HT 0-0'!KP590,Scrape!$B:$B,0))</f>
        <v/>
      </c>
      <c r="LR590">
        <f>(1/LJ590)+(1/LI590)+(1/LH590)</f>
        <v/>
      </c>
      <c r="LS590">
        <f>(1/LG590)+(1/LF590)+(1/LE590)</f>
        <v/>
      </c>
      <c r="LT590" s="8">
        <f>IF(INDEX(#REF!,MATCH(KQ590,#REF!,0))=INDEX(#REF!,MATCH(KQ590,#REF!,0)),INDEX(#REF!,MATCH(KQ590,#REF!,0)),"ERROR")</f>
        <v/>
      </c>
      <c r="LU590" s="4">
        <f>IF(KR590="G",2,IF(KR590="R",0.5,IF(KR590="A",1)))</f>
        <v/>
      </c>
      <c r="LV590" s="4">
        <f>IF(KS590="G",0.5,IF(KS590="R",2,IF(KS590="A",1)))</f>
        <v/>
      </c>
      <c r="LW590" s="4">
        <f>IF(KT590="G",2,IF(KT590="R",0.5,IF(KT590="A",1)))</f>
        <v/>
      </c>
      <c r="LX590" s="4">
        <f>IF(KU590="G",0.5,IF(KU590="R",2,IF(KU590="A",1)))</f>
        <v/>
      </c>
      <c r="LY590" s="7">
        <f>(LK590*(LU590+LX590)+(LL590*(LU590+LX590)))</f>
        <v/>
      </c>
      <c r="LZ590" s="7">
        <f>(LN590*(LV590+LW590)+(LO590*(LV590+LW590)))</f>
        <v/>
      </c>
      <c r="MA590" s="11">
        <f>LY590-LZ590</f>
        <v/>
      </c>
      <c r="MB590" s="5">
        <f>MA590+2</f>
        <v/>
      </c>
      <c r="MC590" s="6">
        <f>MA590-2</f>
        <v/>
      </c>
      <c r="MD590" s="4">
        <f>LE590</f>
        <v/>
      </c>
      <c r="ME590" s="9">
        <f>IF(MD590=0,1000,MD590+0.75)</f>
        <v/>
      </c>
      <c r="MF590" s="10">
        <f>IF(MD590=0,0,MD590-0.75)</f>
        <v/>
      </c>
      <c r="MG590" s="4">
        <f>((LM590*(LU590+LX590))-((LP590*(LV590+LW590))))</f>
        <v/>
      </c>
      <c r="MH590" s="9">
        <f>MG590*1.2</f>
        <v/>
      </c>
      <c r="MI590" s="10">
        <f>MG590*0.8</f>
        <v/>
      </c>
      <c r="MJ590">
        <f>IFERROR(OT590,"")</f>
        <v/>
      </c>
      <c r="MK590">
        <f>IFERROR(OU590,"")</f>
        <v/>
      </c>
      <c r="ML590">
        <f>IFERROR(OV590,"")</f>
        <v/>
      </c>
      <c r="MM590">
        <f>IFERROR(OW590,"")</f>
        <v/>
      </c>
      <c r="MN590">
        <f>IFERROR(OX590,"")</f>
        <v/>
      </c>
      <c r="MO590">
        <f>IFERROR(OY590,"")</f>
        <v/>
      </c>
      <c r="MP590" s="1">
        <f>COUNTIFS(#REF!,LT590,#REF!,1,#REF!,"&gt;="&amp;MC590,#REF!,"&lt;="&amp;MB590,#REF!,"&lt;="&amp;ME590,#REF!,"&gt;="&amp;MF590,#REF!,"="&amp;KV590,#REF!,"="&amp;KX590)</f>
        <v/>
      </c>
      <c r="MQ590" s="1">
        <f>COUNTIFS(#REF!,LT590,#REF!,0,#REF!,"&gt;="&amp;MC590,#REF!,"&lt;="&amp;MB590,#REF!,"&lt;="&amp;ME590,#REF!,"&gt;="&amp;MF590,#REF!,"="&amp;KV590,#REF!,"="&amp;KX590)</f>
        <v/>
      </c>
      <c r="MR590" s="1">
        <f>COUNTIFS(#REF!,LT590,#REF!,1,#REF!,"&gt;="&amp;MC590,#REF!,"&lt;="&amp;MB590,#REF!,"&lt;="&amp;ME590,#REF!,"&gt;="&amp;MF590,#REF!,"="&amp;KW590,#REF!,"="&amp;KY590)</f>
        <v/>
      </c>
      <c r="MS590" s="1">
        <f>COUNTIFS(#REF!,LT590,#REF!,0,#REF!,"&gt;="&amp;MC590,#REF!,"&lt;="&amp;MB590,#REF!,"&lt;="&amp;ME590,#REF!,"&gt;="&amp;MF590,#REF!,"="&amp;KW590,#REF!,"="&amp;KY590)</f>
        <v/>
      </c>
      <c r="MT590" s="1">
        <f>COUNTIFS(#REF!,LT590,#REF!,1,#REF!,"&gt;="&amp;MI590,#REF!,"&lt;="&amp;MH590,#REF!,"&lt;="&amp;ME590,#REF!,"&gt;="&amp;MF590)</f>
        <v/>
      </c>
      <c r="MU590" s="1">
        <f>COUNTIFS(#REF!,LT590,#REF!,0,#REF!,"&gt;="&amp;MI590,#REF!,"&lt;="&amp;MH590,#REF!,"&lt;="&amp;ME590,#REF!,"&gt;="&amp;MF590)</f>
        <v/>
      </c>
      <c r="MV590" s="1">
        <f>COUNTIFS(#REF!,LT590,#REF!,1,#REF!,"&gt;="&amp;MI590,#REF!,"&lt;="&amp;MH590,#REF!,"="&amp;KZ590,#REF!,"="&amp;LA590,#REF!,"&lt;="&amp;ME590,#REF!,"&gt;="&amp;MF590)</f>
        <v/>
      </c>
      <c r="MW590" s="1">
        <f>COUNTIFS(#REF!,LT590,#REF!,0,#REF!,"&gt;="&amp;MI590,#REF!,"&lt;="&amp;MH590,#REF!,"="&amp;KZ590,#REF!,"="&amp;LA590,#REF!,"&lt;="&amp;ME590,#REF!,"&gt;="&amp;MF590)</f>
        <v/>
      </c>
      <c r="MX590" s="1">
        <f>COUNTIFS(#REF!,LT590,#REF!,1,#REF!,"&gt;="&amp;MC590,#REF!,"&lt;="&amp;MB590,#REF!,"&lt;="&amp;ME590,#REF!,"&gt;="&amp;MF590)</f>
        <v/>
      </c>
      <c r="MY590" s="1">
        <f>COUNTIFS(#REF!,LT590,#REF!,0,#REF!,"&gt;="&amp;MC590,#REF!,"&lt;="&amp;MB590,#REF!,"&lt;="&amp;ME590,#REF!,"&gt;="&amp;MF590)</f>
        <v/>
      </c>
      <c r="MZ590" s="1">
        <f>COUNTIFS(#REF!,LT590,#REF!,1,#REF!,"&lt;="&amp;ME590,#REF!,"&gt;="&amp;MF590,#REF!,"="&amp;KV590,#REF!,"="&amp;KX590)</f>
        <v/>
      </c>
      <c r="NA590" s="1">
        <f>COUNTIFS(#REF!,LT590,#REF!,0,#REF!,"&lt;="&amp;ME590,#REF!,"&gt;="&amp;MF590,#REF!,"="&amp;KV590,#REF!,"="&amp;KX590)</f>
        <v/>
      </c>
      <c r="NB590" s="1">
        <f>COUNTIFS(#REF!,LT590,#REF!,1,#REF!,"&lt;="&amp;ME590,#REF!,"&gt;="&amp;MF590,#REF!,"="&amp;KW590,#REF!,"="&amp;KY590)</f>
        <v/>
      </c>
      <c r="NC590" s="1">
        <f>COUNTIFS(#REF!,LT590,#REF!,0,#REF!,"&lt;="&amp;ME590,#REF!,"&gt;="&amp;MF590,#REF!,"="&amp;KW590,#REF!,"="&amp;KY590)</f>
        <v/>
      </c>
      <c r="ND590" s="1">
        <f>COUNTIFS(#REF!,LT590,#REF!,1,#REF!,"&gt;="&amp;MC590,#REF!,"&lt;="&amp;MB590,#REF!,"&lt;="&amp;ME590,#REF!,"&gt;="&amp;MF590,#REF!,"="&amp;KV590,#REF!,"="&amp;KX590)</f>
        <v/>
      </c>
      <c r="NE590" s="1">
        <f>COUNTIFS(#REF!,LT590,#REF!,0,#REF!,"&gt;="&amp;MC590,#REF!,"&lt;="&amp;MB590,#REF!,"&lt;="&amp;ME590,#REF!,"&gt;="&amp;MF590,#REF!,"="&amp;KV590,#REF!,"="&amp;KX590)</f>
        <v/>
      </c>
      <c r="NF590" s="1">
        <f>COUNTIFS(#REF!,LT590,#REF!,1,#REF!,"&gt;="&amp;MC590,#REF!,"&lt;="&amp;MB590,#REF!,"&lt;="&amp;ME590,#REF!,"&gt;="&amp;MF590,#REF!,"="&amp;KW590,#REF!,"="&amp;KY590)</f>
        <v/>
      </c>
      <c r="NG590" s="1">
        <f>COUNTIFS(#REF!,LT590,#REF!,0,#REF!,"&gt;="&amp;MC590,#REF!,"&lt;="&amp;MB590,#REF!,"&lt;="&amp;ME590,#REF!,"&gt;="&amp;MF590,#REF!,"="&amp;KW590,#REF!,"="&amp;KY590)</f>
        <v/>
      </c>
      <c r="NH590" s="1">
        <f>COUNTIFS(#REF!,LT590,#REF!,1,#REF!,"&gt;="&amp;MC590,#REF!,"&lt;="&amp;MB590,#REF!,"&lt;="&amp;ME590,#REF!,"&gt;="&amp;MF590,#REF!,"="&amp;KZ590,#REF!,"="&amp;LA590)</f>
        <v/>
      </c>
      <c r="NI590" s="1">
        <f>COUNTIFS(#REF!,LT590,#REF!,0,#REF!,"&gt;="&amp;MC590,#REF!,"&lt;="&amp;MB590,#REF!,"&lt;="&amp;ME590,#REF!,"&gt;="&amp;MF590,#REF!,"="&amp;KZ590,#REF!,"="&amp;LA590)</f>
        <v/>
      </c>
      <c r="NJ590" s="1">
        <f>COUNTIFS(#REF!,LT590,#REF!,1,#REF!,"&gt;="&amp;MI590,#REF!,"&lt;="&amp;MH590,#REF!,"&lt;="&amp;ME590,#REF!,"&gt;="&amp;MF590)</f>
        <v/>
      </c>
      <c r="NK590" s="1">
        <f>COUNTIFS(#REF!,LT590,#REF!,0,#REF!,"&gt;="&amp;MI590,#REF!,"&lt;="&amp;MH590,#REF!,"&lt;="&amp;ME590,#REF!,"&gt;="&amp;MF590)</f>
        <v/>
      </c>
      <c r="NL590" s="1">
        <f>COUNTIFS(#REF!,LT590,#REF!,1,#REF!,"&gt;="&amp;MI590,#REF!,"&lt;="&amp;MH590,#REF!,"="&amp;KZ590,#REF!,"="&amp;LA590,#REF!,"&lt;="&amp;ME590,#REF!,"&gt;="&amp;MF590)</f>
        <v/>
      </c>
      <c r="NM590" s="1">
        <f>COUNTIFS(#REF!,LT590,#REF!,0,#REF!,"&gt;="&amp;MI590,#REF!,"&lt;="&amp;MH590,#REF!,"="&amp;KZ590,#REF!,"="&amp;LA590,#REF!,"&lt;="&amp;ME590,#REF!,"&gt;="&amp;MF590)</f>
        <v/>
      </c>
      <c r="NN590" s="1">
        <f>COUNTIFS(#REF!,LT590,#REF!,1,#REF!,"&gt;="&amp;MC590,#REF!,"&lt;="&amp;MB590,#REF!,"&lt;="&amp;ME590,#REF!,"&gt;="&amp;MF590)</f>
        <v/>
      </c>
      <c r="NO590" s="1">
        <f>COUNTIFS(#REF!,LT590,#REF!,0,#REF!,"&gt;="&amp;MC590,#REF!,"&lt;="&amp;MB590,#REF!,"&lt;="&amp;ME590,#REF!,"&gt;="&amp;MF590)</f>
        <v/>
      </c>
      <c r="NP590" s="1">
        <f>COUNTIFS(#REF!,LT590,#REF!,1,#REF!,"&lt;="&amp;ME590,#REF!,"&gt;="&amp;MF590,#REF!,"="&amp;KV590,#REF!,"="&amp;KX590)</f>
        <v/>
      </c>
      <c r="NQ590" s="1">
        <f>COUNTIFS(#REF!,LT590,#REF!,0,#REF!,"&lt;="&amp;ME590,#REF!,"&gt;="&amp;MF590,#REF!,"="&amp;KV590,#REF!,"="&amp;KX590)</f>
        <v/>
      </c>
      <c r="NR590" s="1">
        <f>COUNTIFS(#REF!,LT590,#REF!,1,#REF!,"&lt;="&amp;ME590,#REF!,"&gt;="&amp;MF590,#REF!,"="&amp;KW590,#REF!,"="&amp;KY590)</f>
        <v/>
      </c>
      <c r="NS590" s="1">
        <f>COUNTIFS(#REF!,LT590,#REF!,0,#REF!,"&lt;="&amp;ME590,#REF!,"&gt;="&amp;MF590,#REF!,"="&amp;KW590,#REF!,"="&amp;KY590)</f>
        <v/>
      </c>
      <c r="NT590" s="1">
        <f>MP590+MR590+MT590+MV590+MX590+MZ590+NB590</f>
        <v/>
      </c>
      <c r="NU590" s="1">
        <f>MQ590+MS590+MU590+MW590+MY590+NA590+NC590</f>
        <v/>
      </c>
      <c r="NV590" s="1">
        <f>NT590+NU590</f>
        <v/>
      </c>
      <c r="NW590" s="33">
        <f>NT590/(NT590+NU590)</f>
        <v/>
      </c>
      <c r="NX590" s="3">
        <f>1/NW590</f>
        <v/>
      </c>
      <c r="NY590" s="1">
        <f>LH590</f>
        <v/>
      </c>
      <c r="NZ590" s="79">
        <f>(NW590*((NY590-1)*0.98))-((1-NW590)*1)</f>
        <v/>
      </c>
      <c r="OA590" s="34">
        <f>IF(LR590&lt;0.9,0,IF(AND(LR590&gt;1.1),0,1))</f>
        <v/>
      </c>
      <c r="OB590" s="34">
        <f>IF(LS590&lt;0.9,0,IF(AND(LS590&gt;1.1),0,1))</f>
        <v/>
      </c>
      <c r="OC590" s="32">
        <f>IF(NV590&gt;99,1,0)</f>
        <v/>
      </c>
      <c r="OD590" s="32">
        <f>IF(NZ590&gt;0.0799,1,0)</f>
        <v/>
      </c>
      <c r="OE590" s="32">
        <f>IF(NZ590&gt;OM590,1,0)</f>
        <v/>
      </c>
      <c r="OF590" s="32">
        <f>OC590+OD590+OE590+OA590+OB590</f>
        <v/>
      </c>
      <c r="OG590" s="1">
        <f>ND590+NF590+NH590+NJ590+NL590+NN590+NP590+NR590</f>
        <v/>
      </c>
      <c r="OH590" s="1">
        <f>NE590+NG590+NI590+NK590+NM590+NO590+NQ590+NS590</f>
        <v/>
      </c>
      <c r="OI590" s="1">
        <f>OG590+OH590</f>
        <v/>
      </c>
      <c r="OJ590" s="33">
        <f>OG590/(OG590+OH590)</f>
        <v/>
      </c>
      <c r="OK590" s="3">
        <f>1/OJ590</f>
        <v/>
      </c>
      <c r="OL590" s="1">
        <f>LI590</f>
        <v/>
      </c>
      <c r="OM590" s="79">
        <f>(OJ590*((OL590-1)*0.98))-((1-OJ590)*1)</f>
        <v/>
      </c>
      <c r="ON590" s="34">
        <f>IF(LR590&lt;0.9,0,IF(AND(LR590&gt;1.1),0,1))</f>
        <v/>
      </c>
      <c r="OO590" s="34">
        <f>IF(LS590&lt;0.9,0,IF(AND(LS590&gt;1.1),0,1))</f>
        <v/>
      </c>
      <c r="OP590" s="32">
        <f>IF(OI590&gt;99,1,0)</f>
        <v/>
      </c>
      <c r="OQ590" s="32">
        <f>IF(OM590&gt;0.0799,1,0)</f>
        <v/>
      </c>
      <c r="OR590" s="32">
        <f>IF(OM590&gt;OZ590,1,0)</f>
        <v/>
      </c>
      <c r="OS590" s="32">
        <f>OP590+OQ590+OR590+ON590+OO590</f>
        <v/>
      </c>
      <c r="OT590">
        <f>IF(OF590=5,"BackHome0-0",IF(AND(OS590=5),"BackAway0-0",""))</f>
        <v/>
      </c>
      <c r="OU590">
        <f>IF(OF590=5,KN590,IF(AND(OS590=5),KO590,""))</f>
        <v/>
      </c>
      <c r="OV590">
        <f>IF(OF590=5,"Match Odds",IF(AND(OS590=5),"Match Odds",""))</f>
        <v/>
      </c>
      <c r="OW590">
        <f>IF(OF590=5,KP590,IF(AND(OS590=5),KP590,""))</f>
        <v/>
      </c>
      <c r="OX590">
        <f>IF(OF590=5,"MATCH_ODDS",IF(AND(OS590=5),"MATCH_ODDS",""))</f>
        <v/>
      </c>
      <c r="OY590">
        <f>IF(OF590=5,"BACK",IF(AND(OS590=5),"BACK",""))</f>
        <v/>
      </c>
    </row>
    <row r="591" ht="16.5" customHeight="1" thickBot="1" thickTop="1">
      <c r="A591" s="2" t="n"/>
      <c r="KN591" s="1">
        <f>IF(INDEX(#REF!,MATCH('HT 0-0'!D591,#REF!,0))=INDEX(#REF!,MATCH('HT 0-0'!D591,#REF!,0)),INDEX(#REF!,MATCH('HT 0-0'!D591,#REF!,0)),"ERROR")</f>
        <v/>
      </c>
      <c r="KO591" s="1">
        <f>IF(INDEX(#REF!,MATCH('HT 0-0'!E591,#REF!,0))=INDEX(#REF!,MATCH('HT 0-0'!E591,#REF!,0)),INDEX(#REF!,MATCH('HT 0-0'!E591,#REF!,0)),"ERROR")</f>
        <v/>
      </c>
      <c r="KP591" s="1">
        <f>KN591&amp;" v "&amp;KO591</f>
        <v/>
      </c>
      <c r="KQ591">
        <f>B591&amp;"_"&amp;C591</f>
        <v/>
      </c>
      <c r="KR591" s="1">
        <f>IF((HW591/KK591)&lt;0.335,"G",IF((HW591/KK591)&gt;0.67,"R","A"))</f>
        <v/>
      </c>
      <c r="KS591" s="1">
        <f>IF((HX591/KK591)&lt;0.335,"G",IF((HX591/KK591)&gt;0.67,"R","A"))</f>
        <v/>
      </c>
      <c r="KT591" s="1">
        <f>IF((IH591/KK591)&lt;0.335,"G",IF((IH591/KK591)&gt;0.67,"R","A"))</f>
        <v/>
      </c>
      <c r="KU591" s="1">
        <f>IF((II591/KK591)&lt;0.335,"G",IF((II591/KK591)&gt;0.67,"R","A"))</f>
        <v/>
      </c>
      <c r="KV591" s="1">
        <f>IF((HZ591/KK591)&lt;0.335,"G",IF((HZ591/KK591)&gt;0.67,"R","A"))</f>
        <v/>
      </c>
      <c r="KW591" s="1">
        <f>IF((HY591/KK591)&lt;0.335,"G",IF((HY591/KK591)&gt;0.67,"R","A"))</f>
        <v/>
      </c>
      <c r="KX591" s="1">
        <f>IF((IK591/KK591)&lt;0.335,"G",IF((IK591/KK591)&gt;0.67,"R","A"))</f>
        <v/>
      </c>
      <c r="KY591" s="1">
        <f>IF((IJ591/KK591)&lt;0.335,"G",IF((IJ591/KK591)&gt;0.67,"R","A"))</f>
        <v/>
      </c>
      <c r="KZ591" s="1">
        <f>IF((HQ591/KK591)&lt;0.335,"G",IF((HQ591/KK591)&gt;0.67,"R","A"))</f>
        <v/>
      </c>
      <c r="LA591" s="1">
        <f>IF((IB591/KK591)&lt;0.335,"G",IF((IB591/KK591)&gt;0.67,"R","A"))</f>
        <v/>
      </c>
      <c r="LB591">
        <f>IF(LQ591="0-0",INDEX(Scrape!#REF!,MATCH('HT 0-0'!KP591,Scrape!$B:$B,0)),"")</f>
        <v/>
      </c>
      <c r="LC591">
        <f>IF(LQ591="0-0",INDEX(Scrape!$A:$A,MATCH('HT 0-0'!KP591,Scrape!$B:$B,0)),"")</f>
        <v/>
      </c>
      <c r="LD591">
        <f>IF(LQ591="0-0",INDEX(Scrape!$B:$B,MATCH('HT 0-0'!KP591,Scrape!$B:$B,0)),"")</f>
        <v/>
      </c>
      <c r="LE591">
        <f>IF(LQ591="0-0",INDEX(Scrape!$C:$C,MATCH('HT 0-0'!KP591,Scrape!$B:$B,0)),"")</f>
        <v/>
      </c>
      <c r="LF591">
        <f>IF(LQ591="0-0",INDEX(Scrape!$D:$D,MATCH('HT 0-0'!KP591,Scrape!$B:$B,0)),"")</f>
        <v/>
      </c>
      <c r="LG591">
        <f>IF(LQ591="0-0",INDEX(Scrape!$E:$E,MATCH('HT 0-0'!KP591,Scrape!$B:$B,0)),"")</f>
        <v/>
      </c>
      <c r="LH591">
        <f>IF(LQ591="0-0",INDEX(Scrape!$F:$F,MATCH('HT 0-0'!KP591,Scrape!$B:$B,0)),"")</f>
        <v/>
      </c>
      <c r="LI591">
        <f>IF(LQ591="0-0",INDEX(Scrape!$G:$G,MATCH('HT 0-0'!KP591,Scrape!$B:$B,0)),"")</f>
        <v/>
      </c>
      <c r="LJ591">
        <f>IF(LQ591="0-0",INDEX(Scrape!$H:$H,MATCH('HT 0-0'!KP591,Scrape!$B:$B,0)),"")</f>
        <v/>
      </c>
      <c r="LK591">
        <f>IF(LQ591="0-0",INDEX(Scrape!$I:$I,MATCH('HT 0-0'!KP591,Scrape!$B:$B,0)),"")</f>
        <v/>
      </c>
      <c r="LL591">
        <f>IF(LQ591="0-0",INDEX(Scrape!$J:$J,MATCH('HT 0-0'!KP591,Scrape!$B:$B,0)),"")</f>
        <v/>
      </c>
      <c r="LM591">
        <f>IF(LQ591="0-0",INDEX(Scrape!$K:$K,MATCH('HT 0-0'!KP591,Scrape!$B:$B,0)),"")</f>
        <v/>
      </c>
      <c r="LN591">
        <f>IF(LQ591="0-0",INDEX(Scrape!$L:$L,MATCH('HT 0-0'!KP591,Scrape!$B:$B,0)),"")</f>
        <v/>
      </c>
      <c r="LO591">
        <f>IF(LQ591="0-0",INDEX(Scrape!$M:$M,MATCH('HT 0-0'!KP591,Scrape!$B:$B,0)),"")</f>
        <v/>
      </c>
      <c r="LP591">
        <f>IF(LQ591="0-0",INDEX(Scrape!$N:$N,MATCH('HT 0-0'!KP591,Scrape!$B:$B,0)),"")</f>
        <v/>
      </c>
      <c r="LQ591">
        <f>INDEX(Scrape!$O:$O,MATCH('HT 0-0'!KP591,Scrape!$B:$B,0))</f>
        <v/>
      </c>
      <c r="LR591">
        <f>(1/LJ591)+(1/LI591)+(1/LH591)</f>
        <v/>
      </c>
      <c r="LS591">
        <f>(1/LG591)+(1/LF591)+(1/LE591)</f>
        <v/>
      </c>
      <c r="LT591" s="8">
        <f>IF(INDEX(#REF!,MATCH(KQ591,#REF!,0))=INDEX(#REF!,MATCH(KQ591,#REF!,0)),INDEX(#REF!,MATCH(KQ591,#REF!,0)),"ERROR")</f>
        <v/>
      </c>
      <c r="LU591" s="4">
        <f>IF(KR591="G",2,IF(KR591="R",0.5,IF(KR591="A",1)))</f>
        <v/>
      </c>
      <c r="LV591" s="4">
        <f>IF(KS591="G",0.5,IF(KS591="R",2,IF(KS591="A",1)))</f>
        <v/>
      </c>
      <c r="LW591" s="4">
        <f>IF(KT591="G",2,IF(KT591="R",0.5,IF(KT591="A",1)))</f>
        <v/>
      </c>
      <c r="LX591" s="4">
        <f>IF(KU591="G",0.5,IF(KU591="R",2,IF(KU591="A",1)))</f>
        <v/>
      </c>
      <c r="LY591" s="7">
        <f>(LK591*(LU591+LX591)+(LL591*(LU591+LX591)))</f>
        <v/>
      </c>
      <c r="LZ591" s="7">
        <f>(LN591*(LV591+LW591)+(LO591*(LV591+LW591)))</f>
        <v/>
      </c>
      <c r="MA591" s="11">
        <f>LY591-LZ591</f>
        <v/>
      </c>
      <c r="MB591" s="5">
        <f>MA591+2</f>
        <v/>
      </c>
      <c r="MC591" s="6">
        <f>MA591-2</f>
        <v/>
      </c>
      <c r="MD591" s="4">
        <f>LE591</f>
        <v/>
      </c>
      <c r="ME591" s="9">
        <f>IF(MD591=0,1000,MD591+0.75)</f>
        <v/>
      </c>
      <c r="MF591" s="10">
        <f>IF(MD591=0,0,MD591-0.75)</f>
        <v/>
      </c>
      <c r="MG591" s="4">
        <f>((LM591*(LU591+LX591))-((LP591*(LV591+LW591))))</f>
        <v/>
      </c>
      <c r="MH591" s="9">
        <f>MG591*1.2</f>
        <v/>
      </c>
      <c r="MI591" s="10">
        <f>MG591*0.8</f>
        <v/>
      </c>
      <c r="MJ591">
        <f>IFERROR(OT591,"")</f>
        <v/>
      </c>
      <c r="MK591">
        <f>IFERROR(OU591,"")</f>
        <v/>
      </c>
      <c r="ML591">
        <f>IFERROR(OV591,"")</f>
        <v/>
      </c>
      <c r="MM591">
        <f>IFERROR(OW591,"")</f>
        <v/>
      </c>
      <c r="MN591">
        <f>IFERROR(OX591,"")</f>
        <v/>
      </c>
      <c r="MO591">
        <f>IFERROR(OY591,"")</f>
        <v/>
      </c>
      <c r="MP591" s="1">
        <f>COUNTIFS(#REF!,LT591,#REF!,1,#REF!,"&gt;="&amp;MC591,#REF!,"&lt;="&amp;MB591,#REF!,"&lt;="&amp;ME591,#REF!,"&gt;="&amp;MF591,#REF!,"="&amp;KV591,#REF!,"="&amp;KX591)</f>
        <v/>
      </c>
      <c r="MQ591" s="1">
        <f>COUNTIFS(#REF!,LT591,#REF!,0,#REF!,"&gt;="&amp;MC591,#REF!,"&lt;="&amp;MB591,#REF!,"&lt;="&amp;ME591,#REF!,"&gt;="&amp;MF591,#REF!,"="&amp;KV591,#REF!,"="&amp;KX591)</f>
        <v/>
      </c>
      <c r="MR591" s="1">
        <f>COUNTIFS(#REF!,LT591,#REF!,1,#REF!,"&gt;="&amp;MC591,#REF!,"&lt;="&amp;MB591,#REF!,"&lt;="&amp;ME591,#REF!,"&gt;="&amp;MF591,#REF!,"="&amp;KW591,#REF!,"="&amp;KY591)</f>
        <v/>
      </c>
      <c r="MS591" s="1">
        <f>COUNTIFS(#REF!,LT591,#REF!,0,#REF!,"&gt;="&amp;MC591,#REF!,"&lt;="&amp;MB591,#REF!,"&lt;="&amp;ME591,#REF!,"&gt;="&amp;MF591,#REF!,"="&amp;KW591,#REF!,"="&amp;KY591)</f>
        <v/>
      </c>
      <c r="MT591" s="1">
        <f>COUNTIFS(#REF!,LT591,#REF!,1,#REF!,"&gt;="&amp;MI591,#REF!,"&lt;="&amp;MH591,#REF!,"&lt;="&amp;ME591,#REF!,"&gt;="&amp;MF591)</f>
        <v/>
      </c>
      <c r="MU591" s="1">
        <f>COUNTIFS(#REF!,LT591,#REF!,0,#REF!,"&gt;="&amp;MI591,#REF!,"&lt;="&amp;MH591,#REF!,"&lt;="&amp;ME591,#REF!,"&gt;="&amp;MF591)</f>
        <v/>
      </c>
      <c r="MV591" s="1">
        <f>COUNTIFS(#REF!,LT591,#REF!,1,#REF!,"&gt;="&amp;MI591,#REF!,"&lt;="&amp;MH591,#REF!,"="&amp;KZ591,#REF!,"="&amp;LA591,#REF!,"&lt;="&amp;ME591,#REF!,"&gt;="&amp;MF591)</f>
        <v/>
      </c>
      <c r="MW591" s="1">
        <f>COUNTIFS(#REF!,LT591,#REF!,0,#REF!,"&gt;="&amp;MI591,#REF!,"&lt;="&amp;MH591,#REF!,"="&amp;KZ591,#REF!,"="&amp;LA591,#REF!,"&lt;="&amp;ME591,#REF!,"&gt;="&amp;MF591)</f>
        <v/>
      </c>
      <c r="MX591" s="1">
        <f>COUNTIFS(#REF!,LT591,#REF!,1,#REF!,"&gt;="&amp;MC591,#REF!,"&lt;="&amp;MB591,#REF!,"&lt;="&amp;ME591,#REF!,"&gt;="&amp;MF591)</f>
        <v/>
      </c>
      <c r="MY591" s="1">
        <f>COUNTIFS(#REF!,LT591,#REF!,0,#REF!,"&gt;="&amp;MC591,#REF!,"&lt;="&amp;MB591,#REF!,"&lt;="&amp;ME591,#REF!,"&gt;="&amp;MF591)</f>
        <v/>
      </c>
      <c r="MZ591" s="1">
        <f>COUNTIFS(#REF!,LT591,#REF!,1,#REF!,"&lt;="&amp;ME591,#REF!,"&gt;="&amp;MF591,#REF!,"="&amp;KV591,#REF!,"="&amp;KX591)</f>
        <v/>
      </c>
      <c r="NA591" s="1">
        <f>COUNTIFS(#REF!,LT591,#REF!,0,#REF!,"&lt;="&amp;ME591,#REF!,"&gt;="&amp;MF591,#REF!,"="&amp;KV591,#REF!,"="&amp;KX591)</f>
        <v/>
      </c>
      <c r="NB591" s="1">
        <f>COUNTIFS(#REF!,LT591,#REF!,1,#REF!,"&lt;="&amp;ME591,#REF!,"&gt;="&amp;MF591,#REF!,"="&amp;KW591,#REF!,"="&amp;KY591)</f>
        <v/>
      </c>
      <c r="NC591" s="1">
        <f>COUNTIFS(#REF!,LT591,#REF!,0,#REF!,"&lt;="&amp;ME591,#REF!,"&gt;="&amp;MF591,#REF!,"="&amp;KW591,#REF!,"="&amp;KY591)</f>
        <v/>
      </c>
      <c r="ND591" s="1">
        <f>COUNTIFS(#REF!,LT591,#REF!,1,#REF!,"&gt;="&amp;MC591,#REF!,"&lt;="&amp;MB591,#REF!,"&lt;="&amp;ME591,#REF!,"&gt;="&amp;MF591,#REF!,"="&amp;KV591,#REF!,"="&amp;KX591)</f>
        <v/>
      </c>
      <c r="NE591" s="1">
        <f>COUNTIFS(#REF!,LT591,#REF!,0,#REF!,"&gt;="&amp;MC591,#REF!,"&lt;="&amp;MB591,#REF!,"&lt;="&amp;ME591,#REF!,"&gt;="&amp;MF591,#REF!,"="&amp;KV591,#REF!,"="&amp;KX591)</f>
        <v/>
      </c>
      <c r="NF591" s="1">
        <f>COUNTIFS(#REF!,LT591,#REF!,1,#REF!,"&gt;="&amp;MC591,#REF!,"&lt;="&amp;MB591,#REF!,"&lt;="&amp;ME591,#REF!,"&gt;="&amp;MF591,#REF!,"="&amp;KW591,#REF!,"="&amp;KY591)</f>
        <v/>
      </c>
      <c r="NG591" s="1">
        <f>COUNTIFS(#REF!,LT591,#REF!,0,#REF!,"&gt;="&amp;MC591,#REF!,"&lt;="&amp;MB591,#REF!,"&lt;="&amp;ME591,#REF!,"&gt;="&amp;MF591,#REF!,"="&amp;KW591,#REF!,"="&amp;KY591)</f>
        <v/>
      </c>
      <c r="NH591" s="1">
        <f>COUNTIFS(#REF!,LT591,#REF!,1,#REF!,"&gt;="&amp;MC591,#REF!,"&lt;="&amp;MB591,#REF!,"&lt;="&amp;ME591,#REF!,"&gt;="&amp;MF591,#REF!,"="&amp;KZ591,#REF!,"="&amp;LA591)</f>
        <v/>
      </c>
      <c r="NI591" s="1">
        <f>COUNTIFS(#REF!,LT591,#REF!,0,#REF!,"&gt;="&amp;MC591,#REF!,"&lt;="&amp;MB591,#REF!,"&lt;="&amp;ME591,#REF!,"&gt;="&amp;MF591,#REF!,"="&amp;KZ591,#REF!,"="&amp;LA591)</f>
        <v/>
      </c>
      <c r="NJ591" s="1">
        <f>COUNTIFS(#REF!,LT591,#REF!,1,#REF!,"&gt;="&amp;MI591,#REF!,"&lt;="&amp;MH591,#REF!,"&lt;="&amp;ME591,#REF!,"&gt;="&amp;MF591)</f>
        <v/>
      </c>
      <c r="NK591" s="1">
        <f>COUNTIFS(#REF!,LT591,#REF!,0,#REF!,"&gt;="&amp;MI591,#REF!,"&lt;="&amp;MH591,#REF!,"&lt;="&amp;ME591,#REF!,"&gt;="&amp;MF591)</f>
        <v/>
      </c>
      <c r="NL591" s="1">
        <f>COUNTIFS(#REF!,LT591,#REF!,1,#REF!,"&gt;="&amp;MI591,#REF!,"&lt;="&amp;MH591,#REF!,"="&amp;KZ591,#REF!,"="&amp;LA591,#REF!,"&lt;="&amp;ME591,#REF!,"&gt;="&amp;MF591)</f>
        <v/>
      </c>
      <c r="NM591" s="1">
        <f>COUNTIFS(#REF!,LT591,#REF!,0,#REF!,"&gt;="&amp;MI591,#REF!,"&lt;="&amp;MH591,#REF!,"="&amp;KZ591,#REF!,"="&amp;LA591,#REF!,"&lt;="&amp;ME591,#REF!,"&gt;="&amp;MF591)</f>
        <v/>
      </c>
      <c r="NN591" s="1">
        <f>COUNTIFS(#REF!,LT591,#REF!,1,#REF!,"&gt;="&amp;MC591,#REF!,"&lt;="&amp;MB591,#REF!,"&lt;="&amp;ME591,#REF!,"&gt;="&amp;MF591)</f>
        <v/>
      </c>
      <c r="NO591" s="1">
        <f>COUNTIFS(#REF!,LT591,#REF!,0,#REF!,"&gt;="&amp;MC591,#REF!,"&lt;="&amp;MB591,#REF!,"&lt;="&amp;ME591,#REF!,"&gt;="&amp;MF591)</f>
        <v/>
      </c>
      <c r="NP591" s="1">
        <f>COUNTIFS(#REF!,LT591,#REF!,1,#REF!,"&lt;="&amp;ME591,#REF!,"&gt;="&amp;MF591,#REF!,"="&amp;KV591,#REF!,"="&amp;KX591)</f>
        <v/>
      </c>
      <c r="NQ591" s="1">
        <f>COUNTIFS(#REF!,LT591,#REF!,0,#REF!,"&lt;="&amp;ME591,#REF!,"&gt;="&amp;MF591,#REF!,"="&amp;KV591,#REF!,"="&amp;KX591)</f>
        <v/>
      </c>
      <c r="NR591" s="1">
        <f>COUNTIFS(#REF!,LT591,#REF!,1,#REF!,"&lt;="&amp;ME591,#REF!,"&gt;="&amp;MF591,#REF!,"="&amp;KW591,#REF!,"="&amp;KY591)</f>
        <v/>
      </c>
      <c r="NS591" s="1">
        <f>COUNTIFS(#REF!,LT591,#REF!,0,#REF!,"&lt;="&amp;ME591,#REF!,"&gt;="&amp;MF591,#REF!,"="&amp;KW591,#REF!,"="&amp;KY591)</f>
        <v/>
      </c>
      <c r="NT591" s="1">
        <f>MP591+MR591+MT591+MV591+MX591+MZ591+NB591</f>
        <v/>
      </c>
      <c r="NU591" s="1">
        <f>MQ591+MS591+MU591+MW591+MY591+NA591+NC591</f>
        <v/>
      </c>
      <c r="NV591" s="1">
        <f>NT591+NU591</f>
        <v/>
      </c>
      <c r="NW591" s="33">
        <f>NT591/(NT591+NU591)</f>
        <v/>
      </c>
      <c r="NX591" s="3">
        <f>1/NW591</f>
        <v/>
      </c>
      <c r="NY591" s="1">
        <f>LH591</f>
        <v/>
      </c>
      <c r="NZ591" s="79">
        <f>(NW591*((NY591-1)*0.98))-((1-NW591)*1)</f>
        <v/>
      </c>
      <c r="OA591" s="34">
        <f>IF(LR591&lt;0.9,0,IF(AND(LR591&gt;1.1),0,1))</f>
        <v/>
      </c>
      <c r="OB591" s="34">
        <f>IF(LS591&lt;0.9,0,IF(AND(LS591&gt;1.1),0,1))</f>
        <v/>
      </c>
      <c r="OC591" s="32">
        <f>IF(NV591&gt;99,1,0)</f>
        <v/>
      </c>
      <c r="OD591" s="32">
        <f>IF(NZ591&gt;0.0799,1,0)</f>
        <v/>
      </c>
      <c r="OE591" s="32">
        <f>IF(NZ591&gt;OM591,1,0)</f>
        <v/>
      </c>
      <c r="OF591" s="32">
        <f>OC591+OD591+OE591+OA591+OB591</f>
        <v/>
      </c>
      <c r="OG591" s="1">
        <f>ND591+NF591+NH591+NJ591+NL591+NN591+NP591+NR591</f>
        <v/>
      </c>
      <c r="OH591" s="1">
        <f>NE591+NG591+NI591+NK591+NM591+NO591+NQ591+NS591</f>
        <v/>
      </c>
      <c r="OI591" s="1">
        <f>OG591+OH591</f>
        <v/>
      </c>
      <c r="OJ591" s="33">
        <f>OG591/(OG591+OH591)</f>
        <v/>
      </c>
      <c r="OK591" s="3">
        <f>1/OJ591</f>
        <v/>
      </c>
      <c r="OL591" s="1">
        <f>LI591</f>
        <v/>
      </c>
      <c r="OM591" s="79">
        <f>(OJ591*((OL591-1)*0.98))-((1-OJ591)*1)</f>
        <v/>
      </c>
      <c r="ON591" s="34">
        <f>IF(LR591&lt;0.9,0,IF(AND(LR591&gt;1.1),0,1))</f>
        <v/>
      </c>
      <c r="OO591" s="34">
        <f>IF(LS591&lt;0.9,0,IF(AND(LS591&gt;1.1),0,1))</f>
        <v/>
      </c>
      <c r="OP591" s="32">
        <f>IF(OI591&gt;99,1,0)</f>
        <v/>
      </c>
      <c r="OQ591" s="32">
        <f>IF(OM591&gt;0.0799,1,0)</f>
        <v/>
      </c>
      <c r="OR591" s="32">
        <f>IF(OM591&gt;OZ591,1,0)</f>
        <v/>
      </c>
      <c r="OS591" s="32">
        <f>OP591+OQ591+OR591+ON591+OO591</f>
        <v/>
      </c>
      <c r="OT591">
        <f>IF(OF591=5,"BackHome0-0",IF(AND(OS591=5),"BackAway0-0",""))</f>
        <v/>
      </c>
      <c r="OU591">
        <f>IF(OF591=5,KN591,IF(AND(OS591=5),KO591,""))</f>
        <v/>
      </c>
      <c r="OV591">
        <f>IF(OF591=5,"Match Odds",IF(AND(OS591=5),"Match Odds",""))</f>
        <v/>
      </c>
      <c r="OW591">
        <f>IF(OF591=5,KP591,IF(AND(OS591=5),KP591,""))</f>
        <v/>
      </c>
      <c r="OX591">
        <f>IF(OF591=5,"MATCH_ODDS",IF(AND(OS591=5),"MATCH_ODDS",""))</f>
        <v/>
      </c>
      <c r="OY591">
        <f>IF(OF591=5,"BACK",IF(AND(OS591=5),"BACK",""))</f>
        <v/>
      </c>
    </row>
    <row r="592" ht="16.5" customHeight="1" thickBot="1" thickTop="1">
      <c r="A592" s="2" t="n"/>
      <c r="KN592" s="1">
        <f>IF(INDEX(#REF!,MATCH('HT 0-0'!D592,#REF!,0))=INDEX(#REF!,MATCH('HT 0-0'!D592,#REF!,0)),INDEX(#REF!,MATCH('HT 0-0'!D592,#REF!,0)),"ERROR")</f>
        <v/>
      </c>
      <c r="KO592" s="1">
        <f>IF(INDEX(#REF!,MATCH('HT 0-0'!E592,#REF!,0))=INDEX(#REF!,MATCH('HT 0-0'!E592,#REF!,0)),INDEX(#REF!,MATCH('HT 0-0'!E592,#REF!,0)),"ERROR")</f>
        <v/>
      </c>
      <c r="KP592" s="1">
        <f>KN592&amp;" v "&amp;KO592</f>
        <v/>
      </c>
      <c r="KQ592">
        <f>B592&amp;"_"&amp;C592</f>
        <v/>
      </c>
      <c r="KR592" s="1">
        <f>IF((HW592/KK592)&lt;0.335,"G",IF((HW592/KK592)&gt;0.67,"R","A"))</f>
        <v/>
      </c>
      <c r="KS592" s="1">
        <f>IF((HX592/KK592)&lt;0.335,"G",IF((HX592/KK592)&gt;0.67,"R","A"))</f>
        <v/>
      </c>
      <c r="KT592" s="1">
        <f>IF((IH592/KK592)&lt;0.335,"G",IF((IH592/KK592)&gt;0.67,"R","A"))</f>
        <v/>
      </c>
      <c r="KU592" s="1">
        <f>IF((II592/KK592)&lt;0.335,"G",IF((II592/KK592)&gt;0.67,"R","A"))</f>
        <v/>
      </c>
      <c r="KV592" s="1">
        <f>IF((HZ592/KK592)&lt;0.335,"G",IF((HZ592/KK592)&gt;0.67,"R","A"))</f>
        <v/>
      </c>
      <c r="KW592" s="1">
        <f>IF((HY592/KK592)&lt;0.335,"G",IF((HY592/KK592)&gt;0.67,"R","A"))</f>
        <v/>
      </c>
      <c r="KX592" s="1">
        <f>IF((IK592/KK592)&lt;0.335,"G",IF((IK592/KK592)&gt;0.67,"R","A"))</f>
        <v/>
      </c>
      <c r="KY592" s="1">
        <f>IF((IJ592/KK592)&lt;0.335,"G",IF((IJ592/KK592)&gt;0.67,"R","A"))</f>
        <v/>
      </c>
      <c r="KZ592" s="1">
        <f>IF((HQ592/KK592)&lt;0.335,"G",IF((HQ592/KK592)&gt;0.67,"R","A"))</f>
        <v/>
      </c>
      <c r="LA592" s="1">
        <f>IF((IB592/KK592)&lt;0.335,"G",IF((IB592/KK592)&gt;0.67,"R","A"))</f>
        <v/>
      </c>
      <c r="LB592">
        <f>IF(LQ592="0-0",INDEX(Scrape!#REF!,MATCH('HT 0-0'!KP592,Scrape!$B:$B,0)),"")</f>
        <v/>
      </c>
      <c r="LC592">
        <f>IF(LQ592="0-0",INDEX(Scrape!$A:$A,MATCH('HT 0-0'!KP592,Scrape!$B:$B,0)),"")</f>
        <v/>
      </c>
      <c r="LD592">
        <f>IF(LQ592="0-0",INDEX(Scrape!$B:$B,MATCH('HT 0-0'!KP592,Scrape!$B:$B,0)),"")</f>
        <v/>
      </c>
      <c r="LE592">
        <f>IF(LQ592="0-0",INDEX(Scrape!$C:$C,MATCH('HT 0-0'!KP592,Scrape!$B:$B,0)),"")</f>
        <v/>
      </c>
      <c r="LF592">
        <f>IF(LQ592="0-0",INDEX(Scrape!$D:$D,MATCH('HT 0-0'!KP592,Scrape!$B:$B,0)),"")</f>
        <v/>
      </c>
      <c r="LG592">
        <f>IF(LQ592="0-0",INDEX(Scrape!$E:$E,MATCH('HT 0-0'!KP592,Scrape!$B:$B,0)),"")</f>
        <v/>
      </c>
      <c r="LH592">
        <f>IF(LQ592="0-0",INDEX(Scrape!$F:$F,MATCH('HT 0-0'!KP592,Scrape!$B:$B,0)),"")</f>
        <v/>
      </c>
      <c r="LI592">
        <f>IF(LQ592="0-0",INDEX(Scrape!$G:$G,MATCH('HT 0-0'!KP592,Scrape!$B:$B,0)),"")</f>
        <v/>
      </c>
      <c r="LJ592">
        <f>IF(LQ592="0-0",INDEX(Scrape!$H:$H,MATCH('HT 0-0'!KP592,Scrape!$B:$B,0)),"")</f>
        <v/>
      </c>
      <c r="LK592">
        <f>IF(LQ592="0-0",INDEX(Scrape!$I:$I,MATCH('HT 0-0'!KP592,Scrape!$B:$B,0)),"")</f>
        <v/>
      </c>
      <c r="LL592">
        <f>IF(LQ592="0-0",INDEX(Scrape!$J:$J,MATCH('HT 0-0'!KP592,Scrape!$B:$B,0)),"")</f>
        <v/>
      </c>
      <c r="LM592">
        <f>IF(LQ592="0-0",INDEX(Scrape!$K:$K,MATCH('HT 0-0'!KP592,Scrape!$B:$B,0)),"")</f>
        <v/>
      </c>
      <c r="LN592">
        <f>IF(LQ592="0-0",INDEX(Scrape!$L:$L,MATCH('HT 0-0'!KP592,Scrape!$B:$B,0)),"")</f>
        <v/>
      </c>
      <c r="LO592">
        <f>IF(LQ592="0-0",INDEX(Scrape!$M:$M,MATCH('HT 0-0'!KP592,Scrape!$B:$B,0)),"")</f>
        <v/>
      </c>
      <c r="LP592">
        <f>IF(LQ592="0-0",INDEX(Scrape!$N:$N,MATCH('HT 0-0'!KP592,Scrape!$B:$B,0)),"")</f>
        <v/>
      </c>
      <c r="LQ592">
        <f>INDEX(Scrape!$O:$O,MATCH('HT 0-0'!KP592,Scrape!$B:$B,0))</f>
        <v/>
      </c>
      <c r="LR592">
        <f>(1/LJ592)+(1/LI592)+(1/LH592)</f>
        <v/>
      </c>
      <c r="LS592">
        <f>(1/LG592)+(1/LF592)+(1/LE592)</f>
        <v/>
      </c>
      <c r="LT592" s="8">
        <f>IF(INDEX(#REF!,MATCH(KQ592,#REF!,0))=INDEX(#REF!,MATCH(KQ592,#REF!,0)),INDEX(#REF!,MATCH(KQ592,#REF!,0)),"ERROR")</f>
        <v/>
      </c>
      <c r="LU592" s="4">
        <f>IF(KR592="G",2,IF(KR592="R",0.5,IF(KR592="A",1)))</f>
        <v/>
      </c>
      <c r="LV592" s="4">
        <f>IF(KS592="G",0.5,IF(KS592="R",2,IF(KS592="A",1)))</f>
        <v/>
      </c>
      <c r="LW592" s="4">
        <f>IF(KT592="G",2,IF(KT592="R",0.5,IF(KT592="A",1)))</f>
        <v/>
      </c>
      <c r="LX592" s="4">
        <f>IF(KU592="G",0.5,IF(KU592="R",2,IF(KU592="A",1)))</f>
        <v/>
      </c>
      <c r="LY592" s="7">
        <f>(LK592*(LU592+LX592)+(LL592*(LU592+LX592)))</f>
        <v/>
      </c>
      <c r="LZ592" s="7">
        <f>(LN592*(LV592+LW592)+(LO592*(LV592+LW592)))</f>
        <v/>
      </c>
      <c r="MA592" s="11">
        <f>LY592-LZ592</f>
        <v/>
      </c>
      <c r="MB592" s="5">
        <f>MA592+2</f>
        <v/>
      </c>
      <c r="MC592" s="6">
        <f>MA592-2</f>
        <v/>
      </c>
      <c r="MD592" s="4">
        <f>LE592</f>
        <v/>
      </c>
      <c r="ME592" s="9">
        <f>IF(MD592=0,1000,MD592+0.75)</f>
        <v/>
      </c>
      <c r="MF592" s="10">
        <f>IF(MD592=0,0,MD592-0.75)</f>
        <v/>
      </c>
      <c r="MG592" s="4">
        <f>((LM592*(LU592+LX592))-((LP592*(LV592+LW592))))</f>
        <v/>
      </c>
      <c r="MH592" s="9">
        <f>MG592*1.2</f>
        <v/>
      </c>
      <c r="MI592" s="10">
        <f>MG592*0.8</f>
        <v/>
      </c>
      <c r="MJ592">
        <f>IFERROR(OT592,"")</f>
        <v/>
      </c>
      <c r="MK592">
        <f>IFERROR(OU592,"")</f>
        <v/>
      </c>
      <c r="ML592">
        <f>IFERROR(OV592,"")</f>
        <v/>
      </c>
      <c r="MM592">
        <f>IFERROR(OW592,"")</f>
        <v/>
      </c>
      <c r="MN592">
        <f>IFERROR(OX592,"")</f>
        <v/>
      </c>
      <c r="MO592">
        <f>IFERROR(OY592,"")</f>
        <v/>
      </c>
      <c r="MP592" s="1">
        <f>COUNTIFS(#REF!,LT592,#REF!,1,#REF!,"&gt;="&amp;MC592,#REF!,"&lt;="&amp;MB592,#REF!,"&lt;="&amp;ME592,#REF!,"&gt;="&amp;MF592,#REF!,"="&amp;KV592,#REF!,"="&amp;KX592)</f>
        <v/>
      </c>
      <c r="MQ592" s="1">
        <f>COUNTIFS(#REF!,LT592,#REF!,0,#REF!,"&gt;="&amp;MC592,#REF!,"&lt;="&amp;MB592,#REF!,"&lt;="&amp;ME592,#REF!,"&gt;="&amp;MF592,#REF!,"="&amp;KV592,#REF!,"="&amp;KX592)</f>
        <v/>
      </c>
      <c r="MR592" s="1">
        <f>COUNTIFS(#REF!,LT592,#REF!,1,#REF!,"&gt;="&amp;MC592,#REF!,"&lt;="&amp;MB592,#REF!,"&lt;="&amp;ME592,#REF!,"&gt;="&amp;MF592,#REF!,"="&amp;KW592,#REF!,"="&amp;KY592)</f>
        <v/>
      </c>
      <c r="MS592" s="1">
        <f>COUNTIFS(#REF!,LT592,#REF!,0,#REF!,"&gt;="&amp;MC592,#REF!,"&lt;="&amp;MB592,#REF!,"&lt;="&amp;ME592,#REF!,"&gt;="&amp;MF592,#REF!,"="&amp;KW592,#REF!,"="&amp;KY592)</f>
        <v/>
      </c>
      <c r="MT592" s="1">
        <f>COUNTIFS(#REF!,LT592,#REF!,1,#REF!,"&gt;="&amp;MI592,#REF!,"&lt;="&amp;MH592,#REF!,"&lt;="&amp;ME592,#REF!,"&gt;="&amp;MF592)</f>
        <v/>
      </c>
      <c r="MU592" s="1">
        <f>COUNTIFS(#REF!,LT592,#REF!,0,#REF!,"&gt;="&amp;MI592,#REF!,"&lt;="&amp;MH592,#REF!,"&lt;="&amp;ME592,#REF!,"&gt;="&amp;MF592)</f>
        <v/>
      </c>
      <c r="MV592" s="1">
        <f>COUNTIFS(#REF!,LT592,#REF!,1,#REF!,"&gt;="&amp;MI592,#REF!,"&lt;="&amp;MH592,#REF!,"="&amp;KZ592,#REF!,"="&amp;LA592,#REF!,"&lt;="&amp;ME592,#REF!,"&gt;="&amp;MF592)</f>
        <v/>
      </c>
      <c r="MW592" s="1">
        <f>COUNTIFS(#REF!,LT592,#REF!,0,#REF!,"&gt;="&amp;MI592,#REF!,"&lt;="&amp;MH592,#REF!,"="&amp;KZ592,#REF!,"="&amp;LA592,#REF!,"&lt;="&amp;ME592,#REF!,"&gt;="&amp;MF592)</f>
        <v/>
      </c>
      <c r="MX592" s="1">
        <f>COUNTIFS(#REF!,LT592,#REF!,1,#REF!,"&gt;="&amp;MC592,#REF!,"&lt;="&amp;MB592,#REF!,"&lt;="&amp;ME592,#REF!,"&gt;="&amp;MF592)</f>
        <v/>
      </c>
      <c r="MY592" s="1">
        <f>COUNTIFS(#REF!,LT592,#REF!,0,#REF!,"&gt;="&amp;MC592,#REF!,"&lt;="&amp;MB592,#REF!,"&lt;="&amp;ME592,#REF!,"&gt;="&amp;MF592)</f>
        <v/>
      </c>
      <c r="MZ592" s="1">
        <f>COUNTIFS(#REF!,LT592,#REF!,1,#REF!,"&lt;="&amp;ME592,#REF!,"&gt;="&amp;MF592,#REF!,"="&amp;KV592,#REF!,"="&amp;KX592)</f>
        <v/>
      </c>
      <c r="NA592" s="1">
        <f>COUNTIFS(#REF!,LT592,#REF!,0,#REF!,"&lt;="&amp;ME592,#REF!,"&gt;="&amp;MF592,#REF!,"="&amp;KV592,#REF!,"="&amp;KX592)</f>
        <v/>
      </c>
      <c r="NB592" s="1">
        <f>COUNTIFS(#REF!,LT592,#REF!,1,#REF!,"&lt;="&amp;ME592,#REF!,"&gt;="&amp;MF592,#REF!,"="&amp;KW592,#REF!,"="&amp;KY592)</f>
        <v/>
      </c>
      <c r="NC592" s="1">
        <f>COUNTIFS(#REF!,LT592,#REF!,0,#REF!,"&lt;="&amp;ME592,#REF!,"&gt;="&amp;MF592,#REF!,"="&amp;KW592,#REF!,"="&amp;KY592)</f>
        <v/>
      </c>
      <c r="ND592" s="1">
        <f>COUNTIFS(#REF!,LT592,#REF!,1,#REF!,"&gt;="&amp;MC592,#REF!,"&lt;="&amp;MB592,#REF!,"&lt;="&amp;ME592,#REF!,"&gt;="&amp;MF592,#REF!,"="&amp;KV592,#REF!,"="&amp;KX592)</f>
        <v/>
      </c>
      <c r="NE592" s="1">
        <f>COUNTIFS(#REF!,LT592,#REF!,0,#REF!,"&gt;="&amp;MC592,#REF!,"&lt;="&amp;MB592,#REF!,"&lt;="&amp;ME592,#REF!,"&gt;="&amp;MF592,#REF!,"="&amp;KV592,#REF!,"="&amp;KX592)</f>
        <v/>
      </c>
      <c r="NF592" s="1">
        <f>COUNTIFS(#REF!,LT592,#REF!,1,#REF!,"&gt;="&amp;MC592,#REF!,"&lt;="&amp;MB592,#REF!,"&lt;="&amp;ME592,#REF!,"&gt;="&amp;MF592,#REF!,"="&amp;KW592,#REF!,"="&amp;KY592)</f>
        <v/>
      </c>
      <c r="NG592" s="1">
        <f>COUNTIFS(#REF!,LT592,#REF!,0,#REF!,"&gt;="&amp;MC592,#REF!,"&lt;="&amp;MB592,#REF!,"&lt;="&amp;ME592,#REF!,"&gt;="&amp;MF592,#REF!,"="&amp;KW592,#REF!,"="&amp;KY592)</f>
        <v/>
      </c>
      <c r="NH592" s="1">
        <f>COUNTIFS(#REF!,LT592,#REF!,1,#REF!,"&gt;="&amp;MC592,#REF!,"&lt;="&amp;MB592,#REF!,"&lt;="&amp;ME592,#REF!,"&gt;="&amp;MF592,#REF!,"="&amp;KZ592,#REF!,"="&amp;LA592)</f>
        <v/>
      </c>
      <c r="NI592" s="1">
        <f>COUNTIFS(#REF!,LT592,#REF!,0,#REF!,"&gt;="&amp;MC592,#REF!,"&lt;="&amp;MB592,#REF!,"&lt;="&amp;ME592,#REF!,"&gt;="&amp;MF592,#REF!,"="&amp;KZ592,#REF!,"="&amp;LA592)</f>
        <v/>
      </c>
      <c r="NJ592" s="1">
        <f>COUNTIFS(#REF!,LT592,#REF!,1,#REF!,"&gt;="&amp;MI592,#REF!,"&lt;="&amp;MH592,#REF!,"&lt;="&amp;ME592,#REF!,"&gt;="&amp;MF592)</f>
        <v/>
      </c>
      <c r="NK592" s="1">
        <f>COUNTIFS(#REF!,LT592,#REF!,0,#REF!,"&gt;="&amp;MI592,#REF!,"&lt;="&amp;MH592,#REF!,"&lt;="&amp;ME592,#REF!,"&gt;="&amp;MF592)</f>
        <v/>
      </c>
      <c r="NL592" s="1">
        <f>COUNTIFS(#REF!,LT592,#REF!,1,#REF!,"&gt;="&amp;MI592,#REF!,"&lt;="&amp;MH592,#REF!,"="&amp;KZ592,#REF!,"="&amp;LA592,#REF!,"&lt;="&amp;ME592,#REF!,"&gt;="&amp;MF592)</f>
        <v/>
      </c>
      <c r="NM592" s="1">
        <f>COUNTIFS(#REF!,LT592,#REF!,0,#REF!,"&gt;="&amp;MI592,#REF!,"&lt;="&amp;MH592,#REF!,"="&amp;KZ592,#REF!,"="&amp;LA592,#REF!,"&lt;="&amp;ME592,#REF!,"&gt;="&amp;MF592)</f>
        <v/>
      </c>
      <c r="NN592" s="1">
        <f>COUNTIFS(#REF!,LT592,#REF!,1,#REF!,"&gt;="&amp;MC592,#REF!,"&lt;="&amp;MB592,#REF!,"&lt;="&amp;ME592,#REF!,"&gt;="&amp;MF592)</f>
        <v/>
      </c>
      <c r="NO592" s="1">
        <f>COUNTIFS(#REF!,LT592,#REF!,0,#REF!,"&gt;="&amp;MC592,#REF!,"&lt;="&amp;MB592,#REF!,"&lt;="&amp;ME592,#REF!,"&gt;="&amp;MF592)</f>
        <v/>
      </c>
      <c r="NP592" s="1">
        <f>COUNTIFS(#REF!,LT592,#REF!,1,#REF!,"&lt;="&amp;ME592,#REF!,"&gt;="&amp;MF592,#REF!,"="&amp;KV592,#REF!,"="&amp;KX592)</f>
        <v/>
      </c>
      <c r="NQ592" s="1">
        <f>COUNTIFS(#REF!,LT592,#REF!,0,#REF!,"&lt;="&amp;ME592,#REF!,"&gt;="&amp;MF592,#REF!,"="&amp;KV592,#REF!,"="&amp;KX592)</f>
        <v/>
      </c>
      <c r="NR592" s="1">
        <f>COUNTIFS(#REF!,LT592,#REF!,1,#REF!,"&lt;="&amp;ME592,#REF!,"&gt;="&amp;MF592,#REF!,"="&amp;KW592,#REF!,"="&amp;KY592)</f>
        <v/>
      </c>
      <c r="NS592" s="1">
        <f>COUNTIFS(#REF!,LT592,#REF!,0,#REF!,"&lt;="&amp;ME592,#REF!,"&gt;="&amp;MF592,#REF!,"="&amp;KW592,#REF!,"="&amp;KY592)</f>
        <v/>
      </c>
      <c r="NT592" s="1">
        <f>MP592+MR592+MT592+MV592+MX592+MZ592+NB592</f>
        <v/>
      </c>
      <c r="NU592" s="1">
        <f>MQ592+MS592+MU592+MW592+MY592+NA592+NC592</f>
        <v/>
      </c>
      <c r="NV592" s="1">
        <f>NT592+NU592</f>
        <v/>
      </c>
      <c r="NW592" s="33">
        <f>NT592/(NT592+NU592)</f>
        <v/>
      </c>
      <c r="NX592" s="3">
        <f>1/NW592</f>
        <v/>
      </c>
      <c r="NY592" s="1">
        <f>LH592</f>
        <v/>
      </c>
      <c r="NZ592" s="79">
        <f>(NW592*((NY592-1)*0.98))-((1-NW592)*1)</f>
        <v/>
      </c>
      <c r="OA592" s="34">
        <f>IF(LR592&lt;0.9,0,IF(AND(LR592&gt;1.1),0,1))</f>
        <v/>
      </c>
      <c r="OB592" s="34">
        <f>IF(LS592&lt;0.9,0,IF(AND(LS592&gt;1.1),0,1))</f>
        <v/>
      </c>
      <c r="OC592" s="32">
        <f>IF(NV592&gt;99,1,0)</f>
        <v/>
      </c>
      <c r="OD592" s="32">
        <f>IF(NZ592&gt;0.0799,1,0)</f>
        <v/>
      </c>
      <c r="OE592" s="32">
        <f>IF(NZ592&gt;OM592,1,0)</f>
        <v/>
      </c>
      <c r="OF592" s="32">
        <f>OC592+OD592+OE592+OA592+OB592</f>
        <v/>
      </c>
      <c r="OG592" s="1">
        <f>ND592+NF592+NH592+NJ592+NL592+NN592+NP592+NR592</f>
        <v/>
      </c>
      <c r="OH592" s="1">
        <f>NE592+NG592+NI592+NK592+NM592+NO592+NQ592+NS592</f>
        <v/>
      </c>
      <c r="OI592" s="1">
        <f>OG592+OH592</f>
        <v/>
      </c>
      <c r="OJ592" s="33">
        <f>OG592/(OG592+OH592)</f>
        <v/>
      </c>
      <c r="OK592" s="3">
        <f>1/OJ592</f>
        <v/>
      </c>
      <c r="OL592" s="1">
        <f>LI592</f>
        <v/>
      </c>
      <c r="OM592" s="79">
        <f>(OJ592*((OL592-1)*0.98))-((1-OJ592)*1)</f>
        <v/>
      </c>
      <c r="ON592" s="34">
        <f>IF(LR592&lt;0.9,0,IF(AND(LR592&gt;1.1),0,1))</f>
        <v/>
      </c>
      <c r="OO592" s="34">
        <f>IF(LS592&lt;0.9,0,IF(AND(LS592&gt;1.1),0,1))</f>
        <v/>
      </c>
      <c r="OP592" s="32">
        <f>IF(OI592&gt;99,1,0)</f>
        <v/>
      </c>
      <c r="OQ592" s="32">
        <f>IF(OM592&gt;0.0799,1,0)</f>
        <v/>
      </c>
      <c r="OR592" s="32">
        <f>IF(OM592&gt;OZ592,1,0)</f>
        <v/>
      </c>
      <c r="OS592" s="32">
        <f>OP592+OQ592+OR592+ON592+OO592</f>
        <v/>
      </c>
      <c r="OT592">
        <f>IF(OF592=5,"BackHome0-0",IF(AND(OS592=5),"BackAway0-0",""))</f>
        <v/>
      </c>
      <c r="OU592">
        <f>IF(OF592=5,KN592,IF(AND(OS592=5),KO592,""))</f>
        <v/>
      </c>
      <c r="OV592">
        <f>IF(OF592=5,"Match Odds",IF(AND(OS592=5),"Match Odds",""))</f>
        <v/>
      </c>
      <c r="OW592">
        <f>IF(OF592=5,KP592,IF(AND(OS592=5),KP592,""))</f>
        <v/>
      </c>
      <c r="OX592">
        <f>IF(OF592=5,"MATCH_ODDS",IF(AND(OS592=5),"MATCH_ODDS",""))</f>
        <v/>
      </c>
      <c r="OY592">
        <f>IF(OF592=5,"BACK",IF(AND(OS592=5),"BACK",""))</f>
        <v/>
      </c>
    </row>
    <row r="593" ht="16.5" customHeight="1" thickBot="1" thickTop="1">
      <c r="A593" s="2" t="n"/>
      <c r="KN593" s="1">
        <f>IF(INDEX(#REF!,MATCH('HT 0-0'!D593,#REF!,0))=INDEX(#REF!,MATCH('HT 0-0'!D593,#REF!,0)),INDEX(#REF!,MATCH('HT 0-0'!D593,#REF!,0)),"ERROR")</f>
        <v/>
      </c>
      <c r="KO593" s="1">
        <f>IF(INDEX(#REF!,MATCH('HT 0-0'!E593,#REF!,0))=INDEX(#REF!,MATCH('HT 0-0'!E593,#REF!,0)),INDEX(#REF!,MATCH('HT 0-0'!E593,#REF!,0)),"ERROR")</f>
        <v/>
      </c>
      <c r="KP593" s="1">
        <f>KN593&amp;" v "&amp;KO593</f>
        <v/>
      </c>
      <c r="KQ593">
        <f>B593&amp;"_"&amp;C593</f>
        <v/>
      </c>
      <c r="KR593" s="1">
        <f>IF((HW593/KK593)&lt;0.335,"G",IF((HW593/KK593)&gt;0.67,"R","A"))</f>
        <v/>
      </c>
      <c r="KS593" s="1">
        <f>IF((HX593/KK593)&lt;0.335,"G",IF((HX593/KK593)&gt;0.67,"R","A"))</f>
        <v/>
      </c>
      <c r="KT593" s="1">
        <f>IF((IH593/KK593)&lt;0.335,"G",IF((IH593/KK593)&gt;0.67,"R","A"))</f>
        <v/>
      </c>
      <c r="KU593" s="1">
        <f>IF((II593/KK593)&lt;0.335,"G",IF((II593/KK593)&gt;0.67,"R","A"))</f>
        <v/>
      </c>
      <c r="KV593" s="1">
        <f>IF((HZ593/KK593)&lt;0.335,"G",IF((HZ593/KK593)&gt;0.67,"R","A"))</f>
        <v/>
      </c>
      <c r="KW593" s="1">
        <f>IF((HY593/KK593)&lt;0.335,"G",IF((HY593/KK593)&gt;0.67,"R","A"))</f>
        <v/>
      </c>
      <c r="KX593" s="1">
        <f>IF((IK593/KK593)&lt;0.335,"G",IF((IK593/KK593)&gt;0.67,"R","A"))</f>
        <v/>
      </c>
      <c r="KY593" s="1">
        <f>IF((IJ593/KK593)&lt;0.335,"G",IF((IJ593/KK593)&gt;0.67,"R","A"))</f>
        <v/>
      </c>
      <c r="KZ593" s="1">
        <f>IF((HQ593/KK593)&lt;0.335,"G",IF((HQ593/KK593)&gt;0.67,"R","A"))</f>
        <v/>
      </c>
      <c r="LA593" s="1">
        <f>IF((IB593/KK593)&lt;0.335,"G",IF((IB593/KK593)&gt;0.67,"R","A"))</f>
        <v/>
      </c>
      <c r="LB593">
        <f>IF(LQ593="0-0",INDEX(Scrape!#REF!,MATCH('HT 0-0'!KP593,Scrape!$B:$B,0)),"")</f>
        <v/>
      </c>
      <c r="LC593">
        <f>IF(LQ593="0-0",INDEX(Scrape!$A:$A,MATCH('HT 0-0'!KP593,Scrape!$B:$B,0)),"")</f>
        <v/>
      </c>
      <c r="LD593">
        <f>IF(LQ593="0-0",INDEX(Scrape!$B:$B,MATCH('HT 0-0'!KP593,Scrape!$B:$B,0)),"")</f>
        <v/>
      </c>
      <c r="LE593">
        <f>IF(LQ593="0-0",INDEX(Scrape!$C:$C,MATCH('HT 0-0'!KP593,Scrape!$B:$B,0)),"")</f>
        <v/>
      </c>
      <c r="LF593">
        <f>IF(LQ593="0-0",INDEX(Scrape!$D:$D,MATCH('HT 0-0'!KP593,Scrape!$B:$B,0)),"")</f>
        <v/>
      </c>
      <c r="LG593">
        <f>IF(LQ593="0-0",INDEX(Scrape!$E:$E,MATCH('HT 0-0'!KP593,Scrape!$B:$B,0)),"")</f>
        <v/>
      </c>
      <c r="LH593">
        <f>IF(LQ593="0-0",INDEX(Scrape!$F:$F,MATCH('HT 0-0'!KP593,Scrape!$B:$B,0)),"")</f>
        <v/>
      </c>
      <c r="LI593">
        <f>IF(LQ593="0-0",INDEX(Scrape!$G:$G,MATCH('HT 0-0'!KP593,Scrape!$B:$B,0)),"")</f>
        <v/>
      </c>
      <c r="LJ593">
        <f>IF(LQ593="0-0",INDEX(Scrape!$H:$H,MATCH('HT 0-0'!KP593,Scrape!$B:$B,0)),"")</f>
        <v/>
      </c>
      <c r="LK593">
        <f>IF(LQ593="0-0",INDEX(Scrape!$I:$I,MATCH('HT 0-0'!KP593,Scrape!$B:$B,0)),"")</f>
        <v/>
      </c>
      <c r="LL593">
        <f>IF(LQ593="0-0",INDEX(Scrape!$J:$J,MATCH('HT 0-0'!KP593,Scrape!$B:$B,0)),"")</f>
        <v/>
      </c>
      <c r="LM593">
        <f>IF(LQ593="0-0",INDEX(Scrape!$K:$K,MATCH('HT 0-0'!KP593,Scrape!$B:$B,0)),"")</f>
        <v/>
      </c>
      <c r="LN593">
        <f>IF(LQ593="0-0",INDEX(Scrape!$L:$L,MATCH('HT 0-0'!KP593,Scrape!$B:$B,0)),"")</f>
        <v/>
      </c>
      <c r="LO593">
        <f>IF(LQ593="0-0",INDEX(Scrape!$M:$M,MATCH('HT 0-0'!KP593,Scrape!$B:$B,0)),"")</f>
        <v/>
      </c>
      <c r="LP593">
        <f>IF(LQ593="0-0",INDEX(Scrape!$N:$N,MATCH('HT 0-0'!KP593,Scrape!$B:$B,0)),"")</f>
        <v/>
      </c>
      <c r="LQ593">
        <f>INDEX(Scrape!$O:$O,MATCH('HT 0-0'!KP593,Scrape!$B:$B,0))</f>
        <v/>
      </c>
      <c r="LR593">
        <f>(1/LJ593)+(1/LI593)+(1/LH593)</f>
        <v/>
      </c>
      <c r="LS593">
        <f>(1/LG593)+(1/LF593)+(1/LE593)</f>
        <v/>
      </c>
      <c r="LT593" s="8">
        <f>IF(INDEX(#REF!,MATCH(KQ593,#REF!,0))=INDEX(#REF!,MATCH(KQ593,#REF!,0)),INDEX(#REF!,MATCH(KQ593,#REF!,0)),"ERROR")</f>
        <v/>
      </c>
      <c r="LU593" s="4">
        <f>IF(KR593="G",2,IF(KR593="R",0.5,IF(KR593="A",1)))</f>
        <v/>
      </c>
      <c r="LV593" s="4">
        <f>IF(KS593="G",0.5,IF(KS593="R",2,IF(KS593="A",1)))</f>
        <v/>
      </c>
      <c r="LW593" s="4">
        <f>IF(KT593="G",2,IF(KT593="R",0.5,IF(KT593="A",1)))</f>
        <v/>
      </c>
      <c r="LX593" s="4">
        <f>IF(KU593="G",0.5,IF(KU593="R",2,IF(KU593="A",1)))</f>
        <v/>
      </c>
      <c r="LY593" s="7">
        <f>(LK593*(LU593+LX593)+(LL593*(LU593+LX593)))</f>
        <v/>
      </c>
      <c r="LZ593" s="7">
        <f>(LN593*(LV593+LW593)+(LO593*(LV593+LW593)))</f>
        <v/>
      </c>
      <c r="MA593" s="11">
        <f>LY593-LZ593</f>
        <v/>
      </c>
      <c r="MB593" s="5">
        <f>MA593+2</f>
        <v/>
      </c>
      <c r="MC593" s="6">
        <f>MA593-2</f>
        <v/>
      </c>
      <c r="MD593" s="4">
        <f>LE593</f>
        <v/>
      </c>
      <c r="ME593" s="9">
        <f>IF(MD593=0,1000,MD593+0.75)</f>
        <v/>
      </c>
      <c r="MF593" s="10">
        <f>IF(MD593=0,0,MD593-0.75)</f>
        <v/>
      </c>
      <c r="MG593" s="4">
        <f>((LM593*(LU593+LX593))-((LP593*(LV593+LW593))))</f>
        <v/>
      </c>
      <c r="MH593" s="9">
        <f>MG593*1.2</f>
        <v/>
      </c>
      <c r="MI593" s="10">
        <f>MG593*0.8</f>
        <v/>
      </c>
      <c r="MJ593">
        <f>IFERROR(OT593,"")</f>
        <v/>
      </c>
      <c r="MK593">
        <f>IFERROR(OU593,"")</f>
        <v/>
      </c>
      <c r="ML593">
        <f>IFERROR(OV593,"")</f>
        <v/>
      </c>
      <c r="MM593">
        <f>IFERROR(OW593,"")</f>
        <v/>
      </c>
      <c r="MN593">
        <f>IFERROR(OX593,"")</f>
        <v/>
      </c>
      <c r="MO593">
        <f>IFERROR(OY593,"")</f>
        <v/>
      </c>
      <c r="MP593" s="1">
        <f>COUNTIFS(#REF!,LT593,#REF!,1,#REF!,"&gt;="&amp;MC593,#REF!,"&lt;="&amp;MB593,#REF!,"&lt;="&amp;ME593,#REF!,"&gt;="&amp;MF593,#REF!,"="&amp;KV593,#REF!,"="&amp;KX593)</f>
        <v/>
      </c>
      <c r="MQ593" s="1">
        <f>COUNTIFS(#REF!,LT593,#REF!,0,#REF!,"&gt;="&amp;MC593,#REF!,"&lt;="&amp;MB593,#REF!,"&lt;="&amp;ME593,#REF!,"&gt;="&amp;MF593,#REF!,"="&amp;KV593,#REF!,"="&amp;KX593)</f>
        <v/>
      </c>
      <c r="MR593" s="1">
        <f>COUNTIFS(#REF!,LT593,#REF!,1,#REF!,"&gt;="&amp;MC593,#REF!,"&lt;="&amp;MB593,#REF!,"&lt;="&amp;ME593,#REF!,"&gt;="&amp;MF593,#REF!,"="&amp;KW593,#REF!,"="&amp;KY593)</f>
        <v/>
      </c>
      <c r="MS593" s="1">
        <f>COUNTIFS(#REF!,LT593,#REF!,0,#REF!,"&gt;="&amp;MC593,#REF!,"&lt;="&amp;MB593,#REF!,"&lt;="&amp;ME593,#REF!,"&gt;="&amp;MF593,#REF!,"="&amp;KW593,#REF!,"="&amp;KY593)</f>
        <v/>
      </c>
      <c r="MT593" s="1">
        <f>COUNTIFS(#REF!,LT593,#REF!,1,#REF!,"&gt;="&amp;MI593,#REF!,"&lt;="&amp;MH593,#REF!,"&lt;="&amp;ME593,#REF!,"&gt;="&amp;MF593)</f>
        <v/>
      </c>
      <c r="MU593" s="1">
        <f>COUNTIFS(#REF!,LT593,#REF!,0,#REF!,"&gt;="&amp;MI593,#REF!,"&lt;="&amp;MH593,#REF!,"&lt;="&amp;ME593,#REF!,"&gt;="&amp;MF593)</f>
        <v/>
      </c>
      <c r="MV593" s="1">
        <f>COUNTIFS(#REF!,LT593,#REF!,1,#REF!,"&gt;="&amp;MI593,#REF!,"&lt;="&amp;MH593,#REF!,"="&amp;KZ593,#REF!,"="&amp;LA593,#REF!,"&lt;="&amp;ME593,#REF!,"&gt;="&amp;MF593)</f>
        <v/>
      </c>
      <c r="MW593" s="1">
        <f>COUNTIFS(#REF!,LT593,#REF!,0,#REF!,"&gt;="&amp;MI593,#REF!,"&lt;="&amp;MH593,#REF!,"="&amp;KZ593,#REF!,"="&amp;LA593,#REF!,"&lt;="&amp;ME593,#REF!,"&gt;="&amp;MF593)</f>
        <v/>
      </c>
      <c r="MX593" s="1">
        <f>COUNTIFS(#REF!,LT593,#REF!,1,#REF!,"&gt;="&amp;MC593,#REF!,"&lt;="&amp;MB593,#REF!,"&lt;="&amp;ME593,#REF!,"&gt;="&amp;MF593)</f>
        <v/>
      </c>
      <c r="MY593" s="1">
        <f>COUNTIFS(#REF!,LT593,#REF!,0,#REF!,"&gt;="&amp;MC593,#REF!,"&lt;="&amp;MB593,#REF!,"&lt;="&amp;ME593,#REF!,"&gt;="&amp;MF593)</f>
        <v/>
      </c>
      <c r="MZ593" s="1">
        <f>COUNTIFS(#REF!,LT593,#REF!,1,#REF!,"&lt;="&amp;ME593,#REF!,"&gt;="&amp;MF593,#REF!,"="&amp;KV593,#REF!,"="&amp;KX593)</f>
        <v/>
      </c>
      <c r="NA593" s="1">
        <f>COUNTIFS(#REF!,LT593,#REF!,0,#REF!,"&lt;="&amp;ME593,#REF!,"&gt;="&amp;MF593,#REF!,"="&amp;KV593,#REF!,"="&amp;KX593)</f>
        <v/>
      </c>
      <c r="NB593" s="1">
        <f>COUNTIFS(#REF!,LT593,#REF!,1,#REF!,"&lt;="&amp;ME593,#REF!,"&gt;="&amp;MF593,#REF!,"="&amp;KW593,#REF!,"="&amp;KY593)</f>
        <v/>
      </c>
      <c r="NC593" s="1">
        <f>COUNTIFS(#REF!,LT593,#REF!,0,#REF!,"&lt;="&amp;ME593,#REF!,"&gt;="&amp;MF593,#REF!,"="&amp;KW593,#REF!,"="&amp;KY593)</f>
        <v/>
      </c>
      <c r="ND593" s="1">
        <f>COUNTIFS(#REF!,LT593,#REF!,1,#REF!,"&gt;="&amp;MC593,#REF!,"&lt;="&amp;MB593,#REF!,"&lt;="&amp;ME593,#REF!,"&gt;="&amp;MF593,#REF!,"="&amp;KV593,#REF!,"="&amp;KX593)</f>
        <v/>
      </c>
      <c r="NE593" s="1">
        <f>COUNTIFS(#REF!,LT593,#REF!,0,#REF!,"&gt;="&amp;MC593,#REF!,"&lt;="&amp;MB593,#REF!,"&lt;="&amp;ME593,#REF!,"&gt;="&amp;MF593,#REF!,"="&amp;KV593,#REF!,"="&amp;KX593)</f>
        <v/>
      </c>
      <c r="NF593" s="1">
        <f>COUNTIFS(#REF!,LT593,#REF!,1,#REF!,"&gt;="&amp;MC593,#REF!,"&lt;="&amp;MB593,#REF!,"&lt;="&amp;ME593,#REF!,"&gt;="&amp;MF593,#REF!,"="&amp;KW593,#REF!,"="&amp;KY593)</f>
        <v/>
      </c>
      <c r="NG593" s="1">
        <f>COUNTIFS(#REF!,LT593,#REF!,0,#REF!,"&gt;="&amp;MC593,#REF!,"&lt;="&amp;MB593,#REF!,"&lt;="&amp;ME593,#REF!,"&gt;="&amp;MF593,#REF!,"="&amp;KW593,#REF!,"="&amp;KY593)</f>
        <v/>
      </c>
      <c r="NH593" s="1">
        <f>COUNTIFS(#REF!,LT593,#REF!,1,#REF!,"&gt;="&amp;MC593,#REF!,"&lt;="&amp;MB593,#REF!,"&lt;="&amp;ME593,#REF!,"&gt;="&amp;MF593,#REF!,"="&amp;KZ593,#REF!,"="&amp;LA593)</f>
        <v/>
      </c>
      <c r="NI593" s="1">
        <f>COUNTIFS(#REF!,LT593,#REF!,0,#REF!,"&gt;="&amp;MC593,#REF!,"&lt;="&amp;MB593,#REF!,"&lt;="&amp;ME593,#REF!,"&gt;="&amp;MF593,#REF!,"="&amp;KZ593,#REF!,"="&amp;LA593)</f>
        <v/>
      </c>
      <c r="NJ593" s="1">
        <f>COUNTIFS(#REF!,LT593,#REF!,1,#REF!,"&gt;="&amp;MI593,#REF!,"&lt;="&amp;MH593,#REF!,"&lt;="&amp;ME593,#REF!,"&gt;="&amp;MF593)</f>
        <v/>
      </c>
      <c r="NK593" s="1">
        <f>COUNTIFS(#REF!,LT593,#REF!,0,#REF!,"&gt;="&amp;MI593,#REF!,"&lt;="&amp;MH593,#REF!,"&lt;="&amp;ME593,#REF!,"&gt;="&amp;MF593)</f>
        <v/>
      </c>
      <c r="NL593" s="1">
        <f>COUNTIFS(#REF!,LT593,#REF!,1,#REF!,"&gt;="&amp;MI593,#REF!,"&lt;="&amp;MH593,#REF!,"="&amp;KZ593,#REF!,"="&amp;LA593,#REF!,"&lt;="&amp;ME593,#REF!,"&gt;="&amp;MF593)</f>
        <v/>
      </c>
      <c r="NM593" s="1">
        <f>COUNTIFS(#REF!,LT593,#REF!,0,#REF!,"&gt;="&amp;MI593,#REF!,"&lt;="&amp;MH593,#REF!,"="&amp;KZ593,#REF!,"="&amp;LA593,#REF!,"&lt;="&amp;ME593,#REF!,"&gt;="&amp;MF593)</f>
        <v/>
      </c>
      <c r="NN593" s="1">
        <f>COUNTIFS(#REF!,LT593,#REF!,1,#REF!,"&gt;="&amp;MC593,#REF!,"&lt;="&amp;MB593,#REF!,"&lt;="&amp;ME593,#REF!,"&gt;="&amp;MF593)</f>
        <v/>
      </c>
      <c r="NO593" s="1">
        <f>COUNTIFS(#REF!,LT593,#REF!,0,#REF!,"&gt;="&amp;MC593,#REF!,"&lt;="&amp;MB593,#REF!,"&lt;="&amp;ME593,#REF!,"&gt;="&amp;MF593)</f>
        <v/>
      </c>
      <c r="NP593" s="1">
        <f>COUNTIFS(#REF!,LT593,#REF!,1,#REF!,"&lt;="&amp;ME593,#REF!,"&gt;="&amp;MF593,#REF!,"="&amp;KV593,#REF!,"="&amp;KX593)</f>
        <v/>
      </c>
      <c r="NQ593" s="1">
        <f>COUNTIFS(#REF!,LT593,#REF!,0,#REF!,"&lt;="&amp;ME593,#REF!,"&gt;="&amp;MF593,#REF!,"="&amp;KV593,#REF!,"="&amp;KX593)</f>
        <v/>
      </c>
      <c r="NR593" s="1">
        <f>COUNTIFS(#REF!,LT593,#REF!,1,#REF!,"&lt;="&amp;ME593,#REF!,"&gt;="&amp;MF593,#REF!,"="&amp;KW593,#REF!,"="&amp;KY593)</f>
        <v/>
      </c>
      <c r="NS593" s="1">
        <f>COUNTIFS(#REF!,LT593,#REF!,0,#REF!,"&lt;="&amp;ME593,#REF!,"&gt;="&amp;MF593,#REF!,"="&amp;KW593,#REF!,"="&amp;KY593)</f>
        <v/>
      </c>
      <c r="NT593" s="1">
        <f>MP593+MR593+MT593+MV593+MX593+MZ593+NB593</f>
        <v/>
      </c>
      <c r="NU593" s="1">
        <f>MQ593+MS593+MU593+MW593+MY593+NA593+NC593</f>
        <v/>
      </c>
      <c r="NV593" s="1">
        <f>NT593+NU593</f>
        <v/>
      </c>
      <c r="NW593" s="33">
        <f>NT593/(NT593+NU593)</f>
        <v/>
      </c>
      <c r="NX593" s="3">
        <f>1/NW593</f>
        <v/>
      </c>
      <c r="NY593" s="1">
        <f>LH593</f>
        <v/>
      </c>
      <c r="NZ593" s="79">
        <f>(NW593*((NY593-1)*0.98))-((1-NW593)*1)</f>
        <v/>
      </c>
      <c r="OA593" s="34">
        <f>IF(LR593&lt;0.9,0,IF(AND(LR593&gt;1.1),0,1))</f>
        <v/>
      </c>
      <c r="OB593" s="34">
        <f>IF(LS593&lt;0.9,0,IF(AND(LS593&gt;1.1),0,1))</f>
        <v/>
      </c>
      <c r="OC593" s="32">
        <f>IF(NV593&gt;99,1,0)</f>
        <v/>
      </c>
      <c r="OD593" s="32">
        <f>IF(NZ593&gt;0.0799,1,0)</f>
        <v/>
      </c>
      <c r="OE593" s="32">
        <f>IF(NZ593&gt;OM593,1,0)</f>
        <v/>
      </c>
      <c r="OF593" s="32">
        <f>OC593+OD593+OE593+OA593+OB593</f>
        <v/>
      </c>
      <c r="OG593" s="1">
        <f>ND593+NF593+NH593+NJ593+NL593+NN593+NP593+NR593</f>
        <v/>
      </c>
      <c r="OH593" s="1">
        <f>NE593+NG593+NI593+NK593+NM593+NO593+NQ593+NS593</f>
        <v/>
      </c>
      <c r="OI593" s="1">
        <f>OG593+OH593</f>
        <v/>
      </c>
      <c r="OJ593" s="33">
        <f>OG593/(OG593+OH593)</f>
        <v/>
      </c>
      <c r="OK593" s="3">
        <f>1/OJ593</f>
        <v/>
      </c>
      <c r="OL593" s="1">
        <f>LI593</f>
        <v/>
      </c>
      <c r="OM593" s="79">
        <f>(OJ593*((OL593-1)*0.98))-((1-OJ593)*1)</f>
        <v/>
      </c>
      <c r="ON593" s="34">
        <f>IF(LR593&lt;0.9,0,IF(AND(LR593&gt;1.1),0,1))</f>
        <v/>
      </c>
      <c r="OO593" s="34">
        <f>IF(LS593&lt;0.9,0,IF(AND(LS593&gt;1.1),0,1))</f>
        <v/>
      </c>
      <c r="OP593" s="32">
        <f>IF(OI593&gt;99,1,0)</f>
        <v/>
      </c>
      <c r="OQ593" s="32">
        <f>IF(OM593&gt;0.0799,1,0)</f>
        <v/>
      </c>
      <c r="OR593" s="32">
        <f>IF(OM593&gt;OZ593,1,0)</f>
        <v/>
      </c>
      <c r="OS593" s="32">
        <f>OP593+OQ593+OR593+ON593+OO593</f>
        <v/>
      </c>
      <c r="OT593">
        <f>IF(OF593=5,"BackHome0-0",IF(AND(OS593=5),"BackAway0-0",""))</f>
        <v/>
      </c>
      <c r="OU593">
        <f>IF(OF593=5,KN593,IF(AND(OS593=5),KO593,""))</f>
        <v/>
      </c>
      <c r="OV593">
        <f>IF(OF593=5,"Match Odds",IF(AND(OS593=5),"Match Odds",""))</f>
        <v/>
      </c>
      <c r="OW593">
        <f>IF(OF593=5,KP593,IF(AND(OS593=5),KP593,""))</f>
        <v/>
      </c>
      <c r="OX593">
        <f>IF(OF593=5,"MATCH_ODDS",IF(AND(OS593=5),"MATCH_ODDS",""))</f>
        <v/>
      </c>
      <c r="OY593">
        <f>IF(OF593=5,"BACK",IF(AND(OS593=5),"BACK",""))</f>
        <v/>
      </c>
    </row>
    <row r="594" ht="16.5" customHeight="1" thickBot="1" thickTop="1">
      <c r="A594" s="2" t="n"/>
      <c r="KN594" s="1">
        <f>IF(INDEX(#REF!,MATCH('HT 0-0'!D594,#REF!,0))=INDEX(#REF!,MATCH('HT 0-0'!D594,#REF!,0)),INDEX(#REF!,MATCH('HT 0-0'!D594,#REF!,0)),"ERROR")</f>
        <v/>
      </c>
      <c r="KO594" s="1">
        <f>IF(INDEX(#REF!,MATCH('HT 0-0'!E594,#REF!,0))=INDEX(#REF!,MATCH('HT 0-0'!E594,#REF!,0)),INDEX(#REF!,MATCH('HT 0-0'!E594,#REF!,0)),"ERROR")</f>
        <v/>
      </c>
      <c r="KP594" s="1">
        <f>KN594&amp;" v "&amp;KO594</f>
        <v/>
      </c>
      <c r="KQ594">
        <f>B594&amp;"_"&amp;C594</f>
        <v/>
      </c>
      <c r="KR594" s="1">
        <f>IF((HW594/KK594)&lt;0.335,"G",IF((HW594/KK594)&gt;0.67,"R","A"))</f>
        <v/>
      </c>
      <c r="KS594" s="1">
        <f>IF((HX594/KK594)&lt;0.335,"G",IF((HX594/KK594)&gt;0.67,"R","A"))</f>
        <v/>
      </c>
      <c r="KT594" s="1">
        <f>IF((IH594/KK594)&lt;0.335,"G",IF((IH594/KK594)&gt;0.67,"R","A"))</f>
        <v/>
      </c>
      <c r="KU594" s="1">
        <f>IF((II594/KK594)&lt;0.335,"G",IF((II594/KK594)&gt;0.67,"R","A"))</f>
        <v/>
      </c>
      <c r="KV594" s="1">
        <f>IF((HZ594/KK594)&lt;0.335,"G",IF((HZ594/KK594)&gt;0.67,"R","A"))</f>
        <v/>
      </c>
      <c r="KW594" s="1">
        <f>IF((HY594/KK594)&lt;0.335,"G",IF((HY594/KK594)&gt;0.67,"R","A"))</f>
        <v/>
      </c>
      <c r="KX594" s="1">
        <f>IF((IK594/KK594)&lt;0.335,"G",IF((IK594/KK594)&gt;0.67,"R","A"))</f>
        <v/>
      </c>
      <c r="KY594" s="1">
        <f>IF((IJ594/KK594)&lt;0.335,"G",IF((IJ594/KK594)&gt;0.67,"R","A"))</f>
        <v/>
      </c>
      <c r="KZ594" s="1">
        <f>IF((HQ594/KK594)&lt;0.335,"G",IF((HQ594/KK594)&gt;0.67,"R","A"))</f>
        <v/>
      </c>
      <c r="LA594" s="1">
        <f>IF((IB594/KK594)&lt;0.335,"G",IF((IB594/KK594)&gt;0.67,"R","A"))</f>
        <v/>
      </c>
      <c r="LB594">
        <f>IF(LQ594="0-0",INDEX(Scrape!#REF!,MATCH('HT 0-0'!KP594,Scrape!$B:$B,0)),"")</f>
        <v/>
      </c>
      <c r="LC594">
        <f>IF(LQ594="0-0",INDEX(Scrape!$A:$A,MATCH('HT 0-0'!KP594,Scrape!$B:$B,0)),"")</f>
        <v/>
      </c>
      <c r="LD594">
        <f>IF(LQ594="0-0",INDEX(Scrape!$B:$B,MATCH('HT 0-0'!KP594,Scrape!$B:$B,0)),"")</f>
        <v/>
      </c>
      <c r="LE594">
        <f>IF(LQ594="0-0",INDEX(Scrape!$C:$C,MATCH('HT 0-0'!KP594,Scrape!$B:$B,0)),"")</f>
        <v/>
      </c>
      <c r="LF594">
        <f>IF(LQ594="0-0",INDEX(Scrape!$D:$D,MATCH('HT 0-0'!KP594,Scrape!$B:$B,0)),"")</f>
        <v/>
      </c>
      <c r="LG594">
        <f>IF(LQ594="0-0",INDEX(Scrape!$E:$E,MATCH('HT 0-0'!KP594,Scrape!$B:$B,0)),"")</f>
        <v/>
      </c>
      <c r="LH594">
        <f>IF(LQ594="0-0",INDEX(Scrape!$F:$F,MATCH('HT 0-0'!KP594,Scrape!$B:$B,0)),"")</f>
        <v/>
      </c>
      <c r="LI594">
        <f>IF(LQ594="0-0",INDEX(Scrape!$G:$G,MATCH('HT 0-0'!KP594,Scrape!$B:$B,0)),"")</f>
        <v/>
      </c>
      <c r="LJ594">
        <f>IF(LQ594="0-0",INDEX(Scrape!$H:$H,MATCH('HT 0-0'!KP594,Scrape!$B:$B,0)),"")</f>
        <v/>
      </c>
      <c r="LK594">
        <f>IF(LQ594="0-0",INDEX(Scrape!$I:$I,MATCH('HT 0-0'!KP594,Scrape!$B:$B,0)),"")</f>
        <v/>
      </c>
      <c r="LL594">
        <f>IF(LQ594="0-0",INDEX(Scrape!$J:$J,MATCH('HT 0-0'!KP594,Scrape!$B:$B,0)),"")</f>
        <v/>
      </c>
      <c r="LM594">
        <f>IF(LQ594="0-0",INDEX(Scrape!$K:$K,MATCH('HT 0-0'!KP594,Scrape!$B:$B,0)),"")</f>
        <v/>
      </c>
      <c r="LN594">
        <f>IF(LQ594="0-0",INDEX(Scrape!$L:$L,MATCH('HT 0-0'!KP594,Scrape!$B:$B,0)),"")</f>
        <v/>
      </c>
      <c r="LO594">
        <f>IF(LQ594="0-0",INDEX(Scrape!$M:$M,MATCH('HT 0-0'!KP594,Scrape!$B:$B,0)),"")</f>
        <v/>
      </c>
      <c r="LP594">
        <f>IF(LQ594="0-0",INDEX(Scrape!$N:$N,MATCH('HT 0-0'!KP594,Scrape!$B:$B,0)),"")</f>
        <v/>
      </c>
      <c r="LQ594">
        <f>INDEX(Scrape!$O:$O,MATCH('HT 0-0'!KP594,Scrape!$B:$B,0))</f>
        <v/>
      </c>
      <c r="LR594">
        <f>(1/LJ594)+(1/LI594)+(1/LH594)</f>
        <v/>
      </c>
      <c r="LS594">
        <f>(1/LG594)+(1/LF594)+(1/LE594)</f>
        <v/>
      </c>
      <c r="LT594" s="8">
        <f>IF(INDEX(#REF!,MATCH(KQ594,#REF!,0))=INDEX(#REF!,MATCH(KQ594,#REF!,0)),INDEX(#REF!,MATCH(KQ594,#REF!,0)),"ERROR")</f>
        <v/>
      </c>
      <c r="LU594" s="4">
        <f>IF(KR594="G",2,IF(KR594="R",0.5,IF(KR594="A",1)))</f>
        <v/>
      </c>
      <c r="LV594" s="4">
        <f>IF(KS594="G",0.5,IF(KS594="R",2,IF(KS594="A",1)))</f>
        <v/>
      </c>
      <c r="LW594" s="4">
        <f>IF(KT594="G",2,IF(KT594="R",0.5,IF(KT594="A",1)))</f>
        <v/>
      </c>
      <c r="LX594" s="4">
        <f>IF(KU594="G",0.5,IF(KU594="R",2,IF(KU594="A",1)))</f>
        <v/>
      </c>
      <c r="LY594" s="7">
        <f>(LK594*(LU594+LX594)+(LL594*(LU594+LX594)))</f>
        <v/>
      </c>
      <c r="LZ594" s="7">
        <f>(LN594*(LV594+LW594)+(LO594*(LV594+LW594)))</f>
        <v/>
      </c>
      <c r="MA594" s="11">
        <f>LY594-LZ594</f>
        <v/>
      </c>
      <c r="MB594" s="5">
        <f>MA594+2</f>
        <v/>
      </c>
      <c r="MC594" s="6">
        <f>MA594-2</f>
        <v/>
      </c>
      <c r="MD594" s="4">
        <f>LE594</f>
        <v/>
      </c>
      <c r="ME594" s="9">
        <f>IF(MD594=0,1000,MD594+0.75)</f>
        <v/>
      </c>
      <c r="MF594" s="10">
        <f>IF(MD594=0,0,MD594-0.75)</f>
        <v/>
      </c>
      <c r="MG594" s="4">
        <f>((LM594*(LU594+LX594))-((LP594*(LV594+LW594))))</f>
        <v/>
      </c>
      <c r="MH594" s="9">
        <f>MG594*1.2</f>
        <v/>
      </c>
      <c r="MI594" s="10">
        <f>MG594*0.8</f>
        <v/>
      </c>
      <c r="MJ594">
        <f>IFERROR(OT594,"")</f>
        <v/>
      </c>
      <c r="MK594">
        <f>IFERROR(OU594,"")</f>
        <v/>
      </c>
      <c r="ML594">
        <f>IFERROR(OV594,"")</f>
        <v/>
      </c>
      <c r="MM594">
        <f>IFERROR(OW594,"")</f>
        <v/>
      </c>
      <c r="MN594">
        <f>IFERROR(OX594,"")</f>
        <v/>
      </c>
      <c r="MO594">
        <f>IFERROR(OY594,"")</f>
        <v/>
      </c>
      <c r="MP594" s="1">
        <f>COUNTIFS(#REF!,LT594,#REF!,1,#REF!,"&gt;="&amp;MC594,#REF!,"&lt;="&amp;MB594,#REF!,"&lt;="&amp;ME594,#REF!,"&gt;="&amp;MF594,#REF!,"="&amp;KV594,#REF!,"="&amp;KX594)</f>
        <v/>
      </c>
      <c r="MQ594" s="1">
        <f>COUNTIFS(#REF!,LT594,#REF!,0,#REF!,"&gt;="&amp;MC594,#REF!,"&lt;="&amp;MB594,#REF!,"&lt;="&amp;ME594,#REF!,"&gt;="&amp;MF594,#REF!,"="&amp;KV594,#REF!,"="&amp;KX594)</f>
        <v/>
      </c>
      <c r="MR594" s="1">
        <f>COUNTIFS(#REF!,LT594,#REF!,1,#REF!,"&gt;="&amp;MC594,#REF!,"&lt;="&amp;MB594,#REF!,"&lt;="&amp;ME594,#REF!,"&gt;="&amp;MF594,#REF!,"="&amp;KW594,#REF!,"="&amp;KY594)</f>
        <v/>
      </c>
      <c r="MS594" s="1">
        <f>COUNTIFS(#REF!,LT594,#REF!,0,#REF!,"&gt;="&amp;MC594,#REF!,"&lt;="&amp;MB594,#REF!,"&lt;="&amp;ME594,#REF!,"&gt;="&amp;MF594,#REF!,"="&amp;KW594,#REF!,"="&amp;KY594)</f>
        <v/>
      </c>
      <c r="MT594" s="1">
        <f>COUNTIFS(#REF!,LT594,#REF!,1,#REF!,"&gt;="&amp;MI594,#REF!,"&lt;="&amp;MH594,#REF!,"&lt;="&amp;ME594,#REF!,"&gt;="&amp;MF594)</f>
        <v/>
      </c>
      <c r="MU594" s="1">
        <f>COUNTIFS(#REF!,LT594,#REF!,0,#REF!,"&gt;="&amp;MI594,#REF!,"&lt;="&amp;MH594,#REF!,"&lt;="&amp;ME594,#REF!,"&gt;="&amp;MF594)</f>
        <v/>
      </c>
      <c r="MV594" s="1">
        <f>COUNTIFS(#REF!,LT594,#REF!,1,#REF!,"&gt;="&amp;MI594,#REF!,"&lt;="&amp;MH594,#REF!,"="&amp;KZ594,#REF!,"="&amp;LA594,#REF!,"&lt;="&amp;ME594,#REF!,"&gt;="&amp;MF594)</f>
        <v/>
      </c>
      <c r="MW594" s="1">
        <f>COUNTIFS(#REF!,LT594,#REF!,0,#REF!,"&gt;="&amp;MI594,#REF!,"&lt;="&amp;MH594,#REF!,"="&amp;KZ594,#REF!,"="&amp;LA594,#REF!,"&lt;="&amp;ME594,#REF!,"&gt;="&amp;MF594)</f>
        <v/>
      </c>
      <c r="MX594" s="1">
        <f>COUNTIFS(#REF!,LT594,#REF!,1,#REF!,"&gt;="&amp;MC594,#REF!,"&lt;="&amp;MB594,#REF!,"&lt;="&amp;ME594,#REF!,"&gt;="&amp;MF594)</f>
        <v/>
      </c>
      <c r="MY594" s="1">
        <f>COUNTIFS(#REF!,LT594,#REF!,0,#REF!,"&gt;="&amp;MC594,#REF!,"&lt;="&amp;MB594,#REF!,"&lt;="&amp;ME594,#REF!,"&gt;="&amp;MF594)</f>
        <v/>
      </c>
      <c r="MZ594" s="1">
        <f>COUNTIFS(#REF!,LT594,#REF!,1,#REF!,"&lt;="&amp;ME594,#REF!,"&gt;="&amp;MF594,#REF!,"="&amp;KV594,#REF!,"="&amp;KX594)</f>
        <v/>
      </c>
      <c r="NA594" s="1">
        <f>COUNTIFS(#REF!,LT594,#REF!,0,#REF!,"&lt;="&amp;ME594,#REF!,"&gt;="&amp;MF594,#REF!,"="&amp;KV594,#REF!,"="&amp;KX594)</f>
        <v/>
      </c>
      <c r="NB594" s="1">
        <f>COUNTIFS(#REF!,LT594,#REF!,1,#REF!,"&lt;="&amp;ME594,#REF!,"&gt;="&amp;MF594,#REF!,"="&amp;KW594,#REF!,"="&amp;KY594)</f>
        <v/>
      </c>
      <c r="NC594" s="1">
        <f>COUNTIFS(#REF!,LT594,#REF!,0,#REF!,"&lt;="&amp;ME594,#REF!,"&gt;="&amp;MF594,#REF!,"="&amp;KW594,#REF!,"="&amp;KY594)</f>
        <v/>
      </c>
      <c r="ND594" s="1">
        <f>COUNTIFS(#REF!,LT594,#REF!,1,#REF!,"&gt;="&amp;MC594,#REF!,"&lt;="&amp;MB594,#REF!,"&lt;="&amp;ME594,#REF!,"&gt;="&amp;MF594,#REF!,"="&amp;KV594,#REF!,"="&amp;KX594)</f>
        <v/>
      </c>
      <c r="NE594" s="1">
        <f>COUNTIFS(#REF!,LT594,#REF!,0,#REF!,"&gt;="&amp;MC594,#REF!,"&lt;="&amp;MB594,#REF!,"&lt;="&amp;ME594,#REF!,"&gt;="&amp;MF594,#REF!,"="&amp;KV594,#REF!,"="&amp;KX594)</f>
        <v/>
      </c>
      <c r="NF594" s="1">
        <f>COUNTIFS(#REF!,LT594,#REF!,1,#REF!,"&gt;="&amp;MC594,#REF!,"&lt;="&amp;MB594,#REF!,"&lt;="&amp;ME594,#REF!,"&gt;="&amp;MF594,#REF!,"="&amp;KW594,#REF!,"="&amp;KY594)</f>
        <v/>
      </c>
      <c r="NG594" s="1">
        <f>COUNTIFS(#REF!,LT594,#REF!,0,#REF!,"&gt;="&amp;MC594,#REF!,"&lt;="&amp;MB594,#REF!,"&lt;="&amp;ME594,#REF!,"&gt;="&amp;MF594,#REF!,"="&amp;KW594,#REF!,"="&amp;KY594)</f>
        <v/>
      </c>
      <c r="NH594" s="1">
        <f>COUNTIFS(#REF!,LT594,#REF!,1,#REF!,"&gt;="&amp;MC594,#REF!,"&lt;="&amp;MB594,#REF!,"&lt;="&amp;ME594,#REF!,"&gt;="&amp;MF594,#REF!,"="&amp;KZ594,#REF!,"="&amp;LA594)</f>
        <v/>
      </c>
      <c r="NI594" s="1">
        <f>COUNTIFS(#REF!,LT594,#REF!,0,#REF!,"&gt;="&amp;MC594,#REF!,"&lt;="&amp;MB594,#REF!,"&lt;="&amp;ME594,#REF!,"&gt;="&amp;MF594,#REF!,"="&amp;KZ594,#REF!,"="&amp;LA594)</f>
        <v/>
      </c>
      <c r="NJ594" s="1">
        <f>COUNTIFS(#REF!,LT594,#REF!,1,#REF!,"&gt;="&amp;MI594,#REF!,"&lt;="&amp;MH594,#REF!,"&lt;="&amp;ME594,#REF!,"&gt;="&amp;MF594)</f>
        <v/>
      </c>
      <c r="NK594" s="1">
        <f>COUNTIFS(#REF!,LT594,#REF!,0,#REF!,"&gt;="&amp;MI594,#REF!,"&lt;="&amp;MH594,#REF!,"&lt;="&amp;ME594,#REF!,"&gt;="&amp;MF594)</f>
        <v/>
      </c>
      <c r="NL594" s="1">
        <f>COUNTIFS(#REF!,LT594,#REF!,1,#REF!,"&gt;="&amp;MI594,#REF!,"&lt;="&amp;MH594,#REF!,"="&amp;KZ594,#REF!,"="&amp;LA594,#REF!,"&lt;="&amp;ME594,#REF!,"&gt;="&amp;MF594)</f>
        <v/>
      </c>
      <c r="NM594" s="1">
        <f>COUNTIFS(#REF!,LT594,#REF!,0,#REF!,"&gt;="&amp;MI594,#REF!,"&lt;="&amp;MH594,#REF!,"="&amp;KZ594,#REF!,"="&amp;LA594,#REF!,"&lt;="&amp;ME594,#REF!,"&gt;="&amp;MF594)</f>
        <v/>
      </c>
      <c r="NN594" s="1">
        <f>COUNTIFS(#REF!,LT594,#REF!,1,#REF!,"&gt;="&amp;MC594,#REF!,"&lt;="&amp;MB594,#REF!,"&lt;="&amp;ME594,#REF!,"&gt;="&amp;MF594)</f>
        <v/>
      </c>
      <c r="NO594" s="1">
        <f>COUNTIFS(#REF!,LT594,#REF!,0,#REF!,"&gt;="&amp;MC594,#REF!,"&lt;="&amp;MB594,#REF!,"&lt;="&amp;ME594,#REF!,"&gt;="&amp;MF594)</f>
        <v/>
      </c>
      <c r="NP594" s="1">
        <f>COUNTIFS(#REF!,LT594,#REF!,1,#REF!,"&lt;="&amp;ME594,#REF!,"&gt;="&amp;MF594,#REF!,"="&amp;KV594,#REF!,"="&amp;KX594)</f>
        <v/>
      </c>
      <c r="NQ594" s="1">
        <f>COUNTIFS(#REF!,LT594,#REF!,0,#REF!,"&lt;="&amp;ME594,#REF!,"&gt;="&amp;MF594,#REF!,"="&amp;KV594,#REF!,"="&amp;KX594)</f>
        <v/>
      </c>
      <c r="NR594" s="1">
        <f>COUNTIFS(#REF!,LT594,#REF!,1,#REF!,"&lt;="&amp;ME594,#REF!,"&gt;="&amp;MF594,#REF!,"="&amp;KW594,#REF!,"="&amp;KY594)</f>
        <v/>
      </c>
      <c r="NS594" s="1">
        <f>COUNTIFS(#REF!,LT594,#REF!,0,#REF!,"&lt;="&amp;ME594,#REF!,"&gt;="&amp;MF594,#REF!,"="&amp;KW594,#REF!,"="&amp;KY594)</f>
        <v/>
      </c>
      <c r="NT594" s="1">
        <f>MP594+MR594+MT594+MV594+MX594+MZ594+NB594</f>
        <v/>
      </c>
      <c r="NU594" s="1">
        <f>MQ594+MS594+MU594+MW594+MY594+NA594+NC594</f>
        <v/>
      </c>
      <c r="NV594" s="1">
        <f>NT594+NU594</f>
        <v/>
      </c>
      <c r="NW594" s="33">
        <f>NT594/(NT594+NU594)</f>
        <v/>
      </c>
      <c r="NX594" s="3">
        <f>1/NW594</f>
        <v/>
      </c>
      <c r="NY594" s="1">
        <f>LH594</f>
        <v/>
      </c>
      <c r="NZ594" s="79">
        <f>(NW594*((NY594-1)*0.98))-((1-NW594)*1)</f>
        <v/>
      </c>
      <c r="OA594" s="34">
        <f>IF(LR594&lt;0.9,0,IF(AND(LR594&gt;1.1),0,1))</f>
        <v/>
      </c>
      <c r="OB594" s="34">
        <f>IF(LS594&lt;0.9,0,IF(AND(LS594&gt;1.1),0,1))</f>
        <v/>
      </c>
      <c r="OC594" s="32">
        <f>IF(NV594&gt;99,1,0)</f>
        <v/>
      </c>
      <c r="OD594" s="32">
        <f>IF(NZ594&gt;0.0799,1,0)</f>
        <v/>
      </c>
      <c r="OE594" s="32">
        <f>IF(NZ594&gt;OM594,1,0)</f>
        <v/>
      </c>
      <c r="OF594" s="32">
        <f>OC594+OD594+OE594+OA594+OB594</f>
        <v/>
      </c>
      <c r="OG594" s="1">
        <f>ND594+NF594+NH594+NJ594+NL594+NN594+NP594+NR594</f>
        <v/>
      </c>
      <c r="OH594" s="1">
        <f>NE594+NG594+NI594+NK594+NM594+NO594+NQ594+NS594</f>
        <v/>
      </c>
      <c r="OI594" s="1">
        <f>OG594+OH594</f>
        <v/>
      </c>
      <c r="OJ594" s="33">
        <f>OG594/(OG594+OH594)</f>
        <v/>
      </c>
      <c r="OK594" s="3">
        <f>1/OJ594</f>
        <v/>
      </c>
      <c r="OL594" s="1">
        <f>LI594</f>
        <v/>
      </c>
      <c r="OM594" s="79">
        <f>(OJ594*((OL594-1)*0.98))-((1-OJ594)*1)</f>
        <v/>
      </c>
      <c r="ON594" s="34">
        <f>IF(LR594&lt;0.9,0,IF(AND(LR594&gt;1.1),0,1))</f>
        <v/>
      </c>
      <c r="OO594" s="34">
        <f>IF(LS594&lt;0.9,0,IF(AND(LS594&gt;1.1),0,1))</f>
        <v/>
      </c>
      <c r="OP594" s="32">
        <f>IF(OI594&gt;99,1,0)</f>
        <v/>
      </c>
      <c r="OQ594" s="32">
        <f>IF(OM594&gt;0.0799,1,0)</f>
        <v/>
      </c>
      <c r="OR594" s="32">
        <f>IF(OM594&gt;OZ594,1,0)</f>
        <v/>
      </c>
      <c r="OS594" s="32">
        <f>OP594+OQ594+OR594+ON594+OO594</f>
        <v/>
      </c>
      <c r="OT594">
        <f>IF(OF594=5,"BackHome0-0",IF(AND(OS594=5),"BackAway0-0",""))</f>
        <v/>
      </c>
      <c r="OU594">
        <f>IF(OF594=5,KN594,IF(AND(OS594=5),KO594,""))</f>
        <v/>
      </c>
      <c r="OV594">
        <f>IF(OF594=5,"Match Odds",IF(AND(OS594=5),"Match Odds",""))</f>
        <v/>
      </c>
      <c r="OW594">
        <f>IF(OF594=5,KP594,IF(AND(OS594=5),KP594,""))</f>
        <v/>
      </c>
      <c r="OX594">
        <f>IF(OF594=5,"MATCH_ODDS",IF(AND(OS594=5),"MATCH_ODDS",""))</f>
        <v/>
      </c>
      <c r="OY594">
        <f>IF(OF594=5,"BACK",IF(AND(OS594=5),"BACK",""))</f>
        <v/>
      </c>
    </row>
    <row r="595" ht="16.5" customHeight="1" thickBot="1" thickTop="1">
      <c r="A595" s="2" t="n"/>
      <c r="KN595" s="1">
        <f>IF(INDEX(#REF!,MATCH('HT 0-0'!D595,#REF!,0))=INDEX(#REF!,MATCH('HT 0-0'!D595,#REF!,0)),INDEX(#REF!,MATCH('HT 0-0'!D595,#REF!,0)),"ERROR")</f>
        <v/>
      </c>
      <c r="KO595" s="1">
        <f>IF(INDEX(#REF!,MATCH('HT 0-0'!E595,#REF!,0))=INDEX(#REF!,MATCH('HT 0-0'!E595,#REF!,0)),INDEX(#REF!,MATCH('HT 0-0'!E595,#REF!,0)),"ERROR")</f>
        <v/>
      </c>
      <c r="KP595" s="1">
        <f>KN595&amp;" v "&amp;KO595</f>
        <v/>
      </c>
      <c r="KQ595">
        <f>B595&amp;"_"&amp;C595</f>
        <v/>
      </c>
      <c r="KR595" s="1">
        <f>IF((HW595/KK595)&lt;0.335,"G",IF((HW595/KK595)&gt;0.67,"R","A"))</f>
        <v/>
      </c>
      <c r="KS595" s="1">
        <f>IF((HX595/KK595)&lt;0.335,"G",IF((HX595/KK595)&gt;0.67,"R","A"))</f>
        <v/>
      </c>
      <c r="KT595" s="1">
        <f>IF((IH595/KK595)&lt;0.335,"G",IF((IH595/KK595)&gt;0.67,"R","A"))</f>
        <v/>
      </c>
      <c r="KU595" s="1">
        <f>IF((II595/KK595)&lt;0.335,"G",IF((II595/KK595)&gt;0.67,"R","A"))</f>
        <v/>
      </c>
      <c r="KV595" s="1">
        <f>IF((HZ595/KK595)&lt;0.335,"G",IF((HZ595/KK595)&gt;0.67,"R","A"))</f>
        <v/>
      </c>
      <c r="KW595" s="1">
        <f>IF((HY595/KK595)&lt;0.335,"G",IF((HY595/KK595)&gt;0.67,"R","A"))</f>
        <v/>
      </c>
      <c r="KX595" s="1">
        <f>IF((IK595/KK595)&lt;0.335,"G",IF((IK595/KK595)&gt;0.67,"R","A"))</f>
        <v/>
      </c>
      <c r="KY595" s="1">
        <f>IF((IJ595/KK595)&lt;0.335,"G",IF((IJ595/KK595)&gt;0.67,"R","A"))</f>
        <v/>
      </c>
      <c r="KZ595" s="1">
        <f>IF((HQ595/KK595)&lt;0.335,"G",IF((HQ595/KK595)&gt;0.67,"R","A"))</f>
        <v/>
      </c>
      <c r="LA595" s="1">
        <f>IF((IB595/KK595)&lt;0.335,"G",IF((IB595/KK595)&gt;0.67,"R","A"))</f>
        <v/>
      </c>
      <c r="LB595">
        <f>IF(LQ595="0-0",INDEX(Scrape!#REF!,MATCH('HT 0-0'!KP595,Scrape!$B:$B,0)),"")</f>
        <v/>
      </c>
      <c r="LC595">
        <f>IF(LQ595="0-0",INDEX(Scrape!$A:$A,MATCH('HT 0-0'!KP595,Scrape!$B:$B,0)),"")</f>
        <v/>
      </c>
      <c r="LD595">
        <f>IF(LQ595="0-0",INDEX(Scrape!$B:$B,MATCH('HT 0-0'!KP595,Scrape!$B:$B,0)),"")</f>
        <v/>
      </c>
      <c r="LE595">
        <f>IF(LQ595="0-0",INDEX(Scrape!$C:$C,MATCH('HT 0-0'!KP595,Scrape!$B:$B,0)),"")</f>
        <v/>
      </c>
      <c r="LF595">
        <f>IF(LQ595="0-0",INDEX(Scrape!$D:$D,MATCH('HT 0-0'!KP595,Scrape!$B:$B,0)),"")</f>
        <v/>
      </c>
      <c r="LG595">
        <f>IF(LQ595="0-0",INDEX(Scrape!$E:$E,MATCH('HT 0-0'!KP595,Scrape!$B:$B,0)),"")</f>
        <v/>
      </c>
      <c r="LH595">
        <f>IF(LQ595="0-0",INDEX(Scrape!$F:$F,MATCH('HT 0-0'!KP595,Scrape!$B:$B,0)),"")</f>
        <v/>
      </c>
      <c r="LI595">
        <f>IF(LQ595="0-0",INDEX(Scrape!$G:$G,MATCH('HT 0-0'!KP595,Scrape!$B:$B,0)),"")</f>
        <v/>
      </c>
      <c r="LJ595">
        <f>IF(LQ595="0-0",INDEX(Scrape!$H:$H,MATCH('HT 0-0'!KP595,Scrape!$B:$B,0)),"")</f>
        <v/>
      </c>
      <c r="LK595">
        <f>IF(LQ595="0-0",INDEX(Scrape!$I:$I,MATCH('HT 0-0'!KP595,Scrape!$B:$B,0)),"")</f>
        <v/>
      </c>
      <c r="LL595">
        <f>IF(LQ595="0-0",INDEX(Scrape!$J:$J,MATCH('HT 0-0'!KP595,Scrape!$B:$B,0)),"")</f>
        <v/>
      </c>
      <c r="LM595">
        <f>IF(LQ595="0-0",INDEX(Scrape!$K:$K,MATCH('HT 0-0'!KP595,Scrape!$B:$B,0)),"")</f>
        <v/>
      </c>
      <c r="LN595">
        <f>IF(LQ595="0-0",INDEX(Scrape!$L:$L,MATCH('HT 0-0'!KP595,Scrape!$B:$B,0)),"")</f>
        <v/>
      </c>
      <c r="LO595">
        <f>IF(LQ595="0-0",INDEX(Scrape!$M:$M,MATCH('HT 0-0'!KP595,Scrape!$B:$B,0)),"")</f>
        <v/>
      </c>
      <c r="LP595">
        <f>IF(LQ595="0-0",INDEX(Scrape!$N:$N,MATCH('HT 0-0'!KP595,Scrape!$B:$B,0)),"")</f>
        <v/>
      </c>
      <c r="LQ595">
        <f>INDEX(Scrape!$O:$O,MATCH('HT 0-0'!KP595,Scrape!$B:$B,0))</f>
        <v/>
      </c>
      <c r="LR595">
        <f>(1/LJ595)+(1/LI595)+(1/LH595)</f>
        <v/>
      </c>
      <c r="LS595">
        <f>(1/LG595)+(1/LF595)+(1/LE595)</f>
        <v/>
      </c>
      <c r="LT595" s="8">
        <f>IF(INDEX(#REF!,MATCH(KQ595,#REF!,0))=INDEX(#REF!,MATCH(KQ595,#REF!,0)),INDEX(#REF!,MATCH(KQ595,#REF!,0)),"ERROR")</f>
        <v/>
      </c>
      <c r="LU595" s="4">
        <f>IF(KR595="G",2,IF(KR595="R",0.5,IF(KR595="A",1)))</f>
        <v/>
      </c>
      <c r="LV595" s="4">
        <f>IF(KS595="G",0.5,IF(KS595="R",2,IF(KS595="A",1)))</f>
        <v/>
      </c>
      <c r="LW595" s="4">
        <f>IF(KT595="G",2,IF(KT595="R",0.5,IF(KT595="A",1)))</f>
        <v/>
      </c>
      <c r="LX595" s="4">
        <f>IF(KU595="G",0.5,IF(KU595="R",2,IF(KU595="A",1)))</f>
        <v/>
      </c>
      <c r="LY595" s="7">
        <f>(LK595*(LU595+LX595)+(LL595*(LU595+LX595)))</f>
        <v/>
      </c>
      <c r="LZ595" s="7">
        <f>(LN595*(LV595+LW595)+(LO595*(LV595+LW595)))</f>
        <v/>
      </c>
      <c r="MA595" s="11">
        <f>LY595-LZ595</f>
        <v/>
      </c>
      <c r="MB595" s="5">
        <f>MA595+2</f>
        <v/>
      </c>
      <c r="MC595" s="6">
        <f>MA595-2</f>
        <v/>
      </c>
      <c r="MD595" s="4">
        <f>LE595</f>
        <v/>
      </c>
      <c r="ME595" s="9">
        <f>IF(MD595=0,1000,MD595+0.75)</f>
        <v/>
      </c>
      <c r="MF595" s="10">
        <f>IF(MD595=0,0,MD595-0.75)</f>
        <v/>
      </c>
      <c r="MG595" s="4">
        <f>((LM595*(LU595+LX595))-((LP595*(LV595+LW595))))</f>
        <v/>
      </c>
      <c r="MH595" s="9">
        <f>MG595*1.2</f>
        <v/>
      </c>
      <c r="MI595" s="10">
        <f>MG595*0.8</f>
        <v/>
      </c>
      <c r="MJ595">
        <f>IFERROR(OT595,"")</f>
        <v/>
      </c>
      <c r="MK595">
        <f>IFERROR(OU595,"")</f>
        <v/>
      </c>
      <c r="ML595">
        <f>IFERROR(OV595,"")</f>
        <v/>
      </c>
      <c r="MM595">
        <f>IFERROR(OW595,"")</f>
        <v/>
      </c>
      <c r="MN595">
        <f>IFERROR(OX595,"")</f>
        <v/>
      </c>
      <c r="MO595">
        <f>IFERROR(OY595,"")</f>
        <v/>
      </c>
      <c r="MP595" s="1">
        <f>COUNTIFS(#REF!,LT595,#REF!,1,#REF!,"&gt;="&amp;MC595,#REF!,"&lt;="&amp;MB595,#REF!,"&lt;="&amp;ME595,#REF!,"&gt;="&amp;MF595,#REF!,"="&amp;KV595,#REF!,"="&amp;KX595)</f>
        <v/>
      </c>
      <c r="MQ595" s="1">
        <f>COUNTIFS(#REF!,LT595,#REF!,0,#REF!,"&gt;="&amp;MC595,#REF!,"&lt;="&amp;MB595,#REF!,"&lt;="&amp;ME595,#REF!,"&gt;="&amp;MF595,#REF!,"="&amp;KV595,#REF!,"="&amp;KX595)</f>
        <v/>
      </c>
      <c r="MR595" s="1">
        <f>COUNTIFS(#REF!,LT595,#REF!,1,#REF!,"&gt;="&amp;MC595,#REF!,"&lt;="&amp;MB595,#REF!,"&lt;="&amp;ME595,#REF!,"&gt;="&amp;MF595,#REF!,"="&amp;KW595,#REF!,"="&amp;KY595)</f>
        <v/>
      </c>
      <c r="MS595" s="1">
        <f>COUNTIFS(#REF!,LT595,#REF!,0,#REF!,"&gt;="&amp;MC595,#REF!,"&lt;="&amp;MB595,#REF!,"&lt;="&amp;ME595,#REF!,"&gt;="&amp;MF595,#REF!,"="&amp;KW595,#REF!,"="&amp;KY595)</f>
        <v/>
      </c>
      <c r="MT595" s="1">
        <f>COUNTIFS(#REF!,LT595,#REF!,1,#REF!,"&gt;="&amp;MI595,#REF!,"&lt;="&amp;MH595,#REF!,"&lt;="&amp;ME595,#REF!,"&gt;="&amp;MF595)</f>
        <v/>
      </c>
      <c r="MU595" s="1">
        <f>COUNTIFS(#REF!,LT595,#REF!,0,#REF!,"&gt;="&amp;MI595,#REF!,"&lt;="&amp;MH595,#REF!,"&lt;="&amp;ME595,#REF!,"&gt;="&amp;MF595)</f>
        <v/>
      </c>
      <c r="MV595" s="1">
        <f>COUNTIFS(#REF!,LT595,#REF!,1,#REF!,"&gt;="&amp;MI595,#REF!,"&lt;="&amp;MH595,#REF!,"="&amp;KZ595,#REF!,"="&amp;LA595,#REF!,"&lt;="&amp;ME595,#REF!,"&gt;="&amp;MF595)</f>
        <v/>
      </c>
      <c r="MW595" s="1">
        <f>COUNTIFS(#REF!,LT595,#REF!,0,#REF!,"&gt;="&amp;MI595,#REF!,"&lt;="&amp;MH595,#REF!,"="&amp;KZ595,#REF!,"="&amp;LA595,#REF!,"&lt;="&amp;ME595,#REF!,"&gt;="&amp;MF595)</f>
        <v/>
      </c>
      <c r="MX595" s="1">
        <f>COUNTIFS(#REF!,LT595,#REF!,1,#REF!,"&gt;="&amp;MC595,#REF!,"&lt;="&amp;MB595,#REF!,"&lt;="&amp;ME595,#REF!,"&gt;="&amp;MF595)</f>
        <v/>
      </c>
      <c r="MY595" s="1">
        <f>COUNTIFS(#REF!,LT595,#REF!,0,#REF!,"&gt;="&amp;MC595,#REF!,"&lt;="&amp;MB595,#REF!,"&lt;="&amp;ME595,#REF!,"&gt;="&amp;MF595)</f>
        <v/>
      </c>
      <c r="MZ595" s="1">
        <f>COUNTIFS(#REF!,LT595,#REF!,1,#REF!,"&lt;="&amp;ME595,#REF!,"&gt;="&amp;MF595,#REF!,"="&amp;KV595,#REF!,"="&amp;KX595)</f>
        <v/>
      </c>
      <c r="NA595" s="1">
        <f>COUNTIFS(#REF!,LT595,#REF!,0,#REF!,"&lt;="&amp;ME595,#REF!,"&gt;="&amp;MF595,#REF!,"="&amp;KV595,#REF!,"="&amp;KX595)</f>
        <v/>
      </c>
      <c r="NB595" s="1">
        <f>COUNTIFS(#REF!,LT595,#REF!,1,#REF!,"&lt;="&amp;ME595,#REF!,"&gt;="&amp;MF595,#REF!,"="&amp;KW595,#REF!,"="&amp;KY595)</f>
        <v/>
      </c>
      <c r="NC595" s="1">
        <f>COUNTIFS(#REF!,LT595,#REF!,0,#REF!,"&lt;="&amp;ME595,#REF!,"&gt;="&amp;MF595,#REF!,"="&amp;KW595,#REF!,"="&amp;KY595)</f>
        <v/>
      </c>
      <c r="ND595" s="1">
        <f>COUNTIFS(#REF!,LT595,#REF!,1,#REF!,"&gt;="&amp;MC595,#REF!,"&lt;="&amp;MB595,#REF!,"&lt;="&amp;ME595,#REF!,"&gt;="&amp;MF595,#REF!,"="&amp;KV595,#REF!,"="&amp;KX595)</f>
        <v/>
      </c>
      <c r="NE595" s="1">
        <f>COUNTIFS(#REF!,LT595,#REF!,0,#REF!,"&gt;="&amp;MC595,#REF!,"&lt;="&amp;MB595,#REF!,"&lt;="&amp;ME595,#REF!,"&gt;="&amp;MF595,#REF!,"="&amp;KV595,#REF!,"="&amp;KX595)</f>
        <v/>
      </c>
      <c r="NF595" s="1">
        <f>COUNTIFS(#REF!,LT595,#REF!,1,#REF!,"&gt;="&amp;MC595,#REF!,"&lt;="&amp;MB595,#REF!,"&lt;="&amp;ME595,#REF!,"&gt;="&amp;MF595,#REF!,"="&amp;KW595,#REF!,"="&amp;KY595)</f>
        <v/>
      </c>
      <c r="NG595" s="1">
        <f>COUNTIFS(#REF!,LT595,#REF!,0,#REF!,"&gt;="&amp;MC595,#REF!,"&lt;="&amp;MB595,#REF!,"&lt;="&amp;ME595,#REF!,"&gt;="&amp;MF595,#REF!,"="&amp;KW595,#REF!,"="&amp;KY595)</f>
        <v/>
      </c>
      <c r="NH595" s="1">
        <f>COUNTIFS(#REF!,LT595,#REF!,1,#REF!,"&gt;="&amp;MC595,#REF!,"&lt;="&amp;MB595,#REF!,"&lt;="&amp;ME595,#REF!,"&gt;="&amp;MF595,#REF!,"="&amp;KZ595,#REF!,"="&amp;LA595)</f>
        <v/>
      </c>
      <c r="NI595" s="1">
        <f>COUNTIFS(#REF!,LT595,#REF!,0,#REF!,"&gt;="&amp;MC595,#REF!,"&lt;="&amp;MB595,#REF!,"&lt;="&amp;ME595,#REF!,"&gt;="&amp;MF595,#REF!,"="&amp;KZ595,#REF!,"="&amp;LA595)</f>
        <v/>
      </c>
      <c r="NJ595" s="1">
        <f>COUNTIFS(#REF!,LT595,#REF!,1,#REF!,"&gt;="&amp;MI595,#REF!,"&lt;="&amp;MH595,#REF!,"&lt;="&amp;ME595,#REF!,"&gt;="&amp;MF595)</f>
        <v/>
      </c>
      <c r="NK595" s="1">
        <f>COUNTIFS(#REF!,LT595,#REF!,0,#REF!,"&gt;="&amp;MI595,#REF!,"&lt;="&amp;MH595,#REF!,"&lt;="&amp;ME595,#REF!,"&gt;="&amp;MF595)</f>
        <v/>
      </c>
      <c r="NL595" s="1">
        <f>COUNTIFS(#REF!,LT595,#REF!,1,#REF!,"&gt;="&amp;MI595,#REF!,"&lt;="&amp;MH595,#REF!,"="&amp;KZ595,#REF!,"="&amp;LA595,#REF!,"&lt;="&amp;ME595,#REF!,"&gt;="&amp;MF595)</f>
        <v/>
      </c>
      <c r="NM595" s="1">
        <f>COUNTIFS(#REF!,LT595,#REF!,0,#REF!,"&gt;="&amp;MI595,#REF!,"&lt;="&amp;MH595,#REF!,"="&amp;KZ595,#REF!,"="&amp;LA595,#REF!,"&lt;="&amp;ME595,#REF!,"&gt;="&amp;MF595)</f>
        <v/>
      </c>
      <c r="NN595" s="1">
        <f>COUNTIFS(#REF!,LT595,#REF!,1,#REF!,"&gt;="&amp;MC595,#REF!,"&lt;="&amp;MB595,#REF!,"&lt;="&amp;ME595,#REF!,"&gt;="&amp;MF595)</f>
        <v/>
      </c>
      <c r="NO595" s="1">
        <f>COUNTIFS(#REF!,LT595,#REF!,0,#REF!,"&gt;="&amp;MC595,#REF!,"&lt;="&amp;MB595,#REF!,"&lt;="&amp;ME595,#REF!,"&gt;="&amp;MF595)</f>
        <v/>
      </c>
      <c r="NP595" s="1">
        <f>COUNTIFS(#REF!,LT595,#REF!,1,#REF!,"&lt;="&amp;ME595,#REF!,"&gt;="&amp;MF595,#REF!,"="&amp;KV595,#REF!,"="&amp;KX595)</f>
        <v/>
      </c>
      <c r="NQ595" s="1">
        <f>COUNTIFS(#REF!,LT595,#REF!,0,#REF!,"&lt;="&amp;ME595,#REF!,"&gt;="&amp;MF595,#REF!,"="&amp;KV595,#REF!,"="&amp;KX595)</f>
        <v/>
      </c>
      <c r="NR595" s="1">
        <f>COUNTIFS(#REF!,LT595,#REF!,1,#REF!,"&lt;="&amp;ME595,#REF!,"&gt;="&amp;MF595,#REF!,"="&amp;KW595,#REF!,"="&amp;KY595)</f>
        <v/>
      </c>
      <c r="NS595" s="1">
        <f>COUNTIFS(#REF!,LT595,#REF!,0,#REF!,"&lt;="&amp;ME595,#REF!,"&gt;="&amp;MF595,#REF!,"="&amp;KW595,#REF!,"="&amp;KY595)</f>
        <v/>
      </c>
      <c r="NT595" s="1">
        <f>MP595+MR595+MT595+MV595+MX595+MZ595+NB595</f>
        <v/>
      </c>
      <c r="NU595" s="1">
        <f>MQ595+MS595+MU595+MW595+MY595+NA595+NC595</f>
        <v/>
      </c>
      <c r="NV595" s="1">
        <f>NT595+NU595</f>
        <v/>
      </c>
      <c r="NW595" s="33">
        <f>NT595/(NT595+NU595)</f>
        <v/>
      </c>
      <c r="NX595" s="3">
        <f>1/NW595</f>
        <v/>
      </c>
      <c r="NY595" s="1">
        <f>LH595</f>
        <v/>
      </c>
      <c r="NZ595" s="79">
        <f>(NW595*((NY595-1)*0.98))-((1-NW595)*1)</f>
        <v/>
      </c>
      <c r="OA595" s="34">
        <f>IF(LR595&lt;0.9,0,IF(AND(LR595&gt;1.1),0,1))</f>
        <v/>
      </c>
      <c r="OB595" s="34">
        <f>IF(LS595&lt;0.9,0,IF(AND(LS595&gt;1.1),0,1))</f>
        <v/>
      </c>
      <c r="OC595" s="32">
        <f>IF(NV595&gt;99,1,0)</f>
        <v/>
      </c>
      <c r="OD595" s="32">
        <f>IF(NZ595&gt;0.0799,1,0)</f>
        <v/>
      </c>
      <c r="OE595" s="32">
        <f>IF(NZ595&gt;OM595,1,0)</f>
        <v/>
      </c>
      <c r="OF595" s="32">
        <f>OC595+OD595+OE595+OA595+OB595</f>
        <v/>
      </c>
      <c r="OG595" s="1">
        <f>ND595+NF595+NH595+NJ595+NL595+NN595+NP595+NR595</f>
        <v/>
      </c>
      <c r="OH595" s="1">
        <f>NE595+NG595+NI595+NK595+NM595+NO595+NQ595+NS595</f>
        <v/>
      </c>
      <c r="OI595" s="1">
        <f>OG595+OH595</f>
        <v/>
      </c>
      <c r="OJ595" s="33">
        <f>OG595/(OG595+OH595)</f>
        <v/>
      </c>
      <c r="OK595" s="3">
        <f>1/OJ595</f>
        <v/>
      </c>
      <c r="OL595" s="1">
        <f>LI595</f>
        <v/>
      </c>
      <c r="OM595" s="79">
        <f>(OJ595*((OL595-1)*0.98))-((1-OJ595)*1)</f>
        <v/>
      </c>
      <c r="ON595" s="34">
        <f>IF(LR595&lt;0.9,0,IF(AND(LR595&gt;1.1),0,1))</f>
        <v/>
      </c>
      <c r="OO595" s="34">
        <f>IF(LS595&lt;0.9,0,IF(AND(LS595&gt;1.1),0,1))</f>
        <v/>
      </c>
      <c r="OP595" s="32">
        <f>IF(OI595&gt;99,1,0)</f>
        <v/>
      </c>
      <c r="OQ595" s="32">
        <f>IF(OM595&gt;0.0799,1,0)</f>
        <v/>
      </c>
      <c r="OR595" s="32">
        <f>IF(OM595&gt;OZ595,1,0)</f>
        <v/>
      </c>
      <c r="OS595" s="32">
        <f>OP595+OQ595+OR595+ON595+OO595</f>
        <v/>
      </c>
      <c r="OT595">
        <f>IF(OF595=5,"BackHome0-0",IF(AND(OS595=5),"BackAway0-0",""))</f>
        <v/>
      </c>
      <c r="OU595">
        <f>IF(OF595=5,KN595,IF(AND(OS595=5),KO595,""))</f>
        <v/>
      </c>
      <c r="OV595">
        <f>IF(OF595=5,"Match Odds",IF(AND(OS595=5),"Match Odds",""))</f>
        <v/>
      </c>
      <c r="OW595">
        <f>IF(OF595=5,KP595,IF(AND(OS595=5),KP595,""))</f>
        <v/>
      </c>
      <c r="OX595">
        <f>IF(OF595=5,"MATCH_ODDS",IF(AND(OS595=5),"MATCH_ODDS",""))</f>
        <v/>
      </c>
      <c r="OY595">
        <f>IF(OF595=5,"BACK",IF(AND(OS595=5),"BACK",""))</f>
        <v/>
      </c>
    </row>
    <row r="596" ht="16.5" customHeight="1" thickBot="1" thickTop="1">
      <c r="A596" s="2" t="n"/>
      <c r="KN596" s="1">
        <f>IF(INDEX(#REF!,MATCH('HT 0-0'!D596,#REF!,0))=INDEX(#REF!,MATCH('HT 0-0'!D596,#REF!,0)),INDEX(#REF!,MATCH('HT 0-0'!D596,#REF!,0)),"ERROR")</f>
        <v/>
      </c>
      <c r="KO596" s="1">
        <f>IF(INDEX(#REF!,MATCH('HT 0-0'!E596,#REF!,0))=INDEX(#REF!,MATCH('HT 0-0'!E596,#REF!,0)),INDEX(#REF!,MATCH('HT 0-0'!E596,#REF!,0)),"ERROR")</f>
        <v/>
      </c>
      <c r="KP596" s="1">
        <f>KN596&amp;" v "&amp;KO596</f>
        <v/>
      </c>
      <c r="KQ596">
        <f>B596&amp;"_"&amp;C596</f>
        <v/>
      </c>
      <c r="KR596" s="1">
        <f>IF((HW596/KK596)&lt;0.335,"G",IF((HW596/KK596)&gt;0.67,"R","A"))</f>
        <v/>
      </c>
      <c r="KS596" s="1">
        <f>IF((HX596/KK596)&lt;0.335,"G",IF((HX596/KK596)&gt;0.67,"R","A"))</f>
        <v/>
      </c>
      <c r="KT596" s="1">
        <f>IF((IH596/KK596)&lt;0.335,"G",IF((IH596/KK596)&gt;0.67,"R","A"))</f>
        <v/>
      </c>
      <c r="KU596" s="1">
        <f>IF((II596/KK596)&lt;0.335,"G",IF((II596/KK596)&gt;0.67,"R","A"))</f>
        <v/>
      </c>
      <c r="KV596" s="1">
        <f>IF((HZ596/KK596)&lt;0.335,"G",IF((HZ596/KK596)&gt;0.67,"R","A"))</f>
        <v/>
      </c>
      <c r="KW596" s="1">
        <f>IF((HY596/KK596)&lt;0.335,"G",IF((HY596/KK596)&gt;0.67,"R","A"))</f>
        <v/>
      </c>
      <c r="KX596" s="1">
        <f>IF((IK596/KK596)&lt;0.335,"G",IF((IK596/KK596)&gt;0.67,"R","A"))</f>
        <v/>
      </c>
      <c r="KY596" s="1">
        <f>IF((IJ596/KK596)&lt;0.335,"G",IF((IJ596/KK596)&gt;0.67,"R","A"))</f>
        <v/>
      </c>
      <c r="KZ596" s="1">
        <f>IF((HQ596/KK596)&lt;0.335,"G",IF((HQ596/KK596)&gt;0.67,"R","A"))</f>
        <v/>
      </c>
      <c r="LA596" s="1">
        <f>IF((IB596/KK596)&lt;0.335,"G",IF((IB596/KK596)&gt;0.67,"R","A"))</f>
        <v/>
      </c>
      <c r="LB596">
        <f>IF(LQ596="0-0",INDEX(Scrape!#REF!,MATCH('HT 0-0'!KP596,Scrape!$B:$B,0)),"")</f>
        <v/>
      </c>
      <c r="LC596">
        <f>IF(LQ596="0-0",INDEX(Scrape!$A:$A,MATCH('HT 0-0'!KP596,Scrape!$B:$B,0)),"")</f>
        <v/>
      </c>
      <c r="LD596">
        <f>IF(LQ596="0-0",INDEX(Scrape!$B:$B,MATCH('HT 0-0'!KP596,Scrape!$B:$B,0)),"")</f>
        <v/>
      </c>
      <c r="LE596">
        <f>IF(LQ596="0-0",INDEX(Scrape!$C:$C,MATCH('HT 0-0'!KP596,Scrape!$B:$B,0)),"")</f>
        <v/>
      </c>
      <c r="LF596">
        <f>IF(LQ596="0-0",INDEX(Scrape!$D:$D,MATCH('HT 0-0'!KP596,Scrape!$B:$B,0)),"")</f>
        <v/>
      </c>
      <c r="LG596">
        <f>IF(LQ596="0-0",INDEX(Scrape!$E:$E,MATCH('HT 0-0'!KP596,Scrape!$B:$B,0)),"")</f>
        <v/>
      </c>
      <c r="LH596">
        <f>IF(LQ596="0-0",INDEX(Scrape!$F:$F,MATCH('HT 0-0'!KP596,Scrape!$B:$B,0)),"")</f>
        <v/>
      </c>
      <c r="LI596">
        <f>IF(LQ596="0-0",INDEX(Scrape!$G:$G,MATCH('HT 0-0'!KP596,Scrape!$B:$B,0)),"")</f>
        <v/>
      </c>
      <c r="LJ596">
        <f>IF(LQ596="0-0",INDEX(Scrape!$H:$H,MATCH('HT 0-0'!KP596,Scrape!$B:$B,0)),"")</f>
        <v/>
      </c>
      <c r="LK596">
        <f>IF(LQ596="0-0",INDEX(Scrape!$I:$I,MATCH('HT 0-0'!KP596,Scrape!$B:$B,0)),"")</f>
        <v/>
      </c>
      <c r="LL596">
        <f>IF(LQ596="0-0",INDEX(Scrape!$J:$J,MATCH('HT 0-0'!KP596,Scrape!$B:$B,0)),"")</f>
        <v/>
      </c>
      <c r="LM596">
        <f>IF(LQ596="0-0",INDEX(Scrape!$K:$K,MATCH('HT 0-0'!KP596,Scrape!$B:$B,0)),"")</f>
        <v/>
      </c>
      <c r="LN596">
        <f>IF(LQ596="0-0",INDEX(Scrape!$L:$L,MATCH('HT 0-0'!KP596,Scrape!$B:$B,0)),"")</f>
        <v/>
      </c>
      <c r="LO596">
        <f>IF(LQ596="0-0",INDEX(Scrape!$M:$M,MATCH('HT 0-0'!KP596,Scrape!$B:$B,0)),"")</f>
        <v/>
      </c>
      <c r="LP596">
        <f>IF(LQ596="0-0",INDEX(Scrape!$N:$N,MATCH('HT 0-0'!KP596,Scrape!$B:$B,0)),"")</f>
        <v/>
      </c>
      <c r="LQ596">
        <f>INDEX(Scrape!$O:$O,MATCH('HT 0-0'!KP596,Scrape!$B:$B,0))</f>
        <v/>
      </c>
      <c r="LR596">
        <f>(1/LJ596)+(1/LI596)+(1/LH596)</f>
        <v/>
      </c>
      <c r="LS596">
        <f>(1/LG596)+(1/LF596)+(1/LE596)</f>
        <v/>
      </c>
      <c r="LT596" s="8">
        <f>IF(INDEX(#REF!,MATCH(KQ596,#REF!,0))=INDEX(#REF!,MATCH(KQ596,#REF!,0)),INDEX(#REF!,MATCH(KQ596,#REF!,0)),"ERROR")</f>
        <v/>
      </c>
      <c r="LU596" s="4">
        <f>IF(KR596="G",2,IF(KR596="R",0.5,IF(KR596="A",1)))</f>
        <v/>
      </c>
      <c r="LV596" s="4">
        <f>IF(KS596="G",0.5,IF(KS596="R",2,IF(KS596="A",1)))</f>
        <v/>
      </c>
      <c r="LW596" s="4">
        <f>IF(KT596="G",2,IF(KT596="R",0.5,IF(KT596="A",1)))</f>
        <v/>
      </c>
      <c r="LX596" s="4">
        <f>IF(KU596="G",0.5,IF(KU596="R",2,IF(KU596="A",1)))</f>
        <v/>
      </c>
      <c r="LY596" s="7">
        <f>(LK596*(LU596+LX596)+(LL596*(LU596+LX596)))</f>
        <v/>
      </c>
      <c r="LZ596" s="7">
        <f>(LN596*(LV596+LW596)+(LO596*(LV596+LW596)))</f>
        <v/>
      </c>
      <c r="MA596" s="11">
        <f>LY596-LZ596</f>
        <v/>
      </c>
      <c r="MB596" s="5">
        <f>MA596+2</f>
        <v/>
      </c>
      <c r="MC596" s="6">
        <f>MA596-2</f>
        <v/>
      </c>
      <c r="MD596" s="4">
        <f>LE596</f>
        <v/>
      </c>
      <c r="ME596" s="9">
        <f>IF(MD596=0,1000,MD596+0.75)</f>
        <v/>
      </c>
      <c r="MF596" s="10">
        <f>IF(MD596=0,0,MD596-0.75)</f>
        <v/>
      </c>
      <c r="MG596" s="4">
        <f>((LM596*(LU596+LX596))-((LP596*(LV596+LW596))))</f>
        <v/>
      </c>
      <c r="MH596" s="9">
        <f>MG596*1.2</f>
        <v/>
      </c>
      <c r="MI596" s="10">
        <f>MG596*0.8</f>
        <v/>
      </c>
      <c r="MJ596">
        <f>IFERROR(OT596,"")</f>
        <v/>
      </c>
      <c r="MK596">
        <f>IFERROR(OU596,"")</f>
        <v/>
      </c>
      <c r="ML596">
        <f>IFERROR(OV596,"")</f>
        <v/>
      </c>
      <c r="MM596">
        <f>IFERROR(OW596,"")</f>
        <v/>
      </c>
      <c r="MN596">
        <f>IFERROR(OX596,"")</f>
        <v/>
      </c>
      <c r="MO596">
        <f>IFERROR(OY596,"")</f>
        <v/>
      </c>
      <c r="MP596" s="1">
        <f>COUNTIFS(#REF!,LT596,#REF!,1,#REF!,"&gt;="&amp;MC596,#REF!,"&lt;="&amp;MB596,#REF!,"&lt;="&amp;ME596,#REF!,"&gt;="&amp;MF596,#REF!,"="&amp;KV596,#REF!,"="&amp;KX596)</f>
        <v/>
      </c>
      <c r="MQ596" s="1">
        <f>COUNTIFS(#REF!,LT596,#REF!,0,#REF!,"&gt;="&amp;MC596,#REF!,"&lt;="&amp;MB596,#REF!,"&lt;="&amp;ME596,#REF!,"&gt;="&amp;MF596,#REF!,"="&amp;KV596,#REF!,"="&amp;KX596)</f>
        <v/>
      </c>
      <c r="MR596" s="1">
        <f>COUNTIFS(#REF!,LT596,#REF!,1,#REF!,"&gt;="&amp;MC596,#REF!,"&lt;="&amp;MB596,#REF!,"&lt;="&amp;ME596,#REF!,"&gt;="&amp;MF596,#REF!,"="&amp;KW596,#REF!,"="&amp;KY596)</f>
        <v/>
      </c>
      <c r="MS596" s="1">
        <f>COUNTIFS(#REF!,LT596,#REF!,0,#REF!,"&gt;="&amp;MC596,#REF!,"&lt;="&amp;MB596,#REF!,"&lt;="&amp;ME596,#REF!,"&gt;="&amp;MF596,#REF!,"="&amp;KW596,#REF!,"="&amp;KY596)</f>
        <v/>
      </c>
      <c r="MT596" s="1">
        <f>COUNTIFS(#REF!,LT596,#REF!,1,#REF!,"&gt;="&amp;MI596,#REF!,"&lt;="&amp;MH596,#REF!,"&lt;="&amp;ME596,#REF!,"&gt;="&amp;MF596)</f>
        <v/>
      </c>
      <c r="MU596" s="1">
        <f>COUNTIFS(#REF!,LT596,#REF!,0,#REF!,"&gt;="&amp;MI596,#REF!,"&lt;="&amp;MH596,#REF!,"&lt;="&amp;ME596,#REF!,"&gt;="&amp;MF596)</f>
        <v/>
      </c>
      <c r="MV596" s="1">
        <f>COUNTIFS(#REF!,LT596,#REF!,1,#REF!,"&gt;="&amp;MI596,#REF!,"&lt;="&amp;MH596,#REF!,"="&amp;KZ596,#REF!,"="&amp;LA596,#REF!,"&lt;="&amp;ME596,#REF!,"&gt;="&amp;MF596)</f>
        <v/>
      </c>
      <c r="MW596" s="1">
        <f>COUNTIFS(#REF!,LT596,#REF!,0,#REF!,"&gt;="&amp;MI596,#REF!,"&lt;="&amp;MH596,#REF!,"="&amp;KZ596,#REF!,"="&amp;LA596,#REF!,"&lt;="&amp;ME596,#REF!,"&gt;="&amp;MF596)</f>
        <v/>
      </c>
      <c r="MX596" s="1">
        <f>COUNTIFS(#REF!,LT596,#REF!,1,#REF!,"&gt;="&amp;MC596,#REF!,"&lt;="&amp;MB596,#REF!,"&lt;="&amp;ME596,#REF!,"&gt;="&amp;MF596)</f>
        <v/>
      </c>
      <c r="MY596" s="1">
        <f>COUNTIFS(#REF!,LT596,#REF!,0,#REF!,"&gt;="&amp;MC596,#REF!,"&lt;="&amp;MB596,#REF!,"&lt;="&amp;ME596,#REF!,"&gt;="&amp;MF596)</f>
        <v/>
      </c>
      <c r="MZ596" s="1">
        <f>COUNTIFS(#REF!,LT596,#REF!,1,#REF!,"&lt;="&amp;ME596,#REF!,"&gt;="&amp;MF596,#REF!,"="&amp;KV596,#REF!,"="&amp;KX596)</f>
        <v/>
      </c>
      <c r="NA596" s="1">
        <f>COUNTIFS(#REF!,LT596,#REF!,0,#REF!,"&lt;="&amp;ME596,#REF!,"&gt;="&amp;MF596,#REF!,"="&amp;KV596,#REF!,"="&amp;KX596)</f>
        <v/>
      </c>
      <c r="NB596" s="1">
        <f>COUNTIFS(#REF!,LT596,#REF!,1,#REF!,"&lt;="&amp;ME596,#REF!,"&gt;="&amp;MF596,#REF!,"="&amp;KW596,#REF!,"="&amp;KY596)</f>
        <v/>
      </c>
      <c r="NC596" s="1">
        <f>COUNTIFS(#REF!,LT596,#REF!,0,#REF!,"&lt;="&amp;ME596,#REF!,"&gt;="&amp;MF596,#REF!,"="&amp;KW596,#REF!,"="&amp;KY596)</f>
        <v/>
      </c>
      <c r="ND596" s="1">
        <f>COUNTIFS(#REF!,LT596,#REF!,1,#REF!,"&gt;="&amp;MC596,#REF!,"&lt;="&amp;MB596,#REF!,"&lt;="&amp;ME596,#REF!,"&gt;="&amp;MF596,#REF!,"="&amp;KV596,#REF!,"="&amp;KX596)</f>
        <v/>
      </c>
      <c r="NE596" s="1">
        <f>COUNTIFS(#REF!,LT596,#REF!,0,#REF!,"&gt;="&amp;MC596,#REF!,"&lt;="&amp;MB596,#REF!,"&lt;="&amp;ME596,#REF!,"&gt;="&amp;MF596,#REF!,"="&amp;KV596,#REF!,"="&amp;KX596)</f>
        <v/>
      </c>
      <c r="NF596" s="1">
        <f>COUNTIFS(#REF!,LT596,#REF!,1,#REF!,"&gt;="&amp;MC596,#REF!,"&lt;="&amp;MB596,#REF!,"&lt;="&amp;ME596,#REF!,"&gt;="&amp;MF596,#REF!,"="&amp;KW596,#REF!,"="&amp;KY596)</f>
        <v/>
      </c>
      <c r="NG596" s="1">
        <f>COUNTIFS(#REF!,LT596,#REF!,0,#REF!,"&gt;="&amp;MC596,#REF!,"&lt;="&amp;MB596,#REF!,"&lt;="&amp;ME596,#REF!,"&gt;="&amp;MF596,#REF!,"="&amp;KW596,#REF!,"="&amp;KY596)</f>
        <v/>
      </c>
      <c r="NH596" s="1">
        <f>COUNTIFS(#REF!,LT596,#REF!,1,#REF!,"&gt;="&amp;MC596,#REF!,"&lt;="&amp;MB596,#REF!,"&lt;="&amp;ME596,#REF!,"&gt;="&amp;MF596,#REF!,"="&amp;KZ596,#REF!,"="&amp;LA596)</f>
        <v/>
      </c>
      <c r="NI596" s="1">
        <f>COUNTIFS(#REF!,LT596,#REF!,0,#REF!,"&gt;="&amp;MC596,#REF!,"&lt;="&amp;MB596,#REF!,"&lt;="&amp;ME596,#REF!,"&gt;="&amp;MF596,#REF!,"="&amp;KZ596,#REF!,"="&amp;LA596)</f>
        <v/>
      </c>
      <c r="NJ596" s="1">
        <f>COUNTIFS(#REF!,LT596,#REF!,1,#REF!,"&gt;="&amp;MI596,#REF!,"&lt;="&amp;MH596,#REF!,"&lt;="&amp;ME596,#REF!,"&gt;="&amp;MF596)</f>
        <v/>
      </c>
      <c r="NK596" s="1">
        <f>COUNTIFS(#REF!,LT596,#REF!,0,#REF!,"&gt;="&amp;MI596,#REF!,"&lt;="&amp;MH596,#REF!,"&lt;="&amp;ME596,#REF!,"&gt;="&amp;MF596)</f>
        <v/>
      </c>
      <c r="NL596" s="1">
        <f>COUNTIFS(#REF!,LT596,#REF!,1,#REF!,"&gt;="&amp;MI596,#REF!,"&lt;="&amp;MH596,#REF!,"="&amp;KZ596,#REF!,"="&amp;LA596,#REF!,"&lt;="&amp;ME596,#REF!,"&gt;="&amp;MF596)</f>
        <v/>
      </c>
      <c r="NM596" s="1">
        <f>COUNTIFS(#REF!,LT596,#REF!,0,#REF!,"&gt;="&amp;MI596,#REF!,"&lt;="&amp;MH596,#REF!,"="&amp;KZ596,#REF!,"="&amp;LA596,#REF!,"&lt;="&amp;ME596,#REF!,"&gt;="&amp;MF596)</f>
        <v/>
      </c>
      <c r="NN596" s="1">
        <f>COUNTIFS(#REF!,LT596,#REF!,1,#REF!,"&gt;="&amp;MC596,#REF!,"&lt;="&amp;MB596,#REF!,"&lt;="&amp;ME596,#REF!,"&gt;="&amp;MF596)</f>
        <v/>
      </c>
      <c r="NO596" s="1">
        <f>COUNTIFS(#REF!,LT596,#REF!,0,#REF!,"&gt;="&amp;MC596,#REF!,"&lt;="&amp;MB596,#REF!,"&lt;="&amp;ME596,#REF!,"&gt;="&amp;MF596)</f>
        <v/>
      </c>
      <c r="NP596" s="1">
        <f>COUNTIFS(#REF!,LT596,#REF!,1,#REF!,"&lt;="&amp;ME596,#REF!,"&gt;="&amp;MF596,#REF!,"="&amp;KV596,#REF!,"="&amp;KX596)</f>
        <v/>
      </c>
      <c r="NQ596" s="1">
        <f>COUNTIFS(#REF!,LT596,#REF!,0,#REF!,"&lt;="&amp;ME596,#REF!,"&gt;="&amp;MF596,#REF!,"="&amp;KV596,#REF!,"="&amp;KX596)</f>
        <v/>
      </c>
      <c r="NR596" s="1">
        <f>COUNTIFS(#REF!,LT596,#REF!,1,#REF!,"&lt;="&amp;ME596,#REF!,"&gt;="&amp;MF596,#REF!,"="&amp;KW596,#REF!,"="&amp;KY596)</f>
        <v/>
      </c>
      <c r="NS596" s="1">
        <f>COUNTIFS(#REF!,LT596,#REF!,0,#REF!,"&lt;="&amp;ME596,#REF!,"&gt;="&amp;MF596,#REF!,"="&amp;KW596,#REF!,"="&amp;KY596)</f>
        <v/>
      </c>
      <c r="NT596" s="1">
        <f>MP596+MR596+MT596+MV596+MX596+MZ596+NB596</f>
        <v/>
      </c>
      <c r="NU596" s="1">
        <f>MQ596+MS596+MU596+MW596+MY596+NA596+NC596</f>
        <v/>
      </c>
      <c r="NV596" s="1">
        <f>NT596+NU596</f>
        <v/>
      </c>
      <c r="NW596" s="33">
        <f>NT596/(NT596+NU596)</f>
        <v/>
      </c>
      <c r="NX596" s="3">
        <f>1/NW596</f>
        <v/>
      </c>
      <c r="NY596" s="1">
        <f>LH596</f>
        <v/>
      </c>
      <c r="NZ596" s="79">
        <f>(NW596*((NY596-1)*0.98))-((1-NW596)*1)</f>
        <v/>
      </c>
      <c r="OA596" s="34">
        <f>IF(LR596&lt;0.9,0,IF(AND(LR596&gt;1.1),0,1))</f>
        <v/>
      </c>
      <c r="OB596" s="34">
        <f>IF(LS596&lt;0.9,0,IF(AND(LS596&gt;1.1),0,1))</f>
        <v/>
      </c>
      <c r="OC596" s="32">
        <f>IF(NV596&gt;99,1,0)</f>
        <v/>
      </c>
      <c r="OD596" s="32">
        <f>IF(NZ596&gt;0.0799,1,0)</f>
        <v/>
      </c>
      <c r="OE596" s="32">
        <f>IF(NZ596&gt;OM596,1,0)</f>
        <v/>
      </c>
      <c r="OF596" s="32">
        <f>OC596+OD596+OE596+OA596+OB596</f>
        <v/>
      </c>
      <c r="OG596" s="1">
        <f>ND596+NF596+NH596+NJ596+NL596+NN596+NP596+NR596</f>
        <v/>
      </c>
      <c r="OH596" s="1">
        <f>NE596+NG596+NI596+NK596+NM596+NO596+NQ596+NS596</f>
        <v/>
      </c>
      <c r="OI596" s="1">
        <f>OG596+OH596</f>
        <v/>
      </c>
      <c r="OJ596" s="33">
        <f>OG596/(OG596+OH596)</f>
        <v/>
      </c>
      <c r="OK596" s="3">
        <f>1/OJ596</f>
        <v/>
      </c>
      <c r="OL596" s="1">
        <f>LI596</f>
        <v/>
      </c>
      <c r="OM596" s="79">
        <f>(OJ596*((OL596-1)*0.98))-((1-OJ596)*1)</f>
        <v/>
      </c>
      <c r="ON596" s="34">
        <f>IF(LR596&lt;0.9,0,IF(AND(LR596&gt;1.1),0,1))</f>
        <v/>
      </c>
      <c r="OO596" s="34">
        <f>IF(LS596&lt;0.9,0,IF(AND(LS596&gt;1.1),0,1))</f>
        <v/>
      </c>
      <c r="OP596" s="32">
        <f>IF(OI596&gt;99,1,0)</f>
        <v/>
      </c>
      <c r="OQ596" s="32">
        <f>IF(OM596&gt;0.0799,1,0)</f>
        <v/>
      </c>
      <c r="OR596" s="32">
        <f>IF(OM596&gt;OZ596,1,0)</f>
        <v/>
      </c>
      <c r="OS596" s="32">
        <f>OP596+OQ596+OR596+ON596+OO596</f>
        <v/>
      </c>
      <c r="OT596">
        <f>IF(OF596=5,"BackHome0-0",IF(AND(OS596=5),"BackAway0-0",""))</f>
        <v/>
      </c>
      <c r="OU596">
        <f>IF(OF596=5,KN596,IF(AND(OS596=5),KO596,""))</f>
        <v/>
      </c>
      <c r="OV596">
        <f>IF(OF596=5,"Match Odds",IF(AND(OS596=5),"Match Odds",""))</f>
        <v/>
      </c>
      <c r="OW596">
        <f>IF(OF596=5,KP596,IF(AND(OS596=5),KP596,""))</f>
        <v/>
      </c>
      <c r="OX596">
        <f>IF(OF596=5,"MATCH_ODDS",IF(AND(OS596=5),"MATCH_ODDS",""))</f>
        <v/>
      </c>
      <c r="OY596">
        <f>IF(OF596=5,"BACK",IF(AND(OS596=5),"BACK",""))</f>
        <v/>
      </c>
    </row>
    <row r="597" ht="16.5" customHeight="1" thickBot="1" thickTop="1">
      <c r="A597" s="2" t="n"/>
      <c r="KN597" s="1">
        <f>IF(INDEX(#REF!,MATCH('HT 0-0'!D597,#REF!,0))=INDEX(#REF!,MATCH('HT 0-0'!D597,#REF!,0)),INDEX(#REF!,MATCH('HT 0-0'!D597,#REF!,0)),"ERROR")</f>
        <v/>
      </c>
      <c r="KO597" s="1">
        <f>IF(INDEX(#REF!,MATCH('HT 0-0'!E597,#REF!,0))=INDEX(#REF!,MATCH('HT 0-0'!E597,#REF!,0)),INDEX(#REF!,MATCH('HT 0-0'!E597,#REF!,0)),"ERROR")</f>
        <v/>
      </c>
      <c r="KP597" s="1">
        <f>KN597&amp;" v "&amp;KO597</f>
        <v/>
      </c>
      <c r="KQ597">
        <f>B597&amp;"_"&amp;C597</f>
        <v/>
      </c>
      <c r="KR597" s="1">
        <f>IF((HW597/KK597)&lt;0.335,"G",IF((HW597/KK597)&gt;0.67,"R","A"))</f>
        <v/>
      </c>
      <c r="KS597" s="1">
        <f>IF((HX597/KK597)&lt;0.335,"G",IF((HX597/KK597)&gt;0.67,"R","A"))</f>
        <v/>
      </c>
      <c r="KT597" s="1">
        <f>IF((IH597/KK597)&lt;0.335,"G",IF((IH597/KK597)&gt;0.67,"R","A"))</f>
        <v/>
      </c>
      <c r="KU597" s="1">
        <f>IF((II597/KK597)&lt;0.335,"G",IF((II597/KK597)&gt;0.67,"R","A"))</f>
        <v/>
      </c>
      <c r="KV597" s="1">
        <f>IF((HZ597/KK597)&lt;0.335,"G",IF((HZ597/KK597)&gt;0.67,"R","A"))</f>
        <v/>
      </c>
      <c r="KW597" s="1">
        <f>IF((HY597/KK597)&lt;0.335,"G",IF((HY597/KK597)&gt;0.67,"R","A"))</f>
        <v/>
      </c>
      <c r="KX597" s="1">
        <f>IF((IK597/KK597)&lt;0.335,"G",IF((IK597/KK597)&gt;0.67,"R","A"))</f>
        <v/>
      </c>
      <c r="KY597" s="1">
        <f>IF((IJ597/KK597)&lt;0.335,"G",IF((IJ597/KK597)&gt;0.67,"R","A"))</f>
        <v/>
      </c>
      <c r="KZ597" s="1">
        <f>IF((HQ597/KK597)&lt;0.335,"G",IF((HQ597/KK597)&gt;0.67,"R","A"))</f>
        <v/>
      </c>
      <c r="LA597" s="1">
        <f>IF((IB597/KK597)&lt;0.335,"G",IF((IB597/KK597)&gt;0.67,"R","A"))</f>
        <v/>
      </c>
      <c r="LB597">
        <f>IF(LQ597="0-0",INDEX(Scrape!#REF!,MATCH('HT 0-0'!KP597,Scrape!$B:$B,0)),"")</f>
        <v/>
      </c>
      <c r="LC597">
        <f>IF(LQ597="0-0",INDEX(Scrape!$A:$A,MATCH('HT 0-0'!KP597,Scrape!$B:$B,0)),"")</f>
        <v/>
      </c>
      <c r="LD597">
        <f>IF(LQ597="0-0",INDEX(Scrape!$B:$B,MATCH('HT 0-0'!KP597,Scrape!$B:$B,0)),"")</f>
        <v/>
      </c>
      <c r="LE597">
        <f>IF(LQ597="0-0",INDEX(Scrape!$C:$C,MATCH('HT 0-0'!KP597,Scrape!$B:$B,0)),"")</f>
        <v/>
      </c>
      <c r="LF597">
        <f>IF(LQ597="0-0",INDEX(Scrape!$D:$D,MATCH('HT 0-0'!KP597,Scrape!$B:$B,0)),"")</f>
        <v/>
      </c>
      <c r="LG597">
        <f>IF(LQ597="0-0",INDEX(Scrape!$E:$E,MATCH('HT 0-0'!KP597,Scrape!$B:$B,0)),"")</f>
        <v/>
      </c>
      <c r="LH597">
        <f>IF(LQ597="0-0",INDEX(Scrape!$F:$F,MATCH('HT 0-0'!KP597,Scrape!$B:$B,0)),"")</f>
        <v/>
      </c>
      <c r="LI597">
        <f>IF(LQ597="0-0",INDEX(Scrape!$G:$G,MATCH('HT 0-0'!KP597,Scrape!$B:$B,0)),"")</f>
        <v/>
      </c>
      <c r="LJ597">
        <f>IF(LQ597="0-0",INDEX(Scrape!$H:$H,MATCH('HT 0-0'!KP597,Scrape!$B:$B,0)),"")</f>
        <v/>
      </c>
      <c r="LK597">
        <f>IF(LQ597="0-0",INDEX(Scrape!$I:$I,MATCH('HT 0-0'!KP597,Scrape!$B:$B,0)),"")</f>
        <v/>
      </c>
      <c r="LL597">
        <f>IF(LQ597="0-0",INDEX(Scrape!$J:$J,MATCH('HT 0-0'!KP597,Scrape!$B:$B,0)),"")</f>
        <v/>
      </c>
      <c r="LM597">
        <f>IF(LQ597="0-0",INDEX(Scrape!$K:$K,MATCH('HT 0-0'!KP597,Scrape!$B:$B,0)),"")</f>
        <v/>
      </c>
      <c r="LN597">
        <f>IF(LQ597="0-0",INDEX(Scrape!$L:$L,MATCH('HT 0-0'!KP597,Scrape!$B:$B,0)),"")</f>
        <v/>
      </c>
      <c r="LO597">
        <f>IF(LQ597="0-0",INDEX(Scrape!$M:$M,MATCH('HT 0-0'!KP597,Scrape!$B:$B,0)),"")</f>
        <v/>
      </c>
      <c r="LP597">
        <f>IF(LQ597="0-0",INDEX(Scrape!$N:$N,MATCH('HT 0-0'!KP597,Scrape!$B:$B,0)),"")</f>
        <v/>
      </c>
      <c r="LQ597">
        <f>INDEX(Scrape!$O:$O,MATCH('HT 0-0'!KP597,Scrape!$B:$B,0))</f>
        <v/>
      </c>
      <c r="LR597">
        <f>(1/LJ597)+(1/LI597)+(1/LH597)</f>
        <v/>
      </c>
      <c r="LS597">
        <f>(1/LG597)+(1/LF597)+(1/LE597)</f>
        <v/>
      </c>
      <c r="LT597" s="8">
        <f>IF(INDEX(#REF!,MATCH(KQ597,#REF!,0))=INDEX(#REF!,MATCH(KQ597,#REF!,0)),INDEX(#REF!,MATCH(KQ597,#REF!,0)),"ERROR")</f>
        <v/>
      </c>
      <c r="LU597" s="4">
        <f>IF(KR597="G",2,IF(KR597="R",0.5,IF(KR597="A",1)))</f>
        <v/>
      </c>
      <c r="LV597" s="4">
        <f>IF(KS597="G",0.5,IF(KS597="R",2,IF(KS597="A",1)))</f>
        <v/>
      </c>
      <c r="LW597" s="4">
        <f>IF(KT597="G",2,IF(KT597="R",0.5,IF(KT597="A",1)))</f>
        <v/>
      </c>
      <c r="LX597" s="4">
        <f>IF(KU597="G",0.5,IF(KU597="R",2,IF(KU597="A",1)))</f>
        <v/>
      </c>
      <c r="LY597" s="7">
        <f>(LK597*(LU597+LX597)+(LL597*(LU597+LX597)))</f>
        <v/>
      </c>
      <c r="LZ597" s="7">
        <f>(LN597*(LV597+LW597)+(LO597*(LV597+LW597)))</f>
        <v/>
      </c>
      <c r="MA597" s="11">
        <f>LY597-LZ597</f>
        <v/>
      </c>
      <c r="MB597" s="5">
        <f>MA597+2</f>
        <v/>
      </c>
      <c r="MC597" s="6">
        <f>MA597-2</f>
        <v/>
      </c>
      <c r="MD597" s="4">
        <f>LE597</f>
        <v/>
      </c>
      <c r="ME597" s="9">
        <f>IF(MD597=0,1000,MD597+0.75)</f>
        <v/>
      </c>
      <c r="MF597" s="10">
        <f>IF(MD597=0,0,MD597-0.75)</f>
        <v/>
      </c>
      <c r="MG597" s="4">
        <f>((LM597*(LU597+LX597))-((LP597*(LV597+LW597))))</f>
        <v/>
      </c>
      <c r="MH597" s="9">
        <f>MG597*1.2</f>
        <v/>
      </c>
      <c r="MI597" s="10">
        <f>MG597*0.8</f>
        <v/>
      </c>
      <c r="MJ597">
        <f>IFERROR(OT597,"")</f>
        <v/>
      </c>
      <c r="MK597">
        <f>IFERROR(OU597,"")</f>
        <v/>
      </c>
      <c r="ML597">
        <f>IFERROR(OV597,"")</f>
        <v/>
      </c>
      <c r="MM597">
        <f>IFERROR(OW597,"")</f>
        <v/>
      </c>
      <c r="MN597">
        <f>IFERROR(OX597,"")</f>
        <v/>
      </c>
      <c r="MO597">
        <f>IFERROR(OY597,"")</f>
        <v/>
      </c>
      <c r="MP597" s="1">
        <f>COUNTIFS(#REF!,LT597,#REF!,1,#REF!,"&gt;="&amp;MC597,#REF!,"&lt;="&amp;MB597,#REF!,"&lt;="&amp;ME597,#REF!,"&gt;="&amp;MF597,#REF!,"="&amp;KV597,#REF!,"="&amp;KX597)</f>
        <v/>
      </c>
      <c r="MQ597" s="1">
        <f>COUNTIFS(#REF!,LT597,#REF!,0,#REF!,"&gt;="&amp;MC597,#REF!,"&lt;="&amp;MB597,#REF!,"&lt;="&amp;ME597,#REF!,"&gt;="&amp;MF597,#REF!,"="&amp;KV597,#REF!,"="&amp;KX597)</f>
        <v/>
      </c>
      <c r="MR597" s="1">
        <f>COUNTIFS(#REF!,LT597,#REF!,1,#REF!,"&gt;="&amp;MC597,#REF!,"&lt;="&amp;MB597,#REF!,"&lt;="&amp;ME597,#REF!,"&gt;="&amp;MF597,#REF!,"="&amp;KW597,#REF!,"="&amp;KY597)</f>
        <v/>
      </c>
      <c r="MS597" s="1">
        <f>COUNTIFS(#REF!,LT597,#REF!,0,#REF!,"&gt;="&amp;MC597,#REF!,"&lt;="&amp;MB597,#REF!,"&lt;="&amp;ME597,#REF!,"&gt;="&amp;MF597,#REF!,"="&amp;KW597,#REF!,"="&amp;KY597)</f>
        <v/>
      </c>
      <c r="MT597" s="1">
        <f>COUNTIFS(#REF!,LT597,#REF!,1,#REF!,"&gt;="&amp;MI597,#REF!,"&lt;="&amp;MH597,#REF!,"&lt;="&amp;ME597,#REF!,"&gt;="&amp;MF597)</f>
        <v/>
      </c>
      <c r="MU597" s="1">
        <f>COUNTIFS(#REF!,LT597,#REF!,0,#REF!,"&gt;="&amp;MI597,#REF!,"&lt;="&amp;MH597,#REF!,"&lt;="&amp;ME597,#REF!,"&gt;="&amp;MF597)</f>
        <v/>
      </c>
      <c r="MV597" s="1">
        <f>COUNTIFS(#REF!,LT597,#REF!,1,#REF!,"&gt;="&amp;MI597,#REF!,"&lt;="&amp;MH597,#REF!,"="&amp;KZ597,#REF!,"="&amp;LA597,#REF!,"&lt;="&amp;ME597,#REF!,"&gt;="&amp;MF597)</f>
        <v/>
      </c>
      <c r="MW597" s="1">
        <f>COUNTIFS(#REF!,LT597,#REF!,0,#REF!,"&gt;="&amp;MI597,#REF!,"&lt;="&amp;MH597,#REF!,"="&amp;KZ597,#REF!,"="&amp;LA597,#REF!,"&lt;="&amp;ME597,#REF!,"&gt;="&amp;MF597)</f>
        <v/>
      </c>
      <c r="MX597" s="1">
        <f>COUNTIFS(#REF!,LT597,#REF!,1,#REF!,"&gt;="&amp;MC597,#REF!,"&lt;="&amp;MB597,#REF!,"&lt;="&amp;ME597,#REF!,"&gt;="&amp;MF597)</f>
        <v/>
      </c>
      <c r="MY597" s="1">
        <f>COUNTIFS(#REF!,LT597,#REF!,0,#REF!,"&gt;="&amp;MC597,#REF!,"&lt;="&amp;MB597,#REF!,"&lt;="&amp;ME597,#REF!,"&gt;="&amp;MF597)</f>
        <v/>
      </c>
      <c r="MZ597" s="1">
        <f>COUNTIFS(#REF!,LT597,#REF!,1,#REF!,"&lt;="&amp;ME597,#REF!,"&gt;="&amp;MF597,#REF!,"="&amp;KV597,#REF!,"="&amp;KX597)</f>
        <v/>
      </c>
      <c r="NA597" s="1">
        <f>COUNTIFS(#REF!,LT597,#REF!,0,#REF!,"&lt;="&amp;ME597,#REF!,"&gt;="&amp;MF597,#REF!,"="&amp;KV597,#REF!,"="&amp;KX597)</f>
        <v/>
      </c>
      <c r="NB597" s="1">
        <f>COUNTIFS(#REF!,LT597,#REF!,1,#REF!,"&lt;="&amp;ME597,#REF!,"&gt;="&amp;MF597,#REF!,"="&amp;KW597,#REF!,"="&amp;KY597)</f>
        <v/>
      </c>
      <c r="NC597" s="1">
        <f>COUNTIFS(#REF!,LT597,#REF!,0,#REF!,"&lt;="&amp;ME597,#REF!,"&gt;="&amp;MF597,#REF!,"="&amp;KW597,#REF!,"="&amp;KY597)</f>
        <v/>
      </c>
      <c r="ND597" s="1">
        <f>COUNTIFS(#REF!,LT597,#REF!,1,#REF!,"&gt;="&amp;MC597,#REF!,"&lt;="&amp;MB597,#REF!,"&lt;="&amp;ME597,#REF!,"&gt;="&amp;MF597,#REF!,"="&amp;KV597,#REF!,"="&amp;KX597)</f>
        <v/>
      </c>
      <c r="NE597" s="1">
        <f>COUNTIFS(#REF!,LT597,#REF!,0,#REF!,"&gt;="&amp;MC597,#REF!,"&lt;="&amp;MB597,#REF!,"&lt;="&amp;ME597,#REF!,"&gt;="&amp;MF597,#REF!,"="&amp;KV597,#REF!,"="&amp;KX597)</f>
        <v/>
      </c>
      <c r="NF597" s="1">
        <f>COUNTIFS(#REF!,LT597,#REF!,1,#REF!,"&gt;="&amp;MC597,#REF!,"&lt;="&amp;MB597,#REF!,"&lt;="&amp;ME597,#REF!,"&gt;="&amp;MF597,#REF!,"="&amp;KW597,#REF!,"="&amp;KY597)</f>
        <v/>
      </c>
      <c r="NG597" s="1">
        <f>COUNTIFS(#REF!,LT597,#REF!,0,#REF!,"&gt;="&amp;MC597,#REF!,"&lt;="&amp;MB597,#REF!,"&lt;="&amp;ME597,#REF!,"&gt;="&amp;MF597,#REF!,"="&amp;KW597,#REF!,"="&amp;KY597)</f>
        <v/>
      </c>
      <c r="NH597" s="1">
        <f>COUNTIFS(#REF!,LT597,#REF!,1,#REF!,"&gt;="&amp;MC597,#REF!,"&lt;="&amp;MB597,#REF!,"&lt;="&amp;ME597,#REF!,"&gt;="&amp;MF597,#REF!,"="&amp;KZ597,#REF!,"="&amp;LA597)</f>
        <v/>
      </c>
      <c r="NI597" s="1">
        <f>COUNTIFS(#REF!,LT597,#REF!,0,#REF!,"&gt;="&amp;MC597,#REF!,"&lt;="&amp;MB597,#REF!,"&lt;="&amp;ME597,#REF!,"&gt;="&amp;MF597,#REF!,"="&amp;KZ597,#REF!,"="&amp;LA597)</f>
        <v/>
      </c>
      <c r="NJ597" s="1">
        <f>COUNTIFS(#REF!,LT597,#REF!,1,#REF!,"&gt;="&amp;MI597,#REF!,"&lt;="&amp;MH597,#REF!,"&lt;="&amp;ME597,#REF!,"&gt;="&amp;MF597)</f>
        <v/>
      </c>
      <c r="NK597" s="1">
        <f>COUNTIFS(#REF!,LT597,#REF!,0,#REF!,"&gt;="&amp;MI597,#REF!,"&lt;="&amp;MH597,#REF!,"&lt;="&amp;ME597,#REF!,"&gt;="&amp;MF597)</f>
        <v/>
      </c>
      <c r="NL597" s="1">
        <f>COUNTIFS(#REF!,LT597,#REF!,1,#REF!,"&gt;="&amp;MI597,#REF!,"&lt;="&amp;MH597,#REF!,"="&amp;KZ597,#REF!,"="&amp;LA597,#REF!,"&lt;="&amp;ME597,#REF!,"&gt;="&amp;MF597)</f>
        <v/>
      </c>
      <c r="NM597" s="1">
        <f>COUNTIFS(#REF!,LT597,#REF!,0,#REF!,"&gt;="&amp;MI597,#REF!,"&lt;="&amp;MH597,#REF!,"="&amp;KZ597,#REF!,"="&amp;LA597,#REF!,"&lt;="&amp;ME597,#REF!,"&gt;="&amp;MF597)</f>
        <v/>
      </c>
      <c r="NN597" s="1">
        <f>COUNTIFS(#REF!,LT597,#REF!,1,#REF!,"&gt;="&amp;MC597,#REF!,"&lt;="&amp;MB597,#REF!,"&lt;="&amp;ME597,#REF!,"&gt;="&amp;MF597)</f>
        <v/>
      </c>
      <c r="NO597" s="1">
        <f>COUNTIFS(#REF!,LT597,#REF!,0,#REF!,"&gt;="&amp;MC597,#REF!,"&lt;="&amp;MB597,#REF!,"&lt;="&amp;ME597,#REF!,"&gt;="&amp;MF597)</f>
        <v/>
      </c>
      <c r="NP597" s="1">
        <f>COUNTIFS(#REF!,LT597,#REF!,1,#REF!,"&lt;="&amp;ME597,#REF!,"&gt;="&amp;MF597,#REF!,"="&amp;KV597,#REF!,"="&amp;KX597)</f>
        <v/>
      </c>
      <c r="NQ597" s="1">
        <f>COUNTIFS(#REF!,LT597,#REF!,0,#REF!,"&lt;="&amp;ME597,#REF!,"&gt;="&amp;MF597,#REF!,"="&amp;KV597,#REF!,"="&amp;KX597)</f>
        <v/>
      </c>
      <c r="NR597" s="1">
        <f>COUNTIFS(#REF!,LT597,#REF!,1,#REF!,"&lt;="&amp;ME597,#REF!,"&gt;="&amp;MF597,#REF!,"="&amp;KW597,#REF!,"="&amp;KY597)</f>
        <v/>
      </c>
      <c r="NS597" s="1">
        <f>COUNTIFS(#REF!,LT597,#REF!,0,#REF!,"&lt;="&amp;ME597,#REF!,"&gt;="&amp;MF597,#REF!,"="&amp;KW597,#REF!,"="&amp;KY597)</f>
        <v/>
      </c>
      <c r="NT597" s="1">
        <f>MP597+MR597+MT597+MV597+MX597+MZ597+NB597</f>
        <v/>
      </c>
      <c r="NU597" s="1">
        <f>MQ597+MS597+MU597+MW597+MY597+NA597+NC597</f>
        <v/>
      </c>
      <c r="NV597" s="1">
        <f>NT597+NU597</f>
        <v/>
      </c>
      <c r="NW597" s="33">
        <f>NT597/(NT597+NU597)</f>
        <v/>
      </c>
      <c r="NX597" s="3">
        <f>1/NW597</f>
        <v/>
      </c>
      <c r="NY597" s="1">
        <f>LH597</f>
        <v/>
      </c>
      <c r="NZ597" s="79">
        <f>(NW597*((NY597-1)*0.98))-((1-NW597)*1)</f>
        <v/>
      </c>
      <c r="OA597" s="34">
        <f>IF(LR597&lt;0.9,0,IF(AND(LR597&gt;1.1),0,1))</f>
        <v/>
      </c>
      <c r="OB597" s="34">
        <f>IF(LS597&lt;0.9,0,IF(AND(LS597&gt;1.1),0,1))</f>
        <v/>
      </c>
      <c r="OC597" s="32">
        <f>IF(NV597&gt;99,1,0)</f>
        <v/>
      </c>
      <c r="OD597" s="32">
        <f>IF(NZ597&gt;0.0799,1,0)</f>
        <v/>
      </c>
      <c r="OE597" s="32">
        <f>IF(NZ597&gt;OM597,1,0)</f>
        <v/>
      </c>
      <c r="OF597" s="32">
        <f>OC597+OD597+OE597+OA597+OB597</f>
        <v/>
      </c>
      <c r="OG597" s="1">
        <f>ND597+NF597+NH597+NJ597+NL597+NN597+NP597+NR597</f>
        <v/>
      </c>
      <c r="OH597" s="1">
        <f>NE597+NG597+NI597+NK597+NM597+NO597+NQ597+NS597</f>
        <v/>
      </c>
      <c r="OI597" s="1">
        <f>OG597+OH597</f>
        <v/>
      </c>
      <c r="OJ597" s="33">
        <f>OG597/(OG597+OH597)</f>
        <v/>
      </c>
      <c r="OK597" s="3">
        <f>1/OJ597</f>
        <v/>
      </c>
      <c r="OL597" s="1">
        <f>LI597</f>
        <v/>
      </c>
      <c r="OM597" s="79">
        <f>(OJ597*((OL597-1)*0.98))-((1-OJ597)*1)</f>
        <v/>
      </c>
      <c r="ON597" s="34">
        <f>IF(LR597&lt;0.9,0,IF(AND(LR597&gt;1.1),0,1))</f>
        <v/>
      </c>
      <c r="OO597" s="34">
        <f>IF(LS597&lt;0.9,0,IF(AND(LS597&gt;1.1),0,1))</f>
        <v/>
      </c>
      <c r="OP597" s="32">
        <f>IF(OI597&gt;99,1,0)</f>
        <v/>
      </c>
      <c r="OQ597" s="32">
        <f>IF(OM597&gt;0.0799,1,0)</f>
        <v/>
      </c>
      <c r="OR597" s="32">
        <f>IF(OM597&gt;OZ597,1,0)</f>
        <v/>
      </c>
      <c r="OS597" s="32">
        <f>OP597+OQ597+OR597+ON597+OO597</f>
        <v/>
      </c>
      <c r="OT597">
        <f>IF(OF597=5,"BackHome0-0",IF(AND(OS597=5),"BackAway0-0",""))</f>
        <v/>
      </c>
      <c r="OU597">
        <f>IF(OF597=5,KN597,IF(AND(OS597=5),KO597,""))</f>
        <v/>
      </c>
      <c r="OV597">
        <f>IF(OF597=5,"Match Odds",IF(AND(OS597=5),"Match Odds",""))</f>
        <v/>
      </c>
      <c r="OW597">
        <f>IF(OF597=5,KP597,IF(AND(OS597=5),KP597,""))</f>
        <v/>
      </c>
      <c r="OX597">
        <f>IF(OF597=5,"MATCH_ODDS",IF(AND(OS597=5),"MATCH_ODDS",""))</f>
        <v/>
      </c>
      <c r="OY597">
        <f>IF(OF597=5,"BACK",IF(AND(OS597=5),"BACK",""))</f>
        <v/>
      </c>
    </row>
    <row r="598" ht="16.5" customHeight="1" thickBot="1" thickTop="1">
      <c r="A598" s="2" t="n"/>
      <c r="KN598" s="1">
        <f>IF(INDEX(#REF!,MATCH('HT 0-0'!D598,#REF!,0))=INDEX(#REF!,MATCH('HT 0-0'!D598,#REF!,0)),INDEX(#REF!,MATCH('HT 0-0'!D598,#REF!,0)),"ERROR")</f>
        <v/>
      </c>
      <c r="KO598" s="1">
        <f>IF(INDEX(#REF!,MATCH('HT 0-0'!E598,#REF!,0))=INDEX(#REF!,MATCH('HT 0-0'!E598,#REF!,0)),INDEX(#REF!,MATCH('HT 0-0'!E598,#REF!,0)),"ERROR")</f>
        <v/>
      </c>
      <c r="KP598" s="1">
        <f>KN598&amp;" v "&amp;KO598</f>
        <v/>
      </c>
      <c r="KQ598">
        <f>B598&amp;"_"&amp;C598</f>
        <v/>
      </c>
      <c r="KR598" s="1">
        <f>IF((HW598/KK598)&lt;0.335,"G",IF((HW598/KK598)&gt;0.67,"R","A"))</f>
        <v/>
      </c>
      <c r="KS598" s="1">
        <f>IF((HX598/KK598)&lt;0.335,"G",IF((HX598/KK598)&gt;0.67,"R","A"))</f>
        <v/>
      </c>
      <c r="KT598" s="1">
        <f>IF((IH598/KK598)&lt;0.335,"G",IF((IH598/KK598)&gt;0.67,"R","A"))</f>
        <v/>
      </c>
      <c r="KU598" s="1">
        <f>IF((II598/KK598)&lt;0.335,"G",IF((II598/KK598)&gt;0.67,"R","A"))</f>
        <v/>
      </c>
      <c r="KV598" s="1">
        <f>IF((HZ598/KK598)&lt;0.335,"G",IF((HZ598/KK598)&gt;0.67,"R","A"))</f>
        <v/>
      </c>
      <c r="KW598" s="1">
        <f>IF((HY598/KK598)&lt;0.335,"G",IF((HY598/KK598)&gt;0.67,"R","A"))</f>
        <v/>
      </c>
      <c r="KX598" s="1">
        <f>IF((IK598/KK598)&lt;0.335,"G",IF((IK598/KK598)&gt;0.67,"R","A"))</f>
        <v/>
      </c>
      <c r="KY598" s="1">
        <f>IF((IJ598/KK598)&lt;0.335,"G",IF((IJ598/KK598)&gt;0.67,"R","A"))</f>
        <v/>
      </c>
      <c r="KZ598" s="1">
        <f>IF((HQ598/KK598)&lt;0.335,"G",IF((HQ598/KK598)&gt;0.67,"R","A"))</f>
        <v/>
      </c>
      <c r="LA598" s="1">
        <f>IF((IB598/KK598)&lt;0.335,"G",IF((IB598/KK598)&gt;0.67,"R","A"))</f>
        <v/>
      </c>
      <c r="LB598">
        <f>IF(LQ598="0-0",INDEX(Scrape!#REF!,MATCH('HT 0-0'!KP598,Scrape!$B:$B,0)),"")</f>
        <v/>
      </c>
      <c r="LC598">
        <f>IF(LQ598="0-0",INDEX(Scrape!$A:$A,MATCH('HT 0-0'!KP598,Scrape!$B:$B,0)),"")</f>
        <v/>
      </c>
      <c r="LD598">
        <f>IF(LQ598="0-0",INDEX(Scrape!$B:$B,MATCH('HT 0-0'!KP598,Scrape!$B:$B,0)),"")</f>
        <v/>
      </c>
      <c r="LE598">
        <f>IF(LQ598="0-0",INDEX(Scrape!$C:$C,MATCH('HT 0-0'!KP598,Scrape!$B:$B,0)),"")</f>
        <v/>
      </c>
      <c r="LF598">
        <f>IF(LQ598="0-0",INDEX(Scrape!$D:$D,MATCH('HT 0-0'!KP598,Scrape!$B:$B,0)),"")</f>
        <v/>
      </c>
      <c r="LG598">
        <f>IF(LQ598="0-0",INDEX(Scrape!$E:$E,MATCH('HT 0-0'!KP598,Scrape!$B:$B,0)),"")</f>
        <v/>
      </c>
      <c r="LH598">
        <f>IF(LQ598="0-0",INDEX(Scrape!$F:$F,MATCH('HT 0-0'!KP598,Scrape!$B:$B,0)),"")</f>
        <v/>
      </c>
      <c r="LI598">
        <f>IF(LQ598="0-0",INDEX(Scrape!$G:$G,MATCH('HT 0-0'!KP598,Scrape!$B:$B,0)),"")</f>
        <v/>
      </c>
      <c r="LJ598">
        <f>IF(LQ598="0-0",INDEX(Scrape!$H:$H,MATCH('HT 0-0'!KP598,Scrape!$B:$B,0)),"")</f>
        <v/>
      </c>
      <c r="LK598">
        <f>IF(LQ598="0-0",INDEX(Scrape!$I:$I,MATCH('HT 0-0'!KP598,Scrape!$B:$B,0)),"")</f>
        <v/>
      </c>
      <c r="LL598">
        <f>IF(LQ598="0-0",INDEX(Scrape!$J:$J,MATCH('HT 0-0'!KP598,Scrape!$B:$B,0)),"")</f>
        <v/>
      </c>
      <c r="LM598">
        <f>IF(LQ598="0-0",INDEX(Scrape!$K:$K,MATCH('HT 0-0'!KP598,Scrape!$B:$B,0)),"")</f>
        <v/>
      </c>
      <c r="LN598">
        <f>IF(LQ598="0-0",INDEX(Scrape!$L:$L,MATCH('HT 0-0'!KP598,Scrape!$B:$B,0)),"")</f>
        <v/>
      </c>
      <c r="LO598">
        <f>IF(LQ598="0-0",INDEX(Scrape!$M:$M,MATCH('HT 0-0'!KP598,Scrape!$B:$B,0)),"")</f>
        <v/>
      </c>
      <c r="LP598">
        <f>IF(LQ598="0-0",INDEX(Scrape!$N:$N,MATCH('HT 0-0'!KP598,Scrape!$B:$B,0)),"")</f>
        <v/>
      </c>
      <c r="LQ598">
        <f>INDEX(Scrape!$O:$O,MATCH('HT 0-0'!KP598,Scrape!$B:$B,0))</f>
        <v/>
      </c>
      <c r="LR598">
        <f>(1/LJ598)+(1/LI598)+(1/LH598)</f>
        <v/>
      </c>
      <c r="LS598">
        <f>(1/LG598)+(1/LF598)+(1/LE598)</f>
        <v/>
      </c>
      <c r="LT598" s="8">
        <f>IF(INDEX(#REF!,MATCH(KQ598,#REF!,0))=INDEX(#REF!,MATCH(KQ598,#REF!,0)),INDEX(#REF!,MATCH(KQ598,#REF!,0)),"ERROR")</f>
        <v/>
      </c>
      <c r="LU598" s="4">
        <f>IF(KR598="G",2,IF(KR598="R",0.5,IF(KR598="A",1)))</f>
        <v/>
      </c>
      <c r="LV598" s="4">
        <f>IF(KS598="G",0.5,IF(KS598="R",2,IF(KS598="A",1)))</f>
        <v/>
      </c>
      <c r="LW598" s="4">
        <f>IF(KT598="G",2,IF(KT598="R",0.5,IF(KT598="A",1)))</f>
        <v/>
      </c>
      <c r="LX598" s="4">
        <f>IF(KU598="G",0.5,IF(KU598="R",2,IF(KU598="A",1)))</f>
        <v/>
      </c>
      <c r="LY598" s="7">
        <f>(LK598*(LU598+LX598)+(LL598*(LU598+LX598)))</f>
        <v/>
      </c>
      <c r="LZ598" s="7">
        <f>(LN598*(LV598+LW598)+(LO598*(LV598+LW598)))</f>
        <v/>
      </c>
      <c r="MA598" s="11">
        <f>LY598-LZ598</f>
        <v/>
      </c>
      <c r="MB598" s="5">
        <f>MA598+2</f>
        <v/>
      </c>
      <c r="MC598" s="6">
        <f>MA598-2</f>
        <v/>
      </c>
      <c r="MD598" s="4">
        <f>LE598</f>
        <v/>
      </c>
      <c r="ME598" s="9">
        <f>IF(MD598=0,1000,MD598+0.75)</f>
        <v/>
      </c>
      <c r="MF598" s="10">
        <f>IF(MD598=0,0,MD598-0.75)</f>
        <v/>
      </c>
      <c r="MG598" s="4">
        <f>((LM598*(LU598+LX598))-((LP598*(LV598+LW598))))</f>
        <v/>
      </c>
      <c r="MH598" s="9">
        <f>MG598*1.2</f>
        <v/>
      </c>
      <c r="MI598" s="10">
        <f>MG598*0.8</f>
        <v/>
      </c>
      <c r="MJ598">
        <f>IFERROR(OT598,"")</f>
        <v/>
      </c>
      <c r="MK598">
        <f>IFERROR(OU598,"")</f>
        <v/>
      </c>
      <c r="ML598">
        <f>IFERROR(OV598,"")</f>
        <v/>
      </c>
      <c r="MM598">
        <f>IFERROR(OW598,"")</f>
        <v/>
      </c>
      <c r="MN598">
        <f>IFERROR(OX598,"")</f>
        <v/>
      </c>
      <c r="MO598">
        <f>IFERROR(OY598,"")</f>
        <v/>
      </c>
      <c r="MP598" s="1">
        <f>COUNTIFS(#REF!,LT598,#REF!,1,#REF!,"&gt;="&amp;MC598,#REF!,"&lt;="&amp;MB598,#REF!,"&lt;="&amp;ME598,#REF!,"&gt;="&amp;MF598,#REF!,"="&amp;KV598,#REF!,"="&amp;KX598)</f>
        <v/>
      </c>
      <c r="MQ598" s="1">
        <f>COUNTIFS(#REF!,LT598,#REF!,0,#REF!,"&gt;="&amp;MC598,#REF!,"&lt;="&amp;MB598,#REF!,"&lt;="&amp;ME598,#REF!,"&gt;="&amp;MF598,#REF!,"="&amp;KV598,#REF!,"="&amp;KX598)</f>
        <v/>
      </c>
      <c r="MR598" s="1">
        <f>COUNTIFS(#REF!,LT598,#REF!,1,#REF!,"&gt;="&amp;MC598,#REF!,"&lt;="&amp;MB598,#REF!,"&lt;="&amp;ME598,#REF!,"&gt;="&amp;MF598,#REF!,"="&amp;KW598,#REF!,"="&amp;KY598)</f>
        <v/>
      </c>
      <c r="MS598" s="1">
        <f>COUNTIFS(#REF!,LT598,#REF!,0,#REF!,"&gt;="&amp;MC598,#REF!,"&lt;="&amp;MB598,#REF!,"&lt;="&amp;ME598,#REF!,"&gt;="&amp;MF598,#REF!,"="&amp;KW598,#REF!,"="&amp;KY598)</f>
        <v/>
      </c>
      <c r="MT598" s="1">
        <f>COUNTIFS(#REF!,LT598,#REF!,1,#REF!,"&gt;="&amp;MI598,#REF!,"&lt;="&amp;MH598,#REF!,"&lt;="&amp;ME598,#REF!,"&gt;="&amp;MF598)</f>
        <v/>
      </c>
      <c r="MU598" s="1">
        <f>COUNTIFS(#REF!,LT598,#REF!,0,#REF!,"&gt;="&amp;MI598,#REF!,"&lt;="&amp;MH598,#REF!,"&lt;="&amp;ME598,#REF!,"&gt;="&amp;MF598)</f>
        <v/>
      </c>
      <c r="MV598" s="1">
        <f>COUNTIFS(#REF!,LT598,#REF!,1,#REF!,"&gt;="&amp;MI598,#REF!,"&lt;="&amp;MH598,#REF!,"="&amp;KZ598,#REF!,"="&amp;LA598,#REF!,"&lt;="&amp;ME598,#REF!,"&gt;="&amp;MF598)</f>
        <v/>
      </c>
      <c r="MW598" s="1">
        <f>COUNTIFS(#REF!,LT598,#REF!,0,#REF!,"&gt;="&amp;MI598,#REF!,"&lt;="&amp;MH598,#REF!,"="&amp;KZ598,#REF!,"="&amp;LA598,#REF!,"&lt;="&amp;ME598,#REF!,"&gt;="&amp;MF598)</f>
        <v/>
      </c>
      <c r="MX598" s="1">
        <f>COUNTIFS(#REF!,LT598,#REF!,1,#REF!,"&gt;="&amp;MC598,#REF!,"&lt;="&amp;MB598,#REF!,"&lt;="&amp;ME598,#REF!,"&gt;="&amp;MF598)</f>
        <v/>
      </c>
      <c r="MY598" s="1">
        <f>COUNTIFS(#REF!,LT598,#REF!,0,#REF!,"&gt;="&amp;MC598,#REF!,"&lt;="&amp;MB598,#REF!,"&lt;="&amp;ME598,#REF!,"&gt;="&amp;MF598)</f>
        <v/>
      </c>
      <c r="MZ598" s="1">
        <f>COUNTIFS(#REF!,LT598,#REF!,1,#REF!,"&lt;="&amp;ME598,#REF!,"&gt;="&amp;MF598,#REF!,"="&amp;KV598,#REF!,"="&amp;KX598)</f>
        <v/>
      </c>
      <c r="NA598" s="1">
        <f>COUNTIFS(#REF!,LT598,#REF!,0,#REF!,"&lt;="&amp;ME598,#REF!,"&gt;="&amp;MF598,#REF!,"="&amp;KV598,#REF!,"="&amp;KX598)</f>
        <v/>
      </c>
      <c r="NB598" s="1">
        <f>COUNTIFS(#REF!,LT598,#REF!,1,#REF!,"&lt;="&amp;ME598,#REF!,"&gt;="&amp;MF598,#REF!,"="&amp;KW598,#REF!,"="&amp;KY598)</f>
        <v/>
      </c>
      <c r="NC598" s="1">
        <f>COUNTIFS(#REF!,LT598,#REF!,0,#REF!,"&lt;="&amp;ME598,#REF!,"&gt;="&amp;MF598,#REF!,"="&amp;KW598,#REF!,"="&amp;KY598)</f>
        <v/>
      </c>
      <c r="ND598" s="1">
        <f>COUNTIFS(#REF!,LT598,#REF!,1,#REF!,"&gt;="&amp;MC598,#REF!,"&lt;="&amp;MB598,#REF!,"&lt;="&amp;ME598,#REF!,"&gt;="&amp;MF598,#REF!,"="&amp;KV598,#REF!,"="&amp;KX598)</f>
        <v/>
      </c>
      <c r="NE598" s="1">
        <f>COUNTIFS(#REF!,LT598,#REF!,0,#REF!,"&gt;="&amp;MC598,#REF!,"&lt;="&amp;MB598,#REF!,"&lt;="&amp;ME598,#REF!,"&gt;="&amp;MF598,#REF!,"="&amp;KV598,#REF!,"="&amp;KX598)</f>
        <v/>
      </c>
      <c r="NF598" s="1">
        <f>COUNTIFS(#REF!,LT598,#REF!,1,#REF!,"&gt;="&amp;MC598,#REF!,"&lt;="&amp;MB598,#REF!,"&lt;="&amp;ME598,#REF!,"&gt;="&amp;MF598,#REF!,"="&amp;KW598,#REF!,"="&amp;KY598)</f>
        <v/>
      </c>
      <c r="NG598" s="1">
        <f>COUNTIFS(#REF!,LT598,#REF!,0,#REF!,"&gt;="&amp;MC598,#REF!,"&lt;="&amp;MB598,#REF!,"&lt;="&amp;ME598,#REF!,"&gt;="&amp;MF598,#REF!,"="&amp;KW598,#REF!,"="&amp;KY598)</f>
        <v/>
      </c>
      <c r="NH598" s="1">
        <f>COUNTIFS(#REF!,LT598,#REF!,1,#REF!,"&gt;="&amp;MC598,#REF!,"&lt;="&amp;MB598,#REF!,"&lt;="&amp;ME598,#REF!,"&gt;="&amp;MF598,#REF!,"="&amp;KZ598,#REF!,"="&amp;LA598)</f>
        <v/>
      </c>
      <c r="NI598" s="1">
        <f>COUNTIFS(#REF!,LT598,#REF!,0,#REF!,"&gt;="&amp;MC598,#REF!,"&lt;="&amp;MB598,#REF!,"&lt;="&amp;ME598,#REF!,"&gt;="&amp;MF598,#REF!,"="&amp;KZ598,#REF!,"="&amp;LA598)</f>
        <v/>
      </c>
      <c r="NJ598" s="1">
        <f>COUNTIFS(#REF!,LT598,#REF!,1,#REF!,"&gt;="&amp;MI598,#REF!,"&lt;="&amp;MH598,#REF!,"&lt;="&amp;ME598,#REF!,"&gt;="&amp;MF598)</f>
        <v/>
      </c>
      <c r="NK598" s="1">
        <f>COUNTIFS(#REF!,LT598,#REF!,0,#REF!,"&gt;="&amp;MI598,#REF!,"&lt;="&amp;MH598,#REF!,"&lt;="&amp;ME598,#REF!,"&gt;="&amp;MF598)</f>
        <v/>
      </c>
      <c r="NL598" s="1">
        <f>COUNTIFS(#REF!,LT598,#REF!,1,#REF!,"&gt;="&amp;MI598,#REF!,"&lt;="&amp;MH598,#REF!,"="&amp;KZ598,#REF!,"="&amp;LA598,#REF!,"&lt;="&amp;ME598,#REF!,"&gt;="&amp;MF598)</f>
        <v/>
      </c>
      <c r="NM598" s="1">
        <f>COUNTIFS(#REF!,LT598,#REF!,0,#REF!,"&gt;="&amp;MI598,#REF!,"&lt;="&amp;MH598,#REF!,"="&amp;KZ598,#REF!,"="&amp;LA598,#REF!,"&lt;="&amp;ME598,#REF!,"&gt;="&amp;MF598)</f>
        <v/>
      </c>
      <c r="NN598" s="1">
        <f>COUNTIFS(#REF!,LT598,#REF!,1,#REF!,"&gt;="&amp;MC598,#REF!,"&lt;="&amp;MB598,#REF!,"&lt;="&amp;ME598,#REF!,"&gt;="&amp;MF598)</f>
        <v/>
      </c>
      <c r="NO598" s="1">
        <f>COUNTIFS(#REF!,LT598,#REF!,0,#REF!,"&gt;="&amp;MC598,#REF!,"&lt;="&amp;MB598,#REF!,"&lt;="&amp;ME598,#REF!,"&gt;="&amp;MF598)</f>
        <v/>
      </c>
      <c r="NP598" s="1">
        <f>COUNTIFS(#REF!,LT598,#REF!,1,#REF!,"&lt;="&amp;ME598,#REF!,"&gt;="&amp;MF598,#REF!,"="&amp;KV598,#REF!,"="&amp;KX598)</f>
        <v/>
      </c>
      <c r="NQ598" s="1">
        <f>COUNTIFS(#REF!,LT598,#REF!,0,#REF!,"&lt;="&amp;ME598,#REF!,"&gt;="&amp;MF598,#REF!,"="&amp;KV598,#REF!,"="&amp;KX598)</f>
        <v/>
      </c>
      <c r="NR598" s="1">
        <f>COUNTIFS(#REF!,LT598,#REF!,1,#REF!,"&lt;="&amp;ME598,#REF!,"&gt;="&amp;MF598,#REF!,"="&amp;KW598,#REF!,"="&amp;KY598)</f>
        <v/>
      </c>
      <c r="NS598" s="1">
        <f>COUNTIFS(#REF!,LT598,#REF!,0,#REF!,"&lt;="&amp;ME598,#REF!,"&gt;="&amp;MF598,#REF!,"="&amp;KW598,#REF!,"="&amp;KY598)</f>
        <v/>
      </c>
      <c r="NT598" s="1">
        <f>MP598+MR598+MT598+MV598+MX598+MZ598+NB598</f>
        <v/>
      </c>
      <c r="NU598" s="1">
        <f>MQ598+MS598+MU598+MW598+MY598+NA598+NC598</f>
        <v/>
      </c>
      <c r="NV598" s="1">
        <f>NT598+NU598</f>
        <v/>
      </c>
      <c r="NW598" s="33">
        <f>NT598/(NT598+NU598)</f>
        <v/>
      </c>
      <c r="NX598" s="3">
        <f>1/NW598</f>
        <v/>
      </c>
      <c r="NY598" s="1">
        <f>LH598</f>
        <v/>
      </c>
      <c r="NZ598" s="79">
        <f>(NW598*((NY598-1)*0.98))-((1-NW598)*1)</f>
        <v/>
      </c>
      <c r="OA598" s="34">
        <f>IF(LR598&lt;0.9,0,IF(AND(LR598&gt;1.1),0,1))</f>
        <v/>
      </c>
      <c r="OB598" s="34">
        <f>IF(LS598&lt;0.9,0,IF(AND(LS598&gt;1.1),0,1))</f>
        <v/>
      </c>
      <c r="OC598" s="32">
        <f>IF(NV598&gt;99,1,0)</f>
        <v/>
      </c>
      <c r="OD598" s="32">
        <f>IF(NZ598&gt;0.0799,1,0)</f>
        <v/>
      </c>
      <c r="OE598" s="32">
        <f>IF(NZ598&gt;OM598,1,0)</f>
        <v/>
      </c>
      <c r="OF598" s="32">
        <f>OC598+OD598+OE598+OA598+OB598</f>
        <v/>
      </c>
      <c r="OG598" s="1">
        <f>ND598+NF598+NH598+NJ598+NL598+NN598+NP598+NR598</f>
        <v/>
      </c>
      <c r="OH598" s="1">
        <f>NE598+NG598+NI598+NK598+NM598+NO598+NQ598+NS598</f>
        <v/>
      </c>
      <c r="OI598" s="1">
        <f>OG598+OH598</f>
        <v/>
      </c>
      <c r="OJ598" s="33">
        <f>OG598/(OG598+OH598)</f>
        <v/>
      </c>
      <c r="OK598" s="3">
        <f>1/OJ598</f>
        <v/>
      </c>
      <c r="OL598" s="1">
        <f>LI598</f>
        <v/>
      </c>
      <c r="OM598" s="79">
        <f>(OJ598*((OL598-1)*0.98))-((1-OJ598)*1)</f>
        <v/>
      </c>
      <c r="ON598" s="34">
        <f>IF(LR598&lt;0.9,0,IF(AND(LR598&gt;1.1),0,1))</f>
        <v/>
      </c>
      <c r="OO598" s="34">
        <f>IF(LS598&lt;0.9,0,IF(AND(LS598&gt;1.1),0,1))</f>
        <v/>
      </c>
      <c r="OP598" s="32">
        <f>IF(OI598&gt;99,1,0)</f>
        <v/>
      </c>
      <c r="OQ598" s="32">
        <f>IF(OM598&gt;0.0799,1,0)</f>
        <v/>
      </c>
      <c r="OR598" s="32">
        <f>IF(OM598&gt;OZ598,1,0)</f>
        <v/>
      </c>
      <c r="OS598" s="32">
        <f>OP598+OQ598+OR598+ON598+OO598</f>
        <v/>
      </c>
      <c r="OT598">
        <f>IF(OF598=5,"BackHome0-0",IF(AND(OS598=5),"BackAway0-0",""))</f>
        <v/>
      </c>
      <c r="OU598">
        <f>IF(OF598=5,KN598,IF(AND(OS598=5),KO598,""))</f>
        <v/>
      </c>
      <c r="OV598">
        <f>IF(OF598=5,"Match Odds",IF(AND(OS598=5),"Match Odds",""))</f>
        <v/>
      </c>
      <c r="OW598">
        <f>IF(OF598=5,KP598,IF(AND(OS598=5),KP598,""))</f>
        <v/>
      </c>
      <c r="OX598">
        <f>IF(OF598=5,"MATCH_ODDS",IF(AND(OS598=5),"MATCH_ODDS",""))</f>
        <v/>
      </c>
      <c r="OY598">
        <f>IF(OF598=5,"BACK",IF(AND(OS598=5),"BACK",""))</f>
        <v/>
      </c>
    </row>
    <row r="599" ht="16.5" customHeight="1" thickBot="1" thickTop="1">
      <c r="A599" s="2" t="n"/>
      <c r="KN599" s="1">
        <f>IF(INDEX(#REF!,MATCH('HT 0-0'!D599,#REF!,0))=INDEX(#REF!,MATCH('HT 0-0'!D599,#REF!,0)),INDEX(#REF!,MATCH('HT 0-0'!D599,#REF!,0)),"ERROR")</f>
        <v/>
      </c>
      <c r="KO599" s="1">
        <f>IF(INDEX(#REF!,MATCH('HT 0-0'!E599,#REF!,0))=INDEX(#REF!,MATCH('HT 0-0'!E599,#REF!,0)),INDEX(#REF!,MATCH('HT 0-0'!E599,#REF!,0)),"ERROR")</f>
        <v/>
      </c>
      <c r="KP599" s="1">
        <f>KN599&amp;" v "&amp;KO599</f>
        <v/>
      </c>
      <c r="KQ599">
        <f>B599&amp;"_"&amp;C599</f>
        <v/>
      </c>
      <c r="KR599" s="1">
        <f>IF((HW599/KK599)&lt;0.335,"G",IF((HW599/KK599)&gt;0.67,"R","A"))</f>
        <v/>
      </c>
      <c r="KS599" s="1">
        <f>IF((HX599/KK599)&lt;0.335,"G",IF((HX599/KK599)&gt;0.67,"R","A"))</f>
        <v/>
      </c>
      <c r="KT599" s="1">
        <f>IF((IH599/KK599)&lt;0.335,"G",IF((IH599/KK599)&gt;0.67,"R","A"))</f>
        <v/>
      </c>
      <c r="KU599" s="1">
        <f>IF((II599/KK599)&lt;0.335,"G",IF((II599/KK599)&gt;0.67,"R","A"))</f>
        <v/>
      </c>
      <c r="KV599" s="1">
        <f>IF((HZ599/KK599)&lt;0.335,"G",IF((HZ599/KK599)&gt;0.67,"R","A"))</f>
        <v/>
      </c>
      <c r="KW599" s="1">
        <f>IF((HY599/KK599)&lt;0.335,"G",IF((HY599/KK599)&gt;0.67,"R","A"))</f>
        <v/>
      </c>
      <c r="KX599" s="1">
        <f>IF((IK599/KK599)&lt;0.335,"G",IF((IK599/KK599)&gt;0.67,"R","A"))</f>
        <v/>
      </c>
      <c r="KY599" s="1">
        <f>IF((IJ599/KK599)&lt;0.335,"G",IF((IJ599/KK599)&gt;0.67,"R","A"))</f>
        <v/>
      </c>
      <c r="KZ599" s="1">
        <f>IF((HQ599/KK599)&lt;0.335,"G",IF((HQ599/KK599)&gt;0.67,"R","A"))</f>
        <v/>
      </c>
      <c r="LA599" s="1">
        <f>IF((IB599/KK599)&lt;0.335,"G",IF((IB599/KK599)&gt;0.67,"R","A"))</f>
        <v/>
      </c>
      <c r="LB599">
        <f>IF(LQ599="0-0",INDEX(Scrape!#REF!,MATCH('HT 0-0'!KP599,Scrape!$B:$B,0)),"")</f>
        <v/>
      </c>
      <c r="LC599">
        <f>IF(LQ599="0-0",INDEX(Scrape!$A:$A,MATCH('HT 0-0'!KP599,Scrape!$B:$B,0)),"")</f>
        <v/>
      </c>
      <c r="LD599">
        <f>IF(LQ599="0-0",INDEX(Scrape!$B:$B,MATCH('HT 0-0'!KP599,Scrape!$B:$B,0)),"")</f>
        <v/>
      </c>
      <c r="LE599">
        <f>IF(LQ599="0-0",INDEX(Scrape!$C:$C,MATCH('HT 0-0'!KP599,Scrape!$B:$B,0)),"")</f>
        <v/>
      </c>
      <c r="LF599">
        <f>IF(LQ599="0-0",INDEX(Scrape!$D:$D,MATCH('HT 0-0'!KP599,Scrape!$B:$B,0)),"")</f>
        <v/>
      </c>
      <c r="LG599">
        <f>IF(LQ599="0-0",INDEX(Scrape!$E:$E,MATCH('HT 0-0'!KP599,Scrape!$B:$B,0)),"")</f>
        <v/>
      </c>
      <c r="LH599">
        <f>IF(LQ599="0-0",INDEX(Scrape!$F:$F,MATCH('HT 0-0'!KP599,Scrape!$B:$B,0)),"")</f>
        <v/>
      </c>
      <c r="LI599">
        <f>IF(LQ599="0-0",INDEX(Scrape!$G:$G,MATCH('HT 0-0'!KP599,Scrape!$B:$B,0)),"")</f>
        <v/>
      </c>
      <c r="LJ599">
        <f>IF(LQ599="0-0",INDEX(Scrape!$H:$H,MATCH('HT 0-0'!KP599,Scrape!$B:$B,0)),"")</f>
        <v/>
      </c>
      <c r="LK599">
        <f>IF(LQ599="0-0",INDEX(Scrape!$I:$I,MATCH('HT 0-0'!KP599,Scrape!$B:$B,0)),"")</f>
        <v/>
      </c>
      <c r="LL599">
        <f>IF(LQ599="0-0",INDEX(Scrape!$J:$J,MATCH('HT 0-0'!KP599,Scrape!$B:$B,0)),"")</f>
        <v/>
      </c>
      <c r="LM599">
        <f>IF(LQ599="0-0",INDEX(Scrape!$K:$K,MATCH('HT 0-0'!KP599,Scrape!$B:$B,0)),"")</f>
        <v/>
      </c>
      <c r="LN599">
        <f>IF(LQ599="0-0",INDEX(Scrape!$L:$L,MATCH('HT 0-0'!KP599,Scrape!$B:$B,0)),"")</f>
        <v/>
      </c>
      <c r="LO599">
        <f>IF(LQ599="0-0",INDEX(Scrape!$M:$M,MATCH('HT 0-0'!KP599,Scrape!$B:$B,0)),"")</f>
        <v/>
      </c>
      <c r="LP599">
        <f>IF(LQ599="0-0",INDEX(Scrape!$N:$N,MATCH('HT 0-0'!KP599,Scrape!$B:$B,0)),"")</f>
        <v/>
      </c>
      <c r="LQ599">
        <f>INDEX(Scrape!$O:$O,MATCH('HT 0-0'!KP599,Scrape!$B:$B,0))</f>
        <v/>
      </c>
      <c r="LR599">
        <f>(1/LJ599)+(1/LI599)+(1/LH599)</f>
        <v/>
      </c>
      <c r="LS599">
        <f>(1/LG599)+(1/LF599)+(1/LE599)</f>
        <v/>
      </c>
      <c r="LT599" s="8">
        <f>IF(INDEX(#REF!,MATCH(KQ599,#REF!,0))=INDEX(#REF!,MATCH(KQ599,#REF!,0)),INDEX(#REF!,MATCH(KQ599,#REF!,0)),"ERROR")</f>
        <v/>
      </c>
      <c r="LU599" s="4">
        <f>IF(KR599="G",2,IF(KR599="R",0.5,IF(KR599="A",1)))</f>
        <v/>
      </c>
      <c r="LV599" s="4">
        <f>IF(KS599="G",0.5,IF(KS599="R",2,IF(KS599="A",1)))</f>
        <v/>
      </c>
      <c r="LW599" s="4">
        <f>IF(KT599="G",2,IF(KT599="R",0.5,IF(KT599="A",1)))</f>
        <v/>
      </c>
      <c r="LX599" s="4">
        <f>IF(KU599="G",0.5,IF(KU599="R",2,IF(KU599="A",1)))</f>
        <v/>
      </c>
      <c r="LY599" s="7">
        <f>(LK599*(LU599+LX599)+(LL599*(LU599+LX599)))</f>
        <v/>
      </c>
      <c r="LZ599" s="7">
        <f>(LN599*(LV599+LW599)+(LO599*(LV599+LW599)))</f>
        <v/>
      </c>
      <c r="MA599" s="11">
        <f>LY599-LZ599</f>
        <v/>
      </c>
      <c r="MB599" s="5">
        <f>MA599+2</f>
        <v/>
      </c>
      <c r="MC599" s="6">
        <f>MA599-2</f>
        <v/>
      </c>
      <c r="MD599" s="4">
        <f>LE599</f>
        <v/>
      </c>
      <c r="ME599" s="9">
        <f>IF(MD599=0,1000,MD599+0.75)</f>
        <v/>
      </c>
      <c r="MF599" s="10">
        <f>IF(MD599=0,0,MD599-0.75)</f>
        <v/>
      </c>
      <c r="MG599" s="4">
        <f>((LM599*(LU599+LX599))-((LP599*(LV599+LW599))))</f>
        <v/>
      </c>
      <c r="MH599" s="9">
        <f>MG599*1.2</f>
        <v/>
      </c>
      <c r="MI599" s="10">
        <f>MG599*0.8</f>
        <v/>
      </c>
      <c r="MJ599">
        <f>IFERROR(OT599,"")</f>
        <v/>
      </c>
      <c r="MK599">
        <f>IFERROR(OU599,"")</f>
        <v/>
      </c>
      <c r="ML599">
        <f>IFERROR(OV599,"")</f>
        <v/>
      </c>
      <c r="MM599">
        <f>IFERROR(OW599,"")</f>
        <v/>
      </c>
      <c r="MN599">
        <f>IFERROR(OX599,"")</f>
        <v/>
      </c>
      <c r="MO599">
        <f>IFERROR(OY599,"")</f>
        <v/>
      </c>
      <c r="MP599" s="1">
        <f>COUNTIFS(#REF!,LT599,#REF!,1,#REF!,"&gt;="&amp;MC599,#REF!,"&lt;="&amp;MB599,#REF!,"&lt;="&amp;ME599,#REF!,"&gt;="&amp;MF599,#REF!,"="&amp;KV599,#REF!,"="&amp;KX599)</f>
        <v/>
      </c>
      <c r="MQ599" s="1">
        <f>COUNTIFS(#REF!,LT599,#REF!,0,#REF!,"&gt;="&amp;MC599,#REF!,"&lt;="&amp;MB599,#REF!,"&lt;="&amp;ME599,#REF!,"&gt;="&amp;MF599,#REF!,"="&amp;KV599,#REF!,"="&amp;KX599)</f>
        <v/>
      </c>
      <c r="MR599" s="1">
        <f>COUNTIFS(#REF!,LT599,#REF!,1,#REF!,"&gt;="&amp;MC599,#REF!,"&lt;="&amp;MB599,#REF!,"&lt;="&amp;ME599,#REF!,"&gt;="&amp;MF599,#REF!,"="&amp;KW599,#REF!,"="&amp;KY599)</f>
        <v/>
      </c>
      <c r="MS599" s="1">
        <f>COUNTIFS(#REF!,LT599,#REF!,0,#REF!,"&gt;="&amp;MC599,#REF!,"&lt;="&amp;MB599,#REF!,"&lt;="&amp;ME599,#REF!,"&gt;="&amp;MF599,#REF!,"="&amp;KW599,#REF!,"="&amp;KY599)</f>
        <v/>
      </c>
      <c r="MT599" s="1">
        <f>COUNTIFS(#REF!,LT599,#REF!,1,#REF!,"&gt;="&amp;MI599,#REF!,"&lt;="&amp;MH599,#REF!,"&lt;="&amp;ME599,#REF!,"&gt;="&amp;MF599)</f>
        <v/>
      </c>
      <c r="MU599" s="1">
        <f>COUNTIFS(#REF!,LT599,#REF!,0,#REF!,"&gt;="&amp;MI599,#REF!,"&lt;="&amp;MH599,#REF!,"&lt;="&amp;ME599,#REF!,"&gt;="&amp;MF599)</f>
        <v/>
      </c>
      <c r="MV599" s="1">
        <f>COUNTIFS(#REF!,LT599,#REF!,1,#REF!,"&gt;="&amp;MI599,#REF!,"&lt;="&amp;MH599,#REF!,"="&amp;KZ599,#REF!,"="&amp;LA599,#REF!,"&lt;="&amp;ME599,#REF!,"&gt;="&amp;MF599)</f>
        <v/>
      </c>
      <c r="MW599" s="1">
        <f>COUNTIFS(#REF!,LT599,#REF!,0,#REF!,"&gt;="&amp;MI599,#REF!,"&lt;="&amp;MH599,#REF!,"="&amp;KZ599,#REF!,"="&amp;LA599,#REF!,"&lt;="&amp;ME599,#REF!,"&gt;="&amp;MF599)</f>
        <v/>
      </c>
      <c r="MX599" s="1">
        <f>COUNTIFS(#REF!,LT599,#REF!,1,#REF!,"&gt;="&amp;MC599,#REF!,"&lt;="&amp;MB599,#REF!,"&lt;="&amp;ME599,#REF!,"&gt;="&amp;MF599)</f>
        <v/>
      </c>
      <c r="MY599" s="1">
        <f>COUNTIFS(#REF!,LT599,#REF!,0,#REF!,"&gt;="&amp;MC599,#REF!,"&lt;="&amp;MB599,#REF!,"&lt;="&amp;ME599,#REF!,"&gt;="&amp;MF599)</f>
        <v/>
      </c>
      <c r="MZ599" s="1">
        <f>COUNTIFS(#REF!,LT599,#REF!,1,#REF!,"&lt;="&amp;ME599,#REF!,"&gt;="&amp;MF599,#REF!,"="&amp;KV599,#REF!,"="&amp;KX599)</f>
        <v/>
      </c>
      <c r="NA599" s="1">
        <f>COUNTIFS(#REF!,LT599,#REF!,0,#REF!,"&lt;="&amp;ME599,#REF!,"&gt;="&amp;MF599,#REF!,"="&amp;KV599,#REF!,"="&amp;KX599)</f>
        <v/>
      </c>
      <c r="NB599" s="1">
        <f>COUNTIFS(#REF!,LT599,#REF!,1,#REF!,"&lt;="&amp;ME599,#REF!,"&gt;="&amp;MF599,#REF!,"="&amp;KW599,#REF!,"="&amp;KY599)</f>
        <v/>
      </c>
      <c r="NC599" s="1">
        <f>COUNTIFS(#REF!,LT599,#REF!,0,#REF!,"&lt;="&amp;ME599,#REF!,"&gt;="&amp;MF599,#REF!,"="&amp;KW599,#REF!,"="&amp;KY599)</f>
        <v/>
      </c>
      <c r="ND599" s="1">
        <f>COUNTIFS(#REF!,LT599,#REF!,1,#REF!,"&gt;="&amp;MC599,#REF!,"&lt;="&amp;MB599,#REF!,"&lt;="&amp;ME599,#REF!,"&gt;="&amp;MF599,#REF!,"="&amp;KV599,#REF!,"="&amp;KX599)</f>
        <v/>
      </c>
      <c r="NE599" s="1">
        <f>COUNTIFS(#REF!,LT599,#REF!,0,#REF!,"&gt;="&amp;MC599,#REF!,"&lt;="&amp;MB599,#REF!,"&lt;="&amp;ME599,#REF!,"&gt;="&amp;MF599,#REF!,"="&amp;KV599,#REF!,"="&amp;KX599)</f>
        <v/>
      </c>
      <c r="NF599" s="1">
        <f>COUNTIFS(#REF!,LT599,#REF!,1,#REF!,"&gt;="&amp;MC599,#REF!,"&lt;="&amp;MB599,#REF!,"&lt;="&amp;ME599,#REF!,"&gt;="&amp;MF599,#REF!,"="&amp;KW599,#REF!,"="&amp;KY599)</f>
        <v/>
      </c>
      <c r="NG599" s="1">
        <f>COUNTIFS(#REF!,LT599,#REF!,0,#REF!,"&gt;="&amp;MC599,#REF!,"&lt;="&amp;MB599,#REF!,"&lt;="&amp;ME599,#REF!,"&gt;="&amp;MF599,#REF!,"="&amp;KW599,#REF!,"="&amp;KY599)</f>
        <v/>
      </c>
      <c r="NH599" s="1">
        <f>COUNTIFS(#REF!,LT599,#REF!,1,#REF!,"&gt;="&amp;MC599,#REF!,"&lt;="&amp;MB599,#REF!,"&lt;="&amp;ME599,#REF!,"&gt;="&amp;MF599,#REF!,"="&amp;KZ599,#REF!,"="&amp;LA599)</f>
        <v/>
      </c>
      <c r="NI599" s="1">
        <f>COUNTIFS(#REF!,LT599,#REF!,0,#REF!,"&gt;="&amp;MC599,#REF!,"&lt;="&amp;MB599,#REF!,"&lt;="&amp;ME599,#REF!,"&gt;="&amp;MF599,#REF!,"="&amp;KZ599,#REF!,"="&amp;LA599)</f>
        <v/>
      </c>
      <c r="NJ599" s="1">
        <f>COUNTIFS(#REF!,LT599,#REF!,1,#REF!,"&gt;="&amp;MI599,#REF!,"&lt;="&amp;MH599,#REF!,"&lt;="&amp;ME599,#REF!,"&gt;="&amp;MF599)</f>
        <v/>
      </c>
      <c r="NK599" s="1">
        <f>COUNTIFS(#REF!,LT599,#REF!,0,#REF!,"&gt;="&amp;MI599,#REF!,"&lt;="&amp;MH599,#REF!,"&lt;="&amp;ME599,#REF!,"&gt;="&amp;MF599)</f>
        <v/>
      </c>
      <c r="NL599" s="1">
        <f>COUNTIFS(#REF!,LT599,#REF!,1,#REF!,"&gt;="&amp;MI599,#REF!,"&lt;="&amp;MH599,#REF!,"="&amp;KZ599,#REF!,"="&amp;LA599,#REF!,"&lt;="&amp;ME599,#REF!,"&gt;="&amp;MF599)</f>
        <v/>
      </c>
      <c r="NM599" s="1">
        <f>COUNTIFS(#REF!,LT599,#REF!,0,#REF!,"&gt;="&amp;MI599,#REF!,"&lt;="&amp;MH599,#REF!,"="&amp;KZ599,#REF!,"="&amp;LA599,#REF!,"&lt;="&amp;ME599,#REF!,"&gt;="&amp;MF599)</f>
        <v/>
      </c>
      <c r="NN599" s="1">
        <f>COUNTIFS(#REF!,LT599,#REF!,1,#REF!,"&gt;="&amp;MC599,#REF!,"&lt;="&amp;MB599,#REF!,"&lt;="&amp;ME599,#REF!,"&gt;="&amp;MF599)</f>
        <v/>
      </c>
      <c r="NO599" s="1">
        <f>COUNTIFS(#REF!,LT599,#REF!,0,#REF!,"&gt;="&amp;MC599,#REF!,"&lt;="&amp;MB599,#REF!,"&lt;="&amp;ME599,#REF!,"&gt;="&amp;MF599)</f>
        <v/>
      </c>
      <c r="NP599" s="1">
        <f>COUNTIFS(#REF!,LT599,#REF!,1,#REF!,"&lt;="&amp;ME599,#REF!,"&gt;="&amp;MF599,#REF!,"="&amp;KV599,#REF!,"="&amp;KX599)</f>
        <v/>
      </c>
      <c r="NQ599" s="1">
        <f>COUNTIFS(#REF!,LT599,#REF!,0,#REF!,"&lt;="&amp;ME599,#REF!,"&gt;="&amp;MF599,#REF!,"="&amp;KV599,#REF!,"="&amp;KX599)</f>
        <v/>
      </c>
      <c r="NR599" s="1">
        <f>COUNTIFS(#REF!,LT599,#REF!,1,#REF!,"&lt;="&amp;ME599,#REF!,"&gt;="&amp;MF599,#REF!,"="&amp;KW599,#REF!,"="&amp;KY599)</f>
        <v/>
      </c>
      <c r="NS599" s="1">
        <f>COUNTIFS(#REF!,LT599,#REF!,0,#REF!,"&lt;="&amp;ME599,#REF!,"&gt;="&amp;MF599,#REF!,"="&amp;KW599,#REF!,"="&amp;KY599)</f>
        <v/>
      </c>
      <c r="NT599" s="1">
        <f>MP599+MR599+MT599+MV599+MX599+MZ599+NB599</f>
        <v/>
      </c>
      <c r="NU599" s="1">
        <f>MQ599+MS599+MU599+MW599+MY599+NA599+NC599</f>
        <v/>
      </c>
      <c r="NV599" s="1">
        <f>NT599+NU599</f>
        <v/>
      </c>
      <c r="NW599" s="33">
        <f>NT599/(NT599+NU599)</f>
        <v/>
      </c>
      <c r="NX599" s="3">
        <f>1/NW599</f>
        <v/>
      </c>
      <c r="NY599" s="1">
        <f>LH599</f>
        <v/>
      </c>
      <c r="NZ599" s="79">
        <f>(NW599*((NY599-1)*0.98))-((1-NW599)*1)</f>
        <v/>
      </c>
      <c r="OA599" s="34">
        <f>IF(LR599&lt;0.9,0,IF(AND(LR599&gt;1.1),0,1))</f>
        <v/>
      </c>
      <c r="OB599" s="34">
        <f>IF(LS599&lt;0.9,0,IF(AND(LS599&gt;1.1),0,1))</f>
        <v/>
      </c>
      <c r="OC599" s="32">
        <f>IF(NV599&gt;99,1,0)</f>
        <v/>
      </c>
      <c r="OD599" s="32">
        <f>IF(NZ599&gt;0.0799,1,0)</f>
        <v/>
      </c>
      <c r="OE599" s="32">
        <f>IF(NZ599&gt;OM599,1,0)</f>
        <v/>
      </c>
      <c r="OF599" s="32">
        <f>OC599+OD599+OE599+OA599+OB599</f>
        <v/>
      </c>
      <c r="OG599" s="1">
        <f>ND599+NF599+NH599+NJ599+NL599+NN599+NP599+NR599</f>
        <v/>
      </c>
      <c r="OH599" s="1">
        <f>NE599+NG599+NI599+NK599+NM599+NO599+NQ599+NS599</f>
        <v/>
      </c>
      <c r="OI599" s="1">
        <f>OG599+OH599</f>
        <v/>
      </c>
      <c r="OJ599" s="33">
        <f>OG599/(OG599+OH599)</f>
        <v/>
      </c>
      <c r="OK599" s="3">
        <f>1/OJ599</f>
        <v/>
      </c>
      <c r="OL599" s="1">
        <f>LI599</f>
        <v/>
      </c>
      <c r="OM599" s="79">
        <f>(OJ599*((OL599-1)*0.98))-((1-OJ599)*1)</f>
        <v/>
      </c>
      <c r="ON599" s="34">
        <f>IF(LR599&lt;0.9,0,IF(AND(LR599&gt;1.1),0,1))</f>
        <v/>
      </c>
      <c r="OO599" s="34">
        <f>IF(LS599&lt;0.9,0,IF(AND(LS599&gt;1.1),0,1))</f>
        <v/>
      </c>
      <c r="OP599" s="32">
        <f>IF(OI599&gt;99,1,0)</f>
        <v/>
      </c>
      <c r="OQ599" s="32">
        <f>IF(OM599&gt;0.0799,1,0)</f>
        <v/>
      </c>
      <c r="OR599" s="32">
        <f>IF(OM599&gt;OZ599,1,0)</f>
        <v/>
      </c>
      <c r="OS599" s="32">
        <f>OP599+OQ599+OR599+ON599+OO599</f>
        <v/>
      </c>
      <c r="OT599">
        <f>IF(OF599=5,"BackHome0-0",IF(AND(OS599=5),"BackAway0-0",""))</f>
        <v/>
      </c>
      <c r="OU599">
        <f>IF(OF599=5,KN599,IF(AND(OS599=5),KO599,""))</f>
        <v/>
      </c>
      <c r="OV599">
        <f>IF(OF599=5,"Match Odds",IF(AND(OS599=5),"Match Odds",""))</f>
        <v/>
      </c>
      <c r="OW599">
        <f>IF(OF599=5,KP599,IF(AND(OS599=5),KP599,""))</f>
        <v/>
      </c>
      <c r="OX599">
        <f>IF(OF599=5,"MATCH_ODDS",IF(AND(OS599=5),"MATCH_ODDS",""))</f>
        <v/>
      </c>
      <c r="OY599">
        <f>IF(OF599=5,"BACK",IF(AND(OS599=5),"BACK",""))</f>
        <v/>
      </c>
    </row>
    <row r="600" ht="16.5" customHeight="1" thickBot="1" thickTop="1">
      <c r="A600" s="2" t="n"/>
      <c r="KN600" s="1">
        <f>IF(INDEX(#REF!,MATCH('HT 0-0'!D600,#REF!,0))=INDEX(#REF!,MATCH('HT 0-0'!D600,#REF!,0)),INDEX(#REF!,MATCH('HT 0-0'!D600,#REF!,0)),"ERROR")</f>
        <v/>
      </c>
      <c r="KO600" s="1">
        <f>IF(INDEX(#REF!,MATCH('HT 0-0'!E600,#REF!,0))=INDEX(#REF!,MATCH('HT 0-0'!E600,#REF!,0)),INDEX(#REF!,MATCH('HT 0-0'!E600,#REF!,0)),"ERROR")</f>
        <v/>
      </c>
      <c r="KP600" s="1">
        <f>KN600&amp;" v "&amp;KO600</f>
        <v/>
      </c>
      <c r="KQ600">
        <f>B600&amp;"_"&amp;C600</f>
        <v/>
      </c>
      <c r="KR600" s="1">
        <f>IF((HW600/KK600)&lt;0.335,"G",IF((HW600/KK600)&gt;0.67,"R","A"))</f>
        <v/>
      </c>
      <c r="KS600" s="1">
        <f>IF((HX600/KK600)&lt;0.335,"G",IF((HX600/KK600)&gt;0.67,"R","A"))</f>
        <v/>
      </c>
      <c r="KT600" s="1">
        <f>IF((IH600/KK600)&lt;0.335,"G",IF((IH600/KK600)&gt;0.67,"R","A"))</f>
        <v/>
      </c>
      <c r="KU600" s="1">
        <f>IF((II600/KK600)&lt;0.335,"G",IF((II600/KK600)&gt;0.67,"R","A"))</f>
        <v/>
      </c>
      <c r="KV600" s="1">
        <f>IF((HZ600/KK600)&lt;0.335,"G",IF((HZ600/KK600)&gt;0.67,"R","A"))</f>
        <v/>
      </c>
      <c r="KW600" s="1">
        <f>IF((HY600/KK600)&lt;0.335,"G",IF((HY600/KK600)&gt;0.67,"R","A"))</f>
        <v/>
      </c>
      <c r="KX600" s="1">
        <f>IF((IK600/KK600)&lt;0.335,"G",IF((IK600/KK600)&gt;0.67,"R","A"))</f>
        <v/>
      </c>
      <c r="KY600" s="1">
        <f>IF((IJ600/KK600)&lt;0.335,"G",IF((IJ600/KK600)&gt;0.67,"R","A"))</f>
        <v/>
      </c>
      <c r="KZ600" s="1">
        <f>IF((HQ600/KK600)&lt;0.335,"G",IF((HQ600/KK600)&gt;0.67,"R","A"))</f>
        <v/>
      </c>
      <c r="LA600" s="1">
        <f>IF((IB600/KK600)&lt;0.335,"G",IF((IB600/KK600)&gt;0.67,"R","A"))</f>
        <v/>
      </c>
      <c r="LB600">
        <f>IF(LQ600="0-0",INDEX(Scrape!#REF!,MATCH('HT 0-0'!KP600,Scrape!$B:$B,0)),"")</f>
        <v/>
      </c>
      <c r="LC600">
        <f>IF(LQ600="0-0",INDEX(Scrape!$A:$A,MATCH('HT 0-0'!KP600,Scrape!$B:$B,0)),"")</f>
        <v/>
      </c>
      <c r="LD600">
        <f>IF(LQ600="0-0",INDEX(Scrape!$B:$B,MATCH('HT 0-0'!KP600,Scrape!$B:$B,0)),"")</f>
        <v/>
      </c>
      <c r="LE600">
        <f>IF(LQ600="0-0",INDEX(Scrape!$C:$C,MATCH('HT 0-0'!KP600,Scrape!$B:$B,0)),"")</f>
        <v/>
      </c>
      <c r="LF600">
        <f>IF(LQ600="0-0",INDEX(Scrape!$D:$D,MATCH('HT 0-0'!KP600,Scrape!$B:$B,0)),"")</f>
        <v/>
      </c>
      <c r="LG600">
        <f>IF(LQ600="0-0",INDEX(Scrape!$E:$E,MATCH('HT 0-0'!KP600,Scrape!$B:$B,0)),"")</f>
        <v/>
      </c>
      <c r="LH600">
        <f>IF(LQ600="0-0",INDEX(Scrape!$F:$F,MATCH('HT 0-0'!KP600,Scrape!$B:$B,0)),"")</f>
        <v/>
      </c>
      <c r="LI600">
        <f>IF(LQ600="0-0",INDEX(Scrape!$G:$G,MATCH('HT 0-0'!KP600,Scrape!$B:$B,0)),"")</f>
        <v/>
      </c>
      <c r="LJ600">
        <f>IF(LQ600="0-0",INDEX(Scrape!$H:$H,MATCH('HT 0-0'!KP600,Scrape!$B:$B,0)),"")</f>
        <v/>
      </c>
      <c r="LK600">
        <f>IF(LQ600="0-0",INDEX(Scrape!$I:$I,MATCH('HT 0-0'!KP600,Scrape!$B:$B,0)),"")</f>
        <v/>
      </c>
      <c r="LL600">
        <f>IF(LQ600="0-0",INDEX(Scrape!$J:$J,MATCH('HT 0-0'!KP600,Scrape!$B:$B,0)),"")</f>
        <v/>
      </c>
      <c r="LM600">
        <f>IF(LQ600="0-0",INDEX(Scrape!$K:$K,MATCH('HT 0-0'!KP600,Scrape!$B:$B,0)),"")</f>
        <v/>
      </c>
      <c r="LN600">
        <f>IF(LQ600="0-0",INDEX(Scrape!$L:$L,MATCH('HT 0-0'!KP600,Scrape!$B:$B,0)),"")</f>
        <v/>
      </c>
      <c r="LO600">
        <f>IF(LQ600="0-0",INDEX(Scrape!$M:$M,MATCH('HT 0-0'!KP600,Scrape!$B:$B,0)),"")</f>
        <v/>
      </c>
      <c r="LP600">
        <f>IF(LQ600="0-0",INDEX(Scrape!$N:$N,MATCH('HT 0-0'!KP600,Scrape!$B:$B,0)),"")</f>
        <v/>
      </c>
      <c r="LQ600">
        <f>INDEX(Scrape!$O:$O,MATCH('HT 0-0'!KP600,Scrape!$B:$B,0))</f>
        <v/>
      </c>
      <c r="LR600">
        <f>(1/LJ600)+(1/LI600)+(1/LH600)</f>
        <v/>
      </c>
      <c r="LS600">
        <f>(1/LG600)+(1/LF600)+(1/LE600)</f>
        <v/>
      </c>
      <c r="LT600" s="8">
        <f>IF(INDEX(#REF!,MATCH(KQ600,#REF!,0))=INDEX(#REF!,MATCH(KQ600,#REF!,0)),INDEX(#REF!,MATCH(KQ600,#REF!,0)),"ERROR")</f>
        <v/>
      </c>
      <c r="LU600" s="4">
        <f>IF(KR600="G",2,IF(KR600="R",0.5,IF(KR600="A",1)))</f>
        <v/>
      </c>
      <c r="LV600" s="4">
        <f>IF(KS600="G",0.5,IF(KS600="R",2,IF(KS600="A",1)))</f>
        <v/>
      </c>
      <c r="LW600" s="4">
        <f>IF(KT600="G",2,IF(KT600="R",0.5,IF(KT600="A",1)))</f>
        <v/>
      </c>
      <c r="LX600" s="4">
        <f>IF(KU600="G",0.5,IF(KU600="R",2,IF(KU600="A",1)))</f>
        <v/>
      </c>
      <c r="LY600" s="7">
        <f>(LK600*(LU600+LX600)+(LL600*(LU600+LX600)))</f>
        <v/>
      </c>
      <c r="LZ600" s="7">
        <f>(LN600*(LV600+LW600)+(LO600*(LV600+LW600)))</f>
        <v/>
      </c>
      <c r="MA600" s="11">
        <f>LY600-LZ600</f>
        <v/>
      </c>
      <c r="MB600" s="5">
        <f>MA600+2</f>
        <v/>
      </c>
      <c r="MC600" s="6">
        <f>MA600-2</f>
        <v/>
      </c>
      <c r="MD600" s="4">
        <f>LE600</f>
        <v/>
      </c>
      <c r="ME600" s="9">
        <f>IF(MD600=0,1000,MD600+0.75)</f>
        <v/>
      </c>
      <c r="MF600" s="10">
        <f>IF(MD600=0,0,MD600-0.75)</f>
        <v/>
      </c>
      <c r="MG600" s="4">
        <f>((LM600*(LU600+LX600))-((LP600*(LV600+LW600))))</f>
        <v/>
      </c>
      <c r="MH600" s="9">
        <f>MG600*1.2</f>
        <v/>
      </c>
      <c r="MI600" s="10">
        <f>MG600*0.8</f>
        <v/>
      </c>
      <c r="MJ600">
        <f>IFERROR(OT600,"")</f>
        <v/>
      </c>
      <c r="MK600">
        <f>IFERROR(OU600,"")</f>
        <v/>
      </c>
      <c r="ML600">
        <f>IFERROR(OV600,"")</f>
        <v/>
      </c>
      <c r="MM600">
        <f>IFERROR(OW600,"")</f>
        <v/>
      </c>
      <c r="MN600">
        <f>IFERROR(OX600,"")</f>
        <v/>
      </c>
      <c r="MO600">
        <f>IFERROR(OY600,"")</f>
        <v/>
      </c>
      <c r="MP600" s="1">
        <f>COUNTIFS(#REF!,LT600,#REF!,1,#REF!,"&gt;="&amp;MC600,#REF!,"&lt;="&amp;MB600,#REF!,"&lt;="&amp;ME600,#REF!,"&gt;="&amp;MF600,#REF!,"="&amp;KV600,#REF!,"="&amp;KX600)</f>
        <v/>
      </c>
      <c r="MQ600" s="1">
        <f>COUNTIFS(#REF!,LT600,#REF!,0,#REF!,"&gt;="&amp;MC600,#REF!,"&lt;="&amp;MB600,#REF!,"&lt;="&amp;ME600,#REF!,"&gt;="&amp;MF600,#REF!,"="&amp;KV600,#REF!,"="&amp;KX600)</f>
        <v/>
      </c>
      <c r="MR600" s="1">
        <f>COUNTIFS(#REF!,LT600,#REF!,1,#REF!,"&gt;="&amp;MC600,#REF!,"&lt;="&amp;MB600,#REF!,"&lt;="&amp;ME600,#REF!,"&gt;="&amp;MF600,#REF!,"="&amp;KW600,#REF!,"="&amp;KY600)</f>
        <v/>
      </c>
      <c r="MS600" s="1">
        <f>COUNTIFS(#REF!,LT600,#REF!,0,#REF!,"&gt;="&amp;MC600,#REF!,"&lt;="&amp;MB600,#REF!,"&lt;="&amp;ME600,#REF!,"&gt;="&amp;MF600,#REF!,"="&amp;KW600,#REF!,"="&amp;KY600)</f>
        <v/>
      </c>
      <c r="MT600" s="1">
        <f>COUNTIFS(#REF!,LT600,#REF!,1,#REF!,"&gt;="&amp;MI600,#REF!,"&lt;="&amp;MH600,#REF!,"&lt;="&amp;ME600,#REF!,"&gt;="&amp;MF600)</f>
        <v/>
      </c>
      <c r="MU600" s="1">
        <f>COUNTIFS(#REF!,LT600,#REF!,0,#REF!,"&gt;="&amp;MI600,#REF!,"&lt;="&amp;MH600,#REF!,"&lt;="&amp;ME600,#REF!,"&gt;="&amp;MF600)</f>
        <v/>
      </c>
      <c r="MV600" s="1">
        <f>COUNTIFS(#REF!,LT600,#REF!,1,#REF!,"&gt;="&amp;MI600,#REF!,"&lt;="&amp;MH600,#REF!,"="&amp;KZ600,#REF!,"="&amp;LA600,#REF!,"&lt;="&amp;ME600,#REF!,"&gt;="&amp;MF600)</f>
        <v/>
      </c>
      <c r="MW600" s="1">
        <f>COUNTIFS(#REF!,LT600,#REF!,0,#REF!,"&gt;="&amp;MI600,#REF!,"&lt;="&amp;MH600,#REF!,"="&amp;KZ600,#REF!,"="&amp;LA600,#REF!,"&lt;="&amp;ME600,#REF!,"&gt;="&amp;MF600)</f>
        <v/>
      </c>
      <c r="MX600" s="1">
        <f>COUNTIFS(#REF!,LT600,#REF!,1,#REF!,"&gt;="&amp;MC600,#REF!,"&lt;="&amp;MB600,#REF!,"&lt;="&amp;ME600,#REF!,"&gt;="&amp;MF600)</f>
        <v/>
      </c>
      <c r="MY600" s="1">
        <f>COUNTIFS(#REF!,LT600,#REF!,0,#REF!,"&gt;="&amp;MC600,#REF!,"&lt;="&amp;MB600,#REF!,"&lt;="&amp;ME600,#REF!,"&gt;="&amp;MF600)</f>
        <v/>
      </c>
      <c r="MZ600" s="1">
        <f>COUNTIFS(#REF!,LT600,#REF!,1,#REF!,"&lt;="&amp;ME600,#REF!,"&gt;="&amp;MF600,#REF!,"="&amp;KV600,#REF!,"="&amp;KX600)</f>
        <v/>
      </c>
      <c r="NA600" s="1">
        <f>COUNTIFS(#REF!,LT600,#REF!,0,#REF!,"&lt;="&amp;ME600,#REF!,"&gt;="&amp;MF600,#REF!,"="&amp;KV600,#REF!,"="&amp;KX600)</f>
        <v/>
      </c>
      <c r="NB600" s="1">
        <f>COUNTIFS(#REF!,LT600,#REF!,1,#REF!,"&lt;="&amp;ME600,#REF!,"&gt;="&amp;MF600,#REF!,"="&amp;KW600,#REF!,"="&amp;KY600)</f>
        <v/>
      </c>
      <c r="NC600" s="1">
        <f>COUNTIFS(#REF!,LT600,#REF!,0,#REF!,"&lt;="&amp;ME600,#REF!,"&gt;="&amp;MF600,#REF!,"="&amp;KW600,#REF!,"="&amp;KY600)</f>
        <v/>
      </c>
      <c r="ND600" s="1">
        <f>COUNTIFS(#REF!,LT600,#REF!,1,#REF!,"&gt;="&amp;MC600,#REF!,"&lt;="&amp;MB600,#REF!,"&lt;="&amp;ME600,#REF!,"&gt;="&amp;MF600,#REF!,"="&amp;KV600,#REF!,"="&amp;KX600)</f>
        <v/>
      </c>
      <c r="NE600" s="1">
        <f>COUNTIFS(#REF!,LT600,#REF!,0,#REF!,"&gt;="&amp;MC600,#REF!,"&lt;="&amp;MB600,#REF!,"&lt;="&amp;ME600,#REF!,"&gt;="&amp;MF600,#REF!,"="&amp;KV600,#REF!,"="&amp;KX600)</f>
        <v/>
      </c>
      <c r="NF600" s="1">
        <f>COUNTIFS(#REF!,LT600,#REF!,1,#REF!,"&gt;="&amp;MC600,#REF!,"&lt;="&amp;MB600,#REF!,"&lt;="&amp;ME600,#REF!,"&gt;="&amp;MF600,#REF!,"="&amp;KW600,#REF!,"="&amp;KY600)</f>
        <v/>
      </c>
      <c r="NG600" s="1">
        <f>COUNTIFS(#REF!,LT600,#REF!,0,#REF!,"&gt;="&amp;MC600,#REF!,"&lt;="&amp;MB600,#REF!,"&lt;="&amp;ME600,#REF!,"&gt;="&amp;MF600,#REF!,"="&amp;KW600,#REF!,"="&amp;KY600)</f>
        <v/>
      </c>
      <c r="NH600" s="1">
        <f>COUNTIFS(#REF!,LT600,#REF!,1,#REF!,"&gt;="&amp;MC600,#REF!,"&lt;="&amp;MB600,#REF!,"&lt;="&amp;ME600,#REF!,"&gt;="&amp;MF600,#REF!,"="&amp;KZ600,#REF!,"="&amp;LA600)</f>
        <v/>
      </c>
      <c r="NI600" s="1">
        <f>COUNTIFS(#REF!,LT600,#REF!,0,#REF!,"&gt;="&amp;MC600,#REF!,"&lt;="&amp;MB600,#REF!,"&lt;="&amp;ME600,#REF!,"&gt;="&amp;MF600,#REF!,"="&amp;KZ600,#REF!,"="&amp;LA600)</f>
        <v/>
      </c>
      <c r="NJ600" s="1">
        <f>COUNTIFS(#REF!,LT600,#REF!,1,#REF!,"&gt;="&amp;MI600,#REF!,"&lt;="&amp;MH600,#REF!,"&lt;="&amp;ME600,#REF!,"&gt;="&amp;MF600)</f>
        <v/>
      </c>
      <c r="NK600" s="1">
        <f>COUNTIFS(#REF!,LT600,#REF!,0,#REF!,"&gt;="&amp;MI600,#REF!,"&lt;="&amp;MH600,#REF!,"&lt;="&amp;ME600,#REF!,"&gt;="&amp;MF600)</f>
        <v/>
      </c>
      <c r="NL600" s="1">
        <f>COUNTIFS(#REF!,LT600,#REF!,1,#REF!,"&gt;="&amp;MI600,#REF!,"&lt;="&amp;MH600,#REF!,"="&amp;KZ600,#REF!,"="&amp;LA600,#REF!,"&lt;="&amp;ME600,#REF!,"&gt;="&amp;MF600)</f>
        <v/>
      </c>
      <c r="NM600" s="1">
        <f>COUNTIFS(#REF!,LT600,#REF!,0,#REF!,"&gt;="&amp;MI600,#REF!,"&lt;="&amp;MH600,#REF!,"="&amp;KZ600,#REF!,"="&amp;LA600,#REF!,"&lt;="&amp;ME600,#REF!,"&gt;="&amp;MF600)</f>
        <v/>
      </c>
      <c r="NN600" s="1">
        <f>COUNTIFS(#REF!,LT600,#REF!,1,#REF!,"&gt;="&amp;MC600,#REF!,"&lt;="&amp;MB600,#REF!,"&lt;="&amp;ME600,#REF!,"&gt;="&amp;MF600)</f>
        <v/>
      </c>
      <c r="NO600" s="1">
        <f>COUNTIFS(#REF!,LT600,#REF!,0,#REF!,"&gt;="&amp;MC600,#REF!,"&lt;="&amp;MB600,#REF!,"&lt;="&amp;ME600,#REF!,"&gt;="&amp;MF600)</f>
        <v/>
      </c>
      <c r="NP600" s="1">
        <f>COUNTIFS(#REF!,LT600,#REF!,1,#REF!,"&lt;="&amp;ME600,#REF!,"&gt;="&amp;MF600,#REF!,"="&amp;KV600,#REF!,"="&amp;KX600)</f>
        <v/>
      </c>
      <c r="NQ600" s="1">
        <f>COUNTIFS(#REF!,LT600,#REF!,0,#REF!,"&lt;="&amp;ME600,#REF!,"&gt;="&amp;MF600,#REF!,"="&amp;KV600,#REF!,"="&amp;KX600)</f>
        <v/>
      </c>
      <c r="NR600" s="1">
        <f>COUNTIFS(#REF!,LT600,#REF!,1,#REF!,"&lt;="&amp;ME600,#REF!,"&gt;="&amp;MF600,#REF!,"="&amp;KW600,#REF!,"="&amp;KY600)</f>
        <v/>
      </c>
      <c r="NS600" s="1">
        <f>COUNTIFS(#REF!,LT600,#REF!,0,#REF!,"&lt;="&amp;ME600,#REF!,"&gt;="&amp;MF600,#REF!,"="&amp;KW600,#REF!,"="&amp;KY600)</f>
        <v/>
      </c>
      <c r="NT600" s="1">
        <f>MP600+MR600+MT600+MV600+MX600+MZ600+NB600</f>
        <v/>
      </c>
      <c r="NU600" s="1">
        <f>MQ600+MS600+MU600+MW600+MY600+NA600+NC600</f>
        <v/>
      </c>
      <c r="NV600" s="1">
        <f>NT600+NU600</f>
        <v/>
      </c>
      <c r="NW600" s="33">
        <f>NT600/(NT600+NU600)</f>
        <v/>
      </c>
      <c r="NX600" s="3">
        <f>1/NW600</f>
        <v/>
      </c>
      <c r="NY600" s="1">
        <f>LH600</f>
        <v/>
      </c>
      <c r="NZ600" s="79">
        <f>(NW600*((NY600-1)*0.98))-((1-NW600)*1)</f>
        <v/>
      </c>
      <c r="OA600" s="34">
        <f>IF(LR600&lt;0.9,0,IF(AND(LR600&gt;1.1),0,1))</f>
        <v/>
      </c>
      <c r="OB600" s="34">
        <f>IF(LS600&lt;0.9,0,IF(AND(LS600&gt;1.1),0,1))</f>
        <v/>
      </c>
      <c r="OC600" s="32">
        <f>IF(NV600&gt;99,1,0)</f>
        <v/>
      </c>
      <c r="OD600" s="32">
        <f>IF(NZ600&gt;0.0799,1,0)</f>
        <v/>
      </c>
      <c r="OE600" s="32">
        <f>IF(NZ600&gt;OM600,1,0)</f>
        <v/>
      </c>
      <c r="OF600" s="32">
        <f>OC600+OD600+OE600+OA600+OB600</f>
        <v/>
      </c>
      <c r="OG600" s="1">
        <f>ND600+NF600+NH600+NJ600+NL600+NN600+NP600+NR600</f>
        <v/>
      </c>
      <c r="OH600" s="1">
        <f>NE600+NG600+NI600+NK600+NM600+NO600+NQ600+NS600</f>
        <v/>
      </c>
      <c r="OI600" s="1">
        <f>OG600+OH600</f>
        <v/>
      </c>
      <c r="OJ600" s="33">
        <f>OG600/(OG600+OH600)</f>
        <v/>
      </c>
      <c r="OK600" s="3">
        <f>1/OJ600</f>
        <v/>
      </c>
      <c r="OL600" s="1">
        <f>LI600</f>
        <v/>
      </c>
      <c r="OM600" s="79">
        <f>(OJ600*((OL600-1)*0.98))-((1-OJ600)*1)</f>
        <v/>
      </c>
      <c r="ON600" s="34">
        <f>IF(LR600&lt;0.9,0,IF(AND(LR600&gt;1.1),0,1))</f>
        <v/>
      </c>
      <c r="OO600" s="34">
        <f>IF(LS600&lt;0.9,0,IF(AND(LS600&gt;1.1),0,1))</f>
        <v/>
      </c>
      <c r="OP600" s="32">
        <f>IF(OI600&gt;99,1,0)</f>
        <v/>
      </c>
      <c r="OQ600" s="32">
        <f>IF(OM600&gt;0.0799,1,0)</f>
        <v/>
      </c>
      <c r="OR600" s="32">
        <f>IF(OM600&gt;OZ600,1,0)</f>
        <v/>
      </c>
      <c r="OS600" s="32">
        <f>OP600+OQ600+OR600+ON600+OO600</f>
        <v/>
      </c>
      <c r="OT600">
        <f>IF(OF600=5,"BackHome0-0",IF(AND(OS600=5),"BackAway0-0",""))</f>
        <v/>
      </c>
      <c r="OU600">
        <f>IF(OF600=5,KN600,IF(AND(OS600=5),KO600,""))</f>
        <v/>
      </c>
      <c r="OV600">
        <f>IF(OF600=5,"Match Odds",IF(AND(OS600=5),"Match Odds",""))</f>
        <v/>
      </c>
      <c r="OW600">
        <f>IF(OF600=5,KP600,IF(AND(OS600=5),KP600,""))</f>
        <v/>
      </c>
      <c r="OX600">
        <f>IF(OF600=5,"MATCH_ODDS",IF(AND(OS600=5),"MATCH_ODDS",""))</f>
        <v/>
      </c>
      <c r="OY600">
        <f>IF(OF600=5,"BACK",IF(AND(OS600=5),"BACK",""))</f>
        <v/>
      </c>
    </row>
    <row r="601" ht="16.5" customHeight="1" thickBot="1" thickTop="1">
      <c r="A601" s="2" t="n"/>
      <c r="KN601" s="1">
        <f>IF(INDEX(#REF!,MATCH('HT 0-0'!D601,#REF!,0))=INDEX(#REF!,MATCH('HT 0-0'!D601,#REF!,0)),INDEX(#REF!,MATCH('HT 0-0'!D601,#REF!,0)),"ERROR")</f>
        <v/>
      </c>
      <c r="KO601" s="1">
        <f>IF(INDEX(#REF!,MATCH('HT 0-0'!E601,#REF!,0))=INDEX(#REF!,MATCH('HT 0-0'!E601,#REF!,0)),INDEX(#REF!,MATCH('HT 0-0'!E601,#REF!,0)),"ERROR")</f>
        <v/>
      </c>
      <c r="KP601" s="1">
        <f>KN601&amp;" v "&amp;KO601</f>
        <v/>
      </c>
      <c r="KQ601">
        <f>B601&amp;"_"&amp;C601</f>
        <v/>
      </c>
      <c r="KR601" s="1">
        <f>IF((HW601/KK601)&lt;0.335,"G",IF((HW601/KK601)&gt;0.67,"R","A"))</f>
        <v/>
      </c>
      <c r="KS601" s="1">
        <f>IF((HX601/KK601)&lt;0.335,"G",IF((HX601/KK601)&gt;0.67,"R","A"))</f>
        <v/>
      </c>
      <c r="KT601" s="1">
        <f>IF((IH601/KK601)&lt;0.335,"G",IF((IH601/KK601)&gt;0.67,"R","A"))</f>
        <v/>
      </c>
      <c r="KU601" s="1">
        <f>IF((II601/KK601)&lt;0.335,"G",IF((II601/KK601)&gt;0.67,"R","A"))</f>
        <v/>
      </c>
      <c r="KV601" s="1">
        <f>IF((HZ601/KK601)&lt;0.335,"G",IF((HZ601/KK601)&gt;0.67,"R","A"))</f>
        <v/>
      </c>
      <c r="KW601" s="1">
        <f>IF((HY601/KK601)&lt;0.335,"G",IF((HY601/KK601)&gt;0.67,"R","A"))</f>
        <v/>
      </c>
      <c r="KX601" s="1">
        <f>IF((IK601/KK601)&lt;0.335,"G",IF((IK601/KK601)&gt;0.67,"R","A"))</f>
        <v/>
      </c>
      <c r="KY601" s="1">
        <f>IF((IJ601/KK601)&lt;0.335,"G",IF((IJ601/KK601)&gt;0.67,"R","A"))</f>
        <v/>
      </c>
      <c r="KZ601" s="1">
        <f>IF((HQ601/KK601)&lt;0.335,"G",IF((HQ601/KK601)&gt;0.67,"R","A"))</f>
        <v/>
      </c>
      <c r="LA601" s="1">
        <f>IF((IB601/KK601)&lt;0.335,"G",IF((IB601/KK601)&gt;0.67,"R","A"))</f>
        <v/>
      </c>
      <c r="LB601">
        <f>IF(LQ601="0-0",INDEX(Scrape!#REF!,MATCH('HT 0-0'!KP601,Scrape!$B:$B,0)),"")</f>
        <v/>
      </c>
      <c r="LC601">
        <f>IF(LQ601="0-0",INDEX(Scrape!$A:$A,MATCH('HT 0-0'!KP601,Scrape!$B:$B,0)),"")</f>
        <v/>
      </c>
      <c r="LD601">
        <f>IF(LQ601="0-0",INDEX(Scrape!$B:$B,MATCH('HT 0-0'!KP601,Scrape!$B:$B,0)),"")</f>
        <v/>
      </c>
      <c r="LE601">
        <f>IF(LQ601="0-0",INDEX(Scrape!$C:$C,MATCH('HT 0-0'!KP601,Scrape!$B:$B,0)),"")</f>
        <v/>
      </c>
      <c r="LF601">
        <f>IF(LQ601="0-0",INDEX(Scrape!$D:$D,MATCH('HT 0-0'!KP601,Scrape!$B:$B,0)),"")</f>
        <v/>
      </c>
      <c r="LG601">
        <f>IF(LQ601="0-0",INDEX(Scrape!$E:$E,MATCH('HT 0-0'!KP601,Scrape!$B:$B,0)),"")</f>
        <v/>
      </c>
      <c r="LH601">
        <f>IF(LQ601="0-0",INDEX(Scrape!$F:$F,MATCH('HT 0-0'!KP601,Scrape!$B:$B,0)),"")</f>
        <v/>
      </c>
      <c r="LI601">
        <f>IF(LQ601="0-0",INDEX(Scrape!$G:$G,MATCH('HT 0-0'!KP601,Scrape!$B:$B,0)),"")</f>
        <v/>
      </c>
      <c r="LJ601">
        <f>IF(LQ601="0-0",INDEX(Scrape!$H:$H,MATCH('HT 0-0'!KP601,Scrape!$B:$B,0)),"")</f>
        <v/>
      </c>
      <c r="LK601">
        <f>IF(LQ601="0-0",INDEX(Scrape!$I:$I,MATCH('HT 0-0'!KP601,Scrape!$B:$B,0)),"")</f>
        <v/>
      </c>
      <c r="LL601">
        <f>IF(LQ601="0-0",INDEX(Scrape!$J:$J,MATCH('HT 0-0'!KP601,Scrape!$B:$B,0)),"")</f>
        <v/>
      </c>
      <c r="LM601">
        <f>IF(LQ601="0-0",INDEX(Scrape!$K:$K,MATCH('HT 0-0'!KP601,Scrape!$B:$B,0)),"")</f>
        <v/>
      </c>
      <c r="LN601">
        <f>IF(LQ601="0-0",INDEX(Scrape!$L:$L,MATCH('HT 0-0'!KP601,Scrape!$B:$B,0)),"")</f>
        <v/>
      </c>
      <c r="LO601">
        <f>IF(LQ601="0-0",INDEX(Scrape!$M:$M,MATCH('HT 0-0'!KP601,Scrape!$B:$B,0)),"")</f>
        <v/>
      </c>
      <c r="LP601">
        <f>IF(LQ601="0-0",INDEX(Scrape!$N:$N,MATCH('HT 0-0'!KP601,Scrape!$B:$B,0)),"")</f>
        <v/>
      </c>
      <c r="LQ601">
        <f>INDEX(Scrape!$O:$O,MATCH('HT 0-0'!KP601,Scrape!$B:$B,0))</f>
        <v/>
      </c>
      <c r="LR601">
        <f>(1/LJ601)+(1/LI601)+(1/LH601)</f>
        <v/>
      </c>
      <c r="LS601">
        <f>(1/LG601)+(1/LF601)+(1/LE601)</f>
        <v/>
      </c>
      <c r="LT601" s="8">
        <f>IF(INDEX(#REF!,MATCH(KQ601,#REF!,0))=INDEX(#REF!,MATCH(KQ601,#REF!,0)),INDEX(#REF!,MATCH(KQ601,#REF!,0)),"ERROR")</f>
        <v/>
      </c>
      <c r="LU601" s="4">
        <f>IF(KR601="G",2,IF(KR601="R",0.5,IF(KR601="A",1)))</f>
        <v/>
      </c>
      <c r="LV601" s="4">
        <f>IF(KS601="G",0.5,IF(KS601="R",2,IF(KS601="A",1)))</f>
        <v/>
      </c>
      <c r="LW601" s="4">
        <f>IF(KT601="G",2,IF(KT601="R",0.5,IF(KT601="A",1)))</f>
        <v/>
      </c>
      <c r="LX601" s="4">
        <f>IF(KU601="G",0.5,IF(KU601="R",2,IF(KU601="A",1)))</f>
        <v/>
      </c>
      <c r="LY601" s="7">
        <f>(LK601*(LU601+LX601)+(LL601*(LU601+LX601)))</f>
        <v/>
      </c>
      <c r="LZ601" s="7">
        <f>(LN601*(LV601+LW601)+(LO601*(LV601+LW601)))</f>
        <v/>
      </c>
      <c r="MA601" s="11">
        <f>LY601-LZ601</f>
        <v/>
      </c>
      <c r="MB601" s="5">
        <f>MA601+2</f>
        <v/>
      </c>
      <c r="MC601" s="6">
        <f>MA601-2</f>
        <v/>
      </c>
      <c r="MD601" s="4">
        <f>LE601</f>
        <v/>
      </c>
      <c r="ME601" s="9">
        <f>IF(MD601=0,1000,MD601+0.75)</f>
        <v/>
      </c>
      <c r="MF601" s="10">
        <f>IF(MD601=0,0,MD601-0.75)</f>
        <v/>
      </c>
      <c r="MG601" s="4">
        <f>((LM601*(LU601+LX601))-((LP601*(LV601+LW601))))</f>
        <v/>
      </c>
      <c r="MH601" s="9">
        <f>MG601*1.2</f>
        <v/>
      </c>
      <c r="MI601" s="10">
        <f>MG601*0.8</f>
        <v/>
      </c>
      <c r="MJ601">
        <f>IFERROR(OT601,"")</f>
        <v/>
      </c>
      <c r="MK601">
        <f>IFERROR(OU601,"")</f>
        <v/>
      </c>
      <c r="ML601">
        <f>IFERROR(OV601,"")</f>
        <v/>
      </c>
      <c r="MM601">
        <f>IFERROR(OW601,"")</f>
        <v/>
      </c>
      <c r="MN601">
        <f>IFERROR(OX601,"")</f>
        <v/>
      </c>
      <c r="MO601">
        <f>IFERROR(OY601,"")</f>
        <v/>
      </c>
      <c r="MP601" s="1">
        <f>COUNTIFS(#REF!,LT601,#REF!,1,#REF!,"&gt;="&amp;MC601,#REF!,"&lt;="&amp;MB601,#REF!,"&lt;="&amp;ME601,#REF!,"&gt;="&amp;MF601,#REF!,"="&amp;KV601,#REF!,"="&amp;KX601)</f>
        <v/>
      </c>
      <c r="MQ601" s="1">
        <f>COUNTIFS(#REF!,LT601,#REF!,0,#REF!,"&gt;="&amp;MC601,#REF!,"&lt;="&amp;MB601,#REF!,"&lt;="&amp;ME601,#REF!,"&gt;="&amp;MF601,#REF!,"="&amp;KV601,#REF!,"="&amp;KX601)</f>
        <v/>
      </c>
      <c r="MR601" s="1">
        <f>COUNTIFS(#REF!,LT601,#REF!,1,#REF!,"&gt;="&amp;MC601,#REF!,"&lt;="&amp;MB601,#REF!,"&lt;="&amp;ME601,#REF!,"&gt;="&amp;MF601,#REF!,"="&amp;KW601,#REF!,"="&amp;KY601)</f>
        <v/>
      </c>
      <c r="MS601" s="1">
        <f>COUNTIFS(#REF!,LT601,#REF!,0,#REF!,"&gt;="&amp;MC601,#REF!,"&lt;="&amp;MB601,#REF!,"&lt;="&amp;ME601,#REF!,"&gt;="&amp;MF601,#REF!,"="&amp;KW601,#REF!,"="&amp;KY601)</f>
        <v/>
      </c>
      <c r="MT601" s="1">
        <f>COUNTIFS(#REF!,LT601,#REF!,1,#REF!,"&gt;="&amp;MI601,#REF!,"&lt;="&amp;MH601,#REF!,"&lt;="&amp;ME601,#REF!,"&gt;="&amp;MF601)</f>
        <v/>
      </c>
      <c r="MU601" s="1">
        <f>COUNTIFS(#REF!,LT601,#REF!,0,#REF!,"&gt;="&amp;MI601,#REF!,"&lt;="&amp;MH601,#REF!,"&lt;="&amp;ME601,#REF!,"&gt;="&amp;MF601)</f>
        <v/>
      </c>
      <c r="MV601" s="1">
        <f>COUNTIFS(#REF!,LT601,#REF!,1,#REF!,"&gt;="&amp;MI601,#REF!,"&lt;="&amp;MH601,#REF!,"="&amp;KZ601,#REF!,"="&amp;LA601,#REF!,"&lt;="&amp;ME601,#REF!,"&gt;="&amp;MF601)</f>
        <v/>
      </c>
      <c r="MW601" s="1">
        <f>COUNTIFS(#REF!,LT601,#REF!,0,#REF!,"&gt;="&amp;MI601,#REF!,"&lt;="&amp;MH601,#REF!,"="&amp;KZ601,#REF!,"="&amp;LA601,#REF!,"&lt;="&amp;ME601,#REF!,"&gt;="&amp;MF601)</f>
        <v/>
      </c>
      <c r="MX601" s="1">
        <f>COUNTIFS(#REF!,LT601,#REF!,1,#REF!,"&gt;="&amp;MC601,#REF!,"&lt;="&amp;MB601,#REF!,"&lt;="&amp;ME601,#REF!,"&gt;="&amp;MF601)</f>
        <v/>
      </c>
      <c r="MY601" s="1">
        <f>COUNTIFS(#REF!,LT601,#REF!,0,#REF!,"&gt;="&amp;MC601,#REF!,"&lt;="&amp;MB601,#REF!,"&lt;="&amp;ME601,#REF!,"&gt;="&amp;MF601)</f>
        <v/>
      </c>
      <c r="MZ601" s="1">
        <f>COUNTIFS(#REF!,LT601,#REF!,1,#REF!,"&lt;="&amp;ME601,#REF!,"&gt;="&amp;MF601,#REF!,"="&amp;KV601,#REF!,"="&amp;KX601)</f>
        <v/>
      </c>
      <c r="NA601" s="1">
        <f>COUNTIFS(#REF!,LT601,#REF!,0,#REF!,"&lt;="&amp;ME601,#REF!,"&gt;="&amp;MF601,#REF!,"="&amp;KV601,#REF!,"="&amp;KX601)</f>
        <v/>
      </c>
      <c r="NB601" s="1">
        <f>COUNTIFS(#REF!,LT601,#REF!,1,#REF!,"&lt;="&amp;ME601,#REF!,"&gt;="&amp;MF601,#REF!,"="&amp;KW601,#REF!,"="&amp;KY601)</f>
        <v/>
      </c>
      <c r="NC601" s="1">
        <f>COUNTIFS(#REF!,LT601,#REF!,0,#REF!,"&lt;="&amp;ME601,#REF!,"&gt;="&amp;MF601,#REF!,"="&amp;KW601,#REF!,"="&amp;KY601)</f>
        <v/>
      </c>
      <c r="ND601" s="1">
        <f>COUNTIFS(#REF!,LT601,#REF!,1,#REF!,"&gt;="&amp;MC601,#REF!,"&lt;="&amp;MB601,#REF!,"&lt;="&amp;ME601,#REF!,"&gt;="&amp;MF601,#REF!,"="&amp;KV601,#REF!,"="&amp;KX601)</f>
        <v/>
      </c>
      <c r="NE601" s="1">
        <f>COUNTIFS(#REF!,LT601,#REF!,0,#REF!,"&gt;="&amp;MC601,#REF!,"&lt;="&amp;MB601,#REF!,"&lt;="&amp;ME601,#REF!,"&gt;="&amp;MF601,#REF!,"="&amp;KV601,#REF!,"="&amp;KX601)</f>
        <v/>
      </c>
      <c r="NF601" s="1">
        <f>COUNTIFS(#REF!,LT601,#REF!,1,#REF!,"&gt;="&amp;MC601,#REF!,"&lt;="&amp;MB601,#REF!,"&lt;="&amp;ME601,#REF!,"&gt;="&amp;MF601,#REF!,"="&amp;KW601,#REF!,"="&amp;KY601)</f>
        <v/>
      </c>
      <c r="NG601" s="1">
        <f>COUNTIFS(#REF!,LT601,#REF!,0,#REF!,"&gt;="&amp;MC601,#REF!,"&lt;="&amp;MB601,#REF!,"&lt;="&amp;ME601,#REF!,"&gt;="&amp;MF601,#REF!,"="&amp;KW601,#REF!,"="&amp;KY601)</f>
        <v/>
      </c>
      <c r="NH601" s="1">
        <f>COUNTIFS(#REF!,LT601,#REF!,1,#REF!,"&gt;="&amp;MC601,#REF!,"&lt;="&amp;MB601,#REF!,"&lt;="&amp;ME601,#REF!,"&gt;="&amp;MF601,#REF!,"="&amp;KZ601,#REF!,"="&amp;LA601)</f>
        <v/>
      </c>
      <c r="NI601" s="1">
        <f>COUNTIFS(#REF!,LT601,#REF!,0,#REF!,"&gt;="&amp;MC601,#REF!,"&lt;="&amp;MB601,#REF!,"&lt;="&amp;ME601,#REF!,"&gt;="&amp;MF601,#REF!,"="&amp;KZ601,#REF!,"="&amp;LA601)</f>
        <v/>
      </c>
      <c r="NJ601" s="1">
        <f>COUNTIFS(#REF!,LT601,#REF!,1,#REF!,"&gt;="&amp;MI601,#REF!,"&lt;="&amp;MH601,#REF!,"&lt;="&amp;ME601,#REF!,"&gt;="&amp;MF601)</f>
        <v/>
      </c>
      <c r="NK601" s="1">
        <f>COUNTIFS(#REF!,LT601,#REF!,0,#REF!,"&gt;="&amp;MI601,#REF!,"&lt;="&amp;MH601,#REF!,"&lt;="&amp;ME601,#REF!,"&gt;="&amp;MF601)</f>
        <v/>
      </c>
      <c r="NL601" s="1">
        <f>COUNTIFS(#REF!,LT601,#REF!,1,#REF!,"&gt;="&amp;MI601,#REF!,"&lt;="&amp;MH601,#REF!,"="&amp;KZ601,#REF!,"="&amp;LA601,#REF!,"&lt;="&amp;ME601,#REF!,"&gt;="&amp;MF601)</f>
        <v/>
      </c>
      <c r="NM601" s="1">
        <f>COUNTIFS(#REF!,LT601,#REF!,0,#REF!,"&gt;="&amp;MI601,#REF!,"&lt;="&amp;MH601,#REF!,"="&amp;KZ601,#REF!,"="&amp;LA601,#REF!,"&lt;="&amp;ME601,#REF!,"&gt;="&amp;MF601)</f>
        <v/>
      </c>
      <c r="NN601" s="1">
        <f>COUNTIFS(#REF!,LT601,#REF!,1,#REF!,"&gt;="&amp;MC601,#REF!,"&lt;="&amp;MB601,#REF!,"&lt;="&amp;ME601,#REF!,"&gt;="&amp;MF601)</f>
        <v/>
      </c>
      <c r="NO601" s="1">
        <f>COUNTIFS(#REF!,LT601,#REF!,0,#REF!,"&gt;="&amp;MC601,#REF!,"&lt;="&amp;MB601,#REF!,"&lt;="&amp;ME601,#REF!,"&gt;="&amp;MF601)</f>
        <v/>
      </c>
      <c r="NP601" s="1">
        <f>COUNTIFS(#REF!,LT601,#REF!,1,#REF!,"&lt;="&amp;ME601,#REF!,"&gt;="&amp;MF601,#REF!,"="&amp;KV601,#REF!,"="&amp;KX601)</f>
        <v/>
      </c>
      <c r="NQ601" s="1">
        <f>COUNTIFS(#REF!,LT601,#REF!,0,#REF!,"&lt;="&amp;ME601,#REF!,"&gt;="&amp;MF601,#REF!,"="&amp;KV601,#REF!,"="&amp;KX601)</f>
        <v/>
      </c>
      <c r="NR601" s="1">
        <f>COUNTIFS(#REF!,LT601,#REF!,1,#REF!,"&lt;="&amp;ME601,#REF!,"&gt;="&amp;MF601,#REF!,"="&amp;KW601,#REF!,"="&amp;KY601)</f>
        <v/>
      </c>
      <c r="NS601" s="1">
        <f>COUNTIFS(#REF!,LT601,#REF!,0,#REF!,"&lt;="&amp;ME601,#REF!,"&gt;="&amp;MF601,#REF!,"="&amp;KW601,#REF!,"="&amp;KY601)</f>
        <v/>
      </c>
      <c r="NT601" s="1">
        <f>MP601+MR601+MT601+MV601+MX601+MZ601+NB601</f>
        <v/>
      </c>
      <c r="NU601" s="1">
        <f>MQ601+MS601+MU601+MW601+MY601+NA601+NC601</f>
        <v/>
      </c>
      <c r="NV601" s="1">
        <f>NT601+NU601</f>
        <v/>
      </c>
      <c r="NW601" s="33">
        <f>NT601/(NT601+NU601)</f>
        <v/>
      </c>
      <c r="NX601" s="3">
        <f>1/NW601</f>
        <v/>
      </c>
      <c r="NY601" s="1">
        <f>LH601</f>
        <v/>
      </c>
      <c r="NZ601" s="79">
        <f>(NW601*((NY601-1)*0.98))-((1-NW601)*1)</f>
        <v/>
      </c>
      <c r="OA601" s="34">
        <f>IF(LR601&lt;0.9,0,IF(AND(LR601&gt;1.1),0,1))</f>
        <v/>
      </c>
      <c r="OB601" s="34">
        <f>IF(LS601&lt;0.9,0,IF(AND(LS601&gt;1.1),0,1))</f>
        <v/>
      </c>
      <c r="OC601" s="32">
        <f>IF(NV601&gt;99,1,0)</f>
        <v/>
      </c>
      <c r="OD601" s="32">
        <f>IF(NZ601&gt;0.0799,1,0)</f>
        <v/>
      </c>
      <c r="OE601" s="32">
        <f>IF(NZ601&gt;OM601,1,0)</f>
        <v/>
      </c>
      <c r="OF601" s="32">
        <f>OC601+OD601+OE601+OA601+OB601</f>
        <v/>
      </c>
      <c r="OG601" s="1">
        <f>ND601+NF601+NH601+NJ601+NL601+NN601+NP601+NR601</f>
        <v/>
      </c>
      <c r="OH601" s="1">
        <f>NE601+NG601+NI601+NK601+NM601+NO601+NQ601+NS601</f>
        <v/>
      </c>
      <c r="OI601" s="1">
        <f>OG601+OH601</f>
        <v/>
      </c>
      <c r="OJ601" s="33">
        <f>OG601/(OG601+OH601)</f>
        <v/>
      </c>
      <c r="OK601" s="3">
        <f>1/OJ601</f>
        <v/>
      </c>
      <c r="OL601" s="1">
        <f>LI601</f>
        <v/>
      </c>
      <c r="OM601" s="79">
        <f>(OJ601*((OL601-1)*0.98))-((1-OJ601)*1)</f>
        <v/>
      </c>
      <c r="ON601" s="34">
        <f>IF(LR601&lt;0.9,0,IF(AND(LR601&gt;1.1),0,1))</f>
        <v/>
      </c>
      <c r="OO601" s="34">
        <f>IF(LS601&lt;0.9,0,IF(AND(LS601&gt;1.1),0,1))</f>
        <v/>
      </c>
      <c r="OP601" s="32">
        <f>IF(OI601&gt;99,1,0)</f>
        <v/>
      </c>
      <c r="OQ601" s="32">
        <f>IF(OM601&gt;0.0799,1,0)</f>
        <v/>
      </c>
      <c r="OR601" s="32">
        <f>IF(OM601&gt;OZ601,1,0)</f>
        <v/>
      </c>
      <c r="OS601" s="32">
        <f>OP601+OQ601+OR601+ON601+OO601</f>
        <v/>
      </c>
      <c r="OT601">
        <f>IF(OF601=5,"BackHome0-0",IF(AND(OS601=5),"BackAway0-0",""))</f>
        <v/>
      </c>
      <c r="OU601">
        <f>IF(OF601=5,KN601,IF(AND(OS601=5),KO601,""))</f>
        <v/>
      </c>
      <c r="OV601">
        <f>IF(OF601=5,"Match Odds",IF(AND(OS601=5),"Match Odds",""))</f>
        <v/>
      </c>
      <c r="OW601">
        <f>IF(OF601=5,KP601,IF(AND(OS601=5),KP601,""))</f>
        <v/>
      </c>
      <c r="OX601">
        <f>IF(OF601=5,"MATCH_ODDS",IF(AND(OS601=5),"MATCH_ODDS",""))</f>
        <v/>
      </c>
      <c r="OY601">
        <f>IF(OF601=5,"BACK",IF(AND(OS601=5),"BACK",""))</f>
        <v/>
      </c>
    </row>
    <row r="602" ht="16.5" customHeight="1" thickBot="1" thickTop="1">
      <c r="A602" s="2" t="n"/>
      <c r="KN602" s="1">
        <f>IF(INDEX(#REF!,MATCH('HT 0-0'!D602,#REF!,0))=INDEX(#REF!,MATCH('HT 0-0'!D602,#REF!,0)),INDEX(#REF!,MATCH('HT 0-0'!D602,#REF!,0)),"ERROR")</f>
        <v/>
      </c>
      <c r="KO602" s="1">
        <f>IF(INDEX(#REF!,MATCH('HT 0-0'!E602,#REF!,0))=INDEX(#REF!,MATCH('HT 0-0'!E602,#REF!,0)),INDEX(#REF!,MATCH('HT 0-0'!E602,#REF!,0)),"ERROR")</f>
        <v/>
      </c>
      <c r="KP602" s="1">
        <f>KN602&amp;" v "&amp;KO602</f>
        <v/>
      </c>
      <c r="KQ602">
        <f>B602&amp;"_"&amp;C602</f>
        <v/>
      </c>
      <c r="KR602" s="1">
        <f>IF((HW602/KK602)&lt;0.335,"G",IF((HW602/KK602)&gt;0.67,"R","A"))</f>
        <v/>
      </c>
      <c r="KS602" s="1">
        <f>IF((HX602/KK602)&lt;0.335,"G",IF((HX602/KK602)&gt;0.67,"R","A"))</f>
        <v/>
      </c>
      <c r="KT602" s="1">
        <f>IF((IH602/KK602)&lt;0.335,"G",IF((IH602/KK602)&gt;0.67,"R","A"))</f>
        <v/>
      </c>
      <c r="KU602" s="1">
        <f>IF((II602/KK602)&lt;0.335,"G",IF((II602/KK602)&gt;0.67,"R","A"))</f>
        <v/>
      </c>
      <c r="KV602" s="1">
        <f>IF((HZ602/KK602)&lt;0.335,"G",IF((HZ602/KK602)&gt;0.67,"R","A"))</f>
        <v/>
      </c>
      <c r="KW602" s="1">
        <f>IF((HY602/KK602)&lt;0.335,"G",IF((HY602/KK602)&gt;0.67,"R","A"))</f>
        <v/>
      </c>
      <c r="KX602" s="1">
        <f>IF((IK602/KK602)&lt;0.335,"G",IF((IK602/KK602)&gt;0.67,"R","A"))</f>
        <v/>
      </c>
      <c r="KY602" s="1">
        <f>IF((IJ602/KK602)&lt;0.335,"G",IF((IJ602/KK602)&gt;0.67,"R","A"))</f>
        <v/>
      </c>
      <c r="KZ602" s="1">
        <f>IF((HQ602/KK602)&lt;0.335,"G",IF((HQ602/KK602)&gt;0.67,"R","A"))</f>
        <v/>
      </c>
      <c r="LA602" s="1">
        <f>IF((IB602/KK602)&lt;0.335,"G",IF((IB602/KK602)&gt;0.67,"R","A"))</f>
        <v/>
      </c>
      <c r="LB602">
        <f>IF(LQ602="0-0",INDEX(Scrape!#REF!,MATCH('HT 0-0'!KP602,Scrape!$B:$B,0)),"")</f>
        <v/>
      </c>
      <c r="LC602">
        <f>IF(LQ602="0-0",INDEX(Scrape!$A:$A,MATCH('HT 0-0'!KP602,Scrape!$B:$B,0)),"")</f>
        <v/>
      </c>
      <c r="LD602">
        <f>IF(LQ602="0-0",INDEX(Scrape!$B:$B,MATCH('HT 0-0'!KP602,Scrape!$B:$B,0)),"")</f>
        <v/>
      </c>
      <c r="LE602">
        <f>IF(LQ602="0-0",INDEX(Scrape!$C:$C,MATCH('HT 0-0'!KP602,Scrape!$B:$B,0)),"")</f>
        <v/>
      </c>
      <c r="LF602">
        <f>IF(LQ602="0-0",INDEX(Scrape!$D:$D,MATCH('HT 0-0'!KP602,Scrape!$B:$B,0)),"")</f>
        <v/>
      </c>
      <c r="LG602">
        <f>IF(LQ602="0-0",INDEX(Scrape!$E:$E,MATCH('HT 0-0'!KP602,Scrape!$B:$B,0)),"")</f>
        <v/>
      </c>
      <c r="LH602">
        <f>IF(LQ602="0-0",INDEX(Scrape!$F:$F,MATCH('HT 0-0'!KP602,Scrape!$B:$B,0)),"")</f>
        <v/>
      </c>
      <c r="LI602">
        <f>IF(LQ602="0-0",INDEX(Scrape!$G:$G,MATCH('HT 0-0'!KP602,Scrape!$B:$B,0)),"")</f>
        <v/>
      </c>
      <c r="LJ602">
        <f>IF(LQ602="0-0",INDEX(Scrape!$H:$H,MATCH('HT 0-0'!KP602,Scrape!$B:$B,0)),"")</f>
        <v/>
      </c>
      <c r="LK602">
        <f>IF(LQ602="0-0",INDEX(Scrape!$I:$I,MATCH('HT 0-0'!KP602,Scrape!$B:$B,0)),"")</f>
        <v/>
      </c>
      <c r="LL602">
        <f>IF(LQ602="0-0",INDEX(Scrape!$J:$J,MATCH('HT 0-0'!KP602,Scrape!$B:$B,0)),"")</f>
        <v/>
      </c>
      <c r="LM602">
        <f>IF(LQ602="0-0",INDEX(Scrape!$K:$K,MATCH('HT 0-0'!KP602,Scrape!$B:$B,0)),"")</f>
        <v/>
      </c>
      <c r="LN602">
        <f>IF(LQ602="0-0",INDEX(Scrape!$L:$L,MATCH('HT 0-0'!KP602,Scrape!$B:$B,0)),"")</f>
        <v/>
      </c>
      <c r="LO602">
        <f>IF(LQ602="0-0",INDEX(Scrape!$M:$M,MATCH('HT 0-0'!KP602,Scrape!$B:$B,0)),"")</f>
        <v/>
      </c>
      <c r="LP602">
        <f>IF(LQ602="0-0",INDEX(Scrape!$N:$N,MATCH('HT 0-0'!KP602,Scrape!$B:$B,0)),"")</f>
        <v/>
      </c>
      <c r="LQ602">
        <f>INDEX(Scrape!$O:$O,MATCH('HT 0-0'!KP602,Scrape!$B:$B,0))</f>
        <v/>
      </c>
      <c r="LR602">
        <f>(1/LJ602)+(1/LI602)+(1/LH602)</f>
        <v/>
      </c>
      <c r="LS602">
        <f>(1/LG602)+(1/LF602)+(1/LE602)</f>
        <v/>
      </c>
      <c r="LT602" s="8">
        <f>IF(INDEX(#REF!,MATCH(KQ602,#REF!,0))=INDEX(#REF!,MATCH(KQ602,#REF!,0)),INDEX(#REF!,MATCH(KQ602,#REF!,0)),"ERROR")</f>
        <v/>
      </c>
      <c r="LU602" s="4">
        <f>IF(KR602="G",2,IF(KR602="R",0.5,IF(KR602="A",1)))</f>
        <v/>
      </c>
      <c r="LV602" s="4">
        <f>IF(KS602="G",0.5,IF(KS602="R",2,IF(KS602="A",1)))</f>
        <v/>
      </c>
      <c r="LW602" s="4">
        <f>IF(KT602="G",2,IF(KT602="R",0.5,IF(KT602="A",1)))</f>
        <v/>
      </c>
      <c r="LX602" s="4">
        <f>IF(KU602="G",0.5,IF(KU602="R",2,IF(KU602="A",1)))</f>
        <v/>
      </c>
      <c r="LY602" s="7">
        <f>(LK602*(LU602+LX602)+(LL602*(LU602+LX602)))</f>
        <v/>
      </c>
      <c r="LZ602" s="7">
        <f>(LN602*(LV602+LW602)+(LO602*(LV602+LW602)))</f>
        <v/>
      </c>
      <c r="MA602" s="11">
        <f>LY602-LZ602</f>
        <v/>
      </c>
      <c r="MB602" s="5">
        <f>MA602+2</f>
        <v/>
      </c>
      <c r="MC602" s="6">
        <f>MA602-2</f>
        <v/>
      </c>
      <c r="MD602" s="4">
        <f>LE602</f>
        <v/>
      </c>
      <c r="ME602" s="9">
        <f>IF(MD602=0,1000,MD602+0.75)</f>
        <v/>
      </c>
      <c r="MF602" s="10">
        <f>IF(MD602=0,0,MD602-0.75)</f>
        <v/>
      </c>
      <c r="MG602" s="4">
        <f>((LM602*(LU602+LX602))-((LP602*(LV602+LW602))))</f>
        <v/>
      </c>
      <c r="MH602" s="9">
        <f>MG602*1.2</f>
        <v/>
      </c>
      <c r="MI602" s="10">
        <f>MG602*0.8</f>
        <v/>
      </c>
      <c r="MJ602">
        <f>IFERROR(OT602,"")</f>
        <v/>
      </c>
      <c r="MK602">
        <f>IFERROR(OU602,"")</f>
        <v/>
      </c>
      <c r="ML602">
        <f>IFERROR(OV602,"")</f>
        <v/>
      </c>
      <c r="MM602">
        <f>IFERROR(OW602,"")</f>
        <v/>
      </c>
      <c r="MN602">
        <f>IFERROR(OX602,"")</f>
        <v/>
      </c>
      <c r="MO602">
        <f>IFERROR(OY602,"")</f>
        <v/>
      </c>
      <c r="MP602" s="1">
        <f>COUNTIFS(#REF!,LT602,#REF!,1,#REF!,"&gt;="&amp;MC602,#REF!,"&lt;="&amp;MB602,#REF!,"&lt;="&amp;ME602,#REF!,"&gt;="&amp;MF602,#REF!,"="&amp;KV602,#REF!,"="&amp;KX602)</f>
        <v/>
      </c>
      <c r="MQ602" s="1">
        <f>COUNTIFS(#REF!,LT602,#REF!,0,#REF!,"&gt;="&amp;MC602,#REF!,"&lt;="&amp;MB602,#REF!,"&lt;="&amp;ME602,#REF!,"&gt;="&amp;MF602,#REF!,"="&amp;KV602,#REF!,"="&amp;KX602)</f>
        <v/>
      </c>
      <c r="MR602" s="1">
        <f>COUNTIFS(#REF!,LT602,#REF!,1,#REF!,"&gt;="&amp;MC602,#REF!,"&lt;="&amp;MB602,#REF!,"&lt;="&amp;ME602,#REF!,"&gt;="&amp;MF602,#REF!,"="&amp;KW602,#REF!,"="&amp;KY602)</f>
        <v/>
      </c>
      <c r="MS602" s="1">
        <f>COUNTIFS(#REF!,LT602,#REF!,0,#REF!,"&gt;="&amp;MC602,#REF!,"&lt;="&amp;MB602,#REF!,"&lt;="&amp;ME602,#REF!,"&gt;="&amp;MF602,#REF!,"="&amp;KW602,#REF!,"="&amp;KY602)</f>
        <v/>
      </c>
      <c r="MT602" s="1">
        <f>COUNTIFS(#REF!,LT602,#REF!,1,#REF!,"&gt;="&amp;MI602,#REF!,"&lt;="&amp;MH602,#REF!,"&lt;="&amp;ME602,#REF!,"&gt;="&amp;MF602)</f>
        <v/>
      </c>
      <c r="MU602" s="1">
        <f>COUNTIFS(#REF!,LT602,#REF!,0,#REF!,"&gt;="&amp;MI602,#REF!,"&lt;="&amp;MH602,#REF!,"&lt;="&amp;ME602,#REF!,"&gt;="&amp;MF602)</f>
        <v/>
      </c>
      <c r="MV602" s="1">
        <f>COUNTIFS(#REF!,LT602,#REF!,1,#REF!,"&gt;="&amp;MI602,#REF!,"&lt;="&amp;MH602,#REF!,"="&amp;KZ602,#REF!,"="&amp;LA602,#REF!,"&lt;="&amp;ME602,#REF!,"&gt;="&amp;MF602)</f>
        <v/>
      </c>
      <c r="MW602" s="1">
        <f>COUNTIFS(#REF!,LT602,#REF!,0,#REF!,"&gt;="&amp;MI602,#REF!,"&lt;="&amp;MH602,#REF!,"="&amp;KZ602,#REF!,"="&amp;LA602,#REF!,"&lt;="&amp;ME602,#REF!,"&gt;="&amp;MF602)</f>
        <v/>
      </c>
      <c r="MX602" s="1">
        <f>COUNTIFS(#REF!,LT602,#REF!,1,#REF!,"&gt;="&amp;MC602,#REF!,"&lt;="&amp;MB602,#REF!,"&lt;="&amp;ME602,#REF!,"&gt;="&amp;MF602)</f>
        <v/>
      </c>
      <c r="MY602" s="1">
        <f>COUNTIFS(#REF!,LT602,#REF!,0,#REF!,"&gt;="&amp;MC602,#REF!,"&lt;="&amp;MB602,#REF!,"&lt;="&amp;ME602,#REF!,"&gt;="&amp;MF602)</f>
        <v/>
      </c>
      <c r="MZ602" s="1">
        <f>COUNTIFS(#REF!,LT602,#REF!,1,#REF!,"&lt;="&amp;ME602,#REF!,"&gt;="&amp;MF602,#REF!,"="&amp;KV602,#REF!,"="&amp;KX602)</f>
        <v/>
      </c>
      <c r="NA602" s="1">
        <f>COUNTIFS(#REF!,LT602,#REF!,0,#REF!,"&lt;="&amp;ME602,#REF!,"&gt;="&amp;MF602,#REF!,"="&amp;KV602,#REF!,"="&amp;KX602)</f>
        <v/>
      </c>
      <c r="NB602" s="1">
        <f>COUNTIFS(#REF!,LT602,#REF!,1,#REF!,"&lt;="&amp;ME602,#REF!,"&gt;="&amp;MF602,#REF!,"="&amp;KW602,#REF!,"="&amp;KY602)</f>
        <v/>
      </c>
      <c r="NC602" s="1">
        <f>COUNTIFS(#REF!,LT602,#REF!,0,#REF!,"&lt;="&amp;ME602,#REF!,"&gt;="&amp;MF602,#REF!,"="&amp;KW602,#REF!,"="&amp;KY602)</f>
        <v/>
      </c>
      <c r="ND602" s="1">
        <f>COUNTIFS(#REF!,LT602,#REF!,1,#REF!,"&gt;="&amp;MC602,#REF!,"&lt;="&amp;MB602,#REF!,"&lt;="&amp;ME602,#REF!,"&gt;="&amp;MF602,#REF!,"="&amp;KV602,#REF!,"="&amp;KX602)</f>
        <v/>
      </c>
      <c r="NE602" s="1">
        <f>COUNTIFS(#REF!,LT602,#REF!,0,#REF!,"&gt;="&amp;MC602,#REF!,"&lt;="&amp;MB602,#REF!,"&lt;="&amp;ME602,#REF!,"&gt;="&amp;MF602,#REF!,"="&amp;KV602,#REF!,"="&amp;KX602)</f>
        <v/>
      </c>
      <c r="NF602" s="1">
        <f>COUNTIFS(#REF!,LT602,#REF!,1,#REF!,"&gt;="&amp;MC602,#REF!,"&lt;="&amp;MB602,#REF!,"&lt;="&amp;ME602,#REF!,"&gt;="&amp;MF602,#REF!,"="&amp;KW602,#REF!,"="&amp;KY602)</f>
        <v/>
      </c>
      <c r="NG602" s="1">
        <f>COUNTIFS(#REF!,LT602,#REF!,0,#REF!,"&gt;="&amp;MC602,#REF!,"&lt;="&amp;MB602,#REF!,"&lt;="&amp;ME602,#REF!,"&gt;="&amp;MF602,#REF!,"="&amp;KW602,#REF!,"="&amp;KY602)</f>
        <v/>
      </c>
      <c r="NH602" s="1">
        <f>COUNTIFS(#REF!,LT602,#REF!,1,#REF!,"&gt;="&amp;MC602,#REF!,"&lt;="&amp;MB602,#REF!,"&lt;="&amp;ME602,#REF!,"&gt;="&amp;MF602,#REF!,"="&amp;KZ602,#REF!,"="&amp;LA602)</f>
        <v/>
      </c>
      <c r="NI602" s="1">
        <f>COUNTIFS(#REF!,LT602,#REF!,0,#REF!,"&gt;="&amp;MC602,#REF!,"&lt;="&amp;MB602,#REF!,"&lt;="&amp;ME602,#REF!,"&gt;="&amp;MF602,#REF!,"="&amp;KZ602,#REF!,"="&amp;LA602)</f>
        <v/>
      </c>
      <c r="NJ602" s="1">
        <f>COUNTIFS(#REF!,LT602,#REF!,1,#REF!,"&gt;="&amp;MI602,#REF!,"&lt;="&amp;MH602,#REF!,"&lt;="&amp;ME602,#REF!,"&gt;="&amp;MF602)</f>
        <v/>
      </c>
      <c r="NK602" s="1">
        <f>COUNTIFS(#REF!,LT602,#REF!,0,#REF!,"&gt;="&amp;MI602,#REF!,"&lt;="&amp;MH602,#REF!,"&lt;="&amp;ME602,#REF!,"&gt;="&amp;MF602)</f>
        <v/>
      </c>
      <c r="NL602" s="1">
        <f>COUNTIFS(#REF!,LT602,#REF!,1,#REF!,"&gt;="&amp;MI602,#REF!,"&lt;="&amp;MH602,#REF!,"="&amp;KZ602,#REF!,"="&amp;LA602,#REF!,"&lt;="&amp;ME602,#REF!,"&gt;="&amp;MF602)</f>
        <v/>
      </c>
      <c r="NM602" s="1">
        <f>COUNTIFS(#REF!,LT602,#REF!,0,#REF!,"&gt;="&amp;MI602,#REF!,"&lt;="&amp;MH602,#REF!,"="&amp;KZ602,#REF!,"="&amp;LA602,#REF!,"&lt;="&amp;ME602,#REF!,"&gt;="&amp;MF602)</f>
        <v/>
      </c>
      <c r="NN602" s="1">
        <f>COUNTIFS(#REF!,LT602,#REF!,1,#REF!,"&gt;="&amp;MC602,#REF!,"&lt;="&amp;MB602,#REF!,"&lt;="&amp;ME602,#REF!,"&gt;="&amp;MF602)</f>
        <v/>
      </c>
      <c r="NO602" s="1">
        <f>COUNTIFS(#REF!,LT602,#REF!,0,#REF!,"&gt;="&amp;MC602,#REF!,"&lt;="&amp;MB602,#REF!,"&lt;="&amp;ME602,#REF!,"&gt;="&amp;MF602)</f>
        <v/>
      </c>
      <c r="NP602" s="1">
        <f>COUNTIFS(#REF!,LT602,#REF!,1,#REF!,"&lt;="&amp;ME602,#REF!,"&gt;="&amp;MF602,#REF!,"="&amp;KV602,#REF!,"="&amp;KX602)</f>
        <v/>
      </c>
      <c r="NQ602" s="1">
        <f>COUNTIFS(#REF!,LT602,#REF!,0,#REF!,"&lt;="&amp;ME602,#REF!,"&gt;="&amp;MF602,#REF!,"="&amp;KV602,#REF!,"="&amp;KX602)</f>
        <v/>
      </c>
      <c r="NR602" s="1">
        <f>COUNTIFS(#REF!,LT602,#REF!,1,#REF!,"&lt;="&amp;ME602,#REF!,"&gt;="&amp;MF602,#REF!,"="&amp;KW602,#REF!,"="&amp;KY602)</f>
        <v/>
      </c>
      <c r="NS602" s="1">
        <f>COUNTIFS(#REF!,LT602,#REF!,0,#REF!,"&lt;="&amp;ME602,#REF!,"&gt;="&amp;MF602,#REF!,"="&amp;KW602,#REF!,"="&amp;KY602)</f>
        <v/>
      </c>
      <c r="NT602" s="1">
        <f>MP602+MR602+MT602+MV602+MX602+MZ602+NB602</f>
        <v/>
      </c>
      <c r="NU602" s="1">
        <f>MQ602+MS602+MU602+MW602+MY602+NA602+NC602</f>
        <v/>
      </c>
      <c r="NV602" s="1">
        <f>NT602+NU602</f>
        <v/>
      </c>
      <c r="NW602" s="33">
        <f>NT602/(NT602+NU602)</f>
        <v/>
      </c>
      <c r="NX602" s="3">
        <f>1/NW602</f>
        <v/>
      </c>
      <c r="NY602" s="1">
        <f>LH602</f>
        <v/>
      </c>
      <c r="NZ602" s="79">
        <f>(NW602*((NY602-1)*0.98))-((1-NW602)*1)</f>
        <v/>
      </c>
      <c r="OA602" s="34">
        <f>IF(LR602&lt;0.9,0,IF(AND(LR602&gt;1.1),0,1))</f>
        <v/>
      </c>
      <c r="OB602" s="34">
        <f>IF(LS602&lt;0.9,0,IF(AND(LS602&gt;1.1),0,1))</f>
        <v/>
      </c>
      <c r="OC602" s="32">
        <f>IF(NV602&gt;99,1,0)</f>
        <v/>
      </c>
      <c r="OD602" s="32">
        <f>IF(NZ602&gt;0.0799,1,0)</f>
        <v/>
      </c>
      <c r="OE602" s="32">
        <f>IF(NZ602&gt;OM602,1,0)</f>
        <v/>
      </c>
      <c r="OF602" s="32">
        <f>OC602+OD602+OE602+OA602+OB602</f>
        <v/>
      </c>
      <c r="OG602" s="1">
        <f>ND602+NF602+NH602+NJ602+NL602+NN602+NP602+NR602</f>
        <v/>
      </c>
      <c r="OH602" s="1">
        <f>NE602+NG602+NI602+NK602+NM602+NO602+NQ602+NS602</f>
        <v/>
      </c>
      <c r="OI602" s="1">
        <f>OG602+OH602</f>
        <v/>
      </c>
      <c r="OJ602" s="33">
        <f>OG602/(OG602+OH602)</f>
        <v/>
      </c>
      <c r="OK602" s="3">
        <f>1/OJ602</f>
        <v/>
      </c>
      <c r="OL602" s="1">
        <f>LI602</f>
        <v/>
      </c>
      <c r="OM602" s="79">
        <f>(OJ602*((OL602-1)*0.98))-((1-OJ602)*1)</f>
        <v/>
      </c>
      <c r="ON602" s="34">
        <f>IF(LR602&lt;0.9,0,IF(AND(LR602&gt;1.1),0,1))</f>
        <v/>
      </c>
      <c r="OO602" s="34">
        <f>IF(LS602&lt;0.9,0,IF(AND(LS602&gt;1.1),0,1))</f>
        <v/>
      </c>
      <c r="OP602" s="32">
        <f>IF(OI602&gt;99,1,0)</f>
        <v/>
      </c>
      <c r="OQ602" s="32">
        <f>IF(OM602&gt;0.0799,1,0)</f>
        <v/>
      </c>
      <c r="OR602" s="32">
        <f>IF(OM602&gt;OZ602,1,0)</f>
        <v/>
      </c>
      <c r="OS602" s="32">
        <f>OP602+OQ602+OR602+ON602+OO602</f>
        <v/>
      </c>
      <c r="OT602">
        <f>IF(OF602=5,"BackHome0-0",IF(AND(OS602=5),"BackAway0-0",""))</f>
        <v/>
      </c>
      <c r="OU602">
        <f>IF(OF602=5,KN602,IF(AND(OS602=5),KO602,""))</f>
        <v/>
      </c>
      <c r="OV602">
        <f>IF(OF602=5,"Match Odds",IF(AND(OS602=5),"Match Odds",""))</f>
        <v/>
      </c>
      <c r="OW602">
        <f>IF(OF602=5,KP602,IF(AND(OS602=5),KP602,""))</f>
        <v/>
      </c>
      <c r="OX602">
        <f>IF(OF602=5,"MATCH_ODDS",IF(AND(OS602=5),"MATCH_ODDS",""))</f>
        <v/>
      </c>
      <c r="OY602">
        <f>IF(OF602=5,"BACK",IF(AND(OS602=5),"BACK",""))</f>
        <v/>
      </c>
    </row>
    <row r="603" ht="16.5" customHeight="1" thickBot="1" thickTop="1">
      <c r="A603" s="2" t="n"/>
      <c r="KN603" s="1">
        <f>IF(INDEX(#REF!,MATCH('HT 0-0'!D603,#REF!,0))=INDEX(#REF!,MATCH('HT 0-0'!D603,#REF!,0)),INDEX(#REF!,MATCH('HT 0-0'!D603,#REF!,0)),"ERROR")</f>
        <v/>
      </c>
      <c r="KO603" s="1">
        <f>IF(INDEX(#REF!,MATCH('HT 0-0'!E603,#REF!,0))=INDEX(#REF!,MATCH('HT 0-0'!E603,#REF!,0)),INDEX(#REF!,MATCH('HT 0-0'!E603,#REF!,0)),"ERROR")</f>
        <v/>
      </c>
      <c r="KP603" s="1">
        <f>KN603&amp;" v "&amp;KO603</f>
        <v/>
      </c>
      <c r="KQ603">
        <f>B603&amp;"_"&amp;C603</f>
        <v/>
      </c>
      <c r="KR603" s="1">
        <f>IF((HW603/KK603)&lt;0.335,"G",IF((HW603/KK603)&gt;0.67,"R","A"))</f>
        <v/>
      </c>
      <c r="KS603" s="1">
        <f>IF((HX603/KK603)&lt;0.335,"G",IF((HX603/KK603)&gt;0.67,"R","A"))</f>
        <v/>
      </c>
      <c r="KT603" s="1">
        <f>IF((IH603/KK603)&lt;0.335,"G",IF((IH603/KK603)&gt;0.67,"R","A"))</f>
        <v/>
      </c>
      <c r="KU603" s="1">
        <f>IF((II603/KK603)&lt;0.335,"G",IF((II603/KK603)&gt;0.67,"R","A"))</f>
        <v/>
      </c>
      <c r="KV603" s="1">
        <f>IF((HZ603/KK603)&lt;0.335,"G",IF((HZ603/KK603)&gt;0.67,"R","A"))</f>
        <v/>
      </c>
      <c r="KW603" s="1">
        <f>IF((HY603/KK603)&lt;0.335,"G",IF((HY603/KK603)&gt;0.67,"R","A"))</f>
        <v/>
      </c>
      <c r="KX603" s="1">
        <f>IF((IK603/KK603)&lt;0.335,"G",IF((IK603/KK603)&gt;0.67,"R","A"))</f>
        <v/>
      </c>
      <c r="KY603" s="1">
        <f>IF((IJ603/KK603)&lt;0.335,"G",IF((IJ603/KK603)&gt;0.67,"R","A"))</f>
        <v/>
      </c>
      <c r="KZ603" s="1">
        <f>IF((HQ603/KK603)&lt;0.335,"G",IF((HQ603/KK603)&gt;0.67,"R","A"))</f>
        <v/>
      </c>
      <c r="LA603" s="1">
        <f>IF((IB603/KK603)&lt;0.335,"G",IF((IB603/KK603)&gt;0.67,"R","A"))</f>
        <v/>
      </c>
      <c r="LB603">
        <f>IF(LQ603="0-0",INDEX(Scrape!#REF!,MATCH('HT 0-0'!KP603,Scrape!$B:$B,0)),"")</f>
        <v/>
      </c>
      <c r="LC603">
        <f>IF(LQ603="0-0",INDEX(Scrape!$A:$A,MATCH('HT 0-0'!KP603,Scrape!$B:$B,0)),"")</f>
        <v/>
      </c>
      <c r="LD603">
        <f>IF(LQ603="0-0",INDEX(Scrape!$B:$B,MATCH('HT 0-0'!KP603,Scrape!$B:$B,0)),"")</f>
        <v/>
      </c>
      <c r="LE603">
        <f>IF(LQ603="0-0",INDEX(Scrape!$C:$C,MATCH('HT 0-0'!KP603,Scrape!$B:$B,0)),"")</f>
        <v/>
      </c>
      <c r="LF603">
        <f>IF(LQ603="0-0",INDEX(Scrape!$D:$D,MATCH('HT 0-0'!KP603,Scrape!$B:$B,0)),"")</f>
        <v/>
      </c>
      <c r="LG603">
        <f>IF(LQ603="0-0",INDEX(Scrape!$E:$E,MATCH('HT 0-0'!KP603,Scrape!$B:$B,0)),"")</f>
        <v/>
      </c>
      <c r="LH603">
        <f>IF(LQ603="0-0",INDEX(Scrape!$F:$F,MATCH('HT 0-0'!KP603,Scrape!$B:$B,0)),"")</f>
        <v/>
      </c>
      <c r="LI603">
        <f>IF(LQ603="0-0",INDEX(Scrape!$G:$G,MATCH('HT 0-0'!KP603,Scrape!$B:$B,0)),"")</f>
        <v/>
      </c>
      <c r="LJ603">
        <f>IF(LQ603="0-0",INDEX(Scrape!$H:$H,MATCH('HT 0-0'!KP603,Scrape!$B:$B,0)),"")</f>
        <v/>
      </c>
      <c r="LK603">
        <f>IF(LQ603="0-0",INDEX(Scrape!$I:$I,MATCH('HT 0-0'!KP603,Scrape!$B:$B,0)),"")</f>
        <v/>
      </c>
      <c r="LL603">
        <f>IF(LQ603="0-0",INDEX(Scrape!$J:$J,MATCH('HT 0-0'!KP603,Scrape!$B:$B,0)),"")</f>
        <v/>
      </c>
      <c r="LM603">
        <f>IF(LQ603="0-0",INDEX(Scrape!$K:$K,MATCH('HT 0-0'!KP603,Scrape!$B:$B,0)),"")</f>
        <v/>
      </c>
      <c r="LN603">
        <f>IF(LQ603="0-0",INDEX(Scrape!$L:$L,MATCH('HT 0-0'!KP603,Scrape!$B:$B,0)),"")</f>
        <v/>
      </c>
      <c r="LO603">
        <f>IF(LQ603="0-0",INDEX(Scrape!$M:$M,MATCH('HT 0-0'!KP603,Scrape!$B:$B,0)),"")</f>
        <v/>
      </c>
      <c r="LP603">
        <f>IF(LQ603="0-0",INDEX(Scrape!$N:$N,MATCH('HT 0-0'!KP603,Scrape!$B:$B,0)),"")</f>
        <v/>
      </c>
      <c r="LQ603">
        <f>INDEX(Scrape!$O:$O,MATCH('HT 0-0'!KP603,Scrape!$B:$B,0))</f>
        <v/>
      </c>
      <c r="LR603">
        <f>(1/LJ603)+(1/LI603)+(1/LH603)</f>
        <v/>
      </c>
      <c r="LS603">
        <f>(1/LG603)+(1/LF603)+(1/LE603)</f>
        <v/>
      </c>
      <c r="LT603" s="8">
        <f>IF(INDEX(#REF!,MATCH(KQ603,#REF!,0))=INDEX(#REF!,MATCH(KQ603,#REF!,0)),INDEX(#REF!,MATCH(KQ603,#REF!,0)),"ERROR")</f>
        <v/>
      </c>
      <c r="LU603" s="4">
        <f>IF(KR603="G",2,IF(KR603="R",0.5,IF(KR603="A",1)))</f>
        <v/>
      </c>
      <c r="LV603" s="4">
        <f>IF(KS603="G",0.5,IF(KS603="R",2,IF(KS603="A",1)))</f>
        <v/>
      </c>
      <c r="LW603" s="4">
        <f>IF(KT603="G",2,IF(KT603="R",0.5,IF(KT603="A",1)))</f>
        <v/>
      </c>
      <c r="LX603" s="4">
        <f>IF(KU603="G",0.5,IF(KU603="R",2,IF(KU603="A",1)))</f>
        <v/>
      </c>
      <c r="LY603" s="7">
        <f>(LK603*(LU603+LX603)+(LL603*(LU603+LX603)))</f>
        <v/>
      </c>
      <c r="LZ603" s="7">
        <f>(LN603*(LV603+LW603)+(LO603*(LV603+LW603)))</f>
        <v/>
      </c>
      <c r="MA603" s="11">
        <f>LY603-LZ603</f>
        <v/>
      </c>
      <c r="MB603" s="5">
        <f>MA603+2</f>
        <v/>
      </c>
      <c r="MC603" s="6">
        <f>MA603-2</f>
        <v/>
      </c>
      <c r="MD603" s="4">
        <f>LE603</f>
        <v/>
      </c>
      <c r="ME603" s="9">
        <f>IF(MD603=0,1000,MD603+0.75)</f>
        <v/>
      </c>
      <c r="MF603" s="10">
        <f>IF(MD603=0,0,MD603-0.75)</f>
        <v/>
      </c>
      <c r="MG603" s="4">
        <f>((LM603*(LU603+LX603))-((LP603*(LV603+LW603))))</f>
        <v/>
      </c>
      <c r="MH603" s="9">
        <f>MG603*1.2</f>
        <v/>
      </c>
      <c r="MI603" s="10">
        <f>MG603*0.8</f>
        <v/>
      </c>
      <c r="MJ603">
        <f>IFERROR(OT603,"")</f>
        <v/>
      </c>
      <c r="MK603">
        <f>IFERROR(OU603,"")</f>
        <v/>
      </c>
      <c r="ML603">
        <f>IFERROR(OV603,"")</f>
        <v/>
      </c>
      <c r="MM603">
        <f>IFERROR(OW603,"")</f>
        <v/>
      </c>
      <c r="MN603">
        <f>IFERROR(OX603,"")</f>
        <v/>
      </c>
      <c r="MO603">
        <f>IFERROR(OY603,"")</f>
        <v/>
      </c>
      <c r="MP603" s="1">
        <f>COUNTIFS(#REF!,LT603,#REF!,1,#REF!,"&gt;="&amp;MC603,#REF!,"&lt;="&amp;MB603,#REF!,"&lt;="&amp;ME603,#REF!,"&gt;="&amp;MF603,#REF!,"="&amp;KV603,#REF!,"="&amp;KX603)</f>
        <v/>
      </c>
      <c r="MQ603" s="1">
        <f>COUNTIFS(#REF!,LT603,#REF!,0,#REF!,"&gt;="&amp;MC603,#REF!,"&lt;="&amp;MB603,#REF!,"&lt;="&amp;ME603,#REF!,"&gt;="&amp;MF603,#REF!,"="&amp;KV603,#REF!,"="&amp;KX603)</f>
        <v/>
      </c>
      <c r="MR603" s="1">
        <f>COUNTIFS(#REF!,LT603,#REF!,1,#REF!,"&gt;="&amp;MC603,#REF!,"&lt;="&amp;MB603,#REF!,"&lt;="&amp;ME603,#REF!,"&gt;="&amp;MF603,#REF!,"="&amp;KW603,#REF!,"="&amp;KY603)</f>
        <v/>
      </c>
      <c r="MS603" s="1">
        <f>COUNTIFS(#REF!,LT603,#REF!,0,#REF!,"&gt;="&amp;MC603,#REF!,"&lt;="&amp;MB603,#REF!,"&lt;="&amp;ME603,#REF!,"&gt;="&amp;MF603,#REF!,"="&amp;KW603,#REF!,"="&amp;KY603)</f>
        <v/>
      </c>
      <c r="MT603" s="1">
        <f>COUNTIFS(#REF!,LT603,#REF!,1,#REF!,"&gt;="&amp;MI603,#REF!,"&lt;="&amp;MH603,#REF!,"&lt;="&amp;ME603,#REF!,"&gt;="&amp;MF603)</f>
        <v/>
      </c>
      <c r="MU603" s="1">
        <f>COUNTIFS(#REF!,LT603,#REF!,0,#REF!,"&gt;="&amp;MI603,#REF!,"&lt;="&amp;MH603,#REF!,"&lt;="&amp;ME603,#REF!,"&gt;="&amp;MF603)</f>
        <v/>
      </c>
      <c r="MV603" s="1">
        <f>COUNTIFS(#REF!,LT603,#REF!,1,#REF!,"&gt;="&amp;MI603,#REF!,"&lt;="&amp;MH603,#REF!,"="&amp;KZ603,#REF!,"="&amp;LA603,#REF!,"&lt;="&amp;ME603,#REF!,"&gt;="&amp;MF603)</f>
        <v/>
      </c>
      <c r="MW603" s="1">
        <f>COUNTIFS(#REF!,LT603,#REF!,0,#REF!,"&gt;="&amp;MI603,#REF!,"&lt;="&amp;MH603,#REF!,"="&amp;KZ603,#REF!,"="&amp;LA603,#REF!,"&lt;="&amp;ME603,#REF!,"&gt;="&amp;MF603)</f>
        <v/>
      </c>
      <c r="MX603" s="1">
        <f>COUNTIFS(#REF!,LT603,#REF!,1,#REF!,"&gt;="&amp;MC603,#REF!,"&lt;="&amp;MB603,#REF!,"&lt;="&amp;ME603,#REF!,"&gt;="&amp;MF603)</f>
        <v/>
      </c>
      <c r="MY603" s="1">
        <f>COUNTIFS(#REF!,LT603,#REF!,0,#REF!,"&gt;="&amp;MC603,#REF!,"&lt;="&amp;MB603,#REF!,"&lt;="&amp;ME603,#REF!,"&gt;="&amp;MF603)</f>
        <v/>
      </c>
      <c r="MZ603" s="1">
        <f>COUNTIFS(#REF!,LT603,#REF!,1,#REF!,"&lt;="&amp;ME603,#REF!,"&gt;="&amp;MF603,#REF!,"="&amp;KV603,#REF!,"="&amp;KX603)</f>
        <v/>
      </c>
      <c r="NA603" s="1">
        <f>COUNTIFS(#REF!,LT603,#REF!,0,#REF!,"&lt;="&amp;ME603,#REF!,"&gt;="&amp;MF603,#REF!,"="&amp;KV603,#REF!,"="&amp;KX603)</f>
        <v/>
      </c>
      <c r="NB603" s="1">
        <f>COUNTIFS(#REF!,LT603,#REF!,1,#REF!,"&lt;="&amp;ME603,#REF!,"&gt;="&amp;MF603,#REF!,"="&amp;KW603,#REF!,"="&amp;KY603)</f>
        <v/>
      </c>
      <c r="NC603" s="1">
        <f>COUNTIFS(#REF!,LT603,#REF!,0,#REF!,"&lt;="&amp;ME603,#REF!,"&gt;="&amp;MF603,#REF!,"="&amp;KW603,#REF!,"="&amp;KY603)</f>
        <v/>
      </c>
      <c r="ND603" s="1">
        <f>COUNTIFS(#REF!,LT603,#REF!,1,#REF!,"&gt;="&amp;MC603,#REF!,"&lt;="&amp;MB603,#REF!,"&lt;="&amp;ME603,#REF!,"&gt;="&amp;MF603,#REF!,"="&amp;KV603,#REF!,"="&amp;KX603)</f>
        <v/>
      </c>
      <c r="NE603" s="1">
        <f>COUNTIFS(#REF!,LT603,#REF!,0,#REF!,"&gt;="&amp;MC603,#REF!,"&lt;="&amp;MB603,#REF!,"&lt;="&amp;ME603,#REF!,"&gt;="&amp;MF603,#REF!,"="&amp;KV603,#REF!,"="&amp;KX603)</f>
        <v/>
      </c>
      <c r="NF603" s="1">
        <f>COUNTIFS(#REF!,LT603,#REF!,1,#REF!,"&gt;="&amp;MC603,#REF!,"&lt;="&amp;MB603,#REF!,"&lt;="&amp;ME603,#REF!,"&gt;="&amp;MF603,#REF!,"="&amp;KW603,#REF!,"="&amp;KY603)</f>
        <v/>
      </c>
      <c r="NG603" s="1">
        <f>COUNTIFS(#REF!,LT603,#REF!,0,#REF!,"&gt;="&amp;MC603,#REF!,"&lt;="&amp;MB603,#REF!,"&lt;="&amp;ME603,#REF!,"&gt;="&amp;MF603,#REF!,"="&amp;KW603,#REF!,"="&amp;KY603)</f>
        <v/>
      </c>
      <c r="NH603" s="1">
        <f>COUNTIFS(#REF!,LT603,#REF!,1,#REF!,"&gt;="&amp;MC603,#REF!,"&lt;="&amp;MB603,#REF!,"&lt;="&amp;ME603,#REF!,"&gt;="&amp;MF603,#REF!,"="&amp;KZ603,#REF!,"="&amp;LA603)</f>
        <v/>
      </c>
      <c r="NI603" s="1">
        <f>COUNTIFS(#REF!,LT603,#REF!,0,#REF!,"&gt;="&amp;MC603,#REF!,"&lt;="&amp;MB603,#REF!,"&lt;="&amp;ME603,#REF!,"&gt;="&amp;MF603,#REF!,"="&amp;KZ603,#REF!,"="&amp;LA603)</f>
        <v/>
      </c>
      <c r="NJ603" s="1">
        <f>COUNTIFS(#REF!,LT603,#REF!,1,#REF!,"&gt;="&amp;MI603,#REF!,"&lt;="&amp;MH603,#REF!,"&lt;="&amp;ME603,#REF!,"&gt;="&amp;MF603)</f>
        <v/>
      </c>
      <c r="NK603" s="1">
        <f>COUNTIFS(#REF!,LT603,#REF!,0,#REF!,"&gt;="&amp;MI603,#REF!,"&lt;="&amp;MH603,#REF!,"&lt;="&amp;ME603,#REF!,"&gt;="&amp;MF603)</f>
        <v/>
      </c>
      <c r="NL603" s="1">
        <f>COUNTIFS(#REF!,LT603,#REF!,1,#REF!,"&gt;="&amp;MI603,#REF!,"&lt;="&amp;MH603,#REF!,"="&amp;KZ603,#REF!,"="&amp;LA603,#REF!,"&lt;="&amp;ME603,#REF!,"&gt;="&amp;MF603)</f>
        <v/>
      </c>
      <c r="NM603" s="1">
        <f>COUNTIFS(#REF!,LT603,#REF!,0,#REF!,"&gt;="&amp;MI603,#REF!,"&lt;="&amp;MH603,#REF!,"="&amp;KZ603,#REF!,"="&amp;LA603,#REF!,"&lt;="&amp;ME603,#REF!,"&gt;="&amp;MF603)</f>
        <v/>
      </c>
      <c r="NN603" s="1">
        <f>COUNTIFS(#REF!,LT603,#REF!,1,#REF!,"&gt;="&amp;MC603,#REF!,"&lt;="&amp;MB603,#REF!,"&lt;="&amp;ME603,#REF!,"&gt;="&amp;MF603)</f>
        <v/>
      </c>
      <c r="NO603" s="1">
        <f>COUNTIFS(#REF!,LT603,#REF!,0,#REF!,"&gt;="&amp;MC603,#REF!,"&lt;="&amp;MB603,#REF!,"&lt;="&amp;ME603,#REF!,"&gt;="&amp;MF603)</f>
        <v/>
      </c>
      <c r="NP603" s="1">
        <f>COUNTIFS(#REF!,LT603,#REF!,1,#REF!,"&lt;="&amp;ME603,#REF!,"&gt;="&amp;MF603,#REF!,"="&amp;KV603,#REF!,"="&amp;KX603)</f>
        <v/>
      </c>
      <c r="NQ603" s="1">
        <f>COUNTIFS(#REF!,LT603,#REF!,0,#REF!,"&lt;="&amp;ME603,#REF!,"&gt;="&amp;MF603,#REF!,"="&amp;KV603,#REF!,"="&amp;KX603)</f>
        <v/>
      </c>
      <c r="NR603" s="1">
        <f>COUNTIFS(#REF!,LT603,#REF!,1,#REF!,"&lt;="&amp;ME603,#REF!,"&gt;="&amp;MF603,#REF!,"="&amp;KW603,#REF!,"="&amp;KY603)</f>
        <v/>
      </c>
      <c r="NS603" s="1">
        <f>COUNTIFS(#REF!,LT603,#REF!,0,#REF!,"&lt;="&amp;ME603,#REF!,"&gt;="&amp;MF603,#REF!,"="&amp;KW603,#REF!,"="&amp;KY603)</f>
        <v/>
      </c>
      <c r="NT603" s="1">
        <f>MP603+MR603+MT603+MV603+MX603+MZ603+NB603</f>
        <v/>
      </c>
      <c r="NU603" s="1">
        <f>MQ603+MS603+MU603+MW603+MY603+NA603+NC603</f>
        <v/>
      </c>
      <c r="NV603" s="1">
        <f>NT603+NU603</f>
        <v/>
      </c>
      <c r="NW603" s="33">
        <f>NT603/(NT603+NU603)</f>
        <v/>
      </c>
      <c r="NX603" s="3">
        <f>1/NW603</f>
        <v/>
      </c>
      <c r="NY603" s="1">
        <f>LH603</f>
        <v/>
      </c>
      <c r="NZ603" s="79">
        <f>(NW603*((NY603-1)*0.98))-((1-NW603)*1)</f>
        <v/>
      </c>
      <c r="OA603" s="34">
        <f>IF(LR603&lt;0.9,0,IF(AND(LR603&gt;1.1),0,1))</f>
        <v/>
      </c>
      <c r="OB603" s="34">
        <f>IF(LS603&lt;0.9,0,IF(AND(LS603&gt;1.1),0,1))</f>
        <v/>
      </c>
      <c r="OC603" s="32">
        <f>IF(NV603&gt;99,1,0)</f>
        <v/>
      </c>
      <c r="OD603" s="32">
        <f>IF(NZ603&gt;0.0799,1,0)</f>
        <v/>
      </c>
      <c r="OE603" s="32">
        <f>IF(NZ603&gt;OM603,1,0)</f>
        <v/>
      </c>
      <c r="OF603" s="32">
        <f>OC603+OD603+OE603+OA603+OB603</f>
        <v/>
      </c>
      <c r="OG603" s="1">
        <f>ND603+NF603+NH603+NJ603+NL603+NN603+NP603+NR603</f>
        <v/>
      </c>
      <c r="OH603" s="1">
        <f>NE603+NG603+NI603+NK603+NM603+NO603+NQ603+NS603</f>
        <v/>
      </c>
      <c r="OI603" s="1">
        <f>OG603+OH603</f>
        <v/>
      </c>
      <c r="OJ603" s="33">
        <f>OG603/(OG603+OH603)</f>
        <v/>
      </c>
      <c r="OK603" s="3">
        <f>1/OJ603</f>
        <v/>
      </c>
      <c r="OL603" s="1">
        <f>LI603</f>
        <v/>
      </c>
      <c r="OM603" s="79">
        <f>(OJ603*((OL603-1)*0.98))-((1-OJ603)*1)</f>
        <v/>
      </c>
      <c r="ON603" s="34">
        <f>IF(LR603&lt;0.9,0,IF(AND(LR603&gt;1.1),0,1))</f>
        <v/>
      </c>
      <c r="OO603" s="34">
        <f>IF(LS603&lt;0.9,0,IF(AND(LS603&gt;1.1),0,1))</f>
        <v/>
      </c>
      <c r="OP603" s="32">
        <f>IF(OI603&gt;99,1,0)</f>
        <v/>
      </c>
      <c r="OQ603" s="32">
        <f>IF(OM603&gt;0.0799,1,0)</f>
        <v/>
      </c>
      <c r="OR603" s="32">
        <f>IF(OM603&gt;OZ603,1,0)</f>
        <v/>
      </c>
      <c r="OS603" s="32">
        <f>OP603+OQ603+OR603+ON603+OO603</f>
        <v/>
      </c>
      <c r="OT603">
        <f>IF(OF603=5,"BackHome0-0",IF(AND(OS603=5),"BackAway0-0",""))</f>
        <v/>
      </c>
      <c r="OU603">
        <f>IF(OF603=5,KN603,IF(AND(OS603=5),KO603,""))</f>
        <v/>
      </c>
      <c r="OV603">
        <f>IF(OF603=5,"Match Odds",IF(AND(OS603=5),"Match Odds",""))</f>
        <v/>
      </c>
      <c r="OW603">
        <f>IF(OF603=5,KP603,IF(AND(OS603=5),KP603,""))</f>
        <v/>
      </c>
      <c r="OX603">
        <f>IF(OF603=5,"MATCH_ODDS",IF(AND(OS603=5),"MATCH_ODDS",""))</f>
        <v/>
      </c>
      <c r="OY603">
        <f>IF(OF603=5,"BACK",IF(AND(OS603=5),"BACK",""))</f>
        <v/>
      </c>
    </row>
    <row r="604" ht="16.5" customHeight="1" thickBot="1" thickTop="1">
      <c r="A604" s="2" t="n"/>
      <c r="KN604" s="1">
        <f>IF(INDEX(#REF!,MATCH('HT 0-0'!D604,#REF!,0))=INDEX(#REF!,MATCH('HT 0-0'!D604,#REF!,0)),INDEX(#REF!,MATCH('HT 0-0'!D604,#REF!,0)),"ERROR")</f>
        <v/>
      </c>
      <c r="KO604" s="1">
        <f>IF(INDEX(#REF!,MATCH('HT 0-0'!E604,#REF!,0))=INDEX(#REF!,MATCH('HT 0-0'!E604,#REF!,0)),INDEX(#REF!,MATCH('HT 0-0'!E604,#REF!,0)),"ERROR")</f>
        <v/>
      </c>
      <c r="KP604" s="1">
        <f>KN604&amp;" v "&amp;KO604</f>
        <v/>
      </c>
      <c r="KQ604">
        <f>B604&amp;"_"&amp;C604</f>
        <v/>
      </c>
      <c r="KR604" s="1">
        <f>IF((HW604/KK604)&lt;0.335,"G",IF((HW604/KK604)&gt;0.67,"R","A"))</f>
        <v/>
      </c>
      <c r="KS604" s="1">
        <f>IF((HX604/KK604)&lt;0.335,"G",IF((HX604/KK604)&gt;0.67,"R","A"))</f>
        <v/>
      </c>
      <c r="KT604" s="1">
        <f>IF((IH604/KK604)&lt;0.335,"G",IF((IH604/KK604)&gt;0.67,"R","A"))</f>
        <v/>
      </c>
      <c r="KU604" s="1">
        <f>IF((II604/KK604)&lt;0.335,"G",IF((II604/KK604)&gt;0.67,"R","A"))</f>
        <v/>
      </c>
      <c r="KV604" s="1">
        <f>IF((HZ604/KK604)&lt;0.335,"G",IF((HZ604/KK604)&gt;0.67,"R","A"))</f>
        <v/>
      </c>
      <c r="KW604" s="1">
        <f>IF((HY604/KK604)&lt;0.335,"G",IF((HY604/KK604)&gt;0.67,"R","A"))</f>
        <v/>
      </c>
      <c r="KX604" s="1">
        <f>IF((IK604/KK604)&lt;0.335,"G",IF((IK604/KK604)&gt;0.67,"R","A"))</f>
        <v/>
      </c>
      <c r="KY604" s="1">
        <f>IF((IJ604/KK604)&lt;0.335,"G",IF((IJ604/KK604)&gt;0.67,"R","A"))</f>
        <v/>
      </c>
      <c r="KZ604" s="1">
        <f>IF((HQ604/KK604)&lt;0.335,"G",IF((HQ604/KK604)&gt;0.67,"R","A"))</f>
        <v/>
      </c>
      <c r="LA604" s="1">
        <f>IF((IB604/KK604)&lt;0.335,"G",IF((IB604/KK604)&gt;0.67,"R","A"))</f>
        <v/>
      </c>
      <c r="LB604">
        <f>IF(LQ604="0-0",INDEX(Scrape!#REF!,MATCH('HT 0-0'!KP604,Scrape!$B:$B,0)),"")</f>
        <v/>
      </c>
      <c r="LC604">
        <f>IF(LQ604="0-0",INDEX(Scrape!$A:$A,MATCH('HT 0-0'!KP604,Scrape!$B:$B,0)),"")</f>
        <v/>
      </c>
      <c r="LD604">
        <f>IF(LQ604="0-0",INDEX(Scrape!$B:$B,MATCH('HT 0-0'!KP604,Scrape!$B:$B,0)),"")</f>
        <v/>
      </c>
      <c r="LE604">
        <f>IF(LQ604="0-0",INDEX(Scrape!$C:$C,MATCH('HT 0-0'!KP604,Scrape!$B:$B,0)),"")</f>
        <v/>
      </c>
      <c r="LF604">
        <f>IF(LQ604="0-0",INDEX(Scrape!$D:$D,MATCH('HT 0-0'!KP604,Scrape!$B:$B,0)),"")</f>
        <v/>
      </c>
      <c r="LG604">
        <f>IF(LQ604="0-0",INDEX(Scrape!$E:$E,MATCH('HT 0-0'!KP604,Scrape!$B:$B,0)),"")</f>
        <v/>
      </c>
      <c r="LH604">
        <f>IF(LQ604="0-0",INDEX(Scrape!$F:$F,MATCH('HT 0-0'!KP604,Scrape!$B:$B,0)),"")</f>
        <v/>
      </c>
      <c r="LI604">
        <f>IF(LQ604="0-0",INDEX(Scrape!$G:$G,MATCH('HT 0-0'!KP604,Scrape!$B:$B,0)),"")</f>
        <v/>
      </c>
      <c r="LJ604">
        <f>IF(LQ604="0-0",INDEX(Scrape!$H:$H,MATCH('HT 0-0'!KP604,Scrape!$B:$B,0)),"")</f>
        <v/>
      </c>
      <c r="LK604">
        <f>IF(LQ604="0-0",INDEX(Scrape!$I:$I,MATCH('HT 0-0'!KP604,Scrape!$B:$B,0)),"")</f>
        <v/>
      </c>
      <c r="LL604">
        <f>IF(LQ604="0-0",INDEX(Scrape!$J:$J,MATCH('HT 0-0'!KP604,Scrape!$B:$B,0)),"")</f>
        <v/>
      </c>
      <c r="LM604">
        <f>IF(LQ604="0-0",INDEX(Scrape!$K:$K,MATCH('HT 0-0'!KP604,Scrape!$B:$B,0)),"")</f>
        <v/>
      </c>
      <c r="LN604">
        <f>IF(LQ604="0-0",INDEX(Scrape!$L:$L,MATCH('HT 0-0'!KP604,Scrape!$B:$B,0)),"")</f>
        <v/>
      </c>
      <c r="LO604">
        <f>IF(LQ604="0-0",INDEX(Scrape!$M:$M,MATCH('HT 0-0'!KP604,Scrape!$B:$B,0)),"")</f>
        <v/>
      </c>
      <c r="LP604">
        <f>IF(LQ604="0-0",INDEX(Scrape!$N:$N,MATCH('HT 0-0'!KP604,Scrape!$B:$B,0)),"")</f>
        <v/>
      </c>
      <c r="LQ604">
        <f>INDEX(Scrape!$O:$O,MATCH('HT 0-0'!KP604,Scrape!$B:$B,0))</f>
        <v/>
      </c>
      <c r="LR604">
        <f>(1/LJ604)+(1/LI604)+(1/LH604)</f>
        <v/>
      </c>
      <c r="LS604">
        <f>(1/LG604)+(1/LF604)+(1/LE604)</f>
        <v/>
      </c>
      <c r="LT604" s="8">
        <f>IF(INDEX(#REF!,MATCH(KQ604,#REF!,0))=INDEX(#REF!,MATCH(KQ604,#REF!,0)),INDEX(#REF!,MATCH(KQ604,#REF!,0)),"ERROR")</f>
        <v/>
      </c>
      <c r="LU604" s="4">
        <f>IF(KR604="G",2,IF(KR604="R",0.5,IF(KR604="A",1)))</f>
        <v/>
      </c>
      <c r="LV604" s="4">
        <f>IF(KS604="G",0.5,IF(KS604="R",2,IF(KS604="A",1)))</f>
        <v/>
      </c>
      <c r="LW604" s="4">
        <f>IF(KT604="G",2,IF(KT604="R",0.5,IF(KT604="A",1)))</f>
        <v/>
      </c>
      <c r="LX604" s="4">
        <f>IF(KU604="G",0.5,IF(KU604="R",2,IF(KU604="A",1)))</f>
        <v/>
      </c>
      <c r="LY604" s="7">
        <f>(LK604*(LU604+LX604)+(LL604*(LU604+LX604)))</f>
        <v/>
      </c>
      <c r="LZ604" s="7">
        <f>(LN604*(LV604+LW604)+(LO604*(LV604+LW604)))</f>
        <v/>
      </c>
      <c r="MA604" s="11">
        <f>LY604-LZ604</f>
        <v/>
      </c>
      <c r="MB604" s="5">
        <f>MA604+2</f>
        <v/>
      </c>
      <c r="MC604" s="6">
        <f>MA604-2</f>
        <v/>
      </c>
      <c r="MD604" s="4">
        <f>LE604</f>
        <v/>
      </c>
      <c r="ME604" s="9">
        <f>IF(MD604=0,1000,MD604+0.75)</f>
        <v/>
      </c>
      <c r="MF604" s="10">
        <f>IF(MD604=0,0,MD604-0.75)</f>
        <v/>
      </c>
      <c r="MG604" s="4">
        <f>((LM604*(LU604+LX604))-((LP604*(LV604+LW604))))</f>
        <v/>
      </c>
      <c r="MH604" s="9">
        <f>MG604*1.2</f>
        <v/>
      </c>
      <c r="MI604" s="10">
        <f>MG604*0.8</f>
        <v/>
      </c>
      <c r="MJ604">
        <f>IFERROR(OT604,"")</f>
        <v/>
      </c>
      <c r="MK604">
        <f>IFERROR(OU604,"")</f>
        <v/>
      </c>
      <c r="ML604">
        <f>IFERROR(OV604,"")</f>
        <v/>
      </c>
      <c r="MM604">
        <f>IFERROR(OW604,"")</f>
        <v/>
      </c>
      <c r="MN604">
        <f>IFERROR(OX604,"")</f>
        <v/>
      </c>
      <c r="MO604">
        <f>IFERROR(OY604,"")</f>
        <v/>
      </c>
      <c r="MP604" s="1">
        <f>COUNTIFS(#REF!,LT604,#REF!,1,#REF!,"&gt;="&amp;MC604,#REF!,"&lt;="&amp;MB604,#REF!,"&lt;="&amp;ME604,#REF!,"&gt;="&amp;MF604,#REF!,"="&amp;KV604,#REF!,"="&amp;KX604)</f>
        <v/>
      </c>
      <c r="MQ604" s="1">
        <f>COUNTIFS(#REF!,LT604,#REF!,0,#REF!,"&gt;="&amp;MC604,#REF!,"&lt;="&amp;MB604,#REF!,"&lt;="&amp;ME604,#REF!,"&gt;="&amp;MF604,#REF!,"="&amp;KV604,#REF!,"="&amp;KX604)</f>
        <v/>
      </c>
      <c r="MR604" s="1">
        <f>COUNTIFS(#REF!,LT604,#REF!,1,#REF!,"&gt;="&amp;MC604,#REF!,"&lt;="&amp;MB604,#REF!,"&lt;="&amp;ME604,#REF!,"&gt;="&amp;MF604,#REF!,"="&amp;KW604,#REF!,"="&amp;KY604)</f>
        <v/>
      </c>
      <c r="MS604" s="1">
        <f>COUNTIFS(#REF!,LT604,#REF!,0,#REF!,"&gt;="&amp;MC604,#REF!,"&lt;="&amp;MB604,#REF!,"&lt;="&amp;ME604,#REF!,"&gt;="&amp;MF604,#REF!,"="&amp;KW604,#REF!,"="&amp;KY604)</f>
        <v/>
      </c>
      <c r="MT604" s="1">
        <f>COUNTIFS(#REF!,LT604,#REF!,1,#REF!,"&gt;="&amp;MI604,#REF!,"&lt;="&amp;MH604,#REF!,"&lt;="&amp;ME604,#REF!,"&gt;="&amp;MF604)</f>
        <v/>
      </c>
      <c r="MU604" s="1">
        <f>COUNTIFS(#REF!,LT604,#REF!,0,#REF!,"&gt;="&amp;MI604,#REF!,"&lt;="&amp;MH604,#REF!,"&lt;="&amp;ME604,#REF!,"&gt;="&amp;MF604)</f>
        <v/>
      </c>
      <c r="MV604" s="1">
        <f>COUNTIFS(#REF!,LT604,#REF!,1,#REF!,"&gt;="&amp;MI604,#REF!,"&lt;="&amp;MH604,#REF!,"="&amp;KZ604,#REF!,"="&amp;LA604,#REF!,"&lt;="&amp;ME604,#REF!,"&gt;="&amp;MF604)</f>
        <v/>
      </c>
      <c r="MW604" s="1">
        <f>COUNTIFS(#REF!,LT604,#REF!,0,#REF!,"&gt;="&amp;MI604,#REF!,"&lt;="&amp;MH604,#REF!,"="&amp;KZ604,#REF!,"="&amp;LA604,#REF!,"&lt;="&amp;ME604,#REF!,"&gt;="&amp;MF604)</f>
        <v/>
      </c>
      <c r="MX604" s="1">
        <f>COUNTIFS(#REF!,LT604,#REF!,1,#REF!,"&gt;="&amp;MC604,#REF!,"&lt;="&amp;MB604,#REF!,"&lt;="&amp;ME604,#REF!,"&gt;="&amp;MF604)</f>
        <v/>
      </c>
      <c r="MY604" s="1">
        <f>COUNTIFS(#REF!,LT604,#REF!,0,#REF!,"&gt;="&amp;MC604,#REF!,"&lt;="&amp;MB604,#REF!,"&lt;="&amp;ME604,#REF!,"&gt;="&amp;MF604)</f>
        <v/>
      </c>
      <c r="MZ604" s="1">
        <f>COUNTIFS(#REF!,LT604,#REF!,1,#REF!,"&lt;="&amp;ME604,#REF!,"&gt;="&amp;MF604,#REF!,"="&amp;KV604,#REF!,"="&amp;KX604)</f>
        <v/>
      </c>
      <c r="NA604" s="1">
        <f>COUNTIFS(#REF!,LT604,#REF!,0,#REF!,"&lt;="&amp;ME604,#REF!,"&gt;="&amp;MF604,#REF!,"="&amp;KV604,#REF!,"="&amp;KX604)</f>
        <v/>
      </c>
      <c r="NB604" s="1">
        <f>COUNTIFS(#REF!,LT604,#REF!,1,#REF!,"&lt;="&amp;ME604,#REF!,"&gt;="&amp;MF604,#REF!,"="&amp;KW604,#REF!,"="&amp;KY604)</f>
        <v/>
      </c>
      <c r="NC604" s="1">
        <f>COUNTIFS(#REF!,LT604,#REF!,0,#REF!,"&lt;="&amp;ME604,#REF!,"&gt;="&amp;MF604,#REF!,"="&amp;KW604,#REF!,"="&amp;KY604)</f>
        <v/>
      </c>
      <c r="ND604" s="1">
        <f>COUNTIFS(#REF!,LT604,#REF!,1,#REF!,"&gt;="&amp;MC604,#REF!,"&lt;="&amp;MB604,#REF!,"&lt;="&amp;ME604,#REF!,"&gt;="&amp;MF604,#REF!,"="&amp;KV604,#REF!,"="&amp;KX604)</f>
        <v/>
      </c>
      <c r="NE604" s="1">
        <f>COUNTIFS(#REF!,LT604,#REF!,0,#REF!,"&gt;="&amp;MC604,#REF!,"&lt;="&amp;MB604,#REF!,"&lt;="&amp;ME604,#REF!,"&gt;="&amp;MF604,#REF!,"="&amp;KV604,#REF!,"="&amp;KX604)</f>
        <v/>
      </c>
      <c r="NF604" s="1">
        <f>COUNTIFS(#REF!,LT604,#REF!,1,#REF!,"&gt;="&amp;MC604,#REF!,"&lt;="&amp;MB604,#REF!,"&lt;="&amp;ME604,#REF!,"&gt;="&amp;MF604,#REF!,"="&amp;KW604,#REF!,"="&amp;KY604)</f>
        <v/>
      </c>
      <c r="NG604" s="1">
        <f>COUNTIFS(#REF!,LT604,#REF!,0,#REF!,"&gt;="&amp;MC604,#REF!,"&lt;="&amp;MB604,#REF!,"&lt;="&amp;ME604,#REF!,"&gt;="&amp;MF604,#REF!,"="&amp;KW604,#REF!,"="&amp;KY604)</f>
        <v/>
      </c>
      <c r="NH604" s="1">
        <f>COUNTIFS(#REF!,LT604,#REF!,1,#REF!,"&gt;="&amp;MC604,#REF!,"&lt;="&amp;MB604,#REF!,"&lt;="&amp;ME604,#REF!,"&gt;="&amp;MF604,#REF!,"="&amp;KZ604,#REF!,"="&amp;LA604)</f>
        <v/>
      </c>
      <c r="NI604" s="1">
        <f>COUNTIFS(#REF!,LT604,#REF!,0,#REF!,"&gt;="&amp;MC604,#REF!,"&lt;="&amp;MB604,#REF!,"&lt;="&amp;ME604,#REF!,"&gt;="&amp;MF604,#REF!,"="&amp;KZ604,#REF!,"="&amp;LA604)</f>
        <v/>
      </c>
      <c r="NJ604" s="1">
        <f>COUNTIFS(#REF!,LT604,#REF!,1,#REF!,"&gt;="&amp;MI604,#REF!,"&lt;="&amp;MH604,#REF!,"&lt;="&amp;ME604,#REF!,"&gt;="&amp;MF604)</f>
        <v/>
      </c>
      <c r="NK604" s="1">
        <f>COUNTIFS(#REF!,LT604,#REF!,0,#REF!,"&gt;="&amp;MI604,#REF!,"&lt;="&amp;MH604,#REF!,"&lt;="&amp;ME604,#REF!,"&gt;="&amp;MF604)</f>
        <v/>
      </c>
      <c r="NL604" s="1">
        <f>COUNTIFS(#REF!,LT604,#REF!,1,#REF!,"&gt;="&amp;MI604,#REF!,"&lt;="&amp;MH604,#REF!,"="&amp;KZ604,#REF!,"="&amp;LA604,#REF!,"&lt;="&amp;ME604,#REF!,"&gt;="&amp;MF604)</f>
        <v/>
      </c>
      <c r="NM604" s="1">
        <f>COUNTIFS(#REF!,LT604,#REF!,0,#REF!,"&gt;="&amp;MI604,#REF!,"&lt;="&amp;MH604,#REF!,"="&amp;KZ604,#REF!,"="&amp;LA604,#REF!,"&lt;="&amp;ME604,#REF!,"&gt;="&amp;MF604)</f>
        <v/>
      </c>
      <c r="NN604" s="1">
        <f>COUNTIFS(#REF!,LT604,#REF!,1,#REF!,"&gt;="&amp;MC604,#REF!,"&lt;="&amp;MB604,#REF!,"&lt;="&amp;ME604,#REF!,"&gt;="&amp;MF604)</f>
        <v/>
      </c>
      <c r="NO604" s="1">
        <f>COUNTIFS(#REF!,LT604,#REF!,0,#REF!,"&gt;="&amp;MC604,#REF!,"&lt;="&amp;MB604,#REF!,"&lt;="&amp;ME604,#REF!,"&gt;="&amp;MF604)</f>
        <v/>
      </c>
      <c r="NP604" s="1">
        <f>COUNTIFS(#REF!,LT604,#REF!,1,#REF!,"&lt;="&amp;ME604,#REF!,"&gt;="&amp;MF604,#REF!,"="&amp;KV604,#REF!,"="&amp;KX604)</f>
        <v/>
      </c>
      <c r="NQ604" s="1">
        <f>COUNTIFS(#REF!,LT604,#REF!,0,#REF!,"&lt;="&amp;ME604,#REF!,"&gt;="&amp;MF604,#REF!,"="&amp;KV604,#REF!,"="&amp;KX604)</f>
        <v/>
      </c>
      <c r="NR604" s="1">
        <f>COUNTIFS(#REF!,LT604,#REF!,1,#REF!,"&lt;="&amp;ME604,#REF!,"&gt;="&amp;MF604,#REF!,"="&amp;KW604,#REF!,"="&amp;KY604)</f>
        <v/>
      </c>
      <c r="NS604" s="1">
        <f>COUNTIFS(#REF!,LT604,#REF!,0,#REF!,"&lt;="&amp;ME604,#REF!,"&gt;="&amp;MF604,#REF!,"="&amp;KW604,#REF!,"="&amp;KY604)</f>
        <v/>
      </c>
      <c r="NT604" s="1">
        <f>MP604+MR604+MT604+MV604+MX604+MZ604+NB604</f>
        <v/>
      </c>
      <c r="NU604" s="1">
        <f>MQ604+MS604+MU604+MW604+MY604+NA604+NC604</f>
        <v/>
      </c>
      <c r="NV604" s="1">
        <f>NT604+NU604</f>
        <v/>
      </c>
      <c r="NW604" s="33">
        <f>NT604/(NT604+NU604)</f>
        <v/>
      </c>
      <c r="NX604" s="3">
        <f>1/NW604</f>
        <v/>
      </c>
      <c r="NY604" s="1">
        <f>LH604</f>
        <v/>
      </c>
      <c r="NZ604" s="79">
        <f>(NW604*((NY604-1)*0.98))-((1-NW604)*1)</f>
        <v/>
      </c>
      <c r="OA604" s="34">
        <f>IF(LR604&lt;0.9,0,IF(AND(LR604&gt;1.1),0,1))</f>
        <v/>
      </c>
      <c r="OB604" s="34">
        <f>IF(LS604&lt;0.9,0,IF(AND(LS604&gt;1.1),0,1))</f>
        <v/>
      </c>
      <c r="OC604" s="32">
        <f>IF(NV604&gt;99,1,0)</f>
        <v/>
      </c>
      <c r="OD604" s="32">
        <f>IF(NZ604&gt;0.0799,1,0)</f>
        <v/>
      </c>
      <c r="OE604" s="32">
        <f>IF(NZ604&gt;OM604,1,0)</f>
        <v/>
      </c>
      <c r="OF604" s="32">
        <f>OC604+OD604+OE604+OA604+OB604</f>
        <v/>
      </c>
      <c r="OG604" s="1">
        <f>ND604+NF604+NH604+NJ604+NL604+NN604+NP604+NR604</f>
        <v/>
      </c>
      <c r="OH604" s="1">
        <f>NE604+NG604+NI604+NK604+NM604+NO604+NQ604+NS604</f>
        <v/>
      </c>
      <c r="OI604" s="1">
        <f>OG604+OH604</f>
        <v/>
      </c>
      <c r="OJ604" s="33">
        <f>OG604/(OG604+OH604)</f>
        <v/>
      </c>
      <c r="OK604" s="3">
        <f>1/OJ604</f>
        <v/>
      </c>
      <c r="OL604" s="1">
        <f>LI604</f>
        <v/>
      </c>
      <c r="OM604" s="79">
        <f>(OJ604*((OL604-1)*0.98))-((1-OJ604)*1)</f>
        <v/>
      </c>
      <c r="ON604" s="34">
        <f>IF(LR604&lt;0.9,0,IF(AND(LR604&gt;1.1),0,1))</f>
        <v/>
      </c>
      <c r="OO604" s="34">
        <f>IF(LS604&lt;0.9,0,IF(AND(LS604&gt;1.1),0,1))</f>
        <v/>
      </c>
      <c r="OP604" s="32">
        <f>IF(OI604&gt;99,1,0)</f>
        <v/>
      </c>
      <c r="OQ604" s="32">
        <f>IF(OM604&gt;0.0799,1,0)</f>
        <v/>
      </c>
      <c r="OR604" s="32">
        <f>IF(OM604&gt;OZ604,1,0)</f>
        <v/>
      </c>
      <c r="OS604" s="32">
        <f>OP604+OQ604+OR604+ON604+OO604</f>
        <v/>
      </c>
      <c r="OT604">
        <f>IF(OF604=5,"BackHome0-0",IF(AND(OS604=5),"BackAway0-0",""))</f>
        <v/>
      </c>
      <c r="OU604">
        <f>IF(OF604=5,KN604,IF(AND(OS604=5),KO604,""))</f>
        <v/>
      </c>
      <c r="OV604">
        <f>IF(OF604=5,"Match Odds",IF(AND(OS604=5),"Match Odds",""))</f>
        <v/>
      </c>
      <c r="OW604">
        <f>IF(OF604=5,KP604,IF(AND(OS604=5),KP604,""))</f>
        <v/>
      </c>
      <c r="OX604">
        <f>IF(OF604=5,"MATCH_ODDS",IF(AND(OS604=5),"MATCH_ODDS",""))</f>
        <v/>
      </c>
      <c r="OY604">
        <f>IF(OF604=5,"BACK",IF(AND(OS604=5),"BACK",""))</f>
        <v/>
      </c>
    </row>
    <row r="605" ht="16.5" customHeight="1" thickBot="1" thickTop="1">
      <c r="A605" s="2" t="n"/>
      <c r="KN605" s="1">
        <f>IF(INDEX(#REF!,MATCH('HT 0-0'!D605,#REF!,0))=INDEX(#REF!,MATCH('HT 0-0'!D605,#REF!,0)),INDEX(#REF!,MATCH('HT 0-0'!D605,#REF!,0)),"ERROR")</f>
        <v/>
      </c>
      <c r="KO605" s="1">
        <f>IF(INDEX(#REF!,MATCH('HT 0-0'!E605,#REF!,0))=INDEX(#REF!,MATCH('HT 0-0'!E605,#REF!,0)),INDEX(#REF!,MATCH('HT 0-0'!E605,#REF!,0)),"ERROR")</f>
        <v/>
      </c>
      <c r="KP605" s="1">
        <f>KN605&amp;" v "&amp;KO605</f>
        <v/>
      </c>
      <c r="KQ605">
        <f>B605&amp;"_"&amp;C605</f>
        <v/>
      </c>
      <c r="KR605" s="1">
        <f>IF((HW605/KK605)&lt;0.335,"G",IF((HW605/KK605)&gt;0.67,"R","A"))</f>
        <v/>
      </c>
      <c r="KS605" s="1">
        <f>IF((HX605/KK605)&lt;0.335,"G",IF((HX605/KK605)&gt;0.67,"R","A"))</f>
        <v/>
      </c>
      <c r="KT605" s="1">
        <f>IF((IH605/KK605)&lt;0.335,"G",IF((IH605/KK605)&gt;0.67,"R","A"))</f>
        <v/>
      </c>
      <c r="KU605" s="1">
        <f>IF((II605/KK605)&lt;0.335,"G",IF((II605/KK605)&gt;0.67,"R","A"))</f>
        <v/>
      </c>
      <c r="KV605" s="1">
        <f>IF((HZ605/KK605)&lt;0.335,"G",IF((HZ605/KK605)&gt;0.67,"R","A"))</f>
        <v/>
      </c>
      <c r="KW605" s="1">
        <f>IF((HY605/KK605)&lt;0.335,"G",IF((HY605/KK605)&gt;0.67,"R","A"))</f>
        <v/>
      </c>
      <c r="KX605" s="1">
        <f>IF((IK605/KK605)&lt;0.335,"G",IF((IK605/KK605)&gt;0.67,"R","A"))</f>
        <v/>
      </c>
      <c r="KY605" s="1">
        <f>IF((IJ605/KK605)&lt;0.335,"G",IF((IJ605/KK605)&gt;0.67,"R","A"))</f>
        <v/>
      </c>
      <c r="KZ605" s="1">
        <f>IF((HQ605/KK605)&lt;0.335,"G",IF((HQ605/KK605)&gt;0.67,"R","A"))</f>
        <v/>
      </c>
      <c r="LA605" s="1">
        <f>IF((IB605/KK605)&lt;0.335,"G",IF((IB605/KK605)&gt;0.67,"R","A"))</f>
        <v/>
      </c>
      <c r="LB605">
        <f>IF(LQ605="0-0",INDEX(Scrape!#REF!,MATCH('HT 0-0'!KP605,Scrape!$B:$B,0)),"")</f>
        <v/>
      </c>
      <c r="LC605">
        <f>IF(LQ605="0-0",INDEX(Scrape!$A:$A,MATCH('HT 0-0'!KP605,Scrape!$B:$B,0)),"")</f>
        <v/>
      </c>
      <c r="LD605">
        <f>IF(LQ605="0-0",INDEX(Scrape!$B:$B,MATCH('HT 0-0'!KP605,Scrape!$B:$B,0)),"")</f>
        <v/>
      </c>
      <c r="LE605">
        <f>IF(LQ605="0-0",INDEX(Scrape!$C:$C,MATCH('HT 0-0'!KP605,Scrape!$B:$B,0)),"")</f>
        <v/>
      </c>
      <c r="LF605">
        <f>IF(LQ605="0-0",INDEX(Scrape!$D:$D,MATCH('HT 0-0'!KP605,Scrape!$B:$B,0)),"")</f>
        <v/>
      </c>
      <c r="LG605">
        <f>IF(LQ605="0-0",INDEX(Scrape!$E:$E,MATCH('HT 0-0'!KP605,Scrape!$B:$B,0)),"")</f>
        <v/>
      </c>
      <c r="LH605">
        <f>IF(LQ605="0-0",INDEX(Scrape!$F:$F,MATCH('HT 0-0'!KP605,Scrape!$B:$B,0)),"")</f>
        <v/>
      </c>
      <c r="LI605">
        <f>IF(LQ605="0-0",INDEX(Scrape!$G:$G,MATCH('HT 0-0'!KP605,Scrape!$B:$B,0)),"")</f>
        <v/>
      </c>
      <c r="LJ605">
        <f>IF(LQ605="0-0",INDEX(Scrape!$H:$H,MATCH('HT 0-0'!KP605,Scrape!$B:$B,0)),"")</f>
        <v/>
      </c>
      <c r="LK605">
        <f>IF(LQ605="0-0",INDEX(Scrape!$I:$I,MATCH('HT 0-0'!KP605,Scrape!$B:$B,0)),"")</f>
        <v/>
      </c>
      <c r="LL605">
        <f>IF(LQ605="0-0",INDEX(Scrape!$J:$J,MATCH('HT 0-0'!KP605,Scrape!$B:$B,0)),"")</f>
        <v/>
      </c>
      <c r="LM605">
        <f>IF(LQ605="0-0",INDEX(Scrape!$K:$K,MATCH('HT 0-0'!KP605,Scrape!$B:$B,0)),"")</f>
        <v/>
      </c>
      <c r="LN605">
        <f>IF(LQ605="0-0",INDEX(Scrape!$L:$L,MATCH('HT 0-0'!KP605,Scrape!$B:$B,0)),"")</f>
        <v/>
      </c>
      <c r="LO605">
        <f>IF(LQ605="0-0",INDEX(Scrape!$M:$M,MATCH('HT 0-0'!KP605,Scrape!$B:$B,0)),"")</f>
        <v/>
      </c>
      <c r="LP605">
        <f>IF(LQ605="0-0",INDEX(Scrape!$N:$N,MATCH('HT 0-0'!KP605,Scrape!$B:$B,0)),"")</f>
        <v/>
      </c>
      <c r="LQ605">
        <f>INDEX(Scrape!$O:$O,MATCH('HT 0-0'!KP605,Scrape!$B:$B,0))</f>
        <v/>
      </c>
      <c r="LR605">
        <f>(1/LJ605)+(1/LI605)+(1/LH605)</f>
        <v/>
      </c>
      <c r="LS605">
        <f>(1/LG605)+(1/LF605)+(1/LE605)</f>
        <v/>
      </c>
      <c r="LT605" s="8">
        <f>IF(INDEX(#REF!,MATCH(KQ605,#REF!,0))=INDEX(#REF!,MATCH(KQ605,#REF!,0)),INDEX(#REF!,MATCH(KQ605,#REF!,0)),"ERROR")</f>
        <v/>
      </c>
      <c r="LU605" s="4">
        <f>IF(KR605="G",2,IF(KR605="R",0.5,IF(KR605="A",1)))</f>
        <v/>
      </c>
      <c r="LV605" s="4">
        <f>IF(KS605="G",0.5,IF(KS605="R",2,IF(KS605="A",1)))</f>
        <v/>
      </c>
      <c r="LW605" s="4">
        <f>IF(KT605="G",2,IF(KT605="R",0.5,IF(KT605="A",1)))</f>
        <v/>
      </c>
      <c r="LX605" s="4">
        <f>IF(KU605="G",0.5,IF(KU605="R",2,IF(KU605="A",1)))</f>
        <v/>
      </c>
      <c r="LY605" s="7">
        <f>(LK605*(LU605+LX605)+(LL605*(LU605+LX605)))</f>
        <v/>
      </c>
      <c r="LZ605" s="7">
        <f>(LN605*(LV605+LW605)+(LO605*(LV605+LW605)))</f>
        <v/>
      </c>
      <c r="MA605" s="11">
        <f>LY605-LZ605</f>
        <v/>
      </c>
      <c r="MB605" s="5">
        <f>MA605+2</f>
        <v/>
      </c>
      <c r="MC605" s="6">
        <f>MA605-2</f>
        <v/>
      </c>
      <c r="MD605" s="4">
        <f>LE605</f>
        <v/>
      </c>
      <c r="ME605" s="9">
        <f>IF(MD605=0,1000,MD605+0.75)</f>
        <v/>
      </c>
      <c r="MF605" s="10">
        <f>IF(MD605=0,0,MD605-0.75)</f>
        <v/>
      </c>
      <c r="MG605" s="4">
        <f>((LM605*(LU605+LX605))-((LP605*(LV605+LW605))))</f>
        <v/>
      </c>
      <c r="MH605" s="9">
        <f>MG605*1.2</f>
        <v/>
      </c>
      <c r="MI605" s="10">
        <f>MG605*0.8</f>
        <v/>
      </c>
      <c r="MJ605">
        <f>IFERROR(OT605,"")</f>
        <v/>
      </c>
      <c r="MK605">
        <f>IFERROR(OU605,"")</f>
        <v/>
      </c>
      <c r="ML605">
        <f>IFERROR(OV605,"")</f>
        <v/>
      </c>
      <c r="MM605">
        <f>IFERROR(OW605,"")</f>
        <v/>
      </c>
      <c r="MN605">
        <f>IFERROR(OX605,"")</f>
        <v/>
      </c>
      <c r="MO605">
        <f>IFERROR(OY605,"")</f>
        <v/>
      </c>
      <c r="MP605" s="1">
        <f>COUNTIFS(#REF!,LT605,#REF!,1,#REF!,"&gt;="&amp;MC605,#REF!,"&lt;="&amp;MB605,#REF!,"&lt;="&amp;ME605,#REF!,"&gt;="&amp;MF605,#REF!,"="&amp;KV605,#REF!,"="&amp;KX605)</f>
        <v/>
      </c>
      <c r="MQ605" s="1">
        <f>COUNTIFS(#REF!,LT605,#REF!,0,#REF!,"&gt;="&amp;MC605,#REF!,"&lt;="&amp;MB605,#REF!,"&lt;="&amp;ME605,#REF!,"&gt;="&amp;MF605,#REF!,"="&amp;KV605,#REF!,"="&amp;KX605)</f>
        <v/>
      </c>
      <c r="MR605" s="1">
        <f>COUNTIFS(#REF!,LT605,#REF!,1,#REF!,"&gt;="&amp;MC605,#REF!,"&lt;="&amp;MB605,#REF!,"&lt;="&amp;ME605,#REF!,"&gt;="&amp;MF605,#REF!,"="&amp;KW605,#REF!,"="&amp;KY605)</f>
        <v/>
      </c>
      <c r="MS605" s="1">
        <f>COUNTIFS(#REF!,LT605,#REF!,0,#REF!,"&gt;="&amp;MC605,#REF!,"&lt;="&amp;MB605,#REF!,"&lt;="&amp;ME605,#REF!,"&gt;="&amp;MF605,#REF!,"="&amp;KW605,#REF!,"="&amp;KY605)</f>
        <v/>
      </c>
      <c r="MT605" s="1">
        <f>COUNTIFS(#REF!,LT605,#REF!,1,#REF!,"&gt;="&amp;MI605,#REF!,"&lt;="&amp;MH605,#REF!,"&lt;="&amp;ME605,#REF!,"&gt;="&amp;MF605)</f>
        <v/>
      </c>
      <c r="MU605" s="1">
        <f>COUNTIFS(#REF!,LT605,#REF!,0,#REF!,"&gt;="&amp;MI605,#REF!,"&lt;="&amp;MH605,#REF!,"&lt;="&amp;ME605,#REF!,"&gt;="&amp;MF605)</f>
        <v/>
      </c>
      <c r="MV605" s="1">
        <f>COUNTIFS(#REF!,LT605,#REF!,1,#REF!,"&gt;="&amp;MI605,#REF!,"&lt;="&amp;MH605,#REF!,"="&amp;KZ605,#REF!,"="&amp;LA605,#REF!,"&lt;="&amp;ME605,#REF!,"&gt;="&amp;MF605)</f>
        <v/>
      </c>
      <c r="MW605" s="1">
        <f>COUNTIFS(#REF!,LT605,#REF!,0,#REF!,"&gt;="&amp;MI605,#REF!,"&lt;="&amp;MH605,#REF!,"="&amp;KZ605,#REF!,"="&amp;LA605,#REF!,"&lt;="&amp;ME605,#REF!,"&gt;="&amp;MF605)</f>
        <v/>
      </c>
      <c r="MX605" s="1">
        <f>COUNTIFS(#REF!,LT605,#REF!,1,#REF!,"&gt;="&amp;MC605,#REF!,"&lt;="&amp;MB605,#REF!,"&lt;="&amp;ME605,#REF!,"&gt;="&amp;MF605)</f>
        <v/>
      </c>
      <c r="MY605" s="1">
        <f>COUNTIFS(#REF!,LT605,#REF!,0,#REF!,"&gt;="&amp;MC605,#REF!,"&lt;="&amp;MB605,#REF!,"&lt;="&amp;ME605,#REF!,"&gt;="&amp;MF605)</f>
        <v/>
      </c>
      <c r="MZ605" s="1">
        <f>COUNTIFS(#REF!,LT605,#REF!,1,#REF!,"&lt;="&amp;ME605,#REF!,"&gt;="&amp;MF605,#REF!,"="&amp;KV605,#REF!,"="&amp;KX605)</f>
        <v/>
      </c>
      <c r="NA605" s="1">
        <f>COUNTIFS(#REF!,LT605,#REF!,0,#REF!,"&lt;="&amp;ME605,#REF!,"&gt;="&amp;MF605,#REF!,"="&amp;KV605,#REF!,"="&amp;KX605)</f>
        <v/>
      </c>
      <c r="NB605" s="1">
        <f>COUNTIFS(#REF!,LT605,#REF!,1,#REF!,"&lt;="&amp;ME605,#REF!,"&gt;="&amp;MF605,#REF!,"="&amp;KW605,#REF!,"="&amp;KY605)</f>
        <v/>
      </c>
      <c r="NC605" s="1">
        <f>COUNTIFS(#REF!,LT605,#REF!,0,#REF!,"&lt;="&amp;ME605,#REF!,"&gt;="&amp;MF605,#REF!,"="&amp;KW605,#REF!,"="&amp;KY605)</f>
        <v/>
      </c>
      <c r="ND605" s="1">
        <f>COUNTIFS(#REF!,LT605,#REF!,1,#REF!,"&gt;="&amp;MC605,#REF!,"&lt;="&amp;MB605,#REF!,"&lt;="&amp;ME605,#REF!,"&gt;="&amp;MF605,#REF!,"="&amp;KV605,#REF!,"="&amp;KX605)</f>
        <v/>
      </c>
      <c r="NE605" s="1">
        <f>COUNTIFS(#REF!,LT605,#REF!,0,#REF!,"&gt;="&amp;MC605,#REF!,"&lt;="&amp;MB605,#REF!,"&lt;="&amp;ME605,#REF!,"&gt;="&amp;MF605,#REF!,"="&amp;KV605,#REF!,"="&amp;KX605)</f>
        <v/>
      </c>
      <c r="NF605" s="1">
        <f>COUNTIFS(#REF!,LT605,#REF!,1,#REF!,"&gt;="&amp;MC605,#REF!,"&lt;="&amp;MB605,#REF!,"&lt;="&amp;ME605,#REF!,"&gt;="&amp;MF605,#REF!,"="&amp;KW605,#REF!,"="&amp;KY605)</f>
        <v/>
      </c>
      <c r="NG605" s="1">
        <f>COUNTIFS(#REF!,LT605,#REF!,0,#REF!,"&gt;="&amp;MC605,#REF!,"&lt;="&amp;MB605,#REF!,"&lt;="&amp;ME605,#REF!,"&gt;="&amp;MF605,#REF!,"="&amp;KW605,#REF!,"="&amp;KY605)</f>
        <v/>
      </c>
      <c r="NH605" s="1">
        <f>COUNTIFS(#REF!,LT605,#REF!,1,#REF!,"&gt;="&amp;MC605,#REF!,"&lt;="&amp;MB605,#REF!,"&lt;="&amp;ME605,#REF!,"&gt;="&amp;MF605,#REF!,"="&amp;KZ605,#REF!,"="&amp;LA605)</f>
        <v/>
      </c>
      <c r="NI605" s="1">
        <f>COUNTIFS(#REF!,LT605,#REF!,0,#REF!,"&gt;="&amp;MC605,#REF!,"&lt;="&amp;MB605,#REF!,"&lt;="&amp;ME605,#REF!,"&gt;="&amp;MF605,#REF!,"="&amp;KZ605,#REF!,"="&amp;LA605)</f>
        <v/>
      </c>
      <c r="NJ605" s="1">
        <f>COUNTIFS(#REF!,LT605,#REF!,1,#REF!,"&gt;="&amp;MI605,#REF!,"&lt;="&amp;MH605,#REF!,"&lt;="&amp;ME605,#REF!,"&gt;="&amp;MF605)</f>
        <v/>
      </c>
      <c r="NK605" s="1">
        <f>COUNTIFS(#REF!,LT605,#REF!,0,#REF!,"&gt;="&amp;MI605,#REF!,"&lt;="&amp;MH605,#REF!,"&lt;="&amp;ME605,#REF!,"&gt;="&amp;MF605)</f>
        <v/>
      </c>
      <c r="NL605" s="1">
        <f>COUNTIFS(#REF!,LT605,#REF!,1,#REF!,"&gt;="&amp;MI605,#REF!,"&lt;="&amp;MH605,#REF!,"="&amp;KZ605,#REF!,"="&amp;LA605,#REF!,"&lt;="&amp;ME605,#REF!,"&gt;="&amp;MF605)</f>
        <v/>
      </c>
      <c r="NM605" s="1">
        <f>COUNTIFS(#REF!,LT605,#REF!,0,#REF!,"&gt;="&amp;MI605,#REF!,"&lt;="&amp;MH605,#REF!,"="&amp;KZ605,#REF!,"="&amp;LA605,#REF!,"&lt;="&amp;ME605,#REF!,"&gt;="&amp;MF605)</f>
        <v/>
      </c>
      <c r="NN605" s="1">
        <f>COUNTIFS(#REF!,LT605,#REF!,1,#REF!,"&gt;="&amp;MC605,#REF!,"&lt;="&amp;MB605,#REF!,"&lt;="&amp;ME605,#REF!,"&gt;="&amp;MF605)</f>
        <v/>
      </c>
      <c r="NO605" s="1">
        <f>COUNTIFS(#REF!,LT605,#REF!,0,#REF!,"&gt;="&amp;MC605,#REF!,"&lt;="&amp;MB605,#REF!,"&lt;="&amp;ME605,#REF!,"&gt;="&amp;MF605)</f>
        <v/>
      </c>
      <c r="NP605" s="1">
        <f>COUNTIFS(#REF!,LT605,#REF!,1,#REF!,"&lt;="&amp;ME605,#REF!,"&gt;="&amp;MF605,#REF!,"="&amp;KV605,#REF!,"="&amp;KX605)</f>
        <v/>
      </c>
      <c r="NQ605" s="1">
        <f>COUNTIFS(#REF!,LT605,#REF!,0,#REF!,"&lt;="&amp;ME605,#REF!,"&gt;="&amp;MF605,#REF!,"="&amp;KV605,#REF!,"="&amp;KX605)</f>
        <v/>
      </c>
      <c r="NR605" s="1">
        <f>COUNTIFS(#REF!,LT605,#REF!,1,#REF!,"&lt;="&amp;ME605,#REF!,"&gt;="&amp;MF605,#REF!,"="&amp;KW605,#REF!,"="&amp;KY605)</f>
        <v/>
      </c>
      <c r="NS605" s="1">
        <f>COUNTIFS(#REF!,LT605,#REF!,0,#REF!,"&lt;="&amp;ME605,#REF!,"&gt;="&amp;MF605,#REF!,"="&amp;KW605,#REF!,"="&amp;KY605)</f>
        <v/>
      </c>
      <c r="NT605" s="1">
        <f>MP605+MR605+MT605+MV605+MX605+MZ605+NB605</f>
        <v/>
      </c>
      <c r="NU605" s="1">
        <f>MQ605+MS605+MU605+MW605+MY605+NA605+NC605</f>
        <v/>
      </c>
      <c r="NV605" s="1">
        <f>NT605+NU605</f>
        <v/>
      </c>
      <c r="NW605" s="33">
        <f>NT605/(NT605+NU605)</f>
        <v/>
      </c>
      <c r="NX605" s="3">
        <f>1/NW605</f>
        <v/>
      </c>
      <c r="NY605" s="1">
        <f>LH605</f>
        <v/>
      </c>
      <c r="NZ605" s="79">
        <f>(NW605*((NY605-1)*0.98))-((1-NW605)*1)</f>
        <v/>
      </c>
      <c r="OA605" s="34">
        <f>IF(LR605&lt;0.9,0,IF(AND(LR605&gt;1.1),0,1))</f>
        <v/>
      </c>
      <c r="OB605" s="34">
        <f>IF(LS605&lt;0.9,0,IF(AND(LS605&gt;1.1),0,1))</f>
        <v/>
      </c>
      <c r="OC605" s="32">
        <f>IF(NV605&gt;99,1,0)</f>
        <v/>
      </c>
      <c r="OD605" s="32">
        <f>IF(NZ605&gt;0.0799,1,0)</f>
        <v/>
      </c>
      <c r="OE605" s="32">
        <f>IF(NZ605&gt;OM605,1,0)</f>
        <v/>
      </c>
      <c r="OF605" s="32">
        <f>OC605+OD605+OE605+OA605+OB605</f>
        <v/>
      </c>
      <c r="OG605" s="1">
        <f>ND605+NF605+NH605+NJ605+NL605+NN605+NP605+NR605</f>
        <v/>
      </c>
      <c r="OH605" s="1">
        <f>NE605+NG605+NI605+NK605+NM605+NO605+NQ605+NS605</f>
        <v/>
      </c>
      <c r="OI605" s="1">
        <f>OG605+OH605</f>
        <v/>
      </c>
      <c r="OJ605" s="33">
        <f>OG605/(OG605+OH605)</f>
        <v/>
      </c>
      <c r="OK605" s="3">
        <f>1/OJ605</f>
        <v/>
      </c>
      <c r="OL605" s="1">
        <f>LI605</f>
        <v/>
      </c>
      <c r="OM605" s="79">
        <f>(OJ605*((OL605-1)*0.98))-((1-OJ605)*1)</f>
        <v/>
      </c>
      <c r="ON605" s="34">
        <f>IF(LR605&lt;0.9,0,IF(AND(LR605&gt;1.1),0,1))</f>
        <v/>
      </c>
      <c r="OO605" s="34">
        <f>IF(LS605&lt;0.9,0,IF(AND(LS605&gt;1.1),0,1))</f>
        <v/>
      </c>
      <c r="OP605" s="32">
        <f>IF(OI605&gt;99,1,0)</f>
        <v/>
      </c>
      <c r="OQ605" s="32">
        <f>IF(OM605&gt;0.0799,1,0)</f>
        <v/>
      </c>
      <c r="OR605" s="32">
        <f>IF(OM605&gt;OZ605,1,0)</f>
        <v/>
      </c>
      <c r="OS605" s="32">
        <f>OP605+OQ605+OR605+ON605+OO605</f>
        <v/>
      </c>
      <c r="OT605">
        <f>IF(OF605=5,"BackHome0-0",IF(AND(OS605=5),"BackAway0-0",""))</f>
        <v/>
      </c>
      <c r="OU605">
        <f>IF(OF605=5,KN605,IF(AND(OS605=5),KO605,""))</f>
        <v/>
      </c>
      <c r="OV605">
        <f>IF(OF605=5,"Match Odds",IF(AND(OS605=5),"Match Odds",""))</f>
        <v/>
      </c>
      <c r="OW605">
        <f>IF(OF605=5,KP605,IF(AND(OS605=5),KP605,""))</f>
        <v/>
      </c>
      <c r="OX605">
        <f>IF(OF605=5,"MATCH_ODDS",IF(AND(OS605=5),"MATCH_ODDS",""))</f>
        <v/>
      </c>
      <c r="OY605">
        <f>IF(OF605=5,"BACK",IF(AND(OS605=5),"BACK",""))</f>
        <v/>
      </c>
    </row>
    <row r="606" ht="16.5" customHeight="1" thickBot="1" thickTop="1">
      <c r="A606" s="2" t="n"/>
      <c r="KN606" s="1">
        <f>IF(INDEX(#REF!,MATCH('HT 0-0'!D606,#REF!,0))=INDEX(#REF!,MATCH('HT 0-0'!D606,#REF!,0)),INDEX(#REF!,MATCH('HT 0-0'!D606,#REF!,0)),"ERROR")</f>
        <v/>
      </c>
      <c r="KO606" s="1">
        <f>IF(INDEX(#REF!,MATCH('HT 0-0'!E606,#REF!,0))=INDEX(#REF!,MATCH('HT 0-0'!E606,#REF!,0)),INDEX(#REF!,MATCH('HT 0-0'!E606,#REF!,0)),"ERROR")</f>
        <v/>
      </c>
      <c r="KP606" s="1">
        <f>KN606&amp;" v "&amp;KO606</f>
        <v/>
      </c>
      <c r="KQ606">
        <f>B606&amp;"_"&amp;C606</f>
        <v/>
      </c>
      <c r="KR606" s="1">
        <f>IF((HW606/KK606)&lt;0.335,"G",IF((HW606/KK606)&gt;0.67,"R","A"))</f>
        <v/>
      </c>
      <c r="KS606" s="1">
        <f>IF((HX606/KK606)&lt;0.335,"G",IF((HX606/KK606)&gt;0.67,"R","A"))</f>
        <v/>
      </c>
      <c r="KT606" s="1">
        <f>IF((IH606/KK606)&lt;0.335,"G",IF((IH606/KK606)&gt;0.67,"R","A"))</f>
        <v/>
      </c>
      <c r="KU606" s="1">
        <f>IF((II606/KK606)&lt;0.335,"G",IF((II606/KK606)&gt;0.67,"R","A"))</f>
        <v/>
      </c>
      <c r="KV606" s="1">
        <f>IF((HZ606/KK606)&lt;0.335,"G",IF((HZ606/KK606)&gt;0.67,"R","A"))</f>
        <v/>
      </c>
      <c r="KW606" s="1">
        <f>IF((HY606/KK606)&lt;0.335,"G",IF((HY606/KK606)&gt;0.67,"R","A"))</f>
        <v/>
      </c>
      <c r="KX606" s="1">
        <f>IF((IK606/KK606)&lt;0.335,"G",IF((IK606/KK606)&gt;0.67,"R","A"))</f>
        <v/>
      </c>
      <c r="KY606" s="1">
        <f>IF((IJ606/KK606)&lt;0.335,"G",IF((IJ606/KK606)&gt;0.67,"R","A"))</f>
        <v/>
      </c>
      <c r="KZ606" s="1">
        <f>IF((HQ606/KK606)&lt;0.335,"G",IF((HQ606/KK606)&gt;0.67,"R","A"))</f>
        <v/>
      </c>
      <c r="LA606" s="1">
        <f>IF((IB606/KK606)&lt;0.335,"G",IF((IB606/KK606)&gt;0.67,"R","A"))</f>
        <v/>
      </c>
      <c r="LB606">
        <f>IF(LQ606="0-0",INDEX(Scrape!#REF!,MATCH('HT 0-0'!KP606,Scrape!$B:$B,0)),"")</f>
        <v/>
      </c>
      <c r="LC606">
        <f>IF(LQ606="0-0",INDEX(Scrape!$A:$A,MATCH('HT 0-0'!KP606,Scrape!$B:$B,0)),"")</f>
        <v/>
      </c>
      <c r="LD606">
        <f>IF(LQ606="0-0",INDEX(Scrape!$B:$B,MATCH('HT 0-0'!KP606,Scrape!$B:$B,0)),"")</f>
        <v/>
      </c>
      <c r="LE606">
        <f>IF(LQ606="0-0",INDEX(Scrape!$C:$C,MATCH('HT 0-0'!KP606,Scrape!$B:$B,0)),"")</f>
        <v/>
      </c>
      <c r="LF606">
        <f>IF(LQ606="0-0",INDEX(Scrape!$D:$D,MATCH('HT 0-0'!KP606,Scrape!$B:$B,0)),"")</f>
        <v/>
      </c>
      <c r="LG606">
        <f>IF(LQ606="0-0",INDEX(Scrape!$E:$E,MATCH('HT 0-0'!KP606,Scrape!$B:$B,0)),"")</f>
        <v/>
      </c>
      <c r="LH606">
        <f>IF(LQ606="0-0",INDEX(Scrape!$F:$F,MATCH('HT 0-0'!KP606,Scrape!$B:$B,0)),"")</f>
        <v/>
      </c>
      <c r="LI606">
        <f>IF(LQ606="0-0",INDEX(Scrape!$G:$G,MATCH('HT 0-0'!KP606,Scrape!$B:$B,0)),"")</f>
        <v/>
      </c>
      <c r="LJ606">
        <f>IF(LQ606="0-0",INDEX(Scrape!$H:$H,MATCH('HT 0-0'!KP606,Scrape!$B:$B,0)),"")</f>
        <v/>
      </c>
      <c r="LK606">
        <f>IF(LQ606="0-0",INDEX(Scrape!$I:$I,MATCH('HT 0-0'!KP606,Scrape!$B:$B,0)),"")</f>
        <v/>
      </c>
      <c r="LL606">
        <f>IF(LQ606="0-0",INDEX(Scrape!$J:$J,MATCH('HT 0-0'!KP606,Scrape!$B:$B,0)),"")</f>
        <v/>
      </c>
      <c r="LM606">
        <f>IF(LQ606="0-0",INDEX(Scrape!$K:$K,MATCH('HT 0-0'!KP606,Scrape!$B:$B,0)),"")</f>
        <v/>
      </c>
      <c r="LN606">
        <f>IF(LQ606="0-0",INDEX(Scrape!$L:$L,MATCH('HT 0-0'!KP606,Scrape!$B:$B,0)),"")</f>
        <v/>
      </c>
      <c r="LO606">
        <f>IF(LQ606="0-0",INDEX(Scrape!$M:$M,MATCH('HT 0-0'!KP606,Scrape!$B:$B,0)),"")</f>
        <v/>
      </c>
      <c r="LP606">
        <f>IF(LQ606="0-0",INDEX(Scrape!$N:$N,MATCH('HT 0-0'!KP606,Scrape!$B:$B,0)),"")</f>
        <v/>
      </c>
      <c r="LQ606">
        <f>INDEX(Scrape!$O:$O,MATCH('HT 0-0'!KP606,Scrape!$B:$B,0))</f>
        <v/>
      </c>
      <c r="LR606">
        <f>(1/LJ606)+(1/LI606)+(1/LH606)</f>
        <v/>
      </c>
      <c r="LS606">
        <f>(1/LG606)+(1/LF606)+(1/LE606)</f>
        <v/>
      </c>
      <c r="LT606" s="8">
        <f>IF(INDEX(#REF!,MATCH(KQ606,#REF!,0))=INDEX(#REF!,MATCH(KQ606,#REF!,0)),INDEX(#REF!,MATCH(KQ606,#REF!,0)),"ERROR")</f>
        <v/>
      </c>
      <c r="LU606" s="4">
        <f>IF(KR606="G",2,IF(KR606="R",0.5,IF(KR606="A",1)))</f>
        <v/>
      </c>
      <c r="LV606" s="4">
        <f>IF(KS606="G",0.5,IF(KS606="R",2,IF(KS606="A",1)))</f>
        <v/>
      </c>
      <c r="LW606" s="4">
        <f>IF(KT606="G",2,IF(KT606="R",0.5,IF(KT606="A",1)))</f>
        <v/>
      </c>
      <c r="LX606" s="4">
        <f>IF(KU606="G",0.5,IF(KU606="R",2,IF(KU606="A",1)))</f>
        <v/>
      </c>
      <c r="LY606" s="7">
        <f>(LK606*(LU606+LX606)+(LL606*(LU606+LX606)))</f>
        <v/>
      </c>
      <c r="LZ606" s="7">
        <f>(LN606*(LV606+LW606)+(LO606*(LV606+LW606)))</f>
        <v/>
      </c>
      <c r="MA606" s="11">
        <f>LY606-LZ606</f>
        <v/>
      </c>
      <c r="MB606" s="5">
        <f>MA606+2</f>
        <v/>
      </c>
      <c r="MC606" s="6">
        <f>MA606-2</f>
        <v/>
      </c>
      <c r="MD606" s="4">
        <f>LE606</f>
        <v/>
      </c>
      <c r="ME606" s="9">
        <f>IF(MD606=0,1000,MD606+0.75)</f>
        <v/>
      </c>
      <c r="MF606" s="10">
        <f>IF(MD606=0,0,MD606-0.75)</f>
        <v/>
      </c>
      <c r="MG606" s="4">
        <f>((LM606*(LU606+LX606))-((LP606*(LV606+LW606))))</f>
        <v/>
      </c>
      <c r="MH606" s="9">
        <f>MG606*1.2</f>
        <v/>
      </c>
      <c r="MI606" s="10">
        <f>MG606*0.8</f>
        <v/>
      </c>
      <c r="MJ606">
        <f>IFERROR(OT606,"")</f>
        <v/>
      </c>
      <c r="MK606">
        <f>IFERROR(OU606,"")</f>
        <v/>
      </c>
      <c r="ML606">
        <f>IFERROR(OV606,"")</f>
        <v/>
      </c>
      <c r="MM606">
        <f>IFERROR(OW606,"")</f>
        <v/>
      </c>
      <c r="MN606">
        <f>IFERROR(OX606,"")</f>
        <v/>
      </c>
      <c r="MO606">
        <f>IFERROR(OY606,"")</f>
        <v/>
      </c>
      <c r="MP606" s="1">
        <f>COUNTIFS(#REF!,LT606,#REF!,1,#REF!,"&gt;="&amp;MC606,#REF!,"&lt;="&amp;MB606,#REF!,"&lt;="&amp;ME606,#REF!,"&gt;="&amp;MF606,#REF!,"="&amp;KV606,#REF!,"="&amp;KX606)</f>
        <v/>
      </c>
      <c r="MQ606" s="1">
        <f>COUNTIFS(#REF!,LT606,#REF!,0,#REF!,"&gt;="&amp;MC606,#REF!,"&lt;="&amp;MB606,#REF!,"&lt;="&amp;ME606,#REF!,"&gt;="&amp;MF606,#REF!,"="&amp;KV606,#REF!,"="&amp;KX606)</f>
        <v/>
      </c>
      <c r="MR606" s="1">
        <f>COUNTIFS(#REF!,LT606,#REF!,1,#REF!,"&gt;="&amp;MC606,#REF!,"&lt;="&amp;MB606,#REF!,"&lt;="&amp;ME606,#REF!,"&gt;="&amp;MF606,#REF!,"="&amp;KW606,#REF!,"="&amp;KY606)</f>
        <v/>
      </c>
      <c r="MS606" s="1">
        <f>COUNTIFS(#REF!,LT606,#REF!,0,#REF!,"&gt;="&amp;MC606,#REF!,"&lt;="&amp;MB606,#REF!,"&lt;="&amp;ME606,#REF!,"&gt;="&amp;MF606,#REF!,"="&amp;KW606,#REF!,"="&amp;KY606)</f>
        <v/>
      </c>
      <c r="MT606" s="1">
        <f>COUNTIFS(#REF!,LT606,#REF!,1,#REF!,"&gt;="&amp;MI606,#REF!,"&lt;="&amp;MH606,#REF!,"&lt;="&amp;ME606,#REF!,"&gt;="&amp;MF606)</f>
        <v/>
      </c>
      <c r="MU606" s="1">
        <f>COUNTIFS(#REF!,LT606,#REF!,0,#REF!,"&gt;="&amp;MI606,#REF!,"&lt;="&amp;MH606,#REF!,"&lt;="&amp;ME606,#REF!,"&gt;="&amp;MF606)</f>
        <v/>
      </c>
      <c r="MV606" s="1">
        <f>COUNTIFS(#REF!,LT606,#REF!,1,#REF!,"&gt;="&amp;MI606,#REF!,"&lt;="&amp;MH606,#REF!,"="&amp;KZ606,#REF!,"="&amp;LA606,#REF!,"&lt;="&amp;ME606,#REF!,"&gt;="&amp;MF606)</f>
        <v/>
      </c>
      <c r="MW606" s="1">
        <f>COUNTIFS(#REF!,LT606,#REF!,0,#REF!,"&gt;="&amp;MI606,#REF!,"&lt;="&amp;MH606,#REF!,"="&amp;KZ606,#REF!,"="&amp;LA606,#REF!,"&lt;="&amp;ME606,#REF!,"&gt;="&amp;MF606)</f>
        <v/>
      </c>
      <c r="MX606" s="1">
        <f>COUNTIFS(#REF!,LT606,#REF!,1,#REF!,"&gt;="&amp;MC606,#REF!,"&lt;="&amp;MB606,#REF!,"&lt;="&amp;ME606,#REF!,"&gt;="&amp;MF606)</f>
        <v/>
      </c>
      <c r="MY606" s="1">
        <f>COUNTIFS(#REF!,LT606,#REF!,0,#REF!,"&gt;="&amp;MC606,#REF!,"&lt;="&amp;MB606,#REF!,"&lt;="&amp;ME606,#REF!,"&gt;="&amp;MF606)</f>
        <v/>
      </c>
      <c r="MZ606" s="1">
        <f>COUNTIFS(#REF!,LT606,#REF!,1,#REF!,"&lt;="&amp;ME606,#REF!,"&gt;="&amp;MF606,#REF!,"="&amp;KV606,#REF!,"="&amp;KX606)</f>
        <v/>
      </c>
      <c r="NA606" s="1">
        <f>COUNTIFS(#REF!,LT606,#REF!,0,#REF!,"&lt;="&amp;ME606,#REF!,"&gt;="&amp;MF606,#REF!,"="&amp;KV606,#REF!,"="&amp;KX606)</f>
        <v/>
      </c>
      <c r="NB606" s="1">
        <f>COUNTIFS(#REF!,LT606,#REF!,1,#REF!,"&lt;="&amp;ME606,#REF!,"&gt;="&amp;MF606,#REF!,"="&amp;KW606,#REF!,"="&amp;KY606)</f>
        <v/>
      </c>
      <c r="NC606" s="1">
        <f>COUNTIFS(#REF!,LT606,#REF!,0,#REF!,"&lt;="&amp;ME606,#REF!,"&gt;="&amp;MF606,#REF!,"="&amp;KW606,#REF!,"="&amp;KY606)</f>
        <v/>
      </c>
      <c r="ND606" s="1">
        <f>COUNTIFS(#REF!,LT606,#REF!,1,#REF!,"&gt;="&amp;MC606,#REF!,"&lt;="&amp;MB606,#REF!,"&lt;="&amp;ME606,#REF!,"&gt;="&amp;MF606,#REF!,"="&amp;KV606,#REF!,"="&amp;KX606)</f>
        <v/>
      </c>
      <c r="NE606" s="1">
        <f>COUNTIFS(#REF!,LT606,#REF!,0,#REF!,"&gt;="&amp;MC606,#REF!,"&lt;="&amp;MB606,#REF!,"&lt;="&amp;ME606,#REF!,"&gt;="&amp;MF606,#REF!,"="&amp;KV606,#REF!,"="&amp;KX606)</f>
        <v/>
      </c>
      <c r="NF606" s="1">
        <f>COUNTIFS(#REF!,LT606,#REF!,1,#REF!,"&gt;="&amp;MC606,#REF!,"&lt;="&amp;MB606,#REF!,"&lt;="&amp;ME606,#REF!,"&gt;="&amp;MF606,#REF!,"="&amp;KW606,#REF!,"="&amp;KY606)</f>
        <v/>
      </c>
      <c r="NG606" s="1">
        <f>COUNTIFS(#REF!,LT606,#REF!,0,#REF!,"&gt;="&amp;MC606,#REF!,"&lt;="&amp;MB606,#REF!,"&lt;="&amp;ME606,#REF!,"&gt;="&amp;MF606,#REF!,"="&amp;KW606,#REF!,"="&amp;KY606)</f>
        <v/>
      </c>
      <c r="NH606" s="1">
        <f>COUNTIFS(#REF!,LT606,#REF!,1,#REF!,"&gt;="&amp;MC606,#REF!,"&lt;="&amp;MB606,#REF!,"&lt;="&amp;ME606,#REF!,"&gt;="&amp;MF606,#REF!,"="&amp;KZ606,#REF!,"="&amp;LA606)</f>
        <v/>
      </c>
      <c r="NI606" s="1">
        <f>COUNTIFS(#REF!,LT606,#REF!,0,#REF!,"&gt;="&amp;MC606,#REF!,"&lt;="&amp;MB606,#REF!,"&lt;="&amp;ME606,#REF!,"&gt;="&amp;MF606,#REF!,"="&amp;KZ606,#REF!,"="&amp;LA606)</f>
        <v/>
      </c>
      <c r="NJ606" s="1">
        <f>COUNTIFS(#REF!,LT606,#REF!,1,#REF!,"&gt;="&amp;MI606,#REF!,"&lt;="&amp;MH606,#REF!,"&lt;="&amp;ME606,#REF!,"&gt;="&amp;MF606)</f>
        <v/>
      </c>
      <c r="NK606" s="1">
        <f>COUNTIFS(#REF!,LT606,#REF!,0,#REF!,"&gt;="&amp;MI606,#REF!,"&lt;="&amp;MH606,#REF!,"&lt;="&amp;ME606,#REF!,"&gt;="&amp;MF606)</f>
        <v/>
      </c>
      <c r="NL606" s="1">
        <f>COUNTIFS(#REF!,LT606,#REF!,1,#REF!,"&gt;="&amp;MI606,#REF!,"&lt;="&amp;MH606,#REF!,"="&amp;KZ606,#REF!,"="&amp;LA606,#REF!,"&lt;="&amp;ME606,#REF!,"&gt;="&amp;MF606)</f>
        <v/>
      </c>
      <c r="NM606" s="1">
        <f>COUNTIFS(#REF!,LT606,#REF!,0,#REF!,"&gt;="&amp;MI606,#REF!,"&lt;="&amp;MH606,#REF!,"="&amp;KZ606,#REF!,"="&amp;LA606,#REF!,"&lt;="&amp;ME606,#REF!,"&gt;="&amp;MF606)</f>
        <v/>
      </c>
      <c r="NN606" s="1">
        <f>COUNTIFS(#REF!,LT606,#REF!,1,#REF!,"&gt;="&amp;MC606,#REF!,"&lt;="&amp;MB606,#REF!,"&lt;="&amp;ME606,#REF!,"&gt;="&amp;MF606)</f>
        <v/>
      </c>
      <c r="NO606" s="1">
        <f>COUNTIFS(#REF!,LT606,#REF!,0,#REF!,"&gt;="&amp;MC606,#REF!,"&lt;="&amp;MB606,#REF!,"&lt;="&amp;ME606,#REF!,"&gt;="&amp;MF606)</f>
        <v/>
      </c>
      <c r="NP606" s="1">
        <f>COUNTIFS(#REF!,LT606,#REF!,1,#REF!,"&lt;="&amp;ME606,#REF!,"&gt;="&amp;MF606,#REF!,"="&amp;KV606,#REF!,"="&amp;KX606)</f>
        <v/>
      </c>
      <c r="NQ606" s="1">
        <f>COUNTIFS(#REF!,LT606,#REF!,0,#REF!,"&lt;="&amp;ME606,#REF!,"&gt;="&amp;MF606,#REF!,"="&amp;KV606,#REF!,"="&amp;KX606)</f>
        <v/>
      </c>
      <c r="NR606" s="1">
        <f>COUNTIFS(#REF!,LT606,#REF!,1,#REF!,"&lt;="&amp;ME606,#REF!,"&gt;="&amp;MF606,#REF!,"="&amp;KW606,#REF!,"="&amp;KY606)</f>
        <v/>
      </c>
      <c r="NS606" s="1">
        <f>COUNTIFS(#REF!,LT606,#REF!,0,#REF!,"&lt;="&amp;ME606,#REF!,"&gt;="&amp;MF606,#REF!,"="&amp;KW606,#REF!,"="&amp;KY606)</f>
        <v/>
      </c>
      <c r="NT606" s="1">
        <f>MP606+MR606+MT606+MV606+MX606+MZ606+NB606</f>
        <v/>
      </c>
      <c r="NU606" s="1">
        <f>MQ606+MS606+MU606+MW606+MY606+NA606+NC606</f>
        <v/>
      </c>
      <c r="NV606" s="1">
        <f>NT606+NU606</f>
        <v/>
      </c>
      <c r="NW606" s="33">
        <f>NT606/(NT606+NU606)</f>
        <v/>
      </c>
      <c r="NX606" s="3">
        <f>1/NW606</f>
        <v/>
      </c>
      <c r="NY606" s="1">
        <f>LH606</f>
        <v/>
      </c>
      <c r="NZ606" s="79">
        <f>(NW606*((NY606-1)*0.98))-((1-NW606)*1)</f>
        <v/>
      </c>
      <c r="OA606" s="34">
        <f>IF(LR606&lt;0.9,0,IF(AND(LR606&gt;1.1),0,1))</f>
        <v/>
      </c>
      <c r="OB606" s="34">
        <f>IF(LS606&lt;0.9,0,IF(AND(LS606&gt;1.1),0,1))</f>
        <v/>
      </c>
      <c r="OC606" s="32">
        <f>IF(NV606&gt;99,1,0)</f>
        <v/>
      </c>
      <c r="OD606" s="32">
        <f>IF(NZ606&gt;0.0799,1,0)</f>
        <v/>
      </c>
      <c r="OE606" s="32">
        <f>IF(NZ606&gt;OM606,1,0)</f>
        <v/>
      </c>
      <c r="OF606" s="32">
        <f>OC606+OD606+OE606+OA606+OB606</f>
        <v/>
      </c>
      <c r="OG606" s="1">
        <f>ND606+NF606+NH606+NJ606+NL606+NN606+NP606+NR606</f>
        <v/>
      </c>
      <c r="OH606" s="1">
        <f>NE606+NG606+NI606+NK606+NM606+NO606+NQ606+NS606</f>
        <v/>
      </c>
      <c r="OI606" s="1">
        <f>OG606+OH606</f>
        <v/>
      </c>
      <c r="OJ606" s="33">
        <f>OG606/(OG606+OH606)</f>
        <v/>
      </c>
      <c r="OK606" s="3">
        <f>1/OJ606</f>
        <v/>
      </c>
      <c r="OL606" s="1">
        <f>LI606</f>
        <v/>
      </c>
      <c r="OM606" s="79">
        <f>(OJ606*((OL606-1)*0.98))-((1-OJ606)*1)</f>
        <v/>
      </c>
      <c r="ON606" s="34">
        <f>IF(LR606&lt;0.9,0,IF(AND(LR606&gt;1.1),0,1))</f>
        <v/>
      </c>
      <c r="OO606" s="34">
        <f>IF(LS606&lt;0.9,0,IF(AND(LS606&gt;1.1),0,1))</f>
        <v/>
      </c>
      <c r="OP606" s="32">
        <f>IF(OI606&gt;99,1,0)</f>
        <v/>
      </c>
      <c r="OQ606" s="32">
        <f>IF(OM606&gt;0.0799,1,0)</f>
        <v/>
      </c>
      <c r="OR606" s="32">
        <f>IF(OM606&gt;OZ606,1,0)</f>
        <v/>
      </c>
      <c r="OS606" s="32">
        <f>OP606+OQ606+OR606+ON606+OO606</f>
        <v/>
      </c>
      <c r="OT606">
        <f>IF(OF606=5,"BackHome0-0",IF(AND(OS606=5),"BackAway0-0",""))</f>
        <v/>
      </c>
      <c r="OU606">
        <f>IF(OF606=5,KN606,IF(AND(OS606=5),KO606,""))</f>
        <v/>
      </c>
      <c r="OV606">
        <f>IF(OF606=5,"Match Odds",IF(AND(OS606=5),"Match Odds",""))</f>
        <v/>
      </c>
      <c r="OW606">
        <f>IF(OF606=5,KP606,IF(AND(OS606=5),KP606,""))</f>
        <v/>
      </c>
      <c r="OX606">
        <f>IF(OF606=5,"MATCH_ODDS",IF(AND(OS606=5),"MATCH_ODDS",""))</f>
        <v/>
      </c>
      <c r="OY606">
        <f>IF(OF606=5,"BACK",IF(AND(OS606=5),"BACK",""))</f>
        <v/>
      </c>
    </row>
    <row r="607" ht="16.5" customHeight="1" thickBot="1" thickTop="1">
      <c r="A607" s="2" t="n"/>
      <c r="KN607" s="1">
        <f>IF(INDEX(#REF!,MATCH('HT 0-0'!D607,#REF!,0))=INDEX(#REF!,MATCH('HT 0-0'!D607,#REF!,0)),INDEX(#REF!,MATCH('HT 0-0'!D607,#REF!,0)),"ERROR")</f>
        <v/>
      </c>
      <c r="KO607" s="1">
        <f>IF(INDEX(#REF!,MATCH('HT 0-0'!E607,#REF!,0))=INDEX(#REF!,MATCH('HT 0-0'!E607,#REF!,0)),INDEX(#REF!,MATCH('HT 0-0'!E607,#REF!,0)),"ERROR")</f>
        <v/>
      </c>
      <c r="KP607" s="1">
        <f>KN607&amp;" v "&amp;KO607</f>
        <v/>
      </c>
      <c r="KQ607">
        <f>B607&amp;"_"&amp;C607</f>
        <v/>
      </c>
      <c r="KR607" s="1">
        <f>IF((HW607/KK607)&lt;0.335,"G",IF((HW607/KK607)&gt;0.67,"R","A"))</f>
        <v/>
      </c>
      <c r="KS607" s="1">
        <f>IF((HX607/KK607)&lt;0.335,"G",IF((HX607/KK607)&gt;0.67,"R","A"))</f>
        <v/>
      </c>
      <c r="KT607" s="1">
        <f>IF((IH607/KK607)&lt;0.335,"G",IF((IH607/KK607)&gt;0.67,"R","A"))</f>
        <v/>
      </c>
      <c r="KU607" s="1">
        <f>IF((II607/KK607)&lt;0.335,"G",IF((II607/KK607)&gt;0.67,"R","A"))</f>
        <v/>
      </c>
      <c r="KV607" s="1">
        <f>IF((HZ607/KK607)&lt;0.335,"G",IF((HZ607/KK607)&gt;0.67,"R","A"))</f>
        <v/>
      </c>
      <c r="KW607" s="1">
        <f>IF((HY607/KK607)&lt;0.335,"G",IF((HY607/KK607)&gt;0.67,"R","A"))</f>
        <v/>
      </c>
      <c r="KX607" s="1">
        <f>IF((IK607/KK607)&lt;0.335,"G",IF((IK607/KK607)&gt;0.67,"R","A"))</f>
        <v/>
      </c>
      <c r="KY607" s="1">
        <f>IF((IJ607/KK607)&lt;0.335,"G",IF((IJ607/KK607)&gt;0.67,"R","A"))</f>
        <v/>
      </c>
      <c r="KZ607" s="1">
        <f>IF((HQ607/KK607)&lt;0.335,"G",IF((HQ607/KK607)&gt;0.67,"R","A"))</f>
        <v/>
      </c>
      <c r="LA607" s="1">
        <f>IF((IB607/KK607)&lt;0.335,"G",IF((IB607/KK607)&gt;0.67,"R","A"))</f>
        <v/>
      </c>
      <c r="LB607">
        <f>IF(LQ607="0-0",INDEX(Scrape!#REF!,MATCH('HT 0-0'!KP607,Scrape!$B:$B,0)),"")</f>
        <v/>
      </c>
      <c r="LC607">
        <f>IF(LQ607="0-0",INDEX(Scrape!$A:$A,MATCH('HT 0-0'!KP607,Scrape!$B:$B,0)),"")</f>
        <v/>
      </c>
      <c r="LD607">
        <f>IF(LQ607="0-0",INDEX(Scrape!$B:$B,MATCH('HT 0-0'!KP607,Scrape!$B:$B,0)),"")</f>
        <v/>
      </c>
      <c r="LE607">
        <f>IF(LQ607="0-0",INDEX(Scrape!$C:$C,MATCH('HT 0-0'!KP607,Scrape!$B:$B,0)),"")</f>
        <v/>
      </c>
      <c r="LF607">
        <f>IF(LQ607="0-0",INDEX(Scrape!$D:$D,MATCH('HT 0-0'!KP607,Scrape!$B:$B,0)),"")</f>
        <v/>
      </c>
      <c r="LG607">
        <f>IF(LQ607="0-0",INDEX(Scrape!$E:$E,MATCH('HT 0-0'!KP607,Scrape!$B:$B,0)),"")</f>
        <v/>
      </c>
      <c r="LH607">
        <f>IF(LQ607="0-0",INDEX(Scrape!$F:$F,MATCH('HT 0-0'!KP607,Scrape!$B:$B,0)),"")</f>
        <v/>
      </c>
      <c r="LI607">
        <f>IF(LQ607="0-0",INDEX(Scrape!$G:$G,MATCH('HT 0-0'!KP607,Scrape!$B:$B,0)),"")</f>
        <v/>
      </c>
      <c r="LJ607">
        <f>IF(LQ607="0-0",INDEX(Scrape!$H:$H,MATCH('HT 0-0'!KP607,Scrape!$B:$B,0)),"")</f>
        <v/>
      </c>
      <c r="LK607">
        <f>IF(LQ607="0-0",INDEX(Scrape!$I:$I,MATCH('HT 0-0'!KP607,Scrape!$B:$B,0)),"")</f>
        <v/>
      </c>
      <c r="LL607">
        <f>IF(LQ607="0-0",INDEX(Scrape!$J:$J,MATCH('HT 0-0'!KP607,Scrape!$B:$B,0)),"")</f>
        <v/>
      </c>
      <c r="LM607">
        <f>IF(LQ607="0-0",INDEX(Scrape!$K:$K,MATCH('HT 0-0'!KP607,Scrape!$B:$B,0)),"")</f>
        <v/>
      </c>
      <c r="LN607">
        <f>IF(LQ607="0-0",INDEX(Scrape!$L:$L,MATCH('HT 0-0'!KP607,Scrape!$B:$B,0)),"")</f>
        <v/>
      </c>
      <c r="LO607">
        <f>IF(LQ607="0-0",INDEX(Scrape!$M:$M,MATCH('HT 0-0'!KP607,Scrape!$B:$B,0)),"")</f>
        <v/>
      </c>
      <c r="LP607">
        <f>IF(LQ607="0-0",INDEX(Scrape!$N:$N,MATCH('HT 0-0'!KP607,Scrape!$B:$B,0)),"")</f>
        <v/>
      </c>
      <c r="LQ607">
        <f>INDEX(Scrape!$O:$O,MATCH('HT 0-0'!KP607,Scrape!$B:$B,0))</f>
        <v/>
      </c>
      <c r="LR607">
        <f>(1/LJ607)+(1/LI607)+(1/LH607)</f>
        <v/>
      </c>
      <c r="LS607">
        <f>(1/LG607)+(1/LF607)+(1/LE607)</f>
        <v/>
      </c>
      <c r="LT607" s="8">
        <f>IF(INDEX(#REF!,MATCH(KQ607,#REF!,0))=INDEX(#REF!,MATCH(KQ607,#REF!,0)),INDEX(#REF!,MATCH(KQ607,#REF!,0)),"ERROR")</f>
        <v/>
      </c>
      <c r="LU607" s="4">
        <f>IF(KR607="G",2,IF(KR607="R",0.5,IF(KR607="A",1)))</f>
        <v/>
      </c>
      <c r="LV607" s="4">
        <f>IF(KS607="G",0.5,IF(KS607="R",2,IF(KS607="A",1)))</f>
        <v/>
      </c>
      <c r="LW607" s="4">
        <f>IF(KT607="G",2,IF(KT607="R",0.5,IF(KT607="A",1)))</f>
        <v/>
      </c>
      <c r="LX607" s="4">
        <f>IF(KU607="G",0.5,IF(KU607="R",2,IF(KU607="A",1)))</f>
        <v/>
      </c>
      <c r="LY607" s="7">
        <f>(LK607*(LU607+LX607)+(LL607*(LU607+LX607)))</f>
        <v/>
      </c>
      <c r="LZ607" s="7">
        <f>(LN607*(LV607+LW607)+(LO607*(LV607+LW607)))</f>
        <v/>
      </c>
      <c r="MA607" s="11">
        <f>LY607-LZ607</f>
        <v/>
      </c>
      <c r="MB607" s="5">
        <f>MA607+2</f>
        <v/>
      </c>
      <c r="MC607" s="6">
        <f>MA607-2</f>
        <v/>
      </c>
      <c r="MD607" s="4">
        <f>LE607</f>
        <v/>
      </c>
      <c r="ME607" s="9">
        <f>IF(MD607=0,1000,MD607+0.75)</f>
        <v/>
      </c>
      <c r="MF607" s="10">
        <f>IF(MD607=0,0,MD607-0.75)</f>
        <v/>
      </c>
      <c r="MG607" s="4">
        <f>((LM607*(LU607+LX607))-((LP607*(LV607+LW607))))</f>
        <v/>
      </c>
      <c r="MH607" s="9">
        <f>MG607*1.2</f>
        <v/>
      </c>
      <c r="MI607" s="10">
        <f>MG607*0.8</f>
        <v/>
      </c>
      <c r="MJ607">
        <f>IFERROR(OT607,"")</f>
        <v/>
      </c>
      <c r="MK607">
        <f>IFERROR(OU607,"")</f>
        <v/>
      </c>
      <c r="ML607">
        <f>IFERROR(OV607,"")</f>
        <v/>
      </c>
      <c r="MM607">
        <f>IFERROR(OW607,"")</f>
        <v/>
      </c>
      <c r="MN607">
        <f>IFERROR(OX607,"")</f>
        <v/>
      </c>
      <c r="MO607">
        <f>IFERROR(OY607,"")</f>
        <v/>
      </c>
      <c r="MP607" s="1">
        <f>COUNTIFS(#REF!,LT607,#REF!,1,#REF!,"&gt;="&amp;MC607,#REF!,"&lt;="&amp;MB607,#REF!,"&lt;="&amp;ME607,#REF!,"&gt;="&amp;MF607,#REF!,"="&amp;KV607,#REF!,"="&amp;KX607)</f>
        <v/>
      </c>
      <c r="MQ607" s="1">
        <f>COUNTIFS(#REF!,LT607,#REF!,0,#REF!,"&gt;="&amp;MC607,#REF!,"&lt;="&amp;MB607,#REF!,"&lt;="&amp;ME607,#REF!,"&gt;="&amp;MF607,#REF!,"="&amp;KV607,#REF!,"="&amp;KX607)</f>
        <v/>
      </c>
      <c r="MR607" s="1">
        <f>COUNTIFS(#REF!,LT607,#REF!,1,#REF!,"&gt;="&amp;MC607,#REF!,"&lt;="&amp;MB607,#REF!,"&lt;="&amp;ME607,#REF!,"&gt;="&amp;MF607,#REF!,"="&amp;KW607,#REF!,"="&amp;KY607)</f>
        <v/>
      </c>
      <c r="MS607" s="1">
        <f>COUNTIFS(#REF!,LT607,#REF!,0,#REF!,"&gt;="&amp;MC607,#REF!,"&lt;="&amp;MB607,#REF!,"&lt;="&amp;ME607,#REF!,"&gt;="&amp;MF607,#REF!,"="&amp;KW607,#REF!,"="&amp;KY607)</f>
        <v/>
      </c>
      <c r="MT607" s="1">
        <f>COUNTIFS(#REF!,LT607,#REF!,1,#REF!,"&gt;="&amp;MI607,#REF!,"&lt;="&amp;MH607,#REF!,"&lt;="&amp;ME607,#REF!,"&gt;="&amp;MF607)</f>
        <v/>
      </c>
      <c r="MU607" s="1">
        <f>COUNTIFS(#REF!,LT607,#REF!,0,#REF!,"&gt;="&amp;MI607,#REF!,"&lt;="&amp;MH607,#REF!,"&lt;="&amp;ME607,#REF!,"&gt;="&amp;MF607)</f>
        <v/>
      </c>
      <c r="MV607" s="1">
        <f>COUNTIFS(#REF!,LT607,#REF!,1,#REF!,"&gt;="&amp;MI607,#REF!,"&lt;="&amp;MH607,#REF!,"="&amp;KZ607,#REF!,"="&amp;LA607,#REF!,"&lt;="&amp;ME607,#REF!,"&gt;="&amp;MF607)</f>
        <v/>
      </c>
      <c r="MW607" s="1">
        <f>COUNTIFS(#REF!,LT607,#REF!,0,#REF!,"&gt;="&amp;MI607,#REF!,"&lt;="&amp;MH607,#REF!,"="&amp;KZ607,#REF!,"="&amp;LA607,#REF!,"&lt;="&amp;ME607,#REF!,"&gt;="&amp;MF607)</f>
        <v/>
      </c>
      <c r="MX607" s="1">
        <f>COUNTIFS(#REF!,LT607,#REF!,1,#REF!,"&gt;="&amp;MC607,#REF!,"&lt;="&amp;MB607,#REF!,"&lt;="&amp;ME607,#REF!,"&gt;="&amp;MF607)</f>
        <v/>
      </c>
      <c r="MY607" s="1">
        <f>COUNTIFS(#REF!,LT607,#REF!,0,#REF!,"&gt;="&amp;MC607,#REF!,"&lt;="&amp;MB607,#REF!,"&lt;="&amp;ME607,#REF!,"&gt;="&amp;MF607)</f>
        <v/>
      </c>
      <c r="MZ607" s="1">
        <f>COUNTIFS(#REF!,LT607,#REF!,1,#REF!,"&lt;="&amp;ME607,#REF!,"&gt;="&amp;MF607,#REF!,"="&amp;KV607,#REF!,"="&amp;KX607)</f>
        <v/>
      </c>
      <c r="NA607" s="1">
        <f>COUNTIFS(#REF!,LT607,#REF!,0,#REF!,"&lt;="&amp;ME607,#REF!,"&gt;="&amp;MF607,#REF!,"="&amp;KV607,#REF!,"="&amp;KX607)</f>
        <v/>
      </c>
      <c r="NB607" s="1">
        <f>COUNTIFS(#REF!,LT607,#REF!,1,#REF!,"&lt;="&amp;ME607,#REF!,"&gt;="&amp;MF607,#REF!,"="&amp;KW607,#REF!,"="&amp;KY607)</f>
        <v/>
      </c>
      <c r="NC607" s="1">
        <f>COUNTIFS(#REF!,LT607,#REF!,0,#REF!,"&lt;="&amp;ME607,#REF!,"&gt;="&amp;MF607,#REF!,"="&amp;KW607,#REF!,"="&amp;KY607)</f>
        <v/>
      </c>
      <c r="ND607" s="1">
        <f>COUNTIFS(#REF!,LT607,#REF!,1,#REF!,"&gt;="&amp;MC607,#REF!,"&lt;="&amp;MB607,#REF!,"&lt;="&amp;ME607,#REF!,"&gt;="&amp;MF607,#REF!,"="&amp;KV607,#REF!,"="&amp;KX607)</f>
        <v/>
      </c>
      <c r="NE607" s="1">
        <f>COUNTIFS(#REF!,LT607,#REF!,0,#REF!,"&gt;="&amp;MC607,#REF!,"&lt;="&amp;MB607,#REF!,"&lt;="&amp;ME607,#REF!,"&gt;="&amp;MF607,#REF!,"="&amp;KV607,#REF!,"="&amp;KX607)</f>
        <v/>
      </c>
      <c r="NF607" s="1">
        <f>COUNTIFS(#REF!,LT607,#REF!,1,#REF!,"&gt;="&amp;MC607,#REF!,"&lt;="&amp;MB607,#REF!,"&lt;="&amp;ME607,#REF!,"&gt;="&amp;MF607,#REF!,"="&amp;KW607,#REF!,"="&amp;KY607)</f>
        <v/>
      </c>
      <c r="NG607" s="1">
        <f>COUNTIFS(#REF!,LT607,#REF!,0,#REF!,"&gt;="&amp;MC607,#REF!,"&lt;="&amp;MB607,#REF!,"&lt;="&amp;ME607,#REF!,"&gt;="&amp;MF607,#REF!,"="&amp;KW607,#REF!,"="&amp;KY607)</f>
        <v/>
      </c>
      <c r="NH607" s="1">
        <f>COUNTIFS(#REF!,LT607,#REF!,1,#REF!,"&gt;="&amp;MC607,#REF!,"&lt;="&amp;MB607,#REF!,"&lt;="&amp;ME607,#REF!,"&gt;="&amp;MF607,#REF!,"="&amp;KZ607,#REF!,"="&amp;LA607)</f>
        <v/>
      </c>
      <c r="NI607" s="1">
        <f>COUNTIFS(#REF!,LT607,#REF!,0,#REF!,"&gt;="&amp;MC607,#REF!,"&lt;="&amp;MB607,#REF!,"&lt;="&amp;ME607,#REF!,"&gt;="&amp;MF607,#REF!,"="&amp;KZ607,#REF!,"="&amp;LA607)</f>
        <v/>
      </c>
      <c r="NJ607" s="1">
        <f>COUNTIFS(#REF!,LT607,#REF!,1,#REF!,"&gt;="&amp;MI607,#REF!,"&lt;="&amp;MH607,#REF!,"&lt;="&amp;ME607,#REF!,"&gt;="&amp;MF607)</f>
        <v/>
      </c>
      <c r="NK607" s="1">
        <f>COUNTIFS(#REF!,LT607,#REF!,0,#REF!,"&gt;="&amp;MI607,#REF!,"&lt;="&amp;MH607,#REF!,"&lt;="&amp;ME607,#REF!,"&gt;="&amp;MF607)</f>
        <v/>
      </c>
      <c r="NL607" s="1">
        <f>COUNTIFS(#REF!,LT607,#REF!,1,#REF!,"&gt;="&amp;MI607,#REF!,"&lt;="&amp;MH607,#REF!,"="&amp;KZ607,#REF!,"="&amp;LA607,#REF!,"&lt;="&amp;ME607,#REF!,"&gt;="&amp;MF607)</f>
        <v/>
      </c>
      <c r="NM607" s="1">
        <f>COUNTIFS(#REF!,LT607,#REF!,0,#REF!,"&gt;="&amp;MI607,#REF!,"&lt;="&amp;MH607,#REF!,"="&amp;KZ607,#REF!,"="&amp;LA607,#REF!,"&lt;="&amp;ME607,#REF!,"&gt;="&amp;MF607)</f>
        <v/>
      </c>
      <c r="NN607" s="1">
        <f>COUNTIFS(#REF!,LT607,#REF!,1,#REF!,"&gt;="&amp;MC607,#REF!,"&lt;="&amp;MB607,#REF!,"&lt;="&amp;ME607,#REF!,"&gt;="&amp;MF607)</f>
        <v/>
      </c>
      <c r="NO607" s="1">
        <f>COUNTIFS(#REF!,LT607,#REF!,0,#REF!,"&gt;="&amp;MC607,#REF!,"&lt;="&amp;MB607,#REF!,"&lt;="&amp;ME607,#REF!,"&gt;="&amp;MF607)</f>
        <v/>
      </c>
      <c r="NP607" s="1">
        <f>COUNTIFS(#REF!,LT607,#REF!,1,#REF!,"&lt;="&amp;ME607,#REF!,"&gt;="&amp;MF607,#REF!,"="&amp;KV607,#REF!,"="&amp;KX607)</f>
        <v/>
      </c>
      <c r="NQ607" s="1">
        <f>COUNTIFS(#REF!,LT607,#REF!,0,#REF!,"&lt;="&amp;ME607,#REF!,"&gt;="&amp;MF607,#REF!,"="&amp;KV607,#REF!,"="&amp;KX607)</f>
        <v/>
      </c>
      <c r="NR607" s="1">
        <f>COUNTIFS(#REF!,LT607,#REF!,1,#REF!,"&lt;="&amp;ME607,#REF!,"&gt;="&amp;MF607,#REF!,"="&amp;KW607,#REF!,"="&amp;KY607)</f>
        <v/>
      </c>
      <c r="NS607" s="1">
        <f>COUNTIFS(#REF!,LT607,#REF!,0,#REF!,"&lt;="&amp;ME607,#REF!,"&gt;="&amp;MF607,#REF!,"="&amp;KW607,#REF!,"="&amp;KY607)</f>
        <v/>
      </c>
      <c r="NT607" s="1">
        <f>MP607+MR607+MT607+MV607+MX607+MZ607+NB607</f>
        <v/>
      </c>
      <c r="NU607" s="1">
        <f>MQ607+MS607+MU607+MW607+MY607+NA607+NC607</f>
        <v/>
      </c>
      <c r="NV607" s="1">
        <f>NT607+NU607</f>
        <v/>
      </c>
      <c r="NW607" s="33">
        <f>NT607/(NT607+NU607)</f>
        <v/>
      </c>
      <c r="NX607" s="3">
        <f>1/NW607</f>
        <v/>
      </c>
      <c r="NY607" s="1">
        <f>LH607</f>
        <v/>
      </c>
      <c r="NZ607" s="79">
        <f>(NW607*((NY607-1)*0.98))-((1-NW607)*1)</f>
        <v/>
      </c>
      <c r="OA607" s="34">
        <f>IF(LR607&lt;0.9,0,IF(AND(LR607&gt;1.1),0,1))</f>
        <v/>
      </c>
      <c r="OB607" s="34">
        <f>IF(LS607&lt;0.9,0,IF(AND(LS607&gt;1.1),0,1))</f>
        <v/>
      </c>
      <c r="OC607" s="32">
        <f>IF(NV607&gt;99,1,0)</f>
        <v/>
      </c>
      <c r="OD607" s="32">
        <f>IF(NZ607&gt;0.0799,1,0)</f>
        <v/>
      </c>
      <c r="OE607" s="32">
        <f>IF(NZ607&gt;OM607,1,0)</f>
        <v/>
      </c>
      <c r="OF607" s="32">
        <f>OC607+OD607+OE607+OA607+OB607</f>
        <v/>
      </c>
      <c r="OG607" s="1">
        <f>ND607+NF607+NH607+NJ607+NL607+NN607+NP607+NR607</f>
        <v/>
      </c>
      <c r="OH607" s="1">
        <f>NE607+NG607+NI607+NK607+NM607+NO607+NQ607+NS607</f>
        <v/>
      </c>
      <c r="OI607" s="1">
        <f>OG607+OH607</f>
        <v/>
      </c>
      <c r="OJ607" s="33">
        <f>OG607/(OG607+OH607)</f>
        <v/>
      </c>
      <c r="OK607" s="3">
        <f>1/OJ607</f>
        <v/>
      </c>
      <c r="OL607" s="1">
        <f>LI607</f>
        <v/>
      </c>
      <c r="OM607" s="79">
        <f>(OJ607*((OL607-1)*0.98))-((1-OJ607)*1)</f>
        <v/>
      </c>
      <c r="ON607" s="34">
        <f>IF(LR607&lt;0.9,0,IF(AND(LR607&gt;1.1),0,1))</f>
        <v/>
      </c>
      <c r="OO607" s="34">
        <f>IF(LS607&lt;0.9,0,IF(AND(LS607&gt;1.1),0,1))</f>
        <v/>
      </c>
      <c r="OP607" s="32">
        <f>IF(OI607&gt;99,1,0)</f>
        <v/>
      </c>
      <c r="OQ607" s="32">
        <f>IF(OM607&gt;0.0799,1,0)</f>
        <v/>
      </c>
      <c r="OR607" s="32">
        <f>IF(OM607&gt;OZ607,1,0)</f>
        <v/>
      </c>
      <c r="OS607" s="32">
        <f>OP607+OQ607+OR607+ON607+OO607</f>
        <v/>
      </c>
      <c r="OT607">
        <f>IF(OF607=5,"BackHome0-0",IF(AND(OS607=5),"BackAway0-0",""))</f>
        <v/>
      </c>
      <c r="OU607">
        <f>IF(OF607=5,KN607,IF(AND(OS607=5),KO607,""))</f>
        <v/>
      </c>
      <c r="OV607">
        <f>IF(OF607=5,"Match Odds",IF(AND(OS607=5),"Match Odds",""))</f>
        <v/>
      </c>
      <c r="OW607">
        <f>IF(OF607=5,KP607,IF(AND(OS607=5),KP607,""))</f>
        <v/>
      </c>
      <c r="OX607">
        <f>IF(OF607=5,"MATCH_ODDS",IF(AND(OS607=5),"MATCH_ODDS",""))</f>
        <v/>
      </c>
      <c r="OY607">
        <f>IF(OF607=5,"BACK",IF(AND(OS607=5),"BACK",""))</f>
        <v/>
      </c>
    </row>
    <row r="608" ht="16.5" customHeight="1" thickBot="1" thickTop="1">
      <c r="A608" s="2" t="n"/>
      <c r="KN608" s="1">
        <f>IF(INDEX(#REF!,MATCH('HT 0-0'!D608,#REF!,0))=INDEX(#REF!,MATCH('HT 0-0'!D608,#REF!,0)),INDEX(#REF!,MATCH('HT 0-0'!D608,#REF!,0)),"ERROR")</f>
        <v/>
      </c>
      <c r="KO608" s="1">
        <f>IF(INDEX(#REF!,MATCH('HT 0-0'!E608,#REF!,0))=INDEX(#REF!,MATCH('HT 0-0'!E608,#REF!,0)),INDEX(#REF!,MATCH('HT 0-0'!E608,#REF!,0)),"ERROR")</f>
        <v/>
      </c>
      <c r="KP608" s="1">
        <f>KN608&amp;" v "&amp;KO608</f>
        <v/>
      </c>
      <c r="KQ608">
        <f>B608&amp;"_"&amp;C608</f>
        <v/>
      </c>
      <c r="KR608" s="1">
        <f>IF((HW608/KK608)&lt;0.335,"G",IF((HW608/KK608)&gt;0.67,"R","A"))</f>
        <v/>
      </c>
      <c r="KS608" s="1">
        <f>IF((HX608/KK608)&lt;0.335,"G",IF((HX608/KK608)&gt;0.67,"R","A"))</f>
        <v/>
      </c>
      <c r="KT608" s="1">
        <f>IF((IH608/KK608)&lt;0.335,"G",IF((IH608/KK608)&gt;0.67,"R","A"))</f>
        <v/>
      </c>
      <c r="KU608" s="1">
        <f>IF((II608/KK608)&lt;0.335,"G",IF((II608/KK608)&gt;0.67,"R","A"))</f>
        <v/>
      </c>
      <c r="KV608" s="1">
        <f>IF((HZ608/KK608)&lt;0.335,"G",IF((HZ608/KK608)&gt;0.67,"R","A"))</f>
        <v/>
      </c>
      <c r="KW608" s="1">
        <f>IF((HY608/KK608)&lt;0.335,"G",IF((HY608/KK608)&gt;0.67,"R","A"))</f>
        <v/>
      </c>
      <c r="KX608" s="1">
        <f>IF((IK608/KK608)&lt;0.335,"G",IF((IK608/KK608)&gt;0.67,"R","A"))</f>
        <v/>
      </c>
      <c r="KY608" s="1">
        <f>IF((IJ608/KK608)&lt;0.335,"G",IF((IJ608/KK608)&gt;0.67,"R","A"))</f>
        <v/>
      </c>
      <c r="KZ608" s="1">
        <f>IF((HQ608/KK608)&lt;0.335,"G",IF((HQ608/KK608)&gt;0.67,"R","A"))</f>
        <v/>
      </c>
      <c r="LA608" s="1">
        <f>IF((IB608/KK608)&lt;0.335,"G",IF((IB608/KK608)&gt;0.67,"R","A"))</f>
        <v/>
      </c>
      <c r="LB608">
        <f>IF(LQ608="0-0",INDEX(Scrape!#REF!,MATCH('HT 0-0'!KP608,Scrape!$B:$B,0)),"")</f>
        <v/>
      </c>
      <c r="LC608">
        <f>IF(LQ608="0-0",INDEX(Scrape!$A:$A,MATCH('HT 0-0'!KP608,Scrape!$B:$B,0)),"")</f>
        <v/>
      </c>
      <c r="LD608">
        <f>IF(LQ608="0-0",INDEX(Scrape!$B:$B,MATCH('HT 0-0'!KP608,Scrape!$B:$B,0)),"")</f>
        <v/>
      </c>
      <c r="LE608">
        <f>IF(LQ608="0-0",INDEX(Scrape!$C:$C,MATCH('HT 0-0'!KP608,Scrape!$B:$B,0)),"")</f>
        <v/>
      </c>
      <c r="LF608">
        <f>IF(LQ608="0-0",INDEX(Scrape!$D:$D,MATCH('HT 0-0'!KP608,Scrape!$B:$B,0)),"")</f>
        <v/>
      </c>
      <c r="LG608">
        <f>IF(LQ608="0-0",INDEX(Scrape!$E:$E,MATCH('HT 0-0'!KP608,Scrape!$B:$B,0)),"")</f>
        <v/>
      </c>
      <c r="LH608">
        <f>IF(LQ608="0-0",INDEX(Scrape!$F:$F,MATCH('HT 0-0'!KP608,Scrape!$B:$B,0)),"")</f>
        <v/>
      </c>
      <c r="LI608">
        <f>IF(LQ608="0-0",INDEX(Scrape!$G:$G,MATCH('HT 0-0'!KP608,Scrape!$B:$B,0)),"")</f>
        <v/>
      </c>
      <c r="LJ608">
        <f>IF(LQ608="0-0",INDEX(Scrape!$H:$H,MATCH('HT 0-0'!KP608,Scrape!$B:$B,0)),"")</f>
        <v/>
      </c>
      <c r="LK608">
        <f>IF(LQ608="0-0",INDEX(Scrape!$I:$I,MATCH('HT 0-0'!KP608,Scrape!$B:$B,0)),"")</f>
        <v/>
      </c>
      <c r="LL608">
        <f>IF(LQ608="0-0",INDEX(Scrape!$J:$J,MATCH('HT 0-0'!KP608,Scrape!$B:$B,0)),"")</f>
        <v/>
      </c>
      <c r="LM608">
        <f>IF(LQ608="0-0",INDEX(Scrape!$K:$K,MATCH('HT 0-0'!KP608,Scrape!$B:$B,0)),"")</f>
        <v/>
      </c>
      <c r="LN608">
        <f>IF(LQ608="0-0",INDEX(Scrape!$L:$L,MATCH('HT 0-0'!KP608,Scrape!$B:$B,0)),"")</f>
        <v/>
      </c>
      <c r="LO608">
        <f>IF(LQ608="0-0",INDEX(Scrape!$M:$M,MATCH('HT 0-0'!KP608,Scrape!$B:$B,0)),"")</f>
        <v/>
      </c>
      <c r="LP608">
        <f>IF(LQ608="0-0",INDEX(Scrape!$N:$N,MATCH('HT 0-0'!KP608,Scrape!$B:$B,0)),"")</f>
        <v/>
      </c>
      <c r="LQ608">
        <f>INDEX(Scrape!$O:$O,MATCH('HT 0-0'!KP608,Scrape!$B:$B,0))</f>
        <v/>
      </c>
      <c r="LR608">
        <f>(1/LJ608)+(1/LI608)+(1/LH608)</f>
        <v/>
      </c>
      <c r="LS608">
        <f>(1/LG608)+(1/LF608)+(1/LE608)</f>
        <v/>
      </c>
      <c r="LT608" s="8">
        <f>IF(INDEX(#REF!,MATCH(KQ608,#REF!,0))=INDEX(#REF!,MATCH(KQ608,#REF!,0)),INDEX(#REF!,MATCH(KQ608,#REF!,0)),"ERROR")</f>
        <v/>
      </c>
      <c r="LU608" s="4">
        <f>IF(KR608="G",2,IF(KR608="R",0.5,IF(KR608="A",1)))</f>
        <v/>
      </c>
      <c r="LV608" s="4">
        <f>IF(KS608="G",0.5,IF(KS608="R",2,IF(KS608="A",1)))</f>
        <v/>
      </c>
      <c r="LW608" s="4">
        <f>IF(KT608="G",2,IF(KT608="R",0.5,IF(KT608="A",1)))</f>
        <v/>
      </c>
      <c r="LX608" s="4">
        <f>IF(KU608="G",0.5,IF(KU608="R",2,IF(KU608="A",1)))</f>
        <v/>
      </c>
      <c r="LY608" s="7">
        <f>(LK608*(LU608+LX608)+(LL608*(LU608+LX608)))</f>
        <v/>
      </c>
      <c r="LZ608" s="7">
        <f>(LN608*(LV608+LW608)+(LO608*(LV608+LW608)))</f>
        <v/>
      </c>
      <c r="MA608" s="11">
        <f>LY608-LZ608</f>
        <v/>
      </c>
      <c r="MB608" s="5">
        <f>MA608+2</f>
        <v/>
      </c>
      <c r="MC608" s="6">
        <f>MA608-2</f>
        <v/>
      </c>
      <c r="MD608" s="4">
        <f>LE608</f>
        <v/>
      </c>
      <c r="ME608" s="9">
        <f>IF(MD608=0,1000,MD608+0.75)</f>
        <v/>
      </c>
      <c r="MF608" s="10">
        <f>IF(MD608=0,0,MD608-0.75)</f>
        <v/>
      </c>
      <c r="MG608" s="4">
        <f>((LM608*(LU608+LX608))-((LP608*(LV608+LW608))))</f>
        <v/>
      </c>
      <c r="MH608" s="9">
        <f>MG608*1.2</f>
        <v/>
      </c>
      <c r="MI608" s="10">
        <f>MG608*0.8</f>
        <v/>
      </c>
      <c r="MJ608">
        <f>IFERROR(OT608,"")</f>
        <v/>
      </c>
      <c r="MK608">
        <f>IFERROR(OU608,"")</f>
        <v/>
      </c>
      <c r="ML608">
        <f>IFERROR(OV608,"")</f>
        <v/>
      </c>
      <c r="MM608">
        <f>IFERROR(OW608,"")</f>
        <v/>
      </c>
      <c r="MN608">
        <f>IFERROR(OX608,"")</f>
        <v/>
      </c>
      <c r="MO608">
        <f>IFERROR(OY608,"")</f>
        <v/>
      </c>
      <c r="MP608" s="1">
        <f>COUNTIFS(#REF!,LT608,#REF!,1,#REF!,"&gt;="&amp;MC608,#REF!,"&lt;="&amp;MB608,#REF!,"&lt;="&amp;ME608,#REF!,"&gt;="&amp;MF608,#REF!,"="&amp;KV608,#REF!,"="&amp;KX608)</f>
        <v/>
      </c>
      <c r="MQ608" s="1">
        <f>COUNTIFS(#REF!,LT608,#REF!,0,#REF!,"&gt;="&amp;MC608,#REF!,"&lt;="&amp;MB608,#REF!,"&lt;="&amp;ME608,#REF!,"&gt;="&amp;MF608,#REF!,"="&amp;KV608,#REF!,"="&amp;KX608)</f>
        <v/>
      </c>
      <c r="MR608" s="1">
        <f>COUNTIFS(#REF!,LT608,#REF!,1,#REF!,"&gt;="&amp;MC608,#REF!,"&lt;="&amp;MB608,#REF!,"&lt;="&amp;ME608,#REF!,"&gt;="&amp;MF608,#REF!,"="&amp;KW608,#REF!,"="&amp;KY608)</f>
        <v/>
      </c>
      <c r="MS608" s="1">
        <f>COUNTIFS(#REF!,LT608,#REF!,0,#REF!,"&gt;="&amp;MC608,#REF!,"&lt;="&amp;MB608,#REF!,"&lt;="&amp;ME608,#REF!,"&gt;="&amp;MF608,#REF!,"="&amp;KW608,#REF!,"="&amp;KY608)</f>
        <v/>
      </c>
      <c r="MT608" s="1">
        <f>COUNTIFS(#REF!,LT608,#REF!,1,#REF!,"&gt;="&amp;MI608,#REF!,"&lt;="&amp;MH608,#REF!,"&lt;="&amp;ME608,#REF!,"&gt;="&amp;MF608)</f>
        <v/>
      </c>
      <c r="MU608" s="1">
        <f>COUNTIFS(#REF!,LT608,#REF!,0,#REF!,"&gt;="&amp;MI608,#REF!,"&lt;="&amp;MH608,#REF!,"&lt;="&amp;ME608,#REF!,"&gt;="&amp;MF608)</f>
        <v/>
      </c>
      <c r="MV608" s="1">
        <f>COUNTIFS(#REF!,LT608,#REF!,1,#REF!,"&gt;="&amp;MI608,#REF!,"&lt;="&amp;MH608,#REF!,"="&amp;KZ608,#REF!,"="&amp;LA608,#REF!,"&lt;="&amp;ME608,#REF!,"&gt;="&amp;MF608)</f>
        <v/>
      </c>
      <c r="MW608" s="1">
        <f>COUNTIFS(#REF!,LT608,#REF!,0,#REF!,"&gt;="&amp;MI608,#REF!,"&lt;="&amp;MH608,#REF!,"="&amp;KZ608,#REF!,"="&amp;LA608,#REF!,"&lt;="&amp;ME608,#REF!,"&gt;="&amp;MF608)</f>
        <v/>
      </c>
      <c r="MX608" s="1">
        <f>COUNTIFS(#REF!,LT608,#REF!,1,#REF!,"&gt;="&amp;MC608,#REF!,"&lt;="&amp;MB608,#REF!,"&lt;="&amp;ME608,#REF!,"&gt;="&amp;MF608)</f>
        <v/>
      </c>
      <c r="MY608" s="1">
        <f>COUNTIFS(#REF!,LT608,#REF!,0,#REF!,"&gt;="&amp;MC608,#REF!,"&lt;="&amp;MB608,#REF!,"&lt;="&amp;ME608,#REF!,"&gt;="&amp;MF608)</f>
        <v/>
      </c>
      <c r="MZ608" s="1">
        <f>COUNTIFS(#REF!,LT608,#REF!,1,#REF!,"&lt;="&amp;ME608,#REF!,"&gt;="&amp;MF608,#REF!,"="&amp;KV608,#REF!,"="&amp;KX608)</f>
        <v/>
      </c>
      <c r="NA608" s="1">
        <f>COUNTIFS(#REF!,LT608,#REF!,0,#REF!,"&lt;="&amp;ME608,#REF!,"&gt;="&amp;MF608,#REF!,"="&amp;KV608,#REF!,"="&amp;KX608)</f>
        <v/>
      </c>
      <c r="NB608" s="1">
        <f>COUNTIFS(#REF!,LT608,#REF!,1,#REF!,"&lt;="&amp;ME608,#REF!,"&gt;="&amp;MF608,#REF!,"="&amp;KW608,#REF!,"="&amp;KY608)</f>
        <v/>
      </c>
      <c r="NC608" s="1">
        <f>COUNTIFS(#REF!,LT608,#REF!,0,#REF!,"&lt;="&amp;ME608,#REF!,"&gt;="&amp;MF608,#REF!,"="&amp;KW608,#REF!,"="&amp;KY608)</f>
        <v/>
      </c>
      <c r="ND608" s="1">
        <f>COUNTIFS(#REF!,LT608,#REF!,1,#REF!,"&gt;="&amp;MC608,#REF!,"&lt;="&amp;MB608,#REF!,"&lt;="&amp;ME608,#REF!,"&gt;="&amp;MF608,#REF!,"="&amp;KV608,#REF!,"="&amp;KX608)</f>
        <v/>
      </c>
      <c r="NE608" s="1">
        <f>COUNTIFS(#REF!,LT608,#REF!,0,#REF!,"&gt;="&amp;MC608,#REF!,"&lt;="&amp;MB608,#REF!,"&lt;="&amp;ME608,#REF!,"&gt;="&amp;MF608,#REF!,"="&amp;KV608,#REF!,"="&amp;KX608)</f>
        <v/>
      </c>
      <c r="NF608" s="1">
        <f>COUNTIFS(#REF!,LT608,#REF!,1,#REF!,"&gt;="&amp;MC608,#REF!,"&lt;="&amp;MB608,#REF!,"&lt;="&amp;ME608,#REF!,"&gt;="&amp;MF608,#REF!,"="&amp;KW608,#REF!,"="&amp;KY608)</f>
        <v/>
      </c>
      <c r="NG608" s="1">
        <f>COUNTIFS(#REF!,LT608,#REF!,0,#REF!,"&gt;="&amp;MC608,#REF!,"&lt;="&amp;MB608,#REF!,"&lt;="&amp;ME608,#REF!,"&gt;="&amp;MF608,#REF!,"="&amp;KW608,#REF!,"="&amp;KY608)</f>
        <v/>
      </c>
      <c r="NH608" s="1">
        <f>COUNTIFS(#REF!,LT608,#REF!,1,#REF!,"&gt;="&amp;MC608,#REF!,"&lt;="&amp;MB608,#REF!,"&lt;="&amp;ME608,#REF!,"&gt;="&amp;MF608,#REF!,"="&amp;KZ608,#REF!,"="&amp;LA608)</f>
        <v/>
      </c>
      <c r="NI608" s="1">
        <f>COUNTIFS(#REF!,LT608,#REF!,0,#REF!,"&gt;="&amp;MC608,#REF!,"&lt;="&amp;MB608,#REF!,"&lt;="&amp;ME608,#REF!,"&gt;="&amp;MF608,#REF!,"="&amp;KZ608,#REF!,"="&amp;LA608)</f>
        <v/>
      </c>
      <c r="NJ608" s="1">
        <f>COUNTIFS(#REF!,LT608,#REF!,1,#REF!,"&gt;="&amp;MI608,#REF!,"&lt;="&amp;MH608,#REF!,"&lt;="&amp;ME608,#REF!,"&gt;="&amp;MF608)</f>
        <v/>
      </c>
      <c r="NK608" s="1">
        <f>COUNTIFS(#REF!,LT608,#REF!,0,#REF!,"&gt;="&amp;MI608,#REF!,"&lt;="&amp;MH608,#REF!,"&lt;="&amp;ME608,#REF!,"&gt;="&amp;MF608)</f>
        <v/>
      </c>
      <c r="NL608" s="1">
        <f>COUNTIFS(#REF!,LT608,#REF!,1,#REF!,"&gt;="&amp;MI608,#REF!,"&lt;="&amp;MH608,#REF!,"="&amp;KZ608,#REF!,"="&amp;LA608,#REF!,"&lt;="&amp;ME608,#REF!,"&gt;="&amp;MF608)</f>
        <v/>
      </c>
      <c r="NM608" s="1">
        <f>COUNTIFS(#REF!,LT608,#REF!,0,#REF!,"&gt;="&amp;MI608,#REF!,"&lt;="&amp;MH608,#REF!,"="&amp;KZ608,#REF!,"="&amp;LA608,#REF!,"&lt;="&amp;ME608,#REF!,"&gt;="&amp;MF608)</f>
        <v/>
      </c>
      <c r="NN608" s="1">
        <f>COUNTIFS(#REF!,LT608,#REF!,1,#REF!,"&gt;="&amp;MC608,#REF!,"&lt;="&amp;MB608,#REF!,"&lt;="&amp;ME608,#REF!,"&gt;="&amp;MF608)</f>
        <v/>
      </c>
      <c r="NO608" s="1">
        <f>COUNTIFS(#REF!,LT608,#REF!,0,#REF!,"&gt;="&amp;MC608,#REF!,"&lt;="&amp;MB608,#REF!,"&lt;="&amp;ME608,#REF!,"&gt;="&amp;MF608)</f>
        <v/>
      </c>
      <c r="NP608" s="1">
        <f>COUNTIFS(#REF!,LT608,#REF!,1,#REF!,"&lt;="&amp;ME608,#REF!,"&gt;="&amp;MF608,#REF!,"="&amp;KV608,#REF!,"="&amp;KX608)</f>
        <v/>
      </c>
      <c r="NQ608" s="1">
        <f>COUNTIFS(#REF!,LT608,#REF!,0,#REF!,"&lt;="&amp;ME608,#REF!,"&gt;="&amp;MF608,#REF!,"="&amp;KV608,#REF!,"="&amp;KX608)</f>
        <v/>
      </c>
      <c r="NR608" s="1">
        <f>COUNTIFS(#REF!,LT608,#REF!,1,#REF!,"&lt;="&amp;ME608,#REF!,"&gt;="&amp;MF608,#REF!,"="&amp;KW608,#REF!,"="&amp;KY608)</f>
        <v/>
      </c>
      <c r="NS608" s="1">
        <f>COUNTIFS(#REF!,LT608,#REF!,0,#REF!,"&lt;="&amp;ME608,#REF!,"&gt;="&amp;MF608,#REF!,"="&amp;KW608,#REF!,"="&amp;KY608)</f>
        <v/>
      </c>
      <c r="NT608" s="1">
        <f>MP608+MR608+MT608+MV608+MX608+MZ608+NB608</f>
        <v/>
      </c>
      <c r="NU608" s="1">
        <f>MQ608+MS608+MU608+MW608+MY608+NA608+NC608</f>
        <v/>
      </c>
      <c r="NV608" s="1">
        <f>NT608+NU608</f>
        <v/>
      </c>
      <c r="NW608" s="33">
        <f>NT608/(NT608+NU608)</f>
        <v/>
      </c>
      <c r="NX608" s="3">
        <f>1/NW608</f>
        <v/>
      </c>
      <c r="NY608" s="1">
        <f>LH608</f>
        <v/>
      </c>
      <c r="NZ608" s="79">
        <f>(NW608*((NY608-1)*0.98))-((1-NW608)*1)</f>
        <v/>
      </c>
      <c r="OA608" s="34">
        <f>IF(LR608&lt;0.9,0,IF(AND(LR608&gt;1.1),0,1))</f>
        <v/>
      </c>
      <c r="OB608" s="34">
        <f>IF(LS608&lt;0.9,0,IF(AND(LS608&gt;1.1),0,1))</f>
        <v/>
      </c>
      <c r="OC608" s="32">
        <f>IF(NV608&gt;99,1,0)</f>
        <v/>
      </c>
      <c r="OD608" s="32">
        <f>IF(NZ608&gt;0.0799,1,0)</f>
        <v/>
      </c>
      <c r="OE608" s="32">
        <f>IF(NZ608&gt;OM608,1,0)</f>
        <v/>
      </c>
      <c r="OF608" s="32">
        <f>OC608+OD608+OE608+OA608+OB608</f>
        <v/>
      </c>
      <c r="OG608" s="1">
        <f>ND608+NF608+NH608+NJ608+NL608+NN608+NP608+NR608</f>
        <v/>
      </c>
      <c r="OH608" s="1">
        <f>NE608+NG608+NI608+NK608+NM608+NO608+NQ608+NS608</f>
        <v/>
      </c>
      <c r="OI608" s="1">
        <f>OG608+OH608</f>
        <v/>
      </c>
      <c r="OJ608" s="33">
        <f>OG608/(OG608+OH608)</f>
        <v/>
      </c>
      <c r="OK608" s="3">
        <f>1/OJ608</f>
        <v/>
      </c>
      <c r="OL608" s="1">
        <f>LI608</f>
        <v/>
      </c>
      <c r="OM608" s="79">
        <f>(OJ608*((OL608-1)*0.98))-((1-OJ608)*1)</f>
        <v/>
      </c>
      <c r="ON608" s="34">
        <f>IF(LR608&lt;0.9,0,IF(AND(LR608&gt;1.1),0,1))</f>
        <v/>
      </c>
      <c r="OO608" s="34">
        <f>IF(LS608&lt;0.9,0,IF(AND(LS608&gt;1.1),0,1))</f>
        <v/>
      </c>
      <c r="OP608" s="32">
        <f>IF(OI608&gt;99,1,0)</f>
        <v/>
      </c>
      <c r="OQ608" s="32">
        <f>IF(OM608&gt;0.0799,1,0)</f>
        <v/>
      </c>
      <c r="OR608" s="32">
        <f>IF(OM608&gt;OZ608,1,0)</f>
        <v/>
      </c>
      <c r="OS608" s="32">
        <f>OP608+OQ608+OR608+ON608+OO608</f>
        <v/>
      </c>
      <c r="OT608">
        <f>IF(OF608=5,"BackHome0-0",IF(AND(OS608=5),"BackAway0-0",""))</f>
        <v/>
      </c>
      <c r="OU608">
        <f>IF(OF608=5,KN608,IF(AND(OS608=5),KO608,""))</f>
        <v/>
      </c>
      <c r="OV608">
        <f>IF(OF608=5,"Match Odds",IF(AND(OS608=5),"Match Odds",""))</f>
        <v/>
      </c>
      <c r="OW608">
        <f>IF(OF608=5,KP608,IF(AND(OS608=5),KP608,""))</f>
        <v/>
      </c>
      <c r="OX608">
        <f>IF(OF608=5,"MATCH_ODDS",IF(AND(OS608=5),"MATCH_ODDS",""))</f>
        <v/>
      </c>
      <c r="OY608">
        <f>IF(OF608=5,"BACK",IF(AND(OS608=5),"BACK",""))</f>
        <v/>
      </c>
    </row>
    <row r="609" ht="16.5" customHeight="1" thickBot="1" thickTop="1">
      <c r="A609" s="2" t="n"/>
      <c r="KN609" s="1">
        <f>IF(INDEX(#REF!,MATCH('HT 0-0'!D609,#REF!,0))=INDEX(#REF!,MATCH('HT 0-0'!D609,#REF!,0)),INDEX(#REF!,MATCH('HT 0-0'!D609,#REF!,0)),"ERROR")</f>
        <v/>
      </c>
      <c r="KO609" s="1">
        <f>IF(INDEX(#REF!,MATCH('HT 0-0'!E609,#REF!,0))=INDEX(#REF!,MATCH('HT 0-0'!E609,#REF!,0)),INDEX(#REF!,MATCH('HT 0-0'!E609,#REF!,0)),"ERROR")</f>
        <v/>
      </c>
      <c r="KP609" s="1">
        <f>KN609&amp;" v "&amp;KO609</f>
        <v/>
      </c>
      <c r="KQ609">
        <f>B609&amp;"_"&amp;C609</f>
        <v/>
      </c>
      <c r="KR609" s="1">
        <f>IF((HW609/KK609)&lt;0.335,"G",IF((HW609/KK609)&gt;0.67,"R","A"))</f>
        <v/>
      </c>
      <c r="KS609" s="1">
        <f>IF((HX609/KK609)&lt;0.335,"G",IF((HX609/KK609)&gt;0.67,"R","A"))</f>
        <v/>
      </c>
      <c r="KT609" s="1">
        <f>IF((IH609/KK609)&lt;0.335,"G",IF((IH609/KK609)&gt;0.67,"R","A"))</f>
        <v/>
      </c>
      <c r="KU609" s="1">
        <f>IF((II609/KK609)&lt;0.335,"G",IF((II609/KK609)&gt;0.67,"R","A"))</f>
        <v/>
      </c>
      <c r="KV609" s="1">
        <f>IF((HZ609/KK609)&lt;0.335,"G",IF((HZ609/KK609)&gt;0.67,"R","A"))</f>
        <v/>
      </c>
      <c r="KW609" s="1">
        <f>IF((HY609/KK609)&lt;0.335,"G",IF((HY609/KK609)&gt;0.67,"R","A"))</f>
        <v/>
      </c>
      <c r="KX609" s="1">
        <f>IF((IK609/KK609)&lt;0.335,"G",IF((IK609/KK609)&gt;0.67,"R","A"))</f>
        <v/>
      </c>
      <c r="KY609" s="1">
        <f>IF((IJ609/KK609)&lt;0.335,"G",IF((IJ609/KK609)&gt;0.67,"R","A"))</f>
        <v/>
      </c>
      <c r="KZ609" s="1">
        <f>IF((HQ609/KK609)&lt;0.335,"G",IF((HQ609/KK609)&gt;0.67,"R","A"))</f>
        <v/>
      </c>
      <c r="LA609" s="1">
        <f>IF((IB609/KK609)&lt;0.335,"G",IF((IB609/KK609)&gt;0.67,"R","A"))</f>
        <v/>
      </c>
      <c r="LB609">
        <f>IF(LQ609="0-0",INDEX(Scrape!#REF!,MATCH('HT 0-0'!KP609,Scrape!$B:$B,0)),"")</f>
        <v/>
      </c>
      <c r="LC609">
        <f>IF(LQ609="0-0",INDEX(Scrape!$A:$A,MATCH('HT 0-0'!KP609,Scrape!$B:$B,0)),"")</f>
        <v/>
      </c>
      <c r="LD609">
        <f>IF(LQ609="0-0",INDEX(Scrape!$B:$B,MATCH('HT 0-0'!KP609,Scrape!$B:$B,0)),"")</f>
        <v/>
      </c>
      <c r="LE609">
        <f>IF(LQ609="0-0",INDEX(Scrape!$C:$C,MATCH('HT 0-0'!KP609,Scrape!$B:$B,0)),"")</f>
        <v/>
      </c>
      <c r="LF609">
        <f>IF(LQ609="0-0",INDEX(Scrape!$D:$D,MATCH('HT 0-0'!KP609,Scrape!$B:$B,0)),"")</f>
        <v/>
      </c>
      <c r="LG609">
        <f>IF(LQ609="0-0",INDEX(Scrape!$E:$E,MATCH('HT 0-0'!KP609,Scrape!$B:$B,0)),"")</f>
        <v/>
      </c>
      <c r="LH609">
        <f>IF(LQ609="0-0",INDEX(Scrape!$F:$F,MATCH('HT 0-0'!KP609,Scrape!$B:$B,0)),"")</f>
        <v/>
      </c>
      <c r="LI609">
        <f>IF(LQ609="0-0",INDEX(Scrape!$G:$G,MATCH('HT 0-0'!KP609,Scrape!$B:$B,0)),"")</f>
        <v/>
      </c>
      <c r="LJ609">
        <f>IF(LQ609="0-0",INDEX(Scrape!$H:$H,MATCH('HT 0-0'!KP609,Scrape!$B:$B,0)),"")</f>
        <v/>
      </c>
      <c r="LK609">
        <f>IF(LQ609="0-0",INDEX(Scrape!$I:$I,MATCH('HT 0-0'!KP609,Scrape!$B:$B,0)),"")</f>
        <v/>
      </c>
      <c r="LL609">
        <f>IF(LQ609="0-0",INDEX(Scrape!$J:$J,MATCH('HT 0-0'!KP609,Scrape!$B:$B,0)),"")</f>
        <v/>
      </c>
      <c r="LM609">
        <f>IF(LQ609="0-0",INDEX(Scrape!$K:$K,MATCH('HT 0-0'!KP609,Scrape!$B:$B,0)),"")</f>
        <v/>
      </c>
      <c r="LN609">
        <f>IF(LQ609="0-0",INDEX(Scrape!$L:$L,MATCH('HT 0-0'!KP609,Scrape!$B:$B,0)),"")</f>
        <v/>
      </c>
      <c r="LO609">
        <f>IF(LQ609="0-0",INDEX(Scrape!$M:$M,MATCH('HT 0-0'!KP609,Scrape!$B:$B,0)),"")</f>
        <v/>
      </c>
      <c r="LP609">
        <f>IF(LQ609="0-0",INDEX(Scrape!$N:$N,MATCH('HT 0-0'!KP609,Scrape!$B:$B,0)),"")</f>
        <v/>
      </c>
      <c r="LQ609">
        <f>INDEX(Scrape!$O:$O,MATCH('HT 0-0'!KP609,Scrape!$B:$B,0))</f>
        <v/>
      </c>
      <c r="LR609">
        <f>(1/LJ609)+(1/LI609)+(1/LH609)</f>
        <v/>
      </c>
      <c r="LS609">
        <f>(1/LG609)+(1/LF609)+(1/LE609)</f>
        <v/>
      </c>
      <c r="LT609" s="8">
        <f>IF(INDEX(#REF!,MATCH(KQ609,#REF!,0))=INDEX(#REF!,MATCH(KQ609,#REF!,0)),INDEX(#REF!,MATCH(KQ609,#REF!,0)),"ERROR")</f>
        <v/>
      </c>
      <c r="LU609" s="4">
        <f>IF(KR609="G",2,IF(KR609="R",0.5,IF(KR609="A",1)))</f>
        <v/>
      </c>
      <c r="LV609" s="4">
        <f>IF(KS609="G",0.5,IF(KS609="R",2,IF(KS609="A",1)))</f>
        <v/>
      </c>
      <c r="LW609" s="4">
        <f>IF(KT609="G",2,IF(KT609="R",0.5,IF(KT609="A",1)))</f>
        <v/>
      </c>
      <c r="LX609" s="4">
        <f>IF(KU609="G",0.5,IF(KU609="R",2,IF(KU609="A",1)))</f>
        <v/>
      </c>
      <c r="LY609" s="7">
        <f>(LK609*(LU609+LX609)+(LL609*(LU609+LX609)))</f>
        <v/>
      </c>
      <c r="LZ609" s="7">
        <f>(LN609*(LV609+LW609)+(LO609*(LV609+LW609)))</f>
        <v/>
      </c>
      <c r="MA609" s="11">
        <f>LY609-LZ609</f>
        <v/>
      </c>
      <c r="MB609" s="5">
        <f>MA609+2</f>
        <v/>
      </c>
      <c r="MC609" s="6">
        <f>MA609-2</f>
        <v/>
      </c>
      <c r="MD609" s="4">
        <f>LE609</f>
        <v/>
      </c>
      <c r="ME609" s="9">
        <f>IF(MD609=0,1000,MD609+0.75)</f>
        <v/>
      </c>
      <c r="MF609" s="10">
        <f>IF(MD609=0,0,MD609-0.75)</f>
        <v/>
      </c>
      <c r="MG609" s="4">
        <f>((LM609*(LU609+LX609))-((LP609*(LV609+LW609))))</f>
        <v/>
      </c>
      <c r="MH609" s="9">
        <f>MG609*1.2</f>
        <v/>
      </c>
      <c r="MI609" s="10">
        <f>MG609*0.8</f>
        <v/>
      </c>
      <c r="MJ609">
        <f>IFERROR(OT609,"")</f>
        <v/>
      </c>
      <c r="MK609">
        <f>IFERROR(OU609,"")</f>
        <v/>
      </c>
      <c r="ML609">
        <f>IFERROR(OV609,"")</f>
        <v/>
      </c>
      <c r="MM609">
        <f>IFERROR(OW609,"")</f>
        <v/>
      </c>
      <c r="MN609">
        <f>IFERROR(OX609,"")</f>
        <v/>
      </c>
      <c r="MO609">
        <f>IFERROR(OY609,"")</f>
        <v/>
      </c>
      <c r="MP609" s="1">
        <f>COUNTIFS(#REF!,LT609,#REF!,1,#REF!,"&gt;="&amp;MC609,#REF!,"&lt;="&amp;MB609,#REF!,"&lt;="&amp;ME609,#REF!,"&gt;="&amp;MF609,#REF!,"="&amp;KV609,#REF!,"="&amp;KX609)</f>
        <v/>
      </c>
      <c r="MQ609" s="1">
        <f>COUNTIFS(#REF!,LT609,#REF!,0,#REF!,"&gt;="&amp;MC609,#REF!,"&lt;="&amp;MB609,#REF!,"&lt;="&amp;ME609,#REF!,"&gt;="&amp;MF609,#REF!,"="&amp;KV609,#REF!,"="&amp;KX609)</f>
        <v/>
      </c>
      <c r="MR609" s="1">
        <f>COUNTIFS(#REF!,LT609,#REF!,1,#REF!,"&gt;="&amp;MC609,#REF!,"&lt;="&amp;MB609,#REF!,"&lt;="&amp;ME609,#REF!,"&gt;="&amp;MF609,#REF!,"="&amp;KW609,#REF!,"="&amp;KY609)</f>
        <v/>
      </c>
      <c r="MS609" s="1">
        <f>COUNTIFS(#REF!,LT609,#REF!,0,#REF!,"&gt;="&amp;MC609,#REF!,"&lt;="&amp;MB609,#REF!,"&lt;="&amp;ME609,#REF!,"&gt;="&amp;MF609,#REF!,"="&amp;KW609,#REF!,"="&amp;KY609)</f>
        <v/>
      </c>
      <c r="MT609" s="1">
        <f>COUNTIFS(#REF!,LT609,#REF!,1,#REF!,"&gt;="&amp;MI609,#REF!,"&lt;="&amp;MH609,#REF!,"&lt;="&amp;ME609,#REF!,"&gt;="&amp;MF609)</f>
        <v/>
      </c>
      <c r="MU609" s="1">
        <f>COUNTIFS(#REF!,LT609,#REF!,0,#REF!,"&gt;="&amp;MI609,#REF!,"&lt;="&amp;MH609,#REF!,"&lt;="&amp;ME609,#REF!,"&gt;="&amp;MF609)</f>
        <v/>
      </c>
      <c r="MV609" s="1">
        <f>COUNTIFS(#REF!,LT609,#REF!,1,#REF!,"&gt;="&amp;MI609,#REF!,"&lt;="&amp;MH609,#REF!,"="&amp;KZ609,#REF!,"="&amp;LA609,#REF!,"&lt;="&amp;ME609,#REF!,"&gt;="&amp;MF609)</f>
        <v/>
      </c>
      <c r="MW609" s="1">
        <f>COUNTIFS(#REF!,LT609,#REF!,0,#REF!,"&gt;="&amp;MI609,#REF!,"&lt;="&amp;MH609,#REF!,"="&amp;KZ609,#REF!,"="&amp;LA609,#REF!,"&lt;="&amp;ME609,#REF!,"&gt;="&amp;MF609)</f>
        <v/>
      </c>
      <c r="MX609" s="1">
        <f>COUNTIFS(#REF!,LT609,#REF!,1,#REF!,"&gt;="&amp;MC609,#REF!,"&lt;="&amp;MB609,#REF!,"&lt;="&amp;ME609,#REF!,"&gt;="&amp;MF609)</f>
        <v/>
      </c>
      <c r="MY609" s="1">
        <f>COUNTIFS(#REF!,LT609,#REF!,0,#REF!,"&gt;="&amp;MC609,#REF!,"&lt;="&amp;MB609,#REF!,"&lt;="&amp;ME609,#REF!,"&gt;="&amp;MF609)</f>
        <v/>
      </c>
      <c r="MZ609" s="1">
        <f>COUNTIFS(#REF!,LT609,#REF!,1,#REF!,"&lt;="&amp;ME609,#REF!,"&gt;="&amp;MF609,#REF!,"="&amp;KV609,#REF!,"="&amp;KX609)</f>
        <v/>
      </c>
      <c r="NA609" s="1">
        <f>COUNTIFS(#REF!,LT609,#REF!,0,#REF!,"&lt;="&amp;ME609,#REF!,"&gt;="&amp;MF609,#REF!,"="&amp;KV609,#REF!,"="&amp;KX609)</f>
        <v/>
      </c>
      <c r="NB609" s="1">
        <f>COUNTIFS(#REF!,LT609,#REF!,1,#REF!,"&lt;="&amp;ME609,#REF!,"&gt;="&amp;MF609,#REF!,"="&amp;KW609,#REF!,"="&amp;KY609)</f>
        <v/>
      </c>
      <c r="NC609" s="1">
        <f>COUNTIFS(#REF!,LT609,#REF!,0,#REF!,"&lt;="&amp;ME609,#REF!,"&gt;="&amp;MF609,#REF!,"="&amp;KW609,#REF!,"="&amp;KY609)</f>
        <v/>
      </c>
      <c r="ND609" s="1">
        <f>COUNTIFS(#REF!,LT609,#REF!,1,#REF!,"&gt;="&amp;MC609,#REF!,"&lt;="&amp;MB609,#REF!,"&lt;="&amp;ME609,#REF!,"&gt;="&amp;MF609,#REF!,"="&amp;KV609,#REF!,"="&amp;KX609)</f>
        <v/>
      </c>
      <c r="NE609" s="1">
        <f>COUNTIFS(#REF!,LT609,#REF!,0,#REF!,"&gt;="&amp;MC609,#REF!,"&lt;="&amp;MB609,#REF!,"&lt;="&amp;ME609,#REF!,"&gt;="&amp;MF609,#REF!,"="&amp;KV609,#REF!,"="&amp;KX609)</f>
        <v/>
      </c>
      <c r="NF609" s="1">
        <f>COUNTIFS(#REF!,LT609,#REF!,1,#REF!,"&gt;="&amp;MC609,#REF!,"&lt;="&amp;MB609,#REF!,"&lt;="&amp;ME609,#REF!,"&gt;="&amp;MF609,#REF!,"="&amp;KW609,#REF!,"="&amp;KY609)</f>
        <v/>
      </c>
      <c r="NG609" s="1">
        <f>COUNTIFS(#REF!,LT609,#REF!,0,#REF!,"&gt;="&amp;MC609,#REF!,"&lt;="&amp;MB609,#REF!,"&lt;="&amp;ME609,#REF!,"&gt;="&amp;MF609,#REF!,"="&amp;KW609,#REF!,"="&amp;KY609)</f>
        <v/>
      </c>
      <c r="NH609" s="1">
        <f>COUNTIFS(#REF!,LT609,#REF!,1,#REF!,"&gt;="&amp;MC609,#REF!,"&lt;="&amp;MB609,#REF!,"&lt;="&amp;ME609,#REF!,"&gt;="&amp;MF609,#REF!,"="&amp;KZ609,#REF!,"="&amp;LA609)</f>
        <v/>
      </c>
      <c r="NI609" s="1">
        <f>COUNTIFS(#REF!,LT609,#REF!,0,#REF!,"&gt;="&amp;MC609,#REF!,"&lt;="&amp;MB609,#REF!,"&lt;="&amp;ME609,#REF!,"&gt;="&amp;MF609,#REF!,"="&amp;KZ609,#REF!,"="&amp;LA609)</f>
        <v/>
      </c>
      <c r="NJ609" s="1">
        <f>COUNTIFS(#REF!,LT609,#REF!,1,#REF!,"&gt;="&amp;MI609,#REF!,"&lt;="&amp;MH609,#REF!,"&lt;="&amp;ME609,#REF!,"&gt;="&amp;MF609)</f>
        <v/>
      </c>
      <c r="NK609" s="1">
        <f>COUNTIFS(#REF!,LT609,#REF!,0,#REF!,"&gt;="&amp;MI609,#REF!,"&lt;="&amp;MH609,#REF!,"&lt;="&amp;ME609,#REF!,"&gt;="&amp;MF609)</f>
        <v/>
      </c>
      <c r="NL609" s="1">
        <f>COUNTIFS(#REF!,LT609,#REF!,1,#REF!,"&gt;="&amp;MI609,#REF!,"&lt;="&amp;MH609,#REF!,"="&amp;KZ609,#REF!,"="&amp;LA609,#REF!,"&lt;="&amp;ME609,#REF!,"&gt;="&amp;MF609)</f>
        <v/>
      </c>
      <c r="NM609" s="1">
        <f>COUNTIFS(#REF!,LT609,#REF!,0,#REF!,"&gt;="&amp;MI609,#REF!,"&lt;="&amp;MH609,#REF!,"="&amp;KZ609,#REF!,"="&amp;LA609,#REF!,"&lt;="&amp;ME609,#REF!,"&gt;="&amp;MF609)</f>
        <v/>
      </c>
      <c r="NN609" s="1">
        <f>COUNTIFS(#REF!,LT609,#REF!,1,#REF!,"&gt;="&amp;MC609,#REF!,"&lt;="&amp;MB609,#REF!,"&lt;="&amp;ME609,#REF!,"&gt;="&amp;MF609)</f>
        <v/>
      </c>
      <c r="NO609" s="1">
        <f>COUNTIFS(#REF!,LT609,#REF!,0,#REF!,"&gt;="&amp;MC609,#REF!,"&lt;="&amp;MB609,#REF!,"&lt;="&amp;ME609,#REF!,"&gt;="&amp;MF609)</f>
        <v/>
      </c>
      <c r="NP609" s="1">
        <f>COUNTIFS(#REF!,LT609,#REF!,1,#REF!,"&lt;="&amp;ME609,#REF!,"&gt;="&amp;MF609,#REF!,"="&amp;KV609,#REF!,"="&amp;KX609)</f>
        <v/>
      </c>
      <c r="NQ609" s="1">
        <f>COUNTIFS(#REF!,LT609,#REF!,0,#REF!,"&lt;="&amp;ME609,#REF!,"&gt;="&amp;MF609,#REF!,"="&amp;KV609,#REF!,"="&amp;KX609)</f>
        <v/>
      </c>
      <c r="NR609" s="1">
        <f>COUNTIFS(#REF!,LT609,#REF!,1,#REF!,"&lt;="&amp;ME609,#REF!,"&gt;="&amp;MF609,#REF!,"="&amp;KW609,#REF!,"="&amp;KY609)</f>
        <v/>
      </c>
      <c r="NS609" s="1">
        <f>COUNTIFS(#REF!,LT609,#REF!,0,#REF!,"&lt;="&amp;ME609,#REF!,"&gt;="&amp;MF609,#REF!,"="&amp;KW609,#REF!,"="&amp;KY609)</f>
        <v/>
      </c>
      <c r="NT609" s="1">
        <f>MP609+MR609+MT609+MV609+MX609+MZ609+NB609</f>
        <v/>
      </c>
      <c r="NU609" s="1">
        <f>MQ609+MS609+MU609+MW609+MY609+NA609+NC609</f>
        <v/>
      </c>
      <c r="NV609" s="1">
        <f>NT609+NU609</f>
        <v/>
      </c>
      <c r="NW609" s="33">
        <f>NT609/(NT609+NU609)</f>
        <v/>
      </c>
      <c r="NX609" s="3">
        <f>1/NW609</f>
        <v/>
      </c>
      <c r="NY609" s="1">
        <f>LH609</f>
        <v/>
      </c>
      <c r="NZ609" s="79">
        <f>(NW609*((NY609-1)*0.98))-((1-NW609)*1)</f>
        <v/>
      </c>
      <c r="OA609" s="34">
        <f>IF(LR609&lt;0.9,0,IF(AND(LR609&gt;1.1),0,1))</f>
        <v/>
      </c>
      <c r="OB609" s="34">
        <f>IF(LS609&lt;0.9,0,IF(AND(LS609&gt;1.1),0,1))</f>
        <v/>
      </c>
      <c r="OC609" s="32">
        <f>IF(NV609&gt;99,1,0)</f>
        <v/>
      </c>
      <c r="OD609" s="32">
        <f>IF(NZ609&gt;0.0799,1,0)</f>
        <v/>
      </c>
      <c r="OE609" s="32">
        <f>IF(NZ609&gt;OM609,1,0)</f>
        <v/>
      </c>
      <c r="OF609" s="32">
        <f>OC609+OD609+OE609+OA609+OB609</f>
        <v/>
      </c>
      <c r="OG609" s="1">
        <f>ND609+NF609+NH609+NJ609+NL609+NN609+NP609+NR609</f>
        <v/>
      </c>
      <c r="OH609" s="1">
        <f>NE609+NG609+NI609+NK609+NM609+NO609+NQ609+NS609</f>
        <v/>
      </c>
      <c r="OI609" s="1">
        <f>OG609+OH609</f>
        <v/>
      </c>
      <c r="OJ609" s="33">
        <f>OG609/(OG609+OH609)</f>
        <v/>
      </c>
      <c r="OK609" s="3">
        <f>1/OJ609</f>
        <v/>
      </c>
      <c r="OL609" s="1">
        <f>LI609</f>
        <v/>
      </c>
      <c r="OM609" s="79">
        <f>(OJ609*((OL609-1)*0.98))-((1-OJ609)*1)</f>
        <v/>
      </c>
      <c r="ON609" s="34">
        <f>IF(LR609&lt;0.9,0,IF(AND(LR609&gt;1.1),0,1))</f>
        <v/>
      </c>
      <c r="OO609" s="34">
        <f>IF(LS609&lt;0.9,0,IF(AND(LS609&gt;1.1),0,1))</f>
        <v/>
      </c>
      <c r="OP609" s="32">
        <f>IF(OI609&gt;99,1,0)</f>
        <v/>
      </c>
      <c r="OQ609" s="32">
        <f>IF(OM609&gt;0.0799,1,0)</f>
        <v/>
      </c>
      <c r="OR609" s="32">
        <f>IF(OM609&gt;OZ609,1,0)</f>
        <v/>
      </c>
      <c r="OS609" s="32">
        <f>OP609+OQ609+OR609+ON609+OO609</f>
        <v/>
      </c>
      <c r="OT609">
        <f>IF(OF609=5,"BackHome0-0",IF(AND(OS609=5),"BackAway0-0",""))</f>
        <v/>
      </c>
      <c r="OU609">
        <f>IF(OF609=5,KN609,IF(AND(OS609=5),KO609,""))</f>
        <v/>
      </c>
      <c r="OV609">
        <f>IF(OF609=5,"Match Odds",IF(AND(OS609=5),"Match Odds",""))</f>
        <v/>
      </c>
      <c r="OW609">
        <f>IF(OF609=5,KP609,IF(AND(OS609=5),KP609,""))</f>
        <v/>
      </c>
      <c r="OX609">
        <f>IF(OF609=5,"MATCH_ODDS",IF(AND(OS609=5),"MATCH_ODDS",""))</f>
        <v/>
      </c>
      <c r="OY609">
        <f>IF(OF609=5,"BACK",IF(AND(OS609=5),"BACK",""))</f>
        <v/>
      </c>
    </row>
    <row r="610" ht="16.5" customHeight="1" thickBot="1" thickTop="1">
      <c r="A610" s="2" t="n"/>
      <c r="KN610" s="1">
        <f>IF(INDEX(#REF!,MATCH('HT 0-0'!D610,#REF!,0))=INDEX(#REF!,MATCH('HT 0-0'!D610,#REF!,0)),INDEX(#REF!,MATCH('HT 0-0'!D610,#REF!,0)),"ERROR")</f>
        <v/>
      </c>
      <c r="KO610" s="1">
        <f>IF(INDEX(#REF!,MATCH('HT 0-0'!E610,#REF!,0))=INDEX(#REF!,MATCH('HT 0-0'!E610,#REF!,0)),INDEX(#REF!,MATCH('HT 0-0'!E610,#REF!,0)),"ERROR")</f>
        <v/>
      </c>
      <c r="KP610" s="1">
        <f>KN610&amp;" v "&amp;KO610</f>
        <v/>
      </c>
      <c r="KQ610">
        <f>B610&amp;"_"&amp;C610</f>
        <v/>
      </c>
      <c r="KR610" s="1">
        <f>IF((HW610/KK610)&lt;0.335,"G",IF((HW610/KK610)&gt;0.67,"R","A"))</f>
        <v/>
      </c>
      <c r="KS610" s="1">
        <f>IF((HX610/KK610)&lt;0.335,"G",IF((HX610/KK610)&gt;0.67,"R","A"))</f>
        <v/>
      </c>
      <c r="KT610" s="1">
        <f>IF((IH610/KK610)&lt;0.335,"G",IF((IH610/KK610)&gt;0.67,"R","A"))</f>
        <v/>
      </c>
      <c r="KU610" s="1">
        <f>IF((II610/KK610)&lt;0.335,"G",IF((II610/KK610)&gt;0.67,"R","A"))</f>
        <v/>
      </c>
      <c r="KV610" s="1">
        <f>IF((HZ610/KK610)&lt;0.335,"G",IF((HZ610/KK610)&gt;0.67,"R","A"))</f>
        <v/>
      </c>
      <c r="KW610" s="1">
        <f>IF((HY610/KK610)&lt;0.335,"G",IF((HY610/KK610)&gt;0.67,"R","A"))</f>
        <v/>
      </c>
      <c r="KX610" s="1">
        <f>IF((IK610/KK610)&lt;0.335,"G",IF((IK610/KK610)&gt;0.67,"R","A"))</f>
        <v/>
      </c>
      <c r="KY610" s="1">
        <f>IF((IJ610/KK610)&lt;0.335,"G",IF((IJ610/KK610)&gt;0.67,"R","A"))</f>
        <v/>
      </c>
      <c r="KZ610" s="1">
        <f>IF((HQ610/KK610)&lt;0.335,"G",IF((HQ610/KK610)&gt;0.67,"R","A"))</f>
        <v/>
      </c>
      <c r="LA610" s="1">
        <f>IF((IB610/KK610)&lt;0.335,"G",IF((IB610/KK610)&gt;0.67,"R","A"))</f>
        <v/>
      </c>
      <c r="LB610">
        <f>IF(LQ610="0-0",INDEX(Scrape!#REF!,MATCH('HT 0-0'!KP610,Scrape!$B:$B,0)),"")</f>
        <v/>
      </c>
      <c r="LC610">
        <f>IF(LQ610="0-0",INDEX(Scrape!$A:$A,MATCH('HT 0-0'!KP610,Scrape!$B:$B,0)),"")</f>
        <v/>
      </c>
      <c r="LD610">
        <f>IF(LQ610="0-0",INDEX(Scrape!$B:$B,MATCH('HT 0-0'!KP610,Scrape!$B:$B,0)),"")</f>
        <v/>
      </c>
      <c r="LE610">
        <f>IF(LQ610="0-0",INDEX(Scrape!$C:$C,MATCH('HT 0-0'!KP610,Scrape!$B:$B,0)),"")</f>
        <v/>
      </c>
      <c r="LF610">
        <f>IF(LQ610="0-0",INDEX(Scrape!$D:$D,MATCH('HT 0-0'!KP610,Scrape!$B:$B,0)),"")</f>
        <v/>
      </c>
      <c r="LG610">
        <f>IF(LQ610="0-0",INDEX(Scrape!$E:$E,MATCH('HT 0-0'!KP610,Scrape!$B:$B,0)),"")</f>
        <v/>
      </c>
      <c r="LH610">
        <f>IF(LQ610="0-0",INDEX(Scrape!$F:$F,MATCH('HT 0-0'!KP610,Scrape!$B:$B,0)),"")</f>
        <v/>
      </c>
      <c r="LI610">
        <f>IF(LQ610="0-0",INDEX(Scrape!$G:$G,MATCH('HT 0-0'!KP610,Scrape!$B:$B,0)),"")</f>
        <v/>
      </c>
      <c r="LJ610">
        <f>IF(LQ610="0-0",INDEX(Scrape!$H:$H,MATCH('HT 0-0'!KP610,Scrape!$B:$B,0)),"")</f>
        <v/>
      </c>
      <c r="LK610">
        <f>IF(LQ610="0-0",INDEX(Scrape!$I:$I,MATCH('HT 0-0'!KP610,Scrape!$B:$B,0)),"")</f>
        <v/>
      </c>
      <c r="LL610">
        <f>IF(LQ610="0-0",INDEX(Scrape!$J:$J,MATCH('HT 0-0'!KP610,Scrape!$B:$B,0)),"")</f>
        <v/>
      </c>
      <c r="LM610">
        <f>IF(LQ610="0-0",INDEX(Scrape!$K:$K,MATCH('HT 0-0'!KP610,Scrape!$B:$B,0)),"")</f>
        <v/>
      </c>
      <c r="LN610">
        <f>IF(LQ610="0-0",INDEX(Scrape!$L:$L,MATCH('HT 0-0'!KP610,Scrape!$B:$B,0)),"")</f>
        <v/>
      </c>
      <c r="LO610">
        <f>IF(LQ610="0-0",INDEX(Scrape!$M:$M,MATCH('HT 0-0'!KP610,Scrape!$B:$B,0)),"")</f>
        <v/>
      </c>
      <c r="LP610">
        <f>IF(LQ610="0-0",INDEX(Scrape!$N:$N,MATCH('HT 0-0'!KP610,Scrape!$B:$B,0)),"")</f>
        <v/>
      </c>
      <c r="LQ610">
        <f>INDEX(Scrape!$O:$O,MATCH('HT 0-0'!KP610,Scrape!$B:$B,0))</f>
        <v/>
      </c>
      <c r="LR610">
        <f>(1/LJ610)+(1/LI610)+(1/LH610)</f>
        <v/>
      </c>
      <c r="LS610">
        <f>(1/LG610)+(1/LF610)+(1/LE610)</f>
        <v/>
      </c>
      <c r="LT610" s="8">
        <f>IF(INDEX(#REF!,MATCH(KQ610,#REF!,0))=INDEX(#REF!,MATCH(KQ610,#REF!,0)),INDEX(#REF!,MATCH(KQ610,#REF!,0)),"ERROR")</f>
        <v/>
      </c>
      <c r="LU610" s="4">
        <f>IF(KR610="G",2,IF(KR610="R",0.5,IF(KR610="A",1)))</f>
        <v/>
      </c>
      <c r="LV610" s="4">
        <f>IF(KS610="G",0.5,IF(KS610="R",2,IF(KS610="A",1)))</f>
        <v/>
      </c>
      <c r="LW610" s="4">
        <f>IF(KT610="G",2,IF(KT610="R",0.5,IF(KT610="A",1)))</f>
        <v/>
      </c>
      <c r="LX610" s="4">
        <f>IF(KU610="G",0.5,IF(KU610="R",2,IF(KU610="A",1)))</f>
        <v/>
      </c>
      <c r="LY610" s="7">
        <f>(LK610*(LU610+LX610)+(LL610*(LU610+LX610)))</f>
        <v/>
      </c>
      <c r="LZ610" s="7">
        <f>(LN610*(LV610+LW610)+(LO610*(LV610+LW610)))</f>
        <v/>
      </c>
      <c r="MA610" s="11">
        <f>LY610-LZ610</f>
        <v/>
      </c>
      <c r="MB610" s="5">
        <f>MA610+2</f>
        <v/>
      </c>
      <c r="MC610" s="6">
        <f>MA610-2</f>
        <v/>
      </c>
      <c r="MD610" s="4">
        <f>LE610</f>
        <v/>
      </c>
      <c r="ME610" s="9">
        <f>IF(MD610=0,1000,MD610+0.75)</f>
        <v/>
      </c>
      <c r="MF610" s="10">
        <f>IF(MD610=0,0,MD610-0.75)</f>
        <v/>
      </c>
      <c r="MG610" s="4">
        <f>((LM610*(LU610+LX610))-((LP610*(LV610+LW610))))</f>
        <v/>
      </c>
      <c r="MH610" s="9">
        <f>MG610*1.2</f>
        <v/>
      </c>
      <c r="MI610" s="10">
        <f>MG610*0.8</f>
        <v/>
      </c>
      <c r="MJ610">
        <f>IFERROR(OT610,"")</f>
        <v/>
      </c>
      <c r="MK610">
        <f>IFERROR(OU610,"")</f>
        <v/>
      </c>
      <c r="ML610">
        <f>IFERROR(OV610,"")</f>
        <v/>
      </c>
      <c r="MM610">
        <f>IFERROR(OW610,"")</f>
        <v/>
      </c>
      <c r="MN610">
        <f>IFERROR(OX610,"")</f>
        <v/>
      </c>
      <c r="MO610">
        <f>IFERROR(OY610,"")</f>
        <v/>
      </c>
      <c r="MP610" s="1">
        <f>COUNTIFS(#REF!,LT610,#REF!,1,#REF!,"&gt;="&amp;MC610,#REF!,"&lt;="&amp;MB610,#REF!,"&lt;="&amp;ME610,#REF!,"&gt;="&amp;MF610,#REF!,"="&amp;KV610,#REF!,"="&amp;KX610)</f>
        <v/>
      </c>
      <c r="MQ610" s="1">
        <f>COUNTIFS(#REF!,LT610,#REF!,0,#REF!,"&gt;="&amp;MC610,#REF!,"&lt;="&amp;MB610,#REF!,"&lt;="&amp;ME610,#REF!,"&gt;="&amp;MF610,#REF!,"="&amp;KV610,#REF!,"="&amp;KX610)</f>
        <v/>
      </c>
      <c r="MR610" s="1">
        <f>COUNTIFS(#REF!,LT610,#REF!,1,#REF!,"&gt;="&amp;MC610,#REF!,"&lt;="&amp;MB610,#REF!,"&lt;="&amp;ME610,#REF!,"&gt;="&amp;MF610,#REF!,"="&amp;KW610,#REF!,"="&amp;KY610)</f>
        <v/>
      </c>
      <c r="MS610" s="1">
        <f>COUNTIFS(#REF!,LT610,#REF!,0,#REF!,"&gt;="&amp;MC610,#REF!,"&lt;="&amp;MB610,#REF!,"&lt;="&amp;ME610,#REF!,"&gt;="&amp;MF610,#REF!,"="&amp;KW610,#REF!,"="&amp;KY610)</f>
        <v/>
      </c>
      <c r="MT610" s="1">
        <f>COUNTIFS(#REF!,LT610,#REF!,1,#REF!,"&gt;="&amp;MI610,#REF!,"&lt;="&amp;MH610,#REF!,"&lt;="&amp;ME610,#REF!,"&gt;="&amp;MF610)</f>
        <v/>
      </c>
      <c r="MU610" s="1">
        <f>COUNTIFS(#REF!,LT610,#REF!,0,#REF!,"&gt;="&amp;MI610,#REF!,"&lt;="&amp;MH610,#REF!,"&lt;="&amp;ME610,#REF!,"&gt;="&amp;MF610)</f>
        <v/>
      </c>
      <c r="MV610" s="1">
        <f>COUNTIFS(#REF!,LT610,#REF!,1,#REF!,"&gt;="&amp;MI610,#REF!,"&lt;="&amp;MH610,#REF!,"="&amp;KZ610,#REF!,"="&amp;LA610,#REF!,"&lt;="&amp;ME610,#REF!,"&gt;="&amp;MF610)</f>
        <v/>
      </c>
      <c r="MW610" s="1">
        <f>COUNTIFS(#REF!,LT610,#REF!,0,#REF!,"&gt;="&amp;MI610,#REF!,"&lt;="&amp;MH610,#REF!,"="&amp;KZ610,#REF!,"="&amp;LA610,#REF!,"&lt;="&amp;ME610,#REF!,"&gt;="&amp;MF610)</f>
        <v/>
      </c>
      <c r="MX610" s="1">
        <f>COUNTIFS(#REF!,LT610,#REF!,1,#REF!,"&gt;="&amp;MC610,#REF!,"&lt;="&amp;MB610,#REF!,"&lt;="&amp;ME610,#REF!,"&gt;="&amp;MF610)</f>
        <v/>
      </c>
      <c r="MY610" s="1">
        <f>COUNTIFS(#REF!,LT610,#REF!,0,#REF!,"&gt;="&amp;MC610,#REF!,"&lt;="&amp;MB610,#REF!,"&lt;="&amp;ME610,#REF!,"&gt;="&amp;MF610)</f>
        <v/>
      </c>
      <c r="MZ610" s="1">
        <f>COUNTIFS(#REF!,LT610,#REF!,1,#REF!,"&lt;="&amp;ME610,#REF!,"&gt;="&amp;MF610,#REF!,"="&amp;KV610,#REF!,"="&amp;KX610)</f>
        <v/>
      </c>
      <c r="NA610" s="1">
        <f>COUNTIFS(#REF!,LT610,#REF!,0,#REF!,"&lt;="&amp;ME610,#REF!,"&gt;="&amp;MF610,#REF!,"="&amp;KV610,#REF!,"="&amp;KX610)</f>
        <v/>
      </c>
      <c r="NB610" s="1">
        <f>COUNTIFS(#REF!,LT610,#REF!,1,#REF!,"&lt;="&amp;ME610,#REF!,"&gt;="&amp;MF610,#REF!,"="&amp;KW610,#REF!,"="&amp;KY610)</f>
        <v/>
      </c>
      <c r="NC610" s="1">
        <f>COUNTIFS(#REF!,LT610,#REF!,0,#REF!,"&lt;="&amp;ME610,#REF!,"&gt;="&amp;MF610,#REF!,"="&amp;KW610,#REF!,"="&amp;KY610)</f>
        <v/>
      </c>
      <c r="ND610" s="1">
        <f>COUNTIFS(#REF!,LT610,#REF!,1,#REF!,"&gt;="&amp;MC610,#REF!,"&lt;="&amp;MB610,#REF!,"&lt;="&amp;ME610,#REF!,"&gt;="&amp;MF610,#REF!,"="&amp;KV610,#REF!,"="&amp;KX610)</f>
        <v/>
      </c>
      <c r="NE610" s="1">
        <f>COUNTIFS(#REF!,LT610,#REF!,0,#REF!,"&gt;="&amp;MC610,#REF!,"&lt;="&amp;MB610,#REF!,"&lt;="&amp;ME610,#REF!,"&gt;="&amp;MF610,#REF!,"="&amp;KV610,#REF!,"="&amp;KX610)</f>
        <v/>
      </c>
      <c r="NF610" s="1">
        <f>COUNTIFS(#REF!,LT610,#REF!,1,#REF!,"&gt;="&amp;MC610,#REF!,"&lt;="&amp;MB610,#REF!,"&lt;="&amp;ME610,#REF!,"&gt;="&amp;MF610,#REF!,"="&amp;KW610,#REF!,"="&amp;KY610)</f>
        <v/>
      </c>
      <c r="NG610" s="1">
        <f>COUNTIFS(#REF!,LT610,#REF!,0,#REF!,"&gt;="&amp;MC610,#REF!,"&lt;="&amp;MB610,#REF!,"&lt;="&amp;ME610,#REF!,"&gt;="&amp;MF610,#REF!,"="&amp;KW610,#REF!,"="&amp;KY610)</f>
        <v/>
      </c>
      <c r="NH610" s="1">
        <f>COUNTIFS(#REF!,LT610,#REF!,1,#REF!,"&gt;="&amp;MC610,#REF!,"&lt;="&amp;MB610,#REF!,"&lt;="&amp;ME610,#REF!,"&gt;="&amp;MF610,#REF!,"="&amp;KZ610,#REF!,"="&amp;LA610)</f>
        <v/>
      </c>
      <c r="NI610" s="1">
        <f>COUNTIFS(#REF!,LT610,#REF!,0,#REF!,"&gt;="&amp;MC610,#REF!,"&lt;="&amp;MB610,#REF!,"&lt;="&amp;ME610,#REF!,"&gt;="&amp;MF610,#REF!,"="&amp;KZ610,#REF!,"="&amp;LA610)</f>
        <v/>
      </c>
      <c r="NJ610" s="1">
        <f>COUNTIFS(#REF!,LT610,#REF!,1,#REF!,"&gt;="&amp;MI610,#REF!,"&lt;="&amp;MH610,#REF!,"&lt;="&amp;ME610,#REF!,"&gt;="&amp;MF610)</f>
        <v/>
      </c>
      <c r="NK610" s="1">
        <f>COUNTIFS(#REF!,LT610,#REF!,0,#REF!,"&gt;="&amp;MI610,#REF!,"&lt;="&amp;MH610,#REF!,"&lt;="&amp;ME610,#REF!,"&gt;="&amp;MF610)</f>
        <v/>
      </c>
      <c r="NL610" s="1">
        <f>COUNTIFS(#REF!,LT610,#REF!,1,#REF!,"&gt;="&amp;MI610,#REF!,"&lt;="&amp;MH610,#REF!,"="&amp;KZ610,#REF!,"="&amp;LA610,#REF!,"&lt;="&amp;ME610,#REF!,"&gt;="&amp;MF610)</f>
        <v/>
      </c>
      <c r="NM610" s="1">
        <f>COUNTIFS(#REF!,LT610,#REF!,0,#REF!,"&gt;="&amp;MI610,#REF!,"&lt;="&amp;MH610,#REF!,"="&amp;KZ610,#REF!,"="&amp;LA610,#REF!,"&lt;="&amp;ME610,#REF!,"&gt;="&amp;MF610)</f>
        <v/>
      </c>
      <c r="NN610" s="1">
        <f>COUNTIFS(#REF!,LT610,#REF!,1,#REF!,"&gt;="&amp;MC610,#REF!,"&lt;="&amp;MB610,#REF!,"&lt;="&amp;ME610,#REF!,"&gt;="&amp;MF610)</f>
        <v/>
      </c>
      <c r="NO610" s="1">
        <f>COUNTIFS(#REF!,LT610,#REF!,0,#REF!,"&gt;="&amp;MC610,#REF!,"&lt;="&amp;MB610,#REF!,"&lt;="&amp;ME610,#REF!,"&gt;="&amp;MF610)</f>
        <v/>
      </c>
      <c r="NP610" s="1">
        <f>COUNTIFS(#REF!,LT610,#REF!,1,#REF!,"&lt;="&amp;ME610,#REF!,"&gt;="&amp;MF610,#REF!,"="&amp;KV610,#REF!,"="&amp;KX610)</f>
        <v/>
      </c>
      <c r="NQ610" s="1">
        <f>COUNTIFS(#REF!,LT610,#REF!,0,#REF!,"&lt;="&amp;ME610,#REF!,"&gt;="&amp;MF610,#REF!,"="&amp;KV610,#REF!,"="&amp;KX610)</f>
        <v/>
      </c>
      <c r="NR610" s="1">
        <f>COUNTIFS(#REF!,LT610,#REF!,1,#REF!,"&lt;="&amp;ME610,#REF!,"&gt;="&amp;MF610,#REF!,"="&amp;KW610,#REF!,"="&amp;KY610)</f>
        <v/>
      </c>
      <c r="NS610" s="1">
        <f>COUNTIFS(#REF!,LT610,#REF!,0,#REF!,"&lt;="&amp;ME610,#REF!,"&gt;="&amp;MF610,#REF!,"="&amp;KW610,#REF!,"="&amp;KY610)</f>
        <v/>
      </c>
      <c r="NT610" s="1">
        <f>MP610+MR610+MT610+MV610+MX610+MZ610+NB610</f>
        <v/>
      </c>
      <c r="NU610" s="1">
        <f>MQ610+MS610+MU610+MW610+MY610+NA610+NC610</f>
        <v/>
      </c>
      <c r="NV610" s="1">
        <f>NT610+NU610</f>
        <v/>
      </c>
      <c r="NW610" s="33">
        <f>NT610/(NT610+NU610)</f>
        <v/>
      </c>
      <c r="NX610" s="3">
        <f>1/NW610</f>
        <v/>
      </c>
      <c r="NY610" s="1">
        <f>LH610</f>
        <v/>
      </c>
      <c r="NZ610" s="79">
        <f>(NW610*((NY610-1)*0.98))-((1-NW610)*1)</f>
        <v/>
      </c>
      <c r="OA610" s="34">
        <f>IF(LR610&lt;0.9,0,IF(AND(LR610&gt;1.1),0,1))</f>
        <v/>
      </c>
      <c r="OB610" s="34">
        <f>IF(LS610&lt;0.9,0,IF(AND(LS610&gt;1.1),0,1))</f>
        <v/>
      </c>
      <c r="OC610" s="32">
        <f>IF(NV610&gt;99,1,0)</f>
        <v/>
      </c>
      <c r="OD610" s="32">
        <f>IF(NZ610&gt;0.0799,1,0)</f>
        <v/>
      </c>
      <c r="OE610" s="32">
        <f>IF(NZ610&gt;OM610,1,0)</f>
        <v/>
      </c>
      <c r="OF610" s="32">
        <f>OC610+OD610+OE610+OA610+OB610</f>
        <v/>
      </c>
      <c r="OG610" s="1">
        <f>ND610+NF610+NH610+NJ610+NL610+NN610+NP610+NR610</f>
        <v/>
      </c>
      <c r="OH610" s="1">
        <f>NE610+NG610+NI610+NK610+NM610+NO610+NQ610+NS610</f>
        <v/>
      </c>
      <c r="OI610" s="1">
        <f>OG610+OH610</f>
        <v/>
      </c>
      <c r="OJ610" s="33">
        <f>OG610/(OG610+OH610)</f>
        <v/>
      </c>
      <c r="OK610" s="3">
        <f>1/OJ610</f>
        <v/>
      </c>
      <c r="OL610" s="1">
        <f>LI610</f>
        <v/>
      </c>
      <c r="OM610" s="79">
        <f>(OJ610*((OL610-1)*0.98))-((1-OJ610)*1)</f>
        <v/>
      </c>
      <c r="ON610" s="34">
        <f>IF(LR610&lt;0.9,0,IF(AND(LR610&gt;1.1),0,1))</f>
        <v/>
      </c>
      <c r="OO610" s="34">
        <f>IF(LS610&lt;0.9,0,IF(AND(LS610&gt;1.1),0,1))</f>
        <v/>
      </c>
      <c r="OP610" s="32">
        <f>IF(OI610&gt;99,1,0)</f>
        <v/>
      </c>
      <c r="OQ610" s="32">
        <f>IF(OM610&gt;0.0799,1,0)</f>
        <v/>
      </c>
      <c r="OR610" s="32">
        <f>IF(OM610&gt;OZ610,1,0)</f>
        <v/>
      </c>
      <c r="OS610" s="32">
        <f>OP610+OQ610+OR610+ON610+OO610</f>
        <v/>
      </c>
      <c r="OT610">
        <f>IF(OF610=5,"BackHome0-0",IF(AND(OS610=5),"BackAway0-0",""))</f>
        <v/>
      </c>
      <c r="OU610">
        <f>IF(OF610=5,KN610,IF(AND(OS610=5),KO610,""))</f>
        <v/>
      </c>
      <c r="OV610">
        <f>IF(OF610=5,"Match Odds",IF(AND(OS610=5),"Match Odds",""))</f>
        <v/>
      </c>
      <c r="OW610">
        <f>IF(OF610=5,KP610,IF(AND(OS610=5),KP610,""))</f>
        <v/>
      </c>
      <c r="OX610">
        <f>IF(OF610=5,"MATCH_ODDS",IF(AND(OS610=5),"MATCH_ODDS",""))</f>
        <v/>
      </c>
      <c r="OY610">
        <f>IF(OF610=5,"BACK",IF(AND(OS610=5),"BACK",""))</f>
        <v/>
      </c>
    </row>
    <row r="611" ht="16.5" customHeight="1" thickBot="1" thickTop="1">
      <c r="A611" s="2" t="n"/>
      <c r="KN611" s="1">
        <f>IF(INDEX(#REF!,MATCH('HT 0-0'!D611,#REF!,0))=INDEX(#REF!,MATCH('HT 0-0'!D611,#REF!,0)),INDEX(#REF!,MATCH('HT 0-0'!D611,#REF!,0)),"ERROR")</f>
        <v/>
      </c>
      <c r="KO611" s="1">
        <f>IF(INDEX(#REF!,MATCH('HT 0-0'!E611,#REF!,0))=INDEX(#REF!,MATCH('HT 0-0'!E611,#REF!,0)),INDEX(#REF!,MATCH('HT 0-0'!E611,#REF!,0)),"ERROR")</f>
        <v/>
      </c>
      <c r="KP611" s="1">
        <f>KN611&amp;" v "&amp;KO611</f>
        <v/>
      </c>
      <c r="KQ611">
        <f>B611&amp;"_"&amp;C611</f>
        <v/>
      </c>
      <c r="KR611" s="1">
        <f>IF((HW611/KK611)&lt;0.335,"G",IF((HW611/KK611)&gt;0.67,"R","A"))</f>
        <v/>
      </c>
      <c r="KS611" s="1">
        <f>IF((HX611/KK611)&lt;0.335,"G",IF((HX611/KK611)&gt;0.67,"R","A"))</f>
        <v/>
      </c>
      <c r="KT611" s="1">
        <f>IF((IH611/KK611)&lt;0.335,"G",IF((IH611/KK611)&gt;0.67,"R","A"))</f>
        <v/>
      </c>
      <c r="KU611" s="1">
        <f>IF((II611/KK611)&lt;0.335,"G",IF((II611/KK611)&gt;0.67,"R","A"))</f>
        <v/>
      </c>
      <c r="KV611" s="1">
        <f>IF((HZ611/KK611)&lt;0.335,"G",IF((HZ611/KK611)&gt;0.67,"R","A"))</f>
        <v/>
      </c>
      <c r="KW611" s="1">
        <f>IF((HY611/KK611)&lt;0.335,"G",IF((HY611/KK611)&gt;0.67,"R","A"))</f>
        <v/>
      </c>
      <c r="KX611" s="1">
        <f>IF((IK611/KK611)&lt;0.335,"G",IF((IK611/KK611)&gt;0.67,"R","A"))</f>
        <v/>
      </c>
      <c r="KY611" s="1">
        <f>IF((IJ611/KK611)&lt;0.335,"G",IF((IJ611/KK611)&gt;0.67,"R","A"))</f>
        <v/>
      </c>
      <c r="KZ611" s="1">
        <f>IF((HQ611/KK611)&lt;0.335,"G",IF((HQ611/KK611)&gt;0.67,"R","A"))</f>
        <v/>
      </c>
      <c r="LA611" s="1">
        <f>IF((IB611/KK611)&lt;0.335,"G",IF((IB611/KK611)&gt;0.67,"R","A"))</f>
        <v/>
      </c>
      <c r="LB611">
        <f>IF(LQ611="0-0",INDEX(Scrape!#REF!,MATCH('HT 0-0'!KP611,Scrape!$B:$B,0)),"")</f>
        <v/>
      </c>
      <c r="LC611">
        <f>IF(LQ611="0-0",INDEX(Scrape!$A:$A,MATCH('HT 0-0'!KP611,Scrape!$B:$B,0)),"")</f>
        <v/>
      </c>
      <c r="LD611">
        <f>IF(LQ611="0-0",INDEX(Scrape!$B:$B,MATCH('HT 0-0'!KP611,Scrape!$B:$B,0)),"")</f>
        <v/>
      </c>
      <c r="LE611">
        <f>IF(LQ611="0-0",INDEX(Scrape!$C:$C,MATCH('HT 0-0'!KP611,Scrape!$B:$B,0)),"")</f>
        <v/>
      </c>
      <c r="LF611">
        <f>IF(LQ611="0-0",INDEX(Scrape!$D:$D,MATCH('HT 0-0'!KP611,Scrape!$B:$B,0)),"")</f>
        <v/>
      </c>
      <c r="LG611">
        <f>IF(LQ611="0-0",INDEX(Scrape!$E:$E,MATCH('HT 0-0'!KP611,Scrape!$B:$B,0)),"")</f>
        <v/>
      </c>
      <c r="LH611">
        <f>IF(LQ611="0-0",INDEX(Scrape!$F:$F,MATCH('HT 0-0'!KP611,Scrape!$B:$B,0)),"")</f>
        <v/>
      </c>
      <c r="LI611">
        <f>IF(LQ611="0-0",INDEX(Scrape!$G:$G,MATCH('HT 0-0'!KP611,Scrape!$B:$B,0)),"")</f>
        <v/>
      </c>
      <c r="LJ611">
        <f>IF(LQ611="0-0",INDEX(Scrape!$H:$H,MATCH('HT 0-0'!KP611,Scrape!$B:$B,0)),"")</f>
        <v/>
      </c>
      <c r="LK611">
        <f>IF(LQ611="0-0",INDEX(Scrape!$I:$I,MATCH('HT 0-0'!KP611,Scrape!$B:$B,0)),"")</f>
        <v/>
      </c>
      <c r="LL611">
        <f>IF(LQ611="0-0",INDEX(Scrape!$J:$J,MATCH('HT 0-0'!KP611,Scrape!$B:$B,0)),"")</f>
        <v/>
      </c>
      <c r="LM611">
        <f>IF(LQ611="0-0",INDEX(Scrape!$K:$K,MATCH('HT 0-0'!KP611,Scrape!$B:$B,0)),"")</f>
        <v/>
      </c>
      <c r="LN611">
        <f>IF(LQ611="0-0",INDEX(Scrape!$L:$L,MATCH('HT 0-0'!KP611,Scrape!$B:$B,0)),"")</f>
        <v/>
      </c>
      <c r="LO611">
        <f>IF(LQ611="0-0",INDEX(Scrape!$M:$M,MATCH('HT 0-0'!KP611,Scrape!$B:$B,0)),"")</f>
        <v/>
      </c>
      <c r="LP611">
        <f>IF(LQ611="0-0",INDEX(Scrape!$N:$N,MATCH('HT 0-0'!KP611,Scrape!$B:$B,0)),"")</f>
        <v/>
      </c>
      <c r="LQ611">
        <f>INDEX(Scrape!$O:$O,MATCH('HT 0-0'!KP611,Scrape!$B:$B,0))</f>
        <v/>
      </c>
      <c r="LR611">
        <f>(1/LJ611)+(1/LI611)+(1/LH611)</f>
        <v/>
      </c>
      <c r="LS611">
        <f>(1/LG611)+(1/LF611)+(1/LE611)</f>
        <v/>
      </c>
      <c r="LT611" s="8">
        <f>IF(INDEX(#REF!,MATCH(KQ611,#REF!,0))=INDEX(#REF!,MATCH(KQ611,#REF!,0)),INDEX(#REF!,MATCH(KQ611,#REF!,0)),"ERROR")</f>
        <v/>
      </c>
      <c r="LU611" s="4">
        <f>IF(KR611="G",2,IF(KR611="R",0.5,IF(KR611="A",1)))</f>
        <v/>
      </c>
      <c r="LV611" s="4">
        <f>IF(KS611="G",0.5,IF(KS611="R",2,IF(KS611="A",1)))</f>
        <v/>
      </c>
      <c r="LW611" s="4">
        <f>IF(KT611="G",2,IF(KT611="R",0.5,IF(KT611="A",1)))</f>
        <v/>
      </c>
      <c r="LX611" s="4">
        <f>IF(KU611="G",0.5,IF(KU611="R",2,IF(KU611="A",1)))</f>
        <v/>
      </c>
      <c r="LY611" s="7">
        <f>(LK611*(LU611+LX611)+(LL611*(LU611+LX611)))</f>
        <v/>
      </c>
      <c r="LZ611" s="7">
        <f>(LN611*(LV611+LW611)+(LO611*(LV611+LW611)))</f>
        <v/>
      </c>
      <c r="MA611" s="11">
        <f>LY611-LZ611</f>
        <v/>
      </c>
      <c r="MB611" s="5">
        <f>MA611+2</f>
        <v/>
      </c>
      <c r="MC611" s="6">
        <f>MA611-2</f>
        <v/>
      </c>
      <c r="MD611" s="4">
        <f>LE611</f>
        <v/>
      </c>
      <c r="ME611" s="9">
        <f>IF(MD611=0,1000,MD611+0.75)</f>
        <v/>
      </c>
      <c r="MF611" s="10">
        <f>IF(MD611=0,0,MD611-0.75)</f>
        <v/>
      </c>
      <c r="MG611" s="4">
        <f>((LM611*(LU611+LX611))-((LP611*(LV611+LW611))))</f>
        <v/>
      </c>
      <c r="MH611" s="9">
        <f>MG611*1.2</f>
        <v/>
      </c>
      <c r="MI611" s="10">
        <f>MG611*0.8</f>
        <v/>
      </c>
      <c r="MJ611">
        <f>IFERROR(OT611,"")</f>
        <v/>
      </c>
      <c r="MK611">
        <f>IFERROR(OU611,"")</f>
        <v/>
      </c>
      <c r="ML611">
        <f>IFERROR(OV611,"")</f>
        <v/>
      </c>
      <c r="MM611">
        <f>IFERROR(OW611,"")</f>
        <v/>
      </c>
      <c r="MN611">
        <f>IFERROR(OX611,"")</f>
        <v/>
      </c>
      <c r="MO611">
        <f>IFERROR(OY611,"")</f>
        <v/>
      </c>
      <c r="MP611" s="1">
        <f>COUNTIFS(#REF!,LT611,#REF!,1,#REF!,"&gt;="&amp;MC611,#REF!,"&lt;="&amp;MB611,#REF!,"&lt;="&amp;ME611,#REF!,"&gt;="&amp;MF611,#REF!,"="&amp;KV611,#REF!,"="&amp;KX611)</f>
        <v/>
      </c>
      <c r="MQ611" s="1">
        <f>COUNTIFS(#REF!,LT611,#REF!,0,#REF!,"&gt;="&amp;MC611,#REF!,"&lt;="&amp;MB611,#REF!,"&lt;="&amp;ME611,#REF!,"&gt;="&amp;MF611,#REF!,"="&amp;KV611,#REF!,"="&amp;KX611)</f>
        <v/>
      </c>
      <c r="MR611" s="1">
        <f>COUNTIFS(#REF!,LT611,#REF!,1,#REF!,"&gt;="&amp;MC611,#REF!,"&lt;="&amp;MB611,#REF!,"&lt;="&amp;ME611,#REF!,"&gt;="&amp;MF611,#REF!,"="&amp;KW611,#REF!,"="&amp;KY611)</f>
        <v/>
      </c>
      <c r="MS611" s="1">
        <f>COUNTIFS(#REF!,LT611,#REF!,0,#REF!,"&gt;="&amp;MC611,#REF!,"&lt;="&amp;MB611,#REF!,"&lt;="&amp;ME611,#REF!,"&gt;="&amp;MF611,#REF!,"="&amp;KW611,#REF!,"="&amp;KY611)</f>
        <v/>
      </c>
      <c r="MT611" s="1">
        <f>COUNTIFS(#REF!,LT611,#REF!,1,#REF!,"&gt;="&amp;MI611,#REF!,"&lt;="&amp;MH611,#REF!,"&lt;="&amp;ME611,#REF!,"&gt;="&amp;MF611)</f>
        <v/>
      </c>
      <c r="MU611" s="1">
        <f>COUNTIFS(#REF!,LT611,#REF!,0,#REF!,"&gt;="&amp;MI611,#REF!,"&lt;="&amp;MH611,#REF!,"&lt;="&amp;ME611,#REF!,"&gt;="&amp;MF611)</f>
        <v/>
      </c>
      <c r="MV611" s="1">
        <f>COUNTIFS(#REF!,LT611,#REF!,1,#REF!,"&gt;="&amp;MI611,#REF!,"&lt;="&amp;MH611,#REF!,"="&amp;KZ611,#REF!,"="&amp;LA611,#REF!,"&lt;="&amp;ME611,#REF!,"&gt;="&amp;MF611)</f>
        <v/>
      </c>
      <c r="MW611" s="1">
        <f>COUNTIFS(#REF!,LT611,#REF!,0,#REF!,"&gt;="&amp;MI611,#REF!,"&lt;="&amp;MH611,#REF!,"="&amp;KZ611,#REF!,"="&amp;LA611,#REF!,"&lt;="&amp;ME611,#REF!,"&gt;="&amp;MF611)</f>
        <v/>
      </c>
      <c r="MX611" s="1">
        <f>COUNTIFS(#REF!,LT611,#REF!,1,#REF!,"&gt;="&amp;MC611,#REF!,"&lt;="&amp;MB611,#REF!,"&lt;="&amp;ME611,#REF!,"&gt;="&amp;MF611)</f>
        <v/>
      </c>
      <c r="MY611" s="1">
        <f>COUNTIFS(#REF!,LT611,#REF!,0,#REF!,"&gt;="&amp;MC611,#REF!,"&lt;="&amp;MB611,#REF!,"&lt;="&amp;ME611,#REF!,"&gt;="&amp;MF611)</f>
        <v/>
      </c>
      <c r="MZ611" s="1">
        <f>COUNTIFS(#REF!,LT611,#REF!,1,#REF!,"&lt;="&amp;ME611,#REF!,"&gt;="&amp;MF611,#REF!,"="&amp;KV611,#REF!,"="&amp;KX611)</f>
        <v/>
      </c>
      <c r="NA611" s="1">
        <f>COUNTIFS(#REF!,LT611,#REF!,0,#REF!,"&lt;="&amp;ME611,#REF!,"&gt;="&amp;MF611,#REF!,"="&amp;KV611,#REF!,"="&amp;KX611)</f>
        <v/>
      </c>
      <c r="NB611" s="1">
        <f>COUNTIFS(#REF!,LT611,#REF!,1,#REF!,"&lt;="&amp;ME611,#REF!,"&gt;="&amp;MF611,#REF!,"="&amp;KW611,#REF!,"="&amp;KY611)</f>
        <v/>
      </c>
      <c r="NC611" s="1">
        <f>COUNTIFS(#REF!,LT611,#REF!,0,#REF!,"&lt;="&amp;ME611,#REF!,"&gt;="&amp;MF611,#REF!,"="&amp;KW611,#REF!,"="&amp;KY611)</f>
        <v/>
      </c>
      <c r="ND611" s="1">
        <f>COUNTIFS(#REF!,LT611,#REF!,1,#REF!,"&gt;="&amp;MC611,#REF!,"&lt;="&amp;MB611,#REF!,"&lt;="&amp;ME611,#REF!,"&gt;="&amp;MF611,#REF!,"="&amp;KV611,#REF!,"="&amp;KX611)</f>
        <v/>
      </c>
      <c r="NE611" s="1">
        <f>COUNTIFS(#REF!,LT611,#REF!,0,#REF!,"&gt;="&amp;MC611,#REF!,"&lt;="&amp;MB611,#REF!,"&lt;="&amp;ME611,#REF!,"&gt;="&amp;MF611,#REF!,"="&amp;KV611,#REF!,"="&amp;KX611)</f>
        <v/>
      </c>
      <c r="NF611" s="1">
        <f>COUNTIFS(#REF!,LT611,#REF!,1,#REF!,"&gt;="&amp;MC611,#REF!,"&lt;="&amp;MB611,#REF!,"&lt;="&amp;ME611,#REF!,"&gt;="&amp;MF611,#REF!,"="&amp;KW611,#REF!,"="&amp;KY611)</f>
        <v/>
      </c>
      <c r="NG611" s="1">
        <f>COUNTIFS(#REF!,LT611,#REF!,0,#REF!,"&gt;="&amp;MC611,#REF!,"&lt;="&amp;MB611,#REF!,"&lt;="&amp;ME611,#REF!,"&gt;="&amp;MF611,#REF!,"="&amp;KW611,#REF!,"="&amp;KY611)</f>
        <v/>
      </c>
      <c r="NH611" s="1">
        <f>COUNTIFS(#REF!,LT611,#REF!,1,#REF!,"&gt;="&amp;MC611,#REF!,"&lt;="&amp;MB611,#REF!,"&lt;="&amp;ME611,#REF!,"&gt;="&amp;MF611,#REF!,"="&amp;KZ611,#REF!,"="&amp;LA611)</f>
        <v/>
      </c>
      <c r="NI611" s="1">
        <f>COUNTIFS(#REF!,LT611,#REF!,0,#REF!,"&gt;="&amp;MC611,#REF!,"&lt;="&amp;MB611,#REF!,"&lt;="&amp;ME611,#REF!,"&gt;="&amp;MF611,#REF!,"="&amp;KZ611,#REF!,"="&amp;LA611)</f>
        <v/>
      </c>
      <c r="NJ611" s="1">
        <f>COUNTIFS(#REF!,LT611,#REF!,1,#REF!,"&gt;="&amp;MI611,#REF!,"&lt;="&amp;MH611,#REF!,"&lt;="&amp;ME611,#REF!,"&gt;="&amp;MF611)</f>
        <v/>
      </c>
      <c r="NK611" s="1">
        <f>COUNTIFS(#REF!,LT611,#REF!,0,#REF!,"&gt;="&amp;MI611,#REF!,"&lt;="&amp;MH611,#REF!,"&lt;="&amp;ME611,#REF!,"&gt;="&amp;MF611)</f>
        <v/>
      </c>
      <c r="NL611" s="1">
        <f>COUNTIFS(#REF!,LT611,#REF!,1,#REF!,"&gt;="&amp;MI611,#REF!,"&lt;="&amp;MH611,#REF!,"="&amp;KZ611,#REF!,"="&amp;LA611,#REF!,"&lt;="&amp;ME611,#REF!,"&gt;="&amp;MF611)</f>
        <v/>
      </c>
      <c r="NM611" s="1">
        <f>COUNTIFS(#REF!,LT611,#REF!,0,#REF!,"&gt;="&amp;MI611,#REF!,"&lt;="&amp;MH611,#REF!,"="&amp;KZ611,#REF!,"="&amp;LA611,#REF!,"&lt;="&amp;ME611,#REF!,"&gt;="&amp;MF611)</f>
        <v/>
      </c>
      <c r="NN611" s="1">
        <f>COUNTIFS(#REF!,LT611,#REF!,1,#REF!,"&gt;="&amp;MC611,#REF!,"&lt;="&amp;MB611,#REF!,"&lt;="&amp;ME611,#REF!,"&gt;="&amp;MF611)</f>
        <v/>
      </c>
      <c r="NO611" s="1">
        <f>COUNTIFS(#REF!,LT611,#REF!,0,#REF!,"&gt;="&amp;MC611,#REF!,"&lt;="&amp;MB611,#REF!,"&lt;="&amp;ME611,#REF!,"&gt;="&amp;MF611)</f>
        <v/>
      </c>
      <c r="NP611" s="1">
        <f>COUNTIFS(#REF!,LT611,#REF!,1,#REF!,"&lt;="&amp;ME611,#REF!,"&gt;="&amp;MF611,#REF!,"="&amp;KV611,#REF!,"="&amp;KX611)</f>
        <v/>
      </c>
      <c r="NQ611" s="1">
        <f>COUNTIFS(#REF!,LT611,#REF!,0,#REF!,"&lt;="&amp;ME611,#REF!,"&gt;="&amp;MF611,#REF!,"="&amp;KV611,#REF!,"="&amp;KX611)</f>
        <v/>
      </c>
      <c r="NR611" s="1">
        <f>COUNTIFS(#REF!,LT611,#REF!,1,#REF!,"&lt;="&amp;ME611,#REF!,"&gt;="&amp;MF611,#REF!,"="&amp;KW611,#REF!,"="&amp;KY611)</f>
        <v/>
      </c>
      <c r="NS611" s="1">
        <f>COUNTIFS(#REF!,LT611,#REF!,0,#REF!,"&lt;="&amp;ME611,#REF!,"&gt;="&amp;MF611,#REF!,"="&amp;KW611,#REF!,"="&amp;KY611)</f>
        <v/>
      </c>
      <c r="NT611" s="1">
        <f>MP611+MR611+MT611+MV611+MX611+MZ611+NB611</f>
        <v/>
      </c>
      <c r="NU611" s="1">
        <f>MQ611+MS611+MU611+MW611+MY611+NA611+NC611</f>
        <v/>
      </c>
      <c r="NV611" s="1">
        <f>NT611+NU611</f>
        <v/>
      </c>
      <c r="NW611" s="33">
        <f>NT611/(NT611+NU611)</f>
        <v/>
      </c>
      <c r="NX611" s="3">
        <f>1/NW611</f>
        <v/>
      </c>
      <c r="NY611" s="1">
        <f>LH611</f>
        <v/>
      </c>
      <c r="NZ611" s="79">
        <f>(NW611*((NY611-1)*0.98))-((1-NW611)*1)</f>
        <v/>
      </c>
      <c r="OA611" s="34">
        <f>IF(LR611&lt;0.9,0,IF(AND(LR611&gt;1.1),0,1))</f>
        <v/>
      </c>
      <c r="OB611" s="34">
        <f>IF(LS611&lt;0.9,0,IF(AND(LS611&gt;1.1),0,1))</f>
        <v/>
      </c>
      <c r="OC611" s="32">
        <f>IF(NV611&gt;99,1,0)</f>
        <v/>
      </c>
      <c r="OD611" s="32">
        <f>IF(NZ611&gt;0.0799,1,0)</f>
        <v/>
      </c>
      <c r="OE611" s="32">
        <f>IF(NZ611&gt;OM611,1,0)</f>
        <v/>
      </c>
      <c r="OF611" s="32">
        <f>OC611+OD611+OE611+OA611+OB611</f>
        <v/>
      </c>
      <c r="OG611" s="1">
        <f>ND611+NF611+NH611+NJ611+NL611+NN611+NP611+NR611</f>
        <v/>
      </c>
      <c r="OH611" s="1">
        <f>NE611+NG611+NI611+NK611+NM611+NO611+NQ611+NS611</f>
        <v/>
      </c>
      <c r="OI611" s="1">
        <f>OG611+OH611</f>
        <v/>
      </c>
      <c r="OJ611" s="33">
        <f>OG611/(OG611+OH611)</f>
        <v/>
      </c>
      <c r="OK611" s="3">
        <f>1/OJ611</f>
        <v/>
      </c>
      <c r="OL611" s="1">
        <f>LI611</f>
        <v/>
      </c>
      <c r="OM611" s="79">
        <f>(OJ611*((OL611-1)*0.98))-((1-OJ611)*1)</f>
        <v/>
      </c>
      <c r="ON611" s="34">
        <f>IF(LR611&lt;0.9,0,IF(AND(LR611&gt;1.1),0,1))</f>
        <v/>
      </c>
      <c r="OO611" s="34">
        <f>IF(LS611&lt;0.9,0,IF(AND(LS611&gt;1.1),0,1))</f>
        <v/>
      </c>
      <c r="OP611" s="32">
        <f>IF(OI611&gt;99,1,0)</f>
        <v/>
      </c>
      <c r="OQ611" s="32">
        <f>IF(OM611&gt;0.0799,1,0)</f>
        <v/>
      </c>
      <c r="OR611" s="32">
        <f>IF(OM611&gt;OZ611,1,0)</f>
        <v/>
      </c>
      <c r="OS611" s="32">
        <f>OP611+OQ611+OR611+ON611+OO611</f>
        <v/>
      </c>
      <c r="OT611">
        <f>IF(OF611=5,"BackHome0-0",IF(AND(OS611=5),"BackAway0-0",""))</f>
        <v/>
      </c>
      <c r="OU611">
        <f>IF(OF611=5,KN611,IF(AND(OS611=5),KO611,""))</f>
        <v/>
      </c>
      <c r="OV611">
        <f>IF(OF611=5,"Match Odds",IF(AND(OS611=5),"Match Odds",""))</f>
        <v/>
      </c>
      <c r="OW611">
        <f>IF(OF611=5,KP611,IF(AND(OS611=5),KP611,""))</f>
        <v/>
      </c>
      <c r="OX611">
        <f>IF(OF611=5,"MATCH_ODDS",IF(AND(OS611=5),"MATCH_ODDS",""))</f>
        <v/>
      </c>
      <c r="OY611">
        <f>IF(OF611=5,"BACK",IF(AND(OS611=5),"BACK",""))</f>
        <v/>
      </c>
    </row>
    <row r="612" ht="15.75" customHeight="1" thickTop="1">
      <c r="A612" s="2" t="n"/>
      <c r="KN612" s="1">
        <f>IF(INDEX(#REF!,MATCH('HT 0-0'!D612,#REF!,0))=INDEX(#REF!,MATCH('HT 0-0'!D612,#REF!,0)),INDEX(#REF!,MATCH('HT 0-0'!D612,#REF!,0)),"ERROR")</f>
        <v/>
      </c>
      <c r="KO612" s="1">
        <f>IF(INDEX(#REF!,MATCH('HT 0-0'!E612,#REF!,0))=INDEX(#REF!,MATCH('HT 0-0'!E612,#REF!,0)),INDEX(#REF!,MATCH('HT 0-0'!E612,#REF!,0)),"ERROR")</f>
        <v/>
      </c>
      <c r="KP612" s="1">
        <f>KN612&amp;" v "&amp;KO612</f>
        <v/>
      </c>
      <c r="KQ612">
        <f>B612&amp;"_"&amp;C612</f>
        <v/>
      </c>
      <c r="KR612" s="1">
        <f>IF((HW612/KK612)&lt;0.335,"G",IF((HW612/KK612)&gt;0.67,"R","A"))</f>
        <v/>
      </c>
      <c r="KS612" s="1">
        <f>IF((HX612/KK612)&lt;0.335,"G",IF((HX612/KK612)&gt;0.67,"R","A"))</f>
        <v/>
      </c>
      <c r="KT612" s="1">
        <f>IF((IH612/KK612)&lt;0.335,"G",IF((IH612/KK612)&gt;0.67,"R","A"))</f>
        <v/>
      </c>
      <c r="KU612" s="1">
        <f>IF((II612/KK612)&lt;0.335,"G",IF((II612/KK612)&gt;0.67,"R","A"))</f>
        <v/>
      </c>
      <c r="KV612" s="1">
        <f>IF((HZ612/KK612)&lt;0.335,"G",IF((HZ612/KK612)&gt;0.67,"R","A"))</f>
        <v/>
      </c>
      <c r="KW612" s="1">
        <f>IF((HY612/KK612)&lt;0.335,"G",IF((HY612/KK612)&gt;0.67,"R","A"))</f>
        <v/>
      </c>
      <c r="KX612" s="1">
        <f>IF((IK612/KK612)&lt;0.335,"G",IF((IK612/KK612)&gt;0.67,"R","A"))</f>
        <v/>
      </c>
      <c r="KY612" s="1">
        <f>IF((IJ612/KK612)&lt;0.335,"G",IF((IJ612/KK612)&gt;0.67,"R","A"))</f>
        <v/>
      </c>
      <c r="KZ612" s="1">
        <f>IF((HQ612/KK612)&lt;0.335,"G",IF((HQ612/KK612)&gt;0.67,"R","A"))</f>
        <v/>
      </c>
      <c r="LA612" s="1">
        <f>IF((IB612/KK612)&lt;0.335,"G",IF((IB612/KK612)&gt;0.67,"R","A"))</f>
        <v/>
      </c>
      <c r="LB612">
        <f>IF(LQ612="0-0",INDEX(Scrape!#REF!,MATCH('HT 0-0'!KP612,Scrape!$B:$B,0)),"")</f>
        <v/>
      </c>
      <c r="LC612">
        <f>IF(LQ612="0-0",INDEX(Scrape!$A:$A,MATCH('HT 0-0'!KP612,Scrape!$B:$B,0)),"")</f>
        <v/>
      </c>
      <c r="LD612">
        <f>IF(LQ612="0-0",INDEX(Scrape!$B:$B,MATCH('HT 0-0'!KP612,Scrape!$B:$B,0)),"")</f>
        <v/>
      </c>
      <c r="LE612">
        <f>IF(LQ612="0-0",INDEX(Scrape!$C:$C,MATCH('HT 0-0'!KP612,Scrape!$B:$B,0)),"")</f>
        <v/>
      </c>
      <c r="LF612">
        <f>IF(LQ612="0-0",INDEX(Scrape!$D:$D,MATCH('HT 0-0'!KP612,Scrape!$B:$B,0)),"")</f>
        <v/>
      </c>
      <c r="LG612">
        <f>IF(LQ612="0-0",INDEX(Scrape!$E:$E,MATCH('HT 0-0'!KP612,Scrape!$B:$B,0)),"")</f>
        <v/>
      </c>
      <c r="LH612">
        <f>IF(LQ612="0-0",INDEX(Scrape!$F:$F,MATCH('HT 0-0'!KP612,Scrape!$B:$B,0)),"")</f>
        <v/>
      </c>
      <c r="LI612">
        <f>IF(LQ612="0-0",INDEX(Scrape!$G:$G,MATCH('HT 0-0'!KP612,Scrape!$B:$B,0)),"")</f>
        <v/>
      </c>
      <c r="LJ612">
        <f>IF(LQ612="0-0",INDEX(Scrape!$H:$H,MATCH('HT 0-0'!KP612,Scrape!$B:$B,0)),"")</f>
        <v/>
      </c>
      <c r="LK612">
        <f>IF(LQ612="0-0",INDEX(Scrape!$I:$I,MATCH('HT 0-0'!KP612,Scrape!$B:$B,0)),"")</f>
        <v/>
      </c>
      <c r="LL612">
        <f>IF(LQ612="0-0",INDEX(Scrape!$J:$J,MATCH('HT 0-0'!KP612,Scrape!$B:$B,0)),"")</f>
        <v/>
      </c>
      <c r="LM612">
        <f>IF(LQ612="0-0",INDEX(Scrape!$K:$K,MATCH('HT 0-0'!KP612,Scrape!$B:$B,0)),"")</f>
        <v/>
      </c>
      <c r="LN612">
        <f>IF(LQ612="0-0",INDEX(Scrape!$L:$L,MATCH('HT 0-0'!KP612,Scrape!$B:$B,0)),"")</f>
        <v/>
      </c>
      <c r="LO612">
        <f>IF(LQ612="0-0",INDEX(Scrape!$M:$M,MATCH('HT 0-0'!KP612,Scrape!$B:$B,0)),"")</f>
        <v/>
      </c>
      <c r="LP612">
        <f>IF(LQ612="0-0",INDEX(Scrape!$N:$N,MATCH('HT 0-0'!KP612,Scrape!$B:$B,0)),"")</f>
        <v/>
      </c>
      <c r="LQ612">
        <f>INDEX(Scrape!$O:$O,MATCH('HT 0-0'!KP612,Scrape!$B:$B,0))</f>
        <v/>
      </c>
      <c r="LR612">
        <f>(1/LJ612)+(1/LI612)+(1/LH612)</f>
        <v/>
      </c>
      <c r="LS612">
        <f>(1/LG612)+(1/LF612)+(1/LE612)</f>
        <v/>
      </c>
      <c r="LT612" s="8">
        <f>IF(INDEX(#REF!,MATCH(KQ612,#REF!,0))=INDEX(#REF!,MATCH(KQ612,#REF!,0)),INDEX(#REF!,MATCH(KQ612,#REF!,0)),"ERROR")</f>
        <v/>
      </c>
      <c r="LU612" s="4">
        <f>IF(KR612="G",2,IF(KR612="R",0.5,IF(KR612="A",1)))</f>
        <v/>
      </c>
      <c r="LV612" s="4">
        <f>IF(KS612="G",0.5,IF(KS612="R",2,IF(KS612="A",1)))</f>
        <v/>
      </c>
      <c r="LW612" s="4">
        <f>IF(KT612="G",2,IF(KT612="R",0.5,IF(KT612="A",1)))</f>
        <v/>
      </c>
      <c r="LX612" s="4">
        <f>IF(KU612="G",0.5,IF(KU612="R",2,IF(KU612="A",1)))</f>
        <v/>
      </c>
      <c r="LY612" s="7">
        <f>(LK612*(LU612+LX612)+(LL612*(LU612+LX612)))</f>
        <v/>
      </c>
      <c r="LZ612" s="7">
        <f>(LN612*(LV612+LW612)+(LO612*(LV612+LW612)))</f>
        <v/>
      </c>
      <c r="MA612" s="11">
        <f>LY612-LZ612</f>
        <v/>
      </c>
      <c r="MB612" s="5">
        <f>MA612+2</f>
        <v/>
      </c>
      <c r="MC612" s="6">
        <f>MA612-2</f>
        <v/>
      </c>
      <c r="MD612" s="4">
        <f>LE612</f>
        <v/>
      </c>
      <c r="ME612" s="9">
        <f>IF(MD612=0,1000,MD612+0.75)</f>
        <v/>
      </c>
      <c r="MF612" s="10">
        <f>IF(MD612=0,0,MD612-0.75)</f>
        <v/>
      </c>
      <c r="MG612" s="4">
        <f>((LM612*(LU612+LX612))-((LP612*(LV612+LW612))))</f>
        <v/>
      </c>
      <c r="MH612" s="9">
        <f>MG612*1.2</f>
        <v/>
      </c>
      <c r="MI612" s="10">
        <f>MG612*0.8</f>
        <v/>
      </c>
      <c r="MJ612">
        <f>IFERROR(OT612,"")</f>
        <v/>
      </c>
      <c r="MK612">
        <f>IFERROR(OU612,"")</f>
        <v/>
      </c>
      <c r="ML612">
        <f>IFERROR(OV612,"")</f>
        <v/>
      </c>
      <c r="MM612">
        <f>IFERROR(OW612,"")</f>
        <v/>
      </c>
      <c r="MN612">
        <f>IFERROR(OX612,"")</f>
        <v/>
      </c>
      <c r="MO612">
        <f>IFERROR(OY612,"")</f>
        <v/>
      </c>
      <c r="MP612" s="1">
        <f>COUNTIFS(#REF!,LT612,#REF!,1,#REF!,"&gt;="&amp;MC612,#REF!,"&lt;="&amp;MB612,#REF!,"&lt;="&amp;ME612,#REF!,"&gt;="&amp;MF612,#REF!,"="&amp;KV612,#REF!,"="&amp;KX612)</f>
        <v/>
      </c>
      <c r="MQ612" s="1">
        <f>COUNTIFS(#REF!,LT612,#REF!,0,#REF!,"&gt;="&amp;MC612,#REF!,"&lt;="&amp;MB612,#REF!,"&lt;="&amp;ME612,#REF!,"&gt;="&amp;MF612,#REF!,"="&amp;KV612,#REF!,"="&amp;KX612)</f>
        <v/>
      </c>
      <c r="MR612" s="1">
        <f>COUNTIFS(#REF!,LT612,#REF!,1,#REF!,"&gt;="&amp;MC612,#REF!,"&lt;="&amp;MB612,#REF!,"&lt;="&amp;ME612,#REF!,"&gt;="&amp;MF612,#REF!,"="&amp;KW612,#REF!,"="&amp;KY612)</f>
        <v/>
      </c>
      <c r="MS612" s="1">
        <f>COUNTIFS(#REF!,LT612,#REF!,0,#REF!,"&gt;="&amp;MC612,#REF!,"&lt;="&amp;MB612,#REF!,"&lt;="&amp;ME612,#REF!,"&gt;="&amp;MF612,#REF!,"="&amp;KW612,#REF!,"="&amp;KY612)</f>
        <v/>
      </c>
      <c r="MT612" s="1">
        <f>COUNTIFS(#REF!,LT612,#REF!,1,#REF!,"&gt;="&amp;MI612,#REF!,"&lt;="&amp;MH612,#REF!,"&lt;="&amp;ME612,#REF!,"&gt;="&amp;MF612)</f>
        <v/>
      </c>
      <c r="MU612" s="1">
        <f>COUNTIFS(#REF!,LT612,#REF!,0,#REF!,"&gt;="&amp;MI612,#REF!,"&lt;="&amp;MH612,#REF!,"&lt;="&amp;ME612,#REF!,"&gt;="&amp;MF612)</f>
        <v/>
      </c>
      <c r="MV612" s="1">
        <f>COUNTIFS(#REF!,LT612,#REF!,1,#REF!,"&gt;="&amp;MI612,#REF!,"&lt;="&amp;MH612,#REF!,"="&amp;KZ612,#REF!,"="&amp;LA612,#REF!,"&lt;="&amp;ME612,#REF!,"&gt;="&amp;MF612)</f>
        <v/>
      </c>
      <c r="MW612" s="1">
        <f>COUNTIFS(#REF!,LT612,#REF!,0,#REF!,"&gt;="&amp;MI612,#REF!,"&lt;="&amp;MH612,#REF!,"="&amp;KZ612,#REF!,"="&amp;LA612,#REF!,"&lt;="&amp;ME612,#REF!,"&gt;="&amp;MF612)</f>
        <v/>
      </c>
      <c r="MX612" s="1">
        <f>COUNTIFS(#REF!,LT612,#REF!,1,#REF!,"&gt;="&amp;MC612,#REF!,"&lt;="&amp;MB612,#REF!,"&lt;="&amp;ME612,#REF!,"&gt;="&amp;MF612)</f>
        <v/>
      </c>
      <c r="MY612" s="1">
        <f>COUNTIFS(#REF!,LT612,#REF!,0,#REF!,"&gt;="&amp;MC612,#REF!,"&lt;="&amp;MB612,#REF!,"&lt;="&amp;ME612,#REF!,"&gt;="&amp;MF612)</f>
        <v/>
      </c>
      <c r="MZ612" s="1">
        <f>COUNTIFS(#REF!,LT612,#REF!,1,#REF!,"&lt;="&amp;ME612,#REF!,"&gt;="&amp;MF612,#REF!,"="&amp;KV612,#REF!,"="&amp;KX612)</f>
        <v/>
      </c>
      <c r="NA612" s="1">
        <f>COUNTIFS(#REF!,LT612,#REF!,0,#REF!,"&lt;="&amp;ME612,#REF!,"&gt;="&amp;MF612,#REF!,"="&amp;KV612,#REF!,"="&amp;KX612)</f>
        <v/>
      </c>
      <c r="NB612" s="1">
        <f>COUNTIFS(#REF!,LT612,#REF!,1,#REF!,"&lt;="&amp;ME612,#REF!,"&gt;="&amp;MF612,#REF!,"="&amp;KW612,#REF!,"="&amp;KY612)</f>
        <v/>
      </c>
      <c r="NC612" s="1">
        <f>COUNTIFS(#REF!,LT612,#REF!,0,#REF!,"&lt;="&amp;ME612,#REF!,"&gt;="&amp;MF612,#REF!,"="&amp;KW612,#REF!,"="&amp;KY612)</f>
        <v/>
      </c>
      <c r="ND612" s="1">
        <f>COUNTIFS(#REF!,LT612,#REF!,1,#REF!,"&gt;="&amp;MC612,#REF!,"&lt;="&amp;MB612,#REF!,"&lt;="&amp;ME612,#REF!,"&gt;="&amp;MF612,#REF!,"="&amp;KV612,#REF!,"="&amp;KX612)</f>
        <v/>
      </c>
      <c r="NE612" s="1">
        <f>COUNTIFS(#REF!,LT612,#REF!,0,#REF!,"&gt;="&amp;MC612,#REF!,"&lt;="&amp;MB612,#REF!,"&lt;="&amp;ME612,#REF!,"&gt;="&amp;MF612,#REF!,"="&amp;KV612,#REF!,"="&amp;KX612)</f>
        <v/>
      </c>
      <c r="NF612" s="1">
        <f>COUNTIFS(#REF!,LT612,#REF!,1,#REF!,"&gt;="&amp;MC612,#REF!,"&lt;="&amp;MB612,#REF!,"&lt;="&amp;ME612,#REF!,"&gt;="&amp;MF612,#REF!,"="&amp;KW612,#REF!,"="&amp;KY612)</f>
        <v/>
      </c>
      <c r="NG612" s="1">
        <f>COUNTIFS(#REF!,LT612,#REF!,0,#REF!,"&gt;="&amp;MC612,#REF!,"&lt;="&amp;MB612,#REF!,"&lt;="&amp;ME612,#REF!,"&gt;="&amp;MF612,#REF!,"="&amp;KW612,#REF!,"="&amp;KY612)</f>
        <v/>
      </c>
      <c r="NH612" s="1">
        <f>COUNTIFS(#REF!,LT612,#REF!,1,#REF!,"&gt;="&amp;MC612,#REF!,"&lt;="&amp;MB612,#REF!,"&lt;="&amp;ME612,#REF!,"&gt;="&amp;MF612,#REF!,"="&amp;KZ612,#REF!,"="&amp;LA612)</f>
        <v/>
      </c>
      <c r="NI612" s="1">
        <f>COUNTIFS(#REF!,LT612,#REF!,0,#REF!,"&gt;="&amp;MC612,#REF!,"&lt;="&amp;MB612,#REF!,"&lt;="&amp;ME612,#REF!,"&gt;="&amp;MF612,#REF!,"="&amp;KZ612,#REF!,"="&amp;LA612)</f>
        <v/>
      </c>
      <c r="NJ612" s="1">
        <f>COUNTIFS(#REF!,LT612,#REF!,1,#REF!,"&gt;="&amp;MI612,#REF!,"&lt;="&amp;MH612,#REF!,"&lt;="&amp;ME612,#REF!,"&gt;="&amp;MF612)</f>
        <v/>
      </c>
      <c r="NK612" s="1">
        <f>COUNTIFS(#REF!,LT612,#REF!,0,#REF!,"&gt;="&amp;MI612,#REF!,"&lt;="&amp;MH612,#REF!,"&lt;="&amp;ME612,#REF!,"&gt;="&amp;MF612)</f>
        <v/>
      </c>
      <c r="NL612" s="1">
        <f>COUNTIFS(#REF!,LT612,#REF!,1,#REF!,"&gt;="&amp;MI612,#REF!,"&lt;="&amp;MH612,#REF!,"="&amp;KZ612,#REF!,"="&amp;LA612,#REF!,"&lt;="&amp;ME612,#REF!,"&gt;="&amp;MF612)</f>
        <v/>
      </c>
      <c r="NM612" s="1">
        <f>COUNTIFS(#REF!,LT612,#REF!,0,#REF!,"&gt;="&amp;MI612,#REF!,"&lt;="&amp;MH612,#REF!,"="&amp;KZ612,#REF!,"="&amp;LA612,#REF!,"&lt;="&amp;ME612,#REF!,"&gt;="&amp;MF612)</f>
        <v/>
      </c>
      <c r="NN612" s="1">
        <f>COUNTIFS(#REF!,LT612,#REF!,1,#REF!,"&gt;="&amp;MC612,#REF!,"&lt;="&amp;MB612,#REF!,"&lt;="&amp;ME612,#REF!,"&gt;="&amp;MF612)</f>
        <v/>
      </c>
      <c r="NO612" s="1">
        <f>COUNTIFS(#REF!,LT612,#REF!,0,#REF!,"&gt;="&amp;MC612,#REF!,"&lt;="&amp;MB612,#REF!,"&lt;="&amp;ME612,#REF!,"&gt;="&amp;MF612)</f>
        <v/>
      </c>
      <c r="NP612" s="1">
        <f>COUNTIFS(#REF!,LT612,#REF!,1,#REF!,"&lt;="&amp;ME612,#REF!,"&gt;="&amp;MF612,#REF!,"="&amp;KV612,#REF!,"="&amp;KX612)</f>
        <v/>
      </c>
      <c r="NQ612" s="1">
        <f>COUNTIFS(#REF!,LT612,#REF!,0,#REF!,"&lt;="&amp;ME612,#REF!,"&gt;="&amp;MF612,#REF!,"="&amp;KV612,#REF!,"="&amp;KX612)</f>
        <v/>
      </c>
      <c r="NR612" s="1">
        <f>COUNTIFS(#REF!,LT612,#REF!,1,#REF!,"&lt;="&amp;ME612,#REF!,"&gt;="&amp;MF612,#REF!,"="&amp;KW612,#REF!,"="&amp;KY612)</f>
        <v/>
      </c>
      <c r="NS612" s="1">
        <f>COUNTIFS(#REF!,LT612,#REF!,0,#REF!,"&lt;="&amp;ME612,#REF!,"&gt;="&amp;MF612,#REF!,"="&amp;KW612,#REF!,"="&amp;KY612)</f>
        <v/>
      </c>
      <c r="NT612" s="1">
        <f>MP612+MR612+MT612+MV612+MX612+MZ612+NB612</f>
        <v/>
      </c>
      <c r="NU612" s="1">
        <f>MQ612+MS612+MU612+MW612+MY612+NA612+NC612</f>
        <v/>
      </c>
      <c r="NV612" s="1">
        <f>NT612+NU612</f>
        <v/>
      </c>
      <c r="NW612" s="33">
        <f>NT612/(NT612+NU612)</f>
        <v/>
      </c>
      <c r="NX612" s="3">
        <f>1/NW612</f>
        <v/>
      </c>
      <c r="NY612" s="1">
        <f>LH612</f>
        <v/>
      </c>
      <c r="NZ612" s="79">
        <f>(NW612*((NY612-1)*0.98))-((1-NW612)*1)</f>
        <v/>
      </c>
      <c r="OA612" s="34">
        <f>IF(LR612&lt;0.9,0,IF(AND(LR612&gt;1.1),0,1))</f>
        <v/>
      </c>
      <c r="OB612" s="34">
        <f>IF(LS612&lt;0.9,0,IF(AND(LS612&gt;1.1),0,1))</f>
        <v/>
      </c>
      <c r="OC612" s="32">
        <f>IF(NV612&gt;99,1,0)</f>
        <v/>
      </c>
      <c r="OD612" s="32">
        <f>IF(NZ612&gt;0.0799,1,0)</f>
        <v/>
      </c>
      <c r="OE612" s="32">
        <f>IF(NZ612&gt;OM612,1,0)</f>
        <v/>
      </c>
      <c r="OF612" s="32">
        <f>OC612+OD612+OE612+OA612+OB612</f>
        <v/>
      </c>
      <c r="OG612" s="1">
        <f>ND612+NF612+NH612+NJ612+NL612+NN612+NP612+NR612</f>
        <v/>
      </c>
      <c r="OH612" s="1">
        <f>NE612+NG612+NI612+NK612+NM612+NO612+NQ612+NS612</f>
        <v/>
      </c>
      <c r="OI612" s="1">
        <f>OG612+OH612</f>
        <v/>
      </c>
      <c r="OJ612" s="33">
        <f>OG612/(OG612+OH612)</f>
        <v/>
      </c>
      <c r="OK612" s="3">
        <f>1/OJ612</f>
        <v/>
      </c>
      <c r="OL612" s="1">
        <f>LI612</f>
        <v/>
      </c>
      <c r="OM612" s="79">
        <f>(OJ612*((OL612-1)*0.98))-((1-OJ612)*1)</f>
        <v/>
      </c>
      <c r="ON612" s="34">
        <f>IF(LR612&lt;0.9,0,IF(AND(LR612&gt;1.1),0,1))</f>
        <v/>
      </c>
      <c r="OO612" s="34">
        <f>IF(LS612&lt;0.9,0,IF(AND(LS612&gt;1.1),0,1))</f>
        <v/>
      </c>
      <c r="OP612" s="32">
        <f>IF(OI612&gt;99,1,0)</f>
        <v/>
      </c>
      <c r="OQ612" s="32">
        <f>IF(OM612&gt;0.0799,1,0)</f>
        <v/>
      </c>
      <c r="OR612" s="32">
        <f>IF(OM612&gt;OZ612,1,0)</f>
        <v/>
      </c>
      <c r="OS612" s="32">
        <f>OP612+OQ612+OR612+ON612+OO612</f>
        <v/>
      </c>
      <c r="OT612">
        <f>IF(OF612=5,"BackHome0-0",IF(AND(OS612=5),"BackAway0-0",""))</f>
        <v/>
      </c>
      <c r="OU612">
        <f>IF(OF612=5,KN612,IF(AND(OS612=5),KO612,""))</f>
        <v/>
      </c>
      <c r="OV612">
        <f>IF(OF612=5,"Match Odds",IF(AND(OS612=5),"Match Odds",""))</f>
        <v/>
      </c>
      <c r="OW612">
        <f>IF(OF612=5,KP612,IF(AND(OS612=5),KP612,""))</f>
        <v/>
      </c>
      <c r="OX612">
        <f>IF(OF612=5,"MATCH_ODDS",IF(AND(OS612=5),"MATCH_ODDS",""))</f>
        <v/>
      </c>
      <c r="OY612">
        <f>IF(OF612=5,"BACK",IF(AND(OS612=5),"BACK",""))</f>
        <v/>
      </c>
    </row>
  </sheetData>
  <autoFilter ref="A2:OY612"/>
  <mergeCells count="20">
    <mergeCell ref="MZ1:NC1"/>
    <mergeCell ref="KN1:LA1"/>
    <mergeCell ref="MT1:MU1"/>
    <mergeCell ref="MV1:MW1"/>
    <mergeCell ref="ND1:NG1"/>
    <mergeCell ref="OG1:OH1"/>
    <mergeCell ref="LT1:MI1"/>
    <mergeCell ref="NH1:NI1"/>
    <mergeCell ref="A1:KK1"/>
    <mergeCell ref="NN1:NO1"/>
    <mergeCell ref="LR1:LS1"/>
    <mergeCell ref="OT1:OY1"/>
    <mergeCell ref="MP1:MS1"/>
    <mergeCell ref="NT1:NU1"/>
    <mergeCell ref="MX1:MY1"/>
    <mergeCell ref="LB1:LQ1"/>
    <mergeCell ref="NP1:NS1"/>
    <mergeCell ref="MJ1:MO1"/>
    <mergeCell ref="NJ1:NK1"/>
    <mergeCell ref="NL1:NM1"/>
  </mergeCells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rgb="FFFFC000"/>
    <outlinePr summaryBelow="1" summaryRight="1"/>
    <pageSetUpPr/>
  </sheetPr>
  <dimension ref="A1:OC612"/>
  <sheetViews>
    <sheetView zoomScaleNormal="100" workbookViewId="0">
      <selection activeCell="HZ27" sqref="HZ27"/>
    </sheetView>
  </sheetViews>
  <sheetFormatPr baseColWidth="8" defaultRowHeight="15"/>
  <cols>
    <col width="13" customWidth="1" min="1" max="1"/>
    <col width="22.42578125" bestFit="1" customWidth="1" min="2" max="2"/>
    <col width="23.42578125" bestFit="1" customWidth="1" min="3" max="3"/>
    <col width="21.42578125" bestFit="1" customWidth="1" min="4" max="4"/>
    <col width="23.5703125" bestFit="1" customWidth="1" min="5" max="5"/>
    <col hidden="1" width="13" customWidth="1" min="6" max="11"/>
    <col hidden="1" width="13" customWidth="1" min="15" max="58"/>
    <col hidden="1" width="13" customWidth="1" min="60" max="74"/>
    <col hidden="1" width="13" customWidth="1" min="76" max="224"/>
    <col hidden="1" width="13" customWidth="1" min="226" max="230"/>
    <col width="11.85546875" bestFit="1" customWidth="1" min="231" max="231"/>
    <col width="13.85546875" bestFit="1" customWidth="1" min="232" max="232"/>
    <col width="10.85546875" bestFit="1" customWidth="1" min="233" max="233"/>
    <col width="14.85546875" bestFit="1" customWidth="1" min="234" max="234"/>
    <col hidden="1" width="13" customWidth="1" min="235" max="235"/>
    <col width="9.7109375" bestFit="1" customWidth="1" min="236" max="236"/>
    <col hidden="1" width="9.140625" customWidth="1" min="237" max="241"/>
    <col width="11.85546875" bestFit="1" customWidth="1" min="242" max="242"/>
    <col width="13.85546875" bestFit="1" customWidth="1" min="243" max="243"/>
    <col width="10.85546875" bestFit="1" customWidth="1" min="244" max="244"/>
    <col width="14.85546875" bestFit="1" customWidth="1" min="245" max="245"/>
    <col hidden="1" width="9.140625" customWidth="1" min="246" max="296"/>
    <col width="14.140625" customWidth="1" min="297" max="297"/>
    <col hidden="1" width="13" customWidth="1" min="298" max="299"/>
    <col width="28.5703125" customWidth="1" min="300" max="300"/>
    <col width="22.85546875" customWidth="1" min="301" max="301"/>
    <col width="37.7109375" customWidth="1" min="302" max="302"/>
    <col width="34.85546875" bestFit="1" customWidth="1" min="303" max="303"/>
    <col width="11.85546875" bestFit="1" customWidth="1" min="304" max="304"/>
    <col width="13.85546875" bestFit="1" customWidth="1" min="305" max="305"/>
    <col width="11.85546875" bestFit="1" customWidth="1" min="306" max="306"/>
    <col width="13.85546875" bestFit="1" customWidth="1" min="307" max="307"/>
    <col width="14.85546875" bestFit="1" customWidth="1" min="308" max="308"/>
    <col width="10.85546875" bestFit="1" customWidth="1" min="309" max="309"/>
    <col width="14.85546875" bestFit="1" customWidth="1" min="310" max="310"/>
    <col width="10.85546875" bestFit="1" customWidth="1" min="311" max="311"/>
    <col width="9.7109375" bestFit="1" customWidth="1" min="312" max="313"/>
    <col hidden="1" width="13" customWidth="1" min="314" max="314"/>
    <col width="11.42578125" customWidth="1" min="317" max="317"/>
    <col width="9.140625" customWidth="1" min="318" max="319"/>
    <col width="17.5703125" bestFit="1" customWidth="1" min="323" max="323"/>
    <col width="17.85546875" bestFit="1" customWidth="1" min="324" max="324"/>
    <col width="12" bestFit="1" customWidth="1" min="325" max="325"/>
    <col width="17" bestFit="1" customWidth="1" min="326" max="326"/>
    <col width="17.42578125" bestFit="1" customWidth="1" min="327" max="327"/>
    <col width="11.5703125" bestFit="1" customWidth="1" min="328" max="328"/>
    <col width="14.42578125" customWidth="1" min="329" max="329"/>
    <col width="12" customWidth="1" min="330" max="332"/>
    <col width="11.28515625" bestFit="1" customWidth="1" min="333" max="333"/>
    <col width="12.7109375" bestFit="1" customWidth="1" min="334" max="334"/>
    <col width="11.140625" bestFit="1" customWidth="1" min="335" max="335"/>
    <col width="12.5703125" bestFit="1" customWidth="1" min="336" max="336"/>
    <col width="14.7109375" bestFit="1" customWidth="1" min="337" max="337"/>
    <col width="14.28515625" bestFit="1" customWidth="1" min="338" max="338"/>
    <col width="16.85546875" customWidth="1" min="348" max="348"/>
    <col width="16.5703125" customWidth="1" min="349" max="349"/>
    <col width="15.85546875" customWidth="1" min="350" max="350"/>
    <col width="15.28515625" customWidth="1" min="351" max="351"/>
    <col width="16" customWidth="1" min="352" max="352"/>
    <col width="15" customWidth="1" min="353" max="353"/>
    <col width="14.85546875" customWidth="1" min="354" max="354"/>
    <col width="14" customWidth="1" min="355" max="355"/>
    <col width="15.42578125" customWidth="1" min="356" max="356"/>
    <col width="15.28515625" customWidth="1" min="357" max="357"/>
    <col width="16.85546875" customWidth="1" min="358" max="358"/>
    <col width="16.5703125" customWidth="1" min="359" max="359"/>
    <col width="17.5703125" customWidth="1" min="360" max="360"/>
    <col width="17.7109375" customWidth="1" min="361" max="361"/>
    <col width="15.85546875" customWidth="1" min="362" max="362"/>
    <col width="14.5703125" customWidth="1" min="363" max="363"/>
    <col width="16.42578125" customWidth="1" min="364" max="364"/>
    <col width="15.5703125" customWidth="1" min="365" max="365"/>
    <col width="16.5703125" customWidth="1" min="366" max="366"/>
    <col width="15" customWidth="1" min="367" max="367"/>
    <col width="14.85546875" customWidth="1" min="368" max="368"/>
    <col width="14" customWidth="1" min="369" max="369"/>
    <col width="12" customWidth="1" min="377" max="377"/>
    <col width="10.42578125" customWidth="1" min="378" max="378"/>
    <col width="10.28515625" customWidth="1" min="381" max="383"/>
    <col width="11.85546875" customWidth="1" min="384" max="384"/>
    <col width="10.42578125" customWidth="1" min="385" max="385"/>
    <col width="12.85546875" customWidth="1" min="386" max="386"/>
    <col width="14.5703125" customWidth="1" min="387" max="387"/>
  </cols>
  <sheetData>
    <row r="1" ht="16.5" customHeight="1" thickBot="1" thickTop="1">
      <c r="A1" s="62" t="inlineStr">
        <is>
          <t>Daily Upload</t>
        </is>
      </c>
      <c r="B1" s="60" t="n"/>
      <c r="C1" s="60" t="n"/>
      <c r="D1" s="60" t="n"/>
      <c r="E1" s="60" t="n"/>
      <c r="F1" s="60" t="n"/>
      <c r="G1" s="60" t="n"/>
      <c r="H1" s="60" t="n"/>
      <c r="I1" s="60" t="n"/>
      <c r="J1" s="60" t="n"/>
      <c r="K1" s="60" t="n"/>
      <c r="L1" s="60" t="n"/>
      <c r="M1" s="60" t="n"/>
      <c r="N1" s="60" t="n"/>
      <c r="O1" s="60" t="n"/>
      <c r="P1" s="60" t="n"/>
      <c r="Q1" s="60" t="n"/>
      <c r="R1" s="60" t="n"/>
      <c r="S1" s="60" t="n"/>
      <c r="T1" s="60" t="n"/>
      <c r="U1" s="60" t="n"/>
      <c r="V1" s="60" t="n"/>
      <c r="W1" s="60" t="n"/>
      <c r="X1" s="60" t="n"/>
      <c r="Y1" s="60" t="n"/>
      <c r="Z1" s="60" t="n"/>
      <c r="AA1" s="60" t="n"/>
      <c r="AB1" s="60" t="n"/>
      <c r="AC1" s="60" t="n"/>
      <c r="AD1" s="60" t="n"/>
      <c r="AE1" s="60" t="n"/>
      <c r="AF1" s="60" t="n"/>
      <c r="AG1" s="60" t="n"/>
      <c r="AH1" s="60" t="n"/>
      <c r="AI1" s="60" t="n"/>
      <c r="AJ1" s="60" t="n"/>
      <c r="AK1" s="60" t="n"/>
      <c r="AL1" s="60" t="n"/>
      <c r="AM1" s="60" t="n"/>
      <c r="AN1" s="60" t="n"/>
      <c r="AO1" s="60" t="n"/>
      <c r="AP1" s="60" t="n"/>
      <c r="AQ1" s="60" t="n"/>
      <c r="AR1" s="60" t="n"/>
      <c r="AS1" s="60" t="n"/>
      <c r="AT1" s="60" t="n"/>
      <c r="AU1" s="60" t="n"/>
      <c r="AV1" s="60" t="n"/>
      <c r="AW1" s="60" t="n"/>
      <c r="AX1" s="60" t="n"/>
      <c r="AY1" s="60" t="n"/>
      <c r="AZ1" s="60" t="n"/>
      <c r="BA1" s="60" t="n"/>
      <c r="BB1" s="60" t="n"/>
      <c r="BC1" s="60" t="n"/>
      <c r="BD1" s="60" t="n"/>
      <c r="BE1" s="60" t="n"/>
      <c r="BF1" s="60" t="n"/>
      <c r="BG1" s="60" t="n"/>
      <c r="BH1" s="60" t="n"/>
      <c r="BI1" s="60" t="n"/>
      <c r="BJ1" s="60" t="n"/>
      <c r="BK1" s="60" t="n"/>
      <c r="BL1" s="60" t="n"/>
      <c r="BM1" s="60" t="n"/>
      <c r="BN1" s="60" t="n"/>
      <c r="BO1" s="60" t="n"/>
      <c r="BP1" s="60" t="n"/>
      <c r="BQ1" s="60" t="n"/>
      <c r="BR1" s="60" t="n"/>
      <c r="BS1" s="60" t="n"/>
      <c r="BT1" s="60" t="n"/>
      <c r="BU1" s="60" t="n"/>
      <c r="BV1" s="60" t="n"/>
      <c r="BW1" s="60" t="n"/>
      <c r="BX1" s="60" t="n"/>
      <c r="BY1" s="60" t="n"/>
      <c r="BZ1" s="60" t="n"/>
      <c r="CA1" s="60" t="n"/>
      <c r="CB1" s="60" t="n"/>
      <c r="CC1" s="60" t="n"/>
      <c r="CD1" s="60" t="n"/>
      <c r="CE1" s="60" t="n"/>
      <c r="CF1" s="60" t="n"/>
      <c r="CG1" s="60" t="n"/>
      <c r="CH1" s="60" t="n"/>
      <c r="CI1" s="60" t="n"/>
      <c r="CJ1" s="60" t="n"/>
      <c r="CK1" s="60" t="n"/>
      <c r="CL1" s="60" t="n"/>
      <c r="CM1" s="60" t="n"/>
      <c r="CN1" s="60" t="n"/>
      <c r="CO1" s="60" t="n"/>
      <c r="CP1" s="60" t="n"/>
      <c r="CQ1" s="60" t="n"/>
      <c r="CR1" s="60" t="n"/>
      <c r="CS1" s="60" t="n"/>
      <c r="CT1" s="60" t="n"/>
      <c r="CU1" s="60" t="n"/>
      <c r="CV1" s="60" t="n"/>
      <c r="CW1" s="60" t="n"/>
      <c r="CX1" s="60" t="n"/>
      <c r="CY1" s="60" t="n"/>
      <c r="CZ1" s="60" t="n"/>
      <c r="DA1" s="60" t="n"/>
      <c r="DB1" s="60" t="n"/>
      <c r="DC1" s="60" t="n"/>
      <c r="DD1" s="60" t="n"/>
      <c r="DE1" s="60" t="n"/>
      <c r="DF1" s="60" t="n"/>
      <c r="DG1" s="60" t="n"/>
      <c r="DH1" s="60" t="n"/>
      <c r="DI1" s="60" t="n"/>
      <c r="DJ1" s="60" t="n"/>
      <c r="DK1" s="60" t="n"/>
      <c r="DL1" s="60" t="n"/>
      <c r="DM1" s="60" t="n"/>
      <c r="DN1" s="60" t="n"/>
      <c r="DO1" s="60" t="n"/>
      <c r="DP1" s="60" t="n"/>
      <c r="DQ1" s="60" t="n"/>
      <c r="DR1" s="60" t="n"/>
      <c r="DS1" s="60" t="n"/>
      <c r="DT1" s="60" t="n"/>
      <c r="DU1" s="60" t="n"/>
      <c r="DV1" s="60" t="n"/>
      <c r="DW1" s="60" t="n"/>
      <c r="DX1" s="60" t="n"/>
      <c r="DY1" s="60" t="n"/>
      <c r="DZ1" s="60" t="n"/>
      <c r="EA1" s="60" t="n"/>
      <c r="EB1" s="60" t="n"/>
      <c r="EC1" s="60" t="n"/>
      <c r="ED1" s="60" t="n"/>
      <c r="EE1" s="60" t="n"/>
      <c r="EF1" s="60" t="n"/>
      <c r="EG1" s="60" t="n"/>
      <c r="EH1" s="60" t="n"/>
      <c r="EI1" s="60" t="n"/>
      <c r="EJ1" s="60" t="n"/>
      <c r="EK1" s="60" t="n"/>
      <c r="EL1" s="60" t="n"/>
      <c r="EM1" s="60" t="n"/>
      <c r="EN1" s="60" t="n"/>
      <c r="EO1" s="60" t="n"/>
      <c r="EP1" s="60" t="n"/>
      <c r="EQ1" s="60" t="n"/>
      <c r="ER1" s="60" t="n"/>
      <c r="ES1" s="60" t="n"/>
      <c r="ET1" s="60" t="n"/>
      <c r="EU1" s="60" t="n"/>
      <c r="EV1" s="60" t="n"/>
      <c r="EW1" s="60" t="n"/>
      <c r="EX1" s="60" t="n"/>
      <c r="EY1" s="60" t="n"/>
      <c r="EZ1" s="60" t="n"/>
      <c r="FA1" s="60" t="n"/>
      <c r="FB1" s="60" t="n"/>
      <c r="FC1" s="60" t="n"/>
      <c r="FD1" s="60" t="n"/>
      <c r="FE1" s="60" t="n"/>
      <c r="FF1" s="60" t="n"/>
      <c r="FG1" s="60" t="n"/>
      <c r="FH1" s="60" t="n"/>
      <c r="FI1" s="60" t="n"/>
      <c r="FJ1" s="60" t="n"/>
      <c r="FK1" s="60" t="n"/>
      <c r="FL1" s="60" t="n"/>
      <c r="FM1" s="60" t="n"/>
      <c r="FN1" s="60" t="n"/>
      <c r="FO1" s="60" t="n"/>
      <c r="FP1" s="60" t="n"/>
      <c r="FQ1" s="60" t="n"/>
      <c r="FR1" s="60" t="n"/>
      <c r="FS1" s="60" t="n"/>
      <c r="FT1" s="60" t="n"/>
      <c r="FU1" s="60" t="n"/>
      <c r="FV1" s="60" t="n"/>
      <c r="FW1" s="60" t="n"/>
      <c r="FX1" s="60" t="n"/>
      <c r="FY1" s="60" t="n"/>
      <c r="FZ1" s="60" t="n"/>
      <c r="GA1" s="60" t="n"/>
      <c r="GB1" s="60" t="n"/>
      <c r="GC1" s="60" t="n"/>
      <c r="GD1" s="60" t="n"/>
      <c r="GE1" s="60" t="n"/>
      <c r="GF1" s="60" t="n"/>
      <c r="GG1" s="60" t="n"/>
      <c r="GH1" s="60" t="n"/>
      <c r="GI1" s="60" t="n"/>
      <c r="GJ1" s="60" t="n"/>
      <c r="GK1" s="60" t="n"/>
      <c r="GL1" s="60" t="n"/>
      <c r="GM1" s="60" t="n"/>
      <c r="GN1" s="60" t="n"/>
      <c r="GO1" s="60" t="n"/>
      <c r="GP1" s="60" t="n"/>
      <c r="GQ1" s="60" t="n"/>
      <c r="GR1" s="60" t="n"/>
      <c r="GS1" s="60" t="n"/>
      <c r="GT1" s="60" t="n"/>
      <c r="GU1" s="60" t="n"/>
      <c r="GV1" s="60" t="n"/>
      <c r="GW1" s="60" t="n"/>
      <c r="GX1" s="60" t="n"/>
      <c r="GY1" s="60" t="n"/>
      <c r="GZ1" s="60" t="n"/>
      <c r="HA1" s="60" t="n"/>
      <c r="HB1" s="60" t="n"/>
      <c r="HC1" s="60" t="n"/>
      <c r="HD1" s="60" t="n"/>
      <c r="HE1" s="60" t="n"/>
      <c r="HF1" s="60" t="n"/>
      <c r="HG1" s="60" t="n"/>
      <c r="HH1" s="60" t="n"/>
      <c r="HI1" s="60" t="n"/>
      <c r="HJ1" s="60" t="n"/>
      <c r="HK1" s="60" t="n"/>
      <c r="HL1" s="60" t="n"/>
      <c r="HM1" s="60" t="n"/>
      <c r="HN1" s="60" t="n"/>
      <c r="HO1" s="60" t="n"/>
      <c r="HP1" s="60" t="n"/>
      <c r="HQ1" s="60" t="n"/>
      <c r="HR1" s="60" t="n"/>
      <c r="HS1" s="60" t="n"/>
      <c r="HT1" s="60" t="n"/>
      <c r="HU1" s="60" t="n"/>
      <c r="HV1" s="60" t="n"/>
      <c r="HW1" s="60" t="n"/>
      <c r="HX1" s="60" t="n"/>
      <c r="HY1" s="60" t="n"/>
      <c r="HZ1" s="60" t="n"/>
      <c r="IA1" s="60" t="n"/>
      <c r="IB1" s="60" t="n"/>
      <c r="IC1" s="60" t="n"/>
      <c r="ID1" s="60" t="n"/>
      <c r="IE1" s="60" t="n"/>
      <c r="IF1" s="60" t="n"/>
      <c r="IG1" s="60" t="n"/>
      <c r="IH1" s="60" t="n"/>
      <c r="II1" s="60" t="n"/>
      <c r="IJ1" s="60" t="n"/>
      <c r="IK1" s="60" t="n"/>
      <c r="IL1" s="60" t="n"/>
      <c r="IM1" s="60" t="n"/>
      <c r="IN1" s="60" t="n"/>
      <c r="IO1" s="60" t="n"/>
      <c r="IP1" s="60" t="n"/>
      <c r="IQ1" s="60" t="n"/>
      <c r="IR1" s="60" t="n"/>
      <c r="IS1" s="60" t="n"/>
      <c r="IT1" s="60" t="n"/>
      <c r="IU1" s="60" t="n"/>
      <c r="IV1" s="60" t="n"/>
      <c r="IW1" s="60" t="n"/>
      <c r="IX1" s="60" t="n"/>
      <c r="IY1" s="60" t="n"/>
      <c r="IZ1" s="60" t="n"/>
      <c r="JA1" s="60" t="n"/>
      <c r="JB1" s="60" t="n"/>
      <c r="JC1" s="60" t="n"/>
      <c r="JD1" s="60" t="n"/>
      <c r="JE1" s="60" t="n"/>
      <c r="JF1" s="60" t="n"/>
      <c r="JG1" s="60" t="n"/>
      <c r="JH1" s="60" t="n"/>
      <c r="JI1" s="60" t="n"/>
      <c r="JJ1" s="60" t="n"/>
      <c r="JK1" s="60" t="n"/>
      <c r="JL1" s="60" t="n"/>
      <c r="JM1" s="60" t="n"/>
      <c r="JN1" s="60" t="n"/>
      <c r="JO1" s="60" t="n"/>
      <c r="JP1" s="60" t="n"/>
      <c r="JQ1" s="60" t="n"/>
      <c r="JR1" s="60" t="n"/>
      <c r="JS1" s="60" t="n"/>
      <c r="JT1" s="60" t="n"/>
      <c r="JU1" s="60" t="n"/>
      <c r="JV1" s="60" t="n"/>
      <c r="JW1" s="60" t="n"/>
      <c r="JX1" s="60" t="n"/>
      <c r="JY1" s="60" t="n"/>
      <c r="JZ1" s="60" t="n"/>
      <c r="KA1" s="60" t="n"/>
      <c r="KB1" s="60" t="n"/>
      <c r="KC1" s="60" t="n"/>
      <c r="KD1" s="60" t="n"/>
      <c r="KE1" s="60" t="n"/>
      <c r="KF1" s="60" t="n"/>
      <c r="KG1" s="60" t="n"/>
      <c r="KH1" s="60" t="n"/>
      <c r="KI1" s="60" t="n"/>
      <c r="KJ1" s="60" t="n"/>
      <c r="KK1" s="63" t="n"/>
      <c r="KN1" s="58" t="inlineStr">
        <is>
          <t>Formula</t>
        </is>
      </c>
      <c r="KO1" s="64" t="n"/>
      <c r="KP1" s="64" t="n"/>
      <c r="KQ1" s="64" t="n"/>
      <c r="KR1" s="64" t="n"/>
      <c r="KS1" s="64" t="n"/>
      <c r="KT1" s="64" t="n"/>
      <c r="KU1" s="64" t="n"/>
      <c r="KV1" s="64" t="n"/>
      <c r="KW1" s="64" t="n"/>
      <c r="KX1" s="64" t="n"/>
      <c r="KY1" s="64" t="n"/>
      <c r="KZ1" s="64" t="n"/>
      <c r="LA1" s="65" t="n"/>
      <c r="LB1" s="54" t="inlineStr">
        <is>
          <t>From Access</t>
        </is>
      </c>
      <c r="LC1" s="60" t="n"/>
      <c r="LD1" s="60" t="n"/>
      <c r="LE1" s="60" t="n"/>
      <c r="LF1" s="60" t="n"/>
      <c r="LG1" s="60" t="n"/>
      <c r="LH1" s="60" t="n"/>
      <c r="LI1" s="60" t="n"/>
      <c r="LJ1" s="60" t="n"/>
      <c r="LK1" s="60" t="n"/>
      <c r="LL1" s="60" t="n"/>
      <c r="LM1" s="60" t="n"/>
      <c r="LN1" s="60" t="n"/>
      <c r="LO1" s="60" t="n"/>
      <c r="LP1" s="60" t="n"/>
      <c r="LQ1" s="60" t="n"/>
      <c r="LR1" s="62" t="inlineStr">
        <is>
          <t>Formula</t>
        </is>
      </c>
      <c r="LS1" s="63" t="n"/>
      <c r="LT1" s="62" t="inlineStr">
        <is>
          <t>From DABDIP</t>
        </is>
      </c>
      <c r="LU1" s="60" t="n"/>
      <c r="LV1" s="60" t="n"/>
      <c r="LW1" s="60" t="n"/>
      <c r="LX1" s="60" t="n"/>
      <c r="LY1" s="60" t="n"/>
      <c r="LZ1" s="60" t="n"/>
      <c r="MA1" s="60" t="n"/>
      <c r="MB1" s="60" t="n"/>
      <c r="MC1" s="60" t="n"/>
      <c r="MD1" s="60" t="n"/>
      <c r="ME1" s="60" t="n"/>
      <c r="MF1" s="60" t="n"/>
      <c r="MG1" s="60" t="n"/>
      <c r="MH1" s="60" t="n"/>
      <c r="MI1" s="63" t="n"/>
      <c r="MJ1" s="66" t="inlineStr">
        <is>
          <t>CSV Output Rules (If blank row = no CSV required)</t>
        </is>
      </c>
      <c r="MK1" s="60" t="n"/>
      <c r="ML1" s="60" t="n"/>
      <c r="MM1" s="60" t="n"/>
      <c r="MN1" s="60" t="n"/>
      <c r="MO1" s="63" t="n"/>
      <c r="MP1" s="45" t="inlineStr">
        <is>
          <t>SHOT SCORE + FORM + HOME FORM</t>
        </is>
      </c>
      <c r="MQ1" s="67" t="n"/>
      <c r="MR1" s="67" t="n"/>
      <c r="MS1" s="68" t="n"/>
      <c r="MT1" s="45" t="inlineStr">
        <is>
          <t>DA SCORE</t>
        </is>
      </c>
      <c r="MU1" s="68" t="n"/>
      <c r="MV1" s="45" t="inlineStr">
        <is>
          <t>DA RATIO + POSITION</t>
        </is>
      </c>
      <c r="MW1" s="68" t="n"/>
      <c r="MX1" s="45" t="inlineStr">
        <is>
          <t>SHOT SCORE</t>
        </is>
      </c>
      <c r="MY1" s="68" t="n"/>
      <c r="MZ1" s="69" t="inlineStr">
        <is>
          <t>H/A FORM + FORM</t>
        </is>
      </c>
      <c r="NA1" s="70" t="n"/>
      <c r="NB1" s="70" t="n"/>
      <c r="NC1" s="71" t="n"/>
      <c r="ND1" s="76" t="inlineStr">
        <is>
          <t>SNAPSHOT AWAY WIN</t>
        </is>
      </c>
      <c r="NE1" s="77" t="n"/>
      <c r="NG1" s="33" t="n"/>
      <c r="NH1" s="3" t="n"/>
      <c r="NJ1" s="12" t="inlineStr">
        <is>
          <t>LAY</t>
        </is>
      </c>
      <c r="NQ1" s="12" t="inlineStr">
        <is>
          <t>BACK</t>
        </is>
      </c>
      <c r="NX1" s="66" t="inlineStr">
        <is>
          <t>CSV Output Rules (If blank row = no CSV required)</t>
        </is>
      </c>
      <c r="NY1" s="60" t="n"/>
      <c r="NZ1" s="60" t="n"/>
      <c r="OA1" s="60" t="n"/>
      <c r="OB1" s="60" t="n"/>
      <c r="OC1" s="63" t="n"/>
    </row>
    <row r="2" ht="16.5" customHeight="1" thickBot="1" thickTop="1">
      <c r="A2" s="18" t="inlineStr">
        <is>
          <t>Date</t>
        </is>
      </c>
      <c r="B2" s="18" t="inlineStr">
        <is>
          <t>Country</t>
        </is>
      </c>
      <c r="C2" s="18" t="inlineStr">
        <is>
          <t>League</t>
        </is>
      </c>
      <c r="D2" s="18" t="inlineStr">
        <is>
          <t>Home</t>
        </is>
      </c>
      <c r="E2" s="18" t="inlineStr">
        <is>
          <t>Away</t>
        </is>
      </c>
      <c r="F2" s="19" t="inlineStr">
        <is>
          <t>HTH</t>
        </is>
      </c>
      <c r="G2" s="19" t="inlineStr">
        <is>
          <t>HTA</t>
        </is>
      </c>
      <c r="H2" s="19" t="inlineStr">
        <is>
          <t>FTH</t>
        </is>
      </c>
      <c r="I2" s="19" t="inlineStr">
        <is>
          <t>FTA</t>
        </is>
      </c>
      <c r="J2" s="19" t="inlineStr">
        <is>
          <t>Home Goals</t>
        </is>
      </c>
      <c r="K2" s="19" t="inlineStr">
        <is>
          <t>Away Goals</t>
        </is>
      </c>
      <c r="L2" s="18" t="inlineStr">
        <is>
          <t>MO 1</t>
        </is>
      </c>
      <c r="M2" s="18" t="inlineStr">
        <is>
          <t>MO X</t>
        </is>
      </c>
      <c r="N2" s="18" t="inlineStr">
        <is>
          <t>MO 2</t>
        </is>
      </c>
      <c r="O2" s="19" t="inlineStr">
        <is>
          <t>MO Liquidity</t>
        </is>
      </c>
      <c r="P2" s="19" t="inlineStr">
        <is>
          <t>O/U Over</t>
        </is>
      </c>
      <c r="Q2" s="19" t="inlineStr">
        <is>
          <t>O/U Under</t>
        </is>
      </c>
      <c r="R2" s="19" t="inlineStr">
        <is>
          <t>O/U Liquidity</t>
        </is>
      </c>
      <c r="S2" s="19" t="inlineStr">
        <is>
          <t>LSM FT H On</t>
        </is>
      </c>
      <c r="T2" s="19" t="inlineStr">
        <is>
          <t>LSM FT H Off</t>
        </is>
      </c>
      <c r="U2" s="19" t="inlineStr">
        <is>
          <t>LSM FT H Blk</t>
        </is>
      </c>
      <c r="V2" s="19" t="inlineStr">
        <is>
          <t>LSM FT H In</t>
        </is>
      </c>
      <c r="W2" s="19" t="inlineStr">
        <is>
          <t>LSM FT H Out</t>
        </is>
      </c>
      <c r="X2" s="19" t="inlineStr">
        <is>
          <t>LSM FT H Cnr</t>
        </is>
      </c>
      <c r="Y2" s="19" t="inlineStr">
        <is>
          <t>LSM FT H DA</t>
        </is>
      </c>
      <c r="Z2" s="19" t="inlineStr">
        <is>
          <t>LSM FT H Poss</t>
        </is>
      </c>
      <c r="AA2" s="19" t="inlineStr">
        <is>
          <t>LSM FT H YC</t>
        </is>
      </c>
      <c r="AB2" s="19" t="inlineStr">
        <is>
          <t>LSM FT H RC</t>
        </is>
      </c>
      <c r="AC2" s="19" t="inlineStr">
        <is>
          <t>LSM FT A On</t>
        </is>
      </c>
      <c r="AD2" s="19" t="inlineStr">
        <is>
          <t>LSM FT A Off</t>
        </is>
      </c>
      <c r="AE2" s="19" t="inlineStr">
        <is>
          <t>LSM FT A Blk</t>
        </is>
      </c>
      <c r="AF2" s="19" t="inlineStr">
        <is>
          <t>LSM FT A In</t>
        </is>
      </c>
      <c r="AG2" s="19" t="inlineStr">
        <is>
          <t>LSM FT A Out</t>
        </is>
      </c>
      <c r="AH2" s="19" t="inlineStr">
        <is>
          <t>LSM FT A Cnr</t>
        </is>
      </c>
      <c r="AI2" s="19" t="inlineStr">
        <is>
          <t>LSM FT A DA</t>
        </is>
      </c>
      <c r="AJ2" s="19" t="inlineStr">
        <is>
          <t>LSM FT A Poss</t>
        </is>
      </c>
      <c r="AK2" s="19" t="inlineStr">
        <is>
          <t>LSM FT A YC</t>
        </is>
      </c>
      <c r="AL2" s="19" t="inlineStr">
        <is>
          <t>LSM FT A RC</t>
        </is>
      </c>
      <c r="AM2" s="19" t="inlineStr">
        <is>
          <t>LSM HT H On</t>
        </is>
      </c>
      <c r="AN2" s="19" t="inlineStr">
        <is>
          <t>LSM HT H Off</t>
        </is>
      </c>
      <c r="AO2" s="19" t="inlineStr">
        <is>
          <t>LSM HT H Blk</t>
        </is>
      </c>
      <c r="AP2" s="19" t="inlineStr">
        <is>
          <t>LSM HT H In</t>
        </is>
      </c>
      <c r="AQ2" s="19" t="inlineStr">
        <is>
          <t>LSM HT H Out</t>
        </is>
      </c>
      <c r="AR2" s="19" t="inlineStr">
        <is>
          <t>LSM HT H Cnr</t>
        </is>
      </c>
      <c r="AS2" s="19" t="inlineStr">
        <is>
          <t>LSM HT H DA</t>
        </is>
      </c>
      <c r="AT2" s="19" t="inlineStr">
        <is>
          <t>LSM HT H Poss</t>
        </is>
      </c>
      <c r="AU2" s="19" t="inlineStr">
        <is>
          <t>LSM HT H YC</t>
        </is>
      </c>
      <c r="AV2" s="19" t="inlineStr">
        <is>
          <t>LSM HT H RC</t>
        </is>
      </c>
      <c r="AW2" s="19" t="inlineStr">
        <is>
          <t>LSM HT A On</t>
        </is>
      </c>
      <c r="AX2" s="19" t="inlineStr">
        <is>
          <t>LSM HT A Off</t>
        </is>
      </c>
      <c r="AY2" s="19" t="inlineStr">
        <is>
          <t>LSM HT A Blk</t>
        </is>
      </c>
      <c r="AZ2" s="19" t="inlineStr">
        <is>
          <t>LSM HT A In</t>
        </is>
      </c>
      <c r="BA2" s="19" t="inlineStr">
        <is>
          <t>LSM HT A Out</t>
        </is>
      </c>
      <c r="BB2" s="19" t="inlineStr">
        <is>
          <t>LSM HT A Cnr</t>
        </is>
      </c>
      <c r="BC2" s="19" t="inlineStr">
        <is>
          <t>LSM HT A DA</t>
        </is>
      </c>
      <c r="BD2" s="19" t="inlineStr">
        <is>
          <t>LSM HT A Poss</t>
        </is>
      </c>
      <c r="BE2" s="19" t="inlineStr">
        <is>
          <t>LSM HT A YC</t>
        </is>
      </c>
      <c r="BF2" s="19" t="inlineStr">
        <is>
          <t>LSM HT A RC</t>
        </is>
      </c>
      <c r="BG2" s="18" t="inlineStr">
        <is>
          <t>MTS H P</t>
        </is>
      </c>
      <c r="BH2" s="19" t="inlineStr">
        <is>
          <t>MTS H 0-0</t>
        </is>
      </c>
      <c r="BI2" s="19" t="inlineStr">
        <is>
          <t>MTS H O1.5</t>
        </is>
      </c>
      <c r="BJ2" s="19" t="inlineStr">
        <is>
          <t>MTS H O2.5</t>
        </is>
      </c>
      <c r="BK2" s="19" t="inlineStr">
        <is>
          <t>MTS H O3.5</t>
        </is>
      </c>
      <c r="BL2" s="19" t="inlineStr">
        <is>
          <t>MTS H Scrd</t>
        </is>
      </c>
      <c r="BM2" s="19" t="inlineStr">
        <is>
          <t>MTS H Concd</t>
        </is>
      </c>
      <c r="BN2" s="19" t="inlineStr">
        <is>
          <t>MTS H Scrd Ave</t>
        </is>
      </c>
      <c r="BO2" s="19" t="inlineStr">
        <is>
          <t>MTS H Concd Ave</t>
        </is>
      </c>
      <c r="BP2" s="19" t="inlineStr">
        <is>
          <t>MTS H BTS</t>
        </is>
      </c>
      <c r="BQ2" s="19" t="inlineStr">
        <is>
          <t>MTS H 1+ 1st</t>
        </is>
      </c>
      <c r="BR2" s="19" t="inlineStr">
        <is>
          <t>MTS H 2+ 1st</t>
        </is>
      </c>
      <c r="BS2" s="19" t="inlineStr">
        <is>
          <t>MTS H 1+ 2nd</t>
        </is>
      </c>
      <c r="BT2" s="19" t="inlineStr">
        <is>
          <t>MTS H 2+ 2nd</t>
        </is>
      </c>
      <c r="BU2" s="19" t="inlineStr">
        <is>
          <t>MTS H CS3</t>
        </is>
      </c>
      <c r="BV2" s="19" t="inlineStr">
        <is>
          <t>MTS H CS4</t>
        </is>
      </c>
      <c r="BW2" s="18" t="inlineStr">
        <is>
          <t>MTS A P</t>
        </is>
      </c>
      <c r="BX2" s="19" t="inlineStr">
        <is>
          <t>MTS A 0-0</t>
        </is>
      </c>
      <c r="BY2" s="19" t="inlineStr">
        <is>
          <t>MTS A O1.5</t>
        </is>
      </c>
      <c r="BZ2" s="19" t="inlineStr">
        <is>
          <t>MTS A O2.5</t>
        </is>
      </c>
      <c r="CA2" s="19" t="inlineStr">
        <is>
          <t>MTS A O3.5</t>
        </is>
      </c>
      <c r="CB2" s="19" t="inlineStr">
        <is>
          <t>MTS A Scrd</t>
        </is>
      </c>
      <c r="CC2" s="19" t="inlineStr">
        <is>
          <t>MTS A Concd</t>
        </is>
      </c>
      <c r="CD2" s="19" t="inlineStr">
        <is>
          <t>MTS A Scrd Ave</t>
        </is>
      </c>
      <c r="CE2" s="19" t="inlineStr">
        <is>
          <t>MTS A Concd Ave</t>
        </is>
      </c>
      <c r="CF2" s="19" t="inlineStr">
        <is>
          <t>MTS A BTS</t>
        </is>
      </c>
      <c r="CG2" s="19" t="inlineStr">
        <is>
          <t>MTS A 1+ 1st</t>
        </is>
      </c>
      <c r="CH2" s="19" t="inlineStr">
        <is>
          <t>MTS A 2+ 1st</t>
        </is>
      </c>
      <c r="CI2" s="19" t="inlineStr">
        <is>
          <t>MTS A 1+ 2nd</t>
        </is>
      </c>
      <c r="CJ2" s="19" t="inlineStr">
        <is>
          <t>MTS A 2+ 2nd</t>
        </is>
      </c>
      <c r="CK2" s="19" t="inlineStr">
        <is>
          <t>MTS A CS3</t>
        </is>
      </c>
      <c r="CL2" s="19" t="inlineStr">
        <is>
          <t>MTS A CS4</t>
        </is>
      </c>
      <c r="CM2" s="19" t="inlineStr">
        <is>
          <t>TB H P</t>
        </is>
      </c>
      <c r="CN2" s="19" t="inlineStr">
        <is>
          <t>TB H 0-0</t>
        </is>
      </c>
      <c r="CO2" s="19" t="inlineStr">
        <is>
          <t>TB H O1.5</t>
        </is>
      </c>
      <c r="CP2" s="19" t="inlineStr">
        <is>
          <t>TB H O2.5</t>
        </is>
      </c>
      <c r="CQ2" s="19" t="inlineStr">
        <is>
          <t>TB H O3.5</t>
        </is>
      </c>
      <c r="CR2" s="19" t="inlineStr">
        <is>
          <t>TB H Scrd</t>
        </is>
      </c>
      <c r="CS2" s="19" t="inlineStr">
        <is>
          <t>TB H Concd</t>
        </is>
      </c>
      <c r="CT2" s="19" t="inlineStr">
        <is>
          <t>TB H Scrd Ave</t>
        </is>
      </c>
      <c r="CU2" s="19" t="inlineStr">
        <is>
          <t>TB H Concd Ave</t>
        </is>
      </c>
      <c r="CV2" s="19" t="inlineStr">
        <is>
          <t>TB H BTS</t>
        </is>
      </c>
      <c r="CW2" s="19" t="inlineStr">
        <is>
          <t>TB H 1+ 1st</t>
        </is>
      </c>
      <c r="CX2" s="19" t="inlineStr">
        <is>
          <t>TB H 2+ 1st</t>
        </is>
      </c>
      <c r="CY2" s="19" t="inlineStr">
        <is>
          <t>TB H 1+ 2nd</t>
        </is>
      </c>
      <c r="CZ2" s="19" t="inlineStr">
        <is>
          <t>TB H 2+ 2nd</t>
        </is>
      </c>
      <c r="DA2" s="19" t="inlineStr">
        <is>
          <t>TB H CS3</t>
        </is>
      </c>
      <c r="DB2" s="19" t="inlineStr">
        <is>
          <t>TB H CS4</t>
        </is>
      </c>
      <c r="DC2" s="19" t="inlineStr">
        <is>
          <t>TB A P</t>
        </is>
      </c>
      <c r="DD2" s="19" t="inlineStr">
        <is>
          <t>TB A 0-0</t>
        </is>
      </c>
      <c r="DE2" s="19" t="inlineStr">
        <is>
          <t>TB A O1.5</t>
        </is>
      </c>
      <c r="DF2" s="19" t="inlineStr">
        <is>
          <t>TB A O2.5</t>
        </is>
      </c>
      <c r="DG2" s="19" t="inlineStr">
        <is>
          <t>TB A O3.5</t>
        </is>
      </c>
      <c r="DH2" s="19" t="inlineStr">
        <is>
          <t>TB A Scrd</t>
        </is>
      </c>
      <c r="DI2" s="19" t="inlineStr">
        <is>
          <t>TB A Concd</t>
        </is>
      </c>
      <c r="DJ2" s="19" t="inlineStr">
        <is>
          <t>TB A Scrd Ave</t>
        </is>
      </c>
      <c r="DK2" s="19" t="inlineStr">
        <is>
          <t>TB A Concd Ave</t>
        </is>
      </c>
      <c r="DL2" s="19" t="inlineStr">
        <is>
          <t>TB A BTS</t>
        </is>
      </c>
      <c r="DM2" s="19" t="inlineStr">
        <is>
          <t>TB A 1+ 1st</t>
        </is>
      </c>
      <c r="DN2" s="19" t="inlineStr">
        <is>
          <t>TB A 2+ 1st</t>
        </is>
      </c>
      <c r="DO2" s="19" t="inlineStr">
        <is>
          <t>TB A 1+ 2nd</t>
        </is>
      </c>
      <c r="DP2" s="19" t="inlineStr">
        <is>
          <t>TB A 2+ 2nd</t>
        </is>
      </c>
      <c r="DQ2" s="19" t="inlineStr">
        <is>
          <t>TB A CS3</t>
        </is>
      </c>
      <c r="DR2" s="19" t="inlineStr">
        <is>
          <t>TB A CS4</t>
        </is>
      </c>
      <c r="DS2" s="19" t="inlineStr">
        <is>
          <t>PP H FH Scrd</t>
        </is>
      </c>
      <c r="DT2" s="19" t="inlineStr">
        <is>
          <t>PP A FH Scrd</t>
        </is>
      </c>
      <c r="DU2" s="19" t="inlineStr">
        <is>
          <t>PP FH Prob %</t>
        </is>
      </c>
      <c r="DV2" s="19" t="inlineStr">
        <is>
          <t>PP H SH Scrd</t>
        </is>
      </c>
      <c r="DW2" s="19" t="inlineStr">
        <is>
          <t>PP A SH Scrd</t>
        </is>
      </c>
      <c r="DX2" s="19" t="inlineStr">
        <is>
          <t>PP SH Prob %</t>
        </is>
      </c>
      <c r="DY2" s="19" t="inlineStr">
        <is>
          <t>PP WDW</t>
        </is>
      </c>
      <c r="DZ2" s="19" t="inlineStr">
        <is>
          <t>PP FB</t>
        </is>
      </c>
      <c r="EA2" s="19" t="inlineStr">
        <is>
          <t>PP PZ</t>
        </is>
      </c>
      <c r="EB2" s="19" t="inlineStr">
        <is>
          <t>PP GP</t>
        </is>
      </c>
      <c r="EC2" s="19" t="inlineStr">
        <is>
          <t>PP H2H</t>
        </is>
      </c>
      <c r="ED2" s="19" t="inlineStr">
        <is>
          <t>GT H G+</t>
        </is>
      </c>
      <c r="EE2" s="19" t="inlineStr">
        <is>
          <t>GT H G-</t>
        </is>
      </c>
      <c r="EF2" s="19" t="inlineStr">
        <is>
          <t>GT H 0-15+</t>
        </is>
      </c>
      <c r="EG2" s="19" t="inlineStr">
        <is>
          <t>GT H 0-15-</t>
        </is>
      </c>
      <c r="EH2" s="19" t="inlineStr">
        <is>
          <t>GT H 16-30+</t>
        </is>
      </c>
      <c r="EI2" s="19" t="inlineStr">
        <is>
          <t>GT H 16-30-</t>
        </is>
      </c>
      <c r="EJ2" s="19" t="inlineStr">
        <is>
          <t>GT H 31-45+</t>
        </is>
      </c>
      <c r="EK2" s="19" t="inlineStr">
        <is>
          <t>GT H 31-45-</t>
        </is>
      </c>
      <c r="EL2" s="19" t="inlineStr">
        <is>
          <t>GT H 46-60+</t>
        </is>
      </c>
      <c r="EM2" s="19" t="inlineStr">
        <is>
          <t>GT H 46-60-</t>
        </is>
      </c>
      <c r="EN2" s="19" t="inlineStr">
        <is>
          <t>GT H 61/75+</t>
        </is>
      </c>
      <c r="EO2" s="19" t="inlineStr">
        <is>
          <t>GT H 61/75-</t>
        </is>
      </c>
      <c r="EP2" s="19" t="inlineStr">
        <is>
          <t>GT H 76-90+</t>
        </is>
      </c>
      <c r="EQ2" s="19" t="inlineStr">
        <is>
          <t>GT H 76-90-</t>
        </is>
      </c>
      <c r="ER2" s="19" t="inlineStr">
        <is>
          <t>GT H Goals F/A 0-15</t>
        </is>
      </c>
      <c r="ES2" s="19" t="inlineStr">
        <is>
          <t>GT H Goals F/A 16-30</t>
        </is>
      </c>
      <c r="ET2" s="19" t="inlineStr">
        <is>
          <t>GT H Goals F/A 31-45</t>
        </is>
      </c>
      <c r="EU2" s="19" t="inlineStr">
        <is>
          <t>GT H Goals F/A 46-60</t>
        </is>
      </c>
      <c r="EV2" s="19" t="inlineStr">
        <is>
          <t>GT H Goals F/A 61-75</t>
        </is>
      </c>
      <c r="EW2" s="19" t="inlineStr">
        <is>
          <t>GT H Goals F/A 76-90</t>
        </is>
      </c>
      <c r="EX2" s="19" t="inlineStr">
        <is>
          <t>GT H GS1 %</t>
        </is>
      </c>
      <c r="EY2" s="19" t="inlineStr">
        <is>
          <t>GT H GS2 %</t>
        </is>
      </c>
      <c r="EZ2" s="19" t="inlineStr">
        <is>
          <t>GT H GC1 %</t>
        </is>
      </c>
      <c r="FA2" s="19" t="inlineStr">
        <is>
          <t>GT H GC2 %</t>
        </is>
      </c>
      <c r="FB2" s="19" t="inlineStr">
        <is>
          <t>GT H 40+</t>
        </is>
      </c>
      <c r="FC2" s="19" t="inlineStr">
        <is>
          <t>GT H 85+</t>
        </is>
      </c>
      <c r="FD2" s="19" t="inlineStr">
        <is>
          <t>GT A G+</t>
        </is>
      </c>
      <c r="FE2" s="19" t="inlineStr">
        <is>
          <t>GT A G-</t>
        </is>
      </c>
      <c r="FF2" s="19" t="inlineStr">
        <is>
          <t>GT A 0-15+</t>
        </is>
      </c>
      <c r="FG2" s="19" t="inlineStr">
        <is>
          <t>GT A 0-15-</t>
        </is>
      </c>
      <c r="FH2" s="19" t="inlineStr">
        <is>
          <t>GT A 16-30+</t>
        </is>
      </c>
      <c r="FI2" s="19" t="inlineStr">
        <is>
          <t>GT A 16-30-</t>
        </is>
      </c>
      <c r="FJ2" s="19" t="inlineStr">
        <is>
          <t>GT A 31-45+</t>
        </is>
      </c>
      <c r="FK2" s="19" t="inlineStr">
        <is>
          <t>GT A 31-45-</t>
        </is>
      </c>
      <c r="FL2" s="19" t="inlineStr">
        <is>
          <t>GT A 46-60+</t>
        </is>
      </c>
      <c r="FM2" s="19" t="inlineStr">
        <is>
          <t>GT A 46-60-</t>
        </is>
      </c>
      <c r="FN2" s="19" t="inlineStr">
        <is>
          <t>GT A 61/75+</t>
        </is>
      </c>
      <c r="FO2" s="19" t="inlineStr">
        <is>
          <t>GT A 61/75-</t>
        </is>
      </c>
      <c r="FP2" s="19" t="inlineStr">
        <is>
          <t>GT A 76-90+</t>
        </is>
      </c>
      <c r="FQ2" s="19" t="inlineStr">
        <is>
          <t>GT A 76-90-</t>
        </is>
      </c>
      <c r="FR2" s="19" t="inlineStr">
        <is>
          <t>GT A Goals F/A 0-15</t>
        </is>
      </c>
      <c r="FS2" s="19" t="inlineStr">
        <is>
          <t>GT A Goals F/A 16-30</t>
        </is>
      </c>
      <c r="FT2" s="19" t="inlineStr">
        <is>
          <t>GT A Goals F/A 31-45</t>
        </is>
      </c>
      <c r="FU2" s="19" t="inlineStr">
        <is>
          <t>GT A Goals F/A 46-60</t>
        </is>
      </c>
      <c r="FV2" s="19" t="inlineStr">
        <is>
          <t>GT A Goals F/A 61-75</t>
        </is>
      </c>
      <c r="FW2" s="19" t="inlineStr">
        <is>
          <t>GT A Goals F/A 76-90</t>
        </is>
      </c>
      <c r="FX2" s="19" t="inlineStr">
        <is>
          <t>GT A GS1 %</t>
        </is>
      </c>
      <c r="FY2" s="19" t="inlineStr">
        <is>
          <t>GT A GS2 %</t>
        </is>
      </c>
      <c r="FZ2" s="19" t="inlineStr">
        <is>
          <t>GT A GC1 %</t>
        </is>
      </c>
      <c r="GA2" s="19" t="inlineStr">
        <is>
          <t>GT A GC2 %</t>
        </is>
      </c>
      <c r="GB2" s="19" t="inlineStr">
        <is>
          <t>GT A 40+</t>
        </is>
      </c>
      <c r="GC2" s="19" t="inlineStr">
        <is>
          <t>GT A 85+</t>
        </is>
      </c>
      <c r="GD2" s="19" t="inlineStr">
        <is>
          <t>GP H H</t>
        </is>
      </c>
      <c r="GE2" s="19" t="inlineStr">
        <is>
          <t>GP H D</t>
        </is>
      </c>
      <c r="GF2" s="19" t="inlineStr">
        <is>
          <t>GP H A</t>
        </is>
      </c>
      <c r="GG2" s="19" t="inlineStr">
        <is>
          <t>GP H 1-0</t>
        </is>
      </c>
      <c r="GH2" s="19" t="inlineStr">
        <is>
          <t>GP H 1-0-1-1</t>
        </is>
      </c>
      <c r="GI2" s="19" t="inlineStr">
        <is>
          <t>GP H 1-0-2-0</t>
        </is>
      </c>
      <c r="GJ2" s="19" t="inlineStr">
        <is>
          <t>GP H 0-1</t>
        </is>
      </c>
      <c r="GK2" s="19" t="inlineStr">
        <is>
          <t>GP H 0-1-1-1</t>
        </is>
      </c>
      <c r="GL2" s="19" t="inlineStr">
        <is>
          <t>GP H 0-1-0-2</t>
        </is>
      </c>
      <c r="GM2" s="19" t="inlineStr">
        <is>
          <t>GP H First</t>
        </is>
      </c>
      <c r="GN2" s="19" t="inlineStr">
        <is>
          <t>GP H Last</t>
        </is>
      </c>
      <c r="GO2" s="19" t="inlineStr">
        <is>
          <t>GP H 2+</t>
        </is>
      </c>
      <c r="GP2" s="19" t="inlineStr">
        <is>
          <t>GP H 2-</t>
        </is>
      </c>
      <c r="GQ2" s="19" t="inlineStr">
        <is>
          <t>GP H H 1st</t>
        </is>
      </c>
      <c r="GR2" s="19" t="inlineStr">
        <is>
          <t>GP H D 1st</t>
        </is>
      </c>
      <c r="GS2" s="19" t="inlineStr">
        <is>
          <t>GP H A 1st</t>
        </is>
      </c>
      <c r="GT2" s="19" t="inlineStr">
        <is>
          <t>GP H H 2nd</t>
        </is>
      </c>
      <c r="GU2" s="19" t="inlineStr">
        <is>
          <t>GP H D 2nd</t>
        </is>
      </c>
      <c r="GV2" s="19" t="inlineStr">
        <is>
          <t>GP H A 2nd</t>
        </is>
      </c>
      <c r="GW2" s="19" t="inlineStr">
        <is>
          <t>GP A H</t>
        </is>
      </c>
      <c r="GX2" s="19" t="inlineStr">
        <is>
          <t>GP A D</t>
        </is>
      </c>
      <c r="GY2" s="19" t="inlineStr">
        <is>
          <t>GP A A</t>
        </is>
      </c>
      <c r="GZ2" s="19" t="inlineStr">
        <is>
          <t>GP A 1-0</t>
        </is>
      </c>
      <c r="HA2" s="19" t="inlineStr">
        <is>
          <t>GP A 1-0-1-1</t>
        </is>
      </c>
      <c r="HB2" s="19" t="inlineStr">
        <is>
          <t>GP A 1-0-2-0</t>
        </is>
      </c>
      <c r="HC2" s="19" t="inlineStr">
        <is>
          <t>GP A 0-1</t>
        </is>
      </c>
      <c r="HD2" s="19" t="inlineStr">
        <is>
          <t>GP A 0-1-1-1</t>
        </is>
      </c>
      <c r="HE2" s="19" t="inlineStr">
        <is>
          <t>GP A 0-1-0-2</t>
        </is>
      </c>
      <c r="HF2" s="19" t="inlineStr">
        <is>
          <t>GP A First</t>
        </is>
      </c>
      <c r="HG2" s="19" t="inlineStr">
        <is>
          <t>GP A Last</t>
        </is>
      </c>
      <c r="HH2" s="19" t="inlineStr">
        <is>
          <t>GP A 2+</t>
        </is>
      </c>
      <c r="HI2" s="19" t="inlineStr">
        <is>
          <t>GP A 2-</t>
        </is>
      </c>
      <c r="HJ2" s="19" t="inlineStr">
        <is>
          <t>GP A H 1st</t>
        </is>
      </c>
      <c r="HK2" s="19" t="inlineStr">
        <is>
          <t>GP A D 1st</t>
        </is>
      </c>
      <c r="HL2" s="19" t="inlineStr">
        <is>
          <t>GP A A 1st</t>
        </is>
      </c>
      <c r="HM2" s="19" t="inlineStr">
        <is>
          <t>GP A H 2nd</t>
        </is>
      </c>
      <c r="HN2" s="19" t="inlineStr">
        <is>
          <t>GP A D 2nd</t>
        </is>
      </c>
      <c r="HO2" s="19" t="inlineStr">
        <is>
          <t>GP A A 2nd</t>
        </is>
      </c>
      <c r="HP2" s="19" t="inlineStr">
        <is>
          <t>LTA H Pos</t>
        </is>
      </c>
      <c r="HQ2" s="18" t="inlineStr">
        <is>
          <t>LTA H H/A</t>
        </is>
      </c>
      <c r="HR2" s="19" t="inlineStr">
        <is>
          <t>LTA H H/A Swing</t>
        </is>
      </c>
      <c r="HS2" s="19" t="inlineStr">
        <is>
          <t>LTA H FH</t>
        </is>
      </c>
      <c r="HT2" s="19" t="inlineStr">
        <is>
          <t>LTA H FH Swing</t>
        </is>
      </c>
      <c r="HU2" s="19" t="inlineStr">
        <is>
          <t>LTA H SH</t>
        </is>
      </c>
      <c r="HV2" s="19" t="inlineStr">
        <is>
          <t>LTA H SH Swing</t>
        </is>
      </c>
      <c r="HW2" s="18" t="inlineStr">
        <is>
          <t>LTA H Attack</t>
        </is>
      </c>
      <c r="HX2" s="18" t="inlineStr">
        <is>
          <t>LTA H Defence</t>
        </is>
      </c>
      <c r="HY2" s="18" t="inlineStr">
        <is>
          <t>LTA H Form</t>
        </is>
      </c>
      <c r="HZ2" s="18" t="inlineStr">
        <is>
          <t>LTA H H/A Form</t>
        </is>
      </c>
      <c r="IA2" s="19" t="inlineStr">
        <is>
          <t>LTA A Pos</t>
        </is>
      </c>
      <c r="IB2" s="18" t="inlineStr">
        <is>
          <t>LTA A H/A</t>
        </is>
      </c>
      <c r="IC2" s="19" t="inlineStr">
        <is>
          <t>LTA A H/A Swing</t>
        </is>
      </c>
      <c r="ID2" s="19" t="inlineStr">
        <is>
          <t>LTA A FH</t>
        </is>
      </c>
      <c r="IE2" s="19" t="inlineStr">
        <is>
          <t>LTA A FH Swing</t>
        </is>
      </c>
      <c r="IF2" s="19" t="inlineStr">
        <is>
          <t>LTA A SH</t>
        </is>
      </c>
      <c r="IG2" s="19" t="inlineStr">
        <is>
          <t>LTA A SH Swing</t>
        </is>
      </c>
      <c r="IH2" s="18" t="inlineStr">
        <is>
          <t>LTA A Attack</t>
        </is>
      </c>
      <c r="II2" s="18" t="inlineStr">
        <is>
          <t>LTA A Defence</t>
        </is>
      </c>
      <c r="IJ2" s="18" t="inlineStr">
        <is>
          <t>LTA A Form</t>
        </is>
      </c>
      <c r="IK2" s="18" t="inlineStr">
        <is>
          <t>LTA A H/A Form</t>
        </is>
      </c>
      <c r="IL2" s="19" t="inlineStr">
        <is>
          <t>RLTA H Pos</t>
        </is>
      </c>
      <c r="IM2" s="19" t="inlineStr">
        <is>
          <t>RLTA H H/A</t>
        </is>
      </c>
      <c r="IN2" s="19" t="inlineStr">
        <is>
          <t>RLTA H H/A Swing</t>
        </is>
      </c>
      <c r="IO2" s="19" t="inlineStr">
        <is>
          <t>RLTA H FH</t>
        </is>
      </c>
      <c r="IP2" s="19" t="inlineStr">
        <is>
          <t>RLTA H FH Swing</t>
        </is>
      </c>
      <c r="IQ2" s="19" t="inlineStr">
        <is>
          <t>RLTA H SH</t>
        </is>
      </c>
      <c r="IR2" s="19" t="inlineStr">
        <is>
          <t>RLTA H SH Swing</t>
        </is>
      </c>
      <c r="IS2" s="19" t="inlineStr">
        <is>
          <t>RLTA H Attack</t>
        </is>
      </c>
      <c r="IT2" s="19" t="inlineStr">
        <is>
          <t>RLTA H Defence</t>
        </is>
      </c>
      <c r="IU2" s="19" t="inlineStr">
        <is>
          <t>RLTA H Form</t>
        </is>
      </c>
      <c r="IV2" s="19" t="inlineStr">
        <is>
          <t>RLTA H H/A Form</t>
        </is>
      </c>
      <c r="IW2" s="19" t="inlineStr">
        <is>
          <t>RLTA A Pos</t>
        </is>
      </c>
      <c r="IX2" s="19" t="inlineStr">
        <is>
          <t>RLTA A H/A</t>
        </is>
      </c>
      <c r="IY2" s="19" t="inlineStr">
        <is>
          <t>RLTA A H/A Swing</t>
        </is>
      </c>
      <c r="IZ2" s="19" t="inlineStr">
        <is>
          <t>RLTA A FH</t>
        </is>
      </c>
      <c r="JA2" s="19" t="inlineStr">
        <is>
          <t>RLTA A FH Swing</t>
        </is>
      </c>
      <c r="JB2" s="19" t="inlineStr">
        <is>
          <t>RLTA A SH</t>
        </is>
      </c>
      <c r="JC2" s="19" t="inlineStr">
        <is>
          <t>RLTA A SH Swing</t>
        </is>
      </c>
      <c r="JD2" s="19" t="inlineStr">
        <is>
          <t>RLTA A Attack</t>
        </is>
      </c>
      <c r="JE2" s="19" t="inlineStr">
        <is>
          <t>RLTA A Defence</t>
        </is>
      </c>
      <c r="JF2" s="19" t="inlineStr">
        <is>
          <t>RLTA A Form</t>
        </is>
      </c>
      <c r="JG2" s="19" t="inlineStr">
        <is>
          <t>RLTA A H/A Form</t>
        </is>
      </c>
      <c r="JH2" s="19" t="inlineStr">
        <is>
          <t>ELTA H Pos</t>
        </is>
      </c>
      <c r="JI2" s="19" t="inlineStr">
        <is>
          <t>ELTA H H/A</t>
        </is>
      </c>
      <c r="JJ2" s="19" t="inlineStr">
        <is>
          <t>ELTA H H/A Swing</t>
        </is>
      </c>
      <c r="JK2" s="19" t="inlineStr">
        <is>
          <t>ELTA H FH</t>
        </is>
      </c>
      <c r="JL2" s="19" t="inlineStr">
        <is>
          <t>ELTA H FH Swing</t>
        </is>
      </c>
      <c r="JM2" s="19" t="inlineStr">
        <is>
          <t>ELTA H SH</t>
        </is>
      </c>
      <c r="JN2" s="19" t="inlineStr">
        <is>
          <t>ELTA H SH Swing</t>
        </is>
      </c>
      <c r="JO2" s="19" t="inlineStr">
        <is>
          <t>ELTA H Attack</t>
        </is>
      </c>
      <c r="JP2" s="19" t="inlineStr">
        <is>
          <t>ELTA H Defence</t>
        </is>
      </c>
      <c r="JQ2" s="19" t="inlineStr">
        <is>
          <t>ELTA H Form</t>
        </is>
      </c>
      <c r="JR2" s="19" t="inlineStr">
        <is>
          <t>ELTA H H/A Form</t>
        </is>
      </c>
      <c r="JS2" s="19" t="inlineStr">
        <is>
          <t>ELTA A Pos</t>
        </is>
      </c>
      <c r="JT2" s="19" t="inlineStr">
        <is>
          <t>ELTA A H/A</t>
        </is>
      </c>
      <c r="JU2" s="19" t="inlineStr">
        <is>
          <t>ELTA A H/A Swing</t>
        </is>
      </c>
      <c r="JV2" s="19" t="inlineStr">
        <is>
          <t>ELTA A FH</t>
        </is>
      </c>
      <c r="JW2" s="19" t="inlineStr">
        <is>
          <t>ELTA A FH Swing</t>
        </is>
      </c>
      <c r="JX2" s="19" t="inlineStr">
        <is>
          <t>ELTA A SH</t>
        </is>
      </c>
      <c r="JY2" s="19" t="inlineStr">
        <is>
          <t>ELTA A SH Swing</t>
        </is>
      </c>
      <c r="JZ2" s="19" t="inlineStr">
        <is>
          <t>ELTA A Attack</t>
        </is>
      </c>
      <c r="KA2" s="19" t="inlineStr">
        <is>
          <t>ELTA A Defence</t>
        </is>
      </c>
      <c r="KB2" s="19" t="inlineStr">
        <is>
          <t>ELTA A Form</t>
        </is>
      </c>
      <c r="KC2" s="19" t="inlineStr">
        <is>
          <t>ELTA A H/A Form</t>
        </is>
      </c>
      <c r="KD2" s="19" t="inlineStr">
        <is>
          <t>GVT H</t>
        </is>
      </c>
      <c r="KE2" s="19" t="inlineStr">
        <is>
          <t>GVT D</t>
        </is>
      </c>
      <c r="KF2" s="19" t="inlineStr">
        <is>
          <t>GVT A</t>
        </is>
      </c>
      <c r="KG2" s="19" t="inlineStr">
        <is>
          <t>GVT BTS</t>
        </is>
      </c>
      <c r="KH2" s="19" t="inlineStr">
        <is>
          <t>GVT O15</t>
        </is>
      </c>
      <c r="KI2" s="19" t="inlineStr">
        <is>
          <t>GVT O25</t>
        </is>
      </c>
      <c r="KJ2" s="19" t="inlineStr">
        <is>
          <t>GVT O35</t>
        </is>
      </c>
      <c r="KK2" s="18" t="inlineStr">
        <is>
          <t>League Teams</t>
        </is>
      </c>
      <c r="KL2" s="20" t="inlineStr">
        <is>
          <t>FH LTD 21-45</t>
        </is>
      </c>
      <c r="KM2" s="20" t="inlineStr">
        <is>
          <t>FH00 25-45</t>
        </is>
      </c>
      <c r="KN2" s="21" t="inlineStr">
        <is>
          <t>BF Home Team</t>
        </is>
      </c>
      <c r="KO2" s="21" t="inlineStr">
        <is>
          <t>BF Away Team</t>
        </is>
      </c>
      <c r="KP2" s="21" t="inlineStr">
        <is>
          <t>BF Fixture to match Scrape</t>
        </is>
      </c>
      <c r="KQ2" s="21" t="inlineStr">
        <is>
          <t>League</t>
        </is>
      </c>
      <c r="KR2" s="21" t="inlineStr">
        <is>
          <t>LTA H Attack</t>
        </is>
      </c>
      <c r="KS2" s="21" t="inlineStr">
        <is>
          <t>LTA H Defence</t>
        </is>
      </c>
      <c r="KT2" s="21" t="inlineStr">
        <is>
          <t>LTA A Attack</t>
        </is>
      </c>
      <c r="KU2" s="21" t="inlineStr">
        <is>
          <t>LTA A Defence</t>
        </is>
      </c>
      <c r="KV2" s="21" t="inlineStr">
        <is>
          <t>LTA H H/A Form</t>
        </is>
      </c>
      <c r="KW2" s="21" t="inlineStr">
        <is>
          <t>LTA H Form</t>
        </is>
      </c>
      <c r="KX2" s="21" t="inlineStr">
        <is>
          <t>LTA A H/A Form</t>
        </is>
      </c>
      <c r="KY2" s="21" t="inlineStr">
        <is>
          <t>LTA A Form</t>
        </is>
      </c>
      <c r="KZ2" s="21" t="inlineStr">
        <is>
          <t>LTA H H/A</t>
        </is>
      </c>
      <c r="LA2" s="21" t="inlineStr">
        <is>
          <t>LTA A H/A</t>
        </is>
      </c>
      <c r="LB2" s="14" t="inlineStr">
        <is>
          <t>ID</t>
        </is>
      </c>
      <c r="LC2" s="14" t="inlineStr">
        <is>
          <t>DateTime</t>
        </is>
      </c>
      <c r="LD2" s="14" t="inlineStr">
        <is>
          <t>Game</t>
        </is>
      </c>
      <c r="LE2" s="14" t="inlineStr">
        <is>
          <t>Home</t>
        </is>
      </c>
      <c r="LF2" s="14" t="inlineStr">
        <is>
          <t>Away</t>
        </is>
      </c>
      <c r="LG2" s="14" t="inlineStr">
        <is>
          <t>Draw</t>
        </is>
      </c>
      <c r="LH2" s="14" t="inlineStr">
        <is>
          <t>HT Home</t>
        </is>
      </c>
      <c r="LI2" s="14" t="inlineStr">
        <is>
          <t>HT Away</t>
        </is>
      </c>
      <c r="LJ2" s="14" t="inlineStr">
        <is>
          <t>HT Draw</t>
        </is>
      </c>
      <c r="LK2" s="14" t="inlineStr">
        <is>
          <t>HT Home Shots On</t>
        </is>
      </c>
      <c r="LL2" s="14" t="inlineStr">
        <is>
          <t>HT Home Shots Off</t>
        </is>
      </c>
      <c r="LM2" s="14" t="inlineStr">
        <is>
          <t>HT Home DA</t>
        </is>
      </c>
      <c r="LN2" s="14" t="inlineStr">
        <is>
          <t>HT Away Shots On</t>
        </is>
      </c>
      <c r="LO2" s="14" t="inlineStr">
        <is>
          <t>HT Away Shots Off</t>
        </is>
      </c>
      <c r="LP2" s="14" t="inlineStr">
        <is>
          <t>HT Away DA</t>
        </is>
      </c>
      <c r="LQ2" s="14" t="inlineStr">
        <is>
          <t>HT Score</t>
        </is>
      </c>
      <c r="LR2" s="22" t="inlineStr">
        <is>
          <t>Overround</t>
        </is>
      </c>
      <c r="LS2" s="22" t="n"/>
      <c r="LT2" s="23" t="inlineStr">
        <is>
          <t>HW Index</t>
        </is>
      </c>
      <c r="LU2" s="23" t="inlineStr">
        <is>
          <t>LTA H Attack</t>
        </is>
      </c>
      <c r="LV2" s="23" t="inlineStr">
        <is>
          <t>LTA H Defence</t>
        </is>
      </c>
      <c r="LW2" s="23" t="inlineStr">
        <is>
          <t>LTA A Attack</t>
        </is>
      </c>
      <c r="LX2" s="23" t="inlineStr">
        <is>
          <t>LTA A Defence</t>
        </is>
      </c>
      <c r="LY2" s="23" t="inlineStr">
        <is>
          <t>Home Shot Score</t>
        </is>
      </c>
      <c r="LZ2" s="23" t="inlineStr">
        <is>
          <t>Away Shot Score</t>
        </is>
      </c>
      <c r="MA2" s="23" t="inlineStr">
        <is>
          <t>Shot Score</t>
        </is>
      </c>
      <c r="MB2" s="23" t="inlineStr">
        <is>
          <t>Upper</t>
        </is>
      </c>
      <c r="MC2" s="23" t="inlineStr">
        <is>
          <t>Lower</t>
        </is>
      </c>
      <c r="MD2" s="23" t="inlineStr">
        <is>
          <t>Home Odds</t>
        </is>
      </c>
      <c r="ME2" s="23" t="inlineStr">
        <is>
          <t>Upper</t>
        </is>
      </c>
      <c r="MF2" s="23" t="inlineStr">
        <is>
          <t>Lower</t>
        </is>
      </c>
      <c r="MG2" s="23" t="inlineStr">
        <is>
          <t>DA Score</t>
        </is>
      </c>
      <c r="MH2" s="23" t="inlineStr">
        <is>
          <t>Upper</t>
        </is>
      </c>
      <c r="MI2" s="23" t="inlineStr">
        <is>
          <t>Lower</t>
        </is>
      </c>
      <c r="MJ2" s="14" t="inlineStr">
        <is>
          <t>Provider</t>
        </is>
      </c>
      <c r="MK2" s="14" t="inlineStr">
        <is>
          <t>SelectionName</t>
        </is>
      </c>
      <c r="ML2" s="14" t="inlineStr">
        <is>
          <t>MarketName</t>
        </is>
      </c>
      <c r="MM2" s="14" t="inlineStr">
        <is>
          <t>EventName</t>
        </is>
      </c>
      <c r="MN2" s="14" t="inlineStr">
        <is>
          <t>MarketType</t>
        </is>
      </c>
      <c r="MO2" s="14" t="inlineStr">
        <is>
          <t>BetType</t>
        </is>
      </c>
      <c r="MP2" s="23" t="inlineStr">
        <is>
          <t>AW Y</t>
        </is>
      </c>
      <c r="MQ2" s="23" t="inlineStr">
        <is>
          <t>AW N</t>
        </is>
      </c>
      <c r="MR2" s="23" t="inlineStr">
        <is>
          <t>AW Y</t>
        </is>
      </c>
      <c r="MS2" s="23" t="inlineStr">
        <is>
          <t>AW N</t>
        </is>
      </c>
      <c r="MT2" s="23" t="inlineStr">
        <is>
          <t>AW Y</t>
        </is>
      </c>
      <c r="MU2" s="23" t="inlineStr">
        <is>
          <t>AW N</t>
        </is>
      </c>
      <c r="MV2" s="23" t="inlineStr">
        <is>
          <t>AW Y</t>
        </is>
      </c>
      <c r="MW2" s="23" t="inlineStr">
        <is>
          <t>AW N</t>
        </is>
      </c>
      <c r="MX2" s="23" t="inlineStr">
        <is>
          <t>AW Y</t>
        </is>
      </c>
      <c r="MY2" s="23" t="inlineStr">
        <is>
          <t>AW N</t>
        </is>
      </c>
      <c r="MZ2" s="23" t="inlineStr">
        <is>
          <t>AW Y</t>
        </is>
      </c>
      <c r="NA2" s="23" t="inlineStr">
        <is>
          <t>AW N</t>
        </is>
      </c>
      <c r="NB2" s="23" t="inlineStr">
        <is>
          <t>AW Y</t>
        </is>
      </c>
      <c r="NC2" s="23" t="inlineStr">
        <is>
          <t>AW N</t>
        </is>
      </c>
      <c r="ND2" s="23" t="inlineStr">
        <is>
          <t>AW Y</t>
        </is>
      </c>
      <c r="NE2" s="23" t="inlineStr">
        <is>
          <t>AW N</t>
        </is>
      </c>
      <c r="NF2" s="12" t="inlineStr">
        <is>
          <t>SAMPLE</t>
        </is>
      </c>
      <c r="NG2" s="24" t="inlineStr">
        <is>
          <t>SR</t>
        </is>
      </c>
      <c r="NH2" s="25" t="inlineStr">
        <is>
          <t>ODDS</t>
        </is>
      </c>
      <c r="NI2" s="12" t="inlineStr">
        <is>
          <t>BF Odds</t>
        </is>
      </c>
      <c r="NJ2" s="12" t="inlineStr">
        <is>
          <t>EV</t>
        </is>
      </c>
      <c r="NK2" s="26" t="inlineStr">
        <is>
          <t>Overround</t>
        </is>
      </c>
      <c r="NL2" s="26" t="inlineStr">
        <is>
          <t>Overround</t>
        </is>
      </c>
      <c r="NM2" s="26" t="inlineStr">
        <is>
          <t>Sample&gt;100</t>
        </is>
      </c>
      <c r="NN2" s="26" t="inlineStr">
        <is>
          <t>&gt;8%</t>
        </is>
      </c>
      <c r="NO2" s="26" t="inlineStr">
        <is>
          <t>Higher</t>
        </is>
      </c>
      <c r="NP2" s="26" t="inlineStr">
        <is>
          <t>Qualifier</t>
        </is>
      </c>
      <c r="NQ2" s="12" t="inlineStr">
        <is>
          <t>EV</t>
        </is>
      </c>
      <c r="NR2" s="26" t="inlineStr">
        <is>
          <t>Overround</t>
        </is>
      </c>
      <c r="NS2" s="26" t="inlineStr">
        <is>
          <t>Overround</t>
        </is>
      </c>
      <c r="NT2" s="26" t="inlineStr">
        <is>
          <t>Sample&gt;100</t>
        </is>
      </c>
      <c r="NU2" s="26" t="inlineStr">
        <is>
          <t>&gt;8%</t>
        </is>
      </c>
      <c r="NV2" s="26" t="inlineStr">
        <is>
          <t>Higher</t>
        </is>
      </c>
      <c r="NW2" s="26" t="inlineStr">
        <is>
          <t>Qualifier</t>
        </is>
      </c>
      <c r="NX2" s="14" t="inlineStr">
        <is>
          <t>Provider</t>
        </is>
      </c>
      <c r="NY2" s="14" t="inlineStr">
        <is>
          <t>SelectionName</t>
        </is>
      </c>
      <c r="NZ2" s="14" t="inlineStr">
        <is>
          <t>MarketName</t>
        </is>
      </c>
      <c r="OA2" s="14" t="inlineStr">
        <is>
          <t>EventName</t>
        </is>
      </c>
      <c r="OB2" s="14" t="inlineStr">
        <is>
          <t>MarketType</t>
        </is>
      </c>
      <c r="OC2" s="14" t="inlineStr">
        <is>
          <t>BetType</t>
        </is>
      </c>
    </row>
    <row r="3" ht="16.5" customHeight="1" thickBot="1" thickTop="1">
      <c r="A3" s="2" t="n">
        <v>45111</v>
      </c>
      <c r="B3" t="inlineStr">
        <is>
          <t>Argentina</t>
        </is>
      </c>
      <c r="C3" t="inlineStr">
        <is>
          <t>Primera Division</t>
        </is>
      </c>
      <c r="D3" t="inlineStr">
        <is>
          <t>Newell's Old Boys</t>
        </is>
      </c>
      <c r="E3" t="inlineStr">
        <is>
          <t>Gimnasia La Plata</t>
        </is>
      </c>
      <c r="L3" t="n">
        <v>2.1</v>
      </c>
      <c r="M3" t="n">
        <v>3.15</v>
      </c>
      <c r="N3" t="n">
        <v>4.5</v>
      </c>
      <c r="O3" t="n">
        <v>1756</v>
      </c>
      <c r="P3" t="n">
        <v>2.9</v>
      </c>
      <c r="Q3" t="n">
        <v>1.5</v>
      </c>
      <c r="R3" t="n">
        <v>78</v>
      </c>
      <c r="BG3" t="n">
        <v>10</v>
      </c>
      <c r="BH3" t="n">
        <v>2</v>
      </c>
      <c r="BI3" t="n">
        <v>4</v>
      </c>
      <c r="BJ3" t="n">
        <v>0</v>
      </c>
      <c r="BK3" t="n">
        <v>0</v>
      </c>
      <c r="BL3" t="n">
        <v>7</v>
      </c>
      <c r="BM3" t="n">
        <v>2</v>
      </c>
      <c r="BN3" t="n">
        <v>1</v>
      </c>
      <c r="BO3" t="n">
        <v>0.2</v>
      </c>
      <c r="BP3" t="n">
        <v>1</v>
      </c>
      <c r="BQ3" t="n">
        <v>4</v>
      </c>
      <c r="BR3" t="n">
        <v>0</v>
      </c>
      <c r="BS3" t="n">
        <v>7</v>
      </c>
      <c r="BT3" t="n">
        <v>1</v>
      </c>
      <c r="BU3" t="n">
        <v>0</v>
      </c>
      <c r="BV3" t="n">
        <v>0</v>
      </c>
      <c r="BW3" t="n">
        <v>11</v>
      </c>
      <c r="BX3" t="n">
        <v>2</v>
      </c>
      <c r="BY3" t="n">
        <v>7</v>
      </c>
      <c r="BZ3" t="n">
        <v>5</v>
      </c>
      <c r="CA3" t="n">
        <v>4</v>
      </c>
      <c r="CB3" t="n">
        <v>4</v>
      </c>
      <c r="CC3" t="n">
        <v>8</v>
      </c>
      <c r="CD3" t="n">
        <v>0.64</v>
      </c>
      <c r="CE3" t="n">
        <v>1.82</v>
      </c>
      <c r="CF3" t="n">
        <v>3</v>
      </c>
      <c r="CG3" t="n">
        <v>8</v>
      </c>
      <c r="CH3" t="n">
        <v>2</v>
      </c>
      <c r="CI3" t="n">
        <v>7</v>
      </c>
      <c r="CJ3" t="n">
        <v>6</v>
      </c>
      <c r="CK3" t="n">
        <v>1</v>
      </c>
      <c r="CL3" t="n">
        <v>2</v>
      </c>
      <c r="CM3" t="n">
        <v>5</v>
      </c>
      <c r="CN3" t="n">
        <v>0</v>
      </c>
      <c r="CO3" t="n">
        <v>3</v>
      </c>
      <c r="CP3" t="n">
        <v>0</v>
      </c>
      <c r="CQ3" t="n">
        <v>0</v>
      </c>
      <c r="CR3" t="n">
        <v>5</v>
      </c>
      <c r="CS3" t="n">
        <v>1</v>
      </c>
      <c r="CT3" t="n">
        <v>1.4</v>
      </c>
      <c r="CU3" t="n">
        <v>0.2</v>
      </c>
      <c r="CV3" t="n">
        <v>1</v>
      </c>
      <c r="CW3" t="n">
        <v>3</v>
      </c>
      <c r="CX3" t="n">
        <v>0</v>
      </c>
      <c r="CY3" t="n">
        <v>4</v>
      </c>
      <c r="CZ3" t="n">
        <v>1</v>
      </c>
      <c r="DA3" t="n">
        <v>0</v>
      </c>
      <c r="DB3" t="n">
        <v>0</v>
      </c>
      <c r="DC3" t="n">
        <v>5</v>
      </c>
      <c r="DD3" t="n">
        <v>0</v>
      </c>
      <c r="DE3" t="n">
        <v>5</v>
      </c>
      <c r="DF3" t="n">
        <v>4</v>
      </c>
      <c r="DG3" t="n">
        <v>3</v>
      </c>
      <c r="DH3" t="n">
        <v>2</v>
      </c>
      <c r="DI3" t="n">
        <v>5</v>
      </c>
      <c r="DJ3" t="n">
        <v>1</v>
      </c>
      <c r="DK3" t="n">
        <v>2.8</v>
      </c>
      <c r="DL3" t="n">
        <v>2</v>
      </c>
      <c r="DM3" t="n">
        <v>5</v>
      </c>
      <c r="DN3" t="n">
        <v>2</v>
      </c>
      <c r="DO3" t="n">
        <v>5</v>
      </c>
      <c r="DP3" t="n">
        <v>4</v>
      </c>
      <c r="DQ3" t="n">
        <v>1</v>
      </c>
      <c r="DR3" t="n">
        <v>1</v>
      </c>
      <c r="DS3" t="n">
        <v>4</v>
      </c>
      <c r="DT3" t="n">
        <v>3</v>
      </c>
      <c r="DU3" t="n">
        <v>56</v>
      </c>
      <c r="DV3" t="n">
        <v>5</v>
      </c>
      <c r="DW3" t="n">
        <v>2</v>
      </c>
      <c r="DX3" t="n">
        <v>59</v>
      </c>
      <c r="DY3" t="inlineStr">
        <is>
          <t xml:space="preserve"> 2 - 0</t>
        </is>
      </c>
      <c r="DZ3" t="inlineStr">
        <is>
          <t xml:space="preserve"> 2 - 0</t>
        </is>
      </c>
      <c r="EA3" t="inlineStr">
        <is>
          <t xml:space="preserve"> 2 - 0</t>
        </is>
      </c>
      <c r="EB3" t="inlineStr">
        <is>
          <t xml:space="preserve"> </t>
        </is>
      </c>
      <c r="EC3" t="inlineStr">
        <is>
          <t xml:space="preserve"> 2 - 0</t>
        </is>
      </c>
      <c r="ED3" t="n">
        <v>10</v>
      </c>
      <c r="EE3" t="n">
        <v>2</v>
      </c>
      <c r="EF3" t="n">
        <v>0</v>
      </c>
      <c r="EG3" t="n">
        <v>0</v>
      </c>
      <c r="EH3" t="n">
        <v>2</v>
      </c>
      <c r="EI3" t="n">
        <v>0</v>
      </c>
      <c r="EJ3" t="n">
        <v>2</v>
      </c>
      <c r="EK3" t="n">
        <v>0</v>
      </c>
      <c r="EL3" t="n">
        <v>0</v>
      </c>
      <c r="EM3" t="n">
        <v>0</v>
      </c>
      <c r="EN3" t="n">
        <v>1</v>
      </c>
      <c r="EO3" t="n">
        <v>1</v>
      </c>
      <c r="EP3" t="n">
        <v>4</v>
      </c>
      <c r="EQ3" t="n">
        <v>1</v>
      </c>
      <c r="ER3" t="n">
        <v>0</v>
      </c>
      <c r="ES3" t="n">
        <v>20</v>
      </c>
      <c r="ET3" t="n">
        <v>20</v>
      </c>
      <c r="EU3" t="n">
        <v>0</v>
      </c>
      <c r="EV3" t="n">
        <v>20</v>
      </c>
      <c r="EW3" t="n">
        <v>50</v>
      </c>
      <c r="EX3" t="n">
        <v>40</v>
      </c>
      <c r="EY3" t="n">
        <v>60</v>
      </c>
      <c r="EZ3" t="n">
        <v>0</v>
      </c>
      <c r="FA3" t="n">
        <v>100</v>
      </c>
      <c r="FB3" t="n">
        <v>0</v>
      </c>
      <c r="FC3" t="n">
        <v>4</v>
      </c>
      <c r="FD3" t="n">
        <v>7</v>
      </c>
      <c r="FE3" t="n">
        <v>20</v>
      </c>
      <c r="FF3" t="n">
        <v>1</v>
      </c>
      <c r="FG3" t="n">
        <v>0</v>
      </c>
      <c r="FH3" t="n">
        <v>1</v>
      </c>
      <c r="FI3" t="n">
        <v>5</v>
      </c>
      <c r="FJ3" t="n">
        <v>2</v>
      </c>
      <c r="FK3" t="n">
        <v>2</v>
      </c>
      <c r="FL3" t="n">
        <v>0</v>
      </c>
      <c r="FM3" t="n">
        <v>5</v>
      </c>
      <c r="FN3" t="n">
        <v>2</v>
      </c>
      <c r="FO3" t="n">
        <v>2</v>
      </c>
      <c r="FP3" t="n">
        <v>1</v>
      </c>
      <c r="FQ3" t="n">
        <v>4</v>
      </c>
      <c r="FR3" t="n">
        <v>9</v>
      </c>
      <c r="FS3" t="n">
        <v>45</v>
      </c>
      <c r="FT3" t="n">
        <v>36</v>
      </c>
      <c r="FU3" t="n">
        <v>45</v>
      </c>
      <c r="FV3" t="n">
        <v>36</v>
      </c>
      <c r="FW3" t="n">
        <v>45</v>
      </c>
      <c r="FX3" t="n">
        <v>57.1</v>
      </c>
      <c r="FY3" t="n">
        <v>43</v>
      </c>
      <c r="FZ3" t="n">
        <v>35</v>
      </c>
      <c r="GA3" t="n">
        <v>65</v>
      </c>
      <c r="GB3" t="n">
        <v>2</v>
      </c>
      <c r="GC3" t="n">
        <v>3</v>
      </c>
      <c r="GD3" t="n">
        <v>6</v>
      </c>
      <c r="GE3" t="n">
        <v>3</v>
      </c>
      <c r="GF3" t="n">
        <v>1</v>
      </c>
      <c r="GG3" t="n">
        <v>7</v>
      </c>
      <c r="GH3" t="n">
        <v>1</v>
      </c>
      <c r="GI3" t="n">
        <v>3</v>
      </c>
      <c r="GJ3" t="n">
        <v>1</v>
      </c>
      <c r="GK3" t="n">
        <v>0</v>
      </c>
      <c r="GL3" t="n">
        <v>0</v>
      </c>
      <c r="GM3" t="n">
        <v>7</v>
      </c>
      <c r="GN3" t="n">
        <v>6</v>
      </c>
      <c r="GO3" t="n">
        <v>3</v>
      </c>
      <c r="GP3" t="n">
        <v>0</v>
      </c>
      <c r="GQ3" t="n">
        <v>4</v>
      </c>
      <c r="GR3" t="n">
        <v>6</v>
      </c>
      <c r="GS3" t="n">
        <v>0</v>
      </c>
      <c r="GT3" t="n">
        <v>5</v>
      </c>
      <c r="GU3" t="n">
        <v>3</v>
      </c>
      <c r="GV3" t="n">
        <v>2</v>
      </c>
      <c r="GW3" t="n">
        <v>7</v>
      </c>
      <c r="GX3" t="n">
        <v>2</v>
      </c>
      <c r="GY3" t="n">
        <v>2</v>
      </c>
      <c r="GZ3" t="n">
        <v>7</v>
      </c>
      <c r="HA3" t="n">
        <v>1</v>
      </c>
      <c r="HB3" t="n">
        <v>5</v>
      </c>
      <c r="HC3" t="n">
        <v>2</v>
      </c>
      <c r="HD3" t="n">
        <v>1</v>
      </c>
      <c r="HE3" t="n">
        <v>0</v>
      </c>
      <c r="HF3" t="n">
        <v>2</v>
      </c>
      <c r="HG3" t="n">
        <v>3</v>
      </c>
      <c r="HH3" t="n">
        <v>1</v>
      </c>
      <c r="HI3" t="n">
        <v>6</v>
      </c>
      <c r="HJ3" t="n">
        <v>5</v>
      </c>
      <c r="HK3" t="n">
        <v>4</v>
      </c>
      <c r="HL3" t="n">
        <v>2</v>
      </c>
      <c r="HM3" t="n">
        <v>6</v>
      </c>
      <c r="HN3" t="n">
        <v>4</v>
      </c>
      <c r="HO3" t="n">
        <v>1</v>
      </c>
      <c r="HP3" t="n">
        <v>12</v>
      </c>
      <c r="HQ3" t="n">
        <v>6</v>
      </c>
      <c r="HR3" t="n">
        <v>11</v>
      </c>
      <c r="HS3" t="n">
        <v>7</v>
      </c>
      <c r="HU3" t="n">
        <v>6</v>
      </c>
      <c r="HV3" t="n">
        <v>15</v>
      </c>
      <c r="HW3" t="n">
        <v>20</v>
      </c>
      <c r="HX3" t="n">
        <v>2</v>
      </c>
      <c r="HY3" t="n">
        <v>11</v>
      </c>
      <c r="HZ3" t="n">
        <v>8</v>
      </c>
      <c r="IA3" t="n">
        <v>18</v>
      </c>
      <c r="IB3" t="n">
        <v>23</v>
      </c>
      <c r="ID3" t="n">
        <v>17</v>
      </c>
      <c r="IF3" t="n">
        <v>27</v>
      </c>
      <c r="IH3" t="n">
        <v>19</v>
      </c>
      <c r="II3" t="n">
        <v>27</v>
      </c>
      <c r="IJ3" t="n">
        <v>17</v>
      </c>
      <c r="IK3" t="n">
        <v>19</v>
      </c>
      <c r="IL3" t="n">
        <v>12</v>
      </c>
      <c r="IM3" t="n">
        <v>8</v>
      </c>
      <c r="IN3" t="n">
        <v>7</v>
      </c>
      <c r="IO3" t="n">
        <v>9</v>
      </c>
      <c r="IQ3" t="n">
        <v>8</v>
      </c>
      <c r="IR3" t="n">
        <v>14</v>
      </c>
      <c r="IS3" t="n">
        <v>22</v>
      </c>
      <c r="IT3" t="n">
        <v>2</v>
      </c>
      <c r="IU3" t="n">
        <v>10</v>
      </c>
      <c r="IV3" t="n">
        <v>10</v>
      </c>
      <c r="IW3" t="n">
        <v>16</v>
      </c>
      <c r="IX3" t="n">
        <v>19</v>
      </c>
      <c r="IZ3" t="n">
        <v>14</v>
      </c>
      <c r="JB3" t="n">
        <v>26</v>
      </c>
      <c r="JD3" t="n">
        <v>20</v>
      </c>
      <c r="JE3" t="n">
        <v>26</v>
      </c>
      <c r="JF3" t="n">
        <v>17</v>
      </c>
      <c r="JG3" t="n">
        <v>20</v>
      </c>
      <c r="KD3" t="inlineStr">
        <is>
          <t>G</t>
        </is>
      </c>
      <c r="KE3" t="inlineStr">
        <is>
          <t>R</t>
        </is>
      </c>
      <c r="KF3" t="inlineStr">
        <is>
          <t>R</t>
        </is>
      </c>
      <c r="KG3" t="inlineStr">
        <is>
          <t>R</t>
        </is>
      </c>
      <c r="KH3" t="inlineStr">
        <is>
          <t>R</t>
        </is>
      </c>
      <c r="KI3" t="inlineStr">
        <is>
          <t>R</t>
        </is>
      </c>
      <c r="KJ3" t="inlineStr">
        <is>
          <t>R</t>
        </is>
      </c>
      <c r="KK3" t="n">
        <v>28</v>
      </c>
      <c r="KL3" t="n">
        <v>3</v>
      </c>
      <c r="KM3" t="n">
        <v>3</v>
      </c>
      <c r="KN3" s="1" t="inlineStr">
        <is>
          <t>Newells</t>
        </is>
      </c>
      <c r="KO3" s="1" t="inlineStr">
        <is>
          <t>Gimnasia La Plata</t>
        </is>
      </c>
      <c r="KP3" s="1" t="inlineStr">
        <is>
          <t>Newells v Gimnasia La Plata</t>
        </is>
      </c>
      <c r="KQ3" t="inlineStr">
        <is>
          <t>Argentina_Primera Division</t>
        </is>
      </c>
      <c r="KR3" s="1" t="inlineStr">
        <is>
          <t>R</t>
        </is>
      </c>
      <c r="KS3" s="1" t="inlineStr">
        <is>
          <t>G</t>
        </is>
      </c>
      <c r="KT3" s="1" t="inlineStr">
        <is>
          <t>R</t>
        </is>
      </c>
      <c r="KU3" s="1" t="inlineStr">
        <is>
          <t>R</t>
        </is>
      </c>
      <c r="KV3" s="1" t="inlineStr">
        <is>
          <t>G</t>
        </is>
      </c>
      <c r="KW3" s="1" t="inlineStr">
        <is>
          <t>A</t>
        </is>
      </c>
      <c r="KX3" s="1" t="inlineStr">
        <is>
          <t>R</t>
        </is>
      </c>
      <c r="KY3" s="1" t="inlineStr">
        <is>
          <t>A</t>
        </is>
      </c>
      <c r="KZ3" s="1" t="inlineStr">
        <is>
          <t>G</t>
        </is>
      </c>
      <c r="LA3" s="1" t="inlineStr">
        <is>
          <t>R</t>
        </is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inlineStr">
        <is>
          <t>A</t>
        </is>
      </c>
      <c r="LU3" s="4" t="n">
        <v>0.5</v>
      </c>
      <c r="LV3" s="4" t="n">
        <v>0.5</v>
      </c>
      <c r="LW3" s="4" t="n">
        <v>0.5</v>
      </c>
      <c r="LX3" s="4" t="n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33" t="e">
        <v>#DIV/0!</v>
      </c>
      <c r="NH3" s="3" t="e">
        <v>#DIV/0!</v>
      </c>
      <c r="NI3" s="1" t="e">
        <v>#N/A</v>
      </c>
      <c r="NJ3" s="79" t="e">
        <v>#DIV/0!</v>
      </c>
      <c r="NK3" s="34" t="e">
        <v>#N/A</v>
      </c>
      <c r="NL3" s="34" t="e">
        <v>#N/A</v>
      </c>
      <c r="NM3" s="32" t="n">
        <v>0</v>
      </c>
      <c r="NN3" s="32" t="e">
        <v>#DIV/0!</v>
      </c>
      <c r="NO3" s="32" t="e">
        <v>#DIV/0!</v>
      </c>
      <c r="NP3" s="32" t="e">
        <v>#DIV/0!</v>
      </c>
      <c r="NQ3" s="79" t="e">
        <v>#DIV/0!</v>
      </c>
      <c r="NR3" s="34" t="e">
        <v>#N/A</v>
      </c>
      <c r="NS3" s="34" t="e">
        <v>#N/A</v>
      </c>
      <c r="NT3" s="32" t="n">
        <v>0</v>
      </c>
      <c r="NU3" s="32" t="e">
        <v>#DIV/0!</v>
      </c>
      <c r="NV3" s="32" t="e">
        <v>#DIV/0!</v>
      </c>
      <c r="NW3" s="32" t="e">
        <v>#DIV/0!</v>
      </c>
      <c r="NX3" t="e">
        <v>#DIV/0!</v>
      </c>
      <c r="NY3" t="e">
        <v>#DIV/0!</v>
      </c>
      <c r="NZ3" t="e">
        <v>#DIV/0!</v>
      </c>
      <c r="OA3" t="e">
        <v>#DIV/0!</v>
      </c>
      <c r="OB3" t="e">
        <v>#DIV/0!</v>
      </c>
      <c r="OC3" t="e">
        <v>#DIV/0!</v>
      </c>
    </row>
    <row r="4" ht="16.5" customHeight="1" thickBot="1" thickTop="1">
      <c r="A4" s="2" t="n">
        <v>45111</v>
      </c>
      <c r="B4" t="inlineStr">
        <is>
          <t>Brazil</t>
        </is>
      </c>
      <c r="C4" t="inlineStr">
        <is>
          <t>Serie A</t>
        </is>
      </c>
      <c r="D4" t="inlineStr">
        <is>
          <t>Goias</t>
        </is>
      </c>
      <c r="E4" t="inlineStr">
        <is>
          <t>Coritiba</t>
        </is>
      </c>
      <c r="L4" t="n">
        <v>2.16</v>
      </c>
      <c r="M4" t="n">
        <v>3.35</v>
      </c>
      <c r="N4" t="n">
        <v>4.1</v>
      </c>
      <c r="O4" t="n">
        <v>15485</v>
      </c>
      <c r="P4" t="n">
        <v>2.42</v>
      </c>
      <c r="Q4" t="n">
        <v>1.66</v>
      </c>
      <c r="R4" t="n">
        <v>263</v>
      </c>
      <c r="BG4" t="n">
        <v>5</v>
      </c>
      <c r="BH4" t="n">
        <v>0</v>
      </c>
      <c r="BI4" t="n">
        <v>4</v>
      </c>
      <c r="BJ4" t="n">
        <v>4</v>
      </c>
      <c r="BK4" t="n">
        <v>3</v>
      </c>
      <c r="BL4" t="n">
        <v>3</v>
      </c>
      <c r="BM4" t="n">
        <v>5</v>
      </c>
      <c r="BN4" t="n">
        <v>1.4</v>
      </c>
      <c r="BO4" t="n">
        <v>2</v>
      </c>
      <c r="BP4" t="n">
        <v>3</v>
      </c>
      <c r="BQ4" t="n">
        <v>4</v>
      </c>
      <c r="BR4" t="n">
        <v>3</v>
      </c>
      <c r="BS4" t="n">
        <v>5</v>
      </c>
      <c r="BT4" t="n">
        <v>3</v>
      </c>
      <c r="BU4" t="n">
        <v>1</v>
      </c>
      <c r="BV4" t="n">
        <v>2</v>
      </c>
      <c r="BW4" t="n">
        <v>6</v>
      </c>
      <c r="BX4" t="n">
        <v>0</v>
      </c>
      <c r="BY4" t="n">
        <v>6</v>
      </c>
      <c r="BZ4" t="n">
        <v>5</v>
      </c>
      <c r="CA4" t="n">
        <v>4</v>
      </c>
      <c r="CB4" t="n">
        <v>5</v>
      </c>
      <c r="CC4" t="n">
        <v>6</v>
      </c>
      <c r="CD4" t="n">
        <v>1</v>
      </c>
      <c r="CE4" t="n">
        <v>3</v>
      </c>
      <c r="CF4" t="n">
        <v>5</v>
      </c>
      <c r="CG4" t="n">
        <v>6</v>
      </c>
      <c r="CH4" t="n">
        <v>2</v>
      </c>
      <c r="CI4" t="n">
        <v>6</v>
      </c>
      <c r="CJ4" t="n">
        <v>5</v>
      </c>
      <c r="CK4" t="n">
        <v>1</v>
      </c>
      <c r="CL4" t="n">
        <v>2</v>
      </c>
      <c r="CM4" t="n">
        <v>2</v>
      </c>
      <c r="CN4" t="n">
        <v>0</v>
      </c>
      <c r="CO4" t="n">
        <v>1</v>
      </c>
      <c r="CP4" t="n">
        <v>1</v>
      </c>
      <c r="CQ4" t="n">
        <v>1</v>
      </c>
      <c r="CR4" t="n">
        <v>1</v>
      </c>
      <c r="CS4" t="n">
        <v>2</v>
      </c>
      <c r="CT4" t="n">
        <v>1.5</v>
      </c>
      <c r="CU4" t="n">
        <v>1</v>
      </c>
      <c r="CV4" t="n">
        <v>1</v>
      </c>
      <c r="CW4" t="n">
        <v>1</v>
      </c>
      <c r="CX4" t="n">
        <v>1</v>
      </c>
      <c r="CY4" t="n">
        <v>2</v>
      </c>
      <c r="CZ4" t="n">
        <v>1</v>
      </c>
      <c r="DA4" t="n">
        <v>0</v>
      </c>
      <c r="DB4" t="n">
        <v>1</v>
      </c>
      <c r="DC4" t="n">
        <v>3</v>
      </c>
      <c r="DD4" t="n">
        <v>0</v>
      </c>
      <c r="DE4" t="n">
        <v>3</v>
      </c>
      <c r="DF4" t="n">
        <v>2</v>
      </c>
      <c r="DG4" t="n">
        <v>2</v>
      </c>
      <c r="DH4" t="n">
        <v>3</v>
      </c>
      <c r="DI4" t="n">
        <v>3</v>
      </c>
      <c r="DJ4" t="n">
        <v>1.33</v>
      </c>
      <c r="DK4" t="n">
        <v>2.33</v>
      </c>
      <c r="DL4" t="n">
        <v>3</v>
      </c>
      <c r="DM4" t="n">
        <v>3</v>
      </c>
      <c r="DN4" t="n">
        <v>0</v>
      </c>
      <c r="DO4" t="n">
        <v>3</v>
      </c>
      <c r="DP4" t="n">
        <v>2</v>
      </c>
      <c r="DQ4" t="n">
        <v>0</v>
      </c>
      <c r="DR4" t="n">
        <v>1</v>
      </c>
      <c r="DS4" t="n">
        <v>3</v>
      </c>
      <c r="DT4" t="n">
        <v>2</v>
      </c>
      <c r="DU4" t="n">
        <v>73</v>
      </c>
      <c r="DV4" t="n">
        <v>3</v>
      </c>
      <c r="DW4" t="n">
        <v>4</v>
      </c>
      <c r="DX4" t="n">
        <v>87</v>
      </c>
      <c r="DY4" t="inlineStr">
        <is>
          <t xml:space="preserve"> 2 - 1</t>
        </is>
      </c>
      <c r="DZ4" t="inlineStr">
        <is>
          <t xml:space="preserve"> 3 - 1</t>
        </is>
      </c>
      <c r="EA4" t="inlineStr">
        <is>
          <t xml:space="preserve"> 1 - 0</t>
        </is>
      </c>
      <c r="EB4" t="inlineStr">
        <is>
          <t xml:space="preserve"> </t>
        </is>
      </c>
      <c r="EC4" t="inlineStr">
        <is>
          <t xml:space="preserve"> 1 - 0</t>
        </is>
      </c>
      <c r="ED4" t="n">
        <v>7</v>
      </c>
      <c r="EE4" t="n">
        <v>10</v>
      </c>
      <c r="EF4" t="n">
        <v>0</v>
      </c>
      <c r="EG4" t="n">
        <v>2</v>
      </c>
      <c r="EH4" t="n">
        <v>0</v>
      </c>
      <c r="EI4" t="n">
        <v>1</v>
      </c>
      <c r="EJ4" t="n">
        <v>3</v>
      </c>
      <c r="EK4" t="n">
        <v>1</v>
      </c>
      <c r="EL4" t="n">
        <v>1</v>
      </c>
      <c r="EM4" t="n">
        <v>3</v>
      </c>
      <c r="EN4" t="n">
        <v>0</v>
      </c>
      <c r="EO4" t="n">
        <v>0</v>
      </c>
      <c r="EP4" t="n">
        <v>2</v>
      </c>
      <c r="EQ4" t="n">
        <v>1</v>
      </c>
      <c r="ER4" t="n">
        <v>40</v>
      </c>
      <c r="ES4" t="n">
        <v>20</v>
      </c>
      <c r="ET4" t="n">
        <v>60</v>
      </c>
      <c r="EU4" t="n">
        <v>80</v>
      </c>
      <c r="EV4" t="n">
        <v>0</v>
      </c>
      <c r="EW4" t="n">
        <v>60</v>
      </c>
      <c r="EX4" t="n">
        <v>42.9</v>
      </c>
      <c r="EY4" t="n">
        <v>57</v>
      </c>
      <c r="EZ4" t="n">
        <v>40</v>
      </c>
      <c r="FA4" t="n">
        <v>60</v>
      </c>
      <c r="FB4" t="n">
        <v>2</v>
      </c>
      <c r="FC4" t="n">
        <v>3</v>
      </c>
      <c r="FD4" t="n">
        <v>6</v>
      </c>
      <c r="FE4" t="n">
        <v>18</v>
      </c>
      <c r="FF4" t="n">
        <v>0</v>
      </c>
      <c r="FG4" t="n">
        <v>2</v>
      </c>
      <c r="FH4" t="n">
        <v>1</v>
      </c>
      <c r="FI4" t="n">
        <v>2</v>
      </c>
      <c r="FJ4" t="n">
        <v>1</v>
      </c>
      <c r="FK4" t="n">
        <v>2</v>
      </c>
      <c r="FL4" t="n">
        <v>1</v>
      </c>
      <c r="FM4" t="n">
        <v>3</v>
      </c>
      <c r="FN4" t="n">
        <v>2</v>
      </c>
      <c r="FO4" t="n">
        <v>3</v>
      </c>
      <c r="FP4" t="n">
        <v>1</v>
      </c>
      <c r="FQ4" t="n">
        <v>3</v>
      </c>
      <c r="FR4" t="n">
        <v>33</v>
      </c>
      <c r="FS4" t="n">
        <v>50</v>
      </c>
      <c r="FT4" t="n">
        <v>33</v>
      </c>
      <c r="FU4" t="n">
        <v>67</v>
      </c>
      <c r="FV4" t="n">
        <v>67</v>
      </c>
      <c r="FW4" t="n">
        <v>67</v>
      </c>
      <c r="FX4" t="n">
        <v>33.3</v>
      </c>
      <c r="FY4" t="n">
        <v>67</v>
      </c>
      <c r="FZ4" t="n">
        <v>33.3</v>
      </c>
      <c r="GA4" t="n">
        <v>67</v>
      </c>
      <c r="GB4" t="n">
        <v>1</v>
      </c>
      <c r="GC4" t="n">
        <v>2</v>
      </c>
      <c r="GD4" t="n">
        <v>2</v>
      </c>
      <c r="GE4" t="n">
        <v>1</v>
      </c>
      <c r="GF4" t="n">
        <v>2</v>
      </c>
      <c r="GG4" t="n">
        <v>0</v>
      </c>
      <c r="GH4" t="n">
        <v>0</v>
      </c>
      <c r="GI4" t="n">
        <v>0</v>
      </c>
      <c r="GJ4" t="n">
        <v>5</v>
      </c>
      <c r="GK4" t="n">
        <v>3</v>
      </c>
      <c r="GL4" t="n">
        <v>1</v>
      </c>
      <c r="GM4" t="n">
        <v>0</v>
      </c>
      <c r="GN4" t="n">
        <v>3</v>
      </c>
      <c r="GO4" t="n">
        <v>1</v>
      </c>
      <c r="GP4" t="n">
        <v>1</v>
      </c>
      <c r="GQ4" t="n">
        <v>0</v>
      </c>
      <c r="GR4" t="n">
        <v>4</v>
      </c>
      <c r="GS4" t="n">
        <v>1</v>
      </c>
      <c r="GT4" t="n">
        <v>2</v>
      </c>
      <c r="GU4" t="n">
        <v>1</v>
      </c>
      <c r="GV4" t="n">
        <v>2</v>
      </c>
      <c r="GW4" t="n">
        <v>5</v>
      </c>
      <c r="GX4" t="n">
        <v>1</v>
      </c>
      <c r="GY4" t="n">
        <v>0</v>
      </c>
      <c r="GZ4" t="n">
        <v>5</v>
      </c>
      <c r="HA4" t="n">
        <v>3</v>
      </c>
      <c r="HB4" t="n">
        <v>2</v>
      </c>
      <c r="HC4" t="n">
        <v>1</v>
      </c>
      <c r="HD4" t="n">
        <v>1</v>
      </c>
      <c r="HE4" t="n">
        <v>0</v>
      </c>
      <c r="HF4" t="n">
        <v>1</v>
      </c>
      <c r="HG4" t="n">
        <v>2</v>
      </c>
      <c r="HH4" t="n">
        <v>0</v>
      </c>
      <c r="HI4" t="n">
        <v>4</v>
      </c>
      <c r="HJ4" t="n">
        <v>4</v>
      </c>
      <c r="HK4" t="n">
        <v>1</v>
      </c>
      <c r="HL4" t="n">
        <v>1</v>
      </c>
      <c r="HM4" t="n">
        <v>4</v>
      </c>
      <c r="HN4" t="n">
        <v>1</v>
      </c>
      <c r="HO4" t="n">
        <v>1</v>
      </c>
      <c r="HP4" t="n">
        <v>17</v>
      </c>
      <c r="HQ4" t="n">
        <v>13</v>
      </c>
      <c r="HR4" t="n">
        <v>4</v>
      </c>
      <c r="HS4" t="n">
        <v>20</v>
      </c>
      <c r="HU4" t="n">
        <v>13</v>
      </c>
      <c r="HW4" t="n">
        <v>12</v>
      </c>
      <c r="HX4" t="n">
        <v>20</v>
      </c>
      <c r="HY4" t="n">
        <v>16</v>
      </c>
      <c r="HZ4" t="n">
        <v>13</v>
      </c>
      <c r="IA4" t="n">
        <v>20</v>
      </c>
      <c r="IB4" t="n">
        <v>20</v>
      </c>
      <c r="ID4" t="n">
        <v>16</v>
      </c>
      <c r="IE4" t="n">
        <v>7</v>
      </c>
      <c r="IF4" t="n">
        <v>18</v>
      </c>
      <c r="IH4" t="n">
        <v>11</v>
      </c>
      <c r="II4" t="n">
        <v>20</v>
      </c>
      <c r="IJ4" t="n">
        <v>20</v>
      </c>
      <c r="IK4" t="n">
        <v>19</v>
      </c>
      <c r="IL4" t="n">
        <v>15</v>
      </c>
      <c r="IM4" t="n">
        <v>13</v>
      </c>
      <c r="IN4" t="n">
        <v>6</v>
      </c>
      <c r="IO4" t="n">
        <v>18</v>
      </c>
      <c r="IQ4" t="n">
        <v>13</v>
      </c>
      <c r="IS4" t="n">
        <v>15</v>
      </c>
      <c r="IT4" t="n">
        <v>20</v>
      </c>
      <c r="IU4" t="n">
        <v>17</v>
      </c>
      <c r="IV4" t="n">
        <v>15</v>
      </c>
      <c r="IW4" t="n">
        <v>16</v>
      </c>
      <c r="IX4" t="n">
        <v>20</v>
      </c>
      <c r="IZ4" t="n">
        <v>19</v>
      </c>
      <c r="JB4" t="n">
        <v>15</v>
      </c>
      <c r="JD4" t="n">
        <v>13</v>
      </c>
      <c r="JE4" t="n">
        <v>20</v>
      </c>
      <c r="JF4" t="n">
        <v>20</v>
      </c>
      <c r="JG4" t="n">
        <v>19</v>
      </c>
      <c r="KD4" t="inlineStr">
        <is>
          <t>G</t>
        </is>
      </c>
      <c r="KE4" t="inlineStr">
        <is>
          <t>R</t>
        </is>
      </c>
      <c r="KF4" t="inlineStr">
        <is>
          <t>A</t>
        </is>
      </c>
      <c r="KG4" t="inlineStr">
        <is>
          <t>G</t>
        </is>
      </c>
      <c r="KH4" t="inlineStr">
        <is>
          <t>G</t>
        </is>
      </c>
      <c r="KI4" t="inlineStr">
        <is>
          <t>G</t>
        </is>
      </c>
      <c r="KJ4" t="inlineStr">
        <is>
          <t>G</t>
        </is>
      </c>
      <c r="KK4" t="n">
        <v>20</v>
      </c>
      <c r="KL4" t="n">
        <v>10</v>
      </c>
      <c r="KM4" t="n">
        <v>6</v>
      </c>
      <c r="KN4" s="1" t="inlineStr">
        <is>
          <t>Goias</t>
        </is>
      </c>
      <c r="KO4" s="1" t="inlineStr">
        <is>
          <t>Coritiba</t>
        </is>
      </c>
      <c r="KP4" s="1" t="inlineStr">
        <is>
          <t>Goias v Coritiba</t>
        </is>
      </c>
      <c r="KQ4" t="inlineStr">
        <is>
          <t>Brazil_Serie A</t>
        </is>
      </c>
      <c r="KR4" s="1" t="inlineStr">
        <is>
          <t>A</t>
        </is>
      </c>
      <c r="KS4" s="1" t="inlineStr">
        <is>
          <t>R</t>
        </is>
      </c>
      <c r="KT4" s="1" t="inlineStr">
        <is>
          <t>A</t>
        </is>
      </c>
      <c r="KU4" s="1" t="inlineStr">
        <is>
          <t>R</t>
        </is>
      </c>
      <c r="KV4" s="1" t="inlineStr">
        <is>
          <t>A</t>
        </is>
      </c>
      <c r="KW4" s="1" t="inlineStr">
        <is>
          <t>R</t>
        </is>
      </c>
      <c r="KX4" s="1" t="inlineStr">
        <is>
          <t>R</t>
        </is>
      </c>
      <c r="KY4" s="1" t="inlineStr">
        <is>
          <t>R</t>
        </is>
      </c>
      <c r="KZ4" s="1" t="inlineStr">
        <is>
          <t>A</t>
        </is>
      </c>
      <c r="LA4" s="1" t="inlineStr">
        <is>
          <t>R</t>
        </is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inlineStr">
        <is>
          <t>B</t>
        </is>
      </c>
      <c r="LU4" s="4" t="n">
        <v>1</v>
      </c>
      <c r="LV4" s="4" t="n">
        <v>2</v>
      </c>
      <c r="LW4" s="4" t="n">
        <v>1</v>
      </c>
      <c r="LX4" s="4" t="n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P4" s="1" t="n">
        <v>0</v>
      </c>
      <c r="MQ4" s="1" t="n">
        <v>0</v>
      </c>
      <c r="MR4" s="1" t="n">
        <v>0</v>
      </c>
      <c r="MS4" s="1" t="n">
        <v>0</v>
      </c>
      <c r="MT4" s="1" t="n">
        <v>0</v>
      </c>
      <c r="MU4" s="1" t="n">
        <v>0</v>
      </c>
      <c r="MV4" s="1" t="n">
        <v>0</v>
      </c>
      <c r="MW4" s="1" t="n">
        <v>0</v>
      </c>
      <c r="MX4" s="1" t="n">
        <v>0</v>
      </c>
      <c r="MY4" s="1" t="n">
        <v>0</v>
      </c>
      <c r="MZ4" s="1" t="n">
        <v>0</v>
      </c>
      <c r="NA4" s="1" t="n">
        <v>0</v>
      </c>
      <c r="NB4" s="1" t="n">
        <v>0</v>
      </c>
      <c r="NC4" s="1" t="n">
        <v>0</v>
      </c>
      <c r="ND4" s="1" t="n">
        <v>0</v>
      </c>
      <c r="NE4" s="1" t="n">
        <v>0</v>
      </c>
      <c r="NF4" s="1" t="n">
        <v>0</v>
      </c>
      <c r="NG4" s="33" t="e">
        <v>#DIV/0!</v>
      </c>
      <c r="NH4" s="3" t="e">
        <v>#DIV/0!</v>
      </c>
      <c r="NI4" s="1" t="e">
        <v>#N/A</v>
      </c>
      <c r="NJ4" s="79" t="e">
        <v>#DIV/0!</v>
      </c>
      <c r="NK4" s="34" t="e">
        <v>#N/A</v>
      </c>
      <c r="NL4" s="34" t="e">
        <v>#N/A</v>
      </c>
      <c r="NM4" s="32" t="n">
        <v>0</v>
      </c>
      <c r="NN4" s="32" t="e">
        <v>#DIV/0!</v>
      </c>
      <c r="NO4" s="32" t="e">
        <v>#DIV/0!</v>
      </c>
      <c r="NP4" s="32" t="e">
        <v>#DIV/0!</v>
      </c>
      <c r="NQ4" s="79" t="e">
        <v>#DIV/0!</v>
      </c>
      <c r="NR4" s="34" t="e">
        <v>#N/A</v>
      </c>
      <c r="NS4" s="34" t="e">
        <v>#N/A</v>
      </c>
      <c r="NT4" s="32" t="n">
        <v>0</v>
      </c>
      <c r="NU4" s="32" t="e">
        <v>#DIV/0!</v>
      </c>
      <c r="NV4" s="32" t="e">
        <v>#DIV/0!</v>
      </c>
      <c r="NW4" s="32" t="e">
        <v>#DIV/0!</v>
      </c>
      <c r="NX4" t="e">
        <v>#DIV/0!</v>
      </c>
      <c r="NY4" t="e">
        <v>#DIV/0!</v>
      </c>
      <c r="NZ4" t="e">
        <v>#DIV/0!</v>
      </c>
      <c r="OA4" t="e">
        <v>#DIV/0!</v>
      </c>
      <c r="OB4" t="e">
        <v>#DIV/0!</v>
      </c>
      <c r="OC4" t="e">
        <v>#DIV/0!</v>
      </c>
    </row>
    <row r="5" ht="16.5" customHeight="1" thickBot="1" thickTop="1">
      <c r="A5" s="2" t="n">
        <v>45110</v>
      </c>
      <c r="B5" t="inlineStr">
        <is>
          <t>Brazil</t>
        </is>
      </c>
      <c r="C5" t="inlineStr">
        <is>
          <t>Serie B</t>
        </is>
      </c>
      <c r="D5" t="inlineStr">
        <is>
          <t>Mirassol</t>
        </is>
      </c>
      <c r="E5" t="inlineStr">
        <is>
          <t>Ituano</t>
        </is>
      </c>
      <c r="L5" t="n">
        <v>1.67</v>
      </c>
      <c r="M5" t="n">
        <v>3.9</v>
      </c>
      <c r="N5" t="n">
        <v>6.4</v>
      </c>
      <c r="O5" t="n">
        <v>1582</v>
      </c>
      <c r="P5" t="n">
        <v>2.16</v>
      </c>
      <c r="Q5" t="n">
        <v>1.8</v>
      </c>
      <c r="R5" t="n">
        <v>39</v>
      </c>
      <c r="BG5" t="n">
        <v>7</v>
      </c>
      <c r="BH5" t="n">
        <v>0</v>
      </c>
      <c r="BI5" t="n">
        <v>4</v>
      </c>
      <c r="BJ5" t="n">
        <v>1</v>
      </c>
      <c r="BK5" t="n">
        <v>1</v>
      </c>
      <c r="BL5" t="n">
        <v>6</v>
      </c>
      <c r="BM5" t="n">
        <v>3</v>
      </c>
      <c r="BN5" t="n">
        <v>1.29</v>
      </c>
      <c r="BO5" t="n">
        <v>0.71</v>
      </c>
      <c r="BP5" t="n">
        <v>2</v>
      </c>
      <c r="BQ5" t="n">
        <v>4</v>
      </c>
      <c r="BR5" t="n">
        <v>2</v>
      </c>
      <c r="BS5" t="n">
        <v>6</v>
      </c>
      <c r="BT5" t="n">
        <v>1</v>
      </c>
      <c r="BU5" t="n">
        <v>0</v>
      </c>
      <c r="BV5" t="n">
        <v>0</v>
      </c>
      <c r="BW5" t="n">
        <v>7</v>
      </c>
      <c r="BX5" t="n">
        <v>0</v>
      </c>
      <c r="BY5" t="n">
        <v>5</v>
      </c>
      <c r="BZ5" t="n">
        <v>4</v>
      </c>
      <c r="CA5" t="n">
        <v>1</v>
      </c>
      <c r="CB5" t="n">
        <v>3</v>
      </c>
      <c r="CC5" t="n">
        <v>6</v>
      </c>
      <c r="CD5" t="n">
        <v>0.71</v>
      </c>
      <c r="CE5" t="n">
        <v>1.71</v>
      </c>
      <c r="CF5" t="n">
        <v>2</v>
      </c>
      <c r="CG5" t="n">
        <v>5</v>
      </c>
      <c r="CH5" t="n">
        <v>2</v>
      </c>
      <c r="CI5" t="n">
        <v>5</v>
      </c>
      <c r="CJ5" t="n">
        <v>3</v>
      </c>
      <c r="CK5" t="n">
        <v>3</v>
      </c>
      <c r="CL5" t="n">
        <v>1</v>
      </c>
      <c r="CM5" t="n">
        <v>3</v>
      </c>
      <c r="CN5" t="n">
        <v>0</v>
      </c>
      <c r="CO5" t="n">
        <v>1</v>
      </c>
      <c r="CP5" t="n">
        <v>1</v>
      </c>
      <c r="CQ5" t="n">
        <v>1</v>
      </c>
      <c r="CR5" t="n">
        <v>3</v>
      </c>
      <c r="CS5" t="n">
        <v>1</v>
      </c>
      <c r="CT5" t="n">
        <v>1.67</v>
      </c>
      <c r="CU5" t="n">
        <v>0.67</v>
      </c>
      <c r="CV5" t="n">
        <v>1</v>
      </c>
      <c r="CW5" t="n">
        <v>1</v>
      </c>
      <c r="CX5" t="n">
        <v>1</v>
      </c>
      <c r="CY5" t="n">
        <v>3</v>
      </c>
      <c r="CZ5" t="n">
        <v>1</v>
      </c>
      <c r="DA5" t="n">
        <v>0</v>
      </c>
      <c r="DB5" t="n">
        <v>0</v>
      </c>
      <c r="DC5" t="n">
        <v>4</v>
      </c>
      <c r="DD5" t="n">
        <v>0</v>
      </c>
      <c r="DE5" t="n">
        <v>2</v>
      </c>
      <c r="DF5" t="n">
        <v>2</v>
      </c>
      <c r="DG5" t="n">
        <v>0</v>
      </c>
      <c r="DH5" t="n">
        <v>1</v>
      </c>
      <c r="DI5" t="n">
        <v>4</v>
      </c>
      <c r="DJ5" t="n">
        <v>0.25</v>
      </c>
      <c r="DK5" t="n">
        <v>1.75</v>
      </c>
      <c r="DL5" t="n">
        <v>1</v>
      </c>
      <c r="DM5" t="n">
        <v>3</v>
      </c>
      <c r="DN5" t="n">
        <v>1</v>
      </c>
      <c r="DO5" t="n">
        <v>2</v>
      </c>
      <c r="DP5" t="n">
        <v>1</v>
      </c>
      <c r="DQ5" t="n">
        <v>2</v>
      </c>
      <c r="DR5" t="n">
        <v>0</v>
      </c>
      <c r="DS5" t="n">
        <v>3</v>
      </c>
      <c r="DT5" t="n">
        <v>1</v>
      </c>
      <c r="DU5" t="n">
        <v>51</v>
      </c>
      <c r="DV5" t="n">
        <v>5</v>
      </c>
      <c r="DW5" t="n">
        <v>3</v>
      </c>
      <c r="DX5" t="n">
        <v>83</v>
      </c>
      <c r="DY5" t="inlineStr">
        <is>
          <t xml:space="preserve"> 1 - 0</t>
        </is>
      </c>
      <c r="DZ5" t="inlineStr">
        <is>
          <t xml:space="preserve"> 2 - 1</t>
        </is>
      </c>
      <c r="EA5" t="inlineStr">
        <is>
          <t xml:space="preserve"> 3 - 0</t>
        </is>
      </c>
      <c r="EB5" t="inlineStr">
        <is>
          <t xml:space="preserve"> </t>
        </is>
      </c>
      <c r="EC5" t="inlineStr">
        <is>
          <t xml:space="preserve"> </t>
        </is>
      </c>
      <c r="ED5" t="n">
        <v>9</v>
      </c>
      <c r="EE5" t="n">
        <v>5</v>
      </c>
      <c r="EF5" t="n">
        <v>1</v>
      </c>
      <c r="EG5" t="n">
        <v>1</v>
      </c>
      <c r="EH5" t="n">
        <v>0</v>
      </c>
      <c r="EI5" t="n">
        <v>0</v>
      </c>
      <c r="EJ5" t="n">
        <v>2</v>
      </c>
      <c r="EK5" t="n">
        <v>2</v>
      </c>
      <c r="EL5" t="n">
        <v>3</v>
      </c>
      <c r="EM5" t="n">
        <v>0</v>
      </c>
      <c r="EN5" t="n">
        <v>3</v>
      </c>
      <c r="EO5" t="n">
        <v>1</v>
      </c>
      <c r="EP5" t="n">
        <v>0</v>
      </c>
      <c r="EQ5" t="n">
        <v>1</v>
      </c>
      <c r="ER5" t="n">
        <v>14</v>
      </c>
      <c r="ES5" t="n">
        <v>0</v>
      </c>
      <c r="ET5" t="n">
        <v>43</v>
      </c>
      <c r="EU5" t="n">
        <v>43</v>
      </c>
      <c r="EV5" t="n">
        <v>57</v>
      </c>
      <c r="EW5" t="n">
        <v>14</v>
      </c>
      <c r="EX5" t="n">
        <v>33.3</v>
      </c>
      <c r="EY5" t="n">
        <v>67</v>
      </c>
      <c r="EZ5" t="n">
        <v>60</v>
      </c>
      <c r="FA5" t="n">
        <v>40</v>
      </c>
      <c r="FB5" t="n">
        <v>3</v>
      </c>
      <c r="FC5" t="n">
        <v>0</v>
      </c>
      <c r="FD5" t="n">
        <v>5</v>
      </c>
      <c r="FE5" t="n">
        <v>12</v>
      </c>
      <c r="FF5" t="n">
        <v>1</v>
      </c>
      <c r="FG5" t="n">
        <v>1</v>
      </c>
      <c r="FH5" t="n">
        <v>0</v>
      </c>
      <c r="FI5" t="n">
        <v>0</v>
      </c>
      <c r="FJ5" t="n">
        <v>0</v>
      </c>
      <c r="FK5" t="n">
        <v>4</v>
      </c>
      <c r="FL5" t="n">
        <v>1</v>
      </c>
      <c r="FM5" t="n">
        <v>1</v>
      </c>
      <c r="FN5" t="n">
        <v>3</v>
      </c>
      <c r="FO5" t="n">
        <v>1</v>
      </c>
      <c r="FP5" t="n">
        <v>0</v>
      </c>
      <c r="FQ5" t="n">
        <v>2</v>
      </c>
      <c r="FR5" t="n">
        <v>29</v>
      </c>
      <c r="FS5" t="n">
        <v>0</v>
      </c>
      <c r="FT5" t="n">
        <v>57</v>
      </c>
      <c r="FU5" t="n">
        <v>29</v>
      </c>
      <c r="FV5" t="n">
        <v>57</v>
      </c>
      <c r="FW5" t="n">
        <v>29</v>
      </c>
      <c r="FX5" t="n">
        <v>20</v>
      </c>
      <c r="FY5" t="n">
        <v>80</v>
      </c>
      <c r="FZ5" t="n">
        <v>58.3</v>
      </c>
      <c r="GA5" t="n">
        <v>42</v>
      </c>
      <c r="GB5" t="n">
        <v>3</v>
      </c>
      <c r="GC5" t="n">
        <v>0</v>
      </c>
      <c r="GD5" t="n">
        <v>5</v>
      </c>
      <c r="GE5" t="n">
        <v>1</v>
      </c>
      <c r="GF5" t="n">
        <v>1</v>
      </c>
      <c r="GG5" t="n">
        <v>4</v>
      </c>
      <c r="GH5" t="n">
        <v>0</v>
      </c>
      <c r="GI5" t="n">
        <v>1</v>
      </c>
      <c r="GJ5" t="n">
        <v>3</v>
      </c>
      <c r="GK5" t="n">
        <v>2</v>
      </c>
      <c r="GL5" t="n">
        <v>1</v>
      </c>
      <c r="GM5" t="n">
        <v>4</v>
      </c>
      <c r="GN5" t="n">
        <v>5</v>
      </c>
      <c r="GO5" t="n">
        <v>2</v>
      </c>
      <c r="GP5" t="n">
        <v>1</v>
      </c>
      <c r="GQ5" t="n">
        <v>1</v>
      </c>
      <c r="GR5" t="n">
        <v>5</v>
      </c>
      <c r="GS5" t="n">
        <v>1</v>
      </c>
      <c r="GT5" t="n">
        <v>5</v>
      </c>
      <c r="GU5" t="n">
        <v>1</v>
      </c>
      <c r="GV5" t="n">
        <v>1</v>
      </c>
      <c r="GW5" t="n">
        <v>5</v>
      </c>
      <c r="GX5" t="n">
        <v>1</v>
      </c>
      <c r="GY5" t="n">
        <v>1</v>
      </c>
      <c r="GZ5" t="n">
        <v>5</v>
      </c>
      <c r="HA5" t="n">
        <v>0</v>
      </c>
      <c r="HB5" t="n">
        <v>3</v>
      </c>
      <c r="HC5" t="n">
        <v>2</v>
      </c>
      <c r="HD5" t="n">
        <v>1</v>
      </c>
      <c r="HE5" t="n">
        <v>1</v>
      </c>
      <c r="HF5" t="n">
        <v>2</v>
      </c>
      <c r="HG5" t="n">
        <v>3</v>
      </c>
      <c r="HH5" t="n">
        <v>1</v>
      </c>
      <c r="HI5" t="n">
        <v>3</v>
      </c>
      <c r="HJ5" t="n">
        <v>5</v>
      </c>
      <c r="HK5" t="n">
        <v>2</v>
      </c>
      <c r="HL5" t="n">
        <v>0</v>
      </c>
      <c r="HM5" t="n">
        <v>3</v>
      </c>
      <c r="HN5" t="n">
        <v>2</v>
      </c>
      <c r="HO5" t="n">
        <v>2</v>
      </c>
      <c r="HP5" t="n">
        <v>6</v>
      </c>
      <c r="HQ5" t="n">
        <v>4</v>
      </c>
      <c r="HR5" t="n">
        <v>7</v>
      </c>
      <c r="HS5" t="n">
        <v>15</v>
      </c>
      <c r="HU5" t="n">
        <v>2</v>
      </c>
      <c r="HW5" t="n">
        <v>9</v>
      </c>
      <c r="HX5" t="n">
        <v>7</v>
      </c>
      <c r="HY5" t="n">
        <v>5</v>
      </c>
      <c r="HZ5" t="n">
        <v>2</v>
      </c>
      <c r="IA5" t="n">
        <v>14</v>
      </c>
      <c r="IB5" t="n">
        <v>19</v>
      </c>
      <c r="ID5" t="n">
        <v>20</v>
      </c>
      <c r="IF5" t="n">
        <v>9</v>
      </c>
      <c r="IH5" t="n">
        <v>15</v>
      </c>
      <c r="II5" t="n">
        <v>17</v>
      </c>
      <c r="IJ5" t="n">
        <v>11</v>
      </c>
      <c r="IK5" t="n">
        <v>11</v>
      </c>
      <c r="KD5" t="inlineStr">
        <is>
          <t>-</t>
        </is>
      </c>
      <c r="KE5" t="inlineStr">
        <is>
          <t>-</t>
        </is>
      </c>
      <c r="KF5" t="inlineStr">
        <is>
          <t>-</t>
        </is>
      </c>
      <c r="KG5" t="inlineStr">
        <is>
          <t>-</t>
        </is>
      </c>
      <c r="KH5" t="inlineStr">
        <is>
          <t>-</t>
        </is>
      </c>
      <c r="KI5" t="inlineStr">
        <is>
          <t>-</t>
        </is>
      </c>
      <c r="KJ5" t="inlineStr">
        <is>
          <t>-</t>
        </is>
      </c>
      <c r="KK5" t="n">
        <v>20</v>
      </c>
      <c r="KL5" t="n">
        <v>11</v>
      </c>
      <c r="KM5" t="n">
        <v>4</v>
      </c>
      <c r="KN5" s="1" t="inlineStr">
        <is>
          <t>Mirassol</t>
        </is>
      </c>
      <c r="KO5" s="1" t="inlineStr">
        <is>
          <t>Ituano</t>
        </is>
      </c>
      <c r="KP5" s="1" t="inlineStr">
        <is>
          <t>Mirassol v Ituano</t>
        </is>
      </c>
      <c r="KQ5" t="inlineStr">
        <is>
          <t>Brazil_Serie B</t>
        </is>
      </c>
      <c r="KR5" s="1" t="inlineStr">
        <is>
          <t>A</t>
        </is>
      </c>
      <c r="KS5" s="1" t="inlineStr">
        <is>
          <t>A</t>
        </is>
      </c>
      <c r="KT5" s="1" t="inlineStr">
        <is>
          <t>R</t>
        </is>
      </c>
      <c r="KU5" s="1" t="inlineStr">
        <is>
          <t>R</t>
        </is>
      </c>
      <c r="KV5" s="1" t="inlineStr">
        <is>
          <t>G</t>
        </is>
      </c>
      <c r="KW5" s="1" t="inlineStr">
        <is>
          <t>G</t>
        </is>
      </c>
      <c r="KX5" s="1" t="inlineStr">
        <is>
          <t>A</t>
        </is>
      </c>
      <c r="KY5" s="1" t="inlineStr">
        <is>
          <t>A</t>
        </is>
      </c>
      <c r="KZ5" s="1" t="inlineStr">
        <is>
          <t>G</t>
        </is>
      </c>
      <c r="LA5" s="1" t="inlineStr">
        <is>
          <t>R</t>
        </is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inlineStr">
        <is>
          <t>C</t>
        </is>
      </c>
      <c r="LU5" s="4" t="n">
        <v>1</v>
      </c>
      <c r="LV5" s="4" t="n">
        <v>1</v>
      </c>
      <c r="LW5" s="4" t="n">
        <v>0.5</v>
      </c>
      <c r="LX5" s="4" t="n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33" t="e">
        <v>#DIV/0!</v>
      </c>
      <c r="NH5" s="3" t="e">
        <v>#DIV/0!</v>
      </c>
      <c r="NI5" s="1" t="e">
        <v>#N/A</v>
      </c>
      <c r="NJ5" s="79" t="e">
        <v>#DIV/0!</v>
      </c>
      <c r="NK5" s="34" t="e">
        <v>#N/A</v>
      </c>
      <c r="NL5" s="34" t="e">
        <v>#N/A</v>
      </c>
      <c r="NM5" s="32" t="n">
        <v>0</v>
      </c>
      <c r="NN5" s="32" t="e">
        <v>#DIV/0!</v>
      </c>
      <c r="NO5" s="32" t="e">
        <v>#DIV/0!</v>
      </c>
      <c r="NP5" s="32" t="e">
        <v>#DIV/0!</v>
      </c>
      <c r="NQ5" s="79" t="e">
        <v>#DIV/0!</v>
      </c>
      <c r="NR5" s="34" t="e">
        <v>#N/A</v>
      </c>
      <c r="NS5" s="34" t="e">
        <v>#N/A</v>
      </c>
      <c r="NT5" s="32" t="n">
        <v>0</v>
      </c>
      <c r="NU5" s="32" t="e">
        <v>#DIV/0!</v>
      </c>
      <c r="NV5" s="32" t="e">
        <v>#DIV/0!</v>
      </c>
      <c r="NW5" s="32" t="e">
        <v>#DIV/0!</v>
      </c>
      <c r="NX5" t="e">
        <v>#DIV/0!</v>
      </c>
      <c r="NY5" t="e">
        <v>#DIV/0!</v>
      </c>
      <c r="NZ5" t="e">
        <v>#DIV/0!</v>
      </c>
      <c r="OA5" t="e">
        <v>#DIV/0!</v>
      </c>
      <c r="OB5" t="e">
        <v>#DIV/0!</v>
      </c>
      <c r="OC5" t="e">
        <v>#DIV/0!</v>
      </c>
    </row>
    <row r="6" ht="16.5" customHeight="1" thickBot="1" thickTop="1">
      <c r="A6" s="2" t="n">
        <v>45111</v>
      </c>
      <c r="B6" t="inlineStr">
        <is>
          <t>Brazil</t>
        </is>
      </c>
      <c r="C6" t="inlineStr">
        <is>
          <t>Serie B</t>
        </is>
      </c>
      <c r="D6" t="inlineStr">
        <is>
          <t>Botafogo SP</t>
        </is>
      </c>
      <c r="E6" t="inlineStr">
        <is>
          <t>Guarani</t>
        </is>
      </c>
      <c r="L6" t="n">
        <v>2.54</v>
      </c>
      <c r="M6" t="n">
        <v>3.05</v>
      </c>
      <c r="N6" t="n">
        <v>3.5</v>
      </c>
      <c r="O6" t="n">
        <v>1104</v>
      </c>
      <c r="P6" t="n">
        <v>2.66</v>
      </c>
      <c r="Q6" t="n">
        <v>1.56</v>
      </c>
      <c r="R6" t="n">
        <v>47</v>
      </c>
      <c r="BG6" t="n">
        <v>7</v>
      </c>
      <c r="BH6" t="n">
        <v>1</v>
      </c>
      <c r="BI6" t="n">
        <v>4</v>
      </c>
      <c r="BJ6" t="n">
        <v>2</v>
      </c>
      <c r="BK6" t="n">
        <v>0</v>
      </c>
      <c r="BL6" t="n">
        <v>3</v>
      </c>
      <c r="BM6" t="n">
        <v>3</v>
      </c>
      <c r="BN6" t="n">
        <v>0.57</v>
      </c>
      <c r="BO6" t="n">
        <v>1.14</v>
      </c>
      <c r="BP6" t="n">
        <v>0</v>
      </c>
      <c r="BQ6" t="n">
        <v>4</v>
      </c>
      <c r="BR6" t="n">
        <v>1</v>
      </c>
      <c r="BS6" t="n">
        <v>5</v>
      </c>
      <c r="BT6" t="n">
        <v>2</v>
      </c>
      <c r="BU6" t="n">
        <v>2</v>
      </c>
      <c r="BV6" t="n">
        <v>0</v>
      </c>
      <c r="BW6" t="n">
        <v>7</v>
      </c>
      <c r="BX6" t="n">
        <v>1</v>
      </c>
      <c r="BY6" t="n">
        <v>4</v>
      </c>
      <c r="BZ6" t="n">
        <v>1</v>
      </c>
      <c r="CA6" t="n">
        <v>0</v>
      </c>
      <c r="CB6" t="n">
        <v>3</v>
      </c>
      <c r="CC6" t="n">
        <v>5</v>
      </c>
      <c r="CD6" t="n">
        <v>0.71</v>
      </c>
      <c r="CE6" t="n">
        <v>0.86</v>
      </c>
      <c r="CF6" t="n">
        <v>2</v>
      </c>
      <c r="CG6" t="n">
        <v>4</v>
      </c>
      <c r="CH6" t="n">
        <v>2</v>
      </c>
      <c r="CI6" t="n">
        <v>4</v>
      </c>
      <c r="CJ6" t="n">
        <v>1</v>
      </c>
      <c r="CK6" t="n">
        <v>1</v>
      </c>
      <c r="CL6" t="n">
        <v>0</v>
      </c>
      <c r="CM6" t="n">
        <v>3</v>
      </c>
      <c r="CN6" t="n">
        <v>0</v>
      </c>
      <c r="CO6" t="n">
        <v>2</v>
      </c>
      <c r="CP6" t="n">
        <v>2</v>
      </c>
      <c r="CQ6" t="n">
        <v>0</v>
      </c>
      <c r="CR6" t="n">
        <v>1</v>
      </c>
      <c r="CS6" t="n">
        <v>2</v>
      </c>
      <c r="CT6" t="n">
        <v>0.33</v>
      </c>
      <c r="CU6" t="n">
        <v>2</v>
      </c>
      <c r="CV6" t="n">
        <v>0</v>
      </c>
      <c r="CW6" t="n">
        <v>2</v>
      </c>
      <c r="CX6" t="n">
        <v>1</v>
      </c>
      <c r="CY6" t="n">
        <v>3</v>
      </c>
      <c r="CZ6" t="n">
        <v>1</v>
      </c>
      <c r="DA6" t="n">
        <v>2</v>
      </c>
      <c r="DB6" t="n">
        <v>0</v>
      </c>
      <c r="DC6" t="n">
        <v>2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2</v>
      </c>
      <c r="DJ6" t="n">
        <v>1</v>
      </c>
      <c r="DK6" t="n">
        <v>1</v>
      </c>
      <c r="DL6" t="n">
        <v>2</v>
      </c>
      <c r="DM6" t="n">
        <v>1</v>
      </c>
      <c r="DN6" t="n">
        <v>0</v>
      </c>
      <c r="DO6" t="n">
        <v>2</v>
      </c>
      <c r="DP6" t="n">
        <v>1</v>
      </c>
      <c r="DQ6" t="n">
        <v>0</v>
      </c>
      <c r="DR6" t="n">
        <v>0</v>
      </c>
      <c r="DS6" t="n">
        <v>2</v>
      </c>
      <c r="DT6" t="n">
        <v>2</v>
      </c>
      <c r="DU6" t="n">
        <v>50</v>
      </c>
      <c r="DV6" t="n">
        <v>2</v>
      </c>
      <c r="DW6" t="n">
        <v>2</v>
      </c>
      <c r="DX6" t="n">
        <v>50</v>
      </c>
      <c r="DY6" t="inlineStr">
        <is>
          <t xml:space="preserve"> 1 - 1</t>
        </is>
      </c>
      <c r="DZ6" t="inlineStr">
        <is>
          <t xml:space="preserve"> 1 - 0</t>
        </is>
      </c>
      <c r="EA6" t="inlineStr">
        <is>
          <t xml:space="preserve"> 0 - 0</t>
        </is>
      </c>
      <c r="EB6" t="inlineStr">
        <is>
          <t xml:space="preserve"> </t>
        </is>
      </c>
      <c r="EC6" t="inlineStr">
        <is>
          <t xml:space="preserve"> 0 - 1</t>
        </is>
      </c>
      <c r="ED6" t="n">
        <v>4</v>
      </c>
      <c r="EE6" t="n">
        <v>8</v>
      </c>
      <c r="EF6" t="n">
        <v>1</v>
      </c>
      <c r="EG6" t="n">
        <v>0</v>
      </c>
      <c r="EH6" t="n">
        <v>1</v>
      </c>
      <c r="EI6" t="n">
        <v>1</v>
      </c>
      <c r="EJ6" t="n">
        <v>0</v>
      </c>
      <c r="EK6" t="n">
        <v>2</v>
      </c>
      <c r="EL6" t="n">
        <v>0</v>
      </c>
      <c r="EM6" t="n">
        <v>2</v>
      </c>
      <c r="EN6" t="n">
        <v>0</v>
      </c>
      <c r="EO6" t="n">
        <v>2</v>
      </c>
      <c r="EP6" t="n">
        <v>2</v>
      </c>
      <c r="EQ6" t="n">
        <v>1</v>
      </c>
      <c r="ER6" t="n">
        <v>14</v>
      </c>
      <c r="ES6" t="n">
        <v>29</v>
      </c>
      <c r="ET6" t="n">
        <v>29</v>
      </c>
      <c r="EU6" t="n">
        <v>29</v>
      </c>
      <c r="EV6" t="n">
        <v>29</v>
      </c>
      <c r="EW6" t="n">
        <v>43</v>
      </c>
      <c r="EX6" t="n">
        <v>50</v>
      </c>
      <c r="EY6" t="n">
        <v>50</v>
      </c>
      <c r="EZ6" t="n">
        <v>37.5</v>
      </c>
      <c r="FA6" t="n">
        <v>62</v>
      </c>
      <c r="FB6" t="n">
        <v>0</v>
      </c>
      <c r="FC6" t="n">
        <v>3</v>
      </c>
      <c r="FD6" t="n">
        <v>5</v>
      </c>
      <c r="FE6" t="n">
        <v>6</v>
      </c>
      <c r="FF6" t="n">
        <v>1</v>
      </c>
      <c r="FG6" t="n">
        <v>1</v>
      </c>
      <c r="FH6" t="n">
        <v>2</v>
      </c>
      <c r="FI6" t="n">
        <v>1</v>
      </c>
      <c r="FJ6" t="n">
        <v>0</v>
      </c>
      <c r="FK6" t="n">
        <v>1</v>
      </c>
      <c r="FL6" t="n">
        <v>0</v>
      </c>
      <c r="FM6" t="n">
        <v>2</v>
      </c>
      <c r="FN6" t="n">
        <v>0</v>
      </c>
      <c r="FO6" t="n">
        <v>0</v>
      </c>
      <c r="FP6" t="n">
        <v>2</v>
      </c>
      <c r="FQ6" t="n">
        <v>1</v>
      </c>
      <c r="FR6" t="n">
        <v>29</v>
      </c>
      <c r="FS6" t="n">
        <v>43</v>
      </c>
      <c r="FT6" t="n">
        <v>14</v>
      </c>
      <c r="FU6" t="n">
        <v>29</v>
      </c>
      <c r="FV6" t="n">
        <v>0</v>
      </c>
      <c r="FW6" t="n">
        <v>29</v>
      </c>
      <c r="FX6" t="n">
        <v>60</v>
      </c>
      <c r="FY6" t="n">
        <v>40</v>
      </c>
      <c r="FZ6" t="n">
        <v>50</v>
      </c>
      <c r="GA6" t="n">
        <v>50</v>
      </c>
      <c r="GB6" t="n">
        <v>1</v>
      </c>
      <c r="GC6" t="n">
        <v>2</v>
      </c>
      <c r="GD6" t="n">
        <v>3</v>
      </c>
      <c r="GE6" t="n">
        <v>1</v>
      </c>
      <c r="GF6" t="n">
        <v>3</v>
      </c>
      <c r="GG6" t="n">
        <v>3</v>
      </c>
      <c r="GH6" t="n">
        <v>0</v>
      </c>
      <c r="GI6" t="n">
        <v>1</v>
      </c>
      <c r="GJ6" t="n">
        <v>3</v>
      </c>
      <c r="GK6" t="n">
        <v>0</v>
      </c>
      <c r="GL6" t="n">
        <v>3</v>
      </c>
      <c r="GM6" t="n">
        <v>3</v>
      </c>
      <c r="GN6" t="n">
        <v>3</v>
      </c>
      <c r="GO6" t="n">
        <v>1</v>
      </c>
      <c r="GP6" t="n">
        <v>3</v>
      </c>
      <c r="GQ6" t="n">
        <v>2</v>
      </c>
      <c r="GR6" t="n">
        <v>3</v>
      </c>
      <c r="GS6" t="n">
        <v>2</v>
      </c>
      <c r="GT6" t="n">
        <v>2</v>
      </c>
      <c r="GU6" t="n">
        <v>2</v>
      </c>
      <c r="GV6" t="n">
        <v>3</v>
      </c>
      <c r="GW6" t="n">
        <v>3</v>
      </c>
      <c r="GX6" t="n">
        <v>3</v>
      </c>
      <c r="GY6" t="n">
        <v>1</v>
      </c>
      <c r="GZ6" t="n">
        <v>4</v>
      </c>
      <c r="HA6" t="n">
        <v>1</v>
      </c>
      <c r="HB6" t="n">
        <v>1</v>
      </c>
      <c r="HC6" t="n">
        <v>2</v>
      </c>
      <c r="HD6" t="n">
        <v>1</v>
      </c>
      <c r="HE6" t="n">
        <v>1</v>
      </c>
      <c r="HF6" t="n">
        <v>2</v>
      </c>
      <c r="HG6" t="n">
        <v>2</v>
      </c>
      <c r="HH6" t="n">
        <v>1</v>
      </c>
      <c r="HI6" t="n">
        <v>1</v>
      </c>
      <c r="HJ6" t="n">
        <v>2</v>
      </c>
      <c r="HK6" t="n">
        <v>3</v>
      </c>
      <c r="HL6" t="n">
        <v>2</v>
      </c>
      <c r="HM6" t="n">
        <v>2</v>
      </c>
      <c r="HN6" t="n">
        <v>4</v>
      </c>
      <c r="HO6" t="n">
        <v>1</v>
      </c>
      <c r="HP6" t="n">
        <v>11</v>
      </c>
      <c r="HQ6" t="n">
        <v>13</v>
      </c>
      <c r="HS6" t="n">
        <v>13</v>
      </c>
      <c r="HU6" t="n">
        <v>16</v>
      </c>
      <c r="HW6" t="n">
        <v>19</v>
      </c>
      <c r="HX6" t="n">
        <v>13</v>
      </c>
      <c r="HY6" t="n">
        <v>15</v>
      </c>
      <c r="HZ6" t="n">
        <v>19</v>
      </c>
      <c r="IA6" t="n">
        <v>8</v>
      </c>
      <c r="IB6" t="n">
        <v>12</v>
      </c>
      <c r="ID6" t="n">
        <v>8</v>
      </c>
      <c r="IE6" t="n">
        <v>2</v>
      </c>
      <c r="IF6" t="n">
        <v>12</v>
      </c>
      <c r="IH6" t="n">
        <v>14</v>
      </c>
      <c r="II6" t="n">
        <v>5</v>
      </c>
      <c r="IJ6" t="n">
        <v>10</v>
      </c>
      <c r="IK6" t="n">
        <v>15</v>
      </c>
      <c r="KD6" t="inlineStr">
        <is>
          <t>-</t>
        </is>
      </c>
      <c r="KE6" t="inlineStr">
        <is>
          <t>-</t>
        </is>
      </c>
      <c r="KF6" t="inlineStr">
        <is>
          <t>-</t>
        </is>
      </c>
      <c r="KG6" t="inlineStr">
        <is>
          <t>-</t>
        </is>
      </c>
      <c r="KH6" t="inlineStr">
        <is>
          <t>-</t>
        </is>
      </c>
      <c r="KI6" t="inlineStr">
        <is>
          <t>-</t>
        </is>
      </c>
      <c r="KJ6" t="inlineStr">
        <is>
          <t>-</t>
        </is>
      </c>
      <c r="KK6" t="n">
        <v>20</v>
      </c>
      <c r="KL6" t="n">
        <v>10</v>
      </c>
      <c r="KM6" t="n">
        <v>10</v>
      </c>
      <c r="KN6" s="1" t="inlineStr">
        <is>
          <t>Botafogo SP</t>
        </is>
      </c>
      <c r="KO6" s="1" t="inlineStr">
        <is>
          <t>Guarani</t>
        </is>
      </c>
      <c r="KP6" s="1" t="inlineStr">
        <is>
          <t>Botafogo SP v Guarani</t>
        </is>
      </c>
      <c r="KQ6" t="inlineStr">
        <is>
          <t>Brazil_Serie B</t>
        </is>
      </c>
      <c r="KR6" s="1" t="inlineStr">
        <is>
          <t>R</t>
        </is>
      </c>
      <c r="KS6" s="1" t="inlineStr">
        <is>
          <t>A</t>
        </is>
      </c>
      <c r="KT6" s="1" t="inlineStr">
        <is>
          <t>R</t>
        </is>
      </c>
      <c r="KU6" s="1" t="inlineStr">
        <is>
          <t>G</t>
        </is>
      </c>
      <c r="KV6" s="1" t="inlineStr">
        <is>
          <t>R</t>
        </is>
      </c>
      <c r="KW6" s="1" t="inlineStr">
        <is>
          <t>R</t>
        </is>
      </c>
      <c r="KX6" s="1" t="inlineStr">
        <is>
          <t>R</t>
        </is>
      </c>
      <c r="KY6" s="1" t="inlineStr">
        <is>
          <t>A</t>
        </is>
      </c>
      <c r="KZ6" s="1" t="inlineStr">
        <is>
          <t>A</t>
        </is>
      </c>
      <c r="LA6" s="1" t="inlineStr">
        <is>
          <t>A</t>
        </is>
      </c>
      <c r="LQ6" t="inlineStr">
        <is>
          <t>0-0</t>
        </is>
      </c>
      <c r="LR6" t="e">
        <v>#VALUE!</v>
      </c>
      <c r="LS6" t="e">
        <v>#VALUE!</v>
      </c>
      <c r="LT6" s="8" t="inlineStr">
        <is>
          <t>C</t>
        </is>
      </c>
      <c r="LU6" s="4" t="n">
        <v>0.5</v>
      </c>
      <c r="LV6" s="4" t="n">
        <v>1</v>
      </c>
      <c r="LW6" s="4" t="n">
        <v>0.5</v>
      </c>
      <c r="LX6" s="4" t="n">
        <v>0.5</v>
      </c>
      <c r="LY6" s="7" t="e">
        <v>#VALUE!</v>
      </c>
      <c r="LZ6" s="7" t="e">
        <v>#VALUE!</v>
      </c>
      <c r="MA6" s="11" t="e">
        <v>#VALUE!</v>
      </c>
      <c r="MB6" s="5" t="e">
        <v>#VALUE!</v>
      </c>
      <c r="MC6" s="6" t="e">
        <v>#VALUE!</v>
      </c>
      <c r="MD6" s="4" t="inlineStr"/>
      <c r="ME6" s="9" t="e">
        <v>#VALUE!</v>
      </c>
      <c r="MF6" s="10" t="e">
        <v>#VALUE!</v>
      </c>
      <c r="MG6" s="4" t="e">
        <v>#VALUE!</v>
      </c>
      <c r="MH6" s="9" t="e">
        <v>#VALUE!</v>
      </c>
      <c r="MI6" s="10" t="e">
        <v>#VALUE!</v>
      </c>
      <c r="MP6" s="1" t="n">
        <v>0</v>
      </c>
      <c r="MQ6" s="1" t="n">
        <v>0</v>
      </c>
      <c r="MR6" s="1" t="n">
        <v>0</v>
      </c>
      <c r="MS6" s="1" t="n">
        <v>0</v>
      </c>
      <c r="MT6" s="1" t="n">
        <v>0</v>
      </c>
      <c r="MU6" s="1" t="n">
        <v>0</v>
      </c>
      <c r="MV6" s="1" t="n">
        <v>0</v>
      </c>
      <c r="MW6" s="1" t="n">
        <v>0</v>
      </c>
      <c r="MX6" s="1" t="n">
        <v>0</v>
      </c>
      <c r="MY6" s="1" t="n">
        <v>0</v>
      </c>
      <c r="MZ6" s="1" t="n">
        <v>0</v>
      </c>
      <c r="NA6" s="1" t="n">
        <v>0</v>
      </c>
      <c r="NB6" s="1" t="n">
        <v>0</v>
      </c>
      <c r="NC6" s="1" t="n">
        <v>0</v>
      </c>
      <c r="ND6" s="1" t="n">
        <v>0</v>
      </c>
      <c r="NE6" s="1" t="n">
        <v>0</v>
      </c>
      <c r="NF6" s="1" t="n">
        <v>0</v>
      </c>
      <c r="NG6" s="33" t="e">
        <v>#DIV/0!</v>
      </c>
      <c r="NH6" s="3" t="e">
        <v>#DIV/0!</v>
      </c>
      <c r="NI6" s="1" t="inlineStr"/>
      <c r="NJ6" s="79" t="e">
        <v>#DIV/0!</v>
      </c>
      <c r="NK6" s="34" t="e">
        <v>#VALUE!</v>
      </c>
      <c r="NL6" s="34" t="e">
        <v>#VALUE!</v>
      </c>
      <c r="NM6" s="32" t="n">
        <v>0</v>
      </c>
      <c r="NN6" s="32" t="e">
        <v>#DIV/0!</v>
      </c>
      <c r="NO6" s="32" t="e">
        <v>#DIV/0!</v>
      </c>
      <c r="NP6" s="32" t="e">
        <v>#DIV/0!</v>
      </c>
      <c r="NQ6" s="79" t="e">
        <v>#DIV/0!</v>
      </c>
      <c r="NR6" s="34" t="e">
        <v>#VALUE!</v>
      </c>
      <c r="NS6" s="34" t="e">
        <v>#VALUE!</v>
      </c>
      <c r="NT6" s="32" t="n">
        <v>0</v>
      </c>
      <c r="NU6" s="32" t="e">
        <v>#DIV/0!</v>
      </c>
      <c r="NV6" s="32" t="e">
        <v>#DIV/0!</v>
      </c>
      <c r="NW6" s="32" t="e">
        <v>#DIV/0!</v>
      </c>
      <c r="NX6" t="e">
        <v>#DIV/0!</v>
      </c>
      <c r="NY6" t="e">
        <v>#DIV/0!</v>
      </c>
      <c r="NZ6" t="e">
        <v>#DIV/0!</v>
      </c>
      <c r="OA6" t="e">
        <v>#DIV/0!</v>
      </c>
      <c r="OB6" t="e">
        <v>#DIV/0!</v>
      </c>
      <c r="OC6" t="e">
        <v>#DIV/0!</v>
      </c>
    </row>
    <row r="7" ht="16.5" customHeight="1" thickBot="1" thickTop="1">
      <c r="A7" s="2" t="n">
        <v>45110</v>
      </c>
      <c r="B7" t="inlineStr">
        <is>
          <t>Norway</t>
        </is>
      </c>
      <c r="C7" t="inlineStr">
        <is>
          <t>Eliteserien</t>
        </is>
      </c>
      <c r="D7" t="inlineStr">
        <is>
          <t>Stabaek</t>
        </is>
      </c>
      <c r="E7" t="inlineStr">
        <is>
          <t>Stromsgodset</t>
        </is>
      </c>
      <c r="L7" t="n">
        <v>2.18</v>
      </c>
      <c r="M7" t="n">
        <v>3.7</v>
      </c>
      <c r="N7" t="n">
        <v>3.5</v>
      </c>
      <c r="O7" t="n">
        <v>3234</v>
      </c>
      <c r="P7" t="n">
        <v>1.86</v>
      </c>
      <c r="Q7" t="n">
        <v>2.1</v>
      </c>
      <c r="R7" t="n">
        <v>16</v>
      </c>
      <c r="BG7" t="n">
        <v>6</v>
      </c>
      <c r="BH7" t="n">
        <v>1</v>
      </c>
      <c r="BI7" t="n">
        <v>4</v>
      </c>
      <c r="BJ7" t="n">
        <v>3</v>
      </c>
      <c r="BK7" t="n">
        <v>1</v>
      </c>
      <c r="BL7" t="n">
        <v>5</v>
      </c>
      <c r="BM7" t="n">
        <v>3</v>
      </c>
      <c r="BN7" t="n">
        <v>1.5</v>
      </c>
      <c r="BO7" t="n">
        <v>0.67</v>
      </c>
      <c r="BP7" t="n">
        <v>3</v>
      </c>
      <c r="BQ7" t="n">
        <v>3</v>
      </c>
      <c r="BR7" t="n">
        <v>2</v>
      </c>
      <c r="BS7" t="n">
        <v>5</v>
      </c>
      <c r="BT7" t="n">
        <v>2</v>
      </c>
      <c r="BU7" t="n">
        <v>2</v>
      </c>
      <c r="BV7" t="n">
        <v>1</v>
      </c>
      <c r="BW7" t="n">
        <v>6</v>
      </c>
      <c r="BX7" t="n">
        <v>0</v>
      </c>
      <c r="BY7" t="n">
        <v>5</v>
      </c>
      <c r="BZ7" t="n">
        <v>2</v>
      </c>
      <c r="CA7" t="n">
        <v>2</v>
      </c>
      <c r="CB7" t="n">
        <v>5</v>
      </c>
      <c r="CC7" t="n">
        <v>5</v>
      </c>
      <c r="CD7" t="n">
        <v>1.33</v>
      </c>
      <c r="CE7" t="n">
        <v>1.83</v>
      </c>
      <c r="CF7" t="n">
        <v>4</v>
      </c>
      <c r="CG7" t="n">
        <v>2</v>
      </c>
      <c r="CH7" t="n">
        <v>1</v>
      </c>
      <c r="CI7" t="n">
        <v>6</v>
      </c>
      <c r="CJ7" t="n">
        <v>5</v>
      </c>
      <c r="CK7" t="n">
        <v>0</v>
      </c>
      <c r="CL7" t="n">
        <v>0</v>
      </c>
      <c r="CM7" t="n">
        <v>4</v>
      </c>
      <c r="CN7" t="n">
        <v>0</v>
      </c>
      <c r="CO7" t="n">
        <v>3</v>
      </c>
      <c r="CP7" t="n">
        <v>3</v>
      </c>
      <c r="CQ7" t="n">
        <v>1</v>
      </c>
      <c r="CR7" t="n">
        <v>4</v>
      </c>
      <c r="CS7" t="n">
        <v>2</v>
      </c>
      <c r="CT7" t="n">
        <v>2</v>
      </c>
      <c r="CU7" t="n">
        <v>0.75</v>
      </c>
      <c r="CV7" t="n">
        <v>2</v>
      </c>
      <c r="CW7" t="n">
        <v>3</v>
      </c>
      <c r="CX7" t="n">
        <v>2</v>
      </c>
      <c r="CY7" t="n">
        <v>4</v>
      </c>
      <c r="CZ7" t="n">
        <v>1</v>
      </c>
      <c r="DA7" t="n">
        <v>2</v>
      </c>
      <c r="DB7" t="n">
        <v>1</v>
      </c>
      <c r="DC7" t="n">
        <v>2</v>
      </c>
      <c r="DD7" t="n">
        <v>0</v>
      </c>
      <c r="DE7" t="n">
        <v>1</v>
      </c>
      <c r="DF7" t="n">
        <v>0</v>
      </c>
      <c r="DG7" t="n">
        <v>0</v>
      </c>
      <c r="DH7" t="n">
        <v>1</v>
      </c>
      <c r="DI7" t="n">
        <v>1</v>
      </c>
      <c r="DJ7" t="n">
        <v>0.5</v>
      </c>
      <c r="DK7" t="n">
        <v>1</v>
      </c>
      <c r="DL7" t="n">
        <v>0</v>
      </c>
      <c r="DM7" t="n">
        <v>0</v>
      </c>
      <c r="DN7" t="n">
        <v>0</v>
      </c>
      <c r="DO7" t="n">
        <v>2</v>
      </c>
      <c r="DP7" t="n">
        <v>1</v>
      </c>
      <c r="DQ7" t="n">
        <v>0</v>
      </c>
      <c r="DR7" t="n">
        <v>0</v>
      </c>
      <c r="DS7" t="n">
        <v>3</v>
      </c>
      <c r="DT7" t="n">
        <v>1</v>
      </c>
      <c r="DU7" t="n">
        <v>59</v>
      </c>
      <c r="DV7" t="n">
        <v>3</v>
      </c>
      <c r="DW7" t="n">
        <v>5</v>
      </c>
      <c r="DX7" t="n">
        <v>92</v>
      </c>
      <c r="DY7" t="inlineStr">
        <is>
          <t xml:space="preserve"> 2 - 0</t>
        </is>
      </c>
      <c r="DZ7" t="inlineStr">
        <is>
          <t xml:space="preserve"> 2 - 1</t>
        </is>
      </c>
      <c r="EA7" t="inlineStr">
        <is>
          <t xml:space="preserve"> 1 - 1</t>
        </is>
      </c>
      <c r="EB7" t="inlineStr">
        <is>
          <t xml:space="preserve"> </t>
        </is>
      </c>
      <c r="EC7" t="inlineStr">
        <is>
          <t xml:space="preserve"> 0 - 0</t>
        </is>
      </c>
      <c r="ED7" t="n">
        <v>9</v>
      </c>
      <c r="EE7" t="n">
        <v>4</v>
      </c>
      <c r="EF7" t="n">
        <v>2</v>
      </c>
      <c r="EG7" t="n">
        <v>0</v>
      </c>
      <c r="EH7" t="n">
        <v>1</v>
      </c>
      <c r="EI7" t="n">
        <v>1</v>
      </c>
      <c r="EJ7" t="n">
        <v>1</v>
      </c>
      <c r="EK7" t="n">
        <v>0</v>
      </c>
      <c r="EL7" t="n">
        <v>0</v>
      </c>
      <c r="EM7" t="n">
        <v>0</v>
      </c>
      <c r="EN7" t="n">
        <v>1</v>
      </c>
      <c r="EO7" t="n">
        <v>0</v>
      </c>
      <c r="EP7" t="n">
        <v>3</v>
      </c>
      <c r="EQ7" t="n">
        <v>3</v>
      </c>
      <c r="ER7" t="n">
        <v>33</v>
      </c>
      <c r="ES7" t="n">
        <v>33</v>
      </c>
      <c r="ET7" t="n">
        <v>17</v>
      </c>
      <c r="EU7" t="n">
        <v>0</v>
      </c>
      <c r="EV7" t="n">
        <v>17</v>
      </c>
      <c r="EW7" t="n">
        <v>83</v>
      </c>
      <c r="EX7" t="n">
        <v>55.6</v>
      </c>
      <c r="EY7" t="n">
        <v>44</v>
      </c>
      <c r="EZ7" t="n">
        <v>25</v>
      </c>
      <c r="FA7" t="n">
        <v>75</v>
      </c>
      <c r="FB7" t="n">
        <v>0</v>
      </c>
      <c r="FC7" t="n">
        <v>2</v>
      </c>
      <c r="FD7" t="n">
        <v>8</v>
      </c>
      <c r="FE7" t="n">
        <v>11</v>
      </c>
      <c r="FF7" t="n">
        <v>0</v>
      </c>
      <c r="FG7" t="n">
        <v>0</v>
      </c>
      <c r="FH7" t="n">
        <v>0</v>
      </c>
      <c r="FI7" t="n">
        <v>1</v>
      </c>
      <c r="FJ7" t="n">
        <v>1</v>
      </c>
      <c r="FK7" t="n">
        <v>1</v>
      </c>
      <c r="FL7" t="n">
        <v>0</v>
      </c>
      <c r="FM7" t="n">
        <v>1</v>
      </c>
      <c r="FN7" t="n">
        <v>4</v>
      </c>
      <c r="FO7" t="n">
        <v>2</v>
      </c>
      <c r="FP7" t="n">
        <v>2</v>
      </c>
      <c r="FQ7" t="n">
        <v>4</v>
      </c>
      <c r="FR7" t="n">
        <v>0</v>
      </c>
      <c r="FS7" t="n">
        <v>17</v>
      </c>
      <c r="FT7" t="n">
        <v>33</v>
      </c>
      <c r="FU7" t="n">
        <v>17</v>
      </c>
      <c r="FV7" t="n">
        <v>83</v>
      </c>
      <c r="FW7" t="n">
        <v>67</v>
      </c>
      <c r="FX7" t="n">
        <v>25</v>
      </c>
      <c r="FY7" t="n">
        <v>75</v>
      </c>
      <c r="FZ7" t="n">
        <v>27.3</v>
      </c>
      <c r="GA7" t="n">
        <v>73</v>
      </c>
      <c r="GB7" t="n">
        <v>0</v>
      </c>
      <c r="GC7" t="n">
        <v>4</v>
      </c>
      <c r="GD7" t="n">
        <v>3</v>
      </c>
      <c r="GE7" t="n">
        <v>3</v>
      </c>
      <c r="GF7" t="n">
        <v>0</v>
      </c>
      <c r="GG7" t="n">
        <v>4</v>
      </c>
      <c r="GH7" t="n">
        <v>0</v>
      </c>
      <c r="GI7" t="n">
        <v>3</v>
      </c>
      <c r="GJ7" t="n">
        <v>1</v>
      </c>
      <c r="GK7" t="n">
        <v>1</v>
      </c>
      <c r="GL7" t="n">
        <v>0</v>
      </c>
      <c r="GM7" t="n">
        <v>4</v>
      </c>
      <c r="GN7" t="n">
        <v>3</v>
      </c>
      <c r="GO7" t="n">
        <v>3</v>
      </c>
      <c r="GP7" t="n">
        <v>0</v>
      </c>
      <c r="GQ7" t="n">
        <v>3</v>
      </c>
      <c r="GR7" t="n">
        <v>3</v>
      </c>
      <c r="GS7" t="n">
        <v>0</v>
      </c>
      <c r="GT7" t="n">
        <v>2</v>
      </c>
      <c r="GU7" t="n">
        <v>2</v>
      </c>
      <c r="GV7" t="n">
        <v>2</v>
      </c>
      <c r="GW7" t="n">
        <v>3</v>
      </c>
      <c r="GX7" t="n">
        <v>2</v>
      </c>
      <c r="GY7" t="n">
        <v>1</v>
      </c>
      <c r="GZ7" t="n">
        <v>4</v>
      </c>
      <c r="HA7" t="n">
        <v>2</v>
      </c>
      <c r="HB7" t="n">
        <v>2</v>
      </c>
      <c r="HC7" t="n">
        <v>2</v>
      </c>
      <c r="HD7" t="n">
        <v>1</v>
      </c>
      <c r="HE7" t="n">
        <v>0</v>
      </c>
      <c r="HF7" t="n">
        <v>2</v>
      </c>
      <c r="HG7" t="n">
        <v>3</v>
      </c>
      <c r="HH7" t="n">
        <v>0</v>
      </c>
      <c r="HI7" t="n">
        <v>3</v>
      </c>
      <c r="HJ7" t="n">
        <v>1</v>
      </c>
      <c r="HK7" t="n">
        <v>5</v>
      </c>
      <c r="HL7" t="n">
        <v>0</v>
      </c>
      <c r="HM7" t="n">
        <v>2</v>
      </c>
      <c r="HN7" t="n">
        <v>3</v>
      </c>
      <c r="HO7" t="n">
        <v>1</v>
      </c>
      <c r="HP7" t="n">
        <v>9</v>
      </c>
      <c r="HQ7" t="n">
        <v>5</v>
      </c>
      <c r="HS7" t="n">
        <v>2</v>
      </c>
      <c r="HU7" t="n">
        <v>10</v>
      </c>
      <c r="HW7" t="n">
        <v>9</v>
      </c>
      <c r="HX7" t="n">
        <v>3</v>
      </c>
      <c r="HY7" t="n">
        <v>12</v>
      </c>
      <c r="HZ7" t="n">
        <v>4</v>
      </c>
      <c r="IA7" t="n">
        <v>11</v>
      </c>
      <c r="IB7" t="n">
        <v>10</v>
      </c>
      <c r="ID7" t="n">
        <v>10</v>
      </c>
      <c r="IF7" t="n">
        <v>9</v>
      </c>
      <c r="IG7" t="n">
        <v>3</v>
      </c>
      <c r="IH7" t="n">
        <v>9</v>
      </c>
      <c r="II7" t="n">
        <v>12</v>
      </c>
      <c r="IJ7" t="n">
        <v>7</v>
      </c>
      <c r="IK7" t="n">
        <v>8</v>
      </c>
      <c r="KD7" t="inlineStr">
        <is>
          <t>-</t>
        </is>
      </c>
      <c r="KE7" t="inlineStr">
        <is>
          <t>-</t>
        </is>
      </c>
      <c r="KF7" t="inlineStr">
        <is>
          <t>-</t>
        </is>
      </c>
      <c r="KG7" t="inlineStr">
        <is>
          <t>-</t>
        </is>
      </c>
      <c r="KH7" t="inlineStr">
        <is>
          <t>-</t>
        </is>
      </c>
      <c r="KI7" t="inlineStr">
        <is>
          <t>-</t>
        </is>
      </c>
      <c r="KJ7" t="inlineStr">
        <is>
          <t>-</t>
        </is>
      </c>
      <c r="KK7" t="n">
        <v>16</v>
      </c>
      <c r="KL7" t="n">
        <v>1</v>
      </c>
      <c r="KM7" t="n">
        <v>1</v>
      </c>
      <c r="KN7" s="1" t="inlineStr">
        <is>
          <t>Stabaek</t>
        </is>
      </c>
      <c r="KO7" s="1" t="inlineStr">
        <is>
          <t>Stromsgodset</t>
        </is>
      </c>
      <c r="KP7" s="1" t="inlineStr">
        <is>
          <t>Stabaek v Stromsgodset</t>
        </is>
      </c>
      <c r="KQ7" t="inlineStr">
        <is>
          <t>Norway_Eliteserien</t>
        </is>
      </c>
      <c r="KR7" s="1" t="inlineStr">
        <is>
          <t>A</t>
        </is>
      </c>
      <c r="KS7" s="1" t="inlineStr">
        <is>
          <t>G</t>
        </is>
      </c>
      <c r="KT7" s="1" t="inlineStr">
        <is>
          <t>A</t>
        </is>
      </c>
      <c r="KU7" s="1" t="inlineStr">
        <is>
          <t>R</t>
        </is>
      </c>
      <c r="KV7" s="1" t="inlineStr">
        <is>
          <t>G</t>
        </is>
      </c>
      <c r="KW7" s="1" t="inlineStr">
        <is>
          <t>R</t>
        </is>
      </c>
      <c r="KX7" s="1" t="inlineStr">
        <is>
          <t>A</t>
        </is>
      </c>
      <c r="KY7" s="1" t="inlineStr">
        <is>
          <t>A</t>
        </is>
      </c>
      <c r="KZ7" s="1" t="inlineStr">
        <is>
          <t>G</t>
        </is>
      </c>
      <c r="LA7" s="1" t="inlineStr">
        <is>
          <t>A</t>
        </is>
      </c>
      <c r="LQ7" t="inlineStr">
        <is>
          <t>1-1</t>
        </is>
      </c>
      <c r="LR7" t="e">
        <v>#VALUE!</v>
      </c>
      <c r="LS7" t="e">
        <v>#VALUE!</v>
      </c>
      <c r="LT7" s="8" t="inlineStr">
        <is>
          <t>C</t>
        </is>
      </c>
      <c r="LU7" s="4" t="n">
        <v>1</v>
      </c>
      <c r="LV7" s="4" t="n">
        <v>0.5</v>
      </c>
      <c r="LW7" s="4" t="n">
        <v>1</v>
      </c>
      <c r="LX7" s="4" t="n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 t="inlineStr"/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P7" s="1" t="n">
        <v>0</v>
      </c>
      <c r="MQ7" s="1" t="n">
        <v>0</v>
      </c>
      <c r="MR7" s="1" t="n">
        <v>0</v>
      </c>
      <c r="MS7" s="1" t="n">
        <v>0</v>
      </c>
      <c r="MT7" s="1" t="n">
        <v>0</v>
      </c>
      <c r="MU7" s="1" t="n">
        <v>0</v>
      </c>
      <c r="MV7" s="1" t="n">
        <v>0</v>
      </c>
      <c r="MW7" s="1" t="n">
        <v>0</v>
      </c>
      <c r="MX7" s="1" t="n">
        <v>0</v>
      </c>
      <c r="MY7" s="1" t="n">
        <v>0</v>
      </c>
      <c r="MZ7" s="1" t="n">
        <v>0</v>
      </c>
      <c r="NA7" s="1" t="n">
        <v>0</v>
      </c>
      <c r="NB7" s="1" t="n">
        <v>0</v>
      </c>
      <c r="NC7" s="1" t="n">
        <v>0</v>
      </c>
      <c r="ND7" s="1" t="n">
        <v>0</v>
      </c>
      <c r="NE7" s="1" t="n">
        <v>0</v>
      </c>
      <c r="NF7" s="1" t="n">
        <v>0</v>
      </c>
      <c r="NG7" s="33" t="e">
        <v>#DIV/0!</v>
      </c>
      <c r="NH7" s="3" t="e">
        <v>#DIV/0!</v>
      </c>
      <c r="NI7" s="1" t="inlineStr"/>
      <c r="NJ7" s="79" t="e">
        <v>#DIV/0!</v>
      </c>
      <c r="NK7" s="34" t="e">
        <v>#VALUE!</v>
      </c>
      <c r="NL7" s="34" t="e">
        <v>#VALUE!</v>
      </c>
      <c r="NM7" s="32" t="n">
        <v>0</v>
      </c>
      <c r="NN7" s="32" t="e">
        <v>#DIV/0!</v>
      </c>
      <c r="NO7" s="32" t="e">
        <v>#DIV/0!</v>
      </c>
      <c r="NP7" s="32" t="e">
        <v>#DIV/0!</v>
      </c>
      <c r="NQ7" s="79" t="e">
        <v>#DIV/0!</v>
      </c>
      <c r="NR7" s="34" t="e">
        <v>#VALUE!</v>
      </c>
      <c r="NS7" s="34" t="e">
        <v>#VALUE!</v>
      </c>
      <c r="NT7" s="32" t="n">
        <v>0</v>
      </c>
      <c r="NU7" s="32" t="e">
        <v>#DIV/0!</v>
      </c>
      <c r="NV7" s="32" t="e">
        <v>#DIV/0!</v>
      </c>
      <c r="NW7" s="32" t="e">
        <v>#DIV/0!</v>
      </c>
      <c r="NX7" t="e">
        <v>#DIV/0!</v>
      </c>
      <c r="NY7" t="e">
        <v>#DIV/0!</v>
      </c>
      <c r="NZ7" t="e">
        <v>#DIV/0!</v>
      </c>
      <c r="OA7" t="e">
        <v>#DIV/0!</v>
      </c>
      <c r="OB7" t="e">
        <v>#DIV/0!</v>
      </c>
      <c r="OC7" t="e">
        <v>#DIV/0!</v>
      </c>
    </row>
    <row r="8" ht="16.5" customHeight="1" thickBot="1" thickTop="1">
      <c r="A8" s="2" t="n">
        <v>45111</v>
      </c>
      <c r="B8" t="inlineStr">
        <is>
          <t>Peru</t>
        </is>
      </c>
      <c r="C8" t="inlineStr">
        <is>
          <t>Primera Division</t>
        </is>
      </c>
      <c r="D8" t="inlineStr">
        <is>
          <t>Cesar Vallejo</t>
        </is>
      </c>
      <c r="E8" t="inlineStr">
        <is>
          <t>Cienciano</t>
        </is>
      </c>
      <c r="L8" t="n">
        <v>1.78</v>
      </c>
      <c r="M8" t="n">
        <v>3.75</v>
      </c>
      <c r="N8" t="n">
        <v>5.1</v>
      </c>
      <c r="O8" t="n">
        <v>1006</v>
      </c>
      <c r="P8" t="n">
        <v>2</v>
      </c>
      <c r="Q8" t="n">
        <v>1.93</v>
      </c>
      <c r="R8" t="n">
        <v>63</v>
      </c>
      <c r="BG8" t="n">
        <v>9</v>
      </c>
      <c r="BH8" t="n">
        <v>0</v>
      </c>
      <c r="BI8" t="n">
        <v>9</v>
      </c>
      <c r="BJ8" t="n">
        <v>4</v>
      </c>
      <c r="BK8" t="n">
        <v>3</v>
      </c>
      <c r="BL8" t="n">
        <v>8</v>
      </c>
      <c r="BM8" t="n">
        <v>5</v>
      </c>
      <c r="BN8" t="n">
        <v>2</v>
      </c>
      <c r="BO8" t="n">
        <v>0.78</v>
      </c>
      <c r="BP8" t="n">
        <v>4</v>
      </c>
      <c r="BQ8" t="n">
        <v>4</v>
      </c>
      <c r="BR8" t="n">
        <v>0</v>
      </c>
      <c r="BS8" t="n">
        <v>9</v>
      </c>
      <c r="BT8" t="n">
        <v>7</v>
      </c>
      <c r="BU8" t="n">
        <v>1</v>
      </c>
      <c r="BV8" t="n">
        <v>3</v>
      </c>
      <c r="BW8" t="n">
        <v>8</v>
      </c>
      <c r="BX8" t="n">
        <v>0</v>
      </c>
      <c r="BY8" t="n">
        <v>6</v>
      </c>
      <c r="BZ8" t="n">
        <v>5</v>
      </c>
      <c r="CA8" t="n">
        <v>4</v>
      </c>
      <c r="CB8" t="n">
        <v>3</v>
      </c>
      <c r="CC8" t="n">
        <v>8</v>
      </c>
      <c r="CD8" t="n">
        <v>1.13</v>
      </c>
      <c r="CE8" t="n">
        <v>2.38</v>
      </c>
      <c r="CF8" t="n">
        <v>3</v>
      </c>
      <c r="CG8" t="n">
        <v>7</v>
      </c>
      <c r="CH8" t="n">
        <v>5</v>
      </c>
      <c r="CI8" t="n">
        <v>6</v>
      </c>
      <c r="CJ8" t="n">
        <v>4</v>
      </c>
      <c r="CK8" t="n">
        <v>1</v>
      </c>
      <c r="CL8" t="n">
        <v>1</v>
      </c>
      <c r="CM8" t="n">
        <v>6</v>
      </c>
      <c r="CN8" t="n">
        <v>0</v>
      </c>
      <c r="CO8" t="n">
        <v>6</v>
      </c>
      <c r="CP8" t="n">
        <v>3</v>
      </c>
      <c r="CQ8" t="n">
        <v>3</v>
      </c>
      <c r="CR8" t="n">
        <v>6</v>
      </c>
      <c r="CS8" t="n">
        <v>4</v>
      </c>
      <c r="CT8" t="n">
        <v>2.17</v>
      </c>
      <c r="CU8" t="n">
        <v>0.83</v>
      </c>
      <c r="CV8" t="n">
        <v>4</v>
      </c>
      <c r="CW8" t="n">
        <v>3</v>
      </c>
      <c r="CX8" t="n">
        <v>0</v>
      </c>
      <c r="CY8" t="n">
        <v>6</v>
      </c>
      <c r="CZ8" t="n">
        <v>4</v>
      </c>
      <c r="DA8" t="n">
        <v>0</v>
      </c>
      <c r="DB8" t="n">
        <v>3</v>
      </c>
      <c r="DC8" t="n">
        <v>5</v>
      </c>
      <c r="DD8" t="n">
        <v>0</v>
      </c>
      <c r="DE8" t="n">
        <v>4</v>
      </c>
      <c r="DF8" t="n">
        <v>3</v>
      </c>
      <c r="DG8" t="n">
        <v>2</v>
      </c>
      <c r="DH8" t="n">
        <v>2</v>
      </c>
      <c r="DI8" t="n">
        <v>5</v>
      </c>
      <c r="DJ8" t="n">
        <v>1</v>
      </c>
      <c r="DK8" t="n">
        <v>2.2</v>
      </c>
      <c r="DL8" t="n">
        <v>2</v>
      </c>
      <c r="DM8" t="n">
        <v>4</v>
      </c>
      <c r="DN8" t="n">
        <v>3</v>
      </c>
      <c r="DO8" t="n">
        <v>4</v>
      </c>
      <c r="DP8" t="n">
        <v>3</v>
      </c>
      <c r="DQ8" t="n">
        <v>1</v>
      </c>
      <c r="DR8" t="n">
        <v>1</v>
      </c>
      <c r="DS8" t="n">
        <v>3</v>
      </c>
      <c r="DT8" t="n">
        <v>2</v>
      </c>
      <c r="DU8" t="n">
        <v>50</v>
      </c>
      <c r="DV8" t="n">
        <v>8</v>
      </c>
      <c r="DW8" t="n">
        <v>2</v>
      </c>
      <c r="DX8" t="n">
        <v>92</v>
      </c>
      <c r="DY8" t="inlineStr">
        <is>
          <t xml:space="preserve"> </t>
        </is>
      </c>
      <c r="DZ8" t="inlineStr">
        <is>
          <t xml:space="preserve"> 3 - 1</t>
        </is>
      </c>
      <c r="EA8" t="inlineStr">
        <is>
          <t xml:space="preserve"> 2 - 0</t>
        </is>
      </c>
      <c r="EB8" t="inlineStr">
        <is>
          <t xml:space="preserve"> </t>
        </is>
      </c>
      <c r="EC8" t="inlineStr">
        <is>
          <t xml:space="preserve"> 0 - 0</t>
        </is>
      </c>
      <c r="ED8" t="n">
        <v>18</v>
      </c>
      <c r="EE8" t="n">
        <v>7</v>
      </c>
      <c r="EF8" t="n">
        <v>0</v>
      </c>
      <c r="EG8" t="n">
        <v>0</v>
      </c>
      <c r="EH8" t="n">
        <v>0</v>
      </c>
      <c r="EI8" t="n">
        <v>1</v>
      </c>
      <c r="EJ8" t="n">
        <v>3</v>
      </c>
      <c r="EK8" t="n">
        <v>0</v>
      </c>
      <c r="EL8" t="n">
        <v>4</v>
      </c>
      <c r="EM8" t="n">
        <v>2</v>
      </c>
      <c r="EN8" t="n">
        <v>4</v>
      </c>
      <c r="EO8" t="n">
        <v>4</v>
      </c>
      <c r="EP8" t="n">
        <v>5</v>
      </c>
      <c r="EQ8" t="n">
        <v>0</v>
      </c>
      <c r="ER8" t="n">
        <v>0</v>
      </c>
      <c r="ES8" t="n">
        <v>11</v>
      </c>
      <c r="ET8" t="n">
        <v>33</v>
      </c>
      <c r="EU8" t="n">
        <v>67</v>
      </c>
      <c r="EV8" t="n">
        <v>56</v>
      </c>
      <c r="EW8" t="n">
        <v>56</v>
      </c>
      <c r="EX8" t="n">
        <v>16.7</v>
      </c>
      <c r="EY8" t="n">
        <v>83</v>
      </c>
      <c r="EZ8" t="n">
        <v>14.3</v>
      </c>
      <c r="FA8" t="n">
        <v>86</v>
      </c>
      <c r="FB8" t="n">
        <v>1</v>
      </c>
      <c r="FC8" t="n">
        <v>4</v>
      </c>
      <c r="FD8" t="n">
        <v>9</v>
      </c>
      <c r="FE8" t="n">
        <v>19</v>
      </c>
      <c r="FF8" t="n">
        <v>2</v>
      </c>
      <c r="FG8" t="n">
        <v>1</v>
      </c>
      <c r="FH8" t="n">
        <v>1</v>
      </c>
      <c r="FI8" t="n">
        <v>3</v>
      </c>
      <c r="FJ8" t="n">
        <v>1</v>
      </c>
      <c r="FK8" t="n">
        <v>4</v>
      </c>
      <c r="FL8" t="n">
        <v>0</v>
      </c>
      <c r="FM8" t="n">
        <v>4</v>
      </c>
      <c r="FN8" t="n">
        <v>0</v>
      </c>
      <c r="FO8" t="n">
        <v>1</v>
      </c>
      <c r="FP8" t="n">
        <v>2</v>
      </c>
      <c r="FQ8" t="n">
        <v>2</v>
      </c>
      <c r="FR8" t="n">
        <v>38</v>
      </c>
      <c r="FS8" t="n">
        <v>50</v>
      </c>
      <c r="FT8" t="n">
        <v>50</v>
      </c>
      <c r="FU8" t="n">
        <v>50</v>
      </c>
      <c r="FV8" t="n">
        <v>13</v>
      </c>
      <c r="FW8" t="n">
        <v>50</v>
      </c>
      <c r="FX8" t="n">
        <v>66.7</v>
      </c>
      <c r="FY8" t="n">
        <v>33</v>
      </c>
      <c r="FZ8" t="n">
        <v>52.6</v>
      </c>
      <c r="GA8" t="n">
        <v>47</v>
      </c>
      <c r="GB8" t="n">
        <v>4</v>
      </c>
      <c r="GC8" t="n">
        <v>4</v>
      </c>
      <c r="GD8" t="n">
        <v>6</v>
      </c>
      <c r="GE8" t="n">
        <v>2</v>
      </c>
      <c r="GF8" t="n">
        <v>1</v>
      </c>
      <c r="GG8" t="n">
        <v>6</v>
      </c>
      <c r="GH8" t="n">
        <v>2</v>
      </c>
      <c r="GI8" t="n">
        <v>4</v>
      </c>
      <c r="GJ8" t="n">
        <v>3</v>
      </c>
      <c r="GK8" t="n">
        <v>1</v>
      </c>
      <c r="GL8" t="n">
        <v>2</v>
      </c>
      <c r="GM8" t="n">
        <v>6</v>
      </c>
      <c r="GN8" t="n">
        <v>7</v>
      </c>
      <c r="GO8" t="n">
        <v>6</v>
      </c>
      <c r="GP8" t="n">
        <v>2</v>
      </c>
      <c r="GQ8" t="n">
        <v>3</v>
      </c>
      <c r="GR8" t="n">
        <v>5</v>
      </c>
      <c r="GS8" t="n">
        <v>1</v>
      </c>
      <c r="GT8" t="n">
        <v>6</v>
      </c>
      <c r="GU8" t="n">
        <v>2</v>
      </c>
      <c r="GV8" t="n">
        <v>1</v>
      </c>
      <c r="GW8" t="n">
        <v>6</v>
      </c>
      <c r="GX8" t="n">
        <v>0</v>
      </c>
      <c r="GY8" t="n">
        <v>2</v>
      </c>
      <c r="GZ8" t="n">
        <v>6</v>
      </c>
      <c r="HA8" t="n">
        <v>0</v>
      </c>
      <c r="HB8" t="n">
        <v>4</v>
      </c>
      <c r="HC8" t="n">
        <v>2</v>
      </c>
      <c r="HD8" t="n">
        <v>0</v>
      </c>
      <c r="HE8" t="n">
        <v>2</v>
      </c>
      <c r="HF8" t="n">
        <v>2</v>
      </c>
      <c r="HG8" t="n">
        <v>2</v>
      </c>
      <c r="HH8" t="n">
        <v>2</v>
      </c>
      <c r="HI8" t="n">
        <v>4</v>
      </c>
      <c r="HJ8" t="n">
        <v>5</v>
      </c>
      <c r="HK8" t="n">
        <v>1</v>
      </c>
      <c r="HL8" t="n">
        <v>2</v>
      </c>
      <c r="HM8" t="n">
        <v>4</v>
      </c>
      <c r="HN8" t="n">
        <v>4</v>
      </c>
      <c r="HO8" t="n">
        <v>0</v>
      </c>
      <c r="HP8" t="n">
        <v>8</v>
      </c>
      <c r="HQ8" t="n">
        <v>5</v>
      </c>
      <c r="HR8" t="n">
        <v>5</v>
      </c>
      <c r="HS8" t="n">
        <v>10</v>
      </c>
      <c r="HU8" t="n">
        <v>4</v>
      </c>
      <c r="HV8" t="n">
        <v>8</v>
      </c>
      <c r="HW8" t="n">
        <v>8</v>
      </c>
      <c r="HX8" t="n">
        <v>6</v>
      </c>
      <c r="HY8" t="n">
        <v>15</v>
      </c>
      <c r="HZ8" t="n">
        <v>6</v>
      </c>
      <c r="IA8" t="n">
        <v>11</v>
      </c>
      <c r="IB8" t="n">
        <v>13</v>
      </c>
      <c r="ID8" t="n">
        <v>11</v>
      </c>
      <c r="IE8" t="n">
        <v>2</v>
      </c>
      <c r="IF8" t="n">
        <v>15</v>
      </c>
      <c r="IH8" t="n">
        <v>6</v>
      </c>
      <c r="II8" t="n">
        <v>18</v>
      </c>
      <c r="IJ8" t="n">
        <v>16</v>
      </c>
      <c r="IK8" t="n">
        <v>9</v>
      </c>
      <c r="IL8" t="n">
        <v>7</v>
      </c>
      <c r="IM8" t="n">
        <v>5</v>
      </c>
      <c r="IN8" t="n">
        <v>2</v>
      </c>
      <c r="IO8" t="n">
        <v>9</v>
      </c>
      <c r="IQ8" t="n">
        <v>6</v>
      </c>
      <c r="IR8" t="n">
        <v>8</v>
      </c>
      <c r="IS8" t="n">
        <v>8</v>
      </c>
      <c r="IT8" t="n">
        <v>8</v>
      </c>
      <c r="IU8" t="n">
        <v>15</v>
      </c>
      <c r="IV8" t="n">
        <v>6</v>
      </c>
      <c r="IW8" t="n">
        <v>8</v>
      </c>
      <c r="IX8" t="n">
        <v>8</v>
      </c>
      <c r="IZ8" t="n">
        <v>12</v>
      </c>
      <c r="JB8" t="n">
        <v>15</v>
      </c>
      <c r="JD8" t="n">
        <v>5</v>
      </c>
      <c r="JE8" t="n">
        <v>18</v>
      </c>
      <c r="JF8" t="n">
        <v>16</v>
      </c>
      <c r="JG8" t="n">
        <v>9</v>
      </c>
      <c r="KD8" t="inlineStr">
        <is>
          <t>G</t>
        </is>
      </c>
      <c r="KE8" t="inlineStr">
        <is>
          <t>R</t>
        </is>
      </c>
      <c r="KF8" t="inlineStr">
        <is>
          <t>R</t>
        </is>
      </c>
      <c r="KG8" t="inlineStr">
        <is>
          <t>R</t>
        </is>
      </c>
      <c r="KH8" t="inlineStr">
        <is>
          <t>G</t>
        </is>
      </c>
      <c r="KI8" t="inlineStr">
        <is>
          <t>A</t>
        </is>
      </c>
      <c r="KJ8" t="inlineStr">
        <is>
          <t>G</t>
        </is>
      </c>
      <c r="KK8" t="n">
        <v>19</v>
      </c>
      <c r="KL8" t="n">
        <v>13</v>
      </c>
      <c r="KM8" t="n">
        <v>10</v>
      </c>
      <c r="KN8" s="1" t="inlineStr">
        <is>
          <t>Universidad Cesar Vallejo</t>
        </is>
      </c>
      <c r="KO8" s="1" t="inlineStr">
        <is>
          <t>Cienciano</t>
        </is>
      </c>
      <c r="KP8" s="1" t="inlineStr">
        <is>
          <t>Universidad Cesar Vallejo v Cienciano</t>
        </is>
      </c>
      <c r="KQ8" t="inlineStr">
        <is>
          <t>Peru_Primera Division</t>
        </is>
      </c>
      <c r="KR8" s="1" t="inlineStr">
        <is>
          <t>A</t>
        </is>
      </c>
      <c r="KS8" s="1" t="inlineStr">
        <is>
          <t>G</t>
        </is>
      </c>
      <c r="KT8" s="1" t="inlineStr">
        <is>
          <t>G</t>
        </is>
      </c>
      <c r="KU8" s="1" t="inlineStr">
        <is>
          <t>R</t>
        </is>
      </c>
      <c r="KV8" s="1" t="inlineStr">
        <is>
          <t>G</t>
        </is>
      </c>
      <c r="KW8" s="1" t="inlineStr">
        <is>
          <t>R</t>
        </is>
      </c>
      <c r="KX8" s="1" t="inlineStr">
        <is>
          <t>A</t>
        </is>
      </c>
      <c r="KY8" s="1" t="inlineStr">
        <is>
          <t>R</t>
        </is>
      </c>
      <c r="KZ8" s="1" t="inlineStr">
        <is>
          <t>G</t>
        </is>
      </c>
      <c r="LA8" s="1" t="inlineStr">
        <is>
          <t>R</t>
        </is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inlineStr">
        <is>
          <t>C</t>
        </is>
      </c>
      <c r="LU8" s="4" t="n">
        <v>1</v>
      </c>
      <c r="LV8" s="4" t="n">
        <v>0.5</v>
      </c>
      <c r="LW8" s="4" t="n">
        <v>2</v>
      </c>
      <c r="LX8" s="4" t="n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P8" s="1" t="n">
        <v>0</v>
      </c>
      <c r="MQ8" s="1" t="n">
        <v>0</v>
      </c>
      <c r="MR8" s="1" t="n">
        <v>0</v>
      </c>
      <c r="MS8" s="1" t="n">
        <v>0</v>
      </c>
      <c r="MT8" s="1" t="n">
        <v>0</v>
      </c>
      <c r="MU8" s="1" t="n">
        <v>0</v>
      </c>
      <c r="MV8" s="1" t="n">
        <v>0</v>
      </c>
      <c r="MW8" s="1" t="n">
        <v>0</v>
      </c>
      <c r="MX8" s="1" t="n">
        <v>0</v>
      </c>
      <c r="MY8" s="1" t="n">
        <v>0</v>
      </c>
      <c r="MZ8" s="1" t="n">
        <v>0</v>
      </c>
      <c r="NA8" s="1" t="n">
        <v>0</v>
      </c>
      <c r="NB8" s="1" t="n">
        <v>0</v>
      </c>
      <c r="NC8" s="1" t="n">
        <v>0</v>
      </c>
      <c r="ND8" s="1" t="n">
        <v>0</v>
      </c>
      <c r="NE8" s="1" t="n">
        <v>0</v>
      </c>
      <c r="NF8" s="1" t="n">
        <v>0</v>
      </c>
      <c r="NG8" s="33" t="e">
        <v>#DIV/0!</v>
      </c>
      <c r="NH8" s="3" t="e">
        <v>#DIV/0!</v>
      </c>
      <c r="NI8" s="1" t="e">
        <v>#N/A</v>
      </c>
      <c r="NJ8" s="79" t="e">
        <v>#DIV/0!</v>
      </c>
      <c r="NK8" s="34" t="e">
        <v>#N/A</v>
      </c>
      <c r="NL8" s="34" t="e">
        <v>#N/A</v>
      </c>
      <c r="NM8" s="32" t="n">
        <v>0</v>
      </c>
      <c r="NN8" s="32" t="e">
        <v>#DIV/0!</v>
      </c>
      <c r="NO8" s="32" t="e">
        <v>#DIV/0!</v>
      </c>
      <c r="NP8" s="32" t="e">
        <v>#DIV/0!</v>
      </c>
      <c r="NQ8" s="79" t="e">
        <v>#DIV/0!</v>
      </c>
      <c r="NR8" s="34" t="e">
        <v>#N/A</v>
      </c>
      <c r="NS8" s="34" t="e">
        <v>#N/A</v>
      </c>
      <c r="NT8" s="32" t="n">
        <v>0</v>
      </c>
      <c r="NU8" s="32" t="e">
        <v>#DIV/0!</v>
      </c>
      <c r="NV8" s="32" t="e">
        <v>#DIV/0!</v>
      </c>
      <c r="NW8" s="32" t="e">
        <v>#DIV/0!</v>
      </c>
      <c r="NX8" t="e">
        <v>#DIV/0!</v>
      </c>
      <c r="NY8" t="e">
        <v>#DIV/0!</v>
      </c>
      <c r="NZ8" t="e">
        <v>#DIV/0!</v>
      </c>
      <c r="OA8" t="e">
        <v>#DIV/0!</v>
      </c>
      <c r="OB8" t="e">
        <v>#DIV/0!</v>
      </c>
      <c r="OC8" t="e">
        <v>#DIV/0!</v>
      </c>
    </row>
    <row r="9" ht="16.5" customHeight="1" thickBot="1" thickTop="1">
      <c r="A9" s="2" t="n">
        <v>45111</v>
      </c>
      <c r="B9" t="inlineStr">
        <is>
          <t>Peru</t>
        </is>
      </c>
      <c r="C9" t="inlineStr">
        <is>
          <t>Primera Division</t>
        </is>
      </c>
      <c r="D9" t="inlineStr">
        <is>
          <t>Universitario</t>
        </is>
      </c>
      <c r="E9" t="inlineStr">
        <is>
          <t>Alianza Atletico</t>
        </is>
      </c>
      <c r="L9" t="n">
        <v>1.27</v>
      </c>
      <c r="M9" t="n">
        <v>5.9</v>
      </c>
      <c r="N9" t="n">
        <v>11.5</v>
      </c>
      <c r="O9" t="n">
        <v>400</v>
      </c>
      <c r="P9" t="n">
        <v>1.6</v>
      </c>
      <c r="Q9" t="n">
        <v>2.34</v>
      </c>
      <c r="R9" t="n">
        <v>44</v>
      </c>
      <c r="BG9" t="n">
        <v>9</v>
      </c>
      <c r="BH9" t="n">
        <v>0</v>
      </c>
      <c r="BI9" t="n">
        <v>7</v>
      </c>
      <c r="BJ9" t="n">
        <v>6</v>
      </c>
      <c r="BK9" t="n">
        <v>3</v>
      </c>
      <c r="BL9" t="n">
        <v>9</v>
      </c>
      <c r="BM9" t="n">
        <v>3</v>
      </c>
      <c r="BN9" t="n">
        <v>2.33</v>
      </c>
      <c r="BO9" t="n">
        <v>0.44</v>
      </c>
      <c r="BP9" t="n">
        <v>3</v>
      </c>
      <c r="BQ9" t="n">
        <v>7</v>
      </c>
      <c r="BR9" t="n">
        <v>3</v>
      </c>
      <c r="BS9" t="n">
        <v>8</v>
      </c>
      <c r="BT9" t="n">
        <v>5</v>
      </c>
      <c r="BU9" t="n">
        <v>3</v>
      </c>
      <c r="BV9" t="n">
        <v>1</v>
      </c>
      <c r="BW9" t="n">
        <v>9</v>
      </c>
      <c r="BX9" t="n">
        <v>0</v>
      </c>
      <c r="BY9" t="n">
        <v>7</v>
      </c>
      <c r="BZ9" t="n">
        <v>7</v>
      </c>
      <c r="CA9" t="n">
        <v>5</v>
      </c>
      <c r="CB9" t="n">
        <v>8</v>
      </c>
      <c r="CC9" t="n">
        <v>8</v>
      </c>
      <c r="CD9" t="n">
        <v>1.56</v>
      </c>
      <c r="CE9" t="n">
        <v>2.44</v>
      </c>
      <c r="CF9" t="n">
        <v>7</v>
      </c>
      <c r="CG9" t="n">
        <v>6</v>
      </c>
      <c r="CH9" t="n">
        <v>5</v>
      </c>
      <c r="CI9" t="n">
        <v>7</v>
      </c>
      <c r="CJ9" t="n">
        <v>5</v>
      </c>
      <c r="CK9" t="n">
        <v>2</v>
      </c>
      <c r="CL9" t="n">
        <v>1</v>
      </c>
      <c r="CM9" t="n">
        <v>4</v>
      </c>
      <c r="CN9" t="n">
        <v>0</v>
      </c>
      <c r="CO9" t="n">
        <v>4</v>
      </c>
      <c r="CP9" t="n">
        <v>4</v>
      </c>
      <c r="CQ9" t="n">
        <v>2</v>
      </c>
      <c r="CR9" t="n">
        <v>4</v>
      </c>
      <c r="CS9" t="n">
        <v>2</v>
      </c>
      <c r="CT9" t="n">
        <v>3</v>
      </c>
      <c r="CU9" t="n">
        <v>0.5</v>
      </c>
      <c r="CV9" t="n">
        <v>2</v>
      </c>
      <c r="CW9" t="n">
        <v>3</v>
      </c>
      <c r="CX9" t="n">
        <v>2</v>
      </c>
      <c r="CY9" t="n">
        <v>4</v>
      </c>
      <c r="CZ9" t="n">
        <v>3</v>
      </c>
      <c r="DA9" t="n">
        <v>2</v>
      </c>
      <c r="DB9" t="n">
        <v>1</v>
      </c>
      <c r="DC9" t="n">
        <v>4</v>
      </c>
      <c r="DD9" t="n">
        <v>0</v>
      </c>
      <c r="DE9" t="n">
        <v>3</v>
      </c>
      <c r="DF9" t="n">
        <v>3</v>
      </c>
      <c r="DG9" t="n">
        <v>2</v>
      </c>
      <c r="DH9" t="n">
        <v>3</v>
      </c>
      <c r="DI9" t="n">
        <v>4</v>
      </c>
      <c r="DJ9" t="n">
        <v>1.25</v>
      </c>
      <c r="DK9" t="n">
        <v>2</v>
      </c>
      <c r="DL9" t="n">
        <v>3</v>
      </c>
      <c r="DM9" t="n">
        <v>2</v>
      </c>
      <c r="DN9" t="n">
        <v>1</v>
      </c>
      <c r="DO9" t="n">
        <v>3</v>
      </c>
      <c r="DP9" t="n">
        <v>3</v>
      </c>
      <c r="DQ9" t="n">
        <v>1</v>
      </c>
      <c r="DR9" t="n">
        <v>1</v>
      </c>
      <c r="DS9" t="n">
        <v>6</v>
      </c>
      <c r="DT9" t="n">
        <v>5</v>
      </c>
      <c r="DU9" t="n">
        <v>85</v>
      </c>
      <c r="DV9" t="n">
        <v>8</v>
      </c>
      <c r="DW9" t="n">
        <v>5</v>
      </c>
      <c r="DX9" t="n">
        <v>95</v>
      </c>
      <c r="DY9" t="inlineStr">
        <is>
          <t xml:space="preserve"> </t>
        </is>
      </c>
      <c r="DZ9" t="inlineStr">
        <is>
          <t xml:space="preserve"> 2 - 0</t>
        </is>
      </c>
      <c r="EA9" t="inlineStr">
        <is>
          <t xml:space="preserve"> </t>
        </is>
      </c>
      <c r="EB9" t="inlineStr">
        <is>
          <t xml:space="preserve"> </t>
        </is>
      </c>
      <c r="EC9" t="inlineStr">
        <is>
          <t xml:space="preserve"> 3 - 1</t>
        </is>
      </c>
      <c r="ED9" t="n">
        <v>21</v>
      </c>
      <c r="EE9" t="n">
        <v>4</v>
      </c>
      <c r="EF9" t="n">
        <v>2</v>
      </c>
      <c r="EG9" t="n">
        <v>0</v>
      </c>
      <c r="EH9" t="n">
        <v>2</v>
      </c>
      <c r="EI9" t="n">
        <v>1</v>
      </c>
      <c r="EJ9" t="n">
        <v>4</v>
      </c>
      <c r="EK9" t="n">
        <v>1</v>
      </c>
      <c r="EL9" t="n">
        <v>4</v>
      </c>
      <c r="EM9" t="n">
        <v>2</v>
      </c>
      <c r="EN9" t="n">
        <v>5</v>
      </c>
      <c r="EO9" t="n">
        <v>0</v>
      </c>
      <c r="EP9" t="n">
        <v>2</v>
      </c>
      <c r="EQ9" t="n">
        <v>0</v>
      </c>
      <c r="ER9" t="n">
        <v>22</v>
      </c>
      <c r="ES9" t="n">
        <v>33</v>
      </c>
      <c r="ET9" t="n">
        <v>44</v>
      </c>
      <c r="EU9" t="n">
        <v>56</v>
      </c>
      <c r="EV9" t="n">
        <v>56</v>
      </c>
      <c r="EW9" t="n">
        <v>22</v>
      </c>
      <c r="EX9" t="n">
        <v>38.1</v>
      </c>
      <c r="EY9" t="n">
        <v>62</v>
      </c>
      <c r="EZ9" t="n">
        <v>50</v>
      </c>
      <c r="FA9" t="n">
        <v>50</v>
      </c>
      <c r="FB9" t="n">
        <v>2</v>
      </c>
      <c r="FC9" t="n">
        <v>2</v>
      </c>
      <c r="FD9" t="n">
        <v>14</v>
      </c>
      <c r="FE9" t="n">
        <v>22</v>
      </c>
      <c r="FF9" t="n">
        <v>3</v>
      </c>
      <c r="FG9" t="n">
        <v>3</v>
      </c>
      <c r="FH9" t="n">
        <v>3</v>
      </c>
      <c r="FI9" t="n">
        <v>3</v>
      </c>
      <c r="FJ9" t="n">
        <v>0</v>
      </c>
      <c r="FK9" t="n">
        <v>4</v>
      </c>
      <c r="FL9" t="n">
        <v>2</v>
      </c>
      <c r="FM9" t="n">
        <v>4</v>
      </c>
      <c r="FN9" t="n">
        <v>2</v>
      </c>
      <c r="FO9" t="n">
        <v>4</v>
      </c>
      <c r="FP9" t="n">
        <v>2</v>
      </c>
      <c r="FQ9" t="n">
        <v>1</v>
      </c>
      <c r="FR9" t="n">
        <v>44</v>
      </c>
      <c r="FS9" t="n">
        <v>44</v>
      </c>
      <c r="FT9" t="n">
        <v>44</v>
      </c>
      <c r="FU9" t="n">
        <v>67</v>
      </c>
      <c r="FV9" t="n">
        <v>56</v>
      </c>
      <c r="FW9" t="n">
        <v>33</v>
      </c>
      <c r="FX9" t="n">
        <v>57.1</v>
      </c>
      <c r="FY9" t="n">
        <v>43</v>
      </c>
      <c r="FZ9" t="n">
        <v>54.5</v>
      </c>
      <c r="GA9" t="n">
        <v>45</v>
      </c>
      <c r="GB9" t="n">
        <v>1</v>
      </c>
      <c r="GC9" t="n">
        <v>2</v>
      </c>
      <c r="GD9" t="n">
        <v>8</v>
      </c>
      <c r="GE9" t="n">
        <v>0</v>
      </c>
      <c r="GF9" t="n">
        <v>1</v>
      </c>
      <c r="GG9" t="n">
        <v>8</v>
      </c>
      <c r="GH9" t="n">
        <v>2</v>
      </c>
      <c r="GI9" t="n">
        <v>4</v>
      </c>
      <c r="GJ9" t="n">
        <v>1</v>
      </c>
      <c r="GK9" t="n">
        <v>0</v>
      </c>
      <c r="GL9" t="n">
        <v>1</v>
      </c>
      <c r="GM9" t="n">
        <v>8</v>
      </c>
      <c r="GN9" t="n">
        <v>9</v>
      </c>
      <c r="GO9" t="n">
        <v>5</v>
      </c>
      <c r="GP9" t="n">
        <v>1</v>
      </c>
      <c r="GQ9" t="n">
        <v>5</v>
      </c>
      <c r="GR9" t="n">
        <v>3</v>
      </c>
      <c r="GS9" t="n">
        <v>1</v>
      </c>
      <c r="GT9" t="n">
        <v>7</v>
      </c>
      <c r="GU9" t="n">
        <v>2</v>
      </c>
      <c r="GV9" t="n">
        <v>0</v>
      </c>
      <c r="GW9" t="n">
        <v>6</v>
      </c>
      <c r="GX9" t="n">
        <v>2</v>
      </c>
      <c r="GY9" t="n">
        <v>1</v>
      </c>
      <c r="GZ9" t="n">
        <v>4</v>
      </c>
      <c r="HA9" t="n">
        <v>2</v>
      </c>
      <c r="HB9" t="n">
        <v>1</v>
      </c>
      <c r="HC9" t="n">
        <v>5</v>
      </c>
      <c r="HD9" t="n">
        <v>1</v>
      </c>
      <c r="HE9" t="n">
        <v>3</v>
      </c>
      <c r="HF9" t="n">
        <v>5</v>
      </c>
      <c r="HG9" t="n">
        <v>4</v>
      </c>
      <c r="HH9" t="n">
        <v>3</v>
      </c>
      <c r="HI9" t="n">
        <v>4</v>
      </c>
      <c r="HJ9" t="n">
        <v>5</v>
      </c>
      <c r="HK9" t="n">
        <v>3</v>
      </c>
      <c r="HL9" t="n">
        <v>1</v>
      </c>
      <c r="HM9" t="n">
        <v>3</v>
      </c>
      <c r="HN9" t="n">
        <v>4</v>
      </c>
      <c r="HO9" t="n">
        <v>2</v>
      </c>
      <c r="HP9" t="n">
        <v>3</v>
      </c>
      <c r="HQ9" t="n">
        <v>3</v>
      </c>
      <c r="HR9" t="n">
        <v>1</v>
      </c>
      <c r="HS9" t="n">
        <v>3</v>
      </c>
      <c r="HT9" t="n">
        <v>4</v>
      </c>
      <c r="HU9" t="n">
        <v>1</v>
      </c>
      <c r="HW9" t="n">
        <v>3</v>
      </c>
      <c r="HX9" t="n">
        <v>3</v>
      </c>
      <c r="HY9" t="n">
        <v>11</v>
      </c>
      <c r="HZ9" t="n">
        <v>2</v>
      </c>
      <c r="IA9" t="n">
        <v>13</v>
      </c>
      <c r="IB9" t="n">
        <v>14</v>
      </c>
      <c r="ID9" t="n">
        <v>17</v>
      </c>
      <c r="IF9" t="n">
        <v>8</v>
      </c>
      <c r="IH9" t="n">
        <v>2</v>
      </c>
      <c r="II9" t="n">
        <v>15</v>
      </c>
      <c r="IJ9" t="n">
        <v>12</v>
      </c>
      <c r="IK9" t="n">
        <v>17</v>
      </c>
      <c r="IL9" t="n">
        <v>3</v>
      </c>
      <c r="IM9" t="n">
        <v>2</v>
      </c>
      <c r="IN9" t="n">
        <v>2</v>
      </c>
      <c r="IO9" t="n">
        <v>3</v>
      </c>
      <c r="IQ9" t="n">
        <v>3</v>
      </c>
      <c r="IS9" t="n">
        <v>3</v>
      </c>
      <c r="IT9" t="n">
        <v>3</v>
      </c>
      <c r="IU9" t="n">
        <v>11</v>
      </c>
      <c r="IV9" t="n">
        <v>3</v>
      </c>
      <c r="IW9" t="n">
        <v>10</v>
      </c>
      <c r="IX9" t="n">
        <v>11</v>
      </c>
      <c r="IZ9" t="n">
        <v>9</v>
      </c>
      <c r="JA9" t="n">
        <v>1</v>
      </c>
      <c r="JB9" t="n">
        <v>9</v>
      </c>
      <c r="JC9" t="n">
        <v>1</v>
      </c>
      <c r="JD9" t="n">
        <v>3</v>
      </c>
      <c r="JE9" t="n">
        <v>15</v>
      </c>
      <c r="JF9" t="n">
        <v>12</v>
      </c>
      <c r="JG9" t="n">
        <v>17</v>
      </c>
      <c r="KD9" t="inlineStr">
        <is>
          <t>R</t>
        </is>
      </c>
      <c r="KE9" t="inlineStr">
        <is>
          <t>R</t>
        </is>
      </c>
      <c r="KF9" t="inlineStr">
        <is>
          <t>R</t>
        </is>
      </c>
      <c r="KG9" t="inlineStr">
        <is>
          <t>R</t>
        </is>
      </c>
      <c r="KH9" t="inlineStr">
        <is>
          <t>R</t>
        </is>
      </c>
      <c r="KI9" t="inlineStr">
        <is>
          <t>R</t>
        </is>
      </c>
      <c r="KJ9" t="inlineStr">
        <is>
          <t>R</t>
        </is>
      </c>
      <c r="KK9" t="n">
        <v>19</v>
      </c>
      <c r="KL9" t="n">
        <v>10</v>
      </c>
      <c r="KM9" t="n">
        <v>7</v>
      </c>
      <c r="KN9" s="1" t="inlineStr">
        <is>
          <t>Universitario (Sucre)</t>
        </is>
      </c>
      <c r="KO9" s="1" t="inlineStr">
        <is>
          <t>Alianza Atletico</t>
        </is>
      </c>
      <c r="KP9" s="1" t="inlineStr">
        <is>
          <t>Universitario (Sucre) v Alianza Atletico</t>
        </is>
      </c>
      <c r="KQ9" t="inlineStr">
        <is>
          <t>Peru_Primera Division</t>
        </is>
      </c>
      <c r="KR9" s="1" t="inlineStr">
        <is>
          <t>G</t>
        </is>
      </c>
      <c r="KS9" s="1" t="inlineStr">
        <is>
          <t>G</t>
        </is>
      </c>
      <c r="KT9" s="1" t="inlineStr">
        <is>
          <t>G</t>
        </is>
      </c>
      <c r="KU9" s="1" t="inlineStr">
        <is>
          <t>R</t>
        </is>
      </c>
      <c r="KV9" s="1" t="inlineStr">
        <is>
          <t>G</t>
        </is>
      </c>
      <c r="KW9" s="1" t="inlineStr">
        <is>
          <t>A</t>
        </is>
      </c>
      <c r="KX9" s="1" t="inlineStr">
        <is>
          <t>R</t>
        </is>
      </c>
      <c r="KY9" s="1" t="inlineStr">
        <is>
          <t>A</t>
        </is>
      </c>
      <c r="KZ9" s="1" t="inlineStr">
        <is>
          <t>G</t>
        </is>
      </c>
      <c r="LA9" s="1" t="inlineStr">
        <is>
          <t>R</t>
        </is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inlineStr">
        <is>
          <t>C</t>
        </is>
      </c>
      <c r="LU9" s="4" t="n">
        <v>2</v>
      </c>
      <c r="LV9" s="4" t="n">
        <v>0.5</v>
      </c>
      <c r="LW9" s="4" t="n">
        <v>2</v>
      </c>
      <c r="LX9" s="4" t="n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P9" s="1" t="n">
        <v>0</v>
      </c>
      <c r="MQ9" s="1" t="n">
        <v>0</v>
      </c>
      <c r="MR9" s="1" t="n">
        <v>0</v>
      </c>
      <c r="MS9" s="1" t="n">
        <v>0</v>
      </c>
      <c r="MT9" s="1" t="n">
        <v>0</v>
      </c>
      <c r="MU9" s="1" t="n">
        <v>0</v>
      </c>
      <c r="MV9" s="1" t="n">
        <v>0</v>
      </c>
      <c r="MW9" s="1" t="n">
        <v>0</v>
      </c>
      <c r="MX9" s="1" t="n">
        <v>0</v>
      </c>
      <c r="MY9" s="1" t="n">
        <v>0</v>
      </c>
      <c r="MZ9" s="1" t="n">
        <v>0</v>
      </c>
      <c r="NA9" s="1" t="n">
        <v>0</v>
      </c>
      <c r="NB9" s="1" t="n">
        <v>0</v>
      </c>
      <c r="NC9" s="1" t="n">
        <v>0</v>
      </c>
      <c r="ND9" s="1" t="n">
        <v>0</v>
      </c>
      <c r="NE9" s="1" t="n">
        <v>0</v>
      </c>
      <c r="NF9" s="1" t="n">
        <v>0</v>
      </c>
      <c r="NG9" s="33" t="e">
        <v>#DIV/0!</v>
      </c>
      <c r="NH9" s="3" t="e">
        <v>#DIV/0!</v>
      </c>
      <c r="NI9" s="1" t="e">
        <v>#N/A</v>
      </c>
      <c r="NJ9" s="79" t="e">
        <v>#DIV/0!</v>
      </c>
      <c r="NK9" s="34" t="e">
        <v>#N/A</v>
      </c>
      <c r="NL9" s="34" t="e">
        <v>#N/A</v>
      </c>
      <c r="NM9" s="32" t="n">
        <v>0</v>
      </c>
      <c r="NN9" s="32" t="e">
        <v>#DIV/0!</v>
      </c>
      <c r="NO9" s="32" t="e">
        <v>#DIV/0!</v>
      </c>
      <c r="NP9" s="32" t="e">
        <v>#DIV/0!</v>
      </c>
      <c r="NQ9" s="79" t="e">
        <v>#DIV/0!</v>
      </c>
      <c r="NR9" s="34" t="e">
        <v>#N/A</v>
      </c>
      <c r="NS9" s="34" t="e">
        <v>#N/A</v>
      </c>
      <c r="NT9" s="32" t="n">
        <v>0</v>
      </c>
      <c r="NU9" s="32" t="e">
        <v>#DIV/0!</v>
      </c>
      <c r="NV9" s="32" t="e">
        <v>#DIV/0!</v>
      </c>
      <c r="NW9" s="32" t="e">
        <v>#DIV/0!</v>
      </c>
      <c r="NX9" t="e">
        <v>#DIV/0!</v>
      </c>
      <c r="NY9" t="e">
        <v>#DIV/0!</v>
      </c>
      <c r="NZ9" t="e">
        <v>#DIV/0!</v>
      </c>
      <c r="OA9" t="e">
        <v>#DIV/0!</v>
      </c>
      <c r="OB9" t="e">
        <v>#DIV/0!</v>
      </c>
      <c r="OC9" t="e">
        <v>#DIV/0!</v>
      </c>
    </row>
    <row r="10" ht="16.5" customHeight="1" thickBot="1" thickTop="1">
      <c r="A10" s="2" t="n">
        <v>45111</v>
      </c>
      <c r="B10" t="inlineStr">
        <is>
          <t>Peru</t>
        </is>
      </c>
      <c r="C10" t="inlineStr">
        <is>
          <t>Primera Division</t>
        </is>
      </c>
      <c r="D10" t="inlineStr">
        <is>
          <t>Sport Boys</t>
        </is>
      </c>
      <c r="E10" t="inlineStr">
        <is>
          <t>Academia Cantolao</t>
        </is>
      </c>
      <c r="L10" t="n">
        <v>1.53</v>
      </c>
      <c r="M10" t="n">
        <v>4</v>
      </c>
      <c r="N10" t="n">
        <v>6.2</v>
      </c>
      <c r="O10" t="n">
        <v>7</v>
      </c>
      <c r="P10" t="n">
        <v>1.79</v>
      </c>
      <c r="Q10" t="n">
        <v>2.04</v>
      </c>
      <c r="R10" t="n">
        <v>0</v>
      </c>
      <c r="BG10" t="n">
        <v>9</v>
      </c>
      <c r="BH10" t="n">
        <v>0</v>
      </c>
      <c r="BI10" t="n">
        <v>6</v>
      </c>
      <c r="BJ10" t="n">
        <v>5</v>
      </c>
      <c r="BK10" t="n">
        <v>2</v>
      </c>
      <c r="BL10" t="n">
        <v>5</v>
      </c>
      <c r="BM10" t="n">
        <v>8</v>
      </c>
      <c r="BN10" t="n">
        <v>1.11</v>
      </c>
      <c r="BO10" t="n">
        <v>1.44</v>
      </c>
      <c r="BP10" t="n">
        <v>4</v>
      </c>
      <c r="BQ10" t="n">
        <v>4</v>
      </c>
      <c r="BR10" t="n">
        <v>2</v>
      </c>
      <c r="BS10" t="n">
        <v>7</v>
      </c>
      <c r="BT10" t="n">
        <v>5</v>
      </c>
      <c r="BU10" t="n">
        <v>3</v>
      </c>
      <c r="BV10" t="n">
        <v>1</v>
      </c>
      <c r="BW10" t="n">
        <v>9</v>
      </c>
      <c r="BX10" t="n">
        <v>0</v>
      </c>
      <c r="BY10" t="n">
        <v>8</v>
      </c>
      <c r="BZ10" t="n">
        <v>6</v>
      </c>
      <c r="CA10" t="n">
        <v>3</v>
      </c>
      <c r="CB10" t="n">
        <v>2</v>
      </c>
      <c r="CC10" t="n">
        <v>9</v>
      </c>
      <c r="CD10" t="n">
        <v>0.22</v>
      </c>
      <c r="CE10" t="n">
        <v>2.78</v>
      </c>
      <c r="CF10" t="n">
        <v>2</v>
      </c>
      <c r="CG10" t="n">
        <v>7</v>
      </c>
      <c r="CH10" t="n">
        <v>2</v>
      </c>
      <c r="CI10" t="n">
        <v>7</v>
      </c>
      <c r="CJ10" t="n">
        <v>6</v>
      </c>
      <c r="CK10" t="n">
        <v>3</v>
      </c>
      <c r="CL10" t="n">
        <v>0</v>
      </c>
      <c r="CM10" t="n">
        <v>5</v>
      </c>
      <c r="CN10" t="n">
        <v>0</v>
      </c>
      <c r="CO10" t="n">
        <v>4</v>
      </c>
      <c r="CP10" t="n">
        <v>3</v>
      </c>
      <c r="CQ10" t="n">
        <v>2</v>
      </c>
      <c r="CR10" t="n">
        <v>3</v>
      </c>
      <c r="CS10" t="n">
        <v>5</v>
      </c>
      <c r="CT10" t="n">
        <v>1.4</v>
      </c>
      <c r="CU10" t="n">
        <v>1.6</v>
      </c>
      <c r="CV10" t="n">
        <v>3</v>
      </c>
      <c r="CW10" t="n">
        <v>3</v>
      </c>
      <c r="CX10" t="n">
        <v>2</v>
      </c>
      <c r="CY10" t="n">
        <v>4</v>
      </c>
      <c r="CZ10" t="n">
        <v>3</v>
      </c>
      <c r="DA10" t="n">
        <v>1</v>
      </c>
      <c r="DB10" t="n">
        <v>1</v>
      </c>
      <c r="DC10" t="n">
        <v>4</v>
      </c>
      <c r="DD10" t="n">
        <v>0</v>
      </c>
      <c r="DE10" t="n">
        <v>3</v>
      </c>
      <c r="DF10" t="n">
        <v>2</v>
      </c>
      <c r="DG10" t="n">
        <v>0</v>
      </c>
      <c r="DH10" t="n">
        <v>2</v>
      </c>
      <c r="DI10" t="n">
        <v>4</v>
      </c>
      <c r="DJ10" t="n">
        <v>0.5</v>
      </c>
      <c r="DK10" t="n">
        <v>1.75</v>
      </c>
      <c r="DL10" t="n">
        <v>2</v>
      </c>
      <c r="DM10" t="n">
        <v>3</v>
      </c>
      <c r="DN10" t="n">
        <v>1</v>
      </c>
      <c r="DO10" t="n">
        <v>2</v>
      </c>
      <c r="DP10" t="n">
        <v>2</v>
      </c>
      <c r="DQ10" t="n">
        <v>2</v>
      </c>
      <c r="DR10" t="n">
        <v>0</v>
      </c>
      <c r="DS10" t="n">
        <v>2</v>
      </c>
      <c r="DT10" t="n">
        <v>1</v>
      </c>
      <c r="DU10" t="n">
        <v>31</v>
      </c>
      <c r="DV10" t="n">
        <v>5</v>
      </c>
      <c r="DW10" t="n">
        <v>1</v>
      </c>
      <c r="DX10" t="n">
        <v>61</v>
      </c>
      <c r="DY10" t="inlineStr">
        <is>
          <t xml:space="preserve"> </t>
        </is>
      </c>
      <c r="DZ10" t="inlineStr">
        <is>
          <t xml:space="preserve"> 1 - 0</t>
        </is>
      </c>
      <c r="EA10" t="inlineStr">
        <is>
          <t xml:space="preserve"> 1 - 0</t>
        </is>
      </c>
      <c r="EB10" t="inlineStr">
        <is>
          <t xml:space="preserve"> </t>
        </is>
      </c>
      <c r="EC10" t="inlineStr">
        <is>
          <t xml:space="preserve"> 1 - 0</t>
        </is>
      </c>
      <c r="ED10" t="n">
        <v>10</v>
      </c>
      <c r="EE10" t="n">
        <v>13</v>
      </c>
      <c r="EF10" t="n">
        <v>1</v>
      </c>
      <c r="EG10" t="n">
        <v>1</v>
      </c>
      <c r="EH10" t="n">
        <v>0</v>
      </c>
      <c r="EI10" t="n">
        <v>1</v>
      </c>
      <c r="EJ10" t="n">
        <v>1</v>
      </c>
      <c r="EK10" t="n">
        <v>2</v>
      </c>
      <c r="EL10" t="n">
        <v>1</v>
      </c>
      <c r="EM10" t="n">
        <v>2</v>
      </c>
      <c r="EN10" t="n">
        <v>2</v>
      </c>
      <c r="EO10" t="n">
        <v>2</v>
      </c>
      <c r="EP10" t="n">
        <v>4</v>
      </c>
      <c r="EQ10" t="n">
        <v>4</v>
      </c>
      <c r="ER10" t="n">
        <v>22</v>
      </c>
      <c r="ES10" t="n">
        <v>11</v>
      </c>
      <c r="ET10" t="n">
        <v>22</v>
      </c>
      <c r="EU10" t="n">
        <v>33</v>
      </c>
      <c r="EV10" t="n">
        <v>44</v>
      </c>
      <c r="EW10" t="n">
        <v>56</v>
      </c>
      <c r="EX10" t="n">
        <v>20</v>
      </c>
      <c r="EY10" t="n">
        <v>80</v>
      </c>
      <c r="EZ10" t="n">
        <v>30.8</v>
      </c>
      <c r="FA10" t="n">
        <v>69</v>
      </c>
      <c r="FB10" t="n">
        <v>1</v>
      </c>
      <c r="FC10" t="n">
        <v>5</v>
      </c>
      <c r="FD10" t="n">
        <v>2</v>
      </c>
      <c r="FE10" t="n">
        <v>25</v>
      </c>
      <c r="FF10" t="n">
        <v>0</v>
      </c>
      <c r="FG10" t="n">
        <v>4</v>
      </c>
      <c r="FH10" t="n">
        <v>1</v>
      </c>
      <c r="FI10" t="n">
        <v>2</v>
      </c>
      <c r="FJ10" t="n">
        <v>0</v>
      </c>
      <c r="FK10" t="n">
        <v>2</v>
      </c>
      <c r="FL10" t="n">
        <v>0</v>
      </c>
      <c r="FM10" t="n">
        <v>3</v>
      </c>
      <c r="FN10" t="n">
        <v>1</v>
      </c>
      <c r="FO10" t="n">
        <v>4</v>
      </c>
      <c r="FP10" t="n">
        <v>0</v>
      </c>
      <c r="FQ10" t="n">
        <v>6</v>
      </c>
      <c r="FR10" t="n">
        <v>44</v>
      </c>
      <c r="FS10" t="n">
        <v>33</v>
      </c>
      <c r="FT10" t="n">
        <v>22</v>
      </c>
      <c r="FU10" t="n">
        <v>33</v>
      </c>
      <c r="FV10" t="n">
        <v>56</v>
      </c>
      <c r="FW10" t="n">
        <v>67</v>
      </c>
      <c r="FX10" t="n">
        <v>50</v>
      </c>
      <c r="FY10" t="n">
        <v>50</v>
      </c>
      <c r="FZ10" t="n">
        <v>40</v>
      </c>
      <c r="GA10" t="n">
        <v>60</v>
      </c>
      <c r="GB10" t="n">
        <v>1</v>
      </c>
      <c r="GC10" t="n">
        <v>4</v>
      </c>
      <c r="GD10" t="n">
        <v>4</v>
      </c>
      <c r="GE10" t="n">
        <v>1</v>
      </c>
      <c r="GF10" t="n">
        <v>4</v>
      </c>
      <c r="GG10" t="n">
        <v>3</v>
      </c>
      <c r="GH10" t="n">
        <v>2</v>
      </c>
      <c r="GI10" t="n">
        <v>0</v>
      </c>
      <c r="GJ10" t="n">
        <v>6</v>
      </c>
      <c r="GK10" t="n">
        <v>2</v>
      </c>
      <c r="GL10" t="n">
        <v>2</v>
      </c>
      <c r="GM10" t="n">
        <v>3</v>
      </c>
      <c r="GN10" t="n">
        <v>4</v>
      </c>
      <c r="GO10" t="n">
        <v>1</v>
      </c>
      <c r="GP10" t="n">
        <v>2</v>
      </c>
      <c r="GQ10" t="n">
        <v>1</v>
      </c>
      <c r="GR10" t="n">
        <v>6</v>
      </c>
      <c r="GS10" t="n">
        <v>2</v>
      </c>
      <c r="GT10" t="n">
        <v>3</v>
      </c>
      <c r="GU10" t="n">
        <v>4</v>
      </c>
      <c r="GV10" t="n">
        <v>2</v>
      </c>
      <c r="GW10" t="n">
        <v>8</v>
      </c>
      <c r="GX10" t="n">
        <v>1</v>
      </c>
      <c r="GY10" t="n">
        <v>0</v>
      </c>
      <c r="GZ10" t="n">
        <v>9</v>
      </c>
      <c r="HA10" t="n">
        <v>2</v>
      </c>
      <c r="HB10" t="n">
        <v>6</v>
      </c>
      <c r="HC10" t="n">
        <v>0</v>
      </c>
      <c r="HD10" t="n">
        <v>0</v>
      </c>
      <c r="HE10" t="n">
        <v>0</v>
      </c>
      <c r="HF10" t="n">
        <v>0</v>
      </c>
      <c r="HG10" t="n">
        <v>1</v>
      </c>
      <c r="HH10" t="n">
        <v>0</v>
      </c>
      <c r="HI10" t="n">
        <v>6</v>
      </c>
      <c r="HJ10" t="n">
        <v>6</v>
      </c>
      <c r="HK10" t="n">
        <v>3</v>
      </c>
      <c r="HL10" t="n">
        <v>0</v>
      </c>
      <c r="HM10" t="n">
        <v>7</v>
      </c>
      <c r="HN10" t="n">
        <v>2</v>
      </c>
      <c r="HO10" t="n">
        <v>0</v>
      </c>
      <c r="HP10" t="n">
        <v>14</v>
      </c>
      <c r="HQ10" t="n">
        <v>17</v>
      </c>
      <c r="HS10" t="n">
        <v>19</v>
      </c>
      <c r="HU10" t="n">
        <v>13</v>
      </c>
      <c r="HV10" t="n">
        <v>1</v>
      </c>
      <c r="HW10" t="n">
        <v>16</v>
      </c>
      <c r="HX10" t="n">
        <v>15</v>
      </c>
      <c r="HY10" t="n">
        <v>3</v>
      </c>
      <c r="HZ10" t="n">
        <v>11</v>
      </c>
      <c r="IA10" t="n">
        <v>19</v>
      </c>
      <c r="IB10" t="n">
        <v>19</v>
      </c>
      <c r="IC10" t="n">
        <v>3</v>
      </c>
      <c r="ID10" t="n">
        <v>19</v>
      </c>
      <c r="IE10" t="n">
        <v>5</v>
      </c>
      <c r="IF10" t="n">
        <v>19</v>
      </c>
      <c r="IH10" t="n">
        <v>19</v>
      </c>
      <c r="II10" t="n">
        <v>19</v>
      </c>
      <c r="IJ10" t="n">
        <v>19</v>
      </c>
      <c r="IK10" t="n">
        <v>15</v>
      </c>
      <c r="IL10" t="n">
        <v>14</v>
      </c>
      <c r="IM10" t="n">
        <v>17</v>
      </c>
      <c r="IO10" t="n">
        <v>18</v>
      </c>
      <c r="IQ10" t="n">
        <v>15</v>
      </c>
      <c r="IS10" t="n">
        <v>16</v>
      </c>
      <c r="IT10" t="n">
        <v>18</v>
      </c>
      <c r="IU10" t="n">
        <v>3</v>
      </c>
      <c r="IV10" t="n">
        <v>12</v>
      </c>
      <c r="IW10" t="n">
        <v>17</v>
      </c>
      <c r="IX10" t="n">
        <v>19</v>
      </c>
      <c r="IZ10" t="n">
        <v>19</v>
      </c>
      <c r="JB10" t="n">
        <v>17</v>
      </c>
      <c r="JC10" t="n">
        <v>1</v>
      </c>
      <c r="JD10" t="n">
        <v>19</v>
      </c>
      <c r="JE10" t="n">
        <v>19</v>
      </c>
      <c r="JF10" t="n">
        <v>19</v>
      </c>
      <c r="JG10" t="n">
        <v>15</v>
      </c>
      <c r="KD10" t="inlineStr">
        <is>
          <t>R</t>
        </is>
      </c>
      <c r="KE10" t="inlineStr">
        <is>
          <t>R</t>
        </is>
      </c>
      <c r="KF10" t="inlineStr">
        <is>
          <t>R</t>
        </is>
      </c>
      <c r="KG10" t="inlineStr">
        <is>
          <t>R</t>
        </is>
      </c>
      <c r="KH10" t="inlineStr">
        <is>
          <t>R</t>
        </is>
      </c>
      <c r="KI10" t="inlineStr">
        <is>
          <t>R</t>
        </is>
      </c>
      <c r="KJ10" t="inlineStr">
        <is>
          <t>R</t>
        </is>
      </c>
      <c r="KK10" t="n">
        <v>19</v>
      </c>
      <c r="KL10" t="n">
        <v>11</v>
      </c>
      <c r="KM10" t="n">
        <v>10</v>
      </c>
      <c r="KN10" s="1" t="inlineStr">
        <is>
          <t>Sport Boys (Per)</t>
        </is>
      </c>
      <c r="KO10" s="1" t="inlineStr">
        <is>
          <t>Academia Cantolao</t>
        </is>
      </c>
      <c r="KP10" s="1" t="inlineStr">
        <is>
          <t>Sport Boys (Per) v Academia Cantolao</t>
        </is>
      </c>
      <c r="KQ10" t="inlineStr">
        <is>
          <t>Peru_Primera Division</t>
        </is>
      </c>
      <c r="KR10" s="1" t="inlineStr">
        <is>
          <t>R</t>
        </is>
      </c>
      <c r="KS10" s="1" t="inlineStr">
        <is>
          <t>R</t>
        </is>
      </c>
      <c r="KT10" s="1" t="inlineStr">
        <is>
          <t>R</t>
        </is>
      </c>
      <c r="KU10" s="1" t="inlineStr">
        <is>
          <t>R</t>
        </is>
      </c>
      <c r="KV10" s="1" t="inlineStr">
        <is>
          <t>A</t>
        </is>
      </c>
      <c r="KW10" s="1" t="inlineStr">
        <is>
          <t>G</t>
        </is>
      </c>
      <c r="KX10" s="1" t="inlineStr">
        <is>
          <t>R</t>
        </is>
      </c>
      <c r="KY10" s="1" t="inlineStr">
        <is>
          <t>R</t>
        </is>
      </c>
      <c r="KZ10" s="1" t="inlineStr">
        <is>
          <t>R</t>
        </is>
      </c>
      <c r="LA10" s="1" t="inlineStr">
        <is>
          <t>R</t>
        </is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inlineStr">
        <is>
          <t>C</t>
        </is>
      </c>
      <c r="LU10" s="4" t="n">
        <v>0.5</v>
      </c>
      <c r="LV10" s="4" t="n">
        <v>2</v>
      </c>
      <c r="LW10" s="4" t="n">
        <v>0.5</v>
      </c>
      <c r="LX10" s="4" t="n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P10" s="1" t="n">
        <v>0</v>
      </c>
      <c r="MQ10" s="1" t="n">
        <v>0</v>
      </c>
      <c r="MR10" s="1" t="n">
        <v>0</v>
      </c>
      <c r="MS10" s="1" t="n">
        <v>0</v>
      </c>
      <c r="MT10" s="1" t="n">
        <v>0</v>
      </c>
      <c r="MU10" s="1" t="n">
        <v>0</v>
      </c>
      <c r="MV10" s="1" t="n">
        <v>0</v>
      </c>
      <c r="MW10" s="1" t="n">
        <v>0</v>
      </c>
      <c r="MX10" s="1" t="n">
        <v>0</v>
      </c>
      <c r="MY10" s="1" t="n">
        <v>0</v>
      </c>
      <c r="MZ10" s="1" t="n">
        <v>0</v>
      </c>
      <c r="NA10" s="1" t="n">
        <v>0</v>
      </c>
      <c r="NB10" s="1" t="n">
        <v>0</v>
      </c>
      <c r="NC10" s="1" t="n">
        <v>0</v>
      </c>
      <c r="ND10" s="1" t="n">
        <v>0</v>
      </c>
      <c r="NE10" s="1" t="n">
        <v>0</v>
      </c>
      <c r="NF10" s="1" t="n">
        <v>0</v>
      </c>
      <c r="NG10" s="33" t="e">
        <v>#DIV/0!</v>
      </c>
      <c r="NH10" s="3" t="e">
        <v>#DIV/0!</v>
      </c>
      <c r="NI10" s="1" t="e">
        <v>#N/A</v>
      </c>
      <c r="NJ10" s="79" t="e">
        <v>#DIV/0!</v>
      </c>
      <c r="NK10" s="34" t="e">
        <v>#N/A</v>
      </c>
      <c r="NL10" s="34" t="e">
        <v>#N/A</v>
      </c>
      <c r="NM10" s="32" t="n">
        <v>0</v>
      </c>
      <c r="NN10" s="32" t="e">
        <v>#DIV/0!</v>
      </c>
      <c r="NO10" s="32" t="e">
        <v>#DIV/0!</v>
      </c>
      <c r="NP10" s="32" t="e">
        <v>#DIV/0!</v>
      </c>
      <c r="NQ10" s="79" t="e">
        <v>#DIV/0!</v>
      </c>
      <c r="NR10" s="34" t="e">
        <v>#N/A</v>
      </c>
      <c r="NS10" s="34" t="e">
        <v>#N/A</v>
      </c>
      <c r="NT10" s="32" t="n">
        <v>0</v>
      </c>
      <c r="NU10" s="32" t="e">
        <v>#DIV/0!</v>
      </c>
      <c r="NV10" s="32" t="e">
        <v>#DIV/0!</v>
      </c>
      <c r="NW10" s="32" t="e">
        <v>#DIV/0!</v>
      </c>
      <c r="NX10" t="e">
        <v>#DIV/0!</v>
      </c>
      <c r="NY10" t="e">
        <v>#DIV/0!</v>
      </c>
      <c r="NZ10" t="e">
        <v>#DIV/0!</v>
      </c>
      <c r="OA10" t="e">
        <v>#DIV/0!</v>
      </c>
      <c r="OB10" t="e">
        <v>#DIV/0!</v>
      </c>
      <c r="OC10" t="e">
        <v>#DIV/0!</v>
      </c>
    </row>
    <row r="11" ht="16.5" customHeight="1" thickBot="1" thickTop="1">
      <c r="A11" s="2" t="n">
        <v>45110</v>
      </c>
      <c r="B11" t="inlineStr">
        <is>
          <t>Sweden</t>
        </is>
      </c>
      <c r="C11" t="inlineStr">
        <is>
          <t>Allsvenskan</t>
        </is>
      </c>
      <c r="D11" t="inlineStr">
        <is>
          <t>Elfsborg</t>
        </is>
      </c>
      <c r="E11" t="inlineStr">
        <is>
          <t>Hammarby</t>
        </is>
      </c>
      <c r="L11" t="n">
        <v>1.6</v>
      </c>
      <c r="M11" t="n">
        <v>4.6</v>
      </c>
      <c r="N11" t="n">
        <v>6</v>
      </c>
      <c r="O11" t="n">
        <v>7031</v>
      </c>
      <c r="P11" t="n">
        <v>1.65</v>
      </c>
      <c r="Q11" t="n">
        <v>2.52</v>
      </c>
      <c r="R11" t="n">
        <v>415</v>
      </c>
      <c r="BG11" t="n">
        <v>6</v>
      </c>
      <c r="BH11" t="n">
        <v>0</v>
      </c>
      <c r="BI11" t="n">
        <v>6</v>
      </c>
      <c r="BJ11" t="n">
        <v>3</v>
      </c>
      <c r="BK11" t="n">
        <v>2</v>
      </c>
      <c r="BL11" t="n">
        <v>5</v>
      </c>
      <c r="BM11" t="n">
        <v>3</v>
      </c>
      <c r="BN11" t="n">
        <v>2.83</v>
      </c>
      <c r="BO11" t="n">
        <v>0.67</v>
      </c>
      <c r="BP11" t="n">
        <v>2</v>
      </c>
      <c r="BQ11" t="n">
        <v>4</v>
      </c>
      <c r="BR11" t="n">
        <v>2</v>
      </c>
      <c r="BS11" t="n">
        <v>6</v>
      </c>
      <c r="BT11" t="n">
        <v>4</v>
      </c>
      <c r="BU11" t="n">
        <v>1</v>
      </c>
      <c r="BV11" t="n">
        <v>0</v>
      </c>
      <c r="BW11" t="n">
        <v>7</v>
      </c>
      <c r="BX11" t="n">
        <v>1</v>
      </c>
      <c r="BY11" t="n">
        <v>6</v>
      </c>
      <c r="BZ11" t="n">
        <v>3</v>
      </c>
      <c r="CA11" t="n">
        <v>3</v>
      </c>
      <c r="CB11" t="n">
        <v>4</v>
      </c>
      <c r="CC11" t="n">
        <v>6</v>
      </c>
      <c r="CD11" t="n">
        <v>0.86</v>
      </c>
      <c r="CE11" t="n">
        <v>2</v>
      </c>
      <c r="CF11" t="n">
        <v>4</v>
      </c>
      <c r="CG11" t="n">
        <v>5</v>
      </c>
      <c r="CH11" t="n">
        <v>2</v>
      </c>
      <c r="CI11" t="n">
        <v>6</v>
      </c>
      <c r="CJ11" t="n">
        <v>3</v>
      </c>
      <c r="CK11" t="n">
        <v>0</v>
      </c>
      <c r="CL11" t="n">
        <v>2</v>
      </c>
      <c r="CM11" t="n">
        <v>1</v>
      </c>
      <c r="CN11" t="n">
        <v>0</v>
      </c>
      <c r="CO11" t="n">
        <v>1</v>
      </c>
      <c r="CP11" t="n">
        <v>0</v>
      </c>
      <c r="CQ11" t="n">
        <v>0</v>
      </c>
      <c r="CR11" t="n">
        <v>1</v>
      </c>
      <c r="CS11" t="n">
        <v>0</v>
      </c>
      <c r="CT11" t="n">
        <v>2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1</v>
      </c>
      <c r="DA11" t="n">
        <v>0</v>
      </c>
      <c r="DB11" t="n">
        <v>0</v>
      </c>
      <c r="DC11" t="n">
        <v>4</v>
      </c>
      <c r="DD11" t="n">
        <v>1</v>
      </c>
      <c r="DE11" t="n">
        <v>3</v>
      </c>
      <c r="DF11" t="n">
        <v>2</v>
      </c>
      <c r="DG11" t="n">
        <v>2</v>
      </c>
      <c r="DH11" t="n">
        <v>2</v>
      </c>
      <c r="DI11" t="n">
        <v>3</v>
      </c>
      <c r="DJ11" t="n">
        <v>0.75</v>
      </c>
      <c r="DK11" t="n">
        <v>2.25</v>
      </c>
      <c r="DL11" t="n">
        <v>2</v>
      </c>
      <c r="DM11" t="n">
        <v>2</v>
      </c>
      <c r="DN11" t="n">
        <v>2</v>
      </c>
      <c r="DO11" t="n">
        <v>3</v>
      </c>
      <c r="DP11" t="n">
        <v>2</v>
      </c>
      <c r="DQ11" t="n">
        <v>0</v>
      </c>
      <c r="DR11" t="n">
        <v>1</v>
      </c>
      <c r="DS11" t="n">
        <v>2</v>
      </c>
      <c r="DT11" t="n">
        <v>2</v>
      </c>
      <c r="DU11" t="n">
        <v>52</v>
      </c>
      <c r="DV11" t="n">
        <v>5</v>
      </c>
      <c r="DW11" t="n">
        <v>3</v>
      </c>
      <c r="DX11" t="n">
        <v>90</v>
      </c>
      <c r="DY11" t="inlineStr">
        <is>
          <t xml:space="preserve"> 3 - 0</t>
        </is>
      </c>
      <c r="DZ11" t="inlineStr">
        <is>
          <t xml:space="preserve"> 2 - 0</t>
        </is>
      </c>
      <c r="EA11" t="inlineStr">
        <is>
          <t xml:space="preserve"> 3 - 2</t>
        </is>
      </c>
      <c r="EB11" t="inlineStr">
        <is>
          <t xml:space="preserve"> </t>
        </is>
      </c>
      <c r="EC11" t="inlineStr">
        <is>
          <t xml:space="preserve"> 2 - 1</t>
        </is>
      </c>
      <c r="ED11" t="n">
        <v>17</v>
      </c>
      <c r="EE11" t="n">
        <v>4</v>
      </c>
      <c r="EF11" t="n">
        <v>1</v>
      </c>
      <c r="EG11" t="n">
        <v>0</v>
      </c>
      <c r="EH11" t="n">
        <v>1</v>
      </c>
      <c r="EI11" t="n">
        <v>1</v>
      </c>
      <c r="EJ11" t="n">
        <v>1</v>
      </c>
      <c r="EK11" t="n">
        <v>1</v>
      </c>
      <c r="EL11" t="n">
        <v>5</v>
      </c>
      <c r="EM11" t="n">
        <v>0</v>
      </c>
      <c r="EN11" t="n">
        <v>3</v>
      </c>
      <c r="EO11" t="n">
        <v>2</v>
      </c>
      <c r="EP11" t="n">
        <v>1</v>
      </c>
      <c r="EQ11" t="n">
        <v>0</v>
      </c>
      <c r="ER11" t="n">
        <v>17</v>
      </c>
      <c r="ES11" t="n">
        <v>33</v>
      </c>
      <c r="ET11" t="n">
        <v>33</v>
      </c>
      <c r="EU11" t="n">
        <v>83</v>
      </c>
      <c r="EV11" t="n">
        <v>83</v>
      </c>
      <c r="EW11" t="n">
        <v>17</v>
      </c>
      <c r="EX11" t="n">
        <v>23.5</v>
      </c>
      <c r="EY11" t="n">
        <v>76</v>
      </c>
      <c r="EZ11" t="n">
        <v>50</v>
      </c>
      <c r="FA11" t="n">
        <v>50</v>
      </c>
      <c r="FB11" t="n">
        <v>1</v>
      </c>
      <c r="FC11" t="n">
        <v>0</v>
      </c>
      <c r="FD11" t="n">
        <v>6</v>
      </c>
      <c r="FE11" t="n">
        <v>14</v>
      </c>
      <c r="FF11" t="n">
        <v>0</v>
      </c>
      <c r="FG11" t="n">
        <v>2</v>
      </c>
      <c r="FH11" t="n">
        <v>0</v>
      </c>
      <c r="FI11" t="n">
        <v>1</v>
      </c>
      <c r="FJ11" t="n">
        <v>2</v>
      </c>
      <c r="FK11" t="n">
        <v>3</v>
      </c>
      <c r="FL11" t="n">
        <v>2</v>
      </c>
      <c r="FM11" t="n">
        <v>3</v>
      </c>
      <c r="FN11" t="n">
        <v>2</v>
      </c>
      <c r="FO11" t="n">
        <v>1</v>
      </c>
      <c r="FP11" t="n">
        <v>0</v>
      </c>
      <c r="FQ11" t="n">
        <v>2</v>
      </c>
      <c r="FR11" t="n">
        <v>29</v>
      </c>
      <c r="FS11" t="n">
        <v>14</v>
      </c>
      <c r="FT11" t="n">
        <v>71</v>
      </c>
      <c r="FU11" t="n">
        <v>57</v>
      </c>
      <c r="FV11" t="n">
        <v>29</v>
      </c>
      <c r="FW11" t="n">
        <v>29</v>
      </c>
      <c r="FX11" t="n">
        <v>33.3</v>
      </c>
      <c r="FY11" t="n">
        <v>67</v>
      </c>
      <c r="FZ11" t="n">
        <v>50</v>
      </c>
      <c r="GA11" t="n">
        <v>50</v>
      </c>
      <c r="GB11" t="n">
        <v>5</v>
      </c>
      <c r="GC11" t="n">
        <v>2</v>
      </c>
      <c r="GD11" t="n">
        <v>4</v>
      </c>
      <c r="GE11" t="n">
        <v>1</v>
      </c>
      <c r="GF11" t="n">
        <v>1</v>
      </c>
      <c r="GG11" t="n">
        <v>4</v>
      </c>
      <c r="GH11" t="n">
        <v>1</v>
      </c>
      <c r="GI11" t="n">
        <v>3</v>
      </c>
      <c r="GJ11" t="n">
        <v>2</v>
      </c>
      <c r="GK11" t="n">
        <v>1</v>
      </c>
      <c r="GL11" t="n">
        <v>1</v>
      </c>
      <c r="GM11" t="n">
        <v>4</v>
      </c>
      <c r="GN11" t="n">
        <v>4</v>
      </c>
      <c r="GO11" t="n">
        <v>4</v>
      </c>
      <c r="GP11" t="n">
        <v>1</v>
      </c>
      <c r="GQ11" t="n">
        <v>2</v>
      </c>
      <c r="GR11" t="n">
        <v>2</v>
      </c>
      <c r="GS11" t="n">
        <v>2</v>
      </c>
      <c r="GT11" t="n">
        <v>4</v>
      </c>
      <c r="GU11" t="n">
        <v>1</v>
      </c>
      <c r="GV11" t="n">
        <v>1</v>
      </c>
      <c r="GW11" t="n">
        <v>4</v>
      </c>
      <c r="GX11" t="n">
        <v>3</v>
      </c>
      <c r="GY11" t="n">
        <v>0</v>
      </c>
      <c r="GZ11" t="n">
        <v>4</v>
      </c>
      <c r="HA11" t="n">
        <v>0</v>
      </c>
      <c r="HB11" t="n">
        <v>4</v>
      </c>
      <c r="HC11" t="n">
        <v>2</v>
      </c>
      <c r="HD11" t="n">
        <v>2</v>
      </c>
      <c r="HE11" t="n">
        <v>0</v>
      </c>
      <c r="HF11" t="n">
        <v>2</v>
      </c>
      <c r="HG11" t="n">
        <v>3</v>
      </c>
      <c r="HH11" t="n">
        <v>0</v>
      </c>
      <c r="HI11" t="n">
        <v>4</v>
      </c>
      <c r="HJ11" t="n">
        <v>3</v>
      </c>
      <c r="HK11" t="n">
        <v>2</v>
      </c>
      <c r="HL11" t="n">
        <v>2</v>
      </c>
      <c r="HM11" t="n">
        <v>4</v>
      </c>
      <c r="HN11" t="n">
        <v>1</v>
      </c>
      <c r="HO11" t="n">
        <v>2</v>
      </c>
      <c r="HP11" t="n">
        <v>3</v>
      </c>
      <c r="HQ11" t="n">
        <v>4</v>
      </c>
      <c r="HS11" t="n">
        <v>10</v>
      </c>
      <c r="HU11" t="n">
        <v>2</v>
      </c>
      <c r="HV11" t="n">
        <v>3</v>
      </c>
      <c r="HW11" t="n">
        <v>3</v>
      </c>
      <c r="HX11" t="n">
        <v>3</v>
      </c>
      <c r="HY11" t="n">
        <v>1</v>
      </c>
      <c r="HZ11" t="n">
        <v>3</v>
      </c>
      <c r="IA11" t="n">
        <v>9</v>
      </c>
      <c r="IB11" t="n">
        <v>12</v>
      </c>
      <c r="ID11" t="n">
        <v>6</v>
      </c>
      <c r="IE11" t="n">
        <v>10</v>
      </c>
      <c r="IF11" t="n">
        <v>11</v>
      </c>
      <c r="IH11" t="n">
        <v>10</v>
      </c>
      <c r="II11" t="n">
        <v>12</v>
      </c>
      <c r="IJ11" t="n">
        <v>8</v>
      </c>
      <c r="IK11" t="n">
        <v>9</v>
      </c>
      <c r="IL11" t="n">
        <v>1</v>
      </c>
      <c r="IM11" t="n">
        <v>5</v>
      </c>
      <c r="IO11" t="n">
        <v>9</v>
      </c>
      <c r="IQ11" t="n">
        <v>2</v>
      </c>
      <c r="IS11" t="n">
        <v>3</v>
      </c>
      <c r="IT11" t="n">
        <v>3</v>
      </c>
      <c r="IU11" t="n">
        <v>1</v>
      </c>
      <c r="IV11" t="n">
        <v>3</v>
      </c>
      <c r="IW11" t="n">
        <v>6</v>
      </c>
      <c r="IX11" t="n">
        <v>11</v>
      </c>
      <c r="IZ11" t="n">
        <v>8</v>
      </c>
      <c r="JB11" t="n">
        <v>9</v>
      </c>
      <c r="JD11" t="n">
        <v>9</v>
      </c>
      <c r="JE11" t="n">
        <v>10</v>
      </c>
      <c r="JF11" t="n">
        <v>8</v>
      </c>
      <c r="JG11" t="n">
        <v>10</v>
      </c>
      <c r="KD11" t="inlineStr">
        <is>
          <t>R</t>
        </is>
      </c>
      <c r="KE11" t="inlineStr">
        <is>
          <t>A</t>
        </is>
      </c>
      <c r="KF11" t="inlineStr">
        <is>
          <t>A</t>
        </is>
      </c>
      <c r="KG11" t="inlineStr">
        <is>
          <t>R</t>
        </is>
      </c>
      <c r="KH11" t="inlineStr">
        <is>
          <t>G</t>
        </is>
      </c>
      <c r="KI11" t="inlineStr">
        <is>
          <t>R</t>
        </is>
      </c>
      <c r="KJ11" t="inlineStr">
        <is>
          <t>R</t>
        </is>
      </c>
      <c r="KK11" t="n">
        <v>16</v>
      </c>
      <c r="KL11" t="n">
        <v>11</v>
      </c>
      <c r="KM11" t="n">
        <v>9</v>
      </c>
      <c r="KN11" s="1" t="inlineStr">
        <is>
          <t>Elfsborg</t>
        </is>
      </c>
      <c r="KO11" s="1" t="inlineStr">
        <is>
          <t>Hammarby</t>
        </is>
      </c>
      <c r="KP11" s="1" t="inlineStr">
        <is>
          <t>Elfsborg v Hammarby</t>
        </is>
      </c>
      <c r="KQ11" t="inlineStr">
        <is>
          <t>Sweden_Allsvenskan</t>
        </is>
      </c>
      <c r="KR11" s="1" t="inlineStr">
        <is>
          <t>G</t>
        </is>
      </c>
      <c r="KS11" s="1" t="inlineStr">
        <is>
          <t>G</t>
        </is>
      </c>
      <c r="KT11" s="1" t="inlineStr">
        <is>
          <t>A</t>
        </is>
      </c>
      <c r="KU11" s="1" t="inlineStr">
        <is>
          <t>R</t>
        </is>
      </c>
      <c r="KV11" s="1" t="inlineStr">
        <is>
          <t>G</t>
        </is>
      </c>
      <c r="KW11" s="1" t="inlineStr">
        <is>
          <t>G</t>
        </is>
      </c>
      <c r="KX11" s="1" t="inlineStr">
        <is>
          <t>A</t>
        </is>
      </c>
      <c r="KY11" s="1" t="inlineStr">
        <is>
          <t>A</t>
        </is>
      </c>
      <c r="KZ11" s="1" t="inlineStr">
        <is>
          <t>G</t>
        </is>
      </c>
      <c r="LA11" s="1" t="inlineStr">
        <is>
          <t>R</t>
        </is>
      </c>
      <c r="LQ11" t="inlineStr">
        <is>
          <t>0-0</t>
        </is>
      </c>
      <c r="LR11" t="e">
        <v>#VALUE!</v>
      </c>
      <c r="LS11" t="e">
        <v>#VALUE!</v>
      </c>
      <c r="LT11" s="8" t="inlineStr">
        <is>
          <t>B</t>
        </is>
      </c>
      <c r="LU11" s="4" t="n">
        <v>2</v>
      </c>
      <c r="LV11" s="4" t="n">
        <v>0.5</v>
      </c>
      <c r="LW11" s="4" t="n">
        <v>1</v>
      </c>
      <c r="LX11" s="4" t="n">
        <v>2</v>
      </c>
      <c r="LY11" s="7" t="e">
        <v>#VALUE!</v>
      </c>
      <c r="LZ11" s="7" t="e">
        <v>#VALUE!</v>
      </c>
      <c r="MA11" s="11" t="e">
        <v>#VALUE!</v>
      </c>
      <c r="MB11" s="5" t="e">
        <v>#VALUE!</v>
      </c>
      <c r="MC11" s="6" t="e">
        <v>#VALUE!</v>
      </c>
      <c r="MD11" s="4" t="inlineStr"/>
      <c r="ME11" s="9" t="e">
        <v>#VALUE!</v>
      </c>
      <c r="MF11" s="10" t="e">
        <v>#VALUE!</v>
      </c>
      <c r="MG11" s="4" t="e">
        <v>#VALUE!</v>
      </c>
      <c r="MH11" s="9" t="e">
        <v>#VALUE!</v>
      </c>
      <c r="MI11" s="10" t="e">
        <v>#VALUE!</v>
      </c>
      <c r="MP11" s="1" t="n">
        <v>0</v>
      </c>
      <c r="MQ11" s="1" t="n">
        <v>0</v>
      </c>
      <c r="MR11" s="1" t="n">
        <v>0</v>
      </c>
      <c r="MS11" s="1" t="n">
        <v>0</v>
      </c>
      <c r="MT11" s="1" t="n">
        <v>0</v>
      </c>
      <c r="MU11" s="1" t="n">
        <v>0</v>
      </c>
      <c r="MV11" s="1" t="n">
        <v>0</v>
      </c>
      <c r="MW11" s="1" t="n">
        <v>0</v>
      </c>
      <c r="MX11" s="1" t="n">
        <v>0</v>
      </c>
      <c r="MY11" s="1" t="n">
        <v>0</v>
      </c>
      <c r="MZ11" s="1" t="n">
        <v>0</v>
      </c>
      <c r="NA11" s="1" t="n">
        <v>0</v>
      </c>
      <c r="NB11" s="1" t="n">
        <v>0</v>
      </c>
      <c r="NC11" s="1" t="n">
        <v>0</v>
      </c>
      <c r="ND11" s="1" t="n">
        <v>0</v>
      </c>
      <c r="NE11" s="1" t="n">
        <v>0</v>
      </c>
      <c r="NF11" s="1" t="n">
        <v>0</v>
      </c>
      <c r="NG11" s="33" t="e">
        <v>#DIV/0!</v>
      </c>
      <c r="NH11" s="3" t="e">
        <v>#DIV/0!</v>
      </c>
      <c r="NI11" s="1" t="inlineStr"/>
      <c r="NJ11" s="79" t="e">
        <v>#DIV/0!</v>
      </c>
      <c r="NK11" s="34" t="e">
        <v>#VALUE!</v>
      </c>
      <c r="NL11" s="34" t="e">
        <v>#VALUE!</v>
      </c>
      <c r="NM11" s="32" t="n">
        <v>0</v>
      </c>
      <c r="NN11" s="32" t="e">
        <v>#DIV/0!</v>
      </c>
      <c r="NO11" s="32" t="e">
        <v>#DIV/0!</v>
      </c>
      <c r="NP11" s="32" t="e">
        <v>#DIV/0!</v>
      </c>
      <c r="NQ11" s="79" t="e">
        <v>#DIV/0!</v>
      </c>
      <c r="NR11" s="34" t="e">
        <v>#VALUE!</v>
      </c>
      <c r="NS11" s="34" t="e">
        <v>#VALUE!</v>
      </c>
      <c r="NT11" s="32" t="n">
        <v>0</v>
      </c>
      <c r="NU11" s="32" t="e">
        <v>#DIV/0!</v>
      </c>
      <c r="NV11" s="32" t="e">
        <v>#DIV/0!</v>
      </c>
      <c r="NW11" s="32" t="e">
        <v>#DIV/0!</v>
      </c>
      <c r="NX11" t="e">
        <v>#DIV/0!</v>
      </c>
      <c r="NY11" t="e">
        <v>#DIV/0!</v>
      </c>
      <c r="NZ11" t="e">
        <v>#DIV/0!</v>
      </c>
      <c r="OA11" t="e">
        <v>#DIV/0!</v>
      </c>
      <c r="OB11" t="e">
        <v>#DIV/0!</v>
      </c>
      <c r="OC11" t="e">
        <v>#DIV/0!</v>
      </c>
    </row>
    <row r="12" ht="16.5" customHeight="1" thickBot="1" thickTop="1">
      <c r="A12" s="2" t="n">
        <v>45110</v>
      </c>
      <c r="B12" t="inlineStr">
        <is>
          <t>Sweden</t>
        </is>
      </c>
      <c r="C12" t="inlineStr">
        <is>
          <t>Allsvenskan</t>
        </is>
      </c>
      <c r="D12" t="inlineStr">
        <is>
          <t>Mjallby</t>
        </is>
      </c>
      <c r="E12" t="inlineStr">
        <is>
          <t>Kalmar</t>
        </is>
      </c>
      <c r="L12" t="n">
        <v>2.76</v>
      </c>
      <c r="M12" t="n">
        <v>3.15</v>
      </c>
      <c r="N12" t="n">
        <v>3.05</v>
      </c>
      <c r="O12" t="n">
        <v>1770</v>
      </c>
      <c r="P12" t="n">
        <v>2.58</v>
      </c>
      <c r="Q12" t="n">
        <v>1.6</v>
      </c>
      <c r="R12" t="n">
        <v>274</v>
      </c>
      <c r="BG12" t="n">
        <v>6</v>
      </c>
      <c r="BH12" t="n">
        <v>1</v>
      </c>
      <c r="BI12" t="n">
        <v>4</v>
      </c>
      <c r="BJ12" t="n">
        <v>2</v>
      </c>
      <c r="BK12" t="n">
        <v>1</v>
      </c>
      <c r="BL12" t="n">
        <v>3</v>
      </c>
      <c r="BM12" t="n">
        <v>3</v>
      </c>
      <c r="BN12" t="n">
        <v>1.17</v>
      </c>
      <c r="BO12" t="n">
        <v>0.83</v>
      </c>
      <c r="BP12" t="n">
        <v>1</v>
      </c>
      <c r="BQ12" t="n">
        <v>3</v>
      </c>
      <c r="BR12" t="n">
        <v>1</v>
      </c>
      <c r="BS12" t="n">
        <v>4</v>
      </c>
      <c r="BT12" t="n">
        <v>2</v>
      </c>
      <c r="BU12" t="n">
        <v>1</v>
      </c>
      <c r="BV12" t="n">
        <v>1</v>
      </c>
      <c r="BW12" t="n">
        <v>6</v>
      </c>
      <c r="BX12" t="n">
        <v>1</v>
      </c>
      <c r="BY12" t="n">
        <v>3</v>
      </c>
      <c r="BZ12" t="n">
        <v>2</v>
      </c>
      <c r="CA12" t="n">
        <v>2</v>
      </c>
      <c r="CB12" t="n">
        <v>4</v>
      </c>
      <c r="CC12" t="n">
        <v>4</v>
      </c>
      <c r="CD12" t="n">
        <v>1</v>
      </c>
      <c r="CE12" t="n">
        <v>1</v>
      </c>
      <c r="CF12" t="n">
        <v>3</v>
      </c>
      <c r="CG12" t="n">
        <v>2</v>
      </c>
      <c r="CH12" t="n">
        <v>2</v>
      </c>
      <c r="CI12" t="n">
        <v>5</v>
      </c>
      <c r="CJ12" t="n">
        <v>3</v>
      </c>
      <c r="CK12" t="n">
        <v>0</v>
      </c>
      <c r="CL12" t="n">
        <v>2</v>
      </c>
      <c r="CM12" t="n">
        <v>2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2</v>
      </c>
      <c r="CT12" t="n">
        <v>0</v>
      </c>
      <c r="CU12" t="n">
        <v>1.5</v>
      </c>
      <c r="CV12" t="n">
        <v>0</v>
      </c>
      <c r="CW12" t="n">
        <v>0</v>
      </c>
      <c r="CX12" t="n">
        <v>0</v>
      </c>
      <c r="CY12" t="n">
        <v>2</v>
      </c>
      <c r="CZ12" t="n">
        <v>1</v>
      </c>
      <c r="DA12" t="n">
        <v>0</v>
      </c>
      <c r="DB12" t="n">
        <v>0</v>
      </c>
      <c r="DC12" t="n">
        <v>3</v>
      </c>
      <c r="DD12" t="n">
        <v>1</v>
      </c>
      <c r="DE12" t="n">
        <v>1</v>
      </c>
      <c r="DF12" t="n">
        <v>0</v>
      </c>
      <c r="DG12" t="n">
        <v>0</v>
      </c>
      <c r="DH12" t="n">
        <v>2</v>
      </c>
      <c r="DI12" t="n">
        <v>1</v>
      </c>
      <c r="DJ12" t="n">
        <v>0.67</v>
      </c>
      <c r="DK12" t="n">
        <v>0.33</v>
      </c>
      <c r="DL12" t="n">
        <v>1</v>
      </c>
      <c r="DM12" t="n">
        <v>0</v>
      </c>
      <c r="DN12" t="n">
        <v>0</v>
      </c>
      <c r="DO12" t="n">
        <v>2</v>
      </c>
      <c r="DP12" t="n">
        <v>1</v>
      </c>
      <c r="DQ12" t="n">
        <v>0</v>
      </c>
      <c r="DR12" t="n">
        <v>0</v>
      </c>
      <c r="DS12" t="n">
        <v>3</v>
      </c>
      <c r="DT12" t="n">
        <v>1</v>
      </c>
      <c r="DU12" t="n">
        <v>59</v>
      </c>
      <c r="DV12" t="n">
        <v>2</v>
      </c>
      <c r="DW12" t="n">
        <v>4</v>
      </c>
      <c r="DX12" t="n">
        <v>78</v>
      </c>
      <c r="DY12" t="inlineStr">
        <is>
          <t xml:space="preserve"> 1 - 1</t>
        </is>
      </c>
      <c r="DZ12" t="inlineStr">
        <is>
          <t xml:space="preserve"> 0 - 1</t>
        </is>
      </c>
      <c r="EA12" t="inlineStr">
        <is>
          <t xml:space="preserve"> 2 - 2</t>
        </is>
      </c>
      <c r="EB12" t="inlineStr">
        <is>
          <t xml:space="preserve"> </t>
        </is>
      </c>
      <c r="EC12" t="inlineStr">
        <is>
          <t xml:space="preserve"> 1 - 1</t>
        </is>
      </c>
      <c r="ED12" t="n">
        <v>7</v>
      </c>
      <c r="EE12" t="n">
        <v>5</v>
      </c>
      <c r="EF12" t="n">
        <v>1</v>
      </c>
      <c r="EG12" t="n">
        <v>0</v>
      </c>
      <c r="EH12" t="n">
        <v>1</v>
      </c>
      <c r="EI12" t="n">
        <v>0</v>
      </c>
      <c r="EJ12" t="n">
        <v>2</v>
      </c>
      <c r="EK12" t="n">
        <v>0</v>
      </c>
      <c r="EL12" t="n">
        <v>1</v>
      </c>
      <c r="EM12" t="n">
        <v>1</v>
      </c>
      <c r="EN12" t="n">
        <v>1</v>
      </c>
      <c r="EO12" t="n">
        <v>3</v>
      </c>
      <c r="EP12" t="n">
        <v>0</v>
      </c>
      <c r="EQ12" t="n">
        <v>1</v>
      </c>
      <c r="ER12" t="n">
        <v>17</v>
      </c>
      <c r="ES12" t="n">
        <v>17</v>
      </c>
      <c r="ET12" t="n">
        <v>33</v>
      </c>
      <c r="EU12" t="n">
        <v>17</v>
      </c>
      <c r="EV12" t="n">
        <v>67</v>
      </c>
      <c r="EW12" t="n">
        <v>17</v>
      </c>
      <c r="EX12" t="n">
        <v>71.40000000000001</v>
      </c>
      <c r="EY12" t="n">
        <v>29</v>
      </c>
      <c r="EZ12" t="n">
        <v>0</v>
      </c>
      <c r="FA12" t="n">
        <v>100</v>
      </c>
      <c r="FB12" t="n">
        <v>2</v>
      </c>
      <c r="FC12" t="n">
        <v>1</v>
      </c>
      <c r="FD12" t="n">
        <v>6</v>
      </c>
      <c r="FE12" t="n">
        <v>6</v>
      </c>
      <c r="FF12" t="n">
        <v>1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2</v>
      </c>
      <c r="FN12" t="n">
        <v>3</v>
      </c>
      <c r="FO12" t="n">
        <v>1</v>
      </c>
      <c r="FP12" t="n">
        <v>0</v>
      </c>
      <c r="FQ12" t="n">
        <v>1</v>
      </c>
      <c r="FR12" t="n">
        <v>17</v>
      </c>
      <c r="FS12" t="n">
        <v>17</v>
      </c>
      <c r="FT12" t="n">
        <v>17</v>
      </c>
      <c r="FU12" t="n">
        <v>50</v>
      </c>
      <c r="FV12" t="n">
        <v>67</v>
      </c>
      <c r="FW12" t="n">
        <v>17</v>
      </c>
      <c r="FX12" t="n">
        <v>33.3</v>
      </c>
      <c r="FY12" t="n">
        <v>67</v>
      </c>
      <c r="FZ12" t="n">
        <v>33.3</v>
      </c>
      <c r="GA12" t="n">
        <v>67</v>
      </c>
      <c r="GB12" t="n">
        <v>1</v>
      </c>
      <c r="GC12" t="n">
        <v>0</v>
      </c>
      <c r="GD12" t="n">
        <v>2</v>
      </c>
      <c r="GE12" t="n">
        <v>2</v>
      </c>
      <c r="GF12" t="n">
        <v>2</v>
      </c>
      <c r="GG12" t="n">
        <v>3</v>
      </c>
      <c r="GH12" t="n">
        <v>0</v>
      </c>
      <c r="GI12" t="n">
        <v>3</v>
      </c>
      <c r="GJ12" t="n">
        <v>2</v>
      </c>
      <c r="GK12" t="n">
        <v>0</v>
      </c>
      <c r="GL12" t="n">
        <v>1</v>
      </c>
      <c r="GM12" t="n">
        <v>3</v>
      </c>
      <c r="GN12" t="n">
        <v>2</v>
      </c>
      <c r="GO12" t="n">
        <v>3</v>
      </c>
      <c r="GP12" t="n">
        <v>1</v>
      </c>
      <c r="GQ12" t="n">
        <v>3</v>
      </c>
      <c r="GR12" t="n">
        <v>3</v>
      </c>
      <c r="GS12" t="n">
        <v>0</v>
      </c>
      <c r="GT12" t="n">
        <v>1</v>
      </c>
      <c r="GU12" t="n">
        <v>2</v>
      </c>
      <c r="GV12" t="n">
        <v>3</v>
      </c>
      <c r="GW12" t="n">
        <v>2</v>
      </c>
      <c r="GX12" t="n">
        <v>2</v>
      </c>
      <c r="GY12" t="n">
        <v>2</v>
      </c>
      <c r="GZ12" t="n">
        <v>2</v>
      </c>
      <c r="HA12" t="n">
        <v>0</v>
      </c>
      <c r="HB12" t="n">
        <v>1</v>
      </c>
      <c r="HC12" t="n">
        <v>3</v>
      </c>
      <c r="HD12" t="n">
        <v>1</v>
      </c>
      <c r="HE12" t="n">
        <v>1</v>
      </c>
      <c r="HF12" t="n">
        <v>3</v>
      </c>
      <c r="HG12" t="n">
        <v>3</v>
      </c>
      <c r="HH12" t="n">
        <v>1</v>
      </c>
      <c r="HI12" t="n">
        <v>1</v>
      </c>
      <c r="HJ12" t="n">
        <v>1</v>
      </c>
      <c r="HK12" t="n">
        <v>4</v>
      </c>
      <c r="HL12" t="n">
        <v>1</v>
      </c>
      <c r="HM12" t="n">
        <v>1</v>
      </c>
      <c r="HN12" t="n">
        <v>4</v>
      </c>
      <c r="HO12" t="n">
        <v>1</v>
      </c>
      <c r="HP12" t="n">
        <v>10</v>
      </c>
      <c r="HQ12" t="n">
        <v>9</v>
      </c>
      <c r="HR12" t="n">
        <v>3</v>
      </c>
      <c r="HS12" t="n">
        <v>3</v>
      </c>
      <c r="HT12" t="n">
        <v>7</v>
      </c>
      <c r="HU12" t="n">
        <v>13</v>
      </c>
      <c r="HW12" t="n">
        <v>11</v>
      </c>
      <c r="HX12" t="n">
        <v>6</v>
      </c>
      <c r="HY12" t="n">
        <v>10</v>
      </c>
      <c r="HZ12" t="n">
        <v>9</v>
      </c>
      <c r="IA12" t="n">
        <v>5</v>
      </c>
      <c r="IB12" t="n">
        <v>7</v>
      </c>
      <c r="ID12" t="n">
        <v>5</v>
      </c>
      <c r="IF12" t="n">
        <v>9</v>
      </c>
      <c r="IH12" t="n">
        <v>8</v>
      </c>
      <c r="II12" t="n">
        <v>4</v>
      </c>
      <c r="IJ12" t="n">
        <v>6</v>
      </c>
      <c r="IK12" t="n">
        <v>8</v>
      </c>
      <c r="IL12" t="n">
        <v>8</v>
      </c>
      <c r="IM12" t="n">
        <v>9</v>
      </c>
      <c r="IO12" t="n">
        <v>6</v>
      </c>
      <c r="IP12" t="n">
        <v>5</v>
      </c>
      <c r="IQ12" t="n">
        <v>12</v>
      </c>
      <c r="IS12" t="n">
        <v>10</v>
      </c>
      <c r="IT12" t="n">
        <v>9</v>
      </c>
      <c r="IU12" t="n">
        <v>11</v>
      </c>
      <c r="IV12" t="n">
        <v>9</v>
      </c>
      <c r="IW12" t="n">
        <v>4</v>
      </c>
      <c r="IX12" t="n">
        <v>4</v>
      </c>
      <c r="IY12" t="n">
        <v>1</v>
      </c>
      <c r="IZ12" t="n">
        <v>7</v>
      </c>
      <c r="JB12" t="n">
        <v>7</v>
      </c>
      <c r="JD12" t="n">
        <v>7</v>
      </c>
      <c r="JE12" t="n">
        <v>4</v>
      </c>
      <c r="JF12" t="n">
        <v>6</v>
      </c>
      <c r="JG12" t="n">
        <v>8</v>
      </c>
      <c r="KD12" t="inlineStr">
        <is>
          <t>R</t>
        </is>
      </c>
      <c r="KE12" t="inlineStr">
        <is>
          <t>R</t>
        </is>
      </c>
      <c r="KF12" t="inlineStr">
        <is>
          <t>G</t>
        </is>
      </c>
      <c r="KG12" t="inlineStr">
        <is>
          <t>R</t>
        </is>
      </c>
      <c r="KH12" t="inlineStr">
        <is>
          <t>A</t>
        </is>
      </c>
      <c r="KI12" t="inlineStr">
        <is>
          <t>G</t>
        </is>
      </c>
      <c r="KJ12" t="inlineStr">
        <is>
          <t>G</t>
        </is>
      </c>
      <c r="KK12" t="n">
        <v>16</v>
      </c>
      <c r="KL12" t="n">
        <v>16</v>
      </c>
      <c r="KM12" t="n">
        <v>16</v>
      </c>
      <c r="KN12" s="1" t="inlineStr">
        <is>
          <t>Mjallby</t>
        </is>
      </c>
      <c r="KO12" s="1" t="inlineStr">
        <is>
          <t>Kalmar FF</t>
        </is>
      </c>
      <c r="KP12" s="1" t="inlineStr">
        <is>
          <t>Mjallby v Kalmar FF</t>
        </is>
      </c>
      <c r="KQ12" t="inlineStr">
        <is>
          <t>Sweden_Allsvenskan</t>
        </is>
      </c>
      <c r="KR12" s="1" t="inlineStr">
        <is>
          <t>R</t>
        </is>
      </c>
      <c r="KS12" s="1" t="inlineStr">
        <is>
          <t>A</t>
        </is>
      </c>
      <c r="KT12" s="1" t="inlineStr">
        <is>
          <t>A</t>
        </is>
      </c>
      <c r="KU12" s="1" t="inlineStr">
        <is>
          <t>G</t>
        </is>
      </c>
      <c r="KV12" s="1" t="inlineStr">
        <is>
          <t>A</t>
        </is>
      </c>
      <c r="KW12" s="1" t="inlineStr">
        <is>
          <t>A</t>
        </is>
      </c>
      <c r="KX12" s="1" t="inlineStr">
        <is>
          <t>A</t>
        </is>
      </c>
      <c r="KY12" s="1" t="inlineStr">
        <is>
          <t>A</t>
        </is>
      </c>
      <c r="KZ12" s="1" t="inlineStr">
        <is>
          <t>A</t>
        </is>
      </c>
      <c r="LA12" s="1" t="inlineStr">
        <is>
          <t>A</t>
        </is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inlineStr">
        <is>
          <t>B</t>
        </is>
      </c>
      <c r="LU12" s="4" t="n">
        <v>0.5</v>
      </c>
      <c r="LV12" s="4" t="n">
        <v>1</v>
      </c>
      <c r="LW12" s="4" t="n">
        <v>1</v>
      </c>
      <c r="LX12" s="4" t="n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P12" s="1" t="n">
        <v>0</v>
      </c>
      <c r="MQ12" s="1" t="n">
        <v>0</v>
      </c>
      <c r="MR12" s="1" t="n">
        <v>0</v>
      </c>
      <c r="MS12" s="1" t="n">
        <v>0</v>
      </c>
      <c r="MT12" s="1" t="n">
        <v>0</v>
      </c>
      <c r="MU12" s="1" t="n">
        <v>0</v>
      </c>
      <c r="MV12" s="1" t="n">
        <v>0</v>
      </c>
      <c r="MW12" s="1" t="n">
        <v>0</v>
      </c>
      <c r="MX12" s="1" t="n">
        <v>0</v>
      </c>
      <c r="MY12" s="1" t="n">
        <v>0</v>
      </c>
      <c r="MZ12" s="1" t="n">
        <v>0</v>
      </c>
      <c r="NA12" s="1" t="n">
        <v>0</v>
      </c>
      <c r="NB12" s="1" t="n">
        <v>0</v>
      </c>
      <c r="NC12" s="1" t="n">
        <v>0</v>
      </c>
      <c r="ND12" s="1" t="n">
        <v>0</v>
      </c>
      <c r="NE12" s="1" t="n">
        <v>0</v>
      </c>
      <c r="NF12" s="1" t="n">
        <v>0</v>
      </c>
      <c r="NG12" s="33" t="e">
        <v>#DIV/0!</v>
      </c>
      <c r="NH12" s="3" t="e">
        <v>#DIV/0!</v>
      </c>
      <c r="NI12" s="1" t="e">
        <v>#N/A</v>
      </c>
      <c r="NJ12" s="79" t="e">
        <v>#DIV/0!</v>
      </c>
      <c r="NK12" s="34" t="e">
        <v>#N/A</v>
      </c>
      <c r="NL12" s="34" t="e">
        <v>#N/A</v>
      </c>
      <c r="NM12" s="32" t="n">
        <v>0</v>
      </c>
      <c r="NN12" s="32" t="e">
        <v>#DIV/0!</v>
      </c>
      <c r="NO12" s="32" t="e">
        <v>#DIV/0!</v>
      </c>
      <c r="NP12" s="32" t="e">
        <v>#DIV/0!</v>
      </c>
      <c r="NQ12" s="79" t="e">
        <v>#DIV/0!</v>
      </c>
      <c r="NR12" s="34" t="e">
        <v>#N/A</v>
      </c>
      <c r="NS12" s="34" t="e">
        <v>#N/A</v>
      </c>
      <c r="NT12" s="32" t="n">
        <v>0</v>
      </c>
      <c r="NU12" s="32" t="e">
        <v>#DIV/0!</v>
      </c>
      <c r="NV12" s="32" t="e">
        <v>#DIV/0!</v>
      </c>
      <c r="NW12" s="32" t="e">
        <v>#DIV/0!</v>
      </c>
      <c r="NX12" t="e">
        <v>#DIV/0!</v>
      </c>
      <c r="NY12" t="e">
        <v>#DIV/0!</v>
      </c>
      <c r="NZ12" t="e">
        <v>#DIV/0!</v>
      </c>
      <c r="OA12" t="e">
        <v>#DIV/0!</v>
      </c>
      <c r="OB12" t="e">
        <v>#DIV/0!</v>
      </c>
      <c r="OC12" t="e">
        <v>#DIV/0!</v>
      </c>
    </row>
    <row r="13" ht="16.5" customHeight="1" thickBot="1" thickTop="1">
      <c r="A13" s="2" t="n">
        <v>45111</v>
      </c>
      <c r="B13" t="inlineStr">
        <is>
          <t>Mexico</t>
        </is>
      </c>
      <c r="C13" t="inlineStr">
        <is>
          <t>Liga MX</t>
        </is>
      </c>
      <c r="D13" t="inlineStr">
        <is>
          <t>Leon</t>
        </is>
      </c>
      <c r="E13" t="inlineStr">
        <is>
          <t>Guadalajara</t>
        </is>
      </c>
      <c r="L13" t="n">
        <v>2.02</v>
      </c>
      <c r="M13" t="n">
        <v>3.45</v>
      </c>
      <c r="N13" t="n">
        <v>4</v>
      </c>
      <c r="O13" t="n">
        <v>161</v>
      </c>
      <c r="P13" t="n">
        <v>2</v>
      </c>
      <c r="Q13" t="n">
        <v>1.83</v>
      </c>
      <c r="R13" t="n">
        <v>0</v>
      </c>
      <c r="BG13" t="n">
        <v>16</v>
      </c>
      <c r="BH13" t="n">
        <v>1</v>
      </c>
      <c r="BI13" t="n">
        <v>13</v>
      </c>
      <c r="BJ13" t="n">
        <v>9</v>
      </c>
      <c r="BK13" t="n">
        <v>6</v>
      </c>
      <c r="BL13" t="n">
        <v>12</v>
      </c>
      <c r="BM13" t="n">
        <v>11</v>
      </c>
      <c r="BN13" t="n">
        <v>1.88</v>
      </c>
      <c r="BO13" t="n">
        <v>1.19</v>
      </c>
      <c r="BP13" t="n">
        <v>8</v>
      </c>
      <c r="BQ13" t="n">
        <v>9</v>
      </c>
      <c r="BR13" t="n">
        <v>7</v>
      </c>
      <c r="BS13" t="n">
        <v>14</v>
      </c>
      <c r="BT13" t="n">
        <v>9</v>
      </c>
      <c r="BU13" t="n">
        <v>3</v>
      </c>
      <c r="BV13" t="n">
        <v>2</v>
      </c>
      <c r="BW13" t="n">
        <v>16</v>
      </c>
      <c r="BX13" t="n">
        <v>2</v>
      </c>
      <c r="BY13" t="n">
        <v>12</v>
      </c>
      <c r="BZ13" t="n">
        <v>10</v>
      </c>
      <c r="CA13" t="n">
        <v>3</v>
      </c>
      <c r="CB13" t="n">
        <v>13</v>
      </c>
      <c r="CC13" t="n">
        <v>11</v>
      </c>
      <c r="CD13" t="n">
        <v>1.5</v>
      </c>
      <c r="CE13" t="n">
        <v>1.06</v>
      </c>
      <c r="CF13" t="n">
        <v>10</v>
      </c>
      <c r="CG13" t="n">
        <v>9</v>
      </c>
      <c r="CH13" t="n">
        <v>6</v>
      </c>
      <c r="CI13" t="n">
        <v>13</v>
      </c>
      <c r="CJ13" t="n">
        <v>9</v>
      </c>
      <c r="CK13" t="n">
        <v>7</v>
      </c>
      <c r="CL13" t="n">
        <v>1</v>
      </c>
      <c r="CM13" t="n">
        <v>8</v>
      </c>
      <c r="CN13" t="n">
        <v>1</v>
      </c>
      <c r="CO13" t="n">
        <v>6</v>
      </c>
      <c r="CP13" t="n">
        <v>2</v>
      </c>
      <c r="CQ13" t="n">
        <v>1</v>
      </c>
      <c r="CR13" t="n">
        <v>5</v>
      </c>
      <c r="CS13" t="n">
        <v>4</v>
      </c>
      <c r="CT13" t="n">
        <v>1.5</v>
      </c>
      <c r="CU13" t="n">
        <v>0.63</v>
      </c>
      <c r="CV13" t="n">
        <v>2</v>
      </c>
      <c r="CW13" t="n">
        <v>3</v>
      </c>
      <c r="CX13" t="n">
        <v>2</v>
      </c>
      <c r="CY13" t="n">
        <v>7</v>
      </c>
      <c r="CZ13" t="n">
        <v>4</v>
      </c>
      <c r="DA13" t="n">
        <v>1</v>
      </c>
      <c r="DB13" t="n">
        <v>0</v>
      </c>
      <c r="DC13" t="n">
        <v>8</v>
      </c>
      <c r="DD13" t="n">
        <v>2</v>
      </c>
      <c r="DE13" t="n">
        <v>4</v>
      </c>
      <c r="DF13" t="n">
        <v>2</v>
      </c>
      <c r="DG13" t="n">
        <v>0</v>
      </c>
      <c r="DH13" t="n">
        <v>5</v>
      </c>
      <c r="DI13" t="n">
        <v>4</v>
      </c>
      <c r="DJ13" t="n">
        <v>0.88</v>
      </c>
      <c r="DK13" t="n">
        <v>0.63</v>
      </c>
      <c r="DL13" t="n">
        <v>3</v>
      </c>
      <c r="DM13" t="n">
        <v>3</v>
      </c>
      <c r="DN13" t="n">
        <v>1</v>
      </c>
      <c r="DO13" t="n">
        <v>5</v>
      </c>
      <c r="DP13" t="n">
        <v>3</v>
      </c>
      <c r="DQ13" t="n">
        <v>2</v>
      </c>
      <c r="DR13" t="n">
        <v>0</v>
      </c>
      <c r="DS13" t="n">
        <v>6</v>
      </c>
      <c r="DT13" t="n">
        <v>6</v>
      </c>
      <c r="DU13" t="n">
        <v>62</v>
      </c>
      <c r="DV13" t="n">
        <v>11</v>
      </c>
      <c r="DW13" t="n">
        <v>10</v>
      </c>
      <c r="DX13" t="n">
        <v>89</v>
      </c>
      <c r="DY13" t="inlineStr">
        <is>
          <t xml:space="preserve"> 1 - 0</t>
        </is>
      </c>
      <c r="DZ13" t="inlineStr">
        <is>
          <t xml:space="preserve"> 2 - 0</t>
        </is>
      </c>
      <c r="EA13" t="inlineStr">
        <is>
          <t xml:space="preserve"> 2 - 2</t>
        </is>
      </c>
      <c r="EB13" t="inlineStr">
        <is>
          <t xml:space="preserve"> 2 - 1</t>
        </is>
      </c>
      <c r="EC13" t="inlineStr">
        <is>
          <t xml:space="preserve"> 0 - 2</t>
        </is>
      </c>
      <c r="ED13" t="n">
        <v>30</v>
      </c>
      <c r="EE13" t="n">
        <v>19</v>
      </c>
      <c r="EF13" t="n">
        <v>3</v>
      </c>
      <c r="EG13" t="n">
        <v>4</v>
      </c>
      <c r="EH13" t="n">
        <v>3</v>
      </c>
      <c r="EI13" t="n">
        <v>1</v>
      </c>
      <c r="EJ13" t="n">
        <v>4</v>
      </c>
      <c r="EK13" t="n">
        <v>3</v>
      </c>
      <c r="EL13" t="n">
        <v>3</v>
      </c>
      <c r="EM13" t="n">
        <v>3</v>
      </c>
      <c r="EN13" t="n">
        <v>7</v>
      </c>
      <c r="EO13" t="n">
        <v>2</v>
      </c>
      <c r="EP13" t="n">
        <v>7</v>
      </c>
      <c r="EQ13" t="n">
        <v>5</v>
      </c>
      <c r="ER13" t="n">
        <v>38</v>
      </c>
      <c r="ES13" t="n">
        <v>25</v>
      </c>
      <c r="ET13" t="n">
        <v>31</v>
      </c>
      <c r="EU13" t="n">
        <v>31</v>
      </c>
      <c r="EV13" t="n">
        <v>56</v>
      </c>
      <c r="EW13" t="n">
        <v>56</v>
      </c>
      <c r="EX13" t="n">
        <v>33.3</v>
      </c>
      <c r="EY13" t="n">
        <v>67</v>
      </c>
      <c r="EZ13" t="n">
        <v>47.4</v>
      </c>
      <c r="FA13" t="n">
        <v>53</v>
      </c>
      <c r="FB13" t="n">
        <v>5</v>
      </c>
      <c r="FC13" t="n">
        <v>6</v>
      </c>
      <c r="FD13" t="n">
        <v>24</v>
      </c>
      <c r="FE13" t="n">
        <v>17</v>
      </c>
      <c r="FF13" t="n">
        <v>3</v>
      </c>
      <c r="FG13" t="n">
        <v>1</v>
      </c>
      <c r="FH13" t="n">
        <v>3</v>
      </c>
      <c r="FI13" t="n">
        <v>0</v>
      </c>
      <c r="FJ13" t="n">
        <v>5</v>
      </c>
      <c r="FK13" t="n">
        <v>4</v>
      </c>
      <c r="FL13" t="n">
        <v>6</v>
      </c>
      <c r="FM13" t="n">
        <v>4</v>
      </c>
      <c r="FN13" t="n">
        <v>5</v>
      </c>
      <c r="FO13" t="n">
        <v>2</v>
      </c>
      <c r="FP13" t="n">
        <v>2</v>
      </c>
      <c r="FQ13" t="n">
        <v>5</v>
      </c>
      <c r="FR13" t="n">
        <v>25</v>
      </c>
      <c r="FS13" t="n">
        <v>19</v>
      </c>
      <c r="FT13" t="n">
        <v>50</v>
      </c>
      <c r="FU13" t="n">
        <v>50</v>
      </c>
      <c r="FV13" t="n">
        <v>44</v>
      </c>
      <c r="FW13" t="n">
        <v>31</v>
      </c>
      <c r="FX13" t="n">
        <v>45.8</v>
      </c>
      <c r="FY13" t="n">
        <v>54</v>
      </c>
      <c r="FZ13" t="n">
        <v>35.3</v>
      </c>
      <c r="GA13" t="n">
        <v>65</v>
      </c>
      <c r="GB13" t="n">
        <v>4</v>
      </c>
      <c r="GC13" t="n">
        <v>4</v>
      </c>
      <c r="GD13" t="n">
        <v>9</v>
      </c>
      <c r="GE13" t="n">
        <v>4</v>
      </c>
      <c r="GF13" t="n">
        <v>3</v>
      </c>
      <c r="GG13" t="n">
        <v>10</v>
      </c>
      <c r="GH13" t="n">
        <v>5</v>
      </c>
      <c r="GI13" t="n">
        <v>3</v>
      </c>
      <c r="GJ13" t="n">
        <v>5</v>
      </c>
      <c r="GK13" t="n">
        <v>1</v>
      </c>
      <c r="GL13" t="n">
        <v>3</v>
      </c>
      <c r="GM13" t="n">
        <v>10</v>
      </c>
      <c r="GN13" t="n">
        <v>9</v>
      </c>
      <c r="GO13" t="n">
        <v>7</v>
      </c>
      <c r="GP13" t="n">
        <v>3</v>
      </c>
      <c r="GQ13" t="n">
        <v>4</v>
      </c>
      <c r="GR13" t="n">
        <v>9</v>
      </c>
      <c r="GS13" t="n">
        <v>3</v>
      </c>
      <c r="GT13" t="n">
        <v>9</v>
      </c>
      <c r="GU13" t="n">
        <v>4</v>
      </c>
      <c r="GV13" t="n">
        <v>3</v>
      </c>
      <c r="GW13" t="n">
        <v>4</v>
      </c>
      <c r="GX13" t="n">
        <v>5</v>
      </c>
      <c r="GY13" t="n">
        <v>7</v>
      </c>
      <c r="GZ13" t="n">
        <v>4</v>
      </c>
      <c r="HA13" t="n">
        <v>2</v>
      </c>
      <c r="HB13" t="n">
        <v>1</v>
      </c>
      <c r="HC13" t="n">
        <v>10</v>
      </c>
      <c r="HD13" t="n">
        <v>3</v>
      </c>
      <c r="HE13" t="n">
        <v>6</v>
      </c>
      <c r="HF13" t="n">
        <v>10</v>
      </c>
      <c r="HG13" t="n">
        <v>5</v>
      </c>
      <c r="HH13" t="n">
        <v>6</v>
      </c>
      <c r="HI13" t="n">
        <v>1</v>
      </c>
      <c r="HJ13" t="n">
        <v>3</v>
      </c>
      <c r="HK13" t="n">
        <v>9</v>
      </c>
      <c r="HL13" t="n">
        <v>4</v>
      </c>
      <c r="HM13" t="n">
        <v>4</v>
      </c>
      <c r="HN13" t="n">
        <v>8</v>
      </c>
      <c r="HO13" t="n">
        <v>4</v>
      </c>
      <c r="HP13" t="n">
        <v>7</v>
      </c>
      <c r="HQ13" t="n">
        <v>5</v>
      </c>
      <c r="HS13" t="n">
        <v>9</v>
      </c>
      <c r="HU13" t="n">
        <v>2</v>
      </c>
      <c r="HV13" t="n">
        <v>6</v>
      </c>
      <c r="HW13" t="n">
        <v>5</v>
      </c>
      <c r="HX13" t="n">
        <v>9</v>
      </c>
      <c r="HY13" t="n">
        <v>5</v>
      </c>
      <c r="HZ13" t="n">
        <v>10</v>
      </c>
      <c r="IA13" t="n">
        <v>5</v>
      </c>
      <c r="IB13" t="n">
        <v>3</v>
      </c>
      <c r="ID13" t="n">
        <v>3</v>
      </c>
      <c r="IE13" t="n">
        <v>4</v>
      </c>
      <c r="IF13" t="n">
        <v>6</v>
      </c>
      <c r="IH13" t="n">
        <v>3</v>
      </c>
      <c r="II13" t="n">
        <v>4</v>
      </c>
      <c r="IJ13" t="n">
        <v>2</v>
      </c>
      <c r="IK13" t="n">
        <v>5</v>
      </c>
      <c r="KD13" t="inlineStr">
        <is>
          <t>R</t>
        </is>
      </c>
      <c r="KE13" t="inlineStr">
        <is>
          <t>R</t>
        </is>
      </c>
      <c r="KF13" t="inlineStr">
        <is>
          <t>R</t>
        </is>
      </c>
      <c r="KG13" t="inlineStr">
        <is>
          <t>R</t>
        </is>
      </c>
      <c r="KH13" t="inlineStr">
        <is>
          <t>R</t>
        </is>
      </c>
      <c r="KI13" t="inlineStr">
        <is>
          <t>R</t>
        </is>
      </c>
      <c r="KJ13" t="inlineStr">
        <is>
          <t>R</t>
        </is>
      </c>
      <c r="KK13" t="n">
        <v>18</v>
      </c>
      <c r="KL13" t="n">
        <v>12</v>
      </c>
      <c r="KM13" t="n">
        <v>12</v>
      </c>
      <c r="KN13" s="1" t="inlineStr">
        <is>
          <t>Leon</t>
        </is>
      </c>
      <c r="KO13" s="1" t="inlineStr">
        <is>
          <t>Guadalajara</t>
        </is>
      </c>
      <c r="KP13" s="1" t="inlineStr">
        <is>
          <t>Leon v Guadalajara</t>
        </is>
      </c>
      <c r="KQ13" t="inlineStr">
        <is>
          <t>Mexico_Liga MX</t>
        </is>
      </c>
      <c r="KR13" s="1" t="inlineStr">
        <is>
          <t>G</t>
        </is>
      </c>
      <c r="KS13" s="1" t="inlineStr">
        <is>
          <t>A</t>
        </is>
      </c>
      <c r="KT13" s="1" t="inlineStr">
        <is>
          <t>G</t>
        </is>
      </c>
      <c r="KU13" s="1" t="inlineStr">
        <is>
          <t>G</t>
        </is>
      </c>
      <c r="KV13" s="1" t="inlineStr">
        <is>
          <t>A</t>
        </is>
      </c>
      <c r="KW13" s="1" t="inlineStr">
        <is>
          <t>G</t>
        </is>
      </c>
      <c r="KX13" s="1" t="inlineStr">
        <is>
          <t>G</t>
        </is>
      </c>
      <c r="KY13" s="1" t="inlineStr">
        <is>
          <t>G</t>
        </is>
      </c>
      <c r="KZ13" s="1" t="inlineStr">
        <is>
          <t>G</t>
        </is>
      </c>
      <c r="LA13" s="1" t="inlineStr">
        <is>
          <t>G</t>
        </is>
      </c>
      <c r="LQ13" t="inlineStr">
        <is>
          <t>1-0</t>
        </is>
      </c>
      <c r="LR13" t="e">
        <v>#VALUE!</v>
      </c>
      <c r="LS13" t="e">
        <v>#VALUE!</v>
      </c>
      <c r="LT13" s="8" t="inlineStr">
        <is>
          <t>B</t>
        </is>
      </c>
      <c r="LU13" s="4" t="n">
        <v>2</v>
      </c>
      <c r="LV13" s="4" t="n">
        <v>1</v>
      </c>
      <c r="LW13" s="4" t="n">
        <v>2</v>
      </c>
      <c r="LX13" s="4" t="n">
        <v>0.5</v>
      </c>
      <c r="LY13" s="7" t="e">
        <v>#VALUE!</v>
      </c>
      <c r="LZ13" s="7" t="e">
        <v>#VALUE!</v>
      </c>
      <c r="MA13" s="11" t="e">
        <v>#VALUE!</v>
      </c>
      <c r="MB13" s="5" t="e">
        <v>#VALUE!</v>
      </c>
      <c r="MC13" s="6" t="e">
        <v>#VALUE!</v>
      </c>
      <c r="MD13" s="4" t="inlineStr"/>
      <c r="ME13" s="9" t="e">
        <v>#VALUE!</v>
      </c>
      <c r="MF13" s="10" t="e">
        <v>#VALUE!</v>
      </c>
      <c r="MG13" s="4" t="e">
        <v>#VALUE!</v>
      </c>
      <c r="MH13" s="9" t="e">
        <v>#VALUE!</v>
      </c>
      <c r="MI13" s="10" t="e">
        <v>#VALUE!</v>
      </c>
      <c r="MP13" s="1" t="n">
        <v>0</v>
      </c>
      <c r="MQ13" s="1" t="n">
        <v>0</v>
      </c>
      <c r="MR13" s="1" t="n">
        <v>0</v>
      </c>
      <c r="MS13" s="1" t="n">
        <v>0</v>
      </c>
      <c r="MT13" s="1" t="n">
        <v>0</v>
      </c>
      <c r="MU13" s="1" t="n">
        <v>0</v>
      </c>
      <c r="MV13" s="1" t="n">
        <v>0</v>
      </c>
      <c r="MW13" s="1" t="n">
        <v>0</v>
      </c>
      <c r="MX13" s="1" t="n">
        <v>0</v>
      </c>
      <c r="MY13" s="1" t="n">
        <v>0</v>
      </c>
      <c r="MZ13" s="1" t="n">
        <v>0</v>
      </c>
      <c r="NA13" s="1" t="n">
        <v>0</v>
      </c>
      <c r="NB13" s="1" t="n">
        <v>0</v>
      </c>
      <c r="NC13" s="1" t="n">
        <v>0</v>
      </c>
      <c r="ND13" s="1" t="n">
        <v>0</v>
      </c>
      <c r="NE13" s="1" t="n">
        <v>0</v>
      </c>
      <c r="NF13" s="1" t="n">
        <v>0</v>
      </c>
      <c r="NG13" s="33" t="e">
        <v>#DIV/0!</v>
      </c>
      <c r="NH13" s="3" t="e">
        <v>#DIV/0!</v>
      </c>
      <c r="NI13" s="1" t="inlineStr"/>
      <c r="NJ13" s="79" t="e">
        <v>#DIV/0!</v>
      </c>
      <c r="NK13" s="34" t="e">
        <v>#VALUE!</v>
      </c>
      <c r="NL13" s="34" t="e">
        <v>#VALUE!</v>
      </c>
      <c r="NM13" s="32" t="n">
        <v>0</v>
      </c>
      <c r="NN13" s="32" t="e">
        <v>#DIV/0!</v>
      </c>
      <c r="NO13" s="32" t="e">
        <v>#DIV/0!</v>
      </c>
      <c r="NP13" s="32" t="e">
        <v>#DIV/0!</v>
      </c>
      <c r="NQ13" s="79" t="e">
        <v>#DIV/0!</v>
      </c>
      <c r="NR13" s="34" t="e">
        <v>#VALUE!</v>
      </c>
      <c r="NS13" s="34" t="e">
        <v>#VALUE!</v>
      </c>
      <c r="NT13" s="32" t="n">
        <v>0</v>
      </c>
      <c r="NU13" s="32" t="e">
        <v>#DIV/0!</v>
      </c>
      <c r="NV13" s="32" t="e">
        <v>#DIV/0!</v>
      </c>
      <c r="NW13" s="32" t="e">
        <v>#DIV/0!</v>
      </c>
      <c r="NX13" t="e">
        <v>#DIV/0!</v>
      </c>
      <c r="NY13" t="e">
        <v>#DIV/0!</v>
      </c>
      <c r="NZ13" t="e">
        <v>#DIV/0!</v>
      </c>
      <c r="OA13" t="e">
        <v>#DIV/0!</v>
      </c>
      <c r="OB13" t="e">
        <v>#DIV/0!</v>
      </c>
      <c r="OC13" t="e">
        <v>#DIV/0!</v>
      </c>
    </row>
    <row r="14" ht="16.5" customHeight="1" thickBot="1" thickTop="1">
      <c r="A14" s="2" t="n">
        <v>45110</v>
      </c>
      <c r="B14" t="inlineStr">
        <is>
          <t>Uruguay</t>
        </is>
      </c>
      <c r="C14" t="inlineStr">
        <is>
          <t>Primera Division</t>
        </is>
      </c>
      <c r="D14" t="inlineStr">
        <is>
          <t>Liverpool</t>
        </is>
      </c>
      <c r="E14" t="inlineStr">
        <is>
          <t>Deportivo Maldonado</t>
        </is>
      </c>
      <c r="L14" t="n">
        <v>1.69</v>
      </c>
      <c r="M14" t="n">
        <v>4.2</v>
      </c>
      <c r="N14" t="n">
        <v>5.5</v>
      </c>
      <c r="O14" t="n">
        <v>1566</v>
      </c>
      <c r="P14" t="n">
        <v>1.85</v>
      </c>
      <c r="Q14" t="n">
        <v>2.12</v>
      </c>
      <c r="R14" t="n">
        <v>259</v>
      </c>
      <c r="BG14" t="n">
        <v>9</v>
      </c>
      <c r="BH14" t="n">
        <v>0</v>
      </c>
      <c r="BI14" t="n">
        <v>7</v>
      </c>
      <c r="BJ14" t="n">
        <v>6</v>
      </c>
      <c r="BK14" t="n">
        <v>5</v>
      </c>
      <c r="BL14" t="n">
        <v>9</v>
      </c>
      <c r="BM14" t="n">
        <v>6</v>
      </c>
      <c r="BN14" t="n">
        <v>2.33</v>
      </c>
      <c r="BO14" t="n">
        <v>1.11</v>
      </c>
      <c r="BP14" t="n">
        <v>6</v>
      </c>
      <c r="BQ14" t="n">
        <v>6</v>
      </c>
      <c r="BR14" t="n">
        <v>2</v>
      </c>
      <c r="BS14" t="n">
        <v>9</v>
      </c>
      <c r="BT14" t="n">
        <v>6</v>
      </c>
      <c r="BU14" t="n">
        <v>1</v>
      </c>
      <c r="BV14" t="n">
        <v>2</v>
      </c>
      <c r="BW14" t="n">
        <v>10</v>
      </c>
      <c r="BX14" t="n">
        <v>1</v>
      </c>
      <c r="BY14" t="n">
        <v>7</v>
      </c>
      <c r="BZ14" t="n">
        <v>6</v>
      </c>
      <c r="CA14" t="n">
        <v>5</v>
      </c>
      <c r="CB14" t="n">
        <v>7</v>
      </c>
      <c r="CC14" t="n">
        <v>7</v>
      </c>
      <c r="CD14" t="n">
        <v>0.9</v>
      </c>
      <c r="CE14" t="n">
        <v>2.2</v>
      </c>
      <c r="CF14" t="n">
        <v>5</v>
      </c>
      <c r="CG14" t="n">
        <v>8</v>
      </c>
      <c r="CH14" t="n">
        <v>4</v>
      </c>
      <c r="CI14" t="n">
        <v>7</v>
      </c>
      <c r="CJ14" t="n">
        <v>5</v>
      </c>
      <c r="CK14" t="n">
        <v>1</v>
      </c>
      <c r="CL14" t="n">
        <v>1</v>
      </c>
      <c r="CM14" t="n">
        <v>7</v>
      </c>
      <c r="CN14" t="n">
        <v>0</v>
      </c>
      <c r="CO14" t="n">
        <v>6</v>
      </c>
      <c r="CP14" t="n">
        <v>5</v>
      </c>
      <c r="CQ14" t="n">
        <v>5</v>
      </c>
      <c r="CR14" t="n">
        <v>7</v>
      </c>
      <c r="CS14" t="n">
        <v>6</v>
      </c>
      <c r="CT14" t="n">
        <v>2.43</v>
      </c>
      <c r="CU14" t="n">
        <v>1.43</v>
      </c>
      <c r="CV14" t="n">
        <v>6</v>
      </c>
      <c r="CW14" t="n">
        <v>5</v>
      </c>
      <c r="CX14" t="n">
        <v>2</v>
      </c>
      <c r="CY14" t="n">
        <v>7</v>
      </c>
      <c r="CZ14" t="n">
        <v>5</v>
      </c>
      <c r="DA14" t="n">
        <v>0</v>
      </c>
      <c r="DB14" t="n">
        <v>2</v>
      </c>
      <c r="DC14" t="n">
        <v>6</v>
      </c>
      <c r="DD14" t="n">
        <v>0</v>
      </c>
      <c r="DE14" t="n">
        <v>5</v>
      </c>
      <c r="DF14" t="n">
        <v>4</v>
      </c>
      <c r="DG14" t="n">
        <v>3</v>
      </c>
      <c r="DH14" t="n">
        <v>5</v>
      </c>
      <c r="DI14" t="n">
        <v>5</v>
      </c>
      <c r="DJ14" t="n">
        <v>1</v>
      </c>
      <c r="DK14" t="n">
        <v>2.33</v>
      </c>
      <c r="DL14" t="n">
        <v>4</v>
      </c>
      <c r="DM14" t="n">
        <v>5</v>
      </c>
      <c r="DN14" t="n">
        <v>2</v>
      </c>
      <c r="DO14" t="n">
        <v>5</v>
      </c>
      <c r="DP14" t="n">
        <v>3</v>
      </c>
      <c r="DQ14" t="n">
        <v>1</v>
      </c>
      <c r="DR14" t="n">
        <v>1</v>
      </c>
      <c r="DS14" t="n">
        <v>6</v>
      </c>
      <c r="DT14" t="n">
        <v>5</v>
      </c>
      <c r="DU14" t="n">
        <v>84</v>
      </c>
      <c r="DV14" t="n">
        <v>8</v>
      </c>
      <c r="DW14" t="n">
        <v>3</v>
      </c>
      <c r="DX14" t="n">
        <v>92</v>
      </c>
      <c r="DY14" t="inlineStr">
        <is>
          <t xml:space="preserve"> </t>
        </is>
      </c>
      <c r="DZ14" t="inlineStr">
        <is>
          <t xml:space="preserve"> 3 - 0</t>
        </is>
      </c>
      <c r="EA14" t="inlineStr">
        <is>
          <t xml:space="preserve"> 4 - 1</t>
        </is>
      </c>
      <c r="EB14" t="inlineStr">
        <is>
          <t xml:space="preserve"> </t>
        </is>
      </c>
      <c r="EC14" t="inlineStr">
        <is>
          <t xml:space="preserve"> 4 - 2</t>
        </is>
      </c>
      <c r="ED14" t="n">
        <v>21</v>
      </c>
      <c r="EE14" t="n">
        <v>10</v>
      </c>
      <c r="EF14" t="n">
        <v>3</v>
      </c>
      <c r="EG14" t="n">
        <v>0</v>
      </c>
      <c r="EH14" t="n">
        <v>3</v>
      </c>
      <c r="EI14" t="n">
        <v>0</v>
      </c>
      <c r="EJ14" t="n">
        <v>2</v>
      </c>
      <c r="EK14" t="n">
        <v>1</v>
      </c>
      <c r="EL14" t="n">
        <v>5</v>
      </c>
      <c r="EM14" t="n">
        <v>1</v>
      </c>
      <c r="EN14" t="n">
        <v>5</v>
      </c>
      <c r="EO14" t="n">
        <v>3</v>
      </c>
      <c r="EP14" t="n">
        <v>2</v>
      </c>
      <c r="EQ14" t="n">
        <v>4</v>
      </c>
      <c r="ER14" t="n">
        <v>33</v>
      </c>
      <c r="ES14" t="n">
        <v>33</v>
      </c>
      <c r="ET14" t="n">
        <v>33</v>
      </c>
      <c r="EU14" t="n">
        <v>56</v>
      </c>
      <c r="EV14" t="n">
        <v>78</v>
      </c>
      <c r="EW14" t="n">
        <v>56</v>
      </c>
      <c r="EX14" t="n">
        <v>38.1</v>
      </c>
      <c r="EY14" t="n">
        <v>62</v>
      </c>
      <c r="EZ14" t="n">
        <v>10</v>
      </c>
      <c r="FA14" t="n">
        <v>90</v>
      </c>
      <c r="FB14" t="n">
        <v>2</v>
      </c>
      <c r="FC14" t="n">
        <v>2</v>
      </c>
      <c r="FD14" t="n">
        <v>9</v>
      </c>
      <c r="FE14" t="n">
        <v>22</v>
      </c>
      <c r="FF14" t="n">
        <v>1</v>
      </c>
      <c r="FG14" t="n">
        <v>1</v>
      </c>
      <c r="FH14" t="n">
        <v>2</v>
      </c>
      <c r="FI14" t="n">
        <v>3</v>
      </c>
      <c r="FJ14" t="n">
        <v>2</v>
      </c>
      <c r="FK14" t="n">
        <v>4</v>
      </c>
      <c r="FL14" t="n">
        <v>1</v>
      </c>
      <c r="FM14" t="n">
        <v>5</v>
      </c>
      <c r="FN14" t="n">
        <v>2</v>
      </c>
      <c r="FO14" t="n">
        <v>4</v>
      </c>
      <c r="FP14" t="n">
        <v>1</v>
      </c>
      <c r="FQ14" t="n">
        <v>3</v>
      </c>
      <c r="FR14" t="n">
        <v>20</v>
      </c>
      <c r="FS14" t="n">
        <v>40</v>
      </c>
      <c r="FT14" t="n">
        <v>60</v>
      </c>
      <c r="FU14" t="n">
        <v>50</v>
      </c>
      <c r="FV14" t="n">
        <v>60</v>
      </c>
      <c r="FW14" t="n">
        <v>30</v>
      </c>
      <c r="FX14" t="n">
        <v>55.6</v>
      </c>
      <c r="FY14" t="n">
        <v>44</v>
      </c>
      <c r="FZ14" t="n">
        <v>40.9</v>
      </c>
      <c r="GA14" t="n">
        <v>59</v>
      </c>
      <c r="GB14" t="n">
        <v>5</v>
      </c>
      <c r="GC14" t="n">
        <v>1</v>
      </c>
      <c r="GD14" t="n">
        <v>7</v>
      </c>
      <c r="GE14" t="n">
        <v>1</v>
      </c>
      <c r="GF14" t="n">
        <v>1</v>
      </c>
      <c r="GG14" t="n">
        <v>9</v>
      </c>
      <c r="GH14" t="n">
        <v>2</v>
      </c>
      <c r="GI14" t="n">
        <v>5</v>
      </c>
      <c r="GJ14" t="n">
        <v>0</v>
      </c>
      <c r="GK14" t="n">
        <v>0</v>
      </c>
      <c r="GL14" t="n">
        <v>0</v>
      </c>
      <c r="GM14" t="n">
        <v>9</v>
      </c>
      <c r="GN14" t="n">
        <v>3</v>
      </c>
      <c r="GO14" t="n">
        <v>5</v>
      </c>
      <c r="GP14" t="n">
        <v>0</v>
      </c>
      <c r="GQ14" t="n">
        <v>5</v>
      </c>
      <c r="GR14" t="n">
        <v>4</v>
      </c>
      <c r="GS14" t="n">
        <v>0</v>
      </c>
      <c r="GT14" t="n">
        <v>6</v>
      </c>
      <c r="GU14" t="n">
        <v>0</v>
      </c>
      <c r="GV14" t="n">
        <v>3</v>
      </c>
      <c r="GW14" t="n">
        <v>6</v>
      </c>
      <c r="GX14" t="n">
        <v>2</v>
      </c>
      <c r="GY14" t="n">
        <v>2</v>
      </c>
      <c r="GZ14" t="n">
        <v>4</v>
      </c>
      <c r="HA14" t="n">
        <v>1</v>
      </c>
      <c r="HB14" t="n">
        <v>3</v>
      </c>
      <c r="HC14" t="n">
        <v>5</v>
      </c>
      <c r="HD14" t="n">
        <v>3</v>
      </c>
      <c r="HE14" t="n">
        <v>0</v>
      </c>
      <c r="HF14" t="n">
        <v>5</v>
      </c>
      <c r="HG14" t="n">
        <v>4</v>
      </c>
      <c r="HH14" t="n">
        <v>0</v>
      </c>
      <c r="HI14" t="n">
        <v>5</v>
      </c>
      <c r="HJ14" t="n">
        <v>4</v>
      </c>
      <c r="HK14" t="n">
        <v>3</v>
      </c>
      <c r="HL14" t="n">
        <v>3</v>
      </c>
      <c r="HM14" t="n">
        <v>6</v>
      </c>
      <c r="HN14" t="n">
        <v>3</v>
      </c>
      <c r="HO14" t="n">
        <v>1</v>
      </c>
      <c r="HP14" t="n">
        <v>4</v>
      </c>
      <c r="HQ14" t="n">
        <v>2</v>
      </c>
      <c r="HR14" t="n">
        <v>6</v>
      </c>
      <c r="HS14" t="n">
        <v>4</v>
      </c>
      <c r="HU14" t="n">
        <v>4</v>
      </c>
      <c r="HV14" t="n">
        <v>6</v>
      </c>
      <c r="HW14" t="n">
        <v>2</v>
      </c>
      <c r="HX14" t="n">
        <v>10</v>
      </c>
      <c r="HY14" t="n">
        <v>1</v>
      </c>
      <c r="HZ14" t="n">
        <v>2</v>
      </c>
      <c r="IA14" t="n">
        <v>10</v>
      </c>
      <c r="IB14" t="n">
        <v>14</v>
      </c>
      <c r="ID14" t="n">
        <v>7</v>
      </c>
      <c r="IE14" t="n">
        <v>3</v>
      </c>
      <c r="IF14" t="n">
        <v>16</v>
      </c>
      <c r="IH14" t="n">
        <v>11</v>
      </c>
      <c r="II14" t="n">
        <v>15</v>
      </c>
      <c r="IJ14" t="n">
        <v>13</v>
      </c>
      <c r="IK14" t="n">
        <v>16</v>
      </c>
      <c r="KD14" t="inlineStr">
        <is>
          <t>G</t>
        </is>
      </c>
      <c r="KE14" t="inlineStr">
        <is>
          <t>R</t>
        </is>
      </c>
      <c r="KF14" t="inlineStr">
        <is>
          <t>R</t>
        </is>
      </c>
      <c r="KG14" t="inlineStr">
        <is>
          <t>A</t>
        </is>
      </c>
      <c r="KH14" t="inlineStr">
        <is>
          <t>R</t>
        </is>
      </c>
      <c r="KI14" t="inlineStr">
        <is>
          <t>G</t>
        </is>
      </c>
      <c r="KJ14" t="inlineStr">
        <is>
          <t>G</t>
        </is>
      </c>
      <c r="KK14" t="n">
        <v>16</v>
      </c>
      <c r="KL14" t="n">
        <v>10</v>
      </c>
      <c r="KM14" t="n">
        <v>8</v>
      </c>
      <c r="KN14" s="1" t="inlineStr">
        <is>
          <t>Liverpool</t>
        </is>
      </c>
      <c r="KO14" s="1" t="inlineStr">
        <is>
          <t>Deportivo Maldonado</t>
        </is>
      </c>
      <c r="KP14" s="1" t="inlineStr">
        <is>
          <t>Liverpool v Deportivo Maldonado</t>
        </is>
      </c>
      <c r="KQ14" t="inlineStr">
        <is>
          <t>Uruguay_Primera Division</t>
        </is>
      </c>
      <c r="KR14" s="1" t="inlineStr">
        <is>
          <t>G</t>
        </is>
      </c>
      <c r="KS14" s="1" t="inlineStr">
        <is>
          <t>A</t>
        </is>
      </c>
      <c r="KT14" s="1" t="inlineStr">
        <is>
          <t>R</t>
        </is>
      </c>
      <c r="KU14" s="1" t="inlineStr">
        <is>
          <t>R</t>
        </is>
      </c>
      <c r="KV14" s="1" t="inlineStr">
        <is>
          <t>G</t>
        </is>
      </c>
      <c r="KW14" s="1" t="inlineStr">
        <is>
          <t>G</t>
        </is>
      </c>
      <c r="KX14" s="1" t="inlineStr">
        <is>
          <t>R</t>
        </is>
      </c>
      <c r="KY14" s="1" t="inlineStr">
        <is>
          <t>R</t>
        </is>
      </c>
      <c r="KZ14" s="1" t="inlineStr">
        <is>
          <t>G</t>
        </is>
      </c>
      <c r="LA14" s="1" t="inlineStr">
        <is>
          <t>R</t>
        </is>
      </c>
      <c r="LB14" t="e">
        <v>#REF!</v>
      </c>
      <c r="LC14" t="n">
        <v>45110</v>
      </c>
      <c r="LD14" t="inlineStr">
        <is>
          <t>Liverpool v Deportivo Maldonado</t>
        </is>
      </c>
      <c r="LE14" t="n">
        <v>1.6</v>
      </c>
      <c r="LF14" t="n">
        <v>7.8</v>
      </c>
      <c r="LG14" t="n">
        <v>4</v>
      </c>
      <c r="LH14" t="n">
        <v>3.5</v>
      </c>
      <c r="LI14" t="n">
        <v>3</v>
      </c>
      <c r="LJ14" t="n">
        <v>2.6</v>
      </c>
      <c r="LK14" t="n">
        <v>5</v>
      </c>
      <c r="LL14" t="n">
        <v>2</v>
      </c>
      <c r="LM14" t="n">
        <v>16</v>
      </c>
      <c r="LN14" t="n">
        <v>1</v>
      </c>
      <c r="LO14" t="n">
        <v>1</v>
      </c>
      <c r="LP14" t="n">
        <v>13</v>
      </c>
      <c r="LQ14" t="inlineStr">
        <is>
          <t>0-1</t>
        </is>
      </c>
      <c r="LR14" t="n">
        <v>1.003663003663004</v>
      </c>
      <c r="LS14" t="n">
        <v>1.003205128205128</v>
      </c>
      <c r="LT14" s="8" t="inlineStr">
        <is>
          <t>B</t>
        </is>
      </c>
      <c r="LU14" s="4" t="n">
        <v>2</v>
      </c>
      <c r="LV14" s="4" t="n">
        <v>1</v>
      </c>
      <c r="LW14" s="4" t="n">
        <v>0.5</v>
      </c>
      <c r="LX14" s="4" t="n">
        <v>2</v>
      </c>
      <c r="LY14" s="7" t="n">
        <v>28</v>
      </c>
      <c r="LZ14" s="7" t="n">
        <v>3</v>
      </c>
      <c r="MA14" s="11" t="n">
        <v>25</v>
      </c>
      <c r="MB14" s="5" t="n">
        <v>27</v>
      </c>
      <c r="MC14" s="6" t="n">
        <v>23</v>
      </c>
      <c r="MD14" s="4" t="n">
        <v>1.6</v>
      </c>
      <c r="ME14" s="9" t="n">
        <v>2.35</v>
      </c>
      <c r="MF14" s="10" t="n">
        <v>0.8500000000000001</v>
      </c>
      <c r="MG14" s="4" t="n">
        <v>44.5</v>
      </c>
      <c r="MH14" s="9" t="n">
        <v>53.4</v>
      </c>
      <c r="MI14" s="10" t="n">
        <v>35.6</v>
      </c>
      <c r="MJ14" t="inlineStr">
        <is>
          <t>BackAway0-1</t>
        </is>
      </c>
      <c r="MK14" t="inlineStr">
        <is>
          <t>Deportivo Maldonado</t>
        </is>
      </c>
      <c r="ML14" t="inlineStr">
        <is>
          <t>Match Odds</t>
        </is>
      </c>
      <c r="MM14" t="inlineStr">
        <is>
          <t>Liverpool v Deportivo Maldonado</t>
        </is>
      </c>
      <c r="MN14" t="inlineStr">
        <is>
          <t>MATCH_ODDS</t>
        </is>
      </c>
      <c r="MO14" t="inlineStr">
        <is>
          <t>BACK</t>
        </is>
      </c>
      <c r="MP14" s="1" t="n">
        <v>9</v>
      </c>
      <c r="MQ14" s="1" t="n">
        <v>9</v>
      </c>
      <c r="MR14" s="1" t="n">
        <v>9</v>
      </c>
      <c r="MS14" s="1" t="n">
        <v>9</v>
      </c>
      <c r="MT14" s="1" t="n">
        <v>186</v>
      </c>
      <c r="MU14" s="1" t="n">
        <v>173</v>
      </c>
      <c r="MV14" s="1" t="n">
        <v>31</v>
      </c>
      <c r="MW14" s="1" t="n">
        <v>26</v>
      </c>
      <c r="MX14" s="1" t="n">
        <v>34</v>
      </c>
      <c r="MY14" s="1" t="n">
        <v>31</v>
      </c>
      <c r="MZ14" s="1" t="n">
        <v>186</v>
      </c>
      <c r="NA14" s="1" t="n">
        <v>194</v>
      </c>
      <c r="NB14" s="1" t="n">
        <v>193</v>
      </c>
      <c r="NC14" s="1" t="n">
        <v>227</v>
      </c>
      <c r="ND14" s="1" t="n">
        <v>648</v>
      </c>
      <c r="NE14" s="1" t="n">
        <v>669</v>
      </c>
      <c r="NF14" s="1" t="n">
        <v>1317</v>
      </c>
      <c r="NG14" s="33" t="n">
        <v>0.4920273348519362</v>
      </c>
      <c r="NH14" s="3" t="n">
        <v>2.032407407407407</v>
      </c>
      <c r="NI14" s="1" t="n">
        <v>3</v>
      </c>
      <c r="NJ14" s="79" t="n">
        <v>-0.243120728929385</v>
      </c>
      <c r="NK14" s="34" t="n">
        <v>1</v>
      </c>
      <c r="NL14" s="34" t="n">
        <v>1</v>
      </c>
      <c r="NM14" s="32" t="n">
        <v>1</v>
      </c>
      <c r="NN14" s="32" t="n">
        <v>0</v>
      </c>
      <c r="NO14" s="32" t="n">
        <v>0</v>
      </c>
      <c r="NP14" s="32" t="n">
        <v>3</v>
      </c>
      <c r="NQ14" s="79" t="n">
        <v>0.4564009111617313</v>
      </c>
      <c r="NR14" s="34" t="n">
        <v>1</v>
      </c>
      <c r="NS14" s="34" t="n">
        <v>1</v>
      </c>
      <c r="NT14" s="32" t="n">
        <v>1</v>
      </c>
      <c r="NU14" s="32" t="n">
        <v>1</v>
      </c>
      <c r="NV14" s="32" t="n">
        <v>1</v>
      </c>
      <c r="NW14" s="32" t="n">
        <v>5</v>
      </c>
      <c r="NX14" t="inlineStr">
        <is>
          <t>BackAway0-1</t>
        </is>
      </c>
      <c r="NY14" t="inlineStr">
        <is>
          <t>Deportivo Maldonado</t>
        </is>
      </c>
      <c r="NZ14" t="inlineStr">
        <is>
          <t>Match Odds</t>
        </is>
      </c>
      <c r="OA14" t="inlineStr">
        <is>
          <t>Liverpool v Deportivo Maldonado</t>
        </is>
      </c>
      <c r="OB14" t="inlineStr">
        <is>
          <t>MATCH_ODDS</t>
        </is>
      </c>
      <c r="OC14" t="inlineStr">
        <is>
          <t>BACK</t>
        </is>
      </c>
    </row>
    <row r="15" ht="16.5" customHeight="1" thickBot="1" thickTop="1">
      <c r="A15" s="2" t="n">
        <v>45110</v>
      </c>
      <c r="B15" t="inlineStr">
        <is>
          <t>Uruguay</t>
        </is>
      </c>
      <c r="C15" t="inlineStr">
        <is>
          <t>Primera Division</t>
        </is>
      </c>
      <c r="D15" t="inlineStr">
        <is>
          <t>Penarol</t>
        </is>
      </c>
      <c r="E15" t="inlineStr">
        <is>
          <t>Torque</t>
        </is>
      </c>
      <c r="L15" t="n">
        <v>1.59</v>
      </c>
      <c r="M15" t="n">
        <v>4.1</v>
      </c>
      <c r="N15" t="n">
        <v>6.4</v>
      </c>
      <c r="O15" t="n">
        <v>249</v>
      </c>
      <c r="P15" t="n">
        <v>2.04</v>
      </c>
      <c r="Q15" t="n">
        <v>1.94</v>
      </c>
      <c r="R15" t="n">
        <v>6</v>
      </c>
      <c r="BG15" t="n">
        <v>10</v>
      </c>
      <c r="BH15" t="n">
        <v>0</v>
      </c>
      <c r="BI15" t="n">
        <v>8</v>
      </c>
      <c r="BJ15" t="n">
        <v>3</v>
      </c>
      <c r="BK15" t="n">
        <v>2</v>
      </c>
      <c r="BL15" t="n">
        <v>10</v>
      </c>
      <c r="BM15" t="n">
        <v>4</v>
      </c>
      <c r="BN15" t="n">
        <v>1.6</v>
      </c>
      <c r="BO15" t="n">
        <v>0.7</v>
      </c>
      <c r="BP15" t="n">
        <v>4</v>
      </c>
      <c r="BQ15" t="n">
        <v>8</v>
      </c>
      <c r="BR15" t="n">
        <v>2</v>
      </c>
      <c r="BS15" t="n">
        <v>9</v>
      </c>
      <c r="BT15" t="n">
        <v>3</v>
      </c>
      <c r="BU15" t="n">
        <v>1</v>
      </c>
      <c r="BV15" t="n">
        <v>2</v>
      </c>
      <c r="BW15" t="n">
        <v>8</v>
      </c>
      <c r="BX15" t="n">
        <v>0</v>
      </c>
      <c r="BY15" t="n">
        <v>6</v>
      </c>
      <c r="BZ15" t="n">
        <v>4</v>
      </c>
      <c r="CA15" t="n">
        <v>2</v>
      </c>
      <c r="CB15" t="n">
        <v>6</v>
      </c>
      <c r="CC15" t="n">
        <v>7</v>
      </c>
      <c r="CD15" t="n">
        <v>1.38</v>
      </c>
      <c r="CE15" t="n">
        <v>1.25</v>
      </c>
      <c r="CF15" t="n">
        <v>5</v>
      </c>
      <c r="CG15" t="n">
        <v>5</v>
      </c>
      <c r="CH15" t="n">
        <v>1</v>
      </c>
      <c r="CI15" t="n">
        <v>8</v>
      </c>
      <c r="CJ15" t="n">
        <v>5</v>
      </c>
      <c r="CK15" t="n">
        <v>2</v>
      </c>
      <c r="CL15" t="n">
        <v>1</v>
      </c>
      <c r="CM15" t="n">
        <v>5</v>
      </c>
      <c r="CN15" t="n">
        <v>0</v>
      </c>
      <c r="CO15" t="n">
        <v>5</v>
      </c>
      <c r="CP15" t="n">
        <v>2</v>
      </c>
      <c r="CQ15" t="n">
        <v>1</v>
      </c>
      <c r="CR15" t="n">
        <v>5</v>
      </c>
      <c r="CS15" t="n">
        <v>2</v>
      </c>
      <c r="CT15" t="n">
        <v>2</v>
      </c>
      <c r="CU15" t="n">
        <v>0.6</v>
      </c>
      <c r="CV15" t="n">
        <v>2</v>
      </c>
      <c r="CW15" t="n">
        <v>5</v>
      </c>
      <c r="CX15" t="n">
        <v>1</v>
      </c>
      <c r="CY15" t="n">
        <v>5</v>
      </c>
      <c r="CZ15" t="n">
        <v>1</v>
      </c>
      <c r="DA15" t="n">
        <v>1</v>
      </c>
      <c r="DB15" t="n">
        <v>1</v>
      </c>
      <c r="DC15" t="n">
        <v>2</v>
      </c>
      <c r="DD15" t="n">
        <v>0</v>
      </c>
      <c r="DE15" t="n">
        <v>1</v>
      </c>
      <c r="DF15" t="n">
        <v>1</v>
      </c>
      <c r="DG15" t="n">
        <v>1</v>
      </c>
      <c r="DH15" t="n">
        <v>1</v>
      </c>
      <c r="DI15" t="n">
        <v>2</v>
      </c>
      <c r="DJ15" t="n">
        <v>1</v>
      </c>
      <c r="DK15" t="n">
        <v>1.5</v>
      </c>
      <c r="DL15" t="n">
        <v>1</v>
      </c>
      <c r="DM15" t="n">
        <v>1</v>
      </c>
      <c r="DN15" t="n">
        <v>0</v>
      </c>
      <c r="DO15" t="n">
        <v>2</v>
      </c>
      <c r="DP15" t="n">
        <v>1</v>
      </c>
      <c r="DQ15" t="n">
        <v>0</v>
      </c>
      <c r="DR15" t="n">
        <v>1</v>
      </c>
      <c r="DS15" t="n">
        <v>8</v>
      </c>
      <c r="DT15" t="n">
        <v>4</v>
      </c>
      <c r="DU15" t="n">
        <v>90</v>
      </c>
      <c r="DV15" t="n">
        <v>7</v>
      </c>
      <c r="DW15" t="n">
        <v>6</v>
      </c>
      <c r="DX15" t="n">
        <v>93</v>
      </c>
      <c r="DY15" t="inlineStr">
        <is>
          <t xml:space="preserve"> 1 - 1</t>
        </is>
      </c>
      <c r="DZ15" t="inlineStr">
        <is>
          <t xml:space="preserve"> 2 - 0</t>
        </is>
      </c>
      <c r="EA15" t="inlineStr">
        <is>
          <t xml:space="preserve"> </t>
        </is>
      </c>
      <c r="EB15" t="inlineStr">
        <is>
          <t xml:space="preserve"> </t>
        </is>
      </c>
      <c r="EC15" t="inlineStr">
        <is>
          <t xml:space="preserve"> 2 - 2</t>
        </is>
      </c>
      <c r="ED15" t="n">
        <v>16</v>
      </c>
      <c r="EE15" t="n">
        <v>7</v>
      </c>
      <c r="EF15" t="n">
        <v>2</v>
      </c>
      <c r="EG15" t="n">
        <v>0</v>
      </c>
      <c r="EH15" t="n">
        <v>3</v>
      </c>
      <c r="EI15" t="n">
        <v>1</v>
      </c>
      <c r="EJ15" t="n">
        <v>3</v>
      </c>
      <c r="EK15" t="n">
        <v>1</v>
      </c>
      <c r="EL15" t="n">
        <v>3</v>
      </c>
      <c r="EM15" t="n">
        <v>1</v>
      </c>
      <c r="EN15" t="n">
        <v>3</v>
      </c>
      <c r="EO15" t="n">
        <v>2</v>
      </c>
      <c r="EP15" t="n">
        <v>1</v>
      </c>
      <c r="EQ15" t="n">
        <v>1</v>
      </c>
      <c r="ER15" t="n">
        <v>20</v>
      </c>
      <c r="ES15" t="n">
        <v>30</v>
      </c>
      <c r="ET15" t="n">
        <v>40</v>
      </c>
      <c r="EU15" t="n">
        <v>40</v>
      </c>
      <c r="EV15" t="n">
        <v>50</v>
      </c>
      <c r="EW15" t="n">
        <v>20</v>
      </c>
      <c r="EX15" t="n">
        <v>50</v>
      </c>
      <c r="EY15" t="n">
        <v>50</v>
      </c>
      <c r="EZ15" t="n">
        <v>28.6</v>
      </c>
      <c r="FA15" t="n">
        <v>71</v>
      </c>
      <c r="FB15" t="n">
        <v>1</v>
      </c>
      <c r="FC15" t="n">
        <v>1</v>
      </c>
      <c r="FD15" t="n">
        <v>11</v>
      </c>
      <c r="FE15" t="n">
        <v>10</v>
      </c>
      <c r="FF15" t="n">
        <v>1</v>
      </c>
      <c r="FG15" t="n">
        <v>1</v>
      </c>
      <c r="FH15" t="n">
        <v>1</v>
      </c>
      <c r="FI15" t="n">
        <v>0</v>
      </c>
      <c r="FJ15" t="n">
        <v>2</v>
      </c>
      <c r="FK15" t="n">
        <v>1</v>
      </c>
      <c r="FL15" t="n">
        <v>2</v>
      </c>
      <c r="FM15" t="n">
        <v>3</v>
      </c>
      <c r="FN15" t="n">
        <v>0</v>
      </c>
      <c r="FO15" t="n">
        <v>3</v>
      </c>
      <c r="FP15" t="n">
        <v>5</v>
      </c>
      <c r="FQ15" t="n">
        <v>1</v>
      </c>
      <c r="FR15" t="n">
        <v>25</v>
      </c>
      <c r="FS15" t="n">
        <v>13</v>
      </c>
      <c r="FT15" t="n">
        <v>38</v>
      </c>
      <c r="FU15" t="n">
        <v>63</v>
      </c>
      <c r="FV15" t="n">
        <v>38</v>
      </c>
      <c r="FW15" t="n">
        <v>75</v>
      </c>
      <c r="FX15" t="n">
        <v>36.4</v>
      </c>
      <c r="FY15" t="n">
        <v>64</v>
      </c>
      <c r="FZ15" t="n">
        <v>30</v>
      </c>
      <c r="GA15" t="n">
        <v>70</v>
      </c>
      <c r="GB15" t="n">
        <v>1</v>
      </c>
      <c r="GC15" t="n">
        <v>2</v>
      </c>
      <c r="GD15" t="n">
        <v>7</v>
      </c>
      <c r="GE15" t="n">
        <v>2</v>
      </c>
      <c r="GF15" t="n">
        <v>1</v>
      </c>
      <c r="GG15" t="n">
        <v>9</v>
      </c>
      <c r="GH15" t="n">
        <v>3</v>
      </c>
      <c r="GI15" t="n">
        <v>4</v>
      </c>
      <c r="GJ15" t="n">
        <v>1</v>
      </c>
      <c r="GK15" t="n">
        <v>1</v>
      </c>
      <c r="GL15" t="n">
        <v>0</v>
      </c>
      <c r="GM15" t="n">
        <v>9</v>
      </c>
      <c r="GN15" t="n">
        <v>7</v>
      </c>
      <c r="GO15" t="n">
        <v>4</v>
      </c>
      <c r="GP15" t="n">
        <v>1</v>
      </c>
      <c r="GQ15" t="n">
        <v>6</v>
      </c>
      <c r="GR15" t="n">
        <v>4</v>
      </c>
      <c r="GS15" t="n">
        <v>0</v>
      </c>
      <c r="GT15" t="n">
        <v>6</v>
      </c>
      <c r="GU15" t="n">
        <v>1</v>
      </c>
      <c r="GV15" t="n">
        <v>3</v>
      </c>
      <c r="GW15" t="n">
        <v>3</v>
      </c>
      <c r="GX15" t="n">
        <v>2</v>
      </c>
      <c r="GY15" t="n">
        <v>3</v>
      </c>
      <c r="GZ15" t="n">
        <v>4</v>
      </c>
      <c r="HA15" t="n">
        <v>2</v>
      </c>
      <c r="HB15" t="n">
        <v>0</v>
      </c>
      <c r="HC15" t="n">
        <v>4</v>
      </c>
      <c r="HD15" t="n">
        <v>2</v>
      </c>
      <c r="HE15" t="n">
        <v>2</v>
      </c>
      <c r="HF15" t="n">
        <v>4</v>
      </c>
      <c r="HG15" t="n">
        <v>5</v>
      </c>
      <c r="HH15" t="n">
        <v>2</v>
      </c>
      <c r="HI15" t="n">
        <v>1</v>
      </c>
      <c r="HJ15" t="n">
        <v>2</v>
      </c>
      <c r="HK15" t="n">
        <v>3</v>
      </c>
      <c r="HL15" t="n">
        <v>3</v>
      </c>
      <c r="HM15" t="n">
        <v>2</v>
      </c>
      <c r="HN15" t="n">
        <v>4</v>
      </c>
      <c r="HO15" t="n">
        <v>2</v>
      </c>
      <c r="HP15" t="n">
        <v>1</v>
      </c>
      <c r="HQ15" t="n">
        <v>3</v>
      </c>
      <c r="HS15" t="n">
        <v>3</v>
      </c>
      <c r="HU15" t="n">
        <v>5</v>
      </c>
      <c r="HW15" t="n">
        <v>6</v>
      </c>
      <c r="HX15" t="n">
        <v>4</v>
      </c>
      <c r="HY15" t="n">
        <v>8</v>
      </c>
      <c r="HZ15" t="n">
        <v>10</v>
      </c>
      <c r="IA15" t="n">
        <v>14</v>
      </c>
      <c r="IB15" t="n">
        <v>4</v>
      </c>
      <c r="IC15" t="n">
        <v>12</v>
      </c>
      <c r="ID15" t="n">
        <v>4</v>
      </c>
      <c r="IE15" t="n">
        <v>12</v>
      </c>
      <c r="IF15" t="n">
        <v>7</v>
      </c>
      <c r="IG15" t="n">
        <v>11</v>
      </c>
      <c r="IH15" t="n">
        <v>3</v>
      </c>
      <c r="II15" t="n">
        <v>6</v>
      </c>
      <c r="IJ15" t="n">
        <v>15</v>
      </c>
      <c r="IK15" t="n">
        <v>10</v>
      </c>
      <c r="KD15" t="inlineStr">
        <is>
          <t>R</t>
        </is>
      </c>
      <c r="KE15" t="inlineStr">
        <is>
          <t>R</t>
        </is>
      </c>
      <c r="KF15" t="inlineStr">
        <is>
          <t>G</t>
        </is>
      </c>
      <c r="KG15" t="inlineStr">
        <is>
          <t>A</t>
        </is>
      </c>
      <c r="KH15" t="inlineStr">
        <is>
          <t>G</t>
        </is>
      </c>
      <c r="KI15" t="inlineStr">
        <is>
          <t>R</t>
        </is>
      </c>
      <c r="KJ15" t="inlineStr">
        <is>
          <t>R</t>
        </is>
      </c>
      <c r="KK15" t="n">
        <v>16</v>
      </c>
      <c r="KL15" t="n">
        <v>9</v>
      </c>
      <c r="KM15" t="n">
        <v>9</v>
      </c>
      <c r="KN15" s="1" t="inlineStr">
        <is>
          <t>Penarol</t>
        </is>
      </c>
      <c r="KO15" s="1" t="inlineStr">
        <is>
          <t>Torque</t>
        </is>
      </c>
      <c r="KP15" s="1" t="inlineStr">
        <is>
          <t>Penarol v Torque</t>
        </is>
      </c>
      <c r="KQ15" t="inlineStr">
        <is>
          <t>Uruguay_Primera Division</t>
        </is>
      </c>
      <c r="KR15" s="1" t="inlineStr">
        <is>
          <t>A</t>
        </is>
      </c>
      <c r="KS15" s="1" t="inlineStr">
        <is>
          <t>G</t>
        </is>
      </c>
      <c r="KT15" s="1" t="inlineStr">
        <is>
          <t>G</t>
        </is>
      </c>
      <c r="KU15" s="1" t="inlineStr">
        <is>
          <t>A</t>
        </is>
      </c>
      <c r="KV15" s="1" t="inlineStr">
        <is>
          <t>A</t>
        </is>
      </c>
      <c r="KW15" s="1" t="inlineStr">
        <is>
          <t>A</t>
        </is>
      </c>
      <c r="KX15" s="1" t="inlineStr">
        <is>
          <t>A</t>
        </is>
      </c>
      <c r="KY15" s="1" t="inlineStr">
        <is>
          <t>R</t>
        </is>
      </c>
      <c r="KZ15" s="1" t="inlineStr">
        <is>
          <t>G</t>
        </is>
      </c>
      <c r="LA15" s="1" t="inlineStr">
        <is>
          <t>G</t>
        </is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inlineStr">
        <is>
          <t>B</t>
        </is>
      </c>
      <c r="LU15" s="4" t="n">
        <v>1</v>
      </c>
      <c r="LV15" s="4" t="n">
        <v>0.5</v>
      </c>
      <c r="LW15" s="4" t="n">
        <v>2</v>
      </c>
      <c r="LX15" s="4" t="n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P15" s="1" t="n">
        <v>0</v>
      </c>
      <c r="MQ15" s="1" t="n">
        <v>0</v>
      </c>
      <c r="MR15" s="1" t="n">
        <v>0</v>
      </c>
      <c r="MS15" s="1" t="n">
        <v>0</v>
      </c>
      <c r="MT15" s="1" t="n">
        <v>0</v>
      </c>
      <c r="MU15" s="1" t="n">
        <v>0</v>
      </c>
      <c r="MV15" s="1" t="n">
        <v>0</v>
      </c>
      <c r="MW15" s="1" t="n">
        <v>0</v>
      </c>
      <c r="MX15" s="1" t="n">
        <v>0</v>
      </c>
      <c r="MY15" s="1" t="n">
        <v>0</v>
      </c>
      <c r="MZ15" s="1" t="n">
        <v>0</v>
      </c>
      <c r="NA15" s="1" t="n">
        <v>0</v>
      </c>
      <c r="NB15" s="1" t="n">
        <v>0</v>
      </c>
      <c r="NC15" s="1" t="n">
        <v>0</v>
      </c>
      <c r="ND15" s="1" t="n">
        <v>0</v>
      </c>
      <c r="NE15" s="1" t="n">
        <v>0</v>
      </c>
      <c r="NF15" s="1" t="n">
        <v>0</v>
      </c>
      <c r="NG15" s="33" t="e">
        <v>#DIV/0!</v>
      </c>
      <c r="NH15" s="3" t="e">
        <v>#DIV/0!</v>
      </c>
      <c r="NI15" s="1" t="e">
        <v>#N/A</v>
      </c>
      <c r="NJ15" s="79" t="e">
        <v>#DIV/0!</v>
      </c>
      <c r="NK15" s="34" t="e">
        <v>#N/A</v>
      </c>
      <c r="NL15" s="34" t="e">
        <v>#N/A</v>
      </c>
      <c r="NM15" s="32" t="n">
        <v>0</v>
      </c>
      <c r="NN15" s="32" t="e">
        <v>#DIV/0!</v>
      </c>
      <c r="NO15" s="32" t="e">
        <v>#DIV/0!</v>
      </c>
      <c r="NP15" s="32" t="e">
        <v>#DIV/0!</v>
      </c>
      <c r="NQ15" s="79" t="e">
        <v>#DIV/0!</v>
      </c>
      <c r="NR15" s="34" t="e">
        <v>#N/A</v>
      </c>
      <c r="NS15" s="34" t="e">
        <v>#N/A</v>
      </c>
      <c r="NT15" s="32" t="n">
        <v>0</v>
      </c>
      <c r="NU15" s="32" t="e">
        <v>#DIV/0!</v>
      </c>
      <c r="NV15" s="32" t="e">
        <v>#DIV/0!</v>
      </c>
      <c r="NW15" s="32" t="e">
        <v>#DIV/0!</v>
      </c>
      <c r="NX15" t="e">
        <v>#DIV/0!</v>
      </c>
      <c r="NY15" t="e">
        <v>#DIV/0!</v>
      </c>
      <c r="NZ15" t="e">
        <v>#DIV/0!</v>
      </c>
      <c r="OA15" t="e">
        <v>#DIV/0!</v>
      </c>
      <c r="OB15" t="e">
        <v>#DIV/0!</v>
      </c>
      <c r="OC15" t="e">
        <v>#DIV/0!</v>
      </c>
    </row>
    <row r="16" ht="16.5" customHeight="1" thickBot="1" thickTop="1">
      <c r="A16" s="2" t="n">
        <v>45110</v>
      </c>
      <c r="B16" t="inlineStr">
        <is>
          <t>Chile</t>
        </is>
      </c>
      <c r="C16" t="inlineStr">
        <is>
          <t>Primera</t>
        </is>
      </c>
      <c r="D16" t="inlineStr">
        <is>
          <t>Huachipato</t>
        </is>
      </c>
      <c r="E16" t="inlineStr">
        <is>
          <t>Magallanes</t>
        </is>
      </c>
      <c r="L16" t="n">
        <v>1.79</v>
      </c>
      <c r="M16" t="n">
        <v>3.9</v>
      </c>
      <c r="N16" t="n">
        <v>5</v>
      </c>
      <c r="O16" t="n">
        <v>740</v>
      </c>
      <c r="P16" t="n">
        <v>1.92</v>
      </c>
      <c r="Q16" t="n">
        <v>2.02</v>
      </c>
      <c r="R16" t="n">
        <v>8</v>
      </c>
      <c r="BG16" t="n">
        <v>6</v>
      </c>
      <c r="BH16" t="n">
        <v>0</v>
      </c>
      <c r="BI16" t="n">
        <v>4</v>
      </c>
      <c r="BJ16" t="n">
        <v>3</v>
      </c>
      <c r="BK16" t="n">
        <v>1</v>
      </c>
      <c r="BL16" t="n">
        <v>5</v>
      </c>
      <c r="BM16" t="n">
        <v>3</v>
      </c>
      <c r="BN16" t="n">
        <v>1.67</v>
      </c>
      <c r="BO16" t="n">
        <v>0.83</v>
      </c>
      <c r="BP16" t="n">
        <v>2</v>
      </c>
      <c r="BQ16" t="n">
        <v>4</v>
      </c>
      <c r="BR16" t="n">
        <v>4</v>
      </c>
      <c r="BS16" t="n">
        <v>5</v>
      </c>
      <c r="BT16" t="n">
        <v>0</v>
      </c>
      <c r="BU16" t="n">
        <v>2</v>
      </c>
      <c r="BV16" t="n">
        <v>0</v>
      </c>
      <c r="BW16" t="n">
        <v>7</v>
      </c>
      <c r="BX16" t="n">
        <v>0</v>
      </c>
      <c r="BY16" t="n">
        <v>6</v>
      </c>
      <c r="BZ16" t="n">
        <v>4</v>
      </c>
      <c r="CA16" t="n">
        <v>2</v>
      </c>
      <c r="CB16" t="n">
        <v>4</v>
      </c>
      <c r="CC16" t="n">
        <v>7</v>
      </c>
      <c r="CD16" t="n">
        <v>1</v>
      </c>
      <c r="CE16" t="n">
        <v>2</v>
      </c>
      <c r="CF16" t="n">
        <v>4</v>
      </c>
      <c r="CG16" t="n">
        <v>6</v>
      </c>
      <c r="CH16" t="n">
        <v>1</v>
      </c>
      <c r="CI16" t="n">
        <v>7</v>
      </c>
      <c r="CJ16" t="n">
        <v>4</v>
      </c>
      <c r="CK16" t="n">
        <v>2</v>
      </c>
      <c r="CL16" t="n">
        <v>0</v>
      </c>
      <c r="CM16" t="n">
        <v>2</v>
      </c>
      <c r="CN16" t="n">
        <v>0</v>
      </c>
      <c r="CO16" t="n">
        <v>2</v>
      </c>
      <c r="CP16" t="n">
        <v>1</v>
      </c>
      <c r="CQ16" t="n">
        <v>1</v>
      </c>
      <c r="CR16" t="n">
        <v>2</v>
      </c>
      <c r="CS16" t="n">
        <v>1</v>
      </c>
      <c r="CT16" t="n">
        <v>2</v>
      </c>
      <c r="CU16" t="n">
        <v>1.5</v>
      </c>
      <c r="CV16" t="n">
        <v>1</v>
      </c>
      <c r="CW16" t="n">
        <v>2</v>
      </c>
      <c r="CX16" t="n">
        <v>2</v>
      </c>
      <c r="CY16" t="n">
        <v>1</v>
      </c>
      <c r="CZ16" t="n">
        <v>0</v>
      </c>
      <c r="DA16" t="n">
        <v>0</v>
      </c>
      <c r="DB16" t="n">
        <v>0</v>
      </c>
      <c r="DC16" t="n">
        <v>5</v>
      </c>
      <c r="DD16" t="n">
        <v>0</v>
      </c>
      <c r="DE16" t="n">
        <v>4</v>
      </c>
      <c r="DF16" t="n">
        <v>2</v>
      </c>
      <c r="DG16" t="n">
        <v>0</v>
      </c>
      <c r="DH16" t="n">
        <v>2</v>
      </c>
      <c r="DI16" t="n">
        <v>5</v>
      </c>
      <c r="DJ16" t="n">
        <v>0.6</v>
      </c>
      <c r="DK16" t="n">
        <v>1.6</v>
      </c>
      <c r="DL16" t="n">
        <v>2</v>
      </c>
      <c r="DM16" t="n">
        <v>4</v>
      </c>
      <c r="DN16" t="n">
        <v>0</v>
      </c>
      <c r="DO16" t="n">
        <v>5</v>
      </c>
      <c r="DP16" t="n">
        <v>2</v>
      </c>
      <c r="DQ16" t="n">
        <v>2</v>
      </c>
      <c r="DR16" t="n">
        <v>0</v>
      </c>
      <c r="DS16" t="n">
        <v>4</v>
      </c>
      <c r="DT16" t="n">
        <v>2</v>
      </c>
      <c r="DU16" t="n">
        <v>77</v>
      </c>
      <c r="DV16" t="n">
        <v>3</v>
      </c>
      <c r="DW16" t="n">
        <v>4</v>
      </c>
      <c r="DX16" t="n">
        <v>79</v>
      </c>
      <c r="DY16" t="inlineStr">
        <is>
          <t xml:space="preserve"> </t>
        </is>
      </c>
      <c r="DZ16" t="inlineStr">
        <is>
          <t xml:space="preserve"> 1 - 0</t>
        </is>
      </c>
      <c r="EA16" t="inlineStr">
        <is>
          <t xml:space="preserve"> 3 - 0</t>
        </is>
      </c>
      <c r="EB16" t="inlineStr">
        <is>
          <t xml:space="preserve"> </t>
        </is>
      </c>
      <c r="EC16" t="inlineStr">
        <is>
          <t xml:space="preserve"> </t>
        </is>
      </c>
      <c r="ED16" t="n">
        <v>10</v>
      </c>
      <c r="EE16" t="n">
        <v>5</v>
      </c>
      <c r="EF16" t="n">
        <v>1</v>
      </c>
      <c r="EG16" t="n">
        <v>0</v>
      </c>
      <c r="EH16" t="n">
        <v>2</v>
      </c>
      <c r="EI16" t="n">
        <v>2</v>
      </c>
      <c r="EJ16" t="n">
        <v>3</v>
      </c>
      <c r="EK16" t="n">
        <v>1</v>
      </c>
      <c r="EL16" t="n">
        <v>1</v>
      </c>
      <c r="EM16" t="n">
        <v>0</v>
      </c>
      <c r="EN16" t="n">
        <v>1</v>
      </c>
      <c r="EO16" t="n">
        <v>2</v>
      </c>
      <c r="EP16" t="n">
        <v>1</v>
      </c>
      <c r="EQ16" t="n">
        <v>0</v>
      </c>
      <c r="ER16" t="n">
        <v>17</v>
      </c>
      <c r="ES16" t="n">
        <v>50</v>
      </c>
      <c r="ET16" t="n">
        <v>50</v>
      </c>
      <c r="EU16" t="n">
        <v>17</v>
      </c>
      <c r="EV16" t="n">
        <v>50</v>
      </c>
      <c r="EW16" t="n">
        <v>17</v>
      </c>
      <c r="EX16" t="n">
        <v>70</v>
      </c>
      <c r="EY16" t="n">
        <v>30</v>
      </c>
      <c r="EZ16" t="n">
        <v>60</v>
      </c>
      <c r="FA16" t="n">
        <v>40</v>
      </c>
      <c r="FB16" t="n">
        <v>2</v>
      </c>
      <c r="FC16" t="n">
        <v>1</v>
      </c>
      <c r="FD16" t="n">
        <v>7</v>
      </c>
      <c r="FE16" t="n">
        <v>14</v>
      </c>
      <c r="FF16" t="n">
        <v>0</v>
      </c>
      <c r="FG16" t="n">
        <v>3</v>
      </c>
      <c r="FH16" t="n">
        <v>0</v>
      </c>
      <c r="FI16" t="n">
        <v>2</v>
      </c>
      <c r="FJ16" t="n">
        <v>2</v>
      </c>
      <c r="FK16" t="n">
        <v>1</v>
      </c>
      <c r="FL16" t="n">
        <v>1</v>
      </c>
      <c r="FM16" t="n">
        <v>2</v>
      </c>
      <c r="FN16" t="n">
        <v>3</v>
      </c>
      <c r="FO16" t="n">
        <v>2</v>
      </c>
      <c r="FP16" t="n">
        <v>0</v>
      </c>
      <c r="FQ16" t="n">
        <v>3</v>
      </c>
      <c r="FR16" t="n">
        <v>43</v>
      </c>
      <c r="FS16" t="n">
        <v>29</v>
      </c>
      <c r="FT16" t="n">
        <v>43</v>
      </c>
      <c r="FU16" t="n">
        <v>43</v>
      </c>
      <c r="FV16" t="n">
        <v>71</v>
      </c>
      <c r="FW16" t="n">
        <v>43</v>
      </c>
      <c r="FX16" t="n">
        <v>28.6</v>
      </c>
      <c r="FY16" t="n">
        <v>71</v>
      </c>
      <c r="FZ16" t="n">
        <v>42.9</v>
      </c>
      <c r="GA16" t="n">
        <v>57</v>
      </c>
      <c r="GB16" t="n">
        <v>3</v>
      </c>
      <c r="GC16" t="n">
        <v>3</v>
      </c>
      <c r="GD16" t="n">
        <v>4</v>
      </c>
      <c r="GE16" t="n">
        <v>0</v>
      </c>
      <c r="GF16" t="n">
        <v>2</v>
      </c>
      <c r="GG16" t="n">
        <v>4</v>
      </c>
      <c r="GH16" t="n">
        <v>1</v>
      </c>
      <c r="GI16" t="n">
        <v>2</v>
      </c>
      <c r="GJ16" t="n">
        <v>2</v>
      </c>
      <c r="GK16" t="n">
        <v>1</v>
      </c>
      <c r="GL16" t="n">
        <v>0</v>
      </c>
      <c r="GM16" t="n">
        <v>4</v>
      </c>
      <c r="GN16" t="n">
        <v>4</v>
      </c>
      <c r="GO16" t="n">
        <v>3</v>
      </c>
      <c r="GP16" t="n">
        <v>0</v>
      </c>
      <c r="GQ16" t="n">
        <v>2</v>
      </c>
      <c r="GR16" t="n">
        <v>4</v>
      </c>
      <c r="GS16" t="n">
        <v>0</v>
      </c>
      <c r="GT16" t="n">
        <v>3</v>
      </c>
      <c r="GU16" t="n">
        <v>1</v>
      </c>
      <c r="GV16" t="n">
        <v>2</v>
      </c>
      <c r="GW16" t="n">
        <v>6</v>
      </c>
      <c r="GX16" t="n">
        <v>0</v>
      </c>
      <c r="GY16" t="n">
        <v>1</v>
      </c>
      <c r="GZ16" t="n">
        <v>6</v>
      </c>
      <c r="HA16" t="n">
        <v>1</v>
      </c>
      <c r="HB16" t="n">
        <v>4</v>
      </c>
      <c r="HC16" t="n">
        <v>1</v>
      </c>
      <c r="HD16" t="n">
        <v>0</v>
      </c>
      <c r="HE16" t="n">
        <v>1</v>
      </c>
      <c r="HF16" t="n">
        <v>1</v>
      </c>
      <c r="HG16" t="n">
        <v>1</v>
      </c>
      <c r="HH16" t="n">
        <v>1</v>
      </c>
      <c r="HI16" t="n">
        <v>4</v>
      </c>
      <c r="HJ16" t="n">
        <v>5</v>
      </c>
      <c r="HK16" t="n">
        <v>1</v>
      </c>
      <c r="HL16" t="n">
        <v>1</v>
      </c>
      <c r="HM16" t="n">
        <v>3</v>
      </c>
      <c r="HN16" t="n">
        <v>4</v>
      </c>
      <c r="HO16" t="n">
        <v>0</v>
      </c>
      <c r="HP16" t="n">
        <v>1</v>
      </c>
      <c r="HQ16" t="n">
        <v>2</v>
      </c>
      <c r="HS16" t="n">
        <v>6</v>
      </c>
      <c r="HU16" t="n">
        <v>6</v>
      </c>
      <c r="HW16" t="n">
        <v>3</v>
      </c>
      <c r="HX16" t="n">
        <v>3</v>
      </c>
      <c r="HY16" t="n">
        <v>8</v>
      </c>
      <c r="HZ16" t="n">
        <v>3</v>
      </c>
      <c r="IA16" t="n">
        <v>16</v>
      </c>
      <c r="IB16" t="n">
        <v>16</v>
      </c>
      <c r="IC16" t="n">
        <v>1</v>
      </c>
      <c r="ID16" t="n">
        <v>15</v>
      </c>
      <c r="IE16" t="n">
        <v>6</v>
      </c>
      <c r="IF16" t="n">
        <v>15</v>
      </c>
      <c r="IG16" t="n">
        <v>6</v>
      </c>
      <c r="IH16" t="n">
        <v>13</v>
      </c>
      <c r="II16" t="n">
        <v>16</v>
      </c>
      <c r="IJ16" t="n">
        <v>16</v>
      </c>
      <c r="IK16" t="n">
        <v>16</v>
      </c>
      <c r="KD16" t="inlineStr">
        <is>
          <t>-</t>
        </is>
      </c>
      <c r="KE16" t="inlineStr">
        <is>
          <t>-</t>
        </is>
      </c>
      <c r="KF16" t="inlineStr">
        <is>
          <t>-</t>
        </is>
      </c>
      <c r="KG16" t="inlineStr">
        <is>
          <t>-</t>
        </is>
      </c>
      <c r="KH16" t="inlineStr">
        <is>
          <t>-</t>
        </is>
      </c>
      <c r="KI16" t="inlineStr">
        <is>
          <t>-</t>
        </is>
      </c>
      <c r="KJ16" t="inlineStr">
        <is>
          <t>-</t>
        </is>
      </c>
      <c r="KK16" t="n">
        <v>16</v>
      </c>
      <c r="KL16" t="n">
        <v>13</v>
      </c>
      <c r="KM16" t="n">
        <v>13</v>
      </c>
      <c r="KN16" s="1" t="inlineStr">
        <is>
          <t>Huachipato</t>
        </is>
      </c>
      <c r="KO16" s="1" t="inlineStr">
        <is>
          <t>Magallanes</t>
        </is>
      </c>
      <c r="KP16" s="1" t="inlineStr">
        <is>
          <t>Huachipato v Magallanes</t>
        </is>
      </c>
      <c r="KQ16" t="inlineStr">
        <is>
          <t>Chile_Primera</t>
        </is>
      </c>
      <c r="KR16" s="1" t="inlineStr">
        <is>
          <t>G</t>
        </is>
      </c>
      <c r="KS16" s="1" t="inlineStr">
        <is>
          <t>G</t>
        </is>
      </c>
      <c r="KT16" s="1" t="inlineStr">
        <is>
          <t>R</t>
        </is>
      </c>
      <c r="KU16" s="1" t="inlineStr">
        <is>
          <t>R</t>
        </is>
      </c>
      <c r="KV16" s="1" t="inlineStr">
        <is>
          <t>G</t>
        </is>
      </c>
      <c r="KW16" s="1" t="inlineStr">
        <is>
          <t>A</t>
        </is>
      </c>
      <c r="KX16" s="1" t="inlineStr">
        <is>
          <t>R</t>
        </is>
      </c>
      <c r="KY16" s="1" t="inlineStr">
        <is>
          <t>R</t>
        </is>
      </c>
      <c r="KZ16" s="1" t="inlineStr">
        <is>
          <t>G</t>
        </is>
      </c>
      <c r="LA16" s="1" t="inlineStr">
        <is>
          <t>R</t>
        </is>
      </c>
      <c r="LB16" t="e">
        <v>#REF!</v>
      </c>
      <c r="LC16" t="n">
        <v>45110</v>
      </c>
      <c r="LD16" t="inlineStr">
        <is>
          <t>Huachipato v Magallanes</t>
        </is>
      </c>
      <c r="LE16" t="n">
        <v>2</v>
      </c>
      <c r="LF16" t="n">
        <v>6</v>
      </c>
      <c r="LG16" t="n">
        <v>3</v>
      </c>
      <c r="LH16" t="n">
        <v>3.5</v>
      </c>
      <c r="LI16" t="n">
        <v>3</v>
      </c>
      <c r="LJ16" t="n">
        <v>2.6</v>
      </c>
      <c r="LK16" t="n">
        <v>5</v>
      </c>
      <c r="LL16" t="n">
        <v>2</v>
      </c>
      <c r="LM16" t="n">
        <v>16</v>
      </c>
      <c r="LN16" t="n">
        <v>1</v>
      </c>
      <c r="LO16" t="n">
        <v>1</v>
      </c>
      <c r="LP16" t="n">
        <v>13</v>
      </c>
      <c r="LQ16" t="inlineStr">
        <is>
          <t>0-1</t>
        </is>
      </c>
      <c r="LR16" t="n">
        <v>1.003663003663004</v>
      </c>
      <c r="LS16" t="n">
        <v>1</v>
      </c>
      <c r="LT16" s="8" t="inlineStr">
        <is>
          <t>C</t>
        </is>
      </c>
      <c r="LU16" s="4" t="n">
        <v>2</v>
      </c>
      <c r="LV16" s="4" t="n">
        <v>0.5</v>
      </c>
      <c r="LW16" s="4" t="n">
        <v>0.5</v>
      </c>
      <c r="LX16" s="4" t="n">
        <v>2</v>
      </c>
      <c r="LY16" s="7" t="n">
        <v>28</v>
      </c>
      <c r="LZ16" s="7" t="n">
        <v>2</v>
      </c>
      <c r="MA16" s="11" t="n">
        <v>26</v>
      </c>
      <c r="MB16" s="5" t="n">
        <v>28</v>
      </c>
      <c r="MC16" s="6" t="n">
        <v>24</v>
      </c>
      <c r="MD16" s="4" t="n">
        <v>2</v>
      </c>
      <c r="ME16" s="9" t="n">
        <v>2.75</v>
      </c>
      <c r="MF16" s="10" t="n">
        <v>1.25</v>
      </c>
      <c r="MG16" s="4" t="n">
        <v>51</v>
      </c>
      <c r="MH16" s="9" t="n">
        <v>61.2</v>
      </c>
      <c r="MI16" s="10" t="n">
        <v>40.8</v>
      </c>
      <c r="MJ16" t="inlineStr">
        <is>
          <t>BackAway0-1</t>
        </is>
      </c>
      <c r="MK16" t="inlineStr">
        <is>
          <t>Magallanes</t>
        </is>
      </c>
      <c r="ML16" t="inlineStr">
        <is>
          <t>Match Odds</t>
        </is>
      </c>
      <c r="MM16" t="inlineStr">
        <is>
          <t>Huachipato v Magallanes</t>
        </is>
      </c>
      <c r="MN16" t="inlineStr">
        <is>
          <t>MATCH_ODDS</t>
        </is>
      </c>
      <c r="MO16" t="inlineStr">
        <is>
          <t>BACK</t>
        </is>
      </c>
      <c r="MP16" s="1" t="n">
        <v>6</v>
      </c>
      <c r="MQ16" s="1" t="n">
        <v>9</v>
      </c>
      <c r="MR16" s="1" t="n">
        <v>3</v>
      </c>
      <c r="MS16" s="1" t="n">
        <v>5</v>
      </c>
      <c r="MT16" s="1" t="n">
        <v>170</v>
      </c>
      <c r="MU16" s="1" t="n">
        <v>161</v>
      </c>
      <c r="MV16" s="1" t="n">
        <v>17</v>
      </c>
      <c r="MW16" s="1" t="n">
        <v>17</v>
      </c>
      <c r="MX16" s="1" t="n">
        <v>26</v>
      </c>
      <c r="MY16" s="1" t="n">
        <v>24</v>
      </c>
      <c r="MZ16" s="1" t="n">
        <v>135</v>
      </c>
      <c r="NA16" s="1" t="n">
        <v>141</v>
      </c>
      <c r="NB16" s="1" t="n">
        <v>179</v>
      </c>
      <c r="NC16" s="1" t="n">
        <v>158</v>
      </c>
      <c r="ND16" s="1" t="n">
        <v>536</v>
      </c>
      <c r="NE16" s="1" t="n">
        <v>515</v>
      </c>
      <c r="NF16" s="1" t="n">
        <v>1051</v>
      </c>
      <c r="NG16" s="33" t="n">
        <v>0.5099904852521409</v>
      </c>
      <c r="NH16" s="3" t="n">
        <v>1.960820895522388</v>
      </c>
      <c r="NI16" s="1" t="n">
        <v>3</v>
      </c>
      <c r="NJ16" s="79" t="n">
        <v>-0.2698858230256899</v>
      </c>
      <c r="NK16" s="34" t="n">
        <v>1</v>
      </c>
      <c r="NL16" s="34" t="n">
        <v>1</v>
      </c>
      <c r="NM16" s="32" t="n">
        <v>1</v>
      </c>
      <c r="NN16" s="32" t="n">
        <v>0</v>
      </c>
      <c r="NO16" s="32" t="n">
        <v>0</v>
      </c>
      <c r="NP16" s="32" t="n">
        <v>3</v>
      </c>
      <c r="NQ16" s="79" t="n">
        <v>0.5095718363463368</v>
      </c>
      <c r="NR16" s="34" t="n">
        <v>1</v>
      </c>
      <c r="NS16" s="34" t="n">
        <v>1</v>
      </c>
      <c r="NT16" s="32" t="n">
        <v>1</v>
      </c>
      <c r="NU16" s="32" t="n">
        <v>1</v>
      </c>
      <c r="NV16" s="32" t="n">
        <v>1</v>
      </c>
      <c r="NW16" s="32" t="n">
        <v>5</v>
      </c>
      <c r="NX16" t="inlineStr">
        <is>
          <t>BackAway0-1</t>
        </is>
      </c>
      <c r="NY16" t="inlineStr">
        <is>
          <t>Magallanes</t>
        </is>
      </c>
      <c r="NZ16" t="inlineStr">
        <is>
          <t>Match Odds</t>
        </is>
      </c>
      <c r="OA16" t="inlineStr">
        <is>
          <t>Huachipato v Magallanes</t>
        </is>
      </c>
      <c r="OB16" t="inlineStr">
        <is>
          <t>MATCH_ODDS</t>
        </is>
      </c>
      <c r="OC16" t="inlineStr">
        <is>
          <t>BACK</t>
        </is>
      </c>
    </row>
    <row r="17" ht="16.5" customHeight="1" thickBot="1" thickTop="1">
      <c r="A17" s="2" t="n">
        <v>45110</v>
      </c>
      <c r="B17" t="inlineStr">
        <is>
          <t>China</t>
        </is>
      </c>
      <c r="C17" t="inlineStr">
        <is>
          <t>Super League</t>
        </is>
      </c>
      <c r="D17" t="inlineStr">
        <is>
          <t>Shenzhen</t>
        </is>
      </c>
      <c r="E17" t="inlineStr">
        <is>
          <t>Wuhan Three Towns</t>
        </is>
      </c>
      <c r="L17" t="n">
        <v>15.5</v>
      </c>
      <c r="M17" t="n">
        <v>10</v>
      </c>
      <c r="N17" t="n">
        <v>1.19</v>
      </c>
      <c r="O17" t="n">
        <v>3255</v>
      </c>
      <c r="P17" t="n">
        <v>1.41</v>
      </c>
      <c r="Q17" t="n">
        <v>3.3</v>
      </c>
      <c r="R17" t="n">
        <v>3682</v>
      </c>
      <c r="BG17" t="n">
        <v>8</v>
      </c>
      <c r="BH17" t="n">
        <v>0</v>
      </c>
      <c r="BI17" t="n">
        <v>7</v>
      </c>
      <c r="BJ17" t="n">
        <v>5</v>
      </c>
      <c r="BK17" t="n">
        <v>2</v>
      </c>
      <c r="BL17" t="n">
        <v>5</v>
      </c>
      <c r="BM17" t="n">
        <v>8</v>
      </c>
      <c r="BN17" t="n">
        <v>1.13</v>
      </c>
      <c r="BO17" t="n">
        <v>1.75</v>
      </c>
      <c r="BP17" t="n">
        <v>5</v>
      </c>
      <c r="BQ17" t="n">
        <v>7</v>
      </c>
      <c r="BR17" t="n">
        <v>4</v>
      </c>
      <c r="BS17" t="n">
        <v>6</v>
      </c>
      <c r="BT17" t="n">
        <v>4</v>
      </c>
      <c r="BU17" t="n">
        <v>3</v>
      </c>
      <c r="BV17" t="n">
        <v>1</v>
      </c>
      <c r="BW17" t="n">
        <v>7</v>
      </c>
      <c r="BX17" t="n">
        <v>0</v>
      </c>
      <c r="BY17" t="n">
        <v>7</v>
      </c>
      <c r="BZ17" t="n">
        <v>4</v>
      </c>
      <c r="CA17" t="n">
        <v>1</v>
      </c>
      <c r="CB17" t="n">
        <v>7</v>
      </c>
      <c r="CC17" t="n">
        <v>5</v>
      </c>
      <c r="CD17" t="n">
        <v>2</v>
      </c>
      <c r="CE17" t="n">
        <v>0.86</v>
      </c>
      <c r="CF17" t="n">
        <v>5</v>
      </c>
      <c r="CG17" t="n">
        <v>7</v>
      </c>
      <c r="CH17" t="n">
        <v>5</v>
      </c>
      <c r="CI17" t="n">
        <v>5</v>
      </c>
      <c r="CJ17" t="n">
        <v>2</v>
      </c>
      <c r="CK17" t="n">
        <v>3</v>
      </c>
      <c r="CL17" t="n">
        <v>0</v>
      </c>
      <c r="CM17" t="n">
        <v>3</v>
      </c>
      <c r="CN17" t="n">
        <v>0</v>
      </c>
      <c r="CO17" t="n">
        <v>3</v>
      </c>
      <c r="CP17" t="n">
        <v>2</v>
      </c>
      <c r="CQ17" t="n">
        <v>1</v>
      </c>
      <c r="CR17" t="n">
        <v>1</v>
      </c>
      <c r="CS17" t="n">
        <v>3</v>
      </c>
      <c r="CT17" t="n">
        <v>0.33</v>
      </c>
      <c r="CU17" t="n">
        <v>2.67</v>
      </c>
      <c r="CV17" t="n">
        <v>1</v>
      </c>
      <c r="CW17" t="n">
        <v>3</v>
      </c>
      <c r="CX17" t="n">
        <v>1</v>
      </c>
      <c r="CY17" t="n">
        <v>2</v>
      </c>
      <c r="CZ17" t="n">
        <v>2</v>
      </c>
      <c r="DA17" t="n">
        <v>1</v>
      </c>
      <c r="DB17" t="n">
        <v>1</v>
      </c>
      <c r="DC17" t="n">
        <v>5</v>
      </c>
      <c r="DD17" t="n">
        <v>0</v>
      </c>
      <c r="DE17" t="n">
        <v>5</v>
      </c>
      <c r="DF17" t="n">
        <v>4</v>
      </c>
      <c r="DG17" t="n">
        <v>1</v>
      </c>
      <c r="DH17" t="n">
        <v>5</v>
      </c>
      <c r="DI17" t="n">
        <v>3</v>
      </c>
      <c r="DJ17" t="n">
        <v>2.4</v>
      </c>
      <c r="DK17" t="n">
        <v>0.8</v>
      </c>
      <c r="DL17" t="n">
        <v>3</v>
      </c>
      <c r="DM17" t="n">
        <v>5</v>
      </c>
      <c r="DN17" t="n">
        <v>3</v>
      </c>
      <c r="DO17" t="n">
        <v>5</v>
      </c>
      <c r="DP17" t="n">
        <v>2</v>
      </c>
      <c r="DQ17" t="n">
        <v>3</v>
      </c>
      <c r="DR17" t="n">
        <v>0</v>
      </c>
      <c r="DS17" t="n">
        <v>2</v>
      </c>
      <c r="DT17" t="n">
        <v>6</v>
      </c>
      <c r="DU17" t="n">
        <v>90</v>
      </c>
      <c r="DV17" t="n">
        <v>4</v>
      </c>
      <c r="DW17" t="n">
        <v>4</v>
      </c>
      <c r="DX17" t="n">
        <v>79</v>
      </c>
      <c r="DY17" t="inlineStr">
        <is>
          <t xml:space="preserve"> </t>
        </is>
      </c>
      <c r="DZ17" t="inlineStr">
        <is>
          <t xml:space="preserve"> 0 - 3</t>
        </is>
      </c>
      <c r="EA17" t="inlineStr">
        <is>
          <t xml:space="preserve"> 0 - 3</t>
        </is>
      </c>
      <c r="EB17" t="inlineStr">
        <is>
          <t xml:space="preserve"> </t>
        </is>
      </c>
      <c r="EC17" t="inlineStr">
        <is>
          <t xml:space="preserve"> 0 - 4</t>
        </is>
      </c>
      <c r="ED17" t="n">
        <v>9</v>
      </c>
      <c r="EE17" t="n">
        <v>14</v>
      </c>
      <c r="EF17" t="n">
        <v>0</v>
      </c>
      <c r="EG17" t="n">
        <v>3</v>
      </c>
      <c r="EH17" t="n">
        <v>1</v>
      </c>
      <c r="EI17" t="n">
        <v>4</v>
      </c>
      <c r="EJ17" t="n">
        <v>2</v>
      </c>
      <c r="EK17" t="n">
        <v>1</v>
      </c>
      <c r="EL17" t="n">
        <v>0</v>
      </c>
      <c r="EM17" t="n">
        <v>3</v>
      </c>
      <c r="EN17" t="n">
        <v>1</v>
      </c>
      <c r="EO17" t="n">
        <v>2</v>
      </c>
      <c r="EP17" t="n">
        <v>4</v>
      </c>
      <c r="EQ17" t="n">
        <v>1</v>
      </c>
      <c r="ER17" t="n">
        <v>38</v>
      </c>
      <c r="ES17" t="n">
        <v>63</v>
      </c>
      <c r="ET17" t="n">
        <v>38</v>
      </c>
      <c r="EU17" t="n">
        <v>38</v>
      </c>
      <c r="EV17" t="n">
        <v>38</v>
      </c>
      <c r="EW17" t="n">
        <v>63</v>
      </c>
      <c r="EX17" t="n">
        <v>33.3</v>
      </c>
      <c r="EY17" t="n">
        <v>67</v>
      </c>
      <c r="EZ17" t="n">
        <v>57.1</v>
      </c>
      <c r="FA17" t="n">
        <v>43</v>
      </c>
      <c r="FB17" t="n">
        <v>2</v>
      </c>
      <c r="FC17" t="n">
        <v>4</v>
      </c>
      <c r="FD17" t="n">
        <v>14</v>
      </c>
      <c r="FE17" t="n">
        <v>6</v>
      </c>
      <c r="FF17" t="n">
        <v>2</v>
      </c>
      <c r="FG17" t="n">
        <v>1</v>
      </c>
      <c r="FH17" t="n">
        <v>1</v>
      </c>
      <c r="FI17" t="n">
        <v>2</v>
      </c>
      <c r="FJ17" t="n">
        <v>4</v>
      </c>
      <c r="FK17" t="n">
        <v>1</v>
      </c>
      <c r="FL17" t="n">
        <v>2</v>
      </c>
      <c r="FM17" t="n">
        <v>0</v>
      </c>
      <c r="FN17" t="n">
        <v>0</v>
      </c>
      <c r="FO17" t="n">
        <v>1</v>
      </c>
      <c r="FP17" t="n">
        <v>2</v>
      </c>
      <c r="FQ17" t="n">
        <v>1</v>
      </c>
      <c r="FR17" t="n">
        <v>29</v>
      </c>
      <c r="FS17" t="n">
        <v>43</v>
      </c>
      <c r="FT17" t="n">
        <v>57</v>
      </c>
      <c r="FU17" t="n">
        <v>29</v>
      </c>
      <c r="FV17" t="n">
        <v>14</v>
      </c>
      <c r="FW17" t="n">
        <v>43</v>
      </c>
      <c r="FX17" t="n">
        <v>57.1</v>
      </c>
      <c r="FY17" t="n">
        <v>43</v>
      </c>
      <c r="FZ17" t="n">
        <v>66.7</v>
      </c>
      <c r="GA17" t="n">
        <v>33</v>
      </c>
      <c r="GB17" t="n">
        <v>4</v>
      </c>
      <c r="GC17" t="n">
        <v>2</v>
      </c>
      <c r="GD17" t="n">
        <v>3</v>
      </c>
      <c r="GE17" t="n">
        <v>1</v>
      </c>
      <c r="GF17" t="n">
        <v>4</v>
      </c>
      <c r="GG17" t="n">
        <v>1</v>
      </c>
      <c r="GH17" t="n">
        <v>0</v>
      </c>
      <c r="GI17" t="n">
        <v>1</v>
      </c>
      <c r="GJ17" t="n">
        <v>7</v>
      </c>
      <c r="GK17" t="n">
        <v>2</v>
      </c>
      <c r="GL17" t="n">
        <v>4</v>
      </c>
      <c r="GM17" t="n">
        <v>1</v>
      </c>
      <c r="GN17" t="n">
        <v>4</v>
      </c>
      <c r="GO17" t="n">
        <v>1</v>
      </c>
      <c r="GP17" t="n">
        <v>4</v>
      </c>
      <c r="GQ17" t="n">
        <v>1</v>
      </c>
      <c r="GR17" t="n">
        <v>2</v>
      </c>
      <c r="GS17" t="n">
        <v>5</v>
      </c>
      <c r="GT17" t="n">
        <v>2</v>
      </c>
      <c r="GU17" t="n">
        <v>3</v>
      </c>
      <c r="GV17" t="n">
        <v>3</v>
      </c>
      <c r="GW17" t="n">
        <v>1</v>
      </c>
      <c r="GX17" t="n">
        <v>3</v>
      </c>
      <c r="GY17" t="n">
        <v>3</v>
      </c>
      <c r="GZ17" t="n">
        <v>2</v>
      </c>
      <c r="HA17" t="n">
        <v>2</v>
      </c>
      <c r="HB17" t="n">
        <v>0</v>
      </c>
      <c r="HC17" t="n">
        <v>5</v>
      </c>
      <c r="HD17" t="n">
        <v>3</v>
      </c>
      <c r="HE17" t="n">
        <v>2</v>
      </c>
      <c r="HF17" t="n">
        <v>5</v>
      </c>
      <c r="HG17" t="n">
        <v>5</v>
      </c>
      <c r="HH17" t="n">
        <v>2</v>
      </c>
      <c r="HI17" t="n">
        <v>0</v>
      </c>
      <c r="HJ17" t="n">
        <v>1</v>
      </c>
      <c r="HK17" t="n">
        <v>3</v>
      </c>
      <c r="HL17" t="n">
        <v>3</v>
      </c>
      <c r="HM17" t="n">
        <v>1</v>
      </c>
      <c r="HN17" t="n">
        <v>2</v>
      </c>
      <c r="HO17" t="n">
        <v>4</v>
      </c>
      <c r="HP17" t="n">
        <v>12</v>
      </c>
      <c r="HQ17" t="n">
        <v>10</v>
      </c>
      <c r="HS17" t="n">
        <v>16</v>
      </c>
      <c r="HU17" t="n">
        <v>11</v>
      </c>
      <c r="HW17" t="n">
        <v>9</v>
      </c>
      <c r="HX17" t="n">
        <v>17</v>
      </c>
      <c r="HY17" t="n">
        <v>13</v>
      </c>
      <c r="HZ17" t="n">
        <v>8</v>
      </c>
      <c r="IA17" t="n">
        <v>9</v>
      </c>
      <c r="IB17" t="n">
        <v>5</v>
      </c>
      <c r="ID17" t="n">
        <v>4</v>
      </c>
      <c r="IE17" t="n">
        <v>9</v>
      </c>
      <c r="IF17" t="n">
        <v>2</v>
      </c>
      <c r="IH17" t="n">
        <v>1</v>
      </c>
      <c r="II17" t="n">
        <v>7</v>
      </c>
      <c r="IJ17" t="n">
        <v>11</v>
      </c>
      <c r="IK17" t="n">
        <v>6</v>
      </c>
      <c r="IL17" t="n">
        <v>15</v>
      </c>
      <c r="IM17" t="n">
        <v>14</v>
      </c>
      <c r="IO17" t="n">
        <v>18</v>
      </c>
      <c r="IQ17" t="n">
        <v>13</v>
      </c>
      <c r="IS17" t="n">
        <v>15</v>
      </c>
      <c r="IT17" t="n">
        <v>17</v>
      </c>
      <c r="IU17" t="n">
        <v>14</v>
      </c>
      <c r="IV17" t="n">
        <v>8</v>
      </c>
      <c r="IW17" t="n">
        <v>8</v>
      </c>
      <c r="IX17" t="n">
        <v>4</v>
      </c>
      <c r="IZ17" t="n">
        <v>2</v>
      </c>
      <c r="JA17" t="n">
        <v>9</v>
      </c>
      <c r="JB17" t="n">
        <v>1</v>
      </c>
      <c r="JD17" t="n">
        <v>2</v>
      </c>
      <c r="JE17" t="n">
        <v>4</v>
      </c>
      <c r="JF17" t="n">
        <v>11</v>
      </c>
      <c r="JG17" t="n">
        <v>7</v>
      </c>
      <c r="KD17" t="inlineStr">
        <is>
          <t>G</t>
        </is>
      </c>
      <c r="KE17" t="inlineStr">
        <is>
          <t>G</t>
        </is>
      </c>
      <c r="KF17" t="inlineStr">
        <is>
          <t>R</t>
        </is>
      </c>
      <c r="KG17" t="inlineStr">
        <is>
          <t>G</t>
        </is>
      </c>
      <c r="KH17" t="inlineStr">
        <is>
          <t>A</t>
        </is>
      </c>
      <c r="KI17" t="inlineStr">
        <is>
          <t>R</t>
        </is>
      </c>
      <c r="KJ17" t="inlineStr">
        <is>
          <t>R</t>
        </is>
      </c>
      <c r="KK17" t="n">
        <v>18</v>
      </c>
      <c r="KL17" t="n">
        <v>11</v>
      </c>
      <c r="KM17" t="n">
        <v>11</v>
      </c>
      <c r="KN17" s="1" t="inlineStr">
        <is>
          <t>Shenzhen FC</t>
        </is>
      </c>
      <c r="KO17" s="1" t="inlineStr">
        <is>
          <t>Wuhan Three Towns</t>
        </is>
      </c>
      <c r="KP17" s="1" t="inlineStr">
        <is>
          <t>Shenzhen FC v Wuhan Three Towns</t>
        </is>
      </c>
      <c r="KQ17" t="inlineStr">
        <is>
          <t>China_Super League</t>
        </is>
      </c>
      <c r="KR17" s="1" t="inlineStr">
        <is>
          <t>A</t>
        </is>
      </c>
      <c r="KS17" s="1" t="inlineStr">
        <is>
          <t>R</t>
        </is>
      </c>
      <c r="KT17" s="1" t="inlineStr">
        <is>
          <t>G</t>
        </is>
      </c>
      <c r="KU17" s="1" t="inlineStr">
        <is>
          <t>A</t>
        </is>
      </c>
      <c r="KV17" s="1" t="inlineStr">
        <is>
          <t>A</t>
        </is>
      </c>
      <c r="KW17" s="1" t="inlineStr">
        <is>
          <t>R</t>
        </is>
      </c>
      <c r="KX17" s="1" t="inlineStr">
        <is>
          <t>G</t>
        </is>
      </c>
      <c r="KY17" s="1" t="inlineStr">
        <is>
          <t>A</t>
        </is>
      </c>
      <c r="KZ17" s="1" t="inlineStr">
        <is>
          <t>A</t>
        </is>
      </c>
      <c r="LA17" s="1" t="inlineStr">
        <is>
          <t>G</t>
        </is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inlineStr">
        <is>
          <t>B</t>
        </is>
      </c>
      <c r="LU17" s="4" t="n">
        <v>1</v>
      </c>
      <c r="LV17" s="4" t="n">
        <v>2</v>
      </c>
      <c r="LW17" s="4" t="n">
        <v>2</v>
      </c>
      <c r="LX17" s="4" t="n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P17" s="1" t="n">
        <v>0</v>
      </c>
      <c r="MQ17" s="1" t="n">
        <v>0</v>
      </c>
      <c r="MR17" s="1" t="n">
        <v>0</v>
      </c>
      <c r="MS17" s="1" t="n">
        <v>0</v>
      </c>
      <c r="MT17" s="1" t="n">
        <v>0</v>
      </c>
      <c r="MU17" s="1" t="n">
        <v>0</v>
      </c>
      <c r="MV17" s="1" t="n">
        <v>0</v>
      </c>
      <c r="MW17" s="1" t="n">
        <v>0</v>
      </c>
      <c r="MX17" s="1" t="n">
        <v>0</v>
      </c>
      <c r="MY17" s="1" t="n">
        <v>0</v>
      </c>
      <c r="MZ17" s="1" t="n">
        <v>0</v>
      </c>
      <c r="NA17" s="1" t="n">
        <v>0</v>
      </c>
      <c r="NB17" s="1" t="n">
        <v>0</v>
      </c>
      <c r="NC17" s="1" t="n">
        <v>0</v>
      </c>
      <c r="ND17" s="1" t="n">
        <v>0</v>
      </c>
      <c r="NE17" s="1" t="n">
        <v>0</v>
      </c>
      <c r="NF17" s="1" t="n">
        <v>0</v>
      </c>
      <c r="NG17" s="33" t="e">
        <v>#DIV/0!</v>
      </c>
      <c r="NH17" s="3" t="e">
        <v>#DIV/0!</v>
      </c>
      <c r="NI17" s="1" t="e">
        <v>#N/A</v>
      </c>
      <c r="NJ17" s="79" t="e">
        <v>#DIV/0!</v>
      </c>
      <c r="NK17" s="34" t="e">
        <v>#N/A</v>
      </c>
      <c r="NL17" s="34" t="e">
        <v>#N/A</v>
      </c>
      <c r="NM17" s="32" t="n">
        <v>0</v>
      </c>
      <c r="NN17" s="32" t="e">
        <v>#DIV/0!</v>
      </c>
      <c r="NO17" s="32" t="e">
        <v>#DIV/0!</v>
      </c>
      <c r="NP17" s="32" t="e">
        <v>#DIV/0!</v>
      </c>
      <c r="NQ17" s="79" t="e">
        <v>#DIV/0!</v>
      </c>
      <c r="NR17" s="34" t="e">
        <v>#N/A</v>
      </c>
      <c r="NS17" s="34" t="e">
        <v>#N/A</v>
      </c>
      <c r="NT17" s="32" t="n">
        <v>0</v>
      </c>
      <c r="NU17" s="32" t="e">
        <v>#DIV/0!</v>
      </c>
      <c r="NV17" s="32" t="e">
        <v>#DIV/0!</v>
      </c>
      <c r="NW17" s="32" t="e">
        <v>#DIV/0!</v>
      </c>
      <c r="NX17" t="e">
        <v>#DIV/0!</v>
      </c>
      <c r="NY17" t="e">
        <v>#DIV/0!</v>
      </c>
      <c r="NZ17" t="e">
        <v>#DIV/0!</v>
      </c>
      <c r="OA17" t="e">
        <v>#DIV/0!</v>
      </c>
      <c r="OB17" t="e">
        <v>#DIV/0!</v>
      </c>
      <c r="OC17" t="e">
        <v>#DIV/0!</v>
      </c>
    </row>
    <row r="18" ht="16.5" customHeight="1" thickBot="1" thickTop="1">
      <c r="A18" s="2" t="n">
        <v>45110</v>
      </c>
      <c r="B18" t="inlineStr">
        <is>
          <t>China</t>
        </is>
      </c>
      <c r="C18" t="inlineStr">
        <is>
          <t>Super League</t>
        </is>
      </c>
      <c r="D18" t="inlineStr">
        <is>
          <t>Shandong Luneng</t>
        </is>
      </c>
      <c r="E18" t="inlineStr">
        <is>
          <t>Shanghai SIPG</t>
        </is>
      </c>
      <c r="L18" t="n">
        <v>2.8</v>
      </c>
      <c r="M18" t="n">
        <v>3.4</v>
      </c>
      <c r="N18" t="n">
        <v>2.74</v>
      </c>
      <c r="O18" t="n">
        <v>1693</v>
      </c>
      <c r="P18" t="n">
        <v>2</v>
      </c>
      <c r="Q18" t="n">
        <v>1.95</v>
      </c>
      <c r="R18" t="n">
        <v>809</v>
      </c>
      <c r="BG18" t="n">
        <v>5</v>
      </c>
      <c r="BH18" t="n">
        <v>0</v>
      </c>
      <c r="BI18" t="n">
        <v>5</v>
      </c>
      <c r="BJ18" t="n">
        <v>3</v>
      </c>
      <c r="BK18" t="n">
        <v>1</v>
      </c>
      <c r="BL18" t="n">
        <v>5</v>
      </c>
      <c r="BM18" t="n">
        <v>3</v>
      </c>
      <c r="BN18" t="n">
        <v>2.4</v>
      </c>
      <c r="BO18" t="n">
        <v>0.6</v>
      </c>
      <c r="BP18" t="n">
        <v>3</v>
      </c>
      <c r="BQ18" t="n">
        <v>5</v>
      </c>
      <c r="BR18" t="n">
        <v>2</v>
      </c>
      <c r="BS18" t="n">
        <v>4</v>
      </c>
      <c r="BT18" t="n">
        <v>3</v>
      </c>
      <c r="BU18" t="n">
        <v>2</v>
      </c>
      <c r="BV18" t="n">
        <v>0</v>
      </c>
      <c r="BW18" t="n">
        <v>7</v>
      </c>
      <c r="BX18" t="n">
        <v>1</v>
      </c>
      <c r="BY18" t="n">
        <v>5</v>
      </c>
      <c r="BZ18" t="n">
        <v>3</v>
      </c>
      <c r="CA18" t="n">
        <v>0</v>
      </c>
      <c r="CB18" t="n">
        <v>6</v>
      </c>
      <c r="CC18" t="n">
        <v>2</v>
      </c>
      <c r="CD18" t="n">
        <v>1.71</v>
      </c>
      <c r="CE18" t="n">
        <v>0.29</v>
      </c>
      <c r="CF18" t="n">
        <v>2</v>
      </c>
      <c r="CG18" t="n">
        <v>4</v>
      </c>
      <c r="CH18" t="n">
        <v>1</v>
      </c>
      <c r="CI18" t="n">
        <v>4</v>
      </c>
      <c r="CJ18" t="n">
        <v>3</v>
      </c>
      <c r="CK18" t="n">
        <v>3</v>
      </c>
      <c r="CL18" t="n">
        <v>0</v>
      </c>
      <c r="CM18" t="n">
        <v>2</v>
      </c>
      <c r="CN18" t="n">
        <v>0</v>
      </c>
      <c r="CO18" t="n">
        <v>2</v>
      </c>
      <c r="CP18" t="n">
        <v>2</v>
      </c>
      <c r="CQ18" t="n">
        <v>1</v>
      </c>
      <c r="CR18" t="n">
        <v>2</v>
      </c>
      <c r="CS18" t="n">
        <v>2</v>
      </c>
      <c r="CT18" t="n">
        <v>3</v>
      </c>
      <c r="CU18" t="n">
        <v>1</v>
      </c>
      <c r="CV18" t="n">
        <v>2</v>
      </c>
      <c r="CW18" t="n">
        <v>2</v>
      </c>
      <c r="CX18" t="n">
        <v>1</v>
      </c>
      <c r="CY18" t="n">
        <v>2</v>
      </c>
      <c r="CZ18" t="n">
        <v>2</v>
      </c>
      <c r="DA18" t="n">
        <v>1</v>
      </c>
      <c r="DB18" t="n">
        <v>0</v>
      </c>
      <c r="DC18" t="n">
        <v>5</v>
      </c>
      <c r="DD18" t="n">
        <v>1</v>
      </c>
      <c r="DE18" t="n">
        <v>4</v>
      </c>
      <c r="DF18" t="n">
        <v>3</v>
      </c>
      <c r="DG18" t="n">
        <v>0</v>
      </c>
      <c r="DH18" t="n">
        <v>4</v>
      </c>
      <c r="DI18" t="n">
        <v>2</v>
      </c>
      <c r="DJ18" t="n">
        <v>1.8</v>
      </c>
      <c r="DK18" t="n">
        <v>0.4</v>
      </c>
      <c r="DL18" t="n">
        <v>2</v>
      </c>
      <c r="DM18" t="n">
        <v>2</v>
      </c>
      <c r="DN18" t="n">
        <v>1</v>
      </c>
      <c r="DO18" t="n">
        <v>3</v>
      </c>
      <c r="DP18" t="n">
        <v>3</v>
      </c>
      <c r="DQ18" t="n">
        <v>3</v>
      </c>
      <c r="DR18" t="n">
        <v>0</v>
      </c>
      <c r="DS18" t="n">
        <v>4</v>
      </c>
      <c r="DT18" t="n">
        <v>4</v>
      </c>
      <c r="DU18" t="n">
        <v>91</v>
      </c>
      <c r="DV18" t="n">
        <v>4</v>
      </c>
      <c r="DW18" t="n">
        <v>4</v>
      </c>
      <c r="DX18" t="n">
        <v>91</v>
      </c>
      <c r="DY18" t="inlineStr">
        <is>
          <t xml:space="preserve"> </t>
        </is>
      </c>
      <c r="DZ18" t="inlineStr">
        <is>
          <t xml:space="preserve"> 1 - 2</t>
        </is>
      </c>
      <c r="EA18" t="inlineStr">
        <is>
          <t xml:space="preserve"> </t>
        </is>
      </c>
      <c r="EB18" t="inlineStr">
        <is>
          <t xml:space="preserve"> </t>
        </is>
      </c>
      <c r="EC18" t="inlineStr">
        <is>
          <t xml:space="preserve"> 3 - 1</t>
        </is>
      </c>
      <c r="ED18" t="n">
        <v>12</v>
      </c>
      <c r="EE18" t="n">
        <v>3</v>
      </c>
      <c r="EF18" t="n">
        <v>2</v>
      </c>
      <c r="EG18" t="n">
        <v>0</v>
      </c>
      <c r="EH18" t="n">
        <v>1</v>
      </c>
      <c r="EI18" t="n">
        <v>0</v>
      </c>
      <c r="EJ18" t="n">
        <v>1</v>
      </c>
      <c r="EK18" t="n">
        <v>1</v>
      </c>
      <c r="EL18" t="n">
        <v>1</v>
      </c>
      <c r="EM18" t="n">
        <v>0</v>
      </c>
      <c r="EN18" t="n">
        <v>3</v>
      </c>
      <c r="EO18" t="n">
        <v>0</v>
      </c>
      <c r="EP18" t="n">
        <v>2</v>
      </c>
      <c r="EQ18" t="n">
        <v>2</v>
      </c>
      <c r="ER18" t="n">
        <v>40</v>
      </c>
      <c r="ES18" t="n">
        <v>20</v>
      </c>
      <c r="ET18" t="n">
        <v>40</v>
      </c>
      <c r="EU18" t="n">
        <v>20</v>
      </c>
      <c r="EV18" t="n">
        <v>60</v>
      </c>
      <c r="EW18" t="n">
        <v>60</v>
      </c>
      <c r="EX18" t="n">
        <v>50</v>
      </c>
      <c r="EY18" t="n">
        <v>50</v>
      </c>
      <c r="EZ18" t="n">
        <v>33.3</v>
      </c>
      <c r="FA18" t="n">
        <v>67</v>
      </c>
      <c r="FB18" t="n">
        <v>2</v>
      </c>
      <c r="FC18" t="n">
        <v>1</v>
      </c>
      <c r="FD18" t="n">
        <v>12</v>
      </c>
      <c r="FE18" t="n">
        <v>2</v>
      </c>
      <c r="FF18" t="n">
        <v>1</v>
      </c>
      <c r="FG18" t="n">
        <v>0</v>
      </c>
      <c r="FH18" t="n">
        <v>2</v>
      </c>
      <c r="FI18" t="n">
        <v>0</v>
      </c>
      <c r="FJ18" t="n">
        <v>3</v>
      </c>
      <c r="FK18" t="n">
        <v>0</v>
      </c>
      <c r="FL18" t="n">
        <v>0</v>
      </c>
      <c r="FM18" t="n">
        <v>0</v>
      </c>
      <c r="FN18" t="n">
        <v>3</v>
      </c>
      <c r="FO18" t="n">
        <v>0</v>
      </c>
      <c r="FP18" t="n">
        <v>3</v>
      </c>
      <c r="FQ18" t="n">
        <v>2</v>
      </c>
      <c r="FR18" t="n">
        <v>14</v>
      </c>
      <c r="FS18" t="n">
        <v>29</v>
      </c>
      <c r="FT18" t="n">
        <v>43</v>
      </c>
      <c r="FU18" t="n">
        <v>0</v>
      </c>
      <c r="FV18" t="n">
        <v>43</v>
      </c>
      <c r="FW18" t="n">
        <v>57</v>
      </c>
      <c r="FX18" t="n">
        <v>50</v>
      </c>
      <c r="FY18" t="n">
        <v>50</v>
      </c>
      <c r="FZ18" t="n">
        <v>0</v>
      </c>
      <c r="GA18" t="n">
        <v>100</v>
      </c>
      <c r="GB18" t="n">
        <v>3</v>
      </c>
      <c r="GC18" t="n">
        <v>2</v>
      </c>
      <c r="GD18" t="n">
        <v>4</v>
      </c>
      <c r="GE18" t="n">
        <v>1</v>
      </c>
      <c r="GF18" t="n">
        <v>0</v>
      </c>
      <c r="GG18" t="n">
        <v>4</v>
      </c>
      <c r="GH18" t="n">
        <v>0</v>
      </c>
      <c r="GI18" t="n">
        <v>4</v>
      </c>
      <c r="GJ18" t="n">
        <v>1</v>
      </c>
      <c r="GK18" t="n">
        <v>1</v>
      </c>
      <c r="GL18" t="n">
        <v>0</v>
      </c>
      <c r="GM18" t="n">
        <v>4</v>
      </c>
      <c r="GN18" t="n">
        <v>4</v>
      </c>
      <c r="GO18" t="n">
        <v>4</v>
      </c>
      <c r="GP18" t="n">
        <v>0</v>
      </c>
      <c r="GQ18" t="n">
        <v>4</v>
      </c>
      <c r="GR18" t="n">
        <v>0</v>
      </c>
      <c r="GS18" t="n">
        <v>1</v>
      </c>
      <c r="GT18" t="n">
        <v>3</v>
      </c>
      <c r="GU18" t="n">
        <v>2</v>
      </c>
      <c r="GV18" t="n">
        <v>0</v>
      </c>
      <c r="GW18" t="n">
        <v>0</v>
      </c>
      <c r="GX18" t="n">
        <v>1</v>
      </c>
      <c r="GY18" t="n">
        <v>6</v>
      </c>
      <c r="GZ18" t="n">
        <v>0</v>
      </c>
      <c r="HA18" t="n">
        <v>0</v>
      </c>
      <c r="HB18" t="n">
        <v>0</v>
      </c>
      <c r="HC18" t="n">
        <v>6</v>
      </c>
      <c r="HD18" t="n">
        <v>0</v>
      </c>
      <c r="HE18" t="n">
        <v>5</v>
      </c>
      <c r="HF18" t="n">
        <v>6</v>
      </c>
      <c r="HG18" t="n">
        <v>4</v>
      </c>
      <c r="HH18" t="n">
        <v>5</v>
      </c>
      <c r="HI18" t="n">
        <v>0</v>
      </c>
      <c r="HJ18" t="n">
        <v>0</v>
      </c>
      <c r="HK18" t="n">
        <v>3</v>
      </c>
      <c r="HL18" t="n">
        <v>4</v>
      </c>
      <c r="HM18" t="n">
        <v>0</v>
      </c>
      <c r="HN18" t="n">
        <v>4</v>
      </c>
      <c r="HO18" t="n">
        <v>3</v>
      </c>
      <c r="HP18" t="n">
        <v>5</v>
      </c>
      <c r="HQ18" t="n">
        <v>1</v>
      </c>
      <c r="HR18" t="n">
        <v>4</v>
      </c>
      <c r="HS18" t="n">
        <v>1</v>
      </c>
      <c r="HT18" t="n">
        <v>4</v>
      </c>
      <c r="HU18" t="n">
        <v>1</v>
      </c>
      <c r="HV18" t="n">
        <v>6</v>
      </c>
      <c r="HW18" t="n">
        <v>1</v>
      </c>
      <c r="HX18" t="n">
        <v>3</v>
      </c>
      <c r="HY18" t="n">
        <v>2</v>
      </c>
      <c r="HZ18" t="n">
        <v>1</v>
      </c>
      <c r="IA18" t="n">
        <v>1</v>
      </c>
      <c r="IB18" t="n">
        <v>1</v>
      </c>
      <c r="ID18" t="n">
        <v>1</v>
      </c>
      <c r="IF18" t="n">
        <v>3</v>
      </c>
      <c r="IH18" t="n">
        <v>3</v>
      </c>
      <c r="II18" t="n">
        <v>3</v>
      </c>
      <c r="IJ18" t="n">
        <v>1</v>
      </c>
      <c r="IK18" t="n">
        <v>1</v>
      </c>
      <c r="IL18" t="n">
        <v>4</v>
      </c>
      <c r="IM18" t="n">
        <v>1</v>
      </c>
      <c r="IN18" t="n">
        <v>3</v>
      </c>
      <c r="IO18" t="n">
        <v>2</v>
      </c>
      <c r="IP18" t="n">
        <v>2</v>
      </c>
      <c r="IQ18" t="n">
        <v>1</v>
      </c>
      <c r="IR18" t="n">
        <v>6</v>
      </c>
      <c r="IS18" t="n">
        <v>1</v>
      </c>
      <c r="IT18" t="n">
        <v>1</v>
      </c>
      <c r="IU18" t="n">
        <v>2</v>
      </c>
      <c r="IV18" t="n">
        <v>1</v>
      </c>
      <c r="IW18" t="n">
        <v>1</v>
      </c>
      <c r="IX18" t="n">
        <v>1</v>
      </c>
      <c r="IZ18" t="n">
        <v>1</v>
      </c>
      <c r="JB18" t="n">
        <v>4</v>
      </c>
      <c r="JD18" t="n">
        <v>6</v>
      </c>
      <c r="JE18" t="n">
        <v>1</v>
      </c>
      <c r="JF18" t="n">
        <v>1</v>
      </c>
      <c r="JG18" t="n">
        <v>1</v>
      </c>
      <c r="KD18" t="inlineStr">
        <is>
          <t>A</t>
        </is>
      </c>
      <c r="KE18" t="inlineStr">
        <is>
          <t>R</t>
        </is>
      </c>
      <c r="KF18" t="inlineStr">
        <is>
          <t>G</t>
        </is>
      </c>
      <c r="KG18" t="inlineStr">
        <is>
          <t>R</t>
        </is>
      </c>
      <c r="KH18" t="inlineStr">
        <is>
          <t>A</t>
        </is>
      </c>
      <c r="KI18" t="inlineStr">
        <is>
          <t>G</t>
        </is>
      </c>
      <c r="KJ18" t="inlineStr">
        <is>
          <t>R</t>
        </is>
      </c>
      <c r="KK18" t="n">
        <v>18</v>
      </c>
      <c r="KL18" t="n">
        <v>9</v>
      </c>
      <c r="KM18" t="n">
        <v>6</v>
      </c>
      <c r="KN18" s="1" t="inlineStr">
        <is>
          <t>Shandong Taishan</t>
        </is>
      </c>
      <c r="KO18" s="1" t="inlineStr">
        <is>
          <t>Shanghai Port FC</t>
        </is>
      </c>
      <c r="KP18" s="1" t="inlineStr">
        <is>
          <t>Shandong Taishan v Shanghai Port FC</t>
        </is>
      </c>
      <c r="KQ18" t="inlineStr">
        <is>
          <t>China_Super League</t>
        </is>
      </c>
      <c r="KR18" s="1" t="inlineStr">
        <is>
          <t>G</t>
        </is>
      </c>
      <c r="KS18" s="1" t="inlineStr">
        <is>
          <t>G</t>
        </is>
      </c>
      <c r="KT18" s="1" t="inlineStr">
        <is>
          <t>G</t>
        </is>
      </c>
      <c r="KU18" s="1" t="inlineStr">
        <is>
          <t>G</t>
        </is>
      </c>
      <c r="KV18" s="1" t="inlineStr">
        <is>
          <t>G</t>
        </is>
      </c>
      <c r="KW18" s="1" t="inlineStr">
        <is>
          <t>G</t>
        </is>
      </c>
      <c r="KX18" s="1" t="inlineStr">
        <is>
          <t>G</t>
        </is>
      </c>
      <c r="KY18" s="1" t="inlineStr">
        <is>
          <t>G</t>
        </is>
      </c>
      <c r="KZ18" s="1" t="inlineStr">
        <is>
          <t>G</t>
        </is>
      </c>
      <c r="LA18" s="1" t="inlineStr">
        <is>
          <t>G</t>
        </is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inlineStr">
        <is>
          <t>B</t>
        </is>
      </c>
      <c r="LU18" s="4" t="n">
        <v>2</v>
      </c>
      <c r="LV18" s="4" t="n">
        <v>0.5</v>
      </c>
      <c r="LW18" s="4" t="n">
        <v>2</v>
      </c>
      <c r="LX18" s="4" t="n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P18" s="1" t="n">
        <v>0</v>
      </c>
      <c r="MQ18" s="1" t="n">
        <v>0</v>
      </c>
      <c r="MR18" s="1" t="n">
        <v>0</v>
      </c>
      <c r="MS18" s="1" t="n">
        <v>0</v>
      </c>
      <c r="MT18" s="1" t="n">
        <v>0</v>
      </c>
      <c r="MU18" s="1" t="n">
        <v>0</v>
      </c>
      <c r="MV18" s="1" t="n">
        <v>0</v>
      </c>
      <c r="MW18" s="1" t="n">
        <v>0</v>
      </c>
      <c r="MX18" s="1" t="n">
        <v>0</v>
      </c>
      <c r="MY18" s="1" t="n">
        <v>0</v>
      </c>
      <c r="MZ18" s="1" t="n">
        <v>0</v>
      </c>
      <c r="NA18" s="1" t="n">
        <v>0</v>
      </c>
      <c r="NB18" s="1" t="n">
        <v>0</v>
      </c>
      <c r="NC18" s="1" t="n">
        <v>0</v>
      </c>
      <c r="ND18" s="1" t="n">
        <v>0</v>
      </c>
      <c r="NE18" s="1" t="n">
        <v>0</v>
      </c>
      <c r="NF18" s="1" t="n">
        <v>0</v>
      </c>
      <c r="NG18" s="33" t="e">
        <v>#DIV/0!</v>
      </c>
      <c r="NH18" s="3" t="e">
        <v>#DIV/0!</v>
      </c>
      <c r="NI18" s="1" t="e">
        <v>#N/A</v>
      </c>
      <c r="NJ18" s="79" t="e">
        <v>#DIV/0!</v>
      </c>
      <c r="NK18" s="34" t="e">
        <v>#N/A</v>
      </c>
      <c r="NL18" s="34" t="e">
        <v>#N/A</v>
      </c>
      <c r="NM18" s="32" t="n">
        <v>0</v>
      </c>
      <c r="NN18" s="32" t="e">
        <v>#DIV/0!</v>
      </c>
      <c r="NO18" s="32" t="e">
        <v>#DIV/0!</v>
      </c>
      <c r="NP18" s="32" t="e">
        <v>#DIV/0!</v>
      </c>
      <c r="NQ18" s="79" t="e">
        <v>#DIV/0!</v>
      </c>
      <c r="NR18" s="34" t="e">
        <v>#N/A</v>
      </c>
      <c r="NS18" s="34" t="e">
        <v>#N/A</v>
      </c>
      <c r="NT18" s="32" t="n">
        <v>0</v>
      </c>
      <c r="NU18" s="32" t="e">
        <v>#DIV/0!</v>
      </c>
      <c r="NV18" s="32" t="e">
        <v>#DIV/0!</v>
      </c>
      <c r="NW18" s="32" t="e">
        <v>#DIV/0!</v>
      </c>
      <c r="NX18" t="e">
        <v>#DIV/0!</v>
      </c>
      <c r="NY18" t="e">
        <v>#DIV/0!</v>
      </c>
      <c r="NZ18" t="e">
        <v>#DIV/0!</v>
      </c>
      <c r="OA18" t="e">
        <v>#DIV/0!</v>
      </c>
      <c r="OB18" t="e">
        <v>#DIV/0!</v>
      </c>
      <c r="OC18" t="e">
        <v>#DIV/0!</v>
      </c>
    </row>
    <row r="19" ht="16.5" customHeight="1" thickBot="1" thickTop="1">
      <c r="A19" s="2" t="n">
        <v>45110</v>
      </c>
      <c r="B19" t="inlineStr">
        <is>
          <t>China</t>
        </is>
      </c>
      <c r="C19" t="inlineStr">
        <is>
          <t>Super League</t>
        </is>
      </c>
      <c r="D19" t="inlineStr">
        <is>
          <t>Chengdu Qianbao</t>
        </is>
      </c>
      <c r="E19" t="inlineStr">
        <is>
          <t>Beijing Guoan</t>
        </is>
      </c>
      <c r="L19" t="n">
        <v>2.08</v>
      </c>
      <c r="M19" t="n">
        <v>3.55</v>
      </c>
      <c r="N19" t="n">
        <v>4</v>
      </c>
      <c r="O19" t="n">
        <v>2802</v>
      </c>
      <c r="P19" t="n">
        <v>2.02</v>
      </c>
      <c r="Q19" t="n">
        <v>1.94</v>
      </c>
      <c r="R19" t="n">
        <v>519</v>
      </c>
      <c r="BG19" t="n">
        <v>7</v>
      </c>
      <c r="BH19" t="n">
        <v>1</v>
      </c>
      <c r="BI19" t="n">
        <v>5</v>
      </c>
      <c r="BJ19" t="n">
        <v>5</v>
      </c>
      <c r="BK19" t="n">
        <v>3</v>
      </c>
      <c r="BL19" t="n">
        <v>6</v>
      </c>
      <c r="BM19" t="n">
        <v>5</v>
      </c>
      <c r="BN19" t="n">
        <v>1.71</v>
      </c>
      <c r="BO19" t="n">
        <v>1.14</v>
      </c>
      <c r="BP19" t="n">
        <v>5</v>
      </c>
      <c r="BQ19" t="n">
        <v>4</v>
      </c>
      <c r="BR19" t="n">
        <v>4</v>
      </c>
      <c r="BS19" t="n">
        <v>6</v>
      </c>
      <c r="BT19" t="n">
        <v>3</v>
      </c>
      <c r="BU19" t="n">
        <v>2</v>
      </c>
      <c r="BV19" t="n">
        <v>2</v>
      </c>
      <c r="BW19" t="n">
        <v>6</v>
      </c>
      <c r="BX19" t="n">
        <v>0</v>
      </c>
      <c r="BY19" t="n">
        <v>5</v>
      </c>
      <c r="BZ19" t="n">
        <v>3</v>
      </c>
      <c r="CA19" t="n">
        <v>3</v>
      </c>
      <c r="CB19" t="n">
        <v>6</v>
      </c>
      <c r="CC19" t="n">
        <v>5</v>
      </c>
      <c r="CD19" t="n">
        <v>1.33</v>
      </c>
      <c r="CE19" t="n">
        <v>1.67</v>
      </c>
      <c r="CF19" t="n">
        <v>5</v>
      </c>
      <c r="CG19" t="n">
        <v>4</v>
      </c>
      <c r="CH19" t="n">
        <v>3</v>
      </c>
      <c r="CI19" t="n">
        <v>6</v>
      </c>
      <c r="CJ19" t="n">
        <v>4</v>
      </c>
      <c r="CK19" t="n">
        <v>0</v>
      </c>
      <c r="CL19" t="n">
        <v>2</v>
      </c>
      <c r="CM19" t="n">
        <v>4</v>
      </c>
      <c r="CN19" t="n">
        <v>1</v>
      </c>
      <c r="CO19" t="n">
        <v>3</v>
      </c>
      <c r="CP19" t="n">
        <v>3</v>
      </c>
      <c r="CQ19" t="n">
        <v>2</v>
      </c>
      <c r="CR19" t="n">
        <v>3</v>
      </c>
      <c r="CS19" t="n">
        <v>3</v>
      </c>
      <c r="CT19" t="n">
        <v>1.5</v>
      </c>
      <c r="CU19" t="n">
        <v>1.25</v>
      </c>
      <c r="CV19" t="n">
        <v>3</v>
      </c>
      <c r="CW19" t="n">
        <v>2</v>
      </c>
      <c r="CX19" t="n">
        <v>2</v>
      </c>
      <c r="CY19" t="n">
        <v>3</v>
      </c>
      <c r="CZ19" t="n">
        <v>2</v>
      </c>
      <c r="DA19" t="n">
        <v>1</v>
      </c>
      <c r="DB19" t="n">
        <v>2</v>
      </c>
      <c r="DC19" t="n">
        <v>3</v>
      </c>
      <c r="DD19" t="n">
        <v>0</v>
      </c>
      <c r="DE19" t="n">
        <v>3</v>
      </c>
      <c r="DF19" t="n">
        <v>1</v>
      </c>
      <c r="DG19" t="n">
        <v>1</v>
      </c>
      <c r="DH19" t="n">
        <v>3</v>
      </c>
      <c r="DI19" t="n">
        <v>3</v>
      </c>
      <c r="DJ19" t="n">
        <v>1.33</v>
      </c>
      <c r="DK19" t="n">
        <v>1.67</v>
      </c>
      <c r="DL19" t="n">
        <v>3</v>
      </c>
      <c r="DM19" t="n">
        <v>2</v>
      </c>
      <c r="DN19" t="n">
        <v>1</v>
      </c>
      <c r="DO19" t="n">
        <v>3</v>
      </c>
      <c r="DP19" t="n">
        <v>2</v>
      </c>
      <c r="DQ19" t="n">
        <v>0</v>
      </c>
      <c r="DR19" t="n">
        <v>0</v>
      </c>
      <c r="DS19" t="n">
        <v>4</v>
      </c>
      <c r="DT19" t="n">
        <v>1</v>
      </c>
      <c r="DU19" t="n">
        <v>64</v>
      </c>
      <c r="DV19" t="n">
        <v>4</v>
      </c>
      <c r="DW19" t="n">
        <v>6</v>
      </c>
      <c r="DX19" t="n">
        <v>100</v>
      </c>
      <c r="DY19" t="inlineStr">
        <is>
          <t xml:space="preserve"> </t>
        </is>
      </c>
      <c r="DZ19" t="inlineStr">
        <is>
          <t xml:space="preserve"> 1 - 1</t>
        </is>
      </c>
      <c r="EA19" t="inlineStr">
        <is>
          <t xml:space="preserve"> 2 - 0</t>
        </is>
      </c>
      <c r="EB19" t="inlineStr">
        <is>
          <t xml:space="preserve"> </t>
        </is>
      </c>
      <c r="EC19" t="inlineStr">
        <is>
          <t xml:space="preserve"> 2 - 3</t>
        </is>
      </c>
      <c r="ED19" t="n">
        <v>12</v>
      </c>
      <c r="EE19" t="n">
        <v>8</v>
      </c>
      <c r="EF19" t="n">
        <v>2</v>
      </c>
      <c r="EG19" t="n">
        <v>0</v>
      </c>
      <c r="EH19" t="n">
        <v>2</v>
      </c>
      <c r="EI19" t="n">
        <v>0</v>
      </c>
      <c r="EJ19" t="n">
        <v>1</v>
      </c>
      <c r="EK19" t="n">
        <v>1</v>
      </c>
      <c r="EL19" t="n">
        <v>2</v>
      </c>
      <c r="EM19" t="n">
        <v>2</v>
      </c>
      <c r="EN19" t="n">
        <v>1</v>
      </c>
      <c r="EO19" t="n">
        <v>1</v>
      </c>
      <c r="EP19" t="n">
        <v>2</v>
      </c>
      <c r="EQ19" t="n">
        <v>2</v>
      </c>
      <c r="ER19" t="n">
        <v>29</v>
      </c>
      <c r="ES19" t="n">
        <v>29</v>
      </c>
      <c r="ET19" t="n">
        <v>29</v>
      </c>
      <c r="EU19" t="n">
        <v>43</v>
      </c>
      <c r="EV19" t="n">
        <v>29</v>
      </c>
      <c r="EW19" t="n">
        <v>43</v>
      </c>
      <c r="EX19" t="n">
        <v>58.3</v>
      </c>
      <c r="EY19" t="n">
        <v>42</v>
      </c>
      <c r="EZ19" t="n">
        <v>12.5</v>
      </c>
      <c r="FA19" t="n">
        <v>87</v>
      </c>
      <c r="FB19" t="n">
        <v>1</v>
      </c>
      <c r="FC19" t="n">
        <v>3</v>
      </c>
      <c r="FD19" t="n">
        <v>8</v>
      </c>
      <c r="FE19" t="n">
        <v>10</v>
      </c>
      <c r="FF19" t="n">
        <v>1</v>
      </c>
      <c r="FG19" t="n">
        <v>1</v>
      </c>
      <c r="FH19" t="n">
        <v>0</v>
      </c>
      <c r="FI19" t="n">
        <v>4</v>
      </c>
      <c r="FJ19" t="n">
        <v>0</v>
      </c>
      <c r="FK19" t="n">
        <v>1</v>
      </c>
      <c r="FL19" t="n">
        <v>3</v>
      </c>
      <c r="FM19" t="n">
        <v>2</v>
      </c>
      <c r="FN19" t="n">
        <v>2</v>
      </c>
      <c r="FO19" t="n">
        <v>1</v>
      </c>
      <c r="FP19" t="n">
        <v>1</v>
      </c>
      <c r="FQ19" t="n">
        <v>1</v>
      </c>
      <c r="FR19" t="n">
        <v>33</v>
      </c>
      <c r="FS19" t="n">
        <v>67</v>
      </c>
      <c r="FT19" t="n">
        <v>17</v>
      </c>
      <c r="FU19" t="n">
        <v>50</v>
      </c>
      <c r="FV19" t="n">
        <v>50</v>
      </c>
      <c r="FW19" t="n">
        <v>33</v>
      </c>
      <c r="FX19" t="n">
        <v>12.5</v>
      </c>
      <c r="FY19" t="n">
        <v>87</v>
      </c>
      <c r="FZ19" t="n">
        <v>60</v>
      </c>
      <c r="GA19" t="n">
        <v>40</v>
      </c>
      <c r="GB19" t="n">
        <v>1</v>
      </c>
      <c r="GC19" t="n">
        <v>2</v>
      </c>
      <c r="GD19" t="n">
        <v>4</v>
      </c>
      <c r="GE19" t="n">
        <v>3</v>
      </c>
      <c r="GF19" t="n">
        <v>0</v>
      </c>
      <c r="GG19" t="n">
        <v>5</v>
      </c>
      <c r="GH19" t="n">
        <v>1</v>
      </c>
      <c r="GI19" t="n">
        <v>3</v>
      </c>
      <c r="GJ19" t="n">
        <v>1</v>
      </c>
      <c r="GK19" t="n">
        <v>1</v>
      </c>
      <c r="GL19" t="n">
        <v>0</v>
      </c>
      <c r="GM19" t="n">
        <v>5</v>
      </c>
      <c r="GN19" t="n">
        <v>2</v>
      </c>
      <c r="GO19" t="n">
        <v>3</v>
      </c>
      <c r="GP19" t="n">
        <v>0</v>
      </c>
      <c r="GQ19" t="n">
        <v>3</v>
      </c>
      <c r="GR19" t="n">
        <v>4</v>
      </c>
      <c r="GS19" t="n">
        <v>0</v>
      </c>
      <c r="GT19" t="n">
        <v>2</v>
      </c>
      <c r="GU19" t="n">
        <v>2</v>
      </c>
      <c r="GV19" t="n">
        <v>3</v>
      </c>
      <c r="GW19" t="n">
        <v>2</v>
      </c>
      <c r="GX19" t="n">
        <v>3</v>
      </c>
      <c r="GY19" t="n">
        <v>1</v>
      </c>
      <c r="GZ19" t="n">
        <v>3</v>
      </c>
      <c r="HA19" t="n">
        <v>1</v>
      </c>
      <c r="HB19" t="n">
        <v>2</v>
      </c>
      <c r="HC19" t="n">
        <v>3</v>
      </c>
      <c r="HD19" t="n">
        <v>2</v>
      </c>
      <c r="HE19" t="n">
        <v>0</v>
      </c>
      <c r="HF19" t="n">
        <v>3</v>
      </c>
      <c r="HG19" t="n">
        <v>4</v>
      </c>
      <c r="HH19" t="n">
        <v>0</v>
      </c>
      <c r="HI19" t="n">
        <v>2</v>
      </c>
      <c r="HJ19" t="n">
        <v>3</v>
      </c>
      <c r="HK19" t="n">
        <v>3</v>
      </c>
      <c r="HL19" t="n">
        <v>0</v>
      </c>
      <c r="HM19" t="n">
        <v>1</v>
      </c>
      <c r="HN19" t="n">
        <v>2</v>
      </c>
      <c r="HO19" t="n">
        <v>3</v>
      </c>
      <c r="HP19" t="n">
        <v>3</v>
      </c>
      <c r="HQ19" t="n">
        <v>3</v>
      </c>
      <c r="HR19" t="n">
        <v>3</v>
      </c>
      <c r="HS19" t="n">
        <v>4</v>
      </c>
      <c r="HU19" t="n">
        <v>10</v>
      </c>
      <c r="HW19" t="n">
        <v>5</v>
      </c>
      <c r="HX19" t="n">
        <v>7</v>
      </c>
      <c r="HY19" t="n">
        <v>3</v>
      </c>
      <c r="HZ19" t="n">
        <v>4</v>
      </c>
      <c r="IA19" t="n">
        <v>7</v>
      </c>
      <c r="IB19" t="n">
        <v>10</v>
      </c>
      <c r="ID19" t="n">
        <v>14</v>
      </c>
      <c r="IF19" t="n">
        <v>4</v>
      </c>
      <c r="IG19" t="n">
        <v>10</v>
      </c>
      <c r="IH19" t="n">
        <v>9</v>
      </c>
      <c r="II19" t="n">
        <v>14</v>
      </c>
      <c r="IJ19" t="n">
        <v>10</v>
      </c>
      <c r="IK19" t="n">
        <v>11</v>
      </c>
      <c r="IL19" t="n">
        <v>2</v>
      </c>
      <c r="IM19" t="n">
        <v>2</v>
      </c>
      <c r="IN19" t="n">
        <v>2</v>
      </c>
      <c r="IO19" t="n">
        <v>5</v>
      </c>
      <c r="IQ19" t="n">
        <v>6</v>
      </c>
      <c r="IS19" t="n">
        <v>4</v>
      </c>
      <c r="IT19" t="n">
        <v>4</v>
      </c>
      <c r="IU19" t="n">
        <v>4</v>
      </c>
      <c r="IV19" t="n">
        <v>4</v>
      </c>
      <c r="IW19" t="n">
        <v>6</v>
      </c>
      <c r="IX19" t="n">
        <v>8</v>
      </c>
      <c r="IZ19" t="n">
        <v>13</v>
      </c>
      <c r="JB19" t="n">
        <v>3</v>
      </c>
      <c r="JC19" t="n">
        <v>7</v>
      </c>
      <c r="JD19" t="n">
        <v>4</v>
      </c>
      <c r="JE19" t="n">
        <v>9</v>
      </c>
      <c r="JF19" t="n">
        <v>9</v>
      </c>
      <c r="JG19" t="n">
        <v>12</v>
      </c>
      <c r="KD19" t="inlineStr">
        <is>
          <t>A</t>
        </is>
      </c>
      <c r="KE19" t="inlineStr">
        <is>
          <t>A</t>
        </is>
      </c>
      <c r="KF19" t="inlineStr">
        <is>
          <t>R</t>
        </is>
      </c>
      <c r="KG19" t="inlineStr">
        <is>
          <t>G</t>
        </is>
      </c>
      <c r="KH19" t="inlineStr">
        <is>
          <t>A</t>
        </is>
      </c>
      <c r="KI19" t="inlineStr">
        <is>
          <t>G</t>
        </is>
      </c>
      <c r="KJ19" t="inlineStr">
        <is>
          <t>G</t>
        </is>
      </c>
      <c r="KK19" t="n">
        <v>18</v>
      </c>
      <c r="KL19" t="n">
        <v>7</v>
      </c>
      <c r="KM19" t="n">
        <v>6</v>
      </c>
      <c r="KN19" s="1" t="inlineStr">
        <is>
          <t>Chengdu Rongcheng</t>
        </is>
      </c>
      <c r="KO19" s="1" t="inlineStr">
        <is>
          <t>Beijing Guoan</t>
        </is>
      </c>
      <c r="KP19" s="1" t="inlineStr">
        <is>
          <t>Chengdu Rongcheng v Beijing Guoan</t>
        </is>
      </c>
      <c r="KQ19" t="inlineStr">
        <is>
          <t>China_Super League</t>
        </is>
      </c>
      <c r="KR19" s="1" t="inlineStr">
        <is>
          <t>G</t>
        </is>
      </c>
      <c r="KS19" s="1" t="inlineStr">
        <is>
          <t>A</t>
        </is>
      </c>
      <c r="KT19" s="1" t="inlineStr">
        <is>
          <t>A</t>
        </is>
      </c>
      <c r="KU19" s="1" t="inlineStr">
        <is>
          <t>R</t>
        </is>
      </c>
      <c r="KV19" s="1" t="inlineStr">
        <is>
          <t>G</t>
        </is>
      </c>
      <c r="KW19" s="1" t="inlineStr">
        <is>
          <t>G</t>
        </is>
      </c>
      <c r="KX19" s="1" t="inlineStr">
        <is>
          <t>A</t>
        </is>
      </c>
      <c r="KY19" s="1" t="inlineStr">
        <is>
          <t>A</t>
        </is>
      </c>
      <c r="KZ19" s="1" t="inlineStr">
        <is>
          <t>G</t>
        </is>
      </c>
      <c r="LA19" s="1" t="inlineStr">
        <is>
          <t>A</t>
        </is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inlineStr">
        <is>
          <t>B</t>
        </is>
      </c>
      <c r="LU19" s="4" t="n">
        <v>2</v>
      </c>
      <c r="LV19" s="4" t="n">
        <v>1</v>
      </c>
      <c r="LW19" s="4" t="n">
        <v>1</v>
      </c>
      <c r="LX19" s="4" t="n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33" t="e">
        <v>#DIV/0!</v>
      </c>
      <c r="NH19" s="3" t="e">
        <v>#DIV/0!</v>
      </c>
      <c r="NI19" s="1" t="e">
        <v>#N/A</v>
      </c>
      <c r="NJ19" s="79" t="e">
        <v>#DIV/0!</v>
      </c>
      <c r="NK19" s="34" t="e">
        <v>#N/A</v>
      </c>
      <c r="NL19" s="34" t="e">
        <v>#N/A</v>
      </c>
      <c r="NM19" s="32" t="n">
        <v>0</v>
      </c>
      <c r="NN19" s="32" t="e">
        <v>#DIV/0!</v>
      </c>
      <c r="NO19" s="32" t="e">
        <v>#DIV/0!</v>
      </c>
      <c r="NP19" s="32" t="e">
        <v>#DIV/0!</v>
      </c>
      <c r="NQ19" s="79" t="e">
        <v>#DIV/0!</v>
      </c>
      <c r="NR19" s="34" t="e">
        <v>#N/A</v>
      </c>
      <c r="NS19" s="34" t="e">
        <v>#N/A</v>
      </c>
      <c r="NT19" s="32" t="n">
        <v>0</v>
      </c>
      <c r="NU19" s="32" t="e">
        <v>#DIV/0!</v>
      </c>
      <c r="NV19" s="32" t="e">
        <v>#DIV/0!</v>
      </c>
      <c r="NW19" s="32" t="e">
        <v>#DIV/0!</v>
      </c>
      <c r="NX19" t="e">
        <v>#DIV/0!</v>
      </c>
      <c r="NY19" t="e">
        <v>#DIV/0!</v>
      </c>
      <c r="NZ19" t="e">
        <v>#DIV/0!</v>
      </c>
      <c r="OA19" t="e">
        <v>#DIV/0!</v>
      </c>
      <c r="OB19" t="e">
        <v>#DIV/0!</v>
      </c>
      <c r="OC19" t="e">
        <v>#DIV/0!</v>
      </c>
    </row>
    <row r="20" ht="16.5" customHeight="1" thickBot="1" thickTop="1">
      <c r="A20" s="2" t="n">
        <v>45110</v>
      </c>
      <c r="B20" t="inlineStr">
        <is>
          <t>China</t>
        </is>
      </c>
      <c r="C20" t="inlineStr">
        <is>
          <t>Super League</t>
        </is>
      </c>
      <c r="D20" t="inlineStr">
        <is>
          <t>Changchun Yatai</t>
        </is>
      </c>
      <c r="E20" t="inlineStr">
        <is>
          <t>Henan Jianye</t>
        </is>
      </c>
      <c r="L20" t="n">
        <v>2.54</v>
      </c>
      <c r="M20" t="n">
        <v>3.5</v>
      </c>
      <c r="N20" t="n">
        <v>2.94</v>
      </c>
      <c r="O20" t="n">
        <v>1988</v>
      </c>
      <c r="P20" t="n">
        <v>1.92</v>
      </c>
      <c r="Q20" t="n">
        <v>2.04</v>
      </c>
      <c r="R20" t="n">
        <v>585</v>
      </c>
      <c r="BG20" t="n">
        <v>6</v>
      </c>
      <c r="BH20" t="n">
        <v>0</v>
      </c>
      <c r="BI20" t="n">
        <v>5</v>
      </c>
      <c r="BJ20" t="n">
        <v>4</v>
      </c>
      <c r="BK20" t="n">
        <v>3</v>
      </c>
      <c r="BL20" t="n">
        <v>5</v>
      </c>
      <c r="BM20" t="n">
        <v>5</v>
      </c>
      <c r="BN20" t="n">
        <v>1.83</v>
      </c>
      <c r="BO20" t="n">
        <v>1.83</v>
      </c>
      <c r="BP20" t="n">
        <v>4</v>
      </c>
      <c r="BQ20" t="n">
        <v>6</v>
      </c>
      <c r="BR20" t="n">
        <v>3</v>
      </c>
      <c r="BS20" t="n">
        <v>4</v>
      </c>
      <c r="BT20" t="n">
        <v>3</v>
      </c>
      <c r="BU20" t="n">
        <v>1</v>
      </c>
      <c r="BV20" t="n">
        <v>0</v>
      </c>
      <c r="BW20" t="n">
        <v>6</v>
      </c>
      <c r="BX20" t="n">
        <v>0</v>
      </c>
      <c r="BY20" t="n">
        <v>3</v>
      </c>
      <c r="BZ20" t="n">
        <v>1</v>
      </c>
      <c r="CA20" t="n">
        <v>1</v>
      </c>
      <c r="CB20" t="n">
        <v>4</v>
      </c>
      <c r="CC20" t="n">
        <v>5</v>
      </c>
      <c r="CD20" t="n">
        <v>0.83</v>
      </c>
      <c r="CE20" t="n">
        <v>1.17</v>
      </c>
      <c r="CF20" t="n">
        <v>3</v>
      </c>
      <c r="CG20" t="n">
        <v>2</v>
      </c>
      <c r="CH20" t="n">
        <v>1</v>
      </c>
      <c r="CI20" t="n">
        <v>6</v>
      </c>
      <c r="CJ20" t="n">
        <v>2</v>
      </c>
      <c r="CK20" t="n">
        <v>0</v>
      </c>
      <c r="CL20" t="n">
        <v>0</v>
      </c>
      <c r="CM20" t="n">
        <v>4</v>
      </c>
      <c r="CN20" t="n">
        <v>0</v>
      </c>
      <c r="CO20" t="n">
        <v>3</v>
      </c>
      <c r="CP20" t="n">
        <v>3</v>
      </c>
      <c r="CQ20" t="n">
        <v>3</v>
      </c>
      <c r="CR20" t="n">
        <v>4</v>
      </c>
      <c r="CS20" t="n">
        <v>3</v>
      </c>
      <c r="CT20" t="n">
        <v>2.5</v>
      </c>
      <c r="CU20" t="n">
        <v>1.75</v>
      </c>
      <c r="CV20" t="n">
        <v>3</v>
      </c>
      <c r="CW20" t="n">
        <v>4</v>
      </c>
      <c r="CX20" t="n">
        <v>2</v>
      </c>
      <c r="CY20" t="n">
        <v>3</v>
      </c>
      <c r="CZ20" t="n">
        <v>3</v>
      </c>
      <c r="DA20" t="n">
        <v>0</v>
      </c>
      <c r="DB20" t="n">
        <v>0</v>
      </c>
      <c r="DC20" t="n">
        <v>3</v>
      </c>
      <c r="DD20" t="n">
        <v>0</v>
      </c>
      <c r="DE20" t="n">
        <v>2</v>
      </c>
      <c r="DF20" t="n">
        <v>1</v>
      </c>
      <c r="DG20" t="n">
        <v>1</v>
      </c>
      <c r="DH20" t="n">
        <v>2</v>
      </c>
      <c r="DI20" t="n">
        <v>3</v>
      </c>
      <c r="DJ20" t="n">
        <v>1</v>
      </c>
      <c r="DK20" t="n">
        <v>1.67</v>
      </c>
      <c r="DL20" t="n">
        <v>2</v>
      </c>
      <c r="DM20" t="n">
        <v>2</v>
      </c>
      <c r="DN20" t="n">
        <v>1</v>
      </c>
      <c r="DO20" t="n">
        <v>3</v>
      </c>
      <c r="DP20" t="n">
        <v>1</v>
      </c>
      <c r="DQ20" t="n">
        <v>0</v>
      </c>
      <c r="DR20" t="n">
        <v>0</v>
      </c>
      <c r="DS20" t="n">
        <v>4</v>
      </c>
      <c r="DT20" t="n">
        <v>2</v>
      </c>
      <c r="DU20" t="n">
        <v>78</v>
      </c>
      <c r="DV20" t="n">
        <v>3</v>
      </c>
      <c r="DW20" t="n">
        <v>3</v>
      </c>
      <c r="DX20" t="n">
        <v>75</v>
      </c>
      <c r="DY20" t="inlineStr">
        <is>
          <t xml:space="preserve"> </t>
        </is>
      </c>
      <c r="DZ20" t="inlineStr">
        <is>
          <t xml:space="preserve"> 1 - 1</t>
        </is>
      </c>
      <c r="EA20" t="inlineStr">
        <is>
          <t xml:space="preserve"> 1 - 1</t>
        </is>
      </c>
      <c r="EB20" t="inlineStr">
        <is>
          <t xml:space="preserve"> </t>
        </is>
      </c>
      <c r="EC20" t="inlineStr">
        <is>
          <t xml:space="preserve"> 0 - 0</t>
        </is>
      </c>
      <c r="ED20" t="n">
        <v>11</v>
      </c>
      <c r="EE20" t="n">
        <v>11</v>
      </c>
      <c r="EF20" t="n">
        <v>2</v>
      </c>
      <c r="EG20" t="n">
        <v>3</v>
      </c>
      <c r="EH20" t="n">
        <v>2</v>
      </c>
      <c r="EI20" t="n">
        <v>1</v>
      </c>
      <c r="EJ20" t="n">
        <v>2</v>
      </c>
      <c r="EK20" t="n">
        <v>1</v>
      </c>
      <c r="EL20" t="n">
        <v>1</v>
      </c>
      <c r="EM20" t="n">
        <v>2</v>
      </c>
      <c r="EN20" t="n">
        <v>1</v>
      </c>
      <c r="EO20" t="n">
        <v>2</v>
      </c>
      <c r="EP20" t="n">
        <v>1</v>
      </c>
      <c r="EQ20" t="n">
        <v>1</v>
      </c>
      <c r="ER20" t="n">
        <v>83</v>
      </c>
      <c r="ES20" t="n">
        <v>50</v>
      </c>
      <c r="ET20" t="n">
        <v>50</v>
      </c>
      <c r="EU20" t="n">
        <v>50</v>
      </c>
      <c r="EV20" t="n">
        <v>50</v>
      </c>
      <c r="EW20" t="n">
        <v>17</v>
      </c>
      <c r="EX20" t="n">
        <v>63.6</v>
      </c>
      <c r="EY20" t="n">
        <v>36</v>
      </c>
      <c r="EZ20" t="n">
        <v>45.5</v>
      </c>
      <c r="FA20" t="n">
        <v>54</v>
      </c>
      <c r="FB20" t="n">
        <v>3</v>
      </c>
      <c r="FC20" t="n">
        <v>1</v>
      </c>
      <c r="FD20" t="n">
        <v>5</v>
      </c>
      <c r="FE20" t="n">
        <v>7</v>
      </c>
      <c r="FF20" t="n">
        <v>0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2</v>
      </c>
      <c r="FO20" t="n">
        <v>1</v>
      </c>
      <c r="FP20" t="n">
        <v>0</v>
      </c>
      <c r="FQ20" t="n">
        <v>3</v>
      </c>
      <c r="FR20" t="n">
        <v>0</v>
      </c>
      <c r="FS20" t="n">
        <v>33</v>
      </c>
      <c r="FT20" t="n">
        <v>17</v>
      </c>
      <c r="FU20" t="n">
        <v>33</v>
      </c>
      <c r="FV20" t="n">
        <v>50</v>
      </c>
      <c r="FW20" t="n">
        <v>50</v>
      </c>
      <c r="FX20" t="n">
        <v>40</v>
      </c>
      <c r="FY20" t="n">
        <v>60</v>
      </c>
      <c r="FZ20" t="n">
        <v>28.6</v>
      </c>
      <c r="GA20" t="n">
        <v>71</v>
      </c>
      <c r="GB20" t="n">
        <v>1</v>
      </c>
      <c r="GC20" t="n">
        <v>1</v>
      </c>
      <c r="GD20" t="n">
        <v>3</v>
      </c>
      <c r="GE20" t="n">
        <v>1</v>
      </c>
      <c r="GF20" t="n">
        <v>2</v>
      </c>
      <c r="GG20" t="n">
        <v>3</v>
      </c>
      <c r="GH20" t="n">
        <v>1</v>
      </c>
      <c r="GI20" t="n">
        <v>1</v>
      </c>
      <c r="GJ20" t="n">
        <v>3</v>
      </c>
      <c r="GK20" t="n">
        <v>2</v>
      </c>
      <c r="GL20" t="n">
        <v>1</v>
      </c>
      <c r="GM20" t="n">
        <v>3</v>
      </c>
      <c r="GN20" t="n">
        <v>3</v>
      </c>
      <c r="GO20" t="n">
        <v>2</v>
      </c>
      <c r="GP20" t="n">
        <v>2</v>
      </c>
      <c r="GQ20" t="n">
        <v>4</v>
      </c>
      <c r="GR20" t="n">
        <v>0</v>
      </c>
      <c r="GS20" t="n">
        <v>2</v>
      </c>
      <c r="GT20" t="n">
        <v>1</v>
      </c>
      <c r="GU20" t="n">
        <v>4</v>
      </c>
      <c r="GV20" t="n">
        <v>1</v>
      </c>
      <c r="GW20" t="n">
        <v>3</v>
      </c>
      <c r="GX20" t="n">
        <v>2</v>
      </c>
      <c r="GY20" t="n">
        <v>1</v>
      </c>
      <c r="GZ20" t="n">
        <v>3</v>
      </c>
      <c r="HA20" t="n">
        <v>0</v>
      </c>
      <c r="HB20" t="n">
        <v>1</v>
      </c>
      <c r="HC20" t="n">
        <v>3</v>
      </c>
      <c r="HD20" t="n">
        <v>2</v>
      </c>
      <c r="HE20" t="n">
        <v>0</v>
      </c>
      <c r="HF20" t="n">
        <v>3</v>
      </c>
      <c r="HG20" t="n">
        <v>2</v>
      </c>
      <c r="HH20" t="n">
        <v>0</v>
      </c>
      <c r="HI20" t="n">
        <v>1</v>
      </c>
      <c r="HJ20" t="n">
        <v>1</v>
      </c>
      <c r="HK20" t="n">
        <v>4</v>
      </c>
      <c r="HL20" t="n">
        <v>1</v>
      </c>
      <c r="HM20" t="n">
        <v>3</v>
      </c>
      <c r="HN20" t="n">
        <v>2</v>
      </c>
      <c r="HO20" t="n">
        <v>1</v>
      </c>
      <c r="HP20" t="n">
        <v>6</v>
      </c>
      <c r="HQ20" t="n">
        <v>7</v>
      </c>
      <c r="HS20" t="n">
        <v>2</v>
      </c>
      <c r="HT20" t="n">
        <v>4</v>
      </c>
      <c r="HU20" t="n">
        <v>9</v>
      </c>
      <c r="HW20" t="n">
        <v>4</v>
      </c>
      <c r="HX20" t="n">
        <v>18</v>
      </c>
      <c r="HY20" t="n">
        <v>8</v>
      </c>
      <c r="HZ20" t="n">
        <v>7</v>
      </c>
      <c r="IA20" t="n">
        <v>11</v>
      </c>
      <c r="IB20" t="n">
        <v>11</v>
      </c>
      <c r="IC20" t="n">
        <v>1</v>
      </c>
      <c r="ID20" t="n">
        <v>11</v>
      </c>
      <c r="IF20" t="n">
        <v>13</v>
      </c>
      <c r="IH20" t="n">
        <v>13</v>
      </c>
      <c r="II20" t="n">
        <v>8</v>
      </c>
      <c r="IJ20" t="n">
        <v>6</v>
      </c>
      <c r="IK20" t="n">
        <v>8</v>
      </c>
      <c r="IL20" t="n">
        <v>11</v>
      </c>
      <c r="IM20" t="n">
        <v>9</v>
      </c>
      <c r="IO20" t="n">
        <v>4</v>
      </c>
      <c r="IQ20" t="n">
        <v>12</v>
      </c>
      <c r="IS20" t="n">
        <v>6</v>
      </c>
      <c r="IT20" t="n">
        <v>16</v>
      </c>
      <c r="IU20" t="n">
        <v>8</v>
      </c>
      <c r="IV20" t="n">
        <v>6</v>
      </c>
      <c r="IW20" t="n">
        <v>10</v>
      </c>
      <c r="IX20" t="n">
        <v>9</v>
      </c>
      <c r="IZ20" t="n">
        <v>9</v>
      </c>
      <c r="JB20" t="n">
        <v>11</v>
      </c>
      <c r="JD20" t="n">
        <v>8</v>
      </c>
      <c r="JE20" t="n">
        <v>6</v>
      </c>
      <c r="JF20" t="n">
        <v>5</v>
      </c>
      <c r="JG20" t="n">
        <v>9</v>
      </c>
      <c r="KD20" t="inlineStr">
        <is>
          <t>R</t>
        </is>
      </c>
      <c r="KE20" t="inlineStr">
        <is>
          <t>A</t>
        </is>
      </c>
      <c r="KF20" t="inlineStr">
        <is>
          <t>A</t>
        </is>
      </c>
      <c r="KG20" t="inlineStr">
        <is>
          <t>A</t>
        </is>
      </c>
      <c r="KH20" t="inlineStr">
        <is>
          <t>R</t>
        </is>
      </c>
      <c r="KI20" t="inlineStr">
        <is>
          <t>R</t>
        </is>
      </c>
      <c r="KJ20" t="inlineStr">
        <is>
          <t>G</t>
        </is>
      </c>
      <c r="KK20" t="n">
        <v>18</v>
      </c>
      <c r="KL20" t="n">
        <v>13</v>
      </c>
      <c r="KM20" t="n">
        <v>9</v>
      </c>
      <c r="KN20" s="1" t="inlineStr">
        <is>
          <t>Changchun Yatai</t>
        </is>
      </c>
      <c r="KO20" s="1" t="inlineStr">
        <is>
          <t>Henan</t>
        </is>
      </c>
      <c r="KP20" s="1" t="inlineStr">
        <is>
          <t>Changchun Yatai v Henan</t>
        </is>
      </c>
      <c r="KQ20" t="inlineStr">
        <is>
          <t>China_Super League</t>
        </is>
      </c>
      <c r="KR20" s="1" t="inlineStr">
        <is>
          <t>G</t>
        </is>
      </c>
      <c r="KS20" s="1" t="inlineStr">
        <is>
          <t>R</t>
        </is>
      </c>
      <c r="KT20" s="1" t="inlineStr">
        <is>
          <t>R</t>
        </is>
      </c>
      <c r="KU20" s="1" t="inlineStr">
        <is>
          <t>A</t>
        </is>
      </c>
      <c r="KV20" s="1" t="inlineStr">
        <is>
          <t>A</t>
        </is>
      </c>
      <c r="KW20" s="1" t="inlineStr">
        <is>
          <t>A</t>
        </is>
      </c>
      <c r="KX20" s="1" t="inlineStr">
        <is>
          <t>A</t>
        </is>
      </c>
      <c r="KY20" s="1" t="inlineStr">
        <is>
          <t>G</t>
        </is>
      </c>
      <c r="KZ20" s="1" t="inlineStr">
        <is>
          <t>A</t>
        </is>
      </c>
      <c r="LA20" s="1" t="inlineStr">
        <is>
          <t>A</t>
        </is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inlineStr">
        <is>
          <t>B</t>
        </is>
      </c>
      <c r="LU20" s="4" t="n">
        <v>2</v>
      </c>
      <c r="LV20" s="4" t="n">
        <v>2</v>
      </c>
      <c r="LW20" s="4" t="n">
        <v>0.5</v>
      </c>
      <c r="LX20" s="4" t="n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33" t="e">
        <v>#DIV/0!</v>
      </c>
      <c r="NH20" s="3" t="e">
        <v>#DIV/0!</v>
      </c>
      <c r="NI20" s="1" t="e">
        <v>#N/A</v>
      </c>
      <c r="NJ20" s="79" t="e">
        <v>#DIV/0!</v>
      </c>
      <c r="NK20" s="34" t="e">
        <v>#N/A</v>
      </c>
      <c r="NL20" s="34" t="e">
        <v>#N/A</v>
      </c>
      <c r="NM20" s="32" t="n">
        <v>0</v>
      </c>
      <c r="NN20" s="32" t="e">
        <v>#DIV/0!</v>
      </c>
      <c r="NO20" s="32" t="e">
        <v>#DIV/0!</v>
      </c>
      <c r="NP20" s="32" t="e">
        <v>#DIV/0!</v>
      </c>
      <c r="NQ20" s="79" t="e">
        <v>#DIV/0!</v>
      </c>
      <c r="NR20" s="34" t="e">
        <v>#N/A</v>
      </c>
      <c r="NS20" s="34" t="e">
        <v>#N/A</v>
      </c>
      <c r="NT20" s="32" t="n">
        <v>0</v>
      </c>
      <c r="NU20" s="32" t="e">
        <v>#DIV/0!</v>
      </c>
      <c r="NV20" s="32" t="e">
        <v>#DIV/0!</v>
      </c>
      <c r="NW20" s="32" t="e">
        <v>#DIV/0!</v>
      </c>
      <c r="NX20" t="e">
        <v>#DIV/0!</v>
      </c>
      <c r="NY20" t="e">
        <v>#DIV/0!</v>
      </c>
      <c r="NZ20" t="e">
        <v>#DIV/0!</v>
      </c>
      <c r="OA20" t="e">
        <v>#DIV/0!</v>
      </c>
      <c r="OB20" t="e">
        <v>#DIV/0!</v>
      </c>
      <c r="OC20" t="e">
        <v>#DIV/0!</v>
      </c>
    </row>
    <row r="21" ht="16.5" customHeight="1" thickBot="1" thickTop="1">
      <c r="A21" s="2" t="n">
        <v>45110</v>
      </c>
      <c r="B21" t="inlineStr">
        <is>
          <t>Latvia</t>
        </is>
      </c>
      <c r="C21" t="inlineStr">
        <is>
          <t>Virsliga</t>
        </is>
      </c>
      <c r="D21" t="inlineStr">
        <is>
          <t>Tukums</t>
        </is>
      </c>
      <c r="E21" t="inlineStr">
        <is>
          <t>Metta / LU</t>
        </is>
      </c>
      <c r="L21" t="n">
        <v>2.34</v>
      </c>
      <c r="M21" t="n">
        <v>3.85</v>
      </c>
      <c r="N21" t="n">
        <v>2.76</v>
      </c>
      <c r="O21" t="n">
        <v>52</v>
      </c>
      <c r="P21" t="n">
        <v>1.55</v>
      </c>
      <c r="Q21" t="n">
        <v>2.66</v>
      </c>
      <c r="R21" t="n">
        <v>0</v>
      </c>
      <c r="BG21" t="n">
        <v>9</v>
      </c>
      <c r="BH21" t="n">
        <v>1</v>
      </c>
      <c r="BI21" t="n">
        <v>7</v>
      </c>
      <c r="BJ21" t="n">
        <v>5</v>
      </c>
      <c r="BK21" t="n">
        <v>3</v>
      </c>
      <c r="BL21" t="n">
        <v>6</v>
      </c>
      <c r="BM21" t="n">
        <v>6</v>
      </c>
      <c r="BN21" t="n">
        <v>1.11</v>
      </c>
      <c r="BO21" t="n">
        <v>2</v>
      </c>
      <c r="BP21" t="n">
        <v>4</v>
      </c>
      <c r="BQ21" t="n">
        <v>5</v>
      </c>
      <c r="BR21" t="n">
        <v>4</v>
      </c>
      <c r="BS21" t="n">
        <v>8</v>
      </c>
      <c r="BT21" t="n">
        <v>4</v>
      </c>
      <c r="BU21" t="n">
        <v>2</v>
      </c>
      <c r="BV21" t="n">
        <v>1</v>
      </c>
      <c r="BW21" t="n">
        <v>10</v>
      </c>
      <c r="BX21" t="n">
        <v>0</v>
      </c>
      <c r="BY21" t="n">
        <v>10</v>
      </c>
      <c r="BZ21" t="n">
        <v>7</v>
      </c>
      <c r="CA21" t="n">
        <v>4</v>
      </c>
      <c r="CB21" t="n">
        <v>9</v>
      </c>
      <c r="CC21" t="n">
        <v>9</v>
      </c>
      <c r="CD21" t="n">
        <v>1.5</v>
      </c>
      <c r="CE21" t="n">
        <v>1.8</v>
      </c>
      <c r="CF21" t="n">
        <v>8</v>
      </c>
      <c r="CG21" t="n">
        <v>7</v>
      </c>
      <c r="CH21" t="n">
        <v>3</v>
      </c>
      <c r="CI21" t="n">
        <v>9</v>
      </c>
      <c r="CJ21" t="n">
        <v>7</v>
      </c>
      <c r="CK21" t="n">
        <v>3</v>
      </c>
      <c r="CL21" t="n">
        <v>1</v>
      </c>
      <c r="CM21" t="n">
        <v>4</v>
      </c>
      <c r="CN21" t="n">
        <v>0</v>
      </c>
      <c r="CO21" t="n">
        <v>3</v>
      </c>
      <c r="CP21" t="n">
        <v>2</v>
      </c>
      <c r="CQ21" t="n">
        <v>1</v>
      </c>
      <c r="CR21" t="n">
        <v>4</v>
      </c>
      <c r="CS21" t="n">
        <v>2</v>
      </c>
      <c r="CT21" t="n">
        <v>1.75</v>
      </c>
      <c r="CU21" t="n">
        <v>1</v>
      </c>
      <c r="CV21" t="n">
        <v>2</v>
      </c>
      <c r="CW21" t="n">
        <v>1</v>
      </c>
      <c r="CX21" t="n">
        <v>1</v>
      </c>
      <c r="CY21" t="n">
        <v>4</v>
      </c>
      <c r="CZ21" t="n">
        <v>3</v>
      </c>
      <c r="DA21" t="n">
        <v>1</v>
      </c>
      <c r="DB21" t="n">
        <v>0</v>
      </c>
      <c r="DC21" t="n">
        <v>5</v>
      </c>
      <c r="DD21" t="n">
        <v>0</v>
      </c>
      <c r="DE21" t="n">
        <v>5</v>
      </c>
      <c r="DF21" t="n">
        <v>4</v>
      </c>
      <c r="DG21" t="n">
        <v>1</v>
      </c>
      <c r="DH21" t="n">
        <v>5</v>
      </c>
      <c r="DI21" t="n">
        <v>4</v>
      </c>
      <c r="DJ21" t="n">
        <v>2</v>
      </c>
      <c r="DK21" t="n">
        <v>1.2</v>
      </c>
      <c r="DL21" t="n">
        <v>4</v>
      </c>
      <c r="DM21" t="n">
        <v>3</v>
      </c>
      <c r="DN21" t="n">
        <v>2</v>
      </c>
      <c r="DO21" t="n">
        <v>4</v>
      </c>
      <c r="DP21" t="n">
        <v>3</v>
      </c>
      <c r="DQ21" t="n">
        <v>3</v>
      </c>
      <c r="DR21" t="n">
        <v>0</v>
      </c>
      <c r="DS21" t="n">
        <v>3</v>
      </c>
      <c r="DT21" t="n">
        <v>3</v>
      </c>
      <c r="DU21" t="n">
        <v>53</v>
      </c>
      <c r="DV21" t="n">
        <v>5</v>
      </c>
      <c r="DW21" t="n">
        <v>7</v>
      </c>
      <c r="DX21" t="n">
        <v>87</v>
      </c>
      <c r="DY21" t="inlineStr">
        <is>
          <t xml:space="preserve"> 2 - 1</t>
        </is>
      </c>
      <c r="DZ21" t="inlineStr">
        <is>
          <t xml:space="preserve"> 3 - 1</t>
        </is>
      </c>
      <c r="EA21" t="inlineStr">
        <is>
          <t xml:space="preserve"> 1 - 0</t>
        </is>
      </c>
      <c r="EB21" t="inlineStr">
        <is>
          <t xml:space="preserve"> </t>
        </is>
      </c>
      <c r="EC21" t="inlineStr">
        <is>
          <t xml:space="preserve"> 1 - 2</t>
        </is>
      </c>
      <c r="ED21" t="n">
        <v>10</v>
      </c>
      <c r="EE21" t="n">
        <v>18</v>
      </c>
      <c r="EF21" t="n">
        <v>1</v>
      </c>
      <c r="EG21" t="n">
        <v>2</v>
      </c>
      <c r="EH21" t="n">
        <v>3</v>
      </c>
      <c r="EI21" t="n">
        <v>3</v>
      </c>
      <c r="EJ21" t="n">
        <v>0</v>
      </c>
      <c r="EK21" t="n">
        <v>2</v>
      </c>
      <c r="EL21" t="n">
        <v>3</v>
      </c>
      <c r="EM21" t="n">
        <v>1</v>
      </c>
      <c r="EN21" t="n">
        <v>1</v>
      </c>
      <c r="EO21" t="n">
        <v>4</v>
      </c>
      <c r="EP21" t="n">
        <v>2</v>
      </c>
      <c r="EQ21" t="n">
        <v>3</v>
      </c>
      <c r="ER21" t="n">
        <v>33</v>
      </c>
      <c r="ES21" t="n">
        <v>56</v>
      </c>
      <c r="ET21" t="n">
        <v>22</v>
      </c>
      <c r="EU21" t="n">
        <v>33</v>
      </c>
      <c r="EV21" t="n">
        <v>44</v>
      </c>
      <c r="EW21" t="n">
        <v>56</v>
      </c>
      <c r="EX21" t="n">
        <v>40</v>
      </c>
      <c r="EY21" t="n">
        <v>60</v>
      </c>
      <c r="EZ21" t="n">
        <v>44.4</v>
      </c>
      <c r="FA21" t="n">
        <v>56</v>
      </c>
      <c r="FB21" t="n">
        <v>0</v>
      </c>
      <c r="FC21" t="n">
        <v>5</v>
      </c>
      <c r="FD21" t="n">
        <v>15</v>
      </c>
      <c r="FE21" t="n">
        <v>18</v>
      </c>
      <c r="FF21" t="n">
        <v>0</v>
      </c>
      <c r="FG21" t="n">
        <v>2</v>
      </c>
      <c r="FH21" t="n">
        <v>2</v>
      </c>
      <c r="FI21" t="n">
        <v>2</v>
      </c>
      <c r="FJ21" t="n">
        <v>1</v>
      </c>
      <c r="FK21" t="n">
        <v>3</v>
      </c>
      <c r="FL21" t="n">
        <v>3</v>
      </c>
      <c r="FM21" t="n">
        <v>1</v>
      </c>
      <c r="FN21" t="n">
        <v>2</v>
      </c>
      <c r="FO21" t="n">
        <v>7</v>
      </c>
      <c r="FP21" t="n">
        <v>5</v>
      </c>
      <c r="FQ21" t="n">
        <v>2</v>
      </c>
      <c r="FR21" t="n">
        <v>20</v>
      </c>
      <c r="FS21" t="n">
        <v>40</v>
      </c>
      <c r="FT21" t="n">
        <v>40</v>
      </c>
      <c r="FU21" t="n">
        <v>40</v>
      </c>
      <c r="FV21" t="n">
        <v>80</v>
      </c>
      <c r="FW21" t="n">
        <v>60</v>
      </c>
      <c r="FX21" t="n">
        <v>26.7</v>
      </c>
      <c r="FY21" t="n">
        <v>73</v>
      </c>
      <c r="FZ21" t="n">
        <v>38.9</v>
      </c>
      <c r="GA21" t="n">
        <v>61</v>
      </c>
      <c r="GB21" t="n">
        <v>3</v>
      </c>
      <c r="GC21" t="n">
        <v>5</v>
      </c>
      <c r="GD21" t="n">
        <v>3</v>
      </c>
      <c r="GE21" t="n">
        <v>2</v>
      </c>
      <c r="GF21" t="n">
        <v>4</v>
      </c>
      <c r="GG21" t="n">
        <v>3</v>
      </c>
      <c r="GH21" t="n">
        <v>0</v>
      </c>
      <c r="GI21" t="n">
        <v>2</v>
      </c>
      <c r="GJ21" t="n">
        <v>5</v>
      </c>
      <c r="GK21" t="n">
        <v>2</v>
      </c>
      <c r="GL21" t="n">
        <v>3</v>
      </c>
      <c r="GM21" t="n">
        <v>3</v>
      </c>
      <c r="GN21" t="n">
        <v>3</v>
      </c>
      <c r="GO21" t="n">
        <v>2</v>
      </c>
      <c r="GP21" t="n">
        <v>4</v>
      </c>
      <c r="GQ21" t="n">
        <v>1</v>
      </c>
      <c r="GR21" t="n">
        <v>4</v>
      </c>
      <c r="GS21" t="n">
        <v>4</v>
      </c>
      <c r="GT21" t="n">
        <v>3</v>
      </c>
      <c r="GU21" t="n">
        <v>1</v>
      </c>
      <c r="GV21" t="n">
        <v>5</v>
      </c>
      <c r="GW21" t="n">
        <v>4</v>
      </c>
      <c r="GX21" t="n">
        <v>3</v>
      </c>
      <c r="GY21" t="n">
        <v>3</v>
      </c>
      <c r="GZ21" t="n">
        <v>6</v>
      </c>
      <c r="HA21" t="n">
        <v>4</v>
      </c>
      <c r="HB21" t="n">
        <v>2</v>
      </c>
      <c r="HC21" t="n">
        <v>4</v>
      </c>
      <c r="HD21" t="n">
        <v>3</v>
      </c>
      <c r="HE21" t="n">
        <v>1</v>
      </c>
      <c r="HF21" t="n">
        <v>4</v>
      </c>
      <c r="HG21" t="n">
        <v>5</v>
      </c>
      <c r="HH21" t="n">
        <v>1</v>
      </c>
      <c r="HI21" t="n">
        <v>3</v>
      </c>
      <c r="HJ21" t="n">
        <v>5</v>
      </c>
      <c r="HK21" t="n">
        <v>3</v>
      </c>
      <c r="HL21" t="n">
        <v>2</v>
      </c>
      <c r="HM21" t="n">
        <v>3</v>
      </c>
      <c r="HN21" t="n">
        <v>4</v>
      </c>
      <c r="HO21" t="n">
        <v>3</v>
      </c>
      <c r="HP21" t="n">
        <v>7</v>
      </c>
      <c r="HQ21" t="n">
        <v>8</v>
      </c>
      <c r="HS21" t="n">
        <v>10</v>
      </c>
      <c r="HU21" t="n">
        <v>5</v>
      </c>
      <c r="HV21" t="n">
        <v>2</v>
      </c>
      <c r="HW21" t="n">
        <v>6</v>
      </c>
      <c r="HX21" t="n">
        <v>9</v>
      </c>
      <c r="HY21" t="n">
        <v>3</v>
      </c>
      <c r="HZ21" t="n">
        <v>3</v>
      </c>
      <c r="IA21" t="n">
        <v>6</v>
      </c>
      <c r="IB21" t="n">
        <v>5</v>
      </c>
      <c r="IC21" t="n">
        <v>2</v>
      </c>
      <c r="ID21" t="n">
        <v>7</v>
      </c>
      <c r="IF21" t="n">
        <v>6</v>
      </c>
      <c r="IH21" t="n">
        <v>5</v>
      </c>
      <c r="II21" t="n">
        <v>7</v>
      </c>
      <c r="IJ21" t="n">
        <v>9</v>
      </c>
      <c r="IK21" t="n">
        <v>7</v>
      </c>
      <c r="IL21" t="n">
        <v>7</v>
      </c>
      <c r="IM21" t="n">
        <v>8</v>
      </c>
      <c r="IO21" t="n">
        <v>10</v>
      </c>
      <c r="IQ21" t="n">
        <v>4</v>
      </c>
      <c r="IR21" t="n">
        <v>3</v>
      </c>
      <c r="IS21" t="n">
        <v>8</v>
      </c>
      <c r="IT21" t="n">
        <v>9</v>
      </c>
      <c r="IU21" t="n">
        <v>3</v>
      </c>
      <c r="IV21" t="n">
        <v>3</v>
      </c>
      <c r="IW21" t="n">
        <v>6</v>
      </c>
      <c r="IX21" t="n">
        <v>5</v>
      </c>
      <c r="IY21" t="n">
        <v>2</v>
      </c>
      <c r="IZ21" t="n">
        <v>7</v>
      </c>
      <c r="JB21" t="n">
        <v>6</v>
      </c>
      <c r="JD21" t="n">
        <v>5</v>
      </c>
      <c r="JE21" t="n">
        <v>7</v>
      </c>
      <c r="JF21" t="n">
        <v>9</v>
      </c>
      <c r="JG21" t="n">
        <v>7</v>
      </c>
      <c r="KD21" t="inlineStr">
        <is>
          <t>R</t>
        </is>
      </c>
      <c r="KE21" t="inlineStr">
        <is>
          <t>A</t>
        </is>
      </c>
      <c r="KF21" t="inlineStr">
        <is>
          <t>A</t>
        </is>
      </c>
      <c r="KG21" t="inlineStr">
        <is>
          <t>A</t>
        </is>
      </c>
      <c r="KH21" t="inlineStr">
        <is>
          <t>A</t>
        </is>
      </c>
      <c r="KI21" t="inlineStr">
        <is>
          <t>A</t>
        </is>
      </c>
      <c r="KJ21" t="inlineStr">
        <is>
          <t>R</t>
        </is>
      </c>
      <c r="KK21" t="n">
        <v>10</v>
      </c>
      <c r="KL21" t="n">
        <v>8</v>
      </c>
      <c r="KM21" t="n">
        <v>5</v>
      </c>
      <c r="KN21" s="1" t="e">
        <v>#N/A</v>
      </c>
      <c r="KO21" s="1" t="inlineStr">
        <is>
          <t>FS METTA/LU</t>
        </is>
      </c>
      <c r="KP21" s="1" t="e">
        <v>#N/A</v>
      </c>
      <c r="KQ21" t="inlineStr">
        <is>
          <t>Latvia_Virsliga</t>
        </is>
      </c>
      <c r="KR21" s="1" t="inlineStr">
        <is>
          <t>A</t>
        </is>
      </c>
      <c r="KS21" s="1" t="inlineStr">
        <is>
          <t>R</t>
        </is>
      </c>
      <c r="KT21" s="1" t="inlineStr">
        <is>
          <t>A</t>
        </is>
      </c>
      <c r="KU21" s="1" t="inlineStr">
        <is>
          <t>R</t>
        </is>
      </c>
      <c r="KV21" s="1" t="inlineStr">
        <is>
          <t>G</t>
        </is>
      </c>
      <c r="KW21" s="1" t="inlineStr">
        <is>
          <t>G</t>
        </is>
      </c>
      <c r="KX21" s="1" t="inlineStr">
        <is>
          <t>R</t>
        </is>
      </c>
      <c r="KY21" s="1" t="inlineStr">
        <is>
          <t>R</t>
        </is>
      </c>
      <c r="KZ21" s="1" t="inlineStr">
        <is>
          <t>R</t>
        </is>
      </c>
      <c r="LA21" s="1" t="inlineStr">
        <is>
          <t>A</t>
        </is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inlineStr">
        <is>
          <t>A</t>
        </is>
      </c>
      <c r="LU21" s="4" t="n">
        <v>1</v>
      </c>
      <c r="LV21" s="4" t="n">
        <v>2</v>
      </c>
      <c r="LW21" s="4" t="n">
        <v>1</v>
      </c>
      <c r="LX21" s="4" t="n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P21" s="1" t="n">
        <v>0</v>
      </c>
      <c r="MQ21" s="1" t="n">
        <v>0</v>
      </c>
      <c r="MR21" s="1" t="n">
        <v>0</v>
      </c>
      <c r="MS21" s="1" t="n">
        <v>0</v>
      </c>
      <c r="MT21" s="1" t="n">
        <v>0</v>
      </c>
      <c r="MU21" s="1" t="n">
        <v>0</v>
      </c>
      <c r="MV21" s="1" t="n">
        <v>0</v>
      </c>
      <c r="MW21" s="1" t="n">
        <v>0</v>
      </c>
      <c r="MX21" s="1" t="n">
        <v>0</v>
      </c>
      <c r="MY21" s="1" t="n">
        <v>0</v>
      </c>
      <c r="MZ21" s="1" t="n">
        <v>0</v>
      </c>
      <c r="NA21" s="1" t="n">
        <v>0</v>
      </c>
      <c r="NB21" s="1" t="n">
        <v>0</v>
      </c>
      <c r="NC21" s="1" t="n">
        <v>0</v>
      </c>
      <c r="ND21" s="1" t="n">
        <v>0</v>
      </c>
      <c r="NE21" s="1" t="n">
        <v>0</v>
      </c>
      <c r="NF21" s="1" t="n">
        <v>0</v>
      </c>
      <c r="NG21" s="33" t="e">
        <v>#DIV/0!</v>
      </c>
      <c r="NH21" s="3" t="e">
        <v>#DIV/0!</v>
      </c>
      <c r="NI21" s="1" t="e">
        <v>#N/A</v>
      </c>
      <c r="NJ21" s="79" t="e">
        <v>#DIV/0!</v>
      </c>
      <c r="NK21" s="34" t="e">
        <v>#N/A</v>
      </c>
      <c r="NL21" s="34" t="e">
        <v>#N/A</v>
      </c>
      <c r="NM21" s="32" t="n">
        <v>0</v>
      </c>
      <c r="NN21" s="32" t="e">
        <v>#DIV/0!</v>
      </c>
      <c r="NO21" s="32" t="e">
        <v>#DIV/0!</v>
      </c>
      <c r="NP21" s="32" t="e">
        <v>#DIV/0!</v>
      </c>
      <c r="NQ21" s="79" t="e">
        <v>#DIV/0!</v>
      </c>
      <c r="NR21" s="34" t="e">
        <v>#N/A</v>
      </c>
      <c r="NS21" s="34" t="e">
        <v>#N/A</v>
      </c>
      <c r="NT21" s="32" t="n">
        <v>0</v>
      </c>
      <c r="NU21" s="32" t="e">
        <v>#DIV/0!</v>
      </c>
      <c r="NV21" s="32" t="e">
        <v>#DIV/0!</v>
      </c>
      <c r="NW21" s="32" t="e">
        <v>#DIV/0!</v>
      </c>
      <c r="NX21" t="e">
        <v>#DIV/0!</v>
      </c>
      <c r="NY21" t="e">
        <v>#DIV/0!</v>
      </c>
      <c r="NZ21" t="e">
        <v>#DIV/0!</v>
      </c>
      <c r="OA21" t="e">
        <v>#DIV/0!</v>
      </c>
      <c r="OB21" t="e">
        <v>#DIV/0!</v>
      </c>
      <c r="OC21" t="e">
        <v>#DIV/0!</v>
      </c>
    </row>
    <row r="22" ht="16.5" customHeight="1" thickBot="1" thickTop="1">
      <c r="A22" s="2" t="n">
        <v>45110</v>
      </c>
      <c r="B22" t="inlineStr">
        <is>
          <t>Latvia</t>
        </is>
      </c>
      <c r="C22" t="inlineStr">
        <is>
          <t>Virsliga</t>
        </is>
      </c>
      <c r="D22" t="inlineStr">
        <is>
          <t>Auda</t>
        </is>
      </c>
      <c r="E22" t="inlineStr">
        <is>
          <t>Valmiera</t>
        </is>
      </c>
      <c r="L22" t="n">
        <v>2.9</v>
      </c>
      <c r="M22" t="n">
        <v>3.35</v>
      </c>
      <c r="N22" t="n">
        <v>2.6</v>
      </c>
      <c r="O22" t="n">
        <v>36</v>
      </c>
      <c r="P22" t="n">
        <v>1.98</v>
      </c>
      <c r="Q22" t="n">
        <v>1.87</v>
      </c>
      <c r="R22" t="n">
        <v>2</v>
      </c>
      <c r="BG22" t="n">
        <v>9</v>
      </c>
      <c r="BH22" t="n">
        <v>1</v>
      </c>
      <c r="BI22" t="n">
        <v>7</v>
      </c>
      <c r="BJ22" t="n">
        <v>4</v>
      </c>
      <c r="BK22" t="n">
        <v>3</v>
      </c>
      <c r="BL22" t="n">
        <v>4</v>
      </c>
      <c r="BM22" t="n">
        <v>6</v>
      </c>
      <c r="BN22" t="n">
        <v>0.78</v>
      </c>
      <c r="BO22" t="n">
        <v>1.67</v>
      </c>
      <c r="BP22" t="n">
        <v>2</v>
      </c>
      <c r="BQ22" t="n">
        <v>7</v>
      </c>
      <c r="BR22" t="n">
        <v>2</v>
      </c>
      <c r="BS22" t="n">
        <v>6</v>
      </c>
      <c r="BT22" t="n">
        <v>4</v>
      </c>
      <c r="BU22" t="n">
        <v>1</v>
      </c>
      <c r="BV22" t="n">
        <v>1</v>
      </c>
      <c r="BW22" t="n">
        <v>10</v>
      </c>
      <c r="BX22" t="n">
        <v>1</v>
      </c>
      <c r="BY22" t="n">
        <v>7</v>
      </c>
      <c r="BZ22" t="n">
        <v>5</v>
      </c>
      <c r="CA22" t="n">
        <v>1</v>
      </c>
      <c r="CB22" t="n">
        <v>5</v>
      </c>
      <c r="CC22" t="n">
        <v>7</v>
      </c>
      <c r="CD22" t="n">
        <v>0.9</v>
      </c>
      <c r="CE22" t="n">
        <v>1.3</v>
      </c>
      <c r="CF22" t="n">
        <v>3</v>
      </c>
      <c r="CG22" t="n">
        <v>6</v>
      </c>
      <c r="CH22" t="n">
        <v>3</v>
      </c>
      <c r="CI22" t="n">
        <v>8</v>
      </c>
      <c r="CJ22" t="n">
        <v>5</v>
      </c>
      <c r="CK22" t="n">
        <v>4</v>
      </c>
      <c r="CL22" t="n">
        <v>0</v>
      </c>
      <c r="CM22" t="n">
        <v>4</v>
      </c>
      <c r="CN22" t="n">
        <v>1</v>
      </c>
      <c r="CO22" t="n">
        <v>3</v>
      </c>
      <c r="CP22" t="n">
        <v>2</v>
      </c>
      <c r="CQ22" t="n">
        <v>2</v>
      </c>
      <c r="CR22" t="n">
        <v>0</v>
      </c>
      <c r="CS22" t="n">
        <v>3</v>
      </c>
      <c r="CT22" t="n">
        <v>0</v>
      </c>
      <c r="CU22" t="n">
        <v>2.5</v>
      </c>
      <c r="CV22" t="n">
        <v>0</v>
      </c>
      <c r="CW22" t="n">
        <v>2</v>
      </c>
      <c r="CX22" t="n">
        <v>1</v>
      </c>
      <c r="CY22" t="n">
        <v>3</v>
      </c>
      <c r="CZ22" t="n">
        <v>2</v>
      </c>
      <c r="DA22" t="n">
        <v>0</v>
      </c>
      <c r="DB22" t="n">
        <v>0</v>
      </c>
      <c r="DC22" t="n">
        <v>5</v>
      </c>
      <c r="DD22" t="n">
        <v>0</v>
      </c>
      <c r="DE22" t="n">
        <v>5</v>
      </c>
      <c r="DF22" t="n">
        <v>5</v>
      </c>
      <c r="DG22" t="n">
        <v>1</v>
      </c>
      <c r="DH22" t="n">
        <v>3</v>
      </c>
      <c r="DI22" t="n">
        <v>4</v>
      </c>
      <c r="DJ22" t="n">
        <v>1.4</v>
      </c>
      <c r="DK22" t="n">
        <v>1.8</v>
      </c>
      <c r="DL22" t="n">
        <v>2</v>
      </c>
      <c r="DM22" t="n">
        <v>5</v>
      </c>
      <c r="DN22" t="n">
        <v>3</v>
      </c>
      <c r="DO22" t="n">
        <v>5</v>
      </c>
      <c r="DP22" t="n">
        <v>3</v>
      </c>
      <c r="DQ22" t="n">
        <v>4</v>
      </c>
      <c r="DR22" t="n">
        <v>0</v>
      </c>
      <c r="DS22" t="n">
        <v>3</v>
      </c>
      <c r="DT22" t="n">
        <v>2</v>
      </c>
      <c r="DU22" t="n">
        <v>46</v>
      </c>
      <c r="DV22" t="n">
        <v>2</v>
      </c>
      <c r="DW22" t="n">
        <v>4</v>
      </c>
      <c r="DX22" t="n">
        <v>53</v>
      </c>
      <c r="DY22" t="inlineStr">
        <is>
          <t xml:space="preserve"> 1 - 1</t>
        </is>
      </c>
      <c r="DZ22" t="inlineStr">
        <is>
          <t xml:space="preserve"> 1 - 1</t>
        </is>
      </c>
      <c r="EA22" t="inlineStr">
        <is>
          <t xml:space="preserve"> 1 - 0</t>
        </is>
      </c>
      <c r="EB22" t="inlineStr">
        <is>
          <t xml:space="preserve"> </t>
        </is>
      </c>
      <c r="EC22" t="inlineStr">
        <is>
          <t xml:space="preserve"> 0 - 4</t>
        </is>
      </c>
      <c r="ED22" t="n">
        <v>7</v>
      </c>
      <c r="EE22" t="n">
        <v>15</v>
      </c>
      <c r="EF22" t="n">
        <v>0</v>
      </c>
      <c r="EG22" t="n">
        <v>1</v>
      </c>
      <c r="EH22" t="n">
        <v>2</v>
      </c>
      <c r="EI22" t="n">
        <v>0</v>
      </c>
      <c r="EJ22" t="n">
        <v>1</v>
      </c>
      <c r="EK22" t="n">
        <v>3</v>
      </c>
      <c r="EL22" t="n">
        <v>0</v>
      </c>
      <c r="EM22" t="n">
        <v>3</v>
      </c>
      <c r="EN22" t="n">
        <v>2</v>
      </c>
      <c r="EO22" t="n">
        <v>3</v>
      </c>
      <c r="EP22" t="n">
        <v>1</v>
      </c>
      <c r="EQ22" t="n">
        <v>3</v>
      </c>
      <c r="ER22" t="n">
        <v>11</v>
      </c>
      <c r="ES22" t="n">
        <v>22</v>
      </c>
      <c r="ET22" t="n">
        <v>44</v>
      </c>
      <c r="EU22" t="n">
        <v>33</v>
      </c>
      <c r="EV22" t="n">
        <v>56</v>
      </c>
      <c r="EW22" t="n">
        <v>33</v>
      </c>
      <c r="EX22" t="n">
        <v>57.1</v>
      </c>
      <c r="EY22" t="n">
        <v>43</v>
      </c>
      <c r="EZ22" t="n">
        <v>33.3</v>
      </c>
      <c r="FA22" t="n">
        <v>67</v>
      </c>
      <c r="FB22" t="n">
        <v>4</v>
      </c>
      <c r="FC22" t="n">
        <v>3</v>
      </c>
      <c r="FD22" t="n">
        <v>9</v>
      </c>
      <c r="FE22" t="n">
        <v>13</v>
      </c>
      <c r="FF22" t="n">
        <v>0</v>
      </c>
      <c r="FG22" t="n">
        <v>2</v>
      </c>
      <c r="FH22" t="n">
        <v>0</v>
      </c>
      <c r="FI22" t="n">
        <v>3</v>
      </c>
      <c r="FJ22" t="n">
        <v>2</v>
      </c>
      <c r="FK22" t="n">
        <v>1</v>
      </c>
      <c r="FL22" t="n">
        <v>1</v>
      </c>
      <c r="FM22" t="n">
        <v>1</v>
      </c>
      <c r="FN22" t="n">
        <v>3</v>
      </c>
      <c r="FO22" t="n">
        <v>4</v>
      </c>
      <c r="FP22" t="n">
        <v>2</v>
      </c>
      <c r="FQ22" t="n">
        <v>2</v>
      </c>
      <c r="FR22" t="n">
        <v>20</v>
      </c>
      <c r="FS22" t="n">
        <v>30</v>
      </c>
      <c r="FT22" t="n">
        <v>30</v>
      </c>
      <c r="FU22" t="n">
        <v>20</v>
      </c>
      <c r="FV22" t="n">
        <v>60</v>
      </c>
      <c r="FW22" t="n">
        <v>40</v>
      </c>
      <c r="FX22" t="n">
        <v>33.3</v>
      </c>
      <c r="FY22" t="n">
        <v>67</v>
      </c>
      <c r="FZ22" t="n">
        <v>46.2</v>
      </c>
      <c r="GA22" t="n">
        <v>54</v>
      </c>
      <c r="GB22" t="n">
        <v>2</v>
      </c>
      <c r="GC22" t="n">
        <v>1</v>
      </c>
      <c r="GD22" t="n">
        <v>3</v>
      </c>
      <c r="GE22" t="n">
        <v>2</v>
      </c>
      <c r="GF22" t="n">
        <v>4</v>
      </c>
      <c r="GG22" t="n">
        <v>3</v>
      </c>
      <c r="GH22" t="n">
        <v>0</v>
      </c>
      <c r="GI22" t="n">
        <v>2</v>
      </c>
      <c r="GJ22" t="n">
        <v>5</v>
      </c>
      <c r="GK22" t="n">
        <v>1</v>
      </c>
      <c r="GL22" t="n">
        <v>4</v>
      </c>
      <c r="GM22" t="n">
        <v>3</v>
      </c>
      <c r="GN22" t="n">
        <v>4</v>
      </c>
      <c r="GO22" t="n">
        <v>2</v>
      </c>
      <c r="GP22" t="n">
        <v>4</v>
      </c>
      <c r="GQ22" t="n">
        <v>3</v>
      </c>
      <c r="GR22" t="n">
        <v>2</v>
      </c>
      <c r="GS22" t="n">
        <v>4</v>
      </c>
      <c r="GT22" t="n">
        <v>2</v>
      </c>
      <c r="GU22" t="n">
        <v>3</v>
      </c>
      <c r="GV22" t="n">
        <v>4</v>
      </c>
      <c r="GW22" t="n">
        <v>5</v>
      </c>
      <c r="GX22" t="n">
        <v>2</v>
      </c>
      <c r="GY22" t="n">
        <v>3</v>
      </c>
      <c r="GZ22" t="n">
        <v>7</v>
      </c>
      <c r="HA22" t="n">
        <v>3</v>
      </c>
      <c r="HB22" t="n">
        <v>3</v>
      </c>
      <c r="HC22" t="n">
        <v>2</v>
      </c>
      <c r="HD22" t="n">
        <v>0</v>
      </c>
      <c r="HE22" t="n">
        <v>1</v>
      </c>
      <c r="HF22" t="n">
        <v>2</v>
      </c>
      <c r="HG22" t="n">
        <v>4</v>
      </c>
      <c r="HH22" t="n">
        <v>1</v>
      </c>
      <c r="HI22" t="n">
        <v>3</v>
      </c>
      <c r="HJ22" t="n">
        <v>4</v>
      </c>
      <c r="HK22" t="n">
        <v>5</v>
      </c>
      <c r="HL22" t="n">
        <v>1</v>
      </c>
      <c r="HM22" t="n">
        <v>4</v>
      </c>
      <c r="HN22" t="n">
        <v>3</v>
      </c>
      <c r="HO22" t="n">
        <v>3</v>
      </c>
      <c r="HP22" t="n">
        <v>5</v>
      </c>
      <c r="HQ22" t="n">
        <v>7</v>
      </c>
      <c r="HS22" t="n">
        <v>7</v>
      </c>
      <c r="HU22" t="n">
        <v>8</v>
      </c>
      <c r="HW22" t="n">
        <v>10</v>
      </c>
      <c r="HX22" t="n">
        <v>5</v>
      </c>
      <c r="HY22" t="n">
        <v>2</v>
      </c>
      <c r="HZ22" t="n">
        <v>4</v>
      </c>
      <c r="IA22" t="n">
        <v>4</v>
      </c>
      <c r="IB22" t="n">
        <v>6</v>
      </c>
      <c r="ID22" t="n">
        <v>8</v>
      </c>
      <c r="IF22" t="n">
        <v>7</v>
      </c>
      <c r="IH22" t="n">
        <v>8</v>
      </c>
      <c r="II22" t="n">
        <v>5</v>
      </c>
      <c r="IJ22" t="n">
        <v>7</v>
      </c>
      <c r="IK22" t="n">
        <v>6</v>
      </c>
      <c r="IL22" t="n">
        <v>5</v>
      </c>
      <c r="IM22" t="n">
        <v>9</v>
      </c>
      <c r="IO22" t="n">
        <v>8</v>
      </c>
      <c r="IQ22" t="n">
        <v>7</v>
      </c>
      <c r="IS22" t="n">
        <v>10</v>
      </c>
      <c r="IT22" t="n">
        <v>5</v>
      </c>
      <c r="IU22" t="n">
        <v>2</v>
      </c>
      <c r="IV22" t="n">
        <v>4</v>
      </c>
      <c r="IW22" t="n">
        <v>4</v>
      </c>
      <c r="IX22" t="n">
        <v>7</v>
      </c>
      <c r="IZ22" t="n">
        <v>8</v>
      </c>
      <c r="JB22" t="n">
        <v>7</v>
      </c>
      <c r="JD22" t="n">
        <v>8</v>
      </c>
      <c r="JE22" t="n">
        <v>5</v>
      </c>
      <c r="JF22" t="n">
        <v>7</v>
      </c>
      <c r="JG22" t="n">
        <v>6</v>
      </c>
      <c r="KD22" t="inlineStr">
        <is>
          <t>G</t>
        </is>
      </c>
      <c r="KE22" t="inlineStr">
        <is>
          <t>R</t>
        </is>
      </c>
      <c r="KF22" t="inlineStr">
        <is>
          <t>A</t>
        </is>
      </c>
      <c r="KG22" t="inlineStr">
        <is>
          <t>R</t>
        </is>
      </c>
      <c r="KH22" t="inlineStr">
        <is>
          <t>R</t>
        </is>
      </c>
      <c r="KI22" t="inlineStr">
        <is>
          <t>R</t>
        </is>
      </c>
      <c r="KJ22" t="inlineStr">
        <is>
          <t>R</t>
        </is>
      </c>
      <c r="KK22" t="n">
        <v>10</v>
      </c>
      <c r="KL22" t="n">
        <v>6</v>
      </c>
      <c r="KM22" t="n">
        <v>5</v>
      </c>
      <c r="KN22" s="1" t="e">
        <v>#N/A</v>
      </c>
      <c r="KO22" s="1" t="e">
        <v>#N/A</v>
      </c>
      <c r="KP22" s="1" t="e">
        <v>#N/A</v>
      </c>
      <c r="KQ22" t="inlineStr">
        <is>
          <t>Latvia_Virsliga</t>
        </is>
      </c>
      <c r="KR22" s="1" t="inlineStr">
        <is>
          <t>R</t>
        </is>
      </c>
      <c r="KS22" s="1" t="inlineStr">
        <is>
          <t>A</t>
        </is>
      </c>
      <c r="KT22" s="1" t="inlineStr">
        <is>
          <t>R</t>
        </is>
      </c>
      <c r="KU22" s="1" t="inlineStr">
        <is>
          <t>A</t>
        </is>
      </c>
      <c r="KV22" s="1" t="inlineStr">
        <is>
          <t>A</t>
        </is>
      </c>
      <c r="KW22" s="1" t="inlineStr">
        <is>
          <t>G</t>
        </is>
      </c>
      <c r="KX22" s="1" t="inlineStr">
        <is>
          <t>A</t>
        </is>
      </c>
      <c r="KY22" s="1" t="inlineStr">
        <is>
          <t>R</t>
        </is>
      </c>
      <c r="KZ22" s="1" t="inlineStr">
        <is>
          <t>R</t>
        </is>
      </c>
      <c r="LA22" s="1" t="inlineStr">
        <is>
          <t>A</t>
        </is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inlineStr">
        <is>
          <t>A</t>
        </is>
      </c>
      <c r="LU22" s="4" t="n">
        <v>0.5</v>
      </c>
      <c r="LV22" s="4" t="n">
        <v>1</v>
      </c>
      <c r="LW22" s="4" t="n">
        <v>0.5</v>
      </c>
      <c r="LX22" s="4" t="n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P22" s="1" t="n">
        <v>0</v>
      </c>
      <c r="MQ22" s="1" t="n">
        <v>0</v>
      </c>
      <c r="MR22" s="1" t="n">
        <v>0</v>
      </c>
      <c r="MS22" s="1" t="n">
        <v>0</v>
      </c>
      <c r="MT22" s="1" t="n">
        <v>0</v>
      </c>
      <c r="MU22" s="1" t="n">
        <v>0</v>
      </c>
      <c r="MV22" s="1" t="n">
        <v>0</v>
      </c>
      <c r="MW22" s="1" t="n">
        <v>0</v>
      </c>
      <c r="MX22" s="1" t="n">
        <v>0</v>
      </c>
      <c r="MY22" s="1" t="n">
        <v>0</v>
      </c>
      <c r="MZ22" s="1" t="n">
        <v>0</v>
      </c>
      <c r="NA22" s="1" t="n">
        <v>0</v>
      </c>
      <c r="NB22" s="1" t="n">
        <v>0</v>
      </c>
      <c r="NC22" s="1" t="n">
        <v>0</v>
      </c>
      <c r="ND22" s="1" t="n">
        <v>0</v>
      </c>
      <c r="NE22" s="1" t="n">
        <v>0</v>
      </c>
      <c r="NF22" s="1" t="n">
        <v>0</v>
      </c>
      <c r="NG22" s="33" t="e">
        <v>#DIV/0!</v>
      </c>
      <c r="NH22" s="3" t="e">
        <v>#DIV/0!</v>
      </c>
      <c r="NI22" s="1" t="e">
        <v>#N/A</v>
      </c>
      <c r="NJ22" s="79" t="e">
        <v>#DIV/0!</v>
      </c>
      <c r="NK22" s="34" t="e">
        <v>#N/A</v>
      </c>
      <c r="NL22" s="34" t="e">
        <v>#N/A</v>
      </c>
      <c r="NM22" s="32" t="n">
        <v>0</v>
      </c>
      <c r="NN22" s="32" t="e">
        <v>#DIV/0!</v>
      </c>
      <c r="NO22" s="32" t="e">
        <v>#DIV/0!</v>
      </c>
      <c r="NP22" s="32" t="e">
        <v>#DIV/0!</v>
      </c>
      <c r="NQ22" s="79" t="e">
        <v>#DIV/0!</v>
      </c>
      <c r="NR22" s="34" t="e">
        <v>#N/A</v>
      </c>
      <c r="NS22" s="34" t="e">
        <v>#N/A</v>
      </c>
      <c r="NT22" s="32" t="n">
        <v>0</v>
      </c>
      <c r="NU22" s="32" t="e">
        <v>#DIV/0!</v>
      </c>
      <c r="NV22" s="32" t="e">
        <v>#DIV/0!</v>
      </c>
      <c r="NW22" s="32" t="e">
        <v>#DIV/0!</v>
      </c>
      <c r="NX22" t="e">
        <v>#DIV/0!</v>
      </c>
      <c r="NY22" t="e">
        <v>#DIV/0!</v>
      </c>
      <c r="NZ22" t="e">
        <v>#DIV/0!</v>
      </c>
      <c r="OA22" t="e">
        <v>#DIV/0!</v>
      </c>
      <c r="OB22" t="e">
        <v>#DIV/0!</v>
      </c>
      <c r="OC22" t="e">
        <v>#DIV/0!</v>
      </c>
    </row>
    <row r="23" ht="16.5" customHeight="1" thickBot="1" thickTop="1">
      <c r="A23" s="2" t="n">
        <v>45111</v>
      </c>
      <c r="B23" t="inlineStr">
        <is>
          <t>Latvia</t>
        </is>
      </c>
      <c r="C23" t="inlineStr">
        <is>
          <t>Virsliga</t>
        </is>
      </c>
      <c r="D23" t="inlineStr">
        <is>
          <t>Rigas FS</t>
        </is>
      </c>
      <c r="E23" t="inlineStr">
        <is>
          <t>FS Jelgava</t>
        </is>
      </c>
      <c r="BG23" t="n">
        <v>9</v>
      </c>
      <c r="BH23" t="n">
        <v>1</v>
      </c>
      <c r="BI23" t="n">
        <v>7</v>
      </c>
      <c r="BJ23" t="n">
        <v>5</v>
      </c>
      <c r="BK23" t="n">
        <v>2</v>
      </c>
      <c r="BL23" t="n">
        <v>8</v>
      </c>
      <c r="BM23" t="n">
        <v>3</v>
      </c>
      <c r="BN23" t="n">
        <v>2.11</v>
      </c>
      <c r="BO23" t="n">
        <v>0.33</v>
      </c>
      <c r="BP23" t="n">
        <v>3</v>
      </c>
      <c r="BQ23" t="n">
        <v>6</v>
      </c>
      <c r="BR23" t="n">
        <v>5</v>
      </c>
      <c r="BS23" t="n">
        <v>7</v>
      </c>
      <c r="BT23" t="n">
        <v>4</v>
      </c>
      <c r="BU23" t="n">
        <v>3</v>
      </c>
      <c r="BV23" t="n">
        <v>1</v>
      </c>
      <c r="BW23" t="n">
        <v>9</v>
      </c>
      <c r="BX23" t="n">
        <v>0</v>
      </c>
      <c r="BY23" t="n">
        <v>8</v>
      </c>
      <c r="BZ23" t="n">
        <v>5</v>
      </c>
      <c r="CA23" t="n">
        <v>4</v>
      </c>
      <c r="CB23" t="n">
        <v>5</v>
      </c>
      <c r="CC23" t="n">
        <v>9</v>
      </c>
      <c r="CD23" t="n">
        <v>0.89</v>
      </c>
      <c r="CE23" t="n">
        <v>2.44</v>
      </c>
      <c r="CF23" t="n">
        <v>5</v>
      </c>
      <c r="CG23" t="n">
        <v>6</v>
      </c>
      <c r="CH23" t="n">
        <v>4</v>
      </c>
      <c r="CI23" t="n">
        <v>7</v>
      </c>
      <c r="CJ23" t="n">
        <v>6</v>
      </c>
      <c r="CK23" t="n">
        <v>1</v>
      </c>
      <c r="CL23" t="n">
        <v>1</v>
      </c>
      <c r="CM23" t="n">
        <v>4</v>
      </c>
      <c r="CN23" t="n">
        <v>0</v>
      </c>
      <c r="CO23" t="n">
        <v>3</v>
      </c>
      <c r="CP23" t="n">
        <v>3</v>
      </c>
      <c r="CQ23" t="n">
        <v>2</v>
      </c>
      <c r="CR23" t="n">
        <v>4</v>
      </c>
      <c r="CS23" t="n">
        <v>2</v>
      </c>
      <c r="CT23" t="n">
        <v>2.5</v>
      </c>
      <c r="CU23" t="n">
        <v>0.5</v>
      </c>
      <c r="CV23" t="n">
        <v>2</v>
      </c>
      <c r="CW23" t="n">
        <v>3</v>
      </c>
      <c r="CX23" t="n">
        <v>3</v>
      </c>
      <c r="CY23" t="n">
        <v>4</v>
      </c>
      <c r="CZ23" t="n">
        <v>2</v>
      </c>
      <c r="DA23" t="n">
        <v>1</v>
      </c>
      <c r="DB23" t="n">
        <v>1</v>
      </c>
      <c r="DC23" t="n">
        <v>5</v>
      </c>
      <c r="DD23" t="n">
        <v>0</v>
      </c>
      <c r="DE23" t="n">
        <v>4</v>
      </c>
      <c r="DF23" t="n">
        <v>3</v>
      </c>
      <c r="DG23" t="n">
        <v>2</v>
      </c>
      <c r="DH23" t="n">
        <v>2</v>
      </c>
      <c r="DI23" t="n">
        <v>5</v>
      </c>
      <c r="DJ23" t="n">
        <v>0.6</v>
      </c>
      <c r="DK23" t="n">
        <v>2.4</v>
      </c>
      <c r="DL23" t="n">
        <v>2</v>
      </c>
      <c r="DM23" t="n">
        <v>4</v>
      </c>
      <c r="DN23" t="n">
        <v>3</v>
      </c>
      <c r="DO23" t="n">
        <v>3</v>
      </c>
      <c r="DP23" t="n">
        <v>3</v>
      </c>
      <c r="DQ23" t="n">
        <v>1</v>
      </c>
      <c r="DR23" t="n">
        <v>0</v>
      </c>
      <c r="DS23" t="n">
        <v>6</v>
      </c>
      <c r="DT23" t="n">
        <v>2</v>
      </c>
      <c r="DU23" t="n">
        <v>74</v>
      </c>
      <c r="DV23" t="n">
        <v>7</v>
      </c>
      <c r="DW23" t="n">
        <v>4</v>
      </c>
      <c r="DX23" t="n">
        <v>88</v>
      </c>
      <c r="DY23" t="inlineStr">
        <is>
          <t xml:space="preserve"> 3 - 0</t>
        </is>
      </c>
      <c r="DZ23" t="inlineStr">
        <is>
          <t xml:space="preserve"> 2 - 0</t>
        </is>
      </c>
      <c r="EA23" t="inlineStr">
        <is>
          <t xml:space="preserve"> 2 - 0</t>
        </is>
      </c>
      <c r="EB23" t="inlineStr">
        <is>
          <t xml:space="preserve"> </t>
        </is>
      </c>
      <c r="EC23" t="inlineStr">
        <is>
          <t xml:space="preserve"> 4 - 0</t>
        </is>
      </c>
      <c r="ED23" t="n">
        <v>19</v>
      </c>
      <c r="EE23" t="n">
        <v>3</v>
      </c>
      <c r="EF23" t="n">
        <v>4</v>
      </c>
      <c r="EG23" t="n">
        <v>0</v>
      </c>
      <c r="EH23" t="n">
        <v>2</v>
      </c>
      <c r="EI23" t="n">
        <v>1</v>
      </c>
      <c r="EJ23" t="n">
        <v>2</v>
      </c>
      <c r="EK23" t="n">
        <v>2</v>
      </c>
      <c r="EL23" t="n">
        <v>2</v>
      </c>
      <c r="EM23" t="n">
        <v>0</v>
      </c>
      <c r="EN23" t="n">
        <v>3</v>
      </c>
      <c r="EO23" t="n">
        <v>0</v>
      </c>
      <c r="EP23" t="n">
        <v>5</v>
      </c>
      <c r="EQ23" t="n">
        <v>0</v>
      </c>
      <c r="ER23" t="n">
        <v>44</v>
      </c>
      <c r="ES23" t="n">
        <v>33</v>
      </c>
      <c r="ET23" t="n">
        <v>44</v>
      </c>
      <c r="EU23" t="n">
        <v>22</v>
      </c>
      <c r="EV23" t="n">
        <v>33</v>
      </c>
      <c r="EW23" t="n">
        <v>56</v>
      </c>
      <c r="EX23" t="n">
        <v>42.1</v>
      </c>
      <c r="EY23" t="n">
        <v>58</v>
      </c>
      <c r="EZ23" t="n">
        <v>100</v>
      </c>
      <c r="FA23" t="n">
        <v>0</v>
      </c>
      <c r="FB23" t="n">
        <v>3</v>
      </c>
      <c r="FC23" t="n">
        <v>2</v>
      </c>
      <c r="FD23" t="n">
        <v>8</v>
      </c>
      <c r="FE23" t="n">
        <v>22</v>
      </c>
      <c r="FF23" t="n">
        <v>1</v>
      </c>
      <c r="FG23" t="n">
        <v>2</v>
      </c>
      <c r="FH23" t="n">
        <v>1</v>
      </c>
      <c r="FI23" t="n">
        <v>4</v>
      </c>
      <c r="FJ23" t="n">
        <v>1</v>
      </c>
      <c r="FK23" t="n">
        <v>3</v>
      </c>
      <c r="FL23" t="n">
        <v>1</v>
      </c>
      <c r="FM23" t="n">
        <v>3</v>
      </c>
      <c r="FN23" t="n">
        <v>2</v>
      </c>
      <c r="FO23" t="n">
        <v>2</v>
      </c>
      <c r="FP23" t="n">
        <v>2</v>
      </c>
      <c r="FQ23" t="n">
        <v>6</v>
      </c>
      <c r="FR23" t="n">
        <v>33</v>
      </c>
      <c r="FS23" t="n">
        <v>56</v>
      </c>
      <c r="FT23" t="n">
        <v>44</v>
      </c>
      <c r="FU23" t="n">
        <v>33</v>
      </c>
      <c r="FV23" t="n">
        <v>44</v>
      </c>
      <c r="FW23" t="n">
        <v>78</v>
      </c>
      <c r="FX23" t="n">
        <v>37.5</v>
      </c>
      <c r="FY23" t="n">
        <v>62</v>
      </c>
      <c r="FZ23" t="n">
        <v>40.9</v>
      </c>
      <c r="GA23" t="n">
        <v>59</v>
      </c>
      <c r="GB23" t="n">
        <v>3</v>
      </c>
      <c r="GC23" t="n">
        <v>5</v>
      </c>
      <c r="GD23" t="n">
        <v>8</v>
      </c>
      <c r="GE23" t="n">
        <v>1</v>
      </c>
      <c r="GF23" t="n">
        <v>0</v>
      </c>
      <c r="GG23" t="n">
        <v>7</v>
      </c>
      <c r="GH23" t="n">
        <v>2</v>
      </c>
      <c r="GI23" t="n">
        <v>4</v>
      </c>
      <c r="GJ23" t="n">
        <v>1</v>
      </c>
      <c r="GK23" t="n">
        <v>1</v>
      </c>
      <c r="GL23" t="n">
        <v>0</v>
      </c>
      <c r="GM23" t="n">
        <v>7</v>
      </c>
      <c r="GN23" t="n">
        <v>8</v>
      </c>
      <c r="GO23" t="n">
        <v>5</v>
      </c>
      <c r="GP23" t="n">
        <v>0</v>
      </c>
      <c r="GQ23" t="n">
        <v>3</v>
      </c>
      <c r="GR23" t="n">
        <v>6</v>
      </c>
      <c r="GS23" t="n">
        <v>0</v>
      </c>
      <c r="GT23" t="n">
        <v>7</v>
      </c>
      <c r="GU23" t="n">
        <v>2</v>
      </c>
      <c r="GV23" t="n">
        <v>0</v>
      </c>
      <c r="GW23" t="n">
        <v>7</v>
      </c>
      <c r="GX23" t="n">
        <v>2</v>
      </c>
      <c r="GY23" t="n">
        <v>0</v>
      </c>
      <c r="GZ23" t="n">
        <v>7</v>
      </c>
      <c r="HA23" t="n">
        <v>1</v>
      </c>
      <c r="HB23" t="n">
        <v>5</v>
      </c>
      <c r="HC23" t="n">
        <v>2</v>
      </c>
      <c r="HD23" t="n">
        <v>1</v>
      </c>
      <c r="HE23" t="n">
        <v>1</v>
      </c>
      <c r="HF23" t="n">
        <v>2</v>
      </c>
      <c r="HG23" t="n">
        <v>1</v>
      </c>
      <c r="HH23" t="n">
        <v>1</v>
      </c>
      <c r="HI23" t="n">
        <v>5</v>
      </c>
      <c r="HJ23" t="n">
        <v>5</v>
      </c>
      <c r="HK23" t="n">
        <v>3</v>
      </c>
      <c r="HL23" t="n">
        <v>1</v>
      </c>
      <c r="HM23" t="n">
        <v>5</v>
      </c>
      <c r="HN23" t="n">
        <v>3</v>
      </c>
      <c r="HO23" t="n">
        <v>1</v>
      </c>
      <c r="HP23" t="n">
        <v>2</v>
      </c>
      <c r="HQ23" t="n">
        <v>1</v>
      </c>
      <c r="HR23" t="n">
        <v>2</v>
      </c>
      <c r="HS23" t="n">
        <v>3</v>
      </c>
      <c r="HU23" t="n">
        <v>2</v>
      </c>
      <c r="HV23" t="n">
        <v>1</v>
      </c>
      <c r="HW23" t="n">
        <v>2</v>
      </c>
      <c r="HX23" t="n">
        <v>1</v>
      </c>
      <c r="HY23" t="n">
        <v>1</v>
      </c>
      <c r="HZ23" t="n">
        <v>2</v>
      </c>
      <c r="IA23" t="n">
        <v>8</v>
      </c>
      <c r="IB23" t="n">
        <v>9</v>
      </c>
      <c r="ID23" t="n">
        <v>9</v>
      </c>
      <c r="IF23" t="n">
        <v>9</v>
      </c>
      <c r="IH23" t="n">
        <v>9</v>
      </c>
      <c r="II23" t="n">
        <v>9</v>
      </c>
      <c r="IJ23" t="n">
        <v>8</v>
      </c>
      <c r="IK23" t="n">
        <v>9</v>
      </c>
      <c r="KD23" t="inlineStr">
        <is>
          <t>-</t>
        </is>
      </c>
      <c r="KE23" t="inlineStr">
        <is>
          <t>-</t>
        </is>
      </c>
      <c r="KF23" t="inlineStr">
        <is>
          <t>-</t>
        </is>
      </c>
      <c r="KG23" t="inlineStr">
        <is>
          <t>-</t>
        </is>
      </c>
      <c r="KH23" t="inlineStr">
        <is>
          <t>-</t>
        </is>
      </c>
      <c r="KI23" t="inlineStr">
        <is>
          <t>-</t>
        </is>
      </c>
      <c r="KJ23" t="inlineStr">
        <is>
          <t>-</t>
        </is>
      </c>
      <c r="KK23" t="n">
        <v>10</v>
      </c>
      <c r="KL23" t="n">
        <v>14</v>
      </c>
      <c r="KM23" t="n">
        <v>9</v>
      </c>
      <c r="KN23" s="1" t="e">
        <v>#N/A</v>
      </c>
      <c r="KO23" s="1" t="inlineStr">
        <is>
          <t>FK Jelgava</t>
        </is>
      </c>
      <c r="KP23" s="1" t="e">
        <v>#N/A</v>
      </c>
      <c r="KQ23" t="inlineStr">
        <is>
          <t>Latvia_Virsliga</t>
        </is>
      </c>
      <c r="KR23" s="1" t="inlineStr">
        <is>
          <t>G</t>
        </is>
      </c>
      <c r="KS23" s="1" t="inlineStr">
        <is>
          <t>G</t>
        </is>
      </c>
      <c r="KT23" s="1" t="inlineStr">
        <is>
          <t>R</t>
        </is>
      </c>
      <c r="KU23" s="1" t="inlineStr">
        <is>
          <t>R</t>
        </is>
      </c>
      <c r="KV23" s="1" t="inlineStr">
        <is>
          <t>G</t>
        </is>
      </c>
      <c r="KW23" s="1" t="inlineStr">
        <is>
          <t>G</t>
        </is>
      </c>
      <c r="KX23" s="1" t="inlineStr">
        <is>
          <t>R</t>
        </is>
      </c>
      <c r="KY23" s="1" t="inlineStr">
        <is>
          <t>R</t>
        </is>
      </c>
      <c r="KZ23" s="1" t="inlineStr">
        <is>
          <t>G</t>
        </is>
      </c>
      <c r="LA23" s="1" t="inlineStr">
        <is>
          <t>R</t>
        </is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inlineStr">
        <is>
          <t>A</t>
        </is>
      </c>
      <c r="LU23" s="4" t="n">
        <v>2</v>
      </c>
      <c r="LV23" s="4" t="n">
        <v>0.5</v>
      </c>
      <c r="LW23" s="4" t="n">
        <v>0.5</v>
      </c>
      <c r="LX23" s="4" t="n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P23" s="1" t="n">
        <v>0</v>
      </c>
      <c r="MQ23" s="1" t="n">
        <v>0</v>
      </c>
      <c r="MR23" s="1" t="n">
        <v>0</v>
      </c>
      <c r="MS23" s="1" t="n">
        <v>0</v>
      </c>
      <c r="MT23" s="1" t="n">
        <v>0</v>
      </c>
      <c r="MU23" s="1" t="n">
        <v>0</v>
      </c>
      <c r="MV23" s="1" t="n">
        <v>0</v>
      </c>
      <c r="MW23" s="1" t="n">
        <v>0</v>
      </c>
      <c r="MX23" s="1" t="n">
        <v>0</v>
      </c>
      <c r="MY23" s="1" t="n">
        <v>0</v>
      </c>
      <c r="MZ23" s="1" t="n">
        <v>0</v>
      </c>
      <c r="NA23" s="1" t="n">
        <v>0</v>
      </c>
      <c r="NB23" s="1" t="n">
        <v>0</v>
      </c>
      <c r="NC23" s="1" t="n">
        <v>0</v>
      </c>
      <c r="ND23" s="1" t="n">
        <v>0</v>
      </c>
      <c r="NE23" s="1" t="n">
        <v>0</v>
      </c>
      <c r="NF23" s="1" t="n">
        <v>0</v>
      </c>
      <c r="NG23" s="33" t="e">
        <v>#DIV/0!</v>
      </c>
      <c r="NH23" s="3" t="e">
        <v>#DIV/0!</v>
      </c>
      <c r="NI23" s="1" t="e">
        <v>#N/A</v>
      </c>
      <c r="NJ23" s="79" t="e">
        <v>#DIV/0!</v>
      </c>
      <c r="NK23" s="34" t="e">
        <v>#N/A</v>
      </c>
      <c r="NL23" s="34" t="e">
        <v>#N/A</v>
      </c>
      <c r="NM23" s="32" t="n">
        <v>0</v>
      </c>
      <c r="NN23" s="32" t="e">
        <v>#DIV/0!</v>
      </c>
      <c r="NO23" s="32" t="e">
        <v>#DIV/0!</v>
      </c>
      <c r="NP23" s="32" t="e">
        <v>#DIV/0!</v>
      </c>
      <c r="NQ23" s="79" t="e">
        <v>#DIV/0!</v>
      </c>
      <c r="NR23" s="34" t="e">
        <v>#N/A</v>
      </c>
      <c r="NS23" s="34" t="e">
        <v>#N/A</v>
      </c>
      <c r="NT23" s="32" t="n">
        <v>0</v>
      </c>
      <c r="NU23" s="32" t="e">
        <v>#DIV/0!</v>
      </c>
      <c r="NV23" s="32" t="e">
        <v>#DIV/0!</v>
      </c>
      <c r="NW23" s="32" t="e">
        <v>#DIV/0!</v>
      </c>
      <c r="NX23" t="e">
        <v>#DIV/0!</v>
      </c>
      <c r="NY23" t="e">
        <v>#DIV/0!</v>
      </c>
      <c r="NZ23" t="e">
        <v>#DIV/0!</v>
      </c>
      <c r="OA23" t="e">
        <v>#DIV/0!</v>
      </c>
      <c r="OB23" t="e">
        <v>#DIV/0!</v>
      </c>
      <c r="OC23" t="e">
        <v>#DIV/0!</v>
      </c>
    </row>
    <row r="24" ht="16.5" customHeight="1" thickBot="1" thickTop="1">
      <c r="A24" s="2" t="n">
        <v>45111</v>
      </c>
      <c r="B24" t="inlineStr">
        <is>
          <t>Latvia</t>
        </is>
      </c>
      <c r="C24" t="inlineStr">
        <is>
          <t>Virsliga</t>
        </is>
      </c>
      <c r="D24" t="inlineStr">
        <is>
          <t>Riga</t>
        </is>
      </c>
      <c r="E24" t="inlineStr">
        <is>
          <t>Liepaja</t>
        </is>
      </c>
      <c r="BG24" t="n">
        <v>9</v>
      </c>
      <c r="BH24" t="n">
        <v>0</v>
      </c>
      <c r="BI24" t="n">
        <v>8</v>
      </c>
      <c r="BJ24" t="n">
        <v>6</v>
      </c>
      <c r="BK24" t="n">
        <v>4</v>
      </c>
      <c r="BL24" t="n">
        <v>9</v>
      </c>
      <c r="BM24" t="n">
        <v>5</v>
      </c>
      <c r="BN24" t="n">
        <v>2.78</v>
      </c>
      <c r="BO24" t="n">
        <v>0.67</v>
      </c>
      <c r="BP24" t="n">
        <v>5</v>
      </c>
      <c r="BQ24" t="n">
        <v>6</v>
      </c>
      <c r="BR24" t="n">
        <v>5</v>
      </c>
      <c r="BS24" t="n">
        <v>9</v>
      </c>
      <c r="BT24" t="n">
        <v>5</v>
      </c>
      <c r="BU24" t="n">
        <v>2</v>
      </c>
      <c r="BV24" t="n">
        <v>1</v>
      </c>
      <c r="BW24" t="n">
        <v>8</v>
      </c>
      <c r="BX24" t="n">
        <v>0</v>
      </c>
      <c r="BY24" t="n">
        <v>7</v>
      </c>
      <c r="BZ24" t="n">
        <v>5</v>
      </c>
      <c r="CA24" t="n">
        <v>2</v>
      </c>
      <c r="CB24" t="n">
        <v>7</v>
      </c>
      <c r="CC24" t="n">
        <v>5</v>
      </c>
      <c r="CD24" t="n">
        <v>2.25</v>
      </c>
      <c r="CE24" t="n">
        <v>1</v>
      </c>
      <c r="CF24" t="n">
        <v>4</v>
      </c>
      <c r="CG24" t="n">
        <v>6</v>
      </c>
      <c r="CH24" t="n">
        <v>3</v>
      </c>
      <c r="CI24" t="n">
        <v>6</v>
      </c>
      <c r="CJ24" t="n">
        <v>4</v>
      </c>
      <c r="CK24" t="n">
        <v>3</v>
      </c>
      <c r="CL24" t="n">
        <v>0</v>
      </c>
      <c r="CM24" t="n">
        <v>4</v>
      </c>
      <c r="CN24" t="n">
        <v>0</v>
      </c>
      <c r="CO24" t="n">
        <v>4</v>
      </c>
      <c r="CP24" t="n">
        <v>2</v>
      </c>
      <c r="CQ24" t="n">
        <v>1</v>
      </c>
      <c r="CR24" t="n">
        <v>4</v>
      </c>
      <c r="CS24" t="n">
        <v>2</v>
      </c>
      <c r="CT24" t="n">
        <v>2</v>
      </c>
      <c r="CU24" t="n">
        <v>0.75</v>
      </c>
      <c r="CV24" t="n">
        <v>2</v>
      </c>
      <c r="CW24" t="n">
        <v>3</v>
      </c>
      <c r="CX24" t="n">
        <v>2</v>
      </c>
      <c r="CY24" t="n">
        <v>4</v>
      </c>
      <c r="CZ24" t="n">
        <v>1</v>
      </c>
      <c r="DA24" t="n">
        <v>1</v>
      </c>
      <c r="DB24" t="n">
        <v>1</v>
      </c>
      <c r="DC24" t="n">
        <v>4</v>
      </c>
      <c r="DD24" t="n">
        <v>0</v>
      </c>
      <c r="DE24" t="n">
        <v>3</v>
      </c>
      <c r="DF24" t="n">
        <v>1</v>
      </c>
      <c r="DG24" t="n">
        <v>1</v>
      </c>
      <c r="DH24" t="n">
        <v>3</v>
      </c>
      <c r="DI24" t="n">
        <v>2</v>
      </c>
      <c r="DJ24" t="n">
        <v>1.5</v>
      </c>
      <c r="DK24" t="n">
        <v>0.75</v>
      </c>
      <c r="DL24" t="n">
        <v>1</v>
      </c>
      <c r="DM24" t="n">
        <v>2</v>
      </c>
      <c r="DN24" t="n">
        <v>0</v>
      </c>
      <c r="DO24" t="n">
        <v>3</v>
      </c>
      <c r="DP24" t="n">
        <v>2</v>
      </c>
      <c r="DQ24" t="n">
        <v>0</v>
      </c>
      <c r="DR24" t="n">
        <v>0</v>
      </c>
      <c r="DS24" t="n">
        <v>5</v>
      </c>
      <c r="DT24" t="n">
        <v>5</v>
      </c>
      <c r="DU24" t="n">
        <v>84</v>
      </c>
      <c r="DV24" t="n">
        <v>9</v>
      </c>
      <c r="DW24" t="n">
        <v>4</v>
      </c>
      <c r="DX24" t="n">
        <v>100</v>
      </c>
      <c r="DY24" t="inlineStr">
        <is>
          <t xml:space="preserve"> 3 - 0</t>
        </is>
      </c>
      <c r="DZ24" t="inlineStr">
        <is>
          <t xml:space="preserve"> 2 - 0</t>
        </is>
      </c>
      <c r="EA24" t="inlineStr">
        <is>
          <t xml:space="preserve"> 2 - 0</t>
        </is>
      </c>
      <c r="EB24" t="inlineStr">
        <is>
          <t xml:space="preserve"> </t>
        </is>
      </c>
      <c r="EC24" t="inlineStr">
        <is>
          <t xml:space="preserve"> 2 - 0</t>
        </is>
      </c>
      <c r="ED24" t="n">
        <v>25</v>
      </c>
      <c r="EE24" t="n">
        <v>6</v>
      </c>
      <c r="EF24" t="n">
        <v>2</v>
      </c>
      <c r="EG24" t="n">
        <v>0</v>
      </c>
      <c r="EH24" t="n">
        <v>4</v>
      </c>
      <c r="EI24" t="n">
        <v>1</v>
      </c>
      <c r="EJ24" t="n">
        <v>1</v>
      </c>
      <c r="EK24" t="n">
        <v>2</v>
      </c>
      <c r="EL24" t="n">
        <v>2</v>
      </c>
      <c r="EM24" t="n">
        <v>0</v>
      </c>
      <c r="EN24" t="n">
        <v>5</v>
      </c>
      <c r="EO24" t="n">
        <v>2</v>
      </c>
      <c r="EP24" t="n">
        <v>7</v>
      </c>
      <c r="EQ24" t="n">
        <v>1</v>
      </c>
      <c r="ER24" t="n">
        <v>22</v>
      </c>
      <c r="ES24" t="n">
        <v>56</v>
      </c>
      <c r="ET24" t="n">
        <v>22</v>
      </c>
      <c r="EU24" t="n">
        <v>22</v>
      </c>
      <c r="EV24" t="n">
        <v>67</v>
      </c>
      <c r="EW24" t="n">
        <v>78</v>
      </c>
      <c r="EX24" t="n">
        <v>44</v>
      </c>
      <c r="EY24" t="n">
        <v>56</v>
      </c>
      <c r="EZ24" t="n">
        <v>50</v>
      </c>
      <c r="FA24" t="n">
        <v>50</v>
      </c>
      <c r="FB24" t="n">
        <v>2</v>
      </c>
      <c r="FC24" t="n">
        <v>5</v>
      </c>
      <c r="FD24" t="n">
        <v>18</v>
      </c>
      <c r="FE24" t="n">
        <v>8</v>
      </c>
      <c r="FF24" t="n">
        <v>2</v>
      </c>
      <c r="FG24" t="n">
        <v>0</v>
      </c>
      <c r="FH24" t="n">
        <v>2</v>
      </c>
      <c r="FI24" t="n">
        <v>1</v>
      </c>
      <c r="FJ24" t="n">
        <v>3</v>
      </c>
      <c r="FK24" t="n">
        <v>2</v>
      </c>
      <c r="FL24" t="n">
        <v>2</v>
      </c>
      <c r="FM24" t="n">
        <v>0</v>
      </c>
      <c r="FN24" t="n">
        <v>3</v>
      </c>
      <c r="FO24" t="n">
        <v>4</v>
      </c>
      <c r="FP24" t="n">
        <v>3</v>
      </c>
      <c r="FQ24" t="n">
        <v>1</v>
      </c>
      <c r="FR24" t="n">
        <v>25</v>
      </c>
      <c r="FS24" t="n">
        <v>38</v>
      </c>
      <c r="FT24" t="n">
        <v>63</v>
      </c>
      <c r="FU24" t="n">
        <v>25</v>
      </c>
      <c r="FV24" t="n">
        <v>75</v>
      </c>
      <c r="FW24" t="n">
        <v>50</v>
      </c>
      <c r="FX24" t="n">
        <v>38.9</v>
      </c>
      <c r="FY24" t="n">
        <v>61</v>
      </c>
      <c r="FZ24" t="n">
        <v>37.5</v>
      </c>
      <c r="GA24" t="n">
        <v>62</v>
      </c>
      <c r="GB24" t="n">
        <v>2</v>
      </c>
      <c r="GC24" t="n">
        <v>1</v>
      </c>
      <c r="GD24" t="n">
        <v>7</v>
      </c>
      <c r="GE24" t="n">
        <v>2</v>
      </c>
      <c r="GF24" t="n">
        <v>0</v>
      </c>
      <c r="GG24" t="n">
        <v>7</v>
      </c>
      <c r="GH24" t="n">
        <v>1</v>
      </c>
      <c r="GI24" t="n">
        <v>5</v>
      </c>
      <c r="GJ24" t="n">
        <v>2</v>
      </c>
      <c r="GK24" t="n">
        <v>1</v>
      </c>
      <c r="GL24" t="n">
        <v>1</v>
      </c>
      <c r="GM24" t="n">
        <v>7</v>
      </c>
      <c r="GN24" t="n">
        <v>7</v>
      </c>
      <c r="GO24" t="n">
        <v>5</v>
      </c>
      <c r="GP24" t="n">
        <v>1</v>
      </c>
      <c r="GQ24" t="n">
        <v>4</v>
      </c>
      <c r="GR24" t="n">
        <v>3</v>
      </c>
      <c r="GS24" t="n">
        <v>2</v>
      </c>
      <c r="GT24" t="n">
        <v>8</v>
      </c>
      <c r="GU24" t="n">
        <v>1</v>
      </c>
      <c r="GV24" t="n">
        <v>0</v>
      </c>
      <c r="GW24" t="n">
        <v>2</v>
      </c>
      <c r="GX24" t="n">
        <v>1</v>
      </c>
      <c r="GY24" t="n">
        <v>5</v>
      </c>
      <c r="GZ24" t="n">
        <v>2</v>
      </c>
      <c r="HA24" t="n">
        <v>0</v>
      </c>
      <c r="HB24" t="n">
        <v>2</v>
      </c>
      <c r="HC24" t="n">
        <v>6</v>
      </c>
      <c r="HD24" t="n">
        <v>3</v>
      </c>
      <c r="HE24" t="n">
        <v>2</v>
      </c>
      <c r="HF24" t="n">
        <v>6</v>
      </c>
      <c r="HG24" t="n">
        <v>6</v>
      </c>
      <c r="HH24" t="n">
        <v>3</v>
      </c>
      <c r="HI24" t="n">
        <v>2</v>
      </c>
      <c r="HJ24" t="n">
        <v>1</v>
      </c>
      <c r="HK24" t="n">
        <v>3</v>
      </c>
      <c r="HL24" t="n">
        <v>4</v>
      </c>
      <c r="HM24" t="n">
        <v>2</v>
      </c>
      <c r="HN24" t="n">
        <v>3</v>
      </c>
      <c r="HO24" t="n">
        <v>3</v>
      </c>
      <c r="HP24" t="n">
        <v>1</v>
      </c>
      <c r="HQ24" t="n">
        <v>2</v>
      </c>
      <c r="HS24" t="n">
        <v>2</v>
      </c>
      <c r="HU24" t="n">
        <v>1</v>
      </c>
      <c r="HV24" t="n">
        <v>1</v>
      </c>
      <c r="HW24" t="n">
        <v>1</v>
      </c>
      <c r="HX24" t="n">
        <v>2</v>
      </c>
      <c r="HY24" t="n">
        <v>4</v>
      </c>
      <c r="HZ24" t="n">
        <v>1</v>
      </c>
      <c r="IA24" t="n">
        <v>3</v>
      </c>
      <c r="IB24" t="n">
        <v>3</v>
      </c>
      <c r="IC24" t="n">
        <v>1</v>
      </c>
      <c r="ID24" t="n">
        <v>3</v>
      </c>
      <c r="IE24" t="n">
        <v>1</v>
      </c>
      <c r="IF24" t="n">
        <v>4</v>
      </c>
      <c r="IH24" t="n">
        <v>2</v>
      </c>
      <c r="II24" t="n">
        <v>4</v>
      </c>
      <c r="IJ24" t="n">
        <v>5</v>
      </c>
      <c r="IK24" t="n">
        <v>5</v>
      </c>
      <c r="IL24" t="n">
        <v>2</v>
      </c>
      <c r="IM24" t="n">
        <v>2</v>
      </c>
      <c r="IO24" t="n">
        <v>1</v>
      </c>
      <c r="IP24" t="n">
        <v>1</v>
      </c>
      <c r="IQ24" t="n">
        <v>1</v>
      </c>
      <c r="IR24" t="n">
        <v>3</v>
      </c>
      <c r="IS24" t="n">
        <v>1</v>
      </c>
      <c r="IT24" t="n">
        <v>2</v>
      </c>
      <c r="IU24" t="n">
        <v>4</v>
      </c>
      <c r="IV24" t="n">
        <v>1</v>
      </c>
      <c r="IW24" t="n">
        <v>3</v>
      </c>
      <c r="IX24" t="n">
        <v>3</v>
      </c>
      <c r="IZ24" t="n">
        <v>3</v>
      </c>
      <c r="JB24" t="n">
        <v>5</v>
      </c>
      <c r="JD24" t="n">
        <v>4</v>
      </c>
      <c r="JE24" t="n">
        <v>4</v>
      </c>
      <c r="JF24" t="n">
        <v>5</v>
      </c>
      <c r="JG24" t="n">
        <v>5</v>
      </c>
      <c r="KD24" t="inlineStr">
        <is>
          <t>R</t>
        </is>
      </c>
      <c r="KE24" t="inlineStr">
        <is>
          <t>R</t>
        </is>
      </c>
      <c r="KF24" t="inlineStr">
        <is>
          <t>R</t>
        </is>
      </c>
      <c r="KG24" t="inlineStr">
        <is>
          <t>R</t>
        </is>
      </c>
      <c r="KH24" t="inlineStr">
        <is>
          <t>R</t>
        </is>
      </c>
      <c r="KI24" t="inlineStr">
        <is>
          <t>R</t>
        </is>
      </c>
      <c r="KJ24" t="inlineStr">
        <is>
          <t>R</t>
        </is>
      </c>
      <c r="KK24" t="n">
        <v>10</v>
      </c>
      <c r="KL24" t="n">
        <v>1</v>
      </c>
      <c r="KM24" t="n">
        <v>1</v>
      </c>
      <c r="KN24" s="1" t="e">
        <v>#N/A</v>
      </c>
      <c r="KO24" s="1" t="e">
        <v>#N/A</v>
      </c>
      <c r="KP24" s="1" t="e">
        <v>#N/A</v>
      </c>
      <c r="KQ24" t="inlineStr">
        <is>
          <t>Latvia_Virsliga</t>
        </is>
      </c>
      <c r="KR24" s="1" t="inlineStr">
        <is>
          <t>G</t>
        </is>
      </c>
      <c r="KS24" s="1" t="inlineStr">
        <is>
          <t>G</t>
        </is>
      </c>
      <c r="KT24" s="1" t="inlineStr">
        <is>
          <t>G</t>
        </is>
      </c>
      <c r="KU24" s="1" t="inlineStr">
        <is>
          <t>A</t>
        </is>
      </c>
      <c r="KV24" s="1" t="inlineStr">
        <is>
          <t>G</t>
        </is>
      </c>
      <c r="KW24" s="1" t="inlineStr">
        <is>
          <t>A</t>
        </is>
      </c>
      <c r="KX24" s="1" t="inlineStr">
        <is>
          <t>A</t>
        </is>
      </c>
      <c r="KY24" s="1" t="inlineStr">
        <is>
          <t>A</t>
        </is>
      </c>
      <c r="KZ24" s="1" t="inlineStr">
        <is>
          <t>G</t>
        </is>
      </c>
      <c r="LA24" s="1" t="inlineStr">
        <is>
          <t>G</t>
        </is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inlineStr">
        <is>
          <t>A</t>
        </is>
      </c>
      <c r="LU24" s="4" t="n">
        <v>2</v>
      </c>
      <c r="LV24" s="4" t="n">
        <v>0.5</v>
      </c>
      <c r="LW24" s="4" t="n">
        <v>2</v>
      </c>
      <c r="LX24" s="4" t="n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P24" s="1" t="n">
        <v>0</v>
      </c>
      <c r="MQ24" s="1" t="n">
        <v>0</v>
      </c>
      <c r="MR24" s="1" t="n">
        <v>0</v>
      </c>
      <c r="MS24" s="1" t="n">
        <v>0</v>
      </c>
      <c r="MT24" s="1" t="n">
        <v>0</v>
      </c>
      <c r="MU24" s="1" t="n">
        <v>0</v>
      </c>
      <c r="MV24" s="1" t="n">
        <v>0</v>
      </c>
      <c r="MW24" s="1" t="n">
        <v>0</v>
      </c>
      <c r="MX24" s="1" t="n">
        <v>0</v>
      </c>
      <c r="MY24" s="1" t="n">
        <v>0</v>
      </c>
      <c r="MZ24" s="1" t="n">
        <v>0</v>
      </c>
      <c r="NA24" s="1" t="n">
        <v>0</v>
      </c>
      <c r="NB24" s="1" t="n">
        <v>0</v>
      </c>
      <c r="NC24" s="1" t="n">
        <v>0</v>
      </c>
      <c r="ND24" s="1" t="n">
        <v>0</v>
      </c>
      <c r="NE24" s="1" t="n">
        <v>0</v>
      </c>
      <c r="NF24" s="1" t="n">
        <v>0</v>
      </c>
      <c r="NG24" s="33" t="e">
        <v>#DIV/0!</v>
      </c>
      <c r="NH24" s="3" t="e">
        <v>#DIV/0!</v>
      </c>
      <c r="NI24" s="1" t="e">
        <v>#N/A</v>
      </c>
      <c r="NJ24" s="79" t="e">
        <v>#DIV/0!</v>
      </c>
      <c r="NK24" s="34" t="e">
        <v>#N/A</v>
      </c>
      <c r="NL24" s="34" t="e">
        <v>#N/A</v>
      </c>
      <c r="NM24" s="32" t="n">
        <v>0</v>
      </c>
      <c r="NN24" s="32" t="e">
        <v>#DIV/0!</v>
      </c>
      <c r="NO24" s="32" t="e">
        <v>#DIV/0!</v>
      </c>
      <c r="NP24" s="32" t="e">
        <v>#DIV/0!</v>
      </c>
      <c r="NQ24" s="79" t="e">
        <v>#DIV/0!</v>
      </c>
      <c r="NR24" s="34" t="e">
        <v>#N/A</v>
      </c>
      <c r="NS24" s="34" t="e">
        <v>#N/A</v>
      </c>
      <c r="NT24" s="32" t="n">
        <v>0</v>
      </c>
      <c r="NU24" s="32" t="e">
        <v>#DIV/0!</v>
      </c>
      <c r="NV24" s="32" t="e">
        <v>#DIV/0!</v>
      </c>
      <c r="NW24" s="32" t="e">
        <v>#DIV/0!</v>
      </c>
      <c r="NX24" t="e">
        <v>#DIV/0!</v>
      </c>
      <c r="NY24" t="e">
        <v>#DIV/0!</v>
      </c>
      <c r="NZ24" t="e">
        <v>#DIV/0!</v>
      </c>
      <c r="OA24" t="e">
        <v>#DIV/0!</v>
      </c>
      <c r="OB24" t="e">
        <v>#DIV/0!</v>
      </c>
      <c r="OC24" t="e">
        <v>#DIV/0!</v>
      </c>
    </row>
    <row r="25" ht="16.5" customHeight="1" thickBot="1" thickTop="1">
      <c r="A25" s="2" t="n"/>
      <c r="KL25" t="n">
        <v>6</v>
      </c>
      <c r="KM25" t="n">
        <v>5</v>
      </c>
      <c r="KN25" s="1">
        <f>IF(INDEX(#REF!,MATCH('HT 0-1'!D25,#REF!,0))=INDEX(#REF!,MATCH('HT 0-1'!D25,#REF!,0)),INDEX(#REF!,MATCH('HT 0-1'!D25,#REF!,0)),"ERROR")</f>
        <v/>
      </c>
      <c r="KO25" s="1">
        <f>IF(INDEX(#REF!,MATCH('HT 0-1'!E25,#REF!,0))=INDEX(#REF!,MATCH('HT 0-1'!E25,#REF!,0)),INDEX(#REF!,MATCH('HT 0-1'!E25,#REF!,0)),"ERROR")</f>
        <v/>
      </c>
      <c r="KP25" s="1">
        <f>KN25&amp;" v "&amp;KO25</f>
        <v/>
      </c>
      <c r="KQ25">
        <f>B25&amp;"_"&amp;C25</f>
        <v/>
      </c>
      <c r="KR25" s="1">
        <f>IF((HW25/KK25)&lt;0.335,"G",IF((HW25/KK25)&gt;0.67,"R","A"))</f>
        <v/>
      </c>
      <c r="KS25" s="1">
        <f>IF((HX25/KK25)&lt;0.335,"G",IF((HX25/KK25)&gt;0.67,"R","A"))</f>
        <v/>
      </c>
      <c r="KT25" s="1">
        <f>IF((IH25/KK25)&lt;0.335,"G",IF((IH25/KK25)&gt;0.67,"R","A"))</f>
        <v/>
      </c>
      <c r="KU25" s="1">
        <f>IF((II25/KK25)&lt;0.335,"G",IF((II25/KK25)&gt;0.67,"R","A"))</f>
        <v/>
      </c>
      <c r="KV25" s="1">
        <f>IF((HZ25/KK25)&lt;0.335,"G",IF((HZ25/KK25)&gt;0.67,"R","A"))</f>
        <v/>
      </c>
      <c r="KW25" s="1">
        <f>IF((HY25/KK25)&lt;0.335,"G",IF((HY25/KK25)&gt;0.67,"R","A"))</f>
        <v/>
      </c>
      <c r="KX25" s="1">
        <f>IF((IK25/KK25)&lt;0.335,"G",IF((IK25/KK25)&gt;0.67,"R","A"))</f>
        <v/>
      </c>
      <c r="KY25" s="1">
        <f>IF((IJ25/KK25)&lt;0.335,"G",IF((IJ25/KK25)&gt;0.67,"R","A"))</f>
        <v/>
      </c>
      <c r="KZ25" s="1">
        <f>IF((HQ25/KK25)&lt;0.335,"G",IF((HQ25/KK25)&gt;0.67,"R","A"))</f>
        <v/>
      </c>
      <c r="LA25" s="1">
        <f>IF((IB25/KK25)&lt;0.335,"G",IF((IB25/KK25)&gt;0.67,"R","A"))</f>
        <v/>
      </c>
      <c r="LB25">
        <f>IF(LQ25="0-1",INDEX(Scrape!#REF!,MATCH('HT 0-1'!KP25,Scrape!$B:$B,0)),"")</f>
        <v/>
      </c>
      <c r="LC25">
        <f>IF(LQ25="0-1",INDEX(Scrape!$A:$A,MATCH('HT 0-1'!KP25,Scrape!$B:$B,0)),"")</f>
        <v/>
      </c>
      <c r="LD25">
        <f>IF(LQ25="0-1",INDEX(Scrape!$B:$B,MATCH('HT 0-1'!KP25,Scrape!$B:$B,0)),"")</f>
        <v/>
      </c>
      <c r="LE25">
        <f>IF(LQ25="0-1",INDEX(Scrape!$C:$C,MATCH('HT 0-1'!KP25,Scrape!$B:$B,0)),"")</f>
        <v/>
      </c>
      <c r="LF25">
        <f>IF(LQ25="0-1",INDEX(Scrape!$D:$D,MATCH('HT 0-1'!KP25,Scrape!$B:$B,0)),"")</f>
        <v/>
      </c>
      <c r="LG25">
        <f>IF(LQ25="0-1",INDEX(Scrape!$E:$E,MATCH('HT 0-1'!KP25,Scrape!$B:$B,0)),"")</f>
        <v/>
      </c>
      <c r="LH25">
        <f>IF(LQ25="0-1",INDEX(Scrape!$F:$F,MATCH('HT 0-1'!KP25,Scrape!$B:$B,0)),"")</f>
        <v/>
      </c>
      <c r="LI25">
        <f>IF(LQ25="0-1",INDEX(Scrape!$G:$G,MATCH('HT 0-1'!KP25,Scrape!$B:$B,0)),"")</f>
        <v/>
      </c>
      <c r="LJ25">
        <f>IF(LQ25="0-1",INDEX(Scrape!$H:$H,MATCH('HT 0-1'!KP25,Scrape!$B:$B,0)),"")</f>
        <v/>
      </c>
      <c r="LK25">
        <f>IF(LQ25="0-1",INDEX(Scrape!$I:$I,MATCH('HT 0-1'!KP25,Scrape!$B:$B,0)),"")</f>
        <v/>
      </c>
      <c r="LL25">
        <f>IF(LQ25="0-1",INDEX(Scrape!$J:$J,MATCH('HT 0-1'!KP25,Scrape!$B:$B,0)),"")</f>
        <v/>
      </c>
      <c r="LM25">
        <f>IF(LQ25="0-1",INDEX(Scrape!$K:$K,MATCH('HT 0-1'!KP25,Scrape!$B:$B,0)),"")</f>
        <v/>
      </c>
      <c r="LN25">
        <f>IF(LQ25="0-1",INDEX(Scrape!$L:$L,MATCH('HT 0-1'!KP25,Scrape!$B:$B,0)),"")</f>
        <v/>
      </c>
      <c r="LO25">
        <f>IF(LQ25="0-1",INDEX(Scrape!$M:$M,MATCH('HT 0-1'!KP25,Scrape!$B:$B,0)),"")</f>
        <v/>
      </c>
      <c r="LP25">
        <f>IF(LQ25="0-1",INDEX(Scrape!$N:$N,MATCH('HT 0-1'!KP25,Scrape!$B:$B,0)),"")</f>
        <v/>
      </c>
      <c r="LQ25">
        <f>INDEX(Scrape!$O:$O,MATCH('HT 0-1'!KP25,Scrape!$B:$B,0))</f>
        <v/>
      </c>
      <c r="LR25">
        <f>(1/LJ25)+(1/LI25)+(1/LH25)</f>
        <v/>
      </c>
      <c r="LS25">
        <f>(1/LG25)+(1/LF25)+(1/LE25)</f>
        <v/>
      </c>
      <c r="LT25" s="8">
        <f>IF(INDEX(#REF!,MATCH(KQ25,#REF!,0))=INDEX(#REF!,MATCH(KQ25,#REF!,0)),INDEX(#REF!,MATCH(KQ25,#REF!,0)),"ERROR")</f>
        <v/>
      </c>
      <c r="LU25" s="4">
        <f>IF(KR25="G",2,IF(KR25="R",0.5,IF(KR25="A",1)))</f>
        <v/>
      </c>
      <c r="LV25" s="4">
        <f>IF(KS25="G",0.5,IF(KS25="R",2,IF(KS25="A",1)))</f>
        <v/>
      </c>
      <c r="LW25" s="4">
        <f>IF(KT25="G",2,IF(KT25="R",0.5,IF(KT25="A",1)))</f>
        <v/>
      </c>
      <c r="LX25" s="4">
        <f>IF(KU25="G",0.5,IF(KU25="R",2,IF(KU25="A",1)))</f>
        <v/>
      </c>
      <c r="LY25" s="7">
        <f>(LK25*(LU25+LX25)+(LL25*(LU25+LX25)))</f>
        <v/>
      </c>
      <c r="LZ25" s="7">
        <f>(LN25*(LV25+LW25)+(LO25*(LV25+LW25)))</f>
        <v/>
      </c>
      <c r="MA25" s="11">
        <f>LY25-LZ25</f>
        <v/>
      </c>
      <c r="MB25" s="5">
        <f>MA25+2</f>
        <v/>
      </c>
      <c r="MC25" s="6">
        <f>MA25-2</f>
        <v/>
      </c>
      <c r="MD25" s="4">
        <f>LE25</f>
        <v/>
      </c>
      <c r="ME25" s="9">
        <f>IF(MD25=0,1000,MD25+0.75)</f>
        <v/>
      </c>
      <c r="MF25" s="10">
        <f>IF(MD25=0,0,MD25-0.75)</f>
        <v/>
      </c>
      <c r="MG25" s="4">
        <f>((LM25*(LU25+LX25))-((LP25*(LV25+LW25))))</f>
        <v/>
      </c>
      <c r="MH25" s="9">
        <f>MG25*1.2</f>
        <v/>
      </c>
      <c r="MI25" s="10">
        <f>MG25*0.8</f>
        <v/>
      </c>
      <c r="MJ25">
        <f>IFERROR(NX25,"")</f>
        <v/>
      </c>
      <c r="MK25">
        <f>IFERROR(NY25,"")</f>
        <v/>
      </c>
      <c r="ML25">
        <f>IFERROR(NZ25,"")</f>
        <v/>
      </c>
      <c r="MM25">
        <f>IFERROR(OA25,"")</f>
        <v/>
      </c>
      <c r="MN25">
        <f>IFERROR(OB25,"")</f>
        <v/>
      </c>
      <c r="MO25">
        <f>IFERROR(OC25,"")</f>
        <v/>
      </c>
      <c r="MP25" s="1">
        <f>COUNTIFS(#REF!,LT25,#REF!,1,#REF!,"&gt;="&amp;MC25,#REF!,"&lt;="&amp;MB25,#REF!,"&lt;="&amp;ME25,#REF!,"&gt;="&amp;MF25,#REF!,"="&amp;KV25,#REF!,"="&amp;KX25)</f>
        <v/>
      </c>
      <c r="MQ25" s="1">
        <f>COUNTIFS(#REF!,LT25,#REF!,0,#REF!,"&gt;="&amp;MC25,#REF!,"&lt;="&amp;MB25,#REF!,"&lt;="&amp;ME25,#REF!,"&gt;="&amp;MF25,#REF!,"="&amp;KV25,#REF!,"="&amp;KX25)</f>
        <v/>
      </c>
      <c r="MR25" s="1">
        <f>COUNTIFS(#REF!,LT25,#REF!,1,#REF!,"&gt;="&amp;MC25,#REF!,"&lt;="&amp;MB25,#REF!,"&lt;="&amp;ME25,#REF!,"&gt;="&amp;MF25,#REF!,"="&amp;KW25,#REF!,"="&amp;KY25)</f>
        <v/>
      </c>
      <c r="MS25" s="1">
        <f>COUNTIFS(#REF!,LT25,#REF!,0,#REF!,"&gt;="&amp;MC25,#REF!,"&lt;="&amp;MB25,#REF!,"&lt;="&amp;ME25,#REF!,"&gt;="&amp;MF25,#REF!,"="&amp;KW25,#REF!,"="&amp;KY25)</f>
        <v/>
      </c>
      <c r="MT25" s="1">
        <f>COUNTIFS(#REF!,LT25,#REF!,1,#REF!,"&gt;="&amp;MI25,#REF!,"&lt;="&amp;MH25,#REF!,"&lt;="&amp;ME25,#REF!,"&gt;="&amp;MF25)</f>
        <v/>
      </c>
      <c r="MU25" s="1">
        <f>COUNTIFS(#REF!,LT25,#REF!,0,#REF!,"&gt;="&amp;MI25,#REF!,"&lt;="&amp;MH25,#REF!,"&lt;="&amp;ME25,#REF!,"&gt;="&amp;MF25)</f>
        <v/>
      </c>
      <c r="MV25" s="1">
        <f>COUNTIFS(#REF!,LT25,#REF!,1,#REF!,"&gt;="&amp;MI25,#REF!,"&lt;="&amp;MH25,#REF!,"="&amp;KZ25,#REF!,"="&amp;LA25,#REF!,"&lt;="&amp;ME25,#REF!,"&gt;="&amp;MF25)</f>
        <v/>
      </c>
      <c r="MW25" s="1">
        <f>COUNTIFS(#REF!,LT25,#REF!,0,#REF!,"&gt;="&amp;MI25,#REF!,"&lt;="&amp;MH25,#REF!,"="&amp;KZ25,#REF!,"="&amp;LA25,#REF!,"&lt;="&amp;ME25,#REF!,"&gt;="&amp;MF25)</f>
        <v/>
      </c>
      <c r="MX25" s="1">
        <f>COUNTIFS(#REF!,LT25,#REF!,1,#REF!,"&gt;="&amp;MC25,#REF!,"&lt;="&amp;MB25,#REF!,"&lt;="&amp;ME25,#REF!,"&gt;="&amp;MF25)</f>
        <v/>
      </c>
      <c r="MY25" s="1">
        <f>COUNTIFS(#REF!,LT25,#REF!,0,#REF!,"&gt;="&amp;MC25,#REF!,"&lt;="&amp;MB25,#REF!,"&lt;="&amp;ME25,#REF!,"&gt;="&amp;MF25)</f>
        <v/>
      </c>
      <c r="MZ25" s="1">
        <f>COUNTIFS(#REF!,LT25,#REF!,1,#REF!,"&lt;="&amp;ME25,#REF!,"&gt;="&amp;MF25,#REF!,"="&amp;KV25,#REF!,"="&amp;KX25)</f>
        <v/>
      </c>
      <c r="NA25" s="1">
        <f>COUNTIFS(#REF!,LT25,#REF!,0,#REF!,"&lt;="&amp;ME25,#REF!,"&gt;="&amp;MF25,#REF!,"="&amp;KV25,#REF!,"="&amp;KX25)</f>
        <v/>
      </c>
      <c r="NB25" s="1">
        <f>COUNTIFS(#REF!,LT25,#REF!,1,#REF!,"&lt;="&amp;ME25,#REF!,"&gt;="&amp;MF25,#REF!,"="&amp;KW25,#REF!,"="&amp;KY25)</f>
        <v/>
      </c>
      <c r="NC25" s="1">
        <f>COUNTIFS(#REF!,LT25,#REF!,0,#REF!,"&lt;="&amp;ME25,#REF!,"&gt;="&amp;MF25,#REF!,"="&amp;KW25,#REF!,"="&amp;KY25)</f>
        <v/>
      </c>
      <c r="ND25" s="1">
        <f>MP25+MR25+MT25+MV25+MX25+MZ25+NB25</f>
        <v/>
      </c>
      <c r="NE25" s="1">
        <f>MQ25+MS25+MU25+MW25+MY25+NA25+NC25</f>
        <v/>
      </c>
      <c r="NF25" s="1">
        <f>ND25+NE25</f>
        <v/>
      </c>
      <c r="NG25" s="33">
        <f>ND25/(ND25+NE25)</f>
        <v/>
      </c>
      <c r="NH25" s="3">
        <f>1/NG25</f>
        <v/>
      </c>
      <c r="NI25" s="1">
        <f>LI25</f>
        <v/>
      </c>
      <c r="NJ25" s="79">
        <f>((1-NG25)*(1/(NI25-1))*0.98-(NG25*1))</f>
        <v/>
      </c>
      <c r="NK25" s="34">
        <f>IF(LR25&lt;0.9,0,IF(AND(LR25&gt;1.1),0,1))</f>
        <v/>
      </c>
      <c r="NL25" s="34">
        <f>IF(LS25&lt;0.9,0,IF(AND(LS25&gt;1.1),0,1))</f>
        <v/>
      </c>
      <c r="NM25" s="32">
        <f>IF(NF25&gt;99,1,0)</f>
        <v/>
      </c>
      <c r="NN25" s="32">
        <f>IF(NJ25&gt;0.0799,1,0)</f>
        <v/>
      </c>
      <c r="NO25" s="32">
        <f>IF(NJ25&gt;NQ25,1,0)</f>
        <v/>
      </c>
      <c r="NP25" s="32">
        <f>NM25+NN25+NO25+NK25+NL25</f>
        <v/>
      </c>
      <c r="NQ25" s="79">
        <f>(((100*NG25)*(NI25-1)*0.98)-((1-NG25)*100))/100</f>
        <v/>
      </c>
      <c r="NR25" s="34">
        <f>IF(LR25&lt;0.9,0,IF(AND(LR25&gt;1.1),0,1))</f>
        <v/>
      </c>
      <c r="NS25" s="34">
        <f>IF(LS25&lt;0.9,0,IF(AND(LS25&gt;1.1),0,1))</f>
        <v/>
      </c>
      <c r="NT25" s="32">
        <f>IF(NF25&gt;99,1,0)</f>
        <v/>
      </c>
      <c r="NU25" s="32">
        <f>IF(NQ25&gt;0.0799,1,0)</f>
        <v/>
      </c>
      <c r="NV25" s="32">
        <f>IF(NQ25&gt;NJ25,1,0)</f>
        <v/>
      </c>
      <c r="NW25" s="32">
        <f>NT25+NU25+NV25+NR25+NS25</f>
        <v/>
      </c>
      <c r="NX25">
        <f>IF(NP25=5,"LayAway0-1",IF(AND(NW25=5),"BackAway0-1",""))</f>
        <v/>
      </c>
      <c r="NY25">
        <f>IF(NP25=5,KO25,IF(AND(NW25=5),KO25,""))</f>
        <v/>
      </c>
      <c r="NZ25">
        <f>IF(NP25=5,"Match Odds",IF(AND(NW25=5),"Match Odds",""))</f>
        <v/>
      </c>
      <c r="OA25">
        <f>IF(NP25=5,KP25,IF(AND(NW25=5),KP25,""))</f>
        <v/>
      </c>
      <c r="OB25">
        <f>IF(NP25=5,"MATCH_ODDS",IF(AND(NW25=5),"MATCH_ODDS",""))</f>
        <v/>
      </c>
      <c r="OC25">
        <f>IF(NP25=5,"LAY",IF(AND(NW25=5),"BACK",""))</f>
        <v/>
      </c>
    </row>
    <row r="26" ht="16.5" customHeight="1" thickBot="1" thickTop="1">
      <c r="A26" s="2" t="n"/>
      <c r="KL26" t="n">
        <v>2</v>
      </c>
      <c r="KM26" t="n">
        <v>2</v>
      </c>
      <c r="KN26" s="1">
        <f>IF(INDEX(#REF!,MATCH('HT 0-1'!D26,#REF!,0))=INDEX(#REF!,MATCH('HT 0-1'!D26,#REF!,0)),INDEX(#REF!,MATCH('HT 0-1'!D26,#REF!,0)),"ERROR")</f>
        <v/>
      </c>
      <c r="KO26" s="1">
        <f>IF(INDEX(#REF!,MATCH('HT 0-1'!E26,#REF!,0))=INDEX(#REF!,MATCH('HT 0-1'!E26,#REF!,0)),INDEX(#REF!,MATCH('HT 0-1'!E26,#REF!,0)),"ERROR")</f>
        <v/>
      </c>
      <c r="KP26" s="1">
        <f>KN26&amp;" v "&amp;KO26</f>
        <v/>
      </c>
      <c r="KQ26">
        <f>B26&amp;"_"&amp;C26</f>
        <v/>
      </c>
      <c r="KR26" s="1">
        <f>IF((HW26/KK26)&lt;0.335,"G",IF((HW26/KK26)&gt;0.67,"R","A"))</f>
        <v/>
      </c>
      <c r="KS26" s="1">
        <f>IF((HX26/KK26)&lt;0.335,"G",IF((HX26/KK26)&gt;0.67,"R","A"))</f>
        <v/>
      </c>
      <c r="KT26" s="1">
        <f>IF((IH26/KK26)&lt;0.335,"G",IF((IH26/KK26)&gt;0.67,"R","A"))</f>
        <v/>
      </c>
      <c r="KU26" s="1">
        <f>IF((II26/KK26)&lt;0.335,"G",IF((II26/KK26)&gt;0.67,"R","A"))</f>
        <v/>
      </c>
      <c r="KV26" s="1">
        <f>IF((HZ26/KK26)&lt;0.335,"G",IF((HZ26/KK26)&gt;0.67,"R","A"))</f>
        <v/>
      </c>
      <c r="KW26" s="1">
        <f>IF((HY26/KK26)&lt;0.335,"G",IF((HY26/KK26)&gt;0.67,"R","A"))</f>
        <v/>
      </c>
      <c r="KX26" s="1">
        <f>IF((IK26/KK26)&lt;0.335,"G",IF((IK26/KK26)&gt;0.67,"R","A"))</f>
        <v/>
      </c>
      <c r="KY26" s="1">
        <f>IF((IJ26/KK26)&lt;0.335,"G",IF((IJ26/KK26)&gt;0.67,"R","A"))</f>
        <v/>
      </c>
      <c r="KZ26" s="1">
        <f>IF((HQ26/KK26)&lt;0.335,"G",IF((HQ26/KK26)&gt;0.67,"R","A"))</f>
        <v/>
      </c>
      <c r="LA26" s="1">
        <f>IF((IB26/KK26)&lt;0.335,"G",IF((IB26/KK26)&gt;0.67,"R","A"))</f>
        <v/>
      </c>
      <c r="LB26">
        <f>IF(LQ26="0-1",INDEX(Scrape!#REF!,MATCH('HT 0-1'!KP26,Scrape!$B:$B,0)),"")</f>
        <v/>
      </c>
      <c r="LC26">
        <f>IF(LQ26="0-1",INDEX(Scrape!$A:$A,MATCH('HT 0-1'!KP26,Scrape!$B:$B,0)),"")</f>
        <v/>
      </c>
      <c r="LD26">
        <f>IF(LQ26="0-1",INDEX(Scrape!$B:$B,MATCH('HT 0-1'!KP26,Scrape!$B:$B,0)),"")</f>
        <v/>
      </c>
      <c r="LE26">
        <f>IF(LQ26="0-1",INDEX(Scrape!$C:$C,MATCH('HT 0-1'!KP26,Scrape!$B:$B,0)),"")</f>
        <v/>
      </c>
      <c r="LF26">
        <f>IF(LQ26="0-1",INDEX(Scrape!$D:$D,MATCH('HT 0-1'!KP26,Scrape!$B:$B,0)),"")</f>
        <v/>
      </c>
      <c r="LG26">
        <f>IF(LQ26="0-1",INDEX(Scrape!$E:$E,MATCH('HT 0-1'!KP26,Scrape!$B:$B,0)),"")</f>
        <v/>
      </c>
      <c r="LH26">
        <f>IF(LQ26="0-1",INDEX(Scrape!$F:$F,MATCH('HT 0-1'!KP26,Scrape!$B:$B,0)),"")</f>
        <v/>
      </c>
      <c r="LI26">
        <f>IF(LQ26="0-1",INDEX(Scrape!$G:$G,MATCH('HT 0-1'!KP26,Scrape!$B:$B,0)),"")</f>
        <v/>
      </c>
      <c r="LJ26">
        <f>IF(LQ26="0-1",INDEX(Scrape!$H:$H,MATCH('HT 0-1'!KP26,Scrape!$B:$B,0)),"")</f>
        <v/>
      </c>
      <c r="LK26">
        <f>IF(LQ26="0-1",INDEX(Scrape!$I:$I,MATCH('HT 0-1'!KP26,Scrape!$B:$B,0)),"")</f>
        <v/>
      </c>
      <c r="LL26">
        <f>IF(LQ26="0-1",INDEX(Scrape!$J:$J,MATCH('HT 0-1'!KP26,Scrape!$B:$B,0)),"")</f>
        <v/>
      </c>
      <c r="LM26">
        <f>IF(LQ26="0-1",INDEX(Scrape!$K:$K,MATCH('HT 0-1'!KP26,Scrape!$B:$B,0)),"")</f>
        <v/>
      </c>
      <c r="LN26">
        <f>IF(LQ26="0-1",INDEX(Scrape!$L:$L,MATCH('HT 0-1'!KP26,Scrape!$B:$B,0)),"")</f>
        <v/>
      </c>
      <c r="LO26">
        <f>IF(LQ26="0-1",INDEX(Scrape!$M:$M,MATCH('HT 0-1'!KP26,Scrape!$B:$B,0)),"")</f>
        <v/>
      </c>
      <c r="LP26">
        <f>IF(LQ26="0-1",INDEX(Scrape!$N:$N,MATCH('HT 0-1'!KP26,Scrape!$B:$B,0)),"")</f>
        <v/>
      </c>
      <c r="LQ26">
        <f>INDEX(Scrape!$O:$O,MATCH('HT 0-1'!KP26,Scrape!$B:$B,0))</f>
        <v/>
      </c>
      <c r="LR26">
        <f>(1/LJ26)+(1/LI26)+(1/LH26)</f>
        <v/>
      </c>
      <c r="LS26">
        <f>(1/LG26)+(1/LF26)+(1/LE26)</f>
        <v/>
      </c>
      <c r="LT26" s="8">
        <f>IF(INDEX(#REF!,MATCH(KQ26,#REF!,0))=INDEX(#REF!,MATCH(KQ26,#REF!,0)),INDEX(#REF!,MATCH(KQ26,#REF!,0)),"ERROR")</f>
        <v/>
      </c>
      <c r="LU26" s="4">
        <f>IF(KR26="G",2,IF(KR26="R",0.5,IF(KR26="A",1)))</f>
        <v/>
      </c>
      <c r="LV26" s="4">
        <f>IF(KS26="G",0.5,IF(KS26="R",2,IF(KS26="A",1)))</f>
        <v/>
      </c>
      <c r="LW26" s="4">
        <f>IF(KT26="G",2,IF(KT26="R",0.5,IF(KT26="A",1)))</f>
        <v/>
      </c>
      <c r="LX26" s="4">
        <f>IF(KU26="G",0.5,IF(KU26="R",2,IF(KU26="A",1)))</f>
        <v/>
      </c>
      <c r="LY26" s="7">
        <f>(LK26*(LU26+LX26)+(LL26*(LU26+LX26)))</f>
        <v/>
      </c>
      <c r="LZ26" s="7">
        <f>(LN26*(LV26+LW26)+(LO26*(LV26+LW26)))</f>
        <v/>
      </c>
      <c r="MA26" s="11">
        <f>LY26-LZ26</f>
        <v/>
      </c>
      <c r="MB26" s="5">
        <f>MA26+2</f>
        <v/>
      </c>
      <c r="MC26" s="6">
        <f>MA26-2</f>
        <v/>
      </c>
      <c r="MD26" s="4">
        <f>LE26</f>
        <v/>
      </c>
      <c r="ME26" s="9">
        <f>IF(MD26=0,1000,MD26+0.75)</f>
        <v/>
      </c>
      <c r="MF26" s="10">
        <f>IF(MD26=0,0,MD26-0.75)</f>
        <v/>
      </c>
      <c r="MG26" s="4">
        <f>((LM26*(LU26+LX26))-((LP26*(LV26+LW26))))</f>
        <v/>
      </c>
      <c r="MH26" s="9">
        <f>MG26*1.2</f>
        <v/>
      </c>
      <c r="MI26" s="10">
        <f>MG26*0.8</f>
        <v/>
      </c>
      <c r="MJ26">
        <f>IFERROR(NX26,"")</f>
        <v/>
      </c>
      <c r="MK26">
        <f>IFERROR(NY26,"")</f>
        <v/>
      </c>
      <c r="ML26">
        <f>IFERROR(NZ26,"")</f>
        <v/>
      </c>
      <c r="MM26">
        <f>IFERROR(OA26,"")</f>
        <v/>
      </c>
      <c r="MN26">
        <f>IFERROR(OB26,"")</f>
        <v/>
      </c>
      <c r="MO26">
        <f>IFERROR(OC26,"")</f>
        <v/>
      </c>
      <c r="MP26" s="1">
        <f>COUNTIFS(#REF!,LT26,#REF!,1,#REF!,"&gt;="&amp;MC26,#REF!,"&lt;="&amp;MB26,#REF!,"&lt;="&amp;ME26,#REF!,"&gt;="&amp;MF26,#REF!,"="&amp;KV26,#REF!,"="&amp;KX26)</f>
        <v/>
      </c>
      <c r="MQ26" s="1">
        <f>COUNTIFS(#REF!,LT26,#REF!,0,#REF!,"&gt;="&amp;MC26,#REF!,"&lt;="&amp;MB26,#REF!,"&lt;="&amp;ME26,#REF!,"&gt;="&amp;MF26,#REF!,"="&amp;KV26,#REF!,"="&amp;KX26)</f>
        <v/>
      </c>
      <c r="MR26" s="1">
        <f>COUNTIFS(#REF!,LT26,#REF!,1,#REF!,"&gt;="&amp;MC26,#REF!,"&lt;="&amp;MB26,#REF!,"&lt;="&amp;ME26,#REF!,"&gt;="&amp;MF26,#REF!,"="&amp;KW26,#REF!,"="&amp;KY26)</f>
        <v/>
      </c>
      <c r="MS26" s="1">
        <f>COUNTIFS(#REF!,LT26,#REF!,0,#REF!,"&gt;="&amp;MC26,#REF!,"&lt;="&amp;MB26,#REF!,"&lt;="&amp;ME26,#REF!,"&gt;="&amp;MF26,#REF!,"="&amp;KW26,#REF!,"="&amp;KY26)</f>
        <v/>
      </c>
      <c r="MT26" s="1">
        <f>COUNTIFS(#REF!,LT26,#REF!,1,#REF!,"&gt;="&amp;MI26,#REF!,"&lt;="&amp;MH26,#REF!,"&lt;="&amp;ME26,#REF!,"&gt;="&amp;MF26)</f>
        <v/>
      </c>
      <c r="MU26" s="1">
        <f>COUNTIFS(#REF!,LT26,#REF!,0,#REF!,"&gt;="&amp;MI26,#REF!,"&lt;="&amp;MH26,#REF!,"&lt;="&amp;ME26,#REF!,"&gt;="&amp;MF26)</f>
        <v/>
      </c>
      <c r="MV26" s="1">
        <f>COUNTIFS(#REF!,LT26,#REF!,1,#REF!,"&gt;="&amp;MI26,#REF!,"&lt;="&amp;MH26,#REF!,"="&amp;KZ26,#REF!,"="&amp;LA26,#REF!,"&lt;="&amp;ME26,#REF!,"&gt;="&amp;MF26)</f>
        <v/>
      </c>
      <c r="MW26" s="1">
        <f>COUNTIFS(#REF!,LT26,#REF!,0,#REF!,"&gt;="&amp;MI26,#REF!,"&lt;="&amp;MH26,#REF!,"="&amp;KZ26,#REF!,"="&amp;LA26,#REF!,"&lt;="&amp;ME26,#REF!,"&gt;="&amp;MF26)</f>
        <v/>
      </c>
      <c r="MX26" s="1">
        <f>COUNTIFS(#REF!,LT26,#REF!,1,#REF!,"&gt;="&amp;MC26,#REF!,"&lt;="&amp;MB26,#REF!,"&lt;="&amp;ME26,#REF!,"&gt;="&amp;MF26)</f>
        <v/>
      </c>
      <c r="MY26" s="1">
        <f>COUNTIFS(#REF!,LT26,#REF!,0,#REF!,"&gt;="&amp;MC26,#REF!,"&lt;="&amp;MB26,#REF!,"&lt;="&amp;ME26,#REF!,"&gt;="&amp;MF26)</f>
        <v/>
      </c>
      <c r="MZ26" s="1">
        <f>COUNTIFS(#REF!,LT26,#REF!,1,#REF!,"&lt;="&amp;ME26,#REF!,"&gt;="&amp;MF26,#REF!,"="&amp;KV26,#REF!,"="&amp;KX26)</f>
        <v/>
      </c>
      <c r="NA26" s="1">
        <f>COUNTIFS(#REF!,LT26,#REF!,0,#REF!,"&lt;="&amp;ME26,#REF!,"&gt;="&amp;MF26,#REF!,"="&amp;KV26,#REF!,"="&amp;KX26)</f>
        <v/>
      </c>
      <c r="NB26" s="1">
        <f>COUNTIFS(#REF!,LT26,#REF!,1,#REF!,"&lt;="&amp;ME26,#REF!,"&gt;="&amp;MF26,#REF!,"="&amp;KW26,#REF!,"="&amp;KY26)</f>
        <v/>
      </c>
      <c r="NC26" s="1">
        <f>COUNTIFS(#REF!,LT26,#REF!,0,#REF!,"&lt;="&amp;ME26,#REF!,"&gt;="&amp;MF26,#REF!,"="&amp;KW26,#REF!,"="&amp;KY26)</f>
        <v/>
      </c>
      <c r="ND26" s="1">
        <f>MP26+MR26+MT26+MV26+MX26+MZ26+NB26</f>
        <v/>
      </c>
      <c r="NE26" s="1">
        <f>MQ26+MS26+MU26+MW26+MY26+NA26+NC26</f>
        <v/>
      </c>
      <c r="NF26" s="1">
        <f>ND26+NE26</f>
        <v/>
      </c>
      <c r="NG26" s="33">
        <f>ND26/(ND26+NE26)</f>
        <v/>
      </c>
      <c r="NH26" s="3">
        <f>1/NG26</f>
        <v/>
      </c>
      <c r="NI26" s="1">
        <f>LI26</f>
        <v/>
      </c>
      <c r="NJ26" s="79">
        <f>((1-NG26)*(1/(NI26-1))*0.98-(NG26*1))</f>
        <v/>
      </c>
      <c r="NK26" s="34">
        <f>IF(LR26&lt;0.9,0,IF(AND(LR26&gt;1.1),0,1))</f>
        <v/>
      </c>
      <c r="NL26" s="34">
        <f>IF(LS26&lt;0.9,0,IF(AND(LS26&gt;1.1),0,1))</f>
        <v/>
      </c>
      <c r="NM26" s="32">
        <f>IF(NF26&gt;99,1,0)</f>
        <v/>
      </c>
      <c r="NN26" s="32">
        <f>IF(NJ26&gt;0.0799,1,0)</f>
        <v/>
      </c>
      <c r="NO26" s="32">
        <f>IF(NJ26&gt;NQ26,1,0)</f>
        <v/>
      </c>
      <c r="NP26" s="32">
        <f>NM26+NN26+NO26+NK26+NL26</f>
        <v/>
      </c>
      <c r="NQ26" s="79">
        <f>(((100*NG26)*(NI26-1)*0.98)-((1-NG26)*100))/100</f>
        <v/>
      </c>
      <c r="NR26" s="34">
        <f>IF(LR26&lt;0.9,0,IF(AND(LR26&gt;1.1),0,1))</f>
        <v/>
      </c>
      <c r="NS26" s="34">
        <f>IF(LS26&lt;0.9,0,IF(AND(LS26&gt;1.1),0,1))</f>
        <v/>
      </c>
      <c r="NT26" s="32">
        <f>IF(NF26&gt;99,1,0)</f>
        <v/>
      </c>
      <c r="NU26" s="32">
        <f>IF(NQ26&gt;0.0799,1,0)</f>
        <v/>
      </c>
      <c r="NV26" s="32">
        <f>IF(NQ26&gt;NJ26,1,0)</f>
        <v/>
      </c>
      <c r="NW26" s="32">
        <f>NT26+NU26+NV26+NR26+NS26</f>
        <v/>
      </c>
      <c r="NX26">
        <f>IF(NP26=5,"LayAway0-1",IF(AND(NW26=5),"BackAway0-1",""))</f>
        <v/>
      </c>
      <c r="NY26">
        <f>IF(NP26=5,KO26,IF(AND(NW26=5),KO26,""))</f>
        <v/>
      </c>
      <c r="NZ26">
        <f>IF(NP26=5,"Match Odds",IF(AND(NW26=5),"Match Odds",""))</f>
        <v/>
      </c>
      <c r="OA26">
        <f>IF(NP26=5,KP26,IF(AND(NW26=5),KP26,""))</f>
        <v/>
      </c>
      <c r="OB26">
        <f>IF(NP26=5,"MATCH_ODDS",IF(AND(NW26=5),"MATCH_ODDS",""))</f>
        <v/>
      </c>
      <c r="OC26">
        <f>IF(NP26=5,"LAY",IF(AND(NW26=5),"BACK",""))</f>
        <v/>
      </c>
    </row>
    <row r="27" ht="16.5" customHeight="1" thickBot="1" thickTop="1">
      <c r="A27" s="2" t="n"/>
      <c r="KL27" t="n">
        <v>3</v>
      </c>
      <c r="KM27" t="n">
        <v>2</v>
      </c>
      <c r="KN27" s="1">
        <f>IF(INDEX(#REF!,MATCH('HT 0-1'!D27,#REF!,0))=INDEX(#REF!,MATCH('HT 0-1'!D27,#REF!,0)),INDEX(#REF!,MATCH('HT 0-1'!D27,#REF!,0)),"ERROR")</f>
        <v/>
      </c>
      <c r="KO27" s="1">
        <f>IF(INDEX(#REF!,MATCH('HT 0-1'!E27,#REF!,0))=INDEX(#REF!,MATCH('HT 0-1'!E27,#REF!,0)),INDEX(#REF!,MATCH('HT 0-1'!E27,#REF!,0)),"ERROR")</f>
        <v/>
      </c>
      <c r="KP27" s="1">
        <f>KN27&amp;" v "&amp;KO27</f>
        <v/>
      </c>
      <c r="KQ27">
        <f>B27&amp;"_"&amp;C27</f>
        <v/>
      </c>
      <c r="KR27" s="1">
        <f>IF((HW27/KK27)&lt;0.335,"G",IF((HW27/KK27)&gt;0.67,"R","A"))</f>
        <v/>
      </c>
      <c r="KS27" s="1">
        <f>IF((HX27/KK27)&lt;0.335,"G",IF((HX27/KK27)&gt;0.67,"R","A"))</f>
        <v/>
      </c>
      <c r="KT27" s="1">
        <f>IF((IH27/KK27)&lt;0.335,"G",IF((IH27/KK27)&gt;0.67,"R","A"))</f>
        <v/>
      </c>
      <c r="KU27" s="1">
        <f>IF((II27/KK27)&lt;0.335,"G",IF((II27/KK27)&gt;0.67,"R","A"))</f>
        <v/>
      </c>
      <c r="KV27" s="1">
        <f>IF((HZ27/KK27)&lt;0.335,"G",IF((HZ27/KK27)&gt;0.67,"R","A"))</f>
        <v/>
      </c>
      <c r="KW27" s="1">
        <f>IF((HY27/KK27)&lt;0.335,"G",IF((HY27/KK27)&gt;0.67,"R","A"))</f>
        <v/>
      </c>
      <c r="KX27" s="1">
        <f>IF((IK27/KK27)&lt;0.335,"G",IF((IK27/KK27)&gt;0.67,"R","A"))</f>
        <v/>
      </c>
      <c r="KY27" s="1">
        <f>IF((IJ27/KK27)&lt;0.335,"G",IF((IJ27/KK27)&gt;0.67,"R","A"))</f>
        <v/>
      </c>
      <c r="KZ27" s="1">
        <f>IF((HQ27/KK27)&lt;0.335,"G",IF((HQ27/KK27)&gt;0.67,"R","A"))</f>
        <v/>
      </c>
      <c r="LA27" s="1">
        <f>IF((IB27/KK27)&lt;0.335,"G",IF((IB27/KK27)&gt;0.67,"R","A"))</f>
        <v/>
      </c>
      <c r="LB27">
        <f>IF(LQ27="0-1",INDEX(Scrape!#REF!,MATCH('HT 0-1'!KP27,Scrape!$B:$B,0)),"")</f>
        <v/>
      </c>
      <c r="LC27">
        <f>IF(LQ27="0-1",INDEX(Scrape!$A:$A,MATCH('HT 0-1'!KP27,Scrape!$B:$B,0)),"")</f>
        <v/>
      </c>
      <c r="LD27">
        <f>IF(LQ27="0-1",INDEX(Scrape!$B:$B,MATCH('HT 0-1'!KP27,Scrape!$B:$B,0)),"")</f>
        <v/>
      </c>
      <c r="LE27">
        <f>IF(LQ27="0-1",INDEX(Scrape!$C:$C,MATCH('HT 0-1'!KP27,Scrape!$B:$B,0)),"")</f>
        <v/>
      </c>
      <c r="LF27">
        <f>IF(LQ27="0-1",INDEX(Scrape!$D:$D,MATCH('HT 0-1'!KP27,Scrape!$B:$B,0)),"")</f>
        <v/>
      </c>
      <c r="LG27">
        <f>IF(LQ27="0-1",INDEX(Scrape!$E:$E,MATCH('HT 0-1'!KP27,Scrape!$B:$B,0)),"")</f>
        <v/>
      </c>
      <c r="LH27">
        <f>IF(LQ27="0-1",INDEX(Scrape!$F:$F,MATCH('HT 0-1'!KP27,Scrape!$B:$B,0)),"")</f>
        <v/>
      </c>
      <c r="LI27">
        <f>IF(LQ27="0-1",INDEX(Scrape!$G:$G,MATCH('HT 0-1'!KP27,Scrape!$B:$B,0)),"")</f>
        <v/>
      </c>
      <c r="LJ27">
        <f>IF(LQ27="0-1",INDEX(Scrape!$H:$H,MATCH('HT 0-1'!KP27,Scrape!$B:$B,0)),"")</f>
        <v/>
      </c>
      <c r="LK27">
        <f>IF(LQ27="0-1",INDEX(Scrape!$I:$I,MATCH('HT 0-1'!KP27,Scrape!$B:$B,0)),"")</f>
        <v/>
      </c>
      <c r="LL27">
        <f>IF(LQ27="0-1",INDEX(Scrape!$J:$J,MATCH('HT 0-1'!KP27,Scrape!$B:$B,0)),"")</f>
        <v/>
      </c>
      <c r="LM27">
        <f>IF(LQ27="0-1",INDEX(Scrape!$K:$K,MATCH('HT 0-1'!KP27,Scrape!$B:$B,0)),"")</f>
        <v/>
      </c>
      <c r="LN27">
        <f>IF(LQ27="0-1",INDEX(Scrape!$L:$L,MATCH('HT 0-1'!KP27,Scrape!$B:$B,0)),"")</f>
        <v/>
      </c>
      <c r="LO27">
        <f>IF(LQ27="0-1",INDEX(Scrape!$M:$M,MATCH('HT 0-1'!KP27,Scrape!$B:$B,0)),"")</f>
        <v/>
      </c>
      <c r="LP27">
        <f>IF(LQ27="0-1",INDEX(Scrape!$N:$N,MATCH('HT 0-1'!KP27,Scrape!$B:$B,0)),"")</f>
        <v/>
      </c>
      <c r="LQ27">
        <f>INDEX(Scrape!$O:$O,MATCH('HT 0-1'!KP27,Scrape!$B:$B,0))</f>
        <v/>
      </c>
      <c r="LR27">
        <f>(1/LJ27)+(1/LI27)+(1/LH27)</f>
        <v/>
      </c>
      <c r="LS27">
        <f>(1/LG27)+(1/LF27)+(1/LE27)</f>
        <v/>
      </c>
      <c r="LT27" s="8">
        <f>IF(INDEX(#REF!,MATCH(KQ27,#REF!,0))=INDEX(#REF!,MATCH(KQ27,#REF!,0)),INDEX(#REF!,MATCH(KQ27,#REF!,0)),"ERROR")</f>
        <v/>
      </c>
      <c r="LU27" s="4">
        <f>IF(KR27="G",2,IF(KR27="R",0.5,IF(KR27="A",1)))</f>
        <v/>
      </c>
      <c r="LV27" s="4">
        <f>IF(KS27="G",0.5,IF(KS27="R",2,IF(KS27="A",1)))</f>
        <v/>
      </c>
      <c r="LW27" s="4">
        <f>IF(KT27="G",2,IF(KT27="R",0.5,IF(KT27="A",1)))</f>
        <v/>
      </c>
      <c r="LX27" s="4">
        <f>IF(KU27="G",0.5,IF(KU27="R",2,IF(KU27="A",1)))</f>
        <v/>
      </c>
      <c r="LY27" s="7">
        <f>(LK27*(LU27+LX27)+(LL27*(LU27+LX27)))</f>
        <v/>
      </c>
      <c r="LZ27" s="7">
        <f>(LN27*(LV27+LW27)+(LO27*(LV27+LW27)))</f>
        <v/>
      </c>
      <c r="MA27" s="11">
        <f>LY27-LZ27</f>
        <v/>
      </c>
      <c r="MB27" s="5">
        <f>MA27+2</f>
        <v/>
      </c>
      <c r="MC27" s="6">
        <f>MA27-2</f>
        <v/>
      </c>
      <c r="MD27" s="4">
        <f>LE27</f>
        <v/>
      </c>
      <c r="ME27" s="9">
        <f>IF(MD27=0,1000,MD27+0.75)</f>
        <v/>
      </c>
      <c r="MF27" s="10">
        <f>IF(MD27=0,0,MD27-0.75)</f>
        <v/>
      </c>
      <c r="MG27" s="4">
        <f>((LM27*(LU27+LX27))-((LP27*(LV27+LW27))))</f>
        <v/>
      </c>
      <c r="MH27" s="9">
        <f>MG27*1.2</f>
        <v/>
      </c>
      <c r="MI27" s="10">
        <f>MG27*0.8</f>
        <v/>
      </c>
      <c r="MJ27">
        <f>IFERROR(NX27,"")</f>
        <v/>
      </c>
      <c r="MK27">
        <f>IFERROR(NY27,"")</f>
        <v/>
      </c>
      <c r="ML27">
        <f>IFERROR(NZ27,"")</f>
        <v/>
      </c>
      <c r="MM27">
        <f>IFERROR(OA27,"")</f>
        <v/>
      </c>
      <c r="MN27">
        <f>IFERROR(OB27,"")</f>
        <v/>
      </c>
      <c r="MO27">
        <f>IFERROR(OC27,"")</f>
        <v/>
      </c>
      <c r="MP27" s="1">
        <f>COUNTIFS(#REF!,LT27,#REF!,1,#REF!,"&gt;="&amp;MC27,#REF!,"&lt;="&amp;MB27,#REF!,"&lt;="&amp;ME27,#REF!,"&gt;="&amp;MF27,#REF!,"="&amp;KV27,#REF!,"="&amp;KX27)</f>
        <v/>
      </c>
      <c r="MQ27" s="1">
        <f>COUNTIFS(#REF!,LT27,#REF!,0,#REF!,"&gt;="&amp;MC27,#REF!,"&lt;="&amp;MB27,#REF!,"&lt;="&amp;ME27,#REF!,"&gt;="&amp;MF27,#REF!,"="&amp;KV27,#REF!,"="&amp;KX27)</f>
        <v/>
      </c>
      <c r="MR27" s="1">
        <f>COUNTIFS(#REF!,LT27,#REF!,1,#REF!,"&gt;="&amp;MC27,#REF!,"&lt;="&amp;MB27,#REF!,"&lt;="&amp;ME27,#REF!,"&gt;="&amp;MF27,#REF!,"="&amp;KW27,#REF!,"="&amp;KY27)</f>
        <v/>
      </c>
      <c r="MS27" s="1">
        <f>COUNTIFS(#REF!,LT27,#REF!,0,#REF!,"&gt;="&amp;MC27,#REF!,"&lt;="&amp;MB27,#REF!,"&lt;="&amp;ME27,#REF!,"&gt;="&amp;MF27,#REF!,"="&amp;KW27,#REF!,"="&amp;KY27)</f>
        <v/>
      </c>
      <c r="MT27" s="1">
        <f>COUNTIFS(#REF!,LT27,#REF!,1,#REF!,"&gt;="&amp;MI27,#REF!,"&lt;="&amp;MH27,#REF!,"&lt;="&amp;ME27,#REF!,"&gt;="&amp;MF27)</f>
        <v/>
      </c>
      <c r="MU27" s="1">
        <f>COUNTIFS(#REF!,LT27,#REF!,0,#REF!,"&gt;="&amp;MI27,#REF!,"&lt;="&amp;MH27,#REF!,"&lt;="&amp;ME27,#REF!,"&gt;="&amp;MF27)</f>
        <v/>
      </c>
      <c r="MV27" s="1">
        <f>COUNTIFS(#REF!,LT27,#REF!,1,#REF!,"&gt;="&amp;MI27,#REF!,"&lt;="&amp;MH27,#REF!,"="&amp;KZ27,#REF!,"="&amp;LA27,#REF!,"&lt;="&amp;ME27,#REF!,"&gt;="&amp;MF27)</f>
        <v/>
      </c>
      <c r="MW27" s="1">
        <f>COUNTIFS(#REF!,LT27,#REF!,0,#REF!,"&gt;="&amp;MI27,#REF!,"&lt;="&amp;MH27,#REF!,"="&amp;KZ27,#REF!,"="&amp;LA27,#REF!,"&lt;="&amp;ME27,#REF!,"&gt;="&amp;MF27)</f>
        <v/>
      </c>
      <c r="MX27" s="1">
        <f>COUNTIFS(#REF!,LT27,#REF!,1,#REF!,"&gt;="&amp;MC27,#REF!,"&lt;="&amp;MB27,#REF!,"&lt;="&amp;ME27,#REF!,"&gt;="&amp;MF27)</f>
        <v/>
      </c>
      <c r="MY27" s="1">
        <f>COUNTIFS(#REF!,LT27,#REF!,0,#REF!,"&gt;="&amp;MC27,#REF!,"&lt;="&amp;MB27,#REF!,"&lt;="&amp;ME27,#REF!,"&gt;="&amp;MF27)</f>
        <v/>
      </c>
      <c r="MZ27" s="1">
        <f>COUNTIFS(#REF!,LT27,#REF!,1,#REF!,"&lt;="&amp;ME27,#REF!,"&gt;="&amp;MF27,#REF!,"="&amp;KV27,#REF!,"="&amp;KX27)</f>
        <v/>
      </c>
      <c r="NA27" s="1">
        <f>COUNTIFS(#REF!,LT27,#REF!,0,#REF!,"&lt;="&amp;ME27,#REF!,"&gt;="&amp;MF27,#REF!,"="&amp;KV27,#REF!,"="&amp;KX27)</f>
        <v/>
      </c>
      <c r="NB27" s="1">
        <f>COUNTIFS(#REF!,LT27,#REF!,1,#REF!,"&lt;="&amp;ME27,#REF!,"&gt;="&amp;MF27,#REF!,"="&amp;KW27,#REF!,"="&amp;KY27)</f>
        <v/>
      </c>
      <c r="NC27" s="1">
        <f>COUNTIFS(#REF!,LT27,#REF!,0,#REF!,"&lt;="&amp;ME27,#REF!,"&gt;="&amp;MF27,#REF!,"="&amp;KW27,#REF!,"="&amp;KY27)</f>
        <v/>
      </c>
      <c r="ND27" s="1">
        <f>MP27+MR27+MT27+MV27+MX27+MZ27+NB27</f>
        <v/>
      </c>
      <c r="NE27" s="1">
        <f>MQ27+MS27+MU27+MW27+MY27+NA27+NC27</f>
        <v/>
      </c>
      <c r="NF27" s="1">
        <f>ND27+NE27</f>
        <v/>
      </c>
      <c r="NG27" s="33">
        <f>ND27/(ND27+NE27)</f>
        <v/>
      </c>
      <c r="NH27" s="3">
        <f>1/NG27</f>
        <v/>
      </c>
      <c r="NI27" s="1">
        <f>LI27</f>
        <v/>
      </c>
      <c r="NJ27" s="79">
        <f>((1-NG27)*(1/(NI27-1))*0.98-(NG27*1))</f>
        <v/>
      </c>
      <c r="NK27" s="34">
        <f>IF(LR27&lt;0.9,0,IF(AND(LR27&gt;1.1),0,1))</f>
        <v/>
      </c>
      <c r="NL27" s="34">
        <f>IF(LS27&lt;0.9,0,IF(AND(LS27&gt;1.1),0,1))</f>
        <v/>
      </c>
      <c r="NM27" s="32">
        <f>IF(NF27&gt;99,1,0)</f>
        <v/>
      </c>
      <c r="NN27" s="32">
        <f>IF(NJ27&gt;0.0799,1,0)</f>
        <v/>
      </c>
      <c r="NO27" s="32">
        <f>IF(NJ27&gt;NQ27,1,0)</f>
        <v/>
      </c>
      <c r="NP27" s="32">
        <f>NM27+NN27+NO27+NK27+NL27</f>
        <v/>
      </c>
      <c r="NQ27" s="79">
        <f>(((100*NG27)*(NI27-1)*0.98)-((1-NG27)*100))/100</f>
        <v/>
      </c>
      <c r="NR27" s="34">
        <f>IF(LR27&lt;0.9,0,IF(AND(LR27&gt;1.1),0,1))</f>
        <v/>
      </c>
      <c r="NS27" s="34">
        <f>IF(LS27&lt;0.9,0,IF(AND(LS27&gt;1.1),0,1))</f>
        <v/>
      </c>
      <c r="NT27" s="32">
        <f>IF(NF27&gt;99,1,0)</f>
        <v/>
      </c>
      <c r="NU27" s="32">
        <f>IF(NQ27&gt;0.0799,1,0)</f>
        <v/>
      </c>
      <c r="NV27" s="32">
        <f>IF(NQ27&gt;NJ27,1,0)</f>
        <v/>
      </c>
      <c r="NW27" s="32">
        <f>NT27+NU27+NV27+NR27+NS27</f>
        <v/>
      </c>
      <c r="NX27">
        <f>IF(NP27=5,"LayAway0-1",IF(AND(NW27=5),"BackAway0-1",""))</f>
        <v/>
      </c>
      <c r="NY27">
        <f>IF(NP27=5,KO27,IF(AND(NW27=5),KO27,""))</f>
        <v/>
      </c>
      <c r="NZ27">
        <f>IF(NP27=5,"Match Odds",IF(AND(NW27=5),"Match Odds",""))</f>
        <v/>
      </c>
      <c r="OA27">
        <f>IF(NP27=5,KP27,IF(AND(NW27=5),KP27,""))</f>
        <v/>
      </c>
      <c r="OB27">
        <f>IF(NP27=5,"MATCH_ODDS",IF(AND(NW27=5),"MATCH_ODDS",""))</f>
        <v/>
      </c>
      <c r="OC27">
        <f>IF(NP27=5,"LAY",IF(AND(NW27=5),"BACK",""))</f>
        <v/>
      </c>
    </row>
    <row r="28" ht="16.5" customHeight="1" thickBot="1" thickTop="1">
      <c r="A28" s="2" t="n"/>
      <c r="KL28" t="n">
        <v>4</v>
      </c>
      <c r="KM28" t="n">
        <v>4</v>
      </c>
      <c r="KN28" s="1">
        <f>IF(INDEX(#REF!,MATCH('HT 0-1'!D28,#REF!,0))=INDEX(#REF!,MATCH('HT 0-1'!D28,#REF!,0)),INDEX(#REF!,MATCH('HT 0-1'!D28,#REF!,0)),"ERROR")</f>
        <v/>
      </c>
      <c r="KO28" s="1">
        <f>IF(INDEX(#REF!,MATCH('HT 0-1'!E28,#REF!,0))=INDEX(#REF!,MATCH('HT 0-1'!E28,#REF!,0)),INDEX(#REF!,MATCH('HT 0-1'!E28,#REF!,0)),"ERROR")</f>
        <v/>
      </c>
      <c r="KP28" s="1">
        <f>KN28&amp;" v "&amp;KO28</f>
        <v/>
      </c>
      <c r="KQ28">
        <f>B28&amp;"_"&amp;C28</f>
        <v/>
      </c>
      <c r="KR28" s="1">
        <f>IF((HW28/KK28)&lt;0.335,"G",IF((HW28/KK28)&gt;0.67,"R","A"))</f>
        <v/>
      </c>
      <c r="KS28" s="1">
        <f>IF((HX28/KK28)&lt;0.335,"G",IF((HX28/KK28)&gt;0.67,"R","A"))</f>
        <v/>
      </c>
      <c r="KT28" s="1">
        <f>IF((IH28/KK28)&lt;0.335,"G",IF((IH28/KK28)&gt;0.67,"R","A"))</f>
        <v/>
      </c>
      <c r="KU28" s="1">
        <f>IF((II28/KK28)&lt;0.335,"G",IF((II28/KK28)&gt;0.67,"R","A"))</f>
        <v/>
      </c>
      <c r="KV28" s="1">
        <f>IF((HZ28/KK28)&lt;0.335,"G",IF((HZ28/KK28)&gt;0.67,"R","A"))</f>
        <v/>
      </c>
      <c r="KW28" s="1">
        <f>IF((HY28/KK28)&lt;0.335,"G",IF((HY28/KK28)&gt;0.67,"R","A"))</f>
        <v/>
      </c>
      <c r="KX28" s="1">
        <f>IF((IK28/KK28)&lt;0.335,"G",IF((IK28/KK28)&gt;0.67,"R","A"))</f>
        <v/>
      </c>
      <c r="KY28" s="1">
        <f>IF((IJ28/KK28)&lt;0.335,"G",IF((IJ28/KK28)&gt;0.67,"R","A"))</f>
        <v/>
      </c>
      <c r="KZ28" s="1">
        <f>IF((HQ28/KK28)&lt;0.335,"G",IF((HQ28/KK28)&gt;0.67,"R","A"))</f>
        <v/>
      </c>
      <c r="LA28" s="1">
        <f>IF((IB28/KK28)&lt;0.335,"G",IF((IB28/KK28)&gt;0.67,"R","A"))</f>
        <v/>
      </c>
      <c r="LB28">
        <f>IF(LQ28="0-1",INDEX(Scrape!#REF!,MATCH('HT 0-1'!KP28,Scrape!$B:$B,0)),"")</f>
        <v/>
      </c>
      <c r="LC28">
        <f>IF(LQ28="0-1",INDEX(Scrape!$A:$A,MATCH('HT 0-1'!KP28,Scrape!$B:$B,0)),"")</f>
        <v/>
      </c>
      <c r="LD28">
        <f>IF(LQ28="0-1",INDEX(Scrape!$B:$B,MATCH('HT 0-1'!KP28,Scrape!$B:$B,0)),"")</f>
        <v/>
      </c>
      <c r="LE28">
        <f>IF(LQ28="0-1",INDEX(Scrape!$C:$C,MATCH('HT 0-1'!KP28,Scrape!$B:$B,0)),"")</f>
        <v/>
      </c>
      <c r="LF28">
        <f>IF(LQ28="0-1",INDEX(Scrape!$D:$D,MATCH('HT 0-1'!KP28,Scrape!$B:$B,0)),"")</f>
        <v/>
      </c>
      <c r="LG28">
        <f>IF(LQ28="0-1",INDEX(Scrape!$E:$E,MATCH('HT 0-1'!KP28,Scrape!$B:$B,0)),"")</f>
        <v/>
      </c>
      <c r="LH28">
        <f>IF(LQ28="0-1",INDEX(Scrape!$F:$F,MATCH('HT 0-1'!KP28,Scrape!$B:$B,0)),"")</f>
        <v/>
      </c>
      <c r="LI28">
        <f>IF(LQ28="0-1",INDEX(Scrape!$G:$G,MATCH('HT 0-1'!KP28,Scrape!$B:$B,0)),"")</f>
        <v/>
      </c>
      <c r="LJ28">
        <f>IF(LQ28="0-1",INDEX(Scrape!$H:$H,MATCH('HT 0-1'!KP28,Scrape!$B:$B,0)),"")</f>
        <v/>
      </c>
      <c r="LK28">
        <f>IF(LQ28="0-1",INDEX(Scrape!$I:$I,MATCH('HT 0-1'!KP28,Scrape!$B:$B,0)),"")</f>
        <v/>
      </c>
      <c r="LL28">
        <f>IF(LQ28="0-1",INDEX(Scrape!$J:$J,MATCH('HT 0-1'!KP28,Scrape!$B:$B,0)),"")</f>
        <v/>
      </c>
      <c r="LM28">
        <f>IF(LQ28="0-1",INDEX(Scrape!$K:$K,MATCH('HT 0-1'!KP28,Scrape!$B:$B,0)),"")</f>
        <v/>
      </c>
      <c r="LN28">
        <f>IF(LQ28="0-1",INDEX(Scrape!$L:$L,MATCH('HT 0-1'!KP28,Scrape!$B:$B,0)),"")</f>
        <v/>
      </c>
      <c r="LO28">
        <f>IF(LQ28="0-1",INDEX(Scrape!$M:$M,MATCH('HT 0-1'!KP28,Scrape!$B:$B,0)),"")</f>
        <v/>
      </c>
      <c r="LP28">
        <f>IF(LQ28="0-1",INDEX(Scrape!$N:$N,MATCH('HT 0-1'!KP28,Scrape!$B:$B,0)),"")</f>
        <v/>
      </c>
      <c r="LQ28">
        <f>INDEX(Scrape!$O:$O,MATCH('HT 0-1'!KP28,Scrape!$B:$B,0))</f>
        <v/>
      </c>
      <c r="LR28">
        <f>(1/LJ28)+(1/LI28)+(1/LH28)</f>
        <v/>
      </c>
      <c r="LS28">
        <f>(1/LG28)+(1/LF28)+(1/LE28)</f>
        <v/>
      </c>
      <c r="LT28" s="8">
        <f>IF(INDEX(#REF!,MATCH(KQ28,#REF!,0))=INDEX(#REF!,MATCH(KQ28,#REF!,0)),INDEX(#REF!,MATCH(KQ28,#REF!,0)),"ERROR")</f>
        <v/>
      </c>
      <c r="LU28" s="4">
        <f>IF(KR28="G",2,IF(KR28="R",0.5,IF(KR28="A",1)))</f>
        <v/>
      </c>
      <c r="LV28" s="4">
        <f>IF(KS28="G",0.5,IF(KS28="R",2,IF(KS28="A",1)))</f>
        <v/>
      </c>
      <c r="LW28" s="4">
        <f>IF(KT28="G",2,IF(KT28="R",0.5,IF(KT28="A",1)))</f>
        <v/>
      </c>
      <c r="LX28" s="4">
        <f>IF(KU28="G",0.5,IF(KU28="R",2,IF(KU28="A",1)))</f>
        <v/>
      </c>
      <c r="LY28" s="7">
        <f>(LK28*(LU28+LX28)+(LL28*(LU28+LX28)))</f>
        <v/>
      </c>
      <c r="LZ28" s="7">
        <f>(LN28*(LV28+LW28)+(LO28*(LV28+LW28)))</f>
        <v/>
      </c>
      <c r="MA28" s="11">
        <f>LY28-LZ28</f>
        <v/>
      </c>
      <c r="MB28" s="5">
        <f>MA28+2</f>
        <v/>
      </c>
      <c r="MC28" s="6">
        <f>MA28-2</f>
        <v/>
      </c>
      <c r="MD28" s="4">
        <f>LE28</f>
        <v/>
      </c>
      <c r="ME28" s="9">
        <f>IF(MD28=0,1000,MD28+0.75)</f>
        <v/>
      </c>
      <c r="MF28" s="10">
        <f>IF(MD28=0,0,MD28-0.75)</f>
        <v/>
      </c>
      <c r="MG28" s="4">
        <f>((LM28*(LU28+LX28))-((LP28*(LV28+LW28))))</f>
        <v/>
      </c>
      <c r="MH28" s="9">
        <f>MG28*1.2</f>
        <v/>
      </c>
      <c r="MI28" s="10">
        <f>MG28*0.8</f>
        <v/>
      </c>
      <c r="MJ28">
        <f>IFERROR(NX28,"")</f>
        <v/>
      </c>
      <c r="MK28">
        <f>IFERROR(NY28,"")</f>
        <v/>
      </c>
      <c r="ML28">
        <f>IFERROR(NZ28,"")</f>
        <v/>
      </c>
      <c r="MM28">
        <f>IFERROR(OA28,"")</f>
        <v/>
      </c>
      <c r="MN28">
        <f>IFERROR(OB28,"")</f>
        <v/>
      </c>
      <c r="MO28">
        <f>IFERROR(OC28,"")</f>
        <v/>
      </c>
      <c r="MP28" s="1">
        <f>COUNTIFS(#REF!,LT28,#REF!,1,#REF!,"&gt;="&amp;MC28,#REF!,"&lt;="&amp;MB28,#REF!,"&lt;="&amp;ME28,#REF!,"&gt;="&amp;MF28,#REF!,"="&amp;KV28,#REF!,"="&amp;KX28)</f>
        <v/>
      </c>
      <c r="MQ28" s="1">
        <f>COUNTIFS(#REF!,LT28,#REF!,0,#REF!,"&gt;="&amp;MC28,#REF!,"&lt;="&amp;MB28,#REF!,"&lt;="&amp;ME28,#REF!,"&gt;="&amp;MF28,#REF!,"="&amp;KV28,#REF!,"="&amp;KX28)</f>
        <v/>
      </c>
      <c r="MR28" s="1">
        <f>COUNTIFS(#REF!,LT28,#REF!,1,#REF!,"&gt;="&amp;MC28,#REF!,"&lt;="&amp;MB28,#REF!,"&lt;="&amp;ME28,#REF!,"&gt;="&amp;MF28,#REF!,"="&amp;KW28,#REF!,"="&amp;KY28)</f>
        <v/>
      </c>
      <c r="MS28" s="1">
        <f>COUNTIFS(#REF!,LT28,#REF!,0,#REF!,"&gt;="&amp;MC28,#REF!,"&lt;="&amp;MB28,#REF!,"&lt;="&amp;ME28,#REF!,"&gt;="&amp;MF28,#REF!,"="&amp;KW28,#REF!,"="&amp;KY28)</f>
        <v/>
      </c>
      <c r="MT28" s="1">
        <f>COUNTIFS(#REF!,LT28,#REF!,1,#REF!,"&gt;="&amp;MI28,#REF!,"&lt;="&amp;MH28,#REF!,"&lt;="&amp;ME28,#REF!,"&gt;="&amp;MF28)</f>
        <v/>
      </c>
      <c r="MU28" s="1">
        <f>COUNTIFS(#REF!,LT28,#REF!,0,#REF!,"&gt;="&amp;MI28,#REF!,"&lt;="&amp;MH28,#REF!,"&lt;="&amp;ME28,#REF!,"&gt;="&amp;MF28)</f>
        <v/>
      </c>
      <c r="MV28" s="1">
        <f>COUNTIFS(#REF!,LT28,#REF!,1,#REF!,"&gt;="&amp;MI28,#REF!,"&lt;="&amp;MH28,#REF!,"="&amp;KZ28,#REF!,"="&amp;LA28,#REF!,"&lt;="&amp;ME28,#REF!,"&gt;="&amp;MF28)</f>
        <v/>
      </c>
      <c r="MW28" s="1">
        <f>COUNTIFS(#REF!,LT28,#REF!,0,#REF!,"&gt;="&amp;MI28,#REF!,"&lt;="&amp;MH28,#REF!,"="&amp;KZ28,#REF!,"="&amp;LA28,#REF!,"&lt;="&amp;ME28,#REF!,"&gt;="&amp;MF28)</f>
        <v/>
      </c>
      <c r="MX28" s="1">
        <f>COUNTIFS(#REF!,LT28,#REF!,1,#REF!,"&gt;="&amp;MC28,#REF!,"&lt;="&amp;MB28,#REF!,"&lt;="&amp;ME28,#REF!,"&gt;="&amp;MF28)</f>
        <v/>
      </c>
      <c r="MY28" s="1">
        <f>COUNTIFS(#REF!,LT28,#REF!,0,#REF!,"&gt;="&amp;MC28,#REF!,"&lt;="&amp;MB28,#REF!,"&lt;="&amp;ME28,#REF!,"&gt;="&amp;MF28)</f>
        <v/>
      </c>
      <c r="MZ28" s="1">
        <f>COUNTIFS(#REF!,LT28,#REF!,1,#REF!,"&lt;="&amp;ME28,#REF!,"&gt;="&amp;MF28,#REF!,"="&amp;KV28,#REF!,"="&amp;KX28)</f>
        <v/>
      </c>
      <c r="NA28" s="1">
        <f>COUNTIFS(#REF!,LT28,#REF!,0,#REF!,"&lt;="&amp;ME28,#REF!,"&gt;="&amp;MF28,#REF!,"="&amp;KV28,#REF!,"="&amp;KX28)</f>
        <v/>
      </c>
      <c r="NB28" s="1">
        <f>COUNTIFS(#REF!,LT28,#REF!,1,#REF!,"&lt;="&amp;ME28,#REF!,"&gt;="&amp;MF28,#REF!,"="&amp;KW28,#REF!,"="&amp;KY28)</f>
        <v/>
      </c>
      <c r="NC28" s="1">
        <f>COUNTIFS(#REF!,LT28,#REF!,0,#REF!,"&lt;="&amp;ME28,#REF!,"&gt;="&amp;MF28,#REF!,"="&amp;KW28,#REF!,"="&amp;KY28)</f>
        <v/>
      </c>
      <c r="ND28" s="1">
        <f>MP28+MR28+MT28+MV28+MX28+MZ28+NB28</f>
        <v/>
      </c>
      <c r="NE28" s="1">
        <f>MQ28+MS28+MU28+MW28+MY28+NA28+NC28</f>
        <v/>
      </c>
      <c r="NF28" s="1">
        <f>ND28+NE28</f>
        <v/>
      </c>
      <c r="NG28" s="33">
        <f>ND28/(ND28+NE28)</f>
        <v/>
      </c>
      <c r="NH28" s="3">
        <f>1/NG28</f>
        <v/>
      </c>
      <c r="NI28" s="1">
        <f>LI28</f>
        <v/>
      </c>
      <c r="NJ28" s="79">
        <f>((1-NG28)*(1/(NI28-1))*0.98-(NG28*1))</f>
        <v/>
      </c>
      <c r="NK28" s="34">
        <f>IF(LR28&lt;0.9,0,IF(AND(LR28&gt;1.1),0,1))</f>
        <v/>
      </c>
      <c r="NL28" s="34">
        <f>IF(LS28&lt;0.9,0,IF(AND(LS28&gt;1.1),0,1))</f>
        <v/>
      </c>
      <c r="NM28" s="32">
        <f>IF(NF28&gt;99,1,0)</f>
        <v/>
      </c>
      <c r="NN28" s="32">
        <f>IF(NJ28&gt;0.0799,1,0)</f>
        <v/>
      </c>
      <c r="NO28" s="32">
        <f>IF(NJ28&gt;NQ28,1,0)</f>
        <v/>
      </c>
      <c r="NP28" s="32">
        <f>NM28+NN28+NO28+NK28+NL28</f>
        <v/>
      </c>
      <c r="NQ28" s="79">
        <f>(((100*NG28)*(NI28-1)*0.98)-((1-NG28)*100))/100</f>
        <v/>
      </c>
      <c r="NR28" s="34">
        <f>IF(LR28&lt;0.9,0,IF(AND(LR28&gt;1.1),0,1))</f>
        <v/>
      </c>
      <c r="NS28" s="34">
        <f>IF(LS28&lt;0.9,0,IF(AND(LS28&gt;1.1),0,1))</f>
        <v/>
      </c>
      <c r="NT28" s="32">
        <f>IF(NF28&gt;99,1,0)</f>
        <v/>
      </c>
      <c r="NU28" s="32">
        <f>IF(NQ28&gt;0.0799,1,0)</f>
        <v/>
      </c>
      <c r="NV28" s="32">
        <f>IF(NQ28&gt;NJ28,1,0)</f>
        <v/>
      </c>
      <c r="NW28" s="32">
        <f>NT28+NU28+NV28+NR28+NS28</f>
        <v/>
      </c>
      <c r="NX28">
        <f>IF(NP28=5,"LayAway0-1",IF(AND(NW28=5),"BackAway0-1",""))</f>
        <v/>
      </c>
      <c r="NY28">
        <f>IF(NP28=5,KO28,IF(AND(NW28=5),KO28,""))</f>
        <v/>
      </c>
      <c r="NZ28">
        <f>IF(NP28=5,"Match Odds",IF(AND(NW28=5),"Match Odds",""))</f>
        <v/>
      </c>
      <c r="OA28">
        <f>IF(NP28=5,KP28,IF(AND(NW28=5),KP28,""))</f>
        <v/>
      </c>
      <c r="OB28">
        <f>IF(NP28=5,"MATCH_ODDS",IF(AND(NW28=5),"MATCH_ODDS",""))</f>
        <v/>
      </c>
      <c r="OC28">
        <f>IF(NP28=5,"LAY",IF(AND(NW28=5),"BACK",""))</f>
        <v/>
      </c>
    </row>
    <row r="29" ht="16.5" customHeight="1" thickBot="1" thickTop="1">
      <c r="A29" s="2" t="n"/>
      <c r="KL29" t="n">
        <v>8</v>
      </c>
      <c r="KM29" t="n">
        <v>7</v>
      </c>
      <c r="KN29" s="1">
        <f>IF(INDEX(#REF!,MATCH('HT 0-1'!D29,#REF!,0))=INDEX(#REF!,MATCH('HT 0-1'!D29,#REF!,0)),INDEX(#REF!,MATCH('HT 0-1'!D29,#REF!,0)),"ERROR")</f>
        <v/>
      </c>
      <c r="KO29" s="1">
        <f>IF(INDEX(#REF!,MATCH('HT 0-1'!E29,#REF!,0))=INDEX(#REF!,MATCH('HT 0-1'!E29,#REF!,0)),INDEX(#REF!,MATCH('HT 0-1'!E29,#REF!,0)),"ERROR")</f>
        <v/>
      </c>
      <c r="KP29" s="1">
        <f>KN29&amp;" v "&amp;KO29</f>
        <v/>
      </c>
      <c r="KQ29">
        <f>B29&amp;"_"&amp;C29</f>
        <v/>
      </c>
      <c r="KR29" s="1">
        <f>IF((HW29/KK29)&lt;0.335,"G",IF((HW29/KK29)&gt;0.67,"R","A"))</f>
        <v/>
      </c>
      <c r="KS29" s="1">
        <f>IF((HX29/KK29)&lt;0.335,"G",IF((HX29/KK29)&gt;0.67,"R","A"))</f>
        <v/>
      </c>
      <c r="KT29" s="1">
        <f>IF((IH29/KK29)&lt;0.335,"G",IF((IH29/KK29)&gt;0.67,"R","A"))</f>
        <v/>
      </c>
      <c r="KU29" s="1">
        <f>IF((II29/KK29)&lt;0.335,"G",IF((II29/KK29)&gt;0.67,"R","A"))</f>
        <v/>
      </c>
      <c r="KV29" s="1">
        <f>IF((HZ29/KK29)&lt;0.335,"G",IF((HZ29/KK29)&gt;0.67,"R","A"))</f>
        <v/>
      </c>
      <c r="KW29" s="1">
        <f>IF((HY29/KK29)&lt;0.335,"G",IF((HY29/KK29)&gt;0.67,"R","A"))</f>
        <v/>
      </c>
      <c r="KX29" s="1">
        <f>IF((IK29/KK29)&lt;0.335,"G",IF((IK29/KK29)&gt;0.67,"R","A"))</f>
        <v/>
      </c>
      <c r="KY29" s="1">
        <f>IF((IJ29/KK29)&lt;0.335,"G",IF((IJ29/KK29)&gt;0.67,"R","A"))</f>
        <v/>
      </c>
      <c r="KZ29" s="1">
        <f>IF((HQ29/KK29)&lt;0.335,"G",IF((HQ29/KK29)&gt;0.67,"R","A"))</f>
        <v/>
      </c>
      <c r="LA29" s="1">
        <f>IF((IB29/KK29)&lt;0.335,"G",IF((IB29/KK29)&gt;0.67,"R","A"))</f>
        <v/>
      </c>
      <c r="LB29">
        <f>IF(LQ29="0-1",INDEX(Scrape!#REF!,MATCH('HT 0-1'!KP29,Scrape!$B:$B,0)),"")</f>
        <v/>
      </c>
      <c r="LC29">
        <f>IF(LQ29="0-1",INDEX(Scrape!$A:$A,MATCH('HT 0-1'!KP29,Scrape!$B:$B,0)),"")</f>
        <v/>
      </c>
      <c r="LD29">
        <f>IF(LQ29="0-1",INDEX(Scrape!$B:$B,MATCH('HT 0-1'!KP29,Scrape!$B:$B,0)),"")</f>
        <v/>
      </c>
      <c r="LE29">
        <f>IF(LQ29="0-1",INDEX(Scrape!$C:$C,MATCH('HT 0-1'!KP29,Scrape!$B:$B,0)),"")</f>
        <v/>
      </c>
      <c r="LF29">
        <f>IF(LQ29="0-1",INDEX(Scrape!$D:$D,MATCH('HT 0-1'!KP29,Scrape!$B:$B,0)),"")</f>
        <v/>
      </c>
      <c r="LG29">
        <f>IF(LQ29="0-1",INDEX(Scrape!$E:$E,MATCH('HT 0-1'!KP29,Scrape!$B:$B,0)),"")</f>
        <v/>
      </c>
      <c r="LH29">
        <f>IF(LQ29="0-1",INDEX(Scrape!$F:$F,MATCH('HT 0-1'!KP29,Scrape!$B:$B,0)),"")</f>
        <v/>
      </c>
      <c r="LI29">
        <f>IF(LQ29="0-1",INDEX(Scrape!$G:$G,MATCH('HT 0-1'!KP29,Scrape!$B:$B,0)),"")</f>
        <v/>
      </c>
      <c r="LJ29">
        <f>IF(LQ29="0-1",INDEX(Scrape!$H:$H,MATCH('HT 0-1'!KP29,Scrape!$B:$B,0)),"")</f>
        <v/>
      </c>
      <c r="LK29">
        <f>IF(LQ29="0-1",INDEX(Scrape!$I:$I,MATCH('HT 0-1'!KP29,Scrape!$B:$B,0)),"")</f>
        <v/>
      </c>
      <c r="LL29">
        <f>IF(LQ29="0-1",INDEX(Scrape!$J:$J,MATCH('HT 0-1'!KP29,Scrape!$B:$B,0)),"")</f>
        <v/>
      </c>
      <c r="LM29">
        <f>IF(LQ29="0-1",INDEX(Scrape!$K:$K,MATCH('HT 0-1'!KP29,Scrape!$B:$B,0)),"")</f>
        <v/>
      </c>
      <c r="LN29">
        <f>IF(LQ29="0-1",INDEX(Scrape!$L:$L,MATCH('HT 0-1'!KP29,Scrape!$B:$B,0)),"")</f>
        <v/>
      </c>
      <c r="LO29">
        <f>IF(LQ29="0-1",INDEX(Scrape!$M:$M,MATCH('HT 0-1'!KP29,Scrape!$B:$B,0)),"")</f>
        <v/>
      </c>
      <c r="LP29">
        <f>IF(LQ29="0-1",INDEX(Scrape!$N:$N,MATCH('HT 0-1'!KP29,Scrape!$B:$B,0)),"")</f>
        <v/>
      </c>
      <c r="LQ29">
        <f>INDEX(Scrape!$O:$O,MATCH('HT 0-1'!KP29,Scrape!$B:$B,0))</f>
        <v/>
      </c>
      <c r="LR29">
        <f>(1/LJ29)+(1/LI29)+(1/LH29)</f>
        <v/>
      </c>
      <c r="LS29">
        <f>(1/LG29)+(1/LF29)+(1/LE29)</f>
        <v/>
      </c>
      <c r="LT29" s="8">
        <f>IF(INDEX(#REF!,MATCH(KQ29,#REF!,0))=INDEX(#REF!,MATCH(KQ29,#REF!,0)),INDEX(#REF!,MATCH(KQ29,#REF!,0)),"ERROR")</f>
        <v/>
      </c>
      <c r="LU29" s="4">
        <f>IF(KR29="G",2,IF(KR29="R",0.5,IF(KR29="A",1)))</f>
        <v/>
      </c>
      <c r="LV29" s="4">
        <f>IF(KS29="G",0.5,IF(KS29="R",2,IF(KS29="A",1)))</f>
        <v/>
      </c>
      <c r="LW29" s="4">
        <f>IF(KT29="G",2,IF(KT29="R",0.5,IF(KT29="A",1)))</f>
        <v/>
      </c>
      <c r="LX29" s="4">
        <f>IF(KU29="G",0.5,IF(KU29="R",2,IF(KU29="A",1)))</f>
        <v/>
      </c>
      <c r="LY29" s="7">
        <f>(LK29*(LU29+LX29)+(LL29*(LU29+LX29)))</f>
        <v/>
      </c>
      <c r="LZ29" s="7">
        <f>(LN29*(LV29+LW29)+(LO29*(LV29+LW29)))</f>
        <v/>
      </c>
      <c r="MA29" s="11">
        <f>LY29-LZ29</f>
        <v/>
      </c>
      <c r="MB29" s="5">
        <f>MA29+2</f>
        <v/>
      </c>
      <c r="MC29" s="6">
        <f>MA29-2</f>
        <v/>
      </c>
      <c r="MD29" s="4">
        <f>LE29</f>
        <v/>
      </c>
      <c r="ME29" s="9">
        <f>IF(MD29=0,1000,MD29+0.75)</f>
        <v/>
      </c>
      <c r="MF29" s="10">
        <f>IF(MD29=0,0,MD29-0.75)</f>
        <v/>
      </c>
      <c r="MG29" s="4">
        <f>((LM29*(LU29+LX29))-((LP29*(LV29+LW29))))</f>
        <v/>
      </c>
      <c r="MH29" s="9">
        <f>MG29*1.2</f>
        <v/>
      </c>
      <c r="MI29" s="10">
        <f>MG29*0.8</f>
        <v/>
      </c>
      <c r="MJ29">
        <f>IFERROR(NX29,"")</f>
        <v/>
      </c>
      <c r="MK29">
        <f>IFERROR(NY29,"")</f>
        <v/>
      </c>
      <c r="ML29">
        <f>IFERROR(NZ29,"")</f>
        <v/>
      </c>
      <c r="MM29">
        <f>IFERROR(OA29,"")</f>
        <v/>
      </c>
      <c r="MN29">
        <f>IFERROR(OB29,"")</f>
        <v/>
      </c>
      <c r="MO29">
        <f>IFERROR(OC29,"")</f>
        <v/>
      </c>
      <c r="MP29" s="1">
        <f>COUNTIFS(#REF!,LT29,#REF!,1,#REF!,"&gt;="&amp;MC29,#REF!,"&lt;="&amp;MB29,#REF!,"&lt;="&amp;ME29,#REF!,"&gt;="&amp;MF29,#REF!,"="&amp;KV29,#REF!,"="&amp;KX29)</f>
        <v/>
      </c>
      <c r="MQ29" s="1">
        <f>COUNTIFS(#REF!,LT29,#REF!,0,#REF!,"&gt;="&amp;MC29,#REF!,"&lt;="&amp;MB29,#REF!,"&lt;="&amp;ME29,#REF!,"&gt;="&amp;MF29,#REF!,"="&amp;KV29,#REF!,"="&amp;KX29)</f>
        <v/>
      </c>
      <c r="MR29" s="1">
        <f>COUNTIFS(#REF!,LT29,#REF!,1,#REF!,"&gt;="&amp;MC29,#REF!,"&lt;="&amp;MB29,#REF!,"&lt;="&amp;ME29,#REF!,"&gt;="&amp;MF29,#REF!,"="&amp;KW29,#REF!,"="&amp;KY29)</f>
        <v/>
      </c>
      <c r="MS29" s="1">
        <f>COUNTIFS(#REF!,LT29,#REF!,0,#REF!,"&gt;="&amp;MC29,#REF!,"&lt;="&amp;MB29,#REF!,"&lt;="&amp;ME29,#REF!,"&gt;="&amp;MF29,#REF!,"="&amp;KW29,#REF!,"="&amp;KY29)</f>
        <v/>
      </c>
      <c r="MT29" s="1">
        <f>COUNTIFS(#REF!,LT29,#REF!,1,#REF!,"&gt;="&amp;MI29,#REF!,"&lt;="&amp;MH29,#REF!,"&lt;="&amp;ME29,#REF!,"&gt;="&amp;MF29)</f>
        <v/>
      </c>
      <c r="MU29" s="1">
        <f>COUNTIFS(#REF!,LT29,#REF!,0,#REF!,"&gt;="&amp;MI29,#REF!,"&lt;="&amp;MH29,#REF!,"&lt;="&amp;ME29,#REF!,"&gt;="&amp;MF29)</f>
        <v/>
      </c>
      <c r="MV29" s="1">
        <f>COUNTIFS(#REF!,LT29,#REF!,1,#REF!,"&gt;="&amp;MI29,#REF!,"&lt;="&amp;MH29,#REF!,"="&amp;KZ29,#REF!,"="&amp;LA29,#REF!,"&lt;="&amp;ME29,#REF!,"&gt;="&amp;MF29)</f>
        <v/>
      </c>
      <c r="MW29" s="1">
        <f>COUNTIFS(#REF!,LT29,#REF!,0,#REF!,"&gt;="&amp;MI29,#REF!,"&lt;="&amp;MH29,#REF!,"="&amp;KZ29,#REF!,"="&amp;LA29,#REF!,"&lt;="&amp;ME29,#REF!,"&gt;="&amp;MF29)</f>
        <v/>
      </c>
      <c r="MX29" s="1">
        <f>COUNTIFS(#REF!,LT29,#REF!,1,#REF!,"&gt;="&amp;MC29,#REF!,"&lt;="&amp;MB29,#REF!,"&lt;="&amp;ME29,#REF!,"&gt;="&amp;MF29)</f>
        <v/>
      </c>
      <c r="MY29" s="1">
        <f>COUNTIFS(#REF!,LT29,#REF!,0,#REF!,"&gt;="&amp;MC29,#REF!,"&lt;="&amp;MB29,#REF!,"&lt;="&amp;ME29,#REF!,"&gt;="&amp;MF29)</f>
        <v/>
      </c>
      <c r="MZ29" s="1">
        <f>COUNTIFS(#REF!,LT29,#REF!,1,#REF!,"&lt;="&amp;ME29,#REF!,"&gt;="&amp;MF29,#REF!,"="&amp;KV29,#REF!,"="&amp;KX29)</f>
        <v/>
      </c>
      <c r="NA29" s="1">
        <f>COUNTIFS(#REF!,LT29,#REF!,0,#REF!,"&lt;="&amp;ME29,#REF!,"&gt;="&amp;MF29,#REF!,"="&amp;KV29,#REF!,"="&amp;KX29)</f>
        <v/>
      </c>
      <c r="NB29" s="1">
        <f>COUNTIFS(#REF!,LT29,#REF!,1,#REF!,"&lt;="&amp;ME29,#REF!,"&gt;="&amp;MF29,#REF!,"="&amp;KW29,#REF!,"="&amp;KY29)</f>
        <v/>
      </c>
      <c r="NC29" s="1">
        <f>COUNTIFS(#REF!,LT29,#REF!,0,#REF!,"&lt;="&amp;ME29,#REF!,"&gt;="&amp;MF29,#REF!,"="&amp;KW29,#REF!,"="&amp;KY29)</f>
        <v/>
      </c>
      <c r="ND29" s="1">
        <f>MP29+MR29+MT29+MV29+MX29+MZ29+NB29</f>
        <v/>
      </c>
      <c r="NE29" s="1">
        <f>MQ29+MS29+MU29+MW29+MY29+NA29+NC29</f>
        <v/>
      </c>
      <c r="NF29" s="1">
        <f>ND29+NE29</f>
        <v/>
      </c>
      <c r="NG29" s="33">
        <f>ND29/(ND29+NE29)</f>
        <v/>
      </c>
      <c r="NH29" s="3">
        <f>1/NG29</f>
        <v/>
      </c>
      <c r="NI29" s="1">
        <f>LI29</f>
        <v/>
      </c>
      <c r="NJ29" s="79">
        <f>((1-NG29)*(1/(NI29-1))*0.98-(NG29*1))</f>
        <v/>
      </c>
      <c r="NK29" s="34">
        <f>IF(LR29&lt;0.9,0,IF(AND(LR29&gt;1.1),0,1))</f>
        <v/>
      </c>
      <c r="NL29" s="34">
        <f>IF(LS29&lt;0.9,0,IF(AND(LS29&gt;1.1),0,1))</f>
        <v/>
      </c>
      <c r="NM29" s="32">
        <f>IF(NF29&gt;99,1,0)</f>
        <v/>
      </c>
      <c r="NN29" s="32">
        <f>IF(NJ29&gt;0.0799,1,0)</f>
        <v/>
      </c>
      <c r="NO29" s="32">
        <f>IF(NJ29&gt;NQ29,1,0)</f>
        <v/>
      </c>
      <c r="NP29" s="32">
        <f>NM29+NN29+NO29+NK29+NL29</f>
        <v/>
      </c>
      <c r="NQ29" s="79">
        <f>(((100*NG29)*(NI29-1)*0.98)-((1-NG29)*100))/100</f>
        <v/>
      </c>
      <c r="NR29" s="34">
        <f>IF(LR29&lt;0.9,0,IF(AND(LR29&gt;1.1),0,1))</f>
        <v/>
      </c>
      <c r="NS29" s="34">
        <f>IF(LS29&lt;0.9,0,IF(AND(LS29&gt;1.1),0,1))</f>
        <v/>
      </c>
      <c r="NT29" s="32">
        <f>IF(NF29&gt;99,1,0)</f>
        <v/>
      </c>
      <c r="NU29" s="32">
        <f>IF(NQ29&gt;0.0799,1,0)</f>
        <v/>
      </c>
      <c r="NV29" s="32">
        <f>IF(NQ29&gt;NJ29,1,0)</f>
        <v/>
      </c>
      <c r="NW29" s="32">
        <f>NT29+NU29+NV29+NR29+NS29</f>
        <v/>
      </c>
      <c r="NX29">
        <f>IF(NP29=5,"LayAway0-1",IF(AND(NW29=5),"BackAway0-1",""))</f>
        <v/>
      </c>
      <c r="NY29">
        <f>IF(NP29=5,KO29,IF(AND(NW29=5),KO29,""))</f>
        <v/>
      </c>
      <c r="NZ29">
        <f>IF(NP29=5,"Match Odds",IF(AND(NW29=5),"Match Odds",""))</f>
        <v/>
      </c>
      <c r="OA29">
        <f>IF(NP29=5,KP29,IF(AND(NW29=5),KP29,""))</f>
        <v/>
      </c>
      <c r="OB29">
        <f>IF(NP29=5,"MATCH_ODDS",IF(AND(NW29=5),"MATCH_ODDS",""))</f>
        <v/>
      </c>
      <c r="OC29">
        <f>IF(NP29=5,"LAY",IF(AND(NW29=5),"BACK",""))</f>
        <v/>
      </c>
    </row>
    <row r="30" ht="16.5" customHeight="1" thickBot="1" thickTop="1">
      <c r="A30" s="2" t="n"/>
      <c r="KL30" t="n">
        <v>10</v>
      </c>
      <c r="KM30" t="n">
        <v>9</v>
      </c>
      <c r="KN30" s="1">
        <f>IF(INDEX(#REF!,MATCH('HT 0-1'!D30,#REF!,0))=INDEX(#REF!,MATCH('HT 0-1'!D30,#REF!,0)),INDEX(#REF!,MATCH('HT 0-1'!D30,#REF!,0)),"ERROR")</f>
        <v/>
      </c>
      <c r="KO30" s="1">
        <f>IF(INDEX(#REF!,MATCH('HT 0-1'!E30,#REF!,0))=INDEX(#REF!,MATCH('HT 0-1'!E30,#REF!,0)),INDEX(#REF!,MATCH('HT 0-1'!E30,#REF!,0)),"ERROR")</f>
        <v/>
      </c>
      <c r="KP30" s="1">
        <f>KN30&amp;" v "&amp;KO30</f>
        <v/>
      </c>
      <c r="KQ30">
        <f>B30&amp;"_"&amp;C30</f>
        <v/>
      </c>
      <c r="KR30" s="1">
        <f>IF((HW30/KK30)&lt;0.335,"G",IF((HW30/KK30)&gt;0.67,"R","A"))</f>
        <v/>
      </c>
      <c r="KS30" s="1">
        <f>IF((HX30/KK30)&lt;0.335,"G",IF((HX30/KK30)&gt;0.67,"R","A"))</f>
        <v/>
      </c>
      <c r="KT30" s="1">
        <f>IF((IH30/KK30)&lt;0.335,"G",IF((IH30/KK30)&gt;0.67,"R","A"))</f>
        <v/>
      </c>
      <c r="KU30" s="1">
        <f>IF((II30/KK30)&lt;0.335,"G",IF((II30/KK30)&gt;0.67,"R","A"))</f>
        <v/>
      </c>
      <c r="KV30" s="1">
        <f>IF((HZ30/KK30)&lt;0.335,"G",IF((HZ30/KK30)&gt;0.67,"R","A"))</f>
        <v/>
      </c>
      <c r="KW30" s="1">
        <f>IF((HY30/KK30)&lt;0.335,"G",IF((HY30/KK30)&gt;0.67,"R","A"))</f>
        <v/>
      </c>
      <c r="KX30" s="1">
        <f>IF((IK30/KK30)&lt;0.335,"G",IF((IK30/KK30)&gt;0.67,"R","A"))</f>
        <v/>
      </c>
      <c r="KY30" s="1">
        <f>IF((IJ30/KK30)&lt;0.335,"G",IF((IJ30/KK30)&gt;0.67,"R","A"))</f>
        <v/>
      </c>
      <c r="KZ30" s="1">
        <f>IF((HQ30/KK30)&lt;0.335,"G",IF((HQ30/KK30)&gt;0.67,"R","A"))</f>
        <v/>
      </c>
      <c r="LA30" s="1">
        <f>IF((IB30/KK30)&lt;0.335,"G",IF((IB30/KK30)&gt;0.67,"R","A"))</f>
        <v/>
      </c>
      <c r="LB30">
        <f>IF(LQ30="0-1",INDEX(Scrape!#REF!,MATCH('HT 0-1'!KP30,Scrape!$B:$B,0)),"")</f>
        <v/>
      </c>
      <c r="LC30">
        <f>IF(LQ30="0-1",INDEX(Scrape!$A:$A,MATCH('HT 0-1'!KP30,Scrape!$B:$B,0)),"")</f>
        <v/>
      </c>
      <c r="LD30">
        <f>IF(LQ30="0-1",INDEX(Scrape!$B:$B,MATCH('HT 0-1'!KP30,Scrape!$B:$B,0)),"")</f>
        <v/>
      </c>
      <c r="LE30">
        <f>IF(LQ30="0-1",INDEX(Scrape!$C:$C,MATCH('HT 0-1'!KP30,Scrape!$B:$B,0)),"")</f>
        <v/>
      </c>
      <c r="LF30">
        <f>IF(LQ30="0-1",INDEX(Scrape!$D:$D,MATCH('HT 0-1'!KP30,Scrape!$B:$B,0)),"")</f>
        <v/>
      </c>
      <c r="LG30">
        <f>IF(LQ30="0-1",INDEX(Scrape!$E:$E,MATCH('HT 0-1'!KP30,Scrape!$B:$B,0)),"")</f>
        <v/>
      </c>
      <c r="LH30">
        <f>IF(LQ30="0-1",INDEX(Scrape!$F:$F,MATCH('HT 0-1'!KP30,Scrape!$B:$B,0)),"")</f>
        <v/>
      </c>
      <c r="LI30">
        <f>IF(LQ30="0-1",INDEX(Scrape!$G:$G,MATCH('HT 0-1'!KP30,Scrape!$B:$B,0)),"")</f>
        <v/>
      </c>
      <c r="LJ30">
        <f>IF(LQ30="0-1",INDEX(Scrape!$H:$H,MATCH('HT 0-1'!KP30,Scrape!$B:$B,0)),"")</f>
        <v/>
      </c>
      <c r="LK30">
        <f>IF(LQ30="0-1",INDEX(Scrape!$I:$I,MATCH('HT 0-1'!KP30,Scrape!$B:$B,0)),"")</f>
        <v/>
      </c>
      <c r="LL30">
        <f>IF(LQ30="0-1",INDEX(Scrape!$J:$J,MATCH('HT 0-1'!KP30,Scrape!$B:$B,0)),"")</f>
        <v/>
      </c>
      <c r="LM30">
        <f>IF(LQ30="0-1",INDEX(Scrape!$K:$K,MATCH('HT 0-1'!KP30,Scrape!$B:$B,0)),"")</f>
        <v/>
      </c>
      <c r="LN30">
        <f>IF(LQ30="0-1",INDEX(Scrape!$L:$L,MATCH('HT 0-1'!KP30,Scrape!$B:$B,0)),"")</f>
        <v/>
      </c>
      <c r="LO30">
        <f>IF(LQ30="0-1",INDEX(Scrape!$M:$M,MATCH('HT 0-1'!KP30,Scrape!$B:$B,0)),"")</f>
        <v/>
      </c>
      <c r="LP30">
        <f>IF(LQ30="0-1",INDEX(Scrape!$N:$N,MATCH('HT 0-1'!KP30,Scrape!$B:$B,0)),"")</f>
        <v/>
      </c>
      <c r="LQ30">
        <f>INDEX(Scrape!$O:$O,MATCH('HT 0-1'!KP30,Scrape!$B:$B,0))</f>
        <v/>
      </c>
      <c r="LR30">
        <f>(1/LJ30)+(1/LI30)+(1/LH30)</f>
        <v/>
      </c>
      <c r="LS30">
        <f>(1/LG30)+(1/LF30)+(1/LE30)</f>
        <v/>
      </c>
      <c r="LT30" s="8">
        <f>IF(INDEX(#REF!,MATCH(KQ30,#REF!,0))=INDEX(#REF!,MATCH(KQ30,#REF!,0)),INDEX(#REF!,MATCH(KQ30,#REF!,0)),"ERROR")</f>
        <v/>
      </c>
      <c r="LU30" s="4">
        <f>IF(KR30="G",2,IF(KR30="R",0.5,IF(KR30="A",1)))</f>
        <v/>
      </c>
      <c r="LV30" s="4">
        <f>IF(KS30="G",0.5,IF(KS30="R",2,IF(KS30="A",1)))</f>
        <v/>
      </c>
      <c r="LW30" s="4">
        <f>IF(KT30="G",2,IF(KT30="R",0.5,IF(KT30="A",1)))</f>
        <v/>
      </c>
      <c r="LX30" s="4">
        <f>IF(KU30="G",0.5,IF(KU30="R",2,IF(KU30="A",1)))</f>
        <v/>
      </c>
      <c r="LY30" s="7">
        <f>(LK30*(LU30+LX30)+(LL30*(LU30+LX30)))</f>
        <v/>
      </c>
      <c r="LZ30" s="7">
        <f>(LN30*(LV30+LW30)+(LO30*(LV30+LW30)))</f>
        <v/>
      </c>
      <c r="MA30" s="11">
        <f>LY30-LZ30</f>
        <v/>
      </c>
      <c r="MB30" s="5">
        <f>MA30+2</f>
        <v/>
      </c>
      <c r="MC30" s="6">
        <f>MA30-2</f>
        <v/>
      </c>
      <c r="MD30" s="4">
        <f>LE30</f>
        <v/>
      </c>
      <c r="ME30" s="9">
        <f>IF(MD30=0,1000,MD30+0.75)</f>
        <v/>
      </c>
      <c r="MF30" s="10">
        <f>IF(MD30=0,0,MD30-0.75)</f>
        <v/>
      </c>
      <c r="MG30" s="4">
        <f>((LM30*(LU30+LX30))-((LP30*(LV30+LW30))))</f>
        <v/>
      </c>
      <c r="MH30" s="9">
        <f>MG30*1.2</f>
        <v/>
      </c>
      <c r="MI30" s="10">
        <f>MG30*0.8</f>
        <v/>
      </c>
      <c r="MJ30">
        <f>IFERROR(NX30,"")</f>
        <v/>
      </c>
      <c r="MK30">
        <f>IFERROR(NY30,"")</f>
        <v/>
      </c>
      <c r="ML30">
        <f>IFERROR(NZ30,"")</f>
        <v/>
      </c>
      <c r="MM30">
        <f>IFERROR(OA30,"")</f>
        <v/>
      </c>
      <c r="MN30">
        <f>IFERROR(OB30,"")</f>
        <v/>
      </c>
      <c r="MO30">
        <f>IFERROR(OC30,"")</f>
        <v/>
      </c>
      <c r="MP30" s="1">
        <f>COUNTIFS(#REF!,LT30,#REF!,1,#REF!,"&gt;="&amp;MC30,#REF!,"&lt;="&amp;MB30,#REF!,"&lt;="&amp;ME30,#REF!,"&gt;="&amp;MF30,#REF!,"="&amp;KV30,#REF!,"="&amp;KX30)</f>
        <v/>
      </c>
      <c r="MQ30" s="1">
        <f>COUNTIFS(#REF!,LT30,#REF!,0,#REF!,"&gt;="&amp;MC30,#REF!,"&lt;="&amp;MB30,#REF!,"&lt;="&amp;ME30,#REF!,"&gt;="&amp;MF30,#REF!,"="&amp;KV30,#REF!,"="&amp;KX30)</f>
        <v/>
      </c>
      <c r="MR30" s="1">
        <f>COUNTIFS(#REF!,LT30,#REF!,1,#REF!,"&gt;="&amp;MC30,#REF!,"&lt;="&amp;MB30,#REF!,"&lt;="&amp;ME30,#REF!,"&gt;="&amp;MF30,#REF!,"="&amp;KW30,#REF!,"="&amp;KY30)</f>
        <v/>
      </c>
      <c r="MS30" s="1">
        <f>COUNTIFS(#REF!,LT30,#REF!,0,#REF!,"&gt;="&amp;MC30,#REF!,"&lt;="&amp;MB30,#REF!,"&lt;="&amp;ME30,#REF!,"&gt;="&amp;MF30,#REF!,"="&amp;KW30,#REF!,"="&amp;KY30)</f>
        <v/>
      </c>
      <c r="MT30" s="1">
        <f>COUNTIFS(#REF!,LT30,#REF!,1,#REF!,"&gt;="&amp;MI30,#REF!,"&lt;="&amp;MH30,#REF!,"&lt;="&amp;ME30,#REF!,"&gt;="&amp;MF30)</f>
        <v/>
      </c>
      <c r="MU30" s="1">
        <f>COUNTIFS(#REF!,LT30,#REF!,0,#REF!,"&gt;="&amp;MI30,#REF!,"&lt;="&amp;MH30,#REF!,"&lt;="&amp;ME30,#REF!,"&gt;="&amp;MF30)</f>
        <v/>
      </c>
      <c r="MV30" s="1">
        <f>COUNTIFS(#REF!,LT30,#REF!,1,#REF!,"&gt;="&amp;MI30,#REF!,"&lt;="&amp;MH30,#REF!,"="&amp;KZ30,#REF!,"="&amp;LA30,#REF!,"&lt;="&amp;ME30,#REF!,"&gt;="&amp;MF30)</f>
        <v/>
      </c>
      <c r="MW30" s="1">
        <f>COUNTIFS(#REF!,LT30,#REF!,0,#REF!,"&gt;="&amp;MI30,#REF!,"&lt;="&amp;MH30,#REF!,"="&amp;KZ30,#REF!,"="&amp;LA30,#REF!,"&lt;="&amp;ME30,#REF!,"&gt;="&amp;MF30)</f>
        <v/>
      </c>
      <c r="MX30" s="1">
        <f>COUNTIFS(#REF!,LT30,#REF!,1,#REF!,"&gt;="&amp;MC30,#REF!,"&lt;="&amp;MB30,#REF!,"&lt;="&amp;ME30,#REF!,"&gt;="&amp;MF30)</f>
        <v/>
      </c>
      <c r="MY30" s="1">
        <f>COUNTIFS(#REF!,LT30,#REF!,0,#REF!,"&gt;="&amp;MC30,#REF!,"&lt;="&amp;MB30,#REF!,"&lt;="&amp;ME30,#REF!,"&gt;="&amp;MF30)</f>
        <v/>
      </c>
      <c r="MZ30" s="1">
        <f>COUNTIFS(#REF!,LT30,#REF!,1,#REF!,"&lt;="&amp;ME30,#REF!,"&gt;="&amp;MF30,#REF!,"="&amp;KV30,#REF!,"="&amp;KX30)</f>
        <v/>
      </c>
      <c r="NA30" s="1">
        <f>COUNTIFS(#REF!,LT30,#REF!,0,#REF!,"&lt;="&amp;ME30,#REF!,"&gt;="&amp;MF30,#REF!,"="&amp;KV30,#REF!,"="&amp;KX30)</f>
        <v/>
      </c>
      <c r="NB30" s="1">
        <f>COUNTIFS(#REF!,LT30,#REF!,1,#REF!,"&lt;="&amp;ME30,#REF!,"&gt;="&amp;MF30,#REF!,"="&amp;KW30,#REF!,"="&amp;KY30)</f>
        <v/>
      </c>
      <c r="NC30" s="1">
        <f>COUNTIFS(#REF!,LT30,#REF!,0,#REF!,"&lt;="&amp;ME30,#REF!,"&gt;="&amp;MF30,#REF!,"="&amp;KW30,#REF!,"="&amp;KY30)</f>
        <v/>
      </c>
      <c r="ND30" s="1">
        <f>MP30+MR30+MT30+MV30+MX30+MZ30+NB30</f>
        <v/>
      </c>
      <c r="NE30" s="1">
        <f>MQ30+MS30+MU30+MW30+MY30+NA30+NC30</f>
        <v/>
      </c>
      <c r="NF30" s="1">
        <f>ND30+NE30</f>
        <v/>
      </c>
      <c r="NG30" s="33">
        <f>ND30/(ND30+NE30)</f>
        <v/>
      </c>
      <c r="NH30" s="3">
        <f>1/NG30</f>
        <v/>
      </c>
      <c r="NI30" s="1">
        <f>LI30</f>
        <v/>
      </c>
      <c r="NJ30" s="79">
        <f>((1-NG30)*(1/(NI30-1))*0.98-(NG30*1))</f>
        <v/>
      </c>
      <c r="NK30" s="34">
        <f>IF(LR30&lt;0.9,0,IF(AND(LR30&gt;1.1),0,1))</f>
        <v/>
      </c>
      <c r="NL30" s="34">
        <f>IF(LS30&lt;0.9,0,IF(AND(LS30&gt;1.1),0,1))</f>
        <v/>
      </c>
      <c r="NM30" s="32">
        <f>IF(NF30&gt;99,1,0)</f>
        <v/>
      </c>
      <c r="NN30" s="32">
        <f>IF(NJ30&gt;0.0799,1,0)</f>
        <v/>
      </c>
      <c r="NO30" s="32">
        <f>IF(NJ30&gt;NQ30,1,0)</f>
        <v/>
      </c>
      <c r="NP30" s="32">
        <f>NM30+NN30+NO30+NK30+NL30</f>
        <v/>
      </c>
      <c r="NQ30" s="79">
        <f>(((100*NG30)*(NI30-1)*0.98)-((1-NG30)*100))/100</f>
        <v/>
      </c>
      <c r="NR30" s="34">
        <f>IF(LR30&lt;0.9,0,IF(AND(LR30&gt;1.1),0,1))</f>
        <v/>
      </c>
      <c r="NS30" s="34">
        <f>IF(LS30&lt;0.9,0,IF(AND(LS30&gt;1.1),0,1))</f>
        <v/>
      </c>
      <c r="NT30" s="32">
        <f>IF(NF30&gt;99,1,0)</f>
        <v/>
      </c>
      <c r="NU30" s="32">
        <f>IF(NQ30&gt;0.0799,1,0)</f>
        <v/>
      </c>
      <c r="NV30" s="32">
        <f>IF(NQ30&gt;NJ30,1,0)</f>
        <v/>
      </c>
      <c r="NW30" s="32">
        <f>NT30+NU30+NV30+NR30+NS30</f>
        <v/>
      </c>
      <c r="NX30">
        <f>IF(NP30=5,"LayAway0-1",IF(AND(NW30=5),"BackAway0-1",""))</f>
        <v/>
      </c>
      <c r="NY30">
        <f>IF(NP30=5,KO30,IF(AND(NW30=5),KO30,""))</f>
        <v/>
      </c>
      <c r="NZ30">
        <f>IF(NP30=5,"Match Odds",IF(AND(NW30=5),"Match Odds",""))</f>
        <v/>
      </c>
      <c r="OA30">
        <f>IF(NP30=5,KP30,IF(AND(NW30=5),KP30,""))</f>
        <v/>
      </c>
      <c r="OB30">
        <f>IF(NP30=5,"MATCH_ODDS",IF(AND(NW30=5),"MATCH_ODDS",""))</f>
        <v/>
      </c>
      <c r="OC30">
        <f>IF(NP30=5,"LAY",IF(AND(NW30=5),"BACK",""))</f>
        <v/>
      </c>
    </row>
    <row r="31" ht="16.5" customHeight="1" thickBot="1" thickTop="1">
      <c r="A31" s="2" t="n"/>
      <c r="KN31" s="1">
        <f>IF(INDEX(#REF!,MATCH('HT 0-1'!D31,#REF!,0))=INDEX(#REF!,MATCH('HT 0-1'!D31,#REF!,0)),INDEX(#REF!,MATCH('HT 0-1'!D31,#REF!,0)),"ERROR")</f>
        <v/>
      </c>
      <c r="KO31" s="1">
        <f>IF(INDEX(#REF!,MATCH('HT 0-1'!E31,#REF!,0))=INDEX(#REF!,MATCH('HT 0-1'!E31,#REF!,0)),INDEX(#REF!,MATCH('HT 0-1'!E31,#REF!,0)),"ERROR")</f>
        <v/>
      </c>
      <c r="KP31" s="1">
        <f>KN31&amp;" v "&amp;KO31</f>
        <v/>
      </c>
      <c r="KQ31">
        <f>B31&amp;"_"&amp;C31</f>
        <v/>
      </c>
      <c r="KR31" s="1">
        <f>IF((HW31/KK31)&lt;0.335,"G",IF((HW31/KK31)&gt;0.67,"R","A"))</f>
        <v/>
      </c>
      <c r="KS31" s="1">
        <f>IF((HX31/KK31)&lt;0.335,"G",IF((HX31/KK31)&gt;0.67,"R","A"))</f>
        <v/>
      </c>
      <c r="KT31" s="1">
        <f>IF((IH31/KK31)&lt;0.335,"G",IF((IH31/KK31)&gt;0.67,"R","A"))</f>
        <v/>
      </c>
      <c r="KU31" s="1">
        <f>IF((II31/KK31)&lt;0.335,"G",IF((II31/KK31)&gt;0.67,"R","A"))</f>
        <v/>
      </c>
      <c r="KV31" s="1">
        <f>IF((HZ31/KK31)&lt;0.335,"G",IF((HZ31/KK31)&gt;0.67,"R","A"))</f>
        <v/>
      </c>
      <c r="KW31" s="1">
        <f>IF((HY31/KK31)&lt;0.335,"G",IF((HY31/KK31)&gt;0.67,"R","A"))</f>
        <v/>
      </c>
      <c r="KX31" s="1">
        <f>IF((IK31/KK31)&lt;0.335,"G",IF((IK31/KK31)&gt;0.67,"R","A"))</f>
        <v/>
      </c>
      <c r="KY31" s="1">
        <f>IF((IJ31/KK31)&lt;0.335,"G",IF((IJ31/KK31)&gt;0.67,"R","A"))</f>
        <v/>
      </c>
      <c r="KZ31" s="1">
        <f>IF((HQ31/KK31)&lt;0.335,"G",IF((HQ31/KK31)&gt;0.67,"R","A"))</f>
        <v/>
      </c>
      <c r="LA31" s="1">
        <f>IF((IB31/KK31)&lt;0.335,"G",IF((IB31/KK31)&gt;0.67,"R","A"))</f>
        <v/>
      </c>
      <c r="LB31">
        <f>IF(LQ31="0-1",INDEX(Scrape!#REF!,MATCH('HT 0-1'!KP31,Scrape!$B:$B,0)),"")</f>
        <v/>
      </c>
      <c r="LC31">
        <f>IF(LQ31="0-1",INDEX(Scrape!$A:$A,MATCH('HT 0-1'!KP31,Scrape!$B:$B,0)),"")</f>
        <v/>
      </c>
      <c r="LD31">
        <f>IF(LQ31="0-1",INDEX(Scrape!$B:$B,MATCH('HT 0-1'!KP31,Scrape!$B:$B,0)),"")</f>
        <v/>
      </c>
      <c r="LE31">
        <f>IF(LQ31="0-1",INDEX(Scrape!$C:$C,MATCH('HT 0-1'!KP31,Scrape!$B:$B,0)),"")</f>
        <v/>
      </c>
      <c r="LF31">
        <f>IF(LQ31="0-1",INDEX(Scrape!$D:$D,MATCH('HT 0-1'!KP31,Scrape!$B:$B,0)),"")</f>
        <v/>
      </c>
      <c r="LG31">
        <f>IF(LQ31="0-1",INDEX(Scrape!$E:$E,MATCH('HT 0-1'!KP31,Scrape!$B:$B,0)),"")</f>
        <v/>
      </c>
      <c r="LH31">
        <f>IF(LQ31="0-1",INDEX(Scrape!$F:$F,MATCH('HT 0-1'!KP31,Scrape!$B:$B,0)),"")</f>
        <v/>
      </c>
      <c r="LI31">
        <f>IF(LQ31="0-1",INDEX(Scrape!$G:$G,MATCH('HT 0-1'!KP31,Scrape!$B:$B,0)),"")</f>
        <v/>
      </c>
      <c r="LJ31">
        <f>IF(LQ31="0-1",INDEX(Scrape!$H:$H,MATCH('HT 0-1'!KP31,Scrape!$B:$B,0)),"")</f>
        <v/>
      </c>
      <c r="LK31">
        <f>IF(LQ31="0-1",INDEX(Scrape!$I:$I,MATCH('HT 0-1'!KP31,Scrape!$B:$B,0)),"")</f>
        <v/>
      </c>
      <c r="LL31">
        <f>IF(LQ31="0-1",INDEX(Scrape!$J:$J,MATCH('HT 0-1'!KP31,Scrape!$B:$B,0)),"")</f>
        <v/>
      </c>
      <c r="LM31">
        <f>IF(LQ31="0-1",INDEX(Scrape!$K:$K,MATCH('HT 0-1'!KP31,Scrape!$B:$B,0)),"")</f>
        <v/>
      </c>
      <c r="LN31">
        <f>IF(LQ31="0-1",INDEX(Scrape!$L:$L,MATCH('HT 0-1'!KP31,Scrape!$B:$B,0)),"")</f>
        <v/>
      </c>
      <c r="LO31">
        <f>IF(LQ31="0-1",INDEX(Scrape!$M:$M,MATCH('HT 0-1'!KP31,Scrape!$B:$B,0)),"")</f>
        <v/>
      </c>
      <c r="LP31">
        <f>IF(LQ31="0-1",INDEX(Scrape!$N:$N,MATCH('HT 0-1'!KP31,Scrape!$B:$B,0)),"")</f>
        <v/>
      </c>
      <c r="LQ31">
        <f>INDEX(Scrape!$O:$O,MATCH('HT 0-1'!KP31,Scrape!$B:$B,0))</f>
        <v/>
      </c>
      <c r="LR31">
        <f>(1/LJ31)+(1/LI31)+(1/LH31)</f>
        <v/>
      </c>
      <c r="LS31">
        <f>(1/LG31)+(1/LF31)+(1/LE31)</f>
        <v/>
      </c>
      <c r="LT31" s="8">
        <f>IF(INDEX(#REF!,MATCH(KQ31,#REF!,0))=INDEX(#REF!,MATCH(KQ31,#REF!,0)),INDEX(#REF!,MATCH(KQ31,#REF!,0)),"ERROR")</f>
        <v/>
      </c>
      <c r="LU31" s="4">
        <f>IF(KR31="G",2,IF(KR31="R",0.5,IF(KR31="A",1)))</f>
        <v/>
      </c>
      <c r="LV31" s="4">
        <f>IF(KS31="G",0.5,IF(KS31="R",2,IF(KS31="A",1)))</f>
        <v/>
      </c>
      <c r="LW31" s="4">
        <f>IF(KT31="G",2,IF(KT31="R",0.5,IF(KT31="A",1)))</f>
        <v/>
      </c>
      <c r="LX31" s="4">
        <f>IF(KU31="G",0.5,IF(KU31="R",2,IF(KU31="A",1)))</f>
        <v/>
      </c>
      <c r="LY31" s="7">
        <f>(LK31*(LU31+LX31)+(LL31*(LU31+LX31)))</f>
        <v/>
      </c>
      <c r="LZ31" s="7">
        <f>(LN31*(LV31+LW31)+(LO31*(LV31+LW31)))</f>
        <v/>
      </c>
      <c r="MA31" s="11">
        <f>LY31-LZ31</f>
        <v/>
      </c>
      <c r="MB31" s="5">
        <f>MA31+2</f>
        <v/>
      </c>
      <c r="MC31" s="6">
        <f>MA31-2</f>
        <v/>
      </c>
      <c r="MD31" s="4">
        <f>LE31</f>
        <v/>
      </c>
      <c r="ME31" s="9">
        <f>IF(MD31=0,1000,MD31+0.75)</f>
        <v/>
      </c>
      <c r="MF31" s="10">
        <f>IF(MD31=0,0,MD31-0.75)</f>
        <v/>
      </c>
      <c r="MG31" s="4">
        <f>((LM31*(LU31+LX31))-((LP31*(LV31+LW31))))</f>
        <v/>
      </c>
      <c r="MH31" s="9">
        <f>MG31*1.2</f>
        <v/>
      </c>
      <c r="MI31" s="10">
        <f>MG31*0.8</f>
        <v/>
      </c>
      <c r="MJ31">
        <f>IFERROR(NX31,"")</f>
        <v/>
      </c>
      <c r="MK31">
        <f>IFERROR(NY31,"")</f>
        <v/>
      </c>
      <c r="ML31">
        <f>IFERROR(NZ31,"")</f>
        <v/>
      </c>
      <c r="MM31">
        <f>IFERROR(OA31,"")</f>
        <v/>
      </c>
      <c r="MN31">
        <f>IFERROR(OB31,"")</f>
        <v/>
      </c>
      <c r="MO31">
        <f>IFERROR(OC31,"")</f>
        <v/>
      </c>
      <c r="MP31" s="1">
        <f>COUNTIFS(#REF!,LT31,#REF!,1,#REF!,"&gt;="&amp;MC31,#REF!,"&lt;="&amp;MB31,#REF!,"&lt;="&amp;ME31,#REF!,"&gt;="&amp;MF31,#REF!,"="&amp;KV31,#REF!,"="&amp;KX31)</f>
        <v/>
      </c>
      <c r="MQ31" s="1">
        <f>COUNTIFS(#REF!,LT31,#REF!,0,#REF!,"&gt;="&amp;MC31,#REF!,"&lt;="&amp;MB31,#REF!,"&lt;="&amp;ME31,#REF!,"&gt;="&amp;MF31,#REF!,"="&amp;KV31,#REF!,"="&amp;KX31)</f>
        <v/>
      </c>
      <c r="MR31" s="1">
        <f>COUNTIFS(#REF!,LT31,#REF!,1,#REF!,"&gt;="&amp;MC31,#REF!,"&lt;="&amp;MB31,#REF!,"&lt;="&amp;ME31,#REF!,"&gt;="&amp;MF31,#REF!,"="&amp;KW31,#REF!,"="&amp;KY31)</f>
        <v/>
      </c>
      <c r="MS31" s="1">
        <f>COUNTIFS(#REF!,LT31,#REF!,0,#REF!,"&gt;="&amp;MC31,#REF!,"&lt;="&amp;MB31,#REF!,"&lt;="&amp;ME31,#REF!,"&gt;="&amp;MF31,#REF!,"="&amp;KW31,#REF!,"="&amp;KY31)</f>
        <v/>
      </c>
      <c r="MT31" s="1">
        <f>COUNTIFS(#REF!,LT31,#REF!,1,#REF!,"&gt;="&amp;MI31,#REF!,"&lt;="&amp;MH31,#REF!,"&lt;="&amp;ME31,#REF!,"&gt;="&amp;MF31)</f>
        <v/>
      </c>
      <c r="MU31" s="1">
        <f>COUNTIFS(#REF!,LT31,#REF!,0,#REF!,"&gt;="&amp;MI31,#REF!,"&lt;="&amp;MH31,#REF!,"&lt;="&amp;ME31,#REF!,"&gt;="&amp;MF31)</f>
        <v/>
      </c>
      <c r="MV31" s="1">
        <f>COUNTIFS(#REF!,LT31,#REF!,1,#REF!,"&gt;="&amp;MI31,#REF!,"&lt;="&amp;MH31,#REF!,"="&amp;KZ31,#REF!,"="&amp;LA31,#REF!,"&lt;="&amp;ME31,#REF!,"&gt;="&amp;MF31)</f>
        <v/>
      </c>
      <c r="MW31" s="1">
        <f>COUNTIFS(#REF!,LT31,#REF!,0,#REF!,"&gt;="&amp;MI31,#REF!,"&lt;="&amp;MH31,#REF!,"="&amp;KZ31,#REF!,"="&amp;LA31,#REF!,"&lt;="&amp;ME31,#REF!,"&gt;="&amp;MF31)</f>
        <v/>
      </c>
      <c r="MX31" s="1">
        <f>COUNTIFS(#REF!,LT31,#REF!,1,#REF!,"&gt;="&amp;MC31,#REF!,"&lt;="&amp;MB31,#REF!,"&lt;="&amp;ME31,#REF!,"&gt;="&amp;MF31)</f>
        <v/>
      </c>
      <c r="MY31" s="1">
        <f>COUNTIFS(#REF!,LT31,#REF!,0,#REF!,"&gt;="&amp;MC31,#REF!,"&lt;="&amp;MB31,#REF!,"&lt;="&amp;ME31,#REF!,"&gt;="&amp;MF31)</f>
        <v/>
      </c>
      <c r="MZ31" s="1">
        <f>COUNTIFS(#REF!,LT31,#REF!,1,#REF!,"&lt;="&amp;ME31,#REF!,"&gt;="&amp;MF31,#REF!,"="&amp;KV31,#REF!,"="&amp;KX31)</f>
        <v/>
      </c>
      <c r="NA31" s="1">
        <f>COUNTIFS(#REF!,LT31,#REF!,0,#REF!,"&lt;="&amp;ME31,#REF!,"&gt;="&amp;MF31,#REF!,"="&amp;KV31,#REF!,"="&amp;KX31)</f>
        <v/>
      </c>
      <c r="NB31" s="1">
        <f>COUNTIFS(#REF!,LT31,#REF!,1,#REF!,"&lt;="&amp;ME31,#REF!,"&gt;="&amp;MF31,#REF!,"="&amp;KW31,#REF!,"="&amp;KY31)</f>
        <v/>
      </c>
      <c r="NC31" s="1">
        <f>COUNTIFS(#REF!,LT31,#REF!,0,#REF!,"&lt;="&amp;ME31,#REF!,"&gt;="&amp;MF31,#REF!,"="&amp;KW31,#REF!,"="&amp;KY31)</f>
        <v/>
      </c>
      <c r="ND31" s="1">
        <f>MP31+MR31+MT31+MV31+MX31+MZ31+NB31</f>
        <v/>
      </c>
      <c r="NE31" s="1">
        <f>MQ31+MS31+MU31+MW31+MY31+NA31+NC31</f>
        <v/>
      </c>
      <c r="NF31" s="1">
        <f>ND31+NE31</f>
        <v/>
      </c>
      <c r="NG31" s="33">
        <f>ND31/(ND31+NE31)</f>
        <v/>
      </c>
      <c r="NH31" s="3">
        <f>1/NG31</f>
        <v/>
      </c>
      <c r="NI31" s="1">
        <f>LI31</f>
        <v/>
      </c>
      <c r="NJ31" s="79">
        <f>((1-NG31)*(1/(NI31-1))*0.98-(NG31*1))</f>
        <v/>
      </c>
      <c r="NK31" s="34">
        <f>IF(LR31&lt;0.9,0,IF(AND(LR31&gt;1.1),0,1))</f>
        <v/>
      </c>
      <c r="NL31" s="34">
        <f>IF(LS31&lt;0.9,0,IF(AND(LS31&gt;1.1),0,1))</f>
        <v/>
      </c>
      <c r="NM31" s="32">
        <f>IF(NF31&gt;99,1,0)</f>
        <v/>
      </c>
      <c r="NN31" s="32">
        <f>IF(NJ31&gt;0.0799,1,0)</f>
        <v/>
      </c>
      <c r="NO31" s="32">
        <f>IF(NJ31&gt;NQ31,1,0)</f>
        <v/>
      </c>
      <c r="NP31" s="32">
        <f>NM31+NN31+NO31+NK31+NL31</f>
        <v/>
      </c>
      <c r="NQ31" s="79">
        <f>(((100*NG31)*(NI31-1)*0.98)-((1-NG31)*100))/100</f>
        <v/>
      </c>
      <c r="NR31" s="34">
        <f>IF(LR31&lt;0.9,0,IF(AND(LR31&gt;1.1),0,1))</f>
        <v/>
      </c>
      <c r="NS31" s="34">
        <f>IF(LS31&lt;0.9,0,IF(AND(LS31&gt;1.1),0,1))</f>
        <v/>
      </c>
      <c r="NT31" s="32">
        <f>IF(NF31&gt;99,1,0)</f>
        <v/>
      </c>
      <c r="NU31" s="32">
        <f>IF(NQ31&gt;0.0799,1,0)</f>
        <v/>
      </c>
      <c r="NV31" s="32">
        <f>IF(NQ31&gt;NJ31,1,0)</f>
        <v/>
      </c>
      <c r="NW31" s="32">
        <f>NT31+NU31+NV31+NR31+NS31</f>
        <v/>
      </c>
      <c r="NX31">
        <f>IF(NP31=5,"LayAway0-1",IF(AND(NW31=5),"BackAway0-1",""))</f>
        <v/>
      </c>
      <c r="NY31">
        <f>IF(NP31=5,KO31,IF(AND(NW31=5),KO31,""))</f>
        <v/>
      </c>
      <c r="NZ31">
        <f>IF(NP31=5,"Match Odds",IF(AND(NW31=5),"Match Odds",""))</f>
        <v/>
      </c>
      <c r="OA31">
        <f>IF(NP31=5,KP31,IF(AND(NW31=5),KP31,""))</f>
        <v/>
      </c>
      <c r="OB31">
        <f>IF(NP31=5,"MATCH_ODDS",IF(AND(NW31=5),"MATCH_ODDS",""))</f>
        <v/>
      </c>
      <c r="OC31">
        <f>IF(NP31=5,"LAY",IF(AND(NW31=5),"BACK",""))</f>
        <v/>
      </c>
    </row>
    <row r="32" ht="16.5" customHeight="1" thickBot="1" thickTop="1">
      <c r="A32" s="2" t="n"/>
      <c r="KN32" s="1">
        <f>IF(INDEX(#REF!,MATCH('HT 0-1'!D32,#REF!,0))=INDEX(#REF!,MATCH('HT 0-1'!D32,#REF!,0)),INDEX(#REF!,MATCH('HT 0-1'!D32,#REF!,0)),"ERROR")</f>
        <v/>
      </c>
      <c r="KO32" s="1">
        <f>IF(INDEX(#REF!,MATCH('HT 0-1'!E32,#REF!,0))=INDEX(#REF!,MATCH('HT 0-1'!E32,#REF!,0)),INDEX(#REF!,MATCH('HT 0-1'!E32,#REF!,0)),"ERROR")</f>
        <v/>
      </c>
      <c r="KP32" s="1">
        <f>KN32&amp;" v "&amp;KO32</f>
        <v/>
      </c>
      <c r="KQ32">
        <f>B32&amp;"_"&amp;C32</f>
        <v/>
      </c>
      <c r="KR32" s="1">
        <f>IF((HW32/KK32)&lt;0.335,"G",IF((HW32/KK32)&gt;0.67,"R","A"))</f>
        <v/>
      </c>
      <c r="KS32" s="1">
        <f>IF((HX32/KK32)&lt;0.335,"G",IF((HX32/KK32)&gt;0.67,"R","A"))</f>
        <v/>
      </c>
      <c r="KT32" s="1">
        <f>IF((IH32/KK32)&lt;0.335,"G",IF((IH32/KK32)&gt;0.67,"R","A"))</f>
        <v/>
      </c>
      <c r="KU32" s="1">
        <f>IF((II32/KK32)&lt;0.335,"G",IF((II32/KK32)&gt;0.67,"R","A"))</f>
        <v/>
      </c>
      <c r="KV32" s="1">
        <f>IF((HZ32/KK32)&lt;0.335,"G",IF((HZ32/KK32)&gt;0.67,"R","A"))</f>
        <v/>
      </c>
      <c r="KW32" s="1">
        <f>IF((HY32/KK32)&lt;0.335,"G",IF((HY32/KK32)&gt;0.67,"R","A"))</f>
        <v/>
      </c>
      <c r="KX32" s="1">
        <f>IF((IK32/KK32)&lt;0.335,"G",IF((IK32/KK32)&gt;0.67,"R","A"))</f>
        <v/>
      </c>
      <c r="KY32" s="1">
        <f>IF((IJ32/KK32)&lt;0.335,"G",IF((IJ32/KK32)&gt;0.67,"R","A"))</f>
        <v/>
      </c>
      <c r="KZ32" s="1">
        <f>IF((HQ32/KK32)&lt;0.335,"G",IF((HQ32/KK32)&gt;0.67,"R","A"))</f>
        <v/>
      </c>
      <c r="LA32" s="1">
        <f>IF((IB32/KK32)&lt;0.335,"G",IF((IB32/KK32)&gt;0.67,"R","A"))</f>
        <v/>
      </c>
      <c r="LB32">
        <f>IF(LQ32="0-1",INDEX(Scrape!#REF!,MATCH('HT 0-1'!KP32,Scrape!$B:$B,0)),"")</f>
        <v/>
      </c>
      <c r="LC32">
        <f>IF(LQ32="0-1",INDEX(Scrape!$A:$A,MATCH('HT 0-1'!KP32,Scrape!$B:$B,0)),"")</f>
        <v/>
      </c>
      <c r="LD32">
        <f>IF(LQ32="0-1",INDEX(Scrape!$B:$B,MATCH('HT 0-1'!KP32,Scrape!$B:$B,0)),"")</f>
        <v/>
      </c>
      <c r="LE32">
        <f>IF(LQ32="0-1",INDEX(Scrape!$C:$C,MATCH('HT 0-1'!KP32,Scrape!$B:$B,0)),"")</f>
        <v/>
      </c>
      <c r="LF32">
        <f>IF(LQ32="0-1",INDEX(Scrape!$D:$D,MATCH('HT 0-1'!KP32,Scrape!$B:$B,0)),"")</f>
        <v/>
      </c>
      <c r="LG32">
        <f>IF(LQ32="0-1",INDEX(Scrape!$E:$E,MATCH('HT 0-1'!KP32,Scrape!$B:$B,0)),"")</f>
        <v/>
      </c>
      <c r="LH32">
        <f>IF(LQ32="0-1",INDEX(Scrape!$F:$F,MATCH('HT 0-1'!KP32,Scrape!$B:$B,0)),"")</f>
        <v/>
      </c>
      <c r="LI32">
        <f>IF(LQ32="0-1",INDEX(Scrape!$G:$G,MATCH('HT 0-1'!KP32,Scrape!$B:$B,0)),"")</f>
        <v/>
      </c>
      <c r="LJ32">
        <f>IF(LQ32="0-1",INDEX(Scrape!$H:$H,MATCH('HT 0-1'!KP32,Scrape!$B:$B,0)),"")</f>
        <v/>
      </c>
      <c r="LK32">
        <f>IF(LQ32="0-1",INDEX(Scrape!$I:$I,MATCH('HT 0-1'!KP32,Scrape!$B:$B,0)),"")</f>
        <v/>
      </c>
      <c r="LL32">
        <f>IF(LQ32="0-1",INDEX(Scrape!$J:$J,MATCH('HT 0-1'!KP32,Scrape!$B:$B,0)),"")</f>
        <v/>
      </c>
      <c r="LM32">
        <f>IF(LQ32="0-1",INDEX(Scrape!$K:$K,MATCH('HT 0-1'!KP32,Scrape!$B:$B,0)),"")</f>
        <v/>
      </c>
      <c r="LN32">
        <f>IF(LQ32="0-1",INDEX(Scrape!$L:$L,MATCH('HT 0-1'!KP32,Scrape!$B:$B,0)),"")</f>
        <v/>
      </c>
      <c r="LO32">
        <f>IF(LQ32="0-1",INDEX(Scrape!$M:$M,MATCH('HT 0-1'!KP32,Scrape!$B:$B,0)),"")</f>
        <v/>
      </c>
      <c r="LP32">
        <f>IF(LQ32="0-1",INDEX(Scrape!$N:$N,MATCH('HT 0-1'!KP32,Scrape!$B:$B,0)),"")</f>
        <v/>
      </c>
      <c r="LQ32">
        <f>INDEX(Scrape!$O:$O,MATCH('HT 0-1'!KP32,Scrape!$B:$B,0))</f>
        <v/>
      </c>
      <c r="LR32">
        <f>(1/LJ32)+(1/LI32)+(1/LH32)</f>
        <v/>
      </c>
      <c r="LS32">
        <f>(1/LG32)+(1/LF32)+(1/LE32)</f>
        <v/>
      </c>
      <c r="LT32" s="8">
        <f>IF(INDEX(#REF!,MATCH(KQ32,#REF!,0))=INDEX(#REF!,MATCH(KQ32,#REF!,0)),INDEX(#REF!,MATCH(KQ32,#REF!,0)),"ERROR")</f>
        <v/>
      </c>
      <c r="LU32" s="4">
        <f>IF(KR32="G",2,IF(KR32="R",0.5,IF(KR32="A",1)))</f>
        <v/>
      </c>
      <c r="LV32" s="4">
        <f>IF(KS32="G",0.5,IF(KS32="R",2,IF(KS32="A",1)))</f>
        <v/>
      </c>
      <c r="LW32" s="4">
        <f>IF(KT32="G",2,IF(KT32="R",0.5,IF(KT32="A",1)))</f>
        <v/>
      </c>
      <c r="LX32" s="4">
        <f>IF(KU32="G",0.5,IF(KU32="R",2,IF(KU32="A",1)))</f>
        <v/>
      </c>
      <c r="LY32" s="7">
        <f>(LK32*(LU32+LX32)+(LL32*(LU32+LX32)))</f>
        <v/>
      </c>
      <c r="LZ32" s="7">
        <f>(LN32*(LV32+LW32)+(LO32*(LV32+LW32)))</f>
        <v/>
      </c>
      <c r="MA32" s="11">
        <f>LY32-LZ32</f>
        <v/>
      </c>
      <c r="MB32" s="5">
        <f>MA32+2</f>
        <v/>
      </c>
      <c r="MC32" s="6">
        <f>MA32-2</f>
        <v/>
      </c>
      <c r="MD32" s="4">
        <f>LE32</f>
        <v/>
      </c>
      <c r="ME32" s="9">
        <f>IF(MD32=0,1000,MD32+0.75)</f>
        <v/>
      </c>
      <c r="MF32" s="10">
        <f>IF(MD32=0,0,MD32-0.75)</f>
        <v/>
      </c>
      <c r="MG32" s="4">
        <f>((LM32*(LU32+LX32))-((LP32*(LV32+LW32))))</f>
        <v/>
      </c>
      <c r="MH32" s="9">
        <f>MG32*1.2</f>
        <v/>
      </c>
      <c r="MI32" s="10">
        <f>MG32*0.8</f>
        <v/>
      </c>
      <c r="MJ32">
        <f>IFERROR(NX32,"")</f>
        <v/>
      </c>
      <c r="MK32">
        <f>IFERROR(NY32,"")</f>
        <v/>
      </c>
      <c r="ML32">
        <f>IFERROR(NZ32,"")</f>
        <v/>
      </c>
      <c r="MM32">
        <f>IFERROR(OA32,"")</f>
        <v/>
      </c>
      <c r="MN32">
        <f>IFERROR(OB32,"")</f>
        <v/>
      </c>
      <c r="MO32">
        <f>IFERROR(OC32,"")</f>
        <v/>
      </c>
      <c r="MP32" s="1">
        <f>COUNTIFS(#REF!,LT32,#REF!,1,#REF!,"&gt;="&amp;MC32,#REF!,"&lt;="&amp;MB32,#REF!,"&lt;="&amp;ME32,#REF!,"&gt;="&amp;MF32,#REF!,"="&amp;KV32,#REF!,"="&amp;KX32)</f>
        <v/>
      </c>
      <c r="MQ32" s="1">
        <f>COUNTIFS(#REF!,LT32,#REF!,0,#REF!,"&gt;="&amp;MC32,#REF!,"&lt;="&amp;MB32,#REF!,"&lt;="&amp;ME32,#REF!,"&gt;="&amp;MF32,#REF!,"="&amp;KV32,#REF!,"="&amp;KX32)</f>
        <v/>
      </c>
      <c r="MR32" s="1">
        <f>COUNTIFS(#REF!,LT32,#REF!,1,#REF!,"&gt;="&amp;MC32,#REF!,"&lt;="&amp;MB32,#REF!,"&lt;="&amp;ME32,#REF!,"&gt;="&amp;MF32,#REF!,"="&amp;KW32,#REF!,"="&amp;KY32)</f>
        <v/>
      </c>
      <c r="MS32" s="1">
        <f>COUNTIFS(#REF!,LT32,#REF!,0,#REF!,"&gt;="&amp;MC32,#REF!,"&lt;="&amp;MB32,#REF!,"&lt;="&amp;ME32,#REF!,"&gt;="&amp;MF32,#REF!,"="&amp;KW32,#REF!,"="&amp;KY32)</f>
        <v/>
      </c>
      <c r="MT32" s="1">
        <f>COUNTIFS(#REF!,LT32,#REF!,1,#REF!,"&gt;="&amp;MI32,#REF!,"&lt;="&amp;MH32,#REF!,"&lt;="&amp;ME32,#REF!,"&gt;="&amp;MF32)</f>
        <v/>
      </c>
      <c r="MU32" s="1">
        <f>COUNTIFS(#REF!,LT32,#REF!,0,#REF!,"&gt;="&amp;MI32,#REF!,"&lt;="&amp;MH32,#REF!,"&lt;="&amp;ME32,#REF!,"&gt;="&amp;MF32)</f>
        <v/>
      </c>
      <c r="MV32" s="1">
        <f>COUNTIFS(#REF!,LT32,#REF!,1,#REF!,"&gt;="&amp;MI32,#REF!,"&lt;="&amp;MH32,#REF!,"="&amp;KZ32,#REF!,"="&amp;LA32,#REF!,"&lt;="&amp;ME32,#REF!,"&gt;="&amp;MF32)</f>
        <v/>
      </c>
      <c r="MW32" s="1">
        <f>COUNTIFS(#REF!,LT32,#REF!,0,#REF!,"&gt;="&amp;MI32,#REF!,"&lt;="&amp;MH32,#REF!,"="&amp;KZ32,#REF!,"="&amp;LA32,#REF!,"&lt;="&amp;ME32,#REF!,"&gt;="&amp;MF32)</f>
        <v/>
      </c>
      <c r="MX32" s="1">
        <f>COUNTIFS(#REF!,LT32,#REF!,1,#REF!,"&gt;="&amp;MC32,#REF!,"&lt;="&amp;MB32,#REF!,"&lt;="&amp;ME32,#REF!,"&gt;="&amp;MF32)</f>
        <v/>
      </c>
      <c r="MY32" s="1">
        <f>COUNTIFS(#REF!,LT32,#REF!,0,#REF!,"&gt;="&amp;MC32,#REF!,"&lt;="&amp;MB32,#REF!,"&lt;="&amp;ME32,#REF!,"&gt;="&amp;MF32)</f>
        <v/>
      </c>
      <c r="MZ32" s="1">
        <f>COUNTIFS(#REF!,LT32,#REF!,1,#REF!,"&lt;="&amp;ME32,#REF!,"&gt;="&amp;MF32,#REF!,"="&amp;KV32,#REF!,"="&amp;KX32)</f>
        <v/>
      </c>
      <c r="NA32" s="1">
        <f>COUNTIFS(#REF!,LT32,#REF!,0,#REF!,"&lt;="&amp;ME32,#REF!,"&gt;="&amp;MF32,#REF!,"="&amp;KV32,#REF!,"="&amp;KX32)</f>
        <v/>
      </c>
      <c r="NB32" s="1">
        <f>COUNTIFS(#REF!,LT32,#REF!,1,#REF!,"&lt;="&amp;ME32,#REF!,"&gt;="&amp;MF32,#REF!,"="&amp;KW32,#REF!,"="&amp;KY32)</f>
        <v/>
      </c>
      <c r="NC32" s="1">
        <f>COUNTIFS(#REF!,LT32,#REF!,0,#REF!,"&lt;="&amp;ME32,#REF!,"&gt;="&amp;MF32,#REF!,"="&amp;KW32,#REF!,"="&amp;KY32)</f>
        <v/>
      </c>
      <c r="ND32" s="1">
        <f>MP32+MR32+MT32+MV32+MX32+MZ32+NB32</f>
        <v/>
      </c>
      <c r="NE32" s="1">
        <f>MQ32+MS32+MU32+MW32+MY32+NA32+NC32</f>
        <v/>
      </c>
      <c r="NF32" s="1">
        <f>ND32+NE32</f>
        <v/>
      </c>
      <c r="NG32" s="33">
        <f>ND32/(ND32+NE32)</f>
        <v/>
      </c>
      <c r="NH32" s="3">
        <f>1/NG32</f>
        <v/>
      </c>
      <c r="NI32" s="1">
        <f>LI32</f>
        <v/>
      </c>
      <c r="NJ32" s="79">
        <f>((1-NG32)*(1/(NI32-1))*0.98-(NG32*1))</f>
        <v/>
      </c>
      <c r="NK32" s="34">
        <f>IF(LR32&lt;0.9,0,IF(AND(LR32&gt;1.1),0,1))</f>
        <v/>
      </c>
      <c r="NL32" s="34">
        <f>IF(LS32&lt;0.9,0,IF(AND(LS32&gt;1.1),0,1))</f>
        <v/>
      </c>
      <c r="NM32" s="32">
        <f>IF(NF32&gt;99,1,0)</f>
        <v/>
      </c>
      <c r="NN32" s="32">
        <f>IF(NJ32&gt;0.0799,1,0)</f>
        <v/>
      </c>
      <c r="NO32" s="32">
        <f>IF(NJ32&gt;NQ32,1,0)</f>
        <v/>
      </c>
      <c r="NP32" s="32">
        <f>NM32+NN32+NO32+NK32+NL32</f>
        <v/>
      </c>
      <c r="NQ32" s="79">
        <f>(((100*NG32)*(NI32-1)*0.98)-((1-NG32)*100))/100</f>
        <v/>
      </c>
      <c r="NR32" s="34">
        <f>IF(LR32&lt;0.9,0,IF(AND(LR32&gt;1.1),0,1))</f>
        <v/>
      </c>
      <c r="NS32" s="34">
        <f>IF(LS32&lt;0.9,0,IF(AND(LS32&gt;1.1),0,1))</f>
        <v/>
      </c>
      <c r="NT32" s="32">
        <f>IF(NF32&gt;99,1,0)</f>
        <v/>
      </c>
      <c r="NU32" s="32">
        <f>IF(NQ32&gt;0.0799,1,0)</f>
        <v/>
      </c>
      <c r="NV32" s="32">
        <f>IF(NQ32&gt;NJ32,1,0)</f>
        <v/>
      </c>
      <c r="NW32" s="32">
        <f>NT32+NU32+NV32+NR32+NS32</f>
        <v/>
      </c>
      <c r="NX32">
        <f>IF(NP32=5,"LayAway0-1",IF(AND(NW32=5),"BackAway0-1",""))</f>
        <v/>
      </c>
      <c r="NY32">
        <f>IF(NP32=5,KO32,IF(AND(NW32=5),KO32,""))</f>
        <v/>
      </c>
      <c r="NZ32">
        <f>IF(NP32=5,"Match Odds",IF(AND(NW32=5),"Match Odds",""))</f>
        <v/>
      </c>
      <c r="OA32">
        <f>IF(NP32=5,KP32,IF(AND(NW32=5),KP32,""))</f>
        <v/>
      </c>
      <c r="OB32">
        <f>IF(NP32=5,"MATCH_ODDS",IF(AND(NW32=5),"MATCH_ODDS",""))</f>
        <v/>
      </c>
      <c r="OC32">
        <f>IF(NP32=5,"LAY",IF(AND(NW32=5),"BACK",""))</f>
        <v/>
      </c>
    </row>
    <row r="33" ht="16.5" customHeight="1" thickBot="1" thickTop="1">
      <c r="A33" s="2" t="n"/>
      <c r="KN33" s="1">
        <f>IF(INDEX(#REF!,MATCH('HT 0-1'!D33,#REF!,0))=INDEX(#REF!,MATCH('HT 0-1'!D33,#REF!,0)),INDEX(#REF!,MATCH('HT 0-1'!D33,#REF!,0)),"ERROR")</f>
        <v/>
      </c>
      <c r="KO33" s="1">
        <f>IF(INDEX(#REF!,MATCH('HT 0-1'!E33,#REF!,0))=INDEX(#REF!,MATCH('HT 0-1'!E33,#REF!,0)),INDEX(#REF!,MATCH('HT 0-1'!E33,#REF!,0)),"ERROR")</f>
        <v/>
      </c>
      <c r="KP33" s="1">
        <f>KN33&amp;" v "&amp;KO33</f>
        <v/>
      </c>
      <c r="KQ33">
        <f>B33&amp;"_"&amp;C33</f>
        <v/>
      </c>
      <c r="KR33" s="1">
        <f>IF((HW33/KK33)&lt;0.335,"G",IF((HW33/KK33)&gt;0.67,"R","A"))</f>
        <v/>
      </c>
      <c r="KS33" s="1">
        <f>IF((HX33/KK33)&lt;0.335,"G",IF((HX33/KK33)&gt;0.67,"R","A"))</f>
        <v/>
      </c>
      <c r="KT33" s="1">
        <f>IF((IH33/KK33)&lt;0.335,"G",IF((IH33/KK33)&gt;0.67,"R","A"))</f>
        <v/>
      </c>
      <c r="KU33" s="1">
        <f>IF((II33/KK33)&lt;0.335,"G",IF((II33/KK33)&gt;0.67,"R","A"))</f>
        <v/>
      </c>
      <c r="KV33" s="1">
        <f>IF((HZ33/KK33)&lt;0.335,"G",IF((HZ33/KK33)&gt;0.67,"R","A"))</f>
        <v/>
      </c>
      <c r="KW33" s="1">
        <f>IF((HY33/KK33)&lt;0.335,"G",IF((HY33/KK33)&gt;0.67,"R","A"))</f>
        <v/>
      </c>
      <c r="KX33" s="1">
        <f>IF((IK33/KK33)&lt;0.335,"G",IF((IK33/KK33)&gt;0.67,"R","A"))</f>
        <v/>
      </c>
      <c r="KY33" s="1">
        <f>IF((IJ33/KK33)&lt;0.335,"G",IF((IJ33/KK33)&gt;0.67,"R","A"))</f>
        <v/>
      </c>
      <c r="KZ33" s="1">
        <f>IF((HQ33/KK33)&lt;0.335,"G",IF((HQ33/KK33)&gt;0.67,"R","A"))</f>
        <v/>
      </c>
      <c r="LA33" s="1">
        <f>IF((IB33/KK33)&lt;0.335,"G",IF((IB33/KK33)&gt;0.67,"R","A"))</f>
        <v/>
      </c>
      <c r="LB33">
        <f>IF(LQ33="0-1",INDEX(Scrape!#REF!,MATCH('HT 0-1'!KP33,Scrape!$B:$B,0)),"")</f>
        <v/>
      </c>
      <c r="LC33">
        <f>IF(LQ33="0-1",INDEX(Scrape!$A:$A,MATCH('HT 0-1'!KP33,Scrape!$B:$B,0)),"")</f>
        <v/>
      </c>
      <c r="LD33">
        <f>IF(LQ33="0-1",INDEX(Scrape!$B:$B,MATCH('HT 0-1'!KP33,Scrape!$B:$B,0)),"")</f>
        <v/>
      </c>
      <c r="LE33">
        <f>IF(LQ33="0-1",INDEX(Scrape!$C:$C,MATCH('HT 0-1'!KP33,Scrape!$B:$B,0)),"")</f>
        <v/>
      </c>
      <c r="LF33">
        <f>IF(LQ33="0-1",INDEX(Scrape!$D:$D,MATCH('HT 0-1'!KP33,Scrape!$B:$B,0)),"")</f>
        <v/>
      </c>
      <c r="LG33">
        <f>IF(LQ33="0-1",INDEX(Scrape!$E:$E,MATCH('HT 0-1'!KP33,Scrape!$B:$B,0)),"")</f>
        <v/>
      </c>
      <c r="LH33">
        <f>IF(LQ33="0-1",INDEX(Scrape!$F:$F,MATCH('HT 0-1'!KP33,Scrape!$B:$B,0)),"")</f>
        <v/>
      </c>
      <c r="LI33">
        <f>IF(LQ33="0-1",INDEX(Scrape!$G:$G,MATCH('HT 0-1'!KP33,Scrape!$B:$B,0)),"")</f>
        <v/>
      </c>
      <c r="LJ33">
        <f>IF(LQ33="0-1",INDEX(Scrape!$H:$H,MATCH('HT 0-1'!KP33,Scrape!$B:$B,0)),"")</f>
        <v/>
      </c>
      <c r="LK33">
        <f>IF(LQ33="0-1",INDEX(Scrape!$I:$I,MATCH('HT 0-1'!KP33,Scrape!$B:$B,0)),"")</f>
        <v/>
      </c>
      <c r="LL33">
        <f>IF(LQ33="0-1",INDEX(Scrape!$J:$J,MATCH('HT 0-1'!KP33,Scrape!$B:$B,0)),"")</f>
        <v/>
      </c>
      <c r="LM33">
        <f>IF(LQ33="0-1",INDEX(Scrape!$K:$K,MATCH('HT 0-1'!KP33,Scrape!$B:$B,0)),"")</f>
        <v/>
      </c>
      <c r="LN33">
        <f>IF(LQ33="0-1",INDEX(Scrape!$L:$L,MATCH('HT 0-1'!KP33,Scrape!$B:$B,0)),"")</f>
        <v/>
      </c>
      <c r="LO33">
        <f>IF(LQ33="0-1",INDEX(Scrape!$M:$M,MATCH('HT 0-1'!KP33,Scrape!$B:$B,0)),"")</f>
        <v/>
      </c>
      <c r="LP33">
        <f>IF(LQ33="0-1",INDEX(Scrape!$N:$N,MATCH('HT 0-1'!KP33,Scrape!$B:$B,0)),"")</f>
        <v/>
      </c>
      <c r="LQ33">
        <f>INDEX(Scrape!$O:$O,MATCH('HT 0-1'!KP33,Scrape!$B:$B,0))</f>
        <v/>
      </c>
      <c r="LR33">
        <f>(1/LJ33)+(1/LI33)+(1/LH33)</f>
        <v/>
      </c>
      <c r="LS33">
        <f>(1/LG33)+(1/LF33)+(1/LE33)</f>
        <v/>
      </c>
      <c r="LT33" s="8">
        <f>IF(INDEX(#REF!,MATCH(KQ33,#REF!,0))=INDEX(#REF!,MATCH(KQ33,#REF!,0)),INDEX(#REF!,MATCH(KQ33,#REF!,0)),"ERROR")</f>
        <v/>
      </c>
      <c r="LU33" s="4">
        <f>IF(KR33="G",2,IF(KR33="R",0.5,IF(KR33="A",1)))</f>
        <v/>
      </c>
      <c r="LV33" s="4">
        <f>IF(KS33="G",0.5,IF(KS33="R",2,IF(KS33="A",1)))</f>
        <v/>
      </c>
      <c r="LW33" s="4">
        <f>IF(KT33="G",2,IF(KT33="R",0.5,IF(KT33="A",1)))</f>
        <v/>
      </c>
      <c r="LX33" s="4">
        <f>IF(KU33="G",0.5,IF(KU33="R",2,IF(KU33="A",1)))</f>
        <v/>
      </c>
      <c r="LY33" s="7">
        <f>(LK33*(LU33+LX33)+(LL33*(LU33+LX33)))</f>
        <v/>
      </c>
      <c r="LZ33" s="7">
        <f>(LN33*(LV33+LW33)+(LO33*(LV33+LW33)))</f>
        <v/>
      </c>
      <c r="MA33" s="11">
        <f>LY33-LZ33</f>
        <v/>
      </c>
      <c r="MB33" s="5">
        <f>MA33+2</f>
        <v/>
      </c>
      <c r="MC33" s="6">
        <f>MA33-2</f>
        <v/>
      </c>
      <c r="MD33" s="4">
        <f>LE33</f>
        <v/>
      </c>
      <c r="ME33" s="9">
        <f>IF(MD33=0,1000,MD33+0.75)</f>
        <v/>
      </c>
      <c r="MF33" s="10">
        <f>IF(MD33=0,0,MD33-0.75)</f>
        <v/>
      </c>
      <c r="MG33" s="4">
        <f>((LM33*(LU33+LX33))-((LP33*(LV33+LW33))))</f>
        <v/>
      </c>
      <c r="MH33" s="9">
        <f>MG33*1.2</f>
        <v/>
      </c>
      <c r="MI33" s="10">
        <f>MG33*0.8</f>
        <v/>
      </c>
      <c r="MJ33">
        <f>IFERROR(NX33,"")</f>
        <v/>
      </c>
      <c r="MK33">
        <f>IFERROR(NY33,"")</f>
        <v/>
      </c>
      <c r="ML33">
        <f>IFERROR(NZ33,"")</f>
        <v/>
      </c>
      <c r="MM33">
        <f>IFERROR(OA33,"")</f>
        <v/>
      </c>
      <c r="MN33">
        <f>IFERROR(OB33,"")</f>
        <v/>
      </c>
      <c r="MO33">
        <f>IFERROR(OC33,"")</f>
        <v/>
      </c>
      <c r="MP33" s="1">
        <f>COUNTIFS(#REF!,LT33,#REF!,1,#REF!,"&gt;="&amp;MC33,#REF!,"&lt;="&amp;MB33,#REF!,"&lt;="&amp;ME33,#REF!,"&gt;="&amp;MF33,#REF!,"="&amp;KV33,#REF!,"="&amp;KX33)</f>
        <v/>
      </c>
      <c r="MQ33" s="1">
        <f>COUNTIFS(#REF!,LT33,#REF!,0,#REF!,"&gt;="&amp;MC33,#REF!,"&lt;="&amp;MB33,#REF!,"&lt;="&amp;ME33,#REF!,"&gt;="&amp;MF33,#REF!,"="&amp;KV33,#REF!,"="&amp;KX33)</f>
        <v/>
      </c>
      <c r="MR33" s="1">
        <f>COUNTIFS(#REF!,LT33,#REF!,1,#REF!,"&gt;="&amp;MC33,#REF!,"&lt;="&amp;MB33,#REF!,"&lt;="&amp;ME33,#REF!,"&gt;="&amp;MF33,#REF!,"="&amp;KW33,#REF!,"="&amp;KY33)</f>
        <v/>
      </c>
      <c r="MS33" s="1">
        <f>COUNTIFS(#REF!,LT33,#REF!,0,#REF!,"&gt;="&amp;MC33,#REF!,"&lt;="&amp;MB33,#REF!,"&lt;="&amp;ME33,#REF!,"&gt;="&amp;MF33,#REF!,"="&amp;KW33,#REF!,"="&amp;KY33)</f>
        <v/>
      </c>
      <c r="MT33" s="1">
        <f>COUNTIFS(#REF!,LT33,#REF!,1,#REF!,"&gt;="&amp;MI33,#REF!,"&lt;="&amp;MH33,#REF!,"&lt;="&amp;ME33,#REF!,"&gt;="&amp;MF33)</f>
        <v/>
      </c>
      <c r="MU33" s="1">
        <f>COUNTIFS(#REF!,LT33,#REF!,0,#REF!,"&gt;="&amp;MI33,#REF!,"&lt;="&amp;MH33,#REF!,"&lt;="&amp;ME33,#REF!,"&gt;="&amp;MF33)</f>
        <v/>
      </c>
      <c r="MV33" s="1">
        <f>COUNTIFS(#REF!,LT33,#REF!,1,#REF!,"&gt;="&amp;MI33,#REF!,"&lt;="&amp;MH33,#REF!,"="&amp;KZ33,#REF!,"="&amp;LA33,#REF!,"&lt;="&amp;ME33,#REF!,"&gt;="&amp;MF33)</f>
        <v/>
      </c>
      <c r="MW33" s="1">
        <f>COUNTIFS(#REF!,LT33,#REF!,0,#REF!,"&gt;="&amp;MI33,#REF!,"&lt;="&amp;MH33,#REF!,"="&amp;KZ33,#REF!,"="&amp;LA33,#REF!,"&lt;="&amp;ME33,#REF!,"&gt;="&amp;MF33)</f>
        <v/>
      </c>
      <c r="MX33" s="1">
        <f>COUNTIFS(#REF!,LT33,#REF!,1,#REF!,"&gt;="&amp;MC33,#REF!,"&lt;="&amp;MB33,#REF!,"&lt;="&amp;ME33,#REF!,"&gt;="&amp;MF33)</f>
        <v/>
      </c>
      <c r="MY33" s="1">
        <f>COUNTIFS(#REF!,LT33,#REF!,0,#REF!,"&gt;="&amp;MC33,#REF!,"&lt;="&amp;MB33,#REF!,"&lt;="&amp;ME33,#REF!,"&gt;="&amp;MF33)</f>
        <v/>
      </c>
      <c r="MZ33" s="1">
        <f>COUNTIFS(#REF!,LT33,#REF!,1,#REF!,"&lt;="&amp;ME33,#REF!,"&gt;="&amp;MF33,#REF!,"="&amp;KV33,#REF!,"="&amp;KX33)</f>
        <v/>
      </c>
      <c r="NA33" s="1">
        <f>COUNTIFS(#REF!,LT33,#REF!,0,#REF!,"&lt;="&amp;ME33,#REF!,"&gt;="&amp;MF33,#REF!,"="&amp;KV33,#REF!,"="&amp;KX33)</f>
        <v/>
      </c>
      <c r="NB33" s="1">
        <f>COUNTIFS(#REF!,LT33,#REF!,1,#REF!,"&lt;="&amp;ME33,#REF!,"&gt;="&amp;MF33,#REF!,"="&amp;KW33,#REF!,"="&amp;KY33)</f>
        <v/>
      </c>
      <c r="NC33" s="1">
        <f>COUNTIFS(#REF!,LT33,#REF!,0,#REF!,"&lt;="&amp;ME33,#REF!,"&gt;="&amp;MF33,#REF!,"="&amp;KW33,#REF!,"="&amp;KY33)</f>
        <v/>
      </c>
      <c r="ND33" s="1">
        <f>MP33+MR33+MT33+MV33+MX33+MZ33+NB33</f>
        <v/>
      </c>
      <c r="NE33" s="1">
        <f>MQ33+MS33+MU33+MW33+MY33+NA33+NC33</f>
        <v/>
      </c>
      <c r="NF33" s="1">
        <f>ND33+NE33</f>
        <v/>
      </c>
      <c r="NG33" s="33">
        <f>ND33/(ND33+NE33)</f>
        <v/>
      </c>
      <c r="NH33" s="3">
        <f>1/NG33</f>
        <v/>
      </c>
      <c r="NI33" s="1">
        <f>LI33</f>
        <v/>
      </c>
      <c r="NJ33" s="79">
        <f>((1-NG33)*(1/(NI33-1))*0.98-(NG33*1))</f>
        <v/>
      </c>
      <c r="NK33" s="34">
        <f>IF(LR33&lt;0.9,0,IF(AND(LR33&gt;1.1),0,1))</f>
        <v/>
      </c>
      <c r="NL33" s="34">
        <f>IF(LS33&lt;0.9,0,IF(AND(LS33&gt;1.1),0,1))</f>
        <v/>
      </c>
      <c r="NM33" s="32">
        <f>IF(NF33&gt;99,1,0)</f>
        <v/>
      </c>
      <c r="NN33" s="32">
        <f>IF(NJ33&gt;0.0799,1,0)</f>
        <v/>
      </c>
      <c r="NO33" s="32">
        <f>IF(NJ33&gt;NQ33,1,0)</f>
        <v/>
      </c>
      <c r="NP33" s="32">
        <f>NM33+NN33+NO33+NK33+NL33</f>
        <v/>
      </c>
      <c r="NQ33" s="79">
        <f>(((100*NG33)*(NI33-1)*0.98)-((1-NG33)*100))/100</f>
        <v/>
      </c>
      <c r="NR33" s="34">
        <f>IF(LR33&lt;0.9,0,IF(AND(LR33&gt;1.1),0,1))</f>
        <v/>
      </c>
      <c r="NS33" s="34">
        <f>IF(LS33&lt;0.9,0,IF(AND(LS33&gt;1.1),0,1))</f>
        <v/>
      </c>
      <c r="NT33" s="32">
        <f>IF(NF33&gt;99,1,0)</f>
        <v/>
      </c>
      <c r="NU33" s="32">
        <f>IF(NQ33&gt;0.0799,1,0)</f>
        <v/>
      </c>
      <c r="NV33" s="32">
        <f>IF(NQ33&gt;NJ33,1,0)</f>
        <v/>
      </c>
      <c r="NW33" s="32">
        <f>NT33+NU33+NV33+NR33+NS33</f>
        <v/>
      </c>
      <c r="NX33">
        <f>IF(NP33=5,"LayAway0-1",IF(AND(NW33=5),"BackAway0-1",""))</f>
        <v/>
      </c>
      <c r="NY33">
        <f>IF(NP33=5,KO33,IF(AND(NW33=5),KO33,""))</f>
        <v/>
      </c>
      <c r="NZ33">
        <f>IF(NP33=5,"Match Odds",IF(AND(NW33=5),"Match Odds",""))</f>
        <v/>
      </c>
      <c r="OA33">
        <f>IF(NP33=5,KP33,IF(AND(NW33=5),KP33,""))</f>
        <v/>
      </c>
      <c r="OB33">
        <f>IF(NP33=5,"MATCH_ODDS",IF(AND(NW33=5),"MATCH_ODDS",""))</f>
        <v/>
      </c>
      <c r="OC33">
        <f>IF(NP33=5,"LAY",IF(AND(NW33=5),"BACK",""))</f>
        <v/>
      </c>
    </row>
    <row r="34" ht="16.5" customHeight="1" thickBot="1" thickTop="1">
      <c r="A34" s="2" t="n"/>
      <c r="KN34" s="1">
        <f>IF(INDEX(#REF!,MATCH('HT 0-1'!D34,#REF!,0))=INDEX(#REF!,MATCH('HT 0-1'!D34,#REF!,0)),INDEX(#REF!,MATCH('HT 0-1'!D34,#REF!,0)),"ERROR")</f>
        <v/>
      </c>
      <c r="KO34" s="1">
        <f>IF(INDEX(#REF!,MATCH('HT 0-1'!E34,#REF!,0))=INDEX(#REF!,MATCH('HT 0-1'!E34,#REF!,0)),INDEX(#REF!,MATCH('HT 0-1'!E34,#REF!,0)),"ERROR")</f>
        <v/>
      </c>
      <c r="KP34" s="1">
        <f>KN34&amp;" v "&amp;KO34</f>
        <v/>
      </c>
      <c r="KQ34">
        <f>B34&amp;"_"&amp;C34</f>
        <v/>
      </c>
      <c r="KR34" s="1">
        <f>IF((HW34/KK34)&lt;0.335,"G",IF((HW34/KK34)&gt;0.67,"R","A"))</f>
        <v/>
      </c>
      <c r="KS34" s="1">
        <f>IF((HX34/KK34)&lt;0.335,"G",IF((HX34/KK34)&gt;0.67,"R","A"))</f>
        <v/>
      </c>
      <c r="KT34" s="1">
        <f>IF((IH34/KK34)&lt;0.335,"G",IF((IH34/KK34)&gt;0.67,"R","A"))</f>
        <v/>
      </c>
      <c r="KU34" s="1">
        <f>IF((II34/KK34)&lt;0.335,"G",IF((II34/KK34)&gt;0.67,"R","A"))</f>
        <v/>
      </c>
      <c r="KV34" s="1">
        <f>IF((HZ34/KK34)&lt;0.335,"G",IF((HZ34/KK34)&gt;0.67,"R","A"))</f>
        <v/>
      </c>
      <c r="KW34" s="1">
        <f>IF((HY34/KK34)&lt;0.335,"G",IF((HY34/KK34)&gt;0.67,"R","A"))</f>
        <v/>
      </c>
      <c r="KX34" s="1">
        <f>IF((IK34/KK34)&lt;0.335,"G",IF((IK34/KK34)&gt;0.67,"R","A"))</f>
        <v/>
      </c>
      <c r="KY34" s="1">
        <f>IF((IJ34/KK34)&lt;0.335,"G",IF((IJ34/KK34)&gt;0.67,"R","A"))</f>
        <v/>
      </c>
      <c r="KZ34" s="1">
        <f>IF((HQ34/KK34)&lt;0.335,"G",IF((HQ34/KK34)&gt;0.67,"R","A"))</f>
        <v/>
      </c>
      <c r="LA34" s="1">
        <f>IF((IB34/KK34)&lt;0.335,"G",IF((IB34/KK34)&gt;0.67,"R","A"))</f>
        <v/>
      </c>
      <c r="LB34">
        <f>IF(LQ34="0-1",INDEX(Scrape!#REF!,MATCH('HT 0-1'!KP34,Scrape!$B:$B,0)),"")</f>
        <v/>
      </c>
      <c r="LC34">
        <f>IF(LQ34="0-1",INDEX(Scrape!$A:$A,MATCH('HT 0-1'!KP34,Scrape!$B:$B,0)),"")</f>
        <v/>
      </c>
      <c r="LD34">
        <f>IF(LQ34="0-1",INDEX(Scrape!$B:$B,MATCH('HT 0-1'!KP34,Scrape!$B:$B,0)),"")</f>
        <v/>
      </c>
      <c r="LE34">
        <f>IF(LQ34="0-1",INDEX(Scrape!$C:$C,MATCH('HT 0-1'!KP34,Scrape!$B:$B,0)),"")</f>
        <v/>
      </c>
      <c r="LF34">
        <f>IF(LQ34="0-1",INDEX(Scrape!$D:$D,MATCH('HT 0-1'!KP34,Scrape!$B:$B,0)),"")</f>
        <v/>
      </c>
      <c r="LG34">
        <f>IF(LQ34="0-1",INDEX(Scrape!$E:$E,MATCH('HT 0-1'!KP34,Scrape!$B:$B,0)),"")</f>
        <v/>
      </c>
      <c r="LH34">
        <f>IF(LQ34="0-1",INDEX(Scrape!$F:$F,MATCH('HT 0-1'!KP34,Scrape!$B:$B,0)),"")</f>
        <v/>
      </c>
      <c r="LI34">
        <f>IF(LQ34="0-1",INDEX(Scrape!$G:$G,MATCH('HT 0-1'!KP34,Scrape!$B:$B,0)),"")</f>
        <v/>
      </c>
      <c r="LJ34">
        <f>IF(LQ34="0-1",INDEX(Scrape!$H:$H,MATCH('HT 0-1'!KP34,Scrape!$B:$B,0)),"")</f>
        <v/>
      </c>
      <c r="LK34">
        <f>IF(LQ34="0-1",INDEX(Scrape!$I:$I,MATCH('HT 0-1'!KP34,Scrape!$B:$B,0)),"")</f>
        <v/>
      </c>
      <c r="LL34">
        <f>IF(LQ34="0-1",INDEX(Scrape!$J:$J,MATCH('HT 0-1'!KP34,Scrape!$B:$B,0)),"")</f>
        <v/>
      </c>
      <c r="LM34">
        <f>IF(LQ34="0-1",INDEX(Scrape!$K:$K,MATCH('HT 0-1'!KP34,Scrape!$B:$B,0)),"")</f>
        <v/>
      </c>
      <c r="LN34">
        <f>IF(LQ34="0-1",INDEX(Scrape!$L:$L,MATCH('HT 0-1'!KP34,Scrape!$B:$B,0)),"")</f>
        <v/>
      </c>
      <c r="LO34">
        <f>IF(LQ34="0-1",INDEX(Scrape!$M:$M,MATCH('HT 0-1'!KP34,Scrape!$B:$B,0)),"")</f>
        <v/>
      </c>
      <c r="LP34">
        <f>IF(LQ34="0-1",INDEX(Scrape!$N:$N,MATCH('HT 0-1'!KP34,Scrape!$B:$B,0)),"")</f>
        <v/>
      </c>
      <c r="LQ34">
        <f>INDEX(Scrape!$O:$O,MATCH('HT 0-1'!KP34,Scrape!$B:$B,0))</f>
        <v/>
      </c>
      <c r="LR34">
        <f>(1/LJ34)+(1/LI34)+(1/LH34)</f>
        <v/>
      </c>
      <c r="LS34">
        <f>(1/LG34)+(1/LF34)+(1/LE34)</f>
        <v/>
      </c>
      <c r="LT34" s="8">
        <f>IF(INDEX(#REF!,MATCH(KQ34,#REF!,0))=INDEX(#REF!,MATCH(KQ34,#REF!,0)),INDEX(#REF!,MATCH(KQ34,#REF!,0)),"ERROR")</f>
        <v/>
      </c>
      <c r="LU34" s="4">
        <f>IF(KR34="G",2,IF(KR34="R",0.5,IF(KR34="A",1)))</f>
        <v/>
      </c>
      <c r="LV34" s="4">
        <f>IF(KS34="G",0.5,IF(KS34="R",2,IF(KS34="A",1)))</f>
        <v/>
      </c>
      <c r="LW34" s="4">
        <f>IF(KT34="G",2,IF(KT34="R",0.5,IF(KT34="A",1)))</f>
        <v/>
      </c>
      <c r="LX34" s="4">
        <f>IF(KU34="G",0.5,IF(KU34="R",2,IF(KU34="A",1)))</f>
        <v/>
      </c>
      <c r="LY34" s="7">
        <f>(LK34*(LU34+LX34)+(LL34*(LU34+LX34)))</f>
        <v/>
      </c>
      <c r="LZ34" s="7">
        <f>(LN34*(LV34+LW34)+(LO34*(LV34+LW34)))</f>
        <v/>
      </c>
      <c r="MA34" s="11">
        <f>LY34-LZ34</f>
        <v/>
      </c>
      <c r="MB34" s="5">
        <f>MA34+2</f>
        <v/>
      </c>
      <c r="MC34" s="6">
        <f>MA34-2</f>
        <v/>
      </c>
      <c r="MD34" s="4">
        <f>LE34</f>
        <v/>
      </c>
      <c r="ME34" s="9">
        <f>IF(MD34=0,1000,MD34+0.75)</f>
        <v/>
      </c>
      <c r="MF34" s="10">
        <f>IF(MD34=0,0,MD34-0.75)</f>
        <v/>
      </c>
      <c r="MG34" s="4">
        <f>((LM34*(LU34+LX34))-((LP34*(LV34+LW34))))</f>
        <v/>
      </c>
      <c r="MH34" s="9">
        <f>MG34*1.2</f>
        <v/>
      </c>
      <c r="MI34" s="10">
        <f>MG34*0.8</f>
        <v/>
      </c>
      <c r="MJ34">
        <f>IFERROR(NX34,"")</f>
        <v/>
      </c>
      <c r="MK34">
        <f>IFERROR(NY34,"")</f>
        <v/>
      </c>
      <c r="ML34">
        <f>IFERROR(NZ34,"")</f>
        <v/>
      </c>
      <c r="MM34">
        <f>IFERROR(OA34,"")</f>
        <v/>
      </c>
      <c r="MN34">
        <f>IFERROR(OB34,"")</f>
        <v/>
      </c>
      <c r="MO34">
        <f>IFERROR(OC34,"")</f>
        <v/>
      </c>
      <c r="MP34" s="1">
        <f>COUNTIFS(#REF!,LT34,#REF!,1,#REF!,"&gt;="&amp;MC34,#REF!,"&lt;="&amp;MB34,#REF!,"&lt;="&amp;ME34,#REF!,"&gt;="&amp;MF34,#REF!,"="&amp;KV34,#REF!,"="&amp;KX34)</f>
        <v/>
      </c>
      <c r="MQ34" s="1">
        <f>COUNTIFS(#REF!,LT34,#REF!,0,#REF!,"&gt;="&amp;MC34,#REF!,"&lt;="&amp;MB34,#REF!,"&lt;="&amp;ME34,#REF!,"&gt;="&amp;MF34,#REF!,"="&amp;KV34,#REF!,"="&amp;KX34)</f>
        <v/>
      </c>
      <c r="MR34" s="1">
        <f>COUNTIFS(#REF!,LT34,#REF!,1,#REF!,"&gt;="&amp;MC34,#REF!,"&lt;="&amp;MB34,#REF!,"&lt;="&amp;ME34,#REF!,"&gt;="&amp;MF34,#REF!,"="&amp;KW34,#REF!,"="&amp;KY34)</f>
        <v/>
      </c>
      <c r="MS34" s="1">
        <f>COUNTIFS(#REF!,LT34,#REF!,0,#REF!,"&gt;="&amp;MC34,#REF!,"&lt;="&amp;MB34,#REF!,"&lt;="&amp;ME34,#REF!,"&gt;="&amp;MF34,#REF!,"="&amp;KW34,#REF!,"="&amp;KY34)</f>
        <v/>
      </c>
      <c r="MT34" s="1">
        <f>COUNTIFS(#REF!,LT34,#REF!,1,#REF!,"&gt;="&amp;MI34,#REF!,"&lt;="&amp;MH34,#REF!,"&lt;="&amp;ME34,#REF!,"&gt;="&amp;MF34)</f>
        <v/>
      </c>
      <c r="MU34" s="1">
        <f>COUNTIFS(#REF!,LT34,#REF!,0,#REF!,"&gt;="&amp;MI34,#REF!,"&lt;="&amp;MH34,#REF!,"&lt;="&amp;ME34,#REF!,"&gt;="&amp;MF34)</f>
        <v/>
      </c>
      <c r="MV34" s="1">
        <f>COUNTIFS(#REF!,LT34,#REF!,1,#REF!,"&gt;="&amp;MI34,#REF!,"&lt;="&amp;MH34,#REF!,"="&amp;KZ34,#REF!,"="&amp;LA34,#REF!,"&lt;="&amp;ME34,#REF!,"&gt;="&amp;MF34)</f>
        <v/>
      </c>
      <c r="MW34" s="1">
        <f>COUNTIFS(#REF!,LT34,#REF!,0,#REF!,"&gt;="&amp;MI34,#REF!,"&lt;="&amp;MH34,#REF!,"="&amp;KZ34,#REF!,"="&amp;LA34,#REF!,"&lt;="&amp;ME34,#REF!,"&gt;="&amp;MF34)</f>
        <v/>
      </c>
      <c r="MX34" s="1">
        <f>COUNTIFS(#REF!,LT34,#REF!,1,#REF!,"&gt;="&amp;MC34,#REF!,"&lt;="&amp;MB34,#REF!,"&lt;="&amp;ME34,#REF!,"&gt;="&amp;MF34)</f>
        <v/>
      </c>
      <c r="MY34" s="1">
        <f>COUNTIFS(#REF!,LT34,#REF!,0,#REF!,"&gt;="&amp;MC34,#REF!,"&lt;="&amp;MB34,#REF!,"&lt;="&amp;ME34,#REF!,"&gt;="&amp;MF34)</f>
        <v/>
      </c>
      <c r="MZ34" s="1">
        <f>COUNTIFS(#REF!,LT34,#REF!,1,#REF!,"&lt;="&amp;ME34,#REF!,"&gt;="&amp;MF34,#REF!,"="&amp;KV34,#REF!,"="&amp;KX34)</f>
        <v/>
      </c>
      <c r="NA34" s="1">
        <f>COUNTIFS(#REF!,LT34,#REF!,0,#REF!,"&lt;="&amp;ME34,#REF!,"&gt;="&amp;MF34,#REF!,"="&amp;KV34,#REF!,"="&amp;KX34)</f>
        <v/>
      </c>
      <c r="NB34" s="1">
        <f>COUNTIFS(#REF!,LT34,#REF!,1,#REF!,"&lt;="&amp;ME34,#REF!,"&gt;="&amp;MF34,#REF!,"="&amp;KW34,#REF!,"="&amp;KY34)</f>
        <v/>
      </c>
      <c r="NC34" s="1">
        <f>COUNTIFS(#REF!,LT34,#REF!,0,#REF!,"&lt;="&amp;ME34,#REF!,"&gt;="&amp;MF34,#REF!,"="&amp;KW34,#REF!,"="&amp;KY34)</f>
        <v/>
      </c>
      <c r="ND34" s="1">
        <f>MP34+MR34+MT34+MV34+MX34+MZ34+NB34</f>
        <v/>
      </c>
      <c r="NE34" s="1">
        <f>MQ34+MS34+MU34+MW34+MY34+NA34+NC34</f>
        <v/>
      </c>
      <c r="NF34" s="1">
        <f>ND34+NE34</f>
        <v/>
      </c>
      <c r="NG34" s="33">
        <f>ND34/(ND34+NE34)</f>
        <v/>
      </c>
      <c r="NH34" s="3">
        <f>1/NG34</f>
        <v/>
      </c>
      <c r="NI34" s="1">
        <f>LI34</f>
        <v/>
      </c>
      <c r="NJ34" s="79">
        <f>((1-NG34)*(1/(NI34-1))*0.98-(NG34*1))</f>
        <v/>
      </c>
      <c r="NK34" s="34">
        <f>IF(LR34&lt;0.9,0,IF(AND(LR34&gt;1.1),0,1))</f>
        <v/>
      </c>
      <c r="NL34" s="34">
        <f>IF(LS34&lt;0.9,0,IF(AND(LS34&gt;1.1),0,1))</f>
        <v/>
      </c>
      <c r="NM34" s="32">
        <f>IF(NF34&gt;99,1,0)</f>
        <v/>
      </c>
      <c r="NN34" s="32">
        <f>IF(NJ34&gt;0.0799,1,0)</f>
        <v/>
      </c>
      <c r="NO34" s="32">
        <f>IF(NJ34&gt;NQ34,1,0)</f>
        <v/>
      </c>
      <c r="NP34" s="32">
        <f>NM34+NN34+NO34+NK34+NL34</f>
        <v/>
      </c>
      <c r="NQ34" s="79">
        <f>(((100*NG34)*(NI34-1)*0.98)-((1-NG34)*100))/100</f>
        <v/>
      </c>
      <c r="NR34" s="34">
        <f>IF(LR34&lt;0.9,0,IF(AND(LR34&gt;1.1),0,1))</f>
        <v/>
      </c>
      <c r="NS34" s="34">
        <f>IF(LS34&lt;0.9,0,IF(AND(LS34&gt;1.1),0,1))</f>
        <v/>
      </c>
      <c r="NT34" s="32">
        <f>IF(NF34&gt;99,1,0)</f>
        <v/>
      </c>
      <c r="NU34" s="32">
        <f>IF(NQ34&gt;0.0799,1,0)</f>
        <v/>
      </c>
      <c r="NV34" s="32">
        <f>IF(NQ34&gt;NJ34,1,0)</f>
        <v/>
      </c>
      <c r="NW34" s="32">
        <f>NT34+NU34+NV34+NR34+NS34</f>
        <v/>
      </c>
      <c r="NX34">
        <f>IF(NP34=5,"LayAway0-1",IF(AND(NW34=5),"BackAway0-1",""))</f>
        <v/>
      </c>
      <c r="NY34">
        <f>IF(NP34=5,KO34,IF(AND(NW34=5),KO34,""))</f>
        <v/>
      </c>
      <c r="NZ34">
        <f>IF(NP34=5,"Match Odds",IF(AND(NW34=5),"Match Odds",""))</f>
        <v/>
      </c>
      <c r="OA34">
        <f>IF(NP34=5,KP34,IF(AND(NW34=5),KP34,""))</f>
        <v/>
      </c>
      <c r="OB34">
        <f>IF(NP34=5,"MATCH_ODDS",IF(AND(NW34=5),"MATCH_ODDS",""))</f>
        <v/>
      </c>
      <c r="OC34">
        <f>IF(NP34=5,"LAY",IF(AND(NW34=5),"BACK",""))</f>
        <v/>
      </c>
    </row>
    <row r="35" ht="16.5" customHeight="1" thickBot="1" thickTop="1">
      <c r="A35" s="2" t="n"/>
      <c r="KN35" s="1">
        <f>IF(INDEX(#REF!,MATCH('HT 0-1'!D35,#REF!,0))=INDEX(#REF!,MATCH('HT 0-1'!D35,#REF!,0)),INDEX(#REF!,MATCH('HT 0-1'!D35,#REF!,0)),"ERROR")</f>
        <v/>
      </c>
      <c r="KO35" s="1">
        <f>IF(INDEX(#REF!,MATCH('HT 0-1'!E35,#REF!,0))=INDEX(#REF!,MATCH('HT 0-1'!E35,#REF!,0)),INDEX(#REF!,MATCH('HT 0-1'!E35,#REF!,0)),"ERROR")</f>
        <v/>
      </c>
      <c r="KP35" s="1">
        <f>KN35&amp;" v "&amp;KO35</f>
        <v/>
      </c>
      <c r="KQ35">
        <f>B35&amp;"_"&amp;C35</f>
        <v/>
      </c>
      <c r="KR35" s="1">
        <f>IF((HW35/KK35)&lt;0.335,"G",IF((HW35/KK35)&gt;0.67,"R","A"))</f>
        <v/>
      </c>
      <c r="KS35" s="1">
        <f>IF((HX35/KK35)&lt;0.335,"G",IF((HX35/KK35)&gt;0.67,"R","A"))</f>
        <v/>
      </c>
      <c r="KT35" s="1">
        <f>IF((IH35/KK35)&lt;0.335,"G",IF((IH35/KK35)&gt;0.67,"R","A"))</f>
        <v/>
      </c>
      <c r="KU35" s="1">
        <f>IF((II35/KK35)&lt;0.335,"G",IF((II35/KK35)&gt;0.67,"R","A"))</f>
        <v/>
      </c>
      <c r="KV35" s="1">
        <f>IF((HZ35/KK35)&lt;0.335,"G",IF((HZ35/KK35)&gt;0.67,"R","A"))</f>
        <v/>
      </c>
      <c r="KW35" s="1">
        <f>IF((HY35/KK35)&lt;0.335,"G",IF((HY35/KK35)&gt;0.67,"R","A"))</f>
        <v/>
      </c>
      <c r="KX35" s="1">
        <f>IF((IK35/KK35)&lt;0.335,"G",IF((IK35/KK35)&gt;0.67,"R","A"))</f>
        <v/>
      </c>
      <c r="KY35" s="1">
        <f>IF((IJ35/KK35)&lt;0.335,"G",IF((IJ35/KK35)&gt;0.67,"R","A"))</f>
        <v/>
      </c>
      <c r="KZ35" s="1">
        <f>IF((HQ35/KK35)&lt;0.335,"G",IF((HQ35/KK35)&gt;0.67,"R","A"))</f>
        <v/>
      </c>
      <c r="LA35" s="1">
        <f>IF((IB35/KK35)&lt;0.335,"G",IF((IB35/KK35)&gt;0.67,"R","A"))</f>
        <v/>
      </c>
      <c r="LB35">
        <f>IF(LQ35="0-1",INDEX(Scrape!#REF!,MATCH('HT 0-1'!KP35,Scrape!$B:$B,0)),"")</f>
        <v/>
      </c>
      <c r="LC35">
        <f>IF(LQ35="0-1",INDEX(Scrape!$A:$A,MATCH('HT 0-1'!KP35,Scrape!$B:$B,0)),"")</f>
        <v/>
      </c>
      <c r="LD35">
        <f>IF(LQ35="0-1",INDEX(Scrape!$B:$B,MATCH('HT 0-1'!KP35,Scrape!$B:$B,0)),"")</f>
        <v/>
      </c>
      <c r="LE35">
        <f>IF(LQ35="0-1",INDEX(Scrape!$C:$C,MATCH('HT 0-1'!KP35,Scrape!$B:$B,0)),"")</f>
        <v/>
      </c>
      <c r="LF35">
        <f>IF(LQ35="0-1",INDEX(Scrape!$D:$D,MATCH('HT 0-1'!KP35,Scrape!$B:$B,0)),"")</f>
        <v/>
      </c>
      <c r="LG35">
        <f>IF(LQ35="0-1",INDEX(Scrape!$E:$E,MATCH('HT 0-1'!KP35,Scrape!$B:$B,0)),"")</f>
        <v/>
      </c>
      <c r="LH35">
        <f>IF(LQ35="0-1",INDEX(Scrape!$F:$F,MATCH('HT 0-1'!KP35,Scrape!$B:$B,0)),"")</f>
        <v/>
      </c>
      <c r="LI35">
        <f>IF(LQ35="0-1",INDEX(Scrape!$G:$G,MATCH('HT 0-1'!KP35,Scrape!$B:$B,0)),"")</f>
        <v/>
      </c>
      <c r="LJ35">
        <f>IF(LQ35="0-1",INDEX(Scrape!$H:$H,MATCH('HT 0-1'!KP35,Scrape!$B:$B,0)),"")</f>
        <v/>
      </c>
      <c r="LK35">
        <f>IF(LQ35="0-1",INDEX(Scrape!$I:$I,MATCH('HT 0-1'!KP35,Scrape!$B:$B,0)),"")</f>
        <v/>
      </c>
      <c r="LL35">
        <f>IF(LQ35="0-1",INDEX(Scrape!$J:$J,MATCH('HT 0-1'!KP35,Scrape!$B:$B,0)),"")</f>
        <v/>
      </c>
      <c r="LM35">
        <f>IF(LQ35="0-1",INDEX(Scrape!$K:$K,MATCH('HT 0-1'!KP35,Scrape!$B:$B,0)),"")</f>
        <v/>
      </c>
      <c r="LN35">
        <f>IF(LQ35="0-1",INDEX(Scrape!$L:$L,MATCH('HT 0-1'!KP35,Scrape!$B:$B,0)),"")</f>
        <v/>
      </c>
      <c r="LO35">
        <f>IF(LQ35="0-1",INDEX(Scrape!$M:$M,MATCH('HT 0-1'!KP35,Scrape!$B:$B,0)),"")</f>
        <v/>
      </c>
      <c r="LP35">
        <f>IF(LQ35="0-1",INDEX(Scrape!$N:$N,MATCH('HT 0-1'!KP35,Scrape!$B:$B,0)),"")</f>
        <v/>
      </c>
      <c r="LQ35">
        <f>INDEX(Scrape!$O:$O,MATCH('HT 0-1'!KP35,Scrape!$B:$B,0))</f>
        <v/>
      </c>
      <c r="LR35">
        <f>(1/LJ35)+(1/LI35)+(1/LH35)</f>
        <v/>
      </c>
      <c r="LS35">
        <f>(1/LG35)+(1/LF35)+(1/LE35)</f>
        <v/>
      </c>
      <c r="LT35" s="8">
        <f>IF(INDEX(#REF!,MATCH(KQ35,#REF!,0))=INDEX(#REF!,MATCH(KQ35,#REF!,0)),INDEX(#REF!,MATCH(KQ35,#REF!,0)),"ERROR")</f>
        <v/>
      </c>
      <c r="LU35" s="4">
        <f>IF(KR35="G",2,IF(KR35="R",0.5,IF(KR35="A",1)))</f>
        <v/>
      </c>
      <c r="LV35" s="4">
        <f>IF(KS35="G",0.5,IF(KS35="R",2,IF(KS35="A",1)))</f>
        <v/>
      </c>
      <c r="LW35" s="4">
        <f>IF(KT35="G",2,IF(KT35="R",0.5,IF(KT35="A",1)))</f>
        <v/>
      </c>
      <c r="LX35" s="4">
        <f>IF(KU35="G",0.5,IF(KU35="R",2,IF(KU35="A",1)))</f>
        <v/>
      </c>
      <c r="LY35" s="7">
        <f>(LK35*(LU35+LX35)+(LL35*(LU35+LX35)))</f>
        <v/>
      </c>
      <c r="LZ35" s="7">
        <f>(LN35*(LV35+LW35)+(LO35*(LV35+LW35)))</f>
        <v/>
      </c>
      <c r="MA35" s="11">
        <f>LY35-LZ35</f>
        <v/>
      </c>
      <c r="MB35" s="5">
        <f>MA35+2</f>
        <v/>
      </c>
      <c r="MC35" s="6">
        <f>MA35-2</f>
        <v/>
      </c>
      <c r="MD35" s="4">
        <f>LE35</f>
        <v/>
      </c>
      <c r="ME35" s="9">
        <f>IF(MD35=0,1000,MD35+0.75)</f>
        <v/>
      </c>
      <c r="MF35" s="10">
        <f>IF(MD35=0,0,MD35-0.75)</f>
        <v/>
      </c>
      <c r="MG35" s="4">
        <f>((LM35*(LU35+LX35))-((LP35*(LV35+LW35))))</f>
        <v/>
      </c>
      <c r="MH35" s="9">
        <f>MG35*1.2</f>
        <v/>
      </c>
      <c r="MI35" s="10">
        <f>MG35*0.8</f>
        <v/>
      </c>
      <c r="MJ35">
        <f>IFERROR(NX35,"")</f>
        <v/>
      </c>
      <c r="MK35">
        <f>IFERROR(NY35,"")</f>
        <v/>
      </c>
      <c r="ML35">
        <f>IFERROR(NZ35,"")</f>
        <v/>
      </c>
      <c r="MM35">
        <f>IFERROR(OA35,"")</f>
        <v/>
      </c>
      <c r="MN35">
        <f>IFERROR(OB35,"")</f>
        <v/>
      </c>
      <c r="MO35">
        <f>IFERROR(OC35,"")</f>
        <v/>
      </c>
      <c r="MP35" s="1">
        <f>COUNTIFS(#REF!,LT35,#REF!,1,#REF!,"&gt;="&amp;MC35,#REF!,"&lt;="&amp;MB35,#REF!,"&lt;="&amp;ME35,#REF!,"&gt;="&amp;MF35,#REF!,"="&amp;KV35,#REF!,"="&amp;KX35)</f>
        <v/>
      </c>
      <c r="MQ35" s="1">
        <f>COUNTIFS(#REF!,LT35,#REF!,0,#REF!,"&gt;="&amp;MC35,#REF!,"&lt;="&amp;MB35,#REF!,"&lt;="&amp;ME35,#REF!,"&gt;="&amp;MF35,#REF!,"="&amp;KV35,#REF!,"="&amp;KX35)</f>
        <v/>
      </c>
      <c r="MR35" s="1">
        <f>COUNTIFS(#REF!,LT35,#REF!,1,#REF!,"&gt;="&amp;MC35,#REF!,"&lt;="&amp;MB35,#REF!,"&lt;="&amp;ME35,#REF!,"&gt;="&amp;MF35,#REF!,"="&amp;KW35,#REF!,"="&amp;KY35)</f>
        <v/>
      </c>
      <c r="MS35" s="1">
        <f>COUNTIFS(#REF!,LT35,#REF!,0,#REF!,"&gt;="&amp;MC35,#REF!,"&lt;="&amp;MB35,#REF!,"&lt;="&amp;ME35,#REF!,"&gt;="&amp;MF35,#REF!,"="&amp;KW35,#REF!,"="&amp;KY35)</f>
        <v/>
      </c>
      <c r="MT35" s="1">
        <f>COUNTIFS(#REF!,LT35,#REF!,1,#REF!,"&gt;="&amp;MI35,#REF!,"&lt;="&amp;MH35,#REF!,"&lt;="&amp;ME35,#REF!,"&gt;="&amp;MF35)</f>
        <v/>
      </c>
      <c r="MU35" s="1">
        <f>COUNTIFS(#REF!,LT35,#REF!,0,#REF!,"&gt;="&amp;MI35,#REF!,"&lt;="&amp;MH35,#REF!,"&lt;="&amp;ME35,#REF!,"&gt;="&amp;MF35)</f>
        <v/>
      </c>
      <c r="MV35" s="1">
        <f>COUNTIFS(#REF!,LT35,#REF!,1,#REF!,"&gt;="&amp;MI35,#REF!,"&lt;="&amp;MH35,#REF!,"="&amp;KZ35,#REF!,"="&amp;LA35,#REF!,"&lt;="&amp;ME35,#REF!,"&gt;="&amp;MF35)</f>
        <v/>
      </c>
      <c r="MW35" s="1">
        <f>COUNTIFS(#REF!,LT35,#REF!,0,#REF!,"&gt;="&amp;MI35,#REF!,"&lt;="&amp;MH35,#REF!,"="&amp;KZ35,#REF!,"="&amp;LA35,#REF!,"&lt;="&amp;ME35,#REF!,"&gt;="&amp;MF35)</f>
        <v/>
      </c>
      <c r="MX35" s="1">
        <f>COUNTIFS(#REF!,LT35,#REF!,1,#REF!,"&gt;="&amp;MC35,#REF!,"&lt;="&amp;MB35,#REF!,"&lt;="&amp;ME35,#REF!,"&gt;="&amp;MF35)</f>
        <v/>
      </c>
      <c r="MY35" s="1">
        <f>COUNTIFS(#REF!,LT35,#REF!,0,#REF!,"&gt;="&amp;MC35,#REF!,"&lt;="&amp;MB35,#REF!,"&lt;="&amp;ME35,#REF!,"&gt;="&amp;MF35)</f>
        <v/>
      </c>
      <c r="MZ35" s="1">
        <f>COUNTIFS(#REF!,LT35,#REF!,1,#REF!,"&lt;="&amp;ME35,#REF!,"&gt;="&amp;MF35,#REF!,"="&amp;KV35,#REF!,"="&amp;KX35)</f>
        <v/>
      </c>
      <c r="NA35" s="1">
        <f>COUNTIFS(#REF!,LT35,#REF!,0,#REF!,"&lt;="&amp;ME35,#REF!,"&gt;="&amp;MF35,#REF!,"="&amp;KV35,#REF!,"="&amp;KX35)</f>
        <v/>
      </c>
      <c r="NB35" s="1">
        <f>COUNTIFS(#REF!,LT35,#REF!,1,#REF!,"&lt;="&amp;ME35,#REF!,"&gt;="&amp;MF35,#REF!,"="&amp;KW35,#REF!,"="&amp;KY35)</f>
        <v/>
      </c>
      <c r="NC35" s="1">
        <f>COUNTIFS(#REF!,LT35,#REF!,0,#REF!,"&lt;="&amp;ME35,#REF!,"&gt;="&amp;MF35,#REF!,"="&amp;KW35,#REF!,"="&amp;KY35)</f>
        <v/>
      </c>
      <c r="ND35" s="1">
        <f>MP35+MR35+MT35+MV35+MX35+MZ35+NB35</f>
        <v/>
      </c>
      <c r="NE35" s="1">
        <f>MQ35+MS35+MU35+MW35+MY35+NA35+NC35</f>
        <v/>
      </c>
      <c r="NF35" s="1">
        <f>ND35+NE35</f>
        <v/>
      </c>
      <c r="NG35" s="33">
        <f>ND35/(ND35+NE35)</f>
        <v/>
      </c>
      <c r="NH35" s="3">
        <f>1/NG35</f>
        <v/>
      </c>
      <c r="NI35" s="1">
        <f>LI35</f>
        <v/>
      </c>
      <c r="NJ35" s="79">
        <f>((1-NG35)*(1/(NI35-1))*0.98-(NG35*1))</f>
        <v/>
      </c>
      <c r="NK35" s="34">
        <f>IF(LR35&lt;0.9,0,IF(AND(LR35&gt;1.1),0,1))</f>
        <v/>
      </c>
      <c r="NL35" s="34">
        <f>IF(LS35&lt;0.9,0,IF(AND(LS35&gt;1.1),0,1))</f>
        <v/>
      </c>
      <c r="NM35" s="32">
        <f>IF(NF35&gt;99,1,0)</f>
        <v/>
      </c>
      <c r="NN35" s="32">
        <f>IF(NJ35&gt;0.0799,1,0)</f>
        <v/>
      </c>
      <c r="NO35" s="32">
        <f>IF(NJ35&gt;NQ35,1,0)</f>
        <v/>
      </c>
      <c r="NP35" s="32">
        <f>NM35+NN35+NO35+NK35+NL35</f>
        <v/>
      </c>
      <c r="NQ35" s="79">
        <f>(((100*NG35)*(NI35-1)*0.98)-((1-NG35)*100))/100</f>
        <v/>
      </c>
      <c r="NR35" s="34">
        <f>IF(LR35&lt;0.9,0,IF(AND(LR35&gt;1.1),0,1))</f>
        <v/>
      </c>
      <c r="NS35" s="34">
        <f>IF(LS35&lt;0.9,0,IF(AND(LS35&gt;1.1),0,1))</f>
        <v/>
      </c>
      <c r="NT35" s="32">
        <f>IF(NF35&gt;99,1,0)</f>
        <v/>
      </c>
      <c r="NU35" s="32">
        <f>IF(NQ35&gt;0.0799,1,0)</f>
        <v/>
      </c>
      <c r="NV35" s="32">
        <f>IF(NQ35&gt;NJ35,1,0)</f>
        <v/>
      </c>
      <c r="NW35" s="32">
        <f>NT35+NU35+NV35+NR35+NS35</f>
        <v/>
      </c>
      <c r="NX35">
        <f>IF(NP35=5,"LayAway0-1",IF(AND(NW35=5),"BackAway0-1",""))</f>
        <v/>
      </c>
      <c r="NY35">
        <f>IF(NP35=5,KO35,IF(AND(NW35=5),KO35,""))</f>
        <v/>
      </c>
      <c r="NZ35">
        <f>IF(NP35=5,"Match Odds",IF(AND(NW35=5),"Match Odds",""))</f>
        <v/>
      </c>
      <c r="OA35">
        <f>IF(NP35=5,KP35,IF(AND(NW35=5),KP35,""))</f>
        <v/>
      </c>
      <c r="OB35">
        <f>IF(NP35=5,"MATCH_ODDS",IF(AND(NW35=5),"MATCH_ODDS",""))</f>
        <v/>
      </c>
      <c r="OC35">
        <f>IF(NP35=5,"LAY",IF(AND(NW35=5),"BACK",""))</f>
        <v/>
      </c>
    </row>
    <row r="36" ht="16.5" customHeight="1" thickBot="1" thickTop="1">
      <c r="A36" s="2" t="n"/>
      <c r="KN36" s="1">
        <f>IF(INDEX(#REF!,MATCH('HT 0-1'!D36,#REF!,0))=INDEX(#REF!,MATCH('HT 0-1'!D36,#REF!,0)),INDEX(#REF!,MATCH('HT 0-1'!D36,#REF!,0)),"ERROR")</f>
        <v/>
      </c>
      <c r="KO36" s="1">
        <f>IF(INDEX(#REF!,MATCH('HT 0-1'!E36,#REF!,0))=INDEX(#REF!,MATCH('HT 0-1'!E36,#REF!,0)),INDEX(#REF!,MATCH('HT 0-1'!E36,#REF!,0)),"ERROR")</f>
        <v/>
      </c>
      <c r="KP36" s="1">
        <f>KN36&amp;" v "&amp;KO36</f>
        <v/>
      </c>
      <c r="KQ36">
        <f>B36&amp;"_"&amp;C36</f>
        <v/>
      </c>
      <c r="KR36" s="1">
        <f>IF((HW36/KK36)&lt;0.335,"G",IF((HW36/KK36)&gt;0.67,"R","A"))</f>
        <v/>
      </c>
      <c r="KS36" s="1">
        <f>IF((HX36/KK36)&lt;0.335,"G",IF((HX36/KK36)&gt;0.67,"R","A"))</f>
        <v/>
      </c>
      <c r="KT36" s="1">
        <f>IF((IH36/KK36)&lt;0.335,"G",IF((IH36/KK36)&gt;0.67,"R","A"))</f>
        <v/>
      </c>
      <c r="KU36" s="1">
        <f>IF((II36/KK36)&lt;0.335,"G",IF((II36/KK36)&gt;0.67,"R","A"))</f>
        <v/>
      </c>
      <c r="KV36" s="1">
        <f>IF((HZ36/KK36)&lt;0.335,"G",IF((HZ36/KK36)&gt;0.67,"R","A"))</f>
        <v/>
      </c>
      <c r="KW36" s="1">
        <f>IF((HY36/KK36)&lt;0.335,"G",IF((HY36/KK36)&gt;0.67,"R","A"))</f>
        <v/>
      </c>
      <c r="KX36" s="1">
        <f>IF((IK36/KK36)&lt;0.335,"G",IF((IK36/KK36)&gt;0.67,"R","A"))</f>
        <v/>
      </c>
      <c r="KY36" s="1">
        <f>IF((IJ36/KK36)&lt;0.335,"G",IF((IJ36/KK36)&gt;0.67,"R","A"))</f>
        <v/>
      </c>
      <c r="KZ36" s="1">
        <f>IF((HQ36/KK36)&lt;0.335,"G",IF((HQ36/KK36)&gt;0.67,"R","A"))</f>
        <v/>
      </c>
      <c r="LA36" s="1">
        <f>IF((IB36/KK36)&lt;0.335,"G",IF((IB36/KK36)&gt;0.67,"R","A"))</f>
        <v/>
      </c>
      <c r="LB36">
        <f>IF(LQ36="0-1",INDEX(Scrape!#REF!,MATCH('HT 0-1'!KP36,Scrape!$B:$B,0)),"")</f>
        <v/>
      </c>
      <c r="LC36">
        <f>IF(LQ36="0-1",INDEX(Scrape!$A:$A,MATCH('HT 0-1'!KP36,Scrape!$B:$B,0)),"")</f>
        <v/>
      </c>
      <c r="LD36">
        <f>IF(LQ36="0-1",INDEX(Scrape!$B:$B,MATCH('HT 0-1'!KP36,Scrape!$B:$B,0)),"")</f>
        <v/>
      </c>
      <c r="LE36">
        <f>IF(LQ36="0-1",INDEX(Scrape!$C:$C,MATCH('HT 0-1'!KP36,Scrape!$B:$B,0)),"")</f>
        <v/>
      </c>
      <c r="LF36">
        <f>IF(LQ36="0-1",INDEX(Scrape!$D:$D,MATCH('HT 0-1'!KP36,Scrape!$B:$B,0)),"")</f>
        <v/>
      </c>
      <c r="LG36">
        <f>IF(LQ36="0-1",INDEX(Scrape!$E:$E,MATCH('HT 0-1'!KP36,Scrape!$B:$B,0)),"")</f>
        <v/>
      </c>
      <c r="LH36">
        <f>IF(LQ36="0-1",INDEX(Scrape!$F:$F,MATCH('HT 0-1'!KP36,Scrape!$B:$B,0)),"")</f>
        <v/>
      </c>
      <c r="LI36">
        <f>IF(LQ36="0-1",INDEX(Scrape!$G:$G,MATCH('HT 0-1'!KP36,Scrape!$B:$B,0)),"")</f>
        <v/>
      </c>
      <c r="LJ36">
        <f>IF(LQ36="0-1",INDEX(Scrape!$H:$H,MATCH('HT 0-1'!KP36,Scrape!$B:$B,0)),"")</f>
        <v/>
      </c>
      <c r="LK36">
        <f>IF(LQ36="0-1",INDEX(Scrape!$I:$I,MATCH('HT 0-1'!KP36,Scrape!$B:$B,0)),"")</f>
        <v/>
      </c>
      <c r="LL36">
        <f>IF(LQ36="0-1",INDEX(Scrape!$J:$J,MATCH('HT 0-1'!KP36,Scrape!$B:$B,0)),"")</f>
        <v/>
      </c>
      <c r="LM36">
        <f>IF(LQ36="0-1",INDEX(Scrape!$K:$K,MATCH('HT 0-1'!KP36,Scrape!$B:$B,0)),"")</f>
        <v/>
      </c>
      <c r="LN36">
        <f>IF(LQ36="0-1",INDEX(Scrape!$L:$L,MATCH('HT 0-1'!KP36,Scrape!$B:$B,0)),"")</f>
        <v/>
      </c>
      <c r="LO36">
        <f>IF(LQ36="0-1",INDEX(Scrape!$M:$M,MATCH('HT 0-1'!KP36,Scrape!$B:$B,0)),"")</f>
        <v/>
      </c>
      <c r="LP36">
        <f>IF(LQ36="0-1",INDEX(Scrape!$N:$N,MATCH('HT 0-1'!KP36,Scrape!$B:$B,0)),"")</f>
        <v/>
      </c>
      <c r="LQ36">
        <f>INDEX(Scrape!$O:$O,MATCH('HT 0-1'!KP36,Scrape!$B:$B,0))</f>
        <v/>
      </c>
      <c r="LR36">
        <f>(1/LJ36)+(1/LI36)+(1/LH36)</f>
        <v/>
      </c>
      <c r="LS36">
        <f>(1/LG36)+(1/LF36)+(1/LE36)</f>
        <v/>
      </c>
      <c r="LT36" s="8">
        <f>IF(INDEX(#REF!,MATCH(KQ36,#REF!,0))=INDEX(#REF!,MATCH(KQ36,#REF!,0)),INDEX(#REF!,MATCH(KQ36,#REF!,0)),"ERROR")</f>
        <v/>
      </c>
      <c r="LU36" s="4">
        <f>IF(KR36="G",2,IF(KR36="R",0.5,IF(KR36="A",1)))</f>
        <v/>
      </c>
      <c r="LV36" s="4">
        <f>IF(KS36="G",0.5,IF(KS36="R",2,IF(KS36="A",1)))</f>
        <v/>
      </c>
      <c r="LW36" s="4">
        <f>IF(KT36="G",2,IF(KT36="R",0.5,IF(KT36="A",1)))</f>
        <v/>
      </c>
      <c r="LX36" s="4">
        <f>IF(KU36="G",0.5,IF(KU36="R",2,IF(KU36="A",1)))</f>
        <v/>
      </c>
      <c r="LY36" s="7">
        <f>(LK36*(LU36+LX36)+(LL36*(LU36+LX36)))</f>
        <v/>
      </c>
      <c r="LZ36" s="7">
        <f>(LN36*(LV36+LW36)+(LO36*(LV36+LW36)))</f>
        <v/>
      </c>
      <c r="MA36" s="11">
        <f>LY36-LZ36</f>
        <v/>
      </c>
      <c r="MB36" s="5">
        <f>MA36+2</f>
        <v/>
      </c>
      <c r="MC36" s="6">
        <f>MA36-2</f>
        <v/>
      </c>
      <c r="MD36" s="4">
        <f>LE36</f>
        <v/>
      </c>
      <c r="ME36" s="9">
        <f>IF(MD36=0,1000,MD36+0.75)</f>
        <v/>
      </c>
      <c r="MF36" s="10">
        <f>IF(MD36=0,0,MD36-0.75)</f>
        <v/>
      </c>
      <c r="MG36" s="4">
        <f>((LM36*(LU36+LX36))-((LP36*(LV36+LW36))))</f>
        <v/>
      </c>
      <c r="MH36" s="9">
        <f>MG36*1.2</f>
        <v/>
      </c>
      <c r="MI36" s="10">
        <f>MG36*0.8</f>
        <v/>
      </c>
      <c r="MJ36">
        <f>IFERROR(NX36,"")</f>
        <v/>
      </c>
      <c r="MK36">
        <f>IFERROR(NY36,"")</f>
        <v/>
      </c>
      <c r="ML36">
        <f>IFERROR(NZ36,"")</f>
        <v/>
      </c>
      <c r="MM36">
        <f>IFERROR(OA36,"")</f>
        <v/>
      </c>
      <c r="MN36">
        <f>IFERROR(OB36,"")</f>
        <v/>
      </c>
      <c r="MO36">
        <f>IFERROR(OC36,"")</f>
        <v/>
      </c>
      <c r="MP36" s="1">
        <f>COUNTIFS(#REF!,LT36,#REF!,1,#REF!,"&gt;="&amp;MC36,#REF!,"&lt;="&amp;MB36,#REF!,"&lt;="&amp;ME36,#REF!,"&gt;="&amp;MF36,#REF!,"="&amp;KV36,#REF!,"="&amp;KX36)</f>
        <v/>
      </c>
      <c r="MQ36" s="1">
        <f>COUNTIFS(#REF!,LT36,#REF!,0,#REF!,"&gt;="&amp;MC36,#REF!,"&lt;="&amp;MB36,#REF!,"&lt;="&amp;ME36,#REF!,"&gt;="&amp;MF36,#REF!,"="&amp;KV36,#REF!,"="&amp;KX36)</f>
        <v/>
      </c>
      <c r="MR36" s="1">
        <f>COUNTIFS(#REF!,LT36,#REF!,1,#REF!,"&gt;="&amp;MC36,#REF!,"&lt;="&amp;MB36,#REF!,"&lt;="&amp;ME36,#REF!,"&gt;="&amp;MF36,#REF!,"="&amp;KW36,#REF!,"="&amp;KY36)</f>
        <v/>
      </c>
      <c r="MS36" s="1">
        <f>COUNTIFS(#REF!,LT36,#REF!,0,#REF!,"&gt;="&amp;MC36,#REF!,"&lt;="&amp;MB36,#REF!,"&lt;="&amp;ME36,#REF!,"&gt;="&amp;MF36,#REF!,"="&amp;KW36,#REF!,"="&amp;KY36)</f>
        <v/>
      </c>
      <c r="MT36" s="1">
        <f>COUNTIFS(#REF!,LT36,#REF!,1,#REF!,"&gt;="&amp;MI36,#REF!,"&lt;="&amp;MH36,#REF!,"&lt;="&amp;ME36,#REF!,"&gt;="&amp;MF36)</f>
        <v/>
      </c>
      <c r="MU36" s="1">
        <f>COUNTIFS(#REF!,LT36,#REF!,0,#REF!,"&gt;="&amp;MI36,#REF!,"&lt;="&amp;MH36,#REF!,"&lt;="&amp;ME36,#REF!,"&gt;="&amp;MF36)</f>
        <v/>
      </c>
      <c r="MV36" s="1">
        <f>COUNTIFS(#REF!,LT36,#REF!,1,#REF!,"&gt;="&amp;MI36,#REF!,"&lt;="&amp;MH36,#REF!,"="&amp;KZ36,#REF!,"="&amp;LA36,#REF!,"&lt;="&amp;ME36,#REF!,"&gt;="&amp;MF36)</f>
        <v/>
      </c>
      <c r="MW36" s="1">
        <f>COUNTIFS(#REF!,LT36,#REF!,0,#REF!,"&gt;="&amp;MI36,#REF!,"&lt;="&amp;MH36,#REF!,"="&amp;KZ36,#REF!,"="&amp;LA36,#REF!,"&lt;="&amp;ME36,#REF!,"&gt;="&amp;MF36)</f>
        <v/>
      </c>
      <c r="MX36" s="1">
        <f>COUNTIFS(#REF!,LT36,#REF!,1,#REF!,"&gt;="&amp;MC36,#REF!,"&lt;="&amp;MB36,#REF!,"&lt;="&amp;ME36,#REF!,"&gt;="&amp;MF36)</f>
        <v/>
      </c>
      <c r="MY36" s="1">
        <f>COUNTIFS(#REF!,LT36,#REF!,0,#REF!,"&gt;="&amp;MC36,#REF!,"&lt;="&amp;MB36,#REF!,"&lt;="&amp;ME36,#REF!,"&gt;="&amp;MF36)</f>
        <v/>
      </c>
      <c r="MZ36" s="1">
        <f>COUNTIFS(#REF!,LT36,#REF!,1,#REF!,"&lt;="&amp;ME36,#REF!,"&gt;="&amp;MF36,#REF!,"="&amp;KV36,#REF!,"="&amp;KX36)</f>
        <v/>
      </c>
      <c r="NA36" s="1">
        <f>COUNTIFS(#REF!,LT36,#REF!,0,#REF!,"&lt;="&amp;ME36,#REF!,"&gt;="&amp;MF36,#REF!,"="&amp;KV36,#REF!,"="&amp;KX36)</f>
        <v/>
      </c>
      <c r="NB36" s="1">
        <f>COUNTIFS(#REF!,LT36,#REF!,1,#REF!,"&lt;="&amp;ME36,#REF!,"&gt;="&amp;MF36,#REF!,"="&amp;KW36,#REF!,"="&amp;KY36)</f>
        <v/>
      </c>
      <c r="NC36" s="1">
        <f>COUNTIFS(#REF!,LT36,#REF!,0,#REF!,"&lt;="&amp;ME36,#REF!,"&gt;="&amp;MF36,#REF!,"="&amp;KW36,#REF!,"="&amp;KY36)</f>
        <v/>
      </c>
      <c r="ND36" s="1">
        <f>MP36+MR36+MT36+MV36+MX36+MZ36+NB36</f>
        <v/>
      </c>
      <c r="NE36" s="1">
        <f>MQ36+MS36+MU36+MW36+MY36+NA36+NC36</f>
        <v/>
      </c>
      <c r="NF36" s="1">
        <f>ND36+NE36</f>
        <v/>
      </c>
      <c r="NG36" s="33">
        <f>ND36/(ND36+NE36)</f>
        <v/>
      </c>
      <c r="NH36" s="3">
        <f>1/NG36</f>
        <v/>
      </c>
      <c r="NI36" s="1">
        <f>LI36</f>
        <v/>
      </c>
      <c r="NJ36" s="79">
        <f>((1-NG36)*(1/(NI36-1))*0.98-(NG36*1))</f>
        <v/>
      </c>
      <c r="NK36" s="34">
        <f>IF(LR36&lt;0.9,0,IF(AND(LR36&gt;1.1),0,1))</f>
        <v/>
      </c>
      <c r="NL36" s="34">
        <f>IF(LS36&lt;0.9,0,IF(AND(LS36&gt;1.1),0,1))</f>
        <v/>
      </c>
      <c r="NM36" s="32">
        <f>IF(NF36&gt;99,1,0)</f>
        <v/>
      </c>
      <c r="NN36" s="32">
        <f>IF(NJ36&gt;0.0799,1,0)</f>
        <v/>
      </c>
      <c r="NO36" s="32">
        <f>IF(NJ36&gt;NQ36,1,0)</f>
        <v/>
      </c>
      <c r="NP36" s="32">
        <f>NM36+NN36+NO36+NK36+NL36</f>
        <v/>
      </c>
      <c r="NQ36" s="79">
        <f>(((100*NG36)*(NI36-1)*0.98)-((1-NG36)*100))/100</f>
        <v/>
      </c>
      <c r="NR36" s="34">
        <f>IF(LR36&lt;0.9,0,IF(AND(LR36&gt;1.1),0,1))</f>
        <v/>
      </c>
      <c r="NS36" s="34">
        <f>IF(LS36&lt;0.9,0,IF(AND(LS36&gt;1.1),0,1))</f>
        <v/>
      </c>
      <c r="NT36" s="32">
        <f>IF(NF36&gt;99,1,0)</f>
        <v/>
      </c>
      <c r="NU36" s="32">
        <f>IF(NQ36&gt;0.0799,1,0)</f>
        <v/>
      </c>
      <c r="NV36" s="32">
        <f>IF(NQ36&gt;NJ36,1,0)</f>
        <v/>
      </c>
      <c r="NW36" s="32">
        <f>NT36+NU36+NV36+NR36+NS36</f>
        <v/>
      </c>
      <c r="NX36">
        <f>IF(NP36=5,"LayAway0-1",IF(AND(NW36=5),"BackAway0-1",""))</f>
        <v/>
      </c>
      <c r="NY36">
        <f>IF(NP36=5,KO36,IF(AND(NW36=5),KO36,""))</f>
        <v/>
      </c>
      <c r="NZ36">
        <f>IF(NP36=5,"Match Odds",IF(AND(NW36=5),"Match Odds",""))</f>
        <v/>
      </c>
      <c r="OA36">
        <f>IF(NP36=5,KP36,IF(AND(NW36=5),KP36,""))</f>
        <v/>
      </c>
      <c r="OB36">
        <f>IF(NP36=5,"MATCH_ODDS",IF(AND(NW36=5),"MATCH_ODDS",""))</f>
        <v/>
      </c>
      <c r="OC36">
        <f>IF(NP36=5,"LAY",IF(AND(NW36=5),"BACK",""))</f>
        <v/>
      </c>
    </row>
    <row r="37" ht="16.5" customHeight="1" thickBot="1" thickTop="1">
      <c r="A37" s="2" t="n"/>
      <c r="KN37" s="1">
        <f>IF(INDEX(#REF!,MATCH('HT 0-1'!D37,#REF!,0))=INDEX(#REF!,MATCH('HT 0-1'!D37,#REF!,0)),INDEX(#REF!,MATCH('HT 0-1'!D37,#REF!,0)),"ERROR")</f>
        <v/>
      </c>
      <c r="KO37" s="1">
        <f>IF(INDEX(#REF!,MATCH('HT 0-1'!E37,#REF!,0))=INDEX(#REF!,MATCH('HT 0-1'!E37,#REF!,0)),INDEX(#REF!,MATCH('HT 0-1'!E37,#REF!,0)),"ERROR")</f>
        <v/>
      </c>
      <c r="KP37" s="1">
        <f>KN37&amp;" v "&amp;KO37</f>
        <v/>
      </c>
      <c r="KQ37">
        <f>B37&amp;"_"&amp;C37</f>
        <v/>
      </c>
      <c r="KR37" s="1">
        <f>IF((HW37/KK37)&lt;0.335,"G",IF((HW37/KK37)&gt;0.67,"R","A"))</f>
        <v/>
      </c>
      <c r="KS37" s="1">
        <f>IF((HX37/KK37)&lt;0.335,"G",IF((HX37/KK37)&gt;0.67,"R","A"))</f>
        <v/>
      </c>
      <c r="KT37" s="1">
        <f>IF((IH37/KK37)&lt;0.335,"G",IF((IH37/KK37)&gt;0.67,"R","A"))</f>
        <v/>
      </c>
      <c r="KU37" s="1">
        <f>IF((II37/KK37)&lt;0.335,"G",IF((II37/KK37)&gt;0.67,"R","A"))</f>
        <v/>
      </c>
      <c r="KV37" s="1">
        <f>IF((HZ37/KK37)&lt;0.335,"G",IF((HZ37/KK37)&gt;0.67,"R","A"))</f>
        <v/>
      </c>
      <c r="KW37" s="1">
        <f>IF((HY37/KK37)&lt;0.335,"G",IF((HY37/KK37)&gt;0.67,"R","A"))</f>
        <v/>
      </c>
      <c r="KX37" s="1">
        <f>IF((IK37/KK37)&lt;0.335,"G",IF((IK37/KK37)&gt;0.67,"R","A"))</f>
        <v/>
      </c>
      <c r="KY37" s="1">
        <f>IF((IJ37/KK37)&lt;0.335,"G",IF((IJ37/KK37)&gt;0.67,"R","A"))</f>
        <v/>
      </c>
      <c r="KZ37" s="1">
        <f>IF((HQ37/KK37)&lt;0.335,"G",IF((HQ37/KK37)&gt;0.67,"R","A"))</f>
        <v/>
      </c>
      <c r="LA37" s="1">
        <f>IF((IB37/KK37)&lt;0.335,"G",IF((IB37/KK37)&gt;0.67,"R","A"))</f>
        <v/>
      </c>
      <c r="LB37">
        <f>IF(LQ37="0-1",INDEX(Scrape!#REF!,MATCH('HT 0-1'!KP37,Scrape!$B:$B,0)),"")</f>
        <v/>
      </c>
      <c r="LC37">
        <f>IF(LQ37="0-1",INDEX(Scrape!$A:$A,MATCH('HT 0-1'!KP37,Scrape!$B:$B,0)),"")</f>
        <v/>
      </c>
      <c r="LD37">
        <f>IF(LQ37="0-1",INDEX(Scrape!$B:$B,MATCH('HT 0-1'!KP37,Scrape!$B:$B,0)),"")</f>
        <v/>
      </c>
      <c r="LE37">
        <f>IF(LQ37="0-1",INDEX(Scrape!$C:$C,MATCH('HT 0-1'!KP37,Scrape!$B:$B,0)),"")</f>
        <v/>
      </c>
      <c r="LF37">
        <f>IF(LQ37="0-1",INDEX(Scrape!$D:$D,MATCH('HT 0-1'!KP37,Scrape!$B:$B,0)),"")</f>
        <v/>
      </c>
      <c r="LG37">
        <f>IF(LQ37="0-1",INDEX(Scrape!$E:$E,MATCH('HT 0-1'!KP37,Scrape!$B:$B,0)),"")</f>
        <v/>
      </c>
      <c r="LH37">
        <f>IF(LQ37="0-1",INDEX(Scrape!$F:$F,MATCH('HT 0-1'!KP37,Scrape!$B:$B,0)),"")</f>
        <v/>
      </c>
      <c r="LI37">
        <f>IF(LQ37="0-1",INDEX(Scrape!$G:$G,MATCH('HT 0-1'!KP37,Scrape!$B:$B,0)),"")</f>
        <v/>
      </c>
      <c r="LJ37">
        <f>IF(LQ37="0-1",INDEX(Scrape!$H:$H,MATCH('HT 0-1'!KP37,Scrape!$B:$B,0)),"")</f>
        <v/>
      </c>
      <c r="LK37">
        <f>IF(LQ37="0-1",INDEX(Scrape!$I:$I,MATCH('HT 0-1'!KP37,Scrape!$B:$B,0)),"")</f>
        <v/>
      </c>
      <c r="LL37">
        <f>IF(LQ37="0-1",INDEX(Scrape!$J:$J,MATCH('HT 0-1'!KP37,Scrape!$B:$B,0)),"")</f>
        <v/>
      </c>
      <c r="LM37">
        <f>IF(LQ37="0-1",INDEX(Scrape!$K:$K,MATCH('HT 0-1'!KP37,Scrape!$B:$B,0)),"")</f>
        <v/>
      </c>
      <c r="LN37">
        <f>IF(LQ37="0-1",INDEX(Scrape!$L:$L,MATCH('HT 0-1'!KP37,Scrape!$B:$B,0)),"")</f>
        <v/>
      </c>
      <c r="LO37">
        <f>IF(LQ37="0-1",INDEX(Scrape!$M:$M,MATCH('HT 0-1'!KP37,Scrape!$B:$B,0)),"")</f>
        <v/>
      </c>
      <c r="LP37">
        <f>IF(LQ37="0-1",INDEX(Scrape!$N:$N,MATCH('HT 0-1'!KP37,Scrape!$B:$B,0)),"")</f>
        <v/>
      </c>
      <c r="LQ37">
        <f>INDEX(Scrape!$O:$O,MATCH('HT 0-1'!KP37,Scrape!$B:$B,0))</f>
        <v/>
      </c>
      <c r="LR37">
        <f>(1/LJ37)+(1/LI37)+(1/LH37)</f>
        <v/>
      </c>
      <c r="LS37">
        <f>(1/LG37)+(1/LF37)+(1/LE37)</f>
        <v/>
      </c>
      <c r="LT37" s="8">
        <f>IF(INDEX(#REF!,MATCH(KQ37,#REF!,0))=INDEX(#REF!,MATCH(KQ37,#REF!,0)),INDEX(#REF!,MATCH(KQ37,#REF!,0)),"ERROR")</f>
        <v/>
      </c>
      <c r="LU37" s="4">
        <f>IF(KR37="G",2,IF(KR37="R",0.5,IF(KR37="A",1)))</f>
        <v/>
      </c>
      <c r="LV37" s="4">
        <f>IF(KS37="G",0.5,IF(KS37="R",2,IF(KS37="A",1)))</f>
        <v/>
      </c>
      <c r="LW37" s="4">
        <f>IF(KT37="G",2,IF(KT37="R",0.5,IF(KT37="A",1)))</f>
        <v/>
      </c>
      <c r="LX37" s="4">
        <f>IF(KU37="G",0.5,IF(KU37="R",2,IF(KU37="A",1)))</f>
        <v/>
      </c>
      <c r="LY37" s="7">
        <f>(LK37*(LU37+LX37)+(LL37*(LU37+LX37)))</f>
        <v/>
      </c>
      <c r="LZ37" s="7">
        <f>(LN37*(LV37+LW37)+(LO37*(LV37+LW37)))</f>
        <v/>
      </c>
      <c r="MA37" s="11">
        <f>LY37-LZ37</f>
        <v/>
      </c>
      <c r="MB37" s="5">
        <f>MA37+2</f>
        <v/>
      </c>
      <c r="MC37" s="6">
        <f>MA37-2</f>
        <v/>
      </c>
      <c r="MD37" s="4">
        <f>LE37</f>
        <v/>
      </c>
      <c r="ME37" s="9">
        <f>IF(MD37=0,1000,MD37+0.75)</f>
        <v/>
      </c>
      <c r="MF37" s="10">
        <f>IF(MD37=0,0,MD37-0.75)</f>
        <v/>
      </c>
      <c r="MG37" s="4">
        <f>((LM37*(LU37+LX37))-((LP37*(LV37+LW37))))</f>
        <v/>
      </c>
      <c r="MH37" s="9">
        <f>MG37*1.2</f>
        <v/>
      </c>
      <c r="MI37" s="10">
        <f>MG37*0.8</f>
        <v/>
      </c>
      <c r="MJ37">
        <f>IFERROR(NX37,"")</f>
        <v/>
      </c>
      <c r="MK37">
        <f>IFERROR(NY37,"")</f>
        <v/>
      </c>
      <c r="ML37">
        <f>IFERROR(NZ37,"")</f>
        <v/>
      </c>
      <c r="MM37">
        <f>IFERROR(OA37,"")</f>
        <v/>
      </c>
      <c r="MN37">
        <f>IFERROR(OB37,"")</f>
        <v/>
      </c>
      <c r="MO37">
        <f>IFERROR(OC37,"")</f>
        <v/>
      </c>
      <c r="MP37" s="1">
        <f>COUNTIFS(#REF!,LT37,#REF!,1,#REF!,"&gt;="&amp;MC37,#REF!,"&lt;="&amp;MB37,#REF!,"&lt;="&amp;ME37,#REF!,"&gt;="&amp;MF37,#REF!,"="&amp;KV37,#REF!,"="&amp;KX37)</f>
        <v/>
      </c>
      <c r="MQ37" s="1">
        <f>COUNTIFS(#REF!,LT37,#REF!,0,#REF!,"&gt;="&amp;MC37,#REF!,"&lt;="&amp;MB37,#REF!,"&lt;="&amp;ME37,#REF!,"&gt;="&amp;MF37,#REF!,"="&amp;KV37,#REF!,"="&amp;KX37)</f>
        <v/>
      </c>
      <c r="MR37" s="1">
        <f>COUNTIFS(#REF!,LT37,#REF!,1,#REF!,"&gt;="&amp;MC37,#REF!,"&lt;="&amp;MB37,#REF!,"&lt;="&amp;ME37,#REF!,"&gt;="&amp;MF37,#REF!,"="&amp;KW37,#REF!,"="&amp;KY37)</f>
        <v/>
      </c>
      <c r="MS37" s="1">
        <f>COUNTIFS(#REF!,LT37,#REF!,0,#REF!,"&gt;="&amp;MC37,#REF!,"&lt;="&amp;MB37,#REF!,"&lt;="&amp;ME37,#REF!,"&gt;="&amp;MF37,#REF!,"="&amp;KW37,#REF!,"="&amp;KY37)</f>
        <v/>
      </c>
      <c r="MT37" s="1">
        <f>COUNTIFS(#REF!,LT37,#REF!,1,#REF!,"&gt;="&amp;MI37,#REF!,"&lt;="&amp;MH37,#REF!,"&lt;="&amp;ME37,#REF!,"&gt;="&amp;MF37)</f>
        <v/>
      </c>
      <c r="MU37" s="1">
        <f>COUNTIFS(#REF!,LT37,#REF!,0,#REF!,"&gt;="&amp;MI37,#REF!,"&lt;="&amp;MH37,#REF!,"&lt;="&amp;ME37,#REF!,"&gt;="&amp;MF37)</f>
        <v/>
      </c>
      <c r="MV37" s="1">
        <f>COUNTIFS(#REF!,LT37,#REF!,1,#REF!,"&gt;="&amp;MI37,#REF!,"&lt;="&amp;MH37,#REF!,"="&amp;KZ37,#REF!,"="&amp;LA37,#REF!,"&lt;="&amp;ME37,#REF!,"&gt;="&amp;MF37)</f>
        <v/>
      </c>
      <c r="MW37" s="1">
        <f>COUNTIFS(#REF!,LT37,#REF!,0,#REF!,"&gt;="&amp;MI37,#REF!,"&lt;="&amp;MH37,#REF!,"="&amp;KZ37,#REF!,"="&amp;LA37,#REF!,"&lt;="&amp;ME37,#REF!,"&gt;="&amp;MF37)</f>
        <v/>
      </c>
      <c r="MX37" s="1">
        <f>COUNTIFS(#REF!,LT37,#REF!,1,#REF!,"&gt;="&amp;MC37,#REF!,"&lt;="&amp;MB37,#REF!,"&lt;="&amp;ME37,#REF!,"&gt;="&amp;MF37)</f>
        <v/>
      </c>
      <c r="MY37" s="1">
        <f>COUNTIFS(#REF!,LT37,#REF!,0,#REF!,"&gt;="&amp;MC37,#REF!,"&lt;="&amp;MB37,#REF!,"&lt;="&amp;ME37,#REF!,"&gt;="&amp;MF37)</f>
        <v/>
      </c>
      <c r="MZ37" s="1">
        <f>COUNTIFS(#REF!,LT37,#REF!,1,#REF!,"&lt;="&amp;ME37,#REF!,"&gt;="&amp;MF37,#REF!,"="&amp;KV37,#REF!,"="&amp;KX37)</f>
        <v/>
      </c>
      <c r="NA37" s="1">
        <f>COUNTIFS(#REF!,LT37,#REF!,0,#REF!,"&lt;="&amp;ME37,#REF!,"&gt;="&amp;MF37,#REF!,"="&amp;KV37,#REF!,"="&amp;KX37)</f>
        <v/>
      </c>
      <c r="NB37" s="1">
        <f>COUNTIFS(#REF!,LT37,#REF!,1,#REF!,"&lt;="&amp;ME37,#REF!,"&gt;="&amp;MF37,#REF!,"="&amp;KW37,#REF!,"="&amp;KY37)</f>
        <v/>
      </c>
      <c r="NC37" s="1">
        <f>COUNTIFS(#REF!,LT37,#REF!,0,#REF!,"&lt;="&amp;ME37,#REF!,"&gt;="&amp;MF37,#REF!,"="&amp;KW37,#REF!,"="&amp;KY37)</f>
        <v/>
      </c>
      <c r="ND37" s="1">
        <f>MP37+MR37+MT37+MV37+MX37+MZ37+NB37</f>
        <v/>
      </c>
      <c r="NE37" s="1">
        <f>MQ37+MS37+MU37+MW37+MY37+NA37+NC37</f>
        <v/>
      </c>
      <c r="NF37" s="1">
        <f>ND37+NE37</f>
        <v/>
      </c>
      <c r="NG37" s="33">
        <f>ND37/(ND37+NE37)</f>
        <v/>
      </c>
      <c r="NH37" s="3">
        <f>1/NG37</f>
        <v/>
      </c>
      <c r="NI37" s="1">
        <f>LI37</f>
        <v/>
      </c>
      <c r="NJ37" s="79">
        <f>((1-NG37)*(1/(NI37-1))*0.98-(NG37*1))</f>
        <v/>
      </c>
      <c r="NK37" s="34">
        <f>IF(LR37&lt;0.9,0,IF(AND(LR37&gt;1.1),0,1))</f>
        <v/>
      </c>
      <c r="NL37" s="34">
        <f>IF(LS37&lt;0.9,0,IF(AND(LS37&gt;1.1),0,1))</f>
        <v/>
      </c>
      <c r="NM37" s="32">
        <f>IF(NF37&gt;99,1,0)</f>
        <v/>
      </c>
      <c r="NN37" s="32">
        <f>IF(NJ37&gt;0.0799,1,0)</f>
        <v/>
      </c>
      <c r="NO37" s="32">
        <f>IF(NJ37&gt;NQ37,1,0)</f>
        <v/>
      </c>
      <c r="NP37" s="32">
        <f>NM37+NN37+NO37+NK37+NL37</f>
        <v/>
      </c>
      <c r="NQ37" s="79">
        <f>(((100*NG37)*(NI37-1)*0.98)-((1-NG37)*100))/100</f>
        <v/>
      </c>
      <c r="NR37" s="34">
        <f>IF(LR37&lt;0.9,0,IF(AND(LR37&gt;1.1),0,1))</f>
        <v/>
      </c>
      <c r="NS37" s="34">
        <f>IF(LS37&lt;0.9,0,IF(AND(LS37&gt;1.1),0,1))</f>
        <v/>
      </c>
      <c r="NT37" s="32">
        <f>IF(NF37&gt;99,1,0)</f>
        <v/>
      </c>
      <c r="NU37" s="32">
        <f>IF(NQ37&gt;0.0799,1,0)</f>
        <v/>
      </c>
      <c r="NV37" s="32">
        <f>IF(NQ37&gt;NJ37,1,0)</f>
        <v/>
      </c>
      <c r="NW37" s="32">
        <f>NT37+NU37+NV37+NR37+NS37</f>
        <v/>
      </c>
      <c r="NX37">
        <f>IF(NP37=5,"LayAway0-1",IF(AND(NW37=5),"BackAway0-1",""))</f>
        <v/>
      </c>
      <c r="NY37">
        <f>IF(NP37=5,KO37,IF(AND(NW37=5),KO37,""))</f>
        <v/>
      </c>
      <c r="NZ37">
        <f>IF(NP37=5,"Match Odds",IF(AND(NW37=5),"Match Odds",""))</f>
        <v/>
      </c>
      <c r="OA37">
        <f>IF(NP37=5,KP37,IF(AND(NW37=5),KP37,""))</f>
        <v/>
      </c>
      <c r="OB37">
        <f>IF(NP37=5,"MATCH_ODDS",IF(AND(NW37=5),"MATCH_ODDS",""))</f>
        <v/>
      </c>
      <c r="OC37">
        <f>IF(NP37=5,"LAY",IF(AND(NW37=5),"BACK",""))</f>
        <v/>
      </c>
    </row>
    <row r="38" ht="16.5" customHeight="1" thickBot="1" thickTop="1">
      <c r="A38" s="2" t="n"/>
      <c r="KN38" s="1">
        <f>IF(INDEX(#REF!,MATCH('HT 0-1'!D38,#REF!,0))=INDEX(#REF!,MATCH('HT 0-1'!D38,#REF!,0)),INDEX(#REF!,MATCH('HT 0-1'!D38,#REF!,0)),"ERROR")</f>
        <v/>
      </c>
      <c r="KO38" s="1">
        <f>IF(INDEX(#REF!,MATCH('HT 0-1'!E38,#REF!,0))=INDEX(#REF!,MATCH('HT 0-1'!E38,#REF!,0)),INDEX(#REF!,MATCH('HT 0-1'!E38,#REF!,0)),"ERROR")</f>
        <v/>
      </c>
      <c r="KP38" s="1">
        <f>KN38&amp;" v "&amp;KO38</f>
        <v/>
      </c>
      <c r="KQ38">
        <f>B38&amp;"_"&amp;C38</f>
        <v/>
      </c>
      <c r="KR38" s="1">
        <f>IF((HW38/KK38)&lt;0.335,"G",IF((HW38/KK38)&gt;0.67,"R","A"))</f>
        <v/>
      </c>
      <c r="KS38" s="1">
        <f>IF((HX38/KK38)&lt;0.335,"G",IF((HX38/KK38)&gt;0.67,"R","A"))</f>
        <v/>
      </c>
      <c r="KT38" s="1">
        <f>IF((IH38/KK38)&lt;0.335,"G",IF((IH38/KK38)&gt;0.67,"R","A"))</f>
        <v/>
      </c>
      <c r="KU38" s="1">
        <f>IF((II38/KK38)&lt;0.335,"G",IF((II38/KK38)&gt;0.67,"R","A"))</f>
        <v/>
      </c>
      <c r="KV38" s="1">
        <f>IF((HZ38/KK38)&lt;0.335,"G",IF((HZ38/KK38)&gt;0.67,"R","A"))</f>
        <v/>
      </c>
      <c r="KW38" s="1">
        <f>IF((HY38/KK38)&lt;0.335,"G",IF((HY38/KK38)&gt;0.67,"R","A"))</f>
        <v/>
      </c>
      <c r="KX38" s="1">
        <f>IF((IK38/KK38)&lt;0.335,"G",IF((IK38/KK38)&gt;0.67,"R","A"))</f>
        <v/>
      </c>
      <c r="KY38" s="1">
        <f>IF((IJ38/KK38)&lt;0.335,"G",IF((IJ38/KK38)&gt;0.67,"R","A"))</f>
        <v/>
      </c>
      <c r="KZ38" s="1">
        <f>IF((HQ38/KK38)&lt;0.335,"G",IF((HQ38/KK38)&gt;0.67,"R","A"))</f>
        <v/>
      </c>
      <c r="LA38" s="1">
        <f>IF((IB38/KK38)&lt;0.335,"G",IF((IB38/KK38)&gt;0.67,"R","A"))</f>
        <v/>
      </c>
      <c r="LB38">
        <f>IF(LQ38="0-1",INDEX(Scrape!#REF!,MATCH('HT 0-1'!KP38,Scrape!$B:$B,0)),"")</f>
        <v/>
      </c>
      <c r="LC38">
        <f>IF(LQ38="0-1",INDEX(Scrape!$A:$A,MATCH('HT 0-1'!KP38,Scrape!$B:$B,0)),"")</f>
        <v/>
      </c>
      <c r="LD38">
        <f>IF(LQ38="0-1",INDEX(Scrape!$B:$B,MATCH('HT 0-1'!KP38,Scrape!$B:$B,0)),"")</f>
        <v/>
      </c>
      <c r="LE38">
        <f>IF(LQ38="0-1",INDEX(Scrape!$C:$C,MATCH('HT 0-1'!KP38,Scrape!$B:$B,0)),"")</f>
        <v/>
      </c>
      <c r="LF38">
        <f>IF(LQ38="0-1",INDEX(Scrape!$D:$D,MATCH('HT 0-1'!KP38,Scrape!$B:$B,0)),"")</f>
        <v/>
      </c>
      <c r="LG38">
        <f>IF(LQ38="0-1",INDEX(Scrape!$E:$E,MATCH('HT 0-1'!KP38,Scrape!$B:$B,0)),"")</f>
        <v/>
      </c>
      <c r="LH38">
        <f>IF(LQ38="0-1",INDEX(Scrape!$F:$F,MATCH('HT 0-1'!KP38,Scrape!$B:$B,0)),"")</f>
        <v/>
      </c>
      <c r="LI38">
        <f>IF(LQ38="0-1",INDEX(Scrape!$G:$G,MATCH('HT 0-1'!KP38,Scrape!$B:$B,0)),"")</f>
        <v/>
      </c>
      <c r="LJ38">
        <f>IF(LQ38="0-1",INDEX(Scrape!$H:$H,MATCH('HT 0-1'!KP38,Scrape!$B:$B,0)),"")</f>
        <v/>
      </c>
      <c r="LK38">
        <f>IF(LQ38="0-1",INDEX(Scrape!$I:$I,MATCH('HT 0-1'!KP38,Scrape!$B:$B,0)),"")</f>
        <v/>
      </c>
      <c r="LL38">
        <f>IF(LQ38="0-1",INDEX(Scrape!$J:$J,MATCH('HT 0-1'!KP38,Scrape!$B:$B,0)),"")</f>
        <v/>
      </c>
      <c r="LM38">
        <f>IF(LQ38="0-1",INDEX(Scrape!$K:$K,MATCH('HT 0-1'!KP38,Scrape!$B:$B,0)),"")</f>
        <v/>
      </c>
      <c r="LN38">
        <f>IF(LQ38="0-1",INDEX(Scrape!$L:$L,MATCH('HT 0-1'!KP38,Scrape!$B:$B,0)),"")</f>
        <v/>
      </c>
      <c r="LO38">
        <f>IF(LQ38="0-1",INDEX(Scrape!$M:$M,MATCH('HT 0-1'!KP38,Scrape!$B:$B,0)),"")</f>
        <v/>
      </c>
      <c r="LP38">
        <f>IF(LQ38="0-1",INDEX(Scrape!$N:$N,MATCH('HT 0-1'!KP38,Scrape!$B:$B,0)),"")</f>
        <v/>
      </c>
      <c r="LQ38">
        <f>INDEX(Scrape!$O:$O,MATCH('HT 0-1'!KP38,Scrape!$B:$B,0))</f>
        <v/>
      </c>
      <c r="LR38">
        <f>(1/LJ38)+(1/LI38)+(1/LH38)</f>
        <v/>
      </c>
      <c r="LS38">
        <f>(1/LG38)+(1/LF38)+(1/LE38)</f>
        <v/>
      </c>
      <c r="LT38" s="8">
        <f>IF(INDEX(#REF!,MATCH(KQ38,#REF!,0))=INDEX(#REF!,MATCH(KQ38,#REF!,0)),INDEX(#REF!,MATCH(KQ38,#REF!,0)),"ERROR")</f>
        <v/>
      </c>
      <c r="LU38" s="4">
        <f>IF(KR38="G",2,IF(KR38="R",0.5,IF(KR38="A",1)))</f>
        <v/>
      </c>
      <c r="LV38" s="4">
        <f>IF(KS38="G",0.5,IF(KS38="R",2,IF(KS38="A",1)))</f>
        <v/>
      </c>
      <c r="LW38" s="4">
        <f>IF(KT38="G",2,IF(KT38="R",0.5,IF(KT38="A",1)))</f>
        <v/>
      </c>
      <c r="LX38" s="4">
        <f>IF(KU38="G",0.5,IF(KU38="R",2,IF(KU38="A",1)))</f>
        <v/>
      </c>
      <c r="LY38" s="7">
        <f>(LK38*(LU38+LX38)+(LL38*(LU38+LX38)))</f>
        <v/>
      </c>
      <c r="LZ38" s="7">
        <f>(LN38*(LV38+LW38)+(LO38*(LV38+LW38)))</f>
        <v/>
      </c>
      <c r="MA38" s="11">
        <f>LY38-LZ38</f>
        <v/>
      </c>
      <c r="MB38" s="5">
        <f>MA38+2</f>
        <v/>
      </c>
      <c r="MC38" s="6">
        <f>MA38-2</f>
        <v/>
      </c>
      <c r="MD38" s="4">
        <f>LE38</f>
        <v/>
      </c>
      <c r="ME38" s="9">
        <f>IF(MD38=0,1000,MD38+0.75)</f>
        <v/>
      </c>
      <c r="MF38" s="10">
        <f>IF(MD38=0,0,MD38-0.75)</f>
        <v/>
      </c>
      <c r="MG38" s="4">
        <f>((LM38*(LU38+LX38))-((LP38*(LV38+LW38))))</f>
        <v/>
      </c>
      <c r="MH38" s="9">
        <f>MG38*1.2</f>
        <v/>
      </c>
      <c r="MI38" s="10">
        <f>MG38*0.8</f>
        <v/>
      </c>
      <c r="MJ38">
        <f>IFERROR(NX38,"")</f>
        <v/>
      </c>
      <c r="MK38">
        <f>IFERROR(NY38,"")</f>
        <v/>
      </c>
      <c r="ML38">
        <f>IFERROR(NZ38,"")</f>
        <v/>
      </c>
      <c r="MM38">
        <f>IFERROR(OA38,"")</f>
        <v/>
      </c>
      <c r="MN38">
        <f>IFERROR(OB38,"")</f>
        <v/>
      </c>
      <c r="MO38">
        <f>IFERROR(OC38,"")</f>
        <v/>
      </c>
      <c r="MP38" s="1">
        <f>COUNTIFS(#REF!,LT38,#REF!,1,#REF!,"&gt;="&amp;MC38,#REF!,"&lt;="&amp;MB38,#REF!,"&lt;="&amp;ME38,#REF!,"&gt;="&amp;MF38,#REF!,"="&amp;KV38,#REF!,"="&amp;KX38)</f>
        <v/>
      </c>
      <c r="MQ38" s="1">
        <f>COUNTIFS(#REF!,LT38,#REF!,0,#REF!,"&gt;="&amp;MC38,#REF!,"&lt;="&amp;MB38,#REF!,"&lt;="&amp;ME38,#REF!,"&gt;="&amp;MF38,#REF!,"="&amp;KV38,#REF!,"="&amp;KX38)</f>
        <v/>
      </c>
      <c r="MR38" s="1">
        <f>COUNTIFS(#REF!,LT38,#REF!,1,#REF!,"&gt;="&amp;MC38,#REF!,"&lt;="&amp;MB38,#REF!,"&lt;="&amp;ME38,#REF!,"&gt;="&amp;MF38,#REF!,"="&amp;KW38,#REF!,"="&amp;KY38)</f>
        <v/>
      </c>
      <c r="MS38" s="1">
        <f>COUNTIFS(#REF!,LT38,#REF!,0,#REF!,"&gt;="&amp;MC38,#REF!,"&lt;="&amp;MB38,#REF!,"&lt;="&amp;ME38,#REF!,"&gt;="&amp;MF38,#REF!,"="&amp;KW38,#REF!,"="&amp;KY38)</f>
        <v/>
      </c>
      <c r="MT38" s="1">
        <f>COUNTIFS(#REF!,LT38,#REF!,1,#REF!,"&gt;="&amp;MI38,#REF!,"&lt;="&amp;MH38,#REF!,"&lt;="&amp;ME38,#REF!,"&gt;="&amp;MF38)</f>
        <v/>
      </c>
      <c r="MU38" s="1">
        <f>COUNTIFS(#REF!,LT38,#REF!,0,#REF!,"&gt;="&amp;MI38,#REF!,"&lt;="&amp;MH38,#REF!,"&lt;="&amp;ME38,#REF!,"&gt;="&amp;MF38)</f>
        <v/>
      </c>
      <c r="MV38" s="1">
        <f>COUNTIFS(#REF!,LT38,#REF!,1,#REF!,"&gt;="&amp;MI38,#REF!,"&lt;="&amp;MH38,#REF!,"="&amp;KZ38,#REF!,"="&amp;LA38,#REF!,"&lt;="&amp;ME38,#REF!,"&gt;="&amp;MF38)</f>
        <v/>
      </c>
      <c r="MW38" s="1">
        <f>COUNTIFS(#REF!,LT38,#REF!,0,#REF!,"&gt;="&amp;MI38,#REF!,"&lt;="&amp;MH38,#REF!,"="&amp;KZ38,#REF!,"="&amp;LA38,#REF!,"&lt;="&amp;ME38,#REF!,"&gt;="&amp;MF38)</f>
        <v/>
      </c>
      <c r="MX38" s="1">
        <f>COUNTIFS(#REF!,LT38,#REF!,1,#REF!,"&gt;="&amp;MC38,#REF!,"&lt;="&amp;MB38,#REF!,"&lt;="&amp;ME38,#REF!,"&gt;="&amp;MF38)</f>
        <v/>
      </c>
      <c r="MY38" s="1">
        <f>COUNTIFS(#REF!,LT38,#REF!,0,#REF!,"&gt;="&amp;MC38,#REF!,"&lt;="&amp;MB38,#REF!,"&lt;="&amp;ME38,#REF!,"&gt;="&amp;MF38)</f>
        <v/>
      </c>
      <c r="MZ38" s="1">
        <f>COUNTIFS(#REF!,LT38,#REF!,1,#REF!,"&lt;="&amp;ME38,#REF!,"&gt;="&amp;MF38,#REF!,"="&amp;KV38,#REF!,"="&amp;KX38)</f>
        <v/>
      </c>
      <c r="NA38" s="1">
        <f>COUNTIFS(#REF!,LT38,#REF!,0,#REF!,"&lt;="&amp;ME38,#REF!,"&gt;="&amp;MF38,#REF!,"="&amp;KV38,#REF!,"="&amp;KX38)</f>
        <v/>
      </c>
      <c r="NB38" s="1">
        <f>COUNTIFS(#REF!,LT38,#REF!,1,#REF!,"&lt;="&amp;ME38,#REF!,"&gt;="&amp;MF38,#REF!,"="&amp;KW38,#REF!,"="&amp;KY38)</f>
        <v/>
      </c>
      <c r="NC38" s="1">
        <f>COUNTIFS(#REF!,LT38,#REF!,0,#REF!,"&lt;="&amp;ME38,#REF!,"&gt;="&amp;MF38,#REF!,"="&amp;KW38,#REF!,"="&amp;KY38)</f>
        <v/>
      </c>
      <c r="ND38" s="1">
        <f>MP38+MR38+MT38+MV38+MX38+MZ38+NB38</f>
        <v/>
      </c>
      <c r="NE38" s="1">
        <f>MQ38+MS38+MU38+MW38+MY38+NA38+NC38</f>
        <v/>
      </c>
      <c r="NF38" s="1">
        <f>ND38+NE38</f>
        <v/>
      </c>
      <c r="NG38" s="33">
        <f>ND38/(ND38+NE38)</f>
        <v/>
      </c>
      <c r="NH38" s="3">
        <f>1/NG38</f>
        <v/>
      </c>
      <c r="NI38" s="1">
        <f>LI38</f>
        <v/>
      </c>
      <c r="NJ38" s="79">
        <f>((1-NG38)*(1/(NI38-1))*0.98-(NG38*1))</f>
        <v/>
      </c>
      <c r="NK38" s="34">
        <f>IF(LR38&lt;0.9,0,IF(AND(LR38&gt;1.1),0,1))</f>
        <v/>
      </c>
      <c r="NL38" s="34">
        <f>IF(LS38&lt;0.9,0,IF(AND(LS38&gt;1.1),0,1))</f>
        <v/>
      </c>
      <c r="NM38" s="32">
        <f>IF(NF38&gt;99,1,0)</f>
        <v/>
      </c>
      <c r="NN38" s="32">
        <f>IF(NJ38&gt;0.0799,1,0)</f>
        <v/>
      </c>
      <c r="NO38" s="32">
        <f>IF(NJ38&gt;NQ38,1,0)</f>
        <v/>
      </c>
      <c r="NP38" s="32">
        <f>NM38+NN38+NO38+NK38+NL38</f>
        <v/>
      </c>
      <c r="NQ38" s="79">
        <f>(((100*NG38)*(NI38-1)*0.98)-((1-NG38)*100))/100</f>
        <v/>
      </c>
      <c r="NR38" s="34">
        <f>IF(LR38&lt;0.9,0,IF(AND(LR38&gt;1.1),0,1))</f>
        <v/>
      </c>
      <c r="NS38" s="34">
        <f>IF(LS38&lt;0.9,0,IF(AND(LS38&gt;1.1),0,1))</f>
        <v/>
      </c>
      <c r="NT38" s="32">
        <f>IF(NF38&gt;99,1,0)</f>
        <v/>
      </c>
      <c r="NU38" s="32">
        <f>IF(NQ38&gt;0.0799,1,0)</f>
        <v/>
      </c>
      <c r="NV38" s="32">
        <f>IF(NQ38&gt;NJ38,1,0)</f>
        <v/>
      </c>
      <c r="NW38" s="32">
        <f>NT38+NU38+NV38+NR38+NS38</f>
        <v/>
      </c>
      <c r="NX38">
        <f>IF(NP38=5,"LayAway0-1",IF(AND(NW38=5),"BackAway0-1",""))</f>
        <v/>
      </c>
      <c r="NY38">
        <f>IF(NP38=5,KO38,IF(AND(NW38=5),KO38,""))</f>
        <v/>
      </c>
      <c r="NZ38">
        <f>IF(NP38=5,"Match Odds",IF(AND(NW38=5),"Match Odds",""))</f>
        <v/>
      </c>
      <c r="OA38">
        <f>IF(NP38=5,KP38,IF(AND(NW38=5),KP38,""))</f>
        <v/>
      </c>
      <c r="OB38">
        <f>IF(NP38=5,"MATCH_ODDS",IF(AND(NW38=5),"MATCH_ODDS",""))</f>
        <v/>
      </c>
      <c r="OC38">
        <f>IF(NP38=5,"LAY",IF(AND(NW38=5),"BACK",""))</f>
        <v/>
      </c>
    </row>
    <row r="39" ht="16.5" customHeight="1" thickBot="1" thickTop="1">
      <c r="A39" s="2" t="n"/>
      <c r="KN39" s="1">
        <f>IF(INDEX(#REF!,MATCH('HT 0-1'!D39,#REF!,0))=INDEX(#REF!,MATCH('HT 0-1'!D39,#REF!,0)),INDEX(#REF!,MATCH('HT 0-1'!D39,#REF!,0)),"ERROR")</f>
        <v/>
      </c>
      <c r="KO39" s="1">
        <f>IF(INDEX(#REF!,MATCH('HT 0-1'!E39,#REF!,0))=INDEX(#REF!,MATCH('HT 0-1'!E39,#REF!,0)),INDEX(#REF!,MATCH('HT 0-1'!E39,#REF!,0)),"ERROR")</f>
        <v/>
      </c>
      <c r="KP39" s="1">
        <f>KN39&amp;" v "&amp;KO39</f>
        <v/>
      </c>
      <c r="KQ39">
        <f>B39&amp;"_"&amp;C39</f>
        <v/>
      </c>
      <c r="KR39" s="1">
        <f>IF((HW39/KK39)&lt;0.335,"G",IF((HW39/KK39)&gt;0.67,"R","A"))</f>
        <v/>
      </c>
      <c r="KS39" s="1">
        <f>IF((HX39/KK39)&lt;0.335,"G",IF((HX39/KK39)&gt;0.67,"R","A"))</f>
        <v/>
      </c>
      <c r="KT39" s="1">
        <f>IF((IH39/KK39)&lt;0.335,"G",IF((IH39/KK39)&gt;0.67,"R","A"))</f>
        <v/>
      </c>
      <c r="KU39" s="1">
        <f>IF((II39/KK39)&lt;0.335,"G",IF((II39/KK39)&gt;0.67,"R","A"))</f>
        <v/>
      </c>
      <c r="KV39" s="1">
        <f>IF((HZ39/KK39)&lt;0.335,"G",IF((HZ39/KK39)&gt;0.67,"R","A"))</f>
        <v/>
      </c>
      <c r="KW39" s="1">
        <f>IF((HY39/KK39)&lt;0.335,"G",IF((HY39/KK39)&gt;0.67,"R","A"))</f>
        <v/>
      </c>
      <c r="KX39" s="1">
        <f>IF((IK39/KK39)&lt;0.335,"G",IF((IK39/KK39)&gt;0.67,"R","A"))</f>
        <v/>
      </c>
      <c r="KY39" s="1">
        <f>IF((IJ39/KK39)&lt;0.335,"G",IF((IJ39/KK39)&gt;0.67,"R","A"))</f>
        <v/>
      </c>
      <c r="KZ39" s="1">
        <f>IF((HQ39/KK39)&lt;0.335,"G",IF((HQ39/KK39)&gt;0.67,"R","A"))</f>
        <v/>
      </c>
      <c r="LA39" s="1">
        <f>IF((IB39/KK39)&lt;0.335,"G",IF((IB39/KK39)&gt;0.67,"R","A"))</f>
        <v/>
      </c>
      <c r="LB39">
        <f>IF(LQ39="0-1",INDEX(Scrape!#REF!,MATCH('HT 0-1'!KP39,Scrape!$B:$B,0)),"")</f>
        <v/>
      </c>
      <c r="LC39">
        <f>IF(LQ39="0-1",INDEX(Scrape!$A:$A,MATCH('HT 0-1'!KP39,Scrape!$B:$B,0)),"")</f>
        <v/>
      </c>
      <c r="LD39">
        <f>IF(LQ39="0-1",INDEX(Scrape!$B:$B,MATCH('HT 0-1'!KP39,Scrape!$B:$B,0)),"")</f>
        <v/>
      </c>
      <c r="LE39">
        <f>IF(LQ39="0-1",INDEX(Scrape!$C:$C,MATCH('HT 0-1'!KP39,Scrape!$B:$B,0)),"")</f>
        <v/>
      </c>
      <c r="LF39">
        <f>IF(LQ39="0-1",INDEX(Scrape!$D:$D,MATCH('HT 0-1'!KP39,Scrape!$B:$B,0)),"")</f>
        <v/>
      </c>
      <c r="LG39">
        <f>IF(LQ39="0-1",INDEX(Scrape!$E:$E,MATCH('HT 0-1'!KP39,Scrape!$B:$B,0)),"")</f>
        <v/>
      </c>
      <c r="LH39">
        <f>IF(LQ39="0-1",INDEX(Scrape!$F:$F,MATCH('HT 0-1'!KP39,Scrape!$B:$B,0)),"")</f>
        <v/>
      </c>
      <c r="LI39">
        <f>IF(LQ39="0-1",INDEX(Scrape!$G:$G,MATCH('HT 0-1'!KP39,Scrape!$B:$B,0)),"")</f>
        <v/>
      </c>
      <c r="LJ39">
        <f>IF(LQ39="0-1",INDEX(Scrape!$H:$H,MATCH('HT 0-1'!KP39,Scrape!$B:$B,0)),"")</f>
        <v/>
      </c>
      <c r="LK39">
        <f>IF(LQ39="0-1",INDEX(Scrape!$I:$I,MATCH('HT 0-1'!KP39,Scrape!$B:$B,0)),"")</f>
        <v/>
      </c>
      <c r="LL39">
        <f>IF(LQ39="0-1",INDEX(Scrape!$J:$J,MATCH('HT 0-1'!KP39,Scrape!$B:$B,0)),"")</f>
        <v/>
      </c>
      <c r="LM39">
        <f>IF(LQ39="0-1",INDEX(Scrape!$K:$K,MATCH('HT 0-1'!KP39,Scrape!$B:$B,0)),"")</f>
        <v/>
      </c>
      <c r="LN39">
        <f>IF(LQ39="0-1",INDEX(Scrape!$L:$L,MATCH('HT 0-1'!KP39,Scrape!$B:$B,0)),"")</f>
        <v/>
      </c>
      <c r="LO39">
        <f>IF(LQ39="0-1",INDEX(Scrape!$M:$M,MATCH('HT 0-1'!KP39,Scrape!$B:$B,0)),"")</f>
        <v/>
      </c>
      <c r="LP39">
        <f>IF(LQ39="0-1",INDEX(Scrape!$N:$N,MATCH('HT 0-1'!KP39,Scrape!$B:$B,0)),"")</f>
        <v/>
      </c>
      <c r="LQ39">
        <f>INDEX(Scrape!$O:$O,MATCH('HT 0-1'!KP39,Scrape!$B:$B,0))</f>
        <v/>
      </c>
      <c r="LR39">
        <f>(1/LJ39)+(1/LI39)+(1/LH39)</f>
        <v/>
      </c>
      <c r="LS39">
        <f>(1/LG39)+(1/LF39)+(1/LE39)</f>
        <v/>
      </c>
      <c r="LT39" s="8">
        <f>IF(INDEX(#REF!,MATCH(KQ39,#REF!,0))=INDEX(#REF!,MATCH(KQ39,#REF!,0)),INDEX(#REF!,MATCH(KQ39,#REF!,0)),"ERROR")</f>
        <v/>
      </c>
      <c r="LU39" s="4">
        <f>IF(KR39="G",2,IF(KR39="R",0.5,IF(KR39="A",1)))</f>
        <v/>
      </c>
      <c r="LV39" s="4">
        <f>IF(KS39="G",0.5,IF(KS39="R",2,IF(KS39="A",1)))</f>
        <v/>
      </c>
      <c r="LW39" s="4">
        <f>IF(KT39="G",2,IF(KT39="R",0.5,IF(KT39="A",1)))</f>
        <v/>
      </c>
      <c r="LX39" s="4">
        <f>IF(KU39="G",0.5,IF(KU39="R",2,IF(KU39="A",1)))</f>
        <v/>
      </c>
      <c r="LY39" s="7">
        <f>(LK39*(LU39+LX39)+(LL39*(LU39+LX39)))</f>
        <v/>
      </c>
      <c r="LZ39" s="7">
        <f>(LN39*(LV39+LW39)+(LO39*(LV39+LW39)))</f>
        <v/>
      </c>
      <c r="MA39" s="11">
        <f>LY39-LZ39</f>
        <v/>
      </c>
      <c r="MB39" s="5">
        <f>MA39+2</f>
        <v/>
      </c>
      <c r="MC39" s="6">
        <f>MA39-2</f>
        <v/>
      </c>
      <c r="MD39" s="4">
        <f>LE39</f>
        <v/>
      </c>
      <c r="ME39" s="9">
        <f>IF(MD39=0,1000,MD39+0.75)</f>
        <v/>
      </c>
      <c r="MF39" s="10">
        <f>IF(MD39=0,0,MD39-0.75)</f>
        <v/>
      </c>
      <c r="MG39" s="4">
        <f>((LM39*(LU39+LX39))-((LP39*(LV39+LW39))))</f>
        <v/>
      </c>
      <c r="MH39" s="9">
        <f>MG39*1.2</f>
        <v/>
      </c>
      <c r="MI39" s="10">
        <f>MG39*0.8</f>
        <v/>
      </c>
      <c r="MJ39">
        <f>IFERROR(NX39,"")</f>
        <v/>
      </c>
      <c r="MK39">
        <f>IFERROR(NY39,"")</f>
        <v/>
      </c>
      <c r="ML39">
        <f>IFERROR(NZ39,"")</f>
        <v/>
      </c>
      <c r="MM39">
        <f>IFERROR(OA39,"")</f>
        <v/>
      </c>
      <c r="MN39">
        <f>IFERROR(OB39,"")</f>
        <v/>
      </c>
      <c r="MO39">
        <f>IFERROR(OC39,"")</f>
        <v/>
      </c>
      <c r="MP39" s="1">
        <f>COUNTIFS(#REF!,LT39,#REF!,1,#REF!,"&gt;="&amp;MC39,#REF!,"&lt;="&amp;MB39,#REF!,"&lt;="&amp;ME39,#REF!,"&gt;="&amp;MF39,#REF!,"="&amp;KV39,#REF!,"="&amp;KX39)</f>
        <v/>
      </c>
      <c r="MQ39" s="1">
        <f>COUNTIFS(#REF!,LT39,#REF!,0,#REF!,"&gt;="&amp;MC39,#REF!,"&lt;="&amp;MB39,#REF!,"&lt;="&amp;ME39,#REF!,"&gt;="&amp;MF39,#REF!,"="&amp;KV39,#REF!,"="&amp;KX39)</f>
        <v/>
      </c>
      <c r="MR39" s="1">
        <f>COUNTIFS(#REF!,LT39,#REF!,1,#REF!,"&gt;="&amp;MC39,#REF!,"&lt;="&amp;MB39,#REF!,"&lt;="&amp;ME39,#REF!,"&gt;="&amp;MF39,#REF!,"="&amp;KW39,#REF!,"="&amp;KY39)</f>
        <v/>
      </c>
      <c r="MS39" s="1">
        <f>COUNTIFS(#REF!,LT39,#REF!,0,#REF!,"&gt;="&amp;MC39,#REF!,"&lt;="&amp;MB39,#REF!,"&lt;="&amp;ME39,#REF!,"&gt;="&amp;MF39,#REF!,"="&amp;KW39,#REF!,"="&amp;KY39)</f>
        <v/>
      </c>
      <c r="MT39" s="1">
        <f>COUNTIFS(#REF!,LT39,#REF!,1,#REF!,"&gt;="&amp;MI39,#REF!,"&lt;="&amp;MH39,#REF!,"&lt;="&amp;ME39,#REF!,"&gt;="&amp;MF39)</f>
        <v/>
      </c>
      <c r="MU39" s="1">
        <f>COUNTIFS(#REF!,LT39,#REF!,0,#REF!,"&gt;="&amp;MI39,#REF!,"&lt;="&amp;MH39,#REF!,"&lt;="&amp;ME39,#REF!,"&gt;="&amp;MF39)</f>
        <v/>
      </c>
      <c r="MV39" s="1">
        <f>COUNTIFS(#REF!,LT39,#REF!,1,#REF!,"&gt;="&amp;MI39,#REF!,"&lt;="&amp;MH39,#REF!,"="&amp;KZ39,#REF!,"="&amp;LA39,#REF!,"&lt;="&amp;ME39,#REF!,"&gt;="&amp;MF39)</f>
        <v/>
      </c>
      <c r="MW39" s="1">
        <f>COUNTIFS(#REF!,LT39,#REF!,0,#REF!,"&gt;="&amp;MI39,#REF!,"&lt;="&amp;MH39,#REF!,"="&amp;KZ39,#REF!,"="&amp;LA39,#REF!,"&lt;="&amp;ME39,#REF!,"&gt;="&amp;MF39)</f>
        <v/>
      </c>
      <c r="MX39" s="1">
        <f>COUNTIFS(#REF!,LT39,#REF!,1,#REF!,"&gt;="&amp;MC39,#REF!,"&lt;="&amp;MB39,#REF!,"&lt;="&amp;ME39,#REF!,"&gt;="&amp;MF39)</f>
        <v/>
      </c>
      <c r="MY39" s="1">
        <f>COUNTIFS(#REF!,LT39,#REF!,0,#REF!,"&gt;="&amp;MC39,#REF!,"&lt;="&amp;MB39,#REF!,"&lt;="&amp;ME39,#REF!,"&gt;="&amp;MF39)</f>
        <v/>
      </c>
      <c r="MZ39" s="1">
        <f>COUNTIFS(#REF!,LT39,#REF!,1,#REF!,"&lt;="&amp;ME39,#REF!,"&gt;="&amp;MF39,#REF!,"="&amp;KV39,#REF!,"="&amp;KX39)</f>
        <v/>
      </c>
      <c r="NA39" s="1">
        <f>COUNTIFS(#REF!,LT39,#REF!,0,#REF!,"&lt;="&amp;ME39,#REF!,"&gt;="&amp;MF39,#REF!,"="&amp;KV39,#REF!,"="&amp;KX39)</f>
        <v/>
      </c>
      <c r="NB39" s="1">
        <f>COUNTIFS(#REF!,LT39,#REF!,1,#REF!,"&lt;="&amp;ME39,#REF!,"&gt;="&amp;MF39,#REF!,"="&amp;KW39,#REF!,"="&amp;KY39)</f>
        <v/>
      </c>
      <c r="NC39" s="1">
        <f>COUNTIFS(#REF!,LT39,#REF!,0,#REF!,"&lt;="&amp;ME39,#REF!,"&gt;="&amp;MF39,#REF!,"="&amp;KW39,#REF!,"="&amp;KY39)</f>
        <v/>
      </c>
      <c r="ND39" s="1">
        <f>MP39+MR39+MT39+MV39+MX39+MZ39+NB39</f>
        <v/>
      </c>
      <c r="NE39" s="1">
        <f>MQ39+MS39+MU39+MW39+MY39+NA39+NC39</f>
        <v/>
      </c>
      <c r="NF39" s="1">
        <f>ND39+NE39</f>
        <v/>
      </c>
      <c r="NG39" s="33">
        <f>ND39/(ND39+NE39)</f>
        <v/>
      </c>
      <c r="NH39" s="3">
        <f>1/NG39</f>
        <v/>
      </c>
      <c r="NI39" s="1">
        <f>LI39</f>
        <v/>
      </c>
      <c r="NJ39" s="79">
        <f>((1-NG39)*(1/(NI39-1))*0.98-(NG39*1))</f>
        <v/>
      </c>
      <c r="NK39" s="34">
        <f>IF(LR39&lt;0.9,0,IF(AND(LR39&gt;1.1),0,1))</f>
        <v/>
      </c>
      <c r="NL39" s="34">
        <f>IF(LS39&lt;0.9,0,IF(AND(LS39&gt;1.1),0,1))</f>
        <v/>
      </c>
      <c r="NM39" s="32">
        <f>IF(NF39&gt;99,1,0)</f>
        <v/>
      </c>
      <c r="NN39" s="32">
        <f>IF(NJ39&gt;0.0799,1,0)</f>
        <v/>
      </c>
      <c r="NO39" s="32">
        <f>IF(NJ39&gt;NQ39,1,0)</f>
        <v/>
      </c>
      <c r="NP39" s="32">
        <f>NM39+NN39+NO39+NK39+NL39</f>
        <v/>
      </c>
      <c r="NQ39" s="79">
        <f>(((100*NG39)*(NI39-1)*0.98)-((1-NG39)*100))/100</f>
        <v/>
      </c>
      <c r="NR39" s="34">
        <f>IF(LR39&lt;0.9,0,IF(AND(LR39&gt;1.1),0,1))</f>
        <v/>
      </c>
      <c r="NS39" s="34">
        <f>IF(LS39&lt;0.9,0,IF(AND(LS39&gt;1.1),0,1))</f>
        <v/>
      </c>
      <c r="NT39" s="32">
        <f>IF(NF39&gt;99,1,0)</f>
        <v/>
      </c>
      <c r="NU39" s="32">
        <f>IF(NQ39&gt;0.0799,1,0)</f>
        <v/>
      </c>
      <c r="NV39" s="32">
        <f>IF(NQ39&gt;NJ39,1,0)</f>
        <v/>
      </c>
      <c r="NW39" s="32">
        <f>NT39+NU39+NV39+NR39+NS39</f>
        <v/>
      </c>
      <c r="NX39">
        <f>IF(NP39=5,"LayAway0-1",IF(AND(NW39=5),"BackAway0-1",""))</f>
        <v/>
      </c>
      <c r="NY39">
        <f>IF(NP39=5,KO39,IF(AND(NW39=5),KO39,""))</f>
        <v/>
      </c>
      <c r="NZ39">
        <f>IF(NP39=5,"Match Odds",IF(AND(NW39=5),"Match Odds",""))</f>
        <v/>
      </c>
      <c r="OA39">
        <f>IF(NP39=5,KP39,IF(AND(NW39=5),KP39,""))</f>
        <v/>
      </c>
      <c r="OB39">
        <f>IF(NP39=5,"MATCH_ODDS",IF(AND(NW39=5),"MATCH_ODDS",""))</f>
        <v/>
      </c>
      <c r="OC39">
        <f>IF(NP39=5,"LAY",IF(AND(NW39=5),"BACK",""))</f>
        <v/>
      </c>
    </row>
    <row r="40" ht="16.5" customHeight="1" thickBot="1" thickTop="1">
      <c r="A40" s="2" t="n"/>
      <c r="KN40" s="1">
        <f>IF(INDEX(#REF!,MATCH('HT 0-1'!D40,#REF!,0))=INDEX(#REF!,MATCH('HT 0-1'!D40,#REF!,0)),INDEX(#REF!,MATCH('HT 0-1'!D40,#REF!,0)),"ERROR")</f>
        <v/>
      </c>
      <c r="KO40" s="1">
        <f>IF(INDEX(#REF!,MATCH('HT 0-1'!E40,#REF!,0))=INDEX(#REF!,MATCH('HT 0-1'!E40,#REF!,0)),INDEX(#REF!,MATCH('HT 0-1'!E40,#REF!,0)),"ERROR")</f>
        <v/>
      </c>
      <c r="KP40" s="1">
        <f>KN40&amp;" v "&amp;KO40</f>
        <v/>
      </c>
      <c r="KQ40">
        <f>B40&amp;"_"&amp;C40</f>
        <v/>
      </c>
      <c r="KR40" s="1">
        <f>IF((HW40/KK40)&lt;0.335,"G",IF((HW40/KK40)&gt;0.67,"R","A"))</f>
        <v/>
      </c>
      <c r="KS40" s="1">
        <f>IF((HX40/KK40)&lt;0.335,"G",IF((HX40/KK40)&gt;0.67,"R","A"))</f>
        <v/>
      </c>
      <c r="KT40" s="1">
        <f>IF((IH40/KK40)&lt;0.335,"G",IF((IH40/KK40)&gt;0.67,"R","A"))</f>
        <v/>
      </c>
      <c r="KU40" s="1">
        <f>IF((II40/KK40)&lt;0.335,"G",IF((II40/KK40)&gt;0.67,"R","A"))</f>
        <v/>
      </c>
      <c r="KV40" s="1">
        <f>IF((HZ40/KK40)&lt;0.335,"G",IF((HZ40/KK40)&gt;0.67,"R","A"))</f>
        <v/>
      </c>
      <c r="KW40" s="1">
        <f>IF((HY40/KK40)&lt;0.335,"G",IF((HY40/KK40)&gt;0.67,"R","A"))</f>
        <v/>
      </c>
      <c r="KX40" s="1">
        <f>IF((IK40/KK40)&lt;0.335,"G",IF((IK40/KK40)&gt;0.67,"R","A"))</f>
        <v/>
      </c>
      <c r="KY40" s="1">
        <f>IF((IJ40/KK40)&lt;0.335,"G",IF((IJ40/KK40)&gt;0.67,"R","A"))</f>
        <v/>
      </c>
      <c r="KZ40" s="1">
        <f>IF((HQ40/KK40)&lt;0.335,"G",IF((HQ40/KK40)&gt;0.67,"R","A"))</f>
        <v/>
      </c>
      <c r="LA40" s="1">
        <f>IF((IB40/KK40)&lt;0.335,"G",IF((IB40/KK40)&gt;0.67,"R","A"))</f>
        <v/>
      </c>
      <c r="LB40">
        <f>IF(LQ40="0-1",INDEX(Scrape!#REF!,MATCH('HT 0-1'!KP40,Scrape!$B:$B,0)),"")</f>
        <v/>
      </c>
      <c r="LC40">
        <f>IF(LQ40="0-1",INDEX(Scrape!$A:$A,MATCH('HT 0-1'!KP40,Scrape!$B:$B,0)),"")</f>
        <v/>
      </c>
      <c r="LD40">
        <f>IF(LQ40="0-1",INDEX(Scrape!$B:$B,MATCH('HT 0-1'!KP40,Scrape!$B:$B,0)),"")</f>
        <v/>
      </c>
      <c r="LE40">
        <f>IF(LQ40="0-1",INDEX(Scrape!$C:$C,MATCH('HT 0-1'!KP40,Scrape!$B:$B,0)),"")</f>
        <v/>
      </c>
      <c r="LF40">
        <f>IF(LQ40="0-1",INDEX(Scrape!$D:$D,MATCH('HT 0-1'!KP40,Scrape!$B:$B,0)),"")</f>
        <v/>
      </c>
      <c r="LG40">
        <f>IF(LQ40="0-1",INDEX(Scrape!$E:$E,MATCH('HT 0-1'!KP40,Scrape!$B:$B,0)),"")</f>
        <v/>
      </c>
      <c r="LH40">
        <f>IF(LQ40="0-1",INDEX(Scrape!$F:$F,MATCH('HT 0-1'!KP40,Scrape!$B:$B,0)),"")</f>
        <v/>
      </c>
      <c r="LI40">
        <f>IF(LQ40="0-1",INDEX(Scrape!$G:$G,MATCH('HT 0-1'!KP40,Scrape!$B:$B,0)),"")</f>
        <v/>
      </c>
      <c r="LJ40">
        <f>IF(LQ40="0-1",INDEX(Scrape!$H:$H,MATCH('HT 0-1'!KP40,Scrape!$B:$B,0)),"")</f>
        <v/>
      </c>
      <c r="LK40">
        <f>IF(LQ40="0-1",INDEX(Scrape!$I:$I,MATCH('HT 0-1'!KP40,Scrape!$B:$B,0)),"")</f>
        <v/>
      </c>
      <c r="LL40">
        <f>IF(LQ40="0-1",INDEX(Scrape!$J:$J,MATCH('HT 0-1'!KP40,Scrape!$B:$B,0)),"")</f>
        <v/>
      </c>
      <c r="LM40">
        <f>IF(LQ40="0-1",INDEX(Scrape!$K:$K,MATCH('HT 0-1'!KP40,Scrape!$B:$B,0)),"")</f>
        <v/>
      </c>
      <c r="LN40">
        <f>IF(LQ40="0-1",INDEX(Scrape!$L:$L,MATCH('HT 0-1'!KP40,Scrape!$B:$B,0)),"")</f>
        <v/>
      </c>
      <c r="LO40">
        <f>IF(LQ40="0-1",INDEX(Scrape!$M:$M,MATCH('HT 0-1'!KP40,Scrape!$B:$B,0)),"")</f>
        <v/>
      </c>
      <c r="LP40">
        <f>IF(LQ40="0-1",INDEX(Scrape!$N:$N,MATCH('HT 0-1'!KP40,Scrape!$B:$B,0)),"")</f>
        <v/>
      </c>
      <c r="LQ40">
        <f>INDEX(Scrape!$O:$O,MATCH('HT 0-1'!KP40,Scrape!$B:$B,0))</f>
        <v/>
      </c>
      <c r="LR40">
        <f>(1/LJ40)+(1/LI40)+(1/LH40)</f>
        <v/>
      </c>
      <c r="LS40">
        <f>(1/LG40)+(1/LF40)+(1/LE40)</f>
        <v/>
      </c>
      <c r="LT40" s="8">
        <f>IF(INDEX(#REF!,MATCH(KQ40,#REF!,0))=INDEX(#REF!,MATCH(KQ40,#REF!,0)),INDEX(#REF!,MATCH(KQ40,#REF!,0)),"ERROR")</f>
        <v/>
      </c>
      <c r="LU40" s="4">
        <f>IF(KR40="G",2,IF(KR40="R",0.5,IF(KR40="A",1)))</f>
        <v/>
      </c>
      <c r="LV40" s="4">
        <f>IF(KS40="G",0.5,IF(KS40="R",2,IF(KS40="A",1)))</f>
        <v/>
      </c>
      <c r="LW40" s="4">
        <f>IF(KT40="G",2,IF(KT40="R",0.5,IF(KT40="A",1)))</f>
        <v/>
      </c>
      <c r="LX40" s="4">
        <f>IF(KU40="G",0.5,IF(KU40="R",2,IF(KU40="A",1)))</f>
        <v/>
      </c>
      <c r="LY40" s="7">
        <f>(LK40*(LU40+LX40)+(LL40*(LU40+LX40)))</f>
        <v/>
      </c>
      <c r="LZ40" s="7">
        <f>(LN40*(LV40+LW40)+(LO40*(LV40+LW40)))</f>
        <v/>
      </c>
      <c r="MA40" s="11">
        <f>LY40-LZ40</f>
        <v/>
      </c>
      <c r="MB40" s="5">
        <f>MA40+2</f>
        <v/>
      </c>
      <c r="MC40" s="6">
        <f>MA40-2</f>
        <v/>
      </c>
      <c r="MD40" s="4">
        <f>LE40</f>
        <v/>
      </c>
      <c r="ME40" s="9">
        <f>IF(MD40=0,1000,MD40+0.75)</f>
        <v/>
      </c>
      <c r="MF40" s="10">
        <f>IF(MD40=0,0,MD40-0.75)</f>
        <v/>
      </c>
      <c r="MG40" s="4">
        <f>((LM40*(LU40+LX40))-((LP40*(LV40+LW40))))</f>
        <v/>
      </c>
      <c r="MH40" s="9">
        <f>MG40*1.2</f>
        <v/>
      </c>
      <c r="MI40" s="10">
        <f>MG40*0.8</f>
        <v/>
      </c>
      <c r="MJ40">
        <f>IFERROR(NX40,"")</f>
        <v/>
      </c>
      <c r="MK40">
        <f>IFERROR(NY40,"")</f>
        <v/>
      </c>
      <c r="ML40">
        <f>IFERROR(NZ40,"")</f>
        <v/>
      </c>
      <c r="MM40">
        <f>IFERROR(OA40,"")</f>
        <v/>
      </c>
      <c r="MN40">
        <f>IFERROR(OB40,"")</f>
        <v/>
      </c>
      <c r="MO40">
        <f>IFERROR(OC40,"")</f>
        <v/>
      </c>
      <c r="MP40" s="1">
        <f>COUNTIFS(#REF!,LT40,#REF!,1,#REF!,"&gt;="&amp;MC40,#REF!,"&lt;="&amp;MB40,#REF!,"&lt;="&amp;ME40,#REF!,"&gt;="&amp;MF40,#REF!,"="&amp;KV40,#REF!,"="&amp;KX40)</f>
        <v/>
      </c>
      <c r="MQ40" s="1">
        <f>COUNTIFS(#REF!,LT40,#REF!,0,#REF!,"&gt;="&amp;MC40,#REF!,"&lt;="&amp;MB40,#REF!,"&lt;="&amp;ME40,#REF!,"&gt;="&amp;MF40,#REF!,"="&amp;KV40,#REF!,"="&amp;KX40)</f>
        <v/>
      </c>
      <c r="MR40" s="1">
        <f>COUNTIFS(#REF!,LT40,#REF!,1,#REF!,"&gt;="&amp;MC40,#REF!,"&lt;="&amp;MB40,#REF!,"&lt;="&amp;ME40,#REF!,"&gt;="&amp;MF40,#REF!,"="&amp;KW40,#REF!,"="&amp;KY40)</f>
        <v/>
      </c>
      <c r="MS40" s="1">
        <f>COUNTIFS(#REF!,LT40,#REF!,0,#REF!,"&gt;="&amp;MC40,#REF!,"&lt;="&amp;MB40,#REF!,"&lt;="&amp;ME40,#REF!,"&gt;="&amp;MF40,#REF!,"="&amp;KW40,#REF!,"="&amp;KY40)</f>
        <v/>
      </c>
      <c r="MT40" s="1">
        <f>COUNTIFS(#REF!,LT40,#REF!,1,#REF!,"&gt;="&amp;MI40,#REF!,"&lt;="&amp;MH40,#REF!,"&lt;="&amp;ME40,#REF!,"&gt;="&amp;MF40)</f>
        <v/>
      </c>
      <c r="MU40" s="1">
        <f>COUNTIFS(#REF!,LT40,#REF!,0,#REF!,"&gt;="&amp;MI40,#REF!,"&lt;="&amp;MH40,#REF!,"&lt;="&amp;ME40,#REF!,"&gt;="&amp;MF40)</f>
        <v/>
      </c>
      <c r="MV40" s="1">
        <f>COUNTIFS(#REF!,LT40,#REF!,1,#REF!,"&gt;="&amp;MI40,#REF!,"&lt;="&amp;MH40,#REF!,"="&amp;KZ40,#REF!,"="&amp;LA40,#REF!,"&lt;="&amp;ME40,#REF!,"&gt;="&amp;MF40)</f>
        <v/>
      </c>
      <c r="MW40" s="1">
        <f>COUNTIFS(#REF!,LT40,#REF!,0,#REF!,"&gt;="&amp;MI40,#REF!,"&lt;="&amp;MH40,#REF!,"="&amp;KZ40,#REF!,"="&amp;LA40,#REF!,"&lt;="&amp;ME40,#REF!,"&gt;="&amp;MF40)</f>
        <v/>
      </c>
      <c r="MX40" s="1">
        <f>COUNTIFS(#REF!,LT40,#REF!,1,#REF!,"&gt;="&amp;MC40,#REF!,"&lt;="&amp;MB40,#REF!,"&lt;="&amp;ME40,#REF!,"&gt;="&amp;MF40)</f>
        <v/>
      </c>
      <c r="MY40" s="1">
        <f>COUNTIFS(#REF!,LT40,#REF!,0,#REF!,"&gt;="&amp;MC40,#REF!,"&lt;="&amp;MB40,#REF!,"&lt;="&amp;ME40,#REF!,"&gt;="&amp;MF40)</f>
        <v/>
      </c>
      <c r="MZ40" s="1">
        <f>COUNTIFS(#REF!,LT40,#REF!,1,#REF!,"&lt;="&amp;ME40,#REF!,"&gt;="&amp;MF40,#REF!,"="&amp;KV40,#REF!,"="&amp;KX40)</f>
        <v/>
      </c>
      <c r="NA40" s="1">
        <f>COUNTIFS(#REF!,LT40,#REF!,0,#REF!,"&lt;="&amp;ME40,#REF!,"&gt;="&amp;MF40,#REF!,"="&amp;KV40,#REF!,"="&amp;KX40)</f>
        <v/>
      </c>
      <c r="NB40" s="1">
        <f>COUNTIFS(#REF!,LT40,#REF!,1,#REF!,"&lt;="&amp;ME40,#REF!,"&gt;="&amp;MF40,#REF!,"="&amp;KW40,#REF!,"="&amp;KY40)</f>
        <v/>
      </c>
      <c r="NC40" s="1">
        <f>COUNTIFS(#REF!,LT40,#REF!,0,#REF!,"&lt;="&amp;ME40,#REF!,"&gt;="&amp;MF40,#REF!,"="&amp;KW40,#REF!,"="&amp;KY40)</f>
        <v/>
      </c>
      <c r="ND40" s="1">
        <f>MP40+MR40+MT40+MV40+MX40+MZ40+NB40</f>
        <v/>
      </c>
      <c r="NE40" s="1">
        <f>MQ40+MS40+MU40+MW40+MY40+NA40+NC40</f>
        <v/>
      </c>
      <c r="NF40" s="1">
        <f>ND40+NE40</f>
        <v/>
      </c>
      <c r="NG40" s="33">
        <f>ND40/(ND40+NE40)</f>
        <v/>
      </c>
      <c r="NH40" s="3">
        <f>1/NG40</f>
        <v/>
      </c>
      <c r="NI40" s="1">
        <f>LI40</f>
        <v/>
      </c>
      <c r="NJ40" s="79">
        <f>((1-NG40)*(1/(NI40-1))*0.98-(NG40*1))</f>
        <v/>
      </c>
      <c r="NK40" s="34">
        <f>IF(LR40&lt;0.9,0,IF(AND(LR40&gt;1.1),0,1))</f>
        <v/>
      </c>
      <c r="NL40" s="34">
        <f>IF(LS40&lt;0.9,0,IF(AND(LS40&gt;1.1),0,1))</f>
        <v/>
      </c>
      <c r="NM40" s="32">
        <f>IF(NF40&gt;99,1,0)</f>
        <v/>
      </c>
      <c r="NN40" s="32">
        <f>IF(NJ40&gt;0.0799,1,0)</f>
        <v/>
      </c>
      <c r="NO40" s="32">
        <f>IF(NJ40&gt;NQ40,1,0)</f>
        <v/>
      </c>
      <c r="NP40" s="32">
        <f>NM40+NN40+NO40+NK40+NL40</f>
        <v/>
      </c>
      <c r="NQ40" s="79">
        <f>(((100*NG40)*(NI40-1)*0.98)-((1-NG40)*100))/100</f>
        <v/>
      </c>
      <c r="NR40" s="34">
        <f>IF(LR40&lt;0.9,0,IF(AND(LR40&gt;1.1),0,1))</f>
        <v/>
      </c>
      <c r="NS40" s="34">
        <f>IF(LS40&lt;0.9,0,IF(AND(LS40&gt;1.1),0,1))</f>
        <v/>
      </c>
      <c r="NT40" s="32">
        <f>IF(NF40&gt;99,1,0)</f>
        <v/>
      </c>
      <c r="NU40" s="32">
        <f>IF(NQ40&gt;0.0799,1,0)</f>
        <v/>
      </c>
      <c r="NV40" s="32">
        <f>IF(NQ40&gt;NJ40,1,0)</f>
        <v/>
      </c>
      <c r="NW40" s="32">
        <f>NT40+NU40+NV40+NR40+NS40</f>
        <v/>
      </c>
      <c r="NX40">
        <f>IF(NP40=5,"LayAway0-1",IF(AND(NW40=5),"BackAway0-1",""))</f>
        <v/>
      </c>
      <c r="NY40">
        <f>IF(NP40=5,KO40,IF(AND(NW40=5),KO40,""))</f>
        <v/>
      </c>
      <c r="NZ40">
        <f>IF(NP40=5,"Match Odds",IF(AND(NW40=5),"Match Odds",""))</f>
        <v/>
      </c>
      <c r="OA40">
        <f>IF(NP40=5,KP40,IF(AND(NW40=5),KP40,""))</f>
        <v/>
      </c>
      <c r="OB40">
        <f>IF(NP40=5,"MATCH_ODDS",IF(AND(NW40=5),"MATCH_ODDS",""))</f>
        <v/>
      </c>
      <c r="OC40">
        <f>IF(NP40=5,"LAY",IF(AND(NW40=5),"BACK",""))</f>
        <v/>
      </c>
    </row>
    <row r="41" ht="16.5" customHeight="1" thickBot="1" thickTop="1">
      <c r="A41" s="2" t="n"/>
      <c r="KN41" s="1">
        <f>IF(INDEX(#REF!,MATCH('HT 0-1'!D41,#REF!,0))=INDEX(#REF!,MATCH('HT 0-1'!D41,#REF!,0)),INDEX(#REF!,MATCH('HT 0-1'!D41,#REF!,0)),"ERROR")</f>
        <v/>
      </c>
      <c r="KO41" s="1">
        <f>IF(INDEX(#REF!,MATCH('HT 0-1'!E41,#REF!,0))=INDEX(#REF!,MATCH('HT 0-1'!E41,#REF!,0)),INDEX(#REF!,MATCH('HT 0-1'!E41,#REF!,0)),"ERROR")</f>
        <v/>
      </c>
      <c r="KP41" s="1">
        <f>KN41&amp;" v "&amp;KO41</f>
        <v/>
      </c>
      <c r="KQ41">
        <f>B41&amp;"_"&amp;C41</f>
        <v/>
      </c>
      <c r="KR41" s="1">
        <f>IF((HW41/KK41)&lt;0.335,"G",IF((HW41/KK41)&gt;0.67,"R","A"))</f>
        <v/>
      </c>
      <c r="KS41" s="1">
        <f>IF((HX41/KK41)&lt;0.335,"G",IF((HX41/KK41)&gt;0.67,"R","A"))</f>
        <v/>
      </c>
      <c r="KT41" s="1">
        <f>IF((IH41/KK41)&lt;0.335,"G",IF((IH41/KK41)&gt;0.67,"R","A"))</f>
        <v/>
      </c>
      <c r="KU41" s="1">
        <f>IF((II41/KK41)&lt;0.335,"G",IF((II41/KK41)&gt;0.67,"R","A"))</f>
        <v/>
      </c>
      <c r="KV41" s="1">
        <f>IF((HZ41/KK41)&lt;0.335,"G",IF((HZ41/KK41)&gt;0.67,"R","A"))</f>
        <v/>
      </c>
      <c r="KW41" s="1">
        <f>IF((HY41/KK41)&lt;0.335,"G",IF((HY41/KK41)&gt;0.67,"R","A"))</f>
        <v/>
      </c>
      <c r="KX41" s="1">
        <f>IF((IK41/KK41)&lt;0.335,"G",IF((IK41/KK41)&gt;0.67,"R","A"))</f>
        <v/>
      </c>
      <c r="KY41" s="1">
        <f>IF((IJ41/KK41)&lt;0.335,"G",IF((IJ41/KK41)&gt;0.67,"R","A"))</f>
        <v/>
      </c>
      <c r="KZ41" s="1">
        <f>IF((HQ41/KK41)&lt;0.335,"G",IF((HQ41/KK41)&gt;0.67,"R","A"))</f>
        <v/>
      </c>
      <c r="LA41" s="1">
        <f>IF((IB41/KK41)&lt;0.335,"G",IF((IB41/KK41)&gt;0.67,"R","A"))</f>
        <v/>
      </c>
      <c r="LB41">
        <f>IF(LQ41="0-1",INDEX(Scrape!#REF!,MATCH('HT 0-1'!KP41,Scrape!$B:$B,0)),"")</f>
        <v/>
      </c>
      <c r="LC41">
        <f>IF(LQ41="0-1",INDEX(Scrape!$A:$A,MATCH('HT 0-1'!KP41,Scrape!$B:$B,0)),"")</f>
        <v/>
      </c>
      <c r="LD41">
        <f>IF(LQ41="0-1",INDEX(Scrape!$B:$B,MATCH('HT 0-1'!KP41,Scrape!$B:$B,0)),"")</f>
        <v/>
      </c>
      <c r="LE41">
        <f>IF(LQ41="0-1",INDEX(Scrape!$C:$C,MATCH('HT 0-1'!KP41,Scrape!$B:$B,0)),"")</f>
        <v/>
      </c>
      <c r="LF41">
        <f>IF(LQ41="0-1",INDEX(Scrape!$D:$D,MATCH('HT 0-1'!KP41,Scrape!$B:$B,0)),"")</f>
        <v/>
      </c>
      <c r="LG41">
        <f>IF(LQ41="0-1",INDEX(Scrape!$E:$E,MATCH('HT 0-1'!KP41,Scrape!$B:$B,0)),"")</f>
        <v/>
      </c>
      <c r="LH41">
        <f>IF(LQ41="0-1",INDEX(Scrape!$F:$F,MATCH('HT 0-1'!KP41,Scrape!$B:$B,0)),"")</f>
        <v/>
      </c>
      <c r="LI41">
        <f>IF(LQ41="0-1",INDEX(Scrape!$G:$G,MATCH('HT 0-1'!KP41,Scrape!$B:$B,0)),"")</f>
        <v/>
      </c>
      <c r="LJ41">
        <f>IF(LQ41="0-1",INDEX(Scrape!$H:$H,MATCH('HT 0-1'!KP41,Scrape!$B:$B,0)),"")</f>
        <v/>
      </c>
      <c r="LK41">
        <f>IF(LQ41="0-1",INDEX(Scrape!$I:$I,MATCH('HT 0-1'!KP41,Scrape!$B:$B,0)),"")</f>
        <v/>
      </c>
      <c r="LL41">
        <f>IF(LQ41="0-1",INDEX(Scrape!$J:$J,MATCH('HT 0-1'!KP41,Scrape!$B:$B,0)),"")</f>
        <v/>
      </c>
      <c r="LM41">
        <f>IF(LQ41="0-1",INDEX(Scrape!$K:$K,MATCH('HT 0-1'!KP41,Scrape!$B:$B,0)),"")</f>
        <v/>
      </c>
      <c r="LN41">
        <f>IF(LQ41="0-1",INDEX(Scrape!$L:$L,MATCH('HT 0-1'!KP41,Scrape!$B:$B,0)),"")</f>
        <v/>
      </c>
      <c r="LO41">
        <f>IF(LQ41="0-1",INDEX(Scrape!$M:$M,MATCH('HT 0-1'!KP41,Scrape!$B:$B,0)),"")</f>
        <v/>
      </c>
      <c r="LP41">
        <f>IF(LQ41="0-1",INDEX(Scrape!$N:$N,MATCH('HT 0-1'!KP41,Scrape!$B:$B,0)),"")</f>
        <v/>
      </c>
      <c r="LQ41">
        <f>INDEX(Scrape!$O:$O,MATCH('HT 0-1'!KP41,Scrape!$B:$B,0))</f>
        <v/>
      </c>
      <c r="LR41">
        <f>(1/LJ41)+(1/LI41)+(1/LH41)</f>
        <v/>
      </c>
      <c r="LS41">
        <f>(1/LG41)+(1/LF41)+(1/LE41)</f>
        <v/>
      </c>
      <c r="LT41" s="8">
        <f>IF(INDEX(#REF!,MATCH(KQ41,#REF!,0))=INDEX(#REF!,MATCH(KQ41,#REF!,0)),INDEX(#REF!,MATCH(KQ41,#REF!,0)),"ERROR")</f>
        <v/>
      </c>
      <c r="LU41" s="4">
        <f>IF(KR41="G",2,IF(KR41="R",0.5,IF(KR41="A",1)))</f>
        <v/>
      </c>
      <c r="LV41" s="4">
        <f>IF(KS41="G",0.5,IF(KS41="R",2,IF(KS41="A",1)))</f>
        <v/>
      </c>
      <c r="LW41" s="4">
        <f>IF(KT41="G",2,IF(KT41="R",0.5,IF(KT41="A",1)))</f>
        <v/>
      </c>
      <c r="LX41" s="4">
        <f>IF(KU41="G",0.5,IF(KU41="R",2,IF(KU41="A",1)))</f>
        <v/>
      </c>
      <c r="LY41" s="7">
        <f>(LK41*(LU41+LX41)+(LL41*(LU41+LX41)))</f>
        <v/>
      </c>
      <c r="LZ41" s="7">
        <f>(LN41*(LV41+LW41)+(LO41*(LV41+LW41)))</f>
        <v/>
      </c>
      <c r="MA41" s="11">
        <f>LY41-LZ41</f>
        <v/>
      </c>
      <c r="MB41" s="5">
        <f>MA41+2</f>
        <v/>
      </c>
      <c r="MC41" s="6">
        <f>MA41-2</f>
        <v/>
      </c>
      <c r="MD41" s="4">
        <f>LE41</f>
        <v/>
      </c>
      <c r="ME41" s="9">
        <f>IF(MD41=0,1000,MD41+0.75)</f>
        <v/>
      </c>
      <c r="MF41" s="10">
        <f>IF(MD41=0,0,MD41-0.75)</f>
        <v/>
      </c>
      <c r="MG41" s="4">
        <f>((LM41*(LU41+LX41))-((LP41*(LV41+LW41))))</f>
        <v/>
      </c>
      <c r="MH41" s="9">
        <f>MG41*1.2</f>
        <v/>
      </c>
      <c r="MI41" s="10">
        <f>MG41*0.8</f>
        <v/>
      </c>
      <c r="MJ41">
        <f>IFERROR(NX41,"")</f>
        <v/>
      </c>
      <c r="MK41">
        <f>IFERROR(NY41,"")</f>
        <v/>
      </c>
      <c r="ML41">
        <f>IFERROR(NZ41,"")</f>
        <v/>
      </c>
      <c r="MM41">
        <f>IFERROR(OA41,"")</f>
        <v/>
      </c>
      <c r="MN41">
        <f>IFERROR(OB41,"")</f>
        <v/>
      </c>
      <c r="MO41">
        <f>IFERROR(OC41,"")</f>
        <v/>
      </c>
      <c r="MP41" s="1">
        <f>COUNTIFS(#REF!,LT41,#REF!,1,#REF!,"&gt;="&amp;MC41,#REF!,"&lt;="&amp;MB41,#REF!,"&lt;="&amp;ME41,#REF!,"&gt;="&amp;MF41,#REF!,"="&amp;KV41,#REF!,"="&amp;KX41)</f>
        <v/>
      </c>
      <c r="MQ41" s="1">
        <f>COUNTIFS(#REF!,LT41,#REF!,0,#REF!,"&gt;="&amp;MC41,#REF!,"&lt;="&amp;MB41,#REF!,"&lt;="&amp;ME41,#REF!,"&gt;="&amp;MF41,#REF!,"="&amp;KV41,#REF!,"="&amp;KX41)</f>
        <v/>
      </c>
      <c r="MR41" s="1">
        <f>COUNTIFS(#REF!,LT41,#REF!,1,#REF!,"&gt;="&amp;MC41,#REF!,"&lt;="&amp;MB41,#REF!,"&lt;="&amp;ME41,#REF!,"&gt;="&amp;MF41,#REF!,"="&amp;KW41,#REF!,"="&amp;KY41)</f>
        <v/>
      </c>
      <c r="MS41" s="1">
        <f>COUNTIFS(#REF!,LT41,#REF!,0,#REF!,"&gt;="&amp;MC41,#REF!,"&lt;="&amp;MB41,#REF!,"&lt;="&amp;ME41,#REF!,"&gt;="&amp;MF41,#REF!,"="&amp;KW41,#REF!,"="&amp;KY41)</f>
        <v/>
      </c>
      <c r="MT41" s="1">
        <f>COUNTIFS(#REF!,LT41,#REF!,1,#REF!,"&gt;="&amp;MI41,#REF!,"&lt;="&amp;MH41,#REF!,"&lt;="&amp;ME41,#REF!,"&gt;="&amp;MF41)</f>
        <v/>
      </c>
      <c r="MU41" s="1">
        <f>COUNTIFS(#REF!,LT41,#REF!,0,#REF!,"&gt;="&amp;MI41,#REF!,"&lt;="&amp;MH41,#REF!,"&lt;="&amp;ME41,#REF!,"&gt;="&amp;MF41)</f>
        <v/>
      </c>
      <c r="MV41" s="1">
        <f>COUNTIFS(#REF!,LT41,#REF!,1,#REF!,"&gt;="&amp;MI41,#REF!,"&lt;="&amp;MH41,#REF!,"="&amp;KZ41,#REF!,"="&amp;LA41,#REF!,"&lt;="&amp;ME41,#REF!,"&gt;="&amp;MF41)</f>
        <v/>
      </c>
      <c r="MW41" s="1">
        <f>COUNTIFS(#REF!,LT41,#REF!,0,#REF!,"&gt;="&amp;MI41,#REF!,"&lt;="&amp;MH41,#REF!,"="&amp;KZ41,#REF!,"="&amp;LA41,#REF!,"&lt;="&amp;ME41,#REF!,"&gt;="&amp;MF41)</f>
        <v/>
      </c>
      <c r="MX41" s="1">
        <f>COUNTIFS(#REF!,LT41,#REF!,1,#REF!,"&gt;="&amp;MC41,#REF!,"&lt;="&amp;MB41,#REF!,"&lt;="&amp;ME41,#REF!,"&gt;="&amp;MF41)</f>
        <v/>
      </c>
      <c r="MY41" s="1">
        <f>COUNTIFS(#REF!,LT41,#REF!,0,#REF!,"&gt;="&amp;MC41,#REF!,"&lt;="&amp;MB41,#REF!,"&lt;="&amp;ME41,#REF!,"&gt;="&amp;MF41)</f>
        <v/>
      </c>
      <c r="MZ41" s="1">
        <f>COUNTIFS(#REF!,LT41,#REF!,1,#REF!,"&lt;="&amp;ME41,#REF!,"&gt;="&amp;MF41,#REF!,"="&amp;KV41,#REF!,"="&amp;KX41)</f>
        <v/>
      </c>
      <c r="NA41" s="1">
        <f>COUNTIFS(#REF!,LT41,#REF!,0,#REF!,"&lt;="&amp;ME41,#REF!,"&gt;="&amp;MF41,#REF!,"="&amp;KV41,#REF!,"="&amp;KX41)</f>
        <v/>
      </c>
      <c r="NB41" s="1">
        <f>COUNTIFS(#REF!,LT41,#REF!,1,#REF!,"&lt;="&amp;ME41,#REF!,"&gt;="&amp;MF41,#REF!,"="&amp;KW41,#REF!,"="&amp;KY41)</f>
        <v/>
      </c>
      <c r="NC41" s="1">
        <f>COUNTIFS(#REF!,LT41,#REF!,0,#REF!,"&lt;="&amp;ME41,#REF!,"&gt;="&amp;MF41,#REF!,"="&amp;KW41,#REF!,"="&amp;KY41)</f>
        <v/>
      </c>
      <c r="ND41" s="1">
        <f>MP41+MR41+MT41+MV41+MX41+MZ41+NB41</f>
        <v/>
      </c>
      <c r="NE41" s="1">
        <f>MQ41+MS41+MU41+MW41+MY41+NA41+NC41</f>
        <v/>
      </c>
      <c r="NF41" s="1">
        <f>ND41+NE41</f>
        <v/>
      </c>
      <c r="NG41" s="33">
        <f>ND41/(ND41+NE41)</f>
        <v/>
      </c>
      <c r="NH41" s="3">
        <f>1/NG41</f>
        <v/>
      </c>
      <c r="NI41" s="1">
        <f>LI41</f>
        <v/>
      </c>
      <c r="NJ41" s="79">
        <f>((1-NG41)*(1/(NI41-1))*0.98-(NG41*1))</f>
        <v/>
      </c>
      <c r="NK41" s="34">
        <f>IF(LR41&lt;0.9,0,IF(AND(LR41&gt;1.1),0,1))</f>
        <v/>
      </c>
      <c r="NL41" s="34">
        <f>IF(LS41&lt;0.9,0,IF(AND(LS41&gt;1.1),0,1))</f>
        <v/>
      </c>
      <c r="NM41" s="32">
        <f>IF(NF41&gt;99,1,0)</f>
        <v/>
      </c>
      <c r="NN41" s="32">
        <f>IF(NJ41&gt;0.0799,1,0)</f>
        <v/>
      </c>
      <c r="NO41" s="32">
        <f>IF(NJ41&gt;NQ41,1,0)</f>
        <v/>
      </c>
      <c r="NP41" s="32">
        <f>NM41+NN41+NO41+NK41+NL41</f>
        <v/>
      </c>
      <c r="NQ41" s="79">
        <f>(((100*NG41)*(NI41-1)*0.98)-((1-NG41)*100))/100</f>
        <v/>
      </c>
      <c r="NR41" s="34">
        <f>IF(LR41&lt;0.9,0,IF(AND(LR41&gt;1.1),0,1))</f>
        <v/>
      </c>
      <c r="NS41" s="34">
        <f>IF(LS41&lt;0.9,0,IF(AND(LS41&gt;1.1),0,1))</f>
        <v/>
      </c>
      <c r="NT41" s="32">
        <f>IF(NF41&gt;99,1,0)</f>
        <v/>
      </c>
      <c r="NU41" s="32">
        <f>IF(NQ41&gt;0.0799,1,0)</f>
        <v/>
      </c>
      <c r="NV41" s="32">
        <f>IF(NQ41&gt;NJ41,1,0)</f>
        <v/>
      </c>
      <c r="NW41" s="32">
        <f>NT41+NU41+NV41+NR41+NS41</f>
        <v/>
      </c>
      <c r="NX41">
        <f>IF(NP41=5,"LayAway0-1",IF(AND(NW41=5),"BackAway0-1",""))</f>
        <v/>
      </c>
      <c r="NY41">
        <f>IF(NP41=5,KO41,IF(AND(NW41=5),KO41,""))</f>
        <v/>
      </c>
      <c r="NZ41">
        <f>IF(NP41=5,"Match Odds",IF(AND(NW41=5),"Match Odds",""))</f>
        <v/>
      </c>
      <c r="OA41">
        <f>IF(NP41=5,KP41,IF(AND(NW41=5),KP41,""))</f>
        <v/>
      </c>
      <c r="OB41">
        <f>IF(NP41=5,"MATCH_ODDS",IF(AND(NW41=5),"MATCH_ODDS",""))</f>
        <v/>
      </c>
      <c r="OC41">
        <f>IF(NP41=5,"LAY",IF(AND(NW41=5),"BACK",""))</f>
        <v/>
      </c>
    </row>
    <row r="42" ht="16.5" customHeight="1" thickBot="1" thickTop="1">
      <c r="A42" s="2" t="n"/>
      <c r="KN42" s="1">
        <f>IF(INDEX(#REF!,MATCH('HT 0-1'!D42,#REF!,0))=INDEX(#REF!,MATCH('HT 0-1'!D42,#REF!,0)),INDEX(#REF!,MATCH('HT 0-1'!D42,#REF!,0)),"ERROR")</f>
        <v/>
      </c>
      <c r="KO42" s="1">
        <f>IF(INDEX(#REF!,MATCH('HT 0-1'!E42,#REF!,0))=INDEX(#REF!,MATCH('HT 0-1'!E42,#REF!,0)),INDEX(#REF!,MATCH('HT 0-1'!E42,#REF!,0)),"ERROR")</f>
        <v/>
      </c>
      <c r="KP42" s="1">
        <f>KN42&amp;" v "&amp;KO42</f>
        <v/>
      </c>
      <c r="KQ42">
        <f>B42&amp;"_"&amp;C42</f>
        <v/>
      </c>
      <c r="KR42" s="1">
        <f>IF((HW42/KK42)&lt;0.335,"G",IF((HW42/KK42)&gt;0.67,"R","A"))</f>
        <v/>
      </c>
      <c r="KS42" s="1">
        <f>IF((HX42/KK42)&lt;0.335,"G",IF((HX42/KK42)&gt;0.67,"R","A"))</f>
        <v/>
      </c>
      <c r="KT42" s="1">
        <f>IF((IH42/KK42)&lt;0.335,"G",IF((IH42/KK42)&gt;0.67,"R","A"))</f>
        <v/>
      </c>
      <c r="KU42" s="1">
        <f>IF((II42/KK42)&lt;0.335,"G",IF((II42/KK42)&gt;0.67,"R","A"))</f>
        <v/>
      </c>
      <c r="KV42" s="1">
        <f>IF((HZ42/KK42)&lt;0.335,"G",IF((HZ42/KK42)&gt;0.67,"R","A"))</f>
        <v/>
      </c>
      <c r="KW42" s="1">
        <f>IF((HY42/KK42)&lt;0.335,"G",IF((HY42/KK42)&gt;0.67,"R","A"))</f>
        <v/>
      </c>
      <c r="KX42" s="1">
        <f>IF((IK42/KK42)&lt;0.335,"G",IF((IK42/KK42)&gt;0.67,"R","A"))</f>
        <v/>
      </c>
      <c r="KY42" s="1">
        <f>IF((IJ42/KK42)&lt;0.335,"G",IF((IJ42/KK42)&gt;0.67,"R","A"))</f>
        <v/>
      </c>
      <c r="KZ42" s="1">
        <f>IF((HQ42/KK42)&lt;0.335,"G",IF((HQ42/KK42)&gt;0.67,"R","A"))</f>
        <v/>
      </c>
      <c r="LA42" s="1">
        <f>IF((IB42/KK42)&lt;0.335,"G",IF((IB42/KK42)&gt;0.67,"R","A"))</f>
        <v/>
      </c>
      <c r="LB42">
        <f>IF(LQ42="0-1",INDEX(Scrape!#REF!,MATCH('HT 0-1'!KP42,Scrape!$B:$B,0)),"")</f>
        <v/>
      </c>
      <c r="LC42">
        <f>IF(LQ42="0-1",INDEX(Scrape!$A:$A,MATCH('HT 0-1'!KP42,Scrape!$B:$B,0)),"")</f>
        <v/>
      </c>
      <c r="LD42">
        <f>IF(LQ42="0-1",INDEX(Scrape!$B:$B,MATCH('HT 0-1'!KP42,Scrape!$B:$B,0)),"")</f>
        <v/>
      </c>
      <c r="LE42">
        <f>IF(LQ42="0-1",INDEX(Scrape!$C:$C,MATCH('HT 0-1'!KP42,Scrape!$B:$B,0)),"")</f>
        <v/>
      </c>
      <c r="LF42">
        <f>IF(LQ42="0-1",INDEX(Scrape!$D:$D,MATCH('HT 0-1'!KP42,Scrape!$B:$B,0)),"")</f>
        <v/>
      </c>
      <c r="LG42">
        <f>IF(LQ42="0-1",INDEX(Scrape!$E:$E,MATCH('HT 0-1'!KP42,Scrape!$B:$B,0)),"")</f>
        <v/>
      </c>
      <c r="LH42">
        <f>IF(LQ42="0-1",INDEX(Scrape!$F:$F,MATCH('HT 0-1'!KP42,Scrape!$B:$B,0)),"")</f>
        <v/>
      </c>
      <c r="LI42">
        <f>IF(LQ42="0-1",INDEX(Scrape!$G:$G,MATCH('HT 0-1'!KP42,Scrape!$B:$B,0)),"")</f>
        <v/>
      </c>
      <c r="LJ42">
        <f>IF(LQ42="0-1",INDEX(Scrape!$H:$H,MATCH('HT 0-1'!KP42,Scrape!$B:$B,0)),"")</f>
        <v/>
      </c>
      <c r="LK42">
        <f>IF(LQ42="0-1",INDEX(Scrape!$I:$I,MATCH('HT 0-1'!KP42,Scrape!$B:$B,0)),"")</f>
        <v/>
      </c>
      <c r="LL42">
        <f>IF(LQ42="0-1",INDEX(Scrape!$J:$J,MATCH('HT 0-1'!KP42,Scrape!$B:$B,0)),"")</f>
        <v/>
      </c>
      <c r="LM42">
        <f>IF(LQ42="0-1",INDEX(Scrape!$K:$K,MATCH('HT 0-1'!KP42,Scrape!$B:$B,0)),"")</f>
        <v/>
      </c>
      <c r="LN42">
        <f>IF(LQ42="0-1",INDEX(Scrape!$L:$L,MATCH('HT 0-1'!KP42,Scrape!$B:$B,0)),"")</f>
        <v/>
      </c>
      <c r="LO42">
        <f>IF(LQ42="0-1",INDEX(Scrape!$M:$M,MATCH('HT 0-1'!KP42,Scrape!$B:$B,0)),"")</f>
        <v/>
      </c>
      <c r="LP42">
        <f>IF(LQ42="0-1",INDEX(Scrape!$N:$N,MATCH('HT 0-1'!KP42,Scrape!$B:$B,0)),"")</f>
        <v/>
      </c>
      <c r="LQ42">
        <f>INDEX(Scrape!$O:$O,MATCH('HT 0-1'!KP42,Scrape!$B:$B,0))</f>
        <v/>
      </c>
      <c r="LR42">
        <f>(1/LJ42)+(1/LI42)+(1/LH42)</f>
        <v/>
      </c>
      <c r="LS42">
        <f>(1/LG42)+(1/LF42)+(1/LE42)</f>
        <v/>
      </c>
      <c r="LT42" s="8">
        <f>IF(INDEX(#REF!,MATCH(KQ42,#REF!,0))=INDEX(#REF!,MATCH(KQ42,#REF!,0)),INDEX(#REF!,MATCH(KQ42,#REF!,0)),"ERROR")</f>
        <v/>
      </c>
      <c r="LU42" s="4">
        <f>IF(KR42="G",2,IF(KR42="R",0.5,IF(KR42="A",1)))</f>
        <v/>
      </c>
      <c r="LV42" s="4">
        <f>IF(KS42="G",0.5,IF(KS42="R",2,IF(KS42="A",1)))</f>
        <v/>
      </c>
      <c r="LW42" s="4">
        <f>IF(KT42="G",2,IF(KT42="R",0.5,IF(KT42="A",1)))</f>
        <v/>
      </c>
      <c r="LX42" s="4">
        <f>IF(KU42="G",0.5,IF(KU42="R",2,IF(KU42="A",1)))</f>
        <v/>
      </c>
      <c r="LY42" s="7">
        <f>(LK42*(LU42+LX42)+(LL42*(LU42+LX42)))</f>
        <v/>
      </c>
      <c r="LZ42" s="7">
        <f>(LN42*(LV42+LW42)+(LO42*(LV42+LW42)))</f>
        <v/>
      </c>
      <c r="MA42" s="11">
        <f>LY42-LZ42</f>
        <v/>
      </c>
      <c r="MB42" s="5">
        <f>MA42+2</f>
        <v/>
      </c>
      <c r="MC42" s="6">
        <f>MA42-2</f>
        <v/>
      </c>
      <c r="MD42" s="4">
        <f>LE42</f>
        <v/>
      </c>
      <c r="ME42" s="9">
        <f>IF(MD42=0,1000,MD42+0.75)</f>
        <v/>
      </c>
      <c r="MF42" s="10">
        <f>IF(MD42=0,0,MD42-0.75)</f>
        <v/>
      </c>
      <c r="MG42" s="4">
        <f>((LM42*(LU42+LX42))-((LP42*(LV42+LW42))))</f>
        <v/>
      </c>
      <c r="MH42" s="9">
        <f>MG42*1.2</f>
        <v/>
      </c>
      <c r="MI42" s="10">
        <f>MG42*0.8</f>
        <v/>
      </c>
      <c r="MJ42">
        <f>IFERROR(NX42,"")</f>
        <v/>
      </c>
      <c r="MK42">
        <f>IFERROR(NY42,"")</f>
        <v/>
      </c>
      <c r="ML42">
        <f>IFERROR(NZ42,"")</f>
        <v/>
      </c>
      <c r="MM42">
        <f>IFERROR(OA42,"")</f>
        <v/>
      </c>
      <c r="MN42">
        <f>IFERROR(OB42,"")</f>
        <v/>
      </c>
      <c r="MO42">
        <f>IFERROR(OC42,"")</f>
        <v/>
      </c>
      <c r="MP42" s="1">
        <f>COUNTIFS(#REF!,LT42,#REF!,1,#REF!,"&gt;="&amp;MC42,#REF!,"&lt;="&amp;MB42,#REF!,"&lt;="&amp;ME42,#REF!,"&gt;="&amp;MF42,#REF!,"="&amp;KV42,#REF!,"="&amp;KX42)</f>
        <v/>
      </c>
      <c r="MQ42" s="1">
        <f>COUNTIFS(#REF!,LT42,#REF!,0,#REF!,"&gt;="&amp;MC42,#REF!,"&lt;="&amp;MB42,#REF!,"&lt;="&amp;ME42,#REF!,"&gt;="&amp;MF42,#REF!,"="&amp;KV42,#REF!,"="&amp;KX42)</f>
        <v/>
      </c>
      <c r="MR42" s="1">
        <f>COUNTIFS(#REF!,LT42,#REF!,1,#REF!,"&gt;="&amp;MC42,#REF!,"&lt;="&amp;MB42,#REF!,"&lt;="&amp;ME42,#REF!,"&gt;="&amp;MF42,#REF!,"="&amp;KW42,#REF!,"="&amp;KY42)</f>
        <v/>
      </c>
      <c r="MS42" s="1">
        <f>COUNTIFS(#REF!,LT42,#REF!,0,#REF!,"&gt;="&amp;MC42,#REF!,"&lt;="&amp;MB42,#REF!,"&lt;="&amp;ME42,#REF!,"&gt;="&amp;MF42,#REF!,"="&amp;KW42,#REF!,"="&amp;KY42)</f>
        <v/>
      </c>
      <c r="MT42" s="1">
        <f>COUNTIFS(#REF!,LT42,#REF!,1,#REF!,"&gt;="&amp;MI42,#REF!,"&lt;="&amp;MH42,#REF!,"&lt;="&amp;ME42,#REF!,"&gt;="&amp;MF42)</f>
        <v/>
      </c>
      <c r="MU42" s="1">
        <f>COUNTIFS(#REF!,LT42,#REF!,0,#REF!,"&gt;="&amp;MI42,#REF!,"&lt;="&amp;MH42,#REF!,"&lt;="&amp;ME42,#REF!,"&gt;="&amp;MF42)</f>
        <v/>
      </c>
      <c r="MV42" s="1">
        <f>COUNTIFS(#REF!,LT42,#REF!,1,#REF!,"&gt;="&amp;MI42,#REF!,"&lt;="&amp;MH42,#REF!,"="&amp;KZ42,#REF!,"="&amp;LA42,#REF!,"&lt;="&amp;ME42,#REF!,"&gt;="&amp;MF42)</f>
        <v/>
      </c>
      <c r="MW42" s="1">
        <f>COUNTIFS(#REF!,LT42,#REF!,0,#REF!,"&gt;="&amp;MI42,#REF!,"&lt;="&amp;MH42,#REF!,"="&amp;KZ42,#REF!,"="&amp;LA42,#REF!,"&lt;="&amp;ME42,#REF!,"&gt;="&amp;MF42)</f>
        <v/>
      </c>
      <c r="MX42" s="1">
        <f>COUNTIFS(#REF!,LT42,#REF!,1,#REF!,"&gt;="&amp;MC42,#REF!,"&lt;="&amp;MB42,#REF!,"&lt;="&amp;ME42,#REF!,"&gt;="&amp;MF42)</f>
        <v/>
      </c>
      <c r="MY42" s="1">
        <f>COUNTIFS(#REF!,LT42,#REF!,0,#REF!,"&gt;="&amp;MC42,#REF!,"&lt;="&amp;MB42,#REF!,"&lt;="&amp;ME42,#REF!,"&gt;="&amp;MF42)</f>
        <v/>
      </c>
      <c r="MZ42" s="1">
        <f>COUNTIFS(#REF!,LT42,#REF!,1,#REF!,"&lt;="&amp;ME42,#REF!,"&gt;="&amp;MF42,#REF!,"="&amp;KV42,#REF!,"="&amp;KX42)</f>
        <v/>
      </c>
      <c r="NA42" s="1">
        <f>COUNTIFS(#REF!,LT42,#REF!,0,#REF!,"&lt;="&amp;ME42,#REF!,"&gt;="&amp;MF42,#REF!,"="&amp;KV42,#REF!,"="&amp;KX42)</f>
        <v/>
      </c>
      <c r="NB42" s="1">
        <f>COUNTIFS(#REF!,LT42,#REF!,1,#REF!,"&lt;="&amp;ME42,#REF!,"&gt;="&amp;MF42,#REF!,"="&amp;KW42,#REF!,"="&amp;KY42)</f>
        <v/>
      </c>
      <c r="NC42" s="1">
        <f>COUNTIFS(#REF!,LT42,#REF!,0,#REF!,"&lt;="&amp;ME42,#REF!,"&gt;="&amp;MF42,#REF!,"="&amp;KW42,#REF!,"="&amp;KY42)</f>
        <v/>
      </c>
      <c r="ND42" s="1">
        <f>MP42+MR42+MT42+MV42+MX42+MZ42+NB42</f>
        <v/>
      </c>
      <c r="NE42" s="1">
        <f>MQ42+MS42+MU42+MW42+MY42+NA42+NC42</f>
        <v/>
      </c>
      <c r="NF42" s="1">
        <f>ND42+NE42</f>
        <v/>
      </c>
      <c r="NG42" s="33">
        <f>ND42/(ND42+NE42)</f>
        <v/>
      </c>
      <c r="NH42" s="3">
        <f>1/NG42</f>
        <v/>
      </c>
      <c r="NI42" s="1">
        <f>LI42</f>
        <v/>
      </c>
      <c r="NJ42" s="79">
        <f>((1-NG42)*(1/(NI42-1))*0.98-(NG42*1))</f>
        <v/>
      </c>
      <c r="NK42" s="34">
        <f>IF(LR42&lt;0.9,0,IF(AND(LR42&gt;1.1),0,1))</f>
        <v/>
      </c>
      <c r="NL42" s="34">
        <f>IF(LS42&lt;0.9,0,IF(AND(LS42&gt;1.1),0,1))</f>
        <v/>
      </c>
      <c r="NM42" s="32">
        <f>IF(NF42&gt;99,1,0)</f>
        <v/>
      </c>
      <c r="NN42" s="32">
        <f>IF(NJ42&gt;0.0799,1,0)</f>
        <v/>
      </c>
      <c r="NO42" s="32">
        <f>IF(NJ42&gt;NQ42,1,0)</f>
        <v/>
      </c>
      <c r="NP42" s="32">
        <f>NM42+NN42+NO42+NK42+NL42</f>
        <v/>
      </c>
      <c r="NQ42" s="79">
        <f>(((100*NG42)*(NI42-1)*0.98)-((1-NG42)*100))/100</f>
        <v/>
      </c>
      <c r="NR42" s="34">
        <f>IF(LR42&lt;0.9,0,IF(AND(LR42&gt;1.1),0,1))</f>
        <v/>
      </c>
      <c r="NS42" s="34">
        <f>IF(LS42&lt;0.9,0,IF(AND(LS42&gt;1.1),0,1))</f>
        <v/>
      </c>
      <c r="NT42" s="32">
        <f>IF(NF42&gt;99,1,0)</f>
        <v/>
      </c>
      <c r="NU42" s="32">
        <f>IF(NQ42&gt;0.0799,1,0)</f>
        <v/>
      </c>
      <c r="NV42" s="32">
        <f>IF(NQ42&gt;NJ42,1,0)</f>
        <v/>
      </c>
      <c r="NW42" s="32">
        <f>NT42+NU42+NV42+NR42+NS42</f>
        <v/>
      </c>
      <c r="NX42">
        <f>IF(NP42=5,"LayAway0-1",IF(AND(NW42=5),"BackAway0-1",""))</f>
        <v/>
      </c>
      <c r="NY42">
        <f>IF(NP42=5,KO42,IF(AND(NW42=5),KO42,""))</f>
        <v/>
      </c>
      <c r="NZ42">
        <f>IF(NP42=5,"Match Odds",IF(AND(NW42=5),"Match Odds",""))</f>
        <v/>
      </c>
      <c r="OA42">
        <f>IF(NP42=5,KP42,IF(AND(NW42=5),KP42,""))</f>
        <v/>
      </c>
      <c r="OB42">
        <f>IF(NP42=5,"MATCH_ODDS",IF(AND(NW42=5),"MATCH_ODDS",""))</f>
        <v/>
      </c>
      <c r="OC42">
        <f>IF(NP42=5,"LAY",IF(AND(NW42=5),"BACK",""))</f>
        <v/>
      </c>
    </row>
    <row r="43" ht="16.5" customHeight="1" thickBot="1" thickTop="1">
      <c r="A43" s="2" t="n"/>
      <c r="KN43" s="1">
        <f>IF(INDEX(#REF!,MATCH('HT 0-1'!D43,#REF!,0))=INDEX(#REF!,MATCH('HT 0-1'!D43,#REF!,0)),INDEX(#REF!,MATCH('HT 0-1'!D43,#REF!,0)),"ERROR")</f>
        <v/>
      </c>
      <c r="KO43" s="1">
        <f>IF(INDEX(#REF!,MATCH('HT 0-1'!E43,#REF!,0))=INDEX(#REF!,MATCH('HT 0-1'!E43,#REF!,0)),INDEX(#REF!,MATCH('HT 0-1'!E43,#REF!,0)),"ERROR")</f>
        <v/>
      </c>
      <c r="KP43" s="1">
        <f>KN43&amp;" v "&amp;KO43</f>
        <v/>
      </c>
      <c r="KQ43">
        <f>B43&amp;"_"&amp;C43</f>
        <v/>
      </c>
      <c r="KR43" s="1">
        <f>IF((HW43/KK43)&lt;0.335,"G",IF((HW43/KK43)&gt;0.67,"R","A"))</f>
        <v/>
      </c>
      <c r="KS43" s="1">
        <f>IF((HX43/KK43)&lt;0.335,"G",IF((HX43/KK43)&gt;0.67,"R","A"))</f>
        <v/>
      </c>
      <c r="KT43" s="1">
        <f>IF((IH43/KK43)&lt;0.335,"G",IF((IH43/KK43)&gt;0.67,"R","A"))</f>
        <v/>
      </c>
      <c r="KU43" s="1">
        <f>IF((II43/KK43)&lt;0.335,"G",IF((II43/KK43)&gt;0.67,"R","A"))</f>
        <v/>
      </c>
      <c r="KV43" s="1">
        <f>IF((HZ43/KK43)&lt;0.335,"G",IF((HZ43/KK43)&gt;0.67,"R","A"))</f>
        <v/>
      </c>
      <c r="KW43" s="1">
        <f>IF((HY43/KK43)&lt;0.335,"G",IF((HY43/KK43)&gt;0.67,"R","A"))</f>
        <v/>
      </c>
      <c r="KX43" s="1">
        <f>IF((IK43/KK43)&lt;0.335,"G",IF((IK43/KK43)&gt;0.67,"R","A"))</f>
        <v/>
      </c>
      <c r="KY43" s="1">
        <f>IF((IJ43/KK43)&lt;0.335,"G",IF((IJ43/KK43)&gt;0.67,"R","A"))</f>
        <v/>
      </c>
      <c r="KZ43" s="1">
        <f>IF((HQ43/KK43)&lt;0.335,"G",IF((HQ43/KK43)&gt;0.67,"R","A"))</f>
        <v/>
      </c>
      <c r="LA43" s="1">
        <f>IF((IB43/KK43)&lt;0.335,"G",IF((IB43/KK43)&gt;0.67,"R","A"))</f>
        <v/>
      </c>
      <c r="LB43">
        <f>IF(LQ43="0-1",INDEX(Scrape!#REF!,MATCH('HT 0-1'!KP43,Scrape!$B:$B,0)),"")</f>
        <v/>
      </c>
      <c r="LC43">
        <f>IF(LQ43="0-1",INDEX(Scrape!$A:$A,MATCH('HT 0-1'!KP43,Scrape!$B:$B,0)),"")</f>
        <v/>
      </c>
      <c r="LD43">
        <f>IF(LQ43="0-1",INDEX(Scrape!$B:$B,MATCH('HT 0-1'!KP43,Scrape!$B:$B,0)),"")</f>
        <v/>
      </c>
      <c r="LE43">
        <f>IF(LQ43="0-1",INDEX(Scrape!$C:$C,MATCH('HT 0-1'!KP43,Scrape!$B:$B,0)),"")</f>
        <v/>
      </c>
      <c r="LF43">
        <f>IF(LQ43="0-1",INDEX(Scrape!$D:$D,MATCH('HT 0-1'!KP43,Scrape!$B:$B,0)),"")</f>
        <v/>
      </c>
      <c r="LG43">
        <f>IF(LQ43="0-1",INDEX(Scrape!$E:$E,MATCH('HT 0-1'!KP43,Scrape!$B:$B,0)),"")</f>
        <v/>
      </c>
      <c r="LH43">
        <f>IF(LQ43="0-1",INDEX(Scrape!$F:$F,MATCH('HT 0-1'!KP43,Scrape!$B:$B,0)),"")</f>
        <v/>
      </c>
      <c r="LI43">
        <f>IF(LQ43="0-1",INDEX(Scrape!$G:$G,MATCH('HT 0-1'!KP43,Scrape!$B:$B,0)),"")</f>
        <v/>
      </c>
      <c r="LJ43">
        <f>IF(LQ43="0-1",INDEX(Scrape!$H:$H,MATCH('HT 0-1'!KP43,Scrape!$B:$B,0)),"")</f>
        <v/>
      </c>
      <c r="LK43">
        <f>IF(LQ43="0-1",INDEX(Scrape!$I:$I,MATCH('HT 0-1'!KP43,Scrape!$B:$B,0)),"")</f>
        <v/>
      </c>
      <c r="LL43">
        <f>IF(LQ43="0-1",INDEX(Scrape!$J:$J,MATCH('HT 0-1'!KP43,Scrape!$B:$B,0)),"")</f>
        <v/>
      </c>
      <c r="LM43">
        <f>IF(LQ43="0-1",INDEX(Scrape!$K:$K,MATCH('HT 0-1'!KP43,Scrape!$B:$B,0)),"")</f>
        <v/>
      </c>
      <c r="LN43">
        <f>IF(LQ43="0-1",INDEX(Scrape!$L:$L,MATCH('HT 0-1'!KP43,Scrape!$B:$B,0)),"")</f>
        <v/>
      </c>
      <c r="LO43">
        <f>IF(LQ43="0-1",INDEX(Scrape!$M:$M,MATCH('HT 0-1'!KP43,Scrape!$B:$B,0)),"")</f>
        <v/>
      </c>
      <c r="LP43">
        <f>IF(LQ43="0-1",INDEX(Scrape!$N:$N,MATCH('HT 0-1'!KP43,Scrape!$B:$B,0)),"")</f>
        <v/>
      </c>
      <c r="LQ43">
        <f>INDEX(Scrape!$O:$O,MATCH('HT 0-1'!KP43,Scrape!$B:$B,0))</f>
        <v/>
      </c>
      <c r="LR43">
        <f>(1/LJ43)+(1/LI43)+(1/LH43)</f>
        <v/>
      </c>
      <c r="LS43">
        <f>(1/LG43)+(1/LF43)+(1/LE43)</f>
        <v/>
      </c>
      <c r="LT43" s="8">
        <f>IF(INDEX(#REF!,MATCH(KQ43,#REF!,0))=INDEX(#REF!,MATCH(KQ43,#REF!,0)),INDEX(#REF!,MATCH(KQ43,#REF!,0)),"ERROR")</f>
        <v/>
      </c>
      <c r="LU43" s="4">
        <f>IF(KR43="G",2,IF(KR43="R",0.5,IF(KR43="A",1)))</f>
        <v/>
      </c>
      <c r="LV43" s="4">
        <f>IF(KS43="G",0.5,IF(KS43="R",2,IF(KS43="A",1)))</f>
        <v/>
      </c>
      <c r="LW43" s="4">
        <f>IF(KT43="G",2,IF(KT43="R",0.5,IF(KT43="A",1)))</f>
        <v/>
      </c>
      <c r="LX43" s="4">
        <f>IF(KU43="G",0.5,IF(KU43="R",2,IF(KU43="A",1)))</f>
        <v/>
      </c>
      <c r="LY43" s="7">
        <f>(LK43*(LU43+LX43)+(LL43*(LU43+LX43)))</f>
        <v/>
      </c>
      <c r="LZ43" s="7">
        <f>(LN43*(LV43+LW43)+(LO43*(LV43+LW43)))</f>
        <v/>
      </c>
      <c r="MA43" s="11">
        <f>LY43-LZ43</f>
        <v/>
      </c>
      <c r="MB43" s="5">
        <f>MA43+2</f>
        <v/>
      </c>
      <c r="MC43" s="6">
        <f>MA43-2</f>
        <v/>
      </c>
      <c r="MD43" s="4">
        <f>LE43</f>
        <v/>
      </c>
      <c r="ME43" s="9">
        <f>IF(MD43=0,1000,MD43+0.75)</f>
        <v/>
      </c>
      <c r="MF43" s="10">
        <f>IF(MD43=0,0,MD43-0.75)</f>
        <v/>
      </c>
      <c r="MG43" s="4">
        <f>((LM43*(LU43+LX43))-((LP43*(LV43+LW43))))</f>
        <v/>
      </c>
      <c r="MH43" s="9">
        <f>MG43*1.2</f>
        <v/>
      </c>
      <c r="MI43" s="10">
        <f>MG43*0.8</f>
        <v/>
      </c>
      <c r="MJ43">
        <f>IFERROR(NX43,"")</f>
        <v/>
      </c>
      <c r="MK43">
        <f>IFERROR(NY43,"")</f>
        <v/>
      </c>
      <c r="ML43">
        <f>IFERROR(NZ43,"")</f>
        <v/>
      </c>
      <c r="MM43">
        <f>IFERROR(OA43,"")</f>
        <v/>
      </c>
      <c r="MN43">
        <f>IFERROR(OB43,"")</f>
        <v/>
      </c>
      <c r="MO43">
        <f>IFERROR(OC43,"")</f>
        <v/>
      </c>
      <c r="MP43" s="1">
        <f>COUNTIFS(#REF!,LT43,#REF!,1,#REF!,"&gt;="&amp;MC43,#REF!,"&lt;="&amp;MB43,#REF!,"&lt;="&amp;ME43,#REF!,"&gt;="&amp;MF43,#REF!,"="&amp;KV43,#REF!,"="&amp;KX43)</f>
        <v/>
      </c>
      <c r="MQ43" s="1">
        <f>COUNTIFS(#REF!,LT43,#REF!,0,#REF!,"&gt;="&amp;MC43,#REF!,"&lt;="&amp;MB43,#REF!,"&lt;="&amp;ME43,#REF!,"&gt;="&amp;MF43,#REF!,"="&amp;KV43,#REF!,"="&amp;KX43)</f>
        <v/>
      </c>
      <c r="MR43" s="1">
        <f>COUNTIFS(#REF!,LT43,#REF!,1,#REF!,"&gt;="&amp;MC43,#REF!,"&lt;="&amp;MB43,#REF!,"&lt;="&amp;ME43,#REF!,"&gt;="&amp;MF43,#REF!,"="&amp;KW43,#REF!,"="&amp;KY43)</f>
        <v/>
      </c>
      <c r="MS43" s="1">
        <f>COUNTIFS(#REF!,LT43,#REF!,0,#REF!,"&gt;="&amp;MC43,#REF!,"&lt;="&amp;MB43,#REF!,"&lt;="&amp;ME43,#REF!,"&gt;="&amp;MF43,#REF!,"="&amp;KW43,#REF!,"="&amp;KY43)</f>
        <v/>
      </c>
      <c r="MT43" s="1">
        <f>COUNTIFS(#REF!,LT43,#REF!,1,#REF!,"&gt;="&amp;MI43,#REF!,"&lt;="&amp;MH43,#REF!,"&lt;="&amp;ME43,#REF!,"&gt;="&amp;MF43)</f>
        <v/>
      </c>
      <c r="MU43" s="1">
        <f>COUNTIFS(#REF!,LT43,#REF!,0,#REF!,"&gt;="&amp;MI43,#REF!,"&lt;="&amp;MH43,#REF!,"&lt;="&amp;ME43,#REF!,"&gt;="&amp;MF43)</f>
        <v/>
      </c>
      <c r="MV43" s="1">
        <f>COUNTIFS(#REF!,LT43,#REF!,1,#REF!,"&gt;="&amp;MI43,#REF!,"&lt;="&amp;MH43,#REF!,"="&amp;KZ43,#REF!,"="&amp;LA43,#REF!,"&lt;="&amp;ME43,#REF!,"&gt;="&amp;MF43)</f>
        <v/>
      </c>
      <c r="MW43" s="1">
        <f>COUNTIFS(#REF!,LT43,#REF!,0,#REF!,"&gt;="&amp;MI43,#REF!,"&lt;="&amp;MH43,#REF!,"="&amp;KZ43,#REF!,"="&amp;LA43,#REF!,"&lt;="&amp;ME43,#REF!,"&gt;="&amp;MF43)</f>
        <v/>
      </c>
      <c r="MX43" s="1">
        <f>COUNTIFS(#REF!,LT43,#REF!,1,#REF!,"&gt;="&amp;MC43,#REF!,"&lt;="&amp;MB43,#REF!,"&lt;="&amp;ME43,#REF!,"&gt;="&amp;MF43)</f>
        <v/>
      </c>
      <c r="MY43" s="1">
        <f>COUNTIFS(#REF!,LT43,#REF!,0,#REF!,"&gt;="&amp;MC43,#REF!,"&lt;="&amp;MB43,#REF!,"&lt;="&amp;ME43,#REF!,"&gt;="&amp;MF43)</f>
        <v/>
      </c>
      <c r="MZ43" s="1">
        <f>COUNTIFS(#REF!,LT43,#REF!,1,#REF!,"&lt;="&amp;ME43,#REF!,"&gt;="&amp;MF43,#REF!,"="&amp;KV43,#REF!,"="&amp;KX43)</f>
        <v/>
      </c>
      <c r="NA43" s="1">
        <f>COUNTIFS(#REF!,LT43,#REF!,0,#REF!,"&lt;="&amp;ME43,#REF!,"&gt;="&amp;MF43,#REF!,"="&amp;KV43,#REF!,"="&amp;KX43)</f>
        <v/>
      </c>
      <c r="NB43" s="1">
        <f>COUNTIFS(#REF!,LT43,#REF!,1,#REF!,"&lt;="&amp;ME43,#REF!,"&gt;="&amp;MF43,#REF!,"="&amp;KW43,#REF!,"="&amp;KY43)</f>
        <v/>
      </c>
      <c r="NC43" s="1">
        <f>COUNTIFS(#REF!,LT43,#REF!,0,#REF!,"&lt;="&amp;ME43,#REF!,"&gt;="&amp;MF43,#REF!,"="&amp;KW43,#REF!,"="&amp;KY43)</f>
        <v/>
      </c>
      <c r="ND43" s="1">
        <f>MP43+MR43+MT43+MV43+MX43+MZ43+NB43</f>
        <v/>
      </c>
      <c r="NE43" s="1">
        <f>MQ43+MS43+MU43+MW43+MY43+NA43+NC43</f>
        <v/>
      </c>
      <c r="NF43" s="1">
        <f>ND43+NE43</f>
        <v/>
      </c>
      <c r="NG43" s="33">
        <f>ND43/(ND43+NE43)</f>
        <v/>
      </c>
      <c r="NH43" s="3">
        <f>1/NG43</f>
        <v/>
      </c>
      <c r="NI43" s="1">
        <f>LI43</f>
        <v/>
      </c>
      <c r="NJ43" s="79">
        <f>((1-NG43)*(1/(NI43-1))*0.98-(NG43*1))</f>
        <v/>
      </c>
      <c r="NK43" s="34">
        <f>IF(LR43&lt;0.9,0,IF(AND(LR43&gt;1.1),0,1))</f>
        <v/>
      </c>
      <c r="NL43" s="34">
        <f>IF(LS43&lt;0.9,0,IF(AND(LS43&gt;1.1),0,1))</f>
        <v/>
      </c>
      <c r="NM43" s="32">
        <f>IF(NF43&gt;99,1,0)</f>
        <v/>
      </c>
      <c r="NN43" s="32">
        <f>IF(NJ43&gt;0.0799,1,0)</f>
        <v/>
      </c>
      <c r="NO43" s="32">
        <f>IF(NJ43&gt;NQ43,1,0)</f>
        <v/>
      </c>
      <c r="NP43" s="32">
        <f>NM43+NN43+NO43+NK43+NL43</f>
        <v/>
      </c>
      <c r="NQ43" s="79">
        <f>(((100*NG43)*(NI43-1)*0.98)-((1-NG43)*100))/100</f>
        <v/>
      </c>
      <c r="NR43" s="34">
        <f>IF(LR43&lt;0.9,0,IF(AND(LR43&gt;1.1),0,1))</f>
        <v/>
      </c>
      <c r="NS43" s="34">
        <f>IF(LS43&lt;0.9,0,IF(AND(LS43&gt;1.1),0,1))</f>
        <v/>
      </c>
      <c r="NT43" s="32">
        <f>IF(NF43&gt;99,1,0)</f>
        <v/>
      </c>
      <c r="NU43" s="32">
        <f>IF(NQ43&gt;0.0799,1,0)</f>
        <v/>
      </c>
      <c r="NV43" s="32">
        <f>IF(NQ43&gt;NJ43,1,0)</f>
        <v/>
      </c>
      <c r="NW43" s="32">
        <f>NT43+NU43+NV43+NR43+NS43</f>
        <v/>
      </c>
      <c r="NX43">
        <f>IF(NP43=5,"LayAway0-1",IF(AND(NW43=5),"BackAway0-1",""))</f>
        <v/>
      </c>
      <c r="NY43">
        <f>IF(NP43=5,KO43,IF(AND(NW43=5),KO43,""))</f>
        <v/>
      </c>
      <c r="NZ43">
        <f>IF(NP43=5,"Match Odds",IF(AND(NW43=5),"Match Odds",""))</f>
        <v/>
      </c>
      <c r="OA43">
        <f>IF(NP43=5,KP43,IF(AND(NW43=5),KP43,""))</f>
        <v/>
      </c>
      <c r="OB43">
        <f>IF(NP43=5,"MATCH_ODDS",IF(AND(NW43=5),"MATCH_ODDS",""))</f>
        <v/>
      </c>
      <c r="OC43">
        <f>IF(NP43=5,"LAY",IF(AND(NW43=5),"BACK",""))</f>
        <v/>
      </c>
    </row>
    <row r="44" ht="16.5" customHeight="1" thickBot="1" thickTop="1">
      <c r="A44" s="2" t="n"/>
      <c r="KN44" s="1">
        <f>IF(INDEX(#REF!,MATCH('HT 0-1'!D44,#REF!,0))=INDEX(#REF!,MATCH('HT 0-1'!D44,#REF!,0)),INDEX(#REF!,MATCH('HT 0-1'!D44,#REF!,0)),"ERROR")</f>
        <v/>
      </c>
      <c r="KO44" s="1">
        <f>IF(INDEX(#REF!,MATCH('HT 0-1'!E44,#REF!,0))=INDEX(#REF!,MATCH('HT 0-1'!E44,#REF!,0)),INDEX(#REF!,MATCH('HT 0-1'!E44,#REF!,0)),"ERROR")</f>
        <v/>
      </c>
      <c r="KP44" s="1">
        <f>KN44&amp;" v "&amp;KO44</f>
        <v/>
      </c>
      <c r="KQ44">
        <f>B44&amp;"_"&amp;C44</f>
        <v/>
      </c>
      <c r="KR44" s="1">
        <f>IF((HW44/KK44)&lt;0.335,"G",IF((HW44/KK44)&gt;0.67,"R","A"))</f>
        <v/>
      </c>
      <c r="KS44" s="1">
        <f>IF((HX44/KK44)&lt;0.335,"G",IF((HX44/KK44)&gt;0.67,"R","A"))</f>
        <v/>
      </c>
      <c r="KT44" s="1">
        <f>IF((IH44/KK44)&lt;0.335,"G",IF((IH44/KK44)&gt;0.67,"R","A"))</f>
        <v/>
      </c>
      <c r="KU44" s="1">
        <f>IF((II44/KK44)&lt;0.335,"G",IF((II44/KK44)&gt;0.67,"R","A"))</f>
        <v/>
      </c>
      <c r="KV44" s="1">
        <f>IF((HZ44/KK44)&lt;0.335,"G",IF((HZ44/KK44)&gt;0.67,"R","A"))</f>
        <v/>
      </c>
      <c r="KW44" s="1">
        <f>IF((HY44/KK44)&lt;0.335,"G",IF((HY44/KK44)&gt;0.67,"R","A"))</f>
        <v/>
      </c>
      <c r="KX44" s="1">
        <f>IF((IK44/KK44)&lt;0.335,"G",IF((IK44/KK44)&gt;0.67,"R","A"))</f>
        <v/>
      </c>
      <c r="KY44" s="1">
        <f>IF((IJ44/KK44)&lt;0.335,"G",IF((IJ44/KK44)&gt;0.67,"R","A"))</f>
        <v/>
      </c>
      <c r="KZ44" s="1">
        <f>IF((HQ44/KK44)&lt;0.335,"G",IF((HQ44/KK44)&gt;0.67,"R","A"))</f>
        <v/>
      </c>
      <c r="LA44" s="1">
        <f>IF((IB44/KK44)&lt;0.335,"G",IF((IB44/KK44)&gt;0.67,"R","A"))</f>
        <v/>
      </c>
      <c r="LB44">
        <f>IF(LQ44="0-1",INDEX(Scrape!#REF!,MATCH('HT 0-1'!KP44,Scrape!$B:$B,0)),"")</f>
        <v/>
      </c>
      <c r="LC44">
        <f>IF(LQ44="0-1",INDEX(Scrape!$A:$A,MATCH('HT 0-1'!KP44,Scrape!$B:$B,0)),"")</f>
        <v/>
      </c>
      <c r="LD44">
        <f>IF(LQ44="0-1",INDEX(Scrape!$B:$B,MATCH('HT 0-1'!KP44,Scrape!$B:$B,0)),"")</f>
        <v/>
      </c>
      <c r="LE44">
        <f>IF(LQ44="0-1",INDEX(Scrape!$C:$C,MATCH('HT 0-1'!KP44,Scrape!$B:$B,0)),"")</f>
        <v/>
      </c>
      <c r="LF44">
        <f>IF(LQ44="0-1",INDEX(Scrape!$D:$D,MATCH('HT 0-1'!KP44,Scrape!$B:$B,0)),"")</f>
        <v/>
      </c>
      <c r="LG44">
        <f>IF(LQ44="0-1",INDEX(Scrape!$E:$E,MATCH('HT 0-1'!KP44,Scrape!$B:$B,0)),"")</f>
        <v/>
      </c>
      <c r="LH44">
        <f>IF(LQ44="0-1",INDEX(Scrape!$F:$F,MATCH('HT 0-1'!KP44,Scrape!$B:$B,0)),"")</f>
        <v/>
      </c>
      <c r="LI44">
        <f>IF(LQ44="0-1",INDEX(Scrape!$G:$G,MATCH('HT 0-1'!KP44,Scrape!$B:$B,0)),"")</f>
        <v/>
      </c>
      <c r="LJ44">
        <f>IF(LQ44="0-1",INDEX(Scrape!$H:$H,MATCH('HT 0-1'!KP44,Scrape!$B:$B,0)),"")</f>
        <v/>
      </c>
      <c r="LK44">
        <f>IF(LQ44="0-1",INDEX(Scrape!$I:$I,MATCH('HT 0-1'!KP44,Scrape!$B:$B,0)),"")</f>
        <v/>
      </c>
      <c r="LL44">
        <f>IF(LQ44="0-1",INDEX(Scrape!$J:$J,MATCH('HT 0-1'!KP44,Scrape!$B:$B,0)),"")</f>
        <v/>
      </c>
      <c r="LM44">
        <f>IF(LQ44="0-1",INDEX(Scrape!$K:$K,MATCH('HT 0-1'!KP44,Scrape!$B:$B,0)),"")</f>
        <v/>
      </c>
      <c r="LN44">
        <f>IF(LQ44="0-1",INDEX(Scrape!$L:$L,MATCH('HT 0-1'!KP44,Scrape!$B:$B,0)),"")</f>
        <v/>
      </c>
      <c r="LO44">
        <f>IF(LQ44="0-1",INDEX(Scrape!$M:$M,MATCH('HT 0-1'!KP44,Scrape!$B:$B,0)),"")</f>
        <v/>
      </c>
      <c r="LP44">
        <f>IF(LQ44="0-1",INDEX(Scrape!$N:$N,MATCH('HT 0-1'!KP44,Scrape!$B:$B,0)),"")</f>
        <v/>
      </c>
      <c r="LQ44">
        <f>INDEX(Scrape!$O:$O,MATCH('HT 0-1'!KP44,Scrape!$B:$B,0))</f>
        <v/>
      </c>
      <c r="LR44">
        <f>(1/LJ44)+(1/LI44)+(1/LH44)</f>
        <v/>
      </c>
      <c r="LS44">
        <f>(1/LG44)+(1/LF44)+(1/LE44)</f>
        <v/>
      </c>
      <c r="LT44" s="8">
        <f>IF(INDEX(#REF!,MATCH(KQ44,#REF!,0))=INDEX(#REF!,MATCH(KQ44,#REF!,0)),INDEX(#REF!,MATCH(KQ44,#REF!,0)),"ERROR")</f>
        <v/>
      </c>
      <c r="LU44" s="4">
        <f>IF(KR44="G",2,IF(KR44="R",0.5,IF(KR44="A",1)))</f>
        <v/>
      </c>
      <c r="LV44" s="4">
        <f>IF(KS44="G",0.5,IF(KS44="R",2,IF(KS44="A",1)))</f>
        <v/>
      </c>
      <c r="LW44" s="4">
        <f>IF(KT44="G",2,IF(KT44="R",0.5,IF(KT44="A",1)))</f>
        <v/>
      </c>
      <c r="LX44" s="4">
        <f>IF(KU44="G",0.5,IF(KU44="R",2,IF(KU44="A",1)))</f>
        <v/>
      </c>
      <c r="LY44" s="7">
        <f>(LK44*(LU44+LX44)+(LL44*(LU44+LX44)))</f>
        <v/>
      </c>
      <c r="LZ44" s="7">
        <f>(LN44*(LV44+LW44)+(LO44*(LV44+LW44)))</f>
        <v/>
      </c>
      <c r="MA44" s="11">
        <f>LY44-LZ44</f>
        <v/>
      </c>
      <c r="MB44" s="5">
        <f>MA44+2</f>
        <v/>
      </c>
      <c r="MC44" s="6">
        <f>MA44-2</f>
        <v/>
      </c>
      <c r="MD44" s="4">
        <f>LE44</f>
        <v/>
      </c>
      <c r="ME44" s="9">
        <f>IF(MD44=0,1000,MD44+0.75)</f>
        <v/>
      </c>
      <c r="MF44" s="10">
        <f>IF(MD44=0,0,MD44-0.75)</f>
        <v/>
      </c>
      <c r="MG44" s="4">
        <f>((LM44*(LU44+LX44))-((LP44*(LV44+LW44))))</f>
        <v/>
      </c>
      <c r="MH44" s="9">
        <f>MG44*1.2</f>
        <v/>
      </c>
      <c r="MI44" s="10">
        <f>MG44*0.8</f>
        <v/>
      </c>
      <c r="MJ44">
        <f>IFERROR(NX44,"")</f>
        <v/>
      </c>
      <c r="MK44">
        <f>IFERROR(NY44,"")</f>
        <v/>
      </c>
      <c r="ML44">
        <f>IFERROR(NZ44,"")</f>
        <v/>
      </c>
      <c r="MM44">
        <f>IFERROR(OA44,"")</f>
        <v/>
      </c>
      <c r="MN44">
        <f>IFERROR(OB44,"")</f>
        <v/>
      </c>
      <c r="MO44">
        <f>IFERROR(OC44,"")</f>
        <v/>
      </c>
      <c r="MP44" s="1">
        <f>COUNTIFS(#REF!,LT44,#REF!,1,#REF!,"&gt;="&amp;MC44,#REF!,"&lt;="&amp;MB44,#REF!,"&lt;="&amp;ME44,#REF!,"&gt;="&amp;MF44,#REF!,"="&amp;KV44,#REF!,"="&amp;KX44)</f>
        <v/>
      </c>
      <c r="MQ44" s="1">
        <f>COUNTIFS(#REF!,LT44,#REF!,0,#REF!,"&gt;="&amp;MC44,#REF!,"&lt;="&amp;MB44,#REF!,"&lt;="&amp;ME44,#REF!,"&gt;="&amp;MF44,#REF!,"="&amp;KV44,#REF!,"="&amp;KX44)</f>
        <v/>
      </c>
      <c r="MR44" s="1">
        <f>COUNTIFS(#REF!,LT44,#REF!,1,#REF!,"&gt;="&amp;MC44,#REF!,"&lt;="&amp;MB44,#REF!,"&lt;="&amp;ME44,#REF!,"&gt;="&amp;MF44,#REF!,"="&amp;KW44,#REF!,"="&amp;KY44)</f>
        <v/>
      </c>
      <c r="MS44" s="1">
        <f>COUNTIFS(#REF!,LT44,#REF!,0,#REF!,"&gt;="&amp;MC44,#REF!,"&lt;="&amp;MB44,#REF!,"&lt;="&amp;ME44,#REF!,"&gt;="&amp;MF44,#REF!,"="&amp;KW44,#REF!,"="&amp;KY44)</f>
        <v/>
      </c>
      <c r="MT44" s="1">
        <f>COUNTIFS(#REF!,LT44,#REF!,1,#REF!,"&gt;="&amp;MI44,#REF!,"&lt;="&amp;MH44,#REF!,"&lt;="&amp;ME44,#REF!,"&gt;="&amp;MF44)</f>
        <v/>
      </c>
      <c r="MU44" s="1">
        <f>COUNTIFS(#REF!,LT44,#REF!,0,#REF!,"&gt;="&amp;MI44,#REF!,"&lt;="&amp;MH44,#REF!,"&lt;="&amp;ME44,#REF!,"&gt;="&amp;MF44)</f>
        <v/>
      </c>
      <c r="MV44" s="1">
        <f>COUNTIFS(#REF!,LT44,#REF!,1,#REF!,"&gt;="&amp;MI44,#REF!,"&lt;="&amp;MH44,#REF!,"="&amp;KZ44,#REF!,"="&amp;LA44,#REF!,"&lt;="&amp;ME44,#REF!,"&gt;="&amp;MF44)</f>
        <v/>
      </c>
      <c r="MW44" s="1">
        <f>COUNTIFS(#REF!,LT44,#REF!,0,#REF!,"&gt;="&amp;MI44,#REF!,"&lt;="&amp;MH44,#REF!,"="&amp;KZ44,#REF!,"="&amp;LA44,#REF!,"&lt;="&amp;ME44,#REF!,"&gt;="&amp;MF44)</f>
        <v/>
      </c>
      <c r="MX44" s="1">
        <f>COUNTIFS(#REF!,LT44,#REF!,1,#REF!,"&gt;="&amp;MC44,#REF!,"&lt;="&amp;MB44,#REF!,"&lt;="&amp;ME44,#REF!,"&gt;="&amp;MF44)</f>
        <v/>
      </c>
      <c r="MY44" s="1">
        <f>COUNTIFS(#REF!,LT44,#REF!,0,#REF!,"&gt;="&amp;MC44,#REF!,"&lt;="&amp;MB44,#REF!,"&lt;="&amp;ME44,#REF!,"&gt;="&amp;MF44)</f>
        <v/>
      </c>
      <c r="MZ44" s="1">
        <f>COUNTIFS(#REF!,LT44,#REF!,1,#REF!,"&lt;="&amp;ME44,#REF!,"&gt;="&amp;MF44,#REF!,"="&amp;KV44,#REF!,"="&amp;KX44)</f>
        <v/>
      </c>
      <c r="NA44" s="1">
        <f>COUNTIFS(#REF!,LT44,#REF!,0,#REF!,"&lt;="&amp;ME44,#REF!,"&gt;="&amp;MF44,#REF!,"="&amp;KV44,#REF!,"="&amp;KX44)</f>
        <v/>
      </c>
      <c r="NB44" s="1">
        <f>COUNTIFS(#REF!,LT44,#REF!,1,#REF!,"&lt;="&amp;ME44,#REF!,"&gt;="&amp;MF44,#REF!,"="&amp;KW44,#REF!,"="&amp;KY44)</f>
        <v/>
      </c>
      <c r="NC44" s="1">
        <f>COUNTIFS(#REF!,LT44,#REF!,0,#REF!,"&lt;="&amp;ME44,#REF!,"&gt;="&amp;MF44,#REF!,"="&amp;KW44,#REF!,"="&amp;KY44)</f>
        <v/>
      </c>
      <c r="ND44" s="1">
        <f>MP44+MR44+MT44+MV44+MX44+MZ44+NB44</f>
        <v/>
      </c>
      <c r="NE44" s="1">
        <f>MQ44+MS44+MU44+MW44+MY44+NA44+NC44</f>
        <v/>
      </c>
      <c r="NF44" s="1">
        <f>ND44+NE44</f>
        <v/>
      </c>
      <c r="NG44" s="33">
        <f>ND44/(ND44+NE44)</f>
        <v/>
      </c>
      <c r="NH44" s="3">
        <f>1/NG44</f>
        <v/>
      </c>
      <c r="NI44" s="1">
        <f>LI44</f>
        <v/>
      </c>
      <c r="NJ44" s="79">
        <f>((1-NG44)*(1/(NI44-1))*0.98-(NG44*1))</f>
        <v/>
      </c>
      <c r="NK44" s="34">
        <f>IF(LR44&lt;0.9,0,IF(AND(LR44&gt;1.1),0,1))</f>
        <v/>
      </c>
      <c r="NL44" s="34">
        <f>IF(LS44&lt;0.9,0,IF(AND(LS44&gt;1.1),0,1))</f>
        <v/>
      </c>
      <c r="NM44" s="32">
        <f>IF(NF44&gt;99,1,0)</f>
        <v/>
      </c>
      <c r="NN44" s="32">
        <f>IF(NJ44&gt;0.0799,1,0)</f>
        <v/>
      </c>
      <c r="NO44" s="32">
        <f>IF(NJ44&gt;NQ44,1,0)</f>
        <v/>
      </c>
      <c r="NP44" s="32">
        <f>NM44+NN44+NO44+NK44+NL44</f>
        <v/>
      </c>
      <c r="NQ44" s="79">
        <f>(((100*NG44)*(NI44-1)*0.98)-((1-NG44)*100))/100</f>
        <v/>
      </c>
      <c r="NR44" s="34">
        <f>IF(LR44&lt;0.9,0,IF(AND(LR44&gt;1.1),0,1))</f>
        <v/>
      </c>
      <c r="NS44" s="34">
        <f>IF(LS44&lt;0.9,0,IF(AND(LS44&gt;1.1),0,1))</f>
        <v/>
      </c>
      <c r="NT44" s="32">
        <f>IF(NF44&gt;99,1,0)</f>
        <v/>
      </c>
      <c r="NU44" s="32">
        <f>IF(NQ44&gt;0.0799,1,0)</f>
        <v/>
      </c>
      <c r="NV44" s="32">
        <f>IF(NQ44&gt;NJ44,1,0)</f>
        <v/>
      </c>
      <c r="NW44" s="32">
        <f>NT44+NU44+NV44+NR44+NS44</f>
        <v/>
      </c>
      <c r="NX44">
        <f>IF(NP44=5,"LayAway0-1",IF(AND(NW44=5),"BackAway0-1",""))</f>
        <v/>
      </c>
      <c r="NY44">
        <f>IF(NP44=5,KO44,IF(AND(NW44=5),KO44,""))</f>
        <v/>
      </c>
      <c r="NZ44">
        <f>IF(NP44=5,"Match Odds",IF(AND(NW44=5),"Match Odds",""))</f>
        <v/>
      </c>
      <c r="OA44">
        <f>IF(NP44=5,KP44,IF(AND(NW44=5),KP44,""))</f>
        <v/>
      </c>
      <c r="OB44">
        <f>IF(NP44=5,"MATCH_ODDS",IF(AND(NW44=5),"MATCH_ODDS",""))</f>
        <v/>
      </c>
      <c r="OC44">
        <f>IF(NP44=5,"LAY",IF(AND(NW44=5),"BACK",""))</f>
        <v/>
      </c>
    </row>
    <row r="45" ht="16.5" customHeight="1" thickBot="1" thickTop="1">
      <c r="A45" s="2" t="n"/>
      <c r="KN45" s="1">
        <f>IF(INDEX(#REF!,MATCH('HT 0-1'!D45,#REF!,0))=INDEX(#REF!,MATCH('HT 0-1'!D45,#REF!,0)),INDEX(#REF!,MATCH('HT 0-1'!D45,#REF!,0)),"ERROR")</f>
        <v/>
      </c>
      <c r="KO45" s="1">
        <f>IF(INDEX(#REF!,MATCH('HT 0-1'!E45,#REF!,0))=INDEX(#REF!,MATCH('HT 0-1'!E45,#REF!,0)),INDEX(#REF!,MATCH('HT 0-1'!E45,#REF!,0)),"ERROR")</f>
        <v/>
      </c>
      <c r="KP45" s="1">
        <f>KN45&amp;" v "&amp;KO45</f>
        <v/>
      </c>
      <c r="KQ45">
        <f>B45&amp;"_"&amp;C45</f>
        <v/>
      </c>
      <c r="KR45" s="1">
        <f>IF((HW45/KK45)&lt;0.335,"G",IF((HW45/KK45)&gt;0.67,"R","A"))</f>
        <v/>
      </c>
      <c r="KS45" s="1">
        <f>IF((HX45/KK45)&lt;0.335,"G",IF((HX45/KK45)&gt;0.67,"R","A"))</f>
        <v/>
      </c>
      <c r="KT45" s="1">
        <f>IF((IH45/KK45)&lt;0.335,"G",IF((IH45/KK45)&gt;0.67,"R","A"))</f>
        <v/>
      </c>
      <c r="KU45" s="1">
        <f>IF((II45/KK45)&lt;0.335,"G",IF((II45/KK45)&gt;0.67,"R","A"))</f>
        <v/>
      </c>
      <c r="KV45" s="1">
        <f>IF((HZ45/KK45)&lt;0.335,"G",IF((HZ45/KK45)&gt;0.67,"R","A"))</f>
        <v/>
      </c>
      <c r="KW45" s="1">
        <f>IF((HY45/KK45)&lt;0.335,"G",IF((HY45/KK45)&gt;0.67,"R","A"))</f>
        <v/>
      </c>
      <c r="KX45" s="1">
        <f>IF((IK45/KK45)&lt;0.335,"G",IF((IK45/KK45)&gt;0.67,"R","A"))</f>
        <v/>
      </c>
      <c r="KY45" s="1">
        <f>IF((IJ45/KK45)&lt;0.335,"G",IF((IJ45/KK45)&gt;0.67,"R","A"))</f>
        <v/>
      </c>
      <c r="KZ45" s="1">
        <f>IF((HQ45/KK45)&lt;0.335,"G",IF((HQ45/KK45)&gt;0.67,"R","A"))</f>
        <v/>
      </c>
      <c r="LA45" s="1">
        <f>IF((IB45/KK45)&lt;0.335,"G",IF((IB45/KK45)&gt;0.67,"R","A"))</f>
        <v/>
      </c>
      <c r="LB45">
        <f>IF(LQ45="0-1",INDEX(Scrape!#REF!,MATCH('HT 0-1'!KP45,Scrape!$B:$B,0)),"")</f>
        <v/>
      </c>
      <c r="LC45">
        <f>IF(LQ45="0-1",INDEX(Scrape!$A:$A,MATCH('HT 0-1'!KP45,Scrape!$B:$B,0)),"")</f>
        <v/>
      </c>
      <c r="LD45">
        <f>IF(LQ45="0-1",INDEX(Scrape!$B:$B,MATCH('HT 0-1'!KP45,Scrape!$B:$B,0)),"")</f>
        <v/>
      </c>
      <c r="LE45">
        <f>IF(LQ45="0-1",INDEX(Scrape!$C:$C,MATCH('HT 0-1'!KP45,Scrape!$B:$B,0)),"")</f>
        <v/>
      </c>
      <c r="LF45">
        <f>IF(LQ45="0-1",INDEX(Scrape!$D:$D,MATCH('HT 0-1'!KP45,Scrape!$B:$B,0)),"")</f>
        <v/>
      </c>
      <c r="LG45">
        <f>IF(LQ45="0-1",INDEX(Scrape!$E:$E,MATCH('HT 0-1'!KP45,Scrape!$B:$B,0)),"")</f>
        <v/>
      </c>
      <c r="LH45">
        <f>IF(LQ45="0-1",INDEX(Scrape!$F:$F,MATCH('HT 0-1'!KP45,Scrape!$B:$B,0)),"")</f>
        <v/>
      </c>
      <c r="LI45">
        <f>IF(LQ45="0-1",INDEX(Scrape!$G:$G,MATCH('HT 0-1'!KP45,Scrape!$B:$B,0)),"")</f>
        <v/>
      </c>
      <c r="LJ45">
        <f>IF(LQ45="0-1",INDEX(Scrape!$H:$H,MATCH('HT 0-1'!KP45,Scrape!$B:$B,0)),"")</f>
        <v/>
      </c>
      <c r="LK45">
        <f>IF(LQ45="0-1",INDEX(Scrape!$I:$I,MATCH('HT 0-1'!KP45,Scrape!$B:$B,0)),"")</f>
        <v/>
      </c>
      <c r="LL45">
        <f>IF(LQ45="0-1",INDEX(Scrape!$J:$J,MATCH('HT 0-1'!KP45,Scrape!$B:$B,0)),"")</f>
        <v/>
      </c>
      <c r="LM45">
        <f>IF(LQ45="0-1",INDEX(Scrape!$K:$K,MATCH('HT 0-1'!KP45,Scrape!$B:$B,0)),"")</f>
        <v/>
      </c>
      <c r="LN45">
        <f>IF(LQ45="0-1",INDEX(Scrape!$L:$L,MATCH('HT 0-1'!KP45,Scrape!$B:$B,0)),"")</f>
        <v/>
      </c>
      <c r="LO45">
        <f>IF(LQ45="0-1",INDEX(Scrape!$M:$M,MATCH('HT 0-1'!KP45,Scrape!$B:$B,0)),"")</f>
        <v/>
      </c>
      <c r="LP45">
        <f>IF(LQ45="0-1",INDEX(Scrape!$N:$N,MATCH('HT 0-1'!KP45,Scrape!$B:$B,0)),"")</f>
        <v/>
      </c>
      <c r="LQ45">
        <f>INDEX(Scrape!$O:$O,MATCH('HT 0-1'!KP45,Scrape!$B:$B,0))</f>
        <v/>
      </c>
      <c r="LR45">
        <f>(1/LJ45)+(1/LI45)+(1/LH45)</f>
        <v/>
      </c>
      <c r="LS45">
        <f>(1/LG45)+(1/LF45)+(1/LE45)</f>
        <v/>
      </c>
      <c r="LT45" s="8">
        <f>IF(INDEX(#REF!,MATCH(KQ45,#REF!,0))=INDEX(#REF!,MATCH(KQ45,#REF!,0)),INDEX(#REF!,MATCH(KQ45,#REF!,0)),"ERROR")</f>
        <v/>
      </c>
      <c r="LU45" s="4">
        <f>IF(KR45="G",2,IF(KR45="R",0.5,IF(KR45="A",1)))</f>
        <v/>
      </c>
      <c r="LV45" s="4">
        <f>IF(KS45="G",0.5,IF(KS45="R",2,IF(KS45="A",1)))</f>
        <v/>
      </c>
      <c r="LW45" s="4">
        <f>IF(KT45="G",2,IF(KT45="R",0.5,IF(KT45="A",1)))</f>
        <v/>
      </c>
      <c r="LX45" s="4">
        <f>IF(KU45="G",0.5,IF(KU45="R",2,IF(KU45="A",1)))</f>
        <v/>
      </c>
      <c r="LY45" s="7">
        <f>(LK45*(LU45+LX45)+(LL45*(LU45+LX45)))</f>
        <v/>
      </c>
      <c r="LZ45" s="7">
        <f>(LN45*(LV45+LW45)+(LO45*(LV45+LW45)))</f>
        <v/>
      </c>
      <c r="MA45" s="11">
        <f>LY45-LZ45</f>
        <v/>
      </c>
      <c r="MB45" s="5">
        <f>MA45+2</f>
        <v/>
      </c>
      <c r="MC45" s="6">
        <f>MA45-2</f>
        <v/>
      </c>
      <c r="MD45" s="4">
        <f>LE45</f>
        <v/>
      </c>
      <c r="ME45" s="9">
        <f>IF(MD45=0,1000,MD45+0.75)</f>
        <v/>
      </c>
      <c r="MF45" s="10">
        <f>IF(MD45=0,0,MD45-0.75)</f>
        <v/>
      </c>
      <c r="MG45" s="4">
        <f>((LM45*(LU45+LX45))-((LP45*(LV45+LW45))))</f>
        <v/>
      </c>
      <c r="MH45" s="9">
        <f>MG45*1.2</f>
        <v/>
      </c>
      <c r="MI45" s="10">
        <f>MG45*0.8</f>
        <v/>
      </c>
      <c r="MJ45">
        <f>IFERROR(NX45,"")</f>
        <v/>
      </c>
      <c r="MK45">
        <f>IFERROR(NY45,"")</f>
        <v/>
      </c>
      <c r="ML45">
        <f>IFERROR(NZ45,"")</f>
        <v/>
      </c>
      <c r="MM45">
        <f>IFERROR(OA45,"")</f>
        <v/>
      </c>
      <c r="MN45">
        <f>IFERROR(OB45,"")</f>
        <v/>
      </c>
      <c r="MO45">
        <f>IFERROR(OC45,"")</f>
        <v/>
      </c>
      <c r="MP45" s="1">
        <f>COUNTIFS(#REF!,LT45,#REF!,1,#REF!,"&gt;="&amp;MC45,#REF!,"&lt;="&amp;MB45,#REF!,"&lt;="&amp;ME45,#REF!,"&gt;="&amp;MF45,#REF!,"="&amp;KV45,#REF!,"="&amp;KX45)</f>
        <v/>
      </c>
      <c r="MQ45" s="1">
        <f>COUNTIFS(#REF!,LT45,#REF!,0,#REF!,"&gt;="&amp;MC45,#REF!,"&lt;="&amp;MB45,#REF!,"&lt;="&amp;ME45,#REF!,"&gt;="&amp;MF45,#REF!,"="&amp;KV45,#REF!,"="&amp;KX45)</f>
        <v/>
      </c>
      <c r="MR45" s="1">
        <f>COUNTIFS(#REF!,LT45,#REF!,1,#REF!,"&gt;="&amp;MC45,#REF!,"&lt;="&amp;MB45,#REF!,"&lt;="&amp;ME45,#REF!,"&gt;="&amp;MF45,#REF!,"="&amp;KW45,#REF!,"="&amp;KY45)</f>
        <v/>
      </c>
      <c r="MS45" s="1">
        <f>COUNTIFS(#REF!,LT45,#REF!,0,#REF!,"&gt;="&amp;MC45,#REF!,"&lt;="&amp;MB45,#REF!,"&lt;="&amp;ME45,#REF!,"&gt;="&amp;MF45,#REF!,"="&amp;KW45,#REF!,"="&amp;KY45)</f>
        <v/>
      </c>
      <c r="MT45" s="1">
        <f>COUNTIFS(#REF!,LT45,#REF!,1,#REF!,"&gt;="&amp;MI45,#REF!,"&lt;="&amp;MH45,#REF!,"&lt;="&amp;ME45,#REF!,"&gt;="&amp;MF45)</f>
        <v/>
      </c>
      <c r="MU45" s="1">
        <f>COUNTIFS(#REF!,LT45,#REF!,0,#REF!,"&gt;="&amp;MI45,#REF!,"&lt;="&amp;MH45,#REF!,"&lt;="&amp;ME45,#REF!,"&gt;="&amp;MF45)</f>
        <v/>
      </c>
      <c r="MV45" s="1">
        <f>COUNTIFS(#REF!,LT45,#REF!,1,#REF!,"&gt;="&amp;MI45,#REF!,"&lt;="&amp;MH45,#REF!,"="&amp;KZ45,#REF!,"="&amp;LA45,#REF!,"&lt;="&amp;ME45,#REF!,"&gt;="&amp;MF45)</f>
        <v/>
      </c>
      <c r="MW45" s="1">
        <f>COUNTIFS(#REF!,LT45,#REF!,0,#REF!,"&gt;="&amp;MI45,#REF!,"&lt;="&amp;MH45,#REF!,"="&amp;KZ45,#REF!,"="&amp;LA45,#REF!,"&lt;="&amp;ME45,#REF!,"&gt;="&amp;MF45)</f>
        <v/>
      </c>
      <c r="MX45" s="1">
        <f>COUNTIFS(#REF!,LT45,#REF!,1,#REF!,"&gt;="&amp;MC45,#REF!,"&lt;="&amp;MB45,#REF!,"&lt;="&amp;ME45,#REF!,"&gt;="&amp;MF45)</f>
        <v/>
      </c>
      <c r="MY45" s="1">
        <f>COUNTIFS(#REF!,LT45,#REF!,0,#REF!,"&gt;="&amp;MC45,#REF!,"&lt;="&amp;MB45,#REF!,"&lt;="&amp;ME45,#REF!,"&gt;="&amp;MF45)</f>
        <v/>
      </c>
      <c r="MZ45" s="1">
        <f>COUNTIFS(#REF!,LT45,#REF!,1,#REF!,"&lt;="&amp;ME45,#REF!,"&gt;="&amp;MF45,#REF!,"="&amp;KV45,#REF!,"="&amp;KX45)</f>
        <v/>
      </c>
      <c r="NA45" s="1">
        <f>COUNTIFS(#REF!,LT45,#REF!,0,#REF!,"&lt;="&amp;ME45,#REF!,"&gt;="&amp;MF45,#REF!,"="&amp;KV45,#REF!,"="&amp;KX45)</f>
        <v/>
      </c>
      <c r="NB45" s="1">
        <f>COUNTIFS(#REF!,LT45,#REF!,1,#REF!,"&lt;="&amp;ME45,#REF!,"&gt;="&amp;MF45,#REF!,"="&amp;KW45,#REF!,"="&amp;KY45)</f>
        <v/>
      </c>
      <c r="NC45" s="1">
        <f>COUNTIFS(#REF!,LT45,#REF!,0,#REF!,"&lt;="&amp;ME45,#REF!,"&gt;="&amp;MF45,#REF!,"="&amp;KW45,#REF!,"="&amp;KY45)</f>
        <v/>
      </c>
      <c r="ND45" s="1">
        <f>MP45+MR45+MT45+MV45+MX45+MZ45+NB45</f>
        <v/>
      </c>
      <c r="NE45" s="1">
        <f>MQ45+MS45+MU45+MW45+MY45+NA45+NC45</f>
        <v/>
      </c>
      <c r="NF45" s="1">
        <f>ND45+NE45</f>
        <v/>
      </c>
      <c r="NG45" s="33">
        <f>ND45/(ND45+NE45)</f>
        <v/>
      </c>
      <c r="NH45" s="3">
        <f>1/NG45</f>
        <v/>
      </c>
      <c r="NI45" s="1">
        <f>LI45</f>
        <v/>
      </c>
      <c r="NJ45" s="79">
        <f>((1-NG45)*(1/(NI45-1))*0.98-(NG45*1))</f>
        <v/>
      </c>
      <c r="NK45" s="34">
        <f>IF(LR45&lt;0.9,0,IF(AND(LR45&gt;1.1),0,1))</f>
        <v/>
      </c>
      <c r="NL45" s="34">
        <f>IF(LS45&lt;0.9,0,IF(AND(LS45&gt;1.1),0,1))</f>
        <v/>
      </c>
      <c r="NM45" s="32">
        <f>IF(NF45&gt;99,1,0)</f>
        <v/>
      </c>
      <c r="NN45" s="32">
        <f>IF(NJ45&gt;0.0799,1,0)</f>
        <v/>
      </c>
      <c r="NO45" s="32">
        <f>IF(NJ45&gt;NQ45,1,0)</f>
        <v/>
      </c>
      <c r="NP45" s="32">
        <f>NM45+NN45+NO45+NK45+NL45</f>
        <v/>
      </c>
      <c r="NQ45" s="79">
        <f>(((100*NG45)*(NI45-1)*0.98)-((1-NG45)*100))/100</f>
        <v/>
      </c>
      <c r="NR45" s="34">
        <f>IF(LR45&lt;0.9,0,IF(AND(LR45&gt;1.1),0,1))</f>
        <v/>
      </c>
      <c r="NS45" s="34">
        <f>IF(LS45&lt;0.9,0,IF(AND(LS45&gt;1.1),0,1))</f>
        <v/>
      </c>
      <c r="NT45" s="32">
        <f>IF(NF45&gt;99,1,0)</f>
        <v/>
      </c>
      <c r="NU45" s="32">
        <f>IF(NQ45&gt;0.0799,1,0)</f>
        <v/>
      </c>
      <c r="NV45" s="32">
        <f>IF(NQ45&gt;NJ45,1,0)</f>
        <v/>
      </c>
      <c r="NW45" s="32">
        <f>NT45+NU45+NV45+NR45+NS45</f>
        <v/>
      </c>
      <c r="NX45">
        <f>IF(NP45=5,"LayAway0-1",IF(AND(NW45=5),"BackAway0-1",""))</f>
        <v/>
      </c>
      <c r="NY45">
        <f>IF(NP45=5,KO45,IF(AND(NW45=5),KO45,""))</f>
        <v/>
      </c>
      <c r="NZ45">
        <f>IF(NP45=5,"Match Odds",IF(AND(NW45=5),"Match Odds",""))</f>
        <v/>
      </c>
      <c r="OA45">
        <f>IF(NP45=5,KP45,IF(AND(NW45=5),KP45,""))</f>
        <v/>
      </c>
      <c r="OB45">
        <f>IF(NP45=5,"MATCH_ODDS",IF(AND(NW45=5),"MATCH_ODDS",""))</f>
        <v/>
      </c>
      <c r="OC45">
        <f>IF(NP45=5,"LAY",IF(AND(NW45=5),"BACK",""))</f>
        <v/>
      </c>
    </row>
    <row r="46" ht="16.5" customHeight="1" thickBot="1" thickTop="1">
      <c r="A46" s="2" t="n"/>
      <c r="KN46" s="1">
        <f>IF(INDEX(#REF!,MATCH('HT 0-1'!D46,#REF!,0))=INDEX(#REF!,MATCH('HT 0-1'!D46,#REF!,0)),INDEX(#REF!,MATCH('HT 0-1'!D46,#REF!,0)),"ERROR")</f>
        <v/>
      </c>
      <c r="KO46" s="1">
        <f>IF(INDEX(#REF!,MATCH('HT 0-1'!E46,#REF!,0))=INDEX(#REF!,MATCH('HT 0-1'!E46,#REF!,0)),INDEX(#REF!,MATCH('HT 0-1'!E46,#REF!,0)),"ERROR")</f>
        <v/>
      </c>
      <c r="KP46" s="1">
        <f>KN46&amp;" v "&amp;KO46</f>
        <v/>
      </c>
      <c r="KQ46">
        <f>B46&amp;"_"&amp;C46</f>
        <v/>
      </c>
      <c r="KR46" s="1">
        <f>IF((HW46/KK46)&lt;0.335,"G",IF((HW46/KK46)&gt;0.67,"R","A"))</f>
        <v/>
      </c>
      <c r="KS46" s="1">
        <f>IF((HX46/KK46)&lt;0.335,"G",IF((HX46/KK46)&gt;0.67,"R","A"))</f>
        <v/>
      </c>
      <c r="KT46" s="1">
        <f>IF((IH46/KK46)&lt;0.335,"G",IF((IH46/KK46)&gt;0.67,"R","A"))</f>
        <v/>
      </c>
      <c r="KU46" s="1">
        <f>IF((II46/KK46)&lt;0.335,"G",IF((II46/KK46)&gt;0.67,"R","A"))</f>
        <v/>
      </c>
      <c r="KV46" s="1">
        <f>IF((HZ46/KK46)&lt;0.335,"G",IF((HZ46/KK46)&gt;0.67,"R","A"))</f>
        <v/>
      </c>
      <c r="KW46" s="1">
        <f>IF((HY46/KK46)&lt;0.335,"G",IF((HY46/KK46)&gt;0.67,"R","A"))</f>
        <v/>
      </c>
      <c r="KX46" s="1">
        <f>IF((IK46/KK46)&lt;0.335,"G",IF((IK46/KK46)&gt;0.67,"R","A"))</f>
        <v/>
      </c>
      <c r="KY46" s="1">
        <f>IF((IJ46/KK46)&lt;0.335,"G",IF((IJ46/KK46)&gt;0.67,"R","A"))</f>
        <v/>
      </c>
      <c r="KZ46" s="1">
        <f>IF((HQ46/KK46)&lt;0.335,"G",IF((HQ46/KK46)&gt;0.67,"R","A"))</f>
        <v/>
      </c>
      <c r="LA46" s="1">
        <f>IF((IB46/KK46)&lt;0.335,"G",IF((IB46/KK46)&gt;0.67,"R","A"))</f>
        <v/>
      </c>
      <c r="LB46">
        <f>IF(LQ46="0-1",INDEX(Scrape!#REF!,MATCH('HT 0-1'!KP46,Scrape!$B:$B,0)),"")</f>
        <v/>
      </c>
      <c r="LC46">
        <f>IF(LQ46="0-1",INDEX(Scrape!$A:$A,MATCH('HT 0-1'!KP46,Scrape!$B:$B,0)),"")</f>
        <v/>
      </c>
      <c r="LD46">
        <f>IF(LQ46="0-1",INDEX(Scrape!$B:$B,MATCH('HT 0-1'!KP46,Scrape!$B:$B,0)),"")</f>
        <v/>
      </c>
      <c r="LE46">
        <f>IF(LQ46="0-1",INDEX(Scrape!$C:$C,MATCH('HT 0-1'!KP46,Scrape!$B:$B,0)),"")</f>
        <v/>
      </c>
      <c r="LF46">
        <f>IF(LQ46="0-1",INDEX(Scrape!$D:$D,MATCH('HT 0-1'!KP46,Scrape!$B:$B,0)),"")</f>
        <v/>
      </c>
      <c r="LG46">
        <f>IF(LQ46="0-1",INDEX(Scrape!$E:$E,MATCH('HT 0-1'!KP46,Scrape!$B:$B,0)),"")</f>
        <v/>
      </c>
      <c r="LH46">
        <f>IF(LQ46="0-1",INDEX(Scrape!$F:$F,MATCH('HT 0-1'!KP46,Scrape!$B:$B,0)),"")</f>
        <v/>
      </c>
      <c r="LI46">
        <f>IF(LQ46="0-1",INDEX(Scrape!$G:$G,MATCH('HT 0-1'!KP46,Scrape!$B:$B,0)),"")</f>
        <v/>
      </c>
      <c r="LJ46">
        <f>IF(LQ46="0-1",INDEX(Scrape!$H:$H,MATCH('HT 0-1'!KP46,Scrape!$B:$B,0)),"")</f>
        <v/>
      </c>
      <c r="LK46">
        <f>IF(LQ46="0-1",INDEX(Scrape!$I:$I,MATCH('HT 0-1'!KP46,Scrape!$B:$B,0)),"")</f>
        <v/>
      </c>
      <c r="LL46">
        <f>IF(LQ46="0-1",INDEX(Scrape!$J:$J,MATCH('HT 0-1'!KP46,Scrape!$B:$B,0)),"")</f>
        <v/>
      </c>
      <c r="LM46">
        <f>IF(LQ46="0-1",INDEX(Scrape!$K:$K,MATCH('HT 0-1'!KP46,Scrape!$B:$B,0)),"")</f>
        <v/>
      </c>
      <c r="LN46">
        <f>IF(LQ46="0-1",INDEX(Scrape!$L:$L,MATCH('HT 0-1'!KP46,Scrape!$B:$B,0)),"")</f>
        <v/>
      </c>
      <c r="LO46">
        <f>IF(LQ46="0-1",INDEX(Scrape!$M:$M,MATCH('HT 0-1'!KP46,Scrape!$B:$B,0)),"")</f>
        <v/>
      </c>
      <c r="LP46">
        <f>IF(LQ46="0-1",INDEX(Scrape!$N:$N,MATCH('HT 0-1'!KP46,Scrape!$B:$B,0)),"")</f>
        <v/>
      </c>
      <c r="LQ46">
        <f>INDEX(Scrape!$O:$O,MATCH('HT 0-1'!KP46,Scrape!$B:$B,0))</f>
        <v/>
      </c>
      <c r="LR46">
        <f>(1/LJ46)+(1/LI46)+(1/LH46)</f>
        <v/>
      </c>
      <c r="LS46">
        <f>(1/LG46)+(1/LF46)+(1/LE46)</f>
        <v/>
      </c>
      <c r="LT46" s="8">
        <f>IF(INDEX(#REF!,MATCH(KQ46,#REF!,0))=INDEX(#REF!,MATCH(KQ46,#REF!,0)),INDEX(#REF!,MATCH(KQ46,#REF!,0)),"ERROR")</f>
        <v/>
      </c>
      <c r="LU46" s="4">
        <f>IF(KR46="G",2,IF(KR46="R",0.5,IF(KR46="A",1)))</f>
        <v/>
      </c>
      <c r="LV46" s="4">
        <f>IF(KS46="G",0.5,IF(KS46="R",2,IF(KS46="A",1)))</f>
        <v/>
      </c>
      <c r="LW46" s="4">
        <f>IF(KT46="G",2,IF(KT46="R",0.5,IF(KT46="A",1)))</f>
        <v/>
      </c>
      <c r="LX46" s="4">
        <f>IF(KU46="G",0.5,IF(KU46="R",2,IF(KU46="A",1)))</f>
        <v/>
      </c>
      <c r="LY46" s="7">
        <f>(LK46*(LU46+LX46)+(LL46*(LU46+LX46)))</f>
        <v/>
      </c>
      <c r="LZ46" s="7">
        <f>(LN46*(LV46+LW46)+(LO46*(LV46+LW46)))</f>
        <v/>
      </c>
      <c r="MA46" s="11">
        <f>LY46-LZ46</f>
        <v/>
      </c>
      <c r="MB46" s="5">
        <f>MA46+2</f>
        <v/>
      </c>
      <c r="MC46" s="6">
        <f>MA46-2</f>
        <v/>
      </c>
      <c r="MD46" s="4">
        <f>LE46</f>
        <v/>
      </c>
      <c r="ME46" s="9">
        <f>IF(MD46=0,1000,MD46+0.75)</f>
        <v/>
      </c>
      <c r="MF46" s="10">
        <f>IF(MD46=0,0,MD46-0.75)</f>
        <v/>
      </c>
      <c r="MG46" s="4">
        <f>((LM46*(LU46+LX46))-((LP46*(LV46+LW46))))</f>
        <v/>
      </c>
      <c r="MH46" s="9">
        <f>MG46*1.2</f>
        <v/>
      </c>
      <c r="MI46" s="10">
        <f>MG46*0.8</f>
        <v/>
      </c>
      <c r="MJ46">
        <f>IFERROR(NX46,"")</f>
        <v/>
      </c>
      <c r="MK46">
        <f>IFERROR(NY46,"")</f>
        <v/>
      </c>
      <c r="ML46">
        <f>IFERROR(NZ46,"")</f>
        <v/>
      </c>
      <c r="MM46">
        <f>IFERROR(OA46,"")</f>
        <v/>
      </c>
      <c r="MN46">
        <f>IFERROR(OB46,"")</f>
        <v/>
      </c>
      <c r="MO46">
        <f>IFERROR(OC46,"")</f>
        <v/>
      </c>
      <c r="MP46" s="1">
        <f>COUNTIFS(#REF!,LT46,#REF!,1,#REF!,"&gt;="&amp;MC46,#REF!,"&lt;="&amp;MB46,#REF!,"&lt;="&amp;ME46,#REF!,"&gt;="&amp;MF46,#REF!,"="&amp;KV46,#REF!,"="&amp;KX46)</f>
        <v/>
      </c>
      <c r="MQ46" s="1">
        <f>COUNTIFS(#REF!,LT46,#REF!,0,#REF!,"&gt;="&amp;MC46,#REF!,"&lt;="&amp;MB46,#REF!,"&lt;="&amp;ME46,#REF!,"&gt;="&amp;MF46,#REF!,"="&amp;KV46,#REF!,"="&amp;KX46)</f>
        <v/>
      </c>
      <c r="MR46" s="1">
        <f>COUNTIFS(#REF!,LT46,#REF!,1,#REF!,"&gt;="&amp;MC46,#REF!,"&lt;="&amp;MB46,#REF!,"&lt;="&amp;ME46,#REF!,"&gt;="&amp;MF46,#REF!,"="&amp;KW46,#REF!,"="&amp;KY46)</f>
        <v/>
      </c>
      <c r="MS46" s="1">
        <f>COUNTIFS(#REF!,LT46,#REF!,0,#REF!,"&gt;="&amp;MC46,#REF!,"&lt;="&amp;MB46,#REF!,"&lt;="&amp;ME46,#REF!,"&gt;="&amp;MF46,#REF!,"="&amp;KW46,#REF!,"="&amp;KY46)</f>
        <v/>
      </c>
      <c r="MT46" s="1">
        <f>COUNTIFS(#REF!,LT46,#REF!,1,#REF!,"&gt;="&amp;MI46,#REF!,"&lt;="&amp;MH46,#REF!,"&lt;="&amp;ME46,#REF!,"&gt;="&amp;MF46)</f>
        <v/>
      </c>
      <c r="MU46" s="1">
        <f>COUNTIFS(#REF!,LT46,#REF!,0,#REF!,"&gt;="&amp;MI46,#REF!,"&lt;="&amp;MH46,#REF!,"&lt;="&amp;ME46,#REF!,"&gt;="&amp;MF46)</f>
        <v/>
      </c>
      <c r="MV46" s="1">
        <f>COUNTIFS(#REF!,LT46,#REF!,1,#REF!,"&gt;="&amp;MI46,#REF!,"&lt;="&amp;MH46,#REF!,"="&amp;KZ46,#REF!,"="&amp;LA46,#REF!,"&lt;="&amp;ME46,#REF!,"&gt;="&amp;MF46)</f>
        <v/>
      </c>
      <c r="MW46" s="1">
        <f>COUNTIFS(#REF!,LT46,#REF!,0,#REF!,"&gt;="&amp;MI46,#REF!,"&lt;="&amp;MH46,#REF!,"="&amp;KZ46,#REF!,"="&amp;LA46,#REF!,"&lt;="&amp;ME46,#REF!,"&gt;="&amp;MF46)</f>
        <v/>
      </c>
      <c r="MX46" s="1">
        <f>COUNTIFS(#REF!,LT46,#REF!,1,#REF!,"&gt;="&amp;MC46,#REF!,"&lt;="&amp;MB46,#REF!,"&lt;="&amp;ME46,#REF!,"&gt;="&amp;MF46)</f>
        <v/>
      </c>
      <c r="MY46" s="1">
        <f>COUNTIFS(#REF!,LT46,#REF!,0,#REF!,"&gt;="&amp;MC46,#REF!,"&lt;="&amp;MB46,#REF!,"&lt;="&amp;ME46,#REF!,"&gt;="&amp;MF46)</f>
        <v/>
      </c>
      <c r="MZ46" s="1">
        <f>COUNTIFS(#REF!,LT46,#REF!,1,#REF!,"&lt;="&amp;ME46,#REF!,"&gt;="&amp;MF46,#REF!,"="&amp;KV46,#REF!,"="&amp;KX46)</f>
        <v/>
      </c>
      <c r="NA46" s="1">
        <f>COUNTIFS(#REF!,LT46,#REF!,0,#REF!,"&lt;="&amp;ME46,#REF!,"&gt;="&amp;MF46,#REF!,"="&amp;KV46,#REF!,"="&amp;KX46)</f>
        <v/>
      </c>
      <c r="NB46" s="1">
        <f>COUNTIFS(#REF!,LT46,#REF!,1,#REF!,"&lt;="&amp;ME46,#REF!,"&gt;="&amp;MF46,#REF!,"="&amp;KW46,#REF!,"="&amp;KY46)</f>
        <v/>
      </c>
      <c r="NC46" s="1">
        <f>COUNTIFS(#REF!,LT46,#REF!,0,#REF!,"&lt;="&amp;ME46,#REF!,"&gt;="&amp;MF46,#REF!,"="&amp;KW46,#REF!,"="&amp;KY46)</f>
        <v/>
      </c>
      <c r="ND46" s="1">
        <f>MP46+MR46+MT46+MV46+MX46+MZ46+NB46</f>
        <v/>
      </c>
      <c r="NE46" s="1">
        <f>MQ46+MS46+MU46+MW46+MY46+NA46+NC46</f>
        <v/>
      </c>
      <c r="NF46" s="1">
        <f>ND46+NE46</f>
        <v/>
      </c>
      <c r="NG46" s="33">
        <f>ND46/(ND46+NE46)</f>
        <v/>
      </c>
      <c r="NH46" s="3">
        <f>1/NG46</f>
        <v/>
      </c>
      <c r="NI46" s="1">
        <f>LI46</f>
        <v/>
      </c>
      <c r="NJ46" s="79">
        <f>((1-NG46)*(1/(NI46-1))*0.98-(NG46*1))</f>
        <v/>
      </c>
      <c r="NK46" s="34">
        <f>IF(LR46&lt;0.9,0,IF(AND(LR46&gt;1.1),0,1))</f>
        <v/>
      </c>
      <c r="NL46" s="34">
        <f>IF(LS46&lt;0.9,0,IF(AND(LS46&gt;1.1),0,1))</f>
        <v/>
      </c>
      <c r="NM46" s="32">
        <f>IF(NF46&gt;99,1,0)</f>
        <v/>
      </c>
      <c r="NN46" s="32">
        <f>IF(NJ46&gt;0.0799,1,0)</f>
        <v/>
      </c>
      <c r="NO46" s="32">
        <f>IF(NJ46&gt;NQ46,1,0)</f>
        <v/>
      </c>
      <c r="NP46" s="32">
        <f>NM46+NN46+NO46+NK46+NL46</f>
        <v/>
      </c>
      <c r="NQ46" s="79">
        <f>(((100*NG46)*(NI46-1)*0.98)-((1-NG46)*100))/100</f>
        <v/>
      </c>
      <c r="NR46" s="34">
        <f>IF(LR46&lt;0.9,0,IF(AND(LR46&gt;1.1),0,1))</f>
        <v/>
      </c>
      <c r="NS46" s="34">
        <f>IF(LS46&lt;0.9,0,IF(AND(LS46&gt;1.1),0,1))</f>
        <v/>
      </c>
      <c r="NT46" s="32">
        <f>IF(NF46&gt;99,1,0)</f>
        <v/>
      </c>
      <c r="NU46" s="32">
        <f>IF(NQ46&gt;0.0799,1,0)</f>
        <v/>
      </c>
      <c r="NV46" s="32">
        <f>IF(NQ46&gt;NJ46,1,0)</f>
        <v/>
      </c>
      <c r="NW46" s="32">
        <f>NT46+NU46+NV46+NR46+NS46</f>
        <v/>
      </c>
      <c r="NX46">
        <f>IF(NP46=5,"LayAway0-1",IF(AND(NW46=5),"BackAway0-1",""))</f>
        <v/>
      </c>
      <c r="NY46">
        <f>IF(NP46=5,KO46,IF(AND(NW46=5),KO46,""))</f>
        <v/>
      </c>
      <c r="NZ46">
        <f>IF(NP46=5,"Match Odds",IF(AND(NW46=5),"Match Odds",""))</f>
        <v/>
      </c>
      <c r="OA46">
        <f>IF(NP46=5,KP46,IF(AND(NW46=5),KP46,""))</f>
        <v/>
      </c>
      <c r="OB46">
        <f>IF(NP46=5,"MATCH_ODDS",IF(AND(NW46=5),"MATCH_ODDS",""))</f>
        <v/>
      </c>
      <c r="OC46">
        <f>IF(NP46=5,"LAY",IF(AND(NW46=5),"BACK",""))</f>
        <v/>
      </c>
    </row>
    <row r="47" ht="16.5" customHeight="1" thickBot="1" thickTop="1">
      <c r="A47" s="2" t="n"/>
      <c r="KN47" s="1">
        <f>IF(INDEX(#REF!,MATCH('HT 0-1'!D47,#REF!,0))=INDEX(#REF!,MATCH('HT 0-1'!D47,#REF!,0)),INDEX(#REF!,MATCH('HT 0-1'!D47,#REF!,0)),"ERROR")</f>
        <v/>
      </c>
      <c r="KO47" s="1">
        <f>IF(INDEX(#REF!,MATCH('HT 0-1'!E47,#REF!,0))=INDEX(#REF!,MATCH('HT 0-1'!E47,#REF!,0)),INDEX(#REF!,MATCH('HT 0-1'!E47,#REF!,0)),"ERROR")</f>
        <v/>
      </c>
      <c r="KP47" s="1">
        <f>KN47&amp;" v "&amp;KO47</f>
        <v/>
      </c>
      <c r="KQ47">
        <f>B47&amp;"_"&amp;C47</f>
        <v/>
      </c>
      <c r="KR47" s="1">
        <f>IF((HW47/KK47)&lt;0.335,"G",IF((HW47/KK47)&gt;0.67,"R","A"))</f>
        <v/>
      </c>
      <c r="KS47" s="1">
        <f>IF((HX47/KK47)&lt;0.335,"G",IF((HX47/KK47)&gt;0.67,"R","A"))</f>
        <v/>
      </c>
      <c r="KT47" s="1">
        <f>IF((IH47/KK47)&lt;0.335,"G",IF((IH47/KK47)&gt;0.67,"R","A"))</f>
        <v/>
      </c>
      <c r="KU47" s="1">
        <f>IF((II47/KK47)&lt;0.335,"G",IF((II47/KK47)&gt;0.67,"R","A"))</f>
        <v/>
      </c>
      <c r="KV47" s="1">
        <f>IF((HZ47/KK47)&lt;0.335,"G",IF((HZ47/KK47)&gt;0.67,"R","A"))</f>
        <v/>
      </c>
      <c r="KW47" s="1">
        <f>IF((HY47/KK47)&lt;0.335,"G",IF((HY47/KK47)&gt;0.67,"R","A"))</f>
        <v/>
      </c>
      <c r="KX47" s="1">
        <f>IF((IK47/KK47)&lt;0.335,"G",IF((IK47/KK47)&gt;0.67,"R","A"))</f>
        <v/>
      </c>
      <c r="KY47" s="1">
        <f>IF((IJ47/KK47)&lt;0.335,"G",IF((IJ47/KK47)&gt;0.67,"R","A"))</f>
        <v/>
      </c>
      <c r="KZ47" s="1">
        <f>IF((HQ47/KK47)&lt;0.335,"G",IF((HQ47/KK47)&gt;0.67,"R","A"))</f>
        <v/>
      </c>
      <c r="LA47" s="1">
        <f>IF((IB47/KK47)&lt;0.335,"G",IF((IB47/KK47)&gt;0.67,"R","A"))</f>
        <v/>
      </c>
      <c r="LB47">
        <f>IF(LQ47="0-1",INDEX(Scrape!#REF!,MATCH('HT 0-1'!KP47,Scrape!$B:$B,0)),"")</f>
        <v/>
      </c>
      <c r="LC47">
        <f>IF(LQ47="0-1",INDEX(Scrape!$A:$A,MATCH('HT 0-1'!KP47,Scrape!$B:$B,0)),"")</f>
        <v/>
      </c>
      <c r="LD47">
        <f>IF(LQ47="0-1",INDEX(Scrape!$B:$B,MATCH('HT 0-1'!KP47,Scrape!$B:$B,0)),"")</f>
        <v/>
      </c>
      <c r="LE47">
        <f>IF(LQ47="0-1",INDEX(Scrape!$C:$C,MATCH('HT 0-1'!KP47,Scrape!$B:$B,0)),"")</f>
        <v/>
      </c>
      <c r="LF47">
        <f>IF(LQ47="0-1",INDEX(Scrape!$D:$D,MATCH('HT 0-1'!KP47,Scrape!$B:$B,0)),"")</f>
        <v/>
      </c>
      <c r="LG47">
        <f>IF(LQ47="0-1",INDEX(Scrape!$E:$E,MATCH('HT 0-1'!KP47,Scrape!$B:$B,0)),"")</f>
        <v/>
      </c>
      <c r="LH47">
        <f>IF(LQ47="0-1",INDEX(Scrape!$F:$F,MATCH('HT 0-1'!KP47,Scrape!$B:$B,0)),"")</f>
        <v/>
      </c>
      <c r="LI47">
        <f>IF(LQ47="0-1",INDEX(Scrape!$G:$G,MATCH('HT 0-1'!KP47,Scrape!$B:$B,0)),"")</f>
        <v/>
      </c>
      <c r="LJ47">
        <f>IF(LQ47="0-1",INDEX(Scrape!$H:$H,MATCH('HT 0-1'!KP47,Scrape!$B:$B,0)),"")</f>
        <v/>
      </c>
      <c r="LK47">
        <f>IF(LQ47="0-1",INDEX(Scrape!$I:$I,MATCH('HT 0-1'!KP47,Scrape!$B:$B,0)),"")</f>
        <v/>
      </c>
      <c r="LL47">
        <f>IF(LQ47="0-1",INDEX(Scrape!$J:$J,MATCH('HT 0-1'!KP47,Scrape!$B:$B,0)),"")</f>
        <v/>
      </c>
      <c r="LM47">
        <f>IF(LQ47="0-1",INDEX(Scrape!$K:$K,MATCH('HT 0-1'!KP47,Scrape!$B:$B,0)),"")</f>
        <v/>
      </c>
      <c r="LN47">
        <f>IF(LQ47="0-1",INDEX(Scrape!$L:$L,MATCH('HT 0-1'!KP47,Scrape!$B:$B,0)),"")</f>
        <v/>
      </c>
      <c r="LO47">
        <f>IF(LQ47="0-1",INDEX(Scrape!$M:$M,MATCH('HT 0-1'!KP47,Scrape!$B:$B,0)),"")</f>
        <v/>
      </c>
      <c r="LP47">
        <f>IF(LQ47="0-1",INDEX(Scrape!$N:$N,MATCH('HT 0-1'!KP47,Scrape!$B:$B,0)),"")</f>
        <v/>
      </c>
      <c r="LQ47">
        <f>INDEX(Scrape!$O:$O,MATCH('HT 0-1'!KP47,Scrape!$B:$B,0))</f>
        <v/>
      </c>
      <c r="LR47">
        <f>(1/LJ47)+(1/LI47)+(1/LH47)</f>
        <v/>
      </c>
      <c r="LS47">
        <f>(1/LG47)+(1/LF47)+(1/LE47)</f>
        <v/>
      </c>
      <c r="LT47" s="8">
        <f>IF(INDEX(#REF!,MATCH(KQ47,#REF!,0))=INDEX(#REF!,MATCH(KQ47,#REF!,0)),INDEX(#REF!,MATCH(KQ47,#REF!,0)),"ERROR")</f>
        <v/>
      </c>
      <c r="LU47" s="4">
        <f>IF(KR47="G",2,IF(KR47="R",0.5,IF(KR47="A",1)))</f>
        <v/>
      </c>
      <c r="LV47" s="4">
        <f>IF(KS47="G",0.5,IF(KS47="R",2,IF(KS47="A",1)))</f>
        <v/>
      </c>
      <c r="LW47" s="4">
        <f>IF(KT47="G",2,IF(KT47="R",0.5,IF(KT47="A",1)))</f>
        <v/>
      </c>
      <c r="LX47" s="4">
        <f>IF(KU47="G",0.5,IF(KU47="R",2,IF(KU47="A",1)))</f>
        <v/>
      </c>
      <c r="LY47" s="7">
        <f>(LK47*(LU47+LX47)+(LL47*(LU47+LX47)))</f>
        <v/>
      </c>
      <c r="LZ47" s="7">
        <f>(LN47*(LV47+LW47)+(LO47*(LV47+LW47)))</f>
        <v/>
      </c>
      <c r="MA47" s="11">
        <f>LY47-LZ47</f>
        <v/>
      </c>
      <c r="MB47" s="5">
        <f>MA47+2</f>
        <v/>
      </c>
      <c r="MC47" s="6">
        <f>MA47-2</f>
        <v/>
      </c>
      <c r="MD47" s="4">
        <f>LE47</f>
        <v/>
      </c>
      <c r="ME47" s="9">
        <f>IF(MD47=0,1000,MD47+0.75)</f>
        <v/>
      </c>
      <c r="MF47" s="10">
        <f>IF(MD47=0,0,MD47-0.75)</f>
        <v/>
      </c>
      <c r="MG47" s="4">
        <f>((LM47*(LU47+LX47))-((LP47*(LV47+LW47))))</f>
        <v/>
      </c>
      <c r="MH47" s="9">
        <f>MG47*1.2</f>
        <v/>
      </c>
      <c r="MI47" s="10">
        <f>MG47*0.8</f>
        <v/>
      </c>
      <c r="MJ47">
        <f>IFERROR(NX47,"")</f>
        <v/>
      </c>
      <c r="MK47">
        <f>IFERROR(NY47,"")</f>
        <v/>
      </c>
      <c r="ML47">
        <f>IFERROR(NZ47,"")</f>
        <v/>
      </c>
      <c r="MM47">
        <f>IFERROR(OA47,"")</f>
        <v/>
      </c>
      <c r="MN47">
        <f>IFERROR(OB47,"")</f>
        <v/>
      </c>
      <c r="MO47">
        <f>IFERROR(OC47,"")</f>
        <v/>
      </c>
      <c r="MP47" s="1">
        <f>COUNTIFS(#REF!,LT47,#REF!,1,#REF!,"&gt;="&amp;MC47,#REF!,"&lt;="&amp;MB47,#REF!,"&lt;="&amp;ME47,#REF!,"&gt;="&amp;MF47,#REF!,"="&amp;KV47,#REF!,"="&amp;KX47)</f>
        <v/>
      </c>
      <c r="MQ47" s="1">
        <f>COUNTIFS(#REF!,LT47,#REF!,0,#REF!,"&gt;="&amp;MC47,#REF!,"&lt;="&amp;MB47,#REF!,"&lt;="&amp;ME47,#REF!,"&gt;="&amp;MF47,#REF!,"="&amp;KV47,#REF!,"="&amp;KX47)</f>
        <v/>
      </c>
      <c r="MR47" s="1">
        <f>COUNTIFS(#REF!,LT47,#REF!,1,#REF!,"&gt;="&amp;MC47,#REF!,"&lt;="&amp;MB47,#REF!,"&lt;="&amp;ME47,#REF!,"&gt;="&amp;MF47,#REF!,"="&amp;KW47,#REF!,"="&amp;KY47)</f>
        <v/>
      </c>
      <c r="MS47" s="1">
        <f>COUNTIFS(#REF!,LT47,#REF!,0,#REF!,"&gt;="&amp;MC47,#REF!,"&lt;="&amp;MB47,#REF!,"&lt;="&amp;ME47,#REF!,"&gt;="&amp;MF47,#REF!,"="&amp;KW47,#REF!,"="&amp;KY47)</f>
        <v/>
      </c>
      <c r="MT47" s="1">
        <f>COUNTIFS(#REF!,LT47,#REF!,1,#REF!,"&gt;="&amp;MI47,#REF!,"&lt;="&amp;MH47,#REF!,"&lt;="&amp;ME47,#REF!,"&gt;="&amp;MF47)</f>
        <v/>
      </c>
      <c r="MU47" s="1">
        <f>COUNTIFS(#REF!,LT47,#REF!,0,#REF!,"&gt;="&amp;MI47,#REF!,"&lt;="&amp;MH47,#REF!,"&lt;="&amp;ME47,#REF!,"&gt;="&amp;MF47)</f>
        <v/>
      </c>
      <c r="MV47" s="1">
        <f>COUNTIFS(#REF!,LT47,#REF!,1,#REF!,"&gt;="&amp;MI47,#REF!,"&lt;="&amp;MH47,#REF!,"="&amp;KZ47,#REF!,"="&amp;LA47,#REF!,"&lt;="&amp;ME47,#REF!,"&gt;="&amp;MF47)</f>
        <v/>
      </c>
      <c r="MW47" s="1">
        <f>COUNTIFS(#REF!,LT47,#REF!,0,#REF!,"&gt;="&amp;MI47,#REF!,"&lt;="&amp;MH47,#REF!,"="&amp;KZ47,#REF!,"="&amp;LA47,#REF!,"&lt;="&amp;ME47,#REF!,"&gt;="&amp;MF47)</f>
        <v/>
      </c>
      <c r="MX47" s="1">
        <f>COUNTIFS(#REF!,LT47,#REF!,1,#REF!,"&gt;="&amp;MC47,#REF!,"&lt;="&amp;MB47,#REF!,"&lt;="&amp;ME47,#REF!,"&gt;="&amp;MF47)</f>
        <v/>
      </c>
      <c r="MY47" s="1">
        <f>COUNTIFS(#REF!,LT47,#REF!,0,#REF!,"&gt;="&amp;MC47,#REF!,"&lt;="&amp;MB47,#REF!,"&lt;="&amp;ME47,#REF!,"&gt;="&amp;MF47)</f>
        <v/>
      </c>
      <c r="MZ47" s="1">
        <f>COUNTIFS(#REF!,LT47,#REF!,1,#REF!,"&lt;="&amp;ME47,#REF!,"&gt;="&amp;MF47,#REF!,"="&amp;KV47,#REF!,"="&amp;KX47)</f>
        <v/>
      </c>
      <c r="NA47" s="1">
        <f>COUNTIFS(#REF!,LT47,#REF!,0,#REF!,"&lt;="&amp;ME47,#REF!,"&gt;="&amp;MF47,#REF!,"="&amp;KV47,#REF!,"="&amp;KX47)</f>
        <v/>
      </c>
      <c r="NB47" s="1">
        <f>COUNTIFS(#REF!,LT47,#REF!,1,#REF!,"&lt;="&amp;ME47,#REF!,"&gt;="&amp;MF47,#REF!,"="&amp;KW47,#REF!,"="&amp;KY47)</f>
        <v/>
      </c>
      <c r="NC47" s="1">
        <f>COUNTIFS(#REF!,LT47,#REF!,0,#REF!,"&lt;="&amp;ME47,#REF!,"&gt;="&amp;MF47,#REF!,"="&amp;KW47,#REF!,"="&amp;KY47)</f>
        <v/>
      </c>
      <c r="ND47" s="1">
        <f>MP47+MR47+MT47+MV47+MX47+MZ47+NB47</f>
        <v/>
      </c>
      <c r="NE47" s="1">
        <f>MQ47+MS47+MU47+MW47+MY47+NA47+NC47</f>
        <v/>
      </c>
      <c r="NF47" s="1">
        <f>ND47+NE47</f>
        <v/>
      </c>
      <c r="NG47" s="33">
        <f>ND47/(ND47+NE47)</f>
        <v/>
      </c>
      <c r="NH47" s="3">
        <f>1/NG47</f>
        <v/>
      </c>
      <c r="NI47" s="1">
        <f>LI47</f>
        <v/>
      </c>
      <c r="NJ47" s="79">
        <f>((1-NG47)*(1/(NI47-1))*0.98-(NG47*1))</f>
        <v/>
      </c>
      <c r="NK47" s="34">
        <f>IF(LR47&lt;0.9,0,IF(AND(LR47&gt;1.1),0,1))</f>
        <v/>
      </c>
      <c r="NL47" s="34">
        <f>IF(LS47&lt;0.9,0,IF(AND(LS47&gt;1.1),0,1))</f>
        <v/>
      </c>
      <c r="NM47" s="32">
        <f>IF(NF47&gt;99,1,0)</f>
        <v/>
      </c>
      <c r="NN47" s="32">
        <f>IF(NJ47&gt;0.0799,1,0)</f>
        <v/>
      </c>
      <c r="NO47" s="32">
        <f>IF(NJ47&gt;NQ47,1,0)</f>
        <v/>
      </c>
      <c r="NP47" s="32">
        <f>NM47+NN47+NO47+NK47+NL47</f>
        <v/>
      </c>
      <c r="NQ47" s="79">
        <f>(((100*NG47)*(NI47-1)*0.98)-((1-NG47)*100))/100</f>
        <v/>
      </c>
      <c r="NR47" s="34">
        <f>IF(LR47&lt;0.9,0,IF(AND(LR47&gt;1.1),0,1))</f>
        <v/>
      </c>
      <c r="NS47" s="34">
        <f>IF(LS47&lt;0.9,0,IF(AND(LS47&gt;1.1),0,1))</f>
        <v/>
      </c>
      <c r="NT47" s="32">
        <f>IF(NF47&gt;99,1,0)</f>
        <v/>
      </c>
      <c r="NU47" s="32">
        <f>IF(NQ47&gt;0.0799,1,0)</f>
        <v/>
      </c>
      <c r="NV47" s="32">
        <f>IF(NQ47&gt;NJ47,1,0)</f>
        <v/>
      </c>
      <c r="NW47" s="32">
        <f>NT47+NU47+NV47+NR47+NS47</f>
        <v/>
      </c>
      <c r="NX47">
        <f>IF(NP47=5,"LayAway0-1",IF(AND(NW47=5),"BackAway0-1",""))</f>
        <v/>
      </c>
      <c r="NY47">
        <f>IF(NP47=5,KO47,IF(AND(NW47=5),KO47,""))</f>
        <v/>
      </c>
      <c r="NZ47">
        <f>IF(NP47=5,"Match Odds",IF(AND(NW47=5),"Match Odds",""))</f>
        <v/>
      </c>
      <c r="OA47">
        <f>IF(NP47=5,KP47,IF(AND(NW47=5),KP47,""))</f>
        <v/>
      </c>
      <c r="OB47">
        <f>IF(NP47=5,"MATCH_ODDS",IF(AND(NW47=5),"MATCH_ODDS",""))</f>
        <v/>
      </c>
      <c r="OC47">
        <f>IF(NP47=5,"LAY",IF(AND(NW47=5),"BACK",""))</f>
        <v/>
      </c>
    </row>
    <row r="48" ht="16.5" customHeight="1" thickBot="1" thickTop="1">
      <c r="A48" s="2" t="n"/>
      <c r="KN48" s="1">
        <f>IF(INDEX(#REF!,MATCH('HT 0-1'!D48,#REF!,0))=INDEX(#REF!,MATCH('HT 0-1'!D48,#REF!,0)),INDEX(#REF!,MATCH('HT 0-1'!D48,#REF!,0)),"ERROR")</f>
        <v/>
      </c>
      <c r="KO48" s="1">
        <f>IF(INDEX(#REF!,MATCH('HT 0-1'!E48,#REF!,0))=INDEX(#REF!,MATCH('HT 0-1'!E48,#REF!,0)),INDEX(#REF!,MATCH('HT 0-1'!E48,#REF!,0)),"ERROR")</f>
        <v/>
      </c>
      <c r="KP48" s="1">
        <f>KN48&amp;" v "&amp;KO48</f>
        <v/>
      </c>
      <c r="KQ48">
        <f>B48&amp;"_"&amp;C48</f>
        <v/>
      </c>
      <c r="KR48" s="1">
        <f>IF((HW48/KK48)&lt;0.335,"G",IF((HW48/KK48)&gt;0.67,"R","A"))</f>
        <v/>
      </c>
      <c r="KS48" s="1">
        <f>IF((HX48/KK48)&lt;0.335,"G",IF((HX48/KK48)&gt;0.67,"R","A"))</f>
        <v/>
      </c>
      <c r="KT48" s="1">
        <f>IF((IH48/KK48)&lt;0.335,"G",IF((IH48/KK48)&gt;0.67,"R","A"))</f>
        <v/>
      </c>
      <c r="KU48" s="1">
        <f>IF((II48/KK48)&lt;0.335,"G",IF((II48/KK48)&gt;0.67,"R","A"))</f>
        <v/>
      </c>
      <c r="KV48" s="1">
        <f>IF((HZ48/KK48)&lt;0.335,"G",IF((HZ48/KK48)&gt;0.67,"R","A"))</f>
        <v/>
      </c>
      <c r="KW48" s="1">
        <f>IF((HY48/KK48)&lt;0.335,"G",IF((HY48/KK48)&gt;0.67,"R","A"))</f>
        <v/>
      </c>
      <c r="KX48" s="1">
        <f>IF((IK48/KK48)&lt;0.335,"G",IF((IK48/KK48)&gt;0.67,"R","A"))</f>
        <v/>
      </c>
      <c r="KY48" s="1">
        <f>IF((IJ48/KK48)&lt;0.335,"G",IF((IJ48/KK48)&gt;0.67,"R","A"))</f>
        <v/>
      </c>
      <c r="KZ48" s="1">
        <f>IF((HQ48/KK48)&lt;0.335,"G",IF((HQ48/KK48)&gt;0.67,"R","A"))</f>
        <v/>
      </c>
      <c r="LA48" s="1">
        <f>IF((IB48/KK48)&lt;0.335,"G",IF((IB48/KK48)&gt;0.67,"R","A"))</f>
        <v/>
      </c>
      <c r="LB48">
        <f>IF(LQ48="0-1",INDEX(Scrape!#REF!,MATCH('HT 0-1'!KP48,Scrape!$B:$B,0)),"")</f>
        <v/>
      </c>
      <c r="LC48">
        <f>IF(LQ48="0-1",INDEX(Scrape!$A:$A,MATCH('HT 0-1'!KP48,Scrape!$B:$B,0)),"")</f>
        <v/>
      </c>
      <c r="LD48">
        <f>IF(LQ48="0-1",INDEX(Scrape!$B:$B,MATCH('HT 0-1'!KP48,Scrape!$B:$B,0)),"")</f>
        <v/>
      </c>
      <c r="LE48">
        <f>IF(LQ48="0-1",INDEX(Scrape!$C:$C,MATCH('HT 0-1'!KP48,Scrape!$B:$B,0)),"")</f>
        <v/>
      </c>
      <c r="LF48">
        <f>IF(LQ48="0-1",INDEX(Scrape!$D:$D,MATCH('HT 0-1'!KP48,Scrape!$B:$B,0)),"")</f>
        <v/>
      </c>
      <c r="LG48">
        <f>IF(LQ48="0-1",INDEX(Scrape!$E:$E,MATCH('HT 0-1'!KP48,Scrape!$B:$B,0)),"")</f>
        <v/>
      </c>
      <c r="LH48">
        <f>IF(LQ48="0-1",INDEX(Scrape!$F:$F,MATCH('HT 0-1'!KP48,Scrape!$B:$B,0)),"")</f>
        <v/>
      </c>
      <c r="LI48">
        <f>IF(LQ48="0-1",INDEX(Scrape!$G:$G,MATCH('HT 0-1'!KP48,Scrape!$B:$B,0)),"")</f>
        <v/>
      </c>
      <c r="LJ48">
        <f>IF(LQ48="0-1",INDEX(Scrape!$H:$H,MATCH('HT 0-1'!KP48,Scrape!$B:$B,0)),"")</f>
        <v/>
      </c>
      <c r="LK48">
        <f>IF(LQ48="0-1",INDEX(Scrape!$I:$I,MATCH('HT 0-1'!KP48,Scrape!$B:$B,0)),"")</f>
        <v/>
      </c>
      <c r="LL48">
        <f>IF(LQ48="0-1",INDEX(Scrape!$J:$J,MATCH('HT 0-1'!KP48,Scrape!$B:$B,0)),"")</f>
        <v/>
      </c>
      <c r="LM48">
        <f>IF(LQ48="0-1",INDEX(Scrape!$K:$K,MATCH('HT 0-1'!KP48,Scrape!$B:$B,0)),"")</f>
        <v/>
      </c>
      <c r="LN48">
        <f>IF(LQ48="0-1",INDEX(Scrape!$L:$L,MATCH('HT 0-1'!KP48,Scrape!$B:$B,0)),"")</f>
        <v/>
      </c>
      <c r="LO48">
        <f>IF(LQ48="0-1",INDEX(Scrape!$M:$M,MATCH('HT 0-1'!KP48,Scrape!$B:$B,0)),"")</f>
        <v/>
      </c>
      <c r="LP48">
        <f>IF(LQ48="0-1",INDEX(Scrape!$N:$N,MATCH('HT 0-1'!KP48,Scrape!$B:$B,0)),"")</f>
        <v/>
      </c>
      <c r="LQ48">
        <f>INDEX(Scrape!$O:$O,MATCH('HT 0-1'!KP48,Scrape!$B:$B,0))</f>
        <v/>
      </c>
      <c r="LR48">
        <f>(1/LJ48)+(1/LI48)+(1/LH48)</f>
        <v/>
      </c>
      <c r="LS48">
        <f>(1/LG48)+(1/LF48)+(1/LE48)</f>
        <v/>
      </c>
      <c r="LT48" s="8">
        <f>IF(INDEX(#REF!,MATCH(KQ48,#REF!,0))=INDEX(#REF!,MATCH(KQ48,#REF!,0)),INDEX(#REF!,MATCH(KQ48,#REF!,0)),"ERROR")</f>
        <v/>
      </c>
      <c r="LU48" s="4">
        <f>IF(KR48="G",2,IF(KR48="R",0.5,IF(KR48="A",1)))</f>
        <v/>
      </c>
      <c r="LV48" s="4">
        <f>IF(KS48="G",0.5,IF(KS48="R",2,IF(KS48="A",1)))</f>
        <v/>
      </c>
      <c r="LW48" s="4">
        <f>IF(KT48="G",2,IF(KT48="R",0.5,IF(KT48="A",1)))</f>
        <v/>
      </c>
      <c r="LX48" s="4">
        <f>IF(KU48="G",0.5,IF(KU48="R",2,IF(KU48="A",1)))</f>
        <v/>
      </c>
      <c r="LY48" s="7">
        <f>(LK48*(LU48+LX48)+(LL48*(LU48+LX48)))</f>
        <v/>
      </c>
      <c r="LZ48" s="7">
        <f>(LN48*(LV48+LW48)+(LO48*(LV48+LW48)))</f>
        <v/>
      </c>
      <c r="MA48" s="11">
        <f>LY48-LZ48</f>
        <v/>
      </c>
      <c r="MB48" s="5">
        <f>MA48+2</f>
        <v/>
      </c>
      <c r="MC48" s="6">
        <f>MA48-2</f>
        <v/>
      </c>
      <c r="MD48" s="4">
        <f>LE48</f>
        <v/>
      </c>
      <c r="ME48" s="9">
        <f>IF(MD48=0,1000,MD48+0.75)</f>
        <v/>
      </c>
      <c r="MF48" s="10">
        <f>IF(MD48=0,0,MD48-0.75)</f>
        <v/>
      </c>
      <c r="MG48" s="4">
        <f>((LM48*(LU48+LX48))-((LP48*(LV48+LW48))))</f>
        <v/>
      </c>
      <c r="MH48" s="9">
        <f>MG48*1.2</f>
        <v/>
      </c>
      <c r="MI48" s="10">
        <f>MG48*0.8</f>
        <v/>
      </c>
      <c r="MJ48">
        <f>IFERROR(NX48,"")</f>
        <v/>
      </c>
      <c r="MK48">
        <f>IFERROR(NY48,"")</f>
        <v/>
      </c>
      <c r="ML48">
        <f>IFERROR(NZ48,"")</f>
        <v/>
      </c>
      <c r="MM48">
        <f>IFERROR(OA48,"")</f>
        <v/>
      </c>
      <c r="MN48">
        <f>IFERROR(OB48,"")</f>
        <v/>
      </c>
      <c r="MO48">
        <f>IFERROR(OC48,"")</f>
        <v/>
      </c>
      <c r="MP48" s="1">
        <f>COUNTIFS(#REF!,LT48,#REF!,1,#REF!,"&gt;="&amp;MC48,#REF!,"&lt;="&amp;MB48,#REF!,"&lt;="&amp;ME48,#REF!,"&gt;="&amp;MF48,#REF!,"="&amp;KV48,#REF!,"="&amp;KX48)</f>
        <v/>
      </c>
      <c r="MQ48" s="1">
        <f>COUNTIFS(#REF!,LT48,#REF!,0,#REF!,"&gt;="&amp;MC48,#REF!,"&lt;="&amp;MB48,#REF!,"&lt;="&amp;ME48,#REF!,"&gt;="&amp;MF48,#REF!,"="&amp;KV48,#REF!,"="&amp;KX48)</f>
        <v/>
      </c>
      <c r="MR48" s="1">
        <f>COUNTIFS(#REF!,LT48,#REF!,1,#REF!,"&gt;="&amp;MC48,#REF!,"&lt;="&amp;MB48,#REF!,"&lt;="&amp;ME48,#REF!,"&gt;="&amp;MF48,#REF!,"="&amp;KW48,#REF!,"="&amp;KY48)</f>
        <v/>
      </c>
      <c r="MS48" s="1">
        <f>COUNTIFS(#REF!,LT48,#REF!,0,#REF!,"&gt;="&amp;MC48,#REF!,"&lt;="&amp;MB48,#REF!,"&lt;="&amp;ME48,#REF!,"&gt;="&amp;MF48,#REF!,"="&amp;KW48,#REF!,"="&amp;KY48)</f>
        <v/>
      </c>
      <c r="MT48" s="1">
        <f>COUNTIFS(#REF!,LT48,#REF!,1,#REF!,"&gt;="&amp;MI48,#REF!,"&lt;="&amp;MH48,#REF!,"&lt;="&amp;ME48,#REF!,"&gt;="&amp;MF48)</f>
        <v/>
      </c>
      <c r="MU48" s="1">
        <f>COUNTIFS(#REF!,LT48,#REF!,0,#REF!,"&gt;="&amp;MI48,#REF!,"&lt;="&amp;MH48,#REF!,"&lt;="&amp;ME48,#REF!,"&gt;="&amp;MF48)</f>
        <v/>
      </c>
      <c r="MV48" s="1">
        <f>COUNTIFS(#REF!,LT48,#REF!,1,#REF!,"&gt;="&amp;MI48,#REF!,"&lt;="&amp;MH48,#REF!,"="&amp;KZ48,#REF!,"="&amp;LA48,#REF!,"&lt;="&amp;ME48,#REF!,"&gt;="&amp;MF48)</f>
        <v/>
      </c>
      <c r="MW48" s="1">
        <f>COUNTIFS(#REF!,LT48,#REF!,0,#REF!,"&gt;="&amp;MI48,#REF!,"&lt;="&amp;MH48,#REF!,"="&amp;KZ48,#REF!,"="&amp;LA48,#REF!,"&lt;="&amp;ME48,#REF!,"&gt;="&amp;MF48)</f>
        <v/>
      </c>
      <c r="MX48" s="1">
        <f>COUNTIFS(#REF!,LT48,#REF!,1,#REF!,"&gt;="&amp;MC48,#REF!,"&lt;="&amp;MB48,#REF!,"&lt;="&amp;ME48,#REF!,"&gt;="&amp;MF48)</f>
        <v/>
      </c>
      <c r="MY48" s="1">
        <f>COUNTIFS(#REF!,LT48,#REF!,0,#REF!,"&gt;="&amp;MC48,#REF!,"&lt;="&amp;MB48,#REF!,"&lt;="&amp;ME48,#REF!,"&gt;="&amp;MF48)</f>
        <v/>
      </c>
      <c r="MZ48" s="1">
        <f>COUNTIFS(#REF!,LT48,#REF!,1,#REF!,"&lt;="&amp;ME48,#REF!,"&gt;="&amp;MF48,#REF!,"="&amp;KV48,#REF!,"="&amp;KX48)</f>
        <v/>
      </c>
      <c r="NA48" s="1">
        <f>COUNTIFS(#REF!,LT48,#REF!,0,#REF!,"&lt;="&amp;ME48,#REF!,"&gt;="&amp;MF48,#REF!,"="&amp;KV48,#REF!,"="&amp;KX48)</f>
        <v/>
      </c>
      <c r="NB48" s="1">
        <f>COUNTIFS(#REF!,LT48,#REF!,1,#REF!,"&lt;="&amp;ME48,#REF!,"&gt;="&amp;MF48,#REF!,"="&amp;KW48,#REF!,"="&amp;KY48)</f>
        <v/>
      </c>
      <c r="NC48" s="1">
        <f>COUNTIFS(#REF!,LT48,#REF!,0,#REF!,"&lt;="&amp;ME48,#REF!,"&gt;="&amp;MF48,#REF!,"="&amp;KW48,#REF!,"="&amp;KY48)</f>
        <v/>
      </c>
      <c r="ND48" s="1">
        <f>MP48+MR48+MT48+MV48+MX48+MZ48+NB48</f>
        <v/>
      </c>
      <c r="NE48" s="1">
        <f>MQ48+MS48+MU48+MW48+MY48+NA48+NC48</f>
        <v/>
      </c>
      <c r="NF48" s="1">
        <f>ND48+NE48</f>
        <v/>
      </c>
      <c r="NG48" s="33">
        <f>ND48/(ND48+NE48)</f>
        <v/>
      </c>
      <c r="NH48" s="3">
        <f>1/NG48</f>
        <v/>
      </c>
      <c r="NI48" s="1">
        <f>LI48</f>
        <v/>
      </c>
      <c r="NJ48" s="79">
        <f>((1-NG48)*(1/(NI48-1))*0.98-(NG48*1))</f>
        <v/>
      </c>
      <c r="NK48" s="34">
        <f>IF(LR48&lt;0.9,0,IF(AND(LR48&gt;1.1),0,1))</f>
        <v/>
      </c>
      <c r="NL48" s="34">
        <f>IF(LS48&lt;0.9,0,IF(AND(LS48&gt;1.1),0,1))</f>
        <v/>
      </c>
      <c r="NM48" s="32">
        <f>IF(NF48&gt;99,1,0)</f>
        <v/>
      </c>
      <c r="NN48" s="32">
        <f>IF(NJ48&gt;0.0799,1,0)</f>
        <v/>
      </c>
      <c r="NO48" s="32">
        <f>IF(NJ48&gt;NQ48,1,0)</f>
        <v/>
      </c>
      <c r="NP48" s="32">
        <f>NM48+NN48+NO48+NK48+NL48</f>
        <v/>
      </c>
      <c r="NQ48" s="79">
        <f>(((100*NG48)*(NI48-1)*0.98)-((1-NG48)*100))/100</f>
        <v/>
      </c>
      <c r="NR48" s="34">
        <f>IF(LR48&lt;0.9,0,IF(AND(LR48&gt;1.1),0,1))</f>
        <v/>
      </c>
      <c r="NS48" s="34">
        <f>IF(LS48&lt;0.9,0,IF(AND(LS48&gt;1.1),0,1))</f>
        <v/>
      </c>
      <c r="NT48" s="32">
        <f>IF(NF48&gt;99,1,0)</f>
        <v/>
      </c>
      <c r="NU48" s="32">
        <f>IF(NQ48&gt;0.0799,1,0)</f>
        <v/>
      </c>
      <c r="NV48" s="32">
        <f>IF(NQ48&gt;NJ48,1,0)</f>
        <v/>
      </c>
      <c r="NW48" s="32">
        <f>NT48+NU48+NV48+NR48+NS48</f>
        <v/>
      </c>
      <c r="NX48">
        <f>IF(NP48=5,"LayAway0-1",IF(AND(NW48=5),"BackAway0-1",""))</f>
        <v/>
      </c>
      <c r="NY48">
        <f>IF(NP48=5,KO48,IF(AND(NW48=5),KO48,""))</f>
        <v/>
      </c>
      <c r="NZ48">
        <f>IF(NP48=5,"Match Odds",IF(AND(NW48=5),"Match Odds",""))</f>
        <v/>
      </c>
      <c r="OA48">
        <f>IF(NP48=5,KP48,IF(AND(NW48=5),KP48,""))</f>
        <v/>
      </c>
      <c r="OB48">
        <f>IF(NP48=5,"MATCH_ODDS",IF(AND(NW48=5),"MATCH_ODDS",""))</f>
        <v/>
      </c>
      <c r="OC48">
        <f>IF(NP48=5,"LAY",IF(AND(NW48=5),"BACK",""))</f>
        <v/>
      </c>
    </row>
    <row r="49" ht="16.5" customHeight="1" thickBot="1" thickTop="1">
      <c r="A49" s="2" t="n"/>
      <c r="KN49" s="1">
        <f>IF(INDEX(#REF!,MATCH('HT 0-1'!D49,#REF!,0))=INDEX(#REF!,MATCH('HT 0-1'!D49,#REF!,0)),INDEX(#REF!,MATCH('HT 0-1'!D49,#REF!,0)),"ERROR")</f>
        <v/>
      </c>
      <c r="KO49" s="1">
        <f>IF(INDEX(#REF!,MATCH('HT 0-1'!E49,#REF!,0))=INDEX(#REF!,MATCH('HT 0-1'!E49,#REF!,0)),INDEX(#REF!,MATCH('HT 0-1'!E49,#REF!,0)),"ERROR")</f>
        <v/>
      </c>
      <c r="KP49" s="1">
        <f>KN49&amp;" v "&amp;KO49</f>
        <v/>
      </c>
      <c r="KQ49">
        <f>B49&amp;"_"&amp;C49</f>
        <v/>
      </c>
      <c r="KR49" s="1">
        <f>IF((HW49/KK49)&lt;0.335,"G",IF((HW49/KK49)&gt;0.67,"R","A"))</f>
        <v/>
      </c>
      <c r="KS49" s="1">
        <f>IF((HX49/KK49)&lt;0.335,"G",IF((HX49/KK49)&gt;0.67,"R","A"))</f>
        <v/>
      </c>
      <c r="KT49" s="1">
        <f>IF((IH49/KK49)&lt;0.335,"G",IF((IH49/KK49)&gt;0.67,"R","A"))</f>
        <v/>
      </c>
      <c r="KU49" s="1">
        <f>IF((II49/KK49)&lt;0.335,"G",IF((II49/KK49)&gt;0.67,"R","A"))</f>
        <v/>
      </c>
      <c r="KV49" s="1">
        <f>IF((HZ49/KK49)&lt;0.335,"G",IF((HZ49/KK49)&gt;0.67,"R","A"))</f>
        <v/>
      </c>
      <c r="KW49" s="1">
        <f>IF((HY49/KK49)&lt;0.335,"G",IF((HY49/KK49)&gt;0.67,"R","A"))</f>
        <v/>
      </c>
      <c r="KX49" s="1">
        <f>IF((IK49/KK49)&lt;0.335,"G",IF((IK49/KK49)&gt;0.67,"R","A"))</f>
        <v/>
      </c>
      <c r="KY49" s="1">
        <f>IF((IJ49/KK49)&lt;0.335,"G",IF((IJ49/KK49)&gt;0.67,"R","A"))</f>
        <v/>
      </c>
      <c r="KZ49" s="1">
        <f>IF((HQ49/KK49)&lt;0.335,"G",IF((HQ49/KK49)&gt;0.67,"R","A"))</f>
        <v/>
      </c>
      <c r="LA49" s="1">
        <f>IF((IB49/KK49)&lt;0.335,"G",IF((IB49/KK49)&gt;0.67,"R","A"))</f>
        <v/>
      </c>
      <c r="LB49">
        <f>IF(LQ49="0-1",INDEX(Scrape!#REF!,MATCH('HT 0-1'!KP49,Scrape!$B:$B,0)),"")</f>
        <v/>
      </c>
      <c r="LC49">
        <f>IF(LQ49="0-1",INDEX(Scrape!$A:$A,MATCH('HT 0-1'!KP49,Scrape!$B:$B,0)),"")</f>
        <v/>
      </c>
      <c r="LD49">
        <f>IF(LQ49="0-1",INDEX(Scrape!$B:$B,MATCH('HT 0-1'!KP49,Scrape!$B:$B,0)),"")</f>
        <v/>
      </c>
      <c r="LE49">
        <f>IF(LQ49="0-1",INDEX(Scrape!$C:$C,MATCH('HT 0-1'!KP49,Scrape!$B:$B,0)),"")</f>
        <v/>
      </c>
      <c r="LF49">
        <f>IF(LQ49="0-1",INDEX(Scrape!$D:$D,MATCH('HT 0-1'!KP49,Scrape!$B:$B,0)),"")</f>
        <v/>
      </c>
      <c r="LG49">
        <f>IF(LQ49="0-1",INDEX(Scrape!$E:$E,MATCH('HT 0-1'!KP49,Scrape!$B:$B,0)),"")</f>
        <v/>
      </c>
      <c r="LH49">
        <f>IF(LQ49="0-1",INDEX(Scrape!$F:$F,MATCH('HT 0-1'!KP49,Scrape!$B:$B,0)),"")</f>
        <v/>
      </c>
      <c r="LI49">
        <f>IF(LQ49="0-1",INDEX(Scrape!$G:$G,MATCH('HT 0-1'!KP49,Scrape!$B:$B,0)),"")</f>
        <v/>
      </c>
      <c r="LJ49">
        <f>IF(LQ49="0-1",INDEX(Scrape!$H:$H,MATCH('HT 0-1'!KP49,Scrape!$B:$B,0)),"")</f>
        <v/>
      </c>
      <c r="LK49">
        <f>IF(LQ49="0-1",INDEX(Scrape!$I:$I,MATCH('HT 0-1'!KP49,Scrape!$B:$B,0)),"")</f>
        <v/>
      </c>
      <c r="LL49">
        <f>IF(LQ49="0-1",INDEX(Scrape!$J:$J,MATCH('HT 0-1'!KP49,Scrape!$B:$B,0)),"")</f>
        <v/>
      </c>
      <c r="LM49">
        <f>IF(LQ49="0-1",INDEX(Scrape!$K:$K,MATCH('HT 0-1'!KP49,Scrape!$B:$B,0)),"")</f>
        <v/>
      </c>
      <c r="LN49">
        <f>IF(LQ49="0-1",INDEX(Scrape!$L:$L,MATCH('HT 0-1'!KP49,Scrape!$B:$B,0)),"")</f>
        <v/>
      </c>
      <c r="LO49">
        <f>IF(LQ49="0-1",INDEX(Scrape!$M:$M,MATCH('HT 0-1'!KP49,Scrape!$B:$B,0)),"")</f>
        <v/>
      </c>
      <c r="LP49">
        <f>IF(LQ49="0-1",INDEX(Scrape!$N:$N,MATCH('HT 0-1'!KP49,Scrape!$B:$B,0)),"")</f>
        <v/>
      </c>
      <c r="LQ49">
        <f>INDEX(Scrape!$O:$O,MATCH('HT 0-1'!KP49,Scrape!$B:$B,0))</f>
        <v/>
      </c>
      <c r="LR49">
        <f>(1/LJ49)+(1/LI49)+(1/LH49)</f>
        <v/>
      </c>
      <c r="LS49">
        <f>(1/LG49)+(1/LF49)+(1/LE49)</f>
        <v/>
      </c>
      <c r="LT49" s="8">
        <f>IF(INDEX(#REF!,MATCH(KQ49,#REF!,0))=INDEX(#REF!,MATCH(KQ49,#REF!,0)),INDEX(#REF!,MATCH(KQ49,#REF!,0)),"ERROR")</f>
        <v/>
      </c>
      <c r="LU49" s="4">
        <f>IF(KR49="G",2,IF(KR49="R",0.5,IF(KR49="A",1)))</f>
        <v/>
      </c>
      <c r="LV49" s="4">
        <f>IF(KS49="G",0.5,IF(KS49="R",2,IF(KS49="A",1)))</f>
        <v/>
      </c>
      <c r="LW49" s="4">
        <f>IF(KT49="G",2,IF(KT49="R",0.5,IF(KT49="A",1)))</f>
        <v/>
      </c>
      <c r="LX49" s="4">
        <f>IF(KU49="G",0.5,IF(KU49="R",2,IF(KU49="A",1)))</f>
        <v/>
      </c>
      <c r="LY49" s="7">
        <f>(LK49*(LU49+LX49)+(LL49*(LU49+LX49)))</f>
        <v/>
      </c>
      <c r="LZ49" s="7">
        <f>(LN49*(LV49+LW49)+(LO49*(LV49+LW49)))</f>
        <v/>
      </c>
      <c r="MA49" s="11">
        <f>LY49-LZ49</f>
        <v/>
      </c>
      <c r="MB49" s="5">
        <f>MA49+2</f>
        <v/>
      </c>
      <c r="MC49" s="6">
        <f>MA49-2</f>
        <v/>
      </c>
      <c r="MD49" s="4">
        <f>LE49</f>
        <v/>
      </c>
      <c r="ME49" s="9">
        <f>IF(MD49=0,1000,MD49+0.75)</f>
        <v/>
      </c>
      <c r="MF49" s="10">
        <f>IF(MD49=0,0,MD49-0.75)</f>
        <v/>
      </c>
      <c r="MG49" s="4">
        <f>((LM49*(LU49+LX49))-((LP49*(LV49+LW49))))</f>
        <v/>
      </c>
      <c r="MH49" s="9">
        <f>MG49*1.2</f>
        <v/>
      </c>
      <c r="MI49" s="10">
        <f>MG49*0.8</f>
        <v/>
      </c>
      <c r="MJ49">
        <f>IFERROR(NX49,"")</f>
        <v/>
      </c>
      <c r="MK49">
        <f>IFERROR(NY49,"")</f>
        <v/>
      </c>
      <c r="ML49">
        <f>IFERROR(NZ49,"")</f>
        <v/>
      </c>
      <c r="MM49">
        <f>IFERROR(OA49,"")</f>
        <v/>
      </c>
      <c r="MN49">
        <f>IFERROR(OB49,"")</f>
        <v/>
      </c>
      <c r="MO49">
        <f>IFERROR(OC49,"")</f>
        <v/>
      </c>
      <c r="MP49" s="1">
        <f>COUNTIFS(#REF!,LT49,#REF!,1,#REF!,"&gt;="&amp;MC49,#REF!,"&lt;="&amp;MB49,#REF!,"&lt;="&amp;ME49,#REF!,"&gt;="&amp;MF49,#REF!,"="&amp;KV49,#REF!,"="&amp;KX49)</f>
        <v/>
      </c>
      <c r="MQ49" s="1">
        <f>COUNTIFS(#REF!,LT49,#REF!,0,#REF!,"&gt;="&amp;MC49,#REF!,"&lt;="&amp;MB49,#REF!,"&lt;="&amp;ME49,#REF!,"&gt;="&amp;MF49,#REF!,"="&amp;KV49,#REF!,"="&amp;KX49)</f>
        <v/>
      </c>
      <c r="MR49" s="1">
        <f>COUNTIFS(#REF!,LT49,#REF!,1,#REF!,"&gt;="&amp;MC49,#REF!,"&lt;="&amp;MB49,#REF!,"&lt;="&amp;ME49,#REF!,"&gt;="&amp;MF49,#REF!,"="&amp;KW49,#REF!,"="&amp;KY49)</f>
        <v/>
      </c>
      <c r="MS49" s="1">
        <f>COUNTIFS(#REF!,LT49,#REF!,0,#REF!,"&gt;="&amp;MC49,#REF!,"&lt;="&amp;MB49,#REF!,"&lt;="&amp;ME49,#REF!,"&gt;="&amp;MF49,#REF!,"="&amp;KW49,#REF!,"="&amp;KY49)</f>
        <v/>
      </c>
      <c r="MT49" s="1">
        <f>COUNTIFS(#REF!,LT49,#REF!,1,#REF!,"&gt;="&amp;MI49,#REF!,"&lt;="&amp;MH49,#REF!,"&lt;="&amp;ME49,#REF!,"&gt;="&amp;MF49)</f>
        <v/>
      </c>
      <c r="MU49" s="1">
        <f>COUNTIFS(#REF!,LT49,#REF!,0,#REF!,"&gt;="&amp;MI49,#REF!,"&lt;="&amp;MH49,#REF!,"&lt;="&amp;ME49,#REF!,"&gt;="&amp;MF49)</f>
        <v/>
      </c>
      <c r="MV49" s="1">
        <f>COUNTIFS(#REF!,LT49,#REF!,1,#REF!,"&gt;="&amp;MI49,#REF!,"&lt;="&amp;MH49,#REF!,"="&amp;KZ49,#REF!,"="&amp;LA49,#REF!,"&lt;="&amp;ME49,#REF!,"&gt;="&amp;MF49)</f>
        <v/>
      </c>
      <c r="MW49" s="1">
        <f>COUNTIFS(#REF!,LT49,#REF!,0,#REF!,"&gt;="&amp;MI49,#REF!,"&lt;="&amp;MH49,#REF!,"="&amp;KZ49,#REF!,"="&amp;LA49,#REF!,"&lt;="&amp;ME49,#REF!,"&gt;="&amp;MF49)</f>
        <v/>
      </c>
      <c r="MX49" s="1">
        <f>COUNTIFS(#REF!,LT49,#REF!,1,#REF!,"&gt;="&amp;MC49,#REF!,"&lt;="&amp;MB49,#REF!,"&lt;="&amp;ME49,#REF!,"&gt;="&amp;MF49)</f>
        <v/>
      </c>
      <c r="MY49" s="1">
        <f>COUNTIFS(#REF!,LT49,#REF!,0,#REF!,"&gt;="&amp;MC49,#REF!,"&lt;="&amp;MB49,#REF!,"&lt;="&amp;ME49,#REF!,"&gt;="&amp;MF49)</f>
        <v/>
      </c>
      <c r="MZ49" s="1">
        <f>COUNTIFS(#REF!,LT49,#REF!,1,#REF!,"&lt;="&amp;ME49,#REF!,"&gt;="&amp;MF49,#REF!,"="&amp;KV49,#REF!,"="&amp;KX49)</f>
        <v/>
      </c>
      <c r="NA49" s="1">
        <f>COUNTIFS(#REF!,LT49,#REF!,0,#REF!,"&lt;="&amp;ME49,#REF!,"&gt;="&amp;MF49,#REF!,"="&amp;KV49,#REF!,"="&amp;KX49)</f>
        <v/>
      </c>
      <c r="NB49" s="1">
        <f>COUNTIFS(#REF!,LT49,#REF!,1,#REF!,"&lt;="&amp;ME49,#REF!,"&gt;="&amp;MF49,#REF!,"="&amp;KW49,#REF!,"="&amp;KY49)</f>
        <v/>
      </c>
      <c r="NC49" s="1">
        <f>COUNTIFS(#REF!,LT49,#REF!,0,#REF!,"&lt;="&amp;ME49,#REF!,"&gt;="&amp;MF49,#REF!,"="&amp;KW49,#REF!,"="&amp;KY49)</f>
        <v/>
      </c>
      <c r="ND49" s="1">
        <f>MP49+MR49+MT49+MV49+MX49+MZ49+NB49</f>
        <v/>
      </c>
      <c r="NE49" s="1">
        <f>MQ49+MS49+MU49+MW49+MY49+NA49+NC49</f>
        <v/>
      </c>
      <c r="NF49" s="1">
        <f>ND49+NE49</f>
        <v/>
      </c>
      <c r="NG49" s="33">
        <f>ND49/(ND49+NE49)</f>
        <v/>
      </c>
      <c r="NH49" s="3">
        <f>1/NG49</f>
        <v/>
      </c>
      <c r="NI49" s="1">
        <f>LI49</f>
        <v/>
      </c>
      <c r="NJ49" s="79">
        <f>((1-NG49)*(1/(NI49-1))*0.98-(NG49*1))</f>
        <v/>
      </c>
      <c r="NK49" s="34">
        <f>IF(LR49&lt;0.9,0,IF(AND(LR49&gt;1.1),0,1))</f>
        <v/>
      </c>
      <c r="NL49" s="34">
        <f>IF(LS49&lt;0.9,0,IF(AND(LS49&gt;1.1),0,1))</f>
        <v/>
      </c>
      <c r="NM49" s="32">
        <f>IF(NF49&gt;99,1,0)</f>
        <v/>
      </c>
      <c r="NN49" s="32">
        <f>IF(NJ49&gt;0.0799,1,0)</f>
        <v/>
      </c>
      <c r="NO49" s="32">
        <f>IF(NJ49&gt;NQ49,1,0)</f>
        <v/>
      </c>
      <c r="NP49" s="32">
        <f>NM49+NN49+NO49+NK49+NL49</f>
        <v/>
      </c>
      <c r="NQ49" s="79">
        <f>(((100*NG49)*(NI49-1)*0.98)-((1-NG49)*100))/100</f>
        <v/>
      </c>
      <c r="NR49" s="34">
        <f>IF(LR49&lt;0.9,0,IF(AND(LR49&gt;1.1),0,1))</f>
        <v/>
      </c>
      <c r="NS49" s="34">
        <f>IF(LS49&lt;0.9,0,IF(AND(LS49&gt;1.1),0,1))</f>
        <v/>
      </c>
      <c r="NT49" s="32">
        <f>IF(NF49&gt;99,1,0)</f>
        <v/>
      </c>
      <c r="NU49" s="32">
        <f>IF(NQ49&gt;0.0799,1,0)</f>
        <v/>
      </c>
      <c r="NV49" s="32">
        <f>IF(NQ49&gt;NJ49,1,0)</f>
        <v/>
      </c>
      <c r="NW49" s="32">
        <f>NT49+NU49+NV49+NR49+NS49</f>
        <v/>
      </c>
      <c r="NX49">
        <f>IF(NP49=5,"LayAway0-1",IF(AND(NW49=5),"BackAway0-1",""))</f>
        <v/>
      </c>
      <c r="NY49">
        <f>IF(NP49=5,KO49,IF(AND(NW49=5),KO49,""))</f>
        <v/>
      </c>
      <c r="NZ49">
        <f>IF(NP49=5,"Match Odds",IF(AND(NW49=5),"Match Odds",""))</f>
        <v/>
      </c>
      <c r="OA49">
        <f>IF(NP49=5,KP49,IF(AND(NW49=5),KP49,""))</f>
        <v/>
      </c>
      <c r="OB49">
        <f>IF(NP49=5,"MATCH_ODDS",IF(AND(NW49=5),"MATCH_ODDS",""))</f>
        <v/>
      </c>
      <c r="OC49">
        <f>IF(NP49=5,"LAY",IF(AND(NW49=5),"BACK",""))</f>
        <v/>
      </c>
    </row>
    <row r="50" ht="16.5" customHeight="1" thickBot="1" thickTop="1">
      <c r="A50" s="2" t="n"/>
      <c r="KN50" s="1">
        <f>IF(INDEX(#REF!,MATCH('HT 0-1'!D50,#REF!,0))=INDEX(#REF!,MATCH('HT 0-1'!D50,#REF!,0)),INDEX(#REF!,MATCH('HT 0-1'!D50,#REF!,0)),"ERROR")</f>
        <v/>
      </c>
      <c r="KO50" s="1">
        <f>IF(INDEX(#REF!,MATCH('HT 0-1'!E50,#REF!,0))=INDEX(#REF!,MATCH('HT 0-1'!E50,#REF!,0)),INDEX(#REF!,MATCH('HT 0-1'!E50,#REF!,0)),"ERROR")</f>
        <v/>
      </c>
      <c r="KP50" s="1">
        <f>KN50&amp;" v "&amp;KO50</f>
        <v/>
      </c>
      <c r="KQ50">
        <f>B50&amp;"_"&amp;C50</f>
        <v/>
      </c>
      <c r="KR50" s="1">
        <f>IF((HW50/KK50)&lt;0.335,"G",IF((HW50/KK50)&gt;0.67,"R","A"))</f>
        <v/>
      </c>
      <c r="KS50" s="1">
        <f>IF((HX50/KK50)&lt;0.335,"G",IF((HX50/KK50)&gt;0.67,"R","A"))</f>
        <v/>
      </c>
      <c r="KT50" s="1">
        <f>IF((IH50/KK50)&lt;0.335,"G",IF((IH50/KK50)&gt;0.67,"R","A"))</f>
        <v/>
      </c>
      <c r="KU50" s="1">
        <f>IF((II50/KK50)&lt;0.335,"G",IF((II50/KK50)&gt;0.67,"R","A"))</f>
        <v/>
      </c>
      <c r="KV50" s="1">
        <f>IF((HZ50/KK50)&lt;0.335,"G",IF((HZ50/KK50)&gt;0.67,"R","A"))</f>
        <v/>
      </c>
      <c r="KW50" s="1">
        <f>IF((HY50/KK50)&lt;0.335,"G",IF((HY50/KK50)&gt;0.67,"R","A"))</f>
        <v/>
      </c>
      <c r="KX50" s="1">
        <f>IF((IK50/KK50)&lt;0.335,"G",IF((IK50/KK50)&gt;0.67,"R","A"))</f>
        <v/>
      </c>
      <c r="KY50" s="1">
        <f>IF((IJ50/KK50)&lt;0.335,"G",IF((IJ50/KK50)&gt;0.67,"R","A"))</f>
        <v/>
      </c>
      <c r="KZ50" s="1">
        <f>IF((HQ50/KK50)&lt;0.335,"G",IF((HQ50/KK50)&gt;0.67,"R","A"))</f>
        <v/>
      </c>
      <c r="LA50" s="1">
        <f>IF((IB50/KK50)&lt;0.335,"G",IF((IB50/KK50)&gt;0.67,"R","A"))</f>
        <v/>
      </c>
      <c r="LB50">
        <f>IF(LQ50="0-1",INDEX(Scrape!#REF!,MATCH('HT 0-1'!KP50,Scrape!$B:$B,0)),"")</f>
        <v/>
      </c>
      <c r="LC50">
        <f>IF(LQ50="0-1",INDEX(Scrape!$A:$A,MATCH('HT 0-1'!KP50,Scrape!$B:$B,0)),"")</f>
        <v/>
      </c>
      <c r="LD50">
        <f>IF(LQ50="0-1",INDEX(Scrape!$B:$B,MATCH('HT 0-1'!KP50,Scrape!$B:$B,0)),"")</f>
        <v/>
      </c>
      <c r="LE50">
        <f>IF(LQ50="0-1",INDEX(Scrape!$C:$C,MATCH('HT 0-1'!KP50,Scrape!$B:$B,0)),"")</f>
        <v/>
      </c>
      <c r="LF50">
        <f>IF(LQ50="0-1",INDEX(Scrape!$D:$D,MATCH('HT 0-1'!KP50,Scrape!$B:$B,0)),"")</f>
        <v/>
      </c>
      <c r="LG50">
        <f>IF(LQ50="0-1",INDEX(Scrape!$E:$E,MATCH('HT 0-1'!KP50,Scrape!$B:$B,0)),"")</f>
        <v/>
      </c>
      <c r="LH50">
        <f>IF(LQ50="0-1",INDEX(Scrape!$F:$F,MATCH('HT 0-1'!KP50,Scrape!$B:$B,0)),"")</f>
        <v/>
      </c>
      <c r="LI50">
        <f>IF(LQ50="0-1",INDEX(Scrape!$G:$G,MATCH('HT 0-1'!KP50,Scrape!$B:$B,0)),"")</f>
        <v/>
      </c>
      <c r="LJ50">
        <f>IF(LQ50="0-1",INDEX(Scrape!$H:$H,MATCH('HT 0-1'!KP50,Scrape!$B:$B,0)),"")</f>
        <v/>
      </c>
      <c r="LK50">
        <f>IF(LQ50="0-1",INDEX(Scrape!$I:$I,MATCH('HT 0-1'!KP50,Scrape!$B:$B,0)),"")</f>
        <v/>
      </c>
      <c r="LL50">
        <f>IF(LQ50="0-1",INDEX(Scrape!$J:$J,MATCH('HT 0-1'!KP50,Scrape!$B:$B,0)),"")</f>
        <v/>
      </c>
      <c r="LM50">
        <f>IF(LQ50="0-1",INDEX(Scrape!$K:$K,MATCH('HT 0-1'!KP50,Scrape!$B:$B,0)),"")</f>
        <v/>
      </c>
      <c r="LN50">
        <f>IF(LQ50="0-1",INDEX(Scrape!$L:$L,MATCH('HT 0-1'!KP50,Scrape!$B:$B,0)),"")</f>
        <v/>
      </c>
      <c r="LO50">
        <f>IF(LQ50="0-1",INDEX(Scrape!$M:$M,MATCH('HT 0-1'!KP50,Scrape!$B:$B,0)),"")</f>
        <v/>
      </c>
      <c r="LP50">
        <f>IF(LQ50="0-1",INDEX(Scrape!$N:$N,MATCH('HT 0-1'!KP50,Scrape!$B:$B,0)),"")</f>
        <v/>
      </c>
      <c r="LQ50">
        <f>INDEX(Scrape!$O:$O,MATCH('HT 0-1'!KP50,Scrape!$B:$B,0))</f>
        <v/>
      </c>
      <c r="LR50">
        <f>(1/LJ50)+(1/LI50)+(1/LH50)</f>
        <v/>
      </c>
      <c r="LS50">
        <f>(1/LG50)+(1/LF50)+(1/LE50)</f>
        <v/>
      </c>
      <c r="LT50" s="8">
        <f>IF(INDEX(#REF!,MATCH(KQ50,#REF!,0))=INDEX(#REF!,MATCH(KQ50,#REF!,0)),INDEX(#REF!,MATCH(KQ50,#REF!,0)),"ERROR")</f>
        <v/>
      </c>
      <c r="LU50" s="4">
        <f>IF(KR50="G",2,IF(KR50="R",0.5,IF(KR50="A",1)))</f>
        <v/>
      </c>
      <c r="LV50" s="4">
        <f>IF(KS50="G",0.5,IF(KS50="R",2,IF(KS50="A",1)))</f>
        <v/>
      </c>
      <c r="LW50" s="4">
        <f>IF(KT50="G",2,IF(KT50="R",0.5,IF(KT50="A",1)))</f>
        <v/>
      </c>
      <c r="LX50" s="4">
        <f>IF(KU50="G",0.5,IF(KU50="R",2,IF(KU50="A",1)))</f>
        <v/>
      </c>
      <c r="LY50" s="7">
        <f>(LK50*(LU50+LX50)+(LL50*(LU50+LX50)))</f>
        <v/>
      </c>
      <c r="LZ50" s="7">
        <f>(LN50*(LV50+LW50)+(LO50*(LV50+LW50)))</f>
        <v/>
      </c>
      <c r="MA50" s="11">
        <f>LY50-LZ50</f>
        <v/>
      </c>
      <c r="MB50" s="5">
        <f>MA50+2</f>
        <v/>
      </c>
      <c r="MC50" s="6">
        <f>MA50-2</f>
        <v/>
      </c>
      <c r="MD50" s="4">
        <f>LE50</f>
        <v/>
      </c>
      <c r="ME50" s="9">
        <f>IF(MD50=0,1000,MD50+0.75)</f>
        <v/>
      </c>
      <c r="MF50" s="10">
        <f>IF(MD50=0,0,MD50-0.75)</f>
        <v/>
      </c>
      <c r="MG50" s="4">
        <f>((LM50*(LU50+LX50))-((LP50*(LV50+LW50))))</f>
        <v/>
      </c>
      <c r="MH50" s="9">
        <f>MG50*1.2</f>
        <v/>
      </c>
      <c r="MI50" s="10">
        <f>MG50*0.8</f>
        <v/>
      </c>
      <c r="MJ50">
        <f>IFERROR(NX50,"")</f>
        <v/>
      </c>
      <c r="MK50">
        <f>IFERROR(NY50,"")</f>
        <v/>
      </c>
      <c r="ML50">
        <f>IFERROR(NZ50,"")</f>
        <v/>
      </c>
      <c r="MM50">
        <f>IFERROR(OA50,"")</f>
        <v/>
      </c>
      <c r="MN50">
        <f>IFERROR(OB50,"")</f>
        <v/>
      </c>
      <c r="MO50">
        <f>IFERROR(OC50,"")</f>
        <v/>
      </c>
      <c r="MP50" s="1">
        <f>COUNTIFS(#REF!,LT50,#REF!,1,#REF!,"&gt;="&amp;MC50,#REF!,"&lt;="&amp;MB50,#REF!,"&lt;="&amp;ME50,#REF!,"&gt;="&amp;MF50,#REF!,"="&amp;KV50,#REF!,"="&amp;KX50)</f>
        <v/>
      </c>
      <c r="MQ50" s="1">
        <f>COUNTIFS(#REF!,LT50,#REF!,0,#REF!,"&gt;="&amp;MC50,#REF!,"&lt;="&amp;MB50,#REF!,"&lt;="&amp;ME50,#REF!,"&gt;="&amp;MF50,#REF!,"="&amp;KV50,#REF!,"="&amp;KX50)</f>
        <v/>
      </c>
      <c r="MR50" s="1">
        <f>COUNTIFS(#REF!,LT50,#REF!,1,#REF!,"&gt;="&amp;MC50,#REF!,"&lt;="&amp;MB50,#REF!,"&lt;="&amp;ME50,#REF!,"&gt;="&amp;MF50,#REF!,"="&amp;KW50,#REF!,"="&amp;KY50)</f>
        <v/>
      </c>
      <c r="MS50" s="1">
        <f>COUNTIFS(#REF!,LT50,#REF!,0,#REF!,"&gt;="&amp;MC50,#REF!,"&lt;="&amp;MB50,#REF!,"&lt;="&amp;ME50,#REF!,"&gt;="&amp;MF50,#REF!,"="&amp;KW50,#REF!,"="&amp;KY50)</f>
        <v/>
      </c>
      <c r="MT50" s="1">
        <f>COUNTIFS(#REF!,LT50,#REF!,1,#REF!,"&gt;="&amp;MI50,#REF!,"&lt;="&amp;MH50,#REF!,"&lt;="&amp;ME50,#REF!,"&gt;="&amp;MF50)</f>
        <v/>
      </c>
      <c r="MU50" s="1">
        <f>COUNTIFS(#REF!,LT50,#REF!,0,#REF!,"&gt;="&amp;MI50,#REF!,"&lt;="&amp;MH50,#REF!,"&lt;="&amp;ME50,#REF!,"&gt;="&amp;MF50)</f>
        <v/>
      </c>
      <c r="MV50" s="1">
        <f>COUNTIFS(#REF!,LT50,#REF!,1,#REF!,"&gt;="&amp;MI50,#REF!,"&lt;="&amp;MH50,#REF!,"="&amp;KZ50,#REF!,"="&amp;LA50,#REF!,"&lt;="&amp;ME50,#REF!,"&gt;="&amp;MF50)</f>
        <v/>
      </c>
      <c r="MW50" s="1">
        <f>COUNTIFS(#REF!,LT50,#REF!,0,#REF!,"&gt;="&amp;MI50,#REF!,"&lt;="&amp;MH50,#REF!,"="&amp;KZ50,#REF!,"="&amp;LA50,#REF!,"&lt;="&amp;ME50,#REF!,"&gt;="&amp;MF50)</f>
        <v/>
      </c>
      <c r="MX50" s="1">
        <f>COUNTIFS(#REF!,LT50,#REF!,1,#REF!,"&gt;="&amp;MC50,#REF!,"&lt;="&amp;MB50,#REF!,"&lt;="&amp;ME50,#REF!,"&gt;="&amp;MF50)</f>
        <v/>
      </c>
      <c r="MY50" s="1">
        <f>COUNTIFS(#REF!,LT50,#REF!,0,#REF!,"&gt;="&amp;MC50,#REF!,"&lt;="&amp;MB50,#REF!,"&lt;="&amp;ME50,#REF!,"&gt;="&amp;MF50)</f>
        <v/>
      </c>
      <c r="MZ50" s="1">
        <f>COUNTIFS(#REF!,LT50,#REF!,1,#REF!,"&lt;="&amp;ME50,#REF!,"&gt;="&amp;MF50,#REF!,"="&amp;KV50,#REF!,"="&amp;KX50)</f>
        <v/>
      </c>
      <c r="NA50" s="1">
        <f>COUNTIFS(#REF!,LT50,#REF!,0,#REF!,"&lt;="&amp;ME50,#REF!,"&gt;="&amp;MF50,#REF!,"="&amp;KV50,#REF!,"="&amp;KX50)</f>
        <v/>
      </c>
      <c r="NB50" s="1">
        <f>COUNTIFS(#REF!,LT50,#REF!,1,#REF!,"&lt;="&amp;ME50,#REF!,"&gt;="&amp;MF50,#REF!,"="&amp;KW50,#REF!,"="&amp;KY50)</f>
        <v/>
      </c>
      <c r="NC50" s="1">
        <f>COUNTIFS(#REF!,LT50,#REF!,0,#REF!,"&lt;="&amp;ME50,#REF!,"&gt;="&amp;MF50,#REF!,"="&amp;KW50,#REF!,"="&amp;KY50)</f>
        <v/>
      </c>
      <c r="ND50" s="1">
        <f>MP50+MR50+MT50+MV50+MX50+MZ50+NB50</f>
        <v/>
      </c>
      <c r="NE50" s="1">
        <f>MQ50+MS50+MU50+MW50+MY50+NA50+NC50</f>
        <v/>
      </c>
      <c r="NF50" s="1">
        <f>ND50+NE50</f>
        <v/>
      </c>
      <c r="NG50" s="33">
        <f>ND50/(ND50+NE50)</f>
        <v/>
      </c>
      <c r="NH50" s="3">
        <f>1/NG50</f>
        <v/>
      </c>
      <c r="NI50" s="1">
        <f>LI50</f>
        <v/>
      </c>
      <c r="NJ50" s="79">
        <f>((1-NG50)*(1/(NI50-1))*0.98-(NG50*1))</f>
        <v/>
      </c>
      <c r="NK50" s="34">
        <f>IF(LR50&lt;0.9,0,IF(AND(LR50&gt;1.1),0,1))</f>
        <v/>
      </c>
      <c r="NL50" s="34">
        <f>IF(LS50&lt;0.9,0,IF(AND(LS50&gt;1.1),0,1))</f>
        <v/>
      </c>
      <c r="NM50" s="32">
        <f>IF(NF50&gt;99,1,0)</f>
        <v/>
      </c>
      <c r="NN50" s="32">
        <f>IF(NJ50&gt;0.0799,1,0)</f>
        <v/>
      </c>
      <c r="NO50" s="32">
        <f>IF(NJ50&gt;NQ50,1,0)</f>
        <v/>
      </c>
      <c r="NP50" s="32">
        <f>NM50+NN50+NO50+NK50+NL50</f>
        <v/>
      </c>
      <c r="NQ50" s="79">
        <f>(((100*NG50)*(NI50-1)*0.98)-((1-NG50)*100))/100</f>
        <v/>
      </c>
      <c r="NR50" s="34">
        <f>IF(LR50&lt;0.9,0,IF(AND(LR50&gt;1.1),0,1))</f>
        <v/>
      </c>
      <c r="NS50" s="34">
        <f>IF(LS50&lt;0.9,0,IF(AND(LS50&gt;1.1),0,1))</f>
        <v/>
      </c>
      <c r="NT50" s="32">
        <f>IF(NF50&gt;99,1,0)</f>
        <v/>
      </c>
      <c r="NU50" s="32">
        <f>IF(NQ50&gt;0.0799,1,0)</f>
        <v/>
      </c>
      <c r="NV50" s="32">
        <f>IF(NQ50&gt;NJ50,1,0)</f>
        <v/>
      </c>
      <c r="NW50" s="32">
        <f>NT50+NU50+NV50+NR50+NS50</f>
        <v/>
      </c>
      <c r="NX50">
        <f>IF(NP50=5,"LayAway0-1",IF(AND(NW50=5),"BackAway0-1",""))</f>
        <v/>
      </c>
      <c r="NY50">
        <f>IF(NP50=5,KO50,IF(AND(NW50=5),KO50,""))</f>
        <v/>
      </c>
      <c r="NZ50">
        <f>IF(NP50=5,"Match Odds",IF(AND(NW50=5),"Match Odds",""))</f>
        <v/>
      </c>
      <c r="OA50">
        <f>IF(NP50=5,KP50,IF(AND(NW50=5),KP50,""))</f>
        <v/>
      </c>
      <c r="OB50">
        <f>IF(NP50=5,"MATCH_ODDS",IF(AND(NW50=5),"MATCH_ODDS",""))</f>
        <v/>
      </c>
      <c r="OC50">
        <f>IF(NP50=5,"LAY",IF(AND(NW50=5),"BACK",""))</f>
        <v/>
      </c>
    </row>
    <row r="51" ht="16.5" customHeight="1" thickBot="1" thickTop="1">
      <c r="A51" s="2" t="n"/>
      <c r="KN51" s="1">
        <f>IF(INDEX(#REF!,MATCH('HT 0-1'!D51,#REF!,0))=INDEX(#REF!,MATCH('HT 0-1'!D51,#REF!,0)),INDEX(#REF!,MATCH('HT 0-1'!D51,#REF!,0)),"ERROR")</f>
        <v/>
      </c>
      <c r="KO51" s="1">
        <f>IF(INDEX(#REF!,MATCH('HT 0-1'!E51,#REF!,0))=INDEX(#REF!,MATCH('HT 0-1'!E51,#REF!,0)),INDEX(#REF!,MATCH('HT 0-1'!E51,#REF!,0)),"ERROR")</f>
        <v/>
      </c>
      <c r="KP51" s="1">
        <f>KN51&amp;" v "&amp;KO51</f>
        <v/>
      </c>
      <c r="KQ51">
        <f>B51&amp;"_"&amp;C51</f>
        <v/>
      </c>
      <c r="KR51" s="1">
        <f>IF((HW51/KK51)&lt;0.335,"G",IF((HW51/KK51)&gt;0.67,"R","A"))</f>
        <v/>
      </c>
      <c r="KS51" s="1">
        <f>IF((HX51/KK51)&lt;0.335,"G",IF((HX51/KK51)&gt;0.67,"R","A"))</f>
        <v/>
      </c>
      <c r="KT51" s="1">
        <f>IF((IH51/KK51)&lt;0.335,"G",IF((IH51/KK51)&gt;0.67,"R","A"))</f>
        <v/>
      </c>
      <c r="KU51" s="1">
        <f>IF((II51/KK51)&lt;0.335,"G",IF((II51/KK51)&gt;0.67,"R","A"))</f>
        <v/>
      </c>
      <c r="KV51" s="1">
        <f>IF((HZ51/KK51)&lt;0.335,"G",IF((HZ51/KK51)&gt;0.67,"R","A"))</f>
        <v/>
      </c>
      <c r="KW51" s="1">
        <f>IF((HY51/KK51)&lt;0.335,"G",IF((HY51/KK51)&gt;0.67,"R","A"))</f>
        <v/>
      </c>
      <c r="KX51" s="1">
        <f>IF((IK51/KK51)&lt;0.335,"G",IF((IK51/KK51)&gt;0.67,"R","A"))</f>
        <v/>
      </c>
      <c r="KY51" s="1">
        <f>IF((IJ51/KK51)&lt;0.335,"G",IF((IJ51/KK51)&gt;0.67,"R","A"))</f>
        <v/>
      </c>
      <c r="KZ51" s="1">
        <f>IF((HQ51/KK51)&lt;0.335,"G",IF((HQ51/KK51)&gt;0.67,"R","A"))</f>
        <v/>
      </c>
      <c r="LA51" s="1">
        <f>IF((IB51/KK51)&lt;0.335,"G",IF((IB51/KK51)&gt;0.67,"R","A"))</f>
        <v/>
      </c>
      <c r="LB51">
        <f>IF(LQ51="0-1",INDEX(Scrape!#REF!,MATCH('HT 0-1'!KP51,Scrape!$B:$B,0)),"")</f>
        <v/>
      </c>
      <c r="LC51">
        <f>IF(LQ51="0-1",INDEX(Scrape!$A:$A,MATCH('HT 0-1'!KP51,Scrape!$B:$B,0)),"")</f>
        <v/>
      </c>
      <c r="LD51">
        <f>IF(LQ51="0-1",INDEX(Scrape!$B:$B,MATCH('HT 0-1'!KP51,Scrape!$B:$B,0)),"")</f>
        <v/>
      </c>
      <c r="LE51">
        <f>IF(LQ51="0-1",INDEX(Scrape!$C:$C,MATCH('HT 0-1'!KP51,Scrape!$B:$B,0)),"")</f>
        <v/>
      </c>
      <c r="LF51">
        <f>IF(LQ51="0-1",INDEX(Scrape!$D:$D,MATCH('HT 0-1'!KP51,Scrape!$B:$B,0)),"")</f>
        <v/>
      </c>
      <c r="LG51">
        <f>IF(LQ51="0-1",INDEX(Scrape!$E:$E,MATCH('HT 0-1'!KP51,Scrape!$B:$B,0)),"")</f>
        <v/>
      </c>
      <c r="LH51">
        <f>IF(LQ51="0-1",INDEX(Scrape!$F:$F,MATCH('HT 0-1'!KP51,Scrape!$B:$B,0)),"")</f>
        <v/>
      </c>
      <c r="LI51">
        <f>IF(LQ51="0-1",INDEX(Scrape!$G:$G,MATCH('HT 0-1'!KP51,Scrape!$B:$B,0)),"")</f>
        <v/>
      </c>
      <c r="LJ51">
        <f>IF(LQ51="0-1",INDEX(Scrape!$H:$H,MATCH('HT 0-1'!KP51,Scrape!$B:$B,0)),"")</f>
        <v/>
      </c>
      <c r="LK51">
        <f>IF(LQ51="0-1",INDEX(Scrape!$I:$I,MATCH('HT 0-1'!KP51,Scrape!$B:$B,0)),"")</f>
        <v/>
      </c>
      <c r="LL51">
        <f>IF(LQ51="0-1",INDEX(Scrape!$J:$J,MATCH('HT 0-1'!KP51,Scrape!$B:$B,0)),"")</f>
        <v/>
      </c>
      <c r="LM51">
        <f>IF(LQ51="0-1",INDEX(Scrape!$K:$K,MATCH('HT 0-1'!KP51,Scrape!$B:$B,0)),"")</f>
        <v/>
      </c>
      <c r="LN51">
        <f>IF(LQ51="0-1",INDEX(Scrape!$L:$L,MATCH('HT 0-1'!KP51,Scrape!$B:$B,0)),"")</f>
        <v/>
      </c>
      <c r="LO51">
        <f>IF(LQ51="0-1",INDEX(Scrape!$M:$M,MATCH('HT 0-1'!KP51,Scrape!$B:$B,0)),"")</f>
        <v/>
      </c>
      <c r="LP51">
        <f>IF(LQ51="0-1",INDEX(Scrape!$N:$N,MATCH('HT 0-1'!KP51,Scrape!$B:$B,0)),"")</f>
        <v/>
      </c>
      <c r="LQ51">
        <f>INDEX(Scrape!$O:$O,MATCH('HT 0-1'!KP51,Scrape!$B:$B,0))</f>
        <v/>
      </c>
      <c r="LR51">
        <f>(1/LJ51)+(1/LI51)+(1/LH51)</f>
        <v/>
      </c>
      <c r="LS51">
        <f>(1/LG51)+(1/LF51)+(1/LE51)</f>
        <v/>
      </c>
      <c r="LT51" s="8">
        <f>IF(INDEX(#REF!,MATCH(KQ51,#REF!,0))=INDEX(#REF!,MATCH(KQ51,#REF!,0)),INDEX(#REF!,MATCH(KQ51,#REF!,0)),"ERROR")</f>
        <v/>
      </c>
      <c r="LU51" s="4">
        <f>IF(KR51="G",2,IF(KR51="R",0.5,IF(KR51="A",1)))</f>
        <v/>
      </c>
      <c r="LV51" s="4">
        <f>IF(KS51="G",0.5,IF(KS51="R",2,IF(KS51="A",1)))</f>
        <v/>
      </c>
      <c r="LW51" s="4">
        <f>IF(KT51="G",2,IF(KT51="R",0.5,IF(KT51="A",1)))</f>
        <v/>
      </c>
      <c r="LX51" s="4">
        <f>IF(KU51="G",0.5,IF(KU51="R",2,IF(KU51="A",1)))</f>
        <v/>
      </c>
      <c r="LY51" s="7">
        <f>(LK51*(LU51+LX51)+(LL51*(LU51+LX51)))</f>
        <v/>
      </c>
      <c r="LZ51" s="7">
        <f>(LN51*(LV51+LW51)+(LO51*(LV51+LW51)))</f>
        <v/>
      </c>
      <c r="MA51" s="11">
        <f>LY51-LZ51</f>
        <v/>
      </c>
      <c r="MB51" s="5">
        <f>MA51+2</f>
        <v/>
      </c>
      <c r="MC51" s="6">
        <f>MA51-2</f>
        <v/>
      </c>
      <c r="MD51" s="4">
        <f>LE51</f>
        <v/>
      </c>
      <c r="ME51" s="9">
        <f>IF(MD51=0,1000,MD51+0.75)</f>
        <v/>
      </c>
      <c r="MF51" s="10">
        <f>IF(MD51=0,0,MD51-0.75)</f>
        <v/>
      </c>
      <c r="MG51" s="4">
        <f>((LM51*(LU51+LX51))-((LP51*(LV51+LW51))))</f>
        <v/>
      </c>
      <c r="MH51" s="9">
        <f>MG51*1.2</f>
        <v/>
      </c>
      <c r="MI51" s="10">
        <f>MG51*0.8</f>
        <v/>
      </c>
      <c r="MJ51">
        <f>IFERROR(NX51,"")</f>
        <v/>
      </c>
      <c r="MK51">
        <f>IFERROR(NY51,"")</f>
        <v/>
      </c>
      <c r="ML51">
        <f>IFERROR(NZ51,"")</f>
        <v/>
      </c>
      <c r="MM51">
        <f>IFERROR(OA51,"")</f>
        <v/>
      </c>
      <c r="MN51">
        <f>IFERROR(OB51,"")</f>
        <v/>
      </c>
      <c r="MO51">
        <f>IFERROR(OC51,"")</f>
        <v/>
      </c>
      <c r="MP51" s="1">
        <f>COUNTIFS(#REF!,LT51,#REF!,1,#REF!,"&gt;="&amp;MC51,#REF!,"&lt;="&amp;MB51,#REF!,"&lt;="&amp;ME51,#REF!,"&gt;="&amp;MF51,#REF!,"="&amp;KV51,#REF!,"="&amp;KX51)</f>
        <v/>
      </c>
      <c r="MQ51" s="1">
        <f>COUNTIFS(#REF!,LT51,#REF!,0,#REF!,"&gt;="&amp;MC51,#REF!,"&lt;="&amp;MB51,#REF!,"&lt;="&amp;ME51,#REF!,"&gt;="&amp;MF51,#REF!,"="&amp;KV51,#REF!,"="&amp;KX51)</f>
        <v/>
      </c>
      <c r="MR51" s="1">
        <f>COUNTIFS(#REF!,LT51,#REF!,1,#REF!,"&gt;="&amp;MC51,#REF!,"&lt;="&amp;MB51,#REF!,"&lt;="&amp;ME51,#REF!,"&gt;="&amp;MF51,#REF!,"="&amp;KW51,#REF!,"="&amp;KY51)</f>
        <v/>
      </c>
      <c r="MS51" s="1">
        <f>COUNTIFS(#REF!,LT51,#REF!,0,#REF!,"&gt;="&amp;MC51,#REF!,"&lt;="&amp;MB51,#REF!,"&lt;="&amp;ME51,#REF!,"&gt;="&amp;MF51,#REF!,"="&amp;KW51,#REF!,"="&amp;KY51)</f>
        <v/>
      </c>
      <c r="MT51" s="1">
        <f>COUNTIFS(#REF!,LT51,#REF!,1,#REF!,"&gt;="&amp;MI51,#REF!,"&lt;="&amp;MH51,#REF!,"&lt;="&amp;ME51,#REF!,"&gt;="&amp;MF51)</f>
        <v/>
      </c>
      <c r="MU51" s="1">
        <f>COUNTIFS(#REF!,LT51,#REF!,0,#REF!,"&gt;="&amp;MI51,#REF!,"&lt;="&amp;MH51,#REF!,"&lt;="&amp;ME51,#REF!,"&gt;="&amp;MF51)</f>
        <v/>
      </c>
      <c r="MV51" s="1">
        <f>COUNTIFS(#REF!,LT51,#REF!,1,#REF!,"&gt;="&amp;MI51,#REF!,"&lt;="&amp;MH51,#REF!,"="&amp;KZ51,#REF!,"="&amp;LA51,#REF!,"&lt;="&amp;ME51,#REF!,"&gt;="&amp;MF51)</f>
        <v/>
      </c>
      <c r="MW51" s="1">
        <f>COUNTIFS(#REF!,LT51,#REF!,0,#REF!,"&gt;="&amp;MI51,#REF!,"&lt;="&amp;MH51,#REF!,"="&amp;KZ51,#REF!,"="&amp;LA51,#REF!,"&lt;="&amp;ME51,#REF!,"&gt;="&amp;MF51)</f>
        <v/>
      </c>
      <c r="MX51" s="1">
        <f>COUNTIFS(#REF!,LT51,#REF!,1,#REF!,"&gt;="&amp;MC51,#REF!,"&lt;="&amp;MB51,#REF!,"&lt;="&amp;ME51,#REF!,"&gt;="&amp;MF51)</f>
        <v/>
      </c>
      <c r="MY51" s="1">
        <f>COUNTIFS(#REF!,LT51,#REF!,0,#REF!,"&gt;="&amp;MC51,#REF!,"&lt;="&amp;MB51,#REF!,"&lt;="&amp;ME51,#REF!,"&gt;="&amp;MF51)</f>
        <v/>
      </c>
      <c r="MZ51" s="1">
        <f>COUNTIFS(#REF!,LT51,#REF!,1,#REF!,"&lt;="&amp;ME51,#REF!,"&gt;="&amp;MF51,#REF!,"="&amp;KV51,#REF!,"="&amp;KX51)</f>
        <v/>
      </c>
      <c r="NA51" s="1">
        <f>COUNTIFS(#REF!,LT51,#REF!,0,#REF!,"&lt;="&amp;ME51,#REF!,"&gt;="&amp;MF51,#REF!,"="&amp;KV51,#REF!,"="&amp;KX51)</f>
        <v/>
      </c>
      <c r="NB51" s="1">
        <f>COUNTIFS(#REF!,LT51,#REF!,1,#REF!,"&lt;="&amp;ME51,#REF!,"&gt;="&amp;MF51,#REF!,"="&amp;KW51,#REF!,"="&amp;KY51)</f>
        <v/>
      </c>
      <c r="NC51" s="1">
        <f>COUNTIFS(#REF!,LT51,#REF!,0,#REF!,"&lt;="&amp;ME51,#REF!,"&gt;="&amp;MF51,#REF!,"="&amp;KW51,#REF!,"="&amp;KY51)</f>
        <v/>
      </c>
      <c r="ND51" s="1">
        <f>MP51+MR51+MT51+MV51+MX51+MZ51+NB51</f>
        <v/>
      </c>
      <c r="NE51" s="1">
        <f>MQ51+MS51+MU51+MW51+MY51+NA51+NC51</f>
        <v/>
      </c>
      <c r="NF51" s="1">
        <f>ND51+NE51</f>
        <v/>
      </c>
      <c r="NG51" s="33">
        <f>ND51/(ND51+NE51)</f>
        <v/>
      </c>
      <c r="NH51" s="3">
        <f>1/NG51</f>
        <v/>
      </c>
      <c r="NI51" s="1">
        <f>LI51</f>
        <v/>
      </c>
      <c r="NJ51" s="79">
        <f>((1-NG51)*(1/(NI51-1))*0.98-(NG51*1))</f>
        <v/>
      </c>
      <c r="NK51" s="34">
        <f>IF(LR51&lt;0.9,0,IF(AND(LR51&gt;1.1),0,1))</f>
        <v/>
      </c>
      <c r="NL51" s="34">
        <f>IF(LS51&lt;0.9,0,IF(AND(LS51&gt;1.1),0,1))</f>
        <v/>
      </c>
      <c r="NM51" s="32">
        <f>IF(NF51&gt;99,1,0)</f>
        <v/>
      </c>
      <c r="NN51" s="32">
        <f>IF(NJ51&gt;0.0799,1,0)</f>
        <v/>
      </c>
      <c r="NO51" s="32">
        <f>IF(NJ51&gt;NQ51,1,0)</f>
        <v/>
      </c>
      <c r="NP51" s="32">
        <f>NM51+NN51+NO51+NK51+NL51</f>
        <v/>
      </c>
      <c r="NQ51" s="79">
        <f>(((100*NG51)*(NI51-1)*0.98)-((1-NG51)*100))/100</f>
        <v/>
      </c>
      <c r="NR51" s="34">
        <f>IF(LR51&lt;0.9,0,IF(AND(LR51&gt;1.1),0,1))</f>
        <v/>
      </c>
      <c r="NS51" s="34">
        <f>IF(LS51&lt;0.9,0,IF(AND(LS51&gt;1.1),0,1))</f>
        <v/>
      </c>
      <c r="NT51" s="32">
        <f>IF(NF51&gt;99,1,0)</f>
        <v/>
      </c>
      <c r="NU51" s="32">
        <f>IF(NQ51&gt;0.0799,1,0)</f>
        <v/>
      </c>
      <c r="NV51" s="32">
        <f>IF(NQ51&gt;NJ51,1,0)</f>
        <v/>
      </c>
      <c r="NW51" s="32">
        <f>NT51+NU51+NV51+NR51+NS51</f>
        <v/>
      </c>
      <c r="NX51">
        <f>IF(NP51=5,"LayAway0-1",IF(AND(NW51=5),"BackAway0-1",""))</f>
        <v/>
      </c>
      <c r="NY51">
        <f>IF(NP51=5,KO51,IF(AND(NW51=5),KO51,""))</f>
        <v/>
      </c>
      <c r="NZ51">
        <f>IF(NP51=5,"Match Odds",IF(AND(NW51=5),"Match Odds",""))</f>
        <v/>
      </c>
      <c r="OA51">
        <f>IF(NP51=5,KP51,IF(AND(NW51=5),KP51,""))</f>
        <v/>
      </c>
      <c r="OB51">
        <f>IF(NP51=5,"MATCH_ODDS",IF(AND(NW51=5),"MATCH_ODDS",""))</f>
        <v/>
      </c>
      <c r="OC51">
        <f>IF(NP51=5,"LAY",IF(AND(NW51=5),"BACK",""))</f>
        <v/>
      </c>
    </row>
    <row r="52" ht="16.5" customHeight="1" thickBot="1" thickTop="1">
      <c r="A52" s="2" t="n"/>
      <c r="KN52" s="1">
        <f>IF(INDEX(#REF!,MATCH('HT 0-1'!D52,#REF!,0))=INDEX(#REF!,MATCH('HT 0-1'!D52,#REF!,0)),INDEX(#REF!,MATCH('HT 0-1'!D52,#REF!,0)),"ERROR")</f>
        <v/>
      </c>
      <c r="KO52" s="1">
        <f>IF(INDEX(#REF!,MATCH('HT 0-1'!E52,#REF!,0))=INDEX(#REF!,MATCH('HT 0-1'!E52,#REF!,0)),INDEX(#REF!,MATCH('HT 0-1'!E52,#REF!,0)),"ERROR")</f>
        <v/>
      </c>
      <c r="KP52" s="1">
        <f>KN52&amp;" v "&amp;KO52</f>
        <v/>
      </c>
      <c r="KQ52">
        <f>B52&amp;"_"&amp;C52</f>
        <v/>
      </c>
      <c r="KR52" s="1">
        <f>IF((HW52/KK52)&lt;0.335,"G",IF((HW52/KK52)&gt;0.67,"R","A"))</f>
        <v/>
      </c>
      <c r="KS52" s="1">
        <f>IF((HX52/KK52)&lt;0.335,"G",IF((HX52/KK52)&gt;0.67,"R","A"))</f>
        <v/>
      </c>
      <c r="KT52" s="1">
        <f>IF((IH52/KK52)&lt;0.335,"G",IF((IH52/KK52)&gt;0.67,"R","A"))</f>
        <v/>
      </c>
      <c r="KU52" s="1">
        <f>IF((II52/KK52)&lt;0.335,"G",IF((II52/KK52)&gt;0.67,"R","A"))</f>
        <v/>
      </c>
      <c r="KV52" s="1">
        <f>IF((HZ52/KK52)&lt;0.335,"G",IF((HZ52/KK52)&gt;0.67,"R","A"))</f>
        <v/>
      </c>
      <c r="KW52" s="1">
        <f>IF((HY52/KK52)&lt;0.335,"G",IF((HY52/KK52)&gt;0.67,"R","A"))</f>
        <v/>
      </c>
      <c r="KX52" s="1">
        <f>IF((IK52/KK52)&lt;0.335,"G",IF((IK52/KK52)&gt;0.67,"R","A"))</f>
        <v/>
      </c>
      <c r="KY52" s="1">
        <f>IF((IJ52/KK52)&lt;0.335,"G",IF((IJ52/KK52)&gt;0.67,"R","A"))</f>
        <v/>
      </c>
      <c r="KZ52" s="1">
        <f>IF((HQ52/KK52)&lt;0.335,"G",IF((HQ52/KK52)&gt;0.67,"R","A"))</f>
        <v/>
      </c>
      <c r="LA52" s="1">
        <f>IF((IB52/KK52)&lt;0.335,"G",IF((IB52/KK52)&gt;0.67,"R","A"))</f>
        <v/>
      </c>
      <c r="LB52">
        <f>IF(LQ52="0-1",INDEX(Scrape!#REF!,MATCH('HT 0-1'!KP52,Scrape!$B:$B,0)),"")</f>
        <v/>
      </c>
      <c r="LC52">
        <f>IF(LQ52="0-1",INDEX(Scrape!$A:$A,MATCH('HT 0-1'!KP52,Scrape!$B:$B,0)),"")</f>
        <v/>
      </c>
      <c r="LD52">
        <f>IF(LQ52="0-1",INDEX(Scrape!$B:$B,MATCH('HT 0-1'!KP52,Scrape!$B:$B,0)),"")</f>
        <v/>
      </c>
      <c r="LE52">
        <f>IF(LQ52="0-1",INDEX(Scrape!$C:$C,MATCH('HT 0-1'!KP52,Scrape!$B:$B,0)),"")</f>
        <v/>
      </c>
      <c r="LF52">
        <f>IF(LQ52="0-1",INDEX(Scrape!$D:$D,MATCH('HT 0-1'!KP52,Scrape!$B:$B,0)),"")</f>
        <v/>
      </c>
      <c r="LG52">
        <f>IF(LQ52="0-1",INDEX(Scrape!$E:$E,MATCH('HT 0-1'!KP52,Scrape!$B:$B,0)),"")</f>
        <v/>
      </c>
      <c r="LH52">
        <f>IF(LQ52="0-1",INDEX(Scrape!$F:$F,MATCH('HT 0-1'!KP52,Scrape!$B:$B,0)),"")</f>
        <v/>
      </c>
      <c r="LI52">
        <f>IF(LQ52="0-1",INDEX(Scrape!$G:$G,MATCH('HT 0-1'!KP52,Scrape!$B:$B,0)),"")</f>
        <v/>
      </c>
      <c r="LJ52">
        <f>IF(LQ52="0-1",INDEX(Scrape!$H:$H,MATCH('HT 0-1'!KP52,Scrape!$B:$B,0)),"")</f>
        <v/>
      </c>
      <c r="LK52">
        <f>IF(LQ52="0-1",INDEX(Scrape!$I:$I,MATCH('HT 0-1'!KP52,Scrape!$B:$B,0)),"")</f>
        <v/>
      </c>
      <c r="LL52">
        <f>IF(LQ52="0-1",INDEX(Scrape!$J:$J,MATCH('HT 0-1'!KP52,Scrape!$B:$B,0)),"")</f>
        <v/>
      </c>
      <c r="LM52">
        <f>IF(LQ52="0-1",INDEX(Scrape!$K:$K,MATCH('HT 0-1'!KP52,Scrape!$B:$B,0)),"")</f>
        <v/>
      </c>
      <c r="LN52">
        <f>IF(LQ52="0-1",INDEX(Scrape!$L:$L,MATCH('HT 0-1'!KP52,Scrape!$B:$B,0)),"")</f>
        <v/>
      </c>
      <c r="LO52">
        <f>IF(LQ52="0-1",INDEX(Scrape!$M:$M,MATCH('HT 0-1'!KP52,Scrape!$B:$B,0)),"")</f>
        <v/>
      </c>
      <c r="LP52">
        <f>IF(LQ52="0-1",INDEX(Scrape!$N:$N,MATCH('HT 0-1'!KP52,Scrape!$B:$B,0)),"")</f>
        <v/>
      </c>
      <c r="LQ52">
        <f>INDEX(Scrape!$O:$O,MATCH('HT 0-1'!KP52,Scrape!$B:$B,0))</f>
        <v/>
      </c>
      <c r="LR52">
        <f>(1/LJ52)+(1/LI52)+(1/LH52)</f>
        <v/>
      </c>
      <c r="LS52">
        <f>(1/LG52)+(1/LF52)+(1/LE52)</f>
        <v/>
      </c>
      <c r="LT52" s="8">
        <f>IF(INDEX(#REF!,MATCH(KQ52,#REF!,0))=INDEX(#REF!,MATCH(KQ52,#REF!,0)),INDEX(#REF!,MATCH(KQ52,#REF!,0)),"ERROR")</f>
        <v/>
      </c>
      <c r="LU52" s="4">
        <f>IF(KR52="G",2,IF(KR52="R",0.5,IF(KR52="A",1)))</f>
        <v/>
      </c>
      <c r="LV52" s="4">
        <f>IF(KS52="G",0.5,IF(KS52="R",2,IF(KS52="A",1)))</f>
        <v/>
      </c>
      <c r="LW52" s="4">
        <f>IF(KT52="G",2,IF(KT52="R",0.5,IF(KT52="A",1)))</f>
        <v/>
      </c>
      <c r="LX52" s="4">
        <f>IF(KU52="G",0.5,IF(KU52="R",2,IF(KU52="A",1)))</f>
        <v/>
      </c>
      <c r="LY52" s="7">
        <f>(LK52*(LU52+LX52)+(LL52*(LU52+LX52)))</f>
        <v/>
      </c>
      <c r="LZ52" s="7">
        <f>(LN52*(LV52+LW52)+(LO52*(LV52+LW52)))</f>
        <v/>
      </c>
      <c r="MA52" s="11">
        <f>LY52-LZ52</f>
        <v/>
      </c>
      <c r="MB52" s="5">
        <f>MA52+2</f>
        <v/>
      </c>
      <c r="MC52" s="6">
        <f>MA52-2</f>
        <v/>
      </c>
      <c r="MD52" s="4">
        <f>LE52</f>
        <v/>
      </c>
      <c r="ME52" s="9">
        <f>IF(MD52=0,1000,MD52+0.75)</f>
        <v/>
      </c>
      <c r="MF52" s="10">
        <f>IF(MD52=0,0,MD52-0.75)</f>
        <v/>
      </c>
      <c r="MG52" s="4">
        <f>((LM52*(LU52+LX52))-((LP52*(LV52+LW52))))</f>
        <v/>
      </c>
      <c r="MH52" s="9">
        <f>MG52*1.2</f>
        <v/>
      </c>
      <c r="MI52" s="10">
        <f>MG52*0.8</f>
        <v/>
      </c>
      <c r="MJ52">
        <f>IFERROR(NX52,"")</f>
        <v/>
      </c>
      <c r="MK52">
        <f>IFERROR(NY52,"")</f>
        <v/>
      </c>
      <c r="ML52">
        <f>IFERROR(NZ52,"")</f>
        <v/>
      </c>
      <c r="MM52">
        <f>IFERROR(OA52,"")</f>
        <v/>
      </c>
      <c r="MN52">
        <f>IFERROR(OB52,"")</f>
        <v/>
      </c>
      <c r="MO52">
        <f>IFERROR(OC52,"")</f>
        <v/>
      </c>
      <c r="MP52" s="1">
        <f>COUNTIFS(#REF!,LT52,#REF!,1,#REF!,"&gt;="&amp;MC52,#REF!,"&lt;="&amp;MB52,#REF!,"&lt;="&amp;ME52,#REF!,"&gt;="&amp;MF52,#REF!,"="&amp;KV52,#REF!,"="&amp;KX52)</f>
        <v/>
      </c>
      <c r="MQ52" s="1">
        <f>COUNTIFS(#REF!,LT52,#REF!,0,#REF!,"&gt;="&amp;MC52,#REF!,"&lt;="&amp;MB52,#REF!,"&lt;="&amp;ME52,#REF!,"&gt;="&amp;MF52,#REF!,"="&amp;KV52,#REF!,"="&amp;KX52)</f>
        <v/>
      </c>
      <c r="MR52" s="1">
        <f>COUNTIFS(#REF!,LT52,#REF!,1,#REF!,"&gt;="&amp;MC52,#REF!,"&lt;="&amp;MB52,#REF!,"&lt;="&amp;ME52,#REF!,"&gt;="&amp;MF52,#REF!,"="&amp;KW52,#REF!,"="&amp;KY52)</f>
        <v/>
      </c>
      <c r="MS52" s="1">
        <f>COUNTIFS(#REF!,LT52,#REF!,0,#REF!,"&gt;="&amp;MC52,#REF!,"&lt;="&amp;MB52,#REF!,"&lt;="&amp;ME52,#REF!,"&gt;="&amp;MF52,#REF!,"="&amp;KW52,#REF!,"="&amp;KY52)</f>
        <v/>
      </c>
      <c r="MT52" s="1">
        <f>COUNTIFS(#REF!,LT52,#REF!,1,#REF!,"&gt;="&amp;MI52,#REF!,"&lt;="&amp;MH52,#REF!,"&lt;="&amp;ME52,#REF!,"&gt;="&amp;MF52)</f>
        <v/>
      </c>
      <c r="MU52" s="1">
        <f>COUNTIFS(#REF!,LT52,#REF!,0,#REF!,"&gt;="&amp;MI52,#REF!,"&lt;="&amp;MH52,#REF!,"&lt;="&amp;ME52,#REF!,"&gt;="&amp;MF52)</f>
        <v/>
      </c>
      <c r="MV52" s="1">
        <f>COUNTIFS(#REF!,LT52,#REF!,1,#REF!,"&gt;="&amp;MI52,#REF!,"&lt;="&amp;MH52,#REF!,"="&amp;KZ52,#REF!,"="&amp;LA52,#REF!,"&lt;="&amp;ME52,#REF!,"&gt;="&amp;MF52)</f>
        <v/>
      </c>
      <c r="MW52" s="1">
        <f>COUNTIFS(#REF!,LT52,#REF!,0,#REF!,"&gt;="&amp;MI52,#REF!,"&lt;="&amp;MH52,#REF!,"="&amp;KZ52,#REF!,"="&amp;LA52,#REF!,"&lt;="&amp;ME52,#REF!,"&gt;="&amp;MF52)</f>
        <v/>
      </c>
      <c r="MX52" s="1">
        <f>COUNTIFS(#REF!,LT52,#REF!,1,#REF!,"&gt;="&amp;MC52,#REF!,"&lt;="&amp;MB52,#REF!,"&lt;="&amp;ME52,#REF!,"&gt;="&amp;MF52)</f>
        <v/>
      </c>
      <c r="MY52" s="1">
        <f>COUNTIFS(#REF!,LT52,#REF!,0,#REF!,"&gt;="&amp;MC52,#REF!,"&lt;="&amp;MB52,#REF!,"&lt;="&amp;ME52,#REF!,"&gt;="&amp;MF52)</f>
        <v/>
      </c>
      <c r="MZ52" s="1">
        <f>COUNTIFS(#REF!,LT52,#REF!,1,#REF!,"&lt;="&amp;ME52,#REF!,"&gt;="&amp;MF52,#REF!,"="&amp;KV52,#REF!,"="&amp;KX52)</f>
        <v/>
      </c>
      <c r="NA52" s="1">
        <f>COUNTIFS(#REF!,LT52,#REF!,0,#REF!,"&lt;="&amp;ME52,#REF!,"&gt;="&amp;MF52,#REF!,"="&amp;KV52,#REF!,"="&amp;KX52)</f>
        <v/>
      </c>
      <c r="NB52" s="1">
        <f>COUNTIFS(#REF!,LT52,#REF!,1,#REF!,"&lt;="&amp;ME52,#REF!,"&gt;="&amp;MF52,#REF!,"="&amp;KW52,#REF!,"="&amp;KY52)</f>
        <v/>
      </c>
      <c r="NC52" s="1">
        <f>COUNTIFS(#REF!,LT52,#REF!,0,#REF!,"&lt;="&amp;ME52,#REF!,"&gt;="&amp;MF52,#REF!,"="&amp;KW52,#REF!,"="&amp;KY52)</f>
        <v/>
      </c>
      <c r="ND52" s="1">
        <f>MP52+MR52+MT52+MV52+MX52+MZ52+NB52</f>
        <v/>
      </c>
      <c r="NE52" s="1">
        <f>MQ52+MS52+MU52+MW52+MY52+NA52+NC52</f>
        <v/>
      </c>
      <c r="NF52" s="1">
        <f>ND52+NE52</f>
        <v/>
      </c>
      <c r="NG52" s="33">
        <f>ND52/(ND52+NE52)</f>
        <v/>
      </c>
      <c r="NH52" s="3">
        <f>1/NG52</f>
        <v/>
      </c>
      <c r="NI52" s="1">
        <f>LI52</f>
        <v/>
      </c>
      <c r="NJ52" s="79">
        <f>((1-NG52)*(1/(NI52-1))*0.98-(NG52*1))</f>
        <v/>
      </c>
      <c r="NK52" s="34">
        <f>IF(LR52&lt;0.9,0,IF(AND(LR52&gt;1.1),0,1))</f>
        <v/>
      </c>
      <c r="NL52" s="34">
        <f>IF(LS52&lt;0.9,0,IF(AND(LS52&gt;1.1),0,1))</f>
        <v/>
      </c>
      <c r="NM52" s="32">
        <f>IF(NF52&gt;99,1,0)</f>
        <v/>
      </c>
      <c r="NN52" s="32">
        <f>IF(NJ52&gt;0.0799,1,0)</f>
        <v/>
      </c>
      <c r="NO52" s="32">
        <f>IF(NJ52&gt;NQ52,1,0)</f>
        <v/>
      </c>
      <c r="NP52" s="32">
        <f>NM52+NN52+NO52+NK52+NL52</f>
        <v/>
      </c>
      <c r="NQ52" s="79">
        <f>(((100*NG52)*(NI52-1)*0.98)-((1-NG52)*100))/100</f>
        <v/>
      </c>
      <c r="NR52" s="34">
        <f>IF(LR52&lt;0.9,0,IF(AND(LR52&gt;1.1),0,1))</f>
        <v/>
      </c>
      <c r="NS52" s="34">
        <f>IF(LS52&lt;0.9,0,IF(AND(LS52&gt;1.1),0,1))</f>
        <v/>
      </c>
      <c r="NT52" s="32">
        <f>IF(NF52&gt;99,1,0)</f>
        <v/>
      </c>
      <c r="NU52" s="32">
        <f>IF(NQ52&gt;0.0799,1,0)</f>
        <v/>
      </c>
      <c r="NV52" s="32">
        <f>IF(NQ52&gt;NJ52,1,0)</f>
        <v/>
      </c>
      <c r="NW52" s="32">
        <f>NT52+NU52+NV52+NR52+NS52</f>
        <v/>
      </c>
      <c r="NX52">
        <f>IF(NP52=5,"LayAway0-1",IF(AND(NW52=5),"BackAway0-1",""))</f>
        <v/>
      </c>
      <c r="NY52">
        <f>IF(NP52=5,KO52,IF(AND(NW52=5),KO52,""))</f>
        <v/>
      </c>
      <c r="NZ52">
        <f>IF(NP52=5,"Match Odds",IF(AND(NW52=5),"Match Odds",""))</f>
        <v/>
      </c>
      <c r="OA52">
        <f>IF(NP52=5,KP52,IF(AND(NW52=5),KP52,""))</f>
        <v/>
      </c>
      <c r="OB52">
        <f>IF(NP52=5,"MATCH_ODDS",IF(AND(NW52=5),"MATCH_ODDS",""))</f>
        <v/>
      </c>
      <c r="OC52">
        <f>IF(NP52=5,"LAY",IF(AND(NW52=5),"BACK",""))</f>
        <v/>
      </c>
    </row>
    <row r="53" ht="16.5" customHeight="1" thickBot="1" thickTop="1">
      <c r="A53" s="2" t="n"/>
      <c r="KN53" s="1">
        <f>IF(INDEX(#REF!,MATCH('HT 0-1'!D53,#REF!,0))=INDEX(#REF!,MATCH('HT 0-1'!D53,#REF!,0)),INDEX(#REF!,MATCH('HT 0-1'!D53,#REF!,0)),"ERROR")</f>
        <v/>
      </c>
      <c r="KO53" s="1">
        <f>IF(INDEX(#REF!,MATCH('HT 0-1'!E53,#REF!,0))=INDEX(#REF!,MATCH('HT 0-1'!E53,#REF!,0)),INDEX(#REF!,MATCH('HT 0-1'!E53,#REF!,0)),"ERROR")</f>
        <v/>
      </c>
      <c r="KP53" s="1">
        <f>KN53&amp;" v "&amp;KO53</f>
        <v/>
      </c>
      <c r="KQ53">
        <f>B53&amp;"_"&amp;C53</f>
        <v/>
      </c>
      <c r="KR53" s="1">
        <f>IF((HW53/KK53)&lt;0.335,"G",IF((HW53/KK53)&gt;0.67,"R","A"))</f>
        <v/>
      </c>
      <c r="KS53" s="1">
        <f>IF((HX53/KK53)&lt;0.335,"G",IF((HX53/KK53)&gt;0.67,"R","A"))</f>
        <v/>
      </c>
      <c r="KT53" s="1">
        <f>IF((IH53/KK53)&lt;0.335,"G",IF((IH53/KK53)&gt;0.67,"R","A"))</f>
        <v/>
      </c>
      <c r="KU53" s="1">
        <f>IF((II53/KK53)&lt;0.335,"G",IF((II53/KK53)&gt;0.67,"R","A"))</f>
        <v/>
      </c>
      <c r="KV53" s="1">
        <f>IF((HZ53/KK53)&lt;0.335,"G",IF((HZ53/KK53)&gt;0.67,"R","A"))</f>
        <v/>
      </c>
      <c r="KW53" s="1">
        <f>IF((HY53/KK53)&lt;0.335,"G",IF((HY53/KK53)&gt;0.67,"R","A"))</f>
        <v/>
      </c>
      <c r="KX53" s="1">
        <f>IF((IK53/KK53)&lt;0.335,"G",IF((IK53/KK53)&gt;0.67,"R","A"))</f>
        <v/>
      </c>
      <c r="KY53" s="1">
        <f>IF((IJ53/KK53)&lt;0.335,"G",IF((IJ53/KK53)&gt;0.67,"R","A"))</f>
        <v/>
      </c>
      <c r="KZ53" s="1">
        <f>IF((HQ53/KK53)&lt;0.335,"G",IF((HQ53/KK53)&gt;0.67,"R","A"))</f>
        <v/>
      </c>
      <c r="LA53" s="1">
        <f>IF((IB53/KK53)&lt;0.335,"G",IF((IB53/KK53)&gt;0.67,"R","A"))</f>
        <v/>
      </c>
      <c r="LB53">
        <f>IF(LQ53="0-1",INDEX(Scrape!#REF!,MATCH('HT 0-1'!KP53,Scrape!$B:$B,0)),"")</f>
        <v/>
      </c>
      <c r="LC53">
        <f>IF(LQ53="0-1",INDEX(Scrape!$A:$A,MATCH('HT 0-1'!KP53,Scrape!$B:$B,0)),"")</f>
        <v/>
      </c>
      <c r="LD53">
        <f>IF(LQ53="0-1",INDEX(Scrape!$B:$B,MATCH('HT 0-1'!KP53,Scrape!$B:$B,0)),"")</f>
        <v/>
      </c>
      <c r="LE53">
        <f>IF(LQ53="0-1",INDEX(Scrape!$C:$C,MATCH('HT 0-1'!KP53,Scrape!$B:$B,0)),"")</f>
        <v/>
      </c>
      <c r="LF53">
        <f>IF(LQ53="0-1",INDEX(Scrape!$D:$D,MATCH('HT 0-1'!KP53,Scrape!$B:$B,0)),"")</f>
        <v/>
      </c>
      <c r="LG53">
        <f>IF(LQ53="0-1",INDEX(Scrape!$E:$E,MATCH('HT 0-1'!KP53,Scrape!$B:$B,0)),"")</f>
        <v/>
      </c>
      <c r="LH53">
        <f>IF(LQ53="0-1",INDEX(Scrape!$F:$F,MATCH('HT 0-1'!KP53,Scrape!$B:$B,0)),"")</f>
        <v/>
      </c>
      <c r="LI53">
        <f>IF(LQ53="0-1",INDEX(Scrape!$G:$G,MATCH('HT 0-1'!KP53,Scrape!$B:$B,0)),"")</f>
        <v/>
      </c>
      <c r="LJ53">
        <f>IF(LQ53="0-1",INDEX(Scrape!$H:$H,MATCH('HT 0-1'!KP53,Scrape!$B:$B,0)),"")</f>
        <v/>
      </c>
      <c r="LK53">
        <f>IF(LQ53="0-1",INDEX(Scrape!$I:$I,MATCH('HT 0-1'!KP53,Scrape!$B:$B,0)),"")</f>
        <v/>
      </c>
      <c r="LL53">
        <f>IF(LQ53="0-1",INDEX(Scrape!$J:$J,MATCH('HT 0-1'!KP53,Scrape!$B:$B,0)),"")</f>
        <v/>
      </c>
      <c r="LM53">
        <f>IF(LQ53="0-1",INDEX(Scrape!$K:$K,MATCH('HT 0-1'!KP53,Scrape!$B:$B,0)),"")</f>
        <v/>
      </c>
      <c r="LN53">
        <f>IF(LQ53="0-1",INDEX(Scrape!$L:$L,MATCH('HT 0-1'!KP53,Scrape!$B:$B,0)),"")</f>
        <v/>
      </c>
      <c r="LO53">
        <f>IF(LQ53="0-1",INDEX(Scrape!$M:$M,MATCH('HT 0-1'!KP53,Scrape!$B:$B,0)),"")</f>
        <v/>
      </c>
      <c r="LP53">
        <f>IF(LQ53="0-1",INDEX(Scrape!$N:$N,MATCH('HT 0-1'!KP53,Scrape!$B:$B,0)),"")</f>
        <v/>
      </c>
      <c r="LQ53">
        <f>INDEX(Scrape!$O:$O,MATCH('HT 0-1'!KP53,Scrape!$B:$B,0))</f>
        <v/>
      </c>
      <c r="LR53">
        <f>(1/LJ53)+(1/LI53)+(1/LH53)</f>
        <v/>
      </c>
      <c r="LS53">
        <f>(1/LG53)+(1/LF53)+(1/LE53)</f>
        <v/>
      </c>
      <c r="LT53" s="8">
        <f>IF(INDEX(#REF!,MATCH(KQ53,#REF!,0))=INDEX(#REF!,MATCH(KQ53,#REF!,0)),INDEX(#REF!,MATCH(KQ53,#REF!,0)),"ERROR")</f>
        <v/>
      </c>
      <c r="LU53" s="4">
        <f>IF(KR53="G",2,IF(KR53="R",0.5,IF(KR53="A",1)))</f>
        <v/>
      </c>
      <c r="LV53" s="4">
        <f>IF(KS53="G",0.5,IF(KS53="R",2,IF(KS53="A",1)))</f>
        <v/>
      </c>
      <c r="LW53" s="4">
        <f>IF(KT53="G",2,IF(KT53="R",0.5,IF(KT53="A",1)))</f>
        <v/>
      </c>
      <c r="LX53" s="4">
        <f>IF(KU53="G",0.5,IF(KU53="R",2,IF(KU53="A",1)))</f>
        <v/>
      </c>
      <c r="LY53" s="7">
        <f>(LK53*(LU53+LX53)+(LL53*(LU53+LX53)))</f>
        <v/>
      </c>
      <c r="LZ53" s="7">
        <f>(LN53*(LV53+LW53)+(LO53*(LV53+LW53)))</f>
        <v/>
      </c>
      <c r="MA53" s="11">
        <f>LY53-LZ53</f>
        <v/>
      </c>
      <c r="MB53" s="5">
        <f>MA53+2</f>
        <v/>
      </c>
      <c r="MC53" s="6">
        <f>MA53-2</f>
        <v/>
      </c>
      <c r="MD53" s="4">
        <f>LE53</f>
        <v/>
      </c>
      <c r="ME53" s="9">
        <f>IF(MD53=0,1000,MD53+0.75)</f>
        <v/>
      </c>
      <c r="MF53" s="10">
        <f>IF(MD53=0,0,MD53-0.75)</f>
        <v/>
      </c>
      <c r="MG53" s="4">
        <f>((LM53*(LU53+LX53))-((LP53*(LV53+LW53))))</f>
        <v/>
      </c>
      <c r="MH53" s="9">
        <f>MG53*1.2</f>
        <v/>
      </c>
      <c r="MI53" s="10">
        <f>MG53*0.8</f>
        <v/>
      </c>
      <c r="MJ53">
        <f>IFERROR(NX53,"")</f>
        <v/>
      </c>
      <c r="MK53">
        <f>IFERROR(NY53,"")</f>
        <v/>
      </c>
      <c r="ML53">
        <f>IFERROR(NZ53,"")</f>
        <v/>
      </c>
      <c r="MM53">
        <f>IFERROR(OA53,"")</f>
        <v/>
      </c>
      <c r="MN53">
        <f>IFERROR(OB53,"")</f>
        <v/>
      </c>
      <c r="MO53">
        <f>IFERROR(OC53,"")</f>
        <v/>
      </c>
      <c r="MP53" s="1">
        <f>COUNTIFS(#REF!,LT53,#REF!,1,#REF!,"&gt;="&amp;MC53,#REF!,"&lt;="&amp;MB53,#REF!,"&lt;="&amp;ME53,#REF!,"&gt;="&amp;MF53,#REF!,"="&amp;KV53,#REF!,"="&amp;KX53)</f>
        <v/>
      </c>
      <c r="MQ53" s="1">
        <f>COUNTIFS(#REF!,LT53,#REF!,0,#REF!,"&gt;="&amp;MC53,#REF!,"&lt;="&amp;MB53,#REF!,"&lt;="&amp;ME53,#REF!,"&gt;="&amp;MF53,#REF!,"="&amp;KV53,#REF!,"="&amp;KX53)</f>
        <v/>
      </c>
      <c r="MR53" s="1">
        <f>COUNTIFS(#REF!,LT53,#REF!,1,#REF!,"&gt;="&amp;MC53,#REF!,"&lt;="&amp;MB53,#REF!,"&lt;="&amp;ME53,#REF!,"&gt;="&amp;MF53,#REF!,"="&amp;KW53,#REF!,"="&amp;KY53)</f>
        <v/>
      </c>
      <c r="MS53" s="1">
        <f>COUNTIFS(#REF!,LT53,#REF!,0,#REF!,"&gt;="&amp;MC53,#REF!,"&lt;="&amp;MB53,#REF!,"&lt;="&amp;ME53,#REF!,"&gt;="&amp;MF53,#REF!,"="&amp;KW53,#REF!,"="&amp;KY53)</f>
        <v/>
      </c>
      <c r="MT53" s="1">
        <f>COUNTIFS(#REF!,LT53,#REF!,1,#REF!,"&gt;="&amp;MI53,#REF!,"&lt;="&amp;MH53,#REF!,"&lt;="&amp;ME53,#REF!,"&gt;="&amp;MF53)</f>
        <v/>
      </c>
      <c r="MU53" s="1">
        <f>COUNTIFS(#REF!,LT53,#REF!,0,#REF!,"&gt;="&amp;MI53,#REF!,"&lt;="&amp;MH53,#REF!,"&lt;="&amp;ME53,#REF!,"&gt;="&amp;MF53)</f>
        <v/>
      </c>
      <c r="MV53" s="1">
        <f>COUNTIFS(#REF!,LT53,#REF!,1,#REF!,"&gt;="&amp;MI53,#REF!,"&lt;="&amp;MH53,#REF!,"="&amp;KZ53,#REF!,"="&amp;LA53,#REF!,"&lt;="&amp;ME53,#REF!,"&gt;="&amp;MF53)</f>
        <v/>
      </c>
      <c r="MW53" s="1">
        <f>COUNTIFS(#REF!,LT53,#REF!,0,#REF!,"&gt;="&amp;MI53,#REF!,"&lt;="&amp;MH53,#REF!,"="&amp;KZ53,#REF!,"="&amp;LA53,#REF!,"&lt;="&amp;ME53,#REF!,"&gt;="&amp;MF53)</f>
        <v/>
      </c>
      <c r="MX53" s="1">
        <f>COUNTIFS(#REF!,LT53,#REF!,1,#REF!,"&gt;="&amp;MC53,#REF!,"&lt;="&amp;MB53,#REF!,"&lt;="&amp;ME53,#REF!,"&gt;="&amp;MF53)</f>
        <v/>
      </c>
      <c r="MY53" s="1">
        <f>COUNTIFS(#REF!,LT53,#REF!,0,#REF!,"&gt;="&amp;MC53,#REF!,"&lt;="&amp;MB53,#REF!,"&lt;="&amp;ME53,#REF!,"&gt;="&amp;MF53)</f>
        <v/>
      </c>
      <c r="MZ53" s="1">
        <f>COUNTIFS(#REF!,LT53,#REF!,1,#REF!,"&lt;="&amp;ME53,#REF!,"&gt;="&amp;MF53,#REF!,"="&amp;KV53,#REF!,"="&amp;KX53)</f>
        <v/>
      </c>
      <c r="NA53" s="1">
        <f>COUNTIFS(#REF!,LT53,#REF!,0,#REF!,"&lt;="&amp;ME53,#REF!,"&gt;="&amp;MF53,#REF!,"="&amp;KV53,#REF!,"="&amp;KX53)</f>
        <v/>
      </c>
      <c r="NB53" s="1">
        <f>COUNTIFS(#REF!,LT53,#REF!,1,#REF!,"&lt;="&amp;ME53,#REF!,"&gt;="&amp;MF53,#REF!,"="&amp;KW53,#REF!,"="&amp;KY53)</f>
        <v/>
      </c>
      <c r="NC53" s="1">
        <f>COUNTIFS(#REF!,LT53,#REF!,0,#REF!,"&lt;="&amp;ME53,#REF!,"&gt;="&amp;MF53,#REF!,"="&amp;KW53,#REF!,"="&amp;KY53)</f>
        <v/>
      </c>
      <c r="ND53" s="1">
        <f>MP53+MR53+MT53+MV53+MX53+MZ53+NB53</f>
        <v/>
      </c>
      <c r="NE53" s="1">
        <f>MQ53+MS53+MU53+MW53+MY53+NA53+NC53</f>
        <v/>
      </c>
      <c r="NF53" s="1">
        <f>ND53+NE53</f>
        <v/>
      </c>
      <c r="NG53" s="33">
        <f>ND53/(ND53+NE53)</f>
        <v/>
      </c>
      <c r="NH53" s="3">
        <f>1/NG53</f>
        <v/>
      </c>
      <c r="NI53" s="1">
        <f>LI53</f>
        <v/>
      </c>
      <c r="NJ53" s="79">
        <f>((1-NG53)*(1/(NI53-1))*0.98-(NG53*1))</f>
        <v/>
      </c>
      <c r="NK53" s="34">
        <f>IF(LR53&lt;0.9,0,IF(AND(LR53&gt;1.1),0,1))</f>
        <v/>
      </c>
      <c r="NL53" s="34">
        <f>IF(LS53&lt;0.9,0,IF(AND(LS53&gt;1.1),0,1))</f>
        <v/>
      </c>
      <c r="NM53" s="32">
        <f>IF(NF53&gt;99,1,0)</f>
        <v/>
      </c>
      <c r="NN53" s="32">
        <f>IF(NJ53&gt;0.0799,1,0)</f>
        <v/>
      </c>
      <c r="NO53" s="32">
        <f>IF(NJ53&gt;NQ53,1,0)</f>
        <v/>
      </c>
      <c r="NP53" s="32">
        <f>NM53+NN53+NO53+NK53+NL53</f>
        <v/>
      </c>
      <c r="NQ53" s="79">
        <f>(((100*NG53)*(NI53-1)*0.98)-((1-NG53)*100))/100</f>
        <v/>
      </c>
      <c r="NR53" s="34">
        <f>IF(LR53&lt;0.9,0,IF(AND(LR53&gt;1.1),0,1))</f>
        <v/>
      </c>
      <c r="NS53" s="34">
        <f>IF(LS53&lt;0.9,0,IF(AND(LS53&gt;1.1),0,1))</f>
        <v/>
      </c>
      <c r="NT53" s="32">
        <f>IF(NF53&gt;99,1,0)</f>
        <v/>
      </c>
      <c r="NU53" s="32">
        <f>IF(NQ53&gt;0.0799,1,0)</f>
        <v/>
      </c>
      <c r="NV53" s="32">
        <f>IF(NQ53&gt;NJ53,1,0)</f>
        <v/>
      </c>
      <c r="NW53" s="32">
        <f>NT53+NU53+NV53+NR53+NS53</f>
        <v/>
      </c>
      <c r="NX53">
        <f>IF(NP53=5,"LayAway0-1",IF(AND(NW53=5),"BackAway0-1",""))</f>
        <v/>
      </c>
      <c r="NY53">
        <f>IF(NP53=5,KO53,IF(AND(NW53=5),KO53,""))</f>
        <v/>
      </c>
      <c r="NZ53">
        <f>IF(NP53=5,"Match Odds",IF(AND(NW53=5),"Match Odds",""))</f>
        <v/>
      </c>
      <c r="OA53">
        <f>IF(NP53=5,KP53,IF(AND(NW53=5),KP53,""))</f>
        <v/>
      </c>
      <c r="OB53">
        <f>IF(NP53=5,"MATCH_ODDS",IF(AND(NW53=5),"MATCH_ODDS",""))</f>
        <v/>
      </c>
      <c r="OC53">
        <f>IF(NP53=5,"LAY",IF(AND(NW53=5),"BACK",""))</f>
        <v/>
      </c>
    </row>
    <row r="54" ht="16.5" customHeight="1" thickBot="1" thickTop="1">
      <c r="A54" s="2" t="n"/>
      <c r="KN54" s="1">
        <f>IF(INDEX(#REF!,MATCH('HT 0-1'!D54,#REF!,0))=INDEX(#REF!,MATCH('HT 0-1'!D54,#REF!,0)),INDEX(#REF!,MATCH('HT 0-1'!D54,#REF!,0)),"ERROR")</f>
        <v/>
      </c>
      <c r="KO54" s="1">
        <f>IF(INDEX(#REF!,MATCH('HT 0-1'!E54,#REF!,0))=INDEX(#REF!,MATCH('HT 0-1'!E54,#REF!,0)),INDEX(#REF!,MATCH('HT 0-1'!E54,#REF!,0)),"ERROR")</f>
        <v/>
      </c>
      <c r="KP54" s="1">
        <f>KN54&amp;" v "&amp;KO54</f>
        <v/>
      </c>
      <c r="KQ54">
        <f>B54&amp;"_"&amp;C54</f>
        <v/>
      </c>
      <c r="KR54" s="1">
        <f>IF((HW54/KK54)&lt;0.335,"G",IF((HW54/KK54)&gt;0.67,"R","A"))</f>
        <v/>
      </c>
      <c r="KS54" s="1">
        <f>IF((HX54/KK54)&lt;0.335,"G",IF((HX54/KK54)&gt;0.67,"R","A"))</f>
        <v/>
      </c>
      <c r="KT54" s="1">
        <f>IF((IH54/KK54)&lt;0.335,"G",IF((IH54/KK54)&gt;0.67,"R","A"))</f>
        <v/>
      </c>
      <c r="KU54" s="1">
        <f>IF((II54/KK54)&lt;0.335,"G",IF((II54/KK54)&gt;0.67,"R","A"))</f>
        <v/>
      </c>
      <c r="KV54" s="1">
        <f>IF((HZ54/KK54)&lt;0.335,"G",IF((HZ54/KK54)&gt;0.67,"R","A"))</f>
        <v/>
      </c>
      <c r="KW54" s="1">
        <f>IF((HY54/KK54)&lt;0.335,"G",IF((HY54/KK54)&gt;0.67,"R","A"))</f>
        <v/>
      </c>
      <c r="KX54" s="1">
        <f>IF((IK54/KK54)&lt;0.335,"G",IF((IK54/KK54)&gt;0.67,"R","A"))</f>
        <v/>
      </c>
      <c r="KY54" s="1">
        <f>IF((IJ54/KK54)&lt;0.335,"G",IF((IJ54/KK54)&gt;0.67,"R","A"))</f>
        <v/>
      </c>
      <c r="KZ54" s="1">
        <f>IF((HQ54/KK54)&lt;0.335,"G",IF((HQ54/KK54)&gt;0.67,"R","A"))</f>
        <v/>
      </c>
      <c r="LA54" s="1">
        <f>IF((IB54/KK54)&lt;0.335,"G",IF((IB54/KK54)&gt;0.67,"R","A"))</f>
        <v/>
      </c>
      <c r="LB54">
        <f>IF(LQ54="0-1",INDEX(Scrape!#REF!,MATCH('HT 0-1'!KP54,Scrape!$B:$B,0)),"")</f>
        <v/>
      </c>
      <c r="LC54">
        <f>IF(LQ54="0-1",INDEX(Scrape!$A:$A,MATCH('HT 0-1'!KP54,Scrape!$B:$B,0)),"")</f>
        <v/>
      </c>
      <c r="LD54">
        <f>IF(LQ54="0-1",INDEX(Scrape!$B:$B,MATCH('HT 0-1'!KP54,Scrape!$B:$B,0)),"")</f>
        <v/>
      </c>
      <c r="LE54">
        <f>IF(LQ54="0-1",INDEX(Scrape!$C:$C,MATCH('HT 0-1'!KP54,Scrape!$B:$B,0)),"")</f>
        <v/>
      </c>
      <c r="LF54">
        <f>IF(LQ54="0-1",INDEX(Scrape!$D:$D,MATCH('HT 0-1'!KP54,Scrape!$B:$B,0)),"")</f>
        <v/>
      </c>
      <c r="LG54">
        <f>IF(LQ54="0-1",INDEX(Scrape!$E:$E,MATCH('HT 0-1'!KP54,Scrape!$B:$B,0)),"")</f>
        <v/>
      </c>
      <c r="LH54">
        <f>IF(LQ54="0-1",INDEX(Scrape!$F:$F,MATCH('HT 0-1'!KP54,Scrape!$B:$B,0)),"")</f>
        <v/>
      </c>
      <c r="LI54">
        <f>IF(LQ54="0-1",INDEX(Scrape!$G:$G,MATCH('HT 0-1'!KP54,Scrape!$B:$B,0)),"")</f>
        <v/>
      </c>
      <c r="LJ54">
        <f>IF(LQ54="0-1",INDEX(Scrape!$H:$H,MATCH('HT 0-1'!KP54,Scrape!$B:$B,0)),"")</f>
        <v/>
      </c>
      <c r="LK54">
        <f>IF(LQ54="0-1",INDEX(Scrape!$I:$I,MATCH('HT 0-1'!KP54,Scrape!$B:$B,0)),"")</f>
        <v/>
      </c>
      <c r="LL54">
        <f>IF(LQ54="0-1",INDEX(Scrape!$J:$J,MATCH('HT 0-1'!KP54,Scrape!$B:$B,0)),"")</f>
        <v/>
      </c>
      <c r="LM54">
        <f>IF(LQ54="0-1",INDEX(Scrape!$K:$K,MATCH('HT 0-1'!KP54,Scrape!$B:$B,0)),"")</f>
        <v/>
      </c>
      <c r="LN54">
        <f>IF(LQ54="0-1",INDEX(Scrape!$L:$L,MATCH('HT 0-1'!KP54,Scrape!$B:$B,0)),"")</f>
        <v/>
      </c>
      <c r="LO54">
        <f>IF(LQ54="0-1",INDEX(Scrape!$M:$M,MATCH('HT 0-1'!KP54,Scrape!$B:$B,0)),"")</f>
        <v/>
      </c>
      <c r="LP54">
        <f>IF(LQ54="0-1",INDEX(Scrape!$N:$N,MATCH('HT 0-1'!KP54,Scrape!$B:$B,0)),"")</f>
        <v/>
      </c>
      <c r="LQ54">
        <f>INDEX(Scrape!$O:$O,MATCH('HT 0-1'!KP54,Scrape!$B:$B,0))</f>
        <v/>
      </c>
      <c r="LR54">
        <f>(1/LJ54)+(1/LI54)+(1/LH54)</f>
        <v/>
      </c>
      <c r="LS54">
        <f>(1/LG54)+(1/LF54)+(1/LE54)</f>
        <v/>
      </c>
      <c r="LT54" s="8">
        <f>IF(INDEX(#REF!,MATCH(KQ54,#REF!,0))=INDEX(#REF!,MATCH(KQ54,#REF!,0)),INDEX(#REF!,MATCH(KQ54,#REF!,0)),"ERROR")</f>
        <v/>
      </c>
      <c r="LU54" s="4">
        <f>IF(KR54="G",2,IF(KR54="R",0.5,IF(KR54="A",1)))</f>
        <v/>
      </c>
      <c r="LV54" s="4">
        <f>IF(KS54="G",0.5,IF(KS54="R",2,IF(KS54="A",1)))</f>
        <v/>
      </c>
      <c r="LW54" s="4">
        <f>IF(KT54="G",2,IF(KT54="R",0.5,IF(KT54="A",1)))</f>
        <v/>
      </c>
      <c r="LX54" s="4">
        <f>IF(KU54="G",0.5,IF(KU54="R",2,IF(KU54="A",1)))</f>
        <v/>
      </c>
      <c r="LY54" s="7">
        <f>(LK54*(LU54+LX54)+(LL54*(LU54+LX54)))</f>
        <v/>
      </c>
      <c r="LZ54" s="7">
        <f>(LN54*(LV54+LW54)+(LO54*(LV54+LW54)))</f>
        <v/>
      </c>
      <c r="MA54" s="11">
        <f>LY54-LZ54</f>
        <v/>
      </c>
      <c r="MB54" s="5">
        <f>MA54+2</f>
        <v/>
      </c>
      <c r="MC54" s="6">
        <f>MA54-2</f>
        <v/>
      </c>
      <c r="MD54" s="4">
        <f>LE54</f>
        <v/>
      </c>
      <c r="ME54" s="9">
        <f>IF(MD54=0,1000,MD54+0.75)</f>
        <v/>
      </c>
      <c r="MF54" s="10">
        <f>IF(MD54=0,0,MD54-0.75)</f>
        <v/>
      </c>
      <c r="MG54" s="4">
        <f>((LM54*(LU54+LX54))-((LP54*(LV54+LW54))))</f>
        <v/>
      </c>
      <c r="MH54" s="9">
        <f>MG54*1.2</f>
        <v/>
      </c>
      <c r="MI54" s="10">
        <f>MG54*0.8</f>
        <v/>
      </c>
      <c r="MJ54">
        <f>IFERROR(NX54,"")</f>
        <v/>
      </c>
      <c r="MK54">
        <f>IFERROR(NY54,"")</f>
        <v/>
      </c>
      <c r="ML54">
        <f>IFERROR(NZ54,"")</f>
        <v/>
      </c>
      <c r="MM54">
        <f>IFERROR(OA54,"")</f>
        <v/>
      </c>
      <c r="MN54">
        <f>IFERROR(OB54,"")</f>
        <v/>
      </c>
      <c r="MO54">
        <f>IFERROR(OC54,"")</f>
        <v/>
      </c>
      <c r="MP54" s="1">
        <f>COUNTIFS(#REF!,LT54,#REF!,1,#REF!,"&gt;="&amp;MC54,#REF!,"&lt;="&amp;MB54,#REF!,"&lt;="&amp;ME54,#REF!,"&gt;="&amp;MF54,#REF!,"="&amp;KV54,#REF!,"="&amp;KX54)</f>
        <v/>
      </c>
      <c r="MQ54" s="1">
        <f>COUNTIFS(#REF!,LT54,#REF!,0,#REF!,"&gt;="&amp;MC54,#REF!,"&lt;="&amp;MB54,#REF!,"&lt;="&amp;ME54,#REF!,"&gt;="&amp;MF54,#REF!,"="&amp;KV54,#REF!,"="&amp;KX54)</f>
        <v/>
      </c>
      <c r="MR54" s="1">
        <f>COUNTIFS(#REF!,LT54,#REF!,1,#REF!,"&gt;="&amp;MC54,#REF!,"&lt;="&amp;MB54,#REF!,"&lt;="&amp;ME54,#REF!,"&gt;="&amp;MF54,#REF!,"="&amp;KW54,#REF!,"="&amp;KY54)</f>
        <v/>
      </c>
      <c r="MS54" s="1">
        <f>COUNTIFS(#REF!,LT54,#REF!,0,#REF!,"&gt;="&amp;MC54,#REF!,"&lt;="&amp;MB54,#REF!,"&lt;="&amp;ME54,#REF!,"&gt;="&amp;MF54,#REF!,"="&amp;KW54,#REF!,"="&amp;KY54)</f>
        <v/>
      </c>
      <c r="MT54" s="1">
        <f>COUNTIFS(#REF!,LT54,#REF!,1,#REF!,"&gt;="&amp;MI54,#REF!,"&lt;="&amp;MH54,#REF!,"&lt;="&amp;ME54,#REF!,"&gt;="&amp;MF54)</f>
        <v/>
      </c>
      <c r="MU54" s="1">
        <f>COUNTIFS(#REF!,LT54,#REF!,0,#REF!,"&gt;="&amp;MI54,#REF!,"&lt;="&amp;MH54,#REF!,"&lt;="&amp;ME54,#REF!,"&gt;="&amp;MF54)</f>
        <v/>
      </c>
      <c r="MV54" s="1">
        <f>COUNTIFS(#REF!,LT54,#REF!,1,#REF!,"&gt;="&amp;MI54,#REF!,"&lt;="&amp;MH54,#REF!,"="&amp;KZ54,#REF!,"="&amp;LA54,#REF!,"&lt;="&amp;ME54,#REF!,"&gt;="&amp;MF54)</f>
        <v/>
      </c>
      <c r="MW54" s="1">
        <f>COUNTIFS(#REF!,LT54,#REF!,0,#REF!,"&gt;="&amp;MI54,#REF!,"&lt;="&amp;MH54,#REF!,"="&amp;KZ54,#REF!,"="&amp;LA54,#REF!,"&lt;="&amp;ME54,#REF!,"&gt;="&amp;MF54)</f>
        <v/>
      </c>
      <c r="MX54" s="1">
        <f>COUNTIFS(#REF!,LT54,#REF!,1,#REF!,"&gt;="&amp;MC54,#REF!,"&lt;="&amp;MB54,#REF!,"&lt;="&amp;ME54,#REF!,"&gt;="&amp;MF54)</f>
        <v/>
      </c>
      <c r="MY54" s="1">
        <f>COUNTIFS(#REF!,LT54,#REF!,0,#REF!,"&gt;="&amp;MC54,#REF!,"&lt;="&amp;MB54,#REF!,"&lt;="&amp;ME54,#REF!,"&gt;="&amp;MF54)</f>
        <v/>
      </c>
      <c r="MZ54" s="1">
        <f>COUNTIFS(#REF!,LT54,#REF!,1,#REF!,"&lt;="&amp;ME54,#REF!,"&gt;="&amp;MF54,#REF!,"="&amp;KV54,#REF!,"="&amp;KX54)</f>
        <v/>
      </c>
      <c r="NA54" s="1">
        <f>COUNTIFS(#REF!,LT54,#REF!,0,#REF!,"&lt;="&amp;ME54,#REF!,"&gt;="&amp;MF54,#REF!,"="&amp;KV54,#REF!,"="&amp;KX54)</f>
        <v/>
      </c>
      <c r="NB54" s="1">
        <f>COUNTIFS(#REF!,LT54,#REF!,1,#REF!,"&lt;="&amp;ME54,#REF!,"&gt;="&amp;MF54,#REF!,"="&amp;KW54,#REF!,"="&amp;KY54)</f>
        <v/>
      </c>
      <c r="NC54" s="1">
        <f>COUNTIFS(#REF!,LT54,#REF!,0,#REF!,"&lt;="&amp;ME54,#REF!,"&gt;="&amp;MF54,#REF!,"="&amp;KW54,#REF!,"="&amp;KY54)</f>
        <v/>
      </c>
      <c r="ND54" s="1">
        <f>MP54+MR54+MT54+MV54+MX54+MZ54+NB54</f>
        <v/>
      </c>
      <c r="NE54" s="1">
        <f>MQ54+MS54+MU54+MW54+MY54+NA54+NC54</f>
        <v/>
      </c>
      <c r="NF54" s="1">
        <f>ND54+NE54</f>
        <v/>
      </c>
      <c r="NG54" s="33">
        <f>ND54/(ND54+NE54)</f>
        <v/>
      </c>
      <c r="NH54" s="3">
        <f>1/NG54</f>
        <v/>
      </c>
      <c r="NI54" s="1">
        <f>LI54</f>
        <v/>
      </c>
      <c r="NJ54" s="79">
        <f>((1-NG54)*(1/(NI54-1))*0.98-(NG54*1))</f>
        <v/>
      </c>
      <c r="NK54" s="34">
        <f>IF(LR54&lt;0.9,0,IF(AND(LR54&gt;1.1),0,1))</f>
        <v/>
      </c>
      <c r="NL54" s="34">
        <f>IF(LS54&lt;0.9,0,IF(AND(LS54&gt;1.1),0,1))</f>
        <v/>
      </c>
      <c r="NM54" s="32">
        <f>IF(NF54&gt;99,1,0)</f>
        <v/>
      </c>
      <c r="NN54" s="32">
        <f>IF(NJ54&gt;0.0799,1,0)</f>
        <v/>
      </c>
      <c r="NO54" s="32">
        <f>IF(NJ54&gt;NQ54,1,0)</f>
        <v/>
      </c>
      <c r="NP54" s="32">
        <f>NM54+NN54+NO54+NK54+NL54</f>
        <v/>
      </c>
      <c r="NQ54" s="79">
        <f>(((100*NG54)*(NI54-1)*0.98)-((1-NG54)*100))/100</f>
        <v/>
      </c>
      <c r="NR54" s="34">
        <f>IF(LR54&lt;0.9,0,IF(AND(LR54&gt;1.1),0,1))</f>
        <v/>
      </c>
      <c r="NS54" s="34">
        <f>IF(LS54&lt;0.9,0,IF(AND(LS54&gt;1.1),0,1))</f>
        <v/>
      </c>
      <c r="NT54" s="32">
        <f>IF(NF54&gt;99,1,0)</f>
        <v/>
      </c>
      <c r="NU54" s="32">
        <f>IF(NQ54&gt;0.0799,1,0)</f>
        <v/>
      </c>
      <c r="NV54" s="32">
        <f>IF(NQ54&gt;NJ54,1,0)</f>
        <v/>
      </c>
      <c r="NW54" s="32">
        <f>NT54+NU54+NV54+NR54+NS54</f>
        <v/>
      </c>
      <c r="NX54">
        <f>IF(NP54=5,"LayAway0-1",IF(AND(NW54=5),"BackAway0-1",""))</f>
        <v/>
      </c>
      <c r="NY54">
        <f>IF(NP54=5,KO54,IF(AND(NW54=5),KO54,""))</f>
        <v/>
      </c>
      <c r="NZ54">
        <f>IF(NP54=5,"Match Odds",IF(AND(NW54=5),"Match Odds",""))</f>
        <v/>
      </c>
      <c r="OA54">
        <f>IF(NP54=5,KP54,IF(AND(NW54=5),KP54,""))</f>
        <v/>
      </c>
      <c r="OB54">
        <f>IF(NP54=5,"MATCH_ODDS",IF(AND(NW54=5),"MATCH_ODDS",""))</f>
        <v/>
      </c>
      <c r="OC54">
        <f>IF(NP54=5,"LAY",IF(AND(NW54=5),"BACK",""))</f>
        <v/>
      </c>
    </row>
    <row r="55" ht="16.5" customHeight="1" thickBot="1" thickTop="1">
      <c r="A55" s="2" t="n"/>
      <c r="KN55" s="1">
        <f>IF(INDEX(#REF!,MATCH('HT 0-1'!D55,#REF!,0))=INDEX(#REF!,MATCH('HT 0-1'!D55,#REF!,0)),INDEX(#REF!,MATCH('HT 0-1'!D55,#REF!,0)),"ERROR")</f>
        <v/>
      </c>
      <c r="KO55" s="1">
        <f>IF(INDEX(#REF!,MATCH('HT 0-1'!E55,#REF!,0))=INDEX(#REF!,MATCH('HT 0-1'!E55,#REF!,0)),INDEX(#REF!,MATCH('HT 0-1'!E55,#REF!,0)),"ERROR")</f>
        <v/>
      </c>
      <c r="KP55" s="1">
        <f>KN55&amp;" v "&amp;KO55</f>
        <v/>
      </c>
      <c r="KQ55">
        <f>B55&amp;"_"&amp;C55</f>
        <v/>
      </c>
      <c r="KR55" s="1">
        <f>IF((HW55/KK55)&lt;0.335,"G",IF((HW55/KK55)&gt;0.67,"R","A"))</f>
        <v/>
      </c>
      <c r="KS55" s="1">
        <f>IF((HX55/KK55)&lt;0.335,"G",IF((HX55/KK55)&gt;0.67,"R","A"))</f>
        <v/>
      </c>
      <c r="KT55" s="1">
        <f>IF((IH55/KK55)&lt;0.335,"G",IF((IH55/KK55)&gt;0.67,"R","A"))</f>
        <v/>
      </c>
      <c r="KU55" s="1">
        <f>IF((II55/KK55)&lt;0.335,"G",IF((II55/KK55)&gt;0.67,"R","A"))</f>
        <v/>
      </c>
      <c r="KV55" s="1">
        <f>IF((HZ55/KK55)&lt;0.335,"G",IF((HZ55/KK55)&gt;0.67,"R","A"))</f>
        <v/>
      </c>
      <c r="KW55" s="1">
        <f>IF((HY55/KK55)&lt;0.335,"G",IF((HY55/KK55)&gt;0.67,"R","A"))</f>
        <v/>
      </c>
      <c r="KX55" s="1">
        <f>IF((IK55/KK55)&lt;0.335,"G",IF((IK55/KK55)&gt;0.67,"R","A"))</f>
        <v/>
      </c>
      <c r="KY55" s="1">
        <f>IF((IJ55/KK55)&lt;0.335,"G",IF((IJ55/KK55)&gt;0.67,"R","A"))</f>
        <v/>
      </c>
      <c r="KZ55" s="1">
        <f>IF((HQ55/KK55)&lt;0.335,"G",IF((HQ55/KK55)&gt;0.67,"R","A"))</f>
        <v/>
      </c>
      <c r="LA55" s="1">
        <f>IF((IB55/KK55)&lt;0.335,"G",IF((IB55/KK55)&gt;0.67,"R","A"))</f>
        <v/>
      </c>
      <c r="LB55">
        <f>IF(LQ55="0-1",INDEX(Scrape!#REF!,MATCH('HT 0-1'!KP55,Scrape!$B:$B,0)),"")</f>
        <v/>
      </c>
      <c r="LC55">
        <f>IF(LQ55="0-1",INDEX(Scrape!$A:$A,MATCH('HT 0-1'!KP55,Scrape!$B:$B,0)),"")</f>
        <v/>
      </c>
      <c r="LD55">
        <f>IF(LQ55="0-1",INDEX(Scrape!$B:$B,MATCH('HT 0-1'!KP55,Scrape!$B:$B,0)),"")</f>
        <v/>
      </c>
      <c r="LE55">
        <f>IF(LQ55="0-1",INDEX(Scrape!$C:$C,MATCH('HT 0-1'!KP55,Scrape!$B:$B,0)),"")</f>
        <v/>
      </c>
      <c r="LF55">
        <f>IF(LQ55="0-1",INDEX(Scrape!$D:$D,MATCH('HT 0-1'!KP55,Scrape!$B:$B,0)),"")</f>
        <v/>
      </c>
      <c r="LG55">
        <f>IF(LQ55="0-1",INDEX(Scrape!$E:$E,MATCH('HT 0-1'!KP55,Scrape!$B:$B,0)),"")</f>
        <v/>
      </c>
      <c r="LH55">
        <f>IF(LQ55="0-1",INDEX(Scrape!$F:$F,MATCH('HT 0-1'!KP55,Scrape!$B:$B,0)),"")</f>
        <v/>
      </c>
      <c r="LI55">
        <f>IF(LQ55="0-1",INDEX(Scrape!$G:$G,MATCH('HT 0-1'!KP55,Scrape!$B:$B,0)),"")</f>
        <v/>
      </c>
      <c r="LJ55">
        <f>IF(LQ55="0-1",INDEX(Scrape!$H:$H,MATCH('HT 0-1'!KP55,Scrape!$B:$B,0)),"")</f>
        <v/>
      </c>
      <c r="LK55">
        <f>IF(LQ55="0-1",INDEX(Scrape!$I:$I,MATCH('HT 0-1'!KP55,Scrape!$B:$B,0)),"")</f>
        <v/>
      </c>
      <c r="LL55">
        <f>IF(LQ55="0-1",INDEX(Scrape!$J:$J,MATCH('HT 0-1'!KP55,Scrape!$B:$B,0)),"")</f>
        <v/>
      </c>
      <c r="LM55">
        <f>IF(LQ55="0-1",INDEX(Scrape!$K:$K,MATCH('HT 0-1'!KP55,Scrape!$B:$B,0)),"")</f>
        <v/>
      </c>
      <c r="LN55">
        <f>IF(LQ55="0-1",INDEX(Scrape!$L:$L,MATCH('HT 0-1'!KP55,Scrape!$B:$B,0)),"")</f>
        <v/>
      </c>
      <c r="LO55">
        <f>IF(LQ55="0-1",INDEX(Scrape!$M:$M,MATCH('HT 0-1'!KP55,Scrape!$B:$B,0)),"")</f>
        <v/>
      </c>
      <c r="LP55">
        <f>IF(LQ55="0-1",INDEX(Scrape!$N:$N,MATCH('HT 0-1'!KP55,Scrape!$B:$B,0)),"")</f>
        <v/>
      </c>
      <c r="LQ55">
        <f>INDEX(Scrape!$O:$O,MATCH('HT 0-1'!KP55,Scrape!$B:$B,0))</f>
        <v/>
      </c>
      <c r="LR55">
        <f>(1/LJ55)+(1/LI55)+(1/LH55)</f>
        <v/>
      </c>
      <c r="LS55">
        <f>(1/LG55)+(1/LF55)+(1/LE55)</f>
        <v/>
      </c>
      <c r="LT55" s="8">
        <f>IF(INDEX(#REF!,MATCH(KQ55,#REF!,0))=INDEX(#REF!,MATCH(KQ55,#REF!,0)),INDEX(#REF!,MATCH(KQ55,#REF!,0)),"ERROR")</f>
        <v/>
      </c>
      <c r="LU55" s="4">
        <f>IF(KR55="G",2,IF(KR55="R",0.5,IF(KR55="A",1)))</f>
        <v/>
      </c>
      <c r="LV55" s="4">
        <f>IF(KS55="G",0.5,IF(KS55="R",2,IF(KS55="A",1)))</f>
        <v/>
      </c>
      <c r="LW55" s="4">
        <f>IF(KT55="G",2,IF(KT55="R",0.5,IF(KT55="A",1)))</f>
        <v/>
      </c>
      <c r="LX55" s="4">
        <f>IF(KU55="G",0.5,IF(KU55="R",2,IF(KU55="A",1)))</f>
        <v/>
      </c>
      <c r="LY55" s="7">
        <f>(LK55*(LU55+LX55)+(LL55*(LU55+LX55)))</f>
        <v/>
      </c>
      <c r="LZ55" s="7">
        <f>(LN55*(LV55+LW55)+(LO55*(LV55+LW55)))</f>
        <v/>
      </c>
      <c r="MA55" s="11">
        <f>LY55-LZ55</f>
        <v/>
      </c>
      <c r="MB55" s="5">
        <f>MA55+2</f>
        <v/>
      </c>
      <c r="MC55" s="6">
        <f>MA55-2</f>
        <v/>
      </c>
      <c r="MD55" s="4">
        <f>LE55</f>
        <v/>
      </c>
      <c r="ME55" s="9">
        <f>IF(MD55=0,1000,MD55+0.75)</f>
        <v/>
      </c>
      <c r="MF55" s="10">
        <f>IF(MD55=0,0,MD55-0.75)</f>
        <v/>
      </c>
      <c r="MG55" s="4">
        <f>((LM55*(LU55+LX55))-((LP55*(LV55+LW55))))</f>
        <v/>
      </c>
      <c r="MH55" s="9">
        <f>MG55*1.2</f>
        <v/>
      </c>
      <c r="MI55" s="10">
        <f>MG55*0.8</f>
        <v/>
      </c>
      <c r="MJ55">
        <f>IFERROR(NX55,"")</f>
        <v/>
      </c>
      <c r="MK55">
        <f>IFERROR(NY55,"")</f>
        <v/>
      </c>
      <c r="ML55">
        <f>IFERROR(NZ55,"")</f>
        <v/>
      </c>
      <c r="MM55">
        <f>IFERROR(OA55,"")</f>
        <v/>
      </c>
      <c r="MN55">
        <f>IFERROR(OB55,"")</f>
        <v/>
      </c>
      <c r="MO55">
        <f>IFERROR(OC55,"")</f>
        <v/>
      </c>
      <c r="MP55" s="1">
        <f>COUNTIFS(#REF!,LT55,#REF!,1,#REF!,"&gt;="&amp;MC55,#REF!,"&lt;="&amp;MB55,#REF!,"&lt;="&amp;ME55,#REF!,"&gt;="&amp;MF55,#REF!,"="&amp;KV55,#REF!,"="&amp;KX55)</f>
        <v/>
      </c>
      <c r="MQ55" s="1">
        <f>COUNTIFS(#REF!,LT55,#REF!,0,#REF!,"&gt;="&amp;MC55,#REF!,"&lt;="&amp;MB55,#REF!,"&lt;="&amp;ME55,#REF!,"&gt;="&amp;MF55,#REF!,"="&amp;KV55,#REF!,"="&amp;KX55)</f>
        <v/>
      </c>
      <c r="MR55" s="1">
        <f>COUNTIFS(#REF!,LT55,#REF!,1,#REF!,"&gt;="&amp;MC55,#REF!,"&lt;="&amp;MB55,#REF!,"&lt;="&amp;ME55,#REF!,"&gt;="&amp;MF55,#REF!,"="&amp;KW55,#REF!,"="&amp;KY55)</f>
        <v/>
      </c>
      <c r="MS55" s="1">
        <f>COUNTIFS(#REF!,LT55,#REF!,0,#REF!,"&gt;="&amp;MC55,#REF!,"&lt;="&amp;MB55,#REF!,"&lt;="&amp;ME55,#REF!,"&gt;="&amp;MF55,#REF!,"="&amp;KW55,#REF!,"="&amp;KY55)</f>
        <v/>
      </c>
      <c r="MT55" s="1">
        <f>COUNTIFS(#REF!,LT55,#REF!,1,#REF!,"&gt;="&amp;MI55,#REF!,"&lt;="&amp;MH55,#REF!,"&lt;="&amp;ME55,#REF!,"&gt;="&amp;MF55)</f>
        <v/>
      </c>
      <c r="MU55" s="1">
        <f>COUNTIFS(#REF!,LT55,#REF!,0,#REF!,"&gt;="&amp;MI55,#REF!,"&lt;="&amp;MH55,#REF!,"&lt;="&amp;ME55,#REF!,"&gt;="&amp;MF55)</f>
        <v/>
      </c>
      <c r="MV55" s="1">
        <f>COUNTIFS(#REF!,LT55,#REF!,1,#REF!,"&gt;="&amp;MI55,#REF!,"&lt;="&amp;MH55,#REF!,"="&amp;KZ55,#REF!,"="&amp;LA55,#REF!,"&lt;="&amp;ME55,#REF!,"&gt;="&amp;MF55)</f>
        <v/>
      </c>
      <c r="MW55" s="1">
        <f>COUNTIFS(#REF!,LT55,#REF!,0,#REF!,"&gt;="&amp;MI55,#REF!,"&lt;="&amp;MH55,#REF!,"="&amp;KZ55,#REF!,"="&amp;LA55,#REF!,"&lt;="&amp;ME55,#REF!,"&gt;="&amp;MF55)</f>
        <v/>
      </c>
      <c r="MX55" s="1">
        <f>COUNTIFS(#REF!,LT55,#REF!,1,#REF!,"&gt;="&amp;MC55,#REF!,"&lt;="&amp;MB55,#REF!,"&lt;="&amp;ME55,#REF!,"&gt;="&amp;MF55)</f>
        <v/>
      </c>
      <c r="MY55" s="1">
        <f>COUNTIFS(#REF!,LT55,#REF!,0,#REF!,"&gt;="&amp;MC55,#REF!,"&lt;="&amp;MB55,#REF!,"&lt;="&amp;ME55,#REF!,"&gt;="&amp;MF55)</f>
        <v/>
      </c>
      <c r="MZ55" s="1">
        <f>COUNTIFS(#REF!,LT55,#REF!,1,#REF!,"&lt;="&amp;ME55,#REF!,"&gt;="&amp;MF55,#REF!,"="&amp;KV55,#REF!,"="&amp;KX55)</f>
        <v/>
      </c>
      <c r="NA55" s="1">
        <f>COUNTIFS(#REF!,LT55,#REF!,0,#REF!,"&lt;="&amp;ME55,#REF!,"&gt;="&amp;MF55,#REF!,"="&amp;KV55,#REF!,"="&amp;KX55)</f>
        <v/>
      </c>
      <c r="NB55" s="1">
        <f>COUNTIFS(#REF!,LT55,#REF!,1,#REF!,"&lt;="&amp;ME55,#REF!,"&gt;="&amp;MF55,#REF!,"="&amp;KW55,#REF!,"="&amp;KY55)</f>
        <v/>
      </c>
      <c r="NC55" s="1">
        <f>COUNTIFS(#REF!,LT55,#REF!,0,#REF!,"&lt;="&amp;ME55,#REF!,"&gt;="&amp;MF55,#REF!,"="&amp;KW55,#REF!,"="&amp;KY55)</f>
        <v/>
      </c>
      <c r="ND55" s="1">
        <f>MP55+MR55+MT55+MV55+MX55+MZ55+NB55</f>
        <v/>
      </c>
      <c r="NE55" s="1">
        <f>MQ55+MS55+MU55+MW55+MY55+NA55+NC55</f>
        <v/>
      </c>
      <c r="NF55" s="1">
        <f>ND55+NE55</f>
        <v/>
      </c>
      <c r="NG55" s="33">
        <f>ND55/(ND55+NE55)</f>
        <v/>
      </c>
      <c r="NH55" s="3">
        <f>1/NG55</f>
        <v/>
      </c>
      <c r="NI55" s="1">
        <f>LI55</f>
        <v/>
      </c>
      <c r="NJ55" s="79">
        <f>((1-NG55)*(1/(NI55-1))*0.98-(NG55*1))</f>
        <v/>
      </c>
      <c r="NK55" s="34">
        <f>IF(LR55&lt;0.9,0,IF(AND(LR55&gt;1.1),0,1))</f>
        <v/>
      </c>
      <c r="NL55" s="34">
        <f>IF(LS55&lt;0.9,0,IF(AND(LS55&gt;1.1),0,1))</f>
        <v/>
      </c>
      <c r="NM55" s="32">
        <f>IF(NF55&gt;99,1,0)</f>
        <v/>
      </c>
      <c r="NN55" s="32">
        <f>IF(NJ55&gt;0.0799,1,0)</f>
        <v/>
      </c>
      <c r="NO55" s="32">
        <f>IF(NJ55&gt;NQ55,1,0)</f>
        <v/>
      </c>
      <c r="NP55" s="32">
        <f>NM55+NN55+NO55+NK55+NL55</f>
        <v/>
      </c>
      <c r="NQ55" s="79">
        <f>(((100*NG55)*(NI55-1)*0.98)-((1-NG55)*100))/100</f>
        <v/>
      </c>
      <c r="NR55" s="34">
        <f>IF(LR55&lt;0.9,0,IF(AND(LR55&gt;1.1),0,1))</f>
        <v/>
      </c>
      <c r="NS55" s="34">
        <f>IF(LS55&lt;0.9,0,IF(AND(LS55&gt;1.1),0,1))</f>
        <v/>
      </c>
      <c r="NT55" s="32">
        <f>IF(NF55&gt;99,1,0)</f>
        <v/>
      </c>
      <c r="NU55" s="32">
        <f>IF(NQ55&gt;0.0799,1,0)</f>
        <v/>
      </c>
      <c r="NV55" s="32">
        <f>IF(NQ55&gt;NJ55,1,0)</f>
        <v/>
      </c>
      <c r="NW55" s="32">
        <f>NT55+NU55+NV55+NR55+NS55</f>
        <v/>
      </c>
      <c r="NX55">
        <f>IF(NP55=5,"LayAway0-1",IF(AND(NW55=5),"BackAway0-1",""))</f>
        <v/>
      </c>
      <c r="NY55">
        <f>IF(NP55=5,KO55,IF(AND(NW55=5),KO55,""))</f>
        <v/>
      </c>
      <c r="NZ55">
        <f>IF(NP55=5,"Match Odds",IF(AND(NW55=5),"Match Odds",""))</f>
        <v/>
      </c>
      <c r="OA55">
        <f>IF(NP55=5,KP55,IF(AND(NW55=5),KP55,""))</f>
        <v/>
      </c>
      <c r="OB55">
        <f>IF(NP55=5,"MATCH_ODDS",IF(AND(NW55=5),"MATCH_ODDS",""))</f>
        <v/>
      </c>
      <c r="OC55">
        <f>IF(NP55=5,"LAY",IF(AND(NW55=5),"BACK",""))</f>
        <v/>
      </c>
    </row>
    <row r="56" ht="16.5" customHeight="1" thickBot="1" thickTop="1">
      <c r="A56" s="2" t="n"/>
      <c r="KN56" s="1">
        <f>IF(INDEX(#REF!,MATCH('HT 0-1'!D56,#REF!,0))=INDEX(#REF!,MATCH('HT 0-1'!D56,#REF!,0)),INDEX(#REF!,MATCH('HT 0-1'!D56,#REF!,0)),"ERROR")</f>
        <v/>
      </c>
      <c r="KO56" s="1">
        <f>IF(INDEX(#REF!,MATCH('HT 0-1'!E56,#REF!,0))=INDEX(#REF!,MATCH('HT 0-1'!E56,#REF!,0)),INDEX(#REF!,MATCH('HT 0-1'!E56,#REF!,0)),"ERROR")</f>
        <v/>
      </c>
      <c r="KP56" s="1">
        <f>KN56&amp;" v "&amp;KO56</f>
        <v/>
      </c>
      <c r="KQ56">
        <f>B56&amp;"_"&amp;C56</f>
        <v/>
      </c>
      <c r="KR56" s="1">
        <f>IF((HW56/KK56)&lt;0.335,"G",IF((HW56/KK56)&gt;0.67,"R","A"))</f>
        <v/>
      </c>
      <c r="KS56" s="1">
        <f>IF((HX56/KK56)&lt;0.335,"G",IF((HX56/KK56)&gt;0.67,"R","A"))</f>
        <v/>
      </c>
      <c r="KT56" s="1">
        <f>IF((IH56/KK56)&lt;0.335,"G",IF((IH56/KK56)&gt;0.67,"R","A"))</f>
        <v/>
      </c>
      <c r="KU56" s="1">
        <f>IF((II56/KK56)&lt;0.335,"G",IF((II56/KK56)&gt;0.67,"R","A"))</f>
        <v/>
      </c>
      <c r="KV56" s="1">
        <f>IF((HZ56/KK56)&lt;0.335,"G",IF((HZ56/KK56)&gt;0.67,"R","A"))</f>
        <v/>
      </c>
      <c r="KW56" s="1">
        <f>IF((HY56/KK56)&lt;0.335,"G",IF((HY56/KK56)&gt;0.67,"R","A"))</f>
        <v/>
      </c>
      <c r="KX56" s="1">
        <f>IF((IK56/KK56)&lt;0.335,"G",IF((IK56/KK56)&gt;0.67,"R","A"))</f>
        <v/>
      </c>
      <c r="KY56" s="1">
        <f>IF((IJ56/KK56)&lt;0.335,"G",IF((IJ56/KK56)&gt;0.67,"R","A"))</f>
        <v/>
      </c>
      <c r="KZ56" s="1">
        <f>IF((HQ56/KK56)&lt;0.335,"G",IF((HQ56/KK56)&gt;0.67,"R","A"))</f>
        <v/>
      </c>
      <c r="LA56" s="1">
        <f>IF((IB56/KK56)&lt;0.335,"G",IF((IB56/KK56)&gt;0.67,"R","A"))</f>
        <v/>
      </c>
      <c r="LB56">
        <f>IF(LQ56="0-1",INDEX(Scrape!#REF!,MATCH('HT 0-1'!KP56,Scrape!$B:$B,0)),"")</f>
        <v/>
      </c>
      <c r="LC56">
        <f>IF(LQ56="0-1",INDEX(Scrape!$A:$A,MATCH('HT 0-1'!KP56,Scrape!$B:$B,0)),"")</f>
        <v/>
      </c>
      <c r="LD56">
        <f>IF(LQ56="0-1",INDEX(Scrape!$B:$B,MATCH('HT 0-1'!KP56,Scrape!$B:$B,0)),"")</f>
        <v/>
      </c>
      <c r="LE56">
        <f>IF(LQ56="0-1",INDEX(Scrape!$C:$C,MATCH('HT 0-1'!KP56,Scrape!$B:$B,0)),"")</f>
        <v/>
      </c>
      <c r="LF56">
        <f>IF(LQ56="0-1",INDEX(Scrape!$D:$D,MATCH('HT 0-1'!KP56,Scrape!$B:$B,0)),"")</f>
        <v/>
      </c>
      <c r="LG56">
        <f>IF(LQ56="0-1",INDEX(Scrape!$E:$E,MATCH('HT 0-1'!KP56,Scrape!$B:$B,0)),"")</f>
        <v/>
      </c>
      <c r="LH56">
        <f>IF(LQ56="0-1",INDEX(Scrape!$F:$F,MATCH('HT 0-1'!KP56,Scrape!$B:$B,0)),"")</f>
        <v/>
      </c>
      <c r="LI56">
        <f>IF(LQ56="0-1",INDEX(Scrape!$G:$G,MATCH('HT 0-1'!KP56,Scrape!$B:$B,0)),"")</f>
        <v/>
      </c>
      <c r="LJ56">
        <f>IF(LQ56="0-1",INDEX(Scrape!$H:$H,MATCH('HT 0-1'!KP56,Scrape!$B:$B,0)),"")</f>
        <v/>
      </c>
      <c r="LK56">
        <f>IF(LQ56="0-1",INDEX(Scrape!$I:$I,MATCH('HT 0-1'!KP56,Scrape!$B:$B,0)),"")</f>
        <v/>
      </c>
      <c r="LL56">
        <f>IF(LQ56="0-1",INDEX(Scrape!$J:$J,MATCH('HT 0-1'!KP56,Scrape!$B:$B,0)),"")</f>
        <v/>
      </c>
      <c r="LM56">
        <f>IF(LQ56="0-1",INDEX(Scrape!$K:$K,MATCH('HT 0-1'!KP56,Scrape!$B:$B,0)),"")</f>
        <v/>
      </c>
      <c r="LN56">
        <f>IF(LQ56="0-1",INDEX(Scrape!$L:$L,MATCH('HT 0-1'!KP56,Scrape!$B:$B,0)),"")</f>
        <v/>
      </c>
      <c r="LO56">
        <f>IF(LQ56="0-1",INDEX(Scrape!$M:$M,MATCH('HT 0-1'!KP56,Scrape!$B:$B,0)),"")</f>
        <v/>
      </c>
      <c r="LP56">
        <f>IF(LQ56="0-1",INDEX(Scrape!$N:$N,MATCH('HT 0-1'!KP56,Scrape!$B:$B,0)),"")</f>
        <v/>
      </c>
      <c r="LQ56">
        <f>INDEX(Scrape!$O:$O,MATCH('HT 0-1'!KP56,Scrape!$B:$B,0))</f>
        <v/>
      </c>
      <c r="LR56">
        <f>(1/LJ56)+(1/LI56)+(1/LH56)</f>
        <v/>
      </c>
      <c r="LS56">
        <f>(1/LG56)+(1/LF56)+(1/LE56)</f>
        <v/>
      </c>
      <c r="LT56" s="8">
        <f>IF(INDEX(#REF!,MATCH(KQ56,#REF!,0))=INDEX(#REF!,MATCH(KQ56,#REF!,0)),INDEX(#REF!,MATCH(KQ56,#REF!,0)),"ERROR")</f>
        <v/>
      </c>
      <c r="LU56" s="4">
        <f>IF(KR56="G",2,IF(KR56="R",0.5,IF(KR56="A",1)))</f>
        <v/>
      </c>
      <c r="LV56" s="4">
        <f>IF(KS56="G",0.5,IF(KS56="R",2,IF(KS56="A",1)))</f>
        <v/>
      </c>
      <c r="LW56" s="4">
        <f>IF(KT56="G",2,IF(KT56="R",0.5,IF(KT56="A",1)))</f>
        <v/>
      </c>
      <c r="LX56" s="4">
        <f>IF(KU56="G",0.5,IF(KU56="R",2,IF(KU56="A",1)))</f>
        <v/>
      </c>
      <c r="LY56" s="7">
        <f>(LK56*(LU56+LX56)+(LL56*(LU56+LX56)))</f>
        <v/>
      </c>
      <c r="LZ56" s="7">
        <f>(LN56*(LV56+LW56)+(LO56*(LV56+LW56)))</f>
        <v/>
      </c>
      <c r="MA56" s="11">
        <f>LY56-LZ56</f>
        <v/>
      </c>
      <c r="MB56" s="5">
        <f>MA56+2</f>
        <v/>
      </c>
      <c r="MC56" s="6">
        <f>MA56-2</f>
        <v/>
      </c>
      <c r="MD56" s="4">
        <f>LE56</f>
        <v/>
      </c>
      <c r="ME56" s="9">
        <f>IF(MD56=0,1000,MD56+0.75)</f>
        <v/>
      </c>
      <c r="MF56" s="10">
        <f>IF(MD56=0,0,MD56-0.75)</f>
        <v/>
      </c>
      <c r="MG56" s="4">
        <f>((LM56*(LU56+LX56))-((LP56*(LV56+LW56))))</f>
        <v/>
      </c>
      <c r="MH56" s="9">
        <f>MG56*1.2</f>
        <v/>
      </c>
      <c r="MI56" s="10">
        <f>MG56*0.8</f>
        <v/>
      </c>
      <c r="MJ56">
        <f>IFERROR(NX56,"")</f>
        <v/>
      </c>
      <c r="MK56">
        <f>IFERROR(NY56,"")</f>
        <v/>
      </c>
      <c r="ML56">
        <f>IFERROR(NZ56,"")</f>
        <v/>
      </c>
      <c r="MM56">
        <f>IFERROR(OA56,"")</f>
        <v/>
      </c>
      <c r="MN56">
        <f>IFERROR(OB56,"")</f>
        <v/>
      </c>
      <c r="MO56">
        <f>IFERROR(OC56,"")</f>
        <v/>
      </c>
      <c r="MP56" s="1">
        <f>COUNTIFS(#REF!,LT56,#REF!,1,#REF!,"&gt;="&amp;MC56,#REF!,"&lt;="&amp;MB56,#REF!,"&lt;="&amp;ME56,#REF!,"&gt;="&amp;MF56,#REF!,"="&amp;KV56,#REF!,"="&amp;KX56)</f>
        <v/>
      </c>
      <c r="MQ56" s="1">
        <f>COUNTIFS(#REF!,LT56,#REF!,0,#REF!,"&gt;="&amp;MC56,#REF!,"&lt;="&amp;MB56,#REF!,"&lt;="&amp;ME56,#REF!,"&gt;="&amp;MF56,#REF!,"="&amp;KV56,#REF!,"="&amp;KX56)</f>
        <v/>
      </c>
      <c r="MR56" s="1">
        <f>COUNTIFS(#REF!,LT56,#REF!,1,#REF!,"&gt;="&amp;MC56,#REF!,"&lt;="&amp;MB56,#REF!,"&lt;="&amp;ME56,#REF!,"&gt;="&amp;MF56,#REF!,"="&amp;KW56,#REF!,"="&amp;KY56)</f>
        <v/>
      </c>
      <c r="MS56" s="1">
        <f>COUNTIFS(#REF!,LT56,#REF!,0,#REF!,"&gt;="&amp;MC56,#REF!,"&lt;="&amp;MB56,#REF!,"&lt;="&amp;ME56,#REF!,"&gt;="&amp;MF56,#REF!,"="&amp;KW56,#REF!,"="&amp;KY56)</f>
        <v/>
      </c>
      <c r="MT56" s="1">
        <f>COUNTIFS(#REF!,LT56,#REF!,1,#REF!,"&gt;="&amp;MI56,#REF!,"&lt;="&amp;MH56,#REF!,"&lt;="&amp;ME56,#REF!,"&gt;="&amp;MF56)</f>
        <v/>
      </c>
      <c r="MU56" s="1">
        <f>COUNTIFS(#REF!,LT56,#REF!,0,#REF!,"&gt;="&amp;MI56,#REF!,"&lt;="&amp;MH56,#REF!,"&lt;="&amp;ME56,#REF!,"&gt;="&amp;MF56)</f>
        <v/>
      </c>
      <c r="MV56" s="1">
        <f>COUNTIFS(#REF!,LT56,#REF!,1,#REF!,"&gt;="&amp;MI56,#REF!,"&lt;="&amp;MH56,#REF!,"="&amp;KZ56,#REF!,"="&amp;LA56,#REF!,"&lt;="&amp;ME56,#REF!,"&gt;="&amp;MF56)</f>
        <v/>
      </c>
      <c r="MW56" s="1">
        <f>COUNTIFS(#REF!,LT56,#REF!,0,#REF!,"&gt;="&amp;MI56,#REF!,"&lt;="&amp;MH56,#REF!,"="&amp;KZ56,#REF!,"="&amp;LA56,#REF!,"&lt;="&amp;ME56,#REF!,"&gt;="&amp;MF56)</f>
        <v/>
      </c>
      <c r="MX56" s="1">
        <f>COUNTIFS(#REF!,LT56,#REF!,1,#REF!,"&gt;="&amp;MC56,#REF!,"&lt;="&amp;MB56,#REF!,"&lt;="&amp;ME56,#REF!,"&gt;="&amp;MF56)</f>
        <v/>
      </c>
      <c r="MY56" s="1">
        <f>COUNTIFS(#REF!,LT56,#REF!,0,#REF!,"&gt;="&amp;MC56,#REF!,"&lt;="&amp;MB56,#REF!,"&lt;="&amp;ME56,#REF!,"&gt;="&amp;MF56)</f>
        <v/>
      </c>
      <c r="MZ56" s="1">
        <f>COUNTIFS(#REF!,LT56,#REF!,1,#REF!,"&lt;="&amp;ME56,#REF!,"&gt;="&amp;MF56,#REF!,"="&amp;KV56,#REF!,"="&amp;KX56)</f>
        <v/>
      </c>
      <c r="NA56" s="1">
        <f>COUNTIFS(#REF!,LT56,#REF!,0,#REF!,"&lt;="&amp;ME56,#REF!,"&gt;="&amp;MF56,#REF!,"="&amp;KV56,#REF!,"="&amp;KX56)</f>
        <v/>
      </c>
      <c r="NB56" s="1">
        <f>COUNTIFS(#REF!,LT56,#REF!,1,#REF!,"&lt;="&amp;ME56,#REF!,"&gt;="&amp;MF56,#REF!,"="&amp;KW56,#REF!,"="&amp;KY56)</f>
        <v/>
      </c>
      <c r="NC56" s="1">
        <f>COUNTIFS(#REF!,LT56,#REF!,0,#REF!,"&lt;="&amp;ME56,#REF!,"&gt;="&amp;MF56,#REF!,"="&amp;KW56,#REF!,"="&amp;KY56)</f>
        <v/>
      </c>
      <c r="ND56" s="1">
        <f>MP56+MR56+MT56+MV56+MX56+MZ56+NB56</f>
        <v/>
      </c>
      <c r="NE56" s="1">
        <f>MQ56+MS56+MU56+MW56+MY56+NA56+NC56</f>
        <v/>
      </c>
      <c r="NF56" s="1">
        <f>ND56+NE56</f>
        <v/>
      </c>
      <c r="NG56" s="33">
        <f>ND56/(ND56+NE56)</f>
        <v/>
      </c>
      <c r="NH56" s="3">
        <f>1/NG56</f>
        <v/>
      </c>
      <c r="NI56" s="1">
        <f>LI56</f>
        <v/>
      </c>
      <c r="NJ56" s="79">
        <f>((1-NG56)*(1/(NI56-1))*0.98-(NG56*1))</f>
        <v/>
      </c>
      <c r="NK56" s="34">
        <f>IF(LR56&lt;0.9,0,IF(AND(LR56&gt;1.1),0,1))</f>
        <v/>
      </c>
      <c r="NL56" s="34">
        <f>IF(LS56&lt;0.9,0,IF(AND(LS56&gt;1.1),0,1))</f>
        <v/>
      </c>
      <c r="NM56" s="32">
        <f>IF(NF56&gt;99,1,0)</f>
        <v/>
      </c>
      <c r="NN56" s="32">
        <f>IF(NJ56&gt;0.0799,1,0)</f>
        <v/>
      </c>
      <c r="NO56" s="32">
        <f>IF(NJ56&gt;NQ56,1,0)</f>
        <v/>
      </c>
      <c r="NP56" s="32">
        <f>NM56+NN56+NO56+NK56+NL56</f>
        <v/>
      </c>
      <c r="NQ56" s="79">
        <f>(((100*NG56)*(NI56-1)*0.98)-((1-NG56)*100))/100</f>
        <v/>
      </c>
      <c r="NR56" s="34">
        <f>IF(LR56&lt;0.9,0,IF(AND(LR56&gt;1.1),0,1))</f>
        <v/>
      </c>
      <c r="NS56" s="34">
        <f>IF(LS56&lt;0.9,0,IF(AND(LS56&gt;1.1),0,1))</f>
        <v/>
      </c>
      <c r="NT56" s="32">
        <f>IF(NF56&gt;99,1,0)</f>
        <v/>
      </c>
      <c r="NU56" s="32">
        <f>IF(NQ56&gt;0.0799,1,0)</f>
        <v/>
      </c>
      <c r="NV56" s="32">
        <f>IF(NQ56&gt;NJ56,1,0)</f>
        <v/>
      </c>
      <c r="NW56" s="32">
        <f>NT56+NU56+NV56+NR56+NS56</f>
        <v/>
      </c>
      <c r="NX56">
        <f>IF(NP56=5,"LayAway0-1",IF(AND(NW56=5),"BackAway0-1",""))</f>
        <v/>
      </c>
      <c r="NY56">
        <f>IF(NP56=5,KO56,IF(AND(NW56=5),KO56,""))</f>
        <v/>
      </c>
      <c r="NZ56">
        <f>IF(NP56=5,"Match Odds",IF(AND(NW56=5),"Match Odds",""))</f>
        <v/>
      </c>
      <c r="OA56">
        <f>IF(NP56=5,KP56,IF(AND(NW56=5),KP56,""))</f>
        <v/>
      </c>
      <c r="OB56">
        <f>IF(NP56=5,"MATCH_ODDS",IF(AND(NW56=5),"MATCH_ODDS",""))</f>
        <v/>
      </c>
      <c r="OC56">
        <f>IF(NP56=5,"LAY",IF(AND(NW56=5),"BACK",""))</f>
        <v/>
      </c>
    </row>
    <row r="57" ht="16.5" customHeight="1" thickBot="1" thickTop="1">
      <c r="A57" s="2" t="n"/>
      <c r="KN57" s="1">
        <f>IF(INDEX(#REF!,MATCH('HT 0-1'!D57,#REF!,0))=INDEX(#REF!,MATCH('HT 0-1'!D57,#REF!,0)),INDEX(#REF!,MATCH('HT 0-1'!D57,#REF!,0)),"ERROR")</f>
        <v/>
      </c>
      <c r="KO57" s="1">
        <f>IF(INDEX(#REF!,MATCH('HT 0-1'!E57,#REF!,0))=INDEX(#REF!,MATCH('HT 0-1'!E57,#REF!,0)),INDEX(#REF!,MATCH('HT 0-1'!E57,#REF!,0)),"ERROR")</f>
        <v/>
      </c>
      <c r="KP57" s="1">
        <f>KN57&amp;" v "&amp;KO57</f>
        <v/>
      </c>
      <c r="KQ57">
        <f>B57&amp;"_"&amp;C57</f>
        <v/>
      </c>
      <c r="KR57" s="1">
        <f>IF((HW57/KK57)&lt;0.335,"G",IF((HW57/KK57)&gt;0.67,"R","A"))</f>
        <v/>
      </c>
      <c r="KS57" s="1">
        <f>IF((HX57/KK57)&lt;0.335,"G",IF((HX57/KK57)&gt;0.67,"R","A"))</f>
        <v/>
      </c>
      <c r="KT57" s="1">
        <f>IF((IH57/KK57)&lt;0.335,"G",IF((IH57/KK57)&gt;0.67,"R","A"))</f>
        <v/>
      </c>
      <c r="KU57" s="1">
        <f>IF((II57/KK57)&lt;0.335,"G",IF((II57/KK57)&gt;0.67,"R","A"))</f>
        <v/>
      </c>
      <c r="KV57" s="1">
        <f>IF((HZ57/KK57)&lt;0.335,"G",IF((HZ57/KK57)&gt;0.67,"R","A"))</f>
        <v/>
      </c>
      <c r="KW57" s="1">
        <f>IF((HY57/KK57)&lt;0.335,"G",IF((HY57/KK57)&gt;0.67,"R","A"))</f>
        <v/>
      </c>
      <c r="KX57" s="1">
        <f>IF((IK57/KK57)&lt;0.335,"G",IF((IK57/KK57)&gt;0.67,"R","A"))</f>
        <v/>
      </c>
      <c r="KY57" s="1">
        <f>IF((IJ57/KK57)&lt;0.335,"G",IF((IJ57/KK57)&gt;0.67,"R","A"))</f>
        <v/>
      </c>
      <c r="KZ57" s="1">
        <f>IF((HQ57/KK57)&lt;0.335,"G",IF((HQ57/KK57)&gt;0.67,"R","A"))</f>
        <v/>
      </c>
      <c r="LA57" s="1">
        <f>IF((IB57/KK57)&lt;0.335,"G",IF((IB57/KK57)&gt;0.67,"R","A"))</f>
        <v/>
      </c>
      <c r="LB57">
        <f>IF(LQ57="0-1",INDEX(Scrape!#REF!,MATCH('HT 0-1'!KP57,Scrape!$B:$B,0)),"")</f>
        <v/>
      </c>
      <c r="LC57">
        <f>IF(LQ57="0-1",INDEX(Scrape!$A:$A,MATCH('HT 0-1'!KP57,Scrape!$B:$B,0)),"")</f>
        <v/>
      </c>
      <c r="LD57">
        <f>IF(LQ57="0-1",INDEX(Scrape!$B:$B,MATCH('HT 0-1'!KP57,Scrape!$B:$B,0)),"")</f>
        <v/>
      </c>
      <c r="LE57">
        <f>IF(LQ57="0-1",INDEX(Scrape!$C:$C,MATCH('HT 0-1'!KP57,Scrape!$B:$B,0)),"")</f>
        <v/>
      </c>
      <c r="LF57">
        <f>IF(LQ57="0-1",INDEX(Scrape!$D:$D,MATCH('HT 0-1'!KP57,Scrape!$B:$B,0)),"")</f>
        <v/>
      </c>
      <c r="LG57">
        <f>IF(LQ57="0-1",INDEX(Scrape!$E:$E,MATCH('HT 0-1'!KP57,Scrape!$B:$B,0)),"")</f>
        <v/>
      </c>
      <c r="LH57">
        <f>IF(LQ57="0-1",INDEX(Scrape!$F:$F,MATCH('HT 0-1'!KP57,Scrape!$B:$B,0)),"")</f>
        <v/>
      </c>
      <c r="LI57">
        <f>IF(LQ57="0-1",INDEX(Scrape!$G:$G,MATCH('HT 0-1'!KP57,Scrape!$B:$B,0)),"")</f>
        <v/>
      </c>
      <c r="LJ57">
        <f>IF(LQ57="0-1",INDEX(Scrape!$H:$H,MATCH('HT 0-1'!KP57,Scrape!$B:$B,0)),"")</f>
        <v/>
      </c>
      <c r="LK57">
        <f>IF(LQ57="0-1",INDEX(Scrape!$I:$I,MATCH('HT 0-1'!KP57,Scrape!$B:$B,0)),"")</f>
        <v/>
      </c>
      <c r="LL57">
        <f>IF(LQ57="0-1",INDEX(Scrape!$J:$J,MATCH('HT 0-1'!KP57,Scrape!$B:$B,0)),"")</f>
        <v/>
      </c>
      <c r="LM57">
        <f>IF(LQ57="0-1",INDEX(Scrape!$K:$K,MATCH('HT 0-1'!KP57,Scrape!$B:$B,0)),"")</f>
        <v/>
      </c>
      <c r="LN57">
        <f>IF(LQ57="0-1",INDEX(Scrape!$L:$L,MATCH('HT 0-1'!KP57,Scrape!$B:$B,0)),"")</f>
        <v/>
      </c>
      <c r="LO57">
        <f>IF(LQ57="0-1",INDEX(Scrape!$M:$M,MATCH('HT 0-1'!KP57,Scrape!$B:$B,0)),"")</f>
        <v/>
      </c>
      <c r="LP57">
        <f>IF(LQ57="0-1",INDEX(Scrape!$N:$N,MATCH('HT 0-1'!KP57,Scrape!$B:$B,0)),"")</f>
        <v/>
      </c>
      <c r="LQ57">
        <f>INDEX(Scrape!$O:$O,MATCH('HT 0-1'!KP57,Scrape!$B:$B,0))</f>
        <v/>
      </c>
      <c r="LR57">
        <f>(1/LJ57)+(1/LI57)+(1/LH57)</f>
        <v/>
      </c>
      <c r="LS57">
        <f>(1/LG57)+(1/LF57)+(1/LE57)</f>
        <v/>
      </c>
      <c r="LT57" s="8">
        <f>IF(INDEX(#REF!,MATCH(KQ57,#REF!,0))=INDEX(#REF!,MATCH(KQ57,#REF!,0)),INDEX(#REF!,MATCH(KQ57,#REF!,0)),"ERROR")</f>
        <v/>
      </c>
      <c r="LU57" s="4">
        <f>IF(KR57="G",2,IF(KR57="R",0.5,IF(KR57="A",1)))</f>
        <v/>
      </c>
      <c r="LV57" s="4">
        <f>IF(KS57="G",0.5,IF(KS57="R",2,IF(KS57="A",1)))</f>
        <v/>
      </c>
      <c r="LW57" s="4">
        <f>IF(KT57="G",2,IF(KT57="R",0.5,IF(KT57="A",1)))</f>
        <v/>
      </c>
      <c r="LX57" s="4">
        <f>IF(KU57="G",0.5,IF(KU57="R",2,IF(KU57="A",1)))</f>
        <v/>
      </c>
      <c r="LY57" s="7">
        <f>(LK57*(LU57+LX57)+(LL57*(LU57+LX57)))</f>
        <v/>
      </c>
      <c r="LZ57" s="7">
        <f>(LN57*(LV57+LW57)+(LO57*(LV57+LW57)))</f>
        <v/>
      </c>
      <c r="MA57" s="11">
        <f>LY57-LZ57</f>
        <v/>
      </c>
      <c r="MB57" s="5">
        <f>MA57+2</f>
        <v/>
      </c>
      <c r="MC57" s="6">
        <f>MA57-2</f>
        <v/>
      </c>
      <c r="MD57" s="4">
        <f>LE57</f>
        <v/>
      </c>
      <c r="ME57" s="9">
        <f>IF(MD57=0,1000,MD57+0.75)</f>
        <v/>
      </c>
      <c r="MF57" s="10">
        <f>IF(MD57=0,0,MD57-0.75)</f>
        <v/>
      </c>
      <c r="MG57" s="4">
        <f>((LM57*(LU57+LX57))-((LP57*(LV57+LW57))))</f>
        <v/>
      </c>
      <c r="MH57" s="9">
        <f>MG57*1.2</f>
        <v/>
      </c>
      <c r="MI57" s="10">
        <f>MG57*0.8</f>
        <v/>
      </c>
      <c r="MJ57">
        <f>IFERROR(NX57,"")</f>
        <v/>
      </c>
      <c r="MK57">
        <f>IFERROR(NY57,"")</f>
        <v/>
      </c>
      <c r="ML57">
        <f>IFERROR(NZ57,"")</f>
        <v/>
      </c>
      <c r="MM57">
        <f>IFERROR(OA57,"")</f>
        <v/>
      </c>
      <c r="MN57">
        <f>IFERROR(OB57,"")</f>
        <v/>
      </c>
      <c r="MO57">
        <f>IFERROR(OC57,"")</f>
        <v/>
      </c>
      <c r="MP57" s="1">
        <f>COUNTIFS(#REF!,LT57,#REF!,1,#REF!,"&gt;="&amp;MC57,#REF!,"&lt;="&amp;MB57,#REF!,"&lt;="&amp;ME57,#REF!,"&gt;="&amp;MF57,#REF!,"="&amp;KV57,#REF!,"="&amp;KX57)</f>
        <v/>
      </c>
      <c r="MQ57" s="1">
        <f>COUNTIFS(#REF!,LT57,#REF!,0,#REF!,"&gt;="&amp;MC57,#REF!,"&lt;="&amp;MB57,#REF!,"&lt;="&amp;ME57,#REF!,"&gt;="&amp;MF57,#REF!,"="&amp;KV57,#REF!,"="&amp;KX57)</f>
        <v/>
      </c>
      <c r="MR57" s="1">
        <f>COUNTIFS(#REF!,LT57,#REF!,1,#REF!,"&gt;="&amp;MC57,#REF!,"&lt;="&amp;MB57,#REF!,"&lt;="&amp;ME57,#REF!,"&gt;="&amp;MF57,#REF!,"="&amp;KW57,#REF!,"="&amp;KY57)</f>
        <v/>
      </c>
      <c r="MS57" s="1">
        <f>COUNTIFS(#REF!,LT57,#REF!,0,#REF!,"&gt;="&amp;MC57,#REF!,"&lt;="&amp;MB57,#REF!,"&lt;="&amp;ME57,#REF!,"&gt;="&amp;MF57,#REF!,"="&amp;KW57,#REF!,"="&amp;KY57)</f>
        <v/>
      </c>
      <c r="MT57" s="1">
        <f>COUNTIFS(#REF!,LT57,#REF!,1,#REF!,"&gt;="&amp;MI57,#REF!,"&lt;="&amp;MH57,#REF!,"&lt;="&amp;ME57,#REF!,"&gt;="&amp;MF57)</f>
        <v/>
      </c>
      <c r="MU57" s="1">
        <f>COUNTIFS(#REF!,LT57,#REF!,0,#REF!,"&gt;="&amp;MI57,#REF!,"&lt;="&amp;MH57,#REF!,"&lt;="&amp;ME57,#REF!,"&gt;="&amp;MF57)</f>
        <v/>
      </c>
      <c r="MV57" s="1">
        <f>COUNTIFS(#REF!,LT57,#REF!,1,#REF!,"&gt;="&amp;MI57,#REF!,"&lt;="&amp;MH57,#REF!,"="&amp;KZ57,#REF!,"="&amp;LA57,#REF!,"&lt;="&amp;ME57,#REF!,"&gt;="&amp;MF57)</f>
        <v/>
      </c>
      <c r="MW57" s="1">
        <f>COUNTIFS(#REF!,LT57,#REF!,0,#REF!,"&gt;="&amp;MI57,#REF!,"&lt;="&amp;MH57,#REF!,"="&amp;KZ57,#REF!,"="&amp;LA57,#REF!,"&lt;="&amp;ME57,#REF!,"&gt;="&amp;MF57)</f>
        <v/>
      </c>
      <c r="MX57" s="1">
        <f>COUNTIFS(#REF!,LT57,#REF!,1,#REF!,"&gt;="&amp;MC57,#REF!,"&lt;="&amp;MB57,#REF!,"&lt;="&amp;ME57,#REF!,"&gt;="&amp;MF57)</f>
        <v/>
      </c>
      <c r="MY57" s="1">
        <f>COUNTIFS(#REF!,LT57,#REF!,0,#REF!,"&gt;="&amp;MC57,#REF!,"&lt;="&amp;MB57,#REF!,"&lt;="&amp;ME57,#REF!,"&gt;="&amp;MF57)</f>
        <v/>
      </c>
      <c r="MZ57" s="1">
        <f>COUNTIFS(#REF!,LT57,#REF!,1,#REF!,"&lt;="&amp;ME57,#REF!,"&gt;="&amp;MF57,#REF!,"="&amp;KV57,#REF!,"="&amp;KX57)</f>
        <v/>
      </c>
      <c r="NA57" s="1">
        <f>COUNTIFS(#REF!,LT57,#REF!,0,#REF!,"&lt;="&amp;ME57,#REF!,"&gt;="&amp;MF57,#REF!,"="&amp;KV57,#REF!,"="&amp;KX57)</f>
        <v/>
      </c>
      <c r="NB57" s="1">
        <f>COUNTIFS(#REF!,LT57,#REF!,1,#REF!,"&lt;="&amp;ME57,#REF!,"&gt;="&amp;MF57,#REF!,"="&amp;KW57,#REF!,"="&amp;KY57)</f>
        <v/>
      </c>
      <c r="NC57" s="1">
        <f>COUNTIFS(#REF!,LT57,#REF!,0,#REF!,"&lt;="&amp;ME57,#REF!,"&gt;="&amp;MF57,#REF!,"="&amp;KW57,#REF!,"="&amp;KY57)</f>
        <v/>
      </c>
      <c r="ND57" s="1">
        <f>MP57+MR57+MT57+MV57+MX57+MZ57+NB57</f>
        <v/>
      </c>
      <c r="NE57" s="1">
        <f>MQ57+MS57+MU57+MW57+MY57+NA57+NC57</f>
        <v/>
      </c>
      <c r="NF57" s="1">
        <f>ND57+NE57</f>
        <v/>
      </c>
      <c r="NG57" s="33">
        <f>ND57/(ND57+NE57)</f>
        <v/>
      </c>
      <c r="NH57" s="3">
        <f>1/NG57</f>
        <v/>
      </c>
      <c r="NI57" s="1">
        <f>LI57</f>
        <v/>
      </c>
      <c r="NJ57" s="79">
        <f>((1-NG57)*(1/(NI57-1))*0.98-(NG57*1))</f>
        <v/>
      </c>
      <c r="NK57" s="34">
        <f>IF(LR57&lt;0.9,0,IF(AND(LR57&gt;1.1),0,1))</f>
        <v/>
      </c>
      <c r="NL57" s="34">
        <f>IF(LS57&lt;0.9,0,IF(AND(LS57&gt;1.1),0,1))</f>
        <v/>
      </c>
      <c r="NM57" s="32">
        <f>IF(NF57&gt;99,1,0)</f>
        <v/>
      </c>
      <c r="NN57" s="32">
        <f>IF(NJ57&gt;0.0799,1,0)</f>
        <v/>
      </c>
      <c r="NO57" s="32">
        <f>IF(NJ57&gt;NQ57,1,0)</f>
        <v/>
      </c>
      <c r="NP57" s="32">
        <f>NM57+NN57+NO57+NK57+NL57</f>
        <v/>
      </c>
      <c r="NQ57" s="79">
        <f>(((100*NG57)*(NI57-1)*0.98)-((1-NG57)*100))/100</f>
        <v/>
      </c>
      <c r="NR57" s="34">
        <f>IF(LR57&lt;0.9,0,IF(AND(LR57&gt;1.1),0,1))</f>
        <v/>
      </c>
      <c r="NS57" s="34">
        <f>IF(LS57&lt;0.9,0,IF(AND(LS57&gt;1.1),0,1))</f>
        <v/>
      </c>
      <c r="NT57" s="32">
        <f>IF(NF57&gt;99,1,0)</f>
        <v/>
      </c>
      <c r="NU57" s="32">
        <f>IF(NQ57&gt;0.0799,1,0)</f>
        <v/>
      </c>
      <c r="NV57" s="32">
        <f>IF(NQ57&gt;NJ57,1,0)</f>
        <v/>
      </c>
      <c r="NW57" s="32">
        <f>NT57+NU57+NV57+NR57+NS57</f>
        <v/>
      </c>
      <c r="NX57">
        <f>IF(NP57=5,"LayAway0-1",IF(AND(NW57=5),"BackAway0-1",""))</f>
        <v/>
      </c>
      <c r="NY57">
        <f>IF(NP57=5,KO57,IF(AND(NW57=5),KO57,""))</f>
        <v/>
      </c>
      <c r="NZ57">
        <f>IF(NP57=5,"Match Odds",IF(AND(NW57=5),"Match Odds",""))</f>
        <v/>
      </c>
      <c r="OA57">
        <f>IF(NP57=5,KP57,IF(AND(NW57=5),KP57,""))</f>
        <v/>
      </c>
      <c r="OB57">
        <f>IF(NP57=5,"MATCH_ODDS",IF(AND(NW57=5),"MATCH_ODDS",""))</f>
        <v/>
      </c>
      <c r="OC57">
        <f>IF(NP57=5,"LAY",IF(AND(NW57=5),"BACK",""))</f>
        <v/>
      </c>
    </row>
    <row r="58" ht="16.5" customHeight="1" thickBot="1" thickTop="1">
      <c r="A58" s="2" t="n"/>
      <c r="KN58" s="1">
        <f>IF(INDEX(#REF!,MATCH('HT 0-1'!D58,#REF!,0))=INDEX(#REF!,MATCH('HT 0-1'!D58,#REF!,0)),INDEX(#REF!,MATCH('HT 0-1'!D58,#REF!,0)),"ERROR")</f>
        <v/>
      </c>
      <c r="KO58" s="1">
        <f>IF(INDEX(#REF!,MATCH('HT 0-1'!E58,#REF!,0))=INDEX(#REF!,MATCH('HT 0-1'!E58,#REF!,0)),INDEX(#REF!,MATCH('HT 0-1'!E58,#REF!,0)),"ERROR")</f>
        <v/>
      </c>
      <c r="KP58" s="1">
        <f>KN58&amp;" v "&amp;KO58</f>
        <v/>
      </c>
      <c r="KQ58">
        <f>B58&amp;"_"&amp;C58</f>
        <v/>
      </c>
      <c r="KR58" s="1">
        <f>IF((HW58/KK58)&lt;0.335,"G",IF((HW58/KK58)&gt;0.67,"R","A"))</f>
        <v/>
      </c>
      <c r="KS58" s="1">
        <f>IF((HX58/KK58)&lt;0.335,"G",IF((HX58/KK58)&gt;0.67,"R","A"))</f>
        <v/>
      </c>
      <c r="KT58" s="1">
        <f>IF((IH58/KK58)&lt;0.335,"G",IF((IH58/KK58)&gt;0.67,"R","A"))</f>
        <v/>
      </c>
      <c r="KU58" s="1">
        <f>IF((II58/KK58)&lt;0.335,"G",IF((II58/KK58)&gt;0.67,"R","A"))</f>
        <v/>
      </c>
      <c r="KV58" s="1">
        <f>IF((HZ58/KK58)&lt;0.335,"G",IF((HZ58/KK58)&gt;0.67,"R","A"))</f>
        <v/>
      </c>
      <c r="KW58" s="1">
        <f>IF((HY58/KK58)&lt;0.335,"G",IF((HY58/KK58)&gt;0.67,"R","A"))</f>
        <v/>
      </c>
      <c r="KX58" s="1">
        <f>IF((IK58/KK58)&lt;0.335,"G",IF((IK58/KK58)&gt;0.67,"R","A"))</f>
        <v/>
      </c>
      <c r="KY58" s="1">
        <f>IF((IJ58/KK58)&lt;0.335,"G",IF((IJ58/KK58)&gt;0.67,"R","A"))</f>
        <v/>
      </c>
      <c r="KZ58" s="1">
        <f>IF((HQ58/KK58)&lt;0.335,"G",IF((HQ58/KK58)&gt;0.67,"R","A"))</f>
        <v/>
      </c>
      <c r="LA58" s="1">
        <f>IF((IB58/KK58)&lt;0.335,"G",IF((IB58/KK58)&gt;0.67,"R","A"))</f>
        <v/>
      </c>
      <c r="LB58">
        <f>IF(LQ58="0-1",INDEX(Scrape!#REF!,MATCH('HT 0-1'!KP58,Scrape!$B:$B,0)),"")</f>
        <v/>
      </c>
      <c r="LC58">
        <f>IF(LQ58="0-1",INDEX(Scrape!$A:$A,MATCH('HT 0-1'!KP58,Scrape!$B:$B,0)),"")</f>
        <v/>
      </c>
      <c r="LD58">
        <f>IF(LQ58="0-1",INDEX(Scrape!$B:$B,MATCH('HT 0-1'!KP58,Scrape!$B:$B,0)),"")</f>
        <v/>
      </c>
      <c r="LE58">
        <f>IF(LQ58="0-1",INDEX(Scrape!$C:$C,MATCH('HT 0-1'!KP58,Scrape!$B:$B,0)),"")</f>
        <v/>
      </c>
      <c r="LF58">
        <f>IF(LQ58="0-1",INDEX(Scrape!$D:$D,MATCH('HT 0-1'!KP58,Scrape!$B:$B,0)),"")</f>
        <v/>
      </c>
      <c r="LG58">
        <f>IF(LQ58="0-1",INDEX(Scrape!$E:$E,MATCH('HT 0-1'!KP58,Scrape!$B:$B,0)),"")</f>
        <v/>
      </c>
      <c r="LH58">
        <f>IF(LQ58="0-1",INDEX(Scrape!$F:$F,MATCH('HT 0-1'!KP58,Scrape!$B:$B,0)),"")</f>
        <v/>
      </c>
      <c r="LI58">
        <f>IF(LQ58="0-1",INDEX(Scrape!$G:$G,MATCH('HT 0-1'!KP58,Scrape!$B:$B,0)),"")</f>
        <v/>
      </c>
      <c r="LJ58">
        <f>IF(LQ58="0-1",INDEX(Scrape!$H:$H,MATCH('HT 0-1'!KP58,Scrape!$B:$B,0)),"")</f>
        <v/>
      </c>
      <c r="LK58">
        <f>IF(LQ58="0-1",INDEX(Scrape!$I:$I,MATCH('HT 0-1'!KP58,Scrape!$B:$B,0)),"")</f>
        <v/>
      </c>
      <c r="LL58">
        <f>IF(LQ58="0-1",INDEX(Scrape!$J:$J,MATCH('HT 0-1'!KP58,Scrape!$B:$B,0)),"")</f>
        <v/>
      </c>
      <c r="LM58">
        <f>IF(LQ58="0-1",INDEX(Scrape!$K:$K,MATCH('HT 0-1'!KP58,Scrape!$B:$B,0)),"")</f>
        <v/>
      </c>
      <c r="LN58">
        <f>IF(LQ58="0-1",INDEX(Scrape!$L:$L,MATCH('HT 0-1'!KP58,Scrape!$B:$B,0)),"")</f>
        <v/>
      </c>
      <c r="LO58">
        <f>IF(LQ58="0-1",INDEX(Scrape!$M:$M,MATCH('HT 0-1'!KP58,Scrape!$B:$B,0)),"")</f>
        <v/>
      </c>
      <c r="LP58">
        <f>IF(LQ58="0-1",INDEX(Scrape!$N:$N,MATCH('HT 0-1'!KP58,Scrape!$B:$B,0)),"")</f>
        <v/>
      </c>
      <c r="LQ58">
        <f>INDEX(Scrape!$O:$O,MATCH('HT 0-1'!KP58,Scrape!$B:$B,0))</f>
        <v/>
      </c>
      <c r="LR58">
        <f>(1/LJ58)+(1/LI58)+(1/LH58)</f>
        <v/>
      </c>
      <c r="LS58">
        <f>(1/LG58)+(1/LF58)+(1/LE58)</f>
        <v/>
      </c>
      <c r="LT58" s="8">
        <f>IF(INDEX(#REF!,MATCH(KQ58,#REF!,0))=INDEX(#REF!,MATCH(KQ58,#REF!,0)),INDEX(#REF!,MATCH(KQ58,#REF!,0)),"ERROR")</f>
        <v/>
      </c>
      <c r="LU58" s="4">
        <f>IF(KR58="G",2,IF(KR58="R",0.5,IF(KR58="A",1)))</f>
        <v/>
      </c>
      <c r="LV58" s="4">
        <f>IF(KS58="G",0.5,IF(KS58="R",2,IF(KS58="A",1)))</f>
        <v/>
      </c>
      <c r="LW58" s="4">
        <f>IF(KT58="G",2,IF(KT58="R",0.5,IF(KT58="A",1)))</f>
        <v/>
      </c>
      <c r="LX58" s="4">
        <f>IF(KU58="G",0.5,IF(KU58="R",2,IF(KU58="A",1)))</f>
        <v/>
      </c>
      <c r="LY58" s="7">
        <f>(LK58*(LU58+LX58)+(LL58*(LU58+LX58)))</f>
        <v/>
      </c>
      <c r="LZ58" s="7">
        <f>(LN58*(LV58+LW58)+(LO58*(LV58+LW58)))</f>
        <v/>
      </c>
      <c r="MA58" s="11">
        <f>LY58-LZ58</f>
        <v/>
      </c>
      <c r="MB58" s="5">
        <f>MA58+2</f>
        <v/>
      </c>
      <c r="MC58" s="6">
        <f>MA58-2</f>
        <v/>
      </c>
      <c r="MD58" s="4">
        <f>LE58</f>
        <v/>
      </c>
      <c r="ME58" s="9">
        <f>IF(MD58=0,1000,MD58+0.75)</f>
        <v/>
      </c>
      <c r="MF58" s="10">
        <f>IF(MD58=0,0,MD58-0.75)</f>
        <v/>
      </c>
      <c r="MG58" s="4">
        <f>((LM58*(LU58+LX58))-((LP58*(LV58+LW58))))</f>
        <v/>
      </c>
      <c r="MH58" s="9">
        <f>MG58*1.2</f>
        <v/>
      </c>
      <c r="MI58" s="10">
        <f>MG58*0.8</f>
        <v/>
      </c>
      <c r="MJ58">
        <f>IFERROR(NX58,"")</f>
        <v/>
      </c>
      <c r="MK58">
        <f>IFERROR(NY58,"")</f>
        <v/>
      </c>
      <c r="ML58">
        <f>IFERROR(NZ58,"")</f>
        <v/>
      </c>
      <c r="MM58">
        <f>IFERROR(OA58,"")</f>
        <v/>
      </c>
      <c r="MN58">
        <f>IFERROR(OB58,"")</f>
        <v/>
      </c>
      <c r="MO58">
        <f>IFERROR(OC58,"")</f>
        <v/>
      </c>
      <c r="MP58" s="1">
        <f>COUNTIFS(#REF!,LT58,#REF!,1,#REF!,"&gt;="&amp;MC58,#REF!,"&lt;="&amp;MB58,#REF!,"&lt;="&amp;ME58,#REF!,"&gt;="&amp;MF58,#REF!,"="&amp;KV58,#REF!,"="&amp;KX58)</f>
        <v/>
      </c>
      <c r="MQ58" s="1">
        <f>COUNTIFS(#REF!,LT58,#REF!,0,#REF!,"&gt;="&amp;MC58,#REF!,"&lt;="&amp;MB58,#REF!,"&lt;="&amp;ME58,#REF!,"&gt;="&amp;MF58,#REF!,"="&amp;KV58,#REF!,"="&amp;KX58)</f>
        <v/>
      </c>
      <c r="MR58" s="1">
        <f>COUNTIFS(#REF!,LT58,#REF!,1,#REF!,"&gt;="&amp;MC58,#REF!,"&lt;="&amp;MB58,#REF!,"&lt;="&amp;ME58,#REF!,"&gt;="&amp;MF58,#REF!,"="&amp;KW58,#REF!,"="&amp;KY58)</f>
        <v/>
      </c>
      <c r="MS58" s="1">
        <f>COUNTIFS(#REF!,LT58,#REF!,0,#REF!,"&gt;="&amp;MC58,#REF!,"&lt;="&amp;MB58,#REF!,"&lt;="&amp;ME58,#REF!,"&gt;="&amp;MF58,#REF!,"="&amp;KW58,#REF!,"="&amp;KY58)</f>
        <v/>
      </c>
      <c r="MT58" s="1">
        <f>COUNTIFS(#REF!,LT58,#REF!,1,#REF!,"&gt;="&amp;MI58,#REF!,"&lt;="&amp;MH58,#REF!,"&lt;="&amp;ME58,#REF!,"&gt;="&amp;MF58)</f>
        <v/>
      </c>
      <c r="MU58" s="1">
        <f>COUNTIFS(#REF!,LT58,#REF!,0,#REF!,"&gt;="&amp;MI58,#REF!,"&lt;="&amp;MH58,#REF!,"&lt;="&amp;ME58,#REF!,"&gt;="&amp;MF58)</f>
        <v/>
      </c>
      <c r="MV58" s="1">
        <f>COUNTIFS(#REF!,LT58,#REF!,1,#REF!,"&gt;="&amp;MI58,#REF!,"&lt;="&amp;MH58,#REF!,"="&amp;KZ58,#REF!,"="&amp;LA58,#REF!,"&lt;="&amp;ME58,#REF!,"&gt;="&amp;MF58)</f>
        <v/>
      </c>
      <c r="MW58" s="1">
        <f>COUNTIFS(#REF!,LT58,#REF!,0,#REF!,"&gt;="&amp;MI58,#REF!,"&lt;="&amp;MH58,#REF!,"="&amp;KZ58,#REF!,"="&amp;LA58,#REF!,"&lt;="&amp;ME58,#REF!,"&gt;="&amp;MF58)</f>
        <v/>
      </c>
      <c r="MX58" s="1">
        <f>COUNTIFS(#REF!,LT58,#REF!,1,#REF!,"&gt;="&amp;MC58,#REF!,"&lt;="&amp;MB58,#REF!,"&lt;="&amp;ME58,#REF!,"&gt;="&amp;MF58)</f>
        <v/>
      </c>
      <c r="MY58" s="1">
        <f>COUNTIFS(#REF!,LT58,#REF!,0,#REF!,"&gt;="&amp;MC58,#REF!,"&lt;="&amp;MB58,#REF!,"&lt;="&amp;ME58,#REF!,"&gt;="&amp;MF58)</f>
        <v/>
      </c>
      <c r="MZ58" s="1">
        <f>COUNTIFS(#REF!,LT58,#REF!,1,#REF!,"&lt;="&amp;ME58,#REF!,"&gt;="&amp;MF58,#REF!,"="&amp;KV58,#REF!,"="&amp;KX58)</f>
        <v/>
      </c>
      <c r="NA58" s="1">
        <f>COUNTIFS(#REF!,LT58,#REF!,0,#REF!,"&lt;="&amp;ME58,#REF!,"&gt;="&amp;MF58,#REF!,"="&amp;KV58,#REF!,"="&amp;KX58)</f>
        <v/>
      </c>
      <c r="NB58" s="1">
        <f>COUNTIFS(#REF!,LT58,#REF!,1,#REF!,"&lt;="&amp;ME58,#REF!,"&gt;="&amp;MF58,#REF!,"="&amp;KW58,#REF!,"="&amp;KY58)</f>
        <v/>
      </c>
      <c r="NC58" s="1">
        <f>COUNTIFS(#REF!,LT58,#REF!,0,#REF!,"&lt;="&amp;ME58,#REF!,"&gt;="&amp;MF58,#REF!,"="&amp;KW58,#REF!,"="&amp;KY58)</f>
        <v/>
      </c>
      <c r="ND58" s="1">
        <f>MP58+MR58+MT58+MV58+MX58+MZ58+NB58</f>
        <v/>
      </c>
      <c r="NE58" s="1">
        <f>MQ58+MS58+MU58+MW58+MY58+NA58+NC58</f>
        <v/>
      </c>
      <c r="NF58" s="1">
        <f>ND58+NE58</f>
        <v/>
      </c>
      <c r="NG58" s="33">
        <f>ND58/(ND58+NE58)</f>
        <v/>
      </c>
      <c r="NH58" s="3">
        <f>1/NG58</f>
        <v/>
      </c>
      <c r="NI58" s="1">
        <f>LI58</f>
        <v/>
      </c>
      <c r="NJ58" s="79">
        <f>((1-NG58)*(1/(NI58-1))*0.98-(NG58*1))</f>
        <v/>
      </c>
      <c r="NK58" s="34">
        <f>IF(LR58&lt;0.9,0,IF(AND(LR58&gt;1.1),0,1))</f>
        <v/>
      </c>
      <c r="NL58" s="34">
        <f>IF(LS58&lt;0.9,0,IF(AND(LS58&gt;1.1),0,1))</f>
        <v/>
      </c>
      <c r="NM58" s="32">
        <f>IF(NF58&gt;99,1,0)</f>
        <v/>
      </c>
      <c r="NN58" s="32">
        <f>IF(NJ58&gt;0.0799,1,0)</f>
        <v/>
      </c>
      <c r="NO58" s="32">
        <f>IF(NJ58&gt;NQ58,1,0)</f>
        <v/>
      </c>
      <c r="NP58" s="32">
        <f>NM58+NN58+NO58+NK58+NL58</f>
        <v/>
      </c>
      <c r="NQ58" s="79">
        <f>(((100*NG58)*(NI58-1)*0.98)-((1-NG58)*100))/100</f>
        <v/>
      </c>
      <c r="NR58" s="34">
        <f>IF(LR58&lt;0.9,0,IF(AND(LR58&gt;1.1),0,1))</f>
        <v/>
      </c>
      <c r="NS58" s="34">
        <f>IF(LS58&lt;0.9,0,IF(AND(LS58&gt;1.1),0,1))</f>
        <v/>
      </c>
      <c r="NT58" s="32">
        <f>IF(NF58&gt;99,1,0)</f>
        <v/>
      </c>
      <c r="NU58" s="32">
        <f>IF(NQ58&gt;0.0799,1,0)</f>
        <v/>
      </c>
      <c r="NV58" s="32">
        <f>IF(NQ58&gt;NJ58,1,0)</f>
        <v/>
      </c>
      <c r="NW58" s="32">
        <f>NT58+NU58+NV58+NR58+NS58</f>
        <v/>
      </c>
      <c r="NX58">
        <f>IF(NP58=5,"LayAway0-1",IF(AND(NW58=5),"BackAway0-1",""))</f>
        <v/>
      </c>
      <c r="NY58">
        <f>IF(NP58=5,KO58,IF(AND(NW58=5),KO58,""))</f>
        <v/>
      </c>
      <c r="NZ58">
        <f>IF(NP58=5,"Match Odds",IF(AND(NW58=5),"Match Odds",""))</f>
        <v/>
      </c>
      <c r="OA58">
        <f>IF(NP58=5,KP58,IF(AND(NW58=5),KP58,""))</f>
        <v/>
      </c>
      <c r="OB58">
        <f>IF(NP58=5,"MATCH_ODDS",IF(AND(NW58=5),"MATCH_ODDS",""))</f>
        <v/>
      </c>
      <c r="OC58">
        <f>IF(NP58=5,"LAY",IF(AND(NW58=5),"BACK",""))</f>
        <v/>
      </c>
    </row>
    <row r="59" ht="16.5" customHeight="1" thickBot="1" thickTop="1">
      <c r="A59" s="2" t="n"/>
      <c r="KN59" s="1">
        <f>IF(INDEX(#REF!,MATCH('HT 0-1'!D59,#REF!,0))=INDEX(#REF!,MATCH('HT 0-1'!D59,#REF!,0)),INDEX(#REF!,MATCH('HT 0-1'!D59,#REF!,0)),"ERROR")</f>
        <v/>
      </c>
      <c r="KO59" s="1">
        <f>IF(INDEX(#REF!,MATCH('HT 0-1'!E59,#REF!,0))=INDEX(#REF!,MATCH('HT 0-1'!E59,#REF!,0)),INDEX(#REF!,MATCH('HT 0-1'!E59,#REF!,0)),"ERROR")</f>
        <v/>
      </c>
      <c r="KP59" s="1">
        <f>KN59&amp;" v "&amp;KO59</f>
        <v/>
      </c>
      <c r="KQ59">
        <f>B59&amp;"_"&amp;C59</f>
        <v/>
      </c>
      <c r="KR59" s="1">
        <f>IF((HW59/KK59)&lt;0.335,"G",IF((HW59/KK59)&gt;0.67,"R","A"))</f>
        <v/>
      </c>
      <c r="KS59" s="1">
        <f>IF((HX59/KK59)&lt;0.335,"G",IF((HX59/KK59)&gt;0.67,"R","A"))</f>
        <v/>
      </c>
      <c r="KT59" s="1">
        <f>IF((IH59/KK59)&lt;0.335,"G",IF((IH59/KK59)&gt;0.67,"R","A"))</f>
        <v/>
      </c>
      <c r="KU59" s="1">
        <f>IF((II59/KK59)&lt;0.335,"G",IF((II59/KK59)&gt;0.67,"R","A"))</f>
        <v/>
      </c>
      <c r="KV59" s="1">
        <f>IF((HZ59/KK59)&lt;0.335,"G",IF((HZ59/KK59)&gt;0.67,"R","A"))</f>
        <v/>
      </c>
      <c r="KW59" s="1">
        <f>IF((HY59/KK59)&lt;0.335,"G",IF((HY59/KK59)&gt;0.67,"R","A"))</f>
        <v/>
      </c>
      <c r="KX59" s="1">
        <f>IF((IK59/KK59)&lt;0.335,"G",IF((IK59/KK59)&gt;0.67,"R","A"))</f>
        <v/>
      </c>
      <c r="KY59" s="1">
        <f>IF((IJ59/KK59)&lt;0.335,"G",IF((IJ59/KK59)&gt;0.67,"R","A"))</f>
        <v/>
      </c>
      <c r="KZ59" s="1">
        <f>IF((HQ59/KK59)&lt;0.335,"G",IF((HQ59/KK59)&gt;0.67,"R","A"))</f>
        <v/>
      </c>
      <c r="LA59" s="1">
        <f>IF((IB59/KK59)&lt;0.335,"G",IF((IB59/KK59)&gt;0.67,"R","A"))</f>
        <v/>
      </c>
      <c r="LB59">
        <f>IF(LQ59="0-1",INDEX(Scrape!#REF!,MATCH('HT 0-1'!KP59,Scrape!$B:$B,0)),"")</f>
        <v/>
      </c>
      <c r="LC59">
        <f>IF(LQ59="0-1",INDEX(Scrape!$A:$A,MATCH('HT 0-1'!KP59,Scrape!$B:$B,0)),"")</f>
        <v/>
      </c>
      <c r="LD59">
        <f>IF(LQ59="0-1",INDEX(Scrape!$B:$B,MATCH('HT 0-1'!KP59,Scrape!$B:$B,0)),"")</f>
        <v/>
      </c>
      <c r="LE59">
        <f>IF(LQ59="0-1",INDEX(Scrape!$C:$C,MATCH('HT 0-1'!KP59,Scrape!$B:$B,0)),"")</f>
        <v/>
      </c>
      <c r="LF59">
        <f>IF(LQ59="0-1",INDEX(Scrape!$D:$D,MATCH('HT 0-1'!KP59,Scrape!$B:$B,0)),"")</f>
        <v/>
      </c>
      <c r="LG59">
        <f>IF(LQ59="0-1",INDEX(Scrape!$E:$E,MATCH('HT 0-1'!KP59,Scrape!$B:$B,0)),"")</f>
        <v/>
      </c>
      <c r="LH59">
        <f>IF(LQ59="0-1",INDEX(Scrape!$F:$F,MATCH('HT 0-1'!KP59,Scrape!$B:$B,0)),"")</f>
        <v/>
      </c>
      <c r="LI59">
        <f>IF(LQ59="0-1",INDEX(Scrape!$G:$G,MATCH('HT 0-1'!KP59,Scrape!$B:$B,0)),"")</f>
        <v/>
      </c>
      <c r="LJ59">
        <f>IF(LQ59="0-1",INDEX(Scrape!$H:$H,MATCH('HT 0-1'!KP59,Scrape!$B:$B,0)),"")</f>
        <v/>
      </c>
      <c r="LK59">
        <f>IF(LQ59="0-1",INDEX(Scrape!$I:$I,MATCH('HT 0-1'!KP59,Scrape!$B:$B,0)),"")</f>
        <v/>
      </c>
      <c r="LL59">
        <f>IF(LQ59="0-1",INDEX(Scrape!$J:$J,MATCH('HT 0-1'!KP59,Scrape!$B:$B,0)),"")</f>
        <v/>
      </c>
      <c r="LM59">
        <f>IF(LQ59="0-1",INDEX(Scrape!$K:$K,MATCH('HT 0-1'!KP59,Scrape!$B:$B,0)),"")</f>
        <v/>
      </c>
      <c r="LN59">
        <f>IF(LQ59="0-1",INDEX(Scrape!$L:$L,MATCH('HT 0-1'!KP59,Scrape!$B:$B,0)),"")</f>
        <v/>
      </c>
      <c r="LO59">
        <f>IF(LQ59="0-1",INDEX(Scrape!$M:$M,MATCH('HT 0-1'!KP59,Scrape!$B:$B,0)),"")</f>
        <v/>
      </c>
      <c r="LP59">
        <f>IF(LQ59="0-1",INDEX(Scrape!$N:$N,MATCH('HT 0-1'!KP59,Scrape!$B:$B,0)),"")</f>
        <v/>
      </c>
      <c r="LQ59">
        <f>INDEX(Scrape!$O:$O,MATCH('HT 0-1'!KP59,Scrape!$B:$B,0))</f>
        <v/>
      </c>
      <c r="LR59">
        <f>(1/LJ59)+(1/LI59)+(1/LH59)</f>
        <v/>
      </c>
      <c r="LS59">
        <f>(1/LG59)+(1/LF59)+(1/LE59)</f>
        <v/>
      </c>
      <c r="LT59" s="8">
        <f>IF(INDEX(#REF!,MATCH(KQ59,#REF!,0))=INDEX(#REF!,MATCH(KQ59,#REF!,0)),INDEX(#REF!,MATCH(KQ59,#REF!,0)),"ERROR")</f>
        <v/>
      </c>
      <c r="LU59" s="4">
        <f>IF(KR59="G",2,IF(KR59="R",0.5,IF(KR59="A",1)))</f>
        <v/>
      </c>
      <c r="LV59" s="4">
        <f>IF(KS59="G",0.5,IF(KS59="R",2,IF(KS59="A",1)))</f>
        <v/>
      </c>
      <c r="LW59" s="4">
        <f>IF(KT59="G",2,IF(KT59="R",0.5,IF(KT59="A",1)))</f>
        <v/>
      </c>
      <c r="LX59" s="4">
        <f>IF(KU59="G",0.5,IF(KU59="R",2,IF(KU59="A",1)))</f>
        <v/>
      </c>
      <c r="LY59" s="7">
        <f>(LK59*(LU59+LX59)+(LL59*(LU59+LX59)))</f>
        <v/>
      </c>
      <c r="LZ59" s="7">
        <f>(LN59*(LV59+LW59)+(LO59*(LV59+LW59)))</f>
        <v/>
      </c>
      <c r="MA59" s="11">
        <f>LY59-LZ59</f>
        <v/>
      </c>
      <c r="MB59" s="5">
        <f>MA59+2</f>
        <v/>
      </c>
      <c r="MC59" s="6">
        <f>MA59-2</f>
        <v/>
      </c>
      <c r="MD59" s="4">
        <f>LE59</f>
        <v/>
      </c>
      <c r="ME59" s="9">
        <f>IF(MD59=0,1000,MD59+0.75)</f>
        <v/>
      </c>
      <c r="MF59" s="10">
        <f>IF(MD59=0,0,MD59-0.75)</f>
        <v/>
      </c>
      <c r="MG59" s="4">
        <f>((LM59*(LU59+LX59))-((LP59*(LV59+LW59))))</f>
        <v/>
      </c>
      <c r="MH59" s="9">
        <f>MG59*1.2</f>
        <v/>
      </c>
      <c r="MI59" s="10">
        <f>MG59*0.8</f>
        <v/>
      </c>
      <c r="MJ59">
        <f>IFERROR(NX59,"")</f>
        <v/>
      </c>
      <c r="MK59">
        <f>IFERROR(NY59,"")</f>
        <v/>
      </c>
      <c r="ML59">
        <f>IFERROR(NZ59,"")</f>
        <v/>
      </c>
      <c r="MM59">
        <f>IFERROR(OA59,"")</f>
        <v/>
      </c>
      <c r="MN59">
        <f>IFERROR(OB59,"")</f>
        <v/>
      </c>
      <c r="MO59">
        <f>IFERROR(OC59,"")</f>
        <v/>
      </c>
      <c r="MP59" s="1">
        <f>COUNTIFS(#REF!,LT59,#REF!,1,#REF!,"&gt;="&amp;MC59,#REF!,"&lt;="&amp;MB59,#REF!,"&lt;="&amp;ME59,#REF!,"&gt;="&amp;MF59,#REF!,"="&amp;KV59,#REF!,"="&amp;KX59)</f>
        <v/>
      </c>
      <c r="MQ59" s="1">
        <f>COUNTIFS(#REF!,LT59,#REF!,0,#REF!,"&gt;="&amp;MC59,#REF!,"&lt;="&amp;MB59,#REF!,"&lt;="&amp;ME59,#REF!,"&gt;="&amp;MF59,#REF!,"="&amp;KV59,#REF!,"="&amp;KX59)</f>
        <v/>
      </c>
      <c r="MR59" s="1">
        <f>COUNTIFS(#REF!,LT59,#REF!,1,#REF!,"&gt;="&amp;MC59,#REF!,"&lt;="&amp;MB59,#REF!,"&lt;="&amp;ME59,#REF!,"&gt;="&amp;MF59,#REF!,"="&amp;KW59,#REF!,"="&amp;KY59)</f>
        <v/>
      </c>
      <c r="MS59" s="1">
        <f>COUNTIFS(#REF!,LT59,#REF!,0,#REF!,"&gt;="&amp;MC59,#REF!,"&lt;="&amp;MB59,#REF!,"&lt;="&amp;ME59,#REF!,"&gt;="&amp;MF59,#REF!,"="&amp;KW59,#REF!,"="&amp;KY59)</f>
        <v/>
      </c>
      <c r="MT59" s="1">
        <f>COUNTIFS(#REF!,LT59,#REF!,1,#REF!,"&gt;="&amp;MI59,#REF!,"&lt;="&amp;MH59,#REF!,"&lt;="&amp;ME59,#REF!,"&gt;="&amp;MF59)</f>
        <v/>
      </c>
      <c r="MU59" s="1">
        <f>COUNTIFS(#REF!,LT59,#REF!,0,#REF!,"&gt;="&amp;MI59,#REF!,"&lt;="&amp;MH59,#REF!,"&lt;="&amp;ME59,#REF!,"&gt;="&amp;MF59)</f>
        <v/>
      </c>
      <c r="MV59" s="1">
        <f>COUNTIFS(#REF!,LT59,#REF!,1,#REF!,"&gt;="&amp;MI59,#REF!,"&lt;="&amp;MH59,#REF!,"="&amp;KZ59,#REF!,"="&amp;LA59,#REF!,"&lt;="&amp;ME59,#REF!,"&gt;="&amp;MF59)</f>
        <v/>
      </c>
      <c r="MW59" s="1">
        <f>COUNTIFS(#REF!,LT59,#REF!,0,#REF!,"&gt;="&amp;MI59,#REF!,"&lt;="&amp;MH59,#REF!,"="&amp;KZ59,#REF!,"="&amp;LA59,#REF!,"&lt;="&amp;ME59,#REF!,"&gt;="&amp;MF59)</f>
        <v/>
      </c>
      <c r="MX59" s="1">
        <f>COUNTIFS(#REF!,LT59,#REF!,1,#REF!,"&gt;="&amp;MC59,#REF!,"&lt;="&amp;MB59,#REF!,"&lt;="&amp;ME59,#REF!,"&gt;="&amp;MF59)</f>
        <v/>
      </c>
      <c r="MY59" s="1">
        <f>COUNTIFS(#REF!,LT59,#REF!,0,#REF!,"&gt;="&amp;MC59,#REF!,"&lt;="&amp;MB59,#REF!,"&lt;="&amp;ME59,#REF!,"&gt;="&amp;MF59)</f>
        <v/>
      </c>
      <c r="MZ59" s="1">
        <f>COUNTIFS(#REF!,LT59,#REF!,1,#REF!,"&lt;="&amp;ME59,#REF!,"&gt;="&amp;MF59,#REF!,"="&amp;KV59,#REF!,"="&amp;KX59)</f>
        <v/>
      </c>
      <c r="NA59" s="1">
        <f>COUNTIFS(#REF!,LT59,#REF!,0,#REF!,"&lt;="&amp;ME59,#REF!,"&gt;="&amp;MF59,#REF!,"="&amp;KV59,#REF!,"="&amp;KX59)</f>
        <v/>
      </c>
      <c r="NB59" s="1">
        <f>COUNTIFS(#REF!,LT59,#REF!,1,#REF!,"&lt;="&amp;ME59,#REF!,"&gt;="&amp;MF59,#REF!,"="&amp;KW59,#REF!,"="&amp;KY59)</f>
        <v/>
      </c>
      <c r="NC59" s="1">
        <f>COUNTIFS(#REF!,LT59,#REF!,0,#REF!,"&lt;="&amp;ME59,#REF!,"&gt;="&amp;MF59,#REF!,"="&amp;KW59,#REF!,"="&amp;KY59)</f>
        <v/>
      </c>
      <c r="ND59" s="1">
        <f>MP59+MR59+MT59+MV59+MX59+MZ59+NB59</f>
        <v/>
      </c>
      <c r="NE59" s="1">
        <f>MQ59+MS59+MU59+MW59+MY59+NA59+NC59</f>
        <v/>
      </c>
      <c r="NF59" s="1">
        <f>ND59+NE59</f>
        <v/>
      </c>
      <c r="NG59" s="33">
        <f>ND59/(ND59+NE59)</f>
        <v/>
      </c>
      <c r="NH59" s="3">
        <f>1/NG59</f>
        <v/>
      </c>
      <c r="NI59" s="1">
        <f>LI59</f>
        <v/>
      </c>
      <c r="NJ59" s="79">
        <f>((1-NG59)*(1/(NI59-1))*0.98-(NG59*1))</f>
        <v/>
      </c>
      <c r="NK59" s="34">
        <f>IF(LR59&lt;0.9,0,IF(AND(LR59&gt;1.1),0,1))</f>
        <v/>
      </c>
      <c r="NL59" s="34">
        <f>IF(LS59&lt;0.9,0,IF(AND(LS59&gt;1.1),0,1))</f>
        <v/>
      </c>
      <c r="NM59" s="32">
        <f>IF(NF59&gt;99,1,0)</f>
        <v/>
      </c>
      <c r="NN59" s="32">
        <f>IF(NJ59&gt;0.0799,1,0)</f>
        <v/>
      </c>
      <c r="NO59" s="32">
        <f>IF(NJ59&gt;NQ59,1,0)</f>
        <v/>
      </c>
      <c r="NP59" s="32">
        <f>NM59+NN59+NO59+NK59+NL59</f>
        <v/>
      </c>
      <c r="NQ59" s="79">
        <f>(((100*NG59)*(NI59-1)*0.98)-((1-NG59)*100))/100</f>
        <v/>
      </c>
      <c r="NR59" s="34">
        <f>IF(LR59&lt;0.9,0,IF(AND(LR59&gt;1.1),0,1))</f>
        <v/>
      </c>
      <c r="NS59" s="34">
        <f>IF(LS59&lt;0.9,0,IF(AND(LS59&gt;1.1),0,1))</f>
        <v/>
      </c>
      <c r="NT59" s="32">
        <f>IF(NF59&gt;99,1,0)</f>
        <v/>
      </c>
      <c r="NU59" s="32">
        <f>IF(NQ59&gt;0.0799,1,0)</f>
        <v/>
      </c>
      <c r="NV59" s="32">
        <f>IF(NQ59&gt;NJ59,1,0)</f>
        <v/>
      </c>
      <c r="NW59" s="32">
        <f>NT59+NU59+NV59+NR59+NS59</f>
        <v/>
      </c>
      <c r="NX59">
        <f>IF(NP59=5,"LayAway0-1",IF(AND(NW59=5),"BackAway0-1",""))</f>
        <v/>
      </c>
      <c r="NY59">
        <f>IF(NP59=5,KO59,IF(AND(NW59=5),KO59,""))</f>
        <v/>
      </c>
      <c r="NZ59">
        <f>IF(NP59=5,"Match Odds",IF(AND(NW59=5),"Match Odds",""))</f>
        <v/>
      </c>
      <c r="OA59">
        <f>IF(NP59=5,KP59,IF(AND(NW59=5),KP59,""))</f>
        <v/>
      </c>
      <c r="OB59">
        <f>IF(NP59=5,"MATCH_ODDS",IF(AND(NW59=5),"MATCH_ODDS",""))</f>
        <v/>
      </c>
      <c r="OC59">
        <f>IF(NP59=5,"LAY",IF(AND(NW59=5),"BACK",""))</f>
        <v/>
      </c>
    </row>
    <row r="60" ht="16.5" customHeight="1" thickBot="1" thickTop="1">
      <c r="A60" s="2" t="n"/>
      <c r="KN60" s="1">
        <f>IF(INDEX(#REF!,MATCH('HT 0-1'!D60,#REF!,0))=INDEX(#REF!,MATCH('HT 0-1'!D60,#REF!,0)),INDEX(#REF!,MATCH('HT 0-1'!D60,#REF!,0)),"ERROR")</f>
        <v/>
      </c>
      <c r="KO60" s="1">
        <f>IF(INDEX(#REF!,MATCH('HT 0-1'!E60,#REF!,0))=INDEX(#REF!,MATCH('HT 0-1'!E60,#REF!,0)),INDEX(#REF!,MATCH('HT 0-1'!E60,#REF!,0)),"ERROR")</f>
        <v/>
      </c>
      <c r="KP60" s="1">
        <f>KN60&amp;" v "&amp;KO60</f>
        <v/>
      </c>
      <c r="KQ60">
        <f>B60&amp;"_"&amp;C60</f>
        <v/>
      </c>
      <c r="KR60" s="1">
        <f>IF((HW60/KK60)&lt;0.335,"G",IF((HW60/KK60)&gt;0.67,"R","A"))</f>
        <v/>
      </c>
      <c r="KS60" s="1">
        <f>IF((HX60/KK60)&lt;0.335,"G",IF((HX60/KK60)&gt;0.67,"R","A"))</f>
        <v/>
      </c>
      <c r="KT60" s="1">
        <f>IF((IH60/KK60)&lt;0.335,"G",IF((IH60/KK60)&gt;0.67,"R","A"))</f>
        <v/>
      </c>
      <c r="KU60" s="1">
        <f>IF((II60/KK60)&lt;0.335,"G",IF((II60/KK60)&gt;0.67,"R","A"))</f>
        <v/>
      </c>
      <c r="KV60" s="1">
        <f>IF((HZ60/KK60)&lt;0.335,"G",IF((HZ60/KK60)&gt;0.67,"R","A"))</f>
        <v/>
      </c>
      <c r="KW60" s="1">
        <f>IF((HY60/KK60)&lt;0.335,"G",IF((HY60/KK60)&gt;0.67,"R","A"))</f>
        <v/>
      </c>
      <c r="KX60" s="1">
        <f>IF((IK60/KK60)&lt;0.335,"G",IF((IK60/KK60)&gt;0.67,"R","A"))</f>
        <v/>
      </c>
      <c r="KY60" s="1">
        <f>IF((IJ60/KK60)&lt;0.335,"G",IF((IJ60/KK60)&gt;0.67,"R","A"))</f>
        <v/>
      </c>
      <c r="KZ60" s="1">
        <f>IF((HQ60/KK60)&lt;0.335,"G",IF((HQ60/KK60)&gt;0.67,"R","A"))</f>
        <v/>
      </c>
      <c r="LA60" s="1">
        <f>IF((IB60/KK60)&lt;0.335,"G",IF((IB60/KK60)&gt;0.67,"R","A"))</f>
        <v/>
      </c>
      <c r="LB60">
        <f>IF(LQ60="0-1",INDEX(Scrape!#REF!,MATCH('HT 0-1'!KP60,Scrape!$B:$B,0)),"")</f>
        <v/>
      </c>
      <c r="LC60">
        <f>IF(LQ60="0-1",INDEX(Scrape!$A:$A,MATCH('HT 0-1'!KP60,Scrape!$B:$B,0)),"")</f>
        <v/>
      </c>
      <c r="LD60">
        <f>IF(LQ60="0-1",INDEX(Scrape!$B:$B,MATCH('HT 0-1'!KP60,Scrape!$B:$B,0)),"")</f>
        <v/>
      </c>
      <c r="LE60">
        <f>IF(LQ60="0-1",INDEX(Scrape!$C:$C,MATCH('HT 0-1'!KP60,Scrape!$B:$B,0)),"")</f>
        <v/>
      </c>
      <c r="LF60">
        <f>IF(LQ60="0-1",INDEX(Scrape!$D:$D,MATCH('HT 0-1'!KP60,Scrape!$B:$B,0)),"")</f>
        <v/>
      </c>
      <c r="LG60">
        <f>IF(LQ60="0-1",INDEX(Scrape!$E:$E,MATCH('HT 0-1'!KP60,Scrape!$B:$B,0)),"")</f>
        <v/>
      </c>
      <c r="LH60">
        <f>IF(LQ60="0-1",INDEX(Scrape!$F:$F,MATCH('HT 0-1'!KP60,Scrape!$B:$B,0)),"")</f>
        <v/>
      </c>
      <c r="LI60">
        <f>IF(LQ60="0-1",INDEX(Scrape!$G:$G,MATCH('HT 0-1'!KP60,Scrape!$B:$B,0)),"")</f>
        <v/>
      </c>
      <c r="LJ60">
        <f>IF(LQ60="0-1",INDEX(Scrape!$H:$H,MATCH('HT 0-1'!KP60,Scrape!$B:$B,0)),"")</f>
        <v/>
      </c>
      <c r="LK60">
        <f>IF(LQ60="0-1",INDEX(Scrape!$I:$I,MATCH('HT 0-1'!KP60,Scrape!$B:$B,0)),"")</f>
        <v/>
      </c>
      <c r="LL60">
        <f>IF(LQ60="0-1",INDEX(Scrape!$J:$J,MATCH('HT 0-1'!KP60,Scrape!$B:$B,0)),"")</f>
        <v/>
      </c>
      <c r="LM60">
        <f>IF(LQ60="0-1",INDEX(Scrape!$K:$K,MATCH('HT 0-1'!KP60,Scrape!$B:$B,0)),"")</f>
        <v/>
      </c>
      <c r="LN60">
        <f>IF(LQ60="0-1",INDEX(Scrape!$L:$L,MATCH('HT 0-1'!KP60,Scrape!$B:$B,0)),"")</f>
        <v/>
      </c>
      <c r="LO60">
        <f>IF(LQ60="0-1",INDEX(Scrape!$M:$M,MATCH('HT 0-1'!KP60,Scrape!$B:$B,0)),"")</f>
        <v/>
      </c>
      <c r="LP60">
        <f>IF(LQ60="0-1",INDEX(Scrape!$N:$N,MATCH('HT 0-1'!KP60,Scrape!$B:$B,0)),"")</f>
        <v/>
      </c>
      <c r="LQ60">
        <f>INDEX(Scrape!$O:$O,MATCH('HT 0-1'!KP60,Scrape!$B:$B,0))</f>
        <v/>
      </c>
      <c r="LR60">
        <f>(1/LJ60)+(1/LI60)+(1/LH60)</f>
        <v/>
      </c>
      <c r="LS60">
        <f>(1/LG60)+(1/LF60)+(1/LE60)</f>
        <v/>
      </c>
      <c r="LT60" s="8">
        <f>IF(INDEX(#REF!,MATCH(KQ60,#REF!,0))=INDEX(#REF!,MATCH(KQ60,#REF!,0)),INDEX(#REF!,MATCH(KQ60,#REF!,0)),"ERROR")</f>
        <v/>
      </c>
      <c r="LU60" s="4">
        <f>IF(KR60="G",2,IF(KR60="R",0.5,IF(KR60="A",1)))</f>
        <v/>
      </c>
      <c r="LV60" s="4">
        <f>IF(KS60="G",0.5,IF(KS60="R",2,IF(KS60="A",1)))</f>
        <v/>
      </c>
      <c r="LW60" s="4">
        <f>IF(KT60="G",2,IF(KT60="R",0.5,IF(KT60="A",1)))</f>
        <v/>
      </c>
      <c r="LX60" s="4">
        <f>IF(KU60="G",0.5,IF(KU60="R",2,IF(KU60="A",1)))</f>
        <v/>
      </c>
      <c r="LY60" s="7">
        <f>(LK60*(LU60+LX60)+(LL60*(LU60+LX60)))</f>
        <v/>
      </c>
      <c r="LZ60" s="7">
        <f>(LN60*(LV60+LW60)+(LO60*(LV60+LW60)))</f>
        <v/>
      </c>
      <c r="MA60" s="11">
        <f>LY60-LZ60</f>
        <v/>
      </c>
      <c r="MB60" s="5">
        <f>MA60+2</f>
        <v/>
      </c>
      <c r="MC60" s="6">
        <f>MA60-2</f>
        <v/>
      </c>
      <c r="MD60" s="4">
        <f>LE60</f>
        <v/>
      </c>
      <c r="ME60" s="9">
        <f>IF(MD60=0,1000,MD60+0.75)</f>
        <v/>
      </c>
      <c r="MF60" s="10">
        <f>IF(MD60=0,0,MD60-0.75)</f>
        <v/>
      </c>
      <c r="MG60" s="4">
        <f>((LM60*(LU60+LX60))-((LP60*(LV60+LW60))))</f>
        <v/>
      </c>
      <c r="MH60" s="9">
        <f>MG60*1.2</f>
        <v/>
      </c>
      <c r="MI60" s="10">
        <f>MG60*0.8</f>
        <v/>
      </c>
      <c r="MJ60">
        <f>IFERROR(NX60,"")</f>
        <v/>
      </c>
      <c r="MK60">
        <f>IFERROR(NY60,"")</f>
        <v/>
      </c>
      <c r="ML60">
        <f>IFERROR(NZ60,"")</f>
        <v/>
      </c>
      <c r="MM60">
        <f>IFERROR(OA60,"")</f>
        <v/>
      </c>
      <c r="MN60">
        <f>IFERROR(OB60,"")</f>
        <v/>
      </c>
      <c r="MO60">
        <f>IFERROR(OC60,"")</f>
        <v/>
      </c>
      <c r="MP60" s="1">
        <f>COUNTIFS(#REF!,LT60,#REF!,1,#REF!,"&gt;="&amp;MC60,#REF!,"&lt;="&amp;MB60,#REF!,"&lt;="&amp;ME60,#REF!,"&gt;="&amp;MF60,#REF!,"="&amp;KV60,#REF!,"="&amp;KX60)</f>
        <v/>
      </c>
      <c r="MQ60" s="1">
        <f>COUNTIFS(#REF!,LT60,#REF!,0,#REF!,"&gt;="&amp;MC60,#REF!,"&lt;="&amp;MB60,#REF!,"&lt;="&amp;ME60,#REF!,"&gt;="&amp;MF60,#REF!,"="&amp;KV60,#REF!,"="&amp;KX60)</f>
        <v/>
      </c>
      <c r="MR60" s="1">
        <f>COUNTIFS(#REF!,LT60,#REF!,1,#REF!,"&gt;="&amp;MC60,#REF!,"&lt;="&amp;MB60,#REF!,"&lt;="&amp;ME60,#REF!,"&gt;="&amp;MF60,#REF!,"="&amp;KW60,#REF!,"="&amp;KY60)</f>
        <v/>
      </c>
      <c r="MS60" s="1">
        <f>COUNTIFS(#REF!,LT60,#REF!,0,#REF!,"&gt;="&amp;MC60,#REF!,"&lt;="&amp;MB60,#REF!,"&lt;="&amp;ME60,#REF!,"&gt;="&amp;MF60,#REF!,"="&amp;KW60,#REF!,"="&amp;KY60)</f>
        <v/>
      </c>
      <c r="MT60" s="1">
        <f>COUNTIFS(#REF!,LT60,#REF!,1,#REF!,"&gt;="&amp;MI60,#REF!,"&lt;="&amp;MH60,#REF!,"&lt;="&amp;ME60,#REF!,"&gt;="&amp;MF60)</f>
        <v/>
      </c>
      <c r="MU60" s="1">
        <f>COUNTIFS(#REF!,LT60,#REF!,0,#REF!,"&gt;="&amp;MI60,#REF!,"&lt;="&amp;MH60,#REF!,"&lt;="&amp;ME60,#REF!,"&gt;="&amp;MF60)</f>
        <v/>
      </c>
      <c r="MV60" s="1">
        <f>COUNTIFS(#REF!,LT60,#REF!,1,#REF!,"&gt;="&amp;MI60,#REF!,"&lt;="&amp;MH60,#REF!,"="&amp;KZ60,#REF!,"="&amp;LA60,#REF!,"&lt;="&amp;ME60,#REF!,"&gt;="&amp;MF60)</f>
        <v/>
      </c>
      <c r="MW60" s="1">
        <f>COUNTIFS(#REF!,LT60,#REF!,0,#REF!,"&gt;="&amp;MI60,#REF!,"&lt;="&amp;MH60,#REF!,"="&amp;KZ60,#REF!,"="&amp;LA60,#REF!,"&lt;="&amp;ME60,#REF!,"&gt;="&amp;MF60)</f>
        <v/>
      </c>
      <c r="MX60" s="1">
        <f>COUNTIFS(#REF!,LT60,#REF!,1,#REF!,"&gt;="&amp;MC60,#REF!,"&lt;="&amp;MB60,#REF!,"&lt;="&amp;ME60,#REF!,"&gt;="&amp;MF60)</f>
        <v/>
      </c>
      <c r="MY60" s="1">
        <f>COUNTIFS(#REF!,LT60,#REF!,0,#REF!,"&gt;="&amp;MC60,#REF!,"&lt;="&amp;MB60,#REF!,"&lt;="&amp;ME60,#REF!,"&gt;="&amp;MF60)</f>
        <v/>
      </c>
      <c r="MZ60" s="1">
        <f>COUNTIFS(#REF!,LT60,#REF!,1,#REF!,"&lt;="&amp;ME60,#REF!,"&gt;="&amp;MF60,#REF!,"="&amp;KV60,#REF!,"="&amp;KX60)</f>
        <v/>
      </c>
      <c r="NA60" s="1">
        <f>COUNTIFS(#REF!,LT60,#REF!,0,#REF!,"&lt;="&amp;ME60,#REF!,"&gt;="&amp;MF60,#REF!,"="&amp;KV60,#REF!,"="&amp;KX60)</f>
        <v/>
      </c>
      <c r="NB60" s="1">
        <f>COUNTIFS(#REF!,LT60,#REF!,1,#REF!,"&lt;="&amp;ME60,#REF!,"&gt;="&amp;MF60,#REF!,"="&amp;KW60,#REF!,"="&amp;KY60)</f>
        <v/>
      </c>
      <c r="NC60" s="1">
        <f>COUNTIFS(#REF!,LT60,#REF!,0,#REF!,"&lt;="&amp;ME60,#REF!,"&gt;="&amp;MF60,#REF!,"="&amp;KW60,#REF!,"="&amp;KY60)</f>
        <v/>
      </c>
      <c r="ND60" s="1">
        <f>MP60+MR60+MT60+MV60+MX60+MZ60+NB60</f>
        <v/>
      </c>
      <c r="NE60" s="1">
        <f>MQ60+MS60+MU60+MW60+MY60+NA60+NC60</f>
        <v/>
      </c>
      <c r="NF60" s="1">
        <f>ND60+NE60</f>
        <v/>
      </c>
      <c r="NG60" s="33">
        <f>ND60/(ND60+NE60)</f>
        <v/>
      </c>
      <c r="NH60" s="3">
        <f>1/NG60</f>
        <v/>
      </c>
      <c r="NI60" s="1">
        <f>LI60</f>
        <v/>
      </c>
      <c r="NJ60" s="79">
        <f>((1-NG60)*(1/(NI60-1))*0.98-(NG60*1))</f>
        <v/>
      </c>
      <c r="NK60" s="34">
        <f>IF(LR60&lt;0.9,0,IF(AND(LR60&gt;1.1),0,1))</f>
        <v/>
      </c>
      <c r="NL60" s="34">
        <f>IF(LS60&lt;0.9,0,IF(AND(LS60&gt;1.1),0,1))</f>
        <v/>
      </c>
      <c r="NM60" s="32">
        <f>IF(NF60&gt;99,1,0)</f>
        <v/>
      </c>
      <c r="NN60" s="32">
        <f>IF(NJ60&gt;0.0799,1,0)</f>
        <v/>
      </c>
      <c r="NO60" s="32">
        <f>IF(NJ60&gt;NQ60,1,0)</f>
        <v/>
      </c>
      <c r="NP60" s="32">
        <f>NM60+NN60+NO60+NK60+NL60</f>
        <v/>
      </c>
      <c r="NQ60" s="79">
        <f>(((100*NG60)*(NI60-1)*0.98)-((1-NG60)*100))/100</f>
        <v/>
      </c>
      <c r="NR60" s="34">
        <f>IF(LR60&lt;0.9,0,IF(AND(LR60&gt;1.1),0,1))</f>
        <v/>
      </c>
      <c r="NS60" s="34">
        <f>IF(LS60&lt;0.9,0,IF(AND(LS60&gt;1.1),0,1))</f>
        <v/>
      </c>
      <c r="NT60" s="32">
        <f>IF(NF60&gt;99,1,0)</f>
        <v/>
      </c>
      <c r="NU60" s="32">
        <f>IF(NQ60&gt;0.0799,1,0)</f>
        <v/>
      </c>
      <c r="NV60" s="32">
        <f>IF(NQ60&gt;NJ60,1,0)</f>
        <v/>
      </c>
      <c r="NW60" s="32">
        <f>NT60+NU60+NV60+NR60+NS60</f>
        <v/>
      </c>
      <c r="NX60">
        <f>IF(NP60=5,"LayAway0-1",IF(AND(NW60=5),"BackAway0-1",""))</f>
        <v/>
      </c>
      <c r="NY60">
        <f>IF(NP60=5,KO60,IF(AND(NW60=5),KO60,""))</f>
        <v/>
      </c>
      <c r="NZ60">
        <f>IF(NP60=5,"Match Odds",IF(AND(NW60=5),"Match Odds",""))</f>
        <v/>
      </c>
      <c r="OA60">
        <f>IF(NP60=5,KP60,IF(AND(NW60=5),KP60,""))</f>
        <v/>
      </c>
      <c r="OB60">
        <f>IF(NP60=5,"MATCH_ODDS",IF(AND(NW60=5),"MATCH_ODDS",""))</f>
        <v/>
      </c>
      <c r="OC60">
        <f>IF(NP60=5,"LAY",IF(AND(NW60=5),"BACK",""))</f>
        <v/>
      </c>
    </row>
    <row r="61" ht="16.5" customHeight="1" thickBot="1" thickTop="1">
      <c r="A61" s="2" t="n"/>
      <c r="KN61" s="1">
        <f>IF(INDEX(#REF!,MATCH('HT 0-1'!D61,#REF!,0))=INDEX(#REF!,MATCH('HT 0-1'!D61,#REF!,0)),INDEX(#REF!,MATCH('HT 0-1'!D61,#REF!,0)),"ERROR")</f>
        <v/>
      </c>
      <c r="KO61" s="1">
        <f>IF(INDEX(#REF!,MATCH('HT 0-1'!E61,#REF!,0))=INDEX(#REF!,MATCH('HT 0-1'!E61,#REF!,0)),INDEX(#REF!,MATCH('HT 0-1'!E61,#REF!,0)),"ERROR")</f>
        <v/>
      </c>
      <c r="KP61" s="1">
        <f>KN61&amp;" v "&amp;KO61</f>
        <v/>
      </c>
      <c r="KQ61">
        <f>B61&amp;"_"&amp;C61</f>
        <v/>
      </c>
      <c r="KR61" s="1">
        <f>IF((HW61/KK61)&lt;0.335,"G",IF((HW61/KK61)&gt;0.67,"R","A"))</f>
        <v/>
      </c>
      <c r="KS61" s="1">
        <f>IF((HX61/KK61)&lt;0.335,"G",IF((HX61/KK61)&gt;0.67,"R","A"))</f>
        <v/>
      </c>
      <c r="KT61" s="1">
        <f>IF((IH61/KK61)&lt;0.335,"G",IF((IH61/KK61)&gt;0.67,"R","A"))</f>
        <v/>
      </c>
      <c r="KU61" s="1">
        <f>IF((II61/KK61)&lt;0.335,"G",IF((II61/KK61)&gt;0.67,"R","A"))</f>
        <v/>
      </c>
      <c r="KV61" s="1">
        <f>IF((HZ61/KK61)&lt;0.335,"G",IF((HZ61/KK61)&gt;0.67,"R","A"))</f>
        <v/>
      </c>
      <c r="KW61" s="1">
        <f>IF((HY61/KK61)&lt;0.335,"G",IF((HY61/KK61)&gt;0.67,"R","A"))</f>
        <v/>
      </c>
      <c r="KX61" s="1">
        <f>IF((IK61/KK61)&lt;0.335,"G",IF((IK61/KK61)&gt;0.67,"R","A"))</f>
        <v/>
      </c>
      <c r="KY61" s="1">
        <f>IF((IJ61/KK61)&lt;0.335,"G",IF((IJ61/KK61)&gt;0.67,"R","A"))</f>
        <v/>
      </c>
      <c r="KZ61" s="1">
        <f>IF((HQ61/KK61)&lt;0.335,"G",IF((HQ61/KK61)&gt;0.67,"R","A"))</f>
        <v/>
      </c>
      <c r="LA61" s="1">
        <f>IF((IB61/KK61)&lt;0.335,"G",IF((IB61/KK61)&gt;0.67,"R","A"))</f>
        <v/>
      </c>
      <c r="LB61">
        <f>IF(LQ61="0-1",INDEX(Scrape!#REF!,MATCH('HT 0-1'!KP61,Scrape!$B:$B,0)),"")</f>
        <v/>
      </c>
      <c r="LC61">
        <f>IF(LQ61="0-1",INDEX(Scrape!$A:$A,MATCH('HT 0-1'!KP61,Scrape!$B:$B,0)),"")</f>
        <v/>
      </c>
      <c r="LD61">
        <f>IF(LQ61="0-1",INDEX(Scrape!$B:$B,MATCH('HT 0-1'!KP61,Scrape!$B:$B,0)),"")</f>
        <v/>
      </c>
      <c r="LE61">
        <f>IF(LQ61="0-1",INDEX(Scrape!$C:$C,MATCH('HT 0-1'!KP61,Scrape!$B:$B,0)),"")</f>
        <v/>
      </c>
      <c r="LF61">
        <f>IF(LQ61="0-1",INDEX(Scrape!$D:$D,MATCH('HT 0-1'!KP61,Scrape!$B:$B,0)),"")</f>
        <v/>
      </c>
      <c r="LG61">
        <f>IF(LQ61="0-1",INDEX(Scrape!$E:$E,MATCH('HT 0-1'!KP61,Scrape!$B:$B,0)),"")</f>
        <v/>
      </c>
      <c r="LH61">
        <f>IF(LQ61="0-1",INDEX(Scrape!$F:$F,MATCH('HT 0-1'!KP61,Scrape!$B:$B,0)),"")</f>
        <v/>
      </c>
      <c r="LI61">
        <f>IF(LQ61="0-1",INDEX(Scrape!$G:$G,MATCH('HT 0-1'!KP61,Scrape!$B:$B,0)),"")</f>
        <v/>
      </c>
      <c r="LJ61">
        <f>IF(LQ61="0-1",INDEX(Scrape!$H:$H,MATCH('HT 0-1'!KP61,Scrape!$B:$B,0)),"")</f>
        <v/>
      </c>
      <c r="LK61">
        <f>IF(LQ61="0-1",INDEX(Scrape!$I:$I,MATCH('HT 0-1'!KP61,Scrape!$B:$B,0)),"")</f>
        <v/>
      </c>
      <c r="LL61">
        <f>IF(LQ61="0-1",INDEX(Scrape!$J:$J,MATCH('HT 0-1'!KP61,Scrape!$B:$B,0)),"")</f>
        <v/>
      </c>
      <c r="LM61">
        <f>IF(LQ61="0-1",INDEX(Scrape!$K:$K,MATCH('HT 0-1'!KP61,Scrape!$B:$B,0)),"")</f>
        <v/>
      </c>
      <c r="LN61">
        <f>IF(LQ61="0-1",INDEX(Scrape!$L:$L,MATCH('HT 0-1'!KP61,Scrape!$B:$B,0)),"")</f>
        <v/>
      </c>
      <c r="LO61">
        <f>IF(LQ61="0-1",INDEX(Scrape!$M:$M,MATCH('HT 0-1'!KP61,Scrape!$B:$B,0)),"")</f>
        <v/>
      </c>
      <c r="LP61">
        <f>IF(LQ61="0-1",INDEX(Scrape!$N:$N,MATCH('HT 0-1'!KP61,Scrape!$B:$B,0)),"")</f>
        <v/>
      </c>
      <c r="LQ61">
        <f>INDEX(Scrape!$O:$O,MATCH('HT 0-1'!KP61,Scrape!$B:$B,0))</f>
        <v/>
      </c>
      <c r="LR61">
        <f>(1/LJ61)+(1/LI61)+(1/LH61)</f>
        <v/>
      </c>
      <c r="LS61">
        <f>(1/LG61)+(1/LF61)+(1/LE61)</f>
        <v/>
      </c>
      <c r="LT61" s="8">
        <f>IF(INDEX(#REF!,MATCH(KQ61,#REF!,0))=INDEX(#REF!,MATCH(KQ61,#REF!,0)),INDEX(#REF!,MATCH(KQ61,#REF!,0)),"ERROR")</f>
        <v/>
      </c>
      <c r="LU61" s="4">
        <f>IF(KR61="G",2,IF(KR61="R",0.5,IF(KR61="A",1)))</f>
        <v/>
      </c>
      <c r="LV61" s="4">
        <f>IF(KS61="G",0.5,IF(KS61="R",2,IF(KS61="A",1)))</f>
        <v/>
      </c>
      <c r="LW61" s="4">
        <f>IF(KT61="G",2,IF(KT61="R",0.5,IF(KT61="A",1)))</f>
        <v/>
      </c>
      <c r="LX61" s="4">
        <f>IF(KU61="G",0.5,IF(KU61="R",2,IF(KU61="A",1)))</f>
        <v/>
      </c>
      <c r="LY61" s="7">
        <f>(LK61*(LU61+LX61)+(LL61*(LU61+LX61)))</f>
        <v/>
      </c>
      <c r="LZ61" s="7">
        <f>(LN61*(LV61+LW61)+(LO61*(LV61+LW61)))</f>
        <v/>
      </c>
      <c r="MA61" s="11">
        <f>LY61-LZ61</f>
        <v/>
      </c>
      <c r="MB61" s="5">
        <f>MA61+2</f>
        <v/>
      </c>
      <c r="MC61" s="6">
        <f>MA61-2</f>
        <v/>
      </c>
      <c r="MD61" s="4">
        <f>LE61</f>
        <v/>
      </c>
      <c r="ME61" s="9">
        <f>IF(MD61=0,1000,MD61+0.75)</f>
        <v/>
      </c>
      <c r="MF61" s="10">
        <f>IF(MD61=0,0,MD61-0.75)</f>
        <v/>
      </c>
      <c r="MG61" s="4">
        <f>((LM61*(LU61+LX61))-((LP61*(LV61+LW61))))</f>
        <v/>
      </c>
      <c r="MH61" s="9">
        <f>MG61*1.2</f>
        <v/>
      </c>
      <c r="MI61" s="10">
        <f>MG61*0.8</f>
        <v/>
      </c>
      <c r="MJ61">
        <f>IFERROR(NX61,"")</f>
        <v/>
      </c>
      <c r="MK61">
        <f>IFERROR(NY61,"")</f>
        <v/>
      </c>
      <c r="ML61">
        <f>IFERROR(NZ61,"")</f>
        <v/>
      </c>
      <c r="MM61">
        <f>IFERROR(OA61,"")</f>
        <v/>
      </c>
      <c r="MN61">
        <f>IFERROR(OB61,"")</f>
        <v/>
      </c>
      <c r="MO61">
        <f>IFERROR(OC61,"")</f>
        <v/>
      </c>
      <c r="MP61" s="1">
        <f>COUNTIFS(#REF!,LT61,#REF!,1,#REF!,"&gt;="&amp;MC61,#REF!,"&lt;="&amp;MB61,#REF!,"&lt;="&amp;ME61,#REF!,"&gt;="&amp;MF61,#REF!,"="&amp;KV61,#REF!,"="&amp;KX61)</f>
        <v/>
      </c>
      <c r="MQ61" s="1">
        <f>COUNTIFS(#REF!,LT61,#REF!,0,#REF!,"&gt;="&amp;MC61,#REF!,"&lt;="&amp;MB61,#REF!,"&lt;="&amp;ME61,#REF!,"&gt;="&amp;MF61,#REF!,"="&amp;KV61,#REF!,"="&amp;KX61)</f>
        <v/>
      </c>
      <c r="MR61" s="1">
        <f>COUNTIFS(#REF!,LT61,#REF!,1,#REF!,"&gt;="&amp;MC61,#REF!,"&lt;="&amp;MB61,#REF!,"&lt;="&amp;ME61,#REF!,"&gt;="&amp;MF61,#REF!,"="&amp;KW61,#REF!,"="&amp;KY61)</f>
        <v/>
      </c>
      <c r="MS61" s="1">
        <f>COUNTIFS(#REF!,LT61,#REF!,0,#REF!,"&gt;="&amp;MC61,#REF!,"&lt;="&amp;MB61,#REF!,"&lt;="&amp;ME61,#REF!,"&gt;="&amp;MF61,#REF!,"="&amp;KW61,#REF!,"="&amp;KY61)</f>
        <v/>
      </c>
      <c r="MT61" s="1">
        <f>COUNTIFS(#REF!,LT61,#REF!,1,#REF!,"&gt;="&amp;MI61,#REF!,"&lt;="&amp;MH61,#REF!,"&lt;="&amp;ME61,#REF!,"&gt;="&amp;MF61)</f>
        <v/>
      </c>
      <c r="MU61" s="1">
        <f>COUNTIFS(#REF!,LT61,#REF!,0,#REF!,"&gt;="&amp;MI61,#REF!,"&lt;="&amp;MH61,#REF!,"&lt;="&amp;ME61,#REF!,"&gt;="&amp;MF61)</f>
        <v/>
      </c>
      <c r="MV61" s="1">
        <f>COUNTIFS(#REF!,LT61,#REF!,1,#REF!,"&gt;="&amp;MI61,#REF!,"&lt;="&amp;MH61,#REF!,"="&amp;KZ61,#REF!,"="&amp;LA61,#REF!,"&lt;="&amp;ME61,#REF!,"&gt;="&amp;MF61)</f>
        <v/>
      </c>
      <c r="MW61" s="1">
        <f>COUNTIFS(#REF!,LT61,#REF!,0,#REF!,"&gt;="&amp;MI61,#REF!,"&lt;="&amp;MH61,#REF!,"="&amp;KZ61,#REF!,"="&amp;LA61,#REF!,"&lt;="&amp;ME61,#REF!,"&gt;="&amp;MF61)</f>
        <v/>
      </c>
      <c r="MX61" s="1">
        <f>COUNTIFS(#REF!,LT61,#REF!,1,#REF!,"&gt;="&amp;MC61,#REF!,"&lt;="&amp;MB61,#REF!,"&lt;="&amp;ME61,#REF!,"&gt;="&amp;MF61)</f>
        <v/>
      </c>
      <c r="MY61" s="1">
        <f>COUNTIFS(#REF!,LT61,#REF!,0,#REF!,"&gt;="&amp;MC61,#REF!,"&lt;="&amp;MB61,#REF!,"&lt;="&amp;ME61,#REF!,"&gt;="&amp;MF61)</f>
        <v/>
      </c>
      <c r="MZ61" s="1">
        <f>COUNTIFS(#REF!,LT61,#REF!,1,#REF!,"&lt;="&amp;ME61,#REF!,"&gt;="&amp;MF61,#REF!,"="&amp;KV61,#REF!,"="&amp;KX61)</f>
        <v/>
      </c>
      <c r="NA61" s="1">
        <f>COUNTIFS(#REF!,LT61,#REF!,0,#REF!,"&lt;="&amp;ME61,#REF!,"&gt;="&amp;MF61,#REF!,"="&amp;KV61,#REF!,"="&amp;KX61)</f>
        <v/>
      </c>
      <c r="NB61" s="1">
        <f>COUNTIFS(#REF!,LT61,#REF!,1,#REF!,"&lt;="&amp;ME61,#REF!,"&gt;="&amp;MF61,#REF!,"="&amp;KW61,#REF!,"="&amp;KY61)</f>
        <v/>
      </c>
      <c r="NC61" s="1">
        <f>COUNTIFS(#REF!,LT61,#REF!,0,#REF!,"&lt;="&amp;ME61,#REF!,"&gt;="&amp;MF61,#REF!,"="&amp;KW61,#REF!,"="&amp;KY61)</f>
        <v/>
      </c>
      <c r="ND61" s="1">
        <f>MP61+MR61+MT61+MV61+MX61+MZ61+NB61</f>
        <v/>
      </c>
      <c r="NE61" s="1">
        <f>MQ61+MS61+MU61+MW61+MY61+NA61+NC61</f>
        <v/>
      </c>
      <c r="NF61" s="1">
        <f>ND61+NE61</f>
        <v/>
      </c>
      <c r="NG61" s="33">
        <f>ND61/(ND61+NE61)</f>
        <v/>
      </c>
      <c r="NH61" s="3">
        <f>1/NG61</f>
        <v/>
      </c>
      <c r="NI61" s="1">
        <f>LI61</f>
        <v/>
      </c>
      <c r="NJ61" s="79">
        <f>((1-NG61)*(1/(NI61-1))*0.98-(NG61*1))</f>
        <v/>
      </c>
      <c r="NK61" s="34">
        <f>IF(LR61&lt;0.9,0,IF(AND(LR61&gt;1.1),0,1))</f>
        <v/>
      </c>
      <c r="NL61" s="34">
        <f>IF(LS61&lt;0.9,0,IF(AND(LS61&gt;1.1),0,1))</f>
        <v/>
      </c>
      <c r="NM61" s="32">
        <f>IF(NF61&gt;99,1,0)</f>
        <v/>
      </c>
      <c r="NN61" s="32">
        <f>IF(NJ61&gt;0.0799,1,0)</f>
        <v/>
      </c>
      <c r="NO61" s="32">
        <f>IF(NJ61&gt;NQ61,1,0)</f>
        <v/>
      </c>
      <c r="NP61" s="32">
        <f>NM61+NN61+NO61+NK61+NL61</f>
        <v/>
      </c>
      <c r="NQ61" s="79">
        <f>(((100*NG61)*(NI61-1)*0.98)-((1-NG61)*100))/100</f>
        <v/>
      </c>
      <c r="NR61" s="34">
        <f>IF(LR61&lt;0.9,0,IF(AND(LR61&gt;1.1),0,1))</f>
        <v/>
      </c>
      <c r="NS61" s="34">
        <f>IF(LS61&lt;0.9,0,IF(AND(LS61&gt;1.1),0,1))</f>
        <v/>
      </c>
      <c r="NT61" s="32">
        <f>IF(NF61&gt;99,1,0)</f>
        <v/>
      </c>
      <c r="NU61" s="32">
        <f>IF(NQ61&gt;0.0799,1,0)</f>
        <v/>
      </c>
      <c r="NV61" s="32">
        <f>IF(NQ61&gt;NJ61,1,0)</f>
        <v/>
      </c>
      <c r="NW61" s="32">
        <f>NT61+NU61+NV61+NR61+NS61</f>
        <v/>
      </c>
      <c r="NX61">
        <f>IF(NP61=5,"LayAway0-1",IF(AND(NW61=5),"BackAway0-1",""))</f>
        <v/>
      </c>
      <c r="NY61">
        <f>IF(NP61=5,KO61,IF(AND(NW61=5),KO61,""))</f>
        <v/>
      </c>
      <c r="NZ61">
        <f>IF(NP61=5,"Match Odds",IF(AND(NW61=5),"Match Odds",""))</f>
        <v/>
      </c>
      <c r="OA61">
        <f>IF(NP61=5,KP61,IF(AND(NW61=5),KP61,""))</f>
        <v/>
      </c>
      <c r="OB61">
        <f>IF(NP61=5,"MATCH_ODDS",IF(AND(NW61=5),"MATCH_ODDS",""))</f>
        <v/>
      </c>
      <c r="OC61">
        <f>IF(NP61=5,"LAY",IF(AND(NW61=5),"BACK",""))</f>
        <v/>
      </c>
    </row>
    <row r="62" ht="16.5" customHeight="1" thickBot="1" thickTop="1">
      <c r="A62" s="2" t="n"/>
      <c r="KN62" s="1">
        <f>IF(INDEX(#REF!,MATCH('HT 0-1'!D62,#REF!,0))=INDEX(#REF!,MATCH('HT 0-1'!D62,#REF!,0)),INDEX(#REF!,MATCH('HT 0-1'!D62,#REF!,0)),"ERROR")</f>
        <v/>
      </c>
      <c r="KO62" s="1">
        <f>IF(INDEX(#REF!,MATCH('HT 0-1'!E62,#REF!,0))=INDEX(#REF!,MATCH('HT 0-1'!E62,#REF!,0)),INDEX(#REF!,MATCH('HT 0-1'!E62,#REF!,0)),"ERROR")</f>
        <v/>
      </c>
      <c r="KP62" s="1">
        <f>KN62&amp;" v "&amp;KO62</f>
        <v/>
      </c>
      <c r="KQ62">
        <f>B62&amp;"_"&amp;C62</f>
        <v/>
      </c>
      <c r="KR62" s="1">
        <f>IF((HW62/KK62)&lt;0.335,"G",IF((HW62/KK62)&gt;0.67,"R","A"))</f>
        <v/>
      </c>
      <c r="KS62" s="1">
        <f>IF((HX62/KK62)&lt;0.335,"G",IF((HX62/KK62)&gt;0.67,"R","A"))</f>
        <v/>
      </c>
      <c r="KT62" s="1">
        <f>IF((IH62/KK62)&lt;0.335,"G",IF((IH62/KK62)&gt;0.67,"R","A"))</f>
        <v/>
      </c>
      <c r="KU62" s="1">
        <f>IF((II62/KK62)&lt;0.335,"G",IF((II62/KK62)&gt;0.67,"R","A"))</f>
        <v/>
      </c>
      <c r="KV62" s="1">
        <f>IF((HZ62/KK62)&lt;0.335,"G",IF((HZ62/KK62)&gt;0.67,"R","A"))</f>
        <v/>
      </c>
      <c r="KW62" s="1">
        <f>IF((HY62/KK62)&lt;0.335,"G",IF((HY62/KK62)&gt;0.67,"R","A"))</f>
        <v/>
      </c>
      <c r="KX62" s="1">
        <f>IF((IK62/KK62)&lt;0.335,"G",IF((IK62/KK62)&gt;0.67,"R","A"))</f>
        <v/>
      </c>
      <c r="KY62" s="1">
        <f>IF((IJ62/KK62)&lt;0.335,"G",IF((IJ62/KK62)&gt;0.67,"R","A"))</f>
        <v/>
      </c>
      <c r="KZ62" s="1">
        <f>IF((HQ62/KK62)&lt;0.335,"G",IF((HQ62/KK62)&gt;0.67,"R","A"))</f>
        <v/>
      </c>
      <c r="LA62" s="1">
        <f>IF((IB62/KK62)&lt;0.335,"G",IF((IB62/KK62)&gt;0.67,"R","A"))</f>
        <v/>
      </c>
      <c r="LB62">
        <f>IF(LQ62="0-1",INDEX(Scrape!#REF!,MATCH('HT 0-1'!KP62,Scrape!$B:$B,0)),"")</f>
        <v/>
      </c>
      <c r="LC62">
        <f>IF(LQ62="0-1",INDEX(Scrape!$A:$A,MATCH('HT 0-1'!KP62,Scrape!$B:$B,0)),"")</f>
        <v/>
      </c>
      <c r="LD62">
        <f>IF(LQ62="0-1",INDEX(Scrape!$B:$B,MATCH('HT 0-1'!KP62,Scrape!$B:$B,0)),"")</f>
        <v/>
      </c>
      <c r="LE62">
        <f>IF(LQ62="0-1",INDEX(Scrape!$C:$C,MATCH('HT 0-1'!KP62,Scrape!$B:$B,0)),"")</f>
        <v/>
      </c>
      <c r="LF62">
        <f>IF(LQ62="0-1",INDEX(Scrape!$D:$D,MATCH('HT 0-1'!KP62,Scrape!$B:$B,0)),"")</f>
        <v/>
      </c>
      <c r="LG62">
        <f>IF(LQ62="0-1",INDEX(Scrape!$E:$E,MATCH('HT 0-1'!KP62,Scrape!$B:$B,0)),"")</f>
        <v/>
      </c>
      <c r="LH62">
        <f>IF(LQ62="0-1",INDEX(Scrape!$F:$F,MATCH('HT 0-1'!KP62,Scrape!$B:$B,0)),"")</f>
        <v/>
      </c>
      <c r="LI62">
        <f>IF(LQ62="0-1",INDEX(Scrape!$G:$G,MATCH('HT 0-1'!KP62,Scrape!$B:$B,0)),"")</f>
        <v/>
      </c>
      <c r="LJ62">
        <f>IF(LQ62="0-1",INDEX(Scrape!$H:$H,MATCH('HT 0-1'!KP62,Scrape!$B:$B,0)),"")</f>
        <v/>
      </c>
      <c r="LK62">
        <f>IF(LQ62="0-1",INDEX(Scrape!$I:$I,MATCH('HT 0-1'!KP62,Scrape!$B:$B,0)),"")</f>
        <v/>
      </c>
      <c r="LL62">
        <f>IF(LQ62="0-1",INDEX(Scrape!$J:$J,MATCH('HT 0-1'!KP62,Scrape!$B:$B,0)),"")</f>
        <v/>
      </c>
      <c r="LM62">
        <f>IF(LQ62="0-1",INDEX(Scrape!$K:$K,MATCH('HT 0-1'!KP62,Scrape!$B:$B,0)),"")</f>
        <v/>
      </c>
      <c r="LN62">
        <f>IF(LQ62="0-1",INDEX(Scrape!$L:$L,MATCH('HT 0-1'!KP62,Scrape!$B:$B,0)),"")</f>
        <v/>
      </c>
      <c r="LO62">
        <f>IF(LQ62="0-1",INDEX(Scrape!$M:$M,MATCH('HT 0-1'!KP62,Scrape!$B:$B,0)),"")</f>
        <v/>
      </c>
      <c r="LP62">
        <f>IF(LQ62="0-1",INDEX(Scrape!$N:$N,MATCH('HT 0-1'!KP62,Scrape!$B:$B,0)),"")</f>
        <v/>
      </c>
      <c r="LQ62">
        <f>INDEX(Scrape!$O:$O,MATCH('HT 0-1'!KP62,Scrape!$B:$B,0))</f>
        <v/>
      </c>
      <c r="LR62">
        <f>(1/LJ62)+(1/LI62)+(1/LH62)</f>
        <v/>
      </c>
      <c r="LS62">
        <f>(1/LG62)+(1/LF62)+(1/LE62)</f>
        <v/>
      </c>
      <c r="LT62" s="8">
        <f>IF(INDEX(#REF!,MATCH(KQ62,#REF!,0))=INDEX(#REF!,MATCH(KQ62,#REF!,0)),INDEX(#REF!,MATCH(KQ62,#REF!,0)),"ERROR")</f>
        <v/>
      </c>
      <c r="LU62" s="4">
        <f>IF(KR62="G",2,IF(KR62="R",0.5,IF(KR62="A",1)))</f>
        <v/>
      </c>
      <c r="LV62" s="4">
        <f>IF(KS62="G",0.5,IF(KS62="R",2,IF(KS62="A",1)))</f>
        <v/>
      </c>
      <c r="LW62" s="4">
        <f>IF(KT62="G",2,IF(KT62="R",0.5,IF(KT62="A",1)))</f>
        <v/>
      </c>
      <c r="LX62" s="4">
        <f>IF(KU62="G",0.5,IF(KU62="R",2,IF(KU62="A",1)))</f>
        <v/>
      </c>
      <c r="LY62" s="7">
        <f>(LK62*(LU62+LX62)+(LL62*(LU62+LX62)))</f>
        <v/>
      </c>
      <c r="LZ62" s="7">
        <f>(LN62*(LV62+LW62)+(LO62*(LV62+LW62)))</f>
        <v/>
      </c>
      <c r="MA62" s="11">
        <f>LY62-LZ62</f>
        <v/>
      </c>
      <c r="MB62" s="5">
        <f>MA62+2</f>
        <v/>
      </c>
      <c r="MC62" s="6">
        <f>MA62-2</f>
        <v/>
      </c>
      <c r="MD62" s="4">
        <f>LE62</f>
        <v/>
      </c>
      <c r="ME62" s="9">
        <f>IF(MD62=0,1000,MD62+0.75)</f>
        <v/>
      </c>
      <c r="MF62" s="10">
        <f>IF(MD62=0,0,MD62-0.75)</f>
        <v/>
      </c>
      <c r="MG62" s="4">
        <f>((LM62*(LU62+LX62))-((LP62*(LV62+LW62))))</f>
        <v/>
      </c>
      <c r="MH62" s="9">
        <f>MG62*1.2</f>
        <v/>
      </c>
      <c r="MI62" s="10">
        <f>MG62*0.8</f>
        <v/>
      </c>
      <c r="MJ62">
        <f>IFERROR(NX62,"")</f>
        <v/>
      </c>
      <c r="MK62">
        <f>IFERROR(NY62,"")</f>
        <v/>
      </c>
      <c r="ML62">
        <f>IFERROR(NZ62,"")</f>
        <v/>
      </c>
      <c r="MM62">
        <f>IFERROR(OA62,"")</f>
        <v/>
      </c>
      <c r="MN62">
        <f>IFERROR(OB62,"")</f>
        <v/>
      </c>
      <c r="MO62">
        <f>IFERROR(OC62,"")</f>
        <v/>
      </c>
      <c r="MP62" s="1">
        <f>COUNTIFS(#REF!,LT62,#REF!,1,#REF!,"&gt;="&amp;MC62,#REF!,"&lt;="&amp;MB62,#REF!,"&lt;="&amp;ME62,#REF!,"&gt;="&amp;MF62,#REF!,"="&amp;KV62,#REF!,"="&amp;KX62)</f>
        <v/>
      </c>
      <c r="MQ62" s="1">
        <f>COUNTIFS(#REF!,LT62,#REF!,0,#REF!,"&gt;="&amp;MC62,#REF!,"&lt;="&amp;MB62,#REF!,"&lt;="&amp;ME62,#REF!,"&gt;="&amp;MF62,#REF!,"="&amp;KV62,#REF!,"="&amp;KX62)</f>
        <v/>
      </c>
      <c r="MR62" s="1">
        <f>COUNTIFS(#REF!,LT62,#REF!,1,#REF!,"&gt;="&amp;MC62,#REF!,"&lt;="&amp;MB62,#REF!,"&lt;="&amp;ME62,#REF!,"&gt;="&amp;MF62,#REF!,"="&amp;KW62,#REF!,"="&amp;KY62)</f>
        <v/>
      </c>
      <c r="MS62" s="1">
        <f>COUNTIFS(#REF!,LT62,#REF!,0,#REF!,"&gt;="&amp;MC62,#REF!,"&lt;="&amp;MB62,#REF!,"&lt;="&amp;ME62,#REF!,"&gt;="&amp;MF62,#REF!,"="&amp;KW62,#REF!,"="&amp;KY62)</f>
        <v/>
      </c>
      <c r="MT62" s="1">
        <f>COUNTIFS(#REF!,LT62,#REF!,1,#REF!,"&gt;="&amp;MI62,#REF!,"&lt;="&amp;MH62,#REF!,"&lt;="&amp;ME62,#REF!,"&gt;="&amp;MF62)</f>
        <v/>
      </c>
      <c r="MU62" s="1">
        <f>COUNTIFS(#REF!,LT62,#REF!,0,#REF!,"&gt;="&amp;MI62,#REF!,"&lt;="&amp;MH62,#REF!,"&lt;="&amp;ME62,#REF!,"&gt;="&amp;MF62)</f>
        <v/>
      </c>
      <c r="MV62" s="1">
        <f>COUNTIFS(#REF!,LT62,#REF!,1,#REF!,"&gt;="&amp;MI62,#REF!,"&lt;="&amp;MH62,#REF!,"="&amp;KZ62,#REF!,"="&amp;LA62,#REF!,"&lt;="&amp;ME62,#REF!,"&gt;="&amp;MF62)</f>
        <v/>
      </c>
      <c r="MW62" s="1">
        <f>COUNTIFS(#REF!,LT62,#REF!,0,#REF!,"&gt;="&amp;MI62,#REF!,"&lt;="&amp;MH62,#REF!,"="&amp;KZ62,#REF!,"="&amp;LA62,#REF!,"&lt;="&amp;ME62,#REF!,"&gt;="&amp;MF62)</f>
        <v/>
      </c>
      <c r="MX62" s="1">
        <f>COUNTIFS(#REF!,LT62,#REF!,1,#REF!,"&gt;="&amp;MC62,#REF!,"&lt;="&amp;MB62,#REF!,"&lt;="&amp;ME62,#REF!,"&gt;="&amp;MF62)</f>
        <v/>
      </c>
      <c r="MY62" s="1">
        <f>COUNTIFS(#REF!,LT62,#REF!,0,#REF!,"&gt;="&amp;MC62,#REF!,"&lt;="&amp;MB62,#REF!,"&lt;="&amp;ME62,#REF!,"&gt;="&amp;MF62)</f>
        <v/>
      </c>
      <c r="MZ62" s="1">
        <f>COUNTIFS(#REF!,LT62,#REF!,1,#REF!,"&lt;="&amp;ME62,#REF!,"&gt;="&amp;MF62,#REF!,"="&amp;KV62,#REF!,"="&amp;KX62)</f>
        <v/>
      </c>
      <c r="NA62" s="1">
        <f>COUNTIFS(#REF!,LT62,#REF!,0,#REF!,"&lt;="&amp;ME62,#REF!,"&gt;="&amp;MF62,#REF!,"="&amp;KV62,#REF!,"="&amp;KX62)</f>
        <v/>
      </c>
      <c r="NB62" s="1">
        <f>COUNTIFS(#REF!,LT62,#REF!,1,#REF!,"&lt;="&amp;ME62,#REF!,"&gt;="&amp;MF62,#REF!,"="&amp;KW62,#REF!,"="&amp;KY62)</f>
        <v/>
      </c>
      <c r="NC62" s="1">
        <f>COUNTIFS(#REF!,LT62,#REF!,0,#REF!,"&lt;="&amp;ME62,#REF!,"&gt;="&amp;MF62,#REF!,"="&amp;KW62,#REF!,"="&amp;KY62)</f>
        <v/>
      </c>
      <c r="ND62" s="1">
        <f>MP62+MR62+MT62+MV62+MX62+MZ62+NB62</f>
        <v/>
      </c>
      <c r="NE62" s="1">
        <f>MQ62+MS62+MU62+MW62+MY62+NA62+NC62</f>
        <v/>
      </c>
      <c r="NF62" s="1">
        <f>ND62+NE62</f>
        <v/>
      </c>
      <c r="NG62" s="33">
        <f>ND62/(ND62+NE62)</f>
        <v/>
      </c>
      <c r="NH62" s="3">
        <f>1/NG62</f>
        <v/>
      </c>
      <c r="NI62" s="1">
        <f>LI62</f>
        <v/>
      </c>
      <c r="NJ62" s="79">
        <f>((1-NG62)*(1/(NI62-1))*0.98-(NG62*1))</f>
        <v/>
      </c>
      <c r="NK62" s="34">
        <f>IF(LR62&lt;0.9,0,IF(AND(LR62&gt;1.1),0,1))</f>
        <v/>
      </c>
      <c r="NL62" s="34">
        <f>IF(LS62&lt;0.9,0,IF(AND(LS62&gt;1.1),0,1))</f>
        <v/>
      </c>
      <c r="NM62" s="32">
        <f>IF(NF62&gt;99,1,0)</f>
        <v/>
      </c>
      <c r="NN62" s="32">
        <f>IF(NJ62&gt;0.0799,1,0)</f>
        <v/>
      </c>
      <c r="NO62" s="32">
        <f>IF(NJ62&gt;NQ62,1,0)</f>
        <v/>
      </c>
      <c r="NP62" s="32">
        <f>NM62+NN62+NO62+NK62+NL62</f>
        <v/>
      </c>
      <c r="NQ62" s="79">
        <f>(((100*NG62)*(NI62-1)*0.98)-((1-NG62)*100))/100</f>
        <v/>
      </c>
      <c r="NR62" s="34">
        <f>IF(LR62&lt;0.9,0,IF(AND(LR62&gt;1.1),0,1))</f>
        <v/>
      </c>
      <c r="NS62" s="34">
        <f>IF(LS62&lt;0.9,0,IF(AND(LS62&gt;1.1),0,1))</f>
        <v/>
      </c>
      <c r="NT62" s="32">
        <f>IF(NF62&gt;99,1,0)</f>
        <v/>
      </c>
      <c r="NU62" s="32">
        <f>IF(NQ62&gt;0.0799,1,0)</f>
        <v/>
      </c>
      <c r="NV62" s="32">
        <f>IF(NQ62&gt;NJ62,1,0)</f>
        <v/>
      </c>
      <c r="NW62" s="32">
        <f>NT62+NU62+NV62+NR62+NS62</f>
        <v/>
      </c>
      <c r="NX62">
        <f>IF(NP62=5,"LayAway0-1",IF(AND(NW62=5),"BackAway0-1",""))</f>
        <v/>
      </c>
      <c r="NY62">
        <f>IF(NP62=5,KO62,IF(AND(NW62=5),KO62,""))</f>
        <v/>
      </c>
      <c r="NZ62">
        <f>IF(NP62=5,"Match Odds",IF(AND(NW62=5),"Match Odds",""))</f>
        <v/>
      </c>
      <c r="OA62">
        <f>IF(NP62=5,KP62,IF(AND(NW62=5),KP62,""))</f>
        <v/>
      </c>
      <c r="OB62">
        <f>IF(NP62=5,"MATCH_ODDS",IF(AND(NW62=5),"MATCH_ODDS",""))</f>
        <v/>
      </c>
      <c r="OC62">
        <f>IF(NP62=5,"LAY",IF(AND(NW62=5),"BACK",""))</f>
        <v/>
      </c>
    </row>
    <row r="63" ht="16.5" customHeight="1" thickBot="1" thickTop="1">
      <c r="A63" s="2" t="n"/>
      <c r="KN63" s="1">
        <f>IF(INDEX(#REF!,MATCH('HT 0-1'!D63,#REF!,0))=INDEX(#REF!,MATCH('HT 0-1'!D63,#REF!,0)),INDEX(#REF!,MATCH('HT 0-1'!D63,#REF!,0)),"ERROR")</f>
        <v/>
      </c>
      <c r="KO63" s="1">
        <f>IF(INDEX(#REF!,MATCH('HT 0-1'!E63,#REF!,0))=INDEX(#REF!,MATCH('HT 0-1'!E63,#REF!,0)),INDEX(#REF!,MATCH('HT 0-1'!E63,#REF!,0)),"ERROR")</f>
        <v/>
      </c>
      <c r="KP63" s="1">
        <f>KN63&amp;" v "&amp;KO63</f>
        <v/>
      </c>
      <c r="KQ63">
        <f>B63&amp;"_"&amp;C63</f>
        <v/>
      </c>
      <c r="KR63" s="1">
        <f>IF((HW63/KK63)&lt;0.335,"G",IF((HW63/KK63)&gt;0.67,"R","A"))</f>
        <v/>
      </c>
      <c r="KS63" s="1">
        <f>IF((HX63/KK63)&lt;0.335,"G",IF((HX63/KK63)&gt;0.67,"R","A"))</f>
        <v/>
      </c>
      <c r="KT63" s="1">
        <f>IF((IH63/KK63)&lt;0.335,"G",IF((IH63/KK63)&gt;0.67,"R","A"))</f>
        <v/>
      </c>
      <c r="KU63" s="1">
        <f>IF((II63/KK63)&lt;0.335,"G",IF((II63/KK63)&gt;0.67,"R","A"))</f>
        <v/>
      </c>
      <c r="KV63" s="1">
        <f>IF((HZ63/KK63)&lt;0.335,"G",IF((HZ63/KK63)&gt;0.67,"R","A"))</f>
        <v/>
      </c>
      <c r="KW63" s="1">
        <f>IF((HY63/KK63)&lt;0.335,"G",IF((HY63/KK63)&gt;0.67,"R","A"))</f>
        <v/>
      </c>
      <c r="KX63" s="1">
        <f>IF((IK63/KK63)&lt;0.335,"G",IF((IK63/KK63)&gt;0.67,"R","A"))</f>
        <v/>
      </c>
      <c r="KY63" s="1">
        <f>IF((IJ63/KK63)&lt;0.335,"G",IF((IJ63/KK63)&gt;0.67,"R","A"))</f>
        <v/>
      </c>
      <c r="KZ63" s="1">
        <f>IF((HQ63/KK63)&lt;0.335,"G",IF((HQ63/KK63)&gt;0.67,"R","A"))</f>
        <v/>
      </c>
      <c r="LA63" s="1">
        <f>IF((IB63/KK63)&lt;0.335,"G",IF((IB63/KK63)&gt;0.67,"R","A"))</f>
        <v/>
      </c>
      <c r="LB63">
        <f>IF(LQ63="0-1",INDEX(Scrape!#REF!,MATCH('HT 0-1'!KP63,Scrape!$B:$B,0)),"")</f>
        <v/>
      </c>
      <c r="LC63">
        <f>IF(LQ63="0-1",INDEX(Scrape!$A:$A,MATCH('HT 0-1'!KP63,Scrape!$B:$B,0)),"")</f>
        <v/>
      </c>
      <c r="LD63">
        <f>IF(LQ63="0-1",INDEX(Scrape!$B:$B,MATCH('HT 0-1'!KP63,Scrape!$B:$B,0)),"")</f>
        <v/>
      </c>
      <c r="LE63">
        <f>IF(LQ63="0-1",INDEX(Scrape!$C:$C,MATCH('HT 0-1'!KP63,Scrape!$B:$B,0)),"")</f>
        <v/>
      </c>
      <c r="LF63">
        <f>IF(LQ63="0-1",INDEX(Scrape!$D:$D,MATCH('HT 0-1'!KP63,Scrape!$B:$B,0)),"")</f>
        <v/>
      </c>
      <c r="LG63">
        <f>IF(LQ63="0-1",INDEX(Scrape!$E:$E,MATCH('HT 0-1'!KP63,Scrape!$B:$B,0)),"")</f>
        <v/>
      </c>
      <c r="LH63">
        <f>IF(LQ63="0-1",INDEX(Scrape!$F:$F,MATCH('HT 0-1'!KP63,Scrape!$B:$B,0)),"")</f>
        <v/>
      </c>
      <c r="LI63">
        <f>IF(LQ63="0-1",INDEX(Scrape!$G:$G,MATCH('HT 0-1'!KP63,Scrape!$B:$B,0)),"")</f>
        <v/>
      </c>
      <c r="LJ63">
        <f>IF(LQ63="0-1",INDEX(Scrape!$H:$H,MATCH('HT 0-1'!KP63,Scrape!$B:$B,0)),"")</f>
        <v/>
      </c>
      <c r="LK63">
        <f>IF(LQ63="0-1",INDEX(Scrape!$I:$I,MATCH('HT 0-1'!KP63,Scrape!$B:$B,0)),"")</f>
        <v/>
      </c>
      <c r="LL63">
        <f>IF(LQ63="0-1",INDEX(Scrape!$J:$J,MATCH('HT 0-1'!KP63,Scrape!$B:$B,0)),"")</f>
        <v/>
      </c>
      <c r="LM63">
        <f>IF(LQ63="0-1",INDEX(Scrape!$K:$K,MATCH('HT 0-1'!KP63,Scrape!$B:$B,0)),"")</f>
        <v/>
      </c>
      <c r="LN63">
        <f>IF(LQ63="0-1",INDEX(Scrape!$L:$L,MATCH('HT 0-1'!KP63,Scrape!$B:$B,0)),"")</f>
        <v/>
      </c>
      <c r="LO63">
        <f>IF(LQ63="0-1",INDEX(Scrape!$M:$M,MATCH('HT 0-1'!KP63,Scrape!$B:$B,0)),"")</f>
        <v/>
      </c>
      <c r="LP63">
        <f>IF(LQ63="0-1",INDEX(Scrape!$N:$N,MATCH('HT 0-1'!KP63,Scrape!$B:$B,0)),"")</f>
        <v/>
      </c>
      <c r="LQ63">
        <f>INDEX(Scrape!$O:$O,MATCH('HT 0-1'!KP63,Scrape!$B:$B,0))</f>
        <v/>
      </c>
      <c r="LR63">
        <f>(1/LJ63)+(1/LI63)+(1/LH63)</f>
        <v/>
      </c>
      <c r="LS63">
        <f>(1/LG63)+(1/LF63)+(1/LE63)</f>
        <v/>
      </c>
      <c r="LT63" s="8">
        <f>IF(INDEX(#REF!,MATCH(KQ63,#REF!,0))=INDEX(#REF!,MATCH(KQ63,#REF!,0)),INDEX(#REF!,MATCH(KQ63,#REF!,0)),"ERROR")</f>
        <v/>
      </c>
      <c r="LU63" s="4">
        <f>IF(KR63="G",2,IF(KR63="R",0.5,IF(KR63="A",1)))</f>
        <v/>
      </c>
      <c r="LV63" s="4">
        <f>IF(KS63="G",0.5,IF(KS63="R",2,IF(KS63="A",1)))</f>
        <v/>
      </c>
      <c r="LW63" s="4">
        <f>IF(KT63="G",2,IF(KT63="R",0.5,IF(KT63="A",1)))</f>
        <v/>
      </c>
      <c r="LX63" s="4">
        <f>IF(KU63="G",0.5,IF(KU63="R",2,IF(KU63="A",1)))</f>
        <v/>
      </c>
      <c r="LY63" s="7">
        <f>(LK63*(LU63+LX63)+(LL63*(LU63+LX63)))</f>
        <v/>
      </c>
      <c r="LZ63" s="7">
        <f>(LN63*(LV63+LW63)+(LO63*(LV63+LW63)))</f>
        <v/>
      </c>
      <c r="MA63" s="11">
        <f>LY63-LZ63</f>
        <v/>
      </c>
      <c r="MB63" s="5">
        <f>MA63+2</f>
        <v/>
      </c>
      <c r="MC63" s="6">
        <f>MA63-2</f>
        <v/>
      </c>
      <c r="MD63" s="4">
        <f>LE63</f>
        <v/>
      </c>
      <c r="ME63" s="9">
        <f>IF(MD63=0,1000,MD63+0.75)</f>
        <v/>
      </c>
      <c r="MF63" s="10">
        <f>IF(MD63=0,0,MD63-0.75)</f>
        <v/>
      </c>
      <c r="MG63" s="4">
        <f>((LM63*(LU63+LX63))-((LP63*(LV63+LW63))))</f>
        <v/>
      </c>
      <c r="MH63" s="9">
        <f>MG63*1.2</f>
        <v/>
      </c>
      <c r="MI63" s="10">
        <f>MG63*0.8</f>
        <v/>
      </c>
      <c r="MJ63">
        <f>IFERROR(NX63,"")</f>
        <v/>
      </c>
      <c r="MK63">
        <f>IFERROR(NY63,"")</f>
        <v/>
      </c>
      <c r="ML63">
        <f>IFERROR(NZ63,"")</f>
        <v/>
      </c>
      <c r="MM63">
        <f>IFERROR(OA63,"")</f>
        <v/>
      </c>
      <c r="MN63">
        <f>IFERROR(OB63,"")</f>
        <v/>
      </c>
      <c r="MO63">
        <f>IFERROR(OC63,"")</f>
        <v/>
      </c>
      <c r="MP63" s="1">
        <f>COUNTIFS(#REF!,LT63,#REF!,1,#REF!,"&gt;="&amp;MC63,#REF!,"&lt;="&amp;MB63,#REF!,"&lt;="&amp;ME63,#REF!,"&gt;="&amp;MF63,#REF!,"="&amp;KV63,#REF!,"="&amp;KX63)</f>
        <v/>
      </c>
      <c r="MQ63" s="1">
        <f>COUNTIFS(#REF!,LT63,#REF!,0,#REF!,"&gt;="&amp;MC63,#REF!,"&lt;="&amp;MB63,#REF!,"&lt;="&amp;ME63,#REF!,"&gt;="&amp;MF63,#REF!,"="&amp;KV63,#REF!,"="&amp;KX63)</f>
        <v/>
      </c>
      <c r="MR63" s="1">
        <f>COUNTIFS(#REF!,LT63,#REF!,1,#REF!,"&gt;="&amp;MC63,#REF!,"&lt;="&amp;MB63,#REF!,"&lt;="&amp;ME63,#REF!,"&gt;="&amp;MF63,#REF!,"="&amp;KW63,#REF!,"="&amp;KY63)</f>
        <v/>
      </c>
      <c r="MS63" s="1">
        <f>COUNTIFS(#REF!,LT63,#REF!,0,#REF!,"&gt;="&amp;MC63,#REF!,"&lt;="&amp;MB63,#REF!,"&lt;="&amp;ME63,#REF!,"&gt;="&amp;MF63,#REF!,"="&amp;KW63,#REF!,"="&amp;KY63)</f>
        <v/>
      </c>
      <c r="MT63" s="1">
        <f>COUNTIFS(#REF!,LT63,#REF!,1,#REF!,"&gt;="&amp;MI63,#REF!,"&lt;="&amp;MH63,#REF!,"&lt;="&amp;ME63,#REF!,"&gt;="&amp;MF63)</f>
        <v/>
      </c>
      <c r="MU63" s="1">
        <f>COUNTIFS(#REF!,LT63,#REF!,0,#REF!,"&gt;="&amp;MI63,#REF!,"&lt;="&amp;MH63,#REF!,"&lt;="&amp;ME63,#REF!,"&gt;="&amp;MF63)</f>
        <v/>
      </c>
      <c r="MV63" s="1">
        <f>COUNTIFS(#REF!,LT63,#REF!,1,#REF!,"&gt;="&amp;MI63,#REF!,"&lt;="&amp;MH63,#REF!,"="&amp;KZ63,#REF!,"="&amp;LA63,#REF!,"&lt;="&amp;ME63,#REF!,"&gt;="&amp;MF63)</f>
        <v/>
      </c>
      <c r="MW63" s="1">
        <f>COUNTIFS(#REF!,LT63,#REF!,0,#REF!,"&gt;="&amp;MI63,#REF!,"&lt;="&amp;MH63,#REF!,"="&amp;KZ63,#REF!,"="&amp;LA63,#REF!,"&lt;="&amp;ME63,#REF!,"&gt;="&amp;MF63)</f>
        <v/>
      </c>
      <c r="MX63" s="1">
        <f>COUNTIFS(#REF!,LT63,#REF!,1,#REF!,"&gt;="&amp;MC63,#REF!,"&lt;="&amp;MB63,#REF!,"&lt;="&amp;ME63,#REF!,"&gt;="&amp;MF63)</f>
        <v/>
      </c>
      <c r="MY63" s="1">
        <f>COUNTIFS(#REF!,LT63,#REF!,0,#REF!,"&gt;="&amp;MC63,#REF!,"&lt;="&amp;MB63,#REF!,"&lt;="&amp;ME63,#REF!,"&gt;="&amp;MF63)</f>
        <v/>
      </c>
      <c r="MZ63" s="1">
        <f>COUNTIFS(#REF!,LT63,#REF!,1,#REF!,"&lt;="&amp;ME63,#REF!,"&gt;="&amp;MF63,#REF!,"="&amp;KV63,#REF!,"="&amp;KX63)</f>
        <v/>
      </c>
      <c r="NA63" s="1">
        <f>COUNTIFS(#REF!,LT63,#REF!,0,#REF!,"&lt;="&amp;ME63,#REF!,"&gt;="&amp;MF63,#REF!,"="&amp;KV63,#REF!,"="&amp;KX63)</f>
        <v/>
      </c>
      <c r="NB63" s="1">
        <f>COUNTIFS(#REF!,LT63,#REF!,1,#REF!,"&lt;="&amp;ME63,#REF!,"&gt;="&amp;MF63,#REF!,"="&amp;KW63,#REF!,"="&amp;KY63)</f>
        <v/>
      </c>
      <c r="NC63" s="1">
        <f>COUNTIFS(#REF!,LT63,#REF!,0,#REF!,"&lt;="&amp;ME63,#REF!,"&gt;="&amp;MF63,#REF!,"="&amp;KW63,#REF!,"="&amp;KY63)</f>
        <v/>
      </c>
      <c r="ND63" s="1">
        <f>MP63+MR63+MT63+MV63+MX63+MZ63+NB63</f>
        <v/>
      </c>
      <c r="NE63" s="1">
        <f>MQ63+MS63+MU63+MW63+MY63+NA63+NC63</f>
        <v/>
      </c>
      <c r="NF63" s="1">
        <f>ND63+NE63</f>
        <v/>
      </c>
      <c r="NG63" s="33">
        <f>ND63/(ND63+NE63)</f>
        <v/>
      </c>
      <c r="NH63" s="3">
        <f>1/NG63</f>
        <v/>
      </c>
      <c r="NI63" s="1">
        <f>LI63</f>
        <v/>
      </c>
      <c r="NJ63" s="79">
        <f>((1-NG63)*(1/(NI63-1))*0.98-(NG63*1))</f>
        <v/>
      </c>
      <c r="NK63" s="34">
        <f>IF(LR63&lt;0.9,0,IF(AND(LR63&gt;1.1),0,1))</f>
        <v/>
      </c>
      <c r="NL63" s="34">
        <f>IF(LS63&lt;0.9,0,IF(AND(LS63&gt;1.1),0,1))</f>
        <v/>
      </c>
      <c r="NM63" s="32">
        <f>IF(NF63&gt;99,1,0)</f>
        <v/>
      </c>
      <c r="NN63" s="32">
        <f>IF(NJ63&gt;0.0799,1,0)</f>
        <v/>
      </c>
      <c r="NO63" s="32">
        <f>IF(NJ63&gt;NQ63,1,0)</f>
        <v/>
      </c>
      <c r="NP63" s="32">
        <f>NM63+NN63+NO63+NK63+NL63</f>
        <v/>
      </c>
      <c r="NQ63" s="79">
        <f>(((100*NG63)*(NI63-1)*0.98)-((1-NG63)*100))/100</f>
        <v/>
      </c>
      <c r="NR63" s="34">
        <f>IF(LR63&lt;0.9,0,IF(AND(LR63&gt;1.1),0,1))</f>
        <v/>
      </c>
      <c r="NS63" s="34">
        <f>IF(LS63&lt;0.9,0,IF(AND(LS63&gt;1.1),0,1))</f>
        <v/>
      </c>
      <c r="NT63" s="32">
        <f>IF(NF63&gt;99,1,0)</f>
        <v/>
      </c>
      <c r="NU63" s="32">
        <f>IF(NQ63&gt;0.0799,1,0)</f>
        <v/>
      </c>
      <c r="NV63" s="32">
        <f>IF(NQ63&gt;NJ63,1,0)</f>
        <v/>
      </c>
      <c r="NW63" s="32">
        <f>NT63+NU63+NV63+NR63+NS63</f>
        <v/>
      </c>
      <c r="NX63">
        <f>IF(NP63=5,"LayAway0-1",IF(AND(NW63=5),"BackAway0-1",""))</f>
        <v/>
      </c>
      <c r="NY63">
        <f>IF(NP63=5,KO63,IF(AND(NW63=5),KO63,""))</f>
        <v/>
      </c>
      <c r="NZ63">
        <f>IF(NP63=5,"Match Odds",IF(AND(NW63=5),"Match Odds",""))</f>
        <v/>
      </c>
      <c r="OA63">
        <f>IF(NP63=5,KP63,IF(AND(NW63=5),KP63,""))</f>
        <v/>
      </c>
      <c r="OB63">
        <f>IF(NP63=5,"MATCH_ODDS",IF(AND(NW63=5),"MATCH_ODDS",""))</f>
        <v/>
      </c>
      <c r="OC63">
        <f>IF(NP63=5,"LAY",IF(AND(NW63=5),"BACK",""))</f>
        <v/>
      </c>
    </row>
    <row r="64" ht="16.5" customHeight="1" thickBot="1" thickTop="1">
      <c r="A64" s="2" t="n"/>
      <c r="KN64" s="1">
        <f>IF(INDEX(#REF!,MATCH('HT 0-1'!D64,#REF!,0))=INDEX(#REF!,MATCH('HT 0-1'!D64,#REF!,0)),INDEX(#REF!,MATCH('HT 0-1'!D64,#REF!,0)),"ERROR")</f>
        <v/>
      </c>
      <c r="KO64" s="1">
        <f>IF(INDEX(#REF!,MATCH('HT 0-1'!E64,#REF!,0))=INDEX(#REF!,MATCH('HT 0-1'!E64,#REF!,0)),INDEX(#REF!,MATCH('HT 0-1'!E64,#REF!,0)),"ERROR")</f>
        <v/>
      </c>
      <c r="KP64" s="1">
        <f>KN64&amp;" v "&amp;KO64</f>
        <v/>
      </c>
      <c r="KQ64">
        <f>B64&amp;"_"&amp;C64</f>
        <v/>
      </c>
      <c r="KR64" s="1">
        <f>IF((HW64/KK64)&lt;0.335,"G",IF((HW64/KK64)&gt;0.67,"R","A"))</f>
        <v/>
      </c>
      <c r="KS64" s="1">
        <f>IF((HX64/KK64)&lt;0.335,"G",IF((HX64/KK64)&gt;0.67,"R","A"))</f>
        <v/>
      </c>
      <c r="KT64" s="1">
        <f>IF((IH64/KK64)&lt;0.335,"G",IF((IH64/KK64)&gt;0.67,"R","A"))</f>
        <v/>
      </c>
      <c r="KU64" s="1">
        <f>IF((II64/KK64)&lt;0.335,"G",IF((II64/KK64)&gt;0.67,"R","A"))</f>
        <v/>
      </c>
      <c r="KV64" s="1">
        <f>IF((HZ64/KK64)&lt;0.335,"G",IF((HZ64/KK64)&gt;0.67,"R","A"))</f>
        <v/>
      </c>
      <c r="KW64" s="1">
        <f>IF((HY64/KK64)&lt;0.335,"G",IF((HY64/KK64)&gt;0.67,"R","A"))</f>
        <v/>
      </c>
      <c r="KX64" s="1">
        <f>IF((IK64/KK64)&lt;0.335,"G",IF((IK64/KK64)&gt;0.67,"R","A"))</f>
        <v/>
      </c>
      <c r="KY64" s="1">
        <f>IF((IJ64/KK64)&lt;0.335,"G",IF((IJ64/KK64)&gt;0.67,"R","A"))</f>
        <v/>
      </c>
      <c r="KZ64" s="1">
        <f>IF((HQ64/KK64)&lt;0.335,"G",IF((HQ64/KK64)&gt;0.67,"R","A"))</f>
        <v/>
      </c>
      <c r="LA64" s="1">
        <f>IF((IB64/KK64)&lt;0.335,"G",IF((IB64/KK64)&gt;0.67,"R","A"))</f>
        <v/>
      </c>
      <c r="LB64">
        <f>IF(LQ64="0-1",INDEX(Scrape!#REF!,MATCH('HT 0-1'!KP64,Scrape!$B:$B,0)),"")</f>
        <v/>
      </c>
      <c r="LC64">
        <f>IF(LQ64="0-1",INDEX(Scrape!$A:$A,MATCH('HT 0-1'!KP64,Scrape!$B:$B,0)),"")</f>
        <v/>
      </c>
      <c r="LD64">
        <f>IF(LQ64="0-1",INDEX(Scrape!$B:$B,MATCH('HT 0-1'!KP64,Scrape!$B:$B,0)),"")</f>
        <v/>
      </c>
      <c r="LE64">
        <f>IF(LQ64="0-1",INDEX(Scrape!$C:$C,MATCH('HT 0-1'!KP64,Scrape!$B:$B,0)),"")</f>
        <v/>
      </c>
      <c r="LF64">
        <f>IF(LQ64="0-1",INDEX(Scrape!$D:$D,MATCH('HT 0-1'!KP64,Scrape!$B:$B,0)),"")</f>
        <v/>
      </c>
      <c r="LG64">
        <f>IF(LQ64="0-1",INDEX(Scrape!$E:$E,MATCH('HT 0-1'!KP64,Scrape!$B:$B,0)),"")</f>
        <v/>
      </c>
      <c r="LH64">
        <f>IF(LQ64="0-1",INDEX(Scrape!$F:$F,MATCH('HT 0-1'!KP64,Scrape!$B:$B,0)),"")</f>
        <v/>
      </c>
      <c r="LI64">
        <f>IF(LQ64="0-1",INDEX(Scrape!$G:$G,MATCH('HT 0-1'!KP64,Scrape!$B:$B,0)),"")</f>
        <v/>
      </c>
      <c r="LJ64">
        <f>IF(LQ64="0-1",INDEX(Scrape!$H:$H,MATCH('HT 0-1'!KP64,Scrape!$B:$B,0)),"")</f>
        <v/>
      </c>
      <c r="LK64">
        <f>IF(LQ64="0-1",INDEX(Scrape!$I:$I,MATCH('HT 0-1'!KP64,Scrape!$B:$B,0)),"")</f>
        <v/>
      </c>
      <c r="LL64">
        <f>IF(LQ64="0-1",INDEX(Scrape!$J:$J,MATCH('HT 0-1'!KP64,Scrape!$B:$B,0)),"")</f>
        <v/>
      </c>
      <c r="LM64">
        <f>IF(LQ64="0-1",INDEX(Scrape!$K:$K,MATCH('HT 0-1'!KP64,Scrape!$B:$B,0)),"")</f>
        <v/>
      </c>
      <c r="LN64">
        <f>IF(LQ64="0-1",INDEX(Scrape!$L:$L,MATCH('HT 0-1'!KP64,Scrape!$B:$B,0)),"")</f>
        <v/>
      </c>
      <c r="LO64">
        <f>IF(LQ64="0-1",INDEX(Scrape!$M:$M,MATCH('HT 0-1'!KP64,Scrape!$B:$B,0)),"")</f>
        <v/>
      </c>
      <c r="LP64">
        <f>IF(LQ64="0-1",INDEX(Scrape!$N:$N,MATCH('HT 0-1'!KP64,Scrape!$B:$B,0)),"")</f>
        <v/>
      </c>
      <c r="LQ64">
        <f>INDEX(Scrape!$O:$O,MATCH('HT 0-1'!KP64,Scrape!$B:$B,0))</f>
        <v/>
      </c>
      <c r="LR64">
        <f>(1/LJ64)+(1/LI64)+(1/LH64)</f>
        <v/>
      </c>
      <c r="LS64">
        <f>(1/LG64)+(1/LF64)+(1/LE64)</f>
        <v/>
      </c>
      <c r="LT64" s="8">
        <f>IF(INDEX(#REF!,MATCH(KQ64,#REF!,0))=INDEX(#REF!,MATCH(KQ64,#REF!,0)),INDEX(#REF!,MATCH(KQ64,#REF!,0)),"ERROR")</f>
        <v/>
      </c>
      <c r="LU64" s="4">
        <f>IF(KR64="G",2,IF(KR64="R",0.5,IF(KR64="A",1)))</f>
        <v/>
      </c>
      <c r="LV64" s="4">
        <f>IF(KS64="G",0.5,IF(KS64="R",2,IF(KS64="A",1)))</f>
        <v/>
      </c>
      <c r="LW64" s="4">
        <f>IF(KT64="G",2,IF(KT64="R",0.5,IF(KT64="A",1)))</f>
        <v/>
      </c>
      <c r="LX64" s="4">
        <f>IF(KU64="G",0.5,IF(KU64="R",2,IF(KU64="A",1)))</f>
        <v/>
      </c>
      <c r="LY64" s="7">
        <f>(LK64*(LU64+LX64)+(LL64*(LU64+LX64)))</f>
        <v/>
      </c>
      <c r="LZ64" s="7">
        <f>(LN64*(LV64+LW64)+(LO64*(LV64+LW64)))</f>
        <v/>
      </c>
      <c r="MA64" s="11">
        <f>LY64-LZ64</f>
        <v/>
      </c>
      <c r="MB64" s="5">
        <f>MA64+2</f>
        <v/>
      </c>
      <c r="MC64" s="6">
        <f>MA64-2</f>
        <v/>
      </c>
      <c r="MD64" s="4">
        <f>LE64</f>
        <v/>
      </c>
      <c r="ME64" s="9">
        <f>IF(MD64=0,1000,MD64+0.75)</f>
        <v/>
      </c>
      <c r="MF64" s="10">
        <f>IF(MD64=0,0,MD64-0.75)</f>
        <v/>
      </c>
      <c r="MG64" s="4">
        <f>((LM64*(LU64+LX64))-((LP64*(LV64+LW64))))</f>
        <v/>
      </c>
      <c r="MH64" s="9">
        <f>MG64*1.2</f>
        <v/>
      </c>
      <c r="MI64" s="10">
        <f>MG64*0.8</f>
        <v/>
      </c>
      <c r="MJ64">
        <f>IFERROR(NX64,"")</f>
        <v/>
      </c>
      <c r="MK64">
        <f>IFERROR(NY64,"")</f>
        <v/>
      </c>
      <c r="ML64">
        <f>IFERROR(NZ64,"")</f>
        <v/>
      </c>
      <c r="MM64">
        <f>IFERROR(OA64,"")</f>
        <v/>
      </c>
      <c r="MN64">
        <f>IFERROR(OB64,"")</f>
        <v/>
      </c>
      <c r="MO64">
        <f>IFERROR(OC64,"")</f>
        <v/>
      </c>
      <c r="MP64" s="1">
        <f>COUNTIFS(#REF!,LT64,#REF!,1,#REF!,"&gt;="&amp;MC64,#REF!,"&lt;="&amp;MB64,#REF!,"&lt;="&amp;ME64,#REF!,"&gt;="&amp;MF64,#REF!,"="&amp;KV64,#REF!,"="&amp;KX64)</f>
        <v/>
      </c>
      <c r="MQ64" s="1">
        <f>COUNTIFS(#REF!,LT64,#REF!,0,#REF!,"&gt;="&amp;MC64,#REF!,"&lt;="&amp;MB64,#REF!,"&lt;="&amp;ME64,#REF!,"&gt;="&amp;MF64,#REF!,"="&amp;KV64,#REF!,"="&amp;KX64)</f>
        <v/>
      </c>
      <c r="MR64" s="1">
        <f>COUNTIFS(#REF!,LT64,#REF!,1,#REF!,"&gt;="&amp;MC64,#REF!,"&lt;="&amp;MB64,#REF!,"&lt;="&amp;ME64,#REF!,"&gt;="&amp;MF64,#REF!,"="&amp;KW64,#REF!,"="&amp;KY64)</f>
        <v/>
      </c>
      <c r="MS64" s="1">
        <f>COUNTIFS(#REF!,LT64,#REF!,0,#REF!,"&gt;="&amp;MC64,#REF!,"&lt;="&amp;MB64,#REF!,"&lt;="&amp;ME64,#REF!,"&gt;="&amp;MF64,#REF!,"="&amp;KW64,#REF!,"="&amp;KY64)</f>
        <v/>
      </c>
      <c r="MT64" s="1">
        <f>COUNTIFS(#REF!,LT64,#REF!,1,#REF!,"&gt;="&amp;MI64,#REF!,"&lt;="&amp;MH64,#REF!,"&lt;="&amp;ME64,#REF!,"&gt;="&amp;MF64)</f>
        <v/>
      </c>
      <c r="MU64" s="1">
        <f>COUNTIFS(#REF!,LT64,#REF!,0,#REF!,"&gt;="&amp;MI64,#REF!,"&lt;="&amp;MH64,#REF!,"&lt;="&amp;ME64,#REF!,"&gt;="&amp;MF64)</f>
        <v/>
      </c>
      <c r="MV64" s="1">
        <f>COUNTIFS(#REF!,LT64,#REF!,1,#REF!,"&gt;="&amp;MI64,#REF!,"&lt;="&amp;MH64,#REF!,"="&amp;KZ64,#REF!,"="&amp;LA64,#REF!,"&lt;="&amp;ME64,#REF!,"&gt;="&amp;MF64)</f>
        <v/>
      </c>
      <c r="MW64" s="1">
        <f>COUNTIFS(#REF!,LT64,#REF!,0,#REF!,"&gt;="&amp;MI64,#REF!,"&lt;="&amp;MH64,#REF!,"="&amp;KZ64,#REF!,"="&amp;LA64,#REF!,"&lt;="&amp;ME64,#REF!,"&gt;="&amp;MF64)</f>
        <v/>
      </c>
      <c r="MX64" s="1">
        <f>COUNTIFS(#REF!,LT64,#REF!,1,#REF!,"&gt;="&amp;MC64,#REF!,"&lt;="&amp;MB64,#REF!,"&lt;="&amp;ME64,#REF!,"&gt;="&amp;MF64)</f>
        <v/>
      </c>
      <c r="MY64" s="1">
        <f>COUNTIFS(#REF!,LT64,#REF!,0,#REF!,"&gt;="&amp;MC64,#REF!,"&lt;="&amp;MB64,#REF!,"&lt;="&amp;ME64,#REF!,"&gt;="&amp;MF64)</f>
        <v/>
      </c>
      <c r="MZ64" s="1">
        <f>COUNTIFS(#REF!,LT64,#REF!,1,#REF!,"&lt;="&amp;ME64,#REF!,"&gt;="&amp;MF64,#REF!,"="&amp;KV64,#REF!,"="&amp;KX64)</f>
        <v/>
      </c>
      <c r="NA64" s="1">
        <f>COUNTIFS(#REF!,LT64,#REF!,0,#REF!,"&lt;="&amp;ME64,#REF!,"&gt;="&amp;MF64,#REF!,"="&amp;KV64,#REF!,"="&amp;KX64)</f>
        <v/>
      </c>
      <c r="NB64" s="1">
        <f>COUNTIFS(#REF!,LT64,#REF!,1,#REF!,"&lt;="&amp;ME64,#REF!,"&gt;="&amp;MF64,#REF!,"="&amp;KW64,#REF!,"="&amp;KY64)</f>
        <v/>
      </c>
      <c r="NC64" s="1">
        <f>COUNTIFS(#REF!,LT64,#REF!,0,#REF!,"&lt;="&amp;ME64,#REF!,"&gt;="&amp;MF64,#REF!,"="&amp;KW64,#REF!,"="&amp;KY64)</f>
        <v/>
      </c>
      <c r="ND64" s="1">
        <f>MP64+MR64+MT64+MV64+MX64+MZ64+NB64</f>
        <v/>
      </c>
      <c r="NE64" s="1">
        <f>MQ64+MS64+MU64+MW64+MY64+NA64+NC64</f>
        <v/>
      </c>
      <c r="NF64" s="1">
        <f>ND64+NE64</f>
        <v/>
      </c>
      <c r="NG64" s="33">
        <f>ND64/(ND64+NE64)</f>
        <v/>
      </c>
      <c r="NH64" s="3">
        <f>1/NG64</f>
        <v/>
      </c>
      <c r="NI64" s="1">
        <f>LI64</f>
        <v/>
      </c>
      <c r="NJ64" s="79">
        <f>((1-NG64)*(1/(NI64-1))*0.98-(NG64*1))</f>
        <v/>
      </c>
      <c r="NK64" s="34">
        <f>IF(LR64&lt;0.9,0,IF(AND(LR64&gt;1.1),0,1))</f>
        <v/>
      </c>
      <c r="NL64" s="34">
        <f>IF(LS64&lt;0.9,0,IF(AND(LS64&gt;1.1),0,1))</f>
        <v/>
      </c>
      <c r="NM64" s="32">
        <f>IF(NF64&gt;99,1,0)</f>
        <v/>
      </c>
      <c r="NN64" s="32">
        <f>IF(NJ64&gt;0.0799,1,0)</f>
        <v/>
      </c>
      <c r="NO64" s="32">
        <f>IF(NJ64&gt;NQ64,1,0)</f>
        <v/>
      </c>
      <c r="NP64" s="32">
        <f>NM64+NN64+NO64+NK64+NL64</f>
        <v/>
      </c>
      <c r="NQ64" s="79">
        <f>(((100*NG64)*(NI64-1)*0.98)-((1-NG64)*100))/100</f>
        <v/>
      </c>
      <c r="NR64" s="34">
        <f>IF(LR64&lt;0.9,0,IF(AND(LR64&gt;1.1),0,1))</f>
        <v/>
      </c>
      <c r="NS64" s="34">
        <f>IF(LS64&lt;0.9,0,IF(AND(LS64&gt;1.1),0,1))</f>
        <v/>
      </c>
      <c r="NT64" s="32">
        <f>IF(NF64&gt;99,1,0)</f>
        <v/>
      </c>
      <c r="NU64" s="32">
        <f>IF(NQ64&gt;0.0799,1,0)</f>
        <v/>
      </c>
      <c r="NV64" s="32">
        <f>IF(NQ64&gt;NJ64,1,0)</f>
        <v/>
      </c>
      <c r="NW64" s="32">
        <f>NT64+NU64+NV64+NR64+NS64</f>
        <v/>
      </c>
      <c r="NX64">
        <f>IF(NP64=5,"LayAway0-1",IF(AND(NW64=5),"BackAway0-1",""))</f>
        <v/>
      </c>
      <c r="NY64">
        <f>IF(NP64=5,KO64,IF(AND(NW64=5),KO64,""))</f>
        <v/>
      </c>
      <c r="NZ64">
        <f>IF(NP64=5,"Match Odds",IF(AND(NW64=5),"Match Odds",""))</f>
        <v/>
      </c>
      <c r="OA64">
        <f>IF(NP64=5,KP64,IF(AND(NW64=5),KP64,""))</f>
        <v/>
      </c>
      <c r="OB64">
        <f>IF(NP64=5,"MATCH_ODDS",IF(AND(NW64=5),"MATCH_ODDS",""))</f>
        <v/>
      </c>
      <c r="OC64">
        <f>IF(NP64=5,"LAY",IF(AND(NW64=5),"BACK",""))</f>
        <v/>
      </c>
    </row>
    <row r="65" ht="16.5" customHeight="1" thickBot="1" thickTop="1">
      <c r="A65" s="2" t="n"/>
      <c r="KN65" s="1">
        <f>IF(INDEX(#REF!,MATCH('HT 0-1'!D65,#REF!,0))=INDEX(#REF!,MATCH('HT 0-1'!D65,#REF!,0)),INDEX(#REF!,MATCH('HT 0-1'!D65,#REF!,0)),"ERROR")</f>
        <v/>
      </c>
      <c r="KO65" s="1">
        <f>IF(INDEX(#REF!,MATCH('HT 0-1'!E65,#REF!,0))=INDEX(#REF!,MATCH('HT 0-1'!E65,#REF!,0)),INDEX(#REF!,MATCH('HT 0-1'!E65,#REF!,0)),"ERROR")</f>
        <v/>
      </c>
      <c r="KP65" s="1">
        <f>KN65&amp;" v "&amp;KO65</f>
        <v/>
      </c>
      <c r="KQ65">
        <f>B65&amp;"_"&amp;C65</f>
        <v/>
      </c>
      <c r="KR65" s="1">
        <f>IF((HW65/KK65)&lt;0.335,"G",IF((HW65/KK65)&gt;0.67,"R","A"))</f>
        <v/>
      </c>
      <c r="KS65" s="1">
        <f>IF((HX65/KK65)&lt;0.335,"G",IF((HX65/KK65)&gt;0.67,"R","A"))</f>
        <v/>
      </c>
      <c r="KT65" s="1">
        <f>IF((IH65/KK65)&lt;0.335,"G",IF((IH65/KK65)&gt;0.67,"R","A"))</f>
        <v/>
      </c>
      <c r="KU65" s="1">
        <f>IF((II65/KK65)&lt;0.335,"G",IF((II65/KK65)&gt;0.67,"R","A"))</f>
        <v/>
      </c>
      <c r="KV65" s="1">
        <f>IF((HZ65/KK65)&lt;0.335,"G",IF((HZ65/KK65)&gt;0.67,"R","A"))</f>
        <v/>
      </c>
      <c r="KW65" s="1">
        <f>IF((HY65/KK65)&lt;0.335,"G",IF((HY65/KK65)&gt;0.67,"R","A"))</f>
        <v/>
      </c>
      <c r="KX65" s="1">
        <f>IF((IK65/KK65)&lt;0.335,"G",IF((IK65/KK65)&gt;0.67,"R","A"))</f>
        <v/>
      </c>
      <c r="KY65" s="1">
        <f>IF((IJ65/KK65)&lt;0.335,"G",IF((IJ65/KK65)&gt;0.67,"R","A"))</f>
        <v/>
      </c>
      <c r="KZ65" s="1">
        <f>IF((HQ65/KK65)&lt;0.335,"G",IF((HQ65/KK65)&gt;0.67,"R","A"))</f>
        <v/>
      </c>
      <c r="LA65" s="1">
        <f>IF((IB65/KK65)&lt;0.335,"G",IF((IB65/KK65)&gt;0.67,"R","A"))</f>
        <v/>
      </c>
      <c r="LB65">
        <f>IF(LQ65="0-1",INDEX(Scrape!#REF!,MATCH('HT 0-1'!KP65,Scrape!$B:$B,0)),"")</f>
        <v/>
      </c>
      <c r="LC65">
        <f>IF(LQ65="0-1",INDEX(Scrape!$A:$A,MATCH('HT 0-1'!KP65,Scrape!$B:$B,0)),"")</f>
        <v/>
      </c>
      <c r="LD65">
        <f>IF(LQ65="0-1",INDEX(Scrape!$B:$B,MATCH('HT 0-1'!KP65,Scrape!$B:$B,0)),"")</f>
        <v/>
      </c>
      <c r="LE65">
        <f>IF(LQ65="0-1",INDEX(Scrape!$C:$C,MATCH('HT 0-1'!KP65,Scrape!$B:$B,0)),"")</f>
        <v/>
      </c>
      <c r="LF65">
        <f>IF(LQ65="0-1",INDEX(Scrape!$D:$D,MATCH('HT 0-1'!KP65,Scrape!$B:$B,0)),"")</f>
        <v/>
      </c>
      <c r="LG65">
        <f>IF(LQ65="0-1",INDEX(Scrape!$E:$E,MATCH('HT 0-1'!KP65,Scrape!$B:$B,0)),"")</f>
        <v/>
      </c>
      <c r="LH65">
        <f>IF(LQ65="0-1",INDEX(Scrape!$F:$F,MATCH('HT 0-1'!KP65,Scrape!$B:$B,0)),"")</f>
        <v/>
      </c>
      <c r="LI65">
        <f>IF(LQ65="0-1",INDEX(Scrape!$G:$G,MATCH('HT 0-1'!KP65,Scrape!$B:$B,0)),"")</f>
        <v/>
      </c>
      <c r="LJ65">
        <f>IF(LQ65="0-1",INDEX(Scrape!$H:$H,MATCH('HT 0-1'!KP65,Scrape!$B:$B,0)),"")</f>
        <v/>
      </c>
      <c r="LK65">
        <f>IF(LQ65="0-1",INDEX(Scrape!$I:$I,MATCH('HT 0-1'!KP65,Scrape!$B:$B,0)),"")</f>
        <v/>
      </c>
      <c r="LL65">
        <f>IF(LQ65="0-1",INDEX(Scrape!$J:$J,MATCH('HT 0-1'!KP65,Scrape!$B:$B,0)),"")</f>
        <v/>
      </c>
      <c r="LM65">
        <f>IF(LQ65="0-1",INDEX(Scrape!$K:$K,MATCH('HT 0-1'!KP65,Scrape!$B:$B,0)),"")</f>
        <v/>
      </c>
      <c r="LN65">
        <f>IF(LQ65="0-1",INDEX(Scrape!$L:$L,MATCH('HT 0-1'!KP65,Scrape!$B:$B,0)),"")</f>
        <v/>
      </c>
      <c r="LO65">
        <f>IF(LQ65="0-1",INDEX(Scrape!$M:$M,MATCH('HT 0-1'!KP65,Scrape!$B:$B,0)),"")</f>
        <v/>
      </c>
      <c r="LP65">
        <f>IF(LQ65="0-1",INDEX(Scrape!$N:$N,MATCH('HT 0-1'!KP65,Scrape!$B:$B,0)),"")</f>
        <v/>
      </c>
      <c r="LQ65">
        <f>INDEX(Scrape!$O:$O,MATCH('HT 0-1'!KP65,Scrape!$B:$B,0))</f>
        <v/>
      </c>
      <c r="LR65">
        <f>(1/LJ65)+(1/LI65)+(1/LH65)</f>
        <v/>
      </c>
      <c r="LS65">
        <f>(1/LG65)+(1/LF65)+(1/LE65)</f>
        <v/>
      </c>
      <c r="LT65" s="8">
        <f>IF(INDEX(#REF!,MATCH(KQ65,#REF!,0))=INDEX(#REF!,MATCH(KQ65,#REF!,0)),INDEX(#REF!,MATCH(KQ65,#REF!,0)),"ERROR")</f>
        <v/>
      </c>
      <c r="LU65" s="4">
        <f>IF(KR65="G",2,IF(KR65="R",0.5,IF(KR65="A",1)))</f>
        <v/>
      </c>
      <c r="LV65" s="4">
        <f>IF(KS65="G",0.5,IF(KS65="R",2,IF(KS65="A",1)))</f>
        <v/>
      </c>
      <c r="LW65" s="4">
        <f>IF(KT65="G",2,IF(KT65="R",0.5,IF(KT65="A",1)))</f>
        <v/>
      </c>
      <c r="LX65" s="4">
        <f>IF(KU65="G",0.5,IF(KU65="R",2,IF(KU65="A",1)))</f>
        <v/>
      </c>
      <c r="LY65" s="7">
        <f>(LK65*(LU65+LX65)+(LL65*(LU65+LX65)))</f>
        <v/>
      </c>
      <c r="LZ65" s="7">
        <f>(LN65*(LV65+LW65)+(LO65*(LV65+LW65)))</f>
        <v/>
      </c>
      <c r="MA65" s="11">
        <f>LY65-LZ65</f>
        <v/>
      </c>
      <c r="MB65" s="5">
        <f>MA65+2</f>
        <v/>
      </c>
      <c r="MC65" s="6">
        <f>MA65-2</f>
        <v/>
      </c>
      <c r="MD65" s="4">
        <f>LE65</f>
        <v/>
      </c>
      <c r="ME65" s="9">
        <f>IF(MD65=0,1000,MD65+0.75)</f>
        <v/>
      </c>
      <c r="MF65" s="10">
        <f>IF(MD65=0,0,MD65-0.75)</f>
        <v/>
      </c>
      <c r="MG65" s="4">
        <f>((LM65*(LU65+LX65))-((LP65*(LV65+LW65))))</f>
        <v/>
      </c>
      <c r="MH65" s="9">
        <f>MG65*1.2</f>
        <v/>
      </c>
      <c r="MI65" s="10">
        <f>MG65*0.8</f>
        <v/>
      </c>
      <c r="MJ65">
        <f>IFERROR(NX65,"")</f>
        <v/>
      </c>
      <c r="MK65">
        <f>IFERROR(NY65,"")</f>
        <v/>
      </c>
      <c r="ML65">
        <f>IFERROR(NZ65,"")</f>
        <v/>
      </c>
      <c r="MM65">
        <f>IFERROR(OA65,"")</f>
        <v/>
      </c>
      <c r="MN65">
        <f>IFERROR(OB65,"")</f>
        <v/>
      </c>
      <c r="MO65">
        <f>IFERROR(OC65,"")</f>
        <v/>
      </c>
      <c r="MP65" s="1">
        <f>COUNTIFS(#REF!,LT65,#REF!,1,#REF!,"&gt;="&amp;MC65,#REF!,"&lt;="&amp;MB65,#REF!,"&lt;="&amp;ME65,#REF!,"&gt;="&amp;MF65,#REF!,"="&amp;KV65,#REF!,"="&amp;KX65)</f>
        <v/>
      </c>
      <c r="MQ65" s="1">
        <f>COUNTIFS(#REF!,LT65,#REF!,0,#REF!,"&gt;="&amp;MC65,#REF!,"&lt;="&amp;MB65,#REF!,"&lt;="&amp;ME65,#REF!,"&gt;="&amp;MF65,#REF!,"="&amp;KV65,#REF!,"="&amp;KX65)</f>
        <v/>
      </c>
      <c r="MR65" s="1">
        <f>COUNTIFS(#REF!,LT65,#REF!,1,#REF!,"&gt;="&amp;MC65,#REF!,"&lt;="&amp;MB65,#REF!,"&lt;="&amp;ME65,#REF!,"&gt;="&amp;MF65,#REF!,"="&amp;KW65,#REF!,"="&amp;KY65)</f>
        <v/>
      </c>
      <c r="MS65" s="1">
        <f>COUNTIFS(#REF!,LT65,#REF!,0,#REF!,"&gt;="&amp;MC65,#REF!,"&lt;="&amp;MB65,#REF!,"&lt;="&amp;ME65,#REF!,"&gt;="&amp;MF65,#REF!,"="&amp;KW65,#REF!,"="&amp;KY65)</f>
        <v/>
      </c>
      <c r="MT65" s="1">
        <f>COUNTIFS(#REF!,LT65,#REF!,1,#REF!,"&gt;="&amp;MI65,#REF!,"&lt;="&amp;MH65,#REF!,"&lt;="&amp;ME65,#REF!,"&gt;="&amp;MF65)</f>
        <v/>
      </c>
      <c r="MU65" s="1">
        <f>COUNTIFS(#REF!,LT65,#REF!,0,#REF!,"&gt;="&amp;MI65,#REF!,"&lt;="&amp;MH65,#REF!,"&lt;="&amp;ME65,#REF!,"&gt;="&amp;MF65)</f>
        <v/>
      </c>
      <c r="MV65" s="1">
        <f>COUNTIFS(#REF!,LT65,#REF!,1,#REF!,"&gt;="&amp;MI65,#REF!,"&lt;="&amp;MH65,#REF!,"="&amp;KZ65,#REF!,"="&amp;LA65,#REF!,"&lt;="&amp;ME65,#REF!,"&gt;="&amp;MF65)</f>
        <v/>
      </c>
      <c r="MW65" s="1">
        <f>COUNTIFS(#REF!,LT65,#REF!,0,#REF!,"&gt;="&amp;MI65,#REF!,"&lt;="&amp;MH65,#REF!,"="&amp;KZ65,#REF!,"="&amp;LA65,#REF!,"&lt;="&amp;ME65,#REF!,"&gt;="&amp;MF65)</f>
        <v/>
      </c>
      <c r="MX65" s="1">
        <f>COUNTIFS(#REF!,LT65,#REF!,1,#REF!,"&gt;="&amp;MC65,#REF!,"&lt;="&amp;MB65,#REF!,"&lt;="&amp;ME65,#REF!,"&gt;="&amp;MF65)</f>
        <v/>
      </c>
      <c r="MY65" s="1">
        <f>COUNTIFS(#REF!,LT65,#REF!,0,#REF!,"&gt;="&amp;MC65,#REF!,"&lt;="&amp;MB65,#REF!,"&lt;="&amp;ME65,#REF!,"&gt;="&amp;MF65)</f>
        <v/>
      </c>
      <c r="MZ65" s="1">
        <f>COUNTIFS(#REF!,LT65,#REF!,1,#REF!,"&lt;="&amp;ME65,#REF!,"&gt;="&amp;MF65,#REF!,"="&amp;KV65,#REF!,"="&amp;KX65)</f>
        <v/>
      </c>
      <c r="NA65" s="1">
        <f>COUNTIFS(#REF!,LT65,#REF!,0,#REF!,"&lt;="&amp;ME65,#REF!,"&gt;="&amp;MF65,#REF!,"="&amp;KV65,#REF!,"="&amp;KX65)</f>
        <v/>
      </c>
      <c r="NB65" s="1">
        <f>COUNTIFS(#REF!,LT65,#REF!,1,#REF!,"&lt;="&amp;ME65,#REF!,"&gt;="&amp;MF65,#REF!,"="&amp;KW65,#REF!,"="&amp;KY65)</f>
        <v/>
      </c>
      <c r="NC65" s="1">
        <f>COUNTIFS(#REF!,LT65,#REF!,0,#REF!,"&lt;="&amp;ME65,#REF!,"&gt;="&amp;MF65,#REF!,"="&amp;KW65,#REF!,"="&amp;KY65)</f>
        <v/>
      </c>
      <c r="ND65" s="1">
        <f>MP65+MR65+MT65+MV65+MX65+MZ65+NB65</f>
        <v/>
      </c>
      <c r="NE65" s="1">
        <f>MQ65+MS65+MU65+MW65+MY65+NA65+NC65</f>
        <v/>
      </c>
      <c r="NF65" s="1">
        <f>ND65+NE65</f>
        <v/>
      </c>
      <c r="NG65" s="33">
        <f>ND65/(ND65+NE65)</f>
        <v/>
      </c>
      <c r="NH65" s="3">
        <f>1/NG65</f>
        <v/>
      </c>
      <c r="NI65" s="1">
        <f>LI65</f>
        <v/>
      </c>
      <c r="NJ65" s="79">
        <f>((1-NG65)*(1/(NI65-1))*0.98-(NG65*1))</f>
        <v/>
      </c>
      <c r="NK65" s="34">
        <f>IF(LR65&lt;0.9,0,IF(AND(LR65&gt;1.1),0,1))</f>
        <v/>
      </c>
      <c r="NL65" s="34">
        <f>IF(LS65&lt;0.9,0,IF(AND(LS65&gt;1.1),0,1))</f>
        <v/>
      </c>
      <c r="NM65" s="32">
        <f>IF(NF65&gt;99,1,0)</f>
        <v/>
      </c>
      <c r="NN65" s="32">
        <f>IF(NJ65&gt;0.0799,1,0)</f>
        <v/>
      </c>
      <c r="NO65" s="32">
        <f>IF(NJ65&gt;NQ65,1,0)</f>
        <v/>
      </c>
      <c r="NP65" s="32">
        <f>NM65+NN65+NO65+NK65+NL65</f>
        <v/>
      </c>
      <c r="NQ65" s="79">
        <f>(((100*NG65)*(NI65-1)*0.98)-((1-NG65)*100))/100</f>
        <v/>
      </c>
      <c r="NR65" s="34">
        <f>IF(LR65&lt;0.9,0,IF(AND(LR65&gt;1.1),0,1))</f>
        <v/>
      </c>
      <c r="NS65" s="34">
        <f>IF(LS65&lt;0.9,0,IF(AND(LS65&gt;1.1),0,1))</f>
        <v/>
      </c>
      <c r="NT65" s="32">
        <f>IF(NF65&gt;99,1,0)</f>
        <v/>
      </c>
      <c r="NU65" s="32">
        <f>IF(NQ65&gt;0.0799,1,0)</f>
        <v/>
      </c>
      <c r="NV65" s="32">
        <f>IF(NQ65&gt;NJ65,1,0)</f>
        <v/>
      </c>
      <c r="NW65" s="32">
        <f>NT65+NU65+NV65+NR65+NS65</f>
        <v/>
      </c>
      <c r="NX65">
        <f>IF(NP65=5,"LayAway0-1",IF(AND(NW65=5),"BackAway0-1",""))</f>
        <v/>
      </c>
      <c r="NY65">
        <f>IF(NP65=5,KO65,IF(AND(NW65=5),KO65,""))</f>
        <v/>
      </c>
      <c r="NZ65">
        <f>IF(NP65=5,"Match Odds",IF(AND(NW65=5),"Match Odds",""))</f>
        <v/>
      </c>
      <c r="OA65">
        <f>IF(NP65=5,KP65,IF(AND(NW65=5),KP65,""))</f>
        <v/>
      </c>
      <c r="OB65">
        <f>IF(NP65=5,"MATCH_ODDS",IF(AND(NW65=5),"MATCH_ODDS",""))</f>
        <v/>
      </c>
      <c r="OC65">
        <f>IF(NP65=5,"LAY",IF(AND(NW65=5),"BACK",""))</f>
        <v/>
      </c>
    </row>
    <row r="66" ht="16.5" customHeight="1" thickBot="1" thickTop="1">
      <c r="A66" s="2" t="n"/>
      <c r="KN66" s="1">
        <f>IF(INDEX(#REF!,MATCH('HT 0-1'!D66,#REF!,0))=INDEX(#REF!,MATCH('HT 0-1'!D66,#REF!,0)),INDEX(#REF!,MATCH('HT 0-1'!D66,#REF!,0)),"ERROR")</f>
        <v/>
      </c>
      <c r="KO66" s="1">
        <f>IF(INDEX(#REF!,MATCH('HT 0-1'!E66,#REF!,0))=INDEX(#REF!,MATCH('HT 0-1'!E66,#REF!,0)),INDEX(#REF!,MATCH('HT 0-1'!E66,#REF!,0)),"ERROR")</f>
        <v/>
      </c>
      <c r="KP66" s="1">
        <f>KN66&amp;" v "&amp;KO66</f>
        <v/>
      </c>
      <c r="KQ66">
        <f>B66&amp;"_"&amp;C66</f>
        <v/>
      </c>
      <c r="KR66" s="1">
        <f>IF((HW66/KK66)&lt;0.335,"G",IF((HW66/KK66)&gt;0.67,"R","A"))</f>
        <v/>
      </c>
      <c r="KS66" s="1">
        <f>IF((HX66/KK66)&lt;0.335,"G",IF((HX66/KK66)&gt;0.67,"R","A"))</f>
        <v/>
      </c>
      <c r="KT66" s="1">
        <f>IF((IH66/KK66)&lt;0.335,"G",IF((IH66/KK66)&gt;0.67,"R","A"))</f>
        <v/>
      </c>
      <c r="KU66" s="1">
        <f>IF((II66/KK66)&lt;0.335,"G",IF((II66/KK66)&gt;0.67,"R","A"))</f>
        <v/>
      </c>
      <c r="KV66" s="1">
        <f>IF((HZ66/KK66)&lt;0.335,"G",IF((HZ66/KK66)&gt;0.67,"R","A"))</f>
        <v/>
      </c>
      <c r="KW66" s="1">
        <f>IF((HY66/KK66)&lt;0.335,"G",IF((HY66/KK66)&gt;0.67,"R","A"))</f>
        <v/>
      </c>
      <c r="KX66" s="1">
        <f>IF((IK66/KK66)&lt;0.335,"G",IF((IK66/KK66)&gt;0.67,"R","A"))</f>
        <v/>
      </c>
      <c r="KY66" s="1">
        <f>IF((IJ66/KK66)&lt;0.335,"G",IF((IJ66/KK66)&gt;0.67,"R","A"))</f>
        <v/>
      </c>
      <c r="KZ66" s="1">
        <f>IF((HQ66/KK66)&lt;0.335,"G",IF((HQ66/KK66)&gt;0.67,"R","A"))</f>
        <v/>
      </c>
      <c r="LA66" s="1">
        <f>IF((IB66/KK66)&lt;0.335,"G",IF((IB66/KK66)&gt;0.67,"R","A"))</f>
        <v/>
      </c>
      <c r="LB66">
        <f>IF(LQ66="0-1",INDEX(Scrape!#REF!,MATCH('HT 0-1'!KP66,Scrape!$B:$B,0)),"")</f>
        <v/>
      </c>
      <c r="LC66">
        <f>IF(LQ66="0-1",INDEX(Scrape!$A:$A,MATCH('HT 0-1'!KP66,Scrape!$B:$B,0)),"")</f>
        <v/>
      </c>
      <c r="LD66">
        <f>IF(LQ66="0-1",INDEX(Scrape!$B:$B,MATCH('HT 0-1'!KP66,Scrape!$B:$B,0)),"")</f>
        <v/>
      </c>
      <c r="LE66">
        <f>IF(LQ66="0-1",INDEX(Scrape!$C:$C,MATCH('HT 0-1'!KP66,Scrape!$B:$B,0)),"")</f>
        <v/>
      </c>
      <c r="LF66">
        <f>IF(LQ66="0-1",INDEX(Scrape!$D:$D,MATCH('HT 0-1'!KP66,Scrape!$B:$B,0)),"")</f>
        <v/>
      </c>
      <c r="LG66">
        <f>IF(LQ66="0-1",INDEX(Scrape!$E:$E,MATCH('HT 0-1'!KP66,Scrape!$B:$B,0)),"")</f>
        <v/>
      </c>
      <c r="LH66">
        <f>IF(LQ66="0-1",INDEX(Scrape!$F:$F,MATCH('HT 0-1'!KP66,Scrape!$B:$B,0)),"")</f>
        <v/>
      </c>
      <c r="LI66">
        <f>IF(LQ66="0-1",INDEX(Scrape!$G:$G,MATCH('HT 0-1'!KP66,Scrape!$B:$B,0)),"")</f>
        <v/>
      </c>
      <c r="LJ66">
        <f>IF(LQ66="0-1",INDEX(Scrape!$H:$H,MATCH('HT 0-1'!KP66,Scrape!$B:$B,0)),"")</f>
        <v/>
      </c>
      <c r="LK66">
        <f>IF(LQ66="0-1",INDEX(Scrape!$I:$I,MATCH('HT 0-1'!KP66,Scrape!$B:$B,0)),"")</f>
        <v/>
      </c>
      <c r="LL66">
        <f>IF(LQ66="0-1",INDEX(Scrape!$J:$J,MATCH('HT 0-1'!KP66,Scrape!$B:$B,0)),"")</f>
        <v/>
      </c>
      <c r="LM66">
        <f>IF(LQ66="0-1",INDEX(Scrape!$K:$K,MATCH('HT 0-1'!KP66,Scrape!$B:$B,0)),"")</f>
        <v/>
      </c>
      <c r="LN66">
        <f>IF(LQ66="0-1",INDEX(Scrape!$L:$L,MATCH('HT 0-1'!KP66,Scrape!$B:$B,0)),"")</f>
        <v/>
      </c>
      <c r="LO66">
        <f>IF(LQ66="0-1",INDEX(Scrape!$M:$M,MATCH('HT 0-1'!KP66,Scrape!$B:$B,0)),"")</f>
        <v/>
      </c>
      <c r="LP66">
        <f>IF(LQ66="0-1",INDEX(Scrape!$N:$N,MATCH('HT 0-1'!KP66,Scrape!$B:$B,0)),"")</f>
        <v/>
      </c>
      <c r="LQ66">
        <f>INDEX(Scrape!$O:$O,MATCH('HT 0-1'!KP66,Scrape!$B:$B,0))</f>
        <v/>
      </c>
      <c r="LR66">
        <f>(1/LJ66)+(1/LI66)+(1/LH66)</f>
        <v/>
      </c>
      <c r="LS66">
        <f>(1/LG66)+(1/LF66)+(1/LE66)</f>
        <v/>
      </c>
      <c r="LT66" s="8">
        <f>IF(INDEX(#REF!,MATCH(KQ66,#REF!,0))=INDEX(#REF!,MATCH(KQ66,#REF!,0)),INDEX(#REF!,MATCH(KQ66,#REF!,0)),"ERROR")</f>
        <v/>
      </c>
      <c r="LU66" s="4">
        <f>IF(KR66="G",2,IF(KR66="R",0.5,IF(KR66="A",1)))</f>
        <v/>
      </c>
      <c r="LV66" s="4">
        <f>IF(KS66="G",0.5,IF(KS66="R",2,IF(KS66="A",1)))</f>
        <v/>
      </c>
      <c r="LW66" s="4">
        <f>IF(KT66="G",2,IF(KT66="R",0.5,IF(KT66="A",1)))</f>
        <v/>
      </c>
      <c r="LX66" s="4">
        <f>IF(KU66="G",0.5,IF(KU66="R",2,IF(KU66="A",1)))</f>
        <v/>
      </c>
      <c r="LY66" s="7">
        <f>(LK66*(LU66+LX66)+(LL66*(LU66+LX66)))</f>
        <v/>
      </c>
      <c r="LZ66" s="7">
        <f>(LN66*(LV66+LW66)+(LO66*(LV66+LW66)))</f>
        <v/>
      </c>
      <c r="MA66" s="11">
        <f>LY66-LZ66</f>
        <v/>
      </c>
      <c r="MB66" s="5">
        <f>MA66+2</f>
        <v/>
      </c>
      <c r="MC66" s="6">
        <f>MA66-2</f>
        <v/>
      </c>
      <c r="MD66" s="4">
        <f>LE66</f>
        <v/>
      </c>
      <c r="ME66" s="9">
        <f>IF(MD66=0,1000,MD66+0.75)</f>
        <v/>
      </c>
      <c r="MF66" s="10">
        <f>IF(MD66=0,0,MD66-0.75)</f>
        <v/>
      </c>
      <c r="MG66" s="4">
        <f>((LM66*(LU66+LX66))-((LP66*(LV66+LW66))))</f>
        <v/>
      </c>
      <c r="MH66" s="9">
        <f>MG66*1.2</f>
        <v/>
      </c>
      <c r="MI66" s="10">
        <f>MG66*0.8</f>
        <v/>
      </c>
      <c r="MJ66">
        <f>IFERROR(NX66,"")</f>
        <v/>
      </c>
      <c r="MK66">
        <f>IFERROR(NY66,"")</f>
        <v/>
      </c>
      <c r="ML66">
        <f>IFERROR(NZ66,"")</f>
        <v/>
      </c>
      <c r="MM66">
        <f>IFERROR(OA66,"")</f>
        <v/>
      </c>
      <c r="MN66">
        <f>IFERROR(OB66,"")</f>
        <v/>
      </c>
      <c r="MO66">
        <f>IFERROR(OC66,"")</f>
        <v/>
      </c>
      <c r="MP66" s="1">
        <f>COUNTIFS(#REF!,LT66,#REF!,1,#REF!,"&gt;="&amp;MC66,#REF!,"&lt;="&amp;MB66,#REF!,"&lt;="&amp;ME66,#REF!,"&gt;="&amp;MF66,#REF!,"="&amp;KV66,#REF!,"="&amp;KX66)</f>
        <v/>
      </c>
      <c r="MQ66" s="1">
        <f>COUNTIFS(#REF!,LT66,#REF!,0,#REF!,"&gt;="&amp;MC66,#REF!,"&lt;="&amp;MB66,#REF!,"&lt;="&amp;ME66,#REF!,"&gt;="&amp;MF66,#REF!,"="&amp;KV66,#REF!,"="&amp;KX66)</f>
        <v/>
      </c>
      <c r="MR66" s="1">
        <f>COUNTIFS(#REF!,LT66,#REF!,1,#REF!,"&gt;="&amp;MC66,#REF!,"&lt;="&amp;MB66,#REF!,"&lt;="&amp;ME66,#REF!,"&gt;="&amp;MF66,#REF!,"="&amp;KW66,#REF!,"="&amp;KY66)</f>
        <v/>
      </c>
      <c r="MS66" s="1">
        <f>COUNTIFS(#REF!,LT66,#REF!,0,#REF!,"&gt;="&amp;MC66,#REF!,"&lt;="&amp;MB66,#REF!,"&lt;="&amp;ME66,#REF!,"&gt;="&amp;MF66,#REF!,"="&amp;KW66,#REF!,"="&amp;KY66)</f>
        <v/>
      </c>
      <c r="MT66" s="1">
        <f>COUNTIFS(#REF!,LT66,#REF!,1,#REF!,"&gt;="&amp;MI66,#REF!,"&lt;="&amp;MH66,#REF!,"&lt;="&amp;ME66,#REF!,"&gt;="&amp;MF66)</f>
        <v/>
      </c>
      <c r="MU66" s="1">
        <f>COUNTIFS(#REF!,LT66,#REF!,0,#REF!,"&gt;="&amp;MI66,#REF!,"&lt;="&amp;MH66,#REF!,"&lt;="&amp;ME66,#REF!,"&gt;="&amp;MF66)</f>
        <v/>
      </c>
      <c r="MV66" s="1">
        <f>COUNTIFS(#REF!,LT66,#REF!,1,#REF!,"&gt;="&amp;MI66,#REF!,"&lt;="&amp;MH66,#REF!,"="&amp;KZ66,#REF!,"="&amp;LA66,#REF!,"&lt;="&amp;ME66,#REF!,"&gt;="&amp;MF66)</f>
        <v/>
      </c>
      <c r="MW66" s="1">
        <f>COUNTIFS(#REF!,LT66,#REF!,0,#REF!,"&gt;="&amp;MI66,#REF!,"&lt;="&amp;MH66,#REF!,"="&amp;KZ66,#REF!,"="&amp;LA66,#REF!,"&lt;="&amp;ME66,#REF!,"&gt;="&amp;MF66)</f>
        <v/>
      </c>
      <c r="MX66" s="1">
        <f>COUNTIFS(#REF!,LT66,#REF!,1,#REF!,"&gt;="&amp;MC66,#REF!,"&lt;="&amp;MB66,#REF!,"&lt;="&amp;ME66,#REF!,"&gt;="&amp;MF66)</f>
        <v/>
      </c>
      <c r="MY66" s="1">
        <f>COUNTIFS(#REF!,LT66,#REF!,0,#REF!,"&gt;="&amp;MC66,#REF!,"&lt;="&amp;MB66,#REF!,"&lt;="&amp;ME66,#REF!,"&gt;="&amp;MF66)</f>
        <v/>
      </c>
      <c r="MZ66" s="1">
        <f>COUNTIFS(#REF!,LT66,#REF!,1,#REF!,"&lt;="&amp;ME66,#REF!,"&gt;="&amp;MF66,#REF!,"="&amp;KV66,#REF!,"="&amp;KX66)</f>
        <v/>
      </c>
      <c r="NA66" s="1">
        <f>COUNTIFS(#REF!,LT66,#REF!,0,#REF!,"&lt;="&amp;ME66,#REF!,"&gt;="&amp;MF66,#REF!,"="&amp;KV66,#REF!,"="&amp;KX66)</f>
        <v/>
      </c>
      <c r="NB66" s="1">
        <f>COUNTIFS(#REF!,LT66,#REF!,1,#REF!,"&lt;="&amp;ME66,#REF!,"&gt;="&amp;MF66,#REF!,"="&amp;KW66,#REF!,"="&amp;KY66)</f>
        <v/>
      </c>
      <c r="NC66" s="1">
        <f>COUNTIFS(#REF!,LT66,#REF!,0,#REF!,"&lt;="&amp;ME66,#REF!,"&gt;="&amp;MF66,#REF!,"="&amp;KW66,#REF!,"="&amp;KY66)</f>
        <v/>
      </c>
      <c r="ND66" s="1">
        <f>MP66+MR66+MT66+MV66+MX66+MZ66+NB66</f>
        <v/>
      </c>
      <c r="NE66" s="1">
        <f>MQ66+MS66+MU66+MW66+MY66+NA66+NC66</f>
        <v/>
      </c>
      <c r="NF66" s="1">
        <f>ND66+NE66</f>
        <v/>
      </c>
      <c r="NG66" s="33">
        <f>ND66/(ND66+NE66)</f>
        <v/>
      </c>
      <c r="NH66" s="3">
        <f>1/NG66</f>
        <v/>
      </c>
      <c r="NI66" s="1">
        <f>LI66</f>
        <v/>
      </c>
      <c r="NJ66" s="79">
        <f>((1-NG66)*(1/(NI66-1))*0.98-(NG66*1))</f>
        <v/>
      </c>
      <c r="NK66" s="34">
        <f>IF(LR66&lt;0.9,0,IF(AND(LR66&gt;1.1),0,1))</f>
        <v/>
      </c>
      <c r="NL66" s="34">
        <f>IF(LS66&lt;0.9,0,IF(AND(LS66&gt;1.1),0,1))</f>
        <v/>
      </c>
      <c r="NM66" s="32">
        <f>IF(NF66&gt;99,1,0)</f>
        <v/>
      </c>
      <c r="NN66" s="32">
        <f>IF(NJ66&gt;0.0799,1,0)</f>
        <v/>
      </c>
      <c r="NO66" s="32">
        <f>IF(NJ66&gt;NQ66,1,0)</f>
        <v/>
      </c>
      <c r="NP66" s="32">
        <f>NM66+NN66+NO66+NK66+NL66</f>
        <v/>
      </c>
      <c r="NQ66" s="79">
        <f>(((100*NG66)*(NI66-1)*0.98)-((1-NG66)*100))/100</f>
        <v/>
      </c>
      <c r="NR66" s="34">
        <f>IF(LR66&lt;0.9,0,IF(AND(LR66&gt;1.1),0,1))</f>
        <v/>
      </c>
      <c r="NS66" s="34">
        <f>IF(LS66&lt;0.9,0,IF(AND(LS66&gt;1.1),0,1))</f>
        <v/>
      </c>
      <c r="NT66" s="32">
        <f>IF(NF66&gt;99,1,0)</f>
        <v/>
      </c>
      <c r="NU66" s="32">
        <f>IF(NQ66&gt;0.0799,1,0)</f>
        <v/>
      </c>
      <c r="NV66" s="32">
        <f>IF(NQ66&gt;NJ66,1,0)</f>
        <v/>
      </c>
      <c r="NW66" s="32">
        <f>NT66+NU66+NV66+NR66+NS66</f>
        <v/>
      </c>
      <c r="NX66">
        <f>IF(NP66=5,"LayAway0-1",IF(AND(NW66=5),"BackAway0-1",""))</f>
        <v/>
      </c>
      <c r="NY66">
        <f>IF(NP66=5,KO66,IF(AND(NW66=5),KO66,""))</f>
        <v/>
      </c>
      <c r="NZ66">
        <f>IF(NP66=5,"Match Odds",IF(AND(NW66=5),"Match Odds",""))</f>
        <v/>
      </c>
      <c r="OA66">
        <f>IF(NP66=5,KP66,IF(AND(NW66=5),KP66,""))</f>
        <v/>
      </c>
      <c r="OB66">
        <f>IF(NP66=5,"MATCH_ODDS",IF(AND(NW66=5),"MATCH_ODDS",""))</f>
        <v/>
      </c>
      <c r="OC66">
        <f>IF(NP66=5,"LAY",IF(AND(NW66=5),"BACK",""))</f>
        <v/>
      </c>
    </row>
    <row r="67" ht="16.5" customHeight="1" thickBot="1" thickTop="1">
      <c r="A67" s="2" t="n"/>
      <c r="KN67" s="1">
        <f>IF(INDEX(#REF!,MATCH('HT 0-1'!D67,#REF!,0))=INDEX(#REF!,MATCH('HT 0-1'!D67,#REF!,0)),INDEX(#REF!,MATCH('HT 0-1'!D67,#REF!,0)),"ERROR")</f>
        <v/>
      </c>
      <c r="KO67" s="1">
        <f>IF(INDEX(#REF!,MATCH('HT 0-1'!E67,#REF!,0))=INDEX(#REF!,MATCH('HT 0-1'!E67,#REF!,0)),INDEX(#REF!,MATCH('HT 0-1'!E67,#REF!,0)),"ERROR")</f>
        <v/>
      </c>
      <c r="KP67" s="1">
        <f>KN67&amp;" v "&amp;KO67</f>
        <v/>
      </c>
      <c r="KQ67">
        <f>B67&amp;"_"&amp;C67</f>
        <v/>
      </c>
      <c r="KR67" s="1">
        <f>IF((HW67/KK67)&lt;0.335,"G",IF((HW67/KK67)&gt;0.67,"R","A"))</f>
        <v/>
      </c>
      <c r="KS67" s="1">
        <f>IF((HX67/KK67)&lt;0.335,"G",IF((HX67/KK67)&gt;0.67,"R","A"))</f>
        <v/>
      </c>
      <c r="KT67" s="1">
        <f>IF((IH67/KK67)&lt;0.335,"G",IF((IH67/KK67)&gt;0.67,"R","A"))</f>
        <v/>
      </c>
      <c r="KU67" s="1">
        <f>IF((II67/KK67)&lt;0.335,"G",IF((II67/KK67)&gt;0.67,"R","A"))</f>
        <v/>
      </c>
      <c r="KV67" s="1">
        <f>IF((HZ67/KK67)&lt;0.335,"G",IF((HZ67/KK67)&gt;0.67,"R","A"))</f>
        <v/>
      </c>
      <c r="KW67" s="1">
        <f>IF((HY67/KK67)&lt;0.335,"G",IF((HY67/KK67)&gt;0.67,"R","A"))</f>
        <v/>
      </c>
      <c r="KX67" s="1">
        <f>IF((IK67/KK67)&lt;0.335,"G",IF((IK67/KK67)&gt;0.67,"R","A"))</f>
        <v/>
      </c>
      <c r="KY67" s="1">
        <f>IF((IJ67/KK67)&lt;0.335,"G",IF((IJ67/KK67)&gt;0.67,"R","A"))</f>
        <v/>
      </c>
      <c r="KZ67" s="1">
        <f>IF((HQ67/KK67)&lt;0.335,"G",IF((HQ67/KK67)&gt;0.67,"R","A"))</f>
        <v/>
      </c>
      <c r="LA67" s="1">
        <f>IF((IB67/KK67)&lt;0.335,"G",IF((IB67/KK67)&gt;0.67,"R","A"))</f>
        <v/>
      </c>
      <c r="LB67">
        <f>IF(LQ67="0-1",INDEX(Scrape!#REF!,MATCH('HT 0-1'!KP67,Scrape!$B:$B,0)),"")</f>
        <v/>
      </c>
      <c r="LC67">
        <f>IF(LQ67="0-1",INDEX(Scrape!$A:$A,MATCH('HT 0-1'!KP67,Scrape!$B:$B,0)),"")</f>
        <v/>
      </c>
      <c r="LD67">
        <f>IF(LQ67="0-1",INDEX(Scrape!$B:$B,MATCH('HT 0-1'!KP67,Scrape!$B:$B,0)),"")</f>
        <v/>
      </c>
      <c r="LE67">
        <f>IF(LQ67="0-1",INDEX(Scrape!$C:$C,MATCH('HT 0-1'!KP67,Scrape!$B:$B,0)),"")</f>
        <v/>
      </c>
      <c r="LF67">
        <f>IF(LQ67="0-1",INDEX(Scrape!$D:$D,MATCH('HT 0-1'!KP67,Scrape!$B:$B,0)),"")</f>
        <v/>
      </c>
      <c r="LG67">
        <f>IF(LQ67="0-1",INDEX(Scrape!$E:$E,MATCH('HT 0-1'!KP67,Scrape!$B:$B,0)),"")</f>
        <v/>
      </c>
      <c r="LH67">
        <f>IF(LQ67="0-1",INDEX(Scrape!$F:$F,MATCH('HT 0-1'!KP67,Scrape!$B:$B,0)),"")</f>
        <v/>
      </c>
      <c r="LI67">
        <f>IF(LQ67="0-1",INDEX(Scrape!$G:$G,MATCH('HT 0-1'!KP67,Scrape!$B:$B,0)),"")</f>
        <v/>
      </c>
      <c r="LJ67">
        <f>IF(LQ67="0-1",INDEX(Scrape!$H:$H,MATCH('HT 0-1'!KP67,Scrape!$B:$B,0)),"")</f>
        <v/>
      </c>
      <c r="LK67">
        <f>IF(LQ67="0-1",INDEX(Scrape!$I:$I,MATCH('HT 0-1'!KP67,Scrape!$B:$B,0)),"")</f>
        <v/>
      </c>
      <c r="LL67">
        <f>IF(LQ67="0-1",INDEX(Scrape!$J:$J,MATCH('HT 0-1'!KP67,Scrape!$B:$B,0)),"")</f>
        <v/>
      </c>
      <c r="LM67">
        <f>IF(LQ67="0-1",INDEX(Scrape!$K:$K,MATCH('HT 0-1'!KP67,Scrape!$B:$B,0)),"")</f>
        <v/>
      </c>
      <c r="LN67">
        <f>IF(LQ67="0-1",INDEX(Scrape!$L:$L,MATCH('HT 0-1'!KP67,Scrape!$B:$B,0)),"")</f>
        <v/>
      </c>
      <c r="LO67">
        <f>IF(LQ67="0-1",INDEX(Scrape!$M:$M,MATCH('HT 0-1'!KP67,Scrape!$B:$B,0)),"")</f>
        <v/>
      </c>
      <c r="LP67">
        <f>IF(LQ67="0-1",INDEX(Scrape!$N:$N,MATCH('HT 0-1'!KP67,Scrape!$B:$B,0)),"")</f>
        <v/>
      </c>
      <c r="LQ67">
        <f>INDEX(Scrape!$O:$O,MATCH('HT 0-1'!KP67,Scrape!$B:$B,0))</f>
        <v/>
      </c>
      <c r="LR67">
        <f>(1/LJ67)+(1/LI67)+(1/LH67)</f>
        <v/>
      </c>
      <c r="LS67">
        <f>(1/LG67)+(1/LF67)+(1/LE67)</f>
        <v/>
      </c>
      <c r="LT67" s="8">
        <f>IF(INDEX(#REF!,MATCH(KQ67,#REF!,0))=INDEX(#REF!,MATCH(KQ67,#REF!,0)),INDEX(#REF!,MATCH(KQ67,#REF!,0)),"ERROR")</f>
        <v/>
      </c>
      <c r="LU67" s="4">
        <f>IF(KR67="G",2,IF(KR67="R",0.5,IF(KR67="A",1)))</f>
        <v/>
      </c>
      <c r="LV67" s="4">
        <f>IF(KS67="G",0.5,IF(KS67="R",2,IF(KS67="A",1)))</f>
        <v/>
      </c>
      <c r="LW67" s="4">
        <f>IF(KT67="G",2,IF(KT67="R",0.5,IF(KT67="A",1)))</f>
        <v/>
      </c>
      <c r="LX67" s="4">
        <f>IF(KU67="G",0.5,IF(KU67="R",2,IF(KU67="A",1)))</f>
        <v/>
      </c>
      <c r="LY67" s="7">
        <f>(LK67*(LU67+LX67)+(LL67*(LU67+LX67)))</f>
        <v/>
      </c>
      <c r="LZ67" s="7">
        <f>(LN67*(LV67+LW67)+(LO67*(LV67+LW67)))</f>
        <v/>
      </c>
      <c r="MA67" s="11">
        <f>LY67-LZ67</f>
        <v/>
      </c>
      <c r="MB67" s="5">
        <f>MA67+2</f>
        <v/>
      </c>
      <c r="MC67" s="6">
        <f>MA67-2</f>
        <v/>
      </c>
      <c r="MD67" s="4">
        <f>LE67</f>
        <v/>
      </c>
      <c r="ME67" s="9">
        <f>IF(MD67=0,1000,MD67+0.75)</f>
        <v/>
      </c>
      <c r="MF67" s="10">
        <f>IF(MD67=0,0,MD67-0.75)</f>
        <v/>
      </c>
      <c r="MG67" s="4">
        <f>((LM67*(LU67+LX67))-((LP67*(LV67+LW67))))</f>
        <v/>
      </c>
      <c r="MH67" s="9">
        <f>MG67*1.2</f>
        <v/>
      </c>
      <c r="MI67" s="10">
        <f>MG67*0.8</f>
        <v/>
      </c>
      <c r="MJ67">
        <f>IFERROR(NX67,"")</f>
        <v/>
      </c>
      <c r="MK67">
        <f>IFERROR(NY67,"")</f>
        <v/>
      </c>
      <c r="ML67">
        <f>IFERROR(NZ67,"")</f>
        <v/>
      </c>
      <c r="MM67">
        <f>IFERROR(OA67,"")</f>
        <v/>
      </c>
      <c r="MN67">
        <f>IFERROR(OB67,"")</f>
        <v/>
      </c>
      <c r="MO67">
        <f>IFERROR(OC67,"")</f>
        <v/>
      </c>
      <c r="MP67" s="1">
        <f>COUNTIFS(#REF!,LT67,#REF!,1,#REF!,"&gt;="&amp;MC67,#REF!,"&lt;="&amp;MB67,#REF!,"&lt;="&amp;ME67,#REF!,"&gt;="&amp;MF67,#REF!,"="&amp;KV67,#REF!,"="&amp;KX67)</f>
        <v/>
      </c>
      <c r="MQ67" s="1">
        <f>COUNTIFS(#REF!,LT67,#REF!,0,#REF!,"&gt;="&amp;MC67,#REF!,"&lt;="&amp;MB67,#REF!,"&lt;="&amp;ME67,#REF!,"&gt;="&amp;MF67,#REF!,"="&amp;KV67,#REF!,"="&amp;KX67)</f>
        <v/>
      </c>
      <c r="MR67" s="1">
        <f>COUNTIFS(#REF!,LT67,#REF!,1,#REF!,"&gt;="&amp;MC67,#REF!,"&lt;="&amp;MB67,#REF!,"&lt;="&amp;ME67,#REF!,"&gt;="&amp;MF67,#REF!,"="&amp;KW67,#REF!,"="&amp;KY67)</f>
        <v/>
      </c>
      <c r="MS67" s="1">
        <f>COUNTIFS(#REF!,LT67,#REF!,0,#REF!,"&gt;="&amp;MC67,#REF!,"&lt;="&amp;MB67,#REF!,"&lt;="&amp;ME67,#REF!,"&gt;="&amp;MF67,#REF!,"="&amp;KW67,#REF!,"="&amp;KY67)</f>
        <v/>
      </c>
      <c r="MT67" s="1">
        <f>COUNTIFS(#REF!,LT67,#REF!,1,#REF!,"&gt;="&amp;MI67,#REF!,"&lt;="&amp;MH67,#REF!,"&lt;="&amp;ME67,#REF!,"&gt;="&amp;MF67)</f>
        <v/>
      </c>
      <c r="MU67" s="1">
        <f>COUNTIFS(#REF!,LT67,#REF!,0,#REF!,"&gt;="&amp;MI67,#REF!,"&lt;="&amp;MH67,#REF!,"&lt;="&amp;ME67,#REF!,"&gt;="&amp;MF67)</f>
        <v/>
      </c>
      <c r="MV67" s="1">
        <f>COUNTIFS(#REF!,LT67,#REF!,1,#REF!,"&gt;="&amp;MI67,#REF!,"&lt;="&amp;MH67,#REF!,"="&amp;KZ67,#REF!,"="&amp;LA67,#REF!,"&lt;="&amp;ME67,#REF!,"&gt;="&amp;MF67)</f>
        <v/>
      </c>
      <c r="MW67" s="1">
        <f>COUNTIFS(#REF!,LT67,#REF!,0,#REF!,"&gt;="&amp;MI67,#REF!,"&lt;="&amp;MH67,#REF!,"="&amp;KZ67,#REF!,"="&amp;LA67,#REF!,"&lt;="&amp;ME67,#REF!,"&gt;="&amp;MF67)</f>
        <v/>
      </c>
      <c r="MX67" s="1">
        <f>COUNTIFS(#REF!,LT67,#REF!,1,#REF!,"&gt;="&amp;MC67,#REF!,"&lt;="&amp;MB67,#REF!,"&lt;="&amp;ME67,#REF!,"&gt;="&amp;MF67)</f>
        <v/>
      </c>
      <c r="MY67" s="1">
        <f>COUNTIFS(#REF!,LT67,#REF!,0,#REF!,"&gt;="&amp;MC67,#REF!,"&lt;="&amp;MB67,#REF!,"&lt;="&amp;ME67,#REF!,"&gt;="&amp;MF67)</f>
        <v/>
      </c>
      <c r="MZ67" s="1">
        <f>COUNTIFS(#REF!,LT67,#REF!,1,#REF!,"&lt;="&amp;ME67,#REF!,"&gt;="&amp;MF67,#REF!,"="&amp;KV67,#REF!,"="&amp;KX67)</f>
        <v/>
      </c>
      <c r="NA67" s="1">
        <f>COUNTIFS(#REF!,LT67,#REF!,0,#REF!,"&lt;="&amp;ME67,#REF!,"&gt;="&amp;MF67,#REF!,"="&amp;KV67,#REF!,"="&amp;KX67)</f>
        <v/>
      </c>
      <c r="NB67" s="1">
        <f>COUNTIFS(#REF!,LT67,#REF!,1,#REF!,"&lt;="&amp;ME67,#REF!,"&gt;="&amp;MF67,#REF!,"="&amp;KW67,#REF!,"="&amp;KY67)</f>
        <v/>
      </c>
      <c r="NC67" s="1">
        <f>COUNTIFS(#REF!,LT67,#REF!,0,#REF!,"&lt;="&amp;ME67,#REF!,"&gt;="&amp;MF67,#REF!,"="&amp;KW67,#REF!,"="&amp;KY67)</f>
        <v/>
      </c>
      <c r="ND67" s="1">
        <f>MP67+MR67+MT67+MV67+MX67+MZ67+NB67</f>
        <v/>
      </c>
      <c r="NE67" s="1">
        <f>MQ67+MS67+MU67+MW67+MY67+NA67+NC67</f>
        <v/>
      </c>
      <c r="NF67" s="1">
        <f>ND67+NE67</f>
        <v/>
      </c>
      <c r="NG67" s="33">
        <f>ND67/(ND67+NE67)</f>
        <v/>
      </c>
      <c r="NH67" s="3">
        <f>1/NG67</f>
        <v/>
      </c>
      <c r="NI67" s="1">
        <f>LI67</f>
        <v/>
      </c>
      <c r="NJ67" s="79">
        <f>((1-NG67)*(1/(NI67-1))*0.98-(NG67*1))</f>
        <v/>
      </c>
      <c r="NK67" s="34">
        <f>IF(LR67&lt;0.9,0,IF(AND(LR67&gt;1.1),0,1))</f>
        <v/>
      </c>
      <c r="NL67" s="34">
        <f>IF(LS67&lt;0.9,0,IF(AND(LS67&gt;1.1),0,1))</f>
        <v/>
      </c>
      <c r="NM67" s="32">
        <f>IF(NF67&gt;99,1,0)</f>
        <v/>
      </c>
      <c r="NN67" s="32">
        <f>IF(NJ67&gt;0.0799,1,0)</f>
        <v/>
      </c>
      <c r="NO67" s="32">
        <f>IF(NJ67&gt;NQ67,1,0)</f>
        <v/>
      </c>
      <c r="NP67" s="32">
        <f>NM67+NN67+NO67+NK67+NL67</f>
        <v/>
      </c>
      <c r="NQ67" s="79">
        <f>(((100*NG67)*(NI67-1)*0.98)-((1-NG67)*100))/100</f>
        <v/>
      </c>
      <c r="NR67" s="34">
        <f>IF(LR67&lt;0.9,0,IF(AND(LR67&gt;1.1),0,1))</f>
        <v/>
      </c>
      <c r="NS67" s="34">
        <f>IF(LS67&lt;0.9,0,IF(AND(LS67&gt;1.1),0,1))</f>
        <v/>
      </c>
      <c r="NT67" s="32">
        <f>IF(NF67&gt;99,1,0)</f>
        <v/>
      </c>
      <c r="NU67" s="32">
        <f>IF(NQ67&gt;0.0799,1,0)</f>
        <v/>
      </c>
      <c r="NV67" s="32">
        <f>IF(NQ67&gt;NJ67,1,0)</f>
        <v/>
      </c>
      <c r="NW67" s="32">
        <f>NT67+NU67+NV67+NR67+NS67</f>
        <v/>
      </c>
      <c r="NX67">
        <f>IF(NP67=5,"LayAway0-1",IF(AND(NW67=5),"BackAway0-1",""))</f>
        <v/>
      </c>
      <c r="NY67">
        <f>IF(NP67=5,KO67,IF(AND(NW67=5),KO67,""))</f>
        <v/>
      </c>
      <c r="NZ67">
        <f>IF(NP67=5,"Match Odds",IF(AND(NW67=5),"Match Odds",""))</f>
        <v/>
      </c>
      <c r="OA67">
        <f>IF(NP67=5,KP67,IF(AND(NW67=5),KP67,""))</f>
        <v/>
      </c>
      <c r="OB67">
        <f>IF(NP67=5,"MATCH_ODDS",IF(AND(NW67=5),"MATCH_ODDS",""))</f>
        <v/>
      </c>
      <c r="OC67">
        <f>IF(NP67=5,"LAY",IF(AND(NW67=5),"BACK",""))</f>
        <v/>
      </c>
    </row>
    <row r="68" ht="16.5" customHeight="1" thickBot="1" thickTop="1">
      <c r="A68" s="2" t="n"/>
      <c r="KN68" s="1">
        <f>IF(INDEX(#REF!,MATCH('HT 0-1'!D68,#REF!,0))=INDEX(#REF!,MATCH('HT 0-1'!D68,#REF!,0)),INDEX(#REF!,MATCH('HT 0-1'!D68,#REF!,0)),"ERROR")</f>
        <v/>
      </c>
      <c r="KO68" s="1">
        <f>IF(INDEX(#REF!,MATCH('HT 0-1'!E68,#REF!,0))=INDEX(#REF!,MATCH('HT 0-1'!E68,#REF!,0)),INDEX(#REF!,MATCH('HT 0-1'!E68,#REF!,0)),"ERROR")</f>
        <v/>
      </c>
      <c r="KP68" s="1">
        <f>KN68&amp;" v "&amp;KO68</f>
        <v/>
      </c>
      <c r="KQ68">
        <f>B68&amp;"_"&amp;C68</f>
        <v/>
      </c>
      <c r="KR68" s="1">
        <f>IF((HW68/KK68)&lt;0.335,"G",IF((HW68/KK68)&gt;0.67,"R","A"))</f>
        <v/>
      </c>
      <c r="KS68" s="1">
        <f>IF((HX68/KK68)&lt;0.335,"G",IF((HX68/KK68)&gt;0.67,"R","A"))</f>
        <v/>
      </c>
      <c r="KT68" s="1">
        <f>IF((IH68/KK68)&lt;0.335,"G",IF((IH68/KK68)&gt;0.67,"R","A"))</f>
        <v/>
      </c>
      <c r="KU68" s="1">
        <f>IF((II68/KK68)&lt;0.335,"G",IF((II68/KK68)&gt;0.67,"R","A"))</f>
        <v/>
      </c>
      <c r="KV68" s="1">
        <f>IF((HZ68/KK68)&lt;0.335,"G",IF((HZ68/KK68)&gt;0.67,"R","A"))</f>
        <v/>
      </c>
      <c r="KW68" s="1">
        <f>IF((HY68/KK68)&lt;0.335,"G",IF((HY68/KK68)&gt;0.67,"R","A"))</f>
        <v/>
      </c>
      <c r="KX68" s="1">
        <f>IF((IK68/KK68)&lt;0.335,"G",IF((IK68/KK68)&gt;0.67,"R","A"))</f>
        <v/>
      </c>
      <c r="KY68" s="1">
        <f>IF((IJ68/KK68)&lt;0.335,"G",IF((IJ68/KK68)&gt;0.67,"R","A"))</f>
        <v/>
      </c>
      <c r="KZ68" s="1">
        <f>IF((HQ68/KK68)&lt;0.335,"G",IF((HQ68/KK68)&gt;0.67,"R","A"))</f>
        <v/>
      </c>
      <c r="LA68" s="1">
        <f>IF((IB68/KK68)&lt;0.335,"G",IF((IB68/KK68)&gt;0.67,"R","A"))</f>
        <v/>
      </c>
      <c r="LB68">
        <f>IF(LQ68="0-1",INDEX(Scrape!#REF!,MATCH('HT 0-1'!KP68,Scrape!$B:$B,0)),"")</f>
        <v/>
      </c>
      <c r="LC68">
        <f>IF(LQ68="0-1",INDEX(Scrape!$A:$A,MATCH('HT 0-1'!KP68,Scrape!$B:$B,0)),"")</f>
        <v/>
      </c>
      <c r="LD68">
        <f>IF(LQ68="0-1",INDEX(Scrape!$B:$B,MATCH('HT 0-1'!KP68,Scrape!$B:$B,0)),"")</f>
        <v/>
      </c>
      <c r="LE68">
        <f>IF(LQ68="0-1",INDEX(Scrape!$C:$C,MATCH('HT 0-1'!KP68,Scrape!$B:$B,0)),"")</f>
        <v/>
      </c>
      <c r="LF68">
        <f>IF(LQ68="0-1",INDEX(Scrape!$D:$D,MATCH('HT 0-1'!KP68,Scrape!$B:$B,0)),"")</f>
        <v/>
      </c>
      <c r="LG68">
        <f>IF(LQ68="0-1",INDEX(Scrape!$E:$E,MATCH('HT 0-1'!KP68,Scrape!$B:$B,0)),"")</f>
        <v/>
      </c>
      <c r="LH68">
        <f>IF(LQ68="0-1",INDEX(Scrape!$F:$F,MATCH('HT 0-1'!KP68,Scrape!$B:$B,0)),"")</f>
        <v/>
      </c>
      <c r="LI68">
        <f>IF(LQ68="0-1",INDEX(Scrape!$G:$G,MATCH('HT 0-1'!KP68,Scrape!$B:$B,0)),"")</f>
        <v/>
      </c>
      <c r="LJ68">
        <f>IF(LQ68="0-1",INDEX(Scrape!$H:$H,MATCH('HT 0-1'!KP68,Scrape!$B:$B,0)),"")</f>
        <v/>
      </c>
      <c r="LK68">
        <f>IF(LQ68="0-1",INDEX(Scrape!$I:$I,MATCH('HT 0-1'!KP68,Scrape!$B:$B,0)),"")</f>
        <v/>
      </c>
      <c r="LL68">
        <f>IF(LQ68="0-1",INDEX(Scrape!$J:$J,MATCH('HT 0-1'!KP68,Scrape!$B:$B,0)),"")</f>
        <v/>
      </c>
      <c r="LM68">
        <f>IF(LQ68="0-1",INDEX(Scrape!$K:$K,MATCH('HT 0-1'!KP68,Scrape!$B:$B,0)),"")</f>
        <v/>
      </c>
      <c r="LN68">
        <f>IF(LQ68="0-1",INDEX(Scrape!$L:$L,MATCH('HT 0-1'!KP68,Scrape!$B:$B,0)),"")</f>
        <v/>
      </c>
      <c r="LO68">
        <f>IF(LQ68="0-1",INDEX(Scrape!$M:$M,MATCH('HT 0-1'!KP68,Scrape!$B:$B,0)),"")</f>
        <v/>
      </c>
      <c r="LP68">
        <f>IF(LQ68="0-1",INDEX(Scrape!$N:$N,MATCH('HT 0-1'!KP68,Scrape!$B:$B,0)),"")</f>
        <v/>
      </c>
      <c r="LQ68">
        <f>INDEX(Scrape!$O:$O,MATCH('HT 0-1'!KP68,Scrape!$B:$B,0))</f>
        <v/>
      </c>
      <c r="LR68">
        <f>(1/LJ68)+(1/LI68)+(1/LH68)</f>
        <v/>
      </c>
      <c r="LS68">
        <f>(1/LG68)+(1/LF68)+(1/LE68)</f>
        <v/>
      </c>
      <c r="LT68" s="8">
        <f>IF(INDEX(#REF!,MATCH(KQ68,#REF!,0))=INDEX(#REF!,MATCH(KQ68,#REF!,0)),INDEX(#REF!,MATCH(KQ68,#REF!,0)),"ERROR")</f>
        <v/>
      </c>
      <c r="LU68" s="4">
        <f>IF(KR68="G",2,IF(KR68="R",0.5,IF(KR68="A",1)))</f>
        <v/>
      </c>
      <c r="LV68" s="4">
        <f>IF(KS68="G",0.5,IF(KS68="R",2,IF(KS68="A",1)))</f>
        <v/>
      </c>
      <c r="LW68" s="4">
        <f>IF(KT68="G",2,IF(KT68="R",0.5,IF(KT68="A",1)))</f>
        <v/>
      </c>
      <c r="LX68" s="4">
        <f>IF(KU68="G",0.5,IF(KU68="R",2,IF(KU68="A",1)))</f>
        <v/>
      </c>
      <c r="LY68" s="7">
        <f>(LK68*(LU68+LX68)+(LL68*(LU68+LX68)))</f>
        <v/>
      </c>
      <c r="LZ68" s="7">
        <f>(LN68*(LV68+LW68)+(LO68*(LV68+LW68)))</f>
        <v/>
      </c>
      <c r="MA68" s="11">
        <f>LY68-LZ68</f>
        <v/>
      </c>
      <c r="MB68" s="5">
        <f>MA68+2</f>
        <v/>
      </c>
      <c r="MC68" s="6">
        <f>MA68-2</f>
        <v/>
      </c>
      <c r="MD68" s="4">
        <f>LE68</f>
        <v/>
      </c>
      <c r="ME68" s="9">
        <f>IF(MD68=0,1000,MD68+0.75)</f>
        <v/>
      </c>
      <c r="MF68" s="10">
        <f>IF(MD68=0,0,MD68-0.75)</f>
        <v/>
      </c>
      <c r="MG68" s="4">
        <f>((LM68*(LU68+LX68))-((LP68*(LV68+LW68))))</f>
        <v/>
      </c>
      <c r="MH68" s="9">
        <f>MG68*1.2</f>
        <v/>
      </c>
      <c r="MI68" s="10">
        <f>MG68*0.8</f>
        <v/>
      </c>
      <c r="MJ68">
        <f>IFERROR(NX68,"")</f>
        <v/>
      </c>
      <c r="MK68">
        <f>IFERROR(NY68,"")</f>
        <v/>
      </c>
      <c r="ML68">
        <f>IFERROR(NZ68,"")</f>
        <v/>
      </c>
      <c r="MM68">
        <f>IFERROR(OA68,"")</f>
        <v/>
      </c>
      <c r="MN68">
        <f>IFERROR(OB68,"")</f>
        <v/>
      </c>
      <c r="MO68">
        <f>IFERROR(OC68,"")</f>
        <v/>
      </c>
      <c r="MP68" s="1">
        <f>COUNTIFS(#REF!,LT68,#REF!,1,#REF!,"&gt;="&amp;MC68,#REF!,"&lt;="&amp;MB68,#REF!,"&lt;="&amp;ME68,#REF!,"&gt;="&amp;MF68,#REF!,"="&amp;KV68,#REF!,"="&amp;KX68)</f>
        <v/>
      </c>
      <c r="MQ68" s="1">
        <f>COUNTIFS(#REF!,LT68,#REF!,0,#REF!,"&gt;="&amp;MC68,#REF!,"&lt;="&amp;MB68,#REF!,"&lt;="&amp;ME68,#REF!,"&gt;="&amp;MF68,#REF!,"="&amp;KV68,#REF!,"="&amp;KX68)</f>
        <v/>
      </c>
      <c r="MR68" s="1">
        <f>COUNTIFS(#REF!,LT68,#REF!,1,#REF!,"&gt;="&amp;MC68,#REF!,"&lt;="&amp;MB68,#REF!,"&lt;="&amp;ME68,#REF!,"&gt;="&amp;MF68,#REF!,"="&amp;KW68,#REF!,"="&amp;KY68)</f>
        <v/>
      </c>
      <c r="MS68" s="1">
        <f>COUNTIFS(#REF!,LT68,#REF!,0,#REF!,"&gt;="&amp;MC68,#REF!,"&lt;="&amp;MB68,#REF!,"&lt;="&amp;ME68,#REF!,"&gt;="&amp;MF68,#REF!,"="&amp;KW68,#REF!,"="&amp;KY68)</f>
        <v/>
      </c>
      <c r="MT68" s="1">
        <f>COUNTIFS(#REF!,LT68,#REF!,1,#REF!,"&gt;="&amp;MI68,#REF!,"&lt;="&amp;MH68,#REF!,"&lt;="&amp;ME68,#REF!,"&gt;="&amp;MF68)</f>
        <v/>
      </c>
      <c r="MU68" s="1">
        <f>COUNTIFS(#REF!,LT68,#REF!,0,#REF!,"&gt;="&amp;MI68,#REF!,"&lt;="&amp;MH68,#REF!,"&lt;="&amp;ME68,#REF!,"&gt;="&amp;MF68)</f>
        <v/>
      </c>
      <c r="MV68" s="1">
        <f>COUNTIFS(#REF!,LT68,#REF!,1,#REF!,"&gt;="&amp;MI68,#REF!,"&lt;="&amp;MH68,#REF!,"="&amp;KZ68,#REF!,"="&amp;LA68,#REF!,"&lt;="&amp;ME68,#REF!,"&gt;="&amp;MF68)</f>
        <v/>
      </c>
      <c r="MW68" s="1">
        <f>COUNTIFS(#REF!,LT68,#REF!,0,#REF!,"&gt;="&amp;MI68,#REF!,"&lt;="&amp;MH68,#REF!,"="&amp;KZ68,#REF!,"="&amp;LA68,#REF!,"&lt;="&amp;ME68,#REF!,"&gt;="&amp;MF68)</f>
        <v/>
      </c>
      <c r="MX68" s="1">
        <f>COUNTIFS(#REF!,LT68,#REF!,1,#REF!,"&gt;="&amp;MC68,#REF!,"&lt;="&amp;MB68,#REF!,"&lt;="&amp;ME68,#REF!,"&gt;="&amp;MF68)</f>
        <v/>
      </c>
      <c r="MY68" s="1">
        <f>COUNTIFS(#REF!,LT68,#REF!,0,#REF!,"&gt;="&amp;MC68,#REF!,"&lt;="&amp;MB68,#REF!,"&lt;="&amp;ME68,#REF!,"&gt;="&amp;MF68)</f>
        <v/>
      </c>
      <c r="MZ68" s="1">
        <f>COUNTIFS(#REF!,LT68,#REF!,1,#REF!,"&lt;="&amp;ME68,#REF!,"&gt;="&amp;MF68,#REF!,"="&amp;KV68,#REF!,"="&amp;KX68)</f>
        <v/>
      </c>
      <c r="NA68" s="1">
        <f>COUNTIFS(#REF!,LT68,#REF!,0,#REF!,"&lt;="&amp;ME68,#REF!,"&gt;="&amp;MF68,#REF!,"="&amp;KV68,#REF!,"="&amp;KX68)</f>
        <v/>
      </c>
      <c r="NB68" s="1">
        <f>COUNTIFS(#REF!,LT68,#REF!,1,#REF!,"&lt;="&amp;ME68,#REF!,"&gt;="&amp;MF68,#REF!,"="&amp;KW68,#REF!,"="&amp;KY68)</f>
        <v/>
      </c>
      <c r="NC68" s="1">
        <f>COUNTIFS(#REF!,LT68,#REF!,0,#REF!,"&lt;="&amp;ME68,#REF!,"&gt;="&amp;MF68,#REF!,"="&amp;KW68,#REF!,"="&amp;KY68)</f>
        <v/>
      </c>
      <c r="ND68" s="1">
        <f>MP68+MR68+MT68+MV68+MX68+MZ68+NB68</f>
        <v/>
      </c>
      <c r="NE68" s="1">
        <f>MQ68+MS68+MU68+MW68+MY68+NA68+NC68</f>
        <v/>
      </c>
      <c r="NF68" s="1">
        <f>ND68+NE68</f>
        <v/>
      </c>
      <c r="NG68" s="33">
        <f>ND68/(ND68+NE68)</f>
        <v/>
      </c>
      <c r="NH68" s="3">
        <f>1/NG68</f>
        <v/>
      </c>
      <c r="NI68" s="1">
        <f>LI68</f>
        <v/>
      </c>
      <c r="NJ68" s="79">
        <f>((1-NG68)*(1/(NI68-1))*0.98-(NG68*1))</f>
        <v/>
      </c>
      <c r="NK68" s="34">
        <f>IF(LR68&lt;0.9,0,IF(AND(LR68&gt;1.1),0,1))</f>
        <v/>
      </c>
      <c r="NL68" s="34">
        <f>IF(LS68&lt;0.9,0,IF(AND(LS68&gt;1.1),0,1))</f>
        <v/>
      </c>
      <c r="NM68" s="32">
        <f>IF(NF68&gt;99,1,0)</f>
        <v/>
      </c>
      <c r="NN68" s="32">
        <f>IF(NJ68&gt;0.0799,1,0)</f>
        <v/>
      </c>
      <c r="NO68" s="32">
        <f>IF(NJ68&gt;NQ68,1,0)</f>
        <v/>
      </c>
      <c r="NP68" s="32">
        <f>NM68+NN68+NO68+NK68+NL68</f>
        <v/>
      </c>
      <c r="NQ68" s="79">
        <f>(((100*NG68)*(NI68-1)*0.98)-((1-NG68)*100))/100</f>
        <v/>
      </c>
      <c r="NR68" s="34">
        <f>IF(LR68&lt;0.9,0,IF(AND(LR68&gt;1.1),0,1))</f>
        <v/>
      </c>
      <c r="NS68" s="34">
        <f>IF(LS68&lt;0.9,0,IF(AND(LS68&gt;1.1),0,1))</f>
        <v/>
      </c>
      <c r="NT68" s="32">
        <f>IF(NF68&gt;99,1,0)</f>
        <v/>
      </c>
      <c r="NU68" s="32">
        <f>IF(NQ68&gt;0.0799,1,0)</f>
        <v/>
      </c>
      <c r="NV68" s="32">
        <f>IF(NQ68&gt;NJ68,1,0)</f>
        <v/>
      </c>
      <c r="NW68" s="32">
        <f>NT68+NU68+NV68+NR68+NS68</f>
        <v/>
      </c>
      <c r="NX68">
        <f>IF(NP68=5,"LayAway0-1",IF(AND(NW68=5),"BackAway0-1",""))</f>
        <v/>
      </c>
      <c r="NY68">
        <f>IF(NP68=5,KO68,IF(AND(NW68=5),KO68,""))</f>
        <v/>
      </c>
      <c r="NZ68">
        <f>IF(NP68=5,"Match Odds",IF(AND(NW68=5),"Match Odds",""))</f>
        <v/>
      </c>
      <c r="OA68">
        <f>IF(NP68=5,KP68,IF(AND(NW68=5),KP68,""))</f>
        <v/>
      </c>
      <c r="OB68">
        <f>IF(NP68=5,"MATCH_ODDS",IF(AND(NW68=5),"MATCH_ODDS",""))</f>
        <v/>
      </c>
      <c r="OC68">
        <f>IF(NP68=5,"LAY",IF(AND(NW68=5),"BACK",""))</f>
        <v/>
      </c>
    </row>
    <row r="69" ht="16.5" customHeight="1" thickBot="1" thickTop="1">
      <c r="A69" s="2" t="n"/>
      <c r="KN69" s="1">
        <f>IF(INDEX(#REF!,MATCH('HT 0-1'!D69,#REF!,0))=INDEX(#REF!,MATCH('HT 0-1'!D69,#REF!,0)),INDEX(#REF!,MATCH('HT 0-1'!D69,#REF!,0)),"ERROR")</f>
        <v/>
      </c>
      <c r="KO69" s="1">
        <f>IF(INDEX(#REF!,MATCH('HT 0-1'!E69,#REF!,0))=INDEX(#REF!,MATCH('HT 0-1'!E69,#REF!,0)),INDEX(#REF!,MATCH('HT 0-1'!E69,#REF!,0)),"ERROR")</f>
        <v/>
      </c>
      <c r="KP69" s="1">
        <f>KN69&amp;" v "&amp;KO69</f>
        <v/>
      </c>
      <c r="KQ69">
        <f>B69&amp;"_"&amp;C69</f>
        <v/>
      </c>
      <c r="KR69" s="1">
        <f>IF((HW69/KK69)&lt;0.335,"G",IF((HW69/KK69)&gt;0.67,"R","A"))</f>
        <v/>
      </c>
      <c r="KS69" s="1">
        <f>IF((HX69/KK69)&lt;0.335,"G",IF((HX69/KK69)&gt;0.67,"R","A"))</f>
        <v/>
      </c>
      <c r="KT69" s="1">
        <f>IF((IH69/KK69)&lt;0.335,"G",IF((IH69/KK69)&gt;0.67,"R","A"))</f>
        <v/>
      </c>
      <c r="KU69" s="1">
        <f>IF((II69/KK69)&lt;0.335,"G",IF((II69/KK69)&gt;0.67,"R","A"))</f>
        <v/>
      </c>
      <c r="KV69" s="1">
        <f>IF((HZ69/KK69)&lt;0.335,"G",IF((HZ69/KK69)&gt;0.67,"R","A"))</f>
        <v/>
      </c>
      <c r="KW69" s="1">
        <f>IF((HY69/KK69)&lt;0.335,"G",IF((HY69/KK69)&gt;0.67,"R","A"))</f>
        <v/>
      </c>
      <c r="KX69" s="1">
        <f>IF((IK69/KK69)&lt;0.335,"G",IF((IK69/KK69)&gt;0.67,"R","A"))</f>
        <v/>
      </c>
      <c r="KY69" s="1">
        <f>IF((IJ69/KK69)&lt;0.335,"G",IF((IJ69/KK69)&gt;0.67,"R","A"))</f>
        <v/>
      </c>
      <c r="KZ69" s="1">
        <f>IF((HQ69/KK69)&lt;0.335,"G",IF((HQ69/KK69)&gt;0.67,"R","A"))</f>
        <v/>
      </c>
      <c r="LA69" s="1">
        <f>IF((IB69/KK69)&lt;0.335,"G",IF((IB69/KK69)&gt;0.67,"R","A"))</f>
        <v/>
      </c>
      <c r="LB69">
        <f>IF(LQ69="0-1",INDEX(Scrape!#REF!,MATCH('HT 0-1'!KP69,Scrape!$B:$B,0)),"")</f>
        <v/>
      </c>
      <c r="LC69">
        <f>IF(LQ69="0-1",INDEX(Scrape!$A:$A,MATCH('HT 0-1'!KP69,Scrape!$B:$B,0)),"")</f>
        <v/>
      </c>
      <c r="LD69">
        <f>IF(LQ69="0-1",INDEX(Scrape!$B:$B,MATCH('HT 0-1'!KP69,Scrape!$B:$B,0)),"")</f>
        <v/>
      </c>
      <c r="LE69">
        <f>IF(LQ69="0-1",INDEX(Scrape!$C:$C,MATCH('HT 0-1'!KP69,Scrape!$B:$B,0)),"")</f>
        <v/>
      </c>
      <c r="LF69">
        <f>IF(LQ69="0-1",INDEX(Scrape!$D:$D,MATCH('HT 0-1'!KP69,Scrape!$B:$B,0)),"")</f>
        <v/>
      </c>
      <c r="LG69">
        <f>IF(LQ69="0-1",INDEX(Scrape!$E:$E,MATCH('HT 0-1'!KP69,Scrape!$B:$B,0)),"")</f>
        <v/>
      </c>
      <c r="LH69">
        <f>IF(LQ69="0-1",INDEX(Scrape!$F:$F,MATCH('HT 0-1'!KP69,Scrape!$B:$B,0)),"")</f>
        <v/>
      </c>
      <c r="LI69">
        <f>IF(LQ69="0-1",INDEX(Scrape!$G:$G,MATCH('HT 0-1'!KP69,Scrape!$B:$B,0)),"")</f>
        <v/>
      </c>
      <c r="LJ69">
        <f>IF(LQ69="0-1",INDEX(Scrape!$H:$H,MATCH('HT 0-1'!KP69,Scrape!$B:$B,0)),"")</f>
        <v/>
      </c>
      <c r="LK69">
        <f>IF(LQ69="0-1",INDEX(Scrape!$I:$I,MATCH('HT 0-1'!KP69,Scrape!$B:$B,0)),"")</f>
        <v/>
      </c>
      <c r="LL69">
        <f>IF(LQ69="0-1",INDEX(Scrape!$J:$J,MATCH('HT 0-1'!KP69,Scrape!$B:$B,0)),"")</f>
        <v/>
      </c>
      <c r="LM69">
        <f>IF(LQ69="0-1",INDEX(Scrape!$K:$K,MATCH('HT 0-1'!KP69,Scrape!$B:$B,0)),"")</f>
        <v/>
      </c>
      <c r="LN69">
        <f>IF(LQ69="0-1",INDEX(Scrape!$L:$L,MATCH('HT 0-1'!KP69,Scrape!$B:$B,0)),"")</f>
        <v/>
      </c>
      <c r="LO69">
        <f>IF(LQ69="0-1",INDEX(Scrape!$M:$M,MATCH('HT 0-1'!KP69,Scrape!$B:$B,0)),"")</f>
        <v/>
      </c>
      <c r="LP69">
        <f>IF(LQ69="0-1",INDEX(Scrape!$N:$N,MATCH('HT 0-1'!KP69,Scrape!$B:$B,0)),"")</f>
        <v/>
      </c>
      <c r="LQ69">
        <f>INDEX(Scrape!$O:$O,MATCH('HT 0-1'!KP69,Scrape!$B:$B,0))</f>
        <v/>
      </c>
      <c r="LR69">
        <f>(1/LJ69)+(1/LI69)+(1/LH69)</f>
        <v/>
      </c>
      <c r="LS69">
        <f>(1/LG69)+(1/LF69)+(1/LE69)</f>
        <v/>
      </c>
      <c r="LT69" s="8">
        <f>IF(INDEX(#REF!,MATCH(KQ69,#REF!,0))=INDEX(#REF!,MATCH(KQ69,#REF!,0)),INDEX(#REF!,MATCH(KQ69,#REF!,0)),"ERROR")</f>
        <v/>
      </c>
      <c r="LU69" s="4">
        <f>IF(KR69="G",2,IF(KR69="R",0.5,IF(KR69="A",1)))</f>
        <v/>
      </c>
      <c r="LV69" s="4">
        <f>IF(KS69="G",0.5,IF(KS69="R",2,IF(KS69="A",1)))</f>
        <v/>
      </c>
      <c r="LW69" s="4">
        <f>IF(KT69="G",2,IF(KT69="R",0.5,IF(KT69="A",1)))</f>
        <v/>
      </c>
      <c r="LX69" s="4">
        <f>IF(KU69="G",0.5,IF(KU69="R",2,IF(KU69="A",1)))</f>
        <v/>
      </c>
      <c r="LY69" s="7">
        <f>(LK69*(LU69+LX69)+(LL69*(LU69+LX69)))</f>
        <v/>
      </c>
      <c r="LZ69" s="7">
        <f>(LN69*(LV69+LW69)+(LO69*(LV69+LW69)))</f>
        <v/>
      </c>
      <c r="MA69" s="11">
        <f>LY69-LZ69</f>
        <v/>
      </c>
      <c r="MB69" s="5">
        <f>MA69+2</f>
        <v/>
      </c>
      <c r="MC69" s="6">
        <f>MA69-2</f>
        <v/>
      </c>
      <c r="MD69" s="4">
        <f>LE69</f>
        <v/>
      </c>
      <c r="ME69" s="9">
        <f>IF(MD69=0,1000,MD69+0.75)</f>
        <v/>
      </c>
      <c r="MF69" s="10">
        <f>IF(MD69=0,0,MD69-0.75)</f>
        <v/>
      </c>
      <c r="MG69" s="4">
        <f>((LM69*(LU69+LX69))-((LP69*(LV69+LW69))))</f>
        <v/>
      </c>
      <c r="MH69" s="9">
        <f>MG69*1.2</f>
        <v/>
      </c>
      <c r="MI69" s="10">
        <f>MG69*0.8</f>
        <v/>
      </c>
      <c r="MJ69">
        <f>IFERROR(NX69,"")</f>
        <v/>
      </c>
      <c r="MK69">
        <f>IFERROR(NY69,"")</f>
        <v/>
      </c>
      <c r="ML69">
        <f>IFERROR(NZ69,"")</f>
        <v/>
      </c>
      <c r="MM69">
        <f>IFERROR(OA69,"")</f>
        <v/>
      </c>
      <c r="MN69">
        <f>IFERROR(OB69,"")</f>
        <v/>
      </c>
      <c r="MO69">
        <f>IFERROR(OC69,"")</f>
        <v/>
      </c>
      <c r="MP69" s="1">
        <f>COUNTIFS(#REF!,LT69,#REF!,1,#REF!,"&gt;="&amp;MC69,#REF!,"&lt;="&amp;MB69,#REF!,"&lt;="&amp;ME69,#REF!,"&gt;="&amp;MF69,#REF!,"="&amp;KV69,#REF!,"="&amp;KX69)</f>
        <v/>
      </c>
      <c r="MQ69" s="1">
        <f>COUNTIFS(#REF!,LT69,#REF!,0,#REF!,"&gt;="&amp;MC69,#REF!,"&lt;="&amp;MB69,#REF!,"&lt;="&amp;ME69,#REF!,"&gt;="&amp;MF69,#REF!,"="&amp;KV69,#REF!,"="&amp;KX69)</f>
        <v/>
      </c>
      <c r="MR69" s="1">
        <f>COUNTIFS(#REF!,LT69,#REF!,1,#REF!,"&gt;="&amp;MC69,#REF!,"&lt;="&amp;MB69,#REF!,"&lt;="&amp;ME69,#REF!,"&gt;="&amp;MF69,#REF!,"="&amp;KW69,#REF!,"="&amp;KY69)</f>
        <v/>
      </c>
      <c r="MS69" s="1">
        <f>COUNTIFS(#REF!,LT69,#REF!,0,#REF!,"&gt;="&amp;MC69,#REF!,"&lt;="&amp;MB69,#REF!,"&lt;="&amp;ME69,#REF!,"&gt;="&amp;MF69,#REF!,"="&amp;KW69,#REF!,"="&amp;KY69)</f>
        <v/>
      </c>
      <c r="MT69" s="1">
        <f>COUNTIFS(#REF!,LT69,#REF!,1,#REF!,"&gt;="&amp;MI69,#REF!,"&lt;="&amp;MH69,#REF!,"&lt;="&amp;ME69,#REF!,"&gt;="&amp;MF69)</f>
        <v/>
      </c>
      <c r="MU69" s="1">
        <f>COUNTIFS(#REF!,LT69,#REF!,0,#REF!,"&gt;="&amp;MI69,#REF!,"&lt;="&amp;MH69,#REF!,"&lt;="&amp;ME69,#REF!,"&gt;="&amp;MF69)</f>
        <v/>
      </c>
      <c r="MV69" s="1">
        <f>COUNTIFS(#REF!,LT69,#REF!,1,#REF!,"&gt;="&amp;MI69,#REF!,"&lt;="&amp;MH69,#REF!,"="&amp;KZ69,#REF!,"="&amp;LA69,#REF!,"&lt;="&amp;ME69,#REF!,"&gt;="&amp;MF69)</f>
        <v/>
      </c>
      <c r="MW69" s="1">
        <f>COUNTIFS(#REF!,LT69,#REF!,0,#REF!,"&gt;="&amp;MI69,#REF!,"&lt;="&amp;MH69,#REF!,"="&amp;KZ69,#REF!,"="&amp;LA69,#REF!,"&lt;="&amp;ME69,#REF!,"&gt;="&amp;MF69)</f>
        <v/>
      </c>
      <c r="MX69" s="1">
        <f>COUNTIFS(#REF!,LT69,#REF!,1,#REF!,"&gt;="&amp;MC69,#REF!,"&lt;="&amp;MB69,#REF!,"&lt;="&amp;ME69,#REF!,"&gt;="&amp;MF69)</f>
        <v/>
      </c>
      <c r="MY69" s="1">
        <f>COUNTIFS(#REF!,LT69,#REF!,0,#REF!,"&gt;="&amp;MC69,#REF!,"&lt;="&amp;MB69,#REF!,"&lt;="&amp;ME69,#REF!,"&gt;="&amp;MF69)</f>
        <v/>
      </c>
      <c r="MZ69" s="1">
        <f>COUNTIFS(#REF!,LT69,#REF!,1,#REF!,"&lt;="&amp;ME69,#REF!,"&gt;="&amp;MF69,#REF!,"="&amp;KV69,#REF!,"="&amp;KX69)</f>
        <v/>
      </c>
      <c r="NA69" s="1">
        <f>COUNTIFS(#REF!,LT69,#REF!,0,#REF!,"&lt;="&amp;ME69,#REF!,"&gt;="&amp;MF69,#REF!,"="&amp;KV69,#REF!,"="&amp;KX69)</f>
        <v/>
      </c>
      <c r="NB69" s="1">
        <f>COUNTIFS(#REF!,LT69,#REF!,1,#REF!,"&lt;="&amp;ME69,#REF!,"&gt;="&amp;MF69,#REF!,"="&amp;KW69,#REF!,"="&amp;KY69)</f>
        <v/>
      </c>
      <c r="NC69" s="1">
        <f>COUNTIFS(#REF!,LT69,#REF!,0,#REF!,"&lt;="&amp;ME69,#REF!,"&gt;="&amp;MF69,#REF!,"="&amp;KW69,#REF!,"="&amp;KY69)</f>
        <v/>
      </c>
      <c r="ND69" s="1">
        <f>MP69+MR69+MT69+MV69+MX69+MZ69+NB69</f>
        <v/>
      </c>
      <c r="NE69" s="1">
        <f>MQ69+MS69+MU69+MW69+MY69+NA69+NC69</f>
        <v/>
      </c>
      <c r="NF69" s="1">
        <f>ND69+NE69</f>
        <v/>
      </c>
      <c r="NG69" s="33">
        <f>ND69/(ND69+NE69)</f>
        <v/>
      </c>
      <c r="NH69" s="3">
        <f>1/NG69</f>
        <v/>
      </c>
      <c r="NI69" s="1">
        <f>LI69</f>
        <v/>
      </c>
      <c r="NJ69" s="79">
        <f>((1-NG69)*(1/(NI69-1))*0.98-(NG69*1))</f>
        <v/>
      </c>
      <c r="NK69" s="34">
        <f>IF(LR69&lt;0.9,0,IF(AND(LR69&gt;1.1),0,1))</f>
        <v/>
      </c>
      <c r="NL69" s="34">
        <f>IF(LS69&lt;0.9,0,IF(AND(LS69&gt;1.1),0,1))</f>
        <v/>
      </c>
      <c r="NM69" s="32">
        <f>IF(NF69&gt;99,1,0)</f>
        <v/>
      </c>
      <c r="NN69" s="32">
        <f>IF(NJ69&gt;0.0799,1,0)</f>
        <v/>
      </c>
      <c r="NO69" s="32">
        <f>IF(NJ69&gt;NQ69,1,0)</f>
        <v/>
      </c>
      <c r="NP69" s="32">
        <f>NM69+NN69+NO69+NK69+NL69</f>
        <v/>
      </c>
      <c r="NQ69" s="79">
        <f>(((100*NG69)*(NI69-1)*0.98)-((1-NG69)*100))/100</f>
        <v/>
      </c>
      <c r="NR69" s="34">
        <f>IF(LR69&lt;0.9,0,IF(AND(LR69&gt;1.1),0,1))</f>
        <v/>
      </c>
      <c r="NS69" s="34">
        <f>IF(LS69&lt;0.9,0,IF(AND(LS69&gt;1.1),0,1))</f>
        <v/>
      </c>
      <c r="NT69" s="32">
        <f>IF(NF69&gt;99,1,0)</f>
        <v/>
      </c>
      <c r="NU69" s="32">
        <f>IF(NQ69&gt;0.0799,1,0)</f>
        <v/>
      </c>
      <c r="NV69" s="32">
        <f>IF(NQ69&gt;NJ69,1,0)</f>
        <v/>
      </c>
      <c r="NW69" s="32">
        <f>NT69+NU69+NV69+NR69+NS69</f>
        <v/>
      </c>
      <c r="NX69">
        <f>IF(NP69=5,"LayAway0-1",IF(AND(NW69=5),"BackAway0-1",""))</f>
        <v/>
      </c>
      <c r="NY69">
        <f>IF(NP69=5,KO69,IF(AND(NW69=5),KO69,""))</f>
        <v/>
      </c>
      <c r="NZ69">
        <f>IF(NP69=5,"Match Odds",IF(AND(NW69=5),"Match Odds",""))</f>
        <v/>
      </c>
      <c r="OA69">
        <f>IF(NP69=5,KP69,IF(AND(NW69=5),KP69,""))</f>
        <v/>
      </c>
      <c r="OB69">
        <f>IF(NP69=5,"MATCH_ODDS",IF(AND(NW69=5),"MATCH_ODDS",""))</f>
        <v/>
      </c>
      <c r="OC69">
        <f>IF(NP69=5,"LAY",IF(AND(NW69=5),"BACK",""))</f>
        <v/>
      </c>
    </row>
    <row r="70" ht="16.5" customHeight="1" thickBot="1" thickTop="1">
      <c r="A70" s="2" t="n"/>
      <c r="KN70" s="1">
        <f>IF(INDEX(#REF!,MATCH('HT 0-1'!D70,#REF!,0))=INDEX(#REF!,MATCH('HT 0-1'!D70,#REF!,0)),INDEX(#REF!,MATCH('HT 0-1'!D70,#REF!,0)),"ERROR")</f>
        <v/>
      </c>
      <c r="KO70" s="1">
        <f>IF(INDEX(#REF!,MATCH('HT 0-1'!E70,#REF!,0))=INDEX(#REF!,MATCH('HT 0-1'!E70,#REF!,0)),INDEX(#REF!,MATCH('HT 0-1'!E70,#REF!,0)),"ERROR")</f>
        <v/>
      </c>
      <c r="KP70" s="1">
        <f>KN70&amp;" v "&amp;KO70</f>
        <v/>
      </c>
      <c r="KQ70">
        <f>B70&amp;"_"&amp;C70</f>
        <v/>
      </c>
      <c r="KR70" s="1">
        <f>IF((HW70/KK70)&lt;0.335,"G",IF((HW70/KK70)&gt;0.67,"R","A"))</f>
        <v/>
      </c>
      <c r="KS70" s="1">
        <f>IF((HX70/KK70)&lt;0.335,"G",IF((HX70/KK70)&gt;0.67,"R","A"))</f>
        <v/>
      </c>
      <c r="KT70" s="1">
        <f>IF((IH70/KK70)&lt;0.335,"G",IF((IH70/KK70)&gt;0.67,"R","A"))</f>
        <v/>
      </c>
      <c r="KU70" s="1">
        <f>IF((II70/KK70)&lt;0.335,"G",IF((II70/KK70)&gt;0.67,"R","A"))</f>
        <v/>
      </c>
      <c r="KV70" s="1">
        <f>IF((HZ70/KK70)&lt;0.335,"G",IF((HZ70/KK70)&gt;0.67,"R","A"))</f>
        <v/>
      </c>
      <c r="KW70" s="1">
        <f>IF((HY70/KK70)&lt;0.335,"G",IF((HY70/KK70)&gt;0.67,"R","A"))</f>
        <v/>
      </c>
      <c r="KX70" s="1">
        <f>IF((IK70/KK70)&lt;0.335,"G",IF((IK70/KK70)&gt;0.67,"R","A"))</f>
        <v/>
      </c>
      <c r="KY70" s="1">
        <f>IF((IJ70/KK70)&lt;0.335,"G",IF((IJ70/KK70)&gt;0.67,"R","A"))</f>
        <v/>
      </c>
      <c r="KZ70" s="1">
        <f>IF((HQ70/KK70)&lt;0.335,"G",IF((HQ70/KK70)&gt;0.67,"R","A"))</f>
        <v/>
      </c>
      <c r="LA70" s="1">
        <f>IF((IB70/KK70)&lt;0.335,"G",IF((IB70/KK70)&gt;0.67,"R","A"))</f>
        <v/>
      </c>
      <c r="LB70">
        <f>IF(LQ70="0-1",INDEX(Scrape!#REF!,MATCH('HT 0-1'!KP70,Scrape!$B:$B,0)),"")</f>
        <v/>
      </c>
      <c r="LC70">
        <f>IF(LQ70="0-1",INDEX(Scrape!$A:$A,MATCH('HT 0-1'!KP70,Scrape!$B:$B,0)),"")</f>
        <v/>
      </c>
      <c r="LD70">
        <f>IF(LQ70="0-1",INDEX(Scrape!$B:$B,MATCH('HT 0-1'!KP70,Scrape!$B:$B,0)),"")</f>
        <v/>
      </c>
      <c r="LE70">
        <f>IF(LQ70="0-1",INDEX(Scrape!$C:$C,MATCH('HT 0-1'!KP70,Scrape!$B:$B,0)),"")</f>
        <v/>
      </c>
      <c r="LF70">
        <f>IF(LQ70="0-1",INDEX(Scrape!$D:$D,MATCH('HT 0-1'!KP70,Scrape!$B:$B,0)),"")</f>
        <v/>
      </c>
      <c r="LG70">
        <f>IF(LQ70="0-1",INDEX(Scrape!$E:$E,MATCH('HT 0-1'!KP70,Scrape!$B:$B,0)),"")</f>
        <v/>
      </c>
      <c r="LH70">
        <f>IF(LQ70="0-1",INDEX(Scrape!$F:$F,MATCH('HT 0-1'!KP70,Scrape!$B:$B,0)),"")</f>
        <v/>
      </c>
      <c r="LI70">
        <f>IF(LQ70="0-1",INDEX(Scrape!$G:$G,MATCH('HT 0-1'!KP70,Scrape!$B:$B,0)),"")</f>
        <v/>
      </c>
      <c r="LJ70">
        <f>IF(LQ70="0-1",INDEX(Scrape!$H:$H,MATCH('HT 0-1'!KP70,Scrape!$B:$B,0)),"")</f>
        <v/>
      </c>
      <c r="LK70">
        <f>IF(LQ70="0-1",INDEX(Scrape!$I:$I,MATCH('HT 0-1'!KP70,Scrape!$B:$B,0)),"")</f>
        <v/>
      </c>
      <c r="LL70">
        <f>IF(LQ70="0-1",INDEX(Scrape!$J:$J,MATCH('HT 0-1'!KP70,Scrape!$B:$B,0)),"")</f>
        <v/>
      </c>
      <c r="LM70">
        <f>IF(LQ70="0-1",INDEX(Scrape!$K:$K,MATCH('HT 0-1'!KP70,Scrape!$B:$B,0)),"")</f>
        <v/>
      </c>
      <c r="LN70">
        <f>IF(LQ70="0-1",INDEX(Scrape!$L:$L,MATCH('HT 0-1'!KP70,Scrape!$B:$B,0)),"")</f>
        <v/>
      </c>
      <c r="LO70">
        <f>IF(LQ70="0-1",INDEX(Scrape!$M:$M,MATCH('HT 0-1'!KP70,Scrape!$B:$B,0)),"")</f>
        <v/>
      </c>
      <c r="LP70">
        <f>IF(LQ70="0-1",INDEX(Scrape!$N:$N,MATCH('HT 0-1'!KP70,Scrape!$B:$B,0)),"")</f>
        <v/>
      </c>
      <c r="LQ70">
        <f>INDEX(Scrape!$O:$O,MATCH('HT 0-1'!KP70,Scrape!$B:$B,0))</f>
        <v/>
      </c>
      <c r="LR70">
        <f>(1/LJ70)+(1/LI70)+(1/LH70)</f>
        <v/>
      </c>
      <c r="LS70">
        <f>(1/LG70)+(1/LF70)+(1/LE70)</f>
        <v/>
      </c>
      <c r="LT70" s="8">
        <f>IF(INDEX(#REF!,MATCH(KQ70,#REF!,0))=INDEX(#REF!,MATCH(KQ70,#REF!,0)),INDEX(#REF!,MATCH(KQ70,#REF!,0)),"ERROR")</f>
        <v/>
      </c>
      <c r="LU70" s="4">
        <f>IF(KR70="G",2,IF(KR70="R",0.5,IF(KR70="A",1)))</f>
        <v/>
      </c>
      <c r="LV70" s="4">
        <f>IF(KS70="G",0.5,IF(KS70="R",2,IF(KS70="A",1)))</f>
        <v/>
      </c>
      <c r="LW70" s="4">
        <f>IF(KT70="G",2,IF(KT70="R",0.5,IF(KT70="A",1)))</f>
        <v/>
      </c>
      <c r="LX70" s="4">
        <f>IF(KU70="G",0.5,IF(KU70="R",2,IF(KU70="A",1)))</f>
        <v/>
      </c>
      <c r="LY70" s="7">
        <f>(LK70*(LU70+LX70)+(LL70*(LU70+LX70)))</f>
        <v/>
      </c>
      <c r="LZ70" s="7">
        <f>(LN70*(LV70+LW70)+(LO70*(LV70+LW70)))</f>
        <v/>
      </c>
      <c r="MA70" s="11">
        <f>LY70-LZ70</f>
        <v/>
      </c>
      <c r="MB70" s="5">
        <f>MA70+2</f>
        <v/>
      </c>
      <c r="MC70" s="6">
        <f>MA70-2</f>
        <v/>
      </c>
      <c r="MD70" s="4">
        <f>LE70</f>
        <v/>
      </c>
      <c r="ME70" s="9">
        <f>IF(MD70=0,1000,MD70+0.75)</f>
        <v/>
      </c>
      <c r="MF70" s="10">
        <f>IF(MD70=0,0,MD70-0.75)</f>
        <v/>
      </c>
      <c r="MG70" s="4">
        <f>((LM70*(LU70+LX70))-((LP70*(LV70+LW70))))</f>
        <v/>
      </c>
      <c r="MH70" s="9">
        <f>MG70*1.2</f>
        <v/>
      </c>
      <c r="MI70" s="10">
        <f>MG70*0.8</f>
        <v/>
      </c>
      <c r="MJ70">
        <f>IFERROR(NX70,"")</f>
        <v/>
      </c>
      <c r="MK70">
        <f>IFERROR(NY70,"")</f>
        <v/>
      </c>
      <c r="ML70">
        <f>IFERROR(NZ70,"")</f>
        <v/>
      </c>
      <c r="MM70">
        <f>IFERROR(OA70,"")</f>
        <v/>
      </c>
      <c r="MN70">
        <f>IFERROR(OB70,"")</f>
        <v/>
      </c>
      <c r="MO70">
        <f>IFERROR(OC70,"")</f>
        <v/>
      </c>
      <c r="MP70" s="1">
        <f>COUNTIFS(#REF!,LT70,#REF!,1,#REF!,"&gt;="&amp;MC70,#REF!,"&lt;="&amp;MB70,#REF!,"&lt;="&amp;ME70,#REF!,"&gt;="&amp;MF70,#REF!,"="&amp;KV70,#REF!,"="&amp;KX70)</f>
        <v/>
      </c>
      <c r="MQ70" s="1">
        <f>COUNTIFS(#REF!,LT70,#REF!,0,#REF!,"&gt;="&amp;MC70,#REF!,"&lt;="&amp;MB70,#REF!,"&lt;="&amp;ME70,#REF!,"&gt;="&amp;MF70,#REF!,"="&amp;KV70,#REF!,"="&amp;KX70)</f>
        <v/>
      </c>
      <c r="MR70" s="1">
        <f>COUNTIFS(#REF!,LT70,#REF!,1,#REF!,"&gt;="&amp;MC70,#REF!,"&lt;="&amp;MB70,#REF!,"&lt;="&amp;ME70,#REF!,"&gt;="&amp;MF70,#REF!,"="&amp;KW70,#REF!,"="&amp;KY70)</f>
        <v/>
      </c>
      <c r="MS70" s="1">
        <f>COUNTIFS(#REF!,LT70,#REF!,0,#REF!,"&gt;="&amp;MC70,#REF!,"&lt;="&amp;MB70,#REF!,"&lt;="&amp;ME70,#REF!,"&gt;="&amp;MF70,#REF!,"="&amp;KW70,#REF!,"="&amp;KY70)</f>
        <v/>
      </c>
      <c r="MT70" s="1">
        <f>COUNTIFS(#REF!,LT70,#REF!,1,#REF!,"&gt;="&amp;MI70,#REF!,"&lt;="&amp;MH70,#REF!,"&lt;="&amp;ME70,#REF!,"&gt;="&amp;MF70)</f>
        <v/>
      </c>
      <c r="MU70" s="1">
        <f>COUNTIFS(#REF!,LT70,#REF!,0,#REF!,"&gt;="&amp;MI70,#REF!,"&lt;="&amp;MH70,#REF!,"&lt;="&amp;ME70,#REF!,"&gt;="&amp;MF70)</f>
        <v/>
      </c>
      <c r="MV70" s="1">
        <f>COUNTIFS(#REF!,LT70,#REF!,1,#REF!,"&gt;="&amp;MI70,#REF!,"&lt;="&amp;MH70,#REF!,"="&amp;KZ70,#REF!,"="&amp;LA70,#REF!,"&lt;="&amp;ME70,#REF!,"&gt;="&amp;MF70)</f>
        <v/>
      </c>
      <c r="MW70" s="1">
        <f>COUNTIFS(#REF!,LT70,#REF!,0,#REF!,"&gt;="&amp;MI70,#REF!,"&lt;="&amp;MH70,#REF!,"="&amp;KZ70,#REF!,"="&amp;LA70,#REF!,"&lt;="&amp;ME70,#REF!,"&gt;="&amp;MF70)</f>
        <v/>
      </c>
      <c r="MX70" s="1">
        <f>COUNTIFS(#REF!,LT70,#REF!,1,#REF!,"&gt;="&amp;MC70,#REF!,"&lt;="&amp;MB70,#REF!,"&lt;="&amp;ME70,#REF!,"&gt;="&amp;MF70)</f>
        <v/>
      </c>
      <c r="MY70" s="1">
        <f>COUNTIFS(#REF!,LT70,#REF!,0,#REF!,"&gt;="&amp;MC70,#REF!,"&lt;="&amp;MB70,#REF!,"&lt;="&amp;ME70,#REF!,"&gt;="&amp;MF70)</f>
        <v/>
      </c>
      <c r="MZ70" s="1">
        <f>COUNTIFS(#REF!,LT70,#REF!,1,#REF!,"&lt;="&amp;ME70,#REF!,"&gt;="&amp;MF70,#REF!,"="&amp;KV70,#REF!,"="&amp;KX70)</f>
        <v/>
      </c>
      <c r="NA70" s="1">
        <f>COUNTIFS(#REF!,LT70,#REF!,0,#REF!,"&lt;="&amp;ME70,#REF!,"&gt;="&amp;MF70,#REF!,"="&amp;KV70,#REF!,"="&amp;KX70)</f>
        <v/>
      </c>
      <c r="NB70" s="1">
        <f>COUNTIFS(#REF!,LT70,#REF!,1,#REF!,"&lt;="&amp;ME70,#REF!,"&gt;="&amp;MF70,#REF!,"="&amp;KW70,#REF!,"="&amp;KY70)</f>
        <v/>
      </c>
      <c r="NC70" s="1">
        <f>COUNTIFS(#REF!,LT70,#REF!,0,#REF!,"&lt;="&amp;ME70,#REF!,"&gt;="&amp;MF70,#REF!,"="&amp;KW70,#REF!,"="&amp;KY70)</f>
        <v/>
      </c>
      <c r="ND70" s="1">
        <f>MP70+MR70+MT70+MV70+MX70+MZ70+NB70</f>
        <v/>
      </c>
      <c r="NE70" s="1">
        <f>MQ70+MS70+MU70+MW70+MY70+NA70+NC70</f>
        <v/>
      </c>
      <c r="NF70" s="1">
        <f>ND70+NE70</f>
        <v/>
      </c>
      <c r="NG70" s="33">
        <f>ND70/(ND70+NE70)</f>
        <v/>
      </c>
      <c r="NH70" s="3">
        <f>1/NG70</f>
        <v/>
      </c>
      <c r="NI70" s="1">
        <f>LI70</f>
        <v/>
      </c>
      <c r="NJ70" s="79">
        <f>((1-NG70)*(1/(NI70-1))*0.98-(NG70*1))</f>
        <v/>
      </c>
      <c r="NK70" s="34">
        <f>IF(LR70&lt;0.9,0,IF(AND(LR70&gt;1.1),0,1))</f>
        <v/>
      </c>
      <c r="NL70" s="34">
        <f>IF(LS70&lt;0.9,0,IF(AND(LS70&gt;1.1),0,1))</f>
        <v/>
      </c>
      <c r="NM70" s="32">
        <f>IF(NF70&gt;99,1,0)</f>
        <v/>
      </c>
      <c r="NN70" s="32">
        <f>IF(NJ70&gt;0.0799,1,0)</f>
        <v/>
      </c>
      <c r="NO70" s="32">
        <f>IF(NJ70&gt;NQ70,1,0)</f>
        <v/>
      </c>
      <c r="NP70" s="32">
        <f>NM70+NN70+NO70+NK70+NL70</f>
        <v/>
      </c>
      <c r="NQ70" s="79">
        <f>(((100*NG70)*(NI70-1)*0.98)-((1-NG70)*100))/100</f>
        <v/>
      </c>
      <c r="NR70" s="34">
        <f>IF(LR70&lt;0.9,0,IF(AND(LR70&gt;1.1),0,1))</f>
        <v/>
      </c>
      <c r="NS70" s="34">
        <f>IF(LS70&lt;0.9,0,IF(AND(LS70&gt;1.1),0,1))</f>
        <v/>
      </c>
      <c r="NT70" s="32">
        <f>IF(NF70&gt;99,1,0)</f>
        <v/>
      </c>
      <c r="NU70" s="32">
        <f>IF(NQ70&gt;0.0799,1,0)</f>
        <v/>
      </c>
      <c r="NV70" s="32">
        <f>IF(NQ70&gt;NJ70,1,0)</f>
        <v/>
      </c>
      <c r="NW70" s="32">
        <f>NT70+NU70+NV70+NR70+NS70</f>
        <v/>
      </c>
      <c r="NX70">
        <f>IF(NP70=5,"LayAway0-1",IF(AND(NW70=5),"BackAway0-1",""))</f>
        <v/>
      </c>
      <c r="NY70">
        <f>IF(NP70=5,KO70,IF(AND(NW70=5),KO70,""))</f>
        <v/>
      </c>
      <c r="NZ70">
        <f>IF(NP70=5,"Match Odds",IF(AND(NW70=5),"Match Odds",""))</f>
        <v/>
      </c>
      <c r="OA70">
        <f>IF(NP70=5,KP70,IF(AND(NW70=5),KP70,""))</f>
        <v/>
      </c>
      <c r="OB70">
        <f>IF(NP70=5,"MATCH_ODDS",IF(AND(NW70=5),"MATCH_ODDS",""))</f>
        <v/>
      </c>
      <c r="OC70">
        <f>IF(NP70=5,"LAY",IF(AND(NW70=5),"BACK",""))</f>
        <v/>
      </c>
    </row>
    <row r="71" ht="16.5" customHeight="1" thickBot="1" thickTop="1">
      <c r="A71" s="2" t="n"/>
      <c r="KN71" s="1">
        <f>IF(INDEX(#REF!,MATCH('HT 0-1'!D71,#REF!,0))=INDEX(#REF!,MATCH('HT 0-1'!D71,#REF!,0)),INDEX(#REF!,MATCH('HT 0-1'!D71,#REF!,0)),"ERROR")</f>
        <v/>
      </c>
      <c r="KO71" s="1">
        <f>IF(INDEX(#REF!,MATCH('HT 0-1'!E71,#REF!,0))=INDEX(#REF!,MATCH('HT 0-1'!E71,#REF!,0)),INDEX(#REF!,MATCH('HT 0-1'!E71,#REF!,0)),"ERROR")</f>
        <v/>
      </c>
      <c r="KP71" s="1">
        <f>KN71&amp;" v "&amp;KO71</f>
        <v/>
      </c>
      <c r="KQ71">
        <f>B71&amp;"_"&amp;C71</f>
        <v/>
      </c>
      <c r="KR71" s="1">
        <f>IF((HW71/KK71)&lt;0.335,"G",IF((HW71/KK71)&gt;0.67,"R","A"))</f>
        <v/>
      </c>
      <c r="KS71" s="1">
        <f>IF((HX71/KK71)&lt;0.335,"G",IF((HX71/KK71)&gt;0.67,"R","A"))</f>
        <v/>
      </c>
      <c r="KT71" s="1">
        <f>IF((IH71/KK71)&lt;0.335,"G",IF((IH71/KK71)&gt;0.67,"R","A"))</f>
        <v/>
      </c>
      <c r="KU71" s="1">
        <f>IF((II71/KK71)&lt;0.335,"G",IF((II71/KK71)&gt;0.67,"R","A"))</f>
        <v/>
      </c>
      <c r="KV71" s="1">
        <f>IF((HZ71/KK71)&lt;0.335,"G",IF((HZ71/KK71)&gt;0.67,"R","A"))</f>
        <v/>
      </c>
      <c r="KW71" s="1">
        <f>IF((HY71/KK71)&lt;0.335,"G",IF((HY71/KK71)&gt;0.67,"R","A"))</f>
        <v/>
      </c>
      <c r="KX71" s="1">
        <f>IF((IK71/KK71)&lt;0.335,"G",IF((IK71/KK71)&gt;0.67,"R","A"))</f>
        <v/>
      </c>
      <c r="KY71" s="1">
        <f>IF((IJ71/KK71)&lt;0.335,"G",IF((IJ71/KK71)&gt;0.67,"R","A"))</f>
        <v/>
      </c>
      <c r="KZ71" s="1">
        <f>IF((HQ71/KK71)&lt;0.335,"G",IF((HQ71/KK71)&gt;0.67,"R","A"))</f>
        <v/>
      </c>
      <c r="LA71" s="1">
        <f>IF((IB71/KK71)&lt;0.335,"G",IF((IB71/KK71)&gt;0.67,"R","A"))</f>
        <v/>
      </c>
      <c r="LB71">
        <f>IF(LQ71="0-1",INDEX(Scrape!#REF!,MATCH('HT 0-1'!KP71,Scrape!$B:$B,0)),"")</f>
        <v/>
      </c>
      <c r="LC71">
        <f>IF(LQ71="0-1",INDEX(Scrape!$A:$A,MATCH('HT 0-1'!KP71,Scrape!$B:$B,0)),"")</f>
        <v/>
      </c>
      <c r="LD71">
        <f>IF(LQ71="0-1",INDEX(Scrape!$B:$B,MATCH('HT 0-1'!KP71,Scrape!$B:$B,0)),"")</f>
        <v/>
      </c>
      <c r="LE71">
        <f>IF(LQ71="0-1",INDEX(Scrape!$C:$C,MATCH('HT 0-1'!KP71,Scrape!$B:$B,0)),"")</f>
        <v/>
      </c>
      <c r="LF71">
        <f>IF(LQ71="0-1",INDEX(Scrape!$D:$D,MATCH('HT 0-1'!KP71,Scrape!$B:$B,0)),"")</f>
        <v/>
      </c>
      <c r="LG71">
        <f>IF(LQ71="0-1",INDEX(Scrape!$E:$E,MATCH('HT 0-1'!KP71,Scrape!$B:$B,0)),"")</f>
        <v/>
      </c>
      <c r="LH71">
        <f>IF(LQ71="0-1",INDEX(Scrape!$F:$F,MATCH('HT 0-1'!KP71,Scrape!$B:$B,0)),"")</f>
        <v/>
      </c>
      <c r="LI71">
        <f>IF(LQ71="0-1",INDEX(Scrape!$G:$G,MATCH('HT 0-1'!KP71,Scrape!$B:$B,0)),"")</f>
        <v/>
      </c>
      <c r="LJ71">
        <f>IF(LQ71="0-1",INDEX(Scrape!$H:$H,MATCH('HT 0-1'!KP71,Scrape!$B:$B,0)),"")</f>
        <v/>
      </c>
      <c r="LK71">
        <f>IF(LQ71="0-1",INDEX(Scrape!$I:$I,MATCH('HT 0-1'!KP71,Scrape!$B:$B,0)),"")</f>
        <v/>
      </c>
      <c r="LL71">
        <f>IF(LQ71="0-1",INDEX(Scrape!$J:$J,MATCH('HT 0-1'!KP71,Scrape!$B:$B,0)),"")</f>
        <v/>
      </c>
      <c r="LM71">
        <f>IF(LQ71="0-1",INDEX(Scrape!$K:$K,MATCH('HT 0-1'!KP71,Scrape!$B:$B,0)),"")</f>
        <v/>
      </c>
      <c r="LN71">
        <f>IF(LQ71="0-1",INDEX(Scrape!$L:$L,MATCH('HT 0-1'!KP71,Scrape!$B:$B,0)),"")</f>
        <v/>
      </c>
      <c r="LO71">
        <f>IF(LQ71="0-1",INDEX(Scrape!$M:$M,MATCH('HT 0-1'!KP71,Scrape!$B:$B,0)),"")</f>
        <v/>
      </c>
      <c r="LP71">
        <f>IF(LQ71="0-1",INDEX(Scrape!$N:$N,MATCH('HT 0-1'!KP71,Scrape!$B:$B,0)),"")</f>
        <v/>
      </c>
      <c r="LQ71">
        <f>INDEX(Scrape!$O:$O,MATCH('HT 0-1'!KP71,Scrape!$B:$B,0))</f>
        <v/>
      </c>
      <c r="LR71">
        <f>(1/LJ71)+(1/LI71)+(1/LH71)</f>
        <v/>
      </c>
      <c r="LS71">
        <f>(1/LG71)+(1/LF71)+(1/LE71)</f>
        <v/>
      </c>
      <c r="LT71" s="8">
        <f>IF(INDEX(#REF!,MATCH(KQ71,#REF!,0))=INDEX(#REF!,MATCH(KQ71,#REF!,0)),INDEX(#REF!,MATCH(KQ71,#REF!,0)),"ERROR")</f>
        <v/>
      </c>
      <c r="LU71" s="4">
        <f>IF(KR71="G",2,IF(KR71="R",0.5,IF(KR71="A",1)))</f>
        <v/>
      </c>
      <c r="LV71" s="4">
        <f>IF(KS71="G",0.5,IF(KS71="R",2,IF(KS71="A",1)))</f>
        <v/>
      </c>
      <c r="LW71" s="4">
        <f>IF(KT71="G",2,IF(KT71="R",0.5,IF(KT71="A",1)))</f>
        <v/>
      </c>
      <c r="LX71" s="4">
        <f>IF(KU71="G",0.5,IF(KU71="R",2,IF(KU71="A",1)))</f>
        <v/>
      </c>
      <c r="LY71" s="7">
        <f>(LK71*(LU71+LX71)+(LL71*(LU71+LX71)))</f>
        <v/>
      </c>
      <c r="LZ71" s="7">
        <f>(LN71*(LV71+LW71)+(LO71*(LV71+LW71)))</f>
        <v/>
      </c>
      <c r="MA71" s="11">
        <f>LY71-LZ71</f>
        <v/>
      </c>
      <c r="MB71" s="5">
        <f>MA71+2</f>
        <v/>
      </c>
      <c r="MC71" s="6">
        <f>MA71-2</f>
        <v/>
      </c>
      <c r="MD71" s="4">
        <f>LE71</f>
        <v/>
      </c>
      <c r="ME71" s="9">
        <f>IF(MD71=0,1000,MD71+0.75)</f>
        <v/>
      </c>
      <c r="MF71" s="10">
        <f>IF(MD71=0,0,MD71-0.75)</f>
        <v/>
      </c>
      <c r="MG71" s="4">
        <f>((LM71*(LU71+LX71))-((LP71*(LV71+LW71))))</f>
        <v/>
      </c>
      <c r="MH71" s="9">
        <f>MG71*1.2</f>
        <v/>
      </c>
      <c r="MI71" s="10">
        <f>MG71*0.8</f>
        <v/>
      </c>
      <c r="MJ71">
        <f>IFERROR(NX71,"")</f>
        <v/>
      </c>
      <c r="MK71">
        <f>IFERROR(NY71,"")</f>
        <v/>
      </c>
      <c r="ML71">
        <f>IFERROR(NZ71,"")</f>
        <v/>
      </c>
      <c r="MM71">
        <f>IFERROR(OA71,"")</f>
        <v/>
      </c>
      <c r="MN71">
        <f>IFERROR(OB71,"")</f>
        <v/>
      </c>
      <c r="MO71">
        <f>IFERROR(OC71,"")</f>
        <v/>
      </c>
      <c r="MP71" s="1">
        <f>COUNTIFS(#REF!,LT71,#REF!,1,#REF!,"&gt;="&amp;MC71,#REF!,"&lt;="&amp;MB71,#REF!,"&lt;="&amp;ME71,#REF!,"&gt;="&amp;MF71,#REF!,"="&amp;KV71,#REF!,"="&amp;KX71)</f>
        <v/>
      </c>
      <c r="MQ71" s="1">
        <f>COUNTIFS(#REF!,LT71,#REF!,0,#REF!,"&gt;="&amp;MC71,#REF!,"&lt;="&amp;MB71,#REF!,"&lt;="&amp;ME71,#REF!,"&gt;="&amp;MF71,#REF!,"="&amp;KV71,#REF!,"="&amp;KX71)</f>
        <v/>
      </c>
      <c r="MR71" s="1">
        <f>COUNTIFS(#REF!,LT71,#REF!,1,#REF!,"&gt;="&amp;MC71,#REF!,"&lt;="&amp;MB71,#REF!,"&lt;="&amp;ME71,#REF!,"&gt;="&amp;MF71,#REF!,"="&amp;KW71,#REF!,"="&amp;KY71)</f>
        <v/>
      </c>
      <c r="MS71" s="1">
        <f>COUNTIFS(#REF!,LT71,#REF!,0,#REF!,"&gt;="&amp;MC71,#REF!,"&lt;="&amp;MB71,#REF!,"&lt;="&amp;ME71,#REF!,"&gt;="&amp;MF71,#REF!,"="&amp;KW71,#REF!,"="&amp;KY71)</f>
        <v/>
      </c>
      <c r="MT71" s="1">
        <f>COUNTIFS(#REF!,LT71,#REF!,1,#REF!,"&gt;="&amp;MI71,#REF!,"&lt;="&amp;MH71,#REF!,"&lt;="&amp;ME71,#REF!,"&gt;="&amp;MF71)</f>
        <v/>
      </c>
      <c r="MU71" s="1">
        <f>COUNTIFS(#REF!,LT71,#REF!,0,#REF!,"&gt;="&amp;MI71,#REF!,"&lt;="&amp;MH71,#REF!,"&lt;="&amp;ME71,#REF!,"&gt;="&amp;MF71)</f>
        <v/>
      </c>
      <c r="MV71" s="1">
        <f>COUNTIFS(#REF!,LT71,#REF!,1,#REF!,"&gt;="&amp;MI71,#REF!,"&lt;="&amp;MH71,#REF!,"="&amp;KZ71,#REF!,"="&amp;LA71,#REF!,"&lt;="&amp;ME71,#REF!,"&gt;="&amp;MF71)</f>
        <v/>
      </c>
      <c r="MW71" s="1">
        <f>COUNTIFS(#REF!,LT71,#REF!,0,#REF!,"&gt;="&amp;MI71,#REF!,"&lt;="&amp;MH71,#REF!,"="&amp;KZ71,#REF!,"="&amp;LA71,#REF!,"&lt;="&amp;ME71,#REF!,"&gt;="&amp;MF71)</f>
        <v/>
      </c>
      <c r="MX71" s="1">
        <f>COUNTIFS(#REF!,LT71,#REF!,1,#REF!,"&gt;="&amp;MC71,#REF!,"&lt;="&amp;MB71,#REF!,"&lt;="&amp;ME71,#REF!,"&gt;="&amp;MF71)</f>
        <v/>
      </c>
      <c r="MY71" s="1">
        <f>COUNTIFS(#REF!,LT71,#REF!,0,#REF!,"&gt;="&amp;MC71,#REF!,"&lt;="&amp;MB71,#REF!,"&lt;="&amp;ME71,#REF!,"&gt;="&amp;MF71)</f>
        <v/>
      </c>
      <c r="MZ71" s="1">
        <f>COUNTIFS(#REF!,LT71,#REF!,1,#REF!,"&lt;="&amp;ME71,#REF!,"&gt;="&amp;MF71,#REF!,"="&amp;KV71,#REF!,"="&amp;KX71)</f>
        <v/>
      </c>
      <c r="NA71" s="1">
        <f>COUNTIFS(#REF!,LT71,#REF!,0,#REF!,"&lt;="&amp;ME71,#REF!,"&gt;="&amp;MF71,#REF!,"="&amp;KV71,#REF!,"="&amp;KX71)</f>
        <v/>
      </c>
      <c r="NB71" s="1">
        <f>COUNTIFS(#REF!,LT71,#REF!,1,#REF!,"&lt;="&amp;ME71,#REF!,"&gt;="&amp;MF71,#REF!,"="&amp;KW71,#REF!,"="&amp;KY71)</f>
        <v/>
      </c>
      <c r="NC71" s="1">
        <f>COUNTIFS(#REF!,LT71,#REF!,0,#REF!,"&lt;="&amp;ME71,#REF!,"&gt;="&amp;MF71,#REF!,"="&amp;KW71,#REF!,"="&amp;KY71)</f>
        <v/>
      </c>
      <c r="ND71" s="1">
        <f>MP71+MR71+MT71+MV71+MX71+MZ71+NB71</f>
        <v/>
      </c>
      <c r="NE71" s="1">
        <f>MQ71+MS71+MU71+MW71+MY71+NA71+NC71</f>
        <v/>
      </c>
      <c r="NF71" s="1">
        <f>ND71+NE71</f>
        <v/>
      </c>
      <c r="NG71" s="33">
        <f>ND71/(ND71+NE71)</f>
        <v/>
      </c>
      <c r="NH71" s="3">
        <f>1/NG71</f>
        <v/>
      </c>
      <c r="NI71" s="1">
        <f>LI71</f>
        <v/>
      </c>
      <c r="NJ71" s="79">
        <f>((1-NG71)*(1/(NI71-1))*0.98-(NG71*1))</f>
        <v/>
      </c>
      <c r="NK71" s="34">
        <f>IF(LR71&lt;0.9,0,IF(AND(LR71&gt;1.1),0,1))</f>
        <v/>
      </c>
      <c r="NL71" s="34">
        <f>IF(LS71&lt;0.9,0,IF(AND(LS71&gt;1.1),0,1))</f>
        <v/>
      </c>
      <c r="NM71" s="32">
        <f>IF(NF71&gt;99,1,0)</f>
        <v/>
      </c>
      <c r="NN71" s="32">
        <f>IF(NJ71&gt;0.0799,1,0)</f>
        <v/>
      </c>
      <c r="NO71" s="32">
        <f>IF(NJ71&gt;NQ71,1,0)</f>
        <v/>
      </c>
      <c r="NP71" s="32">
        <f>NM71+NN71+NO71+NK71+NL71</f>
        <v/>
      </c>
      <c r="NQ71" s="79">
        <f>(((100*NG71)*(NI71-1)*0.98)-((1-NG71)*100))/100</f>
        <v/>
      </c>
      <c r="NR71" s="34">
        <f>IF(LR71&lt;0.9,0,IF(AND(LR71&gt;1.1),0,1))</f>
        <v/>
      </c>
      <c r="NS71" s="34">
        <f>IF(LS71&lt;0.9,0,IF(AND(LS71&gt;1.1),0,1))</f>
        <v/>
      </c>
      <c r="NT71" s="32">
        <f>IF(NF71&gt;99,1,0)</f>
        <v/>
      </c>
      <c r="NU71" s="32">
        <f>IF(NQ71&gt;0.0799,1,0)</f>
        <v/>
      </c>
      <c r="NV71" s="32">
        <f>IF(NQ71&gt;NJ71,1,0)</f>
        <v/>
      </c>
      <c r="NW71" s="32">
        <f>NT71+NU71+NV71+NR71+NS71</f>
        <v/>
      </c>
      <c r="NX71">
        <f>IF(NP71=5,"LayAway0-1",IF(AND(NW71=5),"BackAway0-1",""))</f>
        <v/>
      </c>
      <c r="NY71">
        <f>IF(NP71=5,KO71,IF(AND(NW71=5),KO71,""))</f>
        <v/>
      </c>
      <c r="NZ71">
        <f>IF(NP71=5,"Match Odds",IF(AND(NW71=5),"Match Odds",""))</f>
        <v/>
      </c>
      <c r="OA71">
        <f>IF(NP71=5,KP71,IF(AND(NW71=5),KP71,""))</f>
        <v/>
      </c>
      <c r="OB71">
        <f>IF(NP71=5,"MATCH_ODDS",IF(AND(NW71=5),"MATCH_ODDS",""))</f>
        <v/>
      </c>
      <c r="OC71">
        <f>IF(NP71=5,"LAY",IF(AND(NW71=5),"BACK",""))</f>
        <v/>
      </c>
    </row>
    <row r="72" ht="16.5" customHeight="1" thickBot="1" thickTop="1">
      <c r="A72" s="2" t="n"/>
      <c r="KN72" s="1">
        <f>IF(INDEX(#REF!,MATCH('HT 0-1'!D72,#REF!,0))=INDEX(#REF!,MATCH('HT 0-1'!D72,#REF!,0)),INDEX(#REF!,MATCH('HT 0-1'!D72,#REF!,0)),"ERROR")</f>
        <v/>
      </c>
      <c r="KO72" s="1">
        <f>IF(INDEX(#REF!,MATCH('HT 0-1'!E72,#REF!,0))=INDEX(#REF!,MATCH('HT 0-1'!E72,#REF!,0)),INDEX(#REF!,MATCH('HT 0-1'!E72,#REF!,0)),"ERROR")</f>
        <v/>
      </c>
      <c r="KP72" s="1">
        <f>KN72&amp;" v "&amp;KO72</f>
        <v/>
      </c>
      <c r="KQ72">
        <f>B72&amp;"_"&amp;C72</f>
        <v/>
      </c>
      <c r="KR72" s="1">
        <f>IF((HW72/KK72)&lt;0.335,"G",IF((HW72/KK72)&gt;0.67,"R","A"))</f>
        <v/>
      </c>
      <c r="KS72" s="1">
        <f>IF((HX72/KK72)&lt;0.335,"G",IF((HX72/KK72)&gt;0.67,"R","A"))</f>
        <v/>
      </c>
      <c r="KT72" s="1">
        <f>IF((IH72/KK72)&lt;0.335,"G",IF((IH72/KK72)&gt;0.67,"R","A"))</f>
        <v/>
      </c>
      <c r="KU72" s="1">
        <f>IF((II72/KK72)&lt;0.335,"G",IF((II72/KK72)&gt;0.67,"R","A"))</f>
        <v/>
      </c>
      <c r="KV72" s="1">
        <f>IF((HZ72/KK72)&lt;0.335,"G",IF((HZ72/KK72)&gt;0.67,"R","A"))</f>
        <v/>
      </c>
      <c r="KW72" s="1">
        <f>IF((HY72/KK72)&lt;0.335,"G",IF((HY72/KK72)&gt;0.67,"R","A"))</f>
        <v/>
      </c>
      <c r="KX72" s="1">
        <f>IF((IK72/KK72)&lt;0.335,"G",IF((IK72/KK72)&gt;0.67,"R","A"))</f>
        <v/>
      </c>
      <c r="KY72" s="1">
        <f>IF((IJ72/KK72)&lt;0.335,"G",IF((IJ72/KK72)&gt;0.67,"R","A"))</f>
        <v/>
      </c>
      <c r="KZ72" s="1">
        <f>IF((HQ72/KK72)&lt;0.335,"G",IF((HQ72/KK72)&gt;0.67,"R","A"))</f>
        <v/>
      </c>
      <c r="LA72" s="1">
        <f>IF((IB72/KK72)&lt;0.335,"G",IF((IB72/KK72)&gt;0.67,"R","A"))</f>
        <v/>
      </c>
      <c r="LB72">
        <f>IF(LQ72="0-1",INDEX(Scrape!#REF!,MATCH('HT 0-1'!KP72,Scrape!$B:$B,0)),"")</f>
        <v/>
      </c>
      <c r="LC72">
        <f>IF(LQ72="0-1",INDEX(Scrape!$A:$A,MATCH('HT 0-1'!KP72,Scrape!$B:$B,0)),"")</f>
        <v/>
      </c>
      <c r="LD72">
        <f>IF(LQ72="0-1",INDEX(Scrape!$B:$B,MATCH('HT 0-1'!KP72,Scrape!$B:$B,0)),"")</f>
        <v/>
      </c>
      <c r="LE72">
        <f>IF(LQ72="0-1",INDEX(Scrape!$C:$C,MATCH('HT 0-1'!KP72,Scrape!$B:$B,0)),"")</f>
        <v/>
      </c>
      <c r="LF72">
        <f>IF(LQ72="0-1",INDEX(Scrape!$D:$D,MATCH('HT 0-1'!KP72,Scrape!$B:$B,0)),"")</f>
        <v/>
      </c>
      <c r="LG72">
        <f>IF(LQ72="0-1",INDEX(Scrape!$E:$E,MATCH('HT 0-1'!KP72,Scrape!$B:$B,0)),"")</f>
        <v/>
      </c>
      <c r="LH72">
        <f>IF(LQ72="0-1",INDEX(Scrape!$F:$F,MATCH('HT 0-1'!KP72,Scrape!$B:$B,0)),"")</f>
        <v/>
      </c>
      <c r="LI72">
        <f>IF(LQ72="0-1",INDEX(Scrape!$G:$G,MATCH('HT 0-1'!KP72,Scrape!$B:$B,0)),"")</f>
        <v/>
      </c>
      <c r="LJ72">
        <f>IF(LQ72="0-1",INDEX(Scrape!$H:$H,MATCH('HT 0-1'!KP72,Scrape!$B:$B,0)),"")</f>
        <v/>
      </c>
      <c r="LK72">
        <f>IF(LQ72="0-1",INDEX(Scrape!$I:$I,MATCH('HT 0-1'!KP72,Scrape!$B:$B,0)),"")</f>
        <v/>
      </c>
      <c r="LL72">
        <f>IF(LQ72="0-1",INDEX(Scrape!$J:$J,MATCH('HT 0-1'!KP72,Scrape!$B:$B,0)),"")</f>
        <v/>
      </c>
      <c r="LM72">
        <f>IF(LQ72="0-1",INDEX(Scrape!$K:$K,MATCH('HT 0-1'!KP72,Scrape!$B:$B,0)),"")</f>
        <v/>
      </c>
      <c r="LN72">
        <f>IF(LQ72="0-1",INDEX(Scrape!$L:$L,MATCH('HT 0-1'!KP72,Scrape!$B:$B,0)),"")</f>
        <v/>
      </c>
      <c r="LO72">
        <f>IF(LQ72="0-1",INDEX(Scrape!$M:$M,MATCH('HT 0-1'!KP72,Scrape!$B:$B,0)),"")</f>
        <v/>
      </c>
      <c r="LP72">
        <f>IF(LQ72="0-1",INDEX(Scrape!$N:$N,MATCH('HT 0-1'!KP72,Scrape!$B:$B,0)),"")</f>
        <v/>
      </c>
      <c r="LQ72">
        <f>INDEX(Scrape!$O:$O,MATCH('HT 0-1'!KP72,Scrape!$B:$B,0))</f>
        <v/>
      </c>
      <c r="LR72">
        <f>(1/LJ72)+(1/LI72)+(1/LH72)</f>
        <v/>
      </c>
      <c r="LS72">
        <f>(1/LG72)+(1/LF72)+(1/LE72)</f>
        <v/>
      </c>
      <c r="LT72" s="8">
        <f>IF(INDEX(#REF!,MATCH(KQ72,#REF!,0))=INDEX(#REF!,MATCH(KQ72,#REF!,0)),INDEX(#REF!,MATCH(KQ72,#REF!,0)),"ERROR")</f>
        <v/>
      </c>
      <c r="LU72" s="4">
        <f>IF(KR72="G",2,IF(KR72="R",0.5,IF(KR72="A",1)))</f>
        <v/>
      </c>
      <c r="LV72" s="4">
        <f>IF(KS72="G",0.5,IF(KS72="R",2,IF(KS72="A",1)))</f>
        <v/>
      </c>
      <c r="LW72" s="4">
        <f>IF(KT72="G",2,IF(KT72="R",0.5,IF(KT72="A",1)))</f>
        <v/>
      </c>
      <c r="LX72" s="4">
        <f>IF(KU72="G",0.5,IF(KU72="R",2,IF(KU72="A",1)))</f>
        <v/>
      </c>
      <c r="LY72" s="7">
        <f>(LK72*(LU72+LX72)+(LL72*(LU72+LX72)))</f>
        <v/>
      </c>
      <c r="LZ72" s="7">
        <f>(LN72*(LV72+LW72)+(LO72*(LV72+LW72)))</f>
        <v/>
      </c>
      <c r="MA72" s="11">
        <f>LY72-LZ72</f>
        <v/>
      </c>
      <c r="MB72" s="5">
        <f>MA72+2</f>
        <v/>
      </c>
      <c r="MC72" s="6">
        <f>MA72-2</f>
        <v/>
      </c>
      <c r="MD72" s="4">
        <f>LE72</f>
        <v/>
      </c>
      <c r="ME72" s="9">
        <f>IF(MD72=0,1000,MD72+0.75)</f>
        <v/>
      </c>
      <c r="MF72" s="10">
        <f>IF(MD72=0,0,MD72-0.75)</f>
        <v/>
      </c>
      <c r="MG72" s="4">
        <f>((LM72*(LU72+LX72))-((LP72*(LV72+LW72))))</f>
        <v/>
      </c>
      <c r="MH72" s="9">
        <f>MG72*1.2</f>
        <v/>
      </c>
      <c r="MI72" s="10">
        <f>MG72*0.8</f>
        <v/>
      </c>
      <c r="MJ72">
        <f>IFERROR(NX72,"")</f>
        <v/>
      </c>
      <c r="MK72">
        <f>IFERROR(NY72,"")</f>
        <v/>
      </c>
      <c r="ML72">
        <f>IFERROR(NZ72,"")</f>
        <v/>
      </c>
      <c r="MM72">
        <f>IFERROR(OA72,"")</f>
        <v/>
      </c>
      <c r="MN72">
        <f>IFERROR(OB72,"")</f>
        <v/>
      </c>
      <c r="MO72">
        <f>IFERROR(OC72,"")</f>
        <v/>
      </c>
      <c r="MP72" s="1">
        <f>COUNTIFS(#REF!,LT72,#REF!,1,#REF!,"&gt;="&amp;MC72,#REF!,"&lt;="&amp;MB72,#REF!,"&lt;="&amp;ME72,#REF!,"&gt;="&amp;MF72,#REF!,"="&amp;KV72,#REF!,"="&amp;KX72)</f>
        <v/>
      </c>
      <c r="MQ72" s="1">
        <f>COUNTIFS(#REF!,LT72,#REF!,0,#REF!,"&gt;="&amp;MC72,#REF!,"&lt;="&amp;MB72,#REF!,"&lt;="&amp;ME72,#REF!,"&gt;="&amp;MF72,#REF!,"="&amp;KV72,#REF!,"="&amp;KX72)</f>
        <v/>
      </c>
      <c r="MR72" s="1">
        <f>COUNTIFS(#REF!,LT72,#REF!,1,#REF!,"&gt;="&amp;MC72,#REF!,"&lt;="&amp;MB72,#REF!,"&lt;="&amp;ME72,#REF!,"&gt;="&amp;MF72,#REF!,"="&amp;KW72,#REF!,"="&amp;KY72)</f>
        <v/>
      </c>
      <c r="MS72" s="1">
        <f>COUNTIFS(#REF!,LT72,#REF!,0,#REF!,"&gt;="&amp;MC72,#REF!,"&lt;="&amp;MB72,#REF!,"&lt;="&amp;ME72,#REF!,"&gt;="&amp;MF72,#REF!,"="&amp;KW72,#REF!,"="&amp;KY72)</f>
        <v/>
      </c>
      <c r="MT72" s="1">
        <f>COUNTIFS(#REF!,LT72,#REF!,1,#REF!,"&gt;="&amp;MI72,#REF!,"&lt;="&amp;MH72,#REF!,"&lt;="&amp;ME72,#REF!,"&gt;="&amp;MF72)</f>
        <v/>
      </c>
      <c r="MU72" s="1">
        <f>COUNTIFS(#REF!,LT72,#REF!,0,#REF!,"&gt;="&amp;MI72,#REF!,"&lt;="&amp;MH72,#REF!,"&lt;="&amp;ME72,#REF!,"&gt;="&amp;MF72)</f>
        <v/>
      </c>
      <c r="MV72" s="1">
        <f>COUNTIFS(#REF!,LT72,#REF!,1,#REF!,"&gt;="&amp;MI72,#REF!,"&lt;="&amp;MH72,#REF!,"="&amp;KZ72,#REF!,"="&amp;LA72,#REF!,"&lt;="&amp;ME72,#REF!,"&gt;="&amp;MF72)</f>
        <v/>
      </c>
      <c r="MW72" s="1">
        <f>COUNTIFS(#REF!,LT72,#REF!,0,#REF!,"&gt;="&amp;MI72,#REF!,"&lt;="&amp;MH72,#REF!,"="&amp;KZ72,#REF!,"="&amp;LA72,#REF!,"&lt;="&amp;ME72,#REF!,"&gt;="&amp;MF72)</f>
        <v/>
      </c>
      <c r="MX72" s="1">
        <f>COUNTIFS(#REF!,LT72,#REF!,1,#REF!,"&gt;="&amp;MC72,#REF!,"&lt;="&amp;MB72,#REF!,"&lt;="&amp;ME72,#REF!,"&gt;="&amp;MF72)</f>
        <v/>
      </c>
      <c r="MY72" s="1">
        <f>COUNTIFS(#REF!,LT72,#REF!,0,#REF!,"&gt;="&amp;MC72,#REF!,"&lt;="&amp;MB72,#REF!,"&lt;="&amp;ME72,#REF!,"&gt;="&amp;MF72)</f>
        <v/>
      </c>
      <c r="MZ72" s="1">
        <f>COUNTIFS(#REF!,LT72,#REF!,1,#REF!,"&lt;="&amp;ME72,#REF!,"&gt;="&amp;MF72,#REF!,"="&amp;KV72,#REF!,"="&amp;KX72)</f>
        <v/>
      </c>
      <c r="NA72" s="1">
        <f>COUNTIFS(#REF!,LT72,#REF!,0,#REF!,"&lt;="&amp;ME72,#REF!,"&gt;="&amp;MF72,#REF!,"="&amp;KV72,#REF!,"="&amp;KX72)</f>
        <v/>
      </c>
      <c r="NB72" s="1">
        <f>COUNTIFS(#REF!,LT72,#REF!,1,#REF!,"&lt;="&amp;ME72,#REF!,"&gt;="&amp;MF72,#REF!,"="&amp;KW72,#REF!,"="&amp;KY72)</f>
        <v/>
      </c>
      <c r="NC72" s="1">
        <f>COUNTIFS(#REF!,LT72,#REF!,0,#REF!,"&lt;="&amp;ME72,#REF!,"&gt;="&amp;MF72,#REF!,"="&amp;KW72,#REF!,"="&amp;KY72)</f>
        <v/>
      </c>
      <c r="ND72" s="1">
        <f>MP72+MR72+MT72+MV72+MX72+MZ72+NB72</f>
        <v/>
      </c>
      <c r="NE72" s="1">
        <f>MQ72+MS72+MU72+MW72+MY72+NA72+NC72</f>
        <v/>
      </c>
      <c r="NF72" s="1">
        <f>ND72+NE72</f>
        <v/>
      </c>
      <c r="NG72" s="33">
        <f>ND72/(ND72+NE72)</f>
        <v/>
      </c>
      <c r="NH72" s="3">
        <f>1/NG72</f>
        <v/>
      </c>
      <c r="NI72" s="1">
        <f>LI72</f>
        <v/>
      </c>
      <c r="NJ72" s="79">
        <f>((1-NG72)*(1/(NI72-1))*0.98-(NG72*1))</f>
        <v/>
      </c>
      <c r="NK72" s="34">
        <f>IF(LR72&lt;0.9,0,IF(AND(LR72&gt;1.1),0,1))</f>
        <v/>
      </c>
      <c r="NL72" s="34">
        <f>IF(LS72&lt;0.9,0,IF(AND(LS72&gt;1.1),0,1))</f>
        <v/>
      </c>
      <c r="NM72" s="32">
        <f>IF(NF72&gt;99,1,0)</f>
        <v/>
      </c>
      <c r="NN72" s="32">
        <f>IF(NJ72&gt;0.0799,1,0)</f>
        <v/>
      </c>
      <c r="NO72" s="32">
        <f>IF(NJ72&gt;NQ72,1,0)</f>
        <v/>
      </c>
      <c r="NP72" s="32">
        <f>NM72+NN72+NO72+NK72+NL72</f>
        <v/>
      </c>
      <c r="NQ72" s="79">
        <f>(((100*NG72)*(NI72-1)*0.98)-((1-NG72)*100))/100</f>
        <v/>
      </c>
      <c r="NR72" s="34">
        <f>IF(LR72&lt;0.9,0,IF(AND(LR72&gt;1.1),0,1))</f>
        <v/>
      </c>
      <c r="NS72" s="34">
        <f>IF(LS72&lt;0.9,0,IF(AND(LS72&gt;1.1),0,1))</f>
        <v/>
      </c>
      <c r="NT72" s="32">
        <f>IF(NF72&gt;99,1,0)</f>
        <v/>
      </c>
      <c r="NU72" s="32">
        <f>IF(NQ72&gt;0.0799,1,0)</f>
        <v/>
      </c>
      <c r="NV72" s="32">
        <f>IF(NQ72&gt;NJ72,1,0)</f>
        <v/>
      </c>
      <c r="NW72" s="32">
        <f>NT72+NU72+NV72+NR72+NS72</f>
        <v/>
      </c>
      <c r="NX72">
        <f>IF(NP72=5,"LayAway0-1",IF(AND(NW72=5),"BackAway0-1",""))</f>
        <v/>
      </c>
      <c r="NY72">
        <f>IF(NP72=5,KO72,IF(AND(NW72=5),KO72,""))</f>
        <v/>
      </c>
      <c r="NZ72">
        <f>IF(NP72=5,"Match Odds",IF(AND(NW72=5),"Match Odds",""))</f>
        <v/>
      </c>
      <c r="OA72">
        <f>IF(NP72=5,KP72,IF(AND(NW72=5),KP72,""))</f>
        <v/>
      </c>
      <c r="OB72">
        <f>IF(NP72=5,"MATCH_ODDS",IF(AND(NW72=5),"MATCH_ODDS",""))</f>
        <v/>
      </c>
      <c r="OC72">
        <f>IF(NP72=5,"LAY",IF(AND(NW72=5),"BACK",""))</f>
        <v/>
      </c>
    </row>
    <row r="73" ht="16.5" customHeight="1" thickBot="1" thickTop="1">
      <c r="A73" s="2" t="n"/>
      <c r="KN73" s="1">
        <f>IF(INDEX(#REF!,MATCH('HT 0-1'!D73,#REF!,0))=INDEX(#REF!,MATCH('HT 0-1'!D73,#REF!,0)),INDEX(#REF!,MATCH('HT 0-1'!D73,#REF!,0)),"ERROR")</f>
        <v/>
      </c>
      <c r="KO73" s="1">
        <f>IF(INDEX(#REF!,MATCH('HT 0-1'!E73,#REF!,0))=INDEX(#REF!,MATCH('HT 0-1'!E73,#REF!,0)),INDEX(#REF!,MATCH('HT 0-1'!E73,#REF!,0)),"ERROR")</f>
        <v/>
      </c>
      <c r="KP73" s="1">
        <f>KN73&amp;" v "&amp;KO73</f>
        <v/>
      </c>
      <c r="KQ73">
        <f>B73&amp;"_"&amp;C73</f>
        <v/>
      </c>
      <c r="KR73" s="1">
        <f>IF((HW73/KK73)&lt;0.335,"G",IF((HW73/KK73)&gt;0.67,"R","A"))</f>
        <v/>
      </c>
      <c r="KS73" s="1">
        <f>IF((HX73/KK73)&lt;0.335,"G",IF((HX73/KK73)&gt;0.67,"R","A"))</f>
        <v/>
      </c>
      <c r="KT73" s="1">
        <f>IF((IH73/KK73)&lt;0.335,"G",IF((IH73/KK73)&gt;0.67,"R","A"))</f>
        <v/>
      </c>
      <c r="KU73" s="1">
        <f>IF((II73/KK73)&lt;0.335,"G",IF((II73/KK73)&gt;0.67,"R","A"))</f>
        <v/>
      </c>
      <c r="KV73" s="1">
        <f>IF((HZ73/KK73)&lt;0.335,"G",IF((HZ73/KK73)&gt;0.67,"R","A"))</f>
        <v/>
      </c>
      <c r="KW73" s="1">
        <f>IF((HY73/KK73)&lt;0.335,"G",IF((HY73/KK73)&gt;0.67,"R","A"))</f>
        <v/>
      </c>
      <c r="KX73" s="1">
        <f>IF((IK73/KK73)&lt;0.335,"G",IF((IK73/KK73)&gt;0.67,"R","A"))</f>
        <v/>
      </c>
      <c r="KY73" s="1">
        <f>IF((IJ73/KK73)&lt;0.335,"G",IF((IJ73/KK73)&gt;0.67,"R","A"))</f>
        <v/>
      </c>
      <c r="KZ73" s="1">
        <f>IF((HQ73/KK73)&lt;0.335,"G",IF((HQ73/KK73)&gt;0.67,"R","A"))</f>
        <v/>
      </c>
      <c r="LA73" s="1">
        <f>IF((IB73/KK73)&lt;0.335,"G",IF((IB73/KK73)&gt;0.67,"R","A"))</f>
        <v/>
      </c>
      <c r="LB73">
        <f>IF(LQ73="0-1",INDEX(Scrape!#REF!,MATCH('HT 0-1'!KP73,Scrape!$B:$B,0)),"")</f>
        <v/>
      </c>
      <c r="LC73">
        <f>IF(LQ73="0-1",INDEX(Scrape!$A:$A,MATCH('HT 0-1'!KP73,Scrape!$B:$B,0)),"")</f>
        <v/>
      </c>
      <c r="LD73">
        <f>IF(LQ73="0-1",INDEX(Scrape!$B:$B,MATCH('HT 0-1'!KP73,Scrape!$B:$B,0)),"")</f>
        <v/>
      </c>
      <c r="LE73">
        <f>IF(LQ73="0-1",INDEX(Scrape!$C:$C,MATCH('HT 0-1'!KP73,Scrape!$B:$B,0)),"")</f>
        <v/>
      </c>
      <c r="LF73">
        <f>IF(LQ73="0-1",INDEX(Scrape!$D:$D,MATCH('HT 0-1'!KP73,Scrape!$B:$B,0)),"")</f>
        <v/>
      </c>
      <c r="LG73">
        <f>IF(LQ73="0-1",INDEX(Scrape!$E:$E,MATCH('HT 0-1'!KP73,Scrape!$B:$B,0)),"")</f>
        <v/>
      </c>
      <c r="LH73">
        <f>IF(LQ73="0-1",INDEX(Scrape!$F:$F,MATCH('HT 0-1'!KP73,Scrape!$B:$B,0)),"")</f>
        <v/>
      </c>
      <c r="LI73">
        <f>IF(LQ73="0-1",INDEX(Scrape!$G:$G,MATCH('HT 0-1'!KP73,Scrape!$B:$B,0)),"")</f>
        <v/>
      </c>
      <c r="LJ73">
        <f>IF(LQ73="0-1",INDEX(Scrape!$H:$H,MATCH('HT 0-1'!KP73,Scrape!$B:$B,0)),"")</f>
        <v/>
      </c>
      <c r="LK73">
        <f>IF(LQ73="0-1",INDEX(Scrape!$I:$I,MATCH('HT 0-1'!KP73,Scrape!$B:$B,0)),"")</f>
        <v/>
      </c>
      <c r="LL73">
        <f>IF(LQ73="0-1",INDEX(Scrape!$J:$J,MATCH('HT 0-1'!KP73,Scrape!$B:$B,0)),"")</f>
        <v/>
      </c>
      <c r="LM73">
        <f>IF(LQ73="0-1",INDEX(Scrape!$K:$K,MATCH('HT 0-1'!KP73,Scrape!$B:$B,0)),"")</f>
        <v/>
      </c>
      <c r="LN73">
        <f>IF(LQ73="0-1",INDEX(Scrape!$L:$L,MATCH('HT 0-1'!KP73,Scrape!$B:$B,0)),"")</f>
        <v/>
      </c>
      <c r="LO73">
        <f>IF(LQ73="0-1",INDEX(Scrape!$M:$M,MATCH('HT 0-1'!KP73,Scrape!$B:$B,0)),"")</f>
        <v/>
      </c>
      <c r="LP73">
        <f>IF(LQ73="0-1",INDEX(Scrape!$N:$N,MATCH('HT 0-1'!KP73,Scrape!$B:$B,0)),"")</f>
        <v/>
      </c>
      <c r="LQ73">
        <f>INDEX(Scrape!$O:$O,MATCH('HT 0-1'!KP73,Scrape!$B:$B,0))</f>
        <v/>
      </c>
      <c r="LR73">
        <f>(1/LJ73)+(1/LI73)+(1/LH73)</f>
        <v/>
      </c>
      <c r="LS73">
        <f>(1/LG73)+(1/LF73)+(1/LE73)</f>
        <v/>
      </c>
      <c r="LT73" s="8">
        <f>IF(INDEX(#REF!,MATCH(KQ73,#REF!,0))=INDEX(#REF!,MATCH(KQ73,#REF!,0)),INDEX(#REF!,MATCH(KQ73,#REF!,0)),"ERROR")</f>
        <v/>
      </c>
      <c r="LU73" s="4">
        <f>IF(KR73="G",2,IF(KR73="R",0.5,IF(KR73="A",1)))</f>
        <v/>
      </c>
      <c r="LV73" s="4">
        <f>IF(KS73="G",0.5,IF(KS73="R",2,IF(KS73="A",1)))</f>
        <v/>
      </c>
      <c r="LW73" s="4">
        <f>IF(KT73="G",2,IF(KT73="R",0.5,IF(KT73="A",1)))</f>
        <v/>
      </c>
      <c r="LX73" s="4">
        <f>IF(KU73="G",0.5,IF(KU73="R",2,IF(KU73="A",1)))</f>
        <v/>
      </c>
      <c r="LY73" s="7">
        <f>(LK73*(LU73+LX73)+(LL73*(LU73+LX73)))</f>
        <v/>
      </c>
      <c r="LZ73" s="7">
        <f>(LN73*(LV73+LW73)+(LO73*(LV73+LW73)))</f>
        <v/>
      </c>
      <c r="MA73" s="11">
        <f>LY73-LZ73</f>
        <v/>
      </c>
      <c r="MB73" s="5">
        <f>MA73+2</f>
        <v/>
      </c>
      <c r="MC73" s="6">
        <f>MA73-2</f>
        <v/>
      </c>
      <c r="MD73" s="4">
        <f>LE73</f>
        <v/>
      </c>
      <c r="ME73" s="9">
        <f>IF(MD73=0,1000,MD73+0.75)</f>
        <v/>
      </c>
      <c r="MF73" s="10">
        <f>IF(MD73=0,0,MD73-0.75)</f>
        <v/>
      </c>
      <c r="MG73" s="4">
        <f>((LM73*(LU73+LX73))-((LP73*(LV73+LW73))))</f>
        <v/>
      </c>
      <c r="MH73" s="9">
        <f>MG73*1.2</f>
        <v/>
      </c>
      <c r="MI73" s="10">
        <f>MG73*0.8</f>
        <v/>
      </c>
      <c r="MJ73">
        <f>IFERROR(NX73,"")</f>
        <v/>
      </c>
      <c r="MK73">
        <f>IFERROR(NY73,"")</f>
        <v/>
      </c>
      <c r="ML73">
        <f>IFERROR(NZ73,"")</f>
        <v/>
      </c>
      <c r="MM73">
        <f>IFERROR(OA73,"")</f>
        <v/>
      </c>
      <c r="MN73">
        <f>IFERROR(OB73,"")</f>
        <v/>
      </c>
      <c r="MO73">
        <f>IFERROR(OC73,"")</f>
        <v/>
      </c>
      <c r="MP73" s="1">
        <f>COUNTIFS(#REF!,LT73,#REF!,1,#REF!,"&gt;="&amp;MC73,#REF!,"&lt;="&amp;MB73,#REF!,"&lt;="&amp;ME73,#REF!,"&gt;="&amp;MF73,#REF!,"="&amp;KV73,#REF!,"="&amp;KX73)</f>
        <v/>
      </c>
      <c r="MQ73" s="1">
        <f>COUNTIFS(#REF!,LT73,#REF!,0,#REF!,"&gt;="&amp;MC73,#REF!,"&lt;="&amp;MB73,#REF!,"&lt;="&amp;ME73,#REF!,"&gt;="&amp;MF73,#REF!,"="&amp;KV73,#REF!,"="&amp;KX73)</f>
        <v/>
      </c>
      <c r="MR73" s="1">
        <f>COUNTIFS(#REF!,LT73,#REF!,1,#REF!,"&gt;="&amp;MC73,#REF!,"&lt;="&amp;MB73,#REF!,"&lt;="&amp;ME73,#REF!,"&gt;="&amp;MF73,#REF!,"="&amp;KW73,#REF!,"="&amp;KY73)</f>
        <v/>
      </c>
      <c r="MS73" s="1">
        <f>COUNTIFS(#REF!,LT73,#REF!,0,#REF!,"&gt;="&amp;MC73,#REF!,"&lt;="&amp;MB73,#REF!,"&lt;="&amp;ME73,#REF!,"&gt;="&amp;MF73,#REF!,"="&amp;KW73,#REF!,"="&amp;KY73)</f>
        <v/>
      </c>
      <c r="MT73" s="1">
        <f>COUNTIFS(#REF!,LT73,#REF!,1,#REF!,"&gt;="&amp;MI73,#REF!,"&lt;="&amp;MH73,#REF!,"&lt;="&amp;ME73,#REF!,"&gt;="&amp;MF73)</f>
        <v/>
      </c>
      <c r="MU73" s="1">
        <f>COUNTIFS(#REF!,LT73,#REF!,0,#REF!,"&gt;="&amp;MI73,#REF!,"&lt;="&amp;MH73,#REF!,"&lt;="&amp;ME73,#REF!,"&gt;="&amp;MF73)</f>
        <v/>
      </c>
      <c r="MV73" s="1">
        <f>COUNTIFS(#REF!,LT73,#REF!,1,#REF!,"&gt;="&amp;MI73,#REF!,"&lt;="&amp;MH73,#REF!,"="&amp;KZ73,#REF!,"="&amp;LA73,#REF!,"&lt;="&amp;ME73,#REF!,"&gt;="&amp;MF73)</f>
        <v/>
      </c>
      <c r="MW73" s="1">
        <f>COUNTIFS(#REF!,LT73,#REF!,0,#REF!,"&gt;="&amp;MI73,#REF!,"&lt;="&amp;MH73,#REF!,"="&amp;KZ73,#REF!,"="&amp;LA73,#REF!,"&lt;="&amp;ME73,#REF!,"&gt;="&amp;MF73)</f>
        <v/>
      </c>
      <c r="MX73" s="1">
        <f>COUNTIFS(#REF!,LT73,#REF!,1,#REF!,"&gt;="&amp;MC73,#REF!,"&lt;="&amp;MB73,#REF!,"&lt;="&amp;ME73,#REF!,"&gt;="&amp;MF73)</f>
        <v/>
      </c>
      <c r="MY73" s="1">
        <f>COUNTIFS(#REF!,LT73,#REF!,0,#REF!,"&gt;="&amp;MC73,#REF!,"&lt;="&amp;MB73,#REF!,"&lt;="&amp;ME73,#REF!,"&gt;="&amp;MF73)</f>
        <v/>
      </c>
      <c r="MZ73" s="1">
        <f>COUNTIFS(#REF!,LT73,#REF!,1,#REF!,"&lt;="&amp;ME73,#REF!,"&gt;="&amp;MF73,#REF!,"="&amp;KV73,#REF!,"="&amp;KX73)</f>
        <v/>
      </c>
      <c r="NA73" s="1">
        <f>COUNTIFS(#REF!,LT73,#REF!,0,#REF!,"&lt;="&amp;ME73,#REF!,"&gt;="&amp;MF73,#REF!,"="&amp;KV73,#REF!,"="&amp;KX73)</f>
        <v/>
      </c>
      <c r="NB73" s="1">
        <f>COUNTIFS(#REF!,LT73,#REF!,1,#REF!,"&lt;="&amp;ME73,#REF!,"&gt;="&amp;MF73,#REF!,"="&amp;KW73,#REF!,"="&amp;KY73)</f>
        <v/>
      </c>
      <c r="NC73" s="1">
        <f>COUNTIFS(#REF!,LT73,#REF!,0,#REF!,"&lt;="&amp;ME73,#REF!,"&gt;="&amp;MF73,#REF!,"="&amp;KW73,#REF!,"="&amp;KY73)</f>
        <v/>
      </c>
      <c r="ND73" s="1">
        <f>MP73+MR73+MT73+MV73+MX73+MZ73+NB73</f>
        <v/>
      </c>
      <c r="NE73" s="1">
        <f>MQ73+MS73+MU73+MW73+MY73+NA73+NC73</f>
        <v/>
      </c>
      <c r="NF73" s="1">
        <f>ND73+NE73</f>
        <v/>
      </c>
      <c r="NG73" s="33">
        <f>ND73/(ND73+NE73)</f>
        <v/>
      </c>
      <c r="NH73" s="3">
        <f>1/NG73</f>
        <v/>
      </c>
      <c r="NI73" s="1">
        <f>LI73</f>
        <v/>
      </c>
      <c r="NJ73" s="79">
        <f>((1-NG73)*(1/(NI73-1))*0.98-(NG73*1))</f>
        <v/>
      </c>
      <c r="NK73" s="34">
        <f>IF(LR73&lt;0.9,0,IF(AND(LR73&gt;1.1),0,1))</f>
        <v/>
      </c>
      <c r="NL73" s="34">
        <f>IF(LS73&lt;0.9,0,IF(AND(LS73&gt;1.1),0,1))</f>
        <v/>
      </c>
      <c r="NM73" s="32">
        <f>IF(NF73&gt;99,1,0)</f>
        <v/>
      </c>
      <c r="NN73" s="32">
        <f>IF(NJ73&gt;0.0799,1,0)</f>
        <v/>
      </c>
      <c r="NO73" s="32">
        <f>IF(NJ73&gt;NQ73,1,0)</f>
        <v/>
      </c>
      <c r="NP73" s="32">
        <f>NM73+NN73+NO73+NK73+NL73</f>
        <v/>
      </c>
      <c r="NQ73" s="79">
        <f>(((100*NG73)*(NI73-1)*0.98)-((1-NG73)*100))/100</f>
        <v/>
      </c>
      <c r="NR73" s="34">
        <f>IF(LR73&lt;0.9,0,IF(AND(LR73&gt;1.1),0,1))</f>
        <v/>
      </c>
      <c r="NS73" s="34">
        <f>IF(LS73&lt;0.9,0,IF(AND(LS73&gt;1.1),0,1))</f>
        <v/>
      </c>
      <c r="NT73" s="32">
        <f>IF(NF73&gt;99,1,0)</f>
        <v/>
      </c>
      <c r="NU73" s="32">
        <f>IF(NQ73&gt;0.0799,1,0)</f>
        <v/>
      </c>
      <c r="NV73" s="32">
        <f>IF(NQ73&gt;NJ73,1,0)</f>
        <v/>
      </c>
      <c r="NW73" s="32">
        <f>NT73+NU73+NV73+NR73+NS73</f>
        <v/>
      </c>
      <c r="NX73">
        <f>IF(NP73=5,"LayAway0-1",IF(AND(NW73=5),"BackAway0-1",""))</f>
        <v/>
      </c>
      <c r="NY73">
        <f>IF(NP73=5,KO73,IF(AND(NW73=5),KO73,""))</f>
        <v/>
      </c>
      <c r="NZ73">
        <f>IF(NP73=5,"Match Odds",IF(AND(NW73=5),"Match Odds",""))</f>
        <v/>
      </c>
      <c r="OA73">
        <f>IF(NP73=5,KP73,IF(AND(NW73=5),KP73,""))</f>
        <v/>
      </c>
      <c r="OB73">
        <f>IF(NP73=5,"MATCH_ODDS",IF(AND(NW73=5),"MATCH_ODDS",""))</f>
        <v/>
      </c>
      <c r="OC73">
        <f>IF(NP73=5,"LAY",IF(AND(NW73=5),"BACK",""))</f>
        <v/>
      </c>
    </row>
    <row r="74" ht="16.5" customHeight="1" thickBot="1" thickTop="1">
      <c r="A74" s="2" t="n"/>
      <c r="KN74" s="1">
        <f>IF(INDEX(#REF!,MATCH('HT 0-1'!D74,#REF!,0))=INDEX(#REF!,MATCH('HT 0-1'!D74,#REF!,0)),INDEX(#REF!,MATCH('HT 0-1'!D74,#REF!,0)),"ERROR")</f>
        <v/>
      </c>
      <c r="KO74" s="1">
        <f>IF(INDEX(#REF!,MATCH('HT 0-1'!E74,#REF!,0))=INDEX(#REF!,MATCH('HT 0-1'!E74,#REF!,0)),INDEX(#REF!,MATCH('HT 0-1'!E74,#REF!,0)),"ERROR")</f>
        <v/>
      </c>
      <c r="KP74" s="1">
        <f>KN74&amp;" v "&amp;KO74</f>
        <v/>
      </c>
      <c r="KQ74">
        <f>B74&amp;"_"&amp;C74</f>
        <v/>
      </c>
      <c r="KR74" s="1">
        <f>IF((HW74/KK74)&lt;0.335,"G",IF((HW74/KK74)&gt;0.67,"R","A"))</f>
        <v/>
      </c>
      <c r="KS74" s="1">
        <f>IF((HX74/KK74)&lt;0.335,"G",IF((HX74/KK74)&gt;0.67,"R","A"))</f>
        <v/>
      </c>
      <c r="KT74" s="1">
        <f>IF((IH74/KK74)&lt;0.335,"G",IF((IH74/KK74)&gt;0.67,"R","A"))</f>
        <v/>
      </c>
      <c r="KU74" s="1">
        <f>IF((II74/KK74)&lt;0.335,"G",IF((II74/KK74)&gt;0.67,"R","A"))</f>
        <v/>
      </c>
      <c r="KV74" s="1">
        <f>IF((HZ74/KK74)&lt;0.335,"G",IF((HZ74/KK74)&gt;0.67,"R","A"))</f>
        <v/>
      </c>
      <c r="KW74" s="1">
        <f>IF((HY74/KK74)&lt;0.335,"G",IF((HY74/KK74)&gt;0.67,"R","A"))</f>
        <v/>
      </c>
      <c r="KX74" s="1">
        <f>IF((IK74/KK74)&lt;0.335,"G",IF((IK74/KK74)&gt;0.67,"R","A"))</f>
        <v/>
      </c>
      <c r="KY74" s="1">
        <f>IF((IJ74/KK74)&lt;0.335,"G",IF((IJ74/KK74)&gt;0.67,"R","A"))</f>
        <v/>
      </c>
      <c r="KZ74" s="1">
        <f>IF((HQ74/KK74)&lt;0.335,"G",IF((HQ74/KK74)&gt;0.67,"R","A"))</f>
        <v/>
      </c>
      <c r="LA74" s="1">
        <f>IF((IB74/KK74)&lt;0.335,"G",IF((IB74/KK74)&gt;0.67,"R","A"))</f>
        <v/>
      </c>
      <c r="LB74">
        <f>IF(LQ74="0-1",INDEX(Scrape!#REF!,MATCH('HT 0-1'!KP74,Scrape!$B:$B,0)),"")</f>
        <v/>
      </c>
      <c r="LC74">
        <f>IF(LQ74="0-1",INDEX(Scrape!$A:$A,MATCH('HT 0-1'!KP74,Scrape!$B:$B,0)),"")</f>
        <v/>
      </c>
      <c r="LD74">
        <f>IF(LQ74="0-1",INDEX(Scrape!$B:$B,MATCH('HT 0-1'!KP74,Scrape!$B:$B,0)),"")</f>
        <v/>
      </c>
      <c r="LE74">
        <f>IF(LQ74="0-1",INDEX(Scrape!$C:$C,MATCH('HT 0-1'!KP74,Scrape!$B:$B,0)),"")</f>
        <v/>
      </c>
      <c r="LF74">
        <f>IF(LQ74="0-1",INDEX(Scrape!$D:$D,MATCH('HT 0-1'!KP74,Scrape!$B:$B,0)),"")</f>
        <v/>
      </c>
      <c r="LG74">
        <f>IF(LQ74="0-1",INDEX(Scrape!$E:$E,MATCH('HT 0-1'!KP74,Scrape!$B:$B,0)),"")</f>
        <v/>
      </c>
      <c r="LH74">
        <f>IF(LQ74="0-1",INDEX(Scrape!$F:$F,MATCH('HT 0-1'!KP74,Scrape!$B:$B,0)),"")</f>
        <v/>
      </c>
      <c r="LI74">
        <f>IF(LQ74="0-1",INDEX(Scrape!$G:$G,MATCH('HT 0-1'!KP74,Scrape!$B:$B,0)),"")</f>
        <v/>
      </c>
      <c r="LJ74">
        <f>IF(LQ74="0-1",INDEX(Scrape!$H:$H,MATCH('HT 0-1'!KP74,Scrape!$B:$B,0)),"")</f>
        <v/>
      </c>
      <c r="LK74">
        <f>IF(LQ74="0-1",INDEX(Scrape!$I:$I,MATCH('HT 0-1'!KP74,Scrape!$B:$B,0)),"")</f>
        <v/>
      </c>
      <c r="LL74">
        <f>IF(LQ74="0-1",INDEX(Scrape!$J:$J,MATCH('HT 0-1'!KP74,Scrape!$B:$B,0)),"")</f>
        <v/>
      </c>
      <c r="LM74">
        <f>IF(LQ74="0-1",INDEX(Scrape!$K:$K,MATCH('HT 0-1'!KP74,Scrape!$B:$B,0)),"")</f>
        <v/>
      </c>
      <c r="LN74">
        <f>IF(LQ74="0-1",INDEX(Scrape!$L:$L,MATCH('HT 0-1'!KP74,Scrape!$B:$B,0)),"")</f>
        <v/>
      </c>
      <c r="LO74">
        <f>IF(LQ74="0-1",INDEX(Scrape!$M:$M,MATCH('HT 0-1'!KP74,Scrape!$B:$B,0)),"")</f>
        <v/>
      </c>
      <c r="LP74">
        <f>IF(LQ74="0-1",INDEX(Scrape!$N:$N,MATCH('HT 0-1'!KP74,Scrape!$B:$B,0)),"")</f>
        <v/>
      </c>
      <c r="LQ74">
        <f>INDEX(Scrape!$O:$O,MATCH('HT 0-1'!KP74,Scrape!$B:$B,0))</f>
        <v/>
      </c>
      <c r="LR74">
        <f>(1/LJ74)+(1/LI74)+(1/LH74)</f>
        <v/>
      </c>
      <c r="LS74">
        <f>(1/LG74)+(1/LF74)+(1/LE74)</f>
        <v/>
      </c>
      <c r="LT74" s="8">
        <f>IF(INDEX(#REF!,MATCH(KQ74,#REF!,0))=INDEX(#REF!,MATCH(KQ74,#REF!,0)),INDEX(#REF!,MATCH(KQ74,#REF!,0)),"ERROR")</f>
        <v/>
      </c>
      <c r="LU74" s="4">
        <f>IF(KR74="G",2,IF(KR74="R",0.5,IF(KR74="A",1)))</f>
        <v/>
      </c>
      <c r="LV74" s="4">
        <f>IF(KS74="G",0.5,IF(KS74="R",2,IF(KS74="A",1)))</f>
        <v/>
      </c>
      <c r="LW74" s="4">
        <f>IF(KT74="G",2,IF(KT74="R",0.5,IF(KT74="A",1)))</f>
        <v/>
      </c>
      <c r="LX74" s="4">
        <f>IF(KU74="G",0.5,IF(KU74="R",2,IF(KU74="A",1)))</f>
        <v/>
      </c>
      <c r="LY74" s="7">
        <f>(LK74*(LU74+LX74)+(LL74*(LU74+LX74)))</f>
        <v/>
      </c>
      <c r="LZ74" s="7">
        <f>(LN74*(LV74+LW74)+(LO74*(LV74+LW74)))</f>
        <v/>
      </c>
      <c r="MA74" s="11">
        <f>LY74-LZ74</f>
        <v/>
      </c>
      <c r="MB74" s="5">
        <f>MA74+2</f>
        <v/>
      </c>
      <c r="MC74" s="6">
        <f>MA74-2</f>
        <v/>
      </c>
      <c r="MD74" s="4">
        <f>LE74</f>
        <v/>
      </c>
      <c r="ME74" s="9">
        <f>IF(MD74=0,1000,MD74+0.75)</f>
        <v/>
      </c>
      <c r="MF74" s="10">
        <f>IF(MD74=0,0,MD74-0.75)</f>
        <v/>
      </c>
      <c r="MG74" s="4">
        <f>((LM74*(LU74+LX74))-((LP74*(LV74+LW74))))</f>
        <v/>
      </c>
      <c r="MH74" s="9">
        <f>MG74*1.2</f>
        <v/>
      </c>
      <c r="MI74" s="10">
        <f>MG74*0.8</f>
        <v/>
      </c>
      <c r="MJ74">
        <f>IFERROR(NX74,"")</f>
        <v/>
      </c>
      <c r="MK74">
        <f>IFERROR(NY74,"")</f>
        <v/>
      </c>
      <c r="ML74">
        <f>IFERROR(NZ74,"")</f>
        <v/>
      </c>
      <c r="MM74">
        <f>IFERROR(OA74,"")</f>
        <v/>
      </c>
      <c r="MN74">
        <f>IFERROR(OB74,"")</f>
        <v/>
      </c>
      <c r="MO74">
        <f>IFERROR(OC74,"")</f>
        <v/>
      </c>
      <c r="MP74" s="1">
        <f>COUNTIFS(#REF!,LT74,#REF!,1,#REF!,"&gt;="&amp;MC74,#REF!,"&lt;="&amp;MB74,#REF!,"&lt;="&amp;ME74,#REF!,"&gt;="&amp;MF74,#REF!,"="&amp;KV74,#REF!,"="&amp;KX74)</f>
        <v/>
      </c>
      <c r="MQ74" s="1">
        <f>COUNTIFS(#REF!,LT74,#REF!,0,#REF!,"&gt;="&amp;MC74,#REF!,"&lt;="&amp;MB74,#REF!,"&lt;="&amp;ME74,#REF!,"&gt;="&amp;MF74,#REF!,"="&amp;KV74,#REF!,"="&amp;KX74)</f>
        <v/>
      </c>
      <c r="MR74" s="1">
        <f>COUNTIFS(#REF!,LT74,#REF!,1,#REF!,"&gt;="&amp;MC74,#REF!,"&lt;="&amp;MB74,#REF!,"&lt;="&amp;ME74,#REF!,"&gt;="&amp;MF74,#REF!,"="&amp;KW74,#REF!,"="&amp;KY74)</f>
        <v/>
      </c>
      <c r="MS74" s="1">
        <f>COUNTIFS(#REF!,LT74,#REF!,0,#REF!,"&gt;="&amp;MC74,#REF!,"&lt;="&amp;MB74,#REF!,"&lt;="&amp;ME74,#REF!,"&gt;="&amp;MF74,#REF!,"="&amp;KW74,#REF!,"="&amp;KY74)</f>
        <v/>
      </c>
      <c r="MT74" s="1">
        <f>COUNTIFS(#REF!,LT74,#REF!,1,#REF!,"&gt;="&amp;MI74,#REF!,"&lt;="&amp;MH74,#REF!,"&lt;="&amp;ME74,#REF!,"&gt;="&amp;MF74)</f>
        <v/>
      </c>
      <c r="MU74" s="1">
        <f>COUNTIFS(#REF!,LT74,#REF!,0,#REF!,"&gt;="&amp;MI74,#REF!,"&lt;="&amp;MH74,#REF!,"&lt;="&amp;ME74,#REF!,"&gt;="&amp;MF74)</f>
        <v/>
      </c>
      <c r="MV74" s="1">
        <f>COUNTIFS(#REF!,LT74,#REF!,1,#REF!,"&gt;="&amp;MI74,#REF!,"&lt;="&amp;MH74,#REF!,"="&amp;KZ74,#REF!,"="&amp;LA74,#REF!,"&lt;="&amp;ME74,#REF!,"&gt;="&amp;MF74)</f>
        <v/>
      </c>
      <c r="MW74" s="1">
        <f>COUNTIFS(#REF!,LT74,#REF!,0,#REF!,"&gt;="&amp;MI74,#REF!,"&lt;="&amp;MH74,#REF!,"="&amp;KZ74,#REF!,"="&amp;LA74,#REF!,"&lt;="&amp;ME74,#REF!,"&gt;="&amp;MF74)</f>
        <v/>
      </c>
      <c r="MX74" s="1">
        <f>COUNTIFS(#REF!,LT74,#REF!,1,#REF!,"&gt;="&amp;MC74,#REF!,"&lt;="&amp;MB74,#REF!,"&lt;="&amp;ME74,#REF!,"&gt;="&amp;MF74)</f>
        <v/>
      </c>
      <c r="MY74" s="1">
        <f>COUNTIFS(#REF!,LT74,#REF!,0,#REF!,"&gt;="&amp;MC74,#REF!,"&lt;="&amp;MB74,#REF!,"&lt;="&amp;ME74,#REF!,"&gt;="&amp;MF74)</f>
        <v/>
      </c>
      <c r="MZ74" s="1">
        <f>COUNTIFS(#REF!,LT74,#REF!,1,#REF!,"&lt;="&amp;ME74,#REF!,"&gt;="&amp;MF74,#REF!,"="&amp;KV74,#REF!,"="&amp;KX74)</f>
        <v/>
      </c>
      <c r="NA74" s="1">
        <f>COUNTIFS(#REF!,LT74,#REF!,0,#REF!,"&lt;="&amp;ME74,#REF!,"&gt;="&amp;MF74,#REF!,"="&amp;KV74,#REF!,"="&amp;KX74)</f>
        <v/>
      </c>
      <c r="NB74" s="1">
        <f>COUNTIFS(#REF!,LT74,#REF!,1,#REF!,"&lt;="&amp;ME74,#REF!,"&gt;="&amp;MF74,#REF!,"="&amp;KW74,#REF!,"="&amp;KY74)</f>
        <v/>
      </c>
      <c r="NC74" s="1">
        <f>COUNTIFS(#REF!,LT74,#REF!,0,#REF!,"&lt;="&amp;ME74,#REF!,"&gt;="&amp;MF74,#REF!,"="&amp;KW74,#REF!,"="&amp;KY74)</f>
        <v/>
      </c>
      <c r="ND74" s="1">
        <f>MP74+MR74+MT74+MV74+MX74+MZ74+NB74</f>
        <v/>
      </c>
      <c r="NE74" s="1">
        <f>MQ74+MS74+MU74+MW74+MY74+NA74+NC74</f>
        <v/>
      </c>
      <c r="NF74" s="1">
        <f>ND74+NE74</f>
        <v/>
      </c>
      <c r="NG74" s="33">
        <f>ND74/(ND74+NE74)</f>
        <v/>
      </c>
      <c r="NH74" s="3">
        <f>1/NG74</f>
        <v/>
      </c>
      <c r="NI74" s="1">
        <f>LI74</f>
        <v/>
      </c>
      <c r="NJ74" s="79">
        <f>((1-NG74)*(1/(NI74-1))*0.98-(NG74*1))</f>
        <v/>
      </c>
      <c r="NK74" s="34">
        <f>IF(LR74&lt;0.9,0,IF(AND(LR74&gt;1.1),0,1))</f>
        <v/>
      </c>
      <c r="NL74" s="34">
        <f>IF(LS74&lt;0.9,0,IF(AND(LS74&gt;1.1),0,1))</f>
        <v/>
      </c>
      <c r="NM74" s="32">
        <f>IF(NF74&gt;99,1,0)</f>
        <v/>
      </c>
      <c r="NN74" s="32">
        <f>IF(NJ74&gt;0.0799,1,0)</f>
        <v/>
      </c>
      <c r="NO74" s="32">
        <f>IF(NJ74&gt;NQ74,1,0)</f>
        <v/>
      </c>
      <c r="NP74" s="32">
        <f>NM74+NN74+NO74+NK74+NL74</f>
        <v/>
      </c>
      <c r="NQ74" s="79">
        <f>(((100*NG74)*(NI74-1)*0.98)-((1-NG74)*100))/100</f>
        <v/>
      </c>
      <c r="NR74" s="34">
        <f>IF(LR74&lt;0.9,0,IF(AND(LR74&gt;1.1),0,1))</f>
        <v/>
      </c>
      <c r="NS74" s="34">
        <f>IF(LS74&lt;0.9,0,IF(AND(LS74&gt;1.1),0,1))</f>
        <v/>
      </c>
      <c r="NT74" s="32">
        <f>IF(NF74&gt;99,1,0)</f>
        <v/>
      </c>
      <c r="NU74" s="32">
        <f>IF(NQ74&gt;0.0799,1,0)</f>
        <v/>
      </c>
      <c r="NV74" s="32">
        <f>IF(NQ74&gt;NJ74,1,0)</f>
        <v/>
      </c>
      <c r="NW74" s="32">
        <f>NT74+NU74+NV74+NR74+NS74</f>
        <v/>
      </c>
      <c r="NX74">
        <f>IF(NP74=5,"LayAway0-1",IF(AND(NW74=5),"BackAway0-1",""))</f>
        <v/>
      </c>
      <c r="NY74">
        <f>IF(NP74=5,KO74,IF(AND(NW74=5),KO74,""))</f>
        <v/>
      </c>
      <c r="NZ74">
        <f>IF(NP74=5,"Match Odds",IF(AND(NW74=5),"Match Odds",""))</f>
        <v/>
      </c>
      <c r="OA74">
        <f>IF(NP74=5,KP74,IF(AND(NW74=5),KP74,""))</f>
        <v/>
      </c>
      <c r="OB74">
        <f>IF(NP74=5,"MATCH_ODDS",IF(AND(NW74=5),"MATCH_ODDS",""))</f>
        <v/>
      </c>
      <c r="OC74">
        <f>IF(NP74=5,"LAY",IF(AND(NW74=5),"BACK",""))</f>
        <v/>
      </c>
    </row>
    <row r="75" ht="16.5" customHeight="1" thickBot="1" thickTop="1">
      <c r="A75" s="2" t="n"/>
      <c r="KN75" s="1">
        <f>IF(INDEX(#REF!,MATCH('HT 0-1'!D75,#REF!,0))=INDEX(#REF!,MATCH('HT 0-1'!D75,#REF!,0)),INDEX(#REF!,MATCH('HT 0-1'!D75,#REF!,0)),"ERROR")</f>
        <v/>
      </c>
      <c r="KO75" s="1">
        <f>IF(INDEX(#REF!,MATCH('HT 0-1'!E75,#REF!,0))=INDEX(#REF!,MATCH('HT 0-1'!E75,#REF!,0)),INDEX(#REF!,MATCH('HT 0-1'!E75,#REF!,0)),"ERROR")</f>
        <v/>
      </c>
      <c r="KP75" s="1">
        <f>KN75&amp;" v "&amp;KO75</f>
        <v/>
      </c>
      <c r="KQ75">
        <f>B75&amp;"_"&amp;C75</f>
        <v/>
      </c>
      <c r="KR75" s="1">
        <f>IF((HW75/KK75)&lt;0.335,"G",IF((HW75/KK75)&gt;0.67,"R","A"))</f>
        <v/>
      </c>
      <c r="KS75" s="1">
        <f>IF((HX75/KK75)&lt;0.335,"G",IF((HX75/KK75)&gt;0.67,"R","A"))</f>
        <v/>
      </c>
      <c r="KT75" s="1">
        <f>IF((IH75/KK75)&lt;0.335,"G",IF((IH75/KK75)&gt;0.67,"R","A"))</f>
        <v/>
      </c>
      <c r="KU75" s="1">
        <f>IF((II75/KK75)&lt;0.335,"G",IF((II75/KK75)&gt;0.67,"R","A"))</f>
        <v/>
      </c>
      <c r="KV75" s="1">
        <f>IF((HZ75/KK75)&lt;0.335,"G",IF((HZ75/KK75)&gt;0.67,"R","A"))</f>
        <v/>
      </c>
      <c r="KW75" s="1">
        <f>IF((HY75/KK75)&lt;0.335,"G",IF((HY75/KK75)&gt;0.67,"R","A"))</f>
        <v/>
      </c>
      <c r="KX75" s="1">
        <f>IF((IK75/KK75)&lt;0.335,"G",IF((IK75/KK75)&gt;0.67,"R","A"))</f>
        <v/>
      </c>
      <c r="KY75" s="1">
        <f>IF((IJ75/KK75)&lt;0.335,"G",IF((IJ75/KK75)&gt;0.67,"R","A"))</f>
        <v/>
      </c>
      <c r="KZ75" s="1">
        <f>IF((HQ75/KK75)&lt;0.335,"G",IF((HQ75/KK75)&gt;0.67,"R","A"))</f>
        <v/>
      </c>
      <c r="LA75" s="1">
        <f>IF((IB75/KK75)&lt;0.335,"G",IF((IB75/KK75)&gt;0.67,"R","A"))</f>
        <v/>
      </c>
      <c r="LB75">
        <f>IF(LQ75="0-1",INDEX(Scrape!#REF!,MATCH('HT 0-1'!KP75,Scrape!$B:$B,0)),"")</f>
        <v/>
      </c>
      <c r="LC75">
        <f>IF(LQ75="0-1",INDEX(Scrape!$A:$A,MATCH('HT 0-1'!KP75,Scrape!$B:$B,0)),"")</f>
        <v/>
      </c>
      <c r="LD75">
        <f>IF(LQ75="0-1",INDEX(Scrape!$B:$B,MATCH('HT 0-1'!KP75,Scrape!$B:$B,0)),"")</f>
        <v/>
      </c>
      <c r="LE75">
        <f>IF(LQ75="0-1",INDEX(Scrape!$C:$C,MATCH('HT 0-1'!KP75,Scrape!$B:$B,0)),"")</f>
        <v/>
      </c>
      <c r="LF75">
        <f>IF(LQ75="0-1",INDEX(Scrape!$D:$D,MATCH('HT 0-1'!KP75,Scrape!$B:$B,0)),"")</f>
        <v/>
      </c>
      <c r="LG75">
        <f>IF(LQ75="0-1",INDEX(Scrape!$E:$E,MATCH('HT 0-1'!KP75,Scrape!$B:$B,0)),"")</f>
        <v/>
      </c>
      <c r="LH75">
        <f>IF(LQ75="0-1",INDEX(Scrape!$F:$F,MATCH('HT 0-1'!KP75,Scrape!$B:$B,0)),"")</f>
        <v/>
      </c>
      <c r="LI75">
        <f>IF(LQ75="0-1",INDEX(Scrape!$G:$G,MATCH('HT 0-1'!KP75,Scrape!$B:$B,0)),"")</f>
        <v/>
      </c>
      <c r="LJ75">
        <f>IF(LQ75="0-1",INDEX(Scrape!$H:$H,MATCH('HT 0-1'!KP75,Scrape!$B:$B,0)),"")</f>
        <v/>
      </c>
      <c r="LK75">
        <f>IF(LQ75="0-1",INDEX(Scrape!$I:$I,MATCH('HT 0-1'!KP75,Scrape!$B:$B,0)),"")</f>
        <v/>
      </c>
      <c r="LL75">
        <f>IF(LQ75="0-1",INDEX(Scrape!$J:$J,MATCH('HT 0-1'!KP75,Scrape!$B:$B,0)),"")</f>
        <v/>
      </c>
      <c r="LM75">
        <f>IF(LQ75="0-1",INDEX(Scrape!$K:$K,MATCH('HT 0-1'!KP75,Scrape!$B:$B,0)),"")</f>
        <v/>
      </c>
      <c r="LN75">
        <f>IF(LQ75="0-1",INDEX(Scrape!$L:$L,MATCH('HT 0-1'!KP75,Scrape!$B:$B,0)),"")</f>
        <v/>
      </c>
      <c r="LO75">
        <f>IF(LQ75="0-1",INDEX(Scrape!$M:$M,MATCH('HT 0-1'!KP75,Scrape!$B:$B,0)),"")</f>
        <v/>
      </c>
      <c r="LP75">
        <f>IF(LQ75="0-1",INDEX(Scrape!$N:$N,MATCH('HT 0-1'!KP75,Scrape!$B:$B,0)),"")</f>
        <v/>
      </c>
      <c r="LQ75">
        <f>INDEX(Scrape!$O:$O,MATCH('HT 0-1'!KP75,Scrape!$B:$B,0))</f>
        <v/>
      </c>
      <c r="LR75">
        <f>(1/LJ75)+(1/LI75)+(1/LH75)</f>
        <v/>
      </c>
      <c r="LS75">
        <f>(1/LG75)+(1/LF75)+(1/LE75)</f>
        <v/>
      </c>
      <c r="LT75" s="8">
        <f>IF(INDEX(#REF!,MATCH(KQ75,#REF!,0))=INDEX(#REF!,MATCH(KQ75,#REF!,0)),INDEX(#REF!,MATCH(KQ75,#REF!,0)),"ERROR")</f>
        <v/>
      </c>
      <c r="LU75" s="4">
        <f>IF(KR75="G",2,IF(KR75="R",0.5,IF(KR75="A",1)))</f>
        <v/>
      </c>
      <c r="LV75" s="4">
        <f>IF(KS75="G",0.5,IF(KS75="R",2,IF(KS75="A",1)))</f>
        <v/>
      </c>
      <c r="LW75" s="4">
        <f>IF(KT75="G",2,IF(KT75="R",0.5,IF(KT75="A",1)))</f>
        <v/>
      </c>
      <c r="LX75" s="4">
        <f>IF(KU75="G",0.5,IF(KU75="R",2,IF(KU75="A",1)))</f>
        <v/>
      </c>
      <c r="LY75" s="7">
        <f>(LK75*(LU75+LX75)+(LL75*(LU75+LX75)))</f>
        <v/>
      </c>
      <c r="LZ75" s="7">
        <f>(LN75*(LV75+LW75)+(LO75*(LV75+LW75)))</f>
        <v/>
      </c>
      <c r="MA75" s="11">
        <f>LY75-LZ75</f>
        <v/>
      </c>
      <c r="MB75" s="5">
        <f>MA75+2</f>
        <v/>
      </c>
      <c r="MC75" s="6">
        <f>MA75-2</f>
        <v/>
      </c>
      <c r="MD75" s="4">
        <f>LE75</f>
        <v/>
      </c>
      <c r="ME75" s="9">
        <f>IF(MD75=0,1000,MD75+0.75)</f>
        <v/>
      </c>
      <c r="MF75" s="10">
        <f>IF(MD75=0,0,MD75-0.75)</f>
        <v/>
      </c>
      <c r="MG75" s="4">
        <f>((LM75*(LU75+LX75))-((LP75*(LV75+LW75))))</f>
        <v/>
      </c>
      <c r="MH75" s="9">
        <f>MG75*1.2</f>
        <v/>
      </c>
      <c r="MI75" s="10">
        <f>MG75*0.8</f>
        <v/>
      </c>
      <c r="MJ75">
        <f>IFERROR(NX75,"")</f>
        <v/>
      </c>
      <c r="MK75">
        <f>IFERROR(NY75,"")</f>
        <v/>
      </c>
      <c r="ML75">
        <f>IFERROR(NZ75,"")</f>
        <v/>
      </c>
      <c r="MM75">
        <f>IFERROR(OA75,"")</f>
        <v/>
      </c>
      <c r="MN75">
        <f>IFERROR(OB75,"")</f>
        <v/>
      </c>
      <c r="MO75">
        <f>IFERROR(OC75,"")</f>
        <v/>
      </c>
      <c r="MP75" s="1">
        <f>COUNTIFS(#REF!,LT75,#REF!,1,#REF!,"&gt;="&amp;MC75,#REF!,"&lt;="&amp;MB75,#REF!,"&lt;="&amp;ME75,#REF!,"&gt;="&amp;MF75,#REF!,"="&amp;KV75,#REF!,"="&amp;KX75)</f>
        <v/>
      </c>
      <c r="MQ75" s="1">
        <f>COUNTIFS(#REF!,LT75,#REF!,0,#REF!,"&gt;="&amp;MC75,#REF!,"&lt;="&amp;MB75,#REF!,"&lt;="&amp;ME75,#REF!,"&gt;="&amp;MF75,#REF!,"="&amp;KV75,#REF!,"="&amp;KX75)</f>
        <v/>
      </c>
      <c r="MR75" s="1">
        <f>COUNTIFS(#REF!,LT75,#REF!,1,#REF!,"&gt;="&amp;MC75,#REF!,"&lt;="&amp;MB75,#REF!,"&lt;="&amp;ME75,#REF!,"&gt;="&amp;MF75,#REF!,"="&amp;KW75,#REF!,"="&amp;KY75)</f>
        <v/>
      </c>
      <c r="MS75" s="1">
        <f>COUNTIFS(#REF!,LT75,#REF!,0,#REF!,"&gt;="&amp;MC75,#REF!,"&lt;="&amp;MB75,#REF!,"&lt;="&amp;ME75,#REF!,"&gt;="&amp;MF75,#REF!,"="&amp;KW75,#REF!,"="&amp;KY75)</f>
        <v/>
      </c>
      <c r="MT75" s="1">
        <f>COUNTIFS(#REF!,LT75,#REF!,1,#REF!,"&gt;="&amp;MI75,#REF!,"&lt;="&amp;MH75,#REF!,"&lt;="&amp;ME75,#REF!,"&gt;="&amp;MF75)</f>
        <v/>
      </c>
      <c r="MU75" s="1">
        <f>COUNTIFS(#REF!,LT75,#REF!,0,#REF!,"&gt;="&amp;MI75,#REF!,"&lt;="&amp;MH75,#REF!,"&lt;="&amp;ME75,#REF!,"&gt;="&amp;MF75)</f>
        <v/>
      </c>
      <c r="MV75" s="1">
        <f>COUNTIFS(#REF!,LT75,#REF!,1,#REF!,"&gt;="&amp;MI75,#REF!,"&lt;="&amp;MH75,#REF!,"="&amp;KZ75,#REF!,"="&amp;LA75,#REF!,"&lt;="&amp;ME75,#REF!,"&gt;="&amp;MF75)</f>
        <v/>
      </c>
      <c r="MW75" s="1">
        <f>COUNTIFS(#REF!,LT75,#REF!,0,#REF!,"&gt;="&amp;MI75,#REF!,"&lt;="&amp;MH75,#REF!,"="&amp;KZ75,#REF!,"="&amp;LA75,#REF!,"&lt;="&amp;ME75,#REF!,"&gt;="&amp;MF75)</f>
        <v/>
      </c>
      <c r="MX75" s="1">
        <f>COUNTIFS(#REF!,LT75,#REF!,1,#REF!,"&gt;="&amp;MC75,#REF!,"&lt;="&amp;MB75,#REF!,"&lt;="&amp;ME75,#REF!,"&gt;="&amp;MF75)</f>
        <v/>
      </c>
      <c r="MY75" s="1">
        <f>COUNTIFS(#REF!,LT75,#REF!,0,#REF!,"&gt;="&amp;MC75,#REF!,"&lt;="&amp;MB75,#REF!,"&lt;="&amp;ME75,#REF!,"&gt;="&amp;MF75)</f>
        <v/>
      </c>
      <c r="MZ75" s="1">
        <f>COUNTIFS(#REF!,LT75,#REF!,1,#REF!,"&lt;="&amp;ME75,#REF!,"&gt;="&amp;MF75,#REF!,"="&amp;KV75,#REF!,"="&amp;KX75)</f>
        <v/>
      </c>
      <c r="NA75" s="1">
        <f>COUNTIFS(#REF!,LT75,#REF!,0,#REF!,"&lt;="&amp;ME75,#REF!,"&gt;="&amp;MF75,#REF!,"="&amp;KV75,#REF!,"="&amp;KX75)</f>
        <v/>
      </c>
      <c r="NB75" s="1">
        <f>COUNTIFS(#REF!,LT75,#REF!,1,#REF!,"&lt;="&amp;ME75,#REF!,"&gt;="&amp;MF75,#REF!,"="&amp;KW75,#REF!,"="&amp;KY75)</f>
        <v/>
      </c>
      <c r="NC75" s="1">
        <f>COUNTIFS(#REF!,LT75,#REF!,0,#REF!,"&lt;="&amp;ME75,#REF!,"&gt;="&amp;MF75,#REF!,"="&amp;KW75,#REF!,"="&amp;KY75)</f>
        <v/>
      </c>
      <c r="ND75" s="1">
        <f>MP75+MR75+MT75+MV75+MX75+MZ75+NB75</f>
        <v/>
      </c>
      <c r="NE75" s="1">
        <f>MQ75+MS75+MU75+MW75+MY75+NA75+NC75</f>
        <v/>
      </c>
      <c r="NF75" s="1">
        <f>ND75+NE75</f>
        <v/>
      </c>
      <c r="NG75" s="33">
        <f>ND75/(ND75+NE75)</f>
        <v/>
      </c>
      <c r="NH75" s="3">
        <f>1/NG75</f>
        <v/>
      </c>
      <c r="NI75" s="1">
        <f>LI75</f>
        <v/>
      </c>
      <c r="NJ75" s="79">
        <f>((1-NG75)*(1/(NI75-1))*0.98-(NG75*1))</f>
        <v/>
      </c>
      <c r="NK75" s="34">
        <f>IF(LR75&lt;0.9,0,IF(AND(LR75&gt;1.1),0,1))</f>
        <v/>
      </c>
      <c r="NL75" s="34">
        <f>IF(LS75&lt;0.9,0,IF(AND(LS75&gt;1.1),0,1))</f>
        <v/>
      </c>
      <c r="NM75" s="32">
        <f>IF(NF75&gt;99,1,0)</f>
        <v/>
      </c>
      <c r="NN75" s="32">
        <f>IF(NJ75&gt;0.0799,1,0)</f>
        <v/>
      </c>
      <c r="NO75" s="32">
        <f>IF(NJ75&gt;NQ75,1,0)</f>
        <v/>
      </c>
      <c r="NP75" s="32">
        <f>NM75+NN75+NO75+NK75+NL75</f>
        <v/>
      </c>
      <c r="NQ75" s="79">
        <f>(((100*NG75)*(NI75-1)*0.98)-((1-NG75)*100))/100</f>
        <v/>
      </c>
      <c r="NR75" s="34">
        <f>IF(LR75&lt;0.9,0,IF(AND(LR75&gt;1.1),0,1))</f>
        <v/>
      </c>
      <c r="NS75" s="34">
        <f>IF(LS75&lt;0.9,0,IF(AND(LS75&gt;1.1),0,1))</f>
        <v/>
      </c>
      <c r="NT75" s="32">
        <f>IF(NF75&gt;99,1,0)</f>
        <v/>
      </c>
      <c r="NU75" s="32">
        <f>IF(NQ75&gt;0.0799,1,0)</f>
        <v/>
      </c>
      <c r="NV75" s="32">
        <f>IF(NQ75&gt;NJ75,1,0)</f>
        <v/>
      </c>
      <c r="NW75" s="32">
        <f>NT75+NU75+NV75+NR75+NS75</f>
        <v/>
      </c>
      <c r="NX75">
        <f>IF(NP75=5,"LayAway0-1",IF(AND(NW75=5),"BackAway0-1",""))</f>
        <v/>
      </c>
      <c r="NY75">
        <f>IF(NP75=5,KO75,IF(AND(NW75=5),KO75,""))</f>
        <v/>
      </c>
      <c r="NZ75">
        <f>IF(NP75=5,"Match Odds",IF(AND(NW75=5),"Match Odds",""))</f>
        <v/>
      </c>
      <c r="OA75">
        <f>IF(NP75=5,KP75,IF(AND(NW75=5),KP75,""))</f>
        <v/>
      </c>
      <c r="OB75">
        <f>IF(NP75=5,"MATCH_ODDS",IF(AND(NW75=5),"MATCH_ODDS",""))</f>
        <v/>
      </c>
      <c r="OC75">
        <f>IF(NP75=5,"LAY",IF(AND(NW75=5),"BACK",""))</f>
        <v/>
      </c>
    </row>
    <row r="76" ht="16.5" customHeight="1" thickBot="1" thickTop="1">
      <c r="A76" s="2" t="n"/>
      <c r="KN76" s="1">
        <f>IF(INDEX(#REF!,MATCH('HT 0-1'!D76,#REF!,0))=INDEX(#REF!,MATCH('HT 0-1'!D76,#REF!,0)),INDEX(#REF!,MATCH('HT 0-1'!D76,#REF!,0)),"ERROR")</f>
        <v/>
      </c>
      <c r="KO76" s="1">
        <f>IF(INDEX(#REF!,MATCH('HT 0-1'!E76,#REF!,0))=INDEX(#REF!,MATCH('HT 0-1'!E76,#REF!,0)),INDEX(#REF!,MATCH('HT 0-1'!E76,#REF!,0)),"ERROR")</f>
        <v/>
      </c>
      <c r="KP76" s="1">
        <f>KN76&amp;" v "&amp;KO76</f>
        <v/>
      </c>
      <c r="KQ76">
        <f>B76&amp;"_"&amp;C76</f>
        <v/>
      </c>
      <c r="KR76" s="1">
        <f>IF((HW76/KK76)&lt;0.335,"G",IF((HW76/KK76)&gt;0.67,"R","A"))</f>
        <v/>
      </c>
      <c r="KS76" s="1">
        <f>IF((HX76/KK76)&lt;0.335,"G",IF((HX76/KK76)&gt;0.67,"R","A"))</f>
        <v/>
      </c>
      <c r="KT76" s="1">
        <f>IF((IH76/KK76)&lt;0.335,"G",IF((IH76/KK76)&gt;0.67,"R","A"))</f>
        <v/>
      </c>
      <c r="KU76" s="1">
        <f>IF((II76/KK76)&lt;0.335,"G",IF((II76/KK76)&gt;0.67,"R","A"))</f>
        <v/>
      </c>
      <c r="KV76" s="1">
        <f>IF((HZ76/KK76)&lt;0.335,"G",IF((HZ76/KK76)&gt;0.67,"R","A"))</f>
        <v/>
      </c>
      <c r="KW76" s="1">
        <f>IF((HY76/KK76)&lt;0.335,"G",IF((HY76/KK76)&gt;0.67,"R","A"))</f>
        <v/>
      </c>
      <c r="KX76" s="1">
        <f>IF((IK76/KK76)&lt;0.335,"G",IF((IK76/KK76)&gt;0.67,"R","A"))</f>
        <v/>
      </c>
      <c r="KY76" s="1">
        <f>IF((IJ76/KK76)&lt;0.335,"G",IF((IJ76/KK76)&gt;0.67,"R","A"))</f>
        <v/>
      </c>
      <c r="KZ76" s="1">
        <f>IF((HQ76/KK76)&lt;0.335,"G",IF((HQ76/KK76)&gt;0.67,"R","A"))</f>
        <v/>
      </c>
      <c r="LA76" s="1">
        <f>IF((IB76/KK76)&lt;0.335,"G",IF((IB76/KK76)&gt;0.67,"R","A"))</f>
        <v/>
      </c>
      <c r="LB76">
        <f>IF(LQ76="0-1",INDEX(Scrape!#REF!,MATCH('HT 0-1'!KP76,Scrape!$B:$B,0)),"")</f>
        <v/>
      </c>
      <c r="LC76">
        <f>IF(LQ76="0-1",INDEX(Scrape!$A:$A,MATCH('HT 0-1'!KP76,Scrape!$B:$B,0)),"")</f>
        <v/>
      </c>
      <c r="LD76">
        <f>IF(LQ76="0-1",INDEX(Scrape!$B:$B,MATCH('HT 0-1'!KP76,Scrape!$B:$B,0)),"")</f>
        <v/>
      </c>
      <c r="LE76">
        <f>IF(LQ76="0-1",INDEX(Scrape!$C:$C,MATCH('HT 0-1'!KP76,Scrape!$B:$B,0)),"")</f>
        <v/>
      </c>
      <c r="LF76">
        <f>IF(LQ76="0-1",INDEX(Scrape!$D:$D,MATCH('HT 0-1'!KP76,Scrape!$B:$B,0)),"")</f>
        <v/>
      </c>
      <c r="LG76">
        <f>IF(LQ76="0-1",INDEX(Scrape!$E:$E,MATCH('HT 0-1'!KP76,Scrape!$B:$B,0)),"")</f>
        <v/>
      </c>
      <c r="LH76">
        <f>IF(LQ76="0-1",INDEX(Scrape!$F:$F,MATCH('HT 0-1'!KP76,Scrape!$B:$B,0)),"")</f>
        <v/>
      </c>
      <c r="LI76">
        <f>IF(LQ76="0-1",INDEX(Scrape!$G:$G,MATCH('HT 0-1'!KP76,Scrape!$B:$B,0)),"")</f>
        <v/>
      </c>
      <c r="LJ76">
        <f>IF(LQ76="0-1",INDEX(Scrape!$H:$H,MATCH('HT 0-1'!KP76,Scrape!$B:$B,0)),"")</f>
        <v/>
      </c>
      <c r="LK76">
        <f>IF(LQ76="0-1",INDEX(Scrape!$I:$I,MATCH('HT 0-1'!KP76,Scrape!$B:$B,0)),"")</f>
        <v/>
      </c>
      <c r="LL76">
        <f>IF(LQ76="0-1",INDEX(Scrape!$J:$J,MATCH('HT 0-1'!KP76,Scrape!$B:$B,0)),"")</f>
        <v/>
      </c>
      <c r="LM76">
        <f>IF(LQ76="0-1",INDEX(Scrape!$K:$K,MATCH('HT 0-1'!KP76,Scrape!$B:$B,0)),"")</f>
        <v/>
      </c>
      <c r="LN76">
        <f>IF(LQ76="0-1",INDEX(Scrape!$L:$L,MATCH('HT 0-1'!KP76,Scrape!$B:$B,0)),"")</f>
        <v/>
      </c>
      <c r="LO76">
        <f>IF(LQ76="0-1",INDEX(Scrape!$M:$M,MATCH('HT 0-1'!KP76,Scrape!$B:$B,0)),"")</f>
        <v/>
      </c>
      <c r="LP76">
        <f>IF(LQ76="0-1",INDEX(Scrape!$N:$N,MATCH('HT 0-1'!KP76,Scrape!$B:$B,0)),"")</f>
        <v/>
      </c>
      <c r="LQ76">
        <f>INDEX(Scrape!$O:$O,MATCH('HT 0-1'!KP76,Scrape!$B:$B,0))</f>
        <v/>
      </c>
      <c r="LR76">
        <f>(1/LJ76)+(1/LI76)+(1/LH76)</f>
        <v/>
      </c>
      <c r="LS76">
        <f>(1/LG76)+(1/LF76)+(1/LE76)</f>
        <v/>
      </c>
      <c r="LT76" s="8">
        <f>IF(INDEX(#REF!,MATCH(KQ76,#REF!,0))=INDEX(#REF!,MATCH(KQ76,#REF!,0)),INDEX(#REF!,MATCH(KQ76,#REF!,0)),"ERROR")</f>
        <v/>
      </c>
      <c r="LU76" s="4">
        <f>IF(KR76="G",2,IF(KR76="R",0.5,IF(KR76="A",1)))</f>
        <v/>
      </c>
      <c r="LV76" s="4">
        <f>IF(KS76="G",0.5,IF(KS76="R",2,IF(KS76="A",1)))</f>
        <v/>
      </c>
      <c r="LW76" s="4">
        <f>IF(KT76="G",2,IF(KT76="R",0.5,IF(KT76="A",1)))</f>
        <v/>
      </c>
      <c r="LX76" s="4">
        <f>IF(KU76="G",0.5,IF(KU76="R",2,IF(KU76="A",1)))</f>
        <v/>
      </c>
      <c r="LY76" s="7">
        <f>(LK76*(LU76+LX76)+(LL76*(LU76+LX76)))</f>
        <v/>
      </c>
      <c r="LZ76" s="7">
        <f>(LN76*(LV76+LW76)+(LO76*(LV76+LW76)))</f>
        <v/>
      </c>
      <c r="MA76" s="11">
        <f>LY76-LZ76</f>
        <v/>
      </c>
      <c r="MB76" s="5">
        <f>MA76+2</f>
        <v/>
      </c>
      <c r="MC76" s="6">
        <f>MA76-2</f>
        <v/>
      </c>
      <c r="MD76" s="4">
        <f>LE76</f>
        <v/>
      </c>
      <c r="ME76" s="9">
        <f>IF(MD76=0,1000,MD76+0.75)</f>
        <v/>
      </c>
      <c r="MF76" s="10">
        <f>IF(MD76=0,0,MD76-0.75)</f>
        <v/>
      </c>
      <c r="MG76" s="4">
        <f>((LM76*(LU76+LX76))-((LP76*(LV76+LW76))))</f>
        <v/>
      </c>
      <c r="MH76" s="9">
        <f>MG76*1.2</f>
        <v/>
      </c>
      <c r="MI76" s="10">
        <f>MG76*0.8</f>
        <v/>
      </c>
      <c r="MJ76">
        <f>IFERROR(NX76,"")</f>
        <v/>
      </c>
      <c r="MK76">
        <f>IFERROR(NY76,"")</f>
        <v/>
      </c>
      <c r="ML76">
        <f>IFERROR(NZ76,"")</f>
        <v/>
      </c>
      <c r="MM76">
        <f>IFERROR(OA76,"")</f>
        <v/>
      </c>
      <c r="MN76">
        <f>IFERROR(OB76,"")</f>
        <v/>
      </c>
      <c r="MO76">
        <f>IFERROR(OC76,"")</f>
        <v/>
      </c>
      <c r="MP76" s="1">
        <f>COUNTIFS(#REF!,LT76,#REF!,1,#REF!,"&gt;="&amp;MC76,#REF!,"&lt;="&amp;MB76,#REF!,"&lt;="&amp;ME76,#REF!,"&gt;="&amp;MF76,#REF!,"="&amp;KV76,#REF!,"="&amp;KX76)</f>
        <v/>
      </c>
      <c r="MQ76" s="1">
        <f>COUNTIFS(#REF!,LT76,#REF!,0,#REF!,"&gt;="&amp;MC76,#REF!,"&lt;="&amp;MB76,#REF!,"&lt;="&amp;ME76,#REF!,"&gt;="&amp;MF76,#REF!,"="&amp;KV76,#REF!,"="&amp;KX76)</f>
        <v/>
      </c>
      <c r="MR76" s="1">
        <f>COUNTIFS(#REF!,LT76,#REF!,1,#REF!,"&gt;="&amp;MC76,#REF!,"&lt;="&amp;MB76,#REF!,"&lt;="&amp;ME76,#REF!,"&gt;="&amp;MF76,#REF!,"="&amp;KW76,#REF!,"="&amp;KY76)</f>
        <v/>
      </c>
      <c r="MS76" s="1">
        <f>COUNTIFS(#REF!,LT76,#REF!,0,#REF!,"&gt;="&amp;MC76,#REF!,"&lt;="&amp;MB76,#REF!,"&lt;="&amp;ME76,#REF!,"&gt;="&amp;MF76,#REF!,"="&amp;KW76,#REF!,"="&amp;KY76)</f>
        <v/>
      </c>
      <c r="MT76" s="1">
        <f>COUNTIFS(#REF!,LT76,#REF!,1,#REF!,"&gt;="&amp;MI76,#REF!,"&lt;="&amp;MH76,#REF!,"&lt;="&amp;ME76,#REF!,"&gt;="&amp;MF76)</f>
        <v/>
      </c>
      <c r="MU76" s="1">
        <f>COUNTIFS(#REF!,LT76,#REF!,0,#REF!,"&gt;="&amp;MI76,#REF!,"&lt;="&amp;MH76,#REF!,"&lt;="&amp;ME76,#REF!,"&gt;="&amp;MF76)</f>
        <v/>
      </c>
      <c r="MV76" s="1">
        <f>COUNTIFS(#REF!,LT76,#REF!,1,#REF!,"&gt;="&amp;MI76,#REF!,"&lt;="&amp;MH76,#REF!,"="&amp;KZ76,#REF!,"="&amp;LA76,#REF!,"&lt;="&amp;ME76,#REF!,"&gt;="&amp;MF76)</f>
        <v/>
      </c>
      <c r="MW76" s="1">
        <f>COUNTIFS(#REF!,LT76,#REF!,0,#REF!,"&gt;="&amp;MI76,#REF!,"&lt;="&amp;MH76,#REF!,"="&amp;KZ76,#REF!,"="&amp;LA76,#REF!,"&lt;="&amp;ME76,#REF!,"&gt;="&amp;MF76)</f>
        <v/>
      </c>
      <c r="MX76" s="1">
        <f>COUNTIFS(#REF!,LT76,#REF!,1,#REF!,"&gt;="&amp;MC76,#REF!,"&lt;="&amp;MB76,#REF!,"&lt;="&amp;ME76,#REF!,"&gt;="&amp;MF76)</f>
        <v/>
      </c>
      <c r="MY76" s="1">
        <f>COUNTIFS(#REF!,LT76,#REF!,0,#REF!,"&gt;="&amp;MC76,#REF!,"&lt;="&amp;MB76,#REF!,"&lt;="&amp;ME76,#REF!,"&gt;="&amp;MF76)</f>
        <v/>
      </c>
      <c r="MZ76" s="1">
        <f>COUNTIFS(#REF!,LT76,#REF!,1,#REF!,"&lt;="&amp;ME76,#REF!,"&gt;="&amp;MF76,#REF!,"="&amp;KV76,#REF!,"="&amp;KX76)</f>
        <v/>
      </c>
      <c r="NA76" s="1">
        <f>COUNTIFS(#REF!,LT76,#REF!,0,#REF!,"&lt;="&amp;ME76,#REF!,"&gt;="&amp;MF76,#REF!,"="&amp;KV76,#REF!,"="&amp;KX76)</f>
        <v/>
      </c>
      <c r="NB76" s="1">
        <f>COUNTIFS(#REF!,LT76,#REF!,1,#REF!,"&lt;="&amp;ME76,#REF!,"&gt;="&amp;MF76,#REF!,"="&amp;KW76,#REF!,"="&amp;KY76)</f>
        <v/>
      </c>
      <c r="NC76" s="1">
        <f>COUNTIFS(#REF!,LT76,#REF!,0,#REF!,"&lt;="&amp;ME76,#REF!,"&gt;="&amp;MF76,#REF!,"="&amp;KW76,#REF!,"="&amp;KY76)</f>
        <v/>
      </c>
      <c r="ND76" s="1">
        <f>MP76+MR76+MT76+MV76+MX76+MZ76+NB76</f>
        <v/>
      </c>
      <c r="NE76" s="1">
        <f>MQ76+MS76+MU76+MW76+MY76+NA76+NC76</f>
        <v/>
      </c>
      <c r="NF76" s="1">
        <f>ND76+NE76</f>
        <v/>
      </c>
      <c r="NG76" s="33">
        <f>ND76/(ND76+NE76)</f>
        <v/>
      </c>
      <c r="NH76" s="3">
        <f>1/NG76</f>
        <v/>
      </c>
      <c r="NI76" s="1">
        <f>LI76</f>
        <v/>
      </c>
      <c r="NJ76" s="79">
        <f>((1-NG76)*(1/(NI76-1))*0.98-(NG76*1))</f>
        <v/>
      </c>
      <c r="NK76" s="34">
        <f>IF(LR76&lt;0.9,0,IF(AND(LR76&gt;1.1),0,1))</f>
        <v/>
      </c>
      <c r="NL76" s="34">
        <f>IF(LS76&lt;0.9,0,IF(AND(LS76&gt;1.1),0,1))</f>
        <v/>
      </c>
      <c r="NM76" s="32">
        <f>IF(NF76&gt;99,1,0)</f>
        <v/>
      </c>
      <c r="NN76" s="32">
        <f>IF(NJ76&gt;0.0799,1,0)</f>
        <v/>
      </c>
      <c r="NO76" s="32">
        <f>IF(NJ76&gt;NQ76,1,0)</f>
        <v/>
      </c>
      <c r="NP76" s="32">
        <f>NM76+NN76+NO76+NK76+NL76</f>
        <v/>
      </c>
      <c r="NQ76" s="79">
        <f>(((100*NG76)*(NI76-1)*0.98)-((1-NG76)*100))/100</f>
        <v/>
      </c>
      <c r="NR76" s="34">
        <f>IF(LR76&lt;0.9,0,IF(AND(LR76&gt;1.1),0,1))</f>
        <v/>
      </c>
      <c r="NS76" s="34">
        <f>IF(LS76&lt;0.9,0,IF(AND(LS76&gt;1.1),0,1))</f>
        <v/>
      </c>
      <c r="NT76" s="32">
        <f>IF(NF76&gt;99,1,0)</f>
        <v/>
      </c>
      <c r="NU76" s="32">
        <f>IF(NQ76&gt;0.0799,1,0)</f>
        <v/>
      </c>
      <c r="NV76" s="32">
        <f>IF(NQ76&gt;NJ76,1,0)</f>
        <v/>
      </c>
      <c r="NW76" s="32">
        <f>NT76+NU76+NV76+NR76+NS76</f>
        <v/>
      </c>
      <c r="NX76">
        <f>IF(NP76=5,"LayAway0-1",IF(AND(NW76=5),"BackAway0-1",""))</f>
        <v/>
      </c>
      <c r="NY76">
        <f>IF(NP76=5,KO76,IF(AND(NW76=5),KO76,""))</f>
        <v/>
      </c>
      <c r="NZ76">
        <f>IF(NP76=5,"Match Odds",IF(AND(NW76=5),"Match Odds",""))</f>
        <v/>
      </c>
      <c r="OA76">
        <f>IF(NP76=5,KP76,IF(AND(NW76=5),KP76,""))</f>
        <v/>
      </c>
      <c r="OB76">
        <f>IF(NP76=5,"MATCH_ODDS",IF(AND(NW76=5),"MATCH_ODDS",""))</f>
        <v/>
      </c>
      <c r="OC76">
        <f>IF(NP76=5,"LAY",IF(AND(NW76=5),"BACK",""))</f>
        <v/>
      </c>
    </row>
    <row r="77" ht="16.5" customHeight="1" thickBot="1" thickTop="1">
      <c r="A77" s="2" t="n"/>
      <c r="KN77" s="1">
        <f>IF(INDEX(#REF!,MATCH('HT 0-1'!D77,#REF!,0))=INDEX(#REF!,MATCH('HT 0-1'!D77,#REF!,0)),INDEX(#REF!,MATCH('HT 0-1'!D77,#REF!,0)),"ERROR")</f>
        <v/>
      </c>
      <c r="KO77" s="1">
        <f>IF(INDEX(#REF!,MATCH('HT 0-1'!E77,#REF!,0))=INDEX(#REF!,MATCH('HT 0-1'!E77,#REF!,0)),INDEX(#REF!,MATCH('HT 0-1'!E77,#REF!,0)),"ERROR")</f>
        <v/>
      </c>
      <c r="KP77" s="1">
        <f>KN77&amp;" v "&amp;KO77</f>
        <v/>
      </c>
      <c r="KQ77">
        <f>B77&amp;"_"&amp;C77</f>
        <v/>
      </c>
      <c r="KR77" s="1">
        <f>IF((HW77/KK77)&lt;0.335,"G",IF((HW77/KK77)&gt;0.67,"R","A"))</f>
        <v/>
      </c>
      <c r="KS77" s="1">
        <f>IF((HX77/KK77)&lt;0.335,"G",IF((HX77/KK77)&gt;0.67,"R","A"))</f>
        <v/>
      </c>
      <c r="KT77" s="1">
        <f>IF((IH77/KK77)&lt;0.335,"G",IF((IH77/KK77)&gt;0.67,"R","A"))</f>
        <v/>
      </c>
      <c r="KU77" s="1">
        <f>IF((II77/KK77)&lt;0.335,"G",IF((II77/KK77)&gt;0.67,"R","A"))</f>
        <v/>
      </c>
      <c r="KV77" s="1">
        <f>IF((HZ77/KK77)&lt;0.335,"G",IF((HZ77/KK77)&gt;0.67,"R","A"))</f>
        <v/>
      </c>
      <c r="KW77" s="1">
        <f>IF((HY77/KK77)&lt;0.335,"G",IF((HY77/KK77)&gt;0.67,"R","A"))</f>
        <v/>
      </c>
      <c r="KX77" s="1">
        <f>IF((IK77/KK77)&lt;0.335,"G",IF((IK77/KK77)&gt;0.67,"R","A"))</f>
        <v/>
      </c>
      <c r="KY77" s="1">
        <f>IF((IJ77/KK77)&lt;0.335,"G",IF((IJ77/KK77)&gt;0.67,"R","A"))</f>
        <v/>
      </c>
      <c r="KZ77" s="1">
        <f>IF((HQ77/KK77)&lt;0.335,"G",IF((HQ77/KK77)&gt;0.67,"R","A"))</f>
        <v/>
      </c>
      <c r="LA77" s="1">
        <f>IF((IB77/KK77)&lt;0.335,"G",IF((IB77/KK77)&gt;0.67,"R","A"))</f>
        <v/>
      </c>
      <c r="LB77">
        <f>IF(LQ77="0-1",INDEX(Scrape!#REF!,MATCH('HT 0-1'!KP77,Scrape!$B:$B,0)),"")</f>
        <v/>
      </c>
      <c r="LC77">
        <f>IF(LQ77="0-1",INDEX(Scrape!$A:$A,MATCH('HT 0-1'!KP77,Scrape!$B:$B,0)),"")</f>
        <v/>
      </c>
      <c r="LD77">
        <f>IF(LQ77="0-1",INDEX(Scrape!$B:$B,MATCH('HT 0-1'!KP77,Scrape!$B:$B,0)),"")</f>
        <v/>
      </c>
      <c r="LE77">
        <f>IF(LQ77="0-1",INDEX(Scrape!$C:$C,MATCH('HT 0-1'!KP77,Scrape!$B:$B,0)),"")</f>
        <v/>
      </c>
      <c r="LF77">
        <f>IF(LQ77="0-1",INDEX(Scrape!$D:$D,MATCH('HT 0-1'!KP77,Scrape!$B:$B,0)),"")</f>
        <v/>
      </c>
      <c r="LG77">
        <f>IF(LQ77="0-1",INDEX(Scrape!$E:$E,MATCH('HT 0-1'!KP77,Scrape!$B:$B,0)),"")</f>
        <v/>
      </c>
      <c r="LH77">
        <f>IF(LQ77="0-1",INDEX(Scrape!$F:$F,MATCH('HT 0-1'!KP77,Scrape!$B:$B,0)),"")</f>
        <v/>
      </c>
      <c r="LI77">
        <f>IF(LQ77="0-1",INDEX(Scrape!$G:$G,MATCH('HT 0-1'!KP77,Scrape!$B:$B,0)),"")</f>
        <v/>
      </c>
      <c r="LJ77">
        <f>IF(LQ77="0-1",INDEX(Scrape!$H:$H,MATCH('HT 0-1'!KP77,Scrape!$B:$B,0)),"")</f>
        <v/>
      </c>
      <c r="LK77">
        <f>IF(LQ77="0-1",INDEX(Scrape!$I:$I,MATCH('HT 0-1'!KP77,Scrape!$B:$B,0)),"")</f>
        <v/>
      </c>
      <c r="LL77">
        <f>IF(LQ77="0-1",INDEX(Scrape!$J:$J,MATCH('HT 0-1'!KP77,Scrape!$B:$B,0)),"")</f>
        <v/>
      </c>
      <c r="LM77">
        <f>IF(LQ77="0-1",INDEX(Scrape!$K:$K,MATCH('HT 0-1'!KP77,Scrape!$B:$B,0)),"")</f>
        <v/>
      </c>
      <c r="LN77">
        <f>IF(LQ77="0-1",INDEX(Scrape!$L:$L,MATCH('HT 0-1'!KP77,Scrape!$B:$B,0)),"")</f>
        <v/>
      </c>
      <c r="LO77">
        <f>IF(LQ77="0-1",INDEX(Scrape!$M:$M,MATCH('HT 0-1'!KP77,Scrape!$B:$B,0)),"")</f>
        <v/>
      </c>
      <c r="LP77">
        <f>IF(LQ77="0-1",INDEX(Scrape!$N:$N,MATCH('HT 0-1'!KP77,Scrape!$B:$B,0)),"")</f>
        <v/>
      </c>
      <c r="LQ77">
        <f>INDEX(Scrape!$O:$O,MATCH('HT 0-1'!KP77,Scrape!$B:$B,0))</f>
        <v/>
      </c>
      <c r="LR77">
        <f>(1/LJ77)+(1/LI77)+(1/LH77)</f>
        <v/>
      </c>
      <c r="LS77">
        <f>(1/LG77)+(1/LF77)+(1/LE77)</f>
        <v/>
      </c>
      <c r="LT77" s="8">
        <f>IF(INDEX(#REF!,MATCH(KQ77,#REF!,0))=INDEX(#REF!,MATCH(KQ77,#REF!,0)),INDEX(#REF!,MATCH(KQ77,#REF!,0)),"ERROR")</f>
        <v/>
      </c>
      <c r="LU77" s="4">
        <f>IF(KR77="G",2,IF(KR77="R",0.5,IF(KR77="A",1)))</f>
        <v/>
      </c>
      <c r="LV77" s="4">
        <f>IF(KS77="G",0.5,IF(KS77="R",2,IF(KS77="A",1)))</f>
        <v/>
      </c>
      <c r="LW77" s="4">
        <f>IF(KT77="G",2,IF(KT77="R",0.5,IF(KT77="A",1)))</f>
        <v/>
      </c>
      <c r="LX77" s="4">
        <f>IF(KU77="G",0.5,IF(KU77="R",2,IF(KU77="A",1)))</f>
        <v/>
      </c>
      <c r="LY77" s="7">
        <f>(LK77*(LU77+LX77)+(LL77*(LU77+LX77)))</f>
        <v/>
      </c>
      <c r="LZ77" s="7">
        <f>(LN77*(LV77+LW77)+(LO77*(LV77+LW77)))</f>
        <v/>
      </c>
      <c r="MA77" s="11">
        <f>LY77-LZ77</f>
        <v/>
      </c>
      <c r="MB77" s="5">
        <f>MA77+2</f>
        <v/>
      </c>
      <c r="MC77" s="6">
        <f>MA77-2</f>
        <v/>
      </c>
      <c r="MD77" s="4">
        <f>LE77</f>
        <v/>
      </c>
      <c r="ME77" s="9">
        <f>IF(MD77=0,1000,MD77+0.75)</f>
        <v/>
      </c>
      <c r="MF77" s="10">
        <f>IF(MD77=0,0,MD77-0.75)</f>
        <v/>
      </c>
      <c r="MG77" s="4">
        <f>((LM77*(LU77+LX77))-((LP77*(LV77+LW77))))</f>
        <v/>
      </c>
      <c r="MH77" s="9">
        <f>MG77*1.2</f>
        <v/>
      </c>
      <c r="MI77" s="10">
        <f>MG77*0.8</f>
        <v/>
      </c>
      <c r="MJ77">
        <f>IFERROR(NX77,"")</f>
        <v/>
      </c>
      <c r="MK77">
        <f>IFERROR(NY77,"")</f>
        <v/>
      </c>
      <c r="ML77">
        <f>IFERROR(NZ77,"")</f>
        <v/>
      </c>
      <c r="MM77">
        <f>IFERROR(OA77,"")</f>
        <v/>
      </c>
      <c r="MN77">
        <f>IFERROR(OB77,"")</f>
        <v/>
      </c>
      <c r="MO77">
        <f>IFERROR(OC77,"")</f>
        <v/>
      </c>
      <c r="MP77" s="1">
        <f>COUNTIFS(#REF!,LT77,#REF!,1,#REF!,"&gt;="&amp;MC77,#REF!,"&lt;="&amp;MB77,#REF!,"&lt;="&amp;ME77,#REF!,"&gt;="&amp;MF77,#REF!,"="&amp;KV77,#REF!,"="&amp;KX77)</f>
        <v/>
      </c>
      <c r="MQ77" s="1">
        <f>COUNTIFS(#REF!,LT77,#REF!,0,#REF!,"&gt;="&amp;MC77,#REF!,"&lt;="&amp;MB77,#REF!,"&lt;="&amp;ME77,#REF!,"&gt;="&amp;MF77,#REF!,"="&amp;KV77,#REF!,"="&amp;KX77)</f>
        <v/>
      </c>
      <c r="MR77" s="1">
        <f>COUNTIFS(#REF!,LT77,#REF!,1,#REF!,"&gt;="&amp;MC77,#REF!,"&lt;="&amp;MB77,#REF!,"&lt;="&amp;ME77,#REF!,"&gt;="&amp;MF77,#REF!,"="&amp;KW77,#REF!,"="&amp;KY77)</f>
        <v/>
      </c>
      <c r="MS77" s="1">
        <f>COUNTIFS(#REF!,LT77,#REF!,0,#REF!,"&gt;="&amp;MC77,#REF!,"&lt;="&amp;MB77,#REF!,"&lt;="&amp;ME77,#REF!,"&gt;="&amp;MF77,#REF!,"="&amp;KW77,#REF!,"="&amp;KY77)</f>
        <v/>
      </c>
      <c r="MT77" s="1">
        <f>COUNTIFS(#REF!,LT77,#REF!,1,#REF!,"&gt;="&amp;MI77,#REF!,"&lt;="&amp;MH77,#REF!,"&lt;="&amp;ME77,#REF!,"&gt;="&amp;MF77)</f>
        <v/>
      </c>
      <c r="MU77" s="1">
        <f>COUNTIFS(#REF!,LT77,#REF!,0,#REF!,"&gt;="&amp;MI77,#REF!,"&lt;="&amp;MH77,#REF!,"&lt;="&amp;ME77,#REF!,"&gt;="&amp;MF77)</f>
        <v/>
      </c>
      <c r="MV77" s="1">
        <f>COUNTIFS(#REF!,LT77,#REF!,1,#REF!,"&gt;="&amp;MI77,#REF!,"&lt;="&amp;MH77,#REF!,"="&amp;KZ77,#REF!,"="&amp;LA77,#REF!,"&lt;="&amp;ME77,#REF!,"&gt;="&amp;MF77)</f>
        <v/>
      </c>
      <c r="MW77" s="1">
        <f>COUNTIFS(#REF!,LT77,#REF!,0,#REF!,"&gt;="&amp;MI77,#REF!,"&lt;="&amp;MH77,#REF!,"="&amp;KZ77,#REF!,"="&amp;LA77,#REF!,"&lt;="&amp;ME77,#REF!,"&gt;="&amp;MF77)</f>
        <v/>
      </c>
      <c r="MX77" s="1">
        <f>COUNTIFS(#REF!,LT77,#REF!,1,#REF!,"&gt;="&amp;MC77,#REF!,"&lt;="&amp;MB77,#REF!,"&lt;="&amp;ME77,#REF!,"&gt;="&amp;MF77)</f>
        <v/>
      </c>
      <c r="MY77" s="1">
        <f>COUNTIFS(#REF!,LT77,#REF!,0,#REF!,"&gt;="&amp;MC77,#REF!,"&lt;="&amp;MB77,#REF!,"&lt;="&amp;ME77,#REF!,"&gt;="&amp;MF77)</f>
        <v/>
      </c>
      <c r="MZ77" s="1">
        <f>COUNTIFS(#REF!,LT77,#REF!,1,#REF!,"&lt;="&amp;ME77,#REF!,"&gt;="&amp;MF77,#REF!,"="&amp;KV77,#REF!,"="&amp;KX77)</f>
        <v/>
      </c>
      <c r="NA77" s="1">
        <f>COUNTIFS(#REF!,LT77,#REF!,0,#REF!,"&lt;="&amp;ME77,#REF!,"&gt;="&amp;MF77,#REF!,"="&amp;KV77,#REF!,"="&amp;KX77)</f>
        <v/>
      </c>
      <c r="NB77" s="1">
        <f>COUNTIFS(#REF!,LT77,#REF!,1,#REF!,"&lt;="&amp;ME77,#REF!,"&gt;="&amp;MF77,#REF!,"="&amp;KW77,#REF!,"="&amp;KY77)</f>
        <v/>
      </c>
      <c r="NC77" s="1">
        <f>COUNTIFS(#REF!,LT77,#REF!,0,#REF!,"&lt;="&amp;ME77,#REF!,"&gt;="&amp;MF77,#REF!,"="&amp;KW77,#REF!,"="&amp;KY77)</f>
        <v/>
      </c>
      <c r="ND77" s="1">
        <f>MP77+MR77+MT77+MV77+MX77+MZ77+NB77</f>
        <v/>
      </c>
      <c r="NE77" s="1">
        <f>MQ77+MS77+MU77+MW77+MY77+NA77+NC77</f>
        <v/>
      </c>
      <c r="NF77" s="1">
        <f>ND77+NE77</f>
        <v/>
      </c>
      <c r="NG77" s="33">
        <f>ND77/(ND77+NE77)</f>
        <v/>
      </c>
      <c r="NH77" s="3">
        <f>1/NG77</f>
        <v/>
      </c>
      <c r="NI77" s="1">
        <f>LI77</f>
        <v/>
      </c>
      <c r="NJ77" s="79">
        <f>((1-NG77)*(1/(NI77-1))*0.98-(NG77*1))</f>
        <v/>
      </c>
      <c r="NK77" s="34">
        <f>IF(LR77&lt;0.9,0,IF(AND(LR77&gt;1.1),0,1))</f>
        <v/>
      </c>
      <c r="NL77" s="34">
        <f>IF(LS77&lt;0.9,0,IF(AND(LS77&gt;1.1),0,1))</f>
        <v/>
      </c>
      <c r="NM77" s="32">
        <f>IF(NF77&gt;99,1,0)</f>
        <v/>
      </c>
      <c r="NN77" s="32">
        <f>IF(NJ77&gt;0.0799,1,0)</f>
        <v/>
      </c>
      <c r="NO77" s="32">
        <f>IF(NJ77&gt;NQ77,1,0)</f>
        <v/>
      </c>
      <c r="NP77" s="32">
        <f>NM77+NN77+NO77+NK77+NL77</f>
        <v/>
      </c>
      <c r="NQ77" s="79">
        <f>(((100*NG77)*(NI77-1)*0.98)-((1-NG77)*100))/100</f>
        <v/>
      </c>
      <c r="NR77" s="34">
        <f>IF(LR77&lt;0.9,0,IF(AND(LR77&gt;1.1),0,1))</f>
        <v/>
      </c>
      <c r="NS77" s="34">
        <f>IF(LS77&lt;0.9,0,IF(AND(LS77&gt;1.1),0,1))</f>
        <v/>
      </c>
      <c r="NT77" s="32">
        <f>IF(NF77&gt;99,1,0)</f>
        <v/>
      </c>
      <c r="NU77" s="32">
        <f>IF(NQ77&gt;0.0799,1,0)</f>
        <v/>
      </c>
      <c r="NV77" s="32">
        <f>IF(NQ77&gt;NJ77,1,0)</f>
        <v/>
      </c>
      <c r="NW77" s="32">
        <f>NT77+NU77+NV77+NR77+NS77</f>
        <v/>
      </c>
      <c r="NX77">
        <f>IF(NP77=5,"LayAway0-1",IF(AND(NW77=5),"BackAway0-1",""))</f>
        <v/>
      </c>
      <c r="NY77">
        <f>IF(NP77=5,KO77,IF(AND(NW77=5),KO77,""))</f>
        <v/>
      </c>
      <c r="NZ77">
        <f>IF(NP77=5,"Match Odds",IF(AND(NW77=5),"Match Odds",""))</f>
        <v/>
      </c>
      <c r="OA77">
        <f>IF(NP77=5,KP77,IF(AND(NW77=5),KP77,""))</f>
        <v/>
      </c>
      <c r="OB77">
        <f>IF(NP77=5,"MATCH_ODDS",IF(AND(NW77=5),"MATCH_ODDS",""))</f>
        <v/>
      </c>
      <c r="OC77">
        <f>IF(NP77=5,"LAY",IF(AND(NW77=5),"BACK",""))</f>
        <v/>
      </c>
    </row>
    <row r="78" ht="16.5" customHeight="1" thickBot="1" thickTop="1">
      <c r="A78" s="2" t="n"/>
      <c r="KN78" s="1">
        <f>IF(INDEX(#REF!,MATCH('HT 0-1'!D78,#REF!,0))=INDEX(#REF!,MATCH('HT 0-1'!D78,#REF!,0)),INDEX(#REF!,MATCH('HT 0-1'!D78,#REF!,0)),"ERROR")</f>
        <v/>
      </c>
      <c r="KO78" s="1">
        <f>IF(INDEX(#REF!,MATCH('HT 0-1'!E78,#REF!,0))=INDEX(#REF!,MATCH('HT 0-1'!E78,#REF!,0)),INDEX(#REF!,MATCH('HT 0-1'!E78,#REF!,0)),"ERROR")</f>
        <v/>
      </c>
      <c r="KP78" s="1">
        <f>KN78&amp;" v "&amp;KO78</f>
        <v/>
      </c>
      <c r="KQ78">
        <f>B78&amp;"_"&amp;C78</f>
        <v/>
      </c>
      <c r="KR78" s="1">
        <f>IF((HW78/KK78)&lt;0.335,"G",IF((HW78/KK78)&gt;0.67,"R","A"))</f>
        <v/>
      </c>
      <c r="KS78" s="1">
        <f>IF((HX78/KK78)&lt;0.335,"G",IF((HX78/KK78)&gt;0.67,"R","A"))</f>
        <v/>
      </c>
      <c r="KT78" s="1">
        <f>IF((IH78/KK78)&lt;0.335,"G",IF((IH78/KK78)&gt;0.67,"R","A"))</f>
        <v/>
      </c>
      <c r="KU78" s="1">
        <f>IF((II78/KK78)&lt;0.335,"G",IF((II78/KK78)&gt;0.67,"R","A"))</f>
        <v/>
      </c>
      <c r="KV78" s="1">
        <f>IF((HZ78/KK78)&lt;0.335,"G",IF((HZ78/KK78)&gt;0.67,"R","A"))</f>
        <v/>
      </c>
      <c r="KW78" s="1">
        <f>IF((HY78/KK78)&lt;0.335,"G",IF((HY78/KK78)&gt;0.67,"R","A"))</f>
        <v/>
      </c>
      <c r="KX78" s="1">
        <f>IF((IK78/KK78)&lt;0.335,"G",IF((IK78/KK78)&gt;0.67,"R","A"))</f>
        <v/>
      </c>
      <c r="KY78" s="1">
        <f>IF((IJ78/KK78)&lt;0.335,"G",IF((IJ78/KK78)&gt;0.67,"R","A"))</f>
        <v/>
      </c>
      <c r="KZ78" s="1">
        <f>IF((HQ78/KK78)&lt;0.335,"G",IF((HQ78/KK78)&gt;0.67,"R","A"))</f>
        <v/>
      </c>
      <c r="LA78" s="1">
        <f>IF((IB78/KK78)&lt;0.335,"G",IF((IB78/KK78)&gt;0.67,"R","A"))</f>
        <v/>
      </c>
      <c r="LB78">
        <f>IF(LQ78="0-1",INDEX(Scrape!#REF!,MATCH('HT 0-1'!KP78,Scrape!$B:$B,0)),"")</f>
        <v/>
      </c>
      <c r="LC78">
        <f>IF(LQ78="0-1",INDEX(Scrape!$A:$A,MATCH('HT 0-1'!KP78,Scrape!$B:$B,0)),"")</f>
        <v/>
      </c>
      <c r="LD78">
        <f>IF(LQ78="0-1",INDEX(Scrape!$B:$B,MATCH('HT 0-1'!KP78,Scrape!$B:$B,0)),"")</f>
        <v/>
      </c>
      <c r="LE78">
        <f>IF(LQ78="0-1",INDEX(Scrape!$C:$C,MATCH('HT 0-1'!KP78,Scrape!$B:$B,0)),"")</f>
        <v/>
      </c>
      <c r="LF78">
        <f>IF(LQ78="0-1",INDEX(Scrape!$D:$D,MATCH('HT 0-1'!KP78,Scrape!$B:$B,0)),"")</f>
        <v/>
      </c>
      <c r="LG78">
        <f>IF(LQ78="0-1",INDEX(Scrape!$E:$E,MATCH('HT 0-1'!KP78,Scrape!$B:$B,0)),"")</f>
        <v/>
      </c>
      <c r="LH78">
        <f>IF(LQ78="0-1",INDEX(Scrape!$F:$F,MATCH('HT 0-1'!KP78,Scrape!$B:$B,0)),"")</f>
        <v/>
      </c>
      <c r="LI78">
        <f>IF(LQ78="0-1",INDEX(Scrape!$G:$G,MATCH('HT 0-1'!KP78,Scrape!$B:$B,0)),"")</f>
        <v/>
      </c>
      <c r="LJ78">
        <f>IF(LQ78="0-1",INDEX(Scrape!$H:$H,MATCH('HT 0-1'!KP78,Scrape!$B:$B,0)),"")</f>
        <v/>
      </c>
      <c r="LK78">
        <f>IF(LQ78="0-1",INDEX(Scrape!$I:$I,MATCH('HT 0-1'!KP78,Scrape!$B:$B,0)),"")</f>
        <v/>
      </c>
      <c r="LL78">
        <f>IF(LQ78="0-1",INDEX(Scrape!$J:$J,MATCH('HT 0-1'!KP78,Scrape!$B:$B,0)),"")</f>
        <v/>
      </c>
      <c r="LM78">
        <f>IF(LQ78="0-1",INDEX(Scrape!$K:$K,MATCH('HT 0-1'!KP78,Scrape!$B:$B,0)),"")</f>
        <v/>
      </c>
      <c r="LN78">
        <f>IF(LQ78="0-1",INDEX(Scrape!$L:$L,MATCH('HT 0-1'!KP78,Scrape!$B:$B,0)),"")</f>
        <v/>
      </c>
      <c r="LO78">
        <f>IF(LQ78="0-1",INDEX(Scrape!$M:$M,MATCH('HT 0-1'!KP78,Scrape!$B:$B,0)),"")</f>
        <v/>
      </c>
      <c r="LP78">
        <f>IF(LQ78="0-1",INDEX(Scrape!$N:$N,MATCH('HT 0-1'!KP78,Scrape!$B:$B,0)),"")</f>
        <v/>
      </c>
      <c r="LQ78">
        <f>INDEX(Scrape!$O:$O,MATCH('HT 0-1'!KP78,Scrape!$B:$B,0))</f>
        <v/>
      </c>
      <c r="LR78">
        <f>(1/LJ78)+(1/LI78)+(1/LH78)</f>
        <v/>
      </c>
      <c r="LS78">
        <f>(1/LG78)+(1/LF78)+(1/LE78)</f>
        <v/>
      </c>
      <c r="LT78" s="8">
        <f>IF(INDEX(#REF!,MATCH(KQ78,#REF!,0))=INDEX(#REF!,MATCH(KQ78,#REF!,0)),INDEX(#REF!,MATCH(KQ78,#REF!,0)),"ERROR")</f>
        <v/>
      </c>
      <c r="LU78" s="4">
        <f>IF(KR78="G",2,IF(KR78="R",0.5,IF(KR78="A",1)))</f>
        <v/>
      </c>
      <c r="LV78" s="4">
        <f>IF(KS78="G",0.5,IF(KS78="R",2,IF(KS78="A",1)))</f>
        <v/>
      </c>
      <c r="LW78" s="4">
        <f>IF(KT78="G",2,IF(KT78="R",0.5,IF(KT78="A",1)))</f>
        <v/>
      </c>
      <c r="LX78" s="4">
        <f>IF(KU78="G",0.5,IF(KU78="R",2,IF(KU78="A",1)))</f>
        <v/>
      </c>
      <c r="LY78" s="7">
        <f>(LK78*(LU78+LX78)+(LL78*(LU78+LX78)))</f>
        <v/>
      </c>
      <c r="LZ78" s="7">
        <f>(LN78*(LV78+LW78)+(LO78*(LV78+LW78)))</f>
        <v/>
      </c>
      <c r="MA78" s="11">
        <f>LY78-LZ78</f>
        <v/>
      </c>
      <c r="MB78" s="5">
        <f>MA78+2</f>
        <v/>
      </c>
      <c r="MC78" s="6">
        <f>MA78-2</f>
        <v/>
      </c>
      <c r="MD78" s="4">
        <f>LE78</f>
        <v/>
      </c>
      <c r="ME78" s="9">
        <f>IF(MD78=0,1000,MD78+0.75)</f>
        <v/>
      </c>
      <c r="MF78" s="10">
        <f>IF(MD78=0,0,MD78-0.75)</f>
        <v/>
      </c>
      <c r="MG78" s="4">
        <f>((LM78*(LU78+LX78))-((LP78*(LV78+LW78))))</f>
        <v/>
      </c>
      <c r="MH78" s="9">
        <f>MG78*1.2</f>
        <v/>
      </c>
      <c r="MI78" s="10">
        <f>MG78*0.8</f>
        <v/>
      </c>
      <c r="MJ78">
        <f>IFERROR(NX78,"")</f>
        <v/>
      </c>
      <c r="MK78">
        <f>IFERROR(NY78,"")</f>
        <v/>
      </c>
      <c r="ML78">
        <f>IFERROR(NZ78,"")</f>
        <v/>
      </c>
      <c r="MM78">
        <f>IFERROR(OA78,"")</f>
        <v/>
      </c>
      <c r="MN78">
        <f>IFERROR(OB78,"")</f>
        <v/>
      </c>
      <c r="MO78">
        <f>IFERROR(OC78,"")</f>
        <v/>
      </c>
      <c r="MP78" s="1">
        <f>COUNTIFS(#REF!,LT78,#REF!,1,#REF!,"&gt;="&amp;MC78,#REF!,"&lt;="&amp;MB78,#REF!,"&lt;="&amp;ME78,#REF!,"&gt;="&amp;MF78,#REF!,"="&amp;KV78,#REF!,"="&amp;KX78)</f>
        <v/>
      </c>
      <c r="MQ78" s="1">
        <f>COUNTIFS(#REF!,LT78,#REF!,0,#REF!,"&gt;="&amp;MC78,#REF!,"&lt;="&amp;MB78,#REF!,"&lt;="&amp;ME78,#REF!,"&gt;="&amp;MF78,#REF!,"="&amp;KV78,#REF!,"="&amp;KX78)</f>
        <v/>
      </c>
      <c r="MR78" s="1">
        <f>COUNTIFS(#REF!,LT78,#REF!,1,#REF!,"&gt;="&amp;MC78,#REF!,"&lt;="&amp;MB78,#REF!,"&lt;="&amp;ME78,#REF!,"&gt;="&amp;MF78,#REF!,"="&amp;KW78,#REF!,"="&amp;KY78)</f>
        <v/>
      </c>
      <c r="MS78" s="1">
        <f>COUNTIFS(#REF!,LT78,#REF!,0,#REF!,"&gt;="&amp;MC78,#REF!,"&lt;="&amp;MB78,#REF!,"&lt;="&amp;ME78,#REF!,"&gt;="&amp;MF78,#REF!,"="&amp;KW78,#REF!,"="&amp;KY78)</f>
        <v/>
      </c>
      <c r="MT78" s="1">
        <f>COUNTIFS(#REF!,LT78,#REF!,1,#REF!,"&gt;="&amp;MI78,#REF!,"&lt;="&amp;MH78,#REF!,"&lt;="&amp;ME78,#REF!,"&gt;="&amp;MF78)</f>
        <v/>
      </c>
      <c r="MU78" s="1">
        <f>COUNTIFS(#REF!,LT78,#REF!,0,#REF!,"&gt;="&amp;MI78,#REF!,"&lt;="&amp;MH78,#REF!,"&lt;="&amp;ME78,#REF!,"&gt;="&amp;MF78)</f>
        <v/>
      </c>
      <c r="MV78" s="1">
        <f>COUNTIFS(#REF!,LT78,#REF!,1,#REF!,"&gt;="&amp;MI78,#REF!,"&lt;="&amp;MH78,#REF!,"="&amp;KZ78,#REF!,"="&amp;LA78,#REF!,"&lt;="&amp;ME78,#REF!,"&gt;="&amp;MF78)</f>
        <v/>
      </c>
      <c r="MW78" s="1">
        <f>COUNTIFS(#REF!,LT78,#REF!,0,#REF!,"&gt;="&amp;MI78,#REF!,"&lt;="&amp;MH78,#REF!,"="&amp;KZ78,#REF!,"="&amp;LA78,#REF!,"&lt;="&amp;ME78,#REF!,"&gt;="&amp;MF78)</f>
        <v/>
      </c>
      <c r="MX78" s="1">
        <f>COUNTIFS(#REF!,LT78,#REF!,1,#REF!,"&gt;="&amp;MC78,#REF!,"&lt;="&amp;MB78,#REF!,"&lt;="&amp;ME78,#REF!,"&gt;="&amp;MF78)</f>
        <v/>
      </c>
      <c r="MY78" s="1">
        <f>COUNTIFS(#REF!,LT78,#REF!,0,#REF!,"&gt;="&amp;MC78,#REF!,"&lt;="&amp;MB78,#REF!,"&lt;="&amp;ME78,#REF!,"&gt;="&amp;MF78)</f>
        <v/>
      </c>
      <c r="MZ78" s="1">
        <f>COUNTIFS(#REF!,LT78,#REF!,1,#REF!,"&lt;="&amp;ME78,#REF!,"&gt;="&amp;MF78,#REF!,"="&amp;KV78,#REF!,"="&amp;KX78)</f>
        <v/>
      </c>
      <c r="NA78" s="1">
        <f>COUNTIFS(#REF!,LT78,#REF!,0,#REF!,"&lt;="&amp;ME78,#REF!,"&gt;="&amp;MF78,#REF!,"="&amp;KV78,#REF!,"="&amp;KX78)</f>
        <v/>
      </c>
      <c r="NB78" s="1">
        <f>COUNTIFS(#REF!,LT78,#REF!,1,#REF!,"&lt;="&amp;ME78,#REF!,"&gt;="&amp;MF78,#REF!,"="&amp;KW78,#REF!,"="&amp;KY78)</f>
        <v/>
      </c>
      <c r="NC78" s="1">
        <f>COUNTIFS(#REF!,LT78,#REF!,0,#REF!,"&lt;="&amp;ME78,#REF!,"&gt;="&amp;MF78,#REF!,"="&amp;KW78,#REF!,"="&amp;KY78)</f>
        <v/>
      </c>
      <c r="ND78" s="1">
        <f>MP78+MR78+MT78+MV78+MX78+MZ78+NB78</f>
        <v/>
      </c>
      <c r="NE78" s="1">
        <f>MQ78+MS78+MU78+MW78+MY78+NA78+NC78</f>
        <v/>
      </c>
      <c r="NF78" s="1">
        <f>ND78+NE78</f>
        <v/>
      </c>
      <c r="NG78" s="33">
        <f>ND78/(ND78+NE78)</f>
        <v/>
      </c>
      <c r="NH78" s="3">
        <f>1/NG78</f>
        <v/>
      </c>
      <c r="NI78" s="1">
        <f>LI78</f>
        <v/>
      </c>
      <c r="NJ78" s="79">
        <f>((1-NG78)*(1/(NI78-1))*0.98-(NG78*1))</f>
        <v/>
      </c>
      <c r="NK78" s="34">
        <f>IF(LR78&lt;0.9,0,IF(AND(LR78&gt;1.1),0,1))</f>
        <v/>
      </c>
      <c r="NL78" s="34">
        <f>IF(LS78&lt;0.9,0,IF(AND(LS78&gt;1.1),0,1))</f>
        <v/>
      </c>
      <c r="NM78" s="32">
        <f>IF(NF78&gt;99,1,0)</f>
        <v/>
      </c>
      <c r="NN78" s="32">
        <f>IF(NJ78&gt;0.0799,1,0)</f>
        <v/>
      </c>
      <c r="NO78" s="32">
        <f>IF(NJ78&gt;NQ78,1,0)</f>
        <v/>
      </c>
      <c r="NP78" s="32">
        <f>NM78+NN78+NO78+NK78+NL78</f>
        <v/>
      </c>
      <c r="NQ78" s="79">
        <f>(((100*NG78)*(NI78-1)*0.98)-((1-NG78)*100))/100</f>
        <v/>
      </c>
      <c r="NR78" s="34">
        <f>IF(LR78&lt;0.9,0,IF(AND(LR78&gt;1.1),0,1))</f>
        <v/>
      </c>
      <c r="NS78" s="34">
        <f>IF(LS78&lt;0.9,0,IF(AND(LS78&gt;1.1),0,1))</f>
        <v/>
      </c>
      <c r="NT78" s="32">
        <f>IF(NF78&gt;99,1,0)</f>
        <v/>
      </c>
      <c r="NU78" s="32">
        <f>IF(NQ78&gt;0.0799,1,0)</f>
        <v/>
      </c>
      <c r="NV78" s="32">
        <f>IF(NQ78&gt;NJ78,1,0)</f>
        <v/>
      </c>
      <c r="NW78" s="32">
        <f>NT78+NU78+NV78+NR78+NS78</f>
        <v/>
      </c>
      <c r="NX78">
        <f>IF(NP78=5,"LayAway0-1",IF(AND(NW78=5),"BackAway0-1",""))</f>
        <v/>
      </c>
      <c r="NY78">
        <f>IF(NP78=5,KO78,IF(AND(NW78=5),KO78,""))</f>
        <v/>
      </c>
      <c r="NZ78">
        <f>IF(NP78=5,"Match Odds",IF(AND(NW78=5),"Match Odds",""))</f>
        <v/>
      </c>
      <c r="OA78">
        <f>IF(NP78=5,KP78,IF(AND(NW78=5),KP78,""))</f>
        <v/>
      </c>
      <c r="OB78">
        <f>IF(NP78=5,"MATCH_ODDS",IF(AND(NW78=5),"MATCH_ODDS",""))</f>
        <v/>
      </c>
      <c r="OC78">
        <f>IF(NP78=5,"LAY",IF(AND(NW78=5),"BACK",""))</f>
        <v/>
      </c>
    </row>
    <row r="79" ht="16.5" customHeight="1" thickBot="1" thickTop="1">
      <c r="A79" s="2" t="n"/>
      <c r="KN79" s="1">
        <f>IF(INDEX(#REF!,MATCH('HT 0-1'!D79,#REF!,0))=INDEX(#REF!,MATCH('HT 0-1'!D79,#REF!,0)),INDEX(#REF!,MATCH('HT 0-1'!D79,#REF!,0)),"ERROR")</f>
        <v/>
      </c>
      <c r="KO79" s="1">
        <f>IF(INDEX(#REF!,MATCH('HT 0-1'!E79,#REF!,0))=INDEX(#REF!,MATCH('HT 0-1'!E79,#REF!,0)),INDEX(#REF!,MATCH('HT 0-1'!E79,#REF!,0)),"ERROR")</f>
        <v/>
      </c>
      <c r="KP79" s="1">
        <f>KN79&amp;" v "&amp;KO79</f>
        <v/>
      </c>
      <c r="KQ79">
        <f>B79&amp;"_"&amp;C79</f>
        <v/>
      </c>
      <c r="KR79" s="1">
        <f>IF((HW79/KK79)&lt;0.335,"G",IF((HW79/KK79)&gt;0.67,"R","A"))</f>
        <v/>
      </c>
      <c r="KS79" s="1">
        <f>IF((HX79/KK79)&lt;0.335,"G",IF((HX79/KK79)&gt;0.67,"R","A"))</f>
        <v/>
      </c>
      <c r="KT79" s="1">
        <f>IF((IH79/KK79)&lt;0.335,"G",IF((IH79/KK79)&gt;0.67,"R","A"))</f>
        <v/>
      </c>
      <c r="KU79" s="1">
        <f>IF((II79/KK79)&lt;0.335,"G",IF((II79/KK79)&gt;0.67,"R","A"))</f>
        <v/>
      </c>
      <c r="KV79" s="1">
        <f>IF((HZ79/KK79)&lt;0.335,"G",IF((HZ79/KK79)&gt;0.67,"R","A"))</f>
        <v/>
      </c>
      <c r="KW79" s="1">
        <f>IF((HY79/KK79)&lt;0.335,"G",IF((HY79/KK79)&gt;0.67,"R","A"))</f>
        <v/>
      </c>
      <c r="KX79" s="1">
        <f>IF((IK79/KK79)&lt;0.335,"G",IF((IK79/KK79)&gt;0.67,"R","A"))</f>
        <v/>
      </c>
      <c r="KY79" s="1">
        <f>IF((IJ79/KK79)&lt;0.335,"G",IF((IJ79/KK79)&gt;0.67,"R","A"))</f>
        <v/>
      </c>
      <c r="KZ79" s="1">
        <f>IF((HQ79/KK79)&lt;0.335,"G",IF((HQ79/KK79)&gt;0.67,"R","A"))</f>
        <v/>
      </c>
      <c r="LA79" s="1">
        <f>IF((IB79/KK79)&lt;0.335,"G",IF((IB79/KK79)&gt;0.67,"R","A"))</f>
        <v/>
      </c>
      <c r="LB79">
        <f>IF(LQ79="0-1",INDEX(Scrape!#REF!,MATCH('HT 0-1'!KP79,Scrape!$B:$B,0)),"")</f>
        <v/>
      </c>
      <c r="LC79">
        <f>IF(LQ79="0-1",INDEX(Scrape!$A:$A,MATCH('HT 0-1'!KP79,Scrape!$B:$B,0)),"")</f>
        <v/>
      </c>
      <c r="LD79">
        <f>IF(LQ79="0-1",INDEX(Scrape!$B:$B,MATCH('HT 0-1'!KP79,Scrape!$B:$B,0)),"")</f>
        <v/>
      </c>
      <c r="LE79">
        <f>IF(LQ79="0-1",INDEX(Scrape!$C:$C,MATCH('HT 0-1'!KP79,Scrape!$B:$B,0)),"")</f>
        <v/>
      </c>
      <c r="LF79">
        <f>IF(LQ79="0-1",INDEX(Scrape!$D:$D,MATCH('HT 0-1'!KP79,Scrape!$B:$B,0)),"")</f>
        <v/>
      </c>
      <c r="LG79">
        <f>IF(LQ79="0-1",INDEX(Scrape!$E:$E,MATCH('HT 0-1'!KP79,Scrape!$B:$B,0)),"")</f>
        <v/>
      </c>
      <c r="LH79">
        <f>IF(LQ79="0-1",INDEX(Scrape!$F:$F,MATCH('HT 0-1'!KP79,Scrape!$B:$B,0)),"")</f>
        <v/>
      </c>
      <c r="LI79">
        <f>IF(LQ79="0-1",INDEX(Scrape!$G:$G,MATCH('HT 0-1'!KP79,Scrape!$B:$B,0)),"")</f>
        <v/>
      </c>
      <c r="LJ79">
        <f>IF(LQ79="0-1",INDEX(Scrape!$H:$H,MATCH('HT 0-1'!KP79,Scrape!$B:$B,0)),"")</f>
        <v/>
      </c>
      <c r="LK79">
        <f>IF(LQ79="0-1",INDEX(Scrape!$I:$I,MATCH('HT 0-1'!KP79,Scrape!$B:$B,0)),"")</f>
        <v/>
      </c>
      <c r="LL79">
        <f>IF(LQ79="0-1",INDEX(Scrape!$J:$J,MATCH('HT 0-1'!KP79,Scrape!$B:$B,0)),"")</f>
        <v/>
      </c>
      <c r="LM79">
        <f>IF(LQ79="0-1",INDEX(Scrape!$K:$K,MATCH('HT 0-1'!KP79,Scrape!$B:$B,0)),"")</f>
        <v/>
      </c>
      <c r="LN79">
        <f>IF(LQ79="0-1",INDEX(Scrape!$L:$L,MATCH('HT 0-1'!KP79,Scrape!$B:$B,0)),"")</f>
        <v/>
      </c>
      <c r="LO79">
        <f>IF(LQ79="0-1",INDEX(Scrape!$M:$M,MATCH('HT 0-1'!KP79,Scrape!$B:$B,0)),"")</f>
        <v/>
      </c>
      <c r="LP79">
        <f>IF(LQ79="0-1",INDEX(Scrape!$N:$N,MATCH('HT 0-1'!KP79,Scrape!$B:$B,0)),"")</f>
        <v/>
      </c>
      <c r="LQ79">
        <f>INDEX(Scrape!$O:$O,MATCH('HT 0-1'!KP79,Scrape!$B:$B,0))</f>
        <v/>
      </c>
      <c r="LR79">
        <f>(1/LJ79)+(1/LI79)+(1/LH79)</f>
        <v/>
      </c>
      <c r="LS79">
        <f>(1/LG79)+(1/LF79)+(1/LE79)</f>
        <v/>
      </c>
      <c r="LT79" s="8">
        <f>IF(INDEX(#REF!,MATCH(KQ79,#REF!,0))=INDEX(#REF!,MATCH(KQ79,#REF!,0)),INDEX(#REF!,MATCH(KQ79,#REF!,0)),"ERROR")</f>
        <v/>
      </c>
      <c r="LU79" s="4">
        <f>IF(KR79="G",2,IF(KR79="R",0.5,IF(KR79="A",1)))</f>
        <v/>
      </c>
      <c r="LV79" s="4">
        <f>IF(KS79="G",0.5,IF(KS79="R",2,IF(KS79="A",1)))</f>
        <v/>
      </c>
      <c r="LW79" s="4">
        <f>IF(KT79="G",2,IF(KT79="R",0.5,IF(KT79="A",1)))</f>
        <v/>
      </c>
      <c r="LX79" s="4">
        <f>IF(KU79="G",0.5,IF(KU79="R",2,IF(KU79="A",1)))</f>
        <v/>
      </c>
      <c r="LY79" s="7">
        <f>(LK79*(LU79+LX79)+(LL79*(LU79+LX79)))</f>
        <v/>
      </c>
      <c r="LZ79" s="7">
        <f>(LN79*(LV79+LW79)+(LO79*(LV79+LW79)))</f>
        <v/>
      </c>
      <c r="MA79" s="11">
        <f>LY79-LZ79</f>
        <v/>
      </c>
      <c r="MB79" s="5">
        <f>MA79+2</f>
        <v/>
      </c>
      <c r="MC79" s="6">
        <f>MA79-2</f>
        <v/>
      </c>
      <c r="MD79" s="4">
        <f>LE79</f>
        <v/>
      </c>
      <c r="ME79" s="9">
        <f>IF(MD79=0,1000,MD79+0.75)</f>
        <v/>
      </c>
      <c r="MF79" s="10">
        <f>IF(MD79=0,0,MD79-0.75)</f>
        <v/>
      </c>
      <c r="MG79" s="4">
        <f>((LM79*(LU79+LX79))-((LP79*(LV79+LW79))))</f>
        <v/>
      </c>
      <c r="MH79" s="9">
        <f>MG79*1.2</f>
        <v/>
      </c>
      <c r="MI79" s="10">
        <f>MG79*0.8</f>
        <v/>
      </c>
      <c r="MJ79">
        <f>IFERROR(NX79,"")</f>
        <v/>
      </c>
      <c r="MK79">
        <f>IFERROR(NY79,"")</f>
        <v/>
      </c>
      <c r="ML79">
        <f>IFERROR(NZ79,"")</f>
        <v/>
      </c>
      <c r="MM79">
        <f>IFERROR(OA79,"")</f>
        <v/>
      </c>
      <c r="MN79">
        <f>IFERROR(OB79,"")</f>
        <v/>
      </c>
      <c r="MO79">
        <f>IFERROR(OC79,"")</f>
        <v/>
      </c>
      <c r="MP79" s="1">
        <f>COUNTIFS(#REF!,LT79,#REF!,1,#REF!,"&gt;="&amp;MC79,#REF!,"&lt;="&amp;MB79,#REF!,"&lt;="&amp;ME79,#REF!,"&gt;="&amp;MF79,#REF!,"="&amp;KV79,#REF!,"="&amp;KX79)</f>
        <v/>
      </c>
      <c r="MQ79" s="1">
        <f>COUNTIFS(#REF!,LT79,#REF!,0,#REF!,"&gt;="&amp;MC79,#REF!,"&lt;="&amp;MB79,#REF!,"&lt;="&amp;ME79,#REF!,"&gt;="&amp;MF79,#REF!,"="&amp;KV79,#REF!,"="&amp;KX79)</f>
        <v/>
      </c>
      <c r="MR79" s="1">
        <f>COUNTIFS(#REF!,LT79,#REF!,1,#REF!,"&gt;="&amp;MC79,#REF!,"&lt;="&amp;MB79,#REF!,"&lt;="&amp;ME79,#REF!,"&gt;="&amp;MF79,#REF!,"="&amp;KW79,#REF!,"="&amp;KY79)</f>
        <v/>
      </c>
      <c r="MS79" s="1">
        <f>COUNTIFS(#REF!,LT79,#REF!,0,#REF!,"&gt;="&amp;MC79,#REF!,"&lt;="&amp;MB79,#REF!,"&lt;="&amp;ME79,#REF!,"&gt;="&amp;MF79,#REF!,"="&amp;KW79,#REF!,"="&amp;KY79)</f>
        <v/>
      </c>
      <c r="MT79" s="1">
        <f>COUNTIFS(#REF!,LT79,#REF!,1,#REF!,"&gt;="&amp;MI79,#REF!,"&lt;="&amp;MH79,#REF!,"&lt;="&amp;ME79,#REF!,"&gt;="&amp;MF79)</f>
        <v/>
      </c>
      <c r="MU79" s="1">
        <f>COUNTIFS(#REF!,LT79,#REF!,0,#REF!,"&gt;="&amp;MI79,#REF!,"&lt;="&amp;MH79,#REF!,"&lt;="&amp;ME79,#REF!,"&gt;="&amp;MF79)</f>
        <v/>
      </c>
      <c r="MV79" s="1">
        <f>COUNTIFS(#REF!,LT79,#REF!,1,#REF!,"&gt;="&amp;MI79,#REF!,"&lt;="&amp;MH79,#REF!,"="&amp;KZ79,#REF!,"="&amp;LA79,#REF!,"&lt;="&amp;ME79,#REF!,"&gt;="&amp;MF79)</f>
        <v/>
      </c>
      <c r="MW79" s="1">
        <f>COUNTIFS(#REF!,LT79,#REF!,0,#REF!,"&gt;="&amp;MI79,#REF!,"&lt;="&amp;MH79,#REF!,"="&amp;KZ79,#REF!,"="&amp;LA79,#REF!,"&lt;="&amp;ME79,#REF!,"&gt;="&amp;MF79)</f>
        <v/>
      </c>
      <c r="MX79" s="1">
        <f>COUNTIFS(#REF!,LT79,#REF!,1,#REF!,"&gt;="&amp;MC79,#REF!,"&lt;="&amp;MB79,#REF!,"&lt;="&amp;ME79,#REF!,"&gt;="&amp;MF79)</f>
        <v/>
      </c>
      <c r="MY79" s="1">
        <f>COUNTIFS(#REF!,LT79,#REF!,0,#REF!,"&gt;="&amp;MC79,#REF!,"&lt;="&amp;MB79,#REF!,"&lt;="&amp;ME79,#REF!,"&gt;="&amp;MF79)</f>
        <v/>
      </c>
      <c r="MZ79" s="1">
        <f>COUNTIFS(#REF!,LT79,#REF!,1,#REF!,"&lt;="&amp;ME79,#REF!,"&gt;="&amp;MF79,#REF!,"="&amp;KV79,#REF!,"="&amp;KX79)</f>
        <v/>
      </c>
      <c r="NA79" s="1">
        <f>COUNTIFS(#REF!,LT79,#REF!,0,#REF!,"&lt;="&amp;ME79,#REF!,"&gt;="&amp;MF79,#REF!,"="&amp;KV79,#REF!,"="&amp;KX79)</f>
        <v/>
      </c>
      <c r="NB79" s="1">
        <f>COUNTIFS(#REF!,LT79,#REF!,1,#REF!,"&lt;="&amp;ME79,#REF!,"&gt;="&amp;MF79,#REF!,"="&amp;KW79,#REF!,"="&amp;KY79)</f>
        <v/>
      </c>
      <c r="NC79" s="1">
        <f>COUNTIFS(#REF!,LT79,#REF!,0,#REF!,"&lt;="&amp;ME79,#REF!,"&gt;="&amp;MF79,#REF!,"="&amp;KW79,#REF!,"="&amp;KY79)</f>
        <v/>
      </c>
      <c r="ND79" s="1">
        <f>MP79+MR79+MT79+MV79+MX79+MZ79+NB79</f>
        <v/>
      </c>
      <c r="NE79" s="1">
        <f>MQ79+MS79+MU79+MW79+MY79+NA79+NC79</f>
        <v/>
      </c>
      <c r="NF79" s="1">
        <f>ND79+NE79</f>
        <v/>
      </c>
      <c r="NG79" s="33">
        <f>ND79/(ND79+NE79)</f>
        <v/>
      </c>
      <c r="NH79" s="3">
        <f>1/NG79</f>
        <v/>
      </c>
      <c r="NI79" s="1">
        <f>LI79</f>
        <v/>
      </c>
      <c r="NJ79" s="79">
        <f>((1-NG79)*(1/(NI79-1))*0.98-(NG79*1))</f>
        <v/>
      </c>
      <c r="NK79" s="34">
        <f>IF(LR79&lt;0.9,0,IF(AND(LR79&gt;1.1),0,1))</f>
        <v/>
      </c>
      <c r="NL79" s="34">
        <f>IF(LS79&lt;0.9,0,IF(AND(LS79&gt;1.1),0,1))</f>
        <v/>
      </c>
      <c r="NM79" s="32">
        <f>IF(NF79&gt;99,1,0)</f>
        <v/>
      </c>
      <c r="NN79" s="32">
        <f>IF(NJ79&gt;0.0799,1,0)</f>
        <v/>
      </c>
      <c r="NO79" s="32">
        <f>IF(NJ79&gt;NQ79,1,0)</f>
        <v/>
      </c>
      <c r="NP79" s="32">
        <f>NM79+NN79+NO79+NK79+NL79</f>
        <v/>
      </c>
      <c r="NQ79" s="79">
        <f>(((100*NG79)*(NI79-1)*0.98)-((1-NG79)*100))/100</f>
        <v/>
      </c>
      <c r="NR79" s="34">
        <f>IF(LR79&lt;0.9,0,IF(AND(LR79&gt;1.1),0,1))</f>
        <v/>
      </c>
      <c r="NS79" s="34">
        <f>IF(LS79&lt;0.9,0,IF(AND(LS79&gt;1.1),0,1))</f>
        <v/>
      </c>
      <c r="NT79" s="32">
        <f>IF(NF79&gt;99,1,0)</f>
        <v/>
      </c>
      <c r="NU79" s="32">
        <f>IF(NQ79&gt;0.0799,1,0)</f>
        <v/>
      </c>
      <c r="NV79" s="32">
        <f>IF(NQ79&gt;NJ79,1,0)</f>
        <v/>
      </c>
      <c r="NW79" s="32">
        <f>NT79+NU79+NV79+NR79+NS79</f>
        <v/>
      </c>
      <c r="NX79">
        <f>IF(NP79=5,"LayAway0-1",IF(AND(NW79=5),"BackAway0-1",""))</f>
        <v/>
      </c>
      <c r="NY79">
        <f>IF(NP79=5,KO79,IF(AND(NW79=5),KO79,""))</f>
        <v/>
      </c>
      <c r="NZ79">
        <f>IF(NP79=5,"Match Odds",IF(AND(NW79=5),"Match Odds",""))</f>
        <v/>
      </c>
      <c r="OA79">
        <f>IF(NP79=5,KP79,IF(AND(NW79=5),KP79,""))</f>
        <v/>
      </c>
      <c r="OB79">
        <f>IF(NP79=5,"MATCH_ODDS",IF(AND(NW79=5),"MATCH_ODDS",""))</f>
        <v/>
      </c>
      <c r="OC79">
        <f>IF(NP79=5,"LAY",IF(AND(NW79=5),"BACK",""))</f>
        <v/>
      </c>
    </row>
    <row r="80" ht="16.5" customHeight="1" thickBot="1" thickTop="1">
      <c r="A80" s="2" t="n"/>
      <c r="KN80" s="1">
        <f>IF(INDEX(#REF!,MATCH('HT 0-1'!D80,#REF!,0))=INDEX(#REF!,MATCH('HT 0-1'!D80,#REF!,0)),INDEX(#REF!,MATCH('HT 0-1'!D80,#REF!,0)),"ERROR")</f>
        <v/>
      </c>
      <c r="KO80" s="1">
        <f>IF(INDEX(#REF!,MATCH('HT 0-1'!E80,#REF!,0))=INDEX(#REF!,MATCH('HT 0-1'!E80,#REF!,0)),INDEX(#REF!,MATCH('HT 0-1'!E80,#REF!,0)),"ERROR")</f>
        <v/>
      </c>
      <c r="KP80" s="1">
        <f>KN80&amp;" v "&amp;KO80</f>
        <v/>
      </c>
      <c r="KQ80">
        <f>B80&amp;"_"&amp;C80</f>
        <v/>
      </c>
      <c r="KR80" s="1">
        <f>IF((HW80/KK80)&lt;0.335,"G",IF((HW80/KK80)&gt;0.67,"R","A"))</f>
        <v/>
      </c>
      <c r="KS80" s="1">
        <f>IF((HX80/KK80)&lt;0.335,"G",IF((HX80/KK80)&gt;0.67,"R","A"))</f>
        <v/>
      </c>
      <c r="KT80" s="1">
        <f>IF((IH80/KK80)&lt;0.335,"G",IF((IH80/KK80)&gt;0.67,"R","A"))</f>
        <v/>
      </c>
      <c r="KU80" s="1">
        <f>IF((II80/KK80)&lt;0.335,"G",IF((II80/KK80)&gt;0.67,"R","A"))</f>
        <v/>
      </c>
      <c r="KV80" s="1">
        <f>IF((HZ80/KK80)&lt;0.335,"G",IF((HZ80/KK80)&gt;0.67,"R","A"))</f>
        <v/>
      </c>
      <c r="KW80" s="1">
        <f>IF((HY80/KK80)&lt;0.335,"G",IF((HY80/KK80)&gt;0.67,"R","A"))</f>
        <v/>
      </c>
      <c r="KX80" s="1">
        <f>IF((IK80/KK80)&lt;0.335,"G",IF((IK80/KK80)&gt;0.67,"R","A"))</f>
        <v/>
      </c>
      <c r="KY80" s="1">
        <f>IF((IJ80/KK80)&lt;0.335,"G",IF((IJ80/KK80)&gt;0.67,"R","A"))</f>
        <v/>
      </c>
      <c r="KZ80" s="1">
        <f>IF((HQ80/KK80)&lt;0.335,"G",IF((HQ80/KK80)&gt;0.67,"R","A"))</f>
        <v/>
      </c>
      <c r="LA80" s="1">
        <f>IF((IB80/KK80)&lt;0.335,"G",IF((IB80/KK80)&gt;0.67,"R","A"))</f>
        <v/>
      </c>
      <c r="LB80">
        <f>IF(LQ80="0-1",INDEX(Scrape!#REF!,MATCH('HT 0-1'!KP80,Scrape!$B:$B,0)),"")</f>
        <v/>
      </c>
      <c r="LC80">
        <f>IF(LQ80="0-1",INDEX(Scrape!$A:$A,MATCH('HT 0-1'!KP80,Scrape!$B:$B,0)),"")</f>
        <v/>
      </c>
      <c r="LD80">
        <f>IF(LQ80="0-1",INDEX(Scrape!$B:$B,MATCH('HT 0-1'!KP80,Scrape!$B:$B,0)),"")</f>
        <v/>
      </c>
      <c r="LE80">
        <f>IF(LQ80="0-1",INDEX(Scrape!$C:$C,MATCH('HT 0-1'!KP80,Scrape!$B:$B,0)),"")</f>
        <v/>
      </c>
      <c r="LF80">
        <f>IF(LQ80="0-1",INDEX(Scrape!$D:$D,MATCH('HT 0-1'!KP80,Scrape!$B:$B,0)),"")</f>
        <v/>
      </c>
      <c r="LG80">
        <f>IF(LQ80="0-1",INDEX(Scrape!$E:$E,MATCH('HT 0-1'!KP80,Scrape!$B:$B,0)),"")</f>
        <v/>
      </c>
      <c r="LH80">
        <f>IF(LQ80="0-1",INDEX(Scrape!$F:$F,MATCH('HT 0-1'!KP80,Scrape!$B:$B,0)),"")</f>
        <v/>
      </c>
      <c r="LI80">
        <f>IF(LQ80="0-1",INDEX(Scrape!$G:$G,MATCH('HT 0-1'!KP80,Scrape!$B:$B,0)),"")</f>
        <v/>
      </c>
      <c r="LJ80">
        <f>IF(LQ80="0-1",INDEX(Scrape!$H:$H,MATCH('HT 0-1'!KP80,Scrape!$B:$B,0)),"")</f>
        <v/>
      </c>
      <c r="LK80">
        <f>IF(LQ80="0-1",INDEX(Scrape!$I:$I,MATCH('HT 0-1'!KP80,Scrape!$B:$B,0)),"")</f>
        <v/>
      </c>
      <c r="LL80">
        <f>IF(LQ80="0-1",INDEX(Scrape!$J:$J,MATCH('HT 0-1'!KP80,Scrape!$B:$B,0)),"")</f>
        <v/>
      </c>
      <c r="LM80">
        <f>IF(LQ80="0-1",INDEX(Scrape!$K:$K,MATCH('HT 0-1'!KP80,Scrape!$B:$B,0)),"")</f>
        <v/>
      </c>
      <c r="LN80">
        <f>IF(LQ80="0-1",INDEX(Scrape!$L:$L,MATCH('HT 0-1'!KP80,Scrape!$B:$B,0)),"")</f>
        <v/>
      </c>
      <c r="LO80">
        <f>IF(LQ80="0-1",INDEX(Scrape!$M:$M,MATCH('HT 0-1'!KP80,Scrape!$B:$B,0)),"")</f>
        <v/>
      </c>
      <c r="LP80">
        <f>IF(LQ80="0-1",INDEX(Scrape!$N:$N,MATCH('HT 0-1'!KP80,Scrape!$B:$B,0)),"")</f>
        <v/>
      </c>
      <c r="LQ80">
        <f>INDEX(Scrape!$O:$O,MATCH('HT 0-1'!KP80,Scrape!$B:$B,0))</f>
        <v/>
      </c>
      <c r="LR80">
        <f>(1/LJ80)+(1/LI80)+(1/LH80)</f>
        <v/>
      </c>
      <c r="LS80">
        <f>(1/LG80)+(1/LF80)+(1/LE80)</f>
        <v/>
      </c>
      <c r="LT80" s="8">
        <f>IF(INDEX(#REF!,MATCH(KQ80,#REF!,0))=INDEX(#REF!,MATCH(KQ80,#REF!,0)),INDEX(#REF!,MATCH(KQ80,#REF!,0)),"ERROR")</f>
        <v/>
      </c>
      <c r="LU80" s="4">
        <f>IF(KR80="G",2,IF(KR80="R",0.5,IF(KR80="A",1)))</f>
        <v/>
      </c>
      <c r="LV80" s="4">
        <f>IF(KS80="G",0.5,IF(KS80="R",2,IF(KS80="A",1)))</f>
        <v/>
      </c>
      <c r="LW80" s="4">
        <f>IF(KT80="G",2,IF(KT80="R",0.5,IF(KT80="A",1)))</f>
        <v/>
      </c>
      <c r="LX80" s="4">
        <f>IF(KU80="G",0.5,IF(KU80="R",2,IF(KU80="A",1)))</f>
        <v/>
      </c>
      <c r="LY80" s="7">
        <f>(LK80*(LU80+LX80)+(LL80*(LU80+LX80)))</f>
        <v/>
      </c>
      <c r="LZ80" s="7">
        <f>(LN80*(LV80+LW80)+(LO80*(LV80+LW80)))</f>
        <v/>
      </c>
      <c r="MA80" s="11">
        <f>LY80-LZ80</f>
        <v/>
      </c>
      <c r="MB80" s="5">
        <f>MA80+2</f>
        <v/>
      </c>
      <c r="MC80" s="6">
        <f>MA80-2</f>
        <v/>
      </c>
      <c r="MD80" s="4">
        <f>LE80</f>
        <v/>
      </c>
      <c r="ME80" s="9">
        <f>IF(MD80=0,1000,MD80+0.75)</f>
        <v/>
      </c>
      <c r="MF80" s="10">
        <f>IF(MD80=0,0,MD80-0.75)</f>
        <v/>
      </c>
      <c r="MG80" s="4">
        <f>((LM80*(LU80+LX80))-((LP80*(LV80+LW80))))</f>
        <v/>
      </c>
      <c r="MH80" s="9">
        <f>MG80*1.2</f>
        <v/>
      </c>
      <c r="MI80" s="10">
        <f>MG80*0.8</f>
        <v/>
      </c>
      <c r="MJ80">
        <f>IFERROR(NX80,"")</f>
        <v/>
      </c>
      <c r="MK80">
        <f>IFERROR(NY80,"")</f>
        <v/>
      </c>
      <c r="ML80">
        <f>IFERROR(NZ80,"")</f>
        <v/>
      </c>
      <c r="MM80">
        <f>IFERROR(OA80,"")</f>
        <v/>
      </c>
      <c r="MN80">
        <f>IFERROR(OB80,"")</f>
        <v/>
      </c>
      <c r="MO80">
        <f>IFERROR(OC80,"")</f>
        <v/>
      </c>
      <c r="MP80" s="1">
        <f>COUNTIFS(#REF!,LT80,#REF!,1,#REF!,"&gt;="&amp;MC80,#REF!,"&lt;="&amp;MB80,#REF!,"&lt;="&amp;ME80,#REF!,"&gt;="&amp;MF80,#REF!,"="&amp;KV80,#REF!,"="&amp;KX80)</f>
        <v/>
      </c>
      <c r="MQ80" s="1">
        <f>COUNTIFS(#REF!,LT80,#REF!,0,#REF!,"&gt;="&amp;MC80,#REF!,"&lt;="&amp;MB80,#REF!,"&lt;="&amp;ME80,#REF!,"&gt;="&amp;MF80,#REF!,"="&amp;KV80,#REF!,"="&amp;KX80)</f>
        <v/>
      </c>
      <c r="MR80" s="1">
        <f>COUNTIFS(#REF!,LT80,#REF!,1,#REF!,"&gt;="&amp;MC80,#REF!,"&lt;="&amp;MB80,#REF!,"&lt;="&amp;ME80,#REF!,"&gt;="&amp;MF80,#REF!,"="&amp;KW80,#REF!,"="&amp;KY80)</f>
        <v/>
      </c>
      <c r="MS80" s="1">
        <f>COUNTIFS(#REF!,LT80,#REF!,0,#REF!,"&gt;="&amp;MC80,#REF!,"&lt;="&amp;MB80,#REF!,"&lt;="&amp;ME80,#REF!,"&gt;="&amp;MF80,#REF!,"="&amp;KW80,#REF!,"="&amp;KY80)</f>
        <v/>
      </c>
      <c r="MT80" s="1">
        <f>COUNTIFS(#REF!,LT80,#REF!,1,#REF!,"&gt;="&amp;MI80,#REF!,"&lt;="&amp;MH80,#REF!,"&lt;="&amp;ME80,#REF!,"&gt;="&amp;MF80)</f>
        <v/>
      </c>
      <c r="MU80" s="1">
        <f>COUNTIFS(#REF!,LT80,#REF!,0,#REF!,"&gt;="&amp;MI80,#REF!,"&lt;="&amp;MH80,#REF!,"&lt;="&amp;ME80,#REF!,"&gt;="&amp;MF80)</f>
        <v/>
      </c>
      <c r="MV80" s="1">
        <f>COUNTIFS(#REF!,LT80,#REF!,1,#REF!,"&gt;="&amp;MI80,#REF!,"&lt;="&amp;MH80,#REF!,"="&amp;KZ80,#REF!,"="&amp;LA80,#REF!,"&lt;="&amp;ME80,#REF!,"&gt;="&amp;MF80)</f>
        <v/>
      </c>
      <c r="MW80" s="1">
        <f>COUNTIFS(#REF!,LT80,#REF!,0,#REF!,"&gt;="&amp;MI80,#REF!,"&lt;="&amp;MH80,#REF!,"="&amp;KZ80,#REF!,"="&amp;LA80,#REF!,"&lt;="&amp;ME80,#REF!,"&gt;="&amp;MF80)</f>
        <v/>
      </c>
      <c r="MX80" s="1">
        <f>COUNTIFS(#REF!,LT80,#REF!,1,#REF!,"&gt;="&amp;MC80,#REF!,"&lt;="&amp;MB80,#REF!,"&lt;="&amp;ME80,#REF!,"&gt;="&amp;MF80)</f>
        <v/>
      </c>
      <c r="MY80" s="1">
        <f>COUNTIFS(#REF!,LT80,#REF!,0,#REF!,"&gt;="&amp;MC80,#REF!,"&lt;="&amp;MB80,#REF!,"&lt;="&amp;ME80,#REF!,"&gt;="&amp;MF80)</f>
        <v/>
      </c>
      <c r="MZ80" s="1">
        <f>COUNTIFS(#REF!,LT80,#REF!,1,#REF!,"&lt;="&amp;ME80,#REF!,"&gt;="&amp;MF80,#REF!,"="&amp;KV80,#REF!,"="&amp;KX80)</f>
        <v/>
      </c>
      <c r="NA80" s="1">
        <f>COUNTIFS(#REF!,LT80,#REF!,0,#REF!,"&lt;="&amp;ME80,#REF!,"&gt;="&amp;MF80,#REF!,"="&amp;KV80,#REF!,"="&amp;KX80)</f>
        <v/>
      </c>
      <c r="NB80" s="1">
        <f>COUNTIFS(#REF!,LT80,#REF!,1,#REF!,"&lt;="&amp;ME80,#REF!,"&gt;="&amp;MF80,#REF!,"="&amp;KW80,#REF!,"="&amp;KY80)</f>
        <v/>
      </c>
      <c r="NC80" s="1">
        <f>COUNTIFS(#REF!,LT80,#REF!,0,#REF!,"&lt;="&amp;ME80,#REF!,"&gt;="&amp;MF80,#REF!,"="&amp;KW80,#REF!,"="&amp;KY80)</f>
        <v/>
      </c>
      <c r="ND80" s="1">
        <f>MP80+MR80+MT80+MV80+MX80+MZ80+NB80</f>
        <v/>
      </c>
      <c r="NE80" s="1">
        <f>MQ80+MS80+MU80+MW80+MY80+NA80+NC80</f>
        <v/>
      </c>
      <c r="NF80" s="1">
        <f>ND80+NE80</f>
        <v/>
      </c>
      <c r="NG80" s="33">
        <f>ND80/(ND80+NE80)</f>
        <v/>
      </c>
      <c r="NH80" s="3">
        <f>1/NG80</f>
        <v/>
      </c>
      <c r="NI80" s="1">
        <f>LI80</f>
        <v/>
      </c>
      <c r="NJ80" s="79">
        <f>((1-NG80)*(1/(NI80-1))*0.98-(NG80*1))</f>
        <v/>
      </c>
      <c r="NK80" s="34">
        <f>IF(LR80&lt;0.9,0,IF(AND(LR80&gt;1.1),0,1))</f>
        <v/>
      </c>
      <c r="NL80" s="34">
        <f>IF(LS80&lt;0.9,0,IF(AND(LS80&gt;1.1),0,1))</f>
        <v/>
      </c>
      <c r="NM80" s="32">
        <f>IF(NF80&gt;99,1,0)</f>
        <v/>
      </c>
      <c r="NN80" s="32">
        <f>IF(NJ80&gt;0.0799,1,0)</f>
        <v/>
      </c>
      <c r="NO80" s="32">
        <f>IF(NJ80&gt;NQ80,1,0)</f>
        <v/>
      </c>
      <c r="NP80" s="32">
        <f>NM80+NN80+NO80+NK80+NL80</f>
        <v/>
      </c>
      <c r="NQ80" s="79">
        <f>(((100*NG80)*(NI80-1)*0.98)-((1-NG80)*100))/100</f>
        <v/>
      </c>
      <c r="NR80" s="34">
        <f>IF(LR80&lt;0.9,0,IF(AND(LR80&gt;1.1),0,1))</f>
        <v/>
      </c>
      <c r="NS80" s="34">
        <f>IF(LS80&lt;0.9,0,IF(AND(LS80&gt;1.1),0,1))</f>
        <v/>
      </c>
      <c r="NT80" s="32">
        <f>IF(NF80&gt;99,1,0)</f>
        <v/>
      </c>
      <c r="NU80" s="32">
        <f>IF(NQ80&gt;0.0799,1,0)</f>
        <v/>
      </c>
      <c r="NV80" s="32">
        <f>IF(NQ80&gt;NJ80,1,0)</f>
        <v/>
      </c>
      <c r="NW80" s="32">
        <f>NT80+NU80+NV80+NR80+NS80</f>
        <v/>
      </c>
      <c r="NX80">
        <f>IF(NP80=5,"LayAway0-1",IF(AND(NW80=5),"BackAway0-1",""))</f>
        <v/>
      </c>
      <c r="NY80">
        <f>IF(NP80=5,KO80,IF(AND(NW80=5),KO80,""))</f>
        <v/>
      </c>
      <c r="NZ80">
        <f>IF(NP80=5,"Match Odds",IF(AND(NW80=5),"Match Odds",""))</f>
        <v/>
      </c>
      <c r="OA80">
        <f>IF(NP80=5,KP80,IF(AND(NW80=5),KP80,""))</f>
        <v/>
      </c>
      <c r="OB80">
        <f>IF(NP80=5,"MATCH_ODDS",IF(AND(NW80=5),"MATCH_ODDS",""))</f>
        <v/>
      </c>
      <c r="OC80">
        <f>IF(NP80=5,"LAY",IF(AND(NW80=5),"BACK",""))</f>
        <v/>
      </c>
    </row>
    <row r="81" ht="16.5" customHeight="1" thickBot="1" thickTop="1">
      <c r="A81" s="2" t="n"/>
      <c r="KN81" s="1">
        <f>IF(INDEX(#REF!,MATCH('HT 0-1'!D81,#REF!,0))=INDEX(#REF!,MATCH('HT 0-1'!D81,#REF!,0)),INDEX(#REF!,MATCH('HT 0-1'!D81,#REF!,0)),"ERROR")</f>
        <v/>
      </c>
      <c r="KO81" s="1">
        <f>IF(INDEX(#REF!,MATCH('HT 0-1'!E81,#REF!,0))=INDEX(#REF!,MATCH('HT 0-1'!E81,#REF!,0)),INDEX(#REF!,MATCH('HT 0-1'!E81,#REF!,0)),"ERROR")</f>
        <v/>
      </c>
      <c r="KP81" s="1">
        <f>KN81&amp;" v "&amp;KO81</f>
        <v/>
      </c>
      <c r="KQ81">
        <f>B81&amp;"_"&amp;C81</f>
        <v/>
      </c>
      <c r="KR81" s="1">
        <f>IF((HW81/KK81)&lt;0.335,"G",IF((HW81/KK81)&gt;0.67,"R","A"))</f>
        <v/>
      </c>
      <c r="KS81" s="1">
        <f>IF((HX81/KK81)&lt;0.335,"G",IF((HX81/KK81)&gt;0.67,"R","A"))</f>
        <v/>
      </c>
      <c r="KT81" s="1">
        <f>IF((IH81/KK81)&lt;0.335,"G",IF((IH81/KK81)&gt;0.67,"R","A"))</f>
        <v/>
      </c>
      <c r="KU81" s="1">
        <f>IF((II81/KK81)&lt;0.335,"G",IF((II81/KK81)&gt;0.67,"R","A"))</f>
        <v/>
      </c>
      <c r="KV81" s="1">
        <f>IF((HZ81/KK81)&lt;0.335,"G",IF((HZ81/KK81)&gt;0.67,"R","A"))</f>
        <v/>
      </c>
      <c r="KW81" s="1">
        <f>IF((HY81/KK81)&lt;0.335,"G",IF((HY81/KK81)&gt;0.67,"R","A"))</f>
        <v/>
      </c>
      <c r="KX81" s="1">
        <f>IF((IK81/KK81)&lt;0.335,"G",IF((IK81/KK81)&gt;0.67,"R","A"))</f>
        <v/>
      </c>
      <c r="KY81" s="1">
        <f>IF((IJ81/KK81)&lt;0.335,"G",IF((IJ81/KK81)&gt;0.67,"R","A"))</f>
        <v/>
      </c>
      <c r="KZ81" s="1">
        <f>IF((HQ81/KK81)&lt;0.335,"G",IF((HQ81/KK81)&gt;0.67,"R","A"))</f>
        <v/>
      </c>
      <c r="LA81" s="1">
        <f>IF((IB81/KK81)&lt;0.335,"G",IF((IB81/KK81)&gt;0.67,"R","A"))</f>
        <v/>
      </c>
      <c r="LB81">
        <f>IF(LQ81="0-1",INDEX(Scrape!#REF!,MATCH('HT 0-1'!KP81,Scrape!$B:$B,0)),"")</f>
        <v/>
      </c>
      <c r="LC81">
        <f>IF(LQ81="0-1",INDEX(Scrape!$A:$A,MATCH('HT 0-1'!KP81,Scrape!$B:$B,0)),"")</f>
        <v/>
      </c>
      <c r="LD81">
        <f>IF(LQ81="0-1",INDEX(Scrape!$B:$B,MATCH('HT 0-1'!KP81,Scrape!$B:$B,0)),"")</f>
        <v/>
      </c>
      <c r="LE81">
        <f>IF(LQ81="0-1",INDEX(Scrape!$C:$C,MATCH('HT 0-1'!KP81,Scrape!$B:$B,0)),"")</f>
        <v/>
      </c>
      <c r="LF81">
        <f>IF(LQ81="0-1",INDEX(Scrape!$D:$D,MATCH('HT 0-1'!KP81,Scrape!$B:$B,0)),"")</f>
        <v/>
      </c>
      <c r="LG81">
        <f>IF(LQ81="0-1",INDEX(Scrape!$E:$E,MATCH('HT 0-1'!KP81,Scrape!$B:$B,0)),"")</f>
        <v/>
      </c>
      <c r="LH81">
        <f>IF(LQ81="0-1",INDEX(Scrape!$F:$F,MATCH('HT 0-1'!KP81,Scrape!$B:$B,0)),"")</f>
        <v/>
      </c>
      <c r="LI81">
        <f>IF(LQ81="0-1",INDEX(Scrape!$G:$G,MATCH('HT 0-1'!KP81,Scrape!$B:$B,0)),"")</f>
        <v/>
      </c>
      <c r="LJ81">
        <f>IF(LQ81="0-1",INDEX(Scrape!$H:$H,MATCH('HT 0-1'!KP81,Scrape!$B:$B,0)),"")</f>
        <v/>
      </c>
      <c r="LK81">
        <f>IF(LQ81="0-1",INDEX(Scrape!$I:$I,MATCH('HT 0-1'!KP81,Scrape!$B:$B,0)),"")</f>
        <v/>
      </c>
      <c r="LL81">
        <f>IF(LQ81="0-1",INDEX(Scrape!$J:$J,MATCH('HT 0-1'!KP81,Scrape!$B:$B,0)),"")</f>
        <v/>
      </c>
      <c r="LM81">
        <f>IF(LQ81="0-1",INDEX(Scrape!$K:$K,MATCH('HT 0-1'!KP81,Scrape!$B:$B,0)),"")</f>
        <v/>
      </c>
      <c r="LN81">
        <f>IF(LQ81="0-1",INDEX(Scrape!$L:$L,MATCH('HT 0-1'!KP81,Scrape!$B:$B,0)),"")</f>
        <v/>
      </c>
      <c r="LO81">
        <f>IF(LQ81="0-1",INDEX(Scrape!$M:$M,MATCH('HT 0-1'!KP81,Scrape!$B:$B,0)),"")</f>
        <v/>
      </c>
      <c r="LP81">
        <f>IF(LQ81="0-1",INDEX(Scrape!$N:$N,MATCH('HT 0-1'!KP81,Scrape!$B:$B,0)),"")</f>
        <v/>
      </c>
      <c r="LQ81">
        <f>INDEX(Scrape!$O:$O,MATCH('HT 0-1'!KP81,Scrape!$B:$B,0))</f>
        <v/>
      </c>
      <c r="LR81">
        <f>(1/LJ81)+(1/LI81)+(1/LH81)</f>
        <v/>
      </c>
      <c r="LS81">
        <f>(1/LG81)+(1/LF81)+(1/LE81)</f>
        <v/>
      </c>
      <c r="LT81" s="8">
        <f>IF(INDEX(#REF!,MATCH(KQ81,#REF!,0))=INDEX(#REF!,MATCH(KQ81,#REF!,0)),INDEX(#REF!,MATCH(KQ81,#REF!,0)),"ERROR")</f>
        <v/>
      </c>
      <c r="LU81" s="4">
        <f>IF(KR81="G",2,IF(KR81="R",0.5,IF(KR81="A",1)))</f>
        <v/>
      </c>
      <c r="LV81" s="4">
        <f>IF(KS81="G",0.5,IF(KS81="R",2,IF(KS81="A",1)))</f>
        <v/>
      </c>
      <c r="LW81" s="4">
        <f>IF(KT81="G",2,IF(KT81="R",0.5,IF(KT81="A",1)))</f>
        <v/>
      </c>
      <c r="LX81" s="4">
        <f>IF(KU81="G",0.5,IF(KU81="R",2,IF(KU81="A",1)))</f>
        <v/>
      </c>
      <c r="LY81" s="7">
        <f>(LK81*(LU81+LX81)+(LL81*(LU81+LX81)))</f>
        <v/>
      </c>
      <c r="LZ81" s="7">
        <f>(LN81*(LV81+LW81)+(LO81*(LV81+LW81)))</f>
        <v/>
      </c>
      <c r="MA81" s="11">
        <f>LY81-LZ81</f>
        <v/>
      </c>
      <c r="MB81" s="5">
        <f>MA81+2</f>
        <v/>
      </c>
      <c r="MC81" s="6">
        <f>MA81-2</f>
        <v/>
      </c>
      <c r="MD81" s="4">
        <f>LE81</f>
        <v/>
      </c>
      <c r="ME81" s="9">
        <f>IF(MD81=0,1000,MD81+0.75)</f>
        <v/>
      </c>
      <c r="MF81" s="10">
        <f>IF(MD81=0,0,MD81-0.75)</f>
        <v/>
      </c>
      <c r="MG81" s="4">
        <f>((LM81*(LU81+LX81))-((LP81*(LV81+LW81))))</f>
        <v/>
      </c>
      <c r="MH81" s="9">
        <f>MG81*1.2</f>
        <v/>
      </c>
      <c r="MI81" s="10">
        <f>MG81*0.8</f>
        <v/>
      </c>
      <c r="MJ81">
        <f>IFERROR(NX81,"")</f>
        <v/>
      </c>
      <c r="MK81">
        <f>IFERROR(NY81,"")</f>
        <v/>
      </c>
      <c r="ML81">
        <f>IFERROR(NZ81,"")</f>
        <v/>
      </c>
      <c r="MM81">
        <f>IFERROR(OA81,"")</f>
        <v/>
      </c>
      <c r="MN81">
        <f>IFERROR(OB81,"")</f>
        <v/>
      </c>
      <c r="MO81">
        <f>IFERROR(OC81,"")</f>
        <v/>
      </c>
      <c r="MP81" s="1">
        <f>COUNTIFS(#REF!,LT81,#REF!,1,#REF!,"&gt;="&amp;MC81,#REF!,"&lt;="&amp;MB81,#REF!,"&lt;="&amp;ME81,#REF!,"&gt;="&amp;MF81,#REF!,"="&amp;KV81,#REF!,"="&amp;KX81)</f>
        <v/>
      </c>
      <c r="MQ81" s="1">
        <f>COUNTIFS(#REF!,LT81,#REF!,0,#REF!,"&gt;="&amp;MC81,#REF!,"&lt;="&amp;MB81,#REF!,"&lt;="&amp;ME81,#REF!,"&gt;="&amp;MF81,#REF!,"="&amp;KV81,#REF!,"="&amp;KX81)</f>
        <v/>
      </c>
      <c r="MR81" s="1">
        <f>COUNTIFS(#REF!,LT81,#REF!,1,#REF!,"&gt;="&amp;MC81,#REF!,"&lt;="&amp;MB81,#REF!,"&lt;="&amp;ME81,#REF!,"&gt;="&amp;MF81,#REF!,"="&amp;KW81,#REF!,"="&amp;KY81)</f>
        <v/>
      </c>
      <c r="MS81" s="1">
        <f>COUNTIFS(#REF!,LT81,#REF!,0,#REF!,"&gt;="&amp;MC81,#REF!,"&lt;="&amp;MB81,#REF!,"&lt;="&amp;ME81,#REF!,"&gt;="&amp;MF81,#REF!,"="&amp;KW81,#REF!,"="&amp;KY81)</f>
        <v/>
      </c>
      <c r="MT81" s="1">
        <f>COUNTIFS(#REF!,LT81,#REF!,1,#REF!,"&gt;="&amp;MI81,#REF!,"&lt;="&amp;MH81,#REF!,"&lt;="&amp;ME81,#REF!,"&gt;="&amp;MF81)</f>
        <v/>
      </c>
      <c r="MU81" s="1">
        <f>COUNTIFS(#REF!,LT81,#REF!,0,#REF!,"&gt;="&amp;MI81,#REF!,"&lt;="&amp;MH81,#REF!,"&lt;="&amp;ME81,#REF!,"&gt;="&amp;MF81)</f>
        <v/>
      </c>
      <c r="MV81" s="1">
        <f>COUNTIFS(#REF!,LT81,#REF!,1,#REF!,"&gt;="&amp;MI81,#REF!,"&lt;="&amp;MH81,#REF!,"="&amp;KZ81,#REF!,"="&amp;LA81,#REF!,"&lt;="&amp;ME81,#REF!,"&gt;="&amp;MF81)</f>
        <v/>
      </c>
      <c r="MW81" s="1">
        <f>COUNTIFS(#REF!,LT81,#REF!,0,#REF!,"&gt;="&amp;MI81,#REF!,"&lt;="&amp;MH81,#REF!,"="&amp;KZ81,#REF!,"="&amp;LA81,#REF!,"&lt;="&amp;ME81,#REF!,"&gt;="&amp;MF81)</f>
        <v/>
      </c>
      <c r="MX81" s="1">
        <f>COUNTIFS(#REF!,LT81,#REF!,1,#REF!,"&gt;="&amp;MC81,#REF!,"&lt;="&amp;MB81,#REF!,"&lt;="&amp;ME81,#REF!,"&gt;="&amp;MF81)</f>
        <v/>
      </c>
      <c r="MY81" s="1">
        <f>COUNTIFS(#REF!,LT81,#REF!,0,#REF!,"&gt;="&amp;MC81,#REF!,"&lt;="&amp;MB81,#REF!,"&lt;="&amp;ME81,#REF!,"&gt;="&amp;MF81)</f>
        <v/>
      </c>
      <c r="MZ81" s="1">
        <f>COUNTIFS(#REF!,LT81,#REF!,1,#REF!,"&lt;="&amp;ME81,#REF!,"&gt;="&amp;MF81,#REF!,"="&amp;KV81,#REF!,"="&amp;KX81)</f>
        <v/>
      </c>
      <c r="NA81" s="1">
        <f>COUNTIFS(#REF!,LT81,#REF!,0,#REF!,"&lt;="&amp;ME81,#REF!,"&gt;="&amp;MF81,#REF!,"="&amp;KV81,#REF!,"="&amp;KX81)</f>
        <v/>
      </c>
      <c r="NB81" s="1">
        <f>COUNTIFS(#REF!,LT81,#REF!,1,#REF!,"&lt;="&amp;ME81,#REF!,"&gt;="&amp;MF81,#REF!,"="&amp;KW81,#REF!,"="&amp;KY81)</f>
        <v/>
      </c>
      <c r="NC81" s="1">
        <f>COUNTIFS(#REF!,LT81,#REF!,0,#REF!,"&lt;="&amp;ME81,#REF!,"&gt;="&amp;MF81,#REF!,"="&amp;KW81,#REF!,"="&amp;KY81)</f>
        <v/>
      </c>
      <c r="ND81" s="1">
        <f>MP81+MR81+MT81+MV81+MX81+MZ81+NB81</f>
        <v/>
      </c>
      <c r="NE81" s="1">
        <f>MQ81+MS81+MU81+MW81+MY81+NA81+NC81</f>
        <v/>
      </c>
      <c r="NF81" s="1">
        <f>ND81+NE81</f>
        <v/>
      </c>
      <c r="NG81" s="33">
        <f>ND81/(ND81+NE81)</f>
        <v/>
      </c>
      <c r="NH81" s="3">
        <f>1/NG81</f>
        <v/>
      </c>
      <c r="NI81" s="1">
        <f>LI81</f>
        <v/>
      </c>
      <c r="NJ81" s="79">
        <f>((1-NG81)*(1/(NI81-1))*0.98-(NG81*1))</f>
        <v/>
      </c>
      <c r="NK81" s="34">
        <f>IF(LR81&lt;0.9,0,IF(AND(LR81&gt;1.1),0,1))</f>
        <v/>
      </c>
      <c r="NL81" s="34">
        <f>IF(LS81&lt;0.9,0,IF(AND(LS81&gt;1.1),0,1))</f>
        <v/>
      </c>
      <c r="NM81" s="32">
        <f>IF(NF81&gt;99,1,0)</f>
        <v/>
      </c>
      <c r="NN81" s="32">
        <f>IF(NJ81&gt;0.0799,1,0)</f>
        <v/>
      </c>
      <c r="NO81" s="32">
        <f>IF(NJ81&gt;NQ81,1,0)</f>
        <v/>
      </c>
      <c r="NP81" s="32">
        <f>NM81+NN81+NO81+NK81+NL81</f>
        <v/>
      </c>
      <c r="NQ81" s="79">
        <f>(((100*NG81)*(NI81-1)*0.98)-((1-NG81)*100))/100</f>
        <v/>
      </c>
      <c r="NR81" s="34">
        <f>IF(LR81&lt;0.9,0,IF(AND(LR81&gt;1.1),0,1))</f>
        <v/>
      </c>
      <c r="NS81" s="34">
        <f>IF(LS81&lt;0.9,0,IF(AND(LS81&gt;1.1),0,1))</f>
        <v/>
      </c>
      <c r="NT81" s="32">
        <f>IF(NF81&gt;99,1,0)</f>
        <v/>
      </c>
      <c r="NU81" s="32">
        <f>IF(NQ81&gt;0.0799,1,0)</f>
        <v/>
      </c>
      <c r="NV81" s="32">
        <f>IF(NQ81&gt;NJ81,1,0)</f>
        <v/>
      </c>
      <c r="NW81" s="32">
        <f>NT81+NU81+NV81+NR81+NS81</f>
        <v/>
      </c>
      <c r="NX81">
        <f>IF(NP81=5,"LayAway0-1",IF(AND(NW81=5),"BackAway0-1",""))</f>
        <v/>
      </c>
      <c r="NY81">
        <f>IF(NP81=5,KO81,IF(AND(NW81=5),KO81,""))</f>
        <v/>
      </c>
      <c r="NZ81">
        <f>IF(NP81=5,"Match Odds",IF(AND(NW81=5),"Match Odds",""))</f>
        <v/>
      </c>
      <c r="OA81">
        <f>IF(NP81=5,KP81,IF(AND(NW81=5),KP81,""))</f>
        <v/>
      </c>
      <c r="OB81">
        <f>IF(NP81=5,"MATCH_ODDS",IF(AND(NW81=5),"MATCH_ODDS",""))</f>
        <v/>
      </c>
      <c r="OC81">
        <f>IF(NP81=5,"LAY",IF(AND(NW81=5),"BACK",""))</f>
        <v/>
      </c>
    </row>
    <row r="82" ht="16.5" customHeight="1" thickBot="1" thickTop="1">
      <c r="A82" s="2" t="n"/>
      <c r="KN82" s="1">
        <f>IF(INDEX(#REF!,MATCH('HT 0-1'!D82,#REF!,0))=INDEX(#REF!,MATCH('HT 0-1'!D82,#REF!,0)),INDEX(#REF!,MATCH('HT 0-1'!D82,#REF!,0)),"ERROR")</f>
        <v/>
      </c>
      <c r="KO82" s="1">
        <f>IF(INDEX(#REF!,MATCH('HT 0-1'!E82,#REF!,0))=INDEX(#REF!,MATCH('HT 0-1'!E82,#REF!,0)),INDEX(#REF!,MATCH('HT 0-1'!E82,#REF!,0)),"ERROR")</f>
        <v/>
      </c>
      <c r="KP82" s="1">
        <f>KN82&amp;" v "&amp;KO82</f>
        <v/>
      </c>
      <c r="KQ82">
        <f>B82&amp;"_"&amp;C82</f>
        <v/>
      </c>
      <c r="KR82" s="1">
        <f>IF((HW82/KK82)&lt;0.335,"G",IF((HW82/KK82)&gt;0.67,"R","A"))</f>
        <v/>
      </c>
      <c r="KS82" s="1">
        <f>IF((HX82/KK82)&lt;0.335,"G",IF((HX82/KK82)&gt;0.67,"R","A"))</f>
        <v/>
      </c>
      <c r="KT82" s="1">
        <f>IF((IH82/KK82)&lt;0.335,"G",IF((IH82/KK82)&gt;0.67,"R","A"))</f>
        <v/>
      </c>
      <c r="KU82" s="1">
        <f>IF((II82/KK82)&lt;0.335,"G",IF((II82/KK82)&gt;0.67,"R","A"))</f>
        <v/>
      </c>
      <c r="KV82" s="1">
        <f>IF((HZ82/KK82)&lt;0.335,"G",IF((HZ82/KK82)&gt;0.67,"R","A"))</f>
        <v/>
      </c>
      <c r="KW82" s="1">
        <f>IF((HY82/KK82)&lt;0.335,"G",IF((HY82/KK82)&gt;0.67,"R","A"))</f>
        <v/>
      </c>
      <c r="KX82" s="1">
        <f>IF((IK82/KK82)&lt;0.335,"G",IF((IK82/KK82)&gt;0.67,"R","A"))</f>
        <v/>
      </c>
      <c r="KY82" s="1">
        <f>IF((IJ82/KK82)&lt;0.335,"G",IF((IJ82/KK82)&gt;0.67,"R","A"))</f>
        <v/>
      </c>
      <c r="KZ82" s="1">
        <f>IF((HQ82/KK82)&lt;0.335,"G",IF((HQ82/KK82)&gt;0.67,"R","A"))</f>
        <v/>
      </c>
      <c r="LA82" s="1">
        <f>IF((IB82/KK82)&lt;0.335,"G",IF((IB82/KK82)&gt;0.67,"R","A"))</f>
        <v/>
      </c>
      <c r="LB82">
        <f>IF(LQ82="0-1",INDEX(Scrape!#REF!,MATCH('HT 0-1'!KP82,Scrape!$B:$B,0)),"")</f>
        <v/>
      </c>
      <c r="LC82">
        <f>IF(LQ82="0-1",INDEX(Scrape!$A:$A,MATCH('HT 0-1'!KP82,Scrape!$B:$B,0)),"")</f>
        <v/>
      </c>
      <c r="LD82">
        <f>IF(LQ82="0-1",INDEX(Scrape!$B:$B,MATCH('HT 0-1'!KP82,Scrape!$B:$B,0)),"")</f>
        <v/>
      </c>
      <c r="LE82">
        <f>IF(LQ82="0-1",INDEX(Scrape!$C:$C,MATCH('HT 0-1'!KP82,Scrape!$B:$B,0)),"")</f>
        <v/>
      </c>
      <c r="LF82">
        <f>IF(LQ82="0-1",INDEX(Scrape!$D:$D,MATCH('HT 0-1'!KP82,Scrape!$B:$B,0)),"")</f>
        <v/>
      </c>
      <c r="LG82">
        <f>IF(LQ82="0-1",INDEX(Scrape!$E:$E,MATCH('HT 0-1'!KP82,Scrape!$B:$B,0)),"")</f>
        <v/>
      </c>
      <c r="LH82">
        <f>IF(LQ82="0-1",INDEX(Scrape!$F:$F,MATCH('HT 0-1'!KP82,Scrape!$B:$B,0)),"")</f>
        <v/>
      </c>
      <c r="LI82">
        <f>IF(LQ82="0-1",INDEX(Scrape!$G:$G,MATCH('HT 0-1'!KP82,Scrape!$B:$B,0)),"")</f>
        <v/>
      </c>
      <c r="LJ82">
        <f>IF(LQ82="0-1",INDEX(Scrape!$H:$H,MATCH('HT 0-1'!KP82,Scrape!$B:$B,0)),"")</f>
        <v/>
      </c>
      <c r="LK82">
        <f>IF(LQ82="0-1",INDEX(Scrape!$I:$I,MATCH('HT 0-1'!KP82,Scrape!$B:$B,0)),"")</f>
        <v/>
      </c>
      <c r="LL82">
        <f>IF(LQ82="0-1",INDEX(Scrape!$J:$J,MATCH('HT 0-1'!KP82,Scrape!$B:$B,0)),"")</f>
        <v/>
      </c>
      <c r="LM82">
        <f>IF(LQ82="0-1",INDEX(Scrape!$K:$K,MATCH('HT 0-1'!KP82,Scrape!$B:$B,0)),"")</f>
        <v/>
      </c>
      <c r="LN82">
        <f>IF(LQ82="0-1",INDEX(Scrape!$L:$L,MATCH('HT 0-1'!KP82,Scrape!$B:$B,0)),"")</f>
        <v/>
      </c>
      <c r="LO82">
        <f>IF(LQ82="0-1",INDEX(Scrape!$M:$M,MATCH('HT 0-1'!KP82,Scrape!$B:$B,0)),"")</f>
        <v/>
      </c>
      <c r="LP82">
        <f>IF(LQ82="0-1",INDEX(Scrape!$N:$N,MATCH('HT 0-1'!KP82,Scrape!$B:$B,0)),"")</f>
        <v/>
      </c>
      <c r="LQ82">
        <f>INDEX(Scrape!$O:$O,MATCH('HT 0-1'!KP82,Scrape!$B:$B,0))</f>
        <v/>
      </c>
      <c r="LR82">
        <f>(1/LJ82)+(1/LI82)+(1/LH82)</f>
        <v/>
      </c>
      <c r="LS82">
        <f>(1/LG82)+(1/LF82)+(1/LE82)</f>
        <v/>
      </c>
      <c r="LT82" s="8">
        <f>IF(INDEX(#REF!,MATCH(KQ82,#REF!,0))=INDEX(#REF!,MATCH(KQ82,#REF!,0)),INDEX(#REF!,MATCH(KQ82,#REF!,0)),"ERROR")</f>
        <v/>
      </c>
      <c r="LU82" s="4">
        <f>IF(KR82="G",2,IF(KR82="R",0.5,IF(KR82="A",1)))</f>
        <v/>
      </c>
      <c r="LV82" s="4">
        <f>IF(KS82="G",0.5,IF(KS82="R",2,IF(KS82="A",1)))</f>
        <v/>
      </c>
      <c r="LW82" s="4">
        <f>IF(KT82="G",2,IF(KT82="R",0.5,IF(KT82="A",1)))</f>
        <v/>
      </c>
      <c r="LX82" s="4">
        <f>IF(KU82="G",0.5,IF(KU82="R",2,IF(KU82="A",1)))</f>
        <v/>
      </c>
      <c r="LY82" s="7">
        <f>(LK82*(LU82+LX82)+(LL82*(LU82+LX82)))</f>
        <v/>
      </c>
      <c r="LZ82" s="7">
        <f>(LN82*(LV82+LW82)+(LO82*(LV82+LW82)))</f>
        <v/>
      </c>
      <c r="MA82" s="11">
        <f>LY82-LZ82</f>
        <v/>
      </c>
      <c r="MB82" s="5">
        <f>MA82+2</f>
        <v/>
      </c>
      <c r="MC82" s="6">
        <f>MA82-2</f>
        <v/>
      </c>
      <c r="MD82" s="4">
        <f>LE82</f>
        <v/>
      </c>
      <c r="ME82" s="9">
        <f>IF(MD82=0,1000,MD82+0.75)</f>
        <v/>
      </c>
      <c r="MF82" s="10">
        <f>IF(MD82=0,0,MD82-0.75)</f>
        <v/>
      </c>
      <c r="MG82" s="4">
        <f>((LM82*(LU82+LX82))-((LP82*(LV82+LW82))))</f>
        <v/>
      </c>
      <c r="MH82" s="9">
        <f>MG82*1.2</f>
        <v/>
      </c>
      <c r="MI82" s="10">
        <f>MG82*0.8</f>
        <v/>
      </c>
      <c r="MJ82">
        <f>IFERROR(NX82,"")</f>
        <v/>
      </c>
      <c r="MK82">
        <f>IFERROR(NY82,"")</f>
        <v/>
      </c>
      <c r="ML82">
        <f>IFERROR(NZ82,"")</f>
        <v/>
      </c>
      <c r="MM82">
        <f>IFERROR(OA82,"")</f>
        <v/>
      </c>
      <c r="MN82">
        <f>IFERROR(OB82,"")</f>
        <v/>
      </c>
      <c r="MO82">
        <f>IFERROR(OC82,"")</f>
        <v/>
      </c>
      <c r="MP82" s="1">
        <f>COUNTIFS(#REF!,LT82,#REF!,1,#REF!,"&gt;="&amp;MC82,#REF!,"&lt;="&amp;MB82,#REF!,"&lt;="&amp;ME82,#REF!,"&gt;="&amp;MF82,#REF!,"="&amp;KV82,#REF!,"="&amp;KX82)</f>
        <v/>
      </c>
      <c r="MQ82" s="1">
        <f>COUNTIFS(#REF!,LT82,#REF!,0,#REF!,"&gt;="&amp;MC82,#REF!,"&lt;="&amp;MB82,#REF!,"&lt;="&amp;ME82,#REF!,"&gt;="&amp;MF82,#REF!,"="&amp;KV82,#REF!,"="&amp;KX82)</f>
        <v/>
      </c>
      <c r="MR82" s="1">
        <f>COUNTIFS(#REF!,LT82,#REF!,1,#REF!,"&gt;="&amp;MC82,#REF!,"&lt;="&amp;MB82,#REF!,"&lt;="&amp;ME82,#REF!,"&gt;="&amp;MF82,#REF!,"="&amp;KW82,#REF!,"="&amp;KY82)</f>
        <v/>
      </c>
      <c r="MS82" s="1">
        <f>COUNTIFS(#REF!,LT82,#REF!,0,#REF!,"&gt;="&amp;MC82,#REF!,"&lt;="&amp;MB82,#REF!,"&lt;="&amp;ME82,#REF!,"&gt;="&amp;MF82,#REF!,"="&amp;KW82,#REF!,"="&amp;KY82)</f>
        <v/>
      </c>
      <c r="MT82" s="1">
        <f>COUNTIFS(#REF!,LT82,#REF!,1,#REF!,"&gt;="&amp;MI82,#REF!,"&lt;="&amp;MH82,#REF!,"&lt;="&amp;ME82,#REF!,"&gt;="&amp;MF82)</f>
        <v/>
      </c>
      <c r="MU82" s="1">
        <f>COUNTIFS(#REF!,LT82,#REF!,0,#REF!,"&gt;="&amp;MI82,#REF!,"&lt;="&amp;MH82,#REF!,"&lt;="&amp;ME82,#REF!,"&gt;="&amp;MF82)</f>
        <v/>
      </c>
      <c r="MV82" s="1">
        <f>COUNTIFS(#REF!,LT82,#REF!,1,#REF!,"&gt;="&amp;MI82,#REF!,"&lt;="&amp;MH82,#REF!,"="&amp;KZ82,#REF!,"="&amp;LA82,#REF!,"&lt;="&amp;ME82,#REF!,"&gt;="&amp;MF82)</f>
        <v/>
      </c>
      <c r="MW82" s="1">
        <f>COUNTIFS(#REF!,LT82,#REF!,0,#REF!,"&gt;="&amp;MI82,#REF!,"&lt;="&amp;MH82,#REF!,"="&amp;KZ82,#REF!,"="&amp;LA82,#REF!,"&lt;="&amp;ME82,#REF!,"&gt;="&amp;MF82)</f>
        <v/>
      </c>
      <c r="MX82" s="1">
        <f>COUNTIFS(#REF!,LT82,#REF!,1,#REF!,"&gt;="&amp;MC82,#REF!,"&lt;="&amp;MB82,#REF!,"&lt;="&amp;ME82,#REF!,"&gt;="&amp;MF82)</f>
        <v/>
      </c>
      <c r="MY82" s="1">
        <f>COUNTIFS(#REF!,LT82,#REF!,0,#REF!,"&gt;="&amp;MC82,#REF!,"&lt;="&amp;MB82,#REF!,"&lt;="&amp;ME82,#REF!,"&gt;="&amp;MF82)</f>
        <v/>
      </c>
      <c r="MZ82" s="1">
        <f>COUNTIFS(#REF!,LT82,#REF!,1,#REF!,"&lt;="&amp;ME82,#REF!,"&gt;="&amp;MF82,#REF!,"="&amp;KV82,#REF!,"="&amp;KX82)</f>
        <v/>
      </c>
      <c r="NA82" s="1">
        <f>COUNTIFS(#REF!,LT82,#REF!,0,#REF!,"&lt;="&amp;ME82,#REF!,"&gt;="&amp;MF82,#REF!,"="&amp;KV82,#REF!,"="&amp;KX82)</f>
        <v/>
      </c>
      <c r="NB82" s="1">
        <f>COUNTIFS(#REF!,LT82,#REF!,1,#REF!,"&lt;="&amp;ME82,#REF!,"&gt;="&amp;MF82,#REF!,"="&amp;KW82,#REF!,"="&amp;KY82)</f>
        <v/>
      </c>
      <c r="NC82" s="1">
        <f>COUNTIFS(#REF!,LT82,#REF!,0,#REF!,"&lt;="&amp;ME82,#REF!,"&gt;="&amp;MF82,#REF!,"="&amp;KW82,#REF!,"="&amp;KY82)</f>
        <v/>
      </c>
      <c r="ND82" s="1">
        <f>MP82+MR82+MT82+MV82+MX82+MZ82+NB82</f>
        <v/>
      </c>
      <c r="NE82" s="1">
        <f>MQ82+MS82+MU82+MW82+MY82+NA82+NC82</f>
        <v/>
      </c>
      <c r="NF82" s="1">
        <f>ND82+NE82</f>
        <v/>
      </c>
      <c r="NG82" s="33">
        <f>ND82/(ND82+NE82)</f>
        <v/>
      </c>
      <c r="NH82" s="3">
        <f>1/NG82</f>
        <v/>
      </c>
      <c r="NI82" s="1">
        <f>LI82</f>
        <v/>
      </c>
      <c r="NJ82" s="79">
        <f>((1-NG82)*(1/(NI82-1))*0.98-(NG82*1))</f>
        <v/>
      </c>
      <c r="NK82" s="34">
        <f>IF(LR82&lt;0.9,0,IF(AND(LR82&gt;1.1),0,1))</f>
        <v/>
      </c>
      <c r="NL82" s="34">
        <f>IF(LS82&lt;0.9,0,IF(AND(LS82&gt;1.1),0,1))</f>
        <v/>
      </c>
      <c r="NM82" s="32">
        <f>IF(NF82&gt;99,1,0)</f>
        <v/>
      </c>
      <c r="NN82" s="32">
        <f>IF(NJ82&gt;0.0799,1,0)</f>
        <v/>
      </c>
      <c r="NO82" s="32">
        <f>IF(NJ82&gt;NQ82,1,0)</f>
        <v/>
      </c>
      <c r="NP82" s="32">
        <f>NM82+NN82+NO82+NK82+NL82</f>
        <v/>
      </c>
      <c r="NQ82" s="79">
        <f>(((100*NG82)*(NI82-1)*0.98)-((1-NG82)*100))/100</f>
        <v/>
      </c>
      <c r="NR82" s="34">
        <f>IF(LR82&lt;0.9,0,IF(AND(LR82&gt;1.1),0,1))</f>
        <v/>
      </c>
      <c r="NS82" s="34">
        <f>IF(LS82&lt;0.9,0,IF(AND(LS82&gt;1.1),0,1))</f>
        <v/>
      </c>
      <c r="NT82" s="32">
        <f>IF(NF82&gt;99,1,0)</f>
        <v/>
      </c>
      <c r="NU82" s="32">
        <f>IF(NQ82&gt;0.0799,1,0)</f>
        <v/>
      </c>
      <c r="NV82" s="32">
        <f>IF(NQ82&gt;NJ82,1,0)</f>
        <v/>
      </c>
      <c r="NW82" s="32">
        <f>NT82+NU82+NV82+NR82+NS82</f>
        <v/>
      </c>
      <c r="NX82">
        <f>IF(NP82=5,"LayAway0-1",IF(AND(NW82=5),"BackAway0-1",""))</f>
        <v/>
      </c>
      <c r="NY82">
        <f>IF(NP82=5,KO82,IF(AND(NW82=5),KO82,""))</f>
        <v/>
      </c>
      <c r="NZ82">
        <f>IF(NP82=5,"Match Odds",IF(AND(NW82=5),"Match Odds",""))</f>
        <v/>
      </c>
      <c r="OA82">
        <f>IF(NP82=5,KP82,IF(AND(NW82=5),KP82,""))</f>
        <v/>
      </c>
      <c r="OB82">
        <f>IF(NP82=5,"MATCH_ODDS",IF(AND(NW82=5),"MATCH_ODDS",""))</f>
        <v/>
      </c>
      <c r="OC82">
        <f>IF(NP82=5,"LAY",IF(AND(NW82=5),"BACK",""))</f>
        <v/>
      </c>
    </row>
    <row r="83" ht="16.5" customHeight="1" thickBot="1" thickTop="1">
      <c r="A83" s="2" t="n"/>
      <c r="KN83" s="1">
        <f>IF(INDEX(#REF!,MATCH('HT 0-1'!D83,#REF!,0))=INDEX(#REF!,MATCH('HT 0-1'!D83,#REF!,0)),INDEX(#REF!,MATCH('HT 0-1'!D83,#REF!,0)),"ERROR")</f>
        <v/>
      </c>
      <c r="KO83" s="1">
        <f>IF(INDEX(#REF!,MATCH('HT 0-1'!E83,#REF!,0))=INDEX(#REF!,MATCH('HT 0-1'!E83,#REF!,0)),INDEX(#REF!,MATCH('HT 0-1'!E83,#REF!,0)),"ERROR")</f>
        <v/>
      </c>
      <c r="KP83" s="1">
        <f>KN83&amp;" v "&amp;KO83</f>
        <v/>
      </c>
      <c r="KQ83">
        <f>B83&amp;"_"&amp;C83</f>
        <v/>
      </c>
      <c r="KR83" s="1">
        <f>IF((HW83/KK83)&lt;0.335,"G",IF((HW83/KK83)&gt;0.67,"R","A"))</f>
        <v/>
      </c>
      <c r="KS83" s="1">
        <f>IF((HX83/KK83)&lt;0.335,"G",IF((HX83/KK83)&gt;0.67,"R","A"))</f>
        <v/>
      </c>
      <c r="KT83" s="1">
        <f>IF((IH83/KK83)&lt;0.335,"G",IF((IH83/KK83)&gt;0.67,"R","A"))</f>
        <v/>
      </c>
      <c r="KU83" s="1">
        <f>IF((II83/KK83)&lt;0.335,"G",IF((II83/KK83)&gt;0.67,"R","A"))</f>
        <v/>
      </c>
      <c r="KV83" s="1">
        <f>IF((HZ83/KK83)&lt;0.335,"G",IF((HZ83/KK83)&gt;0.67,"R","A"))</f>
        <v/>
      </c>
      <c r="KW83" s="1">
        <f>IF((HY83/KK83)&lt;0.335,"G",IF((HY83/KK83)&gt;0.67,"R","A"))</f>
        <v/>
      </c>
      <c r="KX83" s="1">
        <f>IF((IK83/KK83)&lt;0.335,"G",IF((IK83/KK83)&gt;0.67,"R","A"))</f>
        <v/>
      </c>
      <c r="KY83" s="1">
        <f>IF((IJ83/KK83)&lt;0.335,"G",IF((IJ83/KK83)&gt;0.67,"R","A"))</f>
        <v/>
      </c>
      <c r="KZ83" s="1">
        <f>IF((HQ83/KK83)&lt;0.335,"G",IF((HQ83/KK83)&gt;0.67,"R","A"))</f>
        <v/>
      </c>
      <c r="LA83" s="1">
        <f>IF((IB83/KK83)&lt;0.335,"G",IF((IB83/KK83)&gt;0.67,"R","A"))</f>
        <v/>
      </c>
      <c r="LB83">
        <f>IF(LQ83="0-1",INDEX(Scrape!#REF!,MATCH('HT 0-1'!KP83,Scrape!$B:$B,0)),"")</f>
        <v/>
      </c>
      <c r="LC83">
        <f>IF(LQ83="0-1",INDEX(Scrape!$A:$A,MATCH('HT 0-1'!KP83,Scrape!$B:$B,0)),"")</f>
        <v/>
      </c>
      <c r="LD83">
        <f>IF(LQ83="0-1",INDEX(Scrape!$B:$B,MATCH('HT 0-1'!KP83,Scrape!$B:$B,0)),"")</f>
        <v/>
      </c>
      <c r="LE83">
        <f>IF(LQ83="0-1",INDEX(Scrape!$C:$C,MATCH('HT 0-1'!KP83,Scrape!$B:$B,0)),"")</f>
        <v/>
      </c>
      <c r="LF83">
        <f>IF(LQ83="0-1",INDEX(Scrape!$D:$D,MATCH('HT 0-1'!KP83,Scrape!$B:$B,0)),"")</f>
        <v/>
      </c>
      <c r="LG83">
        <f>IF(LQ83="0-1",INDEX(Scrape!$E:$E,MATCH('HT 0-1'!KP83,Scrape!$B:$B,0)),"")</f>
        <v/>
      </c>
      <c r="LH83">
        <f>IF(LQ83="0-1",INDEX(Scrape!$F:$F,MATCH('HT 0-1'!KP83,Scrape!$B:$B,0)),"")</f>
        <v/>
      </c>
      <c r="LI83">
        <f>IF(LQ83="0-1",INDEX(Scrape!$G:$G,MATCH('HT 0-1'!KP83,Scrape!$B:$B,0)),"")</f>
        <v/>
      </c>
      <c r="LJ83">
        <f>IF(LQ83="0-1",INDEX(Scrape!$H:$H,MATCH('HT 0-1'!KP83,Scrape!$B:$B,0)),"")</f>
        <v/>
      </c>
      <c r="LK83">
        <f>IF(LQ83="0-1",INDEX(Scrape!$I:$I,MATCH('HT 0-1'!KP83,Scrape!$B:$B,0)),"")</f>
        <v/>
      </c>
      <c r="LL83">
        <f>IF(LQ83="0-1",INDEX(Scrape!$J:$J,MATCH('HT 0-1'!KP83,Scrape!$B:$B,0)),"")</f>
        <v/>
      </c>
      <c r="LM83">
        <f>IF(LQ83="0-1",INDEX(Scrape!$K:$K,MATCH('HT 0-1'!KP83,Scrape!$B:$B,0)),"")</f>
        <v/>
      </c>
      <c r="LN83">
        <f>IF(LQ83="0-1",INDEX(Scrape!$L:$L,MATCH('HT 0-1'!KP83,Scrape!$B:$B,0)),"")</f>
        <v/>
      </c>
      <c r="LO83">
        <f>IF(LQ83="0-1",INDEX(Scrape!$M:$M,MATCH('HT 0-1'!KP83,Scrape!$B:$B,0)),"")</f>
        <v/>
      </c>
      <c r="LP83">
        <f>IF(LQ83="0-1",INDEX(Scrape!$N:$N,MATCH('HT 0-1'!KP83,Scrape!$B:$B,0)),"")</f>
        <v/>
      </c>
      <c r="LQ83">
        <f>INDEX(Scrape!$O:$O,MATCH('HT 0-1'!KP83,Scrape!$B:$B,0))</f>
        <v/>
      </c>
      <c r="LR83">
        <f>(1/LJ83)+(1/LI83)+(1/LH83)</f>
        <v/>
      </c>
      <c r="LS83">
        <f>(1/LG83)+(1/LF83)+(1/LE83)</f>
        <v/>
      </c>
      <c r="LT83" s="8">
        <f>IF(INDEX(#REF!,MATCH(KQ83,#REF!,0))=INDEX(#REF!,MATCH(KQ83,#REF!,0)),INDEX(#REF!,MATCH(KQ83,#REF!,0)),"ERROR")</f>
        <v/>
      </c>
      <c r="LU83" s="4">
        <f>IF(KR83="G",2,IF(KR83="R",0.5,IF(KR83="A",1)))</f>
        <v/>
      </c>
      <c r="LV83" s="4">
        <f>IF(KS83="G",0.5,IF(KS83="R",2,IF(KS83="A",1)))</f>
        <v/>
      </c>
      <c r="LW83" s="4">
        <f>IF(KT83="G",2,IF(KT83="R",0.5,IF(KT83="A",1)))</f>
        <v/>
      </c>
      <c r="LX83" s="4">
        <f>IF(KU83="G",0.5,IF(KU83="R",2,IF(KU83="A",1)))</f>
        <v/>
      </c>
      <c r="LY83" s="7">
        <f>(LK83*(LU83+LX83)+(LL83*(LU83+LX83)))</f>
        <v/>
      </c>
      <c r="LZ83" s="7">
        <f>(LN83*(LV83+LW83)+(LO83*(LV83+LW83)))</f>
        <v/>
      </c>
      <c r="MA83" s="11">
        <f>LY83-LZ83</f>
        <v/>
      </c>
      <c r="MB83" s="5">
        <f>MA83+2</f>
        <v/>
      </c>
      <c r="MC83" s="6">
        <f>MA83-2</f>
        <v/>
      </c>
      <c r="MD83" s="4">
        <f>LE83</f>
        <v/>
      </c>
      <c r="ME83" s="9">
        <f>IF(MD83=0,1000,MD83+0.75)</f>
        <v/>
      </c>
      <c r="MF83" s="10">
        <f>IF(MD83=0,0,MD83-0.75)</f>
        <v/>
      </c>
      <c r="MG83" s="4">
        <f>((LM83*(LU83+LX83))-((LP83*(LV83+LW83))))</f>
        <v/>
      </c>
      <c r="MH83" s="9">
        <f>MG83*1.2</f>
        <v/>
      </c>
      <c r="MI83" s="10">
        <f>MG83*0.8</f>
        <v/>
      </c>
      <c r="MJ83">
        <f>IFERROR(NX83,"")</f>
        <v/>
      </c>
      <c r="MK83">
        <f>IFERROR(NY83,"")</f>
        <v/>
      </c>
      <c r="ML83">
        <f>IFERROR(NZ83,"")</f>
        <v/>
      </c>
      <c r="MM83">
        <f>IFERROR(OA83,"")</f>
        <v/>
      </c>
      <c r="MN83">
        <f>IFERROR(OB83,"")</f>
        <v/>
      </c>
      <c r="MO83">
        <f>IFERROR(OC83,"")</f>
        <v/>
      </c>
      <c r="MP83" s="1">
        <f>COUNTIFS(#REF!,LT83,#REF!,1,#REF!,"&gt;="&amp;MC83,#REF!,"&lt;="&amp;MB83,#REF!,"&lt;="&amp;ME83,#REF!,"&gt;="&amp;MF83,#REF!,"="&amp;KV83,#REF!,"="&amp;KX83)</f>
        <v/>
      </c>
      <c r="MQ83" s="1">
        <f>COUNTIFS(#REF!,LT83,#REF!,0,#REF!,"&gt;="&amp;MC83,#REF!,"&lt;="&amp;MB83,#REF!,"&lt;="&amp;ME83,#REF!,"&gt;="&amp;MF83,#REF!,"="&amp;KV83,#REF!,"="&amp;KX83)</f>
        <v/>
      </c>
      <c r="MR83" s="1">
        <f>COUNTIFS(#REF!,LT83,#REF!,1,#REF!,"&gt;="&amp;MC83,#REF!,"&lt;="&amp;MB83,#REF!,"&lt;="&amp;ME83,#REF!,"&gt;="&amp;MF83,#REF!,"="&amp;KW83,#REF!,"="&amp;KY83)</f>
        <v/>
      </c>
      <c r="MS83" s="1">
        <f>COUNTIFS(#REF!,LT83,#REF!,0,#REF!,"&gt;="&amp;MC83,#REF!,"&lt;="&amp;MB83,#REF!,"&lt;="&amp;ME83,#REF!,"&gt;="&amp;MF83,#REF!,"="&amp;KW83,#REF!,"="&amp;KY83)</f>
        <v/>
      </c>
      <c r="MT83" s="1">
        <f>COUNTIFS(#REF!,LT83,#REF!,1,#REF!,"&gt;="&amp;MI83,#REF!,"&lt;="&amp;MH83,#REF!,"&lt;="&amp;ME83,#REF!,"&gt;="&amp;MF83)</f>
        <v/>
      </c>
      <c r="MU83" s="1">
        <f>COUNTIFS(#REF!,LT83,#REF!,0,#REF!,"&gt;="&amp;MI83,#REF!,"&lt;="&amp;MH83,#REF!,"&lt;="&amp;ME83,#REF!,"&gt;="&amp;MF83)</f>
        <v/>
      </c>
      <c r="MV83" s="1">
        <f>COUNTIFS(#REF!,LT83,#REF!,1,#REF!,"&gt;="&amp;MI83,#REF!,"&lt;="&amp;MH83,#REF!,"="&amp;KZ83,#REF!,"="&amp;LA83,#REF!,"&lt;="&amp;ME83,#REF!,"&gt;="&amp;MF83)</f>
        <v/>
      </c>
      <c r="MW83" s="1">
        <f>COUNTIFS(#REF!,LT83,#REF!,0,#REF!,"&gt;="&amp;MI83,#REF!,"&lt;="&amp;MH83,#REF!,"="&amp;KZ83,#REF!,"="&amp;LA83,#REF!,"&lt;="&amp;ME83,#REF!,"&gt;="&amp;MF83)</f>
        <v/>
      </c>
      <c r="MX83" s="1">
        <f>COUNTIFS(#REF!,LT83,#REF!,1,#REF!,"&gt;="&amp;MC83,#REF!,"&lt;="&amp;MB83,#REF!,"&lt;="&amp;ME83,#REF!,"&gt;="&amp;MF83)</f>
        <v/>
      </c>
      <c r="MY83" s="1">
        <f>COUNTIFS(#REF!,LT83,#REF!,0,#REF!,"&gt;="&amp;MC83,#REF!,"&lt;="&amp;MB83,#REF!,"&lt;="&amp;ME83,#REF!,"&gt;="&amp;MF83)</f>
        <v/>
      </c>
      <c r="MZ83" s="1">
        <f>COUNTIFS(#REF!,LT83,#REF!,1,#REF!,"&lt;="&amp;ME83,#REF!,"&gt;="&amp;MF83,#REF!,"="&amp;KV83,#REF!,"="&amp;KX83)</f>
        <v/>
      </c>
      <c r="NA83" s="1">
        <f>COUNTIFS(#REF!,LT83,#REF!,0,#REF!,"&lt;="&amp;ME83,#REF!,"&gt;="&amp;MF83,#REF!,"="&amp;KV83,#REF!,"="&amp;KX83)</f>
        <v/>
      </c>
      <c r="NB83" s="1">
        <f>COUNTIFS(#REF!,LT83,#REF!,1,#REF!,"&lt;="&amp;ME83,#REF!,"&gt;="&amp;MF83,#REF!,"="&amp;KW83,#REF!,"="&amp;KY83)</f>
        <v/>
      </c>
      <c r="NC83" s="1">
        <f>COUNTIFS(#REF!,LT83,#REF!,0,#REF!,"&lt;="&amp;ME83,#REF!,"&gt;="&amp;MF83,#REF!,"="&amp;KW83,#REF!,"="&amp;KY83)</f>
        <v/>
      </c>
      <c r="ND83" s="1">
        <f>MP83+MR83+MT83+MV83+MX83+MZ83+NB83</f>
        <v/>
      </c>
      <c r="NE83" s="1">
        <f>MQ83+MS83+MU83+MW83+MY83+NA83+NC83</f>
        <v/>
      </c>
      <c r="NF83" s="1">
        <f>ND83+NE83</f>
        <v/>
      </c>
      <c r="NG83" s="33">
        <f>ND83/(ND83+NE83)</f>
        <v/>
      </c>
      <c r="NH83" s="3">
        <f>1/NG83</f>
        <v/>
      </c>
      <c r="NI83" s="1">
        <f>LI83</f>
        <v/>
      </c>
      <c r="NJ83" s="79">
        <f>((1-NG83)*(1/(NI83-1))*0.98-(NG83*1))</f>
        <v/>
      </c>
      <c r="NK83" s="34">
        <f>IF(LR83&lt;0.9,0,IF(AND(LR83&gt;1.1),0,1))</f>
        <v/>
      </c>
      <c r="NL83" s="34">
        <f>IF(LS83&lt;0.9,0,IF(AND(LS83&gt;1.1),0,1))</f>
        <v/>
      </c>
      <c r="NM83" s="32">
        <f>IF(NF83&gt;99,1,0)</f>
        <v/>
      </c>
      <c r="NN83" s="32">
        <f>IF(NJ83&gt;0.0799,1,0)</f>
        <v/>
      </c>
      <c r="NO83" s="32">
        <f>IF(NJ83&gt;NQ83,1,0)</f>
        <v/>
      </c>
      <c r="NP83" s="32">
        <f>NM83+NN83+NO83+NK83+NL83</f>
        <v/>
      </c>
      <c r="NQ83" s="79">
        <f>(((100*NG83)*(NI83-1)*0.98)-((1-NG83)*100))/100</f>
        <v/>
      </c>
      <c r="NR83" s="34">
        <f>IF(LR83&lt;0.9,0,IF(AND(LR83&gt;1.1),0,1))</f>
        <v/>
      </c>
      <c r="NS83" s="34">
        <f>IF(LS83&lt;0.9,0,IF(AND(LS83&gt;1.1),0,1))</f>
        <v/>
      </c>
      <c r="NT83" s="32">
        <f>IF(NF83&gt;99,1,0)</f>
        <v/>
      </c>
      <c r="NU83" s="32">
        <f>IF(NQ83&gt;0.0799,1,0)</f>
        <v/>
      </c>
      <c r="NV83" s="32">
        <f>IF(NQ83&gt;NJ83,1,0)</f>
        <v/>
      </c>
      <c r="NW83" s="32">
        <f>NT83+NU83+NV83+NR83+NS83</f>
        <v/>
      </c>
      <c r="NX83">
        <f>IF(NP83=5,"LayAway0-1",IF(AND(NW83=5),"BackAway0-1",""))</f>
        <v/>
      </c>
      <c r="NY83">
        <f>IF(NP83=5,KO83,IF(AND(NW83=5),KO83,""))</f>
        <v/>
      </c>
      <c r="NZ83">
        <f>IF(NP83=5,"Match Odds",IF(AND(NW83=5),"Match Odds",""))</f>
        <v/>
      </c>
      <c r="OA83">
        <f>IF(NP83=5,KP83,IF(AND(NW83=5),KP83,""))</f>
        <v/>
      </c>
      <c r="OB83">
        <f>IF(NP83=5,"MATCH_ODDS",IF(AND(NW83=5),"MATCH_ODDS",""))</f>
        <v/>
      </c>
      <c r="OC83">
        <f>IF(NP83=5,"LAY",IF(AND(NW83=5),"BACK",""))</f>
        <v/>
      </c>
    </row>
    <row r="84" ht="16.5" customHeight="1" thickBot="1" thickTop="1">
      <c r="A84" s="2" t="n"/>
      <c r="KN84" s="1">
        <f>IF(INDEX(#REF!,MATCH('HT 0-1'!D84,#REF!,0))=INDEX(#REF!,MATCH('HT 0-1'!D84,#REF!,0)),INDEX(#REF!,MATCH('HT 0-1'!D84,#REF!,0)),"ERROR")</f>
        <v/>
      </c>
      <c r="KO84" s="1">
        <f>IF(INDEX(#REF!,MATCH('HT 0-1'!E84,#REF!,0))=INDEX(#REF!,MATCH('HT 0-1'!E84,#REF!,0)),INDEX(#REF!,MATCH('HT 0-1'!E84,#REF!,0)),"ERROR")</f>
        <v/>
      </c>
      <c r="KP84" s="1">
        <f>KN84&amp;" v "&amp;KO84</f>
        <v/>
      </c>
      <c r="KQ84">
        <f>B84&amp;"_"&amp;C84</f>
        <v/>
      </c>
      <c r="KR84" s="1">
        <f>IF((HW84/KK84)&lt;0.335,"G",IF((HW84/KK84)&gt;0.67,"R","A"))</f>
        <v/>
      </c>
      <c r="KS84" s="1">
        <f>IF((HX84/KK84)&lt;0.335,"G",IF((HX84/KK84)&gt;0.67,"R","A"))</f>
        <v/>
      </c>
      <c r="KT84" s="1">
        <f>IF((IH84/KK84)&lt;0.335,"G",IF((IH84/KK84)&gt;0.67,"R","A"))</f>
        <v/>
      </c>
      <c r="KU84" s="1">
        <f>IF((II84/KK84)&lt;0.335,"G",IF((II84/KK84)&gt;0.67,"R","A"))</f>
        <v/>
      </c>
      <c r="KV84" s="1">
        <f>IF((HZ84/KK84)&lt;0.335,"G",IF((HZ84/KK84)&gt;0.67,"R","A"))</f>
        <v/>
      </c>
      <c r="KW84" s="1">
        <f>IF((HY84/KK84)&lt;0.335,"G",IF((HY84/KK84)&gt;0.67,"R","A"))</f>
        <v/>
      </c>
      <c r="KX84" s="1">
        <f>IF((IK84/KK84)&lt;0.335,"G",IF((IK84/KK84)&gt;0.67,"R","A"))</f>
        <v/>
      </c>
      <c r="KY84" s="1">
        <f>IF((IJ84/KK84)&lt;0.335,"G",IF((IJ84/KK84)&gt;0.67,"R","A"))</f>
        <v/>
      </c>
      <c r="KZ84" s="1">
        <f>IF((HQ84/KK84)&lt;0.335,"G",IF((HQ84/KK84)&gt;0.67,"R","A"))</f>
        <v/>
      </c>
      <c r="LA84" s="1">
        <f>IF((IB84/KK84)&lt;0.335,"G",IF((IB84/KK84)&gt;0.67,"R","A"))</f>
        <v/>
      </c>
      <c r="LB84">
        <f>IF(LQ84="0-1",INDEX(Scrape!#REF!,MATCH('HT 0-1'!KP84,Scrape!$B:$B,0)),"")</f>
        <v/>
      </c>
      <c r="LC84">
        <f>IF(LQ84="0-1",INDEX(Scrape!$A:$A,MATCH('HT 0-1'!KP84,Scrape!$B:$B,0)),"")</f>
        <v/>
      </c>
      <c r="LD84">
        <f>IF(LQ84="0-1",INDEX(Scrape!$B:$B,MATCH('HT 0-1'!KP84,Scrape!$B:$B,0)),"")</f>
        <v/>
      </c>
      <c r="LE84">
        <f>IF(LQ84="0-1",INDEX(Scrape!$C:$C,MATCH('HT 0-1'!KP84,Scrape!$B:$B,0)),"")</f>
        <v/>
      </c>
      <c r="LF84">
        <f>IF(LQ84="0-1",INDEX(Scrape!$D:$D,MATCH('HT 0-1'!KP84,Scrape!$B:$B,0)),"")</f>
        <v/>
      </c>
      <c r="LG84">
        <f>IF(LQ84="0-1",INDEX(Scrape!$E:$E,MATCH('HT 0-1'!KP84,Scrape!$B:$B,0)),"")</f>
        <v/>
      </c>
      <c r="LH84">
        <f>IF(LQ84="0-1",INDEX(Scrape!$F:$F,MATCH('HT 0-1'!KP84,Scrape!$B:$B,0)),"")</f>
        <v/>
      </c>
      <c r="LI84">
        <f>IF(LQ84="0-1",INDEX(Scrape!$G:$G,MATCH('HT 0-1'!KP84,Scrape!$B:$B,0)),"")</f>
        <v/>
      </c>
      <c r="LJ84">
        <f>IF(LQ84="0-1",INDEX(Scrape!$H:$H,MATCH('HT 0-1'!KP84,Scrape!$B:$B,0)),"")</f>
        <v/>
      </c>
      <c r="LK84">
        <f>IF(LQ84="0-1",INDEX(Scrape!$I:$I,MATCH('HT 0-1'!KP84,Scrape!$B:$B,0)),"")</f>
        <v/>
      </c>
      <c r="LL84">
        <f>IF(LQ84="0-1",INDEX(Scrape!$J:$J,MATCH('HT 0-1'!KP84,Scrape!$B:$B,0)),"")</f>
        <v/>
      </c>
      <c r="LM84">
        <f>IF(LQ84="0-1",INDEX(Scrape!$K:$K,MATCH('HT 0-1'!KP84,Scrape!$B:$B,0)),"")</f>
        <v/>
      </c>
      <c r="LN84">
        <f>IF(LQ84="0-1",INDEX(Scrape!$L:$L,MATCH('HT 0-1'!KP84,Scrape!$B:$B,0)),"")</f>
        <v/>
      </c>
      <c r="LO84">
        <f>IF(LQ84="0-1",INDEX(Scrape!$M:$M,MATCH('HT 0-1'!KP84,Scrape!$B:$B,0)),"")</f>
        <v/>
      </c>
      <c r="LP84">
        <f>IF(LQ84="0-1",INDEX(Scrape!$N:$N,MATCH('HT 0-1'!KP84,Scrape!$B:$B,0)),"")</f>
        <v/>
      </c>
      <c r="LQ84">
        <f>INDEX(Scrape!$O:$O,MATCH('HT 0-1'!KP84,Scrape!$B:$B,0))</f>
        <v/>
      </c>
      <c r="LR84">
        <f>(1/LJ84)+(1/LI84)+(1/LH84)</f>
        <v/>
      </c>
      <c r="LS84">
        <f>(1/LG84)+(1/LF84)+(1/LE84)</f>
        <v/>
      </c>
      <c r="LT84" s="8">
        <f>IF(INDEX(#REF!,MATCH(KQ84,#REF!,0))=INDEX(#REF!,MATCH(KQ84,#REF!,0)),INDEX(#REF!,MATCH(KQ84,#REF!,0)),"ERROR")</f>
        <v/>
      </c>
      <c r="LU84" s="4">
        <f>IF(KR84="G",2,IF(KR84="R",0.5,IF(KR84="A",1)))</f>
        <v/>
      </c>
      <c r="LV84" s="4">
        <f>IF(KS84="G",0.5,IF(KS84="R",2,IF(KS84="A",1)))</f>
        <v/>
      </c>
      <c r="LW84" s="4">
        <f>IF(KT84="G",2,IF(KT84="R",0.5,IF(KT84="A",1)))</f>
        <v/>
      </c>
      <c r="LX84" s="4">
        <f>IF(KU84="G",0.5,IF(KU84="R",2,IF(KU84="A",1)))</f>
        <v/>
      </c>
      <c r="LY84" s="7">
        <f>(LK84*(LU84+LX84)+(LL84*(LU84+LX84)))</f>
        <v/>
      </c>
      <c r="LZ84" s="7">
        <f>(LN84*(LV84+LW84)+(LO84*(LV84+LW84)))</f>
        <v/>
      </c>
      <c r="MA84" s="11">
        <f>LY84-LZ84</f>
        <v/>
      </c>
      <c r="MB84" s="5">
        <f>MA84+2</f>
        <v/>
      </c>
      <c r="MC84" s="6">
        <f>MA84-2</f>
        <v/>
      </c>
      <c r="MD84" s="4">
        <f>LE84</f>
        <v/>
      </c>
      <c r="ME84" s="9">
        <f>IF(MD84=0,1000,MD84+0.75)</f>
        <v/>
      </c>
      <c r="MF84" s="10">
        <f>IF(MD84=0,0,MD84-0.75)</f>
        <v/>
      </c>
      <c r="MG84" s="4">
        <f>((LM84*(LU84+LX84))-((LP84*(LV84+LW84))))</f>
        <v/>
      </c>
      <c r="MH84" s="9">
        <f>MG84*1.2</f>
        <v/>
      </c>
      <c r="MI84" s="10">
        <f>MG84*0.8</f>
        <v/>
      </c>
      <c r="MJ84">
        <f>IFERROR(NX84,"")</f>
        <v/>
      </c>
      <c r="MK84">
        <f>IFERROR(NY84,"")</f>
        <v/>
      </c>
      <c r="ML84">
        <f>IFERROR(NZ84,"")</f>
        <v/>
      </c>
      <c r="MM84">
        <f>IFERROR(OA84,"")</f>
        <v/>
      </c>
      <c r="MN84">
        <f>IFERROR(OB84,"")</f>
        <v/>
      </c>
      <c r="MO84">
        <f>IFERROR(OC84,"")</f>
        <v/>
      </c>
      <c r="MP84" s="1">
        <f>COUNTIFS(#REF!,LT84,#REF!,1,#REF!,"&gt;="&amp;MC84,#REF!,"&lt;="&amp;MB84,#REF!,"&lt;="&amp;ME84,#REF!,"&gt;="&amp;MF84,#REF!,"="&amp;KV84,#REF!,"="&amp;KX84)</f>
        <v/>
      </c>
      <c r="MQ84" s="1">
        <f>COUNTIFS(#REF!,LT84,#REF!,0,#REF!,"&gt;="&amp;MC84,#REF!,"&lt;="&amp;MB84,#REF!,"&lt;="&amp;ME84,#REF!,"&gt;="&amp;MF84,#REF!,"="&amp;KV84,#REF!,"="&amp;KX84)</f>
        <v/>
      </c>
      <c r="MR84" s="1">
        <f>COUNTIFS(#REF!,LT84,#REF!,1,#REF!,"&gt;="&amp;MC84,#REF!,"&lt;="&amp;MB84,#REF!,"&lt;="&amp;ME84,#REF!,"&gt;="&amp;MF84,#REF!,"="&amp;KW84,#REF!,"="&amp;KY84)</f>
        <v/>
      </c>
      <c r="MS84" s="1">
        <f>COUNTIFS(#REF!,LT84,#REF!,0,#REF!,"&gt;="&amp;MC84,#REF!,"&lt;="&amp;MB84,#REF!,"&lt;="&amp;ME84,#REF!,"&gt;="&amp;MF84,#REF!,"="&amp;KW84,#REF!,"="&amp;KY84)</f>
        <v/>
      </c>
      <c r="MT84" s="1">
        <f>COUNTIFS(#REF!,LT84,#REF!,1,#REF!,"&gt;="&amp;MI84,#REF!,"&lt;="&amp;MH84,#REF!,"&lt;="&amp;ME84,#REF!,"&gt;="&amp;MF84)</f>
        <v/>
      </c>
      <c r="MU84" s="1">
        <f>COUNTIFS(#REF!,LT84,#REF!,0,#REF!,"&gt;="&amp;MI84,#REF!,"&lt;="&amp;MH84,#REF!,"&lt;="&amp;ME84,#REF!,"&gt;="&amp;MF84)</f>
        <v/>
      </c>
      <c r="MV84" s="1">
        <f>COUNTIFS(#REF!,LT84,#REF!,1,#REF!,"&gt;="&amp;MI84,#REF!,"&lt;="&amp;MH84,#REF!,"="&amp;KZ84,#REF!,"="&amp;LA84,#REF!,"&lt;="&amp;ME84,#REF!,"&gt;="&amp;MF84)</f>
        <v/>
      </c>
      <c r="MW84" s="1">
        <f>COUNTIFS(#REF!,LT84,#REF!,0,#REF!,"&gt;="&amp;MI84,#REF!,"&lt;="&amp;MH84,#REF!,"="&amp;KZ84,#REF!,"="&amp;LA84,#REF!,"&lt;="&amp;ME84,#REF!,"&gt;="&amp;MF84)</f>
        <v/>
      </c>
      <c r="MX84" s="1">
        <f>COUNTIFS(#REF!,LT84,#REF!,1,#REF!,"&gt;="&amp;MC84,#REF!,"&lt;="&amp;MB84,#REF!,"&lt;="&amp;ME84,#REF!,"&gt;="&amp;MF84)</f>
        <v/>
      </c>
      <c r="MY84" s="1">
        <f>COUNTIFS(#REF!,LT84,#REF!,0,#REF!,"&gt;="&amp;MC84,#REF!,"&lt;="&amp;MB84,#REF!,"&lt;="&amp;ME84,#REF!,"&gt;="&amp;MF84)</f>
        <v/>
      </c>
      <c r="MZ84" s="1">
        <f>COUNTIFS(#REF!,LT84,#REF!,1,#REF!,"&lt;="&amp;ME84,#REF!,"&gt;="&amp;MF84,#REF!,"="&amp;KV84,#REF!,"="&amp;KX84)</f>
        <v/>
      </c>
      <c r="NA84" s="1">
        <f>COUNTIFS(#REF!,LT84,#REF!,0,#REF!,"&lt;="&amp;ME84,#REF!,"&gt;="&amp;MF84,#REF!,"="&amp;KV84,#REF!,"="&amp;KX84)</f>
        <v/>
      </c>
      <c r="NB84" s="1">
        <f>COUNTIFS(#REF!,LT84,#REF!,1,#REF!,"&lt;="&amp;ME84,#REF!,"&gt;="&amp;MF84,#REF!,"="&amp;KW84,#REF!,"="&amp;KY84)</f>
        <v/>
      </c>
      <c r="NC84" s="1">
        <f>COUNTIFS(#REF!,LT84,#REF!,0,#REF!,"&lt;="&amp;ME84,#REF!,"&gt;="&amp;MF84,#REF!,"="&amp;KW84,#REF!,"="&amp;KY84)</f>
        <v/>
      </c>
      <c r="ND84" s="1">
        <f>MP84+MR84+MT84+MV84+MX84+MZ84+NB84</f>
        <v/>
      </c>
      <c r="NE84" s="1">
        <f>MQ84+MS84+MU84+MW84+MY84+NA84+NC84</f>
        <v/>
      </c>
      <c r="NF84" s="1">
        <f>ND84+NE84</f>
        <v/>
      </c>
      <c r="NG84" s="33">
        <f>ND84/(ND84+NE84)</f>
        <v/>
      </c>
      <c r="NH84" s="3">
        <f>1/NG84</f>
        <v/>
      </c>
      <c r="NI84" s="1">
        <f>LI84</f>
        <v/>
      </c>
      <c r="NJ84" s="79">
        <f>((1-NG84)*(1/(NI84-1))*0.98-(NG84*1))</f>
        <v/>
      </c>
      <c r="NK84" s="34">
        <f>IF(LR84&lt;0.9,0,IF(AND(LR84&gt;1.1),0,1))</f>
        <v/>
      </c>
      <c r="NL84" s="34">
        <f>IF(LS84&lt;0.9,0,IF(AND(LS84&gt;1.1),0,1))</f>
        <v/>
      </c>
      <c r="NM84" s="32">
        <f>IF(NF84&gt;99,1,0)</f>
        <v/>
      </c>
      <c r="NN84" s="32">
        <f>IF(NJ84&gt;0.0799,1,0)</f>
        <v/>
      </c>
      <c r="NO84" s="32">
        <f>IF(NJ84&gt;NQ84,1,0)</f>
        <v/>
      </c>
      <c r="NP84" s="32">
        <f>NM84+NN84+NO84+NK84+NL84</f>
        <v/>
      </c>
      <c r="NQ84" s="79">
        <f>(((100*NG84)*(NI84-1)*0.98)-((1-NG84)*100))/100</f>
        <v/>
      </c>
      <c r="NR84" s="34">
        <f>IF(LR84&lt;0.9,0,IF(AND(LR84&gt;1.1),0,1))</f>
        <v/>
      </c>
      <c r="NS84" s="34">
        <f>IF(LS84&lt;0.9,0,IF(AND(LS84&gt;1.1),0,1))</f>
        <v/>
      </c>
      <c r="NT84" s="32">
        <f>IF(NF84&gt;99,1,0)</f>
        <v/>
      </c>
      <c r="NU84" s="32">
        <f>IF(NQ84&gt;0.0799,1,0)</f>
        <v/>
      </c>
      <c r="NV84" s="32">
        <f>IF(NQ84&gt;NJ84,1,0)</f>
        <v/>
      </c>
      <c r="NW84" s="32">
        <f>NT84+NU84+NV84+NR84+NS84</f>
        <v/>
      </c>
      <c r="NX84">
        <f>IF(NP84=5,"LayAway0-1",IF(AND(NW84=5),"BackAway0-1",""))</f>
        <v/>
      </c>
      <c r="NY84">
        <f>IF(NP84=5,KO84,IF(AND(NW84=5),KO84,""))</f>
        <v/>
      </c>
      <c r="NZ84">
        <f>IF(NP84=5,"Match Odds",IF(AND(NW84=5),"Match Odds",""))</f>
        <v/>
      </c>
      <c r="OA84">
        <f>IF(NP84=5,KP84,IF(AND(NW84=5),KP84,""))</f>
        <v/>
      </c>
      <c r="OB84">
        <f>IF(NP84=5,"MATCH_ODDS",IF(AND(NW84=5),"MATCH_ODDS",""))</f>
        <v/>
      </c>
      <c r="OC84">
        <f>IF(NP84=5,"LAY",IF(AND(NW84=5),"BACK",""))</f>
        <v/>
      </c>
    </row>
    <row r="85" ht="16.5" customHeight="1" thickBot="1" thickTop="1">
      <c r="A85" s="2" t="n"/>
      <c r="KN85" s="1">
        <f>IF(INDEX(#REF!,MATCH('HT 0-1'!D85,#REF!,0))=INDEX(#REF!,MATCH('HT 0-1'!D85,#REF!,0)),INDEX(#REF!,MATCH('HT 0-1'!D85,#REF!,0)),"ERROR")</f>
        <v/>
      </c>
      <c r="KO85" s="1">
        <f>IF(INDEX(#REF!,MATCH('HT 0-1'!E85,#REF!,0))=INDEX(#REF!,MATCH('HT 0-1'!E85,#REF!,0)),INDEX(#REF!,MATCH('HT 0-1'!E85,#REF!,0)),"ERROR")</f>
        <v/>
      </c>
      <c r="KP85" s="1">
        <f>KN85&amp;" v "&amp;KO85</f>
        <v/>
      </c>
      <c r="KQ85">
        <f>B85&amp;"_"&amp;C85</f>
        <v/>
      </c>
      <c r="KR85" s="1">
        <f>IF((HW85/KK85)&lt;0.335,"G",IF((HW85/KK85)&gt;0.67,"R","A"))</f>
        <v/>
      </c>
      <c r="KS85" s="1">
        <f>IF((HX85/KK85)&lt;0.335,"G",IF((HX85/KK85)&gt;0.67,"R","A"))</f>
        <v/>
      </c>
      <c r="KT85" s="1">
        <f>IF((IH85/KK85)&lt;0.335,"G",IF((IH85/KK85)&gt;0.67,"R","A"))</f>
        <v/>
      </c>
      <c r="KU85" s="1">
        <f>IF((II85/KK85)&lt;0.335,"G",IF((II85/KK85)&gt;0.67,"R","A"))</f>
        <v/>
      </c>
      <c r="KV85" s="1">
        <f>IF((HZ85/KK85)&lt;0.335,"G",IF((HZ85/KK85)&gt;0.67,"R","A"))</f>
        <v/>
      </c>
      <c r="KW85" s="1">
        <f>IF((HY85/KK85)&lt;0.335,"G",IF((HY85/KK85)&gt;0.67,"R","A"))</f>
        <v/>
      </c>
      <c r="KX85" s="1">
        <f>IF((IK85/KK85)&lt;0.335,"G",IF((IK85/KK85)&gt;0.67,"R","A"))</f>
        <v/>
      </c>
      <c r="KY85" s="1">
        <f>IF((IJ85/KK85)&lt;0.335,"G",IF((IJ85/KK85)&gt;0.67,"R","A"))</f>
        <v/>
      </c>
      <c r="KZ85" s="1">
        <f>IF((HQ85/KK85)&lt;0.335,"G",IF((HQ85/KK85)&gt;0.67,"R","A"))</f>
        <v/>
      </c>
      <c r="LA85" s="1">
        <f>IF((IB85/KK85)&lt;0.335,"G",IF((IB85/KK85)&gt;0.67,"R","A"))</f>
        <v/>
      </c>
      <c r="LB85">
        <f>IF(LQ85="0-1",INDEX(Scrape!#REF!,MATCH('HT 0-1'!KP85,Scrape!$B:$B,0)),"")</f>
        <v/>
      </c>
      <c r="LC85">
        <f>IF(LQ85="0-1",INDEX(Scrape!$A:$A,MATCH('HT 0-1'!KP85,Scrape!$B:$B,0)),"")</f>
        <v/>
      </c>
      <c r="LD85">
        <f>IF(LQ85="0-1",INDEX(Scrape!$B:$B,MATCH('HT 0-1'!KP85,Scrape!$B:$B,0)),"")</f>
        <v/>
      </c>
      <c r="LE85">
        <f>IF(LQ85="0-1",INDEX(Scrape!$C:$C,MATCH('HT 0-1'!KP85,Scrape!$B:$B,0)),"")</f>
        <v/>
      </c>
      <c r="LF85">
        <f>IF(LQ85="0-1",INDEX(Scrape!$D:$D,MATCH('HT 0-1'!KP85,Scrape!$B:$B,0)),"")</f>
        <v/>
      </c>
      <c r="LG85">
        <f>IF(LQ85="0-1",INDEX(Scrape!$E:$E,MATCH('HT 0-1'!KP85,Scrape!$B:$B,0)),"")</f>
        <v/>
      </c>
      <c r="LH85">
        <f>IF(LQ85="0-1",INDEX(Scrape!$F:$F,MATCH('HT 0-1'!KP85,Scrape!$B:$B,0)),"")</f>
        <v/>
      </c>
      <c r="LI85">
        <f>IF(LQ85="0-1",INDEX(Scrape!$G:$G,MATCH('HT 0-1'!KP85,Scrape!$B:$B,0)),"")</f>
        <v/>
      </c>
      <c r="LJ85">
        <f>IF(LQ85="0-1",INDEX(Scrape!$H:$H,MATCH('HT 0-1'!KP85,Scrape!$B:$B,0)),"")</f>
        <v/>
      </c>
      <c r="LK85">
        <f>IF(LQ85="0-1",INDEX(Scrape!$I:$I,MATCH('HT 0-1'!KP85,Scrape!$B:$B,0)),"")</f>
        <v/>
      </c>
      <c r="LL85">
        <f>IF(LQ85="0-1",INDEX(Scrape!$J:$J,MATCH('HT 0-1'!KP85,Scrape!$B:$B,0)),"")</f>
        <v/>
      </c>
      <c r="LM85">
        <f>IF(LQ85="0-1",INDEX(Scrape!$K:$K,MATCH('HT 0-1'!KP85,Scrape!$B:$B,0)),"")</f>
        <v/>
      </c>
      <c r="LN85">
        <f>IF(LQ85="0-1",INDEX(Scrape!$L:$L,MATCH('HT 0-1'!KP85,Scrape!$B:$B,0)),"")</f>
        <v/>
      </c>
      <c r="LO85">
        <f>IF(LQ85="0-1",INDEX(Scrape!$M:$M,MATCH('HT 0-1'!KP85,Scrape!$B:$B,0)),"")</f>
        <v/>
      </c>
      <c r="LP85">
        <f>IF(LQ85="0-1",INDEX(Scrape!$N:$N,MATCH('HT 0-1'!KP85,Scrape!$B:$B,0)),"")</f>
        <v/>
      </c>
      <c r="LQ85">
        <f>INDEX(Scrape!$O:$O,MATCH('HT 0-1'!KP85,Scrape!$B:$B,0))</f>
        <v/>
      </c>
      <c r="LR85">
        <f>(1/LJ85)+(1/LI85)+(1/LH85)</f>
        <v/>
      </c>
      <c r="LS85">
        <f>(1/LG85)+(1/LF85)+(1/LE85)</f>
        <v/>
      </c>
      <c r="LT85" s="8">
        <f>IF(INDEX(#REF!,MATCH(KQ85,#REF!,0))=INDEX(#REF!,MATCH(KQ85,#REF!,0)),INDEX(#REF!,MATCH(KQ85,#REF!,0)),"ERROR")</f>
        <v/>
      </c>
      <c r="LU85" s="4">
        <f>IF(KR85="G",2,IF(KR85="R",0.5,IF(KR85="A",1)))</f>
        <v/>
      </c>
      <c r="LV85" s="4">
        <f>IF(KS85="G",0.5,IF(KS85="R",2,IF(KS85="A",1)))</f>
        <v/>
      </c>
      <c r="LW85" s="4">
        <f>IF(KT85="G",2,IF(KT85="R",0.5,IF(KT85="A",1)))</f>
        <v/>
      </c>
      <c r="LX85" s="4">
        <f>IF(KU85="G",0.5,IF(KU85="R",2,IF(KU85="A",1)))</f>
        <v/>
      </c>
      <c r="LY85" s="7">
        <f>(LK85*(LU85+LX85)+(LL85*(LU85+LX85)))</f>
        <v/>
      </c>
      <c r="LZ85" s="7">
        <f>(LN85*(LV85+LW85)+(LO85*(LV85+LW85)))</f>
        <v/>
      </c>
      <c r="MA85" s="11">
        <f>LY85-LZ85</f>
        <v/>
      </c>
      <c r="MB85" s="5">
        <f>MA85+2</f>
        <v/>
      </c>
      <c r="MC85" s="6">
        <f>MA85-2</f>
        <v/>
      </c>
      <c r="MD85" s="4">
        <f>LE85</f>
        <v/>
      </c>
      <c r="ME85" s="9">
        <f>IF(MD85=0,1000,MD85+0.75)</f>
        <v/>
      </c>
      <c r="MF85" s="10">
        <f>IF(MD85=0,0,MD85-0.75)</f>
        <v/>
      </c>
      <c r="MG85" s="4">
        <f>((LM85*(LU85+LX85))-((LP85*(LV85+LW85))))</f>
        <v/>
      </c>
      <c r="MH85" s="9">
        <f>MG85*1.2</f>
        <v/>
      </c>
      <c r="MI85" s="10">
        <f>MG85*0.8</f>
        <v/>
      </c>
      <c r="MJ85">
        <f>IFERROR(NX85,"")</f>
        <v/>
      </c>
      <c r="MK85">
        <f>IFERROR(NY85,"")</f>
        <v/>
      </c>
      <c r="ML85">
        <f>IFERROR(NZ85,"")</f>
        <v/>
      </c>
      <c r="MM85">
        <f>IFERROR(OA85,"")</f>
        <v/>
      </c>
      <c r="MN85">
        <f>IFERROR(OB85,"")</f>
        <v/>
      </c>
      <c r="MO85">
        <f>IFERROR(OC85,"")</f>
        <v/>
      </c>
      <c r="MP85" s="1">
        <f>COUNTIFS(#REF!,LT85,#REF!,1,#REF!,"&gt;="&amp;MC85,#REF!,"&lt;="&amp;MB85,#REF!,"&lt;="&amp;ME85,#REF!,"&gt;="&amp;MF85,#REF!,"="&amp;KV85,#REF!,"="&amp;KX85)</f>
        <v/>
      </c>
      <c r="MQ85" s="1">
        <f>COUNTIFS(#REF!,LT85,#REF!,0,#REF!,"&gt;="&amp;MC85,#REF!,"&lt;="&amp;MB85,#REF!,"&lt;="&amp;ME85,#REF!,"&gt;="&amp;MF85,#REF!,"="&amp;KV85,#REF!,"="&amp;KX85)</f>
        <v/>
      </c>
      <c r="MR85" s="1">
        <f>COUNTIFS(#REF!,LT85,#REF!,1,#REF!,"&gt;="&amp;MC85,#REF!,"&lt;="&amp;MB85,#REF!,"&lt;="&amp;ME85,#REF!,"&gt;="&amp;MF85,#REF!,"="&amp;KW85,#REF!,"="&amp;KY85)</f>
        <v/>
      </c>
      <c r="MS85" s="1">
        <f>COUNTIFS(#REF!,LT85,#REF!,0,#REF!,"&gt;="&amp;MC85,#REF!,"&lt;="&amp;MB85,#REF!,"&lt;="&amp;ME85,#REF!,"&gt;="&amp;MF85,#REF!,"="&amp;KW85,#REF!,"="&amp;KY85)</f>
        <v/>
      </c>
      <c r="MT85" s="1">
        <f>COUNTIFS(#REF!,LT85,#REF!,1,#REF!,"&gt;="&amp;MI85,#REF!,"&lt;="&amp;MH85,#REF!,"&lt;="&amp;ME85,#REF!,"&gt;="&amp;MF85)</f>
        <v/>
      </c>
      <c r="MU85" s="1">
        <f>COUNTIFS(#REF!,LT85,#REF!,0,#REF!,"&gt;="&amp;MI85,#REF!,"&lt;="&amp;MH85,#REF!,"&lt;="&amp;ME85,#REF!,"&gt;="&amp;MF85)</f>
        <v/>
      </c>
      <c r="MV85" s="1">
        <f>COUNTIFS(#REF!,LT85,#REF!,1,#REF!,"&gt;="&amp;MI85,#REF!,"&lt;="&amp;MH85,#REF!,"="&amp;KZ85,#REF!,"="&amp;LA85,#REF!,"&lt;="&amp;ME85,#REF!,"&gt;="&amp;MF85)</f>
        <v/>
      </c>
      <c r="MW85" s="1">
        <f>COUNTIFS(#REF!,LT85,#REF!,0,#REF!,"&gt;="&amp;MI85,#REF!,"&lt;="&amp;MH85,#REF!,"="&amp;KZ85,#REF!,"="&amp;LA85,#REF!,"&lt;="&amp;ME85,#REF!,"&gt;="&amp;MF85)</f>
        <v/>
      </c>
      <c r="MX85" s="1">
        <f>COUNTIFS(#REF!,LT85,#REF!,1,#REF!,"&gt;="&amp;MC85,#REF!,"&lt;="&amp;MB85,#REF!,"&lt;="&amp;ME85,#REF!,"&gt;="&amp;MF85)</f>
        <v/>
      </c>
      <c r="MY85" s="1">
        <f>COUNTIFS(#REF!,LT85,#REF!,0,#REF!,"&gt;="&amp;MC85,#REF!,"&lt;="&amp;MB85,#REF!,"&lt;="&amp;ME85,#REF!,"&gt;="&amp;MF85)</f>
        <v/>
      </c>
      <c r="MZ85" s="1">
        <f>COUNTIFS(#REF!,LT85,#REF!,1,#REF!,"&lt;="&amp;ME85,#REF!,"&gt;="&amp;MF85,#REF!,"="&amp;KV85,#REF!,"="&amp;KX85)</f>
        <v/>
      </c>
      <c r="NA85" s="1">
        <f>COUNTIFS(#REF!,LT85,#REF!,0,#REF!,"&lt;="&amp;ME85,#REF!,"&gt;="&amp;MF85,#REF!,"="&amp;KV85,#REF!,"="&amp;KX85)</f>
        <v/>
      </c>
      <c r="NB85" s="1">
        <f>COUNTIFS(#REF!,LT85,#REF!,1,#REF!,"&lt;="&amp;ME85,#REF!,"&gt;="&amp;MF85,#REF!,"="&amp;KW85,#REF!,"="&amp;KY85)</f>
        <v/>
      </c>
      <c r="NC85" s="1">
        <f>COUNTIFS(#REF!,LT85,#REF!,0,#REF!,"&lt;="&amp;ME85,#REF!,"&gt;="&amp;MF85,#REF!,"="&amp;KW85,#REF!,"="&amp;KY85)</f>
        <v/>
      </c>
      <c r="ND85" s="1">
        <f>MP85+MR85+MT85+MV85+MX85+MZ85+NB85</f>
        <v/>
      </c>
      <c r="NE85" s="1">
        <f>MQ85+MS85+MU85+MW85+MY85+NA85+NC85</f>
        <v/>
      </c>
      <c r="NF85" s="1">
        <f>ND85+NE85</f>
        <v/>
      </c>
      <c r="NG85" s="33">
        <f>ND85/(ND85+NE85)</f>
        <v/>
      </c>
      <c r="NH85" s="3">
        <f>1/NG85</f>
        <v/>
      </c>
      <c r="NI85" s="1">
        <f>LI85</f>
        <v/>
      </c>
      <c r="NJ85" s="79">
        <f>((1-NG85)*(1/(NI85-1))*0.98-(NG85*1))</f>
        <v/>
      </c>
      <c r="NK85" s="34">
        <f>IF(LR85&lt;0.9,0,IF(AND(LR85&gt;1.1),0,1))</f>
        <v/>
      </c>
      <c r="NL85" s="34">
        <f>IF(LS85&lt;0.9,0,IF(AND(LS85&gt;1.1),0,1))</f>
        <v/>
      </c>
      <c r="NM85" s="32">
        <f>IF(NF85&gt;99,1,0)</f>
        <v/>
      </c>
      <c r="NN85" s="32">
        <f>IF(NJ85&gt;0.0799,1,0)</f>
        <v/>
      </c>
      <c r="NO85" s="32">
        <f>IF(NJ85&gt;NQ85,1,0)</f>
        <v/>
      </c>
      <c r="NP85" s="32">
        <f>NM85+NN85+NO85+NK85+NL85</f>
        <v/>
      </c>
      <c r="NQ85" s="79">
        <f>(((100*NG85)*(NI85-1)*0.98)-((1-NG85)*100))/100</f>
        <v/>
      </c>
      <c r="NR85" s="34">
        <f>IF(LR85&lt;0.9,0,IF(AND(LR85&gt;1.1),0,1))</f>
        <v/>
      </c>
      <c r="NS85" s="34">
        <f>IF(LS85&lt;0.9,0,IF(AND(LS85&gt;1.1),0,1))</f>
        <v/>
      </c>
      <c r="NT85" s="32">
        <f>IF(NF85&gt;99,1,0)</f>
        <v/>
      </c>
      <c r="NU85" s="32">
        <f>IF(NQ85&gt;0.0799,1,0)</f>
        <v/>
      </c>
      <c r="NV85" s="32">
        <f>IF(NQ85&gt;NJ85,1,0)</f>
        <v/>
      </c>
      <c r="NW85" s="32">
        <f>NT85+NU85+NV85+NR85+NS85</f>
        <v/>
      </c>
      <c r="NX85">
        <f>IF(NP85=5,"LayAway0-1",IF(AND(NW85=5),"BackAway0-1",""))</f>
        <v/>
      </c>
      <c r="NY85">
        <f>IF(NP85=5,KO85,IF(AND(NW85=5),KO85,""))</f>
        <v/>
      </c>
      <c r="NZ85">
        <f>IF(NP85=5,"Match Odds",IF(AND(NW85=5),"Match Odds",""))</f>
        <v/>
      </c>
      <c r="OA85">
        <f>IF(NP85=5,KP85,IF(AND(NW85=5),KP85,""))</f>
        <v/>
      </c>
      <c r="OB85">
        <f>IF(NP85=5,"MATCH_ODDS",IF(AND(NW85=5),"MATCH_ODDS",""))</f>
        <v/>
      </c>
      <c r="OC85">
        <f>IF(NP85=5,"LAY",IF(AND(NW85=5),"BACK",""))</f>
        <v/>
      </c>
    </row>
    <row r="86" ht="16.5" customHeight="1" thickBot="1" thickTop="1">
      <c r="A86" s="2" t="n"/>
      <c r="KN86" s="1">
        <f>IF(INDEX(#REF!,MATCH('HT 0-1'!D86,#REF!,0))=INDEX(#REF!,MATCH('HT 0-1'!D86,#REF!,0)),INDEX(#REF!,MATCH('HT 0-1'!D86,#REF!,0)),"ERROR")</f>
        <v/>
      </c>
      <c r="KO86" s="1">
        <f>IF(INDEX(#REF!,MATCH('HT 0-1'!E86,#REF!,0))=INDEX(#REF!,MATCH('HT 0-1'!E86,#REF!,0)),INDEX(#REF!,MATCH('HT 0-1'!E86,#REF!,0)),"ERROR")</f>
        <v/>
      </c>
      <c r="KP86" s="1">
        <f>KN86&amp;" v "&amp;KO86</f>
        <v/>
      </c>
      <c r="KQ86">
        <f>B86&amp;"_"&amp;C86</f>
        <v/>
      </c>
      <c r="KR86" s="1">
        <f>IF((HW86/KK86)&lt;0.335,"G",IF((HW86/KK86)&gt;0.67,"R","A"))</f>
        <v/>
      </c>
      <c r="KS86" s="1">
        <f>IF((HX86/KK86)&lt;0.335,"G",IF((HX86/KK86)&gt;0.67,"R","A"))</f>
        <v/>
      </c>
      <c r="KT86" s="1">
        <f>IF((IH86/KK86)&lt;0.335,"G",IF((IH86/KK86)&gt;0.67,"R","A"))</f>
        <v/>
      </c>
      <c r="KU86" s="1">
        <f>IF((II86/KK86)&lt;0.335,"G",IF((II86/KK86)&gt;0.67,"R","A"))</f>
        <v/>
      </c>
      <c r="KV86" s="1">
        <f>IF((HZ86/KK86)&lt;0.335,"G",IF((HZ86/KK86)&gt;0.67,"R","A"))</f>
        <v/>
      </c>
      <c r="KW86" s="1">
        <f>IF((HY86/KK86)&lt;0.335,"G",IF((HY86/KK86)&gt;0.67,"R","A"))</f>
        <v/>
      </c>
      <c r="KX86" s="1">
        <f>IF((IK86/KK86)&lt;0.335,"G",IF((IK86/KK86)&gt;0.67,"R","A"))</f>
        <v/>
      </c>
      <c r="KY86" s="1">
        <f>IF((IJ86/KK86)&lt;0.335,"G",IF((IJ86/KK86)&gt;0.67,"R","A"))</f>
        <v/>
      </c>
      <c r="KZ86" s="1">
        <f>IF((HQ86/KK86)&lt;0.335,"G",IF((HQ86/KK86)&gt;0.67,"R","A"))</f>
        <v/>
      </c>
      <c r="LA86" s="1">
        <f>IF((IB86/KK86)&lt;0.335,"G",IF((IB86/KK86)&gt;0.67,"R","A"))</f>
        <v/>
      </c>
      <c r="LB86">
        <f>IF(LQ86="0-1",INDEX(Scrape!#REF!,MATCH('HT 0-1'!KP86,Scrape!$B:$B,0)),"")</f>
        <v/>
      </c>
      <c r="LC86">
        <f>IF(LQ86="0-1",INDEX(Scrape!$A:$A,MATCH('HT 0-1'!KP86,Scrape!$B:$B,0)),"")</f>
        <v/>
      </c>
      <c r="LD86">
        <f>IF(LQ86="0-1",INDEX(Scrape!$B:$B,MATCH('HT 0-1'!KP86,Scrape!$B:$B,0)),"")</f>
        <v/>
      </c>
      <c r="LE86">
        <f>IF(LQ86="0-1",INDEX(Scrape!$C:$C,MATCH('HT 0-1'!KP86,Scrape!$B:$B,0)),"")</f>
        <v/>
      </c>
      <c r="LF86">
        <f>IF(LQ86="0-1",INDEX(Scrape!$D:$D,MATCH('HT 0-1'!KP86,Scrape!$B:$B,0)),"")</f>
        <v/>
      </c>
      <c r="LG86">
        <f>IF(LQ86="0-1",INDEX(Scrape!$E:$E,MATCH('HT 0-1'!KP86,Scrape!$B:$B,0)),"")</f>
        <v/>
      </c>
      <c r="LH86">
        <f>IF(LQ86="0-1",INDEX(Scrape!$F:$F,MATCH('HT 0-1'!KP86,Scrape!$B:$B,0)),"")</f>
        <v/>
      </c>
      <c r="LI86">
        <f>IF(LQ86="0-1",INDEX(Scrape!$G:$G,MATCH('HT 0-1'!KP86,Scrape!$B:$B,0)),"")</f>
        <v/>
      </c>
      <c r="LJ86">
        <f>IF(LQ86="0-1",INDEX(Scrape!$H:$H,MATCH('HT 0-1'!KP86,Scrape!$B:$B,0)),"")</f>
        <v/>
      </c>
      <c r="LK86">
        <f>IF(LQ86="0-1",INDEX(Scrape!$I:$I,MATCH('HT 0-1'!KP86,Scrape!$B:$B,0)),"")</f>
        <v/>
      </c>
      <c r="LL86">
        <f>IF(LQ86="0-1",INDEX(Scrape!$J:$J,MATCH('HT 0-1'!KP86,Scrape!$B:$B,0)),"")</f>
        <v/>
      </c>
      <c r="LM86">
        <f>IF(LQ86="0-1",INDEX(Scrape!$K:$K,MATCH('HT 0-1'!KP86,Scrape!$B:$B,0)),"")</f>
        <v/>
      </c>
      <c r="LN86">
        <f>IF(LQ86="0-1",INDEX(Scrape!$L:$L,MATCH('HT 0-1'!KP86,Scrape!$B:$B,0)),"")</f>
        <v/>
      </c>
      <c r="LO86">
        <f>IF(LQ86="0-1",INDEX(Scrape!$M:$M,MATCH('HT 0-1'!KP86,Scrape!$B:$B,0)),"")</f>
        <v/>
      </c>
      <c r="LP86">
        <f>IF(LQ86="0-1",INDEX(Scrape!$N:$N,MATCH('HT 0-1'!KP86,Scrape!$B:$B,0)),"")</f>
        <v/>
      </c>
      <c r="LQ86">
        <f>INDEX(Scrape!$O:$O,MATCH('HT 0-1'!KP86,Scrape!$B:$B,0))</f>
        <v/>
      </c>
      <c r="LR86">
        <f>(1/LJ86)+(1/LI86)+(1/LH86)</f>
        <v/>
      </c>
      <c r="LS86">
        <f>(1/LG86)+(1/LF86)+(1/LE86)</f>
        <v/>
      </c>
      <c r="LT86" s="8">
        <f>IF(INDEX(#REF!,MATCH(KQ86,#REF!,0))=INDEX(#REF!,MATCH(KQ86,#REF!,0)),INDEX(#REF!,MATCH(KQ86,#REF!,0)),"ERROR")</f>
        <v/>
      </c>
      <c r="LU86" s="4">
        <f>IF(KR86="G",2,IF(KR86="R",0.5,IF(KR86="A",1)))</f>
        <v/>
      </c>
      <c r="LV86" s="4">
        <f>IF(KS86="G",0.5,IF(KS86="R",2,IF(KS86="A",1)))</f>
        <v/>
      </c>
      <c r="LW86" s="4">
        <f>IF(KT86="G",2,IF(KT86="R",0.5,IF(KT86="A",1)))</f>
        <v/>
      </c>
      <c r="LX86" s="4">
        <f>IF(KU86="G",0.5,IF(KU86="R",2,IF(KU86="A",1)))</f>
        <v/>
      </c>
      <c r="LY86" s="7">
        <f>(LK86*(LU86+LX86)+(LL86*(LU86+LX86)))</f>
        <v/>
      </c>
      <c r="LZ86" s="7">
        <f>(LN86*(LV86+LW86)+(LO86*(LV86+LW86)))</f>
        <v/>
      </c>
      <c r="MA86" s="11">
        <f>LY86-LZ86</f>
        <v/>
      </c>
      <c r="MB86" s="5">
        <f>MA86+2</f>
        <v/>
      </c>
      <c r="MC86" s="6">
        <f>MA86-2</f>
        <v/>
      </c>
      <c r="MD86" s="4">
        <f>LE86</f>
        <v/>
      </c>
      <c r="ME86" s="9">
        <f>IF(MD86=0,1000,MD86+0.75)</f>
        <v/>
      </c>
      <c r="MF86" s="10">
        <f>IF(MD86=0,0,MD86-0.75)</f>
        <v/>
      </c>
      <c r="MG86" s="4">
        <f>((LM86*(LU86+LX86))-((LP86*(LV86+LW86))))</f>
        <v/>
      </c>
      <c r="MH86" s="9">
        <f>MG86*1.2</f>
        <v/>
      </c>
      <c r="MI86" s="10">
        <f>MG86*0.8</f>
        <v/>
      </c>
      <c r="MJ86">
        <f>IFERROR(NX86,"")</f>
        <v/>
      </c>
      <c r="MK86">
        <f>IFERROR(NY86,"")</f>
        <v/>
      </c>
      <c r="ML86">
        <f>IFERROR(NZ86,"")</f>
        <v/>
      </c>
      <c r="MM86">
        <f>IFERROR(OA86,"")</f>
        <v/>
      </c>
      <c r="MN86">
        <f>IFERROR(OB86,"")</f>
        <v/>
      </c>
      <c r="MO86">
        <f>IFERROR(OC86,"")</f>
        <v/>
      </c>
      <c r="MP86" s="1">
        <f>COUNTIFS(#REF!,LT86,#REF!,1,#REF!,"&gt;="&amp;MC86,#REF!,"&lt;="&amp;MB86,#REF!,"&lt;="&amp;ME86,#REF!,"&gt;="&amp;MF86,#REF!,"="&amp;KV86,#REF!,"="&amp;KX86)</f>
        <v/>
      </c>
      <c r="MQ86" s="1">
        <f>COUNTIFS(#REF!,LT86,#REF!,0,#REF!,"&gt;="&amp;MC86,#REF!,"&lt;="&amp;MB86,#REF!,"&lt;="&amp;ME86,#REF!,"&gt;="&amp;MF86,#REF!,"="&amp;KV86,#REF!,"="&amp;KX86)</f>
        <v/>
      </c>
      <c r="MR86" s="1">
        <f>COUNTIFS(#REF!,LT86,#REF!,1,#REF!,"&gt;="&amp;MC86,#REF!,"&lt;="&amp;MB86,#REF!,"&lt;="&amp;ME86,#REF!,"&gt;="&amp;MF86,#REF!,"="&amp;KW86,#REF!,"="&amp;KY86)</f>
        <v/>
      </c>
      <c r="MS86" s="1">
        <f>COUNTIFS(#REF!,LT86,#REF!,0,#REF!,"&gt;="&amp;MC86,#REF!,"&lt;="&amp;MB86,#REF!,"&lt;="&amp;ME86,#REF!,"&gt;="&amp;MF86,#REF!,"="&amp;KW86,#REF!,"="&amp;KY86)</f>
        <v/>
      </c>
      <c r="MT86" s="1">
        <f>COUNTIFS(#REF!,LT86,#REF!,1,#REF!,"&gt;="&amp;MI86,#REF!,"&lt;="&amp;MH86,#REF!,"&lt;="&amp;ME86,#REF!,"&gt;="&amp;MF86)</f>
        <v/>
      </c>
      <c r="MU86" s="1">
        <f>COUNTIFS(#REF!,LT86,#REF!,0,#REF!,"&gt;="&amp;MI86,#REF!,"&lt;="&amp;MH86,#REF!,"&lt;="&amp;ME86,#REF!,"&gt;="&amp;MF86)</f>
        <v/>
      </c>
      <c r="MV86" s="1">
        <f>COUNTIFS(#REF!,LT86,#REF!,1,#REF!,"&gt;="&amp;MI86,#REF!,"&lt;="&amp;MH86,#REF!,"="&amp;KZ86,#REF!,"="&amp;LA86,#REF!,"&lt;="&amp;ME86,#REF!,"&gt;="&amp;MF86)</f>
        <v/>
      </c>
      <c r="MW86" s="1">
        <f>COUNTIFS(#REF!,LT86,#REF!,0,#REF!,"&gt;="&amp;MI86,#REF!,"&lt;="&amp;MH86,#REF!,"="&amp;KZ86,#REF!,"="&amp;LA86,#REF!,"&lt;="&amp;ME86,#REF!,"&gt;="&amp;MF86)</f>
        <v/>
      </c>
      <c r="MX86" s="1">
        <f>COUNTIFS(#REF!,LT86,#REF!,1,#REF!,"&gt;="&amp;MC86,#REF!,"&lt;="&amp;MB86,#REF!,"&lt;="&amp;ME86,#REF!,"&gt;="&amp;MF86)</f>
        <v/>
      </c>
      <c r="MY86" s="1">
        <f>COUNTIFS(#REF!,LT86,#REF!,0,#REF!,"&gt;="&amp;MC86,#REF!,"&lt;="&amp;MB86,#REF!,"&lt;="&amp;ME86,#REF!,"&gt;="&amp;MF86)</f>
        <v/>
      </c>
      <c r="MZ86" s="1">
        <f>COUNTIFS(#REF!,LT86,#REF!,1,#REF!,"&lt;="&amp;ME86,#REF!,"&gt;="&amp;MF86,#REF!,"="&amp;KV86,#REF!,"="&amp;KX86)</f>
        <v/>
      </c>
      <c r="NA86" s="1">
        <f>COUNTIFS(#REF!,LT86,#REF!,0,#REF!,"&lt;="&amp;ME86,#REF!,"&gt;="&amp;MF86,#REF!,"="&amp;KV86,#REF!,"="&amp;KX86)</f>
        <v/>
      </c>
      <c r="NB86" s="1">
        <f>COUNTIFS(#REF!,LT86,#REF!,1,#REF!,"&lt;="&amp;ME86,#REF!,"&gt;="&amp;MF86,#REF!,"="&amp;KW86,#REF!,"="&amp;KY86)</f>
        <v/>
      </c>
      <c r="NC86" s="1">
        <f>COUNTIFS(#REF!,LT86,#REF!,0,#REF!,"&lt;="&amp;ME86,#REF!,"&gt;="&amp;MF86,#REF!,"="&amp;KW86,#REF!,"="&amp;KY86)</f>
        <v/>
      </c>
      <c r="ND86" s="1">
        <f>MP86+MR86+MT86+MV86+MX86+MZ86+NB86</f>
        <v/>
      </c>
      <c r="NE86" s="1">
        <f>MQ86+MS86+MU86+MW86+MY86+NA86+NC86</f>
        <v/>
      </c>
      <c r="NF86" s="1">
        <f>ND86+NE86</f>
        <v/>
      </c>
      <c r="NG86" s="33">
        <f>ND86/(ND86+NE86)</f>
        <v/>
      </c>
      <c r="NH86" s="3">
        <f>1/NG86</f>
        <v/>
      </c>
      <c r="NI86" s="1">
        <f>LI86</f>
        <v/>
      </c>
      <c r="NJ86" s="79">
        <f>((1-NG86)*(1/(NI86-1))*0.98-(NG86*1))</f>
        <v/>
      </c>
      <c r="NK86" s="34">
        <f>IF(LR86&lt;0.9,0,IF(AND(LR86&gt;1.1),0,1))</f>
        <v/>
      </c>
      <c r="NL86" s="34">
        <f>IF(LS86&lt;0.9,0,IF(AND(LS86&gt;1.1),0,1))</f>
        <v/>
      </c>
      <c r="NM86" s="32">
        <f>IF(NF86&gt;99,1,0)</f>
        <v/>
      </c>
      <c r="NN86" s="32">
        <f>IF(NJ86&gt;0.0799,1,0)</f>
        <v/>
      </c>
      <c r="NO86" s="32">
        <f>IF(NJ86&gt;NQ86,1,0)</f>
        <v/>
      </c>
      <c r="NP86" s="32">
        <f>NM86+NN86+NO86+NK86+NL86</f>
        <v/>
      </c>
      <c r="NQ86" s="79">
        <f>(((100*NG86)*(NI86-1)*0.98)-((1-NG86)*100))/100</f>
        <v/>
      </c>
      <c r="NR86" s="34">
        <f>IF(LR86&lt;0.9,0,IF(AND(LR86&gt;1.1),0,1))</f>
        <v/>
      </c>
      <c r="NS86" s="34">
        <f>IF(LS86&lt;0.9,0,IF(AND(LS86&gt;1.1),0,1))</f>
        <v/>
      </c>
      <c r="NT86" s="32">
        <f>IF(NF86&gt;99,1,0)</f>
        <v/>
      </c>
      <c r="NU86" s="32">
        <f>IF(NQ86&gt;0.0799,1,0)</f>
        <v/>
      </c>
      <c r="NV86" s="32">
        <f>IF(NQ86&gt;NJ86,1,0)</f>
        <v/>
      </c>
      <c r="NW86" s="32">
        <f>NT86+NU86+NV86+NR86+NS86</f>
        <v/>
      </c>
      <c r="NX86">
        <f>IF(NP86=5,"LayAway0-1",IF(AND(NW86=5),"BackAway0-1",""))</f>
        <v/>
      </c>
      <c r="NY86">
        <f>IF(NP86=5,KO86,IF(AND(NW86=5),KO86,""))</f>
        <v/>
      </c>
      <c r="NZ86">
        <f>IF(NP86=5,"Match Odds",IF(AND(NW86=5),"Match Odds",""))</f>
        <v/>
      </c>
      <c r="OA86">
        <f>IF(NP86=5,KP86,IF(AND(NW86=5),KP86,""))</f>
        <v/>
      </c>
      <c r="OB86">
        <f>IF(NP86=5,"MATCH_ODDS",IF(AND(NW86=5),"MATCH_ODDS",""))</f>
        <v/>
      </c>
      <c r="OC86">
        <f>IF(NP86=5,"LAY",IF(AND(NW86=5),"BACK",""))</f>
        <v/>
      </c>
    </row>
    <row r="87" ht="16.5" customHeight="1" thickBot="1" thickTop="1">
      <c r="A87" s="2" t="n"/>
      <c r="KN87" s="1">
        <f>IF(INDEX(#REF!,MATCH('HT 0-1'!D87,#REF!,0))=INDEX(#REF!,MATCH('HT 0-1'!D87,#REF!,0)),INDEX(#REF!,MATCH('HT 0-1'!D87,#REF!,0)),"ERROR")</f>
        <v/>
      </c>
      <c r="KO87" s="1">
        <f>IF(INDEX(#REF!,MATCH('HT 0-1'!E87,#REF!,0))=INDEX(#REF!,MATCH('HT 0-1'!E87,#REF!,0)),INDEX(#REF!,MATCH('HT 0-1'!E87,#REF!,0)),"ERROR")</f>
        <v/>
      </c>
      <c r="KP87" s="1">
        <f>KN87&amp;" v "&amp;KO87</f>
        <v/>
      </c>
      <c r="KQ87">
        <f>B87&amp;"_"&amp;C87</f>
        <v/>
      </c>
      <c r="KR87" s="1">
        <f>IF((HW87/KK87)&lt;0.335,"G",IF((HW87/KK87)&gt;0.67,"R","A"))</f>
        <v/>
      </c>
      <c r="KS87" s="1">
        <f>IF((HX87/KK87)&lt;0.335,"G",IF((HX87/KK87)&gt;0.67,"R","A"))</f>
        <v/>
      </c>
      <c r="KT87" s="1">
        <f>IF((IH87/KK87)&lt;0.335,"G",IF((IH87/KK87)&gt;0.67,"R","A"))</f>
        <v/>
      </c>
      <c r="KU87" s="1">
        <f>IF((II87/KK87)&lt;0.335,"G",IF((II87/KK87)&gt;0.67,"R","A"))</f>
        <v/>
      </c>
      <c r="KV87" s="1">
        <f>IF((HZ87/KK87)&lt;0.335,"G",IF((HZ87/KK87)&gt;0.67,"R","A"))</f>
        <v/>
      </c>
      <c r="KW87" s="1">
        <f>IF((HY87/KK87)&lt;0.335,"G",IF((HY87/KK87)&gt;0.67,"R","A"))</f>
        <v/>
      </c>
      <c r="KX87" s="1">
        <f>IF((IK87/KK87)&lt;0.335,"G",IF((IK87/KK87)&gt;0.67,"R","A"))</f>
        <v/>
      </c>
      <c r="KY87" s="1">
        <f>IF((IJ87/KK87)&lt;0.335,"G",IF((IJ87/KK87)&gt;0.67,"R","A"))</f>
        <v/>
      </c>
      <c r="KZ87" s="1">
        <f>IF((HQ87/KK87)&lt;0.335,"G",IF((HQ87/KK87)&gt;0.67,"R","A"))</f>
        <v/>
      </c>
      <c r="LA87" s="1">
        <f>IF((IB87/KK87)&lt;0.335,"G",IF((IB87/KK87)&gt;0.67,"R","A"))</f>
        <v/>
      </c>
      <c r="LB87">
        <f>IF(LQ87="0-1",INDEX(Scrape!#REF!,MATCH('HT 0-1'!KP87,Scrape!$B:$B,0)),"")</f>
        <v/>
      </c>
      <c r="LC87">
        <f>IF(LQ87="0-1",INDEX(Scrape!$A:$A,MATCH('HT 0-1'!KP87,Scrape!$B:$B,0)),"")</f>
        <v/>
      </c>
      <c r="LD87">
        <f>IF(LQ87="0-1",INDEX(Scrape!$B:$B,MATCH('HT 0-1'!KP87,Scrape!$B:$B,0)),"")</f>
        <v/>
      </c>
      <c r="LE87">
        <f>IF(LQ87="0-1",INDEX(Scrape!$C:$C,MATCH('HT 0-1'!KP87,Scrape!$B:$B,0)),"")</f>
        <v/>
      </c>
      <c r="LF87">
        <f>IF(LQ87="0-1",INDEX(Scrape!$D:$D,MATCH('HT 0-1'!KP87,Scrape!$B:$B,0)),"")</f>
        <v/>
      </c>
      <c r="LG87">
        <f>IF(LQ87="0-1",INDEX(Scrape!$E:$E,MATCH('HT 0-1'!KP87,Scrape!$B:$B,0)),"")</f>
        <v/>
      </c>
      <c r="LH87">
        <f>IF(LQ87="0-1",INDEX(Scrape!$F:$F,MATCH('HT 0-1'!KP87,Scrape!$B:$B,0)),"")</f>
        <v/>
      </c>
      <c r="LI87">
        <f>IF(LQ87="0-1",INDEX(Scrape!$G:$G,MATCH('HT 0-1'!KP87,Scrape!$B:$B,0)),"")</f>
        <v/>
      </c>
      <c r="LJ87">
        <f>IF(LQ87="0-1",INDEX(Scrape!$H:$H,MATCH('HT 0-1'!KP87,Scrape!$B:$B,0)),"")</f>
        <v/>
      </c>
      <c r="LK87">
        <f>IF(LQ87="0-1",INDEX(Scrape!$I:$I,MATCH('HT 0-1'!KP87,Scrape!$B:$B,0)),"")</f>
        <v/>
      </c>
      <c r="LL87">
        <f>IF(LQ87="0-1",INDEX(Scrape!$J:$J,MATCH('HT 0-1'!KP87,Scrape!$B:$B,0)),"")</f>
        <v/>
      </c>
      <c r="LM87">
        <f>IF(LQ87="0-1",INDEX(Scrape!$K:$K,MATCH('HT 0-1'!KP87,Scrape!$B:$B,0)),"")</f>
        <v/>
      </c>
      <c r="LN87">
        <f>IF(LQ87="0-1",INDEX(Scrape!$L:$L,MATCH('HT 0-1'!KP87,Scrape!$B:$B,0)),"")</f>
        <v/>
      </c>
      <c r="LO87">
        <f>IF(LQ87="0-1",INDEX(Scrape!$M:$M,MATCH('HT 0-1'!KP87,Scrape!$B:$B,0)),"")</f>
        <v/>
      </c>
      <c r="LP87">
        <f>IF(LQ87="0-1",INDEX(Scrape!$N:$N,MATCH('HT 0-1'!KP87,Scrape!$B:$B,0)),"")</f>
        <v/>
      </c>
      <c r="LQ87">
        <f>INDEX(Scrape!$O:$O,MATCH('HT 0-1'!KP87,Scrape!$B:$B,0))</f>
        <v/>
      </c>
      <c r="LR87">
        <f>(1/LJ87)+(1/LI87)+(1/LH87)</f>
        <v/>
      </c>
      <c r="LS87">
        <f>(1/LG87)+(1/LF87)+(1/LE87)</f>
        <v/>
      </c>
      <c r="LT87" s="8">
        <f>IF(INDEX(#REF!,MATCH(KQ87,#REF!,0))=INDEX(#REF!,MATCH(KQ87,#REF!,0)),INDEX(#REF!,MATCH(KQ87,#REF!,0)),"ERROR")</f>
        <v/>
      </c>
      <c r="LU87" s="4">
        <f>IF(KR87="G",2,IF(KR87="R",0.5,IF(KR87="A",1)))</f>
        <v/>
      </c>
      <c r="LV87" s="4">
        <f>IF(KS87="G",0.5,IF(KS87="R",2,IF(KS87="A",1)))</f>
        <v/>
      </c>
      <c r="LW87" s="4">
        <f>IF(KT87="G",2,IF(KT87="R",0.5,IF(KT87="A",1)))</f>
        <v/>
      </c>
      <c r="LX87" s="4">
        <f>IF(KU87="G",0.5,IF(KU87="R",2,IF(KU87="A",1)))</f>
        <v/>
      </c>
      <c r="LY87" s="7">
        <f>(LK87*(LU87+LX87)+(LL87*(LU87+LX87)))</f>
        <v/>
      </c>
      <c r="LZ87" s="7">
        <f>(LN87*(LV87+LW87)+(LO87*(LV87+LW87)))</f>
        <v/>
      </c>
      <c r="MA87" s="11">
        <f>LY87-LZ87</f>
        <v/>
      </c>
      <c r="MB87" s="5">
        <f>MA87+2</f>
        <v/>
      </c>
      <c r="MC87" s="6">
        <f>MA87-2</f>
        <v/>
      </c>
      <c r="MD87" s="4">
        <f>LE87</f>
        <v/>
      </c>
      <c r="ME87" s="9">
        <f>IF(MD87=0,1000,MD87+0.75)</f>
        <v/>
      </c>
      <c r="MF87" s="10">
        <f>IF(MD87=0,0,MD87-0.75)</f>
        <v/>
      </c>
      <c r="MG87" s="4">
        <f>((LM87*(LU87+LX87))-((LP87*(LV87+LW87))))</f>
        <v/>
      </c>
      <c r="MH87" s="9">
        <f>MG87*1.2</f>
        <v/>
      </c>
      <c r="MI87" s="10">
        <f>MG87*0.8</f>
        <v/>
      </c>
      <c r="MJ87">
        <f>IFERROR(NX87,"")</f>
        <v/>
      </c>
      <c r="MK87">
        <f>IFERROR(NY87,"")</f>
        <v/>
      </c>
      <c r="ML87">
        <f>IFERROR(NZ87,"")</f>
        <v/>
      </c>
      <c r="MM87">
        <f>IFERROR(OA87,"")</f>
        <v/>
      </c>
      <c r="MN87">
        <f>IFERROR(OB87,"")</f>
        <v/>
      </c>
      <c r="MO87">
        <f>IFERROR(OC87,"")</f>
        <v/>
      </c>
      <c r="MP87" s="1">
        <f>COUNTIFS(#REF!,LT87,#REF!,1,#REF!,"&gt;="&amp;MC87,#REF!,"&lt;="&amp;MB87,#REF!,"&lt;="&amp;ME87,#REF!,"&gt;="&amp;MF87,#REF!,"="&amp;KV87,#REF!,"="&amp;KX87)</f>
        <v/>
      </c>
      <c r="MQ87" s="1">
        <f>COUNTIFS(#REF!,LT87,#REF!,0,#REF!,"&gt;="&amp;MC87,#REF!,"&lt;="&amp;MB87,#REF!,"&lt;="&amp;ME87,#REF!,"&gt;="&amp;MF87,#REF!,"="&amp;KV87,#REF!,"="&amp;KX87)</f>
        <v/>
      </c>
      <c r="MR87" s="1">
        <f>COUNTIFS(#REF!,LT87,#REF!,1,#REF!,"&gt;="&amp;MC87,#REF!,"&lt;="&amp;MB87,#REF!,"&lt;="&amp;ME87,#REF!,"&gt;="&amp;MF87,#REF!,"="&amp;KW87,#REF!,"="&amp;KY87)</f>
        <v/>
      </c>
      <c r="MS87" s="1">
        <f>COUNTIFS(#REF!,LT87,#REF!,0,#REF!,"&gt;="&amp;MC87,#REF!,"&lt;="&amp;MB87,#REF!,"&lt;="&amp;ME87,#REF!,"&gt;="&amp;MF87,#REF!,"="&amp;KW87,#REF!,"="&amp;KY87)</f>
        <v/>
      </c>
      <c r="MT87" s="1">
        <f>COUNTIFS(#REF!,LT87,#REF!,1,#REF!,"&gt;="&amp;MI87,#REF!,"&lt;="&amp;MH87,#REF!,"&lt;="&amp;ME87,#REF!,"&gt;="&amp;MF87)</f>
        <v/>
      </c>
      <c r="MU87" s="1">
        <f>COUNTIFS(#REF!,LT87,#REF!,0,#REF!,"&gt;="&amp;MI87,#REF!,"&lt;="&amp;MH87,#REF!,"&lt;="&amp;ME87,#REF!,"&gt;="&amp;MF87)</f>
        <v/>
      </c>
      <c r="MV87" s="1">
        <f>COUNTIFS(#REF!,LT87,#REF!,1,#REF!,"&gt;="&amp;MI87,#REF!,"&lt;="&amp;MH87,#REF!,"="&amp;KZ87,#REF!,"="&amp;LA87,#REF!,"&lt;="&amp;ME87,#REF!,"&gt;="&amp;MF87)</f>
        <v/>
      </c>
      <c r="MW87" s="1">
        <f>COUNTIFS(#REF!,LT87,#REF!,0,#REF!,"&gt;="&amp;MI87,#REF!,"&lt;="&amp;MH87,#REF!,"="&amp;KZ87,#REF!,"="&amp;LA87,#REF!,"&lt;="&amp;ME87,#REF!,"&gt;="&amp;MF87)</f>
        <v/>
      </c>
      <c r="MX87" s="1">
        <f>COUNTIFS(#REF!,LT87,#REF!,1,#REF!,"&gt;="&amp;MC87,#REF!,"&lt;="&amp;MB87,#REF!,"&lt;="&amp;ME87,#REF!,"&gt;="&amp;MF87)</f>
        <v/>
      </c>
      <c r="MY87" s="1">
        <f>COUNTIFS(#REF!,LT87,#REF!,0,#REF!,"&gt;="&amp;MC87,#REF!,"&lt;="&amp;MB87,#REF!,"&lt;="&amp;ME87,#REF!,"&gt;="&amp;MF87)</f>
        <v/>
      </c>
      <c r="MZ87" s="1">
        <f>COUNTIFS(#REF!,LT87,#REF!,1,#REF!,"&lt;="&amp;ME87,#REF!,"&gt;="&amp;MF87,#REF!,"="&amp;KV87,#REF!,"="&amp;KX87)</f>
        <v/>
      </c>
      <c r="NA87" s="1">
        <f>COUNTIFS(#REF!,LT87,#REF!,0,#REF!,"&lt;="&amp;ME87,#REF!,"&gt;="&amp;MF87,#REF!,"="&amp;KV87,#REF!,"="&amp;KX87)</f>
        <v/>
      </c>
      <c r="NB87" s="1">
        <f>COUNTIFS(#REF!,LT87,#REF!,1,#REF!,"&lt;="&amp;ME87,#REF!,"&gt;="&amp;MF87,#REF!,"="&amp;KW87,#REF!,"="&amp;KY87)</f>
        <v/>
      </c>
      <c r="NC87" s="1">
        <f>COUNTIFS(#REF!,LT87,#REF!,0,#REF!,"&lt;="&amp;ME87,#REF!,"&gt;="&amp;MF87,#REF!,"="&amp;KW87,#REF!,"="&amp;KY87)</f>
        <v/>
      </c>
      <c r="ND87" s="1">
        <f>MP87+MR87+MT87+MV87+MX87+MZ87+NB87</f>
        <v/>
      </c>
      <c r="NE87" s="1">
        <f>MQ87+MS87+MU87+MW87+MY87+NA87+NC87</f>
        <v/>
      </c>
      <c r="NF87" s="1">
        <f>ND87+NE87</f>
        <v/>
      </c>
      <c r="NG87" s="33">
        <f>ND87/(ND87+NE87)</f>
        <v/>
      </c>
      <c r="NH87" s="3">
        <f>1/NG87</f>
        <v/>
      </c>
      <c r="NI87" s="1">
        <f>LI87</f>
        <v/>
      </c>
      <c r="NJ87" s="79">
        <f>((1-NG87)*(1/(NI87-1))*0.98-(NG87*1))</f>
        <v/>
      </c>
      <c r="NK87" s="34">
        <f>IF(LR87&lt;0.9,0,IF(AND(LR87&gt;1.1),0,1))</f>
        <v/>
      </c>
      <c r="NL87" s="34">
        <f>IF(LS87&lt;0.9,0,IF(AND(LS87&gt;1.1),0,1))</f>
        <v/>
      </c>
      <c r="NM87" s="32">
        <f>IF(NF87&gt;99,1,0)</f>
        <v/>
      </c>
      <c r="NN87" s="32">
        <f>IF(NJ87&gt;0.0799,1,0)</f>
        <v/>
      </c>
      <c r="NO87" s="32">
        <f>IF(NJ87&gt;NQ87,1,0)</f>
        <v/>
      </c>
      <c r="NP87" s="32">
        <f>NM87+NN87+NO87+NK87+NL87</f>
        <v/>
      </c>
      <c r="NQ87" s="79">
        <f>(((100*NG87)*(NI87-1)*0.98)-((1-NG87)*100))/100</f>
        <v/>
      </c>
      <c r="NR87" s="34">
        <f>IF(LR87&lt;0.9,0,IF(AND(LR87&gt;1.1),0,1))</f>
        <v/>
      </c>
      <c r="NS87" s="34">
        <f>IF(LS87&lt;0.9,0,IF(AND(LS87&gt;1.1),0,1))</f>
        <v/>
      </c>
      <c r="NT87" s="32">
        <f>IF(NF87&gt;99,1,0)</f>
        <v/>
      </c>
      <c r="NU87" s="32">
        <f>IF(NQ87&gt;0.0799,1,0)</f>
        <v/>
      </c>
      <c r="NV87" s="32">
        <f>IF(NQ87&gt;NJ87,1,0)</f>
        <v/>
      </c>
      <c r="NW87" s="32">
        <f>NT87+NU87+NV87+NR87+NS87</f>
        <v/>
      </c>
      <c r="NX87">
        <f>IF(NP87=5,"LayAway0-1",IF(AND(NW87=5),"BackAway0-1",""))</f>
        <v/>
      </c>
      <c r="NY87">
        <f>IF(NP87=5,KO87,IF(AND(NW87=5),KO87,""))</f>
        <v/>
      </c>
      <c r="NZ87">
        <f>IF(NP87=5,"Match Odds",IF(AND(NW87=5),"Match Odds",""))</f>
        <v/>
      </c>
      <c r="OA87">
        <f>IF(NP87=5,KP87,IF(AND(NW87=5),KP87,""))</f>
        <v/>
      </c>
      <c r="OB87">
        <f>IF(NP87=5,"MATCH_ODDS",IF(AND(NW87=5),"MATCH_ODDS",""))</f>
        <v/>
      </c>
      <c r="OC87">
        <f>IF(NP87=5,"LAY",IF(AND(NW87=5),"BACK",""))</f>
        <v/>
      </c>
    </row>
    <row r="88" ht="16.5" customHeight="1" thickBot="1" thickTop="1">
      <c r="A88" s="2" t="n"/>
      <c r="KN88" s="1">
        <f>IF(INDEX(#REF!,MATCH('HT 0-1'!D88,#REF!,0))=INDEX(#REF!,MATCH('HT 0-1'!D88,#REF!,0)),INDEX(#REF!,MATCH('HT 0-1'!D88,#REF!,0)),"ERROR")</f>
        <v/>
      </c>
      <c r="KO88" s="1">
        <f>IF(INDEX(#REF!,MATCH('HT 0-1'!E88,#REF!,0))=INDEX(#REF!,MATCH('HT 0-1'!E88,#REF!,0)),INDEX(#REF!,MATCH('HT 0-1'!E88,#REF!,0)),"ERROR")</f>
        <v/>
      </c>
      <c r="KP88" s="1">
        <f>KN88&amp;" v "&amp;KO88</f>
        <v/>
      </c>
      <c r="KQ88">
        <f>B88&amp;"_"&amp;C88</f>
        <v/>
      </c>
      <c r="KR88" s="1">
        <f>IF((HW88/KK88)&lt;0.335,"G",IF((HW88/KK88)&gt;0.67,"R","A"))</f>
        <v/>
      </c>
      <c r="KS88" s="1">
        <f>IF((HX88/KK88)&lt;0.335,"G",IF((HX88/KK88)&gt;0.67,"R","A"))</f>
        <v/>
      </c>
      <c r="KT88" s="1">
        <f>IF((IH88/KK88)&lt;0.335,"G",IF((IH88/KK88)&gt;0.67,"R","A"))</f>
        <v/>
      </c>
      <c r="KU88" s="1">
        <f>IF((II88/KK88)&lt;0.335,"G",IF((II88/KK88)&gt;0.67,"R","A"))</f>
        <v/>
      </c>
      <c r="KV88" s="1">
        <f>IF((HZ88/KK88)&lt;0.335,"G",IF((HZ88/KK88)&gt;0.67,"R","A"))</f>
        <v/>
      </c>
      <c r="KW88" s="1">
        <f>IF((HY88/KK88)&lt;0.335,"G",IF((HY88/KK88)&gt;0.67,"R","A"))</f>
        <v/>
      </c>
      <c r="KX88" s="1">
        <f>IF((IK88/KK88)&lt;0.335,"G",IF((IK88/KK88)&gt;0.67,"R","A"))</f>
        <v/>
      </c>
      <c r="KY88" s="1">
        <f>IF((IJ88/KK88)&lt;0.335,"G",IF((IJ88/KK88)&gt;0.67,"R","A"))</f>
        <v/>
      </c>
      <c r="KZ88" s="1">
        <f>IF((HQ88/KK88)&lt;0.335,"G",IF((HQ88/KK88)&gt;0.67,"R","A"))</f>
        <v/>
      </c>
      <c r="LA88" s="1">
        <f>IF((IB88/KK88)&lt;0.335,"G",IF((IB88/KK88)&gt;0.67,"R","A"))</f>
        <v/>
      </c>
      <c r="LB88">
        <f>IF(LQ88="0-1",INDEX(Scrape!#REF!,MATCH('HT 0-1'!KP88,Scrape!$B:$B,0)),"")</f>
        <v/>
      </c>
      <c r="LC88">
        <f>IF(LQ88="0-1",INDEX(Scrape!$A:$A,MATCH('HT 0-1'!KP88,Scrape!$B:$B,0)),"")</f>
        <v/>
      </c>
      <c r="LD88">
        <f>IF(LQ88="0-1",INDEX(Scrape!$B:$B,MATCH('HT 0-1'!KP88,Scrape!$B:$B,0)),"")</f>
        <v/>
      </c>
      <c r="LE88">
        <f>IF(LQ88="0-1",INDEX(Scrape!$C:$C,MATCH('HT 0-1'!KP88,Scrape!$B:$B,0)),"")</f>
        <v/>
      </c>
      <c r="LF88">
        <f>IF(LQ88="0-1",INDEX(Scrape!$D:$D,MATCH('HT 0-1'!KP88,Scrape!$B:$B,0)),"")</f>
        <v/>
      </c>
      <c r="LG88">
        <f>IF(LQ88="0-1",INDEX(Scrape!$E:$E,MATCH('HT 0-1'!KP88,Scrape!$B:$B,0)),"")</f>
        <v/>
      </c>
      <c r="LH88">
        <f>IF(LQ88="0-1",INDEX(Scrape!$F:$F,MATCH('HT 0-1'!KP88,Scrape!$B:$B,0)),"")</f>
        <v/>
      </c>
      <c r="LI88">
        <f>IF(LQ88="0-1",INDEX(Scrape!$G:$G,MATCH('HT 0-1'!KP88,Scrape!$B:$B,0)),"")</f>
        <v/>
      </c>
      <c r="LJ88">
        <f>IF(LQ88="0-1",INDEX(Scrape!$H:$H,MATCH('HT 0-1'!KP88,Scrape!$B:$B,0)),"")</f>
        <v/>
      </c>
      <c r="LK88">
        <f>IF(LQ88="0-1",INDEX(Scrape!$I:$I,MATCH('HT 0-1'!KP88,Scrape!$B:$B,0)),"")</f>
        <v/>
      </c>
      <c r="LL88">
        <f>IF(LQ88="0-1",INDEX(Scrape!$J:$J,MATCH('HT 0-1'!KP88,Scrape!$B:$B,0)),"")</f>
        <v/>
      </c>
      <c r="LM88">
        <f>IF(LQ88="0-1",INDEX(Scrape!$K:$K,MATCH('HT 0-1'!KP88,Scrape!$B:$B,0)),"")</f>
        <v/>
      </c>
      <c r="LN88">
        <f>IF(LQ88="0-1",INDEX(Scrape!$L:$L,MATCH('HT 0-1'!KP88,Scrape!$B:$B,0)),"")</f>
        <v/>
      </c>
      <c r="LO88">
        <f>IF(LQ88="0-1",INDEX(Scrape!$M:$M,MATCH('HT 0-1'!KP88,Scrape!$B:$B,0)),"")</f>
        <v/>
      </c>
      <c r="LP88">
        <f>IF(LQ88="0-1",INDEX(Scrape!$N:$N,MATCH('HT 0-1'!KP88,Scrape!$B:$B,0)),"")</f>
        <v/>
      </c>
      <c r="LQ88">
        <f>INDEX(Scrape!$O:$O,MATCH('HT 0-1'!KP88,Scrape!$B:$B,0))</f>
        <v/>
      </c>
      <c r="LR88">
        <f>(1/LJ88)+(1/LI88)+(1/LH88)</f>
        <v/>
      </c>
      <c r="LS88">
        <f>(1/LG88)+(1/LF88)+(1/LE88)</f>
        <v/>
      </c>
      <c r="LT88" s="8">
        <f>IF(INDEX(#REF!,MATCH(KQ88,#REF!,0))=INDEX(#REF!,MATCH(KQ88,#REF!,0)),INDEX(#REF!,MATCH(KQ88,#REF!,0)),"ERROR")</f>
        <v/>
      </c>
      <c r="LU88" s="4">
        <f>IF(KR88="G",2,IF(KR88="R",0.5,IF(KR88="A",1)))</f>
        <v/>
      </c>
      <c r="LV88" s="4">
        <f>IF(KS88="G",0.5,IF(KS88="R",2,IF(KS88="A",1)))</f>
        <v/>
      </c>
      <c r="LW88" s="4">
        <f>IF(KT88="G",2,IF(KT88="R",0.5,IF(KT88="A",1)))</f>
        <v/>
      </c>
      <c r="LX88" s="4">
        <f>IF(KU88="G",0.5,IF(KU88="R",2,IF(KU88="A",1)))</f>
        <v/>
      </c>
      <c r="LY88" s="7">
        <f>(LK88*(LU88+LX88)+(LL88*(LU88+LX88)))</f>
        <v/>
      </c>
      <c r="LZ88" s="7">
        <f>(LN88*(LV88+LW88)+(LO88*(LV88+LW88)))</f>
        <v/>
      </c>
      <c r="MA88" s="11">
        <f>LY88-LZ88</f>
        <v/>
      </c>
      <c r="MB88" s="5">
        <f>MA88+2</f>
        <v/>
      </c>
      <c r="MC88" s="6">
        <f>MA88-2</f>
        <v/>
      </c>
      <c r="MD88" s="4">
        <f>LE88</f>
        <v/>
      </c>
      <c r="ME88" s="9">
        <f>IF(MD88=0,1000,MD88+0.75)</f>
        <v/>
      </c>
      <c r="MF88" s="10">
        <f>IF(MD88=0,0,MD88-0.75)</f>
        <v/>
      </c>
      <c r="MG88" s="4">
        <f>((LM88*(LU88+LX88))-((LP88*(LV88+LW88))))</f>
        <v/>
      </c>
      <c r="MH88" s="9">
        <f>MG88*1.2</f>
        <v/>
      </c>
      <c r="MI88" s="10">
        <f>MG88*0.8</f>
        <v/>
      </c>
      <c r="MJ88">
        <f>IFERROR(NX88,"")</f>
        <v/>
      </c>
      <c r="MK88">
        <f>IFERROR(NY88,"")</f>
        <v/>
      </c>
      <c r="ML88">
        <f>IFERROR(NZ88,"")</f>
        <v/>
      </c>
      <c r="MM88">
        <f>IFERROR(OA88,"")</f>
        <v/>
      </c>
      <c r="MN88">
        <f>IFERROR(OB88,"")</f>
        <v/>
      </c>
      <c r="MO88">
        <f>IFERROR(OC88,"")</f>
        <v/>
      </c>
      <c r="MP88" s="1">
        <f>COUNTIFS(#REF!,LT88,#REF!,1,#REF!,"&gt;="&amp;MC88,#REF!,"&lt;="&amp;MB88,#REF!,"&lt;="&amp;ME88,#REF!,"&gt;="&amp;MF88,#REF!,"="&amp;KV88,#REF!,"="&amp;KX88)</f>
        <v/>
      </c>
      <c r="MQ88" s="1">
        <f>COUNTIFS(#REF!,LT88,#REF!,0,#REF!,"&gt;="&amp;MC88,#REF!,"&lt;="&amp;MB88,#REF!,"&lt;="&amp;ME88,#REF!,"&gt;="&amp;MF88,#REF!,"="&amp;KV88,#REF!,"="&amp;KX88)</f>
        <v/>
      </c>
      <c r="MR88" s="1">
        <f>COUNTIFS(#REF!,LT88,#REF!,1,#REF!,"&gt;="&amp;MC88,#REF!,"&lt;="&amp;MB88,#REF!,"&lt;="&amp;ME88,#REF!,"&gt;="&amp;MF88,#REF!,"="&amp;KW88,#REF!,"="&amp;KY88)</f>
        <v/>
      </c>
      <c r="MS88" s="1">
        <f>COUNTIFS(#REF!,LT88,#REF!,0,#REF!,"&gt;="&amp;MC88,#REF!,"&lt;="&amp;MB88,#REF!,"&lt;="&amp;ME88,#REF!,"&gt;="&amp;MF88,#REF!,"="&amp;KW88,#REF!,"="&amp;KY88)</f>
        <v/>
      </c>
      <c r="MT88" s="1">
        <f>COUNTIFS(#REF!,LT88,#REF!,1,#REF!,"&gt;="&amp;MI88,#REF!,"&lt;="&amp;MH88,#REF!,"&lt;="&amp;ME88,#REF!,"&gt;="&amp;MF88)</f>
        <v/>
      </c>
      <c r="MU88" s="1">
        <f>COUNTIFS(#REF!,LT88,#REF!,0,#REF!,"&gt;="&amp;MI88,#REF!,"&lt;="&amp;MH88,#REF!,"&lt;="&amp;ME88,#REF!,"&gt;="&amp;MF88)</f>
        <v/>
      </c>
      <c r="MV88" s="1">
        <f>COUNTIFS(#REF!,LT88,#REF!,1,#REF!,"&gt;="&amp;MI88,#REF!,"&lt;="&amp;MH88,#REF!,"="&amp;KZ88,#REF!,"="&amp;LA88,#REF!,"&lt;="&amp;ME88,#REF!,"&gt;="&amp;MF88)</f>
        <v/>
      </c>
      <c r="MW88" s="1">
        <f>COUNTIFS(#REF!,LT88,#REF!,0,#REF!,"&gt;="&amp;MI88,#REF!,"&lt;="&amp;MH88,#REF!,"="&amp;KZ88,#REF!,"="&amp;LA88,#REF!,"&lt;="&amp;ME88,#REF!,"&gt;="&amp;MF88)</f>
        <v/>
      </c>
      <c r="MX88" s="1">
        <f>COUNTIFS(#REF!,LT88,#REF!,1,#REF!,"&gt;="&amp;MC88,#REF!,"&lt;="&amp;MB88,#REF!,"&lt;="&amp;ME88,#REF!,"&gt;="&amp;MF88)</f>
        <v/>
      </c>
      <c r="MY88" s="1">
        <f>COUNTIFS(#REF!,LT88,#REF!,0,#REF!,"&gt;="&amp;MC88,#REF!,"&lt;="&amp;MB88,#REF!,"&lt;="&amp;ME88,#REF!,"&gt;="&amp;MF88)</f>
        <v/>
      </c>
      <c r="MZ88" s="1">
        <f>COUNTIFS(#REF!,LT88,#REF!,1,#REF!,"&lt;="&amp;ME88,#REF!,"&gt;="&amp;MF88,#REF!,"="&amp;KV88,#REF!,"="&amp;KX88)</f>
        <v/>
      </c>
      <c r="NA88" s="1">
        <f>COUNTIFS(#REF!,LT88,#REF!,0,#REF!,"&lt;="&amp;ME88,#REF!,"&gt;="&amp;MF88,#REF!,"="&amp;KV88,#REF!,"="&amp;KX88)</f>
        <v/>
      </c>
      <c r="NB88" s="1">
        <f>COUNTIFS(#REF!,LT88,#REF!,1,#REF!,"&lt;="&amp;ME88,#REF!,"&gt;="&amp;MF88,#REF!,"="&amp;KW88,#REF!,"="&amp;KY88)</f>
        <v/>
      </c>
      <c r="NC88" s="1">
        <f>COUNTIFS(#REF!,LT88,#REF!,0,#REF!,"&lt;="&amp;ME88,#REF!,"&gt;="&amp;MF88,#REF!,"="&amp;KW88,#REF!,"="&amp;KY88)</f>
        <v/>
      </c>
      <c r="ND88" s="1">
        <f>MP88+MR88+MT88+MV88+MX88+MZ88+NB88</f>
        <v/>
      </c>
      <c r="NE88" s="1">
        <f>MQ88+MS88+MU88+MW88+MY88+NA88+NC88</f>
        <v/>
      </c>
      <c r="NF88" s="1">
        <f>ND88+NE88</f>
        <v/>
      </c>
      <c r="NG88" s="33">
        <f>ND88/(ND88+NE88)</f>
        <v/>
      </c>
      <c r="NH88" s="3">
        <f>1/NG88</f>
        <v/>
      </c>
      <c r="NI88" s="1">
        <f>LI88</f>
        <v/>
      </c>
      <c r="NJ88" s="79">
        <f>((1-NG88)*(1/(NI88-1))*0.98-(NG88*1))</f>
        <v/>
      </c>
      <c r="NK88" s="34">
        <f>IF(LR88&lt;0.9,0,IF(AND(LR88&gt;1.1),0,1))</f>
        <v/>
      </c>
      <c r="NL88" s="34">
        <f>IF(LS88&lt;0.9,0,IF(AND(LS88&gt;1.1),0,1))</f>
        <v/>
      </c>
      <c r="NM88" s="32">
        <f>IF(NF88&gt;99,1,0)</f>
        <v/>
      </c>
      <c r="NN88" s="32">
        <f>IF(NJ88&gt;0.0799,1,0)</f>
        <v/>
      </c>
      <c r="NO88" s="32">
        <f>IF(NJ88&gt;NQ88,1,0)</f>
        <v/>
      </c>
      <c r="NP88" s="32">
        <f>NM88+NN88+NO88+NK88+NL88</f>
        <v/>
      </c>
      <c r="NQ88" s="79">
        <f>(((100*NG88)*(NI88-1)*0.98)-((1-NG88)*100))/100</f>
        <v/>
      </c>
      <c r="NR88" s="34">
        <f>IF(LR88&lt;0.9,0,IF(AND(LR88&gt;1.1),0,1))</f>
        <v/>
      </c>
      <c r="NS88" s="34">
        <f>IF(LS88&lt;0.9,0,IF(AND(LS88&gt;1.1),0,1))</f>
        <v/>
      </c>
      <c r="NT88" s="32">
        <f>IF(NF88&gt;99,1,0)</f>
        <v/>
      </c>
      <c r="NU88" s="32">
        <f>IF(NQ88&gt;0.0799,1,0)</f>
        <v/>
      </c>
      <c r="NV88" s="32">
        <f>IF(NQ88&gt;NJ88,1,0)</f>
        <v/>
      </c>
      <c r="NW88" s="32">
        <f>NT88+NU88+NV88+NR88+NS88</f>
        <v/>
      </c>
      <c r="NX88">
        <f>IF(NP88=5,"LayAway0-1",IF(AND(NW88=5),"BackAway0-1",""))</f>
        <v/>
      </c>
      <c r="NY88">
        <f>IF(NP88=5,KO88,IF(AND(NW88=5),KO88,""))</f>
        <v/>
      </c>
      <c r="NZ88">
        <f>IF(NP88=5,"Match Odds",IF(AND(NW88=5),"Match Odds",""))</f>
        <v/>
      </c>
      <c r="OA88">
        <f>IF(NP88=5,KP88,IF(AND(NW88=5),KP88,""))</f>
        <v/>
      </c>
      <c r="OB88">
        <f>IF(NP88=5,"MATCH_ODDS",IF(AND(NW88=5),"MATCH_ODDS",""))</f>
        <v/>
      </c>
      <c r="OC88">
        <f>IF(NP88=5,"LAY",IF(AND(NW88=5),"BACK",""))</f>
        <v/>
      </c>
    </row>
    <row r="89" ht="16.5" customHeight="1" thickBot="1" thickTop="1">
      <c r="A89" s="2" t="n"/>
      <c r="KN89" s="1">
        <f>IF(INDEX(#REF!,MATCH('HT 0-1'!D89,#REF!,0))=INDEX(#REF!,MATCH('HT 0-1'!D89,#REF!,0)),INDEX(#REF!,MATCH('HT 0-1'!D89,#REF!,0)),"ERROR")</f>
        <v/>
      </c>
      <c r="KO89" s="1">
        <f>IF(INDEX(#REF!,MATCH('HT 0-1'!E89,#REF!,0))=INDEX(#REF!,MATCH('HT 0-1'!E89,#REF!,0)),INDEX(#REF!,MATCH('HT 0-1'!E89,#REF!,0)),"ERROR")</f>
        <v/>
      </c>
      <c r="KP89" s="1">
        <f>KN89&amp;" v "&amp;KO89</f>
        <v/>
      </c>
      <c r="KQ89">
        <f>B89&amp;"_"&amp;C89</f>
        <v/>
      </c>
      <c r="KR89" s="1">
        <f>IF((HW89/KK89)&lt;0.335,"G",IF((HW89/KK89)&gt;0.67,"R","A"))</f>
        <v/>
      </c>
      <c r="KS89" s="1">
        <f>IF((HX89/KK89)&lt;0.335,"G",IF((HX89/KK89)&gt;0.67,"R","A"))</f>
        <v/>
      </c>
      <c r="KT89" s="1">
        <f>IF((IH89/KK89)&lt;0.335,"G",IF((IH89/KK89)&gt;0.67,"R","A"))</f>
        <v/>
      </c>
      <c r="KU89" s="1">
        <f>IF((II89/KK89)&lt;0.335,"G",IF((II89/KK89)&gt;0.67,"R","A"))</f>
        <v/>
      </c>
      <c r="KV89" s="1">
        <f>IF((HZ89/KK89)&lt;0.335,"G",IF((HZ89/KK89)&gt;0.67,"R","A"))</f>
        <v/>
      </c>
      <c r="KW89" s="1">
        <f>IF((HY89/KK89)&lt;0.335,"G",IF((HY89/KK89)&gt;0.67,"R","A"))</f>
        <v/>
      </c>
      <c r="KX89" s="1">
        <f>IF((IK89/KK89)&lt;0.335,"G",IF((IK89/KK89)&gt;0.67,"R","A"))</f>
        <v/>
      </c>
      <c r="KY89" s="1">
        <f>IF((IJ89/KK89)&lt;0.335,"G",IF((IJ89/KK89)&gt;0.67,"R","A"))</f>
        <v/>
      </c>
      <c r="KZ89" s="1">
        <f>IF((HQ89/KK89)&lt;0.335,"G",IF((HQ89/KK89)&gt;0.67,"R","A"))</f>
        <v/>
      </c>
      <c r="LA89" s="1">
        <f>IF((IB89/KK89)&lt;0.335,"G",IF((IB89/KK89)&gt;0.67,"R","A"))</f>
        <v/>
      </c>
      <c r="LB89">
        <f>IF(LQ89="0-1",INDEX(Scrape!#REF!,MATCH('HT 0-1'!KP89,Scrape!$B:$B,0)),"")</f>
        <v/>
      </c>
      <c r="LC89">
        <f>IF(LQ89="0-1",INDEX(Scrape!$A:$A,MATCH('HT 0-1'!KP89,Scrape!$B:$B,0)),"")</f>
        <v/>
      </c>
      <c r="LD89">
        <f>IF(LQ89="0-1",INDEX(Scrape!$B:$B,MATCH('HT 0-1'!KP89,Scrape!$B:$B,0)),"")</f>
        <v/>
      </c>
      <c r="LE89">
        <f>IF(LQ89="0-1",INDEX(Scrape!$C:$C,MATCH('HT 0-1'!KP89,Scrape!$B:$B,0)),"")</f>
        <v/>
      </c>
      <c r="LF89">
        <f>IF(LQ89="0-1",INDEX(Scrape!$D:$D,MATCH('HT 0-1'!KP89,Scrape!$B:$B,0)),"")</f>
        <v/>
      </c>
      <c r="LG89">
        <f>IF(LQ89="0-1",INDEX(Scrape!$E:$E,MATCH('HT 0-1'!KP89,Scrape!$B:$B,0)),"")</f>
        <v/>
      </c>
      <c r="LH89">
        <f>IF(LQ89="0-1",INDEX(Scrape!$F:$F,MATCH('HT 0-1'!KP89,Scrape!$B:$B,0)),"")</f>
        <v/>
      </c>
      <c r="LI89">
        <f>IF(LQ89="0-1",INDEX(Scrape!$G:$G,MATCH('HT 0-1'!KP89,Scrape!$B:$B,0)),"")</f>
        <v/>
      </c>
      <c r="LJ89">
        <f>IF(LQ89="0-1",INDEX(Scrape!$H:$H,MATCH('HT 0-1'!KP89,Scrape!$B:$B,0)),"")</f>
        <v/>
      </c>
      <c r="LK89">
        <f>IF(LQ89="0-1",INDEX(Scrape!$I:$I,MATCH('HT 0-1'!KP89,Scrape!$B:$B,0)),"")</f>
        <v/>
      </c>
      <c r="LL89">
        <f>IF(LQ89="0-1",INDEX(Scrape!$J:$J,MATCH('HT 0-1'!KP89,Scrape!$B:$B,0)),"")</f>
        <v/>
      </c>
      <c r="LM89">
        <f>IF(LQ89="0-1",INDEX(Scrape!$K:$K,MATCH('HT 0-1'!KP89,Scrape!$B:$B,0)),"")</f>
        <v/>
      </c>
      <c r="LN89">
        <f>IF(LQ89="0-1",INDEX(Scrape!$L:$L,MATCH('HT 0-1'!KP89,Scrape!$B:$B,0)),"")</f>
        <v/>
      </c>
      <c r="LO89">
        <f>IF(LQ89="0-1",INDEX(Scrape!$M:$M,MATCH('HT 0-1'!KP89,Scrape!$B:$B,0)),"")</f>
        <v/>
      </c>
      <c r="LP89">
        <f>IF(LQ89="0-1",INDEX(Scrape!$N:$N,MATCH('HT 0-1'!KP89,Scrape!$B:$B,0)),"")</f>
        <v/>
      </c>
      <c r="LQ89">
        <f>INDEX(Scrape!$O:$O,MATCH('HT 0-1'!KP89,Scrape!$B:$B,0))</f>
        <v/>
      </c>
      <c r="LR89">
        <f>(1/LJ89)+(1/LI89)+(1/LH89)</f>
        <v/>
      </c>
      <c r="LS89">
        <f>(1/LG89)+(1/LF89)+(1/LE89)</f>
        <v/>
      </c>
      <c r="LT89" s="8">
        <f>IF(INDEX(#REF!,MATCH(KQ89,#REF!,0))=INDEX(#REF!,MATCH(KQ89,#REF!,0)),INDEX(#REF!,MATCH(KQ89,#REF!,0)),"ERROR")</f>
        <v/>
      </c>
      <c r="LU89" s="4">
        <f>IF(KR89="G",2,IF(KR89="R",0.5,IF(KR89="A",1)))</f>
        <v/>
      </c>
      <c r="LV89" s="4">
        <f>IF(KS89="G",0.5,IF(KS89="R",2,IF(KS89="A",1)))</f>
        <v/>
      </c>
      <c r="LW89" s="4">
        <f>IF(KT89="G",2,IF(KT89="R",0.5,IF(KT89="A",1)))</f>
        <v/>
      </c>
      <c r="LX89" s="4">
        <f>IF(KU89="G",0.5,IF(KU89="R",2,IF(KU89="A",1)))</f>
        <v/>
      </c>
      <c r="LY89" s="7">
        <f>(LK89*(LU89+LX89)+(LL89*(LU89+LX89)))</f>
        <v/>
      </c>
      <c r="LZ89" s="7">
        <f>(LN89*(LV89+LW89)+(LO89*(LV89+LW89)))</f>
        <v/>
      </c>
      <c r="MA89" s="11">
        <f>LY89-LZ89</f>
        <v/>
      </c>
      <c r="MB89" s="5">
        <f>MA89+2</f>
        <v/>
      </c>
      <c r="MC89" s="6">
        <f>MA89-2</f>
        <v/>
      </c>
      <c r="MD89" s="4">
        <f>LE89</f>
        <v/>
      </c>
      <c r="ME89" s="9">
        <f>IF(MD89=0,1000,MD89+0.75)</f>
        <v/>
      </c>
      <c r="MF89" s="10">
        <f>IF(MD89=0,0,MD89-0.75)</f>
        <v/>
      </c>
      <c r="MG89" s="4">
        <f>((LM89*(LU89+LX89))-((LP89*(LV89+LW89))))</f>
        <v/>
      </c>
      <c r="MH89" s="9">
        <f>MG89*1.2</f>
        <v/>
      </c>
      <c r="MI89" s="10">
        <f>MG89*0.8</f>
        <v/>
      </c>
      <c r="MJ89">
        <f>IFERROR(NX89,"")</f>
        <v/>
      </c>
      <c r="MK89">
        <f>IFERROR(NY89,"")</f>
        <v/>
      </c>
      <c r="ML89">
        <f>IFERROR(NZ89,"")</f>
        <v/>
      </c>
      <c r="MM89">
        <f>IFERROR(OA89,"")</f>
        <v/>
      </c>
      <c r="MN89">
        <f>IFERROR(OB89,"")</f>
        <v/>
      </c>
      <c r="MO89">
        <f>IFERROR(OC89,"")</f>
        <v/>
      </c>
      <c r="MP89" s="1">
        <f>COUNTIFS(#REF!,LT89,#REF!,1,#REF!,"&gt;="&amp;MC89,#REF!,"&lt;="&amp;MB89,#REF!,"&lt;="&amp;ME89,#REF!,"&gt;="&amp;MF89,#REF!,"="&amp;KV89,#REF!,"="&amp;KX89)</f>
        <v/>
      </c>
      <c r="MQ89" s="1">
        <f>COUNTIFS(#REF!,LT89,#REF!,0,#REF!,"&gt;="&amp;MC89,#REF!,"&lt;="&amp;MB89,#REF!,"&lt;="&amp;ME89,#REF!,"&gt;="&amp;MF89,#REF!,"="&amp;KV89,#REF!,"="&amp;KX89)</f>
        <v/>
      </c>
      <c r="MR89" s="1">
        <f>COUNTIFS(#REF!,LT89,#REF!,1,#REF!,"&gt;="&amp;MC89,#REF!,"&lt;="&amp;MB89,#REF!,"&lt;="&amp;ME89,#REF!,"&gt;="&amp;MF89,#REF!,"="&amp;KW89,#REF!,"="&amp;KY89)</f>
        <v/>
      </c>
      <c r="MS89" s="1">
        <f>COUNTIFS(#REF!,LT89,#REF!,0,#REF!,"&gt;="&amp;MC89,#REF!,"&lt;="&amp;MB89,#REF!,"&lt;="&amp;ME89,#REF!,"&gt;="&amp;MF89,#REF!,"="&amp;KW89,#REF!,"="&amp;KY89)</f>
        <v/>
      </c>
      <c r="MT89" s="1">
        <f>COUNTIFS(#REF!,LT89,#REF!,1,#REF!,"&gt;="&amp;MI89,#REF!,"&lt;="&amp;MH89,#REF!,"&lt;="&amp;ME89,#REF!,"&gt;="&amp;MF89)</f>
        <v/>
      </c>
      <c r="MU89" s="1">
        <f>COUNTIFS(#REF!,LT89,#REF!,0,#REF!,"&gt;="&amp;MI89,#REF!,"&lt;="&amp;MH89,#REF!,"&lt;="&amp;ME89,#REF!,"&gt;="&amp;MF89)</f>
        <v/>
      </c>
      <c r="MV89" s="1">
        <f>COUNTIFS(#REF!,LT89,#REF!,1,#REF!,"&gt;="&amp;MI89,#REF!,"&lt;="&amp;MH89,#REF!,"="&amp;KZ89,#REF!,"="&amp;LA89,#REF!,"&lt;="&amp;ME89,#REF!,"&gt;="&amp;MF89)</f>
        <v/>
      </c>
      <c r="MW89" s="1">
        <f>COUNTIFS(#REF!,LT89,#REF!,0,#REF!,"&gt;="&amp;MI89,#REF!,"&lt;="&amp;MH89,#REF!,"="&amp;KZ89,#REF!,"="&amp;LA89,#REF!,"&lt;="&amp;ME89,#REF!,"&gt;="&amp;MF89)</f>
        <v/>
      </c>
      <c r="MX89" s="1">
        <f>COUNTIFS(#REF!,LT89,#REF!,1,#REF!,"&gt;="&amp;MC89,#REF!,"&lt;="&amp;MB89,#REF!,"&lt;="&amp;ME89,#REF!,"&gt;="&amp;MF89)</f>
        <v/>
      </c>
      <c r="MY89" s="1">
        <f>COUNTIFS(#REF!,LT89,#REF!,0,#REF!,"&gt;="&amp;MC89,#REF!,"&lt;="&amp;MB89,#REF!,"&lt;="&amp;ME89,#REF!,"&gt;="&amp;MF89)</f>
        <v/>
      </c>
      <c r="MZ89" s="1">
        <f>COUNTIFS(#REF!,LT89,#REF!,1,#REF!,"&lt;="&amp;ME89,#REF!,"&gt;="&amp;MF89,#REF!,"="&amp;KV89,#REF!,"="&amp;KX89)</f>
        <v/>
      </c>
      <c r="NA89" s="1">
        <f>COUNTIFS(#REF!,LT89,#REF!,0,#REF!,"&lt;="&amp;ME89,#REF!,"&gt;="&amp;MF89,#REF!,"="&amp;KV89,#REF!,"="&amp;KX89)</f>
        <v/>
      </c>
      <c r="NB89" s="1">
        <f>COUNTIFS(#REF!,LT89,#REF!,1,#REF!,"&lt;="&amp;ME89,#REF!,"&gt;="&amp;MF89,#REF!,"="&amp;KW89,#REF!,"="&amp;KY89)</f>
        <v/>
      </c>
      <c r="NC89" s="1">
        <f>COUNTIFS(#REF!,LT89,#REF!,0,#REF!,"&lt;="&amp;ME89,#REF!,"&gt;="&amp;MF89,#REF!,"="&amp;KW89,#REF!,"="&amp;KY89)</f>
        <v/>
      </c>
      <c r="ND89" s="1">
        <f>MP89+MR89+MT89+MV89+MX89+MZ89+NB89</f>
        <v/>
      </c>
      <c r="NE89" s="1">
        <f>MQ89+MS89+MU89+MW89+MY89+NA89+NC89</f>
        <v/>
      </c>
      <c r="NF89" s="1">
        <f>ND89+NE89</f>
        <v/>
      </c>
      <c r="NG89" s="33">
        <f>ND89/(ND89+NE89)</f>
        <v/>
      </c>
      <c r="NH89" s="3">
        <f>1/NG89</f>
        <v/>
      </c>
      <c r="NI89" s="1">
        <f>LI89</f>
        <v/>
      </c>
      <c r="NJ89" s="79">
        <f>((1-NG89)*(1/(NI89-1))*0.98-(NG89*1))</f>
        <v/>
      </c>
      <c r="NK89" s="34">
        <f>IF(LR89&lt;0.9,0,IF(AND(LR89&gt;1.1),0,1))</f>
        <v/>
      </c>
      <c r="NL89" s="34">
        <f>IF(LS89&lt;0.9,0,IF(AND(LS89&gt;1.1),0,1))</f>
        <v/>
      </c>
      <c r="NM89" s="32">
        <f>IF(NF89&gt;99,1,0)</f>
        <v/>
      </c>
      <c r="NN89" s="32">
        <f>IF(NJ89&gt;0.0799,1,0)</f>
        <v/>
      </c>
      <c r="NO89" s="32">
        <f>IF(NJ89&gt;NQ89,1,0)</f>
        <v/>
      </c>
      <c r="NP89" s="32">
        <f>NM89+NN89+NO89+NK89+NL89</f>
        <v/>
      </c>
      <c r="NQ89" s="79">
        <f>(((100*NG89)*(NI89-1)*0.98)-((1-NG89)*100))/100</f>
        <v/>
      </c>
      <c r="NR89" s="34">
        <f>IF(LR89&lt;0.9,0,IF(AND(LR89&gt;1.1),0,1))</f>
        <v/>
      </c>
      <c r="NS89" s="34">
        <f>IF(LS89&lt;0.9,0,IF(AND(LS89&gt;1.1),0,1))</f>
        <v/>
      </c>
      <c r="NT89" s="32">
        <f>IF(NF89&gt;99,1,0)</f>
        <v/>
      </c>
      <c r="NU89" s="32">
        <f>IF(NQ89&gt;0.0799,1,0)</f>
        <v/>
      </c>
      <c r="NV89" s="32">
        <f>IF(NQ89&gt;NJ89,1,0)</f>
        <v/>
      </c>
      <c r="NW89" s="32">
        <f>NT89+NU89+NV89+NR89+NS89</f>
        <v/>
      </c>
      <c r="NX89">
        <f>IF(NP89=5,"LayAway0-1",IF(AND(NW89=5),"BackAway0-1",""))</f>
        <v/>
      </c>
      <c r="NY89">
        <f>IF(NP89=5,KO89,IF(AND(NW89=5),KO89,""))</f>
        <v/>
      </c>
      <c r="NZ89">
        <f>IF(NP89=5,"Match Odds",IF(AND(NW89=5),"Match Odds",""))</f>
        <v/>
      </c>
      <c r="OA89">
        <f>IF(NP89=5,KP89,IF(AND(NW89=5),KP89,""))</f>
        <v/>
      </c>
      <c r="OB89">
        <f>IF(NP89=5,"MATCH_ODDS",IF(AND(NW89=5),"MATCH_ODDS",""))</f>
        <v/>
      </c>
      <c r="OC89">
        <f>IF(NP89=5,"LAY",IF(AND(NW89=5),"BACK",""))</f>
        <v/>
      </c>
    </row>
    <row r="90" ht="16.5" customHeight="1" thickBot="1" thickTop="1">
      <c r="A90" s="2" t="n"/>
      <c r="KN90" s="1">
        <f>IF(INDEX(#REF!,MATCH('HT 0-1'!D90,#REF!,0))=INDEX(#REF!,MATCH('HT 0-1'!D90,#REF!,0)),INDEX(#REF!,MATCH('HT 0-1'!D90,#REF!,0)),"ERROR")</f>
        <v/>
      </c>
      <c r="KO90" s="1">
        <f>IF(INDEX(#REF!,MATCH('HT 0-1'!E90,#REF!,0))=INDEX(#REF!,MATCH('HT 0-1'!E90,#REF!,0)),INDEX(#REF!,MATCH('HT 0-1'!E90,#REF!,0)),"ERROR")</f>
        <v/>
      </c>
      <c r="KP90" s="1">
        <f>KN90&amp;" v "&amp;KO90</f>
        <v/>
      </c>
      <c r="KQ90">
        <f>B90&amp;"_"&amp;C90</f>
        <v/>
      </c>
      <c r="KR90" s="1">
        <f>IF((HW90/KK90)&lt;0.335,"G",IF((HW90/KK90)&gt;0.67,"R","A"))</f>
        <v/>
      </c>
      <c r="KS90" s="1">
        <f>IF((HX90/KK90)&lt;0.335,"G",IF((HX90/KK90)&gt;0.67,"R","A"))</f>
        <v/>
      </c>
      <c r="KT90" s="1">
        <f>IF((IH90/KK90)&lt;0.335,"G",IF((IH90/KK90)&gt;0.67,"R","A"))</f>
        <v/>
      </c>
      <c r="KU90" s="1">
        <f>IF((II90/KK90)&lt;0.335,"G",IF((II90/KK90)&gt;0.67,"R","A"))</f>
        <v/>
      </c>
      <c r="KV90" s="1">
        <f>IF((HZ90/KK90)&lt;0.335,"G",IF((HZ90/KK90)&gt;0.67,"R","A"))</f>
        <v/>
      </c>
      <c r="KW90" s="1">
        <f>IF((HY90/KK90)&lt;0.335,"G",IF((HY90/KK90)&gt;0.67,"R","A"))</f>
        <v/>
      </c>
      <c r="KX90" s="1">
        <f>IF((IK90/KK90)&lt;0.335,"G",IF((IK90/KK90)&gt;0.67,"R","A"))</f>
        <v/>
      </c>
      <c r="KY90" s="1">
        <f>IF((IJ90/KK90)&lt;0.335,"G",IF((IJ90/KK90)&gt;0.67,"R","A"))</f>
        <v/>
      </c>
      <c r="KZ90" s="1">
        <f>IF((HQ90/KK90)&lt;0.335,"G",IF((HQ90/KK90)&gt;0.67,"R","A"))</f>
        <v/>
      </c>
      <c r="LA90" s="1">
        <f>IF((IB90/KK90)&lt;0.335,"G",IF((IB90/KK90)&gt;0.67,"R","A"))</f>
        <v/>
      </c>
      <c r="LB90">
        <f>IF(LQ90="0-1",INDEX(Scrape!#REF!,MATCH('HT 0-1'!KP90,Scrape!$B:$B,0)),"")</f>
        <v/>
      </c>
      <c r="LC90">
        <f>IF(LQ90="0-1",INDEX(Scrape!$A:$A,MATCH('HT 0-1'!KP90,Scrape!$B:$B,0)),"")</f>
        <v/>
      </c>
      <c r="LD90">
        <f>IF(LQ90="0-1",INDEX(Scrape!$B:$B,MATCH('HT 0-1'!KP90,Scrape!$B:$B,0)),"")</f>
        <v/>
      </c>
      <c r="LE90">
        <f>IF(LQ90="0-1",INDEX(Scrape!$C:$C,MATCH('HT 0-1'!KP90,Scrape!$B:$B,0)),"")</f>
        <v/>
      </c>
      <c r="LF90">
        <f>IF(LQ90="0-1",INDEX(Scrape!$D:$D,MATCH('HT 0-1'!KP90,Scrape!$B:$B,0)),"")</f>
        <v/>
      </c>
      <c r="LG90">
        <f>IF(LQ90="0-1",INDEX(Scrape!$E:$E,MATCH('HT 0-1'!KP90,Scrape!$B:$B,0)),"")</f>
        <v/>
      </c>
      <c r="LH90">
        <f>IF(LQ90="0-1",INDEX(Scrape!$F:$F,MATCH('HT 0-1'!KP90,Scrape!$B:$B,0)),"")</f>
        <v/>
      </c>
      <c r="LI90">
        <f>IF(LQ90="0-1",INDEX(Scrape!$G:$G,MATCH('HT 0-1'!KP90,Scrape!$B:$B,0)),"")</f>
        <v/>
      </c>
      <c r="LJ90">
        <f>IF(LQ90="0-1",INDEX(Scrape!$H:$H,MATCH('HT 0-1'!KP90,Scrape!$B:$B,0)),"")</f>
        <v/>
      </c>
      <c r="LK90">
        <f>IF(LQ90="0-1",INDEX(Scrape!$I:$I,MATCH('HT 0-1'!KP90,Scrape!$B:$B,0)),"")</f>
        <v/>
      </c>
      <c r="LL90">
        <f>IF(LQ90="0-1",INDEX(Scrape!$J:$J,MATCH('HT 0-1'!KP90,Scrape!$B:$B,0)),"")</f>
        <v/>
      </c>
      <c r="LM90">
        <f>IF(LQ90="0-1",INDEX(Scrape!$K:$K,MATCH('HT 0-1'!KP90,Scrape!$B:$B,0)),"")</f>
        <v/>
      </c>
      <c r="LN90">
        <f>IF(LQ90="0-1",INDEX(Scrape!$L:$L,MATCH('HT 0-1'!KP90,Scrape!$B:$B,0)),"")</f>
        <v/>
      </c>
      <c r="LO90">
        <f>IF(LQ90="0-1",INDEX(Scrape!$M:$M,MATCH('HT 0-1'!KP90,Scrape!$B:$B,0)),"")</f>
        <v/>
      </c>
      <c r="LP90">
        <f>IF(LQ90="0-1",INDEX(Scrape!$N:$N,MATCH('HT 0-1'!KP90,Scrape!$B:$B,0)),"")</f>
        <v/>
      </c>
      <c r="LQ90">
        <f>INDEX(Scrape!$O:$O,MATCH('HT 0-1'!KP90,Scrape!$B:$B,0))</f>
        <v/>
      </c>
      <c r="LR90">
        <f>(1/LJ90)+(1/LI90)+(1/LH90)</f>
        <v/>
      </c>
      <c r="LS90">
        <f>(1/LG90)+(1/LF90)+(1/LE90)</f>
        <v/>
      </c>
      <c r="LT90" s="8">
        <f>IF(INDEX(#REF!,MATCH(KQ90,#REF!,0))=INDEX(#REF!,MATCH(KQ90,#REF!,0)),INDEX(#REF!,MATCH(KQ90,#REF!,0)),"ERROR")</f>
        <v/>
      </c>
      <c r="LU90" s="4">
        <f>IF(KR90="G",2,IF(KR90="R",0.5,IF(KR90="A",1)))</f>
        <v/>
      </c>
      <c r="LV90" s="4">
        <f>IF(KS90="G",0.5,IF(KS90="R",2,IF(KS90="A",1)))</f>
        <v/>
      </c>
      <c r="LW90" s="4">
        <f>IF(KT90="G",2,IF(KT90="R",0.5,IF(KT90="A",1)))</f>
        <v/>
      </c>
      <c r="LX90" s="4">
        <f>IF(KU90="G",0.5,IF(KU90="R",2,IF(KU90="A",1)))</f>
        <v/>
      </c>
      <c r="LY90" s="7">
        <f>(LK90*(LU90+LX90)+(LL90*(LU90+LX90)))</f>
        <v/>
      </c>
      <c r="LZ90" s="7">
        <f>(LN90*(LV90+LW90)+(LO90*(LV90+LW90)))</f>
        <v/>
      </c>
      <c r="MA90" s="11">
        <f>LY90-LZ90</f>
        <v/>
      </c>
      <c r="MB90" s="5">
        <f>MA90+2</f>
        <v/>
      </c>
      <c r="MC90" s="6">
        <f>MA90-2</f>
        <v/>
      </c>
      <c r="MD90" s="4">
        <f>LE90</f>
        <v/>
      </c>
      <c r="ME90" s="9">
        <f>IF(MD90=0,1000,MD90+0.75)</f>
        <v/>
      </c>
      <c r="MF90" s="10">
        <f>IF(MD90=0,0,MD90-0.75)</f>
        <v/>
      </c>
      <c r="MG90" s="4">
        <f>((LM90*(LU90+LX90))-((LP90*(LV90+LW90))))</f>
        <v/>
      </c>
      <c r="MH90" s="9">
        <f>MG90*1.2</f>
        <v/>
      </c>
      <c r="MI90" s="10">
        <f>MG90*0.8</f>
        <v/>
      </c>
      <c r="MJ90">
        <f>IFERROR(NX90,"")</f>
        <v/>
      </c>
      <c r="MK90">
        <f>IFERROR(NY90,"")</f>
        <v/>
      </c>
      <c r="ML90">
        <f>IFERROR(NZ90,"")</f>
        <v/>
      </c>
      <c r="MM90">
        <f>IFERROR(OA90,"")</f>
        <v/>
      </c>
      <c r="MN90">
        <f>IFERROR(OB90,"")</f>
        <v/>
      </c>
      <c r="MO90">
        <f>IFERROR(OC90,"")</f>
        <v/>
      </c>
      <c r="MP90" s="1">
        <f>COUNTIFS(#REF!,LT90,#REF!,1,#REF!,"&gt;="&amp;MC90,#REF!,"&lt;="&amp;MB90,#REF!,"&lt;="&amp;ME90,#REF!,"&gt;="&amp;MF90,#REF!,"="&amp;KV90,#REF!,"="&amp;KX90)</f>
        <v/>
      </c>
      <c r="MQ90" s="1">
        <f>COUNTIFS(#REF!,LT90,#REF!,0,#REF!,"&gt;="&amp;MC90,#REF!,"&lt;="&amp;MB90,#REF!,"&lt;="&amp;ME90,#REF!,"&gt;="&amp;MF90,#REF!,"="&amp;KV90,#REF!,"="&amp;KX90)</f>
        <v/>
      </c>
      <c r="MR90" s="1">
        <f>COUNTIFS(#REF!,LT90,#REF!,1,#REF!,"&gt;="&amp;MC90,#REF!,"&lt;="&amp;MB90,#REF!,"&lt;="&amp;ME90,#REF!,"&gt;="&amp;MF90,#REF!,"="&amp;KW90,#REF!,"="&amp;KY90)</f>
        <v/>
      </c>
      <c r="MS90" s="1">
        <f>COUNTIFS(#REF!,LT90,#REF!,0,#REF!,"&gt;="&amp;MC90,#REF!,"&lt;="&amp;MB90,#REF!,"&lt;="&amp;ME90,#REF!,"&gt;="&amp;MF90,#REF!,"="&amp;KW90,#REF!,"="&amp;KY90)</f>
        <v/>
      </c>
      <c r="MT90" s="1">
        <f>COUNTIFS(#REF!,LT90,#REF!,1,#REF!,"&gt;="&amp;MI90,#REF!,"&lt;="&amp;MH90,#REF!,"&lt;="&amp;ME90,#REF!,"&gt;="&amp;MF90)</f>
        <v/>
      </c>
      <c r="MU90" s="1">
        <f>COUNTIFS(#REF!,LT90,#REF!,0,#REF!,"&gt;="&amp;MI90,#REF!,"&lt;="&amp;MH90,#REF!,"&lt;="&amp;ME90,#REF!,"&gt;="&amp;MF90)</f>
        <v/>
      </c>
      <c r="MV90" s="1">
        <f>COUNTIFS(#REF!,LT90,#REF!,1,#REF!,"&gt;="&amp;MI90,#REF!,"&lt;="&amp;MH90,#REF!,"="&amp;KZ90,#REF!,"="&amp;LA90,#REF!,"&lt;="&amp;ME90,#REF!,"&gt;="&amp;MF90)</f>
        <v/>
      </c>
      <c r="MW90" s="1">
        <f>COUNTIFS(#REF!,LT90,#REF!,0,#REF!,"&gt;="&amp;MI90,#REF!,"&lt;="&amp;MH90,#REF!,"="&amp;KZ90,#REF!,"="&amp;LA90,#REF!,"&lt;="&amp;ME90,#REF!,"&gt;="&amp;MF90)</f>
        <v/>
      </c>
      <c r="MX90" s="1">
        <f>COUNTIFS(#REF!,LT90,#REF!,1,#REF!,"&gt;="&amp;MC90,#REF!,"&lt;="&amp;MB90,#REF!,"&lt;="&amp;ME90,#REF!,"&gt;="&amp;MF90)</f>
        <v/>
      </c>
      <c r="MY90" s="1">
        <f>COUNTIFS(#REF!,LT90,#REF!,0,#REF!,"&gt;="&amp;MC90,#REF!,"&lt;="&amp;MB90,#REF!,"&lt;="&amp;ME90,#REF!,"&gt;="&amp;MF90)</f>
        <v/>
      </c>
      <c r="MZ90" s="1">
        <f>COUNTIFS(#REF!,LT90,#REF!,1,#REF!,"&lt;="&amp;ME90,#REF!,"&gt;="&amp;MF90,#REF!,"="&amp;KV90,#REF!,"="&amp;KX90)</f>
        <v/>
      </c>
      <c r="NA90" s="1">
        <f>COUNTIFS(#REF!,LT90,#REF!,0,#REF!,"&lt;="&amp;ME90,#REF!,"&gt;="&amp;MF90,#REF!,"="&amp;KV90,#REF!,"="&amp;KX90)</f>
        <v/>
      </c>
      <c r="NB90" s="1">
        <f>COUNTIFS(#REF!,LT90,#REF!,1,#REF!,"&lt;="&amp;ME90,#REF!,"&gt;="&amp;MF90,#REF!,"="&amp;KW90,#REF!,"="&amp;KY90)</f>
        <v/>
      </c>
      <c r="NC90" s="1">
        <f>COUNTIFS(#REF!,LT90,#REF!,0,#REF!,"&lt;="&amp;ME90,#REF!,"&gt;="&amp;MF90,#REF!,"="&amp;KW90,#REF!,"="&amp;KY90)</f>
        <v/>
      </c>
      <c r="ND90" s="1">
        <f>MP90+MR90+MT90+MV90+MX90+MZ90+NB90</f>
        <v/>
      </c>
      <c r="NE90" s="1">
        <f>MQ90+MS90+MU90+MW90+MY90+NA90+NC90</f>
        <v/>
      </c>
      <c r="NF90" s="1">
        <f>ND90+NE90</f>
        <v/>
      </c>
      <c r="NG90" s="33">
        <f>ND90/(ND90+NE90)</f>
        <v/>
      </c>
      <c r="NH90" s="3">
        <f>1/NG90</f>
        <v/>
      </c>
      <c r="NI90" s="1">
        <f>LI90</f>
        <v/>
      </c>
      <c r="NJ90" s="79">
        <f>((1-NG90)*(1/(NI90-1))*0.98-(NG90*1))</f>
        <v/>
      </c>
      <c r="NK90" s="34">
        <f>IF(LR90&lt;0.9,0,IF(AND(LR90&gt;1.1),0,1))</f>
        <v/>
      </c>
      <c r="NL90" s="34">
        <f>IF(LS90&lt;0.9,0,IF(AND(LS90&gt;1.1),0,1))</f>
        <v/>
      </c>
      <c r="NM90" s="32">
        <f>IF(NF90&gt;99,1,0)</f>
        <v/>
      </c>
      <c r="NN90" s="32">
        <f>IF(NJ90&gt;0.0799,1,0)</f>
        <v/>
      </c>
      <c r="NO90" s="32">
        <f>IF(NJ90&gt;NQ90,1,0)</f>
        <v/>
      </c>
      <c r="NP90" s="32">
        <f>NM90+NN90+NO90+NK90+NL90</f>
        <v/>
      </c>
      <c r="NQ90" s="79">
        <f>(((100*NG90)*(NI90-1)*0.98)-((1-NG90)*100))/100</f>
        <v/>
      </c>
      <c r="NR90" s="34">
        <f>IF(LR90&lt;0.9,0,IF(AND(LR90&gt;1.1),0,1))</f>
        <v/>
      </c>
      <c r="NS90" s="34">
        <f>IF(LS90&lt;0.9,0,IF(AND(LS90&gt;1.1),0,1))</f>
        <v/>
      </c>
      <c r="NT90" s="32">
        <f>IF(NF90&gt;99,1,0)</f>
        <v/>
      </c>
      <c r="NU90" s="32">
        <f>IF(NQ90&gt;0.0799,1,0)</f>
        <v/>
      </c>
      <c r="NV90" s="32">
        <f>IF(NQ90&gt;NJ90,1,0)</f>
        <v/>
      </c>
      <c r="NW90" s="32">
        <f>NT90+NU90+NV90+NR90+NS90</f>
        <v/>
      </c>
      <c r="NX90">
        <f>IF(NP90=5,"LayAway0-1",IF(AND(NW90=5),"BackAway0-1",""))</f>
        <v/>
      </c>
      <c r="NY90">
        <f>IF(NP90=5,KO90,IF(AND(NW90=5),KO90,""))</f>
        <v/>
      </c>
      <c r="NZ90">
        <f>IF(NP90=5,"Match Odds",IF(AND(NW90=5),"Match Odds",""))</f>
        <v/>
      </c>
      <c r="OA90">
        <f>IF(NP90=5,KP90,IF(AND(NW90=5),KP90,""))</f>
        <v/>
      </c>
      <c r="OB90">
        <f>IF(NP90=5,"MATCH_ODDS",IF(AND(NW90=5),"MATCH_ODDS",""))</f>
        <v/>
      </c>
      <c r="OC90">
        <f>IF(NP90=5,"LAY",IF(AND(NW90=5),"BACK",""))</f>
        <v/>
      </c>
    </row>
    <row r="91" ht="16.5" customHeight="1" thickBot="1" thickTop="1">
      <c r="A91" s="2" t="n"/>
      <c r="KN91" s="1">
        <f>IF(INDEX(#REF!,MATCH('HT 0-1'!D91,#REF!,0))=INDEX(#REF!,MATCH('HT 0-1'!D91,#REF!,0)),INDEX(#REF!,MATCH('HT 0-1'!D91,#REF!,0)),"ERROR")</f>
        <v/>
      </c>
      <c r="KO91" s="1">
        <f>IF(INDEX(#REF!,MATCH('HT 0-1'!E91,#REF!,0))=INDEX(#REF!,MATCH('HT 0-1'!E91,#REF!,0)),INDEX(#REF!,MATCH('HT 0-1'!E91,#REF!,0)),"ERROR")</f>
        <v/>
      </c>
      <c r="KP91" s="1">
        <f>KN91&amp;" v "&amp;KO91</f>
        <v/>
      </c>
      <c r="KQ91">
        <f>B91&amp;"_"&amp;C91</f>
        <v/>
      </c>
      <c r="KR91" s="1">
        <f>IF((HW91/KK91)&lt;0.335,"G",IF((HW91/KK91)&gt;0.67,"R","A"))</f>
        <v/>
      </c>
      <c r="KS91" s="1">
        <f>IF((HX91/KK91)&lt;0.335,"G",IF((HX91/KK91)&gt;0.67,"R","A"))</f>
        <v/>
      </c>
      <c r="KT91" s="1">
        <f>IF((IH91/KK91)&lt;0.335,"G",IF((IH91/KK91)&gt;0.67,"R","A"))</f>
        <v/>
      </c>
      <c r="KU91" s="1">
        <f>IF((II91/KK91)&lt;0.335,"G",IF((II91/KK91)&gt;0.67,"R","A"))</f>
        <v/>
      </c>
      <c r="KV91" s="1">
        <f>IF((HZ91/KK91)&lt;0.335,"G",IF((HZ91/KK91)&gt;0.67,"R","A"))</f>
        <v/>
      </c>
      <c r="KW91" s="1">
        <f>IF((HY91/KK91)&lt;0.335,"G",IF((HY91/KK91)&gt;0.67,"R","A"))</f>
        <v/>
      </c>
      <c r="KX91" s="1">
        <f>IF((IK91/KK91)&lt;0.335,"G",IF((IK91/KK91)&gt;0.67,"R","A"))</f>
        <v/>
      </c>
      <c r="KY91" s="1">
        <f>IF((IJ91/KK91)&lt;0.335,"G",IF((IJ91/KK91)&gt;0.67,"R","A"))</f>
        <v/>
      </c>
      <c r="KZ91" s="1">
        <f>IF((HQ91/KK91)&lt;0.335,"G",IF((HQ91/KK91)&gt;0.67,"R","A"))</f>
        <v/>
      </c>
      <c r="LA91" s="1">
        <f>IF((IB91/KK91)&lt;0.335,"G",IF((IB91/KK91)&gt;0.67,"R","A"))</f>
        <v/>
      </c>
      <c r="LB91">
        <f>IF(LQ91="0-1",INDEX(Scrape!#REF!,MATCH('HT 0-1'!KP91,Scrape!$B:$B,0)),"")</f>
        <v/>
      </c>
      <c r="LC91">
        <f>IF(LQ91="0-1",INDEX(Scrape!$A:$A,MATCH('HT 0-1'!KP91,Scrape!$B:$B,0)),"")</f>
        <v/>
      </c>
      <c r="LD91">
        <f>IF(LQ91="0-1",INDEX(Scrape!$B:$B,MATCH('HT 0-1'!KP91,Scrape!$B:$B,0)),"")</f>
        <v/>
      </c>
      <c r="LE91">
        <f>IF(LQ91="0-1",INDEX(Scrape!$C:$C,MATCH('HT 0-1'!KP91,Scrape!$B:$B,0)),"")</f>
        <v/>
      </c>
      <c r="LF91">
        <f>IF(LQ91="0-1",INDEX(Scrape!$D:$D,MATCH('HT 0-1'!KP91,Scrape!$B:$B,0)),"")</f>
        <v/>
      </c>
      <c r="LG91">
        <f>IF(LQ91="0-1",INDEX(Scrape!$E:$E,MATCH('HT 0-1'!KP91,Scrape!$B:$B,0)),"")</f>
        <v/>
      </c>
      <c r="LH91">
        <f>IF(LQ91="0-1",INDEX(Scrape!$F:$F,MATCH('HT 0-1'!KP91,Scrape!$B:$B,0)),"")</f>
        <v/>
      </c>
      <c r="LI91">
        <f>IF(LQ91="0-1",INDEX(Scrape!$G:$G,MATCH('HT 0-1'!KP91,Scrape!$B:$B,0)),"")</f>
        <v/>
      </c>
      <c r="LJ91">
        <f>IF(LQ91="0-1",INDEX(Scrape!$H:$H,MATCH('HT 0-1'!KP91,Scrape!$B:$B,0)),"")</f>
        <v/>
      </c>
      <c r="LK91">
        <f>IF(LQ91="0-1",INDEX(Scrape!$I:$I,MATCH('HT 0-1'!KP91,Scrape!$B:$B,0)),"")</f>
        <v/>
      </c>
      <c r="LL91">
        <f>IF(LQ91="0-1",INDEX(Scrape!$J:$J,MATCH('HT 0-1'!KP91,Scrape!$B:$B,0)),"")</f>
        <v/>
      </c>
      <c r="LM91">
        <f>IF(LQ91="0-1",INDEX(Scrape!$K:$K,MATCH('HT 0-1'!KP91,Scrape!$B:$B,0)),"")</f>
        <v/>
      </c>
      <c r="LN91">
        <f>IF(LQ91="0-1",INDEX(Scrape!$L:$L,MATCH('HT 0-1'!KP91,Scrape!$B:$B,0)),"")</f>
        <v/>
      </c>
      <c r="LO91">
        <f>IF(LQ91="0-1",INDEX(Scrape!$M:$M,MATCH('HT 0-1'!KP91,Scrape!$B:$B,0)),"")</f>
        <v/>
      </c>
      <c r="LP91">
        <f>IF(LQ91="0-1",INDEX(Scrape!$N:$N,MATCH('HT 0-1'!KP91,Scrape!$B:$B,0)),"")</f>
        <v/>
      </c>
      <c r="LQ91">
        <f>INDEX(Scrape!$O:$O,MATCH('HT 0-1'!KP91,Scrape!$B:$B,0))</f>
        <v/>
      </c>
      <c r="LR91">
        <f>(1/LJ91)+(1/LI91)+(1/LH91)</f>
        <v/>
      </c>
      <c r="LS91">
        <f>(1/LG91)+(1/LF91)+(1/LE91)</f>
        <v/>
      </c>
      <c r="LT91" s="8">
        <f>IF(INDEX(#REF!,MATCH(KQ91,#REF!,0))=INDEX(#REF!,MATCH(KQ91,#REF!,0)),INDEX(#REF!,MATCH(KQ91,#REF!,0)),"ERROR")</f>
        <v/>
      </c>
      <c r="LU91" s="4">
        <f>IF(KR91="G",2,IF(KR91="R",0.5,IF(KR91="A",1)))</f>
        <v/>
      </c>
      <c r="LV91" s="4">
        <f>IF(KS91="G",0.5,IF(KS91="R",2,IF(KS91="A",1)))</f>
        <v/>
      </c>
      <c r="LW91" s="4">
        <f>IF(KT91="G",2,IF(KT91="R",0.5,IF(KT91="A",1)))</f>
        <v/>
      </c>
      <c r="LX91" s="4">
        <f>IF(KU91="G",0.5,IF(KU91="R",2,IF(KU91="A",1)))</f>
        <v/>
      </c>
      <c r="LY91" s="7">
        <f>(LK91*(LU91+LX91)+(LL91*(LU91+LX91)))</f>
        <v/>
      </c>
      <c r="LZ91" s="7">
        <f>(LN91*(LV91+LW91)+(LO91*(LV91+LW91)))</f>
        <v/>
      </c>
      <c r="MA91" s="11">
        <f>LY91-LZ91</f>
        <v/>
      </c>
      <c r="MB91" s="5">
        <f>MA91+2</f>
        <v/>
      </c>
      <c r="MC91" s="6">
        <f>MA91-2</f>
        <v/>
      </c>
      <c r="MD91" s="4">
        <f>LE91</f>
        <v/>
      </c>
      <c r="ME91" s="9">
        <f>IF(MD91=0,1000,MD91+0.75)</f>
        <v/>
      </c>
      <c r="MF91" s="10">
        <f>IF(MD91=0,0,MD91-0.75)</f>
        <v/>
      </c>
      <c r="MG91" s="4">
        <f>((LM91*(LU91+LX91))-((LP91*(LV91+LW91))))</f>
        <v/>
      </c>
      <c r="MH91" s="9">
        <f>MG91*1.2</f>
        <v/>
      </c>
      <c r="MI91" s="10">
        <f>MG91*0.8</f>
        <v/>
      </c>
      <c r="MJ91">
        <f>IFERROR(NX91,"")</f>
        <v/>
      </c>
      <c r="MK91">
        <f>IFERROR(NY91,"")</f>
        <v/>
      </c>
      <c r="ML91">
        <f>IFERROR(NZ91,"")</f>
        <v/>
      </c>
      <c r="MM91">
        <f>IFERROR(OA91,"")</f>
        <v/>
      </c>
      <c r="MN91">
        <f>IFERROR(OB91,"")</f>
        <v/>
      </c>
      <c r="MO91">
        <f>IFERROR(OC91,"")</f>
        <v/>
      </c>
      <c r="MP91" s="1">
        <f>COUNTIFS(#REF!,LT91,#REF!,1,#REF!,"&gt;="&amp;MC91,#REF!,"&lt;="&amp;MB91,#REF!,"&lt;="&amp;ME91,#REF!,"&gt;="&amp;MF91,#REF!,"="&amp;KV91,#REF!,"="&amp;KX91)</f>
        <v/>
      </c>
      <c r="MQ91" s="1">
        <f>COUNTIFS(#REF!,LT91,#REF!,0,#REF!,"&gt;="&amp;MC91,#REF!,"&lt;="&amp;MB91,#REF!,"&lt;="&amp;ME91,#REF!,"&gt;="&amp;MF91,#REF!,"="&amp;KV91,#REF!,"="&amp;KX91)</f>
        <v/>
      </c>
      <c r="MR91" s="1">
        <f>COUNTIFS(#REF!,LT91,#REF!,1,#REF!,"&gt;="&amp;MC91,#REF!,"&lt;="&amp;MB91,#REF!,"&lt;="&amp;ME91,#REF!,"&gt;="&amp;MF91,#REF!,"="&amp;KW91,#REF!,"="&amp;KY91)</f>
        <v/>
      </c>
      <c r="MS91" s="1">
        <f>COUNTIFS(#REF!,LT91,#REF!,0,#REF!,"&gt;="&amp;MC91,#REF!,"&lt;="&amp;MB91,#REF!,"&lt;="&amp;ME91,#REF!,"&gt;="&amp;MF91,#REF!,"="&amp;KW91,#REF!,"="&amp;KY91)</f>
        <v/>
      </c>
      <c r="MT91" s="1">
        <f>COUNTIFS(#REF!,LT91,#REF!,1,#REF!,"&gt;="&amp;MI91,#REF!,"&lt;="&amp;MH91,#REF!,"&lt;="&amp;ME91,#REF!,"&gt;="&amp;MF91)</f>
        <v/>
      </c>
      <c r="MU91" s="1">
        <f>COUNTIFS(#REF!,LT91,#REF!,0,#REF!,"&gt;="&amp;MI91,#REF!,"&lt;="&amp;MH91,#REF!,"&lt;="&amp;ME91,#REF!,"&gt;="&amp;MF91)</f>
        <v/>
      </c>
      <c r="MV91" s="1">
        <f>COUNTIFS(#REF!,LT91,#REF!,1,#REF!,"&gt;="&amp;MI91,#REF!,"&lt;="&amp;MH91,#REF!,"="&amp;KZ91,#REF!,"="&amp;LA91,#REF!,"&lt;="&amp;ME91,#REF!,"&gt;="&amp;MF91)</f>
        <v/>
      </c>
      <c r="MW91" s="1">
        <f>COUNTIFS(#REF!,LT91,#REF!,0,#REF!,"&gt;="&amp;MI91,#REF!,"&lt;="&amp;MH91,#REF!,"="&amp;KZ91,#REF!,"="&amp;LA91,#REF!,"&lt;="&amp;ME91,#REF!,"&gt;="&amp;MF91)</f>
        <v/>
      </c>
      <c r="MX91" s="1">
        <f>COUNTIFS(#REF!,LT91,#REF!,1,#REF!,"&gt;="&amp;MC91,#REF!,"&lt;="&amp;MB91,#REF!,"&lt;="&amp;ME91,#REF!,"&gt;="&amp;MF91)</f>
        <v/>
      </c>
      <c r="MY91" s="1">
        <f>COUNTIFS(#REF!,LT91,#REF!,0,#REF!,"&gt;="&amp;MC91,#REF!,"&lt;="&amp;MB91,#REF!,"&lt;="&amp;ME91,#REF!,"&gt;="&amp;MF91)</f>
        <v/>
      </c>
      <c r="MZ91" s="1">
        <f>COUNTIFS(#REF!,LT91,#REF!,1,#REF!,"&lt;="&amp;ME91,#REF!,"&gt;="&amp;MF91,#REF!,"="&amp;KV91,#REF!,"="&amp;KX91)</f>
        <v/>
      </c>
      <c r="NA91" s="1">
        <f>COUNTIFS(#REF!,LT91,#REF!,0,#REF!,"&lt;="&amp;ME91,#REF!,"&gt;="&amp;MF91,#REF!,"="&amp;KV91,#REF!,"="&amp;KX91)</f>
        <v/>
      </c>
      <c r="NB91" s="1">
        <f>COUNTIFS(#REF!,LT91,#REF!,1,#REF!,"&lt;="&amp;ME91,#REF!,"&gt;="&amp;MF91,#REF!,"="&amp;KW91,#REF!,"="&amp;KY91)</f>
        <v/>
      </c>
      <c r="NC91" s="1">
        <f>COUNTIFS(#REF!,LT91,#REF!,0,#REF!,"&lt;="&amp;ME91,#REF!,"&gt;="&amp;MF91,#REF!,"="&amp;KW91,#REF!,"="&amp;KY91)</f>
        <v/>
      </c>
      <c r="ND91" s="1">
        <f>MP91+MR91+MT91+MV91+MX91+MZ91+NB91</f>
        <v/>
      </c>
      <c r="NE91" s="1">
        <f>MQ91+MS91+MU91+MW91+MY91+NA91+NC91</f>
        <v/>
      </c>
      <c r="NF91" s="1">
        <f>ND91+NE91</f>
        <v/>
      </c>
      <c r="NG91" s="33">
        <f>ND91/(ND91+NE91)</f>
        <v/>
      </c>
      <c r="NH91" s="3">
        <f>1/NG91</f>
        <v/>
      </c>
      <c r="NI91" s="1">
        <f>LI91</f>
        <v/>
      </c>
      <c r="NJ91" s="79">
        <f>((1-NG91)*(1/(NI91-1))*0.98-(NG91*1))</f>
        <v/>
      </c>
      <c r="NK91" s="34">
        <f>IF(LR91&lt;0.9,0,IF(AND(LR91&gt;1.1),0,1))</f>
        <v/>
      </c>
      <c r="NL91" s="34">
        <f>IF(LS91&lt;0.9,0,IF(AND(LS91&gt;1.1),0,1))</f>
        <v/>
      </c>
      <c r="NM91" s="32">
        <f>IF(NF91&gt;99,1,0)</f>
        <v/>
      </c>
      <c r="NN91" s="32">
        <f>IF(NJ91&gt;0.0799,1,0)</f>
        <v/>
      </c>
      <c r="NO91" s="32">
        <f>IF(NJ91&gt;NQ91,1,0)</f>
        <v/>
      </c>
      <c r="NP91" s="32">
        <f>NM91+NN91+NO91+NK91+NL91</f>
        <v/>
      </c>
      <c r="NQ91" s="79">
        <f>(((100*NG91)*(NI91-1)*0.98)-((1-NG91)*100))/100</f>
        <v/>
      </c>
      <c r="NR91" s="34">
        <f>IF(LR91&lt;0.9,0,IF(AND(LR91&gt;1.1),0,1))</f>
        <v/>
      </c>
      <c r="NS91" s="34">
        <f>IF(LS91&lt;0.9,0,IF(AND(LS91&gt;1.1),0,1))</f>
        <v/>
      </c>
      <c r="NT91" s="32">
        <f>IF(NF91&gt;99,1,0)</f>
        <v/>
      </c>
      <c r="NU91" s="32">
        <f>IF(NQ91&gt;0.0799,1,0)</f>
        <v/>
      </c>
      <c r="NV91" s="32">
        <f>IF(NQ91&gt;NJ91,1,0)</f>
        <v/>
      </c>
      <c r="NW91" s="32">
        <f>NT91+NU91+NV91+NR91+NS91</f>
        <v/>
      </c>
      <c r="NX91">
        <f>IF(NP91=5,"LayAway0-1",IF(AND(NW91=5),"BackAway0-1",""))</f>
        <v/>
      </c>
      <c r="NY91">
        <f>IF(NP91=5,KO91,IF(AND(NW91=5),KO91,""))</f>
        <v/>
      </c>
      <c r="NZ91">
        <f>IF(NP91=5,"Match Odds",IF(AND(NW91=5),"Match Odds",""))</f>
        <v/>
      </c>
      <c r="OA91">
        <f>IF(NP91=5,KP91,IF(AND(NW91=5),KP91,""))</f>
        <v/>
      </c>
      <c r="OB91">
        <f>IF(NP91=5,"MATCH_ODDS",IF(AND(NW91=5),"MATCH_ODDS",""))</f>
        <v/>
      </c>
      <c r="OC91">
        <f>IF(NP91=5,"LAY",IF(AND(NW91=5),"BACK",""))</f>
        <v/>
      </c>
    </row>
    <row r="92" ht="16.5" customHeight="1" thickBot="1" thickTop="1">
      <c r="A92" s="2" t="n"/>
      <c r="KN92" s="1">
        <f>IF(INDEX(#REF!,MATCH('HT 0-1'!D92,#REF!,0))=INDEX(#REF!,MATCH('HT 0-1'!D92,#REF!,0)),INDEX(#REF!,MATCH('HT 0-1'!D92,#REF!,0)),"ERROR")</f>
        <v/>
      </c>
      <c r="KO92" s="1">
        <f>IF(INDEX(#REF!,MATCH('HT 0-1'!E92,#REF!,0))=INDEX(#REF!,MATCH('HT 0-1'!E92,#REF!,0)),INDEX(#REF!,MATCH('HT 0-1'!E92,#REF!,0)),"ERROR")</f>
        <v/>
      </c>
      <c r="KP92" s="1">
        <f>KN92&amp;" v "&amp;KO92</f>
        <v/>
      </c>
      <c r="KQ92">
        <f>B92&amp;"_"&amp;C92</f>
        <v/>
      </c>
      <c r="KR92" s="1">
        <f>IF((HW92/KK92)&lt;0.335,"G",IF((HW92/KK92)&gt;0.67,"R","A"))</f>
        <v/>
      </c>
      <c r="KS92" s="1">
        <f>IF((HX92/KK92)&lt;0.335,"G",IF((HX92/KK92)&gt;0.67,"R","A"))</f>
        <v/>
      </c>
      <c r="KT92" s="1">
        <f>IF((IH92/KK92)&lt;0.335,"G",IF((IH92/KK92)&gt;0.67,"R","A"))</f>
        <v/>
      </c>
      <c r="KU92" s="1">
        <f>IF((II92/KK92)&lt;0.335,"G",IF((II92/KK92)&gt;0.67,"R","A"))</f>
        <v/>
      </c>
      <c r="KV92" s="1">
        <f>IF((HZ92/KK92)&lt;0.335,"G",IF((HZ92/KK92)&gt;0.67,"R","A"))</f>
        <v/>
      </c>
      <c r="KW92" s="1">
        <f>IF((HY92/KK92)&lt;0.335,"G",IF((HY92/KK92)&gt;0.67,"R","A"))</f>
        <v/>
      </c>
      <c r="KX92" s="1">
        <f>IF((IK92/KK92)&lt;0.335,"G",IF((IK92/KK92)&gt;0.67,"R","A"))</f>
        <v/>
      </c>
      <c r="KY92" s="1">
        <f>IF((IJ92/KK92)&lt;0.335,"G",IF((IJ92/KK92)&gt;0.67,"R","A"))</f>
        <v/>
      </c>
      <c r="KZ92" s="1">
        <f>IF((HQ92/KK92)&lt;0.335,"G",IF((HQ92/KK92)&gt;0.67,"R","A"))</f>
        <v/>
      </c>
      <c r="LA92" s="1">
        <f>IF((IB92/KK92)&lt;0.335,"G",IF((IB92/KK92)&gt;0.67,"R","A"))</f>
        <v/>
      </c>
      <c r="LB92">
        <f>IF(LQ92="0-1",INDEX(Scrape!#REF!,MATCH('HT 0-1'!KP92,Scrape!$B:$B,0)),"")</f>
        <v/>
      </c>
      <c r="LC92">
        <f>IF(LQ92="0-1",INDEX(Scrape!$A:$A,MATCH('HT 0-1'!KP92,Scrape!$B:$B,0)),"")</f>
        <v/>
      </c>
      <c r="LD92">
        <f>IF(LQ92="0-1",INDEX(Scrape!$B:$B,MATCH('HT 0-1'!KP92,Scrape!$B:$B,0)),"")</f>
        <v/>
      </c>
      <c r="LE92">
        <f>IF(LQ92="0-1",INDEX(Scrape!$C:$C,MATCH('HT 0-1'!KP92,Scrape!$B:$B,0)),"")</f>
        <v/>
      </c>
      <c r="LF92">
        <f>IF(LQ92="0-1",INDEX(Scrape!$D:$D,MATCH('HT 0-1'!KP92,Scrape!$B:$B,0)),"")</f>
        <v/>
      </c>
      <c r="LG92">
        <f>IF(LQ92="0-1",INDEX(Scrape!$E:$E,MATCH('HT 0-1'!KP92,Scrape!$B:$B,0)),"")</f>
        <v/>
      </c>
      <c r="LH92">
        <f>IF(LQ92="0-1",INDEX(Scrape!$F:$F,MATCH('HT 0-1'!KP92,Scrape!$B:$B,0)),"")</f>
        <v/>
      </c>
      <c r="LI92">
        <f>IF(LQ92="0-1",INDEX(Scrape!$G:$G,MATCH('HT 0-1'!KP92,Scrape!$B:$B,0)),"")</f>
        <v/>
      </c>
      <c r="LJ92">
        <f>IF(LQ92="0-1",INDEX(Scrape!$H:$H,MATCH('HT 0-1'!KP92,Scrape!$B:$B,0)),"")</f>
        <v/>
      </c>
      <c r="LK92">
        <f>IF(LQ92="0-1",INDEX(Scrape!$I:$I,MATCH('HT 0-1'!KP92,Scrape!$B:$B,0)),"")</f>
        <v/>
      </c>
      <c r="LL92">
        <f>IF(LQ92="0-1",INDEX(Scrape!$J:$J,MATCH('HT 0-1'!KP92,Scrape!$B:$B,0)),"")</f>
        <v/>
      </c>
      <c r="LM92">
        <f>IF(LQ92="0-1",INDEX(Scrape!$K:$K,MATCH('HT 0-1'!KP92,Scrape!$B:$B,0)),"")</f>
        <v/>
      </c>
      <c r="LN92">
        <f>IF(LQ92="0-1",INDEX(Scrape!$L:$L,MATCH('HT 0-1'!KP92,Scrape!$B:$B,0)),"")</f>
        <v/>
      </c>
      <c r="LO92">
        <f>IF(LQ92="0-1",INDEX(Scrape!$M:$M,MATCH('HT 0-1'!KP92,Scrape!$B:$B,0)),"")</f>
        <v/>
      </c>
      <c r="LP92">
        <f>IF(LQ92="0-1",INDEX(Scrape!$N:$N,MATCH('HT 0-1'!KP92,Scrape!$B:$B,0)),"")</f>
        <v/>
      </c>
      <c r="LQ92">
        <f>INDEX(Scrape!$O:$O,MATCH('HT 0-1'!KP92,Scrape!$B:$B,0))</f>
        <v/>
      </c>
      <c r="LR92">
        <f>(1/LJ92)+(1/LI92)+(1/LH92)</f>
        <v/>
      </c>
      <c r="LS92">
        <f>(1/LG92)+(1/LF92)+(1/LE92)</f>
        <v/>
      </c>
      <c r="LT92" s="8">
        <f>IF(INDEX(#REF!,MATCH(KQ92,#REF!,0))=INDEX(#REF!,MATCH(KQ92,#REF!,0)),INDEX(#REF!,MATCH(KQ92,#REF!,0)),"ERROR")</f>
        <v/>
      </c>
      <c r="LU92" s="4">
        <f>IF(KR92="G",2,IF(KR92="R",0.5,IF(KR92="A",1)))</f>
        <v/>
      </c>
      <c r="LV92" s="4">
        <f>IF(KS92="G",0.5,IF(KS92="R",2,IF(KS92="A",1)))</f>
        <v/>
      </c>
      <c r="LW92" s="4">
        <f>IF(KT92="G",2,IF(KT92="R",0.5,IF(KT92="A",1)))</f>
        <v/>
      </c>
      <c r="LX92" s="4">
        <f>IF(KU92="G",0.5,IF(KU92="R",2,IF(KU92="A",1)))</f>
        <v/>
      </c>
      <c r="LY92" s="7">
        <f>(LK92*(LU92+LX92)+(LL92*(LU92+LX92)))</f>
        <v/>
      </c>
      <c r="LZ92" s="7">
        <f>(LN92*(LV92+LW92)+(LO92*(LV92+LW92)))</f>
        <v/>
      </c>
      <c r="MA92" s="11">
        <f>LY92-LZ92</f>
        <v/>
      </c>
      <c r="MB92" s="5">
        <f>MA92+2</f>
        <v/>
      </c>
      <c r="MC92" s="6">
        <f>MA92-2</f>
        <v/>
      </c>
      <c r="MD92" s="4">
        <f>LE92</f>
        <v/>
      </c>
      <c r="ME92" s="9">
        <f>IF(MD92=0,1000,MD92+0.75)</f>
        <v/>
      </c>
      <c r="MF92" s="10">
        <f>IF(MD92=0,0,MD92-0.75)</f>
        <v/>
      </c>
      <c r="MG92" s="4">
        <f>((LM92*(LU92+LX92))-((LP92*(LV92+LW92))))</f>
        <v/>
      </c>
      <c r="MH92" s="9">
        <f>MG92*1.2</f>
        <v/>
      </c>
      <c r="MI92" s="10">
        <f>MG92*0.8</f>
        <v/>
      </c>
      <c r="MJ92">
        <f>IFERROR(NX92,"")</f>
        <v/>
      </c>
      <c r="MK92">
        <f>IFERROR(NY92,"")</f>
        <v/>
      </c>
      <c r="ML92">
        <f>IFERROR(NZ92,"")</f>
        <v/>
      </c>
      <c r="MM92">
        <f>IFERROR(OA92,"")</f>
        <v/>
      </c>
      <c r="MN92">
        <f>IFERROR(OB92,"")</f>
        <v/>
      </c>
      <c r="MO92">
        <f>IFERROR(OC92,"")</f>
        <v/>
      </c>
      <c r="MP92" s="1">
        <f>COUNTIFS(#REF!,LT92,#REF!,1,#REF!,"&gt;="&amp;MC92,#REF!,"&lt;="&amp;MB92,#REF!,"&lt;="&amp;ME92,#REF!,"&gt;="&amp;MF92,#REF!,"="&amp;KV92,#REF!,"="&amp;KX92)</f>
        <v/>
      </c>
      <c r="MQ92" s="1">
        <f>COUNTIFS(#REF!,LT92,#REF!,0,#REF!,"&gt;="&amp;MC92,#REF!,"&lt;="&amp;MB92,#REF!,"&lt;="&amp;ME92,#REF!,"&gt;="&amp;MF92,#REF!,"="&amp;KV92,#REF!,"="&amp;KX92)</f>
        <v/>
      </c>
      <c r="MR92" s="1">
        <f>COUNTIFS(#REF!,LT92,#REF!,1,#REF!,"&gt;="&amp;MC92,#REF!,"&lt;="&amp;MB92,#REF!,"&lt;="&amp;ME92,#REF!,"&gt;="&amp;MF92,#REF!,"="&amp;KW92,#REF!,"="&amp;KY92)</f>
        <v/>
      </c>
      <c r="MS92" s="1">
        <f>COUNTIFS(#REF!,LT92,#REF!,0,#REF!,"&gt;="&amp;MC92,#REF!,"&lt;="&amp;MB92,#REF!,"&lt;="&amp;ME92,#REF!,"&gt;="&amp;MF92,#REF!,"="&amp;KW92,#REF!,"="&amp;KY92)</f>
        <v/>
      </c>
      <c r="MT92" s="1">
        <f>COUNTIFS(#REF!,LT92,#REF!,1,#REF!,"&gt;="&amp;MI92,#REF!,"&lt;="&amp;MH92,#REF!,"&lt;="&amp;ME92,#REF!,"&gt;="&amp;MF92)</f>
        <v/>
      </c>
      <c r="MU92" s="1">
        <f>COUNTIFS(#REF!,LT92,#REF!,0,#REF!,"&gt;="&amp;MI92,#REF!,"&lt;="&amp;MH92,#REF!,"&lt;="&amp;ME92,#REF!,"&gt;="&amp;MF92)</f>
        <v/>
      </c>
      <c r="MV92" s="1">
        <f>COUNTIFS(#REF!,LT92,#REF!,1,#REF!,"&gt;="&amp;MI92,#REF!,"&lt;="&amp;MH92,#REF!,"="&amp;KZ92,#REF!,"="&amp;LA92,#REF!,"&lt;="&amp;ME92,#REF!,"&gt;="&amp;MF92)</f>
        <v/>
      </c>
      <c r="MW92" s="1">
        <f>COUNTIFS(#REF!,LT92,#REF!,0,#REF!,"&gt;="&amp;MI92,#REF!,"&lt;="&amp;MH92,#REF!,"="&amp;KZ92,#REF!,"="&amp;LA92,#REF!,"&lt;="&amp;ME92,#REF!,"&gt;="&amp;MF92)</f>
        <v/>
      </c>
      <c r="MX92" s="1">
        <f>COUNTIFS(#REF!,LT92,#REF!,1,#REF!,"&gt;="&amp;MC92,#REF!,"&lt;="&amp;MB92,#REF!,"&lt;="&amp;ME92,#REF!,"&gt;="&amp;MF92)</f>
        <v/>
      </c>
      <c r="MY92" s="1">
        <f>COUNTIFS(#REF!,LT92,#REF!,0,#REF!,"&gt;="&amp;MC92,#REF!,"&lt;="&amp;MB92,#REF!,"&lt;="&amp;ME92,#REF!,"&gt;="&amp;MF92)</f>
        <v/>
      </c>
      <c r="MZ92" s="1">
        <f>COUNTIFS(#REF!,LT92,#REF!,1,#REF!,"&lt;="&amp;ME92,#REF!,"&gt;="&amp;MF92,#REF!,"="&amp;KV92,#REF!,"="&amp;KX92)</f>
        <v/>
      </c>
      <c r="NA92" s="1">
        <f>COUNTIFS(#REF!,LT92,#REF!,0,#REF!,"&lt;="&amp;ME92,#REF!,"&gt;="&amp;MF92,#REF!,"="&amp;KV92,#REF!,"="&amp;KX92)</f>
        <v/>
      </c>
      <c r="NB92" s="1">
        <f>COUNTIFS(#REF!,LT92,#REF!,1,#REF!,"&lt;="&amp;ME92,#REF!,"&gt;="&amp;MF92,#REF!,"="&amp;KW92,#REF!,"="&amp;KY92)</f>
        <v/>
      </c>
      <c r="NC92" s="1">
        <f>COUNTIFS(#REF!,LT92,#REF!,0,#REF!,"&lt;="&amp;ME92,#REF!,"&gt;="&amp;MF92,#REF!,"="&amp;KW92,#REF!,"="&amp;KY92)</f>
        <v/>
      </c>
      <c r="ND92" s="1">
        <f>MP92+MR92+MT92+MV92+MX92+MZ92+NB92</f>
        <v/>
      </c>
      <c r="NE92" s="1">
        <f>MQ92+MS92+MU92+MW92+MY92+NA92+NC92</f>
        <v/>
      </c>
      <c r="NF92" s="1">
        <f>ND92+NE92</f>
        <v/>
      </c>
      <c r="NG92" s="33">
        <f>ND92/(ND92+NE92)</f>
        <v/>
      </c>
      <c r="NH92" s="3">
        <f>1/NG92</f>
        <v/>
      </c>
      <c r="NI92" s="1">
        <f>LI92</f>
        <v/>
      </c>
      <c r="NJ92" s="79">
        <f>((1-NG92)*(1/(NI92-1))*0.98-(NG92*1))</f>
        <v/>
      </c>
      <c r="NK92" s="34">
        <f>IF(LR92&lt;0.9,0,IF(AND(LR92&gt;1.1),0,1))</f>
        <v/>
      </c>
      <c r="NL92" s="34">
        <f>IF(LS92&lt;0.9,0,IF(AND(LS92&gt;1.1),0,1))</f>
        <v/>
      </c>
      <c r="NM92" s="32">
        <f>IF(NF92&gt;99,1,0)</f>
        <v/>
      </c>
      <c r="NN92" s="32">
        <f>IF(NJ92&gt;0.0799,1,0)</f>
        <v/>
      </c>
      <c r="NO92" s="32">
        <f>IF(NJ92&gt;NQ92,1,0)</f>
        <v/>
      </c>
      <c r="NP92" s="32">
        <f>NM92+NN92+NO92+NK92+NL92</f>
        <v/>
      </c>
      <c r="NQ92" s="79">
        <f>(((100*NG92)*(NI92-1)*0.98)-((1-NG92)*100))/100</f>
        <v/>
      </c>
      <c r="NR92" s="34">
        <f>IF(LR92&lt;0.9,0,IF(AND(LR92&gt;1.1),0,1))</f>
        <v/>
      </c>
      <c r="NS92" s="34">
        <f>IF(LS92&lt;0.9,0,IF(AND(LS92&gt;1.1),0,1))</f>
        <v/>
      </c>
      <c r="NT92" s="32">
        <f>IF(NF92&gt;99,1,0)</f>
        <v/>
      </c>
      <c r="NU92" s="32">
        <f>IF(NQ92&gt;0.0799,1,0)</f>
        <v/>
      </c>
      <c r="NV92" s="32">
        <f>IF(NQ92&gt;NJ92,1,0)</f>
        <v/>
      </c>
      <c r="NW92" s="32">
        <f>NT92+NU92+NV92+NR92+NS92</f>
        <v/>
      </c>
      <c r="NX92">
        <f>IF(NP92=5,"LayAway0-1",IF(AND(NW92=5),"BackAway0-1",""))</f>
        <v/>
      </c>
      <c r="NY92">
        <f>IF(NP92=5,KO92,IF(AND(NW92=5),KO92,""))</f>
        <v/>
      </c>
      <c r="NZ92">
        <f>IF(NP92=5,"Match Odds",IF(AND(NW92=5),"Match Odds",""))</f>
        <v/>
      </c>
      <c r="OA92">
        <f>IF(NP92=5,KP92,IF(AND(NW92=5),KP92,""))</f>
        <v/>
      </c>
      <c r="OB92">
        <f>IF(NP92=5,"MATCH_ODDS",IF(AND(NW92=5),"MATCH_ODDS",""))</f>
        <v/>
      </c>
      <c r="OC92">
        <f>IF(NP92=5,"LAY",IF(AND(NW92=5),"BACK",""))</f>
        <v/>
      </c>
    </row>
    <row r="93" ht="16.5" customHeight="1" thickBot="1" thickTop="1">
      <c r="A93" s="2" t="n"/>
      <c r="KN93" s="1">
        <f>IF(INDEX(#REF!,MATCH('HT 0-1'!D93,#REF!,0))=INDEX(#REF!,MATCH('HT 0-1'!D93,#REF!,0)),INDEX(#REF!,MATCH('HT 0-1'!D93,#REF!,0)),"ERROR")</f>
        <v/>
      </c>
      <c r="KO93" s="1">
        <f>IF(INDEX(#REF!,MATCH('HT 0-1'!E93,#REF!,0))=INDEX(#REF!,MATCH('HT 0-1'!E93,#REF!,0)),INDEX(#REF!,MATCH('HT 0-1'!E93,#REF!,0)),"ERROR")</f>
        <v/>
      </c>
      <c r="KP93" s="1">
        <f>KN93&amp;" v "&amp;KO93</f>
        <v/>
      </c>
      <c r="KQ93">
        <f>B93&amp;"_"&amp;C93</f>
        <v/>
      </c>
      <c r="KR93" s="1">
        <f>IF((HW93/KK93)&lt;0.335,"G",IF((HW93/KK93)&gt;0.67,"R","A"))</f>
        <v/>
      </c>
      <c r="KS93" s="1">
        <f>IF((HX93/KK93)&lt;0.335,"G",IF((HX93/KK93)&gt;0.67,"R","A"))</f>
        <v/>
      </c>
      <c r="KT93" s="1">
        <f>IF((IH93/KK93)&lt;0.335,"G",IF((IH93/KK93)&gt;0.67,"R","A"))</f>
        <v/>
      </c>
      <c r="KU93" s="1">
        <f>IF((II93/KK93)&lt;0.335,"G",IF((II93/KK93)&gt;0.67,"R","A"))</f>
        <v/>
      </c>
      <c r="KV93" s="1">
        <f>IF((HZ93/KK93)&lt;0.335,"G",IF((HZ93/KK93)&gt;0.67,"R","A"))</f>
        <v/>
      </c>
      <c r="KW93" s="1">
        <f>IF((HY93/KK93)&lt;0.335,"G",IF((HY93/KK93)&gt;0.67,"R","A"))</f>
        <v/>
      </c>
      <c r="KX93" s="1">
        <f>IF((IK93/KK93)&lt;0.335,"G",IF((IK93/KK93)&gt;0.67,"R","A"))</f>
        <v/>
      </c>
      <c r="KY93" s="1">
        <f>IF((IJ93/KK93)&lt;0.335,"G",IF((IJ93/KK93)&gt;0.67,"R","A"))</f>
        <v/>
      </c>
      <c r="KZ93" s="1">
        <f>IF((HQ93/KK93)&lt;0.335,"G",IF((HQ93/KK93)&gt;0.67,"R","A"))</f>
        <v/>
      </c>
      <c r="LA93" s="1">
        <f>IF((IB93/KK93)&lt;0.335,"G",IF((IB93/KK93)&gt;0.67,"R","A"))</f>
        <v/>
      </c>
      <c r="LB93">
        <f>IF(LQ93="0-1",INDEX(Scrape!#REF!,MATCH('HT 0-1'!KP93,Scrape!$B:$B,0)),"")</f>
        <v/>
      </c>
      <c r="LC93">
        <f>IF(LQ93="0-1",INDEX(Scrape!$A:$A,MATCH('HT 0-1'!KP93,Scrape!$B:$B,0)),"")</f>
        <v/>
      </c>
      <c r="LD93">
        <f>IF(LQ93="0-1",INDEX(Scrape!$B:$B,MATCH('HT 0-1'!KP93,Scrape!$B:$B,0)),"")</f>
        <v/>
      </c>
      <c r="LE93">
        <f>IF(LQ93="0-1",INDEX(Scrape!$C:$C,MATCH('HT 0-1'!KP93,Scrape!$B:$B,0)),"")</f>
        <v/>
      </c>
      <c r="LF93">
        <f>IF(LQ93="0-1",INDEX(Scrape!$D:$D,MATCH('HT 0-1'!KP93,Scrape!$B:$B,0)),"")</f>
        <v/>
      </c>
      <c r="LG93">
        <f>IF(LQ93="0-1",INDEX(Scrape!$E:$E,MATCH('HT 0-1'!KP93,Scrape!$B:$B,0)),"")</f>
        <v/>
      </c>
      <c r="LH93">
        <f>IF(LQ93="0-1",INDEX(Scrape!$F:$F,MATCH('HT 0-1'!KP93,Scrape!$B:$B,0)),"")</f>
        <v/>
      </c>
      <c r="LI93">
        <f>IF(LQ93="0-1",INDEX(Scrape!$G:$G,MATCH('HT 0-1'!KP93,Scrape!$B:$B,0)),"")</f>
        <v/>
      </c>
      <c r="LJ93">
        <f>IF(LQ93="0-1",INDEX(Scrape!$H:$H,MATCH('HT 0-1'!KP93,Scrape!$B:$B,0)),"")</f>
        <v/>
      </c>
      <c r="LK93">
        <f>IF(LQ93="0-1",INDEX(Scrape!$I:$I,MATCH('HT 0-1'!KP93,Scrape!$B:$B,0)),"")</f>
        <v/>
      </c>
      <c r="LL93">
        <f>IF(LQ93="0-1",INDEX(Scrape!$J:$J,MATCH('HT 0-1'!KP93,Scrape!$B:$B,0)),"")</f>
        <v/>
      </c>
      <c r="LM93">
        <f>IF(LQ93="0-1",INDEX(Scrape!$K:$K,MATCH('HT 0-1'!KP93,Scrape!$B:$B,0)),"")</f>
        <v/>
      </c>
      <c r="LN93">
        <f>IF(LQ93="0-1",INDEX(Scrape!$L:$L,MATCH('HT 0-1'!KP93,Scrape!$B:$B,0)),"")</f>
        <v/>
      </c>
      <c r="LO93">
        <f>IF(LQ93="0-1",INDEX(Scrape!$M:$M,MATCH('HT 0-1'!KP93,Scrape!$B:$B,0)),"")</f>
        <v/>
      </c>
      <c r="LP93">
        <f>IF(LQ93="0-1",INDEX(Scrape!$N:$N,MATCH('HT 0-1'!KP93,Scrape!$B:$B,0)),"")</f>
        <v/>
      </c>
      <c r="LQ93">
        <f>INDEX(Scrape!$O:$O,MATCH('HT 0-1'!KP93,Scrape!$B:$B,0))</f>
        <v/>
      </c>
      <c r="LR93">
        <f>(1/LJ93)+(1/LI93)+(1/LH93)</f>
        <v/>
      </c>
      <c r="LS93">
        <f>(1/LG93)+(1/LF93)+(1/LE93)</f>
        <v/>
      </c>
      <c r="LT93" s="8">
        <f>IF(INDEX(#REF!,MATCH(KQ93,#REF!,0))=INDEX(#REF!,MATCH(KQ93,#REF!,0)),INDEX(#REF!,MATCH(KQ93,#REF!,0)),"ERROR")</f>
        <v/>
      </c>
      <c r="LU93" s="4">
        <f>IF(KR93="G",2,IF(KR93="R",0.5,IF(KR93="A",1)))</f>
        <v/>
      </c>
      <c r="LV93" s="4">
        <f>IF(KS93="G",0.5,IF(KS93="R",2,IF(KS93="A",1)))</f>
        <v/>
      </c>
      <c r="LW93" s="4">
        <f>IF(KT93="G",2,IF(KT93="R",0.5,IF(KT93="A",1)))</f>
        <v/>
      </c>
      <c r="LX93" s="4">
        <f>IF(KU93="G",0.5,IF(KU93="R",2,IF(KU93="A",1)))</f>
        <v/>
      </c>
      <c r="LY93" s="7">
        <f>(LK93*(LU93+LX93)+(LL93*(LU93+LX93)))</f>
        <v/>
      </c>
      <c r="LZ93" s="7">
        <f>(LN93*(LV93+LW93)+(LO93*(LV93+LW93)))</f>
        <v/>
      </c>
      <c r="MA93" s="11">
        <f>LY93-LZ93</f>
        <v/>
      </c>
      <c r="MB93" s="5">
        <f>MA93+2</f>
        <v/>
      </c>
      <c r="MC93" s="6">
        <f>MA93-2</f>
        <v/>
      </c>
      <c r="MD93" s="4">
        <f>LE93</f>
        <v/>
      </c>
      <c r="ME93" s="9">
        <f>IF(MD93=0,1000,MD93+0.75)</f>
        <v/>
      </c>
      <c r="MF93" s="10">
        <f>IF(MD93=0,0,MD93-0.75)</f>
        <v/>
      </c>
      <c r="MG93" s="4">
        <f>((LM93*(LU93+LX93))-((LP93*(LV93+LW93))))</f>
        <v/>
      </c>
      <c r="MH93" s="9">
        <f>MG93*1.2</f>
        <v/>
      </c>
      <c r="MI93" s="10">
        <f>MG93*0.8</f>
        <v/>
      </c>
      <c r="MJ93">
        <f>IFERROR(NX93,"")</f>
        <v/>
      </c>
      <c r="MK93">
        <f>IFERROR(NY93,"")</f>
        <v/>
      </c>
      <c r="ML93">
        <f>IFERROR(NZ93,"")</f>
        <v/>
      </c>
      <c r="MM93">
        <f>IFERROR(OA93,"")</f>
        <v/>
      </c>
      <c r="MN93">
        <f>IFERROR(OB93,"")</f>
        <v/>
      </c>
      <c r="MO93">
        <f>IFERROR(OC93,"")</f>
        <v/>
      </c>
      <c r="MP93" s="1">
        <f>COUNTIFS(#REF!,LT93,#REF!,1,#REF!,"&gt;="&amp;MC93,#REF!,"&lt;="&amp;MB93,#REF!,"&lt;="&amp;ME93,#REF!,"&gt;="&amp;MF93,#REF!,"="&amp;KV93,#REF!,"="&amp;KX93)</f>
        <v/>
      </c>
      <c r="MQ93" s="1">
        <f>COUNTIFS(#REF!,LT93,#REF!,0,#REF!,"&gt;="&amp;MC93,#REF!,"&lt;="&amp;MB93,#REF!,"&lt;="&amp;ME93,#REF!,"&gt;="&amp;MF93,#REF!,"="&amp;KV93,#REF!,"="&amp;KX93)</f>
        <v/>
      </c>
      <c r="MR93" s="1">
        <f>COUNTIFS(#REF!,LT93,#REF!,1,#REF!,"&gt;="&amp;MC93,#REF!,"&lt;="&amp;MB93,#REF!,"&lt;="&amp;ME93,#REF!,"&gt;="&amp;MF93,#REF!,"="&amp;KW93,#REF!,"="&amp;KY93)</f>
        <v/>
      </c>
      <c r="MS93" s="1">
        <f>COUNTIFS(#REF!,LT93,#REF!,0,#REF!,"&gt;="&amp;MC93,#REF!,"&lt;="&amp;MB93,#REF!,"&lt;="&amp;ME93,#REF!,"&gt;="&amp;MF93,#REF!,"="&amp;KW93,#REF!,"="&amp;KY93)</f>
        <v/>
      </c>
      <c r="MT93" s="1">
        <f>COUNTIFS(#REF!,LT93,#REF!,1,#REF!,"&gt;="&amp;MI93,#REF!,"&lt;="&amp;MH93,#REF!,"&lt;="&amp;ME93,#REF!,"&gt;="&amp;MF93)</f>
        <v/>
      </c>
      <c r="MU93" s="1">
        <f>COUNTIFS(#REF!,LT93,#REF!,0,#REF!,"&gt;="&amp;MI93,#REF!,"&lt;="&amp;MH93,#REF!,"&lt;="&amp;ME93,#REF!,"&gt;="&amp;MF93)</f>
        <v/>
      </c>
      <c r="MV93" s="1">
        <f>COUNTIFS(#REF!,LT93,#REF!,1,#REF!,"&gt;="&amp;MI93,#REF!,"&lt;="&amp;MH93,#REF!,"="&amp;KZ93,#REF!,"="&amp;LA93,#REF!,"&lt;="&amp;ME93,#REF!,"&gt;="&amp;MF93)</f>
        <v/>
      </c>
      <c r="MW93" s="1">
        <f>COUNTIFS(#REF!,LT93,#REF!,0,#REF!,"&gt;="&amp;MI93,#REF!,"&lt;="&amp;MH93,#REF!,"="&amp;KZ93,#REF!,"="&amp;LA93,#REF!,"&lt;="&amp;ME93,#REF!,"&gt;="&amp;MF93)</f>
        <v/>
      </c>
      <c r="MX93" s="1">
        <f>COUNTIFS(#REF!,LT93,#REF!,1,#REF!,"&gt;="&amp;MC93,#REF!,"&lt;="&amp;MB93,#REF!,"&lt;="&amp;ME93,#REF!,"&gt;="&amp;MF93)</f>
        <v/>
      </c>
      <c r="MY93" s="1">
        <f>COUNTIFS(#REF!,LT93,#REF!,0,#REF!,"&gt;="&amp;MC93,#REF!,"&lt;="&amp;MB93,#REF!,"&lt;="&amp;ME93,#REF!,"&gt;="&amp;MF93)</f>
        <v/>
      </c>
      <c r="MZ93" s="1">
        <f>COUNTIFS(#REF!,LT93,#REF!,1,#REF!,"&lt;="&amp;ME93,#REF!,"&gt;="&amp;MF93,#REF!,"="&amp;KV93,#REF!,"="&amp;KX93)</f>
        <v/>
      </c>
      <c r="NA93" s="1">
        <f>COUNTIFS(#REF!,LT93,#REF!,0,#REF!,"&lt;="&amp;ME93,#REF!,"&gt;="&amp;MF93,#REF!,"="&amp;KV93,#REF!,"="&amp;KX93)</f>
        <v/>
      </c>
      <c r="NB93" s="1">
        <f>COUNTIFS(#REF!,LT93,#REF!,1,#REF!,"&lt;="&amp;ME93,#REF!,"&gt;="&amp;MF93,#REF!,"="&amp;KW93,#REF!,"="&amp;KY93)</f>
        <v/>
      </c>
      <c r="NC93" s="1">
        <f>COUNTIFS(#REF!,LT93,#REF!,0,#REF!,"&lt;="&amp;ME93,#REF!,"&gt;="&amp;MF93,#REF!,"="&amp;KW93,#REF!,"="&amp;KY93)</f>
        <v/>
      </c>
      <c r="ND93" s="1">
        <f>MP93+MR93+MT93+MV93+MX93+MZ93+NB93</f>
        <v/>
      </c>
      <c r="NE93" s="1">
        <f>MQ93+MS93+MU93+MW93+MY93+NA93+NC93</f>
        <v/>
      </c>
      <c r="NF93" s="1">
        <f>ND93+NE93</f>
        <v/>
      </c>
      <c r="NG93" s="33">
        <f>ND93/(ND93+NE93)</f>
        <v/>
      </c>
      <c r="NH93" s="3">
        <f>1/NG93</f>
        <v/>
      </c>
      <c r="NI93" s="1">
        <f>LI93</f>
        <v/>
      </c>
      <c r="NJ93" s="79">
        <f>((1-NG93)*(1/(NI93-1))*0.98-(NG93*1))</f>
        <v/>
      </c>
      <c r="NK93" s="34">
        <f>IF(LR93&lt;0.9,0,IF(AND(LR93&gt;1.1),0,1))</f>
        <v/>
      </c>
      <c r="NL93" s="34">
        <f>IF(LS93&lt;0.9,0,IF(AND(LS93&gt;1.1),0,1))</f>
        <v/>
      </c>
      <c r="NM93" s="32">
        <f>IF(NF93&gt;99,1,0)</f>
        <v/>
      </c>
      <c r="NN93" s="32">
        <f>IF(NJ93&gt;0.0799,1,0)</f>
        <v/>
      </c>
      <c r="NO93" s="32">
        <f>IF(NJ93&gt;NQ93,1,0)</f>
        <v/>
      </c>
      <c r="NP93" s="32">
        <f>NM93+NN93+NO93+NK93+NL93</f>
        <v/>
      </c>
      <c r="NQ93" s="79">
        <f>(((100*NG93)*(NI93-1)*0.98)-((1-NG93)*100))/100</f>
        <v/>
      </c>
      <c r="NR93" s="34">
        <f>IF(LR93&lt;0.9,0,IF(AND(LR93&gt;1.1),0,1))</f>
        <v/>
      </c>
      <c r="NS93" s="34">
        <f>IF(LS93&lt;0.9,0,IF(AND(LS93&gt;1.1),0,1))</f>
        <v/>
      </c>
      <c r="NT93" s="32">
        <f>IF(NF93&gt;99,1,0)</f>
        <v/>
      </c>
      <c r="NU93" s="32">
        <f>IF(NQ93&gt;0.0799,1,0)</f>
        <v/>
      </c>
      <c r="NV93" s="32">
        <f>IF(NQ93&gt;NJ93,1,0)</f>
        <v/>
      </c>
      <c r="NW93" s="32">
        <f>NT93+NU93+NV93+NR93+NS93</f>
        <v/>
      </c>
      <c r="NX93">
        <f>IF(NP93=5,"LayAway0-1",IF(AND(NW93=5),"BackAway0-1",""))</f>
        <v/>
      </c>
      <c r="NY93">
        <f>IF(NP93=5,KO93,IF(AND(NW93=5),KO93,""))</f>
        <v/>
      </c>
      <c r="NZ93">
        <f>IF(NP93=5,"Match Odds",IF(AND(NW93=5),"Match Odds",""))</f>
        <v/>
      </c>
      <c r="OA93">
        <f>IF(NP93=5,KP93,IF(AND(NW93=5),KP93,""))</f>
        <v/>
      </c>
      <c r="OB93">
        <f>IF(NP93=5,"MATCH_ODDS",IF(AND(NW93=5),"MATCH_ODDS",""))</f>
        <v/>
      </c>
      <c r="OC93">
        <f>IF(NP93=5,"LAY",IF(AND(NW93=5),"BACK",""))</f>
        <v/>
      </c>
    </row>
    <row r="94" ht="16.5" customHeight="1" thickBot="1" thickTop="1">
      <c r="A94" s="2" t="n"/>
      <c r="KN94" s="1">
        <f>IF(INDEX(#REF!,MATCH('HT 0-1'!D94,#REF!,0))=INDEX(#REF!,MATCH('HT 0-1'!D94,#REF!,0)),INDEX(#REF!,MATCH('HT 0-1'!D94,#REF!,0)),"ERROR")</f>
        <v/>
      </c>
      <c r="KO94" s="1">
        <f>IF(INDEX(#REF!,MATCH('HT 0-1'!E94,#REF!,0))=INDEX(#REF!,MATCH('HT 0-1'!E94,#REF!,0)),INDEX(#REF!,MATCH('HT 0-1'!E94,#REF!,0)),"ERROR")</f>
        <v/>
      </c>
      <c r="KP94" s="1">
        <f>KN94&amp;" v "&amp;KO94</f>
        <v/>
      </c>
      <c r="KQ94">
        <f>B94&amp;"_"&amp;C94</f>
        <v/>
      </c>
      <c r="KR94" s="1">
        <f>IF((HW94/KK94)&lt;0.335,"G",IF((HW94/KK94)&gt;0.67,"R","A"))</f>
        <v/>
      </c>
      <c r="KS94" s="1">
        <f>IF((HX94/KK94)&lt;0.335,"G",IF((HX94/KK94)&gt;0.67,"R","A"))</f>
        <v/>
      </c>
      <c r="KT94" s="1">
        <f>IF((IH94/KK94)&lt;0.335,"G",IF((IH94/KK94)&gt;0.67,"R","A"))</f>
        <v/>
      </c>
      <c r="KU94" s="1">
        <f>IF((II94/KK94)&lt;0.335,"G",IF((II94/KK94)&gt;0.67,"R","A"))</f>
        <v/>
      </c>
      <c r="KV94" s="1">
        <f>IF((HZ94/KK94)&lt;0.335,"G",IF((HZ94/KK94)&gt;0.67,"R","A"))</f>
        <v/>
      </c>
      <c r="KW94" s="1">
        <f>IF((HY94/KK94)&lt;0.335,"G",IF((HY94/KK94)&gt;0.67,"R","A"))</f>
        <v/>
      </c>
      <c r="KX94" s="1">
        <f>IF((IK94/KK94)&lt;0.335,"G",IF((IK94/KK94)&gt;0.67,"R","A"))</f>
        <v/>
      </c>
      <c r="KY94" s="1">
        <f>IF((IJ94/KK94)&lt;0.335,"G",IF((IJ94/KK94)&gt;0.67,"R","A"))</f>
        <v/>
      </c>
      <c r="KZ94" s="1">
        <f>IF((HQ94/KK94)&lt;0.335,"G",IF((HQ94/KK94)&gt;0.67,"R","A"))</f>
        <v/>
      </c>
      <c r="LA94" s="1">
        <f>IF((IB94/KK94)&lt;0.335,"G",IF((IB94/KK94)&gt;0.67,"R","A"))</f>
        <v/>
      </c>
      <c r="LB94">
        <f>IF(LQ94="0-1",INDEX(Scrape!#REF!,MATCH('HT 0-1'!KP94,Scrape!$B:$B,0)),"")</f>
        <v/>
      </c>
      <c r="LC94">
        <f>IF(LQ94="0-1",INDEX(Scrape!$A:$A,MATCH('HT 0-1'!KP94,Scrape!$B:$B,0)),"")</f>
        <v/>
      </c>
      <c r="LD94">
        <f>IF(LQ94="0-1",INDEX(Scrape!$B:$B,MATCH('HT 0-1'!KP94,Scrape!$B:$B,0)),"")</f>
        <v/>
      </c>
      <c r="LE94">
        <f>IF(LQ94="0-1",INDEX(Scrape!$C:$C,MATCH('HT 0-1'!KP94,Scrape!$B:$B,0)),"")</f>
        <v/>
      </c>
      <c r="LF94">
        <f>IF(LQ94="0-1",INDEX(Scrape!$D:$D,MATCH('HT 0-1'!KP94,Scrape!$B:$B,0)),"")</f>
        <v/>
      </c>
      <c r="LG94">
        <f>IF(LQ94="0-1",INDEX(Scrape!$E:$E,MATCH('HT 0-1'!KP94,Scrape!$B:$B,0)),"")</f>
        <v/>
      </c>
      <c r="LH94">
        <f>IF(LQ94="0-1",INDEX(Scrape!$F:$F,MATCH('HT 0-1'!KP94,Scrape!$B:$B,0)),"")</f>
        <v/>
      </c>
      <c r="LI94">
        <f>IF(LQ94="0-1",INDEX(Scrape!$G:$G,MATCH('HT 0-1'!KP94,Scrape!$B:$B,0)),"")</f>
        <v/>
      </c>
      <c r="LJ94">
        <f>IF(LQ94="0-1",INDEX(Scrape!$H:$H,MATCH('HT 0-1'!KP94,Scrape!$B:$B,0)),"")</f>
        <v/>
      </c>
      <c r="LK94">
        <f>IF(LQ94="0-1",INDEX(Scrape!$I:$I,MATCH('HT 0-1'!KP94,Scrape!$B:$B,0)),"")</f>
        <v/>
      </c>
      <c r="LL94">
        <f>IF(LQ94="0-1",INDEX(Scrape!$J:$J,MATCH('HT 0-1'!KP94,Scrape!$B:$B,0)),"")</f>
        <v/>
      </c>
      <c r="LM94">
        <f>IF(LQ94="0-1",INDEX(Scrape!$K:$K,MATCH('HT 0-1'!KP94,Scrape!$B:$B,0)),"")</f>
        <v/>
      </c>
      <c r="LN94">
        <f>IF(LQ94="0-1",INDEX(Scrape!$L:$L,MATCH('HT 0-1'!KP94,Scrape!$B:$B,0)),"")</f>
        <v/>
      </c>
      <c r="LO94">
        <f>IF(LQ94="0-1",INDEX(Scrape!$M:$M,MATCH('HT 0-1'!KP94,Scrape!$B:$B,0)),"")</f>
        <v/>
      </c>
      <c r="LP94">
        <f>IF(LQ94="0-1",INDEX(Scrape!$N:$N,MATCH('HT 0-1'!KP94,Scrape!$B:$B,0)),"")</f>
        <v/>
      </c>
      <c r="LQ94">
        <f>INDEX(Scrape!$O:$O,MATCH('HT 0-1'!KP94,Scrape!$B:$B,0))</f>
        <v/>
      </c>
      <c r="LR94">
        <f>(1/LJ94)+(1/LI94)+(1/LH94)</f>
        <v/>
      </c>
      <c r="LS94">
        <f>(1/LG94)+(1/LF94)+(1/LE94)</f>
        <v/>
      </c>
      <c r="LT94" s="8">
        <f>IF(INDEX(#REF!,MATCH(KQ94,#REF!,0))=INDEX(#REF!,MATCH(KQ94,#REF!,0)),INDEX(#REF!,MATCH(KQ94,#REF!,0)),"ERROR")</f>
        <v/>
      </c>
      <c r="LU94" s="4">
        <f>IF(KR94="G",2,IF(KR94="R",0.5,IF(KR94="A",1)))</f>
        <v/>
      </c>
      <c r="LV94" s="4">
        <f>IF(KS94="G",0.5,IF(KS94="R",2,IF(KS94="A",1)))</f>
        <v/>
      </c>
      <c r="LW94" s="4">
        <f>IF(KT94="G",2,IF(KT94="R",0.5,IF(KT94="A",1)))</f>
        <v/>
      </c>
      <c r="LX94" s="4">
        <f>IF(KU94="G",0.5,IF(KU94="R",2,IF(KU94="A",1)))</f>
        <v/>
      </c>
      <c r="LY94" s="7">
        <f>(LK94*(LU94+LX94)+(LL94*(LU94+LX94)))</f>
        <v/>
      </c>
      <c r="LZ94" s="7">
        <f>(LN94*(LV94+LW94)+(LO94*(LV94+LW94)))</f>
        <v/>
      </c>
      <c r="MA94" s="11">
        <f>LY94-LZ94</f>
        <v/>
      </c>
      <c r="MB94" s="5">
        <f>MA94+2</f>
        <v/>
      </c>
      <c r="MC94" s="6">
        <f>MA94-2</f>
        <v/>
      </c>
      <c r="MD94" s="4">
        <f>LE94</f>
        <v/>
      </c>
      <c r="ME94" s="9">
        <f>IF(MD94=0,1000,MD94+0.75)</f>
        <v/>
      </c>
      <c r="MF94" s="10">
        <f>IF(MD94=0,0,MD94-0.75)</f>
        <v/>
      </c>
      <c r="MG94" s="4">
        <f>((LM94*(LU94+LX94))-((LP94*(LV94+LW94))))</f>
        <v/>
      </c>
      <c r="MH94" s="9">
        <f>MG94*1.2</f>
        <v/>
      </c>
      <c r="MI94" s="10">
        <f>MG94*0.8</f>
        <v/>
      </c>
      <c r="MJ94">
        <f>IFERROR(NX94,"")</f>
        <v/>
      </c>
      <c r="MK94">
        <f>IFERROR(NY94,"")</f>
        <v/>
      </c>
      <c r="ML94">
        <f>IFERROR(NZ94,"")</f>
        <v/>
      </c>
      <c r="MM94">
        <f>IFERROR(OA94,"")</f>
        <v/>
      </c>
      <c r="MN94">
        <f>IFERROR(OB94,"")</f>
        <v/>
      </c>
      <c r="MO94">
        <f>IFERROR(OC94,"")</f>
        <v/>
      </c>
      <c r="MP94" s="1">
        <f>COUNTIFS(#REF!,LT94,#REF!,1,#REF!,"&gt;="&amp;MC94,#REF!,"&lt;="&amp;MB94,#REF!,"&lt;="&amp;ME94,#REF!,"&gt;="&amp;MF94,#REF!,"="&amp;KV94,#REF!,"="&amp;KX94)</f>
        <v/>
      </c>
      <c r="MQ94" s="1">
        <f>COUNTIFS(#REF!,LT94,#REF!,0,#REF!,"&gt;="&amp;MC94,#REF!,"&lt;="&amp;MB94,#REF!,"&lt;="&amp;ME94,#REF!,"&gt;="&amp;MF94,#REF!,"="&amp;KV94,#REF!,"="&amp;KX94)</f>
        <v/>
      </c>
      <c r="MR94" s="1">
        <f>COUNTIFS(#REF!,LT94,#REF!,1,#REF!,"&gt;="&amp;MC94,#REF!,"&lt;="&amp;MB94,#REF!,"&lt;="&amp;ME94,#REF!,"&gt;="&amp;MF94,#REF!,"="&amp;KW94,#REF!,"="&amp;KY94)</f>
        <v/>
      </c>
      <c r="MS94" s="1">
        <f>COUNTIFS(#REF!,LT94,#REF!,0,#REF!,"&gt;="&amp;MC94,#REF!,"&lt;="&amp;MB94,#REF!,"&lt;="&amp;ME94,#REF!,"&gt;="&amp;MF94,#REF!,"="&amp;KW94,#REF!,"="&amp;KY94)</f>
        <v/>
      </c>
      <c r="MT94" s="1">
        <f>COUNTIFS(#REF!,LT94,#REF!,1,#REF!,"&gt;="&amp;MI94,#REF!,"&lt;="&amp;MH94,#REF!,"&lt;="&amp;ME94,#REF!,"&gt;="&amp;MF94)</f>
        <v/>
      </c>
      <c r="MU94" s="1">
        <f>COUNTIFS(#REF!,LT94,#REF!,0,#REF!,"&gt;="&amp;MI94,#REF!,"&lt;="&amp;MH94,#REF!,"&lt;="&amp;ME94,#REF!,"&gt;="&amp;MF94)</f>
        <v/>
      </c>
      <c r="MV94" s="1">
        <f>COUNTIFS(#REF!,LT94,#REF!,1,#REF!,"&gt;="&amp;MI94,#REF!,"&lt;="&amp;MH94,#REF!,"="&amp;KZ94,#REF!,"="&amp;LA94,#REF!,"&lt;="&amp;ME94,#REF!,"&gt;="&amp;MF94)</f>
        <v/>
      </c>
      <c r="MW94" s="1">
        <f>COUNTIFS(#REF!,LT94,#REF!,0,#REF!,"&gt;="&amp;MI94,#REF!,"&lt;="&amp;MH94,#REF!,"="&amp;KZ94,#REF!,"="&amp;LA94,#REF!,"&lt;="&amp;ME94,#REF!,"&gt;="&amp;MF94)</f>
        <v/>
      </c>
      <c r="MX94" s="1">
        <f>COUNTIFS(#REF!,LT94,#REF!,1,#REF!,"&gt;="&amp;MC94,#REF!,"&lt;="&amp;MB94,#REF!,"&lt;="&amp;ME94,#REF!,"&gt;="&amp;MF94)</f>
        <v/>
      </c>
      <c r="MY94" s="1">
        <f>COUNTIFS(#REF!,LT94,#REF!,0,#REF!,"&gt;="&amp;MC94,#REF!,"&lt;="&amp;MB94,#REF!,"&lt;="&amp;ME94,#REF!,"&gt;="&amp;MF94)</f>
        <v/>
      </c>
      <c r="MZ94" s="1">
        <f>COUNTIFS(#REF!,LT94,#REF!,1,#REF!,"&lt;="&amp;ME94,#REF!,"&gt;="&amp;MF94,#REF!,"="&amp;KV94,#REF!,"="&amp;KX94)</f>
        <v/>
      </c>
      <c r="NA94" s="1">
        <f>COUNTIFS(#REF!,LT94,#REF!,0,#REF!,"&lt;="&amp;ME94,#REF!,"&gt;="&amp;MF94,#REF!,"="&amp;KV94,#REF!,"="&amp;KX94)</f>
        <v/>
      </c>
      <c r="NB94" s="1">
        <f>COUNTIFS(#REF!,LT94,#REF!,1,#REF!,"&lt;="&amp;ME94,#REF!,"&gt;="&amp;MF94,#REF!,"="&amp;KW94,#REF!,"="&amp;KY94)</f>
        <v/>
      </c>
      <c r="NC94" s="1">
        <f>COUNTIFS(#REF!,LT94,#REF!,0,#REF!,"&lt;="&amp;ME94,#REF!,"&gt;="&amp;MF94,#REF!,"="&amp;KW94,#REF!,"="&amp;KY94)</f>
        <v/>
      </c>
      <c r="ND94" s="1">
        <f>MP94+MR94+MT94+MV94+MX94+MZ94+NB94</f>
        <v/>
      </c>
      <c r="NE94" s="1">
        <f>MQ94+MS94+MU94+MW94+MY94+NA94+NC94</f>
        <v/>
      </c>
      <c r="NF94" s="1">
        <f>ND94+NE94</f>
        <v/>
      </c>
      <c r="NG94" s="33">
        <f>ND94/(ND94+NE94)</f>
        <v/>
      </c>
      <c r="NH94" s="3">
        <f>1/NG94</f>
        <v/>
      </c>
      <c r="NI94" s="1">
        <f>LI94</f>
        <v/>
      </c>
      <c r="NJ94" s="79">
        <f>((1-NG94)*(1/(NI94-1))*0.98-(NG94*1))</f>
        <v/>
      </c>
      <c r="NK94" s="34">
        <f>IF(LR94&lt;0.9,0,IF(AND(LR94&gt;1.1),0,1))</f>
        <v/>
      </c>
      <c r="NL94" s="34">
        <f>IF(LS94&lt;0.9,0,IF(AND(LS94&gt;1.1),0,1))</f>
        <v/>
      </c>
      <c r="NM94" s="32">
        <f>IF(NF94&gt;99,1,0)</f>
        <v/>
      </c>
      <c r="NN94" s="32">
        <f>IF(NJ94&gt;0.0799,1,0)</f>
        <v/>
      </c>
      <c r="NO94" s="32">
        <f>IF(NJ94&gt;NQ94,1,0)</f>
        <v/>
      </c>
      <c r="NP94" s="32">
        <f>NM94+NN94+NO94+NK94+NL94</f>
        <v/>
      </c>
      <c r="NQ94" s="79">
        <f>(((100*NG94)*(NI94-1)*0.98)-((1-NG94)*100))/100</f>
        <v/>
      </c>
      <c r="NR94" s="34">
        <f>IF(LR94&lt;0.9,0,IF(AND(LR94&gt;1.1),0,1))</f>
        <v/>
      </c>
      <c r="NS94" s="34">
        <f>IF(LS94&lt;0.9,0,IF(AND(LS94&gt;1.1),0,1))</f>
        <v/>
      </c>
      <c r="NT94" s="32">
        <f>IF(NF94&gt;99,1,0)</f>
        <v/>
      </c>
      <c r="NU94" s="32">
        <f>IF(NQ94&gt;0.0799,1,0)</f>
        <v/>
      </c>
      <c r="NV94" s="32">
        <f>IF(NQ94&gt;NJ94,1,0)</f>
        <v/>
      </c>
      <c r="NW94" s="32">
        <f>NT94+NU94+NV94+NR94+NS94</f>
        <v/>
      </c>
      <c r="NX94">
        <f>IF(NP94=5,"LayAway0-1",IF(AND(NW94=5),"BackAway0-1",""))</f>
        <v/>
      </c>
      <c r="NY94">
        <f>IF(NP94=5,KO94,IF(AND(NW94=5),KO94,""))</f>
        <v/>
      </c>
      <c r="NZ94">
        <f>IF(NP94=5,"Match Odds",IF(AND(NW94=5),"Match Odds",""))</f>
        <v/>
      </c>
      <c r="OA94">
        <f>IF(NP94=5,KP94,IF(AND(NW94=5),KP94,""))</f>
        <v/>
      </c>
      <c r="OB94">
        <f>IF(NP94=5,"MATCH_ODDS",IF(AND(NW94=5),"MATCH_ODDS",""))</f>
        <v/>
      </c>
      <c r="OC94">
        <f>IF(NP94=5,"LAY",IF(AND(NW94=5),"BACK",""))</f>
        <v/>
      </c>
    </row>
    <row r="95" ht="16.5" customHeight="1" thickBot="1" thickTop="1">
      <c r="A95" s="2" t="n"/>
      <c r="KN95" s="1">
        <f>IF(INDEX(#REF!,MATCH('HT 0-1'!D95,#REF!,0))=INDEX(#REF!,MATCH('HT 0-1'!D95,#REF!,0)),INDEX(#REF!,MATCH('HT 0-1'!D95,#REF!,0)),"ERROR")</f>
        <v/>
      </c>
      <c r="KO95" s="1">
        <f>IF(INDEX(#REF!,MATCH('HT 0-1'!E95,#REF!,0))=INDEX(#REF!,MATCH('HT 0-1'!E95,#REF!,0)),INDEX(#REF!,MATCH('HT 0-1'!E95,#REF!,0)),"ERROR")</f>
        <v/>
      </c>
      <c r="KP95" s="1">
        <f>KN95&amp;" v "&amp;KO95</f>
        <v/>
      </c>
      <c r="KQ95">
        <f>B95&amp;"_"&amp;C95</f>
        <v/>
      </c>
      <c r="KR95" s="1">
        <f>IF((HW95/KK95)&lt;0.335,"G",IF((HW95/KK95)&gt;0.67,"R","A"))</f>
        <v/>
      </c>
      <c r="KS95" s="1">
        <f>IF((HX95/KK95)&lt;0.335,"G",IF((HX95/KK95)&gt;0.67,"R","A"))</f>
        <v/>
      </c>
      <c r="KT95" s="1">
        <f>IF((IH95/KK95)&lt;0.335,"G",IF((IH95/KK95)&gt;0.67,"R","A"))</f>
        <v/>
      </c>
      <c r="KU95" s="1">
        <f>IF((II95/KK95)&lt;0.335,"G",IF((II95/KK95)&gt;0.67,"R","A"))</f>
        <v/>
      </c>
      <c r="KV95" s="1">
        <f>IF((HZ95/KK95)&lt;0.335,"G",IF((HZ95/KK95)&gt;0.67,"R","A"))</f>
        <v/>
      </c>
      <c r="KW95" s="1">
        <f>IF((HY95/KK95)&lt;0.335,"G",IF((HY95/KK95)&gt;0.67,"R","A"))</f>
        <v/>
      </c>
      <c r="KX95" s="1">
        <f>IF((IK95/KK95)&lt;0.335,"G",IF((IK95/KK95)&gt;0.67,"R","A"))</f>
        <v/>
      </c>
      <c r="KY95" s="1">
        <f>IF((IJ95/KK95)&lt;0.335,"G",IF((IJ95/KK95)&gt;0.67,"R","A"))</f>
        <v/>
      </c>
      <c r="KZ95" s="1">
        <f>IF((HQ95/KK95)&lt;0.335,"G",IF((HQ95/KK95)&gt;0.67,"R","A"))</f>
        <v/>
      </c>
      <c r="LA95" s="1">
        <f>IF((IB95/KK95)&lt;0.335,"G",IF((IB95/KK95)&gt;0.67,"R","A"))</f>
        <v/>
      </c>
      <c r="LB95">
        <f>IF(LQ95="0-1",INDEX(Scrape!#REF!,MATCH('HT 0-1'!KP95,Scrape!$B:$B,0)),"")</f>
        <v/>
      </c>
      <c r="LC95">
        <f>IF(LQ95="0-1",INDEX(Scrape!$A:$A,MATCH('HT 0-1'!KP95,Scrape!$B:$B,0)),"")</f>
        <v/>
      </c>
      <c r="LD95">
        <f>IF(LQ95="0-1",INDEX(Scrape!$B:$B,MATCH('HT 0-1'!KP95,Scrape!$B:$B,0)),"")</f>
        <v/>
      </c>
      <c r="LE95">
        <f>IF(LQ95="0-1",INDEX(Scrape!$C:$C,MATCH('HT 0-1'!KP95,Scrape!$B:$B,0)),"")</f>
        <v/>
      </c>
      <c r="LF95">
        <f>IF(LQ95="0-1",INDEX(Scrape!$D:$D,MATCH('HT 0-1'!KP95,Scrape!$B:$B,0)),"")</f>
        <v/>
      </c>
      <c r="LG95">
        <f>IF(LQ95="0-1",INDEX(Scrape!$E:$E,MATCH('HT 0-1'!KP95,Scrape!$B:$B,0)),"")</f>
        <v/>
      </c>
      <c r="LH95">
        <f>IF(LQ95="0-1",INDEX(Scrape!$F:$F,MATCH('HT 0-1'!KP95,Scrape!$B:$B,0)),"")</f>
        <v/>
      </c>
      <c r="LI95">
        <f>IF(LQ95="0-1",INDEX(Scrape!$G:$G,MATCH('HT 0-1'!KP95,Scrape!$B:$B,0)),"")</f>
        <v/>
      </c>
      <c r="LJ95">
        <f>IF(LQ95="0-1",INDEX(Scrape!$H:$H,MATCH('HT 0-1'!KP95,Scrape!$B:$B,0)),"")</f>
        <v/>
      </c>
      <c r="LK95">
        <f>IF(LQ95="0-1",INDEX(Scrape!$I:$I,MATCH('HT 0-1'!KP95,Scrape!$B:$B,0)),"")</f>
        <v/>
      </c>
      <c r="LL95">
        <f>IF(LQ95="0-1",INDEX(Scrape!$J:$J,MATCH('HT 0-1'!KP95,Scrape!$B:$B,0)),"")</f>
        <v/>
      </c>
      <c r="LM95">
        <f>IF(LQ95="0-1",INDEX(Scrape!$K:$K,MATCH('HT 0-1'!KP95,Scrape!$B:$B,0)),"")</f>
        <v/>
      </c>
      <c r="LN95">
        <f>IF(LQ95="0-1",INDEX(Scrape!$L:$L,MATCH('HT 0-1'!KP95,Scrape!$B:$B,0)),"")</f>
        <v/>
      </c>
      <c r="LO95">
        <f>IF(LQ95="0-1",INDEX(Scrape!$M:$M,MATCH('HT 0-1'!KP95,Scrape!$B:$B,0)),"")</f>
        <v/>
      </c>
      <c r="LP95">
        <f>IF(LQ95="0-1",INDEX(Scrape!$N:$N,MATCH('HT 0-1'!KP95,Scrape!$B:$B,0)),"")</f>
        <v/>
      </c>
      <c r="LQ95">
        <f>INDEX(Scrape!$O:$O,MATCH('HT 0-1'!KP95,Scrape!$B:$B,0))</f>
        <v/>
      </c>
      <c r="LR95">
        <f>(1/LJ95)+(1/LI95)+(1/LH95)</f>
        <v/>
      </c>
      <c r="LS95">
        <f>(1/LG95)+(1/LF95)+(1/LE95)</f>
        <v/>
      </c>
      <c r="LT95" s="8">
        <f>IF(INDEX(#REF!,MATCH(KQ95,#REF!,0))=INDEX(#REF!,MATCH(KQ95,#REF!,0)),INDEX(#REF!,MATCH(KQ95,#REF!,0)),"ERROR")</f>
        <v/>
      </c>
      <c r="LU95" s="4">
        <f>IF(KR95="G",2,IF(KR95="R",0.5,IF(KR95="A",1)))</f>
        <v/>
      </c>
      <c r="LV95" s="4">
        <f>IF(KS95="G",0.5,IF(KS95="R",2,IF(KS95="A",1)))</f>
        <v/>
      </c>
      <c r="LW95" s="4">
        <f>IF(KT95="G",2,IF(KT95="R",0.5,IF(KT95="A",1)))</f>
        <v/>
      </c>
      <c r="LX95" s="4">
        <f>IF(KU95="G",0.5,IF(KU95="R",2,IF(KU95="A",1)))</f>
        <v/>
      </c>
      <c r="LY95" s="7">
        <f>(LK95*(LU95+LX95)+(LL95*(LU95+LX95)))</f>
        <v/>
      </c>
      <c r="LZ95" s="7">
        <f>(LN95*(LV95+LW95)+(LO95*(LV95+LW95)))</f>
        <v/>
      </c>
      <c r="MA95" s="11">
        <f>LY95-LZ95</f>
        <v/>
      </c>
      <c r="MB95" s="5">
        <f>MA95+2</f>
        <v/>
      </c>
      <c r="MC95" s="6">
        <f>MA95-2</f>
        <v/>
      </c>
      <c r="MD95" s="4">
        <f>LE95</f>
        <v/>
      </c>
      <c r="ME95" s="9">
        <f>IF(MD95=0,1000,MD95+0.75)</f>
        <v/>
      </c>
      <c r="MF95" s="10">
        <f>IF(MD95=0,0,MD95-0.75)</f>
        <v/>
      </c>
      <c r="MG95" s="4">
        <f>((LM95*(LU95+LX95))-((LP95*(LV95+LW95))))</f>
        <v/>
      </c>
      <c r="MH95" s="9">
        <f>MG95*1.2</f>
        <v/>
      </c>
      <c r="MI95" s="10">
        <f>MG95*0.8</f>
        <v/>
      </c>
      <c r="MJ95">
        <f>IFERROR(NX95,"")</f>
        <v/>
      </c>
      <c r="MK95">
        <f>IFERROR(NY95,"")</f>
        <v/>
      </c>
      <c r="ML95">
        <f>IFERROR(NZ95,"")</f>
        <v/>
      </c>
      <c r="MM95">
        <f>IFERROR(OA95,"")</f>
        <v/>
      </c>
      <c r="MN95">
        <f>IFERROR(OB95,"")</f>
        <v/>
      </c>
      <c r="MO95">
        <f>IFERROR(OC95,"")</f>
        <v/>
      </c>
      <c r="MP95" s="1">
        <f>COUNTIFS(#REF!,LT95,#REF!,1,#REF!,"&gt;="&amp;MC95,#REF!,"&lt;="&amp;MB95,#REF!,"&lt;="&amp;ME95,#REF!,"&gt;="&amp;MF95,#REF!,"="&amp;KV95,#REF!,"="&amp;KX95)</f>
        <v/>
      </c>
      <c r="MQ95" s="1">
        <f>COUNTIFS(#REF!,LT95,#REF!,0,#REF!,"&gt;="&amp;MC95,#REF!,"&lt;="&amp;MB95,#REF!,"&lt;="&amp;ME95,#REF!,"&gt;="&amp;MF95,#REF!,"="&amp;KV95,#REF!,"="&amp;KX95)</f>
        <v/>
      </c>
      <c r="MR95" s="1">
        <f>COUNTIFS(#REF!,LT95,#REF!,1,#REF!,"&gt;="&amp;MC95,#REF!,"&lt;="&amp;MB95,#REF!,"&lt;="&amp;ME95,#REF!,"&gt;="&amp;MF95,#REF!,"="&amp;KW95,#REF!,"="&amp;KY95)</f>
        <v/>
      </c>
      <c r="MS95" s="1">
        <f>COUNTIFS(#REF!,LT95,#REF!,0,#REF!,"&gt;="&amp;MC95,#REF!,"&lt;="&amp;MB95,#REF!,"&lt;="&amp;ME95,#REF!,"&gt;="&amp;MF95,#REF!,"="&amp;KW95,#REF!,"="&amp;KY95)</f>
        <v/>
      </c>
      <c r="MT95" s="1">
        <f>COUNTIFS(#REF!,LT95,#REF!,1,#REF!,"&gt;="&amp;MI95,#REF!,"&lt;="&amp;MH95,#REF!,"&lt;="&amp;ME95,#REF!,"&gt;="&amp;MF95)</f>
        <v/>
      </c>
      <c r="MU95" s="1">
        <f>COUNTIFS(#REF!,LT95,#REF!,0,#REF!,"&gt;="&amp;MI95,#REF!,"&lt;="&amp;MH95,#REF!,"&lt;="&amp;ME95,#REF!,"&gt;="&amp;MF95)</f>
        <v/>
      </c>
      <c r="MV95" s="1">
        <f>COUNTIFS(#REF!,LT95,#REF!,1,#REF!,"&gt;="&amp;MI95,#REF!,"&lt;="&amp;MH95,#REF!,"="&amp;KZ95,#REF!,"="&amp;LA95,#REF!,"&lt;="&amp;ME95,#REF!,"&gt;="&amp;MF95)</f>
        <v/>
      </c>
      <c r="MW95" s="1">
        <f>COUNTIFS(#REF!,LT95,#REF!,0,#REF!,"&gt;="&amp;MI95,#REF!,"&lt;="&amp;MH95,#REF!,"="&amp;KZ95,#REF!,"="&amp;LA95,#REF!,"&lt;="&amp;ME95,#REF!,"&gt;="&amp;MF95)</f>
        <v/>
      </c>
      <c r="MX95" s="1">
        <f>COUNTIFS(#REF!,LT95,#REF!,1,#REF!,"&gt;="&amp;MC95,#REF!,"&lt;="&amp;MB95,#REF!,"&lt;="&amp;ME95,#REF!,"&gt;="&amp;MF95)</f>
        <v/>
      </c>
      <c r="MY95" s="1">
        <f>COUNTIFS(#REF!,LT95,#REF!,0,#REF!,"&gt;="&amp;MC95,#REF!,"&lt;="&amp;MB95,#REF!,"&lt;="&amp;ME95,#REF!,"&gt;="&amp;MF95)</f>
        <v/>
      </c>
      <c r="MZ95" s="1">
        <f>COUNTIFS(#REF!,LT95,#REF!,1,#REF!,"&lt;="&amp;ME95,#REF!,"&gt;="&amp;MF95,#REF!,"="&amp;KV95,#REF!,"="&amp;KX95)</f>
        <v/>
      </c>
      <c r="NA95" s="1">
        <f>COUNTIFS(#REF!,LT95,#REF!,0,#REF!,"&lt;="&amp;ME95,#REF!,"&gt;="&amp;MF95,#REF!,"="&amp;KV95,#REF!,"="&amp;KX95)</f>
        <v/>
      </c>
      <c r="NB95" s="1">
        <f>COUNTIFS(#REF!,LT95,#REF!,1,#REF!,"&lt;="&amp;ME95,#REF!,"&gt;="&amp;MF95,#REF!,"="&amp;KW95,#REF!,"="&amp;KY95)</f>
        <v/>
      </c>
      <c r="NC95" s="1">
        <f>COUNTIFS(#REF!,LT95,#REF!,0,#REF!,"&lt;="&amp;ME95,#REF!,"&gt;="&amp;MF95,#REF!,"="&amp;KW95,#REF!,"="&amp;KY95)</f>
        <v/>
      </c>
      <c r="ND95" s="1">
        <f>MP95+MR95+MT95+MV95+MX95+MZ95+NB95</f>
        <v/>
      </c>
      <c r="NE95" s="1">
        <f>MQ95+MS95+MU95+MW95+MY95+NA95+NC95</f>
        <v/>
      </c>
      <c r="NF95" s="1">
        <f>ND95+NE95</f>
        <v/>
      </c>
      <c r="NG95" s="33">
        <f>ND95/(ND95+NE95)</f>
        <v/>
      </c>
      <c r="NH95" s="3">
        <f>1/NG95</f>
        <v/>
      </c>
      <c r="NI95" s="1">
        <f>LI95</f>
        <v/>
      </c>
      <c r="NJ95" s="79">
        <f>((1-NG95)*(1/(NI95-1))*0.98-(NG95*1))</f>
        <v/>
      </c>
      <c r="NK95" s="34">
        <f>IF(LR95&lt;0.9,0,IF(AND(LR95&gt;1.1),0,1))</f>
        <v/>
      </c>
      <c r="NL95" s="34">
        <f>IF(LS95&lt;0.9,0,IF(AND(LS95&gt;1.1),0,1))</f>
        <v/>
      </c>
      <c r="NM95" s="32">
        <f>IF(NF95&gt;99,1,0)</f>
        <v/>
      </c>
      <c r="NN95" s="32">
        <f>IF(NJ95&gt;0.0799,1,0)</f>
        <v/>
      </c>
      <c r="NO95" s="32">
        <f>IF(NJ95&gt;NQ95,1,0)</f>
        <v/>
      </c>
      <c r="NP95" s="32">
        <f>NM95+NN95+NO95+NK95+NL95</f>
        <v/>
      </c>
      <c r="NQ95" s="79">
        <f>(((100*NG95)*(NI95-1)*0.98)-((1-NG95)*100))/100</f>
        <v/>
      </c>
      <c r="NR95" s="34">
        <f>IF(LR95&lt;0.9,0,IF(AND(LR95&gt;1.1),0,1))</f>
        <v/>
      </c>
      <c r="NS95" s="34">
        <f>IF(LS95&lt;0.9,0,IF(AND(LS95&gt;1.1),0,1))</f>
        <v/>
      </c>
      <c r="NT95" s="32">
        <f>IF(NF95&gt;99,1,0)</f>
        <v/>
      </c>
      <c r="NU95" s="32">
        <f>IF(NQ95&gt;0.0799,1,0)</f>
        <v/>
      </c>
      <c r="NV95" s="32">
        <f>IF(NQ95&gt;NJ95,1,0)</f>
        <v/>
      </c>
      <c r="NW95" s="32">
        <f>NT95+NU95+NV95+NR95+NS95</f>
        <v/>
      </c>
      <c r="NX95">
        <f>IF(NP95=5,"LayAway0-1",IF(AND(NW95=5),"BackAway0-1",""))</f>
        <v/>
      </c>
      <c r="NY95">
        <f>IF(NP95=5,KO95,IF(AND(NW95=5),KO95,""))</f>
        <v/>
      </c>
      <c r="NZ95">
        <f>IF(NP95=5,"Match Odds",IF(AND(NW95=5),"Match Odds",""))</f>
        <v/>
      </c>
      <c r="OA95">
        <f>IF(NP95=5,KP95,IF(AND(NW95=5),KP95,""))</f>
        <v/>
      </c>
      <c r="OB95">
        <f>IF(NP95=5,"MATCH_ODDS",IF(AND(NW95=5),"MATCH_ODDS",""))</f>
        <v/>
      </c>
      <c r="OC95">
        <f>IF(NP95=5,"LAY",IF(AND(NW95=5),"BACK",""))</f>
        <v/>
      </c>
    </row>
    <row r="96" ht="16.5" customHeight="1" thickBot="1" thickTop="1">
      <c r="A96" s="2" t="n"/>
      <c r="KN96" s="1">
        <f>IF(INDEX(#REF!,MATCH('HT 0-1'!D96,#REF!,0))=INDEX(#REF!,MATCH('HT 0-1'!D96,#REF!,0)),INDEX(#REF!,MATCH('HT 0-1'!D96,#REF!,0)),"ERROR")</f>
        <v/>
      </c>
      <c r="KO96" s="1">
        <f>IF(INDEX(#REF!,MATCH('HT 0-1'!E96,#REF!,0))=INDEX(#REF!,MATCH('HT 0-1'!E96,#REF!,0)),INDEX(#REF!,MATCH('HT 0-1'!E96,#REF!,0)),"ERROR")</f>
        <v/>
      </c>
      <c r="KP96" s="1">
        <f>KN96&amp;" v "&amp;KO96</f>
        <v/>
      </c>
      <c r="KQ96">
        <f>B96&amp;"_"&amp;C96</f>
        <v/>
      </c>
      <c r="KR96" s="1">
        <f>IF((HW96/KK96)&lt;0.335,"G",IF((HW96/KK96)&gt;0.67,"R","A"))</f>
        <v/>
      </c>
      <c r="KS96" s="1">
        <f>IF((HX96/KK96)&lt;0.335,"G",IF((HX96/KK96)&gt;0.67,"R","A"))</f>
        <v/>
      </c>
      <c r="KT96" s="1">
        <f>IF((IH96/KK96)&lt;0.335,"G",IF((IH96/KK96)&gt;0.67,"R","A"))</f>
        <v/>
      </c>
      <c r="KU96" s="1">
        <f>IF((II96/KK96)&lt;0.335,"G",IF((II96/KK96)&gt;0.67,"R","A"))</f>
        <v/>
      </c>
      <c r="KV96" s="1">
        <f>IF((HZ96/KK96)&lt;0.335,"G",IF((HZ96/KK96)&gt;0.67,"R","A"))</f>
        <v/>
      </c>
      <c r="KW96" s="1">
        <f>IF((HY96/KK96)&lt;0.335,"G",IF((HY96/KK96)&gt;0.67,"R","A"))</f>
        <v/>
      </c>
      <c r="KX96" s="1">
        <f>IF((IK96/KK96)&lt;0.335,"G",IF((IK96/KK96)&gt;0.67,"R","A"))</f>
        <v/>
      </c>
      <c r="KY96" s="1">
        <f>IF((IJ96/KK96)&lt;0.335,"G",IF((IJ96/KK96)&gt;0.67,"R","A"))</f>
        <v/>
      </c>
      <c r="KZ96" s="1">
        <f>IF((HQ96/KK96)&lt;0.335,"G",IF((HQ96/KK96)&gt;0.67,"R","A"))</f>
        <v/>
      </c>
      <c r="LA96" s="1">
        <f>IF((IB96/KK96)&lt;0.335,"G",IF((IB96/KK96)&gt;0.67,"R","A"))</f>
        <v/>
      </c>
      <c r="LB96">
        <f>IF(LQ96="0-1",INDEX(Scrape!#REF!,MATCH('HT 0-1'!KP96,Scrape!$B:$B,0)),"")</f>
        <v/>
      </c>
      <c r="LC96">
        <f>IF(LQ96="0-1",INDEX(Scrape!$A:$A,MATCH('HT 0-1'!KP96,Scrape!$B:$B,0)),"")</f>
        <v/>
      </c>
      <c r="LD96">
        <f>IF(LQ96="0-1",INDEX(Scrape!$B:$B,MATCH('HT 0-1'!KP96,Scrape!$B:$B,0)),"")</f>
        <v/>
      </c>
      <c r="LE96">
        <f>IF(LQ96="0-1",INDEX(Scrape!$C:$C,MATCH('HT 0-1'!KP96,Scrape!$B:$B,0)),"")</f>
        <v/>
      </c>
      <c r="LF96">
        <f>IF(LQ96="0-1",INDEX(Scrape!$D:$D,MATCH('HT 0-1'!KP96,Scrape!$B:$B,0)),"")</f>
        <v/>
      </c>
      <c r="LG96">
        <f>IF(LQ96="0-1",INDEX(Scrape!$E:$E,MATCH('HT 0-1'!KP96,Scrape!$B:$B,0)),"")</f>
        <v/>
      </c>
      <c r="LH96">
        <f>IF(LQ96="0-1",INDEX(Scrape!$F:$F,MATCH('HT 0-1'!KP96,Scrape!$B:$B,0)),"")</f>
        <v/>
      </c>
      <c r="LI96">
        <f>IF(LQ96="0-1",INDEX(Scrape!$G:$G,MATCH('HT 0-1'!KP96,Scrape!$B:$B,0)),"")</f>
        <v/>
      </c>
      <c r="LJ96">
        <f>IF(LQ96="0-1",INDEX(Scrape!$H:$H,MATCH('HT 0-1'!KP96,Scrape!$B:$B,0)),"")</f>
        <v/>
      </c>
      <c r="LK96">
        <f>IF(LQ96="0-1",INDEX(Scrape!$I:$I,MATCH('HT 0-1'!KP96,Scrape!$B:$B,0)),"")</f>
        <v/>
      </c>
      <c r="LL96">
        <f>IF(LQ96="0-1",INDEX(Scrape!$J:$J,MATCH('HT 0-1'!KP96,Scrape!$B:$B,0)),"")</f>
        <v/>
      </c>
      <c r="LM96">
        <f>IF(LQ96="0-1",INDEX(Scrape!$K:$K,MATCH('HT 0-1'!KP96,Scrape!$B:$B,0)),"")</f>
        <v/>
      </c>
      <c r="LN96">
        <f>IF(LQ96="0-1",INDEX(Scrape!$L:$L,MATCH('HT 0-1'!KP96,Scrape!$B:$B,0)),"")</f>
        <v/>
      </c>
      <c r="LO96">
        <f>IF(LQ96="0-1",INDEX(Scrape!$M:$M,MATCH('HT 0-1'!KP96,Scrape!$B:$B,0)),"")</f>
        <v/>
      </c>
      <c r="LP96">
        <f>IF(LQ96="0-1",INDEX(Scrape!$N:$N,MATCH('HT 0-1'!KP96,Scrape!$B:$B,0)),"")</f>
        <v/>
      </c>
      <c r="LQ96">
        <f>INDEX(Scrape!$O:$O,MATCH('HT 0-1'!KP96,Scrape!$B:$B,0))</f>
        <v/>
      </c>
      <c r="LR96">
        <f>(1/LJ96)+(1/LI96)+(1/LH96)</f>
        <v/>
      </c>
      <c r="LS96">
        <f>(1/LG96)+(1/LF96)+(1/LE96)</f>
        <v/>
      </c>
      <c r="LT96" s="8">
        <f>IF(INDEX(#REF!,MATCH(KQ96,#REF!,0))=INDEX(#REF!,MATCH(KQ96,#REF!,0)),INDEX(#REF!,MATCH(KQ96,#REF!,0)),"ERROR")</f>
        <v/>
      </c>
      <c r="LU96" s="4">
        <f>IF(KR96="G",2,IF(KR96="R",0.5,IF(KR96="A",1)))</f>
        <v/>
      </c>
      <c r="LV96" s="4">
        <f>IF(KS96="G",0.5,IF(KS96="R",2,IF(KS96="A",1)))</f>
        <v/>
      </c>
      <c r="LW96" s="4">
        <f>IF(KT96="G",2,IF(KT96="R",0.5,IF(KT96="A",1)))</f>
        <v/>
      </c>
      <c r="LX96" s="4">
        <f>IF(KU96="G",0.5,IF(KU96="R",2,IF(KU96="A",1)))</f>
        <v/>
      </c>
      <c r="LY96" s="7">
        <f>(LK96*(LU96+LX96)+(LL96*(LU96+LX96)))</f>
        <v/>
      </c>
      <c r="LZ96" s="7">
        <f>(LN96*(LV96+LW96)+(LO96*(LV96+LW96)))</f>
        <v/>
      </c>
      <c r="MA96" s="11">
        <f>LY96-LZ96</f>
        <v/>
      </c>
      <c r="MB96" s="5">
        <f>MA96+2</f>
        <v/>
      </c>
      <c r="MC96" s="6">
        <f>MA96-2</f>
        <v/>
      </c>
      <c r="MD96" s="4">
        <f>LE96</f>
        <v/>
      </c>
      <c r="ME96" s="9">
        <f>IF(MD96=0,1000,MD96+0.75)</f>
        <v/>
      </c>
      <c r="MF96" s="10">
        <f>IF(MD96=0,0,MD96-0.75)</f>
        <v/>
      </c>
      <c r="MG96" s="4">
        <f>((LM96*(LU96+LX96))-((LP96*(LV96+LW96))))</f>
        <v/>
      </c>
      <c r="MH96" s="9">
        <f>MG96*1.2</f>
        <v/>
      </c>
      <c r="MI96" s="10">
        <f>MG96*0.8</f>
        <v/>
      </c>
      <c r="MJ96">
        <f>IFERROR(NX96,"")</f>
        <v/>
      </c>
      <c r="MK96">
        <f>IFERROR(NY96,"")</f>
        <v/>
      </c>
      <c r="ML96">
        <f>IFERROR(NZ96,"")</f>
        <v/>
      </c>
      <c r="MM96">
        <f>IFERROR(OA96,"")</f>
        <v/>
      </c>
      <c r="MN96">
        <f>IFERROR(OB96,"")</f>
        <v/>
      </c>
      <c r="MO96">
        <f>IFERROR(OC96,"")</f>
        <v/>
      </c>
      <c r="MP96" s="1">
        <f>COUNTIFS(#REF!,LT96,#REF!,1,#REF!,"&gt;="&amp;MC96,#REF!,"&lt;="&amp;MB96,#REF!,"&lt;="&amp;ME96,#REF!,"&gt;="&amp;MF96,#REF!,"="&amp;KV96,#REF!,"="&amp;KX96)</f>
        <v/>
      </c>
      <c r="MQ96" s="1">
        <f>COUNTIFS(#REF!,LT96,#REF!,0,#REF!,"&gt;="&amp;MC96,#REF!,"&lt;="&amp;MB96,#REF!,"&lt;="&amp;ME96,#REF!,"&gt;="&amp;MF96,#REF!,"="&amp;KV96,#REF!,"="&amp;KX96)</f>
        <v/>
      </c>
      <c r="MR96" s="1">
        <f>COUNTIFS(#REF!,LT96,#REF!,1,#REF!,"&gt;="&amp;MC96,#REF!,"&lt;="&amp;MB96,#REF!,"&lt;="&amp;ME96,#REF!,"&gt;="&amp;MF96,#REF!,"="&amp;KW96,#REF!,"="&amp;KY96)</f>
        <v/>
      </c>
      <c r="MS96" s="1">
        <f>COUNTIFS(#REF!,LT96,#REF!,0,#REF!,"&gt;="&amp;MC96,#REF!,"&lt;="&amp;MB96,#REF!,"&lt;="&amp;ME96,#REF!,"&gt;="&amp;MF96,#REF!,"="&amp;KW96,#REF!,"="&amp;KY96)</f>
        <v/>
      </c>
      <c r="MT96" s="1">
        <f>COUNTIFS(#REF!,LT96,#REF!,1,#REF!,"&gt;="&amp;MI96,#REF!,"&lt;="&amp;MH96,#REF!,"&lt;="&amp;ME96,#REF!,"&gt;="&amp;MF96)</f>
        <v/>
      </c>
      <c r="MU96" s="1">
        <f>COUNTIFS(#REF!,LT96,#REF!,0,#REF!,"&gt;="&amp;MI96,#REF!,"&lt;="&amp;MH96,#REF!,"&lt;="&amp;ME96,#REF!,"&gt;="&amp;MF96)</f>
        <v/>
      </c>
      <c r="MV96" s="1">
        <f>COUNTIFS(#REF!,LT96,#REF!,1,#REF!,"&gt;="&amp;MI96,#REF!,"&lt;="&amp;MH96,#REF!,"="&amp;KZ96,#REF!,"="&amp;LA96,#REF!,"&lt;="&amp;ME96,#REF!,"&gt;="&amp;MF96)</f>
        <v/>
      </c>
      <c r="MW96" s="1">
        <f>COUNTIFS(#REF!,LT96,#REF!,0,#REF!,"&gt;="&amp;MI96,#REF!,"&lt;="&amp;MH96,#REF!,"="&amp;KZ96,#REF!,"="&amp;LA96,#REF!,"&lt;="&amp;ME96,#REF!,"&gt;="&amp;MF96)</f>
        <v/>
      </c>
      <c r="MX96" s="1">
        <f>COUNTIFS(#REF!,LT96,#REF!,1,#REF!,"&gt;="&amp;MC96,#REF!,"&lt;="&amp;MB96,#REF!,"&lt;="&amp;ME96,#REF!,"&gt;="&amp;MF96)</f>
        <v/>
      </c>
      <c r="MY96" s="1">
        <f>COUNTIFS(#REF!,LT96,#REF!,0,#REF!,"&gt;="&amp;MC96,#REF!,"&lt;="&amp;MB96,#REF!,"&lt;="&amp;ME96,#REF!,"&gt;="&amp;MF96)</f>
        <v/>
      </c>
      <c r="MZ96" s="1">
        <f>COUNTIFS(#REF!,LT96,#REF!,1,#REF!,"&lt;="&amp;ME96,#REF!,"&gt;="&amp;MF96,#REF!,"="&amp;KV96,#REF!,"="&amp;KX96)</f>
        <v/>
      </c>
      <c r="NA96" s="1">
        <f>COUNTIFS(#REF!,LT96,#REF!,0,#REF!,"&lt;="&amp;ME96,#REF!,"&gt;="&amp;MF96,#REF!,"="&amp;KV96,#REF!,"="&amp;KX96)</f>
        <v/>
      </c>
      <c r="NB96" s="1">
        <f>COUNTIFS(#REF!,LT96,#REF!,1,#REF!,"&lt;="&amp;ME96,#REF!,"&gt;="&amp;MF96,#REF!,"="&amp;KW96,#REF!,"="&amp;KY96)</f>
        <v/>
      </c>
      <c r="NC96" s="1">
        <f>COUNTIFS(#REF!,LT96,#REF!,0,#REF!,"&lt;="&amp;ME96,#REF!,"&gt;="&amp;MF96,#REF!,"="&amp;KW96,#REF!,"="&amp;KY96)</f>
        <v/>
      </c>
      <c r="ND96" s="1">
        <f>MP96+MR96+MT96+MV96+MX96+MZ96+NB96</f>
        <v/>
      </c>
      <c r="NE96" s="1">
        <f>MQ96+MS96+MU96+MW96+MY96+NA96+NC96</f>
        <v/>
      </c>
      <c r="NF96" s="1">
        <f>ND96+NE96</f>
        <v/>
      </c>
      <c r="NG96" s="33">
        <f>ND96/(ND96+NE96)</f>
        <v/>
      </c>
      <c r="NH96" s="3">
        <f>1/NG96</f>
        <v/>
      </c>
      <c r="NI96" s="1">
        <f>LI96</f>
        <v/>
      </c>
      <c r="NJ96" s="79">
        <f>((1-NG96)*(1/(NI96-1))*0.98-(NG96*1))</f>
        <v/>
      </c>
      <c r="NK96" s="34">
        <f>IF(LR96&lt;0.9,0,IF(AND(LR96&gt;1.1),0,1))</f>
        <v/>
      </c>
      <c r="NL96" s="34">
        <f>IF(LS96&lt;0.9,0,IF(AND(LS96&gt;1.1),0,1))</f>
        <v/>
      </c>
      <c r="NM96" s="32">
        <f>IF(NF96&gt;99,1,0)</f>
        <v/>
      </c>
      <c r="NN96" s="32">
        <f>IF(NJ96&gt;0.0799,1,0)</f>
        <v/>
      </c>
      <c r="NO96" s="32">
        <f>IF(NJ96&gt;NQ96,1,0)</f>
        <v/>
      </c>
      <c r="NP96" s="32">
        <f>NM96+NN96+NO96+NK96+NL96</f>
        <v/>
      </c>
      <c r="NQ96" s="79">
        <f>(((100*NG96)*(NI96-1)*0.98)-((1-NG96)*100))/100</f>
        <v/>
      </c>
      <c r="NR96" s="34">
        <f>IF(LR96&lt;0.9,0,IF(AND(LR96&gt;1.1),0,1))</f>
        <v/>
      </c>
      <c r="NS96" s="34">
        <f>IF(LS96&lt;0.9,0,IF(AND(LS96&gt;1.1),0,1))</f>
        <v/>
      </c>
      <c r="NT96" s="32">
        <f>IF(NF96&gt;99,1,0)</f>
        <v/>
      </c>
      <c r="NU96" s="32">
        <f>IF(NQ96&gt;0.0799,1,0)</f>
        <v/>
      </c>
      <c r="NV96" s="32">
        <f>IF(NQ96&gt;NJ96,1,0)</f>
        <v/>
      </c>
      <c r="NW96" s="32">
        <f>NT96+NU96+NV96+NR96+NS96</f>
        <v/>
      </c>
      <c r="NX96">
        <f>IF(NP96=5,"LayAway0-1",IF(AND(NW96=5),"BackAway0-1",""))</f>
        <v/>
      </c>
      <c r="NY96">
        <f>IF(NP96=5,KO96,IF(AND(NW96=5),KO96,""))</f>
        <v/>
      </c>
      <c r="NZ96">
        <f>IF(NP96=5,"Match Odds",IF(AND(NW96=5),"Match Odds",""))</f>
        <v/>
      </c>
      <c r="OA96">
        <f>IF(NP96=5,KP96,IF(AND(NW96=5),KP96,""))</f>
        <v/>
      </c>
      <c r="OB96">
        <f>IF(NP96=5,"MATCH_ODDS",IF(AND(NW96=5),"MATCH_ODDS",""))</f>
        <v/>
      </c>
      <c r="OC96">
        <f>IF(NP96=5,"LAY",IF(AND(NW96=5),"BACK",""))</f>
        <v/>
      </c>
    </row>
    <row r="97" ht="16.5" customHeight="1" thickBot="1" thickTop="1">
      <c r="A97" s="2" t="n"/>
      <c r="KN97" s="1">
        <f>IF(INDEX(#REF!,MATCH('HT 0-1'!D97,#REF!,0))=INDEX(#REF!,MATCH('HT 0-1'!D97,#REF!,0)),INDEX(#REF!,MATCH('HT 0-1'!D97,#REF!,0)),"ERROR")</f>
        <v/>
      </c>
      <c r="KO97" s="1">
        <f>IF(INDEX(#REF!,MATCH('HT 0-1'!E97,#REF!,0))=INDEX(#REF!,MATCH('HT 0-1'!E97,#REF!,0)),INDEX(#REF!,MATCH('HT 0-1'!E97,#REF!,0)),"ERROR")</f>
        <v/>
      </c>
      <c r="KP97" s="1">
        <f>KN97&amp;" v "&amp;KO97</f>
        <v/>
      </c>
      <c r="KQ97">
        <f>B97&amp;"_"&amp;C97</f>
        <v/>
      </c>
      <c r="KR97" s="1">
        <f>IF((HW97/KK97)&lt;0.335,"G",IF((HW97/KK97)&gt;0.67,"R","A"))</f>
        <v/>
      </c>
      <c r="KS97" s="1">
        <f>IF((HX97/KK97)&lt;0.335,"G",IF((HX97/KK97)&gt;0.67,"R","A"))</f>
        <v/>
      </c>
      <c r="KT97" s="1">
        <f>IF((IH97/KK97)&lt;0.335,"G",IF((IH97/KK97)&gt;0.67,"R","A"))</f>
        <v/>
      </c>
      <c r="KU97" s="1">
        <f>IF((II97/KK97)&lt;0.335,"G",IF((II97/KK97)&gt;0.67,"R","A"))</f>
        <v/>
      </c>
      <c r="KV97" s="1">
        <f>IF((HZ97/KK97)&lt;0.335,"G",IF((HZ97/KK97)&gt;0.67,"R","A"))</f>
        <v/>
      </c>
      <c r="KW97" s="1">
        <f>IF((HY97/KK97)&lt;0.335,"G",IF((HY97/KK97)&gt;0.67,"R","A"))</f>
        <v/>
      </c>
      <c r="KX97" s="1">
        <f>IF((IK97/KK97)&lt;0.335,"G",IF((IK97/KK97)&gt;0.67,"R","A"))</f>
        <v/>
      </c>
      <c r="KY97" s="1">
        <f>IF((IJ97/KK97)&lt;0.335,"G",IF((IJ97/KK97)&gt;0.67,"R","A"))</f>
        <v/>
      </c>
      <c r="KZ97" s="1">
        <f>IF((HQ97/KK97)&lt;0.335,"G",IF((HQ97/KK97)&gt;0.67,"R","A"))</f>
        <v/>
      </c>
      <c r="LA97" s="1">
        <f>IF((IB97/KK97)&lt;0.335,"G",IF((IB97/KK97)&gt;0.67,"R","A"))</f>
        <v/>
      </c>
      <c r="LB97">
        <f>IF(LQ97="0-1",INDEX(Scrape!#REF!,MATCH('HT 0-1'!KP97,Scrape!$B:$B,0)),"")</f>
        <v/>
      </c>
      <c r="LC97">
        <f>IF(LQ97="0-1",INDEX(Scrape!$A:$A,MATCH('HT 0-1'!KP97,Scrape!$B:$B,0)),"")</f>
        <v/>
      </c>
      <c r="LD97">
        <f>IF(LQ97="0-1",INDEX(Scrape!$B:$B,MATCH('HT 0-1'!KP97,Scrape!$B:$B,0)),"")</f>
        <v/>
      </c>
      <c r="LE97">
        <f>IF(LQ97="0-1",INDEX(Scrape!$C:$C,MATCH('HT 0-1'!KP97,Scrape!$B:$B,0)),"")</f>
        <v/>
      </c>
      <c r="LF97">
        <f>IF(LQ97="0-1",INDEX(Scrape!$D:$D,MATCH('HT 0-1'!KP97,Scrape!$B:$B,0)),"")</f>
        <v/>
      </c>
      <c r="LG97">
        <f>IF(LQ97="0-1",INDEX(Scrape!$E:$E,MATCH('HT 0-1'!KP97,Scrape!$B:$B,0)),"")</f>
        <v/>
      </c>
      <c r="LH97">
        <f>IF(LQ97="0-1",INDEX(Scrape!$F:$F,MATCH('HT 0-1'!KP97,Scrape!$B:$B,0)),"")</f>
        <v/>
      </c>
      <c r="LI97">
        <f>IF(LQ97="0-1",INDEX(Scrape!$G:$G,MATCH('HT 0-1'!KP97,Scrape!$B:$B,0)),"")</f>
        <v/>
      </c>
      <c r="LJ97">
        <f>IF(LQ97="0-1",INDEX(Scrape!$H:$H,MATCH('HT 0-1'!KP97,Scrape!$B:$B,0)),"")</f>
        <v/>
      </c>
      <c r="LK97">
        <f>IF(LQ97="0-1",INDEX(Scrape!$I:$I,MATCH('HT 0-1'!KP97,Scrape!$B:$B,0)),"")</f>
        <v/>
      </c>
      <c r="LL97">
        <f>IF(LQ97="0-1",INDEX(Scrape!$J:$J,MATCH('HT 0-1'!KP97,Scrape!$B:$B,0)),"")</f>
        <v/>
      </c>
      <c r="LM97">
        <f>IF(LQ97="0-1",INDEX(Scrape!$K:$K,MATCH('HT 0-1'!KP97,Scrape!$B:$B,0)),"")</f>
        <v/>
      </c>
      <c r="LN97">
        <f>IF(LQ97="0-1",INDEX(Scrape!$L:$L,MATCH('HT 0-1'!KP97,Scrape!$B:$B,0)),"")</f>
        <v/>
      </c>
      <c r="LO97">
        <f>IF(LQ97="0-1",INDEX(Scrape!$M:$M,MATCH('HT 0-1'!KP97,Scrape!$B:$B,0)),"")</f>
        <v/>
      </c>
      <c r="LP97">
        <f>IF(LQ97="0-1",INDEX(Scrape!$N:$N,MATCH('HT 0-1'!KP97,Scrape!$B:$B,0)),"")</f>
        <v/>
      </c>
      <c r="LQ97">
        <f>INDEX(Scrape!$O:$O,MATCH('HT 0-1'!KP97,Scrape!$B:$B,0))</f>
        <v/>
      </c>
      <c r="LR97">
        <f>(1/LJ97)+(1/LI97)+(1/LH97)</f>
        <v/>
      </c>
      <c r="LS97">
        <f>(1/LG97)+(1/LF97)+(1/LE97)</f>
        <v/>
      </c>
      <c r="LT97" s="8">
        <f>IF(INDEX(#REF!,MATCH(KQ97,#REF!,0))=INDEX(#REF!,MATCH(KQ97,#REF!,0)),INDEX(#REF!,MATCH(KQ97,#REF!,0)),"ERROR")</f>
        <v/>
      </c>
      <c r="LU97" s="4">
        <f>IF(KR97="G",2,IF(KR97="R",0.5,IF(KR97="A",1)))</f>
        <v/>
      </c>
      <c r="LV97" s="4">
        <f>IF(KS97="G",0.5,IF(KS97="R",2,IF(KS97="A",1)))</f>
        <v/>
      </c>
      <c r="LW97" s="4">
        <f>IF(KT97="G",2,IF(KT97="R",0.5,IF(KT97="A",1)))</f>
        <v/>
      </c>
      <c r="LX97" s="4">
        <f>IF(KU97="G",0.5,IF(KU97="R",2,IF(KU97="A",1)))</f>
        <v/>
      </c>
      <c r="LY97" s="7">
        <f>(LK97*(LU97+LX97)+(LL97*(LU97+LX97)))</f>
        <v/>
      </c>
      <c r="LZ97" s="7">
        <f>(LN97*(LV97+LW97)+(LO97*(LV97+LW97)))</f>
        <v/>
      </c>
      <c r="MA97" s="11">
        <f>LY97-LZ97</f>
        <v/>
      </c>
      <c r="MB97" s="5">
        <f>MA97+2</f>
        <v/>
      </c>
      <c r="MC97" s="6">
        <f>MA97-2</f>
        <v/>
      </c>
      <c r="MD97" s="4">
        <f>LE97</f>
        <v/>
      </c>
      <c r="ME97" s="9">
        <f>IF(MD97=0,1000,MD97+0.75)</f>
        <v/>
      </c>
      <c r="MF97" s="10">
        <f>IF(MD97=0,0,MD97-0.75)</f>
        <v/>
      </c>
      <c r="MG97" s="4">
        <f>((LM97*(LU97+LX97))-((LP97*(LV97+LW97))))</f>
        <v/>
      </c>
      <c r="MH97" s="9">
        <f>MG97*1.2</f>
        <v/>
      </c>
      <c r="MI97" s="10">
        <f>MG97*0.8</f>
        <v/>
      </c>
      <c r="MJ97">
        <f>IFERROR(NX97,"")</f>
        <v/>
      </c>
      <c r="MK97">
        <f>IFERROR(NY97,"")</f>
        <v/>
      </c>
      <c r="ML97">
        <f>IFERROR(NZ97,"")</f>
        <v/>
      </c>
      <c r="MM97">
        <f>IFERROR(OA97,"")</f>
        <v/>
      </c>
      <c r="MN97">
        <f>IFERROR(OB97,"")</f>
        <v/>
      </c>
      <c r="MO97">
        <f>IFERROR(OC97,"")</f>
        <v/>
      </c>
      <c r="MP97" s="1">
        <f>COUNTIFS(#REF!,LT97,#REF!,1,#REF!,"&gt;="&amp;MC97,#REF!,"&lt;="&amp;MB97,#REF!,"&lt;="&amp;ME97,#REF!,"&gt;="&amp;MF97,#REF!,"="&amp;KV97,#REF!,"="&amp;KX97)</f>
        <v/>
      </c>
      <c r="MQ97" s="1">
        <f>COUNTIFS(#REF!,LT97,#REF!,0,#REF!,"&gt;="&amp;MC97,#REF!,"&lt;="&amp;MB97,#REF!,"&lt;="&amp;ME97,#REF!,"&gt;="&amp;MF97,#REF!,"="&amp;KV97,#REF!,"="&amp;KX97)</f>
        <v/>
      </c>
      <c r="MR97" s="1">
        <f>COUNTIFS(#REF!,LT97,#REF!,1,#REF!,"&gt;="&amp;MC97,#REF!,"&lt;="&amp;MB97,#REF!,"&lt;="&amp;ME97,#REF!,"&gt;="&amp;MF97,#REF!,"="&amp;KW97,#REF!,"="&amp;KY97)</f>
        <v/>
      </c>
      <c r="MS97" s="1">
        <f>COUNTIFS(#REF!,LT97,#REF!,0,#REF!,"&gt;="&amp;MC97,#REF!,"&lt;="&amp;MB97,#REF!,"&lt;="&amp;ME97,#REF!,"&gt;="&amp;MF97,#REF!,"="&amp;KW97,#REF!,"="&amp;KY97)</f>
        <v/>
      </c>
      <c r="MT97" s="1">
        <f>COUNTIFS(#REF!,LT97,#REF!,1,#REF!,"&gt;="&amp;MI97,#REF!,"&lt;="&amp;MH97,#REF!,"&lt;="&amp;ME97,#REF!,"&gt;="&amp;MF97)</f>
        <v/>
      </c>
      <c r="MU97" s="1">
        <f>COUNTIFS(#REF!,LT97,#REF!,0,#REF!,"&gt;="&amp;MI97,#REF!,"&lt;="&amp;MH97,#REF!,"&lt;="&amp;ME97,#REF!,"&gt;="&amp;MF97)</f>
        <v/>
      </c>
      <c r="MV97" s="1">
        <f>COUNTIFS(#REF!,LT97,#REF!,1,#REF!,"&gt;="&amp;MI97,#REF!,"&lt;="&amp;MH97,#REF!,"="&amp;KZ97,#REF!,"="&amp;LA97,#REF!,"&lt;="&amp;ME97,#REF!,"&gt;="&amp;MF97)</f>
        <v/>
      </c>
      <c r="MW97" s="1">
        <f>COUNTIFS(#REF!,LT97,#REF!,0,#REF!,"&gt;="&amp;MI97,#REF!,"&lt;="&amp;MH97,#REF!,"="&amp;KZ97,#REF!,"="&amp;LA97,#REF!,"&lt;="&amp;ME97,#REF!,"&gt;="&amp;MF97)</f>
        <v/>
      </c>
      <c r="MX97" s="1">
        <f>COUNTIFS(#REF!,LT97,#REF!,1,#REF!,"&gt;="&amp;MC97,#REF!,"&lt;="&amp;MB97,#REF!,"&lt;="&amp;ME97,#REF!,"&gt;="&amp;MF97)</f>
        <v/>
      </c>
      <c r="MY97" s="1">
        <f>COUNTIFS(#REF!,LT97,#REF!,0,#REF!,"&gt;="&amp;MC97,#REF!,"&lt;="&amp;MB97,#REF!,"&lt;="&amp;ME97,#REF!,"&gt;="&amp;MF97)</f>
        <v/>
      </c>
      <c r="MZ97" s="1">
        <f>COUNTIFS(#REF!,LT97,#REF!,1,#REF!,"&lt;="&amp;ME97,#REF!,"&gt;="&amp;MF97,#REF!,"="&amp;KV97,#REF!,"="&amp;KX97)</f>
        <v/>
      </c>
      <c r="NA97" s="1">
        <f>COUNTIFS(#REF!,LT97,#REF!,0,#REF!,"&lt;="&amp;ME97,#REF!,"&gt;="&amp;MF97,#REF!,"="&amp;KV97,#REF!,"="&amp;KX97)</f>
        <v/>
      </c>
      <c r="NB97" s="1">
        <f>COUNTIFS(#REF!,LT97,#REF!,1,#REF!,"&lt;="&amp;ME97,#REF!,"&gt;="&amp;MF97,#REF!,"="&amp;KW97,#REF!,"="&amp;KY97)</f>
        <v/>
      </c>
      <c r="NC97" s="1">
        <f>COUNTIFS(#REF!,LT97,#REF!,0,#REF!,"&lt;="&amp;ME97,#REF!,"&gt;="&amp;MF97,#REF!,"="&amp;KW97,#REF!,"="&amp;KY97)</f>
        <v/>
      </c>
      <c r="ND97" s="1">
        <f>MP97+MR97+MT97+MV97+MX97+MZ97+NB97</f>
        <v/>
      </c>
      <c r="NE97" s="1">
        <f>MQ97+MS97+MU97+MW97+MY97+NA97+NC97</f>
        <v/>
      </c>
      <c r="NF97" s="1">
        <f>ND97+NE97</f>
        <v/>
      </c>
      <c r="NG97" s="33">
        <f>ND97/(ND97+NE97)</f>
        <v/>
      </c>
      <c r="NH97" s="3">
        <f>1/NG97</f>
        <v/>
      </c>
      <c r="NI97" s="1">
        <f>LI97</f>
        <v/>
      </c>
      <c r="NJ97" s="79">
        <f>((1-NG97)*(1/(NI97-1))*0.98-(NG97*1))</f>
        <v/>
      </c>
      <c r="NK97" s="34">
        <f>IF(LR97&lt;0.9,0,IF(AND(LR97&gt;1.1),0,1))</f>
        <v/>
      </c>
      <c r="NL97" s="34">
        <f>IF(LS97&lt;0.9,0,IF(AND(LS97&gt;1.1),0,1))</f>
        <v/>
      </c>
      <c r="NM97" s="32">
        <f>IF(NF97&gt;99,1,0)</f>
        <v/>
      </c>
      <c r="NN97" s="32">
        <f>IF(NJ97&gt;0.0799,1,0)</f>
        <v/>
      </c>
      <c r="NO97" s="32">
        <f>IF(NJ97&gt;NQ97,1,0)</f>
        <v/>
      </c>
      <c r="NP97" s="32">
        <f>NM97+NN97+NO97+NK97+NL97</f>
        <v/>
      </c>
      <c r="NQ97" s="79">
        <f>(((100*NG97)*(NI97-1)*0.98)-((1-NG97)*100))/100</f>
        <v/>
      </c>
      <c r="NR97" s="34">
        <f>IF(LR97&lt;0.9,0,IF(AND(LR97&gt;1.1),0,1))</f>
        <v/>
      </c>
      <c r="NS97" s="34">
        <f>IF(LS97&lt;0.9,0,IF(AND(LS97&gt;1.1),0,1))</f>
        <v/>
      </c>
      <c r="NT97" s="32">
        <f>IF(NF97&gt;99,1,0)</f>
        <v/>
      </c>
      <c r="NU97" s="32">
        <f>IF(NQ97&gt;0.0799,1,0)</f>
        <v/>
      </c>
      <c r="NV97" s="32">
        <f>IF(NQ97&gt;NJ97,1,0)</f>
        <v/>
      </c>
      <c r="NW97" s="32">
        <f>NT97+NU97+NV97+NR97+NS97</f>
        <v/>
      </c>
      <c r="NX97">
        <f>IF(NP97=5,"LayAway0-1",IF(AND(NW97=5),"BackAway0-1",""))</f>
        <v/>
      </c>
      <c r="NY97">
        <f>IF(NP97=5,KO97,IF(AND(NW97=5),KO97,""))</f>
        <v/>
      </c>
      <c r="NZ97">
        <f>IF(NP97=5,"Match Odds",IF(AND(NW97=5),"Match Odds",""))</f>
        <v/>
      </c>
      <c r="OA97">
        <f>IF(NP97=5,KP97,IF(AND(NW97=5),KP97,""))</f>
        <v/>
      </c>
      <c r="OB97">
        <f>IF(NP97=5,"MATCH_ODDS",IF(AND(NW97=5),"MATCH_ODDS",""))</f>
        <v/>
      </c>
      <c r="OC97">
        <f>IF(NP97=5,"LAY",IF(AND(NW97=5),"BACK",""))</f>
        <v/>
      </c>
    </row>
    <row r="98" ht="16.5" customHeight="1" thickBot="1" thickTop="1">
      <c r="A98" s="2" t="n"/>
      <c r="KN98" s="1">
        <f>IF(INDEX(#REF!,MATCH('HT 0-1'!D98,#REF!,0))=INDEX(#REF!,MATCH('HT 0-1'!D98,#REF!,0)),INDEX(#REF!,MATCH('HT 0-1'!D98,#REF!,0)),"ERROR")</f>
        <v/>
      </c>
      <c r="KO98" s="1">
        <f>IF(INDEX(#REF!,MATCH('HT 0-1'!E98,#REF!,0))=INDEX(#REF!,MATCH('HT 0-1'!E98,#REF!,0)),INDEX(#REF!,MATCH('HT 0-1'!E98,#REF!,0)),"ERROR")</f>
        <v/>
      </c>
      <c r="KP98" s="1">
        <f>KN98&amp;" v "&amp;KO98</f>
        <v/>
      </c>
      <c r="KQ98">
        <f>B98&amp;"_"&amp;C98</f>
        <v/>
      </c>
      <c r="KR98" s="1">
        <f>IF((HW98/KK98)&lt;0.335,"G",IF((HW98/KK98)&gt;0.67,"R","A"))</f>
        <v/>
      </c>
      <c r="KS98" s="1">
        <f>IF((HX98/KK98)&lt;0.335,"G",IF((HX98/KK98)&gt;0.67,"R","A"))</f>
        <v/>
      </c>
      <c r="KT98" s="1">
        <f>IF((IH98/KK98)&lt;0.335,"G",IF((IH98/KK98)&gt;0.67,"R","A"))</f>
        <v/>
      </c>
      <c r="KU98" s="1">
        <f>IF((II98/KK98)&lt;0.335,"G",IF((II98/KK98)&gt;0.67,"R","A"))</f>
        <v/>
      </c>
      <c r="KV98" s="1">
        <f>IF((HZ98/KK98)&lt;0.335,"G",IF((HZ98/KK98)&gt;0.67,"R","A"))</f>
        <v/>
      </c>
      <c r="KW98" s="1">
        <f>IF((HY98/KK98)&lt;0.335,"G",IF((HY98/KK98)&gt;0.67,"R","A"))</f>
        <v/>
      </c>
      <c r="KX98" s="1">
        <f>IF((IK98/KK98)&lt;0.335,"G",IF((IK98/KK98)&gt;0.67,"R","A"))</f>
        <v/>
      </c>
      <c r="KY98" s="1">
        <f>IF((IJ98/KK98)&lt;0.335,"G",IF((IJ98/KK98)&gt;0.67,"R","A"))</f>
        <v/>
      </c>
      <c r="KZ98" s="1">
        <f>IF((HQ98/KK98)&lt;0.335,"G",IF((HQ98/KK98)&gt;0.67,"R","A"))</f>
        <v/>
      </c>
      <c r="LA98" s="1">
        <f>IF((IB98/KK98)&lt;0.335,"G",IF((IB98/KK98)&gt;0.67,"R","A"))</f>
        <v/>
      </c>
      <c r="LB98">
        <f>IF(LQ98="0-1",INDEX(Scrape!#REF!,MATCH('HT 0-1'!KP98,Scrape!$B:$B,0)),"")</f>
        <v/>
      </c>
      <c r="LC98">
        <f>IF(LQ98="0-1",INDEX(Scrape!$A:$A,MATCH('HT 0-1'!KP98,Scrape!$B:$B,0)),"")</f>
        <v/>
      </c>
      <c r="LD98">
        <f>IF(LQ98="0-1",INDEX(Scrape!$B:$B,MATCH('HT 0-1'!KP98,Scrape!$B:$B,0)),"")</f>
        <v/>
      </c>
      <c r="LE98">
        <f>IF(LQ98="0-1",INDEX(Scrape!$C:$C,MATCH('HT 0-1'!KP98,Scrape!$B:$B,0)),"")</f>
        <v/>
      </c>
      <c r="LF98">
        <f>IF(LQ98="0-1",INDEX(Scrape!$D:$D,MATCH('HT 0-1'!KP98,Scrape!$B:$B,0)),"")</f>
        <v/>
      </c>
      <c r="LG98">
        <f>IF(LQ98="0-1",INDEX(Scrape!$E:$E,MATCH('HT 0-1'!KP98,Scrape!$B:$B,0)),"")</f>
        <v/>
      </c>
      <c r="LH98">
        <f>IF(LQ98="0-1",INDEX(Scrape!$F:$F,MATCH('HT 0-1'!KP98,Scrape!$B:$B,0)),"")</f>
        <v/>
      </c>
      <c r="LI98">
        <f>IF(LQ98="0-1",INDEX(Scrape!$G:$G,MATCH('HT 0-1'!KP98,Scrape!$B:$B,0)),"")</f>
        <v/>
      </c>
      <c r="LJ98">
        <f>IF(LQ98="0-1",INDEX(Scrape!$H:$H,MATCH('HT 0-1'!KP98,Scrape!$B:$B,0)),"")</f>
        <v/>
      </c>
      <c r="LK98">
        <f>IF(LQ98="0-1",INDEX(Scrape!$I:$I,MATCH('HT 0-1'!KP98,Scrape!$B:$B,0)),"")</f>
        <v/>
      </c>
      <c r="LL98">
        <f>IF(LQ98="0-1",INDEX(Scrape!$J:$J,MATCH('HT 0-1'!KP98,Scrape!$B:$B,0)),"")</f>
        <v/>
      </c>
      <c r="LM98">
        <f>IF(LQ98="0-1",INDEX(Scrape!$K:$K,MATCH('HT 0-1'!KP98,Scrape!$B:$B,0)),"")</f>
        <v/>
      </c>
      <c r="LN98">
        <f>IF(LQ98="0-1",INDEX(Scrape!$L:$L,MATCH('HT 0-1'!KP98,Scrape!$B:$B,0)),"")</f>
        <v/>
      </c>
      <c r="LO98">
        <f>IF(LQ98="0-1",INDEX(Scrape!$M:$M,MATCH('HT 0-1'!KP98,Scrape!$B:$B,0)),"")</f>
        <v/>
      </c>
      <c r="LP98">
        <f>IF(LQ98="0-1",INDEX(Scrape!$N:$N,MATCH('HT 0-1'!KP98,Scrape!$B:$B,0)),"")</f>
        <v/>
      </c>
      <c r="LQ98">
        <f>INDEX(Scrape!$O:$O,MATCH('HT 0-1'!KP98,Scrape!$B:$B,0))</f>
        <v/>
      </c>
      <c r="LR98">
        <f>(1/LJ98)+(1/LI98)+(1/LH98)</f>
        <v/>
      </c>
      <c r="LS98">
        <f>(1/LG98)+(1/LF98)+(1/LE98)</f>
        <v/>
      </c>
      <c r="LT98" s="8">
        <f>IF(INDEX(#REF!,MATCH(KQ98,#REF!,0))=INDEX(#REF!,MATCH(KQ98,#REF!,0)),INDEX(#REF!,MATCH(KQ98,#REF!,0)),"ERROR")</f>
        <v/>
      </c>
      <c r="LU98" s="4">
        <f>IF(KR98="G",2,IF(KR98="R",0.5,IF(KR98="A",1)))</f>
        <v/>
      </c>
      <c r="LV98" s="4">
        <f>IF(KS98="G",0.5,IF(KS98="R",2,IF(KS98="A",1)))</f>
        <v/>
      </c>
      <c r="LW98" s="4">
        <f>IF(KT98="G",2,IF(KT98="R",0.5,IF(KT98="A",1)))</f>
        <v/>
      </c>
      <c r="LX98" s="4">
        <f>IF(KU98="G",0.5,IF(KU98="R",2,IF(KU98="A",1)))</f>
        <v/>
      </c>
      <c r="LY98" s="7">
        <f>(LK98*(LU98+LX98)+(LL98*(LU98+LX98)))</f>
        <v/>
      </c>
      <c r="LZ98" s="7">
        <f>(LN98*(LV98+LW98)+(LO98*(LV98+LW98)))</f>
        <v/>
      </c>
      <c r="MA98" s="11">
        <f>LY98-LZ98</f>
        <v/>
      </c>
      <c r="MB98" s="5">
        <f>MA98+2</f>
        <v/>
      </c>
      <c r="MC98" s="6">
        <f>MA98-2</f>
        <v/>
      </c>
      <c r="MD98" s="4">
        <f>LE98</f>
        <v/>
      </c>
      <c r="ME98" s="9">
        <f>IF(MD98=0,1000,MD98+0.75)</f>
        <v/>
      </c>
      <c r="MF98" s="10">
        <f>IF(MD98=0,0,MD98-0.75)</f>
        <v/>
      </c>
      <c r="MG98" s="4">
        <f>((LM98*(LU98+LX98))-((LP98*(LV98+LW98))))</f>
        <v/>
      </c>
      <c r="MH98" s="9">
        <f>MG98*1.2</f>
        <v/>
      </c>
      <c r="MI98" s="10">
        <f>MG98*0.8</f>
        <v/>
      </c>
      <c r="MJ98">
        <f>IFERROR(NX98,"")</f>
        <v/>
      </c>
      <c r="MK98">
        <f>IFERROR(NY98,"")</f>
        <v/>
      </c>
      <c r="ML98">
        <f>IFERROR(NZ98,"")</f>
        <v/>
      </c>
      <c r="MM98">
        <f>IFERROR(OA98,"")</f>
        <v/>
      </c>
      <c r="MN98">
        <f>IFERROR(OB98,"")</f>
        <v/>
      </c>
      <c r="MO98">
        <f>IFERROR(OC98,"")</f>
        <v/>
      </c>
      <c r="MP98" s="1">
        <f>COUNTIFS(#REF!,LT98,#REF!,1,#REF!,"&gt;="&amp;MC98,#REF!,"&lt;="&amp;MB98,#REF!,"&lt;="&amp;ME98,#REF!,"&gt;="&amp;MF98,#REF!,"="&amp;KV98,#REF!,"="&amp;KX98)</f>
        <v/>
      </c>
      <c r="MQ98" s="1">
        <f>COUNTIFS(#REF!,LT98,#REF!,0,#REF!,"&gt;="&amp;MC98,#REF!,"&lt;="&amp;MB98,#REF!,"&lt;="&amp;ME98,#REF!,"&gt;="&amp;MF98,#REF!,"="&amp;KV98,#REF!,"="&amp;KX98)</f>
        <v/>
      </c>
      <c r="MR98" s="1">
        <f>COUNTIFS(#REF!,LT98,#REF!,1,#REF!,"&gt;="&amp;MC98,#REF!,"&lt;="&amp;MB98,#REF!,"&lt;="&amp;ME98,#REF!,"&gt;="&amp;MF98,#REF!,"="&amp;KW98,#REF!,"="&amp;KY98)</f>
        <v/>
      </c>
      <c r="MS98" s="1">
        <f>COUNTIFS(#REF!,LT98,#REF!,0,#REF!,"&gt;="&amp;MC98,#REF!,"&lt;="&amp;MB98,#REF!,"&lt;="&amp;ME98,#REF!,"&gt;="&amp;MF98,#REF!,"="&amp;KW98,#REF!,"="&amp;KY98)</f>
        <v/>
      </c>
      <c r="MT98" s="1">
        <f>COUNTIFS(#REF!,LT98,#REF!,1,#REF!,"&gt;="&amp;MI98,#REF!,"&lt;="&amp;MH98,#REF!,"&lt;="&amp;ME98,#REF!,"&gt;="&amp;MF98)</f>
        <v/>
      </c>
      <c r="MU98" s="1">
        <f>COUNTIFS(#REF!,LT98,#REF!,0,#REF!,"&gt;="&amp;MI98,#REF!,"&lt;="&amp;MH98,#REF!,"&lt;="&amp;ME98,#REF!,"&gt;="&amp;MF98)</f>
        <v/>
      </c>
      <c r="MV98" s="1">
        <f>COUNTIFS(#REF!,LT98,#REF!,1,#REF!,"&gt;="&amp;MI98,#REF!,"&lt;="&amp;MH98,#REF!,"="&amp;KZ98,#REF!,"="&amp;LA98,#REF!,"&lt;="&amp;ME98,#REF!,"&gt;="&amp;MF98)</f>
        <v/>
      </c>
      <c r="MW98" s="1">
        <f>COUNTIFS(#REF!,LT98,#REF!,0,#REF!,"&gt;="&amp;MI98,#REF!,"&lt;="&amp;MH98,#REF!,"="&amp;KZ98,#REF!,"="&amp;LA98,#REF!,"&lt;="&amp;ME98,#REF!,"&gt;="&amp;MF98)</f>
        <v/>
      </c>
      <c r="MX98" s="1">
        <f>COUNTIFS(#REF!,LT98,#REF!,1,#REF!,"&gt;="&amp;MC98,#REF!,"&lt;="&amp;MB98,#REF!,"&lt;="&amp;ME98,#REF!,"&gt;="&amp;MF98)</f>
        <v/>
      </c>
      <c r="MY98" s="1">
        <f>COUNTIFS(#REF!,LT98,#REF!,0,#REF!,"&gt;="&amp;MC98,#REF!,"&lt;="&amp;MB98,#REF!,"&lt;="&amp;ME98,#REF!,"&gt;="&amp;MF98)</f>
        <v/>
      </c>
      <c r="MZ98" s="1">
        <f>COUNTIFS(#REF!,LT98,#REF!,1,#REF!,"&lt;="&amp;ME98,#REF!,"&gt;="&amp;MF98,#REF!,"="&amp;KV98,#REF!,"="&amp;KX98)</f>
        <v/>
      </c>
      <c r="NA98" s="1">
        <f>COUNTIFS(#REF!,LT98,#REF!,0,#REF!,"&lt;="&amp;ME98,#REF!,"&gt;="&amp;MF98,#REF!,"="&amp;KV98,#REF!,"="&amp;KX98)</f>
        <v/>
      </c>
      <c r="NB98" s="1">
        <f>COUNTIFS(#REF!,LT98,#REF!,1,#REF!,"&lt;="&amp;ME98,#REF!,"&gt;="&amp;MF98,#REF!,"="&amp;KW98,#REF!,"="&amp;KY98)</f>
        <v/>
      </c>
      <c r="NC98" s="1">
        <f>COUNTIFS(#REF!,LT98,#REF!,0,#REF!,"&lt;="&amp;ME98,#REF!,"&gt;="&amp;MF98,#REF!,"="&amp;KW98,#REF!,"="&amp;KY98)</f>
        <v/>
      </c>
      <c r="ND98" s="1">
        <f>MP98+MR98+MT98+MV98+MX98+MZ98+NB98</f>
        <v/>
      </c>
      <c r="NE98" s="1">
        <f>MQ98+MS98+MU98+MW98+MY98+NA98+NC98</f>
        <v/>
      </c>
      <c r="NF98" s="1">
        <f>ND98+NE98</f>
        <v/>
      </c>
      <c r="NG98" s="33">
        <f>ND98/(ND98+NE98)</f>
        <v/>
      </c>
      <c r="NH98" s="3">
        <f>1/NG98</f>
        <v/>
      </c>
      <c r="NI98" s="1">
        <f>LI98</f>
        <v/>
      </c>
      <c r="NJ98" s="79">
        <f>((1-NG98)*(1/(NI98-1))*0.98-(NG98*1))</f>
        <v/>
      </c>
      <c r="NK98" s="34">
        <f>IF(LR98&lt;0.9,0,IF(AND(LR98&gt;1.1),0,1))</f>
        <v/>
      </c>
      <c r="NL98" s="34">
        <f>IF(LS98&lt;0.9,0,IF(AND(LS98&gt;1.1),0,1))</f>
        <v/>
      </c>
      <c r="NM98" s="32">
        <f>IF(NF98&gt;99,1,0)</f>
        <v/>
      </c>
      <c r="NN98" s="32">
        <f>IF(NJ98&gt;0.0799,1,0)</f>
        <v/>
      </c>
      <c r="NO98" s="32">
        <f>IF(NJ98&gt;NQ98,1,0)</f>
        <v/>
      </c>
      <c r="NP98" s="32">
        <f>NM98+NN98+NO98+NK98+NL98</f>
        <v/>
      </c>
      <c r="NQ98" s="79">
        <f>(((100*NG98)*(NI98-1)*0.98)-((1-NG98)*100))/100</f>
        <v/>
      </c>
      <c r="NR98" s="34">
        <f>IF(LR98&lt;0.9,0,IF(AND(LR98&gt;1.1),0,1))</f>
        <v/>
      </c>
      <c r="NS98" s="34">
        <f>IF(LS98&lt;0.9,0,IF(AND(LS98&gt;1.1),0,1))</f>
        <v/>
      </c>
      <c r="NT98" s="32">
        <f>IF(NF98&gt;99,1,0)</f>
        <v/>
      </c>
      <c r="NU98" s="32">
        <f>IF(NQ98&gt;0.0799,1,0)</f>
        <v/>
      </c>
      <c r="NV98" s="32">
        <f>IF(NQ98&gt;NJ98,1,0)</f>
        <v/>
      </c>
      <c r="NW98" s="32">
        <f>NT98+NU98+NV98+NR98+NS98</f>
        <v/>
      </c>
      <c r="NX98">
        <f>IF(NP98=5,"LayAway0-1",IF(AND(NW98=5),"BackAway0-1",""))</f>
        <v/>
      </c>
      <c r="NY98">
        <f>IF(NP98=5,KO98,IF(AND(NW98=5),KO98,""))</f>
        <v/>
      </c>
      <c r="NZ98">
        <f>IF(NP98=5,"Match Odds",IF(AND(NW98=5),"Match Odds",""))</f>
        <v/>
      </c>
      <c r="OA98">
        <f>IF(NP98=5,KP98,IF(AND(NW98=5),KP98,""))</f>
        <v/>
      </c>
      <c r="OB98">
        <f>IF(NP98=5,"MATCH_ODDS",IF(AND(NW98=5),"MATCH_ODDS",""))</f>
        <v/>
      </c>
      <c r="OC98">
        <f>IF(NP98=5,"LAY",IF(AND(NW98=5),"BACK",""))</f>
        <v/>
      </c>
    </row>
    <row r="99" ht="16.5" customHeight="1" thickBot="1" thickTop="1">
      <c r="A99" s="2" t="n"/>
      <c r="KN99" s="1">
        <f>IF(INDEX(#REF!,MATCH('HT 0-1'!D99,#REF!,0))=INDEX(#REF!,MATCH('HT 0-1'!D99,#REF!,0)),INDEX(#REF!,MATCH('HT 0-1'!D99,#REF!,0)),"ERROR")</f>
        <v/>
      </c>
      <c r="KO99" s="1">
        <f>IF(INDEX(#REF!,MATCH('HT 0-1'!E99,#REF!,0))=INDEX(#REF!,MATCH('HT 0-1'!E99,#REF!,0)),INDEX(#REF!,MATCH('HT 0-1'!E99,#REF!,0)),"ERROR")</f>
        <v/>
      </c>
      <c r="KP99" s="1">
        <f>KN99&amp;" v "&amp;KO99</f>
        <v/>
      </c>
      <c r="KQ99">
        <f>B99&amp;"_"&amp;C99</f>
        <v/>
      </c>
      <c r="KR99" s="1">
        <f>IF((HW99/KK99)&lt;0.335,"G",IF((HW99/KK99)&gt;0.67,"R","A"))</f>
        <v/>
      </c>
      <c r="KS99" s="1">
        <f>IF((HX99/KK99)&lt;0.335,"G",IF((HX99/KK99)&gt;0.67,"R","A"))</f>
        <v/>
      </c>
      <c r="KT99" s="1">
        <f>IF((IH99/KK99)&lt;0.335,"G",IF((IH99/KK99)&gt;0.67,"R","A"))</f>
        <v/>
      </c>
      <c r="KU99" s="1">
        <f>IF((II99/KK99)&lt;0.335,"G",IF((II99/KK99)&gt;0.67,"R","A"))</f>
        <v/>
      </c>
      <c r="KV99" s="1">
        <f>IF((HZ99/KK99)&lt;0.335,"G",IF((HZ99/KK99)&gt;0.67,"R","A"))</f>
        <v/>
      </c>
      <c r="KW99" s="1">
        <f>IF((HY99/KK99)&lt;0.335,"G",IF((HY99/KK99)&gt;0.67,"R","A"))</f>
        <v/>
      </c>
      <c r="KX99" s="1">
        <f>IF((IK99/KK99)&lt;0.335,"G",IF((IK99/KK99)&gt;0.67,"R","A"))</f>
        <v/>
      </c>
      <c r="KY99" s="1">
        <f>IF((IJ99/KK99)&lt;0.335,"G",IF((IJ99/KK99)&gt;0.67,"R","A"))</f>
        <v/>
      </c>
      <c r="KZ99" s="1">
        <f>IF((HQ99/KK99)&lt;0.335,"G",IF((HQ99/KK99)&gt;0.67,"R","A"))</f>
        <v/>
      </c>
      <c r="LA99" s="1">
        <f>IF((IB99/KK99)&lt;0.335,"G",IF((IB99/KK99)&gt;0.67,"R","A"))</f>
        <v/>
      </c>
      <c r="LB99">
        <f>IF(LQ99="0-1",INDEX(Scrape!#REF!,MATCH('HT 0-1'!KP99,Scrape!$B:$B,0)),"")</f>
        <v/>
      </c>
      <c r="LC99">
        <f>IF(LQ99="0-1",INDEX(Scrape!$A:$A,MATCH('HT 0-1'!KP99,Scrape!$B:$B,0)),"")</f>
        <v/>
      </c>
      <c r="LD99">
        <f>IF(LQ99="0-1",INDEX(Scrape!$B:$B,MATCH('HT 0-1'!KP99,Scrape!$B:$B,0)),"")</f>
        <v/>
      </c>
      <c r="LE99">
        <f>IF(LQ99="0-1",INDEX(Scrape!$C:$C,MATCH('HT 0-1'!KP99,Scrape!$B:$B,0)),"")</f>
        <v/>
      </c>
      <c r="LF99">
        <f>IF(LQ99="0-1",INDEX(Scrape!$D:$D,MATCH('HT 0-1'!KP99,Scrape!$B:$B,0)),"")</f>
        <v/>
      </c>
      <c r="LG99">
        <f>IF(LQ99="0-1",INDEX(Scrape!$E:$E,MATCH('HT 0-1'!KP99,Scrape!$B:$B,0)),"")</f>
        <v/>
      </c>
      <c r="LH99">
        <f>IF(LQ99="0-1",INDEX(Scrape!$F:$F,MATCH('HT 0-1'!KP99,Scrape!$B:$B,0)),"")</f>
        <v/>
      </c>
      <c r="LI99">
        <f>IF(LQ99="0-1",INDEX(Scrape!$G:$G,MATCH('HT 0-1'!KP99,Scrape!$B:$B,0)),"")</f>
        <v/>
      </c>
      <c r="LJ99">
        <f>IF(LQ99="0-1",INDEX(Scrape!$H:$H,MATCH('HT 0-1'!KP99,Scrape!$B:$B,0)),"")</f>
        <v/>
      </c>
      <c r="LK99">
        <f>IF(LQ99="0-1",INDEX(Scrape!$I:$I,MATCH('HT 0-1'!KP99,Scrape!$B:$B,0)),"")</f>
        <v/>
      </c>
      <c r="LL99">
        <f>IF(LQ99="0-1",INDEX(Scrape!$J:$J,MATCH('HT 0-1'!KP99,Scrape!$B:$B,0)),"")</f>
        <v/>
      </c>
      <c r="LM99">
        <f>IF(LQ99="0-1",INDEX(Scrape!$K:$K,MATCH('HT 0-1'!KP99,Scrape!$B:$B,0)),"")</f>
        <v/>
      </c>
      <c r="LN99">
        <f>IF(LQ99="0-1",INDEX(Scrape!$L:$L,MATCH('HT 0-1'!KP99,Scrape!$B:$B,0)),"")</f>
        <v/>
      </c>
      <c r="LO99">
        <f>IF(LQ99="0-1",INDEX(Scrape!$M:$M,MATCH('HT 0-1'!KP99,Scrape!$B:$B,0)),"")</f>
        <v/>
      </c>
      <c r="LP99">
        <f>IF(LQ99="0-1",INDEX(Scrape!$N:$N,MATCH('HT 0-1'!KP99,Scrape!$B:$B,0)),"")</f>
        <v/>
      </c>
      <c r="LQ99">
        <f>INDEX(Scrape!$O:$O,MATCH('HT 0-1'!KP99,Scrape!$B:$B,0))</f>
        <v/>
      </c>
      <c r="LR99">
        <f>(1/LJ99)+(1/LI99)+(1/LH99)</f>
        <v/>
      </c>
      <c r="LS99">
        <f>(1/LG99)+(1/LF99)+(1/LE99)</f>
        <v/>
      </c>
      <c r="LT99" s="8">
        <f>IF(INDEX(#REF!,MATCH(KQ99,#REF!,0))=INDEX(#REF!,MATCH(KQ99,#REF!,0)),INDEX(#REF!,MATCH(KQ99,#REF!,0)),"ERROR")</f>
        <v/>
      </c>
      <c r="LU99" s="4">
        <f>IF(KR99="G",2,IF(KR99="R",0.5,IF(KR99="A",1)))</f>
        <v/>
      </c>
      <c r="LV99" s="4">
        <f>IF(KS99="G",0.5,IF(KS99="R",2,IF(KS99="A",1)))</f>
        <v/>
      </c>
      <c r="LW99" s="4">
        <f>IF(KT99="G",2,IF(KT99="R",0.5,IF(KT99="A",1)))</f>
        <v/>
      </c>
      <c r="LX99" s="4">
        <f>IF(KU99="G",0.5,IF(KU99="R",2,IF(KU99="A",1)))</f>
        <v/>
      </c>
      <c r="LY99" s="7">
        <f>(LK99*(LU99+LX99)+(LL99*(LU99+LX99)))</f>
        <v/>
      </c>
      <c r="LZ99" s="7">
        <f>(LN99*(LV99+LW99)+(LO99*(LV99+LW99)))</f>
        <v/>
      </c>
      <c r="MA99" s="11">
        <f>LY99-LZ99</f>
        <v/>
      </c>
      <c r="MB99" s="5">
        <f>MA99+2</f>
        <v/>
      </c>
      <c r="MC99" s="6">
        <f>MA99-2</f>
        <v/>
      </c>
      <c r="MD99" s="4">
        <f>LE99</f>
        <v/>
      </c>
      <c r="ME99" s="9">
        <f>IF(MD99=0,1000,MD99+0.75)</f>
        <v/>
      </c>
      <c r="MF99" s="10">
        <f>IF(MD99=0,0,MD99-0.75)</f>
        <v/>
      </c>
      <c r="MG99" s="4">
        <f>((LM99*(LU99+LX99))-((LP99*(LV99+LW99))))</f>
        <v/>
      </c>
      <c r="MH99" s="9">
        <f>MG99*1.2</f>
        <v/>
      </c>
      <c r="MI99" s="10">
        <f>MG99*0.8</f>
        <v/>
      </c>
      <c r="MJ99">
        <f>IFERROR(NX99,"")</f>
        <v/>
      </c>
      <c r="MK99">
        <f>IFERROR(NY99,"")</f>
        <v/>
      </c>
      <c r="ML99">
        <f>IFERROR(NZ99,"")</f>
        <v/>
      </c>
      <c r="MM99">
        <f>IFERROR(OA99,"")</f>
        <v/>
      </c>
      <c r="MN99">
        <f>IFERROR(OB99,"")</f>
        <v/>
      </c>
      <c r="MO99">
        <f>IFERROR(OC99,"")</f>
        <v/>
      </c>
      <c r="MP99" s="1">
        <f>COUNTIFS(#REF!,LT99,#REF!,1,#REF!,"&gt;="&amp;MC99,#REF!,"&lt;="&amp;MB99,#REF!,"&lt;="&amp;ME99,#REF!,"&gt;="&amp;MF99,#REF!,"="&amp;KV99,#REF!,"="&amp;KX99)</f>
        <v/>
      </c>
      <c r="MQ99" s="1">
        <f>COUNTIFS(#REF!,LT99,#REF!,0,#REF!,"&gt;="&amp;MC99,#REF!,"&lt;="&amp;MB99,#REF!,"&lt;="&amp;ME99,#REF!,"&gt;="&amp;MF99,#REF!,"="&amp;KV99,#REF!,"="&amp;KX99)</f>
        <v/>
      </c>
      <c r="MR99" s="1">
        <f>COUNTIFS(#REF!,LT99,#REF!,1,#REF!,"&gt;="&amp;MC99,#REF!,"&lt;="&amp;MB99,#REF!,"&lt;="&amp;ME99,#REF!,"&gt;="&amp;MF99,#REF!,"="&amp;KW99,#REF!,"="&amp;KY99)</f>
        <v/>
      </c>
      <c r="MS99" s="1">
        <f>COUNTIFS(#REF!,LT99,#REF!,0,#REF!,"&gt;="&amp;MC99,#REF!,"&lt;="&amp;MB99,#REF!,"&lt;="&amp;ME99,#REF!,"&gt;="&amp;MF99,#REF!,"="&amp;KW99,#REF!,"="&amp;KY99)</f>
        <v/>
      </c>
      <c r="MT99" s="1">
        <f>COUNTIFS(#REF!,LT99,#REF!,1,#REF!,"&gt;="&amp;MI99,#REF!,"&lt;="&amp;MH99,#REF!,"&lt;="&amp;ME99,#REF!,"&gt;="&amp;MF99)</f>
        <v/>
      </c>
      <c r="MU99" s="1">
        <f>COUNTIFS(#REF!,LT99,#REF!,0,#REF!,"&gt;="&amp;MI99,#REF!,"&lt;="&amp;MH99,#REF!,"&lt;="&amp;ME99,#REF!,"&gt;="&amp;MF99)</f>
        <v/>
      </c>
      <c r="MV99" s="1">
        <f>COUNTIFS(#REF!,LT99,#REF!,1,#REF!,"&gt;="&amp;MI99,#REF!,"&lt;="&amp;MH99,#REF!,"="&amp;KZ99,#REF!,"="&amp;LA99,#REF!,"&lt;="&amp;ME99,#REF!,"&gt;="&amp;MF99)</f>
        <v/>
      </c>
      <c r="MW99" s="1">
        <f>COUNTIFS(#REF!,LT99,#REF!,0,#REF!,"&gt;="&amp;MI99,#REF!,"&lt;="&amp;MH99,#REF!,"="&amp;KZ99,#REF!,"="&amp;LA99,#REF!,"&lt;="&amp;ME99,#REF!,"&gt;="&amp;MF99)</f>
        <v/>
      </c>
      <c r="MX99" s="1">
        <f>COUNTIFS(#REF!,LT99,#REF!,1,#REF!,"&gt;="&amp;MC99,#REF!,"&lt;="&amp;MB99,#REF!,"&lt;="&amp;ME99,#REF!,"&gt;="&amp;MF99)</f>
        <v/>
      </c>
      <c r="MY99" s="1">
        <f>COUNTIFS(#REF!,LT99,#REF!,0,#REF!,"&gt;="&amp;MC99,#REF!,"&lt;="&amp;MB99,#REF!,"&lt;="&amp;ME99,#REF!,"&gt;="&amp;MF99)</f>
        <v/>
      </c>
      <c r="MZ99" s="1">
        <f>COUNTIFS(#REF!,LT99,#REF!,1,#REF!,"&lt;="&amp;ME99,#REF!,"&gt;="&amp;MF99,#REF!,"="&amp;KV99,#REF!,"="&amp;KX99)</f>
        <v/>
      </c>
      <c r="NA99" s="1">
        <f>COUNTIFS(#REF!,LT99,#REF!,0,#REF!,"&lt;="&amp;ME99,#REF!,"&gt;="&amp;MF99,#REF!,"="&amp;KV99,#REF!,"="&amp;KX99)</f>
        <v/>
      </c>
      <c r="NB99" s="1">
        <f>COUNTIFS(#REF!,LT99,#REF!,1,#REF!,"&lt;="&amp;ME99,#REF!,"&gt;="&amp;MF99,#REF!,"="&amp;KW99,#REF!,"="&amp;KY99)</f>
        <v/>
      </c>
      <c r="NC99" s="1">
        <f>COUNTIFS(#REF!,LT99,#REF!,0,#REF!,"&lt;="&amp;ME99,#REF!,"&gt;="&amp;MF99,#REF!,"="&amp;KW99,#REF!,"="&amp;KY99)</f>
        <v/>
      </c>
      <c r="ND99" s="1">
        <f>MP99+MR99+MT99+MV99+MX99+MZ99+NB99</f>
        <v/>
      </c>
      <c r="NE99" s="1">
        <f>MQ99+MS99+MU99+MW99+MY99+NA99+NC99</f>
        <v/>
      </c>
      <c r="NF99" s="1">
        <f>ND99+NE99</f>
        <v/>
      </c>
      <c r="NG99" s="33">
        <f>ND99/(ND99+NE99)</f>
        <v/>
      </c>
      <c r="NH99" s="3">
        <f>1/NG99</f>
        <v/>
      </c>
      <c r="NI99" s="1">
        <f>LI99</f>
        <v/>
      </c>
      <c r="NJ99" s="79">
        <f>((1-NG99)*(1/(NI99-1))*0.98-(NG99*1))</f>
        <v/>
      </c>
      <c r="NK99" s="34">
        <f>IF(LR99&lt;0.9,0,IF(AND(LR99&gt;1.1),0,1))</f>
        <v/>
      </c>
      <c r="NL99" s="34">
        <f>IF(LS99&lt;0.9,0,IF(AND(LS99&gt;1.1),0,1))</f>
        <v/>
      </c>
      <c r="NM99" s="32">
        <f>IF(NF99&gt;99,1,0)</f>
        <v/>
      </c>
      <c r="NN99" s="32">
        <f>IF(NJ99&gt;0.0799,1,0)</f>
        <v/>
      </c>
      <c r="NO99" s="32">
        <f>IF(NJ99&gt;NQ99,1,0)</f>
        <v/>
      </c>
      <c r="NP99" s="32">
        <f>NM99+NN99+NO99+NK99+NL99</f>
        <v/>
      </c>
      <c r="NQ99" s="79">
        <f>(((100*NG99)*(NI99-1)*0.98)-((1-NG99)*100))/100</f>
        <v/>
      </c>
      <c r="NR99" s="34">
        <f>IF(LR99&lt;0.9,0,IF(AND(LR99&gt;1.1),0,1))</f>
        <v/>
      </c>
      <c r="NS99" s="34">
        <f>IF(LS99&lt;0.9,0,IF(AND(LS99&gt;1.1),0,1))</f>
        <v/>
      </c>
      <c r="NT99" s="32">
        <f>IF(NF99&gt;99,1,0)</f>
        <v/>
      </c>
      <c r="NU99" s="32">
        <f>IF(NQ99&gt;0.0799,1,0)</f>
        <v/>
      </c>
      <c r="NV99" s="32">
        <f>IF(NQ99&gt;NJ99,1,0)</f>
        <v/>
      </c>
      <c r="NW99" s="32">
        <f>NT99+NU99+NV99+NR99+NS99</f>
        <v/>
      </c>
      <c r="NX99">
        <f>IF(NP99=5,"LayAway0-1",IF(AND(NW99=5),"BackAway0-1",""))</f>
        <v/>
      </c>
      <c r="NY99">
        <f>IF(NP99=5,KO99,IF(AND(NW99=5),KO99,""))</f>
        <v/>
      </c>
      <c r="NZ99">
        <f>IF(NP99=5,"Match Odds",IF(AND(NW99=5),"Match Odds",""))</f>
        <v/>
      </c>
      <c r="OA99">
        <f>IF(NP99=5,KP99,IF(AND(NW99=5),KP99,""))</f>
        <v/>
      </c>
      <c r="OB99">
        <f>IF(NP99=5,"MATCH_ODDS",IF(AND(NW99=5),"MATCH_ODDS",""))</f>
        <v/>
      </c>
      <c r="OC99">
        <f>IF(NP99=5,"LAY",IF(AND(NW99=5),"BACK",""))</f>
        <v/>
      </c>
    </row>
    <row r="100" ht="16.5" customHeight="1" thickBot="1" thickTop="1">
      <c r="A100" s="2" t="n"/>
      <c r="KN100" s="1">
        <f>IF(INDEX(#REF!,MATCH('HT 0-1'!D100,#REF!,0))=INDEX(#REF!,MATCH('HT 0-1'!D100,#REF!,0)),INDEX(#REF!,MATCH('HT 0-1'!D100,#REF!,0)),"ERROR")</f>
        <v/>
      </c>
      <c r="KO100" s="1">
        <f>IF(INDEX(#REF!,MATCH('HT 0-1'!E100,#REF!,0))=INDEX(#REF!,MATCH('HT 0-1'!E100,#REF!,0)),INDEX(#REF!,MATCH('HT 0-1'!E100,#REF!,0)),"ERROR")</f>
        <v/>
      </c>
      <c r="KP100" s="1">
        <f>KN100&amp;" v "&amp;KO100</f>
        <v/>
      </c>
      <c r="KQ100">
        <f>B100&amp;"_"&amp;C100</f>
        <v/>
      </c>
      <c r="KR100" s="1">
        <f>IF((HW100/KK100)&lt;0.335,"G",IF((HW100/KK100)&gt;0.67,"R","A"))</f>
        <v/>
      </c>
      <c r="KS100" s="1">
        <f>IF((HX100/KK100)&lt;0.335,"G",IF((HX100/KK100)&gt;0.67,"R","A"))</f>
        <v/>
      </c>
      <c r="KT100" s="1">
        <f>IF((IH100/KK100)&lt;0.335,"G",IF((IH100/KK100)&gt;0.67,"R","A"))</f>
        <v/>
      </c>
      <c r="KU100" s="1">
        <f>IF((II100/KK100)&lt;0.335,"G",IF((II100/KK100)&gt;0.67,"R","A"))</f>
        <v/>
      </c>
      <c r="KV100" s="1">
        <f>IF((HZ100/KK100)&lt;0.335,"G",IF((HZ100/KK100)&gt;0.67,"R","A"))</f>
        <v/>
      </c>
      <c r="KW100" s="1">
        <f>IF((HY100/KK100)&lt;0.335,"G",IF((HY100/KK100)&gt;0.67,"R","A"))</f>
        <v/>
      </c>
      <c r="KX100" s="1">
        <f>IF((IK100/KK100)&lt;0.335,"G",IF((IK100/KK100)&gt;0.67,"R","A"))</f>
        <v/>
      </c>
      <c r="KY100" s="1">
        <f>IF((IJ100/KK100)&lt;0.335,"G",IF((IJ100/KK100)&gt;0.67,"R","A"))</f>
        <v/>
      </c>
      <c r="KZ100" s="1">
        <f>IF((HQ100/KK100)&lt;0.335,"G",IF((HQ100/KK100)&gt;0.67,"R","A"))</f>
        <v/>
      </c>
      <c r="LA100" s="1">
        <f>IF((IB100/KK100)&lt;0.335,"G",IF((IB100/KK100)&gt;0.67,"R","A"))</f>
        <v/>
      </c>
      <c r="LB100">
        <f>IF(LQ100="0-1",INDEX(Scrape!#REF!,MATCH('HT 0-1'!KP100,Scrape!$B:$B,0)),"")</f>
        <v/>
      </c>
      <c r="LC100">
        <f>IF(LQ100="0-1",INDEX(Scrape!$A:$A,MATCH('HT 0-1'!KP100,Scrape!$B:$B,0)),"")</f>
        <v/>
      </c>
      <c r="LD100">
        <f>IF(LQ100="0-1",INDEX(Scrape!$B:$B,MATCH('HT 0-1'!KP100,Scrape!$B:$B,0)),"")</f>
        <v/>
      </c>
      <c r="LE100">
        <f>IF(LQ100="0-1",INDEX(Scrape!$C:$C,MATCH('HT 0-1'!KP100,Scrape!$B:$B,0)),"")</f>
        <v/>
      </c>
      <c r="LF100">
        <f>IF(LQ100="0-1",INDEX(Scrape!$D:$D,MATCH('HT 0-1'!KP100,Scrape!$B:$B,0)),"")</f>
        <v/>
      </c>
      <c r="LG100">
        <f>IF(LQ100="0-1",INDEX(Scrape!$E:$E,MATCH('HT 0-1'!KP100,Scrape!$B:$B,0)),"")</f>
        <v/>
      </c>
      <c r="LH100">
        <f>IF(LQ100="0-1",INDEX(Scrape!$F:$F,MATCH('HT 0-1'!KP100,Scrape!$B:$B,0)),"")</f>
        <v/>
      </c>
      <c r="LI100">
        <f>IF(LQ100="0-1",INDEX(Scrape!$G:$G,MATCH('HT 0-1'!KP100,Scrape!$B:$B,0)),"")</f>
        <v/>
      </c>
      <c r="LJ100">
        <f>IF(LQ100="0-1",INDEX(Scrape!$H:$H,MATCH('HT 0-1'!KP100,Scrape!$B:$B,0)),"")</f>
        <v/>
      </c>
      <c r="LK100">
        <f>IF(LQ100="0-1",INDEX(Scrape!$I:$I,MATCH('HT 0-1'!KP100,Scrape!$B:$B,0)),"")</f>
        <v/>
      </c>
      <c r="LL100">
        <f>IF(LQ100="0-1",INDEX(Scrape!$J:$J,MATCH('HT 0-1'!KP100,Scrape!$B:$B,0)),"")</f>
        <v/>
      </c>
      <c r="LM100">
        <f>IF(LQ100="0-1",INDEX(Scrape!$K:$K,MATCH('HT 0-1'!KP100,Scrape!$B:$B,0)),"")</f>
        <v/>
      </c>
      <c r="LN100">
        <f>IF(LQ100="0-1",INDEX(Scrape!$L:$L,MATCH('HT 0-1'!KP100,Scrape!$B:$B,0)),"")</f>
        <v/>
      </c>
      <c r="LO100">
        <f>IF(LQ100="0-1",INDEX(Scrape!$M:$M,MATCH('HT 0-1'!KP100,Scrape!$B:$B,0)),"")</f>
        <v/>
      </c>
      <c r="LP100">
        <f>IF(LQ100="0-1",INDEX(Scrape!$N:$N,MATCH('HT 0-1'!KP100,Scrape!$B:$B,0)),"")</f>
        <v/>
      </c>
      <c r="LQ100">
        <f>INDEX(Scrape!$O:$O,MATCH('HT 0-1'!KP100,Scrape!$B:$B,0))</f>
        <v/>
      </c>
      <c r="LR100">
        <f>(1/LJ100)+(1/LI100)+(1/LH100)</f>
        <v/>
      </c>
      <c r="LS100">
        <f>(1/LG100)+(1/LF100)+(1/LE100)</f>
        <v/>
      </c>
      <c r="LT100" s="8">
        <f>IF(INDEX(#REF!,MATCH(KQ100,#REF!,0))=INDEX(#REF!,MATCH(KQ100,#REF!,0)),INDEX(#REF!,MATCH(KQ100,#REF!,0)),"ERROR")</f>
        <v/>
      </c>
      <c r="LU100" s="4">
        <f>IF(KR100="G",2,IF(KR100="R",0.5,IF(KR100="A",1)))</f>
        <v/>
      </c>
      <c r="LV100" s="4">
        <f>IF(KS100="G",0.5,IF(KS100="R",2,IF(KS100="A",1)))</f>
        <v/>
      </c>
      <c r="LW100" s="4">
        <f>IF(KT100="G",2,IF(KT100="R",0.5,IF(KT100="A",1)))</f>
        <v/>
      </c>
      <c r="LX100" s="4">
        <f>IF(KU100="G",0.5,IF(KU100="R",2,IF(KU100="A",1)))</f>
        <v/>
      </c>
      <c r="LY100" s="7">
        <f>(LK100*(LU100+LX100)+(LL100*(LU100+LX100)))</f>
        <v/>
      </c>
      <c r="LZ100" s="7">
        <f>(LN100*(LV100+LW100)+(LO100*(LV100+LW100)))</f>
        <v/>
      </c>
      <c r="MA100" s="11">
        <f>LY100-LZ100</f>
        <v/>
      </c>
      <c r="MB100" s="5">
        <f>MA100+2</f>
        <v/>
      </c>
      <c r="MC100" s="6">
        <f>MA100-2</f>
        <v/>
      </c>
      <c r="MD100" s="4">
        <f>LE100</f>
        <v/>
      </c>
      <c r="ME100" s="9">
        <f>IF(MD100=0,1000,MD100+0.75)</f>
        <v/>
      </c>
      <c r="MF100" s="10">
        <f>IF(MD100=0,0,MD100-0.75)</f>
        <v/>
      </c>
      <c r="MG100" s="4">
        <f>((LM100*(LU100+LX100))-((LP100*(LV100+LW100))))</f>
        <v/>
      </c>
      <c r="MH100" s="9">
        <f>MG100*1.2</f>
        <v/>
      </c>
      <c r="MI100" s="10">
        <f>MG100*0.8</f>
        <v/>
      </c>
      <c r="MJ100">
        <f>IFERROR(NX100,"")</f>
        <v/>
      </c>
      <c r="MK100">
        <f>IFERROR(NY100,"")</f>
        <v/>
      </c>
      <c r="ML100">
        <f>IFERROR(NZ100,"")</f>
        <v/>
      </c>
      <c r="MM100">
        <f>IFERROR(OA100,"")</f>
        <v/>
      </c>
      <c r="MN100">
        <f>IFERROR(OB100,"")</f>
        <v/>
      </c>
      <c r="MO100">
        <f>IFERROR(OC100,"")</f>
        <v/>
      </c>
      <c r="MP100" s="1">
        <f>COUNTIFS(#REF!,LT100,#REF!,1,#REF!,"&gt;="&amp;MC100,#REF!,"&lt;="&amp;MB100,#REF!,"&lt;="&amp;ME100,#REF!,"&gt;="&amp;MF100,#REF!,"="&amp;KV100,#REF!,"="&amp;KX100)</f>
        <v/>
      </c>
      <c r="MQ100" s="1">
        <f>COUNTIFS(#REF!,LT100,#REF!,0,#REF!,"&gt;="&amp;MC100,#REF!,"&lt;="&amp;MB100,#REF!,"&lt;="&amp;ME100,#REF!,"&gt;="&amp;MF100,#REF!,"="&amp;KV100,#REF!,"="&amp;KX100)</f>
        <v/>
      </c>
      <c r="MR100" s="1">
        <f>COUNTIFS(#REF!,LT100,#REF!,1,#REF!,"&gt;="&amp;MC100,#REF!,"&lt;="&amp;MB100,#REF!,"&lt;="&amp;ME100,#REF!,"&gt;="&amp;MF100,#REF!,"="&amp;KW100,#REF!,"="&amp;KY100)</f>
        <v/>
      </c>
      <c r="MS100" s="1">
        <f>COUNTIFS(#REF!,LT100,#REF!,0,#REF!,"&gt;="&amp;MC100,#REF!,"&lt;="&amp;MB100,#REF!,"&lt;="&amp;ME100,#REF!,"&gt;="&amp;MF100,#REF!,"="&amp;KW100,#REF!,"="&amp;KY100)</f>
        <v/>
      </c>
      <c r="MT100" s="1">
        <f>COUNTIFS(#REF!,LT100,#REF!,1,#REF!,"&gt;="&amp;MI100,#REF!,"&lt;="&amp;MH100,#REF!,"&lt;="&amp;ME100,#REF!,"&gt;="&amp;MF100)</f>
        <v/>
      </c>
      <c r="MU100" s="1">
        <f>COUNTIFS(#REF!,LT100,#REF!,0,#REF!,"&gt;="&amp;MI100,#REF!,"&lt;="&amp;MH100,#REF!,"&lt;="&amp;ME100,#REF!,"&gt;="&amp;MF100)</f>
        <v/>
      </c>
      <c r="MV100" s="1">
        <f>COUNTIFS(#REF!,LT100,#REF!,1,#REF!,"&gt;="&amp;MI100,#REF!,"&lt;="&amp;MH100,#REF!,"="&amp;KZ100,#REF!,"="&amp;LA100,#REF!,"&lt;="&amp;ME100,#REF!,"&gt;="&amp;MF100)</f>
        <v/>
      </c>
      <c r="MW100" s="1">
        <f>COUNTIFS(#REF!,LT100,#REF!,0,#REF!,"&gt;="&amp;MI100,#REF!,"&lt;="&amp;MH100,#REF!,"="&amp;KZ100,#REF!,"="&amp;LA100,#REF!,"&lt;="&amp;ME100,#REF!,"&gt;="&amp;MF100)</f>
        <v/>
      </c>
      <c r="MX100" s="1">
        <f>COUNTIFS(#REF!,LT100,#REF!,1,#REF!,"&gt;="&amp;MC100,#REF!,"&lt;="&amp;MB100,#REF!,"&lt;="&amp;ME100,#REF!,"&gt;="&amp;MF100)</f>
        <v/>
      </c>
      <c r="MY100" s="1">
        <f>COUNTIFS(#REF!,LT100,#REF!,0,#REF!,"&gt;="&amp;MC100,#REF!,"&lt;="&amp;MB100,#REF!,"&lt;="&amp;ME100,#REF!,"&gt;="&amp;MF100)</f>
        <v/>
      </c>
      <c r="MZ100" s="1">
        <f>COUNTIFS(#REF!,LT100,#REF!,1,#REF!,"&lt;="&amp;ME100,#REF!,"&gt;="&amp;MF100,#REF!,"="&amp;KV100,#REF!,"="&amp;KX100)</f>
        <v/>
      </c>
      <c r="NA100" s="1">
        <f>COUNTIFS(#REF!,LT100,#REF!,0,#REF!,"&lt;="&amp;ME100,#REF!,"&gt;="&amp;MF100,#REF!,"="&amp;KV100,#REF!,"="&amp;KX100)</f>
        <v/>
      </c>
      <c r="NB100" s="1">
        <f>COUNTIFS(#REF!,LT100,#REF!,1,#REF!,"&lt;="&amp;ME100,#REF!,"&gt;="&amp;MF100,#REF!,"="&amp;KW100,#REF!,"="&amp;KY100)</f>
        <v/>
      </c>
      <c r="NC100" s="1">
        <f>COUNTIFS(#REF!,LT100,#REF!,0,#REF!,"&lt;="&amp;ME100,#REF!,"&gt;="&amp;MF100,#REF!,"="&amp;KW100,#REF!,"="&amp;KY100)</f>
        <v/>
      </c>
      <c r="ND100" s="1">
        <f>MP100+MR100+MT100+MV100+MX100+MZ100+NB100</f>
        <v/>
      </c>
      <c r="NE100" s="1">
        <f>MQ100+MS100+MU100+MW100+MY100+NA100+NC100</f>
        <v/>
      </c>
      <c r="NF100" s="1">
        <f>ND100+NE100</f>
        <v/>
      </c>
      <c r="NG100" s="33">
        <f>ND100/(ND100+NE100)</f>
        <v/>
      </c>
      <c r="NH100" s="3">
        <f>1/NG100</f>
        <v/>
      </c>
      <c r="NI100" s="1">
        <f>LI100</f>
        <v/>
      </c>
      <c r="NJ100" s="79">
        <f>((1-NG100)*(1/(NI100-1))*0.98-(NG100*1))</f>
        <v/>
      </c>
      <c r="NK100" s="34">
        <f>IF(LR100&lt;0.9,0,IF(AND(LR100&gt;1.1),0,1))</f>
        <v/>
      </c>
      <c r="NL100" s="34">
        <f>IF(LS100&lt;0.9,0,IF(AND(LS100&gt;1.1),0,1))</f>
        <v/>
      </c>
      <c r="NM100" s="32">
        <f>IF(NF100&gt;99,1,0)</f>
        <v/>
      </c>
      <c r="NN100" s="32">
        <f>IF(NJ100&gt;0.0799,1,0)</f>
        <v/>
      </c>
      <c r="NO100" s="32">
        <f>IF(NJ100&gt;NQ100,1,0)</f>
        <v/>
      </c>
      <c r="NP100" s="32">
        <f>NM100+NN100+NO100+NK100+NL100</f>
        <v/>
      </c>
      <c r="NQ100" s="79">
        <f>(((100*NG100)*(NI100-1)*0.98)-((1-NG100)*100))/100</f>
        <v/>
      </c>
      <c r="NR100" s="34">
        <f>IF(LR100&lt;0.9,0,IF(AND(LR100&gt;1.1),0,1))</f>
        <v/>
      </c>
      <c r="NS100" s="34">
        <f>IF(LS100&lt;0.9,0,IF(AND(LS100&gt;1.1),0,1))</f>
        <v/>
      </c>
      <c r="NT100" s="32">
        <f>IF(NF100&gt;99,1,0)</f>
        <v/>
      </c>
      <c r="NU100" s="32">
        <f>IF(NQ100&gt;0.0799,1,0)</f>
        <v/>
      </c>
      <c r="NV100" s="32">
        <f>IF(NQ100&gt;NJ100,1,0)</f>
        <v/>
      </c>
      <c r="NW100" s="32">
        <f>NT100+NU100+NV100+NR100+NS100</f>
        <v/>
      </c>
      <c r="NX100">
        <f>IF(NP100=5,"LayAway0-1",IF(AND(NW100=5),"BackAway0-1",""))</f>
        <v/>
      </c>
      <c r="NY100">
        <f>IF(NP100=5,KO100,IF(AND(NW100=5),KO100,""))</f>
        <v/>
      </c>
      <c r="NZ100">
        <f>IF(NP100=5,"Match Odds",IF(AND(NW100=5),"Match Odds",""))</f>
        <v/>
      </c>
      <c r="OA100">
        <f>IF(NP100=5,KP100,IF(AND(NW100=5),KP100,""))</f>
        <v/>
      </c>
      <c r="OB100">
        <f>IF(NP100=5,"MATCH_ODDS",IF(AND(NW100=5),"MATCH_ODDS",""))</f>
        <v/>
      </c>
      <c r="OC100">
        <f>IF(NP100=5,"LAY",IF(AND(NW100=5),"BACK",""))</f>
        <v/>
      </c>
    </row>
    <row r="101" ht="16.5" customHeight="1" thickBot="1" thickTop="1">
      <c r="A101" s="2" t="n"/>
      <c r="KN101" s="1">
        <f>IF(INDEX(#REF!,MATCH('HT 0-1'!D101,#REF!,0))=INDEX(#REF!,MATCH('HT 0-1'!D101,#REF!,0)),INDEX(#REF!,MATCH('HT 0-1'!D101,#REF!,0)),"ERROR")</f>
        <v/>
      </c>
      <c r="KO101" s="1">
        <f>IF(INDEX(#REF!,MATCH('HT 0-1'!E101,#REF!,0))=INDEX(#REF!,MATCH('HT 0-1'!E101,#REF!,0)),INDEX(#REF!,MATCH('HT 0-1'!E101,#REF!,0)),"ERROR")</f>
        <v/>
      </c>
      <c r="KP101" s="1">
        <f>KN101&amp;" v "&amp;KO101</f>
        <v/>
      </c>
      <c r="KQ101">
        <f>B101&amp;"_"&amp;C101</f>
        <v/>
      </c>
      <c r="KR101" s="1">
        <f>IF((HW101/KK101)&lt;0.335,"G",IF((HW101/KK101)&gt;0.67,"R","A"))</f>
        <v/>
      </c>
      <c r="KS101" s="1">
        <f>IF((HX101/KK101)&lt;0.335,"G",IF((HX101/KK101)&gt;0.67,"R","A"))</f>
        <v/>
      </c>
      <c r="KT101" s="1">
        <f>IF((IH101/KK101)&lt;0.335,"G",IF((IH101/KK101)&gt;0.67,"R","A"))</f>
        <v/>
      </c>
      <c r="KU101" s="1">
        <f>IF((II101/KK101)&lt;0.335,"G",IF((II101/KK101)&gt;0.67,"R","A"))</f>
        <v/>
      </c>
      <c r="KV101" s="1">
        <f>IF((HZ101/KK101)&lt;0.335,"G",IF((HZ101/KK101)&gt;0.67,"R","A"))</f>
        <v/>
      </c>
      <c r="KW101" s="1">
        <f>IF((HY101/KK101)&lt;0.335,"G",IF((HY101/KK101)&gt;0.67,"R","A"))</f>
        <v/>
      </c>
      <c r="KX101" s="1">
        <f>IF((IK101/KK101)&lt;0.335,"G",IF((IK101/KK101)&gt;0.67,"R","A"))</f>
        <v/>
      </c>
      <c r="KY101" s="1">
        <f>IF((IJ101/KK101)&lt;0.335,"G",IF((IJ101/KK101)&gt;0.67,"R","A"))</f>
        <v/>
      </c>
      <c r="KZ101" s="1">
        <f>IF((HQ101/KK101)&lt;0.335,"G",IF((HQ101/KK101)&gt;0.67,"R","A"))</f>
        <v/>
      </c>
      <c r="LA101" s="1">
        <f>IF((IB101/KK101)&lt;0.335,"G",IF((IB101/KK101)&gt;0.67,"R","A"))</f>
        <v/>
      </c>
      <c r="LB101">
        <f>IF(LQ101="0-1",INDEX(Scrape!#REF!,MATCH('HT 0-1'!KP101,Scrape!$B:$B,0)),"")</f>
        <v/>
      </c>
      <c r="LC101">
        <f>IF(LQ101="0-1",INDEX(Scrape!$A:$A,MATCH('HT 0-1'!KP101,Scrape!$B:$B,0)),"")</f>
        <v/>
      </c>
      <c r="LD101">
        <f>IF(LQ101="0-1",INDEX(Scrape!$B:$B,MATCH('HT 0-1'!KP101,Scrape!$B:$B,0)),"")</f>
        <v/>
      </c>
      <c r="LE101">
        <f>IF(LQ101="0-1",INDEX(Scrape!$C:$C,MATCH('HT 0-1'!KP101,Scrape!$B:$B,0)),"")</f>
        <v/>
      </c>
      <c r="LF101">
        <f>IF(LQ101="0-1",INDEX(Scrape!$D:$D,MATCH('HT 0-1'!KP101,Scrape!$B:$B,0)),"")</f>
        <v/>
      </c>
      <c r="LG101">
        <f>IF(LQ101="0-1",INDEX(Scrape!$E:$E,MATCH('HT 0-1'!KP101,Scrape!$B:$B,0)),"")</f>
        <v/>
      </c>
      <c r="LH101">
        <f>IF(LQ101="0-1",INDEX(Scrape!$F:$F,MATCH('HT 0-1'!KP101,Scrape!$B:$B,0)),"")</f>
        <v/>
      </c>
      <c r="LI101">
        <f>IF(LQ101="0-1",INDEX(Scrape!$G:$G,MATCH('HT 0-1'!KP101,Scrape!$B:$B,0)),"")</f>
        <v/>
      </c>
      <c r="LJ101">
        <f>IF(LQ101="0-1",INDEX(Scrape!$H:$H,MATCH('HT 0-1'!KP101,Scrape!$B:$B,0)),"")</f>
        <v/>
      </c>
      <c r="LK101">
        <f>IF(LQ101="0-1",INDEX(Scrape!$I:$I,MATCH('HT 0-1'!KP101,Scrape!$B:$B,0)),"")</f>
        <v/>
      </c>
      <c r="LL101">
        <f>IF(LQ101="0-1",INDEX(Scrape!$J:$J,MATCH('HT 0-1'!KP101,Scrape!$B:$B,0)),"")</f>
        <v/>
      </c>
      <c r="LM101">
        <f>IF(LQ101="0-1",INDEX(Scrape!$K:$K,MATCH('HT 0-1'!KP101,Scrape!$B:$B,0)),"")</f>
        <v/>
      </c>
      <c r="LN101">
        <f>IF(LQ101="0-1",INDEX(Scrape!$L:$L,MATCH('HT 0-1'!KP101,Scrape!$B:$B,0)),"")</f>
        <v/>
      </c>
      <c r="LO101">
        <f>IF(LQ101="0-1",INDEX(Scrape!$M:$M,MATCH('HT 0-1'!KP101,Scrape!$B:$B,0)),"")</f>
        <v/>
      </c>
      <c r="LP101">
        <f>IF(LQ101="0-1",INDEX(Scrape!$N:$N,MATCH('HT 0-1'!KP101,Scrape!$B:$B,0)),"")</f>
        <v/>
      </c>
      <c r="LQ101">
        <f>INDEX(Scrape!$O:$O,MATCH('HT 0-1'!KP101,Scrape!$B:$B,0))</f>
        <v/>
      </c>
      <c r="LR101">
        <f>(1/LJ101)+(1/LI101)+(1/LH101)</f>
        <v/>
      </c>
      <c r="LS101">
        <f>(1/LG101)+(1/LF101)+(1/LE101)</f>
        <v/>
      </c>
      <c r="LT101" s="8">
        <f>IF(INDEX(#REF!,MATCH(KQ101,#REF!,0))=INDEX(#REF!,MATCH(KQ101,#REF!,0)),INDEX(#REF!,MATCH(KQ101,#REF!,0)),"ERROR")</f>
        <v/>
      </c>
      <c r="LU101" s="4">
        <f>IF(KR101="G",2,IF(KR101="R",0.5,IF(KR101="A",1)))</f>
        <v/>
      </c>
      <c r="LV101" s="4">
        <f>IF(KS101="G",0.5,IF(KS101="R",2,IF(KS101="A",1)))</f>
        <v/>
      </c>
      <c r="LW101" s="4">
        <f>IF(KT101="G",2,IF(KT101="R",0.5,IF(KT101="A",1)))</f>
        <v/>
      </c>
      <c r="LX101" s="4">
        <f>IF(KU101="G",0.5,IF(KU101="R",2,IF(KU101="A",1)))</f>
        <v/>
      </c>
      <c r="LY101" s="7">
        <f>(LK101*(LU101+LX101)+(LL101*(LU101+LX101)))</f>
        <v/>
      </c>
      <c r="LZ101" s="7">
        <f>(LN101*(LV101+LW101)+(LO101*(LV101+LW101)))</f>
        <v/>
      </c>
      <c r="MA101" s="11">
        <f>LY101-LZ101</f>
        <v/>
      </c>
      <c r="MB101" s="5">
        <f>MA101+2</f>
        <v/>
      </c>
      <c r="MC101" s="6">
        <f>MA101-2</f>
        <v/>
      </c>
      <c r="MD101" s="4">
        <f>LE101</f>
        <v/>
      </c>
      <c r="ME101" s="9">
        <f>IF(MD101=0,1000,MD101+0.75)</f>
        <v/>
      </c>
      <c r="MF101" s="10">
        <f>IF(MD101=0,0,MD101-0.75)</f>
        <v/>
      </c>
      <c r="MG101" s="4">
        <f>((LM101*(LU101+LX101))-((LP101*(LV101+LW101))))</f>
        <v/>
      </c>
      <c r="MH101" s="9">
        <f>MG101*1.2</f>
        <v/>
      </c>
      <c r="MI101" s="10">
        <f>MG101*0.8</f>
        <v/>
      </c>
      <c r="MJ101">
        <f>IFERROR(NX101,"")</f>
        <v/>
      </c>
      <c r="MK101">
        <f>IFERROR(NY101,"")</f>
        <v/>
      </c>
      <c r="ML101">
        <f>IFERROR(NZ101,"")</f>
        <v/>
      </c>
      <c r="MM101">
        <f>IFERROR(OA101,"")</f>
        <v/>
      </c>
      <c r="MN101">
        <f>IFERROR(OB101,"")</f>
        <v/>
      </c>
      <c r="MO101">
        <f>IFERROR(OC101,"")</f>
        <v/>
      </c>
      <c r="MP101" s="1">
        <f>COUNTIFS(#REF!,LT101,#REF!,1,#REF!,"&gt;="&amp;MC101,#REF!,"&lt;="&amp;MB101,#REF!,"&lt;="&amp;ME101,#REF!,"&gt;="&amp;MF101,#REF!,"="&amp;KV101,#REF!,"="&amp;KX101)</f>
        <v/>
      </c>
      <c r="MQ101" s="1">
        <f>COUNTIFS(#REF!,LT101,#REF!,0,#REF!,"&gt;="&amp;MC101,#REF!,"&lt;="&amp;MB101,#REF!,"&lt;="&amp;ME101,#REF!,"&gt;="&amp;MF101,#REF!,"="&amp;KV101,#REF!,"="&amp;KX101)</f>
        <v/>
      </c>
      <c r="MR101" s="1">
        <f>COUNTIFS(#REF!,LT101,#REF!,1,#REF!,"&gt;="&amp;MC101,#REF!,"&lt;="&amp;MB101,#REF!,"&lt;="&amp;ME101,#REF!,"&gt;="&amp;MF101,#REF!,"="&amp;KW101,#REF!,"="&amp;KY101)</f>
        <v/>
      </c>
      <c r="MS101" s="1">
        <f>COUNTIFS(#REF!,LT101,#REF!,0,#REF!,"&gt;="&amp;MC101,#REF!,"&lt;="&amp;MB101,#REF!,"&lt;="&amp;ME101,#REF!,"&gt;="&amp;MF101,#REF!,"="&amp;KW101,#REF!,"="&amp;KY101)</f>
        <v/>
      </c>
      <c r="MT101" s="1">
        <f>COUNTIFS(#REF!,LT101,#REF!,1,#REF!,"&gt;="&amp;MI101,#REF!,"&lt;="&amp;MH101,#REF!,"&lt;="&amp;ME101,#REF!,"&gt;="&amp;MF101)</f>
        <v/>
      </c>
      <c r="MU101" s="1">
        <f>COUNTIFS(#REF!,LT101,#REF!,0,#REF!,"&gt;="&amp;MI101,#REF!,"&lt;="&amp;MH101,#REF!,"&lt;="&amp;ME101,#REF!,"&gt;="&amp;MF101)</f>
        <v/>
      </c>
      <c r="MV101" s="1">
        <f>COUNTIFS(#REF!,LT101,#REF!,1,#REF!,"&gt;="&amp;MI101,#REF!,"&lt;="&amp;MH101,#REF!,"="&amp;KZ101,#REF!,"="&amp;LA101,#REF!,"&lt;="&amp;ME101,#REF!,"&gt;="&amp;MF101)</f>
        <v/>
      </c>
      <c r="MW101" s="1">
        <f>COUNTIFS(#REF!,LT101,#REF!,0,#REF!,"&gt;="&amp;MI101,#REF!,"&lt;="&amp;MH101,#REF!,"="&amp;KZ101,#REF!,"="&amp;LA101,#REF!,"&lt;="&amp;ME101,#REF!,"&gt;="&amp;MF101)</f>
        <v/>
      </c>
      <c r="MX101" s="1">
        <f>COUNTIFS(#REF!,LT101,#REF!,1,#REF!,"&gt;="&amp;MC101,#REF!,"&lt;="&amp;MB101,#REF!,"&lt;="&amp;ME101,#REF!,"&gt;="&amp;MF101)</f>
        <v/>
      </c>
      <c r="MY101" s="1">
        <f>COUNTIFS(#REF!,LT101,#REF!,0,#REF!,"&gt;="&amp;MC101,#REF!,"&lt;="&amp;MB101,#REF!,"&lt;="&amp;ME101,#REF!,"&gt;="&amp;MF101)</f>
        <v/>
      </c>
      <c r="MZ101" s="1">
        <f>COUNTIFS(#REF!,LT101,#REF!,1,#REF!,"&lt;="&amp;ME101,#REF!,"&gt;="&amp;MF101,#REF!,"="&amp;KV101,#REF!,"="&amp;KX101)</f>
        <v/>
      </c>
      <c r="NA101" s="1">
        <f>COUNTIFS(#REF!,LT101,#REF!,0,#REF!,"&lt;="&amp;ME101,#REF!,"&gt;="&amp;MF101,#REF!,"="&amp;KV101,#REF!,"="&amp;KX101)</f>
        <v/>
      </c>
      <c r="NB101" s="1">
        <f>COUNTIFS(#REF!,LT101,#REF!,1,#REF!,"&lt;="&amp;ME101,#REF!,"&gt;="&amp;MF101,#REF!,"="&amp;KW101,#REF!,"="&amp;KY101)</f>
        <v/>
      </c>
      <c r="NC101" s="1">
        <f>COUNTIFS(#REF!,LT101,#REF!,0,#REF!,"&lt;="&amp;ME101,#REF!,"&gt;="&amp;MF101,#REF!,"="&amp;KW101,#REF!,"="&amp;KY101)</f>
        <v/>
      </c>
      <c r="ND101" s="1">
        <f>MP101+MR101+MT101+MV101+MX101+MZ101+NB101</f>
        <v/>
      </c>
      <c r="NE101" s="1">
        <f>MQ101+MS101+MU101+MW101+MY101+NA101+NC101</f>
        <v/>
      </c>
      <c r="NF101" s="1">
        <f>ND101+NE101</f>
        <v/>
      </c>
      <c r="NG101" s="33">
        <f>ND101/(ND101+NE101)</f>
        <v/>
      </c>
      <c r="NH101" s="3">
        <f>1/NG101</f>
        <v/>
      </c>
      <c r="NI101" s="1">
        <f>LI101</f>
        <v/>
      </c>
      <c r="NJ101" s="79">
        <f>((1-NG101)*(1/(NI101-1))*0.98-(NG101*1))</f>
        <v/>
      </c>
      <c r="NK101" s="34">
        <f>IF(LR101&lt;0.9,0,IF(AND(LR101&gt;1.1),0,1))</f>
        <v/>
      </c>
      <c r="NL101" s="34">
        <f>IF(LS101&lt;0.9,0,IF(AND(LS101&gt;1.1),0,1))</f>
        <v/>
      </c>
      <c r="NM101" s="32">
        <f>IF(NF101&gt;99,1,0)</f>
        <v/>
      </c>
      <c r="NN101" s="32">
        <f>IF(NJ101&gt;0.0799,1,0)</f>
        <v/>
      </c>
      <c r="NO101" s="32">
        <f>IF(NJ101&gt;NQ101,1,0)</f>
        <v/>
      </c>
      <c r="NP101" s="32">
        <f>NM101+NN101+NO101+NK101+NL101</f>
        <v/>
      </c>
      <c r="NQ101" s="79">
        <f>(((100*NG101)*(NI101-1)*0.98)-((1-NG101)*100))/100</f>
        <v/>
      </c>
      <c r="NR101" s="34">
        <f>IF(LR101&lt;0.9,0,IF(AND(LR101&gt;1.1),0,1))</f>
        <v/>
      </c>
      <c r="NS101" s="34">
        <f>IF(LS101&lt;0.9,0,IF(AND(LS101&gt;1.1),0,1))</f>
        <v/>
      </c>
      <c r="NT101" s="32">
        <f>IF(NF101&gt;99,1,0)</f>
        <v/>
      </c>
      <c r="NU101" s="32">
        <f>IF(NQ101&gt;0.0799,1,0)</f>
        <v/>
      </c>
      <c r="NV101" s="32">
        <f>IF(NQ101&gt;NJ101,1,0)</f>
        <v/>
      </c>
      <c r="NW101" s="32">
        <f>NT101+NU101+NV101+NR101+NS101</f>
        <v/>
      </c>
      <c r="NX101">
        <f>IF(NP101=5,"LayAway0-1",IF(AND(NW101=5),"BackAway0-1",""))</f>
        <v/>
      </c>
      <c r="NY101">
        <f>IF(NP101=5,KO101,IF(AND(NW101=5),KO101,""))</f>
        <v/>
      </c>
      <c r="NZ101">
        <f>IF(NP101=5,"Match Odds",IF(AND(NW101=5),"Match Odds",""))</f>
        <v/>
      </c>
      <c r="OA101">
        <f>IF(NP101=5,KP101,IF(AND(NW101=5),KP101,""))</f>
        <v/>
      </c>
      <c r="OB101">
        <f>IF(NP101=5,"MATCH_ODDS",IF(AND(NW101=5),"MATCH_ODDS",""))</f>
        <v/>
      </c>
      <c r="OC101">
        <f>IF(NP101=5,"LAY",IF(AND(NW101=5),"BACK",""))</f>
        <v/>
      </c>
    </row>
    <row r="102" ht="16.5" customHeight="1" thickBot="1" thickTop="1">
      <c r="A102" s="2" t="n"/>
      <c r="KN102" s="1">
        <f>IF(INDEX(#REF!,MATCH('HT 0-1'!D102,#REF!,0))=INDEX(#REF!,MATCH('HT 0-1'!D102,#REF!,0)),INDEX(#REF!,MATCH('HT 0-1'!D102,#REF!,0)),"ERROR")</f>
        <v/>
      </c>
      <c r="KO102" s="1">
        <f>IF(INDEX(#REF!,MATCH('HT 0-1'!E102,#REF!,0))=INDEX(#REF!,MATCH('HT 0-1'!E102,#REF!,0)),INDEX(#REF!,MATCH('HT 0-1'!E102,#REF!,0)),"ERROR")</f>
        <v/>
      </c>
      <c r="KP102" s="1">
        <f>KN102&amp;" v "&amp;KO102</f>
        <v/>
      </c>
      <c r="KQ102">
        <f>B102&amp;"_"&amp;C102</f>
        <v/>
      </c>
      <c r="KR102" s="1">
        <f>IF((HW102/KK102)&lt;0.335,"G",IF((HW102/KK102)&gt;0.67,"R","A"))</f>
        <v/>
      </c>
      <c r="KS102" s="1">
        <f>IF((HX102/KK102)&lt;0.335,"G",IF((HX102/KK102)&gt;0.67,"R","A"))</f>
        <v/>
      </c>
      <c r="KT102" s="1">
        <f>IF((IH102/KK102)&lt;0.335,"G",IF((IH102/KK102)&gt;0.67,"R","A"))</f>
        <v/>
      </c>
      <c r="KU102" s="1">
        <f>IF((II102/KK102)&lt;0.335,"G",IF((II102/KK102)&gt;0.67,"R","A"))</f>
        <v/>
      </c>
      <c r="KV102" s="1">
        <f>IF((HZ102/KK102)&lt;0.335,"G",IF((HZ102/KK102)&gt;0.67,"R","A"))</f>
        <v/>
      </c>
      <c r="KW102" s="1">
        <f>IF((HY102/KK102)&lt;0.335,"G",IF((HY102/KK102)&gt;0.67,"R","A"))</f>
        <v/>
      </c>
      <c r="KX102" s="1">
        <f>IF((IK102/KK102)&lt;0.335,"G",IF((IK102/KK102)&gt;0.67,"R","A"))</f>
        <v/>
      </c>
      <c r="KY102" s="1">
        <f>IF((IJ102/KK102)&lt;0.335,"G",IF((IJ102/KK102)&gt;0.67,"R","A"))</f>
        <v/>
      </c>
      <c r="KZ102" s="1">
        <f>IF((HQ102/KK102)&lt;0.335,"G",IF((HQ102/KK102)&gt;0.67,"R","A"))</f>
        <v/>
      </c>
      <c r="LA102" s="1">
        <f>IF((IB102/KK102)&lt;0.335,"G",IF((IB102/KK102)&gt;0.67,"R","A"))</f>
        <v/>
      </c>
      <c r="LB102">
        <f>IF(LQ102="0-1",INDEX(Scrape!#REF!,MATCH('HT 0-1'!KP102,Scrape!$B:$B,0)),"")</f>
        <v/>
      </c>
      <c r="LC102">
        <f>IF(LQ102="0-1",INDEX(Scrape!$A:$A,MATCH('HT 0-1'!KP102,Scrape!$B:$B,0)),"")</f>
        <v/>
      </c>
      <c r="LD102">
        <f>IF(LQ102="0-1",INDEX(Scrape!$B:$B,MATCH('HT 0-1'!KP102,Scrape!$B:$B,0)),"")</f>
        <v/>
      </c>
      <c r="LE102">
        <f>IF(LQ102="0-1",INDEX(Scrape!$C:$C,MATCH('HT 0-1'!KP102,Scrape!$B:$B,0)),"")</f>
        <v/>
      </c>
      <c r="LF102">
        <f>IF(LQ102="0-1",INDEX(Scrape!$D:$D,MATCH('HT 0-1'!KP102,Scrape!$B:$B,0)),"")</f>
        <v/>
      </c>
      <c r="LG102">
        <f>IF(LQ102="0-1",INDEX(Scrape!$E:$E,MATCH('HT 0-1'!KP102,Scrape!$B:$B,0)),"")</f>
        <v/>
      </c>
      <c r="LH102">
        <f>IF(LQ102="0-1",INDEX(Scrape!$F:$F,MATCH('HT 0-1'!KP102,Scrape!$B:$B,0)),"")</f>
        <v/>
      </c>
      <c r="LI102">
        <f>IF(LQ102="0-1",INDEX(Scrape!$G:$G,MATCH('HT 0-1'!KP102,Scrape!$B:$B,0)),"")</f>
        <v/>
      </c>
      <c r="LJ102">
        <f>IF(LQ102="0-1",INDEX(Scrape!$H:$H,MATCH('HT 0-1'!KP102,Scrape!$B:$B,0)),"")</f>
        <v/>
      </c>
      <c r="LK102">
        <f>IF(LQ102="0-1",INDEX(Scrape!$I:$I,MATCH('HT 0-1'!KP102,Scrape!$B:$B,0)),"")</f>
        <v/>
      </c>
      <c r="LL102">
        <f>IF(LQ102="0-1",INDEX(Scrape!$J:$J,MATCH('HT 0-1'!KP102,Scrape!$B:$B,0)),"")</f>
        <v/>
      </c>
      <c r="LM102">
        <f>IF(LQ102="0-1",INDEX(Scrape!$K:$K,MATCH('HT 0-1'!KP102,Scrape!$B:$B,0)),"")</f>
        <v/>
      </c>
      <c r="LN102">
        <f>IF(LQ102="0-1",INDEX(Scrape!$L:$L,MATCH('HT 0-1'!KP102,Scrape!$B:$B,0)),"")</f>
        <v/>
      </c>
      <c r="LO102">
        <f>IF(LQ102="0-1",INDEX(Scrape!$M:$M,MATCH('HT 0-1'!KP102,Scrape!$B:$B,0)),"")</f>
        <v/>
      </c>
      <c r="LP102">
        <f>IF(LQ102="0-1",INDEX(Scrape!$N:$N,MATCH('HT 0-1'!KP102,Scrape!$B:$B,0)),"")</f>
        <v/>
      </c>
      <c r="LQ102">
        <f>INDEX(Scrape!$O:$O,MATCH('HT 0-1'!KP102,Scrape!$B:$B,0))</f>
        <v/>
      </c>
      <c r="LR102">
        <f>(1/LJ102)+(1/LI102)+(1/LH102)</f>
        <v/>
      </c>
      <c r="LS102">
        <f>(1/LG102)+(1/LF102)+(1/LE102)</f>
        <v/>
      </c>
      <c r="LT102" s="8">
        <f>IF(INDEX(#REF!,MATCH(KQ102,#REF!,0))=INDEX(#REF!,MATCH(KQ102,#REF!,0)),INDEX(#REF!,MATCH(KQ102,#REF!,0)),"ERROR")</f>
        <v/>
      </c>
      <c r="LU102" s="4">
        <f>IF(KR102="G",2,IF(KR102="R",0.5,IF(KR102="A",1)))</f>
        <v/>
      </c>
      <c r="LV102" s="4">
        <f>IF(KS102="G",0.5,IF(KS102="R",2,IF(KS102="A",1)))</f>
        <v/>
      </c>
      <c r="LW102" s="4">
        <f>IF(KT102="G",2,IF(KT102="R",0.5,IF(KT102="A",1)))</f>
        <v/>
      </c>
      <c r="LX102" s="4">
        <f>IF(KU102="G",0.5,IF(KU102="R",2,IF(KU102="A",1)))</f>
        <v/>
      </c>
      <c r="LY102" s="7">
        <f>(LK102*(LU102+LX102)+(LL102*(LU102+LX102)))</f>
        <v/>
      </c>
      <c r="LZ102" s="7">
        <f>(LN102*(LV102+LW102)+(LO102*(LV102+LW102)))</f>
        <v/>
      </c>
      <c r="MA102" s="11">
        <f>LY102-LZ102</f>
        <v/>
      </c>
      <c r="MB102" s="5">
        <f>MA102+2</f>
        <v/>
      </c>
      <c r="MC102" s="6">
        <f>MA102-2</f>
        <v/>
      </c>
      <c r="MD102" s="4">
        <f>LE102</f>
        <v/>
      </c>
      <c r="ME102" s="9">
        <f>IF(MD102=0,1000,MD102+0.75)</f>
        <v/>
      </c>
      <c r="MF102" s="10">
        <f>IF(MD102=0,0,MD102-0.75)</f>
        <v/>
      </c>
      <c r="MG102" s="4">
        <f>((LM102*(LU102+LX102))-((LP102*(LV102+LW102))))</f>
        <v/>
      </c>
      <c r="MH102" s="9">
        <f>MG102*1.2</f>
        <v/>
      </c>
      <c r="MI102" s="10">
        <f>MG102*0.8</f>
        <v/>
      </c>
      <c r="MJ102">
        <f>IFERROR(NX102,"")</f>
        <v/>
      </c>
      <c r="MK102">
        <f>IFERROR(NY102,"")</f>
        <v/>
      </c>
      <c r="ML102">
        <f>IFERROR(NZ102,"")</f>
        <v/>
      </c>
      <c r="MM102">
        <f>IFERROR(OA102,"")</f>
        <v/>
      </c>
      <c r="MN102">
        <f>IFERROR(OB102,"")</f>
        <v/>
      </c>
      <c r="MO102">
        <f>IFERROR(OC102,"")</f>
        <v/>
      </c>
      <c r="MP102" s="1">
        <f>COUNTIFS(#REF!,LT102,#REF!,1,#REF!,"&gt;="&amp;MC102,#REF!,"&lt;="&amp;MB102,#REF!,"&lt;="&amp;ME102,#REF!,"&gt;="&amp;MF102,#REF!,"="&amp;KV102,#REF!,"="&amp;KX102)</f>
        <v/>
      </c>
      <c r="MQ102" s="1">
        <f>COUNTIFS(#REF!,LT102,#REF!,0,#REF!,"&gt;="&amp;MC102,#REF!,"&lt;="&amp;MB102,#REF!,"&lt;="&amp;ME102,#REF!,"&gt;="&amp;MF102,#REF!,"="&amp;KV102,#REF!,"="&amp;KX102)</f>
        <v/>
      </c>
      <c r="MR102" s="1">
        <f>COUNTIFS(#REF!,LT102,#REF!,1,#REF!,"&gt;="&amp;MC102,#REF!,"&lt;="&amp;MB102,#REF!,"&lt;="&amp;ME102,#REF!,"&gt;="&amp;MF102,#REF!,"="&amp;KW102,#REF!,"="&amp;KY102)</f>
        <v/>
      </c>
      <c r="MS102" s="1">
        <f>COUNTIFS(#REF!,LT102,#REF!,0,#REF!,"&gt;="&amp;MC102,#REF!,"&lt;="&amp;MB102,#REF!,"&lt;="&amp;ME102,#REF!,"&gt;="&amp;MF102,#REF!,"="&amp;KW102,#REF!,"="&amp;KY102)</f>
        <v/>
      </c>
      <c r="MT102" s="1">
        <f>COUNTIFS(#REF!,LT102,#REF!,1,#REF!,"&gt;="&amp;MI102,#REF!,"&lt;="&amp;MH102,#REF!,"&lt;="&amp;ME102,#REF!,"&gt;="&amp;MF102)</f>
        <v/>
      </c>
      <c r="MU102" s="1">
        <f>COUNTIFS(#REF!,LT102,#REF!,0,#REF!,"&gt;="&amp;MI102,#REF!,"&lt;="&amp;MH102,#REF!,"&lt;="&amp;ME102,#REF!,"&gt;="&amp;MF102)</f>
        <v/>
      </c>
      <c r="MV102" s="1">
        <f>COUNTIFS(#REF!,LT102,#REF!,1,#REF!,"&gt;="&amp;MI102,#REF!,"&lt;="&amp;MH102,#REF!,"="&amp;KZ102,#REF!,"="&amp;LA102,#REF!,"&lt;="&amp;ME102,#REF!,"&gt;="&amp;MF102)</f>
        <v/>
      </c>
      <c r="MW102" s="1">
        <f>COUNTIFS(#REF!,LT102,#REF!,0,#REF!,"&gt;="&amp;MI102,#REF!,"&lt;="&amp;MH102,#REF!,"="&amp;KZ102,#REF!,"="&amp;LA102,#REF!,"&lt;="&amp;ME102,#REF!,"&gt;="&amp;MF102)</f>
        <v/>
      </c>
      <c r="MX102" s="1">
        <f>COUNTIFS(#REF!,LT102,#REF!,1,#REF!,"&gt;="&amp;MC102,#REF!,"&lt;="&amp;MB102,#REF!,"&lt;="&amp;ME102,#REF!,"&gt;="&amp;MF102)</f>
        <v/>
      </c>
      <c r="MY102" s="1">
        <f>COUNTIFS(#REF!,LT102,#REF!,0,#REF!,"&gt;="&amp;MC102,#REF!,"&lt;="&amp;MB102,#REF!,"&lt;="&amp;ME102,#REF!,"&gt;="&amp;MF102)</f>
        <v/>
      </c>
      <c r="MZ102" s="1">
        <f>COUNTIFS(#REF!,LT102,#REF!,1,#REF!,"&lt;="&amp;ME102,#REF!,"&gt;="&amp;MF102,#REF!,"="&amp;KV102,#REF!,"="&amp;KX102)</f>
        <v/>
      </c>
      <c r="NA102" s="1">
        <f>COUNTIFS(#REF!,LT102,#REF!,0,#REF!,"&lt;="&amp;ME102,#REF!,"&gt;="&amp;MF102,#REF!,"="&amp;KV102,#REF!,"="&amp;KX102)</f>
        <v/>
      </c>
      <c r="NB102" s="1">
        <f>COUNTIFS(#REF!,LT102,#REF!,1,#REF!,"&lt;="&amp;ME102,#REF!,"&gt;="&amp;MF102,#REF!,"="&amp;KW102,#REF!,"="&amp;KY102)</f>
        <v/>
      </c>
      <c r="NC102" s="1">
        <f>COUNTIFS(#REF!,LT102,#REF!,0,#REF!,"&lt;="&amp;ME102,#REF!,"&gt;="&amp;MF102,#REF!,"="&amp;KW102,#REF!,"="&amp;KY102)</f>
        <v/>
      </c>
      <c r="ND102" s="1">
        <f>MP102+MR102+MT102+MV102+MX102+MZ102+NB102</f>
        <v/>
      </c>
      <c r="NE102" s="1">
        <f>MQ102+MS102+MU102+MW102+MY102+NA102+NC102</f>
        <v/>
      </c>
      <c r="NF102" s="1">
        <f>ND102+NE102</f>
        <v/>
      </c>
      <c r="NG102" s="33">
        <f>ND102/(ND102+NE102)</f>
        <v/>
      </c>
      <c r="NH102" s="3">
        <f>1/NG102</f>
        <v/>
      </c>
      <c r="NI102" s="1">
        <f>LI102</f>
        <v/>
      </c>
      <c r="NJ102" s="79">
        <f>((1-NG102)*(1/(NI102-1))*0.98-(NG102*1))</f>
        <v/>
      </c>
      <c r="NK102" s="34">
        <f>IF(LR102&lt;0.9,0,IF(AND(LR102&gt;1.1),0,1))</f>
        <v/>
      </c>
      <c r="NL102" s="34">
        <f>IF(LS102&lt;0.9,0,IF(AND(LS102&gt;1.1),0,1))</f>
        <v/>
      </c>
      <c r="NM102" s="32">
        <f>IF(NF102&gt;99,1,0)</f>
        <v/>
      </c>
      <c r="NN102" s="32">
        <f>IF(NJ102&gt;0.0799,1,0)</f>
        <v/>
      </c>
      <c r="NO102" s="32">
        <f>IF(NJ102&gt;NQ102,1,0)</f>
        <v/>
      </c>
      <c r="NP102" s="32">
        <f>NM102+NN102+NO102+NK102+NL102</f>
        <v/>
      </c>
      <c r="NQ102" s="79">
        <f>(((100*NG102)*(NI102-1)*0.98)-((1-NG102)*100))/100</f>
        <v/>
      </c>
      <c r="NR102" s="34">
        <f>IF(LR102&lt;0.9,0,IF(AND(LR102&gt;1.1),0,1))</f>
        <v/>
      </c>
      <c r="NS102" s="34">
        <f>IF(LS102&lt;0.9,0,IF(AND(LS102&gt;1.1),0,1))</f>
        <v/>
      </c>
      <c r="NT102" s="32">
        <f>IF(NF102&gt;99,1,0)</f>
        <v/>
      </c>
      <c r="NU102" s="32">
        <f>IF(NQ102&gt;0.0799,1,0)</f>
        <v/>
      </c>
      <c r="NV102" s="32">
        <f>IF(NQ102&gt;NJ102,1,0)</f>
        <v/>
      </c>
      <c r="NW102" s="32">
        <f>NT102+NU102+NV102+NR102+NS102</f>
        <v/>
      </c>
      <c r="NX102">
        <f>IF(NP102=5,"LayAway0-1",IF(AND(NW102=5),"BackAway0-1",""))</f>
        <v/>
      </c>
      <c r="NY102">
        <f>IF(NP102=5,KO102,IF(AND(NW102=5),KO102,""))</f>
        <v/>
      </c>
      <c r="NZ102">
        <f>IF(NP102=5,"Match Odds",IF(AND(NW102=5),"Match Odds",""))</f>
        <v/>
      </c>
      <c r="OA102">
        <f>IF(NP102=5,KP102,IF(AND(NW102=5),KP102,""))</f>
        <v/>
      </c>
      <c r="OB102">
        <f>IF(NP102=5,"MATCH_ODDS",IF(AND(NW102=5),"MATCH_ODDS",""))</f>
        <v/>
      </c>
      <c r="OC102">
        <f>IF(NP102=5,"LAY",IF(AND(NW102=5),"BACK",""))</f>
        <v/>
      </c>
    </row>
    <row r="103" ht="16.5" customHeight="1" thickBot="1" thickTop="1">
      <c r="A103" s="2" t="n"/>
      <c r="KN103" s="1">
        <f>IF(INDEX(#REF!,MATCH('HT 0-1'!D103,#REF!,0))=INDEX(#REF!,MATCH('HT 0-1'!D103,#REF!,0)),INDEX(#REF!,MATCH('HT 0-1'!D103,#REF!,0)),"ERROR")</f>
        <v/>
      </c>
      <c r="KO103" s="1">
        <f>IF(INDEX(#REF!,MATCH('HT 0-1'!E103,#REF!,0))=INDEX(#REF!,MATCH('HT 0-1'!E103,#REF!,0)),INDEX(#REF!,MATCH('HT 0-1'!E103,#REF!,0)),"ERROR")</f>
        <v/>
      </c>
      <c r="KP103" s="1">
        <f>KN103&amp;" v "&amp;KO103</f>
        <v/>
      </c>
      <c r="KQ103">
        <f>B103&amp;"_"&amp;C103</f>
        <v/>
      </c>
      <c r="KR103" s="1">
        <f>IF((HW103/KK103)&lt;0.335,"G",IF((HW103/KK103)&gt;0.67,"R","A"))</f>
        <v/>
      </c>
      <c r="KS103" s="1">
        <f>IF((HX103/KK103)&lt;0.335,"G",IF((HX103/KK103)&gt;0.67,"R","A"))</f>
        <v/>
      </c>
      <c r="KT103" s="1">
        <f>IF((IH103/KK103)&lt;0.335,"G",IF((IH103/KK103)&gt;0.67,"R","A"))</f>
        <v/>
      </c>
      <c r="KU103" s="1">
        <f>IF((II103/KK103)&lt;0.335,"G",IF((II103/KK103)&gt;0.67,"R","A"))</f>
        <v/>
      </c>
      <c r="KV103" s="1">
        <f>IF((HZ103/KK103)&lt;0.335,"G",IF((HZ103/KK103)&gt;0.67,"R","A"))</f>
        <v/>
      </c>
      <c r="KW103" s="1">
        <f>IF((HY103/KK103)&lt;0.335,"G",IF((HY103/KK103)&gt;0.67,"R","A"))</f>
        <v/>
      </c>
      <c r="KX103" s="1">
        <f>IF((IK103/KK103)&lt;0.335,"G",IF((IK103/KK103)&gt;0.67,"R","A"))</f>
        <v/>
      </c>
      <c r="KY103" s="1">
        <f>IF((IJ103/KK103)&lt;0.335,"G",IF((IJ103/KK103)&gt;0.67,"R","A"))</f>
        <v/>
      </c>
      <c r="KZ103" s="1">
        <f>IF((HQ103/KK103)&lt;0.335,"G",IF((HQ103/KK103)&gt;0.67,"R","A"))</f>
        <v/>
      </c>
      <c r="LA103" s="1">
        <f>IF((IB103/KK103)&lt;0.335,"G",IF((IB103/KK103)&gt;0.67,"R","A"))</f>
        <v/>
      </c>
      <c r="LB103">
        <f>IF(LQ103="0-1",INDEX(Scrape!#REF!,MATCH('HT 0-1'!KP103,Scrape!$B:$B,0)),"")</f>
        <v/>
      </c>
      <c r="LC103">
        <f>IF(LQ103="0-1",INDEX(Scrape!$A:$A,MATCH('HT 0-1'!KP103,Scrape!$B:$B,0)),"")</f>
        <v/>
      </c>
      <c r="LD103">
        <f>IF(LQ103="0-1",INDEX(Scrape!$B:$B,MATCH('HT 0-1'!KP103,Scrape!$B:$B,0)),"")</f>
        <v/>
      </c>
      <c r="LE103">
        <f>IF(LQ103="0-1",INDEX(Scrape!$C:$C,MATCH('HT 0-1'!KP103,Scrape!$B:$B,0)),"")</f>
        <v/>
      </c>
      <c r="LF103">
        <f>IF(LQ103="0-1",INDEX(Scrape!$D:$D,MATCH('HT 0-1'!KP103,Scrape!$B:$B,0)),"")</f>
        <v/>
      </c>
      <c r="LG103">
        <f>IF(LQ103="0-1",INDEX(Scrape!$E:$E,MATCH('HT 0-1'!KP103,Scrape!$B:$B,0)),"")</f>
        <v/>
      </c>
      <c r="LH103">
        <f>IF(LQ103="0-1",INDEX(Scrape!$F:$F,MATCH('HT 0-1'!KP103,Scrape!$B:$B,0)),"")</f>
        <v/>
      </c>
      <c r="LI103">
        <f>IF(LQ103="0-1",INDEX(Scrape!$G:$G,MATCH('HT 0-1'!KP103,Scrape!$B:$B,0)),"")</f>
        <v/>
      </c>
      <c r="LJ103">
        <f>IF(LQ103="0-1",INDEX(Scrape!$H:$H,MATCH('HT 0-1'!KP103,Scrape!$B:$B,0)),"")</f>
        <v/>
      </c>
      <c r="LK103">
        <f>IF(LQ103="0-1",INDEX(Scrape!$I:$I,MATCH('HT 0-1'!KP103,Scrape!$B:$B,0)),"")</f>
        <v/>
      </c>
      <c r="LL103">
        <f>IF(LQ103="0-1",INDEX(Scrape!$J:$J,MATCH('HT 0-1'!KP103,Scrape!$B:$B,0)),"")</f>
        <v/>
      </c>
      <c r="LM103">
        <f>IF(LQ103="0-1",INDEX(Scrape!$K:$K,MATCH('HT 0-1'!KP103,Scrape!$B:$B,0)),"")</f>
        <v/>
      </c>
      <c r="LN103">
        <f>IF(LQ103="0-1",INDEX(Scrape!$L:$L,MATCH('HT 0-1'!KP103,Scrape!$B:$B,0)),"")</f>
        <v/>
      </c>
      <c r="LO103">
        <f>IF(LQ103="0-1",INDEX(Scrape!$M:$M,MATCH('HT 0-1'!KP103,Scrape!$B:$B,0)),"")</f>
        <v/>
      </c>
      <c r="LP103">
        <f>IF(LQ103="0-1",INDEX(Scrape!$N:$N,MATCH('HT 0-1'!KP103,Scrape!$B:$B,0)),"")</f>
        <v/>
      </c>
      <c r="LQ103">
        <f>INDEX(Scrape!$O:$O,MATCH('HT 0-1'!KP103,Scrape!$B:$B,0))</f>
        <v/>
      </c>
      <c r="LR103">
        <f>(1/LJ103)+(1/LI103)+(1/LH103)</f>
        <v/>
      </c>
      <c r="LS103">
        <f>(1/LG103)+(1/LF103)+(1/LE103)</f>
        <v/>
      </c>
      <c r="LT103" s="8">
        <f>IF(INDEX(#REF!,MATCH(KQ103,#REF!,0))=INDEX(#REF!,MATCH(KQ103,#REF!,0)),INDEX(#REF!,MATCH(KQ103,#REF!,0)),"ERROR")</f>
        <v/>
      </c>
      <c r="LU103" s="4">
        <f>IF(KR103="G",2,IF(KR103="R",0.5,IF(KR103="A",1)))</f>
        <v/>
      </c>
      <c r="LV103" s="4">
        <f>IF(KS103="G",0.5,IF(KS103="R",2,IF(KS103="A",1)))</f>
        <v/>
      </c>
      <c r="LW103" s="4">
        <f>IF(KT103="G",2,IF(KT103="R",0.5,IF(KT103="A",1)))</f>
        <v/>
      </c>
      <c r="LX103" s="4">
        <f>IF(KU103="G",0.5,IF(KU103="R",2,IF(KU103="A",1)))</f>
        <v/>
      </c>
      <c r="LY103" s="7">
        <f>(LK103*(LU103+LX103)+(LL103*(LU103+LX103)))</f>
        <v/>
      </c>
      <c r="LZ103" s="7">
        <f>(LN103*(LV103+LW103)+(LO103*(LV103+LW103)))</f>
        <v/>
      </c>
      <c r="MA103" s="11">
        <f>LY103-LZ103</f>
        <v/>
      </c>
      <c r="MB103" s="5">
        <f>MA103+2</f>
        <v/>
      </c>
      <c r="MC103" s="6">
        <f>MA103-2</f>
        <v/>
      </c>
      <c r="MD103" s="4">
        <f>LE103</f>
        <v/>
      </c>
      <c r="ME103" s="9">
        <f>IF(MD103=0,1000,MD103+0.75)</f>
        <v/>
      </c>
      <c r="MF103" s="10">
        <f>IF(MD103=0,0,MD103-0.75)</f>
        <v/>
      </c>
      <c r="MG103" s="4">
        <f>((LM103*(LU103+LX103))-((LP103*(LV103+LW103))))</f>
        <v/>
      </c>
      <c r="MH103" s="9">
        <f>MG103*1.2</f>
        <v/>
      </c>
      <c r="MI103" s="10">
        <f>MG103*0.8</f>
        <v/>
      </c>
      <c r="MJ103">
        <f>IFERROR(NX103,"")</f>
        <v/>
      </c>
      <c r="MK103">
        <f>IFERROR(NY103,"")</f>
        <v/>
      </c>
      <c r="ML103">
        <f>IFERROR(NZ103,"")</f>
        <v/>
      </c>
      <c r="MM103">
        <f>IFERROR(OA103,"")</f>
        <v/>
      </c>
      <c r="MN103">
        <f>IFERROR(OB103,"")</f>
        <v/>
      </c>
      <c r="MO103">
        <f>IFERROR(OC103,"")</f>
        <v/>
      </c>
      <c r="MP103" s="1">
        <f>COUNTIFS(#REF!,LT103,#REF!,1,#REF!,"&gt;="&amp;MC103,#REF!,"&lt;="&amp;MB103,#REF!,"&lt;="&amp;ME103,#REF!,"&gt;="&amp;MF103,#REF!,"="&amp;KV103,#REF!,"="&amp;KX103)</f>
        <v/>
      </c>
      <c r="MQ103" s="1">
        <f>COUNTIFS(#REF!,LT103,#REF!,0,#REF!,"&gt;="&amp;MC103,#REF!,"&lt;="&amp;MB103,#REF!,"&lt;="&amp;ME103,#REF!,"&gt;="&amp;MF103,#REF!,"="&amp;KV103,#REF!,"="&amp;KX103)</f>
        <v/>
      </c>
      <c r="MR103" s="1">
        <f>COUNTIFS(#REF!,LT103,#REF!,1,#REF!,"&gt;="&amp;MC103,#REF!,"&lt;="&amp;MB103,#REF!,"&lt;="&amp;ME103,#REF!,"&gt;="&amp;MF103,#REF!,"="&amp;KW103,#REF!,"="&amp;KY103)</f>
        <v/>
      </c>
      <c r="MS103" s="1">
        <f>COUNTIFS(#REF!,LT103,#REF!,0,#REF!,"&gt;="&amp;MC103,#REF!,"&lt;="&amp;MB103,#REF!,"&lt;="&amp;ME103,#REF!,"&gt;="&amp;MF103,#REF!,"="&amp;KW103,#REF!,"="&amp;KY103)</f>
        <v/>
      </c>
      <c r="MT103" s="1">
        <f>COUNTIFS(#REF!,LT103,#REF!,1,#REF!,"&gt;="&amp;MI103,#REF!,"&lt;="&amp;MH103,#REF!,"&lt;="&amp;ME103,#REF!,"&gt;="&amp;MF103)</f>
        <v/>
      </c>
      <c r="MU103" s="1">
        <f>COUNTIFS(#REF!,LT103,#REF!,0,#REF!,"&gt;="&amp;MI103,#REF!,"&lt;="&amp;MH103,#REF!,"&lt;="&amp;ME103,#REF!,"&gt;="&amp;MF103)</f>
        <v/>
      </c>
      <c r="MV103" s="1">
        <f>COUNTIFS(#REF!,LT103,#REF!,1,#REF!,"&gt;="&amp;MI103,#REF!,"&lt;="&amp;MH103,#REF!,"="&amp;KZ103,#REF!,"="&amp;LA103,#REF!,"&lt;="&amp;ME103,#REF!,"&gt;="&amp;MF103)</f>
        <v/>
      </c>
      <c r="MW103" s="1">
        <f>COUNTIFS(#REF!,LT103,#REF!,0,#REF!,"&gt;="&amp;MI103,#REF!,"&lt;="&amp;MH103,#REF!,"="&amp;KZ103,#REF!,"="&amp;LA103,#REF!,"&lt;="&amp;ME103,#REF!,"&gt;="&amp;MF103)</f>
        <v/>
      </c>
      <c r="MX103" s="1">
        <f>COUNTIFS(#REF!,LT103,#REF!,1,#REF!,"&gt;="&amp;MC103,#REF!,"&lt;="&amp;MB103,#REF!,"&lt;="&amp;ME103,#REF!,"&gt;="&amp;MF103)</f>
        <v/>
      </c>
      <c r="MY103" s="1">
        <f>COUNTIFS(#REF!,LT103,#REF!,0,#REF!,"&gt;="&amp;MC103,#REF!,"&lt;="&amp;MB103,#REF!,"&lt;="&amp;ME103,#REF!,"&gt;="&amp;MF103)</f>
        <v/>
      </c>
      <c r="MZ103" s="1">
        <f>COUNTIFS(#REF!,LT103,#REF!,1,#REF!,"&lt;="&amp;ME103,#REF!,"&gt;="&amp;MF103,#REF!,"="&amp;KV103,#REF!,"="&amp;KX103)</f>
        <v/>
      </c>
      <c r="NA103" s="1">
        <f>COUNTIFS(#REF!,LT103,#REF!,0,#REF!,"&lt;="&amp;ME103,#REF!,"&gt;="&amp;MF103,#REF!,"="&amp;KV103,#REF!,"="&amp;KX103)</f>
        <v/>
      </c>
      <c r="NB103" s="1">
        <f>COUNTIFS(#REF!,LT103,#REF!,1,#REF!,"&lt;="&amp;ME103,#REF!,"&gt;="&amp;MF103,#REF!,"="&amp;KW103,#REF!,"="&amp;KY103)</f>
        <v/>
      </c>
      <c r="NC103" s="1">
        <f>COUNTIFS(#REF!,LT103,#REF!,0,#REF!,"&lt;="&amp;ME103,#REF!,"&gt;="&amp;MF103,#REF!,"="&amp;KW103,#REF!,"="&amp;KY103)</f>
        <v/>
      </c>
      <c r="ND103" s="1">
        <f>MP103+MR103+MT103+MV103+MX103+MZ103+NB103</f>
        <v/>
      </c>
      <c r="NE103" s="1">
        <f>MQ103+MS103+MU103+MW103+MY103+NA103+NC103</f>
        <v/>
      </c>
      <c r="NF103" s="1">
        <f>ND103+NE103</f>
        <v/>
      </c>
      <c r="NG103" s="33">
        <f>ND103/(ND103+NE103)</f>
        <v/>
      </c>
      <c r="NH103" s="3">
        <f>1/NG103</f>
        <v/>
      </c>
      <c r="NI103" s="1">
        <f>LI103</f>
        <v/>
      </c>
      <c r="NJ103" s="79">
        <f>((1-NG103)*(1/(NI103-1))*0.98-(NG103*1))</f>
        <v/>
      </c>
      <c r="NK103" s="34">
        <f>IF(LR103&lt;0.9,0,IF(AND(LR103&gt;1.1),0,1))</f>
        <v/>
      </c>
      <c r="NL103" s="34">
        <f>IF(LS103&lt;0.9,0,IF(AND(LS103&gt;1.1),0,1))</f>
        <v/>
      </c>
      <c r="NM103" s="32">
        <f>IF(NF103&gt;99,1,0)</f>
        <v/>
      </c>
      <c r="NN103" s="32">
        <f>IF(NJ103&gt;0.0799,1,0)</f>
        <v/>
      </c>
      <c r="NO103" s="32">
        <f>IF(NJ103&gt;NQ103,1,0)</f>
        <v/>
      </c>
      <c r="NP103" s="32">
        <f>NM103+NN103+NO103+NK103+NL103</f>
        <v/>
      </c>
      <c r="NQ103" s="79">
        <f>(((100*NG103)*(NI103-1)*0.98)-((1-NG103)*100))/100</f>
        <v/>
      </c>
      <c r="NR103" s="34">
        <f>IF(LR103&lt;0.9,0,IF(AND(LR103&gt;1.1),0,1))</f>
        <v/>
      </c>
      <c r="NS103" s="34">
        <f>IF(LS103&lt;0.9,0,IF(AND(LS103&gt;1.1),0,1))</f>
        <v/>
      </c>
      <c r="NT103" s="32">
        <f>IF(NF103&gt;99,1,0)</f>
        <v/>
      </c>
      <c r="NU103" s="32">
        <f>IF(NQ103&gt;0.0799,1,0)</f>
        <v/>
      </c>
      <c r="NV103" s="32">
        <f>IF(NQ103&gt;NJ103,1,0)</f>
        <v/>
      </c>
      <c r="NW103" s="32">
        <f>NT103+NU103+NV103+NR103+NS103</f>
        <v/>
      </c>
      <c r="NX103">
        <f>IF(NP103=5,"LayAway0-1",IF(AND(NW103=5),"BackAway0-1",""))</f>
        <v/>
      </c>
      <c r="NY103">
        <f>IF(NP103=5,KO103,IF(AND(NW103=5),KO103,""))</f>
        <v/>
      </c>
      <c r="NZ103">
        <f>IF(NP103=5,"Match Odds",IF(AND(NW103=5),"Match Odds",""))</f>
        <v/>
      </c>
      <c r="OA103">
        <f>IF(NP103=5,KP103,IF(AND(NW103=5),KP103,""))</f>
        <v/>
      </c>
      <c r="OB103">
        <f>IF(NP103=5,"MATCH_ODDS",IF(AND(NW103=5),"MATCH_ODDS",""))</f>
        <v/>
      </c>
      <c r="OC103">
        <f>IF(NP103=5,"LAY",IF(AND(NW103=5),"BACK",""))</f>
        <v/>
      </c>
    </row>
    <row r="104" ht="16.5" customHeight="1" thickBot="1" thickTop="1">
      <c r="A104" s="2" t="n"/>
      <c r="KN104" s="1">
        <f>IF(INDEX(#REF!,MATCH('HT 0-1'!D104,#REF!,0))=INDEX(#REF!,MATCH('HT 0-1'!D104,#REF!,0)),INDEX(#REF!,MATCH('HT 0-1'!D104,#REF!,0)),"ERROR")</f>
        <v/>
      </c>
      <c r="KO104" s="1">
        <f>IF(INDEX(#REF!,MATCH('HT 0-1'!E104,#REF!,0))=INDEX(#REF!,MATCH('HT 0-1'!E104,#REF!,0)),INDEX(#REF!,MATCH('HT 0-1'!E104,#REF!,0)),"ERROR")</f>
        <v/>
      </c>
      <c r="KP104" s="1">
        <f>KN104&amp;" v "&amp;KO104</f>
        <v/>
      </c>
      <c r="KQ104">
        <f>B104&amp;"_"&amp;C104</f>
        <v/>
      </c>
      <c r="KR104" s="1">
        <f>IF((HW104/KK104)&lt;0.335,"G",IF((HW104/KK104)&gt;0.67,"R","A"))</f>
        <v/>
      </c>
      <c r="KS104" s="1">
        <f>IF((HX104/KK104)&lt;0.335,"G",IF((HX104/KK104)&gt;0.67,"R","A"))</f>
        <v/>
      </c>
      <c r="KT104" s="1">
        <f>IF((IH104/KK104)&lt;0.335,"G",IF((IH104/KK104)&gt;0.67,"R","A"))</f>
        <v/>
      </c>
      <c r="KU104" s="1">
        <f>IF((II104/KK104)&lt;0.335,"G",IF((II104/KK104)&gt;0.67,"R","A"))</f>
        <v/>
      </c>
      <c r="KV104" s="1">
        <f>IF((HZ104/KK104)&lt;0.335,"G",IF((HZ104/KK104)&gt;0.67,"R","A"))</f>
        <v/>
      </c>
      <c r="KW104" s="1">
        <f>IF((HY104/KK104)&lt;0.335,"G",IF((HY104/KK104)&gt;0.67,"R","A"))</f>
        <v/>
      </c>
      <c r="KX104" s="1">
        <f>IF((IK104/KK104)&lt;0.335,"G",IF((IK104/KK104)&gt;0.67,"R","A"))</f>
        <v/>
      </c>
      <c r="KY104" s="1">
        <f>IF((IJ104/KK104)&lt;0.335,"G",IF((IJ104/KK104)&gt;0.67,"R","A"))</f>
        <v/>
      </c>
      <c r="KZ104" s="1">
        <f>IF((HQ104/KK104)&lt;0.335,"G",IF((HQ104/KK104)&gt;0.67,"R","A"))</f>
        <v/>
      </c>
      <c r="LA104" s="1">
        <f>IF((IB104/KK104)&lt;0.335,"G",IF((IB104/KK104)&gt;0.67,"R","A"))</f>
        <v/>
      </c>
      <c r="LB104">
        <f>IF(LQ104="0-1",INDEX(Scrape!#REF!,MATCH('HT 0-1'!KP104,Scrape!$B:$B,0)),"")</f>
        <v/>
      </c>
      <c r="LC104">
        <f>IF(LQ104="0-1",INDEX(Scrape!$A:$A,MATCH('HT 0-1'!KP104,Scrape!$B:$B,0)),"")</f>
        <v/>
      </c>
      <c r="LD104">
        <f>IF(LQ104="0-1",INDEX(Scrape!$B:$B,MATCH('HT 0-1'!KP104,Scrape!$B:$B,0)),"")</f>
        <v/>
      </c>
      <c r="LE104">
        <f>IF(LQ104="0-1",INDEX(Scrape!$C:$C,MATCH('HT 0-1'!KP104,Scrape!$B:$B,0)),"")</f>
        <v/>
      </c>
      <c r="LF104">
        <f>IF(LQ104="0-1",INDEX(Scrape!$D:$D,MATCH('HT 0-1'!KP104,Scrape!$B:$B,0)),"")</f>
        <v/>
      </c>
      <c r="LG104">
        <f>IF(LQ104="0-1",INDEX(Scrape!$E:$E,MATCH('HT 0-1'!KP104,Scrape!$B:$B,0)),"")</f>
        <v/>
      </c>
      <c r="LH104">
        <f>IF(LQ104="0-1",INDEX(Scrape!$F:$F,MATCH('HT 0-1'!KP104,Scrape!$B:$B,0)),"")</f>
        <v/>
      </c>
      <c r="LI104">
        <f>IF(LQ104="0-1",INDEX(Scrape!$G:$G,MATCH('HT 0-1'!KP104,Scrape!$B:$B,0)),"")</f>
        <v/>
      </c>
      <c r="LJ104">
        <f>IF(LQ104="0-1",INDEX(Scrape!$H:$H,MATCH('HT 0-1'!KP104,Scrape!$B:$B,0)),"")</f>
        <v/>
      </c>
      <c r="LK104">
        <f>IF(LQ104="0-1",INDEX(Scrape!$I:$I,MATCH('HT 0-1'!KP104,Scrape!$B:$B,0)),"")</f>
        <v/>
      </c>
      <c r="LL104">
        <f>IF(LQ104="0-1",INDEX(Scrape!$J:$J,MATCH('HT 0-1'!KP104,Scrape!$B:$B,0)),"")</f>
        <v/>
      </c>
      <c r="LM104">
        <f>IF(LQ104="0-1",INDEX(Scrape!$K:$K,MATCH('HT 0-1'!KP104,Scrape!$B:$B,0)),"")</f>
        <v/>
      </c>
      <c r="LN104">
        <f>IF(LQ104="0-1",INDEX(Scrape!$L:$L,MATCH('HT 0-1'!KP104,Scrape!$B:$B,0)),"")</f>
        <v/>
      </c>
      <c r="LO104">
        <f>IF(LQ104="0-1",INDEX(Scrape!$M:$M,MATCH('HT 0-1'!KP104,Scrape!$B:$B,0)),"")</f>
        <v/>
      </c>
      <c r="LP104">
        <f>IF(LQ104="0-1",INDEX(Scrape!$N:$N,MATCH('HT 0-1'!KP104,Scrape!$B:$B,0)),"")</f>
        <v/>
      </c>
      <c r="LQ104">
        <f>INDEX(Scrape!$O:$O,MATCH('HT 0-1'!KP104,Scrape!$B:$B,0))</f>
        <v/>
      </c>
      <c r="LR104">
        <f>(1/LJ104)+(1/LI104)+(1/LH104)</f>
        <v/>
      </c>
      <c r="LS104">
        <f>(1/LG104)+(1/LF104)+(1/LE104)</f>
        <v/>
      </c>
      <c r="LT104" s="8">
        <f>IF(INDEX(#REF!,MATCH(KQ104,#REF!,0))=INDEX(#REF!,MATCH(KQ104,#REF!,0)),INDEX(#REF!,MATCH(KQ104,#REF!,0)),"ERROR")</f>
        <v/>
      </c>
      <c r="LU104" s="4">
        <f>IF(KR104="G",2,IF(KR104="R",0.5,IF(KR104="A",1)))</f>
        <v/>
      </c>
      <c r="LV104" s="4">
        <f>IF(KS104="G",0.5,IF(KS104="R",2,IF(KS104="A",1)))</f>
        <v/>
      </c>
      <c r="LW104" s="4">
        <f>IF(KT104="G",2,IF(KT104="R",0.5,IF(KT104="A",1)))</f>
        <v/>
      </c>
      <c r="LX104" s="4">
        <f>IF(KU104="G",0.5,IF(KU104="R",2,IF(KU104="A",1)))</f>
        <v/>
      </c>
      <c r="LY104" s="7">
        <f>(LK104*(LU104+LX104)+(LL104*(LU104+LX104)))</f>
        <v/>
      </c>
      <c r="LZ104" s="7">
        <f>(LN104*(LV104+LW104)+(LO104*(LV104+LW104)))</f>
        <v/>
      </c>
      <c r="MA104" s="11">
        <f>LY104-LZ104</f>
        <v/>
      </c>
      <c r="MB104" s="5">
        <f>MA104+2</f>
        <v/>
      </c>
      <c r="MC104" s="6">
        <f>MA104-2</f>
        <v/>
      </c>
      <c r="MD104" s="4">
        <f>LE104</f>
        <v/>
      </c>
      <c r="ME104" s="9">
        <f>IF(MD104=0,1000,MD104+0.75)</f>
        <v/>
      </c>
      <c r="MF104" s="10">
        <f>IF(MD104=0,0,MD104-0.75)</f>
        <v/>
      </c>
      <c r="MG104" s="4">
        <f>((LM104*(LU104+LX104))-((LP104*(LV104+LW104))))</f>
        <v/>
      </c>
      <c r="MH104" s="9">
        <f>MG104*1.2</f>
        <v/>
      </c>
      <c r="MI104" s="10">
        <f>MG104*0.8</f>
        <v/>
      </c>
      <c r="MJ104">
        <f>IFERROR(NX104,"")</f>
        <v/>
      </c>
      <c r="MK104">
        <f>IFERROR(NY104,"")</f>
        <v/>
      </c>
      <c r="ML104">
        <f>IFERROR(NZ104,"")</f>
        <v/>
      </c>
      <c r="MM104">
        <f>IFERROR(OA104,"")</f>
        <v/>
      </c>
      <c r="MN104">
        <f>IFERROR(OB104,"")</f>
        <v/>
      </c>
      <c r="MO104">
        <f>IFERROR(OC104,"")</f>
        <v/>
      </c>
      <c r="MP104" s="1">
        <f>COUNTIFS(#REF!,LT104,#REF!,1,#REF!,"&gt;="&amp;MC104,#REF!,"&lt;="&amp;MB104,#REF!,"&lt;="&amp;ME104,#REF!,"&gt;="&amp;MF104,#REF!,"="&amp;KV104,#REF!,"="&amp;KX104)</f>
        <v/>
      </c>
      <c r="MQ104" s="1">
        <f>COUNTIFS(#REF!,LT104,#REF!,0,#REF!,"&gt;="&amp;MC104,#REF!,"&lt;="&amp;MB104,#REF!,"&lt;="&amp;ME104,#REF!,"&gt;="&amp;MF104,#REF!,"="&amp;KV104,#REF!,"="&amp;KX104)</f>
        <v/>
      </c>
      <c r="MR104" s="1">
        <f>COUNTIFS(#REF!,LT104,#REF!,1,#REF!,"&gt;="&amp;MC104,#REF!,"&lt;="&amp;MB104,#REF!,"&lt;="&amp;ME104,#REF!,"&gt;="&amp;MF104,#REF!,"="&amp;KW104,#REF!,"="&amp;KY104)</f>
        <v/>
      </c>
      <c r="MS104" s="1">
        <f>COUNTIFS(#REF!,LT104,#REF!,0,#REF!,"&gt;="&amp;MC104,#REF!,"&lt;="&amp;MB104,#REF!,"&lt;="&amp;ME104,#REF!,"&gt;="&amp;MF104,#REF!,"="&amp;KW104,#REF!,"="&amp;KY104)</f>
        <v/>
      </c>
      <c r="MT104" s="1">
        <f>COUNTIFS(#REF!,LT104,#REF!,1,#REF!,"&gt;="&amp;MI104,#REF!,"&lt;="&amp;MH104,#REF!,"&lt;="&amp;ME104,#REF!,"&gt;="&amp;MF104)</f>
        <v/>
      </c>
      <c r="MU104" s="1">
        <f>COUNTIFS(#REF!,LT104,#REF!,0,#REF!,"&gt;="&amp;MI104,#REF!,"&lt;="&amp;MH104,#REF!,"&lt;="&amp;ME104,#REF!,"&gt;="&amp;MF104)</f>
        <v/>
      </c>
      <c r="MV104" s="1">
        <f>COUNTIFS(#REF!,LT104,#REF!,1,#REF!,"&gt;="&amp;MI104,#REF!,"&lt;="&amp;MH104,#REF!,"="&amp;KZ104,#REF!,"="&amp;LA104,#REF!,"&lt;="&amp;ME104,#REF!,"&gt;="&amp;MF104)</f>
        <v/>
      </c>
      <c r="MW104" s="1">
        <f>COUNTIFS(#REF!,LT104,#REF!,0,#REF!,"&gt;="&amp;MI104,#REF!,"&lt;="&amp;MH104,#REF!,"="&amp;KZ104,#REF!,"="&amp;LA104,#REF!,"&lt;="&amp;ME104,#REF!,"&gt;="&amp;MF104)</f>
        <v/>
      </c>
      <c r="MX104" s="1">
        <f>COUNTIFS(#REF!,LT104,#REF!,1,#REF!,"&gt;="&amp;MC104,#REF!,"&lt;="&amp;MB104,#REF!,"&lt;="&amp;ME104,#REF!,"&gt;="&amp;MF104)</f>
        <v/>
      </c>
      <c r="MY104" s="1">
        <f>COUNTIFS(#REF!,LT104,#REF!,0,#REF!,"&gt;="&amp;MC104,#REF!,"&lt;="&amp;MB104,#REF!,"&lt;="&amp;ME104,#REF!,"&gt;="&amp;MF104)</f>
        <v/>
      </c>
      <c r="MZ104" s="1">
        <f>COUNTIFS(#REF!,LT104,#REF!,1,#REF!,"&lt;="&amp;ME104,#REF!,"&gt;="&amp;MF104,#REF!,"="&amp;KV104,#REF!,"="&amp;KX104)</f>
        <v/>
      </c>
      <c r="NA104" s="1">
        <f>COUNTIFS(#REF!,LT104,#REF!,0,#REF!,"&lt;="&amp;ME104,#REF!,"&gt;="&amp;MF104,#REF!,"="&amp;KV104,#REF!,"="&amp;KX104)</f>
        <v/>
      </c>
      <c r="NB104" s="1">
        <f>COUNTIFS(#REF!,LT104,#REF!,1,#REF!,"&lt;="&amp;ME104,#REF!,"&gt;="&amp;MF104,#REF!,"="&amp;KW104,#REF!,"="&amp;KY104)</f>
        <v/>
      </c>
      <c r="NC104" s="1">
        <f>COUNTIFS(#REF!,LT104,#REF!,0,#REF!,"&lt;="&amp;ME104,#REF!,"&gt;="&amp;MF104,#REF!,"="&amp;KW104,#REF!,"="&amp;KY104)</f>
        <v/>
      </c>
      <c r="ND104" s="1">
        <f>MP104+MR104+MT104+MV104+MX104+MZ104+NB104</f>
        <v/>
      </c>
      <c r="NE104" s="1">
        <f>MQ104+MS104+MU104+MW104+MY104+NA104+NC104</f>
        <v/>
      </c>
      <c r="NF104" s="1">
        <f>ND104+NE104</f>
        <v/>
      </c>
      <c r="NG104" s="33">
        <f>ND104/(ND104+NE104)</f>
        <v/>
      </c>
      <c r="NH104" s="3">
        <f>1/NG104</f>
        <v/>
      </c>
      <c r="NI104" s="1">
        <f>LI104</f>
        <v/>
      </c>
      <c r="NJ104" s="79">
        <f>((1-NG104)*(1/(NI104-1))*0.98-(NG104*1))</f>
        <v/>
      </c>
      <c r="NK104" s="34">
        <f>IF(LR104&lt;0.9,0,IF(AND(LR104&gt;1.1),0,1))</f>
        <v/>
      </c>
      <c r="NL104" s="34">
        <f>IF(LS104&lt;0.9,0,IF(AND(LS104&gt;1.1),0,1))</f>
        <v/>
      </c>
      <c r="NM104" s="32">
        <f>IF(NF104&gt;99,1,0)</f>
        <v/>
      </c>
      <c r="NN104" s="32">
        <f>IF(NJ104&gt;0.0799,1,0)</f>
        <v/>
      </c>
      <c r="NO104" s="32">
        <f>IF(NJ104&gt;NQ104,1,0)</f>
        <v/>
      </c>
      <c r="NP104" s="32">
        <f>NM104+NN104+NO104+NK104+NL104</f>
        <v/>
      </c>
      <c r="NQ104" s="79">
        <f>(((100*NG104)*(NI104-1)*0.98)-((1-NG104)*100))/100</f>
        <v/>
      </c>
      <c r="NR104" s="34">
        <f>IF(LR104&lt;0.9,0,IF(AND(LR104&gt;1.1),0,1))</f>
        <v/>
      </c>
      <c r="NS104" s="34">
        <f>IF(LS104&lt;0.9,0,IF(AND(LS104&gt;1.1),0,1))</f>
        <v/>
      </c>
      <c r="NT104" s="32">
        <f>IF(NF104&gt;99,1,0)</f>
        <v/>
      </c>
      <c r="NU104" s="32">
        <f>IF(NQ104&gt;0.0799,1,0)</f>
        <v/>
      </c>
      <c r="NV104" s="32">
        <f>IF(NQ104&gt;NJ104,1,0)</f>
        <v/>
      </c>
      <c r="NW104" s="32">
        <f>NT104+NU104+NV104+NR104+NS104</f>
        <v/>
      </c>
      <c r="NX104">
        <f>IF(NP104=5,"LayAway0-1",IF(AND(NW104=5),"BackAway0-1",""))</f>
        <v/>
      </c>
      <c r="NY104">
        <f>IF(NP104=5,KO104,IF(AND(NW104=5),KO104,""))</f>
        <v/>
      </c>
      <c r="NZ104">
        <f>IF(NP104=5,"Match Odds",IF(AND(NW104=5),"Match Odds",""))</f>
        <v/>
      </c>
      <c r="OA104">
        <f>IF(NP104=5,KP104,IF(AND(NW104=5),KP104,""))</f>
        <v/>
      </c>
      <c r="OB104">
        <f>IF(NP104=5,"MATCH_ODDS",IF(AND(NW104=5),"MATCH_ODDS",""))</f>
        <v/>
      </c>
      <c r="OC104">
        <f>IF(NP104=5,"LAY",IF(AND(NW104=5),"BACK",""))</f>
        <v/>
      </c>
    </row>
    <row r="105" ht="16.5" customHeight="1" thickBot="1" thickTop="1">
      <c r="A105" s="2" t="n"/>
      <c r="KN105" s="1">
        <f>IF(INDEX(#REF!,MATCH('HT 0-1'!D105,#REF!,0))=INDEX(#REF!,MATCH('HT 0-1'!D105,#REF!,0)),INDEX(#REF!,MATCH('HT 0-1'!D105,#REF!,0)),"ERROR")</f>
        <v/>
      </c>
      <c r="KO105" s="1">
        <f>IF(INDEX(#REF!,MATCH('HT 0-1'!E105,#REF!,0))=INDEX(#REF!,MATCH('HT 0-1'!E105,#REF!,0)),INDEX(#REF!,MATCH('HT 0-1'!E105,#REF!,0)),"ERROR")</f>
        <v/>
      </c>
      <c r="KP105" s="1">
        <f>KN105&amp;" v "&amp;KO105</f>
        <v/>
      </c>
      <c r="KQ105">
        <f>B105&amp;"_"&amp;C105</f>
        <v/>
      </c>
      <c r="KR105" s="1">
        <f>IF((HW105/KK105)&lt;0.335,"G",IF((HW105/KK105)&gt;0.67,"R","A"))</f>
        <v/>
      </c>
      <c r="KS105" s="1">
        <f>IF((HX105/KK105)&lt;0.335,"G",IF((HX105/KK105)&gt;0.67,"R","A"))</f>
        <v/>
      </c>
      <c r="KT105" s="1">
        <f>IF((IH105/KK105)&lt;0.335,"G",IF((IH105/KK105)&gt;0.67,"R","A"))</f>
        <v/>
      </c>
      <c r="KU105" s="1">
        <f>IF((II105/KK105)&lt;0.335,"G",IF((II105/KK105)&gt;0.67,"R","A"))</f>
        <v/>
      </c>
      <c r="KV105" s="1">
        <f>IF((HZ105/KK105)&lt;0.335,"G",IF((HZ105/KK105)&gt;0.67,"R","A"))</f>
        <v/>
      </c>
      <c r="KW105" s="1">
        <f>IF((HY105/KK105)&lt;0.335,"G",IF((HY105/KK105)&gt;0.67,"R","A"))</f>
        <v/>
      </c>
      <c r="KX105" s="1">
        <f>IF((IK105/KK105)&lt;0.335,"G",IF((IK105/KK105)&gt;0.67,"R","A"))</f>
        <v/>
      </c>
      <c r="KY105" s="1">
        <f>IF((IJ105/KK105)&lt;0.335,"G",IF((IJ105/KK105)&gt;0.67,"R","A"))</f>
        <v/>
      </c>
      <c r="KZ105" s="1">
        <f>IF((HQ105/KK105)&lt;0.335,"G",IF((HQ105/KK105)&gt;0.67,"R","A"))</f>
        <v/>
      </c>
      <c r="LA105" s="1">
        <f>IF((IB105/KK105)&lt;0.335,"G",IF((IB105/KK105)&gt;0.67,"R","A"))</f>
        <v/>
      </c>
      <c r="LB105">
        <f>IF(LQ105="0-1",INDEX(Scrape!#REF!,MATCH('HT 0-1'!KP105,Scrape!$B:$B,0)),"")</f>
        <v/>
      </c>
      <c r="LC105">
        <f>IF(LQ105="0-1",INDEX(Scrape!$A:$A,MATCH('HT 0-1'!KP105,Scrape!$B:$B,0)),"")</f>
        <v/>
      </c>
      <c r="LD105">
        <f>IF(LQ105="0-1",INDEX(Scrape!$B:$B,MATCH('HT 0-1'!KP105,Scrape!$B:$B,0)),"")</f>
        <v/>
      </c>
      <c r="LE105">
        <f>IF(LQ105="0-1",INDEX(Scrape!$C:$C,MATCH('HT 0-1'!KP105,Scrape!$B:$B,0)),"")</f>
        <v/>
      </c>
      <c r="LF105">
        <f>IF(LQ105="0-1",INDEX(Scrape!$D:$D,MATCH('HT 0-1'!KP105,Scrape!$B:$B,0)),"")</f>
        <v/>
      </c>
      <c r="LG105">
        <f>IF(LQ105="0-1",INDEX(Scrape!$E:$E,MATCH('HT 0-1'!KP105,Scrape!$B:$B,0)),"")</f>
        <v/>
      </c>
      <c r="LH105">
        <f>IF(LQ105="0-1",INDEX(Scrape!$F:$F,MATCH('HT 0-1'!KP105,Scrape!$B:$B,0)),"")</f>
        <v/>
      </c>
      <c r="LI105">
        <f>IF(LQ105="0-1",INDEX(Scrape!$G:$G,MATCH('HT 0-1'!KP105,Scrape!$B:$B,0)),"")</f>
        <v/>
      </c>
      <c r="LJ105">
        <f>IF(LQ105="0-1",INDEX(Scrape!$H:$H,MATCH('HT 0-1'!KP105,Scrape!$B:$B,0)),"")</f>
        <v/>
      </c>
      <c r="LK105">
        <f>IF(LQ105="0-1",INDEX(Scrape!$I:$I,MATCH('HT 0-1'!KP105,Scrape!$B:$B,0)),"")</f>
        <v/>
      </c>
      <c r="LL105">
        <f>IF(LQ105="0-1",INDEX(Scrape!$J:$J,MATCH('HT 0-1'!KP105,Scrape!$B:$B,0)),"")</f>
        <v/>
      </c>
      <c r="LM105">
        <f>IF(LQ105="0-1",INDEX(Scrape!$K:$K,MATCH('HT 0-1'!KP105,Scrape!$B:$B,0)),"")</f>
        <v/>
      </c>
      <c r="LN105">
        <f>IF(LQ105="0-1",INDEX(Scrape!$L:$L,MATCH('HT 0-1'!KP105,Scrape!$B:$B,0)),"")</f>
        <v/>
      </c>
      <c r="LO105">
        <f>IF(LQ105="0-1",INDEX(Scrape!$M:$M,MATCH('HT 0-1'!KP105,Scrape!$B:$B,0)),"")</f>
        <v/>
      </c>
      <c r="LP105">
        <f>IF(LQ105="0-1",INDEX(Scrape!$N:$N,MATCH('HT 0-1'!KP105,Scrape!$B:$B,0)),"")</f>
        <v/>
      </c>
      <c r="LQ105">
        <f>INDEX(Scrape!$O:$O,MATCH('HT 0-1'!KP105,Scrape!$B:$B,0))</f>
        <v/>
      </c>
      <c r="LR105">
        <f>(1/LJ105)+(1/LI105)+(1/LH105)</f>
        <v/>
      </c>
      <c r="LS105">
        <f>(1/LG105)+(1/LF105)+(1/LE105)</f>
        <v/>
      </c>
      <c r="LT105" s="8">
        <f>IF(INDEX(#REF!,MATCH(KQ105,#REF!,0))=INDEX(#REF!,MATCH(KQ105,#REF!,0)),INDEX(#REF!,MATCH(KQ105,#REF!,0)),"ERROR")</f>
        <v/>
      </c>
      <c r="LU105" s="4">
        <f>IF(KR105="G",2,IF(KR105="R",0.5,IF(KR105="A",1)))</f>
        <v/>
      </c>
      <c r="LV105" s="4">
        <f>IF(KS105="G",0.5,IF(KS105="R",2,IF(KS105="A",1)))</f>
        <v/>
      </c>
      <c r="LW105" s="4">
        <f>IF(KT105="G",2,IF(KT105="R",0.5,IF(KT105="A",1)))</f>
        <v/>
      </c>
      <c r="LX105" s="4">
        <f>IF(KU105="G",0.5,IF(KU105="R",2,IF(KU105="A",1)))</f>
        <v/>
      </c>
      <c r="LY105" s="7">
        <f>(LK105*(LU105+LX105)+(LL105*(LU105+LX105)))</f>
        <v/>
      </c>
      <c r="LZ105" s="7">
        <f>(LN105*(LV105+LW105)+(LO105*(LV105+LW105)))</f>
        <v/>
      </c>
      <c r="MA105" s="11">
        <f>LY105-LZ105</f>
        <v/>
      </c>
      <c r="MB105" s="5">
        <f>MA105+2</f>
        <v/>
      </c>
      <c r="MC105" s="6">
        <f>MA105-2</f>
        <v/>
      </c>
      <c r="MD105" s="4">
        <f>LE105</f>
        <v/>
      </c>
      <c r="ME105" s="9">
        <f>IF(MD105=0,1000,MD105+0.75)</f>
        <v/>
      </c>
      <c r="MF105" s="10">
        <f>IF(MD105=0,0,MD105-0.75)</f>
        <v/>
      </c>
      <c r="MG105" s="4">
        <f>((LM105*(LU105+LX105))-((LP105*(LV105+LW105))))</f>
        <v/>
      </c>
      <c r="MH105" s="9">
        <f>MG105*1.2</f>
        <v/>
      </c>
      <c r="MI105" s="10">
        <f>MG105*0.8</f>
        <v/>
      </c>
      <c r="MJ105">
        <f>IFERROR(NX105,"")</f>
        <v/>
      </c>
      <c r="MK105">
        <f>IFERROR(NY105,"")</f>
        <v/>
      </c>
      <c r="ML105">
        <f>IFERROR(NZ105,"")</f>
        <v/>
      </c>
      <c r="MM105">
        <f>IFERROR(OA105,"")</f>
        <v/>
      </c>
      <c r="MN105">
        <f>IFERROR(OB105,"")</f>
        <v/>
      </c>
      <c r="MO105">
        <f>IFERROR(OC105,"")</f>
        <v/>
      </c>
      <c r="MP105" s="1">
        <f>COUNTIFS(#REF!,LT105,#REF!,1,#REF!,"&gt;="&amp;MC105,#REF!,"&lt;="&amp;MB105,#REF!,"&lt;="&amp;ME105,#REF!,"&gt;="&amp;MF105,#REF!,"="&amp;KV105,#REF!,"="&amp;KX105)</f>
        <v/>
      </c>
      <c r="MQ105" s="1">
        <f>COUNTIFS(#REF!,LT105,#REF!,0,#REF!,"&gt;="&amp;MC105,#REF!,"&lt;="&amp;MB105,#REF!,"&lt;="&amp;ME105,#REF!,"&gt;="&amp;MF105,#REF!,"="&amp;KV105,#REF!,"="&amp;KX105)</f>
        <v/>
      </c>
      <c r="MR105" s="1">
        <f>COUNTIFS(#REF!,LT105,#REF!,1,#REF!,"&gt;="&amp;MC105,#REF!,"&lt;="&amp;MB105,#REF!,"&lt;="&amp;ME105,#REF!,"&gt;="&amp;MF105,#REF!,"="&amp;KW105,#REF!,"="&amp;KY105)</f>
        <v/>
      </c>
      <c r="MS105" s="1">
        <f>COUNTIFS(#REF!,LT105,#REF!,0,#REF!,"&gt;="&amp;MC105,#REF!,"&lt;="&amp;MB105,#REF!,"&lt;="&amp;ME105,#REF!,"&gt;="&amp;MF105,#REF!,"="&amp;KW105,#REF!,"="&amp;KY105)</f>
        <v/>
      </c>
      <c r="MT105" s="1">
        <f>COUNTIFS(#REF!,LT105,#REF!,1,#REF!,"&gt;="&amp;MI105,#REF!,"&lt;="&amp;MH105,#REF!,"&lt;="&amp;ME105,#REF!,"&gt;="&amp;MF105)</f>
        <v/>
      </c>
      <c r="MU105" s="1">
        <f>COUNTIFS(#REF!,LT105,#REF!,0,#REF!,"&gt;="&amp;MI105,#REF!,"&lt;="&amp;MH105,#REF!,"&lt;="&amp;ME105,#REF!,"&gt;="&amp;MF105)</f>
        <v/>
      </c>
      <c r="MV105" s="1">
        <f>COUNTIFS(#REF!,LT105,#REF!,1,#REF!,"&gt;="&amp;MI105,#REF!,"&lt;="&amp;MH105,#REF!,"="&amp;KZ105,#REF!,"="&amp;LA105,#REF!,"&lt;="&amp;ME105,#REF!,"&gt;="&amp;MF105)</f>
        <v/>
      </c>
      <c r="MW105" s="1">
        <f>COUNTIFS(#REF!,LT105,#REF!,0,#REF!,"&gt;="&amp;MI105,#REF!,"&lt;="&amp;MH105,#REF!,"="&amp;KZ105,#REF!,"="&amp;LA105,#REF!,"&lt;="&amp;ME105,#REF!,"&gt;="&amp;MF105)</f>
        <v/>
      </c>
      <c r="MX105" s="1">
        <f>COUNTIFS(#REF!,LT105,#REF!,1,#REF!,"&gt;="&amp;MC105,#REF!,"&lt;="&amp;MB105,#REF!,"&lt;="&amp;ME105,#REF!,"&gt;="&amp;MF105)</f>
        <v/>
      </c>
      <c r="MY105" s="1">
        <f>COUNTIFS(#REF!,LT105,#REF!,0,#REF!,"&gt;="&amp;MC105,#REF!,"&lt;="&amp;MB105,#REF!,"&lt;="&amp;ME105,#REF!,"&gt;="&amp;MF105)</f>
        <v/>
      </c>
      <c r="MZ105" s="1">
        <f>COUNTIFS(#REF!,LT105,#REF!,1,#REF!,"&lt;="&amp;ME105,#REF!,"&gt;="&amp;MF105,#REF!,"="&amp;KV105,#REF!,"="&amp;KX105)</f>
        <v/>
      </c>
      <c r="NA105" s="1">
        <f>COUNTIFS(#REF!,LT105,#REF!,0,#REF!,"&lt;="&amp;ME105,#REF!,"&gt;="&amp;MF105,#REF!,"="&amp;KV105,#REF!,"="&amp;KX105)</f>
        <v/>
      </c>
      <c r="NB105" s="1">
        <f>COUNTIFS(#REF!,LT105,#REF!,1,#REF!,"&lt;="&amp;ME105,#REF!,"&gt;="&amp;MF105,#REF!,"="&amp;KW105,#REF!,"="&amp;KY105)</f>
        <v/>
      </c>
      <c r="NC105" s="1">
        <f>COUNTIFS(#REF!,LT105,#REF!,0,#REF!,"&lt;="&amp;ME105,#REF!,"&gt;="&amp;MF105,#REF!,"="&amp;KW105,#REF!,"="&amp;KY105)</f>
        <v/>
      </c>
      <c r="ND105" s="1">
        <f>MP105+MR105+MT105+MV105+MX105+MZ105+NB105</f>
        <v/>
      </c>
      <c r="NE105" s="1">
        <f>MQ105+MS105+MU105+MW105+MY105+NA105+NC105</f>
        <v/>
      </c>
      <c r="NF105" s="1">
        <f>ND105+NE105</f>
        <v/>
      </c>
      <c r="NG105" s="33">
        <f>ND105/(ND105+NE105)</f>
        <v/>
      </c>
      <c r="NH105" s="3">
        <f>1/NG105</f>
        <v/>
      </c>
      <c r="NI105" s="1">
        <f>LI105</f>
        <v/>
      </c>
      <c r="NJ105" s="79">
        <f>((1-NG105)*(1/(NI105-1))*0.98-(NG105*1))</f>
        <v/>
      </c>
      <c r="NK105" s="34">
        <f>IF(LR105&lt;0.9,0,IF(AND(LR105&gt;1.1),0,1))</f>
        <v/>
      </c>
      <c r="NL105" s="34">
        <f>IF(LS105&lt;0.9,0,IF(AND(LS105&gt;1.1),0,1))</f>
        <v/>
      </c>
      <c r="NM105" s="32">
        <f>IF(NF105&gt;99,1,0)</f>
        <v/>
      </c>
      <c r="NN105" s="32">
        <f>IF(NJ105&gt;0.0799,1,0)</f>
        <v/>
      </c>
      <c r="NO105" s="32">
        <f>IF(NJ105&gt;NQ105,1,0)</f>
        <v/>
      </c>
      <c r="NP105" s="32">
        <f>NM105+NN105+NO105+NK105+NL105</f>
        <v/>
      </c>
      <c r="NQ105" s="79">
        <f>(((100*NG105)*(NI105-1)*0.98)-((1-NG105)*100))/100</f>
        <v/>
      </c>
      <c r="NR105" s="34">
        <f>IF(LR105&lt;0.9,0,IF(AND(LR105&gt;1.1),0,1))</f>
        <v/>
      </c>
      <c r="NS105" s="34">
        <f>IF(LS105&lt;0.9,0,IF(AND(LS105&gt;1.1),0,1))</f>
        <v/>
      </c>
      <c r="NT105" s="32">
        <f>IF(NF105&gt;99,1,0)</f>
        <v/>
      </c>
      <c r="NU105" s="32">
        <f>IF(NQ105&gt;0.0799,1,0)</f>
        <v/>
      </c>
      <c r="NV105" s="32">
        <f>IF(NQ105&gt;NJ105,1,0)</f>
        <v/>
      </c>
      <c r="NW105" s="32">
        <f>NT105+NU105+NV105+NR105+NS105</f>
        <v/>
      </c>
      <c r="NX105">
        <f>IF(NP105=5,"LayAway0-1",IF(AND(NW105=5),"BackAway0-1",""))</f>
        <v/>
      </c>
      <c r="NY105">
        <f>IF(NP105=5,KO105,IF(AND(NW105=5),KO105,""))</f>
        <v/>
      </c>
      <c r="NZ105">
        <f>IF(NP105=5,"Match Odds",IF(AND(NW105=5),"Match Odds",""))</f>
        <v/>
      </c>
      <c r="OA105">
        <f>IF(NP105=5,KP105,IF(AND(NW105=5),KP105,""))</f>
        <v/>
      </c>
      <c r="OB105">
        <f>IF(NP105=5,"MATCH_ODDS",IF(AND(NW105=5),"MATCH_ODDS",""))</f>
        <v/>
      </c>
      <c r="OC105">
        <f>IF(NP105=5,"LAY",IF(AND(NW105=5),"BACK",""))</f>
        <v/>
      </c>
    </row>
    <row r="106" ht="16.5" customHeight="1" thickBot="1" thickTop="1">
      <c r="A106" s="2" t="n"/>
      <c r="KN106" s="1">
        <f>IF(INDEX(#REF!,MATCH('HT 0-1'!D106,#REF!,0))=INDEX(#REF!,MATCH('HT 0-1'!D106,#REF!,0)),INDEX(#REF!,MATCH('HT 0-1'!D106,#REF!,0)),"ERROR")</f>
        <v/>
      </c>
      <c r="KO106" s="1">
        <f>IF(INDEX(#REF!,MATCH('HT 0-1'!E106,#REF!,0))=INDEX(#REF!,MATCH('HT 0-1'!E106,#REF!,0)),INDEX(#REF!,MATCH('HT 0-1'!E106,#REF!,0)),"ERROR")</f>
        <v/>
      </c>
      <c r="KP106" s="1">
        <f>KN106&amp;" v "&amp;KO106</f>
        <v/>
      </c>
      <c r="KQ106">
        <f>B106&amp;"_"&amp;C106</f>
        <v/>
      </c>
      <c r="KR106" s="1">
        <f>IF((HW106/KK106)&lt;0.335,"G",IF((HW106/KK106)&gt;0.67,"R","A"))</f>
        <v/>
      </c>
      <c r="KS106" s="1">
        <f>IF((HX106/KK106)&lt;0.335,"G",IF((HX106/KK106)&gt;0.67,"R","A"))</f>
        <v/>
      </c>
      <c r="KT106" s="1">
        <f>IF((IH106/KK106)&lt;0.335,"G",IF((IH106/KK106)&gt;0.67,"R","A"))</f>
        <v/>
      </c>
      <c r="KU106" s="1">
        <f>IF((II106/KK106)&lt;0.335,"G",IF((II106/KK106)&gt;0.67,"R","A"))</f>
        <v/>
      </c>
      <c r="KV106" s="1">
        <f>IF((HZ106/KK106)&lt;0.335,"G",IF((HZ106/KK106)&gt;0.67,"R","A"))</f>
        <v/>
      </c>
      <c r="KW106" s="1">
        <f>IF((HY106/KK106)&lt;0.335,"G",IF((HY106/KK106)&gt;0.67,"R","A"))</f>
        <v/>
      </c>
      <c r="KX106" s="1">
        <f>IF((IK106/KK106)&lt;0.335,"G",IF((IK106/KK106)&gt;0.67,"R","A"))</f>
        <v/>
      </c>
      <c r="KY106" s="1">
        <f>IF((IJ106/KK106)&lt;0.335,"G",IF((IJ106/KK106)&gt;0.67,"R","A"))</f>
        <v/>
      </c>
      <c r="KZ106" s="1">
        <f>IF((HQ106/KK106)&lt;0.335,"G",IF((HQ106/KK106)&gt;0.67,"R","A"))</f>
        <v/>
      </c>
      <c r="LA106" s="1">
        <f>IF((IB106/KK106)&lt;0.335,"G",IF((IB106/KK106)&gt;0.67,"R","A"))</f>
        <v/>
      </c>
      <c r="LB106">
        <f>IF(LQ106="0-1",INDEX(Scrape!#REF!,MATCH('HT 0-1'!KP106,Scrape!$B:$B,0)),"")</f>
        <v/>
      </c>
      <c r="LC106">
        <f>IF(LQ106="0-1",INDEX(Scrape!$A:$A,MATCH('HT 0-1'!KP106,Scrape!$B:$B,0)),"")</f>
        <v/>
      </c>
      <c r="LD106">
        <f>IF(LQ106="0-1",INDEX(Scrape!$B:$B,MATCH('HT 0-1'!KP106,Scrape!$B:$B,0)),"")</f>
        <v/>
      </c>
      <c r="LE106">
        <f>IF(LQ106="0-1",INDEX(Scrape!$C:$C,MATCH('HT 0-1'!KP106,Scrape!$B:$B,0)),"")</f>
        <v/>
      </c>
      <c r="LF106">
        <f>IF(LQ106="0-1",INDEX(Scrape!$D:$D,MATCH('HT 0-1'!KP106,Scrape!$B:$B,0)),"")</f>
        <v/>
      </c>
      <c r="LG106">
        <f>IF(LQ106="0-1",INDEX(Scrape!$E:$E,MATCH('HT 0-1'!KP106,Scrape!$B:$B,0)),"")</f>
        <v/>
      </c>
      <c r="LH106">
        <f>IF(LQ106="0-1",INDEX(Scrape!$F:$F,MATCH('HT 0-1'!KP106,Scrape!$B:$B,0)),"")</f>
        <v/>
      </c>
      <c r="LI106">
        <f>IF(LQ106="0-1",INDEX(Scrape!$G:$G,MATCH('HT 0-1'!KP106,Scrape!$B:$B,0)),"")</f>
        <v/>
      </c>
      <c r="LJ106">
        <f>IF(LQ106="0-1",INDEX(Scrape!$H:$H,MATCH('HT 0-1'!KP106,Scrape!$B:$B,0)),"")</f>
        <v/>
      </c>
      <c r="LK106">
        <f>IF(LQ106="0-1",INDEX(Scrape!$I:$I,MATCH('HT 0-1'!KP106,Scrape!$B:$B,0)),"")</f>
        <v/>
      </c>
      <c r="LL106">
        <f>IF(LQ106="0-1",INDEX(Scrape!$J:$J,MATCH('HT 0-1'!KP106,Scrape!$B:$B,0)),"")</f>
        <v/>
      </c>
      <c r="LM106">
        <f>IF(LQ106="0-1",INDEX(Scrape!$K:$K,MATCH('HT 0-1'!KP106,Scrape!$B:$B,0)),"")</f>
        <v/>
      </c>
      <c r="LN106">
        <f>IF(LQ106="0-1",INDEX(Scrape!$L:$L,MATCH('HT 0-1'!KP106,Scrape!$B:$B,0)),"")</f>
        <v/>
      </c>
      <c r="LO106">
        <f>IF(LQ106="0-1",INDEX(Scrape!$M:$M,MATCH('HT 0-1'!KP106,Scrape!$B:$B,0)),"")</f>
        <v/>
      </c>
      <c r="LP106">
        <f>IF(LQ106="0-1",INDEX(Scrape!$N:$N,MATCH('HT 0-1'!KP106,Scrape!$B:$B,0)),"")</f>
        <v/>
      </c>
      <c r="LQ106">
        <f>INDEX(Scrape!$O:$O,MATCH('HT 0-1'!KP106,Scrape!$B:$B,0))</f>
        <v/>
      </c>
      <c r="LR106">
        <f>(1/LJ106)+(1/LI106)+(1/LH106)</f>
        <v/>
      </c>
      <c r="LS106">
        <f>(1/LG106)+(1/LF106)+(1/LE106)</f>
        <v/>
      </c>
      <c r="LT106" s="8">
        <f>IF(INDEX(#REF!,MATCH(KQ106,#REF!,0))=INDEX(#REF!,MATCH(KQ106,#REF!,0)),INDEX(#REF!,MATCH(KQ106,#REF!,0)),"ERROR")</f>
        <v/>
      </c>
      <c r="LU106" s="4">
        <f>IF(KR106="G",2,IF(KR106="R",0.5,IF(KR106="A",1)))</f>
        <v/>
      </c>
      <c r="LV106" s="4">
        <f>IF(KS106="G",0.5,IF(KS106="R",2,IF(KS106="A",1)))</f>
        <v/>
      </c>
      <c r="LW106" s="4">
        <f>IF(KT106="G",2,IF(KT106="R",0.5,IF(KT106="A",1)))</f>
        <v/>
      </c>
      <c r="LX106" s="4">
        <f>IF(KU106="G",0.5,IF(KU106="R",2,IF(KU106="A",1)))</f>
        <v/>
      </c>
      <c r="LY106" s="7">
        <f>(LK106*(LU106+LX106)+(LL106*(LU106+LX106)))</f>
        <v/>
      </c>
      <c r="LZ106" s="7">
        <f>(LN106*(LV106+LW106)+(LO106*(LV106+LW106)))</f>
        <v/>
      </c>
      <c r="MA106" s="11">
        <f>LY106-LZ106</f>
        <v/>
      </c>
      <c r="MB106" s="5">
        <f>MA106+2</f>
        <v/>
      </c>
      <c r="MC106" s="6">
        <f>MA106-2</f>
        <v/>
      </c>
      <c r="MD106" s="4">
        <f>LE106</f>
        <v/>
      </c>
      <c r="ME106" s="9">
        <f>IF(MD106=0,1000,MD106+0.75)</f>
        <v/>
      </c>
      <c r="MF106" s="10">
        <f>IF(MD106=0,0,MD106-0.75)</f>
        <v/>
      </c>
      <c r="MG106" s="4">
        <f>((LM106*(LU106+LX106))-((LP106*(LV106+LW106))))</f>
        <v/>
      </c>
      <c r="MH106" s="9">
        <f>MG106*1.2</f>
        <v/>
      </c>
      <c r="MI106" s="10">
        <f>MG106*0.8</f>
        <v/>
      </c>
      <c r="MJ106">
        <f>IFERROR(NX106,"")</f>
        <v/>
      </c>
      <c r="MK106">
        <f>IFERROR(NY106,"")</f>
        <v/>
      </c>
      <c r="ML106">
        <f>IFERROR(NZ106,"")</f>
        <v/>
      </c>
      <c r="MM106">
        <f>IFERROR(OA106,"")</f>
        <v/>
      </c>
      <c r="MN106">
        <f>IFERROR(OB106,"")</f>
        <v/>
      </c>
      <c r="MO106">
        <f>IFERROR(OC106,"")</f>
        <v/>
      </c>
      <c r="MP106" s="1">
        <f>COUNTIFS(#REF!,LT106,#REF!,1,#REF!,"&gt;="&amp;MC106,#REF!,"&lt;="&amp;MB106,#REF!,"&lt;="&amp;ME106,#REF!,"&gt;="&amp;MF106,#REF!,"="&amp;KV106,#REF!,"="&amp;KX106)</f>
        <v/>
      </c>
      <c r="MQ106" s="1">
        <f>COUNTIFS(#REF!,LT106,#REF!,0,#REF!,"&gt;="&amp;MC106,#REF!,"&lt;="&amp;MB106,#REF!,"&lt;="&amp;ME106,#REF!,"&gt;="&amp;MF106,#REF!,"="&amp;KV106,#REF!,"="&amp;KX106)</f>
        <v/>
      </c>
      <c r="MR106" s="1">
        <f>COUNTIFS(#REF!,LT106,#REF!,1,#REF!,"&gt;="&amp;MC106,#REF!,"&lt;="&amp;MB106,#REF!,"&lt;="&amp;ME106,#REF!,"&gt;="&amp;MF106,#REF!,"="&amp;KW106,#REF!,"="&amp;KY106)</f>
        <v/>
      </c>
      <c r="MS106" s="1">
        <f>COUNTIFS(#REF!,LT106,#REF!,0,#REF!,"&gt;="&amp;MC106,#REF!,"&lt;="&amp;MB106,#REF!,"&lt;="&amp;ME106,#REF!,"&gt;="&amp;MF106,#REF!,"="&amp;KW106,#REF!,"="&amp;KY106)</f>
        <v/>
      </c>
      <c r="MT106" s="1">
        <f>COUNTIFS(#REF!,LT106,#REF!,1,#REF!,"&gt;="&amp;MI106,#REF!,"&lt;="&amp;MH106,#REF!,"&lt;="&amp;ME106,#REF!,"&gt;="&amp;MF106)</f>
        <v/>
      </c>
      <c r="MU106" s="1">
        <f>COUNTIFS(#REF!,LT106,#REF!,0,#REF!,"&gt;="&amp;MI106,#REF!,"&lt;="&amp;MH106,#REF!,"&lt;="&amp;ME106,#REF!,"&gt;="&amp;MF106)</f>
        <v/>
      </c>
      <c r="MV106" s="1">
        <f>COUNTIFS(#REF!,LT106,#REF!,1,#REF!,"&gt;="&amp;MI106,#REF!,"&lt;="&amp;MH106,#REF!,"="&amp;KZ106,#REF!,"="&amp;LA106,#REF!,"&lt;="&amp;ME106,#REF!,"&gt;="&amp;MF106)</f>
        <v/>
      </c>
      <c r="MW106" s="1">
        <f>COUNTIFS(#REF!,LT106,#REF!,0,#REF!,"&gt;="&amp;MI106,#REF!,"&lt;="&amp;MH106,#REF!,"="&amp;KZ106,#REF!,"="&amp;LA106,#REF!,"&lt;="&amp;ME106,#REF!,"&gt;="&amp;MF106)</f>
        <v/>
      </c>
      <c r="MX106" s="1">
        <f>COUNTIFS(#REF!,LT106,#REF!,1,#REF!,"&gt;="&amp;MC106,#REF!,"&lt;="&amp;MB106,#REF!,"&lt;="&amp;ME106,#REF!,"&gt;="&amp;MF106)</f>
        <v/>
      </c>
      <c r="MY106" s="1">
        <f>COUNTIFS(#REF!,LT106,#REF!,0,#REF!,"&gt;="&amp;MC106,#REF!,"&lt;="&amp;MB106,#REF!,"&lt;="&amp;ME106,#REF!,"&gt;="&amp;MF106)</f>
        <v/>
      </c>
      <c r="MZ106" s="1">
        <f>COUNTIFS(#REF!,LT106,#REF!,1,#REF!,"&lt;="&amp;ME106,#REF!,"&gt;="&amp;MF106,#REF!,"="&amp;KV106,#REF!,"="&amp;KX106)</f>
        <v/>
      </c>
      <c r="NA106" s="1">
        <f>COUNTIFS(#REF!,LT106,#REF!,0,#REF!,"&lt;="&amp;ME106,#REF!,"&gt;="&amp;MF106,#REF!,"="&amp;KV106,#REF!,"="&amp;KX106)</f>
        <v/>
      </c>
      <c r="NB106" s="1">
        <f>COUNTIFS(#REF!,LT106,#REF!,1,#REF!,"&lt;="&amp;ME106,#REF!,"&gt;="&amp;MF106,#REF!,"="&amp;KW106,#REF!,"="&amp;KY106)</f>
        <v/>
      </c>
      <c r="NC106" s="1">
        <f>COUNTIFS(#REF!,LT106,#REF!,0,#REF!,"&lt;="&amp;ME106,#REF!,"&gt;="&amp;MF106,#REF!,"="&amp;KW106,#REF!,"="&amp;KY106)</f>
        <v/>
      </c>
      <c r="ND106" s="1">
        <f>MP106+MR106+MT106+MV106+MX106+MZ106+NB106</f>
        <v/>
      </c>
      <c r="NE106" s="1">
        <f>MQ106+MS106+MU106+MW106+MY106+NA106+NC106</f>
        <v/>
      </c>
      <c r="NF106" s="1">
        <f>ND106+NE106</f>
        <v/>
      </c>
      <c r="NG106" s="33">
        <f>ND106/(ND106+NE106)</f>
        <v/>
      </c>
      <c r="NH106" s="3">
        <f>1/NG106</f>
        <v/>
      </c>
      <c r="NI106" s="1">
        <f>LI106</f>
        <v/>
      </c>
      <c r="NJ106" s="79">
        <f>((1-NG106)*(1/(NI106-1))*0.98-(NG106*1))</f>
        <v/>
      </c>
      <c r="NK106" s="34">
        <f>IF(LR106&lt;0.9,0,IF(AND(LR106&gt;1.1),0,1))</f>
        <v/>
      </c>
      <c r="NL106" s="34">
        <f>IF(LS106&lt;0.9,0,IF(AND(LS106&gt;1.1),0,1))</f>
        <v/>
      </c>
      <c r="NM106" s="32">
        <f>IF(NF106&gt;99,1,0)</f>
        <v/>
      </c>
      <c r="NN106" s="32">
        <f>IF(NJ106&gt;0.0799,1,0)</f>
        <v/>
      </c>
      <c r="NO106" s="32">
        <f>IF(NJ106&gt;NQ106,1,0)</f>
        <v/>
      </c>
      <c r="NP106" s="32">
        <f>NM106+NN106+NO106+NK106+NL106</f>
        <v/>
      </c>
      <c r="NQ106" s="79">
        <f>(((100*NG106)*(NI106-1)*0.98)-((1-NG106)*100))/100</f>
        <v/>
      </c>
      <c r="NR106" s="34">
        <f>IF(LR106&lt;0.9,0,IF(AND(LR106&gt;1.1),0,1))</f>
        <v/>
      </c>
      <c r="NS106" s="34">
        <f>IF(LS106&lt;0.9,0,IF(AND(LS106&gt;1.1),0,1))</f>
        <v/>
      </c>
      <c r="NT106" s="32">
        <f>IF(NF106&gt;99,1,0)</f>
        <v/>
      </c>
      <c r="NU106" s="32">
        <f>IF(NQ106&gt;0.0799,1,0)</f>
        <v/>
      </c>
      <c r="NV106" s="32">
        <f>IF(NQ106&gt;NJ106,1,0)</f>
        <v/>
      </c>
      <c r="NW106" s="32">
        <f>NT106+NU106+NV106+NR106+NS106</f>
        <v/>
      </c>
      <c r="NX106">
        <f>IF(NP106=5,"LayAway0-1",IF(AND(NW106=5),"BackAway0-1",""))</f>
        <v/>
      </c>
      <c r="NY106">
        <f>IF(NP106=5,KO106,IF(AND(NW106=5),KO106,""))</f>
        <v/>
      </c>
      <c r="NZ106">
        <f>IF(NP106=5,"Match Odds",IF(AND(NW106=5),"Match Odds",""))</f>
        <v/>
      </c>
      <c r="OA106">
        <f>IF(NP106=5,KP106,IF(AND(NW106=5),KP106,""))</f>
        <v/>
      </c>
      <c r="OB106">
        <f>IF(NP106=5,"MATCH_ODDS",IF(AND(NW106=5),"MATCH_ODDS",""))</f>
        <v/>
      </c>
      <c r="OC106">
        <f>IF(NP106=5,"LAY",IF(AND(NW106=5),"BACK",""))</f>
        <v/>
      </c>
    </row>
    <row r="107" ht="16.5" customHeight="1" thickBot="1" thickTop="1">
      <c r="A107" s="2" t="n"/>
      <c r="KN107" s="1">
        <f>IF(INDEX(#REF!,MATCH('HT 0-1'!D107,#REF!,0))=INDEX(#REF!,MATCH('HT 0-1'!D107,#REF!,0)),INDEX(#REF!,MATCH('HT 0-1'!D107,#REF!,0)),"ERROR")</f>
        <v/>
      </c>
      <c r="KO107" s="1">
        <f>IF(INDEX(#REF!,MATCH('HT 0-1'!E107,#REF!,0))=INDEX(#REF!,MATCH('HT 0-1'!E107,#REF!,0)),INDEX(#REF!,MATCH('HT 0-1'!E107,#REF!,0)),"ERROR")</f>
        <v/>
      </c>
      <c r="KP107" s="1">
        <f>KN107&amp;" v "&amp;KO107</f>
        <v/>
      </c>
      <c r="KQ107">
        <f>B107&amp;"_"&amp;C107</f>
        <v/>
      </c>
      <c r="KR107" s="1">
        <f>IF((HW107/KK107)&lt;0.335,"G",IF((HW107/KK107)&gt;0.67,"R","A"))</f>
        <v/>
      </c>
      <c r="KS107" s="1">
        <f>IF((HX107/KK107)&lt;0.335,"G",IF((HX107/KK107)&gt;0.67,"R","A"))</f>
        <v/>
      </c>
      <c r="KT107" s="1">
        <f>IF((IH107/KK107)&lt;0.335,"G",IF((IH107/KK107)&gt;0.67,"R","A"))</f>
        <v/>
      </c>
      <c r="KU107" s="1">
        <f>IF((II107/KK107)&lt;0.335,"G",IF((II107/KK107)&gt;0.67,"R","A"))</f>
        <v/>
      </c>
      <c r="KV107" s="1">
        <f>IF((HZ107/KK107)&lt;0.335,"G",IF((HZ107/KK107)&gt;0.67,"R","A"))</f>
        <v/>
      </c>
      <c r="KW107" s="1">
        <f>IF((HY107/KK107)&lt;0.335,"G",IF((HY107/KK107)&gt;0.67,"R","A"))</f>
        <v/>
      </c>
      <c r="KX107" s="1">
        <f>IF((IK107/KK107)&lt;0.335,"G",IF((IK107/KK107)&gt;0.67,"R","A"))</f>
        <v/>
      </c>
      <c r="KY107" s="1">
        <f>IF((IJ107/KK107)&lt;0.335,"G",IF((IJ107/KK107)&gt;0.67,"R","A"))</f>
        <v/>
      </c>
      <c r="KZ107" s="1">
        <f>IF((HQ107/KK107)&lt;0.335,"G",IF((HQ107/KK107)&gt;0.67,"R","A"))</f>
        <v/>
      </c>
      <c r="LA107" s="1">
        <f>IF((IB107/KK107)&lt;0.335,"G",IF((IB107/KK107)&gt;0.67,"R","A"))</f>
        <v/>
      </c>
      <c r="LB107">
        <f>IF(LQ107="0-1",INDEX(Scrape!#REF!,MATCH('HT 0-1'!KP107,Scrape!$B:$B,0)),"")</f>
        <v/>
      </c>
      <c r="LC107">
        <f>IF(LQ107="0-1",INDEX(Scrape!$A:$A,MATCH('HT 0-1'!KP107,Scrape!$B:$B,0)),"")</f>
        <v/>
      </c>
      <c r="LD107">
        <f>IF(LQ107="0-1",INDEX(Scrape!$B:$B,MATCH('HT 0-1'!KP107,Scrape!$B:$B,0)),"")</f>
        <v/>
      </c>
      <c r="LE107">
        <f>IF(LQ107="0-1",INDEX(Scrape!$C:$C,MATCH('HT 0-1'!KP107,Scrape!$B:$B,0)),"")</f>
        <v/>
      </c>
      <c r="LF107">
        <f>IF(LQ107="0-1",INDEX(Scrape!$D:$D,MATCH('HT 0-1'!KP107,Scrape!$B:$B,0)),"")</f>
        <v/>
      </c>
      <c r="LG107">
        <f>IF(LQ107="0-1",INDEX(Scrape!$E:$E,MATCH('HT 0-1'!KP107,Scrape!$B:$B,0)),"")</f>
        <v/>
      </c>
      <c r="LH107">
        <f>IF(LQ107="0-1",INDEX(Scrape!$F:$F,MATCH('HT 0-1'!KP107,Scrape!$B:$B,0)),"")</f>
        <v/>
      </c>
      <c r="LI107">
        <f>IF(LQ107="0-1",INDEX(Scrape!$G:$G,MATCH('HT 0-1'!KP107,Scrape!$B:$B,0)),"")</f>
        <v/>
      </c>
      <c r="LJ107">
        <f>IF(LQ107="0-1",INDEX(Scrape!$H:$H,MATCH('HT 0-1'!KP107,Scrape!$B:$B,0)),"")</f>
        <v/>
      </c>
      <c r="LK107">
        <f>IF(LQ107="0-1",INDEX(Scrape!$I:$I,MATCH('HT 0-1'!KP107,Scrape!$B:$B,0)),"")</f>
        <v/>
      </c>
      <c r="LL107">
        <f>IF(LQ107="0-1",INDEX(Scrape!$J:$J,MATCH('HT 0-1'!KP107,Scrape!$B:$B,0)),"")</f>
        <v/>
      </c>
      <c r="LM107">
        <f>IF(LQ107="0-1",INDEX(Scrape!$K:$K,MATCH('HT 0-1'!KP107,Scrape!$B:$B,0)),"")</f>
        <v/>
      </c>
      <c r="LN107">
        <f>IF(LQ107="0-1",INDEX(Scrape!$L:$L,MATCH('HT 0-1'!KP107,Scrape!$B:$B,0)),"")</f>
        <v/>
      </c>
      <c r="LO107">
        <f>IF(LQ107="0-1",INDEX(Scrape!$M:$M,MATCH('HT 0-1'!KP107,Scrape!$B:$B,0)),"")</f>
        <v/>
      </c>
      <c r="LP107">
        <f>IF(LQ107="0-1",INDEX(Scrape!$N:$N,MATCH('HT 0-1'!KP107,Scrape!$B:$B,0)),"")</f>
        <v/>
      </c>
      <c r="LQ107">
        <f>INDEX(Scrape!$O:$O,MATCH('HT 0-1'!KP107,Scrape!$B:$B,0))</f>
        <v/>
      </c>
      <c r="LR107">
        <f>(1/LJ107)+(1/LI107)+(1/LH107)</f>
        <v/>
      </c>
      <c r="LS107">
        <f>(1/LG107)+(1/LF107)+(1/LE107)</f>
        <v/>
      </c>
      <c r="LT107" s="8">
        <f>IF(INDEX(#REF!,MATCH(KQ107,#REF!,0))=INDEX(#REF!,MATCH(KQ107,#REF!,0)),INDEX(#REF!,MATCH(KQ107,#REF!,0)),"ERROR")</f>
        <v/>
      </c>
      <c r="LU107" s="4">
        <f>IF(KR107="G",2,IF(KR107="R",0.5,IF(KR107="A",1)))</f>
        <v/>
      </c>
      <c r="LV107" s="4">
        <f>IF(KS107="G",0.5,IF(KS107="R",2,IF(KS107="A",1)))</f>
        <v/>
      </c>
      <c r="LW107" s="4">
        <f>IF(KT107="G",2,IF(KT107="R",0.5,IF(KT107="A",1)))</f>
        <v/>
      </c>
      <c r="LX107" s="4">
        <f>IF(KU107="G",0.5,IF(KU107="R",2,IF(KU107="A",1)))</f>
        <v/>
      </c>
      <c r="LY107" s="7">
        <f>(LK107*(LU107+LX107)+(LL107*(LU107+LX107)))</f>
        <v/>
      </c>
      <c r="LZ107" s="7">
        <f>(LN107*(LV107+LW107)+(LO107*(LV107+LW107)))</f>
        <v/>
      </c>
      <c r="MA107" s="11">
        <f>LY107-LZ107</f>
        <v/>
      </c>
      <c r="MB107" s="5">
        <f>MA107+2</f>
        <v/>
      </c>
      <c r="MC107" s="6">
        <f>MA107-2</f>
        <v/>
      </c>
      <c r="MD107" s="4">
        <f>LE107</f>
        <v/>
      </c>
      <c r="ME107" s="9">
        <f>IF(MD107=0,1000,MD107+0.75)</f>
        <v/>
      </c>
      <c r="MF107" s="10">
        <f>IF(MD107=0,0,MD107-0.75)</f>
        <v/>
      </c>
      <c r="MG107" s="4">
        <f>((LM107*(LU107+LX107))-((LP107*(LV107+LW107))))</f>
        <v/>
      </c>
      <c r="MH107" s="9">
        <f>MG107*1.2</f>
        <v/>
      </c>
      <c r="MI107" s="10">
        <f>MG107*0.8</f>
        <v/>
      </c>
      <c r="MJ107">
        <f>IFERROR(NX107,"")</f>
        <v/>
      </c>
      <c r="MK107">
        <f>IFERROR(NY107,"")</f>
        <v/>
      </c>
      <c r="ML107">
        <f>IFERROR(NZ107,"")</f>
        <v/>
      </c>
      <c r="MM107">
        <f>IFERROR(OA107,"")</f>
        <v/>
      </c>
      <c r="MN107">
        <f>IFERROR(OB107,"")</f>
        <v/>
      </c>
      <c r="MO107">
        <f>IFERROR(OC107,"")</f>
        <v/>
      </c>
      <c r="MP107" s="1">
        <f>COUNTIFS(#REF!,LT107,#REF!,1,#REF!,"&gt;="&amp;MC107,#REF!,"&lt;="&amp;MB107,#REF!,"&lt;="&amp;ME107,#REF!,"&gt;="&amp;MF107,#REF!,"="&amp;KV107,#REF!,"="&amp;KX107)</f>
        <v/>
      </c>
      <c r="MQ107" s="1">
        <f>COUNTIFS(#REF!,LT107,#REF!,0,#REF!,"&gt;="&amp;MC107,#REF!,"&lt;="&amp;MB107,#REF!,"&lt;="&amp;ME107,#REF!,"&gt;="&amp;MF107,#REF!,"="&amp;KV107,#REF!,"="&amp;KX107)</f>
        <v/>
      </c>
      <c r="MR107" s="1">
        <f>COUNTIFS(#REF!,LT107,#REF!,1,#REF!,"&gt;="&amp;MC107,#REF!,"&lt;="&amp;MB107,#REF!,"&lt;="&amp;ME107,#REF!,"&gt;="&amp;MF107,#REF!,"="&amp;KW107,#REF!,"="&amp;KY107)</f>
        <v/>
      </c>
      <c r="MS107" s="1">
        <f>COUNTIFS(#REF!,LT107,#REF!,0,#REF!,"&gt;="&amp;MC107,#REF!,"&lt;="&amp;MB107,#REF!,"&lt;="&amp;ME107,#REF!,"&gt;="&amp;MF107,#REF!,"="&amp;KW107,#REF!,"="&amp;KY107)</f>
        <v/>
      </c>
      <c r="MT107" s="1">
        <f>COUNTIFS(#REF!,LT107,#REF!,1,#REF!,"&gt;="&amp;MI107,#REF!,"&lt;="&amp;MH107,#REF!,"&lt;="&amp;ME107,#REF!,"&gt;="&amp;MF107)</f>
        <v/>
      </c>
      <c r="MU107" s="1">
        <f>COUNTIFS(#REF!,LT107,#REF!,0,#REF!,"&gt;="&amp;MI107,#REF!,"&lt;="&amp;MH107,#REF!,"&lt;="&amp;ME107,#REF!,"&gt;="&amp;MF107)</f>
        <v/>
      </c>
      <c r="MV107" s="1">
        <f>COUNTIFS(#REF!,LT107,#REF!,1,#REF!,"&gt;="&amp;MI107,#REF!,"&lt;="&amp;MH107,#REF!,"="&amp;KZ107,#REF!,"="&amp;LA107,#REF!,"&lt;="&amp;ME107,#REF!,"&gt;="&amp;MF107)</f>
        <v/>
      </c>
      <c r="MW107" s="1">
        <f>COUNTIFS(#REF!,LT107,#REF!,0,#REF!,"&gt;="&amp;MI107,#REF!,"&lt;="&amp;MH107,#REF!,"="&amp;KZ107,#REF!,"="&amp;LA107,#REF!,"&lt;="&amp;ME107,#REF!,"&gt;="&amp;MF107)</f>
        <v/>
      </c>
      <c r="MX107" s="1">
        <f>COUNTIFS(#REF!,LT107,#REF!,1,#REF!,"&gt;="&amp;MC107,#REF!,"&lt;="&amp;MB107,#REF!,"&lt;="&amp;ME107,#REF!,"&gt;="&amp;MF107)</f>
        <v/>
      </c>
      <c r="MY107" s="1">
        <f>COUNTIFS(#REF!,LT107,#REF!,0,#REF!,"&gt;="&amp;MC107,#REF!,"&lt;="&amp;MB107,#REF!,"&lt;="&amp;ME107,#REF!,"&gt;="&amp;MF107)</f>
        <v/>
      </c>
      <c r="MZ107" s="1">
        <f>COUNTIFS(#REF!,LT107,#REF!,1,#REF!,"&lt;="&amp;ME107,#REF!,"&gt;="&amp;MF107,#REF!,"="&amp;KV107,#REF!,"="&amp;KX107)</f>
        <v/>
      </c>
      <c r="NA107" s="1">
        <f>COUNTIFS(#REF!,LT107,#REF!,0,#REF!,"&lt;="&amp;ME107,#REF!,"&gt;="&amp;MF107,#REF!,"="&amp;KV107,#REF!,"="&amp;KX107)</f>
        <v/>
      </c>
      <c r="NB107" s="1">
        <f>COUNTIFS(#REF!,LT107,#REF!,1,#REF!,"&lt;="&amp;ME107,#REF!,"&gt;="&amp;MF107,#REF!,"="&amp;KW107,#REF!,"="&amp;KY107)</f>
        <v/>
      </c>
      <c r="NC107" s="1">
        <f>COUNTIFS(#REF!,LT107,#REF!,0,#REF!,"&lt;="&amp;ME107,#REF!,"&gt;="&amp;MF107,#REF!,"="&amp;KW107,#REF!,"="&amp;KY107)</f>
        <v/>
      </c>
      <c r="ND107" s="1">
        <f>MP107+MR107+MT107+MV107+MX107+MZ107+NB107</f>
        <v/>
      </c>
      <c r="NE107" s="1">
        <f>MQ107+MS107+MU107+MW107+MY107+NA107+NC107</f>
        <v/>
      </c>
      <c r="NF107" s="1">
        <f>ND107+NE107</f>
        <v/>
      </c>
      <c r="NG107" s="33">
        <f>ND107/(ND107+NE107)</f>
        <v/>
      </c>
      <c r="NH107" s="3">
        <f>1/NG107</f>
        <v/>
      </c>
      <c r="NI107" s="1">
        <f>LI107</f>
        <v/>
      </c>
      <c r="NJ107" s="79">
        <f>((1-NG107)*(1/(NI107-1))*0.98-(NG107*1))</f>
        <v/>
      </c>
      <c r="NK107" s="34">
        <f>IF(LR107&lt;0.9,0,IF(AND(LR107&gt;1.1),0,1))</f>
        <v/>
      </c>
      <c r="NL107" s="34">
        <f>IF(LS107&lt;0.9,0,IF(AND(LS107&gt;1.1),0,1))</f>
        <v/>
      </c>
      <c r="NM107" s="32">
        <f>IF(NF107&gt;99,1,0)</f>
        <v/>
      </c>
      <c r="NN107" s="32">
        <f>IF(NJ107&gt;0.0799,1,0)</f>
        <v/>
      </c>
      <c r="NO107" s="32">
        <f>IF(NJ107&gt;NQ107,1,0)</f>
        <v/>
      </c>
      <c r="NP107" s="32">
        <f>NM107+NN107+NO107+NK107+NL107</f>
        <v/>
      </c>
      <c r="NQ107" s="79">
        <f>(((100*NG107)*(NI107-1)*0.98)-((1-NG107)*100))/100</f>
        <v/>
      </c>
      <c r="NR107" s="34">
        <f>IF(LR107&lt;0.9,0,IF(AND(LR107&gt;1.1),0,1))</f>
        <v/>
      </c>
      <c r="NS107" s="34">
        <f>IF(LS107&lt;0.9,0,IF(AND(LS107&gt;1.1),0,1))</f>
        <v/>
      </c>
      <c r="NT107" s="32">
        <f>IF(NF107&gt;99,1,0)</f>
        <v/>
      </c>
      <c r="NU107" s="32">
        <f>IF(NQ107&gt;0.0799,1,0)</f>
        <v/>
      </c>
      <c r="NV107" s="32">
        <f>IF(NQ107&gt;NJ107,1,0)</f>
        <v/>
      </c>
      <c r="NW107" s="32">
        <f>NT107+NU107+NV107+NR107+NS107</f>
        <v/>
      </c>
      <c r="NX107">
        <f>IF(NP107=5,"LayAway0-1",IF(AND(NW107=5),"BackAway0-1",""))</f>
        <v/>
      </c>
      <c r="NY107">
        <f>IF(NP107=5,KO107,IF(AND(NW107=5),KO107,""))</f>
        <v/>
      </c>
      <c r="NZ107">
        <f>IF(NP107=5,"Match Odds",IF(AND(NW107=5),"Match Odds",""))</f>
        <v/>
      </c>
      <c r="OA107">
        <f>IF(NP107=5,KP107,IF(AND(NW107=5),KP107,""))</f>
        <v/>
      </c>
      <c r="OB107">
        <f>IF(NP107=5,"MATCH_ODDS",IF(AND(NW107=5),"MATCH_ODDS",""))</f>
        <v/>
      </c>
      <c r="OC107">
        <f>IF(NP107=5,"LAY",IF(AND(NW107=5),"BACK",""))</f>
        <v/>
      </c>
    </row>
    <row r="108" ht="16.5" customHeight="1" thickBot="1" thickTop="1">
      <c r="A108" s="2" t="n"/>
      <c r="KN108" s="1">
        <f>IF(INDEX(#REF!,MATCH('HT 0-1'!D108,#REF!,0))=INDEX(#REF!,MATCH('HT 0-1'!D108,#REF!,0)),INDEX(#REF!,MATCH('HT 0-1'!D108,#REF!,0)),"ERROR")</f>
        <v/>
      </c>
      <c r="KO108" s="1">
        <f>IF(INDEX(#REF!,MATCH('HT 0-1'!E108,#REF!,0))=INDEX(#REF!,MATCH('HT 0-1'!E108,#REF!,0)),INDEX(#REF!,MATCH('HT 0-1'!E108,#REF!,0)),"ERROR")</f>
        <v/>
      </c>
      <c r="KP108" s="1">
        <f>KN108&amp;" v "&amp;KO108</f>
        <v/>
      </c>
      <c r="KQ108">
        <f>B108&amp;"_"&amp;C108</f>
        <v/>
      </c>
      <c r="KR108" s="1">
        <f>IF((HW108/KK108)&lt;0.335,"G",IF((HW108/KK108)&gt;0.67,"R","A"))</f>
        <v/>
      </c>
      <c r="KS108" s="1">
        <f>IF((HX108/KK108)&lt;0.335,"G",IF((HX108/KK108)&gt;0.67,"R","A"))</f>
        <v/>
      </c>
      <c r="KT108" s="1">
        <f>IF((IH108/KK108)&lt;0.335,"G",IF((IH108/KK108)&gt;0.67,"R","A"))</f>
        <v/>
      </c>
      <c r="KU108" s="1">
        <f>IF((II108/KK108)&lt;0.335,"G",IF((II108/KK108)&gt;0.67,"R","A"))</f>
        <v/>
      </c>
      <c r="KV108" s="1">
        <f>IF((HZ108/KK108)&lt;0.335,"G",IF((HZ108/KK108)&gt;0.67,"R","A"))</f>
        <v/>
      </c>
      <c r="KW108" s="1">
        <f>IF((HY108/KK108)&lt;0.335,"G",IF((HY108/KK108)&gt;0.67,"R","A"))</f>
        <v/>
      </c>
      <c r="KX108" s="1">
        <f>IF((IK108/KK108)&lt;0.335,"G",IF((IK108/KK108)&gt;0.67,"R","A"))</f>
        <v/>
      </c>
      <c r="KY108" s="1">
        <f>IF((IJ108/KK108)&lt;0.335,"G",IF((IJ108/KK108)&gt;0.67,"R","A"))</f>
        <v/>
      </c>
      <c r="KZ108" s="1">
        <f>IF((HQ108/KK108)&lt;0.335,"G",IF((HQ108/KK108)&gt;0.67,"R","A"))</f>
        <v/>
      </c>
      <c r="LA108" s="1">
        <f>IF((IB108/KK108)&lt;0.335,"G",IF((IB108/KK108)&gt;0.67,"R","A"))</f>
        <v/>
      </c>
      <c r="LB108">
        <f>IF(LQ108="0-1",INDEX(Scrape!#REF!,MATCH('HT 0-1'!KP108,Scrape!$B:$B,0)),"")</f>
        <v/>
      </c>
      <c r="LC108">
        <f>IF(LQ108="0-1",INDEX(Scrape!$A:$A,MATCH('HT 0-1'!KP108,Scrape!$B:$B,0)),"")</f>
        <v/>
      </c>
      <c r="LD108">
        <f>IF(LQ108="0-1",INDEX(Scrape!$B:$B,MATCH('HT 0-1'!KP108,Scrape!$B:$B,0)),"")</f>
        <v/>
      </c>
      <c r="LE108">
        <f>IF(LQ108="0-1",INDEX(Scrape!$C:$C,MATCH('HT 0-1'!KP108,Scrape!$B:$B,0)),"")</f>
        <v/>
      </c>
      <c r="LF108">
        <f>IF(LQ108="0-1",INDEX(Scrape!$D:$D,MATCH('HT 0-1'!KP108,Scrape!$B:$B,0)),"")</f>
        <v/>
      </c>
      <c r="LG108">
        <f>IF(LQ108="0-1",INDEX(Scrape!$E:$E,MATCH('HT 0-1'!KP108,Scrape!$B:$B,0)),"")</f>
        <v/>
      </c>
      <c r="LH108">
        <f>IF(LQ108="0-1",INDEX(Scrape!$F:$F,MATCH('HT 0-1'!KP108,Scrape!$B:$B,0)),"")</f>
        <v/>
      </c>
      <c r="LI108">
        <f>IF(LQ108="0-1",INDEX(Scrape!$G:$G,MATCH('HT 0-1'!KP108,Scrape!$B:$B,0)),"")</f>
        <v/>
      </c>
      <c r="LJ108">
        <f>IF(LQ108="0-1",INDEX(Scrape!$H:$H,MATCH('HT 0-1'!KP108,Scrape!$B:$B,0)),"")</f>
        <v/>
      </c>
      <c r="LK108">
        <f>IF(LQ108="0-1",INDEX(Scrape!$I:$I,MATCH('HT 0-1'!KP108,Scrape!$B:$B,0)),"")</f>
        <v/>
      </c>
      <c r="LL108">
        <f>IF(LQ108="0-1",INDEX(Scrape!$J:$J,MATCH('HT 0-1'!KP108,Scrape!$B:$B,0)),"")</f>
        <v/>
      </c>
      <c r="LM108">
        <f>IF(LQ108="0-1",INDEX(Scrape!$K:$K,MATCH('HT 0-1'!KP108,Scrape!$B:$B,0)),"")</f>
        <v/>
      </c>
      <c r="LN108">
        <f>IF(LQ108="0-1",INDEX(Scrape!$L:$L,MATCH('HT 0-1'!KP108,Scrape!$B:$B,0)),"")</f>
        <v/>
      </c>
      <c r="LO108">
        <f>IF(LQ108="0-1",INDEX(Scrape!$M:$M,MATCH('HT 0-1'!KP108,Scrape!$B:$B,0)),"")</f>
        <v/>
      </c>
      <c r="LP108">
        <f>IF(LQ108="0-1",INDEX(Scrape!$N:$N,MATCH('HT 0-1'!KP108,Scrape!$B:$B,0)),"")</f>
        <v/>
      </c>
      <c r="LQ108">
        <f>INDEX(Scrape!$O:$O,MATCH('HT 0-1'!KP108,Scrape!$B:$B,0))</f>
        <v/>
      </c>
      <c r="LR108">
        <f>(1/LJ108)+(1/LI108)+(1/LH108)</f>
        <v/>
      </c>
      <c r="LS108">
        <f>(1/LG108)+(1/LF108)+(1/LE108)</f>
        <v/>
      </c>
      <c r="LT108" s="8">
        <f>IF(INDEX(#REF!,MATCH(KQ108,#REF!,0))=INDEX(#REF!,MATCH(KQ108,#REF!,0)),INDEX(#REF!,MATCH(KQ108,#REF!,0)),"ERROR")</f>
        <v/>
      </c>
      <c r="LU108" s="4">
        <f>IF(KR108="G",2,IF(KR108="R",0.5,IF(KR108="A",1)))</f>
        <v/>
      </c>
      <c r="LV108" s="4">
        <f>IF(KS108="G",0.5,IF(KS108="R",2,IF(KS108="A",1)))</f>
        <v/>
      </c>
      <c r="LW108" s="4">
        <f>IF(KT108="G",2,IF(KT108="R",0.5,IF(KT108="A",1)))</f>
        <v/>
      </c>
      <c r="LX108" s="4">
        <f>IF(KU108="G",0.5,IF(KU108="R",2,IF(KU108="A",1)))</f>
        <v/>
      </c>
      <c r="LY108" s="7">
        <f>(LK108*(LU108+LX108)+(LL108*(LU108+LX108)))</f>
        <v/>
      </c>
      <c r="LZ108" s="7">
        <f>(LN108*(LV108+LW108)+(LO108*(LV108+LW108)))</f>
        <v/>
      </c>
      <c r="MA108" s="11">
        <f>LY108-LZ108</f>
        <v/>
      </c>
      <c r="MB108" s="5">
        <f>MA108+2</f>
        <v/>
      </c>
      <c r="MC108" s="6">
        <f>MA108-2</f>
        <v/>
      </c>
      <c r="MD108" s="4">
        <f>LE108</f>
        <v/>
      </c>
      <c r="ME108" s="9">
        <f>IF(MD108=0,1000,MD108+0.75)</f>
        <v/>
      </c>
      <c r="MF108" s="10">
        <f>IF(MD108=0,0,MD108-0.75)</f>
        <v/>
      </c>
      <c r="MG108" s="4">
        <f>((LM108*(LU108+LX108))-((LP108*(LV108+LW108))))</f>
        <v/>
      </c>
      <c r="MH108" s="9">
        <f>MG108*1.2</f>
        <v/>
      </c>
      <c r="MI108" s="10">
        <f>MG108*0.8</f>
        <v/>
      </c>
      <c r="MJ108">
        <f>IFERROR(NX108,"")</f>
        <v/>
      </c>
      <c r="MK108">
        <f>IFERROR(NY108,"")</f>
        <v/>
      </c>
      <c r="ML108">
        <f>IFERROR(NZ108,"")</f>
        <v/>
      </c>
      <c r="MM108">
        <f>IFERROR(OA108,"")</f>
        <v/>
      </c>
      <c r="MN108">
        <f>IFERROR(OB108,"")</f>
        <v/>
      </c>
      <c r="MO108">
        <f>IFERROR(OC108,"")</f>
        <v/>
      </c>
      <c r="MP108" s="1">
        <f>COUNTIFS(#REF!,LT108,#REF!,1,#REF!,"&gt;="&amp;MC108,#REF!,"&lt;="&amp;MB108,#REF!,"&lt;="&amp;ME108,#REF!,"&gt;="&amp;MF108,#REF!,"="&amp;KV108,#REF!,"="&amp;KX108)</f>
        <v/>
      </c>
      <c r="MQ108" s="1">
        <f>COUNTIFS(#REF!,LT108,#REF!,0,#REF!,"&gt;="&amp;MC108,#REF!,"&lt;="&amp;MB108,#REF!,"&lt;="&amp;ME108,#REF!,"&gt;="&amp;MF108,#REF!,"="&amp;KV108,#REF!,"="&amp;KX108)</f>
        <v/>
      </c>
      <c r="MR108" s="1">
        <f>COUNTIFS(#REF!,LT108,#REF!,1,#REF!,"&gt;="&amp;MC108,#REF!,"&lt;="&amp;MB108,#REF!,"&lt;="&amp;ME108,#REF!,"&gt;="&amp;MF108,#REF!,"="&amp;KW108,#REF!,"="&amp;KY108)</f>
        <v/>
      </c>
      <c r="MS108" s="1">
        <f>COUNTIFS(#REF!,LT108,#REF!,0,#REF!,"&gt;="&amp;MC108,#REF!,"&lt;="&amp;MB108,#REF!,"&lt;="&amp;ME108,#REF!,"&gt;="&amp;MF108,#REF!,"="&amp;KW108,#REF!,"="&amp;KY108)</f>
        <v/>
      </c>
      <c r="MT108" s="1">
        <f>COUNTIFS(#REF!,LT108,#REF!,1,#REF!,"&gt;="&amp;MI108,#REF!,"&lt;="&amp;MH108,#REF!,"&lt;="&amp;ME108,#REF!,"&gt;="&amp;MF108)</f>
        <v/>
      </c>
      <c r="MU108" s="1">
        <f>COUNTIFS(#REF!,LT108,#REF!,0,#REF!,"&gt;="&amp;MI108,#REF!,"&lt;="&amp;MH108,#REF!,"&lt;="&amp;ME108,#REF!,"&gt;="&amp;MF108)</f>
        <v/>
      </c>
      <c r="MV108" s="1">
        <f>COUNTIFS(#REF!,LT108,#REF!,1,#REF!,"&gt;="&amp;MI108,#REF!,"&lt;="&amp;MH108,#REF!,"="&amp;KZ108,#REF!,"="&amp;LA108,#REF!,"&lt;="&amp;ME108,#REF!,"&gt;="&amp;MF108)</f>
        <v/>
      </c>
      <c r="MW108" s="1">
        <f>COUNTIFS(#REF!,LT108,#REF!,0,#REF!,"&gt;="&amp;MI108,#REF!,"&lt;="&amp;MH108,#REF!,"="&amp;KZ108,#REF!,"="&amp;LA108,#REF!,"&lt;="&amp;ME108,#REF!,"&gt;="&amp;MF108)</f>
        <v/>
      </c>
      <c r="MX108" s="1">
        <f>COUNTIFS(#REF!,LT108,#REF!,1,#REF!,"&gt;="&amp;MC108,#REF!,"&lt;="&amp;MB108,#REF!,"&lt;="&amp;ME108,#REF!,"&gt;="&amp;MF108)</f>
        <v/>
      </c>
      <c r="MY108" s="1">
        <f>COUNTIFS(#REF!,LT108,#REF!,0,#REF!,"&gt;="&amp;MC108,#REF!,"&lt;="&amp;MB108,#REF!,"&lt;="&amp;ME108,#REF!,"&gt;="&amp;MF108)</f>
        <v/>
      </c>
      <c r="MZ108" s="1">
        <f>COUNTIFS(#REF!,LT108,#REF!,1,#REF!,"&lt;="&amp;ME108,#REF!,"&gt;="&amp;MF108,#REF!,"="&amp;KV108,#REF!,"="&amp;KX108)</f>
        <v/>
      </c>
      <c r="NA108" s="1">
        <f>COUNTIFS(#REF!,LT108,#REF!,0,#REF!,"&lt;="&amp;ME108,#REF!,"&gt;="&amp;MF108,#REF!,"="&amp;KV108,#REF!,"="&amp;KX108)</f>
        <v/>
      </c>
      <c r="NB108" s="1">
        <f>COUNTIFS(#REF!,LT108,#REF!,1,#REF!,"&lt;="&amp;ME108,#REF!,"&gt;="&amp;MF108,#REF!,"="&amp;KW108,#REF!,"="&amp;KY108)</f>
        <v/>
      </c>
      <c r="NC108" s="1">
        <f>COUNTIFS(#REF!,LT108,#REF!,0,#REF!,"&lt;="&amp;ME108,#REF!,"&gt;="&amp;MF108,#REF!,"="&amp;KW108,#REF!,"="&amp;KY108)</f>
        <v/>
      </c>
      <c r="ND108" s="1">
        <f>MP108+MR108+MT108+MV108+MX108+MZ108+NB108</f>
        <v/>
      </c>
      <c r="NE108" s="1">
        <f>MQ108+MS108+MU108+MW108+MY108+NA108+NC108</f>
        <v/>
      </c>
      <c r="NF108" s="1">
        <f>ND108+NE108</f>
        <v/>
      </c>
      <c r="NG108" s="33">
        <f>ND108/(ND108+NE108)</f>
        <v/>
      </c>
      <c r="NH108" s="3">
        <f>1/NG108</f>
        <v/>
      </c>
      <c r="NI108" s="1">
        <f>LI108</f>
        <v/>
      </c>
      <c r="NJ108" s="79">
        <f>((1-NG108)*(1/(NI108-1))*0.98-(NG108*1))</f>
        <v/>
      </c>
      <c r="NK108" s="34">
        <f>IF(LR108&lt;0.9,0,IF(AND(LR108&gt;1.1),0,1))</f>
        <v/>
      </c>
      <c r="NL108" s="34">
        <f>IF(LS108&lt;0.9,0,IF(AND(LS108&gt;1.1),0,1))</f>
        <v/>
      </c>
      <c r="NM108" s="32">
        <f>IF(NF108&gt;99,1,0)</f>
        <v/>
      </c>
      <c r="NN108" s="32">
        <f>IF(NJ108&gt;0.0799,1,0)</f>
        <v/>
      </c>
      <c r="NO108" s="32">
        <f>IF(NJ108&gt;NQ108,1,0)</f>
        <v/>
      </c>
      <c r="NP108" s="32">
        <f>NM108+NN108+NO108+NK108+NL108</f>
        <v/>
      </c>
      <c r="NQ108" s="79">
        <f>(((100*NG108)*(NI108-1)*0.98)-((1-NG108)*100))/100</f>
        <v/>
      </c>
      <c r="NR108" s="34">
        <f>IF(LR108&lt;0.9,0,IF(AND(LR108&gt;1.1),0,1))</f>
        <v/>
      </c>
      <c r="NS108" s="34">
        <f>IF(LS108&lt;0.9,0,IF(AND(LS108&gt;1.1),0,1))</f>
        <v/>
      </c>
      <c r="NT108" s="32">
        <f>IF(NF108&gt;99,1,0)</f>
        <v/>
      </c>
      <c r="NU108" s="32">
        <f>IF(NQ108&gt;0.0799,1,0)</f>
        <v/>
      </c>
      <c r="NV108" s="32">
        <f>IF(NQ108&gt;NJ108,1,0)</f>
        <v/>
      </c>
      <c r="NW108" s="32">
        <f>NT108+NU108+NV108+NR108+NS108</f>
        <v/>
      </c>
      <c r="NX108">
        <f>IF(NP108=5,"LayAway0-1",IF(AND(NW108=5),"BackAway0-1",""))</f>
        <v/>
      </c>
      <c r="NY108">
        <f>IF(NP108=5,KO108,IF(AND(NW108=5),KO108,""))</f>
        <v/>
      </c>
      <c r="NZ108">
        <f>IF(NP108=5,"Match Odds",IF(AND(NW108=5),"Match Odds",""))</f>
        <v/>
      </c>
      <c r="OA108">
        <f>IF(NP108=5,KP108,IF(AND(NW108=5),KP108,""))</f>
        <v/>
      </c>
      <c r="OB108">
        <f>IF(NP108=5,"MATCH_ODDS",IF(AND(NW108=5),"MATCH_ODDS",""))</f>
        <v/>
      </c>
      <c r="OC108">
        <f>IF(NP108=5,"LAY",IF(AND(NW108=5),"BACK",""))</f>
        <v/>
      </c>
    </row>
    <row r="109" ht="16.5" customHeight="1" thickBot="1" thickTop="1">
      <c r="A109" s="2" t="n"/>
      <c r="KN109" s="1">
        <f>IF(INDEX(#REF!,MATCH('HT 0-1'!D109,#REF!,0))=INDEX(#REF!,MATCH('HT 0-1'!D109,#REF!,0)),INDEX(#REF!,MATCH('HT 0-1'!D109,#REF!,0)),"ERROR")</f>
        <v/>
      </c>
      <c r="KO109" s="1">
        <f>IF(INDEX(#REF!,MATCH('HT 0-1'!E109,#REF!,0))=INDEX(#REF!,MATCH('HT 0-1'!E109,#REF!,0)),INDEX(#REF!,MATCH('HT 0-1'!E109,#REF!,0)),"ERROR")</f>
        <v/>
      </c>
      <c r="KP109" s="1">
        <f>KN109&amp;" v "&amp;KO109</f>
        <v/>
      </c>
      <c r="KQ109">
        <f>B109&amp;"_"&amp;C109</f>
        <v/>
      </c>
      <c r="KR109" s="1">
        <f>IF((HW109/KK109)&lt;0.335,"G",IF((HW109/KK109)&gt;0.67,"R","A"))</f>
        <v/>
      </c>
      <c r="KS109" s="1">
        <f>IF((HX109/KK109)&lt;0.335,"G",IF((HX109/KK109)&gt;0.67,"R","A"))</f>
        <v/>
      </c>
      <c r="KT109" s="1">
        <f>IF((IH109/KK109)&lt;0.335,"G",IF((IH109/KK109)&gt;0.67,"R","A"))</f>
        <v/>
      </c>
      <c r="KU109" s="1">
        <f>IF((II109/KK109)&lt;0.335,"G",IF((II109/KK109)&gt;0.67,"R","A"))</f>
        <v/>
      </c>
      <c r="KV109" s="1">
        <f>IF((HZ109/KK109)&lt;0.335,"G",IF((HZ109/KK109)&gt;0.67,"R","A"))</f>
        <v/>
      </c>
      <c r="KW109" s="1">
        <f>IF((HY109/KK109)&lt;0.335,"G",IF((HY109/KK109)&gt;0.67,"R","A"))</f>
        <v/>
      </c>
      <c r="KX109" s="1">
        <f>IF((IK109/KK109)&lt;0.335,"G",IF((IK109/KK109)&gt;0.67,"R","A"))</f>
        <v/>
      </c>
      <c r="KY109" s="1">
        <f>IF((IJ109/KK109)&lt;0.335,"G",IF((IJ109/KK109)&gt;0.67,"R","A"))</f>
        <v/>
      </c>
      <c r="KZ109" s="1">
        <f>IF((HQ109/KK109)&lt;0.335,"G",IF((HQ109/KK109)&gt;0.67,"R","A"))</f>
        <v/>
      </c>
      <c r="LA109" s="1">
        <f>IF((IB109/KK109)&lt;0.335,"G",IF((IB109/KK109)&gt;0.67,"R","A"))</f>
        <v/>
      </c>
      <c r="LB109">
        <f>IF(LQ109="0-1",INDEX(Scrape!#REF!,MATCH('HT 0-1'!KP109,Scrape!$B:$B,0)),"")</f>
        <v/>
      </c>
      <c r="LC109">
        <f>IF(LQ109="0-1",INDEX(Scrape!$A:$A,MATCH('HT 0-1'!KP109,Scrape!$B:$B,0)),"")</f>
        <v/>
      </c>
      <c r="LD109">
        <f>IF(LQ109="0-1",INDEX(Scrape!$B:$B,MATCH('HT 0-1'!KP109,Scrape!$B:$B,0)),"")</f>
        <v/>
      </c>
      <c r="LE109">
        <f>IF(LQ109="0-1",INDEX(Scrape!$C:$C,MATCH('HT 0-1'!KP109,Scrape!$B:$B,0)),"")</f>
        <v/>
      </c>
      <c r="LF109">
        <f>IF(LQ109="0-1",INDEX(Scrape!$D:$D,MATCH('HT 0-1'!KP109,Scrape!$B:$B,0)),"")</f>
        <v/>
      </c>
      <c r="LG109">
        <f>IF(LQ109="0-1",INDEX(Scrape!$E:$E,MATCH('HT 0-1'!KP109,Scrape!$B:$B,0)),"")</f>
        <v/>
      </c>
      <c r="LH109">
        <f>IF(LQ109="0-1",INDEX(Scrape!$F:$F,MATCH('HT 0-1'!KP109,Scrape!$B:$B,0)),"")</f>
        <v/>
      </c>
      <c r="LI109">
        <f>IF(LQ109="0-1",INDEX(Scrape!$G:$G,MATCH('HT 0-1'!KP109,Scrape!$B:$B,0)),"")</f>
        <v/>
      </c>
      <c r="LJ109">
        <f>IF(LQ109="0-1",INDEX(Scrape!$H:$H,MATCH('HT 0-1'!KP109,Scrape!$B:$B,0)),"")</f>
        <v/>
      </c>
      <c r="LK109">
        <f>IF(LQ109="0-1",INDEX(Scrape!$I:$I,MATCH('HT 0-1'!KP109,Scrape!$B:$B,0)),"")</f>
        <v/>
      </c>
      <c r="LL109">
        <f>IF(LQ109="0-1",INDEX(Scrape!$J:$J,MATCH('HT 0-1'!KP109,Scrape!$B:$B,0)),"")</f>
        <v/>
      </c>
      <c r="LM109">
        <f>IF(LQ109="0-1",INDEX(Scrape!$K:$K,MATCH('HT 0-1'!KP109,Scrape!$B:$B,0)),"")</f>
        <v/>
      </c>
      <c r="LN109">
        <f>IF(LQ109="0-1",INDEX(Scrape!$L:$L,MATCH('HT 0-1'!KP109,Scrape!$B:$B,0)),"")</f>
        <v/>
      </c>
      <c r="LO109">
        <f>IF(LQ109="0-1",INDEX(Scrape!$M:$M,MATCH('HT 0-1'!KP109,Scrape!$B:$B,0)),"")</f>
        <v/>
      </c>
      <c r="LP109">
        <f>IF(LQ109="0-1",INDEX(Scrape!$N:$N,MATCH('HT 0-1'!KP109,Scrape!$B:$B,0)),"")</f>
        <v/>
      </c>
      <c r="LQ109">
        <f>INDEX(Scrape!$O:$O,MATCH('HT 0-1'!KP109,Scrape!$B:$B,0))</f>
        <v/>
      </c>
      <c r="LR109">
        <f>(1/LJ109)+(1/LI109)+(1/LH109)</f>
        <v/>
      </c>
      <c r="LS109">
        <f>(1/LG109)+(1/LF109)+(1/LE109)</f>
        <v/>
      </c>
      <c r="LT109" s="8">
        <f>IF(INDEX(#REF!,MATCH(KQ109,#REF!,0))=INDEX(#REF!,MATCH(KQ109,#REF!,0)),INDEX(#REF!,MATCH(KQ109,#REF!,0)),"ERROR")</f>
        <v/>
      </c>
      <c r="LU109" s="4">
        <f>IF(KR109="G",2,IF(KR109="R",0.5,IF(KR109="A",1)))</f>
        <v/>
      </c>
      <c r="LV109" s="4">
        <f>IF(KS109="G",0.5,IF(KS109="R",2,IF(KS109="A",1)))</f>
        <v/>
      </c>
      <c r="LW109" s="4">
        <f>IF(KT109="G",2,IF(KT109="R",0.5,IF(KT109="A",1)))</f>
        <v/>
      </c>
      <c r="LX109" s="4">
        <f>IF(KU109="G",0.5,IF(KU109="R",2,IF(KU109="A",1)))</f>
        <v/>
      </c>
      <c r="LY109" s="7">
        <f>(LK109*(LU109+LX109)+(LL109*(LU109+LX109)))</f>
        <v/>
      </c>
      <c r="LZ109" s="7">
        <f>(LN109*(LV109+LW109)+(LO109*(LV109+LW109)))</f>
        <v/>
      </c>
      <c r="MA109" s="11">
        <f>LY109-LZ109</f>
        <v/>
      </c>
      <c r="MB109" s="5">
        <f>MA109+2</f>
        <v/>
      </c>
      <c r="MC109" s="6">
        <f>MA109-2</f>
        <v/>
      </c>
      <c r="MD109" s="4">
        <f>LE109</f>
        <v/>
      </c>
      <c r="ME109" s="9">
        <f>IF(MD109=0,1000,MD109+0.75)</f>
        <v/>
      </c>
      <c r="MF109" s="10">
        <f>IF(MD109=0,0,MD109-0.75)</f>
        <v/>
      </c>
      <c r="MG109" s="4">
        <f>((LM109*(LU109+LX109))-((LP109*(LV109+LW109))))</f>
        <v/>
      </c>
      <c r="MH109" s="9">
        <f>MG109*1.2</f>
        <v/>
      </c>
      <c r="MI109" s="10">
        <f>MG109*0.8</f>
        <v/>
      </c>
      <c r="MJ109">
        <f>IFERROR(NX109,"")</f>
        <v/>
      </c>
      <c r="MK109">
        <f>IFERROR(NY109,"")</f>
        <v/>
      </c>
      <c r="ML109">
        <f>IFERROR(NZ109,"")</f>
        <v/>
      </c>
      <c r="MM109">
        <f>IFERROR(OA109,"")</f>
        <v/>
      </c>
      <c r="MN109">
        <f>IFERROR(OB109,"")</f>
        <v/>
      </c>
      <c r="MO109">
        <f>IFERROR(OC109,"")</f>
        <v/>
      </c>
      <c r="MP109" s="1">
        <f>COUNTIFS(#REF!,LT109,#REF!,1,#REF!,"&gt;="&amp;MC109,#REF!,"&lt;="&amp;MB109,#REF!,"&lt;="&amp;ME109,#REF!,"&gt;="&amp;MF109,#REF!,"="&amp;KV109,#REF!,"="&amp;KX109)</f>
        <v/>
      </c>
      <c r="MQ109" s="1">
        <f>COUNTIFS(#REF!,LT109,#REF!,0,#REF!,"&gt;="&amp;MC109,#REF!,"&lt;="&amp;MB109,#REF!,"&lt;="&amp;ME109,#REF!,"&gt;="&amp;MF109,#REF!,"="&amp;KV109,#REF!,"="&amp;KX109)</f>
        <v/>
      </c>
      <c r="MR109" s="1">
        <f>COUNTIFS(#REF!,LT109,#REF!,1,#REF!,"&gt;="&amp;MC109,#REF!,"&lt;="&amp;MB109,#REF!,"&lt;="&amp;ME109,#REF!,"&gt;="&amp;MF109,#REF!,"="&amp;KW109,#REF!,"="&amp;KY109)</f>
        <v/>
      </c>
      <c r="MS109" s="1">
        <f>COUNTIFS(#REF!,LT109,#REF!,0,#REF!,"&gt;="&amp;MC109,#REF!,"&lt;="&amp;MB109,#REF!,"&lt;="&amp;ME109,#REF!,"&gt;="&amp;MF109,#REF!,"="&amp;KW109,#REF!,"="&amp;KY109)</f>
        <v/>
      </c>
      <c r="MT109" s="1">
        <f>COUNTIFS(#REF!,LT109,#REF!,1,#REF!,"&gt;="&amp;MI109,#REF!,"&lt;="&amp;MH109,#REF!,"&lt;="&amp;ME109,#REF!,"&gt;="&amp;MF109)</f>
        <v/>
      </c>
      <c r="MU109" s="1">
        <f>COUNTIFS(#REF!,LT109,#REF!,0,#REF!,"&gt;="&amp;MI109,#REF!,"&lt;="&amp;MH109,#REF!,"&lt;="&amp;ME109,#REF!,"&gt;="&amp;MF109)</f>
        <v/>
      </c>
      <c r="MV109" s="1">
        <f>COUNTIFS(#REF!,LT109,#REF!,1,#REF!,"&gt;="&amp;MI109,#REF!,"&lt;="&amp;MH109,#REF!,"="&amp;KZ109,#REF!,"="&amp;LA109,#REF!,"&lt;="&amp;ME109,#REF!,"&gt;="&amp;MF109)</f>
        <v/>
      </c>
      <c r="MW109" s="1">
        <f>COUNTIFS(#REF!,LT109,#REF!,0,#REF!,"&gt;="&amp;MI109,#REF!,"&lt;="&amp;MH109,#REF!,"="&amp;KZ109,#REF!,"="&amp;LA109,#REF!,"&lt;="&amp;ME109,#REF!,"&gt;="&amp;MF109)</f>
        <v/>
      </c>
      <c r="MX109" s="1">
        <f>COUNTIFS(#REF!,LT109,#REF!,1,#REF!,"&gt;="&amp;MC109,#REF!,"&lt;="&amp;MB109,#REF!,"&lt;="&amp;ME109,#REF!,"&gt;="&amp;MF109)</f>
        <v/>
      </c>
      <c r="MY109" s="1">
        <f>COUNTIFS(#REF!,LT109,#REF!,0,#REF!,"&gt;="&amp;MC109,#REF!,"&lt;="&amp;MB109,#REF!,"&lt;="&amp;ME109,#REF!,"&gt;="&amp;MF109)</f>
        <v/>
      </c>
      <c r="MZ109" s="1">
        <f>COUNTIFS(#REF!,LT109,#REF!,1,#REF!,"&lt;="&amp;ME109,#REF!,"&gt;="&amp;MF109,#REF!,"="&amp;KV109,#REF!,"="&amp;KX109)</f>
        <v/>
      </c>
      <c r="NA109" s="1">
        <f>COUNTIFS(#REF!,LT109,#REF!,0,#REF!,"&lt;="&amp;ME109,#REF!,"&gt;="&amp;MF109,#REF!,"="&amp;KV109,#REF!,"="&amp;KX109)</f>
        <v/>
      </c>
      <c r="NB109" s="1">
        <f>COUNTIFS(#REF!,LT109,#REF!,1,#REF!,"&lt;="&amp;ME109,#REF!,"&gt;="&amp;MF109,#REF!,"="&amp;KW109,#REF!,"="&amp;KY109)</f>
        <v/>
      </c>
      <c r="NC109" s="1">
        <f>COUNTIFS(#REF!,LT109,#REF!,0,#REF!,"&lt;="&amp;ME109,#REF!,"&gt;="&amp;MF109,#REF!,"="&amp;KW109,#REF!,"="&amp;KY109)</f>
        <v/>
      </c>
      <c r="ND109" s="1">
        <f>MP109+MR109+MT109+MV109+MX109+MZ109+NB109</f>
        <v/>
      </c>
      <c r="NE109" s="1">
        <f>MQ109+MS109+MU109+MW109+MY109+NA109+NC109</f>
        <v/>
      </c>
      <c r="NF109" s="1">
        <f>ND109+NE109</f>
        <v/>
      </c>
      <c r="NG109" s="33">
        <f>ND109/(ND109+NE109)</f>
        <v/>
      </c>
      <c r="NH109" s="3">
        <f>1/NG109</f>
        <v/>
      </c>
      <c r="NI109" s="1">
        <f>LI109</f>
        <v/>
      </c>
      <c r="NJ109" s="79">
        <f>((1-NG109)*(1/(NI109-1))*0.98-(NG109*1))</f>
        <v/>
      </c>
      <c r="NK109" s="34">
        <f>IF(LR109&lt;0.9,0,IF(AND(LR109&gt;1.1),0,1))</f>
        <v/>
      </c>
      <c r="NL109" s="34">
        <f>IF(LS109&lt;0.9,0,IF(AND(LS109&gt;1.1),0,1))</f>
        <v/>
      </c>
      <c r="NM109" s="32">
        <f>IF(NF109&gt;99,1,0)</f>
        <v/>
      </c>
      <c r="NN109" s="32">
        <f>IF(NJ109&gt;0.0799,1,0)</f>
        <v/>
      </c>
      <c r="NO109" s="32">
        <f>IF(NJ109&gt;NQ109,1,0)</f>
        <v/>
      </c>
      <c r="NP109" s="32">
        <f>NM109+NN109+NO109+NK109+NL109</f>
        <v/>
      </c>
      <c r="NQ109" s="79">
        <f>(((100*NG109)*(NI109-1)*0.98)-((1-NG109)*100))/100</f>
        <v/>
      </c>
      <c r="NR109" s="34">
        <f>IF(LR109&lt;0.9,0,IF(AND(LR109&gt;1.1),0,1))</f>
        <v/>
      </c>
      <c r="NS109" s="34">
        <f>IF(LS109&lt;0.9,0,IF(AND(LS109&gt;1.1),0,1))</f>
        <v/>
      </c>
      <c r="NT109" s="32">
        <f>IF(NF109&gt;99,1,0)</f>
        <v/>
      </c>
      <c r="NU109" s="32">
        <f>IF(NQ109&gt;0.0799,1,0)</f>
        <v/>
      </c>
      <c r="NV109" s="32">
        <f>IF(NQ109&gt;NJ109,1,0)</f>
        <v/>
      </c>
      <c r="NW109" s="32">
        <f>NT109+NU109+NV109+NR109+NS109</f>
        <v/>
      </c>
      <c r="NX109">
        <f>IF(NP109=5,"LayAway0-1",IF(AND(NW109=5),"BackAway0-1",""))</f>
        <v/>
      </c>
      <c r="NY109">
        <f>IF(NP109=5,KO109,IF(AND(NW109=5),KO109,""))</f>
        <v/>
      </c>
      <c r="NZ109">
        <f>IF(NP109=5,"Match Odds",IF(AND(NW109=5),"Match Odds",""))</f>
        <v/>
      </c>
      <c r="OA109">
        <f>IF(NP109=5,KP109,IF(AND(NW109=5),KP109,""))</f>
        <v/>
      </c>
      <c r="OB109">
        <f>IF(NP109=5,"MATCH_ODDS",IF(AND(NW109=5),"MATCH_ODDS",""))</f>
        <v/>
      </c>
      <c r="OC109">
        <f>IF(NP109=5,"LAY",IF(AND(NW109=5),"BACK",""))</f>
        <v/>
      </c>
    </row>
    <row r="110" ht="16.5" customHeight="1" thickBot="1" thickTop="1">
      <c r="A110" s="2" t="n"/>
      <c r="KN110" s="1">
        <f>IF(INDEX(#REF!,MATCH('HT 0-1'!D110,#REF!,0))=INDEX(#REF!,MATCH('HT 0-1'!D110,#REF!,0)),INDEX(#REF!,MATCH('HT 0-1'!D110,#REF!,0)),"ERROR")</f>
        <v/>
      </c>
      <c r="KO110" s="1">
        <f>IF(INDEX(#REF!,MATCH('HT 0-1'!E110,#REF!,0))=INDEX(#REF!,MATCH('HT 0-1'!E110,#REF!,0)),INDEX(#REF!,MATCH('HT 0-1'!E110,#REF!,0)),"ERROR")</f>
        <v/>
      </c>
      <c r="KP110" s="1">
        <f>KN110&amp;" v "&amp;KO110</f>
        <v/>
      </c>
      <c r="KQ110">
        <f>B110&amp;"_"&amp;C110</f>
        <v/>
      </c>
      <c r="KR110" s="1">
        <f>IF((HW110/KK110)&lt;0.335,"G",IF((HW110/KK110)&gt;0.67,"R","A"))</f>
        <v/>
      </c>
      <c r="KS110" s="1">
        <f>IF((HX110/KK110)&lt;0.335,"G",IF((HX110/KK110)&gt;0.67,"R","A"))</f>
        <v/>
      </c>
      <c r="KT110" s="1">
        <f>IF((IH110/KK110)&lt;0.335,"G",IF((IH110/KK110)&gt;0.67,"R","A"))</f>
        <v/>
      </c>
      <c r="KU110" s="1">
        <f>IF((II110/KK110)&lt;0.335,"G",IF((II110/KK110)&gt;0.67,"R","A"))</f>
        <v/>
      </c>
      <c r="KV110" s="1">
        <f>IF((HZ110/KK110)&lt;0.335,"G",IF((HZ110/KK110)&gt;0.67,"R","A"))</f>
        <v/>
      </c>
      <c r="KW110" s="1">
        <f>IF((HY110/KK110)&lt;0.335,"G",IF((HY110/KK110)&gt;0.67,"R","A"))</f>
        <v/>
      </c>
      <c r="KX110" s="1">
        <f>IF((IK110/KK110)&lt;0.335,"G",IF((IK110/KK110)&gt;0.67,"R","A"))</f>
        <v/>
      </c>
      <c r="KY110" s="1">
        <f>IF((IJ110/KK110)&lt;0.335,"G",IF((IJ110/KK110)&gt;0.67,"R","A"))</f>
        <v/>
      </c>
      <c r="KZ110" s="1">
        <f>IF((HQ110/KK110)&lt;0.335,"G",IF((HQ110/KK110)&gt;0.67,"R","A"))</f>
        <v/>
      </c>
      <c r="LA110" s="1">
        <f>IF((IB110/KK110)&lt;0.335,"G",IF((IB110/KK110)&gt;0.67,"R","A"))</f>
        <v/>
      </c>
      <c r="LB110">
        <f>IF(LQ110="0-1",INDEX(Scrape!#REF!,MATCH('HT 0-1'!KP110,Scrape!$B:$B,0)),"")</f>
        <v/>
      </c>
      <c r="LC110">
        <f>IF(LQ110="0-1",INDEX(Scrape!$A:$A,MATCH('HT 0-1'!KP110,Scrape!$B:$B,0)),"")</f>
        <v/>
      </c>
      <c r="LD110">
        <f>IF(LQ110="0-1",INDEX(Scrape!$B:$B,MATCH('HT 0-1'!KP110,Scrape!$B:$B,0)),"")</f>
        <v/>
      </c>
      <c r="LE110">
        <f>IF(LQ110="0-1",INDEX(Scrape!$C:$C,MATCH('HT 0-1'!KP110,Scrape!$B:$B,0)),"")</f>
        <v/>
      </c>
      <c r="LF110">
        <f>IF(LQ110="0-1",INDEX(Scrape!$D:$D,MATCH('HT 0-1'!KP110,Scrape!$B:$B,0)),"")</f>
        <v/>
      </c>
      <c r="LG110">
        <f>IF(LQ110="0-1",INDEX(Scrape!$E:$E,MATCH('HT 0-1'!KP110,Scrape!$B:$B,0)),"")</f>
        <v/>
      </c>
      <c r="LH110">
        <f>IF(LQ110="0-1",INDEX(Scrape!$F:$F,MATCH('HT 0-1'!KP110,Scrape!$B:$B,0)),"")</f>
        <v/>
      </c>
      <c r="LI110">
        <f>IF(LQ110="0-1",INDEX(Scrape!$G:$G,MATCH('HT 0-1'!KP110,Scrape!$B:$B,0)),"")</f>
        <v/>
      </c>
      <c r="LJ110">
        <f>IF(LQ110="0-1",INDEX(Scrape!$H:$H,MATCH('HT 0-1'!KP110,Scrape!$B:$B,0)),"")</f>
        <v/>
      </c>
      <c r="LK110">
        <f>IF(LQ110="0-1",INDEX(Scrape!$I:$I,MATCH('HT 0-1'!KP110,Scrape!$B:$B,0)),"")</f>
        <v/>
      </c>
      <c r="LL110">
        <f>IF(LQ110="0-1",INDEX(Scrape!$J:$J,MATCH('HT 0-1'!KP110,Scrape!$B:$B,0)),"")</f>
        <v/>
      </c>
      <c r="LM110">
        <f>IF(LQ110="0-1",INDEX(Scrape!$K:$K,MATCH('HT 0-1'!KP110,Scrape!$B:$B,0)),"")</f>
        <v/>
      </c>
      <c r="LN110">
        <f>IF(LQ110="0-1",INDEX(Scrape!$L:$L,MATCH('HT 0-1'!KP110,Scrape!$B:$B,0)),"")</f>
        <v/>
      </c>
      <c r="LO110">
        <f>IF(LQ110="0-1",INDEX(Scrape!$M:$M,MATCH('HT 0-1'!KP110,Scrape!$B:$B,0)),"")</f>
        <v/>
      </c>
      <c r="LP110">
        <f>IF(LQ110="0-1",INDEX(Scrape!$N:$N,MATCH('HT 0-1'!KP110,Scrape!$B:$B,0)),"")</f>
        <v/>
      </c>
      <c r="LQ110">
        <f>INDEX(Scrape!$O:$O,MATCH('HT 0-1'!KP110,Scrape!$B:$B,0))</f>
        <v/>
      </c>
      <c r="LR110">
        <f>(1/LJ110)+(1/LI110)+(1/LH110)</f>
        <v/>
      </c>
      <c r="LS110">
        <f>(1/LG110)+(1/LF110)+(1/LE110)</f>
        <v/>
      </c>
      <c r="LT110" s="8">
        <f>IF(INDEX(#REF!,MATCH(KQ110,#REF!,0))=INDEX(#REF!,MATCH(KQ110,#REF!,0)),INDEX(#REF!,MATCH(KQ110,#REF!,0)),"ERROR")</f>
        <v/>
      </c>
      <c r="LU110" s="4">
        <f>IF(KR110="G",2,IF(KR110="R",0.5,IF(KR110="A",1)))</f>
        <v/>
      </c>
      <c r="LV110" s="4">
        <f>IF(KS110="G",0.5,IF(KS110="R",2,IF(KS110="A",1)))</f>
        <v/>
      </c>
      <c r="LW110" s="4">
        <f>IF(KT110="G",2,IF(KT110="R",0.5,IF(KT110="A",1)))</f>
        <v/>
      </c>
      <c r="LX110" s="4">
        <f>IF(KU110="G",0.5,IF(KU110="R",2,IF(KU110="A",1)))</f>
        <v/>
      </c>
      <c r="LY110" s="7">
        <f>(LK110*(LU110+LX110)+(LL110*(LU110+LX110)))</f>
        <v/>
      </c>
      <c r="LZ110" s="7">
        <f>(LN110*(LV110+LW110)+(LO110*(LV110+LW110)))</f>
        <v/>
      </c>
      <c r="MA110" s="11">
        <f>LY110-LZ110</f>
        <v/>
      </c>
      <c r="MB110" s="5">
        <f>MA110+2</f>
        <v/>
      </c>
      <c r="MC110" s="6">
        <f>MA110-2</f>
        <v/>
      </c>
      <c r="MD110" s="4">
        <f>LE110</f>
        <v/>
      </c>
      <c r="ME110" s="9">
        <f>IF(MD110=0,1000,MD110+0.75)</f>
        <v/>
      </c>
      <c r="MF110" s="10">
        <f>IF(MD110=0,0,MD110-0.75)</f>
        <v/>
      </c>
      <c r="MG110" s="4">
        <f>((LM110*(LU110+LX110))-((LP110*(LV110+LW110))))</f>
        <v/>
      </c>
      <c r="MH110" s="9">
        <f>MG110*1.2</f>
        <v/>
      </c>
      <c r="MI110" s="10">
        <f>MG110*0.8</f>
        <v/>
      </c>
      <c r="MJ110">
        <f>IFERROR(NX110,"")</f>
        <v/>
      </c>
      <c r="MK110">
        <f>IFERROR(NY110,"")</f>
        <v/>
      </c>
      <c r="ML110">
        <f>IFERROR(NZ110,"")</f>
        <v/>
      </c>
      <c r="MM110">
        <f>IFERROR(OA110,"")</f>
        <v/>
      </c>
      <c r="MN110">
        <f>IFERROR(OB110,"")</f>
        <v/>
      </c>
      <c r="MO110">
        <f>IFERROR(OC110,"")</f>
        <v/>
      </c>
      <c r="MP110" s="1">
        <f>COUNTIFS(#REF!,LT110,#REF!,1,#REF!,"&gt;="&amp;MC110,#REF!,"&lt;="&amp;MB110,#REF!,"&lt;="&amp;ME110,#REF!,"&gt;="&amp;MF110,#REF!,"="&amp;KV110,#REF!,"="&amp;KX110)</f>
        <v/>
      </c>
      <c r="MQ110" s="1">
        <f>COUNTIFS(#REF!,LT110,#REF!,0,#REF!,"&gt;="&amp;MC110,#REF!,"&lt;="&amp;MB110,#REF!,"&lt;="&amp;ME110,#REF!,"&gt;="&amp;MF110,#REF!,"="&amp;KV110,#REF!,"="&amp;KX110)</f>
        <v/>
      </c>
      <c r="MR110" s="1">
        <f>COUNTIFS(#REF!,LT110,#REF!,1,#REF!,"&gt;="&amp;MC110,#REF!,"&lt;="&amp;MB110,#REF!,"&lt;="&amp;ME110,#REF!,"&gt;="&amp;MF110,#REF!,"="&amp;KW110,#REF!,"="&amp;KY110)</f>
        <v/>
      </c>
      <c r="MS110" s="1">
        <f>COUNTIFS(#REF!,LT110,#REF!,0,#REF!,"&gt;="&amp;MC110,#REF!,"&lt;="&amp;MB110,#REF!,"&lt;="&amp;ME110,#REF!,"&gt;="&amp;MF110,#REF!,"="&amp;KW110,#REF!,"="&amp;KY110)</f>
        <v/>
      </c>
      <c r="MT110" s="1">
        <f>COUNTIFS(#REF!,LT110,#REF!,1,#REF!,"&gt;="&amp;MI110,#REF!,"&lt;="&amp;MH110,#REF!,"&lt;="&amp;ME110,#REF!,"&gt;="&amp;MF110)</f>
        <v/>
      </c>
      <c r="MU110" s="1">
        <f>COUNTIFS(#REF!,LT110,#REF!,0,#REF!,"&gt;="&amp;MI110,#REF!,"&lt;="&amp;MH110,#REF!,"&lt;="&amp;ME110,#REF!,"&gt;="&amp;MF110)</f>
        <v/>
      </c>
      <c r="MV110" s="1">
        <f>COUNTIFS(#REF!,LT110,#REF!,1,#REF!,"&gt;="&amp;MI110,#REF!,"&lt;="&amp;MH110,#REF!,"="&amp;KZ110,#REF!,"="&amp;LA110,#REF!,"&lt;="&amp;ME110,#REF!,"&gt;="&amp;MF110)</f>
        <v/>
      </c>
      <c r="MW110" s="1">
        <f>COUNTIFS(#REF!,LT110,#REF!,0,#REF!,"&gt;="&amp;MI110,#REF!,"&lt;="&amp;MH110,#REF!,"="&amp;KZ110,#REF!,"="&amp;LA110,#REF!,"&lt;="&amp;ME110,#REF!,"&gt;="&amp;MF110)</f>
        <v/>
      </c>
      <c r="MX110" s="1">
        <f>COUNTIFS(#REF!,LT110,#REF!,1,#REF!,"&gt;="&amp;MC110,#REF!,"&lt;="&amp;MB110,#REF!,"&lt;="&amp;ME110,#REF!,"&gt;="&amp;MF110)</f>
        <v/>
      </c>
      <c r="MY110" s="1">
        <f>COUNTIFS(#REF!,LT110,#REF!,0,#REF!,"&gt;="&amp;MC110,#REF!,"&lt;="&amp;MB110,#REF!,"&lt;="&amp;ME110,#REF!,"&gt;="&amp;MF110)</f>
        <v/>
      </c>
      <c r="MZ110" s="1">
        <f>COUNTIFS(#REF!,LT110,#REF!,1,#REF!,"&lt;="&amp;ME110,#REF!,"&gt;="&amp;MF110,#REF!,"="&amp;KV110,#REF!,"="&amp;KX110)</f>
        <v/>
      </c>
      <c r="NA110" s="1">
        <f>COUNTIFS(#REF!,LT110,#REF!,0,#REF!,"&lt;="&amp;ME110,#REF!,"&gt;="&amp;MF110,#REF!,"="&amp;KV110,#REF!,"="&amp;KX110)</f>
        <v/>
      </c>
      <c r="NB110" s="1">
        <f>COUNTIFS(#REF!,LT110,#REF!,1,#REF!,"&lt;="&amp;ME110,#REF!,"&gt;="&amp;MF110,#REF!,"="&amp;KW110,#REF!,"="&amp;KY110)</f>
        <v/>
      </c>
      <c r="NC110" s="1">
        <f>COUNTIFS(#REF!,LT110,#REF!,0,#REF!,"&lt;="&amp;ME110,#REF!,"&gt;="&amp;MF110,#REF!,"="&amp;KW110,#REF!,"="&amp;KY110)</f>
        <v/>
      </c>
      <c r="ND110" s="1">
        <f>MP110+MR110+MT110+MV110+MX110+MZ110+NB110</f>
        <v/>
      </c>
      <c r="NE110" s="1">
        <f>MQ110+MS110+MU110+MW110+MY110+NA110+NC110</f>
        <v/>
      </c>
      <c r="NF110" s="1">
        <f>ND110+NE110</f>
        <v/>
      </c>
      <c r="NG110" s="33">
        <f>ND110/(ND110+NE110)</f>
        <v/>
      </c>
      <c r="NH110" s="3">
        <f>1/NG110</f>
        <v/>
      </c>
      <c r="NI110" s="1">
        <f>LI110</f>
        <v/>
      </c>
      <c r="NJ110" s="79">
        <f>((1-NG110)*(1/(NI110-1))*0.98-(NG110*1))</f>
        <v/>
      </c>
      <c r="NK110" s="34">
        <f>IF(LR110&lt;0.9,0,IF(AND(LR110&gt;1.1),0,1))</f>
        <v/>
      </c>
      <c r="NL110" s="34">
        <f>IF(LS110&lt;0.9,0,IF(AND(LS110&gt;1.1),0,1))</f>
        <v/>
      </c>
      <c r="NM110" s="32">
        <f>IF(NF110&gt;99,1,0)</f>
        <v/>
      </c>
      <c r="NN110" s="32">
        <f>IF(NJ110&gt;0.0799,1,0)</f>
        <v/>
      </c>
      <c r="NO110" s="32">
        <f>IF(NJ110&gt;NQ110,1,0)</f>
        <v/>
      </c>
      <c r="NP110" s="32">
        <f>NM110+NN110+NO110+NK110+NL110</f>
        <v/>
      </c>
      <c r="NQ110" s="79">
        <f>(((100*NG110)*(NI110-1)*0.98)-((1-NG110)*100))/100</f>
        <v/>
      </c>
      <c r="NR110" s="34">
        <f>IF(LR110&lt;0.9,0,IF(AND(LR110&gt;1.1),0,1))</f>
        <v/>
      </c>
      <c r="NS110" s="34">
        <f>IF(LS110&lt;0.9,0,IF(AND(LS110&gt;1.1),0,1))</f>
        <v/>
      </c>
      <c r="NT110" s="32">
        <f>IF(NF110&gt;99,1,0)</f>
        <v/>
      </c>
      <c r="NU110" s="32">
        <f>IF(NQ110&gt;0.0799,1,0)</f>
        <v/>
      </c>
      <c r="NV110" s="32">
        <f>IF(NQ110&gt;NJ110,1,0)</f>
        <v/>
      </c>
      <c r="NW110" s="32">
        <f>NT110+NU110+NV110+NR110+NS110</f>
        <v/>
      </c>
      <c r="NX110">
        <f>IF(NP110=5,"LayAway0-1",IF(AND(NW110=5),"BackAway0-1",""))</f>
        <v/>
      </c>
      <c r="NY110">
        <f>IF(NP110=5,KO110,IF(AND(NW110=5),KO110,""))</f>
        <v/>
      </c>
      <c r="NZ110">
        <f>IF(NP110=5,"Match Odds",IF(AND(NW110=5),"Match Odds",""))</f>
        <v/>
      </c>
      <c r="OA110">
        <f>IF(NP110=5,KP110,IF(AND(NW110=5),KP110,""))</f>
        <v/>
      </c>
      <c r="OB110">
        <f>IF(NP110=5,"MATCH_ODDS",IF(AND(NW110=5),"MATCH_ODDS",""))</f>
        <v/>
      </c>
      <c r="OC110">
        <f>IF(NP110=5,"LAY",IF(AND(NW110=5),"BACK",""))</f>
        <v/>
      </c>
    </row>
    <row r="111" ht="16.5" customHeight="1" thickBot="1" thickTop="1">
      <c r="A111" s="2" t="n"/>
      <c r="KN111" s="1">
        <f>IF(INDEX(#REF!,MATCH('HT 0-1'!D111,#REF!,0))=INDEX(#REF!,MATCH('HT 0-1'!D111,#REF!,0)),INDEX(#REF!,MATCH('HT 0-1'!D111,#REF!,0)),"ERROR")</f>
        <v/>
      </c>
      <c r="KO111" s="1">
        <f>IF(INDEX(#REF!,MATCH('HT 0-1'!E111,#REF!,0))=INDEX(#REF!,MATCH('HT 0-1'!E111,#REF!,0)),INDEX(#REF!,MATCH('HT 0-1'!E111,#REF!,0)),"ERROR")</f>
        <v/>
      </c>
      <c r="KP111" s="1">
        <f>KN111&amp;" v "&amp;KO111</f>
        <v/>
      </c>
      <c r="KQ111">
        <f>B111&amp;"_"&amp;C111</f>
        <v/>
      </c>
      <c r="KR111" s="1">
        <f>IF((HW111/KK111)&lt;0.335,"G",IF((HW111/KK111)&gt;0.67,"R","A"))</f>
        <v/>
      </c>
      <c r="KS111" s="1">
        <f>IF((HX111/KK111)&lt;0.335,"G",IF((HX111/KK111)&gt;0.67,"R","A"))</f>
        <v/>
      </c>
      <c r="KT111" s="1">
        <f>IF((IH111/KK111)&lt;0.335,"G",IF((IH111/KK111)&gt;0.67,"R","A"))</f>
        <v/>
      </c>
      <c r="KU111" s="1">
        <f>IF((II111/KK111)&lt;0.335,"G",IF((II111/KK111)&gt;0.67,"R","A"))</f>
        <v/>
      </c>
      <c r="KV111" s="1">
        <f>IF((HZ111/KK111)&lt;0.335,"G",IF((HZ111/KK111)&gt;0.67,"R","A"))</f>
        <v/>
      </c>
      <c r="KW111" s="1">
        <f>IF((HY111/KK111)&lt;0.335,"G",IF((HY111/KK111)&gt;0.67,"R","A"))</f>
        <v/>
      </c>
      <c r="KX111" s="1">
        <f>IF((IK111/KK111)&lt;0.335,"G",IF((IK111/KK111)&gt;0.67,"R","A"))</f>
        <v/>
      </c>
      <c r="KY111" s="1">
        <f>IF((IJ111/KK111)&lt;0.335,"G",IF((IJ111/KK111)&gt;0.67,"R","A"))</f>
        <v/>
      </c>
      <c r="KZ111" s="1">
        <f>IF((HQ111/KK111)&lt;0.335,"G",IF((HQ111/KK111)&gt;0.67,"R","A"))</f>
        <v/>
      </c>
      <c r="LA111" s="1">
        <f>IF((IB111/KK111)&lt;0.335,"G",IF((IB111/KK111)&gt;0.67,"R","A"))</f>
        <v/>
      </c>
      <c r="LB111">
        <f>IF(LQ111="0-1",INDEX(Scrape!#REF!,MATCH('HT 0-1'!KP111,Scrape!$B:$B,0)),"")</f>
        <v/>
      </c>
      <c r="LC111">
        <f>IF(LQ111="0-1",INDEX(Scrape!$A:$A,MATCH('HT 0-1'!KP111,Scrape!$B:$B,0)),"")</f>
        <v/>
      </c>
      <c r="LD111">
        <f>IF(LQ111="0-1",INDEX(Scrape!$B:$B,MATCH('HT 0-1'!KP111,Scrape!$B:$B,0)),"")</f>
        <v/>
      </c>
      <c r="LE111">
        <f>IF(LQ111="0-1",INDEX(Scrape!$C:$C,MATCH('HT 0-1'!KP111,Scrape!$B:$B,0)),"")</f>
        <v/>
      </c>
      <c r="LF111">
        <f>IF(LQ111="0-1",INDEX(Scrape!$D:$D,MATCH('HT 0-1'!KP111,Scrape!$B:$B,0)),"")</f>
        <v/>
      </c>
      <c r="LG111">
        <f>IF(LQ111="0-1",INDEX(Scrape!$E:$E,MATCH('HT 0-1'!KP111,Scrape!$B:$B,0)),"")</f>
        <v/>
      </c>
      <c r="LH111">
        <f>IF(LQ111="0-1",INDEX(Scrape!$F:$F,MATCH('HT 0-1'!KP111,Scrape!$B:$B,0)),"")</f>
        <v/>
      </c>
      <c r="LI111">
        <f>IF(LQ111="0-1",INDEX(Scrape!$G:$G,MATCH('HT 0-1'!KP111,Scrape!$B:$B,0)),"")</f>
        <v/>
      </c>
      <c r="LJ111">
        <f>IF(LQ111="0-1",INDEX(Scrape!$H:$H,MATCH('HT 0-1'!KP111,Scrape!$B:$B,0)),"")</f>
        <v/>
      </c>
      <c r="LK111">
        <f>IF(LQ111="0-1",INDEX(Scrape!$I:$I,MATCH('HT 0-1'!KP111,Scrape!$B:$B,0)),"")</f>
        <v/>
      </c>
      <c r="LL111">
        <f>IF(LQ111="0-1",INDEX(Scrape!$J:$J,MATCH('HT 0-1'!KP111,Scrape!$B:$B,0)),"")</f>
        <v/>
      </c>
      <c r="LM111">
        <f>IF(LQ111="0-1",INDEX(Scrape!$K:$K,MATCH('HT 0-1'!KP111,Scrape!$B:$B,0)),"")</f>
        <v/>
      </c>
      <c r="LN111">
        <f>IF(LQ111="0-1",INDEX(Scrape!$L:$L,MATCH('HT 0-1'!KP111,Scrape!$B:$B,0)),"")</f>
        <v/>
      </c>
      <c r="LO111">
        <f>IF(LQ111="0-1",INDEX(Scrape!$M:$M,MATCH('HT 0-1'!KP111,Scrape!$B:$B,0)),"")</f>
        <v/>
      </c>
      <c r="LP111">
        <f>IF(LQ111="0-1",INDEX(Scrape!$N:$N,MATCH('HT 0-1'!KP111,Scrape!$B:$B,0)),"")</f>
        <v/>
      </c>
      <c r="LQ111">
        <f>INDEX(Scrape!$O:$O,MATCH('HT 0-1'!KP111,Scrape!$B:$B,0))</f>
        <v/>
      </c>
      <c r="LR111">
        <f>(1/LJ111)+(1/LI111)+(1/LH111)</f>
        <v/>
      </c>
      <c r="LS111">
        <f>(1/LG111)+(1/LF111)+(1/LE111)</f>
        <v/>
      </c>
      <c r="LT111" s="8">
        <f>IF(INDEX(#REF!,MATCH(KQ111,#REF!,0))=INDEX(#REF!,MATCH(KQ111,#REF!,0)),INDEX(#REF!,MATCH(KQ111,#REF!,0)),"ERROR")</f>
        <v/>
      </c>
      <c r="LU111" s="4">
        <f>IF(KR111="G",2,IF(KR111="R",0.5,IF(KR111="A",1)))</f>
        <v/>
      </c>
      <c r="LV111" s="4">
        <f>IF(KS111="G",0.5,IF(KS111="R",2,IF(KS111="A",1)))</f>
        <v/>
      </c>
      <c r="LW111" s="4">
        <f>IF(KT111="G",2,IF(KT111="R",0.5,IF(KT111="A",1)))</f>
        <v/>
      </c>
      <c r="LX111" s="4">
        <f>IF(KU111="G",0.5,IF(KU111="R",2,IF(KU111="A",1)))</f>
        <v/>
      </c>
      <c r="LY111" s="7">
        <f>(LK111*(LU111+LX111)+(LL111*(LU111+LX111)))</f>
        <v/>
      </c>
      <c r="LZ111" s="7">
        <f>(LN111*(LV111+LW111)+(LO111*(LV111+LW111)))</f>
        <v/>
      </c>
      <c r="MA111" s="11">
        <f>LY111-LZ111</f>
        <v/>
      </c>
      <c r="MB111" s="5">
        <f>MA111+2</f>
        <v/>
      </c>
      <c r="MC111" s="6">
        <f>MA111-2</f>
        <v/>
      </c>
      <c r="MD111" s="4">
        <f>LE111</f>
        <v/>
      </c>
      <c r="ME111" s="9">
        <f>IF(MD111=0,1000,MD111+0.75)</f>
        <v/>
      </c>
      <c r="MF111" s="10">
        <f>IF(MD111=0,0,MD111-0.75)</f>
        <v/>
      </c>
      <c r="MG111" s="4">
        <f>((LM111*(LU111+LX111))-((LP111*(LV111+LW111))))</f>
        <v/>
      </c>
      <c r="MH111" s="9">
        <f>MG111*1.2</f>
        <v/>
      </c>
      <c r="MI111" s="10">
        <f>MG111*0.8</f>
        <v/>
      </c>
      <c r="MJ111">
        <f>IFERROR(NX111,"")</f>
        <v/>
      </c>
      <c r="MK111">
        <f>IFERROR(NY111,"")</f>
        <v/>
      </c>
      <c r="ML111">
        <f>IFERROR(NZ111,"")</f>
        <v/>
      </c>
      <c r="MM111">
        <f>IFERROR(OA111,"")</f>
        <v/>
      </c>
      <c r="MN111">
        <f>IFERROR(OB111,"")</f>
        <v/>
      </c>
      <c r="MO111">
        <f>IFERROR(OC111,"")</f>
        <v/>
      </c>
      <c r="MP111" s="1">
        <f>COUNTIFS(#REF!,LT111,#REF!,1,#REF!,"&gt;="&amp;MC111,#REF!,"&lt;="&amp;MB111,#REF!,"&lt;="&amp;ME111,#REF!,"&gt;="&amp;MF111,#REF!,"="&amp;KV111,#REF!,"="&amp;KX111)</f>
        <v/>
      </c>
      <c r="MQ111" s="1">
        <f>COUNTIFS(#REF!,LT111,#REF!,0,#REF!,"&gt;="&amp;MC111,#REF!,"&lt;="&amp;MB111,#REF!,"&lt;="&amp;ME111,#REF!,"&gt;="&amp;MF111,#REF!,"="&amp;KV111,#REF!,"="&amp;KX111)</f>
        <v/>
      </c>
      <c r="MR111" s="1">
        <f>COUNTIFS(#REF!,LT111,#REF!,1,#REF!,"&gt;="&amp;MC111,#REF!,"&lt;="&amp;MB111,#REF!,"&lt;="&amp;ME111,#REF!,"&gt;="&amp;MF111,#REF!,"="&amp;KW111,#REF!,"="&amp;KY111)</f>
        <v/>
      </c>
      <c r="MS111" s="1">
        <f>COUNTIFS(#REF!,LT111,#REF!,0,#REF!,"&gt;="&amp;MC111,#REF!,"&lt;="&amp;MB111,#REF!,"&lt;="&amp;ME111,#REF!,"&gt;="&amp;MF111,#REF!,"="&amp;KW111,#REF!,"="&amp;KY111)</f>
        <v/>
      </c>
      <c r="MT111" s="1">
        <f>COUNTIFS(#REF!,LT111,#REF!,1,#REF!,"&gt;="&amp;MI111,#REF!,"&lt;="&amp;MH111,#REF!,"&lt;="&amp;ME111,#REF!,"&gt;="&amp;MF111)</f>
        <v/>
      </c>
      <c r="MU111" s="1">
        <f>COUNTIFS(#REF!,LT111,#REF!,0,#REF!,"&gt;="&amp;MI111,#REF!,"&lt;="&amp;MH111,#REF!,"&lt;="&amp;ME111,#REF!,"&gt;="&amp;MF111)</f>
        <v/>
      </c>
      <c r="MV111" s="1">
        <f>COUNTIFS(#REF!,LT111,#REF!,1,#REF!,"&gt;="&amp;MI111,#REF!,"&lt;="&amp;MH111,#REF!,"="&amp;KZ111,#REF!,"="&amp;LA111,#REF!,"&lt;="&amp;ME111,#REF!,"&gt;="&amp;MF111)</f>
        <v/>
      </c>
      <c r="MW111" s="1">
        <f>COUNTIFS(#REF!,LT111,#REF!,0,#REF!,"&gt;="&amp;MI111,#REF!,"&lt;="&amp;MH111,#REF!,"="&amp;KZ111,#REF!,"="&amp;LA111,#REF!,"&lt;="&amp;ME111,#REF!,"&gt;="&amp;MF111)</f>
        <v/>
      </c>
      <c r="MX111" s="1">
        <f>COUNTIFS(#REF!,LT111,#REF!,1,#REF!,"&gt;="&amp;MC111,#REF!,"&lt;="&amp;MB111,#REF!,"&lt;="&amp;ME111,#REF!,"&gt;="&amp;MF111)</f>
        <v/>
      </c>
      <c r="MY111" s="1">
        <f>COUNTIFS(#REF!,LT111,#REF!,0,#REF!,"&gt;="&amp;MC111,#REF!,"&lt;="&amp;MB111,#REF!,"&lt;="&amp;ME111,#REF!,"&gt;="&amp;MF111)</f>
        <v/>
      </c>
      <c r="MZ111" s="1">
        <f>COUNTIFS(#REF!,LT111,#REF!,1,#REF!,"&lt;="&amp;ME111,#REF!,"&gt;="&amp;MF111,#REF!,"="&amp;KV111,#REF!,"="&amp;KX111)</f>
        <v/>
      </c>
      <c r="NA111" s="1">
        <f>COUNTIFS(#REF!,LT111,#REF!,0,#REF!,"&lt;="&amp;ME111,#REF!,"&gt;="&amp;MF111,#REF!,"="&amp;KV111,#REF!,"="&amp;KX111)</f>
        <v/>
      </c>
      <c r="NB111" s="1">
        <f>COUNTIFS(#REF!,LT111,#REF!,1,#REF!,"&lt;="&amp;ME111,#REF!,"&gt;="&amp;MF111,#REF!,"="&amp;KW111,#REF!,"="&amp;KY111)</f>
        <v/>
      </c>
      <c r="NC111" s="1">
        <f>COUNTIFS(#REF!,LT111,#REF!,0,#REF!,"&lt;="&amp;ME111,#REF!,"&gt;="&amp;MF111,#REF!,"="&amp;KW111,#REF!,"="&amp;KY111)</f>
        <v/>
      </c>
      <c r="ND111" s="1">
        <f>MP111+MR111+MT111+MV111+MX111+MZ111+NB111</f>
        <v/>
      </c>
      <c r="NE111" s="1">
        <f>MQ111+MS111+MU111+MW111+MY111+NA111+NC111</f>
        <v/>
      </c>
      <c r="NF111" s="1">
        <f>ND111+NE111</f>
        <v/>
      </c>
      <c r="NG111" s="33">
        <f>ND111/(ND111+NE111)</f>
        <v/>
      </c>
      <c r="NH111" s="3">
        <f>1/NG111</f>
        <v/>
      </c>
      <c r="NI111" s="1">
        <f>LI111</f>
        <v/>
      </c>
      <c r="NJ111" s="79">
        <f>((1-NG111)*(1/(NI111-1))*0.98-(NG111*1))</f>
        <v/>
      </c>
      <c r="NK111" s="34">
        <f>IF(LR111&lt;0.9,0,IF(AND(LR111&gt;1.1),0,1))</f>
        <v/>
      </c>
      <c r="NL111" s="34">
        <f>IF(LS111&lt;0.9,0,IF(AND(LS111&gt;1.1),0,1))</f>
        <v/>
      </c>
      <c r="NM111" s="32">
        <f>IF(NF111&gt;99,1,0)</f>
        <v/>
      </c>
      <c r="NN111" s="32">
        <f>IF(NJ111&gt;0.0799,1,0)</f>
        <v/>
      </c>
      <c r="NO111" s="32">
        <f>IF(NJ111&gt;NQ111,1,0)</f>
        <v/>
      </c>
      <c r="NP111" s="32">
        <f>NM111+NN111+NO111+NK111+NL111</f>
        <v/>
      </c>
      <c r="NQ111" s="79">
        <f>(((100*NG111)*(NI111-1)*0.98)-((1-NG111)*100))/100</f>
        <v/>
      </c>
      <c r="NR111" s="34">
        <f>IF(LR111&lt;0.9,0,IF(AND(LR111&gt;1.1),0,1))</f>
        <v/>
      </c>
      <c r="NS111" s="34">
        <f>IF(LS111&lt;0.9,0,IF(AND(LS111&gt;1.1),0,1))</f>
        <v/>
      </c>
      <c r="NT111" s="32">
        <f>IF(NF111&gt;99,1,0)</f>
        <v/>
      </c>
      <c r="NU111" s="32">
        <f>IF(NQ111&gt;0.0799,1,0)</f>
        <v/>
      </c>
      <c r="NV111" s="32">
        <f>IF(NQ111&gt;NJ111,1,0)</f>
        <v/>
      </c>
      <c r="NW111" s="32">
        <f>NT111+NU111+NV111+NR111+NS111</f>
        <v/>
      </c>
      <c r="NX111">
        <f>IF(NP111=5,"LayAway0-1",IF(AND(NW111=5),"BackAway0-1",""))</f>
        <v/>
      </c>
      <c r="NY111">
        <f>IF(NP111=5,KO111,IF(AND(NW111=5),KO111,""))</f>
        <v/>
      </c>
      <c r="NZ111">
        <f>IF(NP111=5,"Match Odds",IF(AND(NW111=5),"Match Odds",""))</f>
        <v/>
      </c>
      <c r="OA111">
        <f>IF(NP111=5,KP111,IF(AND(NW111=5),KP111,""))</f>
        <v/>
      </c>
      <c r="OB111">
        <f>IF(NP111=5,"MATCH_ODDS",IF(AND(NW111=5),"MATCH_ODDS",""))</f>
        <v/>
      </c>
      <c r="OC111">
        <f>IF(NP111=5,"LAY",IF(AND(NW111=5),"BACK",""))</f>
        <v/>
      </c>
    </row>
    <row r="112" ht="16.5" customHeight="1" thickBot="1" thickTop="1">
      <c r="A112" s="2" t="n"/>
      <c r="KN112" s="1">
        <f>IF(INDEX(#REF!,MATCH('HT 0-1'!D112,#REF!,0))=INDEX(#REF!,MATCH('HT 0-1'!D112,#REF!,0)),INDEX(#REF!,MATCH('HT 0-1'!D112,#REF!,0)),"ERROR")</f>
        <v/>
      </c>
      <c r="KO112" s="1">
        <f>IF(INDEX(#REF!,MATCH('HT 0-1'!E112,#REF!,0))=INDEX(#REF!,MATCH('HT 0-1'!E112,#REF!,0)),INDEX(#REF!,MATCH('HT 0-1'!E112,#REF!,0)),"ERROR")</f>
        <v/>
      </c>
      <c r="KP112" s="1">
        <f>KN112&amp;" v "&amp;KO112</f>
        <v/>
      </c>
      <c r="KQ112">
        <f>B112&amp;"_"&amp;C112</f>
        <v/>
      </c>
      <c r="KR112" s="1">
        <f>IF((HW112/KK112)&lt;0.335,"G",IF((HW112/KK112)&gt;0.67,"R","A"))</f>
        <v/>
      </c>
      <c r="KS112" s="1">
        <f>IF((HX112/KK112)&lt;0.335,"G",IF((HX112/KK112)&gt;0.67,"R","A"))</f>
        <v/>
      </c>
      <c r="KT112" s="1">
        <f>IF((IH112/KK112)&lt;0.335,"G",IF((IH112/KK112)&gt;0.67,"R","A"))</f>
        <v/>
      </c>
      <c r="KU112" s="1">
        <f>IF((II112/KK112)&lt;0.335,"G",IF((II112/KK112)&gt;0.67,"R","A"))</f>
        <v/>
      </c>
      <c r="KV112" s="1">
        <f>IF((HZ112/KK112)&lt;0.335,"G",IF((HZ112/KK112)&gt;0.67,"R","A"))</f>
        <v/>
      </c>
      <c r="KW112" s="1">
        <f>IF((HY112/KK112)&lt;0.335,"G",IF((HY112/KK112)&gt;0.67,"R","A"))</f>
        <v/>
      </c>
      <c r="KX112" s="1">
        <f>IF((IK112/KK112)&lt;0.335,"G",IF((IK112/KK112)&gt;0.67,"R","A"))</f>
        <v/>
      </c>
      <c r="KY112" s="1">
        <f>IF((IJ112/KK112)&lt;0.335,"G",IF((IJ112/KK112)&gt;0.67,"R","A"))</f>
        <v/>
      </c>
      <c r="KZ112" s="1">
        <f>IF((HQ112/KK112)&lt;0.335,"G",IF((HQ112/KK112)&gt;0.67,"R","A"))</f>
        <v/>
      </c>
      <c r="LA112" s="1">
        <f>IF((IB112/KK112)&lt;0.335,"G",IF((IB112/KK112)&gt;0.67,"R","A"))</f>
        <v/>
      </c>
      <c r="LB112">
        <f>IF(LQ112="0-1",INDEX(Scrape!#REF!,MATCH('HT 0-1'!KP112,Scrape!$B:$B,0)),"")</f>
        <v/>
      </c>
      <c r="LC112">
        <f>IF(LQ112="0-1",INDEX(Scrape!$A:$A,MATCH('HT 0-1'!KP112,Scrape!$B:$B,0)),"")</f>
        <v/>
      </c>
      <c r="LD112">
        <f>IF(LQ112="0-1",INDEX(Scrape!$B:$B,MATCH('HT 0-1'!KP112,Scrape!$B:$B,0)),"")</f>
        <v/>
      </c>
      <c r="LE112">
        <f>IF(LQ112="0-1",INDEX(Scrape!$C:$C,MATCH('HT 0-1'!KP112,Scrape!$B:$B,0)),"")</f>
        <v/>
      </c>
      <c r="LF112">
        <f>IF(LQ112="0-1",INDEX(Scrape!$D:$D,MATCH('HT 0-1'!KP112,Scrape!$B:$B,0)),"")</f>
        <v/>
      </c>
      <c r="LG112">
        <f>IF(LQ112="0-1",INDEX(Scrape!$E:$E,MATCH('HT 0-1'!KP112,Scrape!$B:$B,0)),"")</f>
        <v/>
      </c>
      <c r="LH112">
        <f>IF(LQ112="0-1",INDEX(Scrape!$F:$F,MATCH('HT 0-1'!KP112,Scrape!$B:$B,0)),"")</f>
        <v/>
      </c>
      <c r="LI112">
        <f>IF(LQ112="0-1",INDEX(Scrape!$G:$G,MATCH('HT 0-1'!KP112,Scrape!$B:$B,0)),"")</f>
        <v/>
      </c>
      <c r="LJ112">
        <f>IF(LQ112="0-1",INDEX(Scrape!$H:$H,MATCH('HT 0-1'!KP112,Scrape!$B:$B,0)),"")</f>
        <v/>
      </c>
      <c r="LK112">
        <f>IF(LQ112="0-1",INDEX(Scrape!$I:$I,MATCH('HT 0-1'!KP112,Scrape!$B:$B,0)),"")</f>
        <v/>
      </c>
      <c r="LL112">
        <f>IF(LQ112="0-1",INDEX(Scrape!$J:$J,MATCH('HT 0-1'!KP112,Scrape!$B:$B,0)),"")</f>
        <v/>
      </c>
      <c r="LM112">
        <f>IF(LQ112="0-1",INDEX(Scrape!$K:$K,MATCH('HT 0-1'!KP112,Scrape!$B:$B,0)),"")</f>
        <v/>
      </c>
      <c r="LN112">
        <f>IF(LQ112="0-1",INDEX(Scrape!$L:$L,MATCH('HT 0-1'!KP112,Scrape!$B:$B,0)),"")</f>
        <v/>
      </c>
      <c r="LO112">
        <f>IF(LQ112="0-1",INDEX(Scrape!$M:$M,MATCH('HT 0-1'!KP112,Scrape!$B:$B,0)),"")</f>
        <v/>
      </c>
      <c r="LP112">
        <f>IF(LQ112="0-1",INDEX(Scrape!$N:$N,MATCH('HT 0-1'!KP112,Scrape!$B:$B,0)),"")</f>
        <v/>
      </c>
      <c r="LQ112">
        <f>INDEX(Scrape!$O:$O,MATCH('HT 0-1'!KP112,Scrape!$B:$B,0))</f>
        <v/>
      </c>
      <c r="LR112">
        <f>(1/LJ112)+(1/LI112)+(1/LH112)</f>
        <v/>
      </c>
      <c r="LS112">
        <f>(1/LG112)+(1/LF112)+(1/LE112)</f>
        <v/>
      </c>
      <c r="LT112" s="8">
        <f>IF(INDEX(#REF!,MATCH(KQ112,#REF!,0))=INDEX(#REF!,MATCH(KQ112,#REF!,0)),INDEX(#REF!,MATCH(KQ112,#REF!,0)),"ERROR")</f>
        <v/>
      </c>
      <c r="LU112" s="4">
        <f>IF(KR112="G",2,IF(KR112="R",0.5,IF(KR112="A",1)))</f>
        <v/>
      </c>
      <c r="LV112" s="4">
        <f>IF(KS112="G",0.5,IF(KS112="R",2,IF(KS112="A",1)))</f>
        <v/>
      </c>
      <c r="LW112" s="4">
        <f>IF(KT112="G",2,IF(KT112="R",0.5,IF(KT112="A",1)))</f>
        <v/>
      </c>
      <c r="LX112" s="4">
        <f>IF(KU112="G",0.5,IF(KU112="R",2,IF(KU112="A",1)))</f>
        <v/>
      </c>
      <c r="LY112" s="7">
        <f>(LK112*(LU112+LX112)+(LL112*(LU112+LX112)))</f>
        <v/>
      </c>
      <c r="LZ112" s="7">
        <f>(LN112*(LV112+LW112)+(LO112*(LV112+LW112)))</f>
        <v/>
      </c>
      <c r="MA112" s="11">
        <f>LY112-LZ112</f>
        <v/>
      </c>
      <c r="MB112" s="5">
        <f>MA112+2</f>
        <v/>
      </c>
      <c r="MC112" s="6">
        <f>MA112-2</f>
        <v/>
      </c>
      <c r="MD112" s="4">
        <f>LE112</f>
        <v/>
      </c>
      <c r="ME112" s="9">
        <f>IF(MD112=0,1000,MD112+0.75)</f>
        <v/>
      </c>
      <c r="MF112" s="10">
        <f>IF(MD112=0,0,MD112-0.75)</f>
        <v/>
      </c>
      <c r="MG112" s="4">
        <f>((LM112*(LU112+LX112))-((LP112*(LV112+LW112))))</f>
        <v/>
      </c>
      <c r="MH112" s="9">
        <f>MG112*1.2</f>
        <v/>
      </c>
      <c r="MI112" s="10">
        <f>MG112*0.8</f>
        <v/>
      </c>
      <c r="MJ112">
        <f>IFERROR(NX112,"")</f>
        <v/>
      </c>
      <c r="MK112">
        <f>IFERROR(NY112,"")</f>
        <v/>
      </c>
      <c r="ML112">
        <f>IFERROR(NZ112,"")</f>
        <v/>
      </c>
      <c r="MM112">
        <f>IFERROR(OA112,"")</f>
        <v/>
      </c>
      <c r="MN112">
        <f>IFERROR(OB112,"")</f>
        <v/>
      </c>
      <c r="MO112">
        <f>IFERROR(OC112,"")</f>
        <v/>
      </c>
      <c r="MP112" s="1">
        <f>COUNTIFS(#REF!,LT112,#REF!,1,#REF!,"&gt;="&amp;MC112,#REF!,"&lt;="&amp;MB112,#REF!,"&lt;="&amp;ME112,#REF!,"&gt;="&amp;MF112,#REF!,"="&amp;KV112,#REF!,"="&amp;KX112)</f>
        <v/>
      </c>
      <c r="MQ112" s="1">
        <f>COUNTIFS(#REF!,LT112,#REF!,0,#REF!,"&gt;="&amp;MC112,#REF!,"&lt;="&amp;MB112,#REF!,"&lt;="&amp;ME112,#REF!,"&gt;="&amp;MF112,#REF!,"="&amp;KV112,#REF!,"="&amp;KX112)</f>
        <v/>
      </c>
      <c r="MR112" s="1">
        <f>COUNTIFS(#REF!,LT112,#REF!,1,#REF!,"&gt;="&amp;MC112,#REF!,"&lt;="&amp;MB112,#REF!,"&lt;="&amp;ME112,#REF!,"&gt;="&amp;MF112,#REF!,"="&amp;KW112,#REF!,"="&amp;KY112)</f>
        <v/>
      </c>
      <c r="MS112" s="1">
        <f>COUNTIFS(#REF!,LT112,#REF!,0,#REF!,"&gt;="&amp;MC112,#REF!,"&lt;="&amp;MB112,#REF!,"&lt;="&amp;ME112,#REF!,"&gt;="&amp;MF112,#REF!,"="&amp;KW112,#REF!,"="&amp;KY112)</f>
        <v/>
      </c>
      <c r="MT112" s="1">
        <f>COUNTIFS(#REF!,LT112,#REF!,1,#REF!,"&gt;="&amp;MI112,#REF!,"&lt;="&amp;MH112,#REF!,"&lt;="&amp;ME112,#REF!,"&gt;="&amp;MF112)</f>
        <v/>
      </c>
      <c r="MU112" s="1">
        <f>COUNTIFS(#REF!,LT112,#REF!,0,#REF!,"&gt;="&amp;MI112,#REF!,"&lt;="&amp;MH112,#REF!,"&lt;="&amp;ME112,#REF!,"&gt;="&amp;MF112)</f>
        <v/>
      </c>
      <c r="MV112" s="1">
        <f>COUNTIFS(#REF!,LT112,#REF!,1,#REF!,"&gt;="&amp;MI112,#REF!,"&lt;="&amp;MH112,#REF!,"="&amp;KZ112,#REF!,"="&amp;LA112,#REF!,"&lt;="&amp;ME112,#REF!,"&gt;="&amp;MF112)</f>
        <v/>
      </c>
      <c r="MW112" s="1">
        <f>COUNTIFS(#REF!,LT112,#REF!,0,#REF!,"&gt;="&amp;MI112,#REF!,"&lt;="&amp;MH112,#REF!,"="&amp;KZ112,#REF!,"="&amp;LA112,#REF!,"&lt;="&amp;ME112,#REF!,"&gt;="&amp;MF112)</f>
        <v/>
      </c>
      <c r="MX112" s="1">
        <f>COUNTIFS(#REF!,LT112,#REF!,1,#REF!,"&gt;="&amp;MC112,#REF!,"&lt;="&amp;MB112,#REF!,"&lt;="&amp;ME112,#REF!,"&gt;="&amp;MF112)</f>
        <v/>
      </c>
      <c r="MY112" s="1">
        <f>COUNTIFS(#REF!,LT112,#REF!,0,#REF!,"&gt;="&amp;MC112,#REF!,"&lt;="&amp;MB112,#REF!,"&lt;="&amp;ME112,#REF!,"&gt;="&amp;MF112)</f>
        <v/>
      </c>
      <c r="MZ112" s="1">
        <f>COUNTIFS(#REF!,LT112,#REF!,1,#REF!,"&lt;="&amp;ME112,#REF!,"&gt;="&amp;MF112,#REF!,"="&amp;KV112,#REF!,"="&amp;KX112)</f>
        <v/>
      </c>
      <c r="NA112" s="1">
        <f>COUNTIFS(#REF!,LT112,#REF!,0,#REF!,"&lt;="&amp;ME112,#REF!,"&gt;="&amp;MF112,#REF!,"="&amp;KV112,#REF!,"="&amp;KX112)</f>
        <v/>
      </c>
      <c r="NB112" s="1">
        <f>COUNTIFS(#REF!,LT112,#REF!,1,#REF!,"&lt;="&amp;ME112,#REF!,"&gt;="&amp;MF112,#REF!,"="&amp;KW112,#REF!,"="&amp;KY112)</f>
        <v/>
      </c>
      <c r="NC112" s="1">
        <f>COUNTIFS(#REF!,LT112,#REF!,0,#REF!,"&lt;="&amp;ME112,#REF!,"&gt;="&amp;MF112,#REF!,"="&amp;KW112,#REF!,"="&amp;KY112)</f>
        <v/>
      </c>
      <c r="ND112" s="1">
        <f>MP112+MR112+MT112+MV112+MX112+MZ112+NB112</f>
        <v/>
      </c>
      <c r="NE112" s="1">
        <f>MQ112+MS112+MU112+MW112+MY112+NA112+NC112</f>
        <v/>
      </c>
      <c r="NF112" s="1">
        <f>ND112+NE112</f>
        <v/>
      </c>
      <c r="NG112" s="33">
        <f>ND112/(ND112+NE112)</f>
        <v/>
      </c>
      <c r="NH112" s="3">
        <f>1/NG112</f>
        <v/>
      </c>
      <c r="NI112" s="1">
        <f>LI112</f>
        <v/>
      </c>
      <c r="NJ112" s="79">
        <f>((1-NG112)*(1/(NI112-1))*0.98-(NG112*1))</f>
        <v/>
      </c>
      <c r="NK112" s="34">
        <f>IF(LR112&lt;0.9,0,IF(AND(LR112&gt;1.1),0,1))</f>
        <v/>
      </c>
      <c r="NL112" s="34">
        <f>IF(LS112&lt;0.9,0,IF(AND(LS112&gt;1.1),0,1))</f>
        <v/>
      </c>
      <c r="NM112" s="32">
        <f>IF(NF112&gt;99,1,0)</f>
        <v/>
      </c>
      <c r="NN112" s="32">
        <f>IF(NJ112&gt;0.0799,1,0)</f>
        <v/>
      </c>
      <c r="NO112" s="32">
        <f>IF(NJ112&gt;NQ112,1,0)</f>
        <v/>
      </c>
      <c r="NP112" s="32">
        <f>NM112+NN112+NO112+NK112+NL112</f>
        <v/>
      </c>
      <c r="NQ112" s="79">
        <f>(((100*NG112)*(NI112-1)*0.98)-((1-NG112)*100))/100</f>
        <v/>
      </c>
      <c r="NR112" s="34">
        <f>IF(LR112&lt;0.9,0,IF(AND(LR112&gt;1.1),0,1))</f>
        <v/>
      </c>
      <c r="NS112" s="34">
        <f>IF(LS112&lt;0.9,0,IF(AND(LS112&gt;1.1),0,1))</f>
        <v/>
      </c>
      <c r="NT112" s="32">
        <f>IF(NF112&gt;99,1,0)</f>
        <v/>
      </c>
      <c r="NU112" s="32">
        <f>IF(NQ112&gt;0.0799,1,0)</f>
        <v/>
      </c>
      <c r="NV112" s="32">
        <f>IF(NQ112&gt;NJ112,1,0)</f>
        <v/>
      </c>
      <c r="NW112" s="32">
        <f>NT112+NU112+NV112+NR112+NS112</f>
        <v/>
      </c>
      <c r="NX112">
        <f>IF(NP112=5,"LayAway0-1",IF(AND(NW112=5),"BackAway0-1",""))</f>
        <v/>
      </c>
      <c r="NY112">
        <f>IF(NP112=5,KO112,IF(AND(NW112=5),KO112,""))</f>
        <v/>
      </c>
      <c r="NZ112">
        <f>IF(NP112=5,"Match Odds",IF(AND(NW112=5),"Match Odds",""))</f>
        <v/>
      </c>
      <c r="OA112">
        <f>IF(NP112=5,KP112,IF(AND(NW112=5),KP112,""))</f>
        <v/>
      </c>
      <c r="OB112">
        <f>IF(NP112=5,"MATCH_ODDS",IF(AND(NW112=5),"MATCH_ODDS",""))</f>
        <v/>
      </c>
      <c r="OC112">
        <f>IF(NP112=5,"LAY",IF(AND(NW112=5),"BACK",""))</f>
        <v/>
      </c>
    </row>
    <row r="113" ht="16.5" customHeight="1" thickBot="1" thickTop="1">
      <c r="A113" s="2" t="n"/>
      <c r="KN113" s="1">
        <f>IF(INDEX(#REF!,MATCH('HT 0-1'!D113,#REF!,0))=INDEX(#REF!,MATCH('HT 0-1'!D113,#REF!,0)),INDEX(#REF!,MATCH('HT 0-1'!D113,#REF!,0)),"ERROR")</f>
        <v/>
      </c>
      <c r="KO113" s="1">
        <f>IF(INDEX(#REF!,MATCH('HT 0-1'!E113,#REF!,0))=INDEX(#REF!,MATCH('HT 0-1'!E113,#REF!,0)),INDEX(#REF!,MATCH('HT 0-1'!E113,#REF!,0)),"ERROR")</f>
        <v/>
      </c>
      <c r="KP113" s="1">
        <f>KN113&amp;" v "&amp;KO113</f>
        <v/>
      </c>
      <c r="KQ113">
        <f>B113&amp;"_"&amp;C113</f>
        <v/>
      </c>
      <c r="KR113" s="1">
        <f>IF((HW113/KK113)&lt;0.335,"G",IF((HW113/KK113)&gt;0.67,"R","A"))</f>
        <v/>
      </c>
      <c r="KS113" s="1">
        <f>IF((HX113/KK113)&lt;0.335,"G",IF((HX113/KK113)&gt;0.67,"R","A"))</f>
        <v/>
      </c>
      <c r="KT113" s="1">
        <f>IF((IH113/KK113)&lt;0.335,"G",IF((IH113/KK113)&gt;0.67,"R","A"))</f>
        <v/>
      </c>
      <c r="KU113" s="1">
        <f>IF((II113/KK113)&lt;0.335,"G",IF((II113/KK113)&gt;0.67,"R","A"))</f>
        <v/>
      </c>
      <c r="KV113" s="1">
        <f>IF((HZ113/KK113)&lt;0.335,"G",IF((HZ113/KK113)&gt;0.67,"R","A"))</f>
        <v/>
      </c>
      <c r="KW113" s="1">
        <f>IF((HY113/KK113)&lt;0.335,"G",IF((HY113/KK113)&gt;0.67,"R","A"))</f>
        <v/>
      </c>
      <c r="KX113" s="1">
        <f>IF((IK113/KK113)&lt;0.335,"G",IF((IK113/KK113)&gt;0.67,"R","A"))</f>
        <v/>
      </c>
      <c r="KY113" s="1">
        <f>IF((IJ113/KK113)&lt;0.335,"G",IF((IJ113/KK113)&gt;0.67,"R","A"))</f>
        <v/>
      </c>
      <c r="KZ113" s="1">
        <f>IF((HQ113/KK113)&lt;0.335,"G",IF((HQ113/KK113)&gt;0.67,"R","A"))</f>
        <v/>
      </c>
      <c r="LA113" s="1">
        <f>IF((IB113/KK113)&lt;0.335,"G",IF((IB113/KK113)&gt;0.67,"R","A"))</f>
        <v/>
      </c>
      <c r="LB113">
        <f>IF(LQ113="0-1",INDEX(Scrape!#REF!,MATCH('HT 0-1'!KP113,Scrape!$B:$B,0)),"")</f>
        <v/>
      </c>
      <c r="LC113">
        <f>IF(LQ113="0-1",INDEX(Scrape!$A:$A,MATCH('HT 0-1'!KP113,Scrape!$B:$B,0)),"")</f>
        <v/>
      </c>
      <c r="LD113">
        <f>IF(LQ113="0-1",INDEX(Scrape!$B:$B,MATCH('HT 0-1'!KP113,Scrape!$B:$B,0)),"")</f>
        <v/>
      </c>
      <c r="LE113">
        <f>IF(LQ113="0-1",INDEX(Scrape!$C:$C,MATCH('HT 0-1'!KP113,Scrape!$B:$B,0)),"")</f>
        <v/>
      </c>
      <c r="LF113">
        <f>IF(LQ113="0-1",INDEX(Scrape!$D:$D,MATCH('HT 0-1'!KP113,Scrape!$B:$B,0)),"")</f>
        <v/>
      </c>
      <c r="LG113">
        <f>IF(LQ113="0-1",INDEX(Scrape!$E:$E,MATCH('HT 0-1'!KP113,Scrape!$B:$B,0)),"")</f>
        <v/>
      </c>
      <c r="LH113">
        <f>IF(LQ113="0-1",INDEX(Scrape!$F:$F,MATCH('HT 0-1'!KP113,Scrape!$B:$B,0)),"")</f>
        <v/>
      </c>
      <c r="LI113">
        <f>IF(LQ113="0-1",INDEX(Scrape!$G:$G,MATCH('HT 0-1'!KP113,Scrape!$B:$B,0)),"")</f>
        <v/>
      </c>
      <c r="LJ113">
        <f>IF(LQ113="0-1",INDEX(Scrape!$H:$H,MATCH('HT 0-1'!KP113,Scrape!$B:$B,0)),"")</f>
        <v/>
      </c>
      <c r="LK113">
        <f>IF(LQ113="0-1",INDEX(Scrape!$I:$I,MATCH('HT 0-1'!KP113,Scrape!$B:$B,0)),"")</f>
        <v/>
      </c>
      <c r="LL113">
        <f>IF(LQ113="0-1",INDEX(Scrape!$J:$J,MATCH('HT 0-1'!KP113,Scrape!$B:$B,0)),"")</f>
        <v/>
      </c>
      <c r="LM113">
        <f>IF(LQ113="0-1",INDEX(Scrape!$K:$K,MATCH('HT 0-1'!KP113,Scrape!$B:$B,0)),"")</f>
        <v/>
      </c>
      <c r="LN113">
        <f>IF(LQ113="0-1",INDEX(Scrape!$L:$L,MATCH('HT 0-1'!KP113,Scrape!$B:$B,0)),"")</f>
        <v/>
      </c>
      <c r="LO113">
        <f>IF(LQ113="0-1",INDEX(Scrape!$M:$M,MATCH('HT 0-1'!KP113,Scrape!$B:$B,0)),"")</f>
        <v/>
      </c>
      <c r="LP113">
        <f>IF(LQ113="0-1",INDEX(Scrape!$N:$N,MATCH('HT 0-1'!KP113,Scrape!$B:$B,0)),"")</f>
        <v/>
      </c>
      <c r="LQ113">
        <f>INDEX(Scrape!$O:$O,MATCH('HT 0-1'!KP113,Scrape!$B:$B,0))</f>
        <v/>
      </c>
      <c r="LR113">
        <f>(1/LJ113)+(1/LI113)+(1/LH113)</f>
        <v/>
      </c>
      <c r="LS113">
        <f>(1/LG113)+(1/LF113)+(1/LE113)</f>
        <v/>
      </c>
      <c r="LT113" s="8">
        <f>IF(INDEX(#REF!,MATCH(KQ113,#REF!,0))=INDEX(#REF!,MATCH(KQ113,#REF!,0)),INDEX(#REF!,MATCH(KQ113,#REF!,0)),"ERROR")</f>
        <v/>
      </c>
      <c r="LU113" s="4">
        <f>IF(KR113="G",2,IF(KR113="R",0.5,IF(KR113="A",1)))</f>
        <v/>
      </c>
      <c r="LV113" s="4">
        <f>IF(KS113="G",0.5,IF(KS113="R",2,IF(KS113="A",1)))</f>
        <v/>
      </c>
      <c r="LW113" s="4">
        <f>IF(KT113="G",2,IF(KT113="R",0.5,IF(KT113="A",1)))</f>
        <v/>
      </c>
      <c r="LX113" s="4">
        <f>IF(KU113="G",0.5,IF(KU113="R",2,IF(KU113="A",1)))</f>
        <v/>
      </c>
      <c r="LY113" s="7">
        <f>(LK113*(LU113+LX113)+(LL113*(LU113+LX113)))</f>
        <v/>
      </c>
      <c r="LZ113" s="7">
        <f>(LN113*(LV113+LW113)+(LO113*(LV113+LW113)))</f>
        <v/>
      </c>
      <c r="MA113" s="11">
        <f>LY113-LZ113</f>
        <v/>
      </c>
      <c r="MB113" s="5">
        <f>MA113+2</f>
        <v/>
      </c>
      <c r="MC113" s="6">
        <f>MA113-2</f>
        <v/>
      </c>
      <c r="MD113" s="4">
        <f>LE113</f>
        <v/>
      </c>
      <c r="ME113" s="9">
        <f>IF(MD113=0,1000,MD113+0.75)</f>
        <v/>
      </c>
      <c r="MF113" s="10">
        <f>IF(MD113=0,0,MD113-0.75)</f>
        <v/>
      </c>
      <c r="MG113" s="4">
        <f>((LM113*(LU113+LX113))-((LP113*(LV113+LW113))))</f>
        <v/>
      </c>
      <c r="MH113" s="9">
        <f>MG113*1.2</f>
        <v/>
      </c>
      <c r="MI113" s="10">
        <f>MG113*0.8</f>
        <v/>
      </c>
      <c r="MJ113">
        <f>IFERROR(NX113,"")</f>
        <v/>
      </c>
      <c r="MK113">
        <f>IFERROR(NY113,"")</f>
        <v/>
      </c>
      <c r="ML113">
        <f>IFERROR(NZ113,"")</f>
        <v/>
      </c>
      <c r="MM113">
        <f>IFERROR(OA113,"")</f>
        <v/>
      </c>
      <c r="MN113">
        <f>IFERROR(OB113,"")</f>
        <v/>
      </c>
      <c r="MO113">
        <f>IFERROR(OC113,"")</f>
        <v/>
      </c>
      <c r="MP113" s="1">
        <f>COUNTIFS(#REF!,LT113,#REF!,1,#REF!,"&gt;="&amp;MC113,#REF!,"&lt;="&amp;MB113,#REF!,"&lt;="&amp;ME113,#REF!,"&gt;="&amp;MF113,#REF!,"="&amp;KV113,#REF!,"="&amp;KX113)</f>
        <v/>
      </c>
      <c r="MQ113" s="1">
        <f>COUNTIFS(#REF!,LT113,#REF!,0,#REF!,"&gt;="&amp;MC113,#REF!,"&lt;="&amp;MB113,#REF!,"&lt;="&amp;ME113,#REF!,"&gt;="&amp;MF113,#REF!,"="&amp;KV113,#REF!,"="&amp;KX113)</f>
        <v/>
      </c>
      <c r="MR113" s="1">
        <f>COUNTIFS(#REF!,LT113,#REF!,1,#REF!,"&gt;="&amp;MC113,#REF!,"&lt;="&amp;MB113,#REF!,"&lt;="&amp;ME113,#REF!,"&gt;="&amp;MF113,#REF!,"="&amp;KW113,#REF!,"="&amp;KY113)</f>
        <v/>
      </c>
      <c r="MS113" s="1">
        <f>COUNTIFS(#REF!,LT113,#REF!,0,#REF!,"&gt;="&amp;MC113,#REF!,"&lt;="&amp;MB113,#REF!,"&lt;="&amp;ME113,#REF!,"&gt;="&amp;MF113,#REF!,"="&amp;KW113,#REF!,"="&amp;KY113)</f>
        <v/>
      </c>
      <c r="MT113" s="1">
        <f>COUNTIFS(#REF!,LT113,#REF!,1,#REF!,"&gt;="&amp;MI113,#REF!,"&lt;="&amp;MH113,#REF!,"&lt;="&amp;ME113,#REF!,"&gt;="&amp;MF113)</f>
        <v/>
      </c>
      <c r="MU113" s="1">
        <f>COUNTIFS(#REF!,LT113,#REF!,0,#REF!,"&gt;="&amp;MI113,#REF!,"&lt;="&amp;MH113,#REF!,"&lt;="&amp;ME113,#REF!,"&gt;="&amp;MF113)</f>
        <v/>
      </c>
      <c r="MV113" s="1">
        <f>COUNTIFS(#REF!,LT113,#REF!,1,#REF!,"&gt;="&amp;MI113,#REF!,"&lt;="&amp;MH113,#REF!,"="&amp;KZ113,#REF!,"="&amp;LA113,#REF!,"&lt;="&amp;ME113,#REF!,"&gt;="&amp;MF113)</f>
        <v/>
      </c>
      <c r="MW113" s="1">
        <f>COUNTIFS(#REF!,LT113,#REF!,0,#REF!,"&gt;="&amp;MI113,#REF!,"&lt;="&amp;MH113,#REF!,"="&amp;KZ113,#REF!,"="&amp;LA113,#REF!,"&lt;="&amp;ME113,#REF!,"&gt;="&amp;MF113)</f>
        <v/>
      </c>
      <c r="MX113" s="1">
        <f>COUNTIFS(#REF!,LT113,#REF!,1,#REF!,"&gt;="&amp;MC113,#REF!,"&lt;="&amp;MB113,#REF!,"&lt;="&amp;ME113,#REF!,"&gt;="&amp;MF113)</f>
        <v/>
      </c>
      <c r="MY113" s="1">
        <f>COUNTIFS(#REF!,LT113,#REF!,0,#REF!,"&gt;="&amp;MC113,#REF!,"&lt;="&amp;MB113,#REF!,"&lt;="&amp;ME113,#REF!,"&gt;="&amp;MF113)</f>
        <v/>
      </c>
      <c r="MZ113" s="1">
        <f>COUNTIFS(#REF!,LT113,#REF!,1,#REF!,"&lt;="&amp;ME113,#REF!,"&gt;="&amp;MF113,#REF!,"="&amp;KV113,#REF!,"="&amp;KX113)</f>
        <v/>
      </c>
      <c r="NA113" s="1">
        <f>COUNTIFS(#REF!,LT113,#REF!,0,#REF!,"&lt;="&amp;ME113,#REF!,"&gt;="&amp;MF113,#REF!,"="&amp;KV113,#REF!,"="&amp;KX113)</f>
        <v/>
      </c>
      <c r="NB113" s="1">
        <f>COUNTIFS(#REF!,LT113,#REF!,1,#REF!,"&lt;="&amp;ME113,#REF!,"&gt;="&amp;MF113,#REF!,"="&amp;KW113,#REF!,"="&amp;KY113)</f>
        <v/>
      </c>
      <c r="NC113" s="1">
        <f>COUNTIFS(#REF!,LT113,#REF!,0,#REF!,"&lt;="&amp;ME113,#REF!,"&gt;="&amp;MF113,#REF!,"="&amp;KW113,#REF!,"="&amp;KY113)</f>
        <v/>
      </c>
      <c r="ND113" s="1">
        <f>MP113+MR113+MT113+MV113+MX113+MZ113+NB113</f>
        <v/>
      </c>
      <c r="NE113" s="1">
        <f>MQ113+MS113+MU113+MW113+MY113+NA113+NC113</f>
        <v/>
      </c>
      <c r="NF113" s="1">
        <f>ND113+NE113</f>
        <v/>
      </c>
      <c r="NG113" s="33">
        <f>ND113/(ND113+NE113)</f>
        <v/>
      </c>
      <c r="NH113" s="3">
        <f>1/NG113</f>
        <v/>
      </c>
      <c r="NI113" s="1">
        <f>LI113</f>
        <v/>
      </c>
      <c r="NJ113" s="79">
        <f>((1-NG113)*(1/(NI113-1))*0.98-(NG113*1))</f>
        <v/>
      </c>
      <c r="NK113" s="34">
        <f>IF(LR113&lt;0.9,0,IF(AND(LR113&gt;1.1),0,1))</f>
        <v/>
      </c>
      <c r="NL113" s="34">
        <f>IF(LS113&lt;0.9,0,IF(AND(LS113&gt;1.1),0,1))</f>
        <v/>
      </c>
      <c r="NM113" s="32">
        <f>IF(NF113&gt;99,1,0)</f>
        <v/>
      </c>
      <c r="NN113" s="32">
        <f>IF(NJ113&gt;0.0799,1,0)</f>
        <v/>
      </c>
      <c r="NO113" s="32">
        <f>IF(NJ113&gt;NQ113,1,0)</f>
        <v/>
      </c>
      <c r="NP113" s="32">
        <f>NM113+NN113+NO113+NK113+NL113</f>
        <v/>
      </c>
      <c r="NQ113" s="79">
        <f>(((100*NG113)*(NI113-1)*0.98)-((1-NG113)*100))/100</f>
        <v/>
      </c>
      <c r="NR113" s="34">
        <f>IF(LR113&lt;0.9,0,IF(AND(LR113&gt;1.1),0,1))</f>
        <v/>
      </c>
      <c r="NS113" s="34">
        <f>IF(LS113&lt;0.9,0,IF(AND(LS113&gt;1.1),0,1))</f>
        <v/>
      </c>
      <c r="NT113" s="32">
        <f>IF(NF113&gt;99,1,0)</f>
        <v/>
      </c>
      <c r="NU113" s="32">
        <f>IF(NQ113&gt;0.0799,1,0)</f>
        <v/>
      </c>
      <c r="NV113" s="32">
        <f>IF(NQ113&gt;NJ113,1,0)</f>
        <v/>
      </c>
      <c r="NW113" s="32">
        <f>NT113+NU113+NV113+NR113+NS113</f>
        <v/>
      </c>
      <c r="NX113">
        <f>IF(NP113=5,"LayAway0-1",IF(AND(NW113=5),"BackAway0-1",""))</f>
        <v/>
      </c>
      <c r="NY113">
        <f>IF(NP113=5,KO113,IF(AND(NW113=5),KO113,""))</f>
        <v/>
      </c>
      <c r="NZ113">
        <f>IF(NP113=5,"Match Odds",IF(AND(NW113=5),"Match Odds",""))</f>
        <v/>
      </c>
      <c r="OA113">
        <f>IF(NP113=5,KP113,IF(AND(NW113=5),KP113,""))</f>
        <v/>
      </c>
      <c r="OB113">
        <f>IF(NP113=5,"MATCH_ODDS",IF(AND(NW113=5),"MATCH_ODDS",""))</f>
        <v/>
      </c>
      <c r="OC113">
        <f>IF(NP113=5,"LAY",IF(AND(NW113=5),"BACK",""))</f>
        <v/>
      </c>
    </row>
    <row r="114" ht="16.5" customHeight="1" thickBot="1" thickTop="1">
      <c r="A114" s="2" t="n"/>
      <c r="KN114" s="1">
        <f>IF(INDEX(#REF!,MATCH('HT 0-1'!D114,#REF!,0))=INDEX(#REF!,MATCH('HT 0-1'!D114,#REF!,0)),INDEX(#REF!,MATCH('HT 0-1'!D114,#REF!,0)),"ERROR")</f>
        <v/>
      </c>
      <c r="KO114" s="1">
        <f>IF(INDEX(#REF!,MATCH('HT 0-1'!E114,#REF!,0))=INDEX(#REF!,MATCH('HT 0-1'!E114,#REF!,0)),INDEX(#REF!,MATCH('HT 0-1'!E114,#REF!,0)),"ERROR")</f>
        <v/>
      </c>
      <c r="KP114" s="1">
        <f>KN114&amp;" v "&amp;KO114</f>
        <v/>
      </c>
      <c r="KQ114">
        <f>B114&amp;"_"&amp;C114</f>
        <v/>
      </c>
      <c r="KR114" s="1">
        <f>IF((HW114/KK114)&lt;0.335,"G",IF((HW114/KK114)&gt;0.67,"R","A"))</f>
        <v/>
      </c>
      <c r="KS114" s="1">
        <f>IF((HX114/KK114)&lt;0.335,"G",IF((HX114/KK114)&gt;0.67,"R","A"))</f>
        <v/>
      </c>
      <c r="KT114" s="1">
        <f>IF((IH114/KK114)&lt;0.335,"G",IF((IH114/KK114)&gt;0.67,"R","A"))</f>
        <v/>
      </c>
      <c r="KU114" s="1">
        <f>IF((II114/KK114)&lt;0.335,"G",IF((II114/KK114)&gt;0.67,"R","A"))</f>
        <v/>
      </c>
      <c r="KV114" s="1">
        <f>IF((HZ114/KK114)&lt;0.335,"G",IF((HZ114/KK114)&gt;0.67,"R","A"))</f>
        <v/>
      </c>
      <c r="KW114" s="1">
        <f>IF((HY114/KK114)&lt;0.335,"G",IF((HY114/KK114)&gt;0.67,"R","A"))</f>
        <v/>
      </c>
      <c r="KX114" s="1">
        <f>IF((IK114/KK114)&lt;0.335,"G",IF((IK114/KK114)&gt;0.67,"R","A"))</f>
        <v/>
      </c>
      <c r="KY114" s="1">
        <f>IF((IJ114/KK114)&lt;0.335,"G",IF((IJ114/KK114)&gt;0.67,"R","A"))</f>
        <v/>
      </c>
      <c r="KZ114" s="1">
        <f>IF((HQ114/KK114)&lt;0.335,"G",IF((HQ114/KK114)&gt;0.67,"R","A"))</f>
        <v/>
      </c>
      <c r="LA114" s="1">
        <f>IF((IB114/KK114)&lt;0.335,"G",IF((IB114/KK114)&gt;0.67,"R","A"))</f>
        <v/>
      </c>
      <c r="LB114">
        <f>IF(LQ114="0-1",INDEX(Scrape!#REF!,MATCH('HT 0-1'!KP114,Scrape!$B:$B,0)),"")</f>
        <v/>
      </c>
      <c r="LC114">
        <f>IF(LQ114="0-1",INDEX(Scrape!$A:$A,MATCH('HT 0-1'!KP114,Scrape!$B:$B,0)),"")</f>
        <v/>
      </c>
      <c r="LD114">
        <f>IF(LQ114="0-1",INDEX(Scrape!$B:$B,MATCH('HT 0-1'!KP114,Scrape!$B:$B,0)),"")</f>
        <v/>
      </c>
      <c r="LE114">
        <f>IF(LQ114="0-1",INDEX(Scrape!$C:$C,MATCH('HT 0-1'!KP114,Scrape!$B:$B,0)),"")</f>
        <v/>
      </c>
      <c r="LF114">
        <f>IF(LQ114="0-1",INDEX(Scrape!$D:$D,MATCH('HT 0-1'!KP114,Scrape!$B:$B,0)),"")</f>
        <v/>
      </c>
      <c r="LG114">
        <f>IF(LQ114="0-1",INDEX(Scrape!$E:$E,MATCH('HT 0-1'!KP114,Scrape!$B:$B,0)),"")</f>
        <v/>
      </c>
      <c r="LH114">
        <f>IF(LQ114="0-1",INDEX(Scrape!$F:$F,MATCH('HT 0-1'!KP114,Scrape!$B:$B,0)),"")</f>
        <v/>
      </c>
      <c r="LI114">
        <f>IF(LQ114="0-1",INDEX(Scrape!$G:$G,MATCH('HT 0-1'!KP114,Scrape!$B:$B,0)),"")</f>
        <v/>
      </c>
      <c r="LJ114">
        <f>IF(LQ114="0-1",INDEX(Scrape!$H:$H,MATCH('HT 0-1'!KP114,Scrape!$B:$B,0)),"")</f>
        <v/>
      </c>
      <c r="LK114">
        <f>IF(LQ114="0-1",INDEX(Scrape!$I:$I,MATCH('HT 0-1'!KP114,Scrape!$B:$B,0)),"")</f>
        <v/>
      </c>
      <c r="LL114">
        <f>IF(LQ114="0-1",INDEX(Scrape!$J:$J,MATCH('HT 0-1'!KP114,Scrape!$B:$B,0)),"")</f>
        <v/>
      </c>
      <c r="LM114">
        <f>IF(LQ114="0-1",INDEX(Scrape!$K:$K,MATCH('HT 0-1'!KP114,Scrape!$B:$B,0)),"")</f>
        <v/>
      </c>
      <c r="LN114">
        <f>IF(LQ114="0-1",INDEX(Scrape!$L:$L,MATCH('HT 0-1'!KP114,Scrape!$B:$B,0)),"")</f>
        <v/>
      </c>
      <c r="LO114">
        <f>IF(LQ114="0-1",INDEX(Scrape!$M:$M,MATCH('HT 0-1'!KP114,Scrape!$B:$B,0)),"")</f>
        <v/>
      </c>
      <c r="LP114">
        <f>IF(LQ114="0-1",INDEX(Scrape!$N:$N,MATCH('HT 0-1'!KP114,Scrape!$B:$B,0)),"")</f>
        <v/>
      </c>
      <c r="LQ114">
        <f>INDEX(Scrape!$O:$O,MATCH('HT 0-1'!KP114,Scrape!$B:$B,0))</f>
        <v/>
      </c>
      <c r="LR114">
        <f>(1/LJ114)+(1/LI114)+(1/LH114)</f>
        <v/>
      </c>
      <c r="LS114">
        <f>(1/LG114)+(1/LF114)+(1/LE114)</f>
        <v/>
      </c>
      <c r="LT114" s="8">
        <f>IF(INDEX(#REF!,MATCH(KQ114,#REF!,0))=INDEX(#REF!,MATCH(KQ114,#REF!,0)),INDEX(#REF!,MATCH(KQ114,#REF!,0)),"ERROR")</f>
        <v/>
      </c>
      <c r="LU114" s="4">
        <f>IF(KR114="G",2,IF(KR114="R",0.5,IF(KR114="A",1)))</f>
        <v/>
      </c>
      <c r="LV114" s="4">
        <f>IF(KS114="G",0.5,IF(KS114="R",2,IF(KS114="A",1)))</f>
        <v/>
      </c>
      <c r="LW114" s="4">
        <f>IF(KT114="G",2,IF(KT114="R",0.5,IF(KT114="A",1)))</f>
        <v/>
      </c>
      <c r="LX114" s="4">
        <f>IF(KU114="G",0.5,IF(KU114="R",2,IF(KU114="A",1)))</f>
        <v/>
      </c>
      <c r="LY114" s="7">
        <f>(LK114*(LU114+LX114)+(LL114*(LU114+LX114)))</f>
        <v/>
      </c>
      <c r="LZ114" s="7">
        <f>(LN114*(LV114+LW114)+(LO114*(LV114+LW114)))</f>
        <v/>
      </c>
      <c r="MA114" s="11">
        <f>LY114-LZ114</f>
        <v/>
      </c>
      <c r="MB114" s="5">
        <f>MA114+2</f>
        <v/>
      </c>
      <c r="MC114" s="6">
        <f>MA114-2</f>
        <v/>
      </c>
      <c r="MD114" s="4">
        <f>LE114</f>
        <v/>
      </c>
      <c r="ME114" s="9">
        <f>IF(MD114=0,1000,MD114+0.75)</f>
        <v/>
      </c>
      <c r="MF114" s="10">
        <f>IF(MD114=0,0,MD114-0.75)</f>
        <v/>
      </c>
      <c r="MG114" s="4">
        <f>((LM114*(LU114+LX114))-((LP114*(LV114+LW114))))</f>
        <v/>
      </c>
      <c r="MH114" s="9">
        <f>MG114*1.2</f>
        <v/>
      </c>
      <c r="MI114" s="10">
        <f>MG114*0.8</f>
        <v/>
      </c>
      <c r="MJ114">
        <f>IFERROR(NX114,"")</f>
        <v/>
      </c>
      <c r="MK114">
        <f>IFERROR(NY114,"")</f>
        <v/>
      </c>
      <c r="ML114">
        <f>IFERROR(NZ114,"")</f>
        <v/>
      </c>
      <c r="MM114">
        <f>IFERROR(OA114,"")</f>
        <v/>
      </c>
      <c r="MN114">
        <f>IFERROR(OB114,"")</f>
        <v/>
      </c>
      <c r="MO114">
        <f>IFERROR(OC114,"")</f>
        <v/>
      </c>
      <c r="MP114" s="1">
        <f>COUNTIFS(#REF!,LT114,#REF!,1,#REF!,"&gt;="&amp;MC114,#REF!,"&lt;="&amp;MB114,#REF!,"&lt;="&amp;ME114,#REF!,"&gt;="&amp;MF114,#REF!,"="&amp;KV114,#REF!,"="&amp;KX114)</f>
        <v/>
      </c>
      <c r="MQ114" s="1">
        <f>COUNTIFS(#REF!,LT114,#REF!,0,#REF!,"&gt;="&amp;MC114,#REF!,"&lt;="&amp;MB114,#REF!,"&lt;="&amp;ME114,#REF!,"&gt;="&amp;MF114,#REF!,"="&amp;KV114,#REF!,"="&amp;KX114)</f>
        <v/>
      </c>
      <c r="MR114" s="1">
        <f>COUNTIFS(#REF!,LT114,#REF!,1,#REF!,"&gt;="&amp;MC114,#REF!,"&lt;="&amp;MB114,#REF!,"&lt;="&amp;ME114,#REF!,"&gt;="&amp;MF114,#REF!,"="&amp;KW114,#REF!,"="&amp;KY114)</f>
        <v/>
      </c>
      <c r="MS114" s="1">
        <f>COUNTIFS(#REF!,LT114,#REF!,0,#REF!,"&gt;="&amp;MC114,#REF!,"&lt;="&amp;MB114,#REF!,"&lt;="&amp;ME114,#REF!,"&gt;="&amp;MF114,#REF!,"="&amp;KW114,#REF!,"="&amp;KY114)</f>
        <v/>
      </c>
      <c r="MT114" s="1">
        <f>COUNTIFS(#REF!,LT114,#REF!,1,#REF!,"&gt;="&amp;MI114,#REF!,"&lt;="&amp;MH114,#REF!,"&lt;="&amp;ME114,#REF!,"&gt;="&amp;MF114)</f>
        <v/>
      </c>
      <c r="MU114" s="1">
        <f>COUNTIFS(#REF!,LT114,#REF!,0,#REF!,"&gt;="&amp;MI114,#REF!,"&lt;="&amp;MH114,#REF!,"&lt;="&amp;ME114,#REF!,"&gt;="&amp;MF114)</f>
        <v/>
      </c>
      <c r="MV114" s="1">
        <f>COUNTIFS(#REF!,LT114,#REF!,1,#REF!,"&gt;="&amp;MI114,#REF!,"&lt;="&amp;MH114,#REF!,"="&amp;KZ114,#REF!,"="&amp;LA114,#REF!,"&lt;="&amp;ME114,#REF!,"&gt;="&amp;MF114)</f>
        <v/>
      </c>
      <c r="MW114" s="1">
        <f>COUNTIFS(#REF!,LT114,#REF!,0,#REF!,"&gt;="&amp;MI114,#REF!,"&lt;="&amp;MH114,#REF!,"="&amp;KZ114,#REF!,"="&amp;LA114,#REF!,"&lt;="&amp;ME114,#REF!,"&gt;="&amp;MF114)</f>
        <v/>
      </c>
      <c r="MX114" s="1">
        <f>COUNTIFS(#REF!,LT114,#REF!,1,#REF!,"&gt;="&amp;MC114,#REF!,"&lt;="&amp;MB114,#REF!,"&lt;="&amp;ME114,#REF!,"&gt;="&amp;MF114)</f>
        <v/>
      </c>
      <c r="MY114" s="1">
        <f>COUNTIFS(#REF!,LT114,#REF!,0,#REF!,"&gt;="&amp;MC114,#REF!,"&lt;="&amp;MB114,#REF!,"&lt;="&amp;ME114,#REF!,"&gt;="&amp;MF114)</f>
        <v/>
      </c>
      <c r="MZ114" s="1">
        <f>COUNTIFS(#REF!,LT114,#REF!,1,#REF!,"&lt;="&amp;ME114,#REF!,"&gt;="&amp;MF114,#REF!,"="&amp;KV114,#REF!,"="&amp;KX114)</f>
        <v/>
      </c>
      <c r="NA114" s="1">
        <f>COUNTIFS(#REF!,LT114,#REF!,0,#REF!,"&lt;="&amp;ME114,#REF!,"&gt;="&amp;MF114,#REF!,"="&amp;KV114,#REF!,"="&amp;KX114)</f>
        <v/>
      </c>
      <c r="NB114" s="1">
        <f>COUNTIFS(#REF!,LT114,#REF!,1,#REF!,"&lt;="&amp;ME114,#REF!,"&gt;="&amp;MF114,#REF!,"="&amp;KW114,#REF!,"="&amp;KY114)</f>
        <v/>
      </c>
      <c r="NC114" s="1">
        <f>COUNTIFS(#REF!,LT114,#REF!,0,#REF!,"&lt;="&amp;ME114,#REF!,"&gt;="&amp;MF114,#REF!,"="&amp;KW114,#REF!,"="&amp;KY114)</f>
        <v/>
      </c>
      <c r="ND114" s="1">
        <f>MP114+MR114+MT114+MV114+MX114+MZ114+NB114</f>
        <v/>
      </c>
      <c r="NE114" s="1">
        <f>MQ114+MS114+MU114+MW114+MY114+NA114+NC114</f>
        <v/>
      </c>
      <c r="NF114" s="1">
        <f>ND114+NE114</f>
        <v/>
      </c>
      <c r="NG114" s="33">
        <f>ND114/(ND114+NE114)</f>
        <v/>
      </c>
      <c r="NH114" s="3">
        <f>1/NG114</f>
        <v/>
      </c>
      <c r="NI114" s="1">
        <f>LI114</f>
        <v/>
      </c>
      <c r="NJ114" s="79">
        <f>((1-NG114)*(1/(NI114-1))*0.98-(NG114*1))</f>
        <v/>
      </c>
      <c r="NK114" s="34">
        <f>IF(LR114&lt;0.9,0,IF(AND(LR114&gt;1.1),0,1))</f>
        <v/>
      </c>
      <c r="NL114" s="34">
        <f>IF(LS114&lt;0.9,0,IF(AND(LS114&gt;1.1),0,1))</f>
        <v/>
      </c>
      <c r="NM114" s="32">
        <f>IF(NF114&gt;99,1,0)</f>
        <v/>
      </c>
      <c r="NN114" s="32">
        <f>IF(NJ114&gt;0.0799,1,0)</f>
        <v/>
      </c>
      <c r="NO114" s="32">
        <f>IF(NJ114&gt;NQ114,1,0)</f>
        <v/>
      </c>
      <c r="NP114" s="32">
        <f>NM114+NN114+NO114+NK114+NL114</f>
        <v/>
      </c>
      <c r="NQ114" s="79">
        <f>(((100*NG114)*(NI114-1)*0.98)-((1-NG114)*100))/100</f>
        <v/>
      </c>
      <c r="NR114" s="34">
        <f>IF(LR114&lt;0.9,0,IF(AND(LR114&gt;1.1),0,1))</f>
        <v/>
      </c>
      <c r="NS114" s="34">
        <f>IF(LS114&lt;0.9,0,IF(AND(LS114&gt;1.1),0,1))</f>
        <v/>
      </c>
      <c r="NT114" s="32">
        <f>IF(NF114&gt;99,1,0)</f>
        <v/>
      </c>
      <c r="NU114" s="32">
        <f>IF(NQ114&gt;0.0799,1,0)</f>
        <v/>
      </c>
      <c r="NV114" s="32">
        <f>IF(NQ114&gt;NJ114,1,0)</f>
        <v/>
      </c>
      <c r="NW114" s="32">
        <f>NT114+NU114+NV114+NR114+NS114</f>
        <v/>
      </c>
      <c r="NX114">
        <f>IF(NP114=5,"LayAway0-1",IF(AND(NW114=5),"BackAway0-1",""))</f>
        <v/>
      </c>
      <c r="NY114">
        <f>IF(NP114=5,KO114,IF(AND(NW114=5),KO114,""))</f>
        <v/>
      </c>
      <c r="NZ114">
        <f>IF(NP114=5,"Match Odds",IF(AND(NW114=5),"Match Odds",""))</f>
        <v/>
      </c>
      <c r="OA114">
        <f>IF(NP114=5,KP114,IF(AND(NW114=5),KP114,""))</f>
        <v/>
      </c>
      <c r="OB114">
        <f>IF(NP114=5,"MATCH_ODDS",IF(AND(NW114=5),"MATCH_ODDS",""))</f>
        <v/>
      </c>
      <c r="OC114">
        <f>IF(NP114=5,"LAY",IF(AND(NW114=5),"BACK",""))</f>
        <v/>
      </c>
    </row>
    <row r="115" ht="16.5" customHeight="1" thickBot="1" thickTop="1">
      <c r="A115" s="2" t="n"/>
      <c r="KN115" s="1">
        <f>IF(INDEX(#REF!,MATCH('HT 0-1'!D115,#REF!,0))=INDEX(#REF!,MATCH('HT 0-1'!D115,#REF!,0)),INDEX(#REF!,MATCH('HT 0-1'!D115,#REF!,0)),"ERROR")</f>
        <v/>
      </c>
      <c r="KO115" s="1">
        <f>IF(INDEX(#REF!,MATCH('HT 0-1'!E115,#REF!,0))=INDEX(#REF!,MATCH('HT 0-1'!E115,#REF!,0)),INDEX(#REF!,MATCH('HT 0-1'!E115,#REF!,0)),"ERROR")</f>
        <v/>
      </c>
      <c r="KP115" s="1">
        <f>KN115&amp;" v "&amp;KO115</f>
        <v/>
      </c>
      <c r="KQ115">
        <f>B115&amp;"_"&amp;C115</f>
        <v/>
      </c>
      <c r="KR115" s="1">
        <f>IF((HW115/KK115)&lt;0.335,"G",IF((HW115/KK115)&gt;0.67,"R","A"))</f>
        <v/>
      </c>
      <c r="KS115" s="1">
        <f>IF((HX115/KK115)&lt;0.335,"G",IF((HX115/KK115)&gt;0.67,"R","A"))</f>
        <v/>
      </c>
      <c r="KT115" s="1">
        <f>IF((IH115/KK115)&lt;0.335,"G",IF((IH115/KK115)&gt;0.67,"R","A"))</f>
        <v/>
      </c>
      <c r="KU115" s="1">
        <f>IF((II115/KK115)&lt;0.335,"G",IF((II115/KK115)&gt;0.67,"R","A"))</f>
        <v/>
      </c>
      <c r="KV115" s="1">
        <f>IF((HZ115/KK115)&lt;0.335,"G",IF((HZ115/KK115)&gt;0.67,"R","A"))</f>
        <v/>
      </c>
      <c r="KW115" s="1">
        <f>IF((HY115/KK115)&lt;0.335,"G",IF((HY115/KK115)&gt;0.67,"R","A"))</f>
        <v/>
      </c>
      <c r="KX115" s="1">
        <f>IF((IK115/KK115)&lt;0.335,"G",IF((IK115/KK115)&gt;0.67,"R","A"))</f>
        <v/>
      </c>
      <c r="KY115" s="1">
        <f>IF((IJ115/KK115)&lt;0.335,"G",IF((IJ115/KK115)&gt;0.67,"R","A"))</f>
        <v/>
      </c>
      <c r="KZ115" s="1">
        <f>IF((HQ115/KK115)&lt;0.335,"G",IF((HQ115/KK115)&gt;0.67,"R","A"))</f>
        <v/>
      </c>
      <c r="LA115" s="1">
        <f>IF((IB115/KK115)&lt;0.335,"G",IF((IB115/KK115)&gt;0.67,"R","A"))</f>
        <v/>
      </c>
      <c r="LB115">
        <f>IF(LQ115="0-1",INDEX(Scrape!#REF!,MATCH('HT 0-1'!KP115,Scrape!$B:$B,0)),"")</f>
        <v/>
      </c>
      <c r="LC115">
        <f>IF(LQ115="0-1",INDEX(Scrape!$A:$A,MATCH('HT 0-1'!KP115,Scrape!$B:$B,0)),"")</f>
        <v/>
      </c>
      <c r="LD115">
        <f>IF(LQ115="0-1",INDEX(Scrape!$B:$B,MATCH('HT 0-1'!KP115,Scrape!$B:$B,0)),"")</f>
        <v/>
      </c>
      <c r="LE115">
        <f>IF(LQ115="0-1",INDEX(Scrape!$C:$C,MATCH('HT 0-1'!KP115,Scrape!$B:$B,0)),"")</f>
        <v/>
      </c>
      <c r="LF115">
        <f>IF(LQ115="0-1",INDEX(Scrape!$D:$D,MATCH('HT 0-1'!KP115,Scrape!$B:$B,0)),"")</f>
        <v/>
      </c>
      <c r="LG115">
        <f>IF(LQ115="0-1",INDEX(Scrape!$E:$E,MATCH('HT 0-1'!KP115,Scrape!$B:$B,0)),"")</f>
        <v/>
      </c>
      <c r="LH115">
        <f>IF(LQ115="0-1",INDEX(Scrape!$F:$F,MATCH('HT 0-1'!KP115,Scrape!$B:$B,0)),"")</f>
        <v/>
      </c>
      <c r="LI115">
        <f>IF(LQ115="0-1",INDEX(Scrape!$G:$G,MATCH('HT 0-1'!KP115,Scrape!$B:$B,0)),"")</f>
        <v/>
      </c>
      <c r="LJ115">
        <f>IF(LQ115="0-1",INDEX(Scrape!$H:$H,MATCH('HT 0-1'!KP115,Scrape!$B:$B,0)),"")</f>
        <v/>
      </c>
      <c r="LK115">
        <f>IF(LQ115="0-1",INDEX(Scrape!$I:$I,MATCH('HT 0-1'!KP115,Scrape!$B:$B,0)),"")</f>
        <v/>
      </c>
      <c r="LL115">
        <f>IF(LQ115="0-1",INDEX(Scrape!$J:$J,MATCH('HT 0-1'!KP115,Scrape!$B:$B,0)),"")</f>
        <v/>
      </c>
      <c r="LM115">
        <f>IF(LQ115="0-1",INDEX(Scrape!$K:$K,MATCH('HT 0-1'!KP115,Scrape!$B:$B,0)),"")</f>
        <v/>
      </c>
      <c r="LN115">
        <f>IF(LQ115="0-1",INDEX(Scrape!$L:$L,MATCH('HT 0-1'!KP115,Scrape!$B:$B,0)),"")</f>
        <v/>
      </c>
      <c r="LO115">
        <f>IF(LQ115="0-1",INDEX(Scrape!$M:$M,MATCH('HT 0-1'!KP115,Scrape!$B:$B,0)),"")</f>
        <v/>
      </c>
      <c r="LP115">
        <f>IF(LQ115="0-1",INDEX(Scrape!$N:$N,MATCH('HT 0-1'!KP115,Scrape!$B:$B,0)),"")</f>
        <v/>
      </c>
      <c r="LQ115">
        <f>INDEX(Scrape!$O:$O,MATCH('HT 0-1'!KP115,Scrape!$B:$B,0))</f>
        <v/>
      </c>
      <c r="LR115">
        <f>(1/LJ115)+(1/LI115)+(1/LH115)</f>
        <v/>
      </c>
      <c r="LS115">
        <f>(1/LG115)+(1/LF115)+(1/LE115)</f>
        <v/>
      </c>
      <c r="LT115" s="8">
        <f>IF(INDEX(#REF!,MATCH(KQ115,#REF!,0))=INDEX(#REF!,MATCH(KQ115,#REF!,0)),INDEX(#REF!,MATCH(KQ115,#REF!,0)),"ERROR")</f>
        <v/>
      </c>
      <c r="LU115" s="4">
        <f>IF(KR115="G",2,IF(KR115="R",0.5,IF(KR115="A",1)))</f>
        <v/>
      </c>
      <c r="LV115" s="4">
        <f>IF(KS115="G",0.5,IF(KS115="R",2,IF(KS115="A",1)))</f>
        <v/>
      </c>
      <c r="LW115" s="4">
        <f>IF(KT115="G",2,IF(KT115="R",0.5,IF(KT115="A",1)))</f>
        <v/>
      </c>
      <c r="LX115" s="4">
        <f>IF(KU115="G",0.5,IF(KU115="R",2,IF(KU115="A",1)))</f>
        <v/>
      </c>
      <c r="LY115" s="7">
        <f>(LK115*(LU115+LX115)+(LL115*(LU115+LX115)))</f>
        <v/>
      </c>
      <c r="LZ115" s="7">
        <f>(LN115*(LV115+LW115)+(LO115*(LV115+LW115)))</f>
        <v/>
      </c>
      <c r="MA115" s="11">
        <f>LY115-LZ115</f>
        <v/>
      </c>
      <c r="MB115" s="5">
        <f>MA115+2</f>
        <v/>
      </c>
      <c r="MC115" s="6">
        <f>MA115-2</f>
        <v/>
      </c>
      <c r="MD115" s="4">
        <f>LE115</f>
        <v/>
      </c>
      <c r="ME115" s="9">
        <f>IF(MD115=0,1000,MD115+0.75)</f>
        <v/>
      </c>
      <c r="MF115" s="10">
        <f>IF(MD115=0,0,MD115-0.75)</f>
        <v/>
      </c>
      <c r="MG115" s="4">
        <f>((LM115*(LU115+LX115))-((LP115*(LV115+LW115))))</f>
        <v/>
      </c>
      <c r="MH115" s="9">
        <f>MG115*1.2</f>
        <v/>
      </c>
      <c r="MI115" s="10">
        <f>MG115*0.8</f>
        <v/>
      </c>
      <c r="MJ115">
        <f>IFERROR(NX115,"")</f>
        <v/>
      </c>
      <c r="MK115">
        <f>IFERROR(NY115,"")</f>
        <v/>
      </c>
      <c r="ML115">
        <f>IFERROR(NZ115,"")</f>
        <v/>
      </c>
      <c r="MM115">
        <f>IFERROR(OA115,"")</f>
        <v/>
      </c>
      <c r="MN115">
        <f>IFERROR(OB115,"")</f>
        <v/>
      </c>
      <c r="MO115">
        <f>IFERROR(OC115,"")</f>
        <v/>
      </c>
      <c r="MP115" s="1">
        <f>COUNTIFS(#REF!,LT115,#REF!,1,#REF!,"&gt;="&amp;MC115,#REF!,"&lt;="&amp;MB115,#REF!,"&lt;="&amp;ME115,#REF!,"&gt;="&amp;MF115,#REF!,"="&amp;KV115,#REF!,"="&amp;KX115)</f>
        <v/>
      </c>
      <c r="MQ115" s="1">
        <f>COUNTIFS(#REF!,LT115,#REF!,0,#REF!,"&gt;="&amp;MC115,#REF!,"&lt;="&amp;MB115,#REF!,"&lt;="&amp;ME115,#REF!,"&gt;="&amp;MF115,#REF!,"="&amp;KV115,#REF!,"="&amp;KX115)</f>
        <v/>
      </c>
      <c r="MR115" s="1">
        <f>COUNTIFS(#REF!,LT115,#REF!,1,#REF!,"&gt;="&amp;MC115,#REF!,"&lt;="&amp;MB115,#REF!,"&lt;="&amp;ME115,#REF!,"&gt;="&amp;MF115,#REF!,"="&amp;KW115,#REF!,"="&amp;KY115)</f>
        <v/>
      </c>
      <c r="MS115" s="1">
        <f>COUNTIFS(#REF!,LT115,#REF!,0,#REF!,"&gt;="&amp;MC115,#REF!,"&lt;="&amp;MB115,#REF!,"&lt;="&amp;ME115,#REF!,"&gt;="&amp;MF115,#REF!,"="&amp;KW115,#REF!,"="&amp;KY115)</f>
        <v/>
      </c>
      <c r="MT115" s="1">
        <f>COUNTIFS(#REF!,LT115,#REF!,1,#REF!,"&gt;="&amp;MI115,#REF!,"&lt;="&amp;MH115,#REF!,"&lt;="&amp;ME115,#REF!,"&gt;="&amp;MF115)</f>
        <v/>
      </c>
      <c r="MU115" s="1">
        <f>COUNTIFS(#REF!,LT115,#REF!,0,#REF!,"&gt;="&amp;MI115,#REF!,"&lt;="&amp;MH115,#REF!,"&lt;="&amp;ME115,#REF!,"&gt;="&amp;MF115)</f>
        <v/>
      </c>
      <c r="MV115" s="1">
        <f>COUNTIFS(#REF!,LT115,#REF!,1,#REF!,"&gt;="&amp;MI115,#REF!,"&lt;="&amp;MH115,#REF!,"="&amp;KZ115,#REF!,"="&amp;LA115,#REF!,"&lt;="&amp;ME115,#REF!,"&gt;="&amp;MF115)</f>
        <v/>
      </c>
      <c r="MW115" s="1">
        <f>COUNTIFS(#REF!,LT115,#REF!,0,#REF!,"&gt;="&amp;MI115,#REF!,"&lt;="&amp;MH115,#REF!,"="&amp;KZ115,#REF!,"="&amp;LA115,#REF!,"&lt;="&amp;ME115,#REF!,"&gt;="&amp;MF115)</f>
        <v/>
      </c>
      <c r="MX115" s="1">
        <f>COUNTIFS(#REF!,LT115,#REF!,1,#REF!,"&gt;="&amp;MC115,#REF!,"&lt;="&amp;MB115,#REF!,"&lt;="&amp;ME115,#REF!,"&gt;="&amp;MF115)</f>
        <v/>
      </c>
      <c r="MY115" s="1">
        <f>COUNTIFS(#REF!,LT115,#REF!,0,#REF!,"&gt;="&amp;MC115,#REF!,"&lt;="&amp;MB115,#REF!,"&lt;="&amp;ME115,#REF!,"&gt;="&amp;MF115)</f>
        <v/>
      </c>
      <c r="MZ115" s="1">
        <f>COUNTIFS(#REF!,LT115,#REF!,1,#REF!,"&lt;="&amp;ME115,#REF!,"&gt;="&amp;MF115,#REF!,"="&amp;KV115,#REF!,"="&amp;KX115)</f>
        <v/>
      </c>
      <c r="NA115" s="1">
        <f>COUNTIFS(#REF!,LT115,#REF!,0,#REF!,"&lt;="&amp;ME115,#REF!,"&gt;="&amp;MF115,#REF!,"="&amp;KV115,#REF!,"="&amp;KX115)</f>
        <v/>
      </c>
      <c r="NB115" s="1">
        <f>COUNTIFS(#REF!,LT115,#REF!,1,#REF!,"&lt;="&amp;ME115,#REF!,"&gt;="&amp;MF115,#REF!,"="&amp;KW115,#REF!,"="&amp;KY115)</f>
        <v/>
      </c>
      <c r="NC115" s="1">
        <f>COUNTIFS(#REF!,LT115,#REF!,0,#REF!,"&lt;="&amp;ME115,#REF!,"&gt;="&amp;MF115,#REF!,"="&amp;KW115,#REF!,"="&amp;KY115)</f>
        <v/>
      </c>
      <c r="ND115" s="1">
        <f>MP115+MR115+MT115+MV115+MX115+MZ115+NB115</f>
        <v/>
      </c>
      <c r="NE115" s="1">
        <f>MQ115+MS115+MU115+MW115+MY115+NA115+NC115</f>
        <v/>
      </c>
      <c r="NF115" s="1">
        <f>ND115+NE115</f>
        <v/>
      </c>
      <c r="NG115" s="33">
        <f>ND115/(ND115+NE115)</f>
        <v/>
      </c>
      <c r="NH115" s="3">
        <f>1/NG115</f>
        <v/>
      </c>
      <c r="NI115" s="1">
        <f>LI115</f>
        <v/>
      </c>
      <c r="NJ115" s="79">
        <f>((1-NG115)*(1/(NI115-1))*0.98-(NG115*1))</f>
        <v/>
      </c>
      <c r="NK115" s="34">
        <f>IF(LR115&lt;0.9,0,IF(AND(LR115&gt;1.1),0,1))</f>
        <v/>
      </c>
      <c r="NL115" s="34">
        <f>IF(LS115&lt;0.9,0,IF(AND(LS115&gt;1.1),0,1))</f>
        <v/>
      </c>
      <c r="NM115" s="32">
        <f>IF(NF115&gt;99,1,0)</f>
        <v/>
      </c>
      <c r="NN115" s="32">
        <f>IF(NJ115&gt;0.0799,1,0)</f>
        <v/>
      </c>
      <c r="NO115" s="32">
        <f>IF(NJ115&gt;NQ115,1,0)</f>
        <v/>
      </c>
      <c r="NP115" s="32">
        <f>NM115+NN115+NO115+NK115+NL115</f>
        <v/>
      </c>
      <c r="NQ115" s="79">
        <f>(((100*NG115)*(NI115-1)*0.98)-((1-NG115)*100))/100</f>
        <v/>
      </c>
      <c r="NR115" s="34">
        <f>IF(LR115&lt;0.9,0,IF(AND(LR115&gt;1.1),0,1))</f>
        <v/>
      </c>
      <c r="NS115" s="34">
        <f>IF(LS115&lt;0.9,0,IF(AND(LS115&gt;1.1),0,1))</f>
        <v/>
      </c>
      <c r="NT115" s="32">
        <f>IF(NF115&gt;99,1,0)</f>
        <v/>
      </c>
      <c r="NU115" s="32">
        <f>IF(NQ115&gt;0.0799,1,0)</f>
        <v/>
      </c>
      <c r="NV115" s="32">
        <f>IF(NQ115&gt;NJ115,1,0)</f>
        <v/>
      </c>
      <c r="NW115" s="32">
        <f>NT115+NU115+NV115+NR115+NS115</f>
        <v/>
      </c>
      <c r="NX115">
        <f>IF(NP115=5,"LayAway0-1",IF(AND(NW115=5),"BackAway0-1",""))</f>
        <v/>
      </c>
      <c r="NY115">
        <f>IF(NP115=5,KO115,IF(AND(NW115=5),KO115,""))</f>
        <v/>
      </c>
      <c r="NZ115">
        <f>IF(NP115=5,"Match Odds",IF(AND(NW115=5),"Match Odds",""))</f>
        <v/>
      </c>
      <c r="OA115">
        <f>IF(NP115=5,KP115,IF(AND(NW115=5),KP115,""))</f>
        <v/>
      </c>
      <c r="OB115">
        <f>IF(NP115=5,"MATCH_ODDS",IF(AND(NW115=5),"MATCH_ODDS",""))</f>
        <v/>
      </c>
      <c r="OC115">
        <f>IF(NP115=5,"LAY",IF(AND(NW115=5),"BACK",""))</f>
        <v/>
      </c>
    </row>
    <row r="116" ht="16.5" customHeight="1" thickBot="1" thickTop="1">
      <c r="A116" s="2" t="n"/>
      <c r="KN116" s="1">
        <f>IF(INDEX(#REF!,MATCH('HT 0-1'!D116,#REF!,0))=INDEX(#REF!,MATCH('HT 0-1'!D116,#REF!,0)),INDEX(#REF!,MATCH('HT 0-1'!D116,#REF!,0)),"ERROR")</f>
        <v/>
      </c>
      <c r="KO116" s="1">
        <f>IF(INDEX(#REF!,MATCH('HT 0-1'!E116,#REF!,0))=INDEX(#REF!,MATCH('HT 0-1'!E116,#REF!,0)),INDEX(#REF!,MATCH('HT 0-1'!E116,#REF!,0)),"ERROR")</f>
        <v/>
      </c>
      <c r="KP116" s="1">
        <f>KN116&amp;" v "&amp;KO116</f>
        <v/>
      </c>
      <c r="KQ116">
        <f>B116&amp;"_"&amp;C116</f>
        <v/>
      </c>
      <c r="KR116" s="1">
        <f>IF((HW116/KK116)&lt;0.335,"G",IF((HW116/KK116)&gt;0.67,"R","A"))</f>
        <v/>
      </c>
      <c r="KS116" s="1">
        <f>IF((HX116/KK116)&lt;0.335,"G",IF((HX116/KK116)&gt;0.67,"R","A"))</f>
        <v/>
      </c>
      <c r="KT116" s="1">
        <f>IF((IH116/KK116)&lt;0.335,"G",IF((IH116/KK116)&gt;0.67,"R","A"))</f>
        <v/>
      </c>
      <c r="KU116" s="1">
        <f>IF((II116/KK116)&lt;0.335,"G",IF((II116/KK116)&gt;0.67,"R","A"))</f>
        <v/>
      </c>
      <c r="KV116" s="1">
        <f>IF((HZ116/KK116)&lt;0.335,"G",IF((HZ116/KK116)&gt;0.67,"R","A"))</f>
        <v/>
      </c>
      <c r="KW116" s="1">
        <f>IF((HY116/KK116)&lt;0.335,"G",IF((HY116/KK116)&gt;0.67,"R","A"))</f>
        <v/>
      </c>
      <c r="KX116" s="1">
        <f>IF((IK116/KK116)&lt;0.335,"G",IF((IK116/KK116)&gt;0.67,"R","A"))</f>
        <v/>
      </c>
      <c r="KY116" s="1">
        <f>IF((IJ116/KK116)&lt;0.335,"G",IF((IJ116/KK116)&gt;0.67,"R","A"))</f>
        <v/>
      </c>
      <c r="KZ116" s="1">
        <f>IF((HQ116/KK116)&lt;0.335,"G",IF((HQ116/KK116)&gt;0.67,"R","A"))</f>
        <v/>
      </c>
      <c r="LA116" s="1">
        <f>IF((IB116/KK116)&lt;0.335,"G",IF((IB116/KK116)&gt;0.67,"R","A"))</f>
        <v/>
      </c>
      <c r="LB116">
        <f>IF(LQ116="0-1",INDEX(Scrape!#REF!,MATCH('HT 0-1'!KP116,Scrape!$B:$B,0)),"")</f>
        <v/>
      </c>
      <c r="LC116">
        <f>IF(LQ116="0-1",INDEX(Scrape!$A:$A,MATCH('HT 0-1'!KP116,Scrape!$B:$B,0)),"")</f>
        <v/>
      </c>
      <c r="LD116">
        <f>IF(LQ116="0-1",INDEX(Scrape!$B:$B,MATCH('HT 0-1'!KP116,Scrape!$B:$B,0)),"")</f>
        <v/>
      </c>
      <c r="LE116">
        <f>IF(LQ116="0-1",INDEX(Scrape!$C:$C,MATCH('HT 0-1'!KP116,Scrape!$B:$B,0)),"")</f>
        <v/>
      </c>
      <c r="LF116">
        <f>IF(LQ116="0-1",INDEX(Scrape!$D:$D,MATCH('HT 0-1'!KP116,Scrape!$B:$B,0)),"")</f>
        <v/>
      </c>
      <c r="LG116">
        <f>IF(LQ116="0-1",INDEX(Scrape!$E:$E,MATCH('HT 0-1'!KP116,Scrape!$B:$B,0)),"")</f>
        <v/>
      </c>
      <c r="LH116">
        <f>IF(LQ116="0-1",INDEX(Scrape!$F:$F,MATCH('HT 0-1'!KP116,Scrape!$B:$B,0)),"")</f>
        <v/>
      </c>
      <c r="LI116">
        <f>IF(LQ116="0-1",INDEX(Scrape!$G:$G,MATCH('HT 0-1'!KP116,Scrape!$B:$B,0)),"")</f>
        <v/>
      </c>
      <c r="LJ116">
        <f>IF(LQ116="0-1",INDEX(Scrape!$H:$H,MATCH('HT 0-1'!KP116,Scrape!$B:$B,0)),"")</f>
        <v/>
      </c>
      <c r="LK116">
        <f>IF(LQ116="0-1",INDEX(Scrape!$I:$I,MATCH('HT 0-1'!KP116,Scrape!$B:$B,0)),"")</f>
        <v/>
      </c>
      <c r="LL116">
        <f>IF(LQ116="0-1",INDEX(Scrape!$J:$J,MATCH('HT 0-1'!KP116,Scrape!$B:$B,0)),"")</f>
        <v/>
      </c>
      <c r="LM116">
        <f>IF(LQ116="0-1",INDEX(Scrape!$K:$K,MATCH('HT 0-1'!KP116,Scrape!$B:$B,0)),"")</f>
        <v/>
      </c>
      <c r="LN116">
        <f>IF(LQ116="0-1",INDEX(Scrape!$L:$L,MATCH('HT 0-1'!KP116,Scrape!$B:$B,0)),"")</f>
        <v/>
      </c>
      <c r="LO116">
        <f>IF(LQ116="0-1",INDEX(Scrape!$M:$M,MATCH('HT 0-1'!KP116,Scrape!$B:$B,0)),"")</f>
        <v/>
      </c>
      <c r="LP116">
        <f>IF(LQ116="0-1",INDEX(Scrape!$N:$N,MATCH('HT 0-1'!KP116,Scrape!$B:$B,0)),"")</f>
        <v/>
      </c>
      <c r="LQ116">
        <f>INDEX(Scrape!$O:$O,MATCH('HT 0-1'!KP116,Scrape!$B:$B,0))</f>
        <v/>
      </c>
      <c r="LR116">
        <f>(1/LJ116)+(1/LI116)+(1/LH116)</f>
        <v/>
      </c>
      <c r="LS116">
        <f>(1/LG116)+(1/LF116)+(1/LE116)</f>
        <v/>
      </c>
      <c r="LT116" s="8">
        <f>IF(INDEX(#REF!,MATCH(KQ116,#REF!,0))=INDEX(#REF!,MATCH(KQ116,#REF!,0)),INDEX(#REF!,MATCH(KQ116,#REF!,0)),"ERROR")</f>
        <v/>
      </c>
      <c r="LU116" s="4">
        <f>IF(KR116="G",2,IF(KR116="R",0.5,IF(KR116="A",1)))</f>
        <v/>
      </c>
      <c r="LV116" s="4">
        <f>IF(KS116="G",0.5,IF(KS116="R",2,IF(KS116="A",1)))</f>
        <v/>
      </c>
      <c r="LW116" s="4">
        <f>IF(KT116="G",2,IF(KT116="R",0.5,IF(KT116="A",1)))</f>
        <v/>
      </c>
      <c r="LX116" s="4">
        <f>IF(KU116="G",0.5,IF(KU116="R",2,IF(KU116="A",1)))</f>
        <v/>
      </c>
      <c r="LY116" s="7">
        <f>(LK116*(LU116+LX116)+(LL116*(LU116+LX116)))</f>
        <v/>
      </c>
      <c r="LZ116" s="7">
        <f>(LN116*(LV116+LW116)+(LO116*(LV116+LW116)))</f>
        <v/>
      </c>
      <c r="MA116" s="11">
        <f>LY116-LZ116</f>
        <v/>
      </c>
      <c r="MB116" s="5">
        <f>MA116+2</f>
        <v/>
      </c>
      <c r="MC116" s="6">
        <f>MA116-2</f>
        <v/>
      </c>
      <c r="MD116" s="4">
        <f>LE116</f>
        <v/>
      </c>
      <c r="ME116" s="9">
        <f>IF(MD116=0,1000,MD116+0.75)</f>
        <v/>
      </c>
      <c r="MF116" s="10">
        <f>IF(MD116=0,0,MD116-0.75)</f>
        <v/>
      </c>
      <c r="MG116" s="4">
        <f>((LM116*(LU116+LX116))-((LP116*(LV116+LW116))))</f>
        <v/>
      </c>
      <c r="MH116" s="9">
        <f>MG116*1.2</f>
        <v/>
      </c>
      <c r="MI116" s="10">
        <f>MG116*0.8</f>
        <v/>
      </c>
      <c r="MJ116">
        <f>IFERROR(NX116,"")</f>
        <v/>
      </c>
      <c r="MK116">
        <f>IFERROR(NY116,"")</f>
        <v/>
      </c>
      <c r="ML116">
        <f>IFERROR(NZ116,"")</f>
        <v/>
      </c>
      <c r="MM116">
        <f>IFERROR(OA116,"")</f>
        <v/>
      </c>
      <c r="MN116">
        <f>IFERROR(OB116,"")</f>
        <v/>
      </c>
      <c r="MO116">
        <f>IFERROR(OC116,"")</f>
        <v/>
      </c>
      <c r="MP116" s="1">
        <f>COUNTIFS(#REF!,LT116,#REF!,1,#REF!,"&gt;="&amp;MC116,#REF!,"&lt;="&amp;MB116,#REF!,"&lt;="&amp;ME116,#REF!,"&gt;="&amp;MF116,#REF!,"="&amp;KV116,#REF!,"="&amp;KX116)</f>
        <v/>
      </c>
      <c r="MQ116" s="1">
        <f>COUNTIFS(#REF!,LT116,#REF!,0,#REF!,"&gt;="&amp;MC116,#REF!,"&lt;="&amp;MB116,#REF!,"&lt;="&amp;ME116,#REF!,"&gt;="&amp;MF116,#REF!,"="&amp;KV116,#REF!,"="&amp;KX116)</f>
        <v/>
      </c>
      <c r="MR116" s="1">
        <f>COUNTIFS(#REF!,LT116,#REF!,1,#REF!,"&gt;="&amp;MC116,#REF!,"&lt;="&amp;MB116,#REF!,"&lt;="&amp;ME116,#REF!,"&gt;="&amp;MF116,#REF!,"="&amp;KW116,#REF!,"="&amp;KY116)</f>
        <v/>
      </c>
      <c r="MS116" s="1">
        <f>COUNTIFS(#REF!,LT116,#REF!,0,#REF!,"&gt;="&amp;MC116,#REF!,"&lt;="&amp;MB116,#REF!,"&lt;="&amp;ME116,#REF!,"&gt;="&amp;MF116,#REF!,"="&amp;KW116,#REF!,"="&amp;KY116)</f>
        <v/>
      </c>
      <c r="MT116" s="1">
        <f>COUNTIFS(#REF!,LT116,#REF!,1,#REF!,"&gt;="&amp;MI116,#REF!,"&lt;="&amp;MH116,#REF!,"&lt;="&amp;ME116,#REF!,"&gt;="&amp;MF116)</f>
        <v/>
      </c>
      <c r="MU116" s="1">
        <f>COUNTIFS(#REF!,LT116,#REF!,0,#REF!,"&gt;="&amp;MI116,#REF!,"&lt;="&amp;MH116,#REF!,"&lt;="&amp;ME116,#REF!,"&gt;="&amp;MF116)</f>
        <v/>
      </c>
      <c r="MV116" s="1">
        <f>COUNTIFS(#REF!,LT116,#REF!,1,#REF!,"&gt;="&amp;MI116,#REF!,"&lt;="&amp;MH116,#REF!,"="&amp;KZ116,#REF!,"="&amp;LA116,#REF!,"&lt;="&amp;ME116,#REF!,"&gt;="&amp;MF116)</f>
        <v/>
      </c>
      <c r="MW116" s="1">
        <f>COUNTIFS(#REF!,LT116,#REF!,0,#REF!,"&gt;="&amp;MI116,#REF!,"&lt;="&amp;MH116,#REF!,"="&amp;KZ116,#REF!,"="&amp;LA116,#REF!,"&lt;="&amp;ME116,#REF!,"&gt;="&amp;MF116)</f>
        <v/>
      </c>
      <c r="MX116" s="1">
        <f>COUNTIFS(#REF!,LT116,#REF!,1,#REF!,"&gt;="&amp;MC116,#REF!,"&lt;="&amp;MB116,#REF!,"&lt;="&amp;ME116,#REF!,"&gt;="&amp;MF116)</f>
        <v/>
      </c>
      <c r="MY116" s="1">
        <f>COUNTIFS(#REF!,LT116,#REF!,0,#REF!,"&gt;="&amp;MC116,#REF!,"&lt;="&amp;MB116,#REF!,"&lt;="&amp;ME116,#REF!,"&gt;="&amp;MF116)</f>
        <v/>
      </c>
      <c r="MZ116" s="1">
        <f>COUNTIFS(#REF!,LT116,#REF!,1,#REF!,"&lt;="&amp;ME116,#REF!,"&gt;="&amp;MF116,#REF!,"="&amp;KV116,#REF!,"="&amp;KX116)</f>
        <v/>
      </c>
      <c r="NA116" s="1">
        <f>COUNTIFS(#REF!,LT116,#REF!,0,#REF!,"&lt;="&amp;ME116,#REF!,"&gt;="&amp;MF116,#REF!,"="&amp;KV116,#REF!,"="&amp;KX116)</f>
        <v/>
      </c>
      <c r="NB116" s="1">
        <f>COUNTIFS(#REF!,LT116,#REF!,1,#REF!,"&lt;="&amp;ME116,#REF!,"&gt;="&amp;MF116,#REF!,"="&amp;KW116,#REF!,"="&amp;KY116)</f>
        <v/>
      </c>
      <c r="NC116" s="1">
        <f>COUNTIFS(#REF!,LT116,#REF!,0,#REF!,"&lt;="&amp;ME116,#REF!,"&gt;="&amp;MF116,#REF!,"="&amp;KW116,#REF!,"="&amp;KY116)</f>
        <v/>
      </c>
      <c r="ND116" s="1">
        <f>MP116+MR116+MT116+MV116+MX116+MZ116+NB116</f>
        <v/>
      </c>
      <c r="NE116" s="1">
        <f>MQ116+MS116+MU116+MW116+MY116+NA116+NC116</f>
        <v/>
      </c>
      <c r="NF116" s="1">
        <f>ND116+NE116</f>
        <v/>
      </c>
      <c r="NG116" s="33">
        <f>ND116/(ND116+NE116)</f>
        <v/>
      </c>
      <c r="NH116" s="3">
        <f>1/NG116</f>
        <v/>
      </c>
      <c r="NI116" s="1">
        <f>LI116</f>
        <v/>
      </c>
      <c r="NJ116" s="79">
        <f>((1-NG116)*(1/(NI116-1))*0.98-(NG116*1))</f>
        <v/>
      </c>
      <c r="NK116" s="34">
        <f>IF(LR116&lt;0.9,0,IF(AND(LR116&gt;1.1),0,1))</f>
        <v/>
      </c>
      <c r="NL116" s="34">
        <f>IF(LS116&lt;0.9,0,IF(AND(LS116&gt;1.1),0,1))</f>
        <v/>
      </c>
      <c r="NM116" s="32">
        <f>IF(NF116&gt;99,1,0)</f>
        <v/>
      </c>
      <c r="NN116" s="32">
        <f>IF(NJ116&gt;0.0799,1,0)</f>
        <v/>
      </c>
      <c r="NO116" s="32">
        <f>IF(NJ116&gt;NQ116,1,0)</f>
        <v/>
      </c>
      <c r="NP116" s="32">
        <f>NM116+NN116+NO116+NK116+NL116</f>
        <v/>
      </c>
      <c r="NQ116" s="79">
        <f>(((100*NG116)*(NI116-1)*0.98)-((1-NG116)*100))/100</f>
        <v/>
      </c>
      <c r="NR116" s="34">
        <f>IF(LR116&lt;0.9,0,IF(AND(LR116&gt;1.1),0,1))</f>
        <v/>
      </c>
      <c r="NS116" s="34">
        <f>IF(LS116&lt;0.9,0,IF(AND(LS116&gt;1.1),0,1))</f>
        <v/>
      </c>
      <c r="NT116" s="32">
        <f>IF(NF116&gt;99,1,0)</f>
        <v/>
      </c>
      <c r="NU116" s="32">
        <f>IF(NQ116&gt;0.0799,1,0)</f>
        <v/>
      </c>
      <c r="NV116" s="32">
        <f>IF(NQ116&gt;NJ116,1,0)</f>
        <v/>
      </c>
      <c r="NW116" s="32">
        <f>NT116+NU116+NV116+NR116+NS116</f>
        <v/>
      </c>
      <c r="NX116">
        <f>IF(NP116=5,"LayAway0-1",IF(AND(NW116=5),"BackAway0-1",""))</f>
        <v/>
      </c>
      <c r="NY116">
        <f>IF(NP116=5,KO116,IF(AND(NW116=5),KO116,""))</f>
        <v/>
      </c>
      <c r="NZ116">
        <f>IF(NP116=5,"Match Odds",IF(AND(NW116=5),"Match Odds",""))</f>
        <v/>
      </c>
      <c r="OA116">
        <f>IF(NP116=5,KP116,IF(AND(NW116=5),KP116,""))</f>
        <v/>
      </c>
      <c r="OB116">
        <f>IF(NP116=5,"MATCH_ODDS",IF(AND(NW116=5),"MATCH_ODDS",""))</f>
        <v/>
      </c>
      <c r="OC116">
        <f>IF(NP116=5,"LAY",IF(AND(NW116=5),"BACK",""))</f>
        <v/>
      </c>
    </row>
    <row r="117" ht="16.5" customHeight="1" thickBot="1" thickTop="1">
      <c r="A117" s="2" t="n"/>
      <c r="KN117" s="1">
        <f>IF(INDEX(#REF!,MATCH('HT 0-1'!D117,#REF!,0))=INDEX(#REF!,MATCH('HT 0-1'!D117,#REF!,0)),INDEX(#REF!,MATCH('HT 0-1'!D117,#REF!,0)),"ERROR")</f>
        <v/>
      </c>
      <c r="KO117" s="1">
        <f>IF(INDEX(#REF!,MATCH('HT 0-1'!E117,#REF!,0))=INDEX(#REF!,MATCH('HT 0-1'!E117,#REF!,0)),INDEX(#REF!,MATCH('HT 0-1'!E117,#REF!,0)),"ERROR")</f>
        <v/>
      </c>
      <c r="KP117" s="1">
        <f>KN117&amp;" v "&amp;KO117</f>
        <v/>
      </c>
      <c r="KQ117">
        <f>B117&amp;"_"&amp;C117</f>
        <v/>
      </c>
      <c r="KR117" s="1">
        <f>IF((HW117/KK117)&lt;0.335,"G",IF((HW117/KK117)&gt;0.67,"R","A"))</f>
        <v/>
      </c>
      <c r="KS117" s="1">
        <f>IF((HX117/KK117)&lt;0.335,"G",IF((HX117/KK117)&gt;0.67,"R","A"))</f>
        <v/>
      </c>
      <c r="KT117" s="1">
        <f>IF((IH117/KK117)&lt;0.335,"G",IF((IH117/KK117)&gt;0.67,"R","A"))</f>
        <v/>
      </c>
      <c r="KU117" s="1">
        <f>IF((II117/KK117)&lt;0.335,"G",IF((II117/KK117)&gt;0.67,"R","A"))</f>
        <v/>
      </c>
      <c r="KV117" s="1">
        <f>IF((HZ117/KK117)&lt;0.335,"G",IF((HZ117/KK117)&gt;0.67,"R","A"))</f>
        <v/>
      </c>
      <c r="KW117" s="1">
        <f>IF((HY117/KK117)&lt;0.335,"G",IF((HY117/KK117)&gt;0.67,"R","A"))</f>
        <v/>
      </c>
      <c r="KX117" s="1">
        <f>IF((IK117/KK117)&lt;0.335,"G",IF((IK117/KK117)&gt;0.67,"R","A"))</f>
        <v/>
      </c>
      <c r="KY117" s="1">
        <f>IF((IJ117/KK117)&lt;0.335,"G",IF((IJ117/KK117)&gt;0.67,"R","A"))</f>
        <v/>
      </c>
      <c r="KZ117" s="1">
        <f>IF((HQ117/KK117)&lt;0.335,"G",IF((HQ117/KK117)&gt;0.67,"R","A"))</f>
        <v/>
      </c>
      <c r="LA117" s="1">
        <f>IF((IB117/KK117)&lt;0.335,"G",IF((IB117/KK117)&gt;0.67,"R","A"))</f>
        <v/>
      </c>
      <c r="LB117">
        <f>IF(LQ117="0-1",INDEX(Scrape!#REF!,MATCH('HT 0-1'!KP117,Scrape!$B:$B,0)),"")</f>
        <v/>
      </c>
      <c r="LC117">
        <f>IF(LQ117="0-1",INDEX(Scrape!$A:$A,MATCH('HT 0-1'!KP117,Scrape!$B:$B,0)),"")</f>
        <v/>
      </c>
      <c r="LD117">
        <f>IF(LQ117="0-1",INDEX(Scrape!$B:$B,MATCH('HT 0-1'!KP117,Scrape!$B:$B,0)),"")</f>
        <v/>
      </c>
      <c r="LE117">
        <f>IF(LQ117="0-1",INDEX(Scrape!$C:$C,MATCH('HT 0-1'!KP117,Scrape!$B:$B,0)),"")</f>
        <v/>
      </c>
      <c r="LF117">
        <f>IF(LQ117="0-1",INDEX(Scrape!$D:$D,MATCH('HT 0-1'!KP117,Scrape!$B:$B,0)),"")</f>
        <v/>
      </c>
      <c r="LG117">
        <f>IF(LQ117="0-1",INDEX(Scrape!$E:$E,MATCH('HT 0-1'!KP117,Scrape!$B:$B,0)),"")</f>
        <v/>
      </c>
      <c r="LH117">
        <f>IF(LQ117="0-1",INDEX(Scrape!$F:$F,MATCH('HT 0-1'!KP117,Scrape!$B:$B,0)),"")</f>
        <v/>
      </c>
      <c r="LI117">
        <f>IF(LQ117="0-1",INDEX(Scrape!$G:$G,MATCH('HT 0-1'!KP117,Scrape!$B:$B,0)),"")</f>
        <v/>
      </c>
      <c r="LJ117">
        <f>IF(LQ117="0-1",INDEX(Scrape!$H:$H,MATCH('HT 0-1'!KP117,Scrape!$B:$B,0)),"")</f>
        <v/>
      </c>
      <c r="LK117">
        <f>IF(LQ117="0-1",INDEX(Scrape!$I:$I,MATCH('HT 0-1'!KP117,Scrape!$B:$B,0)),"")</f>
        <v/>
      </c>
      <c r="LL117">
        <f>IF(LQ117="0-1",INDEX(Scrape!$J:$J,MATCH('HT 0-1'!KP117,Scrape!$B:$B,0)),"")</f>
        <v/>
      </c>
      <c r="LM117">
        <f>IF(LQ117="0-1",INDEX(Scrape!$K:$K,MATCH('HT 0-1'!KP117,Scrape!$B:$B,0)),"")</f>
        <v/>
      </c>
      <c r="LN117">
        <f>IF(LQ117="0-1",INDEX(Scrape!$L:$L,MATCH('HT 0-1'!KP117,Scrape!$B:$B,0)),"")</f>
        <v/>
      </c>
      <c r="LO117">
        <f>IF(LQ117="0-1",INDEX(Scrape!$M:$M,MATCH('HT 0-1'!KP117,Scrape!$B:$B,0)),"")</f>
        <v/>
      </c>
      <c r="LP117">
        <f>IF(LQ117="0-1",INDEX(Scrape!$N:$N,MATCH('HT 0-1'!KP117,Scrape!$B:$B,0)),"")</f>
        <v/>
      </c>
      <c r="LQ117">
        <f>INDEX(Scrape!$O:$O,MATCH('HT 0-1'!KP117,Scrape!$B:$B,0))</f>
        <v/>
      </c>
      <c r="LR117">
        <f>(1/LJ117)+(1/LI117)+(1/LH117)</f>
        <v/>
      </c>
      <c r="LS117">
        <f>(1/LG117)+(1/LF117)+(1/LE117)</f>
        <v/>
      </c>
      <c r="LT117" s="8">
        <f>IF(INDEX(#REF!,MATCH(KQ117,#REF!,0))=INDEX(#REF!,MATCH(KQ117,#REF!,0)),INDEX(#REF!,MATCH(KQ117,#REF!,0)),"ERROR")</f>
        <v/>
      </c>
      <c r="LU117" s="4">
        <f>IF(KR117="G",2,IF(KR117="R",0.5,IF(KR117="A",1)))</f>
        <v/>
      </c>
      <c r="LV117" s="4">
        <f>IF(KS117="G",0.5,IF(KS117="R",2,IF(KS117="A",1)))</f>
        <v/>
      </c>
      <c r="LW117" s="4">
        <f>IF(KT117="G",2,IF(KT117="R",0.5,IF(KT117="A",1)))</f>
        <v/>
      </c>
      <c r="LX117" s="4">
        <f>IF(KU117="G",0.5,IF(KU117="R",2,IF(KU117="A",1)))</f>
        <v/>
      </c>
      <c r="LY117" s="7">
        <f>(LK117*(LU117+LX117)+(LL117*(LU117+LX117)))</f>
        <v/>
      </c>
      <c r="LZ117" s="7">
        <f>(LN117*(LV117+LW117)+(LO117*(LV117+LW117)))</f>
        <v/>
      </c>
      <c r="MA117" s="11">
        <f>LY117-LZ117</f>
        <v/>
      </c>
      <c r="MB117" s="5">
        <f>MA117+2</f>
        <v/>
      </c>
      <c r="MC117" s="6">
        <f>MA117-2</f>
        <v/>
      </c>
      <c r="MD117" s="4">
        <f>LE117</f>
        <v/>
      </c>
      <c r="ME117" s="9">
        <f>IF(MD117=0,1000,MD117+0.75)</f>
        <v/>
      </c>
      <c r="MF117" s="10">
        <f>IF(MD117=0,0,MD117-0.75)</f>
        <v/>
      </c>
      <c r="MG117" s="4">
        <f>((LM117*(LU117+LX117))-((LP117*(LV117+LW117))))</f>
        <v/>
      </c>
      <c r="MH117" s="9">
        <f>MG117*1.2</f>
        <v/>
      </c>
      <c r="MI117" s="10">
        <f>MG117*0.8</f>
        <v/>
      </c>
      <c r="MJ117">
        <f>IFERROR(NX117,"")</f>
        <v/>
      </c>
      <c r="MK117">
        <f>IFERROR(NY117,"")</f>
        <v/>
      </c>
      <c r="ML117">
        <f>IFERROR(NZ117,"")</f>
        <v/>
      </c>
      <c r="MM117">
        <f>IFERROR(OA117,"")</f>
        <v/>
      </c>
      <c r="MN117">
        <f>IFERROR(OB117,"")</f>
        <v/>
      </c>
      <c r="MO117">
        <f>IFERROR(OC117,"")</f>
        <v/>
      </c>
      <c r="MP117" s="1">
        <f>COUNTIFS(#REF!,LT117,#REF!,1,#REF!,"&gt;="&amp;MC117,#REF!,"&lt;="&amp;MB117,#REF!,"&lt;="&amp;ME117,#REF!,"&gt;="&amp;MF117,#REF!,"="&amp;KV117,#REF!,"="&amp;KX117)</f>
        <v/>
      </c>
      <c r="MQ117" s="1">
        <f>COUNTIFS(#REF!,LT117,#REF!,0,#REF!,"&gt;="&amp;MC117,#REF!,"&lt;="&amp;MB117,#REF!,"&lt;="&amp;ME117,#REF!,"&gt;="&amp;MF117,#REF!,"="&amp;KV117,#REF!,"="&amp;KX117)</f>
        <v/>
      </c>
      <c r="MR117" s="1">
        <f>COUNTIFS(#REF!,LT117,#REF!,1,#REF!,"&gt;="&amp;MC117,#REF!,"&lt;="&amp;MB117,#REF!,"&lt;="&amp;ME117,#REF!,"&gt;="&amp;MF117,#REF!,"="&amp;KW117,#REF!,"="&amp;KY117)</f>
        <v/>
      </c>
      <c r="MS117" s="1">
        <f>COUNTIFS(#REF!,LT117,#REF!,0,#REF!,"&gt;="&amp;MC117,#REF!,"&lt;="&amp;MB117,#REF!,"&lt;="&amp;ME117,#REF!,"&gt;="&amp;MF117,#REF!,"="&amp;KW117,#REF!,"="&amp;KY117)</f>
        <v/>
      </c>
      <c r="MT117" s="1">
        <f>COUNTIFS(#REF!,LT117,#REF!,1,#REF!,"&gt;="&amp;MI117,#REF!,"&lt;="&amp;MH117,#REF!,"&lt;="&amp;ME117,#REF!,"&gt;="&amp;MF117)</f>
        <v/>
      </c>
      <c r="MU117" s="1">
        <f>COUNTIFS(#REF!,LT117,#REF!,0,#REF!,"&gt;="&amp;MI117,#REF!,"&lt;="&amp;MH117,#REF!,"&lt;="&amp;ME117,#REF!,"&gt;="&amp;MF117)</f>
        <v/>
      </c>
      <c r="MV117" s="1">
        <f>COUNTIFS(#REF!,LT117,#REF!,1,#REF!,"&gt;="&amp;MI117,#REF!,"&lt;="&amp;MH117,#REF!,"="&amp;KZ117,#REF!,"="&amp;LA117,#REF!,"&lt;="&amp;ME117,#REF!,"&gt;="&amp;MF117)</f>
        <v/>
      </c>
      <c r="MW117" s="1">
        <f>COUNTIFS(#REF!,LT117,#REF!,0,#REF!,"&gt;="&amp;MI117,#REF!,"&lt;="&amp;MH117,#REF!,"="&amp;KZ117,#REF!,"="&amp;LA117,#REF!,"&lt;="&amp;ME117,#REF!,"&gt;="&amp;MF117)</f>
        <v/>
      </c>
      <c r="MX117" s="1">
        <f>COUNTIFS(#REF!,LT117,#REF!,1,#REF!,"&gt;="&amp;MC117,#REF!,"&lt;="&amp;MB117,#REF!,"&lt;="&amp;ME117,#REF!,"&gt;="&amp;MF117)</f>
        <v/>
      </c>
      <c r="MY117" s="1">
        <f>COUNTIFS(#REF!,LT117,#REF!,0,#REF!,"&gt;="&amp;MC117,#REF!,"&lt;="&amp;MB117,#REF!,"&lt;="&amp;ME117,#REF!,"&gt;="&amp;MF117)</f>
        <v/>
      </c>
      <c r="MZ117" s="1">
        <f>COUNTIFS(#REF!,LT117,#REF!,1,#REF!,"&lt;="&amp;ME117,#REF!,"&gt;="&amp;MF117,#REF!,"="&amp;KV117,#REF!,"="&amp;KX117)</f>
        <v/>
      </c>
      <c r="NA117" s="1">
        <f>COUNTIFS(#REF!,LT117,#REF!,0,#REF!,"&lt;="&amp;ME117,#REF!,"&gt;="&amp;MF117,#REF!,"="&amp;KV117,#REF!,"="&amp;KX117)</f>
        <v/>
      </c>
      <c r="NB117" s="1">
        <f>COUNTIFS(#REF!,LT117,#REF!,1,#REF!,"&lt;="&amp;ME117,#REF!,"&gt;="&amp;MF117,#REF!,"="&amp;KW117,#REF!,"="&amp;KY117)</f>
        <v/>
      </c>
      <c r="NC117" s="1">
        <f>COUNTIFS(#REF!,LT117,#REF!,0,#REF!,"&lt;="&amp;ME117,#REF!,"&gt;="&amp;MF117,#REF!,"="&amp;KW117,#REF!,"="&amp;KY117)</f>
        <v/>
      </c>
      <c r="ND117" s="1">
        <f>MP117+MR117+MT117+MV117+MX117+MZ117+NB117</f>
        <v/>
      </c>
      <c r="NE117" s="1">
        <f>MQ117+MS117+MU117+MW117+MY117+NA117+NC117</f>
        <v/>
      </c>
      <c r="NF117" s="1">
        <f>ND117+NE117</f>
        <v/>
      </c>
      <c r="NG117" s="33">
        <f>ND117/(ND117+NE117)</f>
        <v/>
      </c>
      <c r="NH117" s="3">
        <f>1/NG117</f>
        <v/>
      </c>
      <c r="NI117" s="1">
        <f>LI117</f>
        <v/>
      </c>
      <c r="NJ117" s="79">
        <f>((1-NG117)*(1/(NI117-1))*0.98-(NG117*1))</f>
        <v/>
      </c>
      <c r="NK117" s="34">
        <f>IF(LR117&lt;0.9,0,IF(AND(LR117&gt;1.1),0,1))</f>
        <v/>
      </c>
      <c r="NL117" s="34">
        <f>IF(LS117&lt;0.9,0,IF(AND(LS117&gt;1.1),0,1))</f>
        <v/>
      </c>
      <c r="NM117" s="32">
        <f>IF(NF117&gt;99,1,0)</f>
        <v/>
      </c>
      <c r="NN117" s="32">
        <f>IF(NJ117&gt;0.0799,1,0)</f>
        <v/>
      </c>
      <c r="NO117" s="32">
        <f>IF(NJ117&gt;NQ117,1,0)</f>
        <v/>
      </c>
      <c r="NP117" s="32">
        <f>NM117+NN117+NO117+NK117+NL117</f>
        <v/>
      </c>
      <c r="NQ117" s="79">
        <f>(((100*NG117)*(NI117-1)*0.98)-((1-NG117)*100))/100</f>
        <v/>
      </c>
      <c r="NR117" s="34">
        <f>IF(LR117&lt;0.9,0,IF(AND(LR117&gt;1.1),0,1))</f>
        <v/>
      </c>
      <c r="NS117" s="34">
        <f>IF(LS117&lt;0.9,0,IF(AND(LS117&gt;1.1),0,1))</f>
        <v/>
      </c>
      <c r="NT117" s="32">
        <f>IF(NF117&gt;99,1,0)</f>
        <v/>
      </c>
      <c r="NU117" s="32">
        <f>IF(NQ117&gt;0.0799,1,0)</f>
        <v/>
      </c>
      <c r="NV117" s="32">
        <f>IF(NQ117&gt;NJ117,1,0)</f>
        <v/>
      </c>
      <c r="NW117" s="32">
        <f>NT117+NU117+NV117+NR117+NS117</f>
        <v/>
      </c>
      <c r="NX117">
        <f>IF(NP117=5,"LayAway0-1",IF(AND(NW117=5),"BackAway0-1",""))</f>
        <v/>
      </c>
      <c r="NY117">
        <f>IF(NP117=5,KO117,IF(AND(NW117=5),KO117,""))</f>
        <v/>
      </c>
      <c r="NZ117">
        <f>IF(NP117=5,"Match Odds",IF(AND(NW117=5),"Match Odds",""))</f>
        <v/>
      </c>
      <c r="OA117">
        <f>IF(NP117=5,KP117,IF(AND(NW117=5),KP117,""))</f>
        <v/>
      </c>
      <c r="OB117">
        <f>IF(NP117=5,"MATCH_ODDS",IF(AND(NW117=5),"MATCH_ODDS",""))</f>
        <v/>
      </c>
      <c r="OC117">
        <f>IF(NP117=5,"LAY",IF(AND(NW117=5),"BACK",""))</f>
        <v/>
      </c>
    </row>
    <row r="118" ht="16.5" customHeight="1" thickBot="1" thickTop="1">
      <c r="A118" s="2" t="n"/>
      <c r="KN118" s="1">
        <f>IF(INDEX(#REF!,MATCH('HT 0-1'!D118,#REF!,0))=INDEX(#REF!,MATCH('HT 0-1'!D118,#REF!,0)),INDEX(#REF!,MATCH('HT 0-1'!D118,#REF!,0)),"ERROR")</f>
        <v/>
      </c>
      <c r="KO118" s="1">
        <f>IF(INDEX(#REF!,MATCH('HT 0-1'!E118,#REF!,0))=INDEX(#REF!,MATCH('HT 0-1'!E118,#REF!,0)),INDEX(#REF!,MATCH('HT 0-1'!E118,#REF!,0)),"ERROR")</f>
        <v/>
      </c>
      <c r="KP118" s="1">
        <f>KN118&amp;" v "&amp;KO118</f>
        <v/>
      </c>
      <c r="KQ118">
        <f>B118&amp;"_"&amp;C118</f>
        <v/>
      </c>
      <c r="KR118" s="1">
        <f>IF((HW118/KK118)&lt;0.335,"G",IF((HW118/KK118)&gt;0.67,"R","A"))</f>
        <v/>
      </c>
      <c r="KS118" s="1">
        <f>IF((HX118/KK118)&lt;0.335,"G",IF((HX118/KK118)&gt;0.67,"R","A"))</f>
        <v/>
      </c>
      <c r="KT118" s="1">
        <f>IF((IH118/KK118)&lt;0.335,"G",IF((IH118/KK118)&gt;0.67,"R","A"))</f>
        <v/>
      </c>
      <c r="KU118" s="1">
        <f>IF((II118/KK118)&lt;0.335,"G",IF((II118/KK118)&gt;0.67,"R","A"))</f>
        <v/>
      </c>
      <c r="KV118" s="1">
        <f>IF((HZ118/KK118)&lt;0.335,"G",IF((HZ118/KK118)&gt;0.67,"R","A"))</f>
        <v/>
      </c>
      <c r="KW118" s="1">
        <f>IF((HY118/KK118)&lt;0.335,"G",IF((HY118/KK118)&gt;0.67,"R","A"))</f>
        <v/>
      </c>
      <c r="KX118" s="1">
        <f>IF((IK118/KK118)&lt;0.335,"G",IF((IK118/KK118)&gt;0.67,"R","A"))</f>
        <v/>
      </c>
      <c r="KY118" s="1">
        <f>IF((IJ118/KK118)&lt;0.335,"G",IF((IJ118/KK118)&gt;0.67,"R","A"))</f>
        <v/>
      </c>
      <c r="KZ118" s="1">
        <f>IF((HQ118/KK118)&lt;0.335,"G",IF((HQ118/KK118)&gt;0.67,"R","A"))</f>
        <v/>
      </c>
      <c r="LA118" s="1">
        <f>IF((IB118/KK118)&lt;0.335,"G",IF((IB118/KK118)&gt;0.67,"R","A"))</f>
        <v/>
      </c>
      <c r="LB118">
        <f>IF(LQ118="0-1",INDEX(Scrape!#REF!,MATCH('HT 0-1'!KP118,Scrape!$B:$B,0)),"")</f>
        <v/>
      </c>
      <c r="LC118">
        <f>IF(LQ118="0-1",INDEX(Scrape!$A:$A,MATCH('HT 0-1'!KP118,Scrape!$B:$B,0)),"")</f>
        <v/>
      </c>
      <c r="LD118">
        <f>IF(LQ118="0-1",INDEX(Scrape!$B:$B,MATCH('HT 0-1'!KP118,Scrape!$B:$B,0)),"")</f>
        <v/>
      </c>
      <c r="LE118">
        <f>IF(LQ118="0-1",INDEX(Scrape!$C:$C,MATCH('HT 0-1'!KP118,Scrape!$B:$B,0)),"")</f>
        <v/>
      </c>
      <c r="LF118">
        <f>IF(LQ118="0-1",INDEX(Scrape!$D:$D,MATCH('HT 0-1'!KP118,Scrape!$B:$B,0)),"")</f>
        <v/>
      </c>
      <c r="LG118">
        <f>IF(LQ118="0-1",INDEX(Scrape!$E:$E,MATCH('HT 0-1'!KP118,Scrape!$B:$B,0)),"")</f>
        <v/>
      </c>
      <c r="LH118">
        <f>IF(LQ118="0-1",INDEX(Scrape!$F:$F,MATCH('HT 0-1'!KP118,Scrape!$B:$B,0)),"")</f>
        <v/>
      </c>
      <c r="LI118">
        <f>IF(LQ118="0-1",INDEX(Scrape!$G:$G,MATCH('HT 0-1'!KP118,Scrape!$B:$B,0)),"")</f>
        <v/>
      </c>
      <c r="LJ118">
        <f>IF(LQ118="0-1",INDEX(Scrape!$H:$H,MATCH('HT 0-1'!KP118,Scrape!$B:$B,0)),"")</f>
        <v/>
      </c>
      <c r="LK118">
        <f>IF(LQ118="0-1",INDEX(Scrape!$I:$I,MATCH('HT 0-1'!KP118,Scrape!$B:$B,0)),"")</f>
        <v/>
      </c>
      <c r="LL118">
        <f>IF(LQ118="0-1",INDEX(Scrape!$J:$J,MATCH('HT 0-1'!KP118,Scrape!$B:$B,0)),"")</f>
        <v/>
      </c>
      <c r="LM118">
        <f>IF(LQ118="0-1",INDEX(Scrape!$K:$K,MATCH('HT 0-1'!KP118,Scrape!$B:$B,0)),"")</f>
        <v/>
      </c>
      <c r="LN118">
        <f>IF(LQ118="0-1",INDEX(Scrape!$L:$L,MATCH('HT 0-1'!KP118,Scrape!$B:$B,0)),"")</f>
        <v/>
      </c>
      <c r="LO118">
        <f>IF(LQ118="0-1",INDEX(Scrape!$M:$M,MATCH('HT 0-1'!KP118,Scrape!$B:$B,0)),"")</f>
        <v/>
      </c>
      <c r="LP118">
        <f>IF(LQ118="0-1",INDEX(Scrape!$N:$N,MATCH('HT 0-1'!KP118,Scrape!$B:$B,0)),"")</f>
        <v/>
      </c>
      <c r="LQ118">
        <f>INDEX(Scrape!$O:$O,MATCH('HT 0-1'!KP118,Scrape!$B:$B,0))</f>
        <v/>
      </c>
      <c r="LR118">
        <f>(1/LJ118)+(1/LI118)+(1/LH118)</f>
        <v/>
      </c>
      <c r="LS118">
        <f>(1/LG118)+(1/LF118)+(1/LE118)</f>
        <v/>
      </c>
      <c r="LT118" s="8">
        <f>IF(INDEX(#REF!,MATCH(KQ118,#REF!,0))=INDEX(#REF!,MATCH(KQ118,#REF!,0)),INDEX(#REF!,MATCH(KQ118,#REF!,0)),"ERROR")</f>
        <v/>
      </c>
      <c r="LU118" s="4">
        <f>IF(KR118="G",2,IF(KR118="R",0.5,IF(KR118="A",1)))</f>
        <v/>
      </c>
      <c r="LV118" s="4">
        <f>IF(KS118="G",0.5,IF(KS118="R",2,IF(KS118="A",1)))</f>
        <v/>
      </c>
      <c r="LW118" s="4">
        <f>IF(KT118="G",2,IF(KT118="R",0.5,IF(KT118="A",1)))</f>
        <v/>
      </c>
      <c r="LX118" s="4">
        <f>IF(KU118="G",0.5,IF(KU118="R",2,IF(KU118="A",1)))</f>
        <v/>
      </c>
      <c r="LY118" s="7">
        <f>(LK118*(LU118+LX118)+(LL118*(LU118+LX118)))</f>
        <v/>
      </c>
      <c r="LZ118" s="7">
        <f>(LN118*(LV118+LW118)+(LO118*(LV118+LW118)))</f>
        <v/>
      </c>
      <c r="MA118" s="11">
        <f>LY118-LZ118</f>
        <v/>
      </c>
      <c r="MB118" s="5">
        <f>MA118+2</f>
        <v/>
      </c>
      <c r="MC118" s="6">
        <f>MA118-2</f>
        <v/>
      </c>
      <c r="MD118" s="4">
        <f>LE118</f>
        <v/>
      </c>
      <c r="ME118" s="9">
        <f>IF(MD118=0,1000,MD118+0.75)</f>
        <v/>
      </c>
      <c r="MF118" s="10">
        <f>IF(MD118=0,0,MD118-0.75)</f>
        <v/>
      </c>
      <c r="MG118" s="4">
        <f>((LM118*(LU118+LX118))-((LP118*(LV118+LW118))))</f>
        <v/>
      </c>
      <c r="MH118" s="9">
        <f>MG118*1.2</f>
        <v/>
      </c>
      <c r="MI118" s="10">
        <f>MG118*0.8</f>
        <v/>
      </c>
      <c r="MJ118">
        <f>IFERROR(NX118,"")</f>
        <v/>
      </c>
      <c r="MK118">
        <f>IFERROR(NY118,"")</f>
        <v/>
      </c>
      <c r="ML118">
        <f>IFERROR(NZ118,"")</f>
        <v/>
      </c>
      <c r="MM118">
        <f>IFERROR(OA118,"")</f>
        <v/>
      </c>
      <c r="MN118">
        <f>IFERROR(OB118,"")</f>
        <v/>
      </c>
      <c r="MO118">
        <f>IFERROR(OC118,"")</f>
        <v/>
      </c>
      <c r="MP118" s="1">
        <f>COUNTIFS(#REF!,LT118,#REF!,1,#REF!,"&gt;="&amp;MC118,#REF!,"&lt;="&amp;MB118,#REF!,"&lt;="&amp;ME118,#REF!,"&gt;="&amp;MF118,#REF!,"="&amp;KV118,#REF!,"="&amp;KX118)</f>
        <v/>
      </c>
      <c r="MQ118" s="1">
        <f>COUNTIFS(#REF!,LT118,#REF!,0,#REF!,"&gt;="&amp;MC118,#REF!,"&lt;="&amp;MB118,#REF!,"&lt;="&amp;ME118,#REF!,"&gt;="&amp;MF118,#REF!,"="&amp;KV118,#REF!,"="&amp;KX118)</f>
        <v/>
      </c>
      <c r="MR118" s="1">
        <f>COUNTIFS(#REF!,LT118,#REF!,1,#REF!,"&gt;="&amp;MC118,#REF!,"&lt;="&amp;MB118,#REF!,"&lt;="&amp;ME118,#REF!,"&gt;="&amp;MF118,#REF!,"="&amp;KW118,#REF!,"="&amp;KY118)</f>
        <v/>
      </c>
      <c r="MS118" s="1">
        <f>COUNTIFS(#REF!,LT118,#REF!,0,#REF!,"&gt;="&amp;MC118,#REF!,"&lt;="&amp;MB118,#REF!,"&lt;="&amp;ME118,#REF!,"&gt;="&amp;MF118,#REF!,"="&amp;KW118,#REF!,"="&amp;KY118)</f>
        <v/>
      </c>
      <c r="MT118" s="1">
        <f>COUNTIFS(#REF!,LT118,#REF!,1,#REF!,"&gt;="&amp;MI118,#REF!,"&lt;="&amp;MH118,#REF!,"&lt;="&amp;ME118,#REF!,"&gt;="&amp;MF118)</f>
        <v/>
      </c>
      <c r="MU118" s="1">
        <f>COUNTIFS(#REF!,LT118,#REF!,0,#REF!,"&gt;="&amp;MI118,#REF!,"&lt;="&amp;MH118,#REF!,"&lt;="&amp;ME118,#REF!,"&gt;="&amp;MF118)</f>
        <v/>
      </c>
      <c r="MV118" s="1">
        <f>COUNTIFS(#REF!,LT118,#REF!,1,#REF!,"&gt;="&amp;MI118,#REF!,"&lt;="&amp;MH118,#REF!,"="&amp;KZ118,#REF!,"="&amp;LA118,#REF!,"&lt;="&amp;ME118,#REF!,"&gt;="&amp;MF118)</f>
        <v/>
      </c>
      <c r="MW118" s="1">
        <f>COUNTIFS(#REF!,LT118,#REF!,0,#REF!,"&gt;="&amp;MI118,#REF!,"&lt;="&amp;MH118,#REF!,"="&amp;KZ118,#REF!,"="&amp;LA118,#REF!,"&lt;="&amp;ME118,#REF!,"&gt;="&amp;MF118)</f>
        <v/>
      </c>
      <c r="MX118" s="1">
        <f>COUNTIFS(#REF!,LT118,#REF!,1,#REF!,"&gt;="&amp;MC118,#REF!,"&lt;="&amp;MB118,#REF!,"&lt;="&amp;ME118,#REF!,"&gt;="&amp;MF118)</f>
        <v/>
      </c>
      <c r="MY118" s="1">
        <f>COUNTIFS(#REF!,LT118,#REF!,0,#REF!,"&gt;="&amp;MC118,#REF!,"&lt;="&amp;MB118,#REF!,"&lt;="&amp;ME118,#REF!,"&gt;="&amp;MF118)</f>
        <v/>
      </c>
      <c r="MZ118" s="1">
        <f>COUNTIFS(#REF!,LT118,#REF!,1,#REF!,"&lt;="&amp;ME118,#REF!,"&gt;="&amp;MF118,#REF!,"="&amp;KV118,#REF!,"="&amp;KX118)</f>
        <v/>
      </c>
      <c r="NA118" s="1">
        <f>COUNTIFS(#REF!,LT118,#REF!,0,#REF!,"&lt;="&amp;ME118,#REF!,"&gt;="&amp;MF118,#REF!,"="&amp;KV118,#REF!,"="&amp;KX118)</f>
        <v/>
      </c>
      <c r="NB118" s="1">
        <f>COUNTIFS(#REF!,LT118,#REF!,1,#REF!,"&lt;="&amp;ME118,#REF!,"&gt;="&amp;MF118,#REF!,"="&amp;KW118,#REF!,"="&amp;KY118)</f>
        <v/>
      </c>
      <c r="NC118" s="1">
        <f>COUNTIFS(#REF!,LT118,#REF!,0,#REF!,"&lt;="&amp;ME118,#REF!,"&gt;="&amp;MF118,#REF!,"="&amp;KW118,#REF!,"="&amp;KY118)</f>
        <v/>
      </c>
      <c r="ND118" s="1">
        <f>MP118+MR118+MT118+MV118+MX118+MZ118+NB118</f>
        <v/>
      </c>
      <c r="NE118" s="1">
        <f>MQ118+MS118+MU118+MW118+MY118+NA118+NC118</f>
        <v/>
      </c>
      <c r="NF118" s="1">
        <f>ND118+NE118</f>
        <v/>
      </c>
      <c r="NG118" s="33">
        <f>ND118/(ND118+NE118)</f>
        <v/>
      </c>
      <c r="NH118" s="3">
        <f>1/NG118</f>
        <v/>
      </c>
      <c r="NI118" s="1">
        <f>LI118</f>
        <v/>
      </c>
      <c r="NJ118" s="79">
        <f>((1-NG118)*(1/(NI118-1))*0.98-(NG118*1))</f>
        <v/>
      </c>
      <c r="NK118" s="34">
        <f>IF(LR118&lt;0.9,0,IF(AND(LR118&gt;1.1),0,1))</f>
        <v/>
      </c>
      <c r="NL118" s="34">
        <f>IF(LS118&lt;0.9,0,IF(AND(LS118&gt;1.1),0,1))</f>
        <v/>
      </c>
      <c r="NM118" s="32">
        <f>IF(NF118&gt;99,1,0)</f>
        <v/>
      </c>
      <c r="NN118" s="32">
        <f>IF(NJ118&gt;0.0799,1,0)</f>
        <v/>
      </c>
      <c r="NO118" s="32">
        <f>IF(NJ118&gt;NQ118,1,0)</f>
        <v/>
      </c>
      <c r="NP118" s="32">
        <f>NM118+NN118+NO118+NK118+NL118</f>
        <v/>
      </c>
      <c r="NQ118" s="79">
        <f>(((100*NG118)*(NI118-1)*0.98)-((1-NG118)*100))/100</f>
        <v/>
      </c>
      <c r="NR118" s="34">
        <f>IF(LR118&lt;0.9,0,IF(AND(LR118&gt;1.1),0,1))</f>
        <v/>
      </c>
      <c r="NS118" s="34">
        <f>IF(LS118&lt;0.9,0,IF(AND(LS118&gt;1.1),0,1))</f>
        <v/>
      </c>
      <c r="NT118" s="32">
        <f>IF(NF118&gt;99,1,0)</f>
        <v/>
      </c>
      <c r="NU118" s="32">
        <f>IF(NQ118&gt;0.0799,1,0)</f>
        <v/>
      </c>
      <c r="NV118" s="32">
        <f>IF(NQ118&gt;NJ118,1,0)</f>
        <v/>
      </c>
      <c r="NW118" s="32">
        <f>NT118+NU118+NV118+NR118+NS118</f>
        <v/>
      </c>
      <c r="NX118">
        <f>IF(NP118=5,"LayAway0-1",IF(AND(NW118=5),"BackAway0-1",""))</f>
        <v/>
      </c>
      <c r="NY118">
        <f>IF(NP118=5,KO118,IF(AND(NW118=5),KO118,""))</f>
        <v/>
      </c>
      <c r="NZ118">
        <f>IF(NP118=5,"Match Odds",IF(AND(NW118=5),"Match Odds",""))</f>
        <v/>
      </c>
      <c r="OA118">
        <f>IF(NP118=5,KP118,IF(AND(NW118=5),KP118,""))</f>
        <v/>
      </c>
      <c r="OB118">
        <f>IF(NP118=5,"MATCH_ODDS",IF(AND(NW118=5),"MATCH_ODDS",""))</f>
        <v/>
      </c>
      <c r="OC118">
        <f>IF(NP118=5,"LAY",IF(AND(NW118=5),"BACK",""))</f>
        <v/>
      </c>
    </row>
    <row r="119" ht="16.5" customHeight="1" thickBot="1" thickTop="1">
      <c r="A119" s="2" t="n"/>
      <c r="KN119" s="1">
        <f>IF(INDEX(#REF!,MATCH('HT 0-1'!D119,#REF!,0))=INDEX(#REF!,MATCH('HT 0-1'!D119,#REF!,0)),INDEX(#REF!,MATCH('HT 0-1'!D119,#REF!,0)),"ERROR")</f>
        <v/>
      </c>
      <c r="KO119" s="1">
        <f>IF(INDEX(#REF!,MATCH('HT 0-1'!E119,#REF!,0))=INDEX(#REF!,MATCH('HT 0-1'!E119,#REF!,0)),INDEX(#REF!,MATCH('HT 0-1'!E119,#REF!,0)),"ERROR")</f>
        <v/>
      </c>
      <c r="KP119" s="1">
        <f>KN119&amp;" v "&amp;KO119</f>
        <v/>
      </c>
      <c r="KQ119">
        <f>B119&amp;"_"&amp;C119</f>
        <v/>
      </c>
      <c r="KR119" s="1">
        <f>IF((HW119/KK119)&lt;0.335,"G",IF((HW119/KK119)&gt;0.67,"R","A"))</f>
        <v/>
      </c>
      <c r="KS119" s="1">
        <f>IF((HX119/KK119)&lt;0.335,"G",IF((HX119/KK119)&gt;0.67,"R","A"))</f>
        <v/>
      </c>
      <c r="KT119" s="1">
        <f>IF((IH119/KK119)&lt;0.335,"G",IF((IH119/KK119)&gt;0.67,"R","A"))</f>
        <v/>
      </c>
      <c r="KU119" s="1">
        <f>IF((II119/KK119)&lt;0.335,"G",IF((II119/KK119)&gt;0.67,"R","A"))</f>
        <v/>
      </c>
      <c r="KV119" s="1">
        <f>IF((HZ119/KK119)&lt;0.335,"G",IF((HZ119/KK119)&gt;0.67,"R","A"))</f>
        <v/>
      </c>
      <c r="KW119" s="1">
        <f>IF((HY119/KK119)&lt;0.335,"G",IF((HY119/KK119)&gt;0.67,"R","A"))</f>
        <v/>
      </c>
      <c r="KX119" s="1">
        <f>IF((IK119/KK119)&lt;0.335,"G",IF((IK119/KK119)&gt;0.67,"R","A"))</f>
        <v/>
      </c>
      <c r="KY119" s="1">
        <f>IF((IJ119/KK119)&lt;0.335,"G",IF((IJ119/KK119)&gt;0.67,"R","A"))</f>
        <v/>
      </c>
      <c r="KZ119" s="1">
        <f>IF((HQ119/KK119)&lt;0.335,"G",IF((HQ119/KK119)&gt;0.67,"R","A"))</f>
        <v/>
      </c>
      <c r="LA119" s="1">
        <f>IF((IB119/KK119)&lt;0.335,"G",IF((IB119/KK119)&gt;0.67,"R","A"))</f>
        <v/>
      </c>
      <c r="LB119">
        <f>IF(LQ119="0-1",INDEX(Scrape!#REF!,MATCH('HT 0-1'!KP119,Scrape!$B:$B,0)),"")</f>
        <v/>
      </c>
      <c r="LC119">
        <f>IF(LQ119="0-1",INDEX(Scrape!$A:$A,MATCH('HT 0-1'!KP119,Scrape!$B:$B,0)),"")</f>
        <v/>
      </c>
      <c r="LD119">
        <f>IF(LQ119="0-1",INDEX(Scrape!$B:$B,MATCH('HT 0-1'!KP119,Scrape!$B:$B,0)),"")</f>
        <v/>
      </c>
      <c r="LE119">
        <f>IF(LQ119="0-1",INDEX(Scrape!$C:$C,MATCH('HT 0-1'!KP119,Scrape!$B:$B,0)),"")</f>
        <v/>
      </c>
      <c r="LF119">
        <f>IF(LQ119="0-1",INDEX(Scrape!$D:$D,MATCH('HT 0-1'!KP119,Scrape!$B:$B,0)),"")</f>
        <v/>
      </c>
      <c r="LG119">
        <f>IF(LQ119="0-1",INDEX(Scrape!$E:$E,MATCH('HT 0-1'!KP119,Scrape!$B:$B,0)),"")</f>
        <v/>
      </c>
      <c r="LH119">
        <f>IF(LQ119="0-1",INDEX(Scrape!$F:$F,MATCH('HT 0-1'!KP119,Scrape!$B:$B,0)),"")</f>
        <v/>
      </c>
      <c r="LI119">
        <f>IF(LQ119="0-1",INDEX(Scrape!$G:$G,MATCH('HT 0-1'!KP119,Scrape!$B:$B,0)),"")</f>
        <v/>
      </c>
      <c r="LJ119">
        <f>IF(LQ119="0-1",INDEX(Scrape!$H:$H,MATCH('HT 0-1'!KP119,Scrape!$B:$B,0)),"")</f>
        <v/>
      </c>
      <c r="LK119">
        <f>IF(LQ119="0-1",INDEX(Scrape!$I:$I,MATCH('HT 0-1'!KP119,Scrape!$B:$B,0)),"")</f>
        <v/>
      </c>
      <c r="LL119">
        <f>IF(LQ119="0-1",INDEX(Scrape!$J:$J,MATCH('HT 0-1'!KP119,Scrape!$B:$B,0)),"")</f>
        <v/>
      </c>
      <c r="LM119">
        <f>IF(LQ119="0-1",INDEX(Scrape!$K:$K,MATCH('HT 0-1'!KP119,Scrape!$B:$B,0)),"")</f>
        <v/>
      </c>
      <c r="LN119">
        <f>IF(LQ119="0-1",INDEX(Scrape!$L:$L,MATCH('HT 0-1'!KP119,Scrape!$B:$B,0)),"")</f>
        <v/>
      </c>
      <c r="LO119">
        <f>IF(LQ119="0-1",INDEX(Scrape!$M:$M,MATCH('HT 0-1'!KP119,Scrape!$B:$B,0)),"")</f>
        <v/>
      </c>
      <c r="LP119">
        <f>IF(LQ119="0-1",INDEX(Scrape!$N:$N,MATCH('HT 0-1'!KP119,Scrape!$B:$B,0)),"")</f>
        <v/>
      </c>
      <c r="LQ119">
        <f>INDEX(Scrape!$O:$O,MATCH('HT 0-1'!KP119,Scrape!$B:$B,0))</f>
        <v/>
      </c>
      <c r="LR119">
        <f>(1/LJ119)+(1/LI119)+(1/LH119)</f>
        <v/>
      </c>
      <c r="LS119">
        <f>(1/LG119)+(1/LF119)+(1/LE119)</f>
        <v/>
      </c>
      <c r="LT119" s="8">
        <f>IF(INDEX(#REF!,MATCH(KQ119,#REF!,0))=INDEX(#REF!,MATCH(KQ119,#REF!,0)),INDEX(#REF!,MATCH(KQ119,#REF!,0)),"ERROR")</f>
        <v/>
      </c>
      <c r="LU119" s="4">
        <f>IF(KR119="G",2,IF(KR119="R",0.5,IF(KR119="A",1)))</f>
        <v/>
      </c>
      <c r="LV119" s="4">
        <f>IF(KS119="G",0.5,IF(KS119="R",2,IF(KS119="A",1)))</f>
        <v/>
      </c>
      <c r="LW119" s="4">
        <f>IF(KT119="G",2,IF(KT119="R",0.5,IF(KT119="A",1)))</f>
        <v/>
      </c>
      <c r="LX119" s="4">
        <f>IF(KU119="G",0.5,IF(KU119="R",2,IF(KU119="A",1)))</f>
        <v/>
      </c>
      <c r="LY119" s="7">
        <f>(LK119*(LU119+LX119)+(LL119*(LU119+LX119)))</f>
        <v/>
      </c>
      <c r="LZ119" s="7">
        <f>(LN119*(LV119+LW119)+(LO119*(LV119+LW119)))</f>
        <v/>
      </c>
      <c r="MA119" s="11">
        <f>LY119-LZ119</f>
        <v/>
      </c>
      <c r="MB119" s="5">
        <f>MA119+2</f>
        <v/>
      </c>
      <c r="MC119" s="6">
        <f>MA119-2</f>
        <v/>
      </c>
      <c r="MD119" s="4">
        <f>LE119</f>
        <v/>
      </c>
      <c r="ME119" s="9">
        <f>IF(MD119=0,1000,MD119+0.75)</f>
        <v/>
      </c>
      <c r="MF119" s="10">
        <f>IF(MD119=0,0,MD119-0.75)</f>
        <v/>
      </c>
      <c r="MG119" s="4">
        <f>((LM119*(LU119+LX119))-((LP119*(LV119+LW119))))</f>
        <v/>
      </c>
      <c r="MH119" s="9">
        <f>MG119*1.2</f>
        <v/>
      </c>
      <c r="MI119" s="10">
        <f>MG119*0.8</f>
        <v/>
      </c>
      <c r="MJ119">
        <f>IFERROR(NX119,"")</f>
        <v/>
      </c>
      <c r="MK119">
        <f>IFERROR(NY119,"")</f>
        <v/>
      </c>
      <c r="ML119">
        <f>IFERROR(NZ119,"")</f>
        <v/>
      </c>
      <c r="MM119">
        <f>IFERROR(OA119,"")</f>
        <v/>
      </c>
      <c r="MN119">
        <f>IFERROR(OB119,"")</f>
        <v/>
      </c>
      <c r="MO119">
        <f>IFERROR(OC119,"")</f>
        <v/>
      </c>
      <c r="MP119" s="1">
        <f>COUNTIFS(#REF!,LT119,#REF!,1,#REF!,"&gt;="&amp;MC119,#REF!,"&lt;="&amp;MB119,#REF!,"&lt;="&amp;ME119,#REF!,"&gt;="&amp;MF119,#REF!,"="&amp;KV119,#REF!,"="&amp;KX119)</f>
        <v/>
      </c>
      <c r="MQ119" s="1">
        <f>COUNTIFS(#REF!,LT119,#REF!,0,#REF!,"&gt;="&amp;MC119,#REF!,"&lt;="&amp;MB119,#REF!,"&lt;="&amp;ME119,#REF!,"&gt;="&amp;MF119,#REF!,"="&amp;KV119,#REF!,"="&amp;KX119)</f>
        <v/>
      </c>
      <c r="MR119" s="1">
        <f>COUNTIFS(#REF!,LT119,#REF!,1,#REF!,"&gt;="&amp;MC119,#REF!,"&lt;="&amp;MB119,#REF!,"&lt;="&amp;ME119,#REF!,"&gt;="&amp;MF119,#REF!,"="&amp;KW119,#REF!,"="&amp;KY119)</f>
        <v/>
      </c>
      <c r="MS119" s="1">
        <f>COUNTIFS(#REF!,LT119,#REF!,0,#REF!,"&gt;="&amp;MC119,#REF!,"&lt;="&amp;MB119,#REF!,"&lt;="&amp;ME119,#REF!,"&gt;="&amp;MF119,#REF!,"="&amp;KW119,#REF!,"="&amp;KY119)</f>
        <v/>
      </c>
      <c r="MT119" s="1">
        <f>COUNTIFS(#REF!,LT119,#REF!,1,#REF!,"&gt;="&amp;MI119,#REF!,"&lt;="&amp;MH119,#REF!,"&lt;="&amp;ME119,#REF!,"&gt;="&amp;MF119)</f>
        <v/>
      </c>
      <c r="MU119" s="1">
        <f>COUNTIFS(#REF!,LT119,#REF!,0,#REF!,"&gt;="&amp;MI119,#REF!,"&lt;="&amp;MH119,#REF!,"&lt;="&amp;ME119,#REF!,"&gt;="&amp;MF119)</f>
        <v/>
      </c>
      <c r="MV119" s="1">
        <f>COUNTIFS(#REF!,LT119,#REF!,1,#REF!,"&gt;="&amp;MI119,#REF!,"&lt;="&amp;MH119,#REF!,"="&amp;KZ119,#REF!,"="&amp;LA119,#REF!,"&lt;="&amp;ME119,#REF!,"&gt;="&amp;MF119)</f>
        <v/>
      </c>
      <c r="MW119" s="1">
        <f>COUNTIFS(#REF!,LT119,#REF!,0,#REF!,"&gt;="&amp;MI119,#REF!,"&lt;="&amp;MH119,#REF!,"="&amp;KZ119,#REF!,"="&amp;LA119,#REF!,"&lt;="&amp;ME119,#REF!,"&gt;="&amp;MF119)</f>
        <v/>
      </c>
      <c r="MX119" s="1">
        <f>COUNTIFS(#REF!,LT119,#REF!,1,#REF!,"&gt;="&amp;MC119,#REF!,"&lt;="&amp;MB119,#REF!,"&lt;="&amp;ME119,#REF!,"&gt;="&amp;MF119)</f>
        <v/>
      </c>
      <c r="MY119" s="1">
        <f>COUNTIFS(#REF!,LT119,#REF!,0,#REF!,"&gt;="&amp;MC119,#REF!,"&lt;="&amp;MB119,#REF!,"&lt;="&amp;ME119,#REF!,"&gt;="&amp;MF119)</f>
        <v/>
      </c>
      <c r="MZ119" s="1">
        <f>COUNTIFS(#REF!,LT119,#REF!,1,#REF!,"&lt;="&amp;ME119,#REF!,"&gt;="&amp;MF119,#REF!,"="&amp;KV119,#REF!,"="&amp;KX119)</f>
        <v/>
      </c>
      <c r="NA119" s="1">
        <f>COUNTIFS(#REF!,LT119,#REF!,0,#REF!,"&lt;="&amp;ME119,#REF!,"&gt;="&amp;MF119,#REF!,"="&amp;KV119,#REF!,"="&amp;KX119)</f>
        <v/>
      </c>
      <c r="NB119" s="1">
        <f>COUNTIFS(#REF!,LT119,#REF!,1,#REF!,"&lt;="&amp;ME119,#REF!,"&gt;="&amp;MF119,#REF!,"="&amp;KW119,#REF!,"="&amp;KY119)</f>
        <v/>
      </c>
      <c r="NC119" s="1">
        <f>COUNTIFS(#REF!,LT119,#REF!,0,#REF!,"&lt;="&amp;ME119,#REF!,"&gt;="&amp;MF119,#REF!,"="&amp;KW119,#REF!,"="&amp;KY119)</f>
        <v/>
      </c>
      <c r="ND119" s="1">
        <f>MP119+MR119+MT119+MV119+MX119+MZ119+NB119</f>
        <v/>
      </c>
      <c r="NE119" s="1">
        <f>MQ119+MS119+MU119+MW119+MY119+NA119+NC119</f>
        <v/>
      </c>
      <c r="NF119" s="1">
        <f>ND119+NE119</f>
        <v/>
      </c>
      <c r="NG119" s="33">
        <f>ND119/(ND119+NE119)</f>
        <v/>
      </c>
      <c r="NH119" s="3">
        <f>1/NG119</f>
        <v/>
      </c>
      <c r="NI119" s="1">
        <f>LI119</f>
        <v/>
      </c>
      <c r="NJ119" s="79">
        <f>((1-NG119)*(1/(NI119-1))*0.98-(NG119*1))</f>
        <v/>
      </c>
      <c r="NK119" s="34">
        <f>IF(LR119&lt;0.9,0,IF(AND(LR119&gt;1.1),0,1))</f>
        <v/>
      </c>
      <c r="NL119" s="34">
        <f>IF(LS119&lt;0.9,0,IF(AND(LS119&gt;1.1),0,1))</f>
        <v/>
      </c>
      <c r="NM119" s="32">
        <f>IF(NF119&gt;99,1,0)</f>
        <v/>
      </c>
      <c r="NN119" s="32">
        <f>IF(NJ119&gt;0.0799,1,0)</f>
        <v/>
      </c>
      <c r="NO119" s="32">
        <f>IF(NJ119&gt;NQ119,1,0)</f>
        <v/>
      </c>
      <c r="NP119" s="32">
        <f>NM119+NN119+NO119+NK119+NL119</f>
        <v/>
      </c>
      <c r="NQ119" s="79">
        <f>(((100*NG119)*(NI119-1)*0.98)-((1-NG119)*100))/100</f>
        <v/>
      </c>
      <c r="NR119" s="34">
        <f>IF(LR119&lt;0.9,0,IF(AND(LR119&gt;1.1),0,1))</f>
        <v/>
      </c>
      <c r="NS119" s="34">
        <f>IF(LS119&lt;0.9,0,IF(AND(LS119&gt;1.1),0,1))</f>
        <v/>
      </c>
      <c r="NT119" s="32">
        <f>IF(NF119&gt;99,1,0)</f>
        <v/>
      </c>
      <c r="NU119" s="32">
        <f>IF(NQ119&gt;0.0799,1,0)</f>
        <v/>
      </c>
      <c r="NV119" s="32">
        <f>IF(NQ119&gt;NJ119,1,0)</f>
        <v/>
      </c>
      <c r="NW119" s="32">
        <f>NT119+NU119+NV119+NR119+NS119</f>
        <v/>
      </c>
      <c r="NX119">
        <f>IF(NP119=5,"LayAway0-1",IF(AND(NW119=5),"BackAway0-1",""))</f>
        <v/>
      </c>
      <c r="NY119">
        <f>IF(NP119=5,KO119,IF(AND(NW119=5),KO119,""))</f>
        <v/>
      </c>
      <c r="NZ119">
        <f>IF(NP119=5,"Match Odds",IF(AND(NW119=5),"Match Odds",""))</f>
        <v/>
      </c>
      <c r="OA119">
        <f>IF(NP119=5,KP119,IF(AND(NW119=5),KP119,""))</f>
        <v/>
      </c>
      <c r="OB119">
        <f>IF(NP119=5,"MATCH_ODDS",IF(AND(NW119=5),"MATCH_ODDS",""))</f>
        <v/>
      </c>
      <c r="OC119">
        <f>IF(NP119=5,"LAY",IF(AND(NW119=5),"BACK",""))</f>
        <v/>
      </c>
    </row>
    <row r="120" ht="16.5" customHeight="1" thickBot="1" thickTop="1">
      <c r="A120" s="2" t="n"/>
      <c r="KN120" s="1">
        <f>IF(INDEX(#REF!,MATCH('HT 0-1'!D120,#REF!,0))=INDEX(#REF!,MATCH('HT 0-1'!D120,#REF!,0)),INDEX(#REF!,MATCH('HT 0-1'!D120,#REF!,0)),"ERROR")</f>
        <v/>
      </c>
      <c r="KO120" s="1">
        <f>IF(INDEX(#REF!,MATCH('HT 0-1'!E120,#REF!,0))=INDEX(#REF!,MATCH('HT 0-1'!E120,#REF!,0)),INDEX(#REF!,MATCH('HT 0-1'!E120,#REF!,0)),"ERROR")</f>
        <v/>
      </c>
      <c r="KP120" s="1">
        <f>KN120&amp;" v "&amp;KO120</f>
        <v/>
      </c>
      <c r="KQ120">
        <f>B120&amp;"_"&amp;C120</f>
        <v/>
      </c>
      <c r="KR120" s="1">
        <f>IF((HW120/KK120)&lt;0.335,"G",IF((HW120/KK120)&gt;0.67,"R","A"))</f>
        <v/>
      </c>
      <c r="KS120" s="1">
        <f>IF((HX120/KK120)&lt;0.335,"G",IF((HX120/KK120)&gt;0.67,"R","A"))</f>
        <v/>
      </c>
      <c r="KT120" s="1">
        <f>IF((IH120/KK120)&lt;0.335,"G",IF((IH120/KK120)&gt;0.67,"R","A"))</f>
        <v/>
      </c>
      <c r="KU120" s="1">
        <f>IF((II120/KK120)&lt;0.335,"G",IF((II120/KK120)&gt;0.67,"R","A"))</f>
        <v/>
      </c>
      <c r="KV120" s="1">
        <f>IF((HZ120/KK120)&lt;0.335,"G",IF((HZ120/KK120)&gt;0.67,"R","A"))</f>
        <v/>
      </c>
      <c r="KW120" s="1">
        <f>IF((HY120/KK120)&lt;0.335,"G",IF((HY120/KK120)&gt;0.67,"R","A"))</f>
        <v/>
      </c>
      <c r="KX120" s="1">
        <f>IF((IK120/KK120)&lt;0.335,"G",IF((IK120/KK120)&gt;0.67,"R","A"))</f>
        <v/>
      </c>
      <c r="KY120" s="1">
        <f>IF((IJ120/KK120)&lt;0.335,"G",IF((IJ120/KK120)&gt;0.67,"R","A"))</f>
        <v/>
      </c>
      <c r="KZ120" s="1">
        <f>IF((HQ120/KK120)&lt;0.335,"G",IF((HQ120/KK120)&gt;0.67,"R","A"))</f>
        <v/>
      </c>
      <c r="LA120" s="1">
        <f>IF((IB120/KK120)&lt;0.335,"G",IF((IB120/KK120)&gt;0.67,"R","A"))</f>
        <v/>
      </c>
      <c r="LB120">
        <f>IF(LQ120="0-1",INDEX(Scrape!#REF!,MATCH('HT 0-1'!KP120,Scrape!$B:$B,0)),"")</f>
        <v/>
      </c>
      <c r="LC120">
        <f>IF(LQ120="0-1",INDEX(Scrape!$A:$A,MATCH('HT 0-1'!KP120,Scrape!$B:$B,0)),"")</f>
        <v/>
      </c>
      <c r="LD120">
        <f>IF(LQ120="0-1",INDEX(Scrape!$B:$B,MATCH('HT 0-1'!KP120,Scrape!$B:$B,0)),"")</f>
        <v/>
      </c>
      <c r="LE120">
        <f>IF(LQ120="0-1",INDEX(Scrape!$C:$C,MATCH('HT 0-1'!KP120,Scrape!$B:$B,0)),"")</f>
        <v/>
      </c>
      <c r="LF120">
        <f>IF(LQ120="0-1",INDEX(Scrape!$D:$D,MATCH('HT 0-1'!KP120,Scrape!$B:$B,0)),"")</f>
        <v/>
      </c>
      <c r="LG120">
        <f>IF(LQ120="0-1",INDEX(Scrape!$E:$E,MATCH('HT 0-1'!KP120,Scrape!$B:$B,0)),"")</f>
        <v/>
      </c>
      <c r="LH120">
        <f>IF(LQ120="0-1",INDEX(Scrape!$F:$F,MATCH('HT 0-1'!KP120,Scrape!$B:$B,0)),"")</f>
        <v/>
      </c>
      <c r="LI120">
        <f>IF(LQ120="0-1",INDEX(Scrape!$G:$G,MATCH('HT 0-1'!KP120,Scrape!$B:$B,0)),"")</f>
        <v/>
      </c>
      <c r="LJ120">
        <f>IF(LQ120="0-1",INDEX(Scrape!$H:$H,MATCH('HT 0-1'!KP120,Scrape!$B:$B,0)),"")</f>
        <v/>
      </c>
      <c r="LK120">
        <f>IF(LQ120="0-1",INDEX(Scrape!$I:$I,MATCH('HT 0-1'!KP120,Scrape!$B:$B,0)),"")</f>
        <v/>
      </c>
      <c r="LL120">
        <f>IF(LQ120="0-1",INDEX(Scrape!$J:$J,MATCH('HT 0-1'!KP120,Scrape!$B:$B,0)),"")</f>
        <v/>
      </c>
      <c r="LM120">
        <f>IF(LQ120="0-1",INDEX(Scrape!$K:$K,MATCH('HT 0-1'!KP120,Scrape!$B:$B,0)),"")</f>
        <v/>
      </c>
      <c r="LN120">
        <f>IF(LQ120="0-1",INDEX(Scrape!$L:$L,MATCH('HT 0-1'!KP120,Scrape!$B:$B,0)),"")</f>
        <v/>
      </c>
      <c r="LO120">
        <f>IF(LQ120="0-1",INDEX(Scrape!$M:$M,MATCH('HT 0-1'!KP120,Scrape!$B:$B,0)),"")</f>
        <v/>
      </c>
      <c r="LP120">
        <f>IF(LQ120="0-1",INDEX(Scrape!$N:$N,MATCH('HT 0-1'!KP120,Scrape!$B:$B,0)),"")</f>
        <v/>
      </c>
      <c r="LQ120">
        <f>INDEX(Scrape!$O:$O,MATCH('HT 0-1'!KP120,Scrape!$B:$B,0))</f>
        <v/>
      </c>
      <c r="LR120">
        <f>(1/LJ120)+(1/LI120)+(1/LH120)</f>
        <v/>
      </c>
      <c r="LS120">
        <f>(1/LG120)+(1/LF120)+(1/LE120)</f>
        <v/>
      </c>
      <c r="LT120" s="8">
        <f>IF(INDEX(#REF!,MATCH(KQ120,#REF!,0))=INDEX(#REF!,MATCH(KQ120,#REF!,0)),INDEX(#REF!,MATCH(KQ120,#REF!,0)),"ERROR")</f>
        <v/>
      </c>
      <c r="LU120" s="4">
        <f>IF(KR120="G",2,IF(KR120="R",0.5,IF(KR120="A",1)))</f>
        <v/>
      </c>
      <c r="LV120" s="4">
        <f>IF(KS120="G",0.5,IF(KS120="R",2,IF(KS120="A",1)))</f>
        <v/>
      </c>
      <c r="LW120" s="4">
        <f>IF(KT120="G",2,IF(KT120="R",0.5,IF(KT120="A",1)))</f>
        <v/>
      </c>
      <c r="LX120" s="4">
        <f>IF(KU120="G",0.5,IF(KU120="R",2,IF(KU120="A",1)))</f>
        <v/>
      </c>
      <c r="LY120" s="7">
        <f>(LK120*(LU120+LX120)+(LL120*(LU120+LX120)))</f>
        <v/>
      </c>
      <c r="LZ120" s="7">
        <f>(LN120*(LV120+LW120)+(LO120*(LV120+LW120)))</f>
        <v/>
      </c>
      <c r="MA120" s="11">
        <f>LY120-LZ120</f>
        <v/>
      </c>
      <c r="MB120" s="5">
        <f>MA120+2</f>
        <v/>
      </c>
      <c r="MC120" s="6">
        <f>MA120-2</f>
        <v/>
      </c>
      <c r="MD120" s="4">
        <f>LE120</f>
        <v/>
      </c>
      <c r="ME120" s="9">
        <f>IF(MD120=0,1000,MD120+0.75)</f>
        <v/>
      </c>
      <c r="MF120" s="10">
        <f>IF(MD120=0,0,MD120-0.75)</f>
        <v/>
      </c>
      <c r="MG120" s="4">
        <f>((LM120*(LU120+LX120))-((LP120*(LV120+LW120))))</f>
        <v/>
      </c>
      <c r="MH120" s="9">
        <f>MG120*1.2</f>
        <v/>
      </c>
      <c r="MI120" s="10">
        <f>MG120*0.8</f>
        <v/>
      </c>
      <c r="MJ120">
        <f>IFERROR(NX120,"")</f>
        <v/>
      </c>
      <c r="MK120">
        <f>IFERROR(NY120,"")</f>
        <v/>
      </c>
      <c r="ML120">
        <f>IFERROR(NZ120,"")</f>
        <v/>
      </c>
      <c r="MM120">
        <f>IFERROR(OA120,"")</f>
        <v/>
      </c>
      <c r="MN120">
        <f>IFERROR(OB120,"")</f>
        <v/>
      </c>
      <c r="MO120">
        <f>IFERROR(OC120,"")</f>
        <v/>
      </c>
      <c r="MP120" s="1">
        <f>COUNTIFS(#REF!,LT120,#REF!,1,#REF!,"&gt;="&amp;MC120,#REF!,"&lt;="&amp;MB120,#REF!,"&lt;="&amp;ME120,#REF!,"&gt;="&amp;MF120,#REF!,"="&amp;KV120,#REF!,"="&amp;KX120)</f>
        <v/>
      </c>
      <c r="MQ120" s="1">
        <f>COUNTIFS(#REF!,LT120,#REF!,0,#REF!,"&gt;="&amp;MC120,#REF!,"&lt;="&amp;MB120,#REF!,"&lt;="&amp;ME120,#REF!,"&gt;="&amp;MF120,#REF!,"="&amp;KV120,#REF!,"="&amp;KX120)</f>
        <v/>
      </c>
      <c r="MR120" s="1">
        <f>COUNTIFS(#REF!,LT120,#REF!,1,#REF!,"&gt;="&amp;MC120,#REF!,"&lt;="&amp;MB120,#REF!,"&lt;="&amp;ME120,#REF!,"&gt;="&amp;MF120,#REF!,"="&amp;KW120,#REF!,"="&amp;KY120)</f>
        <v/>
      </c>
      <c r="MS120" s="1">
        <f>COUNTIFS(#REF!,LT120,#REF!,0,#REF!,"&gt;="&amp;MC120,#REF!,"&lt;="&amp;MB120,#REF!,"&lt;="&amp;ME120,#REF!,"&gt;="&amp;MF120,#REF!,"="&amp;KW120,#REF!,"="&amp;KY120)</f>
        <v/>
      </c>
      <c r="MT120" s="1">
        <f>COUNTIFS(#REF!,LT120,#REF!,1,#REF!,"&gt;="&amp;MI120,#REF!,"&lt;="&amp;MH120,#REF!,"&lt;="&amp;ME120,#REF!,"&gt;="&amp;MF120)</f>
        <v/>
      </c>
      <c r="MU120" s="1">
        <f>COUNTIFS(#REF!,LT120,#REF!,0,#REF!,"&gt;="&amp;MI120,#REF!,"&lt;="&amp;MH120,#REF!,"&lt;="&amp;ME120,#REF!,"&gt;="&amp;MF120)</f>
        <v/>
      </c>
      <c r="MV120" s="1">
        <f>COUNTIFS(#REF!,LT120,#REF!,1,#REF!,"&gt;="&amp;MI120,#REF!,"&lt;="&amp;MH120,#REF!,"="&amp;KZ120,#REF!,"="&amp;LA120,#REF!,"&lt;="&amp;ME120,#REF!,"&gt;="&amp;MF120)</f>
        <v/>
      </c>
      <c r="MW120" s="1">
        <f>COUNTIFS(#REF!,LT120,#REF!,0,#REF!,"&gt;="&amp;MI120,#REF!,"&lt;="&amp;MH120,#REF!,"="&amp;KZ120,#REF!,"="&amp;LA120,#REF!,"&lt;="&amp;ME120,#REF!,"&gt;="&amp;MF120)</f>
        <v/>
      </c>
      <c r="MX120" s="1">
        <f>COUNTIFS(#REF!,LT120,#REF!,1,#REF!,"&gt;="&amp;MC120,#REF!,"&lt;="&amp;MB120,#REF!,"&lt;="&amp;ME120,#REF!,"&gt;="&amp;MF120)</f>
        <v/>
      </c>
      <c r="MY120" s="1">
        <f>COUNTIFS(#REF!,LT120,#REF!,0,#REF!,"&gt;="&amp;MC120,#REF!,"&lt;="&amp;MB120,#REF!,"&lt;="&amp;ME120,#REF!,"&gt;="&amp;MF120)</f>
        <v/>
      </c>
      <c r="MZ120" s="1">
        <f>COUNTIFS(#REF!,LT120,#REF!,1,#REF!,"&lt;="&amp;ME120,#REF!,"&gt;="&amp;MF120,#REF!,"="&amp;KV120,#REF!,"="&amp;KX120)</f>
        <v/>
      </c>
      <c r="NA120" s="1">
        <f>COUNTIFS(#REF!,LT120,#REF!,0,#REF!,"&lt;="&amp;ME120,#REF!,"&gt;="&amp;MF120,#REF!,"="&amp;KV120,#REF!,"="&amp;KX120)</f>
        <v/>
      </c>
      <c r="NB120" s="1">
        <f>COUNTIFS(#REF!,LT120,#REF!,1,#REF!,"&lt;="&amp;ME120,#REF!,"&gt;="&amp;MF120,#REF!,"="&amp;KW120,#REF!,"="&amp;KY120)</f>
        <v/>
      </c>
      <c r="NC120" s="1">
        <f>COUNTIFS(#REF!,LT120,#REF!,0,#REF!,"&lt;="&amp;ME120,#REF!,"&gt;="&amp;MF120,#REF!,"="&amp;KW120,#REF!,"="&amp;KY120)</f>
        <v/>
      </c>
      <c r="ND120" s="1">
        <f>MP120+MR120+MT120+MV120+MX120+MZ120+NB120</f>
        <v/>
      </c>
      <c r="NE120" s="1">
        <f>MQ120+MS120+MU120+MW120+MY120+NA120+NC120</f>
        <v/>
      </c>
      <c r="NF120" s="1">
        <f>ND120+NE120</f>
        <v/>
      </c>
      <c r="NG120" s="33">
        <f>ND120/(ND120+NE120)</f>
        <v/>
      </c>
      <c r="NH120" s="3">
        <f>1/NG120</f>
        <v/>
      </c>
      <c r="NI120" s="1">
        <f>LI120</f>
        <v/>
      </c>
      <c r="NJ120" s="79">
        <f>((1-NG120)*(1/(NI120-1))*0.98-(NG120*1))</f>
        <v/>
      </c>
      <c r="NK120" s="34">
        <f>IF(LR120&lt;0.9,0,IF(AND(LR120&gt;1.1),0,1))</f>
        <v/>
      </c>
      <c r="NL120" s="34">
        <f>IF(LS120&lt;0.9,0,IF(AND(LS120&gt;1.1),0,1))</f>
        <v/>
      </c>
      <c r="NM120" s="32">
        <f>IF(NF120&gt;99,1,0)</f>
        <v/>
      </c>
      <c r="NN120" s="32">
        <f>IF(NJ120&gt;0.0799,1,0)</f>
        <v/>
      </c>
      <c r="NO120" s="32">
        <f>IF(NJ120&gt;NQ120,1,0)</f>
        <v/>
      </c>
      <c r="NP120" s="32">
        <f>NM120+NN120+NO120+NK120+NL120</f>
        <v/>
      </c>
      <c r="NQ120" s="79">
        <f>(((100*NG120)*(NI120-1)*0.98)-((1-NG120)*100))/100</f>
        <v/>
      </c>
      <c r="NR120" s="34">
        <f>IF(LR120&lt;0.9,0,IF(AND(LR120&gt;1.1),0,1))</f>
        <v/>
      </c>
      <c r="NS120" s="34">
        <f>IF(LS120&lt;0.9,0,IF(AND(LS120&gt;1.1),0,1))</f>
        <v/>
      </c>
      <c r="NT120" s="32">
        <f>IF(NF120&gt;99,1,0)</f>
        <v/>
      </c>
      <c r="NU120" s="32">
        <f>IF(NQ120&gt;0.0799,1,0)</f>
        <v/>
      </c>
      <c r="NV120" s="32">
        <f>IF(NQ120&gt;NJ120,1,0)</f>
        <v/>
      </c>
      <c r="NW120" s="32">
        <f>NT120+NU120+NV120+NR120+NS120</f>
        <v/>
      </c>
      <c r="NX120">
        <f>IF(NP120=5,"LayAway0-1",IF(AND(NW120=5),"BackAway0-1",""))</f>
        <v/>
      </c>
      <c r="NY120">
        <f>IF(NP120=5,KO120,IF(AND(NW120=5),KO120,""))</f>
        <v/>
      </c>
      <c r="NZ120">
        <f>IF(NP120=5,"Match Odds",IF(AND(NW120=5),"Match Odds",""))</f>
        <v/>
      </c>
      <c r="OA120">
        <f>IF(NP120=5,KP120,IF(AND(NW120=5),KP120,""))</f>
        <v/>
      </c>
      <c r="OB120">
        <f>IF(NP120=5,"MATCH_ODDS",IF(AND(NW120=5),"MATCH_ODDS",""))</f>
        <v/>
      </c>
      <c r="OC120">
        <f>IF(NP120=5,"LAY",IF(AND(NW120=5),"BACK",""))</f>
        <v/>
      </c>
    </row>
    <row r="121" ht="16.5" customHeight="1" thickBot="1" thickTop="1">
      <c r="A121" s="2" t="n"/>
      <c r="KN121" s="1">
        <f>IF(INDEX(#REF!,MATCH('HT 0-1'!D121,#REF!,0))=INDEX(#REF!,MATCH('HT 0-1'!D121,#REF!,0)),INDEX(#REF!,MATCH('HT 0-1'!D121,#REF!,0)),"ERROR")</f>
        <v/>
      </c>
      <c r="KO121" s="1">
        <f>IF(INDEX(#REF!,MATCH('HT 0-1'!E121,#REF!,0))=INDEX(#REF!,MATCH('HT 0-1'!E121,#REF!,0)),INDEX(#REF!,MATCH('HT 0-1'!E121,#REF!,0)),"ERROR")</f>
        <v/>
      </c>
      <c r="KP121" s="1">
        <f>KN121&amp;" v "&amp;KO121</f>
        <v/>
      </c>
      <c r="KQ121">
        <f>B121&amp;"_"&amp;C121</f>
        <v/>
      </c>
      <c r="KR121" s="1">
        <f>IF((HW121/KK121)&lt;0.335,"G",IF((HW121/KK121)&gt;0.67,"R","A"))</f>
        <v/>
      </c>
      <c r="KS121" s="1">
        <f>IF((HX121/KK121)&lt;0.335,"G",IF((HX121/KK121)&gt;0.67,"R","A"))</f>
        <v/>
      </c>
      <c r="KT121" s="1">
        <f>IF((IH121/KK121)&lt;0.335,"G",IF((IH121/KK121)&gt;0.67,"R","A"))</f>
        <v/>
      </c>
      <c r="KU121" s="1">
        <f>IF((II121/KK121)&lt;0.335,"G",IF((II121/KK121)&gt;0.67,"R","A"))</f>
        <v/>
      </c>
      <c r="KV121" s="1">
        <f>IF((HZ121/KK121)&lt;0.335,"G",IF((HZ121/KK121)&gt;0.67,"R","A"))</f>
        <v/>
      </c>
      <c r="KW121" s="1">
        <f>IF((HY121/KK121)&lt;0.335,"G",IF((HY121/KK121)&gt;0.67,"R","A"))</f>
        <v/>
      </c>
      <c r="KX121" s="1">
        <f>IF((IK121/KK121)&lt;0.335,"G",IF((IK121/KK121)&gt;0.67,"R","A"))</f>
        <v/>
      </c>
      <c r="KY121" s="1">
        <f>IF((IJ121/KK121)&lt;0.335,"G",IF((IJ121/KK121)&gt;0.67,"R","A"))</f>
        <v/>
      </c>
      <c r="KZ121" s="1">
        <f>IF((HQ121/KK121)&lt;0.335,"G",IF((HQ121/KK121)&gt;0.67,"R","A"))</f>
        <v/>
      </c>
      <c r="LA121" s="1">
        <f>IF((IB121/KK121)&lt;0.335,"G",IF((IB121/KK121)&gt;0.67,"R","A"))</f>
        <v/>
      </c>
      <c r="LB121">
        <f>IF(LQ121="0-1",INDEX(Scrape!#REF!,MATCH('HT 0-1'!KP121,Scrape!$B:$B,0)),"")</f>
        <v/>
      </c>
      <c r="LC121">
        <f>IF(LQ121="0-1",INDEX(Scrape!$A:$A,MATCH('HT 0-1'!KP121,Scrape!$B:$B,0)),"")</f>
        <v/>
      </c>
      <c r="LD121">
        <f>IF(LQ121="0-1",INDEX(Scrape!$B:$B,MATCH('HT 0-1'!KP121,Scrape!$B:$B,0)),"")</f>
        <v/>
      </c>
      <c r="LE121">
        <f>IF(LQ121="0-1",INDEX(Scrape!$C:$C,MATCH('HT 0-1'!KP121,Scrape!$B:$B,0)),"")</f>
        <v/>
      </c>
      <c r="LF121">
        <f>IF(LQ121="0-1",INDEX(Scrape!$D:$D,MATCH('HT 0-1'!KP121,Scrape!$B:$B,0)),"")</f>
        <v/>
      </c>
      <c r="LG121">
        <f>IF(LQ121="0-1",INDEX(Scrape!$E:$E,MATCH('HT 0-1'!KP121,Scrape!$B:$B,0)),"")</f>
        <v/>
      </c>
      <c r="LH121">
        <f>IF(LQ121="0-1",INDEX(Scrape!$F:$F,MATCH('HT 0-1'!KP121,Scrape!$B:$B,0)),"")</f>
        <v/>
      </c>
      <c r="LI121">
        <f>IF(LQ121="0-1",INDEX(Scrape!$G:$G,MATCH('HT 0-1'!KP121,Scrape!$B:$B,0)),"")</f>
        <v/>
      </c>
      <c r="LJ121">
        <f>IF(LQ121="0-1",INDEX(Scrape!$H:$H,MATCH('HT 0-1'!KP121,Scrape!$B:$B,0)),"")</f>
        <v/>
      </c>
      <c r="LK121">
        <f>IF(LQ121="0-1",INDEX(Scrape!$I:$I,MATCH('HT 0-1'!KP121,Scrape!$B:$B,0)),"")</f>
        <v/>
      </c>
      <c r="LL121">
        <f>IF(LQ121="0-1",INDEX(Scrape!$J:$J,MATCH('HT 0-1'!KP121,Scrape!$B:$B,0)),"")</f>
        <v/>
      </c>
      <c r="LM121">
        <f>IF(LQ121="0-1",INDEX(Scrape!$K:$K,MATCH('HT 0-1'!KP121,Scrape!$B:$B,0)),"")</f>
        <v/>
      </c>
      <c r="LN121">
        <f>IF(LQ121="0-1",INDEX(Scrape!$L:$L,MATCH('HT 0-1'!KP121,Scrape!$B:$B,0)),"")</f>
        <v/>
      </c>
      <c r="LO121">
        <f>IF(LQ121="0-1",INDEX(Scrape!$M:$M,MATCH('HT 0-1'!KP121,Scrape!$B:$B,0)),"")</f>
        <v/>
      </c>
      <c r="LP121">
        <f>IF(LQ121="0-1",INDEX(Scrape!$N:$N,MATCH('HT 0-1'!KP121,Scrape!$B:$B,0)),"")</f>
        <v/>
      </c>
      <c r="LQ121">
        <f>INDEX(Scrape!$O:$O,MATCH('HT 0-1'!KP121,Scrape!$B:$B,0))</f>
        <v/>
      </c>
      <c r="LR121">
        <f>(1/LJ121)+(1/LI121)+(1/LH121)</f>
        <v/>
      </c>
      <c r="LS121">
        <f>(1/LG121)+(1/LF121)+(1/LE121)</f>
        <v/>
      </c>
      <c r="LT121" s="8">
        <f>IF(INDEX(#REF!,MATCH(KQ121,#REF!,0))=INDEX(#REF!,MATCH(KQ121,#REF!,0)),INDEX(#REF!,MATCH(KQ121,#REF!,0)),"ERROR")</f>
        <v/>
      </c>
      <c r="LU121" s="4">
        <f>IF(KR121="G",2,IF(KR121="R",0.5,IF(KR121="A",1)))</f>
        <v/>
      </c>
      <c r="LV121" s="4">
        <f>IF(KS121="G",0.5,IF(KS121="R",2,IF(KS121="A",1)))</f>
        <v/>
      </c>
      <c r="LW121" s="4">
        <f>IF(KT121="G",2,IF(KT121="R",0.5,IF(KT121="A",1)))</f>
        <v/>
      </c>
      <c r="LX121" s="4">
        <f>IF(KU121="G",0.5,IF(KU121="R",2,IF(KU121="A",1)))</f>
        <v/>
      </c>
      <c r="LY121" s="7">
        <f>(LK121*(LU121+LX121)+(LL121*(LU121+LX121)))</f>
        <v/>
      </c>
      <c r="LZ121" s="7">
        <f>(LN121*(LV121+LW121)+(LO121*(LV121+LW121)))</f>
        <v/>
      </c>
      <c r="MA121" s="11">
        <f>LY121-LZ121</f>
        <v/>
      </c>
      <c r="MB121" s="5">
        <f>MA121+2</f>
        <v/>
      </c>
      <c r="MC121" s="6">
        <f>MA121-2</f>
        <v/>
      </c>
      <c r="MD121" s="4">
        <f>LE121</f>
        <v/>
      </c>
      <c r="ME121" s="9">
        <f>IF(MD121=0,1000,MD121+0.75)</f>
        <v/>
      </c>
      <c r="MF121" s="10">
        <f>IF(MD121=0,0,MD121-0.75)</f>
        <v/>
      </c>
      <c r="MG121" s="4">
        <f>((LM121*(LU121+LX121))-((LP121*(LV121+LW121))))</f>
        <v/>
      </c>
      <c r="MH121" s="9">
        <f>MG121*1.2</f>
        <v/>
      </c>
      <c r="MI121" s="10">
        <f>MG121*0.8</f>
        <v/>
      </c>
      <c r="MJ121">
        <f>IFERROR(NX121,"")</f>
        <v/>
      </c>
      <c r="MK121">
        <f>IFERROR(NY121,"")</f>
        <v/>
      </c>
      <c r="ML121">
        <f>IFERROR(NZ121,"")</f>
        <v/>
      </c>
      <c r="MM121">
        <f>IFERROR(OA121,"")</f>
        <v/>
      </c>
      <c r="MN121">
        <f>IFERROR(OB121,"")</f>
        <v/>
      </c>
      <c r="MO121">
        <f>IFERROR(OC121,"")</f>
        <v/>
      </c>
      <c r="MP121" s="1">
        <f>COUNTIFS(#REF!,LT121,#REF!,1,#REF!,"&gt;="&amp;MC121,#REF!,"&lt;="&amp;MB121,#REF!,"&lt;="&amp;ME121,#REF!,"&gt;="&amp;MF121,#REF!,"="&amp;KV121,#REF!,"="&amp;KX121)</f>
        <v/>
      </c>
      <c r="MQ121" s="1">
        <f>COUNTIFS(#REF!,LT121,#REF!,0,#REF!,"&gt;="&amp;MC121,#REF!,"&lt;="&amp;MB121,#REF!,"&lt;="&amp;ME121,#REF!,"&gt;="&amp;MF121,#REF!,"="&amp;KV121,#REF!,"="&amp;KX121)</f>
        <v/>
      </c>
      <c r="MR121" s="1">
        <f>COUNTIFS(#REF!,LT121,#REF!,1,#REF!,"&gt;="&amp;MC121,#REF!,"&lt;="&amp;MB121,#REF!,"&lt;="&amp;ME121,#REF!,"&gt;="&amp;MF121,#REF!,"="&amp;KW121,#REF!,"="&amp;KY121)</f>
        <v/>
      </c>
      <c r="MS121" s="1">
        <f>COUNTIFS(#REF!,LT121,#REF!,0,#REF!,"&gt;="&amp;MC121,#REF!,"&lt;="&amp;MB121,#REF!,"&lt;="&amp;ME121,#REF!,"&gt;="&amp;MF121,#REF!,"="&amp;KW121,#REF!,"="&amp;KY121)</f>
        <v/>
      </c>
      <c r="MT121" s="1">
        <f>COUNTIFS(#REF!,LT121,#REF!,1,#REF!,"&gt;="&amp;MI121,#REF!,"&lt;="&amp;MH121,#REF!,"&lt;="&amp;ME121,#REF!,"&gt;="&amp;MF121)</f>
        <v/>
      </c>
      <c r="MU121" s="1">
        <f>COUNTIFS(#REF!,LT121,#REF!,0,#REF!,"&gt;="&amp;MI121,#REF!,"&lt;="&amp;MH121,#REF!,"&lt;="&amp;ME121,#REF!,"&gt;="&amp;MF121)</f>
        <v/>
      </c>
      <c r="MV121" s="1">
        <f>COUNTIFS(#REF!,LT121,#REF!,1,#REF!,"&gt;="&amp;MI121,#REF!,"&lt;="&amp;MH121,#REF!,"="&amp;KZ121,#REF!,"="&amp;LA121,#REF!,"&lt;="&amp;ME121,#REF!,"&gt;="&amp;MF121)</f>
        <v/>
      </c>
      <c r="MW121" s="1">
        <f>COUNTIFS(#REF!,LT121,#REF!,0,#REF!,"&gt;="&amp;MI121,#REF!,"&lt;="&amp;MH121,#REF!,"="&amp;KZ121,#REF!,"="&amp;LA121,#REF!,"&lt;="&amp;ME121,#REF!,"&gt;="&amp;MF121)</f>
        <v/>
      </c>
      <c r="MX121" s="1">
        <f>COUNTIFS(#REF!,LT121,#REF!,1,#REF!,"&gt;="&amp;MC121,#REF!,"&lt;="&amp;MB121,#REF!,"&lt;="&amp;ME121,#REF!,"&gt;="&amp;MF121)</f>
        <v/>
      </c>
      <c r="MY121" s="1">
        <f>COUNTIFS(#REF!,LT121,#REF!,0,#REF!,"&gt;="&amp;MC121,#REF!,"&lt;="&amp;MB121,#REF!,"&lt;="&amp;ME121,#REF!,"&gt;="&amp;MF121)</f>
        <v/>
      </c>
      <c r="MZ121" s="1">
        <f>COUNTIFS(#REF!,LT121,#REF!,1,#REF!,"&lt;="&amp;ME121,#REF!,"&gt;="&amp;MF121,#REF!,"="&amp;KV121,#REF!,"="&amp;KX121)</f>
        <v/>
      </c>
      <c r="NA121" s="1">
        <f>COUNTIFS(#REF!,LT121,#REF!,0,#REF!,"&lt;="&amp;ME121,#REF!,"&gt;="&amp;MF121,#REF!,"="&amp;KV121,#REF!,"="&amp;KX121)</f>
        <v/>
      </c>
      <c r="NB121" s="1">
        <f>COUNTIFS(#REF!,LT121,#REF!,1,#REF!,"&lt;="&amp;ME121,#REF!,"&gt;="&amp;MF121,#REF!,"="&amp;KW121,#REF!,"="&amp;KY121)</f>
        <v/>
      </c>
      <c r="NC121" s="1">
        <f>COUNTIFS(#REF!,LT121,#REF!,0,#REF!,"&lt;="&amp;ME121,#REF!,"&gt;="&amp;MF121,#REF!,"="&amp;KW121,#REF!,"="&amp;KY121)</f>
        <v/>
      </c>
      <c r="ND121" s="1">
        <f>MP121+MR121+MT121+MV121+MX121+MZ121+NB121</f>
        <v/>
      </c>
      <c r="NE121" s="1">
        <f>MQ121+MS121+MU121+MW121+MY121+NA121+NC121</f>
        <v/>
      </c>
      <c r="NF121" s="1">
        <f>ND121+NE121</f>
        <v/>
      </c>
      <c r="NG121" s="33">
        <f>ND121/(ND121+NE121)</f>
        <v/>
      </c>
      <c r="NH121" s="3">
        <f>1/NG121</f>
        <v/>
      </c>
      <c r="NI121" s="1">
        <f>LI121</f>
        <v/>
      </c>
      <c r="NJ121" s="79">
        <f>((1-NG121)*(1/(NI121-1))*0.98-(NG121*1))</f>
        <v/>
      </c>
      <c r="NK121" s="34">
        <f>IF(LR121&lt;0.9,0,IF(AND(LR121&gt;1.1),0,1))</f>
        <v/>
      </c>
      <c r="NL121" s="34">
        <f>IF(LS121&lt;0.9,0,IF(AND(LS121&gt;1.1),0,1))</f>
        <v/>
      </c>
      <c r="NM121" s="32">
        <f>IF(NF121&gt;99,1,0)</f>
        <v/>
      </c>
      <c r="NN121" s="32">
        <f>IF(NJ121&gt;0.0799,1,0)</f>
        <v/>
      </c>
      <c r="NO121" s="32">
        <f>IF(NJ121&gt;NQ121,1,0)</f>
        <v/>
      </c>
      <c r="NP121" s="32">
        <f>NM121+NN121+NO121+NK121+NL121</f>
        <v/>
      </c>
      <c r="NQ121" s="79">
        <f>(((100*NG121)*(NI121-1)*0.98)-((1-NG121)*100))/100</f>
        <v/>
      </c>
      <c r="NR121" s="34">
        <f>IF(LR121&lt;0.9,0,IF(AND(LR121&gt;1.1),0,1))</f>
        <v/>
      </c>
      <c r="NS121" s="34">
        <f>IF(LS121&lt;0.9,0,IF(AND(LS121&gt;1.1),0,1))</f>
        <v/>
      </c>
      <c r="NT121" s="32">
        <f>IF(NF121&gt;99,1,0)</f>
        <v/>
      </c>
      <c r="NU121" s="32">
        <f>IF(NQ121&gt;0.0799,1,0)</f>
        <v/>
      </c>
      <c r="NV121" s="32">
        <f>IF(NQ121&gt;NJ121,1,0)</f>
        <v/>
      </c>
      <c r="NW121" s="32">
        <f>NT121+NU121+NV121+NR121+NS121</f>
        <v/>
      </c>
      <c r="NX121">
        <f>IF(NP121=5,"LayAway0-1",IF(AND(NW121=5),"BackAway0-1",""))</f>
        <v/>
      </c>
      <c r="NY121">
        <f>IF(NP121=5,KO121,IF(AND(NW121=5),KO121,""))</f>
        <v/>
      </c>
      <c r="NZ121">
        <f>IF(NP121=5,"Match Odds",IF(AND(NW121=5),"Match Odds",""))</f>
        <v/>
      </c>
      <c r="OA121">
        <f>IF(NP121=5,KP121,IF(AND(NW121=5),KP121,""))</f>
        <v/>
      </c>
      <c r="OB121">
        <f>IF(NP121=5,"MATCH_ODDS",IF(AND(NW121=5),"MATCH_ODDS",""))</f>
        <v/>
      </c>
      <c r="OC121">
        <f>IF(NP121=5,"LAY",IF(AND(NW121=5),"BACK",""))</f>
        <v/>
      </c>
    </row>
    <row r="122" ht="16.5" customHeight="1" thickBot="1" thickTop="1">
      <c r="A122" s="2" t="n"/>
      <c r="KN122" s="1">
        <f>IF(INDEX(#REF!,MATCH('HT 0-1'!D122,#REF!,0))=INDEX(#REF!,MATCH('HT 0-1'!D122,#REF!,0)),INDEX(#REF!,MATCH('HT 0-1'!D122,#REF!,0)),"ERROR")</f>
        <v/>
      </c>
      <c r="KO122" s="1">
        <f>IF(INDEX(#REF!,MATCH('HT 0-1'!E122,#REF!,0))=INDEX(#REF!,MATCH('HT 0-1'!E122,#REF!,0)),INDEX(#REF!,MATCH('HT 0-1'!E122,#REF!,0)),"ERROR")</f>
        <v/>
      </c>
      <c r="KP122" s="1">
        <f>KN122&amp;" v "&amp;KO122</f>
        <v/>
      </c>
      <c r="KQ122">
        <f>B122&amp;"_"&amp;C122</f>
        <v/>
      </c>
      <c r="KR122" s="1">
        <f>IF((HW122/KK122)&lt;0.335,"G",IF((HW122/KK122)&gt;0.67,"R","A"))</f>
        <v/>
      </c>
      <c r="KS122" s="1">
        <f>IF((HX122/KK122)&lt;0.335,"G",IF((HX122/KK122)&gt;0.67,"R","A"))</f>
        <v/>
      </c>
      <c r="KT122" s="1">
        <f>IF((IH122/KK122)&lt;0.335,"G",IF((IH122/KK122)&gt;0.67,"R","A"))</f>
        <v/>
      </c>
      <c r="KU122" s="1">
        <f>IF((II122/KK122)&lt;0.335,"G",IF((II122/KK122)&gt;0.67,"R","A"))</f>
        <v/>
      </c>
      <c r="KV122" s="1">
        <f>IF((HZ122/KK122)&lt;0.335,"G",IF((HZ122/KK122)&gt;0.67,"R","A"))</f>
        <v/>
      </c>
      <c r="KW122" s="1">
        <f>IF((HY122/KK122)&lt;0.335,"G",IF((HY122/KK122)&gt;0.67,"R","A"))</f>
        <v/>
      </c>
      <c r="KX122" s="1">
        <f>IF((IK122/KK122)&lt;0.335,"G",IF((IK122/KK122)&gt;0.67,"R","A"))</f>
        <v/>
      </c>
      <c r="KY122" s="1">
        <f>IF((IJ122/KK122)&lt;0.335,"G",IF((IJ122/KK122)&gt;0.67,"R","A"))</f>
        <v/>
      </c>
      <c r="KZ122" s="1">
        <f>IF((HQ122/KK122)&lt;0.335,"G",IF((HQ122/KK122)&gt;0.67,"R","A"))</f>
        <v/>
      </c>
      <c r="LA122" s="1">
        <f>IF((IB122/KK122)&lt;0.335,"G",IF((IB122/KK122)&gt;0.67,"R","A"))</f>
        <v/>
      </c>
      <c r="LB122">
        <f>IF(LQ122="0-1",INDEX(Scrape!#REF!,MATCH('HT 0-1'!KP122,Scrape!$B:$B,0)),"")</f>
        <v/>
      </c>
      <c r="LC122">
        <f>IF(LQ122="0-1",INDEX(Scrape!$A:$A,MATCH('HT 0-1'!KP122,Scrape!$B:$B,0)),"")</f>
        <v/>
      </c>
      <c r="LD122">
        <f>IF(LQ122="0-1",INDEX(Scrape!$B:$B,MATCH('HT 0-1'!KP122,Scrape!$B:$B,0)),"")</f>
        <v/>
      </c>
      <c r="LE122">
        <f>IF(LQ122="0-1",INDEX(Scrape!$C:$C,MATCH('HT 0-1'!KP122,Scrape!$B:$B,0)),"")</f>
        <v/>
      </c>
      <c r="LF122">
        <f>IF(LQ122="0-1",INDEX(Scrape!$D:$D,MATCH('HT 0-1'!KP122,Scrape!$B:$B,0)),"")</f>
        <v/>
      </c>
      <c r="LG122">
        <f>IF(LQ122="0-1",INDEX(Scrape!$E:$E,MATCH('HT 0-1'!KP122,Scrape!$B:$B,0)),"")</f>
        <v/>
      </c>
      <c r="LH122">
        <f>IF(LQ122="0-1",INDEX(Scrape!$F:$F,MATCH('HT 0-1'!KP122,Scrape!$B:$B,0)),"")</f>
        <v/>
      </c>
      <c r="LI122">
        <f>IF(LQ122="0-1",INDEX(Scrape!$G:$G,MATCH('HT 0-1'!KP122,Scrape!$B:$B,0)),"")</f>
        <v/>
      </c>
      <c r="LJ122">
        <f>IF(LQ122="0-1",INDEX(Scrape!$H:$H,MATCH('HT 0-1'!KP122,Scrape!$B:$B,0)),"")</f>
        <v/>
      </c>
      <c r="LK122">
        <f>IF(LQ122="0-1",INDEX(Scrape!$I:$I,MATCH('HT 0-1'!KP122,Scrape!$B:$B,0)),"")</f>
        <v/>
      </c>
      <c r="LL122">
        <f>IF(LQ122="0-1",INDEX(Scrape!$J:$J,MATCH('HT 0-1'!KP122,Scrape!$B:$B,0)),"")</f>
        <v/>
      </c>
      <c r="LM122">
        <f>IF(LQ122="0-1",INDEX(Scrape!$K:$K,MATCH('HT 0-1'!KP122,Scrape!$B:$B,0)),"")</f>
        <v/>
      </c>
      <c r="LN122">
        <f>IF(LQ122="0-1",INDEX(Scrape!$L:$L,MATCH('HT 0-1'!KP122,Scrape!$B:$B,0)),"")</f>
        <v/>
      </c>
      <c r="LO122">
        <f>IF(LQ122="0-1",INDEX(Scrape!$M:$M,MATCH('HT 0-1'!KP122,Scrape!$B:$B,0)),"")</f>
        <v/>
      </c>
      <c r="LP122">
        <f>IF(LQ122="0-1",INDEX(Scrape!$N:$N,MATCH('HT 0-1'!KP122,Scrape!$B:$B,0)),"")</f>
        <v/>
      </c>
      <c r="LQ122">
        <f>INDEX(Scrape!$O:$O,MATCH('HT 0-1'!KP122,Scrape!$B:$B,0))</f>
        <v/>
      </c>
      <c r="LR122">
        <f>(1/LJ122)+(1/LI122)+(1/LH122)</f>
        <v/>
      </c>
      <c r="LS122">
        <f>(1/LG122)+(1/LF122)+(1/LE122)</f>
        <v/>
      </c>
      <c r="LT122" s="8">
        <f>IF(INDEX(#REF!,MATCH(KQ122,#REF!,0))=INDEX(#REF!,MATCH(KQ122,#REF!,0)),INDEX(#REF!,MATCH(KQ122,#REF!,0)),"ERROR")</f>
        <v/>
      </c>
      <c r="LU122" s="4">
        <f>IF(KR122="G",2,IF(KR122="R",0.5,IF(KR122="A",1)))</f>
        <v/>
      </c>
      <c r="LV122" s="4">
        <f>IF(KS122="G",0.5,IF(KS122="R",2,IF(KS122="A",1)))</f>
        <v/>
      </c>
      <c r="LW122" s="4">
        <f>IF(KT122="G",2,IF(KT122="R",0.5,IF(KT122="A",1)))</f>
        <v/>
      </c>
      <c r="LX122" s="4">
        <f>IF(KU122="G",0.5,IF(KU122="R",2,IF(KU122="A",1)))</f>
        <v/>
      </c>
      <c r="LY122" s="7">
        <f>(LK122*(LU122+LX122)+(LL122*(LU122+LX122)))</f>
        <v/>
      </c>
      <c r="LZ122" s="7">
        <f>(LN122*(LV122+LW122)+(LO122*(LV122+LW122)))</f>
        <v/>
      </c>
      <c r="MA122" s="11">
        <f>LY122-LZ122</f>
        <v/>
      </c>
      <c r="MB122" s="5">
        <f>MA122+2</f>
        <v/>
      </c>
      <c r="MC122" s="6">
        <f>MA122-2</f>
        <v/>
      </c>
      <c r="MD122" s="4">
        <f>LE122</f>
        <v/>
      </c>
      <c r="ME122" s="9">
        <f>IF(MD122=0,1000,MD122+0.75)</f>
        <v/>
      </c>
      <c r="MF122" s="10">
        <f>IF(MD122=0,0,MD122-0.75)</f>
        <v/>
      </c>
      <c r="MG122" s="4">
        <f>((LM122*(LU122+LX122))-((LP122*(LV122+LW122))))</f>
        <v/>
      </c>
      <c r="MH122" s="9">
        <f>MG122*1.2</f>
        <v/>
      </c>
      <c r="MI122" s="10">
        <f>MG122*0.8</f>
        <v/>
      </c>
      <c r="MJ122">
        <f>IFERROR(NX122,"")</f>
        <v/>
      </c>
      <c r="MK122">
        <f>IFERROR(NY122,"")</f>
        <v/>
      </c>
      <c r="ML122">
        <f>IFERROR(NZ122,"")</f>
        <v/>
      </c>
      <c r="MM122">
        <f>IFERROR(OA122,"")</f>
        <v/>
      </c>
      <c r="MN122">
        <f>IFERROR(OB122,"")</f>
        <v/>
      </c>
      <c r="MO122">
        <f>IFERROR(OC122,"")</f>
        <v/>
      </c>
      <c r="MP122" s="1">
        <f>COUNTIFS(#REF!,LT122,#REF!,1,#REF!,"&gt;="&amp;MC122,#REF!,"&lt;="&amp;MB122,#REF!,"&lt;="&amp;ME122,#REF!,"&gt;="&amp;MF122,#REF!,"="&amp;KV122,#REF!,"="&amp;KX122)</f>
        <v/>
      </c>
      <c r="MQ122" s="1">
        <f>COUNTIFS(#REF!,LT122,#REF!,0,#REF!,"&gt;="&amp;MC122,#REF!,"&lt;="&amp;MB122,#REF!,"&lt;="&amp;ME122,#REF!,"&gt;="&amp;MF122,#REF!,"="&amp;KV122,#REF!,"="&amp;KX122)</f>
        <v/>
      </c>
      <c r="MR122" s="1">
        <f>COUNTIFS(#REF!,LT122,#REF!,1,#REF!,"&gt;="&amp;MC122,#REF!,"&lt;="&amp;MB122,#REF!,"&lt;="&amp;ME122,#REF!,"&gt;="&amp;MF122,#REF!,"="&amp;KW122,#REF!,"="&amp;KY122)</f>
        <v/>
      </c>
      <c r="MS122" s="1">
        <f>COUNTIFS(#REF!,LT122,#REF!,0,#REF!,"&gt;="&amp;MC122,#REF!,"&lt;="&amp;MB122,#REF!,"&lt;="&amp;ME122,#REF!,"&gt;="&amp;MF122,#REF!,"="&amp;KW122,#REF!,"="&amp;KY122)</f>
        <v/>
      </c>
      <c r="MT122" s="1">
        <f>COUNTIFS(#REF!,LT122,#REF!,1,#REF!,"&gt;="&amp;MI122,#REF!,"&lt;="&amp;MH122,#REF!,"&lt;="&amp;ME122,#REF!,"&gt;="&amp;MF122)</f>
        <v/>
      </c>
      <c r="MU122" s="1">
        <f>COUNTIFS(#REF!,LT122,#REF!,0,#REF!,"&gt;="&amp;MI122,#REF!,"&lt;="&amp;MH122,#REF!,"&lt;="&amp;ME122,#REF!,"&gt;="&amp;MF122)</f>
        <v/>
      </c>
      <c r="MV122" s="1">
        <f>COUNTIFS(#REF!,LT122,#REF!,1,#REF!,"&gt;="&amp;MI122,#REF!,"&lt;="&amp;MH122,#REF!,"="&amp;KZ122,#REF!,"="&amp;LA122,#REF!,"&lt;="&amp;ME122,#REF!,"&gt;="&amp;MF122)</f>
        <v/>
      </c>
      <c r="MW122" s="1">
        <f>COUNTIFS(#REF!,LT122,#REF!,0,#REF!,"&gt;="&amp;MI122,#REF!,"&lt;="&amp;MH122,#REF!,"="&amp;KZ122,#REF!,"="&amp;LA122,#REF!,"&lt;="&amp;ME122,#REF!,"&gt;="&amp;MF122)</f>
        <v/>
      </c>
      <c r="MX122" s="1">
        <f>COUNTIFS(#REF!,LT122,#REF!,1,#REF!,"&gt;="&amp;MC122,#REF!,"&lt;="&amp;MB122,#REF!,"&lt;="&amp;ME122,#REF!,"&gt;="&amp;MF122)</f>
        <v/>
      </c>
      <c r="MY122" s="1">
        <f>COUNTIFS(#REF!,LT122,#REF!,0,#REF!,"&gt;="&amp;MC122,#REF!,"&lt;="&amp;MB122,#REF!,"&lt;="&amp;ME122,#REF!,"&gt;="&amp;MF122)</f>
        <v/>
      </c>
      <c r="MZ122" s="1">
        <f>COUNTIFS(#REF!,LT122,#REF!,1,#REF!,"&lt;="&amp;ME122,#REF!,"&gt;="&amp;MF122,#REF!,"="&amp;KV122,#REF!,"="&amp;KX122)</f>
        <v/>
      </c>
      <c r="NA122" s="1">
        <f>COUNTIFS(#REF!,LT122,#REF!,0,#REF!,"&lt;="&amp;ME122,#REF!,"&gt;="&amp;MF122,#REF!,"="&amp;KV122,#REF!,"="&amp;KX122)</f>
        <v/>
      </c>
      <c r="NB122" s="1">
        <f>COUNTIFS(#REF!,LT122,#REF!,1,#REF!,"&lt;="&amp;ME122,#REF!,"&gt;="&amp;MF122,#REF!,"="&amp;KW122,#REF!,"="&amp;KY122)</f>
        <v/>
      </c>
      <c r="NC122" s="1">
        <f>COUNTIFS(#REF!,LT122,#REF!,0,#REF!,"&lt;="&amp;ME122,#REF!,"&gt;="&amp;MF122,#REF!,"="&amp;KW122,#REF!,"="&amp;KY122)</f>
        <v/>
      </c>
      <c r="ND122" s="1">
        <f>MP122+MR122+MT122+MV122+MX122+MZ122+NB122</f>
        <v/>
      </c>
      <c r="NE122" s="1">
        <f>MQ122+MS122+MU122+MW122+MY122+NA122+NC122</f>
        <v/>
      </c>
      <c r="NF122" s="1">
        <f>ND122+NE122</f>
        <v/>
      </c>
      <c r="NG122" s="33">
        <f>ND122/(ND122+NE122)</f>
        <v/>
      </c>
      <c r="NH122" s="3">
        <f>1/NG122</f>
        <v/>
      </c>
      <c r="NI122" s="1">
        <f>LI122</f>
        <v/>
      </c>
      <c r="NJ122" s="79">
        <f>((1-NG122)*(1/(NI122-1))*0.98-(NG122*1))</f>
        <v/>
      </c>
      <c r="NK122" s="34">
        <f>IF(LR122&lt;0.9,0,IF(AND(LR122&gt;1.1),0,1))</f>
        <v/>
      </c>
      <c r="NL122" s="34">
        <f>IF(LS122&lt;0.9,0,IF(AND(LS122&gt;1.1),0,1))</f>
        <v/>
      </c>
      <c r="NM122" s="32">
        <f>IF(NF122&gt;99,1,0)</f>
        <v/>
      </c>
      <c r="NN122" s="32">
        <f>IF(NJ122&gt;0.0799,1,0)</f>
        <v/>
      </c>
      <c r="NO122" s="32">
        <f>IF(NJ122&gt;NQ122,1,0)</f>
        <v/>
      </c>
      <c r="NP122" s="32">
        <f>NM122+NN122+NO122+NK122+NL122</f>
        <v/>
      </c>
      <c r="NQ122" s="79">
        <f>(((100*NG122)*(NI122-1)*0.98)-((1-NG122)*100))/100</f>
        <v/>
      </c>
      <c r="NR122" s="34">
        <f>IF(LR122&lt;0.9,0,IF(AND(LR122&gt;1.1),0,1))</f>
        <v/>
      </c>
      <c r="NS122" s="34">
        <f>IF(LS122&lt;0.9,0,IF(AND(LS122&gt;1.1),0,1))</f>
        <v/>
      </c>
      <c r="NT122" s="32">
        <f>IF(NF122&gt;99,1,0)</f>
        <v/>
      </c>
      <c r="NU122" s="32">
        <f>IF(NQ122&gt;0.0799,1,0)</f>
        <v/>
      </c>
      <c r="NV122" s="32">
        <f>IF(NQ122&gt;NJ122,1,0)</f>
        <v/>
      </c>
      <c r="NW122" s="32">
        <f>NT122+NU122+NV122+NR122+NS122</f>
        <v/>
      </c>
      <c r="NX122">
        <f>IF(NP122=5,"LayAway0-1",IF(AND(NW122=5),"BackAway0-1",""))</f>
        <v/>
      </c>
      <c r="NY122">
        <f>IF(NP122=5,KO122,IF(AND(NW122=5),KO122,""))</f>
        <v/>
      </c>
      <c r="NZ122">
        <f>IF(NP122=5,"Match Odds",IF(AND(NW122=5),"Match Odds",""))</f>
        <v/>
      </c>
      <c r="OA122">
        <f>IF(NP122=5,KP122,IF(AND(NW122=5),KP122,""))</f>
        <v/>
      </c>
      <c r="OB122">
        <f>IF(NP122=5,"MATCH_ODDS",IF(AND(NW122=5),"MATCH_ODDS",""))</f>
        <v/>
      </c>
      <c r="OC122">
        <f>IF(NP122=5,"LAY",IF(AND(NW122=5),"BACK",""))</f>
        <v/>
      </c>
    </row>
    <row r="123" ht="16.5" customHeight="1" thickBot="1" thickTop="1">
      <c r="A123" s="2" t="n"/>
      <c r="KN123" s="1">
        <f>IF(INDEX(#REF!,MATCH('HT 0-1'!D123,#REF!,0))=INDEX(#REF!,MATCH('HT 0-1'!D123,#REF!,0)),INDEX(#REF!,MATCH('HT 0-1'!D123,#REF!,0)),"ERROR")</f>
        <v/>
      </c>
      <c r="KO123" s="1">
        <f>IF(INDEX(#REF!,MATCH('HT 0-1'!E123,#REF!,0))=INDEX(#REF!,MATCH('HT 0-1'!E123,#REF!,0)),INDEX(#REF!,MATCH('HT 0-1'!E123,#REF!,0)),"ERROR")</f>
        <v/>
      </c>
      <c r="KP123" s="1">
        <f>KN123&amp;" v "&amp;KO123</f>
        <v/>
      </c>
      <c r="KQ123">
        <f>B123&amp;"_"&amp;C123</f>
        <v/>
      </c>
      <c r="KR123" s="1">
        <f>IF((HW123/KK123)&lt;0.335,"G",IF((HW123/KK123)&gt;0.67,"R","A"))</f>
        <v/>
      </c>
      <c r="KS123" s="1">
        <f>IF((HX123/KK123)&lt;0.335,"G",IF((HX123/KK123)&gt;0.67,"R","A"))</f>
        <v/>
      </c>
      <c r="KT123" s="1">
        <f>IF((IH123/KK123)&lt;0.335,"G",IF((IH123/KK123)&gt;0.67,"R","A"))</f>
        <v/>
      </c>
      <c r="KU123" s="1">
        <f>IF((II123/KK123)&lt;0.335,"G",IF((II123/KK123)&gt;0.67,"R","A"))</f>
        <v/>
      </c>
      <c r="KV123" s="1">
        <f>IF((HZ123/KK123)&lt;0.335,"G",IF((HZ123/KK123)&gt;0.67,"R","A"))</f>
        <v/>
      </c>
      <c r="KW123" s="1">
        <f>IF((HY123/KK123)&lt;0.335,"G",IF((HY123/KK123)&gt;0.67,"R","A"))</f>
        <v/>
      </c>
      <c r="KX123" s="1">
        <f>IF((IK123/KK123)&lt;0.335,"G",IF((IK123/KK123)&gt;0.67,"R","A"))</f>
        <v/>
      </c>
      <c r="KY123" s="1">
        <f>IF((IJ123/KK123)&lt;0.335,"G",IF((IJ123/KK123)&gt;0.67,"R","A"))</f>
        <v/>
      </c>
      <c r="KZ123" s="1">
        <f>IF((HQ123/KK123)&lt;0.335,"G",IF((HQ123/KK123)&gt;0.67,"R","A"))</f>
        <v/>
      </c>
      <c r="LA123" s="1">
        <f>IF((IB123/KK123)&lt;0.335,"G",IF((IB123/KK123)&gt;0.67,"R","A"))</f>
        <v/>
      </c>
      <c r="LB123">
        <f>IF(LQ123="0-1",INDEX(Scrape!#REF!,MATCH('HT 0-1'!KP123,Scrape!$B:$B,0)),"")</f>
        <v/>
      </c>
      <c r="LC123">
        <f>IF(LQ123="0-1",INDEX(Scrape!$A:$A,MATCH('HT 0-1'!KP123,Scrape!$B:$B,0)),"")</f>
        <v/>
      </c>
      <c r="LD123">
        <f>IF(LQ123="0-1",INDEX(Scrape!$B:$B,MATCH('HT 0-1'!KP123,Scrape!$B:$B,0)),"")</f>
        <v/>
      </c>
      <c r="LE123">
        <f>IF(LQ123="0-1",INDEX(Scrape!$C:$C,MATCH('HT 0-1'!KP123,Scrape!$B:$B,0)),"")</f>
        <v/>
      </c>
      <c r="LF123">
        <f>IF(LQ123="0-1",INDEX(Scrape!$D:$D,MATCH('HT 0-1'!KP123,Scrape!$B:$B,0)),"")</f>
        <v/>
      </c>
      <c r="LG123">
        <f>IF(LQ123="0-1",INDEX(Scrape!$E:$E,MATCH('HT 0-1'!KP123,Scrape!$B:$B,0)),"")</f>
        <v/>
      </c>
      <c r="LH123">
        <f>IF(LQ123="0-1",INDEX(Scrape!$F:$F,MATCH('HT 0-1'!KP123,Scrape!$B:$B,0)),"")</f>
        <v/>
      </c>
      <c r="LI123">
        <f>IF(LQ123="0-1",INDEX(Scrape!$G:$G,MATCH('HT 0-1'!KP123,Scrape!$B:$B,0)),"")</f>
        <v/>
      </c>
      <c r="LJ123">
        <f>IF(LQ123="0-1",INDEX(Scrape!$H:$H,MATCH('HT 0-1'!KP123,Scrape!$B:$B,0)),"")</f>
        <v/>
      </c>
      <c r="LK123">
        <f>IF(LQ123="0-1",INDEX(Scrape!$I:$I,MATCH('HT 0-1'!KP123,Scrape!$B:$B,0)),"")</f>
        <v/>
      </c>
      <c r="LL123">
        <f>IF(LQ123="0-1",INDEX(Scrape!$J:$J,MATCH('HT 0-1'!KP123,Scrape!$B:$B,0)),"")</f>
        <v/>
      </c>
      <c r="LM123">
        <f>IF(LQ123="0-1",INDEX(Scrape!$K:$K,MATCH('HT 0-1'!KP123,Scrape!$B:$B,0)),"")</f>
        <v/>
      </c>
      <c r="LN123">
        <f>IF(LQ123="0-1",INDEX(Scrape!$L:$L,MATCH('HT 0-1'!KP123,Scrape!$B:$B,0)),"")</f>
        <v/>
      </c>
      <c r="LO123">
        <f>IF(LQ123="0-1",INDEX(Scrape!$M:$M,MATCH('HT 0-1'!KP123,Scrape!$B:$B,0)),"")</f>
        <v/>
      </c>
      <c r="LP123">
        <f>IF(LQ123="0-1",INDEX(Scrape!$N:$N,MATCH('HT 0-1'!KP123,Scrape!$B:$B,0)),"")</f>
        <v/>
      </c>
      <c r="LQ123">
        <f>INDEX(Scrape!$O:$O,MATCH('HT 0-1'!KP123,Scrape!$B:$B,0))</f>
        <v/>
      </c>
      <c r="LR123">
        <f>(1/LJ123)+(1/LI123)+(1/LH123)</f>
        <v/>
      </c>
      <c r="LS123">
        <f>(1/LG123)+(1/LF123)+(1/LE123)</f>
        <v/>
      </c>
      <c r="LT123" s="8">
        <f>IF(INDEX(#REF!,MATCH(KQ123,#REF!,0))=INDEX(#REF!,MATCH(KQ123,#REF!,0)),INDEX(#REF!,MATCH(KQ123,#REF!,0)),"ERROR")</f>
        <v/>
      </c>
      <c r="LU123" s="4">
        <f>IF(KR123="G",2,IF(KR123="R",0.5,IF(KR123="A",1)))</f>
        <v/>
      </c>
      <c r="LV123" s="4">
        <f>IF(KS123="G",0.5,IF(KS123="R",2,IF(KS123="A",1)))</f>
        <v/>
      </c>
      <c r="LW123" s="4">
        <f>IF(KT123="G",2,IF(KT123="R",0.5,IF(KT123="A",1)))</f>
        <v/>
      </c>
      <c r="LX123" s="4">
        <f>IF(KU123="G",0.5,IF(KU123="R",2,IF(KU123="A",1)))</f>
        <v/>
      </c>
      <c r="LY123" s="7">
        <f>(LK123*(LU123+LX123)+(LL123*(LU123+LX123)))</f>
        <v/>
      </c>
      <c r="LZ123" s="7">
        <f>(LN123*(LV123+LW123)+(LO123*(LV123+LW123)))</f>
        <v/>
      </c>
      <c r="MA123" s="11">
        <f>LY123-LZ123</f>
        <v/>
      </c>
      <c r="MB123" s="5">
        <f>MA123+2</f>
        <v/>
      </c>
      <c r="MC123" s="6">
        <f>MA123-2</f>
        <v/>
      </c>
      <c r="MD123" s="4">
        <f>LE123</f>
        <v/>
      </c>
      <c r="ME123" s="9">
        <f>IF(MD123=0,1000,MD123+0.75)</f>
        <v/>
      </c>
      <c r="MF123" s="10">
        <f>IF(MD123=0,0,MD123-0.75)</f>
        <v/>
      </c>
      <c r="MG123" s="4">
        <f>((LM123*(LU123+LX123))-((LP123*(LV123+LW123))))</f>
        <v/>
      </c>
      <c r="MH123" s="9">
        <f>MG123*1.2</f>
        <v/>
      </c>
      <c r="MI123" s="10">
        <f>MG123*0.8</f>
        <v/>
      </c>
      <c r="MJ123">
        <f>IFERROR(NX123,"")</f>
        <v/>
      </c>
      <c r="MK123">
        <f>IFERROR(NY123,"")</f>
        <v/>
      </c>
      <c r="ML123">
        <f>IFERROR(NZ123,"")</f>
        <v/>
      </c>
      <c r="MM123">
        <f>IFERROR(OA123,"")</f>
        <v/>
      </c>
      <c r="MN123">
        <f>IFERROR(OB123,"")</f>
        <v/>
      </c>
      <c r="MO123">
        <f>IFERROR(OC123,"")</f>
        <v/>
      </c>
      <c r="MP123" s="1">
        <f>COUNTIFS(#REF!,LT123,#REF!,1,#REF!,"&gt;="&amp;MC123,#REF!,"&lt;="&amp;MB123,#REF!,"&lt;="&amp;ME123,#REF!,"&gt;="&amp;MF123,#REF!,"="&amp;KV123,#REF!,"="&amp;KX123)</f>
        <v/>
      </c>
      <c r="MQ123" s="1">
        <f>COUNTIFS(#REF!,LT123,#REF!,0,#REF!,"&gt;="&amp;MC123,#REF!,"&lt;="&amp;MB123,#REF!,"&lt;="&amp;ME123,#REF!,"&gt;="&amp;MF123,#REF!,"="&amp;KV123,#REF!,"="&amp;KX123)</f>
        <v/>
      </c>
      <c r="MR123" s="1">
        <f>COUNTIFS(#REF!,LT123,#REF!,1,#REF!,"&gt;="&amp;MC123,#REF!,"&lt;="&amp;MB123,#REF!,"&lt;="&amp;ME123,#REF!,"&gt;="&amp;MF123,#REF!,"="&amp;KW123,#REF!,"="&amp;KY123)</f>
        <v/>
      </c>
      <c r="MS123" s="1">
        <f>COUNTIFS(#REF!,LT123,#REF!,0,#REF!,"&gt;="&amp;MC123,#REF!,"&lt;="&amp;MB123,#REF!,"&lt;="&amp;ME123,#REF!,"&gt;="&amp;MF123,#REF!,"="&amp;KW123,#REF!,"="&amp;KY123)</f>
        <v/>
      </c>
      <c r="MT123" s="1">
        <f>COUNTIFS(#REF!,LT123,#REF!,1,#REF!,"&gt;="&amp;MI123,#REF!,"&lt;="&amp;MH123,#REF!,"&lt;="&amp;ME123,#REF!,"&gt;="&amp;MF123)</f>
        <v/>
      </c>
      <c r="MU123" s="1">
        <f>COUNTIFS(#REF!,LT123,#REF!,0,#REF!,"&gt;="&amp;MI123,#REF!,"&lt;="&amp;MH123,#REF!,"&lt;="&amp;ME123,#REF!,"&gt;="&amp;MF123)</f>
        <v/>
      </c>
      <c r="MV123" s="1">
        <f>COUNTIFS(#REF!,LT123,#REF!,1,#REF!,"&gt;="&amp;MI123,#REF!,"&lt;="&amp;MH123,#REF!,"="&amp;KZ123,#REF!,"="&amp;LA123,#REF!,"&lt;="&amp;ME123,#REF!,"&gt;="&amp;MF123)</f>
        <v/>
      </c>
      <c r="MW123" s="1">
        <f>COUNTIFS(#REF!,LT123,#REF!,0,#REF!,"&gt;="&amp;MI123,#REF!,"&lt;="&amp;MH123,#REF!,"="&amp;KZ123,#REF!,"="&amp;LA123,#REF!,"&lt;="&amp;ME123,#REF!,"&gt;="&amp;MF123)</f>
        <v/>
      </c>
      <c r="MX123" s="1">
        <f>COUNTIFS(#REF!,LT123,#REF!,1,#REF!,"&gt;="&amp;MC123,#REF!,"&lt;="&amp;MB123,#REF!,"&lt;="&amp;ME123,#REF!,"&gt;="&amp;MF123)</f>
        <v/>
      </c>
      <c r="MY123" s="1">
        <f>COUNTIFS(#REF!,LT123,#REF!,0,#REF!,"&gt;="&amp;MC123,#REF!,"&lt;="&amp;MB123,#REF!,"&lt;="&amp;ME123,#REF!,"&gt;="&amp;MF123)</f>
        <v/>
      </c>
      <c r="MZ123" s="1">
        <f>COUNTIFS(#REF!,LT123,#REF!,1,#REF!,"&lt;="&amp;ME123,#REF!,"&gt;="&amp;MF123,#REF!,"="&amp;KV123,#REF!,"="&amp;KX123)</f>
        <v/>
      </c>
      <c r="NA123" s="1">
        <f>COUNTIFS(#REF!,LT123,#REF!,0,#REF!,"&lt;="&amp;ME123,#REF!,"&gt;="&amp;MF123,#REF!,"="&amp;KV123,#REF!,"="&amp;KX123)</f>
        <v/>
      </c>
      <c r="NB123" s="1">
        <f>COUNTIFS(#REF!,LT123,#REF!,1,#REF!,"&lt;="&amp;ME123,#REF!,"&gt;="&amp;MF123,#REF!,"="&amp;KW123,#REF!,"="&amp;KY123)</f>
        <v/>
      </c>
      <c r="NC123" s="1">
        <f>COUNTIFS(#REF!,LT123,#REF!,0,#REF!,"&lt;="&amp;ME123,#REF!,"&gt;="&amp;MF123,#REF!,"="&amp;KW123,#REF!,"="&amp;KY123)</f>
        <v/>
      </c>
      <c r="ND123" s="1">
        <f>MP123+MR123+MT123+MV123+MX123+MZ123+NB123</f>
        <v/>
      </c>
      <c r="NE123" s="1">
        <f>MQ123+MS123+MU123+MW123+MY123+NA123+NC123</f>
        <v/>
      </c>
      <c r="NF123" s="1">
        <f>ND123+NE123</f>
        <v/>
      </c>
      <c r="NG123" s="33">
        <f>ND123/(ND123+NE123)</f>
        <v/>
      </c>
      <c r="NH123" s="3">
        <f>1/NG123</f>
        <v/>
      </c>
      <c r="NI123" s="1">
        <f>LI123</f>
        <v/>
      </c>
      <c r="NJ123" s="79">
        <f>((1-NG123)*(1/(NI123-1))*0.98-(NG123*1))</f>
        <v/>
      </c>
      <c r="NK123" s="34">
        <f>IF(LR123&lt;0.9,0,IF(AND(LR123&gt;1.1),0,1))</f>
        <v/>
      </c>
      <c r="NL123" s="34">
        <f>IF(LS123&lt;0.9,0,IF(AND(LS123&gt;1.1),0,1))</f>
        <v/>
      </c>
      <c r="NM123" s="32">
        <f>IF(NF123&gt;99,1,0)</f>
        <v/>
      </c>
      <c r="NN123" s="32">
        <f>IF(NJ123&gt;0.0799,1,0)</f>
        <v/>
      </c>
      <c r="NO123" s="32">
        <f>IF(NJ123&gt;NQ123,1,0)</f>
        <v/>
      </c>
      <c r="NP123" s="32">
        <f>NM123+NN123+NO123+NK123+NL123</f>
        <v/>
      </c>
      <c r="NQ123" s="79">
        <f>(((100*NG123)*(NI123-1)*0.98)-((1-NG123)*100))/100</f>
        <v/>
      </c>
      <c r="NR123" s="34">
        <f>IF(LR123&lt;0.9,0,IF(AND(LR123&gt;1.1),0,1))</f>
        <v/>
      </c>
      <c r="NS123" s="34">
        <f>IF(LS123&lt;0.9,0,IF(AND(LS123&gt;1.1),0,1))</f>
        <v/>
      </c>
      <c r="NT123" s="32">
        <f>IF(NF123&gt;99,1,0)</f>
        <v/>
      </c>
      <c r="NU123" s="32">
        <f>IF(NQ123&gt;0.0799,1,0)</f>
        <v/>
      </c>
      <c r="NV123" s="32">
        <f>IF(NQ123&gt;NJ123,1,0)</f>
        <v/>
      </c>
      <c r="NW123" s="32">
        <f>NT123+NU123+NV123+NR123+NS123</f>
        <v/>
      </c>
      <c r="NX123">
        <f>IF(NP123=5,"LayAway0-1",IF(AND(NW123=5),"BackAway0-1",""))</f>
        <v/>
      </c>
      <c r="NY123">
        <f>IF(NP123=5,KO123,IF(AND(NW123=5),KO123,""))</f>
        <v/>
      </c>
      <c r="NZ123">
        <f>IF(NP123=5,"Match Odds",IF(AND(NW123=5),"Match Odds",""))</f>
        <v/>
      </c>
      <c r="OA123">
        <f>IF(NP123=5,KP123,IF(AND(NW123=5),KP123,""))</f>
        <v/>
      </c>
      <c r="OB123">
        <f>IF(NP123=5,"MATCH_ODDS",IF(AND(NW123=5),"MATCH_ODDS",""))</f>
        <v/>
      </c>
      <c r="OC123">
        <f>IF(NP123=5,"LAY",IF(AND(NW123=5),"BACK",""))</f>
        <v/>
      </c>
    </row>
    <row r="124" ht="16.5" customHeight="1" thickBot="1" thickTop="1">
      <c r="A124" s="2" t="n"/>
      <c r="KN124" s="1">
        <f>IF(INDEX(#REF!,MATCH('HT 0-1'!D124,#REF!,0))=INDEX(#REF!,MATCH('HT 0-1'!D124,#REF!,0)),INDEX(#REF!,MATCH('HT 0-1'!D124,#REF!,0)),"ERROR")</f>
        <v/>
      </c>
      <c r="KO124" s="1">
        <f>IF(INDEX(#REF!,MATCH('HT 0-1'!E124,#REF!,0))=INDEX(#REF!,MATCH('HT 0-1'!E124,#REF!,0)),INDEX(#REF!,MATCH('HT 0-1'!E124,#REF!,0)),"ERROR")</f>
        <v/>
      </c>
      <c r="KP124" s="1">
        <f>KN124&amp;" v "&amp;KO124</f>
        <v/>
      </c>
      <c r="KQ124">
        <f>B124&amp;"_"&amp;C124</f>
        <v/>
      </c>
      <c r="KR124" s="1">
        <f>IF((HW124/KK124)&lt;0.335,"G",IF((HW124/KK124)&gt;0.67,"R","A"))</f>
        <v/>
      </c>
      <c r="KS124" s="1">
        <f>IF((HX124/KK124)&lt;0.335,"G",IF((HX124/KK124)&gt;0.67,"R","A"))</f>
        <v/>
      </c>
      <c r="KT124" s="1">
        <f>IF((IH124/KK124)&lt;0.335,"G",IF((IH124/KK124)&gt;0.67,"R","A"))</f>
        <v/>
      </c>
      <c r="KU124" s="1">
        <f>IF((II124/KK124)&lt;0.335,"G",IF((II124/KK124)&gt;0.67,"R","A"))</f>
        <v/>
      </c>
      <c r="KV124" s="1">
        <f>IF((HZ124/KK124)&lt;0.335,"G",IF((HZ124/KK124)&gt;0.67,"R","A"))</f>
        <v/>
      </c>
      <c r="KW124" s="1">
        <f>IF((HY124/KK124)&lt;0.335,"G",IF((HY124/KK124)&gt;0.67,"R","A"))</f>
        <v/>
      </c>
      <c r="KX124" s="1">
        <f>IF((IK124/KK124)&lt;0.335,"G",IF((IK124/KK124)&gt;0.67,"R","A"))</f>
        <v/>
      </c>
      <c r="KY124" s="1">
        <f>IF((IJ124/KK124)&lt;0.335,"G",IF((IJ124/KK124)&gt;0.67,"R","A"))</f>
        <v/>
      </c>
      <c r="KZ124" s="1">
        <f>IF((HQ124/KK124)&lt;0.335,"G",IF((HQ124/KK124)&gt;0.67,"R","A"))</f>
        <v/>
      </c>
      <c r="LA124" s="1">
        <f>IF((IB124/KK124)&lt;0.335,"G",IF((IB124/KK124)&gt;0.67,"R","A"))</f>
        <v/>
      </c>
      <c r="LB124">
        <f>IF(LQ124="0-1",INDEX(Scrape!#REF!,MATCH('HT 0-1'!KP124,Scrape!$B:$B,0)),"")</f>
        <v/>
      </c>
      <c r="LC124">
        <f>IF(LQ124="0-1",INDEX(Scrape!$A:$A,MATCH('HT 0-1'!KP124,Scrape!$B:$B,0)),"")</f>
        <v/>
      </c>
      <c r="LD124">
        <f>IF(LQ124="0-1",INDEX(Scrape!$B:$B,MATCH('HT 0-1'!KP124,Scrape!$B:$B,0)),"")</f>
        <v/>
      </c>
      <c r="LE124">
        <f>IF(LQ124="0-1",INDEX(Scrape!$C:$C,MATCH('HT 0-1'!KP124,Scrape!$B:$B,0)),"")</f>
        <v/>
      </c>
      <c r="LF124">
        <f>IF(LQ124="0-1",INDEX(Scrape!$D:$D,MATCH('HT 0-1'!KP124,Scrape!$B:$B,0)),"")</f>
        <v/>
      </c>
      <c r="LG124">
        <f>IF(LQ124="0-1",INDEX(Scrape!$E:$E,MATCH('HT 0-1'!KP124,Scrape!$B:$B,0)),"")</f>
        <v/>
      </c>
      <c r="LH124">
        <f>IF(LQ124="0-1",INDEX(Scrape!$F:$F,MATCH('HT 0-1'!KP124,Scrape!$B:$B,0)),"")</f>
        <v/>
      </c>
      <c r="LI124">
        <f>IF(LQ124="0-1",INDEX(Scrape!$G:$G,MATCH('HT 0-1'!KP124,Scrape!$B:$B,0)),"")</f>
        <v/>
      </c>
      <c r="LJ124">
        <f>IF(LQ124="0-1",INDEX(Scrape!$H:$H,MATCH('HT 0-1'!KP124,Scrape!$B:$B,0)),"")</f>
        <v/>
      </c>
      <c r="LK124">
        <f>IF(LQ124="0-1",INDEX(Scrape!$I:$I,MATCH('HT 0-1'!KP124,Scrape!$B:$B,0)),"")</f>
        <v/>
      </c>
      <c r="LL124">
        <f>IF(LQ124="0-1",INDEX(Scrape!$J:$J,MATCH('HT 0-1'!KP124,Scrape!$B:$B,0)),"")</f>
        <v/>
      </c>
      <c r="LM124">
        <f>IF(LQ124="0-1",INDEX(Scrape!$K:$K,MATCH('HT 0-1'!KP124,Scrape!$B:$B,0)),"")</f>
        <v/>
      </c>
      <c r="LN124">
        <f>IF(LQ124="0-1",INDEX(Scrape!$L:$L,MATCH('HT 0-1'!KP124,Scrape!$B:$B,0)),"")</f>
        <v/>
      </c>
      <c r="LO124">
        <f>IF(LQ124="0-1",INDEX(Scrape!$M:$M,MATCH('HT 0-1'!KP124,Scrape!$B:$B,0)),"")</f>
        <v/>
      </c>
      <c r="LP124">
        <f>IF(LQ124="0-1",INDEX(Scrape!$N:$N,MATCH('HT 0-1'!KP124,Scrape!$B:$B,0)),"")</f>
        <v/>
      </c>
      <c r="LQ124">
        <f>INDEX(Scrape!$O:$O,MATCH('HT 0-1'!KP124,Scrape!$B:$B,0))</f>
        <v/>
      </c>
      <c r="LR124">
        <f>(1/LJ124)+(1/LI124)+(1/LH124)</f>
        <v/>
      </c>
      <c r="LS124">
        <f>(1/LG124)+(1/LF124)+(1/LE124)</f>
        <v/>
      </c>
      <c r="LT124" s="8">
        <f>IF(INDEX(#REF!,MATCH(KQ124,#REF!,0))=INDEX(#REF!,MATCH(KQ124,#REF!,0)),INDEX(#REF!,MATCH(KQ124,#REF!,0)),"ERROR")</f>
        <v/>
      </c>
      <c r="LU124" s="4">
        <f>IF(KR124="G",2,IF(KR124="R",0.5,IF(KR124="A",1)))</f>
        <v/>
      </c>
      <c r="LV124" s="4">
        <f>IF(KS124="G",0.5,IF(KS124="R",2,IF(KS124="A",1)))</f>
        <v/>
      </c>
      <c r="LW124" s="4">
        <f>IF(KT124="G",2,IF(KT124="R",0.5,IF(KT124="A",1)))</f>
        <v/>
      </c>
      <c r="LX124" s="4">
        <f>IF(KU124="G",0.5,IF(KU124="R",2,IF(KU124="A",1)))</f>
        <v/>
      </c>
      <c r="LY124" s="7">
        <f>(LK124*(LU124+LX124)+(LL124*(LU124+LX124)))</f>
        <v/>
      </c>
      <c r="LZ124" s="7">
        <f>(LN124*(LV124+LW124)+(LO124*(LV124+LW124)))</f>
        <v/>
      </c>
      <c r="MA124" s="11">
        <f>LY124-LZ124</f>
        <v/>
      </c>
      <c r="MB124" s="5">
        <f>MA124+2</f>
        <v/>
      </c>
      <c r="MC124" s="6">
        <f>MA124-2</f>
        <v/>
      </c>
      <c r="MD124" s="4">
        <f>LE124</f>
        <v/>
      </c>
      <c r="ME124" s="9">
        <f>IF(MD124=0,1000,MD124+0.75)</f>
        <v/>
      </c>
      <c r="MF124" s="10">
        <f>IF(MD124=0,0,MD124-0.75)</f>
        <v/>
      </c>
      <c r="MG124" s="4">
        <f>((LM124*(LU124+LX124))-((LP124*(LV124+LW124))))</f>
        <v/>
      </c>
      <c r="MH124" s="9">
        <f>MG124*1.2</f>
        <v/>
      </c>
      <c r="MI124" s="10">
        <f>MG124*0.8</f>
        <v/>
      </c>
      <c r="MJ124">
        <f>IFERROR(NX124,"")</f>
        <v/>
      </c>
      <c r="MK124">
        <f>IFERROR(NY124,"")</f>
        <v/>
      </c>
      <c r="ML124">
        <f>IFERROR(NZ124,"")</f>
        <v/>
      </c>
      <c r="MM124">
        <f>IFERROR(OA124,"")</f>
        <v/>
      </c>
      <c r="MN124">
        <f>IFERROR(OB124,"")</f>
        <v/>
      </c>
      <c r="MO124">
        <f>IFERROR(OC124,"")</f>
        <v/>
      </c>
      <c r="MP124" s="1">
        <f>COUNTIFS(#REF!,LT124,#REF!,1,#REF!,"&gt;="&amp;MC124,#REF!,"&lt;="&amp;MB124,#REF!,"&lt;="&amp;ME124,#REF!,"&gt;="&amp;MF124,#REF!,"="&amp;KV124,#REF!,"="&amp;KX124)</f>
        <v/>
      </c>
      <c r="MQ124" s="1">
        <f>COUNTIFS(#REF!,LT124,#REF!,0,#REF!,"&gt;="&amp;MC124,#REF!,"&lt;="&amp;MB124,#REF!,"&lt;="&amp;ME124,#REF!,"&gt;="&amp;MF124,#REF!,"="&amp;KV124,#REF!,"="&amp;KX124)</f>
        <v/>
      </c>
      <c r="MR124" s="1">
        <f>COUNTIFS(#REF!,LT124,#REF!,1,#REF!,"&gt;="&amp;MC124,#REF!,"&lt;="&amp;MB124,#REF!,"&lt;="&amp;ME124,#REF!,"&gt;="&amp;MF124,#REF!,"="&amp;KW124,#REF!,"="&amp;KY124)</f>
        <v/>
      </c>
      <c r="MS124" s="1">
        <f>COUNTIFS(#REF!,LT124,#REF!,0,#REF!,"&gt;="&amp;MC124,#REF!,"&lt;="&amp;MB124,#REF!,"&lt;="&amp;ME124,#REF!,"&gt;="&amp;MF124,#REF!,"="&amp;KW124,#REF!,"="&amp;KY124)</f>
        <v/>
      </c>
      <c r="MT124" s="1">
        <f>COUNTIFS(#REF!,LT124,#REF!,1,#REF!,"&gt;="&amp;MI124,#REF!,"&lt;="&amp;MH124,#REF!,"&lt;="&amp;ME124,#REF!,"&gt;="&amp;MF124)</f>
        <v/>
      </c>
      <c r="MU124" s="1">
        <f>COUNTIFS(#REF!,LT124,#REF!,0,#REF!,"&gt;="&amp;MI124,#REF!,"&lt;="&amp;MH124,#REF!,"&lt;="&amp;ME124,#REF!,"&gt;="&amp;MF124)</f>
        <v/>
      </c>
      <c r="MV124" s="1">
        <f>COUNTIFS(#REF!,LT124,#REF!,1,#REF!,"&gt;="&amp;MI124,#REF!,"&lt;="&amp;MH124,#REF!,"="&amp;KZ124,#REF!,"="&amp;LA124,#REF!,"&lt;="&amp;ME124,#REF!,"&gt;="&amp;MF124)</f>
        <v/>
      </c>
      <c r="MW124" s="1">
        <f>COUNTIFS(#REF!,LT124,#REF!,0,#REF!,"&gt;="&amp;MI124,#REF!,"&lt;="&amp;MH124,#REF!,"="&amp;KZ124,#REF!,"="&amp;LA124,#REF!,"&lt;="&amp;ME124,#REF!,"&gt;="&amp;MF124)</f>
        <v/>
      </c>
      <c r="MX124" s="1">
        <f>COUNTIFS(#REF!,LT124,#REF!,1,#REF!,"&gt;="&amp;MC124,#REF!,"&lt;="&amp;MB124,#REF!,"&lt;="&amp;ME124,#REF!,"&gt;="&amp;MF124)</f>
        <v/>
      </c>
      <c r="MY124" s="1">
        <f>COUNTIFS(#REF!,LT124,#REF!,0,#REF!,"&gt;="&amp;MC124,#REF!,"&lt;="&amp;MB124,#REF!,"&lt;="&amp;ME124,#REF!,"&gt;="&amp;MF124)</f>
        <v/>
      </c>
      <c r="MZ124" s="1">
        <f>COUNTIFS(#REF!,LT124,#REF!,1,#REF!,"&lt;="&amp;ME124,#REF!,"&gt;="&amp;MF124,#REF!,"="&amp;KV124,#REF!,"="&amp;KX124)</f>
        <v/>
      </c>
      <c r="NA124" s="1">
        <f>COUNTIFS(#REF!,LT124,#REF!,0,#REF!,"&lt;="&amp;ME124,#REF!,"&gt;="&amp;MF124,#REF!,"="&amp;KV124,#REF!,"="&amp;KX124)</f>
        <v/>
      </c>
      <c r="NB124" s="1">
        <f>COUNTIFS(#REF!,LT124,#REF!,1,#REF!,"&lt;="&amp;ME124,#REF!,"&gt;="&amp;MF124,#REF!,"="&amp;KW124,#REF!,"="&amp;KY124)</f>
        <v/>
      </c>
      <c r="NC124" s="1">
        <f>COUNTIFS(#REF!,LT124,#REF!,0,#REF!,"&lt;="&amp;ME124,#REF!,"&gt;="&amp;MF124,#REF!,"="&amp;KW124,#REF!,"="&amp;KY124)</f>
        <v/>
      </c>
      <c r="ND124" s="1">
        <f>MP124+MR124+MT124+MV124+MX124+MZ124+NB124</f>
        <v/>
      </c>
      <c r="NE124" s="1">
        <f>MQ124+MS124+MU124+MW124+MY124+NA124+NC124</f>
        <v/>
      </c>
      <c r="NF124" s="1">
        <f>ND124+NE124</f>
        <v/>
      </c>
      <c r="NG124" s="33">
        <f>ND124/(ND124+NE124)</f>
        <v/>
      </c>
      <c r="NH124" s="3">
        <f>1/NG124</f>
        <v/>
      </c>
      <c r="NI124" s="1">
        <f>LI124</f>
        <v/>
      </c>
      <c r="NJ124" s="79">
        <f>((1-NG124)*(1/(NI124-1))*0.98-(NG124*1))</f>
        <v/>
      </c>
      <c r="NK124" s="34">
        <f>IF(LR124&lt;0.9,0,IF(AND(LR124&gt;1.1),0,1))</f>
        <v/>
      </c>
      <c r="NL124" s="34">
        <f>IF(LS124&lt;0.9,0,IF(AND(LS124&gt;1.1),0,1))</f>
        <v/>
      </c>
      <c r="NM124" s="32">
        <f>IF(NF124&gt;99,1,0)</f>
        <v/>
      </c>
      <c r="NN124" s="32">
        <f>IF(NJ124&gt;0.0799,1,0)</f>
        <v/>
      </c>
      <c r="NO124" s="32">
        <f>IF(NJ124&gt;NQ124,1,0)</f>
        <v/>
      </c>
      <c r="NP124" s="32">
        <f>NM124+NN124+NO124+NK124+NL124</f>
        <v/>
      </c>
      <c r="NQ124" s="79">
        <f>(((100*NG124)*(NI124-1)*0.98)-((1-NG124)*100))/100</f>
        <v/>
      </c>
      <c r="NR124" s="34">
        <f>IF(LR124&lt;0.9,0,IF(AND(LR124&gt;1.1),0,1))</f>
        <v/>
      </c>
      <c r="NS124" s="34">
        <f>IF(LS124&lt;0.9,0,IF(AND(LS124&gt;1.1),0,1))</f>
        <v/>
      </c>
      <c r="NT124" s="32">
        <f>IF(NF124&gt;99,1,0)</f>
        <v/>
      </c>
      <c r="NU124" s="32">
        <f>IF(NQ124&gt;0.0799,1,0)</f>
        <v/>
      </c>
      <c r="NV124" s="32">
        <f>IF(NQ124&gt;NJ124,1,0)</f>
        <v/>
      </c>
      <c r="NW124" s="32">
        <f>NT124+NU124+NV124+NR124+NS124</f>
        <v/>
      </c>
      <c r="NX124">
        <f>IF(NP124=5,"LayAway0-1",IF(AND(NW124=5),"BackAway0-1",""))</f>
        <v/>
      </c>
      <c r="NY124">
        <f>IF(NP124=5,KO124,IF(AND(NW124=5),KO124,""))</f>
        <v/>
      </c>
      <c r="NZ124">
        <f>IF(NP124=5,"Match Odds",IF(AND(NW124=5),"Match Odds",""))</f>
        <v/>
      </c>
      <c r="OA124">
        <f>IF(NP124=5,KP124,IF(AND(NW124=5),KP124,""))</f>
        <v/>
      </c>
      <c r="OB124">
        <f>IF(NP124=5,"MATCH_ODDS",IF(AND(NW124=5),"MATCH_ODDS",""))</f>
        <v/>
      </c>
      <c r="OC124">
        <f>IF(NP124=5,"LAY",IF(AND(NW124=5),"BACK",""))</f>
        <v/>
      </c>
    </row>
    <row r="125" ht="16.5" customHeight="1" thickBot="1" thickTop="1">
      <c r="A125" s="2" t="n"/>
      <c r="KN125" s="1">
        <f>IF(INDEX(#REF!,MATCH('HT 0-1'!D125,#REF!,0))=INDEX(#REF!,MATCH('HT 0-1'!D125,#REF!,0)),INDEX(#REF!,MATCH('HT 0-1'!D125,#REF!,0)),"ERROR")</f>
        <v/>
      </c>
      <c r="KO125" s="1">
        <f>IF(INDEX(#REF!,MATCH('HT 0-1'!E125,#REF!,0))=INDEX(#REF!,MATCH('HT 0-1'!E125,#REF!,0)),INDEX(#REF!,MATCH('HT 0-1'!E125,#REF!,0)),"ERROR")</f>
        <v/>
      </c>
      <c r="KP125" s="1">
        <f>KN125&amp;" v "&amp;KO125</f>
        <v/>
      </c>
      <c r="KQ125">
        <f>B125&amp;"_"&amp;C125</f>
        <v/>
      </c>
      <c r="KR125" s="1">
        <f>IF((HW125/KK125)&lt;0.335,"G",IF((HW125/KK125)&gt;0.67,"R","A"))</f>
        <v/>
      </c>
      <c r="KS125" s="1">
        <f>IF((HX125/KK125)&lt;0.335,"G",IF((HX125/KK125)&gt;0.67,"R","A"))</f>
        <v/>
      </c>
      <c r="KT125" s="1">
        <f>IF((IH125/KK125)&lt;0.335,"G",IF((IH125/KK125)&gt;0.67,"R","A"))</f>
        <v/>
      </c>
      <c r="KU125" s="1">
        <f>IF((II125/KK125)&lt;0.335,"G",IF((II125/KK125)&gt;0.67,"R","A"))</f>
        <v/>
      </c>
      <c r="KV125" s="1">
        <f>IF((HZ125/KK125)&lt;0.335,"G",IF((HZ125/KK125)&gt;0.67,"R","A"))</f>
        <v/>
      </c>
      <c r="KW125" s="1">
        <f>IF((HY125/KK125)&lt;0.335,"G",IF((HY125/KK125)&gt;0.67,"R","A"))</f>
        <v/>
      </c>
      <c r="KX125" s="1">
        <f>IF((IK125/KK125)&lt;0.335,"G",IF((IK125/KK125)&gt;0.67,"R","A"))</f>
        <v/>
      </c>
      <c r="KY125" s="1">
        <f>IF((IJ125/KK125)&lt;0.335,"G",IF((IJ125/KK125)&gt;0.67,"R","A"))</f>
        <v/>
      </c>
      <c r="KZ125" s="1">
        <f>IF((HQ125/KK125)&lt;0.335,"G",IF((HQ125/KK125)&gt;0.67,"R","A"))</f>
        <v/>
      </c>
      <c r="LA125" s="1">
        <f>IF((IB125/KK125)&lt;0.335,"G",IF((IB125/KK125)&gt;0.67,"R","A"))</f>
        <v/>
      </c>
      <c r="LB125">
        <f>IF(LQ125="0-1",INDEX(Scrape!#REF!,MATCH('HT 0-1'!KP125,Scrape!$B:$B,0)),"")</f>
        <v/>
      </c>
      <c r="LC125">
        <f>IF(LQ125="0-1",INDEX(Scrape!$A:$A,MATCH('HT 0-1'!KP125,Scrape!$B:$B,0)),"")</f>
        <v/>
      </c>
      <c r="LD125">
        <f>IF(LQ125="0-1",INDEX(Scrape!$B:$B,MATCH('HT 0-1'!KP125,Scrape!$B:$B,0)),"")</f>
        <v/>
      </c>
      <c r="LE125">
        <f>IF(LQ125="0-1",INDEX(Scrape!$C:$C,MATCH('HT 0-1'!KP125,Scrape!$B:$B,0)),"")</f>
        <v/>
      </c>
      <c r="LF125">
        <f>IF(LQ125="0-1",INDEX(Scrape!$D:$D,MATCH('HT 0-1'!KP125,Scrape!$B:$B,0)),"")</f>
        <v/>
      </c>
      <c r="LG125">
        <f>IF(LQ125="0-1",INDEX(Scrape!$E:$E,MATCH('HT 0-1'!KP125,Scrape!$B:$B,0)),"")</f>
        <v/>
      </c>
      <c r="LH125">
        <f>IF(LQ125="0-1",INDEX(Scrape!$F:$F,MATCH('HT 0-1'!KP125,Scrape!$B:$B,0)),"")</f>
        <v/>
      </c>
      <c r="LI125">
        <f>IF(LQ125="0-1",INDEX(Scrape!$G:$G,MATCH('HT 0-1'!KP125,Scrape!$B:$B,0)),"")</f>
        <v/>
      </c>
      <c r="LJ125">
        <f>IF(LQ125="0-1",INDEX(Scrape!$H:$H,MATCH('HT 0-1'!KP125,Scrape!$B:$B,0)),"")</f>
        <v/>
      </c>
      <c r="LK125">
        <f>IF(LQ125="0-1",INDEX(Scrape!$I:$I,MATCH('HT 0-1'!KP125,Scrape!$B:$B,0)),"")</f>
        <v/>
      </c>
      <c r="LL125">
        <f>IF(LQ125="0-1",INDEX(Scrape!$J:$J,MATCH('HT 0-1'!KP125,Scrape!$B:$B,0)),"")</f>
        <v/>
      </c>
      <c r="LM125">
        <f>IF(LQ125="0-1",INDEX(Scrape!$K:$K,MATCH('HT 0-1'!KP125,Scrape!$B:$B,0)),"")</f>
        <v/>
      </c>
      <c r="LN125">
        <f>IF(LQ125="0-1",INDEX(Scrape!$L:$L,MATCH('HT 0-1'!KP125,Scrape!$B:$B,0)),"")</f>
        <v/>
      </c>
      <c r="LO125">
        <f>IF(LQ125="0-1",INDEX(Scrape!$M:$M,MATCH('HT 0-1'!KP125,Scrape!$B:$B,0)),"")</f>
        <v/>
      </c>
      <c r="LP125">
        <f>IF(LQ125="0-1",INDEX(Scrape!$N:$N,MATCH('HT 0-1'!KP125,Scrape!$B:$B,0)),"")</f>
        <v/>
      </c>
      <c r="LQ125">
        <f>INDEX(Scrape!$O:$O,MATCH('HT 0-1'!KP125,Scrape!$B:$B,0))</f>
        <v/>
      </c>
      <c r="LR125">
        <f>(1/LJ125)+(1/LI125)+(1/LH125)</f>
        <v/>
      </c>
      <c r="LS125">
        <f>(1/LG125)+(1/LF125)+(1/LE125)</f>
        <v/>
      </c>
      <c r="LT125" s="8">
        <f>IF(INDEX(#REF!,MATCH(KQ125,#REF!,0))=INDEX(#REF!,MATCH(KQ125,#REF!,0)),INDEX(#REF!,MATCH(KQ125,#REF!,0)),"ERROR")</f>
        <v/>
      </c>
      <c r="LU125" s="4">
        <f>IF(KR125="G",2,IF(KR125="R",0.5,IF(KR125="A",1)))</f>
        <v/>
      </c>
      <c r="LV125" s="4">
        <f>IF(KS125="G",0.5,IF(KS125="R",2,IF(KS125="A",1)))</f>
        <v/>
      </c>
      <c r="LW125" s="4">
        <f>IF(KT125="G",2,IF(KT125="R",0.5,IF(KT125="A",1)))</f>
        <v/>
      </c>
      <c r="LX125" s="4">
        <f>IF(KU125="G",0.5,IF(KU125="R",2,IF(KU125="A",1)))</f>
        <v/>
      </c>
      <c r="LY125" s="7">
        <f>(LK125*(LU125+LX125)+(LL125*(LU125+LX125)))</f>
        <v/>
      </c>
      <c r="LZ125" s="7">
        <f>(LN125*(LV125+LW125)+(LO125*(LV125+LW125)))</f>
        <v/>
      </c>
      <c r="MA125" s="11">
        <f>LY125-LZ125</f>
        <v/>
      </c>
      <c r="MB125" s="5">
        <f>MA125+2</f>
        <v/>
      </c>
      <c r="MC125" s="6">
        <f>MA125-2</f>
        <v/>
      </c>
      <c r="MD125" s="4">
        <f>LE125</f>
        <v/>
      </c>
      <c r="ME125" s="9">
        <f>IF(MD125=0,1000,MD125+0.75)</f>
        <v/>
      </c>
      <c r="MF125" s="10">
        <f>IF(MD125=0,0,MD125-0.75)</f>
        <v/>
      </c>
      <c r="MG125" s="4">
        <f>((LM125*(LU125+LX125))-((LP125*(LV125+LW125))))</f>
        <v/>
      </c>
      <c r="MH125" s="9">
        <f>MG125*1.2</f>
        <v/>
      </c>
      <c r="MI125" s="10">
        <f>MG125*0.8</f>
        <v/>
      </c>
      <c r="MJ125">
        <f>IFERROR(NX125,"")</f>
        <v/>
      </c>
      <c r="MK125">
        <f>IFERROR(NY125,"")</f>
        <v/>
      </c>
      <c r="ML125">
        <f>IFERROR(NZ125,"")</f>
        <v/>
      </c>
      <c r="MM125">
        <f>IFERROR(OA125,"")</f>
        <v/>
      </c>
      <c r="MN125">
        <f>IFERROR(OB125,"")</f>
        <v/>
      </c>
      <c r="MO125">
        <f>IFERROR(OC125,"")</f>
        <v/>
      </c>
      <c r="MP125" s="1">
        <f>COUNTIFS(#REF!,LT125,#REF!,1,#REF!,"&gt;="&amp;MC125,#REF!,"&lt;="&amp;MB125,#REF!,"&lt;="&amp;ME125,#REF!,"&gt;="&amp;MF125,#REF!,"="&amp;KV125,#REF!,"="&amp;KX125)</f>
        <v/>
      </c>
      <c r="MQ125" s="1">
        <f>COUNTIFS(#REF!,LT125,#REF!,0,#REF!,"&gt;="&amp;MC125,#REF!,"&lt;="&amp;MB125,#REF!,"&lt;="&amp;ME125,#REF!,"&gt;="&amp;MF125,#REF!,"="&amp;KV125,#REF!,"="&amp;KX125)</f>
        <v/>
      </c>
      <c r="MR125" s="1">
        <f>COUNTIFS(#REF!,LT125,#REF!,1,#REF!,"&gt;="&amp;MC125,#REF!,"&lt;="&amp;MB125,#REF!,"&lt;="&amp;ME125,#REF!,"&gt;="&amp;MF125,#REF!,"="&amp;KW125,#REF!,"="&amp;KY125)</f>
        <v/>
      </c>
      <c r="MS125" s="1">
        <f>COUNTIFS(#REF!,LT125,#REF!,0,#REF!,"&gt;="&amp;MC125,#REF!,"&lt;="&amp;MB125,#REF!,"&lt;="&amp;ME125,#REF!,"&gt;="&amp;MF125,#REF!,"="&amp;KW125,#REF!,"="&amp;KY125)</f>
        <v/>
      </c>
      <c r="MT125" s="1">
        <f>COUNTIFS(#REF!,LT125,#REF!,1,#REF!,"&gt;="&amp;MI125,#REF!,"&lt;="&amp;MH125,#REF!,"&lt;="&amp;ME125,#REF!,"&gt;="&amp;MF125)</f>
        <v/>
      </c>
      <c r="MU125" s="1">
        <f>COUNTIFS(#REF!,LT125,#REF!,0,#REF!,"&gt;="&amp;MI125,#REF!,"&lt;="&amp;MH125,#REF!,"&lt;="&amp;ME125,#REF!,"&gt;="&amp;MF125)</f>
        <v/>
      </c>
      <c r="MV125" s="1">
        <f>COUNTIFS(#REF!,LT125,#REF!,1,#REF!,"&gt;="&amp;MI125,#REF!,"&lt;="&amp;MH125,#REF!,"="&amp;KZ125,#REF!,"="&amp;LA125,#REF!,"&lt;="&amp;ME125,#REF!,"&gt;="&amp;MF125)</f>
        <v/>
      </c>
      <c r="MW125" s="1">
        <f>COUNTIFS(#REF!,LT125,#REF!,0,#REF!,"&gt;="&amp;MI125,#REF!,"&lt;="&amp;MH125,#REF!,"="&amp;KZ125,#REF!,"="&amp;LA125,#REF!,"&lt;="&amp;ME125,#REF!,"&gt;="&amp;MF125)</f>
        <v/>
      </c>
      <c r="MX125" s="1">
        <f>COUNTIFS(#REF!,LT125,#REF!,1,#REF!,"&gt;="&amp;MC125,#REF!,"&lt;="&amp;MB125,#REF!,"&lt;="&amp;ME125,#REF!,"&gt;="&amp;MF125)</f>
        <v/>
      </c>
      <c r="MY125" s="1">
        <f>COUNTIFS(#REF!,LT125,#REF!,0,#REF!,"&gt;="&amp;MC125,#REF!,"&lt;="&amp;MB125,#REF!,"&lt;="&amp;ME125,#REF!,"&gt;="&amp;MF125)</f>
        <v/>
      </c>
      <c r="MZ125" s="1">
        <f>COUNTIFS(#REF!,LT125,#REF!,1,#REF!,"&lt;="&amp;ME125,#REF!,"&gt;="&amp;MF125,#REF!,"="&amp;KV125,#REF!,"="&amp;KX125)</f>
        <v/>
      </c>
      <c r="NA125" s="1">
        <f>COUNTIFS(#REF!,LT125,#REF!,0,#REF!,"&lt;="&amp;ME125,#REF!,"&gt;="&amp;MF125,#REF!,"="&amp;KV125,#REF!,"="&amp;KX125)</f>
        <v/>
      </c>
      <c r="NB125" s="1">
        <f>COUNTIFS(#REF!,LT125,#REF!,1,#REF!,"&lt;="&amp;ME125,#REF!,"&gt;="&amp;MF125,#REF!,"="&amp;KW125,#REF!,"="&amp;KY125)</f>
        <v/>
      </c>
      <c r="NC125" s="1">
        <f>COUNTIFS(#REF!,LT125,#REF!,0,#REF!,"&lt;="&amp;ME125,#REF!,"&gt;="&amp;MF125,#REF!,"="&amp;KW125,#REF!,"="&amp;KY125)</f>
        <v/>
      </c>
      <c r="ND125" s="1">
        <f>MP125+MR125+MT125+MV125+MX125+MZ125+NB125</f>
        <v/>
      </c>
      <c r="NE125" s="1">
        <f>MQ125+MS125+MU125+MW125+MY125+NA125+NC125</f>
        <v/>
      </c>
      <c r="NF125" s="1">
        <f>ND125+NE125</f>
        <v/>
      </c>
      <c r="NG125" s="33">
        <f>ND125/(ND125+NE125)</f>
        <v/>
      </c>
      <c r="NH125" s="3">
        <f>1/NG125</f>
        <v/>
      </c>
      <c r="NI125" s="1">
        <f>LI125</f>
        <v/>
      </c>
      <c r="NJ125" s="79">
        <f>((1-NG125)*(1/(NI125-1))*0.98-(NG125*1))</f>
        <v/>
      </c>
      <c r="NK125" s="34">
        <f>IF(LR125&lt;0.9,0,IF(AND(LR125&gt;1.1),0,1))</f>
        <v/>
      </c>
      <c r="NL125" s="34">
        <f>IF(LS125&lt;0.9,0,IF(AND(LS125&gt;1.1),0,1))</f>
        <v/>
      </c>
      <c r="NM125" s="32">
        <f>IF(NF125&gt;99,1,0)</f>
        <v/>
      </c>
      <c r="NN125" s="32">
        <f>IF(NJ125&gt;0.0799,1,0)</f>
        <v/>
      </c>
      <c r="NO125" s="32">
        <f>IF(NJ125&gt;NQ125,1,0)</f>
        <v/>
      </c>
      <c r="NP125" s="32">
        <f>NM125+NN125+NO125+NK125+NL125</f>
        <v/>
      </c>
      <c r="NQ125" s="79">
        <f>(((100*NG125)*(NI125-1)*0.98)-((1-NG125)*100))/100</f>
        <v/>
      </c>
      <c r="NR125" s="34">
        <f>IF(LR125&lt;0.9,0,IF(AND(LR125&gt;1.1),0,1))</f>
        <v/>
      </c>
      <c r="NS125" s="34">
        <f>IF(LS125&lt;0.9,0,IF(AND(LS125&gt;1.1),0,1))</f>
        <v/>
      </c>
      <c r="NT125" s="32">
        <f>IF(NF125&gt;99,1,0)</f>
        <v/>
      </c>
      <c r="NU125" s="32">
        <f>IF(NQ125&gt;0.0799,1,0)</f>
        <v/>
      </c>
      <c r="NV125" s="32">
        <f>IF(NQ125&gt;NJ125,1,0)</f>
        <v/>
      </c>
      <c r="NW125" s="32">
        <f>NT125+NU125+NV125+NR125+NS125</f>
        <v/>
      </c>
      <c r="NX125">
        <f>IF(NP125=5,"LayAway0-1",IF(AND(NW125=5),"BackAway0-1",""))</f>
        <v/>
      </c>
      <c r="NY125">
        <f>IF(NP125=5,KO125,IF(AND(NW125=5),KO125,""))</f>
        <v/>
      </c>
      <c r="NZ125">
        <f>IF(NP125=5,"Match Odds",IF(AND(NW125=5),"Match Odds",""))</f>
        <v/>
      </c>
      <c r="OA125">
        <f>IF(NP125=5,KP125,IF(AND(NW125=5),KP125,""))</f>
        <v/>
      </c>
      <c r="OB125">
        <f>IF(NP125=5,"MATCH_ODDS",IF(AND(NW125=5),"MATCH_ODDS",""))</f>
        <v/>
      </c>
      <c r="OC125">
        <f>IF(NP125=5,"LAY",IF(AND(NW125=5),"BACK",""))</f>
        <v/>
      </c>
    </row>
    <row r="126" ht="16.5" customHeight="1" thickBot="1" thickTop="1">
      <c r="A126" s="2" t="n"/>
      <c r="KN126" s="1">
        <f>IF(INDEX(#REF!,MATCH('HT 0-1'!D126,#REF!,0))=INDEX(#REF!,MATCH('HT 0-1'!D126,#REF!,0)),INDEX(#REF!,MATCH('HT 0-1'!D126,#REF!,0)),"ERROR")</f>
        <v/>
      </c>
      <c r="KO126" s="1">
        <f>IF(INDEX(#REF!,MATCH('HT 0-1'!E126,#REF!,0))=INDEX(#REF!,MATCH('HT 0-1'!E126,#REF!,0)),INDEX(#REF!,MATCH('HT 0-1'!E126,#REF!,0)),"ERROR")</f>
        <v/>
      </c>
      <c r="KP126" s="1">
        <f>KN126&amp;" v "&amp;KO126</f>
        <v/>
      </c>
      <c r="KQ126">
        <f>B126&amp;"_"&amp;C126</f>
        <v/>
      </c>
      <c r="KR126" s="1">
        <f>IF((HW126/KK126)&lt;0.335,"G",IF((HW126/KK126)&gt;0.67,"R","A"))</f>
        <v/>
      </c>
      <c r="KS126" s="1">
        <f>IF((HX126/KK126)&lt;0.335,"G",IF((HX126/KK126)&gt;0.67,"R","A"))</f>
        <v/>
      </c>
      <c r="KT126" s="1">
        <f>IF((IH126/KK126)&lt;0.335,"G",IF((IH126/KK126)&gt;0.67,"R","A"))</f>
        <v/>
      </c>
      <c r="KU126" s="1">
        <f>IF((II126/KK126)&lt;0.335,"G",IF((II126/KK126)&gt;0.67,"R","A"))</f>
        <v/>
      </c>
      <c r="KV126" s="1">
        <f>IF((HZ126/KK126)&lt;0.335,"G",IF((HZ126/KK126)&gt;0.67,"R","A"))</f>
        <v/>
      </c>
      <c r="KW126" s="1">
        <f>IF((HY126/KK126)&lt;0.335,"G",IF((HY126/KK126)&gt;0.67,"R","A"))</f>
        <v/>
      </c>
      <c r="KX126" s="1">
        <f>IF((IK126/KK126)&lt;0.335,"G",IF((IK126/KK126)&gt;0.67,"R","A"))</f>
        <v/>
      </c>
      <c r="KY126" s="1">
        <f>IF((IJ126/KK126)&lt;0.335,"G",IF((IJ126/KK126)&gt;0.67,"R","A"))</f>
        <v/>
      </c>
      <c r="KZ126" s="1">
        <f>IF((HQ126/KK126)&lt;0.335,"G",IF((HQ126/KK126)&gt;0.67,"R","A"))</f>
        <v/>
      </c>
      <c r="LA126" s="1">
        <f>IF((IB126/KK126)&lt;0.335,"G",IF((IB126/KK126)&gt;0.67,"R","A"))</f>
        <v/>
      </c>
      <c r="LB126">
        <f>IF(LQ126="0-1",INDEX(Scrape!#REF!,MATCH('HT 0-1'!KP126,Scrape!$B:$B,0)),"")</f>
        <v/>
      </c>
      <c r="LC126">
        <f>IF(LQ126="0-1",INDEX(Scrape!$A:$A,MATCH('HT 0-1'!KP126,Scrape!$B:$B,0)),"")</f>
        <v/>
      </c>
      <c r="LD126">
        <f>IF(LQ126="0-1",INDEX(Scrape!$B:$B,MATCH('HT 0-1'!KP126,Scrape!$B:$B,0)),"")</f>
        <v/>
      </c>
      <c r="LE126">
        <f>IF(LQ126="0-1",INDEX(Scrape!$C:$C,MATCH('HT 0-1'!KP126,Scrape!$B:$B,0)),"")</f>
        <v/>
      </c>
      <c r="LF126">
        <f>IF(LQ126="0-1",INDEX(Scrape!$D:$D,MATCH('HT 0-1'!KP126,Scrape!$B:$B,0)),"")</f>
        <v/>
      </c>
      <c r="LG126">
        <f>IF(LQ126="0-1",INDEX(Scrape!$E:$E,MATCH('HT 0-1'!KP126,Scrape!$B:$B,0)),"")</f>
        <v/>
      </c>
      <c r="LH126">
        <f>IF(LQ126="0-1",INDEX(Scrape!$F:$F,MATCH('HT 0-1'!KP126,Scrape!$B:$B,0)),"")</f>
        <v/>
      </c>
      <c r="LI126">
        <f>IF(LQ126="0-1",INDEX(Scrape!$G:$G,MATCH('HT 0-1'!KP126,Scrape!$B:$B,0)),"")</f>
        <v/>
      </c>
      <c r="LJ126">
        <f>IF(LQ126="0-1",INDEX(Scrape!$H:$H,MATCH('HT 0-1'!KP126,Scrape!$B:$B,0)),"")</f>
        <v/>
      </c>
      <c r="LK126">
        <f>IF(LQ126="0-1",INDEX(Scrape!$I:$I,MATCH('HT 0-1'!KP126,Scrape!$B:$B,0)),"")</f>
        <v/>
      </c>
      <c r="LL126">
        <f>IF(LQ126="0-1",INDEX(Scrape!$J:$J,MATCH('HT 0-1'!KP126,Scrape!$B:$B,0)),"")</f>
        <v/>
      </c>
      <c r="LM126">
        <f>IF(LQ126="0-1",INDEX(Scrape!$K:$K,MATCH('HT 0-1'!KP126,Scrape!$B:$B,0)),"")</f>
        <v/>
      </c>
      <c r="LN126">
        <f>IF(LQ126="0-1",INDEX(Scrape!$L:$L,MATCH('HT 0-1'!KP126,Scrape!$B:$B,0)),"")</f>
        <v/>
      </c>
      <c r="LO126">
        <f>IF(LQ126="0-1",INDEX(Scrape!$M:$M,MATCH('HT 0-1'!KP126,Scrape!$B:$B,0)),"")</f>
        <v/>
      </c>
      <c r="LP126">
        <f>IF(LQ126="0-1",INDEX(Scrape!$N:$N,MATCH('HT 0-1'!KP126,Scrape!$B:$B,0)),"")</f>
        <v/>
      </c>
      <c r="LQ126">
        <f>INDEX(Scrape!$O:$O,MATCH('HT 0-1'!KP126,Scrape!$B:$B,0))</f>
        <v/>
      </c>
      <c r="LR126">
        <f>(1/LJ126)+(1/LI126)+(1/LH126)</f>
        <v/>
      </c>
      <c r="LS126">
        <f>(1/LG126)+(1/LF126)+(1/LE126)</f>
        <v/>
      </c>
      <c r="LT126" s="8">
        <f>IF(INDEX(#REF!,MATCH(KQ126,#REF!,0))=INDEX(#REF!,MATCH(KQ126,#REF!,0)),INDEX(#REF!,MATCH(KQ126,#REF!,0)),"ERROR")</f>
        <v/>
      </c>
      <c r="LU126" s="4">
        <f>IF(KR126="G",2,IF(KR126="R",0.5,IF(KR126="A",1)))</f>
        <v/>
      </c>
      <c r="LV126" s="4">
        <f>IF(KS126="G",0.5,IF(KS126="R",2,IF(KS126="A",1)))</f>
        <v/>
      </c>
      <c r="LW126" s="4">
        <f>IF(KT126="G",2,IF(KT126="R",0.5,IF(KT126="A",1)))</f>
        <v/>
      </c>
      <c r="LX126" s="4">
        <f>IF(KU126="G",0.5,IF(KU126="R",2,IF(KU126="A",1)))</f>
        <v/>
      </c>
      <c r="LY126" s="7">
        <f>(LK126*(LU126+LX126)+(LL126*(LU126+LX126)))</f>
        <v/>
      </c>
      <c r="LZ126" s="7">
        <f>(LN126*(LV126+LW126)+(LO126*(LV126+LW126)))</f>
        <v/>
      </c>
      <c r="MA126" s="11">
        <f>LY126-LZ126</f>
        <v/>
      </c>
      <c r="MB126" s="5">
        <f>MA126+2</f>
        <v/>
      </c>
      <c r="MC126" s="6">
        <f>MA126-2</f>
        <v/>
      </c>
      <c r="MD126" s="4">
        <f>LE126</f>
        <v/>
      </c>
      <c r="ME126" s="9">
        <f>IF(MD126=0,1000,MD126+0.75)</f>
        <v/>
      </c>
      <c r="MF126" s="10">
        <f>IF(MD126=0,0,MD126-0.75)</f>
        <v/>
      </c>
      <c r="MG126" s="4">
        <f>((LM126*(LU126+LX126))-((LP126*(LV126+LW126))))</f>
        <v/>
      </c>
      <c r="MH126" s="9">
        <f>MG126*1.2</f>
        <v/>
      </c>
      <c r="MI126" s="10">
        <f>MG126*0.8</f>
        <v/>
      </c>
      <c r="MJ126">
        <f>IFERROR(NX126,"")</f>
        <v/>
      </c>
      <c r="MK126">
        <f>IFERROR(NY126,"")</f>
        <v/>
      </c>
      <c r="ML126">
        <f>IFERROR(NZ126,"")</f>
        <v/>
      </c>
      <c r="MM126">
        <f>IFERROR(OA126,"")</f>
        <v/>
      </c>
      <c r="MN126">
        <f>IFERROR(OB126,"")</f>
        <v/>
      </c>
      <c r="MO126">
        <f>IFERROR(OC126,"")</f>
        <v/>
      </c>
      <c r="MP126" s="1">
        <f>COUNTIFS(#REF!,LT126,#REF!,1,#REF!,"&gt;="&amp;MC126,#REF!,"&lt;="&amp;MB126,#REF!,"&lt;="&amp;ME126,#REF!,"&gt;="&amp;MF126,#REF!,"="&amp;KV126,#REF!,"="&amp;KX126)</f>
        <v/>
      </c>
      <c r="MQ126" s="1">
        <f>COUNTIFS(#REF!,LT126,#REF!,0,#REF!,"&gt;="&amp;MC126,#REF!,"&lt;="&amp;MB126,#REF!,"&lt;="&amp;ME126,#REF!,"&gt;="&amp;MF126,#REF!,"="&amp;KV126,#REF!,"="&amp;KX126)</f>
        <v/>
      </c>
      <c r="MR126" s="1">
        <f>COUNTIFS(#REF!,LT126,#REF!,1,#REF!,"&gt;="&amp;MC126,#REF!,"&lt;="&amp;MB126,#REF!,"&lt;="&amp;ME126,#REF!,"&gt;="&amp;MF126,#REF!,"="&amp;KW126,#REF!,"="&amp;KY126)</f>
        <v/>
      </c>
      <c r="MS126" s="1">
        <f>COUNTIFS(#REF!,LT126,#REF!,0,#REF!,"&gt;="&amp;MC126,#REF!,"&lt;="&amp;MB126,#REF!,"&lt;="&amp;ME126,#REF!,"&gt;="&amp;MF126,#REF!,"="&amp;KW126,#REF!,"="&amp;KY126)</f>
        <v/>
      </c>
      <c r="MT126" s="1">
        <f>COUNTIFS(#REF!,LT126,#REF!,1,#REF!,"&gt;="&amp;MI126,#REF!,"&lt;="&amp;MH126,#REF!,"&lt;="&amp;ME126,#REF!,"&gt;="&amp;MF126)</f>
        <v/>
      </c>
      <c r="MU126" s="1">
        <f>COUNTIFS(#REF!,LT126,#REF!,0,#REF!,"&gt;="&amp;MI126,#REF!,"&lt;="&amp;MH126,#REF!,"&lt;="&amp;ME126,#REF!,"&gt;="&amp;MF126)</f>
        <v/>
      </c>
      <c r="MV126" s="1">
        <f>COUNTIFS(#REF!,LT126,#REF!,1,#REF!,"&gt;="&amp;MI126,#REF!,"&lt;="&amp;MH126,#REF!,"="&amp;KZ126,#REF!,"="&amp;LA126,#REF!,"&lt;="&amp;ME126,#REF!,"&gt;="&amp;MF126)</f>
        <v/>
      </c>
      <c r="MW126" s="1">
        <f>COUNTIFS(#REF!,LT126,#REF!,0,#REF!,"&gt;="&amp;MI126,#REF!,"&lt;="&amp;MH126,#REF!,"="&amp;KZ126,#REF!,"="&amp;LA126,#REF!,"&lt;="&amp;ME126,#REF!,"&gt;="&amp;MF126)</f>
        <v/>
      </c>
      <c r="MX126" s="1">
        <f>COUNTIFS(#REF!,LT126,#REF!,1,#REF!,"&gt;="&amp;MC126,#REF!,"&lt;="&amp;MB126,#REF!,"&lt;="&amp;ME126,#REF!,"&gt;="&amp;MF126)</f>
        <v/>
      </c>
      <c r="MY126" s="1">
        <f>COUNTIFS(#REF!,LT126,#REF!,0,#REF!,"&gt;="&amp;MC126,#REF!,"&lt;="&amp;MB126,#REF!,"&lt;="&amp;ME126,#REF!,"&gt;="&amp;MF126)</f>
        <v/>
      </c>
      <c r="MZ126" s="1">
        <f>COUNTIFS(#REF!,LT126,#REF!,1,#REF!,"&lt;="&amp;ME126,#REF!,"&gt;="&amp;MF126,#REF!,"="&amp;KV126,#REF!,"="&amp;KX126)</f>
        <v/>
      </c>
      <c r="NA126" s="1">
        <f>COUNTIFS(#REF!,LT126,#REF!,0,#REF!,"&lt;="&amp;ME126,#REF!,"&gt;="&amp;MF126,#REF!,"="&amp;KV126,#REF!,"="&amp;KX126)</f>
        <v/>
      </c>
      <c r="NB126" s="1">
        <f>COUNTIFS(#REF!,LT126,#REF!,1,#REF!,"&lt;="&amp;ME126,#REF!,"&gt;="&amp;MF126,#REF!,"="&amp;KW126,#REF!,"="&amp;KY126)</f>
        <v/>
      </c>
      <c r="NC126" s="1">
        <f>COUNTIFS(#REF!,LT126,#REF!,0,#REF!,"&lt;="&amp;ME126,#REF!,"&gt;="&amp;MF126,#REF!,"="&amp;KW126,#REF!,"="&amp;KY126)</f>
        <v/>
      </c>
      <c r="ND126" s="1">
        <f>MP126+MR126+MT126+MV126+MX126+MZ126+NB126</f>
        <v/>
      </c>
      <c r="NE126" s="1">
        <f>MQ126+MS126+MU126+MW126+MY126+NA126+NC126</f>
        <v/>
      </c>
      <c r="NF126" s="1">
        <f>ND126+NE126</f>
        <v/>
      </c>
      <c r="NG126" s="33">
        <f>ND126/(ND126+NE126)</f>
        <v/>
      </c>
      <c r="NH126" s="3">
        <f>1/NG126</f>
        <v/>
      </c>
      <c r="NI126" s="1">
        <f>LI126</f>
        <v/>
      </c>
      <c r="NJ126" s="79">
        <f>((1-NG126)*(1/(NI126-1))*0.98-(NG126*1))</f>
        <v/>
      </c>
      <c r="NK126" s="34">
        <f>IF(LR126&lt;0.9,0,IF(AND(LR126&gt;1.1),0,1))</f>
        <v/>
      </c>
      <c r="NL126" s="34">
        <f>IF(LS126&lt;0.9,0,IF(AND(LS126&gt;1.1),0,1))</f>
        <v/>
      </c>
      <c r="NM126" s="32">
        <f>IF(NF126&gt;99,1,0)</f>
        <v/>
      </c>
      <c r="NN126" s="32">
        <f>IF(NJ126&gt;0.0799,1,0)</f>
        <v/>
      </c>
      <c r="NO126" s="32">
        <f>IF(NJ126&gt;NQ126,1,0)</f>
        <v/>
      </c>
      <c r="NP126" s="32">
        <f>NM126+NN126+NO126+NK126+NL126</f>
        <v/>
      </c>
      <c r="NQ126" s="79">
        <f>(((100*NG126)*(NI126-1)*0.98)-((1-NG126)*100))/100</f>
        <v/>
      </c>
      <c r="NR126" s="34">
        <f>IF(LR126&lt;0.9,0,IF(AND(LR126&gt;1.1),0,1))</f>
        <v/>
      </c>
      <c r="NS126" s="34">
        <f>IF(LS126&lt;0.9,0,IF(AND(LS126&gt;1.1),0,1))</f>
        <v/>
      </c>
      <c r="NT126" s="32">
        <f>IF(NF126&gt;99,1,0)</f>
        <v/>
      </c>
      <c r="NU126" s="32">
        <f>IF(NQ126&gt;0.0799,1,0)</f>
        <v/>
      </c>
      <c r="NV126" s="32">
        <f>IF(NQ126&gt;NJ126,1,0)</f>
        <v/>
      </c>
      <c r="NW126" s="32">
        <f>NT126+NU126+NV126+NR126+NS126</f>
        <v/>
      </c>
      <c r="NX126">
        <f>IF(NP126=5,"LayAway0-1",IF(AND(NW126=5),"BackAway0-1",""))</f>
        <v/>
      </c>
      <c r="NY126">
        <f>IF(NP126=5,KO126,IF(AND(NW126=5),KO126,""))</f>
        <v/>
      </c>
      <c r="NZ126">
        <f>IF(NP126=5,"Match Odds",IF(AND(NW126=5),"Match Odds",""))</f>
        <v/>
      </c>
      <c r="OA126">
        <f>IF(NP126=5,KP126,IF(AND(NW126=5),KP126,""))</f>
        <v/>
      </c>
      <c r="OB126">
        <f>IF(NP126=5,"MATCH_ODDS",IF(AND(NW126=5),"MATCH_ODDS",""))</f>
        <v/>
      </c>
      <c r="OC126">
        <f>IF(NP126=5,"LAY",IF(AND(NW126=5),"BACK",""))</f>
        <v/>
      </c>
    </row>
    <row r="127" ht="16.5" customHeight="1" thickBot="1" thickTop="1">
      <c r="A127" s="2" t="n"/>
      <c r="KN127" s="1">
        <f>IF(INDEX(#REF!,MATCH('HT 0-1'!D127,#REF!,0))=INDEX(#REF!,MATCH('HT 0-1'!D127,#REF!,0)),INDEX(#REF!,MATCH('HT 0-1'!D127,#REF!,0)),"ERROR")</f>
        <v/>
      </c>
      <c r="KO127" s="1">
        <f>IF(INDEX(#REF!,MATCH('HT 0-1'!E127,#REF!,0))=INDEX(#REF!,MATCH('HT 0-1'!E127,#REF!,0)),INDEX(#REF!,MATCH('HT 0-1'!E127,#REF!,0)),"ERROR")</f>
        <v/>
      </c>
      <c r="KP127" s="1">
        <f>KN127&amp;" v "&amp;KO127</f>
        <v/>
      </c>
      <c r="KQ127">
        <f>B127&amp;"_"&amp;C127</f>
        <v/>
      </c>
      <c r="KR127" s="1">
        <f>IF((HW127/KK127)&lt;0.335,"G",IF((HW127/KK127)&gt;0.67,"R","A"))</f>
        <v/>
      </c>
      <c r="KS127" s="1">
        <f>IF((HX127/KK127)&lt;0.335,"G",IF((HX127/KK127)&gt;0.67,"R","A"))</f>
        <v/>
      </c>
      <c r="KT127" s="1">
        <f>IF((IH127/KK127)&lt;0.335,"G",IF((IH127/KK127)&gt;0.67,"R","A"))</f>
        <v/>
      </c>
      <c r="KU127" s="1">
        <f>IF((II127/KK127)&lt;0.335,"G",IF((II127/KK127)&gt;0.67,"R","A"))</f>
        <v/>
      </c>
      <c r="KV127" s="1">
        <f>IF((HZ127/KK127)&lt;0.335,"G",IF((HZ127/KK127)&gt;0.67,"R","A"))</f>
        <v/>
      </c>
      <c r="KW127" s="1">
        <f>IF((HY127/KK127)&lt;0.335,"G",IF((HY127/KK127)&gt;0.67,"R","A"))</f>
        <v/>
      </c>
      <c r="KX127" s="1">
        <f>IF((IK127/KK127)&lt;0.335,"G",IF((IK127/KK127)&gt;0.67,"R","A"))</f>
        <v/>
      </c>
      <c r="KY127" s="1">
        <f>IF((IJ127/KK127)&lt;0.335,"G",IF((IJ127/KK127)&gt;0.67,"R","A"))</f>
        <v/>
      </c>
      <c r="KZ127" s="1">
        <f>IF((HQ127/KK127)&lt;0.335,"G",IF((HQ127/KK127)&gt;0.67,"R","A"))</f>
        <v/>
      </c>
      <c r="LA127" s="1">
        <f>IF((IB127/KK127)&lt;0.335,"G",IF((IB127/KK127)&gt;0.67,"R","A"))</f>
        <v/>
      </c>
      <c r="LB127">
        <f>IF(LQ127="0-1",INDEX(Scrape!#REF!,MATCH('HT 0-1'!KP127,Scrape!$B:$B,0)),"")</f>
        <v/>
      </c>
      <c r="LC127">
        <f>IF(LQ127="0-1",INDEX(Scrape!$A:$A,MATCH('HT 0-1'!KP127,Scrape!$B:$B,0)),"")</f>
        <v/>
      </c>
      <c r="LD127">
        <f>IF(LQ127="0-1",INDEX(Scrape!$B:$B,MATCH('HT 0-1'!KP127,Scrape!$B:$B,0)),"")</f>
        <v/>
      </c>
      <c r="LE127">
        <f>IF(LQ127="0-1",INDEX(Scrape!$C:$C,MATCH('HT 0-1'!KP127,Scrape!$B:$B,0)),"")</f>
        <v/>
      </c>
      <c r="LF127">
        <f>IF(LQ127="0-1",INDEX(Scrape!$D:$D,MATCH('HT 0-1'!KP127,Scrape!$B:$B,0)),"")</f>
        <v/>
      </c>
      <c r="LG127">
        <f>IF(LQ127="0-1",INDEX(Scrape!$E:$E,MATCH('HT 0-1'!KP127,Scrape!$B:$B,0)),"")</f>
        <v/>
      </c>
      <c r="LH127">
        <f>IF(LQ127="0-1",INDEX(Scrape!$F:$F,MATCH('HT 0-1'!KP127,Scrape!$B:$B,0)),"")</f>
        <v/>
      </c>
      <c r="LI127">
        <f>IF(LQ127="0-1",INDEX(Scrape!$G:$G,MATCH('HT 0-1'!KP127,Scrape!$B:$B,0)),"")</f>
        <v/>
      </c>
      <c r="LJ127">
        <f>IF(LQ127="0-1",INDEX(Scrape!$H:$H,MATCH('HT 0-1'!KP127,Scrape!$B:$B,0)),"")</f>
        <v/>
      </c>
      <c r="LK127">
        <f>IF(LQ127="0-1",INDEX(Scrape!$I:$I,MATCH('HT 0-1'!KP127,Scrape!$B:$B,0)),"")</f>
        <v/>
      </c>
      <c r="LL127">
        <f>IF(LQ127="0-1",INDEX(Scrape!$J:$J,MATCH('HT 0-1'!KP127,Scrape!$B:$B,0)),"")</f>
        <v/>
      </c>
      <c r="LM127">
        <f>IF(LQ127="0-1",INDEX(Scrape!$K:$K,MATCH('HT 0-1'!KP127,Scrape!$B:$B,0)),"")</f>
        <v/>
      </c>
      <c r="LN127">
        <f>IF(LQ127="0-1",INDEX(Scrape!$L:$L,MATCH('HT 0-1'!KP127,Scrape!$B:$B,0)),"")</f>
        <v/>
      </c>
      <c r="LO127">
        <f>IF(LQ127="0-1",INDEX(Scrape!$M:$M,MATCH('HT 0-1'!KP127,Scrape!$B:$B,0)),"")</f>
        <v/>
      </c>
      <c r="LP127">
        <f>IF(LQ127="0-1",INDEX(Scrape!$N:$N,MATCH('HT 0-1'!KP127,Scrape!$B:$B,0)),"")</f>
        <v/>
      </c>
      <c r="LQ127">
        <f>INDEX(Scrape!$O:$O,MATCH('HT 0-1'!KP127,Scrape!$B:$B,0))</f>
        <v/>
      </c>
      <c r="LR127">
        <f>(1/LJ127)+(1/LI127)+(1/LH127)</f>
        <v/>
      </c>
      <c r="LS127">
        <f>(1/LG127)+(1/LF127)+(1/LE127)</f>
        <v/>
      </c>
      <c r="LT127" s="8">
        <f>IF(INDEX(#REF!,MATCH(KQ127,#REF!,0))=INDEX(#REF!,MATCH(KQ127,#REF!,0)),INDEX(#REF!,MATCH(KQ127,#REF!,0)),"ERROR")</f>
        <v/>
      </c>
      <c r="LU127" s="4">
        <f>IF(KR127="G",2,IF(KR127="R",0.5,IF(KR127="A",1)))</f>
        <v/>
      </c>
      <c r="LV127" s="4">
        <f>IF(KS127="G",0.5,IF(KS127="R",2,IF(KS127="A",1)))</f>
        <v/>
      </c>
      <c r="LW127" s="4">
        <f>IF(KT127="G",2,IF(KT127="R",0.5,IF(KT127="A",1)))</f>
        <v/>
      </c>
      <c r="LX127" s="4">
        <f>IF(KU127="G",0.5,IF(KU127="R",2,IF(KU127="A",1)))</f>
        <v/>
      </c>
      <c r="LY127" s="7">
        <f>(LK127*(LU127+LX127)+(LL127*(LU127+LX127)))</f>
        <v/>
      </c>
      <c r="LZ127" s="7">
        <f>(LN127*(LV127+LW127)+(LO127*(LV127+LW127)))</f>
        <v/>
      </c>
      <c r="MA127" s="11">
        <f>LY127-LZ127</f>
        <v/>
      </c>
      <c r="MB127" s="5">
        <f>MA127+2</f>
        <v/>
      </c>
      <c r="MC127" s="6">
        <f>MA127-2</f>
        <v/>
      </c>
      <c r="MD127" s="4">
        <f>LE127</f>
        <v/>
      </c>
      <c r="ME127" s="9">
        <f>IF(MD127=0,1000,MD127+0.75)</f>
        <v/>
      </c>
      <c r="MF127" s="10">
        <f>IF(MD127=0,0,MD127-0.75)</f>
        <v/>
      </c>
      <c r="MG127" s="4">
        <f>((LM127*(LU127+LX127))-((LP127*(LV127+LW127))))</f>
        <v/>
      </c>
      <c r="MH127" s="9">
        <f>MG127*1.2</f>
        <v/>
      </c>
      <c r="MI127" s="10">
        <f>MG127*0.8</f>
        <v/>
      </c>
      <c r="MJ127">
        <f>IFERROR(NX127,"")</f>
        <v/>
      </c>
      <c r="MK127">
        <f>IFERROR(NY127,"")</f>
        <v/>
      </c>
      <c r="ML127">
        <f>IFERROR(NZ127,"")</f>
        <v/>
      </c>
      <c r="MM127">
        <f>IFERROR(OA127,"")</f>
        <v/>
      </c>
      <c r="MN127">
        <f>IFERROR(OB127,"")</f>
        <v/>
      </c>
      <c r="MO127">
        <f>IFERROR(OC127,"")</f>
        <v/>
      </c>
      <c r="MP127" s="1">
        <f>COUNTIFS(#REF!,LT127,#REF!,1,#REF!,"&gt;="&amp;MC127,#REF!,"&lt;="&amp;MB127,#REF!,"&lt;="&amp;ME127,#REF!,"&gt;="&amp;MF127,#REF!,"="&amp;KV127,#REF!,"="&amp;KX127)</f>
        <v/>
      </c>
      <c r="MQ127" s="1">
        <f>COUNTIFS(#REF!,LT127,#REF!,0,#REF!,"&gt;="&amp;MC127,#REF!,"&lt;="&amp;MB127,#REF!,"&lt;="&amp;ME127,#REF!,"&gt;="&amp;MF127,#REF!,"="&amp;KV127,#REF!,"="&amp;KX127)</f>
        <v/>
      </c>
      <c r="MR127" s="1">
        <f>COUNTIFS(#REF!,LT127,#REF!,1,#REF!,"&gt;="&amp;MC127,#REF!,"&lt;="&amp;MB127,#REF!,"&lt;="&amp;ME127,#REF!,"&gt;="&amp;MF127,#REF!,"="&amp;KW127,#REF!,"="&amp;KY127)</f>
        <v/>
      </c>
      <c r="MS127" s="1">
        <f>COUNTIFS(#REF!,LT127,#REF!,0,#REF!,"&gt;="&amp;MC127,#REF!,"&lt;="&amp;MB127,#REF!,"&lt;="&amp;ME127,#REF!,"&gt;="&amp;MF127,#REF!,"="&amp;KW127,#REF!,"="&amp;KY127)</f>
        <v/>
      </c>
      <c r="MT127" s="1">
        <f>COUNTIFS(#REF!,LT127,#REF!,1,#REF!,"&gt;="&amp;MI127,#REF!,"&lt;="&amp;MH127,#REF!,"&lt;="&amp;ME127,#REF!,"&gt;="&amp;MF127)</f>
        <v/>
      </c>
      <c r="MU127" s="1">
        <f>COUNTIFS(#REF!,LT127,#REF!,0,#REF!,"&gt;="&amp;MI127,#REF!,"&lt;="&amp;MH127,#REF!,"&lt;="&amp;ME127,#REF!,"&gt;="&amp;MF127)</f>
        <v/>
      </c>
      <c r="MV127" s="1">
        <f>COUNTIFS(#REF!,LT127,#REF!,1,#REF!,"&gt;="&amp;MI127,#REF!,"&lt;="&amp;MH127,#REF!,"="&amp;KZ127,#REF!,"="&amp;LA127,#REF!,"&lt;="&amp;ME127,#REF!,"&gt;="&amp;MF127)</f>
        <v/>
      </c>
      <c r="MW127" s="1">
        <f>COUNTIFS(#REF!,LT127,#REF!,0,#REF!,"&gt;="&amp;MI127,#REF!,"&lt;="&amp;MH127,#REF!,"="&amp;KZ127,#REF!,"="&amp;LA127,#REF!,"&lt;="&amp;ME127,#REF!,"&gt;="&amp;MF127)</f>
        <v/>
      </c>
      <c r="MX127" s="1">
        <f>COUNTIFS(#REF!,LT127,#REF!,1,#REF!,"&gt;="&amp;MC127,#REF!,"&lt;="&amp;MB127,#REF!,"&lt;="&amp;ME127,#REF!,"&gt;="&amp;MF127)</f>
        <v/>
      </c>
      <c r="MY127" s="1">
        <f>COUNTIFS(#REF!,LT127,#REF!,0,#REF!,"&gt;="&amp;MC127,#REF!,"&lt;="&amp;MB127,#REF!,"&lt;="&amp;ME127,#REF!,"&gt;="&amp;MF127)</f>
        <v/>
      </c>
      <c r="MZ127" s="1">
        <f>COUNTIFS(#REF!,LT127,#REF!,1,#REF!,"&lt;="&amp;ME127,#REF!,"&gt;="&amp;MF127,#REF!,"="&amp;KV127,#REF!,"="&amp;KX127)</f>
        <v/>
      </c>
      <c r="NA127" s="1">
        <f>COUNTIFS(#REF!,LT127,#REF!,0,#REF!,"&lt;="&amp;ME127,#REF!,"&gt;="&amp;MF127,#REF!,"="&amp;KV127,#REF!,"="&amp;KX127)</f>
        <v/>
      </c>
      <c r="NB127" s="1">
        <f>COUNTIFS(#REF!,LT127,#REF!,1,#REF!,"&lt;="&amp;ME127,#REF!,"&gt;="&amp;MF127,#REF!,"="&amp;KW127,#REF!,"="&amp;KY127)</f>
        <v/>
      </c>
      <c r="NC127" s="1">
        <f>COUNTIFS(#REF!,LT127,#REF!,0,#REF!,"&lt;="&amp;ME127,#REF!,"&gt;="&amp;MF127,#REF!,"="&amp;KW127,#REF!,"="&amp;KY127)</f>
        <v/>
      </c>
      <c r="ND127" s="1">
        <f>MP127+MR127+MT127+MV127+MX127+MZ127+NB127</f>
        <v/>
      </c>
      <c r="NE127" s="1">
        <f>MQ127+MS127+MU127+MW127+MY127+NA127+NC127</f>
        <v/>
      </c>
      <c r="NF127" s="1">
        <f>ND127+NE127</f>
        <v/>
      </c>
      <c r="NG127" s="33">
        <f>ND127/(ND127+NE127)</f>
        <v/>
      </c>
      <c r="NH127" s="3">
        <f>1/NG127</f>
        <v/>
      </c>
      <c r="NI127" s="1">
        <f>LI127</f>
        <v/>
      </c>
      <c r="NJ127" s="79">
        <f>((1-NG127)*(1/(NI127-1))*0.98-(NG127*1))</f>
        <v/>
      </c>
      <c r="NK127" s="34">
        <f>IF(LR127&lt;0.9,0,IF(AND(LR127&gt;1.1),0,1))</f>
        <v/>
      </c>
      <c r="NL127" s="34">
        <f>IF(LS127&lt;0.9,0,IF(AND(LS127&gt;1.1),0,1))</f>
        <v/>
      </c>
      <c r="NM127" s="32">
        <f>IF(NF127&gt;99,1,0)</f>
        <v/>
      </c>
      <c r="NN127" s="32">
        <f>IF(NJ127&gt;0.0799,1,0)</f>
        <v/>
      </c>
      <c r="NO127" s="32">
        <f>IF(NJ127&gt;NQ127,1,0)</f>
        <v/>
      </c>
      <c r="NP127" s="32">
        <f>NM127+NN127+NO127+NK127+NL127</f>
        <v/>
      </c>
      <c r="NQ127" s="79">
        <f>(((100*NG127)*(NI127-1)*0.98)-((1-NG127)*100))/100</f>
        <v/>
      </c>
      <c r="NR127" s="34">
        <f>IF(LR127&lt;0.9,0,IF(AND(LR127&gt;1.1),0,1))</f>
        <v/>
      </c>
      <c r="NS127" s="34">
        <f>IF(LS127&lt;0.9,0,IF(AND(LS127&gt;1.1),0,1))</f>
        <v/>
      </c>
      <c r="NT127" s="32">
        <f>IF(NF127&gt;99,1,0)</f>
        <v/>
      </c>
      <c r="NU127" s="32">
        <f>IF(NQ127&gt;0.0799,1,0)</f>
        <v/>
      </c>
      <c r="NV127" s="32">
        <f>IF(NQ127&gt;NJ127,1,0)</f>
        <v/>
      </c>
      <c r="NW127" s="32">
        <f>NT127+NU127+NV127+NR127+NS127</f>
        <v/>
      </c>
      <c r="NX127">
        <f>IF(NP127=5,"LayAway0-1",IF(AND(NW127=5),"BackAway0-1",""))</f>
        <v/>
      </c>
      <c r="NY127">
        <f>IF(NP127=5,KO127,IF(AND(NW127=5),KO127,""))</f>
        <v/>
      </c>
      <c r="NZ127">
        <f>IF(NP127=5,"Match Odds",IF(AND(NW127=5),"Match Odds",""))</f>
        <v/>
      </c>
      <c r="OA127">
        <f>IF(NP127=5,KP127,IF(AND(NW127=5),KP127,""))</f>
        <v/>
      </c>
      <c r="OB127">
        <f>IF(NP127=5,"MATCH_ODDS",IF(AND(NW127=5),"MATCH_ODDS",""))</f>
        <v/>
      </c>
      <c r="OC127">
        <f>IF(NP127=5,"LAY",IF(AND(NW127=5),"BACK",""))</f>
        <v/>
      </c>
    </row>
    <row r="128" ht="16.5" customHeight="1" thickBot="1" thickTop="1">
      <c r="A128" s="2" t="n"/>
      <c r="KN128" s="1">
        <f>IF(INDEX(#REF!,MATCH('HT 0-1'!D128,#REF!,0))=INDEX(#REF!,MATCH('HT 0-1'!D128,#REF!,0)),INDEX(#REF!,MATCH('HT 0-1'!D128,#REF!,0)),"ERROR")</f>
        <v/>
      </c>
      <c r="KO128" s="1">
        <f>IF(INDEX(#REF!,MATCH('HT 0-1'!E128,#REF!,0))=INDEX(#REF!,MATCH('HT 0-1'!E128,#REF!,0)),INDEX(#REF!,MATCH('HT 0-1'!E128,#REF!,0)),"ERROR")</f>
        <v/>
      </c>
      <c r="KP128" s="1">
        <f>KN128&amp;" v "&amp;KO128</f>
        <v/>
      </c>
      <c r="KQ128">
        <f>B128&amp;"_"&amp;C128</f>
        <v/>
      </c>
      <c r="KR128" s="1">
        <f>IF((HW128/KK128)&lt;0.335,"G",IF((HW128/KK128)&gt;0.67,"R","A"))</f>
        <v/>
      </c>
      <c r="KS128" s="1">
        <f>IF((HX128/KK128)&lt;0.335,"G",IF((HX128/KK128)&gt;0.67,"R","A"))</f>
        <v/>
      </c>
      <c r="KT128" s="1">
        <f>IF((IH128/KK128)&lt;0.335,"G",IF((IH128/KK128)&gt;0.67,"R","A"))</f>
        <v/>
      </c>
      <c r="KU128" s="1">
        <f>IF((II128/KK128)&lt;0.335,"G",IF((II128/KK128)&gt;0.67,"R","A"))</f>
        <v/>
      </c>
      <c r="KV128" s="1">
        <f>IF((HZ128/KK128)&lt;0.335,"G",IF((HZ128/KK128)&gt;0.67,"R","A"))</f>
        <v/>
      </c>
      <c r="KW128" s="1">
        <f>IF((HY128/KK128)&lt;0.335,"G",IF((HY128/KK128)&gt;0.67,"R","A"))</f>
        <v/>
      </c>
      <c r="KX128" s="1">
        <f>IF((IK128/KK128)&lt;0.335,"G",IF((IK128/KK128)&gt;0.67,"R","A"))</f>
        <v/>
      </c>
      <c r="KY128" s="1">
        <f>IF((IJ128/KK128)&lt;0.335,"G",IF((IJ128/KK128)&gt;0.67,"R","A"))</f>
        <v/>
      </c>
      <c r="KZ128" s="1">
        <f>IF((HQ128/KK128)&lt;0.335,"G",IF((HQ128/KK128)&gt;0.67,"R","A"))</f>
        <v/>
      </c>
      <c r="LA128" s="1">
        <f>IF((IB128/KK128)&lt;0.335,"G",IF((IB128/KK128)&gt;0.67,"R","A"))</f>
        <v/>
      </c>
      <c r="LB128">
        <f>IF(LQ128="0-1",INDEX(Scrape!#REF!,MATCH('HT 0-1'!KP128,Scrape!$B:$B,0)),"")</f>
        <v/>
      </c>
      <c r="LC128">
        <f>IF(LQ128="0-1",INDEX(Scrape!$A:$A,MATCH('HT 0-1'!KP128,Scrape!$B:$B,0)),"")</f>
        <v/>
      </c>
      <c r="LD128">
        <f>IF(LQ128="0-1",INDEX(Scrape!$B:$B,MATCH('HT 0-1'!KP128,Scrape!$B:$B,0)),"")</f>
        <v/>
      </c>
      <c r="LE128">
        <f>IF(LQ128="0-1",INDEX(Scrape!$C:$C,MATCH('HT 0-1'!KP128,Scrape!$B:$B,0)),"")</f>
        <v/>
      </c>
      <c r="LF128">
        <f>IF(LQ128="0-1",INDEX(Scrape!$D:$D,MATCH('HT 0-1'!KP128,Scrape!$B:$B,0)),"")</f>
        <v/>
      </c>
      <c r="LG128">
        <f>IF(LQ128="0-1",INDEX(Scrape!$E:$E,MATCH('HT 0-1'!KP128,Scrape!$B:$B,0)),"")</f>
        <v/>
      </c>
      <c r="LH128">
        <f>IF(LQ128="0-1",INDEX(Scrape!$F:$F,MATCH('HT 0-1'!KP128,Scrape!$B:$B,0)),"")</f>
        <v/>
      </c>
      <c r="LI128">
        <f>IF(LQ128="0-1",INDEX(Scrape!$G:$G,MATCH('HT 0-1'!KP128,Scrape!$B:$B,0)),"")</f>
        <v/>
      </c>
      <c r="LJ128">
        <f>IF(LQ128="0-1",INDEX(Scrape!$H:$H,MATCH('HT 0-1'!KP128,Scrape!$B:$B,0)),"")</f>
        <v/>
      </c>
      <c r="LK128">
        <f>IF(LQ128="0-1",INDEX(Scrape!$I:$I,MATCH('HT 0-1'!KP128,Scrape!$B:$B,0)),"")</f>
        <v/>
      </c>
      <c r="LL128">
        <f>IF(LQ128="0-1",INDEX(Scrape!$J:$J,MATCH('HT 0-1'!KP128,Scrape!$B:$B,0)),"")</f>
        <v/>
      </c>
      <c r="LM128">
        <f>IF(LQ128="0-1",INDEX(Scrape!$K:$K,MATCH('HT 0-1'!KP128,Scrape!$B:$B,0)),"")</f>
        <v/>
      </c>
      <c r="LN128">
        <f>IF(LQ128="0-1",INDEX(Scrape!$L:$L,MATCH('HT 0-1'!KP128,Scrape!$B:$B,0)),"")</f>
        <v/>
      </c>
      <c r="LO128">
        <f>IF(LQ128="0-1",INDEX(Scrape!$M:$M,MATCH('HT 0-1'!KP128,Scrape!$B:$B,0)),"")</f>
        <v/>
      </c>
      <c r="LP128">
        <f>IF(LQ128="0-1",INDEX(Scrape!$N:$N,MATCH('HT 0-1'!KP128,Scrape!$B:$B,0)),"")</f>
        <v/>
      </c>
      <c r="LQ128">
        <f>INDEX(Scrape!$O:$O,MATCH('HT 0-1'!KP128,Scrape!$B:$B,0))</f>
        <v/>
      </c>
      <c r="LR128">
        <f>(1/LJ128)+(1/LI128)+(1/LH128)</f>
        <v/>
      </c>
      <c r="LS128">
        <f>(1/LG128)+(1/LF128)+(1/LE128)</f>
        <v/>
      </c>
      <c r="LT128" s="8">
        <f>IF(INDEX(#REF!,MATCH(KQ128,#REF!,0))=INDEX(#REF!,MATCH(KQ128,#REF!,0)),INDEX(#REF!,MATCH(KQ128,#REF!,0)),"ERROR")</f>
        <v/>
      </c>
      <c r="LU128" s="4">
        <f>IF(KR128="G",2,IF(KR128="R",0.5,IF(KR128="A",1)))</f>
        <v/>
      </c>
      <c r="LV128" s="4">
        <f>IF(KS128="G",0.5,IF(KS128="R",2,IF(KS128="A",1)))</f>
        <v/>
      </c>
      <c r="LW128" s="4">
        <f>IF(KT128="G",2,IF(KT128="R",0.5,IF(KT128="A",1)))</f>
        <v/>
      </c>
      <c r="LX128" s="4">
        <f>IF(KU128="G",0.5,IF(KU128="R",2,IF(KU128="A",1)))</f>
        <v/>
      </c>
      <c r="LY128" s="7">
        <f>(LK128*(LU128+LX128)+(LL128*(LU128+LX128)))</f>
        <v/>
      </c>
      <c r="LZ128" s="7">
        <f>(LN128*(LV128+LW128)+(LO128*(LV128+LW128)))</f>
        <v/>
      </c>
      <c r="MA128" s="11">
        <f>LY128-LZ128</f>
        <v/>
      </c>
      <c r="MB128" s="5">
        <f>MA128+2</f>
        <v/>
      </c>
      <c r="MC128" s="6">
        <f>MA128-2</f>
        <v/>
      </c>
      <c r="MD128" s="4">
        <f>LE128</f>
        <v/>
      </c>
      <c r="ME128" s="9">
        <f>IF(MD128=0,1000,MD128+0.75)</f>
        <v/>
      </c>
      <c r="MF128" s="10">
        <f>IF(MD128=0,0,MD128-0.75)</f>
        <v/>
      </c>
      <c r="MG128" s="4">
        <f>((LM128*(LU128+LX128))-((LP128*(LV128+LW128))))</f>
        <v/>
      </c>
      <c r="MH128" s="9">
        <f>MG128*1.2</f>
        <v/>
      </c>
      <c r="MI128" s="10">
        <f>MG128*0.8</f>
        <v/>
      </c>
      <c r="MJ128">
        <f>IFERROR(NX128,"")</f>
        <v/>
      </c>
      <c r="MK128">
        <f>IFERROR(NY128,"")</f>
        <v/>
      </c>
      <c r="ML128">
        <f>IFERROR(NZ128,"")</f>
        <v/>
      </c>
      <c r="MM128">
        <f>IFERROR(OA128,"")</f>
        <v/>
      </c>
      <c r="MN128">
        <f>IFERROR(OB128,"")</f>
        <v/>
      </c>
      <c r="MO128">
        <f>IFERROR(OC128,"")</f>
        <v/>
      </c>
      <c r="MP128" s="1">
        <f>COUNTIFS(#REF!,LT128,#REF!,1,#REF!,"&gt;="&amp;MC128,#REF!,"&lt;="&amp;MB128,#REF!,"&lt;="&amp;ME128,#REF!,"&gt;="&amp;MF128,#REF!,"="&amp;KV128,#REF!,"="&amp;KX128)</f>
        <v/>
      </c>
      <c r="MQ128" s="1">
        <f>COUNTIFS(#REF!,LT128,#REF!,0,#REF!,"&gt;="&amp;MC128,#REF!,"&lt;="&amp;MB128,#REF!,"&lt;="&amp;ME128,#REF!,"&gt;="&amp;MF128,#REF!,"="&amp;KV128,#REF!,"="&amp;KX128)</f>
        <v/>
      </c>
      <c r="MR128" s="1">
        <f>COUNTIFS(#REF!,LT128,#REF!,1,#REF!,"&gt;="&amp;MC128,#REF!,"&lt;="&amp;MB128,#REF!,"&lt;="&amp;ME128,#REF!,"&gt;="&amp;MF128,#REF!,"="&amp;KW128,#REF!,"="&amp;KY128)</f>
        <v/>
      </c>
      <c r="MS128" s="1">
        <f>COUNTIFS(#REF!,LT128,#REF!,0,#REF!,"&gt;="&amp;MC128,#REF!,"&lt;="&amp;MB128,#REF!,"&lt;="&amp;ME128,#REF!,"&gt;="&amp;MF128,#REF!,"="&amp;KW128,#REF!,"="&amp;KY128)</f>
        <v/>
      </c>
      <c r="MT128" s="1">
        <f>COUNTIFS(#REF!,LT128,#REF!,1,#REF!,"&gt;="&amp;MI128,#REF!,"&lt;="&amp;MH128,#REF!,"&lt;="&amp;ME128,#REF!,"&gt;="&amp;MF128)</f>
        <v/>
      </c>
      <c r="MU128" s="1">
        <f>COUNTIFS(#REF!,LT128,#REF!,0,#REF!,"&gt;="&amp;MI128,#REF!,"&lt;="&amp;MH128,#REF!,"&lt;="&amp;ME128,#REF!,"&gt;="&amp;MF128)</f>
        <v/>
      </c>
      <c r="MV128" s="1">
        <f>COUNTIFS(#REF!,LT128,#REF!,1,#REF!,"&gt;="&amp;MI128,#REF!,"&lt;="&amp;MH128,#REF!,"="&amp;KZ128,#REF!,"="&amp;LA128,#REF!,"&lt;="&amp;ME128,#REF!,"&gt;="&amp;MF128)</f>
        <v/>
      </c>
      <c r="MW128" s="1">
        <f>COUNTIFS(#REF!,LT128,#REF!,0,#REF!,"&gt;="&amp;MI128,#REF!,"&lt;="&amp;MH128,#REF!,"="&amp;KZ128,#REF!,"="&amp;LA128,#REF!,"&lt;="&amp;ME128,#REF!,"&gt;="&amp;MF128)</f>
        <v/>
      </c>
      <c r="MX128" s="1">
        <f>COUNTIFS(#REF!,LT128,#REF!,1,#REF!,"&gt;="&amp;MC128,#REF!,"&lt;="&amp;MB128,#REF!,"&lt;="&amp;ME128,#REF!,"&gt;="&amp;MF128)</f>
        <v/>
      </c>
      <c r="MY128" s="1">
        <f>COUNTIFS(#REF!,LT128,#REF!,0,#REF!,"&gt;="&amp;MC128,#REF!,"&lt;="&amp;MB128,#REF!,"&lt;="&amp;ME128,#REF!,"&gt;="&amp;MF128)</f>
        <v/>
      </c>
      <c r="MZ128" s="1">
        <f>COUNTIFS(#REF!,LT128,#REF!,1,#REF!,"&lt;="&amp;ME128,#REF!,"&gt;="&amp;MF128,#REF!,"="&amp;KV128,#REF!,"="&amp;KX128)</f>
        <v/>
      </c>
      <c r="NA128" s="1">
        <f>COUNTIFS(#REF!,LT128,#REF!,0,#REF!,"&lt;="&amp;ME128,#REF!,"&gt;="&amp;MF128,#REF!,"="&amp;KV128,#REF!,"="&amp;KX128)</f>
        <v/>
      </c>
      <c r="NB128" s="1">
        <f>COUNTIFS(#REF!,LT128,#REF!,1,#REF!,"&lt;="&amp;ME128,#REF!,"&gt;="&amp;MF128,#REF!,"="&amp;KW128,#REF!,"="&amp;KY128)</f>
        <v/>
      </c>
      <c r="NC128" s="1">
        <f>COUNTIFS(#REF!,LT128,#REF!,0,#REF!,"&lt;="&amp;ME128,#REF!,"&gt;="&amp;MF128,#REF!,"="&amp;KW128,#REF!,"="&amp;KY128)</f>
        <v/>
      </c>
      <c r="ND128" s="1">
        <f>MP128+MR128+MT128+MV128+MX128+MZ128+NB128</f>
        <v/>
      </c>
      <c r="NE128" s="1">
        <f>MQ128+MS128+MU128+MW128+MY128+NA128+NC128</f>
        <v/>
      </c>
      <c r="NF128" s="1">
        <f>ND128+NE128</f>
        <v/>
      </c>
      <c r="NG128" s="33">
        <f>ND128/(ND128+NE128)</f>
        <v/>
      </c>
      <c r="NH128" s="3">
        <f>1/NG128</f>
        <v/>
      </c>
      <c r="NI128" s="1">
        <f>LI128</f>
        <v/>
      </c>
      <c r="NJ128" s="79">
        <f>((1-NG128)*(1/(NI128-1))*0.98-(NG128*1))</f>
        <v/>
      </c>
      <c r="NK128" s="34">
        <f>IF(LR128&lt;0.9,0,IF(AND(LR128&gt;1.1),0,1))</f>
        <v/>
      </c>
      <c r="NL128" s="34">
        <f>IF(LS128&lt;0.9,0,IF(AND(LS128&gt;1.1),0,1))</f>
        <v/>
      </c>
      <c r="NM128" s="32">
        <f>IF(NF128&gt;99,1,0)</f>
        <v/>
      </c>
      <c r="NN128" s="32">
        <f>IF(NJ128&gt;0.0799,1,0)</f>
        <v/>
      </c>
      <c r="NO128" s="32">
        <f>IF(NJ128&gt;NQ128,1,0)</f>
        <v/>
      </c>
      <c r="NP128" s="32">
        <f>NM128+NN128+NO128+NK128+NL128</f>
        <v/>
      </c>
      <c r="NQ128" s="79">
        <f>(((100*NG128)*(NI128-1)*0.98)-((1-NG128)*100))/100</f>
        <v/>
      </c>
      <c r="NR128" s="34">
        <f>IF(LR128&lt;0.9,0,IF(AND(LR128&gt;1.1),0,1))</f>
        <v/>
      </c>
      <c r="NS128" s="34">
        <f>IF(LS128&lt;0.9,0,IF(AND(LS128&gt;1.1),0,1))</f>
        <v/>
      </c>
      <c r="NT128" s="32">
        <f>IF(NF128&gt;99,1,0)</f>
        <v/>
      </c>
      <c r="NU128" s="32">
        <f>IF(NQ128&gt;0.0799,1,0)</f>
        <v/>
      </c>
      <c r="NV128" s="32">
        <f>IF(NQ128&gt;NJ128,1,0)</f>
        <v/>
      </c>
      <c r="NW128" s="32">
        <f>NT128+NU128+NV128+NR128+NS128</f>
        <v/>
      </c>
      <c r="NX128">
        <f>IF(NP128=5,"LayAway0-1",IF(AND(NW128=5),"BackAway0-1",""))</f>
        <v/>
      </c>
      <c r="NY128">
        <f>IF(NP128=5,KO128,IF(AND(NW128=5),KO128,""))</f>
        <v/>
      </c>
      <c r="NZ128">
        <f>IF(NP128=5,"Match Odds",IF(AND(NW128=5),"Match Odds",""))</f>
        <v/>
      </c>
      <c r="OA128">
        <f>IF(NP128=5,KP128,IF(AND(NW128=5),KP128,""))</f>
        <v/>
      </c>
      <c r="OB128">
        <f>IF(NP128=5,"MATCH_ODDS",IF(AND(NW128=5),"MATCH_ODDS",""))</f>
        <v/>
      </c>
      <c r="OC128">
        <f>IF(NP128=5,"LAY",IF(AND(NW128=5),"BACK",""))</f>
        <v/>
      </c>
    </row>
    <row r="129" ht="16.5" customHeight="1" thickBot="1" thickTop="1">
      <c r="A129" s="2" t="n"/>
      <c r="KN129" s="1">
        <f>IF(INDEX(#REF!,MATCH('HT 0-1'!D129,#REF!,0))=INDEX(#REF!,MATCH('HT 0-1'!D129,#REF!,0)),INDEX(#REF!,MATCH('HT 0-1'!D129,#REF!,0)),"ERROR")</f>
        <v/>
      </c>
      <c r="KO129" s="1">
        <f>IF(INDEX(#REF!,MATCH('HT 0-1'!E129,#REF!,0))=INDEX(#REF!,MATCH('HT 0-1'!E129,#REF!,0)),INDEX(#REF!,MATCH('HT 0-1'!E129,#REF!,0)),"ERROR")</f>
        <v/>
      </c>
      <c r="KP129" s="1">
        <f>KN129&amp;" v "&amp;KO129</f>
        <v/>
      </c>
      <c r="KQ129">
        <f>B129&amp;"_"&amp;C129</f>
        <v/>
      </c>
      <c r="KR129" s="1">
        <f>IF((HW129/KK129)&lt;0.335,"G",IF((HW129/KK129)&gt;0.67,"R","A"))</f>
        <v/>
      </c>
      <c r="KS129" s="1">
        <f>IF((HX129/KK129)&lt;0.335,"G",IF((HX129/KK129)&gt;0.67,"R","A"))</f>
        <v/>
      </c>
      <c r="KT129" s="1">
        <f>IF((IH129/KK129)&lt;0.335,"G",IF((IH129/KK129)&gt;0.67,"R","A"))</f>
        <v/>
      </c>
      <c r="KU129" s="1">
        <f>IF((II129/KK129)&lt;0.335,"G",IF((II129/KK129)&gt;0.67,"R","A"))</f>
        <v/>
      </c>
      <c r="KV129" s="1">
        <f>IF((HZ129/KK129)&lt;0.335,"G",IF((HZ129/KK129)&gt;0.67,"R","A"))</f>
        <v/>
      </c>
      <c r="KW129" s="1">
        <f>IF((HY129/KK129)&lt;0.335,"G",IF((HY129/KK129)&gt;0.67,"R","A"))</f>
        <v/>
      </c>
      <c r="KX129" s="1">
        <f>IF((IK129/KK129)&lt;0.335,"G",IF((IK129/KK129)&gt;0.67,"R","A"))</f>
        <v/>
      </c>
      <c r="KY129" s="1">
        <f>IF((IJ129/KK129)&lt;0.335,"G",IF((IJ129/KK129)&gt;0.67,"R","A"))</f>
        <v/>
      </c>
      <c r="KZ129" s="1">
        <f>IF((HQ129/KK129)&lt;0.335,"G",IF((HQ129/KK129)&gt;0.67,"R","A"))</f>
        <v/>
      </c>
      <c r="LA129" s="1">
        <f>IF((IB129/KK129)&lt;0.335,"G",IF((IB129/KK129)&gt;0.67,"R","A"))</f>
        <v/>
      </c>
      <c r="LB129">
        <f>IF(LQ129="0-1",INDEX(Scrape!#REF!,MATCH('HT 0-1'!KP129,Scrape!$B:$B,0)),"")</f>
        <v/>
      </c>
      <c r="LC129">
        <f>IF(LQ129="0-1",INDEX(Scrape!$A:$A,MATCH('HT 0-1'!KP129,Scrape!$B:$B,0)),"")</f>
        <v/>
      </c>
      <c r="LD129">
        <f>IF(LQ129="0-1",INDEX(Scrape!$B:$B,MATCH('HT 0-1'!KP129,Scrape!$B:$B,0)),"")</f>
        <v/>
      </c>
      <c r="LE129">
        <f>IF(LQ129="0-1",INDEX(Scrape!$C:$C,MATCH('HT 0-1'!KP129,Scrape!$B:$B,0)),"")</f>
        <v/>
      </c>
      <c r="LF129">
        <f>IF(LQ129="0-1",INDEX(Scrape!$D:$D,MATCH('HT 0-1'!KP129,Scrape!$B:$B,0)),"")</f>
        <v/>
      </c>
      <c r="LG129">
        <f>IF(LQ129="0-1",INDEX(Scrape!$E:$E,MATCH('HT 0-1'!KP129,Scrape!$B:$B,0)),"")</f>
        <v/>
      </c>
      <c r="LH129">
        <f>IF(LQ129="0-1",INDEX(Scrape!$F:$F,MATCH('HT 0-1'!KP129,Scrape!$B:$B,0)),"")</f>
        <v/>
      </c>
      <c r="LI129">
        <f>IF(LQ129="0-1",INDEX(Scrape!$G:$G,MATCH('HT 0-1'!KP129,Scrape!$B:$B,0)),"")</f>
        <v/>
      </c>
      <c r="LJ129">
        <f>IF(LQ129="0-1",INDEX(Scrape!$H:$H,MATCH('HT 0-1'!KP129,Scrape!$B:$B,0)),"")</f>
        <v/>
      </c>
      <c r="LK129">
        <f>IF(LQ129="0-1",INDEX(Scrape!$I:$I,MATCH('HT 0-1'!KP129,Scrape!$B:$B,0)),"")</f>
        <v/>
      </c>
      <c r="LL129">
        <f>IF(LQ129="0-1",INDEX(Scrape!$J:$J,MATCH('HT 0-1'!KP129,Scrape!$B:$B,0)),"")</f>
        <v/>
      </c>
      <c r="LM129">
        <f>IF(LQ129="0-1",INDEX(Scrape!$K:$K,MATCH('HT 0-1'!KP129,Scrape!$B:$B,0)),"")</f>
        <v/>
      </c>
      <c r="LN129">
        <f>IF(LQ129="0-1",INDEX(Scrape!$L:$L,MATCH('HT 0-1'!KP129,Scrape!$B:$B,0)),"")</f>
        <v/>
      </c>
      <c r="LO129">
        <f>IF(LQ129="0-1",INDEX(Scrape!$M:$M,MATCH('HT 0-1'!KP129,Scrape!$B:$B,0)),"")</f>
        <v/>
      </c>
      <c r="LP129">
        <f>IF(LQ129="0-1",INDEX(Scrape!$N:$N,MATCH('HT 0-1'!KP129,Scrape!$B:$B,0)),"")</f>
        <v/>
      </c>
      <c r="LQ129">
        <f>INDEX(Scrape!$O:$O,MATCH('HT 0-1'!KP129,Scrape!$B:$B,0))</f>
        <v/>
      </c>
      <c r="LR129">
        <f>(1/LJ129)+(1/LI129)+(1/LH129)</f>
        <v/>
      </c>
      <c r="LS129">
        <f>(1/LG129)+(1/LF129)+(1/LE129)</f>
        <v/>
      </c>
      <c r="LT129" s="8">
        <f>IF(INDEX(#REF!,MATCH(KQ129,#REF!,0))=INDEX(#REF!,MATCH(KQ129,#REF!,0)),INDEX(#REF!,MATCH(KQ129,#REF!,0)),"ERROR")</f>
        <v/>
      </c>
      <c r="LU129" s="4">
        <f>IF(KR129="G",2,IF(KR129="R",0.5,IF(KR129="A",1)))</f>
        <v/>
      </c>
      <c r="LV129" s="4">
        <f>IF(KS129="G",0.5,IF(KS129="R",2,IF(KS129="A",1)))</f>
        <v/>
      </c>
      <c r="LW129" s="4">
        <f>IF(KT129="G",2,IF(KT129="R",0.5,IF(KT129="A",1)))</f>
        <v/>
      </c>
      <c r="LX129" s="4">
        <f>IF(KU129="G",0.5,IF(KU129="R",2,IF(KU129="A",1)))</f>
        <v/>
      </c>
      <c r="LY129" s="7">
        <f>(LK129*(LU129+LX129)+(LL129*(LU129+LX129)))</f>
        <v/>
      </c>
      <c r="LZ129" s="7">
        <f>(LN129*(LV129+LW129)+(LO129*(LV129+LW129)))</f>
        <v/>
      </c>
      <c r="MA129" s="11">
        <f>LY129-LZ129</f>
        <v/>
      </c>
      <c r="MB129" s="5">
        <f>MA129+2</f>
        <v/>
      </c>
      <c r="MC129" s="6">
        <f>MA129-2</f>
        <v/>
      </c>
      <c r="MD129" s="4">
        <f>LE129</f>
        <v/>
      </c>
      <c r="ME129" s="9">
        <f>IF(MD129=0,1000,MD129+0.75)</f>
        <v/>
      </c>
      <c r="MF129" s="10">
        <f>IF(MD129=0,0,MD129-0.75)</f>
        <v/>
      </c>
      <c r="MG129" s="4">
        <f>((LM129*(LU129+LX129))-((LP129*(LV129+LW129))))</f>
        <v/>
      </c>
      <c r="MH129" s="9">
        <f>MG129*1.2</f>
        <v/>
      </c>
      <c r="MI129" s="10">
        <f>MG129*0.8</f>
        <v/>
      </c>
      <c r="MJ129">
        <f>IFERROR(NX129,"")</f>
        <v/>
      </c>
      <c r="MK129">
        <f>IFERROR(NY129,"")</f>
        <v/>
      </c>
      <c r="ML129">
        <f>IFERROR(NZ129,"")</f>
        <v/>
      </c>
      <c r="MM129">
        <f>IFERROR(OA129,"")</f>
        <v/>
      </c>
      <c r="MN129">
        <f>IFERROR(OB129,"")</f>
        <v/>
      </c>
      <c r="MO129">
        <f>IFERROR(OC129,"")</f>
        <v/>
      </c>
      <c r="MP129" s="1">
        <f>COUNTIFS(#REF!,LT129,#REF!,1,#REF!,"&gt;="&amp;MC129,#REF!,"&lt;="&amp;MB129,#REF!,"&lt;="&amp;ME129,#REF!,"&gt;="&amp;MF129,#REF!,"="&amp;KV129,#REF!,"="&amp;KX129)</f>
        <v/>
      </c>
      <c r="MQ129" s="1">
        <f>COUNTIFS(#REF!,LT129,#REF!,0,#REF!,"&gt;="&amp;MC129,#REF!,"&lt;="&amp;MB129,#REF!,"&lt;="&amp;ME129,#REF!,"&gt;="&amp;MF129,#REF!,"="&amp;KV129,#REF!,"="&amp;KX129)</f>
        <v/>
      </c>
      <c r="MR129" s="1">
        <f>COUNTIFS(#REF!,LT129,#REF!,1,#REF!,"&gt;="&amp;MC129,#REF!,"&lt;="&amp;MB129,#REF!,"&lt;="&amp;ME129,#REF!,"&gt;="&amp;MF129,#REF!,"="&amp;KW129,#REF!,"="&amp;KY129)</f>
        <v/>
      </c>
      <c r="MS129" s="1">
        <f>COUNTIFS(#REF!,LT129,#REF!,0,#REF!,"&gt;="&amp;MC129,#REF!,"&lt;="&amp;MB129,#REF!,"&lt;="&amp;ME129,#REF!,"&gt;="&amp;MF129,#REF!,"="&amp;KW129,#REF!,"="&amp;KY129)</f>
        <v/>
      </c>
      <c r="MT129" s="1">
        <f>COUNTIFS(#REF!,LT129,#REF!,1,#REF!,"&gt;="&amp;MI129,#REF!,"&lt;="&amp;MH129,#REF!,"&lt;="&amp;ME129,#REF!,"&gt;="&amp;MF129)</f>
        <v/>
      </c>
      <c r="MU129" s="1">
        <f>COUNTIFS(#REF!,LT129,#REF!,0,#REF!,"&gt;="&amp;MI129,#REF!,"&lt;="&amp;MH129,#REF!,"&lt;="&amp;ME129,#REF!,"&gt;="&amp;MF129)</f>
        <v/>
      </c>
      <c r="MV129" s="1">
        <f>COUNTIFS(#REF!,LT129,#REF!,1,#REF!,"&gt;="&amp;MI129,#REF!,"&lt;="&amp;MH129,#REF!,"="&amp;KZ129,#REF!,"="&amp;LA129,#REF!,"&lt;="&amp;ME129,#REF!,"&gt;="&amp;MF129)</f>
        <v/>
      </c>
      <c r="MW129" s="1">
        <f>COUNTIFS(#REF!,LT129,#REF!,0,#REF!,"&gt;="&amp;MI129,#REF!,"&lt;="&amp;MH129,#REF!,"="&amp;KZ129,#REF!,"="&amp;LA129,#REF!,"&lt;="&amp;ME129,#REF!,"&gt;="&amp;MF129)</f>
        <v/>
      </c>
      <c r="MX129" s="1">
        <f>COUNTIFS(#REF!,LT129,#REF!,1,#REF!,"&gt;="&amp;MC129,#REF!,"&lt;="&amp;MB129,#REF!,"&lt;="&amp;ME129,#REF!,"&gt;="&amp;MF129)</f>
        <v/>
      </c>
      <c r="MY129" s="1">
        <f>COUNTIFS(#REF!,LT129,#REF!,0,#REF!,"&gt;="&amp;MC129,#REF!,"&lt;="&amp;MB129,#REF!,"&lt;="&amp;ME129,#REF!,"&gt;="&amp;MF129)</f>
        <v/>
      </c>
      <c r="MZ129" s="1">
        <f>COUNTIFS(#REF!,LT129,#REF!,1,#REF!,"&lt;="&amp;ME129,#REF!,"&gt;="&amp;MF129,#REF!,"="&amp;KV129,#REF!,"="&amp;KX129)</f>
        <v/>
      </c>
      <c r="NA129" s="1">
        <f>COUNTIFS(#REF!,LT129,#REF!,0,#REF!,"&lt;="&amp;ME129,#REF!,"&gt;="&amp;MF129,#REF!,"="&amp;KV129,#REF!,"="&amp;KX129)</f>
        <v/>
      </c>
      <c r="NB129" s="1">
        <f>COUNTIFS(#REF!,LT129,#REF!,1,#REF!,"&lt;="&amp;ME129,#REF!,"&gt;="&amp;MF129,#REF!,"="&amp;KW129,#REF!,"="&amp;KY129)</f>
        <v/>
      </c>
      <c r="NC129" s="1">
        <f>COUNTIFS(#REF!,LT129,#REF!,0,#REF!,"&lt;="&amp;ME129,#REF!,"&gt;="&amp;MF129,#REF!,"="&amp;KW129,#REF!,"="&amp;KY129)</f>
        <v/>
      </c>
      <c r="ND129" s="1">
        <f>MP129+MR129+MT129+MV129+MX129+MZ129+NB129</f>
        <v/>
      </c>
      <c r="NE129" s="1">
        <f>MQ129+MS129+MU129+MW129+MY129+NA129+NC129</f>
        <v/>
      </c>
      <c r="NF129" s="1">
        <f>ND129+NE129</f>
        <v/>
      </c>
      <c r="NG129" s="33">
        <f>ND129/(ND129+NE129)</f>
        <v/>
      </c>
      <c r="NH129" s="3">
        <f>1/NG129</f>
        <v/>
      </c>
      <c r="NI129" s="1">
        <f>LI129</f>
        <v/>
      </c>
      <c r="NJ129" s="79">
        <f>((1-NG129)*(1/(NI129-1))*0.98-(NG129*1))</f>
        <v/>
      </c>
      <c r="NK129" s="34">
        <f>IF(LR129&lt;0.9,0,IF(AND(LR129&gt;1.1),0,1))</f>
        <v/>
      </c>
      <c r="NL129" s="34">
        <f>IF(LS129&lt;0.9,0,IF(AND(LS129&gt;1.1),0,1))</f>
        <v/>
      </c>
      <c r="NM129" s="32">
        <f>IF(NF129&gt;99,1,0)</f>
        <v/>
      </c>
      <c r="NN129" s="32">
        <f>IF(NJ129&gt;0.0799,1,0)</f>
        <v/>
      </c>
      <c r="NO129" s="32">
        <f>IF(NJ129&gt;NQ129,1,0)</f>
        <v/>
      </c>
      <c r="NP129" s="32">
        <f>NM129+NN129+NO129+NK129+NL129</f>
        <v/>
      </c>
      <c r="NQ129" s="79">
        <f>(((100*NG129)*(NI129-1)*0.98)-((1-NG129)*100))/100</f>
        <v/>
      </c>
      <c r="NR129" s="34">
        <f>IF(LR129&lt;0.9,0,IF(AND(LR129&gt;1.1),0,1))</f>
        <v/>
      </c>
      <c r="NS129" s="34">
        <f>IF(LS129&lt;0.9,0,IF(AND(LS129&gt;1.1),0,1))</f>
        <v/>
      </c>
      <c r="NT129" s="32">
        <f>IF(NF129&gt;99,1,0)</f>
        <v/>
      </c>
      <c r="NU129" s="32">
        <f>IF(NQ129&gt;0.0799,1,0)</f>
        <v/>
      </c>
      <c r="NV129" s="32">
        <f>IF(NQ129&gt;NJ129,1,0)</f>
        <v/>
      </c>
      <c r="NW129" s="32">
        <f>NT129+NU129+NV129+NR129+NS129</f>
        <v/>
      </c>
      <c r="NX129">
        <f>IF(NP129=5,"LayAway0-1",IF(AND(NW129=5),"BackAway0-1",""))</f>
        <v/>
      </c>
      <c r="NY129">
        <f>IF(NP129=5,KO129,IF(AND(NW129=5),KO129,""))</f>
        <v/>
      </c>
      <c r="NZ129">
        <f>IF(NP129=5,"Match Odds",IF(AND(NW129=5),"Match Odds",""))</f>
        <v/>
      </c>
      <c r="OA129">
        <f>IF(NP129=5,KP129,IF(AND(NW129=5),KP129,""))</f>
        <v/>
      </c>
      <c r="OB129">
        <f>IF(NP129=5,"MATCH_ODDS",IF(AND(NW129=5),"MATCH_ODDS",""))</f>
        <v/>
      </c>
      <c r="OC129">
        <f>IF(NP129=5,"LAY",IF(AND(NW129=5),"BACK",""))</f>
        <v/>
      </c>
    </row>
    <row r="130" ht="16.5" customHeight="1" thickBot="1" thickTop="1">
      <c r="A130" s="2" t="n"/>
      <c r="KN130" s="1">
        <f>IF(INDEX(#REF!,MATCH('HT 0-1'!D130,#REF!,0))=INDEX(#REF!,MATCH('HT 0-1'!D130,#REF!,0)),INDEX(#REF!,MATCH('HT 0-1'!D130,#REF!,0)),"ERROR")</f>
        <v/>
      </c>
      <c r="KO130" s="1">
        <f>IF(INDEX(#REF!,MATCH('HT 0-1'!E130,#REF!,0))=INDEX(#REF!,MATCH('HT 0-1'!E130,#REF!,0)),INDEX(#REF!,MATCH('HT 0-1'!E130,#REF!,0)),"ERROR")</f>
        <v/>
      </c>
      <c r="KP130" s="1">
        <f>KN130&amp;" v "&amp;KO130</f>
        <v/>
      </c>
      <c r="KQ130">
        <f>B130&amp;"_"&amp;C130</f>
        <v/>
      </c>
      <c r="KR130" s="1">
        <f>IF((HW130/KK130)&lt;0.335,"G",IF((HW130/KK130)&gt;0.67,"R","A"))</f>
        <v/>
      </c>
      <c r="KS130" s="1">
        <f>IF((HX130/KK130)&lt;0.335,"G",IF((HX130/KK130)&gt;0.67,"R","A"))</f>
        <v/>
      </c>
      <c r="KT130" s="1">
        <f>IF((IH130/KK130)&lt;0.335,"G",IF((IH130/KK130)&gt;0.67,"R","A"))</f>
        <v/>
      </c>
      <c r="KU130" s="1">
        <f>IF((II130/KK130)&lt;0.335,"G",IF((II130/KK130)&gt;0.67,"R","A"))</f>
        <v/>
      </c>
      <c r="KV130" s="1">
        <f>IF((HZ130/KK130)&lt;0.335,"G",IF((HZ130/KK130)&gt;0.67,"R","A"))</f>
        <v/>
      </c>
      <c r="KW130" s="1">
        <f>IF((HY130/KK130)&lt;0.335,"G",IF((HY130/KK130)&gt;0.67,"R","A"))</f>
        <v/>
      </c>
      <c r="KX130" s="1">
        <f>IF((IK130/KK130)&lt;0.335,"G",IF((IK130/KK130)&gt;0.67,"R","A"))</f>
        <v/>
      </c>
      <c r="KY130" s="1">
        <f>IF((IJ130/KK130)&lt;0.335,"G",IF((IJ130/KK130)&gt;0.67,"R","A"))</f>
        <v/>
      </c>
      <c r="KZ130" s="1">
        <f>IF((HQ130/KK130)&lt;0.335,"G",IF((HQ130/KK130)&gt;0.67,"R","A"))</f>
        <v/>
      </c>
      <c r="LA130" s="1">
        <f>IF((IB130/KK130)&lt;0.335,"G",IF((IB130/KK130)&gt;0.67,"R","A"))</f>
        <v/>
      </c>
      <c r="LB130">
        <f>IF(LQ130="0-1",INDEX(Scrape!#REF!,MATCH('HT 0-1'!KP130,Scrape!$B:$B,0)),"")</f>
        <v/>
      </c>
      <c r="LC130">
        <f>IF(LQ130="0-1",INDEX(Scrape!$A:$A,MATCH('HT 0-1'!KP130,Scrape!$B:$B,0)),"")</f>
        <v/>
      </c>
      <c r="LD130">
        <f>IF(LQ130="0-1",INDEX(Scrape!$B:$B,MATCH('HT 0-1'!KP130,Scrape!$B:$B,0)),"")</f>
        <v/>
      </c>
      <c r="LE130">
        <f>IF(LQ130="0-1",INDEX(Scrape!$C:$C,MATCH('HT 0-1'!KP130,Scrape!$B:$B,0)),"")</f>
        <v/>
      </c>
      <c r="LF130">
        <f>IF(LQ130="0-1",INDEX(Scrape!$D:$D,MATCH('HT 0-1'!KP130,Scrape!$B:$B,0)),"")</f>
        <v/>
      </c>
      <c r="LG130">
        <f>IF(LQ130="0-1",INDEX(Scrape!$E:$E,MATCH('HT 0-1'!KP130,Scrape!$B:$B,0)),"")</f>
        <v/>
      </c>
      <c r="LH130">
        <f>IF(LQ130="0-1",INDEX(Scrape!$F:$F,MATCH('HT 0-1'!KP130,Scrape!$B:$B,0)),"")</f>
        <v/>
      </c>
      <c r="LI130">
        <f>IF(LQ130="0-1",INDEX(Scrape!$G:$G,MATCH('HT 0-1'!KP130,Scrape!$B:$B,0)),"")</f>
        <v/>
      </c>
      <c r="LJ130">
        <f>IF(LQ130="0-1",INDEX(Scrape!$H:$H,MATCH('HT 0-1'!KP130,Scrape!$B:$B,0)),"")</f>
        <v/>
      </c>
      <c r="LK130">
        <f>IF(LQ130="0-1",INDEX(Scrape!$I:$I,MATCH('HT 0-1'!KP130,Scrape!$B:$B,0)),"")</f>
        <v/>
      </c>
      <c r="LL130">
        <f>IF(LQ130="0-1",INDEX(Scrape!$J:$J,MATCH('HT 0-1'!KP130,Scrape!$B:$B,0)),"")</f>
        <v/>
      </c>
      <c r="LM130">
        <f>IF(LQ130="0-1",INDEX(Scrape!$K:$K,MATCH('HT 0-1'!KP130,Scrape!$B:$B,0)),"")</f>
        <v/>
      </c>
      <c r="LN130">
        <f>IF(LQ130="0-1",INDEX(Scrape!$L:$L,MATCH('HT 0-1'!KP130,Scrape!$B:$B,0)),"")</f>
        <v/>
      </c>
      <c r="LO130">
        <f>IF(LQ130="0-1",INDEX(Scrape!$M:$M,MATCH('HT 0-1'!KP130,Scrape!$B:$B,0)),"")</f>
        <v/>
      </c>
      <c r="LP130">
        <f>IF(LQ130="0-1",INDEX(Scrape!$N:$N,MATCH('HT 0-1'!KP130,Scrape!$B:$B,0)),"")</f>
        <v/>
      </c>
      <c r="LQ130">
        <f>INDEX(Scrape!$O:$O,MATCH('HT 0-1'!KP130,Scrape!$B:$B,0))</f>
        <v/>
      </c>
      <c r="LR130">
        <f>(1/LJ130)+(1/LI130)+(1/LH130)</f>
        <v/>
      </c>
      <c r="LS130">
        <f>(1/LG130)+(1/LF130)+(1/LE130)</f>
        <v/>
      </c>
      <c r="LT130" s="8">
        <f>IF(INDEX(#REF!,MATCH(KQ130,#REF!,0))=INDEX(#REF!,MATCH(KQ130,#REF!,0)),INDEX(#REF!,MATCH(KQ130,#REF!,0)),"ERROR")</f>
        <v/>
      </c>
      <c r="LU130" s="4">
        <f>IF(KR130="G",2,IF(KR130="R",0.5,IF(KR130="A",1)))</f>
        <v/>
      </c>
      <c r="LV130" s="4">
        <f>IF(KS130="G",0.5,IF(KS130="R",2,IF(KS130="A",1)))</f>
        <v/>
      </c>
      <c r="LW130" s="4">
        <f>IF(KT130="G",2,IF(KT130="R",0.5,IF(KT130="A",1)))</f>
        <v/>
      </c>
      <c r="LX130" s="4">
        <f>IF(KU130="G",0.5,IF(KU130="R",2,IF(KU130="A",1)))</f>
        <v/>
      </c>
      <c r="LY130" s="7">
        <f>(LK130*(LU130+LX130)+(LL130*(LU130+LX130)))</f>
        <v/>
      </c>
      <c r="LZ130" s="7">
        <f>(LN130*(LV130+LW130)+(LO130*(LV130+LW130)))</f>
        <v/>
      </c>
      <c r="MA130" s="11">
        <f>LY130-LZ130</f>
        <v/>
      </c>
      <c r="MB130" s="5">
        <f>MA130+2</f>
        <v/>
      </c>
      <c r="MC130" s="6">
        <f>MA130-2</f>
        <v/>
      </c>
      <c r="MD130" s="4">
        <f>LE130</f>
        <v/>
      </c>
      <c r="ME130" s="9">
        <f>IF(MD130=0,1000,MD130+0.75)</f>
        <v/>
      </c>
      <c r="MF130" s="10">
        <f>IF(MD130=0,0,MD130-0.75)</f>
        <v/>
      </c>
      <c r="MG130" s="4">
        <f>((LM130*(LU130+LX130))-((LP130*(LV130+LW130))))</f>
        <v/>
      </c>
      <c r="MH130" s="9">
        <f>MG130*1.2</f>
        <v/>
      </c>
      <c r="MI130" s="10">
        <f>MG130*0.8</f>
        <v/>
      </c>
      <c r="MJ130">
        <f>IFERROR(NX130,"")</f>
        <v/>
      </c>
      <c r="MK130">
        <f>IFERROR(NY130,"")</f>
        <v/>
      </c>
      <c r="ML130">
        <f>IFERROR(NZ130,"")</f>
        <v/>
      </c>
      <c r="MM130">
        <f>IFERROR(OA130,"")</f>
        <v/>
      </c>
      <c r="MN130">
        <f>IFERROR(OB130,"")</f>
        <v/>
      </c>
      <c r="MO130">
        <f>IFERROR(OC130,"")</f>
        <v/>
      </c>
      <c r="MP130" s="1">
        <f>COUNTIFS(#REF!,LT130,#REF!,1,#REF!,"&gt;="&amp;MC130,#REF!,"&lt;="&amp;MB130,#REF!,"&lt;="&amp;ME130,#REF!,"&gt;="&amp;MF130,#REF!,"="&amp;KV130,#REF!,"="&amp;KX130)</f>
        <v/>
      </c>
      <c r="MQ130" s="1">
        <f>COUNTIFS(#REF!,LT130,#REF!,0,#REF!,"&gt;="&amp;MC130,#REF!,"&lt;="&amp;MB130,#REF!,"&lt;="&amp;ME130,#REF!,"&gt;="&amp;MF130,#REF!,"="&amp;KV130,#REF!,"="&amp;KX130)</f>
        <v/>
      </c>
      <c r="MR130" s="1">
        <f>COUNTIFS(#REF!,LT130,#REF!,1,#REF!,"&gt;="&amp;MC130,#REF!,"&lt;="&amp;MB130,#REF!,"&lt;="&amp;ME130,#REF!,"&gt;="&amp;MF130,#REF!,"="&amp;KW130,#REF!,"="&amp;KY130)</f>
        <v/>
      </c>
      <c r="MS130" s="1">
        <f>COUNTIFS(#REF!,LT130,#REF!,0,#REF!,"&gt;="&amp;MC130,#REF!,"&lt;="&amp;MB130,#REF!,"&lt;="&amp;ME130,#REF!,"&gt;="&amp;MF130,#REF!,"="&amp;KW130,#REF!,"="&amp;KY130)</f>
        <v/>
      </c>
      <c r="MT130" s="1">
        <f>COUNTIFS(#REF!,LT130,#REF!,1,#REF!,"&gt;="&amp;MI130,#REF!,"&lt;="&amp;MH130,#REF!,"&lt;="&amp;ME130,#REF!,"&gt;="&amp;MF130)</f>
        <v/>
      </c>
      <c r="MU130" s="1">
        <f>COUNTIFS(#REF!,LT130,#REF!,0,#REF!,"&gt;="&amp;MI130,#REF!,"&lt;="&amp;MH130,#REF!,"&lt;="&amp;ME130,#REF!,"&gt;="&amp;MF130)</f>
        <v/>
      </c>
      <c r="MV130" s="1">
        <f>COUNTIFS(#REF!,LT130,#REF!,1,#REF!,"&gt;="&amp;MI130,#REF!,"&lt;="&amp;MH130,#REF!,"="&amp;KZ130,#REF!,"="&amp;LA130,#REF!,"&lt;="&amp;ME130,#REF!,"&gt;="&amp;MF130)</f>
        <v/>
      </c>
      <c r="MW130" s="1">
        <f>COUNTIFS(#REF!,LT130,#REF!,0,#REF!,"&gt;="&amp;MI130,#REF!,"&lt;="&amp;MH130,#REF!,"="&amp;KZ130,#REF!,"="&amp;LA130,#REF!,"&lt;="&amp;ME130,#REF!,"&gt;="&amp;MF130)</f>
        <v/>
      </c>
      <c r="MX130" s="1">
        <f>COUNTIFS(#REF!,LT130,#REF!,1,#REF!,"&gt;="&amp;MC130,#REF!,"&lt;="&amp;MB130,#REF!,"&lt;="&amp;ME130,#REF!,"&gt;="&amp;MF130)</f>
        <v/>
      </c>
      <c r="MY130" s="1">
        <f>COUNTIFS(#REF!,LT130,#REF!,0,#REF!,"&gt;="&amp;MC130,#REF!,"&lt;="&amp;MB130,#REF!,"&lt;="&amp;ME130,#REF!,"&gt;="&amp;MF130)</f>
        <v/>
      </c>
      <c r="MZ130" s="1">
        <f>COUNTIFS(#REF!,LT130,#REF!,1,#REF!,"&lt;="&amp;ME130,#REF!,"&gt;="&amp;MF130,#REF!,"="&amp;KV130,#REF!,"="&amp;KX130)</f>
        <v/>
      </c>
      <c r="NA130" s="1">
        <f>COUNTIFS(#REF!,LT130,#REF!,0,#REF!,"&lt;="&amp;ME130,#REF!,"&gt;="&amp;MF130,#REF!,"="&amp;KV130,#REF!,"="&amp;KX130)</f>
        <v/>
      </c>
      <c r="NB130" s="1">
        <f>COUNTIFS(#REF!,LT130,#REF!,1,#REF!,"&lt;="&amp;ME130,#REF!,"&gt;="&amp;MF130,#REF!,"="&amp;KW130,#REF!,"="&amp;KY130)</f>
        <v/>
      </c>
      <c r="NC130" s="1">
        <f>COUNTIFS(#REF!,LT130,#REF!,0,#REF!,"&lt;="&amp;ME130,#REF!,"&gt;="&amp;MF130,#REF!,"="&amp;KW130,#REF!,"="&amp;KY130)</f>
        <v/>
      </c>
      <c r="ND130" s="1">
        <f>MP130+MR130+MT130+MV130+MX130+MZ130+NB130</f>
        <v/>
      </c>
      <c r="NE130" s="1">
        <f>MQ130+MS130+MU130+MW130+MY130+NA130+NC130</f>
        <v/>
      </c>
      <c r="NF130" s="1">
        <f>ND130+NE130</f>
        <v/>
      </c>
      <c r="NG130" s="33">
        <f>ND130/(ND130+NE130)</f>
        <v/>
      </c>
      <c r="NH130" s="3">
        <f>1/NG130</f>
        <v/>
      </c>
      <c r="NI130" s="1">
        <f>LI130</f>
        <v/>
      </c>
      <c r="NJ130" s="79">
        <f>((1-NG130)*(1/(NI130-1))*0.98-(NG130*1))</f>
        <v/>
      </c>
      <c r="NK130" s="34">
        <f>IF(LR130&lt;0.9,0,IF(AND(LR130&gt;1.1),0,1))</f>
        <v/>
      </c>
      <c r="NL130" s="34">
        <f>IF(LS130&lt;0.9,0,IF(AND(LS130&gt;1.1),0,1))</f>
        <v/>
      </c>
      <c r="NM130" s="32">
        <f>IF(NF130&gt;99,1,0)</f>
        <v/>
      </c>
      <c r="NN130" s="32">
        <f>IF(NJ130&gt;0.0799,1,0)</f>
        <v/>
      </c>
      <c r="NO130" s="32">
        <f>IF(NJ130&gt;NQ130,1,0)</f>
        <v/>
      </c>
      <c r="NP130" s="32">
        <f>NM130+NN130+NO130+NK130+NL130</f>
        <v/>
      </c>
      <c r="NQ130" s="79">
        <f>(((100*NG130)*(NI130-1)*0.98)-((1-NG130)*100))/100</f>
        <v/>
      </c>
      <c r="NR130" s="34">
        <f>IF(LR130&lt;0.9,0,IF(AND(LR130&gt;1.1),0,1))</f>
        <v/>
      </c>
      <c r="NS130" s="34">
        <f>IF(LS130&lt;0.9,0,IF(AND(LS130&gt;1.1),0,1))</f>
        <v/>
      </c>
      <c r="NT130" s="32">
        <f>IF(NF130&gt;99,1,0)</f>
        <v/>
      </c>
      <c r="NU130" s="32">
        <f>IF(NQ130&gt;0.0799,1,0)</f>
        <v/>
      </c>
      <c r="NV130" s="32">
        <f>IF(NQ130&gt;NJ130,1,0)</f>
        <v/>
      </c>
      <c r="NW130" s="32">
        <f>NT130+NU130+NV130+NR130+NS130</f>
        <v/>
      </c>
      <c r="NX130">
        <f>IF(NP130=5,"LayAway0-1",IF(AND(NW130=5),"BackAway0-1",""))</f>
        <v/>
      </c>
      <c r="NY130">
        <f>IF(NP130=5,KO130,IF(AND(NW130=5),KO130,""))</f>
        <v/>
      </c>
      <c r="NZ130">
        <f>IF(NP130=5,"Match Odds",IF(AND(NW130=5),"Match Odds",""))</f>
        <v/>
      </c>
      <c r="OA130">
        <f>IF(NP130=5,KP130,IF(AND(NW130=5),KP130,""))</f>
        <v/>
      </c>
      <c r="OB130">
        <f>IF(NP130=5,"MATCH_ODDS",IF(AND(NW130=5),"MATCH_ODDS",""))</f>
        <v/>
      </c>
      <c r="OC130">
        <f>IF(NP130=5,"LAY",IF(AND(NW130=5),"BACK",""))</f>
        <v/>
      </c>
    </row>
    <row r="131" ht="16.5" customHeight="1" thickBot="1" thickTop="1">
      <c r="A131" s="2" t="n"/>
      <c r="KN131" s="1">
        <f>IF(INDEX(#REF!,MATCH('HT 0-1'!D131,#REF!,0))=INDEX(#REF!,MATCH('HT 0-1'!D131,#REF!,0)),INDEX(#REF!,MATCH('HT 0-1'!D131,#REF!,0)),"ERROR")</f>
        <v/>
      </c>
      <c r="KO131" s="1">
        <f>IF(INDEX(#REF!,MATCH('HT 0-1'!E131,#REF!,0))=INDEX(#REF!,MATCH('HT 0-1'!E131,#REF!,0)),INDEX(#REF!,MATCH('HT 0-1'!E131,#REF!,0)),"ERROR")</f>
        <v/>
      </c>
      <c r="KP131" s="1">
        <f>KN131&amp;" v "&amp;KO131</f>
        <v/>
      </c>
      <c r="KQ131">
        <f>B131&amp;"_"&amp;C131</f>
        <v/>
      </c>
      <c r="KR131" s="1">
        <f>IF((HW131/KK131)&lt;0.335,"G",IF((HW131/KK131)&gt;0.67,"R","A"))</f>
        <v/>
      </c>
      <c r="KS131" s="1">
        <f>IF((HX131/KK131)&lt;0.335,"G",IF((HX131/KK131)&gt;0.67,"R","A"))</f>
        <v/>
      </c>
      <c r="KT131" s="1">
        <f>IF((IH131/KK131)&lt;0.335,"G",IF((IH131/KK131)&gt;0.67,"R","A"))</f>
        <v/>
      </c>
      <c r="KU131" s="1">
        <f>IF((II131/KK131)&lt;0.335,"G",IF((II131/KK131)&gt;0.67,"R","A"))</f>
        <v/>
      </c>
      <c r="KV131" s="1">
        <f>IF((HZ131/KK131)&lt;0.335,"G",IF((HZ131/KK131)&gt;0.67,"R","A"))</f>
        <v/>
      </c>
      <c r="KW131" s="1">
        <f>IF((HY131/KK131)&lt;0.335,"G",IF((HY131/KK131)&gt;0.67,"R","A"))</f>
        <v/>
      </c>
      <c r="KX131" s="1">
        <f>IF((IK131/KK131)&lt;0.335,"G",IF((IK131/KK131)&gt;0.67,"R","A"))</f>
        <v/>
      </c>
      <c r="KY131" s="1">
        <f>IF((IJ131/KK131)&lt;0.335,"G",IF((IJ131/KK131)&gt;0.67,"R","A"))</f>
        <v/>
      </c>
      <c r="KZ131" s="1">
        <f>IF((HQ131/KK131)&lt;0.335,"G",IF((HQ131/KK131)&gt;0.67,"R","A"))</f>
        <v/>
      </c>
      <c r="LA131" s="1">
        <f>IF((IB131/KK131)&lt;0.335,"G",IF((IB131/KK131)&gt;0.67,"R","A"))</f>
        <v/>
      </c>
      <c r="LB131">
        <f>IF(LQ131="0-1",INDEX(Scrape!#REF!,MATCH('HT 0-1'!KP131,Scrape!$B:$B,0)),"")</f>
        <v/>
      </c>
      <c r="LC131">
        <f>IF(LQ131="0-1",INDEX(Scrape!$A:$A,MATCH('HT 0-1'!KP131,Scrape!$B:$B,0)),"")</f>
        <v/>
      </c>
      <c r="LD131">
        <f>IF(LQ131="0-1",INDEX(Scrape!$B:$B,MATCH('HT 0-1'!KP131,Scrape!$B:$B,0)),"")</f>
        <v/>
      </c>
      <c r="LE131">
        <f>IF(LQ131="0-1",INDEX(Scrape!$C:$C,MATCH('HT 0-1'!KP131,Scrape!$B:$B,0)),"")</f>
        <v/>
      </c>
      <c r="LF131">
        <f>IF(LQ131="0-1",INDEX(Scrape!$D:$D,MATCH('HT 0-1'!KP131,Scrape!$B:$B,0)),"")</f>
        <v/>
      </c>
      <c r="LG131">
        <f>IF(LQ131="0-1",INDEX(Scrape!$E:$E,MATCH('HT 0-1'!KP131,Scrape!$B:$B,0)),"")</f>
        <v/>
      </c>
      <c r="LH131">
        <f>IF(LQ131="0-1",INDEX(Scrape!$F:$F,MATCH('HT 0-1'!KP131,Scrape!$B:$B,0)),"")</f>
        <v/>
      </c>
      <c r="LI131">
        <f>IF(LQ131="0-1",INDEX(Scrape!$G:$G,MATCH('HT 0-1'!KP131,Scrape!$B:$B,0)),"")</f>
        <v/>
      </c>
      <c r="LJ131">
        <f>IF(LQ131="0-1",INDEX(Scrape!$H:$H,MATCH('HT 0-1'!KP131,Scrape!$B:$B,0)),"")</f>
        <v/>
      </c>
      <c r="LK131">
        <f>IF(LQ131="0-1",INDEX(Scrape!$I:$I,MATCH('HT 0-1'!KP131,Scrape!$B:$B,0)),"")</f>
        <v/>
      </c>
      <c r="LL131">
        <f>IF(LQ131="0-1",INDEX(Scrape!$J:$J,MATCH('HT 0-1'!KP131,Scrape!$B:$B,0)),"")</f>
        <v/>
      </c>
      <c r="LM131">
        <f>IF(LQ131="0-1",INDEX(Scrape!$K:$K,MATCH('HT 0-1'!KP131,Scrape!$B:$B,0)),"")</f>
        <v/>
      </c>
      <c r="LN131">
        <f>IF(LQ131="0-1",INDEX(Scrape!$L:$L,MATCH('HT 0-1'!KP131,Scrape!$B:$B,0)),"")</f>
        <v/>
      </c>
      <c r="LO131">
        <f>IF(LQ131="0-1",INDEX(Scrape!$M:$M,MATCH('HT 0-1'!KP131,Scrape!$B:$B,0)),"")</f>
        <v/>
      </c>
      <c r="LP131">
        <f>IF(LQ131="0-1",INDEX(Scrape!$N:$N,MATCH('HT 0-1'!KP131,Scrape!$B:$B,0)),"")</f>
        <v/>
      </c>
      <c r="LQ131">
        <f>INDEX(Scrape!$O:$O,MATCH('HT 0-1'!KP131,Scrape!$B:$B,0))</f>
        <v/>
      </c>
      <c r="LR131">
        <f>(1/LJ131)+(1/LI131)+(1/LH131)</f>
        <v/>
      </c>
      <c r="LS131">
        <f>(1/LG131)+(1/LF131)+(1/LE131)</f>
        <v/>
      </c>
      <c r="LT131" s="8">
        <f>IF(INDEX(#REF!,MATCH(KQ131,#REF!,0))=INDEX(#REF!,MATCH(KQ131,#REF!,0)),INDEX(#REF!,MATCH(KQ131,#REF!,0)),"ERROR")</f>
        <v/>
      </c>
      <c r="LU131" s="4">
        <f>IF(KR131="G",2,IF(KR131="R",0.5,IF(KR131="A",1)))</f>
        <v/>
      </c>
      <c r="LV131" s="4">
        <f>IF(KS131="G",0.5,IF(KS131="R",2,IF(KS131="A",1)))</f>
        <v/>
      </c>
      <c r="LW131" s="4">
        <f>IF(KT131="G",2,IF(KT131="R",0.5,IF(KT131="A",1)))</f>
        <v/>
      </c>
      <c r="LX131" s="4">
        <f>IF(KU131="G",0.5,IF(KU131="R",2,IF(KU131="A",1)))</f>
        <v/>
      </c>
      <c r="LY131" s="7">
        <f>(LK131*(LU131+LX131)+(LL131*(LU131+LX131)))</f>
        <v/>
      </c>
      <c r="LZ131" s="7">
        <f>(LN131*(LV131+LW131)+(LO131*(LV131+LW131)))</f>
        <v/>
      </c>
      <c r="MA131" s="11">
        <f>LY131-LZ131</f>
        <v/>
      </c>
      <c r="MB131" s="5">
        <f>MA131+2</f>
        <v/>
      </c>
      <c r="MC131" s="6">
        <f>MA131-2</f>
        <v/>
      </c>
      <c r="MD131" s="4">
        <f>LE131</f>
        <v/>
      </c>
      <c r="ME131" s="9">
        <f>IF(MD131=0,1000,MD131+0.75)</f>
        <v/>
      </c>
      <c r="MF131" s="10">
        <f>IF(MD131=0,0,MD131-0.75)</f>
        <v/>
      </c>
      <c r="MG131" s="4">
        <f>((LM131*(LU131+LX131))-((LP131*(LV131+LW131))))</f>
        <v/>
      </c>
      <c r="MH131" s="9">
        <f>MG131*1.2</f>
        <v/>
      </c>
      <c r="MI131" s="10">
        <f>MG131*0.8</f>
        <v/>
      </c>
      <c r="MJ131">
        <f>IFERROR(NX131,"")</f>
        <v/>
      </c>
      <c r="MK131">
        <f>IFERROR(NY131,"")</f>
        <v/>
      </c>
      <c r="ML131">
        <f>IFERROR(NZ131,"")</f>
        <v/>
      </c>
      <c r="MM131">
        <f>IFERROR(OA131,"")</f>
        <v/>
      </c>
      <c r="MN131">
        <f>IFERROR(OB131,"")</f>
        <v/>
      </c>
      <c r="MO131">
        <f>IFERROR(OC131,"")</f>
        <v/>
      </c>
      <c r="MP131" s="1">
        <f>COUNTIFS(#REF!,LT131,#REF!,1,#REF!,"&gt;="&amp;MC131,#REF!,"&lt;="&amp;MB131,#REF!,"&lt;="&amp;ME131,#REF!,"&gt;="&amp;MF131,#REF!,"="&amp;KV131,#REF!,"="&amp;KX131)</f>
        <v/>
      </c>
      <c r="MQ131" s="1">
        <f>COUNTIFS(#REF!,LT131,#REF!,0,#REF!,"&gt;="&amp;MC131,#REF!,"&lt;="&amp;MB131,#REF!,"&lt;="&amp;ME131,#REF!,"&gt;="&amp;MF131,#REF!,"="&amp;KV131,#REF!,"="&amp;KX131)</f>
        <v/>
      </c>
      <c r="MR131" s="1">
        <f>COUNTIFS(#REF!,LT131,#REF!,1,#REF!,"&gt;="&amp;MC131,#REF!,"&lt;="&amp;MB131,#REF!,"&lt;="&amp;ME131,#REF!,"&gt;="&amp;MF131,#REF!,"="&amp;KW131,#REF!,"="&amp;KY131)</f>
        <v/>
      </c>
      <c r="MS131" s="1">
        <f>COUNTIFS(#REF!,LT131,#REF!,0,#REF!,"&gt;="&amp;MC131,#REF!,"&lt;="&amp;MB131,#REF!,"&lt;="&amp;ME131,#REF!,"&gt;="&amp;MF131,#REF!,"="&amp;KW131,#REF!,"="&amp;KY131)</f>
        <v/>
      </c>
      <c r="MT131" s="1">
        <f>COUNTIFS(#REF!,LT131,#REF!,1,#REF!,"&gt;="&amp;MI131,#REF!,"&lt;="&amp;MH131,#REF!,"&lt;="&amp;ME131,#REF!,"&gt;="&amp;MF131)</f>
        <v/>
      </c>
      <c r="MU131" s="1">
        <f>COUNTIFS(#REF!,LT131,#REF!,0,#REF!,"&gt;="&amp;MI131,#REF!,"&lt;="&amp;MH131,#REF!,"&lt;="&amp;ME131,#REF!,"&gt;="&amp;MF131)</f>
        <v/>
      </c>
      <c r="MV131" s="1">
        <f>COUNTIFS(#REF!,LT131,#REF!,1,#REF!,"&gt;="&amp;MI131,#REF!,"&lt;="&amp;MH131,#REF!,"="&amp;KZ131,#REF!,"="&amp;LA131,#REF!,"&lt;="&amp;ME131,#REF!,"&gt;="&amp;MF131)</f>
        <v/>
      </c>
      <c r="MW131" s="1">
        <f>COUNTIFS(#REF!,LT131,#REF!,0,#REF!,"&gt;="&amp;MI131,#REF!,"&lt;="&amp;MH131,#REF!,"="&amp;KZ131,#REF!,"="&amp;LA131,#REF!,"&lt;="&amp;ME131,#REF!,"&gt;="&amp;MF131)</f>
        <v/>
      </c>
      <c r="MX131" s="1">
        <f>COUNTIFS(#REF!,LT131,#REF!,1,#REF!,"&gt;="&amp;MC131,#REF!,"&lt;="&amp;MB131,#REF!,"&lt;="&amp;ME131,#REF!,"&gt;="&amp;MF131)</f>
        <v/>
      </c>
      <c r="MY131" s="1">
        <f>COUNTIFS(#REF!,LT131,#REF!,0,#REF!,"&gt;="&amp;MC131,#REF!,"&lt;="&amp;MB131,#REF!,"&lt;="&amp;ME131,#REF!,"&gt;="&amp;MF131)</f>
        <v/>
      </c>
      <c r="MZ131" s="1">
        <f>COUNTIFS(#REF!,LT131,#REF!,1,#REF!,"&lt;="&amp;ME131,#REF!,"&gt;="&amp;MF131,#REF!,"="&amp;KV131,#REF!,"="&amp;KX131)</f>
        <v/>
      </c>
      <c r="NA131" s="1">
        <f>COUNTIFS(#REF!,LT131,#REF!,0,#REF!,"&lt;="&amp;ME131,#REF!,"&gt;="&amp;MF131,#REF!,"="&amp;KV131,#REF!,"="&amp;KX131)</f>
        <v/>
      </c>
      <c r="NB131" s="1">
        <f>COUNTIFS(#REF!,LT131,#REF!,1,#REF!,"&lt;="&amp;ME131,#REF!,"&gt;="&amp;MF131,#REF!,"="&amp;KW131,#REF!,"="&amp;KY131)</f>
        <v/>
      </c>
      <c r="NC131" s="1">
        <f>COUNTIFS(#REF!,LT131,#REF!,0,#REF!,"&lt;="&amp;ME131,#REF!,"&gt;="&amp;MF131,#REF!,"="&amp;KW131,#REF!,"="&amp;KY131)</f>
        <v/>
      </c>
      <c r="ND131" s="1">
        <f>MP131+MR131+MT131+MV131+MX131+MZ131+NB131</f>
        <v/>
      </c>
      <c r="NE131" s="1">
        <f>MQ131+MS131+MU131+MW131+MY131+NA131+NC131</f>
        <v/>
      </c>
      <c r="NF131" s="1">
        <f>ND131+NE131</f>
        <v/>
      </c>
      <c r="NG131" s="33">
        <f>ND131/(ND131+NE131)</f>
        <v/>
      </c>
      <c r="NH131" s="3">
        <f>1/NG131</f>
        <v/>
      </c>
      <c r="NI131" s="1">
        <f>LI131</f>
        <v/>
      </c>
      <c r="NJ131" s="79">
        <f>((1-NG131)*(1/(NI131-1))*0.98-(NG131*1))</f>
        <v/>
      </c>
      <c r="NK131" s="34">
        <f>IF(LR131&lt;0.9,0,IF(AND(LR131&gt;1.1),0,1))</f>
        <v/>
      </c>
      <c r="NL131" s="34">
        <f>IF(LS131&lt;0.9,0,IF(AND(LS131&gt;1.1),0,1))</f>
        <v/>
      </c>
      <c r="NM131" s="32">
        <f>IF(NF131&gt;99,1,0)</f>
        <v/>
      </c>
      <c r="NN131" s="32">
        <f>IF(NJ131&gt;0.0799,1,0)</f>
        <v/>
      </c>
      <c r="NO131" s="32">
        <f>IF(NJ131&gt;NQ131,1,0)</f>
        <v/>
      </c>
      <c r="NP131" s="32">
        <f>NM131+NN131+NO131+NK131+NL131</f>
        <v/>
      </c>
      <c r="NQ131" s="79">
        <f>(((100*NG131)*(NI131-1)*0.98)-((1-NG131)*100))/100</f>
        <v/>
      </c>
      <c r="NR131" s="34">
        <f>IF(LR131&lt;0.9,0,IF(AND(LR131&gt;1.1),0,1))</f>
        <v/>
      </c>
      <c r="NS131" s="34">
        <f>IF(LS131&lt;0.9,0,IF(AND(LS131&gt;1.1),0,1))</f>
        <v/>
      </c>
      <c r="NT131" s="32">
        <f>IF(NF131&gt;99,1,0)</f>
        <v/>
      </c>
      <c r="NU131" s="32">
        <f>IF(NQ131&gt;0.0799,1,0)</f>
        <v/>
      </c>
      <c r="NV131" s="32">
        <f>IF(NQ131&gt;NJ131,1,0)</f>
        <v/>
      </c>
      <c r="NW131" s="32">
        <f>NT131+NU131+NV131+NR131+NS131</f>
        <v/>
      </c>
      <c r="NX131">
        <f>IF(NP131=5,"LayAway0-1",IF(AND(NW131=5),"BackAway0-1",""))</f>
        <v/>
      </c>
      <c r="NY131">
        <f>IF(NP131=5,KO131,IF(AND(NW131=5),KO131,""))</f>
        <v/>
      </c>
      <c r="NZ131">
        <f>IF(NP131=5,"Match Odds",IF(AND(NW131=5),"Match Odds",""))</f>
        <v/>
      </c>
      <c r="OA131">
        <f>IF(NP131=5,KP131,IF(AND(NW131=5),KP131,""))</f>
        <v/>
      </c>
      <c r="OB131">
        <f>IF(NP131=5,"MATCH_ODDS",IF(AND(NW131=5),"MATCH_ODDS",""))</f>
        <v/>
      </c>
      <c r="OC131">
        <f>IF(NP131=5,"LAY",IF(AND(NW131=5),"BACK",""))</f>
        <v/>
      </c>
    </row>
    <row r="132" ht="16.5" customHeight="1" thickBot="1" thickTop="1">
      <c r="A132" s="2" t="n"/>
      <c r="KN132" s="1">
        <f>IF(INDEX(#REF!,MATCH('HT 0-1'!D132,#REF!,0))=INDEX(#REF!,MATCH('HT 0-1'!D132,#REF!,0)),INDEX(#REF!,MATCH('HT 0-1'!D132,#REF!,0)),"ERROR")</f>
        <v/>
      </c>
      <c r="KO132" s="1">
        <f>IF(INDEX(#REF!,MATCH('HT 0-1'!E132,#REF!,0))=INDEX(#REF!,MATCH('HT 0-1'!E132,#REF!,0)),INDEX(#REF!,MATCH('HT 0-1'!E132,#REF!,0)),"ERROR")</f>
        <v/>
      </c>
      <c r="KP132" s="1">
        <f>KN132&amp;" v "&amp;KO132</f>
        <v/>
      </c>
      <c r="KQ132">
        <f>B132&amp;"_"&amp;C132</f>
        <v/>
      </c>
      <c r="KR132" s="1">
        <f>IF((HW132/KK132)&lt;0.335,"G",IF((HW132/KK132)&gt;0.67,"R","A"))</f>
        <v/>
      </c>
      <c r="KS132" s="1">
        <f>IF((HX132/KK132)&lt;0.335,"G",IF((HX132/KK132)&gt;0.67,"R","A"))</f>
        <v/>
      </c>
      <c r="KT132" s="1">
        <f>IF((IH132/KK132)&lt;0.335,"G",IF((IH132/KK132)&gt;0.67,"R","A"))</f>
        <v/>
      </c>
      <c r="KU132" s="1">
        <f>IF((II132/KK132)&lt;0.335,"G",IF((II132/KK132)&gt;0.67,"R","A"))</f>
        <v/>
      </c>
      <c r="KV132" s="1">
        <f>IF((HZ132/KK132)&lt;0.335,"G",IF((HZ132/KK132)&gt;0.67,"R","A"))</f>
        <v/>
      </c>
      <c r="KW132" s="1">
        <f>IF((HY132/KK132)&lt;0.335,"G",IF((HY132/KK132)&gt;0.67,"R","A"))</f>
        <v/>
      </c>
      <c r="KX132" s="1">
        <f>IF((IK132/KK132)&lt;0.335,"G",IF((IK132/KK132)&gt;0.67,"R","A"))</f>
        <v/>
      </c>
      <c r="KY132" s="1">
        <f>IF((IJ132/KK132)&lt;0.335,"G",IF((IJ132/KK132)&gt;0.67,"R","A"))</f>
        <v/>
      </c>
      <c r="KZ132" s="1">
        <f>IF((HQ132/KK132)&lt;0.335,"G",IF((HQ132/KK132)&gt;0.67,"R","A"))</f>
        <v/>
      </c>
      <c r="LA132" s="1">
        <f>IF((IB132/KK132)&lt;0.335,"G",IF((IB132/KK132)&gt;0.67,"R","A"))</f>
        <v/>
      </c>
      <c r="LB132">
        <f>IF(LQ132="0-1",INDEX(Scrape!#REF!,MATCH('HT 0-1'!KP132,Scrape!$B:$B,0)),"")</f>
        <v/>
      </c>
      <c r="LC132">
        <f>IF(LQ132="0-1",INDEX(Scrape!$A:$A,MATCH('HT 0-1'!KP132,Scrape!$B:$B,0)),"")</f>
        <v/>
      </c>
      <c r="LD132">
        <f>IF(LQ132="0-1",INDEX(Scrape!$B:$B,MATCH('HT 0-1'!KP132,Scrape!$B:$B,0)),"")</f>
        <v/>
      </c>
      <c r="LE132">
        <f>IF(LQ132="0-1",INDEX(Scrape!$C:$C,MATCH('HT 0-1'!KP132,Scrape!$B:$B,0)),"")</f>
        <v/>
      </c>
      <c r="LF132">
        <f>IF(LQ132="0-1",INDEX(Scrape!$D:$D,MATCH('HT 0-1'!KP132,Scrape!$B:$B,0)),"")</f>
        <v/>
      </c>
      <c r="LG132">
        <f>IF(LQ132="0-1",INDEX(Scrape!$E:$E,MATCH('HT 0-1'!KP132,Scrape!$B:$B,0)),"")</f>
        <v/>
      </c>
      <c r="LH132">
        <f>IF(LQ132="0-1",INDEX(Scrape!$F:$F,MATCH('HT 0-1'!KP132,Scrape!$B:$B,0)),"")</f>
        <v/>
      </c>
      <c r="LI132">
        <f>IF(LQ132="0-1",INDEX(Scrape!$G:$G,MATCH('HT 0-1'!KP132,Scrape!$B:$B,0)),"")</f>
        <v/>
      </c>
      <c r="LJ132">
        <f>IF(LQ132="0-1",INDEX(Scrape!$H:$H,MATCH('HT 0-1'!KP132,Scrape!$B:$B,0)),"")</f>
        <v/>
      </c>
      <c r="LK132">
        <f>IF(LQ132="0-1",INDEX(Scrape!$I:$I,MATCH('HT 0-1'!KP132,Scrape!$B:$B,0)),"")</f>
        <v/>
      </c>
      <c r="LL132">
        <f>IF(LQ132="0-1",INDEX(Scrape!$J:$J,MATCH('HT 0-1'!KP132,Scrape!$B:$B,0)),"")</f>
        <v/>
      </c>
      <c r="LM132">
        <f>IF(LQ132="0-1",INDEX(Scrape!$K:$K,MATCH('HT 0-1'!KP132,Scrape!$B:$B,0)),"")</f>
        <v/>
      </c>
      <c r="LN132">
        <f>IF(LQ132="0-1",INDEX(Scrape!$L:$L,MATCH('HT 0-1'!KP132,Scrape!$B:$B,0)),"")</f>
        <v/>
      </c>
      <c r="LO132">
        <f>IF(LQ132="0-1",INDEX(Scrape!$M:$M,MATCH('HT 0-1'!KP132,Scrape!$B:$B,0)),"")</f>
        <v/>
      </c>
      <c r="LP132">
        <f>IF(LQ132="0-1",INDEX(Scrape!$N:$N,MATCH('HT 0-1'!KP132,Scrape!$B:$B,0)),"")</f>
        <v/>
      </c>
      <c r="LQ132">
        <f>INDEX(Scrape!$O:$O,MATCH('HT 0-1'!KP132,Scrape!$B:$B,0))</f>
        <v/>
      </c>
      <c r="LR132">
        <f>(1/LJ132)+(1/LI132)+(1/LH132)</f>
        <v/>
      </c>
      <c r="LS132">
        <f>(1/LG132)+(1/LF132)+(1/LE132)</f>
        <v/>
      </c>
      <c r="LT132" s="8">
        <f>IF(INDEX(#REF!,MATCH(KQ132,#REF!,0))=INDEX(#REF!,MATCH(KQ132,#REF!,0)),INDEX(#REF!,MATCH(KQ132,#REF!,0)),"ERROR")</f>
        <v/>
      </c>
      <c r="LU132" s="4">
        <f>IF(KR132="G",2,IF(KR132="R",0.5,IF(KR132="A",1)))</f>
        <v/>
      </c>
      <c r="LV132" s="4">
        <f>IF(KS132="G",0.5,IF(KS132="R",2,IF(KS132="A",1)))</f>
        <v/>
      </c>
      <c r="LW132" s="4">
        <f>IF(KT132="G",2,IF(KT132="R",0.5,IF(KT132="A",1)))</f>
        <v/>
      </c>
      <c r="LX132" s="4">
        <f>IF(KU132="G",0.5,IF(KU132="R",2,IF(KU132="A",1)))</f>
        <v/>
      </c>
      <c r="LY132" s="7">
        <f>(LK132*(LU132+LX132)+(LL132*(LU132+LX132)))</f>
        <v/>
      </c>
      <c r="LZ132" s="7">
        <f>(LN132*(LV132+LW132)+(LO132*(LV132+LW132)))</f>
        <v/>
      </c>
      <c r="MA132" s="11">
        <f>LY132-LZ132</f>
        <v/>
      </c>
      <c r="MB132" s="5">
        <f>MA132+2</f>
        <v/>
      </c>
      <c r="MC132" s="6">
        <f>MA132-2</f>
        <v/>
      </c>
      <c r="MD132" s="4">
        <f>LE132</f>
        <v/>
      </c>
      <c r="ME132" s="9">
        <f>IF(MD132=0,1000,MD132+0.75)</f>
        <v/>
      </c>
      <c r="MF132" s="10">
        <f>IF(MD132=0,0,MD132-0.75)</f>
        <v/>
      </c>
      <c r="MG132" s="4">
        <f>((LM132*(LU132+LX132))-((LP132*(LV132+LW132))))</f>
        <v/>
      </c>
      <c r="MH132" s="9">
        <f>MG132*1.2</f>
        <v/>
      </c>
      <c r="MI132" s="10">
        <f>MG132*0.8</f>
        <v/>
      </c>
      <c r="MJ132">
        <f>IFERROR(NX132,"")</f>
        <v/>
      </c>
      <c r="MK132">
        <f>IFERROR(NY132,"")</f>
        <v/>
      </c>
      <c r="ML132">
        <f>IFERROR(NZ132,"")</f>
        <v/>
      </c>
      <c r="MM132">
        <f>IFERROR(OA132,"")</f>
        <v/>
      </c>
      <c r="MN132">
        <f>IFERROR(OB132,"")</f>
        <v/>
      </c>
      <c r="MO132">
        <f>IFERROR(OC132,"")</f>
        <v/>
      </c>
      <c r="MP132" s="1">
        <f>COUNTIFS(#REF!,LT132,#REF!,1,#REF!,"&gt;="&amp;MC132,#REF!,"&lt;="&amp;MB132,#REF!,"&lt;="&amp;ME132,#REF!,"&gt;="&amp;MF132,#REF!,"="&amp;KV132,#REF!,"="&amp;KX132)</f>
        <v/>
      </c>
      <c r="MQ132" s="1">
        <f>COUNTIFS(#REF!,LT132,#REF!,0,#REF!,"&gt;="&amp;MC132,#REF!,"&lt;="&amp;MB132,#REF!,"&lt;="&amp;ME132,#REF!,"&gt;="&amp;MF132,#REF!,"="&amp;KV132,#REF!,"="&amp;KX132)</f>
        <v/>
      </c>
      <c r="MR132" s="1">
        <f>COUNTIFS(#REF!,LT132,#REF!,1,#REF!,"&gt;="&amp;MC132,#REF!,"&lt;="&amp;MB132,#REF!,"&lt;="&amp;ME132,#REF!,"&gt;="&amp;MF132,#REF!,"="&amp;KW132,#REF!,"="&amp;KY132)</f>
        <v/>
      </c>
      <c r="MS132" s="1">
        <f>COUNTIFS(#REF!,LT132,#REF!,0,#REF!,"&gt;="&amp;MC132,#REF!,"&lt;="&amp;MB132,#REF!,"&lt;="&amp;ME132,#REF!,"&gt;="&amp;MF132,#REF!,"="&amp;KW132,#REF!,"="&amp;KY132)</f>
        <v/>
      </c>
      <c r="MT132" s="1">
        <f>COUNTIFS(#REF!,LT132,#REF!,1,#REF!,"&gt;="&amp;MI132,#REF!,"&lt;="&amp;MH132,#REF!,"&lt;="&amp;ME132,#REF!,"&gt;="&amp;MF132)</f>
        <v/>
      </c>
      <c r="MU132" s="1">
        <f>COUNTIFS(#REF!,LT132,#REF!,0,#REF!,"&gt;="&amp;MI132,#REF!,"&lt;="&amp;MH132,#REF!,"&lt;="&amp;ME132,#REF!,"&gt;="&amp;MF132)</f>
        <v/>
      </c>
      <c r="MV132" s="1">
        <f>COUNTIFS(#REF!,LT132,#REF!,1,#REF!,"&gt;="&amp;MI132,#REF!,"&lt;="&amp;MH132,#REF!,"="&amp;KZ132,#REF!,"="&amp;LA132,#REF!,"&lt;="&amp;ME132,#REF!,"&gt;="&amp;MF132)</f>
        <v/>
      </c>
      <c r="MW132" s="1">
        <f>COUNTIFS(#REF!,LT132,#REF!,0,#REF!,"&gt;="&amp;MI132,#REF!,"&lt;="&amp;MH132,#REF!,"="&amp;KZ132,#REF!,"="&amp;LA132,#REF!,"&lt;="&amp;ME132,#REF!,"&gt;="&amp;MF132)</f>
        <v/>
      </c>
      <c r="MX132" s="1">
        <f>COUNTIFS(#REF!,LT132,#REF!,1,#REF!,"&gt;="&amp;MC132,#REF!,"&lt;="&amp;MB132,#REF!,"&lt;="&amp;ME132,#REF!,"&gt;="&amp;MF132)</f>
        <v/>
      </c>
      <c r="MY132" s="1">
        <f>COUNTIFS(#REF!,LT132,#REF!,0,#REF!,"&gt;="&amp;MC132,#REF!,"&lt;="&amp;MB132,#REF!,"&lt;="&amp;ME132,#REF!,"&gt;="&amp;MF132)</f>
        <v/>
      </c>
      <c r="MZ132" s="1">
        <f>COUNTIFS(#REF!,LT132,#REF!,1,#REF!,"&lt;="&amp;ME132,#REF!,"&gt;="&amp;MF132,#REF!,"="&amp;KV132,#REF!,"="&amp;KX132)</f>
        <v/>
      </c>
      <c r="NA132" s="1">
        <f>COUNTIFS(#REF!,LT132,#REF!,0,#REF!,"&lt;="&amp;ME132,#REF!,"&gt;="&amp;MF132,#REF!,"="&amp;KV132,#REF!,"="&amp;KX132)</f>
        <v/>
      </c>
      <c r="NB132" s="1">
        <f>COUNTIFS(#REF!,LT132,#REF!,1,#REF!,"&lt;="&amp;ME132,#REF!,"&gt;="&amp;MF132,#REF!,"="&amp;KW132,#REF!,"="&amp;KY132)</f>
        <v/>
      </c>
      <c r="NC132" s="1">
        <f>COUNTIFS(#REF!,LT132,#REF!,0,#REF!,"&lt;="&amp;ME132,#REF!,"&gt;="&amp;MF132,#REF!,"="&amp;KW132,#REF!,"="&amp;KY132)</f>
        <v/>
      </c>
      <c r="ND132" s="1">
        <f>MP132+MR132+MT132+MV132+MX132+MZ132+NB132</f>
        <v/>
      </c>
      <c r="NE132" s="1">
        <f>MQ132+MS132+MU132+MW132+MY132+NA132+NC132</f>
        <v/>
      </c>
      <c r="NF132" s="1">
        <f>ND132+NE132</f>
        <v/>
      </c>
      <c r="NG132" s="33">
        <f>ND132/(ND132+NE132)</f>
        <v/>
      </c>
      <c r="NH132" s="3">
        <f>1/NG132</f>
        <v/>
      </c>
      <c r="NI132" s="1">
        <f>LI132</f>
        <v/>
      </c>
      <c r="NJ132" s="79">
        <f>((1-NG132)*(1/(NI132-1))*0.98-(NG132*1))</f>
        <v/>
      </c>
      <c r="NK132" s="34">
        <f>IF(LR132&lt;0.9,0,IF(AND(LR132&gt;1.1),0,1))</f>
        <v/>
      </c>
      <c r="NL132" s="34">
        <f>IF(LS132&lt;0.9,0,IF(AND(LS132&gt;1.1),0,1))</f>
        <v/>
      </c>
      <c r="NM132" s="32">
        <f>IF(NF132&gt;99,1,0)</f>
        <v/>
      </c>
      <c r="NN132" s="32">
        <f>IF(NJ132&gt;0.0799,1,0)</f>
        <v/>
      </c>
      <c r="NO132" s="32">
        <f>IF(NJ132&gt;NQ132,1,0)</f>
        <v/>
      </c>
      <c r="NP132" s="32">
        <f>NM132+NN132+NO132+NK132+NL132</f>
        <v/>
      </c>
      <c r="NQ132" s="79">
        <f>(((100*NG132)*(NI132-1)*0.98)-((1-NG132)*100))/100</f>
        <v/>
      </c>
      <c r="NR132" s="34">
        <f>IF(LR132&lt;0.9,0,IF(AND(LR132&gt;1.1),0,1))</f>
        <v/>
      </c>
      <c r="NS132" s="34">
        <f>IF(LS132&lt;0.9,0,IF(AND(LS132&gt;1.1),0,1))</f>
        <v/>
      </c>
      <c r="NT132" s="32">
        <f>IF(NF132&gt;99,1,0)</f>
        <v/>
      </c>
      <c r="NU132" s="32">
        <f>IF(NQ132&gt;0.0799,1,0)</f>
        <v/>
      </c>
      <c r="NV132" s="32">
        <f>IF(NQ132&gt;NJ132,1,0)</f>
        <v/>
      </c>
      <c r="NW132" s="32">
        <f>NT132+NU132+NV132+NR132+NS132</f>
        <v/>
      </c>
      <c r="NX132">
        <f>IF(NP132=5,"LayAway0-1",IF(AND(NW132=5),"BackAway0-1",""))</f>
        <v/>
      </c>
      <c r="NY132">
        <f>IF(NP132=5,KO132,IF(AND(NW132=5),KO132,""))</f>
        <v/>
      </c>
      <c r="NZ132">
        <f>IF(NP132=5,"Match Odds",IF(AND(NW132=5),"Match Odds",""))</f>
        <v/>
      </c>
      <c r="OA132">
        <f>IF(NP132=5,KP132,IF(AND(NW132=5),KP132,""))</f>
        <v/>
      </c>
      <c r="OB132">
        <f>IF(NP132=5,"MATCH_ODDS",IF(AND(NW132=5),"MATCH_ODDS",""))</f>
        <v/>
      </c>
      <c r="OC132">
        <f>IF(NP132=5,"LAY",IF(AND(NW132=5),"BACK",""))</f>
        <v/>
      </c>
    </row>
    <row r="133" ht="16.5" customHeight="1" thickBot="1" thickTop="1">
      <c r="A133" s="2" t="n"/>
      <c r="KN133" s="1">
        <f>IF(INDEX(#REF!,MATCH('HT 0-1'!D133,#REF!,0))=INDEX(#REF!,MATCH('HT 0-1'!D133,#REF!,0)),INDEX(#REF!,MATCH('HT 0-1'!D133,#REF!,0)),"ERROR")</f>
        <v/>
      </c>
      <c r="KO133" s="1">
        <f>IF(INDEX(#REF!,MATCH('HT 0-1'!E133,#REF!,0))=INDEX(#REF!,MATCH('HT 0-1'!E133,#REF!,0)),INDEX(#REF!,MATCH('HT 0-1'!E133,#REF!,0)),"ERROR")</f>
        <v/>
      </c>
      <c r="KP133" s="1">
        <f>KN133&amp;" v "&amp;KO133</f>
        <v/>
      </c>
      <c r="KQ133">
        <f>B133&amp;"_"&amp;C133</f>
        <v/>
      </c>
      <c r="KR133" s="1">
        <f>IF((HW133/KK133)&lt;0.335,"G",IF((HW133/KK133)&gt;0.67,"R","A"))</f>
        <v/>
      </c>
      <c r="KS133" s="1">
        <f>IF((HX133/KK133)&lt;0.335,"G",IF((HX133/KK133)&gt;0.67,"R","A"))</f>
        <v/>
      </c>
      <c r="KT133" s="1">
        <f>IF((IH133/KK133)&lt;0.335,"G",IF((IH133/KK133)&gt;0.67,"R","A"))</f>
        <v/>
      </c>
      <c r="KU133" s="1">
        <f>IF((II133/KK133)&lt;0.335,"G",IF((II133/KK133)&gt;0.67,"R","A"))</f>
        <v/>
      </c>
      <c r="KV133" s="1">
        <f>IF((HZ133/KK133)&lt;0.335,"G",IF((HZ133/KK133)&gt;0.67,"R","A"))</f>
        <v/>
      </c>
      <c r="KW133" s="1">
        <f>IF((HY133/KK133)&lt;0.335,"G",IF((HY133/KK133)&gt;0.67,"R","A"))</f>
        <v/>
      </c>
      <c r="KX133" s="1">
        <f>IF((IK133/KK133)&lt;0.335,"G",IF((IK133/KK133)&gt;0.67,"R","A"))</f>
        <v/>
      </c>
      <c r="KY133" s="1">
        <f>IF((IJ133/KK133)&lt;0.335,"G",IF((IJ133/KK133)&gt;0.67,"R","A"))</f>
        <v/>
      </c>
      <c r="KZ133" s="1">
        <f>IF((HQ133/KK133)&lt;0.335,"G",IF((HQ133/KK133)&gt;0.67,"R","A"))</f>
        <v/>
      </c>
      <c r="LA133" s="1">
        <f>IF((IB133/KK133)&lt;0.335,"G",IF((IB133/KK133)&gt;0.67,"R","A"))</f>
        <v/>
      </c>
      <c r="LB133">
        <f>IF(LQ133="0-1",INDEX(Scrape!#REF!,MATCH('HT 0-1'!KP133,Scrape!$B:$B,0)),"")</f>
        <v/>
      </c>
      <c r="LC133">
        <f>IF(LQ133="0-1",INDEX(Scrape!$A:$A,MATCH('HT 0-1'!KP133,Scrape!$B:$B,0)),"")</f>
        <v/>
      </c>
      <c r="LD133">
        <f>IF(LQ133="0-1",INDEX(Scrape!$B:$B,MATCH('HT 0-1'!KP133,Scrape!$B:$B,0)),"")</f>
        <v/>
      </c>
      <c r="LE133">
        <f>IF(LQ133="0-1",INDEX(Scrape!$C:$C,MATCH('HT 0-1'!KP133,Scrape!$B:$B,0)),"")</f>
        <v/>
      </c>
      <c r="LF133">
        <f>IF(LQ133="0-1",INDEX(Scrape!$D:$D,MATCH('HT 0-1'!KP133,Scrape!$B:$B,0)),"")</f>
        <v/>
      </c>
      <c r="LG133">
        <f>IF(LQ133="0-1",INDEX(Scrape!$E:$E,MATCH('HT 0-1'!KP133,Scrape!$B:$B,0)),"")</f>
        <v/>
      </c>
      <c r="LH133">
        <f>IF(LQ133="0-1",INDEX(Scrape!$F:$F,MATCH('HT 0-1'!KP133,Scrape!$B:$B,0)),"")</f>
        <v/>
      </c>
      <c r="LI133">
        <f>IF(LQ133="0-1",INDEX(Scrape!$G:$G,MATCH('HT 0-1'!KP133,Scrape!$B:$B,0)),"")</f>
        <v/>
      </c>
      <c r="LJ133">
        <f>IF(LQ133="0-1",INDEX(Scrape!$H:$H,MATCH('HT 0-1'!KP133,Scrape!$B:$B,0)),"")</f>
        <v/>
      </c>
      <c r="LK133">
        <f>IF(LQ133="0-1",INDEX(Scrape!$I:$I,MATCH('HT 0-1'!KP133,Scrape!$B:$B,0)),"")</f>
        <v/>
      </c>
      <c r="LL133">
        <f>IF(LQ133="0-1",INDEX(Scrape!$J:$J,MATCH('HT 0-1'!KP133,Scrape!$B:$B,0)),"")</f>
        <v/>
      </c>
      <c r="LM133">
        <f>IF(LQ133="0-1",INDEX(Scrape!$K:$K,MATCH('HT 0-1'!KP133,Scrape!$B:$B,0)),"")</f>
        <v/>
      </c>
      <c r="LN133">
        <f>IF(LQ133="0-1",INDEX(Scrape!$L:$L,MATCH('HT 0-1'!KP133,Scrape!$B:$B,0)),"")</f>
        <v/>
      </c>
      <c r="LO133">
        <f>IF(LQ133="0-1",INDEX(Scrape!$M:$M,MATCH('HT 0-1'!KP133,Scrape!$B:$B,0)),"")</f>
        <v/>
      </c>
      <c r="LP133">
        <f>IF(LQ133="0-1",INDEX(Scrape!$N:$N,MATCH('HT 0-1'!KP133,Scrape!$B:$B,0)),"")</f>
        <v/>
      </c>
      <c r="LQ133">
        <f>INDEX(Scrape!$O:$O,MATCH('HT 0-1'!KP133,Scrape!$B:$B,0))</f>
        <v/>
      </c>
      <c r="LR133">
        <f>(1/LJ133)+(1/LI133)+(1/LH133)</f>
        <v/>
      </c>
      <c r="LS133">
        <f>(1/LG133)+(1/LF133)+(1/LE133)</f>
        <v/>
      </c>
      <c r="LT133" s="8">
        <f>IF(INDEX(#REF!,MATCH(KQ133,#REF!,0))=INDEX(#REF!,MATCH(KQ133,#REF!,0)),INDEX(#REF!,MATCH(KQ133,#REF!,0)),"ERROR")</f>
        <v/>
      </c>
      <c r="LU133" s="4">
        <f>IF(KR133="G",2,IF(KR133="R",0.5,IF(KR133="A",1)))</f>
        <v/>
      </c>
      <c r="LV133" s="4">
        <f>IF(KS133="G",0.5,IF(KS133="R",2,IF(KS133="A",1)))</f>
        <v/>
      </c>
      <c r="LW133" s="4">
        <f>IF(KT133="G",2,IF(KT133="R",0.5,IF(KT133="A",1)))</f>
        <v/>
      </c>
      <c r="LX133" s="4">
        <f>IF(KU133="G",0.5,IF(KU133="R",2,IF(KU133="A",1)))</f>
        <v/>
      </c>
      <c r="LY133" s="7">
        <f>(LK133*(LU133+LX133)+(LL133*(LU133+LX133)))</f>
        <v/>
      </c>
      <c r="LZ133" s="7">
        <f>(LN133*(LV133+LW133)+(LO133*(LV133+LW133)))</f>
        <v/>
      </c>
      <c r="MA133" s="11">
        <f>LY133-LZ133</f>
        <v/>
      </c>
      <c r="MB133" s="5">
        <f>MA133+2</f>
        <v/>
      </c>
      <c r="MC133" s="6">
        <f>MA133-2</f>
        <v/>
      </c>
      <c r="MD133" s="4">
        <f>LE133</f>
        <v/>
      </c>
      <c r="ME133" s="9">
        <f>IF(MD133=0,1000,MD133+0.75)</f>
        <v/>
      </c>
      <c r="MF133" s="10">
        <f>IF(MD133=0,0,MD133-0.75)</f>
        <v/>
      </c>
      <c r="MG133" s="4">
        <f>((LM133*(LU133+LX133))-((LP133*(LV133+LW133))))</f>
        <v/>
      </c>
      <c r="MH133" s="9">
        <f>MG133*1.2</f>
        <v/>
      </c>
      <c r="MI133" s="10">
        <f>MG133*0.8</f>
        <v/>
      </c>
      <c r="MJ133">
        <f>IFERROR(NX133,"")</f>
        <v/>
      </c>
      <c r="MK133">
        <f>IFERROR(NY133,"")</f>
        <v/>
      </c>
      <c r="ML133">
        <f>IFERROR(NZ133,"")</f>
        <v/>
      </c>
      <c r="MM133">
        <f>IFERROR(OA133,"")</f>
        <v/>
      </c>
      <c r="MN133">
        <f>IFERROR(OB133,"")</f>
        <v/>
      </c>
      <c r="MO133">
        <f>IFERROR(OC133,"")</f>
        <v/>
      </c>
      <c r="MP133" s="1">
        <f>COUNTIFS(#REF!,LT133,#REF!,1,#REF!,"&gt;="&amp;MC133,#REF!,"&lt;="&amp;MB133,#REF!,"&lt;="&amp;ME133,#REF!,"&gt;="&amp;MF133,#REF!,"="&amp;KV133,#REF!,"="&amp;KX133)</f>
        <v/>
      </c>
      <c r="MQ133" s="1">
        <f>COUNTIFS(#REF!,LT133,#REF!,0,#REF!,"&gt;="&amp;MC133,#REF!,"&lt;="&amp;MB133,#REF!,"&lt;="&amp;ME133,#REF!,"&gt;="&amp;MF133,#REF!,"="&amp;KV133,#REF!,"="&amp;KX133)</f>
        <v/>
      </c>
      <c r="MR133" s="1">
        <f>COUNTIFS(#REF!,LT133,#REF!,1,#REF!,"&gt;="&amp;MC133,#REF!,"&lt;="&amp;MB133,#REF!,"&lt;="&amp;ME133,#REF!,"&gt;="&amp;MF133,#REF!,"="&amp;KW133,#REF!,"="&amp;KY133)</f>
        <v/>
      </c>
      <c r="MS133" s="1">
        <f>COUNTIFS(#REF!,LT133,#REF!,0,#REF!,"&gt;="&amp;MC133,#REF!,"&lt;="&amp;MB133,#REF!,"&lt;="&amp;ME133,#REF!,"&gt;="&amp;MF133,#REF!,"="&amp;KW133,#REF!,"="&amp;KY133)</f>
        <v/>
      </c>
      <c r="MT133" s="1">
        <f>COUNTIFS(#REF!,LT133,#REF!,1,#REF!,"&gt;="&amp;MI133,#REF!,"&lt;="&amp;MH133,#REF!,"&lt;="&amp;ME133,#REF!,"&gt;="&amp;MF133)</f>
        <v/>
      </c>
      <c r="MU133" s="1">
        <f>COUNTIFS(#REF!,LT133,#REF!,0,#REF!,"&gt;="&amp;MI133,#REF!,"&lt;="&amp;MH133,#REF!,"&lt;="&amp;ME133,#REF!,"&gt;="&amp;MF133)</f>
        <v/>
      </c>
      <c r="MV133" s="1">
        <f>COUNTIFS(#REF!,LT133,#REF!,1,#REF!,"&gt;="&amp;MI133,#REF!,"&lt;="&amp;MH133,#REF!,"="&amp;KZ133,#REF!,"="&amp;LA133,#REF!,"&lt;="&amp;ME133,#REF!,"&gt;="&amp;MF133)</f>
        <v/>
      </c>
      <c r="MW133" s="1">
        <f>COUNTIFS(#REF!,LT133,#REF!,0,#REF!,"&gt;="&amp;MI133,#REF!,"&lt;="&amp;MH133,#REF!,"="&amp;KZ133,#REF!,"="&amp;LA133,#REF!,"&lt;="&amp;ME133,#REF!,"&gt;="&amp;MF133)</f>
        <v/>
      </c>
      <c r="MX133" s="1">
        <f>COUNTIFS(#REF!,LT133,#REF!,1,#REF!,"&gt;="&amp;MC133,#REF!,"&lt;="&amp;MB133,#REF!,"&lt;="&amp;ME133,#REF!,"&gt;="&amp;MF133)</f>
        <v/>
      </c>
      <c r="MY133" s="1">
        <f>COUNTIFS(#REF!,LT133,#REF!,0,#REF!,"&gt;="&amp;MC133,#REF!,"&lt;="&amp;MB133,#REF!,"&lt;="&amp;ME133,#REF!,"&gt;="&amp;MF133)</f>
        <v/>
      </c>
      <c r="MZ133" s="1">
        <f>COUNTIFS(#REF!,LT133,#REF!,1,#REF!,"&lt;="&amp;ME133,#REF!,"&gt;="&amp;MF133,#REF!,"="&amp;KV133,#REF!,"="&amp;KX133)</f>
        <v/>
      </c>
      <c r="NA133" s="1">
        <f>COUNTIFS(#REF!,LT133,#REF!,0,#REF!,"&lt;="&amp;ME133,#REF!,"&gt;="&amp;MF133,#REF!,"="&amp;KV133,#REF!,"="&amp;KX133)</f>
        <v/>
      </c>
      <c r="NB133" s="1">
        <f>COUNTIFS(#REF!,LT133,#REF!,1,#REF!,"&lt;="&amp;ME133,#REF!,"&gt;="&amp;MF133,#REF!,"="&amp;KW133,#REF!,"="&amp;KY133)</f>
        <v/>
      </c>
      <c r="NC133" s="1">
        <f>COUNTIFS(#REF!,LT133,#REF!,0,#REF!,"&lt;="&amp;ME133,#REF!,"&gt;="&amp;MF133,#REF!,"="&amp;KW133,#REF!,"="&amp;KY133)</f>
        <v/>
      </c>
      <c r="ND133" s="1">
        <f>MP133+MR133+MT133+MV133+MX133+MZ133+NB133</f>
        <v/>
      </c>
      <c r="NE133" s="1">
        <f>MQ133+MS133+MU133+MW133+MY133+NA133+NC133</f>
        <v/>
      </c>
      <c r="NF133" s="1">
        <f>ND133+NE133</f>
        <v/>
      </c>
      <c r="NG133" s="33">
        <f>ND133/(ND133+NE133)</f>
        <v/>
      </c>
      <c r="NH133" s="3">
        <f>1/NG133</f>
        <v/>
      </c>
      <c r="NI133" s="1">
        <f>LI133</f>
        <v/>
      </c>
      <c r="NJ133" s="79">
        <f>((1-NG133)*(1/(NI133-1))*0.98-(NG133*1))</f>
        <v/>
      </c>
      <c r="NK133" s="34">
        <f>IF(LR133&lt;0.9,0,IF(AND(LR133&gt;1.1),0,1))</f>
        <v/>
      </c>
      <c r="NL133" s="34">
        <f>IF(LS133&lt;0.9,0,IF(AND(LS133&gt;1.1),0,1))</f>
        <v/>
      </c>
      <c r="NM133" s="32">
        <f>IF(NF133&gt;99,1,0)</f>
        <v/>
      </c>
      <c r="NN133" s="32">
        <f>IF(NJ133&gt;0.0799,1,0)</f>
        <v/>
      </c>
      <c r="NO133" s="32">
        <f>IF(NJ133&gt;NQ133,1,0)</f>
        <v/>
      </c>
      <c r="NP133" s="32">
        <f>NM133+NN133+NO133+NK133+NL133</f>
        <v/>
      </c>
      <c r="NQ133" s="79">
        <f>(((100*NG133)*(NI133-1)*0.98)-((1-NG133)*100))/100</f>
        <v/>
      </c>
      <c r="NR133" s="34">
        <f>IF(LR133&lt;0.9,0,IF(AND(LR133&gt;1.1),0,1))</f>
        <v/>
      </c>
      <c r="NS133" s="34">
        <f>IF(LS133&lt;0.9,0,IF(AND(LS133&gt;1.1),0,1))</f>
        <v/>
      </c>
      <c r="NT133" s="32">
        <f>IF(NF133&gt;99,1,0)</f>
        <v/>
      </c>
      <c r="NU133" s="32">
        <f>IF(NQ133&gt;0.0799,1,0)</f>
        <v/>
      </c>
      <c r="NV133" s="32">
        <f>IF(NQ133&gt;NJ133,1,0)</f>
        <v/>
      </c>
      <c r="NW133" s="32">
        <f>NT133+NU133+NV133+NR133+NS133</f>
        <v/>
      </c>
      <c r="NX133">
        <f>IF(NP133=5,"LayAway0-1",IF(AND(NW133=5),"BackAway0-1",""))</f>
        <v/>
      </c>
      <c r="NY133">
        <f>IF(NP133=5,KO133,IF(AND(NW133=5),KO133,""))</f>
        <v/>
      </c>
      <c r="NZ133">
        <f>IF(NP133=5,"Match Odds",IF(AND(NW133=5),"Match Odds",""))</f>
        <v/>
      </c>
      <c r="OA133">
        <f>IF(NP133=5,KP133,IF(AND(NW133=5),KP133,""))</f>
        <v/>
      </c>
      <c r="OB133">
        <f>IF(NP133=5,"MATCH_ODDS",IF(AND(NW133=5),"MATCH_ODDS",""))</f>
        <v/>
      </c>
      <c r="OC133">
        <f>IF(NP133=5,"LAY",IF(AND(NW133=5),"BACK",""))</f>
        <v/>
      </c>
    </row>
    <row r="134" ht="16.5" customHeight="1" thickBot="1" thickTop="1">
      <c r="A134" s="2" t="n"/>
      <c r="KN134" s="1">
        <f>IF(INDEX(#REF!,MATCH('HT 0-1'!D134,#REF!,0))=INDEX(#REF!,MATCH('HT 0-1'!D134,#REF!,0)),INDEX(#REF!,MATCH('HT 0-1'!D134,#REF!,0)),"ERROR")</f>
        <v/>
      </c>
      <c r="KO134" s="1">
        <f>IF(INDEX(#REF!,MATCH('HT 0-1'!E134,#REF!,0))=INDEX(#REF!,MATCH('HT 0-1'!E134,#REF!,0)),INDEX(#REF!,MATCH('HT 0-1'!E134,#REF!,0)),"ERROR")</f>
        <v/>
      </c>
      <c r="KP134" s="1">
        <f>KN134&amp;" v "&amp;KO134</f>
        <v/>
      </c>
      <c r="KQ134">
        <f>B134&amp;"_"&amp;C134</f>
        <v/>
      </c>
      <c r="KR134" s="1">
        <f>IF((HW134/KK134)&lt;0.335,"G",IF((HW134/KK134)&gt;0.67,"R","A"))</f>
        <v/>
      </c>
      <c r="KS134" s="1">
        <f>IF((HX134/KK134)&lt;0.335,"G",IF((HX134/KK134)&gt;0.67,"R","A"))</f>
        <v/>
      </c>
      <c r="KT134" s="1">
        <f>IF((IH134/KK134)&lt;0.335,"G",IF((IH134/KK134)&gt;0.67,"R","A"))</f>
        <v/>
      </c>
      <c r="KU134" s="1">
        <f>IF((II134/KK134)&lt;0.335,"G",IF((II134/KK134)&gt;0.67,"R","A"))</f>
        <v/>
      </c>
      <c r="KV134" s="1">
        <f>IF((HZ134/KK134)&lt;0.335,"G",IF((HZ134/KK134)&gt;0.67,"R","A"))</f>
        <v/>
      </c>
      <c r="KW134" s="1">
        <f>IF((HY134/KK134)&lt;0.335,"G",IF((HY134/KK134)&gt;0.67,"R","A"))</f>
        <v/>
      </c>
      <c r="KX134" s="1">
        <f>IF((IK134/KK134)&lt;0.335,"G",IF((IK134/KK134)&gt;0.67,"R","A"))</f>
        <v/>
      </c>
      <c r="KY134" s="1">
        <f>IF((IJ134/KK134)&lt;0.335,"G",IF((IJ134/KK134)&gt;0.67,"R","A"))</f>
        <v/>
      </c>
      <c r="KZ134" s="1">
        <f>IF((HQ134/KK134)&lt;0.335,"G",IF((HQ134/KK134)&gt;0.67,"R","A"))</f>
        <v/>
      </c>
      <c r="LA134" s="1">
        <f>IF((IB134/KK134)&lt;0.335,"G",IF((IB134/KK134)&gt;0.67,"R","A"))</f>
        <v/>
      </c>
      <c r="LB134">
        <f>IF(LQ134="0-1",INDEX(Scrape!#REF!,MATCH('HT 0-1'!KP134,Scrape!$B:$B,0)),"")</f>
        <v/>
      </c>
      <c r="LC134">
        <f>IF(LQ134="0-1",INDEX(Scrape!$A:$A,MATCH('HT 0-1'!KP134,Scrape!$B:$B,0)),"")</f>
        <v/>
      </c>
      <c r="LD134">
        <f>IF(LQ134="0-1",INDEX(Scrape!$B:$B,MATCH('HT 0-1'!KP134,Scrape!$B:$B,0)),"")</f>
        <v/>
      </c>
      <c r="LE134">
        <f>IF(LQ134="0-1",INDEX(Scrape!$C:$C,MATCH('HT 0-1'!KP134,Scrape!$B:$B,0)),"")</f>
        <v/>
      </c>
      <c r="LF134">
        <f>IF(LQ134="0-1",INDEX(Scrape!$D:$D,MATCH('HT 0-1'!KP134,Scrape!$B:$B,0)),"")</f>
        <v/>
      </c>
      <c r="LG134">
        <f>IF(LQ134="0-1",INDEX(Scrape!$E:$E,MATCH('HT 0-1'!KP134,Scrape!$B:$B,0)),"")</f>
        <v/>
      </c>
      <c r="LH134">
        <f>IF(LQ134="0-1",INDEX(Scrape!$F:$F,MATCH('HT 0-1'!KP134,Scrape!$B:$B,0)),"")</f>
        <v/>
      </c>
      <c r="LI134">
        <f>IF(LQ134="0-1",INDEX(Scrape!$G:$G,MATCH('HT 0-1'!KP134,Scrape!$B:$B,0)),"")</f>
        <v/>
      </c>
      <c r="LJ134">
        <f>IF(LQ134="0-1",INDEX(Scrape!$H:$H,MATCH('HT 0-1'!KP134,Scrape!$B:$B,0)),"")</f>
        <v/>
      </c>
      <c r="LK134">
        <f>IF(LQ134="0-1",INDEX(Scrape!$I:$I,MATCH('HT 0-1'!KP134,Scrape!$B:$B,0)),"")</f>
        <v/>
      </c>
      <c r="LL134">
        <f>IF(LQ134="0-1",INDEX(Scrape!$J:$J,MATCH('HT 0-1'!KP134,Scrape!$B:$B,0)),"")</f>
        <v/>
      </c>
      <c r="LM134">
        <f>IF(LQ134="0-1",INDEX(Scrape!$K:$K,MATCH('HT 0-1'!KP134,Scrape!$B:$B,0)),"")</f>
        <v/>
      </c>
      <c r="LN134">
        <f>IF(LQ134="0-1",INDEX(Scrape!$L:$L,MATCH('HT 0-1'!KP134,Scrape!$B:$B,0)),"")</f>
        <v/>
      </c>
      <c r="LO134">
        <f>IF(LQ134="0-1",INDEX(Scrape!$M:$M,MATCH('HT 0-1'!KP134,Scrape!$B:$B,0)),"")</f>
        <v/>
      </c>
      <c r="LP134">
        <f>IF(LQ134="0-1",INDEX(Scrape!$N:$N,MATCH('HT 0-1'!KP134,Scrape!$B:$B,0)),"")</f>
        <v/>
      </c>
      <c r="LQ134">
        <f>INDEX(Scrape!$O:$O,MATCH('HT 0-1'!KP134,Scrape!$B:$B,0))</f>
        <v/>
      </c>
      <c r="LR134">
        <f>(1/LJ134)+(1/LI134)+(1/LH134)</f>
        <v/>
      </c>
      <c r="LS134">
        <f>(1/LG134)+(1/LF134)+(1/LE134)</f>
        <v/>
      </c>
      <c r="LT134" s="8">
        <f>IF(INDEX(#REF!,MATCH(KQ134,#REF!,0))=INDEX(#REF!,MATCH(KQ134,#REF!,0)),INDEX(#REF!,MATCH(KQ134,#REF!,0)),"ERROR")</f>
        <v/>
      </c>
      <c r="LU134" s="4">
        <f>IF(KR134="G",2,IF(KR134="R",0.5,IF(KR134="A",1)))</f>
        <v/>
      </c>
      <c r="LV134" s="4">
        <f>IF(KS134="G",0.5,IF(KS134="R",2,IF(KS134="A",1)))</f>
        <v/>
      </c>
      <c r="LW134" s="4">
        <f>IF(KT134="G",2,IF(KT134="R",0.5,IF(KT134="A",1)))</f>
        <v/>
      </c>
      <c r="LX134" s="4">
        <f>IF(KU134="G",0.5,IF(KU134="R",2,IF(KU134="A",1)))</f>
        <v/>
      </c>
      <c r="LY134" s="7">
        <f>(LK134*(LU134+LX134)+(LL134*(LU134+LX134)))</f>
        <v/>
      </c>
      <c r="LZ134" s="7">
        <f>(LN134*(LV134+LW134)+(LO134*(LV134+LW134)))</f>
        <v/>
      </c>
      <c r="MA134" s="11">
        <f>LY134-LZ134</f>
        <v/>
      </c>
      <c r="MB134" s="5">
        <f>MA134+2</f>
        <v/>
      </c>
      <c r="MC134" s="6">
        <f>MA134-2</f>
        <v/>
      </c>
      <c r="MD134" s="4">
        <f>LE134</f>
        <v/>
      </c>
      <c r="ME134" s="9">
        <f>IF(MD134=0,1000,MD134+0.75)</f>
        <v/>
      </c>
      <c r="MF134" s="10">
        <f>IF(MD134=0,0,MD134-0.75)</f>
        <v/>
      </c>
      <c r="MG134" s="4">
        <f>((LM134*(LU134+LX134))-((LP134*(LV134+LW134))))</f>
        <v/>
      </c>
      <c r="MH134" s="9">
        <f>MG134*1.2</f>
        <v/>
      </c>
      <c r="MI134" s="10">
        <f>MG134*0.8</f>
        <v/>
      </c>
      <c r="MJ134">
        <f>IFERROR(NX134,"")</f>
        <v/>
      </c>
      <c r="MK134">
        <f>IFERROR(NY134,"")</f>
        <v/>
      </c>
      <c r="ML134">
        <f>IFERROR(NZ134,"")</f>
        <v/>
      </c>
      <c r="MM134">
        <f>IFERROR(OA134,"")</f>
        <v/>
      </c>
      <c r="MN134">
        <f>IFERROR(OB134,"")</f>
        <v/>
      </c>
      <c r="MO134">
        <f>IFERROR(OC134,"")</f>
        <v/>
      </c>
      <c r="MP134" s="1">
        <f>COUNTIFS(#REF!,LT134,#REF!,1,#REF!,"&gt;="&amp;MC134,#REF!,"&lt;="&amp;MB134,#REF!,"&lt;="&amp;ME134,#REF!,"&gt;="&amp;MF134,#REF!,"="&amp;KV134,#REF!,"="&amp;KX134)</f>
        <v/>
      </c>
      <c r="MQ134" s="1">
        <f>COUNTIFS(#REF!,LT134,#REF!,0,#REF!,"&gt;="&amp;MC134,#REF!,"&lt;="&amp;MB134,#REF!,"&lt;="&amp;ME134,#REF!,"&gt;="&amp;MF134,#REF!,"="&amp;KV134,#REF!,"="&amp;KX134)</f>
        <v/>
      </c>
      <c r="MR134" s="1">
        <f>COUNTIFS(#REF!,LT134,#REF!,1,#REF!,"&gt;="&amp;MC134,#REF!,"&lt;="&amp;MB134,#REF!,"&lt;="&amp;ME134,#REF!,"&gt;="&amp;MF134,#REF!,"="&amp;KW134,#REF!,"="&amp;KY134)</f>
        <v/>
      </c>
      <c r="MS134" s="1">
        <f>COUNTIFS(#REF!,LT134,#REF!,0,#REF!,"&gt;="&amp;MC134,#REF!,"&lt;="&amp;MB134,#REF!,"&lt;="&amp;ME134,#REF!,"&gt;="&amp;MF134,#REF!,"="&amp;KW134,#REF!,"="&amp;KY134)</f>
        <v/>
      </c>
      <c r="MT134" s="1">
        <f>COUNTIFS(#REF!,LT134,#REF!,1,#REF!,"&gt;="&amp;MI134,#REF!,"&lt;="&amp;MH134,#REF!,"&lt;="&amp;ME134,#REF!,"&gt;="&amp;MF134)</f>
        <v/>
      </c>
      <c r="MU134" s="1">
        <f>COUNTIFS(#REF!,LT134,#REF!,0,#REF!,"&gt;="&amp;MI134,#REF!,"&lt;="&amp;MH134,#REF!,"&lt;="&amp;ME134,#REF!,"&gt;="&amp;MF134)</f>
        <v/>
      </c>
      <c r="MV134" s="1">
        <f>COUNTIFS(#REF!,LT134,#REF!,1,#REF!,"&gt;="&amp;MI134,#REF!,"&lt;="&amp;MH134,#REF!,"="&amp;KZ134,#REF!,"="&amp;LA134,#REF!,"&lt;="&amp;ME134,#REF!,"&gt;="&amp;MF134)</f>
        <v/>
      </c>
      <c r="MW134" s="1">
        <f>COUNTIFS(#REF!,LT134,#REF!,0,#REF!,"&gt;="&amp;MI134,#REF!,"&lt;="&amp;MH134,#REF!,"="&amp;KZ134,#REF!,"="&amp;LA134,#REF!,"&lt;="&amp;ME134,#REF!,"&gt;="&amp;MF134)</f>
        <v/>
      </c>
      <c r="MX134" s="1">
        <f>COUNTIFS(#REF!,LT134,#REF!,1,#REF!,"&gt;="&amp;MC134,#REF!,"&lt;="&amp;MB134,#REF!,"&lt;="&amp;ME134,#REF!,"&gt;="&amp;MF134)</f>
        <v/>
      </c>
      <c r="MY134" s="1">
        <f>COUNTIFS(#REF!,LT134,#REF!,0,#REF!,"&gt;="&amp;MC134,#REF!,"&lt;="&amp;MB134,#REF!,"&lt;="&amp;ME134,#REF!,"&gt;="&amp;MF134)</f>
        <v/>
      </c>
      <c r="MZ134" s="1">
        <f>COUNTIFS(#REF!,LT134,#REF!,1,#REF!,"&lt;="&amp;ME134,#REF!,"&gt;="&amp;MF134,#REF!,"="&amp;KV134,#REF!,"="&amp;KX134)</f>
        <v/>
      </c>
      <c r="NA134" s="1">
        <f>COUNTIFS(#REF!,LT134,#REF!,0,#REF!,"&lt;="&amp;ME134,#REF!,"&gt;="&amp;MF134,#REF!,"="&amp;KV134,#REF!,"="&amp;KX134)</f>
        <v/>
      </c>
      <c r="NB134" s="1">
        <f>COUNTIFS(#REF!,LT134,#REF!,1,#REF!,"&lt;="&amp;ME134,#REF!,"&gt;="&amp;MF134,#REF!,"="&amp;KW134,#REF!,"="&amp;KY134)</f>
        <v/>
      </c>
      <c r="NC134" s="1">
        <f>COUNTIFS(#REF!,LT134,#REF!,0,#REF!,"&lt;="&amp;ME134,#REF!,"&gt;="&amp;MF134,#REF!,"="&amp;KW134,#REF!,"="&amp;KY134)</f>
        <v/>
      </c>
      <c r="ND134" s="1">
        <f>MP134+MR134+MT134+MV134+MX134+MZ134+NB134</f>
        <v/>
      </c>
      <c r="NE134" s="1">
        <f>MQ134+MS134+MU134+MW134+MY134+NA134+NC134</f>
        <v/>
      </c>
      <c r="NF134" s="1">
        <f>ND134+NE134</f>
        <v/>
      </c>
      <c r="NG134" s="33">
        <f>ND134/(ND134+NE134)</f>
        <v/>
      </c>
      <c r="NH134" s="3">
        <f>1/NG134</f>
        <v/>
      </c>
      <c r="NI134" s="1">
        <f>LI134</f>
        <v/>
      </c>
      <c r="NJ134" s="79">
        <f>((1-NG134)*(1/(NI134-1))*0.98-(NG134*1))</f>
        <v/>
      </c>
      <c r="NK134" s="34">
        <f>IF(LR134&lt;0.9,0,IF(AND(LR134&gt;1.1),0,1))</f>
        <v/>
      </c>
      <c r="NL134" s="34">
        <f>IF(LS134&lt;0.9,0,IF(AND(LS134&gt;1.1),0,1))</f>
        <v/>
      </c>
      <c r="NM134" s="32">
        <f>IF(NF134&gt;99,1,0)</f>
        <v/>
      </c>
      <c r="NN134" s="32">
        <f>IF(NJ134&gt;0.0799,1,0)</f>
        <v/>
      </c>
      <c r="NO134" s="32">
        <f>IF(NJ134&gt;NQ134,1,0)</f>
        <v/>
      </c>
      <c r="NP134" s="32">
        <f>NM134+NN134+NO134+NK134+NL134</f>
        <v/>
      </c>
      <c r="NQ134" s="79">
        <f>(((100*NG134)*(NI134-1)*0.98)-((1-NG134)*100))/100</f>
        <v/>
      </c>
      <c r="NR134" s="34">
        <f>IF(LR134&lt;0.9,0,IF(AND(LR134&gt;1.1),0,1))</f>
        <v/>
      </c>
      <c r="NS134" s="34">
        <f>IF(LS134&lt;0.9,0,IF(AND(LS134&gt;1.1),0,1))</f>
        <v/>
      </c>
      <c r="NT134" s="32">
        <f>IF(NF134&gt;99,1,0)</f>
        <v/>
      </c>
      <c r="NU134" s="32">
        <f>IF(NQ134&gt;0.0799,1,0)</f>
        <v/>
      </c>
      <c r="NV134" s="32">
        <f>IF(NQ134&gt;NJ134,1,0)</f>
        <v/>
      </c>
      <c r="NW134" s="32">
        <f>NT134+NU134+NV134+NR134+NS134</f>
        <v/>
      </c>
      <c r="NX134">
        <f>IF(NP134=5,"LayAway0-1",IF(AND(NW134=5),"BackAway0-1",""))</f>
        <v/>
      </c>
      <c r="NY134">
        <f>IF(NP134=5,KO134,IF(AND(NW134=5),KO134,""))</f>
        <v/>
      </c>
      <c r="NZ134">
        <f>IF(NP134=5,"Match Odds",IF(AND(NW134=5),"Match Odds",""))</f>
        <v/>
      </c>
      <c r="OA134">
        <f>IF(NP134=5,KP134,IF(AND(NW134=5),KP134,""))</f>
        <v/>
      </c>
      <c r="OB134">
        <f>IF(NP134=5,"MATCH_ODDS",IF(AND(NW134=5),"MATCH_ODDS",""))</f>
        <v/>
      </c>
      <c r="OC134">
        <f>IF(NP134=5,"LAY",IF(AND(NW134=5),"BACK",""))</f>
        <v/>
      </c>
    </row>
    <row r="135" ht="16.5" customHeight="1" thickBot="1" thickTop="1">
      <c r="A135" s="2" t="n"/>
      <c r="KN135" s="1">
        <f>IF(INDEX(#REF!,MATCH('HT 0-1'!D135,#REF!,0))=INDEX(#REF!,MATCH('HT 0-1'!D135,#REF!,0)),INDEX(#REF!,MATCH('HT 0-1'!D135,#REF!,0)),"ERROR")</f>
        <v/>
      </c>
      <c r="KO135" s="1">
        <f>IF(INDEX(#REF!,MATCH('HT 0-1'!E135,#REF!,0))=INDEX(#REF!,MATCH('HT 0-1'!E135,#REF!,0)),INDEX(#REF!,MATCH('HT 0-1'!E135,#REF!,0)),"ERROR")</f>
        <v/>
      </c>
      <c r="KP135" s="1">
        <f>KN135&amp;" v "&amp;KO135</f>
        <v/>
      </c>
      <c r="KQ135">
        <f>B135&amp;"_"&amp;C135</f>
        <v/>
      </c>
      <c r="KR135" s="1">
        <f>IF((HW135/KK135)&lt;0.335,"G",IF((HW135/KK135)&gt;0.67,"R","A"))</f>
        <v/>
      </c>
      <c r="KS135" s="1">
        <f>IF((HX135/KK135)&lt;0.335,"G",IF((HX135/KK135)&gt;0.67,"R","A"))</f>
        <v/>
      </c>
      <c r="KT135" s="1">
        <f>IF((IH135/KK135)&lt;0.335,"G",IF((IH135/KK135)&gt;0.67,"R","A"))</f>
        <v/>
      </c>
      <c r="KU135" s="1">
        <f>IF((II135/KK135)&lt;0.335,"G",IF((II135/KK135)&gt;0.67,"R","A"))</f>
        <v/>
      </c>
      <c r="KV135" s="1">
        <f>IF((HZ135/KK135)&lt;0.335,"G",IF((HZ135/KK135)&gt;0.67,"R","A"))</f>
        <v/>
      </c>
      <c r="KW135" s="1">
        <f>IF((HY135/KK135)&lt;0.335,"G",IF((HY135/KK135)&gt;0.67,"R","A"))</f>
        <v/>
      </c>
      <c r="KX135" s="1">
        <f>IF((IK135/KK135)&lt;0.335,"G",IF((IK135/KK135)&gt;0.67,"R","A"))</f>
        <v/>
      </c>
      <c r="KY135" s="1">
        <f>IF((IJ135/KK135)&lt;0.335,"G",IF((IJ135/KK135)&gt;0.67,"R","A"))</f>
        <v/>
      </c>
      <c r="KZ135" s="1">
        <f>IF((HQ135/KK135)&lt;0.335,"G",IF((HQ135/KK135)&gt;0.67,"R","A"))</f>
        <v/>
      </c>
      <c r="LA135" s="1">
        <f>IF((IB135/KK135)&lt;0.335,"G",IF((IB135/KK135)&gt;0.67,"R","A"))</f>
        <v/>
      </c>
      <c r="LB135">
        <f>IF(LQ135="0-1",INDEX(Scrape!#REF!,MATCH('HT 0-1'!KP135,Scrape!$B:$B,0)),"")</f>
        <v/>
      </c>
      <c r="LC135">
        <f>IF(LQ135="0-1",INDEX(Scrape!$A:$A,MATCH('HT 0-1'!KP135,Scrape!$B:$B,0)),"")</f>
        <v/>
      </c>
      <c r="LD135">
        <f>IF(LQ135="0-1",INDEX(Scrape!$B:$B,MATCH('HT 0-1'!KP135,Scrape!$B:$B,0)),"")</f>
        <v/>
      </c>
      <c r="LE135">
        <f>IF(LQ135="0-1",INDEX(Scrape!$C:$C,MATCH('HT 0-1'!KP135,Scrape!$B:$B,0)),"")</f>
        <v/>
      </c>
      <c r="LF135">
        <f>IF(LQ135="0-1",INDEX(Scrape!$D:$D,MATCH('HT 0-1'!KP135,Scrape!$B:$B,0)),"")</f>
        <v/>
      </c>
      <c r="LG135">
        <f>IF(LQ135="0-1",INDEX(Scrape!$E:$E,MATCH('HT 0-1'!KP135,Scrape!$B:$B,0)),"")</f>
        <v/>
      </c>
      <c r="LH135">
        <f>IF(LQ135="0-1",INDEX(Scrape!$F:$F,MATCH('HT 0-1'!KP135,Scrape!$B:$B,0)),"")</f>
        <v/>
      </c>
      <c r="LI135">
        <f>IF(LQ135="0-1",INDEX(Scrape!$G:$G,MATCH('HT 0-1'!KP135,Scrape!$B:$B,0)),"")</f>
        <v/>
      </c>
      <c r="LJ135">
        <f>IF(LQ135="0-1",INDEX(Scrape!$H:$H,MATCH('HT 0-1'!KP135,Scrape!$B:$B,0)),"")</f>
        <v/>
      </c>
      <c r="LK135">
        <f>IF(LQ135="0-1",INDEX(Scrape!$I:$I,MATCH('HT 0-1'!KP135,Scrape!$B:$B,0)),"")</f>
        <v/>
      </c>
      <c r="LL135">
        <f>IF(LQ135="0-1",INDEX(Scrape!$J:$J,MATCH('HT 0-1'!KP135,Scrape!$B:$B,0)),"")</f>
        <v/>
      </c>
      <c r="LM135">
        <f>IF(LQ135="0-1",INDEX(Scrape!$K:$K,MATCH('HT 0-1'!KP135,Scrape!$B:$B,0)),"")</f>
        <v/>
      </c>
      <c r="LN135">
        <f>IF(LQ135="0-1",INDEX(Scrape!$L:$L,MATCH('HT 0-1'!KP135,Scrape!$B:$B,0)),"")</f>
        <v/>
      </c>
      <c r="LO135">
        <f>IF(LQ135="0-1",INDEX(Scrape!$M:$M,MATCH('HT 0-1'!KP135,Scrape!$B:$B,0)),"")</f>
        <v/>
      </c>
      <c r="LP135">
        <f>IF(LQ135="0-1",INDEX(Scrape!$N:$N,MATCH('HT 0-1'!KP135,Scrape!$B:$B,0)),"")</f>
        <v/>
      </c>
      <c r="LQ135">
        <f>INDEX(Scrape!$O:$O,MATCH('HT 0-1'!KP135,Scrape!$B:$B,0))</f>
        <v/>
      </c>
      <c r="LR135">
        <f>(1/LJ135)+(1/LI135)+(1/LH135)</f>
        <v/>
      </c>
      <c r="LS135">
        <f>(1/LG135)+(1/LF135)+(1/LE135)</f>
        <v/>
      </c>
      <c r="LT135" s="8">
        <f>IF(INDEX(#REF!,MATCH(KQ135,#REF!,0))=INDEX(#REF!,MATCH(KQ135,#REF!,0)),INDEX(#REF!,MATCH(KQ135,#REF!,0)),"ERROR")</f>
        <v/>
      </c>
      <c r="LU135" s="4">
        <f>IF(KR135="G",2,IF(KR135="R",0.5,IF(KR135="A",1)))</f>
        <v/>
      </c>
      <c r="LV135" s="4">
        <f>IF(KS135="G",0.5,IF(KS135="R",2,IF(KS135="A",1)))</f>
        <v/>
      </c>
      <c r="LW135" s="4">
        <f>IF(KT135="G",2,IF(KT135="R",0.5,IF(KT135="A",1)))</f>
        <v/>
      </c>
      <c r="LX135" s="4">
        <f>IF(KU135="G",0.5,IF(KU135="R",2,IF(KU135="A",1)))</f>
        <v/>
      </c>
      <c r="LY135" s="7">
        <f>(LK135*(LU135+LX135)+(LL135*(LU135+LX135)))</f>
        <v/>
      </c>
      <c r="LZ135" s="7">
        <f>(LN135*(LV135+LW135)+(LO135*(LV135+LW135)))</f>
        <v/>
      </c>
      <c r="MA135" s="11">
        <f>LY135-LZ135</f>
        <v/>
      </c>
      <c r="MB135" s="5">
        <f>MA135+2</f>
        <v/>
      </c>
      <c r="MC135" s="6">
        <f>MA135-2</f>
        <v/>
      </c>
      <c r="MD135" s="4">
        <f>LE135</f>
        <v/>
      </c>
      <c r="ME135" s="9">
        <f>IF(MD135=0,1000,MD135+0.75)</f>
        <v/>
      </c>
      <c r="MF135" s="10">
        <f>IF(MD135=0,0,MD135-0.75)</f>
        <v/>
      </c>
      <c r="MG135" s="4">
        <f>((LM135*(LU135+LX135))-((LP135*(LV135+LW135))))</f>
        <v/>
      </c>
      <c r="MH135" s="9">
        <f>MG135*1.2</f>
        <v/>
      </c>
      <c r="MI135" s="10">
        <f>MG135*0.8</f>
        <v/>
      </c>
      <c r="MJ135">
        <f>IFERROR(NX135,"")</f>
        <v/>
      </c>
      <c r="MK135">
        <f>IFERROR(NY135,"")</f>
        <v/>
      </c>
      <c r="ML135">
        <f>IFERROR(NZ135,"")</f>
        <v/>
      </c>
      <c r="MM135">
        <f>IFERROR(OA135,"")</f>
        <v/>
      </c>
      <c r="MN135">
        <f>IFERROR(OB135,"")</f>
        <v/>
      </c>
      <c r="MO135">
        <f>IFERROR(OC135,"")</f>
        <v/>
      </c>
      <c r="MP135" s="1">
        <f>COUNTIFS(#REF!,LT135,#REF!,1,#REF!,"&gt;="&amp;MC135,#REF!,"&lt;="&amp;MB135,#REF!,"&lt;="&amp;ME135,#REF!,"&gt;="&amp;MF135,#REF!,"="&amp;KV135,#REF!,"="&amp;KX135)</f>
        <v/>
      </c>
      <c r="MQ135" s="1">
        <f>COUNTIFS(#REF!,LT135,#REF!,0,#REF!,"&gt;="&amp;MC135,#REF!,"&lt;="&amp;MB135,#REF!,"&lt;="&amp;ME135,#REF!,"&gt;="&amp;MF135,#REF!,"="&amp;KV135,#REF!,"="&amp;KX135)</f>
        <v/>
      </c>
      <c r="MR135" s="1">
        <f>COUNTIFS(#REF!,LT135,#REF!,1,#REF!,"&gt;="&amp;MC135,#REF!,"&lt;="&amp;MB135,#REF!,"&lt;="&amp;ME135,#REF!,"&gt;="&amp;MF135,#REF!,"="&amp;KW135,#REF!,"="&amp;KY135)</f>
        <v/>
      </c>
      <c r="MS135" s="1">
        <f>COUNTIFS(#REF!,LT135,#REF!,0,#REF!,"&gt;="&amp;MC135,#REF!,"&lt;="&amp;MB135,#REF!,"&lt;="&amp;ME135,#REF!,"&gt;="&amp;MF135,#REF!,"="&amp;KW135,#REF!,"="&amp;KY135)</f>
        <v/>
      </c>
      <c r="MT135" s="1">
        <f>COUNTIFS(#REF!,LT135,#REF!,1,#REF!,"&gt;="&amp;MI135,#REF!,"&lt;="&amp;MH135,#REF!,"&lt;="&amp;ME135,#REF!,"&gt;="&amp;MF135)</f>
        <v/>
      </c>
      <c r="MU135" s="1">
        <f>COUNTIFS(#REF!,LT135,#REF!,0,#REF!,"&gt;="&amp;MI135,#REF!,"&lt;="&amp;MH135,#REF!,"&lt;="&amp;ME135,#REF!,"&gt;="&amp;MF135)</f>
        <v/>
      </c>
      <c r="MV135" s="1">
        <f>COUNTIFS(#REF!,LT135,#REF!,1,#REF!,"&gt;="&amp;MI135,#REF!,"&lt;="&amp;MH135,#REF!,"="&amp;KZ135,#REF!,"="&amp;LA135,#REF!,"&lt;="&amp;ME135,#REF!,"&gt;="&amp;MF135)</f>
        <v/>
      </c>
      <c r="MW135" s="1">
        <f>COUNTIFS(#REF!,LT135,#REF!,0,#REF!,"&gt;="&amp;MI135,#REF!,"&lt;="&amp;MH135,#REF!,"="&amp;KZ135,#REF!,"="&amp;LA135,#REF!,"&lt;="&amp;ME135,#REF!,"&gt;="&amp;MF135)</f>
        <v/>
      </c>
      <c r="MX135" s="1">
        <f>COUNTIFS(#REF!,LT135,#REF!,1,#REF!,"&gt;="&amp;MC135,#REF!,"&lt;="&amp;MB135,#REF!,"&lt;="&amp;ME135,#REF!,"&gt;="&amp;MF135)</f>
        <v/>
      </c>
      <c r="MY135" s="1">
        <f>COUNTIFS(#REF!,LT135,#REF!,0,#REF!,"&gt;="&amp;MC135,#REF!,"&lt;="&amp;MB135,#REF!,"&lt;="&amp;ME135,#REF!,"&gt;="&amp;MF135)</f>
        <v/>
      </c>
      <c r="MZ135" s="1">
        <f>COUNTIFS(#REF!,LT135,#REF!,1,#REF!,"&lt;="&amp;ME135,#REF!,"&gt;="&amp;MF135,#REF!,"="&amp;KV135,#REF!,"="&amp;KX135)</f>
        <v/>
      </c>
      <c r="NA135" s="1">
        <f>COUNTIFS(#REF!,LT135,#REF!,0,#REF!,"&lt;="&amp;ME135,#REF!,"&gt;="&amp;MF135,#REF!,"="&amp;KV135,#REF!,"="&amp;KX135)</f>
        <v/>
      </c>
      <c r="NB135" s="1">
        <f>COUNTIFS(#REF!,LT135,#REF!,1,#REF!,"&lt;="&amp;ME135,#REF!,"&gt;="&amp;MF135,#REF!,"="&amp;KW135,#REF!,"="&amp;KY135)</f>
        <v/>
      </c>
      <c r="NC135" s="1">
        <f>COUNTIFS(#REF!,LT135,#REF!,0,#REF!,"&lt;="&amp;ME135,#REF!,"&gt;="&amp;MF135,#REF!,"="&amp;KW135,#REF!,"="&amp;KY135)</f>
        <v/>
      </c>
      <c r="ND135" s="1">
        <f>MP135+MR135+MT135+MV135+MX135+MZ135+NB135</f>
        <v/>
      </c>
      <c r="NE135" s="1">
        <f>MQ135+MS135+MU135+MW135+MY135+NA135+NC135</f>
        <v/>
      </c>
      <c r="NF135" s="1">
        <f>ND135+NE135</f>
        <v/>
      </c>
      <c r="NG135" s="33">
        <f>ND135/(ND135+NE135)</f>
        <v/>
      </c>
      <c r="NH135" s="3">
        <f>1/NG135</f>
        <v/>
      </c>
      <c r="NI135" s="1">
        <f>LI135</f>
        <v/>
      </c>
      <c r="NJ135" s="79">
        <f>((1-NG135)*(1/(NI135-1))*0.98-(NG135*1))</f>
        <v/>
      </c>
      <c r="NK135" s="34">
        <f>IF(LR135&lt;0.9,0,IF(AND(LR135&gt;1.1),0,1))</f>
        <v/>
      </c>
      <c r="NL135" s="34">
        <f>IF(LS135&lt;0.9,0,IF(AND(LS135&gt;1.1),0,1))</f>
        <v/>
      </c>
      <c r="NM135" s="32">
        <f>IF(NF135&gt;99,1,0)</f>
        <v/>
      </c>
      <c r="NN135" s="32">
        <f>IF(NJ135&gt;0.0799,1,0)</f>
        <v/>
      </c>
      <c r="NO135" s="32">
        <f>IF(NJ135&gt;NQ135,1,0)</f>
        <v/>
      </c>
      <c r="NP135" s="32">
        <f>NM135+NN135+NO135+NK135+NL135</f>
        <v/>
      </c>
      <c r="NQ135" s="79">
        <f>(((100*NG135)*(NI135-1)*0.98)-((1-NG135)*100))/100</f>
        <v/>
      </c>
      <c r="NR135" s="34">
        <f>IF(LR135&lt;0.9,0,IF(AND(LR135&gt;1.1),0,1))</f>
        <v/>
      </c>
      <c r="NS135" s="34">
        <f>IF(LS135&lt;0.9,0,IF(AND(LS135&gt;1.1),0,1))</f>
        <v/>
      </c>
      <c r="NT135" s="32">
        <f>IF(NF135&gt;99,1,0)</f>
        <v/>
      </c>
      <c r="NU135" s="32">
        <f>IF(NQ135&gt;0.0799,1,0)</f>
        <v/>
      </c>
      <c r="NV135" s="32">
        <f>IF(NQ135&gt;NJ135,1,0)</f>
        <v/>
      </c>
      <c r="NW135" s="32">
        <f>NT135+NU135+NV135+NR135+NS135</f>
        <v/>
      </c>
      <c r="NX135">
        <f>IF(NP135=5,"LayAway0-1",IF(AND(NW135=5),"BackAway0-1",""))</f>
        <v/>
      </c>
      <c r="NY135">
        <f>IF(NP135=5,KO135,IF(AND(NW135=5),KO135,""))</f>
        <v/>
      </c>
      <c r="NZ135">
        <f>IF(NP135=5,"Match Odds",IF(AND(NW135=5),"Match Odds",""))</f>
        <v/>
      </c>
      <c r="OA135">
        <f>IF(NP135=5,KP135,IF(AND(NW135=5),KP135,""))</f>
        <v/>
      </c>
      <c r="OB135">
        <f>IF(NP135=5,"MATCH_ODDS",IF(AND(NW135=5),"MATCH_ODDS",""))</f>
        <v/>
      </c>
      <c r="OC135">
        <f>IF(NP135=5,"LAY",IF(AND(NW135=5),"BACK",""))</f>
        <v/>
      </c>
    </row>
    <row r="136" ht="16.5" customHeight="1" thickBot="1" thickTop="1">
      <c r="A136" s="2" t="n"/>
      <c r="KN136" s="1">
        <f>IF(INDEX(#REF!,MATCH('HT 0-1'!D136,#REF!,0))=INDEX(#REF!,MATCH('HT 0-1'!D136,#REF!,0)),INDEX(#REF!,MATCH('HT 0-1'!D136,#REF!,0)),"ERROR")</f>
        <v/>
      </c>
      <c r="KO136" s="1">
        <f>IF(INDEX(#REF!,MATCH('HT 0-1'!E136,#REF!,0))=INDEX(#REF!,MATCH('HT 0-1'!E136,#REF!,0)),INDEX(#REF!,MATCH('HT 0-1'!E136,#REF!,0)),"ERROR")</f>
        <v/>
      </c>
      <c r="KP136" s="1">
        <f>KN136&amp;" v "&amp;KO136</f>
        <v/>
      </c>
      <c r="KQ136">
        <f>B136&amp;"_"&amp;C136</f>
        <v/>
      </c>
      <c r="KR136" s="1">
        <f>IF((HW136/KK136)&lt;0.335,"G",IF((HW136/KK136)&gt;0.67,"R","A"))</f>
        <v/>
      </c>
      <c r="KS136" s="1">
        <f>IF((HX136/KK136)&lt;0.335,"G",IF((HX136/KK136)&gt;0.67,"R","A"))</f>
        <v/>
      </c>
      <c r="KT136" s="1">
        <f>IF((IH136/KK136)&lt;0.335,"G",IF((IH136/KK136)&gt;0.67,"R","A"))</f>
        <v/>
      </c>
      <c r="KU136" s="1">
        <f>IF((II136/KK136)&lt;0.335,"G",IF((II136/KK136)&gt;0.67,"R","A"))</f>
        <v/>
      </c>
      <c r="KV136" s="1">
        <f>IF((HZ136/KK136)&lt;0.335,"G",IF((HZ136/KK136)&gt;0.67,"R","A"))</f>
        <v/>
      </c>
      <c r="KW136" s="1">
        <f>IF((HY136/KK136)&lt;0.335,"G",IF((HY136/KK136)&gt;0.67,"R","A"))</f>
        <v/>
      </c>
      <c r="KX136" s="1">
        <f>IF((IK136/KK136)&lt;0.335,"G",IF((IK136/KK136)&gt;0.67,"R","A"))</f>
        <v/>
      </c>
      <c r="KY136" s="1">
        <f>IF((IJ136/KK136)&lt;0.335,"G",IF((IJ136/KK136)&gt;0.67,"R","A"))</f>
        <v/>
      </c>
      <c r="KZ136" s="1">
        <f>IF((HQ136/KK136)&lt;0.335,"G",IF((HQ136/KK136)&gt;0.67,"R","A"))</f>
        <v/>
      </c>
      <c r="LA136" s="1">
        <f>IF((IB136/KK136)&lt;0.335,"G",IF((IB136/KK136)&gt;0.67,"R","A"))</f>
        <v/>
      </c>
      <c r="LB136">
        <f>IF(LQ136="0-1",INDEX(Scrape!#REF!,MATCH('HT 0-1'!KP136,Scrape!$B:$B,0)),"")</f>
        <v/>
      </c>
      <c r="LC136">
        <f>IF(LQ136="0-1",INDEX(Scrape!$A:$A,MATCH('HT 0-1'!KP136,Scrape!$B:$B,0)),"")</f>
        <v/>
      </c>
      <c r="LD136">
        <f>IF(LQ136="0-1",INDEX(Scrape!$B:$B,MATCH('HT 0-1'!KP136,Scrape!$B:$B,0)),"")</f>
        <v/>
      </c>
      <c r="LE136">
        <f>IF(LQ136="0-1",INDEX(Scrape!$C:$C,MATCH('HT 0-1'!KP136,Scrape!$B:$B,0)),"")</f>
        <v/>
      </c>
      <c r="LF136">
        <f>IF(LQ136="0-1",INDEX(Scrape!$D:$D,MATCH('HT 0-1'!KP136,Scrape!$B:$B,0)),"")</f>
        <v/>
      </c>
      <c r="LG136">
        <f>IF(LQ136="0-1",INDEX(Scrape!$E:$E,MATCH('HT 0-1'!KP136,Scrape!$B:$B,0)),"")</f>
        <v/>
      </c>
      <c r="LH136">
        <f>IF(LQ136="0-1",INDEX(Scrape!$F:$F,MATCH('HT 0-1'!KP136,Scrape!$B:$B,0)),"")</f>
        <v/>
      </c>
      <c r="LI136">
        <f>IF(LQ136="0-1",INDEX(Scrape!$G:$G,MATCH('HT 0-1'!KP136,Scrape!$B:$B,0)),"")</f>
        <v/>
      </c>
      <c r="LJ136">
        <f>IF(LQ136="0-1",INDEX(Scrape!$H:$H,MATCH('HT 0-1'!KP136,Scrape!$B:$B,0)),"")</f>
        <v/>
      </c>
      <c r="LK136">
        <f>IF(LQ136="0-1",INDEX(Scrape!$I:$I,MATCH('HT 0-1'!KP136,Scrape!$B:$B,0)),"")</f>
        <v/>
      </c>
      <c r="LL136">
        <f>IF(LQ136="0-1",INDEX(Scrape!$J:$J,MATCH('HT 0-1'!KP136,Scrape!$B:$B,0)),"")</f>
        <v/>
      </c>
      <c r="LM136">
        <f>IF(LQ136="0-1",INDEX(Scrape!$K:$K,MATCH('HT 0-1'!KP136,Scrape!$B:$B,0)),"")</f>
        <v/>
      </c>
      <c r="LN136">
        <f>IF(LQ136="0-1",INDEX(Scrape!$L:$L,MATCH('HT 0-1'!KP136,Scrape!$B:$B,0)),"")</f>
        <v/>
      </c>
      <c r="LO136">
        <f>IF(LQ136="0-1",INDEX(Scrape!$M:$M,MATCH('HT 0-1'!KP136,Scrape!$B:$B,0)),"")</f>
        <v/>
      </c>
      <c r="LP136">
        <f>IF(LQ136="0-1",INDEX(Scrape!$N:$N,MATCH('HT 0-1'!KP136,Scrape!$B:$B,0)),"")</f>
        <v/>
      </c>
      <c r="LQ136">
        <f>INDEX(Scrape!$O:$O,MATCH('HT 0-1'!KP136,Scrape!$B:$B,0))</f>
        <v/>
      </c>
      <c r="LR136">
        <f>(1/LJ136)+(1/LI136)+(1/LH136)</f>
        <v/>
      </c>
      <c r="LS136">
        <f>(1/LG136)+(1/LF136)+(1/LE136)</f>
        <v/>
      </c>
      <c r="LT136" s="8">
        <f>IF(INDEX(#REF!,MATCH(KQ136,#REF!,0))=INDEX(#REF!,MATCH(KQ136,#REF!,0)),INDEX(#REF!,MATCH(KQ136,#REF!,0)),"ERROR")</f>
        <v/>
      </c>
      <c r="LU136" s="4">
        <f>IF(KR136="G",2,IF(KR136="R",0.5,IF(KR136="A",1)))</f>
        <v/>
      </c>
      <c r="LV136" s="4">
        <f>IF(KS136="G",0.5,IF(KS136="R",2,IF(KS136="A",1)))</f>
        <v/>
      </c>
      <c r="LW136" s="4">
        <f>IF(KT136="G",2,IF(KT136="R",0.5,IF(KT136="A",1)))</f>
        <v/>
      </c>
      <c r="LX136" s="4">
        <f>IF(KU136="G",0.5,IF(KU136="R",2,IF(KU136="A",1)))</f>
        <v/>
      </c>
      <c r="LY136" s="7">
        <f>(LK136*(LU136+LX136)+(LL136*(LU136+LX136)))</f>
        <v/>
      </c>
      <c r="LZ136" s="7">
        <f>(LN136*(LV136+LW136)+(LO136*(LV136+LW136)))</f>
        <v/>
      </c>
      <c r="MA136" s="11">
        <f>LY136-LZ136</f>
        <v/>
      </c>
      <c r="MB136" s="5">
        <f>MA136+2</f>
        <v/>
      </c>
      <c r="MC136" s="6">
        <f>MA136-2</f>
        <v/>
      </c>
      <c r="MD136" s="4">
        <f>LE136</f>
        <v/>
      </c>
      <c r="ME136" s="9">
        <f>IF(MD136=0,1000,MD136+0.75)</f>
        <v/>
      </c>
      <c r="MF136" s="10">
        <f>IF(MD136=0,0,MD136-0.75)</f>
        <v/>
      </c>
      <c r="MG136" s="4">
        <f>((LM136*(LU136+LX136))-((LP136*(LV136+LW136))))</f>
        <v/>
      </c>
      <c r="MH136" s="9">
        <f>MG136*1.2</f>
        <v/>
      </c>
      <c r="MI136" s="10">
        <f>MG136*0.8</f>
        <v/>
      </c>
      <c r="MJ136">
        <f>IFERROR(NX136,"")</f>
        <v/>
      </c>
      <c r="MK136">
        <f>IFERROR(NY136,"")</f>
        <v/>
      </c>
      <c r="ML136">
        <f>IFERROR(NZ136,"")</f>
        <v/>
      </c>
      <c r="MM136">
        <f>IFERROR(OA136,"")</f>
        <v/>
      </c>
      <c r="MN136">
        <f>IFERROR(OB136,"")</f>
        <v/>
      </c>
      <c r="MO136">
        <f>IFERROR(OC136,"")</f>
        <v/>
      </c>
      <c r="MP136" s="1">
        <f>COUNTIFS(#REF!,LT136,#REF!,1,#REF!,"&gt;="&amp;MC136,#REF!,"&lt;="&amp;MB136,#REF!,"&lt;="&amp;ME136,#REF!,"&gt;="&amp;MF136,#REF!,"="&amp;KV136,#REF!,"="&amp;KX136)</f>
        <v/>
      </c>
      <c r="MQ136" s="1">
        <f>COUNTIFS(#REF!,LT136,#REF!,0,#REF!,"&gt;="&amp;MC136,#REF!,"&lt;="&amp;MB136,#REF!,"&lt;="&amp;ME136,#REF!,"&gt;="&amp;MF136,#REF!,"="&amp;KV136,#REF!,"="&amp;KX136)</f>
        <v/>
      </c>
      <c r="MR136" s="1">
        <f>COUNTIFS(#REF!,LT136,#REF!,1,#REF!,"&gt;="&amp;MC136,#REF!,"&lt;="&amp;MB136,#REF!,"&lt;="&amp;ME136,#REF!,"&gt;="&amp;MF136,#REF!,"="&amp;KW136,#REF!,"="&amp;KY136)</f>
        <v/>
      </c>
      <c r="MS136" s="1">
        <f>COUNTIFS(#REF!,LT136,#REF!,0,#REF!,"&gt;="&amp;MC136,#REF!,"&lt;="&amp;MB136,#REF!,"&lt;="&amp;ME136,#REF!,"&gt;="&amp;MF136,#REF!,"="&amp;KW136,#REF!,"="&amp;KY136)</f>
        <v/>
      </c>
      <c r="MT136" s="1">
        <f>COUNTIFS(#REF!,LT136,#REF!,1,#REF!,"&gt;="&amp;MI136,#REF!,"&lt;="&amp;MH136,#REF!,"&lt;="&amp;ME136,#REF!,"&gt;="&amp;MF136)</f>
        <v/>
      </c>
      <c r="MU136" s="1">
        <f>COUNTIFS(#REF!,LT136,#REF!,0,#REF!,"&gt;="&amp;MI136,#REF!,"&lt;="&amp;MH136,#REF!,"&lt;="&amp;ME136,#REF!,"&gt;="&amp;MF136)</f>
        <v/>
      </c>
      <c r="MV136" s="1">
        <f>COUNTIFS(#REF!,LT136,#REF!,1,#REF!,"&gt;="&amp;MI136,#REF!,"&lt;="&amp;MH136,#REF!,"="&amp;KZ136,#REF!,"="&amp;LA136,#REF!,"&lt;="&amp;ME136,#REF!,"&gt;="&amp;MF136)</f>
        <v/>
      </c>
      <c r="MW136" s="1">
        <f>COUNTIFS(#REF!,LT136,#REF!,0,#REF!,"&gt;="&amp;MI136,#REF!,"&lt;="&amp;MH136,#REF!,"="&amp;KZ136,#REF!,"="&amp;LA136,#REF!,"&lt;="&amp;ME136,#REF!,"&gt;="&amp;MF136)</f>
        <v/>
      </c>
      <c r="MX136" s="1">
        <f>COUNTIFS(#REF!,LT136,#REF!,1,#REF!,"&gt;="&amp;MC136,#REF!,"&lt;="&amp;MB136,#REF!,"&lt;="&amp;ME136,#REF!,"&gt;="&amp;MF136)</f>
        <v/>
      </c>
      <c r="MY136" s="1">
        <f>COUNTIFS(#REF!,LT136,#REF!,0,#REF!,"&gt;="&amp;MC136,#REF!,"&lt;="&amp;MB136,#REF!,"&lt;="&amp;ME136,#REF!,"&gt;="&amp;MF136)</f>
        <v/>
      </c>
      <c r="MZ136" s="1">
        <f>COUNTIFS(#REF!,LT136,#REF!,1,#REF!,"&lt;="&amp;ME136,#REF!,"&gt;="&amp;MF136,#REF!,"="&amp;KV136,#REF!,"="&amp;KX136)</f>
        <v/>
      </c>
      <c r="NA136" s="1">
        <f>COUNTIFS(#REF!,LT136,#REF!,0,#REF!,"&lt;="&amp;ME136,#REF!,"&gt;="&amp;MF136,#REF!,"="&amp;KV136,#REF!,"="&amp;KX136)</f>
        <v/>
      </c>
      <c r="NB136" s="1">
        <f>COUNTIFS(#REF!,LT136,#REF!,1,#REF!,"&lt;="&amp;ME136,#REF!,"&gt;="&amp;MF136,#REF!,"="&amp;KW136,#REF!,"="&amp;KY136)</f>
        <v/>
      </c>
      <c r="NC136" s="1">
        <f>COUNTIFS(#REF!,LT136,#REF!,0,#REF!,"&lt;="&amp;ME136,#REF!,"&gt;="&amp;MF136,#REF!,"="&amp;KW136,#REF!,"="&amp;KY136)</f>
        <v/>
      </c>
      <c r="ND136" s="1">
        <f>MP136+MR136+MT136+MV136+MX136+MZ136+NB136</f>
        <v/>
      </c>
      <c r="NE136" s="1">
        <f>MQ136+MS136+MU136+MW136+MY136+NA136+NC136</f>
        <v/>
      </c>
      <c r="NF136" s="1">
        <f>ND136+NE136</f>
        <v/>
      </c>
      <c r="NG136" s="33">
        <f>ND136/(ND136+NE136)</f>
        <v/>
      </c>
      <c r="NH136" s="3">
        <f>1/NG136</f>
        <v/>
      </c>
      <c r="NI136" s="1">
        <f>LI136</f>
        <v/>
      </c>
      <c r="NJ136" s="79">
        <f>((1-NG136)*(1/(NI136-1))*0.98-(NG136*1))</f>
        <v/>
      </c>
      <c r="NK136" s="34">
        <f>IF(LR136&lt;0.9,0,IF(AND(LR136&gt;1.1),0,1))</f>
        <v/>
      </c>
      <c r="NL136" s="34">
        <f>IF(LS136&lt;0.9,0,IF(AND(LS136&gt;1.1),0,1))</f>
        <v/>
      </c>
      <c r="NM136" s="32">
        <f>IF(NF136&gt;99,1,0)</f>
        <v/>
      </c>
      <c r="NN136" s="32">
        <f>IF(NJ136&gt;0.0799,1,0)</f>
        <v/>
      </c>
      <c r="NO136" s="32">
        <f>IF(NJ136&gt;NQ136,1,0)</f>
        <v/>
      </c>
      <c r="NP136" s="32">
        <f>NM136+NN136+NO136+NK136+NL136</f>
        <v/>
      </c>
      <c r="NQ136" s="79">
        <f>(((100*NG136)*(NI136-1)*0.98)-((1-NG136)*100))/100</f>
        <v/>
      </c>
      <c r="NR136" s="34">
        <f>IF(LR136&lt;0.9,0,IF(AND(LR136&gt;1.1),0,1))</f>
        <v/>
      </c>
      <c r="NS136" s="34">
        <f>IF(LS136&lt;0.9,0,IF(AND(LS136&gt;1.1),0,1))</f>
        <v/>
      </c>
      <c r="NT136" s="32">
        <f>IF(NF136&gt;99,1,0)</f>
        <v/>
      </c>
      <c r="NU136" s="32">
        <f>IF(NQ136&gt;0.0799,1,0)</f>
        <v/>
      </c>
      <c r="NV136" s="32">
        <f>IF(NQ136&gt;NJ136,1,0)</f>
        <v/>
      </c>
      <c r="NW136" s="32">
        <f>NT136+NU136+NV136+NR136+NS136</f>
        <v/>
      </c>
      <c r="NX136">
        <f>IF(NP136=5,"LayAway0-1",IF(AND(NW136=5),"BackAway0-1",""))</f>
        <v/>
      </c>
      <c r="NY136">
        <f>IF(NP136=5,KO136,IF(AND(NW136=5),KO136,""))</f>
        <v/>
      </c>
      <c r="NZ136">
        <f>IF(NP136=5,"Match Odds",IF(AND(NW136=5),"Match Odds",""))</f>
        <v/>
      </c>
      <c r="OA136">
        <f>IF(NP136=5,KP136,IF(AND(NW136=5),KP136,""))</f>
        <v/>
      </c>
      <c r="OB136">
        <f>IF(NP136=5,"MATCH_ODDS",IF(AND(NW136=5),"MATCH_ODDS",""))</f>
        <v/>
      </c>
      <c r="OC136">
        <f>IF(NP136=5,"LAY",IF(AND(NW136=5),"BACK",""))</f>
        <v/>
      </c>
    </row>
    <row r="137" ht="16.5" customHeight="1" thickBot="1" thickTop="1">
      <c r="A137" s="2" t="n"/>
      <c r="KN137" s="1">
        <f>IF(INDEX(#REF!,MATCH('HT 0-1'!D137,#REF!,0))=INDEX(#REF!,MATCH('HT 0-1'!D137,#REF!,0)),INDEX(#REF!,MATCH('HT 0-1'!D137,#REF!,0)),"ERROR")</f>
        <v/>
      </c>
      <c r="KO137" s="1">
        <f>IF(INDEX(#REF!,MATCH('HT 0-1'!E137,#REF!,0))=INDEX(#REF!,MATCH('HT 0-1'!E137,#REF!,0)),INDEX(#REF!,MATCH('HT 0-1'!E137,#REF!,0)),"ERROR")</f>
        <v/>
      </c>
      <c r="KP137" s="1">
        <f>KN137&amp;" v "&amp;KO137</f>
        <v/>
      </c>
      <c r="KQ137">
        <f>B137&amp;"_"&amp;C137</f>
        <v/>
      </c>
      <c r="KR137" s="1">
        <f>IF((HW137/KK137)&lt;0.335,"G",IF((HW137/KK137)&gt;0.67,"R","A"))</f>
        <v/>
      </c>
      <c r="KS137" s="1">
        <f>IF((HX137/KK137)&lt;0.335,"G",IF((HX137/KK137)&gt;0.67,"R","A"))</f>
        <v/>
      </c>
      <c r="KT137" s="1">
        <f>IF((IH137/KK137)&lt;0.335,"G",IF((IH137/KK137)&gt;0.67,"R","A"))</f>
        <v/>
      </c>
      <c r="KU137" s="1">
        <f>IF((II137/KK137)&lt;0.335,"G",IF((II137/KK137)&gt;0.67,"R","A"))</f>
        <v/>
      </c>
      <c r="KV137" s="1">
        <f>IF((HZ137/KK137)&lt;0.335,"G",IF((HZ137/KK137)&gt;0.67,"R","A"))</f>
        <v/>
      </c>
      <c r="KW137" s="1">
        <f>IF((HY137/KK137)&lt;0.335,"G",IF((HY137/KK137)&gt;0.67,"R","A"))</f>
        <v/>
      </c>
      <c r="KX137" s="1">
        <f>IF((IK137/KK137)&lt;0.335,"G",IF((IK137/KK137)&gt;0.67,"R","A"))</f>
        <v/>
      </c>
      <c r="KY137" s="1">
        <f>IF((IJ137/KK137)&lt;0.335,"G",IF((IJ137/KK137)&gt;0.67,"R","A"))</f>
        <v/>
      </c>
      <c r="KZ137" s="1">
        <f>IF((HQ137/KK137)&lt;0.335,"G",IF((HQ137/KK137)&gt;0.67,"R","A"))</f>
        <v/>
      </c>
      <c r="LA137" s="1">
        <f>IF((IB137/KK137)&lt;0.335,"G",IF((IB137/KK137)&gt;0.67,"R","A"))</f>
        <v/>
      </c>
      <c r="LB137">
        <f>IF(LQ137="0-1",INDEX(Scrape!#REF!,MATCH('HT 0-1'!KP137,Scrape!$B:$B,0)),"")</f>
        <v/>
      </c>
      <c r="LC137">
        <f>IF(LQ137="0-1",INDEX(Scrape!$A:$A,MATCH('HT 0-1'!KP137,Scrape!$B:$B,0)),"")</f>
        <v/>
      </c>
      <c r="LD137">
        <f>IF(LQ137="0-1",INDEX(Scrape!$B:$B,MATCH('HT 0-1'!KP137,Scrape!$B:$B,0)),"")</f>
        <v/>
      </c>
      <c r="LE137">
        <f>IF(LQ137="0-1",INDEX(Scrape!$C:$C,MATCH('HT 0-1'!KP137,Scrape!$B:$B,0)),"")</f>
        <v/>
      </c>
      <c r="LF137">
        <f>IF(LQ137="0-1",INDEX(Scrape!$D:$D,MATCH('HT 0-1'!KP137,Scrape!$B:$B,0)),"")</f>
        <v/>
      </c>
      <c r="LG137">
        <f>IF(LQ137="0-1",INDEX(Scrape!$E:$E,MATCH('HT 0-1'!KP137,Scrape!$B:$B,0)),"")</f>
        <v/>
      </c>
      <c r="LH137">
        <f>IF(LQ137="0-1",INDEX(Scrape!$F:$F,MATCH('HT 0-1'!KP137,Scrape!$B:$B,0)),"")</f>
        <v/>
      </c>
      <c r="LI137">
        <f>IF(LQ137="0-1",INDEX(Scrape!$G:$G,MATCH('HT 0-1'!KP137,Scrape!$B:$B,0)),"")</f>
        <v/>
      </c>
      <c r="LJ137">
        <f>IF(LQ137="0-1",INDEX(Scrape!$H:$H,MATCH('HT 0-1'!KP137,Scrape!$B:$B,0)),"")</f>
        <v/>
      </c>
      <c r="LK137">
        <f>IF(LQ137="0-1",INDEX(Scrape!$I:$I,MATCH('HT 0-1'!KP137,Scrape!$B:$B,0)),"")</f>
        <v/>
      </c>
      <c r="LL137">
        <f>IF(LQ137="0-1",INDEX(Scrape!$J:$J,MATCH('HT 0-1'!KP137,Scrape!$B:$B,0)),"")</f>
        <v/>
      </c>
      <c r="LM137">
        <f>IF(LQ137="0-1",INDEX(Scrape!$K:$K,MATCH('HT 0-1'!KP137,Scrape!$B:$B,0)),"")</f>
        <v/>
      </c>
      <c r="LN137">
        <f>IF(LQ137="0-1",INDEX(Scrape!$L:$L,MATCH('HT 0-1'!KP137,Scrape!$B:$B,0)),"")</f>
        <v/>
      </c>
      <c r="LO137">
        <f>IF(LQ137="0-1",INDEX(Scrape!$M:$M,MATCH('HT 0-1'!KP137,Scrape!$B:$B,0)),"")</f>
        <v/>
      </c>
      <c r="LP137">
        <f>IF(LQ137="0-1",INDEX(Scrape!$N:$N,MATCH('HT 0-1'!KP137,Scrape!$B:$B,0)),"")</f>
        <v/>
      </c>
      <c r="LQ137">
        <f>INDEX(Scrape!$O:$O,MATCH('HT 0-1'!KP137,Scrape!$B:$B,0))</f>
        <v/>
      </c>
      <c r="LR137">
        <f>(1/LJ137)+(1/LI137)+(1/LH137)</f>
        <v/>
      </c>
      <c r="LS137">
        <f>(1/LG137)+(1/LF137)+(1/LE137)</f>
        <v/>
      </c>
      <c r="LT137" s="8">
        <f>IF(INDEX(#REF!,MATCH(KQ137,#REF!,0))=INDEX(#REF!,MATCH(KQ137,#REF!,0)),INDEX(#REF!,MATCH(KQ137,#REF!,0)),"ERROR")</f>
        <v/>
      </c>
      <c r="LU137" s="4">
        <f>IF(KR137="G",2,IF(KR137="R",0.5,IF(KR137="A",1)))</f>
        <v/>
      </c>
      <c r="LV137" s="4">
        <f>IF(KS137="G",0.5,IF(KS137="R",2,IF(KS137="A",1)))</f>
        <v/>
      </c>
      <c r="LW137" s="4">
        <f>IF(KT137="G",2,IF(KT137="R",0.5,IF(KT137="A",1)))</f>
        <v/>
      </c>
      <c r="LX137" s="4">
        <f>IF(KU137="G",0.5,IF(KU137="R",2,IF(KU137="A",1)))</f>
        <v/>
      </c>
      <c r="LY137" s="7">
        <f>(LK137*(LU137+LX137)+(LL137*(LU137+LX137)))</f>
        <v/>
      </c>
      <c r="LZ137" s="7">
        <f>(LN137*(LV137+LW137)+(LO137*(LV137+LW137)))</f>
        <v/>
      </c>
      <c r="MA137" s="11">
        <f>LY137-LZ137</f>
        <v/>
      </c>
      <c r="MB137" s="5">
        <f>MA137+2</f>
        <v/>
      </c>
      <c r="MC137" s="6">
        <f>MA137-2</f>
        <v/>
      </c>
      <c r="MD137" s="4">
        <f>LE137</f>
        <v/>
      </c>
      <c r="ME137" s="9">
        <f>IF(MD137=0,1000,MD137+0.75)</f>
        <v/>
      </c>
      <c r="MF137" s="10">
        <f>IF(MD137=0,0,MD137-0.75)</f>
        <v/>
      </c>
      <c r="MG137" s="4">
        <f>((LM137*(LU137+LX137))-((LP137*(LV137+LW137))))</f>
        <v/>
      </c>
      <c r="MH137" s="9">
        <f>MG137*1.2</f>
        <v/>
      </c>
      <c r="MI137" s="10">
        <f>MG137*0.8</f>
        <v/>
      </c>
      <c r="MJ137">
        <f>IFERROR(NX137,"")</f>
        <v/>
      </c>
      <c r="MK137">
        <f>IFERROR(NY137,"")</f>
        <v/>
      </c>
      <c r="ML137">
        <f>IFERROR(NZ137,"")</f>
        <v/>
      </c>
      <c r="MM137">
        <f>IFERROR(OA137,"")</f>
        <v/>
      </c>
      <c r="MN137">
        <f>IFERROR(OB137,"")</f>
        <v/>
      </c>
      <c r="MO137">
        <f>IFERROR(OC137,"")</f>
        <v/>
      </c>
      <c r="MP137" s="1">
        <f>COUNTIFS(#REF!,LT137,#REF!,1,#REF!,"&gt;="&amp;MC137,#REF!,"&lt;="&amp;MB137,#REF!,"&lt;="&amp;ME137,#REF!,"&gt;="&amp;MF137,#REF!,"="&amp;KV137,#REF!,"="&amp;KX137)</f>
        <v/>
      </c>
      <c r="MQ137" s="1">
        <f>COUNTIFS(#REF!,LT137,#REF!,0,#REF!,"&gt;="&amp;MC137,#REF!,"&lt;="&amp;MB137,#REF!,"&lt;="&amp;ME137,#REF!,"&gt;="&amp;MF137,#REF!,"="&amp;KV137,#REF!,"="&amp;KX137)</f>
        <v/>
      </c>
      <c r="MR137" s="1">
        <f>COUNTIFS(#REF!,LT137,#REF!,1,#REF!,"&gt;="&amp;MC137,#REF!,"&lt;="&amp;MB137,#REF!,"&lt;="&amp;ME137,#REF!,"&gt;="&amp;MF137,#REF!,"="&amp;KW137,#REF!,"="&amp;KY137)</f>
        <v/>
      </c>
      <c r="MS137" s="1">
        <f>COUNTIFS(#REF!,LT137,#REF!,0,#REF!,"&gt;="&amp;MC137,#REF!,"&lt;="&amp;MB137,#REF!,"&lt;="&amp;ME137,#REF!,"&gt;="&amp;MF137,#REF!,"="&amp;KW137,#REF!,"="&amp;KY137)</f>
        <v/>
      </c>
      <c r="MT137" s="1">
        <f>COUNTIFS(#REF!,LT137,#REF!,1,#REF!,"&gt;="&amp;MI137,#REF!,"&lt;="&amp;MH137,#REF!,"&lt;="&amp;ME137,#REF!,"&gt;="&amp;MF137)</f>
        <v/>
      </c>
      <c r="MU137" s="1">
        <f>COUNTIFS(#REF!,LT137,#REF!,0,#REF!,"&gt;="&amp;MI137,#REF!,"&lt;="&amp;MH137,#REF!,"&lt;="&amp;ME137,#REF!,"&gt;="&amp;MF137)</f>
        <v/>
      </c>
      <c r="MV137" s="1">
        <f>COUNTIFS(#REF!,LT137,#REF!,1,#REF!,"&gt;="&amp;MI137,#REF!,"&lt;="&amp;MH137,#REF!,"="&amp;KZ137,#REF!,"="&amp;LA137,#REF!,"&lt;="&amp;ME137,#REF!,"&gt;="&amp;MF137)</f>
        <v/>
      </c>
      <c r="MW137" s="1">
        <f>COUNTIFS(#REF!,LT137,#REF!,0,#REF!,"&gt;="&amp;MI137,#REF!,"&lt;="&amp;MH137,#REF!,"="&amp;KZ137,#REF!,"="&amp;LA137,#REF!,"&lt;="&amp;ME137,#REF!,"&gt;="&amp;MF137)</f>
        <v/>
      </c>
      <c r="MX137" s="1">
        <f>COUNTIFS(#REF!,LT137,#REF!,1,#REF!,"&gt;="&amp;MC137,#REF!,"&lt;="&amp;MB137,#REF!,"&lt;="&amp;ME137,#REF!,"&gt;="&amp;MF137)</f>
        <v/>
      </c>
      <c r="MY137" s="1">
        <f>COUNTIFS(#REF!,LT137,#REF!,0,#REF!,"&gt;="&amp;MC137,#REF!,"&lt;="&amp;MB137,#REF!,"&lt;="&amp;ME137,#REF!,"&gt;="&amp;MF137)</f>
        <v/>
      </c>
      <c r="MZ137" s="1">
        <f>COUNTIFS(#REF!,LT137,#REF!,1,#REF!,"&lt;="&amp;ME137,#REF!,"&gt;="&amp;MF137,#REF!,"="&amp;KV137,#REF!,"="&amp;KX137)</f>
        <v/>
      </c>
      <c r="NA137" s="1">
        <f>COUNTIFS(#REF!,LT137,#REF!,0,#REF!,"&lt;="&amp;ME137,#REF!,"&gt;="&amp;MF137,#REF!,"="&amp;KV137,#REF!,"="&amp;KX137)</f>
        <v/>
      </c>
      <c r="NB137" s="1">
        <f>COUNTIFS(#REF!,LT137,#REF!,1,#REF!,"&lt;="&amp;ME137,#REF!,"&gt;="&amp;MF137,#REF!,"="&amp;KW137,#REF!,"="&amp;KY137)</f>
        <v/>
      </c>
      <c r="NC137" s="1">
        <f>COUNTIFS(#REF!,LT137,#REF!,0,#REF!,"&lt;="&amp;ME137,#REF!,"&gt;="&amp;MF137,#REF!,"="&amp;KW137,#REF!,"="&amp;KY137)</f>
        <v/>
      </c>
      <c r="ND137" s="1">
        <f>MP137+MR137+MT137+MV137+MX137+MZ137+NB137</f>
        <v/>
      </c>
      <c r="NE137" s="1">
        <f>MQ137+MS137+MU137+MW137+MY137+NA137+NC137</f>
        <v/>
      </c>
      <c r="NF137" s="1">
        <f>ND137+NE137</f>
        <v/>
      </c>
      <c r="NG137" s="33">
        <f>ND137/(ND137+NE137)</f>
        <v/>
      </c>
      <c r="NH137" s="3">
        <f>1/NG137</f>
        <v/>
      </c>
      <c r="NI137" s="1">
        <f>LI137</f>
        <v/>
      </c>
      <c r="NJ137" s="79">
        <f>((1-NG137)*(1/(NI137-1))*0.98-(NG137*1))</f>
        <v/>
      </c>
      <c r="NK137" s="34">
        <f>IF(LR137&lt;0.9,0,IF(AND(LR137&gt;1.1),0,1))</f>
        <v/>
      </c>
      <c r="NL137" s="34">
        <f>IF(LS137&lt;0.9,0,IF(AND(LS137&gt;1.1),0,1))</f>
        <v/>
      </c>
      <c r="NM137" s="32">
        <f>IF(NF137&gt;99,1,0)</f>
        <v/>
      </c>
      <c r="NN137" s="32">
        <f>IF(NJ137&gt;0.0799,1,0)</f>
        <v/>
      </c>
      <c r="NO137" s="32">
        <f>IF(NJ137&gt;NQ137,1,0)</f>
        <v/>
      </c>
      <c r="NP137" s="32">
        <f>NM137+NN137+NO137+NK137+NL137</f>
        <v/>
      </c>
      <c r="NQ137" s="79">
        <f>(((100*NG137)*(NI137-1)*0.98)-((1-NG137)*100))/100</f>
        <v/>
      </c>
      <c r="NR137" s="34">
        <f>IF(LR137&lt;0.9,0,IF(AND(LR137&gt;1.1),0,1))</f>
        <v/>
      </c>
      <c r="NS137" s="34">
        <f>IF(LS137&lt;0.9,0,IF(AND(LS137&gt;1.1),0,1))</f>
        <v/>
      </c>
      <c r="NT137" s="32">
        <f>IF(NF137&gt;99,1,0)</f>
        <v/>
      </c>
      <c r="NU137" s="32">
        <f>IF(NQ137&gt;0.0799,1,0)</f>
        <v/>
      </c>
      <c r="NV137" s="32">
        <f>IF(NQ137&gt;NJ137,1,0)</f>
        <v/>
      </c>
      <c r="NW137" s="32">
        <f>NT137+NU137+NV137+NR137+NS137</f>
        <v/>
      </c>
      <c r="NX137">
        <f>IF(NP137=5,"LayAway0-1",IF(AND(NW137=5),"BackAway0-1",""))</f>
        <v/>
      </c>
      <c r="NY137">
        <f>IF(NP137=5,KO137,IF(AND(NW137=5),KO137,""))</f>
        <v/>
      </c>
      <c r="NZ137">
        <f>IF(NP137=5,"Match Odds",IF(AND(NW137=5),"Match Odds",""))</f>
        <v/>
      </c>
      <c r="OA137">
        <f>IF(NP137=5,KP137,IF(AND(NW137=5),KP137,""))</f>
        <v/>
      </c>
      <c r="OB137">
        <f>IF(NP137=5,"MATCH_ODDS",IF(AND(NW137=5),"MATCH_ODDS",""))</f>
        <v/>
      </c>
      <c r="OC137">
        <f>IF(NP137=5,"LAY",IF(AND(NW137=5),"BACK",""))</f>
        <v/>
      </c>
    </row>
    <row r="138" ht="16.5" customHeight="1" thickBot="1" thickTop="1">
      <c r="A138" s="2" t="n"/>
      <c r="KN138" s="1">
        <f>IF(INDEX(#REF!,MATCH('HT 0-1'!D138,#REF!,0))=INDEX(#REF!,MATCH('HT 0-1'!D138,#REF!,0)),INDEX(#REF!,MATCH('HT 0-1'!D138,#REF!,0)),"ERROR")</f>
        <v/>
      </c>
      <c r="KO138" s="1">
        <f>IF(INDEX(#REF!,MATCH('HT 0-1'!E138,#REF!,0))=INDEX(#REF!,MATCH('HT 0-1'!E138,#REF!,0)),INDEX(#REF!,MATCH('HT 0-1'!E138,#REF!,0)),"ERROR")</f>
        <v/>
      </c>
      <c r="KP138" s="1">
        <f>KN138&amp;" v "&amp;KO138</f>
        <v/>
      </c>
      <c r="KQ138">
        <f>B138&amp;"_"&amp;C138</f>
        <v/>
      </c>
      <c r="KR138" s="1">
        <f>IF((HW138/KK138)&lt;0.335,"G",IF((HW138/KK138)&gt;0.67,"R","A"))</f>
        <v/>
      </c>
      <c r="KS138" s="1">
        <f>IF((HX138/KK138)&lt;0.335,"G",IF((HX138/KK138)&gt;0.67,"R","A"))</f>
        <v/>
      </c>
      <c r="KT138" s="1">
        <f>IF((IH138/KK138)&lt;0.335,"G",IF((IH138/KK138)&gt;0.67,"R","A"))</f>
        <v/>
      </c>
      <c r="KU138" s="1">
        <f>IF((II138/KK138)&lt;0.335,"G",IF((II138/KK138)&gt;0.67,"R","A"))</f>
        <v/>
      </c>
      <c r="KV138" s="1">
        <f>IF((HZ138/KK138)&lt;0.335,"G",IF((HZ138/KK138)&gt;0.67,"R","A"))</f>
        <v/>
      </c>
      <c r="KW138" s="1">
        <f>IF((HY138/KK138)&lt;0.335,"G",IF((HY138/KK138)&gt;0.67,"R","A"))</f>
        <v/>
      </c>
      <c r="KX138" s="1">
        <f>IF((IK138/KK138)&lt;0.335,"G",IF((IK138/KK138)&gt;0.67,"R","A"))</f>
        <v/>
      </c>
      <c r="KY138" s="1">
        <f>IF((IJ138/KK138)&lt;0.335,"G",IF((IJ138/KK138)&gt;0.67,"R","A"))</f>
        <v/>
      </c>
      <c r="KZ138" s="1">
        <f>IF((HQ138/KK138)&lt;0.335,"G",IF((HQ138/KK138)&gt;0.67,"R","A"))</f>
        <v/>
      </c>
      <c r="LA138" s="1">
        <f>IF((IB138/KK138)&lt;0.335,"G",IF((IB138/KK138)&gt;0.67,"R","A"))</f>
        <v/>
      </c>
      <c r="LB138">
        <f>IF(LQ138="0-1",INDEX(Scrape!#REF!,MATCH('HT 0-1'!KP138,Scrape!$B:$B,0)),"")</f>
        <v/>
      </c>
      <c r="LC138">
        <f>IF(LQ138="0-1",INDEX(Scrape!$A:$A,MATCH('HT 0-1'!KP138,Scrape!$B:$B,0)),"")</f>
        <v/>
      </c>
      <c r="LD138">
        <f>IF(LQ138="0-1",INDEX(Scrape!$B:$B,MATCH('HT 0-1'!KP138,Scrape!$B:$B,0)),"")</f>
        <v/>
      </c>
      <c r="LE138">
        <f>IF(LQ138="0-1",INDEX(Scrape!$C:$C,MATCH('HT 0-1'!KP138,Scrape!$B:$B,0)),"")</f>
        <v/>
      </c>
      <c r="LF138">
        <f>IF(LQ138="0-1",INDEX(Scrape!$D:$D,MATCH('HT 0-1'!KP138,Scrape!$B:$B,0)),"")</f>
        <v/>
      </c>
      <c r="LG138">
        <f>IF(LQ138="0-1",INDEX(Scrape!$E:$E,MATCH('HT 0-1'!KP138,Scrape!$B:$B,0)),"")</f>
        <v/>
      </c>
      <c r="LH138">
        <f>IF(LQ138="0-1",INDEX(Scrape!$F:$F,MATCH('HT 0-1'!KP138,Scrape!$B:$B,0)),"")</f>
        <v/>
      </c>
      <c r="LI138">
        <f>IF(LQ138="0-1",INDEX(Scrape!$G:$G,MATCH('HT 0-1'!KP138,Scrape!$B:$B,0)),"")</f>
        <v/>
      </c>
      <c r="LJ138">
        <f>IF(LQ138="0-1",INDEX(Scrape!$H:$H,MATCH('HT 0-1'!KP138,Scrape!$B:$B,0)),"")</f>
        <v/>
      </c>
      <c r="LK138">
        <f>IF(LQ138="0-1",INDEX(Scrape!$I:$I,MATCH('HT 0-1'!KP138,Scrape!$B:$B,0)),"")</f>
        <v/>
      </c>
      <c r="LL138">
        <f>IF(LQ138="0-1",INDEX(Scrape!$J:$J,MATCH('HT 0-1'!KP138,Scrape!$B:$B,0)),"")</f>
        <v/>
      </c>
      <c r="LM138">
        <f>IF(LQ138="0-1",INDEX(Scrape!$K:$K,MATCH('HT 0-1'!KP138,Scrape!$B:$B,0)),"")</f>
        <v/>
      </c>
      <c r="LN138">
        <f>IF(LQ138="0-1",INDEX(Scrape!$L:$L,MATCH('HT 0-1'!KP138,Scrape!$B:$B,0)),"")</f>
        <v/>
      </c>
      <c r="LO138">
        <f>IF(LQ138="0-1",INDEX(Scrape!$M:$M,MATCH('HT 0-1'!KP138,Scrape!$B:$B,0)),"")</f>
        <v/>
      </c>
      <c r="LP138">
        <f>IF(LQ138="0-1",INDEX(Scrape!$N:$N,MATCH('HT 0-1'!KP138,Scrape!$B:$B,0)),"")</f>
        <v/>
      </c>
      <c r="LQ138">
        <f>INDEX(Scrape!$O:$O,MATCH('HT 0-1'!KP138,Scrape!$B:$B,0))</f>
        <v/>
      </c>
      <c r="LR138">
        <f>(1/LJ138)+(1/LI138)+(1/LH138)</f>
        <v/>
      </c>
      <c r="LS138">
        <f>(1/LG138)+(1/LF138)+(1/LE138)</f>
        <v/>
      </c>
      <c r="LT138" s="8">
        <f>IF(INDEX(#REF!,MATCH(KQ138,#REF!,0))=INDEX(#REF!,MATCH(KQ138,#REF!,0)),INDEX(#REF!,MATCH(KQ138,#REF!,0)),"ERROR")</f>
        <v/>
      </c>
      <c r="LU138" s="4">
        <f>IF(KR138="G",2,IF(KR138="R",0.5,IF(KR138="A",1)))</f>
        <v/>
      </c>
      <c r="LV138" s="4">
        <f>IF(KS138="G",0.5,IF(KS138="R",2,IF(KS138="A",1)))</f>
        <v/>
      </c>
      <c r="LW138" s="4">
        <f>IF(KT138="G",2,IF(KT138="R",0.5,IF(KT138="A",1)))</f>
        <v/>
      </c>
      <c r="LX138" s="4">
        <f>IF(KU138="G",0.5,IF(KU138="R",2,IF(KU138="A",1)))</f>
        <v/>
      </c>
      <c r="LY138" s="7">
        <f>(LK138*(LU138+LX138)+(LL138*(LU138+LX138)))</f>
        <v/>
      </c>
      <c r="LZ138" s="7">
        <f>(LN138*(LV138+LW138)+(LO138*(LV138+LW138)))</f>
        <v/>
      </c>
      <c r="MA138" s="11">
        <f>LY138-LZ138</f>
        <v/>
      </c>
      <c r="MB138" s="5">
        <f>MA138+2</f>
        <v/>
      </c>
      <c r="MC138" s="6">
        <f>MA138-2</f>
        <v/>
      </c>
      <c r="MD138" s="4">
        <f>LE138</f>
        <v/>
      </c>
      <c r="ME138" s="9">
        <f>IF(MD138=0,1000,MD138+0.75)</f>
        <v/>
      </c>
      <c r="MF138" s="10">
        <f>IF(MD138=0,0,MD138-0.75)</f>
        <v/>
      </c>
      <c r="MG138" s="4">
        <f>((LM138*(LU138+LX138))-((LP138*(LV138+LW138))))</f>
        <v/>
      </c>
      <c r="MH138" s="9">
        <f>MG138*1.2</f>
        <v/>
      </c>
      <c r="MI138" s="10">
        <f>MG138*0.8</f>
        <v/>
      </c>
      <c r="MJ138">
        <f>IFERROR(NX138,"")</f>
        <v/>
      </c>
      <c r="MK138">
        <f>IFERROR(NY138,"")</f>
        <v/>
      </c>
      <c r="ML138">
        <f>IFERROR(NZ138,"")</f>
        <v/>
      </c>
      <c r="MM138">
        <f>IFERROR(OA138,"")</f>
        <v/>
      </c>
      <c r="MN138">
        <f>IFERROR(OB138,"")</f>
        <v/>
      </c>
      <c r="MO138">
        <f>IFERROR(OC138,"")</f>
        <v/>
      </c>
      <c r="MP138" s="1">
        <f>COUNTIFS(#REF!,LT138,#REF!,1,#REF!,"&gt;="&amp;MC138,#REF!,"&lt;="&amp;MB138,#REF!,"&lt;="&amp;ME138,#REF!,"&gt;="&amp;MF138,#REF!,"="&amp;KV138,#REF!,"="&amp;KX138)</f>
        <v/>
      </c>
      <c r="MQ138" s="1">
        <f>COUNTIFS(#REF!,LT138,#REF!,0,#REF!,"&gt;="&amp;MC138,#REF!,"&lt;="&amp;MB138,#REF!,"&lt;="&amp;ME138,#REF!,"&gt;="&amp;MF138,#REF!,"="&amp;KV138,#REF!,"="&amp;KX138)</f>
        <v/>
      </c>
      <c r="MR138" s="1">
        <f>COUNTIFS(#REF!,LT138,#REF!,1,#REF!,"&gt;="&amp;MC138,#REF!,"&lt;="&amp;MB138,#REF!,"&lt;="&amp;ME138,#REF!,"&gt;="&amp;MF138,#REF!,"="&amp;KW138,#REF!,"="&amp;KY138)</f>
        <v/>
      </c>
      <c r="MS138" s="1">
        <f>COUNTIFS(#REF!,LT138,#REF!,0,#REF!,"&gt;="&amp;MC138,#REF!,"&lt;="&amp;MB138,#REF!,"&lt;="&amp;ME138,#REF!,"&gt;="&amp;MF138,#REF!,"="&amp;KW138,#REF!,"="&amp;KY138)</f>
        <v/>
      </c>
      <c r="MT138" s="1">
        <f>COUNTIFS(#REF!,LT138,#REF!,1,#REF!,"&gt;="&amp;MI138,#REF!,"&lt;="&amp;MH138,#REF!,"&lt;="&amp;ME138,#REF!,"&gt;="&amp;MF138)</f>
        <v/>
      </c>
      <c r="MU138" s="1">
        <f>COUNTIFS(#REF!,LT138,#REF!,0,#REF!,"&gt;="&amp;MI138,#REF!,"&lt;="&amp;MH138,#REF!,"&lt;="&amp;ME138,#REF!,"&gt;="&amp;MF138)</f>
        <v/>
      </c>
      <c r="MV138" s="1">
        <f>COUNTIFS(#REF!,LT138,#REF!,1,#REF!,"&gt;="&amp;MI138,#REF!,"&lt;="&amp;MH138,#REF!,"="&amp;KZ138,#REF!,"="&amp;LA138,#REF!,"&lt;="&amp;ME138,#REF!,"&gt;="&amp;MF138)</f>
        <v/>
      </c>
      <c r="MW138" s="1">
        <f>COUNTIFS(#REF!,LT138,#REF!,0,#REF!,"&gt;="&amp;MI138,#REF!,"&lt;="&amp;MH138,#REF!,"="&amp;KZ138,#REF!,"="&amp;LA138,#REF!,"&lt;="&amp;ME138,#REF!,"&gt;="&amp;MF138)</f>
        <v/>
      </c>
      <c r="MX138" s="1">
        <f>COUNTIFS(#REF!,LT138,#REF!,1,#REF!,"&gt;="&amp;MC138,#REF!,"&lt;="&amp;MB138,#REF!,"&lt;="&amp;ME138,#REF!,"&gt;="&amp;MF138)</f>
        <v/>
      </c>
      <c r="MY138" s="1">
        <f>COUNTIFS(#REF!,LT138,#REF!,0,#REF!,"&gt;="&amp;MC138,#REF!,"&lt;="&amp;MB138,#REF!,"&lt;="&amp;ME138,#REF!,"&gt;="&amp;MF138)</f>
        <v/>
      </c>
      <c r="MZ138" s="1">
        <f>COUNTIFS(#REF!,LT138,#REF!,1,#REF!,"&lt;="&amp;ME138,#REF!,"&gt;="&amp;MF138,#REF!,"="&amp;KV138,#REF!,"="&amp;KX138)</f>
        <v/>
      </c>
      <c r="NA138" s="1">
        <f>COUNTIFS(#REF!,LT138,#REF!,0,#REF!,"&lt;="&amp;ME138,#REF!,"&gt;="&amp;MF138,#REF!,"="&amp;KV138,#REF!,"="&amp;KX138)</f>
        <v/>
      </c>
      <c r="NB138" s="1">
        <f>COUNTIFS(#REF!,LT138,#REF!,1,#REF!,"&lt;="&amp;ME138,#REF!,"&gt;="&amp;MF138,#REF!,"="&amp;KW138,#REF!,"="&amp;KY138)</f>
        <v/>
      </c>
      <c r="NC138" s="1">
        <f>COUNTIFS(#REF!,LT138,#REF!,0,#REF!,"&lt;="&amp;ME138,#REF!,"&gt;="&amp;MF138,#REF!,"="&amp;KW138,#REF!,"="&amp;KY138)</f>
        <v/>
      </c>
      <c r="ND138" s="1">
        <f>MP138+MR138+MT138+MV138+MX138+MZ138+NB138</f>
        <v/>
      </c>
      <c r="NE138" s="1">
        <f>MQ138+MS138+MU138+MW138+MY138+NA138+NC138</f>
        <v/>
      </c>
      <c r="NF138" s="1">
        <f>ND138+NE138</f>
        <v/>
      </c>
      <c r="NG138" s="33">
        <f>ND138/(ND138+NE138)</f>
        <v/>
      </c>
      <c r="NH138" s="3">
        <f>1/NG138</f>
        <v/>
      </c>
      <c r="NI138" s="1">
        <f>LI138</f>
        <v/>
      </c>
      <c r="NJ138" s="79">
        <f>((1-NG138)*(1/(NI138-1))*0.98-(NG138*1))</f>
        <v/>
      </c>
      <c r="NK138" s="34">
        <f>IF(LR138&lt;0.9,0,IF(AND(LR138&gt;1.1),0,1))</f>
        <v/>
      </c>
      <c r="NL138" s="34">
        <f>IF(LS138&lt;0.9,0,IF(AND(LS138&gt;1.1),0,1))</f>
        <v/>
      </c>
      <c r="NM138" s="32">
        <f>IF(NF138&gt;99,1,0)</f>
        <v/>
      </c>
      <c r="NN138" s="32">
        <f>IF(NJ138&gt;0.0799,1,0)</f>
        <v/>
      </c>
      <c r="NO138" s="32">
        <f>IF(NJ138&gt;NQ138,1,0)</f>
        <v/>
      </c>
      <c r="NP138" s="32">
        <f>NM138+NN138+NO138+NK138+NL138</f>
        <v/>
      </c>
      <c r="NQ138" s="79">
        <f>(((100*NG138)*(NI138-1)*0.98)-((1-NG138)*100))/100</f>
        <v/>
      </c>
      <c r="NR138" s="34">
        <f>IF(LR138&lt;0.9,0,IF(AND(LR138&gt;1.1),0,1))</f>
        <v/>
      </c>
      <c r="NS138" s="34">
        <f>IF(LS138&lt;0.9,0,IF(AND(LS138&gt;1.1),0,1))</f>
        <v/>
      </c>
      <c r="NT138" s="32">
        <f>IF(NF138&gt;99,1,0)</f>
        <v/>
      </c>
      <c r="NU138" s="32">
        <f>IF(NQ138&gt;0.0799,1,0)</f>
        <v/>
      </c>
      <c r="NV138" s="32">
        <f>IF(NQ138&gt;NJ138,1,0)</f>
        <v/>
      </c>
      <c r="NW138" s="32">
        <f>NT138+NU138+NV138+NR138+NS138</f>
        <v/>
      </c>
      <c r="NX138">
        <f>IF(NP138=5,"LayAway0-1",IF(AND(NW138=5),"BackAway0-1",""))</f>
        <v/>
      </c>
      <c r="NY138">
        <f>IF(NP138=5,KO138,IF(AND(NW138=5),KO138,""))</f>
        <v/>
      </c>
      <c r="NZ138">
        <f>IF(NP138=5,"Match Odds",IF(AND(NW138=5),"Match Odds",""))</f>
        <v/>
      </c>
      <c r="OA138">
        <f>IF(NP138=5,KP138,IF(AND(NW138=5),KP138,""))</f>
        <v/>
      </c>
      <c r="OB138">
        <f>IF(NP138=5,"MATCH_ODDS",IF(AND(NW138=5),"MATCH_ODDS",""))</f>
        <v/>
      </c>
      <c r="OC138">
        <f>IF(NP138=5,"LAY",IF(AND(NW138=5),"BACK",""))</f>
        <v/>
      </c>
    </row>
    <row r="139" ht="16.5" customHeight="1" thickBot="1" thickTop="1">
      <c r="A139" s="2" t="n"/>
      <c r="KN139" s="1">
        <f>IF(INDEX(#REF!,MATCH('HT 0-1'!D139,#REF!,0))=INDEX(#REF!,MATCH('HT 0-1'!D139,#REF!,0)),INDEX(#REF!,MATCH('HT 0-1'!D139,#REF!,0)),"ERROR")</f>
        <v/>
      </c>
      <c r="KO139" s="1">
        <f>IF(INDEX(#REF!,MATCH('HT 0-1'!E139,#REF!,0))=INDEX(#REF!,MATCH('HT 0-1'!E139,#REF!,0)),INDEX(#REF!,MATCH('HT 0-1'!E139,#REF!,0)),"ERROR")</f>
        <v/>
      </c>
      <c r="KP139" s="1">
        <f>KN139&amp;" v "&amp;KO139</f>
        <v/>
      </c>
      <c r="KQ139">
        <f>B139&amp;"_"&amp;C139</f>
        <v/>
      </c>
      <c r="KR139" s="1">
        <f>IF((HW139/KK139)&lt;0.335,"G",IF((HW139/KK139)&gt;0.67,"R","A"))</f>
        <v/>
      </c>
      <c r="KS139" s="1">
        <f>IF((HX139/KK139)&lt;0.335,"G",IF((HX139/KK139)&gt;0.67,"R","A"))</f>
        <v/>
      </c>
      <c r="KT139" s="1">
        <f>IF((IH139/KK139)&lt;0.335,"G",IF((IH139/KK139)&gt;0.67,"R","A"))</f>
        <v/>
      </c>
      <c r="KU139" s="1">
        <f>IF((II139/KK139)&lt;0.335,"G",IF((II139/KK139)&gt;0.67,"R","A"))</f>
        <v/>
      </c>
      <c r="KV139" s="1">
        <f>IF((HZ139/KK139)&lt;0.335,"G",IF((HZ139/KK139)&gt;0.67,"R","A"))</f>
        <v/>
      </c>
      <c r="KW139" s="1">
        <f>IF((HY139/KK139)&lt;0.335,"G",IF((HY139/KK139)&gt;0.67,"R","A"))</f>
        <v/>
      </c>
      <c r="KX139" s="1">
        <f>IF((IK139/KK139)&lt;0.335,"G",IF((IK139/KK139)&gt;0.67,"R","A"))</f>
        <v/>
      </c>
      <c r="KY139" s="1">
        <f>IF((IJ139/KK139)&lt;0.335,"G",IF((IJ139/KK139)&gt;0.67,"R","A"))</f>
        <v/>
      </c>
      <c r="KZ139" s="1">
        <f>IF((HQ139/KK139)&lt;0.335,"G",IF((HQ139/KK139)&gt;0.67,"R","A"))</f>
        <v/>
      </c>
      <c r="LA139" s="1">
        <f>IF((IB139/KK139)&lt;0.335,"G",IF((IB139/KK139)&gt;0.67,"R","A"))</f>
        <v/>
      </c>
      <c r="LB139">
        <f>IF(LQ139="0-1",INDEX(Scrape!#REF!,MATCH('HT 0-1'!KP139,Scrape!$B:$B,0)),"")</f>
        <v/>
      </c>
      <c r="LC139">
        <f>IF(LQ139="0-1",INDEX(Scrape!$A:$A,MATCH('HT 0-1'!KP139,Scrape!$B:$B,0)),"")</f>
        <v/>
      </c>
      <c r="LD139">
        <f>IF(LQ139="0-1",INDEX(Scrape!$B:$B,MATCH('HT 0-1'!KP139,Scrape!$B:$B,0)),"")</f>
        <v/>
      </c>
      <c r="LE139">
        <f>IF(LQ139="0-1",INDEX(Scrape!$C:$C,MATCH('HT 0-1'!KP139,Scrape!$B:$B,0)),"")</f>
        <v/>
      </c>
      <c r="LF139">
        <f>IF(LQ139="0-1",INDEX(Scrape!$D:$D,MATCH('HT 0-1'!KP139,Scrape!$B:$B,0)),"")</f>
        <v/>
      </c>
      <c r="LG139">
        <f>IF(LQ139="0-1",INDEX(Scrape!$E:$E,MATCH('HT 0-1'!KP139,Scrape!$B:$B,0)),"")</f>
        <v/>
      </c>
      <c r="LH139">
        <f>IF(LQ139="0-1",INDEX(Scrape!$F:$F,MATCH('HT 0-1'!KP139,Scrape!$B:$B,0)),"")</f>
        <v/>
      </c>
      <c r="LI139">
        <f>IF(LQ139="0-1",INDEX(Scrape!$G:$G,MATCH('HT 0-1'!KP139,Scrape!$B:$B,0)),"")</f>
        <v/>
      </c>
      <c r="LJ139">
        <f>IF(LQ139="0-1",INDEX(Scrape!$H:$H,MATCH('HT 0-1'!KP139,Scrape!$B:$B,0)),"")</f>
        <v/>
      </c>
      <c r="LK139">
        <f>IF(LQ139="0-1",INDEX(Scrape!$I:$I,MATCH('HT 0-1'!KP139,Scrape!$B:$B,0)),"")</f>
        <v/>
      </c>
      <c r="LL139">
        <f>IF(LQ139="0-1",INDEX(Scrape!$J:$J,MATCH('HT 0-1'!KP139,Scrape!$B:$B,0)),"")</f>
        <v/>
      </c>
      <c r="LM139">
        <f>IF(LQ139="0-1",INDEX(Scrape!$K:$K,MATCH('HT 0-1'!KP139,Scrape!$B:$B,0)),"")</f>
        <v/>
      </c>
      <c r="LN139">
        <f>IF(LQ139="0-1",INDEX(Scrape!$L:$L,MATCH('HT 0-1'!KP139,Scrape!$B:$B,0)),"")</f>
        <v/>
      </c>
      <c r="LO139">
        <f>IF(LQ139="0-1",INDEX(Scrape!$M:$M,MATCH('HT 0-1'!KP139,Scrape!$B:$B,0)),"")</f>
        <v/>
      </c>
      <c r="LP139">
        <f>IF(LQ139="0-1",INDEX(Scrape!$N:$N,MATCH('HT 0-1'!KP139,Scrape!$B:$B,0)),"")</f>
        <v/>
      </c>
      <c r="LQ139">
        <f>INDEX(Scrape!$O:$O,MATCH('HT 0-1'!KP139,Scrape!$B:$B,0))</f>
        <v/>
      </c>
      <c r="LR139">
        <f>(1/LJ139)+(1/LI139)+(1/LH139)</f>
        <v/>
      </c>
      <c r="LS139">
        <f>(1/LG139)+(1/LF139)+(1/LE139)</f>
        <v/>
      </c>
      <c r="LT139" s="8">
        <f>IF(INDEX(#REF!,MATCH(KQ139,#REF!,0))=INDEX(#REF!,MATCH(KQ139,#REF!,0)),INDEX(#REF!,MATCH(KQ139,#REF!,0)),"ERROR")</f>
        <v/>
      </c>
      <c r="LU139" s="4">
        <f>IF(KR139="G",2,IF(KR139="R",0.5,IF(KR139="A",1)))</f>
        <v/>
      </c>
      <c r="LV139" s="4">
        <f>IF(KS139="G",0.5,IF(KS139="R",2,IF(KS139="A",1)))</f>
        <v/>
      </c>
      <c r="LW139" s="4">
        <f>IF(KT139="G",2,IF(KT139="R",0.5,IF(KT139="A",1)))</f>
        <v/>
      </c>
      <c r="LX139" s="4">
        <f>IF(KU139="G",0.5,IF(KU139="R",2,IF(KU139="A",1)))</f>
        <v/>
      </c>
      <c r="LY139" s="7">
        <f>(LK139*(LU139+LX139)+(LL139*(LU139+LX139)))</f>
        <v/>
      </c>
      <c r="LZ139" s="7">
        <f>(LN139*(LV139+LW139)+(LO139*(LV139+LW139)))</f>
        <v/>
      </c>
      <c r="MA139" s="11">
        <f>LY139-LZ139</f>
        <v/>
      </c>
      <c r="MB139" s="5">
        <f>MA139+2</f>
        <v/>
      </c>
      <c r="MC139" s="6">
        <f>MA139-2</f>
        <v/>
      </c>
      <c r="MD139" s="4">
        <f>LE139</f>
        <v/>
      </c>
      <c r="ME139" s="9">
        <f>IF(MD139=0,1000,MD139+0.75)</f>
        <v/>
      </c>
      <c r="MF139" s="10">
        <f>IF(MD139=0,0,MD139-0.75)</f>
        <v/>
      </c>
      <c r="MG139" s="4">
        <f>((LM139*(LU139+LX139))-((LP139*(LV139+LW139))))</f>
        <v/>
      </c>
      <c r="MH139" s="9">
        <f>MG139*1.2</f>
        <v/>
      </c>
      <c r="MI139" s="10">
        <f>MG139*0.8</f>
        <v/>
      </c>
      <c r="MJ139">
        <f>IFERROR(NX139,"")</f>
        <v/>
      </c>
      <c r="MK139">
        <f>IFERROR(NY139,"")</f>
        <v/>
      </c>
      <c r="ML139">
        <f>IFERROR(NZ139,"")</f>
        <v/>
      </c>
      <c r="MM139">
        <f>IFERROR(OA139,"")</f>
        <v/>
      </c>
      <c r="MN139">
        <f>IFERROR(OB139,"")</f>
        <v/>
      </c>
      <c r="MO139">
        <f>IFERROR(OC139,"")</f>
        <v/>
      </c>
      <c r="MP139" s="1">
        <f>COUNTIFS(#REF!,LT139,#REF!,1,#REF!,"&gt;="&amp;MC139,#REF!,"&lt;="&amp;MB139,#REF!,"&lt;="&amp;ME139,#REF!,"&gt;="&amp;MF139,#REF!,"="&amp;KV139,#REF!,"="&amp;KX139)</f>
        <v/>
      </c>
      <c r="MQ139" s="1">
        <f>COUNTIFS(#REF!,LT139,#REF!,0,#REF!,"&gt;="&amp;MC139,#REF!,"&lt;="&amp;MB139,#REF!,"&lt;="&amp;ME139,#REF!,"&gt;="&amp;MF139,#REF!,"="&amp;KV139,#REF!,"="&amp;KX139)</f>
        <v/>
      </c>
      <c r="MR139" s="1">
        <f>COUNTIFS(#REF!,LT139,#REF!,1,#REF!,"&gt;="&amp;MC139,#REF!,"&lt;="&amp;MB139,#REF!,"&lt;="&amp;ME139,#REF!,"&gt;="&amp;MF139,#REF!,"="&amp;KW139,#REF!,"="&amp;KY139)</f>
        <v/>
      </c>
      <c r="MS139" s="1">
        <f>COUNTIFS(#REF!,LT139,#REF!,0,#REF!,"&gt;="&amp;MC139,#REF!,"&lt;="&amp;MB139,#REF!,"&lt;="&amp;ME139,#REF!,"&gt;="&amp;MF139,#REF!,"="&amp;KW139,#REF!,"="&amp;KY139)</f>
        <v/>
      </c>
      <c r="MT139" s="1">
        <f>COUNTIFS(#REF!,LT139,#REF!,1,#REF!,"&gt;="&amp;MI139,#REF!,"&lt;="&amp;MH139,#REF!,"&lt;="&amp;ME139,#REF!,"&gt;="&amp;MF139)</f>
        <v/>
      </c>
      <c r="MU139" s="1">
        <f>COUNTIFS(#REF!,LT139,#REF!,0,#REF!,"&gt;="&amp;MI139,#REF!,"&lt;="&amp;MH139,#REF!,"&lt;="&amp;ME139,#REF!,"&gt;="&amp;MF139)</f>
        <v/>
      </c>
      <c r="MV139" s="1">
        <f>COUNTIFS(#REF!,LT139,#REF!,1,#REF!,"&gt;="&amp;MI139,#REF!,"&lt;="&amp;MH139,#REF!,"="&amp;KZ139,#REF!,"="&amp;LA139,#REF!,"&lt;="&amp;ME139,#REF!,"&gt;="&amp;MF139)</f>
        <v/>
      </c>
      <c r="MW139" s="1">
        <f>COUNTIFS(#REF!,LT139,#REF!,0,#REF!,"&gt;="&amp;MI139,#REF!,"&lt;="&amp;MH139,#REF!,"="&amp;KZ139,#REF!,"="&amp;LA139,#REF!,"&lt;="&amp;ME139,#REF!,"&gt;="&amp;MF139)</f>
        <v/>
      </c>
      <c r="MX139" s="1">
        <f>COUNTIFS(#REF!,LT139,#REF!,1,#REF!,"&gt;="&amp;MC139,#REF!,"&lt;="&amp;MB139,#REF!,"&lt;="&amp;ME139,#REF!,"&gt;="&amp;MF139)</f>
        <v/>
      </c>
      <c r="MY139" s="1">
        <f>COUNTIFS(#REF!,LT139,#REF!,0,#REF!,"&gt;="&amp;MC139,#REF!,"&lt;="&amp;MB139,#REF!,"&lt;="&amp;ME139,#REF!,"&gt;="&amp;MF139)</f>
        <v/>
      </c>
      <c r="MZ139" s="1">
        <f>COUNTIFS(#REF!,LT139,#REF!,1,#REF!,"&lt;="&amp;ME139,#REF!,"&gt;="&amp;MF139,#REF!,"="&amp;KV139,#REF!,"="&amp;KX139)</f>
        <v/>
      </c>
      <c r="NA139" s="1">
        <f>COUNTIFS(#REF!,LT139,#REF!,0,#REF!,"&lt;="&amp;ME139,#REF!,"&gt;="&amp;MF139,#REF!,"="&amp;KV139,#REF!,"="&amp;KX139)</f>
        <v/>
      </c>
      <c r="NB139" s="1">
        <f>COUNTIFS(#REF!,LT139,#REF!,1,#REF!,"&lt;="&amp;ME139,#REF!,"&gt;="&amp;MF139,#REF!,"="&amp;KW139,#REF!,"="&amp;KY139)</f>
        <v/>
      </c>
      <c r="NC139" s="1">
        <f>COUNTIFS(#REF!,LT139,#REF!,0,#REF!,"&lt;="&amp;ME139,#REF!,"&gt;="&amp;MF139,#REF!,"="&amp;KW139,#REF!,"="&amp;KY139)</f>
        <v/>
      </c>
      <c r="ND139" s="1">
        <f>MP139+MR139+MT139+MV139+MX139+MZ139+NB139</f>
        <v/>
      </c>
      <c r="NE139" s="1">
        <f>MQ139+MS139+MU139+MW139+MY139+NA139+NC139</f>
        <v/>
      </c>
      <c r="NF139" s="1">
        <f>ND139+NE139</f>
        <v/>
      </c>
      <c r="NG139" s="33">
        <f>ND139/(ND139+NE139)</f>
        <v/>
      </c>
      <c r="NH139" s="3">
        <f>1/NG139</f>
        <v/>
      </c>
      <c r="NI139" s="1">
        <f>LI139</f>
        <v/>
      </c>
      <c r="NJ139" s="79">
        <f>((1-NG139)*(1/(NI139-1))*0.98-(NG139*1))</f>
        <v/>
      </c>
      <c r="NK139" s="34">
        <f>IF(LR139&lt;0.9,0,IF(AND(LR139&gt;1.1),0,1))</f>
        <v/>
      </c>
      <c r="NL139" s="34">
        <f>IF(LS139&lt;0.9,0,IF(AND(LS139&gt;1.1),0,1))</f>
        <v/>
      </c>
      <c r="NM139" s="32">
        <f>IF(NF139&gt;99,1,0)</f>
        <v/>
      </c>
      <c r="NN139" s="32">
        <f>IF(NJ139&gt;0.0799,1,0)</f>
        <v/>
      </c>
      <c r="NO139" s="32">
        <f>IF(NJ139&gt;NQ139,1,0)</f>
        <v/>
      </c>
      <c r="NP139" s="32">
        <f>NM139+NN139+NO139+NK139+NL139</f>
        <v/>
      </c>
      <c r="NQ139" s="79">
        <f>(((100*NG139)*(NI139-1)*0.98)-((1-NG139)*100))/100</f>
        <v/>
      </c>
      <c r="NR139" s="34">
        <f>IF(LR139&lt;0.9,0,IF(AND(LR139&gt;1.1),0,1))</f>
        <v/>
      </c>
      <c r="NS139" s="34">
        <f>IF(LS139&lt;0.9,0,IF(AND(LS139&gt;1.1),0,1))</f>
        <v/>
      </c>
      <c r="NT139" s="32">
        <f>IF(NF139&gt;99,1,0)</f>
        <v/>
      </c>
      <c r="NU139" s="32">
        <f>IF(NQ139&gt;0.0799,1,0)</f>
        <v/>
      </c>
      <c r="NV139" s="32">
        <f>IF(NQ139&gt;NJ139,1,0)</f>
        <v/>
      </c>
      <c r="NW139" s="32">
        <f>NT139+NU139+NV139+NR139+NS139</f>
        <v/>
      </c>
      <c r="NX139">
        <f>IF(NP139=5,"LayAway0-1",IF(AND(NW139=5),"BackAway0-1",""))</f>
        <v/>
      </c>
      <c r="NY139">
        <f>IF(NP139=5,KO139,IF(AND(NW139=5),KO139,""))</f>
        <v/>
      </c>
      <c r="NZ139">
        <f>IF(NP139=5,"Match Odds",IF(AND(NW139=5),"Match Odds",""))</f>
        <v/>
      </c>
      <c r="OA139">
        <f>IF(NP139=5,KP139,IF(AND(NW139=5),KP139,""))</f>
        <v/>
      </c>
      <c r="OB139">
        <f>IF(NP139=5,"MATCH_ODDS",IF(AND(NW139=5),"MATCH_ODDS",""))</f>
        <v/>
      </c>
      <c r="OC139">
        <f>IF(NP139=5,"LAY",IF(AND(NW139=5),"BACK",""))</f>
        <v/>
      </c>
    </row>
    <row r="140" ht="16.5" customHeight="1" thickBot="1" thickTop="1">
      <c r="A140" s="2" t="n"/>
      <c r="KN140" s="1">
        <f>IF(INDEX(#REF!,MATCH('HT 0-1'!D140,#REF!,0))=INDEX(#REF!,MATCH('HT 0-1'!D140,#REF!,0)),INDEX(#REF!,MATCH('HT 0-1'!D140,#REF!,0)),"ERROR")</f>
        <v/>
      </c>
      <c r="KO140" s="1">
        <f>IF(INDEX(#REF!,MATCH('HT 0-1'!E140,#REF!,0))=INDEX(#REF!,MATCH('HT 0-1'!E140,#REF!,0)),INDEX(#REF!,MATCH('HT 0-1'!E140,#REF!,0)),"ERROR")</f>
        <v/>
      </c>
      <c r="KP140" s="1">
        <f>KN140&amp;" v "&amp;KO140</f>
        <v/>
      </c>
      <c r="KQ140">
        <f>B140&amp;"_"&amp;C140</f>
        <v/>
      </c>
      <c r="KR140" s="1">
        <f>IF((HW140/KK140)&lt;0.335,"G",IF((HW140/KK140)&gt;0.67,"R","A"))</f>
        <v/>
      </c>
      <c r="KS140" s="1">
        <f>IF((HX140/KK140)&lt;0.335,"G",IF((HX140/KK140)&gt;0.67,"R","A"))</f>
        <v/>
      </c>
      <c r="KT140" s="1">
        <f>IF((IH140/KK140)&lt;0.335,"G",IF((IH140/KK140)&gt;0.67,"R","A"))</f>
        <v/>
      </c>
      <c r="KU140" s="1">
        <f>IF((II140/KK140)&lt;0.335,"G",IF((II140/KK140)&gt;0.67,"R","A"))</f>
        <v/>
      </c>
      <c r="KV140" s="1">
        <f>IF((HZ140/KK140)&lt;0.335,"G",IF((HZ140/KK140)&gt;0.67,"R","A"))</f>
        <v/>
      </c>
      <c r="KW140" s="1">
        <f>IF((HY140/KK140)&lt;0.335,"G",IF((HY140/KK140)&gt;0.67,"R","A"))</f>
        <v/>
      </c>
      <c r="KX140" s="1">
        <f>IF((IK140/KK140)&lt;0.335,"G",IF((IK140/KK140)&gt;0.67,"R","A"))</f>
        <v/>
      </c>
      <c r="KY140" s="1">
        <f>IF((IJ140/KK140)&lt;0.335,"G",IF((IJ140/KK140)&gt;0.67,"R","A"))</f>
        <v/>
      </c>
      <c r="KZ140" s="1">
        <f>IF((HQ140/KK140)&lt;0.335,"G",IF((HQ140/KK140)&gt;0.67,"R","A"))</f>
        <v/>
      </c>
      <c r="LA140" s="1">
        <f>IF((IB140/KK140)&lt;0.335,"G",IF((IB140/KK140)&gt;0.67,"R","A"))</f>
        <v/>
      </c>
      <c r="LB140">
        <f>IF(LQ140="0-1",INDEX(Scrape!#REF!,MATCH('HT 0-1'!KP140,Scrape!$B:$B,0)),"")</f>
        <v/>
      </c>
      <c r="LC140">
        <f>IF(LQ140="0-1",INDEX(Scrape!$A:$A,MATCH('HT 0-1'!KP140,Scrape!$B:$B,0)),"")</f>
        <v/>
      </c>
      <c r="LD140">
        <f>IF(LQ140="0-1",INDEX(Scrape!$B:$B,MATCH('HT 0-1'!KP140,Scrape!$B:$B,0)),"")</f>
        <v/>
      </c>
      <c r="LE140">
        <f>IF(LQ140="0-1",INDEX(Scrape!$C:$C,MATCH('HT 0-1'!KP140,Scrape!$B:$B,0)),"")</f>
        <v/>
      </c>
      <c r="LF140">
        <f>IF(LQ140="0-1",INDEX(Scrape!$D:$D,MATCH('HT 0-1'!KP140,Scrape!$B:$B,0)),"")</f>
        <v/>
      </c>
      <c r="LG140">
        <f>IF(LQ140="0-1",INDEX(Scrape!$E:$E,MATCH('HT 0-1'!KP140,Scrape!$B:$B,0)),"")</f>
        <v/>
      </c>
      <c r="LH140">
        <f>IF(LQ140="0-1",INDEX(Scrape!$F:$F,MATCH('HT 0-1'!KP140,Scrape!$B:$B,0)),"")</f>
        <v/>
      </c>
      <c r="LI140">
        <f>IF(LQ140="0-1",INDEX(Scrape!$G:$G,MATCH('HT 0-1'!KP140,Scrape!$B:$B,0)),"")</f>
        <v/>
      </c>
      <c r="LJ140">
        <f>IF(LQ140="0-1",INDEX(Scrape!$H:$H,MATCH('HT 0-1'!KP140,Scrape!$B:$B,0)),"")</f>
        <v/>
      </c>
      <c r="LK140">
        <f>IF(LQ140="0-1",INDEX(Scrape!$I:$I,MATCH('HT 0-1'!KP140,Scrape!$B:$B,0)),"")</f>
        <v/>
      </c>
      <c r="LL140">
        <f>IF(LQ140="0-1",INDEX(Scrape!$J:$J,MATCH('HT 0-1'!KP140,Scrape!$B:$B,0)),"")</f>
        <v/>
      </c>
      <c r="LM140">
        <f>IF(LQ140="0-1",INDEX(Scrape!$K:$K,MATCH('HT 0-1'!KP140,Scrape!$B:$B,0)),"")</f>
        <v/>
      </c>
      <c r="LN140">
        <f>IF(LQ140="0-1",INDEX(Scrape!$L:$L,MATCH('HT 0-1'!KP140,Scrape!$B:$B,0)),"")</f>
        <v/>
      </c>
      <c r="LO140">
        <f>IF(LQ140="0-1",INDEX(Scrape!$M:$M,MATCH('HT 0-1'!KP140,Scrape!$B:$B,0)),"")</f>
        <v/>
      </c>
      <c r="LP140">
        <f>IF(LQ140="0-1",INDEX(Scrape!$N:$N,MATCH('HT 0-1'!KP140,Scrape!$B:$B,0)),"")</f>
        <v/>
      </c>
      <c r="LQ140">
        <f>INDEX(Scrape!$O:$O,MATCH('HT 0-1'!KP140,Scrape!$B:$B,0))</f>
        <v/>
      </c>
      <c r="LR140">
        <f>(1/LJ140)+(1/LI140)+(1/LH140)</f>
        <v/>
      </c>
      <c r="LS140">
        <f>(1/LG140)+(1/LF140)+(1/LE140)</f>
        <v/>
      </c>
      <c r="LT140" s="8">
        <f>IF(INDEX(#REF!,MATCH(KQ140,#REF!,0))=INDEX(#REF!,MATCH(KQ140,#REF!,0)),INDEX(#REF!,MATCH(KQ140,#REF!,0)),"ERROR")</f>
        <v/>
      </c>
      <c r="LU140" s="4">
        <f>IF(KR140="G",2,IF(KR140="R",0.5,IF(KR140="A",1)))</f>
        <v/>
      </c>
      <c r="LV140" s="4">
        <f>IF(KS140="G",0.5,IF(KS140="R",2,IF(KS140="A",1)))</f>
        <v/>
      </c>
      <c r="LW140" s="4">
        <f>IF(KT140="G",2,IF(KT140="R",0.5,IF(KT140="A",1)))</f>
        <v/>
      </c>
      <c r="LX140" s="4">
        <f>IF(KU140="G",0.5,IF(KU140="R",2,IF(KU140="A",1)))</f>
        <v/>
      </c>
      <c r="LY140" s="7">
        <f>(LK140*(LU140+LX140)+(LL140*(LU140+LX140)))</f>
        <v/>
      </c>
      <c r="LZ140" s="7">
        <f>(LN140*(LV140+LW140)+(LO140*(LV140+LW140)))</f>
        <v/>
      </c>
      <c r="MA140" s="11">
        <f>LY140-LZ140</f>
        <v/>
      </c>
      <c r="MB140" s="5">
        <f>MA140+2</f>
        <v/>
      </c>
      <c r="MC140" s="6">
        <f>MA140-2</f>
        <v/>
      </c>
      <c r="MD140" s="4">
        <f>LE140</f>
        <v/>
      </c>
      <c r="ME140" s="9">
        <f>IF(MD140=0,1000,MD140+0.75)</f>
        <v/>
      </c>
      <c r="MF140" s="10">
        <f>IF(MD140=0,0,MD140-0.75)</f>
        <v/>
      </c>
      <c r="MG140" s="4">
        <f>((LM140*(LU140+LX140))-((LP140*(LV140+LW140))))</f>
        <v/>
      </c>
      <c r="MH140" s="9">
        <f>MG140*1.2</f>
        <v/>
      </c>
      <c r="MI140" s="10">
        <f>MG140*0.8</f>
        <v/>
      </c>
      <c r="MJ140">
        <f>IFERROR(NX140,"")</f>
        <v/>
      </c>
      <c r="MK140">
        <f>IFERROR(NY140,"")</f>
        <v/>
      </c>
      <c r="ML140">
        <f>IFERROR(NZ140,"")</f>
        <v/>
      </c>
      <c r="MM140">
        <f>IFERROR(OA140,"")</f>
        <v/>
      </c>
      <c r="MN140">
        <f>IFERROR(OB140,"")</f>
        <v/>
      </c>
      <c r="MO140">
        <f>IFERROR(OC140,"")</f>
        <v/>
      </c>
      <c r="MP140" s="1">
        <f>COUNTIFS(#REF!,LT140,#REF!,1,#REF!,"&gt;="&amp;MC140,#REF!,"&lt;="&amp;MB140,#REF!,"&lt;="&amp;ME140,#REF!,"&gt;="&amp;MF140,#REF!,"="&amp;KV140,#REF!,"="&amp;KX140)</f>
        <v/>
      </c>
      <c r="MQ140" s="1">
        <f>COUNTIFS(#REF!,LT140,#REF!,0,#REF!,"&gt;="&amp;MC140,#REF!,"&lt;="&amp;MB140,#REF!,"&lt;="&amp;ME140,#REF!,"&gt;="&amp;MF140,#REF!,"="&amp;KV140,#REF!,"="&amp;KX140)</f>
        <v/>
      </c>
      <c r="MR140" s="1">
        <f>COUNTIFS(#REF!,LT140,#REF!,1,#REF!,"&gt;="&amp;MC140,#REF!,"&lt;="&amp;MB140,#REF!,"&lt;="&amp;ME140,#REF!,"&gt;="&amp;MF140,#REF!,"="&amp;KW140,#REF!,"="&amp;KY140)</f>
        <v/>
      </c>
      <c r="MS140" s="1">
        <f>COUNTIFS(#REF!,LT140,#REF!,0,#REF!,"&gt;="&amp;MC140,#REF!,"&lt;="&amp;MB140,#REF!,"&lt;="&amp;ME140,#REF!,"&gt;="&amp;MF140,#REF!,"="&amp;KW140,#REF!,"="&amp;KY140)</f>
        <v/>
      </c>
      <c r="MT140" s="1">
        <f>COUNTIFS(#REF!,LT140,#REF!,1,#REF!,"&gt;="&amp;MI140,#REF!,"&lt;="&amp;MH140,#REF!,"&lt;="&amp;ME140,#REF!,"&gt;="&amp;MF140)</f>
        <v/>
      </c>
      <c r="MU140" s="1">
        <f>COUNTIFS(#REF!,LT140,#REF!,0,#REF!,"&gt;="&amp;MI140,#REF!,"&lt;="&amp;MH140,#REF!,"&lt;="&amp;ME140,#REF!,"&gt;="&amp;MF140)</f>
        <v/>
      </c>
      <c r="MV140" s="1">
        <f>COUNTIFS(#REF!,LT140,#REF!,1,#REF!,"&gt;="&amp;MI140,#REF!,"&lt;="&amp;MH140,#REF!,"="&amp;KZ140,#REF!,"="&amp;LA140,#REF!,"&lt;="&amp;ME140,#REF!,"&gt;="&amp;MF140)</f>
        <v/>
      </c>
      <c r="MW140" s="1">
        <f>COUNTIFS(#REF!,LT140,#REF!,0,#REF!,"&gt;="&amp;MI140,#REF!,"&lt;="&amp;MH140,#REF!,"="&amp;KZ140,#REF!,"="&amp;LA140,#REF!,"&lt;="&amp;ME140,#REF!,"&gt;="&amp;MF140)</f>
        <v/>
      </c>
      <c r="MX140" s="1">
        <f>COUNTIFS(#REF!,LT140,#REF!,1,#REF!,"&gt;="&amp;MC140,#REF!,"&lt;="&amp;MB140,#REF!,"&lt;="&amp;ME140,#REF!,"&gt;="&amp;MF140)</f>
        <v/>
      </c>
      <c r="MY140" s="1">
        <f>COUNTIFS(#REF!,LT140,#REF!,0,#REF!,"&gt;="&amp;MC140,#REF!,"&lt;="&amp;MB140,#REF!,"&lt;="&amp;ME140,#REF!,"&gt;="&amp;MF140)</f>
        <v/>
      </c>
      <c r="MZ140" s="1">
        <f>COUNTIFS(#REF!,LT140,#REF!,1,#REF!,"&lt;="&amp;ME140,#REF!,"&gt;="&amp;MF140,#REF!,"="&amp;KV140,#REF!,"="&amp;KX140)</f>
        <v/>
      </c>
      <c r="NA140" s="1">
        <f>COUNTIFS(#REF!,LT140,#REF!,0,#REF!,"&lt;="&amp;ME140,#REF!,"&gt;="&amp;MF140,#REF!,"="&amp;KV140,#REF!,"="&amp;KX140)</f>
        <v/>
      </c>
      <c r="NB140" s="1">
        <f>COUNTIFS(#REF!,LT140,#REF!,1,#REF!,"&lt;="&amp;ME140,#REF!,"&gt;="&amp;MF140,#REF!,"="&amp;KW140,#REF!,"="&amp;KY140)</f>
        <v/>
      </c>
      <c r="NC140" s="1">
        <f>COUNTIFS(#REF!,LT140,#REF!,0,#REF!,"&lt;="&amp;ME140,#REF!,"&gt;="&amp;MF140,#REF!,"="&amp;KW140,#REF!,"="&amp;KY140)</f>
        <v/>
      </c>
      <c r="ND140" s="1">
        <f>MP140+MR140+MT140+MV140+MX140+MZ140+NB140</f>
        <v/>
      </c>
      <c r="NE140" s="1">
        <f>MQ140+MS140+MU140+MW140+MY140+NA140+NC140</f>
        <v/>
      </c>
      <c r="NF140" s="1">
        <f>ND140+NE140</f>
        <v/>
      </c>
      <c r="NG140" s="33">
        <f>ND140/(ND140+NE140)</f>
        <v/>
      </c>
      <c r="NH140" s="3">
        <f>1/NG140</f>
        <v/>
      </c>
      <c r="NI140" s="1">
        <f>LI140</f>
        <v/>
      </c>
      <c r="NJ140" s="79">
        <f>((1-NG140)*(1/(NI140-1))*0.98-(NG140*1))</f>
        <v/>
      </c>
      <c r="NK140" s="34">
        <f>IF(LR140&lt;0.9,0,IF(AND(LR140&gt;1.1),0,1))</f>
        <v/>
      </c>
      <c r="NL140" s="34">
        <f>IF(LS140&lt;0.9,0,IF(AND(LS140&gt;1.1),0,1))</f>
        <v/>
      </c>
      <c r="NM140" s="32">
        <f>IF(NF140&gt;99,1,0)</f>
        <v/>
      </c>
      <c r="NN140" s="32">
        <f>IF(NJ140&gt;0.0799,1,0)</f>
        <v/>
      </c>
      <c r="NO140" s="32">
        <f>IF(NJ140&gt;NQ140,1,0)</f>
        <v/>
      </c>
      <c r="NP140" s="32">
        <f>NM140+NN140+NO140+NK140+NL140</f>
        <v/>
      </c>
      <c r="NQ140" s="79">
        <f>(((100*NG140)*(NI140-1)*0.98)-((1-NG140)*100))/100</f>
        <v/>
      </c>
      <c r="NR140" s="34">
        <f>IF(LR140&lt;0.9,0,IF(AND(LR140&gt;1.1),0,1))</f>
        <v/>
      </c>
      <c r="NS140" s="34">
        <f>IF(LS140&lt;0.9,0,IF(AND(LS140&gt;1.1),0,1))</f>
        <v/>
      </c>
      <c r="NT140" s="32">
        <f>IF(NF140&gt;99,1,0)</f>
        <v/>
      </c>
      <c r="NU140" s="32">
        <f>IF(NQ140&gt;0.0799,1,0)</f>
        <v/>
      </c>
      <c r="NV140" s="32">
        <f>IF(NQ140&gt;NJ140,1,0)</f>
        <v/>
      </c>
      <c r="NW140" s="32">
        <f>NT140+NU140+NV140+NR140+NS140</f>
        <v/>
      </c>
      <c r="NX140">
        <f>IF(NP140=5,"LayAway0-1",IF(AND(NW140=5),"BackAway0-1",""))</f>
        <v/>
      </c>
      <c r="NY140">
        <f>IF(NP140=5,KO140,IF(AND(NW140=5),KO140,""))</f>
        <v/>
      </c>
      <c r="NZ140">
        <f>IF(NP140=5,"Match Odds",IF(AND(NW140=5),"Match Odds",""))</f>
        <v/>
      </c>
      <c r="OA140">
        <f>IF(NP140=5,KP140,IF(AND(NW140=5),KP140,""))</f>
        <v/>
      </c>
      <c r="OB140">
        <f>IF(NP140=5,"MATCH_ODDS",IF(AND(NW140=5),"MATCH_ODDS",""))</f>
        <v/>
      </c>
      <c r="OC140">
        <f>IF(NP140=5,"LAY",IF(AND(NW140=5),"BACK",""))</f>
        <v/>
      </c>
    </row>
    <row r="141" ht="16.5" customHeight="1" thickBot="1" thickTop="1">
      <c r="A141" s="2" t="n"/>
      <c r="KN141" s="1">
        <f>IF(INDEX(#REF!,MATCH('HT 0-1'!D141,#REF!,0))=INDEX(#REF!,MATCH('HT 0-1'!D141,#REF!,0)),INDEX(#REF!,MATCH('HT 0-1'!D141,#REF!,0)),"ERROR")</f>
        <v/>
      </c>
      <c r="KO141" s="1">
        <f>IF(INDEX(#REF!,MATCH('HT 0-1'!E141,#REF!,0))=INDEX(#REF!,MATCH('HT 0-1'!E141,#REF!,0)),INDEX(#REF!,MATCH('HT 0-1'!E141,#REF!,0)),"ERROR")</f>
        <v/>
      </c>
      <c r="KP141" s="1">
        <f>KN141&amp;" v "&amp;KO141</f>
        <v/>
      </c>
      <c r="KQ141">
        <f>B141&amp;"_"&amp;C141</f>
        <v/>
      </c>
      <c r="KR141" s="1">
        <f>IF((HW141/KK141)&lt;0.335,"G",IF((HW141/KK141)&gt;0.67,"R","A"))</f>
        <v/>
      </c>
      <c r="KS141" s="1">
        <f>IF((HX141/KK141)&lt;0.335,"G",IF((HX141/KK141)&gt;0.67,"R","A"))</f>
        <v/>
      </c>
      <c r="KT141" s="1">
        <f>IF((IH141/KK141)&lt;0.335,"G",IF((IH141/KK141)&gt;0.67,"R","A"))</f>
        <v/>
      </c>
      <c r="KU141" s="1">
        <f>IF((II141/KK141)&lt;0.335,"G",IF((II141/KK141)&gt;0.67,"R","A"))</f>
        <v/>
      </c>
      <c r="KV141" s="1">
        <f>IF((HZ141/KK141)&lt;0.335,"G",IF((HZ141/KK141)&gt;0.67,"R","A"))</f>
        <v/>
      </c>
      <c r="KW141" s="1">
        <f>IF((HY141/KK141)&lt;0.335,"G",IF((HY141/KK141)&gt;0.67,"R","A"))</f>
        <v/>
      </c>
      <c r="KX141" s="1">
        <f>IF((IK141/KK141)&lt;0.335,"G",IF((IK141/KK141)&gt;0.67,"R","A"))</f>
        <v/>
      </c>
      <c r="KY141" s="1">
        <f>IF((IJ141/KK141)&lt;0.335,"G",IF((IJ141/KK141)&gt;0.67,"R","A"))</f>
        <v/>
      </c>
      <c r="KZ141" s="1">
        <f>IF((HQ141/KK141)&lt;0.335,"G",IF((HQ141/KK141)&gt;0.67,"R","A"))</f>
        <v/>
      </c>
      <c r="LA141" s="1">
        <f>IF((IB141/KK141)&lt;0.335,"G",IF((IB141/KK141)&gt;0.67,"R","A"))</f>
        <v/>
      </c>
      <c r="LB141">
        <f>IF(LQ141="0-1",INDEX(Scrape!#REF!,MATCH('HT 0-1'!KP141,Scrape!$B:$B,0)),"")</f>
        <v/>
      </c>
      <c r="LC141">
        <f>IF(LQ141="0-1",INDEX(Scrape!$A:$A,MATCH('HT 0-1'!KP141,Scrape!$B:$B,0)),"")</f>
        <v/>
      </c>
      <c r="LD141">
        <f>IF(LQ141="0-1",INDEX(Scrape!$B:$B,MATCH('HT 0-1'!KP141,Scrape!$B:$B,0)),"")</f>
        <v/>
      </c>
      <c r="LE141">
        <f>IF(LQ141="0-1",INDEX(Scrape!$C:$C,MATCH('HT 0-1'!KP141,Scrape!$B:$B,0)),"")</f>
        <v/>
      </c>
      <c r="LF141">
        <f>IF(LQ141="0-1",INDEX(Scrape!$D:$D,MATCH('HT 0-1'!KP141,Scrape!$B:$B,0)),"")</f>
        <v/>
      </c>
      <c r="LG141">
        <f>IF(LQ141="0-1",INDEX(Scrape!$E:$E,MATCH('HT 0-1'!KP141,Scrape!$B:$B,0)),"")</f>
        <v/>
      </c>
      <c r="LH141">
        <f>IF(LQ141="0-1",INDEX(Scrape!$F:$F,MATCH('HT 0-1'!KP141,Scrape!$B:$B,0)),"")</f>
        <v/>
      </c>
      <c r="LI141">
        <f>IF(LQ141="0-1",INDEX(Scrape!$G:$G,MATCH('HT 0-1'!KP141,Scrape!$B:$B,0)),"")</f>
        <v/>
      </c>
      <c r="LJ141">
        <f>IF(LQ141="0-1",INDEX(Scrape!$H:$H,MATCH('HT 0-1'!KP141,Scrape!$B:$B,0)),"")</f>
        <v/>
      </c>
      <c r="LK141">
        <f>IF(LQ141="0-1",INDEX(Scrape!$I:$I,MATCH('HT 0-1'!KP141,Scrape!$B:$B,0)),"")</f>
        <v/>
      </c>
      <c r="LL141">
        <f>IF(LQ141="0-1",INDEX(Scrape!$J:$J,MATCH('HT 0-1'!KP141,Scrape!$B:$B,0)),"")</f>
        <v/>
      </c>
      <c r="LM141">
        <f>IF(LQ141="0-1",INDEX(Scrape!$K:$K,MATCH('HT 0-1'!KP141,Scrape!$B:$B,0)),"")</f>
        <v/>
      </c>
      <c r="LN141">
        <f>IF(LQ141="0-1",INDEX(Scrape!$L:$L,MATCH('HT 0-1'!KP141,Scrape!$B:$B,0)),"")</f>
        <v/>
      </c>
      <c r="LO141">
        <f>IF(LQ141="0-1",INDEX(Scrape!$M:$M,MATCH('HT 0-1'!KP141,Scrape!$B:$B,0)),"")</f>
        <v/>
      </c>
      <c r="LP141">
        <f>IF(LQ141="0-1",INDEX(Scrape!$N:$N,MATCH('HT 0-1'!KP141,Scrape!$B:$B,0)),"")</f>
        <v/>
      </c>
      <c r="LQ141">
        <f>INDEX(Scrape!$O:$O,MATCH('HT 0-1'!KP141,Scrape!$B:$B,0))</f>
        <v/>
      </c>
      <c r="LR141">
        <f>(1/LJ141)+(1/LI141)+(1/LH141)</f>
        <v/>
      </c>
      <c r="LS141">
        <f>(1/LG141)+(1/LF141)+(1/LE141)</f>
        <v/>
      </c>
      <c r="LT141" s="8">
        <f>IF(INDEX(#REF!,MATCH(KQ141,#REF!,0))=INDEX(#REF!,MATCH(KQ141,#REF!,0)),INDEX(#REF!,MATCH(KQ141,#REF!,0)),"ERROR")</f>
        <v/>
      </c>
      <c r="LU141" s="4">
        <f>IF(KR141="G",2,IF(KR141="R",0.5,IF(KR141="A",1)))</f>
        <v/>
      </c>
      <c r="LV141" s="4">
        <f>IF(KS141="G",0.5,IF(KS141="R",2,IF(KS141="A",1)))</f>
        <v/>
      </c>
      <c r="LW141" s="4">
        <f>IF(KT141="G",2,IF(KT141="R",0.5,IF(KT141="A",1)))</f>
        <v/>
      </c>
      <c r="LX141" s="4">
        <f>IF(KU141="G",0.5,IF(KU141="R",2,IF(KU141="A",1)))</f>
        <v/>
      </c>
      <c r="LY141" s="7">
        <f>(LK141*(LU141+LX141)+(LL141*(LU141+LX141)))</f>
        <v/>
      </c>
      <c r="LZ141" s="7">
        <f>(LN141*(LV141+LW141)+(LO141*(LV141+LW141)))</f>
        <v/>
      </c>
      <c r="MA141" s="11">
        <f>LY141-LZ141</f>
        <v/>
      </c>
      <c r="MB141" s="5">
        <f>MA141+2</f>
        <v/>
      </c>
      <c r="MC141" s="6">
        <f>MA141-2</f>
        <v/>
      </c>
      <c r="MD141" s="4">
        <f>LE141</f>
        <v/>
      </c>
      <c r="ME141" s="9">
        <f>IF(MD141=0,1000,MD141+0.75)</f>
        <v/>
      </c>
      <c r="MF141" s="10">
        <f>IF(MD141=0,0,MD141-0.75)</f>
        <v/>
      </c>
      <c r="MG141" s="4">
        <f>((LM141*(LU141+LX141))-((LP141*(LV141+LW141))))</f>
        <v/>
      </c>
      <c r="MH141" s="9">
        <f>MG141*1.2</f>
        <v/>
      </c>
      <c r="MI141" s="10">
        <f>MG141*0.8</f>
        <v/>
      </c>
      <c r="MJ141">
        <f>IFERROR(NX141,"")</f>
        <v/>
      </c>
      <c r="MK141">
        <f>IFERROR(NY141,"")</f>
        <v/>
      </c>
      <c r="ML141">
        <f>IFERROR(NZ141,"")</f>
        <v/>
      </c>
      <c r="MM141">
        <f>IFERROR(OA141,"")</f>
        <v/>
      </c>
      <c r="MN141">
        <f>IFERROR(OB141,"")</f>
        <v/>
      </c>
      <c r="MO141">
        <f>IFERROR(OC141,"")</f>
        <v/>
      </c>
      <c r="MP141" s="1">
        <f>COUNTIFS(#REF!,LT141,#REF!,1,#REF!,"&gt;="&amp;MC141,#REF!,"&lt;="&amp;MB141,#REF!,"&lt;="&amp;ME141,#REF!,"&gt;="&amp;MF141,#REF!,"="&amp;KV141,#REF!,"="&amp;KX141)</f>
        <v/>
      </c>
      <c r="MQ141" s="1">
        <f>COUNTIFS(#REF!,LT141,#REF!,0,#REF!,"&gt;="&amp;MC141,#REF!,"&lt;="&amp;MB141,#REF!,"&lt;="&amp;ME141,#REF!,"&gt;="&amp;MF141,#REF!,"="&amp;KV141,#REF!,"="&amp;KX141)</f>
        <v/>
      </c>
      <c r="MR141" s="1">
        <f>COUNTIFS(#REF!,LT141,#REF!,1,#REF!,"&gt;="&amp;MC141,#REF!,"&lt;="&amp;MB141,#REF!,"&lt;="&amp;ME141,#REF!,"&gt;="&amp;MF141,#REF!,"="&amp;KW141,#REF!,"="&amp;KY141)</f>
        <v/>
      </c>
      <c r="MS141" s="1">
        <f>COUNTIFS(#REF!,LT141,#REF!,0,#REF!,"&gt;="&amp;MC141,#REF!,"&lt;="&amp;MB141,#REF!,"&lt;="&amp;ME141,#REF!,"&gt;="&amp;MF141,#REF!,"="&amp;KW141,#REF!,"="&amp;KY141)</f>
        <v/>
      </c>
      <c r="MT141" s="1">
        <f>COUNTIFS(#REF!,LT141,#REF!,1,#REF!,"&gt;="&amp;MI141,#REF!,"&lt;="&amp;MH141,#REF!,"&lt;="&amp;ME141,#REF!,"&gt;="&amp;MF141)</f>
        <v/>
      </c>
      <c r="MU141" s="1">
        <f>COUNTIFS(#REF!,LT141,#REF!,0,#REF!,"&gt;="&amp;MI141,#REF!,"&lt;="&amp;MH141,#REF!,"&lt;="&amp;ME141,#REF!,"&gt;="&amp;MF141)</f>
        <v/>
      </c>
      <c r="MV141" s="1">
        <f>COUNTIFS(#REF!,LT141,#REF!,1,#REF!,"&gt;="&amp;MI141,#REF!,"&lt;="&amp;MH141,#REF!,"="&amp;KZ141,#REF!,"="&amp;LA141,#REF!,"&lt;="&amp;ME141,#REF!,"&gt;="&amp;MF141)</f>
        <v/>
      </c>
      <c r="MW141" s="1">
        <f>COUNTIFS(#REF!,LT141,#REF!,0,#REF!,"&gt;="&amp;MI141,#REF!,"&lt;="&amp;MH141,#REF!,"="&amp;KZ141,#REF!,"="&amp;LA141,#REF!,"&lt;="&amp;ME141,#REF!,"&gt;="&amp;MF141)</f>
        <v/>
      </c>
      <c r="MX141" s="1">
        <f>COUNTIFS(#REF!,LT141,#REF!,1,#REF!,"&gt;="&amp;MC141,#REF!,"&lt;="&amp;MB141,#REF!,"&lt;="&amp;ME141,#REF!,"&gt;="&amp;MF141)</f>
        <v/>
      </c>
      <c r="MY141" s="1">
        <f>COUNTIFS(#REF!,LT141,#REF!,0,#REF!,"&gt;="&amp;MC141,#REF!,"&lt;="&amp;MB141,#REF!,"&lt;="&amp;ME141,#REF!,"&gt;="&amp;MF141)</f>
        <v/>
      </c>
      <c r="MZ141" s="1">
        <f>COUNTIFS(#REF!,LT141,#REF!,1,#REF!,"&lt;="&amp;ME141,#REF!,"&gt;="&amp;MF141,#REF!,"="&amp;KV141,#REF!,"="&amp;KX141)</f>
        <v/>
      </c>
      <c r="NA141" s="1">
        <f>COUNTIFS(#REF!,LT141,#REF!,0,#REF!,"&lt;="&amp;ME141,#REF!,"&gt;="&amp;MF141,#REF!,"="&amp;KV141,#REF!,"="&amp;KX141)</f>
        <v/>
      </c>
      <c r="NB141" s="1">
        <f>COUNTIFS(#REF!,LT141,#REF!,1,#REF!,"&lt;="&amp;ME141,#REF!,"&gt;="&amp;MF141,#REF!,"="&amp;KW141,#REF!,"="&amp;KY141)</f>
        <v/>
      </c>
      <c r="NC141" s="1">
        <f>COUNTIFS(#REF!,LT141,#REF!,0,#REF!,"&lt;="&amp;ME141,#REF!,"&gt;="&amp;MF141,#REF!,"="&amp;KW141,#REF!,"="&amp;KY141)</f>
        <v/>
      </c>
      <c r="ND141" s="1">
        <f>MP141+MR141+MT141+MV141+MX141+MZ141+NB141</f>
        <v/>
      </c>
      <c r="NE141" s="1">
        <f>MQ141+MS141+MU141+MW141+MY141+NA141+NC141</f>
        <v/>
      </c>
      <c r="NF141" s="1">
        <f>ND141+NE141</f>
        <v/>
      </c>
      <c r="NG141" s="33">
        <f>ND141/(ND141+NE141)</f>
        <v/>
      </c>
      <c r="NH141" s="3">
        <f>1/NG141</f>
        <v/>
      </c>
      <c r="NI141" s="1">
        <f>LI141</f>
        <v/>
      </c>
      <c r="NJ141" s="79">
        <f>((1-NG141)*(1/(NI141-1))*0.98-(NG141*1))</f>
        <v/>
      </c>
      <c r="NK141" s="34">
        <f>IF(LR141&lt;0.9,0,IF(AND(LR141&gt;1.1),0,1))</f>
        <v/>
      </c>
      <c r="NL141" s="34">
        <f>IF(LS141&lt;0.9,0,IF(AND(LS141&gt;1.1),0,1))</f>
        <v/>
      </c>
      <c r="NM141" s="32">
        <f>IF(NF141&gt;99,1,0)</f>
        <v/>
      </c>
      <c r="NN141" s="32">
        <f>IF(NJ141&gt;0.0799,1,0)</f>
        <v/>
      </c>
      <c r="NO141" s="32">
        <f>IF(NJ141&gt;NQ141,1,0)</f>
        <v/>
      </c>
      <c r="NP141" s="32">
        <f>NM141+NN141+NO141+NK141+NL141</f>
        <v/>
      </c>
      <c r="NQ141" s="79">
        <f>(((100*NG141)*(NI141-1)*0.98)-((1-NG141)*100))/100</f>
        <v/>
      </c>
      <c r="NR141" s="34">
        <f>IF(LR141&lt;0.9,0,IF(AND(LR141&gt;1.1),0,1))</f>
        <v/>
      </c>
      <c r="NS141" s="34">
        <f>IF(LS141&lt;0.9,0,IF(AND(LS141&gt;1.1),0,1))</f>
        <v/>
      </c>
      <c r="NT141" s="32">
        <f>IF(NF141&gt;99,1,0)</f>
        <v/>
      </c>
      <c r="NU141" s="32">
        <f>IF(NQ141&gt;0.0799,1,0)</f>
        <v/>
      </c>
      <c r="NV141" s="32">
        <f>IF(NQ141&gt;NJ141,1,0)</f>
        <v/>
      </c>
      <c r="NW141" s="32">
        <f>NT141+NU141+NV141+NR141+NS141</f>
        <v/>
      </c>
      <c r="NX141">
        <f>IF(NP141=5,"LayAway0-1",IF(AND(NW141=5),"BackAway0-1",""))</f>
        <v/>
      </c>
      <c r="NY141">
        <f>IF(NP141=5,KO141,IF(AND(NW141=5),KO141,""))</f>
        <v/>
      </c>
      <c r="NZ141">
        <f>IF(NP141=5,"Match Odds",IF(AND(NW141=5),"Match Odds",""))</f>
        <v/>
      </c>
      <c r="OA141">
        <f>IF(NP141=5,KP141,IF(AND(NW141=5),KP141,""))</f>
        <v/>
      </c>
      <c r="OB141">
        <f>IF(NP141=5,"MATCH_ODDS",IF(AND(NW141=5),"MATCH_ODDS",""))</f>
        <v/>
      </c>
      <c r="OC141">
        <f>IF(NP141=5,"LAY",IF(AND(NW141=5),"BACK",""))</f>
        <v/>
      </c>
    </row>
    <row r="142" ht="16.5" customHeight="1" thickBot="1" thickTop="1">
      <c r="A142" s="2" t="n"/>
      <c r="KN142" s="1">
        <f>IF(INDEX(#REF!,MATCH('HT 0-1'!D142,#REF!,0))=INDEX(#REF!,MATCH('HT 0-1'!D142,#REF!,0)),INDEX(#REF!,MATCH('HT 0-1'!D142,#REF!,0)),"ERROR")</f>
        <v/>
      </c>
      <c r="KO142" s="1">
        <f>IF(INDEX(#REF!,MATCH('HT 0-1'!E142,#REF!,0))=INDEX(#REF!,MATCH('HT 0-1'!E142,#REF!,0)),INDEX(#REF!,MATCH('HT 0-1'!E142,#REF!,0)),"ERROR")</f>
        <v/>
      </c>
      <c r="KP142" s="1">
        <f>KN142&amp;" v "&amp;KO142</f>
        <v/>
      </c>
      <c r="KQ142">
        <f>B142&amp;"_"&amp;C142</f>
        <v/>
      </c>
      <c r="KR142" s="1">
        <f>IF((HW142/KK142)&lt;0.335,"G",IF((HW142/KK142)&gt;0.67,"R","A"))</f>
        <v/>
      </c>
      <c r="KS142" s="1">
        <f>IF((HX142/KK142)&lt;0.335,"G",IF((HX142/KK142)&gt;0.67,"R","A"))</f>
        <v/>
      </c>
      <c r="KT142" s="1">
        <f>IF((IH142/KK142)&lt;0.335,"G",IF((IH142/KK142)&gt;0.67,"R","A"))</f>
        <v/>
      </c>
      <c r="KU142" s="1">
        <f>IF((II142/KK142)&lt;0.335,"G",IF((II142/KK142)&gt;0.67,"R","A"))</f>
        <v/>
      </c>
      <c r="KV142" s="1">
        <f>IF((HZ142/KK142)&lt;0.335,"G",IF((HZ142/KK142)&gt;0.67,"R","A"))</f>
        <v/>
      </c>
      <c r="KW142" s="1">
        <f>IF((HY142/KK142)&lt;0.335,"G",IF((HY142/KK142)&gt;0.67,"R","A"))</f>
        <v/>
      </c>
      <c r="KX142" s="1">
        <f>IF((IK142/KK142)&lt;0.335,"G",IF((IK142/KK142)&gt;0.67,"R","A"))</f>
        <v/>
      </c>
      <c r="KY142" s="1">
        <f>IF((IJ142/KK142)&lt;0.335,"G",IF((IJ142/KK142)&gt;0.67,"R","A"))</f>
        <v/>
      </c>
      <c r="KZ142" s="1">
        <f>IF((HQ142/KK142)&lt;0.335,"G",IF((HQ142/KK142)&gt;0.67,"R","A"))</f>
        <v/>
      </c>
      <c r="LA142" s="1">
        <f>IF((IB142/KK142)&lt;0.335,"G",IF((IB142/KK142)&gt;0.67,"R","A"))</f>
        <v/>
      </c>
      <c r="LB142">
        <f>IF(LQ142="0-1",INDEX(Scrape!#REF!,MATCH('HT 0-1'!KP142,Scrape!$B:$B,0)),"")</f>
        <v/>
      </c>
      <c r="LC142">
        <f>IF(LQ142="0-1",INDEX(Scrape!$A:$A,MATCH('HT 0-1'!KP142,Scrape!$B:$B,0)),"")</f>
        <v/>
      </c>
      <c r="LD142">
        <f>IF(LQ142="0-1",INDEX(Scrape!$B:$B,MATCH('HT 0-1'!KP142,Scrape!$B:$B,0)),"")</f>
        <v/>
      </c>
      <c r="LE142">
        <f>IF(LQ142="0-1",INDEX(Scrape!$C:$C,MATCH('HT 0-1'!KP142,Scrape!$B:$B,0)),"")</f>
        <v/>
      </c>
      <c r="LF142">
        <f>IF(LQ142="0-1",INDEX(Scrape!$D:$D,MATCH('HT 0-1'!KP142,Scrape!$B:$B,0)),"")</f>
        <v/>
      </c>
      <c r="LG142">
        <f>IF(LQ142="0-1",INDEX(Scrape!$E:$E,MATCH('HT 0-1'!KP142,Scrape!$B:$B,0)),"")</f>
        <v/>
      </c>
      <c r="LH142">
        <f>IF(LQ142="0-1",INDEX(Scrape!$F:$F,MATCH('HT 0-1'!KP142,Scrape!$B:$B,0)),"")</f>
        <v/>
      </c>
      <c r="LI142">
        <f>IF(LQ142="0-1",INDEX(Scrape!$G:$G,MATCH('HT 0-1'!KP142,Scrape!$B:$B,0)),"")</f>
        <v/>
      </c>
      <c r="LJ142">
        <f>IF(LQ142="0-1",INDEX(Scrape!$H:$H,MATCH('HT 0-1'!KP142,Scrape!$B:$B,0)),"")</f>
        <v/>
      </c>
      <c r="LK142">
        <f>IF(LQ142="0-1",INDEX(Scrape!$I:$I,MATCH('HT 0-1'!KP142,Scrape!$B:$B,0)),"")</f>
        <v/>
      </c>
      <c r="LL142">
        <f>IF(LQ142="0-1",INDEX(Scrape!$J:$J,MATCH('HT 0-1'!KP142,Scrape!$B:$B,0)),"")</f>
        <v/>
      </c>
      <c r="LM142">
        <f>IF(LQ142="0-1",INDEX(Scrape!$K:$K,MATCH('HT 0-1'!KP142,Scrape!$B:$B,0)),"")</f>
        <v/>
      </c>
      <c r="LN142">
        <f>IF(LQ142="0-1",INDEX(Scrape!$L:$L,MATCH('HT 0-1'!KP142,Scrape!$B:$B,0)),"")</f>
        <v/>
      </c>
      <c r="LO142">
        <f>IF(LQ142="0-1",INDEX(Scrape!$M:$M,MATCH('HT 0-1'!KP142,Scrape!$B:$B,0)),"")</f>
        <v/>
      </c>
      <c r="LP142">
        <f>IF(LQ142="0-1",INDEX(Scrape!$N:$N,MATCH('HT 0-1'!KP142,Scrape!$B:$B,0)),"")</f>
        <v/>
      </c>
      <c r="LQ142">
        <f>INDEX(Scrape!$O:$O,MATCH('HT 0-1'!KP142,Scrape!$B:$B,0))</f>
        <v/>
      </c>
      <c r="LR142">
        <f>(1/LJ142)+(1/LI142)+(1/LH142)</f>
        <v/>
      </c>
      <c r="LS142">
        <f>(1/LG142)+(1/LF142)+(1/LE142)</f>
        <v/>
      </c>
      <c r="LT142" s="8">
        <f>IF(INDEX(#REF!,MATCH(KQ142,#REF!,0))=INDEX(#REF!,MATCH(KQ142,#REF!,0)),INDEX(#REF!,MATCH(KQ142,#REF!,0)),"ERROR")</f>
        <v/>
      </c>
      <c r="LU142" s="4">
        <f>IF(KR142="G",2,IF(KR142="R",0.5,IF(KR142="A",1)))</f>
        <v/>
      </c>
      <c r="LV142" s="4">
        <f>IF(KS142="G",0.5,IF(KS142="R",2,IF(KS142="A",1)))</f>
        <v/>
      </c>
      <c r="LW142" s="4">
        <f>IF(KT142="G",2,IF(KT142="R",0.5,IF(KT142="A",1)))</f>
        <v/>
      </c>
      <c r="LX142" s="4">
        <f>IF(KU142="G",0.5,IF(KU142="R",2,IF(KU142="A",1)))</f>
        <v/>
      </c>
      <c r="LY142" s="7">
        <f>(LK142*(LU142+LX142)+(LL142*(LU142+LX142)))</f>
        <v/>
      </c>
      <c r="LZ142" s="7">
        <f>(LN142*(LV142+LW142)+(LO142*(LV142+LW142)))</f>
        <v/>
      </c>
      <c r="MA142" s="11">
        <f>LY142-LZ142</f>
        <v/>
      </c>
      <c r="MB142" s="5">
        <f>MA142+2</f>
        <v/>
      </c>
      <c r="MC142" s="6">
        <f>MA142-2</f>
        <v/>
      </c>
      <c r="MD142" s="4">
        <f>LE142</f>
        <v/>
      </c>
      <c r="ME142" s="9">
        <f>IF(MD142=0,1000,MD142+0.75)</f>
        <v/>
      </c>
      <c r="MF142" s="10">
        <f>IF(MD142=0,0,MD142-0.75)</f>
        <v/>
      </c>
      <c r="MG142" s="4">
        <f>((LM142*(LU142+LX142))-((LP142*(LV142+LW142))))</f>
        <v/>
      </c>
      <c r="MH142" s="9">
        <f>MG142*1.2</f>
        <v/>
      </c>
      <c r="MI142" s="10">
        <f>MG142*0.8</f>
        <v/>
      </c>
      <c r="MJ142">
        <f>IFERROR(NX142,"")</f>
        <v/>
      </c>
      <c r="MK142">
        <f>IFERROR(NY142,"")</f>
        <v/>
      </c>
      <c r="ML142">
        <f>IFERROR(NZ142,"")</f>
        <v/>
      </c>
      <c r="MM142">
        <f>IFERROR(OA142,"")</f>
        <v/>
      </c>
      <c r="MN142">
        <f>IFERROR(OB142,"")</f>
        <v/>
      </c>
      <c r="MO142">
        <f>IFERROR(OC142,"")</f>
        <v/>
      </c>
      <c r="MP142" s="1">
        <f>COUNTIFS(#REF!,LT142,#REF!,1,#REF!,"&gt;="&amp;MC142,#REF!,"&lt;="&amp;MB142,#REF!,"&lt;="&amp;ME142,#REF!,"&gt;="&amp;MF142,#REF!,"="&amp;KV142,#REF!,"="&amp;KX142)</f>
        <v/>
      </c>
      <c r="MQ142" s="1">
        <f>COUNTIFS(#REF!,LT142,#REF!,0,#REF!,"&gt;="&amp;MC142,#REF!,"&lt;="&amp;MB142,#REF!,"&lt;="&amp;ME142,#REF!,"&gt;="&amp;MF142,#REF!,"="&amp;KV142,#REF!,"="&amp;KX142)</f>
        <v/>
      </c>
      <c r="MR142" s="1">
        <f>COUNTIFS(#REF!,LT142,#REF!,1,#REF!,"&gt;="&amp;MC142,#REF!,"&lt;="&amp;MB142,#REF!,"&lt;="&amp;ME142,#REF!,"&gt;="&amp;MF142,#REF!,"="&amp;KW142,#REF!,"="&amp;KY142)</f>
        <v/>
      </c>
      <c r="MS142" s="1">
        <f>COUNTIFS(#REF!,LT142,#REF!,0,#REF!,"&gt;="&amp;MC142,#REF!,"&lt;="&amp;MB142,#REF!,"&lt;="&amp;ME142,#REF!,"&gt;="&amp;MF142,#REF!,"="&amp;KW142,#REF!,"="&amp;KY142)</f>
        <v/>
      </c>
      <c r="MT142" s="1">
        <f>COUNTIFS(#REF!,LT142,#REF!,1,#REF!,"&gt;="&amp;MI142,#REF!,"&lt;="&amp;MH142,#REF!,"&lt;="&amp;ME142,#REF!,"&gt;="&amp;MF142)</f>
        <v/>
      </c>
      <c r="MU142" s="1">
        <f>COUNTIFS(#REF!,LT142,#REF!,0,#REF!,"&gt;="&amp;MI142,#REF!,"&lt;="&amp;MH142,#REF!,"&lt;="&amp;ME142,#REF!,"&gt;="&amp;MF142)</f>
        <v/>
      </c>
      <c r="MV142" s="1">
        <f>COUNTIFS(#REF!,LT142,#REF!,1,#REF!,"&gt;="&amp;MI142,#REF!,"&lt;="&amp;MH142,#REF!,"="&amp;KZ142,#REF!,"="&amp;LA142,#REF!,"&lt;="&amp;ME142,#REF!,"&gt;="&amp;MF142)</f>
        <v/>
      </c>
      <c r="MW142" s="1">
        <f>COUNTIFS(#REF!,LT142,#REF!,0,#REF!,"&gt;="&amp;MI142,#REF!,"&lt;="&amp;MH142,#REF!,"="&amp;KZ142,#REF!,"="&amp;LA142,#REF!,"&lt;="&amp;ME142,#REF!,"&gt;="&amp;MF142)</f>
        <v/>
      </c>
      <c r="MX142" s="1">
        <f>COUNTIFS(#REF!,LT142,#REF!,1,#REF!,"&gt;="&amp;MC142,#REF!,"&lt;="&amp;MB142,#REF!,"&lt;="&amp;ME142,#REF!,"&gt;="&amp;MF142)</f>
        <v/>
      </c>
      <c r="MY142" s="1">
        <f>COUNTIFS(#REF!,LT142,#REF!,0,#REF!,"&gt;="&amp;MC142,#REF!,"&lt;="&amp;MB142,#REF!,"&lt;="&amp;ME142,#REF!,"&gt;="&amp;MF142)</f>
        <v/>
      </c>
      <c r="MZ142" s="1">
        <f>COUNTIFS(#REF!,LT142,#REF!,1,#REF!,"&lt;="&amp;ME142,#REF!,"&gt;="&amp;MF142,#REF!,"="&amp;KV142,#REF!,"="&amp;KX142)</f>
        <v/>
      </c>
      <c r="NA142" s="1">
        <f>COUNTIFS(#REF!,LT142,#REF!,0,#REF!,"&lt;="&amp;ME142,#REF!,"&gt;="&amp;MF142,#REF!,"="&amp;KV142,#REF!,"="&amp;KX142)</f>
        <v/>
      </c>
      <c r="NB142" s="1">
        <f>COUNTIFS(#REF!,LT142,#REF!,1,#REF!,"&lt;="&amp;ME142,#REF!,"&gt;="&amp;MF142,#REF!,"="&amp;KW142,#REF!,"="&amp;KY142)</f>
        <v/>
      </c>
      <c r="NC142" s="1">
        <f>COUNTIFS(#REF!,LT142,#REF!,0,#REF!,"&lt;="&amp;ME142,#REF!,"&gt;="&amp;MF142,#REF!,"="&amp;KW142,#REF!,"="&amp;KY142)</f>
        <v/>
      </c>
      <c r="ND142" s="1">
        <f>MP142+MR142+MT142+MV142+MX142+MZ142+NB142</f>
        <v/>
      </c>
      <c r="NE142" s="1">
        <f>MQ142+MS142+MU142+MW142+MY142+NA142+NC142</f>
        <v/>
      </c>
      <c r="NF142" s="1">
        <f>ND142+NE142</f>
        <v/>
      </c>
      <c r="NG142" s="33">
        <f>ND142/(ND142+NE142)</f>
        <v/>
      </c>
      <c r="NH142" s="3">
        <f>1/NG142</f>
        <v/>
      </c>
      <c r="NI142" s="1">
        <f>LI142</f>
        <v/>
      </c>
      <c r="NJ142" s="79">
        <f>((1-NG142)*(1/(NI142-1))*0.98-(NG142*1))</f>
        <v/>
      </c>
      <c r="NK142" s="34">
        <f>IF(LR142&lt;0.9,0,IF(AND(LR142&gt;1.1),0,1))</f>
        <v/>
      </c>
      <c r="NL142" s="34">
        <f>IF(LS142&lt;0.9,0,IF(AND(LS142&gt;1.1),0,1))</f>
        <v/>
      </c>
      <c r="NM142" s="32">
        <f>IF(NF142&gt;99,1,0)</f>
        <v/>
      </c>
      <c r="NN142" s="32">
        <f>IF(NJ142&gt;0.0799,1,0)</f>
        <v/>
      </c>
      <c r="NO142" s="32">
        <f>IF(NJ142&gt;NQ142,1,0)</f>
        <v/>
      </c>
      <c r="NP142" s="32">
        <f>NM142+NN142+NO142+NK142+NL142</f>
        <v/>
      </c>
      <c r="NQ142" s="79">
        <f>(((100*NG142)*(NI142-1)*0.98)-((1-NG142)*100))/100</f>
        <v/>
      </c>
      <c r="NR142" s="34">
        <f>IF(LR142&lt;0.9,0,IF(AND(LR142&gt;1.1),0,1))</f>
        <v/>
      </c>
      <c r="NS142" s="34">
        <f>IF(LS142&lt;0.9,0,IF(AND(LS142&gt;1.1),0,1))</f>
        <v/>
      </c>
      <c r="NT142" s="32">
        <f>IF(NF142&gt;99,1,0)</f>
        <v/>
      </c>
      <c r="NU142" s="32">
        <f>IF(NQ142&gt;0.0799,1,0)</f>
        <v/>
      </c>
      <c r="NV142" s="32">
        <f>IF(NQ142&gt;NJ142,1,0)</f>
        <v/>
      </c>
      <c r="NW142" s="32">
        <f>NT142+NU142+NV142+NR142+NS142</f>
        <v/>
      </c>
      <c r="NX142">
        <f>IF(NP142=5,"LayAway0-1",IF(AND(NW142=5),"BackAway0-1",""))</f>
        <v/>
      </c>
      <c r="NY142">
        <f>IF(NP142=5,KO142,IF(AND(NW142=5),KO142,""))</f>
        <v/>
      </c>
      <c r="NZ142">
        <f>IF(NP142=5,"Match Odds",IF(AND(NW142=5),"Match Odds",""))</f>
        <v/>
      </c>
      <c r="OA142">
        <f>IF(NP142=5,KP142,IF(AND(NW142=5),KP142,""))</f>
        <v/>
      </c>
      <c r="OB142">
        <f>IF(NP142=5,"MATCH_ODDS",IF(AND(NW142=5),"MATCH_ODDS",""))</f>
        <v/>
      </c>
      <c r="OC142">
        <f>IF(NP142=5,"LAY",IF(AND(NW142=5),"BACK",""))</f>
        <v/>
      </c>
    </row>
    <row r="143" ht="16.5" customHeight="1" thickBot="1" thickTop="1">
      <c r="A143" s="2" t="n"/>
      <c r="KN143" s="1">
        <f>IF(INDEX(#REF!,MATCH('HT 0-1'!D143,#REF!,0))=INDEX(#REF!,MATCH('HT 0-1'!D143,#REF!,0)),INDEX(#REF!,MATCH('HT 0-1'!D143,#REF!,0)),"ERROR")</f>
        <v/>
      </c>
      <c r="KO143" s="1">
        <f>IF(INDEX(#REF!,MATCH('HT 0-1'!E143,#REF!,0))=INDEX(#REF!,MATCH('HT 0-1'!E143,#REF!,0)),INDEX(#REF!,MATCH('HT 0-1'!E143,#REF!,0)),"ERROR")</f>
        <v/>
      </c>
      <c r="KP143" s="1">
        <f>KN143&amp;" v "&amp;KO143</f>
        <v/>
      </c>
      <c r="KQ143">
        <f>B143&amp;"_"&amp;C143</f>
        <v/>
      </c>
      <c r="KR143" s="1">
        <f>IF((HW143/KK143)&lt;0.335,"G",IF((HW143/KK143)&gt;0.67,"R","A"))</f>
        <v/>
      </c>
      <c r="KS143" s="1">
        <f>IF((HX143/KK143)&lt;0.335,"G",IF((HX143/KK143)&gt;0.67,"R","A"))</f>
        <v/>
      </c>
      <c r="KT143" s="1">
        <f>IF((IH143/KK143)&lt;0.335,"G",IF((IH143/KK143)&gt;0.67,"R","A"))</f>
        <v/>
      </c>
      <c r="KU143" s="1">
        <f>IF((II143/KK143)&lt;0.335,"G",IF((II143/KK143)&gt;0.67,"R","A"))</f>
        <v/>
      </c>
      <c r="KV143" s="1">
        <f>IF((HZ143/KK143)&lt;0.335,"G",IF((HZ143/KK143)&gt;0.67,"R","A"))</f>
        <v/>
      </c>
      <c r="KW143" s="1">
        <f>IF((HY143/KK143)&lt;0.335,"G",IF((HY143/KK143)&gt;0.67,"R","A"))</f>
        <v/>
      </c>
      <c r="KX143" s="1">
        <f>IF((IK143/KK143)&lt;0.335,"G",IF((IK143/KK143)&gt;0.67,"R","A"))</f>
        <v/>
      </c>
      <c r="KY143" s="1">
        <f>IF((IJ143/KK143)&lt;0.335,"G",IF((IJ143/KK143)&gt;0.67,"R","A"))</f>
        <v/>
      </c>
      <c r="KZ143" s="1">
        <f>IF((HQ143/KK143)&lt;0.335,"G",IF((HQ143/KK143)&gt;0.67,"R","A"))</f>
        <v/>
      </c>
      <c r="LA143" s="1">
        <f>IF((IB143/KK143)&lt;0.335,"G",IF((IB143/KK143)&gt;0.67,"R","A"))</f>
        <v/>
      </c>
      <c r="LB143">
        <f>IF(LQ143="0-1",INDEX(Scrape!#REF!,MATCH('HT 0-1'!KP143,Scrape!$B:$B,0)),"")</f>
        <v/>
      </c>
      <c r="LC143">
        <f>IF(LQ143="0-1",INDEX(Scrape!$A:$A,MATCH('HT 0-1'!KP143,Scrape!$B:$B,0)),"")</f>
        <v/>
      </c>
      <c r="LD143">
        <f>IF(LQ143="0-1",INDEX(Scrape!$B:$B,MATCH('HT 0-1'!KP143,Scrape!$B:$B,0)),"")</f>
        <v/>
      </c>
      <c r="LE143">
        <f>IF(LQ143="0-1",INDEX(Scrape!$C:$C,MATCH('HT 0-1'!KP143,Scrape!$B:$B,0)),"")</f>
        <v/>
      </c>
      <c r="LF143">
        <f>IF(LQ143="0-1",INDEX(Scrape!$D:$D,MATCH('HT 0-1'!KP143,Scrape!$B:$B,0)),"")</f>
        <v/>
      </c>
      <c r="LG143">
        <f>IF(LQ143="0-1",INDEX(Scrape!$E:$E,MATCH('HT 0-1'!KP143,Scrape!$B:$B,0)),"")</f>
        <v/>
      </c>
      <c r="LH143">
        <f>IF(LQ143="0-1",INDEX(Scrape!$F:$F,MATCH('HT 0-1'!KP143,Scrape!$B:$B,0)),"")</f>
        <v/>
      </c>
      <c r="LI143">
        <f>IF(LQ143="0-1",INDEX(Scrape!$G:$G,MATCH('HT 0-1'!KP143,Scrape!$B:$B,0)),"")</f>
        <v/>
      </c>
      <c r="LJ143">
        <f>IF(LQ143="0-1",INDEX(Scrape!$H:$H,MATCH('HT 0-1'!KP143,Scrape!$B:$B,0)),"")</f>
        <v/>
      </c>
      <c r="LK143">
        <f>IF(LQ143="0-1",INDEX(Scrape!$I:$I,MATCH('HT 0-1'!KP143,Scrape!$B:$B,0)),"")</f>
        <v/>
      </c>
      <c r="LL143">
        <f>IF(LQ143="0-1",INDEX(Scrape!$J:$J,MATCH('HT 0-1'!KP143,Scrape!$B:$B,0)),"")</f>
        <v/>
      </c>
      <c r="LM143">
        <f>IF(LQ143="0-1",INDEX(Scrape!$K:$K,MATCH('HT 0-1'!KP143,Scrape!$B:$B,0)),"")</f>
        <v/>
      </c>
      <c r="LN143">
        <f>IF(LQ143="0-1",INDEX(Scrape!$L:$L,MATCH('HT 0-1'!KP143,Scrape!$B:$B,0)),"")</f>
        <v/>
      </c>
      <c r="LO143">
        <f>IF(LQ143="0-1",INDEX(Scrape!$M:$M,MATCH('HT 0-1'!KP143,Scrape!$B:$B,0)),"")</f>
        <v/>
      </c>
      <c r="LP143">
        <f>IF(LQ143="0-1",INDEX(Scrape!$N:$N,MATCH('HT 0-1'!KP143,Scrape!$B:$B,0)),"")</f>
        <v/>
      </c>
      <c r="LQ143">
        <f>INDEX(Scrape!$O:$O,MATCH('HT 0-1'!KP143,Scrape!$B:$B,0))</f>
        <v/>
      </c>
      <c r="LR143">
        <f>(1/LJ143)+(1/LI143)+(1/LH143)</f>
        <v/>
      </c>
      <c r="LS143">
        <f>(1/LG143)+(1/LF143)+(1/LE143)</f>
        <v/>
      </c>
      <c r="LT143" s="8">
        <f>IF(INDEX(#REF!,MATCH(KQ143,#REF!,0))=INDEX(#REF!,MATCH(KQ143,#REF!,0)),INDEX(#REF!,MATCH(KQ143,#REF!,0)),"ERROR")</f>
        <v/>
      </c>
      <c r="LU143" s="4">
        <f>IF(KR143="G",2,IF(KR143="R",0.5,IF(KR143="A",1)))</f>
        <v/>
      </c>
      <c r="LV143" s="4">
        <f>IF(KS143="G",0.5,IF(KS143="R",2,IF(KS143="A",1)))</f>
        <v/>
      </c>
      <c r="LW143" s="4">
        <f>IF(KT143="G",2,IF(KT143="R",0.5,IF(KT143="A",1)))</f>
        <v/>
      </c>
      <c r="LX143" s="4">
        <f>IF(KU143="G",0.5,IF(KU143="R",2,IF(KU143="A",1)))</f>
        <v/>
      </c>
      <c r="LY143" s="7">
        <f>(LK143*(LU143+LX143)+(LL143*(LU143+LX143)))</f>
        <v/>
      </c>
      <c r="LZ143" s="7">
        <f>(LN143*(LV143+LW143)+(LO143*(LV143+LW143)))</f>
        <v/>
      </c>
      <c r="MA143" s="11">
        <f>LY143-LZ143</f>
        <v/>
      </c>
      <c r="MB143" s="5">
        <f>MA143+2</f>
        <v/>
      </c>
      <c r="MC143" s="6">
        <f>MA143-2</f>
        <v/>
      </c>
      <c r="MD143" s="4">
        <f>LE143</f>
        <v/>
      </c>
      <c r="ME143" s="9">
        <f>IF(MD143=0,1000,MD143+0.75)</f>
        <v/>
      </c>
      <c r="MF143" s="10">
        <f>IF(MD143=0,0,MD143-0.75)</f>
        <v/>
      </c>
      <c r="MG143" s="4">
        <f>((LM143*(LU143+LX143))-((LP143*(LV143+LW143))))</f>
        <v/>
      </c>
      <c r="MH143" s="9">
        <f>MG143*1.2</f>
        <v/>
      </c>
      <c r="MI143" s="10">
        <f>MG143*0.8</f>
        <v/>
      </c>
      <c r="MJ143">
        <f>IFERROR(NX143,"")</f>
        <v/>
      </c>
      <c r="MK143">
        <f>IFERROR(NY143,"")</f>
        <v/>
      </c>
      <c r="ML143">
        <f>IFERROR(NZ143,"")</f>
        <v/>
      </c>
      <c r="MM143">
        <f>IFERROR(OA143,"")</f>
        <v/>
      </c>
      <c r="MN143">
        <f>IFERROR(OB143,"")</f>
        <v/>
      </c>
      <c r="MO143">
        <f>IFERROR(OC143,"")</f>
        <v/>
      </c>
      <c r="MP143" s="1">
        <f>COUNTIFS(#REF!,LT143,#REF!,1,#REF!,"&gt;="&amp;MC143,#REF!,"&lt;="&amp;MB143,#REF!,"&lt;="&amp;ME143,#REF!,"&gt;="&amp;MF143,#REF!,"="&amp;KV143,#REF!,"="&amp;KX143)</f>
        <v/>
      </c>
      <c r="MQ143" s="1">
        <f>COUNTIFS(#REF!,LT143,#REF!,0,#REF!,"&gt;="&amp;MC143,#REF!,"&lt;="&amp;MB143,#REF!,"&lt;="&amp;ME143,#REF!,"&gt;="&amp;MF143,#REF!,"="&amp;KV143,#REF!,"="&amp;KX143)</f>
        <v/>
      </c>
      <c r="MR143" s="1">
        <f>COUNTIFS(#REF!,LT143,#REF!,1,#REF!,"&gt;="&amp;MC143,#REF!,"&lt;="&amp;MB143,#REF!,"&lt;="&amp;ME143,#REF!,"&gt;="&amp;MF143,#REF!,"="&amp;KW143,#REF!,"="&amp;KY143)</f>
        <v/>
      </c>
      <c r="MS143" s="1">
        <f>COUNTIFS(#REF!,LT143,#REF!,0,#REF!,"&gt;="&amp;MC143,#REF!,"&lt;="&amp;MB143,#REF!,"&lt;="&amp;ME143,#REF!,"&gt;="&amp;MF143,#REF!,"="&amp;KW143,#REF!,"="&amp;KY143)</f>
        <v/>
      </c>
      <c r="MT143" s="1">
        <f>COUNTIFS(#REF!,LT143,#REF!,1,#REF!,"&gt;="&amp;MI143,#REF!,"&lt;="&amp;MH143,#REF!,"&lt;="&amp;ME143,#REF!,"&gt;="&amp;MF143)</f>
        <v/>
      </c>
      <c r="MU143" s="1">
        <f>COUNTIFS(#REF!,LT143,#REF!,0,#REF!,"&gt;="&amp;MI143,#REF!,"&lt;="&amp;MH143,#REF!,"&lt;="&amp;ME143,#REF!,"&gt;="&amp;MF143)</f>
        <v/>
      </c>
      <c r="MV143" s="1">
        <f>COUNTIFS(#REF!,LT143,#REF!,1,#REF!,"&gt;="&amp;MI143,#REF!,"&lt;="&amp;MH143,#REF!,"="&amp;KZ143,#REF!,"="&amp;LA143,#REF!,"&lt;="&amp;ME143,#REF!,"&gt;="&amp;MF143)</f>
        <v/>
      </c>
      <c r="MW143" s="1">
        <f>COUNTIFS(#REF!,LT143,#REF!,0,#REF!,"&gt;="&amp;MI143,#REF!,"&lt;="&amp;MH143,#REF!,"="&amp;KZ143,#REF!,"="&amp;LA143,#REF!,"&lt;="&amp;ME143,#REF!,"&gt;="&amp;MF143)</f>
        <v/>
      </c>
      <c r="MX143" s="1">
        <f>COUNTIFS(#REF!,LT143,#REF!,1,#REF!,"&gt;="&amp;MC143,#REF!,"&lt;="&amp;MB143,#REF!,"&lt;="&amp;ME143,#REF!,"&gt;="&amp;MF143)</f>
        <v/>
      </c>
      <c r="MY143" s="1">
        <f>COUNTIFS(#REF!,LT143,#REF!,0,#REF!,"&gt;="&amp;MC143,#REF!,"&lt;="&amp;MB143,#REF!,"&lt;="&amp;ME143,#REF!,"&gt;="&amp;MF143)</f>
        <v/>
      </c>
      <c r="MZ143" s="1">
        <f>COUNTIFS(#REF!,LT143,#REF!,1,#REF!,"&lt;="&amp;ME143,#REF!,"&gt;="&amp;MF143,#REF!,"="&amp;KV143,#REF!,"="&amp;KX143)</f>
        <v/>
      </c>
      <c r="NA143" s="1">
        <f>COUNTIFS(#REF!,LT143,#REF!,0,#REF!,"&lt;="&amp;ME143,#REF!,"&gt;="&amp;MF143,#REF!,"="&amp;KV143,#REF!,"="&amp;KX143)</f>
        <v/>
      </c>
      <c r="NB143" s="1">
        <f>COUNTIFS(#REF!,LT143,#REF!,1,#REF!,"&lt;="&amp;ME143,#REF!,"&gt;="&amp;MF143,#REF!,"="&amp;KW143,#REF!,"="&amp;KY143)</f>
        <v/>
      </c>
      <c r="NC143" s="1">
        <f>COUNTIFS(#REF!,LT143,#REF!,0,#REF!,"&lt;="&amp;ME143,#REF!,"&gt;="&amp;MF143,#REF!,"="&amp;KW143,#REF!,"="&amp;KY143)</f>
        <v/>
      </c>
      <c r="ND143" s="1">
        <f>MP143+MR143+MT143+MV143+MX143+MZ143+NB143</f>
        <v/>
      </c>
      <c r="NE143" s="1">
        <f>MQ143+MS143+MU143+MW143+MY143+NA143+NC143</f>
        <v/>
      </c>
      <c r="NF143" s="1">
        <f>ND143+NE143</f>
        <v/>
      </c>
      <c r="NG143" s="33">
        <f>ND143/(ND143+NE143)</f>
        <v/>
      </c>
      <c r="NH143" s="3">
        <f>1/NG143</f>
        <v/>
      </c>
      <c r="NI143" s="1">
        <f>LI143</f>
        <v/>
      </c>
      <c r="NJ143" s="79">
        <f>((1-NG143)*(1/(NI143-1))*0.98-(NG143*1))</f>
        <v/>
      </c>
      <c r="NK143" s="34">
        <f>IF(LR143&lt;0.9,0,IF(AND(LR143&gt;1.1),0,1))</f>
        <v/>
      </c>
      <c r="NL143" s="34">
        <f>IF(LS143&lt;0.9,0,IF(AND(LS143&gt;1.1),0,1))</f>
        <v/>
      </c>
      <c r="NM143" s="32">
        <f>IF(NF143&gt;99,1,0)</f>
        <v/>
      </c>
      <c r="NN143" s="32">
        <f>IF(NJ143&gt;0.0799,1,0)</f>
        <v/>
      </c>
      <c r="NO143" s="32">
        <f>IF(NJ143&gt;NQ143,1,0)</f>
        <v/>
      </c>
      <c r="NP143" s="32">
        <f>NM143+NN143+NO143+NK143+NL143</f>
        <v/>
      </c>
      <c r="NQ143" s="79">
        <f>(((100*NG143)*(NI143-1)*0.98)-((1-NG143)*100))/100</f>
        <v/>
      </c>
      <c r="NR143" s="34">
        <f>IF(LR143&lt;0.9,0,IF(AND(LR143&gt;1.1),0,1))</f>
        <v/>
      </c>
      <c r="NS143" s="34">
        <f>IF(LS143&lt;0.9,0,IF(AND(LS143&gt;1.1),0,1))</f>
        <v/>
      </c>
      <c r="NT143" s="32">
        <f>IF(NF143&gt;99,1,0)</f>
        <v/>
      </c>
      <c r="NU143" s="32">
        <f>IF(NQ143&gt;0.0799,1,0)</f>
        <v/>
      </c>
      <c r="NV143" s="32">
        <f>IF(NQ143&gt;NJ143,1,0)</f>
        <v/>
      </c>
      <c r="NW143" s="32">
        <f>NT143+NU143+NV143+NR143+NS143</f>
        <v/>
      </c>
      <c r="NX143">
        <f>IF(NP143=5,"LayAway0-1",IF(AND(NW143=5),"BackAway0-1",""))</f>
        <v/>
      </c>
      <c r="NY143">
        <f>IF(NP143=5,KO143,IF(AND(NW143=5),KO143,""))</f>
        <v/>
      </c>
      <c r="NZ143">
        <f>IF(NP143=5,"Match Odds",IF(AND(NW143=5),"Match Odds",""))</f>
        <v/>
      </c>
      <c r="OA143">
        <f>IF(NP143=5,KP143,IF(AND(NW143=5),KP143,""))</f>
        <v/>
      </c>
      <c r="OB143">
        <f>IF(NP143=5,"MATCH_ODDS",IF(AND(NW143=5),"MATCH_ODDS",""))</f>
        <v/>
      </c>
      <c r="OC143">
        <f>IF(NP143=5,"LAY",IF(AND(NW143=5),"BACK",""))</f>
        <v/>
      </c>
    </row>
    <row r="144" ht="16.5" customHeight="1" thickBot="1" thickTop="1">
      <c r="A144" s="2" t="n"/>
      <c r="KN144" s="1">
        <f>IF(INDEX(#REF!,MATCH('HT 0-1'!D144,#REF!,0))=INDEX(#REF!,MATCH('HT 0-1'!D144,#REF!,0)),INDEX(#REF!,MATCH('HT 0-1'!D144,#REF!,0)),"ERROR")</f>
        <v/>
      </c>
      <c r="KO144" s="1">
        <f>IF(INDEX(#REF!,MATCH('HT 0-1'!E144,#REF!,0))=INDEX(#REF!,MATCH('HT 0-1'!E144,#REF!,0)),INDEX(#REF!,MATCH('HT 0-1'!E144,#REF!,0)),"ERROR")</f>
        <v/>
      </c>
      <c r="KP144" s="1">
        <f>KN144&amp;" v "&amp;KO144</f>
        <v/>
      </c>
      <c r="KQ144">
        <f>B144&amp;"_"&amp;C144</f>
        <v/>
      </c>
      <c r="KR144" s="1">
        <f>IF((HW144/KK144)&lt;0.335,"G",IF((HW144/KK144)&gt;0.67,"R","A"))</f>
        <v/>
      </c>
      <c r="KS144" s="1">
        <f>IF((HX144/KK144)&lt;0.335,"G",IF((HX144/KK144)&gt;0.67,"R","A"))</f>
        <v/>
      </c>
      <c r="KT144" s="1">
        <f>IF((IH144/KK144)&lt;0.335,"G",IF((IH144/KK144)&gt;0.67,"R","A"))</f>
        <v/>
      </c>
      <c r="KU144" s="1">
        <f>IF((II144/KK144)&lt;0.335,"G",IF((II144/KK144)&gt;0.67,"R","A"))</f>
        <v/>
      </c>
      <c r="KV144" s="1">
        <f>IF((HZ144/KK144)&lt;0.335,"G",IF((HZ144/KK144)&gt;0.67,"R","A"))</f>
        <v/>
      </c>
      <c r="KW144" s="1">
        <f>IF((HY144/KK144)&lt;0.335,"G",IF((HY144/KK144)&gt;0.67,"R","A"))</f>
        <v/>
      </c>
      <c r="KX144" s="1">
        <f>IF((IK144/KK144)&lt;0.335,"G",IF((IK144/KK144)&gt;0.67,"R","A"))</f>
        <v/>
      </c>
      <c r="KY144" s="1">
        <f>IF((IJ144/KK144)&lt;0.335,"G",IF((IJ144/KK144)&gt;0.67,"R","A"))</f>
        <v/>
      </c>
      <c r="KZ144" s="1">
        <f>IF((HQ144/KK144)&lt;0.335,"G",IF((HQ144/KK144)&gt;0.67,"R","A"))</f>
        <v/>
      </c>
      <c r="LA144" s="1">
        <f>IF((IB144/KK144)&lt;0.335,"G",IF((IB144/KK144)&gt;0.67,"R","A"))</f>
        <v/>
      </c>
      <c r="LB144">
        <f>IF(LQ144="0-1",INDEX(Scrape!#REF!,MATCH('HT 0-1'!KP144,Scrape!$B:$B,0)),"")</f>
        <v/>
      </c>
      <c r="LC144">
        <f>IF(LQ144="0-1",INDEX(Scrape!$A:$A,MATCH('HT 0-1'!KP144,Scrape!$B:$B,0)),"")</f>
        <v/>
      </c>
      <c r="LD144">
        <f>IF(LQ144="0-1",INDEX(Scrape!$B:$B,MATCH('HT 0-1'!KP144,Scrape!$B:$B,0)),"")</f>
        <v/>
      </c>
      <c r="LE144">
        <f>IF(LQ144="0-1",INDEX(Scrape!$C:$C,MATCH('HT 0-1'!KP144,Scrape!$B:$B,0)),"")</f>
        <v/>
      </c>
      <c r="LF144">
        <f>IF(LQ144="0-1",INDEX(Scrape!$D:$D,MATCH('HT 0-1'!KP144,Scrape!$B:$B,0)),"")</f>
        <v/>
      </c>
      <c r="LG144">
        <f>IF(LQ144="0-1",INDEX(Scrape!$E:$E,MATCH('HT 0-1'!KP144,Scrape!$B:$B,0)),"")</f>
        <v/>
      </c>
      <c r="LH144">
        <f>IF(LQ144="0-1",INDEX(Scrape!$F:$F,MATCH('HT 0-1'!KP144,Scrape!$B:$B,0)),"")</f>
        <v/>
      </c>
      <c r="LI144">
        <f>IF(LQ144="0-1",INDEX(Scrape!$G:$G,MATCH('HT 0-1'!KP144,Scrape!$B:$B,0)),"")</f>
        <v/>
      </c>
      <c r="LJ144">
        <f>IF(LQ144="0-1",INDEX(Scrape!$H:$H,MATCH('HT 0-1'!KP144,Scrape!$B:$B,0)),"")</f>
        <v/>
      </c>
      <c r="LK144">
        <f>IF(LQ144="0-1",INDEX(Scrape!$I:$I,MATCH('HT 0-1'!KP144,Scrape!$B:$B,0)),"")</f>
        <v/>
      </c>
      <c r="LL144">
        <f>IF(LQ144="0-1",INDEX(Scrape!$J:$J,MATCH('HT 0-1'!KP144,Scrape!$B:$B,0)),"")</f>
        <v/>
      </c>
      <c r="LM144">
        <f>IF(LQ144="0-1",INDEX(Scrape!$K:$K,MATCH('HT 0-1'!KP144,Scrape!$B:$B,0)),"")</f>
        <v/>
      </c>
      <c r="LN144">
        <f>IF(LQ144="0-1",INDEX(Scrape!$L:$L,MATCH('HT 0-1'!KP144,Scrape!$B:$B,0)),"")</f>
        <v/>
      </c>
      <c r="LO144">
        <f>IF(LQ144="0-1",INDEX(Scrape!$M:$M,MATCH('HT 0-1'!KP144,Scrape!$B:$B,0)),"")</f>
        <v/>
      </c>
      <c r="LP144">
        <f>IF(LQ144="0-1",INDEX(Scrape!$N:$N,MATCH('HT 0-1'!KP144,Scrape!$B:$B,0)),"")</f>
        <v/>
      </c>
      <c r="LQ144">
        <f>INDEX(Scrape!$O:$O,MATCH('HT 0-1'!KP144,Scrape!$B:$B,0))</f>
        <v/>
      </c>
      <c r="LR144">
        <f>(1/LJ144)+(1/LI144)+(1/LH144)</f>
        <v/>
      </c>
      <c r="LS144">
        <f>(1/LG144)+(1/LF144)+(1/LE144)</f>
        <v/>
      </c>
      <c r="LT144" s="8">
        <f>IF(INDEX(#REF!,MATCH(KQ144,#REF!,0))=INDEX(#REF!,MATCH(KQ144,#REF!,0)),INDEX(#REF!,MATCH(KQ144,#REF!,0)),"ERROR")</f>
        <v/>
      </c>
      <c r="LU144" s="4">
        <f>IF(KR144="G",2,IF(KR144="R",0.5,IF(KR144="A",1)))</f>
        <v/>
      </c>
      <c r="LV144" s="4">
        <f>IF(KS144="G",0.5,IF(KS144="R",2,IF(KS144="A",1)))</f>
        <v/>
      </c>
      <c r="LW144" s="4">
        <f>IF(KT144="G",2,IF(KT144="R",0.5,IF(KT144="A",1)))</f>
        <v/>
      </c>
      <c r="LX144" s="4">
        <f>IF(KU144="G",0.5,IF(KU144="R",2,IF(KU144="A",1)))</f>
        <v/>
      </c>
      <c r="LY144" s="7">
        <f>(LK144*(LU144+LX144)+(LL144*(LU144+LX144)))</f>
        <v/>
      </c>
      <c r="LZ144" s="7">
        <f>(LN144*(LV144+LW144)+(LO144*(LV144+LW144)))</f>
        <v/>
      </c>
      <c r="MA144" s="11">
        <f>LY144-LZ144</f>
        <v/>
      </c>
      <c r="MB144" s="5">
        <f>MA144+2</f>
        <v/>
      </c>
      <c r="MC144" s="6">
        <f>MA144-2</f>
        <v/>
      </c>
      <c r="MD144" s="4">
        <f>LE144</f>
        <v/>
      </c>
      <c r="ME144" s="9">
        <f>IF(MD144=0,1000,MD144+0.75)</f>
        <v/>
      </c>
      <c r="MF144" s="10">
        <f>IF(MD144=0,0,MD144-0.75)</f>
        <v/>
      </c>
      <c r="MG144" s="4">
        <f>((LM144*(LU144+LX144))-((LP144*(LV144+LW144))))</f>
        <v/>
      </c>
      <c r="MH144" s="9">
        <f>MG144*1.2</f>
        <v/>
      </c>
      <c r="MI144" s="10">
        <f>MG144*0.8</f>
        <v/>
      </c>
      <c r="MJ144">
        <f>IFERROR(NX144,"")</f>
        <v/>
      </c>
      <c r="MK144">
        <f>IFERROR(NY144,"")</f>
        <v/>
      </c>
      <c r="ML144">
        <f>IFERROR(NZ144,"")</f>
        <v/>
      </c>
      <c r="MM144">
        <f>IFERROR(OA144,"")</f>
        <v/>
      </c>
      <c r="MN144">
        <f>IFERROR(OB144,"")</f>
        <v/>
      </c>
      <c r="MO144">
        <f>IFERROR(OC144,"")</f>
        <v/>
      </c>
      <c r="MP144" s="1">
        <f>COUNTIFS(#REF!,LT144,#REF!,1,#REF!,"&gt;="&amp;MC144,#REF!,"&lt;="&amp;MB144,#REF!,"&lt;="&amp;ME144,#REF!,"&gt;="&amp;MF144,#REF!,"="&amp;KV144,#REF!,"="&amp;KX144)</f>
        <v/>
      </c>
      <c r="MQ144" s="1">
        <f>COUNTIFS(#REF!,LT144,#REF!,0,#REF!,"&gt;="&amp;MC144,#REF!,"&lt;="&amp;MB144,#REF!,"&lt;="&amp;ME144,#REF!,"&gt;="&amp;MF144,#REF!,"="&amp;KV144,#REF!,"="&amp;KX144)</f>
        <v/>
      </c>
      <c r="MR144" s="1">
        <f>COUNTIFS(#REF!,LT144,#REF!,1,#REF!,"&gt;="&amp;MC144,#REF!,"&lt;="&amp;MB144,#REF!,"&lt;="&amp;ME144,#REF!,"&gt;="&amp;MF144,#REF!,"="&amp;KW144,#REF!,"="&amp;KY144)</f>
        <v/>
      </c>
      <c r="MS144" s="1">
        <f>COUNTIFS(#REF!,LT144,#REF!,0,#REF!,"&gt;="&amp;MC144,#REF!,"&lt;="&amp;MB144,#REF!,"&lt;="&amp;ME144,#REF!,"&gt;="&amp;MF144,#REF!,"="&amp;KW144,#REF!,"="&amp;KY144)</f>
        <v/>
      </c>
      <c r="MT144" s="1">
        <f>COUNTIFS(#REF!,LT144,#REF!,1,#REF!,"&gt;="&amp;MI144,#REF!,"&lt;="&amp;MH144,#REF!,"&lt;="&amp;ME144,#REF!,"&gt;="&amp;MF144)</f>
        <v/>
      </c>
      <c r="MU144" s="1">
        <f>COUNTIFS(#REF!,LT144,#REF!,0,#REF!,"&gt;="&amp;MI144,#REF!,"&lt;="&amp;MH144,#REF!,"&lt;="&amp;ME144,#REF!,"&gt;="&amp;MF144)</f>
        <v/>
      </c>
      <c r="MV144" s="1">
        <f>COUNTIFS(#REF!,LT144,#REF!,1,#REF!,"&gt;="&amp;MI144,#REF!,"&lt;="&amp;MH144,#REF!,"="&amp;KZ144,#REF!,"="&amp;LA144,#REF!,"&lt;="&amp;ME144,#REF!,"&gt;="&amp;MF144)</f>
        <v/>
      </c>
      <c r="MW144" s="1">
        <f>COUNTIFS(#REF!,LT144,#REF!,0,#REF!,"&gt;="&amp;MI144,#REF!,"&lt;="&amp;MH144,#REF!,"="&amp;KZ144,#REF!,"="&amp;LA144,#REF!,"&lt;="&amp;ME144,#REF!,"&gt;="&amp;MF144)</f>
        <v/>
      </c>
      <c r="MX144" s="1">
        <f>COUNTIFS(#REF!,LT144,#REF!,1,#REF!,"&gt;="&amp;MC144,#REF!,"&lt;="&amp;MB144,#REF!,"&lt;="&amp;ME144,#REF!,"&gt;="&amp;MF144)</f>
        <v/>
      </c>
      <c r="MY144" s="1">
        <f>COUNTIFS(#REF!,LT144,#REF!,0,#REF!,"&gt;="&amp;MC144,#REF!,"&lt;="&amp;MB144,#REF!,"&lt;="&amp;ME144,#REF!,"&gt;="&amp;MF144)</f>
        <v/>
      </c>
      <c r="MZ144" s="1">
        <f>COUNTIFS(#REF!,LT144,#REF!,1,#REF!,"&lt;="&amp;ME144,#REF!,"&gt;="&amp;MF144,#REF!,"="&amp;KV144,#REF!,"="&amp;KX144)</f>
        <v/>
      </c>
      <c r="NA144" s="1">
        <f>COUNTIFS(#REF!,LT144,#REF!,0,#REF!,"&lt;="&amp;ME144,#REF!,"&gt;="&amp;MF144,#REF!,"="&amp;KV144,#REF!,"="&amp;KX144)</f>
        <v/>
      </c>
      <c r="NB144" s="1">
        <f>COUNTIFS(#REF!,LT144,#REF!,1,#REF!,"&lt;="&amp;ME144,#REF!,"&gt;="&amp;MF144,#REF!,"="&amp;KW144,#REF!,"="&amp;KY144)</f>
        <v/>
      </c>
      <c r="NC144" s="1">
        <f>COUNTIFS(#REF!,LT144,#REF!,0,#REF!,"&lt;="&amp;ME144,#REF!,"&gt;="&amp;MF144,#REF!,"="&amp;KW144,#REF!,"="&amp;KY144)</f>
        <v/>
      </c>
      <c r="ND144" s="1">
        <f>MP144+MR144+MT144+MV144+MX144+MZ144+NB144</f>
        <v/>
      </c>
      <c r="NE144" s="1">
        <f>MQ144+MS144+MU144+MW144+MY144+NA144+NC144</f>
        <v/>
      </c>
      <c r="NF144" s="1">
        <f>ND144+NE144</f>
        <v/>
      </c>
      <c r="NG144" s="33">
        <f>ND144/(ND144+NE144)</f>
        <v/>
      </c>
      <c r="NH144" s="3">
        <f>1/NG144</f>
        <v/>
      </c>
      <c r="NI144" s="1">
        <f>LI144</f>
        <v/>
      </c>
      <c r="NJ144" s="79">
        <f>((1-NG144)*(1/(NI144-1))*0.98-(NG144*1))</f>
        <v/>
      </c>
      <c r="NK144" s="34">
        <f>IF(LR144&lt;0.9,0,IF(AND(LR144&gt;1.1),0,1))</f>
        <v/>
      </c>
      <c r="NL144" s="34">
        <f>IF(LS144&lt;0.9,0,IF(AND(LS144&gt;1.1),0,1))</f>
        <v/>
      </c>
      <c r="NM144" s="32">
        <f>IF(NF144&gt;99,1,0)</f>
        <v/>
      </c>
      <c r="NN144" s="32">
        <f>IF(NJ144&gt;0.0799,1,0)</f>
        <v/>
      </c>
      <c r="NO144" s="32">
        <f>IF(NJ144&gt;NQ144,1,0)</f>
        <v/>
      </c>
      <c r="NP144" s="32">
        <f>NM144+NN144+NO144+NK144+NL144</f>
        <v/>
      </c>
      <c r="NQ144" s="79">
        <f>(((100*NG144)*(NI144-1)*0.98)-((1-NG144)*100))/100</f>
        <v/>
      </c>
      <c r="NR144" s="34">
        <f>IF(LR144&lt;0.9,0,IF(AND(LR144&gt;1.1),0,1))</f>
        <v/>
      </c>
      <c r="NS144" s="34">
        <f>IF(LS144&lt;0.9,0,IF(AND(LS144&gt;1.1),0,1))</f>
        <v/>
      </c>
      <c r="NT144" s="32">
        <f>IF(NF144&gt;99,1,0)</f>
        <v/>
      </c>
      <c r="NU144" s="32">
        <f>IF(NQ144&gt;0.0799,1,0)</f>
        <v/>
      </c>
      <c r="NV144" s="32">
        <f>IF(NQ144&gt;NJ144,1,0)</f>
        <v/>
      </c>
      <c r="NW144" s="32">
        <f>NT144+NU144+NV144+NR144+NS144</f>
        <v/>
      </c>
      <c r="NX144">
        <f>IF(NP144=5,"LayAway0-1",IF(AND(NW144=5),"BackAway0-1",""))</f>
        <v/>
      </c>
      <c r="NY144">
        <f>IF(NP144=5,KO144,IF(AND(NW144=5),KO144,""))</f>
        <v/>
      </c>
      <c r="NZ144">
        <f>IF(NP144=5,"Match Odds",IF(AND(NW144=5),"Match Odds",""))</f>
        <v/>
      </c>
      <c r="OA144">
        <f>IF(NP144=5,KP144,IF(AND(NW144=5),KP144,""))</f>
        <v/>
      </c>
      <c r="OB144">
        <f>IF(NP144=5,"MATCH_ODDS",IF(AND(NW144=5),"MATCH_ODDS",""))</f>
        <v/>
      </c>
      <c r="OC144">
        <f>IF(NP144=5,"LAY",IF(AND(NW144=5),"BACK",""))</f>
        <v/>
      </c>
    </row>
    <row r="145" ht="16.5" customHeight="1" thickBot="1" thickTop="1">
      <c r="A145" s="2" t="n"/>
      <c r="KN145" s="1">
        <f>IF(INDEX(#REF!,MATCH('HT 0-1'!D145,#REF!,0))=INDEX(#REF!,MATCH('HT 0-1'!D145,#REF!,0)),INDEX(#REF!,MATCH('HT 0-1'!D145,#REF!,0)),"ERROR")</f>
        <v/>
      </c>
      <c r="KO145" s="1">
        <f>IF(INDEX(#REF!,MATCH('HT 0-1'!E145,#REF!,0))=INDEX(#REF!,MATCH('HT 0-1'!E145,#REF!,0)),INDEX(#REF!,MATCH('HT 0-1'!E145,#REF!,0)),"ERROR")</f>
        <v/>
      </c>
      <c r="KP145" s="1">
        <f>KN145&amp;" v "&amp;KO145</f>
        <v/>
      </c>
      <c r="KQ145">
        <f>B145&amp;"_"&amp;C145</f>
        <v/>
      </c>
      <c r="KR145" s="1">
        <f>IF((HW145/KK145)&lt;0.335,"G",IF((HW145/KK145)&gt;0.67,"R","A"))</f>
        <v/>
      </c>
      <c r="KS145" s="1">
        <f>IF((HX145/KK145)&lt;0.335,"G",IF((HX145/KK145)&gt;0.67,"R","A"))</f>
        <v/>
      </c>
      <c r="KT145" s="1">
        <f>IF((IH145/KK145)&lt;0.335,"G",IF((IH145/KK145)&gt;0.67,"R","A"))</f>
        <v/>
      </c>
      <c r="KU145" s="1">
        <f>IF((II145/KK145)&lt;0.335,"G",IF((II145/KK145)&gt;0.67,"R","A"))</f>
        <v/>
      </c>
      <c r="KV145" s="1">
        <f>IF((HZ145/KK145)&lt;0.335,"G",IF((HZ145/KK145)&gt;0.67,"R","A"))</f>
        <v/>
      </c>
      <c r="KW145" s="1">
        <f>IF((HY145/KK145)&lt;0.335,"G",IF((HY145/KK145)&gt;0.67,"R","A"))</f>
        <v/>
      </c>
      <c r="KX145" s="1">
        <f>IF((IK145/KK145)&lt;0.335,"G",IF((IK145/KK145)&gt;0.67,"R","A"))</f>
        <v/>
      </c>
      <c r="KY145" s="1">
        <f>IF((IJ145/KK145)&lt;0.335,"G",IF((IJ145/KK145)&gt;0.67,"R","A"))</f>
        <v/>
      </c>
      <c r="KZ145" s="1">
        <f>IF((HQ145/KK145)&lt;0.335,"G",IF((HQ145/KK145)&gt;0.67,"R","A"))</f>
        <v/>
      </c>
      <c r="LA145" s="1">
        <f>IF((IB145/KK145)&lt;0.335,"G",IF((IB145/KK145)&gt;0.67,"R","A"))</f>
        <v/>
      </c>
      <c r="LB145">
        <f>IF(LQ145="0-1",INDEX(Scrape!#REF!,MATCH('HT 0-1'!KP145,Scrape!$B:$B,0)),"")</f>
        <v/>
      </c>
      <c r="LC145">
        <f>IF(LQ145="0-1",INDEX(Scrape!$A:$A,MATCH('HT 0-1'!KP145,Scrape!$B:$B,0)),"")</f>
        <v/>
      </c>
      <c r="LD145">
        <f>IF(LQ145="0-1",INDEX(Scrape!$B:$B,MATCH('HT 0-1'!KP145,Scrape!$B:$B,0)),"")</f>
        <v/>
      </c>
      <c r="LE145">
        <f>IF(LQ145="0-1",INDEX(Scrape!$C:$C,MATCH('HT 0-1'!KP145,Scrape!$B:$B,0)),"")</f>
        <v/>
      </c>
      <c r="LF145">
        <f>IF(LQ145="0-1",INDEX(Scrape!$D:$D,MATCH('HT 0-1'!KP145,Scrape!$B:$B,0)),"")</f>
        <v/>
      </c>
      <c r="LG145">
        <f>IF(LQ145="0-1",INDEX(Scrape!$E:$E,MATCH('HT 0-1'!KP145,Scrape!$B:$B,0)),"")</f>
        <v/>
      </c>
      <c r="LH145">
        <f>IF(LQ145="0-1",INDEX(Scrape!$F:$F,MATCH('HT 0-1'!KP145,Scrape!$B:$B,0)),"")</f>
        <v/>
      </c>
      <c r="LI145">
        <f>IF(LQ145="0-1",INDEX(Scrape!$G:$G,MATCH('HT 0-1'!KP145,Scrape!$B:$B,0)),"")</f>
        <v/>
      </c>
      <c r="LJ145">
        <f>IF(LQ145="0-1",INDEX(Scrape!$H:$H,MATCH('HT 0-1'!KP145,Scrape!$B:$B,0)),"")</f>
        <v/>
      </c>
      <c r="LK145">
        <f>IF(LQ145="0-1",INDEX(Scrape!$I:$I,MATCH('HT 0-1'!KP145,Scrape!$B:$B,0)),"")</f>
        <v/>
      </c>
      <c r="LL145">
        <f>IF(LQ145="0-1",INDEX(Scrape!$J:$J,MATCH('HT 0-1'!KP145,Scrape!$B:$B,0)),"")</f>
        <v/>
      </c>
      <c r="LM145">
        <f>IF(LQ145="0-1",INDEX(Scrape!$K:$K,MATCH('HT 0-1'!KP145,Scrape!$B:$B,0)),"")</f>
        <v/>
      </c>
      <c r="LN145">
        <f>IF(LQ145="0-1",INDEX(Scrape!$L:$L,MATCH('HT 0-1'!KP145,Scrape!$B:$B,0)),"")</f>
        <v/>
      </c>
      <c r="LO145">
        <f>IF(LQ145="0-1",INDEX(Scrape!$M:$M,MATCH('HT 0-1'!KP145,Scrape!$B:$B,0)),"")</f>
        <v/>
      </c>
      <c r="LP145">
        <f>IF(LQ145="0-1",INDEX(Scrape!$N:$N,MATCH('HT 0-1'!KP145,Scrape!$B:$B,0)),"")</f>
        <v/>
      </c>
      <c r="LQ145">
        <f>INDEX(Scrape!$O:$O,MATCH('HT 0-1'!KP145,Scrape!$B:$B,0))</f>
        <v/>
      </c>
      <c r="LR145">
        <f>(1/LJ145)+(1/LI145)+(1/LH145)</f>
        <v/>
      </c>
      <c r="LS145">
        <f>(1/LG145)+(1/LF145)+(1/LE145)</f>
        <v/>
      </c>
      <c r="LT145" s="8">
        <f>IF(INDEX(#REF!,MATCH(KQ145,#REF!,0))=INDEX(#REF!,MATCH(KQ145,#REF!,0)),INDEX(#REF!,MATCH(KQ145,#REF!,0)),"ERROR")</f>
        <v/>
      </c>
      <c r="LU145" s="4">
        <f>IF(KR145="G",2,IF(KR145="R",0.5,IF(KR145="A",1)))</f>
        <v/>
      </c>
      <c r="LV145" s="4">
        <f>IF(KS145="G",0.5,IF(KS145="R",2,IF(KS145="A",1)))</f>
        <v/>
      </c>
      <c r="LW145" s="4">
        <f>IF(KT145="G",2,IF(KT145="R",0.5,IF(KT145="A",1)))</f>
        <v/>
      </c>
      <c r="LX145" s="4">
        <f>IF(KU145="G",0.5,IF(KU145="R",2,IF(KU145="A",1)))</f>
        <v/>
      </c>
      <c r="LY145" s="7">
        <f>(LK145*(LU145+LX145)+(LL145*(LU145+LX145)))</f>
        <v/>
      </c>
      <c r="LZ145" s="7">
        <f>(LN145*(LV145+LW145)+(LO145*(LV145+LW145)))</f>
        <v/>
      </c>
      <c r="MA145" s="11">
        <f>LY145-LZ145</f>
        <v/>
      </c>
      <c r="MB145" s="5">
        <f>MA145+2</f>
        <v/>
      </c>
      <c r="MC145" s="6">
        <f>MA145-2</f>
        <v/>
      </c>
      <c r="MD145" s="4">
        <f>LE145</f>
        <v/>
      </c>
      <c r="ME145" s="9">
        <f>IF(MD145=0,1000,MD145+0.75)</f>
        <v/>
      </c>
      <c r="MF145" s="10">
        <f>IF(MD145=0,0,MD145-0.75)</f>
        <v/>
      </c>
      <c r="MG145" s="4">
        <f>((LM145*(LU145+LX145))-((LP145*(LV145+LW145))))</f>
        <v/>
      </c>
      <c r="MH145" s="9">
        <f>MG145*1.2</f>
        <v/>
      </c>
      <c r="MI145" s="10">
        <f>MG145*0.8</f>
        <v/>
      </c>
      <c r="MJ145">
        <f>IFERROR(NX145,"")</f>
        <v/>
      </c>
      <c r="MK145">
        <f>IFERROR(NY145,"")</f>
        <v/>
      </c>
      <c r="ML145">
        <f>IFERROR(NZ145,"")</f>
        <v/>
      </c>
      <c r="MM145">
        <f>IFERROR(OA145,"")</f>
        <v/>
      </c>
      <c r="MN145">
        <f>IFERROR(OB145,"")</f>
        <v/>
      </c>
      <c r="MO145">
        <f>IFERROR(OC145,"")</f>
        <v/>
      </c>
      <c r="MP145" s="1">
        <f>COUNTIFS(#REF!,LT145,#REF!,1,#REF!,"&gt;="&amp;MC145,#REF!,"&lt;="&amp;MB145,#REF!,"&lt;="&amp;ME145,#REF!,"&gt;="&amp;MF145,#REF!,"="&amp;KV145,#REF!,"="&amp;KX145)</f>
        <v/>
      </c>
      <c r="MQ145" s="1">
        <f>COUNTIFS(#REF!,LT145,#REF!,0,#REF!,"&gt;="&amp;MC145,#REF!,"&lt;="&amp;MB145,#REF!,"&lt;="&amp;ME145,#REF!,"&gt;="&amp;MF145,#REF!,"="&amp;KV145,#REF!,"="&amp;KX145)</f>
        <v/>
      </c>
      <c r="MR145" s="1">
        <f>COUNTIFS(#REF!,LT145,#REF!,1,#REF!,"&gt;="&amp;MC145,#REF!,"&lt;="&amp;MB145,#REF!,"&lt;="&amp;ME145,#REF!,"&gt;="&amp;MF145,#REF!,"="&amp;KW145,#REF!,"="&amp;KY145)</f>
        <v/>
      </c>
      <c r="MS145" s="1">
        <f>COUNTIFS(#REF!,LT145,#REF!,0,#REF!,"&gt;="&amp;MC145,#REF!,"&lt;="&amp;MB145,#REF!,"&lt;="&amp;ME145,#REF!,"&gt;="&amp;MF145,#REF!,"="&amp;KW145,#REF!,"="&amp;KY145)</f>
        <v/>
      </c>
      <c r="MT145" s="1">
        <f>COUNTIFS(#REF!,LT145,#REF!,1,#REF!,"&gt;="&amp;MI145,#REF!,"&lt;="&amp;MH145,#REF!,"&lt;="&amp;ME145,#REF!,"&gt;="&amp;MF145)</f>
        <v/>
      </c>
      <c r="MU145" s="1">
        <f>COUNTIFS(#REF!,LT145,#REF!,0,#REF!,"&gt;="&amp;MI145,#REF!,"&lt;="&amp;MH145,#REF!,"&lt;="&amp;ME145,#REF!,"&gt;="&amp;MF145)</f>
        <v/>
      </c>
      <c r="MV145" s="1">
        <f>COUNTIFS(#REF!,LT145,#REF!,1,#REF!,"&gt;="&amp;MI145,#REF!,"&lt;="&amp;MH145,#REF!,"="&amp;KZ145,#REF!,"="&amp;LA145,#REF!,"&lt;="&amp;ME145,#REF!,"&gt;="&amp;MF145)</f>
        <v/>
      </c>
      <c r="MW145" s="1">
        <f>COUNTIFS(#REF!,LT145,#REF!,0,#REF!,"&gt;="&amp;MI145,#REF!,"&lt;="&amp;MH145,#REF!,"="&amp;KZ145,#REF!,"="&amp;LA145,#REF!,"&lt;="&amp;ME145,#REF!,"&gt;="&amp;MF145)</f>
        <v/>
      </c>
      <c r="MX145" s="1">
        <f>COUNTIFS(#REF!,LT145,#REF!,1,#REF!,"&gt;="&amp;MC145,#REF!,"&lt;="&amp;MB145,#REF!,"&lt;="&amp;ME145,#REF!,"&gt;="&amp;MF145)</f>
        <v/>
      </c>
      <c r="MY145" s="1">
        <f>COUNTIFS(#REF!,LT145,#REF!,0,#REF!,"&gt;="&amp;MC145,#REF!,"&lt;="&amp;MB145,#REF!,"&lt;="&amp;ME145,#REF!,"&gt;="&amp;MF145)</f>
        <v/>
      </c>
      <c r="MZ145" s="1">
        <f>COUNTIFS(#REF!,LT145,#REF!,1,#REF!,"&lt;="&amp;ME145,#REF!,"&gt;="&amp;MF145,#REF!,"="&amp;KV145,#REF!,"="&amp;KX145)</f>
        <v/>
      </c>
      <c r="NA145" s="1">
        <f>COUNTIFS(#REF!,LT145,#REF!,0,#REF!,"&lt;="&amp;ME145,#REF!,"&gt;="&amp;MF145,#REF!,"="&amp;KV145,#REF!,"="&amp;KX145)</f>
        <v/>
      </c>
      <c r="NB145" s="1">
        <f>COUNTIFS(#REF!,LT145,#REF!,1,#REF!,"&lt;="&amp;ME145,#REF!,"&gt;="&amp;MF145,#REF!,"="&amp;KW145,#REF!,"="&amp;KY145)</f>
        <v/>
      </c>
      <c r="NC145" s="1">
        <f>COUNTIFS(#REF!,LT145,#REF!,0,#REF!,"&lt;="&amp;ME145,#REF!,"&gt;="&amp;MF145,#REF!,"="&amp;KW145,#REF!,"="&amp;KY145)</f>
        <v/>
      </c>
      <c r="ND145" s="1">
        <f>MP145+MR145+MT145+MV145+MX145+MZ145+NB145</f>
        <v/>
      </c>
      <c r="NE145" s="1">
        <f>MQ145+MS145+MU145+MW145+MY145+NA145+NC145</f>
        <v/>
      </c>
      <c r="NF145" s="1">
        <f>ND145+NE145</f>
        <v/>
      </c>
      <c r="NG145" s="33">
        <f>ND145/(ND145+NE145)</f>
        <v/>
      </c>
      <c r="NH145" s="3">
        <f>1/NG145</f>
        <v/>
      </c>
      <c r="NI145" s="1">
        <f>LI145</f>
        <v/>
      </c>
      <c r="NJ145" s="79">
        <f>((1-NG145)*(1/(NI145-1))*0.98-(NG145*1))</f>
        <v/>
      </c>
      <c r="NK145" s="34">
        <f>IF(LR145&lt;0.9,0,IF(AND(LR145&gt;1.1),0,1))</f>
        <v/>
      </c>
      <c r="NL145" s="34">
        <f>IF(LS145&lt;0.9,0,IF(AND(LS145&gt;1.1),0,1))</f>
        <v/>
      </c>
      <c r="NM145" s="32">
        <f>IF(NF145&gt;99,1,0)</f>
        <v/>
      </c>
      <c r="NN145" s="32">
        <f>IF(NJ145&gt;0.0799,1,0)</f>
        <v/>
      </c>
      <c r="NO145" s="32">
        <f>IF(NJ145&gt;NQ145,1,0)</f>
        <v/>
      </c>
      <c r="NP145" s="32">
        <f>NM145+NN145+NO145+NK145+NL145</f>
        <v/>
      </c>
      <c r="NQ145" s="79">
        <f>(((100*NG145)*(NI145-1)*0.98)-((1-NG145)*100))/100</f>
        <v/>
      </c>
      <c r="NR145" s="34">
        <f>IF(LR145&lt;0.9,0,IF(AND(LR145&gt;1.1),0,1))</f>
        <v/>
      </c>
      <c r="NS145" s="34">
        <f>IF(LS145&lt;0.9,0,IF(AND(LS145&gt;1.1),0,1))</f>
        <v/>
      </c>
      <c r="NT145" s="32">
        <f>IF(NF145&gt;99,1,0)</f>
        <v/>
      </c>
      <c r="NU145" s="32">
        <f>IF(NQ145&gt;0.0799,1,0)</f>
        <v/>
      </c>
      <c r="NV145" s="32">
        <f>IF(NQ145&gt;NJ145,1,0)</f>
        <v/>
      </c>
      <c r="NW145" s="32">
        <f>NT145+NU145+NV145+NR145+NS145</f>
        <v/>
      </c>
      <c r="NX145">
        <f>IF(NP145=5,"LayAway0-1",IF(AND(NW145=5),"BackAway0-1",""))</f>
        <v/>
      </c>
      <c r="NY145">
        <f>IF(NP145=5,KO145,IF(AND(NW145=5),KO145,""))</f>
        <v/>
      </c>
      <c r="NZ145">
        <f>IF(NP145=5,"Match Odds",IF(AND(NW145=5),"Match Odds",""))</f>
        <v/>
      </c>
      <c r="OA145">
        <f>IF(NP145=5,KP145,IF(AND(NW145=5),KP145,""))</f>
        <v/>
      </c>
      <c r="OB145">
        <f>IF(NP145=5,"MATCH_ODDS",IF(AND(NW145=5),"MATCH_ODDS",""))</f>
        <v/>
      </c>
      <c r="OC145">
        <f>IF(NP145=5,"LAY",IF(AND(NW145=5),"BACK",""))</f>
        <v/>
      </c>
    </row>
    <row r="146" ht="16.5" customHeight="1" thickBot="1" thickTop="1">
      <c r="A146" s="2" t="n"/>
      <c r="KN146" s="1">
        <f>IF(INDEX(#REF!,MATCH('HT 0-1'!D146,#REF!,0))=INDEX(#REF!,MATCH('HT 0-1'!D146,#REF!,0)),INDEX(#REF!,MATCH('HT 0-1'!D146,#REF!,0)),"ERROR")</f>
        <v/>
      </c>
      <c r="KO146" s="1">
        <f>IF(INDEX(#REF!,MATCH('HT 0-1'!E146,#REF!,0))=INDEX(#REF!,MATCH('HT 0-1'!E146,#REF!,0)),INDEX(#REF!,MATCH('HT 0-1'!E146,#REF!,0)),"ERROR")</f>
        <v/>
      </c>
      <c r="KP146" s="1">
        <f>KN146&amp;" v "&amp;KO146</f>
        <v/>
      </c>
      <c r="KQ146">
        <f>B146&amp;"_"&amp;C146</f>
        <v/>
      </c>
      <c r="KR146" s="1">
        <f>IF((HW146/KK146)&lt;0.335,"G",IF((HW146/KK146)&gt;0.67,"R","A"))</f>
        <v/>
      </c>
      <c r="KS146" s="1">
        <f>IF((HX146/KK146)&lt;0.335,"G",IF((HX146/KK146)&gt;0.67,"R","A"))</f>
        <v/>
      </c>
      <c r="KT146" s="1">
        <f>IF((IH146/KK146)&lt;0.335,"G",IF((IH146/KK146)&gt;0.67,"R","A"))</f>
        <v/>
      </c>
      <c r="KU146" s="1">
        <f>IF((II146/KK146)&lt;0.335,"G",IF((II146/KK146)&gt;0.67,"R","A"))</f>
        <v/>
      </c>
      <c r="KV146" s="1">
        <f>IF((HZ146/KK146)&lt;0.335,"G",IF((HZ146/KK146)&gt;0.67,"R","A"))</f>
        <v/>
      </c>
      <c r="KW146" s="1">
        <f>IF((HY146/KK146)&lt;0.335,"G",IF((HY146/KK146)&gt;0.67,"R","A"))</f>
        <v/>
      </c>
      <c r="KX146" s="1">
        <f>IF((IK146/KK146)&lt;0.335,"G",IF((IK146/KK146)&gt;0.67,"R","A"))</f>
        <v/>
      </c>
      <c r="KY146" s="1">
        <f>IF((IJ146/KK146)&lt;0.335,"G",IF((IJ146/KK146)&gt;0.67,"R","A"))</f>
        <v/>
      </c>
      <c r="KZ146" s="1">
        <f>IF((HQ146/KK146)&lt;0.335,"G",IF((HQ146/KK146)&gt;0.67,"R","A"))</f>
        <v/>
      </c>
      <c r="LA146" s="1">
        <f>IF((IB146/KK146)&lt;0.335,"G",IF((IB146/KK146)&gt;0.67,"R","A"))</f>
        <v/>
      </c>
      <c r="LB146">
        <f>IF(LQ146="0-1",INDEX(Scrape!#REF!,MATCH('HT 0-1'!KP146,Scrape!$B:$B,0)),"")</f>
        <v/>
      </c>
      <c r="LC146">
        <f>IF(LQ146="0-1",INDEX(Scrape!$A:$A,MATCH('HT 0-1'!KP146,Scrape!$B:$B,0)),"")</f>
        <v/>
      </c>
      <c r="LD146">
        <f>IF(LQ146="0-1",INDEX(Scrape!$B:$B,MATCH('HT 0-1'!KP146,Scrape!$B:$B,0)),"")</f>
        <v/>
      </c>
      <c r="LE146">
        <f>IF(LQ146="0-1",INDEX(Scrape!$C:$C,MATCH('HT 0-1'!KP146,Scrape!$B:$B,0)),"")</f>
        <v/>
      </c>
      <c r="LF146">
        <f>IF(LQ146="0-1",INDEX(Scrape!$D:$D,MATCH('HT 0-1'!KP146,Scrape!$B:$B,0)),"")</f>
        <v/>
      </c>
      <c r="LG146">
        <f>IF(LQ146="0-1",INDEX(Scrape!$E:$E,MATCH('HT 0-1'!KP146,Scrape!$B:$B,0)),"")</f>
        <v/>
      </c>
      <c r="LH146">
        <f>IF(LQ146="0-1",INDEX(Scrape!$F:$F,MATCH('HT 0-1'!KP146,Scrape!$B:$B,0)),"")</f>
        <v/>
      </c>
      <c r="LI146">
        <f>IF(LQ146="0-1",INDEX(Scrape!$G:$G,MATCH('HT 0-1'!KP146,Scrape!$B:$B,0)),"")</f>
        <v/>
      </c>
      <c r="LJ146">
        <f>IF(LQ146="0-1",INDEX(Scrape!$H:$H,MATCH('HT 0-1'!KP146,Scrape!$B:$B,0)),"")</f>
        <v/>
      </c>
      <c r="LK146">
        <f>IF(LQ146="0-1",INDEX(Scrape!$I:$I,MATCH('HT 0-1'!KP146,Scrape!$B:$B,0)),"")</f>
        <v/>
      </c>
      <c r="LL146">
        <f>IF(LQ146="0-1",INDEX(Scrape!$J:$J,MATCH('HT 0-1'!KP146,Scrape!$B:$B,0)),"")</f>
        <v/>
      </c>
      <c r="LM146">
        <f>IF(LQ146="0-1",INDEX(Scrape!$K:$K,MATCH('HT 0-1'!KP146,Scrape!$B:$B,0)),"")</f>
        <v/>
      </c>
      <c r="LN146">
        <f>IF(LQ146="0-1",INDEX(Scrape!$L:$L,MATCH('HT 0-1'!KP146,Scrape!$B:$B,0)),"")</f>
        <v/>
      </c>
      <c r="LO146">
        <f>IF(LQ146="0-1",INDEX(Scrape!$M:$M,MATCH('HT 0-1'!KP146,Scrape!$B:$B,0)),"")</f>
        <v/>
      </c>
      <c r="LP146">
        <f>IF(LQ146="0-1",INDEX(Scrape!$N:$N,MATCH('HT 0-1'!KP146,Scrape!$B:$B,0)),"")</f>
        <v/>
      </c>
      <c r="LQ146">
        <f>INDEX(Scrape!$O:$O,MATCH('HT 0-1'!KP146,Scrape!$B:$B,0))</f>
        <v/>
      </c>
      <c r="LR146">
        <f>(1/LJ146)+(1/LI146)+(1/LH146)</f>
        <v/>
      </c>
      <c r="LS146">
        <f>(1/LG146)+(1/LF146)+(1/LE146)</f>
        <v/>
      </c>
      <c r="LT146" s="8">
        <f>IF(INDEX(#REF!,MATCH(KQ146,#REF!,0))=INDEX(#REF!,MATCH(KQ146,#REF!,0)),INDEX(#REF!,MATCH(KQ146,#REF!,0)),"ERROR")</f>
        <v/>
      </c>
      <c r="LU146" s="4">
        <f>IF(KR146="G",2,IF(KR146="R",0.5,IF(KR146="A",1)))</f>
        <v/>
      </c>
      <c r="LV146" s="4">
        <f>IF(KS146="G",0.5,IF(KS146="R",2,IF(KS146="A",1)))</f>
        <v/>
      </c>
      <c r="LW146" s="4">
        <f>IF(KT146="G",2,IF(KT146="R",0.5,IF(KT146="A",1)))</f>
        <v/>
      </c>
      <c r="LX146" s="4">
        <f>IF(KU146="G",0.5,IF(KU146="R",2,IF(KU146="A",1)))</f>
        <v/>
      </c>
      <c r="LY146" s="7">
        <f>(LK146*(LU146+LX146)+(LL146*(LU146+LX146)))</f>
        <v/>
      </c>
      <c r="LZ146" s="7">
        <f>(LN146*(LV146+LW146)+(LO146*(LV146+LW146)))</f>
        <v/>
      </c>
      <c r="MA146" s="11">
        <f>LY146-LZ146</f>
        <v/>
      </c>
      <c r="MB146" s="5">
        <f>MA146+2</f>
        <v/>
      </c>
      <c r="MC146" s="6">
        <f>MA146-2</f>
        <v/>
      </c>
      <c r="MD146" s="4">
        <f>LE146</f>
        <v/>
      </c>
      <c r="ME146" s="9">
        <f>IF(MD146=0,1000,MD146+0.75)</f>
        <v/>
      </c>
      <c r="MF146" s="10">
        <f>IF(MD146=0,0,MD146-0.75)</f>
        <v/>
      </c>
      <c r="MG146" s="4">
        <f>((LM146*(LU146+LX146))-((LP146*(LV146+LW146))))</f>
        <v/>
      </c>
      <c r="MH146" s="9">
        <f>MG146*1.2</f>
        <v/>
      </c>
      <c r="MI146" s="10">
        <f>MG146*0.8</f>
        <v/>
      </c>
      <c r="MJ146">
        <f>IFERROR(NX146,"")</f>
        <v/>
      </c>
      <c r="MK146">
        <f>IFERROR(NY146,"")</f>
        <v/>
      </c>
      <c r="ML146">
        <f>IFERROR(NZ146,"")</f>
        <v/>
      </c>
      <c r="MM146">
        <f>IFERROR(OA146,"")</f>
        <v/>
      </c>
      <c r="MN146">
        <f>IFERROR(OB146,"")</f>
        <v/>
      </c>
      <c r="MO146">
        <f>IFERROR(OC146,"")</f>
        <v/>
      </c>
      <c r="MP146" s="1">
        <f>COUNTIFS(#REF!,LT146,#REF!,1,#REF!,"&gt;="&amp;MC146,#REF!,"&lt;="&amp;MB146,#REF!,"&lt;="&amp;ME146,#REF!,"&gt;="&amp;MF146,#REF!,"="&amp;KV146,#REF!,"="&amp;KX146)</f>
        <v/>
      </c>
      <c r="MQ146" s="1">
        <f>COUNTIFS(#REF!,LT146,#REF!,0,#REF!,"&gt;="&amp;MC146,#REF!,"&lt;="&amp;MB146,#REF!,"&lt;="&amp;ME146,#REF!,"&gt;="&amp;MF146,#REF!,"="&amp;KV146,#REF!,"="&amp;KX146)</f>
        <v/>
      </c>
      <c r="MR146" s="1">
        <f>COUNTIFS(#REF!,LT146,#REF!,1,#REF!,"&gt;="&amp;MC146,#REF!,"&lt;="&amp;MB146,#REF!,"&lt;="&amp;ME146,#REF!,"&gt;="&amp;MF146,#REF!,"="&amp;KW146,#REF!,"="&amp;KY146)</f>
        <v/>
      </c>
      <c r="MS146" s="1">
        <f>COUNTIFS(#REF!,LT146,#REF!,0,#REF!,"&gt;="&amp;MC146,#REF!,"&lt;="&amp;MB146,#REF!,"&lt;="&amp;ME146,#REF!,"&gt;="&amp;MF146,#REF!,"="&amp;KW146,#REF!,"="&amp;KY146)</f>
        <v/>
      </c>
      <c r="MT146" s="1">
        <f>COUNTIFS(#REF!,LT146,#REF!,1,#REF!,"&gt;="&amp;MI146,#REF!,"&lt;="&amp;MH146,#REF!,"&lt;="&amp;ME146,#REF!,"&gt;="&amp;MF146)</f>
        <v/>
      </c>
      <c r="MU146" s="1">
        <f>COUNTIFS(#REF!,LT146,#REF!,0,#REF!,"&gt;="&amp;MI146,#REF!,"&lt;="&amp;MH146,#REF!,"&lt;="&amp;ME146,#REF!,"&gt;="&amp;MF146)</f>
        <v/>
      </c>
      <c r="MV146" s="1">
        <f>COUNTIFS(#REF!,LT146,#REF!,1,#REF!,"&gt;="&amp;MI146,#REF!,"&lt;="&amp;MH146,#REF!,"="&amp;KZ146,#REF!,"="&amp;LA146,#REF!,"&lt;="&amp;ME146,#REF!,"&gt;="&amp;MF146)</f>
        <v/>
      </c>
      <c r="MW146" s="1">
        <f>COUNTIFS(#REF!,LT146,#REF!,0,#REF!,"&gt;="&amp;MI146,#REF!,"&lt;="&amp;MH146,#REF!,"="&amp;KZ146,#REF!,"="&amp;LA146,#REF!,"&lt;="&amp;ME146,#REF!,"&gt;="&amp;MF146)</f>
        <v/>
      </c>
      <c r="MX146" s="1">
        <f>COUNTIFS(#REF!,LT146,#REF!,1,#REF!,"&gt;="&amp;MC146,#REF!,"&lt;="&amp;MB146,#REF!,"&lt;="&amp;ME146,#REF!,"&gt;="&amp;MF146)</f>
        <v/>
      </c>
      <c r="MY146" s="1">
        <f>COUNTIFS(#REF!,LT146,#REF!,0,#REF!,"&gt;="&amp;MC146,#REF!,"&lt;="&amp;MB146,#REF!,"&lt;="&amp;ME146,#REF!,"&gt;="&amp;MF146)</f>
        <v/>
      </c>
      <c r="MZ146" s="1">
        <f>COUNTIFS(#REF!,LT146,#REF!,1,#REF!,"&lt;="&amp;ME146,#REF!,"&gt;="&amp;MF146,#REF!,"="&amp;KV146,#REF!,"="&amp;KX146)</f>
        <v/>
      </c>
      <c r="NA146" s="1">
        <f>COUNTIFS(#REF!,LT146,#REF!,0,#REF!,"&lt;="&amp;ME146,#REF!,"&gt;="&amp;MF146,#REF!,"="&amp;KV146,#REF!,"="&amp;KX146)</f>
        <v/>
      </c>
      <c r="NB146" s="1">
        <f>COUNTIFS(#REF!,LT146,#REF!,1,#REF!,"&lt;="&amp;ME146,#REF!,"&gt;="&amp;MF146,#REF!,"="&amp;KW146,#REF!,"="&amp;KY146)</f>
        <v/>
      </c>
      <c r="NC146" s="1">
        <f>COUNTIFS(#REF!,LT146,#REF!,0,#REF!,"&lt;="&amp;ME146,#REF!,"&gt;="&amp;MF146,#REF!,"="&amp;KW146,#REF!,"="&amp;KY146)</f>
        <v/>
      </c>
      <c r="ND146" s="1">
        <f>MP146+MR146+MT146+MV146+MX146+MZ146+NB146</f>
        <v/>
      </c>
      <c r="NE146" s="1">
        <f>MQ146+MS146+MU146+MW146+MY146+NA146+NC146</f>
        <v/>
      </c>
      <c r="NF146" s="1">
        <f>ND146+NE146</f>
        <v/>
      </c>
      <c r="NG146" s="33">
        <f>ND146/(ND146+NE146)</f>
        <v/>
      </c>
      <c r="NH146" s="3">
        <f>1/NG146</f>
        <v/>
      </c>
      <c r="NI146" s="1">
        <f>LI146</f>
        <v/>
      </c>
      <c r="NJ146" s="79">
        <f>((1-NG146)*(1/(NI146-1))*0.98-(NG146*1))</f>
        <v/>
      </c>
      <c r="NK146" s="34">
        <f>IF(LR146&lt;0.9,0,IF(AND(LR146&gt;1.1),0,1))</f>
        <v/>
      </c>
      <c r="NL146" s="34">
        <f>IF(LS146&lt;0.9,0,IF(AND(LS146&gt;1.1),0,1))</f>
        <v/>
      </c>
      <c r="NM146" s="32">
        <f>IF(NF146&gt;99,1,0)</f>
        <v/>
      </c>
      <c r="NN146" s="32">
        <f>IF(NJ146&gt;0.0799,1,0)</f>
        <v/>
      </c>
      <c r="NO146" s="32">
        <f>IF(NJ146&gt;NQ146,1,0)</f>
        <v/>
      </c>
      <c r="NP146" s="32">
        <f>NM146+NN146+NO146+NK146+NL146</f>
        <v/>
      </c>
      <c r="NQ146" s="79">
        <f>(((100*NG146)*(NI146-1)*0.98)-((1-NG146)*100))/100</f>
        <v/>
      </c>
      <c r="NR146" s="34">
        <f>IF(LR146&lt;0.9,0,IF(AND(LR146&gt;1.1),0,1))</f>
        <v/>
      </c>
      <c r="NS146" s="34">
        <f>IF(LS146&lt;0.9,0,IF(AND(LS146&gt;1.1),0,1))</f>
        <v/>
      </c>
      <c r="NT146" s="32">
        <f>IF(NF146&gt;99,1,0)</f>
        <v/>
      </c>
      <c r="NU146" s="32">
        <f>IF(NQ146&gt;0.0799,1,0)</f>
        <v/>
      </c>
      <c r="NV146" s="32">
        <f>IF(NQ146&gt;NJ146,1,0)</f>
        <v/>
      </c>
      <c r="NW146" s="32">
        <f>NT146+NU146+NV146+NR146+NS146</f>
        <v/>
      </c>
      <c r="NX146">
        <f>IF(NP146=5,"LayAway0-1",IF(AND(NW146=5),"BackAway0-1",""))</f>
        <v/>
      </c>
      <c r="NY146">
        <f>IF(NP146=5,KO146,IF(AND(NW146=5),KO146,""))</f>
        <v/>
      </c>
      <c r="NZ146">
        <f>IF(NP146=5,"Match Odds",IF(AND(NW146=5),"Match Odds",""))</f>
        <v/>
      </c>
      <c r="OA146">
        <f>IF(NP146=5,KP146,IF(AND(NW146=5),KP146,""))</f>
        <v/>
      </c>
      <c r="OB146">
        <f>IF(NP146=5,"MATCH_ODDS",IF(AND(NW146=5),"MATCH_ODDS",""))</f>
        <v/>
      </c>
      <c r="OC146">
        <f>IF(NP146=5,"LAY",IF(AND(NW146=5),"BACK",""))</f>
        <v/>
      </c>
    </row>
    <row r="147" ht="16.5" customHeight="1" thickBot="1" thickTop="1">
      <c r="A147" s="2" t="n"/>
      <c r="KN147" s="1">
        <f>IF(INDEX(#REF!,MATCH('HT 0-1'!D147,#REF!,0))=INDEX(#REF!,MATCH('HT 0-1'!D147,#REF!,0)),INDEX(#REF!,MATCH('HT 0-1'!D147,#REF!,0)),"ERROR")</f>
        <v/>
      </c>
      <c r="KO147" s="1">
        <f>IF(INDEX(#REF!,MATCH('HT 0-1'!E147,#REF!,0))=INDEX(#REF!,MATCH('HT 0-1'!E147,#REF!,0)),INDEX(#REF!,MATCH('HT 0-1'!E147,#REF!,0)),"ERROR")</f>
        <v/>
      </c>
      <c r="KP147" s="1">
        <f>KN147&amp;" v "&amp;KO147</f>
        <v/>
      </c>
      <c r="KQ147">
        <f>B147&amp;"_"&amp;C147</f>
        <v/>
      </c>
      <c r="KR147" s="1">
        <f>IF((HW147/KK147)&lt;0.335,"G",IF((HW147/KK147)&gt;0.67,"R","A"))</f>
        <v/>
      </c>
      <c r="KS147" s="1">
        <f>IF((HX147/KK147)&lt;0.335,"G",IF((HX147/KK147)&gt;0.67,"R","A"))</f>
        <v/>
      </c>
      <c r="KT147" s="1">
        <f>IF((IH147/KK147)&lt;0.335,"G",IF((IH147/KK147)&gt;0.67,"R","A"))</f>
        <v/>
      </c>
      <c r="KU147" s="1">
        <f>IF((II147/KK147)&lt;0.335,"G",IF((II147/KK147)&gt;0.67,"R","A"))</f>
        <v/>
      </c>
      <c r="KV147" s="1">
        <f>IF((HZ147/KK147)&lt;0.335,"G",IF((HZ147/KK147)&gt;0.67,"R","A"))</f>
        <v/>
      </c>
      <c r="KW147" s="1">
        <f>IF((HY147/KK147)&lt;0.335,"G",IF((HY147/KK147)&gt;0.67,"R","A"))</f>
        <v/>
      </c>
      <c r="KX147" s="1">
        <f>IF((IK147/KK147)&lt;0.335,"G",IF((IK147/KK147)&gt;0.67,"R","A"))</f>
        <v/>
      </c>
      <c r="KY147" s="1">
        <f>IF((IJ147/KK147)&lt;0.335,"G",IF((IJ147/KK147)&gt;0.67,"R","A"))</f>
        <v/>
      </c>
      <c r="KZ147" s="1">
        <f>IF((HQ147/KK147)&lt;0.335,"G",IF((HQ147/KK147)&gt;0.67,"R","A"))</f>
        <v/>
      </c>
      <c r="LA147" s="1">
        <f>IF((IB147/KK147)&lt;0.335,"G",IF((IB147/KK147)&gt;0.67,"R","A"))</f>
        <v/>
      </c>
      <c r="LB147">
        <f>IF(LQ147="0-1",INDEX(Scrape!#REF!,MATCH('HT 0-1'!KP147,Scrape!$B:$B,0)),"")</f>
        <v/>
      </c>
      <c r="LC147">
        <f>IF(LQ147="0-1",INDEX(Scrape!$A:$A,MATCH('HT 0-1'!KP147,Scrape!$B:$B,0)),"")</f>
        <v/>
      </c>
      <c r="LD147">
        <f>IF(LQ147="0-1",INDEX(Scrape!$B:$B,MATCH('HT 0-1'!KP147,Scrape!$B:$B,0)),"")</f>
        <v/>
      </c>
      <c r="LE147">
        <f>IF(LQ147="0-1",INDEX(Scrape!$C:$C,MATCH('HT 0-1'!KP147,Scrape!$B:$B,0)),"")</f>
        <v/>
      </c>
      <c r="LF147">
        <f>IF(LQ147="0-1",INDEX(Scrape!$D:$D,MATCH('HT 0-1'!KP147,Scrape!$B:$B,0)),"")</f>
        <v/>
      </c>
      <c r="LG147">
        <f>IF(LQ147="0-1",INDEX(Scrape!$E:$E,MATCH('HT 0-1'!KP147,Scrape!$B:$B,0)),"")</f>
        <v/>
      </c>
      <c r="LH147">
        <f>IF(LQ147="0-1",INDEX(Scrape!$F:$F,MATCH('HT 0-1'!KP147,Scrape!$B:$B,0)),"")</f>
        <v/>
      </c>
      <c r="LI147">
        <f>IF(LQ147="0-1",INDEX(Scrape!$G:$G,MATCH('HT 0-1'!KP147,Scrape!$B:$B,0)),"")</f>
        <v/>
      </c>
      <c r="LJ147">
        <f>IF(LQ147="0-1",INDEX(Scrape!$H:$H,MATCH('HT 0-1'!KP147,Scrape!$B:$B,0)),"")</f>
        <v/>
      </c>
      <c r="LK147">
        <f>IF(LQ147="0-1",INDEX(Scrape!$I:$I,MATCH('HT 0-1'!KP147,Scrape!$B:$B,0)),"")</f>
        <v/>
      </c>
      <c r="LL147">
        <f>IF(LQ147="0-1",INDEX(Scrape!$J:$J,MATCH('HT 0-1'!KP147,Scrape!$B:$B,0)),"")</f>
        <v/>
      </c>
      <c r="LM147">
        <f>IF(LQ147="0-1",INDEX(Scrape!$K:$K,MATCH('HT 0-1'!KP147,Scrape!$B:$B,0)),"")</f>
        <v/>
      </c>
      <c r="LN147">
        <f>IF(LQ147="0-1",INDEX(Scrape!$L:$L,MATCH('HT 0-1'!KP147,Scrape!$B:$B,0)),"")</f>
        <v/>
      </c>
      <c r="LO147">
        <f>IF(LQ147="0-1",INDEX(Scrape!$M:$M,MATCH('HT 0-1'!KP147,Scrape!$B:$B,0)),"")</f>
        <v/>
      </c>
      <c r="LP147">
        <f>IF(LQ147="0-1",INDEX(Scrape!$N:$N,MATCH('HT 0-1'!KP147,Scrape!$B:$B,0)),"")</f>
        <v/>
      </c>
      <c r="LQ147">
        <f>INDEX(Scrape!$O:$O,MATCH('HT 0-1'!KP147,Scrape!$B:$B,0))</f>
        <v/>
      </c>
      <c r="LR147">
        <f>(1/LJ147)+(1/LI147)+(1/LH147)</f>
        <v/>
      </c>
      <c r="LS147">
        <f>(1/LG147)+(1/LF147)+(1/LE147)</f>
        <v/>
      </c>
      <c r="LT147" s="8">
        <f>IF(INDEX(#REF!,MATCH(KQ147,#REF!,0))=INDEX(#REF!,MATCH(KQ147,#REF!,0)),INDEX(#REF!,MATCH(KQ147,#REF!,0)),"ERROR")</f>
        <v/>
      </c>
      <c r="LU147" s="4">
        <f>IF(KR147="G",2,IF(KR147="R",0.5,IF(KR147="A",1)))</f>
        <v/>
      </c>
      <c r="LV147" s="4">
        <f>IF(KS147="G",0.5,IF(KS147="R",2,IF(KS147="A",1)))</f>
        <v/>
      </c>
      <c r="LW147" s="4">
        <f>IF(KT147="G",2,IF(KT147="R",0.5,IF(KT147="A",1)))</f>
        <v/>
      </c>
      <c r="LX147" s="4">
        <f>IF(KU147="G",0.5,IF(KU147="R",2,IF(KU147="A",1)))</f>
        <v/>
      </c>
      <c r="LY147" s="7">
        <f>(LK147*(LU147+LX147)+(LL147*(LU147+LX147)))</f>
        <v/>
      </c>
      <c r="LZ147" s="7">
        <f>(LN147*(LV147+LW147)+(LO147*(LV147+LW147)))</f>
        <v/>
      </c>
      <c r="MA147" s="11">
        <f>LY147-LZ147</f>
        <v/>
      </c>
      <c r="MB147" s="5">
        <f>MA147+2</f>
        <v/>
      </c>
      <c r="MC147" s="6">
        <f>MA147-2</f>
        <v/>
      </c>
      <c r="MD147" s="4">
        <f>LE147</f>
        <v/>
      </c>
      <c r="ME147" s="9">
        <f>IF(MD147=0,1000,MD147+0.75)</f>
        <v/>
      </c>
      <c r="MF147" s="10">
        <f>IF(MD147=0,0,MD147-0.75)</f>
        <v/>
      </c>
      <c r="MG147" s="4">
        <f>((LM147*(LU147+LX147))-((LP147*(LV147+LW147))))</f>
        <v/>
      </c>
      <c r="MH147" s="9">
        <f>MG147*1.2</f>
        <v/>
      </c>
      <c r="MI147" s="10">
        <f>MG147*0.8</f>
        <v/>
      </c>
      <c r="MJ147">
        <f>IFERROR(NX147,"")</f>
        <v/>
      </c>
      <c r="MK147">
        <f>IFERROR(NY147,"")</f>
        <v/>
      </c>
      <c r="ML147">
        <f>IFERROR(NZ147,"")</f>
        <v/>
      </c>
      <c r="MM147">
        <f>IFERROR(OA147,"")</f>
        <v/>
      </c>
      <c r="MN147">
        <f>IFERROR(OB147,"")</f>
        <v/>
      </c>
      <c r="MO147">
        <f>IFERROR(OC147,"")</f>
        <v/>
      </c>
      <c r="MP147" s="1">
        <f>COUNTIFS(#REF!,LT147,#REF!,1,#REF!,"&gt;="&amp;MC147,#REF!,"&lt;="&amp;MB147,#REF!,"&lt;="&amp;ME147,#REF!,"&gt;="&amp;MF147,#REF!,"="&amp;KV147,#REF!,"="&amp;KX147)</f>
        <v/>
      </c>
      <c r="MQ147" s="1">
        <f>COUNTIFS(#REF!,LT147,#REF!,0,#REF!,"&gt;="&amp;MC147,#REF!,"&lt;="&amp;MB147,#REF!,"&lt;="&amp;ME147,#REF!,"&gt;="&amp;MF147,#REF!,"="&amp;KV147,#REF!,"="&amp;KX147)</f>
        <v/>
      </c>
      <c r="MR147" s="1">
        <f>COUNTIFS(#REF!,LT147,#REF!,1,#REF!,"&gt;="&amp;MC147,#REF!,"&lt;="&amp;MB147,#REF!,"&lt;="&amp;ME147,#REF!,"&gt;="&amp;MF147,#REF!,"="&amp;KW147,#REF!,"="&amp;KY147)</f>
        <v/>
      </c>
      <c r="MS147" s="1">
        <f>COUNTIFS(#REF!,LT147,#REF!,0,#REF!,"&gt;="&amp;MC147,#REF!,"&lt;="&amp;MB147,#REF!,"&lt;="&amp;ME147,#REF!,"&gt;="&amp;MF147,#REF!,"="&amp;KW147,#REF!,"="&amp;KY147)</f>
        <v/>
      </c>
      <c r="MT147" s="1">
        <f>COUNTIFS(#REF!,LT147,#REF!,1,#REF!,"&gt;="&amp;MI147,#REF!,"&lt;="&amp;MH147,#REF!,"&lt;="&amp;ME147,#REF!,"&gt;="&amp;MF147)</f>
        <v/>
      </c>
      <c r="MU147" s="1">
        <f>COUNTIFS(#REF!,LT147,#REF!,0,#REF!,"&gt;="&amp;MI147,#REF!,"&lt;="&amp;MH147,#REF!,"&lt;="&amp;ME147,#REF!,"&gt;="&amp;MF147)</f>
        <v/>
      </c>
      <c r="MV147" s="1">
        <f>COUNTIFS(#REF!,LT147,#REF!,1,#REF!,"&gt;="&amp;MI147,#REF!,"&lt;="&amp;MH147,#REF!,"="&amp;KZ147,#REF!,"="&amp;LA147,#REF!,"&lt;="&amp;ME147,#REF!,"&gt;="&amp;MF147)</f>
        <v/>
      </c>
      <c r="MW147" s="1">
        <f>COUNTIFS(#REF!,LT147,#REF!,0,#REF!,"&gt;="&amp;MI147,#REF!,"&lt;="&amp;MH147,#REF!,"="&amp;KZ147,#REF!,"="&amp;LA147,#REF!,"&lt;="&amp;ME147,#REF!,"&gt;="&amp;MF147)</f>
        <v/>
      </c>
      <c r="MX147" s="1">
        <f>COUNTIFS(#REF!,LT147,#REF!,1,#REF!,"&gt;="&amp;MC147,#REF!,"&lt;="&amp;MB147,#REF!,"&lt;="&amp;ME147,#REF!,"&gt;="&amp;MF147)</f>
        <v/>
      </c>
      <c r="MY147" s="1">
        <f>COUNTIFS(#REF!,LT147,#REF!,0,#REF!,"&gt;="&amp;MC147,#REF!,"&lt;="&amp;MB147,#REF!,"&lt;="&amp;ME147,#REF!,"&gt;="&amp;MF147)</f>
        <v/>
      </c>
      <c r="MZ147" s="1">
        <f>COUNTIFS(#REF!,LT147,#REF!,1,#REF!,"&lt;="&amp;ME147,#REF!,"&gt;="&amp;MF147,#REF!,"="&amp;KV147,#REF!,"="&amp;KX147)</f>
        <v/>
      </c>
      <c r="NA147" s="1">
        <f>COUNTIFS(#REF!,LT147,#REF!,0,#REF!,"&lt;="&amp;ME147,#REF!,"&gt;="&amp;MF147,#REF!,"="&amp;KV147,#REF!,"="&amp;KX147)</f>
        <v/>
      </c>
      <c r="NB147" s="1">
        <f>COUNTIFS(#REF!,LT147,#REF!,1,#REF!,"&lt;="&amp;ME147,#REF!,"&gt;="&amp;MF147,#REF!,"="&amp;KW147,#REF!,"="&amp;KY147)</f>
        <v/>
      </c>
      <c r="NC147" s="1">
        <f>COUNTIFS(#REF!,LT147,#REF!,0,#REF!,"&lt;="&amp;ME147,#REF!,"&gt;="&amp;MF147,#REF!,"="&amp;KW147,#REF!,"="&amp;KY147)</f>
        <v/>
      </c>
      <c r="ND147" s="1">
        <f>MP147+MR147+MT147+MV147+MX147+MZ147+NB147</f>
        <v/>
      </c>
      <c r="NE147" s="1">
        <f>MQ147+MS147+MU147+MW147+MY147+NA147+NC147</f>
        <v/>
      </c>
      <c r="NF147" s="1">
        <f>ND147+NE147</f>
        <v/>
      </c>
      <c r="NG147" s="33">
        <f>ND147/(ND147+NE147)</f>
        <v/>
      </c>
      <c r="NH147" s="3">
        <f>1/NG147</f>
        <v/>
      </c>
      <c r="NI147" s="1">
        <f>LI147</f>
        <v/>
      </c>
      <c r="NJ147" s="79">
        <f>((1-NG147)*(1/(NI147-1))*0.98-(NG147*1))</f>
        <v/>
      </c>
      <c r="NK147" s="34">
        <f>IF(LR147&lt;0.9,0,IF(AND(LR147&gt;1.1),0,1))</f>
        <v/>
      </c>
      <c r="NL147" s="34">
        <f>IF(LS147&lt;0.9,0,IF(AND(LS147&gt;1.1),0,1))</f>
        <v/>
      </c>
      <c r="NM147" s="32">
        <f>IF(NF147&gt;99,1,0)</f>
        <v/>
      </c>
      <c r="NN147" s="32">
        <f>IF(NJ147&gt;0.0799,1,0)</f>
        <v/>
      </c>
      <c r="NO147" s="32">
        <f>IF(NJ147&gt;NQ147,1,0)</f>
        <v/>
      </c>
      <c r="NP147" s="32">
        <f>NM147+NN147+NO147+NK147+NL147</f>
        <v/>
      </c>
      <c r="NQ147" s="79">
        <f>(((100*NG147)*(NI147-1)*0.98)-((1-NG147)*100))/100</f>
        <v/>
      </c>
      <c r="NR147" s="34">
        <f>IF(LR147&lt;0.9,0,IF(AND(LR147&gt;1.1),0,1))</f>
        <v/>
      </c>
      <c r="NS147" s="34">
        <f>IF(LS147&lt;0.9,0,IF(AND(LS147&gt;1.1),0,1))</f>
        <v/>
      </c>
      <c r="NT147" s="32">
        <f>IF(NF147&gt;99,1,0)</f>
        <v/>
      </c>
      <c r="NU147" s="32">
        <f>IF(NQ147&gt;0.0799,1,0)</f>
        <v/>
      </c>
      <c r="NV147" s="32">
        <f>IF(NQ147&gt;NJ147,1,0)</f>
        <v/>
      </c>
      <c r="NW147" s="32">
        <f>NT147+NU147+NV147+NR147+NS147</f>
        <v/>
      </c>
      <c r="NX147">
        <f>IF(NP147=5,"LayAway0-1",IF(AND(NW147=5),"BackAway0-1",""))</f>
        <v/>
      </c>
      <c r="NY147">
        <f>IF(NP147=5,KO147,IF(AND(NW147=5),KO147,""))</f>
        <v/>
      </c>
      <c r="NZ147">
        <f>IF(NP147=5,"Match Odds",IF(AND(NW147=5),"Match Odds",""))</f>
        <v/>
      </c>
      <c r="OA147">
        <f>IF(NP147=5,KP147,IF(AND(NW147=5),KP147,""))</f>
        <v/>
      </c>
      <c r="OB147">
        <f>IF(NP147=5,"MATCH_ODDS",IF(AND(NW147=5),"MATCH_ODDS",""))</f>
        <v/>
      </c>
      <c r="OC147">
        <f>IF(NP147=5,"LAY",IF(AND(NW147=5),"BACK",""))</f>
        <v/>
      </c>
    </row>
    <row r="148" ht="16.5" customHeight="1" thickBot="1" thickTop="1">
      <c r="A148" s="2" t="n"/>
      <c r="KN148" s="1">
        <f>IF(INDEX(#REF!,MATCH('HT 0-1'!D148,#REF!,0))=INDEX(#REF!,MATCH('HT 0-1'!D148,#REF!,0)),INDEX(#REF!,MATCH('HT 0-1'!D148,#REF!,0)),"ERROR")</f>
        <v/>
      </c>
      <c r="KO148" s="1">
        <f>IF(INDEX(#REF!,MATCH('HT 0-1'!E148,#REF!,0))=INDEX(#REF!,MATCH('HT 0-1'!E148,#REF!,0)),INDEX(#REF!,MATCH('HT 0-1'!E148,#REF!,0)),"ERROR")</f>
        <v/>
      </c>
      <c r="KP148" s="1">
        <f>KN148&amp;" v "&amp;KO148</f>
        <v/>
      </c>
      <c r="KQ148">
        <f>B148&amp;"_"&amp;C148</f>
        <v/>
      </c>
      <c r="KR148" s="1">
        <f>IF((HW148/KK148)&lt;0.335,"G",IF((HW148/KK148)&gt;0.67,"R","A"))</f>
        <v/>
      </c>
      <c r="KS148" s="1">
        <f>IF((HX148/KK148)&lt;0.335,"G",IF((HX148/KK148)&gt;0.67,"R","A"))</f>
        <v/>
      </c>
      <c r="KT148" s="1">
        <f>IF((IH148/KK148)&lt;0.335,"G",IF((IH148/KK148)&gt;0.67,"R","A"))</f>
        <v/>
      </c>
      <c r="KU148" s="1">
        <f>IF((II148/KK148)&lt;0.335,"G",IF((II148/KK148)&gt;0.67,"R","A"))</f>
        <v/>
      </c>
      <c r="KV148" s="1">
        <f>IF((HZ148/KK148)&lt;0.335,"G",IF((HZ148/KK148)&gt;0.67,"R","A"))</f>
        <v/>
      </c>
      <c r="KW148" s="1">
        <f>IF((HY148/KK148)&lt;0.335,"G",IF((HY148/KK148)&gt;0.67,"R","A"))</f>
        <v/>
      </c>
      <c r="KX148" s="1">
        <f>IF((IK148/KK148)&lt;0.335,"G",IF((IK148/KK148)&gt;0.67,"R","A"))</f>
        <v/>
      </c>
      <c r="KY148" s="1">
        <f>IF((IJ148/KK148)&lt;0.335,"G",IF((IJ148/KK148)&gt;0.67,"R","A"))</f>
        <v/>
      </c>
      <c r="KZ148" s="1">
        <f>IF((HQ148/KK148)&lt;0.335,"G",IF((HQ148/KK148)&gt;0.67,"R","A"))</f>
        <v/>
      </c>
      <c r="LA148" s="1">
        <f>IF((IB148/KK148)&lt;0.335,"G",IF((IB148/KK148)&gt;0.67,"R","A"))</f>
        <v/>
      </c>
      <c r="LB148">
        <f>IF(LQ148="0-1",INDEX(Scrape!#REF!,MATCH('HT 0-1'!KP148,Scrape!$B:$B,0)),"")</f>
        <v/>
      </c>
      <c r="LC148">
        <f>IF(LQ148="0-1",INDEX(Scrape!$A:$A,MATCH('HT 0-1'!KP148,Scrape!$B:$B,0)),"")</f>
        <v/>
      </c>
      <c r="LD148">
        <f>IF(LQ148="0-1",INDEX(Scrape!$B:$B,MATCH('HT 0-1'!KP148,Scrape!$B:$B,0)),"")</f>
        <v/>
      </c>
      <c r="LE148">
        <f>IF(LQ148="0-1",INDEX(Scrape!$C:$C,MATCH('HT 0-1'!KP148,Scrape!$B:$B,0)),"")</f>
        <v/>
      </c>
      <c r="LF148">
        <f>IF(LQ148="0-1",INDEX(Scrape!$D:$D,MATCH('HT 0-1'!KP148,Scrape!$B:$B,0)),"")</f>
        <v/>
      </c>
      <c r="LG148">
        <f>IF(LQ148="0-1",INDEX(Scrape!$E:$E,MATCH('HT 0-1'!KP148,Scrape!$B:$B,0)),"")</f>
        <v/>
      </c>
      <c r="LH148">
        <f>IF(LQ148="0-1",INDEX(Scrape!$F:$F,MATCH('HT 0-1'!KP148,Scrape!$B:$B,0)),"")</f>
        <v/>
      </c>
      <c r="LI148">
        <f>IF(LQ148="0-1",INDEX(Scrape!$G:$G,MATCH('HT 0-1'!KP148,Scrape!$B:$B,0)),"")</f>
        <v/>
      </c>
      <c r="LJ148">
        <f>IF(LQ148="0-1",INDEX(Scrape!$H:$H,MATCH('HT 0-1'!KP148,Scrape!$B:$B,0)),"")</f>
        <v/>
      </c>
      <c r="LK148">
        <f>IF(LQ148="0-1",INDEX(Scrape!$I:$I,MATCH('HT 0-1'!KP148,Scrape!$B:$B,0)),"")</f>
        <v/>
      </c>
      <c r="LL148">
        <f>IF(LQ148="0-1",INDEX(Scrape!$J:$J,MATCH('HT 0-1'!KP148,Scrape!$B:$B,0)),"")</f>
        <v/>
      </c>
      <c r="LM148">
        <f>IF(LQ148="0-1",INDEX(Scrape!$K:$K,MATCH('HT 0-1'!KP148,Scrape!$B:$B,0)),"")</f>
        <v/>
      </c>
      <c r="LN148">
        <f>IF(LQ148="0-1",INDEX(Scrape!$L:$L,MATCH('HT 0-1'!KP148,Scrape!$B:$B,0)),"")</f>
        <v/>
      </c>
      <c r="LO148">
        <f>IF(LQ148="0-1",INDEX(Scrape!$M:$M,MATCH('HT 0-1'!KP148,Scrape!$B:$B,0)),"")</f>
        <v/>
      </c>
      <c r="LP148">
        <f>IF(LQ148="0-1",INDEX(Scrape!$N:$N,MATCH('HT 0-1'!KP148,Scrape!$B:$B,0)),"")</f>
        <v/>
      </c>
      <c r="LQ148">
        <f>INDEX(Scrape!$O:$O,MATCH('HT 0-1'!KP148,Scrape!$B:$B,0))</f>
        <v/>
      </c>
      <c r="LR148">
        <f>(1/LJ148)+(1/LI148)+(1/LH148)</f>
        <v/>
      </c>
      <c r="LS148">
        <f>(1/LG148)+(1/LF148)+(1/LE148)</f>
        <v/>
      </c>
      <c r="LT148" s="8">
        <f>IF(INDEX(#REF!,MATCH(KQ148,#REF!,0))=INDEX(#REF!,MATCH(KQ148,#REF!,0)),INDEX(#REF!,MATCH(KQ148,#REF!,0)),"ERROR")</f>
        <v/>
      </c>
      <c r="LU148" s="4">
        <f>IF(KR148="G",2,IF(KR148="R",0.5,IF(KR148="A",1)))</f>
        <v/>
      </c>
      <c r="LV148" s="4">
        <f>IF(KS148="G",0.5,IF(KS148="R",2,IF(KS148="A",1)))</f>
        <v/>
      </c>
      <c r="LW148" s="4">
        <f>IF(KT148="G",2,IF(KT148="R",0.5,IF(KT148="A",1)))</f>
        <v/>
      </c>
      <c r="LX148" s="4">
        <f>IF(KU148="G",0.5,IF(KU148="R",2,IF(KU148="A",1)))</f>
        <v/>
      </c>
      <c r="LY148" s="7">
        <f>(LK148*(LU148+LX148)+(LL148*(LU148+LX148)))</f>
        <v/>
      </c>
      <c r="LZ148" s="7">
        <f>(LN148*(LV148+LW148)+(LO148*(LV148+LW148)))</f>
        <v/>
      </c>
      <c r="MA148" s="11">
        <f>LY148-LZ148</f>
        <v/>
      </c>
      <c r="MB148" s="5">
        <f>MA148+2</f>
        <v/>
      </c>
      <c r="MC148" s="6">
        <f>MA148-2</f>
        <v/>
      </c>
      <c r="MD148" s="4">
        <f>LE148</f>
        <v/>
      </c>
      <c r="ME148" s="9">
        <f>IF(MD148=0,1000,MD148+0.75)</f>
        <v/>
      </c>
      <c r="MF148" s="10">
        <f>IF(MD148=0,0,MD148-0.75)</f>
        <v/>
      </c>
      <c r="MG148" s="4">
        <f>((LM148*(LU148+LX148))-((LP148*(LV148+LW148))))</f>
        <v/>
      </c>
      <c r="MH148" s="9">
        <f>MG148*1.2</f>
        <v/>
      </c>
      <c r="MI148" s="10">
        <f>MG148*0.8</f>
        <v/>
      </c>
      <c r="MJ148">
        <f>IFERROR(NX148,"")</f>
        <v/>
      </c>
      <c r="MK148">
        <f>IFERROR(NY148,"")</f>
        <v/>
      </c>
      <c r="ML148">
        <f>IFERROR(NZ148,"")</f>
        <v/>
      </c>
      <c r="MM148">
        <f>IFERROR(OA148,"")</f>
        <v/>
      </c>
      <c r="MN148">
        <f>IFERROR(OB148,"")</f>
        <v/>
      </c>
      <c r="MO148">
        <f>IFERROR(OC148,"")</f>
        <v/>
      </c>
      <c r="MP148" s="1">
        <f>COUNTIFS(#REF!,LT148,#REF!,1,#REF!,"&gt;="&amp;MC148,#REF!,"&lt;="&amp;MB148,#REF!,"&lt;="&amp;ME148,#REF!,"&gt;="&amp;MF148,#REF!,"="&amp;KV148,#REF!,"="&amp;KX148)</f>
        <v/>
      </c>
      <c r="MQ148" s="1">
        <f>COUNTIFS(#REF!,LT148,#REF!,0,#REF!,"&gt;="&amp;MC148,#REF!,"&lt;="&amp;MB148,#REF!,"&lt;="&amp;ME148,#REF!,"&gt;="&amp;MF148,#REF!,"="&amp;KV148,#REF!,"="&amp;KX148)</f>
        <v/>
      </c>
      <c r="MR148" s="1">
        <f>COUNTIFS(#REF!,LT148,#REF!,1,#REF!,"&gt;="&amp;MC148,#REF!,"&lt;="&amp;MB148,#REF!,"&lt;="&amp;ME148,#REF!,"&gt;="&amp;MF148,#REF!,"="&amp;KW148,#REF!,"="&amp;KY148)</f>
        <v/>
      </c>
      <c r="MS148" s="1">
        <f>COUNTIFS(#REF!,LT148,#REF!,0,#REF!,"&gt;="&amp;MC148,#REF!,"&lt;="&amp;MB148,#REF!,"&lt;="&amp;ME148,#REF!,"&gt;="&amp;MF148,#REF!,"="&amp;KW148,#REF!,"="&amp;KY148)</f>
        <v/>
      </c>
      <c r="MT148" s="1">
        <f>COUNTIFS(#REF!,LT148,#REF!,1,#REF!,"&gt;="&amp;MI148,#REF!,"&lt;="&amp;MH148,#REF!,"&lt;="&amp;ME148,#REF!,"&gt;="&amp;MF148)</f>
        <v/>
      </c>
      <c r="MU148" s="1">
        <f>COUNTIFS(#REF!,LT148,#REF!,0,#REF!,"&gt;="&amp;MI148,#REF!,"&lt;="&amp;MH148,#REF!,"&lt;="&amp;ME148,#REF!,"&gt;="&amp;MF148)</f>
        <v/>
      </c>
      <c r="MV148" s="1">
        <f>COUNTIFS(#REF!,LT148,#REF!,1,#REF!,"&gt;="&amp;MI148,#REF!,"&lt;="&amp;MH148,#REF!,"="&amp;KZ148,#REF!,"="&amp;LA148,#REF!,"&lt;="&amp;ME148,#REF!,"&gt;="&amp;MF148)</f>
        <v/>
      </c>
      <c r="MW148" s="1">
        <f>COUNTIFS(#REF!,LT148,#REF!,0,#REF!,"&gt;="&amp;MI148,#REF!,"&lt;="&amp;MH148,#REF!,"="&amp;KZ148,#REF!,"="&amp;LA148,#REF!,"&lt;="&amp;ME148,#REF!,"&gt;="&amp;MF148)</f>
        <v/>
      </c>
      <c r="MX148" s="1">
        <f>COUNTIFS(#REF!,LT148,#REF!,1,#REF!,"&gt;="&amp;MC148,#REF!,"&lt;="&amp;MB148,#REF!,"&lt;="&amp;ME148,#REF!,"&gt;="&amp;MF148)</f>
        <v/>
      </c>
      <c r="MY148" s="1">
        <f>COUNTIFS(#REF!,LT148,#REF!,0,#REF!,"&gt;="&amp;MC148,#REF!,"&lt;="&amp;MB148,#REF!,"&lt;="&amp;ME148,#REF!,"&gt;="&amp;MF148)</f>
        <v/>
      </c>
      <c r="MZ148" s="1">
        <f>COUNTIFS(#REF!,LT148,#REF!,1,#REF!,"&lt;="&amp;ME148,#REF!,"&gt;="&amp;MF148,#REF!,"="&amp;KV148,#REF!,"="&amp;KX148)</f>
        <v/>
      </c>
      <c r="NA148" s="1">
        <f>COUNTIFS(#REF!,LT148,#REF!,0,#REF!,"&lt;="&amp;ME148,#REF!,"&gt;="&amp;MF148,#REF!,"="&amp;KV148,#REF!,"="&amp;KX148)</f>
        <v/>
      </c>
      <c r="NB148" s="1">
        <f>COUNTIFS(#REF!,LT148,#REF!,1,#REF!,"&lt;="&amp;ME148,#REF!,"&gt;="&amp;MF148,#REF!,"="&amp;KW148,#REF!,"="&amp;KY148)</f>
        <v/>
      </c>
      <c r="NC148" s="1">
        <f>COUNTIFS(#REF!,LT148,#REF!,0,#REF!,"&lt;="&amp;ME148,#REF!,"&gt;="&amp;MF148,#REF!,"="&amp;KW148,#REF!,"="&amp;KY148)</f>
        <v/>
      </c>
      <c r="ND148" s="1">
        <f>MP148+MR148+MT148+MV148+MX148+MZ148+NB148</f>
        <v/>
      </c>
      <c r="NE148" s="1">
        <f>MQ148+MS148+MU148+MW148+MY148+NA148+NC148</f>
        <v/>
      </c>
      <c r="NF148" s="1">
        <f>ND148+NE148</f>
        <v/>
      </c>
      <c r="NG148" s="33">
        <f>ND148/(ND148+NE148)</f>
        <v/>
      </c>
      <c r="NH148" s="3">
        <f>1/NG148</f>
        <v/>
      </c>
      <c r="NI148" s="1">
        <f>LI148</f>
        <v/>
      </c>
      <c r="NJ148" s="79">
        <f>((1-NG148)*(1/(NI148-1))*0.98-(NG148*1))</f>
        <v/>
      </c>
      <c r="NK148" s="34">
        <f>IF(LR148&lt;0.9,0,IF(AND(LR148&gt;1.1),0,1))</f>
        <v/>
      </c>
      <c r="NL148" s="34">
        <f>IF(LS148&lt;0.9,0,IF(AND(LS148&gt;1.1),0,1))</f>
        <v/>
      </c>
      <c r="NM148" s="32">
        <f>IF(NF148&gt;99,1,0)</f>
        <v/>
      </c>
      <c r="NN148" s="32">
        <f>IF(NJ148&gt;0.0799,1,0)</f>
        <v/>
      </c>
      <c r="NO148" s="32">
        <f>IF(NJ148&gt;NQ148,1,0)</f>
        <v/>
      </c>
      <c r="NP148" s="32">
        <f>NM148+NN148+NO148+NK148+NL148</f>
        <v/>
      </c>
      <c r="NQ148" s="79">
        <f>(((100*NG148)*(NI148-1)*0.98)-((1-NG148)*100))/100</f>
        <v/>
      </c>
      <c r="NR148" s="34">
        <f>IF(LR148&lt;0.9,0,IF(AND(LR148&gt;1.1),0,1))</f>
        <v/>
      </c>
      <c r="NS148" s="34">
        <f>IF(LS148&lt;0.9,0,IF(AND(LS148&gt;1.1),0,1))</f>
        <v/>
      </c>
      <c r="NT148" s="32">
        <f>IF(NF148&gt;99,1,0)</f>
        <v/>
      </c>
      <c r="NU148" s="32">
        <f>IF(NQ148&gt;0.0799,1,0)</f>
        <v/>
      </c>
      <c r="NV148" s="32">
        <f>IF(NQ148&gt;NJ148,1,0)</f>
        <v/>
      </c>
      <c r="NW148" s="32">
        <f>NT148+NU148+NV148+NR148+NS148</f>
        <v/>
      </c>
      <c r="NX148">
        <f>IF(NP148=5,"LayAway0-1",IF(AND(NW148=5),"BackAway0-1",""))</f>
        <v/>
      </c>
      <c r="NY148">
        <f>IF(NP148=5,KO148,IF(AND(NW148=5),KO148,""))</f>
        <v/>
      </c>
      <c r="NZ148">
        <f>IF(NP148=5,"Match Odds",IF(AND(NW148=5),"Match Odds",""))</f>
        <v/>
      </c>
      <c r="OA148">
        <f>IF(NP148=5,KP148,IF(AND(NW148=5),KP148,""))</f>
        <v/>
      </c>
      <c r="OB148">
        <f>IF(NP148=5,"MATCH_ODDS",IF(AND(NW148=5),"MATCH_ODDS",""))</f>
        <v/>
      </c>
      <c r="OC148">
        <f>IF(NP148=5,"LAY",IF(AND(NW148=5),"BACK",""))</f>
        <v/>
      </c>
    </row>
    <row r="149" ht="16.5" customHeight="1" thickBot="1" thickTop="1">
      <c r="A149" s="2" t="n"/>
      <c r="KN149" s="1">
        <f>IF(INDEX(#REF!,MATCH('HT 0-1'!D149,#REF!,0))=INDEX(#REF!,MATCH('HT 0-1'!D149,#REF!,0)),INDEX(#REF!,MATCH('HT 0-1'!D149,#REF!,0)),"ERROR")</f>
        <v/>
      </c>
      <c r="KO149" s="1">
        <f>IF(INDEX(#REF!,MATCH('HT 0-1'!E149,#REF!,0))=INDEX(#REF!,MATCH('HT 0-1'!E149,#REF!,0)),INDEX(#REF!,MATCH('HT 0-1'!E149,#REF!,0)),"ERROR")</f>
        <v/>
      </c>
      <c r="KP149" s="1">
        <f>KN149&amp;" v "&amp;KO149</f>
        <v/>
      </c>
      <c r="KQ149">
        <f>B149&amp;"_"&amp;C149</f>
        <v/>
      </c>
      <c r="KR149" s="1">
        <f>IF((HW149/KK149)&lt;0.335,"G",IF((HW149/KK149)&gt;0.67,"R","A"))</f>
        <v/>
      </c>
      <c r="KS149" s="1">
        <f>IF((HX149/KK149)&lt;0.335,"G",IF((HX149/KK149)&gt;0.67,"R","A"))</f>
        <v/>
      </c>
      <c r="KT149" s="1">
        <f>IF((IH149/KK149)&lt;0.335,"G",IF((IH149/KK149)&gt;0.67,"R","A"))</f>
        <v/>
      </c>
      <c r="KU149" s="1">
        <f>IF((II149/KK149)&lt;0.335,"G",IF((II149/KK149)&gt;0.67,"R","A"))</f>
        <v/>
      </c>
      <c r="KV149" s="1">
        <f>IF((HZ149/KK149)&lt;0.335,"G",IF((HZ149/KK149)&gt;0.67,"R","A"))</f>
        <v/>
      </c>
      <c r="KW149" s="1">
        <f>IF((HY149/KK149)&lt;0.335,"G",IF((HY149/KK149)&gt;0.67,"R","A"))</f>
        <v/>
      </c>
      <c r="KX149" s="1">
        <f>IF((IK149/KK149)&lt;0.335,"G",IF((IK149/KK149)&gt;0.67,"R","A"))</f>
        <v/>
      </c>
      <c r="KY149" s="1">
        <f>IF((IJ149/KK149)&lt;0.335,"G",IF((IJ149/KK149)&gt;0.67,"R","A"))</f>
        <v/>
      </c>
      <c r="KZ149" s="1">
        <f>IF((HQ149/KK149)&lt;0.335,"G",IF((HQ149/KK149)&gt;0.67,"R","A"))</f>
        <v/>
      </c>
      <c r="LA149" s="1">
        <f>IF((IB149/KK149)&lt;0.335,"G",IF((IB149/KK149)&gt;0.67,"R","A"))</f>
        <v/>
      </c>
      <c r="LB149">
        <f>IF(LQ149="0-1",INDEX(Scrape!#REF!,MATCH('HT 0-1'!KP149,Scrape!$B:$B,0)),"")</f>
        <v/>
      </c>
      <c r="LC149">
        <f>IF(LQ149="0-1",INDEX(Scrape!$A:$A,MATCH('HT 0-1'!KP149,Scrape!$B:$B,0)),"")</f>
        <v/>
      </c>
      <c r="LD149">
        <f>IF(LQ149="0-1",INDEX(Scrape!$B:$B,MATCH('HT 0-1'!KP149,Scrape!$B:$B,0)),"")</f>
        <v/>
      </c>
      <c r="LE149">
        <f>IF(LQ149="0-1",INDEX(Scrape!$C:$C,MATCH('HT 0-1'!KP149,Scrape!$B:$B,0)),"")</f>
        <v/>
      </c>
      <c r="LF149">
        <f>IF(LQ149="0-1",INDEX(Scrape!$D:$D,MATCH('HT 0-1'!KP149,Scrape!$B:$B,0)),"")</f>
        <v/>
      </c>
      <c r="LG149">
        <f>IF(LQ149="0-1",INDEX(Scrape!$E:$E,MATCH('HT 0-1'!KP149,Scrape!$B:$B,0)),"")</f>
        <v/>
      </c>
      <c r="LH149">
        <f>IF(LQ149="0-1",INDEX(Scrape!$F:$F,MATCH('HT 0-1'!KP149,Scrape!$B:$B,0)),"")</f>
        <v/>
      </c>
      <c r="LI149">
        <f>IF(LQ149="0-1",INDEX(Scrape!$G:$G,MATCH('HT 0-1'!KP149,Scrape!$B:$B,0)),"")</f>
        <v/>
      </c>
      <c r="LJ149">
        <f>IF(LQ149="0-1",INDEX(Scrape!$H:$H,MATCH('HT 0-1'!KP149,Scrape!$B:$B,0)),"")</f>
        <v/>
      </c>
      <c r="LK149">
        <f>IF(LQ149="0-1",INDEX(Scrape!$I:$I,MATCH('HT 0-1'!KP149,Scrape!$B:$B,0)),"")</f>
        <v/>
      </c>
      <c r="LL149">
        <f>IF(LQ149="0-1",INDEX(Scrape!$J:$J,MATCH('HT 0-1'!KP149,Scrape!$B:$B,0)),"")</f>
        <v/>
      </c>
      <c r="LM149">
        <f>IF(LQ149="0-1",INDEX(Scrape!$K:$K,MATCH('HT 0-1'!KP149,Scrape!$B:$B,0)),"")</f>
        <v/>
      </c>
      <c r="LN149">
        <f>IF(LQ149="0-1",INDEX(Scrape!$L:$L,MATCH('HT 0-1'!KP149,Scrape!$B:$B,0)),"")</f>
        <v/>
      </c>
      <c r="LO149">
        <f>IF(LQ149="0-1",INDEX(Scrape!$M:$M,MATCH('HT 0-1'!KP149,Scrape!$B:$B,0)),"")</f>
        <v/>
      </c>
      <c r="LP149">
        <f>IF(LQ149="0-1",INDEX(Scrape!$N:$N,MATCH('HT 0-1'!KP149,Scrape!$B:$B,0)),"")</f>
        <v/>
      </c>
      <c r="LQ149">
        <f>INDEX(Scrape!$O:$O,MATCH('HT 0-1'!KP149,Scrape!$B:$B,0))</f>
        <v/>
      </c>
      <c r="LR149">
        <f>(1/LJ149)+(1/LI149)+(1/LH149)</f>
        <v/>
      </c>
      <c r="LS149">
        <f>(1/LG149)+(1/LF149)+(1/LE149)</f>
        <v/>
      </c>
      <c r="LT149" s="8">
        <f>IF(INDEX(#REF!,MATCH(KQ149,#REF!,0))=INDEX(#REF!,MATCH(KQ149,#REF!,0)),INDEX(#REF!,MATCH(KQ149,#REF!,0)),"ERROR")</f>
        <v/>
      </c>
      <c r="LU149" s="4">
        <f>IF(KR149="G",2,IF(KR149="R",0.5,IF(KR149="A",1)))</f>
        <v/>
      </c>
      <c r="LV149" s="4">
        <f>IF(KS149="G",0.5,IF(KS149="R",2,IF(KS149="A",1)))</f>
        <v/>
      </c>
      <c r="LW149" s="4">
        <f>IF(KT149="G",2,IF(KT149="R",0.5,IF(KT149="A",1)))</f>
        <v/>
      </c>
      <c r="LX149" s="4">
        <f>IF(KU149="G",0.5,IF(KU149="R",2,IF(KU149="A",1)))</f>
        <v/>
      </c>
      <c r="LY149" s="7">
        <f>(LK149*(LU149+LX149)+(LL149*(LU149+LX149)))</f>
        <v/>
      </c>
      <c r="LZ149" s="7">
        <f>(LN149*(LV149+LW149)+(LO149*(LV149+LW149)))</f>
        <v/>
      </c>
      <c r="MA149" s="11">
        <f>LY149-LZ149</f>
        <v/>
      </c>
      <c r="MB149" s="5">
        <f>MA149+2</f>
        <v/>
      </c>
      <c r="MC149" s="6">
        <f>MA149-2</f>
        <v/>
      </c>
      <c r="MD149" s="4">
        <f>LE149</f>
        <v/>
      </c>
      <c r="ME149" s="9">
        <f>IF(MD149=0,1000,MD149+0.75)</f>
        <v/>
      </c>
      <c r="MF149" s="10">
        <f>IF(MD149=0,0,MD149-0.75)</f>
        <v/>
      </c>
      <c r="MG149" s="4">
        <f>((LM149*(LU149+LX149))-((LP149*(LV149+LW149))))</f>
        <v/>
      </c>
      <c r="MH149" s="9">
        <f>MG149*1.2</f>
        <v/>
      </c>
      <c r="MI149" s="10">
        <f>MG149*0.8</f>
        <v/>
      </c>
      <c r="MJ149">
        <f>IFERROR(NX149,"")</f>
        <v/>
      </c>
      <c r="MK149">
        <f>IFERROR(NY149,"")</f>
        <v/>
      </c>
      <c r="ML149">
        <f>IFERROR(NZ149,"")</f>
        <v/>
      </c>
      <c r="MM149">
        <f>IFERROR(OA149,"")</f>
        <v/>
      </c>
      <c r="MN149">
        <f>IFERROR(OB149,"")</f>
        <v/>
      </c>
      <c r="MO149">
        <f>IFERROR(OC149,"")</f>
        <v/>
      </c>
      <c r="MP149" s="1">
        <f>COUNTIFS(#REF!,LT149,#REF!,1,#REF!,"&gt;="&amp;MC149,#REF!,"&lt;="&amp;MB149,#REF!,"&lt;="&amp;ME149,#REF!,"&gt;="&amp;MF149,#REF!,"="&amp;KV149,#REF!,"="&amp;KX149)</f>
        <v/>
      </c>
      <c r="MQ149" s="1">
        <f>COUNTIFS(#REF!,LT149,#REF!,0,#REF!,"&gt;="&amp;MC149,#REF!,"&lt;="&amp;MB149,#REF!,"&lt;="&amp;ME149,#REF!,"&gt;="&amp;MF149,#REF!,"="&amp;KV149,#REF!,"="&amp;KX149)</f>
        <v/>
      </c>
      <c r="MR149" s="1">
        <f>COUNTIFS(#REF!,LT149,#REF!,1,#REF!,"&gt;="&amp;MC149,#REF!,"&lt;="&amp;MB149,#REF!,"&lt;="&amp;ME149,#REF!,"&gt;="&amp;MF149,#REF!,"="&amp;KW149,#REF!,"="&amp;KY149)</f>
        <v/>
      </c>
      <c r="MS149" s="1">
        <f>COUNTIFS(#REF!,LT149,#REF!,0,#REF!,"&gt;="&amp;MC149,#REF!,"&lt;="&amp;MB149,#REF!,"&lt;="&amp;ME149,#REF!,"&gt;="&amp;MF149,#REF!,"="&amp;KW149,#REF!,"="&amp;KY149)</f>
        <v/>
      </c>
      <c r="MT149" s="1">
        <f>COUNTIFS(#REF!,LT149,#REF!,1,#REF!,"&gt;="&amp;MI149,#REF!,"&lt;="&amp;MH149,#REF!,"&lt;="&amp;ME149,#REF!,"&gt;="&amp;MF149)</f>
        <v/>
      </c>
      <c r="MU149" s="1">
        <f>COUNTIFS(#REF!,LT149,#REF!,0,#REF!,"&gt;="&amp;MI149,#REF!,"&lt;="&amp;MH149,#REF!,"&lt;="&amp;ME149,#REF!,"&gt;="&amp;MF149)</f>
        <v/>
      </c>
      <c r="MV149" s="1">
        <f>COUNTIFS(#REF!,LT149,#REF!,1,#REF!,"&gt;="&amp;MI149,#REF!,"&lt;="&amp;MH149,#REF!,"="&amp;KZ149,#REF!,"="&amp;LA149,#REF!,"&lt;="&amp;ME149,#REF!,"&gt;="&amp;MF149)</f>
        <v/>
      </c>
      <c r="MW149" s="1">
        <f>COUNTIFS(#REF!,LT149,#REF!,0,#REF!,"&gt;="&amp;MI149,#REF!,"&lt;="&amp;MH149,#REF!,"="&amp;KZ149,#REF!,"="&amp;LA149,#REF!,"&lt;="&amp;ME149,#REF!,"&gt;="&amp;MF149)</f>
        <v/>
      </c>
      <c r="MX149" s="1">
        <f>COUNTIFS(#REF!,LT149,#REF!,1,#REF!,"&gt;="&amp;MC149,#REF!,"&lt;="&amp;MB149,#REF!,"&lt;="&amp;ME149,#REF!,"&gt;="&amp;MF149)</f>
        <v/>
      </c>
      <c r="MY149" s="1">
        <f>COUNTIFS(#REF!,LT149,#REF!,0,#REF!,"&gt;="&amp;MC149,#REF!,"&lt;="&amp;MB149,#REF!,"&lt;="&amp;ME149,#REF!,"&gt;="&amp;MF149)</f>
        <v/>
      </c>
      <c r="MZ149" s="1">
        <f>COUNTIFS(#REF!,LT149,#REF!,1,#REF!,"&lt;="&amp;ME149,#REF!,"&gt;="&amp;MF149,#REF!,"="&amp;KV149,#REF!,"="&amp;KX149)</f>
        <v/>
      </c>
      <c r="NA149" s="1">
        <f>COUNTIFS(#REF!,LT149,#REF!,0,#REF!,"&lt;="&amp;ME149,#REF!,"&gt;="&amp;MF149,#REF!,"="&amp;KV149,#REF!,"="&amp;KX149)</f>
        <v/>
      </c>
      <c r="NB149" s="1">
        <f>COUNTIFS(#REF!,LT149,#REF!,1,#REF!,"&lt;="&amp;ME149,#REF!,"&gt;="&amp;MF149,#REF!,"="&amp;KW149,#REF!,"="&amp;KY149)</f>
        <v/>
      </c>
      <c r="NC149" s="1">
        <f>COUNTIFS(#REF!,LT149,#REF!,0,#REF!,"&lt;="&amp;ME149,#REF!,"&gt;="&amp;MF149,#REF!,"="&amp;KW149,#REF!,"="&amp;KY149)</f>
        <v/>
      </c>
      <c r="ND149" s="1">
        <f>MP149+MR149+MT149+MV149+MX149+MZ149+NB149</f>
        <v/>
      </c>
      <c r="NE149" s="1">
        <f>MQ149+MS149+MU149+MW149+MY149+NA149+NC149</f>
        <v/>
      </c>
      <c r="NF149" s="1">
        <f>ND149+NE149</f>
        <v/>
      </c>
      <c r="NG149" s="33">
        <f>ND149/(ND149+NE149)</f>
        <v/>
      </c>
      <c r="NH149" s="3">
        <f>1/NG149</f>
        <v/>
      </c>
      <c r="NI149" s="1">
        <f>LI149</f>
        <v/>
      </c>
      <c r="NJ149" s="79">
        <f>((1-NG149)*(1/(NI149-1))*0.98-(NG149*1))</f>
        <v/>
      </c>
      <c r="NK149" s="34">
        <f>IF(LR149&lt;0.9,0,IF(AND(LR149&gt;1.1),0,1))</f>
        <v/>
      </c>
      <c r="NL149" s="34">
        <f>IF(LS149&lt;0.9,0,IF(AND(LS149&gt;1.1),0,1))</f>
        <v/>
      </c>
      <c r="NM149" s="32">
        <f>IF(NF149&gt;99,1,0)</f>
        <v/>
      </c>
      <c r="NN149" s="32">
        <f>IF(NJ149&gt;0.0799,1,0)</f>
        <v/>
      </c>
      <c r="NO149" s="32">
        <f>IF(NJ149&gt;NQ149,1,0)</f>
        <v/>
      </c>
      <c r="NP149" s="32">
        <f>NM149+NN149+NO149+NK149+NL149</f>
        <v/>
      </c>
      <c r="NQ149" s="79">
        <f>(((100*NG149)*(NI149-1)*0.98)-((1-NG149)*100))/100</f>
        <v/>
      </c>
      <c r="NR149" s="34">
        <f>IF(LR149&lt;0.9,0,IF(AND(LR149&gt;1.1),0,1))</f>
        <v/>
      </c>
      <c r="NS149" s="34">
        <f>IF(LS149&lt;0.9,0,IF(AND(LS149&gt;1.1),0,1))</f>
        <v/>
      </c>
      <c r="NT149" s="32">
        <f>IF(NF149&gt;99,1,0)</f>
        <v/>
      </c>
      <c r="NU149" s="32">
        <f>IF(NQ149&gt;0.0799,1,0)</f>
        <v/>
      </c>
      <c r="NV149" s="32">
        <f>IF(NQ149&gt;NJ149,1,0)</f>
        <v/>
      </c>
      <c r="NW149" s="32">
        <f>NT149+NU149+NV149+NR149+NS149</f>
        <v/>
      </c>
      <c r="NX149">
        <f>IF(NP149=5,"LayAway0-1",IF(AND(NW149=5),"BackAway0-1",""))</f>
        <v/>
      </c>
      <c r="NY149">
        <f>IF(NP149=5,KO149,IF(AND(NW149=5),KO149,""))</f>
        <v/>
      </c>
      <c r="NZ149">
        <f>IF(NP149=5,"Match Odds",IF(AND(NW149=5),"Match Odds",""))</f>
        <v/>
      </c>
      <c r="OA149">
        <f>IF(NP149=5,KP149,IF(AND(NW149=5),KP149,""))</f>
        <v/>
      </c>
      <c r="OB149">
        <f>IF(NP149=5,"MATCH_ODDS",IF(AND(NW149=5),"MATCH_ODDS",""))</f>
        <v/>
      </c>
      <c r="OC149">
        <f>IF(NP149=5,"LAY",IF(AND(NW149=5),"BACK",""))</f>
        <v/>
      </c>
    </row>
    <row r="150" ht="16.5" customHeight="1" thickBot="1" thickTop="1">
      <c r="A150" s="2" t="n"/>
      <c r="KN150" s="1">
        <f>IF(INDEX(#REF!,MATCH('HT 0-1'!D150,#REF!,0))=INDEX(#REF!,MATCH('HT 0-1'!D150,#REF!,0)),INDEX(#REF!,MATCH('HT 0-1'!D150,#REF!,0)),"ERROR")</f>
        <v/>
      </c>
      <c r="KO150" s="1">
        <f>IF(INDEX(#REF!,MATCH('HT 0-1'!E150,#REF!,0))=INDEX(#REF!,MATCH('HT 0-1'!E150,#REF!,0)),INDEX(#REF!,MATCH('HT 0-1'!E150,#REF!,0)),"ERROR")</f>
        <v/>
      </c>
      <c r="KP150" s="1">
        <f>KN150&amp;" v "&amp;KO150</f>
        <v/>
      </c>
      <c r="KQ150">
        <f>B150&amp;"_"&amp;C150</f>
        <v/>
      </c>
      <c r="KR150" s="1">
        <f>IF((HW150/KK150)&lt;0.335,"G",IF((HW150/KK150)&gt;0.67,"R","A"))</f>
        <v/>
      </c>
      <c r="KS150" s="1">
        <f>IF((HX150/KK150)&lt;0.335,"G",IF((HX150/KK150)&gt;0.67,"R","A"))</f>
        <v/>
      </c>
      <c r="KT150" s="1">
        <f>IF((IH150/KK150)&lt;0.335,"G",IF((IH150/KK150)&gt;0.67,"R","A"))</f>
        <v/>
      </c>
      <c r="KU150" s="1">
        <f>IF((II150/KK150)&lt;0.335,"G",IF((II150/KK150)&gt;0.67,"R","A"))</f>
        <v/>
      </c>
      <c r="KV150" s="1">
        <f>IF((HZ150/KK150)&lt;0.335,"G",IF((HZ150/KK150)&gt;0.67,"R","A"))</f>
        <v/>
      </c>
      <c r="KW150" s="1">
        <f>IF((HY150/KK150)&lt;0.335,"G",IF((HY150/KK150)&gt;0.67,"R","A"))</f>
        <v/>
      </c>
      <c r="KX150" s="1">
        <f>IF((IK150/KK150)&lt;0.335,"G",IF((IK150/KK150)&gt;0.67,"R","A"))</f>
        <v/>
      </c>
      <c r="KY150" s="1">
        <f>IF((IJ150/KK150)&lt;0.335,"G",IF((IJ150/KK150)&gt;0.67,"R","A"))</f>
        <v/>
      </c>
      <c r="KZ150" s="1">
        <f>IF((HQ150/KK150)&lt;0.335,"G",IF((HQ150/KK150)&gt;0.67,"R","A"))</f>
        <v/>
      </c>
      <c r="LA150" s="1">
        <f>IF((IB150/KK150)&lt;0.335,"G",IF((IB150/KK150)&gt;0.67,"R","A"))</f>
        <v/>
      </c>
      <c r="LB150">
        <f>IF(LQ150="0-1",INDEX(Scrape!#REF!,MATCH('HT 0-1'!KP150,Scrape!$B:$B,0)),"")</f>
        <v/>
      </c>
      <c r="LC150">
        <f>IF(LQ150="0-1",INDEX(Scrape!$A:$A,MATCH('HT 0-1'!KP150,Scrape!$B:$B,0)),"")</f>
        <v/>
      </c>
      <c r="LD150">
        <f>IF(LQ150="0-1",INDEX(Scrape!$B:$B,MATCH('HT 0-1'!KP150,Scrape!$B:$B,0)),"")</f>
        <v/>
      </c>
      <c r="LE150">
        <f>IF(LQ150="0-1",INDEX(Scrape!$C:$C,MATCH('HT 0-1'!KP150,Scrape!$B:$B,0)),"")</f>
        <v/>
      </c>
      <c r="LF150">
        <f>IF(LQ150="0-1",INDEX(Scrape!$D:$D,MATCH('HT 0-1'!KP150,Scrape!$B:$B,0)),"")</f>
        <v/>
      </c>
      <c r="LG150">
        <f>IF(LQ150="0-1",INDEX(Scrape!$E:$E,MATCH('HT 0-1'!KP150,Scrape!$B:$B,0)),"")</f>
        <v/>
      </c>
      <c r="LH150">
        <f>IF(LQ150="0-1",INDEX(Scrape!$F:$F,MATCH('HT 0-1'!KP150,Scrape!$B:$B,0)),"")</f>
        <v/>
      </c>
      <c r="LI150">
        <f>IF(LQ150="0-1",INDEX(Scrape!$G:$G,MATCH('HT 0-1'!KP150,Scrape!$B:$B,0)),"")</f>
        <v/>
      </c>
      <c r="LJ150">
        <f>IF(LQ150="0-1",INDEX(Scrape!$H:$H,MATCH('HT 0-1'!KP150,Scrape!$B:$B,0)),"")</f>
        <v/>
      </c>
      <c r="LK150">
        <f>IF(LQ150="0-1",INDEX(Scrape!$I:$I,MATCH('HT 0-1'!KP150,Scrape!$B:$B,0)),"")</f>
        <v/>
      </c>
      <c r="LL150">
        <f>IF(LQ150="0-1",INDEX(Scrape!$J:$J,MATCH('HT 0-1'!KP150,Scrape!$B:$B,0)),"")</f>
        <v/>
      </c>
      <c r="LM150">
        <f>IF(LQ150="0-1",INDEX(Scrape!$K:$K,MATCH('HT 0-1'!KP150,Scrape!$B:$B,0)),"")</f>
        <v/>
      </c>
      <c r="LN150">
        <f>IF(LQ150="0-1",INDEX(Scrape!$L:$L,MATCH('HT 0-1'!KP150,Scrape!$B:$B,0)),"")</f>
        <v/>
      </c>
      <c r="LO150">
        <f>IF(LQ150="0-1",INDEX(Scrape!$M:$M,MATCH('HT 0-1'!KP150,Scrape!$B:$B,0)),"")</f>
        <v/>
      </c>
      <c r="LP150">
        <f>IF(LQ150="0-1",INDEX(Scrape!$N:$N,MATCH('HT 0-1'!KP150,Scrape!$B:$B,0)),"")</f>
        <v/>
      </c>
      <c r="LQ150">
        <f>INDEX(Scrape!$O:$O,MATCH('HT 0-1'!KP150,Scrape!$B:$B,0))</f>
        <v/>
      </c>
      <c r="LR150">
        <f>(1/LJ150)+(1/LI150)+(1/LH150)</f>
        <v/>
      </c>
      <c r="LS150">
        <f>(1/LG150)+(1/LF150)+(1/LE150)</f>
        <v/>
      </c>
      <c r="LT150" s="8">
        <f>IF(INDEX(#REF!,MATCH(KQ150,#REF!,0))=INDEX(#REF!,MATCH(KQ150,#REF!,0)),INDEX(#REF!,MATCH(KQ150,#REF!,0)),"ERROR")</f>
        <v/>
      </c>
      <c r="LU150" s="4">
        <f>IF(KR150="G",2,IF(KR150="R",0.5,IF(KR150="A",1)))</f>
        <v/>
      </c>
      <c r="LV150" s="4">
        <f>IF(KS150="G",0.5,IF(KS150="R",2,IF(KS150="A",1)))</f>
        <v/>
      </c>
      <c r="LW150" s="4">
        <f>IF(KT150="G",2,IF(KT150="R",0.5,IF(KT150="A",1)))</f>
        <v/>
      </c>
      <c r="LX150" s="4">
        <f>IF(KU150="G",0.5,IF(KU150="R",2,IF(KU150="A",1)))</f>
        <v/>
      </c>
      <c r="LY150" s="7">
        <f>(LK150*(LU150+LX150)+(LL150*(LU150+LX150)))</f>
        <v/>
      </c>
      <c r="LZ150" s="7">
        <f>(LN150*(LV150+LW150)+(LO150*(LV150+LW150)))</f>
        <v/>
      </c>
      <c r="MA150" s="11">
        <f>LY150-LZ150</f>
        <v/>
      </c>
      <c r="MB150" s="5">
        <f>MA150+2</f>
        <v/>
      </c>
      <c r="MC150" s="6">
        <f>MA150-2</f>
        <v/>
      </c>
      <c r="MD150" s="4">
        <f>LE150</f>
        <v/>
      </c>
      <c r="ME150" s="9">
        <f>IF(MD150=0,1000,MD150+0.75)</f>
        <v/>
      </c>
      <c r="MF150" s="10">
        <f>IF(MD150=0,0,MD150-0.75)</f>
        <v/>
      </c>
      <c r="MG150" s="4">
        <f>((LM150*(LU150+LX150))-((LP150*(LV150+LW150))))</f>
        <v/>
      </c>
      <c r="MH150" s="9">
        <f>MG150*1.2</f>
        <v/>
      </c>
      <c r="MI150" s="10">
        <f>MG150*0.8</f>
        <v/>
      </c>
      <c r="MJ150">
        <f>IFERROR(NX150,"")</f>
        <v/>
      </c>
      <c r="MK150">
        <f>IFERROR(NY150,"")</f>
        <v/>
      </c>
      <c r="ML150">
        <f>IFERROR(NZ150,"")</f>
        <v/>
      </c>
      <c r="MM150">
        <f>IFERROR(OA150,"")</f>
        <v/>
      </c>
      <c r="MN150">
        <f>IFERROR(OB150,"")</f>
        <v/>
      </c>
      <c r="MO150">
        <f>IFERROR(OC150,"")</f>
        <v/>
      </c>
      <c r="MP150" s="1">
        <f>COUNTIFS(#REF!,LT150,#REF!,1,#REF!,"&gt;="&amp;MC150,#REF!,"&lt;="&amp;MB150,#REF!,"&lt;="&amp;ME150,#REF!,"&gt;="&amp;MF150,#REF!,"="&amp;KV150,#REF!,"="&amp;KX150)</f>
        <v/>
      </c>
      <c r="MQ150" s="1">
        <f>COUNTIFS(#REF!,LT150,#REF!,0,#REF!,"&gt;="&amp;MC150,#REF!,"&lt;="&amp;MB150,#REF!,"&lt;="&amp;ME150,#REF!,"&gt;="&amp;MF150,#REF!,"="&amp;KV150,#REF!,"="&amp;KX150)</f>
        <v/>
      </c>
      <c r="MR150" s="1">
        <f>COUNTIFS(#REF!,LT150,#REF!,1,#REF!,"&gt;="&amp;MC150,#REF!,"&lt;="&amp;MB150,#REF!,"&lt;="&amp;ME150,#REF!,"&gt;="&amp;MF150,#REF!,"="&amp;KW150,#REF!,"="&amp;KY150)</f>
        <v/>
      </c>
      <c r="MS150" s="1">
        <f>COUNTIFS(#REF!,LT150,#REF!,0,#REF!,"&gt;="&amp;MC150,#REF!,"&lt;="&amp;MB150,#REF!,"&lt;="&amp;ME150,#REF!,"&gt;="&amp;MF150,#REF!,"="&amp;KW150,#REF!,"="&amp;KY150)</f>
        <v/>
      </c>
      <c r="MT150" s="1">
        <f>COUNTIFS(#REF!,LT150,#REF!,1,#REF!,"&gt;="&amp;MI150,#REF!,"&lt;="&amp;MH150,#REF!,"&lt;="&amp;ME150,#REF!,"&gt;="&amp;MF150)</f>
        <v/>
      </c>
      <c r="MU150" s="1">
        <f>COUNTIFS(#REF!,LT150,#REF!,0,#REF!,"&gt;="&amp;MI150,#REF!,"&lt;="&amp;MH150,#REF!,"&lt;="&amp;ME150,#REF!,"&gt;="&amp;MF150)</f>
        <v/>
      </c>
      <c r="MV150" s="1">
        <f>COUNTIFS(#REF!,LT150,#REF!,1,#REF!,"&gt;="&amp;MI150,#REF!,"&lt;="&amp;MH150,#REF!,"="&amp;KZ150,#REF!,"="&amp;LA150,#REF!,"&lt;="&amp;ME150,#REF!,"&gt;="&amp;MF150)</f>
        <v/>
      </c>
      <c r="MW150" s="1">
        <f>COUNTIFS(#REF!,LT150,#REF!,0,#REF!,"&gt;="&amp;MI150,#REF!,"&lt;="&amp;MH150,#REF!,"="&amp;KZ150,#REF!,"="&amp;LA150,#REF!,"&lt;="&amp;ME150,#REF!,"&gt;="&amp;MF150)</f>
        <v/>
      </c>
      <c r="MX150" s="1">
        <f>COUNTIFS(#REF!,LT150,#REF!,1,#REF!,"&gt;="&amp;MC150,#REF!,"&lt;="&amp;MB150,#REF!,"&lt;="&amp;ME150,#REF!,"&gt;="&amp;MF150)</f>
        <v/>
      </c>
      <c r="MY150" s="1">
        <f>COUNTIFS(#REF!,LT150,#REF!,0,#REF!,"&gt;="&amp;MC150,#REF!,"&lt;="&amp;MB150,#REF!,"&lt;="&amp;ME150,#REF!,"&gt;="&amp;MF150)</f>
        <v/>
      </c>
      <c r="MZ150" s="1">
        <f>COUNTIFS(#REF!,LT150,#REF!,1,#REF!,"&lt;="&amp;ME150,#REF!,"&gt;="&amp;MF150,#REF!,"="&amp;KV150,#REF!,"="&amp;KX150)</f>
        <v/>
      </c>
      <c r="NA150" s="1">
        <f>COUNTIFS(#REF!,LT150,#REF!,0,#REF!,"&lt;="&amp;ME150,#REF!,"&gt;="&amp;MF150,#REF!,"="&amp;KV150,#REF!,"="&amp;KX150)</f>
        <v/>
      </c>
      <c r="NB150" s="1">
        <f>COUNTIFS(#REF!,LT150,#REF!,1,#REF!,"&lt;="&amp;ME150,#REF!,"&gt;="&amp;MF150,#REF!,"="&amp;KW150,#REF!,"="&amp;KY150)</f>
        <v/>
      </c>
      <c r="NC150" s="1">
        <f>COUNTIFS(#REF!,LT150,#REF!,0,#REF!,"&lt;="&amp;ME150,#REF!,"&gt;="&amp;MF150,#REF!,"="&amp;KW150,#REF!,"="&amp;KY150)</f>
        <v/>
      </c>
      <c r="ND150" s="1">
        <f>MP150+MR150+MT150+MV150+MX150+MZ150+NB150</f>
        <v/>
      </c>
      <c r="NE150" s="1">
        <f>MQ150+MS150+MU150+MW150+MY150+NA150+NC150</f>
        <v/>
      </c>
      <c r="NF150" s="1">
        <f>ND150+NE150</f>
        <v/>
      </c>
      <c r="NG150" s="33">
        <f>ND150/(ND150+NE150)</f>
        <v/>
      </c>
      <c r="NH150" s="3">
        <f>1/NG150</f>
        <v/>
      </c>
      <c r="NI150" s="1">
        <f>LI150</f>
        <v/>
      </c>
      <c r="NJ150" s="79">
        <f>((1-NG150)*(1/(NI150-1))*0.98-(NG150*1))</f>
        <v/>
      </c>
      <c r="NK150" s="34">
        <f>IF(LR150&lt;0.9,0,IF(AND(LR150&gt;1.1),0,1))</f>
        <v/>
      </c>
      <c r="NL150" s="34">
        <f>IF(LS150&lt;0.9,0,IF(AND(LS150&gt;1.1),0,1))</f>
        <v/>
      </c>
      <c r="NM150" s="32">
        <f>IF(NF150&gt;99,1,0)</f>
        <v/>
      </c>
      <c r="NN150" s="32">
        <f>IF(NJ150&gt;0.0799,1,0)</f>
        <v/>
      </c>
      <c r="NO150" s="32">
        <f>IF(NJ150&gt;NQ150,1,0)</f>
        <v/>
      </c>
      <c r="NP150" s="32">
        <f>NM150+NN150+NO150+NK150+NL150</f>
        <v/>
      </c>
      <c r="NQ150" s="79">
        <f>(((100*NG150)*(NI150-1)*0.98)-((1-NG150)*100))/100</f>
        <v/>
      </c>
      <c r="NR150" s="34">
        <f>IF(LR150&lt;0.9,0,IF(AND(LR150&gt;1.1),0,1))</f>
        <v/>
      </c>
      <c r="NS150" s="34">
        <f>IF(LS150&lt;0.9,0,IF(AND(LS150&gt;1.1),0,1))</f>
        <v/>
      </c>
      <c r="NT150" s="32">
        <f>IF(NF150&gt;99,1,0)</f>
        <v/>
      </c>
      <c r="NU150" s="32">
        <f>IF(NQ150&gt;0.0799,1,0)</f>
        <v/>
      </c>
      <c r="NV150" s="32">
        <f>IF(NQ150&gt;NJ150,1,0)</f>
        <v/>
      </c>
      <c r="NW150" s="32">
        <f>NT150+NU150+NV150+NR150+NS150</f>
        <v/>
      </c>
      <c r="NX150">
        <f>IF(NP150=5,"LayAway0-1",IF(AND(NW150=5),"BackAway0-1",""))</f>
        <v/>
      </c>
      <c r="NY150">
        <f>IF(NP150=5,KO150,IF(AND(NW150=5),KO150,""))</f>
        <v/>
      </c>
      <c r="NZ150">
        <f>IF(NP150=5,"Match Odds",IF(AND(NW150=5),"Match Odds",""))</f>
        <v/>
      </c>
      <c r="OA150">
        <f>IF(NP150=5,KP150,IF(AND(NW150=5),KP150,""))</f>
        <v/>
      </c>
      <c r="OB150">
        <f>IF(NP150=5,"MATCH_ODDS",IF(AND(NW150=5),"MATCH_ODDS",""))</f>
        <v/>
      </c>
      <c r="OC150">
        <f>IF(NP150=5,"LAY",IF(AND(NW150=5),"BACK",""))</f>
        <v/>
      </c>
    </row>
    <row r="151" ht="16.5" customHeight="1" thickBot="1" thickTop="1">
      <c r="A151" s="2" t="n"/>
      <c r="KN151" s="1">
        <f>IF(INDEX(#REF!,MATCH('HT 0-1'!D151,#REF!,0))=INDEX(#REF!,MATCH('HT 0-1'!D151,#REF!,0)),INDEX(#REF!,MATCH('HT 0-1'!D151,#REF!,0)),"ERROR")</f>
        <v/>
      </c>
      <c r="KO151" s="1">
        <f>IF(INDEX(#REF!,MATCH('HT 0-1'!E151,#REF!,0))=INDEX(#REF!,MATCH('HT 0-1'!E151,#REF!,0)),INDEX(#REF!,MATCH('HT 0-1'!E151,#REF!,0)),"ERROR")</f>
        <v/>
      </c>
      <c r="KP151" s="1">
        <f>KN151&amp;" v "&amp;KO151</f>
        <v/>
      </c>
      <c r="KQ151">
        <f>B151&amp;"_"&amp;C151</f>
        <v/>
      </c>
      <c r="KR151" s="1">
        <f>IF((HW151/KK151)&lt;0.335,"G",IF((HW151/KK151)&gt;0.67,"R","A"))</f>
        <v/>
      </c>
      <c r="KS151" s="1">
        <f>IF((HX151/KK151)&lt;0.335,"G",IF((HX151/KK151)&gt;0.67,"R","A"))</f>
        <v/>
      </c>
      <c r="KT151" s="1">
        <f>IF((IH151/KK151)&lt;0.335,"G",IF((IH151/KK151)&gt;0.67,"R","A"))</f>
        <v/>
      </c>
      <c r="KU151" s="1">
        <f>IF((II151/KK151)&lt;0.335,"G",IF((II151/KK151)&gt;0.67,"R","A"))</f>
        <v/>
      </c>
      <c r="KV151" s="1">
        <f>IF((HZ151/KK151)&lt;0.335,"G",IF((HZ151/KK151)&gt;0.67,"R","A"))</f>
        <v/>
      </c>
      <c r="KW151" s="1">
        <f>IF((HY151/KK151)&lt;0.335,"G",IF((HY151/KK151)&gt;0.67,"R","A"))</f>
        <v/>
      </c>
      <c r="KX151" s="1">
        <f>IF((IK151/KK151)&lt;0.335,"G",IF((IK151/KK151)&gt;0.67,"R","A"))</f>
        <v/>
      </c>
      <c r="KY151" s="1">
        <f>IF((IJ151/KK151)&lt;0.335,"G",IF((IJ151/KK151)&gt;0.67,"R","A"))</f>
        <v/>
      </c>
      <c r="KZ151" s="1">
        <f>IF((HQ151/KK151)&lt;0.335,"G",IF((HQ151/KK151)&gt;0.67,"R","A"))</f>
        <v/>
      </c>
      <c r="LA151" s="1">
        <f>IF((IB151/KK151)&lt;0.335,"G",IF((IB151/KK151)&gt;0.67,"R","A"))</f>
        <v/>
      </c>
      <c r="LB151">
        <f>IF(LQ151="0-1",INDEX(Scrape!#REF!,MATCH('HT 0-1'!KP151,Scrape!$B:$B,0)),"")</f>
        <v/>
      </c>
      <c r="LC151">
        <f>IF(LQ151="0-1",INDEX(Scrape!$A:$A,MATCH('HT 0-1'!KP151,Scrape!$B:$B,0)),"")</f>
        <v/>
      </c>
      <c r="LD151">
        <f>IF(LQ151="0-1",INDEX(Scrape!$B:$B,MATCH('HT 0-1'!KP151,Scrape!$B:$B,0)),"")</f>
        <v/>
      </c>
      <c r="LE151">
        <f>IF(LQ151="0-1",INDEX(Scrape!$C:$C,MATCH('HT 0-1'!KP151,Scrape!$B:$B,0)),"")</f>
        <v/>
      </c>
      <c r="LF151">
        <f>IF(LQ151="0-1",INDEX(Scrape!$D:$D,MATCH('HT 0-1'!KP151,Scrape!$B:$B,0)),"")</f>
        <v/>
      </c>
      <c r="LG151">
        <f>IF(LQ151="0-1",INDEX(Scrape!$E:$E,MATCH('HT 0-1'!KP151,Scrape!$B:$B,0)),"")</f>
        <v/>
      </c>
      <c r="LH151">
        <f>IF(LQ151="0-1",INDEX(Scrape!$F:$F,MATCH('HT 0-1'!KP151,Scrape!$B:$B,0)),"")</f>
        <v/>
      </c>
      <c r="LI151">
        <f>IF(LQ151="0-1",INDEX(Scrape!$G:$G,MATCH('HT 0-1'!KP151,Scrape!$B:$B,0)),"")</f>
        <v/>
      </c>
      <c r="LJ151">
        <f>IF(LQ151="0-1",INDEX(Scrape!$H:$H,MATCH('HT 0-1'!KP151,Scrape!$B:$B,0)),"")</f>
        <v/>
      </c>
      <c r="LK151">
        <f>IF(LQ151="0-1",INDEX(Scrape!$I:$I,MATCH('HT 0-1'!KP151,Scrape!$B:$B,0)),"")</f>
        <v/>
      </c>
      <c r="LL151">
        <f>IF(LQ151="0-1",INDEX(Scrape!$J:$J,MATCH('HT 0-1'!KP151,Scrape!$B:$B,0)),"")</f>
        <v/>
      </c>
      <c r="LM151">
        <f>IF(LQ151="0-1",INDEX(Scrape!$K:$K,MATCH('HT 0-1'!KP151,Scrape!$B:$B,0)),"")</f>
        <v/>
      </c>
      <c r="LN151">
        <f>IF(LQ151="0-1",INDEX(Scrape!$L:$L,MATCH('HT 0-1'!KP151,Scrape!$B:$B,0)),"")</f>
        <v/>
      </c>
      <c r="LO151">
        <f>IF(LQ151="0-1",INDEX(Scrape!$M:$M,MATCH('HT 0-1'!KP151,Scrape!$B:$B,0)),"")</f>
        <v/>
      </c>
      <c r="LP151">
        <f>IF(LQ151="0-1",INDEX(Scrape!$N:$N,MATCH('HT 0-1'!KP151,Scrape!$B:$B,0)),"")</f>
        <v/>
      </c>
      <c r="LQ151">
        <f>INDEX(Scrape!$O:$O,MATCH('HT 0-1'!KP151,Scrape!$B:$B,0))</f>
        <v/>
      </c>
      <c r="LR151">
        <f>(1/LJ151)+(1/LI151)+(1/LH151)</f>
        <v/>
      </c>
      <c r="LS151">
        <f>(1/LG151)+(1/LF151)+(1/LE151)</f>
        <v/>
      </c>
      <c r="LT151" s="8">
        <f>IF(INDEX(#REF!,MATCH(KQ151,#REF!,0))=INDEX(#REF!,MATCH(KQ151,#REF!,0)),INDEX(#REF!,MATCH(KQ151,#REF!,0)),"ERROR")</f>
        <v/>
      </c>
      <c r="LU151" s="4">
        <f>IF(KR151="G",2,IF(KR151="R",0.5,IF(KR151="A",1)))</f>
        <v/>
      </c>
      <c r="LV151" s="4">
        <f>IF(KS151="G",0.5,IF(KS151="R",2,IF(KS151="A",1)))</f>
        <v/>
      </c>
      <c r="LW151" s="4">
        <f>IF(KT151="G",2,IF(KT151="R",0.5,IF(KT151="A",1)))</f>
        <v/>
      </c>
      <c r="LX151" s="4">
        <f>IF(KU151="G",0.5,IF(KU151="R",2,IF(KU151="A",1)))</f>
        <v/>
      </c>
      <c r="LY151" s="7">
        <f>(LK151*(LU151+LX151)+(LL151*(LU151+LX151)))</f>
        <v/>
      </c>
      <c r="LZ151" s="7">
        <f>(LN151*(LV151+LW151)+(LO151*(LV151+LW151)))</f>
        <v/>
      </c>
      <c r="MA151" s="11">
        <f>LY151-LZ151</f>
        <v/>
      </c>
      <c r="MB151" s="5">
        <f>MA151+2</f>
        <v/>
      </c>
      <c r="MC151" s="6">
        <f>MA151-2</f>
        <v/>
      </c>
      <c r="MD151" s="4">
        <f>LE151</f>
        <v/>
      </c>
      <c r="ME151" s="9">
        <f>IF(MD151=0,1000,MD151+0.75)</f>
        <v/>
      </c>
      <c r="MF151" s="10">
        <f>IF(MD151=0,0,MD151-0.75)</f>
        <v/>
      </c>
      <c r="MG151" s="4">
        <f>((LM151*(LU151+LX151))-((LP151*(LV151+LW151))))</f>
        <v/>
      </c>
      <c r="MH151" s="9">
        <f>MG151*1.2</f>
        <v/>
      </c>
      <c r="MI151" s="10">
        <f>MG151*0.8</f>
        <v/>
      </c>
      <c r="MJ151">
        <f>IFERROR(NX151,"")</f>
        <v/>
      </c>
      <c r="MK151">
        <f>IFERROR(NY151,"")</f>
        <v/>
      </c>
      <c r="ML151">
        <f>IFERROR(NZ151,"")</f>
        <v/>
      </c>
      <c r="MM151">
        <f>IFERROR(OA151,"")</f>
        <v/>
      </c>
      <c r="MN151">
        <f>IFERROR(OB151,"")</f>
        <v/>
      </c>
      <c r="MO151">
        <f>IFERROR(OC151,"")</f>
        <v/>
      </c>
      <c r="MP151" s="1">
        <f>COUNTIFS(#REF!,LT151,#REF!,1,#REF!,"&gt;="&amp;MC151,#REF!,"&lt;="&amp;MB151,#REF!,"&lt;="&amp;ME151,#REF!,"&gt;="&amp;MF151,#REF!,"="&amp;KV151,#REF!,"="&amp;KX151)</f>
        <v/>
      </c>
      <c r="MQ151" s="1">
        <f>COUNTIFS(#REF!,LT151,#REF!,0,#REF!,"&gt;="&amp;MC151,#REF!,"&lt;="&amp;MB151,#REF!,"&lt;="&amp;ME151,#REF!,"&gt;="&amp;MF151,#REF!,"="&amp;KV151,#REF!,"="&amp;KX151)</f>
        <v/>
      </c>
      <c r="MR151" s="1">
        <f>COUNTIFS(#REF!,LT151,#REF!,1,#REF!,"&gt;="&amp;MC151,#REF!,"&lt;="&amp;MB151,#REF!,"&lt;="&amp;ME151,#REF!,"&gt;="&amp;MF151,#REF!,"="&amp;KW151,#REF!,"="&amp;KY151)</f>
        <v/>
      </c>
      <c r="MS151" s="1">
        <f>COUNTIFS(#REF!,LT151,#REF!,0,#REF!,"&gt;="&amp;MC151,#REF!,"&lt;="&amp;MB151,#REF!,"&lt;="&amp;ME151,#REF!,"&gt;="&amp;MF151,#REF!,"="&amp;KW151,#REF!,"="&amp;KY151)</f>
        <v/>
      </c>
      <c r="MT151" s="1">
        <f>COUNTIFS(#REF!,LT151,#REF!,1,#REF!,"&gt;="&amp;MI151,#REF!,"&lt;="&amp;MH151,#REF!,"&lt;="&amp;ME151,#REF!,"&gt;="&amp;MF151)</f>
        <v/>
      </c>
      <c r="MU151" s="1">
        <f>COUNTIFS(#REF!,LT151,#REF!,0,#REF!,"&gt;="&amp;MI151,#REF!,"&lt;="&amp;MH151,#REF!,"&lt;="&amp;ME151,#REF!,"&gt;="&amp;MF151)</f>
        <v/>
      </c>
      <c r="MV151" s="1">
        <f>COUNTIFS(#REF!,LT151,#REF!,1,#REF!,"&gt;="&amp;MI151,#REF!,"&lt;="&amp;MH151,#REF!,"="&amp;KZ151,#REF!,"="&amp;LA151,#REF!,"&lt;="&amp;ME151,#REF!,"&gt;="&amp;MF151)</f>
        <v/>
      </c>
      <c r="MW151" s="1">
        <f>COUNTIFS(#REF!,LT151,#REF!,0,#REF!,"&gt;="&amp;MI151,#REF!,"&lt;="&amp;MH151,#REF!,"="&amp;KZ151,#REF!,"="&amp;LA151,#REF!,"&lt;="&amp;ME151,#REF!,"&gt;="&amp;MF151)</f>
        <v/>
      </c>
      <c r="MX151" s="1">
        <f>COUNTIFS(#REF!,LT151,#REF!,1,#REF!,"&gt;="&amp;MC151,#REF!,"&lt;="&amp;MB151,#REF!,"&lt;="&amp;ME151,#REF!,"&gt;="&amp;MF151)</f>
        <v/>
      </c>
      <c r="MY151" s="1">
        <f>COUNTIFS(#REF!,LT151,#REF!,0,#REF!,"&gt;="&amp;MC151,#REF!,"&lt;="&amp;MB151,#REF!,"&lt;="&amp;ME151,#REF!,"&gt;="&amp;MF151)</f>
        <v/>
      </c>
      <c r="MZ151" s="1">
        <f>COUNTIFS(#REF!,LT151,#REF!,1,#REF!,"&lt;="&amp;ME151,#REF!,"&gt;="&amp;MF151,#REF!,"="&amp;KV151,#REF!,"="&amp;KX151)</f>
        <v/>
      </c>
      <c r="NA151" s="1">
        <f>COUNTIFS(#REF!,LT151,#REF!,0,#REF!,"&lt;="&amp;ME151,#REF!,"&gt;="&amp;MF151,#REF!,"="&amp;KV151,#REF!,"="&amp;KX151)</f>
        <v/>
      </c>
      <c r="NB151" s="1">
        <f>COUNTIFS(#REF!,LT151,#REF!,1,#REF!,"&lt;="&amp;ME151,#REF!,"&gt;="&amp;MF151,#REF!,"="&amp;KW151,#REF!,"="&amp;KY151)</f>
        <v/>
      </c>
      <c r="NC151" s="1">
        <f>COUNTIFS(#REF!,LT151,#REF!,0,#REF!,"&lt;="&amp;ME151,#REF!,"&gt;="&amp;MF151,#REF!,"="&amp;KW151,#REF!,"="&amp;KY151)</f>
        <v/>
      </c>
      <c r="ND151" s="1">
        <f>MP151+MR151+MT151+MV151+MX151+MZ151+NB151</f>
        <v/>
      </c>
      <c r="NE151" s="1">
        <f>MQ151+MS151+MU151+MW151+MY151+NA151+NC151</f>
        <v/>
      </c>
      <c r="NF151" s="1">
        <f>ND151+NE151</f>
        <v/>
      </c>
      <c r="NG151" s="33">
        <f>ND151/(ND151+NE151)</f>
        <v/>
      </c>
      <c r="NH151" s="3">
        <f>1/NG151</f>
        <v/>
      </c>
      <c r="NI151" s="1">
        <f>LI151</f>
        <v/>
      </c>
      <c r="NJ151" s="79">
        <f>((1-NG151)*(1/(NI151-1))*0.98-(NG151*1))</f>
        <v/>
      </c>
      <c r="NK151" s="34">
        <f>IF(LR151&lt;0.9,0,IF(AND(LR151&gt;1.1),0,1))</f>
        <v/>
      </c>
      <c r="NL151" s="34">
        <f>IF(LS151&lt;0.9,0,IF(AND(LS151&gt;1.1),0,1))</f>
        <v/>
      </c>
      <c r="NM151" s="32">
        <f>IF(NF151&gt;99,1,0)</f>
        <v/>
      </c>
      <c r="NN151" s="32">
        <f>IF(NJ151&gt;0.0799,1,0)</f>
        <v/>
      </c>
      <c r="NO151" s="32">
        <f>IF(NJ151&gt;NQ151,1,0)</f>
        <v/>
      </c>
      <c r="NP151" s="32">
        <f>NM151+NN151+NO151+NK151+NL151</f>
        <v/>
      </c>
      <c r="NQ151" s="79">
        <f>(((100*NG151)*(NI151-1)*0.98)-((1-NG151)*100))/100</f>
        <v/>
      </c>
      <c r="NR151" s="34">
        <f>IF(LR151&lt;0.9,0,IF(AND(LR151&gt;1.1),0,1))</f>
        <v/>
      </c>
      <c r="NS151" s="34">
        <f>IF(LS151&lt;0.9,0,IF(AND(LS151&gt;1.1),0,1))</f>
        <v/>
      </c>
      <c r="NT151" s="32">
        <f>IF(NF151&gt;99,1,0)</f>
        <v/>
      </c>
      <c r="NU151" s="32">
        <f>IF(NQ151&gt;0.0799,1,0)</f>
        <v/>
      </c>
      <c r="NV151" s="32">
        <f>IF(NQ151&gt;NJ151,1,0)</f>
        <v/>
      </c>
      <c r="NW151" s="32">
        <f>NT151+NU151+NV151+NR151+NS151</f>
        <v/>
      </c>
      <c r="NX151">
        <f>IF(NP151=5,"LayAway0-1",IF(AND(NW151=5),"BackAway0-1",""))</f>
        <v/>
      </c>
      <c r="NY151">
        <f>IF(NP151=5,KO151,IF(AND(NW151=5),KO151,""))</f>
        <v/>
      </c>
      <c r="NZ151">
        <f>IF(NP151=5,"Match Odds",IF(AND(NW151=5),"Match Odds",""))</f>
        <v/>
      </c>
      <c r="OA151">
        <f>IF(NP151=5,KP151,IF(AND(NW151=5),KP151,""))</f>
        <v/>
      </c>
      <c r="OB151">
        <f>IF(NP151=5,"MATCH_ODDS",IF(AND(NW151=5),"MATCH_ODDS",""))</f>
        <v/>
      </c>
      <c r="OC151">
        <f>IF(NP151=5,"LAY",IF(AND(NW151=5),"BACK",""))</f>
        <v/>
      </c>
    </row>
    <row r="152" ht="16.5" customHeight="1" thickBot="1" thickTop="1">
      <c r="A152" s="2" t="n"/>
      <c r="KN152" s="1">
        <f>IF(INDEX(#REF!,MATCH('HT 0-1'!D152,#REF!,0))=INDEX(#REF!,MATCH('HT 0-1'!D152,#REF!,0)),INDEX(#REF!,MATCH('HT 0-1'!D152,#REF!,0)),"ERROR")</f>
        <v/>
      </c>
      <c r="KO152" s="1">
        <f>IF(INDEX(#REF!,MATCH('HT 0-1'!E152,#REF!,0))=INDEX(#REF!,MATCH('HT 0-1'!E152,#REF!,0)),INDEX(#REF!,MATCH('HT 0-1'!E152,#REF!,0)),"ERROR")</f>
        <v/>
      </c>
      <c r="KP152" s="1">
        <f>KN152&amp;" v "&amp;KO152</f>
        <v/>
      </c>
      <c r="KQ152">
        <f>B152&amp;"_"&amp;C152</f>
        <v/>
      </c>
      <c r="KR152" s="1">
        <f>IF((HW152/KK152)&lt;0.335,"G",IF((HW152/KK152)&gt;0.67,"R","A"))</f>
        <v/>
      </c>
      <c r="KS152" s="1">
        <f>IF((HX152/KK152)&lt;0.335,"G",IF((HX152/KK152)&gt;0.67,"R","A"))</f>
        <v/>
      </c>
      <c r="KT152" s="1">
        <f>IF((IH152/KK152)&lt;0.335,"G",IF((IH152/KK152)&gt;0.67,"R","A"))</f>
        <v/>
      </c>
      <c r="KU152" s="1">
        <f>IF((II152/KK152)&lt;0.335,"G",IF((II152/KK152)&gt;0.67,"R","A"))</f>
        <v/>
      </c>
      <c r="KV152" s="1">
        <f>IF((HZ152/KK152)&lt;0.335,"G",IF((HZ152/KK152)&gt;0.67,"R","A"))</f>
        <v/>
      </c>
      <c r="KW152" s="1">
        <f>IF((HY152/KK152)&lt;0.335,"G",IF((HY152/KK152)&gt;0.67,"R","A"))</f>
        <v/>
      </c>
      <c r="KX152" s="1">
        <f>IF((IK152/KK152)&lt;0.335,"G",IF((IK152/KK152)&gt;0.67,"R","A"))</f>
        <v/>
      </c>
      <c r="KY152" s="1">
        <f>IF((IJ152/KK152)&lt;0.335,"G",IF((IJ152/KK152)&gt;0.67,"R","A"))</f>
        <v/>
      </c>
      <c r="KZ152" s="1">
        <f>IF((HQ152/KK152)&lt;0.335,"G",IF((HQ152/KK152)&gt;0.67,"R","A"))</f>
        <v/>
      </c>
      <c r="LA152" s="1">
        <f>IF((IB152/KK152)&lt;0.335,"G",IF((IB152/KK152)&gt;0.67,"R","A"))</f>
        <v/>
      </c>
      <c r="LB152">
        <f>IF(LQ152="0-1",INDEX(Scrape!#REF!,MATCH('HT 0-1'!KP152,Scrape!$B:$B,0)),"")</f>
        <v/>
      </c>
      <c r="LC152">
        <f>IF(LQ152="0-1",INDEX(Scrape!$A:$A,MATCH('HT 0-1'!KP152,Scrape!$B:$B,0)),"")</f>
        <v/>
      </c>
      <c r="LD152">
        <f>IF(LQ152="0-1",INDEX(Scrape!$B:$B,MATCH('HT 0-1'!KP152,Scrape!$B:$B,0)),"")</f>
        <v/>
      </c>
      <c r="LE152">
        <f>IF(LQ152="0-1",INDEX(Scrape!$C:$C,MATCH('HT 0-1'!KP152,Scrape!$B:$B,0)),"")</f>
        <v/>
      </c>
      <c r="LF152">
        <f>IF(LQ152="0-1",INDEX(Scrape!$D:$D,MATCH('HT 0-1'!KP152,Scrape!$B:$B,0)),"")</f>
        <v/>
      </c>
      <c r="LG152">
        <f>IF(LQ152="0-1",INDEX(Scrape!$E:$E,MATCH('HT 0-1'!KP152,Scrape!$B:$B,0)),"")</f>
        <v/>
      </c>
      <c r="LH152">
        <f>IF(LQ152="0-1",INDEX(Scrape!$F:$F,MATCH('HT 0-1'!KP152,Scrape!$B:$B,0)),"")</f>
        <v/>
      </c>
      <c r="LI152">
        <f>IF(LQ152="0-1",INDEX(Scrape!$G:$G,MATCH('HT 0-1'!KP152,Scrape!$B:$B,0)),"")</f>
        <v/>
      </c>
      <c r="LJ152">
        <f>IF(LQ152="0-1",INDEX(Scrape!$H:$H,MATCH('HT 0-1'!KP152,Scrape!$B:$B,0)),"")</f>
        <v/>
      </c>
      <c r="LK152">
        <f>IF(LQ152="0-1",INDEX(Scrape!$I:$I,MATCH('HT 0-1'!KP152,Scrape!$B:$B,0)),"")</f>
        <v/>
      </c>
      <c r="LL152">
        <f>IF(LQ152="0-1",INDEX(Scrape!$J:$J,MATCH('HT 0-1'!KP152,Scrape!$B:$B,0)),"")</f>
        <v/>
      </c>
      <c r="LM152">
        <f>IF(LQ152="0-1",INDEX(Scrape!$K:$K,MATCH('HT 0-1'!KP152,Scrape!$B:$B,0)),"")</f>
        <v/>
      </c>
      <c r="LN152">
        <f>IF(LQ152="0-1",INDEX(Scrape!$L:$L,MATCH('HT 0-1'!KP152,Scrape!$B:$B,0)),"")</f>
        <v/>
      </c>
      <c r="LO152">
        <f>IF(LQ152="0-1",INDEX(Scrape!$M:$M,MATCH('HT 0-1'!KP152,Scrape!$B:$B,0)),"")</f>
        <v/>
      </c>
      <c r="LP152">
        <f>IF(LQ152="0-1",INDEX(Scrape!$N:$N,MATCH('HT 0-1'!KP152,Scrape!$B:$B,0)),"")</f>
        <v/>
      </c>
      <c r="LQ152">
        <f>INDEX(Scrape!$O:$O,MATCH('HT 0-1'!KP152,Scrape!$B:$B,0))</f>
        <v/>
      </c>
      <c r="LR152">
        <f>(1/LJ152)+(1/LI152)+(1/LH152)</f>
        <v/>
      </c>
      <c r="LS152">
        <f>(1/LG152)+(1/LF152)+(1/LE152)</f>
        <v/>
      </c>
      <c r="LT152" s="8">
        <f>IF(INDEX(#REF!,MATCH(KQ152,#REF!,0))=INDEX(#REF!,MATCH(KQ152,#REF!,0)),INDEX(#REF!,MATCH(KQ152,#REF!,0)),"ERROR")</f>
        <v/>
      </c>
      <c r="LU152" s="4">
        <f>IF(KR152="G",2,IF(KR152="R",0.5,IF(KR152="A",1)))</f>
        <v/>
      </c>
      <c r="LV152" s="4">
        <f>IF(KS152="G",0.5,IF(KS152="R",2,IF(KS152="A",1)))</f>
        <v/>
      </c>
      <c r="LW152" s="4">
        <f>IF(KT152="G",2,IF(KT152="R",0.5,IF(KT152="A",1)))</f>
        <v/>
      </c>
      <c r="LX152" s="4">
        <f>IF(KU152="G",0.5,IF(KU152="R",2,IF(KU152="A",1)))</f>
        <v/>
      </c>
      <c r="LY152" s="7">
        <f>(LK152*(LU152+LX152)+(LL152*(LU152+LX152)))</f>
        <v/>
      </c>
      <c r="LZ152" s="7">
        <f>(LN152*(LV152+LW152)+(LO152*(LV152+LW152)))</f>
        <v/>
      </c>
      <c r="MA152" s="11">
        <f>LY152-LZ152</f>
        <v/>
      </c>
      <c r="MB152" s="5">
        <f>MA152+2</f>
        <v/>
      </c>
      <c r="MC152" s="6">
        <f>MA152-2</f>
        <v/>
      </c>
      <c r="MD152" s="4">
        <f>LE152</f>
        <v/>
      </c>
      <c r="ME152" s="9">
        <f>IF(MD152=0,1000,MD152+0.75)</f>
        <v/>
      </c>
      <c r="MF152" s="10">
        <f>IF(MD152=0,0,MD152-0.75)</f>
        <v/>
      </c>
      <c r="MG152" s="4">
        <f>((LM152*(LU152+LX152))-((LP152*(LV152+LW152))))</f>
        <v/>
      </c>
      <c r="MH152" s="9">
        <f>MG152*1.2</f>
        <v/>
      </c>
      <c r="MI152" s="10">
        <f>MG152*0.8</f>
        <v/>
      </c>
      <c r="MJ152">
        <f>IFERROR(NX152,"")</f>
        <v/>
      </c>
      <c r="MK152">
        <f>IFERROR(NY152,"")</f>
        <v/>
      </c>
      <c r="ML152">
        <f>IFERROR(NZ152,"")</f>
        <v/>
      </c>
      <c r="MM152">
        <f>IFERROR(OA152,"")</f>
        <v/>
      </c>
      <c r="MN152">
        <f>IFERROR(OB152,"")</f>
        <v/>
      </c>
      <c r="MO152">
        <f>IFERROR(OC152,"")</f>
        <v/>
      </c>
      <c r="MP152" s="1">
        <f>COUNTIFS(#REF!,LT152,#REF!,1,#REF!,"&gt;="&amp;MC152,#REF!,"&lt;="&amp;MB152,#REF!,"&lt;="&amp;ME152,#REF!,"&gt;="&amp;MF152,#REF!,"="&amp;KV152,#REF!,"="&amp;KX152)</f>
        <v/>
      </c>
      <c r="MQ152" s="1">
        <f>COUNTIFS(#REF!,LT152,#REF!,0,#REF!,"&gt;="&amp;MC152,#REF!,"&lt;="&amp;MB152,#REF!,"&lt;="&amp;ME152,#REF!,"&gt;="&amp;MF152,#REF!,"="&amp;KV152,#REF!,"="&amp;KX152)</f>
        <v/>
      </c>
      <c r="MR152" s="1">
        <f>COUNTIFS(#REF!,LT152,#REF!,1,#REF!,"&gt;="&amp;MC152,#REF!,"&lt;="&amp;MB152,#REF!,"&lt;="&amp;ME152,#REF!,"&gt;="&amp;MF152,#REF!,"="&amp;KW152,#REF!,"="&amp;KY152)</f>
        <v/>
      </c>
      <c r="MS152" s="1">
        <f>COUNTIFS(#REF!,LT152,#REF!,0,#REF!,"&gt;="&amp;MC152,#REF!,"&lt;="&amp;MB152,#REF!,"&lt;="&amp;ME152,#REF!,"&gt;="&amp;MF152,#REF!,"="&amp;KW152,#REF!,"="&amp;KY152)</f>
        <v/>
      </c>
      <c r="MT152" s="1">
        <f>COUNTIFS(#REF!,LT152,#REF!,1,#REF!,"&gt;="&amp;MI152,#REF!,"&lt;="&amp;MH152,#REF!,"&lt;="&amp;ME152,#REF!,"&gt;="&amp;MF152)</f>
        <v/>
      </c>
      <c r="MU152" s="1">
        <f>COUNTIFS(#REF!,LT152,#REF!,0,#REF!,"&gt;="&amp;MI152,#REF!,"&lt;="&amp;MH152,#REF!,"&lt;="&amp;ME152,#REF!,"&gt;="&amp;MF152)</f>
        <v/>
      </c>
      <c r="MV152" s="1">
        <f>COUNTIFS(#REF!,LT152,#REF!,1,#REF!,"&gt;="&amp;MI152,#REF!,"&lt;="&amp;MH152,#REF!,"="&amp;KZ152,#REF!,"="&amp;LA152,#REF!,"&lt;="&amp;ME152,#REF!,"&gt;="&amp;MF152)</f>
        <v/>
      </c>
      <c r="MW152" s="1">
        <f>COUNTIFS(#REF!,LT152,#REF!,0,#REF!,"&gt;="&amp;MI152,#REF!,"&lt;="&amp;MH152,#REF!,"="&amp;KZ152,#REF!,"="&amp;LA152,#REF!,"&lt;="&amp;ME152,#REF!,"&gt;="&amp;MF152)</f>
        <v/>
      </c>
      <c r="MX152" s="1">
        <f>COUNTIFS(#REF!,LT152,#REF!,1,#REF!,"&gt;="&amp;MC152,#REF!,"&lt;="&amp;MB152,#REF!,"&lt;="&amp;ME152,#REF!,"&gt;="&amp;MF152)</f>
        <v/>
      </c>
      <c r="MY152" s="1">
        <f>COUNTIFS(#REF!,LT152,#REF!,0,#REF!,"&gt;="&amp;MC152,#REF!,"&lt;="&amp;MB152,#REF!,"&lt;="&amp;ME152,#REF!,"&gt;="&amp;MF152)</f>
        <v/>
      </c>
      <c r="MZ152" s="1">
        <f>COUNTIFS(#REF!,LT152,#REF!,1,#REF!,"&lt;="&amp;ME152,#REF!,"&gt;="&amp;MF152,#REF!,"="&amp;KV152,#REF!,"="&amp;KX152)</f>
        <v/>
      </c>
      <c r="NA152" s="1">
        <f>COUNTIFS(#REF!,LT152,#REF!,0,#REF!,"&lt;="&amp;ME152,#REF!,"&gt;="&amp;MF152,#REF!,"="&amp;KV152,#REF!,"="&amp;KX152)</f>
        <v/>
      </c>
      <c r="NB152" s="1">
        <f>COUNTIFS(#REF!,LT152,#REF!,1,#REF!,"&lt;="&amp;ME152,#REF!,"&gt;="&amp;MF152,#REF!,"="&amp;KW152,#REF!,"="&amp;KY152)</f>
        <v/>
      </c>
      <c r="NC152" s="1">
        <f>COUNTIFS(#REF!,LT152,#REF!,0,#REF!,"&lt;="&amp;ME152,#REF!,"&gt;="&amp;MF152,#REF!,"="&amp;KW152,#REF!,"="&amp;KY152)</f>
        <v/>
      </c>
      <c r="ND152" s="1">
        <f>MP152+MR152+MT152+MV152+MX152+MZ152+NB152</f>
        <v/>
      </c>
      <c r="NE152" s="1">
        <f>MQ152+MS152+MU152+MW152+MY152+NA152+NC152</f>
        <v/>
      </c>
      <c r="NF152" s="1">
        <f>ND152+NE152</f>
        <v/>
      </c>
      <c r="NG152" s="33">
        <f>ND152/(ND152+NE152)</f>
        <v/>
      </c>
      <c r="NH152" s="3">
        <f>1/NG152</f>
        <v/>
      </c>
      <c r="NI152" s="1">
        <f>LI152</f>
        <v/>
      </c>
      <c r="NJ152" s="79">
        <f>((1-NG152)*(1/(NI152-1))*0.98-(NG152*1))</f>
        <v/>
      </c>
      <c r="NK152" s="34">
        <f>IF(LR152&lt;0.9,0,IF(AND(LR152&gt;1.1),0,1))</f>
        <v/>
      </c>
      <c r="NL152" s="34">
        <f>IF(LS152&lt;0.9,0,IF(AND(LS152&gt;1.1),0,1))</f>
        <v/>
      </c>
      <c r="NM152" s="32">
        <f>IF(NF152&gt;99,1,0)</f>
        <v/>
      </c>
      <c r="NN152" s="32">
        <f>IF(NJ152&gt;0.0799,1,0)</f>
        <v/>
      </c>
      <c r="NO152" s="32">
        <f>IF(NJ152&gt;NQ152,1,0)</f>
        <v/>
      </c>
      <c r="NP152" s="32">
        <f>NM152+NN152+NO152+NK152+NL152</f>
        <v/>
      </c>
      <c r="NQ152" s="79">
        <f>(((100*NG152)*(NI152-1)*0.98)-((1-NG152)*100))/100</f>
        <v/>
      </c>
      <c r="NR152" s="34">
        <f>IF(LR152&lt;0.9,0,IF(AND(LR152&gt;1.1),0,1))</f>
        <v/>
      </c>
      <c r="NS152" s="34">
        <f>IF(LS152&lt;0.9,0,IF(AND(LS152&gt;1.1),0,1))</f>
        <v/>
      </c>
      <c r="NT152" s="32">
        <f>IF(NF152&gt;99,1,0)</f>
        <v/>
      </c>
      <c r="NU152" s="32">
        <f>IF(NQ152&gt;0.0799,1,0)</f>
        <v/>
      </c>
      <c r="NV152" s="32">
        <f>IF(NQ152&gt;NJ152,1,0)</f>
        <v/>
      </c>
      <c r="NW152" s="32">
        <f>NT152+NU152+NV152+NR152+NS152</f>
        <v/>
      </c>
      <c r="NX152">
        <f>IF(NP152=5,"LayAway0-1",IF(AND(NW152=5),"BackAway0-1",""))</f>
        <v/>
      </c>
      <c r="NY152">
        <f>IF(NP152=5,KO152,IF(AND(NW152=5),KO152,""))</f>
        <v/>
      </c>
      <c r="NZ152">
        <f>IF(NP152=5,"Match Odds",IF(AND(NW152=5),"Match Odds",""))</f>
        <v/>
      </c>
      <c r="OA152">
        <f>IF(NP152=5,KP152,IF(AND(NW152=5),KP152,""))</f>
        <v/>
      </c>
      <c r="OB152">
        <f>IF(NP152=5,"MATCH_ODDS",IF(AND(NW152=5),"MATCH_ODDS",""))</f>
        <v/>
      </c>
      <c r="OC152">
        <f>IF(NP152=5,"LAY",IF(AND(NW152=5),"BACK",""))</f>
        <v/>
      </c>
    </row>
    <row r="153" ht="16.5" customHeight="1" thickBot="1" thickTop="1">
      <c r="A153" s="2" t="n"/>
      <c r="KN153" s="1">
        <f>IF(INDEX(#REF!,MATCH('HT 0-1'!D153,#REF!,0))=INDEX(#REF!,MATCH('HT 0-1'!D153,#REF!,0)),INDEX(#REF!,MATCH('HT 0-1'!D153,#REF!,0)),"ERROR")</f>
        <v/>
      </c>
      <c r="KO153" s="1">
        <f>IF(INDEX(#REF!,MATCH('HT 0-1'!E153,#REF!,0))=INDEX(#REF!,MATCH('HT 0-1'!E153,#REF!,0)),INDEX(#REF!,MATCH('HT 0-1'!E153,#REF!,0)),"ERROR")</f>
        <v/>
      </c>
      <c r="KP153" s="1">
        <f>KN153&amp;" v "&amp;KO153</f>
        <v/>
      </c>
      <c r="KQ153">
        <f>B153&amp;"_"&amp;C153</f>
        <v/>
      </c>
      <c r="KR153" s="1">
        <f>IF((HW153/KK153)&lt;0.335,"G",IF((HW153/KK153)&gt;0.67,"R","A"))</f>
        <v/>
      </c>
      <c r="KS153" s="1">
        <f>IF((HX153/KK153)&lt;0.335,"G",IF((HX153/KK153)&gt;0.67,"R","A"))</f>
        <v/>
      </c>
      <c r="KT153" s="1">
        <f>IF((IH153/KK153)&lt;0.335,"G",IF((IH153/KK153)&gt;0.67,"R","A"))</f>
        <v/>
      </c>
      <c r="KU153" s="1">
        <f>IF((II153/KK153)&lt;0.335,"G",IF((II153/KK153)&gt;0.67,"R","A"))</f>
        <v/>
      </c>
      <c r="KV153" s="1">
        <f>IF((HZ153/KK153)&lt;0.335,"G",IF((HZ153/KK153)&gt;0.67,"R","A"))</f>
        <v/>
      </c>
      <c r="KW153" s="1">
        <f>IF((HY153/KK153)&lt;0.335,"G",IF((HY153/KK153)&gt;0.67,"R","A"))</f>
        <v/>
      </c>
      <c r="KX153" s="1">
        <f>IF((IK153/KK153)&lt;0.335,"G",IF((IK153/KK153)&gt;0.67,"R","A"))</f>
        <v/>
      </c>
      <c r="KY153" s="1">
        <f>IF((IJ153/KK153)&lt;0.335,"G",IF((IJ153/KK153)&gt;0.67,"R","A"))</f>
        <v/>
      </c>
      <c r="KZ153" s="1">
        <f>IF((HQ153/KK153)&lt;0.335,"G",IF((HQ153/KK153)&gt;0.67,"R","A"))</f>
        <v/>
      </c>
      <c r="LA153" s="1">
        <f>IF((IB153/KK153)&lt;0.335,"G",IF((IB153/KK153)&gt;0.67,"R","A"))</f>
        <v/>
      </c>
      <c r="LB153">
        <f>IF(LQ153="0-1",INDEX(Scrape!#REF!,MATCH('HT 0-1'!KP153,Scrape!$B:$B,0)),"")</f>
        <v/>
      </c>
      <c r="LC153">
        <f>IF(LQ153="0-1",INDEX(Scrape!$A:$A,MATCH('HT 0-1'!KP153,Scrape!$B:$B,0)),"")</f>
        <v/>
      </c>
      <c r="LD153">
        <f>IF(LQ153="0-1",INDEX(Scrape!$B:$B,MATCH('HT 0-1'!KP153,Scrape!$B:$B,0)),"")</f>
        <v/>
      </c>
      <c r="LE153">
        <f>IF(LQ153="0-1",INDEX(Scrape!$C:$C,MATCH('HT 0-1'!KP153,Scrape!$B:$B,0)),"")</f>
        <v/>
      </c>
      <c r="LF153">
        <f>IF(LQ153="0-1",INDEX(Scrape!$D:$D,MATCH('HT 0-1'!KP153,Scrape!$B:$B,0)),"")</f>
        <v/>
      </c>
      <c r="LG153">
        <f>IF(LQ153="0-1",INDEX(Scrape!$E:$E,MATCH('HT 0-1'!KP153,Scrape!$B:$B,0)),"")</f>
        <v/>
      </c>
      <c r="LH153">
        <f>IF(LQ153="0-1",INDEX(Scrape!$F:$F,MATCH('HT 0-1'!KP153,Scrape!$B:$B,0)),"")</f>
        <v/>
      </c>
      <c r="LI153">
        <f>IF(LQ153="0-1",INDEX(Scrape!$G:$G,MATCH('HT 0-1'!KP153,Scrape!$B:$B,0)),"")</f>
        <v/>
      </c>
      <c r="LJ153">
        <f>IF(LQ153="0-1",INDEX(Scrape!$H:$H,MATCH('HT 0-1'!KP153,Scrape!$B:$B,0)),"")</f>
        <v/>
      </c>
      <c r="LK153">
        <f>IF(LQ153="0-1",INDEX(Scrape!$I:$I,MATCH('HT 0-1'!KP153,Scrape!$B:$B,0)),"")</f>
        <v/>
      </c>
      <c r="LL153">
        <f>IF(LQ153="0-1",INDEX(Scrape!$J:$J,MATCH('HT 0-1'!KP153,Scrape!$B:$B,0)),"")</f>
        <v/>
      </c>
      <c r="LM153">
        <f>IF(LQ153="0-1",INDEX(Scrape!$K:$K,MATCH('HT 0-1'!KP153,Scrape!$B:$B,0)),"")</f>
        <v/>
      </c>
      <c r="LN153">
        <f>IF(LQ153="0-1",INDEX(Scrape!$L:$L,MATCH('HT 0-1'!KP153,Scrape!$B:$B,0)),"")</f>
        <v/>
      </c>
      <c r="LO153">
        <f>IF(LQ153="0-1",INDEX(Scrape!$M:$M,MATCH('HT 0-1'!KP153,Scrape!$B:$B,0)),"")</f>
        <v/>
      </c>
      <c r="LP153">
        <f>IF(LQ153="0-1",INDEX(Scrape!$N:$N,MATCH('HT 0-1'!KP153,Scrape!$B:$B,0)),"")</f>
        <v/>
      </c>
      <c r="LQ153">
        <f>INDEX(Scrape!$O:$O,MATCH('HT 0-1'!KP153,Scrape!$B:$B,0))</f>
        <v/>
      </c>
      <c r="LR153">
        <f>(1/LJ153)+(1/LI153)+(1/LH153)</f>
        <v/>
      </c>
      <c r="LS153">
        <f>(1/LG153)+(1/LF153)+(1/LE153)</f>
        <v/>
      </c>
      <c r="LT153" s="8">
        <f>IF(INDEX(#REF!,MATCH(KQ153,#REF!,0))=INDEX(#REF!,MATCH(KQ153,#REF!,0)),INDEX(#REF!,MATCH(KQ153,#REF!,0)),"ERROR")</f>
        <v/>
      </c>
      <c r="LU153" s="4">
        <f>IF(KR153="G",2,IF(KR153="R",0.5,IF(KR153="A",1)))</f>
        <v/>
      </c>
      <c r="LV153" s="4">
        <f>IF(KS153="G",0.5,IF(KS153="R",2,IF(KS153="A",1)))</f>
        <v/>
      </c>
      <c r="LW153" s="4">
        <f>IF(KT153="G",2,IF(KT153="R",0.5,IF(KT153="A",1)))</f>
        <v/>
      </c>
      <c r="LX153" s="4">
        <f>IF(KU153="G",0.5,IF(KU153="R",2,IF(KU153="A",1)))</f>
        <v/>
      </c>
      <c r="LY153" s="7">
        <f>(LK153*(LU153+LX153)+(LL153*(LU153+LX153)))</f>
        <v/>
      </c>
      <c r="LZ153" s="7">
        <f>(LN153*(LV153+LW153)+(LO153*(LV153+LW153)))</f>
        <v/>
      </c>
      <c r="MA153" s="11">
        <f>LY153-LZ153</f>
        <v/>
      </c>
      <c r="MB153" s="5">
        <f>MA153+2</f>
        <v/>
      </c>
      <c r="MC153" s="6">
        <f>MA153-2</f>
        <v/>
      </c>
      <c r="MD153" s="4">
        <f>LE153</f>
        <v/>
      </c>
      <c r="ME153" s="9">
        <f>IF(MD153=0,1000,MD153+0.75)</f>
        <v/>
      </c>
      <c r="MF153" s="10">
        <f>IF(MD153=0,0,MD153-0.75)</f>
        <v/>
      </c>
      <c r="MG153" s="4">
        <f>((LM153*(LU153+LX153))-((LP153*(LV153+LW153))))</f>
        <v/>
      </c>
      <c r="MH153" s="9">
        <f>MG153*1.2</f>
        <v/>
      </c>
      <c r="MI153" s="10">
        <f>MG153*0.8</f>
        <v/>
      </c>
      <c r="MJ153">
        <f>IFERROR(NX153,"")</f>
        <v/>
      </c>
      <c r="MK153">
        <f>IFERROR(NY153,"")</f>
        <v/>
      </c>
      <c r="ML153">
        <f>IFERROR(NZ153,"")</f>
        <v/>
      </c>
      <c r="MM153">
        <f>IFERROR(OA153,"")</f>
        <v/>
      </c>
      <c r="MN153">
        <f>IFERROR(OB153,"")</f>
        <v/>
      </c>
      <c r="MO153">
        <f>IFERROR(OC153,"")</f>
        <v/>
      </c>
      <c r="MP153" s="1">
        <f>COUNTIFS(#REF!,LT153,#REF!,1,#REF!,"&gt;="&amp;MC153,#REF!,"&lt;="&amp;MB153,#REF!,"&lt;="&amp;ME153,#REF!,"&gt;="&amp;MF153,#REF!,"="&amp;KV153,#REF!,"="&amp;KX153)</f>
        <v/>
      </c>
      <c r="MQ153" s="1">
        <f>COUNTIFS(#REF!,LT153,#REF!,0,#REF!,"&gt;="&amp;MC153,#REF!,"&lt;="&amp;MB153,#REF!,"&lt;="&amp;ME153,#REF!,"&gt;="&amp;MF153,#REF!,"="&amp;KV153,#REF!,"="&amp;KX153)</f>
        <v/>
      </c>
      <c r="MR153" s="1">
        <f>COUNTIFS(#REF!,LT153,#REF!,1,#REF!,"&gt;="&amp;MC153,#REF!,"&lt;="&amp;MB153,#REF!,"&lt;="&amp;ME153,#REF!,"&gt;="&amp;MF153,#REF!,"="&amp;KW153,#REF!,"="&amp;KY153)</f>
        <v/>
      </c>
      <c r="MS153" s="1">
        <f>COUNTIFS(#REF!,LT153,#REF!,0,#REF!,"&gt;="&amp;MC153,#REF!,"&lt;="&amp;MB153,#REF!,"&lt;="&amp;ME153,#REF!,"&gt;="&amp;MF153,#REF!,"="&amp;KW153,#REF!,"="&amp;KY153)</f>
        <v/>
      </c>
      <c r="MT153" s="1">
        <f>COUNTIFS(#REF!,LT153,#REF!,1,#REF!,"&gt;="&amp;MI153,#REF!,"&lt;="&amp;MH153,#REF!,"&lt;="&amp;ME153,#REF!,"&gt;="&amp;MF153)</f>
        <v/>
      </c>
      <c r="MU153" s="1">
        <f>COUNTIFS(#REF!,LT153,#REF!,0,#REF!,"&gt;="&amp;MI153,#REF!,"&lt;="&amp;MH153,#REF!,"&lt;="&amp;ME153,#REF!,"&gt;="&amp;MF153)</f>
        <v/>
      </c>
      <c r="MV153" s="1">
        <f>COUNTIFS(#REF!,LT153,#REF!,1,#REF!,"&gt;="&amp;MI153,#REF!,"&lt;="&amp;MH153,#REF!,"="&amp;KZ153,#REF!,"="&amp;LA153,#REF!,"&lt;="&amp;ME153,#REF!,"&gt;="&amp;MF153)</f>
        <v/>
      </c>
      <c r="MW153" s="1">
        <f>COUNTIFS(#REF!,LT153,#REF!,0,#REF!,"&gt;="&amp;MI153,#REF!,"&lt;="&amp;MH153,#REF!,"="&amp;KZ153,#REF!,"="&amp;LA153,#REF!,"&lt;="&amp;ME153,#REF!,"&gt;="&amp;MF153)</f>
        <v/>
      </c>
      <c r="MX153" s="1">
        <f>COUNTIFS(#REF!,LT153,#REF!,1,#REF!,"&gt;="&amp;MC153,#REF!,"&lt;="&amp;MB153,#REF!,"&lt;="&amp;ME153,#REF!,"&gt;="&amp;MF153)</f>
        <v/>
      </c>
      <c r="MY153" s="1">
        <f>COUNTIFS(#REF!,LT153,#REF!,0,#REF!,"&gt;="&amp;MC153,#REF!,"&lt;="&amp;MB153,#REF!,"&lt;="&amp;ME153,#REF!,"&gt;="&amp;MF153)</f>
        <v/>
      </c>
      <c r="MZ153" s="1">
        <f>COUNTIFS(#REF!,LT153,#REF!,1,#REF!,"&lt;="&amp;ME153,#REF!,"&gt;="&amp;MF153,#REF!,"="&amp;KV153,#REF!,"="&amp;KX153)</f>
        <v/>
      </c>
      <c r="NA153" s="1">
        <f>COUNTIFS(#REF!,LT153,#REF!,0,#REF!,"&lt;="&amp;ME153,#REF!,"&gt;="&amp;MF153,#REF!,"="&amp;KV153,#REF!,"="&amp;KX153)</f>
        <v/>
      </c>
      <c r="NB153" s="1">
        <f>COUNTIFS(#REF!,LT153,#REF!,1,#REF!,"&lt;="&amp;ME153,#REF!,"&gt;="&amp;MF153,#REF!,"="&amp;KW153,#REF!,"="&amp;KY153)</f>
        <v/>
      </c>
      <c r="NC153" s="1">
        <f>COUNTIFS(#REF!,LT153,#REF!,0,#REF!,"&lt;="&amp;ME153,#REF!,"&gt;="&amp;MF153,#REF!,"="&amp;KW153,#REF!,"="&amp;KY153)</f>
        <v/>
      </c>
      <c r="ND153" s="1">
        <f>MP153+MR153+MT153+MV153+MX153+MZ153+NB153</f>
        <v/>
      </c>
      <c r="NE153" s="1">
        <f>MQ153+MS153+MU153+MW153+MY153+NA153+NC153</f>
        <v/>
      </c>
      <c r="NF153" s="1">
        <f>ND153+NE153</f>
        <v/>
      </c>
      <c r="NG153" s="33">
        <f>ND153/(ND153+NE153)</f>
        <v/>
      </c>
      <c r="NH153" s="3">
        <f>1/NG153</f>
        <v/>
      </c>
      <c r="NI153" s="1">
        <f>LI153</f>
        <v/>
      </c>
      <c r="NJ153" s="79">
        <f>((1-NG153)*(1/(NI153-1))*0.98-(NG153*1))</f>
        <v/>
      </c>
      <c r="NK153" s="34">
        <f>IF(LR153&lt;0.9,0,IF(AND(LR153&gt;1.1),0,1))</f>
        <v/>
      </c>
      <c r="NL153" s="34">
        <f>IF(LS153&lt;0.9,0,IF(AND(LS153&gt;1.1),0,1))</f>
        <v/>
      </c>
      <c r="NM153" s="32">
        <f>IF(NF153&gt;99,1,0)</f>
        <v/>
      </c>
      <c r="NN153" s="32">
        <f>IF(NJ153&gt;0.0799,1,0)</f>
        <v/>
      </c>
      <c r="NO153" s="32">
        <f>IF(NJ153&gt;NQ153,1,0)</f>
        <v/>
      </c>
      <c r="NP153" s="32">
        <f>NM153+NN153+NO153+NK153+NL153</f>
        <v/>
      </c>
      <c r="NQ153" s="79">
        <f>(((100*NG153)*(NI153-1)*0.98)-((1-NG153)*100))/100</f>
        <v/>
      </c>
      <c r="NR153" s="34">
        <f>IF(LR153&lt;0.9,0,IF(AND(LR153&gt;1.1),0,1))</f>
        <v/>
      </c>
      <c r="NS153" s="34">
        <f>IF(LS153&lt;0.9,0,IF(AND(LS153&gt;1.1),0,1))</f>
        <v/>
      </c>
      <c r="NT153" s="32">
        <f>IF(NF153&gt;99,1,0)</f>
        <v/>
      </c>
      <c r="NU153" s="32">
        <f>IF(NQ153&gt;0.0799,1,0)</f>
        <v/>
      </c>
      <c r="NV153" s="32">
        <f>IF(NQ153&gt;NJ153,1,0)</f>
        <v/>
      </c>
      <c r="NW153" s="32">
        <f>NT153+NU153+NV153+NR153+NS153</f>
        <v/>
      </c>
      <c r="NX153">
        <f>IF(NP153=5,"LayAway0-1",IF(AND(NW153=5),"BackAway0-1",""))</f>
        <v/>
      </c>
      <c r="NY153">
        <f>IF(NP153=5,KO153,IF(AND(NW153=5),KO153,""))</f>
        <v/>
      </c>
      <c r="NZ153">
        <f>IF(NP153=5,"Match Odds",IF(AND(NW153=5),"Match Odds",""))</f>
        <v/>
      </c>
      <c r="OA153">
        <f>IF(NP153=5,KP153,IF(AND(NW153=5),KP153,""))</f>
        <v/>
      </c>
      <c r="OB153">
        <f>IF(NP153=5,"MATCH_ODDS",IF(AND(NW153=5),"MATCH_ODDS",""))</f>
        <v/>
      </c>
      <c r="OC153">
        <f>IF(NP153=5,"LAY",IF(AND(NW153=5),"BACK",""))</f>
        <v/>
      </c>
    </row>
    <row r="154" ht="16.5" customHeight="1" thickBot="1" thickTop="1">
      <c r="A154" s="2" t="n"/>
      <c r="KN154" s="1">
        <f>IF(INDEX(#REF!,MATCH('HT 0-1'!D154,#REF!,0))=INDEX(#REF!,MATCH('HT 0-1'!D154,#REF!,0)),INDEX(#REF!,MATCH('HT 0-1'!D154,#REF!,0)),"ERROR")</f>
        <v/>
      </c>
      <c r="KO154" s="1">
        <f>IF(INDEX(#REF!,MATCH('HT 0-1'!E154,#REF!,0))=INDEX(#REF!,MATCH('HT 0-1'!E154,#REF!,0)),INDEX(#REF!,MATCH('HT 0-1'!E154,#REF!,0)),"ERROR")</f>
        <v/>
      </c>
      <c r="KP154" s="1">
        <f>KN154&amp;" v "&amp;KO154</f>
        <v/>
      </c>
      <c r="KQ154">
        <f>B154&amp;"_"&amp;C154</f>
        <v/>
      </c>
      <c r="KR154" s="1">
        <f>IF((HW154/KK154)&lt;0.335,"G",IF((HW154/KK154)&gt;0.67,"R","A"))</f>
        <v/>
      </c>
      <c r="KS154" s="1">
        <f>IF((HX154/KK154)&lt;0.335,"G",IF((HX154/KK154)&gt;0.67,"R","A"))</f>
        <v/>
      </c>
      <c r="KT154" s="1">
        <f>IF((IH154/KK154)&lt;0.335,"G",IF((IH154/KK154)&gt;0.67,"R","A"))</f>
        <v/>
      </c>
      <c r="KU154" s="1">
        <f>IF((II154/KK154)&lt;0.335,"G",IF((II154/KK154)&gt;0.67,"R","A"))</f>
        <v/>
      </c>
      <c r="KV154" s="1">
        <f>IF((HZ154/KK154)&lt;0.335,"G",IF((HZ154/KK154)&gt;0.67,"R","A"))</f>
        <v/>
      </c>
      <c r="KW154" s="1">
        <f>IF((HY154/KK154)&lt;0.335,"G",IF((HY154/KK154)&gt;0.67,"R","A"))</f>
        <v/>
      </c>
      <c r="KX154" s="1">
        <f>IF((IK154/KK154)&lt;0.335,"G",IF((IK154/KK154)&gt;0.67,"R","A"))</f>
        <v/>
      </c>
      <c r="KY154" s="1">
        <f>IF((IJ154/KK154)&lt;0.335,"G",IF((IJ154/KK154)&gt;0.67,"R","A"))</f>
        <v/>
      </c>
      <c r="KZ154" s="1">
        <f>IF((HQ154/KK154)&lt;0.335,"G",IF((HQ154/KK154)&gt;0.67,"R","A"))</f>
        <v/>
      </c>
      <c r="LA154" s="1">
        <f>IF((IB154/KK154)&lt;0.335,"G",IF((IB154/KK154)&gt;0.67,"R","A"))</f>
        <v/>
      </c>
      <c r="LB154">
        <f>IF(LQ154="0-1",INDEX(Scrape!#REF!,MATCH('HT 0-1'!KP154,Scrape!$B:$B,0)),"")</f>
        <v/>
      </c>
      <c r="LC154">
        <f>IF(LQ154="0-1",INDEX(Scrape!$A:$A,MATCH('HT 0-1'!KP154,Scrape!$B:$B,0)),"")</f>
        <v/>
      </c>
      <c r="LD154">
        <f>IF(LQ154="0-1",INDEX(Scrape!$B:$B,MATCH('HT 0-1'!KP154,Scrape!$B:$B,0)),"")</f>
        <v/>
      </c>
      <c r="LE154">
        <f>IF(LQ154="0-1",INDEX(Scrape!$C:$C,MATCH('HT 0-1'!KP154,Scrape!$B:$B,0)),"")</f>
        <v/>
      </c>
      <c r="LF154">
        <f>IF(LQ154="0-1",INDEX(Scrape!$D:$D,MATCH('HT 0-1'!KP154,Scrape!$B:$B,0)),"")</f>
        <v/>
      </c>
      <c r="LG154">
        <f>IF(LQ154="0-1",INDEX(Scrape!$E:$E,MATCH('HT 0-1'!KP154,Scrape!$B:$B,0)),"")</f>
        <v/>
      </c>
      <c r="LH154">
        <f>IF(LQ154="0-1",INDEX(Scrape!$F:$F,MATCH('HT 0-1'!KP154,Scrape!$B:$B,0)),"")</f>
        <v/>
      </c>
      <c r="LI154">
        <f>IF(LQ154="0-1",INDEX(Scrape!$G:$G,MATCH('HT 0-1'!KP154,Scrape!$B:$B,0)),"")</f>
        <v/>
      </c>
      <c r="LJ154">
        <f>IF(LQ154="0-1",INDEX(Scrape!$H:$H,MATCH('HT 0-1'!KP154,Scrape!$B:$B,0)),"")</f>
        <v/>
      </c>
      <c r="LK154">
        <f>IF(LQ154="0-1",INDEX(Scrape!$I:$I,MATCH('HT 0-1'!KP154,Scrape!$B:$B,0)),"")</f>
        <v/>
      </c>
      <c r="LL154">
        <f>IF(LQ154="0-1",INDEX(Scrape!$J:$J,MATCH('HT 0-1'!KP154,Scrape!$B:$B,0)),"")</f>
        <v/>
      </c>
      <c r="LM154">
        <f>IF(LQ154="0-1",INDEX(Scrape!$K:$K,MATCH('HT 0-1'!KP154,Scrape!$B:$B,0)),"")</f>
        <v/>
      </c>
      <c r="LN154">
        <f>IF(LQ154="0-1",INDEX(Scrape!$L:$L,MATCH('HT 0-1'!KP154,Scrape!$B:$B,0)),"")</f>
        <v/>
      </c>
      <c r="LO154">
        <f>IF(LQ154="0-1",INDEX(Scrape!$M:$M,MATCH('HT 0-1'!KP154,Scrape!$B:$B,0)),"")</f>
        <v/>
      </c>
      <c r="LP154">
        <f>IF(LQ154="0-1",INDEX(Scrape!$N:$N,MATCH('HT 0-1'!KP154,Scrape!$B:$B,0)),"")</f>
        <v/>
      </c>
      <c r="LQ154">
        <f>INDEX(Scrape!$O:$O,MATCH('HT 0-1'!KP154,Scrape!$B:$B,0))</f>
        <v/>
      </c>
      <c r="LR154">
        <f>(1/LJ154)+(1/LI154)+(1/LH154)</f>
        <v/>
      </c>
      <c r="LS154">
        <f>(1/LG154)+(1/LF154)+(1/LE154)</f>
        <v/>
      </c>
      <c r="LT154" s="8">
        <f>IF(INDEX(#REF!,MATCH(KQ154,#REF!,0))=INDEX(#REF!,MATCH(KQ154,#REF!,0)),INDEX(#REF!,MATCH(KQ154,#REF!,0)),"ERROR")</f>
        <v/>
      </c>
      <c r="LU154" s="4">
        <f>IF(KR154="G",2,IF(KR154="R",0.5,IF(KR154="A",1)))</f>
        <v/>
      </c>
      <c r="LV154" s="4">
        <f>IF(KS154="G",0.5,IF(KS154="R",2,IF(KS154="A",1)))</f>
        <v/>
      </c>
      <c r="LW154" s="4">
        <f>IF(KT154="G",2,IF(KT154="R",0.5,IF(KT154="A",1)))</f>
        <v/>
      </c>
      <c r="LX154" s="4">
        <f>IF(KU154="G",0.5,IF(KU154="R",2,IF(KU154="A",1)))</f>
        <v/>
      </c>
      <c r="LY154" s="7">
        <f>(LK154*(LU154+LX154)+(LL154*(LU154+LX154)))</f>
        <v/>
      </c>
      <c r="LZ154" s="7">
        <f>(LN154*(LV154+LW154)+(LO154*(LV154+LW154)))</f>
        <v/>
      </c>
      <c r="MA154" s="11">
        <f>LY154-LZ154</f>
        <v/>
      </c>
      <c r="MB154" s="5">
        <f>MA154+2</f>
        <v/>
      </c>
      <c r="MC154" s="6">
        <f>MA154-2</f>
        <v/>
      </c>
      <c r="MD154" s="4">
        <f>LE154</f>
        <v/>
      </c>
      <c r="ME154" s="9">
        <f>IF(MD154=0,1000,MD154+0.75)</f>
        <v/>
      </c>
      <c r="MF154" s="10">
        <f>IF(MD154=0,0,MD154-0.75)</f>
        <v/>
      </c>
      <c r="MG154" s="4">
        <f>((LM154*(LU154+LX154))-((LP154*(LV154+LW154))))</f>
        <v/>
      </c>
      <c r="MH154" s="9">
        <f>MG154*1.2</f>
        <v/>
      </c>
      <c r="MI154" s="10">
        <f>MG154*0.8</f>
        <v/>
      </c>
      <c r="MJ154">
        <f>IFERROR(NX154,"")</f>
        <v/>
      </c>
      <c r="MK154">
        <f>IFERROR(NY154,"")</f>
        <v/>
      </c>
      <c r="ML154">
        <f>IFERROR(NZ154,"")</f>
        <v/>
      </c>
      <c r="MM154">
        <f>IFERROR(OA154,"")</f>
        <v/>
      </c>
      <c r="MN154">
        <f>IFERROR(OB154,"")</f>
        <v/>
      </c>
      <c r="MO154">
        <f>IFERROR(OC154,"")</f>
        <v/>
      </c>
      <c r="MP154" s="1">
        <f>COUNTIFS(#REF!,LT154,#REF!,1,#REF!,"&gt;="&amp;MC154,#REF!,"&lt;="&amp;MB154,#REF!,"&lt;="&amp;ME154,#REF!,"&gt;="&amp;MF154,#REF!,"="&amp;KV154,#REF!,"="&amp;KX154)</f>
        <v/>
      </c>
      <c r="MQ154" s="1">
        <f>COUNTIFS(#REF!,LT154,#REF!,0,#REF!,"&gt;="&amp;MC154,#REF!,"&lt;="&amp;MB154,#REF!,"&lt;="&amp;ME154,#REF!,"&gt;="&amp;MF154,#REF!,"="&amp;KV154,#REF!,"="&amp;KX154)</f>
        <v/>
      </c>
      <c r="MR154" s="1">
        <f>COUNTIFS(#REF!,LT154,#REF!,1,#REF!,"&gt;="&amp;MC154,#REF!,"&lt;="&amp;MB154,#REF!,"&lt;="&amp;ME154,#REF!,"&gt;="&amp;MF154,#REF!,"="&amp;KW154,#REF!,"="&amp;KY154)</f>
        <v/>
      </c>
      <c r="MS154" s="1">
        <f>COUNTIFS(#REF!,LT154,#REF!,0,#REF!,"&gt;="&amp;MC154,#REF!,"&lt;="&amp;MB154,#REF!,"&lt;="&amp;ME154,#REF!,"&gt;="&amp;MF154,#REF!,"="&amp;KW154,#REF!,"="&amp;KY154)</f>
        <v/>
      </c>
      <c r="MT154" s="1">
        <f>COUNTIFS(#REF!,LT154,#REF!,1,#REF!,"&gt;="&amp;MI154,#REF!,"&lt;="&amp;MH154,#REF!,"&lt;="&amp;ME154,#REF!,"&gt;="&amp;MF154)</f>
        <v/>
      </c>
      <c r="MU154" s="1">
        <f>COUNTIFS(#REF!,LT154,#REF!,0,#REF!,"&gt;="&amp;MI154,#REF!,"&lt;="&amp;MH154,#REF!,"&lt;="&amp;ME154,#REF!,"&gt;="&amp;MF154)</f>
        <v/>
      </c>
      <c r="MV154" s="1">
        <f>COUNTIFS(#REF!,LT154,#REF!,1,#REF!,"&gt;="&amp;MI154,#REF!,"&lt;="&amp;MH154,#REF!,"="&amp;KZ154,#REF!,"="&amp;LA154,#REF!,"&lt;="&amp;ME154,#REF!,"&gt;="&amp;MF154)</f>
        <v/>
      </c>
      <c r="MW154" s="1">
        <f>COUNTIFS(#REF!,LT154,#REF!,0,#REF!,"&gt;="&amp;MI154,#REF!,"&lt;="&amp;MH154,#REF!,"="&amp;KZ154,#REF!,"="&amp;LA154,#REF!,"&lt;="&amp;ME154,#REF!,"&gt;="&amp;MF154)</f>
        <v/>
      </c>
      <c r="MX154" s="1">
        <f>COUNTIFS(#REF!,LT154,#REF!,1,#REF!,"&gt;="&amp;MC154,#REF!,"&lt;="&amp;MB154,#REF!,"&lt;="&amp;ME154,#REF!,"&gt;="&amp;MF154)</f>
        <v/>
      </c>
      <c r="MY154" s="1">
        <f>COUNTIFS(#REF!,LT154,#REF!,0,#REF!,"&gt;="&amp;MC154,#REF!,"&lt;="&amp;MB154,#REF!,"&lt;="&amp;ME154,#REF!,"&gt;="&amp;MF154)</f>
        <v/>
      </c>
      <c r="MZ154" s="1">
        <f>COUNTIFS(#REF!,LT154,#REF!,1,#REF!,"&lt;="&amp;ME154,#REF!,"&gt;="&amp;MF154,#REF!,"="&amp;KV154,#REF!,"="&amp;KX154)</f>
        <v/>
      </c>
      <c r="NA154" s="1">
        <f>COUNTIFS(#REF!,LT154,#REF!,0,#REF!,"&lt;="&amp;ME154,#REF!,"&gt;="&amp;MF154,#REF!,"="&amp;KV154,#REF!,"="&amp;KX154)</f>
        <v/>
      </c>
      <c r="NB154" s="1">
        <f>COUNTIFS(#REF!,LT154,#REF!,1,#REF!,"&lt;="&amp;ME154,#REF!,"&gt;="&amp;MF154,#REF!,"="&amp;KW154,#REF!,"="&amp;KY154)</f>
        <v/>
      </c>
      <c r="NC154" s="1">
        <f>COUNTIFS(#REF!,LT154,#REF!,0,#REF!,"&lt;="&amp;ME154,#REF!,"&gt;="&amp;MF154,#REF!,"="&amp;KW154,#REF!,"="&amp;KY154)</f>
        <v/>
      </c>
      <c r="ND154" s="1">
        <f>MP154+MR154+MT154+MV154+MX154+MZ154+NB154</f>
        <v/>
      </c>
      <c r="NE154" s="1">
        <f>MQ154+MS154+MU154+MW154+MY154+NA154+NC154</f>
        <v/>
      </c>
      <c r="NF154" s="1">
        <f>ND154+NE154</f>
        <v/>
      </c>
      <c r="NG154" s="33">
        <f>ND154/(ND154+NE154)</f>
        <v/>
      </c>
      <c r="NH154" s="3">
        <f>1/NG154</f>
        <v/>
      </c>
      <c r="NI154" s="1">
        <f>LI154</f>
        <v/>
      </c>
      <c r="NJ154" s="79">
        <f>((1-NG154)*(1/(NI154-1))*0.98-(NG154*1))</f>
        <v/>
      </c>
      <c r="NK154" s="34">
        <f>IF(LR154&lt;0.9,0,IF(AND(LR154&gt;1.1),0,1))</f>
        <v/>
      </c>
      <c r="NL154" s="34">
        <f>IF(LS154&lt;0.9,0,IF(AND(LS154&gt;1.1),0,1))</f>
        <v/>
      </c>
      <c r="NM154" s="32">
        <f>IF(NF154&gt;99,1,0)</f>
        <v/>
      </c>
      <c r="NN154" s="32">
        <f>IF(NJ154&gt;0.0799,1,0)</f>
        <v/>
      </c>
      <c r="NO154" s="32">
        <f>IF(NJ154&gt;NQ154,1,0)</f>
        <v/>
      </c>
      <c r="NP154" s="32">
        <f>NM154+NN154+NO154+NK154+NL154</f>
        <v/>
      </c>
      <c r="NQ154" s="79">
        <f>(((100*NG154)*(NI154-1)*0.98)-((1-NG154)*100))/100</f>
        <v/>
      </c>
      <c r="NR154" s="34">
        <f>IF(LR154&lt;0.9,0,IF(AND(LR154&gt;1.1),0,1))</f>
        <v/>
      </c>
      <c r="NS154" s="34">
        <f>IF(LS154&lt;0.9,0,IF(AND(LS154&gt;1.1),0,1))</f>
        <v/>
      </c>
      <c r="NT154" s="32">
        <f>IF(NF154&gt;99,1,0)</f>
        <v/>
      </c>
      <c r="NU154" s="32">
        <f>IF(NQ154&gt;0.0799,1,0)</f>
        <v/>
      </c>
      <c r="NV154" s="32">
        <f>IF(NQ154&gt;NJ154,1,0)</f>
        <v/>
      </c>
      <c r="NW154" s="32">
        <f>NT154+NU154+NV154+NR154+NS154</f>
        <v/>
      </c>
      <c r="NX154">
        <f>IF(NP154=5,"LayAway0-1",IF(AND(NW154=5),"BackAway0-1",""))</f>
        <v/>
      </c>
      <c r="NY154">
        <f>IF(NP154=5,KO154,IF(AND(NW154=5),KO154,""))</f>
        <v/>
      </c>
      <c r="NZ154">
        <f>IF(NP154=5,"Match Odds",IF(AND(NW154=5),"Match Odds",""))</f>
        <v/>
      </c>
      <c r="OA154">
        <f>IF(NP154=5,KP154,IF(AND(NW154=5),KP154,""))</f>
        <v/>
      </c>
      <c r="OB154">
        <f>IF(NP154=5,"MATCH_ODDS",IF(AND(NW154=5),"MATCH_ODDS",""))</f>
        <v/>
      </c>
      <c r="OC154">
        <f>IF(NP154=5,"LAY",IF(AND(NW154=5),"BACK",""))</f>
        <v/>
      </c>
    </row>
    <row r="155" ht="16.5" customHeight="1" thickBot="1" thickTop="1">
      <c r="A155" s="2" t="n"/>
      <c r="KN155" s="1">
        <f>IF(INDEX(#REF!,MATCH('HT 0-1'!D155,#REF!,0))=INDEX(#REF!,MATCH('HT 0-1'!D155,#REF!,0)),INDEX(#REF!,MATCH('HT 0-1'!D155,#REF!,0)),"ERROR")</f>
        <v/>
      </c>
      <c r="KO155" s="1">
        <f>IF(INDEX(#REF!,MATCH('HT 0-1'!E155,#REF!,0))=INDEX(#REF!,MATCH('HT 0-1'!E155,#REF!,0)),INDEX(#REF!,MATCH('HT 0-1'!E155,#REF!,0)),"ERROR")</f>
        <v/>
      </c>
      <c r="KP155" s="1">
        <f>KN155&amp;" v "&amp;KO155</f>
        <v/>
      </c>
      <c r="KQ155">
        <f>B155&amp;"_"&amp;C155</f>
        <v/>
      </c>
      <c r="KR155" s="1">
        <f>IF((HW155/KK155)&lt;0.335,"G",IF((HW155/KK155)&gt;0.67,"R","A"))</f>
        <v/>
      </c>
      <c r="KS155" s="1">
        <f>IF((HX155/KK155)&lt;0.335,"G",IF((HX155/KK155)&gt;0.67,"R","A"))</f>
        <v/>
      </c>
      <c r="KT155" s="1">
        <f>IF((IH155/KK155)&lt;0.335,"G",IF((IH155/KK155)&gt;0.67,"R","A"))</f>
        <v/>
      </c>
      <c r="KU155" s="1">
        <f>IF((II155/KK155)&lt;0.335,"G",IF((II155/KK155)&gt;0.67,"R","A"))</f>
        <v/>
      </c>
      <c r="KV155" s="1">
        <f>IF((HZ155/KK155)&lt;0.335,"G",IF((HZ155/KK155)&gt;0.67,"R","A"))</f>
        <v/>
      </c>
      <c r="KW155" s="1">
        <f>IF((HY155/KK155)&lt;0.335,"G",IF((HY155/KK155)&gt;0.67,"R","A"))</f>
        <v/>
      </c>
      <c r="KX155" s="1">
        <f>IF((IK155/KK155)&lt;0.335,"G",IF((IK155/KK155)&gt;0.67,"R","A"))</f>
        <v/>
      </c>
      <c r="KY155" s="1">
        <f>IF((IJ155/KK155)&lt;0.335,"G",IF((IJ155/KK155)&gt;0.67,"R","A"))</f>
        <v/>
      </c>
      <c r="KZ155" s="1">
        <f>IF((HQ155/KK155)&lt;0.335,"G",IF((HQ155/KK155)&gt;0.67,"R","A"))</f>
        <v/>
      </c>
      <c r="LA155" s="1">
        <f>IF((IB155/KK155)&lt;0.335,"G",IF((IB155/KK155)&gt;0.67,"R","A"))</f>
        <v/>
      </c>
      <c r="LB155">
        <f>IF(LQ155="0-1",INDEX(Scrape!#REF!,MATCH('HT 0-1'!KP155,Scrape!$B:$B,0)),"")</f>
        <v/>
      </c>
      <c r="LC155">
        <f>IF(LQ155="0-1",INDEX(Scrape!$A:$A,MATCH('HT 0-1'!KP155,Scrape!$B:$B,0)),"")</f>
        <v/>
      </c>
      <c r="LD155">
        <f>IF(LQ155="0-1",INDEX(Scrape!$B:$B,MATCH('HT 0-1'!KP155,Scrape!$B:$B,0)),"")</f>
        <v/>
      </c>
      <c r="LE155">
        <f>IF(LQ155="0-1",INDEX(Scrape!$C:$C,MATCH('HT 0-1'!KP155,Scrape!$B:$B,0)),"")</f>
        <v/>
      </c>
      <c r="LF155">
        <f>IF(LQ155="0-1",INDEX(Scrape!$D:$D,MATCH('HT 0-1'!KP155,Scrape!$B:$B,0)),"")</f>
        <v/>
      </c>
      <c r="LG155">
        <f>IF(LQ155="0-1",INDEX(Scrape!$E:$E,MATCH('HT 0-1'!KP155,Scrape!$B:$B,0)),"")</f>
        <v/>
      </c>
      <c r="LH155">
        <f>IF(LQ155="0-1",INDEX(Scrape!$F:$F,MATCH('HT 0-1'!KP155,Scrape!$B:$B,0)),"")</f>
        <v/>
      </c>
      <c r="LI155">
        <f>IF(LQ155="0-1",INDEX(Scrape!$G:$G,MATCH('HT 0-1'!KP155,Scrape!$B:$B,0)),"")</f>
        <v/>
      </c>
      <c r="LJ155">
        <f>IF(LQ155="0-1",INDEX(Scrape!$H:$H,MATCH('HT 0-1'!KP155,Scrape!$B:$B,0)),"")</f>
        <v/>
      </c>
      <c r="LK155">
        <f>IF(LQ155="0-1",INDEX(Scrape!$I:$I,MATCH('HT 0-1'!KP155,Scrape!$B:$B,0)),"")</f>
        <v/>
      </c>
      <c r="LL155">
        <f>IF(LQ155="0-1",INDEX(Scrape!$J:$J,MATCH('HT 0-1'!KP155,Scrape!$B:$B,0)),"")</f>
        <v/>
      </c>
      <c r="LM155">
        <f>IF(LQ155="0-1",INDEX(Scrape!$K:$K,MATCH('HT 0-1'!KP155,Scrape!$B:$B,0)),"")</f>
        <v/>
      </c>
      <c r="LN155">
        <f>IF(LQ155="0-1",INDEX(Scrape!$L:$L,MATCH('HT 0-1'!KP155,Scrape!$B:$B,0)),"")</f>
        <v/>
      </c>
      <c r="LO155">
        <f>IF(LQ155="0-1",INDEX(Scrape!$M:$M,MATCH('HT 0-1'!KP155,Scrape!$B:$B,0)),"")</f>
        <v/>
      </c>
      <c r="LP155">
        <f>IF(LQ155="0-1",INDEX(Scrape!$N:$N,MATCH('HT 0-1'!KP155,Scrape!$B:$B,0)),"")</f>
        <v/>
      </c>
      <c r="LQ155">
        <f>INDEX(Scrape!$O:$O,MATCH('HT 0-1'!KP155,Scrape!$B:$B,0))</f>
        <v/>
      </c>
      <c r="LR155">
        <f>(1/LJ155)+(1/LI155)+(1/LH155)</f>
        <v/>
      </c>
      <c r="LS155">
        <f>(1/LG155)+(1/LF155)+(1/LE155)</f>
        <v/>
      </c>
      <c r="LT155" s="8">
        <f>IF(INDEX(#REF!,MATCH(KQ155,#REF!,0))=INDEX(#REF!,MATCH(KQ155,#REF!,0)),INDEX(#REF!,MATCH(KQ155,#REF!,0)),"ERROR")</f>
        <v/>
      </c>
      <c r="LU155" s="4">
        <f>IF(KR155="G",2,IF(KR155="R",0.5,IF(KR155="A",1)))</f>
        <v/>
      </c>
      <c r="LV155" s="4">
        <f>IF(KS155="G",0.5,IF(KS155="R",2,IF(KS155="A",1)))</f>
        <v/>
      </c>
      <c r="LW155" s="4">
        <f>IF(KT155="G",2,IF(KT155="R",0.5,IF(KT155="A",1)))</f>
        <v/>
      </c>
      <c r="LX155" s="4">
        <f>IF(KU155="G",0.5,IF(KU155="R",2,IF(KU155="A",1)))</f>
        <v/>
      </c>
      <c r="LY155" s="7">
        <f>(LK155*(LU155+LX155)+(LL155*(LU155+LX155)))</f>
        <v/>
      </c>
      <c r="LZ155" s="7">
        <f>(LN155*(LV155+LW155)+(LO155*(LV155+LW155)))</f>
        <v/>
      </c>
      <c r="MA155" s="11">
        <f>LY155-LZ155</f>
        <v/>
      </c>
      <c r="MB155" s="5">
        <f>MA155+2</f>
        <v/>
      </c>
      <c r="MC155" s="6">
        <f>MA155-2</f>
        <v/>
      </c>
      <c r="MD155" s="4">
        <f>LE155</f>
        <v/>
      </c>
      <c r="ME155" s="9">
        <f>IF(MD155=0,1000,MD155+0.75)</f>
        <v/>
      </c>
      <c r="MF155" s="10">
        <f>IF(MD155=0,0,MD155-0.75)</f>
        <v/>
      </c>
      <c r="MG155" s="4">
        <f>((LM155*(LU155+LX155))-((LP155*(LV155+LW155))))</f>
        <v/>
      </c>
      <c r="MH155" s="9">
        <f>MG155*1.2</f>
        <v/>
      </c>
      <c r="MI155" s="10">
        <f>MG155*0.8</f>
        <v/>
      </c>
      <c r="MJ155">
        <f>IFERROR(NX155,"")</f>
        <v/>
      </c>
      <c r="MK155">
        <f>IFERROR(NY155,"")</f>
        <v/>
      </c>
      <c r="ML155">
        <f>IFERROR(NZ155,"")</f>
        <v/>
      </c>
      <c r="MM155">
        <f>IFERROR(OA155,"")</f>
        <v/>
      </c>
      <c r="MN155">
        <f>IFERROR(OB155,"")</f>
        <v/>
      </c>
      <c r="MO155">
        <f>IFERROR(OC155,"")</f>
        <v/>
      </c>
      <c r="MP155" s="1">
        <f>COUNTIFS(#REF!,LT155,#REF!,1,#REF!,"&gt;="&amp;MC155,#REF!,"&lt;="&amp;MB155,#REF!,"&lt;="&amp;ME155,#REF!,"&gt;="&amp;MF155,#REF!,"="&amp;KV155,#REF!,"="&amp;KX155)</f>
        <v/>
      </c>
      <c r="MQ155" s="1">
        <f>COUNTIFS(#REF!,LT155,#REF!,0,#REF!,"&gt;="&amp;MC155,#REF!,"&lt;="&amp;MB155,#REF!,"&lt;="&amp;ME155,#REF!,"&gt;="&amp;MF155,#REF!,"="&amp;KV155,#REF!,"="&amp;KX155)</f>
        <v/>
      </c>
      <c r="MR155" s="1">
        <f>COUNTIFS(#REF!,LT155,#REF!,1,#REF!,"&gt;="&amp;MC155,#REF!,"&lt;="&amp;MB155,#REF!,"&lt;="&amp;ME155,#REF!,"&gt;="&amp;MF155,#REF!,"="&amp;KW155,#REF!,"="&amp;KY155)</f>
        <v/>
      </c>
      <c r="MS155" s="1">
        <f>COUNTIFS(#REF!,LT155,#REF!,0,#REF!,"&gt;="&amp;MC155,#REF!,"&lt;="&amp;MB155,#REF!,"&lt;="&amp;ME155,#REF!,"&gt;="&amp;MF155,#REF!,"="&amp;KW155,#REF!,"="&amp;KY155)</f>
        <v/>
      </c>
      <c r="MT155" s="1">
        <f>COUNTIFS(#REF!,LT155,#REF!,1,#REF!,"&gt;="&amp;MI155,#REF!,"&lt;="&amp;MH155,#REF!,"&lt;="&amp;ME155,#REF!,"&gt;="&amp;MF155)</f>
        <v/>
      </c>
      <c r="MU155" s="1">
        <f>COUNTIFS(#REF!,LT155,#REF!,0,#REF!,"&gt;="&amp;MI155,#REF!,"&lt;="&amp;MH155,#REF!,"&lt;="&amp;ME155,#REF!,"&gt;="&amp;MF155)</f>
        <v/>
      </c>
      <c r="MV155" s="1">
        <f>COUNTIFS(#REF!,LT155,#REF!,1,#REF!,"&gt;="&amp;MI155,#REF!,"&lt;="&amp;MH155,#REF!,"="&amp;KZ155,#REF!,"="&amp;LA155,#REF!,"&lt;="&amp;ME155,#REF!,"&gt;="&amp;MF155)</f>
        <v/>
      </c>
      <c r="MW155" s="1">
        <f>COUNTIFS(#REF!,LT155,#REF!,0,#REF!,"&gt;="&amp;MI155,#REF!,"&lt;="&amp;MH155,#REF!,"="&amp;KZ155,#REF!,"="&amp;LA155,#REF!,"&lt;="&amp;ME155,#REF!,"&gt;="&amp;MF155)</f>
        <v/>
      </c>
      <c r="MX155" s="1">
        <f>COUNTIFS(#REF!,LT155,#REF!,1,#REF!,"&gt;="&amp;MC155,#REF!,"&lt;="&amp;MB155,#REF!,"&lt;="&amp;ME155,#REF!,"&gt;="&amp;MF155)</f>
        <v/>
      </c>
      <c r="MY155" s="1">
        <f>COUNTIFS(#REF!,LT155,#REF!,0,#REF!,"&gt;="&amp;MC155,#REF!,"&lt;="&amp;MB155,#REF!,"&lt;="&amp;ME155,#REF!,"&gt;="&amp;MF155)</f>
        <v/>
      </c>
      <c r="MZ155" s="1">
        <f>COUNTIFS(#REF!,LT155,#REF!,1,#REF!,"&lt;="&amp;ME155,#REF!,"&gt;="&amp;MF155,#REF!,"="&amp;KV155,#REF!,"="&amp;KX155)</f>
        <v/>
      </c>
      <c r="NA155" s="1">
        <f>COUNTIFS(#REF!,LT155,#REF!,0,#REF!,"&lt;="&amp;ME155,#REF!,"&gt;="&amp;MF155,#REF!,"="&amp;KV155,#REF!,"="&amp;KX155)</f>
        <v/>
      </c>
      <c r="NB155" s="1">
        <f>COUNTIFS(#REF!,LT155,#REF!,1,#REF!,"&lt;="&amp;ME155,#REF!,"&gt;="&amp;MF155,#REF!,"="&amp;KW155,#REF!,"="&amp;KY155)</f>
        <v/>
      </c>
      <c r="NC155" s="1">
        <f>COUNTIFS(#REF!,LT155,#REF!,0,#REF!,"&lt;="&amp;ME155,#REF!,"&gt;="&amp;MF155,#REF!,"="&amp;KW155,#REF!,"="&amp;KY155)</f>
        <v/>
      </c>
      <c r="ND155" s="1">
        <f>MP155+MR155+MT155+MV155+MX155+MZ155+NB155</f>
        <v/>
      </c>
      <c r="NE155" s="1">
        <f>MQ155+MS155+MU155+MW155+MY155+NA155+NC155</f>
        <v/>
      </c>
      <c r="NF155" s="1">
        <f>ND155+NE155</f>
        <v/>
      </c>
      <c r="NG155" s="33">
        <f>ND155/(ND155+NE155)</f>
        <v/>
      </c>
      <c r="NH155" s="3">
        <f>1/NG155</f>
        <v/>
      </c>
      <c r="NI155" s="1">
        <f>LI155</f>
        <v/>
      </c>
      <c r="NJ155" s="79">
        <f>((1-NG155)*(1/(NI155-1))*0.98-(NG155*1))</f>
        <v/>
      </c>
      <c r="NK155" s="34">
        <f>IF(LR155&lt;0.9,0,IF(AND(LR155&gt;1.1),0,1))</f>
        <v/>
      </c>
      <c r="NL155" s="34">
        <f>IF(LS155&lt;0.9,0,IF(AND(LS155&gt;1.1),0,1))</f>
        <v/>
      </c>
      <c r="NM155" s="32">
        <f>IF(NF155&gt;99,1,0)</f>
        <v/>
      </c>
      <c r="NN155" s="32">
        <f>IF(NJ155&gt;0.0799,1,0)</f>
        <v/>
      </c>
      <c r="NO155" s="32">
        <f>IF(NJ155&gt;NQ155,1,0)</f>
        <v/>
      </c>
      <c r="NP155" s="32">
        <f>NM155+NN155+NO155+NK155+NL155</f>
        <v/>
      </c>
      <c r="NQ155" s="79">
        <f>(((100*NG155)*(NI155-1)*0.98)-((1-NG155)*100))/100</f>
        <v/>
      </c>
      <c r="NR155" s="34">
        <f>IF(LR155&lt;0.9,0,IF(AND(LR155&gt;1.1),0,1))</f>
        <v/>
      </c>
      <c r="NS155" s="34">
        <f>IF(LS155&lt;0.9,0,IF(AND(LS155&gt;1.1),0,1))</f>
        <v/>
      </c>
      <c r="NT155" s="32">
        <f>IF(NF155&gt;99,1,0)</f>
        <v/>
      </c>
      <c r="NU155" s="32">
        <f>IF(NQ155&gt;0.0799,1,0)</f>
        <v/>
      </c>
      <c r="NV155" s="32">
        <f>IF(NQ155&gt;NJ155,1,0)</f>
        <v/>
      </c>
      <c r="NW155" s="32">
        <f>NT155+NU155+NV155+NR155+NS155</f>
        <v/>
      </c>
      <c r="NX155">
        <f>IF(NP155=5,"LayAway0-1",IF(AND(NW155=5),"BackAway0-1",""))</f>
        <v/>
      </c>
      <c r="NY155">
        <f>IF(NP155=5,KO155,IF(AND(NW155=5),KO155,""))</f>
        <v/>
      </c>
      <c r="NZ155">
        <f>IF(NP155=5,"Match Odds",IF(AND(NW155=5),"Match Odds",""))</f>
        <v/>
      </c>
      <c r="OA155">
        <f>IF(NP155=5,KP155,IF(AND(NW155=5),KP155,""))</f>
        <v/>
      </c>
      <c r="OB155">
        <f>IF(NP155=5,"MATCH_ODDS",IF(AND(NW155=5),"MATCH_ODDS",""))</f>
        <v/>
      </c>
      <c r="OC155">
        <f>IF(NP155=5,"LAY",IF(AND(NW155=5),"BACK",""))</f>
        <v/>
      </c>
    </row>
    <row r="156" ht="16.5" customHeight="1" thickBot="1" thickTop="1">
      <c r="A156" s="2" t="n"/>
      <c r="KN156" s="1">
        <f>IF(INDEX(#REF!,MATCH('HT 0-1'!D156,#REF!,0))=INDEX(#REF!,MATCH('HT 0-1'!D156,#REF!,0)),INDEX(#REF!,MATCH('HT 0-1'!D156,#REF!,0)),"ERROR")</f>
        <v/>
      </c>
      <c r="KO156" s="1">
        <f>IF(INDEX(#REF!,MATCH('HT 0-1'!E156,#REF!,0))=INDEX(#REF!,MATCH('HT 0-1'!E156,#REF!,0)),INDEX(#REF!,MATCH('HT 0-1'!E156,#REF!,0)),"ERROR")</f>
        <v/>
      </c>
      <c r="KP156" s="1">
        <f>KN156&amp;" v "&amp;KO156</f>
        <v/>
      </c>
      <c r="KQ156">
        <f>B156&amp;"_"&amp;C156</f>
        <v/>
      </c>
      <c r="KR156" s="1">
        <f>IF((HW156/KK156)&lt;0.335,"G",IF((HW156/KK156)&gt;0.67,"R","A"))</f>
        <v/>
      </c>
      <c r="KS156" s="1">
        <f>IF((HX156/KK156)&lt;0.335,"G",IF((HX156/KK156)&gt;0.67,"R","A"))</f>
        <v/>
      </c>
      <c r="KT156" s="1">
        <f>IF((IH156/KK156)&lt;0.335,"G",IF((IH156/KK156)&gt;0.67,"R","A"))</f>
        <v/>
      </c>
      <c r="KU156" s="1">
        <f>IF((II156/KK156)&lt;0.335,"G",IF((II156/KK156)&gt;0.67,"R","A"))</f>
        <v/>
      </c>
      <c r="KV156" s="1">
        <f>IF((HZ156/KK156)&lt;0.335,"G",IF((HZ156/KK156)&gt;0.67,"R","A"))</f>
        <v/>
      </c>
      <c r="KW156" s="1">
        <f>IF((HY156/KK156)&lt;0.335,"G",IF((HY156/KK156)&gt;0.67,"R","A"))</f>
        <v/>
      </c>
      <c r="KX156" s="1">
        <f>IF((IK156/KK156)&lt;0.335,"G",IF((IK156/KK156)&gt;0.67,"R","A"))</f>
        <v/>
      </c>
      <c r="KY156" s="1">
        <f>IF((IJ156/KK156)&lt;0.335,"G",IF((IJ156/KK156)&gt;0.67,"R","A"))</f>
        <v/>
      </c>
      <c r="KZ156" s="1">
        <f>IF((HQ156/KK156)&lt;0.335,"G",IF((HQ156/KK156)&gt;0.67,"R","A"))</f>
        <v/>
      </c>
      <c r="LA156" s="1">
        <f>IF((IB156/KK156)&lt;0.335,"G",IF((IB156/KK156)&gt;0.67,"R","A"))</f>
        <v/>
      </c>
      <c r="LB156">
        <f>IF(LQ156="0-1",INDEX(Scrape!#REF!,MATCH('HT 0-1'!KP156,Scrape!$B:$B,0)),"")</f>
        <v/>
      </c>
      <c r="LC156">
        <f>IF(LQ156="0-1",INDEX(Scrape!$A:$A,MATCH('HT 0-1'!KP156,Scrape!$B:$B,0)),"")</f>
        <v/>
      </c>
      <c r="LD156">
        <f>IF(LQ156="0-1",INDEX(Scrape!$B:$B,MATCH('HT 0-1'!KP156,Scrape!$B:$B,0)),"")</f>
        <v/>
      </c>
      <c r="LE156">
        <f>IF(LQ156="0-1",INDEX(Scrape!$C:$C,MATCH('HT 0-1'!KP156,Scrape!$B:$B,0)),"")</f>
        <v/>
      </c>
      <c r="LF156">
        <f>IF(LQ156="0-1",INDEX(Scrape!$D:$D,MATCH('HT 0-1'!KP156,Scrape!$B:$B,0)),"")</f>
        <v/>
      </c>
      <c r="LG156">
        <f>IF(LQ156="0-1",INDEX(Scrape!$E:$E,MATCH('HT 0-1'!KP156,Scrape!$B:$B,0)),"")</f>
        <v/>
      </c>
      <c r="LH156">
        <f>IF(LQ156="0-1",INDEX(Scrape!$F:$F,MATCH('HT 0-1'!KP156,Scrape!$B:$B,0)),"")</f>
        <v/>
      </c>
      <c r="LI156">
        <f>IF(LQ156="0-1",INDEX(Scrape!$G:$G,MATCH('HT 0-1'!KP156,Scrape!$B:$B,0)),"")</f>
        <v/>
      </c>
      <c r="LJ156">
        <f>IF(LQ156="0-1",INDEX(Scrape!$H:$H,MATCH('HT 0-1'!KP156,Scrape!$B:$B,0)),"")</f>
        <v/>
      </c>
      <c r="LK156">
        <f>IF(LQ156="0-1",INDEX(Scrape!$I:$I,MATCH('HT 0-1'!KP156,Scrape!$B:$B,0)),"")</f>
        <v/>
      </c>
      <c r="LL156">
        <f>IF(LQ156="0-1",INDEX(Scrape!$J:$J,MATCH('HT 0-1'!KP156,Scrape!$B:$B,0)),"")</f>
        <v/>
      </c>
      <c r="LM156">
        <f>IF(LQ156="0-1",INDEX(Scrape!$K:$K,MATCH('HT 0-1'!KP156,Scrape!$B:$B,0)),"")</f>
        <v/>
      </c>
      <c r="LN156">
        <f>IF(LQ156="0-1",INDEX(Scrape!$L:$L,MATCH('HT 0-1'!KP156,Scrape!$B:$B,0)),"")</f>
        <v/>
      </c>
      <c r="LO156">
        <f>IF(LQ156="0-1",INDEX(Scrape!$M:$M,MATCH('HT 0-1'!KP156,Scrape!$B:$B,0)),"")</f>
        <v/>
      </c>
      <c r="LP156">
        <f>IF(LQ156="0-1",INDEX(Scrape!$N:$N,MATCH('HT 0-1'!KP156,Scrape!$B:$B,0)),"")</f>
        <v/>
      </c>
      <c r="LQ156">
        <f>INDEX(Scrape!$O:$O,MATCH('HT 0-1'!KP156,Scrape!$B:$B,0))</f>
        <v/>
      </c>
      <c r="LR156">
        <f>(1/LJ156)+(1/LI156)+(1/LH156)</f>
        <v/>
      </c>
      <c r="LS156">
        <f>(1/LG156)+(1/LF156)+(1/LE156)</f>
        <v/>
      </c>
      <c r="LT156" s="8">
        <f>IF(INDEX(#REF!,MATCH(KQ156,#REF!,0))=INDEX(#REF!,MATCH(KQ156,#REF!,0)),INDEX(#REF!,MATCH(KQ156,#REF!,0)),"ERROR")</f>
        <v/>
      </c>
      <c r="LU156" s="4">
        <f>IF(KR156="G",2,IF(KR156="R",0.5,IF(KR156="A",1)))</f>
        <v/>
      </c>
      <c r="LV156" s="4">
        <f>IF(KS156="G",0.5,IF(KS156="R",2,IF(KS156="A",1)))</f>
        <v/>
      </c>
      <c r="LW156" s="4">
        <f>IF(KT156="G",2,IF(KT156="R",0.5,IF(KT156="A",1)))</f>
        <v/>
      </c>
      <c r="LX156" s="4">
        <f>IF(KU156="G",0.5,IF(KU156="R",2,IF(KU156="A",1)))</f>
        <v/>
      </c>
      <c r="LY156" s="7">
        <f>(LK156*(LU156+LX156)+(LL156*(LU156+LX156)))</f>
        <v/>
      </c>
      <c r="LZ156" s="7">
        <f>(LN156*(LV156+LW156)+(LO156*(LV156+LW156)))</f>
        <v/>
      </c>
      <c r="MA156" s="11">
        <f>LY156-LZ156</f>
        <v/>
      </c>
      <c r="MB156" s="5">
        <f>MA156+2</f>
        <v/>
      </c>
      <c r="MC156" s="6">
        <f>MA156-2</f>
        <v/>
      </c>
      <c r="MD156" s="4">
        <f>LE156</f>
        <v/>
      </c>
      <c r="ME156" s="9">
        <f>IF(MD156=0,1000,MD156+0.75)</f>
        <v/>
      </c>
      <c r="MF156" s="10">
        <f>IF(MD156=0,0,MD156-0.75)</f>
        <v/>
      </c>
      <c r="MG156" s="4">
        <f>((LM156*(LU156+LX156))-((LP156*(LV156+LW156))))</f>
        <v/>
      </c>
      <c r="MH156" s="9">
        <f>MG156*1.2</f>
        <v/>
      </c>
      <c r="MI156" s="10">
        <f>MG156*0.8</f>
        <v/>
      </c>
      <c r="MJ156">
        <f>IFERROR(NX156,"")</f>
        <v/>
      </c>
      <c r="MK156">
        <f>IFERROR(NY156,"")</f>
        <v/>
      </c>
      <c r="ML156">
        <f>IFERROR(NZ156,"")</f>
        <v/>
      </c>
      <c r="MM156">
        <f>IFERROR(OA156,"")</f>
        <v/>
      </c>
      <c r="MN156">
        <f>IFERROR(OB156,"")</f>
        <v/>
      </c>
      <c r="MO156">
        <f>IFERROR(OC156,"")</f>
        <v/>
      </c>
      <c r="MP156" s="1">
        <f>COUNTIFS(#REF!,LT156,#REF!,1,#REF!,"&gt;="&amp;MC156,#REF!,"&lt;="&amp;MB156,#REF!,"&lt;="&amp;ME156,#REF!,"&gt;="&amp;MF156,#REF!,"="&amp;KV156,#REF!,"="&amp;KX156)</f>
        <v/>
      </c>
      <c r="MQ156" s="1">
        <f>COUNTIFS(#REF!,LT156,#REF!,0,#REF!,"&gt;="&amp;MC156,#REF!,"&lt;="&amp;MB156,#REF!,"&lt;="&amp;ME156,#REF!,"&gt;="&amp;MF156,#REF!,"="&amp;KV156,#REF!,"="&amp;KX156)</f>
        <v/>
      </c>
      <c r="MR156" s="1">
        <f>COUNTIFS(#REF!,LT156,#REF!,1,#REF!,"&gt;="&amp;MC156,#REF!,"&lt;="&amp;MB156,#REF!,"&lt;="&amp;ME156,#REF!,"&gt;="&amp;MF156,#REF!,"="&amp;KW156,#REF!,"="&amp;KY156)</f>
        <v/>
      </c>
      <c r="MS156" s="1">
        <f>COUNTIFS(#REF!,LT156,#REF!,0,#REF!,"&gt;="&amp;MC156,#REF!,"&lt;="&amp;MB156,#REF!,"&lt;="&amp;ME156,#REF!,"&gt;="&amp;MF156,#REF!,"="&amp;KW156,#REF!,"="&amp;KY156)</f>
        <v/>
      </c>
      <c r="MT156" s="1">
        <f>COUNTIFS(#REF!,LT156,#REF!,1,#REF!,"&gt;="&amp;MI156,#REF!,"&lt;="&amp;MH156,#REF!,"&lt;="&amp;ME156,#REF!,"&gt;="&amp;MF156)</f>
        <v/>
      </c>
      <c r="MU156" s="1">
        <f>COUNTIFS(#REF!,LT156,#REF!,0,#REF!,"&gt;="&amp;MI156,#REF!,"&lt;="&amp;MH156,#REF!,"&lt;="&amp;ME156,#REF!,"&gt;="&amp;MF156)</f>
        <v/>
      </c>
      <c r="MV156" s="1">
        <f>COUNTIFS(#REF!,LT156,#REF!,1,#REF!,"&gt;="&amp;MI156,#REF!,"&lt;="&amp;MH156,#REF!,"="&amp;KZ156,#REF!,"="&amp;LA156,#REF!,"&lt;="&amp;ME156,#REF!,"&gt;="&amp;MF156)</f>
        <v/>
      </c>
      <c r="MW156" s="1">
        <f>COUNTIFS(#REF!,LT156,#REF!,0,#REF!,"&gt;="&amp;MI156,#REF!,"&lt;="&amp;MH156,#REF!,"="&amp;KZ156,#REF!,"="&amp;LA156,#REF!,"&lt;="&amp;ME156,#REF!,"&gt;="&amp;MF156)</f>
        <v/>
      </c>
      <c r="MX156" s="1">
        <f>COUNTIFS(#REF!,LT156,#REF!,1,#REF!,"&gt;="&amp;MC156,#REF!,"&lt;="&amp;MB156,#REF!,"&lt;="&amp;ME156,#REF!,"&gt;="&amp;MF156)</f>
        <v/>
      </c>
      <c r="MY156" s="1">
        <f>COUNTIFS(#REF!,LT156,#REF!,0,#REF!,"&gt;="&amp;MC156,#REF!,"&lt;="&amp;MB156,#REF!,"&lt;="&amp;ME156,#REF!,"&gt;="&amp;MF156)</f>
        <v/>
      </c>
      <c r="MZ156" s="1">
        <f>COUNTIFS(#REF!,LT156,#REF!,1,#REF!,"&lt;="&amp;ME156,#REF!,"&gt;="&amp;MF156,#REF!,"="&amp;KV156,#REF!,"="&amp;KX156)</f>
        <v/>
      </c>
      <c r="NA156" s="1">
        <f>COUNTIFS(#REF!,LT156,#REF!,0,#REF!,"&lt;="&amp;ME156,#REF!,"&gt;="&amp;MF156,#REF!,"="&amp;KV156,#REF!,"="&amp;KX156)</f>
        <v/>
      </c>
      <c r="NB156" s="1">
        <f>COUNTIFS(#REF!,LT156,#REF!,1,#REF!,"&lt;="&amp;ME156,#REF!,"&gt;="&amp;MF156,#REF!,"="&amp;KW156,#REF!,"="&amp;KY156)</f>
        <v/>
      </c>
      <c r="NC156" s="1">
        <f>COUNTIFS(#REF!,LT156,#REF!,0,#REF!,"&lt;="&amp;ME156,#REF!,"&gt;="&amp;MF156,#REF!,"="&amp;KW156,#REF!,"="&amp;KY156)</f>
        <v/>
      </c>
      <c r="ND156" s="1">
        <f>MP156+MR156+MT156+MV156+MX156+MZ156+NB156</f>
        <v/>
      </c>
      <c r="NE156" s="1">
        <f>MQ156+MS156+MU156+MW156+MY156+NA156+NC156</f>
        <v/>
      </c>
      <c r="NF156" s="1">
        <f>ND156+NE156</f>
        <v/>
      </c>
      <c r="NG156" s="33">
        <f>ND156/(ND156+NE156)</f>
        <v/>
      </c>
      <c r="NH156" s="3">
        <f>1/NG156</f>
        <v/>
      </c>
      <c r="NI156" s="1">
        <f>LI156</f>
        <v/>
      </c>
      <c r="NJ156" s="79">
        <f>((1-NG156)*(1/(NI156-1))*0.98-(NG156*1))</f>
        <v/>
      </c>
      <c r="NK156" s="34">
        <f>IF(LR156&lt;0.9,0,IF(AND(LR156&gt;1.1),0,1))</f>
        <v/>
      </c>
      <c r="NL156" s="34">
        <f>IF(LS156&lt;0.9,0,IF(AND(LS156&gt;1.1),0,1))</f>
        <v/>
      </c>
      <c r="NM156" s="32">
        <f>IF(NF156&gt;99,1,0)</f>
        <v/>
      </c>
      <c r="NN156" s="32">
        <f>IF(NJ156&gt;0.0799,1,0)</f>
        <v/>
      </c>
      <c r="NO156" s="32">
        <f>IF(NJ156&gt;NQ156,1,0)</f>
        <v/>
      </c>
      <c r="NP156" s="32">
        <f>NM156+NN156+NO156+NK156+NL156</f>
        <v/>
      </c>
      <c r="NQ156" s="79">
        <f>(((100*NG156)*(NI156-1)*0.98)-((1-NG156)*100))/100</f>
        <v/>
      </c>
      <c r="NR156" s="34">
        <f>IF(LR156&lt;0.9,0,IF(AND(LR156&gt;1.1),0,1))</f>
        <v/>
      </c>
      <c r="NS156" s="34">
        <f>IF(LS156&lt;0.9,0,IF(AND(LS156&gt;1.1),0,1))</f>
        <v/>
      </c>
      <c r="NT156" s="32">
        <f>IF(NF156&gt;99,1,0)</f>
        <v/>
      </c>
      <c r="NU156" s="32">
        <f>IF(NQ156&gt;0.0799,1,0)</f>
        <v/>
      </c>
      <c r="NV156" s="32">
        <f>IF(NQ156&gt;NJ156,1,0)</f>
        <v/>
      </c>
      <c r="NW156" s="32">
        <f>NT156+NU156+NV156+NR156+NS156</f>
        <v/>
      </c>
      <c r="NX156">
        <f>IF(NP156=5,"LayAway0-1",IF(AND(NW156=5),"BackAway0-1",""))</f>
        <v/>
      </c>
      <c r="NY156">
        <f>IF(NP156=5,KO156,IF(AND(NW156=5),KO156,""))</f>
        <v/>
      </c>
      <c r="NZ156">
        <f>IF(NP156=5,"Match Odds",IF(AND(NW156=5),"Match Odds",""))</f>
        <v/>
      </c>
      <c r="OA156">
        <f>IF(NP156=5,KP156,IF(AND(NW156=5),KP156,""))</f>
        <v/>
      </c>
      <c r="OB156">
        <f>IF(NP156=5,"MATCH_ODDS",IF(AND(NW156=5),"MATCH_ODDS",""))</f>
        <v/>
      </c>
      <c r="OC156">
        <f>IF(NP156=5,"LAY",IF(AND(NW156=5),"BACK",""))</f>
        <v/>
      </c>
    </row>
    <row r="157" ht="16.5" customHeight="1" thickBot="1" thickTop="1">
      <c r="A157" s="2" t="n"/>
      <c r="KN157" s="1">
        <f>IF(INDEX(#REF!,MATCH('HT 0-1'!D157,#REF!,0))=INDEX(#REF!,MATCH('HT 0-1'!D157,#REF!,0)),INDEX(#REF!,MATCH('HT 0-1'!D157,#REF!,0)),"ERROR")</f>
        <v/>
      </c>
      <c r="KO157" s="1">
        <f>IF(INDEX(#REF!,MATCH('HT 0-1'!E157,#REF!,0))=INDEX(#REF!,MATCH('HT 0-1'!E157,#REF!,0)),INDEX(#REF!,MATCH('HT 0-1'!E157,#REF!,0)),"ERROR")</f>
        <v/>
      </c>
      <c r="KP157" s="1">
        <f>KN157&amp;" v "&amp;KO157</f>
        <v/>
      </c>
      <c r="KQ157">
        <f>B157&amp;"_"&amp;C157</f>
        <v/>
      </c>
      <c r="KR157" s="1">
        <f>IF((HW157/KK157)&lt;0.335,"G",IF((HW157/KK157)&gt;0.67,"R","A"))</f>
        <v/>
      </c>
      <c r="KS157" s="1">
        <f>IF((HX157/KK157)&lt;0.335,"G",IF((HX157/KK157)&gt;0.67,"R","A"))</f>
        <v/>
      </c>
      <c r="KT157" s="1">
        <f>IF((IH157/KK157)&lt;0.335,"G",IF((IH157/KK157)&gt;0.67,"R","A"))</f>
        <v/>
      </c>
      <c r="KU157" s="1">
        <f>IF((II157/KK157)&lt;0.335,"G",IF((II157/KK157)&gt;0.67,"R","A"))</f>
        <v/>
      </c>
      <c r="KV157" s="1">
        <f>IF((HZ157/KK157)&lt;0.335,"G",IF((HZ157/KK157)&gt;0.67,"R","A"))</f>
        <v/>
      </c>
      <c r="KW157" s="1">
        <f>IF((HY157/KK157)&lt;0.335,"G",IF((HY157/KK157)&gt;0.67,"R","A"))</f>
        <v/>
      </c>
      <c r="KX157" s="1">
        <f>IF((IK157/KK157)&lt;0.335,"G",IF((IK157/KK157)&gt;0.67,"R","A"))</f>
        <v/>
      </c>
      <c r="KY157" s="1">
        <f>IF((IJ157/KK157)&lt;0.335,"G",IF((IJ157/KK157)&gt;0.67,"R","A"))</f>
        <v/>
      </c>
      <c r="KZ157" s="1">
        <f>IF((HQ157/KK157)&lt;0.335,"G",IF((HQ157/KK157)&gt;0.67,"R","A"))</f>
        <v/>
      </c>
      <c r="LA157" s="1">
        <f>IF((IB157/KK157)&lt;0.335,"G",IF((IB157/KK157)&gt;0.67,"R","A"))</f>
        <v/>
      </c>
      <c r="LB157">
        <f>IF(LQ157="0-1",INDEX(Scrape!#REF!,MATCH('HT 0-1'!KP157,Scrape!$B:$B,0)),"")</f>
        <v/>
      </c>
      <c r="LC157">
        <f>IF(LQ157="0-1",INDEX(Scrape!$A:$A,MATCH('HT 0-1'!KP157,Scrape!$B:$B,0)),"")</f>
        <v/>
      </c>
      <c r="LD157">
        <f>IF(LQ157="0-1",INDEX(Scrape!$B:$B,MATCH('HT 0-1'!KP157,Scrape!$B:$B,0)),"")</f>
        <v/>
      </c>
      <c r="LE157">
        <f>IF(LQ157="0-1",INDEX(Scrape!$C:$C,MATCH('HT 0-1'!KP157,Scrape!$B:$B,0)),"")</f>
        <v/>
      </c>
      <c r="LF157">
        <f>IF(LQ157="0-1",INDEX(Scrape!$D:$D,MATCH('HT 0-1'!KP157,Scrape!$B:$B,0)),"")</f>
        <v/>
      </c>
      <c r="LG157">
        <f>IF(LQ157="0-1",INDEX(Scrape!$E:$E,MATCH('HT 0-1'!KP157,Scrape!$B:$B,0)),"")</f>
        <v/>
      </c>
      <c r="LH157">
        <f>IF(LQ157="0-1",INDEX(Scrape!$F:$F,MATCH('HT 0-1'!KP157,Scrape!$B:$B,0)),"")</f>
        <v/>
      </c>
      <c r="LI157">
        <f>IF(LQ157="0-1",INDEX(Scrape!$G:$G,MATCH('HT 0-1'!KP157,Scrape!$B:$B,0)),"")</f>
        <v/>
      </c>
      <c r="LJ157">
        <f>IF(LQ157="0-1",INDEX(Scrape!$H:$H,MATCH('HT 0-1'!KP157,Scrape!$B:$B,0)),"")</f>
        <v/>
      </c>
      <c r="LK157">
        <f>IF(LQ157="0-1",INDEX(Scrape!$I:$I,MATCH('HT 0-1'!KP157,Scrape!$B:$B,0)),"")</f>
        <v/>
      </c>
      <c r="LL157">
        <f>IF(LQ157="0-1",INDEX(Scrape!$J:$J,MATCH('HT 0-1'!KP157,Scrape!$B:$B,0)),"")</f>
        <v/>
      </c>
      <c r="LM157">
        <f>IF(LQ157="0-1",INDEX(Scrape!$K:$K,MATCH('HT 0-1'!KP157,Scrape!$B:$B,0)),"")</f>
        <v/>
      </c>
      <c r="LN157">
        <f>IF(LQ157="0-1",INDEX(Scrape!$L:$L,MATCH('HT 0-1'!KP157,Scrape!$B:$B,0)),"")</f>
        <v/>
      </c>
      <c r="LO157">
        <f>IF(LQ157="0-1",INDEX(Scrape!$M:$M,MATCH('HT 0-1'!KP157,Scrape!$B:$B,0)),"")</f>
        <v/>
      </c>
      <c r="LP157">
        <f>IF(LQ157="0-1",INDEX(Scrape!$N:$N,MATCH('HT 0-1'!KP157,Scrape!$B:$B,0)),"")</f>
        <v/>
      </c>
      <c r="LQ157">
        <f>INDEX(Scrape!$O:$O,MATCH('HT 0-1'!KP157,Scrape!$B:$B,0))</f>
        <v/>
      </c>
      <c r="LR157">
        <f>(1/LJ157)+(1/LI157)+(1/LH157)</f>
        <v/>
      </c>
      <c r="LS157">
        <f>(1/LG157)+(1/LF157)+(1/LE157)</f>
        <v/>
      </c>
      <c r="LT157" s="8">
        <f>IF(INDEX(#REF!,MATCH(KQ157,#REF!,0))=INDEX(#REF!,MATCH(KQ157,#REF!,0)),INDEX(#REF!,MATCH(KQ157,#REF!,0)),"ERROR")</f>
        <v/>
      </c>
      <c r="LU157" s="4">
        <f>IF(KR157="G",2,IF(KR157="R",0.5,IF(KR157="A",1)))</f>
        <v/>
      </c>
      <c r="LV157" s="4">
        <f>IF(KS157="G",0.5,IF(KS157="R",2,IF(KS157="A",1)))</f>
        <v/>
      </c>
      <c r="LW157" s="4">
        <f>IF(KT157="G",2,IF(KT157="R",0.5,IF(KT157="A",1)))</f>
        <v/>
      </c>
      <c r="LX157" s="4">
        <f>IF(KU157="G",0.5,IF(KU157="R",2,IF(KU157="A",1)))</f>
        <v/>
      </c>
      <c r="LY157" s="7">
        <f>(LK157*(LU157+LX157)+(LL157*(LU157+LX157)))</f>
        <v/>
      </c>
      <c r="LZ157" s="7">
        <f>(LN157*(LV157+LW157)+(LO157*(LV157+LW157)))</f>
        <v/>
      </c>
      <c r="MA157" s="11">
        <f>LY157-LZ157</f>
        <v/>
      </c>
      <c r="MB157" s="5">
        <f>MA157+2</f>
        <v/>
      </c>
      <c r="MC157" s="6">
        <f>MA157-2</f>
        <v/>
      </c>
      <c r="MD157" s="4">
        <f>LE157</f>
        <v/>
      </c>
      <c r="ME157" s="9">
        <f>IF(MD157=0,1000,MD157+0.75)</f>
        <v/>
      </c>
      <c r="MF157" s="10">
        <f>IF(MD157=0,0,MD157-0.75)</f>
        <v/>
      </c>
      <c r="MG157" s="4">
        <f>((LM157*(LU157+LX157))-((LP157*(LV157+LW157))))</f>
        <v/>
      </c>
      <c r="MH157" s="9">
        <f>MG157*1.2</f>
        <v/>
      </c>
      <c r="MI157" s="10">
        <f>MG157*0.8</f>
        <v/>
      </c>
      <c r="MJ157">
        <f>IFERROR(NX157,"")</f>
        <v/>
      </c>
      <c r="MK157">
        <f>IFERROR(NY157,"")</f>
        <v/>
      </c>
      <c r="ML157">
        <f>IFERROR(NZ157,"")</f>
        <v/>
      </c>
      <c r="MM157">
        <f>IFERROR(OA157,"")</f>
        <v/>
      </c>
      <c r="MN157">
        <f>IFERROR(OB157,"")</f>
        <v/>
      </c>
      <c r="MO157">
        <f>IFERROR(OC157,"")</f>
        <v/>
      </c>
      <c r="MP157" s="1">
        <f>COUNTIFS(#REF!,LT157,#REF!,1,#REF!,"&gt;="&amp;MC157,#REF!,"&lt;="&amp;MB157,#REF!,"&lt;="&amp;ME157,#REF!,"&gt;="&amp;MF157,#REF!,"="&amp;KV157,#REF!,"="&amp;KX157)</f>
        <v/>
      </c>
      <c r="MQ157" s="1">
        <f>COUNTIFS(#REF!,LT157,#REF!,0,#REF!,"&gt;="&amp;MC157,#REF!,"&lt;="&amp;MB157,#REF!,"&lt;="&amp;ME157,#REF!,"&gt;="&amp;MF157,#REF!,"="&amp;KV157,#REF!,"="&amp;KX157)</f>
        <v/>
      </c>
      <c r="MR157" s="1">
        <f>COUNTIFS(#REF!,LT157,#REF!,1,#REF!,"&gt;="&amp;MC157,#REF!,"&lt;="&amp;MB157,#REF!,"&lt;="&amp;ME157,#REF!,"&gt;="&amp;MF157,#REF!,"="&amp;KW157,#REF!,"="&amp;KY157)</f>
        <v/>
      </c>
      <c r="MS157" s="1">
        <f>COUNTIFS(#REF!,LT157,#REF!,0,#REF!,"&gt;="&amp;MC157,#REF!,"&lt;="&amp;MB157,#REF!,"&lt;="&amp;ME157,#REF!,"&gt;="&amp;MF157,#REF!,"="&amp;KW157,#REF!,"="&amp;KY157)</f>
        <v/>
      </c>
      <c r="MT157" s="1">
        <f>COUNTIFS(#REF!,LT157,#REF!,1,#REF!,"&gt;="&amp;MI157,#REF!,"&lt;="&amp;MH157,#REF!,"&lt;="&amp;ME157,#REF!,"&gt;="&amp;MF157)</f>
        <v/>
      </c>
      <c r="MU157" s="1">
        <f>COUNTIFS(#REF!,LT157,#REF!,0,#REF!,"&gt;="&amp;MI157,#REF!,"&lt;="&amp;MH157,#REF!,"&lt;="&amp;ME157,#REF!,"&gt;="&amp;MF157)</f>
        <v/>
      </c>
      <c r="MV157" s="1">
        <f>COUNTIFS(#REF!,LT157,#REF!,1,#REF!,"&gt;="&amp;MI157,#REF!,"&lt;="&amp;MH157,#REF!,"="&amp;KZ157,#REF!,"="&amp;LA157,#REF!,"&lt;="&amp;ME157,#REF!,"&gt;="&amp;MF157)</f>
        <v/>
      </c>
      <c r="MW157" s="1">
        <f>COUNTIFS(#REF!,LT157,#REF!,0,#REF!,"&gt;="&amp;MI157,#REF!,"&lt;="&amp;MH157,#REF!,"="&amp;KZ157,#REF!,"="&amp;LA157,#REF!,"&lt;="&amp;ME157,#REF!,"&gt;="&amp;MF157)</f>
        <v/>
      </c>
      <c r="MX157" s="1">
        <f>COUNTIFS(#REF!,LT157,#REF!,1,#REF!,"&gt;="&amp;MC157,#REF!,"&lt;="&amp;MB157,#REF!,"&lt;="&amp;ME157,#REF!,"&gt;="&amp;MF157)</f>
        <v/>
      </c>
      <c r="MY157" s="1">
        <f>COUNTIFS(#REF!,LT157,#REF!,0,#REF!,"&gt;="&amp;MC157,#REF!,"&lt;="&amp;MB157,#REF!,"&lt;="&amp;ME157,#REF!,"&gt;="&amp;MF157)</f>
        <v/>
      </c>
      <c r="MZ157" s="1">
        <f>COUNTIFS(#REF!,LT157,#REF!,1,#REF!,"&lt;="&amp;ME157,#REF!,"&gt;="&amp;MF157,#REF!,"="&amp;KV157,#REF!,"="&amp;KX157)</f>
        <v/>
      </c>
      <c r="NA157" s="1">
        <f>COUNTIFS(#REF!,LT157,#REF!,0,#REF!,"&lt;="&amp;ME157,#REF!,"&gt;="&amp;MF157,#REF!,"="&amp;KV157,#REF!,"="&amp;KX157)</f>
        <v/>
      </c>
      <c r="NB157" s="1">
        <f>COUNTIFS(#REF!,LT157,#REF!,1,#REF!,"&lt;="&amp;ME157,#REF!,"&gt;="&amp;MF157,#REF!,"="&amp;KW157,#REF!,"="&amp;KY157)</f>
        <v/>
      </c>
      <c r="NC157" s="1">
        <f>COUNTIFS(#REF!,LT157,#REF!,0,#REF!,"&lt;="&amp;ME157,#REF!,"&gt;="&amp;MF157,#REF!,"="&amp;KW157,#REF!,"="&amp;KY157)</f>
        <v/>
      </c>
      <c r="ND157" s="1">
        <f>MP157+MR157+MT157+MV157+MX157+MZ157+NB157</f>
        <v/>
      </c>
      <c r="NE157" s="1">
        <f>MQ157+MS157+MU157+MW157+MY157+NA157+NC157</f>
        <v/>
      </c>
      <c r="NF157" s="1">
        <f>ND157+NE157</f>
        <v/>
      </c>
      <c r="NG157" s="33">
        <f>ND157/(ND157+NE157)</f>
        <v/>
      </c>
      <c r="NH157" s="3">
        <f>1/NG157</f>
        <v/>
      </c>
      <c r="NI157" s="1">
        <f>LI157</f>
        <v/>
      </c>
      <c r="NJ157" s="79">
        <f>((1-NG157)*(1/(NI157-1))*0.98-(NG157*1))</f>
        <v/>
      </c>
      <c r="NK157" s="34">
        <f>IF(LR157&lt;0.9,0,IF(AND(LR157&gt;1.1),0,1))</f>
        <v/>
      </c>
      <c r="NL157" s="34">
        <f>IF(LS157&lt;0.9,0,IF(AND(LS157&gt;1.1),0,1))</f>
        <v/>
      </c>
      <c r="NM157" s="32">
        <f>IF(NF157&gt;99,1,0)</f>
        <v/>
      </c>
      <c r="NN157" s="32">
        <f>IF(NJ157&gt;0.0799,1,0)</f>
        <v/>
      </c>
      <c r="NO157" s="32">
        <f>IF(NJ157&gt;NQ157,1,0)</f>
        <v/>
      </c>
      <c r="NP157" s="32">
        <f>NM157+NN157+NO157+NK157+NL157</f>
        <v/>
      </c>
      <c r="NQ157" s="79">
        <f>(((100*NG157)*(NI157-1)*0.98)-((1-NG157)*100))/100</f>
        <v/>
      </c>
      <c r="NR157" s="34">
        <f>IF(LR157&lt;0.9,0,IF(AND(LR157&gt;1.1),0,1))</f>
        <v/>
      </c>
      <c r="NS157" s="34">
        <f>IF(LS157&lt;0.9,0,IF(AND(LS157&gt;1.1),0,1))</f>
        <v/>
      </c>
      <c r="NT157" s="32">
        <f>IF(NF157&gt;99,1,0)</f>
        <v/>
      </c>
      <c r="NU157" s="32">
        <f>IF(NQ157&gt;0.0799,1,0)</f>
        <v/>
      </c>
      <c r="NV157" s="32">
        <f>IF(NQ157&gt;NJ157,1,0)</f>
        <v/>
      </c>
      <c r="NW157" s="32">
        <f>NT157+NU157+NV157+NR157+NS157</f>
        <v/>
      </c>
      <c r="NX157">
        <f>IF(NP157=5,"LayAway0-1",IF(AND(NW157=5),"BackAway0-1",""))</f>
        <v/>
      </c>
      <c r="NY157">
        <f>IF(NP157=5,KO157,IF(AND(NW157=5),KO157,""))</f>
        <v/>
      </c>
      <c r="NZ157">
        <f>IF(NP157=5,"Match Odds",IF(AND(NW157=5),"Match Odds",""))</f>
        <v/>
      </c>
      <c r="OA157">
        <f>IF(NP157=5,KP157,IF(AND(NW157=5),KP157,""))</f>
        <v/>
      </c>
      <c r="OB157">
        <f>IF(NP157=5,"MATCH_ODDS",IF(AND(NW157=5),"MATCH_ODDS",""))</f>
        <v/>
      </c>
      <c r="OC157">
        <f>IF(NP157=5,"LAY",IF(AND(NW157=5),"BACK",""))</f>
        <v/>
      </c>
    </row>
    <row r="158" ht="16.5" customHeight="1" thickBot="1" thickTop="1">
      <c r="A158" s="2" t="n"/>
      <c r="KN158" s="1">
        <f>IF(INDEX(#REF!,MATCH('HT 0-1'!D158,#REF!,0))=INDEX(#REF!,MATCH('HT 0-1'!D158,#REF!,0)),INDEX(#REF!,MATCH('HT 0-1'!D158,#REF!,0)),"ERROR")</f>
        <v/>
      </c>
      <c r="KO158" s="1">
        <f>IF(INDEX(#REF!,MATCH('HT 0-1'!E158,#REF!,0))=INDEX(#REF!,MATCH('HT 0-1'!E158,#REF!,0)),INDEX(#REF!,MATCH('HT 0-1'!E158,#REF!,0)),"ERROR")</f>
        <v/>
      </c>
      <c r="KP158" s="1">
        <f>KN158&amp;" v "&amp;KO158</f>
        <v/>
      </c>
      <c r="KQ158">
        <f>B158&amp;"_"&amp;C158</f>
        <v/>
      </c>
      <c r="KR158" s="1">
        <f>IF((HW158/KK158)&lt;0.335,"G",IF((HW158/KK158)&gt;0.67,"R","A"))</f>
        <v/>
      </c>
      <c r="KS158" s="1">
        <f>IF((HX158/KK158)&lt;0.335,"G",IF((HX158/KK158)&gt;0.67,"R","A"))</f>
        <v/>
      </c>
      <c r="KT158" s="1">
        <f>IF((IH158/KK158)&lt;0.335,"G",IF((IH158/KK158)&gt;0.67,"R","A"))</f>
        <v/>
      </c>
      <c r="KU158" s="1">
        <f>IF((II158/KK158)&lt;0.335,"G",IF((II158/KK158)&gt;0.67,"R","A"))</f>
        <v/>
      </c>
      <c r="KV158" s="1">
        <f>IF((HZ158/KK158)&lt;0.335,"G",IF((HZ158/KK158)&gt;0.67,"R","A"))</f>
        <v/>
      </c>
      <c r="KW158" s="1">
        <f>IF((HY158/KK158)&lt;0.335,"G",IF((HY158/KK158)&gt;0.67,"R","A"))</f>
        <v/>
      </c>
      <c r="KX158" s="1">
        <f>IF((IK158/KK158)&lt;0.335,"G",IF((IK158/KK158)&gt;0.67,"R","A"))</f>
        <v/>
      </c>
      <c r="KY158" s="1">
        <f>IF((IJ158/KK158)&lt;0.335,"G",IF((IJ158/KK158)&gt;0.67,"R","A"))</f>
        <v/>
      </c>
      <c r="KZ158" s="1">
        <f>IF((HQ158/KK158)&lt;0.335,"G",IF((HQ158/KK158)&gt;0.67,"R","A"))</f>
        <v/>
      </c>
      <c r="LA158" s="1">
        <f>IF((IB158/KK158)&lt;0.335,"G",IF((IB158/KK158)&gt;0.67,"R","A"))</f>
        <v/>
      </c>
      <c r="LB158">
        <f>IF(LQ158="0-1",INDEX(Scrape!#REF!,MATCH('HT 0-1'!KP158,Scrape!$B:$B,0)),"")</f>
        <v/>
      </c>
      <c r="LC158">
        <f>IF(LQ158="0-1",INDEX(Scrape!$A:$A,MATCH('HT 0-1'!KP158,Scrape!$B:$B,0)),"")</f>
        <v/>
      </c>
      <c r="LD158">
        <f>IF(LQ158="0-1",INDEX(Scrape!$B:$B,MATCH('HT 0-1'!KP158,Scrape!$B:$B,0)),"")</f>
        <v/>
      </c>
      <c r="LE158">
        <f>IF(LQ158="0-1",INDEX(Scrape!$C:$C,MATCH('HT 0-1'!KP158,Scrape!$B:$B,0)),"")</f>
        <v/>
      </c>
      <c r="LF158">
        <f>IF(LQ158="0-1",INDEX(Scrape!$D:$D,MATCH('HT 0-1'!KP158,Scrape!$B:$B,0)),"")</f>
        <v/>
      </c>
      <c r="LG158">
        <f>IF(LQ158="0-1",INDEX(Scrape!$E:$E,MATCH('HT 0-1'!KP158,Scrape!$B:$B,0)),"")</f>
        <v/>
      </c>
      <c r="LH158">
        <f>IF(LQ158="0-1",INDEX(Scrape!$F:$F,MATCH('HT 0-1'!KP158,Scrape!$B:$B,0)),"")</f>
        <v/>
      </c>
      <c r="LI158">
        <f>IF(LQ158="0-1",INDEX(Scrape!$G:$G,MATCH('HT 0-1'!KP158,Scrape!$B:$B,0)),"")</f>
        <v/>
      </c>
      <c r="LJ158">
        <f>IF(LQ158="0-1",INDEX(Scrape!$H:$H,MATCH('HT 0-1'!KP158,Scrape!$B:$B,0)),"")</f>
        <v/>
      </c>
      <c r="LK158">
        <f>IF(LQ158="0-1",INDEX(Scrape!$I:$I,MATCH('HT 0-1'!KP158,Scrape!$B:$B,0)),"")</f>
        <v/>
      </c>
      <c r="LL158">
        <f>IF(LQ158="0-1",INDEX(Scrape!$J:$J,MATCH('HT 0-1'!KP158,Scrape!$B:$B,0)),"")</f>
        <v/>
      </c>
      <c r="LM158">
        <f>IF(LQ158="0-1",INDEX(Scrape!$K:$K,MATCH('HT 0-1'!KP158,Scrape!$B:$B,0)),"")</f>
        <v/>
      </c>
      <c r="LN158">
        <f>IF(LQ158="0-1",INDEX(Scrape!$L:$L,MATCH('HT 0-1'!KP158,Scrape!$B:$B,0)),"")</f>
        <v/>
      </c>
      <c r="LO158">
        <f>IF(LQ158="0-1",INDEX(Scrape!$M:$M,MATCH('HT 0-1'!KP158,Scrape!$B:$B,0)),"")</f>
        <v/>
      </c>
      <c r="LP158">
        <f>IF(LQ158="0-1",INDEX(Scrape!$N:$N,MATCH('HT 0-1'!KP158,Scrape!$B:$B,0)),"")</f>
        <v/>
      </c>
      <c r="LQ158">
        <f>INDEX(Scrape!$O:$O,MATCH('HT 0-1'!KP158,Scrape!$B:$B,0))</f>
        <v/>
      </c>
      <c r="LR158">
        <f>(1/LJ158)+(1/LI158)+(1/LH158)</f>
        <v/>
      </c>
      <c r="LS158">
        <f>(1/LG158)+(1/LF158)+(1/LE158)</f>
        <v/>
      </c>
      <c r="LT158" s="8">
        <f>IF(INDEX(#REF!,MATCH(KQ158,#REF!,0))=INDEX(#REF!,MATCH(KQ158,#REF!,0)),INDEX(#REF!,MATCH(KQ158,#REF!,0)),"ERROR")</f>
        <v/>
      </c>
      <c r="LU158" s="4">
        <f>IF(KR158="G",2,IF(KR158="R",0.5,IF(KR158="A",1)))</f>
        <v/>
      </c>
      <c r="LV158" s="4">
        <f>IF(KS158="G",0.5,IF(KS158="R",2,IF(KS158="A",1)))</f>
        <v/>
      </c>
      <c r="LW158" s="4">
        <f>IF(KT158="G",2,IF(KT158="R",0.5,IF(KT158="A",1)))</f>
        <v/>
      </c>
      <c r="LX158" s="4">
        <f>IF(KU158="G",0.5,IF(KU158="R",2,IF(KU158="A",1)))</f>
        <v/>
      </c>
      <c r="LY158" s="7">
        <f>(LK158*(LU158+LX158)+(LL158*(LU158+LX158)))</f>
        <v/>
      </c>
      <c r="LZ158" s="7">
        <f>(LN158*(LV158+LW158)+(LO158*(LV158+LW158)))</f>
        <v/>
      </c>
      <c r="MA158" s="11">
        <f>LY158-LZ158</f>
        <v/>
      </c>
      <c r="MB158" s="5">
        <f>MA158+2</f>
        <v/>
      </c>
      <c r="MC158" s="6">
        <f>MA158-2</f>
        <v/>
      </c>
      <c r="MD158" s="4">
        <f>LE158</f>
        <v/>
      </c>
      <c r="ME158" s="9">
        <f>IF(MD158=0,1000,MD158+0.75)</f>
        <v/>
      </c>
      <c r="MF158" s="10">
        <f>IF(MD158=0,0,MD158-0.75)</f>
        <v/>
      </c>
      <c r="MG158" s="4">
        <f>((LM158*(LU158+LX158))-((LP158*(LV158+LW158))))</f>
        <v/>
      </c>
      <c r="MH158" s="9">
        <f>MG158*1.2</f>
        <v/>
      </c>
      <c r="MI158" s="10">
        <f>MG158*0.8</f>
        <v/>
      </c>
      <c r="MJ158">
        <f>IFERROR(NX158,"")</f>
        <v/>
      </c>
      <c r="MK158">
        <f>IFERROR(NY158,"")</f>
        <v/>
      </c>
      <c r="ML158">
        <f>IFERROR(NZ158,"")</f>
        <v/>
      </c>
      <c r="MM158">
        <f>IFERROR(OA158,"")</f>
        <v/>
      </c>
      <c r="MN158">
        <f>IFERROR(OB158,"")</f>
        <v/>
      </c>
      <c r="MO158">
        <f>IFERROR(OC158,"")</f>
        <v/>
      </c>
      <c r="MP158" s="1">
        <f>COUNTIFS(#REF!,LT158,#REF!,1,#REF!,"&gt;="&amp;MC158,#REF!,"&lt;="&amp;MB158,#REF!,"&lt;="&amp;ME158,#REF!,"&gt;="&amp;MF158,#REF!,"="&amp;KV158,#REF!,"="&amp;KX158)</f>
        <v/>
      </c>
      <c r="MQ158" s="1">
        <f>COUNTIFS(#REF!,LT158,#REF!,0,#REF!,"&gt;="&amp;MC158,#REF!,"&lt;="&amp;MB158,#REF!,"&lt;="&amp;ME158,#REF!,"&gt;="&amp;MF158,#REF!,"="&amp;KV158,#REF!,"="&amp;KX158)</f>
        <v/>
      </c>
      <c r="MR158" s="1">
        <f>COUNTIFS(#REF!,LT158,#REF!,1,#REF!,"&gt;="&amp;MC158,#REF!,"&lt;="&amp;MB158,#REF!,"&lt;="&amp;ME158,#REF!,"&gt;="&amp;MF158,#REF!,"="&amp;KW158,#REF!,"="&amp;KY158)</f>
        <v/>
      </c>
      <c r="MS158" s="1">
        <f>COUNTIFS(#REF!,LT158,#REF!,0,#REF!,"&gt;="&amp;MC158,#REF!,"&lt;="&amp;MB158,#REF!,"&lt;="&amp;ME158,#REF!,"&gt;="&amp;MF158,#REF!,"="&amp;KW158,#REF!,"="&amp;KY158)</f>
        <v/>
      </c>
      <c r="MT158" s="1">
        <f>COUNTIFS(#REF!,LT158,#REF!,1,#REF!,"&gt;="&amp;MI158,#REF!,"&lt;="&amp;MH158,#REF!,"&lt;="&amp;ME158,#REF!,"&gt;="&amp;MF158)</f>
        <v/>
      </c>
      <c r="MU158" s="1">
        <f>COUNTIFS(#REF!,LT158,#REF!,0,#REF!,"&gt;="&amp;MI158,#REF!,"&lt;="&amp;MH158,#REF!,"&lt;="&amp;ME158,#REF!,"&gt;="&amp;MF158)</f>
        <v/>
      </c>
      <c r="MV158" s="1">
        <f>COUNTIFS(#REF!,LT158,#REF!,1,#REF!,"&gt;="&amp;MI158,#REF!,"&lt;="&amp;MH158,#REF!,"="&amp;KZ158,#REF!,"="&amp;LA158,#REF!,"&lt;="&amp;ME158,#REF!,"&gt;="&amp;MF158)</f>
        <v/>
      </c>
      <c r="MW158" s="1">
        <f>COUNTIFS(#REF!,LT158,#REF!,0,#REF!,"&gt;="&amp;MI158,#REF!,"&lt;="&amp;MH158,#REF!,"="&amp;KZ158,#REF!,"="&amp;LA158,#REF!,"&lt;="&amp;ME158,#REF!,"&gt;="&amp;MF158)</f>
        <v/>
      </c>
      <c r="MX158" s="1">
        <f>COUNTIFS(#REF!,LT158,#REF!,1,#REF!,"&gt;="&amp;MC158,#REF!,"&lt;="&amp;MB158,#REF!,"&lt;="&amp;ME158,#REF!,"&gt;="&amp;MF158)</f>
        <v/>
      </c>
      <c r="MY158" s="1">
        <f>COUNTIFS(#REF!,LT158,#REF!,0,#REF!,"&gt;="&amp;MC158,#REF!,"&lt;="&amp;MB158,#REF!,"&lt;="&amp;ME158,#REF!,"&gt;="&amp;MF158)</f>
        <v/>
      </c>
      <c r="MZ158" s="1">
        <f>COUNTIFS(#REF!,LT158,#REF!,1,#REF!,"&lt;="&amp;ME158,#REF!,"&gt;="&amp;MF158,#REF!,"="&amp;KV158,#REF!,"="&amp;KX158)</f>
        <v/>
      </c>
      <c r="NA158" s="1">
        <f>COUNTIFS(#REF!,LT158,#REF!,0,#REF!,"&lt;="&amp;ME158,#REF!,"&gt;="&amp;MF158,#REF!,"="&amp;KV158,#REF!,"="&amp;KX158)</f>
        <v/>
      </c>
      <c r="NB158" s="1">
        <f>COUNTIFS(#REF!,LT158,#REF!,1,#REF!,"&lt;="&amp;ME158,#REF!,"&gt;="&amp;MF158,#REF!,"="&amp;KW158,#REF!,"="&amp;KY158)</f>
        <v/>
      </c>
      <c r="NC158" s="1">
        <f>COUNTIFS(#REF!,LT158,#REF!,0,#REF!,"&lt;="&amp;ME158,#REF!,"&gt;="&amp;MF158,#REF!,"="&amp;KW158,#REF!,"="&amp;KY158)</f>
        <v/>
      </c>
      <c r="ND158" s="1">
        <f>MP158+MR158+MT158+MV158+MX158+MZ158+NB158</f>
        <v/>
      </c>
      <c r="NE158" s="1">
        <f>MQ158+MS158+MU158+MW158+MY158+NA158+NC158</f>
        <v/>
      </c>
      <c r="NF158" s="1">
        <f>ND158+NE158</f>
        <v/>
      </c>
      <c r="NG158" s="33">
        <f>ND158/(ND158+NE158)</f>
        <v/>
      </c>
      <c r="NH158" s="3">
        <f>1/NG158</f>
        <v/>
      </c>
      <c r="NI158" s="1">
        <f>LI158</f>
        <v/>
      </c>
      <c r="NJ158" s="79">
        <f>((1-NG158)*(1/(NI158-1))*0.98-(NG158*1))</f>
        <v/>
      </c>
      <c r="NK158" s="34">
        <f>IF(LR158&lt;0.9,0,IF(AND(LR158&gt;1.1),0,1))</f>
        <v/>
      </c>
      <c r="NL158" s="34">
        <f>IF(LS158&lt;0.9,0,IF(AND(LS158&gt;1.1),0,1))</f>
        <v/>
      </c>
      <c r="NM158" s="32">
        <f>IF(NF158&gt;99,1,0)</f>
        <v/>
      </c>
      <c r="NN158" s="32">
        <f>IF(NJ158&gt;0.0799,1,0)</f>
        <v/>
      </c>
      <c r="NO158" s="32">
        <f>IF(NJ158&gt;NQ158,1,0)</f>
        <v/>
      </c>
      <c r="NP158" s="32">
        <f>NM158+NN158+NO158+NK158+NL158</f>
        <v/>
      </c>
      <c r="NQ158" s="79">
        <f>(((100*NG158)*(NI158-1)*0.98)-((1-NG158)*100))/100</f>
        <v/>
      </c>
      <c r="NR158" s="34">
        <f>IF(LR158&lt;0.9,0,IF(AND(LR158&gt;1.1),0,1))</f>
        <v/>
      </c>
      <c r="NS158" s="34">
        <f>IF(LS158&lt;0.9,0,IF(AND(LS158&gt;1.1),0,1))</f>
        <v/>
      </c>
      <c r="NT158" s="32">
        <f>IF(NF158&gt;99,1,0)</f>
        <v/>
      </c>
      <c r="NU158" s="32">
        <f>IF(NQ158&gt;0.0799,1,0)</f>
        <v/>
      </c>
      <c r="NV158" s="32">
        <f>IF(NQ158&gt;NJ158,1,0)</f>
        <v/>
      </c>
      <c r="NW158" s="32">
        <f>NT158+NU158+NV158+NR158+NS158</f>
        <v/>
      </c>
      <c r="NX158">
        <f>IF(NP158=5,"LayAway0-1",IF(AND(NW158=5),"BackAway0-1",""))</f>
        <v/>
      </c>
      <c r="NY158">
        <f>IF(NP158=5,KO158,IF(AND(NW158=5),KO158,""))</f>
        <v/>
      </c>
      <c r="NZ158">
        <f>IF(NP158=5,"Match Odds",IF(AND(NW158=5),"Match Odds",""))</f>
        <v/>
      </c>
      <c r="OA158">
        <f>IF(NP158=5,KP158,IF(AND(NW158=5),KP158,""))</f>
        <v/>
      </c>
      <c r="OB158">
        <f>IF(NP158=5,"MATCH_ODDS",IF(AND(NW158=5),"MATCH_ODDS",""))</f>
        <v/>
      </c>
      <c r="OC158">
        <f>IF(NP158=5,"LAY",IF(AND(NW158=5),"BACK",""))</f>
        <v/>
      </c>
    </row>
    <row r="159" ht="16.5" customHeight="1" thickBot="1" thickTop="1">
      <c r="A159" s="2" t="n"/>
      <c r="KN159" s="1">
        <f>IF(INDEX(#REF!,MATCH('HT 0-1'!D159,#REF!,0))=INDEX(#REF!,MATCH('HT 0-1'!D159,#REF!,0)),INDEX(#REF!,MATCH('HT 0-1'!D159,#REF!,0)),"ERROR")</f>
        <v/>
      </c>
      <c r="KO159" s="1">
        <f>IF(INDEX(#REF!,MATCH('HT 0-1'!E159,#REF!,0))=INDEX(#REF!,MATCH('HT 0-1'!E159,#REF!,0)),INDEX(#REF!,MATCH('HT 0-1'!E159,#REF!,0)),"ERROR")</f>
        <v/>
      </c>
      <c r="KP159" s="1">
        <f>KN159&amp;" v "&amp;KO159</f>
        <v/>
      </c>
      <c r="KQ159">
        <f>B159&amp;"_"&amp;C159</f>
        <v/>
      </c>
      <c r="KR159" s="1">
        <f>IF((HW159/KK159)&lt;0.335,"G",IF((HW159/KK159)&gt;0.67,"R","A"))</f>
        <v/>
      </c>
      <c r="KS159" s="1">
        <f>IF((HX159/KK159)&lt;0.335,"G",IF((HX159/KK159)&gt;0.67,"R","A"))</f>
        <v/>
      </c>
      <c r="KT159" s="1">
        <f>IF((IH159/KK159)&lt;0.335,"G",IF((IH159/KK159)&gt;0.67,"R","A"))</f>
        <v/>
      </c>
      <c r="KU159" s="1">
        <f>IF((II159/KK159)&lt;0.335,"G",IF((II159/KK159)&gt;0.67,"R","A"))</f>
        <v/>
      </c>
      <c r="KV159" s="1">
        <f>IF((HZ159/KK159)&lt;0.335,"G",IF((HZ159/KK159)&gt;0.67,"R","A"))</f>
        <v/>
      </c>
      <c r="KW159" s="1">
        <f>IF((HY159/KK159)&lt;0.335,"G",IF((HY159/KK159)&gt;0.67,"R","A"))</f>
        <v/>
      </c>
      <c r="KX159" s="1">
        <f>IF((IK159/KK159)&lt;0.335,"G",IF((IK159/KK159)&gt;0.67,"R","A"))</f>
        <v/>
      </c>
      <c r="KY159" s="1">
        <f>IF((IJ159/KK159)&lt;0.335,"G",IF((IJ159/KK159)&gt;0.67,"R","A"))</f>
        <v/>
      </c>
      <c r="KZ159" s="1">
        <f>IF((HQ159/KK159)&lt;0.335,"G",IF((HQ159/KK159)&gt;0.67,"R","A"))</f>
        <v/>
      </c>
      <c r="LA159" s="1">
        <f>IF((IB159/KK159)&lt;0.335,"G",IF((IB159/KK159)&gt;0.67,"R","A"))</f>
        <v/>
      </c>
      <c r="LB159">
        <f>IF(LQ159="0-1",INDEX(Scrape!#REF!,MATCH('HT 0-1'!KP159,Scrape!$B:$B,0)),"")</f>
        <v/>
      </c>
      <c r="LC159">
        <f>IF(LQ159="0-1",INDEX(Scrape!$A:$A,MATCH('HT 0-1'!KP159,Scrape!$B:$B,0)),"")</f>
        <v/>
      </c>
      <c r="LD159">
        <f>IF(LQ159="0-1",INDEX(Scrape!$B:$B,MATCH('HT 0-1'!KP159,Scrape!$B:$B,0)),"")</f>
        <v/>
      </c>
      <c r="LE159">
        <f>IF(LQ159="0-1",INDEX(Scrape!$C:$C,MATCH('HT 0-1'!KP159,Scrape!$B:$B,0)),"")</f>
        <v/>
      </c>
      <c r="LF159">
        <f>IF(LQ159="0-1",INDEX(Scrape!$D:$D,MATCH('HT 0-1'!KP159,Scrape!$B:$B,0)),"")</f>
        <v/>
      </c>
      <c r="LG159">
        <f>IF(LQ159="0-1",INDEX(Scrape!$E:$E,MATCH('HT 0-1'!KP159,Scrape!$B:$B,0)),"")</f>
        <v/>
      </c>
      <c r="LH159">
        <f>IF(LQ159="0-1",INDEX(Scrape!$F:$F,MATCH('HT 0-1'!KP159,Scrape!$B:$B,0)),"")</f>
        <v/>
      </c>
      <c r="LI159">
        <f>IF(LQ159="0-1",INDEX(Scrape!$G:$G,MATCH('HT 0-1'!KP159,Scrape!$B:$B,0)),"")</f>
        <v/>
      </c>
      <c r="LJ159">
        <f>IF(LQ159="0-1",INDEX(Scrape!$H:$H,MATCH('HT 0-1'!KP159,Scrape!$B:$B,0)),"")</f>
        <v/>
      </c>
      <c r="LK159">
        <f>IF(LQ159="0-1",INDEX(Scrape!$I:$I,MATCH('HT 0-1'!KP159,Scrape!$B:$B,0)),"")</f>
        <v/>
      </c>
      <c r="LL159">
        <f>IF(LQ159="0-1",INDEX(Scrape!$J:$J,MATCH('HT 0-1'!KP159,Scrape!$B:$B,0)),"")</f>
        <v/>
      </c>
      <c r="LM159">
        <f>IF(LQ159="0-1",INDEX(Scrape!$K:$K,MATCH('HT 0-1'!KP159,Scrape!$B:$B,0)),"")</f>
        <v/>
      </c>
      <c r="LN159">
        <f>IF(LQ159="0-1",INDEX(Scrape!$L:$L,MATCH('HT 0-1'!KP159,Scrape!$B:$B,0)),"")</f>
        <v/>
      </c>
      <c r="LO159">
        <f>IF(LQ159="0-1",INDEX(Scrape!$M:$M,MATCH('HT 0-1'!KP159,Scrape!$B:$B,0)),"")</f>
        <v/>
      </c>
      <c r="LP159">
        <f>IF(LQ159="0-1",INDEX(Scrape!$N:$N,MATCH('HT 0-1'!KP159,Scrape!$B:$B,0)),"")</f>
        <v/>
      </c>
      <c r="LQ159">
        <f>INDEX(Scrape!$O:$O,MATCH('HT 0-1'!KP159,Scrape!$B:$B,0))</f>
        <v/>
      </c>
      <c r="LR159">
        <f>(1/LJ159)+(1/LI159)+(1/LH159)</f>
        <v/>
      </c>
      <c r="LS159">
        <f>(1/LG159)+(1/LF159)+(1/LE159)</f>
        <v/>
      </c>
      <c r="LT159" s="8">
        <f>IF(INDEX(#REF!,MATCH(KQ159,#REF!,0))=INDEX(#REF!,MATCH(KQ159,#REF!,0)),INDEX(#REF!,MATCH(KQ159,#REF!,0)),"ERROR")</f>
        <v/>
      </c>
      <c r="LU159" s="4">
        <f>IF(KR159="G",2,IF(KR159="R",0.5,IF(KR159="A",1)))</f>
        <v/>
      </c>
      <c r="LV159" s="4">
        <f>IF(KS159="G",0.5,IF(KS159="R",2,IF(KS159="A",1)))</f>
        <v/>
      </c>
      <c r="LW159" s="4">
        <f>IF(KT159="G",2,IF(KT159="R",0.5,IF(KT159="A",1)))</f>
        <v/>
      </c>
      <c r="LX159" s="4">
        <f>IF(KU159="G",0.5,IF(KU159="R",2,IF(KU159="A",1)))</f>
        <v/>
      </c>
      <c r="LY159" s="7">
        <f>(LK159*(LU159+LX159)+(LL159*(LU159+LX159)))</f>
        <v/>
      </c>
      <c r="LZ159" s="7">
        <f>(LN159*(LV159+LW159)+(LO159*(LV159+LW159)))</f>
        <v/>
      </c>
      <c r="MA159" s="11">
        <f>LY159-LZ159</f>
        <v/>
      </c>
      <c r="MB159" s="5">
        <f>MA159+2</f>
        <v/>
      </c>
      <c r="MC159" s="6">
        <f>MA159-2</f>
        <v/>
      </c>
      <c r="MD159" s="4">
        <f>LE159</f>
        <v/>
      </c>
      <c r="ME159" s="9">
        <f>IF(MD159=0,1000,MD159+0.75)</f>
        <v/>
      </c>
      <c r="MF159" s="10">
        <f>IF(MD159=0,0,MD159-0.75)</f>
        <v/>
      </c>
      <c r="MG159" s="4">
        <f>((LM159*(LU159+LX159))-((LP159*(LV159+LW159))))</f>
        <v/>
      </c>
      <c r="MH159" s="9">
        <f>MG159*1.2</f>
        <v/>
      </c>
      <c r="MI159" s="10">
        <f>MG159*0.8</f>
        <v/>
      </c>
      <c r="MJ159">
        <f>IFERROR(NX159,"")</f>
        <v/>
      </c>
      <c r="MK159">
        <f>IFERROR(NY159,"")</f>
        <v/>
      </c>
      <c r="ML159">
        <f>IFERROR(NZ159,"")</f>
        <v/>
      </c>
      <c r="MM159">
        <f>IFERROR(OA159,"")</f>
        <v/>
      </c>
      <c r="MN159">
        <f>IFERROR(OB159,"")</f>
        <v/>
      </c>
      <c r="MO159">
        <f>IFERROR(OC159,"")</f>
        <v/>
      </c>
      <c r="MP159" s="1">
        <f>COUNTIFS(#REF!,LT159,#REF!,1,#REF!,"&gt;="&amp;MC159,#REF!,"&lt;="&amp;MB159,#REF!,"&lt;="&amp;ME159,#REF!,"&gt;="&amp;MF159,#REF!,"="&amp;KV159,#REF!,"="&amp;KX159)</f>
        <v/>
      </c>
      <c r="MQ159" s="1">
        <f>COUNTIFS(#REF!,LT159,#REF!,0,#REF!,"&gt;="&amp;MC159,#REF!,"&lt;="&amp;MB159,#REF!,"&lt;="&amp;ME159,#REF!,"&gt;="&amp;MF159,#REF!,"="&amp;KV159,#REF!,"="&amp;KX159)</f>
        <v/>
      </c>
      <c r="MR159" s="1">
        <f>COUNTIFS(#REF!,LT159,#REF!,1,#REF!,"&gt;="&amp;MC159,#REF!,"&lt;="&amp;MB159,#REF!,"&lt;="&amp;ME159,#REF!,"&gt;="&amp;MF159,#REF!,"="&amp;KW159,#REF!,"="&amp;KY159)</f>
        <v/>
      </c>
      <c r="MS159" s="1">
        <f>COUNTIFS(#REF!,LT159,#REF!,0,#REF!,"&gt;="&amp;MC159,#REF!,"&lt;="&amp;MB159,#REF!,"&lt;="&amp;ME159,#REF!,"&gt;="&amp;MF159,#REF!,"="&amp;KW159,#REF!,"="&amp;KY159)</f>
        <v/>
      </c>
      <c r="MT159" s="1">
        <f>COUNTIFS(#REF!,LT159,#REF!,1,#REF!,"&gt;="&amp;MI159,#REF!,"&lt;="&amp;MH159,#REF!,"&lt;="&amp;ME159,#REF!,"&gt;="&amp;MF159)</f>
        <v/>
      </c>
      <c r="MU159" s="1">
        <f>COUNTIFS(#REF!,LT159,#REF!,0,#REF!,"&gt;="&amp;MI159,#REF!,"&lt;="&amp;MH159,#REF!,"&lt;="&amp;ME159,#REF!,"&gt;="&amp;MF159)</f>
        <v/>
      </c>
      <c r="MV159" s="1">
        <f>COUNTIFS(#REF!,LT159,#REF!,1,#REF!,"&gt;="&amp;MI159,#REF!,"&lt;="&amp;MH159,#REF!,"="&amp;KZ159,#REF!,"="&amp;LA159,#REF!,"&lt;="&amp;ME159,#REF!,"&gt;="&amp;MF159)</f>
        <v/>
      </c>
      <c r="MW159" s="1">
        <f>COUNTIFS(#REF!,LT159,#REF!,0,#REF!,"&gt;="&amp;MI159,#REF!,"&lt;="&amp;MH159,#REF!,"="&amp;KZ159,#REF!,"="&amp;LA159,#REF!,"&lt;="&amp;ME159,#REF!,"&gt;="&amp;MF159)</f>
        <v/>
      </c>
      <c r="MX159" s="1">
        <f>COUNTIFS(#REF!,LT159,#REF!,1,#REF!,"&gt;="&amp;MC159,#REF!,"&lt;="&amp;MB159,#REF!,"&lt;="&amp;ME159,#REF!,"&gt;="&amp;MF159)</f>
        <v/>
      </c>
      <c r="MY159" s="1">
        <f>COUNTIFS(#REF!,LT159,#REF!,0,#REF!,"&gt;="&amp;MC159,#REF!,"&lt;="&amp;MB159,#REF!,"&lt;="&amp;ME159,#REF!,"&gt;="&amp;MF159)</f>
        <v/>
      </c>
      <c r="MZ159" s="1">
        <f>COUNTIFS(#REF!,LT159,#REF!,1,#REF!,"&lt;="&amp;ME159,#REF!,"&gt;="&amp;MF159,#REF!,"="&amp;KV159,#REF!,"="&amp;KX159)</f>
        <v/>
      </c>
      <c r="NA159" s="1">
        <f>COUNTIFS(#REF!,LT159,#REF!,0,#REF!,"&lt;="&amp;ME159,#REF!,"&gt;="&amp;MF159,#REF!,"="&amp;KV159,#REF!,"="&amp;KX159)</f>
        <v/>
      </c>
      <c r="NB159" s="1">
        <f>COUNTIFS(#REF!,LT159,#REF!,1,#REF!,"&lt;="&amp;ME159,#REF!,"&gt;="&amp;MF159,#REF!,"="&amp;KW159,#REF!,"="&amp;KY159)</f>
        <v/>
      </c>
      <c r="NC159" s="1">
        <f>COUNTIFS(#REF!,LT159,#REF!,0,#REF!,"&lt;="&amp;ME159,#REF!,"&gt;="&amp;MF159,#REF!,"="&amp;KW159,#REF!,"="&amp;KY159)</f>
        <v/>
      </c>
      <c r="ND159" s="1">
        <f>MP159+MR159+MT159+MV159+MX159+MZ159+NB159</f>
        <v/>
      </c>
      <c r="NE159" s="1">
        <f>MQ159+MS159+MU159+MW159+MY159+NA159+NC159</f>
        <v/>
      </c>
      <c r="NF159" s="1">
        <f>ND159+NE159</f>
        <v/>
      </c>
      <c r="NG159" s="33">
        <f>ND159/(ND159+NE159)</f>
        <v/>
      </c>
      <c r="NH159" s="3">
        <f>1/NG159</f>
        <v/>
      </c>
      <c r="NI159" s="1">
        <f>LI159</f>
        <v/>
      </c>
      <c r="NJ159" s="79">
        <f>((1-NG159)*(1/(NI159-1))*0.98-(NG159*1))</f>
        <v/>
      </c>
      <c r="NK159" s="34">
        <f>IF(LR159&lt;0.9,0,IF(AND(LR159&gt;1.1),0,1))</f>
        <v/>
      </c>
      <c r="NL159" s="34">
        <f>IF(LS159&lt;0.9,0,IF(AND(LS159&gt;1.1),0,1))</f>
        <v/>
      </c>
      <c r="NM159" s="32">
        <f>IF(NF159&gt;99,1,0)</f>
        <v/>
      </c>
      <c r="NN159" s="32">
        <f>IF(NJ159&gt;0.0799,1,0)</f>
        <v/>
      </c>
      <c r="NO159" s="32">
        <f>IF(NJ159&gt;NQ159,1,0)</f>
        <v/>
      </c>
      <c r="NP159" s="32">
        <f>NM159+NN159+NO159+NK159+NL159</f>
        <v/>
      </c>
      <c r="NQ159" s="79">
        <f>(((100*NG159)*(NI159-1)*0.98)-((1-NG159)*100))/100</f>
        <v/>
      </c>
      <c r="NR159" s="34">
        <f>IF(LR159&lt;0.9,0,IF(AND(LR159&gt;1.1),0,1))</f>
        <v/>
      </c>
      <c r="NS159" s="34">
        <f>IF(LS159&lt;0.9,0,IF(AND(LS159&gt;1.1),0,1))</f>
        <v/>
      </c>
      <c r="NT159" s="32">
        <f>IF(NF159&gt;99,1,0)</f>
        <v/>
      </c>
      <c r="NU159" s="32">
        <f>IF(NQ159&gt;0.0799,1,0)</f>
        <v/>
      </c>
      <c r="NV159" s="32">
        <f>IF(NQ159&gt;NJ159,1,0)</f>
        <v/>
      </c>
      <c r="NW159" s="32">
        <f>NT159+NU159+NV159+NR159+NS159</f>
        <v/>
      </c>
      <c r="NX159">
        <f>IF(NP159=5,"LayAway0-1",IF(AND(NW159=5),"BackAway0-1",""))</f>
        <v/>
      </c>
      <c r="NY159">
        <f>IF(NP159=5,KO159,IF(AND(NW159=5),KO159,""))</f>
        <v/>
      </c>
      <c r="NZ159">
        <f>IF(NP159=5,"Match Odds",IF(AND(NW159=5),"Match Odds",""))</f>
        <v/>
      </c>
      <c r="OA159">
        <f>IF(NP159=5,KP159,IF(AND(NW159=5),KP159,""))</f>
        <v/>
      </c>
      <c r="OB159">
        <f>IF(NP159=5,"MATCH_ODDS",IF(AND(NW159=5),"MATCH_ODDS",""))</f>
        <v/>
      </c>
      <c r="OC159">
        <f>IF(NP159=5,"LAY",IF(AND(NW159=5),"BACK",""))</f>
        <v/>
      </c>
    </row>
    <row r="160" ht="16.5" customHeight="1" thickBot="1" thickTop="1">
      <c r="A160" s="2" t="n"/>
      <c r="KN160" s="1">
        <f>IF(INDEX(#REF!,MATCH('HT 0-1'!D160,#REF!,0))=INDEX(#REF!,MATCH('HT 0-1'!D160,#REF!,0)),INDEX(#REF!,MATCH('HT 0-1'!D160,#REF!,0)),"ERROR")</f>
        <v/>
      </c>
      <c r="KO160" s="1">
        <f>IF(INDEX(#REF!,MATCH('HT 0-1'!E160,#REF!,0))=INDEX(#REF!,MATCH('HT 0-1'!E160,#REF!,0)),INDEX(#REF!,MATCH('HT 0-1'!E160,#REF!,0)),"ERROR")</f>
        <v/>
      </c>
      <c r="KP160" s="1">
        <f>KN160&amp;" v "&amp;KO160</f>
        <v/>
      </c>
      <c r="KQ160">
        <f>B160&amp;"_"&amp;C160</f>
        <v/>
      </c>
      <c r="KR160" s="1">
        <f>IF((HW160/KK160)&lt;0.335,"G",IF((HW160/KK160)&gt;0.67,"R","A"))</f>
        <v/>
      </c>
      <c r="KS160" s="1">
        <f>IF((HX160/KK160)&lt;0.335,"G",IF((HX160/KK160)&gt;0.67,"R","A"))</f>
        <v/>
      </c>
      <c r="KT160" s="1">
        <f>IF((IH160/KK160)&lt;0.335,"G",IF((IH160/KK160)&gt;0.67,"R","A"))</f>
        <v/>
      </c>
      <c r="KU160" s="1">
        <f>IF((II160/KK160)&lt;0.335,"G",IF((II160/KK160)&gt;0.67,"R","A"))</f>
        <v/>
      </c>
      <c r="KV160" s="1">
        <f>IF((HZ160/KK160)&lt;0.335,"G",IF((HZ160/KK160)&gt;0.67,"R","A"))</f>
        <v/>
      </c>
      <c r="KW160" s="1">
        <f>IF((HY160/KK160)&lt;0.335,"G",IF((HY160/KK160)&gt;0.67,"R","A"))</f>
        <v/>
      </c>
      <c r="KX160" s="1">
        <f>IF((IK160/KK160)&lt;0.335,"G",IF((IK160/KK160)&gt;0.67,"R","A"))</f>
        <v/>
      </c>
      <c r="KY160" s="1">
        <f>IF((IJ160/KK160)&lt;0.335,"G",IF((IJ160/KK160)&gt;0.67,"R","A"))</f>
        <v/>
      </c>
      <c r="KZ160" s="1">
        <f>IF((HQ160/KK160)&lt;0.335,"G",IF((HQ160/KK160)&gt;0.67,"R","A"))</f>
        <v/>
      </c>
      <c r="LA160" s="1">
        <f>IF((IB160/KK160)&lt;0.335,"G",IF((IB160/KK160)&gt;0.67,"R","A"))</f>
        <v/>
      </c>
      <c r="LB160">
        <f>IF(LQ160="0-1",INDEX(Scrape!#REF!,MATCH('HT 0-1'!KP160,Scrape!$B:$B,0)),"")</f>
        <v/>
      </c>
      <c r="LC160">
        <f>IF(LQ160="0-1",INDEX(Scrape!$A:$A,MATCH('HT 0-1'!KP160,Scrape!$B:$B,0)),"")</f>
        <v/>
      </c>
      <c r="LD160">
        <f>IF(LQ160="0-1",INDEX(Scrape!$B:$B,MATCH('HT 0-1'!KP160,Scrape!$B:$B,0)),"")</f>
        <v/>
      </c>
      <c r="LE160">
        <f>IF(LQ160="0-1",INDEX(Scrape!$C:$C,MATCH('HT 0-1'!KP160,Scrape!$B:$B,0)),"")</f>
        <v/>
      </c>
      <c r="LF160">
        <f>IF(LQ160="0-1",INDEX(Scrape!$D:$D,MATCH('HT 0-1'!KP160,Scrape!$B:$B,0)),"")</f>
        <v/>
      </c>
      <c r="LG160">
        <f>IF(LQ160="0-1",INDEX(Scrape!$E:$E,MATCH('HT 0-1'!KP160,Scrape!$B:$B,0)),"")</f>
        <v/>
      </c>
      <c r="LH160">
        <f>IF(LQ160="0-1",INDEX(Scrape!$F:$F,MATCH('HT 0-1'!KP160,Scrape!$B:$B,0)),"")</f>
        <v/>
      </c>
      <c r="LI160">
        <f>IF(LQ160="0-1",INDEX(Scrape!$G:$G,MATCH('HT 0-1'!KP160,Scrape!$B:$B,0)),"")</f>
        <v/>
      </c>
      <c r="LJ160">
        <f>IF(LQ160="0-1",INDEX(Scrape!$H:$H,MATCH('HT 0-1'!KP160,Scrape!$B:$B,0)),"")</f>
        <v/>
      </c>
      <c r="LK160">
        <f>IF(LQ160="0-1",INDEX(Scrape!$I:$I,MATCH('HT 0-1'!KP160,Scrape!$B:$B,0)),"")</f>
        <v/>
      </c>
      <c r="LL160">
        <f>IF(LQ160="0-1",INDEX(Scrape!$J:$J,MATCH('HT 0-1'!KP160,Scrape!$B:$B,0)),"")</f>
        <v/>
      </c>
      <c r="LM160">
        <f>IF(LQ160="0-1",INDEX(Scrape!$K:$K,MATCH('HT 0-1'!KP160,Scrape!$B:$B,0)),"")</f>
        <v/>
      </c>
      <c r="LN160">
        <f>IF(LQ160="0-1",INDEX(Scrape!$L:$L,MATCH('HT 0-1'!KP160,Scrape!$B:$B,0)),"")</f>
        <v/>
      </c>
      <c r="LO160">
        <f>IF(LQ160="0-1",INDEX(Scrape!$M:$M,MATCH('HT 0-1'!KP160,Scrape!$B:$B,0)),"")</f>
        <v/>
      </c>
      <c r="LP160">
        <f>IF(LQ160="0-1",INDEX(Scrape!$N:$N,MATCH('HT 0-1'!KP160,Scrape!$B:$B,0)),"")</f>
        <v/>
      </c>
      <c r="LQ160">
        <f>INDEX(Scrape!$O:$O,MATCH('HT 0-1'!KP160,Scrape!$B:$B,0))</f>
        <v/>
      </c>
      <c r="LR160">
        <f>(1/LJ160)+(1/LI160)+(1/LH160)</f>
        <v/>
      </c>
      <c r="LS160">
        <f>(1/LG160)+(1/LF160)+(1/LE160)</f>
        <v/>
      </c>
      <c r="LT160" s="8">
        <f>IF(INDEX(#REF!,MATCH(KQ160,#REF!,0))=INDEX(#REF!,MATCH(KQ160,#REF!,0)),INDEX(#REF!,MATCH(KQ160,#REF!,0)),"ERROR")</f>
        <v/>
      </c>
      <c r="LU160" s="4">
        <f>IF(KR160="G",2,IF(KR160="R",0.5,IF(KR160="A",1)))</f>
        <v/>
      </c>
      <c r="LV160" s="4">
        <f>IF(KS160="G",0.5,IF(KS160="R",2,IF(KS160="A",1)))</f>
        <v/>
      </c>
      <c r="LW160" s="4">
        <f>IF(KT160="G",2,IF(KT160="R",0.5,IF(KT160="A",1)))</f>
        <v/>
      </c>
      <c r="LX160" s="4">
        <f>IF(KU160="G",0.5,IF(KU160="R",2,IF(KU160="A",1)))</f>
        <v/>
      </c>
      <c r="LY160" s="7">
        <f>(LK160*(LU160+LX160)+(LL160*(LU160+LX160)))</f>
        <v/>
      </c>
      <c r="LZ160" s="7">
        <f>(LN160*(LV160+LW160)+(LO160*(LV160+LW160)))</f>
        <v/>
      </c>
      <c r="MA160" s="11">
        <f>LY160-LZ160</f>
        <v/>
      </c>
      <c r="MB160" s="5">
        <f>MA160+2</f>
        <v/>
      </c>
      <c r="MC160" s="6">
        <f>MA160-2</f>
        <v/>
      </c>
      <c r="MD160" s="4">
        <f>LE160</f>
        <v/>
      </c>
      <c r="ME160" s="9">
        <f>IF(MD160=0,1000,MD160+0.75)</f>
        <v/>
      </c>
      <c r="MF160" s="10">
        <f>IF(MD160=0,0,MD160-0.75)</f>
        <v/>
      </c>
      <c r="MG160" s="4">
        <f>((LM160*(LU160+LX160))-((LP160*(LV160+LW160))))</f>
        <v/>
      </c>
      <c r="MH160" s="9">
        <f>MG160*1.2</f>
        <v/>
      </c>
      <c r="MI160" s="10">
        <f>MG160*0.8</f>
        <v/>
      </c>
      <c r="MJ160">
        <f>IFERROR(NX160,"")</f>
        <v/>
      </c>
      <c r="MK160">
        <f>IFERROR(NY160,"")</f>
        <v/>
      </c>
      <c r="ML160">
        <f>IFERROR(NZ160,"")</f>
        <v/>
      </c>
      <c r="MM160">
        <f>IFERROR(OA160,"")</f>
        <v/>
      </c>
      <c r="MN160">
        <f>IFERROR(OB160,"")</f>
        <v/>
      </c>
      <c r="MO160">
        <f>IFERROR(OC160,"")</f>
        <v/>
      </c>
      <c r="MP160" s="1">
        <f>COUNTIFS(#REF!,LT160,#REF!,1,#REF!,"&gt;="&amp;MC160,#REF!,"&lt;="&amp;MB160,#REF!,"&lt;="&amp;ME160,#REF!,"&gt;="&amp;MF160,#REF!,"="&amp;KV160,#REF!,"="&amp;KX160)</f>
        <v/>
      </c>
      <c r="MQ160" s="1">
        <f>COUNTIFS(#REF!,LT160,#REF!,0,#REF!,"&gt;="&amp;MC160,#REF!,"&lt;="&amp;MB160,#REF!,"&lt;="&amp;ME160,#REF!,"&gt;="&amp;MF160,#REF!,"="&amp;KV160,#REF!,"="&amp;KX160)</f>
        <v/>
      </c>
      <c r="MR160" s="1">
        <f>COUNTIFS(#REF!,LT160,#REF!,1,#REF!,"&gt;="&amp;MC160,#REF!,"&lt;="&amp;MB160,#REF!,"&lt;="&amp;ME160,#REF!,"&gt;="&amp;MF160,#REF!,"="&amp;KW160,#REF!,"="&amp;KY160)</f>
        <v/>
      </c>
      <c r="MS160" s="1">
        <f>COUNTIFS(#REF!,LT160,#REF!,0,#REF!,"&gt;="&amp;MC160,#REF!,"&lt;="&amp;MB160,#REF!,"&lt;="&amp;ME160,#REF!,"&gt;="&amp;MF160,#REF!,"="&amp;KW160,#REF!,"="&amp;KY160)</f>
        <v/>
      </c>
      <c r="MT160" s="1">
        <f>COUNTIFS(#REF!,LT160,#REF!,1,#REF!,"&gt;="&amp;MI160,#REF!,"&lt;="&amp;MH160,#REF!,"&lt;="&amp;ME160,#REF!,"&gt;="&amp;MF160)</f>
        <v/>
      </c>
      <c r="MU160" s="1">
        <f>COUNTIFS(#REF!,LT160,#REF!,0,#REF!,"&gt;="&amp;MI160,#REF!,"&lt;="&amp;MH160,#REF!,"&lt;="&amp;ME160,#REF!,"&gt;="&amp;MF160)</f>
        <v/>
      </c>
      <c r="MV160" s="1">
        <f>COUNTIFS(#REF!,LT160,#REF!,1,#REF!,"&gt;="&amp;MI160,#REF!,"&lt;="&amp;MH160,#REF!,"="&amp;KZ160,#REF!,"="&amp;LA160,#REF!,"&lt;="&amp;ME160,#REF!,"&gt;="&amp;MF160)</f>
        <v/>
      </c>
      <c r="MW160" s="1">
        <f>COUNTIFS(#REF!,LT160,#REF!,0,#REF!,"&gt;="&amp;MI160,#REF!,"&lt;="&amp;MH160,#REF!,"="&amp;KZ160,#REF!,"="&amp;LA160,#REF!,"&lt;="&amp;ME160,#REF!,"&gt;="&amp;MF160)</f>
        <v/>
      </c>
      <c r="MX160" s="1">
        <f>COUNTIFS(#REF!,LT160,#REF!,1,#REF!,"&gt;="&amp;MC160,#REF!,"&lt;="&amp;MB160,#REF!,"&lt;="&amp;ME160,#REF!,"&gt;="&amp;MF160)</f>
        <v/>
      </c>
      <c r="MY160" s="1">
        <f>COUNTIFS(#REF!,LT160,#REF!,0,#REF!,"&gt;="&amp;MC160,#REF!,"&lt;="&amp;MB160,#REF!,"&lt;="&amp;ME160,#REF!,"&gt;="&amp;MF160)</f>
        <v/>
      </c>
      <c r="MZ160" s="1">
        <f>COUNTIFS(#REF!,LT160,#REF!,1,#REF!,"&lt;="&amp;ME160,#REF!,"&gt;="&amp;MF160,#REF!,"="&amp;KV160,#REF!,"="&amp;KX160)</f>
        <v/>
      </c>
      <c r="NA160" s="1">
        <f>COUNTIFS(#REF!,LT160,#REF!,0,#REF!,"&lt;="&amp;ME160,#REF!,"&gt;="&amp;MF160,#REF!,"="&amp;KV160,#REF!,"="&amp;KX160)</f>
        <v/>
      </c>
      <c r="NB160" s="1">
        <f>COUNTIFS(#REF!,LT160,#REF!,1,#REF!,"&lt;="&amp;ME160,#REF!,"&gt;="&amp;MF160,#REF!,"="&amp;KW160,#REF!,"="&amp;KY160)</f>
        <v/>
      </c>
      <c r="NC160" s="1">
        <f>COUNTIFS(#REF!,LT160,#REF!,0,#REF!,"&lt;="&amp;ME160,#REF!,"&gt;="&amp;MF160,#REF!,"="&amp;KW160,#REF!,"="&amp;KY160)</f>
        <v/>
      </c>
      <c r="ND160" s="1">
        <f>MP160+MR160+MT160+MV160+MX160+MZ160+NB160</f>
        <v/>
      </c>
      <c r="NE160" s="1">
        <f>MQ160+MS160+MU160+MW160+MY160+NA160+NC160</f>
        <v/>
      </c>
      <c r="NF160" s="1">
        <f>ND160+NE160</f>
        <v/>
      </c>
      <c r="NG160" s="33">
        <f>ND160/(ND160+NE160)</f>
        <v/>
      </c>
      <c r="NH160" s="3">
        <f>1/NG160</f>
        <v/>
      </c>
      <c r="NI160" s="1">
        <f>LI160</f>
        <v/>
      </c>
      <c r="NJ160" s="79">
        <f>((1-NG160)*(1/(NI160-1))*0.98-(NG160*1))</f>
        <v/>
      </c>
      <c r="NK160" s="34">
        <f>IF(LR160&lt;0.9,0,IF(AND(LR160&gt;1.1),0,1))</f>
        <v/>
      </c>
      <c r="NL160" s="34">
        <f>IF(LS160&lt;0.9,0,IF(AND(LS160&gt;1.1),0,1))</f>
        <v/>
      </c>
      <c r="NM160" s="32">
        <f>IF(NF160&gt;99,1,0)</f>
        <v/>
      </c>
      <c r="NN160" s="32">
        <f>IF(NJ160&gt;0.0799,1,0)</f>
        <v/>
      </c>
      <c r="NO160" s="32">
        <f>IF(NJ160&gt;NQ160,1,0)</f>
        <v/>
      </c>
      <c r="NP160" s="32">
        <f>NM160+NN160+NO160+NK160+NL160</f>
        <v/>
      </c>
      <c r="NQ160" s="79">
        <f>(((100*NG160)*(NI160-1)*0.98)-((1-NG160)*100))/100</f>
        <v/>
      </c>
      <c r="NR160" s="34">
        <f>IF(LR160&lt;0.9,0,IF(AND(LR160&gt;1.1),0,1))</f>
        <v/>
      </c>
      <c r="NS160" s="34">
        <f>IF(LS160&lt;0.9,0,IF(AND(LS160&gt;1.1),0,1))</f>
        <v/>
      </c>
      <c r="NT160" s="32">
        <f>IF(NF160&gt;99,1,0)</f>
        <v/>
      </c>
      <c r="NU160" s="32">
        <f>IF(NQ160&gt;0.0799,1,0)</f>
        <v/>
      </c>
      <c r="NV160" s="32">
        <f>IF(NQ160&gt;NJ160,1,0)</f>
        <v/>
      </c>
      <c r="NW160" s="32">
        <f>NT160+NU160+NV160+NR160+NS160</f>
        <v/>
      </c>
      <c r="NX160">
        <f>IF(NP160=5,"LayAway0-1",IF(AND(NW160=5),"BackAway0-1",""))</f>
        <v/>
      </c>
      <c r="NY160">
        <f>IF(NP160=5,KO160,IF(AND(NW160=5),KO160,""))</f>
        <v/>
      </c>
      <c r="NZ160">
        <f>IF(NP160=5,"Match Odds",IF(AND(NW160=5),"Match Odds",""))</f>
        <v/>
      </c>
      <c r="OA160">
        <f>IF(NP160=5,KP160,IF(AND(NW160=5),KP160,""))</f>
        <v/>
      </c>
      <c r="OB160">
        <f>IF(NP160=5,"MATCH_ODDS",IF(AND(NW160=5),"MATCH_ODDS",""))</f>
        <v/>
      </c>
      <c r="OC160">
        <f>IF(NP160=5,"LAY",IF(AND(NW160=5),"BACK",""))</f>
        <v/>
      </c>
    </row>
    <row r="161" ht="16.5" customHeight="1" thickBot="1" thickTop="1">
      <c r="A161" s="2" t="n"/>
      <c r="KN161" s="1">
        <f>IF(INDEX(#REF!,MATCH('HT 0-1'!D161,#REF!,0))=INDEX(#REF!,MATCH('HT 0-1'!D161,#REF!,0)),INDEX(#REF!,MATCH('HT 0-1'!D161,#REF!,0)),"ERROR")</f>
        <v/>
      </c>
      <c r="KO161" s="1">
        <f>IF(INDEX(#REF!,MATCH('HT 0-1'!E161,#REF!,0))=INDEX(#REF!,MATCH('HT 0-1'!E161,#REF!,0)),INDEX(#REF!,MATCH('HT 0-1'!E161,#REF!,0)),"ERROR")</f>
        <v/>
      </c>
      <c r="KP161" s="1">
        <f>KN161&amp;" v "&amp;KO161</f>
        <v/>
      </c>
      <c r="KQ161">
        <f>B161&amp;"_"&amp;C161</f>
        <v/>
      </c>
      <c r="KR161" s="1">
        <f>IF((HW161/KK161)&lt;0.335,"G",IF((HW161/KK161)&gt;0.67,"R","A"))</f>
        <v/>
      </c>
      <c r="KS161" s="1">
        <f>IF((HX161/KK161)&lt;0.335,"G",IF((HX161/KK161)&gt;0.67,"R","A"))</f>
        <v/>
      </c>
      <c r="KT161" s="1">
        <f>IF((IH161/KK161)&lt;0.335,"G",IF((IH161/KK161)&gt;0.67,"R","A"))</f>
        <v/>
      </c>
      <c r="KU161" s="1">
        <f>IF((II161/KK161)&lt;0.335,"G",IF((II161/KK161)&gt;0.67,"R","A"))</f>
        <v/>
      </c>
      <c r="KV161" s="1">
        <f>IF((HZ161/KK161)&lt;0.335,"G",IF((HZ161/KK161)&gt;0.67,"R","A"))</f>
        <v/>
      </c>
      <c r="KW161" s="1">
        <f>IF((HY161/KK161)&lt;0.335,"G",IF((HY161/KK161)&gt;0.67,"R","A"))</f>
        <v/>
      </c>
      <c r="KX161" s="1">
        <f>IF((IK161/KK161)&lt;0.335,"G",IF((IK161/KK161)&gt;0.67,"R","A"))</f>
        <v/>
      </c>
      <c r="KY161" s="1">
        <f>IF((IJ161/KK161)&lt;0.335,"G",IF((IJ161/KK161)&gt;0.67,"R","A"))</f>
        <v/>
      </c>
      <c r="KZ161" s="1">
        <f>IF((HQ161/KK161)&lt;0.335,"G",IF((HQ161/KK161)&gt;0.67,"R","A"))</f>
        <v/>
      </c>
      <c r="LA161" s="1">
        <f>IF((IB161/KK161)&lt;0.335,"G",IF((IB161/KK161)&gt;0.67,"R","A"))</f>
        <v/>
      </c>
      <c r="LB161">
        <f>IF(LQ161="0-1",INDEX(Scrape!#REF!,MATCH('HT 0-1'!KP161,Scrape!$B:$B,0)),"")</f>
        <v/>
      </c>
      <c r="LC161">
        <f>IF(LQ161="0-1",INDEX(Scrape!$A:$A,MATCH('HT 0-1'!KP161,Scrape!$B:$B,0)),"")</f>
        <v/>
      </c>
      <c r="LD161">
        <f>IF(LQ161="0-1",INDEX(Scrape!$B:$B,MATCH('HT 0-1'!KP161,Scrape!$B:$B,0)),"")</f>
        <v/>
      </c>
      <c r="LE161">
        <f>IF(LQ161="0-1",INDEX(Scrape!$C:$C,MATCH('HT 0-1'!KP161,Scrape!$B:$B,0)),"")</f>
        <v/>
      </c>
      <c r="LF161">
        <f>IF(LQ161="0-1",INDEX(Scrape!$D:$D,MATCH('HT 0-1'!KP161,Scrape!$B:$B,0)),"")</f>
        <v/>
      </c>
      <c r="LG161">
        <f>IF(LQ161="0-1",INDEX(Scrape!$E:$E,MATCH('HT 0-1'!KP161,Scrape!$B:$B,0)),"")</f>
        <v/>
      </c>
      <c r="LH161">
        <f>IF(LQ161="0-1",INDEX(Scrape!$F:$F,MATCH('HT 0-1'!KP161,Scrape!$B:$B,0)),"")</f>
        <v/>
      </c>
      <c r="LI161">
        <f>IF(LQ161="0-1",INDEX(Scrape!$G:$G,MATCH('HT 0-1'!KP161,Scrape!$B:$B,0)),"")</f>
        <v/>
      </c>
      <c r="LJ161">
        <f>IF(LQ161="0-1",INDEX(Scrape!$H:$H,MATCH('HT 0-1'!KP161,Scrape!$B:$B,0)),"")</f>
        <v/>
      </c>
      <c r="LK161">
        <f>IF(LQ161="0-1",INDEX(Scrape!$I:$I,MATCH('HT 0-1'!KP161,Scrape!$B:$B,0)),"")</f>
        <v/>
      </c>
      <c r="LL161">
        <f>IF(LQ161="0-1",INDEX(Scrape!$J:$J,MATCH('HT 0-1'!KP161,Scrape!$B:$B,0)),"")</f>
        <v/>
      </c>
      <c r="LM161">
        <f>IF(LQ161="0-1",INDEX(Scrape!$K:$K,MATCH('HT 0-1'!KP161,Scrape!$B:$B,0)),"")</f>
        <v/>
      </c>
      <c r="LN161">
        <f>IF(LQ161="0-1",INDEX(Scrape!$L:$L,MATCH('HT 0-1'!KP161,Scrape!$B:$B,0)),"")</f>
        <v/>
      </c>
      <c r="LO161">
        <f>IF(LQ161="0-1",INDEX(Scrape!$M:$M,MATCH('HT 0-1'!KP161,Scrape!$B:$B,0)),"")</f>
        <v/>
      </c>
      <c r="LP161">
        <f>IF(LQ161="0-1",INDEX(Scrape!$N:$N,MATCH('HT 0-1'!KP161,Scrape!$B:$B,0)),"")</f>
        <v/>
      </c>
      <c r="LQ161">
        <f>INDEX(Scrape!$O:$O,MATCH('HT 0-1'!KP161,Scrape!$B:$B,0))</f>
        <v/>
      </c>
      <c r="LR161">
        <f>(1/LJ161)+(1/LI161)+(1/LH161)</f>
        <v/>
      </c>
      <c r="LS161">
        <f>(1/LG161)+(1/LF161)+(1/LE161)</f>
        <v/>
      </c>
      <c r="LT161" s="8">
        <f>IF(INDEX(#REF!,MATCH(KQ161,#REF!,0))=INDEX(#REF!,MATCH(KQ161,#REF!,0)),INDEX(#REF!,MATCH(KQ161,#REF!,0)),"ERROR")</f>
        <v/>
      </c>
      <c r="LU161" s="4">
        <f>IF(KR161="G",2,IF(KR161="R",0.5,IF(KR161="A",1)))</f>
        <v/>
      </c>
      <c r="LV161" s="4">
        <f>IF(KS161="G",0.5,IF(KS161="R",2,IF(KS161="A",1)))</f>
        <v/>
      </c>
      <c r="LW161" s="4">
        <f>IF(KT161="G",2,IF(KT161="R",0.5,IF(KT161="A",1)))</f>
        <v/>
      </c>
      <c r="LX161" s="4">
        <f>IF(KU161="G",0.5,IF(KU161="R",2,IF(KU161="A",1)))</f>
        <v/>
      </c>
      <c r="LY161" s="7">
        <f>(LK161*(LU161+LX161)+(LL161*(LU161+LX161)))</f>
        <v/>
      </c>
      <c r="LZ161" s="7">
        <f>(LN161*(LV161+LW161)+(LO161*(LV161+LW161)))</f>
        <v/>
      </c>
      <c r="MA161" s="11">
        <f>LY161-LZ161</f>
        <v/>
      </c>
      <c r="MB161" s="5">
        <f>MA161+2</f>
        <v/>
      </c>
      <c r="MC161" s="6">
        <f>MA161-2</f>
        <v/>
      </c>
      <c r="MD161" s="4">
        <f>LE161</f>
        <v/>
      </c>
      <c r="ME161" s="9">
        <f>IF(MD161=0,1000,MD161+0.75)</f>
        <v/>
      </c>
      <c r="MF161" s="10">
        <f>IF(MD161=0,0,MD161-0.75)</f>
        <v/>
      </c>
      <c r="MG161" s="4">
        <f>((LM161*(LU161+LX161))-((LP161*(LV161+LW161))))</f>
        <v/>
      </c>
      <c r="MH161" s="9">
        <f>MG161*1.2</f>
        <v/>
      </c>
      <c r="MI161" s="10">
        <f>MG161*0.8</f>
        <v/>
      </c>
      <c r="MJ161">
        <f>IFERROR(NX161,"")</f>
        <v/>
      </c>
      <c r="MK161">
        <f>IFERROR(NY161,"")</f>
        <v/>
      </c>
      <c r="ML161">
        <f>IFERROR(NZ161,"")</f>
        <v/>
      </c>
      <c r="MM161">
        <f>IFERROR(OA161,"")</f>
        <v/>
      </c>
      <c r="MN161">
        <f>IFERROR(OB161,"")</f>
        <v/>
      </c>
      <c r="MO161">
        <f>IFERROR(OC161,"")</f>
        <v/>
      </c>
      <c r="MP161" s="1">
        <f>COUNTIFS(#REF!,LT161,#REF!,1,#REF!,"&gt;="&amp;MC161,#REF!,"&lt;="&amp;MB161,#REF!,"&lt;="&amp;ME161,#REF!,"&gt;="&amp;MF161,#REF!,"="&amp;KV161,#REF!,"="&amp;KX161)</f>
        <v/>
      </c>
      <c r="MQ161" s="1">
        <f>COUNTIFS(#REF!,LT161,#REF!,0,#REF!,"&gt;="&amp;MC161,#REF!,"&lt;="&amp;MB161,#REF!,"&lt;="&amp;ME161,#REF!,"&gt;="&amp;MF161,#REF!,"="&amp;KV161,#REF!,"="&amp;KX161)</f>
        <v/>
      </c>
      <c r="MR161" s="1">
        <f>COUNTIFS(#REF!,LT161,#REF!,1,#REF!,"&gt;="&amp;MC161,#REF!,"&lt;="&amp;MB161,#REF!,"&lt;="&amp;ME161,#REF!,"&gt;="&amp;MF161,#REF!,"="&amp;KW161,#REF!,"="&amp;KY161)</f>
        <v/>
      </c>
      <c r="MS161" s="1">
        <f>COUNTIFS(#REF!,LT161,#REF!,0,#REF!,"&gt;="&amp;MC161,#REF!,"&lt;="&amp;MB161,#REF!,"&lt;="&amp;ME161,#REF!,"&gt;="&amp;MF161,#REF!,"="&amp;KW161,#REF!,"="&amp;KY161)</f>
        <v/>
      </c>
      <c r="MT161" s="1">
        <f>COUNTIFS(#REF!,LT161,#REF!,1,#REF!,"&gt;="&amp;MI161,#REF!,"&lt;="&amp;MH161,#REF!,"&lt;="&amp;ME161,#REF!,"&gt;="&amp;MF161)</f>
        <v/>
      </c>
      <c r="MU161" s="1">
        <f>COUNTIFS(#REF!,LT161,#REF!,0,#REF!,"&gt;="&amp;MI161,#REF!,"&lt;="&amp;MH161,#REF!,"&lt;="&amp;ME161,#REF!,"&gt;="&amp;MF161)</f>
        <v/>
      </c>
      <c r="MV161" s="1">
        <f>COUNTIFS(#REF!,LT161,#REF!,1,#REF!,"&gt;="&amp;MI161,#REF!,"&lt;="&amp;MH161,#REF!,"="&amp;KZ161,#REF!,"="&amp;LA161,#REF!,"&lt;="&amp;ME161,#REF!,"&gt;="&amp;MF161)</f>
        <v/>
      </c>
      <c r="MW161" s="1">
        <f>COUNTIFS(#REF!,LT161,#REF!,0,#REF!,"&gt;="&amp;MI161,#REF!,"&lt;="&amp;MH161,#REF!,"="&amp;KZ161,#REF!,"="&amp;LA161,#REF!,"&lt;="&amp;ME161,#REF!,"&gt;="&amp;MF161)</f>
        <v/>
      </c>
      <c r="MX161" s="1">
        <f>COUNTIFS(#REF!,LT161,#REF!,1,#REF!,"&gt;="&amp;MC161,#REF!,"&lt;="&amp;MB161,#REF!,"&lt;="&amp;ME161,#REF!,"&gt;="&amp;MF161)</f>
        <v/>
      </c>
      <c r="MY161" s="1">
        <f>COUNTIFS(#REF!,LT161,#REF!,0,#REF!,"&gt;="&amp;MC161,#REF!,"&lt;="&amp;MB161,#REF!,"&lt;="&amp;ME161,#REF!,"&gt;="&amp;MF161)</f>
        <v/>
      </c>
      <c r="MZ161" s="1">
        <f>COUNTIFS(#REF!,LT161,#REF!,1,#REF!,"&lt;="&amp;ME161,#REF!,"&gt;="&amp;MF161,#REF!,"="&amp;KV161,#REF!,"="&amp;KX161)</f>
        <v/>
      </c>
      <c r="NA161" s="1">
        <f>COUNTIFS(#REF!,LT161,#REF!,0,#REF!,"&lt;="&amp;ME161,#REF!,"&gt;="&amp;MF161,#REF!,"="&amp;KV161,#REF!,"="&amp;KX161)</f>
        <v/>
      </c>
      <c r="NB161" s="1">
        <f>COUNTIFS(#REF!,LT161,#REF!,1,#REF!,"&lt;="&amp;ME161,#REF!,"&gt;="&amp;MF161,#REF!,"="&amp;KW161,#REF!,"="&amp;KY161)</f>
        <v/>
      </c>
      <c r="NC161" s="1">
        <f>COUNTIFS(#REF!,LT161,#REF!,0,#REF!,"&lt;="&amp;ME161,#REF!,"&gt;="&amp;MF161,#REF!,"="&amp;KW161,#REF!,"="&amp;KY161)</f>
        <v/>
      </c>
      <c r="ND161" s="1">
        <f>MP161+MR161+MT161+MV161+MX161+MZ161+NB161</f>
        <v/>
      </c>
      <c r="NE161" s="1">
        <f>MQ161+MS161+MU161+MW161+MY161+NA161+NC161</f>
        <v/>
      </c>
      <c r="NF161" s="1">
        <f>ND161+NE161</f>
        <v/>
      </c>
      <c r="NG161" s="33">
        <f>ND161/(ND161+NE161)</f>
        <v/>
      </c>
      <c r="NH161" s="3">
        <f>1/NG161</f>
        <v/>
      </c>
      <c r="NI161" s="1">
        <f>LI161</f>
        <v/>
      </c>
      <c r="NJ161" s="79">
        <f>((1-NG161)*(1/(NI161-1))*0.98-(NG161*1))</f>
        <v/>
      </c>
      <c r="NK161" s="34">
        <f>IF(LR161&lt;0.9,0,IF(AND(LR161&gt;1.1),0,1))</f>
        <v/>
      </c>
      <c r="NL161" s="34">
        <f>IF(LS161&lt;0.9,0,IF(AND(LS161&gt;1.1),0,1))</f>
        <v/>
      </c>
      <c r="NM161" s="32">
        <f>IF(NF161&gt;99,1,0)</f>
        <v/>
      </c>
      <c r="NN161" s="32">
        <f>IF(NJ161&gt;0.0799,1,0)</f>
        <v/>
      </c>
      <c r="NO161" s="32">
        <f>IF(NJ161&gt;NQ161,1,0)</f>
        <v/>
      </c>
      <c r="NP161" s="32">
        <f>NM161+NN161+NO161+NK161+NL161</f>
        <v/>
      </c>
      <c r="NQ161" s="79">
        <f>(((100*NG161)*(NI161-1)*0.98)-((1-NG161)*100))/100</f>
        <v/>
      </c>
      <c r="NR161" s="34">
        <f>IF(LR161&lt;0.9,0,IF(AND(LR161&gt;1.1),0,1))</f>
        <v/>
      </c>
      <c r="NS161" s="34">
        <f>IF(LS161&lt;0.9,0,IF(AND(LS161&gt;1.1),0,1))</f>
        <v/>
      </c>
      <c r="NT161" s="32">
        <f>IF(NF161&gt;99,1,0)</f>
        <v/>
      </c>
      <c r="NU161" s="32">
        <f>IF(NQ161&gt;0.0799,1,0)</f>
        <v/>
      </c>
      <c r="NV161" s="32">
        <f>IF(NQ161&gt;NJ161,1,0)</f>
        <v/>
      </c>
      <c r="NW161" s="32">
        <f>NT161+NU161+NV161+NR161+NS161</f>
        <v/>
      </c>
      <c r="NX161">
        <f>IF(NP161=5,"LayAway0-1",IF(AND(NW161=5),"BackAway0-1",""))</f>
        <v/>
      </c>
      <c r="NY161">
        <f>IF(NP161=5,KO161,IF(AND(NW161=5),KO161,""))</f>
        <v/>
      </c>
      <c r="NZ161">
        <f>IF(NP161=5,"Match Odds",IF(AND(NW161=5),"Match Odds",""))</f>
        <v/>
      </c>
      <c r="OA161">
        <f>IF(NP161=5,KP161,IF(AND(NW161=5),KP161,""))</f>
        <v/>
      </c>
      <c r="OB161">
        <f>IF(NP161=5,"MATCH_ODDS",IF(AND(NW161=5),"MATCH_ODDS",""))</f>
        <v/>
      </c>
      <c r="OC161">
        <f>IF(NP161=5,"LAY",IF(AND(NW161=5),"BACK",""))</f>
        <v/>
      </c>
    </row>
    <row r="162" ht="16.5" customHeight="1" thickBot="1" thickTop="1">
      <c r="A162" s="2" t="n"/>
      <c r="KN162" s="1">
        <f>IF(INDEX(#REF!,MATCH('HT 0-1'!D162,#REF!,0))=INDEX(#REF!,MATCH('HT 0-1'!D162,#REF!,0)),INDEX(#REF!,MATCH('HT 0-1'!D162,#REF!,0)),"ERROR")</f>
        <v/>
      </c>
      <c r="KO162" s="1">
        <f>IF(INDEX(#REF!,MATCH('HT 0-1'!E162,#REF!,0))=INDEX(#REF!,MATCH('HT 0-1'!E162,#REF!,0)),INDEX(#REF!,MATCH('HT 0-1'!E162,#REF!,0)),"ERROR")</f>
        <v/>
      </c>
      <c r="KP162" s="1">
        <f>KN162&amp;" v "&amp;KO162</f>
        <v/>
      </c>
      <c r="KQ162">
        <f>B162&amp;"_"&amp;C162</f>
        <v/>
      </c>
      <c r="KR162" s="1">
        <f>IF((HW162/KK162)&lt;0.335,"G",IF((HW162/KK162)&gt;0.67,"R","A"))</f>
        <v/>
      </c>
      <c r="KS162" s="1">
        <f>IF((HX162/KK162)&lt;0.335,"G",IF((HX162/KK162)&gt;0.67,"R","A"))</f>
        <v/>
      </c>
      <c r="KT162" s="1">
        <f>IF((IH162/KK162)&lt;0.335,"G",IF((IH162/KK162)&gt;0.67,"R","A"))</f>
        <v/>
      </c>
      <c r="KU162" s="1">
        <f>IF((II162/KK162)&lt;0.335,"G",IF((II162/KK162)&gt;0.67,"R","A"))</f>
        <v/>
      </c>
      <c r="KV162" s="1">
        <f>IF((HZ162/KK162)&lt;0.335,"G",IF((HZ162/KK162)&gt;0.67,"R","A"))</f>
        <v/>
      </c>
      <c r="KW162" s="1">
        <f>IF((HY162/KK162)&lt;0.335,"G",IF((HY162/KK162)&gt;0.67,"R","A"))</f>
        <v/>
      </c>
      <c r="KX162" s="1">
        <f>IF((IK162/KK162)&lt;0.335,"G",IF((IK162/KK162)&gt;0.67,"R","A"))</f>
        <v/>
      </c>
      <c r="KY162" s="1">
        <f>IF((IJ162/KK162)&lt;0.335,"G",IF((IJ162/KK162)&gt;0.67,"R","A"))</f>
        <v/>
      </c>
      <c r="KZ162" s="1">
        <f>IF((HQ162/KK162)&lt;0.335,"G",IF((HQ162/KK162)&gt;0.67,"R","A"))</f>
        <v/>
      </c>
      <c r="LA162" s="1">
        <f>IF((IB162/KK162)&lt;0.335,"G",IF((IB162/KK162)&gt;0.67,"R","A"))</f>
        <v/>
      </c>
      <c r="LB162">
        <f>IF(LQ162="0-1",INDEX(Scrape!#REF!,MATCH('HT 0-1'!KP162,Scrape!$B:$B,0)),"")</f>
        <v/>
      </c>
      <c r="LC162">
        <f>IF(LQ162="0-1",INDEX(Scrape!$A:$A,MATCH('HT 0-1'!KP162,Scrape!$B:$B,0)),"")</f>
        <v/>
      </c>
      <c r="LD162">
        <f>IF(LQ162="0-1",INDEX(Scrape!$B:$B,MATCH('HT 0-1'!KP162,Scrape!$B:$B,0)),"")</f>
        <v/>
      </c>
      <c r="LE162">
        <f>IF(LQ162="0-1",INDEX(Scrape!$C:$C,MATCH('HT 0-1'!KP162,Scrape!$B:$B,0)),"")</f>
        <v/>
      </c>
      <c r="LF162">
        <f>IF(LQ162="0-1",INDEX(Scrape!$D:$D,MATCH('HT 0-1'!KP162,Scrape!$B:$B,0)),"")</f>
        <v/>
      </c>
      <c r="LG162">
        <f>IF(LQ162="0-1",INDEX(Scrape!$E:$E,MATCH('HT 0-1'!KP162,Scrape!$B:$B,0)),"")</f>
        <v/>
      </c>
      <c r="LH162">
        <f>IF(LQ162="0-1",INDEX(Scrape!$F:$F,MATCH('HT 0-1'!KP162,Scrape!$B:$B,0)),"")</f>
        <v/>
      </c>
      <c r="LI162">
        <f>IF(LQ162="0-1",INDEX(Scrape!$G:$G,MATCH('HT 0-1'!KP162,Scrape!$B:$B,0)),"")</f>
        <v/>
      </c>
      <c r="LJ162">
        <f>IF(LQ162="0-1",INDEX(Scrape!$H:$H,MATCH('HT 0-1'!KP162,Scrape!$B:$B,0)),"")</f>
        <v/>
      </c>
      <c r="LK162">
        <f>IF(LQ162="0-1",INDEX(Scrape!$I:$I,MATCH('HT 0-1'!KP162,Scrape!$B:$B,0)),"")</f>
        <v/>
      </c>
      <c r="LL162">
        <f>IF(LQ162="0-1",INDEX(Scrape!$J:$J,MATCH('HT 0-1'!KP162,Scrape!$B:$B,0)),"")</f>
        <v/>
      </c>
      <c r="LM162">
        <f>IF(LQ162="0-1",INDEX(Scrape!$K:$K,MATCH('HT 0-1'!KP162,Scrape!$B:$B,0)),"")</f>
        <v/>
      </c>
      <c r="LN162">
        <f>IF(LQ162="0-1",INDEX(Scrape!$L:$L,MATCH('HT 0-1'!KP162,Scrape!$B:$B,0)),"")</f>
        <v/>
      </c>
      <c r="LO162">
        <f>IF(LQ162="0-1",INDEX(Scrape!$M:$M,MATCH('HT 0-1'!KP162,Scrape!$B:$B,0)),"")</f>
        <v/>
      </c>
      <c r="LP162">
        <f>IF(LQ162="0-1",INDEX(Scrape!$N:$N,MATCH('HT 0-1'!KP162,Scrape!$B:$B,0)),"")</f>
        <v/>
      </c>
      <c r="LQ162">
        <f>INDEX(Scrape!$O:$O,MATCH('HT 0-1'!KP162,Scrape!$B:$B,0))</f>
        <v/>
      </c>
      <c r="LR162">
        <f>(1/LJ162)+(1/LI162)+(1/LH162)</f>
        <v/>
      </c>
      <c r="LS162">
        <f>(1/LG162)+(1/LF162)+(1/LE162)</f>
        <v/>
      </c>
      <c r="LT162" s="8">
        <f>IF(INDEX(#REF!,MATCH(KQ162,#REF!,0))=INDEX(#REF!,MATCH(KQ162,#REF!,0)),INDEX(#REF!,MATCH(KQ162,#REF!,0)),"ERROR")</f>
        <v/>
      </c>
      <c r="LU162" s="4">
        <f>IF(KR162="G",2,IF(KR162="R",0.5,IF(KR162="A",1)))</f>
        <v/>
      </c>
      <c r="LV162" s="4">
        <f>IF(KS162="G",0.5,IF(KS162="R",2,IF(KS162="A",1)))</f>
        <v/>
      </c>
      <c r="LW162" s="4">
        <f>IF(KT162="G",2,IF(KT162="R",0.5,IF(KT162="A",1)))</f>
        <v/>
      </c>
      <c r="LX162" s="4">
        <f>IF(KU162="G",0.5,IF(KU162="R",2,IF(KU162="A",1)))</f>
        <v/>
      </c>
      <c r="LY162" s="7">
        <f>(LK162*(LU162+LX162)+(LL162*(LU162+LX162)))</f>
        <v/>
      </c>
      <c r="LZ162" s="7">
        <f>(LN162*(LV162+LW162)+(LO162*(LV162+LW162)))</f>
        <v/>
      </c>
      <c r="MA162" s="11">
        <f>LY162-LZ162</f>
        <v/>
      </c>
      <c r="MB162" s="5">
        <f>MA162+2</f>
        <v/>
      </c>
      <c r="MC162" s="6">
        <f>MA162-2</f>
        <v/>
      </c>
      <c r="MD162" s="4">
        <f>LE162</f>
        <v/>
      </c>
      <c r="ME162" s="9">
        <f>IF(MD162=0,1000,MD162+0.75)</f>
        <v/>
      </c>
      <c r="MF162" s="10">
        <f>IF(MD162=0,0,MD162-0.75)</f>
        <v/>
      </c>
      <c r="MG162" s="4">
        <f>((LM162*(LU162+LX162))-((LP162*(LV162+LW162))))</f>
        <v/>
      </c>
      <c r="MH162" s="9">
        <f>MG162*1.2</f>
        <v/>
      </c>
      <c r="MI162" s="10">
        <f>MG162*0.8</f>
        <v/>
      </c>
      <c r="MJ162">
        <f>IFERROR(NX162,"")</f>
        <v/>
      </c>
      <c r="MK162">
        <f>IFERROR(NY162,"")</f>
        <v/>
      </c>
      <c r="ML162">
        <f>IFERROR(NZ162,"")</f>
        <v/>
      </c>
      <c r="MM162">
        <f>IFERROR(OA162,"")</f>
        <v/>
      </c>
      <c r="MN162">
        <f>IFERROR(OB162,"")</f>
        <v/>
      </c>
      <c r="MO162">
        <f>IFERROR(OC162,"")</f>
        <v/>
      </c>
      <c r="MP162" s="1">
        <f>COUNTIFS(#REF!,LT162,#REF!,1,#REF!,"&gt;="&amp;MC162,#REF!,"&lt;="&amp;MB162,#REF!,"&lt;="&amp;ME162,#REF!,"&gt;="&amp;MF162,#REF!,"="&amp;KV162,#REF!,"="&amp;KX162)</f>
        <v/>
      </c>
      <c r="MQ162" s="1">
        <f>COUNTIFS(#REF!,LT162,#REF!,0,#REF!,"&gt;="&amp;MC162,#REF!,"&lt;="&amp;MB162,#REF!,"&lt;="&amp;ME162,#REF!,"&gt;="&amp;MF162,#REF!,"="&amp;KV162,#REF!,"="&amp;KX162)</f>
        <v/>
      </c>
      <c r="MR162" s="1">
        <f>COUNTIFS(#REF!,LT162,#REF!,1,#REF!,"&gt;="&amp;MC162,#REF!,"&lt;="&amp;MB162,#REF!,"&lt;="&amp;ME162,#REF!,"&gt;="&amp;MF162,#REF!,"="&amp;KW162,#REF!,"="&amp;KY162)</f>
        <v/>
      </c>
      <c r="MS162" s="1">
        <f>COUNTIFS(#REF!,LT162,#REF!,0,#REF!,"&gt;="&amp;MC162,#REF!,"&lt;="&amp;MB162,#REF!,"&lt;="&amp;ME162,#REF!,"&gt;="&amp;MF162,#REF!,"="&amp;KW162,#REF!,"="&amp;KY162)</f>
        <v/>
      </c>
      <c r="MT162" s="1">
        <f>COUNTIFS(#REF!,LT162,#REF!,1,#REF!,"&gt;="&amp;MI162,#REF!,"&lt;="&amp;MH162,#REF!,"&lt;="&amp;ME162,#REF!,"&gt;="&amp;MF162)</f>
        <v/>
      </c>
      <c r="MU162" s="1">
        <f>COUNTIFS(#REF!,LT162,#REF!,0,#REF!,"&gt;="&amp;MI162,#REF!,"&lt;="&amp;MH162,#REF!,"&lt;="&amp;ME162,#REF!,"&gt;="&amp;MF162)</f>
        <v/>
      </c>
      <c r="MV162" s="1">
        <f>COUNTIFS(#REF!,LT162,#REF!,1,#REF!,"&gt;="&amp;MI162,#REF!,"&lt;="&amp;MH162,#REF!,"="&amp;KZ162,#REF!,"="&amp;LA162,#REF!,"&lt;="&amp;ME162,#REF!,"&gt;="&amp;MF162)</f>
        <v/>
      </c>
      <c r="MW162" s="1">
        <f>COUNTIFS(#REF!,LT162,#REF!,0,#REF!,"&gt;="&amp;MI162,#REF!,"&lt;="&amp;MH162,#REF!,"="&amp;KZ162,#REF!,"="&amp;LA162,#REF!,"&lt;="&amp;ME162,#REF!,"&gt;="&amp;MF162)</f>
        <v/>
      </c>
      <c r="MX162" s="1">
        <f>COUNTIFS(#REF!,LT162,#REF!,1,#REF!,"&gt;="&amp;MC162,#REF!,"&lt;="&amp;MB162,#REF!,"&lt;="&amp;ME162,#REF!,"&gt;="&amp;MF162)</f>
        <v/>
      </c>
      <c r="MY162" s="1">
        <f>COUNTIFS(#REF!,LT162,#REF!,0,#REF!,"&gt;="&amp;MC162,#REF!,"&lt;="&amp;MB162,#REF!,"&lt;="&amp;ME162,#REF!,"&gt;="&amp;MF162)</f>
        <v/>
      </c>
      <c r="MZ162" s="1">
        <f>COUNTIFS(#REF!,LT162,#REF!,1,#REF!,"&lt;="&amp;ME162,#REF!,"&gt;="&amp;MF162,#REF!,"="&amp;KV162,#REF!,"="&amp;KX162)</f>
        <v/>
      </c>
      <c r="NA162" s="1">
        <f>COUNTIFS(#REF!,LT162,#REF!,0,#REF!,"&lt;="&amp;ME162,#REF!,"&gt;="&amp;MF162,#REF!,"="&amp;KV162,#REF!,"="&amp;KX162)</f>
        <v/>
      </c>
      <c r="NB162" s="1">
        <f>COUNTIFS(#REF!,LT162,#REF!,1,#REF!,"&lt;="&amp;ME162,#REF!,"&gt;="&amp;MF162,#REF!,"="&amp;KW162,#REF!,"="&amp;KY162)</f>
        <v/>
      </c>
      <c r="NC162" s="1">
        <f>COUNTIFS(#REF!,LT162,#REF!,0,#REF!,"&lt;="&amp;ME162,#REF!,"&gt;="&amp;MF162,#REF!,"="&amp;KW162,#REF!,"="&amp;KY162)</f>
        <v/>
      </c>
      <c r="ND162" s="1">
        <f>MP162+MR162+MT162+MV162+MX162+MZ162+NB162</f>
        <v/>
      </c>
      <c r="NE162" s="1">
        <f>MQ162+MS162+MU162+MW162+MY162+NA162+NC162</f>
        <v/>
      </c>
      <c r="NF162" s="1">
        <f>ND162+NE162</f>
        <v/>
      </c>
      <c r="NG162" s="33">
        <f>ND162/(ND162+NE162)</f>
        <v/>
      </c>
      <c r="NH162" s="3">
        <f>1/NG162</f>
        <v/>
      </c>
      <c r="NI162" s="1">
        <f>LI162</f>
        <v/>
      </c>
      <c r="NJ162" s="79">
        <f>((1-NG162)*(1/(NI162-1))*0.98-(NG162*1))</f>
        <v/>
      </c>
      <c r="NK162" s="34">
        <f>IF(LR162&lt;0.9,0,IF(AND(LR162&gt;1.1),0,1))</f>
        <v/>
      </c>
      <c r="NL162" s="34">
        <f>IF(LS162&lt;0.9,0,IF(AND(LS162&gt;1.1),0,1))</f>
        <v/>
      </c>
      <c r="NM162" s="32">
        <f>IF(NF162&gt;99,1,0)</f>
        <v/>
      </c>
      <c r="NN162" s="32">
        <f>IF(NJ162&gt;0.0799,1,0)</f>
        <v/>
      </c>
      <c r="NO162" s="32">
        <f>IF(NJ162&gt;NQ162,1,0)</f>
        <v/>
      </c>
      <c r="NP162" s="32">
        <f>NM162+NN162+NO162+NK162+NL162</f>
        <v/>
      </c>
      <c r="NQ162" s="79">
        <f>(((100*NG162)*(NI162-1)*0.98)-((1-NG162)*100))/100</f>
        <v/>
      </c>
      <c r="NR162" s="34">
        <f>IF(LR162&lt;0.9,0,IF(AND(LR162&gt;1.1),0,1))</f>
        <v/>
      </c>
      <c r="NS162" s="34">
        <f>IF(LS162&lt;0.9,0,IF(AND(LS162&gt;1.1),0,1))</f>
        <v/>
      </c>
      <c r="NT162" s="32">
        <f>IF(NF162&gt;99,1,0)</f>
        <v/>
      </c>
      <c r="NU162" s="32">
        <f>IF(NQ162&gt;0.0799,1,0)</f>
        <v/>
      </c>
      <c r="NV162" s="32">
        <f>IF(NQ162&gt;NJ162,1,0)</f>
        <v/>
      </c>
      <c r="NW162" s="32">
        <f>NT162+NU162+NV162+NR162+NS162</f>
        <v/>
      </c>
      <c r="NX162">
        <f>IF(NP162=5,"LayAway0-1",IF(AND(NW162=5),"BackAway0-1",""))</f>
        <v/>
      </c>
      <c r="NY162">
        <f>IF(NP162=5,KO162,IF(AND(NW162=5),KO162,""))</f>
        <v/>
      </c>
      <c r="NZ162">
        <f>IF(NP162=5,"Match Odds",IF(AND(NW162=5),"Match Odds",""))</f>
        <v/>
      </c>
      <c r="OA162">
        <f>IF(NP162=5,KP162,IF(AND(NW162=5),KP162,""))</f>
        <v/>
      </c>
      <c r="OB162">
        <f>IF(NP162=5,"MATCH_ODDS",IF(AND(NW162=5),"MATCH_ODDS",""))</f>
        <v/>
      </c>
      <c r="OC162">
        <f>IF(NP162=5,"LAY",IF(AND(NW162=5),"BACK",""))</f>
        <v/>
      </c>
    </row>
    <row r="163" ht="16.5" customHeight="1" thickBot="1" thickTop="1">
      <c r="A163" s="2" t="n"/>
      <c r="KN163" s="1">
        <f>IF(INDEX(#REF!,MATCH('HT 0-1'!D163,#REF!,0))=INDEX(#REF!,MATCH('HT 0-1'!D163,#REF!,0)),INDEX(#REF!,MATCH('HT 0-1'!D163,#REF!,0)),"ERROR")</f>
        <v/>
      </c>
      <c r="KO163" s="1">
        <f>IF(INDEX(#REF!,MATCH('HT 0-1'!E163,#REF!,0))=INDEX(#REF!,MATCH('HT 0-1'!E163,#REF!,0)),INDEX(#REF!,MATCH('HT 0-1'!E163,#REF!,0)),"ERROR")</f>
        <v/>
      </c>
      <c r="KP163" s="1">
        <f>KN163&amp;" v "&amp;KO163</f>
        <v/>
      </c>
      <c r="KQ163">
        <f>B163&amp;"_"&amp;C163</f>
        <v/>
      </c>
      <c r="KR163" s="1">
        <f>IF((HW163/KK163)&lt;0.335,"G",IF((HW163/KK163)&gt;0.67,"R","A"))</f>
        <v/>
      </c>
      <c r="KS163" s="1">
        <f>IF((HX163/KK163)&lt;0.335,"G",IF((HX163/KK163)&gt;0.67,"R","A"))</f>
        <v/>
      </c>
      <c r="KT163" s="1">
        <f>IF((IH163/KK163)&lt;0.335,"G",IF((IH163/KK163)&gt;0.67,"R","A"))</f>
        <v/>
      </c>
      <c r="KU163" s="1">
        <f>IF((II163/KK163)&lt;0.335,"G",IF((II163/KK163)&gt;0.67,"R","A"))</f>
        <v/>
      </c>
      <c r="KV163" s="1">
        <f>IF((HZ163/KK163)&lt;0.335,"G",IF((HZ163/KK163)&gt;0.67,"R","A"))</f>
        <v/>
      </c>
      <c r="KW163" s="1">
        <f>IF((HY163/KK163)&lt;0.335,"G",IF((HY163/KK163)&gt;0.67,"R","A"))</f>
        <v/>
      </c>
      <c r="KX163" s="1">
        <f>IF((IK163/KK163)&lt;0.335,"G",IF((IK163/KK163)&gt;0.67,"R","A"))</f>
        <v/>
      </c>
      <c r="KY163" s="1">
        <f>IF((IJ163/KK163)&lt;0.335,"G",IF((IJ163/KK163)&gt;0.67,"R","A"))</f>
        <v/>
      </c>
      <c r="KZ163" s="1">
        <f>IF((HQ163/KK163)&lt;0.335,"G",IF((HQ163/KK163)&gt;0.67,"R","A"))</f>
        <v/>
      </c>
      <c r="LA163" s="1">
        <f>IF((IB163/KK163)&lt;0.335,"G",IF((IB163/KK163)&gt;0.67,"R","A"))</f>
        <v/>
      </c>
      <c r="LB163">
        <f>IF(LQ163="0-1",INDEX(Scrape!#REF!,MATCH('HT 0-1'!KP163,Scrape!$B:$B,0)),"")</f>
        <v/>
      </c>
      <c r="LC163">
        <f>IF(LQ163="0-1",INDEX(Scrape!$A:$A,MATCH('HT 0-1'!KP163,Scrape!$B:$B,0)),"")</f>
        <v/>
      </c>
      <c r="LD163">
        <f>IF(LQ163="0-1",INDEX(Scrape!$B:$B,MATCH('HT 0-1'!KP163,Scrape!$B:$B,0)),"")</f>
        <v/>
      </c>
      <c r="LE163">
        <f>IF(LQ163="0-1",INDEX(Scrape!$C:$C,MATCH('HT 0-1'!KP163,Scrape!$B:$B,0)),"")</f>
        <v/>
      </c>
      <c r="LF163">
        <f>IF(LQ163="0-1",INDEX(Scrape!$D:$D,MATCH('HT 0-1'!KP163,Scrape!$B:$B,0)),"")</f>
        <v/>
      </c>
      <c r="LG163">
        <f>IF(LQ163="0-1",INDEX(Scrape!$E:$E,MATCH('HT 0-1'!KP163,Scrape!$B:$B,0)),"")</f>
        <v/>
      </c>
      <c r="LH163">
        <f>IF(LQ163="0-1",INDEX(Scrape!$F:$F,MATCH('HT 0-1'!KP163,Scrape!$B:$B,0)),"")</f>
        <v/>
      </c>
      <c r="LI163">
        <f>IF(LQ163="0-1",INDEX(Scrape!$G:$G,MATCH('HT 0-1'!KP163,Scrape!$B:$B,0)),"")</f>
        <v/>
      </c>
      <c r="LJ163">
        <f>IF(LQ163="0-1",INDEX(Scrape!$H:$H,MATCH('HT 0-1'!KP163,Scrape!$B:$B,0)),"")</f>
        <v/>
      </c>
      <c r="LK163">
        <f>IF(LQ163="0-1",INDEX(Scrape!$I:$I,MATCH('HT 0-1'!KP163,Scrape!$B:$B,0)),"")</f>
        <v/>
      </c>
      <c r="LL163">
        <f>IF(LQ163="0-1",INDEX(Scrape!$J:$J,MATCH('HT 0-1'!KP163,Scrape!$B:$B,0)),"")</f>
        <v/>
      </c>
      <c r="LM163">
        <f>IF(LQ163="0-1",INDEX(Scrape!$K:$K,MATCH('HT 0-1'!KP163,Scrape!$B:$B,0)),"")</f>
        <v/>
      </c>
      <c r="LN163">
        <f>IF(LQ163="0-1",INDEX(Scrape!$L:$L,MATCH('HT 0-1'!KP163,Scrape!$B:$B,0)),"")</f>
        <v/>
      </c>
      <c r="LO163">
        <f>IF(LQ163="0-1",INDEX(Scrape!$M:$M,MATCH('HT 0-1'!KP163,Scrape!$B:$B,0)),"")</f>
        <v/>
      </c>
      <c r="LP163">
        <f>IF(LQ163="0-1",INDEX(Scrape!$N:$N,MATCH('HT 0-1'!KP163,Scrape!$B:$B,0)),"")</f>
        <v/>
      </c>
      <c r="LQ163">
        <f>INDEX(Scrape!$O:$O,MATCH('HT 0-1'!KP163,Scrape!$B:$B,0))</f>
        <v/>
      </c>
      <c r="LR163">
        <f>(1/LJ163)+(1/LI163)+(1/LH163)</f>
        <v/>
      </c>
      <c r="LS163">
        <f>(1/LG163)+(1/LF163)+(1/LE163)</f>
        <v/>
      </c>
      <c r="LT163" s="8">
        <f>IF(INDEX(#REF!,MATCH(KQ163,#REF!,0))=INDEX(#REF!,MATCH(KQ163,#REF!,0)),INDEX(#REF!,MATCH(KQ163,#REF!,0)),"ERROR")</f>
        <v/>
      </c>
      <c r="LU163" s="4">
        <f>IF(KR163="G",2,IF(KR163="R",0.5,IF(KR163="A",1)))</f>
        <v/>
      </c>
      <c r="LV163" s="4">
        <f>IF(KS163="G",0.5,IF(KS163="R",2,IF(KS163="A",1)))</f>
        <v/>
      </c>
      <c r="LW163" s="4">
        <f>IF(KT163="G",2,IF(KT163="R",0.5,IF(KT163="A",1)))</f>
        <v/>
      </c>
      <c r="LX163" s="4">
        <f>IF(KU163="G",0.5,IF(KU163="R",2,IF(KU163="A",1)))</f>
        <v/>
      </c>
      <c r="LY163" s="7">
        <f>(LK163*(LU163+LX163)+(LL163*(LU163+LX163)))</f>
        <v/>
      </c>
      <c r="LZ163" s="7">
        <f>(LN163*(LV163+LW163)+(LO163*(LV163+LW163)))</f>
        <v/>
      </c>
      <c r="MA163" s="11">
        <f>LY163-LZ163</f>
        <v/>
      </c>
      <c r="MB163" s="5">
        <f>MA163+2</f>
        <v/>
      </c>
      <c r="MC163" s="6">
        <f>MA163-2</f>
        <v/>
      </c>
      <c r="MD163" s="4">
        <f>LE163</f>
        <v/>
      </c>
      <c r="ME163" s="9">
        <f>IF(MD163=0,1000,MD163+0.75)</f>
        <v/>
      </c>
      <c r="MF163" s="10">
        <f>IF(MD163=0,0,MD163-0.75)</f>
        <v/>
      </c>
      <c r="MG163" s="4">
        <f>((LM163*(LU163+LX163))-((LP163*(LV163+LW163))))</f>
        <v/>
      </c>
      <c r="MH163" s="9">
        <f>MG163*1.2</f>
        <v/>
      </c>
      <c r="MI163" s="10">
        <f>MG163*0.8</f>
        <v/>
      </c>
      <c r="MJ163">
        <f>IFERROR(NX163,"")</f>
        <v/>
      </c>
      <c r="MK163">
        <f>IFERROR(NY163,"")</f>
        <v/>
      </c>
      <c r="ML163">
        <f>IFERROR(NZ163,"")</f>
        <v/>
      </c>
      <c r="MM163">
        <f>IFERROR(OA163,"")</f>
        <v/>
      </c>
      <c r="MN163">
        <f>IFERROR(OB163,"")</f>
        <v/>
      </c>
      <c r="MO163">
        <f>IFERROR(OC163,"")</f>
        <v/>
      </c>
      <c r="MP163" s="1">
        <f>COUNTIFS(#REF!,LT163,#REF!,1,#REF!,"&gt;="&amp;MC163,#REF!,"&lt;="&amp;MB163,#REF!,"&lt;="&amp;ME163,#REF!,"&gt;="&amp;MF163,#REF!,"="&amp;KV163,#REF!,"="&amp;KX163)</f>
        <v/>
      </c>
      <c r="MQ163" s="1">
        <f>COUNTIFS(#REF!,LT163,#REF!,0,#REF!,"&gt;="&amp;MC163,#REF!,"&lt;="&amp;MB163,#REF!,"&lt;="&amp;ME163,#REF!,"&gt;="&amp;MF163,#REF!,"="&amp;KV163,#REF!,"="&amp;KX163)</f>
        <v/>
      </c>
      <c r="MR163" s="1">
        <f>COUNTIFS(#REF!,LT163,#REF!,1,#REF!,"&gt;="&amp;MC163,#REF!,"&lt;="&amp;MB163,#REF!,"&lt;="&amp;ME163,#REF!,"&gt;="&amp;MF163,#REF!,"="&amp;KW163,#REF!,"="&amp;KY163)</f>
        <v/>
      </c>
      <c r="MS163" s="1">
        <f>COUNTIFS(#REF!,LT163,#REF!,0,#REF!,"&gt;="&amp;MC163,#REF!,"&lt;="&amp;MB163,#REF!,"&lt;="&amp;ME163,#REF!,"&gt;="&amp;MF163,#REF!,"="&amp;KW163,#REF!,"="&amp;KY163)</f>
        <v/>
      </c>
      <c r="MT163" s="1">
        <f>COUNTIFS(#REF!,LT163,#REF!,1,#REF!,"&gt;="&amp;MI163,#REF!,"&lt;="&amp;MH163,#REF!,"&lt;="&amp;ME163,#REF!,"&gt;="&amp;MF163)</f>
        <v/>
      </c>
      <c r="MU163" s="1">
        <f>COUNTIFS(#REF!,LT163,#REF!,0,#REF!,"&gt;="&amp;MI163,#REF!,"&lt;="&amp;MH163,#REF!,"&lt;="&amp;ME163,#REF!,"&gt;="&amp;MF163)</f>
        <v/>
      </c>
      <c r="MV163" s="1">
        <f>COUNTIFS(#REF!,LT163,#REF!,1,#REF!,"&gt;="&amp;MI163,#REF!,"&lt;="&amp;MH163,#REF!,"="&amp;KZ163,#REF!,"="&amp;LA163,#REF!,"&lt;="&amp;ME163,#REF!,"&gt;="&amp;MF163)</f>
        <v/>
      </c>
      <c r="MW163" s="1">
        <f>COUNTIFS(#REF!,LT163,#REF!,0,#REF!,"&gt;="&amp;MI163,#REF!,"&lt;="&amp;MH163,#REF!,"="&amp;KZ163,#REF!,"="&amp;LA163,#REF!,"&lt;="&amp;ME163,#REF!,"&gt;="&amp;MF163)</f>
        <v/>
      </c>
      <c r="MX163" s="1">
        <f>COUNTIFS(#REF!,LT163,#REF!,1,#REF!,"&gt;="&amp;MC163,#REF!,"&lt;="&amp;MB163,#REF!,"&lt;="&amp;ME163,#REF!,"&gt;="&amp;MF163)</f>
        <v/>
      </c>
      <c r="MY163" s="1">
        <f>COUNTIFS(#REF!,LT163,#REF!,0,#REF!,"&gt;="&amp;MC163,#REF!,"&lt;="&amp;MB163,#REF!,"&lt;="&amp;ME163,#REF!,"&gt;="&amp;MF163)</f>
        <v/>
      </c>
      <c r="MZ163" s="1">
        <f>COUNTIFS(#REF!,LT163,#REF!,1,#REF!,"&lt;="&amp;ME163,#REF!,"&gt;="&amp;MF163,#REF!,"="&amp;KV163,#REF!,"="&amp;KX163)</f>
        <v/>
      </c>
      <c r="NA163" s="1">
        <f>COUNTIFS(#REF!,LT163,#REF!,0,#REF!,"&lt;="&amp;ME163,#REF!,"&gt;="&amp;MF163,#REF!,"="&amp;KV163,#REF!,"="&amp;KX163)</f>
        <v/>
      </c>
      <c r="NB163" s="1">
        <f>COUNTIFS(#REF!,LT163,#REF!,1,#REF!,"&lt;="&amp;ME163,#REF!,"&gt;="&amp;MF163,#REF!,"="&amp;KW163,#REF!,"="&amp;KY163)</f>
        <v/>
      </c>
      <c r="NC163" s="1">
        <f>COUNTIFS(#REF!,LT163,#REF!,0,#REF!,"&lt;="&amp;ME163,#REF!,"&gt;="&amp;MF163,#REF!,"="&amp;KW163,#REF!,"="&amp;KY163)</f>
        <v/>
      </c>
      <c r="ND163" s="1">
        <f>MP163+MR163+MT163+MV163+MX163+MZ163+NB163</f>
        <v/>
      </c>
      <c r="NE163" s="1">
        <f>MQ163+MS163+MU163+MW163+MY163+NA163+NC163</f>
        <v/>
      </c>
      <c r="NF163" s="1">
        <f>ND163+NE163</f>
        <v/>
      </c>
      <c r="NG163" s="33">
        <f>ND163/(ND163+NE163)</f>
        <v/>
      </c>
      <c r="NH163" s="3">
        <f>1/NG163</f>
        <v/>
      </c>
      <c r="NI163" s="1">
        <f>LI163</f>
        <v/>
      </c>
      <c r="NJ163" s="79">
        <f>((1-NG163)*(1/(NI163-1))*0.98-(NG163*1))</f>
        <v/>
      </c>
      <c r="NK163" s="34">
        <f>IF(LR163&lt;0.9,0,IF(AND(LR163&gt;1.1),0,1))</f>
        <v/>
      </c>
      <c r="NL163" s="34">
        <f>IF(LS163&lt;0.9,0,IF(AND(LS163&gt;1.1),0,1))</f>
        <v/>
      </c>
      <c r="NM163" s="32">
        <f>IF(NF163&gt;99,1,0)</f>
        <v/>
      </c>
      <c r="NN163" s="32">
        <f>IF(NJ163&gt;0.0799,1,0)</f>
        <v/>
      </c>
      <c r="NO163" s="32">
        <f>IF(NJ163&gt;NQ163,1,0)</f>
        <v/>
      </c>
      <c r="NP163" s="32">
        <f>NM163+NN163+NO163+NK163+NL163</f>
        <v/>
      </c>
      <c r="NQ163" s="79">
        <f>(((100*NG163)*(NI163-1)*0.98)-((1-NG163)*100))/100</f>
        <v/>
      </c>
      <c r="NR163" s="34">
        <f>IF(LR163&lt;0.9,0,IF(AND(LR163&gt;1.1),0,1))</f>
        <v/>
      </c>
      <c r="NS163" s="34">
        <f>IF(LS163&lt;0.9,0,IF(AND(LS163&gt;1.1),0,1))</f>
        <v/>
      </c>
      <c r="NT163" s="32">
        <f>IF(NF163&gt;99,1,0)</f>
        <v/>
      </c>
      <c r="NU163" s="32">
        <f>IF(NQ163&gt;0.0799,1,0)</f>
        <v/>
      </c>
      <c r="NV163" s="32">
        <f>IF(NQ163&gt;NJ163,1,0)</f>
        <v/>
      </c>
      <c r="NW163" s="32">
        <f>NT163+NU163+NV163+NR163+NS163</f>
        <v/>
      </c>
      <c r="NX163">
        <f>IF(NP163=5,"LayAway0-1",IF(AND(NW163=5),"BackAway0-1",""))</f>
        <v/>
      </c>
      <c r="NY163">
        <f>IF(NP163=5,KO163,IF(AND(NW163=5),KO163,""))</f>
        <v/>
      </c>
      <c r="NZ163">
        <f>IF(NP163=5,"Match Odds",IF(AND(NW163=5),"Match Odds",""))</f>
        <v/>
      </c>
      <c r="OA163">
        <f>IF(NP163=5,KP163,IF(AND(NW163=5),KP163,""))</f>
        <v/>
      </c>
      <c r="OB163">
        <f>IF(NP163=5,"MATCH_ODDS",IF(AND(NW163=5),"MATCH_ODDS",""))</f>
        <v/>
      </c>
      <c r="OC163">
        <f>IF(NP163=5,"LAY",IF(AND(NW163=5),"BACK",""))</f>
        <v/>
      </c>
    </row>
    <row r="164" ht="16.5" customHeight="1" thickBot="1" thickTop="1">
      <c r="A164" s="2" t="n"/>
      <c r="KN164" s="1">
        <f>IF(INDEX(#REF!,MATCH('HT 0-1'!D164,#REF!,0))=INDEX(#REF!,MATCH('HT 0-1'!D164,#REF!,0)),INDEX(#REF!,MATCH('HT 0-1'!D164,#REF!,0)),"ERROR")</f>
        <v/>
      </c>
      <c r="KO164" s="1">
        <f>IF(INDEX(#REF!,MATCH('HT 0-1'!E164,#REF!,0))=INDEX(#REF!,MATCH('HT 0-1'!E164,#REF!,0)),INDEX(#REF!,MATCH('HT 0-1'!E164,#REF!,0)),"ERROR")</f>
        <v/>
      </c>
      <c r="KP164" s="1">
        <f>KN164&amp;" v "&amp;KO164</f>
        <v/>
      </c>
      <c r="KQ164">
        <f>B164&amp;"_"&amp;C164</f>
        <v/>
      </c>
      <c r="KR164" s="1">
        <f>IF((HW164/KK164)&lt;0.335,"G",IF((HW164/KK164)&gt;0.67,"R","A"))</f>
        <v/>
      </c>
      <c r="KS164" s="1">
        <f>IF((HX164/KK164)&lt;0.335,"G",IF((HX164/KK164)&gt;0.67,"R","A"))</f>
        <v/>
      </c>
      <c r="KT164" s="1">
        <f>IF((IH164/KK164)&lt;0.335,"G",IF((IH164/KK164)&gt;0.67,"R","A"))</f>
        <v/>
      </c>
      <c r="KU164" s="1">
        <f>IF((II164/KK164)&lt;0.335,"G",IF((II164/KK164)&gt;0.67,"R","A"))</f>
        <v/>
      </c>
      <c r="KV164" s="1">
        <f>IF((HZ164/KK164)&lt;0.335,"G",IF((HZ164/KK164)&gt;0.67,"R","A"))</f>
        <v/>
      </c>
      <c r="KW164" s="1">
        <f>IF((HY164/KK164)&lt;0.335,"G",IF((HY164/KK164)&gt;0.67,"R","A"))</f>
        <v/>
      </c>
      <c r="KX164" s="1">
        <f>IF((IK164/KK164)&lt;0.335,"G",IF((IK164/KK164)&gt;0.67,"R","A"))</f>
        <v/>
      </c>
      <c r="KY164" s="1">
        <f>IF((IJ164/KK164)&lt;0.335,"G",IF((IJ164/KK164)&gt;0.67,"R","A"))</f>
        <v/>
      </c>
      <c r="KZ164" s="1">
        <f>IF((HQ164/KK164)&lt;0.335,"G",IF((HQ164/KK164)&gt;0.67,"R","A"))</f>
        <v/>
      </c>
      <c r="LA164" s="1">
        <f>IF((IB164/KK164)&lt;0.335,"G",IF((IB164/KK164)&gt;0.67,"R","A"))</f>
        <v/>
      </c>
      <c r="LB164">
        <f>IF(LQ164="0-1",INDEX(Scrape!#REF!,MATCH('HT 0-1'!KP164,Scrape!$B:$B,0)),"")</f>
        <v/>
      </c>
      <c r="LC164">
        <f>IF(LQ164="0-1",INDEX(Scrape!$A:$A,MATCH('HT 0-1'!KP164,Scrape!$B:$B,0)),"")</f>
        <v/>
      </c>
      <c r="LD164">
        <f>IF(LQ164="0-1",INDEX(Scrape!$B:$B,MATCH('HT 0-1'!KP164,Scrape!$B:$B,0)),"")</f>
        <v/>
      </c>
      <c r="LE164">
        <f>IF(LQ164="0-1",INDEX(Scrape!$C:$C,MATCH('HT 0-1'!KP164,Scrape!$B:$B,0)),"")</f>
        <v/>
      </c>
      <c r="LF164">
        <f>IF(LQ164="0-1",INDEX(Scrape!$D:$D,MATCH('HT 0-1'!KP164,Scrape!$B:$B,0)),"")</f>
        <v/>
      </c>
      <c r="LG164">
        <f>IF(LQ164="0-1",INDEX(Scrape!$E:$E,MATCH('HT 0-1'!KP164,Scrape!$B:$B,0)),"")</f>
        <v/>
      </c>
      <c r="LH164">
        <f>IF(LQ164="0-1",INDEX(Scrape!$F:$F,MATCH('HT 0-1'!KP164,Scrape!$B:$B,0)),"")</f>
        <v/>
      </c>
      <c r="LI164">
        <f>IF(LQ164="0-1",INDEX(Scrape!$G:$G,MATCH('HT 0-1'!KP164,Scrape!$B:$B,0)),"")</f>
        <v/>
      </c>
      <c r="LJ164">
        <f>IF(LQ164="0-1",INDEX(Scrape!$H:$H,MATCH('HT 0-1'!KP164,Scrape!$B:$B,0)),"")</f>
        <v/>
      </c>
      <c r="LK164">
        <f>IF(LQ164="0-1",INDEX(Scrape!$I:$I,MATCH('HT 0-1'!KP164,Scrape!$B:$B,0)),"")</f>
        <v/>
      </c>
      <c r="LL164">
        <f>IF(LQ164="0-1",INDEX(Scrape!$J:$J,MATCH('HT 0-1'!KP164,Scrape!$B:$B,0)),"")</f>
        <v/>
      </c>
      <c r="LM164">
        <f>IF(LQ164="0-1",INDEX(Scrape!$K:$K,MATCH('HT 0-1'!KP164,Scrape!$B:$B,0)),"")</f>
        <v/>
      </c>
      <c r="LN164">
        <f>IF(LQ164="0-1",INDEX(Scrape!$L:$L,MATCH('HT 0-1'!KP164,Scrape!$B:$B,0)),"")</f>
        <v/>
      </c>
      <c r="LO164">
        <f>IF(LQ164="0-1",INDEX(Scrape!$M:$M,MATCH('HT 0-1'!KP164,Scrape!$B:$B,0)),"")</f>
        <v/>
      </c>
      <c r="LP164">
        <f>IF(LQ164="0-1",INDEX(Scrape!$N:$N,MATCH('HT 0-1'!KP164,Scrape!$B:$B,0)),"")</f>
        <v/>
      </c>
      <c r="LQ164">
        <f>INDEX(Scrape!$O:$O,MATCH('HT 0-1'!KP164,Scrape!$B:$B,0))</f>
        <v/>
      </c>
      <c r="LR164">
        <f>(1/LJ164)+(1/LI164)+(1/LH164)</f>
        <v/>
      </c>
      <c r="LS164">
        <f>(1/LG164)+(1/LF164)+(1/LE164)</f>
        <v/>
      </c>
      <c r="LT164" s="8">
        <f>IF(INDEX(#REF!,MATCH(KQ164,#REF!,0))=INDEX(#REF!,MATCH(KQ164,#REF!,0)),INDEX(#REF!,MATCH(KQ164,#REF!,0)),"ERROR")</f>
        <v/>
      </c>
      <c r="LU164" s="4">
        <f>IF(KR164="G",2,IF(KR164="R",0.5,IF(KR164="A",1)))</f>
        <v/>
      </c>
      <c r="LV164" s="4">
        <f>IF(KS164="G",0.5,IF(KS164="R",2,IF(KS164="A",1)))</f>
        <v/>
      </c>
      <c r="LW164" s="4">
        <f>IF(KT164="G",2,IF(KT164="R",0.5,IF(KT164="A",1)))</f>
        <v/>
      </c>
      <c r="LX164" s="4">
        <f>IF(KU164="G",0.5,IF(KU164="R",2,IF(KU164="A",1)))</f>
        <v/>
      </c>
      <c r="LY164" s="7">
        <f>(LK164*(LU164+LX164)+(LL164*(LU164+LX164)))</f>
        <v/>
      </c>
      <c r="LZ164" s="7">
        <f>(LN164*(LV164+LW164)+(LO164*(LV164+LW164)))</f>
        <v/>
      </c>
      <c r="MA164" s="11">
        <f>LY164-LZ164</f>
        <v/>
      </c>
      <c r="MB164" s="5">
        <f>MA164+2</f>
        <v/>
      </c>
      <c r="MC164" s="6">
        <f>MA164-2</f>
        <v/>
      </c>
      <c r="MD164" s="4">
        <f>LE164</f>
        <v/>
      </c>
      <c r="ME164" s="9">
        <f>IF(MD164=0,1000,MD164+0.75)</f>
        <v/>
      </c>
      <c r="MF164" s="10">
        <f>IF(MD164=0,0,MD164-0.75)</f>
        <v/>
      </c>
      <c r="MG164" s="4">
        <f>((LM164*(LU164+LX164))-((LP164*(LV164+LW164))))</f>
        <v/>
      </c>
      <c r="MH164" s="9">
        <f>MG164*1.2</f>
        <v/>
      </c>
      <c r="MI164" s="10">
        <f>MG164*0.8</f>
        <v/>
      </c>
      <c r="MJ164">
        <f>IFERROR(NX164,"")</f>
        <v/>
      </c>
      <c r="MK164">
        <f>IFERROR(NY164,"")</f>
        <v/>
      </c>
      <c r="ML164">
        <f>IFERROR(NZ164,"")</f>
        <v/>
      </c>
      <c r="MM164">
        <f>IFERROR(OA164,"")</f>
        <v/>
      </c>
      <c r="MN164">
        <f>IFERROR(OB164,"")</f>
        <v/>
      </c>
      <c r="MO164">
        <f>IFERROR(OC164,"")</f>
        <v/>
      </c>
      <c r="MP164" s="1">
        <f>COUNTIFS(#REF!,LT164,#REF!,1,#REF!,"&gt;="&amp;MC164,#REF!,"&lt;="&amp;MB164,#REF!,"&lt;="&amp;ME164,#REF!,"&gt;="&amp;MF164,#REF!,"="&amp;KV164,#REF!,"="&amp;KX164)</f>
        <v/>
      </c>
      <c r="MQ164" s="1">
        <f>COUNTIFS(#REF!,LT164,#REF!,0,#REF!,"&gt;="&amp;MC164,#REF!,"&lt;="&amp;MB164,#REF!,"&lt;="&amp;ME164,#REF!,"&gt;="&amp;MF164,#REF!,"="&amp;KV164,#REF!,"="&amp;KX164)</f>
        <v/>
      </c>
      <c r="MR164" s="1">
        <f>COUNTIFS(#REF!,LT164,#REF!,1,#REF!,"&gt;="&amp;MC164,#REF!,"&lt;="&amp;MB164,#REF!,"&lt;="&amp;ME164,#REF!,"&gt;="&amp;MF164,#REF!,"="&amp;KW164,#REF!,"="&amp;KY164)</f>
        <v/>
      </c>
      <c r="MS164" s="1">
        <f>COUNTIFS(#REF!,LT164,#REF!,0,#REF!,"&gt;="&amp;MC164,#REF!,"&lt;="&amp;MB164,#REF!,"&lt;="&amp;ME164,#REF!,"&gt;="&amp;MF164,#REF!,"="&amp;KW164,#REF!,"="&amp;KY164)</f>
        <v/>
      </c>
      <c r="MT164" s="1">
        <f>COUNTIFS(#REF!,LT164,#REF!,1,#REF!,"&gt;="&amp;MI164,#REF!,"&lt;="&amp;MH164,#REF!,"&lt;="&amp;ME164,#REF!,"&gt;="&amp;MF164)</f>
        <v/>
      </c>
      <c r="MU164" s="1">
        <f>COUNTIFS(#REF!,LT164,#REF!,0,#REF!,"&gt;="&amp;MI164,#REF!,"&lt;="&amp;MH164,#REF!,"&lt;="&amp;ME164,#REF!,"&gt;="&amp;MF164)</f>
        <v/>
      </c>
      <c r="MV164" s="1">
        <f>COUNTIFS(#REF!,LT164,#REF!,1,#REF!,"&gt;="&amp;MI164,#REF!,"&lt;="&amp;MH164,#REF!,"="&amp;KZ164,#REF!,"="&amp;LA164,#REF!,"&lt;="&amp;ME164,#REF!,"&gt;="&amp;MF164)</f>
        <v/>
      </c>
      <c r="MW164" s="1">
        <f>COUNTIFS(#REF!,LT164,#REF!,0,#REF!,"&gt;="&amp;MI164,#REF!,"&lt;="&amp;MH164,#REF!,"="&amp;KZ164,#REF!,"="&amp;LA164,#REF!,"&lt;="&amp;ME164,#REF!,"&gt;="&amp;MF164)</f>
        <v/>
      </c>
      <c r="MX164" s="1">
        <f>COUNTIFS(#REF!,LT164,#REF!,1,#REF!,"&gt;="&amp;MC164,#REF!,"&lt;="&amp;MB164,#REF!,"&lt;="&amp;ME164,#REF!,"&gt;="&amp;MF164)</f>
        <v/>
      </c>
      <c r="MY164" s="1">
        <f>COUNTIFS(#REF!,LT164,#REF!,0,#REF!,"&gt;="&amp;MC164,#REF!,"&lt;="&amp;MB164,#REF!,"&lt;="&amp;ME164,#REF!,"&gt;="&amp;MF164)</f>
        <v/>
      </c>
      <c r="MZ164" s="1">
        <f>COUNTIFS(#REF!,LT164,#REF!,1,#REF!,"&lt;="&amp;ME164,#REF!,"&gt;="&amp;MF164,#REF!,"="&amp;KV164,#REF!,"="&amp;KX164)</f>
        <v/>
      </c>
      <c r="NA164" s="1">
        <f>COUNTIFS(#REF!,LT164,#REF!,0,#REF!,"&lt;="&amp;ME164,#REF!,"&gt;="&amp;MF164,#REF!,"="&amp;KV164,#REF!,"="&amp;KX164)</f>
        <v/>
      </c>
      <c r="NB164" s="1">
        <f>COUNTIFS(#REF!,LT164,#REF!,1,#REF!,"&lt;="&amp;ME164,#REF!,"&gt;="&amp;MF164,#REF!,"="&amp;KW164,#REF!,"="&amp;KY164)</f>
        <v/>
      </c>
      <c r="NC164" s="1">
        <f>COUNTIFS(#REF!,LT164,#REF!,0,#REF!,"&lt;="&amp;ME164,#REF!,"&gt;="&amp;MF164,#REF!,"="&amp;KW164,#REF!,"="&amp;KY164)</f>
        <v/>
      </c>
      <c r="ND164" s="1">
        <f>MP164+MR164+MT164+MV164+MX164+MZ164+NB164</f>
        <v/>
      </c>
      <c r="NE164" s="1">
        <f>MQ164+MS164+MU164+MW164+MY164+NA164+NC164</f>
        <v/>
      </c>
      <c r="NF164" s="1">
        <f>ND164+NE164</f>
        <v/>
      </c>
      <c r="NG164" s="33">
        <f>ND164/(ND164+NE164)</f>
        <v/>
      </c>
      <c r="NH164" s="3">
        <f>1/NG164</f>
        <v/>
      </c>
      <c r="NI164" s="1">
        <f>LI164</f>
        <v/>
      </c>
      <c r="NJ164" s="79">
        <f>((1-NG164)*(1/(NI164-1))*0.98-(NG164*1))</f>
        <v/>
      </c>
      <c r="NK164" s="34">
        <f>IF(LR164&lt;0.9,0,IF(AND(LR164&gt;1.1),0,1))</f>
        <v/>
      </c>
      <c r="NL164" s="34">
        <f>IF(LS164&lt;0.9,0,IF(AND(LS164&gt;1.1),0,1))</f>
        <v/>
      </c>
      <c r="NM164" s="32">
        <f>IF(NF164&gt;99,1,0)</f>
        <v/>
      </c>
      <c r="NN164" s="32">
        <f>IF(NJ164&gt;0.0799,1,0)</f>
        <v/>
      </c>
      <c r="NO164" s="32">
        <f>IF(NJ164&gt;NQ164,1,0)</f>
        <v/>
      </c>
      <c r="NP164" s="32">
        <f>NM164+NN164+NO164+NK164+NL164</f>
        <v/>
      </c>
      <c r="NQ164" s="79">
        <f>(((100*NG164)*(NI164-1)*0.98)-((1-NG164)*100))/100</f>
        <v/>
      </c>
      <c r="NR164" s="34">
        <f>IF(LR164&lt;0.9,0,IF(AND(LR164&gt;1.1),0,1))</f>
        <v/>
      </c>
      <c r="NS164" s="34">
        <f>IF(LS164&lt;0.9,0,IF(AND(LS164&gt;1.1),0,1))</f>
        <v/>
      </c>
      <c r="NT164" s="32">
        <f>IF(NF164&gt;99,1,0)</f>
        <v/>
      </c>
      <c r="NU164" s="32">
        <f>IF(NQ164&gt;0.0799,1,0)</f>
        <v/>
      </c>
      <c r="NV164" s="32">
        <f>IF(NQ164&gt;NJ164,1,0)</f>
        <v/>
      </c>
      <c r="NW164" s="32">
        <f>NT164+NU164+NV164+NR164+NS164</f>
        <v/>
      </c>
      <c r="NX164">
        <f>IF(NP164=5,"LayAway0-1",IF(AND(NW164=5),"BackAway0-1",""))</f>
        <v/>
      </c>
      <c r="NY164">
        <f>IF(NP164=5,KO164,IF(AND(NW164=5),KO164,""))</f>
        <v/>
      </c>
      <c r="NZ164">
        <f>IF(NP164=5,"Match Odds",IF(AND(NW164=5),"Match Odds",""))</f>
        <v/>
      </c>
      <c r="OA164">
        <f>IF(NP164=5,KP164,IF(AND(NW164=5),KP164,""))</f>
        <v/>
      </c>
      <c r="OB164">
        <f>IF(NP164=5,"MATCH_ODDS",IF(AND(NW164=5),"MATCH_ODDS",""))</f>
        <v/>
      </c>
      <c r="OC164">
        <f>IF(NP164=5,"LAY",IF(AND(NW164=5),"BACK",""))</f>
        <v/>
      </c>
    </row>
    <row r="165" ht="16.5" customHeight="1" thickBot="1" thickTop="1">
      <c r="A165" s="2" t="n"/>
      <c r="KN165" s="1">
        <f>IF(INDEX(#REF!,MATCH('HT 0-1'!D165,#REF!,0))=INDEX(#REF!,MATCH('HT 0-1'!D165,#REF!,0)),INDEX(#REF!,MATCH('HT 0-1'!D165,#REF!,0)),"ERROR")</f>
        <v/>
      </c>
      <c r="KO165" s="1">
        <f>IF(INDEX(#REF!,MATCH('HT 0-1'!E165,#REF!,0))=INDEX(#REF!,MATCH('HT 0-1'!E165,#REF!,0)),INDEX(#REF!,MATCH('HT 0-1'!E165,#REF!,0)),"ERROR")</f>
        <v/>
      </c>
      <c r="KP165" s="1">
        <f>KN165&amp;" v "&amp;KO165</f>
        <v/>
      </c>
      <c r="KQ165">
        <f>B165&amp;"_"&amp;C165</f>
        <v/>
      </c>
      <c r="KR165" s="1">
        <f>IF((HW165/KK165)&lt;0.335,"G",IF((HW165/KK165)&gt;0.67,"R","A"))</f>
        <v/>
      </c>
      <c r="KS165" s="1">
        <f>IF((HX165/KK165)&lt;0.335,"G",IF((HX165/KK165)&gt;0.67,"R","A"))</f>
        <v/>
      </c>
      <c r="KT165" s="1">
        <f>IF((IH165/KK165)&lt;0.335,"G",IF((IH165/KK165)&gt;0.67,"R","A"))</f>
        <v/>
      </c>
      <c r="KU165" s="1">
        <f>IF((II165/KK165)&lt;0.335,"G",IF((II165/KK165)&gt;0.67,"R","A"))</f>
        <v/>
      </c>
      <c r="KV165" s="1">
        <f>IF((HZ165/KK165)&lt;0.335,"G",IF((HZ165/KK165)&gt;0.67,"R","A"))</f>
        <v/>
      </c>
      <c r="KW165" s="1">
        <f>IF((HY165/KK165)&lt;0.335,"G",IF((HY165/KK165)&gt;0.67,"R","A"))</f>
        <v/>
      </c>
      <c r="KX165" s="1">
        <f>IF((IK165/KK165)&lt;0.335,"G",IF((IK165/KK165)&gt;0.67,"R","A"))</f>
        <v/>
      </c>
      <c r="KY165" s="1">
        <f>IF((IJ165/KK165)&lt;0.335,"G",IF((IJ165/KK165)&gt;0.67,"R","A"))</f>
        <v/>
      </c>
      <c r="KZ165" s="1">
        <f>IF((HQ165/KK165)&lt;0.335,"G",IF((HQ165/KK165)&gt;0.67,"R","A"))</f>
        <v/>
      </c>
      <c r="LA165" s="1">
        <f>IF((IB165/KK165)&lt;0.335,"G",IF((IB165/KK165)&gt;0.67,"R","A"))</f>
        <v/>
      </c>
      <c r="LB165">
        <f>IF(LQ165="0-1",INDEX(Scrape!#REF!,MATCH('HT 0-1'!KP165,Scrape!$B:$B,0)),"")</f>
        <v/>
      </c>
      <c r="LC165">
        <f>IF(LQ165="0-1",INDEX(Scrape!$A:$A,MATCH('HT 0-1'!KP165,Scrape!$B:$B,0)),"")</f>
        <v/>
      </c>
      <c r="LD165">
        <f>IF(LQ165="0-1",INDEX(Scrape!$B:$B,MATCH('HT 0-1'!KP165,Scrape!$B:$B,0)),"")</f>
        <v/>
      </c>
      <c r="LE165">
        <f>IF(LQ165="0-1",INDEX(Scrape!$C:$C,MATCH('HT 0-1'!KP165,Scrape!$B:$B,0)),"")</f>
        <v/>
      </c>
      <c r="LF165">
        <f>IF(LQ165="0-1",INDEX(Scrape!$D:$D,MATCH('HT 0-1'!KP165,Scrape!$B:$B,0)),"")</f>
        <v/>
      </c>
      <c r="LG165">
        <f>IF(LQ165="0-1",INDEX(Scrape!$E:$E,MATCH('HT 0-1'!KP165,Scrape!$B:$B,0)),"")</f>
        <v/>
      </c>
      <c r="LH165">
        <f>IF(LQ165="0-1",INDEX(Scrape!$F:$F,MATCH('HT 0-1'!KP165,Scrape!$B:$B,0)),"")</f>
        <v/>
      </c>
      <c r="LI165">
        <f>IF(LQ165="0-1",INDEX(Scrape!$G:$G,MATCH('HT 0-1'!KP165,Scrape!$B:$B,0)),"")</f>
        <v/>
      </c>
      <c r="LJ165">
        <f>IF(LQ165="0-1",INDEX(Scrape!$H:$H,MATCH('HT 0-1'!KP165,Scrape!$B:$B,0)),"")</f>
        <v/>
      </c>
      <c r="LK165">
        <f>IF(LQ165="0-1",INDEX(Scrape!$I:$I,MATCH('HT 0-1'!KP165,Scrape!$B:$B,0)),"")</f>
        <v/>
      </c>
      <c r="LL165">
        <f>IF(LQ165="0-1",INDEX(Scrape!$J:$J,MATCH('HT 0-1'!KP165,Scrape!$B:$B,0)),"")</f>
        <v/>
      </c>
      <c r="LM165">
        <f>IF(LQ165="0-1",INDEX(Scrape!$K:$K,MATCH('HT 0-1'!KP165,Scrape!$B:$B,0)),"")</f>
        <v/>
      </c>
      <c r="LN165">
        <f>IF(LQ165="0-1",INDEX(Scrape!$L:$L,MATCH('HT 0-1'!KP165,Scrape!$B:$B,0)),"")</f>
        <v/>
      </c>
      <c r="LO165">
        <f>IF(LQ165="0-1",INDEX(Scrape!$M:$M,MATCH('HT 0-1'!KP165,Scrape!$B:$B,0)),"")</f>
        <v/>
      </c>
      <c r="LP165">
        <f>IF(LQ165="0-1",INDEX(Scrape!$N:$N,MATCH('HT 0-1'!KP165,Scrape!$B:$B,0)),"")</f>
        <v/>
      </c>
      <c r="LQ165">
        <f>INDEX(Scrape!$O:$O,MATCH('HT 0-1'!KP165,Scrape!$B:$B,0))</f>
        <v/>
      </c>
      <c r="LR165">
        <f>(1/LJ165)+(1/LI165)+(1/LH165)</f>
        <v/>
      </c>
      <c r="LS165">
        <f>(1/LG165)+(1/LF165)+(1/LE165)</f>
        <v/>
      </c>
      <c r="LT165" s="8">
        <f>IF(INDEX(#REF!,MATCH(KQ165,#REF!,0))=INDEX(#REF!,MATCH(KQ165,#REF!,0)),INDEX(#REF!,MATCH(KQ165,#REF!,0)),"ERROR")</f>
        <v/>
      </c>
      <c r="LU165" s="4">
        <f>IF(KR165="G",2,IF(KR165="R",0.5,IF(KR165="A",1)))</f>
        <v/>
      </c>
      <c r="LV165" s="4">
        <f>IF(KS165="G",0.5,IF(KS165="R",2,IF(KS165="A",1)))</f>
        <v/>
      </c>
      <c r="LW165" s="4">
        <f>IF(KT165="G",2,IF(KT165="R",0.5,IF(KT165="A",1)))</f>
        <v/>
      </c>
      <c r="LX165" s="4">
        <f>IF(KU165="G",0.5,IF(KU165="R",2,IF(KU165="A",1)))</f>
        <v/>
      </c>
      <c r="LY165" s="7">
        <f>(LK165*(LU165+LX165)+(LL165*(LU165+LX165)))</f>
        <v/>
      </c>
      <c r="LZ165" s="7">
        <f>(LN165*(LV165+LW165)+(LO165*(LV165+LW165)))</f>
        <v/>
      </c>
      <c r="MA165" s="11">
        <f>LY165-LZ165</f>
        <v/>
      </c>
      <c r="MB165" s="5">
        <f>MA165+2</f>
        <v/>
      </c>
      <c r="MC165" s="6">
        <f>MA165-2</f>
        <v/>
      </c>
      <c r="MD165" s="4">
        <f>LE165</f>
        <v/>
      </c>
      <c r="ME165" s="9">
        <f>IF(MD165=0,1000,MD165+0.75)</f>
        <v/>
      </c>
      <c r="MF165" s="10">
        <f>IF(MD165=0,0,MD165-0.75)</f>
        <v/>
      </c>
      <c r="MG165" s="4">
        <f>((LM165*(LU165+LX165))-((LP165*(LV165+LW165))))</f>
        <v/>
      </c>
      <c r="MH165" s="9">
        <f>MG165*1.2</f>
        <v/>
      </c>
      <c r="MI165" s="10">
        <f>MG165*0.8</f>
        <v/>
      </c>
      <c r="MJ165">
        <f>IFERROR(NX165,"")</f>
        <v/>
      </c>
      <c r="MK165">
        <f>IFERROR(NY165,"")</f>
        <v/>
      </c>
      <c r="ML165">
        <f>IFERROR(NZ165,"")</f>
        <v/>
      </c>
      <c r="MM165">
        <f>IFERROR(OA165,"")</f>
        <v/>
      </c>
      <c r="MN165">
        <f>IFERROR(OB165,"")</f>
        <v/>
      </c>
      <c r="MO165">
        <f>IFERROR(OC165,"")</f>
        <v/>
      </c>
      <c r="MP165" s="1">
        <f>COUNTIFS(#REF!,LT165,#REF!,1,#REF!,"&gt;="&amp;MC165,#REF!,"&lt;="&amp;MB165,#REF!,"&lt;="&amp;ME165,#REF!,"&gt;="&amp;MF165,#REF!,"="&amp;KV165,#REF!,"="&amp;KX165)</f>
        <v/>
      </c>
      <c r="MQ165" s="1">
        <f>COUNTIFS(#REF!,LT165,#REF!,0,#REF!,"&gt;="&amp;MC165,#REF!,"&lt;="&amp;MB165,#REF!,"&lt;="&amp;ME165,#REF!,"&gt;="&amp;MF165,#REF!,"="&amp;KV165,#REF!,"="&amp;KX165)</f>
        <v/>
      </c>
      <c r="MR165" s="1">
        <f>COUNTIFS(#REF!,LT165,#REF!,1,#REF!,"&gt;="&amp;MC165,#REF!,"&lt;="&amp;MB165,#REF!,"&lt;="&amp;ME165,#REF!,"&gt;="&amp;MF165,#REF!,"="&amp;KW165,#REF!,"="&amp;KY165)</f>
        <v/>
      </c>
      <c r="MS165" s="1">
        <f>COUNTIFS(#REF!,LT165,#REF!,0,#REF!,"&gt;="&amp;MC165,#REF!,"&lt;="&amp;MB165,#REF!,"&lt;="&amp;ME165,#REF!,"&gt;="&amp;MF165,#REF!,"="&amp;KW165,#REF!,"="&amp;KY165)</f>
        <v/>
      </c>
      <c r="MT165" s="1">
        <f>COUNTIFS(#REF!,LT165,#REF!,1,#REF!,"&gt;="&amp;MI165,#REF!,"&lt;="&amp;MH165,#REF!,"&lt;="&amp;ME165,#REF!,"&gt;="&amp;MF165)</f>
        <v/>
      </c>
      <c r="MU165" s="1">
        <f>COUNTIFS(#REF!,LT165,#REF!,0,#REF!,"&gt;="&amp;MI165,#REF!,"&lt;="&amp;MH165,#REF!,"&lt;="&amp;ME165,#REF!,"&gt;="&amp;MF165)</f>
        <v/>
      </c>
      <c r="MV165" s="1">
        <f>COUNTIFS(#REF!,LT165,#REF!,1,#REF!,"&gt;="&amp;MI165,#REF!,"&lt;="&amp;MH165,#REF!,"="&amp;KZ165,#REF!,"="&amp;LA165,#REF!,"&lt;="&amp;ME165,#REF!,"&gt;="&amp;MF165)</f>
        <v/>
      </c>
      <c r="MW165" s="1">
        <f>COUNTIFS(#REF!,LT165,#REF!,0,#REF!,"&gt;="&amp;MI165,#REF!,"&lt;="&amp;MH165,#REF!,"="&amp;KZ165,#REF!,"="&amp;LA165,#REF!,"&lt;="&amp;ME165,#REF!,"&gt;="&amp;MF165)</f>
        <v/>
      </c>
      <c r="MX165" s="1">
        <f>COUNTIFS(#REF!,LT165,#REF!,1,#REF!,"&gt;="&amp;MC165,#REF!,"&lt;="&amp;MB165,#REF!,"&lt;="&amp;ME165,#REF!,"&gt;="&amp;MF165)</f>
        <v/>
      </c>
      <c r="MY165" s="1">
        <f>COUNTIFS(#REF!,LT165,#REF!,0,#REF!,"&gt;="&amp;MC165,#REF!,"&lt;="&amp;MB165,#REF!,"&lt;="&amp;ME165,#REF!,"&gt;="&amp;MF165)</f>
        <v/>
      </c>
      <c r="MZ165" s="1">
        <f>COUNTIFS(#REF!,LT165,#REF!,1,#REF!,"&lt;="&amp;ME165,#REF!,"&gt;="&amp;MF165,#REF!,"="&amp;KV165,#REF!,"="&amp;KX165)</f>
        <v/>
      </c>
      <c r="NA165" s="1">
        <f>COUNTIFS(#REF!,LT165,#REF!,0,#REF!,"&lt;="&amp;ME165,#REF!,"&gt;="&amp;MF165,#REF!,"="&amp;KV165,#REF!,"="&amp;KX165)</f>
        <v/>
      </c>
      <c r="NB165" s="1">
        <f>COUNTIFS(#REF!,LT165,#REF!,1,#REF!,"&lt;="&amp;ME165,#REF!,"&gt;="&amp;MF165,#REF!,"="&amp;KW165,#REF!,"="&amp;KY165)</f>
        <v/>
      </c>
      <c r="NC165" s="1">
        <f>COUNTIFS(#REF!,LT165,#REF!,0,#REF!,"&lt;="&amp;ME165,#REF!,"&gt;="&amp;MF165,#REF!,"="&amp;KW165,#REF!,"="&amp;KY165)</f>
        <v/>
      </c>
      <c r="ND165" s="1">
        <f>MP165+MR165+MT165+MV165+MX165+MZ165+NB165</f>
        <v/>
      </c>
      <c r="NE165" s="1">
        <f>MQ165+MS165+MU165+MW165+MY165+NA165+NC165</f>
        <v/>
      </c>
      <c r="NF165" s="1">
        <f>ND165+NE165</f>
        <v/>
      </c>
      <c r="NG165" s="33">
        <f>ND165/(ND165+NE165)</f>
        <v/>
      </c>
      <c r="NH165" s="3">
        <f>1/NG165</f>
        <v/>
      </c>
      <c r="NI165" s="1">
        <f>LI165</f>
        <v/>
      </c>
      <c r="NJ165" s="79">
        <f>((1-NG165)*(1/(NI165-1))*0.98-(NG165*1))</f>
        <v/>
      </c>
      <c r="NK165" s="34">
        <f>IF(LR165&lt;0.9,0,IF(AND(LR165&gt;1.1),0,1))</f>
        <v/>
      </c>
      <c r="NL165" s="34">
        <f>IF(LS165&lt;0.9,0,IF(AND(LS165&gt;1.1),0,1))</f>
        <v/>
      </c>
      <c r="NM165" s="32">
        <f>IF(NF165&gt;99,1,0)</f>
        <v/>
      </c>
      <c r="NN165" s="32">
        <f>IF(NJ165&gt;0.0799,1,0)</f>
        <v/>
      </c>
      <c r="NO165" s="32">
        <f>IF(NJ165&gt;NQ165,1,0)</f>
        <v/>
      </c>
      <c r="NP165" s="32">
        <f>NM165+NN165+NO165+NK165+NL165</f>
        <v/>
      </c>
      <c r="NQ165" s="79">
        <f>(((100*NG165)*(NI165-1)*0.98)-((1-NG165)*100))/100</f>
        <v/>
      </c>
      <c r="NR165" s="34">
        <f>IF(LR165&lt;0.9,0,IF(AND(LR165&gt;1.1),0,1))</f>
        <v/>
      </c>
      <c r="NS165" s="34">
        <f>IF(LS165&lt;0.9,0,IF(AND(LS165&gt;1.1),0,1))</f>
        <v/>
      </c>
      <c r="NT165" s="32">
        <f>IF(NF165&gt;99,1,0)</f>
        <v/>
      </c>
      <c r="NU165" s="32">
        <f>IF(NQ165&gt;0.0799,1,0)</f>
        <v/>
      </c>
      <c r="NV165" s="32">
        <f>IF(NQ165&gt;NJ165,1,0)</f>
        <v/>
      </c>
      <c r="NW165" s="32">
        <f>NT165+NU165+NV165+NR165+NS165</f>
        <v/>
      </c>
      <c r="NX165">
        <f>IF(NP165=5,"LayAway0-1",IF(AND(NW165=5),"BackAway0-1",""))</f>
        <v/>
      </c>
      <c r="NY165">
        <f>IF(NP165=5,KO165,IF(AND(NW165=5),KO165,""))</f>
        <v/>
      </c>
      <c r="NZ165">
        <f>IF(NP165=5,"Match Odds",IF(AND(NW165=5),"Match Odds",""))</f>
        <v/>
      </c>
      <c r="OA165">
        <f>IF(NP165=5,KP165,IF(AND(NW165=5),KP165,""))</f>
        <v/>
      </c>
      <c r="OB165">
        <f>IF(NP165=5,"MATCH_ODDS",IF(AND(NW165=5),"MATCH_ODDS",""))</f>
        <v/>
      </c>
      <c r="OC165">
        <f>IF(NP165=5,"LAY",IF(AND(NW165=5),"BACK",""))</f>
        <v/>
      </c>
    </row>
    <row r="166" ht="16.5" customHeight="1" thickBot="1" thickTop="1">
      <c r="A166" s="2" t="n"/>
      <c r="KN166" s="1">
        <f>IF(INDEX(#REF!,MATCH('HT 0-1'!D166,#REF!,0))=INDEX(#REF!,MATCH('HT 0-1'!D166,#REF!,0)),INDEX(#REF!,MATCH('HT 0-1'!D166,#REF!,0)),"ERROR")</f>
        <v/>
      </c>
      <c r="KO166" s="1">
        <f>IF(INDEX(#REF!,MATCH('HT 0-1'!E166,#REF!,0))=INDEX(#REF!,MATCH('HT 0-1'!E166,#REF!,0)),INDEX(#REF!,MATCH('HT 0-1'!E166,#REF!,0)),"ERROR")</f>
        <v/>
      </c>
      <c r="KP166" s="1">
        <f>KN166&amp;" v "&amp;KO166</f>
        <v/>
      </c>
      <c r="KQ166">
        <f>B166&amp;"_"&amp;C166</f>
        <v/>
      </c>
      <c r="KR166" s="1">
        <f>IF((HW166/KK166)&lt;0.335,"G",IF((HW166/KK166)&gt;0.67,"R","A"))</f>
        <v/>
      </c>
      <c r="KS166" s="1">
        <f>IF((HX166/KK166)&lt;0.335,"G",IF((HX166/KK166)&gt;0.67,"R","A"))</f>
        <v/>
      </c>
      <c r="KT166" s="1">
        <f>IF((IH166/KK166)&lt;0.335,"G",IF((IH166/KK166)&gt;0.67,"R","A"))</f>
        <v/>
      </c>
      <c r="KU166" s="1">
        <f>IF((II166/KK166)&lt;0.335,"G",IF((II166/KK166)&gt;0.67,"R","A"))</f>
        <v/>
      </c>
      <c r="KV166" s="1">
        <f>IF((HZ166/KK166)&lt;0.335,"G",IF((HZ166/KK166)&gt;0.67,"R","A"))</f>
        <v/>
      </c>
      <c r="KW166" s="1">
        <f>IF((HY166/KK166)&lt;0.335,"G",IF((HY166/KK166)&gt;0.67,"R","A"))</f>
        <v/>
      </c>
      <c r="KX166" s="1">
        <f>IF((IK166/KK166)&lt;0.335,"G",IF((IK166/KK166)&gt;0.67,"R","A"))</f>
        <v/>
      </c>
      <c r="KY166" s="1">
        <f>IF((IJ166/KK166)&lt;0.335,"G",IF((IJ166/KK166)&gt;0.67,"R","A"))</f>
        <v/>
      </c>
      <c r="KZ166" s="1">
        <f>IF((HQ166/KK166)&lt;0.335,"G",IF((HQ166/KK166)&gt;0.67,"R","A"))</f>
        <v/>
      </c>
      <c r="LA166" s="1">
        <f>IF((IB166/KK166)&lt;0.335,"G",IF((IB166/KK166)&gt;0.67,"R","A"))</f>
        <v/>
      </c>
      <c r="LB166">
        <f>IF(LQ166="0-1",INDEX(Scrape!#REF!,MATCH('HT 0-1'!KP166,Scrape!$B:$B,0)),"")</f>
        <v/>
      </c>
      <c r="LC166">
        <f>IF(LQ166="0-1",INDEX(Scrape!$A:$A,MATCH('HT 0-1'!KP166,Scrape!$B:$B,0)),"")</f>
        <v/>
      </c>
      <c r="LD166">
        <f>IF(LQ166="0-1",INDEX(Scrape!$B:$B,MATCH('HT 0-1'!KP166,Scrape!$B:$B,0)),"")</f>
        <v/>
      </c>
      <c r="LE166">
        <f>IF(LQ166="0-1",INDEX(Scrape!$C:$C,MATCH('HT 0-1'!KP166,Scrape!$B:$B,0)),"")</f>
        <v/>
      </c>
      <c r="LF166">
        <f>IF(LQ166="0-1",INDEX(Scrape!$D:$D,MATCH('HT 0-1'!KP166,Scrape!$B:$B,0)),"")</f>
        <v/>
      </c>
      <c r="LG166">
        <f>IF(LQ166="0-1",INDEX(Scrape!$E:$E,MATCH('HT 0-1'!KP166,Scrape!$B:$B,0)),"")</f>
        <v/>
      </c>
      <c r="LH166">
        <f>IF(LQ166="0-1",INDEX(Scrape!$F:$F,MATCH('HT 0-1'!KP166,Scrape!$B:$B,0)),"")</f>
        <v/>
      </c>
      <c r="LI166">
        <f>IF(LQ166="0-1",INDEX(Scrape!$G:$G,MATCH('HT 0-1'!KP166,Scrape!$B:$B,0)),"")</f>
        <v/>
      </c>
      <c r="LJ166">
        <f>IF(LQ166="0-1",INDEX(Scrape!$H:$H,MATCH('HT 0-1'!KP166,Scrape!$B:$B,0)),"")</f>
        <v/>
      </c>
      <c r="LK166">
        <f>IF(LQ166="0-1",INDEX(Scrape!$I:$I,MATCH('HT 0-1'!KP166,Scrape!$B:$B,0)),"")</f>
        <v/>
      </c>
      <c r="LL166">
        <f>IF(LQ166="0-1",INDEX(Scrape!$J:$J,MATCH('HT 0-1'!KP166,Scrape!$B:$B,0)),"")</f>
        <v/>
      </c>
      <c r="LM166">
        <f>IF(LQ166="0-1",INDEX(Scrape!$K:$K,MATCH('HT 0-1'!KP166,Scrape!$B:$B,0)),"")</f>
        <v/>
      </c>
      <c r="LN166">
        <f>IF(LQ166="0-1",INDEX(Scrape!$L:$L,MATCH('HT 0-1'!KP166,Scrape!$B:$B,0)),"")</f>
        <v/>
      </c>
      <c r="LO166">
        <f>IF(LQ166="0-1",INDEX(Scrape!$M:$M,MATCH('HT 0-1'!KP166,Scrape!$B:$B,0)),"")</f>
        <v/>
      </c>
      <c r="LP166">
        <f>IF(LQ166="0-1",INDEX(Scrape!$N:$N,MATCH('HT 0-1'!KP166,Scrape!$B:$B,0)),"")</f>
        <v/>
      </c>
      <c r="LQ166">
        <f>INDEX(Scrape!$O:$O,MATCH('HT 0-1'!KP166,Scrape!$B:$B,0))</f>
        <v/>
      </c>
      <c r="LR166">
        <f>(1/LJ166)+(1/LI166)+(1/LH166)</f>
        <v/>
      </c>
      <c r="LS166">
        <f>(1/LG166)+(1/LF166)+(1/LE166)</f>
        <v/>
      </c>
      <c r="LT166" s="8">
        <f>IF(INDEX(#REF!,MATCH(KQ166,#REF!,0))=INDEX(#REF!,MATCH(KQ166,#REF!,0)),INDEX(#REF!,MATCH(KQ166,#REF!,0)),"ERROR")</f>
        <v/>
      </c>
      <c r="LU166" s="4">
        <f>IF(KR166="G",2,IF(KR166="R",0.5,IF(KR166="A",1)))</f>
        <v/>
      </c>
      <c r="LV166" s="4">
        <f>IF(KS166="G",0.5,IF(KS166="R",2,IF(KS166="A",1)))</f>
        <v/>
      </c>
      <c r="LW166" s="4">
        <f>IF(KT166="G",2,IF(KT166="R",0.5,IF(KT166="A",1)))</f>
        <v/>
      </c>
      <c r="LX166" s="4">
        <f>IF(KU166="G",0.5,IF(KU166="R",2,IF(KU166="A",1)))</f>
        <v/>
      </c>
      <c r="LY166" s="7">
        <f>(LK166*(LU166+LX166)+(LL166*(LU166+LX166)))</f>
        <v/>
      </c>
      <c r="LZ166" s="7">
        <f>(LN166*(LV166+LW166)+(LO166*(LV166+LW166)))</f>
        <v/>
      </c>
      <c r="MA166" s="11">
        <f>LY166-LZ166</f>
        <v/>
      </c>
      <c r="MB166" s="5">
        <f>MA166+2</f>
        <v/>
      </c>
      <c r="MC166" s="6">
        <f>MA166-2</f>
        <v/>
      </c>
      <c r="MD166" s="4">
        <f>LE166</f>
        <v/>
      </c>
      <c r="ME166" s="9">
        <f>IF(MD166=0,1000,MD166+0.75)</f>
        <v/>
      </c>
      <c r="MF166" s="10">
        <f>IF(MD166=0,0,MD166-0.75)</f>
        <v/>
      </c>
      <c r="MG166" s="4">
        <f>((LM166*(LU166+LX166))-((LP166*(LV166+LW166))))</f>
        <v/>
      </c>
      <c r="MH166" s="9">
        <f>MG166*1.2</f>
        <v/>
      </c>
      <c r="MI166" s="10">
        <f>MG166*0.8</f>
        <v/>
      </c>
      <c r="MJ166">
        <f>IFERROR(NX166,"")</f>
        <v/>
      </c>
      <c r="MK166">
        <f>IFERROR(NY166,"")</f>
        <v/>
      </c>
      <c r="ML166">
        <f>IFERROR(NZ166,"")</f>
        <v/>
      </c>
      <c r="MM166">
        <f>IFERROR(OA166,"")</f>
        <v/>
      </c>
      <c r="MN166">
        <f>IFERROR(OB166,"")</f>
        <v/>
      </c>
      <c r="MO166">
        <f>IFERROR(OC166,"")</f>
        <v/>
      </c>
      <c r="MP166" s="1">
        <f>COUNTIFS(#REF!,LT166,#REF!,1,#REF!,"&gt;="&amp;MC166,#REF!,"&lt;="&amp;MB166,#REF!,"&lt;="&amp;ME166,#REF!,"&gt;="&amp;MF166,#REF!,"="&amp;KV166,#REF!,"="&amp;KX166)</f>
        <v/>
      </c>
      <c r="MQ166" s="1">
        <f>COUNTIFS(#REF!,LT166,#REF!,0,#REF!,"&gt;="&amp;MC166,#REF!,"&lt;="&amp;MB166,#REF!,"&lt;="&amp;ME166,#REF!,"&gt;="&amp;MF166,#REF!,"="&amp;KV166,#REF!,"="&amp;KX166)</f>
        <v/>
      </c>
      <c r="MR166" s="1">
        <f>COUNTIFS(#REF!,LT166,#REF!,1,#REF!,"&gt;="&amp;MC166,#REF!,"&lt;="&amp;MB166,#REF!,"&lt;="&amp;ME166,#REF!,"&gt;="&amp;MF166,#REF!,"="&amp;KW166,#REF!,"="&amp;KY166)</f>
        <v/>
      </c>
      <c r="MS166" s="1">
        <f>COUNTIFS(#REF!,LT166,#REF!,0,#REF!,"&gt;="&amp;MC166,#REF!,"&lt;="&amp;MB166,#REF!,"&lt;="&amp;ME166,#REF!,"&gt;="&amp;MF166,#REF!,"="&amp;KW166,#REF!,"="&amp;KY166)</f>
        <v/>
      </c>
      <c r="MT166" s="1">
        <f>COUNTIFS(#REF!,LT166,#REF!,1,#REF!,"&gt;="&amp;MI166,#REF!,"&lt;="&amp;MH166,#REF!,"&lt;="&amp;ME166,#REF!,"&gt;="&amp;MF166)</f>
        <v/>
      </c>
      <c r="MU166" s="1">
        <f>COUNTIFS(#REF!,LT166,#REF!,0,#REF!,"&gt;="&amp;MI166,#REF!,"&lt;="&amp;MH166,#REF!,"&lt;="&amp;ME166,#REF!,"&gt;="&amp;MF166)</f>
        <v/>
      </c>
      <c r="MV166" s="1">
        <f>COUNTIFS(#REF!,LT166,#REF!,1,#REF!,"&gt;="&amp;MI166,#REF!,"&lt;="&amp;MH166,#REF!,"="&amp;KZ166,#REF!,"="&amp;LA166,#REF!,"&lt;="&amp;ME166,#REF!,"&gt;="&amp;MF166)</f>
        <v/>
      </c>
      <c r="MW166" s="1">
        <f>COUNTIFS(#REF!,LT166,#REF!,0,#REF!,"&gt;="&amp;MI166,#REF!,"&lt;="&amp;MH166,#REF!,"="&amp;KZ166,#REF!,"="&amp;LA166,#REF!,"&lt;="&amp;ME166,#REF!,"&gt;="&amp;MF166)</f>
        <v/>
      </c>
      <c r="MX166" s="1">
        <f>COUNTIFS(#REF!,LT166,#REF!,1,#REF!,"&gt;="&amp;MC166,#REF!,"&lt;="&amp;MB166,#REF!,"&lt;="&amp;ME166,#REF!,"&gt;="&amp;MF166)</f>
        <v/>
      </c>
      <c r="MY166" s="1">
        <f>COUNTIFS(#REF!,LT166,#REF!,0,#REF!,"&gt;="&amp;MC166,#REF!,"&lt;="&amp;MB166,#REF!,"&lt;="&amp;ME166,#REF!,"&gt;="&amp;MF166)</f>
        <v/>
      </c>
      <c r="MZ166" s="1">
        <f>COUNTIFS(#REF!,LT166,#REF!,1,#REF!,"&lt;="&amp;ME166,#REF!,"&gt;="&amp;MF166,#REF!,"="&amp;KV166,#REF!,"="&amp;KX166)</f>
        <v/>
      </c>
      <c r="NA166" s="1">
        <f>COUNTIFS(#REF!,LT166,#REF!,0,#REF!,"&lt;="&amp;ME166,#REF!,"&gt;="&amp;MF166,#REF!,"="&amp;KV166,#REF!,"="&amp;KX166)</f>
        <v/>
      </c>
      <c r="NB166" s="1">
        <f>COUNTIFS(#REF!,LT166,#REF!,1,#REF!,"&lt;="&amp;ME166,#REF!,"&gt;="&amp;MF166,#REF!,"="&amp;KW166,#REF!,"="&amp;KY166)</f>
        <v/>
      </c>
      <c r="NC166" s="1">
        <f>COUNTIFS(#REF!,LT166,#REF!,0,#REF!,"&lt;="&amp;ME166,#REF!,"&gt;="&amp;MF166,#REF!,"="&amp;KW166,#REF!,"="&amp;KY166)</f>
        <v/>
      </c>
      <c r="ND166" s="1">
        <f>MP166+MR166+MT166+MV166+MX166+MZ166+NB166</f>
        <v/>
      </c>
      <c r="NE166" s="1">
        <f>MQ166+MS166+MU166+MW166+MY166+NA166+NC166</f>
        <v/>
      </c>
      <c r="NF166" s="1">
        <f>ND166+NE166</f>
        <v/>
      </c>
      <c r="NG166" s="33">
        <f>ND166/(ND166+NE166)</f>
        <v/>
      </c>
      <c r="NH166" s="3">
        <f>1/NG166</f>
        <v/>
      </c>
      <c r="NI166" s="1">
        <f>LI166</f>
        <v/>
      </c>
      <c r="NJ166" s="79">
        <f>((1-NG166)*(1/(NI166-1))*0.98-(NG166*1))</f>
        <v/>
      </c>
      <c r="NK166" s="34">
        <f>IF(LR166&lt;0.9,0,IF(AND(LR166&gt;1.1),0,1))</f>
        <v/>
      </c>
      <c r="NL166" s="34">
        <f>IF(LS166&lt;0.9,0,IF(AND(LS166&gt;1.1),0,1))</f>
        <v/>
      </c>
      <c r="NM166" s="32">
        <f>IF(NF166&gt;99,1,0)</f>
        <v/>
      </c>
      <c r="NN166" s="32">
        <f>IF(NJ166&gt;0.0799,1,0)</f>
        <v/>
      </c>
      <c r="NO166" s="32">
        <f>IF(NJ166&gt;NQ166,1,0)</f>
        <v/>
      </c>
      <c r="NP166" s="32">
        <f>NM166+NN166+NO166+NK166+NL166</f>
        <v/>
      </c>
      <c r="NQ166" s="79">
        <f>(((100*NG166)*(NI166-1)*0.98)-((1-NG166)*100))/100</f>
        <v/>
      </c>
      <c r="NR166" s="34">
        <f>IF(LR166&lt;0.9,0,IF(AND(LR166&gt;1.1),0,1))</f>
        <v/>
      </c>
      <c r="NS166" s="34">
        <f>IF(LS166&lt;0.9,0,IF(AND(LS166&gt;1.1),0,1))</f>
        <v/>
      </c>
      <c r="NT166" s="32">
        <f>IF(NF166&gt;99,1,0)</f>
        <v/>
      </c>
      <c r="NU166" s="32">
        <f>IF(NQ166&gt;0.0799,1,0)</f>
        <v/>
      </c>
      <c r="NV166" s="32">
        <f>IF(NQ166&gt;NJ166,1,0)</f>
        <v/>
      </c>
      <c r="NW166" s="32">
        <f>NT166+NU166+NV166+NR166+NS166</f>
        <v/>
      </c>
      <c r="NX166">
        <f>IF(NP166=5,"LayAway0-1",IF(AND(NW166=5),"BackAway0-1",""))</f>
        <v/>
      </c>
      <c r="NY166">
        <f>IF(NP166=5,KO166,IF(AND(NW166=5),KO166,""))</f>
        <v/>
      </c>
      <c r="NZ166">
        <f>IF(NP166=5,"Match Odds",IF(AND(NW166=5),"Match Odds",""))</f>
        <v/>
      </c>
      <c r="OA166">
        <f>IF(NP166=5,KP166,IF(AND(NW166=5),KP166,""))</f>
        <v/>
      </c>
      <c r="OB166">
        <f>IF(NP166=5,"MATCH_ODDS",IF(AND(NW166=5),"MATCH_ODDS",""))</f>
        <v/>
      </c>
      <c r="OC166">
        <f>IF(NP166=5,"LAY",IF(AND(NW166=5),"BACK",""))</f>
        <v/>
      </c>
    </row>
    <row r="167" ht="16.5" customHeight="1" thickBot="1" thickTop="1">
      <c r="A167" s="2" t="n"/>
      <c r="KN167" s="1">
        <f>IF(INDEX(#REF!,MATCH('HT 0-1'!D167,#REF!,0))=INDEX(#REF!,MATCH('HT 0-1'!D167,#REF!,0)),INDEX(#REF!,MATCH('HT 0-1'!D167,#REF!,0)),"ERROR")</f>
        <v/>
      </c>
      <c r="KO167" s="1">
        <f>IF(INDEX(#REF!,MATCH('HT 0-1'!E167,#REF!,0))=INDEX(#REF!,MATCH('HT 0-1'!E167,#REF!,0)),INDEX(#REF!,MATCH('HT 0-1'!E167,#REF!,0)),"ERROR")</f>
        <v/>
      </c>
      <c r="KP167" s="1">
        <f>KN167&amp;" v "&amp;KO167</f>
        <v/>
      </c>
      <c r="KQ167">
        <f>B167&amp;"_"&amp;C167</f>
        <v/>
      </c>
      <c r="KR167" s="1">
        <f>IF((HW167/KK167)&lt;0.335,"G",IF((HW167/KK167)&gt;0.67,"R","A"))</f>
        <v/>
      </c>
      <c r="KS167" s="1">
        <f>IF((HX167/KK167)&lt;0.335,"G",IF((HX167/KK167)&gt;0.67,"R","A"))</f>
        <v/>
      </c>
      <c r="KT167" s="1">
        <f>IF((IH167/KK167)&lt;0.335,"G",IF((IH167/KK167)&gt;0.67,"R","A"))</f>
        <v/>
      </c>
      <c r="KU167" s="1">
        <f>IF((II167/KK167)&lt;0.335,"G",IF((II167/KK167)&gt;0.67,"R","A"))</f>
        <v/>
      </c>
      <c r="KV167" s="1">
        <f>IF((HZ167/KK167)&lt;0.335,"G",IF((HZ167/KK167)&gt;0.67,"R","A"))</f>
        <v/>
      </c>
      <c r="KW167" s="1">
        <f>IF((HY167/KK167)&lt;0.335,"G",IF((HY167/KK167)&gt;0.67,"R","A"))</f>
        <v/>
      </c>
      <c r="KX167" s="1">
        <f>IF((IK167/KK167)&lt;0.335,"G",IF((IK167/KK167)&gt;0.67,"R","A"))</f>
        <v/>
      </c>
      <c r="KY167" s="1">
        <f>IF((IJ167/KK167)&lt;0.335,"G",IF((IJ167/KK167)&gt;0.67,"R","A"))</f>
        <v/>
      </c>
      <c r="KZ167" s="1">
        <f>IF((HQ167/KK167)&lt;0.335,"G",IF((HQ167/KK167)&gt;0.67,"R","A"))</f>
        <v/>
      </c>
      <c r="LA167" s="1">
        <f>IF((IB167/KK167)&lt;0.335,"G",IF((IB167/KK167)&gt;0.67,"R","A"))</f>
        <v/>
      </c>
      <c r="LB167">
        <f>IF(LQ167="0-1",INDEX(Scrape!#REF!,MATCH('HT 0-1'!KP167,Scrape!$B:$B,0)),"")</f>
        <v/>
      </c>
      <c r="LC167">
        <f>IF(LQ167="0-1",INDEX(Scrape!$A:$A,MATCH('HT 0-1'!KP167,Scrape!$B:$B,0)),"")</f>
        <v/>
      </c>
      <c r="LD167">
        <f>IF(LQ167="0-1",INDEX(Scrape!$B:$B,MATCH('HT 0-1'!KP167,Scrape!$B:$B,0)),"")</f>
        <v/>
      </c>
      <c r="LE167">
        <f>IF(LQ167="0-1",INDEX(Scrape!$C:$C,MATCH('HT 0-1'!KP167,Scrape!$B:$B,0)),"")</f>
        <v/>
      </c>
      <c r="LF167">
        <f>IF(LQ167="0-1",INDEX(Scrape!$D:$D,MATCH('HT 0-1'!KP167,Scrape!$B:$B,0)),"")</f>
        <v/>
      </c>
      <c r="LG167">
        <f>IF(LQ167="0-1",INDEX(Scrape!$E:$E,MATCH('HT 0-1'!KP167,Scrape!$B:$B,0)),"")</f>
        <v/>
      </c>
      <c r="LH167">
        <f>IF(LQ167="0-1",INDEX(Scrape!$F:$F,MATCH('HT 0-1'!KP167,Scrape!$B:$B,0)),"")</f>
        <v/>
      </c>
      <c r="LI167">
        <f>IF(LQ167="0-1",INDEX(Scrape!$G:$G,MATCH('HT 0-1'!KP167,Scrape!$B:$B,0)),"")</f>
        <v/>
      </c>
      <c r="LJ167">
        <f>IF(LQ167="0-1",INDEX(Scrape!$H:$H,MATCH('HT 0-1'!KP167,Scrape!$B:$B,0)),"")</f>
        <v/>
      </c>
      <c r="LK167">
        <f>IF(LQ167="0-1",INDEX(Scrape!$I:$I,MATCH('HT 0-1'!KP167,Scrape!$B:$B,0)),"")</f>
        <v/>
      </c>
      <c r="LL167">
        <f>IF(LQ167="0-1",INDEX(Scrape!$J:$J,MATCH('HT 0-1'!KP167,Scrape!$B:$B,0)),"")</f>
        <v/>
      </c>
      <c r="LM167">
        <f>IF(LQ167="0-1",INDEX(Scrape!$K:$K,MATCH('HT 0-1'!KP167,Scrape!$B:$B,0)),"")</f>
        <v/>
      </c>
      <c r="LN167">
        <f>IF(LQ167="0-1",INDEX(Scrape!$L:$L,MATCH('HT 0-1'!KP167,Scrape!$B:$B,0)),"")</f>
        <v/>
      </c>
      <c r="LO167">
        <f>IF(LQ167="0-1",INDEX(Scrape!$M:$M,MATCH('HT 0-1'!KP167,Scrape!$B:$B,0)),"")</f>
        <v/>
      </c>
      <c r="LP167">
        <f>IF(LQ167="0-1",INDEX(Scrape!$N:$N,MATCH('HT 0-1'!KP167,Scrape!$B:$B,0)),"")</f>
        <v/>
      </c>
      <c r="LQ167">
        <f>INDEX(Scrape!$O:$O,MATCH('HT 0-1'!KP167,Scrape!$B:$B,0))</f>
        <v/>
      </c>
      <c r="LR167">
        <f>(1/LJ167)+(1/LI167)+(1/LH167)</f>
        <v/>
      </c>
      <c r="LS167">
        <f>(1/LG167)+(1/LF167)+(1/LE167)</f>
        <v/>
      </c>
      <c r="LT167" s="8">
        <f>IF(INDEX(#REF!,MATCH(KQ167,#REF!,0))=INDEX(#REF!,MATCH(KQ167,#REF!,0)),INDEX(#REF!,MATCH(KQ167,#REF!,0)),"ERROR")</f>
        <v/>
      </c>
      <c r="LU167" s="4">
        <f>IF(KR167="G",2,IF(KR167="R",0.5,IF(KR167="A",1)))</f>
        <v/>
      </c>
      <c r="LV167" s="4">
        <f>IF(KS167="G",0.5,IF(KS167="R",2,IF(KS167="A",1)))</f>
        <v/>
      </c>
      <c r="LW167" s="4">
        <f>IF(KT167="G",2,IF(KT167="R",0.5,IF(KT167="A",1)))</f>
        <v/>
      </c>
      <c r="LX167" s="4">
        <f>IF(KU167="G",0.5,IF(KU167="R",2,IF(KU167="A",1)))</f>
        <v/>
      </c>
      <c r="LY167" s="7">
        <f>(LK167*(LU167+LX167)+(LL167*(LU167+LX167)))</f>
        <v/>
      </c>
      <c r="LZ167" s="7">
        <f>(LN167*(LV167+LW167)+(LO167*(LV167+LW167)))</f>
        <v/>
      </c>
      <c r="MA167" s="11">
        <f>LY167-LZ167</f>
        <v/>
      </c>
      <c r="MB167" s="5">
        <f>MA167+2</f>
        <v/>
      </c>
      <c r="MC167" s="6">
        <f>MA167-2</f>
        <v/>
      </c>
      <c r="MD167" s="4">
        <f>LE167</f>
        <v/>
      </c>
      <c r="ME167" s="9">
        <f>IF(MD167=0,1000,MD167+0.75)</f>
        <v/>
      </c>
      <c r="MF167" s="10">
        <f>IF(MD167=0,0,MD167-0.75)</f>
        <v/>
      </c>
      <c r="MG167" s="4">
        <f>((LM167*(LU167+LX167))-((LP167*(LV167+LW167))))</f>
        <v/>
      </c>
      <c r="MH167" s="9">
        <f>MG167*1.2</f>
        <v/>
      </c>
      <c r="MI167" s="10">
        <f>MG167*0.8</f>
        <v/>
      </c>
      <c r="MJ167">
        <f>IFERROR(NX167,"")</f>
        <v/>
      </c>
      <c r="MK167">
        <f>IFERROR(NY167,"")</f>
        <v/>
      </c>
      <c r="ML167">
        <f>IFERROR(NZ167,"")</f>
        <v/>
      </c>
      <c r="MM167">
        <f>IFERROR(OA167,"")</f>
        <v/>
      </c>
      <c r="MN167">
        <f>IFERROR(OB167,"")</f>
        <v/>
      </c>
      <c r="MO167">
        <f>IFERROR(OC167,"")</f>
        <v/>
      </c>
      <c r="MP167" s="1">
        <f>COUNTIFS(#REF!,LT167,#REF!,1,#REF!,"&gt;="&amp;MC167,#REF!,"&lt;="&amp;MB167,#REF!,"&lt;="&amp;ME167,#REF!,"&gt;="&amp;MF167,#REF!,"="&amp;KV167,#REF!,"="&amp;KX167)</f>
        <v/>
      </c>
      <c r="MQ167" s="1">
        <f>COUNTIFS(#REF!,LT167,#REF!,0,#REF!,"&gt;="&amp;MC167,#REF!,"&lt;="&amp;MB167,#REF!,"&lt;="&amp;ME167,#REF!,"&gt;="&amp;MF167,#REF!,"="&amp;KV167,#REF!,"="&amp;KX167)</f>
        <v/>
      </c>
      <c r="MR167" s="1">
        <f>COUNTIFS(#REF!,LT167,#REF!,1,#REF!,"&gt;="&amp;MC167,#REF!,"&lt;="&amp;MB167,#REF!,"&lt;="&amp;ME167,#REF!,"&gt;="&amp;MF167,#REF!,"="&amp;KW167,#REF!,"="&amp;KY167)</f>
        <v/>
      </c>
      <c r="MS167" s="1">
        <f>COUNTIFS(#REF!,LT167,#REF!,0,#REF!,"&gt;="&amp;MC167,#REF!,"&lt;="&amp;MB167,#REF!,"&lt;="&amp;ME167,#REF!,"&gt;="&amp;MF167,#REF!,"="&amp;KW167,#REF!,"="&amp;KY167)</f>
        <v/>
      </c>
      <c r="MT167" s="1">
        <f>COUNTIFS(#REF!,LT167,#REF!,1,#REF!,"&gt;="&amp;MI167,#REF!,"&lt;="&amp;MH167,#REF!,"&lt;="&amp;ME167,#REF!,"&gt;="&amp;MF167)</f>
        <v/>
      </c>
      <c r="MU167" s="1">
        <f>COUNTIFS(#REF!,LT167,#REF!,0,#REF!,"&gt;="&amp;MI167,#REF!,"&lt;="&amp;MH167,#REF!,"&lt;="&amp;ME167,#REF!,"&gt;="&amp;MF167)</f>
        <v/>
      </c>
      <c r="MV167" s="1">
        <f>COUNTIFS(#REF!,LT167,#REF!,1,#REF!,"&gt;="&amp;MI167,#REF!,"&lt;="&amp;MH167,#REF!,"="&amp;KZ167,#REF!,"="&amp;LA167,#REF!,"&lt;="&amp;ME167,#REF!,"&gt;="&amp;MF167)</f>
        <v/>
      </c>
      <c r="MW167" s="1">
        <f>COUNTIFS(#REF!,LT167,#REF!,0,#REF!,"&gt;="&amp;MI167,#REF!,"&lt;="&amp;MH167,#REF!,"="&amp;KZ167,#REF!,"="&amp;LA167,#REF!,"&lt;="&amp;ME167,#REF!,"&gt;="&amp;MF167)</f>
        <v/>
      </c>
      <c r="MX167" s="1">
        <f>COUNTIFS(#REF!,LT167,#REF!,1,#REF!,"&gt;="&amp;MC167,#REF!,"&lt;="&amp;MB167,#REF!,"&lt;="&amp;ME167,#REF!,"&gt;="&amp;MF167)</f>
        <v/>
      </c>
      <c r="MY167" s="1">
        <f>COUNTIFS(#REF!,LT167,#REF!,0,#REF!,"&gt;="&amp;MC167,#REF!,"&lt;="&amp;MB167,#REF!,"&lt;="&amp;ME167,#REF!,"&gt;="&amp;MF167)</f>
        <v/>
      </c>
      <c r="MZ167" s="1">
        <f>COUNTIFS(#REF!,LT167,#REF!,1,#REF!,"&lt;="&amp;ME167,#REF!,"&gt;="&amp;MF167,#REF!,"="&amp;KV167,#REF!,"="&amp;KX167)</f>
        <v/>
      </c>
      <c r="NA167" s="1">
        <f>COUNTIFS(#REF!,LT167,#REF!,0,#REF!,"&lt;="&amp;ME167,#REF!,"&gt;="&amp;MF167,#REF!,"="&amp;KV167,#REF!,"="&amp;KX167)</f>
        <v/>
      </c>
      <c r="NB167" s="1">
        <f>COUNTIFS(#REF!,LT167,#REF!,1,#REF!,"&lt;="&amp;ME167,#REF!,"&gt;="&amp;MF167,#REF!,"="&amp;KW167,#REF!,"="&amp;KY167)</f>
        <v/>
      </c>
      <c r="NC167" s="1">
        <f>COUNTIFS(#REF!,LT167,#REF!,0,#REF!,"&lt;="&amp;ME167,#REF!,"&gt;="&amp;MF167,#REF!,"="&amp;KW167,#REF!,"="&amp;KY167)</f>
        <v/>
      </c>
      <c r="ND167" s="1">
        <f>MP167+MR167+MT167+MV167+MX167+MZ167+NB167</f>
        <v/>
      </c>
      <c r="NE167" s="1">
        <f>MQ167+MS167+MU167+MW167+MY167+NA167+NC167</f>
        <v/>
      </c>
      <c r="NF167" s="1">
        <f>ND167+NE167</f>
        <v/>
      </c>
      <c r="NG167" s="33">
        <f>ND167/(ND167+NE167)</f>
        <v/>
      </c>
      <c r="NH167" s="3">
        <f>1/NG167</f>
        <v/>
      </c>
      <c r="NI167" s="1">
        <f>LI167</f>
        <v/>
      </c>
      <c r="NJ167" s="79">
        <f>((1-NG167)*(1/(NI167-1))*0.98-(NG167*1))</f>
        <v/>
      </c>
      <c r="NK167" s="34">
        <f>IF(LR167&lt;0.9,0,IF(AND(LR167&gt;1.1),0,1))</f>
        <v/>
      </c>
      <c r="NL167" s="34">
        <f>IF(LS167&lt;0.9,0,IF(AND(LS167&gt;1.1),0,1))</f>
        <v/>
      </c>
      <c r="NM167" s="32">
        <f>IF(NF167&gt;99,1,0)</f>
        <v/>
      </c>
      <c r="NN167" s="32">
        <f>IF(NJ167&gt;0.0799,1,0)</f>
        <v/>
      </c>
      <c r="NO167" s="32">
        <f>IF(NJ167&gt;NQ167,1,0)</f>
        <v/>
      </c>
      <c r="NP167" s="32">
        <f>NM167+NN167+NO167+NK167+NL167</f>
        <v/>
      </c>
      <c r="NQ167" s="79">
        <f>(((100*NG167)*(NI167-1)*0.98)-((1-NG167)*100))/100</f>
        <v/>
      </c>
      <c r="NR167" s="34">
        <f>IF(LR167&lt;0.9,0,IF(AND(LR167&gt;1.1),0,1))</f>
        <v/>
      </c>
      <c r="NS167" s="34">
        <f>IF(LS167&lt;0.9,0,IF(AND(LS167&gt;1.1),0,1))</f>
        <v/>
      </c>
      <c r="NT167" s="32">
        <f>IF(NF167&gt;99,1,0)</f>
        <v/>
      </c>
      <c r="NU167" s="32">
        <f>IF(NQ167&gt;0.0799,1,0)</f>
        <v/>
      </c>
      <c r="NV167" s="32">
        <f>IF(NQ167&gt;NJ167,1,0)</f>
        <v/>
      </c>
      <c r="NW167" s="32">
        <f>NT167+NU167+NV167+NR167+NS167</f>
        <v/>
      </c>
      <c r="NX167">
        <f>IF(NP167=5,"LayAway0-1",IF(AND(NW167=5),"BackAway0-1",""))</f>
        <v/>
      </c>
      <c r="NY167">
        <f>IF(NP167=5,KO167,IF(AND(NW167=5),KO167,""))</f>
        <v/>
      </c>
      <c r="NZ167">
        <f>IF(NP167=5,"Match Odds",IF(AND(NW167=5),"Match Odds",""))</f>
        <v/>
      </c>
      <c r="OA167">
        <f>IF(NP167=5,KP167,IF(AND(NW167=5),KP167,""))</f>
        <v/>
      </c>
      <c r="OB167">
        <f>IF(NP167=5,"MATCH_ODDS",IF(AND(NW167=5),"MATCH_ODDS",""))</f>
        <v/>
      </c>
      <c r="OC167">
        <f>IF(NP167=5,"LAY",IF(AND(NW167=5),"BACK",""))</f>
        <v/>
      </c>
    </row>
    <row r="168" ht="16.5" customHeight="1" thickBot="1" thickTop="1">
      <c r="A168" s="2" t="n"/>
      <c r="KN168" s="1">
        <f>IF(INDEX(#REF!,MATCH('HT 0-1'!D168,#REF!,0))=INDEX(#REF!,MATCH('HT 0-1'!D168,#REF!,0)),INDEX(#REF!,MATCH('HT 0-1'!D168,#REF!,0)),"ERROR")</f>
        <v/>
      </c>
      <c r="KO168" s="1">
        <f>IF(INDEX(#REF!,MATCH('HT 0-1'!E168,#REF!,0))=INDEX(#REF!,MATCH('HT 0-1'!E168,#REF!,0)),INDEX(#REF!,MATCH('HT 0-1'!E168,#REF!,0)),"ERROR")</f>
        <v/>
      </c>
      <c r="KP168" s="1">
        <f>KN168&amp;" v "&amp;KO168</f>
        <v/>
      </c>
      <c r="KQ168">
        <f>B168&amp;"_"&amp;C168</f>
        <v/>
      </c>
      <c r="KR168" s="1">
        <f>IF((HW168/KK168)&lt;0.335,"G",IF((HW168/KK168)&gt;0.67,"R","A"))</f>
        <v/>
      </c>
      <c r="KS168" s="1">
        <f>IF((HX168/KK168)&lt;0.335,"G",IF((HX168/KK168)&gt;0.67,"R","A"))</f>
        <v/>
      </c>
      <c r="KT168" s="1">
        <f>IF((IH168/KK168)&lt;0.335,"G",IF((IH168/KK168)&gt;0.67,"R","A"))</f>
        <v/>
      </c>
      <c r="KU168" s="1">
        <f>IF((II168/KK168)&lt;0.335,"G",IF((II168/KK168)&gt;0.67,"R","A"))</f>
        <v/>
      </c>
      <c r="KV168" s="1">
        <f>IF((HZ168/KK168)&lt;0.335,"G",IF((HZ168/KK168)&gt;0.67,"R","A"))</f>
        <v/>
      </c>
      <c r="KW168" s="1">
        <f>IF((HY168/KK168)&lt;0.335,"G",IF((HY168/KK168)&gt;0.67,"R","A"))</f>
        <v/>
      </c>
      <c r="KX168" s="1">
        <f>IF((IK168/KK168)&lt;0.335,"G",IF((IK168/KK168)&gt;0.67,"R","A"))</f>
        <v/>
      </c>
      <c r="KY168" s="1">
        <f>IF((IJ168/KK168)&lt;0.335,"G",IF((IJ168/KK168)&gt;0.67,"R","A"))</f>
        <v/>
      </c>
      <c r="KZ168" s="1">
        <f>IF((HQ168/KK168)&lt;0.335,"G",IF((HQ168/KK168)&gt;0.67,"R","A"))</f>
        <v/>
      </c>
      <c r="LA168" s="1">
        <f>IF((IB168/KK168)&lt;0.335,"G",IF((IB168/KK168)&gt;0.67,"R","A"))</f>
        <v/>
      </c>
      <c r="LB168">
        <f>IF(LQ168="0-1",INDEX(Scrape!#REF!,MATCH('HT 0-1'!KP168,Scrape!$B:$B,0)),"")</f>
        <v/>
      </c>
      <c r="LC168">
        <f>IF(LQ168="0-1",INDEX(Scrape!$A:$A,MATCH('HT 0-1'!KP168,Scrape!$B:$B,0)),"")</f>
        <v/>
      </c>
      <c r="LD168">
        <f>IF(LQ168="0-1",INDEX(Scrape!$B:$B,MATCH('HT 0-1'!KP168,Scrape!$B:$B,0)),"")</f>
        <v/>
      </c>
      <c r="LE168">
        <f>IF(LQ168="0-1",INDEX(Scrape!$C:$C,MATCH('HT 0-1'!KP168,Scrape!$B:$B,0)),"")</f>
        <v/>
      </c>
      <c r="LF168">
        <f>IF(LQ168="0-1",INDEX(Scrape!$D:$D,MATCH('HT 0-1'!KP168,Scrape!$B:$B,0)),"")</f>
        <v/>
      </c>
      <c r="LG168">
        <f>IF(LQ168="0-1",INDEX(Scrape!$E:$E,MATCH('HT 0-1'!KP168,Scrape!$B:$B,0)),"")</f>
        <v/>
      </c>
      <c r="LH168">
        <f>IF(LQ168="0-1",INDEX(Scrape!$F:$F,MATCH('HT 0-1'!KP168,Scrape!$B:$B,0)),"")</f>
        <v/>
      </c>
      <c r="LI168">
        <f>IF(LQ168="0-1",INDEX(Scrape!$G:$G,MATCH('HT 0-1'!KP168,Scrape!$B:$B,0)),"")</f>
        <v/>
      </c>
      <c r="LJ168">
        <f>IF(LQ168="0-1",INDEX(Scrape!$H:$H,MATCH('HT 0-1'!KP168,Scrape!$B:$B,0)),"")</f>
        <v/>
      </c>
      <c r="LK168">
        <f>IF(LQ168="0-1",INDEX(Scrape!$I:$I,MATCH('HT 0-1'!KP168,Scrape!$B:$B,0)),"")</f>
        <v/>
      </c>
      <c r="LL168">
        <f>IF(LQ168="0-1",INDEX(Scrape!$J:$J,MATCH('HT 0-1'!KP168,Scrape!$B:$B,0)),"")</f>
        <v/>
      </c>
      <c r="LM168">
        <f>IF(LQ168="0-1",INDEX(Scrape!$K:$K,MATCH('HT 0-1'!KP168,Scrape!$B:$B,0)),"")</f>
        <v/>
      </c>
      <c r="LN168">
        <f>IF(LQ168="0-1",INDEX(Scrape!$L:$L,MATCH('HT 0-1'!KP168,Scrape!$B:$B,0)),"")</f>
        <v/>
      </c>
      <c r="LO168">
        <f>IF(LQ168="0-1",INDEX(Scrape!$M:$M,MATCH('HT 0-1'!KP168,Scrape!$B:$B,0)),"")</f>
        <v/>
      </c>
      <c r="LP168">
        <f>IF(LQ168="0-1",INDEX(Scrape!$N:$N,MATCH('HT 0-1'!KP168,Scrape!$B:$B,0)),"")</f>
        <v/>
      </c>
      <c r="LQ168">
        <f>INDEX(Scrape!$O:$O,MATCH('HT 0-1'!KP168,Scrape!$B:$B,0))</f>
        <v/>
      </c>
      <c r="LR168">
        <f>(1/LJ168)+(1/LI168)+(1/LH168)</f>
        <v/>
      </c>
      <c r="LS168">
        <f>(1/LG168)+(1/LF168)+(1/LE168)</f>
        <v/>
      </c>
      <c r="LT168" s="8">
        <f>IF(INDEX(#REF!,MATCH(KQ168,#REF!,0))=INDEX(#REF!,MATCH(KQ168,#REF!,0)),INDEX(#REF!,MATCH(KQ168,#REF!,0)),"ERROR")</f>
        <v/>
      </c>
      <c r="LU168" s="4">
        <f>IF(KR168="G",2,IF(KR168="R",0.5,IF(KR168="A",1)))</f>
        <v/>
      </c>
      <c r="LV168" s="4">
        <f>IF(KS168="G",0.5,IF(KS168="R",2,IF(KS168="A",1)))</f>
        <v/>
      </c>
      <c r="LW168" s="4">
        <f>IF(KT168="G",2,IF(KT168="R",0.5,IF(KT168="A",1)))</f>
        <v/>
      </c>
      <c r="LX168" s="4">
        <f>IF(KU168="G",0.5,IF(KU168="R",2,IF(KU168="A",1)))</f>
        <v/>
      </c>
      <c r="LY168" s="7">
        <f>(LK168*(LU168+LX168)+(LL168*(LU168+LX168)))</f>
        <v/>
      </c>
      <c r="LZ168" s="7">
        <f>(LN168*(LV168+LW168)+(LO168*(LV168+LW168)))</f>
        <v/>
      </c>
      <c r="MA168" s="11">
        <f>LY168-LZ168</f>
        <v/>
      </c>
      <c r="MB168" s="5">
        <f>MA168+2</f>
        <v/>
      </c>
      <c r="MC168" s="6">
        <f>MA168-2</f>
        <v/>
      </c>
      <c r="MD168" s="4">
        <f>LE168</f>
        <v/>
      </c>
      <c r="ME168" s="9">
        <f>IF(MD168=0,1000,MD168+0.75)</f>
        <v/>
      </c>
      <c r="MF168" s="10">
        <f>IF(MD168=0,0,MD168-0.75)</f>
        <v/>
      </c>
      <c r="MG168" s="4">
        <f>((LM168*(LU168+LX168))-((LP168*(LV168+LW168))))</f>
        <v/>
      </c>
      <c r="MH168" s="9">
        <f>MG168*1.2</f>
        <v/>
      </c>
      <c r="MI168" s="10">
        <f>MG168*0.8</f>
        <v/>
      </c>
      <c r="MJ168">
        <f>IFERROR(NX168,"")</f>
        <v/>
      </c>
      <c r="MK168">
        <f>IFERROR(NY168,"")</f>
        <v/>
      </c>
      <c r="ML168">
        <f>IFERROR(NZ168,"")</f>
        <v/>
      </c>
      <c r="MM168">
        <f>IFERROR(OA168,"")</f>
        <v/>
      </c>
      <c r="MN168">
        <f>IFERROR(OB168,"")</f>
        <v/>
      </c>
      <c r="MO168">
        <f>IFERROR(OC168,"")</f>
        <v/>
      </c>
      <c r="MP168" s="1">
        <f>COUNTIFS(#REF!,LT168,#REF!,1,#REF!,"&gt;="&amp;MC168,#REF!,"&lt;="&amp;MB168,#REF!,"&lt;="&amp;ME168,#REF!,"&gt;="&amp;MF168,#REF!,"="&amp;KV168,#REF!,"="&amp;KX168)</f>
        <v/>
      </c>
      <c r="MQ168" s="1">
        <f>COUNTIFS(#REF!,LT168,#REF!,0,#REF!,"&gt;="&amp;MC168,#REF!,"&lt;="&amp;MB168,#REF!,"&lt;="&amp;ME168,#REF!,"&gt;="&amp;MF168,#REF!,"="&amp;KV168,#REF!,"="&amp;KX168)</f>
        <v/>
      </c>
      <c r="MR168" s="1">
        <f>COUNTIFS(#REF!,LT168,#REF!,1,#REF!,"&gt;="&amp;MC168,#REF!,"&lt;="&amp;MB168,#REF!,"&lt;="&amp;ME168,#REF!,"&gt;="&amp;MF168,#REF!,"="&amp;KW168,#REF!,"="&amp;KY168)</f>
        <v/>
      </c>
      <c r="MS168" s="1">
        <f>COUNTIFS(#REF!,LT168,#REF!,0,#REF!,"&gt;="&amp;MC168,#REF!,"&lt;="&amp;MB168,#REF!,"&lt;="&amp;ME168,#REF!,"&gt;="&amp;MF168,#REF!,"="&amp;KW168,#REF!,"="&amp;KY168)</f>
        <v/>
      </c>
      <c r="MT168" s="1">
        <f>COUNTIFS(#REF!,LT168,#REF!,1,#REF!,"&gt;="&amp;MI168,#REF!,"&lt;="&amp;MH168,#REF!,"&lt;="&amp;ME168,#REF!,"&gt;="&amp;MF168)</f>
        <v/>
      </c>
      <c r="MU168" s="1">
        <f>COUNTIFS(#REF!,LT168,#REF!,0,#REF!,"&gt;="&amp;MI168,#REF!,"&lt;="&amp;MH168,#REF!,"&lt;="&amp;ME168,#REF!,"&gt;="&amp;MF168)</f>
        <v/>
      </c>
      <c r="MV168" s="1">
        <f>COUNTIFS(#REF!,LT168,#REF!,1,#REF!,"&gt;="&amp;MI168,#REF!,"&lt;="&amp;MH168,#REF!,"="&amp;KZ168,#REF!,"="&amp;LA168,#REF!,"&lt;="&amp;ME168,#REF!,"&gt;="&amp;MF168)</f>
        <v/>
      </c>
      <c r="MW168" s="1">
        <f>COUNTIFS(#REF!,LT168,#REF!,0,#REF!,"&gt;="&amp;MI168,#REF!,"&lt;="&amp;MH168,#REF!,"="&amp;KZ168,#REF!,"="&amp;LA168,#REF!,"&lt;="&amp;ME168,#REF!,"&gt;="&amp;MF168)</f>
        <v/>
      </c>
      <c r="MX168" s="1">
        <f>COUNTIFS(#REF!,LT168,#REF!,1,#REF!,"&gt;="&amp;MC168,#REF!,"&lt;="&amp;MB168,#REF!,"&lt;="&amp;ME168,#REF!,"&gt;="&amp;MF168)</f>
        <v/>
      </c>
      <c r="MY168" s="1">
        <f>COUNTIFS(#REF!,LT168,#REF!,0,#REF!,"&gt;="&amp;MC168,#REF!,"&lt;="&amp;MB168,#REF!,"&lt;="&amp;ME168,#REF!,"&gt;="&amp;MF168)</f>
        <v/>
      </c>
      <c r="MZ168" s="1">
        <f>COUNTIFS(#REF!,LT168,#REF!,1,#REF!,"&lt;="&amp;ME168,#REF!,"&gt;="&amp;MF168,#REF!,"="&amp;KV168,#REF!,"="&amp;KX168)</f>
        <v/>
      </c>
      <c r="NA168" s="1">
        <f>COUNTIFS(#REF!,LT168,#REF!,0,#REF!,"&lt;="&amp;ME168,#REF!,"&gt;="&amp;MF168,#REF!,"="&amp;KV168,#REF!,"="&amp;KX168)</f>
        <v/>
      </c>
      <c r="NB168" s="1">
        <f>COUNTIFS(#REF!,LT168,#REF!,1,#REF!,"&lt;="&amp;ME168,#REF!,"&gt;="&amp;MF168,#REF!,"="&amp;KW168,#REF!,"="&amp;KY168)</f>
        <v/>
      </c>
      <c r="NC168" s="1">
        <f>COUNTIFS(#REF!,LT168,#REF!,0,#REF!,"&lt;="&amp;ME168,#REF!,"&gt;="&amp;MF168,#REF!,"="&amp;KW168,#REF!,"="&amp;KY168)</f>
        <v/>
      </c>
      <c r="ND168" s="1">
        <f>MP168+MR168+MT168+MV168+MX168+MZ168+NB168</f>
        <v/>
      </c>
      <c r="NE168" s="1">
        <f>MQ168+MS168+MU168+MW168+MY168+NA168+NC168</f>
        <v/>
      </c>
      <c r="NF168" s="1">
        <f>ND168+NE168</f>
        <v/>
      </c>
      <c r="NG168" s="33">
        <f>ND168/(ND168+NE168)</f>
        <v/>
      </c>
      <c r="NH168" s="3">
        <f>1/NG168</f>
        <v/>
      </c>
      <c r="NI168" s="1">
        <f>LI168</f>
        <v/>
      </c>
      <c r="NJ168" s="79">
        <f>((1-NG168)*(1/(NI168-1))*0.98-(NG168*1))</f>
        <v/>
      </c>
      <c r="NK168" s="34">
        <f>IF(LR168&lt;0.9,0,IF(AND(LR168&gt;1.1),0,1))</f>
        <v/>
      </c>
      <c r="NL168" s="34">
        <f>IF(LS168&lt;0.9,0,IF(AND(LS168&gt;1.1),0,1))</f>
        <v/>
      </c>
      <c r="NM168" s="32">
        <f>IF(NF168&gt;99,1,0)</f>
        <v/>
      </c>
      <c r="NN168" s="32">
        <f>IF(NJ168&gt;0.0799,1,0)</f>
        <v/>
      </c>
      <c r="NO168" s="32">
        <f>IF(NJ168&gt;NQ168,1,0)</f>
        <v/>
      </c>
      <c r="NP168" s="32">
        <f>NM168+NN168+NO168+NK168+NL168</f>
        <v/>
      </c>
      <c r="NQ168" s="79">
        <f>(((100*NG168)*(NI168-1)*0.98)-((1-NG168)*100))/100</f>
        <v/>
      </c>
      <c r="NR168" s="34">
        <f>IF(LR168&lt;0.9,0,IF(AND(LR168&gt;1.1),0,1))</f>
        <v/>
      </c>
      <c r="NS168" s="34">
        <f>IF(LS168&lt;0.9,0,IF(AND(LS168&gt;1.1),0,1))</f>
        <v/>
      </c>
      <c r="NT168" s="32">
        <f>IF(NF168&gt;99,1,0)</f>
        <v/>
      </c>
      <c r="NU168" s="32">
        <f>IF(NQ168&gt;0.0799,1,0)</f>
        <v/>
      </c>
      <c r="NV168" s="32">
        <f>IF(NQ168&gt;NJ168,1,0)</f>
        <v/>
      </c>
      <c r="NW168" s="32">
        <f>NT168+NU168+NV168+NR168+NS168</f>
        <v/>
      </c>
      <c r="NX168">
        <f>IF(NP168=5,"LayAway0-1",IF(AND(NW168=5),"BackAway0-1",""))</f>
        <v/>
      </c>
      <c r="NY168">
        <f>IF(NP168=5,KO168,IF(AND(NW168=5),KO168,""))</f>
        <v/>
      </c>
      <c r="NZ168">
        <f>IF(NP168=5,"Match Odds",IF(AND(NW168=5),"Match Odds",""))</f>
        <v/>
      </c>
      <c r="OA168">
        <f>IF(NP168=5,KP168,IF(AND(NW168=5),KP168,""))</f>
        <v/>
      </c>
      <c r="OB168">
        <f>IF(NP168=5,"MATCH_ODDS",IF(AND(NW168=5),"MATCH_ODDS",""))</f>
        <v/>
      </c>
      <c r="OC168">
        <f>IF(NP168=5,"LAY",IF(AND(NW168=5),"BACK",""))</f>
        <v/>
      </c>
    </row>
    <row r="169" ht="16.5" customHeight="1" thickBot="1" thickTop="1">
      <c r="A169" s="2" t="n"/>
      <c r="KN169" s="1">
        <f>IF(INDEX(#REF!,MATCH('HT 0-1'!D169,#REF!,0))=INDEX(#REF!,MATCH('HT 0-1'!D169,#REF!,0)),INDEX(#REF!,MATCH('HT 0-1'!D169,#REF!,0)),"ERROR")</f>
        <v/>
      </c>
      <c r="KO169" s="1">
        <f>IF(INDEX(#REF!,MATCH('HT 0-1'!E169,#REF!,0))=INDEX(#REF!,MATCH('HT 0-1'!E169,#REF!,0)),INDEX(#REF!,MATCH('HT 0-1'!E169,#REF!,0)),"ERROR")</f>
        <v/>
      </c>
      <c r="KP169" s="1">
        <f>KN169&amp;" v "&amp;KO169</f>
        <v/>
      </c>
      <c r="KQ169">
        <f>B169&amp;"_"&amp;C169</f>
        <v/>
      </c>
      <c r="KR169" s="1">
        <f>IF((HW169/KK169)&lt;0.335,"G",IF((HW169/KK169)&gt;0.67,"R","A"))</f>
        <v/>
      </c>
      <c r="KS169" s="1">
        <f>IF((HX169/KK169)&lt;0.335,"G",IF((HX169/KK169)&gt;0.67,"R","A"))</f>
        <v/>
      </c>
      <c r="KT169" s="1">
        <f>IF((IH169/KK169)&lt;0.335,"G",IF((IH169/KK169)&gt;0.67,"R","A"))</f>
        <v/>
      </c>
      <c r="KU169" s="1">
        <f>IF((II169/KK169)&lt;0.335,"G",IF((II169/KK169)&gt;0.67,"R","A"))</f>
        <v/>
      </c>
      <c r="KV169" s="1">
        <f>IF((HZ169/KK169)&lt;0.335,"G",IF((HZ169/KK169)&gt;0.67,"R","A"))</f>
        <v/>
      </c>
      <c r="KW169" s="1">
        <f>IF((HY169/KK169)&lt;0.335,"G",IF((HY169/KK169)&gt;0.67,"R","A"))</f>
        <v/>
      </c>
      <c r="KX169" s="1">
        <f>IF((IK169/KK169)&lt;0.335,"G",IF((IK169/KK169)&gt;0.67,"R","A"))</f>
        <v/>
      </c>
      <c r="KY169" s="1">
        <f>IF((IJ169/KK169)&lt;0.335,"G",IF((IJ169/KK169)&gt;0.67,"R","A"))</f>
        <v/>
      </c>
      <c r="KZ169" s="1">
        <f>IF((HQ169/KK169)&lt;0.335,"G",IF((HQ169/KK169)&gt;0.67,"R","A"))</f>
        <v/>
      </c>
      <c r="LA169" s="1">
        <f>IF((IB169/KK169)&lt;0.335,"G",IF((IB169/KK169)&gt;0.67,"R","A"))</f>
        <v/>
      </c>
      <c r="LB169">
        <f>IF(LQ169="0-1",INDEX(Scrape!#REF!,MATCH('HT 0-1'!KP169,Scrape!$B:$B,0)),"")</f>
        <v/>
      </c>
      <c r="LC169">
        <f>IF(LQ169="0-1",INDEX(Scrape!$A:$A,MATCH('HT 0-1'!KP169,Scrape!$B:$B,0)),"")</f>
        <v/>
      </c>
      <c r="LD169">
        <f>IF(LQ169="0-1",INDEX(Scrape!$B:$B,MATCH('HT 0-1'!KP169,Scrape!$B:$B,0)),"")</f>
        <v/>
      </c>
      <c r="LE169">
        <f>IF(LQ169="0-1",INDEX(Scrape!$C:$C,MATCH('HT 0-1'!KP169,Scrape!$B:$B,0)),"")</f>
        <v/>
      </c>
      <c r="LF169">
        <f>IF(LQ169="0-1",INDEX(Scrape!$D:$D,MATCH('HT 0-1'!KP169,Scrape!$B:$B,0)),"")</f>
        <v/>
      </c>
      <c r="LG169">
        <f>IF(LQ169="0-1",INDEX(Scrape!$E:$E,MATCH('HT 0-1'!KP169,Scrape!$B:$B,0)),"")</f>
        <v/>
      </c>
      <c r="LH169">
        <f>IF(LQ169="0-1",INDEX(Scrape!$F:$F,MATCH('HT 0-1'!KP169,Scrape!$B:$B,0)),"")</f>
        <v/>
      </c>
      <c r="LI169">
        <f>IF(LQ169="0-1",INDEX(Scrape!$G:$G,MATCH('HT 0-1'!KP169,Scrape!$B:$B,0)),"")</f>
        <v/>
      </c>
      <c r="LJ169">
        <f>IF(LQ169="0-1",INDEX(Scrape!$H:$H,MATCH('HT 0-1'!KP169,Scrape!$B:$B,0)),"")</f>
        <v/>
      </c>
      <c r="LK169">
        <f>IF(LQ169="0-1",INDEX(Scrape!$I:$I,MATCH('HT 0-1'!KP169,Scrape!$B:$B,0)),"")</f>
        <v/>
      </c>
      <c r="LL169">
        <f>IF(LQ169="0-1",INDEX(Scrape!$J:$J,MATCH('HT 0-1'!KP169,Scrape!$B:$B,0)),"")</f>
        <v/>
      </c>
      <c r="LM169">
        <f>IF(LQ169="0-1",INDEX(Scrape!$K:$K,MATCH('HT 0-1'!KP169,Scrape!$B:$B,0)),"")</f>
        <v/>
      </c>
      <c r="LN169">
        <f>IF(LQ169="0-1",INDEX(Scrape!$L:$L,MATCH('HT 0-1'!KP169,Scrape!$B:$B,0)),"")</f>
        <v/>
      </c>
      <c r="LO169">
        <f>IF(LQ169="0-1",INDEX(Scrape!$M:$M,MATCH('HT 0-1'!KP169,Scrape!$B:$B,0)),"")</f>
        <v/>
      </c>
      <c r="LP169">
        <f>IF(LQ169="0-1",INDEX(Scrape!$N:$N,MATCH('HT 0-1'!KP169,Scrape!$B:$B,0)),"")</f>
        <v/>
      </c>
      <c r="LQ169">
        <f>INDEX(Scrape!$O:$O,MATCH('HT 0-1'!KP169,Scrape!$B:$B,0))</f>
        <v/>
      </c>
      <c r="LR169">
        <f>(1/LJ169)+(1/LI169)+(1/LH169)</f>
        <v/>
      </c>
      <c r="LS169">
        <f>(1/LG169)+(1/LF169)+(1/LE169)</f>
        <v/>
      </c>
      <c r="LT169" s="8">
        <f>IF(INDEX(#REF!,MATCH(KQ169,#REF!,0))=INDEX(#REF!,MATCH(KQ169,#REF!,0)),INDEX(#REF!,MATCH(KQ169,#REF!,0)),"ERROR")</f>
        <v/>
      </c>
      <c r="LU169" s="4">
        <f>IF(KR169="G",2,IF(KR169="R",0.5,IF(KR169="A",1)))</f>
        <v/>
      </c>
      <c r="LV169" s="4">
        <f>IF(KS169="G",0.5,IF(KS169="R",2,IF(KS169="A",1)))</f>
        <v/>
      </c>
      <c r="LW169" s="4">
        <f>IF(KT169="G",2,IF(KT169="R",0.5,IF(KT169="A",1)))</f>
        <v/>
      </c>
      <c r="LX169" s="4">
        <f>IF(KU169="G",0.5,IF(KU169="R",2,IF(KU169="A",1)))</f>
        <v/>
      </c>
      <c r="LY169" s="7">
        <f>(LK169*(LU169+LX169)+(LL169*(LU169+LX169)))</f>
        <v/>
      </c>
      <c r="LZ169" s="7">
        <f>(LN169*(LV169+LW169)+(LO169*(LV169+LW169)))</f>
        <v/>
      </c>
      <c r="MA169" s="11">
        <f>LY169-LZ169</f>
        <v/>
      </c>
      <c r="MB169" s="5">
        <f>MA169+2</f>
        <v/>
      </c>
      <c r="MC169" s="6">
        <f>MA169-2</f>
        <v/>
      </c>
      <c r="MD169" s="4">
        <f>LE169</f>
        <v/>
      </c>
      <c r="ME169" s="9">
        <f>IF(MD169=0,1000,MD169+0.75)</f>
        <v/>
      </c>
      <c r="MF169" s="10">
        <f>IF(MD169=0,0,MD169-0.75)</f>
        <v/>
      </c>
      <c r="MG169" s="4">
        <f>((LM169*(LU169+LX169))-((LP169*(LV169+LW169))))</f>
        <v/>
      </c>
      <c r="MH169" s="9">
        <f>MG169*1.2</f>
        <v/>
      </c>
      <c r="MI169" s="10">
        <f>MG169*0.8</f>
        <v/>
      </c>
      <c r="MJ169">
        <f>IFERROR(NX169,"")</f>
        <v/>
      </c>
      <c r="MK169">
        <f>IFERROR(NY169,"")</f>
        <v/>
      </c>
      <c r="ML169">
        <f>IFERROR(NZ169,"")</f>
        <v/>
      </c>
      <c r="MM169">
        <f>IFERROR(OA169,"")</f>
        <v/>
      </c>
      <c r="MN169">
        <f>IFERROR(OB169,"")</f>
        <v/>
      </c>
      <c r="MO169">
        <f>IFERROR(OC169,"")</f>
        <v/>
      </c>
      <c r="MP169" s="1">
        <f>COUNTIFS(#REF!,LT169,#REF!,1,#REF!,"&gt;="&amp;MC169,#REF!,"&lt;="&amp;MB169,#REF!,"&lt;="&amp;ME169,#REF!,"&gt;="&amp;MF169,#REF!,"="&amp;KV169,#REF!,"="&amp;KX169)</f>
        <v/>
      </c>
      <c r="MQ169" s="1">
        <f>COUNTIFS(#REF!,LT169,#REF!,0,#REF!,"&gt;="&amp;MC169,#REF!,"&lt;="&amp;MB169,#REF!,"&lt;="&amp;ME169,#REF!,"&gt;="&amp;MF169,#REF!,"="&amp;KV169,#REF!,"="&amp;KX169)</f>
        <v/>
      </c>
      <c r="MR169" s="1">
        <f>COUNTIFS(#REF!,LT169,#REF!,1,#REF!,"&gt;="&amp;MC169,#REF!,"&lt;="&amp;MB169,#REF!,"&lt;="&amp;ME169,#REF!,"&gt;="&amp;MF169,#REF!,"="&amp;KW169,#REF!,"="&amp;KY169)</f>
        <v/>
      </c>
      <c r="MS169" s="1">
        <f>COUNTIFS(#REF!,LT169,#REF!,0,#REF!,"&gt;="&amp;MC169,#REF!,"&lt;="&amp;MB169,#REF!,"&lt;="&amp;ME169,#REF!,"&gt;="&amp;MF169,#REF!,"="&amp;KW169,#REF!,"="&amp;KY169)</f>
        <v/>
      </c>
      <c r="MT169" s="1">
        <f>COUNTIFS(#REF!,LT169,#REF!,1,#REF!,"&gt;="&amp;MI169,#REF!,"&lt;="&amp;MH169,#REF!,"&lt;="&amp;ME169,#REF!,"&gt;="&amp;MF169)</f>
        <v/>
      </c>
      <c r="MU169" s="1">
        <f>COUNTIFS(#REF!,LT169,#REF!,0,#REF!,"&gt;="&amp;MI169,#REF!,"&lt;="&amp;MH169,#REF!,"&lt;="&amp;ME169,#REF!,"&gt;="&amp;MF169)</f>
        <v/>
      </c>
      <c r="MV169" s="1">
        <f>COUNTIFS(#REF!,LT169,#REF!,1,#REF!,"&gt;="&amp;MI169,#REF!,"&lt;="&amp;MH169,#REF!,"="&amp;KZ169,#REF!,"="&amp;LA169,#REF!,"&lt;="&amp;ME169,#REF!,"&gt;="&amp;MF169)</f>
        <v/>
      </c>
      <c r="MW169" s="1">
        <f>COUNTIFS(#REF!,LT169,#REF!,0,#REF!,"&gt;="&amp;MI169,#REF!,"&lt;="&amp;MH169,#REF!,"="&amp;KZ169,#REF!,"="&amp;LA169,#REF!,"&lt;="&amp;ME169,#REF!,"&gt;="&amp;MF169)</f>
        <v/>
      </c>
      <c r="MX169" s="1">
        <f>COUNTIFS(#REF!,LT169,#REF!,1,#REF!,"&gt;="&amp;MC169,#REF!,"&lt;="&amp;MB169,#REF!,"&lt;="&amp;ME169,#REF!,"&gt;="&amp;MF169)</f>
        <v/>
      </c>
      <c r="MY169" s="1">
        <f>COUNTIFS(#REF!,LT169,#REF!,0,#REF!,"&gt;="&amp;MC169,#REF!,"&lt;="&amp;MB169,#REF!,"&lt;="&amp;ME169,#REF!,"&gt;="&amp;MF169)</f>
        <v/>
      </c>
      <c r="MZ169" s="1">
        <f>COUNTIFS(#REF!,LT169,#REF!,1,#REF!,"&lt;="&amp;ME169,#REF!,"&gt;="&amp;MF169,#REF!,"="&amp;KV169,#REF!,"="&amp;KX169)</f>
        <v/>
      </c>
      <c r="NA169" s="1">
        <f>COUNTIFS(#REF!,LT169,#REF!,0,#REF!,"&lt;="&amp;ME169,#REF!,"&gt;="&amp;MF169,#REF!,"="&amp;KV169,#REF!,"="&amp;KX169)</f>
        <v/>
      </c>
      <c r="NB169" s="1">
        <f>COUNTIFS(#REF!,LT169,#REF!,1,#REF!,"&lt;="&amp;ME169,#REF!,"&gt;="&amp;MF169,#REF!,"="&amp;KW169,#REF!,"="&amp;KY169)</f>
        <v/>
      </c>
      <c r="NC169" s="1">
        <f>COUNTIFS(#REF!,LT169,#REF!,0,#REF!,"&lt;="&amp;ME169,#REF!,"&gt;="&amp;MF169,#REF!,"="&amp;KW169,#REF!,"="&amp;KY169)</f>
        <v/>
      </c>
      <c r="ND169" s="1">
        <f>MP169+MR169+MT169+MV169+MX169+MZ169+NB169</f>
        <v/>
      </c>
      <c r="NE169" s="1">
        <f>MQ169+MS169+MU169+MW169+MY169+NA169+NC169</f>
        <v/>
      </c>
      <c r="NF169" s="1">
        <f>ND169+NE169</f>
        <v/>
      </c>
      <c r="NG169" s="33">
        <f>ND169/(ND169+NE169)</f>
        <v/>
      </c>
      <c r="NH169" s="3">
        <f>1/NG169</f>
        <v/>
      </c>
      <c r="NI169" s="1">
        <f>LI169</f>
        <v/>
      </c>
      <c r="NJ169" s="79">
        <f>((1-NG169)*(1/(NI169-1))*0.98-(NG169*1))</f>
        <v/>
      </c>
      <c r="NK169" s="34">
        <f>IF(LR169&lt;0.9,0,IF(AND(LR169&gt;1.1),0,1))</f>
        <v/>
      </c>
      <c r="NL169" s="34">
        <f>IF(LS169&lt;0.9,0,IF(AND(LS169&gt;1.1),0,1))</f>
        <v/>
      </c>
      <c r="NM169" s="32">
        <f>IF(NF169&gt;99,1,0)</f>
        <v/>
      </c>
      <c r="NN169" s="32">
        <f>IF(NJ169&gt;0.0799,1,0)</f>
        <v/>
      </c>
      <c r="NO169" s="32">
        <f>IF(NJ169&gt;NQ169,1,0)</f>
        <v/>
      </c>
      <c r="NP169" s="32">
        <f>NM169+NN169+NO169+NK169+NL169</f>
        <v/>
      </c>
      <c r="NQ169" s="79">
        <f>(((100*NG169)*(NI169-1)*0.98)-((1-NG169)*100))/100</f>
        <v/>
      </c>
      <c r="NR169" s="34">
        <f>IF(LR169&lt;0.9,0,IF(AND(LR169&gt;1.1),0,1))</f>
        <v/>
      </c>
      <c r="NS169" s="34">
        <f>IF(LS169&lt;0.9,0,IF(AND(LS169&gt;1.1),0,1))</f>
        <v/>
      </c>
      <c r="NT169" s="32">
        <f>IF(NF169&gt;99,1,0)</f>
        <v/>
      </c>
      <c r="NU169" s="32">
        <f>IF(NQ169&gt;0.0799,1,0)</f>
        <v/>
      </c>
      <c r="NV169" s="32">
        <f>IF(NQ169&gt;NJ169,1,0)</f>
        <v/>
      </c>
      <c r="NW169" s="32">
        <f>NT169+NU169+NV169+NR169+NS169</f>
        <v/>
      </c>
      <c r="NX169">
        <f>IF(NP169=5,"LayAway0-1",IF(AND(NW169=5),"BackAway0-1",""))</f>
        <v/>
      </c>
      <c r="NY169">
        <f>IF(NP169=5,KO169,IF(AND(NW169=5),KO169,""))</f>
        <v/>
      </c>
      <c r="NZ169">
        <f>IF(NP169=5,"Match Odds",IF(AND(NW169=5),"Match Odds",""))</f>
        <v/>
      </c>
      <c r="OA169">
        <f>IF(NP169=5,KP169,IF(AND(NW169=5),KP169,""))</f>
        <v/>
      </c>
      <c r="OB169">
        <f>IF(NP169=5,"MATCH_ODDS",IF(AND(NW169=5),"MATCH_ODDS",""))</f>
        <v/>
      </c>
      <c r="OC169">
        <f>IF(NP169=5,"LAY",IF(AND(NW169=5),"BACK",""))</f>
        <v/>
      </c>
    </row>
    <row r="170" ht="16.5" customHeight="1" thickBot="1" thickTop="1">
      <c r="A170" s="2" t="n"/>
      <c r="KN170" s="1">
        <f>IF(INDEX(#REF!,MATCH('HT 0-1'!D170,#REF!,0))=INDEX(#REF!,MATCH('HT 0-1'!D170,#REF!,0)),INDEX(#REF!,MATCH('HT 0-1'!D170,#REF!,0)),"ERROR")</f>
        <v/>
      </c>
      <c r="KO170" s="1">
        <f>IF(INDEX(#REF!,MATCH('HT 0-1'!E170,#REF!,0))=INDEX(#REF!,MATCH('HT 0-1'!E170,#REF!,0)),INDEX(#REF!,MATCH('HT 0-1'!E170,#REF!,0)),"ERROR")</f>
        <v/>
      </c>
      <c r="KP170" s="1">
        <f>KN170&amp;" v "&amp;KO170</f>
        <v/>
      </c>
      <c r="KQ170">
        <f>B170&amp;"_"&amp;C170</f>
        <v/>
      </c>
      <c r="KR170" s="1">
        <f>IF((HW170/KK170)&lt;0.335,"G",IF((HW170/KK170)&gt;0.67,"R","A"))</f>
        <v/>
      </c>
      <c r="KS170" s="1">
        <f>IF((HX170/KK170)&lt;0.335,"G",IF((HX170/KK170)&gt;0.67,"R","A"))</f>
        <v/>
      </c>
      <c r="KT170" s="1">
        <f>IF((IH170/KK170)&lt;0.335,"G",IF((IH170/KK170)&gt;0.67,"R","A"))</f>
        <v/>
      </c>
      <c r="KU170" s="1">
        <f>IF((II170/KK170)&lt;0.335,"G",IF((II170/KK170)&gt;0.67,"R","A"))</f>
        <v/>
      </c>
      <c r="KV170" s="1">
        <f>IF((HZ170/KK170)&lt;0.335,"G",IF((HZ170/KK170)&gt;0.67,"R","A"))</f>
        <v/>
      </c>
      <c r="KW170" s="1">
        <f>IF((HY170/KK170)&lt;0.335,"G",IF((HY170/KK170)&gt;0.67,"R","A"))</f>
        <v/>
      </c>
      <c r="KX170" s="1">
        <f>IF((IK170/KK170)&lt;0.335,"G",IF((IK170/KK170)&gt;0.67,"R","A"))</f>
        <v/>
      </c>
      <c r="KY170" s="1">
        <f>IF((IJ170/KK170)&lt;0.335,"G",IF((IJ170/KK170)&gt;0.67,"R","A"))</f>
        <v/>
      </c>
      <c r="KZ170" s="1">
        <f>IF((HQ170/KK170)&lt;0.335,"G",IF((HQ170/KK170)&gt;0.67,"R","A"))</f>
        <v/>
      </c>
      <c r="LA170" s="1">
        <f>IF((IB170/KK170)&lt;0.335,"G",IF((IB170/KK170)&gt;0.67,"R","A"))</f>
        <v/>
      </c>
      <c r="LB170">
        <f>IF(LQ170="0-1",INDEX(Scrape!#REF!,MATCH('HT 0-1'!KP170,Scrape!$B:$B,0)),"")</f>
        <v/>
      </c>
      <c r="LC170">
        <f>IF(LQ170="0-1",INDEX(Scrape!$A:$A,MATCH('HT 0-1'!KP170,Scrape!$B:$B,0)),"")</f>
        <v/>
      </c>
      <c r="LD170">
        <f>IF(LQ170="0-1",INDEX(Scrape!$B:$B,MATCH('HT 0-1'!KP170,Scrape!$B:$B,0)),"")</f>
        <v/>
      </c>
      <c r="LE170">
        <f>IF(LQ170="0-1",INDEX(Scrape!$C:$C,MATCH('HT 0-1'!KP170,Scrape!$B:$B,0)),"")</f>
        <v/>
      </c>
      <c r="LF170">
        <f>IF(LQ170="0-1",INDEX(Scrape!$D:$D,MATCH('HT 0-1'!KP170,Scrape!$B:$B,0)),"")</f>
        <v/>
      </c>
      <c r="LG170">
        <f>IF(LQ170="0-1",INDEX(Scrape!$E:$E,MATCH('HT 0-1'!KP170,Scrape!$B:$B,0)),"")</f>
        <v/>
      </c>
      <c r="LH170">
        <f>IF(LQ170="0-1",INDEX(Scrape!$F:$F,MATCH('HT 0-1'!KP170,Scrape!$B:$B,0)),"")</f>
        <v/>
      </c>
      <c r="LI170">
        <f>IF(LQ170="0-1",INDEX(Scrape!$G:$G,MATCH('HT 0-1'!KP170,Scrape!$B:$B,0)),"")</f>
        <v/>
      </c>
      <c r="LJ170">
        <f>IF(LQ170="0-1",INDEX(Scrape!$H:$H,MATCH('HT 0-1'!KP170,Scrape!$B:$B,0)),"")</f>
        <v/>
      </c>
      <c r="LK170">
        <f>IF(LQ170="0-1",INDEX(Scrape!$I:$I,MATCH('HT 0-1'!KP170,Scrape!$B:$B,0)),"")</f>
        <v/>
      </c>
      <c r="LL170">
        <f>IF(LQ170="0-1",INDEX(Scrape!$J:$J,MATCH('HT 0-1'!KP170,Scrape!$B:$B,0)),"")</f>
        <v/>
      </c>
      <c r="LM170">
        <f>IF(LQ170="0-1",INDEX(Scrape!$K:$K,MATCH('HT 0-1'!KP170,Scrape!$B:$B,0)),"")</f>
        <v/>
      </c>
      <c r="LN170">
        <f>IF(LQ170="0-1",INDEX(Scrape!$L:$L,MATCH('HT 0-1'!KP170,Scrape!$B:$B,0)),"")</f>
        <v/>
      </c>
      <c r="LO170">
        <f>IF(LQ170="0-1",INDEX(Scrape!$M:$M,MATCH('HT 0-1'!KP170,Scrape!$B:$B,0)),"")</f>
        <v/>
      </c>
      <c r="LP170">
        <f>IF(LQ170="0-1",INDEX(Scrape!$N:$N,MATCH('HT 0-1'!KP170,Scrape!$B:$B,0)),"")</f>
        <v/>
      </c>
      <c r="LQ170">
        <f>INDEX(Scrape!$O:$O,MATCH('HT 0-1'!KP170,Scrape!$B:$B,0))</f>
        <v/>
      </c>
      <c r="LR170">
        <f>(1/LJ170)+(1/LI170)+(1/LH170)</f>
        <v/>
      </c>
      <c r="LS170">
        <f>(1/LG170)+(1/LF170)+(1/LE170)</f>
        <v/>
      </c>
      <c r="LT170" s="8">
        <f>IF(INDEX(#REF!,MATCH(KQ170,#REF!,0))=INDEX(#REF!,MATCH(KQ170,#REF!,0)),INDEX(#REF!,MATCH(KQ170,#REF!,0)),"ERROR")</f>
        <v/>
      </c>
      <c r="LU170" s="4">
        <f>IF(KR170="G",2,IF(KR170="R",0.5,IF(KR170="A",1)))</f>
        <v/>
      </c>
      <c r="LV170" s="4">
        <f>IF(KS170="G",0.5,IF(KS170="R",2,IF(KS170="A",1)))</f>
        <v/>
      </c>
      <c r="LW170" s="4">
        <f>IF(KT170="G",2,IF(KT170="R",0.5,IF(KT170="A",1)))</f>
        <v/>
      </c>
      <c r="LX170" s="4">
        <f>IF(KU170="G",0.5,IF(KU170="R",2,IF(KU170="A",1)))</f>
        <v/>
      </c>
      <c r="LY170" s="7">
        <f>(LK170*(LU170+LX170)+(LL170*(LU170+LX170)))</f>
        <v/>
      </c>
      <c r="LZ170" s="7">
        <f>(LN170*(LV170+LW170)+(LO170*(LV170+LW170)))</f>
        <v/>
      </c>
      <c r="MA170" s="11">
        <f>LY170-LZ170</f>
        <v/>
      </c>
      <c r="MB170" s="5">
        <f>MA170+2</f>
        <v/>
      </c>
      <c r="MC170" s="6">
        <f>MA170-2</f>
        <v/>
      </c>
      <c r="MD170" s="4">
        <f>LE170</f>
        <v/>
      </c>
      <c r="ME170" s="9">
        <f>IF(MD170=0,1000,MD170+0.75)</f>
        <v/>
      </c>
      <c r="MF170" s="10">
        <f>IF(MD170=0,0,MD170-0.75)</f>
        <v/>
      </c>
      <c r="MG170" s="4">
        <f>((LM170*(LU170+LX170))-((LP170*(LV170+LW170))))</f>
        <v/>
      </c>
      <c r="MH170" s="9">
        <f>MG170*1.2</f>
        <v/>
      </c>
      <c r="MI170" s="10">
        <f>MG170*0.8</f>
        <v/>
      </c>
      <c r="MJ170">
        <f>IFERROR(NX170,"")</f>
        <v/>
      </c>
      <c r="MK170">
        <f>IFERROR(NY170,"")</f>
        <v/>
      </c>
      <c r="ML170">
        <f>IFERROR(NZ170,"")</f>
        <v/>
      </c>
      <c r="MM170">
        <f>IFERROR(OA170,"")</f>
        <v/>
      </c>
      <c r="MN170">
        <f>IFERROR(OB170,"")</f>
        <v/>
      </c>
      <c r="MO170">
        <f>IFERROR(OC170,"")</f>
        <v/>
      </c>
      <c r="MP170" s="1">
        <f>COUNTIFS(#REF!,LT170,#REF!,1,#REF!,"&gt;="&amp;MC170,#REF!,"&lt;="&amp;MB170,#REF!,"&lt;="&amp;ME170,#REF!,"&gt;="&amp;MF170,#REF!,"="&amp;KV170,#REF!,"="&amp;KX170)</f>
        <v/>
      </c>
      <c r="MQ170" s="1">
        <f>COUNTIFS(#REF!,LT170,#REF!,0,#REF!,"&gt;="&amp;MC170,#REF!,"&lt;="&amp;MB170,#REF!,"&lt;="&amp;ME170,#REF!,"&gt;="&amp;MF170,#REF!,"="&amp;KV170,#REF!,"="&amp;KX170)</f>
        <v/>
      </c>
      <c r="MR170" s="1">
        <f>COUNTIFS(#REF!,LT170,#REF!,1,#REF!,"&gt;="&amp;MC170,#REF!,"&lt;="&amp;MB170,#REF!,"&lt;="&amp;ME170,#REF!,"&gt;="&amp;MF170,#REF!,"="&amp;KW170,#REF!,"="&amp;KY170)</f>
        <v/>
      </c>
      <c r="MS170" s="1">
        <f>COUNTIFS(#REF!,LT170,#REF!,0,#REF!,"&gt;="&amp;MC170,#REF!,"&lt;="&amp;MB170,#REF!,"&lt;="&amp;ME170,#REF!,"&gt;="&amp;MF170,#REF!,"="&amp;KW170,#REF!,"="&amp;KY170)</f>
        <v/>
      </c>
      <c r="MT170" s="1">
        <f>COUNTIFS(#REF!,LT170,#REF!,1,#REF!,"&gt;="&amp;MI170,#REF!,"&lt;="&amp;MH170,#REF!,"&lt;="&amp;ME170,#REF!,"&gt;="&amp;MF170)</f>
        <v/>
      </c>
      <c r="MU170" s="1">
        <f>COUNTIFS(#REF!,LT170,#REF!,0,#REF!,"&gt;="&amp;MI170,#REF!,"&lt;="&amp;MH170,#REF!,"&lt;="&amp;ME170,#REF!,"&gt;="&amp;MF170)</f>
        <v/>
      </c>
      <c r="MV170" s="1">
        <f>COUNTIFS(#REF!,LT170,#REF!,1,#REF!,"&gt;="&amp;MI170,#REF!,"&lt;="&amp;MH170,#REF!,"="&amp;KZ170,#REF!,"="&amp;LA170,#REF!,"&lt;="&amp;ME170,#REF!,"&gt;="&amp;MF170)</f>
        <v/>
      </c>
      <c r="MW170" s="1">
        <f>COUNTIFS(#REF!,LT170,#REF!,0,#REF!,"&gt;="&amp;MI170,#REF!,"&lt;="&amp;MH170,#REF!,"="&amp;KZ170,#REF!,"="&amp;LA170,#REF!,"&lt;="&amp;ME170,#REF!,"&gt;="&amp;MF170)</f>
        <v/>
      </c>
      <c r="MX170" s="1">
        <f>COUNTIFS(#REF!,LT170,#REF!,1,#REF!,"&gt;="&amp;MC170,#REF!,"&lt;="&amp;MB170,#REF!,"&lt;="&amp;ME170,#REF!,"&gt;="&amp;MF170)</f>
        <v/>
      </c>
      <c r="MY170" s="1">
        <f>COUNTIFS(#REF!,LT170,#REF!,0,#REF!,"&gt;="&amp;MC170,#REF!,"&lt;="&amp;MB170,#REF!,"&lt;="&amp;ME170,#REF!,"&gt;="&amp;MF170)</f>
        <v/>
      </c>
      <c r="MZ170" s="1">
        <f>COUNTIFS(#REF!,LT170,#REF!,1,#REF!,"&lt;="&amp;ME170,#REF!,"&gt;="&amp;MF170,#REF!,"="&amp;KV170,#REF!,"="&amp;KX170)</f>
        <v/>
      </c>
      <c r="NA170" s="1">
        <f>COUNTIFS(#REF!,LT170,#REF!,0,#REF!,"&lt;="&amp;ME170,#REF!,"&gt;="&amp;MF170,#REF!,"="&amp;KV170,#REF!,"="&amp;KX170)</f>
        <v/>
      </c>
      <c r="NB170" s="1">
        <f>COUNTIFS(#REF!,LT170,#REF!,1,#REF!,"&lt;="&amp;ME170,#REF!,"&gt;="&amp;MF170,#REF!,"="&amp;KW170,#REF!,"="&amp;KY170)</f>
        <v/>
      </c>
      <c r="NC170" s="1">
        <f>COUNTIFS(#REF!,LT170,#REF!,0,#REF!,"&lt;="&amp;ME170,#REF!,"&gt;="&amp;MF170,#REF!,"="&amp;KW170,#REF!,"="&amp;KY170)</f>
        <v/>
      </c>
      <c r="ND170" s="1">
        <f>MP170+MR170+MT170+MV170+MX170+MZ170+NB170</f>
        <v/>
      </c>
      <c r="NE170" s="1">
        <f>MQ170+MS170+MU170+MW170+MY170+NA170+NC170</f>
        <v/>
      </c>
      <c r="NF170" s="1">
        <f>ND170+NE170</f>
        <v/>
      </c>
      <c r="NG170" s="33">
        <f>ND170/(ND170+NE170)</f>
        <v/>
      </c>
      <c r="NH170" s="3">
        <f>1/NG170</f>
        <v/>
      </c>
      <c r="NI170" s="1">
        <f>LI170</f>
        <v/>
      </c>
      <c r="NJ170" s="79">
        <f>((1-NG170)*(1/(NI170-1))*0.98-(NG170*1))</f>
        <v/>
      </c>
      <c r="NK170" s="34">
        <f>IF(LR170&lt;0.9,0,IF(AND(LR170&gt;1.1),0,1))</f>
        <v/>
      </c>
      <c r="NL170" s="34">
        <f>IF(LS170&lt;0.9,0,IF(AND(LS170&gt;1.1),0,1))</f>
        <v/>
      </c>
      <c r="NM170" s="32">
        <f>IF(NF170&gt;99,1,0)</f>
        <v/>
      </c>
      <c r="NN170" s="32">
        <f>IF(NJ170&gt;0.0799,1,0)</f>
        <v/>
      </c>
      <c r="NO170" s="32">
        <f>IF(NJ170&gt;NQ170,1,0)</f>
        <v/>
      </c>
      <c r="NP170" s="32">
        <f>NM170+NN170+NO170+NK170+NL170</f>
        <v/>
      </c>
      <c r="NQ170" s="79">
        <f>(((100*NG170)*(NI170-1)*0.98)-((1-NG170)*100))/100</f>
        <v/>
      </c>
      <c r="NR170" s="34">
        <f>IF(LR170&lt;0.9,0,IF(AND(LR170&gt;1.1),0,1))</f>
        <v/>
      </c>
      <c r="NS170" s="34">
        <f>IF(LS170&lt;0.9,0,IF(AND(LS170&gt;1.1),0,1))</f>
        <v/>
      </c>
      <c r="NT170" s="32">
        <f>IF(NF170&gt;99,1,0)</f>
        <v/>
      </c>
      <c r="NU170" s="32">
        <f>IF(NQ170&gt;0.0799,1,0)</f>
        <v/>
      </c>
      <c r="NV170" s="32">
        <f>IF(NQ170&gt;NJ170,1,0)</f>
        <v/>
      </c>
      <c r="NW170" s="32">
        <f>NT170+NU170+NV170+NR170+NS170</f>
        <v/>
      </c>
      <c r="NX170">
        <f>IF(NP170=5,"LayAway0-1",IF(AND(NW170=5),"BackAway0-1",""))</f>
        <v/>
      </c>
      <c r="NY170">
        <f>IF(NP170=5,KO170,IF(AND(NW170=5),KO170,""))</f>
        <v/>
      </c>
      <c r="NZ170">
        <f>IF(NP170=5,"Match Odds",IF(AND(NW170=5),"Match Odds",""))</f>
        <v/>
      </c>
      <c r="OA170">
        <f>IF(NP170=5,KP170,IF(AND(NW170=5),KP170,""))</f>
        <v/>
      </c>
      <c r="OB170">
        <f>IF(NP170=5,"MATCH_ODDS",IF(AND(NW170=5),"MATCH_ODDS",""))</f>
        <v/>
      </c>
      <c r="OC170">
        <f>IF(NP170=5,"LAY",IF(AND(NW170=5),"BACK",""))</f>
        <v/>
      </c>
    </row>
    <row r="171" ht="16.5" customHeight="1" thickBot="1" thickTop="1">
      <c r="A171" s="2" t="n"/>
      <c r="KN171" s="1">
        <f>IF(INDEX(#REF!,MATCH('HT 0-1'!D171,#REF!,0))=INDEX(#REF!,MATCH('HT 0-1'!D171,#REF!,0)),INDEX(#REF!,MATCH('HT 0-1'!D171,#REF!,0)),"ERROR")</f>
        <v/>
      </c>
      <c r="KO171" s="1">
        <f>IF(INDEX(#REF!,MATCH('HT 0-1'!E171,#REF!,0))=INDEX(#REF!,MATCH('HT 0-1'!E171,#REF!,0)),INDEX(#REF!,MATCH('HT 0-1'!E171,#REF!,0)),"ERROR")</f>
        <v/>
      </c>
      <c r="KP171" s="1">
        <f>KN171&amp;" v "&amp;KO171</f>
        <v/>
      </c>
      <c r="KQ171">
        <f>B171&amp;"_"&amp;C171</f>
        <v/>
      </c>
      <c r="KR171" s="1">
        <f>IF((HW171/KK171)&lt;0.335,"G",IF((HW171/KK171)&gt;0.67,"R","A"))</f>
        <v/>
      </c>
      <c r="KS171" s="1">
        <f>IF((HX171/KK171)&lt;0.335,"G",IF((HX171/KK171)&gt;0.67,"R","A"))</f>
        <v/>
      </c>
      <c r="KT171" s="1">
        <f>IF((IH171/KK171)&lt;0.335,"G",IF((IH171/KK171)&gt;0.67,"R","A"))</f>
        <v/>
      </c>
      <c r="KU171" s="1">
        <f>IF((II171/KK171)&lt;0.335,"G",IF((II171/KK171)&gt;0.67,"R","A"))</f>
        <v/>
      </c>
      <c r="KV171" s="1">
        <f>IF((HZ171/KK171)&lt;0.335,"G",IF((HZ171/KK171)&gt;0.67,"R","A"))</f>
        <v/>
      </c>
      <c r="KW171" s="1">
        <f>IF((HY171/KK171)&lt;0.335,"G",IF((HY171/KK171)&gt;0.67,"R","A"))</f>
        <v/>
      </c>
      <c r="KX171" s="1">
        <f>IF((IK171/KK171)&lt;0.335,"G",IF((IK171/KK171)&gt;0.67,"R","A"))</f>
        <v/>
      </c>
      <c r="KY171" s="1">
        <f>IF((IJ171/KK171)&lt;0.335,"G",IF((IJ171/KK171)&gt;0.67,"R","A"))</f>
        <v/>
      </c>
      <c r="KZ171" s="1">
        <f>IF((HQ171/KK171)&lt;0.335,"G",IF((HQ171/KK171)&gt;0.67,"R","A"))</f>
        <v/>
      </c>
      <c r="LA171" s="1">
        <f>IF((IB171/KK171)&lt;0.335,"G",IF((IB171/KK171)&gt;0.67,"R","A"))</f>
        <v/>
      </c>
      <c r="LB171">
        <f>IF(LQ171="0-1",INDEX(Scrape!#REF!,MATCH('HT 0-1'!KP171,Scrape!$B:$B,0)),"")</f>
        <v/>
      </c>
      <c r="LC171">
        <f>IF(LQ171="0-1",INDEX(Scrape!$A:$A,MATCH('HT 0-1'!KP171,Scrape!$B:$B,0)),"")</f>
        <v/>
      </c>
      <c r="LD171">
        <f>IF(LQ171="0-1",INDEX(Scrape!$B:$B,MATCH('HT 0-1'!KP171,Scrape!$B:$B,0)),"")</f>
        <v/>
      </c>
      <c r="LE171">
        <f>IF(LQ171="0-1",INDEX(Scrape!$C:$C,MATCH('HT 0-1'!KP171,Scrape!$B:$B,0)),"")</f>
        <v/>
      </c>
      <c r="LF171">
        <f>IF(LQ171="0-1",INDEX(Scrape!$D:$D,MATCH('HT 0-1'!KP171,Scrape!$B:$B,0)),"")</f>
        <v/>
      </c>
      <c r="LG171">
        <f>IF(LQ171="0-1",INDEX(Scrape!$E:$E,MATCH('HT 0-1'!KP171,Scrape!$B:$B,0)),"")</f>
        <v/>
      </c>
      <c r="LH171">
        <f>IF(LQ171="0-1",INDEX(Scrape!$F:$F,MATCH('HT 0-1'!KP171,Scrape!$B:$B,0)),"")</f>
        <v/>
      </c>
      <c r="LI171">
        <f>IF(LQ171="0-1",INDEX(Scrape!$G:$G,MATCH('HT 0-1'!KP171,Scrape!$B:$B,0)),"")</f>
        <v/>
      </c>
      <c r="LJ171">
        <f>IF(LQ171="0-1",INDEX(Scrape!$H:$H,MATCH('HT 0-1'!KP171,Scrape!$B:$B,0)),"")</f>
        <v/>
      </c>
      <c r="LK171">
        <f>IF(LQ171="0-1",INDEX(Scrape!$I:$I,MATCH('HT 0-1'!KP171,Scrape!$B:$B,0)),"")</f>
        <v/>
      </c>
      <c r="LL171">
        <f>IF(LQ171="0-1",INDEX(Scrape!$J:$J,MATCH('HT 0-1'!KP171,Scrape!$B:$B,0)),"")</f>
        <v/>
      </c>
      <c r="LM171">
        <f>IF(LQ171="0-1",INDEX(Scrape!$K:$K,MATCH('HT 0-1'!KP171,Scrape!$B:$B,0)),"")</f>
        <v/>
      </c>
      <c r="LN171">
        <f>IF(LQ171="0-1",INDEX(Scrape!$L:$L,MATCH('HT 0-1'!KP171,Scrape!$B:$B,0)),"")</f>
        <v/>
      </c>
      <c r="LO171">
        <f>IF(LQ171="0-1",INDEX(Scrape!$M:$M,MATCH('HT 0-1'!KP171,Scrape!$B:$B,0)),"")</f>
        <v/>
      </c>
      <c r="LP171">
        <f>IF(LQ171="0-1",INDEX(Scrape!$N:$N,MATCH('HT 0-1'!KP171,Scrape!$B:$B,0)),"")</f>
        <v/>
      </c>
      <c r="LQ171">
        <f>INDEX(Scrape!$O:$O,MATCH('HT 0-1'!KP171,Scrape!$B:$B,0))</f>
        <v/>
      </c>
      <c r="LR171">
        <f>(1/LJ171)+(1/LI171)+(1/LH171)</f>
        <v/>
      </c>
      <c r="LS171">
        <f>(1/LG171)+(1/LF171)+(1/LE171)</f>
        <v/>
      </c>
      <c r="LT171" s="8">
        <f>IF(INDEX(#REF!,MATCH(KQ171,#REF!,0))=INDEX(#REF!,MATCH(KQ171,#REF!,0)),INDEX(#REF!,MATCH(KQ171,#REF!,0)),"ERROR")</f>
        <v/>
      </c>
      <c r="LU171" s="4">
        <f>IF(KR171="G",2,IF(KR171="R",0.5,IF(KR171="A",1)))</f>
        <v/>
      </c>
      <c r="LV171" s="4">
        <f>IF(KS171="G",0.5,IF(KS171="R",2,IF(KS171="A",1)))</f>
        <v/>
      </c>
      <c r="LW171" s="4">
        <f>IF(KT171="G",2,IF(KT171="R",0.5,IF(KT171="A",1)))</f>
        <v/>
      </c>
      <c r="LX171" s="4">
        <f>IF(KU171="G",0.5,IF(KU171="R",2,IF(KU171="A",1)))</f>
        <v/>
      </c>
      <c r="LY171" s="7">
        <f>(LK171*(LU171+LX171)+(LL171*(LU171+LX171)))</f>
        <v/>
      </c>
      <c r="LZ171" s="7">
        <f>(LN171*(LV171+LW171)+(LO171*(LV171+LW171)))</f>
        <v/>
      </c>
      <c r="MA171" s="11">
        <f>LY171-LZ171</f>
        <v/>
      </c>
      <c r="MB171" s="5">
        <f>MA171+2</f>
        <v/>
      </c>
      <c r="MC171" s="6">
        <f>MA171-2</f>
        <v/>
      </c>
      <c r="MD171" s="4">
        <f>LE171</f>
        <v/>
      </c>
      <c r="ME171" s="9">
        <f>IF(MD171=0,1000,MD171+0.75)</f>
        <v/>
      </c>
      <c r="MF171" s="10">
        <f>IF(MD171=0,0,MD171-0.75)</f>
        <v/>
      </c>
      <c r="MG171" s="4">
        <f>((LM171*(LU171+LX171))-((LP171*(LV171+LW171))))</f>
        <v/>
      </c>
      <c r="MH171" s="9">
        <f>MG171*1.2</f>
        <v/>
      </c>
      <c r="MI171" s="10">
        <f>MG171*0.8</f>
        <v/>
      </c>
      <c r="MJ171">
        <f>IFERROR(NX171,"")</f>
        <v/>
      </c>
      <c r="MK171">
        <f>IFERROR(NY171,"")</f>
        <v/>
      </c>
      <c r="ML171">
        <f>IFERROR(NZ171,"")</f>
        <v/>
      </c>
      <c r="MM171">
        <f>IFERROR(OA171,"")</f>
        <v/>
      </c>
      <c r="MN171">
        <f>IFERROR(OB171,"")</f>
        <v/>
      </c>
      <c r="MO171">
        <f>IFERROR(OC171,"")</f>
        <v/>
      </c>
      <c r="MP171" s="1">
        <f>COUNTIFS(#REF!,LT171,#REF!,1,#REF!,"&gt;="&amp;MC171,#REF!,"&lt;="&amp;MB171,#REF!,"&lt;="&amp;ME171,#REF!,"&gt;="&amp;MF171,#REF!,"="&amp;KV171,#REF!,"="&amp;KX171)</f>
        <v/>
      </c>
      <c r="MQ171" s="1">
        <f>COUNTIFS(#REF!,LT171,#REF!,0,#REF!,"&gt;="&amp;MC171,#REF!,"&lt;="&amp;MB171,#REF!,"&lt;="&amp;ME171,#REF!,"&gt;="&amp;MF171,#REF!,"="&amp;KV171,#REF!,"="&amp;KX171)</f>
        <v/>
      </c>
      <c r="MR171" s="1">
        <f>COUNTIFS(#REF!,LT171,#REF!,1,#REF!,"&gt;="&amp;MC171,#REF!,"&lt;="&amp;MB171,#REF!,"&lt;="&amp;ME171,#REF!,"&gt;="&amp;MF171,#REF!,"="&amp;KW171,#REF!,"="&amp;KY171)</f>
        <v/>
      </c>
      <c r="MS171" s="1">
        <f>COUNTIFS(#REF!,LT171,#REF!,0,#REF!,"&gt;="&amp;MC171,#REF!,"&lt;="&amp;MB171,#REF!,"&lt;="&amp;ME171,#REF!,"&gt;="&amp;MF171,#REF!,"="&amp;KW171,#REF!,"="&amp;KY171)</f>
        <v/>
      </c>
      <c r="MT171" s="1">
        <f>COUNTIFS(#REF!,LT171,#REF!,1,#REF!,"&gt;="&amp;MI171,#REF!,"&lt;="&amp;MH171,#REF!,"&lt;="&amp;ME171,#REF!,"&gt;="&amp;MF171)</f>
        <v/>
      </c>
      <c r="MU171" s="1">
        <f>COUNTIFS(#REF!,LT171,#REF!,0,#REF!,"&gt;="&amp;MI171,#REF!,"&lt;="&amp;MH171,#REF!,"&lt;="&amp;ME171,#REF!,"&gt;="&amp;MF171)</f>
        <v/>
      </c>
      <c r="MV171" s="1">
        <f>COUNTIFS(#REF!,LT171,#REF!,1,#REF!,"&gt;="&amp;MI171,#REF!,"&lt;="&amp;MH171,#REF!,"="&amp;KZ171,#REF!,"="&amp;LA171,#REF!,"&lt;="&amp;ME171,#REF!,"&gt;="&amp;MF171)</f>
        <v/>
      </c>
      <c r="MW171" s="1">
        <f>COUNTIFS(#REF!,LT171,#REF!,0,#REF!,"&gt;="&amp;MI171,#REF!,"&lt;="&amp;MH171,#REF!,"="&amp;KZ171,#REF!,"="&amp;LA171,#REF!,"&lt;="&amp;ME171,#REF!,"&gt;="&amp;MF171)</f>
        <v/>
      </c>
      <c r="MX171" s="1">
        <f>COUNTIFS(#REF!,LT171,#REF!,1,#REF!,"&gt;="&amp;MC171,#REF!,"&lt;="&amp;MB171,#REF!,"&lt;="&amp;ME171,#REF!,"&gt;="&amp;MF171)</f>
        <v/>
      </c>
      <c r="MY171" s="1">
        <f>COUNTIFS(#REF!,LT171,#REF!,0,#REF!,"&gt;="&amp;MC171,#REF!,"&lt;="&amp;MB171,#REF!,"&lt;="&amp;ME171,#REF!,"&gt;="&amp;MF171)</f>
        <v/>
      </c>
      <c r="MZ171" s="1">
        <f>COUNTIFS(#REF!,LT171,#REF!,1,#REF!,"&lt;="&amp;ME171,#REF!,"&gt;="&amp;MF171,#REF!,"="&amp;KV171,#REF!,"="&amp;KX171)</f>
        <v/>
      </c>
      <c r="NA171" s="1">
        <f>COUNTIFS(#REF!,LT171,#REF!,0,#REF!,"&lt;="&amp;ME171,#REF!,"&gt;="&amp;MF171,#REF!,"="&amp;KV171,#REF!,"="&amp;KX171)</f>
        <v/>
      </c>
      <c r="NB171" s="1">
        <f>COUNTIFS(#REF!,LT171,#REF!,1,#REF!,"&lt;="&amp;ME171,#REF!,"&gt;="&amp;MF171,#REF!,"="&amp;KW171,#REF!,"="&amp;KY171)</f>
        <v/>
      </c>
      <c r="NC171" s="1">
        <f>COUNTIFS(#REF!,LT171,#REF!,0,#REF!,"&lt;="&amp;ME171,#REF!,"&gt;="&amp;MF171,#REF!,"="&amp;KW171,#REF!,"="&amp;KY171)</f>
        <v/>
      </c>
      <c r="ND171" s="1">
        <f>MP171+MR171+MT171+MV171+MX171+MZ171+NB171</f>
        <v/>
      </c>
      <c r="NE171" s="1">
        <f>MQ171+MS171+MU171+MW171+MY171+NA171+NC171</f>
        <v/>
      </c>
      <c r="NF171" s="1">
        <f>ND171+NE171</f>
        <v/>
      </c>
      <c r="NG171" s="33">
        <f>ND171/(ND171+NE171)</f>
        <v/>
      </c>
      <c r="NH171" s="3">
        <f>1/NG171</f>
        <v/>
      </c>
      <c r="NI171" s="1">
        <f>LI171</f>
        <v/>
      </c>
      <c r="NJ171" s="79">
        <f>((1-NG171)*(1/(NI171-1))*0.98-(NG171*1))</f>
        <v/>
      </c>
      <c r="NK171" s="34">
        <f>IF(LR171&lt;0.9,0,IF(AND(LR171&gt;1.1),0,1))</f>
        <v/>
      </c>
      <c r="NL171" s="34">
        <f>IF(LS171&lt;0.9,0,IF(AND(LS171&gt;1.1),0,1))</f>
        <v/>
      </c>
      <c r="NM171" s="32">
        <f>IF(NF171&gt;99,1,0)</f>
        <v/>
      </c>
      <c r="NN171" s="32">
        <f>IF(NJ171&gt;0.0799,1,0)</f>
        <v/>
      </c>
      <c r="NO171" s="32">
        <f>IF(NJ171&gt;NQ171,1,0)</f>
        <v/>
      </c>
      <c r="NP171" s="32">
        <f>NM171+NN171+NO171+NK171+NL171</f>
        <v/>
      </c>
      <c r="NQ171" s="79">
        <f>(((100*NG171)*(NI171-1)*0.98)-((1-NG171)*100))/100</f>
        <v/>
      </c>
      <c r="NR171" s="34">
        <f>IF(LR171&lt;0.9,0,IF(AND(LR171&gt;1.1),0,1))</f>
        <v/>
      </c>
      <c r="NS171" s="34">
        <f>IF(LS171&lt;0.9,0,IF(AND(LS171&gt;1.1),0,1))</f>
        <v/>
      </c>
      <c r="NT171" s="32">
        <f>IF(NF171&gt;99,1,0)</f>
        <v/>
      </c>
      <c r="NU171" s="32">
        <f>IF(NQ171&gt;0.0799,1,0)</f>
        <v/>
      </c>
      <c r="NV171" s="32">
        <f>IF(NQ171&gt;NJ171,1,0)</f>
        <v/>
      </c>
      <c r="NW171" s="32">
        <f>NT171+NU171+NV171+NR171+NS171</f>
        <v/>
      </c>
      <c r="NX171">
        <f>IF(NP171=5,"LayAway0-1",IF(AND(NW171=5),"BackAway0-1",""))</f>
        <v/>
      </c>
      <c r="NY171">
        <f>IF(NP171=5,KO171,IF(AND(NW171=5),KO171,""))</f>
        <v/>
      </c>
      <c r="NZ171">
        <f>IF(NP171=5,"Match Odds",IF(AND(NW171=5),"Match Odds",""))</f>
        <v/>
      </c>
      <c r="OA171">
        <f>IF(NP171=5,KP171,IF(AND(NW171=5),KP171,""))</f>
        <v/>
      </c>
      <c r="OB171">
        <f>IF(NP171=5,"MATCH_ODDS",IF(AND(NW171=5),"MATCH_ODDS",""))</f>
        <v/>
      </c>
      <c r="OC171">
        <f>IF(NP171=5,"LAY",IF(AND(NW171=5),"BACK",""))</f>
        <v/>
      </c>
    </row>
    <row r="172" ht="16.5" customHeight="1" thickBot="1" thickTop="1">
      <c r="A172" s="2" t="n"/>
      <c r="KN172" s="1">
        <f>IF(INDEX(#REF!,MATCH('HT 0-1'!D172,#REF!,0))=INDEX(#REF!,MATCH('HT 0-1'!D172,#REF!,0)),INDEX(#REF!,MATCH('HT 0-1'!D172,#REF!,0)),"ERROR")</f>
        <v/>
      </c>
      <c r="KO172" s="1">
        <f>IF(INDEX(#REF!,MATCH('HT 0-1'!E172,#REF!,0))=INDEX(#REF!,MATCH('HT 0-1'!E172,#REF!,0)),INDEX(#REF!,MATCH('HT 0-1'!E172,#REF!,0)),"ERROR")</f>
        <v/>
      </c>
      <c r="KP172" s="1">
        <f>KN172&amp;" v "&amp;KO172</f>
        <v/>
      </c>
      <c r="KQ172">
        <f>B172&amp;"_"&amp;C172</f>
        <v/>
      </c>
      <c r="KR172" s="1">
        <f>IF((HW172/KK172)&lt;0.335,"G",IF((HW172/KK172)&gt;0.67,"R","A"))</f>
        <v/>
      </c>
      <c r="KS172" s="1">
        <f>IF((HX172/KK172)&lt;0.335,"G",IF((HX172/KK172)&gt;0.67,"R","A"))</f>
        <v/>
      </c>
      <c r="KT172" s="1">
        <f>IF((IH172/KK172)&lt;0.335,"G",IF((IH172/KK172)&gt;0.67,"R","A"))</f>
        <v/>
      </c>
      <c r="KU172" s="1">
        <f>IF((II172/KK172)&lt;0.335,"G",IF((II172/KK172)&gt;0.67,"R","A"))</f>
        <v/>
      </c>
      <c r="KV172" s="1">
        <f>IF((HZ172/KK172)&lt;0.335,"G",IF((HZ172/KK172)&gt;0.67,"R","A"))</f>
        <v/>
      </c>
      <c r="KW172" s="1">
        <f>IF((HY172/KK172)&lt;0.335,"G",IF((HY172/KK172)&gt;0.67,"R","A"))</f>
        <v/>
      </c>
      <c r="KX172" s="1">
        <f>IF((IK172/KK172)&lt;0.335,"G",IF((IK172/KK172)&gt;0.67,"R","A"))</f>
        <v/>
      </c>
      <c r="KY172" s="1">
        <f>IF((IJ172/KK172)&lt;0.335,"G",IF((IJ172/KK172)&gt;0.67,"R","A"))</f>
        <v/>
      </c>
      <c r="KZ172" s="1">
        <f>IF((HQ172/KK172)&lt;0.335,"G",IF((HQ172/KK172)&gt;0.67,"R","A"))</f>
        <v/>
      </c>
      <c r="LA172" s="1">
        <f>IF((IB172/KK172)&lt;0.335,"G",IF((IB172/KK172)&gt;0.67,"R","A"))</f>
        <v/>
      </c>
      <c r="LB172">
        <f>IF(LQ172="0-1",INDEX(Scrape!#REF!,MATCH('HT 0-1'!KP172,Scrape!$B:$B,0)),"")</f>
        <v/>
      </c>
      <c r="LC172">
        <f>IF(LQ172="0-1",INDEX(Scrape!$A:$A,MATCH('HT 0-1'!KP172,Scrape!$B:$B,0)),"")</f>
        <v/>
      </c>
      <c r="LD172">
        <f>IF(LQ172="0-1",INDEX(Scrape!$B:$B,MATCH('HT 0-1'!KP172,Scrape!$B:$B,0)),"")</f>
        <v/>
      </c>
      <c r="LE172">
        <f>IF(LQ172="0-1",INDEX(Scrape!$C:$C,MATCH('HT 0-1'!KP172,Scrape!$B:$B,0)),"")</f>
        <v/>
      </c>
      <c r="LF172">
        <f>IF(LQ172="0-1",INDEX(Scrape!$D:$D,MATCH('HT 0-1'!KP172,Scrape!$B:$B,0)),"")</f>
        <v/>
      </c>
      <c r="LG172">
        <f>IF(LQ172="0-1",INDEX(Scrape!$E:$E,MATCH('HT 0-1'!KP172,Scrape!$B:$B,0)),"")</f>
        <v/>
      </c>
      <c r="LH172">
        <f>IF(LQ172="0-1",INDEX(Scrape!$F:$F,MATCH('HT 0-1'!KP172,Scrape!$B:$B,0)),"")</f>
        <v/>
      </c>
      <c r="LI172">
        <f>IF(LQ172="0-1",INDEX(Scrape!$G:$G,MATCH('HT 0-1'!KP172,Scrape!$B:$B,0)),"")</f>
        <v/>
      </c>
      <c r="LJ172">
        <f>IF(LQ172="0-1",INDEX(Scrape!$H:$H,MATCH('HT 0-1'!KP172,Scrape!$B:$B,0)),"")</f>
        <v/>
      </c>
      <c r="LK172">
        <f>IF(LQ172="0-1",INDEX(Scrape!$I:$I,MATCH('HT 0-1'!KP172,Scrape!$B:$B,0)),"")</f>
        <v/>
      </c>
      <c r="LL172">
        <f>IF(LQ172="0-1",INDEX(Scrape!$J:$J,MATCH('HT 0-1'!KP172,Scrape!$B:$B,0)),"")</f>
        <v/>
      </c>
      <c r="LM172">
        <f>IF(LQ172="0-1",INDEX(Scrape!$K:$K,MATCH('HT 0-1'!KP172,Scrape!$B:$B,0)),"")</f>
        <v/>
      </c>
      <c r="LN172">
        <f>IF(LQ172="0-1",INDEX(Scrape!$L:$L,MATCH('HT 0-1'!KP172,Scrape!$B:$B,0)),"")</f>
        <v/>
      </c>
      <c r="LO172">
        <f>IF(LQ172="0-1",INDEX(Scrape!$M:$M,MATCH('HT 0-1'!KP172,Scrape!$B:$B,0)),"")</f>
        <v/>
      </c>
      <c r="LP172">
        <f>IF(LQ172="0-1",INDEX(Scrape!$N:$N,MATCH('HT 0-1'!KP172,Scrape!$B:$B,0)),"")</f>
        <v/>
      </c>
      <c r="LQ172">
        <f>INDEX(Scrape!$O:$O,MATCH('HT 0-1'!KP172,Scrape!$B:$B,0))</f>
        <v/>
      </c>
      <c r="LR172">
        <f>(1/LJ172)+(1/LI172)+(1/LH172)</f>
        <v/>
      </c>
      <c r="LS172">
        <f>(1/LG172)+(1/LF172)+(1/LE172)</f>
        <v/>
      </c>
      <c r="LT172" s="8">
        <f>IF(INDEX(#REF!,MATCH(KQ172,#REF!,0))=INDEX(#REF!,MATCH(KQ172,#REF!,0)),INDEX(#REF!,MATCH(KQ172,#REF!,0)),"ERROR")</f>
        <v/>
      </c>
      <c r="LU172" s="4">
        <f>IF(KR172="G",2,IF(KR172="R",0.5,IF(KR172="A",1)))</f>
        <v/>
      </c>
      <c r="LV172" s="4">
        <f>IF(KS172="G",0.5,IF(KS172="R",2,IF(KS172="A",1)))</f>
        <v/>
      </c>
      <c r="LW172" s="4">
        <f>IF(KT172="G",2,IF(KT172="R",0.5,IF(KT172="A",1)))</f>
        <v/>
      </c>
      <c r="LX172" s="4">
        <f>IF(KU172="G",0.5,IF(KU172="R",2,IF(KU172="A",1)))</f>
        <v/>
      </c>
      <c r="LY172" s="7">
        <f>(LK172*(LU172+LX172)+(LL172*(LU172+LX172)))</f>
        <v/>
      </c>
      <c r="LZ172" s="7">
        <f>(LN172*(LV172+LW172)+(LO172*(LV172+LW172)))</f>
        <v/>
      </c>
      <c r="MA172" s="11">
        <f>LY172-LZ172</f>
        <v/>
      </c>
      <c r="MB172" s="5">
        <f>MA172+2</f>
        <v/>
      </c>
      <c r="MC172" s="6">
        <f>MA172-2</f>
        <v/>
      </c>
      <c r="MD172" s="4">
        <f>LE172</f>
        <v/>
      </c>
      <c r="ME172" s="9">
        <f>IF(MD172=0,1000,MD172+0.75)</f>
        <v/>
      </c>
      <c r="MF172" s="10">
        <f>IF(MD172=0,0,MD172-0.75)</f>
        <v/>
      </c>
      <c r="MG172" s="4">
        <f>((LM172*(LU172+LX172))-((LP172*(LV172+LW172))))</f>
        <v/>
      </c>
      <c r="MH172" s="9">
        <f>MG172*1.2</f>
        <v/>
      </c>
      <c r="MI172" s="10">
        <f>MG172*0.8</f>
        <v/>
      </c>
      <c r="MJ172">
        <f>IFERROR(NX172,"")</f>
        <v/>
      </c>
      <c r="MK172">
        <f>IFERROR(NY172,"")</f>
        <v/>
      </c>
      <c r="ML172">
        <f>IFERROR(NZ172,"")</f>
        <v/>
      </c>
      <c r="MM172">
        <f>IFERROR(OA172,"")</f>
        <v/>
      </c>
      <c r="MN172">
        <f>IFERROR(OB172,"")</f>
        <v/>
      </c>
      <c r="MO172">
        <f>IFERROR(OC172,"")</f>
        <v/>
      </c>
      <c r="MP172" s="1">
        <f>COUNTIFS(#REF!,LT172,#REF!,1,#REF!,"&gt;="&amp;MC172,#REF!,"&lt;="&amp;MB172,#REF!,"&lt;="&amp;ME172,#REF!,"&gt;="&amp;MF172,#REF!,"="&amp;KV172,#REF!,"="&amp;KX172)</f>
        <v/>
      </c>
      <c r="MQ172" s="1">
        <f>COUNTIFS(#REF!,LT172,#REF!,0,#REF!,"&gt;="&amp;MC172,#REF!,"&lt;="&amp;MB172,#REF!,"&lt;="&amp;ME172,#REF!,"&gt;="&amp;MF172,#REF!,"="&amp;KV172,#REF!,"="&amp;KX172)</f>
        <v/>
      </c>
      <c r="MR172" s="1">
        <f>COUNTIFS(#REF!,LT172,#REF!,1,#REF!,"&gt;="&amp;MC172,#REF!,"&lt;="&amp;MB172,#REF!,"&lt;="&amp;ME172,#REF!,"&gt;="&amp;MF172,#REF!,"="&amp;KW172,#REF!,"="&amp;KY172)</f>
        <v/>
      </c>
      <c r="MS172" s="1">
        <f>COUNTIFS(#REF!,LT172,#REF!,0,#REF!,"&gt;="&amp;MC172,#REF!,"&lt;="&amp;MB172,#REF!,"&lt;="&amp;ME172,#REF!,"&gt;="&amp;MF172,#REF!,"="&amp;KW172,#REF!,"="&amp;KY172)</f>
        <v/>
      </c>
      <c r="MT172" s="1">
        <f>COUNTIFS(#REF!,LT172,#REF!,1,#REF!,"&gt;="&amp;MI172,#REF!,"&lt;="&amp;MH172,#REF!,"&lt;="&amp;ME172,#REF!,"&gt;="&amp;MF172)</f>
        <v/>
      </c>
      <c r="MU172" s="1">
        <f>COUNTIFS(#REF!,LT172,#REF!,0,#REF!,"&gt;="&amp;MI172,#REF!,"&lt;="&amp;MH172,#REF!,"&lt;="&amp;ME172,#REF!,"&gt;="&amp;MF172)</f>
        <v/>
      </c>
      <c r="MV172" s="1">
        <f>COUNTIFS(#REF!,LT172,#REF!,1,#REF!,"&gt;="&amp;MI172,#REF!,"&lt;="&amp;MH172,#REF!,"="&amp;KZ172,#REF!,"="&amp;LA172,#REF!,"&lt;="&amp;ME172,#REF!,"&gt;="&amp;MF172)</f>
        <v/>
      </c>
      <c r="MW172" s="1">
        <f>COUNTIFS(#REF!,LT172,#REF!,0,#REF!,"&gt;="&amp;MI172,#REF!,"&lt;="&amp;MH172,#REF!,"="&amp;KZ172,#REF!,"="&amp;LA172,#REF!,"&lt;="&amp;ME172,#REF!,"&gt;="&amp;MF172)</f>
        <v/>
      </c>
      <c r="MX172" s="1">
        <f>COUNTIFS(#REF!,LT172,#REF!,1,#REF!,"&gt;="&amp;MC172,#REF!,"&lt;="&amp;MB172,#REF!,"&lt;="&amp;ME172,#REF!,"&gt;="&amp;MF172)</f>
        <v/>
      </c>
      <c r="MY172" s="1">
        <f>COUNTIFS(#REF!,LT172,#REF!,0,#REF!,"&gt;="&amp;MC172,#REF!,"&lt;="&amp;MB172,#REF!,"&lt;="&amp;ME172,#REF!,"&gt;="&amp;MF172)</f>
        <v/>
      </c>
      <c r="MZ172" s="1">
        <f>COUNTIFS(#REF!,LT172,#REF!,1,#REF!,"&lt;="&amp;ME172,#REF!,"&gt;="&amp;MF172,#REF!,"="&amp;KV172,#REF!,"="&amp;KX172)</f>
        <v/>
      </c>
      <c r="NA172" s="1">
        <f>COUNTIFS(#REF!,LT172,#REF!,0,#REF!,"&lt;="&amp;ME172,#REF!,"&gt;="&amp;MF172,#REF!,"="&amp;KV172,#REF!,"="&amp;KX172)</f>
        <v/>
      </c>
      <c r="NB172" s="1">
        <f>COUNTIFS(#REF!,LT172,#REF!,1,#REF!,"&lt;="&amp;ME172,#REF!,"&gt;="&amp;MF172,#REF!,"="&amp;KW172,#REF!,"="&amp;KY172)</f>
        <v/>
      </c>
      <c r="NC172" s="1">
        <f>COUNTIFS(#REF!,LT172,#REF!,0,#REF!,"&lt;="&amp;ME172,#REF!,"&gt;="&amp;MF172,#REF!,"="&amp;KW172,#REF!,"="&amp;KY172)</f>
        <v/>
      </c>
      <c r="ND172" s="1">
        <f>MP172+MR172+MT172+MV172+MX172+MZ172+NB172</f>
        <v/>
      </c>
      <c r="NE172" s="1">
        <f>MQ172+MS172+MU172+MW172+MY172+NA172+NC172</f>
        <v/>
      </c>
      <c r="NF172" s="1">
        <f>ND172+NE172</f>
        <v/>
      </c>
      <c r="NG172" s="33">
        <f>ND172/(ND172+NE172)</f>
        <v/>
      </c>
      <c r="NH172" s="3">
        <f>1/NG172</f>
        <v/>
      </c>
      <c r="NI172" s="1">
        <f>LI172</f>
        <v/>
      </c>
      <c r="NJ172" s="79">
        <f>((1-NG172)*(1/(NI172-1))*0.98-(NG172*1))</f>
        <v/>
      </c>
      <c r="NK172" s="34">
        <f>IF(LR172&lt;0.9,0,IF(AND(LR172&gt;1.1),0,1))</f>
        <v/>
      </c>
      <c r="NL172" s="34">
        <f>IF(LS172&lt;0.9,0,IF(AND(LS172&gt;1.1),0,1))</f>
        <v/>
      </c>
      <c r="NM172" s="32">
        <f>IF(NF172&gt;99,1,0)</f>
        <v/>
      </c>
      <c r="NN172" s="32">
        <f>IF(NJ172&gt;0.0799,1,0)</f>
        <v/>
      </c>
      <c r="NO172" s="32">
        <f>IF(NJ172&gt;NQ172,1,0)</f>
        <v/>
      </c>
      <c r="NP172" s="32">
        <f>NM172+NN172+NO172+NK172+NL172</f>
        <v/>
      </c>
      <c r="NQ172" s="79">
        <f>(((100*NG172)*(NI172-1)*0.98)-((1-NG172)*100))/100</f>
        <v/>
      </c>
      <c r="NR172" s="34">
        <f>IF(LR172&lt;0.9,0,IF(AND(LR172&gt;1.1),0,1))</f>
        <v/>
      </c>
      <c r="NS172" s="34">
        <f>IF(LS172&lt;0.9,0,IF(AND(LS172&gt;1.1),0,1))</f>
        <v/>
      </c>
      <c r="NT172" s="32">
        <f>IF(NF172&gt;99,1,0)</f>
        <v/>
      </c>
      <c r="NU172" s="32">
        <f>IF(NQ172&gt;0.0799,1,0)</f>
        <v/>
      </c>
      <c r="NV172" s="32">
        <f>IF(NQ172&gt;NJ172,1,0)</f>
        <v/>
      </c>
      <c r="NW172" s="32">
        <f>NT172+NU172+NV172+NR172+NS172</f>
        <v/>
      </c>
      <c r="NX172">
        <f>IF(NP172=5,"LayAway0-1",IF(AND(NW172=5),"BackAway0-1",""))</f>
        <v/>
      </c>
      <c r="NY172">
        <f>IF(NP172=5,KO172,IF(AND(NW172=5),KO172,""))</f>
        <v/>
      </c>
      <c r="NZ172">
        <f>IF(NP172=5,"Match Odds",IF(AND(NW172=5),"Match Odds",""))</f>
        <v/>
      </c>
      <c r="OA172">
        <f>IF(NP172=5,KP172,IF(AND(NW172=5),KP172,""))</f>
        <v/>
      </c>
      <c r="OB172">
        <f>IF(NP172=5,"MATCH_ODDS",IF(AND(NW172=5),"MATCH_ODDS",""))</f>
        <v/>
      </c>
      <c r="OC172">
        <f>IF(NP172=5,"LAY",IF(AND(NW172=5),"BACK",""))</f>
        <v/>
      </c>
    </row>
    <row r="173" ht="16.5" customHeight="1" thickBot="1" thickTop="1">
      <c r="A173" s="2" t="n"/>
      <c r="KN173" s="1">
        <f>IF(INDEX(#REF!,MATCH('HT 0-1'!D173,#REF!,0))=INDEX(#REF!,MATCH('HT 0-1'!D173,#REF!,0)),INDEX(#REF!,MATCH('HT 0-1'!D173,#REF!,0)),"ERROR")</f>
        <v/>
      </c>
      <c r="KO173" s="1">
        <f>IF(INDEX(#REF!,MATCH('HT 0-1'!E173,#REF!,0))=INDEX(#REF!,MATCH('HT 0-1'!E173,#REF!,0)),INDEX(#REF!,MATCH('HT 0-1'!E173,#REF!,0)),"ERROR")</f>
        <v/>
      </c>
      <c r="KP173" s="1">
        <f>KN173&amp;" v "&amp;KO173</f>
        <v/>
      </c>
      <c r="KQ173">
        <f>B173&amp;"_"&amp;C173</f>
        <v/>
      </c>
      <c r="KR173" s="1">
        <f>IF((HW173/KK173)&lt;0.335,"G",IF((HW173/KK173)&gt;0.67,"R","A"))</f>
        <v/>
      </c>
      <c r="KS173" s="1">
        <f>IF((HX173/KK173)&lt;0.335,"G",IF((HX173/KK173)&gt;0.67,"R","A"))</f>
        <v/>
      </c>
      <c r="KT173" s="1">
        <f>IF((IH173/KK173)&lt;0.335,"G",IF((IH173/KK173)&gt;0.67,"R","A"))</f>
        <v/>
      </c>
      <c r="KU173" s="1">
        <f>IF((II173/KK173)&lt;0.335,"G",IF((II173/KK173)&gt;0.67,"R","A"))</f>
        <v/>
      </c>
      <c r="KV173" s="1">
        <f>IF((HZ173/KK173)&lt;0.335,"G",IF((HZ173/KK173)&gt;0.67,"R","A"))</f>
        <v/>
      </c>
      <c r="KW173" s="1">
        <f>IF((HY173/KK173)&lt;0.335,"G",IF((HY173/KK173)&gt;0.67,"R","A"))</f>
        <v/>
      </c>
      <c r="KX173" s="1">
        <f>IF((IK173/KK173)&lt;0.335,"G",IF((IK173/KK173)&gt;0.67,"R","A"))</f>
        <v/>
      </c>
      <c r="KY173" s="1">
        <f>IF((IJ173/KK173)&lt;0.335,"G",IF((IJ173/KK173)&gt;0.67,"R","A"))</f>
        <v/>
      </c>
      <c r="KZ173" s="1">
        <f>IF((HQ173/KK173)&lt;0.335,"G",IF((HQ173/KK173)&gt;0.67,"R","A"))</f>
        <v/>
      </c>
      <c r="LA173" s="1">
        <f>IF((IB173/KK173)&lt;0.335,"G",IF((IB173/KK173)&gt;0.67,"R","A"))</f>
        <v/>
      </c>
      <c r="LB173">
        <f>IF(LQ173="0-1",INDEX(Scrape!#REF!,MATCH('HT 0-1'!KP173,Scrape!$B:$B,0)),"")</f>
        <v/>
      </c>
      <c r="LC173">
        <f>IF(LQ173="0-1",INDEX(Scrape!$A:$A,MATCH('HT 0-1'!KP173,Scrape!$B:$B,0)),"")</f>
        <v/>
      </c>
      <c r="LD173">
        <f>IF(LQ173="0-1",INDEX(Scrape!$B:$B,MATCH('HT 0-1'!KP173,Scrape!$B:$B,0)),"")</f>
        <v/>
      </c>
      <c r="LE173">
        <f>IF(LQ173="0-1",INDEX(Scrape!$C:$C,MATCH('HT 0-1'!KP173,Scrape!$B:$B,0)),"")</f>
        <v/>
      </c>
      <c r="LF173">
        <f>IF(LQ173="0-1",INDEX(Scrape!$D:$D,MATCH('HT 0-1'!KP173,Scrape!$B:$B,0)),"")</f>
        <v/>
      </c>
      <c r="LG173">
        <f>IF(LQ173="0-1",INDEX(Scrape!$E:$E,MATCH('HT 0-1'!KP173,Scrape!$B:$B,0)),"")</f>
        <v/>
      </c>
      <c r="LH173">
        <f>IF(LQ173="0-1",INDEX(Scrape!$F:$F,MATCH('HT 0-1'!KP173,Scrape!$B:$B,0)),"")</f>
        <v/>
      </c>
      <c r="LI173">
        <f>IF(LQ173="0-1",INDEX(Scrape!$G:$G,MATCH('HT 0-1'!KP173,Scrape!$B:$B,0)),"")</f>
        <v/>
      </c>
      <c r="LJ173">
        <f>IF(LQ173="0-1",INDEX(Scrape!$H:$H,MATCH('HT 0-1'!KP173,Scrape!$B:$B,0)),"")</f>
        <v/>
      </c>
      <c r="LK173">
        <f>IF(LQ173="0-1",INDEX(Scrape!$I:$I,MATCH('HT 0-1'!KP173,Scrape!$B:$B,0)),"")</f>
        <v/>
      </c>
      <c r="LL173">
        <f>IF(LQ173="0-1",INDEX(Scrape!$J:$J,MATCH('HT 0-1'!KP173,Scrape!$B:$B,0)),"")</f>
        <v/>
      </c>
      <c r="LM173">
        <f>IF(LQ173="0-1",INDEX(Scrape!$K:$K,MATCH('HT 0-1'!KP173,Scrape!$B:$B,0)),"")</f>
        <v/>
      </c>
      <c r="LN173">
        <f>IF(LQ173="0-1",INDEX(Scrape!$L:$L,MATCH('HT 0-1'!KP173,Scrape!$B:$B,0)),"")</f>
        <v/>
      </c>
      <c r="LO173">
        <f>IF(LQ173="0-1",INDEX(Scrape!$M:$M,MATCH('HT 0-1'!KP173,Scrape!$B:$B,0)),"")</f>
        <v/>
      </c>
      <c r="LP173">
        <f>IF(LQ173="0-1",INDEX(Scrape!$N:$N,MATCH('HT 0-1'!KP173,Scrape!$B:$B,0)),"")</f>
        <v/>
      </c>
      <c r="LQ173">
        <f>INDEX(Scrape!$O:$O,MATCH('HT 0-1'!KP173,Scrape!$B:$B,0))</f>
        <v/>
      </c>
      <c r="LR173">
        <f>(1/LJ173)+(1/LI173)+(1/LH173)</f>
        <v/>
      </c>
      <c r="LS173">
        <f>(1/LG173)+(1/LF173)+(1/LE173)</f>
        <v/>
      </c>
      <c r="LT173" s="8">
        <f>IF(INDEX(#REF!,MATCH(KQ173,#REF!,0))=INDEX(#REF!,MATCH(KQ173,#REF!,0)),INDEX(#REF!,MATCH(KQ173,#REF!,0)),"ERROR")</f>
        <v/>
      </c>
      <c r="LU173" s="4">
        <f>IF(KR173="G",2,IF(KR173="R",0.5,IF(KR173="A",1)))</f>
        <v/>
      </c>
      <c r="LV173" s="4">
        <f>IF(KS173="G",0.5,IF(KS173="R",2,IF(KS173="A",1)))</f>
        <v/>
      </c>
      <c r="LW173" s="4">
        <f>IF(KT173="G",2,IF(KT173="R",0.5,IF(KT173="A",1)))</f>
        <v/>
      </c>
      <c r="LX173" s="4">
        <f>IF(KU173="G",0.5,IF(KU173="R",2,IF(KU173="A",1)))</f>
        <v/>
      </c>
      <c r="LY173" s="7">
        <f>(LK173*(LU173+LX173)+(LL173*(LU173+LX173)))</f>
        <v/>
      </c>
      <c r="LZ173" s="7">
        <f>(LN173*(LV173+LW173)+(LO173*(LV173+LW173)))</f>
        <v/>
      </c>
      <c r="MA173" s="11">
        <f>LY173-LZ173</f>
        <v/>
      </c>
      <c r="MB173" s="5">
        <f>MA173+2</f>
        <v/>
      </c>
      <c r="MC173" s="6">
        <f>MA173-2</f>
        <v/>
      </c>
      <c r="MD173" s="4">
        <f>LE173</f>
        <v/>
      </c>
      <c r="ME173" s="9">
        <f>IF(MD173=0,1000,MD173+0.75)</f>
        <v/>
      </c>
      <c r="MF173" s="10">
        <f>IF(MD173=0,0,MD173-0.75)</f>
        <v/>
      </c>
      <c r="MG173" s="4">
        <f>((LM173*(LU173+LX173))-((LP173*(LV173+LW173))))</f>
        <v/>
      </c>
      <c r="MH173" s="9">
        <f>MG173*1.2</f>
        <v/>
      </c>
      <c r="MI173" s="10">
        <f>MG173*0.8</f>
        <v/>
      </c>
      <c r="MJ173">
        <f>IFERROR(NX173,"")</f>
        <v/>
      </c>
      <c r="MK173">
        <f>IFERROR(NY173,"")</f>
        <v/>
      </c>
      <c r="ML173">
        <f>IFERROR(NZ173,"")</f>
        <v/>
      </c>
      <c r="MM173">
        <f>IFERROR(OA173,"")</f>
        <v/>
      </c>
      <c r="MN173">
        <f>IFERROR(OB173,"")</f>
        <v/>
      </c>
      <c r="MO173">
        <f>IFERROR(OC173,"")</f>
        <v/>
      </c>
      <c r="MP173" s="1">
        <f>COUNTIFS(#REF!,LT173,#REF!,1,#REF!,"&gt;="&amp;MC173,#REF!,"&lt;="&amp;MB173,#REF!,"&lt;="&amp;ME173,#REF!,"&gt;="&amp;MF173,#REF!,"="&amp;KV173,#REF!,"="&amp;KX173)</f>
        <v/>
      </c>
      <c r="MQ173" s="1">
        <f>COUNTIFS(#REF!,LT173,#REF!,0,#REF!,"&gt;="&amp;MC173,#REF!,"&lt;="&amp;MB173,#REF!,"&lt;="&amp;ME173,#REF!,"&gt;="&amp;MF173,#REF!,"="&amp;KV173,#REF!,"="&amp;KX173)</f>
        <v/>
      </c>
      <c r="MR173" s="1">
        <f>COUNTIFS(#REF!,LT173,#REF!,1,#REF!,"&gt;="&amp;MC173,#REF!,"&lt;="&amp;MB173,#REF!,"&lt;="&amp;ME173,#REF!,"&gt;="&amp;MF173,#REF!,"="&amp;KW173,#REF!,"="&amp;KY173)</f>
        <v/>
      </c>
      <c r="MS173" s="1">
        <f>COUNTIFS(#REF!,LT173,#REF!,0,#REF!,"&gt;="&amp;MC173,#REF!,"&lt;="&amp;MB173,#REF!,"&lt;="&amp;ME173,#REF!,"&gt;="&amp;MF173,#REF!,"="&amp;KW173,#REF!,"="&amp;KY173)</f>
        <v/>
      </c>
      <c r="MT173" s="1">
        <f>COUNTIFS(#REF!,LT173,#REF!,1,#REF!,"&gt;="&amp;MI173,#REF!,"&lt;="&amp;MH173,#REF!,"&lt;="&amp;ME173,#REF!,"&gt;="&amp;MF173)</f>
        <v/>
      </c>
      <c r="MU173" s="1">
        <f>COUNTIFS(#REF!,LT173,#REF!,0,#REF!,"&gt;="&amp;MI173,#REF!,"&lt;="&amp;MH173,#REF!,"&lt;="&amp;ME173,#REF!,"&gt;="&amp;MF173)</f>
        <v/>
      </c>
      <c r="MV173" s="1">
        <f>COUNTIFS(#REF!,LT173,#REF!,1,#REF!,"&gt;="&amp;MI173,#REF!,"&lt;="&amp;MH173,#REF!,"="&amp;KZ173,#REF!,"="&amp;LA173,#REF!,"&lt;="&amp;ME173,#REF!,"&gt;="&amp;MF173)</f>
        <v/>
      </c>
      <c r="MW173" s="1">
        <f>COUNTIFS(#REF!,LT173,#REF!,0,#REF!,"&gt;="&amp;MI173,#REF!,"&lt;="&amp;MH173,#REF!,"="&amp;KZ173,#REF!,"="&amp;LA173,#REF!,"&lt;="&amp;ME173,#REF!,"&gt;="&amp;MF173)</f>
        <v/>
      </c>
      <c r="MX173" s="1">
        <f>COUNTIFS(#REF!,LT173,#REF!,1,#REF!,"&gt;="&amp;MC173,#REF!,"&lt;="&amp;MB173,#REF!,"&lt;="&amp;ME173,#REF!,"&gt;="&amp;MF173)</f>
        <v/>
      </c>
      <c r="MY173" s="1">
        <f>COUNTIFS(#REF!,LT173,#REF!,0,#REF!,"&gt;="&amp;MC173,#REF!,"&lt;="&amp;MB173,#REF!,"&lt;="&amp;ME173,#REF!,"&gt;="&amp;MF173)</f>
        <v/>
      </c>
      <c r="MZ173" s="1">
        <f>COUNTIFS(#REF!,LT173,#REF!,1,#REF!,"&lt;="&amp;ME173,#REF!,"&gt;="&amp;MF173,#REF!,"="&amp;KV173,#REF!,"="&amp;KX173)</f>
        <v/>
      </c>
      <c r="NA173" s="1">
        <f>COUNTIFS(#REF!,LT173,#REF!,0,#REF!,"&lt;="&amp;ME173,#REF!,"&gt;="&amp;MF173,#REF!,"="&amp;KV173,#REF!,"="&amp;KX173)</f>
        <v/>
      </c>
      <c r="NB173" s="1">
        <f>COUNTIFS(#REF!,LT173,#REF!,1,#REF!,"&lt;="&amp;ME173,#REF!,"&gt;="&amp;MF173,#REF!,"="&amp;KW173,#REF!,"="&amp;KY173)</f>
        <v/>
      </c>
      <c r="NC173" s="1">
        <f>COUNTIFS(#REF!,LT173,#REF!,0,#REF!,"&lt;="&amp;ME173,#REF!,"&gt;="&amp;MF173,#REF!,"="&amp;KW173,#REF!,"="&amp;KY173)</f>
        <v/>
      </c>
      <c r="ND173" s="1">
        <f>MP173+MR173+MT173+MV173+MX173+MZ173+NB173</f>
        <v/>
      </c>
      <c r="NE173" s="1">
        <f>MQ173+MS173+MU173+MW173+MY173+NA173+NC173</f>
        <v/>
      </c>
      <c r="NF173" s="1">
        <f>ND173+NE173</f>
        <v/>
      </c>
      <c r="NG173" s="33">
        <f>ND173/(ND173+NE173)</f>
        <v/>
      </c>
      <c r="NH173" s="3">
        <f>1/NG173</f>
        <v/>
      </c>
      <c r="NI173" s="1">
        <f>LI173</f>
        <v/>
      </c>
      <c r="NJ173" s="79">
        <f>((1-NG173)*(1/(NI173-1))*0.98-(NG173*1))</f>
        <v/>
      </c>
      <c r="NK173" s="34">
        <f>IF(LR173&lt;0.9,0,IF(AND(LR173&gt;1.1),0,1))</f>
        <v/>
      </c>
      <c r="NL173" s="34">
        <f>IF(LS173&lt;0.9,0,IF(AND(LS173&gt;1.1),0,1))</f>
        <v/>
      </c>
      <c r="NM173" s="32">
        <f>IF(NF173&gt;99,1,0)</f>
        <v/>
      </c>
      <c r="NN173" s="32">
        <f>IF(NJ173&gt;0.0799,1,0)</f>
        <v/>
      </c>
      <c r="NO173" s="32">
        <f>IF(NJ173&gt;NQ173,1,0)</f>
        <v/>
      </c>
      <c r="NP173" s="32">
        <f>NM173+NN173+NO173+NK173+NL173</f>
        <v/>
      </c>
      <c r="NQ173" s="79">
        <f>(((100*NG173)*(NI173-1)*0.98)-((1-NG173)*100))/100</f>
        <v/>
      </c>
      <c r="NR173" s="34">
        <f>IF(LR173&lt;0.9,0,IF(AND(LR173&gt;1.1),0,1))</f>
        <v/>
      </c>
      <c r="NS173" s="34">
        <f>IF(LS173&lt;0.9,0,IF(AND(LS173&gt;1.1),0,1))</f>
        <v/>
      </c>
      <c r="NT173" s="32">
        <f>IF(NF173&gt;99,1,0)</f>
        <v/>
      </c>
      <c r="NU173" s="32">
        <f>IF(NQ173&gt;0.0799,1,0)</f>
        <v/>
      </c>
      <c r="NV173" s="32">
        <f>IF(NQ173&gt;NJ173,1,0)</f>
        <v/>
      </c>
      <c r="NW173" s="32">
        <f>NT173+NU173+NV173+NR173+NS173</f>
        <v/>
      </c>
      <c r="NX173">
        <f>IF(NP173=5,"LayAway0-1",IF(AND(NW173=5),"BackAway0-1",""))</f>
        <v/>
      </c>
      <c r="NY173">
        <f>IF(NP173=5,KO173,IF(AND(NW173=5),KO173,""))</f>
        <v/>
      </c>
      <c r="NZ173">
        <f>IF(NP173=5,"Match Odds",IF(AND(NW173=5),"Match Odds",""))</f>
        <v/>
      </c>
      <c r="OA173">
        <f>IF(NP173=5,KP173,IF(AND(NW173=5),KP173,""))</f>
        <v/>
      </c>
      <c r="OB173">
        <f>IF(NP173=5,"MATCH_ODDS",IF(AND(NW173=5),"MATCH_ODDS",""))</f>
        <v/>
      </c>
      <c r="OC173">
        <f>IF(NP173=5,"LAY",IF(AND(NW173=5),"BACK",""))</f>
        <v/>
      </c>
    </row>
    <row r="174" ht="16.5" customHeight="1" thickBot="1" thickTop="1">
      <c r="A174" s="2" t="n"/>
      <c r="KN174" s="1">
        <f>IF(INDEX(#REF!,MATCH('HT 0-1'!D174,#REF!,0))=INDEX(#REF!,MATCH('HT 0-1'!D174,#REF!,0)),INDEX(#REF!,MATCH('HT 0-1'!D174,#REF!,0)),"ERROR")</f>
        <v/>
      </c>
      <c r="KO174" s="1">
        <f>IF(INDEX(#REF!,MATCH('HT 0-1'!E174,#REF!,0))=INDEX(#REF!,MATCH('HT 0-1'!E174,#REF!,0)),INDEX(#REF!,MATCH('HT 0-1'!E174,#REF!,0)),"ERROR")</f>
        <v/>
      </c>
      <c r="KP174" s="1">
        <f>KN174&amp;" v "&amp;KO174</f>
        <v/>
      </c>
      <c r="KQ174">
        <f>B174&amp;"_"&amp;C174</f>
        <v/>
      </c>
      <c r="KR174" s="1">
        <f>IF((HW174/KK174)&lt;0.335,"G",IF((HW174/KK174)&gt;0.67,"R","A"))</f>
        <v/>
      </c>
      <c r="KS174" s="1">
        <f>IF((HX174/KK174)&lt;0.335,"G",IF((HX174/KK174)&gt;0.67,"R","A"))</f>
        <v/>
      </c>
      <c r="KT174" s="1">
        <f>IF((IH174/KK174)&lt;0.335,"G",IF((IH174/KK174)&gt;0.67,"R","A"))</f>
        <v/>
      </c>
      <c r="KU174" s="1">
        <f>IF((II174/KK174)&lt;0.335,"G",IF((II174/KK174)&gt;0.67,"R","A"))</f>
        <v/>
      </c>
      <c r="KV174" s="1">
        <f>IF((HZ174/KK174)&lt;0.335,"G",IF((HZ174/KK174)&gt;0.67,"R","A"))</f>
        <v/>
      </c>
      <c r="KW174" s="1">
        <f>IF((HY174/KK174)&lt;0.335,"G",IF((HY174/KK174)&gt;0.67,"R","A"))</f>
        <v/>
      </c>
      <c r="KX174" s="1">
        <f>IF((IK174/KK174)&lt;0.335,"G",IF((IK174/KK174)&gt;0.67,"R","A"))</f>
        <v/>
      </c>
      <c r="KY174" s="1">
        <f>IF((IJ174/KK174)&lt;0.335,"G",IF((IJ174/KK174)&gt;0.67,"R","A"))</f>
        <v/>
      </c>
      <c r="KZ174" s="1">
        <f>IF((HQ174/KK174)&lt;0.335,"G",IF((HQ174/KK174)&gt;0.67,"R","A"))</f>
        <v/>
      </c>
      <c r="LA174" s="1">
        <f>IF((IB174/KK174)&lt;0.335,"G",IF((IB174/KK174)&gt;0.67,"R","A"))</f>
        <v/>
      </c>
      <c r="LB174">
        <f>IF(LQ174="0-1",INDEX(Scrape!#REF!,MATCH('HT 0-1'!KP174,Scrape!$B:$B,0)),"")</f>
        <v/>
      </c>
      <c r="LC174">
        <f>IF(LQ174="0-1",INDEX(Scrape!$A:$A,MATCH('HT 0-1'!KP174,Scrape!$B:$B,0)),"")</f>
        <v/>
      </c>
      <c r="LD174">
        <f>IF(LQ174="0-1",INDEX(Scrape!$B:$B,MATCH('HT 0-1'!KP174,Scrape!$B:$B,0)),"")</f>
        <v/>
      </c>
      <c r="LE174">
        <f>IF(LQ174="0-1",INDEX(Scrape!$C:$C,MATCH('HT 0-1'!KP174,Scrape!$B:$B,0)),"")</f>
        <v/>
      </c>
      <c r="LF174">
        <f>IF(LQ174="0-1",INDEX(Scrape!$D:$D,MATCH('HT 0-1'!KP174,Scrape!$B:$B,0)),"")</f>
        <v/>
      </c>
      <c r="LG174">
        <f>IF(LQ174="0-1",INDEX(Scrape!$E:$E,MATCH('HT 0-1'!KP174,Scrape!$B:$B,0)),"")</f>
        <v/>
      </c>
      <c r="LH174">
        <f>IF(LQ174="0-1",INDEX(Scrape!$F:$F,MATCH('HT 0-1'!KP174,Scrape!$B:$B,0)),"")</f>
        <v/>
      </c>
      <c r="LI174">
        <f>IF(LQ174="0-1",INDEX(Scrape!$G:$G,MATCH('HT 0-1'!KP174,Scrape!$B:$B,0)),"")</f>
        <v/>
      </c>
      <c r="LJ174">
        <f>IF(LQ174="0-1",INDEX(Scrape!$H:$H,MATCH('HT 0-1'!KP174,Scrape!$B:$B,0)),"")</f>
        <v/>
      </c>
      <c r="LK174">
        <f>IF(LQ174="0-1",INDEX(Scrape!$I:$I,MATCH('HT 0-1'!KP174,Scrape!$B:$B,0)),"")</f>
        <v/>
      </c>
      <c r="LL174">
        <f>IF(LQ174="0-1",INDEX(Scrape!$J:$J,MATCH('HT 0-1'!KP174,Scrape!$B:$B,0)),"")</f>
        <v/>
      </c>
      <c r="LM174">
        <f>IF(LQ174="0-1",INDEX(Scrape!$K:$K,MATCH('HT 0-1'!KP174,Scrape!$B:$B,0)),"")</f>
        <v/>
      </c>
      <c r="LN174">
        <f>IF(LQ174="0-1",INDEX(Scrape!$L:$L,MATCH('HT 0-1'!KP174,Scrape!$B:$B,0)),"")</f>
        <v/>
      </c>
      <c r="LO174">
        <f>IF(LQ174="0-1",INDEX(Scrape!$M:$M,MATCH('HT 0-1'!KP174,Scrape!$B:$B,0)),"")</f>
        <v/>
      </c>
      <c r="LP174">
        <f>IF(LQ174="0-1",INDEX(Scrape!$N:$N,MATCH('HT 0-1'!KP174,Scrape!$B:$B,0)),"")</f>
        <v/>
      </c>
      <c r="LQ174">
        <f>INDEX(Scrape!$O:$O,MATCH('HT 0-1'!KP174,Scrape!$B:$B,0))</f>
        <v/>
      </c>
      <c r="LR174">
        <f>(1/LJ174)+(1/LI174)+(1/LH174)</f>
        <v/>
      </c>
      <c r="LS174">
        <f>(1/LG174)+(1/LF174)+(1/LE174)</f>
        <v/>
      </c>
      <c r="LT174" s="8">
        <f>IF(INDEX(#REF!,MATCH(KQ174,#REF!,0))=INDEX(#REF!,MATCH(KQ174,#REF!,0)),INDEX(#REF!,MATCH(KQ174,#REF!,0)),"ERROR")</f>
        <v/>
      </c>
      <c r="LU174" s="4">
        <f>IF(KR174="G",2,IF(KR174="R",0.5,IF(KR174="A",1)))</f>
        <v/>
      </c>
      <c r="LV174" s="4">
        <f>IF(KS174="G",0.5,IF(KS174="R",2,IF(KS174="A",1)))</f>
        <v/>
      </c>
      <c r="LW174" s="4">
        <f>IF(KT174="G",2,IF(KT174="R",0.5,IF(KT174="A",1)))</f>
        <v/>
      </c>
      <c r="LX174" s="4">
        <f>IF(KU174="G",0.5,IF(KU174="R",2,IF(KU174="A",1)))</f>
        <v/>
      </c>
      <c r="LY174" s="7">
        <f>(LK174*(LU174+LX174)+(LL174*(LU174+LX174)))</f>
        <v/>
      </c>
      <c r="LZ174" s="7">
        <f>(LN174*(LV174+LW174)+(LO174*(LV174+LW174)))</f>
        <v/>
      </c>
      <c r="MA174" s="11">
        <f>LY174-LZ174</f>
        <v/>
      </c>
      <c r="MB174" s="5">
        <f>MA174+2</f>
        <v/>
      </c>
      <c r="MC174" s="6">
        <f>MA174-2</f>
        <v/>
      </c>
      <c r="MD174" s="4">
        <f>LE174</f>
        <v/>
      </c>
      <c r="ME174" s="9">
        <f>IF(MD174=0,1000,MD174+0.75)</f>
        <v/>
      </c>
      <c r="MF174" s="10">
        <f>IF(MD174=0,0,MD174-0.75)</f>
        <v/>
      </c>
      <c r="MG174" s="4">
        <f>((LM174*(LU174+LX174))-((LP174*(LV174+LW174))))</f>
        <v/>
      </c>
      <c r="MH174" s="9">
        <f>MG174*1.2</f>
        <v/>
      </c>
      <c r="MI174" s="10">
        <f>MG174*0.8</f>
        <v/>
      </c>
      <c r="MJ174">
        <f>IFERROR(NX174,"")</f>
        <v/>
      </c>
      <c r="MK174">
        <f>IFERROR(NY174,"")</f>
        <v/>
      </c>
      <c r="ML174">
        <f>IFERROR(NZ174,"")</f>
        <v/>
      </c>
      <c r="MM174">
        <f>IFERROR(OA174,"")</f>
        <v/>
      </c>
      <c r="MN174">
        <f>IFERROR(OB174,"")</f>
        <v/>
      </c>
      <c r="MO174">
        <f>IFERROR(OC174,"")</f>
        <v/>
      </c>
      <c r="MP174" s="1">
        <f>COUNTIFS(#REF!,LT174,#REF!,1,#REF!,"&gt;="&amp;MC174,#REF!,"&lt;="&amp;MB174,#REF!,"&lt;="&amp;ME174,#REF!,"&gt;="&amp;MF174,#REF!,"="&amp;KV174,#REF!,"="&amp;KX174)</f>
        <v/>
      </c>
      <c r="MQ174" s="1">
        <f>COUNTIFS(#REF!,LT174,#REF!,0,#REF!,"&gt;="&amp;MC174,#REF!,"&lt;="&amp;MB174,#REF!,"&lt;="&amp;ME174,#REF!,"&gt;="&amp;MF174,#REF!,"="&amp;KV174,#REF!,"="&amp;KX174)</f>
        <v/>
      </c>
      <c r="MR174" s="1">
        <f>COUNTIFS(#REF!,LT174,#REF!,1,#REF!,"&gt;="&amp;MC174,#REF!,"&lt;="&amp;MB174,#REF!,"&lt;="&amp;ME174,#REF!,"&gt;="&amp;MF174,#REF!,"="&amp;KW174,#REF!,"="&amp;KY174)</f>
        <v/>
      </c>
      <c r="MS174" s="1">
        <f>COUNTIFS(#REF!,LT174,#REF!,0,#REF!,"&gt;="&amp;MC174,#REF!,"&lt;="&amp;MB174,#REF!,"&lt;="&amp;ME174,#REF!,"&gt;="&amp;MF174,#REF!,"="&amp;KW174,#REF!,"="&amp;KY174)</f>
        <v/>
      </c>
      <c r="MT174" s="1">
        <f>COUNTIFS(#REF!,LT174,#REF!,1,#REF!,"&gt;="&amp;MI174,#REF!,"&lt;="&amp;MH174,#REF!,"&lt;="&amp;ME174,#REF!,"&gt;="&amp;MF174)</f>
        <v/>
      </c>
      <c r="MU174" s="1">
        <f>COUNTIFS(#REF!,LT174,#REF!,0,#REF!,"&gt;="&amp;MI174,#REF!,"&lt;="&amp;MH174,#REF!,"&lt;="&amp;ME174,#REF!,"&gt;="&amp;MF174)</f>
        <v/>
      </c>
      <c r="MV174" s="1">
        <f>COUNTIFS(#REF!,LT174,#REF!,1,#REF!,"&gt;="&amp;MI174,#REF!,"&lt;="&amp;MH174,#REF!,"="&amp;KZ174,#REF!,"="&amp;LA174,#REF!,"&lt;="&amp;ME174,#REF!,"&gt;="&amp;MF174)</f>
        <v/>
      </c>
      <c r="MW174" s="1">
        <f>COUNTIFS(#REF!,LT174,#REF!,0,#REF!,"&gt;="&amp;MI174,#REF!,"&lt;="&amp;MH174,#REF!,"="&amp;KZ174,#REF!,"="&amp;LA174,#REF!,"&lt;="&amp;ME174,#REF!,"&gt;="&amp;MF174)</f>
        <v/>
      </c>
      <c r="MX174" s="1">
        <f>COUNTIFS(#REF!,LT174,#REF!,1,#REF!,"&gt;="&amp;MC174,#REF!,"&lt;="&amp;MB174,#REF!,"&lt;="&amp;ME174,#REF!,"&gt;="&amp;MF174)</f>
        <v/>
      </c>
      <c r="MY174" s="1">
        <f>COUNTIFS(#REF!,LT174,#REF!,0,#REF!,"&gt;="&amp;MC174,#REF!,"&lt;="&amp;MB174,#REF!,"&lt;="&amp;ME174,#REF!,"&gt;="&amp;MF174)</f>
        <v/>
      </c>
      <c r="MZ174" s="1">
        <f>COUNTIFS(#REF!,LT174,#REF!,1,#REF!,"&lt;="&amp;ME174,#REF!,"&gt;="&amp;MF174,#REF!,"="&amp;KV174,#REF!,"="&amp;KX174)</f>
        <v/>
      </c>
      <c r="NA174" s="1">
        <f>COUNTIFS(#REF!,LT174,#REF!,0,#REF!,"&lt;="&amp;ME174,#REF!,"&gt;="&amp;MF174,#REF!,"="&amp;KV174,#REF!,"="&amp;KX174)</f>
        <v/>
      </c>
      <c r="NB174" s="1">
        <f>COUNTIFS(#REF!,LT174,#REF!,1,#REF!,"&lt;="&amp;ME174,#REF!,"&gt;="&amp;MF174,#REF!,"="&amp;KW174,#REF!,"="&amp;KY174)</f>
        <v/>
      </c>
      <c r="NC174" s="1">
        <f>COUNTIFS(#REF!,LT174,#REF!,0,#REF!,"&lt;="&amp;ME174,#REF!,"&gt;="&amp;MF174,#REF!,"="&amp;KW174,#REF!,"="&amp;KY174)</f>
        <v/>
      </c>
      <c r="ND174" s="1">
        <f>MP174+MR174+MT174+MV174+MX174+MZ174+NB174</f>
        <v/>
      </c>
      <c r="NE174" s="1">
        <f>MQ174+MS174+MU174+MW174+MY174+NA174+NC174</f>
        <v/>
      </c>
      <c r="NF174" s="1">
        <f>ND174+NE174</f>
        <v/>
      </c>
      <c r="NG174" s="33">
        <f>ND174/(ND174+NE174)</f>
        <v/>
      </c>
      <c r="NH174" s="3">
        <f>1/NG174</f>
        <v/>
      </c>
      <c r="NI174" s="1">
        <f>LI174</f>
        <v/>
      </c>
      <c r="NJ174" s="79">
        <f>((1-NG174)*(1/(NI174-1))*0.98-(NG174*1))</f>
        <v/>
      </c>
      <c r="NK174" s="34">
        <f>IF(LR174&lt;0.9,0,IF(AND(LR174&gt;1.1),0,1))</f>
        <v/>
      </c>
      <c r="NL174" s="34">
        <f>IF(LS174&lt;0.9,0,IF(AND(LS174&gt;1.1),0,1))</f>
        <v/>
      </c>
      <c r="NM174" s="32">
        <f>IF(NF174&gt;99,1,0)</f>
        <v/>
      </c>
      <c r="NN174" s="32">
        <f>IF(NJ174&gt;0.0799,1,0)</f>
        <v/>
      </c>
      <c r="NO174" s="32">
        <f>IF(NJ174&gt;NQ174,1,0)</f>
        <v/>
      </c>
      <c r="NP174" s="32">
        <f>NM174+NN174+NO174+NK174+NL174</f>
        <v/>
      </c>
      <c r="NQ174" s="79">
        <f>(((100*NG174)*(NI174-1)*0.98)-((1-NG174)*100))/100</f>
        <v/>
      </c>
      <c r="NR174" s="34">
        <f>IF(LR174&lt;0.9,0,IF(AND(LR174&gt;1.1),0,1))</f>
        <v/>
      </c>
      <c r="NS174" s="34">
        <f>IF(LS174&lt;0.9,0,IF(AND(LS174&gt;1.1),0,1))</f>
        <v/>
      </c>
      <c r="NT174" s="32">
        <f>IF(NF174&gt;99,1,0)</f>
        <v/>
      </c>
      <c r="NU174" s="32">
        <f>IF(NQ174&gt;0.0799,1,0)</f>
        <v/>
      </c>
      <c r="NV174" s="32">
        <f>IF(NQ174&gt;NJ174,1,0)</f>
        <v/>
      </c>
      <c r="NW174" s="32">
        <f>NT174+NU174+NV174+NR174+NS174</f>
        <v/>
      </c>
      <c r="NX174">
        <f>IF(NP174=5,"LayAway0-1",IF(AND(NW174=5),"BackAway0-1",""))</f>
        <v/>
      </c>
      <c r="NY174">
        <f>IF(NP174=5,KO174,IF(AND(NW174=5),KO174,""))</f>
        <v/>
      </c>
      <c r="NZ174">
        <f>IF(NP174=5,"Match Odds",IF(AND(NW174=5),"Match Odds",""))</f>
        <v/>
      </c>
      <c r="OA174">
        <f>IF(NP174=5,KP174,IF(AND(NW174=5),KP174,""))</f>
        <v/>
      </c>
      <c r="OB174">
        <f>IF(NP174=5,"MATCH_ODDS",IF(AND(NW174=5),"MATCH_ODDS",""))</f>
        <v/>
      </c>
      <c r="OC174">
        <f>IF(NP174=5,"LAY",IF(AND(NW174=5),"BACK",""))</f>
        <v/>
      </c>
    </row>
    <row r="175" ht="16.5" customHeight="1" thickBot="1" thickTop="1">
      <c r="A175" s="2" t="n"/>
      <c r="KN175" s="1">
        <f>IF(INDEX(#REF!,MATCH('HT 0-1'!D175,#REF!,0))=INDEX(#REF!,MATCH('HT 0-1'!D175,#REF!,0)),INDEX(#REF!,MATCH('HT 0-1'!D175,#REF!,0)),"ERROR")</f>
        <v/>
      </c>
      <c r="KO175" s="1">
        <f>IF(INDEX(#REF!,MATCH('HT 0-1'!E175,#REF!,0))=INDEX(#REF!,MATCH('HT 0-1'!E175,#REF!,0)),INDEX(#REF!,MATCH('HT 0-1'!E175,#REF!,0)),"ERROR")</f>
        <v/>
      </c>
      <c r="KP175" s="1">
        <f>KN175&amp;" v "&amp;KO175</f>
        <v/>
      </c>
      <c r="KQ175">
        <f>B175&amp;"_"&amp;C175</f>
        <v/>
      </c>
      <c r="KR175" s="1">
        <f>IF((HW175/KK175)&lt;0.335,"G",IF((HW175/KK175)&gt;0.67,"R","A"))</f>
        <v/>
      </c>
      <c r="KS175" s="1">
        <f>IF((HX175/KK175)&lt;0.335,"G",IF((HX175/KK175)&gt;0.67,"R","A"))</f>
        <v/>
      </c>
      <c r="KT175" s="1">
        <f>IF((IH175/KK175)&lt;0.335,"G",IF((IH175/KK175)&gt;0.67,"R","A"))</f>
        <v/>
      </c>
      <c r="KU175" s="1">
        <f>IF((II175/KK175)&lt;0.335,"G",IF((II175/KK175)&gt;0.67,"R","A"))</f>
        <v/>
      </c>
      <c r="KV175" s="1">
        <f>IF((HZ175/KK175)&lt;0.335,"G",IF((HZ175/KK175)&gt;0.67,"R","A"))</f>
        <v/>
      </c>
      <c r="KW175" s="1">
        <f>IF((HY175/KK175)&lt;0.335,"G",IF((HY175/KK175)&gt;0.67,"R","A"))</f>
        <v/>
      </c>
      <c r="KX175" s="1">
        <f>IF((IK175/KK175)&lt;0.335,"G",IF((IK175/KK175)&gt;0.67,"R","A"))</f>
        <v/>
      </c>
      <c r="KY175" s="1">
        <f>IF((IJ175/KK175)&lt;0.335,"G",IF((IJ175/KK175)&gt;0.67,"R","A"))</f>
        <v/>
      </c>
      <c r="KZ175" s="1">
        <f>IF((HQ175/KK175)&lt;0.335,"G",IF((HQ175/KK175)&gt;0.67,"R","A"))</f>
        <v/>
      </c>
      <c r="LA175" s="1">
        <f>IF((IB175/KK175)&lt;0.335,"G",IF((IB175/KK175)&gt;0.67,"R","A"))</f>
        <v/>
      </c>
      <c r="LB175">
        <f>IF(LQ175="0-1",INDEX(Scrape!#REF!,MATCH('HT 0-1'!KP175,Scrape!$B:$B,0)),"")</f>
        <v/>
      </c>
      <c r="LC175">
        <f>IF(LQ175="0-1",INDEX(Scrape!$A:$A,MATCH('HT 0-1'!KP175,Scrape!$B:$B,0)),"")</f>
        <v/>
      </c>
      <c r="LD175">
        <f>IF(LQ175="0-1",INDEX(Scrape!$B:$B,MATCH('HT 0-1'!KP175,Scrape!$B:$B,0)),"")</f>
        <v/>
      </c>
      <c r="LE175">
        <f>IF(LQ175="0-1",INDEX(Scrape!$C:$C,MATCH('HT 0-1'!KP175,Scrape!$B:$B,0)),"")</f>
        <v/>
      </c>
      <c r="LF175">
        <f>IF(LQ175="0-1",INDEX(Scrape!$D:$D,MATCH('HT 0-1'!KP175,Scrape!$B:$B,0)),"")</f>
        <v/>
      </c>
      <c r="LG175">
        <f>IF(LQ175="0-1",INDEX(Scrape!$E:$E,MATCH('HT 0-1'!KP175,Scrape!$B:$B,0)),"")</f>
        <v/>
      </c>
      <c r="LH175">
        <f>IF(LQ175="0-1",INDEX(Scrape!$F:$F,MATCH('HT 0-1'!KP175,Scrape!$B:$B,0)),"")</f>
        <v/>
      </c>
      <c r="LI175">
        <f>IF(LQ175="0-1",INDEX(Scrape!$G:$G,MATCH('HT 0-1'!KP175,Scrape!$B:$B,0)),"")</f>
        <v/>
      </c>
      <c r="LJ175">
        <f>IF(LQ175="0-1",INDEX(Scrape!$H:$H,MATCH('HT 0-1'!KP175,Scrape!$B:$B,0)),"")</f>
        <v/>
      </c>
      <c r="LK175">
        <f>IF(LQ175="0-1",INDEX(Scrape!$I:$I,MATCH('HT 0-1'!KP175,Scrape!$B:$B,0)),"")</f>
        <v/>
      </c>
      <c r="LL175">
        <f>IF(LQ175="0-1",INDEX(Scrape!$J:$J,MATCH('HT 0-1'!KP175,Scrape!$B:$B,0)),"")</f>
        <v/>
      </c>
      <c r="LM175">
        <f>IF(LQ175="0-1",INDEX(Scrape!$K:$K,MATCH('HT 0-1'!KP175,Scrape!$B:$B,0)),"")</f>
        <v/>
      </c>
      <c r="LN175">
        <f>IF(LQ175="0-1",INDEX(Scrape!$L:$L,MATCH('HT 0-1'!KP175,Scrape!$B:$B,0)),"")</f>
        <v/>
      </c>
      <c r="LO175">
        <f>IF(LQ175="0-1",INDEX(Scrape!$M:$M,MATCH('HT 0-1'!KP175,Scrape!$B:$B,0)),"")</f>
        <v/>
      </c>
      <c r="LP175">
        <f>IF(LQ175="0-1",INDEX(Scrape!$N:$N,MATCH('HT 0-1'!KP175,Scrape!$B:$B,0)),"")</f>
        <v/>
      </c>
      <c r="LQ175">
        <f>INDEX(Scrape!$O:$O,MATCH('HT 0-1'!KP175,Scrape!$B:$B,0))</f>
        <v/>
      </c>
      <c r="LR175">
        <f>(1/LJ175)+(1/LI175)+(1/LH175)</f>
        <v/>
      </c>
      <c r="LS175">
        <f>(1/LG175)+(1/LF175)+(1/LE175)</f>
        <v/>
      </c>
      <c r="LT175" s="8">
        <f>IF(INDEX(#REF!,MATCH(KQ175,#REF!,0))=INDEX(#REF!,MATCH(KQ175,#REF!,0)),INDEX(#REF!,MATCH(KQ175,#REF!,0)),"ERROR")</f>
        <v/>
      </c>
      <c r="LU175" s="4">
        <f>IF(KR175="G",2,IF(KR175="R",0.5,IF(KR175="A",1)))</f>
        <v/>
      </c>
      <c r="LV175" s="4">
        <f>IF(KS175="G",0.5,IF(KS175="R",2,IF(KS175="A",1)))</f>
        <v/>
      </c>
      <c r="LW175" s="4">
        <f>IF(KT175="G",2,IF(KT175="R",0.5,IF(KT175="A",1)))</f>
        <v/>
      </c>
      <c r="LX175" s="4">
        <f>IF(KU175="G",0.5,IF(KU175="R",2,IF(KU175="A",1)))</f>
        <v/>
      </c>
      <c r="LY175" s="7">
        <f>(LK175*(LU175+LX175)+(LL175*(LU175+LX175)))</f>
        <v/>
      </c>
      <c r="LZ175" s="7">
        <f>(LN175*(LV175+LW175)+(LO175*(LV175+LW175)))</f>
        <v/>
      </c>
      <c r="MA175" s="11">
        <f>LY175-LZ175</f>
        <v/>
      </c>
      <c r="MB175" s="5">
        <f>MA175+2</f>
        <v/>
      </c>
      <c r="MC175" s="6">
        <f>MA175-2</f>
        <v/>
      </c>
      <c r="MD175" s="4">
        <f>LE175</f>
        <v/>
      </c>
      <c r="ME175" s="9">
        <f>IF(MD175=0,1000,MD175+0.75)</f>
        <v/>
      </c>
      <c r="MF175" s="10">
        <f>IF(MD175=0,0,MD175-0.75)</f>
        <v/>
      </c>
      <c r="MG175" s="4">
        <f>((LM175*(LU175+LX175))-((LP175*(LV175+LW175))))</f>
        <v/>
      </c>
      <c r="MH175" s="9">
        <f>MG175*1.2</f>
        <v/>
      </c>
      <c r="MI175" s="10">
        <f>MG175*0.8</f>
        <v/>
      </c>
      <c r="MJ175">
        <f>IFERROR(NX175,"")</f>
        <v/>
      </c>
      <c r="MK175">
        <f>IFERROR(NY175,"")</f>
        <v/>
      </c>
      <c r="ML175">
        <f>IFERROR(NZ175,"")</f>
        <v/>
      </c>
      <c r="MM175">
        <f>IFERROR(OA175,"")</f>
        <v/>
      </c>
      <c r="MN175">
        <f>IFERROR(OB175,"")</f>
        <v/>
      </c>
      <c r="MO175">
        <f>IFERROR(OC175,"")</f>
        <v/>
      </c>
      <c r="MP175" s="1">
        <f>COUNTIFS(#REF!,LT175,#REF!,1,#REF!,"&gt;="&amp;MC175,#REF!,"&lt;="&amp;MB175,#REF!,"&lt;="&amp;ME175,#REF!,"&gt;="&amp;MF175,#REF!,"="&amp;KV175,#REF!,"="&amp;KX175)</f>
        <v/>
      </c>
      <c r="MQ175" s="1">
        <f>COUNTIFS(#REF!,LT175,#REF!,0,#REF!,"&gt;="&amp;MC175,#REF!,"&lt;="&amp;MB175,#REF!,"&lt;="&amp;ME175,#REF!,"&gt;="&amp;MF175,#REF!,"="&amp;KV175,#REF!,"="&amp;KX175)</f>
        <v/>
      </c>
      <c r="MR175" s="1">
        <f>COUNTIFS(#REF!,LT175,#REF!,1,#REF!,"&gt;="&amp;MC175,#REF!,"&lt;="&amp;MB175,#REF!,"&lt;="&amp;ME175,#REF!,"&gt;="&amp;MF175,#REF!,"="&amp;KW175,#REF!,"="&amp;KY175)</f>
        <v/>
      </c>
      <c r="MS175" s="1">
        <f>COUNTIFS(#REF!,LT175,#REF!,0,#REF!,"&gt;="&amp;MC175,#REF!,"&lt;="&amp;MB175,#REF!,"&lt;="&amp;ME175,#REF!,"&gt;="&amp;MF175,#REF!,"="&amp;KW175,#REF!,"="&amp;KY175)</f>
        <v/>
      </c>
      <c r="MT175" s="1">
        <f>COUNTIFS(#REF!,LT175,#REF!,1,#REF!,"&gt;="&amp;MI175,#REF!,"&lt;="&amp;MH175,#REF!,"&lt;="&amp;ME175,#REF!,"&gt;="&amp;MF175)</f>
        <v/>
      </c>
      <c r="MU175" s="1">
        <f>COUNTIFS(#REF!,LT175,#REF!,0,#REF!,"&gt;="&amp;MI175,#REF!,"&lt;="&amp;MH175,#REF!,"&lt;="&amp;ME175,#REF!,"&gt;="&amp;MF175)</f>
        <v/>
      </c>
      <c r="MV175" s="1">
        <f>COUNTIFS(#REF!,LT175,#REF!,1,#REF!,"&gt;="&amp;MI175,#REF!,"&lt;="&amp;MH175,#REF!,"="&amp;KZ175,#REF!,"="&amp;LA175,#REF!,"&lt;="&amp;ME175,#REF!,"&gt;="&amp;MF175)</f>
        <v/>
      </c>
      <c r="MW175" s="1">
        <f>COUNTIFS(#REF!,LT175,#REF!,0,#REF!,"&gt;="&amp;MI175,#REF!,"&lt;="&amp;MH175,#REF!,"="&amp;KZ175,#REF!,"="&amp;LA175,#REF!,"&lt;="&amp;ME175,#REF!,"&gt;="&amp;MF175)</f>
        <v/>
      </c>
      <c r="MX175" s="1">
        <f>COUNTIFS(#REF!,LT175,#REF!,1,#REF!,"&gt;="&amp;MC175,#REF!,"&lt;="&amp;MB175,#REF!,"&lt;="&amp;ME175,#REF!,"&gt;="&amp;MF175)</f>
        <v/>
      </c>
      <c r="MY175" s="1">
        <f>COUNTIFS(#REF!,LT175,#REF!,0,#REF!,"&gt;="&amp;MC175,#REF!,"&lt;="&amp;MB175,#REF!,"&lt;="&amp;ME175,#REF!,"&gt;="&amp;MF175)</f>
        <v/>
      </c>
      <c r="MZ175" s="1">
        <f>COUNTIFS(#REF!,LT175,#REF!,1,#REF!,"&lt;="&amp;ME175,#REF!,"&gt;="&amp;MF175,#REF!,"="&amp;KV175,#REF!,"="&amp;KX175)</f>
        <v/>
      </c>
      <c r="NA175" s="1">
        <f>COUNTIFS(#REF!,LT175,#REF!,0,#REF!,"&lt;="&amp;ME175,#REF!,"&gt;="&amp;MF175,#REF!,"="&amp;KV175,#REF!,"="&amp;KX175)</f>
        <v/>
      </c>
      <c r="NB175" s="1">
        <f>COUNTIFS(#REF!,LT175,#REF!,1,#REF!,"&lt;="&amp;ME175,#REF!,"&gt;="&amp;MF175,#REF!,"="&amp;KW175,#REF!,"="&amp;KY175)</f>
        <v/>
      </c>
      <c r="NC175" s="1">
        <f>COUNTIFS(#REF!,LT175,#REF!,0,#REF!,"&lt;="&amp;ME175,#REF!,"&gt;="&amp;MF175,#REF!,"="&amp;KW175,#REF!,"="&amp;KY175)</f>
        <v/>
      </c>
      <c r="ND175" s="1">
        <f>MP175+MR175+MT175+MV175+MX175+MZ175+NB175</f>
        <v/>
      </c>
      <c r="NE175" s="1">
        <f>MQ175+MS175+MU175+MW175+MY175+NA175+NC175</f>
        <v/>
      </c>
      <c r="NF175" s="1">
        <f>ND175+NE175</f>
        <v/>
      </c>
      <c r="NG175" s="33">
        <f>ND175/(ND175+NE175)</f>
        <v/>
      </c>
      <c r="NH175" s="3">
        <f>1/NG175</f>
        <v/>
      </c>
      <c r="NI175" s="1">
        <f>LI175</f>
        <v/>
      </c>
      <c r="NJ175" s="79">
        <f>((1-NG175)*(1/(NI175-1))*0.98-(NG175*1))</f>
        <v/>
      </c>
      <c r="NK175" s="34">
        <f>IF(LR175&lt;0.9,0,IF(AND(LR175&gt;1.1),0,1))</f>
        <v/>
      </c>
      <c r="NL175" s="34">
        <f>IF(LS175&lt;0.9,0,IF(AND(LS175&gt;1.1),0,1))</f>
        <v/>
      </c>
      <c r="NM175" s="32">
        <f>IF(NF175&gt;99,1,0)</f>
        <v/>
      </c>
      <c r="NN175" s="32">
        <f>IF(NJ175&gt;0.0799,1,0)</f>
        <v/>
      </c>
      <c r="NO175" s="32">
        <f>IF(NJ175&gt;NQ175,1,0)</f>
        <v/>
      </c>
      <c r="NP175" s="32">
        <f>NM175+NN175+NO175+NK175+NL175</f>
        <v/>
      </c>
      <c r="NQ175" s="79">
        <f>(((100*NG175)*(NI175-1)*0.98)-((1-NG175)*100))/100</f>
        <v/>
      </c>
      <c r="NR175" s="34">
        <f>IF(LR175&lt;0.9,0,IF(AND(LR175&gt;1.1),0,1))</f>
        <v/>
      </c>
      <c r="NS175" s="34">
        <f>IF(LS175&lt;0.9,0,IF(AND(LS175&gt;1.1),0,1))</f>
        <v/>
      </c>
      <c r="NT175" s="32">
        <f>IF(NF175&gt;99,1,0)</f>
        <v/>
      </c>
      <c r="NU175" s="32">
        <f>IF(NQ175&gt;0.0799,1,0)</f>
        <v/>
      </c>
      <c r="NV175" s="32">
        <f>IF(NQ175&gt;NJ175,1,0)</f>
        <v/>
      </c>
      <c r="NW175" s="32">
        <f>NT175+NU175+NV175+NR175+NS175</f>
        <v/>
      </c>
      <c r="NX175">
        <f>IF(NP175=5,"LayAway0-1",IF(AND(NW175=5),"BackAway0-1",""))</f>
        <v/>
      </c>
      <c r="NY175">
        <f>IF(NP175=5,KO175,IF(AND(NW175=5),KO175,""))</f>
        <v/>
      </c>
      <c r="NZ175">
        <f>IF(NP175=5,"Match Odds",IF(AND(NW175=5),"Match Odds",""))</f>
        <v/>
      </c>
      <c r="OA175">
        <f>IF(NP175=5,KP175,IF(AND(NW175=5),KP175,""))</f>
        <v/>
      </c>
      <c r="OB175">
        <f>IF(NP175=5,"MATCH_ODDS",IF(AND(NW175=5),"MATCH_ODDS",""))</f>
        <v/>
      </c>
      <c r="OC175">
        <f>IF(NP175=5,"LAY",IF(AND(NW175=5),"BACK",""))</f>
        <v/>
      </c>
    </row>
    <row r="176" ht="16.5" customHeight="1" thickBot="1" thickTop="1">
      <c r="A176" s="2" t="n"/>
      <c r="KN176" s="1">
        <f>IF(INDEX(#REF!,MATCH('HT 0-1'!D176,#REF!,0))=INDEX(#REF!,MATCH('HT 0-1'!D176,#REF!,0)),INDEX(#REF!,MATCH('HT 0-1'!D176,#REF!,0)),"ERROR")</f>
        <v/>
      </c>
      <c r="KO176" s="1">
        <f>IF(INDEX(#REF!,MATCH('HT 0-1'!E176,#REF!,0))=INDEX(#REF!,MATCH('HT 0-1'!E176,#REF!,0)),INDEX(#REF!,MATCH('HT 0-1'!E176,#REF!,0)),"ERROR")</f>
        <v/>
      </c>
      <c r="KP176" s="1">
        <f>KN176&amp;" v "&amp;KO176</f>
        <v/>
      </c>
      <c r="KQ176">
        <f>B176&amp;"_"&amp;C176</f>
        <v/>
      </c>
      <c r="KR176" s="1">
        <f>IF((HW176/KK176)&lt;0.335,"G",IF((HW176/KK176)&gt;0.67,"R","A"))</f>
        <v/>
      </c>
      <c r="KS176" s="1">
        <f>IF((HX176/KK176)&lt;0.335,"G",IF((HX176/KK176)&gt;0.67,"R","A"))</f>
        <v/>
      </c>
      <c r="KT176" s="1">
        <f>IF((IH176/KK176)&lt;0.335,"G",IF((IH176/KK176)&gt;0.67,"R","A"))</f>
        <v/>
      </c>
      <c r="KU176" s="1">
        <f>IF((II176/KK176)&lt;0.335,"G",IF((II176/KK176)&gt;0.67,"R","A"))</f>
        <v/>
      </c>
      <c r="KV176" s="1">
        <f>IF((HZ176/KK176)&lt;0.335,"G",IF((HZ176/KK176)&gt;0.67,"R","A"))</f>
        <v/>
      </c>
      <c r="KW176" s="1">
        <f>IF((HY176/KK176)&lt;0.335,"G",IF((HY176/KK176)&gt;0.67,"R","A"))</f>
        <v/>
      </c>
      <c r="KX176" s="1">
        <f>IF((IK176/KK176)&lt;0.335,"G",IF((IK176/KK176)&gt;0.67,"R","A"))</f>
        <v/>
      </c>
      <c r="KY176" s="1">
        <f>IF((IJ176/KK176)&lt;0.335,"G",IF((IJ176/KK176)&gt;0.67,"R","A"))</f>
        <v/>
      </c>
      <c r="KZ176" s="1">
        <f>IF((HQ176/KK176)&lt;0.335,"G",IF((HQ176/KK176)&gt;0.67,"R","A"))</f>
        <v/>
      </c>
      <c r="LA176" s="1">
        <f>IF((IB176/KK176)&lt;0.335,"G",IF((IB176/KK176)&gt;0.67,"R","A"))</f>
        <v/>
      </c>
      <c r="LB176">
        <f>IF(LQ176="0-1",INDEX(Scrape!#REF!,MATCH('HT 0-1'!KP176,Scrape!$B:$B,0)),"")</f>
        <v/>
      </c>
      <c r="LC176">
        <f>IF(LQ176="0-1",INDEX(Scrape!$A:$A,MATCH('HT 0-1'!KP176,Scrape!$B:$B,0)),"")</f>
        <v/>
      </c>
      <c r="LD176">
        <f>IF(LQ176="0-1",INDEX(Scrape!$B:$B,MATCH('HT 0-1'!KP176,Scrape!$B:$B,0)),"")</f>
        <v/>
      </c>
      <c r="LE176">
        <f>IF(LQ176="0-1",INDEX(Scrape!$C:$C,MATCH('HT 0-1'!KP176,Scrape!$B:$B,0)),"")</f>
        <v/>
      </c>
      <c r="LF176">
        <f>IF(LQ176="0-1",INDEX(Scrape!$D:$D,MATCH('HT 0-1'!KP176,Scrape!$B:$B,0)),"")</f>
        <v/>
      </c>
      <c r="LG176">
        <f>IF(LQ176="0-1",INDEX(Scrape!$E:$E,MATCH('HT 0-1'!KP176,Scrape!$B:$B,0)),"")</f>
        <v/>
      </c>
      <c r="LH176">
        <f>IF(LQ176="0-1",INDEX(Scrape!$F:$F,MATCH('HT 0-1'!KP176,Scrape!$B:$B,0)),"")</f>
        <v/>
      </c>
      <c r="LI176">
        <f>IF(LQ176="0-1",INDEX(Scrape!$G:$G,MATCH('HT 0-1'!KP176,Scrape!$B:$B,0)),"")</f>
        <v/>
      </c>
      <c r="LJ176">
        <f>IF(LQ176="0-1",INDEX(Scrape!$H:$H,MATCH('HT 0-1'!KP176,Scrape!$B:$B,0)),"")</f>
        <v/>
      </c>
      <c r="LK176">
        <f>IF(LQ176="0-1",INDEX(Scrape!$I:$I,MATCH('HT 0-1'!KP176,Scrape!$B:$B,0)),"")</f>
        <v/>
      </c>
      <c r="LL176">
        <f>IF(LQ176="0-1",INDEX(Scrape!$J:$J,MATCH('HT 0-1'!KP176,Scrape!$B:$B,0)),"")</f>
        <v/>
      </c>
      <c r="LM176">
        <f>IF(LQ176="0-1",INDEX(Scrape!$K:$K,MATCH('HT 0-1'!KP176,Scrape!$B:$B,0)),"")</f>
        <v/>
      </c>
      <c r="LN176">
        <f>IF(LQ176="0-1",INDEX(Scrape!$L:$L,MATCH('HT 0-1'!KP176,Scrape!$B:$B,0)),"")</f>
        <v/>
      </c>
      <c r="LO176">
        <f>IF(LQ176="0-1",INDEX(Scrape!$M:$M,MATCH('HT 0-1'!KP176,Scrape!$B:$B,0)),"")</f>
        <v/>
      </c>
      <c r="LP176">
        <f>IF(LQ176="0-1",INDEX(Scrape!$N:$N,MATCH('HT 0-1'!KP176,Scrape!$B:$B,0)),"")</f>
        <v/>
      </c>
      <c r="LQ176">
        <f>INDEX(Scrape!$O:$O,MATCH('HT 0-1'!KP176,Scrape!$B:$B,0))</f>
        <v/>
      </c>
      <c r="LR176">
        <f>(1/LJ176)+(1/LI176)+(1/LH176)</f>
        <v/>
      </c>
      <c r="LS176">
        <f>(1/LG176)+(1/LF176)+(1/LE176)</f>
        <v/>
      </c>
      <c r="LT176" s="8">
        <f>IF(INDEX(#REF!,MATCH(KQ176,#REF!,0))=INDEX(#REF!,MATCH(KQ176,#REF!,0)),INDEX(#REF!,MATCH(KQ176,#REF!,0)),"ERROR")</f>
        <v/>
      </c>
      <c r="LU176" s="4">
        <f>IF(KR176="G",2,IF(KR176="R",0.5,IF(KR176="A",1)))</f>
        <v/>
      </c>
      <c r="LV176" s="4">
        <f>IF(KS176="G",0.5,IF(KS176="R",2,IF(KS176="A",1)))</f>
        <v/>
      </c>
      <c r="LW176" s="4">
        <f>IF(KT176="G",2,IF(KT176="R",0.5,IF(KT176="A",1)))</f>
        <v/>
      </c>
      <c r="LX176" s="4">
        <f>IF(KU176="G",0.5,IF(KU176="R",2,IF(KU176="A",1)))</f>
        <v/>
      </c>
      <c r="LY176" s="7">
        <f>(LK176*(LU176+LX176)+(LL176*(LU176+LX176)))</f>
        <v/>
      </c>
      <c r="LZ176" s="7">
        <f>(LN176*(LV176+LW176)+(LO176*(LV176+LW176)))</f>
        <v/>
      </c>
      <c r="MA176" s="11">
        <f>LY176-LZ176</f>
        <v/>
      </c>
      <c r="MB176" s="5">
        <f>MA176+2</f>
        <v/>
      </c>
      <c r="MC176" s="6">
        <f>MA176-2</f>
        <v/>
      </c>
      <c r="MD176" s="4">
        <f>LE176</f>
        <v/>
      </c>
      <c r="ME176" s="9">
        <f>IF(MD176=0,1000,MD176+0.75)</f>
        <v/>
      </c>
      <c r="MF176" s="10">
        <f>IF(MD176=0,0,MD176-0.75)</f>
        <v/>
      </c>
      <c r="MG176" s="4">
        <f>((LM176*(LU176+LX176))-((LP176*(LV176+LW176))))</f>
        <v/>
      </c>
      <c r="MH176" s="9">
        <f>MG176*1.2</f>
        <v/>
      </c>
      <c r="MI176" s="10">
        <f>MG176*0.8</f>
        <v/>
      </c>
      <c r="MJ176">
        <f>IFERROR(NX176,"")</f>
        <v/>
      </c>
      <c r="MK176">
        <f>IFERROR(NY176,"")</f>
        <v/>
      </c>
      <c r="ML176">
        <f>IFERROR(NZ176,"")</f>
        <v/>
      </c>
      <c r="MM176">
        <f>IFERROR(OA176,"")</f>
        <v/>
      </c>
      <c r="MN176">
        <f>IFERROR(OB176,"")</f>
        <v/>
      </c>
      <c r="MO176">
        <f>IFERROR(OC176,"")</f>
        <v/>
      </c>
      <c r="MP176" s="1">
        <f>COUNTIFS(#REF!,LT176,#REF!,1,#REF!,"&gt;="&amp;MC176,#REF!,"&lt;="&amp;MB176,#REF!,"&lt;="&amp;ME176,#REF!,"&gt;="&amp;MF176,#REF!,"="&amp;KV176,#REF!,"="&amp;KX176)</f>
        <v/>
      </c>
      <c r="MQ176" s="1">
        <f>COUNTIFS(#REF!,LT176,#REF!,0,#REF!,"&gt;="&amp;MC176,#REF!,"&lt;="&amp;MB176,#REF!,"&lt;="&amp;ME176,#REF!,"&gt;="&amp;MF176,#REF!,"="&amp;KV176,#REF!,"="&amp;KX176)</f>
        <v/>
      </c>
      <c r="MR176" s="1">
        <f>COUNTIFS(#REF!,LT176,#REF!,1,#REF!,"&gt;="&amp;MC176,#REF!,"&lt;="&amp;MB176,#REF!,"&lt;="&amp;ME176,#REF!,"&gt;="&amp;MF176,#REF!,"="&amp;KW176,#REF!,"="&amp;KY176)</f>
        <v/>
      </c>
      <c r="MS176" s="1">
        <f>COUNTIFS(#REF!,LT176,#REF!,0,#REF!,"&gt;="&amp;MC176,#REF!,"&lt;="&amp;MB176,#REF!,"&lt;="&amp;ME176,#REF!,"&gt;="&amp;MF176,#REF!,"="&amp;KW176,#REF!,"="&amp;KY176)</f>
        <v/>
      </c>
      <c r="MT176" s="1">
        <f>COUNTIFS(#REF!,LT176,#REF!,1,#REF!,"&gt;="&amp;MI176,#REF!,"&lt;="&amp;MH176,#REF!,"&lt;="&amp;ME176,#REF!,"&gt;="&amp;MF176)</f>
        <v/>
      </c>
      <c r="MU176" s="1">
        <f>COUNTIFS(#REF!,LT176,#REF!,0,#REF!,"&gt;="&amp;MI176,#REF!,"&lt;="&amp;MH176,#REF!,"&lt;="&amp;ME176,#REF!,"&gt;="&amp;MF176)</f>
        <v/>
      </c>
      <c r="MV176" s="1">
        <f>COUNTIFS(#REF!,LT176,#REF!,1,#REF!,"&gt;="&amp;MI176,#REF!,"&lt;="&amp;MH176,#REF!,"="&amp;KZ176,#REF!,"="&amp;LA176,#REF!,"&lt;="&amp;ME176,#REF!,"&gt;="&amp;MF176)</f>
        <v/>
      </c>
      <c r="MW176" s="1">
        <f>COUNTIFS(#REF!,LT176,#REF!,0,#REF!,"&gt;="&amp;MI176,#REF!,"&lt;="&amp;MH176,#REF!,"="&amp;KZ176,#REF!,"="&amp;LA176,#REF!,"&lt;="&amp;ME176,#REF!,"&gt;="&amp;MF176)</f>
        <v/>
      </c>
      <c r="MX176" s="1">
        <f>COUNTIFS(#REF!,LT176,#REF!,1,#REF!,"&gt;="&amp;MC176,#REF!,"&lt;="&amp;MB176,#REF!,"&lt;="&amp;ME176,#REF!,"&gt;="&amp;MF176)</f>
        <v/>
      </c>
      <c r="MY176" s="1">
        <f>COUNTIFS(#REF!,LT176,#REF!,0,#REF!,"&gt;="&amp;MC176,#REF!,"&lt;="&amp;MB176,#REF!,"&lt;="&amp;ME176,#REF!,"&gt;="&amp;MF176)</f>
        <v/>
      </c>
      <c r="MZ176" s="1">
        <f>COUNTIFS(#REF!,LT176,#REF!,1,#REF!,"&lt;="&amp;ME176,#REF!,"&gt;="&amp;MF176,#REF!,"="&amp;KV176,#REF!,"="&amp;KX176)</f>
        <v/>
      </c>
      <c r="NA176" s="1">
        <f>COUNTIFS(#REF!,LT176,#REF!,0,#REF!,"&lt;="&amp;ME176,#REF!,"&gt;="&amp;MF176,#REF!,"="&amp;KV176,#REF!,"="&amp;KX176)</f>
        <v/>
      </c>
      <c r="NB176" s="1">
        <f>COUNTIFS(#REF!,LT176,#REF!,1,#REF!,"&lt;="&amp;ME176,#REF!,"&gt;="&amp;MF176,#REF!,"="&amp;KW176,#REF!,"="&amp;KY176)</f>
        <v/>
      </c>
      <c r="NC176" s="1">
        <f>COUNTIFS(#REF!,LT176,#REF!,0,#REF!,"&lt;="&amp;ME176,#REF!,"&gt;="&amp;MF176,#REF!,"="&amp;KW176,#REF!,"="&amp;KY176)</f>
        <v/>
      </c>
      <c r="ND176" s="1">
        <f>MP176+MR176+MT176+MV176+MX176+MZ176+NB176</f>
        <v/>
      </c>
      <c r="NE176" s="1">
        <f>MQ176+MS176+MU176+MW176+MY176+NA176+NC176</f>
        <v/>
      </c>
      <c r="NF176" s="1">
        <f>ND176+NE176</f>
        <v/>
      </c>
      <c r="NG176" s="33">
        <f>ND176/(ND176+NE176)</f>
        <v/>
      </c>
      <c r="NH176" s="3">
        <f>1/NG176</f>
        <v/>
      </c>
      <c r="NI176" s="1">
        <f>LI176</f>
        <v/>
      </c>
      <c r="NJ176" s="79">
        <f>((1-NG176)*(1/(NI176-1))*0.98-(NG176*1))</f>
        <v/>
      </c>
      <c r="NK176" s="34">
        <f>IF(LR176&lt;0.9,0,IF(AND(LR176&gt;1.1),0,1))</f>
        <v/>
      </c>
      <c r="NL176" s="34">
        <f>IF(LS176&lt;0.9,0,IF(AND(LS176&gt;1.1),0,1))</f>
        <v/>
      </c>
      <c r="NM176" s="32">
        <f>IF(NF176&gt;99,1,0)</f>
        <v/>
      </c>
      <c r="NN176" s="32">
        <f>IF(NJ176&gt;0.0799,1,0)</f>
        <v/>
      </c>
      <c r="NO176" s="32">
        <f>IF(NJ176&gt;NQ176,1,0)</f>
        <v/>
      </c>
      <c r="NP176" s="32">
        <f>NM176+NN176+NO176+NK176+NL176</f>
        <v/>
      </c>
      <c r="NQ176" s="79">
        <f>(((100*NG176)*(NI176-1)*0.98)-((1-NG176)*100))/100</f>
        <v/>
      </c>
      <c r="NR176" s="34">
        <f>IF(LR176&lt;0.9,0,IF(AND(LR176&gt;1.1),0,1))</f>
        <v/>
      </c>
      <c r="NS176" s="34">
        <f>IF(LS176&lt;0.9,0,IF(AND(LS176&gt;1.1),0,1))</f>
        <v/>
      </c>
      <c r="NT176" s="32">
        <f>IF(NF176&gt;99,1,0)</f>
        <v/>
      </c>
      <c r="NU176" s="32">
        <f>IF(NQ176&gt;0.0799,1,0)</f>
        <v/>
      </c>
      <c r="NV176" s="32">
        <f>IF(NQ176&gt;NJ176,1,0)</f>
        <v/>
      </c>
      <c r="NW176" s="32">
        <f>NT176+NU176+NV176+NR176+NS176</f>
        <v/>
      </c>
      <c r="NX176">
        <f>IF(NP176=5,"LayAway0-1",IF(AND(NW176=5),"BackAway0-1",""))</f>
        <v/>
      </c>
      <c r="NY176">
        <f>IF(NP176=5,KO176,IF(AND(NW176=5),KO176,""))</f>
        <v/>
      </c>
      <c r="NZ176">
        <f>IF(NP176=5,"Match Odds",IF(AND(NW176=5),"Match Odds",""))</f>
        <v/>
      </c>
      <c r="OA176">
        <f>IF(NP176=5,KP176,IF(AND(NW176=5),KP176,""))</f>
        <v/>
      </c>
      <c r="OB176">
        <f>IF(NP176=5,"MATCH_ODDS",IF(AND(NW176=5),"MATCH_ODDS",""))</f>
        <v/>
      </c>
      <c r="OC176">
        <f>IF(NP176=5,"LAY",IF(AND(NW176=5),"BACK",""))</f>
        <v/>
      </c>
    </row>
    <row r="177" ht="16.5" customHeight="1" thickBot="1" thickTop="1">
      <c r="A177" s="2" t="n"/>
      <c r="KN177" s="1">
        <f>IF(INDEX(#REF!,MATCH('HT 0-1'!D177,#REF!,0))=INDEX(#REF!,MATCH('HT 0-1'!D177,#REF!,0)),INDEX(#REF!,MATCH('HT 0-1'!D177,#REF!,0)),"ERROR")</f>
        <v/>
      </c>
      <c r="KO177" s="1">
        <f>IF(INDEX(#REF!,MATCH('HT 0-1'!E177,#REF!,0))=INDEX(#REF!,MATCH('HT 0-1'!E177,#REF!,0)),INDEX(#REF!,MATCH('HT 0-1'!E177,#REF!,0)),"ERROR")</f>
        <v/>
      </c>
      <c r="KP177" s="1">
        <f>KN177&amp;" v "&amp;KO177</f>
        <v/>
      </c>
      <c r="KQ177">
        <f>B177&amp;"_"&amp;C177</f>
        <v/>
      </c>
      <c r="KR177" s="1">
        <f>IF((HW177/KK177)&lt;0.335,"G",IF((HW177/KK177)&gt;0.67,"R","A"))</f>
        <v/>
      </c>
      <c r="KS177" s="1">
        <f>IF((HX177/KK177)&lt;0.335,"G",IF((HX177/KK177)&gt;0.67,"R","A"))</f>
        <v/>
      </c>
      <c r="KT177" s="1">
        <f>IF((IH177/KK177)&lt;0.335,"G",IF((IH177/KK177)&gt;0.67,"R","A"))</f>
        <v/>
      </c>
      <c r="KU177" s="1">
        <f>IF((II177/KK177)&lt;0.335,"G",IF((II177/KK177)&gt;0.67,"R","A"))</f>
        <v/>
      </c>
      <c r="KV177" s="1">
        <f>IF((HZ177/KK177)&lt;0.335,"G",IF((HZ177/KK177)&gt;0.67,"R","A"))</f>
        <v/>
      </c>
      <c r="KW177" s="1">
        <f>IF((HY177/KK177)&lt;0.335,"G",IF((HY177/KK177)&gt;0.67,"R","A"))</f>
        <v/>
      </c>
      <c r="KX177" s="1">
        <f>IF((IK177/KK177)&lt;0.335,"G",IF((IK177/KK177)&gt;0.67,"R","A"))</f>
        <v/>
      </c>
      <c r="KY177" s="1">
        <f>IF((IJ177/KK177)&lt;0.335,"G",IF((IJ177/KK177)&gt;0.67,"R","A"))</f>
        <v/>
      </c>
      <c r="KZ177" s="1">
        <f>IF((HQ177/KK177)&lt;0.335,"G",IF((HQ177/KK177)&gt;0.67,"R","A"))</f>
        <v/>
      </c>
      <c r="LA177" s="1">
        <f>IF((IB177/KK177)&lt;0.335,"G",IF((IB177/KK177)&gt;0.67,"R","A"))</f>
        <v/>
      </c>
      <c r="LB177">
        <f>IF(LQ177="0-1",INDEX(Scrape!#REF!,MATCH('HT 0-1'!KP177,Scrape!$B:$B,0)),"")</f>
        <v/>
      </c>
      <c r="LC177">
        <f>IF(LQ177="0-1",INDEX(Scrape!$A:$A,MATCH('HT 0-1'!KP177,Scrape!$B:$B,0)),"")</f>
        <v/>
      </c>
      <c r="LD177">
        <f>IF(LQ177="0-1",INDEX(Scrape!$B:$B,MATCH('HT 0-1'!KP177,Scrape!$B:$B,0)),"")</f>
        <v/>
      </c>
      <c r="LE177">
        <f>IF(LQ177="0-1",INDEX(Scrape!$C:$C,MATCH('HT 0-1'!KP177,Scrape!$B:$B,0)),"")</f>
        <v/>
      </c>
      <c r="LF177">
        <f>IF(LQ177="0-1",INDEX(Scrape!$D:$D,MATCH('HT 0-1'!KP177,Scrape!$B:$B,0)),"")</f>
        <v/>
      </c>
      <c r="LG177">
        <f>IF(LQ177="0-1",INDEX(Scrape!$E:$E,MATCH('HT 0-1'!KP177,Scrape!$B:$B,0)),"")</f>
        <v/>
      </c>
      <c r="LH177">
        <f>IF(LQ177="0-1",INDEX(Scrape!$F:$F,MATCH('HT 0-1'!KP177,Scrape!$B:$B,0)),"")</f>
        <v/>
      </c>
      <c r="LI177">
        <f>IF(LQ177="0-1",INDEX(Scrape!$G:$G,MATCH('HT 0-1'!KP177,Scrape!$B:$B,0)),"")</f>
        <v/>
      </c>
      <c r="LJ177">
        <f>IF(LQ177="0-1",INDEX(Scrape!$H:$H,MATCH('HT 0-1'!KP177,Scrape!$B:$B,0)),"")</f>
        <v/>
      </c>
      <c r="LK177">
        <f>IF(LQ177="0-1",INDEX(Scrape!$I:$I,MATCH('HT 0-1'!KP177,Scrape!$B:$B,0)),"")</f>
        <v/>
      </c>
      <c r="LL177">
        <f>IF(LQ177="0-1",INDEX(Scrape!$J:$J,MATCH('HT 0-1'!KP177,Scrape!$B:$B,0)),"")</f>
        <v/>
      </c>
      <c r="LM177">
        <f>IF(LQ177="0-1",INDEX(Scrape!$K:$K,MATCH('HT 0-1'!KP177,Scrape!$B:$B,0)),"")</f>
        <v/>
      </c>
      <c r="LN177">
        <f>IF(LQ177="0-1",INDEX(Scrape!$L:$L,MATCH('HT 0-1'!KP177,Scrape!$B:$B,0)),"")</f>
        <v/>
      </c>
      <c r="LO177">
        <f>IF(LQ177="0-1",INDEX(Scrape!$M:$M,MATCH('HT 0-1'!KP177,Scrape!$B:$B,0)),"")</f>
        <v/>
      </c>
      <c r="LP177">
        <f>IF(LQ177="0-1",INDEX(Scrape!$N:$N,MATCH('HT 0-1'!KP177,Scrape!$B:$B,0)),"")</f>
        <v/>
      </c>
      <c r="LQ177">
        <f>INDEX(Scrape!$O:$O,MATCH('HT 0-1'!KP177,Scrape!$B:$B,0))</f>
        <v/>
      </c>
      <c r="LR177">
        <f>(1/LJ177)+(1/LI177)+(1/LH177)</f>
        <v/>
      </c>
      <c r="LS177">
        <f>(1/LG177)+(1/LF177)+(1/LE177)</f>
        <v/>
      </c>
      <c r="LT177" s="8">
        <f>IF(INDEX(#REF!,MATCH(KQ177,#REF!,0))=INDEX(#REF!,MATCH(KQ177,#REF!,0)),INDEX(#REF!,MATCH(KQ177,#REF!,0)),"ERROR")</f>
        <v/>
      </c>
      <c r="LU177" s="4">
        <f>IF(KR177="G",2,IF(KR177="R",0.5,IF(KR177="A",1)))</f>
        <v/>
      </c>
      <c r="LV177" s="4">
        <f>IF(KS177="G",0.5,IF(KS177="R",2,IF(KS177="A",1)))</f>
        <v/>
      </c>
      <c r="LW177" s="4">
        <f>IF(KT177="G",2,IF(KT177="R",0.5,IF(KT177="A",1)))</f>
        <v/>
      </c>
      <c r="LX177" s="4">
        <f>IF(KU177="G",0.5,IF(KU177="R",2,IF(KU177="A",1)))</f>
        <v/>
      </c>
      <c r="LY177" s="7">
        <f>(LK177*(LU177+LX177)+(LL177*(LU177+LX177)))</f>
        <v/>
      </c>
      <c r="LZ177" s="7">
        <f>(LN177*(LV177+LW177)+(LO177*(LV177+LW177)))</f>
        <v/>
      </c>
      <c r="MA177" s="11">
        <f>LY177-LZ177</f>
        <v/>
      </c>
      <c r="MB177" s="5">
        <f>MA177+2</f>
        <v/>
      </c>
      <c r="MC177" s="6">
        <f>MA177-2</f>
        <v/>
      </c>
      <c r="MD177" s="4">
        <f>LE177</f>
        <v/>
      </c>
      <c r="ME177" s="9">
        <f>IF(MD177=0,1000,MD177+0.75)</f>
        <v/>
      </c>
      <c r="MF177" s="10">
        <f>IF(MD177=0,0,MD177-0.75)</f>
        <v/>
      </c>
      <c r="MG177" s="4">
        <f>((LM177*(LU177+LX177))-((LP177*(LV177+LW177))))</f>
        <v/>
      </c>
      <c r="MH177" s="9">
        <f>MG177*1.2</f>
        <v/>
      </c>
      <c r="MI177" s="10">
        <f>MG177*0.8</f>
        <v/>
      </c>
      <c r="MJ177">
        <f>IFERROR(NX177,"")</f>
        <v/>
      </c>
      <c r="MK177">
        <f>IFERROR(NY177,"")</f>
        <v/>
      </c>
      <c r="ML177">
        <f>IFERROR(NZ177,"")</f>
        <v/>
      </c>
      <c r="MM177">
        <f>IFERROR(OA177,"")</f>
        <v/>
      </c>
      <c r="MN177">
        <f>IFERROR(OB177,"")</f>
        <v/>
      </c>
      <c r="MO177">
        <f>IFERROR(OC177,"")</f>
        <v/>
      </c>
      <c r="MP177" s="1">
        <f>COUNTIFS(#REF!,LT177,#REF!,1,#REF!,"&gt;="&amp;MC177,#REF!,"&lt;="&amp;MB177,#REF!,"&lt;="&amp;ME177,#REF!,"&gt;="&amp;MF177,#REF!,"="&amp;KV177,#REF!,"="&amp;KX177)</f>
        <v/>
      </c>
      <c r="MQ177" s="1">
        <f>COUNTIFS(#REF!,LT177,#REF!,0,#REF!,"&gt;="&amp;MC177,#REF!,"&lt;="&amp;MB177,#REF!,"&lt;="&amp;ME177,#REF!,"&gt;="&amp;MF177,#REF!,"="&amp;KV177,#REF!,"="&amp;KX177)</f>
        <v/>
      </c>
      <c r="MR177" s="1">
        <f>COUNTIFS(#REF!,LT177,#REF!,1,#REF!,"&gt;="&amp;MC177,#REF!,"&lt;="&amp;MB177,#REF!,"&lt;="&amp;ME177,#REF!,"&gt;="&amp;MF177,#REF!,"="&amp;KW177,#REF!,"="&amp;KY177)</f>
        <v/>
      </c>
      <c r="MS177" s="1">
        <f>COUNTIFS(#REF!,LT177,#REF!,0,#REF!,"&gt;="&amp;MC177,#REF!,"&lt;="&amp;MB177,#REF!,"&lt;="&amp;ME177,#REF!,"&gt;="&amp;MF177,#REF!,"="&amp;KW177,#REF!,"="&amp;KY177)</f>
        <v/>
      </c>
      <c r="MT177" s="1">
        <f>COUNTIFS(#REF!,LT177,#REF!,1,#REF!,"&gt;="&amp;MI177,#REF!,"&lt;="&amp;MH177,#REF!,"&lt;="&amp;ME177,#REF!,"&gt;="&amp;MF177)</f>
        <v/>
      </c>
      <c r="MU177" s="1">
        <f>COUNTIFS(#REF!,LT177,#REF!,0,#REF!,"&gt;="&amp;MI177,#REF!,"&lt;="&amp;MH177,#REF!,"&lt;="&amp;ME177,#REF!,"&gt;="&amp;MF177)</f>
        <v/>
      </c>
      <c r="MV177" s="1">
        <f>COUNTIFS(#REF!,LT177,#REF!,1,#REF!,"&gt;="&amp;MI177,#REF!,"&lt;="&amp;MH177,#REF!,"="&amp;KZ177,#REF!,"="&amp;LA177,#REF!,"&lt;="&amp;ME177,#REF!,"&gt;="&amp;MF177)</f>
        <v/>
      </c>
      <c r="MW177" s="1">
        <f>COUNTIFS(#REF!,LT177,#REF!,0,#REF!,"&gt;="&amp;MI177,#REF!,"&lt;="&amp;MH177,#REF!,"="&amp;KZ177,#REF!,"="&amp;LA177,#REF!,"&lt;="&amp;ME177,#REF!,"&gt;="&amp;MF177)</f>
        <v/>
      </c>
      <c r="MX177" s="1">
        <f>COUNTIFS(#REF!,LT177,#REF!,1,#REF!,"&gt;="&amp;MC177,#REF!,"&lt;="&amp;MB177,#REF!,"&lt;="&amp;ME177,#REF!,"&gt;="&amp;MF177)</f>
        <v/>
      </c>
      <c r="MY177" s="1">
        <f>COUNTIFS(#REF!,LT177,#REF!,0,#REF!,"&gt;="&amp;MC177,#REF!,"&lt;="&amp;MB177,#REF!,"&lt;="&amp;ME177,#REF!,"&gt;="&amp;MF177)</f>
        <v/>
      </c>
      <c r="MZ177" s="1">
        <f>COUNTIFS(#REF!,LT177,#REF!,1,#REF!,"&lt;="&amp;ME177,#REF!,"&gt;="&amp;MF177,#REF!,"="&amp;KV177,#REF!,"="&amp;KX177)</f>
        <v/>
      </c>
      <c r="NA177" s="1">
        <f>COUNTIFS(#REF!,LT177,#REF!,0,#REF!,"&lt;="&amp;ME177,#REF!,"&gt;="&amp;MF177,#REF!,"="&amp;KV177,#REF!,"="&amp;KX177)</f>
        <v/>
      </c>
      <c r="NB177" s="1">
        <f>COUNTIFS(#REF!,LT177,#REF!,1,#REF!,"&lt;="&amp;ME177,#REF!,"&gt;="&amp;MF177,#REF!,"="&amp;KW177,#REF!,"="&amp;KY177)</f>
        <v/>
      </c>
      <c r="NC177" s="1">
        <f>COUNTIFS(#REF!,LT177,#REF!,0,#REF!,"&lt;="&amp;ME177,#REF!,"&gt;="&amp;MF177,#REF!,"="&amp;KW177,#REF!,"="&amp;KY177)</f>
        <v/>
      </c>
      <c r="ND177" s="1">
        <f>MP177+MR177+MT177+MV177+MX177+MZ177+NB177</f>
        <v/>
      </c>
      <c r="NE177" s="1">
        <f>MQ177+MS177+MU177+MW177+MY177+NA177+NC177</f>
        <v/>
      </c>
      <c r="NF177" s="1">
        <f>ND177+NE177</f>
        <v/>
      </c>
      <c r="NG177" s="33">
        <f>ND177/(ND177+NE177)</f>
        <v/>
      </c>
      <c r="NH177" s="3">
        <f>1/NG177</f>
        <v/>
      </c>
      <c r="NI177" s="1">
        <f>LI177</f>
        <v/>
      </c>
      <c r="NJ177" s="79">
        <f>((1-NG177)*(1/(NI177-1))*0.98-(NG177*1))</f>
        <v/>
      </c>
      <c r="NK177" s="34">
        <f>IF(LR177&lt;0.9,0,IF(AND(LR177&gt;1.1),0,1))</f>
        <v/>
      </c>
      <c r="NL177" s="34">
        <f>IF(LS177&lt;0.9,0,IF(AND(LS177&gt;1.1),0,1))</f>
        <v/>
      </c>
      <c r="NM177" s="32">
        <f>IF(NF177&gt;99,1,0)</f>
        <v/>
      </c>
      <c r="NN177" s="32">
        <f>IF(NJ177&gt;0.0799,1,0)</f>
        <v/>
      </c>
      <c r="NO177" s="32">
        <f>IF(NJ177&gt;NQ177,1,0)</f>
        <v/>
      </c>
      <c r="NP177" s="32">
        <f>NM177+NN177+NO177+NK177+NL177</f>
        <v/>
      </c>
      <c r="NQ177" s="79">
        <f>(((100*NG177)*(NI177-1)*0.98)-((1-NG177)*100))/100</f>
        <v/>
      </c>
      <c r="NR177" s="34">
        <f>IF(LR177&lt;0.9,0,IF(AND(LR177&gt;1.1),0,1))</f>
        <v/>
      </c>
      <c r="NS177" s="34">
        <f>IF(LS177&lt;0.9,0,IF(AND(LS177&gt;1.1),0,1))</f>
        <v/>
      </c>
      <c r="NT177" s="32">
        <f>IF(NF177&gt;99,1,0)</f>
        <v/>
      </c>
      <c r="NU177" s="32">
        <f>IF(NQ177&gt;0.0799,1,0)</f>
        <v/>
      </c>
      <c r="NV177" s="32">
        <f>IF(NQ177&gt;NJ177,1,0)</f>
        <v/>
      </c>
      <c r="NW177" s="32">
        <f>NT177+NU177+NV177+NR177+NS177</f>
        <v/>
      </c>
      <c r="NX177">
        <f>IF(NP177=5,"LayAway0-1",IF(AND(NW177=5),"BackAway0-1",""))</f>
        <v/>
      </c>
      <c r="NY177">
        <f>IF(NP177=5,KO177,IF(AND(NW177=5),KO177,""))</f>
        <v/>
      </c>
      <c r="NZ177">
        <f>IF(NP177=5,"Match Odds",IF(AND(NW177=5),"Match Odds",""))</f>
        <v/>
      </c>
      <c r="OA177">
        <f>IF(NP177=5,KP177,IF(AND(NW177=5),KP177,""))</f>
        <v/>
      </c>
      <c r="OB177">
        <f>IF(NP177=5,"MATCH_ODDS",IF(AND(NW177=5),"MATCH_ODDS",""))</f>
        <v/>
      </c>
      <c r="OC177">
        <f>IF(NP177=5,"LAY",IF(AND(NW177=5),"BACK",""))</f>
        <v/>
      </c>
    </row>
    <row r="178" ht="16.5" customHeight="1" thickBot="1" thickTop="1">
      <c r="A178" s="2" t="n"/>
      <c r="KN178" s="1">
        <f>IF(INDEX(#REF!,MATCH('HT 0-1'!D178,#REF!,0))=INDEX(#REF!,MATCH('HT 0-1'!D178,#REF!,0)),INDEX(#REF!,MATCH('HT 0-1'!D178,#REF!,0)),"ERROR")</f>
        <v/>
      </c>
      <c r="KO178" s="1">
        <f>IF(INDEX(#REF!,MATCH('HT 0-1'!E178,#REF!,0))=INDEX(#REF!,MATCH('HT 0-1'!E178,#REF!,0)),INDEX(#REF!,MATCH('HT 0-1'!E178,#REF!,0)),"ERROR")</f>
        <v/>
      </c>
      <c r="KP178" s="1">
        <f>KN178&amp;" v "&amp;KO178</f>
        <v/>
      </c>
      <c r="KQ178">
        <f>B178&amp;"_"&amp;C178</f>
        <v/>
      </c>
      <c r="KR178" s="1">
        <f>IF((HW178/KK178)&lt;0.335,"G",IF((HW178/KK178)&gt;0.67,"R","A"))</f>
        <v/>
      </c>
      <c r="KS178" s="1">
        <f>IF((HX178/KK178)&lt;0.335,"G",IF((HX178/KK178)&gt;0.67,"R","A"))</f>
        <v/>
      </c>
      <c r="KT178" s="1">
        <f>IF((IH178/KK178)&lt;0.335,"G",IF((IH178/KK178)&gt;0.67,"R","A"))</f>
        <v/>
      </c>
      <c r="KU178" s="1">
        <f>IF((II178/KK178)&lt;0.335,"G",IF((II178/KK178)&gt;0.67,"R","A"))</f>
        <v/>
      </c>
      <c r="KV178" s="1">
        <f>IF((HZ178/KK178)&lt;0.335,"G",IF((HZ178/KK178)&gt;0.67,"R","A"))</f>
        <v/>
      </c>
      <c r="KW178" s="1">
        <f>IF((HY178/KK178)&lt;0.335,"G",IF((HY178/KK178)&gt;0.67,"R","A"))</f>
        <v/>
      </c>
      <c r="KX178" s="1">
        <f>IF((IK178/KK178)&lt;0.335,"G",IF((IK178/KK178)&gt;0.67,"R","A"))</f>
        <v/>
      </c>
      <c r="KY178" s="1">
        <f>IF((IJ178/KK178)&lt;0.335,"G",IF((IJ178/KK178)&gt;0.67,"R","A"))</f>
        <v/>
      </c>
      <c r="KZ178" s="1">
        <f>IF((HQ178/KK178)&lt;0.335,"G",IF((HQ178/KK178)&gt;0.67,"R","A"))</f>
        <v/>
      </c>
      <c r="LA178" s="1">
        <f>IF((IB178/KK178)&lt;0.335,"G",IF((IB178/KK178)&gt;0.67,"R","A"))</f>
        <v/>
      </c>
      <c r="LB178">
        <f>IF(LQ178="0-1",INDEX(Scrape!#REF!,MATCH('HT 0-1'!KP178,Scrape!$B:$B,0)),"")</f>
        <v/>
      </c>
      <c r="LC178">
        <f>IF(LQ178="0-1",INDEX(Scrape!$A:$A,MATCH('HT 0-1'!KP178,Scrape!$B:$B,0)),"")</f>
        <v/>
      </c>
      <c r="LD178">
        <f>IF(LQ178="0-1",INDEX(Scrape!$B:$B,MATCH('HT 0-1'!KP178,Scrape!$B:$B,0)),"")</f>
        <v/>
      </c>
      <c r="LE178">
        <f>IF(LQ178="0-1",INDEX(Scrape!$C:$C,MATCH('HT 0-1'!KP178,Scrape!$B:$B,0)),"")</f>
        <v/>
      </c>
      <c r="LF178">
        <f>IF(LQ178="0-1",INDEX(Scrape!$D:$D,MATCH('HT 0-1'!KP178,Scrape!$B:$B,0)),"")</f>
        <v/>
      </c>
      <c r="LG178">
        <f>IF(LQ178="0-1",INDEX(Scrape!$E:$E,MATCH('HT 0-1'!KP178,Scrape!$B:$B,0)),"")</f>
        <v/>
      </c>
      <c r="LH178">
        <f>IF(LQ178="0-1",INDEX(Scrape!$F:$F,MATCH('HT 0-1'!KP178,Scrape!$B:$B,0)),"")</f>
        <v/>
      </c>
      <c r="LI178">
        <f>IF(LQ178="0-1",INDEX(Scrape!$G:$G,MATCH('HT 0-1'!KP178,Scrape!$B:$B,0)),"")</f>
        <v/>
      </c>
      <c r="LJ178">
        <f>IF(LQ178="0-1",INDEX(Scrape!$H:$H,MATCH('HT 0-1'!KP178,Scrape!$B:$B,0)),"")</f>
        <v/>
      </c>
      <c r="LK178">
        <f>IF(LQ178="0-1",INDEX(Scrape!$I:$I,MATCH('HT 0-1'!KP178,Scrape!$B:$B,0)),"")</f>
        <v/>
      </c>
      <c r="LL178">
        <f>IF(LQ178="0-1",INDEX(Scrape!$J:$J,MATCH('HT 0-1'!KP178,Scrape!$B:$B,0)),"")</f>
        <v/>
      </c>
      <c r="LM178">
        <f>IF(LQ178="0-1",INDEX(Scrape!$K:$K,MATCH('HT 0-1'!KP178,Scrape!$B:$B,0)),"")</f>
        <v/>
      </c>
      <c r="LN178">
        <f>IF(LQ178="0-1",INDEX(Scrape!$L:$L,MATCH('HT 0-1'!KP178,Scrape!$B:$B,0)),"")</f>
        <v/>
      </c>
      <c r="LO178">
        <f>IF(LQ178="0-1",INDEX(Scrape!$M:$M,MATCH('HT 0-1'!KP178,Scrape!$B:$B,0)),"")</f>
        <v/>
      </c>
      <c r="LP178">
        <f>IF(LQ178="0-1",INDEX(Scrape!$N:$N,MATCH('HT 0-1'!KP178,Scrape!$B:$B,0)),"")</f>
        <v/>
      </c>
      <c r="LQ178">
        <f>INDEX(Scrape!$O:$O,MATCH('HT 0-1'!KP178,Scrape!$B:$B,0))</f>
        <v/>
      </c>
      <c r="LR178">
        <f>(1/LJ178)+(1/LI178)+(1/LH178)</f>
        <v/>
      </c>
      <c r="LS178">
        <f>(1/LG178)+(1/LF178)+(1/LE178)</f>
        <v/>
      </c>
      <c r="LT178" s="8">
        <f>IF(INDEX(#REF!,MATCH(KQ178,#REF!,0))=INDEX(#REF!,MATCH(KQ178,#REF!,0)),INDEX(#REF!,MATCH(KQ178,#REF!,0)),"ERROR")</f>
        <v/>
      </c>
      <c r="LU178" s="4">
        <f>IF(KR178="G",2,IF(KR178="R",0.5,IF(KR178="A",1)))</f>
        <v/>
      </c>
      <c r="LV178" s="4">
        <f>IF(KS178="G",0.5,IF(KS178="R",2,IF(KS178="A",1)))</f>
        <v/>
      </c>
      <c r="LW178" s="4">
        <f>IF(KT178="G",2,IF(KT178="R",0.5,IF(KT178="A",1)))</f>
        <v/>
      </c>
      <c r="LX178" s="4">
        <f>IF(KU178="G",0.5,IF(KU178="R",2,IF(KU178="A",1)))</f>
        <v/>
      </c>
      <c r="LY178" s="7">
        <f>(LK178*(LU178+LX178)+(LL178*(LU178+LX178)))</f>
        <v/>
      </c>
      <c r="LZ178" s="7">
        <f>(LN178*(LV178+LW178)+(LO178*(LV178+LW178)))</f>
        <v/>
      </c>
      <c r="MA178" s="11">
        <f>LY178-LZ178</f>
        <v/>
      </c>
      <c r="MB178" s="5">
        <f>MA178+2</f>
        <v/>
      </c>
      <c r="MC178" s="6">
        <f>MA178-2</f>
        <v/>
      </c>
      <c r="MD178" s="4">
        <f>LE178</f>
        <v/>
      </c>
      <c r="ME178" s="9">
        <f>IF(MD178=0,1000,MD178+0.75)</f>
        <v/>
      </c>
      <c r="MF178" s="10">
        <f>IF(MD178=0,0,MD178-0.75)</f>
        <v/>
      </c>
      <c r="MG178" s="4">
        <f>((LM178*(LU178+LX178))-((LP178*(LV178+LW178))))</f>
        <v/>
      </c>
      <c r="MH178" s="9">
        <f>MG178*1.2</f>
        <v/>
      </c>
      <c r="MI178" s="10">
        <f>MG178*0.8</f>
        <v/>
      </c>
      <c r="MJ178">
        <f>IFERROR(NX178,"")</f>
        <v/>
      </c>
      <c r="MK178">
        <f>IFERROR(NY178,"")</f>
        <v/>
      </c>
      <c r="ML178">
        <f>IFERROR(NZ178,"")</f>
        <v/>
      </c>
      <c r="MM178">
        <f>IFERROR(OA178,"")</f>
        <v/>
      </c>
      <c r="MN178">
        <f>IFERROR(OB178,"")</f>
        <v/>
      </c>
      <c r="MO178">
        <f>IFERROR(OC178,"")</f>
        <v/>
      </c>
      <c r="MP178" s="1">
        <f>COUNTIFS(#REF!,LT178,#REF!,1,#REF!,"&gt;="&amp;MC178,#REF!,"&lt;="&amp;MB178,#REF!,"&lt;="&amp;ME178,#REF!,"&gt;="&amp;MF178,#REF!,"="&amp;KV178,#REF!,"="&amp;KX178)</f>
        <v/>
      </c>
      <c r="MQ178" s="1">
        <f>COUNTIFS(#REF!,LT178,#REF!,0,#REF!,"&gt;="&amp;MC178,#REF!,"&lt;="&amp;MB178,#REF!,"&lt;="&amp;ME178,#REF!,"&gt;="&amp;MF178,#REF!,"="&amp;KV178,#REF!,"="&amp;KX178)</f>
        <v/>
      </c>
      <c r="MR178" s="1">
        <f>COUNTIFS(#REF!,LT178,#REF!,1,#REF!,"&gt;="&amp;MC178,#REF!,"&lt;="&amp;MB178,#REF!,"&lt;="&amp;ME178,#REF!,"&gt;="&amp;MF178,#REF!,"="&amp;KW178,#REF!,"="&amp;KY178)</f>
        <v/>
      </c>
      <c r="MS178" s="1">
        <f>COUNTIFS(#REF!,LT178,#REF!,0,#REF!,"&gt;="&amp;MC178,#REF!,"&lt;="&amp;MB178,#REF!,"&lt;="&amp;ME178,#REF!,"&gt;="&amp;MF178,#REF!,"="&amp;KW178,#REF!,"="&amp;KY178)</f>
        <v/>
      </c>
      <c r="MT178" s="1">
        <f>COUNTIFS(#REF!,LT178,#REF!,1,#REF!,"&gt;="&amp;MI178,#REF!,"&lt;="&amp;MH178,#REF!,"&lt;="&amp;ME178,#REF!,"&gt;="&amp;MF178)</f>
        <v/>
      </c>
      <c r="MU178" s="1">
        <f>COUNTIFS(#REF!,LT178,#REF!,0,#REF!,"&gt;="&amp;MI178,#REF!,"&lt;="&amp;MH178,#REF!,"&lt;="&amp;ME178,#REF!,"&gt;="&amp;MF178)</f>
        <v/>
      </c>
      <c r="MV178" s="1">
        <f>COUNTIFS(#REF!,LT178,#REF!,1,#REF!,"&gt;="&amp;MI178,#REF!,"&lt;="&amp;MH178,#REF!,"="&amp;KZ178,#REF!,"="&amp;LA178,#REF!,"&lt;="&amp;ME178,#REF!,"&gt;="&amp;MF178)</f>
        <v/>
      </c>
      <c r="MW178" s="1">
        <f>COUNTIFS(#REF!,LT178,#REF!,0,#REF!,"&gt;="&amp;MI178,#REF!,"&lt;="&amp;MH178,#REF!,"="&amp;KZ178,#REF!,"="&amp;LA178,#REF!,"&lt;="&amp;ME178,#REF!,"&gt;="&amp;MF178)</f>
        <v/>
      </c>
      <c r="MX178" s="1">
        <f>COUNTIFS(#REF!,LT178,#REF!,1,#REF!,"&gt;="&amp;MC178,#REF!,"&lt;="&amp;MB178,#REF!,"&lt;="&amp;ME178,#REF!,"&gt;="&amp;MF178)</f>
        <v/>
      </c>
      <c r="MY178" s="1">
        <f>COUNTIFS(#REF!,LT178,#REF!,0,#REF!,"&gt;="&amp;MC178,#REF!,"&lt;="&amp;MB178,#REF!,"&lt;="&amp;ME178,#REF!,"&gt;="&amp;MF178)</f>
        <v/>
      </c>
      <c r="MZ178" s="1">
        <f>COUNTIFS(#REF!,LT178,#REF!,1,#REF!,"&lt;="&amp;ME178,#REF!,"&gt;="&amp;MF178,#REF!,"="&amp;KV178,#REF!,"="&amp;KX178)</f>
        <v/>
      </c>
      <c r="NA178" s="1">
        <f>COUNTIFS(#REF!,LT178,#REF!,0,#REF!,"&lt;="&amp;ME178,#REF!,"&gt;="&amp;MF178,#REF!,"="&amp;KV178,#REF!,"="&amp;KX178)</f>
        <v/>
      </c>
      <c r="NB178" s="1">
        <f>COUNTIFS(#REF!,LT178,#REF!,1,#REF!,"&lt;="&amp;ME178,#REF!,"&gt;="&amp;MF178,#REF!,"="&amp;KW178,#REF!,"="&amp;KY178)</f>
        <v/>
      </c>
      <c r="NC178" s="1">
        <f>COUNTIFS(#REF!,LT178,#REF!,0,#REF!,"&lt;="&amp;ME178,#REF!,"&gt;="&amp;MF178,#REF!,"="&amp;KW178,#REF!,"="&amp;KY178)</f>
        <v/>
      </c>
      <c r="ND178" s="1">
        <f>MP178+MR178+MT178+MV178+MX178+MZ178+NB178</f>
        <v/>
      </c>
      <c r="NE178" s="1">
        <f>MQ178+MS178+MU178+MW178+MY178+NA178+NC178</f>
        <v/>
      </c>
      <c r="NF178" s="1">
        <f>ND178+NE178</f>
        <v/>
      </c>
      <c r="NG178" s="33">
        <f>ND178/(ND178+NE178)</f>
        <v/>
      </c>
      <c r="NH178" s="3">
        <f>1/NG178</f>
        <v/>
      </c>
      <c r="NI178" s="1">
        <f>LI178</f>
        <v/>
      </c>
      <c r="NJ178" s="79">
        <f>((1-NG178)*(1/(NI178-1))*0.98-(NG178*1))</f>
        <v/>
      </c>
      <c r="NK178" s="34">
        <f>IF(LR178&lt;0.9,0,IF(AND(LR178&gt;1.1),0,1))</f>
        <v/>
      </c>
      <c r="NL178" s="34">
        <f>IF(LS178&lt;0.9,0,IF(AND(LS178&gt;1.1),0,1))</f>
        <v/>
      </c>
      <c r="NM178" s="32">
        <f>IF(NF178&gt;99,1,0)</f>
        <v/>
      </c>
      <c r="NN178" s="32">
        <f>IF(NJ178&gt;0.0799,1,0)</f>
        <v/>
      </c>
      <c r="NO178" s="32">
        <f>IF(NJ178&gt;NQ178,1,0)</f>
        <v/>
      </c>
      <c r="NP178" s="32">
        <f>NM178+NN178+NO178+NK178+NL178</f>
        <v/>
      </c>
      <c r="NQ178" s="79">
        <f>(((100*NG178)*(NI178-1)*0.98)-((1-NG178)*100))/100</f>
        <v/>
      </c>
      <c r="NR178" s="34">
        <f>IF(LR178&lt;0.9,0,IF(AND(LR178&gt;1.1),0,1))</f>
        <v/>
      </c>
      <c r="NS178" s="34">
        <f>IF(LS178&lt;0.9,0,IF(AND(LS178&gt;1.1),0,1))</f>
        <v/>
      </c>
      <c r="NT178" s="32">
        <f>IF(NF178&gt;99,1,0)</f>
        <v/>
      </c>
      <c r="NU178" s="32">
        <f>IF(NQ178&gt;0.0799,1,0)</f>
        <v/>
      </c>
      <c r="NV178" s="32">
        <f>IF(NQ178&gt;NJ178,1,0)</f>
        <v/>
      </c>
      <c r="NW178" s="32">
        <f>NT178+NU178+NV178+NR178+NS178</f>
        <v/>
      </c>
      <c r="NX178">
        <f>IF(NP178=5,"LayAway0-1",IF(AND(NW178=5),"BackAway0-1",""))</f>
        <v/>
      </c>
      <c r="NY178">
        <f>IF(NP178=5,KO178,IF(AND(NW178=5),KO178,""))</f>
        <v/>
      </c>
      <c r="NZ178">
        <f>IF(NP178=5,"Match Odds",IF(AND(NW178=5),"Match Odds",""))</f>
        <v/>
      </c>
      <c r="OA178">
        <f>IF(NP178=5,KP178,IF(AND(NW178=5),KP178,""))</f>
        <v/>
      </c>
      <c r="OB178">
        <f>IF(NP178=5,"MATCH_ODDS",IF(AND(NW178=5),"MATCH_ODDS",""))</f>
        <v/>
      </c>
      <c r="OC178">
        <f>IF(NP178=5,"LAY",IF(AND(NW178=5),"BACK",""))</f>
        <v/>
      </c>
    </row>
    <row r="179" ht="16.5" customHeight="1" thickBot="1" thickTop="1">
      <c r="A179" s="2" t="n"/>
      <c r="KN179" s="1">
        <f>IF(INDEX(#REF!,MATCH('HT 0-1'!D179,#REF!,0))=INDEX(#REF!,MATCH('HT 0-1'!D179,#REF!,0)),INDEX(#REF!,MATCH('HT 0-1'!D179,#REF!,0)),"ERROR")</f>
        <v/>
      </c>
      <c r="KO179" s="1">
        <f>IF(INDEX(#REF!,MATCH('HT 0-1'!E179,#REF!,0))=INDEX(#REF!,MATCH('HT 0-1'!E179,#REF!,0)),INDEX(#REF!,MATCH('HT 0-1'!E179,#REF!,0)),"ERROR")</f>
        <v/>
      </c>
      <c r="KP179" s="1">
        <f>KN179&amp;" v "&amp;KO179</f>
        <v/>
      </c>
      <c r="KQ179">
        <f>B179&amp;"_"&amp;C179</f>
        <v/>
      </c>
      <c r="KR179" s="1">
        <f>IF((HW179/KK179)&lt;0.335,"G",IF((HW179/KK179)&gt;0.67,"R","A"))</f>
        <v/>
      </c>
      <c r="KS179" s="1">
        <f>IF((HX179/KK179)&lt;0.335,"G",IF((HX179/KK179)&gt;0.67,"R","A"))</f>
        <v/>
      </c>
      <c r="KT179" s="1">
        <f>IF((IH179/KK179)&lt;0.335,"G",IF((IH179/KK179)&gt;0.67,"R","A"))</f>
        <v/>
      </c>
      <c r="KU179" s="1">
        <f>IF((II179/KK179)&lt;0.335,"G",IF((II179/KK179)&gt;0.67,"R","A"))</f>
        <v/>
      </c>
      <c r="KV179" s="1">
        <f>IF((HZ179/KK179)&lt;0.335,"G",IF((HZ179/KK179)&gt;0.67,"R","A"))</f>
        <v/>
      </c>
      <c r="KW179" s="1">
        <f>IF((HY179/KK179)&lt;0.335,"G",IF((HY179/KK179)&gt;0.67,"R","A"))</f>
        <v/>
      </c>
      <c r="KX179" s="1">
        <f>IF((IK179/KK179)&lt;0.335,"G",IF((IK179/KK179)&gt;0.67,"R","A"))</f>
        <v/>
      </c>
      <c r="KY179" s="1">
        <f>IF((IJ179/KK179)&lt;0.335,"G",IF((IJ179/KK179)&gt;0.67,"R","A"))</f>
        <v/>
      </c>
      <c r="KZ179" s="1">
        <f>IF((HQ179/KK179)&lt;0.335,"G",IF((HQ179/KK179)&gt;0.67,"R","A"))</f>
        <v/>
      </c>
      <c r="LA179" s="1">
        <f>IF((IB179/KK179)&lt;0.335,"G",IF((IB179/KK179)&gt;0.67,"R","A"))</f>
        <v/>
      </c>
      <c r="LB179">
        <f>IF(LQ179="0-1",INDEX(Scrape!#REF!,MATCH('HT 0-1'!KP179,Scrape!$B:$B,0)),"")</f>
        <v/>
      </c>
      <c r="LC179">
        <f>IF(LQ179="0-1",INDEX(Scrape!$A:$A,MATCH('HT 0-1'!KP179,Scrape!$B:$B,0)),"")</f>
        <v/>
      </c>
      <c r="LD179">
        <f>IF(LQ179="0-1",INDEX(Scrape!$B:$B,MATCH('HT 0-1'!KP179,Scrape!$B:$B,0)),"")</f>
        <v/>
      </c>
      <c r="LE179">
        <f>IF(LQ179="0-1",INDEX(Scrape!$C:$C,MATCH('HT 0-1'!KP179,Scrape!$B:$B,0)),"")</f>
        <v/>
      </c>
      <c r="LF179">
        <f>IF(LQ179="0-1",INDEX(Scrape!$D:$D,MATCH('HT 0-1'!KP179,Scrape!$B:$B,0)),"")</f>
        <v/>
      </c>
      <c r="LG179">
        <f>IF(LQ179="0-1",INDEX(Scrape!$E:$E,MATCH('HT 0-1'!KP179,Scrape!$B:$B,0)),"")</f>
        <v/>
      </c>
      <c r="LH179">
        <f>IF(LQ179="0-1",INDEX(Scrape!$F:$F,MATCH('HT 0-1'!KP179,Scrape!$B:$B,0)),"")</f>
        <v/>
      </c>
      <c r="LI179">
        <f>IF(LQ179="0-1",INDEX(Scrape!$G:$G,MATCH('HT 0-1'!KP179,Scrape!$B:$B,0)),"")</f>
        <v/>
      </c>
      <c r="LJ179">
        <f>IF(LQ179="0-1",INDEX(Scrape!$H:$H,MATCH('HT 0-1'!KP179,Scrape!$B:$B,0)),"")</f>
        <v/>
      </c>
      <c r="LK179">
        <f>IF(LQ179="0-1",INDEX(Scrape!$I:$I,MATCH('HT 0-1'!KP179,Scrape!$B:$B,0)),"")</f>
        <v/>
      </c>
      <c r="LL179">
        <f>IF(LQ179="0-1",INDEX(Scrape!$J:$J,MATCH('HT 0-1'!KP179,Scrape!$B:$B,0)),"")</f>
        <v/>
      </c>
      <c r="LM179">
        <f>IF(LQ179="0-1",INDEX(Scrape!$K:$K,MATCH('HT 0-1'!KP179,Scrape!$B:$B,0)),"")</f>
        <v/>
      </c>
      <c r="LN179">
        <f>IF(LQ179="0-1",INDEX(Scrape!$L:$L,MATCH('HT 0-1'!KP179,Scrape!$B:$B,0)),"")</f>
        <v/>
      </c>
      <c r="LO179">
        <f>IF(LQ179="0-1",INDEX(Scrape!$M:$M,MATCH('HT 0-1'!KP179,Scrape!$B:$B,0)),"")</f>
        <v/>
      </c>
      <c r="LP179">
        <f>IF(LQ179="0-1",INDEX(Scrape!$N:$N,MATCH('HT 0-1'!KP179,Scrape!$B:$B,0)),"")</f>
        <v/>
      </c>
      <c r="LQ179">
        <f>INDEX(Scrape!$O:$O,MATCH('HT 0-1'!KP179,Scrape!$B:$B,0))</f>
        <v/>
      </c>
      <c r="LR179">
        <f>(1/LJ179)+(1/LI179)+(1/LH179)</f>
        <v/>
      </c>
      <c r="LS179">
        <f>(1/LG179)+(1/LF179)+(1/LE179)</f>
        <v/>
      </c>
      <c r="LT179" s="8">
        <f>IF(INDEX(#REF!,MATCH(KQ179,#REF!,0))=INDEX(#REF!,MATCH(KQ179,#REF!,0)),INDEX(#REF!,MATCH(KQ179,#REF!,0)),"ERROR")</f>
        <v/>
      </c>
      <c r="LU179" s="4">
        <f>IF(KR179="G",2,IF(KR179="R",0.5,IF(KR179="A",1)))</f>
        <v/>
      </c>
      <c r="LV179" s="4">
        <f>IF(KS179="G",0.5,IF(KS179="R",2,IF(KS179="A",1)))</f>
        <v/>
      </c>
      <c r="LW179" s="4">
        <f>IF(KT179="G",2,IF(KT179="R",0.5,IF(KT179="A",1)))</f>
        <v/>
      </c>
      <c r="LX179" s="4">
        <f>IF(KU179="G",0.5,IF(KU179="R",2,IF(KU179="A",1)))</f>
        <v/>
      </c>
      <c r="LY179" s="7">
        <f>(LK179*(LU179+LX179)+(LL179*(LU179+LX179)))</f>
        <v/>
      </c>
      <c r="LZ179" s="7">
        <f>(LN179*(LV179+LW179)+(LO179*(LV179+LW179)))</f>
        <v/>
      </c>
      <c r="MA179" s="11">
        <f>LY179-LZ179</f>
        <v/>
      </c>
      <c r="MB179" s="5">
        <f>MA179+2</f>
        <v/>
      </c>
      <c r="MC179" s="6">
        <f>MA179-2</f>
        <v/>
      </c>
      <c r="MD179" s="4">
        <f>LE179</f>
        <v/>
      </c>
      <c r="ME179" s="9">
        <f>IF(MD179=0,1000,MD179+0.75)</f>
        <v/>
      </c>
      <c r="MF179" s="10">
        <f>IF(MD179=0,0,MD179-0.75)</f>
        <v/>
      </c>
      <c r="MG179" s="4">
        <f>((LM179*(LU179+LX179))-((LP179*(LV179+LW179))))</f>
        <v/>
      </c>
      <c r="MH179" s="9">
        <f>MG179*1.2</f>
        <v/>
      </c>
      <c r="MI179" s="10">
        <f>MG179*0.8</f>
        <v/>
      </c>
      <c r="MJ179">
        <f>IFERROR(NX179,"")</f>
        <v/>
      </c>
      <c r="MK179">
        <f>IFERROR(NY179,"")</f>
        <v/>
      </c>
      <c r="ML179">
        <f>IFERROR(NZ179,"")</f>
        <v/>
      </c>
      <c r="MM179">
        <f>IFERROR(OA179,"")</f>
        <v/>
      </c>
      <c r="MN179">
        <f>IFERROR(OB179,"")</f>
        <v/>
      </c>
      <c r="MO179">
        <f>IFERROR(OC179,"")</f>
        <v/>
      </c>
      <c r="MP179" s="1">
        <f>COUNTIFS(#REF!,LT179,#REF!,1,#REF!,"&gt;="&amp;MC179,#REF!,"&lt;="&amp;MB179,#REF!,"&lt;="&amp;ME179,#REF!,"&gt;="&amp;MF179,#REF!,"="&amp;KV179,#REF!,"="&amp;KX179)</f>
        <v/>
      </c>
      <c r="MQ179" s="1">
        <f>COUNTIFS(#REF!,LT179,#REF!,0,#REF!,"&gt;="&amp;MC179,#REF!,"&lt;="&amp;MB179,#REF!,"&lt;="&amp;ME179,#REF!,"&gt;="&amp;MF179,#REF!,"="&amp;KV179,#REF!,"="&amp;KX179)</f>
        <v/>
      </c>
      <c r="MR179" s="1">
        <f>COUNTIFS(#REF!,LT179,#REF!,1,#REF!,"&gt;="&amp;MC179,#REF!,"&lt;="&amp;MB179,#REF!,"&lt;="&amp;ME179,#REF!,"&gt;="&amp;MF179,#REF!,"="&amp;KW179,#REF!,"="&amp;KY179)</f>
        <v/>
      </c>
      <c r="MS179" s="1">
        <f>COUNTIFS(#REF!,LT179,#REF!,0,#REF!,"&gt;="&amp;MC179,#REF!,"&lt;="&amp;MB179,#REF!,"&lt;="&amp;ME179,#REF!,"&gt;="&amp;MF179,#REF!,"="&amp;KW179,#REF!,"="&amp;KY179)</f>
        <v/>
      </c>
      <c r="MT179" s="1">
        <f>COUNTIFS(#REF!,LT179,#REF!,1,#REF!,"&gt;="&amp;MI179,#REF!,"&lt;="&amp;MH179,#REF!,"&lt;="&amp;ME179,#REF!,"&gt;="&amp;MF179)</f>
        <v/>
      </c>
      <c r="MU179" s="1">
        <f>COUNTIFS(#REF!,LT179,#REF!,0,#REF!,"&gt;="&amp;MI179,#REF!,"&lt;="&amp;MH179,#REF!,"&lt;="&amp;ME179,#REF!,"&gt;="&amp;MF179)</f>
        <v/>
      </c>
      <c r="MV179" s="1">
        <f>COUNTIFS(#REF!,LT179,#REF!,1,#REF!,"&gt;="&amp;MI179,#REF!,"&lt;="&amp;MH179,#REF!,"="&amp;KZ179,#REF!,"="&amp;LA179,#REF!,"&lt;="&amp;ME179,#REF!,"&gt;="&amp;MF179)</f>
        <v/>
      </c>
      <c r="MW179" s="1">
        <f>COUNTIFS(#REF!,LT179,#REF!,0,#REF!,"&gt;="&amp;MI179,#REF!,"&lt;="&amp;MH179,#REF!,"="&amp;KZ179,#REF!,"="&amp;LA179,#REF!,"&lt;="&amp;ME179,#REF!,"&gt;="&amp;MF179)</f>
        <v/>
      </c>
      <c r="MX179" s="1">
        <f>COUNTIFS(#REF!,LT179,#REF!,1,#REF!,"&gt;="&amp;MC179,#REF!,"&lt;="&amp;MB179,#REF!,"&lt;="&amp;ME179,#REF!,"&gt;="&amp;MF179)</f>
        <v/>
      </c>
      <c r="MY179" s="1">
        <f>COUNTIFS(#REF!,LT179,#REF!,0,#REF!,"&gt;="&amp;MC179,#REF!,"&lt;="&amp;MB179,#REF!,"&lt;="&amp;ME179,#REF!,"&gt;="&amp;MF179)</f>
        <v/>
      </c>
      <c r="MZ179" s="1">
        <f>COUNTIFS(#REF!,LT179,#REF!,1,#REF!,"&lt;="&amp;ME179,#REF!,"&gt;="&amp;MF179,#REF!,"="&amp;KV179,#REF!,"="&amp;KX179)</f>
        <v/>
      </c>
      <c r="NA179" s="1">
        <f>COUNTIFS(#REF!,LT179,#REF!,0,#REF!,"&lt;="&amp;ME179,#REF!,"&gt;="&amp;MF179,#REF!,"="&amp;KV179,#REF!,"="&amp;KX179)</f>
        <v/>
      </c>
      <c r="NB179" s="1">
        <f>COUNTIFS(#REF!,LT179,#REF!,1,#REF!,"&lt;="&amp;ME179,#REF!,"&gt;="&amp;MF179,#REF!,"="&amp;KW179,#REF!,"="&amp;KY179)</f>
        <v/>
      </c>
      <c r="NC179" s="1">
        <f>COUNTIFS(#REF!,LT179,#REF!,0,#REF!,"&lt;="&amp;ME179,#REF!,"&gt;="&amp;MF179,#REF!,"="&amp;KW179,#REF!,"="&amp;KY179)</f>
        <v/>
      </c>
      <c r="ND179" s="1">
        <f>MP179+MR179+MT179+MV179+MX179+MZ179+NB179</f>
        <v/>
      </c>
      <c r="NE179" s="1">
        <f>MQ179+MS179+MU179+MW179+MY179+NA179+NC179</f>
        <v/>
      </c>
      <c r="NF179" s="1">
        <f>ND179+NE179</f>
        <v/>
      </c>
      <c r="NG179" s="33">
        <f>ND179/(ND179+NE179)</f>
        <v/>
      </c>
      <c r="NH179" s="3">
        <f>1/NG179</f>
        <v/>
      </c>
      <c r="NI179" s="1">
        <f>LI179</f>
        <v/>
      </c>
      <c r="NJ179" s="79">
        <f>((1-NG179)*(1/(NI179-1))*0.98-(NG179*1))</f>
        <v/>
      </c>
      <c r="NK179" s="34">
        <f>IF(LR179&lt;0.9,0,IF(AND(LR179&gt;1.1),0,1))</f>
        <v/>
      </c>
      <c r="NL179" s="34">
        <f>IF(LS179&lt;0.9,0,IF(AND(LS179&gt;1.1),0,1))</f>
        <v/>
      </c>
      <c r="NM179" s="32">
        <f>IF(NF179&gt;99,1,0)</f>
        <v/>
      </c>
      <c r="NN179" s="32">
        <f>IF(NJ179&gt;0.0799,1,0)</f>
        <v/>
      </c>
      <c r="NO179" s="32">
        <f>IF(NJ179&gt;NQ179,1,0)</f>
        <v/>
      </c>
      <c r="NP179" s="32">
        <f>NM179+NN179+NO179+NK179+NL179</f>
        <v/>
      </c>
      <c r="NQ179" s="79">
        <f>(((100*NG179)*(NI179-1)*0.98)-((1-NG179)*100))/100</f>
        <v/>
      </c>
      <c r="NR179" s="34">
        <f>IF(LR179&lt;0.9,0,IF(AND(LR179&gt;1.1),0,1))</f>
        <v/>
      </c>
      <c r="NS179" s="34">
        <f>IF(LS179&lt;0.9,0,IF(AND(LS179&gt;1.1),0,1))</f>
        <v/>
      </c>
      <c r="NT179" s="32">
        <f>IF(NF179&gt;99,1,0)</f>
        <v/>
      </c>
      <c r="NU179" s="32">
        <f>IF(NQ179&gt;0.0799,1,0)</f>
        <v/>
      </c>
      <c r="NV179" s="32">
        <f>IF(NQ179&gt;NJ179,1,0)</f>
        <v/>
      </c>
      <c r="NW179" s="32">
        <f>NT179+NU179+NV179+NR179+NS179</f>
        <v/>
      </c>
      <c r="NX179">
        <f>IF(NP179=5,"LayAway0-1",IF(AND(NW179=5),"BackAway0-1",""))</f>
        <v/>
      </c>
      <c r="NY179">
        <f>IF(NP179=5,KO179,IF(AND(NW179=5),KO179,""))</f>
        <v/>
      </c>
      <c r="NZ179">
        <f>IF(NP179=5,"Match Odds",IF(AND(NW179=5),"Match Odds",""))</f>
        <v/>
      </c>
      <c r="OA179">
        <f>IF(NP179=5,KP179,IF(AND(NW179=5),KP179,""))</f>
        <v/>
      </c>
      <c r="OB179">
        <f>IF(NP179=5,"MATCH_ODDS",IF(AND(NW179=5),"MATCH_ODDS",""))</f>
        <v/>
      </c>
      <c r="OC179">
        <f>IF(NP179=5,"LAY",IF(AND(NW179=5),"BACK",""))</f>
        <v/>
      </c>
    </row>
    <row r="180" ht="16.5" customHeight="1" thickBot="1" thickTop="1">
      <c r="A180" s="2" t="n"/>
      <c r="KN180" s="1">
        <f>IF(INDEX(#REF!,MATCH('HT 0-1'!D180,#REF!,0))=INDEX(#REF!,MATCH('HT 0-1'!D180,#REF!,0)),INDEX(#REF!,MATCH('HT 0-1'!D180,#REF!,0)),"ERROR")</f>
        <v/>
      </c>
      <c r="KO180" s="1">
        <f>IF(INDEX(#REF!,MATCH('HT 0-1'!E180,#REF!,0))=INDEX(#REF!,MATCH('HT 0-1'!E180,#REF!,0)),INDEX(#REF!,MATCH('HT 0-1'!E180,#REF!,0)),"ERROR")</f>
        <v/>
      </c>
      <c r="KP180" s="1">
        <f>KN180&amp;" v "&amp;KO180</f>
        <v/>
      </c>
      <c r="KQ180">
        <f>B180&amp;"_"&amp;C180</f>
        <v/>
      </c>
      <c r="KR180" s="1">
        <f>IF((HW180/KK180)&lt;0.335,"G",IF((HW180/KK180)&gt;0.67,"R","A"))</f>
        <v/>
      </c>
      <c r="KS180" s="1">
        <f>IF((HX180/KK180)&lt;0.335,"G",IF((HX180/KK180)&gt;0.67,"R","A"))</f>
        <v/>
      </c>
      <c r="KT180" s="1">
        <f>IF((IH180/KK180)&lt;0.335,"G",IF((IH180/KK180)&gt;0.67,"R","A"))</f>
        <v/>
      </c>
      <c r="KU180" s="1">
        <f>IF((II180/KK180)&lt;0.335,"G",IF((II180/KK180)&gt;0.67,"R","A"))</f>
        <v/>
      </c>
      <c r="KV180" s="1">
        <f>IF((HZ180/KK180)&lt;0.335,"G",IF((HZ180/KK180)&gt;0.67,"R","A"))</f>
        <v/>
      </c>
      <c r="KW180" s="1">
        <f>IF((HY180/KK180)&lt;0.335,"G",IF((HY180/KK180)&gt;0.67,"R","A"))</f>
        <v/>
      </c>
      <c r="KX180" s="1">
        <f>IF((IK180/KK180)&lt;0.335,"G",IF((IK180/KK180)&gt;0.67,"R","A"))</f>
        <v/>
      </c>
      <c r="KY180" s="1">
        <f>IF((IJ180/KK180)&lt;0.335,"G",IF((IJ180/KK180)&gt;0.67,"R","A"))</f>
        <v/>
      </c>
      <c r="KZ180" s="1">
        <f>IF((HQ180/KK180)&lt;0.335,"G",IF((HQ180/KK180)&gt;0.67,"R","A"))</f>
        <v/>
      </c>
      <c r="LA180" s="1">
        <f>IF((IB180/KK180)&lt;0.335,"G",IF((IB180/KK180)&gt;0.67,"R","A"))</f>
        <v/>
      </c>
      <c r="LB180">
        <f>IF(LQ180="0-1",INDEX(Scrape!#REF!,MATCH('HT 0-1'!KP180,Scrape!$B:$B,0)),"")</f>
        <v/>
      </c>
      <c r="LC180">
        <f>IF(LQ180="0-1",INDEX(Scrape!$A:$A,MATCH('HT 0-1'!KP180,Scrape!$B:$B,0)),"")</f>
        <v/>
      </c>
      <c r="LD180">
        <f>IF(LQ180="0-1",INDEX(Scrape!$B:$B,MATCH('HT 0-1'!KP180,Scrape!$B:$B,0)),"")</f>
        <v/>
      </c>
      <c r="LE180">
        <f>IF(LQ180="0-1",INDEX(Scrape!$C:$C,MATCH('HT 0-1'!KP180,Scrape!$B:$B,0)),"")</f>
        <v/>
      </c>
      <c r="LF180">
        <f>IF(LQ180="0-1",INDEX(Scrape!$D:$D,MATCH('HT 0-1'!KP180,Scrape!$B:$B,0)),"")</f>
        <v/>
      </c>
      <c r="LG180">
        <f>IF(LQ180="0-1",INDEX(Scrape!$E:$E,MATCH('HT 0-1'!KP180,Scrape!$B:$B,0)),"")</f>
        <v/>
      </c>
      <c r="LH180">
        <f>IF(LQ180="0-1",INDEX(Scrape!$F:$F,MATCH('HT 0-1'!KP180,Scrape!$B:$B,0)),"")</f>
        <v/>
      </c>
      <c r="LI180">
        <f>IF(LQ180="0-1",INDEX(Scrape!$G:$G,MATCH('HT 0-1'!KP180,Scrape!$B:$B,0)),"")</f>
        <v/>
      </c>
      <c r="LJ180">
        <f>IF(LQ180="0-1",INDEX(Scrape!$H:$H,MATCH('HT 0-1'!KP180,Scrape!$B:$B,0)),"")</f>
        <v/>
      </c>
      <c r="LK180">
        <f>IF(LQ180="0-1",INDEX(Scrape!$I:$I,MATCH('HT 0-1'!KP180,Scrape!$B:$B,0)),"")</f>
        <v/>
      </c>
      <c r="LL180">
        <f>IF(LQ180="0-1",INDEX(Scrape!$J:$J,MATCH('HT 0-1'!KP180,Scrape!$B:$B,0)),"")</f>
        <v/>
      </c>
      <c r="LM180">
        <f>IF(LQ180="0-1",INDEX(Scrape!$K:$K,MATCH('HT 0-1'!KP180,Scrape!$B:$B,0)),"")</f>
        <v/>
      </c>
      <c r="LN180">
        <f>IF(LQ180="0-1",INDEX(Scrape!$L:$L,MATCH('HT 0-1'!KP180,Scrape!$B:$B,0)),"")</f>
        <v/>
      </c>
      <c r="LO180">
        <f>IF(LQ180="0-1",INDEX(Scrape!$M:$M,MATCH('HT 0-1'!KP180,Scrape!$B:$B,0)),"")</f>
        <v/>
      </c>
      <c r="LP180">
        <f>IF(LQ180="0-1",INDEX(Scrape!$N:$N,MATCH('HT 0-1'!KP180,Scrape!$B:$B,0)),"")</f>
        <v/>
      </c>
      <c r="LQ180">
        <f>INDEX(Scrape!$O:$O,MATCH('HT 0-1'!KP180,Scrape!$B:$B,0))</f>
        <v/>
      </c>
      <c r="LR180">
        <f>(1/LJ180)+(1/LI180)+(1/LH180)</f>
        <v/>
      </c>
      <c r="LS180">
        <f>(1/LG180)+(1/LF180)+(1/LE180)</f>
        <v/>
      </c>
      <c r="LT180" s="8">
        <f>IF(INDEX(#REF!,MATCH(KQ180,#REF!,0))=INDEX(#REF!,MATCH(KQ180,#REF!,0)),INDEX(#REF!,MATCH(KQ180,#REF!,0)),"ERROR")</f>
        <v/>
      </c>
      <c r="LU180" s="4">
        <f>IF(KR180="G",2,IF(KR180="R",0.5,IF(KR180="A",1)))</f>
        <v/>
      </c>
      <c r="LV180" s="4">
        <f>IF(KS180="G",0.5,IF(KS180="R",2,IF(KS180="A",1)))</f>
        <v/>
      </c>
      <c r="LW180" s="4">
        <f>IF(KT180="G",2,IF(KT180="R",0.5,IF(KT180="A",1)))</f>
        <v/>
      </c>
      <c r="LX180" s="4">
        <f>IF(KU180="G",0.5,IF(KU180="R",2,IF(KU180="A",1)))</f>
        <v/>
      </c>
      <c r="LY180" s="7">
        <f>(LK180*(LU180+LX180)+(LL180*(LU180+LX180)))</f>
        <v/>
      </c>
      <c r="LZ180" s="7">
        <f>(LN180*(LV180+LW180)+(LO180*(LV180+LW180)))</f>
        <v/>
      </c>
      <c r="MA180" s="11">
        <f>LY180-LZ180</f>
        <v/>
      </c>
      <c r="MB180" s="5">
        <f>MA180+2</f>
        <v/>
      </c>
      <c r="MC180" s="6">
        <f>MA180-2</f>
        <v/>
      </c>
      <c r="MD180" s="4">
        <f>LE180</f>
        <v/>
      </c>
      <c r="ME180" s="9">
        <f>IF(MD180=0,1000,MD180+0.75)</f>
        <v/>
      </c>
      <c r="MF180" s="10">
        <f>IF(MD180=0,0,MD180-0.75)</f>
        <v/>
      </c>
      <c r="MG180" s="4">
        <f>((LM180*(LU180+LX180))-((LP180*(LV180+LW180))))</f>
        <v/>
      </c>
      <c r="MH180" s="9">
        <f>MG180*1.2</f>
        <v/>
      </c>
      <c r="MI180" s="10">
        <f>MG180*0.8</f>
        <v/>
      </c>
      <c r="MJ180">
        <f>IFERROR(NX180,"")</f>
        <v/>
      </c>
      <c r="MK180">
        <f>IFERROR(NY180,"")</f>
        <v/>
      </c>
      <c r="ML180">
        <f>IFERROR(NZ180,"")</f>
        <v/>
      </c>
      <c r="MM180">
        <f>IFERROR(OA180,"")</f>
        <v/>
      </c>
      <c r="MN180">
        <f>IFERROR(OB180,"")</f>
        <v/>
      </c>
      <c r="MO180">
        <f>IFERROR(OC180,"")</f>
        <v/>
      </c>
      <c r="MP180" s="1">
        <f>COUNTIFS(#REF!,LT180,#REF!,1,#REF!,"&gt;="&amp;MC180,#REF!,"&lt;="&amp;MB180,#REF!,"&lt;="&amp;ME180,#REF!,"&gt;="&amp;MF180,#REF!,"="&amp;KV180,#REF!,"="&amp;KX180)</f>
        <v/>
      </c>
      <c r="MQ180" s="1">
        <f>COUNTIFS(#REF!,LT180,#REF!,0,#REF!,"&gt;="&amp;MC180,#REF!,"&lt;="&amp;MB180,#REF!,"&lt;="&amp;ME180,#REF!,"&gt;="&amp;MF180,#REF!,"="&amp;KV180,#REF!,"="&amp;KX180)</f>
        <v/>
      </c>
      <c r="MR180" s="1">
        <f>COUNTIFS(#REF!,LT180,#REF!,1,#REF!,"&gt;="&amp;MC180,#REF!,"&lt;="&amp;MB180,#REF!,"&lt;="&amp;ME180,#REF!,"&gt;="&amp;MF180,#REF!,"="&amp;KW180,#REF!,"="&amp;KY180)</f>
        <v/>
      </c>
      <c r="MS180" s="1">
        <f>COUNTIFS(#REF!,LT180,#REF!,0,#REF!,"&gt;="&amp;MC180,#REF!,"&lt;="&amp;MB180,#REF!,"&lt;="&amp;ME180,#REF!,"&gt;="&amp;MF180,#REF!,"="&amp;KW180,#REF!,"="&amp;KY180)</f>
        <v/>
      </c>
      <c r="MT180" s="1">
        <f>COUNTIFS(#REF!,LT180,#REF!,1,#REF!,"&gt;="&amp;MI180,#REF!,"&lt;="&amp;MH180,#REF!,"&lt;="&amp;ME180,#REF!,"&gt;="&amp;MF180)</f>
        <v/>
      </c>
      <c r="MU180" s="1">
        <f>COUNTIFS(#REF!,LT180,#REF!,0,#REF!,"&gt;="&amp;MI180,#REF!,"&lt;="&amp;MH180,#REF!,"&lt;="&amp;ME180,#REF!,"&gt;="&amp;MF180)</f>
        <v/>
      </c>
      <c r="MV180" s="1">
        <f>COUNTIFS(#REF!,LT180,#REF!,1,#REF!,"&gt;="&amp;MI180,#REF!,"&lt;="&amp;MH180,#REF!,"="&amp;KZ180,#REF!,"="&amp;LA180,#REF!,"&lt;="&amp;ME180,#REF!,"&gt;="&amp;MF180)</f>
        <v/>
      </c>
      <c r="MW180" s="1">
        <f>COUNTIFS(#REF!,LT180,#REF!,0,#REF!,"&gt;="&amp;MI180,#REF!,"&lt;="&amp;MH180,#REF!,"="&amp;KZ180,#REF!,"="&amp;LA180,#REF!,"&lt;="&amp;ME180,#REF!,"&gt;="&amp;MF180)</f>
        <v/>
      </c>
      <c r="MX180" s="1">
        <f>COUNTIFS(#REF!,LT180,#REF!,1,#REF!,"&gt;="&amp;MC180,#REF!,"&lt;="&amp;MB180,#REF!,"&lt;="&amp;ME180,#REF!,"&gt;="&amp;MF180)</f>
        <v/>
      </c>
      <c r="MY180" s="1">
        <f>COUNTIFS(#REF!,LT180,#REF!,0,#REF!,"&gt;="&amp;MC180,#REF!,"&lt;="&amp;MB180,#REF!,"&lt;="&amp;ME180,#REF!,"&gt;="&amp;MF180)</f>
        <v/>
      </c>
      <c r="MZ180" s="1">
        <f>COUNTIFS(#REF!,LT180,#REF!,1,#REF!,"&lt;="&amp;ME180,#REF!,"&gt;="&amp;MF180,#REF!,"="&amp;KV180,#REF!,"="&amp;KX180)</f>
        <v/>
      </c>
      <c r="NA180" s="1">
        <f>COUNTIFS(#REF!,LT180,#REF!,0,#REF!,"&lt;="&amp;ME180,#REF!,"&gt;="&amp;MF180,#REF!,"="&amp;KV180,#REF!,"="&amp;KX180)</f>
        <v/>
      </c>
      <c r="NB180" s="1">
        <f>COUNTIFS(#REF!,LT180,#REF!,1,#REF!,"&lt;="&amp;ME180,#REF!,"&gt;="&amp;MF180,#REF!,"="&amp;KW180,#REF!,"="&amp;KY180)</f>
        <v/>
      </c>
      <c r="NC180" s="1">
        <f>COUNTIFS(#REF!,LT180,#REF!,0,#REF!,"&lt;="&amp;ME180,#REF!,"&gt;="&amp;MF180,#REF!,"="&amp;KW180,#REF!,"="&amp;KY180)</f>
        <v/>
      </c>
      <c r="ND180" s="1">
        <f>MP180+MR180+MT180+MV180+MX180+MZ180+NB180</f>
        <v/>
      </c>
      <c r="NE180" s="1">
        <f>MQ180+MS180+MU180+MW180+MY180+NA180+NC180</f>
        <v/>
      </c>
      <c r="NF180" s="1">
        <f>ND180+NE180</f>
        <v/>
      </c>
      <c r="NG180" s="33">
        <f>ND180/(ND180+NE180)</f>
        <v/>
      </c>
      <c r="NH180" s="3">
        <f>1/NG180</f>
        <v/>
      </c>
      <c r="NI180" s="1">
        <f>LI180</f>
        <v/>
      </c>
      <c r="NJ180" s="79">
        <f>((1-NG180)*(1/(NI180-1))*0.98-(NG180*1))</f>
        <v/>
      </c>
      <c r="NK180" s="34">
        <f>IF(LR180&lt;0.9,0,IF(AND(LR180&gt;1.1),0,1))</f>
        <v/>
      </c>
      <c r="NL180" s="34">
        <f>IF(LS180&lt;0.9,0,IF(AND(LS180&gt;1.1),0,1))</f>
        <v/>
      </c>
      <c r="NM180" s="32">
        <f>IF(NF180&gt;99,1,0)</f>
        <v/>
      </c>
      <c r="NN180" s="32">
        <f>IF(NJ180&gt;0.0799,1,0)</f>
        <v/>
      </c>
      <c r="NO180" s="32">
        <f>IF(NJ180&gt;NQ180,1,0)</f>
        <v/>
      </c>
      <c r="NP180" s="32">
        <f>NM180+NN180+NO180+NK180+NL180</f>
        <v/>
      </c>
      <c r="NQ180" s="79">
        <f>(((100*NG180)*(NI180-1)*0.98)-((1-NG180)*100))/100</f>
        <v/>
      </c>
      <c r="NR180" s="34">
        <f>IF(LR180&lt;0.9,0,IF(AND(LR180&gt;1.1),0,1))</f>
        <v/>
      </c>
      <c r="NS180" s="34">
        <f>IF(LS180&lt;0.9,0,IF(AND(LS180&gt;1.1),0,1))</f>
        <v/>
      </c>
      <c r="NT180" s="32">
        <f>IF(NF180&gt;99,1,0)</f>
        <v/>
      </c>
      <c r="NU180" s="32">
        <f>IF(NQ180&gt;0.0799,1,0)</f>
        <v/>
      </c>
      <c r="NV180" s="32">
        <f>IF(NQ180&gt;NJ180,1,0)</f>
        <v/>
      </c>
      <c r="NW180" s="32">
        <f>NT180+NU180+NV180+NR180+NS180</f>
        <v/>
      </c>
      <c r="NX180">
        <f>IF(NP180=5,"LayAway0-1",IF(AND(NW180=5),"BackAway0-1",""))</f>
        <v/>
      </c>
      <c r="NY180">
        <f>IF(NP180=5,KO180,IF(AND(NW180=5),KO180,""))</f>
        <v/>
      </c>
      <c r="NZ180">
        <f>IF(NP180=5,"Match Odds",IF(AND(NW180=5),"Match Odds",""))</f>
        <v/>
      </c>
      <c r="OA180">
        <f>IF(NP180=5,KP180,IF(AND(NW180=5),KP180,""))</f>
        <v/>
      </c>
      <c r="OB180">
        <f>IF(NP180=5,"MATCH_ODDS",IF(AND(NW180=5),"MATCH_ODDS",""))</f>
        <v/>
      </c>
      <c r="OC180">
        <f>IF(NP180=5,"LAY",IF(AND(NW180=5),"BACK",""))</f>
        <v/>
      </c>
    </row>
    <row r="181" ht="16.5" customHeight="1" thickBot="1" thickTop="1">
      <c r="A181" s="2" t="n"/>
      <c r="KN181" s="1">
        <f>IF(INDEX(#REF!,MATCH('HT 0-1'!D181,#REF!,0))=INDEX(#REF!,MATCH('HT 0-1'!D181,#REF!,0)),INDEX(#REF!,MATCH('HT 0-1'!D181,#REF!,0)),"ERROR")</f>
        <v/>
      </c>
      <c r="KO181" s="1">
        <f>IF(INDEX(#REF!,MATCH('HT 0-1'!E181,#REF!,0))=INDEX(#REF!,MATCH('HT 0-1'!E181,#REF!,0)),INDEX(#REF!,MATCH('HT 0-1'!E181,#REF!,0)),"ERROR")</f>
        <v/>
      </c>
      <c r="KP181" s="1">
        <f>KN181&amp;" v "&amp;KO181</f>
        <v/>
      </c>
      <c r="KQ181">
        <f>B181&amp;"_"&amp;C181</f>
        <v/>
      </c>
      <c r="KR181" s="1">
        <f>IF((HW181/KK181)&lt;0.335,"G",IF((HW181/KK181)&gt;0.67,"R","A"))</f>
        <v/>
      </c>
      <c r="KS181" s="1">
        <f>IF((HX181/KK181)&lt;0.335,"G",IF((HX181/KK181)&gt;0.67,"R","A"))</f>
        <v/>
      </c>
      <c r="KT181" s="1">
        <f>IF((IH181/KK181)&lt;0.335,"G",IF((IH181/KK181)&gt;0.67,"R","A"))</f>
        <v/>
      </c>
      <c r="KU181" s="1">
        <f>IF((II181/KK181)&lt;0.335,"G",IF((II181/KK181)&gt;0.67,"R","A"))</f>
        <v/>
      </c>
      <c r="KV181" s="1">
        <f>IF((HZ181/KK181)&lt;0.335,"G",IF((HZ181/KK181)&gt;0.67,"R","A"))</f>
        <v/>
      </c>
      <c r="KW181" s="1">
        <f>IF((HY181/KK181)&lt;0.335,"G",IF((HY181/KK181)&gt;0.67,"R","A"))</f>
        <v/>
      </c>
      <c r="KX181" s="1">
        <f>IF((IK181/KK181)&lt;0.335,"G",IF((IK181/KK181)&gt;0.67,"R","A"))</f>
        <v/>
      </c>
      <c r="KY181" s="1">
        <f>IF((IJ181/KK181)&lt;0.335,"G",IF((IJ181/KK181)&gt;0.67,"R","A"))</f>
        <v/>
      </c>
      <c r="KZ181" s="1">
        <f>IF((HQ181/KK181)&lt;0.335,"G",IF((HQ181/KK181)&gt;0.67,"R","A"))</f>
        <v/>
      </c>
      <c r="LA181" s="1">
        <f>IF((IB181/KK181)&lt;0.335,"G",IF((IB181/KK181)&gt;0.67,"R","A"))</f>
        <v/>
      </c>
      <c r="LB181">
        <f>IF(LQ181="0-1",INDEX(Scrape!#REF!,MATCH('HT 0-1'!KP181,Scrape!$B:$B,0)),"")</f>
        <v/>
      </c>
      <c r="LC181">
        <f>IF(LQ181="0-1",INDEX(Scrape!$A:$A,MATCH('HT 0-1'!KP181,Scrape!$B:$B,0)),"")</f>
        <v/>
      </c>
      <c r="LD181">
        <f>IF(LQ181="0-1",INDEX(Scrape!$B:$B,MATCH('HT 0-1'!KP181,Scrape!$B:$B,0)),"")</f>
        <v/>
      </c>
      <c r="LE181">
        <f>IF(LQ181="0-1",INDEX(Scrape!$C:$C,MATCH('HT 0-1'!KP181,Scrape!$B:$B,0)),"")</f>
        <v/>
      </c>
      <c r="LF181">
        <f>IF(LQ181="0-1",INDEX(Scrape!$D:$D,MATCH('HT 0-1'!KP181,Scrape!$B:$B,0)),"")</f>
        <v/>
      </c>
      <c r="LG181">
        <f>IF(LQ181="0-1",INDEX(Scrape!$E:$E,MATCH('HT 0-1'!KP181,Scrape!$B:$B,0)),"")</f>
        <v/>
      </c>
      <c r="LH181">
        <f>IF(LQ181="0-1",INDEX(Scrape!$F:$F,MATCH('HT 0-1'!KP181,Scrape!$B:$B,0)),"")</f>
        <v/>
      </c>
      <c r="LI181">
        <f>IF(LQ181="0-1",INDEX(Scrape!$G:$G,MATCH('HT 0-1'!KP181,Scrape!$B:$B,0)),"")</f>
        <v/>
      </c>
      <c r="LJ181">
        <f>IF(LQ181="0-1",INDEX(Scrape!$H:$H,MATCH('HT 0-1'!KP181,Scrape!$B:$B,0)),"")</f>
        <v/>
      </c>
      <c r="LK181">
        <f>IF(LQ181="0-1",INDEX(Scrape!$I:$I,MATCH('HT 0-1'!KP181,Scrape!$B:$B,0)),"")</f>
        <v/>
      </c>
      <c r="LL181">
        <f>IF(LQ181="0-1",INDEX(Scrape!$J:$J,MATCH('HT 0-1'!KP181,Scrape!$B:$B,0)),"")</f>
        <v/>
      </c>
      <c r="LM181">
        <f>IF(LQ181="0-1",INDEX(Scrape!$K:$K,MATCH('HT 0-1'!KP181,Scrape!$B:$B,0)),"")</f>
        <v/>
      </c>
      <c r="LN181">
        <f>IF(LQ181="0-1",INDEX(Scrape!$L:$L,MATCH('HT 0-1'!KP181,Scrape!$B:$B,0)),"")</f>
        <v/>
      </c>
      <c r="LO181">
        <f>IF(LQ181="0-1",INDEX(Scrape!$M:$M,MATCH('HT 0-1'!KP181,Scrape!$B:$B,0)),"")</f>
        <v/>
      </c>
      <c r="LP181">
        <f>IF(LQ181="0-1",INDEX(Scrape!$N:$N,MATCH('HT 0-1'!KP181,Scrape!$B:$B,0)),"")</f>
        <v/>
      </c>
      <c r="LQ181">
        <f>INDEX(Scrape!$O:$O,MATCH('HT 0-1'!KP181,Scrape!$B:$B,0))</f>
        <v/>
      </c>
      <c r="LR181">
        <f>(1/LJ181)+(1/LI181)+(1/LH181)</f>
        <v/>
      </c>
      <c r="LS181">
        <f>(1/LG181)+(1/LF181)+(1/LE181)</f>
        <v/>
      </c>
      <c r="LT181" s="8">
        <f>IF(INDEX(#REF!,MATCH(KQ181,#REF!,0))=INDEX(#REF!,MATCH(KQ181,#REF!,0)),INDEX(#REF!,MATCH(KQ181,#REF!,0)),"ERROR")</f>
        <v/>
      </c>
      <c r="LU181" s="4">
        <f>IF(KR181="G",2,IF(KR181="R",0.5,IF(KR181="A",1)))</f>
        <v/>
      </c>
      <c r="LV181" s="4">
        <f>IF(KS181="G",0.5,IF(KS181="R",2,IF(KS181="A",1)))</f>
        <v/>
      </c>
      <c r="LW181" s="4">
        <f>IF(KT181="G",2,IF(KT181="R",0.5,IF(KT181="A",1)))</f>
        <v/>
      </c>
      <c r="LX181" s="4">
        <f>IF(KU181="G",0.5,IF(KU181="R",2,IF(KU181="A",1)))</f>
        <v/>
      </c>
      <c r="LY181" s="7">
        <f>(LK181*(LU181+LX181)+(LL181*(LU181+LX181)))</f>
        <v/>
      </c>
      <c r="LZ181" s="7">
        <f>(LN181*(LV181+LW181)+(LO181*(LV181+LW181)))</f>
        <v/>
      </c>
      <c r="MA181" s="11">
        <f>LY181-LZ181</f>
        <v/>
      </c>
      <c r="MB181" s="5">
        <f>MA181+2</f>
        <v/>
      </c>
      <c r="MC181" s="6">
        <f>MA181-2</f>
        <v/>
      </c>
      <c r="MD181" s="4">
        <f>LE181</f>
        <v/>
      </c>
      <c r="ME181" s="9">
        <f>IF(MD181=0,1000,MD181+0.75)</f>
        <v/>
      </c>
      <c r="MF181" s="10">
        <f>IF(MD181=0,0,MD181-0.75)</f>
        <v/>
      </c>
      <c r="MG181" s="4">
        <f>((LM181*(LU181+LX181))-((LP181*(LV181+LW181))))</f>
        <v/>
      </c>
      <c r="MH181" s="9">
        <f>MG181*1.2</f>
        <v/>
      </c>
      <c r="MI181" s="10">
        <f>MG181*0.8</f>
        <v/>
      </c>
      <c r="MJ181">
        <f>IFERROR(NX181,"")</f>
        <v/>
      </c>
      <c r="MK181">
        <f>IFERROR(NY181,"")</f>
        <v/>
      </c>
      <c r="ML181">
        <f>IFERROR(NZ181,"")</f>
        <v/>
      </c>
      <c r="MM181">
        <f>IFERROR(OA181,"")</f>
        <v/>
      </c>
      <c r="MN181">
        <f>IFERROR(OB181,"")</f>
        <v/>
      </c>
      <c r="MO181">
        <f>IFERROR(OC181,"")</f>
        <v/>
      </c>
      <c r="MP181" s="1">
        <f>COUNTIFS(#REF!,LT181,#REF!,1,#REF!,"&gt;="&amp;MC181,#REF!,"&lt;="&amp;MB181,#REF!,"&lt;="&amp;ME181,#REF!,"&gt;="&amp;MF181,#REF!,"="&amp;KV181,#REF!,"="&amp;KX181)</f>
        <v/>
      </c>
      <c r="MQ181" s="1">
        <f>COUNTIFS(#REF!,LT181,#REF!,0,#REF!,"&gt;="&amp;MC181,#REF!,"&lt;="&amp;MB181,#REF!,"&lt;="&amp;ME181,#REF!,"&gt;="&amp;MF181,#REF!,"="&amp;KV181,#REF!,"="&amp;KX181)</f>
        <v/>
      </c>
      <c r="MR181" s="1">
        <f>COUNTIFS(#REF!,LT181,#REF!,1,#REF!,"&gt;="&amp;MC181,#REF!,"&lt;="&amp;MB181,#REF!,"&lt;="&amp;ME181,#REF!,"&gt;="&amp;MF181,#REF!,"="&amp;KW181,#REF!,"="&amp;KY181)</f>
        <v/>
      </c>
      <c r="MS181" s="1">
        <f>COUNTIFS(#REF!,LT181,#REF!,0,#REF!,"&gt;="&amp;MC181,#REF!,"&lt;="&amp;MB181,#REF!,"&lt;="&amp;ME181,#REF!,"&gt;="&amp;MF181,#REF!,"="&amp;KW181,#REF!,"="&amp;KY181)</f>
        <v/>
      </c>
      <c r="MT181" s="1">
        <f>COUNTIFS(#REF!,LT181,#REF!,1,#REF!,"&gt;="&amp;MI181,#REF!,"&lt;="&amp;MH181,#REF!,"&lt;="&amp;ME181,#REF!,"&gt;="&amp;MF181)</f>
        <v/>
      </c>
      <c r="MU181" s="1">
        <f>COUNTIFS(#REF!,LT181,#REF!,0,#REF!,"&gt;="&amp;MI181,#REF!,"&lt;="&amp;MH181,#REF!,"&lt;="&amp;ME181,#REF!,"&gt;="&amp;MF181)</f>
        <v/>
      </c>
      <c r="MV181" s="1">
        <f>COUNTIFS(#REF!,LT181,#REF!,1,#REF!,"&gt;="&amp;MI181,#REF!,"&lt;="&amp;MH181,#REF!,"="&amp;KZ181,#REF!,"="&amp;LA181,#REF!,"&lt;="&amp;ME181,#REF!,"&gt;="&amp;MF181)</f>
        <v/>
      </c>
      <c r="MW181" s="1">
        <f>COUNTIFS(#REF!,LT181,#REF!,0,#REF!,"&gt;="&amp;MI181,#REF!,"&lt;="&amp;MH181,#REF!,"="&amp;KZ181,#REF!,"="&amp;LA181,#REF!,"&lt;="&amp;ME181,#REF!,"&gt;="&amp;MF181)</f>
        <v/>
      </c>
      <c r="MX181" s="1">
        <f>COUNTIFS(#REF!,LT181,#REF!,1,#REF!,"&gt;="&amp;MC181,#REF!,"&lt;="&amp;MB181,#REF!,"&lt;="&amp;ME181,#REF!,"&gt;="&amp;MF181)</f>
        <v/>
      </c>
      <c r="MY181" s="1">
        <f>COUNTIFS(#REF!,LT181,#REF!,0,#REF!,"&gt;="&amp;MC181,#REF!,"&lt;="&amp;MB181,#REF!,"&lt;="&amp;ME181,#REF!,"&gt;="&amp;MF181)</f>
        <v/>
      </c>
      <c r="MZ181" s="1">
        <f>COUNTIFS(#REF!,LT181,#REF!,1,#REF!,"&lt;="&amp;ME181,#REF!,"&gt;="&amp;MF181,#REF!,"="&amp;KV181,#REF!,"="&amp;KX181)</f>
        <v/>
      </c>
      <c r="NA181" s="1">
        <f>COUNTIFS(#REF!,LT181,#REF!,0,#REF!,"&lt;="&amp;ME181,#REF!,"&gt;="&amp;MF181,#REF!,"="&amp;KV181,#REF!,"="&amp;KX181)</f>
        <v/>
      </c>
      <c r="NB181" s="1">
        <f>COUNTIFS(#REF!,LT181,#REF!,1,#REF!,"&lt;="&amp;ME181,#REF!,"&gt;="&amp;MF181,#REF!,"="&amp;KW181,#REF!,"="&amp;KY181)</f>
        <v/>
      </c>
      <c r="NC181" s="1">
        <f>COUNTIFS(#REF!,LT181,#REF!,0,#REF!,"&lt;="&amp;ME181,#REF!,"&gt;="&amp;MF181,#REF!,"="&amp;KW181,#REF!,"="&amp;KY181)</f>
        <v/>
      </c>
      <c r="ND181" s="1">
        <f>MP181+MR181+MT181+MV181+MX181+MZ181+NB181</f>
        <v/>
      </c>
      <c r="NE181" s="1">
        <f>MQ181+MS181+MU181+MW181+MY181+NA181+NC181</f>
        <v/>
      </c>
      <c r="NF181" s="1">
        <f>ND181+NE181</f>
        <v/>
      </c>
      <c r="NG181" s="33">
        <f>ND181/(ND181+NE181)</f>
        <v/>
      </c>
      <c r="NH181" s="3">
        <f>1/NG181</f>
        <v/>
      </c>
      <c r="NI181" s="1">
        <f>LI181</f>
        <v/>
      </c>
      <c r="NJ181" s="79">
        <f>((1-NG181)*(1/(NI181-1))*0.98-(NG181*1))</f>
        <v/>
      </c>
      <c r="NK181" s="34">
        <f>IF(LR181&lt;0.9,0,IF(AND(LR181&gt;1.1),0,1))</f>
        <v/>
      </c>
      <c r="NL181" s="34">
        <f>IF(LS181&lt;0.9,0,IF(AND(LS181&gt;1.1),0,1))</f>
        <v/>
      </c>
      <c r="NM181" s="32">
        <f>IF(NF181&gt;99,1,0)</f>
        <v/>
      </c>
      <c r="NN181" s="32">
        <f>IF(NJ181&gt;0.0799,1,0)</f>
        <v/>
      </c>
      <c r="NO181" s="32">
        <f>IF(NJ181&gt;NQ181,1,0)</f>
        <v/>
      </c>
      <c r="NP181" s="32">
        <f>NM181+NN181+NO181+NK181+NL181</f>
        <v/>
      </c>
      <c r="NQ181" s="79">
        <f>(((100*NG181)*(NI181-1)*0.98)-((1-NG181)*100))/100</f>
        <v/>
      </c>
      <c r="NR181" s="34">
        <f>IF(LR181&lt;0.9,0,IF(AND(LR181&gt;1.1),0,1))</f>
        <v/>
      </c>
      <c r="NS181" s="34">
        <f>IF(LS181&lt;0.9,0,IF(AND(LS181&gt;1.1),0,1))</f>
        <v/>
      </c>
      <c r="NT181" s="32">
        <f>IF(NF181&gt;99,1,0)</f>
        <v/>
      </c>
      <c r="NU181" s="32">
        <f>IF(NQ181&gt;0.0799,1,0)</f>
        <v/>
      </c>
      <c r="NV181" s="32">
        <f>IF(NQ181&gt;NJ181,1,0)</f>
        <v/>
      </c>
      <c r="NW181" s="32">
        <f>NT181+NU181+NV181+NR181+NS181</f>
        <v/>
      </c>
      <c r="NX181">
        <f>IF(NP181=5,"LayAway0-1",IF(AND(NW181=5),"BackAway0-1",""))</f>
        <v/>
      </c>
      <c r="NY181">
        <f>IF(NP181=5,KO181,IF(AND(NW181=5),KO181,""))</f>
        <v/>
      </c>
      <c r="NZ181">
        <f>IF(NP181=5,"Match Odds",IF(AND(NW181=5),"Match Odds",""))</f>
        <v/>
      </c>
      <c r="OA181">
        <f>IF(NP181=5,KP181,IF(AND(NW181=5),KP181,""))</f>
        <v/>
      </c>
      <c r="OB181">
        <f>IF(NP181=5,"MATCH_ODDS",IF(AND(NW181=5),"MATCH_ODDS",""))</f>
        <v/>
      </c>
      <c r="OC181">
        <f>IF(NP181=5,"LAY",IF(AND(NW181=5),"BACK",""))</f>
        <v/>
      </c>
    </row>
    <row r="182" ht="16.5" customHeight="1" thickBot="1" thickTop="1">
      <c r="A182" s="2" t="n"/>
      <c r="KN182" s="1">
        <f>IF(INDEX(#REF!,MATCH('HT 0-1'!D182,#REF!,0))=INDEX(#REF!,MATCH('HT 0-1'!D182,#REF!,0)),INDEX(#REF!,MATCH('HT 0-1'!D182,#REF!,0)),"ERROR")</f>
        <v/>
      </c>
      <c r="KO182" s="1">
        <f>IF(INDEX(#REF!,MATCH('HT 0-1'!E182,#REF!,0))=INDEX(#REF!,MATCH('HT 0-1'!E182,#REF!,0)),INDEX(#REF!,MATCH('HT 0-1'!E182,#REF!,0)),"ERROR")</f>
        <v/>
      </c>
      <c r="KP182" s="1">
        <f>KN182&amp;" v "&amp;KO182</f>
        <v/>
      </c>
      <c r="KQ182">
        <f>B182&amp;"_"&amp;C182</f>
        <v/>
      </c>
      <c r="KR182" s="1">
        <f>IF((HW182/KK182)&lt;0.335,"G",IF((HW182/KK182)&gt;0.67,"R","A"))</f>
        <v/>
      </c>
      <c r="KS182" s="1">
        <f>IF((HX182/KK182)&lt;0.335,"G",IF((HX182/KK182)&gt;0.67,"R","A"))</f>
        <v/>
      </c>
      <c r="KT182" s="1">
        <f>IF((IH182/KK182)&lt;0.335,"G",IF((IH182/KK182)&gt;0.67,"R","A"))</f>
        <v/>
      </c>
      <c r="KU182" s="1">
        <f>IF((II182/KK182)&lt;0.335,"G",IF((II182/KK182)&gt;0.67,"R","A"))</f>
        <v/>
      </c>
      <c r="KV182" s="1">
        <f>IF((HZ182/KK182)&lt;0.335,"G",IF((HZ182/KK182)&gt;0.67,"R","A"))</f>
        <v/>
      </c>
      <c r="KW182" s="1">
        <f>IF((HY182/KK182)&lt;0.335,"G",IF((HY182/KK182)&gt;0.67,"R","A"))</f>
        <v/>
      </c>
      <c r="KX182" s="1">
        <f>IF((IK182/KK182)&lt;0.335,"G",IF((IK182/KK182)&gt;0.67,"R","A"))</f>
        <v/>
      </c>
      <c r="KY182" s="1">
        <f>IF((IJ182/KK182)&lt;0.335,"G",IF((IJ182/KK182)&gt;0.67,"R","A"))</f>
        <v/>
      </c>
      <c r="KZ182" s="1">
        <f>IF((HQ182/KK182)&lt;0.335,"G",IF((HQ182/KK182)&gt;0.67,"R","A"))</f>
        <v/>
      </c>
      <c r="LA182" s="1">
        <f>IF((IB182/KK182)&lt;0.335,"G",IF((IB182/KK182)&gt;0.67,"R","A"))</f>
        <v/>
      </c>
      <c r="LB182">
        <f>IF(LQ182="0-1",INDEX(Scrape!#REF!,MATCH('HT 0-1'!KP182,Scrape!$B:$B,0)),"")</f>
        <v/>
      </c>
      <c r="LC182">
        <f>IF(LQ182="0-1",INDEX(Scrape!$A:$A,MATCH('HT 0-1'!KP182,Scrape!$B:$B,0)),"")</f>
        <v/>
      </c>
      <c r="LD182">
        <f>IF(LQ182="0-1",INDEX(Scrape!$B:$B,MATCH('HT 0-1'!KP182,Scrape!$B:$B,0)),"")</f>
        <v/>
      </c>
      <c r="LE182">
        <f>IF(LQ182="0-1",INDEX(Scrape!$C:$C,MATCH('HT 0-1'!KP182,Scrape!$B:$B,0)),"")</f>
        <v/>
      </c>
      <c r="LF182">
        <f>IF(LQ182="0-1",INDEX(Scrape!$D:$D,MATCH('HT 0-1'!KP182,Scrape!$B:$B,0)),"")</f>
        <v/>
      </c>
      <c r="LG182">
        <f>IF(LQ182="0-1",INDEX(Scrape!$E:$E,MATCH('HT 0-1'!KP182,Scrape!$B:$B,0)),"")</f>
        <v/>
      </c>
      <c r="LH182">
        <f>IF(LQ182="0-1",INDEX(Scrape!$F:$F,MATCH('HT 0-1'!KP182,Scrape!$B:$B,0)),"")</f>
        <v/>
      </c>
      <c r="LI182">
        <f>IF(LQ182="0-1",INDEX(Scrape!$G:$G,MATCH('HT 0-1'!KP182,Scrape!$B:$B,0)),"")</f>
        <v/>
      </c>
      <c r="LJ182">
        <f>IF(LQ182="0-1",INDEX(Scrape!$H:$H,MATCH('HT 0-1'!KP182,Scrape!$B:$B,0)),"")</f>
        <v/>
      </c>
      <c r="LK182">
        <f>IF(LQ182="0-1",INDEX(Scrape!$I:$I,MATCH('HT 0-1'!KP182,Scrape!$B:$B,0)),"")</f>
        <v/>
      </c>
      <c r="LL182">
        <f>IF(LQ182="0-1",INDEX(Scrape!$J:$J,MATCH('HT 0-1'!KP182,Scrape!$B:$B,0)),"")</f>
        <v/>
      </c>
      <c r="LM182">
        <f>IF(LQ182="0-1",INDEX(Scrape!$K:$K,MATCH('HT 0-1'!KP182,Scrape!$B:$B,0)),"")</f>
        <v/>
      </c>
      <c r="LN182">
        <f>IF(LQ182="0-1",INDEX(Scrape!$L:$L,MATCH('HT 0-1'!KP182,Scrape!$B:$B,0)),"")</f>
        <v/>
      </c>
      <c r="LO182">
        <f>IF(LQ182="0-1",INDEX(Scrape!$M:$M,MATCH('HT 0-1'!KP182,Scrape!$B:$B,0)),"")</f>
        <v/>
      </c>
      <c r="LP182">
        <f>IF(LQ182="0-1",INDEX(Scrape!$N:$N,MATCH('HT 0-1'!KP182,Scrape!$B:$B,0)),"")</f>
        <v/>
      </c>
      <c r="LQ182">
        <f>INDEX(Scrape!$O:$O,MATCH('HT 0-1'!KP182,Scrape!$B:$B,0))</f>
        <v/>
      </c>
      <c r="LR182">
        <f>(1/LJ182)+(1/LI182)+(1/LH182)</f>
        <v/>
      </c>
      <c r="LS182">
        <f>(1/LG182)+(1/LF182)+(1/LE182)</f>
        <v/>
      </c>
      <c r="LT182" s="8">
        <f>IF(INDEX(#REF!,MATCH(KQ182,#REF!,0))=INDEX(#REF!,MATCH(KQ182,#REF!,0)),INDEX(#REF!,MATCH(KQ182,#REF!,0)),"ERROR")</f>
        <v/>
      </c>
      <c r="LU182" s="4">
        <f>IF(KR182="G",2,IF(KR182="R",0.5,IF(KR182="A",1)))</f>
        <v/>
      </c>
      <c r="LV182" s="4">
        <f>IF(KS182="G",0.5,IF(KS182="R",2,IF(KS182="A",1)))</f>
        <v/>
      </c>
      <c r="LW182" s="4">
        <f>IF(KT182="G",2,IF(KT182="R",0.5,IF(KT182="A",1)))</f>
        <v/>
      </c>
      <c r="LX182" s="4">
        <f>IF(KU182="G",0.5,IF(KU182="R",2,IF(KU182="A",1)))</f>
        <v/>
      </c>
      <c r="LY182" s="7">
        <f>(LK182*(LU182+LX182)+(LL182*(LU182+LX182)))</f>
        <v/>
      </c>
      <c r="LZ182" s="7">
        <f>(LN182*(LV182+LW182)+(LO182*(LV182+LW182)))</f>
        <v/>
      </c>
      <c r="MA182" s="11">
        <f>LY182-LZ182</f>
        <v/>
      </c>
      <c r="MB182" s="5">
        <f>MA182+2</f>
        <v/>
      </c>
      <c r="MC182" s="6">
        <f>MA182-2</f>
        <v/>
      </c>
      <c r="MD182" s="4">
        <f>LE182</f>
        <v/>
      </c>
      <c r="ME182" s="9">
        <f>IF(MD182=0,1000,MD182+0.75)</f>
        <v/>
      </c>
      <c r="MF182" s="10">
        <f>IF(MD182=0,0,MD182-0.75)</f>
        <v/>
      </c>
      <c r="MG182" s="4">
        <f>((LM182*(LU182+LX182))-((LP182*(LV182+LW182))))</f>
        <v/>
      </c>
      <c r="MH182" s="9">
        <f>MG182*1.2</f>
        <v/>
      </c>
      <c r="MI182" s="10">
        <f>MG182*0.8</f>
        <v/>
      </c>
      <c r="MJ182">
        <f>IFERROR(NX182,"")</f>
        <v/>
      </c>
      <c r="MK182">
        <f>IFERROR(NY182,"")</f>
        <v/>
      </c>
      <c r="ML182">
        <f>IFERROR(NZ182,"")</f>
        <v/>
      </c>
      <c r="MM182">
        <f>IFERROR(OA182,"")</f>
        <v/>
      </c>
      <c r="MN182">
        <f>IFERROR(OB182,"")</f>
        <v/>
      </c>
      <c r="MO182">
        <f>IFERROR(OC182,"")</f>
        <v/>
      </c>
      <c r="MP182" s="1">
        <f>COUNTIFS(#REF!,LT182,#REF!,1,#REF!,"&gt;="&amp;MC182,#REF!,"&lt;="&amp;MB182,#REF!,"&lt;="&amp;ME182,#REF!,"&gt;="&amp;MF182,#REF!,"="&amp;KV182,#REF!,"="&amp;KX182)</f>
        <v/>
      </c>
      <c r="MQ182" s="1">
        <f>COUNTIFS(#REF!,LT182,#REF!,0,#REF!,"&gt;="&amp;MC182,#REF!,"&lt;="&amp;MB182,#REF!,"&lt;="&amp;ME182,#REF!,"&gt;="&amp;MF182,#REF!,"="&amp;KV182,#REF!,"="&amp;KX182)</f>
        <v/>
      </c>
      <c r="MR182" s="1">
        <f>COUNTIFS(#REF!,LT182,#REF!,1,#REF!,"&gt;="&amp;MC182,#REF!,"&lt;="&amp;MB182,#REF!,"&lt;="&amp;ME182,#REF!,"&gt;="&amp;MF182,#REF!,"="&amp;KW182,#REF!,"="&amp;KY182)</f>
        <v/>
      </c>
      <c r="MS182" s="1">
        <f>COUNTIFS(#REF!,LT182,#REF!,0,#REF!,"&gt;="&amp;MC182,#REF!,"&lt;="&amp;MB182,#REF!,"&lt;="&amp;ME182,#REF!,"&gt;="&amp;MF182,#REF!,"="&amp;KW182,#REF!,"="&amp;KY182)</f>
        <v/>
      </c>
      <c r="MT182" s="1">
        <f>COUNTIFS(#REF!,LT182,#REF!,1,#REF!,"&gt;="&amp;MI182,#REF!,"&lt;="&amp;MH182,#REF!,"&lt;="&amp;ME182,#REF!,"&gt;="&amp;MF182)</f>
        <v/>
      </c>
      <c r="MU182" s="1">
        <f>COUNTIFS(#REF!,LT182,#REF!,0,#REF!,"&gt;="&amp;MI182,#REF!,"&lt;="&amp;MH182,#REF!,"&lt;="&amp;ME182,#REF!,"&gt;="&amp;MF182)</f>
        <v/>
      </c>
      <c r="MV182" s="1">
        <f>COUNTIFS(#REF!,LT182,#REF!,1,#REF!,"&gt;="&amp;MI182,#REF!,"&lt;="&amp;MH182,#REF!,"="&amp;KZ182,#REF!,"="&amp;LA182,#REF!,"&lt;="&amp;ME182,#REF!,"&gt;="&amp;MF182)</f>
        <v/>
      </c>
      <c r="MW182" s="1">
        <f>COUNTIFS(#REF!,LT182,#REF!,0,#REF!,"&gt;="&amp;MI182,#REF!,"&lt;="&amp;MH182,#REF!,"="&amp;KZ182,#REF!,"="&amp;LA182,#REF!,"&lt;="&amp;ME182,#REF!,"&gt;="&amp;MF182)</f>
        <v/>
      </c>
      <c r="MX182" s="1">
        <f>COUNTIFS(#REF!,LT182,#REF!,1,#REF!,"&gt;="&amp;MC182,#REF!,"&lt;="&amp;MB182,#REF!,"&lt;="&amp;ME182,#REF!,"&gt;="&amp;MF182)</f>
        <v/>
      </c>
      <c r="MY182" s="1">
        <f>COUNTIFS(#REF!,LT182,#REF!,0,#REF!,"&gt;="&amp;MC182,#REF!,"&lt;="&amp;MB182,#REF!,"&lt;="&amp;ME182,#REF!,"&gt;="&amp;MF182)</f>
        <v/>
      </c>
      <c r="MZ182" s="1">
        <f>COUNTIFS(#REF!,LT182,#REF!,1,#REF!,"&lt;="&amp;ME182,#REF!,"&gt;="&amp;MF182,#REF!,"="&amp;KV182,#REF!,"="&amp;KX182)</f>
        <v/>
      </c>
      <c r="NA182" s="1">
        <f>COUNTIFS(#REF!,LT182,#REF!,0,#REF!,"&lt;="&amp;ME182,#REF!,"&gt;="&amp;MF182,#REF!,"="&amp;KV182,#REF!,"="&amp;KX182)</f>
        <v/>
      </c>
      <c r="NB182" s="1">
        <f>COUNTIFS(#REF!,LT182,#REF!,1,#REF!,"&lt;="&amp;ME182,#REF!,"&gt;="&amp;MF182,#REF!,"="&amp;KW182,#REF!,"="&amp;KY182)</f>
        <v/>
      </c>
      <c r="NC182" s="1">
        <f>COUNTIFS(#REF!,LT182,#REF!,0,#REF!,"&lt;="&amp;ME182,#REF!,"&gt;="&amp;MF182,#REF!,"="&amp;KW182,#REF!,"="&amp;KY182)</f>
        <v/>
      </c>
      <c r="ND182" s="1">
        <f>MP182+MR182+MT182+MV182+MX182+MZ182+NB182</f>
        <v/>
      </c>
      <c r="NE182" s="1">
        <f>MQ182+MS182+MU182+MW182+MY182+NA182+NC182</f>
        <v/>
      </c>
      <c r="NF182" s="1">
        <f>ND182+NE182</f>
        <v/>
      </c>
      <c r="NG182" s="33">
        <f>ND182/(ND182+NE182)</f>
        <v/>
      </c>
      <c r="NH182" s="3">
        <f>1/NG182</f>
        <v/>
      </c>
      <c r="NI182" s="1">
        <f>LI182</f>
        <v/>
      </c>
      <c r="NJ182" s="79">
        <f>((1-NG182)*(1/(NI182-1))*0.98-(NG182*1))</f>
        <v/>
      </c>
      <c r="NK182" s="34">
        <f>IF(LR182&lt;0.9,0,IF(AND(LR182&gt;1.1),0,1))</f>
        <v/>
      </c>
      <c r="NL182" s="34">
        <f>IF(LS182&lt;0.9,0,IF(AND(LS182&gt;1.1),0,1))</f>
        <v/>
      </c>
      <c r="NM182" s="32">
        <f>IF(NF182&gt;99,1,0)</f>
        <v/>
      </c>
      <c r="NN182" s="32">
        <f>IF(NJ182&gt;0.0799,1,0)</f>
        <v/>
      </c>
      <c r="NO182" s="32">
        <f>IF(NJ182&gt;NQ182,1,0)</f>
        <v/>
      </c>
      <c r="NP182" s="32">
        <f>NM182+NN182+NO182+NK182+NL182</f>
        <v/>
      </c>
      <c r="NQ182" s="79">
        <f>(((100*NG182)*(NI182-1)*0.98)-((1-NG182)*100))/100</f>
        <v/>
      </c>
      <c r="NR182" s="34">
        <f>IF(LR182&lt;0.9,0,IF(AND(LR182&gt;1.1),0,1))</f>
        <v/>
      </c>
      <c r="NS182" s="34">
        <f>IF(LS182&lt;0.9,0,IF(AND(LS182&gt;1.1),0,1))</f>
        <v/>
      </c>
      <c r="NT182" s="32">
        <f>IF(NF182&gt;99,1,0)</f>
        <v/>
      </c>
      <c r="NU182" s="32">
        <f>IF(NQ182&gt;0.0799,1,0)</f>
        <v/>
      </c>
      <c r="NV182" s="32">
        <f>IF(NQ182&gt;NJ182,1,0)</f>
        <v/>
      </c>
      <c r="NW182" s="32">
        <f>NT182+NU182+NV182+NR182+NS182</f>
        <v/>
      </c>
      <c r="NX182">
        <f>IF(NP182=5,"LayAway0-1",IF(AND(NW182=5),"BackAway0-1",""))</f>
        <v/>
      </c>
      <c r="NY182">
        <f>IF(NP182=5,KO182,IF(AND(NW182=5),KO182,""))</f>
        <v/>
      </c>
      <c r="NZ182">
        <f>IF(NP182=5,"Match Odds",IF(AND(NW182=5),"Match Odds",""))</f>
        <v/>
      </c>
      <c r="OA182">
        <f>IF(NP182=5,KP182,IF(AND(NW182=5),KP182,""))</f>
        <v/>
      </c>
      <c r="OB182">
        <f>IF(NP182=5,"MATCH_ODDS",IF(AND(NW182=5),"MATCH_ODDS",""))</f>
        <v/>
      </c>
      <c r="OC182">
        <f>IF(NP182=5,"LAY",IF(AND(NW182=5),"BACK",""))</f>
        <v/>
      </c>
    </row>
    <row r="183" ht="16.5" customHeight="1" thickBot="1" thickTop="1">
      <c r="A183" s="2" t="n"/>
      <c r="KN183" s="1">
        <f>IF(INDEX(#REF!,MATCH('HT 0-1'!D183,#REF!,0))=INDEX(#REF!,MATCH('HT 0-1'!D183,#REF!,0)),INDEX(#REF!,MATCH('HT 0-1'!D183,#REF!,0)),"ERROR")</f>
        <v/>
      </c>
      <c r="KO183" s="1">
        <f>IF(INDEX(#REF!,MATCH('HT 0-1'!E183,#REF!,0))=INDEX(#REF!,MATCH('HT 0-1'!E183,#REF!,0)),INDEX(#REF!,MATCH('HT 0-1'!E183,#REF!,0)),"ERROR")</f>
        <v/>
      </c>
      <c r="KP183" s="1">
        <f>KN183&amp;" v "&amp;KO183</f>
        <v/>
      </c>
      <c r="KQ183">
        <f>B183&amp;"_"&amp;C183</f>
        <v/>
      </c>
      <c r="KR183" s="1">
        <f>IF((HW183/KK183)&lt;0.335,"G",IF((HW183/KK183)&gt;0.67,"R","A"))</f>
        <v/>
      </c>
      <c r="KS183" s="1">
        <f>IF((HX183/KK183)&lt;0.335,"G",IF((HX183/KK183)&gt;0.67,"R","A"))</f>
        <v/>
      </c>
      <c r="KT183" s="1">
        <f>IF((IH183/KK183)&lt;0.335,"G",IF((IH183/KK183)&gt;0.67,"R","A"))</f>
        <v/>
      </c>
      <c r="KU183" s="1">
        <f>IF((II183/KK183)&lt;0.335,"G",IF((II183/KK183)&gt;0.67,"R","A"))</f>
        <v/>
      </c>
      <c r="KV183" s="1">
        <f>IF((HZ183/KK183)&lt;0.335,"G",IF((HZ183/KK183)&gt;0.67,"R","A"))</f>
        <v/>
      </c>
      <c r="KW183" s="1">
        <f>IF((HY183/KK183)&lt;0.335,"G",IF((HY183/KK183)&gt;0.67,"R","A"))</f>
        <v/>
      </c>
      <c r="KX183" s="1">
        <f>IF((IK183/KK183)&lt;0.335,"G",IF((IK183/KK183)&gt;0.67,"R","A"))</f>
        <v/>
      </c>
      <c r="KY183" s="1">
        <f>IF((IJ183/KK183)&lt;0.335,"G",IF((IJ183/KK183)&gt;0.67,"R","A"))</f>
        <v/>
      </c>
      <c r="KZ183" s="1">
        <f>IF((HQ183/KK183)&lt;0.335,"G",IF((HQ183/KK183)&gt;0.67,"R","A"))</f>
        <v/>
      </c>
      <c r="LA183" s="1">
        <f>IF((IB183/KK183)&lt;0.335,"G",IF((IB183/KK183)&gt;0.67,"R","A"))</f>
        <v/>
      </c>
      <c r="LB183">
        <f>IF(LQ183="0-1",INDEX(Scrape!#REF!,MATCH('HT 0-1'!KP183,Scrape!$B:$B,0)),"")</f>
        <v/>
      </c>
      <c r="LC183">
        <f>IF(LQ183="0-1",INDEX(Scrape!$A:$A,MATCH('HT 0-1'!KP183,Scrape!$B:$B,0)),"")</f>
        <v/>
      </c>
      <c r="LD183">
        <f>IF(LQ183="0-1",INDEX(Scrape!$B:$B,MATCH('HT 0-1'!KP183,Scrape!$B:$B,0)),"")</f>
        <v/>
      </c>
      <c r="LE183">
        <f>IF(LQ183="0-1",INDEX(Scrape!$C:$C,MATCH('HT 0-1'!KP183,Scrape!$B:$B,0)),"")</f>
        <v/>
      </c>
      <c r="LF183">
        <f>IF(LQ183="0-1",INDEX(Scrape!$D:$D,MATCH('HT 0-1'!KP183,Scrape!$B:$B,0)),"")</f>
        <v/>
      </c>
      <c r="LG183">
        <f>IF(LQ183="0-1",INDEX(Scrape!$E:$E,MATCH('HT 0-1'!KP183,Scrape!$B:$B,0)),"")</f>
        <v/>
      </c>
      <c r="LH183">
        <f>IF(LQ183="0-1",INDEX(Scrape!$F:$F,MATCH('HT 0-1'!KP183,Scrape!$B:$B,0)),"")</f>
        <v/>
      </c>
      <c r="LI183">
        <f>IF(LQ183="0-1",INDEX(Scrape!$G:$G,MATCH('HT 0-1'!KP183,Scrape!$B:$B,0)),"")</f>
        <v/>
      </c>
      <c r="LJ183">
        <f>IF(LQ183="0-1",INDEX(Scrape!$H:$H,MATCH('HT 0-1'!KP183,Scrape!$B:$B,0)),"")</f>
        <v/>
      </c>
      <c r="LK183">
        <f>IF(LQ183="0-1",INDEX(Scrape!$I:$I,MATCH('HT 0-1'!KP183,Scrape!$B:$B,0)),"")</f>
        <v/>
      </c>
      <c r="LL183">
        <f>IF(LQ183="0-1",INDEX(Scrape!$J:$J,MATCH('HT 0-1'!KP183,Scrape!$B:$B,0)),"")</f>
        <v/>
      </c>
      <c r="LM183">
        <f>IF(LQ183="0-1",INDEX(Scrape!$K:$K,MATCH('HT 0-1'!KP183,Scrape!$B:$B,0)),"")</f>
        <v/>
      </c>
      <c r="LN183">
        <f>IF(LQ183="0-1",INDEX(Scrape!$L:$L,MATCH('HT 0-1'!KP183,Scrape!$B:$B,0)),"")</f>
        <v/>
      </c>
      <c r="LO183">
        <f>IF(LQ183="0-1",INDEX(Scrape!$M:$M,MATCH('HT 0-1'!KP183,Scrape!$B:$B,0)),"")</f>
        <v/>
      </c>
      <c r="LP183">
        <f>IF(LQ183="0-1",INDEX(Scrape!$N:$N,MATCH('HT 0-1'!KP183,Scrape!$B:$B,0)),"")</f>
        <v/>
      </c>
      <c r="LQ183">
        <f>INDEX(Scrape!$O:$O,MATCH('HT 0-1'!KP183,Scrape!$B:$B,0))</f>
        <v/>
      </c>
      <c r="LR183">
        <f>(1/LJ183)+(1/LI183)+(1/LH183)</f>
        <v/>
      </c>
      <c r="LS183">
        <f>(1/LG183)+(1/LF183)+(1/LE183)</f>
        <v/>
      </c>
      <c r="LT183" s="8">
        <f>IF(INDEX(#REF!,MATCH(KQ183,#REF!,0))=INDEX(#REF!,MATCH(KQ183,#REF!,0)),INDEX(#REF!,MATCH(KQ183,#REF!,0)),"ERROR")</f>
        <v/>
      </c>
      <c r="LU183" s="4">
        <f>IF(KR183="G",2,IF(KR183="R",0.5,IF(KR183="A",1)))</f>
        <v/>
      </c>
      <c r="LV183" s="4">
        <f>IF(KS183="G",0.5,IF(KS183="R",2,IF(KS183="A",1)))</f>
        <v/>
      </c>
      <c r="LW183" s="4">
        <f>IF(KT183="G",2,IF(KT183="R",0.5,IF(KT183="A",1)))</f>
        <v/>
      </c>
      <c r="LX183" s="4">
        <f>IF(KU183="G",0.5,IF(KU183="R",2,IF(KU183="A",1)))</f>
        <v/>
      </c>
      <c r="LY183" s="7">
        <f>(LK183*(LU183+LX183)+(LL183*(LU183+LX183)))</f>
        <v/>
      </c>
      <c r="LZ183" s="7">
        <f>(LN183*(LV183+LW183)+(LO183*(LV183+LW183)))</f>
        <v/>
      </c>
      <c r="MA183" s="11">
        <f>LY183-LZ183</f>
        <v/>
      </c>
      <c r="MB183" s="5">
        <f>MA183+2</f>
        <v/>
      </c>
      <c r="MC183" s="6">
        <f>MA183-2</f>
        <v/>
      </c>
      <c r="MD183" s="4">
        <f>LE183</f>
        <v/>
      </c>
      <c r="ME183" s="9">
        <f>IF(MD183=0,1000,MD183+0.75)</f>
        <v/>
      </c>
      <c r="MF183" s="10">
        <f>IF(MD183=0,0,MD183-0.75)</f>
        <v/>
      </c>
      <c r="MG183" s="4">
        <f>((LM183*(LU183+LX183))-((LP183*(LV183+LW183))))</f>
        <v/>
      </c>
      <c r="MH183" s="9">
        <f>MG183*1.2</f>
        <v/>
      </c>
      <c r="MI183" s="10">
        <f>MG183*0.8</f>
        <v/>
      </c>
      <c r="MJ183">
        <f>IFERROR(NX183,"")</f>
        <v/>
      </c>
      <c r="MK183">
        <f>IFERROR(NY183,"")</f>
        <v/>
      </c>
      <c r="ML183">
        <f>IFERROR(NZ183,"")</f>
        <v/>
      </c>
      <c r="MM183">
        <f>IFERROR(OA183,"")</f>
        <v/>
      </c>
      <c r="MN183">
        <f>IFERROR(OB183,"")</f>
        <v/>
      </c>
      <c r="MO183">
        <f>IFERROR(OC183,"")</f>
        <v/>
      </c>
      <c r="MP183" s="1">
        <f>COUNTIFS(#REF!,LT183,#REF!,1,#REF!,"&gt;="&amp;MC183,#REF!,"&lt;="&amp;MB183,#REF!,"&lt;="&amp;ME183,#REF!,"&gt;="&amp;MF183,#REF!,"="&amp;KV183,#REF!,"="&amp;KX183)</f>
        <v/>
      </c>
      <c r="MQ183" s="1">
        <f>COUNTIFS(#REF!,LT183,#REF!,0,#REF!,"&gt;="&amp;MC183,#REF!,"&lt;="&amp;MB183,#REF!,"&lt;="&amp;ME183,#REF!,"&gt;="&amp;MF183,#REF!,"="&amp;KV183,#REF!,"="&amp;KX183)</f>
        <v/>
      </c>
      <c r="MR183" s="1">
        <f>COUNTIFS(#REF!,LT183,#REF!,1,#REF!,"&gt;="&amp;MC183,#REF!,"&lt;="&amp;MB183,#REF!,"&lt;="&amp;ME183,#REF!,"&gt;="&amp;MF183,#REF!,"="&amp;KW183,#REF!,"="&amp;KY183)</f>
        <v/>
      </c>
      <c r="MS183" s="1">
        <f>COUNTIFS(#REF!,LT183,#REF!,0,#REF!,"&gt;="&amp;MC183,#REF!,"&lt;="&amp;MB183,#REF!,"&lt;="&amp;ME183,#REF!,"&gt;="&amp;MF183,#REF!,"="&amp;KW183,#REF!,"="&amp;KY183)</f>
        <v/>
      </c>
      <c r="MT183" s="1">
        <f>COUNTIFS(#REF!,LT183,#REF!,1,#REF!,"&gt;="&amp;MI183,#REF!,"&lt;="&amp;MH183,#REF!,"&lt;="&amp;ME183,#REF!,"&gt;="&amp;MF183)</f>
        <v/>
      </c>
      <c r="MU183" s="1">
        <f>COUNTIFS(#REF!,LT183,#REF!,0,#REF!,"&gt;="&amp;MI183,#REF!,"&lt;="&amp;MH183,#REF!,"&lt;="&amp;ME183,#REF!,"&gt;="&amp;MF183)</f>
        <v/>
      </c>
      <c r="MV183" s="1">
        <f>COUNTIFS(#REF!,LT183,#REF!,1,#REF!,"&gt;="&amp;MI183,#REF!,"&lt;="&amp;MH183,#REF!,"="&amp;KZ183,#REF!,"="&amp;LA183,#REF!,"&lt;="&amp;ME183,#REF!,"&gt;="&amp;MF183)</f>
        <v/>
      </c>
      <c r="MW183" s="1">
        <f>COUNTIFS(#REF!,LT183,#REF!,0,#REF!,"&gt;="&amp;MI183,#REF!,"&lt;="&amp;MH183,#REF!,"="&amp;KZ183,#REF!,"="&amp;LA183,#REF!,"&lt;="&amp;ME183,#REF!,"&gt;="&amp;MF183)</f>
        <v/>
      </c>
      <c r="MX183" s="1">
        <f>COUNTIFS(#REF!,LT183,#REF!,1,#REF!,"&gt;="&amp;MC183,#REF!,"&lt;="&amp;MB183,#REF!,"&lt;="&amp;ME183,#REF!,"&gt;="&amp;MF183)</f>
        <v/>
      </c>
      <c r="MY183" s="1">
        <f>COUNTIFS(#REF!,LT183,#REF!,0,#REF!,"&gt;="&amp;MC183,#REF!,"&lt;="&amp;MB183,#REF!,"&lt;="&amp;ME183,#REF!,"&gt;="&amp;MF183)</f>
        <v/>
      </c>
      <c r="MZ183" s="1">
        <f>COUNTIFS(#REF!,LT183,#REF!,1,#REF!,"&lt;="&amp;ME183,#REF!,"&gt;="&amp;MF183,#REF!,"="&amp;KV183,#REF!,"="&amp;KX183)</f>
        <v/>
      </c>
      <c r="NA183" s="1">
        <f>COUNTIFS(#REF!,LT183,#REF!,0,#REF!,"&lt;="&amp;ME183,#REF!,"&gt;="&amp;MF183,#REF!,"="&amp;KV183,#REF!,"="&amp;KX183)</f>
        <v/>
      </c>
      <c r="NB183" s="1">
        <f>COUNTIFS(#REF!,LT183,#REF!,1,#REF!,"&lt;="&amp;ME183,#REF!,"&gt;="&amp;MF183,#REF!,"="&amp;KW183,#REF!,"="&amp;KY183)</f>
        <v/>
      </c>
      <c r="NC183" s="1">
        <f>COUNTIFS(#REF!,LT183,#REF!,0,#REF!,"&lt;="&amp;ME183,#REF!,"&gt;="&amp;MF183,#REF!,"="&amp;KW183,#REF!,"="&amp;KY183)</f>
        <v/>
      </c>
      <c r="ND183" s="1">
        <f>MP183+MR183+MT183+MV183+MX183+MZ183+NB183</f>
        <v/>
      </c>
      <c r="NE183" s="1">
        <f>MQ183+MS183+MU183+MW183+MY183+NA183+NC183</f>
        <v/>
      </c>
      <c r="NF183" s="1">
        <f>ND183+NE183</f>
        <v/>
      </c>
      <c r="NG183" s="33">
        <f>ND183/(ND183+NE183)</f>
        <v/>
      </c>
      <c r="NH183" s="3">
        <f>1/NG183</f>
        <v/>
      </c>
      <c r="NI183" s="1">
        <f>LI183</f>
        <v/>
      </c>
      <c r="NJ183" s="79">
        <f>((1-NG183)*(1/(NI183-1))*0.98-(NG183*1))</f>
        <v/>
      </c>
      <c r="NK183" s="34">
        <f>IF(LR183&lt;0.9,0,IF(AND(LR183&gt;1.1),0,1))</f>
        <v/>
      </c>
      <c r="NL183" s="34">
        <f>IF(LS183&lt;0.9,0,IF(AND(LS183&gt;1.1),0,1))</f>
        <v/>
      </c>
      <c r="NM183" s="32">
        <f>IF(NF183&gt;99,1,0)</f>
        <v/>
      </c>
      <c r="NN183" s="32">
        <f>IF(NJ183&gt;0.0799,1,0)</f>
        <v/>
      </c>
      <c r="NO183" s="32">
        <f>IF(NJ183&gt;NQ183,1,0)</f>
        <v/>
      </c>
      <c r="NP183" s="32">
        <f>NM183+NN183+NO183+NK183+NL183</f>
        <v/>
      </c>
      <c r="NQ183" s="79">
        <f>(((100*NG183)*(NI183-1)*0.98)-((1-NG183)*100))/100</f>
        <v/>
      </c>
      <c r="NR183" s="34">
        <f>IF(LR183&lt;0.9,0,IF(AND(LR183&gt;1.1),0,1))</f>
        <v/>
      </c>
      <c r="NS183" s="34">
        <f>IF(LS183&lt;0.9,0,IF(AND(LS183&gt;1.1),0,1))</f>
        <v/>
      </c>
      <c r="NT183" s="32">
        <f>IF(NF183&gt;99,1,0)</f>
        <v/>
      </c>
      <c r="NU183" s="32">
        <f>IF(NQ183&gt;0.0799,1,0)</f>
        <v/>
      </c>
      <c r="NV183" s="32">
        <f>IF(NQ183&gt;NJ183,1,0)</f>
        <v/>
      </c>
      <c r="NW183" s="32">
        <f>NT183+NU183+NV183+NR183+NS183</f>
        <v/>
      </c>
      <c r="NX183">
        <f>IF(NP183=5,"LayAway0-1",IF(AND(NW183=5),"BackAway0-1",""))</f>
        <v/>
      </c>
      <c r="NY183">
        <f>IF(NP183=5,KO183,IF(AND(NW183=5),KO183,""))</f>
        <v/>
      </c>
      <c r="NZ183">
        <f>IF(NP183=5,"Match Odds",IF(AND(NW183=5),"Match Odds",""))</f>
        <v/>
      </c>
      <c r="OA183">
        <f>IF(NP183=5,KP183,IF(AND(NW183=5),KP183,""))</f>
        <v/>
      </c>
      <c r="OB183">
        <f>IF(NP183=5,"MATCH_ODDS",IF(AND(NW183=5),"MATCH_ODDS",""))</f>
        <v/>
      </c>
      <c r="OC183">
        <f>IF(NP183=5,"LAY",IF(AND(NW183=5),"BACK",""))</f>
        <v/>
      </c>
    </row>
    <row r="184" ht="16.5" customHeight="1" thickBot="1" thickTop="1">
      <c r="A184" s="2" t="n"/>
      <c r="KN184" s="1">
        <f>IF(INDEX(#REF!,MATCH('HT 0-1'!D184,#REF!,0))=INDEX(#REF!,MATCH('HT 0-1'!D184,#REF!,0)),INDEX(#REF!,MATCH('HT 0-1'!D184,#REF!,0)),"ERROR")</f>
        <v/>
      </c>
      <c r="KO184" s="1">
        <f>IF(INDEX(#REF!,MATCH('HT 0-1'!E184,#REF!,0))=INDEX(#REF!,MATCH('HT 0-1'!E184,#REF!,0)),INDEX(#REF!,MATCH('HT 0-1'!E184,#REF!,0)),"ERROR")</f>
        <v/>
      </c>
      <c r="KP184" s="1">
        <f>KN184&amp;" v "&amp;KO184</f>
        <v/>
      </c>
      <c r="KQ184">
        <f>B184&amp;"_"&amp;C184</f>
        <v/>
      </c>
      <c r="KR184" s="1">
        <f>IF((HW184/KK184)&lt;0.335,"G",IF((HW184/KK184)&gt;0.67,"R","A"))</f>
        <v/>
      </c>
      <c r="KS184" s="1">
        <f>IF((HX184/KK184)&lt;0.335,"G",IF((HX184/KK184)&gt;0.67,"R","A"))</f>
        <v/>
      </c>
      <c r="KT184" s="1">
        <f>IF((IH184/KK184)&lt;0.335,"G",IF((IH184/KK184)&gt;0.67,"R","A"))</f>
        <v/>
      </c>
      <c r="KU184" s="1">
        <f>IF((II184/KK184)&lt;0.335,"G",IF((II184/KK184)&gt;0.67,"R","A"))</f>
        <v/>
      </c>
      <c r="KV184" s="1">
        <f>IF((HZ184/KK184)&lt;0.335,"G",IF((HZ184/KK184)&gt;0.67,"R","A"))</f>
        <v/>
      </c>
      <c r="KW184" s="1">
        <f>IF((HY184/KK184)&lt;0.335,"G",IF((HY184/KK184)&gt;0.67,"R","A"))</f>
        <v/>
      </c>
      <c r="KX184" s="1">
        <f>IF((IK184/KK184)&lt;0.335,"G",IF((IK184/KK184)&gt;0.67,"R","A"))</f>
        <v/>
      </c>
      <c r="KY184" s="1">
        <f>IF((IJ184/KK184)&lt;0.335,"G",IF((IJ184/KK184)&gt;0.67,"R","A"))</f>
        <v/>
      </c>
      <c r="KZ184" s="1">
        <f>IF((HQ184/KK184)&lt;0.335,"G",IF((HQ184/KK184)&gt;0.67,"R","A"))</f>
        <v/>
      </c>
      <c r="LA184" s="1">
        <f>IF((IB184/KK184)&lt;0.335,"G",IF((IB184/KK184)&gt;0.67,"R","A"))</f>
        <v/>
      </c>
      <c r="LB184">
        <f>IF(LQ184="0-1",INDEX(Scrape!#REF!,MATCH('HT 0-1'!KP184,Scrape!$B:$B,0)),"")</f>
        <v/>
      </c>
      <c r="LC184">
        <f>IF(LQ184="0-1",INDEX(Scrape!$A:$A,MATCH('HT 0-1'!KP184,Scrape!$B:$B,0)),"")</f>
        <v/>
      </c>
      <c r="LD184">
        <f>IF(LQ184="0-1",INDEX(Scrape!$B:$B,MATCH('HT 0-1'!KP184,Scrape!$B:$B,0)),"")</f>
        <v/>
      </c>
      <c r="LE184">
        <f>IF(LQ184="0-1",INDEX(Scrape!$C:$C,MATCH('HT 0-1'!KP184,Scrape!$B:$B,0)),"")</f>
        <v/>
      </c>
      <c r="LF184">
        <f>IF(LQ184="0-1",INDEX(Scrape!$D:$D,MATCH('HT 0-1'!KP184,Scrape!$B:$B,0)),"")</f>
        <v/>
      </c>
      <c r="LG184">
        <f>IF(LQ184="0-1",INDEX(Scrape!$E:$E,MATCH('HT 0-1'!KP184,Scrape!$B:$B,0)),"")</f>
        <v/>
      </c>
      <c r="LH184">
        <f>IF(LQ184="0-1",INDEX(Scrape!$F:$F,MATCH('HT 0-1'!KP184,Scrape!$B:$B,0)),"")</f>
        <v/>
      </c>
      <c r="LI184">
        <f>IF(LQ184="0-1",INDEX(Scrape!$G:$G,MATCH('HT 0-1'!KP184,Scrape!$B:$B,0)),"")</f>
        <v/>
      </c>
      <c r="LJ184">
        <f>IF(LQ184="0-1",INDEX(Scrape!$H:$H,MATCH('HT 0-1'!KP184,Scrape!$B:$B,0)),"")</f>
        <v/>
      </c>
      <c r="LK184">
        <f>IF(LQ184="0-1",INDEX(Scrape!$I:$I,MATCH('HT 0-1'!KP184,Scrape!$B:$B,0)),"")</f>
        <v/>
      </c>
      <c r="LL184">
        <f>IF(LQ184="0-1",INDEX(Scrape!$J:$J,MATCH('HT 0-1'!KP184,Scrape!$B:$B,0)),"")</f>
        <v/>
      </c>
      <c r="LM184">
        <f>IF(LQ184="0-1",INDEX(Scrape!$K:$K,MATCH('HT 0-1'!KP184,Scrape!$B:$B,0)),"")</f>
        <v/>
      </c>
      <c r="LN184">
        <f>IF(LQ184="0-1",INDEX(Scrape!$L:$L,MATCH('HT 0-1'!KP184,Scrape!$B:$B,0)),"")</f>
        <v/>
      </c>
      <c r="LO184">
        <f>IF(LQ184="0-1",INDEX(Scrape!$M:$M,MATCH('HT 0-1'!KP184,Scrape!$B:$B,0)),"")</f>
        <v/>
      </c>
      <c r="LP184">
        <f>IF(LQ184="0-1",INDEX(Scrape!$N:$N,MATCH('HT 0-1'!KP184,Scrape!$B:$B,0)),"")</f>
        <v/>
      </c>
      <c r="LQ184">
        <f>INDEX(Scrape!$O:$O,MATCH('HT 0-1'!KP184,Scrape!$B:$B,0))</f>
        <v/>
      </c>
      <c r="LR184">
        <f>(1/LJ184)+(1/LI184)+(1/LH184)</f>
        <v/>
      </c>
      <c r="LS184">
        <f>(1/LG184)+(1/LF184)+(1/LE184)</f>
        <v/>
      </c>
      <c r="LT184" s="8">
        <f>IF(INDEX(#REF!,MATCH(KQ184,#REF!,0))=INDEX(#REF!,MATCH(KQ184,#REF!,0)),INDEX(#REF!,MATCH(KQ184,#REF!,0)),"ERROR")</f>
        <v/>
      </c>
      <c r="LU184" s="4">
        <f>IF(KR184="G",2,IF(KR184="R",0.5,IF(KR184="A",1)))</f>
        <v/>
      </c>
      <c r="LV184" s="4">
        <f>IF(KS184="G",0.5,IF(KS184="R",2,IF(KS184="A",1)))</f>
        <v/>
      </c>
      <c r="LW184" s="4">
        <f>IF(KT184="G",2,IF(KT184="R",0.5,IF(KT184="A",1)))</f>
        <v/>
      </c>
      <c r="LX184" s="4">
        <f>IF(KU184="G",0.5,IF(KU184="R",2,IF(KU184="A",1)))</f>
        <v/>
      </c>
      <c r="LY184" s="7">
        <f>(LK184*(LU184+LX184)+(LL184*(LU184+LX184)))</f>
        <v/>
      </c>
      <c r="LZ184" s="7">
        <f>(LN184*(LV184+LW184)+(LO184*(LV184+LW184)))</f>
        <v/>
      </c>
      <c r="MA184" s="11">
        <f>LY184-LZ184</f>
        <v/>
      </c>
      <c r="MB184" s="5">
        <f>MA184+2</f>
        <v/>
      </c>
      <c r="MC184" s="6">
        <f>MA184-2</f>
        <v/>
      </c>
      <c r="MD184" s="4">
        <f>LE184</f>
        <v/>
      </c>
      <c r="ME184" s="9">
        <f>IF(MD184=0,1000,MD184+0.75)</f>
        <v/>
      </c>
      <c r="MF184" s="10">
        <f>IF(MD184=0,0,MD184-0.75)</f>
        <v/>
      </c>
      <c r="MG184" s="4">
        <f>((LM184*(LU184+LX184))-((LP184*(LV184+LW184))))</f>
        <v/>
      </c>
      <c r="MH184" s="9">
        <f>MG184*1.2</f>
        <v/>
      </c>
      <c r="MI184" s="10">
        <f>MG184*0.8</f>
        <v/>
      </c>
      <c r="MJ184">
        <f>IFERROR(NX184,"")</f>
        <v/>
      </c>
      <c r="MK184">
        <f>IFERROR(NY184,"")</f>
        <v/>
      </c>
      <c r="ML184">
        <f>IFERROR(NZ184,"")</f>
        <v/>
      </c>
      <c r="MM184">
        <f>IFERROR(OA184,"")</f>
        <v/>
      </c>
      <c r="MN184">
        <f>IFERROR(OB184,"")</f>
        <v/>
      </c>
      <c r="MO184">
        <f>IFERROR(OC184,"")</f>
        <v/>
      </c>
      <c r="MP184" s="1">
        <f>COUNTIFS(#REF!,LT184,#REF!,1,#REF!,"&gt;="&amp;MC184,#REF!,"&lt;="&amp;MB184,#REF!,"&lt;="&amp;ME184,#REF!,"&gt;="&amp;MF184,#REF!,"="&amp;KV184,#REF!,"="&amp;KX184)</f>
        <v/>
      </c>
      <c r="MQ184" s="1">
        <f>COUNTIFS(#REF!,LT184,#REF!,0,#REF!,"&gt;="&amp;MC184,#REF!,"&lt;="&amp;MB184,#REF!,"&lt;="&amp;ME184,#REF!,"&gt;="&amp;MF184,#REF!,"="&amp;KV184,#REF!,"="&amp;KX184)</f>
        <v/>
      </c>
      <c r="MR184" s="1">
        <f>COUNTIFS(#REF!,LT184,#REF!,1,#REF!,"&gt;="&amp;MC184,#REF!,"&lt;="&amp;MB184,#REF!,"&lt;="&amp;ME184,#REF!,"&gt;="&amp;MF184,#REF!,"="&amp;KW184,#REF!,"="&amp;KY184)</f>
        <v/>
      </c>
      <c r="MS184" s="1">
        <f>COUNTIFS(#REF!,LT184,#REF!,0,#REF!,"&gt;="&amp;MC184,#REF!,"&lt;="&amp;MB184,#REF!,"&lt;="&amp;ME184,#REF!,"&gt;="&amp;MF184,#REF!,"="&amp;KW184,#REF!,"="&amp;KY184)</f>
        <v/>
      </c>
      <c r="MT184" s="1">
        <f>COUNTIFS(#REF!,LT184,#REF!,1,#REF!,"&gt;="&amp;MI184,#REF!,"&lt;="&amp;MH184,#REF!,"&lt;="&amp;ME184,#REF!,"&gt;="&amp;MF184)</f>
        <v/>
      </c>
      <c r="MU184" s="1">
        <f>COUNTIFS(#REF!,LT184,#REF!,0,#REF!,"&gt;="&amp;MI184,#REF!,"&lt;="&amp;MH184,#REF!,"&lt;="&amp;ME184,#REF!,"&gt;="&amp;MF184)</f>
        <v/>
      </c>
      <c r="MV184" s="1">
        <f>COUNTIFS(#REF!,LT184,#REF!,1,#REF!,"&gt;="&amp;MI184,#REF!,"&lt;="&amp;MH184,#REF!,"="&amp;KZ184,#REF!,"="&amp;LA184,#REF!,"&lt;="&amp;ME184,#REF!,"&gt;="&amp;MF184)</f>
        <v/>
      </c>
      <c r="MW184" s="1">
        <f>COUNTIFS(#REF!,LT184,#REF!,0,#REF!,"&gt;="&amp;MI184,#REF!,"&lt;="&amp;MH184,#REF!,"="&amp;KZ184,#REF!,"="&amp;LA184,#REF!,"&lt;="&amp;ME184,#REF!,"&gt;="&amp;MF184)</f>
        <v/>
      </c>
      <c r="MX184" s="1">
        <f>COUNTIFS(#REF!,LT184,#REF!,1,#REF!,"&gt;="&amp;MC184,#REF!,"&lt;="&amp;MB184,#REF!,"&lt;="&amp;ME184,#REF!,"&gt;="&amp;MF184)</f>
        <v/>
      </c>
      <c r="MY184" s="1">
        <f>COUNTIFS(#REF!,LT184,#REF!,0,#REF!,"&gt;="&amp;MC184,#REF!,"&lt;="&amp;MB184,#REF!,"&lt;="&amp;ME184,#REF!,"&gt;="&amp;MF184)</f>
        <v/>
      </c>
      <c r="MZ184" s="1">
        <f>COUNTIFS(#REF!,LT184,#REF!,1,#REF!,"&lt;="&amp;ME184,#REF!,"&gt;="&amp;MF184,#REF!,"="&amp;KV184,#REF!,"="&amp;KX184)</f>
        <v/>
      </c>
      <c r="NA184" s="1">
        <f>COUNTIFS(#REF!,LT184,#REF!,0,#REF!,"&lt;="&amp;ME184,#REF!,"&gt;="&amp;MF184,#REF!,"="&amp;KV184,#REF!,"="&amp;KX184)</f>
        <v/>
      </c>
      <c r="NB184" s="1">
        <f>COUNTIFS(#REF!,LT184,#REF!,1,#REF!,"&lt;="&amp;ME184,#REF!,"&gt;="&amp;MF184,#REF!,"="&amp;KW184,#REF!,"="&amp;KY184)</f>
        <v/>
      </c>
      <c r="NC184" s="1">
        <f>COUNTIFS(#REF!,LT184,#REF!,0,#REF!,"&lt;="&amp;ME184,#REF!,"&gt;="&amp;MF184,#REF!,"="&amp;KW184,#REF!,"="&amp;KY184)</f>
        <v/>
      </c>
      <c r="ND184" s="1">
        <f>MP184+MR184+MT184+MV184+MX184+MZ184+NB184</f>
        <v/>
      </c>
      <c r="NE184" s="1">
        <f>MQ184+MS184+MU184+MW184+MY184+NA184+NC184</f>
        <v/>
      </c>
      <c r="NF184" s="1">
        <f>ND184+NE184</f>
        <v/>
      </c>
      <c r="NG184" s="33">
        <f>ND184/(ND184+NE184)</f>
        <v/>
      </c>
      <c r="NH184" s="3">
        <f>1/NG184</f>
        <v/>
      </c>
      <c r="NI184" s="1">
        <f>LI184</f>
        <v/>
      </c>
      <c r="NJ184" s="79">
        <f>((1-NG184)*(1/(NI184-1))*0.98-(NG184*1))</f>
        <v/>
      </c>
      <c r="NK184" s="34">
        <f>IF(LR184&lt;0.9,0,IF(AND(LR184&gt;1.1),0,1))</f>
        <v/>
      </c>
      <c r="NL184" s="34">
        <f>IF(LS184&lt;0.9,0,IF(AND(LS184&gt;1.1),0,1))</f>
        <v/>
      </c>
      <c r="NM184" s="32">
        <f>IF(NF184&gt;99,1,0)</f>
        <v/>
      </c>
      <c r="NN184" s="32">
        <f>IF(NJ184&gt;0.0799,1,0)</f>
        <v/>
      </c>
      <c r="NO184" s="32">
        <f>IF(NJ184&gt;NQ184,1,0)</f>
        <v/>
      </c>
      <c r="NP184" s="32">
        <f>NM184+NN184+NO184+NK184+NL184</f>
        <v/>
      </c>
      <c r="NQ184" s="79">
        <f>(((100*NG184)*(NI184-1)*0.98)-((1-NG184)*100))/100</f>
        <v/>
      </c>
      <c r="NR184" s="34">
        <f>IF(LR184&lt;0.9,0,IF(AND(LR184&gt;1.1),0,1))</f>
        <v/>
      </c>
      <c r="NS184" s="34">
        <f>IF(LS184&lt;0.9,0,IF(AND(LS184&gt;1.1),0,1))</f>
        <v/>
      </c>
      <c r="NT184" s="32">
        <f>IF(NF184&gt;99,1,0)</f>
        <v/>
      </c>
      <c r="NU184" s="32">
        <f>IF(NQ184&gt;0.0799,1,0)</f>
        <v/>
      </c>
      <c r="NV184" s="32">
        <f>IF(NQ184&gt;NJ184,1,0)</f>
        <v/>
      </c>
      <c r="NW184" s="32">
        <f>NT184+NU184+NV184+NR184+NS184</f>
        <v/>
      </c>
      <c r="NX184">
        <f>IF(NP184=5,"LayAway0-1",IF(AND(NW184=5),"BackAway0-1",""))</f>
        <v/>
      </c>
      <c r="NY184">
        <f>IF(NP184=5,KO184,IF(AND(NW184=5),KO184,""))</f>
        <v/>
      </c>
      <c r="NZ184">
        <f>IF(NP184=5,"Match Odds",IF(AND(NW184=5),"Match Odds",""))</f>
        <v/>
      </c>
      <c r="OA184">
        <f>IF(NP184=5,KP184,IF(AND(NW184=5),KP184,""))</f>
        <v/>
      </c>
      <c r="OB184">
        <f>IF(NP184=5,"MATCH_ODDS",IF(AND(NW184=5),"MATCH_ODDS",""))</f>
        <v/>
      </c>
      <c r="OC184">
        <f>IF(NP184=5,"LAY",IF(AND(NW184=5),"BACK",""))</f>
        <v/>
      </c>
    </row>
    <row r="185" ht="16.5" customHeight="1" thickBot="1" thickTop="1">
      <c r="A185" s="2" t="n"/>
      <c r="KN185" s="1">
        <f>IF(INDEX(#REF!,MATCH('HT 0-1'!D185,#REF!,0))=INDEX(#REF!,MATCH('HT 0-1'!D185,#REF!,0)),INDEX(#REF!,MATCH('HT 0-1'!D185,#REF!,0)),"ERROR")</f>
        <v/>
      </c>
      <c r="KO185" s="1">
        <f>IF(INDEX(#REF!,MATCH('HT 0-1'!E185,#REF!,0))=INDEX(#REF!,MATCH('HT 0-1'!E185,#REF!,0)),INDEX(#REF!,MATCH('HT 0-1'!E185,#REF!,0)),"ERROR")</f>
        <v/>
      </c>
      <c r="KP185" s="1">
        <f>KN185&amp;" v "&amp;KO185</f>
        <v/>
      </c>
      <c r="KQ185">
        <f>B185&amp;"_"&amp;C185</f>
        <v/>
      </c>
      <c r="KR185" s="1">
        <f>IF((HW185/KK185)&lt;0.335,"G",IF((HW185/KK185)&gt;0.67,"R","A"))</f>
        <v/>
      </c>
      <c r="KS185" s="1">
        <f>IF((HX185/KK185)&lt;0.335,"G",IF((HX185/KK185)&gt;0.67,"R","A"))</f>
        <v/>
      </c>
      <c r="KT185" s="1">
        <f>IF((IH185/KK185)&lt;0.335,"G",IF((IH185/KK185)&gt;0.67,"R","A"))</f>
        <v/>
      </c>
      <c r="KU185" s="1">
        <f>IF((II185/KK185)&lt;0.335,"G",IF((II185/KK185)&gt;0.67,"R","A"))</f>
        <v/>
      </c>
      <c r="KV185" s="1">
        <f>IF((HZ185/KK185)&lt;0.335,"G",IF((HZ185/KK185)&gt;0.67,"R","A"))</f>
        <v/>
      </c>
      <c r="KW185" s="1">
        <f>IF((HY185/KK185)&lt;0.335,"G",IF((HY185/KK185)&gt;0.67,"R","A"))</f>
        <v/>
      </c>
      <c r="KX185" s="1">
        <f>IF((IK185/KK185)&lt;0.335,"G",IF((IK185/KK185)&gt;0.67,"R","A"))</f>
        <v/>
      </c>
      <c r="KY185" s="1">
        <f>IF((IJ185/KK185)&lt;0.335,"G",IF((IJ185/KK185)&gt;0.67,"R","A"))</f>
        <v/>
      </c>
      <c r="KZ185" s="1">
        <f>IF((HQ185/KK185)&lt;0.335,"G",IF((HQ185/KK185)&gt;0.67,"R","A"))</f>
        <v/>
      </c>
      <c r="LA185" s="1">
        <f>IF((IB185/KK185)&lt;0.335,"G",IF((IB185/KK185)&gt;0.67,"R","A"))</f>
        <v/>
      </c>
      <c r="LB185">
        <f>IF(LQ185="0-1",INDEX(Scrape!#REF!,MATCH('HT 0-1'!KP185,Scrape!$B:$B,0)),"")</f>
        <v/>
      </c>
      <c r="LC185">
        <f>IF(LQ185="0-1",INDEX(Scrape!$A:$A,MATCH('HT 0-1'!KP185,Scrape!$B:$B,0)),"")</f>
        <v/>
      </c>
      <c r="LD185">
        <f>IF(LQ185="0-1",INDEX(Scrape!$B:$B,MATCH('HT 0-1'!KP185,Scrape!$B:$B,0)),"")</f>
        <v/>
      </c>
      <c r="LE185">
        <f>IF(LQ185="0-1",INDEX(Scrape!$C:$C,MATCH('HT 0-1'!KP185,Scrape!$B:$B,0)),"")</f>
        <v/>
      </c>
      <c r="LF185">
        <f>IF(LQ185="0-1",INDEX(Scrape!$D:$D,MATCH('HT 0-1'!KP185,Scrape!$B:$B,0)),"")</f>
        <v/>
      </c>
      <c r="LG185">
        <f>IF(LQ185="0-1",INDEX(Scrape!$E:$E,MATCH('HT 0-1'!KP185,Scrape!$B:$B,0)),"")</f>
        <v/>
      </c>
      <c r="LH185">
        <f>IF(LQ185="0-1",INDEX(Scrape!$F:$F,MATCH('HT 0-1'!KP185,Scrape!$B:$B,0)),"")</f>
        <v/>
      </c>
      <c r="LI185">
        <f>IF(LQ185="0-1",INDEX(Scrape!$G:$G,MATCH('HT 0-1'!KP185,Scrape!$B:$B,0)),"")</f>
        <v/>
      </c>
      <c r="LJ185">
        <f>IF(LQ185="0-1",INDEX(Scrape!$H:$H,MATCH('HT 0-1'!KP185,Scrape!$B:$B,0)),"")</f>
        <v/>
      </c>
      <c r="LK185">
        <f>IF(LQ185="0-1",INDEX(Scrape!$I:$I,MATCH('HT 0-1'!KP185,Scrape!$B:$B,0)),"")</f>
        <v/>
      </c>
      <c r="LL185">
        <f>IF(LQ185="0-1",INDEX(Scrape!$J:$J,MATCH('HT 0-1'!KP185,Scrape!$B:$B,0)),"")</f>
        <v/>
      </c>
      <c r="LM185">
        <f>IF(LQ185="0-1",INDEX(Scrape!$K:$K,MATCH('HT 0-1'!KP185,Scrape!$B:$B,0)),"")</f>
        <v/>
      </c>
      <c r="LN185">
        <f>IF(LQ185="0-1",INDEX(Scrape!$L:$L,MATCH('HT 0-1'!KP185,Scrape!$B:$B,0)),"")</f>
        <v/>
      </c>
      <c r="LO185">
        <f>IF(LQ185="0-1",INDEX(Scrape!$M:$M,MATCH('HT 0-1'!KP185,Scrape!$B:$B,0)),"")</f>
        <v/>
      </c>
      <c r="LP185">
        <f>IF(LQ185="0-1",INDEX(Scrape!$N:$N,MATCH('HT 0-1'!KP185,Scrape!$B:$B,0)),"")</f>
        <v/>
      </c>
      <c r="LQ185">
        <f>INDEX(Scrape!$O:$O,MATCH('HT 0-1'!KP185,Scrape!$B:$B,0))</f>
        <v/>
      </c>
      <c r="LR185">
        <f>(1/LJ185)+(1/LI185)+(1/LH185)</f>
        <v/>
      </c>
      <c r="LS185">
        <f>(1/LG185)+(1/LF185)+(1/LE185)</f>
        <v/>
      </c>
      <c r="LT185" s="8">
        <f>IF(INDEX(#REF!,MATCH(KQ185,#REF!,0))=INDEX(#REF!,MATCH(KQ185,#REF!,0)),INDEX(#REF!,MATCH(KQ185,#REF!,0)),"ERROR")</f>
        <v/>
      </c>
      <c r="LU185" s="4">
        <f>IF(KR185="G",2,IF(KR185="R",0.5,IF(KR185="A",1)))</f>
        <v/>
      </c>
      <c r="LV185" s="4">
        <f>IF(KS185="G",0.5,IF(KS185="R",2,IF(KS185="A",1)))</f>
        <v/>
      </c>
      <c r="LW185" s="4">
        <f>IF(KT185="G",2,IF(KT185="R",0.5,IF(KT185="A",1)))</f>
        <v/>
      </c>
      <c r="LX185" s="4">
        <f>IF(KU185="G",0.5,IF(KU185="R",2,IF(KU185="A",1)))</f>
        <v/>
      </c>
      <c r="LY185" s="7">
        <f>(LK185*(LU185+LX185)+(LL185*(LU185+LX185)))</f>
        <v/>
      </c>
      <c r="LZ185" s="7">
        <f>(LN185*(LV185+LW185)+(LO185*(LV185+LW185)))</f>
        <v/>
      </c>
      <c r="MA185" s="11">
        <f>LY185-LZ185</f>
        <v/>
      </c>
      <c r="MB185" s="5">
        <f>MA185+2</f>
        <v/>
      </c>
      <c r="MC185" s="6">
        <f>MA185-2</f>
        <v/>
      </c>
      <c r="MD185" s="4">
        <f>LE185</f>
        <v/>
      </c>
      <c r="ME185" s="9">
        <f>IF(MD185=0,1000,MD185+0.75)</f>
        <v/>
      </c>
      <c r="MF185" s="10">
        <f>IF(MD185=0,0,MD185-0.75)</f>
        <v/>
      </c>
      <c r="MG185" s="4">
        <f>((LM185*(LU185+LX185))-((LP185*(LV185+LW185))))</f>
        <v/>
      </c>
      <c r="MH185" s="9">
        <f>MG185*1.2</f>
        <v/>
      </c>
      <c r="MI185" s="10">
        <f>MG185*0.8</f>
        <v/>
      </c>
      <c r="MJ185">
        <f>IFERROR(NX185,"")</f>
        <v/>
      </c>
      <c r="MK185">
        <f>IFERROR(NY185,"")</f>
        <v/>
      </c>
      <c r="ML185">
        <f>IFERROR(NZ185,"")</f>
        <v/>
      </c>
      <c r="MM185">
        <f>IFERROR(OA185,"")</f>
        <v/>
      </c>
      <c r="MN185">
        <f>IFERROR(OB185,"")</f>
        <v/>
      </c>
      <c r="MO185">
        <f>IFERROR(OC185,"")</f>
        <v/>
      </c>
      <c r="MP185" s="1">
        <f>COUNTIFS(#REF!,LT185,#REF!,1,#REF!,"&gt;="&amp;MC185,#REF!,"&lt;="&amp;MB185,#REF!,"&lt;="&amp;ME185,#REF!,"&gt;="&amp;MF185,#REF!,"="&amp;KV185,#REF!,"="&amp;KX185)</f>
        <v/>
      </c>
      <c r="MQ185" s="1">
        <f>COUNTIFS(#REF!,LT185,#REF!,0,#REF!,"&gt;="&amp;MC185,#REF!,"&lt;="&amp;MB185,#REF!,"&lt;="&amp;ME185,#REF!,"&gt;="&amp;MF185,#REF!,"="&amp;KV185,#REF!,"="&amp;KX185)</f>
        <v/>
      </c>
      <c r="MR185" s="1">
        <f>COUNTIFS(#REF!,LT185,#REF!,1,#REF!,"&gt;="&amp;MC185,#REF!,"&lt;="&amp;MB185,#REF!,"&lt;="&amp;ME185,#REF!,"&gt;="&amp;MF185,#REF!,"="&amp;KW185,#REF!,"="&amp;KY185)</f>
        <v/>
      </c>
      <c r="MS185" s="1">
        <f>COUNTIFS(#REF!,LT185,#REF!,0,#REF!,"&gt;="&amp;MC185,#REF!,"&lt;="&amp;MB185,#REF!,"&lt;="&amp;ME185,#REF!,"&gt;="&amp;MF185,#REF!,"="&amp;KW185,#REF!,"="&amp;KY185)</f>
        <v/>
      </c>
      <c r="MT185" s="1">
        <f>COUNTIFS(#REF!,LT185,#REF!,1,#REF!,"&gt;="&amp;MI185,#REF!,"&lt;="&amp;MH185,#REF!,"&lt;="&amp;ME185,#REF!,"&gt;="&amp;MF185)</f>
        <v/>
      </c>
      <c r="MU185" s="1">
        <f>COUNTIFS(#REF!,LT185,#REF!,0,#REF!,"&gt;="&amp;MI185,#REF!,"&lt;="&amp;MH185,#REF!,"&lt;="&amp;ME185,#REF!,"&gt;="&amp;MF185)</f>
        <v/>
      </c>
      <c r="MV185" s="1">
        <f>COUNTIFS(#REF!,LT185,#REF!,1,#REF!,"&gt;="&amp;MI185,#REF!,"&lt;="&amp;MH185,#REF!,"="&amp;KZ185,#REF!,"="&amp;LA185,#REF!,"&lt;="&amp;ME185,#REF!,"&gt;="&amp;MF185)</f>
        <v/>
      </c>
      <c r="MW185" s="1">
        <f>COUNTIFS(#REF!,LT185,#REF!,0,#REF!,"&gt;="&amp;MI185,#REF!,"&lt;="&amp;MH185,#REF!,"="&amp;KZ185,#REF!,"="&amp;LA185,#REF!,"&lt;="&amp;ME185,#REF!,"&gt;="&amp;MF185)</f>
        <v/>
      </c>
      <c r="MX185" s="1">
        <f>COUNTIFS(#REF!,LT185,#REF!,1,#REF!,"&gt;="&amp;MC185,#REF!,"&lt;="&amp;MB185,#REF!,"&lt;="&amp;ME185,#REF!,"&gt;="&amp;MF185)</f>
        <v/>
      </c>
      <c r="MY185" s="1">
        <f>COUNTIFS(#REF!,LT185,#REF!,0,#REF!,"&gt;="&amp;MC185,#REF!,"&lt;="&amp;MB185,#REF!,"&lt;="&amp;ME185,#REF!,"&gt;="&amp;MF185)</f>
        <v/>
      </c>
      <c r="MZ185" s="1">
        <f>COUNTIFS(#REF!,LT185,#REF!,1,#REF!,"&lt;="&amp;ME185,#REF!,"&gt;="&amp;MF185,#REF!,"="&amp;KV185,#REF!,"="&amp;KX185)</f>
        <v/>
      </c>
      <c r="NA185" s="1">
        <f>COUNTIFS(#REF!,LT185,#REF!,0,#REF!,"&lt;="&amp;ME185,#REF!,"&gt;="&amp;MF185,#REF!,"="&amp;KV185,#REF!,"="&amp;KX185)</f>
        <v/>
      </c>
      <c r="NB185" s="1">
        <f>COUNTIFS(#REF!,LT185,#REF!,1,#REF!,"&lt;="&amp;ME185,#REF!,"&gt;="&amp;MF185,#REF!,"="&amp;KW185,#REF!,"="&amp;KY185)</f>
        <v/>
      </c>
      <c r="NC185" s="1">
        <f>COUNTIFS(#REF!,LT185,#REF!,0,#REF!,"&lt;="&amp;ME185,#REF!,"&gt;="&amp;MF185,#REF!,"="&amp;KW185,#REF!,"="&amp;KY185)</f>
        <v/>
      </c>
      <c r="ND185" s="1">
        <f>MP185+MR185+MT185+MV185+MX185+MZ185+NB185</f>
        <v/>
      </c>
      <c r="NE185" s="1">
        <f>MQ185+MS185+MU185+MW185+MY185+NA185+NC185</f>
        <v/>
      </c>
      <c r="NF185" s="1">
        <f>ND185+NE185</f>
        <v/>
      </c>
      <c r="NG185" s="33">
        <f>ND185/(ND185+NE185)</f>
        <v/>
      </c>
      <c r="NH185" s="3">
        <f>1/NG185</f>
        <v/>
      </c>
      <c r="NI185" s="1">
        <f>LI185</f>
        <v/>
      </c>
      <c r="NJ185" s="79">
        <f>((1-NG185)*(1/(NI185-1))*0.98-(NG185*1))</f>
        <v/>
      </c>
      <c r="NK185" s="34">
        <f>IF(LR185&lt;0.9,0,IF(AND(LR185&gt;1.1),0,1))</f>
        <v/>
      </c>
      <c r="NL185" s="34">
        <f>IF(LS185&lt;0.9,0,IF(AND(LS185&gt;1.1),0,1))</f>
        <v/>
      </c>
      <c r="NM185" s="32">
        <f>IF(NF185&gt;99,1,0)</f>
        <v/>
      </c>
      <c r="NN185" s="32">
        <f>IF(NJ185&gt;0.0799,1,0)</f>
        <v/>
      </c>
      <c r="NO185" s="32">
        <f>IF(NJ185&gt;NQ185,1,0)</f>
        <v/>
      </c>
      <c r="NP185" s="32">
        <f>NM185+NN185+NO185+NK185+NL185</f>
        <v/>
      </c>
      <c r="NQ185" s="79">
        <f>(((100*NG185)*(NI185-1)*0.98)-((1-NG185)*100))/100</f>
        <v/>
      </c>
      <c r="NR185" s="34">
        <f>IF(LR185&lt;0.9,0,IF(AND(LR185&gt;1.1),0,1))</f>
        <v/>
      </c>
      <c r="NS185" s="34">
        <f>IF(LS185&lt;0.9,0,IF(AND(LS185&gt;1.1),0,1))</f>
        <v/>
      </c>
      <c r="NT185" s="32">
        <f>IF(NF185&gt;99,1,0)</f>
        <v/>
      </c>
      <c r="NU185" s="32">
        <f>IF(NQ185&gt;0.0799,1,0)</f>
        <v/>
      </c>
      <c r="NV185" s="32">
        <f>IF(NQ185&gt;NJ185,1,0)</f>
        <v/>
      </c>
      <c r="NW185" s="32">
        <f>NT185+NU185+NV185+NR185+NS185</f>
        <v/>
      </c>
      <c r="NX185">
        <f>IF(NP185=5,"LayAway0-1",IF(AND(NW185=5),"BackAway0-1",""))</f>
        <v/>
      </c>
      <c r="NY185">
        <f>IF(NP185=5,KO185,IF(AND(NW185=5),KO185,""))</f>
        <v/>
      </c>
      <c r="NZ185">
        <f>IF(NP185=5,"Match Odds",IF(AND(NW185=5),"Match Odds",""))</f>
        <v/>
      </c>
      <c r="OA185">
        <f>IF(NP185=5,KP185,IF(AND(NW185=5),KP185,""))</f>
        <v/>
      </c>
      <c r="OB185">
        <f>IF(NP185=5,"MATCH_ODDS",IF(AND(NW185=5),"MATCH_ODDS",""))</f>
        <v/>
      </c>
      <c r="OC185">
        <f>IF(NP185=5,"LAY",IF(AND(NW185=5),"BACK",""))</f>
        <v/>
      </c>
    </row>
    <row r="186" ht="16.5" customHeight="1" thickBot="1" thickTop="1">
      <c r="A186" s="2" t="n"/>
      <c r="KN186" s="1">
        <f>IF(INDEX(#REF!,MATCH('HT 0-1'!D186,#REF!,0))=INDEX(#REF!,MATCH('HT 0-1'!D186,#REF!,0)),INDEX(#REF!,MATCH('HT 0-1'!D186,#REF!,0)),"ERROR")</f>
        <v/>
      </c>
      <c r="KO186" s="1">
        <f>IF(INDEX(#REF!,MATCH('HT 0-1'!E186,#REF!,0))=INDEX(#REF!,MATCH('HT 0-1'!E186,#REF!,0)),INDEX(#REF!,MATCH('HT 0-1'!E186,#REF!,0)),"ERROR")</f>
        <v/>
      </c>
      <c r="KP186" s="1">
        <f>KN186&amp;" v "&amp;KO186</f>
        <v/>
      </c>
      <c r="KQ186">
        <f>B186&amp;"_"&amp;C186</f>
        <v/>
      </c>
      <c r="KR186" s="1">
        <f>IF((HW186/KK186)&lt;0.335,"G",IF((HW186/KK186)&gt;0.67,"R","A"))</f>
        <v/>
      </c>
      <c r="KS186" s="1">
        <f>IF((HX186/KK186)&lt;0.335,"G",IF((HX186/KK186)&gt;0.67,"R","A"))</f>
        <v/>
      </c>
      <c r="KT186" s="1">
        <f>IF((IH186/KK186)&lt;0.335,"G",IF((IH186/KK186)&gt;0.67,"R","A"))</f>
        <v/>
      </c>
      <c r="KU186" s="1">
        <f>IF((II186/KK186)&lt;0.335,"G",IF((II186/KK186)&gt;0.67,"R","A"))</f>
        <v/>
      </c>
      <c r="KV186" s="1">
        <f>IF((HZ186/KK186)&lt;0.335,"G",IF((HZ186/KK186)&gt;0.67,"R","A"))</f>
        <v/>
      </c>
      <c r="KW186" s="1">
        <f>IF((HY186/KK186)&lt;0.335,"G",IF((HY186/KK186)&gt;0.67,"R","A"))</f>
        <v/>
      </c>
      <c r="KX186" s="1">
        <f>IF((IK186/KK186)&lt;0.335,"G",IF((IK186/KK186)&gt;0.67,"R","A"))</f>
        <v/>
      </c>
      <c r="KY186" s="1">
        <f>IF((IJ186/KK186)&lt;0.335,"G",IF((IJ186/KK186)&gt;0.67,"R","A"))</f>
        <v/>
      </c>
      <c r="KZ186" s="1">
        <f>IF((HQ186/KK186)&lt;0.335,"G",IF((HQ186/KK186)&gt;0.67,"R","A"))</f>
        <v/>
      </c>
      <c r="LA186" s="1">
        <f>IF((IB186/KK186)&lt;0.335,"G",IF((IB186/KK186)&gt;0.67,"R","A"))</f>
        <v/>
      </c>
      <c r="LB186">
        <f>IF(LQ186="0-1",INDEX(Scrape!#REF!,MATCH('HT 0-1'!KP186,Scrape!$B:$B,0)),"")</f>
        <v/>
      </c>
      <c r="LC186">
        <f>IF(LQ186="0-1",INDEX(Scrape!$A:$A,MATCH('HT 0-1'!KP186,Scrape!$B:$B,0)),"")</f>
        <v/>
      </c>
      <c r="LD186">
        <f>IF(LQ186="0-1",INDEX(Scrape!$B:$B,MATCH('HT 0-1'!KP186,Scrape!$B:$B,0)),"")</f>
        <v/>
      </c>
      <c r="LE186">
        <f>IF(LQ186="0-1",INDEX(Scrape!$C:$C,MATCH('HT 0-1'!KP186,Scrape!$B:$B,0)),"")</f>
        <v/>
      </c>
      <c r="LF186">
        <f>IF(LQ186="0-1",INDEX(Scrape!$D:$D,MATCH('HT 0-1'!KP186,Scrape!$B:$B,0)),"")</f>
        <v/>
      </c>
      <c r="LG186">
        <f>IF(LQ186="0-1",INDEX(Scrape!$E:$E,MATCH('HT 0-1'!KP186,Scrape!$B:$B,0)),"")</f>
        <v/>
      </c>
      <c r="LH186">
        <f>IF(LQ186="0-1",INDEX(Scrape!$F:$F,MATCH('HT 0-1'!KP186,Scrape!$B:$B,0)),"")</f>
        <v/>
      </c>
      <c r="LI186">
        <f>IF(LQ186="0-1",INDEX(Scrape!$G:$G,MATCH('HT 0-1'!KP186,Scrape!$B:$B,0)),"")</f>
        <v/>
      </c>
      <c r="LJ186">
        <f>IF(LQ186="0-1",INDEX(Scrape!$H:$H,MATCH('HT 0-1'!KP186,Scrape!$B:$B,0)),"")</f>
        <v/>
      </c>
      <c r="LK186">
        <f>IF(LQ186="0-1",INDEX(Scrape!$I:$I,MATCH('HT 0-1'!KP186,Scrape!$B:$B,0)),"")</f>
        <v/>
      </c>
      <c r="LL186">
        <f>IF(LQ186="0-1",INDEX(Scrape!$J:$J,MATCH('HT 0-1'!KP186,Scrape!$B:$B,0)),"")</f>
        <v/>
      </c>
      <c r="LM186">
        <f>IF(LQ186="0-1",INDEX(Scrape!$K:$K,MATCH('HT 0-1'!KP186,Scrape!$B:$B,0)),"")</f>
        <v/>
      </c>
      <c r="LN186">
        <f>IF(LQ186="0-1",INDEX(Scrape!$L:$L,MATCH('HT 0-1'!KP186,Scrape!$B:$B,0)),"")</f>
        <v/>
      </c>
      <c r="LO186">
        <f>IF(LQ186="0-1",INDEX(Scrape!$M:$M,MATCH('HT 0-1'!KP186,Scrape!$B:$B,0)),"")</f>
        <v/>
      </c>
      <c r="LP186">
        <f>IF(LQ186="0-1",INDEX(Scrape!$N:$N,MATCH('HT 0-1'!KP186,Scrape!$B:$B,0)),"")</f>
        <v/>
      </c>
      <c r="LQ186">
        <f>INDEX(Scrape!$O:$O,MATCH('HT 0-1'!KP186,Scrape!$B:$B,0))</f>
        <v/>
      </c>
      <c r="LR186">
        <f>(1/LJ186)+(1/LI186)+(1/LH186)</f>
        <v/>
      </c>
      <c r="LS186">
        <f>(1/LG186)+(1/LF186)+(1/LE186)</f>
        <v/>
      </c>
      <c r="LT186" s="8">
        <f>IF(INDEX(#REF!,MATCH(KQ186,#REF!,0))=INDEX(#REF!,MATCH(KQ186,#REF!,0)),INDEX(#REF!,MATCH(KQ186,#REF!,0)),"ERROR")</f>
        <v/>
      </c>
      <c r="LU186" s="4">
        <f>IF(KR186="G",2,IF(KR186="R",0.5,IF(KR186="A",1)))</f>
        <v/>
      </c>
      <c r="LV186" s="4">
        <f>IF(KS186="G",0.5,IF(KS186="R",2,IF(KS186="A",1)))</f>
        <v/>
      </c>
      <c r="LW186" s="4">
        <f>IF(KT186="G",2,IF(KT186="R",0.5,IF(KT186="A",1)))</f>
        <v/>
      </c>
      <c r="LX186" s="4">
        <f>IF(KU186="G",0.5,IF(KU186="R",2,IF(KU186="A",1)))</f>
        <v/>
      </c>
      <c r="LY186" s="7">
        <f>(LK186*(LU186+LX186)+(LL186*(LU186+LX186)))</f>
        <v/>
      </c>
      <c r="LZ186" s="7">
        <f>(LN186*(LV186+LW186)+(LO186*(LV186+LW186)))</f>
        <v/>
      </c>
      <c r="MA186" s="11">
        <f>LY186-LZ186</f>
        <v/>
      </c>
      <c r="MB186" s="5">
        <f>MA186+2</f>
        <v/>
      </c>
      <c r="MC186" s="6">
        <f>MA186-2</f>
        <v/>
      </c>
      <c r="MD186" s="4">
        <f>LE186</f>
        <v/>
      </c>
      <c r="ME186" s="9">
        <f>IF(MD186=0,1000,MD186+0.75)</f>
        <v/>
      </c>
      <c r="MF186" s="10">
        <f>IF(MD186=0,0,MD186-0.75)</f>
        <v/>
      </c>
      <c r="MG186" s="4">
        <f>((LM186*(LU186+LX186))-((LP186*(LV186+LW186))))</f>
        <v/>
      </c>
      <c r="MH186" s="9">
        <f>MG186*1.2</f>
        <v/>
      </c>
      <c r="MI186" s="10">
        <f>MG186*0.8</f>
        <v/>
      </c>
      <c r="MJ186">
        <f>IFERROR(NX186,"")</f>
        <v/>
      </c>
      <c r="MK186">
        <f>IFERROR(NY186,"")</f>
        <v/>
      </c>
      <c r="ML186">
        <f>IFERROR(NZ186,"")</f>
        <v/>
      </c>
      <c r="MM186">
        <f>IFERROR(OA186,"")</f>
        <v/>
      </c>
      <c r="MN186">
        <f>IFERROR(OB186,"")</f>
        <v/>
      </c>
      <c r="MO186">
        <f>IFERROR(OC186,"")</f>
        <v/>
      </c>
      <c r="MP186" s="1">
        <f>COUNTIFS(#REF!,LT186,#REF!,1,#REF!,"&gt;="&amp;MC186,#REF!,"&lt;="&amp;MB186,#REF!,"&lt;="&amp;ME186,#REF!,"&gt;="&amp;MF186,#REF!,"="&amp;KV186,#REF!,"="&amp;KX186)</f>
        <v/>
      </c>
      <c r="MQ186" s="1">
        <f>COUNTIFS(#REF!,LT186,#REF!,0,#REF!,"&gt;="&amp;MC186,#REF!,"&lt;="&amp;MB186,#REF!,"&lt;="&amp;ME186,#REF!,"&gt;="&amp;MF186,#REF!,"="&amp;KV186,#REF!,"="&amp;KX186)</f>
        <v/>
      </c>
      <c r="MR186" s="1">
        <f>COUNTIFS(#REF!,LT186,#REF!,1,#REF!,"&gt;="&amp;MC186,#REF!,"&lt;="&amp;MB186,#REF!,"&lt;="&amp;ME186,#REF!,"&gt;="&amp;MF186,#REF!,"="&amp;KW186,#REF!,"="&amp;KY186)</f>
        <v/>
      </c>
      <c r="MS186" s="1">
        <f>COUNTIFS(#REF!,LT186,#REF!,0,#REF!,"&gt;="&amp;MC186,#REF!,"&lt;="&amp;MB186,#REF!,"&lt;="&amp;ME186,#REF!,"&gt;="&amp;MF186,#REF!,"="&amp;KW186,#REF!,"="&amp;KY186)</f>
        <v/>
      </c>
      <c r="MT186" s="1">
        <f>COUNTIFS(#REF!,LT186,#REF!,1,#REF!,"&gt;="&amp;MI186,#REF!,"&lt;="&amp;MH186,#REF!,"&lt;="&amp;ME186,#REF!,"&gt;="&amp;MF186)</f>
        <v/>
      </c>
      <c r="MU186" s="1">
        <f>COUNTIFS(#REF!,LT186,#REF!,0,#REF!,"&gt;="&amp;MI186,#REF!,"&lt;="&amp;MH186,#REF!,"&lt;="&amp;ME186,#REF!,"&gt;="&amp;MF186)</f>
        <v/>
      </c>
      <c r="MV186" s="1">
        <f>COUNTIFS(#REF!,LT186,#REF!,1,#REF!,"&gt;="&amp;MI186,#REF!,"&lt;="&amp;MH186,#REF!,"="&amp;KZ186,#REF!,"="&amp;LA186,#REF!,"&lt;="&amp;ME186,#REF!,"&gt;="&amp;MF186)</f>
        <v/>
      </c>
      <c r="MW186" s="1">
        <f>COUNTIFS(#REF!,LT186,#REF!,0,#REF!,"&gt;="&amp;MI186,#REF!,"&lt;="&amp;MH186,#REF!,"="&amp;KZ186,#REF!,"="&amp;LA186,#REF!,"&lt;="&amp;ME186,#REF!,"&gt;="&amp;MF186)</f>
        <v/>
      </c>
      <c r="MX186" s="1">
        <f>COUNTIFS(#REF!,LT186,#REF!,1,#REF!,"&gt;="&amp;MC186,#REF!,"&lt;="&amp;MB186,#REF!,"&lt;="&amp;ME186,#REF!,"&gt;="&amp;MF186)</f>
        <v/>
      </c>
      <c r="MY186" s="1">
        <f>COUNTIFS(#REF!,LT186,#REF!,0,#REF!,"&gt;="&amp;MC186,#REF!,"&lt;="&amp;MB186,#REF!,"&lt;="&amp;ME186,#REF!,"&gt;="&amp;MF186)</f>
        <v/>
      </c>
      <c r="MZ186" s="1">
        <f>COUNTIFS(#REF!,LT186,#REF!,1,#REF!,"&lt;="&amp;ME186,#REF!,"&gt;="&amp;MF186,#REF!,"="&amp;KV186,#REF!,"="&amp;KX186)</f>
        <v/>
      </c>
      <c r="NA186" s="1">
        <f>COUNTIFS(#REF!,LT186,#REF!,0,#REF!,"&lt;="&amp;ME186,#REF!,"&gt;="&amp;MF186,#REF!,"="&amp;KV186,#REF!,"="&amp;KX186)</f>
        <v/>
      </c>
      <c r="NB186" s="1">
        <f>COUNTIFS(#REF!,LT186,#REF!,1,#REF!,"&lt;="&amp;ME186,#REF!,"&gt;="&amp;MF186,#REF!,"="&amp;KW186,#REF!,"="&amp;KY186)</f>
        <v/>
      </c>
      <c r="NC186" s="1">
        <f>COUNTIFS(#REF!,LT186,#REF!,0,#REF!,"&lt;="&amp;ME186,#REF!,"&gt;="&amp;MF186,#REF!,"="&amp;KW186,#REF!,"="&amp;KY186)</f>
        <v/>
      </c>
      <c r="ND186" s="1">
        <f>MP186+MR186+MT186+MV186+MX186+MZ186+NB186</f>
        <v/>
      </c>
      <c r="NE186" s="1">
        <f>MQ186+MS186+MU186+MW186+MY186+NA186+NC186</f>
        <v/>
      </c>
      <c r="NF186" s="1">
        <f>ND186+NE186</f>
        <v/>
      </c>
      <c r="NG186" s="33">
        <f>ND186/(ND186+NE186)</f>
        <v/>
      </c>
      <c r="NH186" s="3">
        <f>1/NG186</f>
        <v/>
      </c>
      <c r="NI186" s="1">
        <f>LI186</f>
        <v/>
      </c>
      <c r="NJ186" s="79">
        <f>((1-NG186)*(1/(NI186-1))*0.98-(NG186*1))</f>
        <v/>
      </c>
      <c r="NK186" s="34">
        <f>IF(LR186&lt;0.9,0,IF(AND(LR186&gt;1.1),0,1))</f>
        <v/>
      </c>
      <c r="NL186" s="34">
        <f>IF(LS186&lt;0.9,0,IF(AND(LS186&gt;1.1),0,1))</f>
        <v/>
      </c>
      <c r="NM186" s="32">
        <f>IF(NF186&gt;99,1,0)</f>
        <v/>
      </c>
      <c r="NN186" s="32">
        <f>IF(NJ186&gt;0.0799,1,0)</f>
        <v/>
      </c>
      <c r="NO186" s="32">
        <f>IF(NJ186&gt;NQ186,1,0)</f>
        <v/>
      </c>
      <c r="NP186" s="32">
        <f>NM186+NN186+NO186+NK186+NL186</f>
        <v/>
      </c>
      <c r="NQ186" s="79">
        <f>(((100*NG186)*(NI186-1)*0.98)-((1-NG186)*100))/100</f>
        <v/>
      </c>
      <c r="NR186" s="34">
        <f>IF(LR186&lt;0.9,0,IF(AND(LR186&gt;1.1),0,1))</f>
        <v/>
      </c>
      <c r="NS186" s="34">
        <f>IF(LS186&lt;0.9,0,IF(AND(LS186&gt;1.1),0,1))</f>
        <v/>
      </c>
      <c r="NT186" s="32">
        <f>IF(NF186&gt;99,1,0)</f>
        <v/>
      </c>
      <c r="NU186" s="32">
        <f>IF(NQ186&gt;0.0799,1,0)</f>
        <v/>
      </c>
      <c r="NV186" s="32">
        <f>IF(NQ186&gt;NJ186,1,0)</f>
        <v/>
      </c>
      <c r="NW186" s="32">
        <f>NT186+NU186+NV186+NR186+NS186</f>
        <v/>
      </c>
      <c r="NX186">
        <f>IF(NP186=5,"LayAway0-1",IF(AND(NW186=5),"BackAway0-1",""))</f>
        <v/>
      </c>
      <c r="NY186">
        <f>IF(NP186=5,KO186,IF(AND(NW186=5),KO186,""))</f>
        <v/>
      </c>
      <c r="NZ186">
        <f>IF(NP186=5,"Match Odds",IF(AND(NW186=5),"Match Odds",""))</f>
        <v/>
      </c>
      <c r="OA186">
        <f>IF(NP186=5,KP186,IF(AND(NW186=5),KP186,""))</f>
        <v/>
      </c>
      <c r="OB186">
        <f>IF(NP186=5,"MATCH_ODDS",IF(AND(NW186=5),"MATCH_ODDS",""))</f>
        <v/>
      </c>
      <c r="OC186">
        <f>IF(NP186=5,"LAY",IF(AND(NW186=5),"BACK",""))</f>
        <v/>
      </c>
    </row>
    <row r="187" ht="16.5" customHeight="1" thickBot="1" thickTop="1">
      <c r="A187" s="2" t="n"/>
      <c r="KN187" s="1">
        <f>IF(INDEX(#REF!,MATCH('HT 0-1'!D187,#REF!,0))=INDEX(#REF!,MATCH('HT 0-1'!D187,#REF!,0)),INDEX(#REF!,MATCH('HT 0-1'!D187,#REF!,0)),"ERROR")</f>
        <v/>
      </c>
      <c r="KO187" s="1">
        <f>IF(INDEX(#REF!,MATCH('HT 0-1'!E187,#REF!,0))=INDEX(#REF!,MATCH('HT 0-1'!E187,#REF!,0)),INDEX(#REF!,MATCH('HT 0-1'!E187,#REF!,0)),"ERROR")</f>
        <v/>
      </c>
      <c r="KP187" s="1">
        <f>KN187&amp;" v "&amp;KO187</f>
        <v/>
      </c>
      <c r="KQ187">
        <f>B187&amp;"_"&amp;C187</f>
        <v/>
      </c>
      <c r="KR187" s="1">
        <f>IF((HW187/KK187)&lt;0.335,"G",IF((HW187/KK187)&gt;0.67,"R","A"))</f>
        <v/>
      </c>
      <c r="KS187" s="1">
        <f>IF((HX187/KK187)&lt;0.335,"G",IF((HX187/KK187)&gt;0.67,"R","A"))</f>
        <v/>
      </c>
      <c r="KT187" s="1">
        <f>IF((IH187/KK187)&lt;0.335,"G",IF((IH187/KK187)&gt;0.67,"R","A"))</f>
        <v/>
      </c>
      <c r="KU187" s="1">
        <f>IF((II187/KK187)&lt;0.335,"G",IF((II187/KK187)&gt;0.67,"R","A"))</f>
        <v/>
      </c>
      <c r="KV187" s="1">
        <f>IF((HZ187/KK187)&lt;0.335,"G",IF((HZ187/KK187)&gt;0.67,"R","A"))</f>
        <v/>
      </c>
      <c r="KW187" s="1">
        <f>IF((HY187/KK187)&lt;0.335,"G",IF((HY187/KK187)&gt;0.67,"R","A"))</f>
        <v/>
      </c>
      <c r="KX187" s="1">
        <f>IF((IK187/KK187)&lt;0.335,"G",IF((IK187/KK187)&gt;0.67,"R","A"))</f>
        <v/>
      </c>
      <c r="KY187" s="1">
        <f>IF((IJ187/KK187)&lt;0.335,"G",IF((IJ187/KK187)&gt;0.67,"R","A"))</f>
        <v/>
      </c>
      <c r="KZ187" s="1">
        <f>IF((HQ187/KK187)&lt;0.335,"G",IF((HQ187/KK187)&gt;0.67,"R","A"))</f>
        <v/>
      </c>
      <c r="LA187" s="1">
        <f>IF((IB187/KK187)&lt;0.335,"G",IF((IB187/KK187)&gt;0.67,"R","A"))</f>
        <v/>
      </c>
      <c r="LB187">
        <f>IF(LQ187="0-1",INDEX(Scrape!#REF!,MATCH('HT 0-1'!KP187,Scrape!$B:$B,0)),"")</f>
        <v/>
      </c>
      <c r="LC187">
        <f>IF(LQ187="0-1",INDEX(Scrape!$A:$A,MATCH('HT 0-1'!KP187,Scrape!$B:$B,0)),"")</f>
        <v/>
      </c>
      <c r="LD187">
        <f>IF(LQ187="0-1",INDEX(Scrape!$B:$B,MATCH('HT 0-1'!KP187,Scrape!$B:$B,0)),"")</f>
        <v/>
      </c>
      <c r="LE187">
        <f>IF(LQ187="0-1",INDEX(Scrape!$C:$C,MATCH('HT 0-1'!KP187,Scrape!$B:$B,0)),"")</f>
        <v/>
      </c>
      <c r="LF187">
        <f>IF(LQ187="0-1",INDEX(Scrape!$D:$D,MATCH('HT 0-1'!KP187,Scrape!$B:$B,0)),"")</f>
        <v/>
      </c>
      <c r="LG187">
        <f>IF(LQ187="0-1",INDEX(Scrape!$E:$E,MATCH('HT 0-1'!KP187,Scrape!$B:$B,0)),"")</f>
        <v/>
      </c>
      <c r="LH187">
        <f>IF(LQ187="0-1",INDEX(Scrape!$F:$F,MATCH('HT 0-1'!KP187,Scrape!$B:$B,0)),"")</f>
        <v/>
      </c>
      <c r="LI187">
        <f>IF(LQ187="0-1",INDEX(Scrape!$G:$G,MATCH('HT 0-1'!KP187,Scrape!$B:$B,0)),"")</f>
        <v/>
      </c>
      <c r="LJ187">
        <f>IF(LQ187="0-1",INDEX(Scrape!$H:$H,MATCH('HT 0-1'!KP187,Scrape!$B:$B,0)),"")</f>
        <v/>
      </c>
      <c r="LK187">
        <f>IF(LQ187="0-1",INDEX(Scrape!$I:$I,MATCH('HT 0-1'!KP187,Scrape!$B:$B,0)),"")</f>
        <v/>
      </c>
      <c r="LL187">
        <f>IF(LQ187="0-1",INDEX(Scrape!$J:$J,MATCH('HT 0-1'!KP187,Scrape!$B:$B,0)),"")</f>
        <v/>
      </c>
      <c r="LM187">
        <f>IF(LQ187="0-1",INDEX(Scrape!$K:$K,MATCH('HT 0-1'!KP187,Scrape!$B:$B,0)),"")</f>
        <v/>
      </c>
      <c r="LN187">
        <f>IF(LQ187="0-1",INDEX(Scrape!$L:$L,MATCH('HT 0-1'!KP187,Scrape!$B:$B,0)),"")</f>
        <v/>
      </c>
      <c r="LO187">
        <f>IF(LQ187="0-1",INDEX(Scrape!$M:$M,MATCH('HT 0-1'!KP187,Scrape!$B:$B,0)),"")</f>
        <v/>
      </c>
      <c r="LP187">
        <f>IF(LQ187="0-1",INDEX(Scrape!$N:$N,MATCH('HT 0-1'!KP187,Scrape!$B:$B,0)),"")</f>
        <v/>
      </c>
      <c r="LQ187">
        <f>INDEX(Scrape!$O:$O,MATCH('HT 0-1'!KP187,Scrape!$B:$B,0))</f>
        <v/>
      </c>
      <c r="LR187">
        <f>(1/LJ187)+(1/LI187)+(1/LH187)</f>
        <v/>
      </c>
      <c r="LS187">
        <f>(1/LG187)+(1/LF187)+(1/LE187)</f>
        <v/>
      </c>
      <c r="LT187" s="8">
        <f>IF(INDEX(#REF!,MATCH(KQ187,#REF!,0))=INDEX(#REF!,MATCH(KQ187,#REF!,0)),INDEX(#REF!,MATCH(KQ187,#REF!,0)),"ERROR")</f>
        <v/>
      </c>
      <c r="LU187" s="4">
        <f>IF(KR187="G",2,IF(KR187="R",0.5,IF(KR187="A",1)))</f>
        <v/>
      </c>
      <c r="LV187" s="4">
        <f>IF(KS187="G",0.5,IF(KS187="R",2,IF(KS187="A",1)))</f>
        <v/>
      </c>
      <c r="LW187" s="4">
        <f>IF(KT187="G",2,IF(KT187="R",0.5,IF(KT187="A",1)))</f>
        <v/>
      </c>
      <c r="LX187" s="4">
        <f>IF(KU187="G",0.5,IF(KU187="R",2,IF(KU187="A",1)))</f>
        <v/>
      </c>
      <c r="LY187" s="7">
        <f>(LK187*(LU187+LX187)+(LL187*(LU187+LX187)))</f>
        <v/>
      </c>
      <c r="LZ187" s="7">
        <f>(LN187*(LV187+LW187)+(LO187*(LV187+LW187)))</f>
        <v/>
      </c>
      <c r="MA187" s="11">
        <f>LY187-LZ187</f>
        <v/>
      </c>
      <c r="MB187" s="5">
        <f>MA187+2</f>
        <v/>
      </c>
      <c r="MC187" s="6">
        <f>MA187-2</f>
        <v/>
      </c>
      <c r="MD187" s="4">
        <f>LE187</f>
        <v/>
      </c>
      <c r="ME187" s="9">
        <f>IF(MD187=0,1000,MD187+0.75)</f>
        <v/>
      </c>
      <c r="MF187" s="10">
        <f>IF(MD187=0,0,MD187-0.75)</f>
        <v/>
      </c>
      <c r="MG187" s="4">
        <f>((LM187*(LU187+LX187))-((LP187*(LV187+LW187))))</f>
        <v/>
      </c>
      <c r="MH187" s="9">
        <f>MG187*1.2</f>
        <v/>
      </c>
      <c r="MI187" s="10">
        <f>MG187*0.8</f>
        <v/>
      </c>
      <c r="MJ187">
        <f>IFERROR(NX187,"")</f>
        <v/>
      </c>
      <c r="MK187">
        <f>IFERROR(NY187,"")</f>
        <v/>
      </c>
      <c r="ML187">
        <f>IFERROR(NZ187,"")</f>
        <v/>
      </c>
      <c r="MM187">
        <f>IFERROR(OA187,"")</f>
        <v/>
      </c>
      <c r="MN187">
        <f>IFERROR(OB187,"")</f>
        <v/>
      </c>
      <c r="MO187">
        <f>IFERROR(OC187,"")</f>
        <v/>
      </c>
      <c r="MP187" s="1">
        <f>COUNTIFS(#REF!,LT187,#REF!,1,#REF!,"&gt;="&amp;MC187,#REF!,"&lt;="&amp;MB187,#REF!,"&lt;="&amp;ME187,#REF!,"&gt;="&amp;MF187,#REF!,"="&amp;KV187,#REF!,"="&amp;KX187)</f>
        <v/>
      </c>
      <c r="MQ187" s="1">
        <f>COUNTIFS(#REF!,LT187,#REF!,0,#REF!,"&gt;="&amp;MC187,#REF!,"&lt;="&amp;MB187,#REF!,"&lt;="&amp;ME187,#REF!,"&gt;="&amp;MF187,#REF!,"="&amp;KV187,#REF!,"="&amp;KX187)</f>
        <v/>
      </c>
      <c r="MR187" s="1">
        <f>COUNTIFS(#REF!,LT187,#REF!,1,#REF!,"&gt;="&amp;MC187,#REF!,"&lt;="&amp;MB187,#REF!,"&lt;="&amp;ME187,#REF!,"&gt;="&amp;MF187,#REF!,"="&amp;KW187,#REF!,"="&amp;KY187)</f>
        <v/>
      </c>
      <c r="MS187" s="1">
        <f>COUNTIFS(#REF!,LT187,#REF!,0,#REF!,"&gt;="&amp;MC187,#REF!,"&lt;="&amp;MB187,#REF!,"&lt;="&amp;ME187,#REF!,"&gt;="&amp;MF187,#REF!,"="&amp;KW187,#REF!,"="&amp;KY187)</f>
        <v/>
      </c>
      <c r="MT187" s="1">
        <f>COUNTIFS(#REF!,LT187,#REF!,1,#REF!,"&gt;="&amp;MI187,#REF!,"&lt;="&amp;MH187,#REF!,"&lt;="&amp;ME187,#REF!,"&gt;="&amp;MF187)</f>
        <v/>
      </c>
      <c r="MU187" s="1">
        <f>COUNTIFS(#REF!,LT187,#REF!,0,#REF!,"&gt;="&amp;MI187,#REF!,"&lt;="&amp;MH187,#REF!,"&lt;="&amp;ME187,#REF!,"&gt;="&amp;MF187)</f>
        <v/>
      </c>
      <c r="MV187" s="1">
        <f>COUNTIFS(#REF!,LT187,#REF!,1,#REF!,"&gt;="&amp;MI187,#REF!,"&lt;="&amp;MH187,#REF!,"="&amp;KZ187,#REF!,"="&amp;LA187,#REF!,"&lt;="&amp;ME187,#REF!,"&gt;="&amp;MF187)</f>
        <v/>
      </c>
      <c r="MW187" s="1">
        <f>COUNTIFS(#REF!,LT187,#REF!,0,#REF!,"&gt;="&amp;MI187,#REF!,"&lt;="&amp;MH187,#REF!,"="&amp;KZ187,#REF!,"="&amp;LA187,#REF!,"&lt;="&amp;ME187,#REF!,"&gt;="&amp;MF187)</f>
        <v/>
      </c>
      <c r="MX187" s="1">
        <f>COUNTIFS(#REF!,LT187,#REF!,1,#REF!,"&gt;="&amp;MC187,#REF!,"&lt;="&amp;MB187,#REF!,"&lt;="&amp;ME187,#REF!,"&gt;="&amp;MF187)</f>
        <v/>
      </c>
      <c r="MY187" s="1">
        <f>COUNTIFS(#REF!,LT187,#REF!,0,#REF!,"&gt;="&amp;MC187,#REF!,"&lt;="&amp;MB187,#REF!,"&lt;="&amp;ME187,#REF!,"&gt;="&amp;MF187)</f>
        <v/>
      </c>
      <c r="MZ187" s="1">
        <f>COUNTIFS(#REF!,LT187,#REF!,1,#REF!,"&lt;="&amp;ME187,#REF!,"&gt;="&amp;MF187,#REF!,"="&amp;KV187,#REF!,"="&amp;KX187)</f>
        <v/>
      </c>
      <c r="NA187" s="1">
        <f>COUNTIFS(#REF!,LT187,#REF!,0,#REF!,"&lt;="&amp;ME187,#REF!,"&gt;="&amp;MF187,#REF!,"="&amp;KV187,#REF!,"="&amp;KX187)</f>
        <v/>
      </c>
      <c r="NB187" s="1">
        <f>COUNTIFS(#REF!,LT187,#REF!,1,#REF!,"&lt;="&amp;ME187,#REF!,"&gt;="&amp;MF187,#REF!,"="&amp;KW187,#REF!,"="&amp;KY187)</f>
        <v/>
      </c>
      <c r="NC187" s="1">
        <f>COUNTIFS(#REF!,LT187,#REF!,0,#REF!,"&lt;="&amp;ME187,#REF!,"&gt;="&amp;MF187,#REF!,"="&amp;KW187,#REF!,"="&amp;KY187)</f>
        <v/>
      </c>
      <c r="ND187" s="1">
        <f>MP187+MR187+MT187+MV187+MX187+MZ187+NB187</f>
        <v/>
      </c>
      <c r="NE187" s="1">
        <f>MQ187+MS187+MU187+MW187+MY187+NA187+NC187</f>
        <v/>
      </c>
      <c r="NF187" s="1">
        <f>ND187+NE187</f>
        <v/>
      </c>
      <c r="NG187" s="33">
        <f>ND187/(ND187+NE187)</f>
        <v/>
      </c>
      <c r="NH187" s="3">
        <f>1/NG187</f>
        <v/>
      </c>
      <c r="NI187" s="1">
        <f>LI187</f>
        <v/>
      </c>
      <c r="NJ187" s="79">
        <f>((1-NG187)*(1/(NI187-1))*0.98-(NG187*1))</f>
        <v/>
      </c>
      <c r="NK187" s="34">
        <f>IF(LR187&lt;0.9,0,IF(AND(LR187&gt;1.1),0,1))</f>
        <v/>
      </c>
      <c r="NL187" s="34">
        <f>IF(LS187&lt;0.9,0,IF(AND(LS187&gt;1.1),0,1))</f>
        <v/>
      </c>
      <c r="NM187" s="32">
        <f>IF(NF187&gt;99,1,0)</f>
        <v/>
      </c>
      <c r="NN187" s="32">
        <f>IF(NJ187&gt;0.0799,1,0)</f>
        <v/>
      </c>
      <c r="NO187" s="32">
        <f>IF(NJ187&gt;NQ187,1,0)</f>
        <v/>
      </c>
      <c r="NP187" s="32">
        <f>NM187+NN187+NO187+NK187+NL187</f>
        <v/>
      </c>
      <c r="NQ187" s="79">
        <f>(((100*NG187)*(NI187-1)*0.98)-((1-NG187)*100))/100</f>
        <v/>
      </c>
      <c r="NR187" s="34">
        <f>IF(LR187&lt;0.9,0,IF(AND(LR187&gt;1.1),0,1))</f>
        <v/>
      </c>
      <c r="NS187" s="34">
        <f>IF(LS187&lt;0.9,0,IF(AND(LS187&gt;1.1),0,1))</f>
        <v/>
      </c>
      <c r="NT187" s="32">
        <f>IF(NF187&gt;99,1,0)</f>
        <v/>
      </c>
      <c r="NU187" s="32">
        <f>IF(NQ187&gt;0.0799,1,0)</f>
        <v/>
      </c>
      <c r="NV187" s="32">
        <f>IF(NQ187&gt;NJ187,1,0)</f>
        <v/>
      </c>
      <c r="NW187" s="32">
        <f>NT187+NU187+NV187+NR187+NS187</f>
        <v/>
      </c>
      <c r="NX187">
        <f>IF(NP187=5,"LayAway0-1",IF(AND(NW187=5),"BackAway0-1",""))</f>
        <v/>
      </c>
      <c r="NY187">
        <f>IF(NP187=5,KO187,IF(AND(NW187=5),KO187,""))</f>
        <v/>
      </c>
      <c r="NZ187">
        <f>IF(NP187=5,"Match Odds",IF(AND(NW187=5),"Match Odds",""))</f>
        <v/>
      </c>
      <c r="OA187">
        <f>IF(NP187=5,KP187,IF(AND(NW187=5),KP187,""))</f>
        <v/>
      </c>
      <c r="OB187">
        <f>IF(NP187=5,"MATCH_ODDS",IF(AND(NW187=5),"MATCH_ODDS",""))</f>
        <v/>
      </c>
      <c r="OC187">
        <f>IF(NP187=5,"LAY",IF(AND(NW187=5),"BACK",""))</f>
        <v/>
      </c>
    </row>
    <row r="188" ht="16.5" customHeight="1" thickBot="1" thickTop="1">
      <c r="A188" s="2" t="n"/>
      <c r="KN188" s="1">
        <f>IF(INDEX(#REF!,MATCH('HT 0-1'!D188,#REF!,0))=INDEX(#REF!,MATCH('HT 0-1'!D188,#REF!,0)),INDEX(#REF!,MATCH('HT 0-1'!D188,#REF!,0)),"ERROR")</f>
        <v/>
      </c>
      <c r="KO188" s="1">
        <f>IF(INDEX(#REF!,MATCH('HT 0-1'!E188,#REF!,0))=INDEX(#REF!,MATCH('HT 0-1'!E188,#REF!,0)),INDEX(#REF!,MATCH('HT 0-1'!E188,#REF!,0)),"ERROR")</f>
        <v/>
      </c>
      <c r="KP188" s="1">
        <f>KN188&amp;" v "&amp;KO188</f>
        <v/>
      </c>
      <c r="KQ188">
        <f>B188&amp;"_"&amp;C188</f>
        <v/>
      </c>
      <c r="KR188" s="1">
        <f>IF((HW188/KK188)&lt;0.335,"G",IF((HW188/KK188)&gt;0.67,"R","A"))</f>
        <v/>
      </c>
      <c r="KS188" s="1">
        <f>IF((HX188/KK188)&lt;0.335,"G",IF((HX188/KK188)&gt;0.67,"R","A"))</f>
        <v/>
      </c>
      <c r="KT188" s="1">
        <f>IF((IH188/KK188)&lt;0.335,"G",IF((IH188/KK188)&gt;0.67,"R","A"))</f>
        <v/>
      </c>
      <c r="KU188" s="1">
        <f>IF((II188/KK188)&lt;0.335,"G",IF((II188/KK188)&gt;0.67,"R","A"))</f>
        <v/>
      </c>
      <c r="KV188" s="1">
        <f>IF((HZ188/KK188)&lt;0.335,"G",IF((HZ188/KK188)&gt;0.67,"R","A"))</f>
        <v/>
      </c>
      <c r="KW188" s="1">
        <f>IF((HY188/KK188)&lt;0.335,"G",IF((HY188/KK188)&gt;0.67,"R","A"))</f>
        <v/>
      </c>
      <c r="KX188" s="1">
        <f>IF((IK188/KK188)&lt;0.335,"G",IF((IK188/KK188)&gt;0.67,"R","A"))</f>
        <v/>
      </c>
      <c r="KY188" s="1">
        <f>IF((IJ188/KK188)&lt;0.335,"G",IF((IJ188/KK188)&gt;0.67,"R","A"))</f>
        <v/>
      </c>
      <c r="KZ188" s="1">
        <f>IF((HQ188/KK188)&lt;0.335,"G",IF((HQ188/KK188)&gt;0.67,"R","A"))</f>
        <v/>
      </c>
      <c r="LA188" s="1">
        <f>IF((IB188/KK188)&lt;0.335,"G",IF((IB188/KK188)&gt;0.67,"R","A"))</f>
        <v/>
      </c>
      <c r="LB188">
        <f>IF(LQ188="0-1",INDEX(Scrape!#REF!,MATCH('HT 0-1'!KP188,Scrape!$B:$B,0)),"")</f>
        <v/>
      </c>
      <c r="LC188">
        <f>IF(LQ188="0-1",INDEX(Scrape!$A:$A,MATCH('HT 0-1'!KP188,Scrape!$B:$B,0)),"")</f>
        <v/>
      </c>
      <c r="LD188">
        <f>IF(LQ188="0-1",INDEX(Scrape!$B:$B,MATCH('HT 0-1'!KP188,Scrape!$B:$B,0)),"")</f>
        <v/>
      </c>
      <c r="LE188">
        <f>IF(LQ188="0-1",INDEX(Scrape!$C:$C,MATCH('HT 0-1'!KP188,Scrape!$B:$B,0)),"")</f>
        <v/>
      </c>
      <c r="LF188">
        <f>IF(LQ188="0-1",INDEX(Scrape!$D:$D,MATCH('HT 0-1'!KP188,Scrape!$B:$B,0)),"")</f>
        <v/>
      </c>
      <c r="LG188">
        <f>IF(LQ188="0-1",INDEX(Scrape!$E:$E,MATCH('HT 0-1'!KP188,Scrape!$B:$B,0)),"")</f>
        <v/>
      </c>
      <c r="LH188">
        <f>IF(LQ188="0-1",INDEX(Scrape!$F:$F,MATCH('HT 0-1'!KP188,Scrape!$B:$B,0)),"")</f>
        <v/>
      </c>
      <c r="LI188">
        <f>IF(LQ188="0-1",INDEX(Scrape!$G:$G,MATCH('HT 0-1'!KP188,Scrape!$B:$B,0)),"")</f>
        <v/>
      </c>
      <c r="LJ188">
        <f>IF(LQ188="0-1",INDEX(Scrape!$H:$H,MATCH('HT 0-1'!KP188,Scrape!$B:$B,0)),"")</f>
        <v/>
      </c>
      <c r="LK188">
        <f>IF(LQ188="0-1",INDEX(Scrape!$I:$I,MATCH('HT 0-1'!KP188,Scrape!$B:$B,0)),"")</f>
        <v/>
      </c>
      <c r="LL188">
        <f>IF(LQ188="0-1",INDEX(Scrape!$J:$J,MATCH('HT 0-1'!KP188,Scrape!$B:$B,0)),"")</f>
        <v/>
      </c>
      <c r="LM188">
        <f>IF(LQ188="0-1",INDEX(Scrape!$K:$K,MATCH('HT 0-1'!KP188,Scrape!$B:$B,0)),"")</f>
        <v/>
      </c>
      <c r="LN188">
        <f>IF(LQ188="0-1",INDEX(Scrape!$L:$L,MATCH('HT 0-1'!KP188,Scrape!$B:$B,0)),"")</f>
        <v/>
      </c>
      <c r="LO188">
        <f>IF(LQ188="0-1",INDEX(Scrape!$M:$M,MATCH('HT 0-1'!KP188,Scrape!$B:$B,0)),"")</f>
        <v/>
      </c>
      <c r="LP188">
        <f>IF(LQ188="0-1",INDEX(Scrape!$N:$N,MATCH('HT 0-1'!KP188,Scrape!$B:$B,0)),"")</f>
        <v/>
      </c>
      <c r="LQ188">
        <f>INDEX(Scrape!$O:$O,MATCH('HT 0-1'!KP188,Scrape!$B:$B,0))</f>
        <v/>
      </c>
      <c r="LR188">
        <f>(1/LJ188)+(1/LI188)+(1/LH188)</f>
        <v/>
      </c>
      <c r="LS188">
        <f>(1/LG188)+(1/LF188)+(1/LE188)</f>
        <v/>
      </c>
      <c r="LT188" s="8">
        <f>IF(INDEX(#REF!,MATCH(KQ188,#REF!,0))=INDEX(#REF!,MATCH(KQ188,#REF!,0)),INDEX(#REF!,MATCH(KQ188,#REF!,0)),"ERROR")</f>
        <v/>
      </c>
      <c r="LU188" s="4">
        <f>IF(KR188="G",2,IF(KR188="R",0.5,IF(KR188="A",1)))</f>
        <v/>
      </c>
      <c r="LV188" s="4">
        <f>IF(KS188="G",0.5,IF(KS188="R",2,IF(KS188="A",1)))</f>
        <v/>
      </c>
      <c r="LW188" s="4">
        <f>IF(KT188="G",2,IF(KT188="R",0.5,IF(KT188="A",1)))</f>
        <v/>
      </c>
      <c r="LX188" s="4">
        <f>IF(KU188="G",0.5,IF(KU188="R",2,IF(KU188="A",1)))</f>
        <v/>
      </c>
      <c r="LY188" s="7">
        <f>(LK188*(LU188+LX188)+(LL188*(LU188+LX188)))</f>
        <v/>
      </c>
      <c r="LZ188" s="7">
        <f>(LN188*(LV188+LW188)+(LO188*(LV188+LW188)))</f>
        <v/>
      </c>
      <c r="MA188" s="11">
        <f>LY188-LZ188</f>
        <v/>
      </c>
      <c r="MB188" s="5">
        <f>MA188+2</f>
        <v/>
      </c>
      <c r="MC188" s="6">
        <f>MA188-2</f>
        <v/>
      </c>
      <c r="MD188" s="4">
        <f>LE188</f>
        <v/>
      </c>
      <c r="ME188" s="9">
        <f>IF(MD188=0,1000,MD188+0.75)</f>
        <v/>
      </c>
      <c r="MF188" s="10">
        <f>IF(MD188=0,0,MD188-0.75)</f>
        <v/>
      </c>
      <c r="MG188" s="4">
        <f>((LM188*(LU188+LX188))-((LP188*(LV188+LW188))))</f>
        <v/>
      </c>
      <c r="MH188" s="9">
        <f>MG188*1.2</f>
        <v/>
      </c>
      <c r="MI188" s="10">
        <f>MG188*0.8</f>
        <v/>
      </c>
      <c r="MJ188">
        <f>IFERROR(NX188,"")</f>
        <v/>
      </c>
      <c r="MK188">
        <f>IFERROR(NY188,"")</f>
        <v/>
      </c>
      <c r="ML188">
        <f>IFERROR(NZ188,"")</f>
        <v/>
      </c>
      <c r="MM188">
        <f>IFERROR(OA188,"")</f>
        <v/>
      </c>
      <c r="MN188">
        <f>IFERROR(OB188,"")</f>
        <v/>
      </c>
      <c r="MO188">
        <f>IFERROR(OC188,"")</f>
        <v/>
      </c>
      <c r="MP188" s="1">
        <f>COUNTIFS(#REF!,LT188,#REF!,1,#REF!,"&gt;="&amp;MC188,#REF!,"&lt;="&amp;MB188,#REF!,"&lt;="&amp;ME188,#REF!,"&gt;="&amp;MF188,#REF!,"="&amp;KV188,#REF!,"="&amp;KX188)</f>
        <v/>
      </c>
      <c r="MQ188" s="1">
        <f>COUNTIFS(#REF!,LT188,#REF!,0,#REF!,"&gt;="&amp;MC188,#REF!,"&lt;="&amp;MB188,#REF!,"&lt;="&amp;ME188,#REF!,"&gt;="&amp;MF188,#REF!,"="&amp;KV188,#REF!,"="&amp;KX188)</f>
        <v/>
      </c>
      <c r="MR188" s="1">
        <f>COUNTIFS(#REF!,LT188,#REF!,1,#REF!,"&gt;="&amp;MC188,#REF!,"&lt;="&amp;MB188,#REF!,"&lt;="&amp;ME188,#REF!,"&gt;="&amp;MF188,#REF!,"="&amp;KW188,#REF!,"="&amp;KY188)</f>
        <v/>
      </c>
      <c r="MS188" s="1">
        <f>COUNTIFS(#REF!,LT188,#REF!,0,#REF!,"&gt;="&amp;MC188,#REF!,"&lt;="&amp;MB188,#REF!,"&lt;="&amp;ME188,#REF!,"&gt;="&amp;MF188,#REF!,"="&amp;KW188,#REF!,"="&amp;KY188)</f>
        <v/>
      </c>
      <c r="MT188" s="1">
        <f>COUNTIFS(#REF!,LT188,#REF!,1,#REF!,"&gt;="&amp;MI188,#REF!,"&lt;="&amp;MH188,#REF!,"&lt;="&amp;ME188,#REF!,"&gt;="&amp;MF188)</f>
        <v/>
      </c>
      <c r="MU188" s="1">
        <f>COUNTIFS(#REF!,LT188,#REF!,0,#REF!,"&gt;="&amp;MI188,#REF!,"&lt;="&amp;MH188,#REF!,"&lt;="&amp;ME188,#REF!,"&gt;="&amp;MF188)</f>
        <v/>
      </c>
      <c r="MV188" s="1">
        <f>COUNTIFS(#REF!,LT188,#REF!,1,#REF!,"&gt;="&amp;MI188,#REF!,"&lt;="&amp;MH188,#REF!,"="&amp;KZ188,#REF!,"="&amp;LA188,#REF!,"&lt;="&amp;ME188,#REF!,"&gt;="&amp;MF188)</f>
        <v/>
      </c>
      <c r="MW188" s="1">
        <f>COUNTIFS(#REF!,LT188,#REF!,0,#REF!,"&gt;="&amp;MI188,#REF!,"&lt;="&amp;MH188,#REF!,"="&amp;KZ188,#REF!,"="&amp;LA188,#REF!,"&lt;="&amp;ME188,#REF!,"&gt;="&amp;MF188)</f>
        <v/>
      </c>
      <c r="MX188" s="1">
        <f>COUNTIFS(#REF!,LT188,#REF!,1,#REF!,"&gt;="&amp;MC188,#REF!,"&lt;="&amp;MB188,#REF!,"&lt;="&amp;ME188,#REF!,"&gt;="&amp;MF188)</f>
        <v/>
      </c>
      <c r="MY188" s="1">
        <f>COUNTIFS(#REF!,LT188,#REF!,0,#REF!,"&gt;="&amp;MC188,#REF!,"&lt;="&amp;MB188,#REF!,"&lt;="&amp;ME188,#REF!,"&gt;="&amp;MF188)</f>
        <v/>
      </c>
      <c r="MZ188" s="1">
        <f>COUNTIFS(#REF!,LT188,#REF!,1,#REF!,"&lt;="&amp;ME188,#REF!,"&gt;="&amp;MF188,#REF!,"="&amp;KV188,#REF!,"="&amp;KX188)</f>
        <v/>
      </c>
      <c r="NA188" s="1">
        <f>COUNTIFS(#REF!,LT188,#REF!,0,#REF!,"&lt;="&amp;ME188,#REF!,"&gt;="&amp;MF188,#REF!,"="&amp;KV188,#REF!,"="&amp;KX188)</f>
        <v/>
      </c>
      <c r="NB188" s="1">
        <f>COUNTIFS(#REF!,LT188,#REF!,1,#REF!,"&lt;="&amp;ME188,#REF!,"&gt;="&amp;MF188,#REF!,"="&amp;KW188,#REF!,"="&amp;KY188)</f>
        <v/>
      </c>
      <c r="NC188" s="1">
        <f>COUNTIFS(#REF!,LT188,#REF!,0,#REF!,"&lt;="&amp;ME188,#REF!,"&gt;="&amp;MF188,#REF!,"="&amp;KW188,#REF!,"="&amp;KY188)</f>
        <v/>
      </c>
      <c r="ND188" s="1">
        <f>MP188+MR188+MT188+MV188+MX188+MZ188+NB188</f>
        <v/>
      </c>
      <c r="NE188" s="1">
        <f>MQ188+MS188+MU188+MW188+MY188+NA188+NC188</f>
        <v/>
      </c>
      <c r="NF188" s="1">
        <f>ND188+NE188</f>
        <v/>
      </c>
      <c r="NG188" s="33">
        <f>ND188/(ND188+NE188)</f>
        <v/>
      </c>
      <c r="NH188" s="3">
        <f>1/NG188</f>
        <v/>
      </c>
      <c r="NI188" s="1">
        <f>LI188</f>
        <v/>
      </c>
      <c r="NJ188" s="79">
        <f>((1-NG188)*(1/(NI188-1))*0.98-(NG188*1))</f>
        <v/>
      </c>
      <c r="NK188" s="34">
        <f>IF(LR188&lt;0.9,0,IF(AND(LR188&gt;1.1),0,1))</f>
        <v/>
      </c>
      <c r="NL188" s="34">
        <f>IF(LS188&lt;0.9,0,IF(AND(LS188&gt;1.1),0,1))</f>
        <v/>
      </c>
      <c r="NM188" s="32">
        <f>IF(NF188&gt;99,1,0)</f>
        <v/>
      </c>
      <c r="NN188" s="32">
        <f>IF(NJ188&gt;0.0799,1,0)</f>
        <v/>
      </c>
      <c r="NO188" s="32">
        <f>IF(NJ188&gt;NQ188,1,0)</f>
        <v/>
      </c>
      <c r="NP188" s="32">
        <f>NM188+NN188+NO188+NK188+NL188</f>
        <v/>
      </c>
      <c r="NQ188" s="79">
        <f>(((100*NG188)*(NI188-1)*0.98)-((1-NG188)*100))/100</f>
        <v/>
      </c>
      <c r="NR188" s="34">
        <f>IF(LR188&lt;0.9,0,IF(AND(LR188&gt;1.1),0,1))</f>
        <v/>
      </c>
      <c r="NS188" s="34">
        <f>IF(LS188&lt;0.9,0,IF(AND(LS188&gt;1.1),0,1))</f>
        <v/>
      </c>
      <c r="NT188" s="32">
        <f>IF(NF188&gt;99,1,0)</f>
        <v/>
      </c>
      <c r="NU188" s="32">
        <f>IF(NQ188&gt;0.0799,1,0)</f>
        <v/>
      </c>
      <c r="NV188" s="32">
        <f>IF(NQ188&gt;NJ188,1,0)</f>
        <v/>
      </c>
      <c r="NW188" s="32">
        <f>NT188+NU188+NV188+NR188+NS188</f>
        <v/>
      </c>
      <c r="NX188">
        <f>IF(NP188=5,"LayAway0-1",IF(AND(NW188=5),"BackAway0-1",""))</f>
        <v/>
      </c>
      <c r="NY188">
        <f>IF(NP188=5,KO188,IF(AND(NW188=5),KO188,""))</f>
        <v/>
      </c>
      <c r="NZ188">
        <f>IF(NP188=5,"Match Odds",IF(AND(NW188=5),"Match Odds",""))</f>
        <v/>
      </c>
      <c r="OA188">
        <f>IF(NP188=5,KP188,IF(AND(NW188=5),KP188,""))</f>
        <v/>
      </c>
      <c r="OB188">
        <f>IF(NP188=5,"MATCH_ODDS",IF(AND(NW188=5),"MATCH_ODDS",""))</f>
        <v/>
      </c>
      <c r="OC188">
        <f>IF(NP188=5,"LAY",IF(AND(NW188=5),"BACK",""))</f>
        <v/>
      </c>
    </row>
    <row r="189" ht="16.5" customHeight="1" thickBot="1" thickTop="1">
      <c r="A189" s="2" t="n"/>
      <c r="KN189" s="1">
        <f>IF(INDEX(#REF!,MATCH('HT 0-1'!D189,#REF!,0))=INDEX(#REF!,MATCH('HT 0-1'!D189,#REF!,0)),INDEX(#REF!,MATCH('HT 0-1'!D189,#REF!,0)),"ERROR")</f>
        <v/>
      </c>
      <c r="KO189" s="1">
        <f>IF(INDEX(#REF!,MATCH('HT 0-1'!E189,#REF!,0))=INDEX(#REF!,MATCH('HT 0-1'!E189,#REF!,0)),INDEX(#REF!,MATCH('HT 0-1'!E189,#REF!,0)),"ERROR")</f>
        <v/>
      </c>
      <c r="KP189" s="1">
        <f>KN189&amp;" v "&amp;KO189</f>
        <v/>
      </c>
      <c r="KQ189">
        <f>B189&amp;"_"&amp;C189</f>
        <v/>
      </c>
      <c r="KR189" s="1">
        <f>IF((HW189/KK189)&lt;0.335,"G",IF((HW189/KK189)&gt;0.67,"R","A"))</f>
        <v/>
      </c>
      <c r="KS189" s="1">
        <f>IF((HX189/KK189)&lt;0.335,"G",IF((HX189/KK189)&gt;0.67,"R","A"))</f>
        <v/>
      </c>
      <c r="KT189" s="1">
        <f>IF((IH189/KK189)&lt;0.335,"G",IF((IH189/KK189)&gt;0.67,"R","A"))</f>
        <v/>
      </c>
      <c r="KU189" s="1">
        <f>IF((II189/KK189)&lt;0.335,"G",IF((II189/KK189)&gt;0.67,"R","A"))</f>
        <v/>
      </c>
      <c r="KV189" s="1">
        <f>IF((HZ189/KK189)&lt;0.335,"G",IF((HZ189/KK189)&gt;0.67,"R","A"))</f>
        <v/>
      </c>
      <c r="KW189" s="1">
        <f>IF((HY189/KK189)&lt;0.335,"G",IF((HY189/KK189)&gt;0.67,"R","A"))</f>
        <v/>
      </c>
      <c r="KX189" s="1">
        <f>IF((IK189/KK189)&lt;0.335,"G",IF((IK189/KK189)&gt;0.67,"R","A"))</f>
        <v/>
      </c>
      <c r="KY189" s="1">
        <f>IF((IJ189/KK189)&lt;0.335,"G",IF((IJ189/KK189)&gt;0.67,"R","A"))</f>
        <v/>
      </c>
      <c r="KZ189" s="1">
        <f>IF((HQ189/KK189)&lt;0.335,"G",IF((HQ189/KK189)&gt;0.67,"R","A"))</f>
        <v/>
      </c>
      <c r="LA189" s="1">
        <f>IF((IB189/KK189)&lt;0.335,"G",IF((IB189/KK189)&gt;0.67,"R","A"))</f>
        <v/>
      </c>
      <c r="LB189">
        <f>IF(LQ189="0-1",INDEX(Scrape!#REF!,MATCH('HT 0-1'!KP189,Scrape!$B:$B,0)),"")</f>
        <v/>
      </c>
      <c r="LC189">
        <f>IF(LQ189="0-1",INDEX(Scrape!$A:$A,MATCH('HT 0-1'!KP189,Scrape!$B:$B,0)),"")</f>
        <v/>
      </c>
      <c r="LD189">
        <f>IF(LQ189="0-1",INDEX(Scrape!$B:$B,MATCH('HT 0-1'!KP189,Scrape!$B:$B,0)),"")</f>
        <v/>
      </c>
      <c r="LE189">
        <f>IF(LQ189="0-1",INDEX(Scrape!$C:$C,MATCH('HT 0-1'!KP189,Scrape!$B:$B,0)),"")</f>
        <v/>
      </c>
      <c r="LF189">
        <f>IF(LQ189="0-1",INDEX(Scrape!$D:$D,MATCH('HT 0-1'!KP189,Scrape!$B:$B,0)),"")</f>
        <v/>
      </c>
      <c r="LG189">
        <f>IF(LQ189="0-1",INDEX(Scrape!$E:$E,MATCH('HT 0-1'!KP189,Scrape!$B:$B,0)),"")</f>
        <v/>
      </c>
      <c r="LH189">
        <f>IF(LQ189="0-1",INDEX(Scrape!$F:$F,MATCH('HT 0-1'!KP189,Scrape!$B:$B,0)),"")</f>
        <v/>
      </c>
      <c r="LI189">
        <f>IF(LQ189="0-1",INDEX(Scrape!$G:$G,MATCH('HT 0-1'!KP189,Scrape!$B:$B,0)),"")</f>
        <v/>
      </c>
      <c r="LJ189">
        <f>IF(LQ189="0-1",INDEX(Scrape!$H:$H,MATCH('HT 0-1'!KP189,Scrape!$B:$B,0)),"")</f>
        <v/>
      </c>
      <c r="LK189">
        <f>IF(LQ189="0-1",INDEX(Scrape!$I:$I,MATCH('HT 0-1'!KP189,Scrape!$B:$B,0)),"")</f>
        <v/>
      </c>
      <c r="LL189">
        <f>IF(LQ189="0-1",INDEX(Scrape!$J:$J,MATCH('HT 0-1'!KP189,Scrape!$B:$B,0)),"")</f>
        <v/>
      </c>
      <c r="LM189">
        <f>IF(LQ189="0-1",INDEX(Scrape!$K:$K,MATCH('HT 0-1'!KP189,Scrape!$B:$B,0)),"")</f>
        <v/>
      </c>
      <c r="LN189">
        <f>IF(LQ189="0-1",INDEX(Scrape!$L:$L,MATCH('HT 0-1'!KP189,Scrape!$B:$B,0)),"")</f>
        <v/>
      </c>
      <c r="LO189">
        <f>IF(LQ189="0-1",INDEX(Scrape!$M:$M,MATCH('HT 0-1'!KP189,Scrape!$B:$B,0)),"")</f>
        <v/>
      </c>
      <c r="LP189">
        <f>IF(LQ189="0-1",INDEX(Scrape!$N:$N,MATCH('HT 0-1'!KP189,Scrape!$B:$B,0)),"")</f>
        <v/>
      </c>
      <c r="LQ189">
        <f>INDEX(Scrape!$O:$O,MATCH('HT 0-1'!KP189,Scrape!$B:$B,0))</f>
        <v/>
      </c>
      <c r="LR189">
        <f>(1/LJ189)+(1/LI189)+(1/LH189)</f>
        <v/>
      </c>
      <c r="LS189">
        <f>(1/LG189)+(1/LF189)+(1/LE189)</f>
        <v/>
      </c>
      <c r="LT189" s="8">
        <f>IF(INDEX(#REF!,MATCH(KQ189,#REF!,0))=INDEX(#REF!,MATCH(KQ189,#REF!,0)),INDEX(#REF!,MATCH(KQ189,#REF!,0)),"ERROR")</f>
        <v/>
      </c>
      <c r="LU189" s="4">
        <f>IF(KR189="G",2,IF(KR189="R",0.5,IF(KR189="A",1)))</f>
        <v/>
      </c>
      <c r="LV189" s="4">
        <f>IF(KS189="G",0.5,IF(KS189="R",2,IF(KS189="A",1)))</f>
        <v/>
      </c>
      <c r="LW189" s="4">
        <f>IF(KT189="G",2,IF(KT189="R",0.5,IF(KT189="A",1)))</f>
        <v/>
      </c>
      <c r="LX189" s="4">
        <f>IF(KU189="G",0.5,IF(KU189="R",2,IF(KU189="A",1)))</f>
        <v/>
      </c>
      <c r="LY189" s="7">
        <f>(LK189*(LU189+LX189)+(LL189*(LU189+LX189)))</f>
        <v/>
      </c>
      <c r="LZ189" s="7">
        <f>(LN189*(LV189+LW189)+(LO189*(LV189+LW189)))</f>
        <v/>
      </c>
      <c r="MA189" s="11">
        <f>LY189-LZ189</f>
        <v/>
      </c>
      <c r="MB189" s="5">
        <f>MA189+2</f>
        <v/>
      </c>
      <c r="MC189" s="6">
        <f>MA189-2</f>
        <v/>
      </c>
      <c r="MD189" s="4">
        <f>LE189</f>
        <v/>
      </c>
      <c r="ME189" s="9">
        <f>IF(MD189=0,1000,MD189+0.75)</f>
        <v/>
      </c>
      <c r="MF189" s="10">
        <f>IF(MD189=0,0,MD189-0.75)</f>
        <v/>
      </c>
      <c r="MG189" s="4">
        <f>((LM189*(LU189+LX189))-((LP189*(LV189+LW189))))</f>
        <v/>
      </c>
      <c r="MH189" s="9">
        <f>MG189*1.2</f>
        <v/>
      </c>
      <c r="MI189" s="10">
        <f>MG189*0.8</f>
        <v/>
      </c>
      <c r="MJ189">
        <f>IFERROR(NX189,"")</f>
        <v/>
      </c>
      <c r="MK189">
        <f>IFERROR(NY189,"")</f>
        <v/>
      </c>
      <c r="ML189">
        <f>IFERROR(NZ189,"")</f>
        <v/>
      </c>
      <c r="MM189">
        <f>IFERROR(OA189,"")</f>
        <v/>
      </c>
      <c r="MN189">
        <f>IFERROR(OB189,"")</f>
        <v/>
      </c>
      <c r="MO189">
        <f>IFERROR(OC189,"")</f>
        <v/>
      </c>
      <c r="MP189" s="1">
        <f>COUNTIFS(#REF!,LT189,#REF!,1,#REF!,"&gt;="&amp;MC189,#REF!,"&lt;="&amp;MB189,#REF!,"&lt;="&amp;ME189,#REF!,"&gt;="&amp;MF189,#REF!,"="&amp;KV189,#REF!,"="&amp;KX189)</f>
        <v/>
      </c>
      <c r="MQ189" s="1">
        <f>COUNTIFS(#REF!,LT189,#REF!,0,#REF!,"&gt;="&amp;MC189,#REF!,"&lt;="&amp;MB189,#REF!,"&lt;="&amp;ME189,#REF!,"&gt;="&amp;MF189,#REF!,"="&amp;KV189,#REF!,"="&amp;KX189)</f>
        <v/>
      </c>
      <c r="MR189" s="1">
        <f>COUNTIFS(#REF!,LT189,#REF!,1,#REF!,"&gt;="&amp;MC189,#REF!,"&lt;="&amp;MB189,#REF!,"&lt;="&amp;ME189,#REF!,"&gt;="&amp;MF189,#REF!,"="&amp;KW189,#REF!,"="&amp;KY189)</f>
        <v/>
      </c>
      <c r="MS189" s="1">
        <f>COUNTIFS(#REF!,LT189,#REF!,0,#REF!,"&gt;="&amp;MC189,#REF!,"&lt;="&amp;MB189,#REF!,"&lt;="&amp;ME189,#REF!,"&gt;="&amp;MF189,#REF!,"="&amp;KW189,#REF!,"="&amp;KY189)</f>
        <v/>
      </c>
      <c r="MT189" s="1">
        <f>COUNTIFS(#REF!,LT189,#REF!,1,#REF!,"&gt;="&amp;MI189,#REF!,"&lt;="&amp;MH189,#REF!,"&lt;="&amp;ME189,#REF!,"&gt;="&amp;MF189)</f>
        <v/>
      </c>
      <c r="MU189" s="1">
        <f>COUNTIFS(#REF!,LT189,#REF!,0,#REF!,"&gt;="&amp;MI189,#REF!,"&lt;="&amp;MH189,#REF!,"&lt;="&amp;ME189,#REF!,"&gt;="&amp;MF189)</f>
        <v/>
      </c>
      <c r="MV189" s="1">
        <f>COUNTIFS(#REF!,LT189,#REF!,1,#REF!,"&gt;="&amp;MI189,#REF!,"&lt;="&amp;MH189,#REF!,"="&amp;KZ189,#REF!,"="&amp;LA189,#REF!,"&lt;="&amp;ME189,#REF!,"&gt;="&amp;MF189)</f>
        <v/>
      </c>
      <c r="MW189" s="1">
        <f>COUNTIFS(#REF!,LT189,#REF!,0,#REF!,"&gt;="&amp;MI189,#REF!,"&lt;="&amp;MH189,#REF!,"="&amp;KZ189,#REF!,"="&amp;LA189,#REF!,"&lt;="&amp;ME189,#REF!,"&gt;="&amp;MF189)</f>
        <v/>
      </c>
      <c r="MX189" s="1">
        <f>COUNTIFS(#REF!,LT189,#REF!,1,#REF!,"&gt;="&amp;MC189,#REF!,"&lt;="&amp;MB189,#REF!,"&lt;="&amp;ME189,#REF!,"&gt;="&amp;MF189)</f>
        <v/>
      </c>
      <c r="MY189" s="1">
        <f>COUNTIFS(#REF!,LT189,#REF!,0,#REF!,"&gt;="&amp;MC189,#REF!,"&lt;="&amp;MB189,#REF!,"&lt;="&amp;ME189,#REF!,"&gt;="&amp;MF189)</f>
        <v/>
      </c>
      <c r="MZ189" s="1">
        <f>COUNTIFS(#REF!,LT189,#REF!,1,#REF!,"&lt;="&amp;ME189,#REF!,"&gt;="&amp;MF189,#REF!,"="&amp;KV189,#REF!,"="&amp;KX189)</f>
        <v/>
      </c>
      <c r="NA189" s="1">
        <f>COUNTIFS(#REF!,LT189,#REF!,0,#REF!,"&lt;="&amp;ME189,#REF!,"&gt;="&amp;MF189,#REF!,"="&amp;KV189,#REF!,"="&amp;KX189)</f>
        <v/>
      </c>
      <c r="NB189" s="1">
        <f>COUNTIFS(#REF!,LT189,#REF!,1,#REF!,"&lt;="&amp;ME189,#REF!,"&gt;="&amp;MF189,#REF!,"="&amp;KW189,#REF!,"="&amp;KY189)</f>
        <v/>
      </c>
      <c r="NC189" s="1">
        <f>COUNTIFS(#REF!,LT189,#REF!,0,#REF!,"&lt;="&amp;ME189,#REF!,"&gt;="&amp;MF189,#REF!,"="&amp;KW189,#REF!,"="&amp;KY189)</f>
        <v/>
      </c>
      <c r="ND189" s="1">
        <f>MP189+MR189+MT189+MV189+MX189+MZ189+NB189</f>
        <v/>
      </c>
      <c r="NE189" s="1">
        <f>MQ189+MS189+MU189+MW189+MY189+NA189+NC189</f>
        <v/>
      </c>
      <c r="NF189" s="1">
        <f>ND189+NE189</f>
        <v/>
      </c>
      <c r="NG189" s="33">
        <f>ND189/(ND189+NE189)</f>
        <v/>
      </c>
      <c r="NH189" s="3">
        <f>1/NG189</f>
        <v/>
      </c>
      <c r="NI189" s="1">
        <f>LI189</f>
        <v/>
      </c>
      <c r="NJ189" s="79">
        <f>((1-NG189)*(1/(NI189-1))*0.98-(NG189*1))</f>
        <v/>
      </c>
      <c r="NK189" s="34">
        <f>IF(LR189&lt;0.9,0,IF(AND(LR189&gt;1.1),0,1))</f>
        <v/>
      </c>
      <c r="NL189" s="34">
        <f>IF(LS189&lt;0.9,0,IF(AND(LS189&gt;1.1),0,1))</f>
        <v/>
      </c>
      <c r="NM189" s="32">
        <f>IF(NF189&gt;99,1,0)</f>
        <v/>
      </c>
      <c r="NN189" s="32">
        <f>IF(NJ189&gt;0.0799,1,0)</f>
        <v/>
      </c>
      <c r="NO189" s="32">
        <f>IF(NJ189&gt;NQ189,1,0)</f>
        <v/>
      </c>
      <c r="NP189" s="32">
        <f>NM189+NN189+NO189+NK189+NL189</f>
        <v/>
      </c>
      <c r="NQ189" s="79">
        <f>(((100*NG189)*(NI189-1)*0.98)-((1-NG189)*100))/100</f>
        <v/>
      </c>
      <c r="NR189" s="34">
        <f>IF(LR189&lt;0.9,0,IF(AND(LR189&gt;1.1),0,1))</f>
        <v/>
      </c>
      <c r="NS189" s="34">
        <f>IF(LS189&lt;0.9,0,IF(AND(LS189&gt;1.1),0,1))</f>
        <v/>
      </c>
      <c r="NT189" s="32">
        <f>IF(NF189&gt;99,1,0)</f>
        <v/>
      </c>
      <c r="NU189" s="32">
        <f>IF(NQ189&gt;0.0799,1,0)</f>
        <v/>
      </c>
      <c r="NV189" s="32">
        <f>IF(NQ189&gt;NJ189,1,0)</f>
        <v/>
      </c>
      <c r="NW189" s="32">
        <f>NT189+NU189+NV189+NR189+NS189</f>
        <v/>
      </c>
      <c r="NX189">
        <f>IF(NP189=5,"LayAway0-1",IF(AND(NW189=5),"BackAway0-1",""))</f>
        <v/>
      </c>
      <c r="NY189">
        <f>IF(NP189=5,KO189,IF(AND(NW189=5),KO189,""))</f>
        <v/>
      </c>
      <c r="NZ189">
        <f>IF(NP189=5,"Match Odds",IF(AND(NW189=5),"Match Odds",""))</f>
        <v/>
      </c>
      <c r="OA189">
        <f>IF(NP189=5,KP189,IF(AND(NW189=5),KP189,""))</f>
        <v/>
      </c>
      <c r="OB189">
        <f>IF(NP189=5,"MATCH_ODDS",IF(AND(NW189=5),"MATCH_ODDS",""))</f>
        <v/>
      </c>
      <c r="OC189">
        <f>IF(NP189=5,"LAY",IF(AND(NW189=5),"BACK",""))</f>
        <v/>
      </c>
    </row>
    <row r="190" ht="16.5" customHeight="1" thickBot="1" thickTop="1">
      <c r="A190" s="2" t="n"/>
      <c r="KN190" s="1">
        <f>IF(INDEX(#REF!,MATCH('HT 0-1'!D190,#REF!,0))=INDEX(#REF!,MATCH('HT 0-1'!D190,#REF!,0)),INDEX(#REF!,MATCH('HT 0-1'!D190,#REF!,0)),"ERROR")</f>
        <v/>
      </c>
      <c r="KO190" s="1">
        <f>IF(INDEX(#REF!,MATCH('HT 0-1'!E190,#REF!,0))=INDEX(#REF!,MATCH('HT 0-1'!E190,#REF!,0)),INDEX(#REF!,MATCH('HT 0-1'!E190,#REF!,0)),"ERROR")</f>
        <v/>
      </c>
      <c r="KP190" s="1">
        <f>KN190&amp;" v "&amp;KO190</f>
        <v/>
      </c>
      <c r="KQ190">
        <f>B190&amp;"_"&amp;C190</f>
        <v/>
      </c>
      <c r="KR190" s="1">
        <f>IF((HW190/KK190)&lt;0.335,"G",IF((HW190/KK190)&gt;0.67,"R","A"))</f>
        <v/>
      </c>
      <c r="KS190" s="1">
        <f>IF((HX190/KK190)&lt;0.335,"G",IF((HX190/KK190)&gt;0.67,"R","A"))</f>
        <v/>
      </c>
      <c r="KT190" s="1">
        <f>IF((IH190/KK190)&lt;0.335,"G",IF((IH190/KK190)&gt;0.67,"R","A"))</f>
        <v/>
      </c>
      <c r="KU190" s="1">
        <f>IF((II190/KK190)&lt;0.335,"G",IF((II190/KK190)&gt;0.67,"R","A"))</f>
        <v/>
      </c>
      <c r="KV190" s="1">
        <f>IF((HZ190/KK190)&lt;0.335,"G",IF((HZ190/KK190)&gt;0.67,"R","A"))</f>
        <v/>
      </c>
      <c r="KW190" s="1">
        <f>IF((HY190/KK190)&lt;0.335,"G",IF((HY190/KK190)&gt;0.67,"R","A"))</f>
        <v/>
      </c>
      <c r="KX190" s="1">
        <f>IF((IK190/KK190)&lt;0.335,"G",IF((IK190/KK190)&gt;0.67,"R","A"))</f>
        <v/>
      </c>
      <c r="KY190" s="1">
        <f>IF((IJ190/KK190)&lt;0.335,"G",IF((IJ190/KK190)&gt;0.67,"R","A"))</f>
        <v/>
      </c>
      <c r="KZ190" s="1">
        <f>IF((HQ190/KK190)&lt;0.335,"G",IF((HQ190/KK190)&gt;0.67,"R","A"))</f>
        <v/>
      </c>
      <c r="LA190" s="1">
        <f>IF((IB190/KK190)&lt;0.335,"G",IF((IB190/KK190)&gt;0.67,"R","A"))</f>
        <v/>
      </c>
      <c r="LB190">
        <f>IF(LQ190="0-1",INDEX(Scrape!#REF!,MATCH('HT 0-1'!KP190,Scrape!$B:$B,0)),"")</f>
        <v/>
      </c>
      <c r="LC190">
        <f>IF(LQ190="0-1",INDEX(Scrape!$A:$A,MATCH('HT 0-1'!KP190,Scrape!$B:$B,0)),"")</f>
        <v/>
      </c>
      <c r="LD190">
        <f>IF(LQ190="0-1",INDEX(Scrape!$B:$B,MATCH('HT 0-1'!KP190,Scrape!$B:$B,0)),"")</f>
        <v/>
      </c>
      <c r="LE190">
        <f>IF(LQ190="0-1",INDEX(Scrape!$C:$C,MATCH('HT 0-1'!KP190,Scrape!$B:$B,0)),"")</f>
        <v/>
      </c>
      <c r="LF190">
        <f>IF(LQ190="0-1",INDEX(Scrape!$D:$D,MATCH('HT 0-1'!KP190,Scrape!$B:$B,0)),"")</f>
        <v/>
      </c>
      <c r="LG190">
        <f>IF(LQ190="0-1",INDEX(Scrape!$E:$E,MATCH('HT 0-1'!KP190,Scrape!$B:$B,0)),"")</f>
        <v/>
      </c>
      <c r="LH190">
        <f>IF(LQ190="0-1",INDEX(Scrape!$F:$F,MATCH('HT 0-1'!KP190,Scrape!$B:$B,0)),"")</f>
        <v/>
      </c>
      <c r="LI190">
        <f>IF(LQ190="0-1",INDEX(Scrape!$G:$G,MATCH('HT 0-1'!KP190,Scrape!$B:$B,0)),"")</f>
        <v/>
      </c>
      <c r="LJ190">
        <f>IF(LQ190="0-1",INDEX(Scrape!$H:$H,MATCH('HT 0-1'!KP190,Scrape!$B:$B,0)),"")</f>
        <v/>
      </c>
      <c r="LK190">
        <f>IF(LQ190="0-1",INDEX(Scrape!$I:$I,MATCH('HT 0-1'!KP190,Scrape!$B:$B,0)),"")</f>
        <v/>
      </c>
      <c r="LL190">
        <f>IF(LQ190="0-1",INDEX(Scrape!$J:$J,MATCH('HT 0-1'!KP190,Scrape!$B:$B,0)),"")</f>
        <v/>
      </c>
      <c r="LM190">
        <f>IF(LQ190="0-1",INDEX(Scrape!$K:$K,MATCH('HT 0-1'!KP190,Scrape!$B:$B,0)),"")</f>
        <v/>
      </c>
      <c r="LN190">
        <f>IF(LQ190="0-1",INDEX(Scrape!$L:$L,MATCH('HT 0-1'!KP190,Scrape!$B:$B,0)),"")</f>
        <v/>
      </c>
      <c r="LO190">
        <f>IF(LQ190="0-1",INDEX(Scrape!$M:$M,MATCH('HT 0-1'!KP190,Scrape!$B:$B,0)),"")</f>
        <v/>
      </c>
      <c r="LP190">
        <f>IF(LQ190="0-1",INDEX(Scrape!$N:$N,MATCH('HT 0-1'!KP190,Scrape!$B:$B,0)),"")</f>
        <v/>
      </c>
      <c r="LQ190">
        <f>INDEX(Scrape!$O:$O,MATCH('HT 0-1'!KP190,Scrape!$B:$B,0))</f>
        <v/>
      </c>
      <c r="LR190">
        <f>(1/LJ190)+(1/LI190)+(1/LH190)</f>
        <v/>
      </c>
      <c r="LS190">
        <f>(1/LG190)+(1/LF190)+(1/LE190)</f>
        <v/>
      </c>
      <c r="LT190" s="8">
        <f>IF(INDEX(#REF!,MATCH(KQ190,#REF!,0))=INDEX(#REF!,MATCH(KQ190,#REF!,0)),INDEX(#REF!,MATCH(KQ190,#REF!,0)),"ERROR")</f>
        <v/>
      </c>
      <c r="LU190" s="4">
        <f>IF(KR190="G",2,IF(KR190="R",0.5,IF(KR190="A",1)))</f>
        <v/>
      </c>
      <c r="LV190" s="4">
        <f>IF(KS190="G",0.5,IF(KS190="R",2,IF(KS190="A",1)))</f>
        <v/>
      </c>
      <c r="LW190" s="4">
        <f>IF(KT190="G",2,IF(KT190="R",0.5,IF(KT190="A",1)))</f>
        <v/>
      </c>
      <c r="LX190" s="4">
        <f>IF(KU190="G",0.5,IF(KU190="R",2,IF(KU190="A",1)))</f>
        <v/>
      </c>
      <c r="LY190" s="7">
        <f>(LK190*(LU190+LX190)+(LL190*(LU190+LX190)))</f>
        <v/>
      </c>
      <c r="LZ190" s="7">
        <f>(LN190*(LV190+LW190)+(LO190*(LV190+LW190)))</f>
        <v/>
      </c>
      <c r="MA190" s="11">
        <f>LY190-LZ190</f>
        <v/>
      </c>
      <c r="MB190" s="5">
        <f>MA190+2</f>
        <v/>
      </c>
      <c r="MC190" s="6">
        <f>MA190-2</f>
        <v/>
      </c>
      <c r="MD190" s="4">
        <f>LE190</f>
        <v/>
      </c>
      <c r="ME190" s="9">
        <f>IF(MD190=0,1000,MD190+0.75)</f>
        <v/>
      </c>
      <c r="MF190" s="10">
        <f>IF(MD190=0,0,MD190-0.75)</f>
        <v/>
      </c>
      <c r="MG190" s="4">
        <f>((LM190*(LU190+LX190))-((LP190*(LV190+LW190))))</f>
        <v/>
      </c>
      <c r="MH190" s="9">
        <f>MG190*1.2</f>
        <v/>
      </c>
      <c r="MI190" s="10">
        <f>MG190*0.8</f>
        <v/>
      </c>
      <c r="MJ190">
        <f>IFERROR(NX190,"")</f>
        <v/>
      </c>
      <c r="MK190">
        <f>IFERROR(NY190,"")</f>
        <v/>
      </c>
      <c r="ML190">
        <f>IFERROR(NZ190,"")</f>
        <v/>
      </c>
      <c r="MM190">
        <f>IFERROR(OA190,"")</f>
        <v/>
      </c>
      <c r="MN190">
        <f>IFERROR(OB190,"")</f>
        <v/>
      </c>
      <c r="MO190">
        <f>IFERROR(OC190,"")</f>
        <v/>
      </c>
      <c r="MP190" s="1">
        <f>COUNTIFS(#REF!,LT190,#REF!,1,#REF!,"&gt;="&amp;MC190,#REF!,"&lt;="&amp;MB190,#REF!,"&lt;="&amp;ME190,#REF!,"&gt;="&amp;MF190,#REF!,"="&amp;KV190,#REF!,"="&amp;KX190)</f>
        <v/>
      </c>
      <c r="MQ190" s="1">
        <f>COUNTIFS(#REF!,LT190,#REF!,0,#REF!,"&gt;="&amp;MC190,#REF!,"&lt;="&amp;MB190,#REF!,"&lt;="&amp;ME190,#REF!,"&gt;="&amp;MF190,#REF!,"="&amp;KV190,#REF!,"="&amp;KX190)</f>
        <v/>
      </c>
      <c r="MR190" s="1">
        <f>COUNTIFS(#REF!,LT190,#REF!,1,#REF!,"&gt;="&amp;MC190,#REF!,"&lt;="&amp;MB190,#REF!,"&lt;="&amp;ME190,#REF!,"&gt;="&amp;MF190,#REF!,"="&amp;KW190,#REF!,"="&amp;KY190)</f>
        <v/>
      </c>
      <c r="MS190" s="1">
        <f>COUNTIFS(#REF!,LT190,#REF!,0,#REF!,"&gt;="&amp;MC190,#REF!,"&lt;="&amp;MB190,#REF!,"&lt;="&amp;ME190,#REF!,"&gt;="&amp;MF190,#REF!,"="&amp;KW190,#REF!,"="&amp;KY190)</f>
        <v/>
      </c>
      <c r="MT190" s="1">
        <f>COUNTIFS(#REF!,LT190,#REF!,1,#REF!,"&gt;="&amp;MI190,#REF!,"&lt;="&amp;MH190,#REF!,"&lt;="&amp;ME190,#REF!,"&gt;="&amp;MF190)</f>
        <v/>
      </c>
      <c r="MU190" s="1">
        <f>COUNTIFS(#REF!,LT190,#REF!,0,#REF!,"&gt;="&amp;MI190,#REF!,"&lt;="&amp;MH190,#REF!,"&lt;="&amp;ME190,#REF!,"&gt;="&amp;MF190)</f>
        <v/>
      </c>
      <c r="MV190" s="1">
        <f>COUNTIFS(#REF!,LT190,#REF!,1,#REF!,"&gt;="&amp;MI190,#REF!,"&lt;="&amp;MH190,#REF!,"="&amp;KZ190,#REF!,"="&amp;LA190,#REF!,"&lt;="&amp;ME190,#REF!,"&gt;="&amp;MF190)</f>
        <v/>
      </c>
      <c r="MW190" s="1">
        <f>COUNTIFS(#REF!,LT190,#REF!,0,#REF!,"&gt;="&amp;MI190,#REF!,"&lt;="&amp;MH190,#REF!,"="&amp;KZ190,#REF!,"="&amp;LA190,#REF!,"&lt;="&amp;ME190,#REF!,"&gt;="&amp;MF190)</f>
        <v/>
      </c>
      <c r="MX190" s="1">
        <f>COUNTIFS(#REF!,LT190,#REF!,1,#REF!,"&gt;="&amp;MC190,#REF!,"&lt;="&amp;MB190,#REF!,"&lt;="&amp;ME190,#REF!,"&gt;="&amp;MF190)</f>
        <v/>
      </c>
      <c r="MY190" s="1">
        <f>COUNTIFS(#REF!,LT190,#REF!,0,#REF!,"&gt;="&amp;MC190,#REF!,"&lt;="&amp;MB190,#REF!,"&lt;="&amp;ME190,#REF!,"&gt;="&amp;MF190)</f>
        <v/>
      </c>
      <c r="MZ190" s="1">
        <f>COUNTIFS(#REF!,LT190,#REF!,1,#REF!,"&lt;="&amp;ME190,#REF!,"&gt;="&amp;MF190,#REF!,"="&amp;KV190,#REF!,"="&amp;KX190)</f>
        <v/>
      </c>
      <c r="NA190" s="1">
        <f>COUNTIFS(#REF!,LT190,#REF!,0,#REF!,"&lt;="&amp;ME190,#REF!,"&gt;="&amp;MF190,#REF!,"="&amp;KV190,#REF!,"="&amp;KX190)</f>
        <v/>
      </c>
      <c r="NB190" s="1">
        <f>COUNTIFS(#REF!,LT190,#REF!,1,#REF!,"&lt;="&amp;ME190,#REF!,"&gt;="&amp;MF190,#REF!,"="&amp;KW190,#REF!,"="&amp;KY190)</f>
        <v/>
      </c>
      <c r="NC190" s="1">
        <f>COUNTIFS(#REF!,LT190,#REF!,0,#REF!,"&lt;="&amp;ME190,#REF!,"&gt;="&amp;MF190,#REF!,"="&amp;KW190,#REF!,"="&amp;KY190)</f>
        <v/>
      </c>
      <c r="ND190" s="1">
        <f>MP190+MR190+MT190+MV190+MX190+MZ190+NB190</f>
        <v/>
      </c>
      <c r="NE190" s="1">
        <f>MQ190+MS190+MU190+MW190+MY190+NA190+NC190</f>
        <v/>
      </c>
      <c r="NF190" s="1">
        <f>ND190+NE190</f>
        <v/>
      </c>
      <c r="NG190" s="33">
        <f>ND190/(ND190+NE190)</f>
        <v/>
      </c>
      <c r="NH190" s="3">
        <f>1/NG190</f>
        <v/>
      </c>
      <c r="NI190" s="1">
        <f>LI190</f>
        <v/>
      </c>
      <c r="NJ190" s="79">
        <f>((1-NG190)*(1/(NI190-1))*0.98-(NG190*1))</f>
        <v/>
      </c>
      <c r="NK190" s="34">
        <f>IF(LR190&lt;0.9,0,IF(AND(LR190&gt;1.1),0,1))</f>
        <v/>
      </c>
      <c r="NL190" s="34">
        <f>IF(LS190&lt;0.9,0,IF(AND(LS190&gt;1.1),0,1))</f>
        <v/>
      </c>
      <c r="NM190" s="32">
        <f>IF(NF190&gt;99,1,0)</f>
        <v/>
      </c>
      <c r="NN190" s="32">
        <f>IF(NJ190&gt;0.0799,1,0)</f>
        <v/>
      </c>
      <c r="NO190" s="32">
        <f>IF(NJ190&gt;NQ190,1,0)</f>
        <v/>
      </c>
      <c r="NP190" s="32">
        <f>NM190+NN190+NO190+NK190+NL190</f>
        <v/>
      </c>
      <c r="NQ190" s="79">
        <f>(((100*NG190)*(NI190-1)*0.98)-((1-NG190)*100))/100</f>
        <v/>
      </c>
      <c r="NR190" s="34">
        <f>IF(LR190&lt;0.9,0,IF(AND(LR190&gt;1.1),0,1))</f>
        <v/>
      </c>
      <c r="NS190" s="34">
        <f>IF(LS190&lt;0.9,0,IF(AND(LS190&gt;1.1),0,1))</f>
        <v/>
      </c>
      <c r="NT190" s="32">
        <f>IF(NF190&gt;99,1,0)</f>
        <v/>
      </c>
      <c r="NU190" s="32">
        <f>IF(NQ190&gt;0.0799,1,0)</f>
        <v/>
      </c>
      <c r="NV190" s="32">
        <f>IF(NQ190&gt;NJ190,1,0)</f>
        <v/>
      </c>
      <c r="NW190" s="32">
        <f>NT190+NU190+NV190+NR190+NS190</f>
        <v/>
      </c>
      <c r="NX190">
        <f>IF(NP190=5,"LayAway0-1",IF(AND(NW190=5),"BackAway0-1",""))</f>
        <v/>
      </c>
      <c r="NY190">
        <f>IF(NP190=5,KO190,IF(AND(NW190=5),KO190,""))</f>
        <v/>
      </c>
      <c r="NZ190">
        <f>IF(NP190=5,"Match Odds",IF(AND(NW190=5),"Match Odds",""))</f>
        <v/>
      </c>
      <c r="OA190">
        <f>IF(NP190=5,KP190,IF(AND(NW190=5),KP190,""))</f>
        <v/>
      </c>
      <c r="OB190">
        <f>IF(NP190=5,"MATCH_ODDS",IF(AND(NW190=5),"MATCH_ODDS",""))</f>
        <v/>
      </c>
      <c r="OC190">
        <f>IF(NP190=5,"LAY",IF(AND(NW190=5),"BACK",""))</f>
        <v/>
      </c>
    </row>
    <row r="191" ht="16.5" customHeight="1" thickBot="1" thickTop="1">
      <c r="A191" s="2" t="n"/>
      <c r="KN191" s="1">
        <f>IF(INDEX(#REF!,MATCH('HT 0-1'!D191,#REF!,0))=INDEX(#REF!,MATCH('HT 0-1'!D191,#REF!,0)),INDEX(#REF!,MATCH('HT 0-1'!D191,#REF!,0)),"ERROR")</f>
        <v/>
      </c>
      <c r="KO191" s="1">
        <f>IF(INDEX(#REF!,MATCH('HT 0-1'!E191,#REF!,0))=INDEX(#REF!,MATCH('HT 0-1'!E191,#REF!,0)),INDEX(#REF!,MATCH('HT 0-1'!E191,#REF!,0)),"ERROR")</f>
        <v/>
      </c>
      <c r="KP191" s="1">
        <f>KN191&amp;" v "&amp;KO191</f>
        <v/>
      </c>
      <c r="KQ191">
        <f>B191&amp;"_"&amp;C191</f>
        <v/>
      </c>
      <c r="KR191" s="1">
        <f>IF((HW191/KK191)&lt;0.335,"G",IF((HW191/KK191)&gt;0.67,"R","A"))</f>
        <v/>
      </c>
      <c r="KS191" s="1">
        <f>IF((HX191/KK191)&lt;0.335,"G",IF((HX191/KK191)&gt;0.67,"R","A"))</f>
        <v/>
      </c>
      <c r="KT191" s="1">
        <f>IF((IH191/KK191)&lt;0.335,"G",IF((IH191/KK191)&gt;0.67,"R","A"))</f>
        <v/>
      </c>
      <c r="KU191" s="1">
        <f>IF((II191/KK191)&lt;0.335,"G",IF((II191/KK191)&gt;0.67,"R","A"))</f>
        <v/>
      </c>
      <c r="KV191" s="1">
        <f>IF((HZ191/KK191)&lt;0.335,"G",IF((HZ191/KK191)&gt;0.67,"R","A"))</f>
        <v/>
      </c>
      <c r="KW191" s="1">
        <f>IF((HY191/KK191)&lt;0.335,"G",IF((HY191/KK191)&gt;0.67,"R","A"))</f>
        <v/>
      </c>
      <c r="KX191" s="1">
        <f>IF((IK191/KK191)&lt;0.335,"G",IF((IK191/KK191)&gt;0.67,"R","A"))</f>
        <v/>
      </c>
      <c r="KY191" s="1">
        <f>IF((IJ191/KK191)&lt;0.335,"G",IF((IJ191/KK191)&gt;0.67,"R","A"))</f>
        <v/>
      </c>
      <c r="KZ191" s="1">
        <f>IF((HQ191/KK191)&lt;0.335,"G",IF((HQ191/KK191)&gt;0.67,"R","A"))</f>
        <v/>
      </c>
      <c r="LA191" s="1">
        <f>IF((IB191/KK191)&lt;0.335,"G",IF((IB191/KK191)&gt;0.67,"R","A"))</f>
        <v/>
      </c>
      <c r="LB191">
        <f>IF(LQ191="0-1",INDEX(Scrape!#REF!,MATCH('HT 0-1'!KP191,Scrape!$B:$B,0)),"")</f>
        <v/>
      </c>
      <c r="LC191">
        <f>IF(LQ191="0-1",INDEX(Scrape!$A:$A,MATCH('HT 0-1'!KP191,Scrape!$B:$B,0)),"")</f>
        <v/>
      </c>
      <c r="LD191">
        <f>IF(LQ191="0-1",INDEX(Scrape!$B:$B,MATCH('HT 0-1'!KP191,Scrape!$B:$B,0)),"")</f>
        <v/>
      </c>
      <c r="LE191">
        <f>IF(LQ191="0-1",INDEX(Scrape!$C:$C,MATCH('HT 0-1'!KP191,Scrape!$B:$B,0)),"")</f>
        <v/>
      </c>
      <c r="LF191">
        <f>IF(LQ191="0-1",INDEX(Scrape!$D:$D,MATCH('HT 0-1'!KP191,Scrape!$B:$B,0)),"")</f>
        <v/>
      </c>
      <c r="LG191">
        <f>IF(LQ191="0-1",INDEX(Scrape!$E:$E,MATCH('HT 0-1'!KP191,Scrape!$B:$B,0)),"")</f>
        <v/>
      </c>
      <c r="LH191">
        <f>IF(LQ191="0-1",INDEX(Scrape!$F:$F,MATCH('HT 0-1'!KP191,Scrape!$B:$B,0)),"")</f>
        <v/>
      </c>
      <c r="LI191">
        <f>IF(LQ191="0-1",INDEX(Scrape!$G:$G,MATCH('HT 0-1'!KP191,Scrape!$B:$B,0)),"")</f>
        <v/>
      </c>
      <c r="LJ191">
        <f>IF(LQ191="0-1",INDEX(Scrape!$H:$H,MATCH('HT 0-1'!KP191,Scrape!$B:$B,0)),"")</f>
        <v/>
      </c>
      <c r="LK191">
        <f>IF(LQ191="0-1",INDEX(Scrape!$I:$I,MATCH('HT 0-1'!KP191,Scrape!$B:$B,0)),"")</f>
        <v/>
      </c>
      <c r="LL191">
        <f>IF(LQ191="0-1",INDEX(Scrape!$J:$J,MATCH('HT 0-1'!KP191,Scrape!$B:$B,0)),"")</f>
        <v/>
      </c>
      <c r="LM191">
        <f>IF(LQ191="0-1",INDEX(Scrape!$K:$K,MATCH('HT 0-1'!KP191,Scrape!$B:$B,0)),"")</f>
        <v/>
      </c>
      <c r="LN191">
        <f>IF(LQ191="0-1",INDEX(Scrape!$L:$L,MATCH('HT 0-1'!KP191,Scrape!$B:$B,0)),"")</f>
        <v/>
      </c>
      <c r="LO191">
        <f>IF(LQ191="0-1",INDEX(Scrape!$M:$M,MATCH('HT 0-1'!KP191,Scrape!$B:$B,0)),"")</f>
        <v/>
      </c>
      <c r="LP191">
        <f>IF(LQ191="0-1",INDEX(Scrape!$N:$N,MATCH('HT 0-1'!KP191,Scrape!$B:$B,0)),"")</f>
        <v/>
      </c>
      <c r="LQ191">
        <f>INDEX(Scrape!$O:$O,MATCH('HT 0-1'!KP191,Scrape!$B:$B,0))</f>
        <v/>
      </c>
      <c r="LR191">
        <f>(1/LJ191)+(1/LI191)+(1/LH191)</f>
        <v/>
      </c>
      <c r="LS191">
        <f>(1/LG191)+(1/LF191)+(1/LE191)</f>
        <v/>
      </c>
      <c r="LT191" s="8">
        <f>IF(INDEX(#REF!,MATCH(KQ191,#REF!,0))=INDEX(#REF!,MATCH(KQ191,#REF!,0)),INDEX(#REF!,MATCH(KQ191,#REF!,0)),"ERROR")</f>
        <v/>
      </c>
      <c r="LU191" s="4">
        <f>IF(KR191="G",2,IF(KR191="R",0.5,IF(KR191="A",1)))</f>
        <v/>
      </c>
      <c r="LV191" s="4">
        <f>IF(KS191="G",0.5,IF(KS191="R",2,IF(KS191="A",1)))</f>
        <v/>
      </c>
      <c r="LW191" s="4">
        <f>IF(KT191="G",2,IF(KT191="R",0.5,IF(KT191="A",1)))</f>
        <v/>
      </c>
      <c r="LX191" s="4">
        <f>IF(KU191="G",0.5,IF(KU191="R",2,IF(KU191="A",1)))</f>
        <v/>
      </c>
      <c r="LY191" s="7">
        <f>(LK191*(LU191+LX191)+(LL191*(LU191+LX191)))</f>
        <v/>
      </c>
      <c r="LZ191" s="7">
        <f>(LN191*(LV191+LW191)+(LO191*(LV191+LW191)))</f>
        <v/>
      </c>
      <c r="MA191" s="11">
        <f>LY191-LZ191</f>
        <v/>
      </c>
      <c r="MB191" s="5">
        <f>MA191+2</f>
        <v/>
      </c>
      <c r="MC191" s="6">
        <f>MA191-2</f>
        <v/>
      </c>
      <c r="MD191" s="4">
        <f>LE191</f>
        <v/>
      </c>
      <c r="ME191" s="9">
        <f>IF(MD191=0,1000,MD191+0.75)</f>
        <v/>
      </c>
      <c r="MF191" s="10">
        <f>IF(MD191=0,0,MD191-0.75)</f>
        <v/>
      </c>
      <c r="MG191" s="4">
        <f>((LM191*(LU191+LX191))-((LP191*(LV191+LW191))))</f>
        <v/>
      </c>
      <c r="MH191" s="9">
        <f>MG191*1.2</f>
        <v/>
      </c>
      <c r="MI191" s="10">
        <f>MG191*0.8</f>
        <v/>
      </c>
      <c r="MJ191">
        <f>IFERROR(NX191,"")</f>
        <v/>
      </c>
      <c r="MK191">
        <f>IFERROR(NY191,"")</f>
        <v/>
      </c>
      <c r="ML191">
        <f>IFERROR(NZ191,"")</f>
        <v/>
      </c>
      <c r="MM191">
        <f>IFERROR(OA191,"")</f>
        <v/>
      </c>
      <c r="MN191">
        <f>IFERROR(OB191,"")</f>
        <v/>
      </c>
      <c r="MO191">
        <f>IFERROR(OC191,"")</f>
        <v/>
      </c>
      <c r="MP191" s="1">
        <f>COUNTIFS(#REF!,LT191,#REF!,1,#REF!,"&gt;="&amp;MC191,#REF!,"&lt;="&amp;MB191,#REF!,"&lt;="&amp;ME191,#REF!,"&gt;="&amp;MF191,#REF!,"="&amp;KV191,#REF!,"="&amp;KX191)</f>
        <v/>
      </c>
      <c r="MQ191" s="1">
        <f>COUNTIFS(#REF!,LT191,#REF!,0,#REF!,"&gt;="&amp;MC191,#REF!,"&lt;="&amp;MB191,#REF!,"&lt;="&amp;ME191,#REF!,"&gt;="&amp;MF191,#REF!,"="&amp;KV191,#REF!,"="&amp;KX191)</f>
        <v/>
      </c>
      <c r="MR191" s="1">
        <f>COUNTIFS(#REF!,LT191,#REF!,1,#REF!,"&gt;="&amp;MC191,#REF!,"&lt;="&amp;MB191,#REF!,"&lt;="&amp;ME191,#REF!,"&gt;="&amp;MF191,#REF!,"="&amp;KW191,#REF!,"="&amp;KY191)</f>
        <v/>
      </c>
      <c r="MS191" s="1">
        <f>COUNTIFS(#REF!,LT191,#REF!,0,#REF!,"&gt;="&amp;MC191,#REF!,"&lt;="&amp;MB191,#REF!,"&lt;="&amp;ME191,#REF!,"&gt;="&amp;MF191,#REF!,"="&amp;KW191,#REF!,"="&amp;KY191)</f>
        <v/>
      </c>
      <c r="MT191" s="1">
        <f>COUNTIFS(#REF!,LT191,#REF!,1,#REF!,"&gt;="&amp;MI191,#REF!,"&lt;="&amp;MH191,#REF!,"&lt;="&amp;ME191,#REF!,"&gt;="&amp;MF191)</f>
        <v/>
      </c>
      <c r="MU191" s="1">
        <f>COUNTIFS(#REF!,LT191,#REF!,0,#REF!,"&gt;="&amp;MI191,#REF!,"&lt;="&amp;MH191,#REF!,"&lt;="&amp;ME191,#REF!,"&gt;="&amp;MF191)</f>
        <v/>
      </c>
      <c r="MV191" s="1">
        <f>COUNTIFS(#REF!,LT191,#REF!,1,#REF!,"&gt;="&amp;MI191,#REF!,"&lt;="&amp;MH191,#REF!,"="&amp;KZ191,#REF!,"="&amp;LA191,#REF!,"&lt;="&amp;ME191,#REF!,"&gt;="&amp;MF191)</f>
        <v/>
      </c>
      <c r="MW191" s="1">
        <f>COUNTIFS(#REF!,LT191,#REF!,0,#REF!,"&gt;="&amp;MI191,#REF!,"&lt;="&amp;MH191,#REF!,"="&amp;KZ191,#REF!,"="&amp;LA191,#REF!,"&lt;="&amp;ME191,#REF!,"&gt;="&amp;MF191)</f>
        <v/>
      </c>
      <c r="MX191" s="1">
        <f>COUNTIFS(#REF!,LT191,#REF!,1,#REF!,"&gt;="&amp;MC191,#REF!,"&lt;="&amp;MB191,#REF!,"&lt;="&amp;ME191,#REF!,"&gt;="&amp;MF191)</f>
        <v/>
      </c>
      <c r="MY191" s="1">
        <f>COUNTIFS(#REF!,LT191,#REF!,0,#REF!,"&gt;="&amp;MC191,#REF!,"&lt;="&amp;MB191,#REF!,"&lt;="&amp;ME191,#REF!,"&gt;="&amp;MF191)</f>
        <v/>
      </c>
      <c r="MZ191" s="1">
        <f>COUNTIFS(#REF!,LT191,#REF!,1,#REF!,"&lt;="&amp;ME191,#REF!,"&gt;="&amp;MF191,#REF!,"="&amp;KV191,#REF!,"="&amp;KX191)</f>
        <v/>
      </c>
      <c r="NA191" s="1">
        <f>COUNTIFS(#REF!,LT191,#REF!,0,#REF!,"&lt;="&amp;ME191,#REF!,"&gt;="&amp;MF191,#REF!,"="&amp;KV191,#REF!,"="&amp;KX191)</f>
        <v/>
      </c>
      <c r="NB191" s="1">
        <f>COUNTIFS(#REF!,LT191,#REF!,1,#REF!,"&lt;="&amp;ME191,#REF!,"&gt;="&amp;MF191,#REF!,"="&amp;KW191,#REF!,"="&amp;KY191)</f>
        <v/>
      </c>
      <c r="NC191" s="1">
        <f>COUNTIFS(#REF!,LT191,#REF!,0,#REF!,"&lt;="&amp;ME191,#REF!,"&gt;="&amp;MF191,#REF!,"="&amp;KW191,#REF!,"="&amp;KY191)</f>
        <v/>
      </c>
      <c r="ND191" s="1">
        <f>MP191+MR191+MT191+MV191+MX191+MZ191+NB191</f>
        <v/>
      </c>
      <c r="NE191" s="1">
        <f>MQ191+MS191+MU191+MW191+MY191+NA191+NC191</f>
        <v/>
      </c>
      <c r="NF191" s="1">
        <f>ND191+NE191</f>
        <v/>
      </c>
      <c r="NG191" s="33">
        <f>ND191/(ND191+NE191)</f>
        <v/>
      </c>
      <c r="NH191" s="3">
        <f>1/NG191</f>
        <v/>
      </c>
      <c r="NI191" s="1">
        <f>LI191</f>
        <v/>
      </c>
      <c r="NJ191" s="79">
        <f>((1-NG191)*(1/(NI191-1))*0.98-(NG191*1))</f>
        <v/>
      </c>
      <c r="NK191" s="34">
        <f>IF(LR191&lt;0.9,0,IF(AND(LR191&gt;1.1),0,1))</f>
        <v/>
      </c>
      <c r="NL191" s="34">
        <f>IF(LS191&lt;0.9,0,IF(AND(LS191&gt;1.1),0,1))</f>
        <v/>
      </c>
      <c r="NM191" s="32">
        <f>IF(NF191&gt;99,1,0)</f>
        <v/>
      </c>
      <c r="NN191" s="32">
        <f>IF(NJ191&gt;0.0799,1,0)</f>
        <v/>
      </c>
      <c r="NO191" s="32">
        <f>IF(NJ191&gt;NQ191,1,0)</f>
        <v/>
      </c>
      <c r="NP191" s="32">
        <f>NM191+NN191+NO191+NK191+NL191</f>
        <v/>
      </c>
      <c r="NQ191" s="79">
        <f>(((100*NG191)*(NI191-1)*0.98)-((1-NG191)*100))/100</f>
        <v/>
      </c>
      <c r="NR191" s="34">
        <f>IF(LR191&lt;0.9,0,IF(AND(LR191&gt;1.1),0,1))</f>
        <v/>
      </c>
      <c r="NS191" s="34">
        <f>IF(LS191&lt;0.9,0,IF(AND(LS191&gt;1.1),0,1))</f>
        <v/>
      </c>
      <c r="NT191" s="32">
        <f>IF(NF191&gt;99,1,0)</f>
        <v/>
      </c>
      <c r="NU191" s="32">
        <f>IF(NQ191&gt;0.0799,1,0)</f>
        <v/>
      </c>
      <c r="NV191" s="32">
        <f>IF(NQ191&gt;NJ191,1,0)</f>
        <v/>
      </c>
      <c r="NW191" s="32">
        <f>NT191+NU191+NV191+NR191+NS191</f>
        <v/>
      </c>
      <c r="NX191">
        <f>IF(NP191=5,"LayAway0-1",IF(AND(NW191=5),"BackAway0-1",""))</f>
        <v/>
      </c>
      <c r="NY191">
        <f>IF(NP191=5,KO191,IF(AND(NW191=5),KO191,""))</f>
        <v/>
      </c>
      <c r="NZ191">
        <f>IF(NP191=5,"Match Odds",IF(AND(NW191=5),"Match Odds",""))</f>
        <v/>
      </c>
      <c r="OA191">
        <f>IF(NP191=5,KP191,IF(AND(NW191=5),KP191,""))</f>
        <v/>
      </c>
      <c r="OB191">
        <f>IF(NP191=5,"MATCH_ODDS",IF(AND(NW191=5),"MATCH_ODDS",""))</f>
        <v/>
      </c>
      <c r="OC191">
        <f>IF(NP191=5,"LAY",IF(AND(NW191=5),"BACK",""))</f>
        <v/>
      </c>
    </row>
    <row r="192" ht="16.5" customHeight="1" thickBot="1" thickTop="1">
      <c r="A192" s="2" t="n"/>
      <c r="KN192" s="1">
        <f>IF(INDEX(#REF!,MATCH('HT 0-1'!D192,#REF!,0))=INDEX(#REF!,MATCH('HT 0-1'!D192,#REF!,0)),INDEX(#REF!,MATCH('HT 0-1'!D192,#REF!,0)),"ERROR")</f>
        <v/>
      </c>
      <c r="KO192" s="1">
        <f>IF(INDEX(#REF!,MATCH('HT 0-1'!E192,#REF!,0))=INDEX(#REF!,MATCH('HT 0-1'!E192,#REF!,0)),INDEX(#REF!,MATCH('HT 0-1'!E192,#REF!,0)),"ERROR")</f>
        <v/>
      </c>
      <c r="KP192" s="1">
        <f>KN192&amp;" v "&amp;KO192</f>
        <v/>
      </c>
      <c r="KQ192">
        <f>B192&amp;"_"&amp;C192</f>
        <v/>
      </c>
      <c r="KR192" s="1">
        <f>IF((HW192/KK192)&lt;0.335,"G",IF((HW192/KK192)&gt;0.67,"R","A"))</f>
        <v/>
      </c>
      <c r="KS192" s="1">
        <f>IF((HX192/KK192)&lt;0.335,"G",IF((HX192/KK192)&gt;0.67,"R","A"))</f>
        <v/>
      </c>
      <c r="KT192" s="1">
        <f>IF((IH192/KK192)&lt;0.335,"G",IF((IH192/KK192)&gt;0.67,"R","A"))</f>
        <v/>
      </c>
      <c r="KU192" s="1">
        <f>IF((II192/KK192)&lt;0.335,"G",IF((II192/KK192)&gt;0.67,"R","A"))</f>
        <v/>
      </c>
      <c r="KV192" s="1">
        <f>IF((HZ192/KK192)&lt;0.335,"G",IF((HZ192/KK192)&gt;0.67,"R","A"))</f>
        <v/>
      </c>
      <c r="KW192" s="1">
        <f>IF((HY192/KK192)&lt;0.335,"G",IF((HY192/KK192)&gt;0.67,"R","A"))</f>
        <v/>
      </c>
      <c r="KX192" s="1">
        <f>IF((IK192/KK192)&lt;0.335,"G",IF((IK192/KK192)&gt;0.67,"R","A"))</f>
        <v/>
      </c>
      <c r="KY192" s="1">
        <f>IF((IJ192/KK192)&lt;0.335,"G",IF((IJ192/KK192)&gt;0.67,"R","A"))</f>
        <v/>
      </c>
      <c r="KZ192" s="1">
        <f>IF((HQ192/KK192)&lt;0.335,"G",IF((HQ192/KK192)&gt;0.67,"R","A"))</f>
        <v/>
      </c>
      <c r="LA192" s="1">
        <f>IF((IB192/KK192)&lt;0.335,"G",IF((IB192/KK192)&gt;0.67,"R","A"))</f>
        <v/>
      </c>
      <c r="LB192">
        <f>IF(LQ192="0-1",INDEX(Scrape!#REF!,MATCH('HT 0-1'!KP192,Scrape!$B:$B,0)),"")</f>
        <v/>
      </c>
      <c r="LC192">
        <f>IF(LQ192="0-1",INDEX(Scrape!$A:$A,MATCH('HT 0-1'!KP192,Scrape!$B:$B,0)),"")</f>
        <v/>
      </c>
      <c r="LD192">
        <f>IF(LQ192="0-1",INDEX(Scrape!$B:$B,MATCH('HT 0-1'!KP192,Scrape!$B:$B,0)),"")</f>
        <v/>
      </c>
      <c r="LE192">
        <f>IF(LQ192="0-1",INDEX(Scrape!$C:$C,MATCH('HT 0-1'!KP192,Scrape!$B:$B,0)),"")</f>
        <v/>
      </c>
      <c r="LF192">
        <f>IF(LQ192="0-1",INDEX(Scrape!$D:$D,MATCH('HT 0-1'!KP192,Scrape!$B:$B,0)),"")</f>
        <v/>
      </c>
      <c r="LG192">
        <f>IF(LQ192="0-1",INDEX(Scrape!$E:$E,MATCH('HT 0-1'!KP192,Scrape!$B:$B,0)),"")</f>
        <v/>
      </c>
      <c r="LH192">
        <f>IF(LQ192="0-1",INDEX(Scrape!$F:$F,MATCH('HT 0-1'!KP192,Scrape!$B:$B,0)),"")</f>
        <v/>
      </c>
      <c r="LI192">
        <f>IF(LQ192="0-1",INDEX(Scrape!$G:$G,MATCH('HT 0-1'!KP192,Scrape!$B:$B,0)),"")</f>
        <v/>
      </c>
      <c r="LJ192">
        <f>IF(LQ192="0-1",INDEX(Scrape!$H:$H,MATCH('HT 0-1'!KP192,Scrape!$B:$B,0)),"")</f>
        <v/>
      </c>
      <c r="LK192">
        <f>IF(LQ192="0-1",INDEX(Scrape!$I:$I,MATCH('HT 0-1'!KP192,Scrape!$B:$B,0)),"")</f>
        <v/>
      </c>
      <c r="LL192">
        <f>IF(LQ192="0-1",INDEX(Scrape!$J:$J,MATCH('HT 0-1'!KP192,Scrape!$B:$B,0)),"")</f>
        <v/>
      </c>
      <c r="LM192">
        <f>IF(LQ192="0-1",INDEX(Scrape!$K:$K,MATCH('HT 0-1'!KP192,Scrape!$B:$B,0)),"")</f>
        <v/>
      </c>
      <c r="LN192">
        <f>IF(LQ192="0-1",INDEX(Scrape!$L:$L,MATCH('HT 0-1'!KP192,Scrape!$B:$B,0)),"")</f>
        <v/>
      </c>
      <c r="LO192">
        <f>IF(LQ192="0-1",INDEX(Scrape!$M:$M,MATCH('HT 0-1'!KP192,Scrape!$B:$B,0)),"")</f>
        <v/>
      </c>
      <c r="LP192">
        <f>IF(LQ192="0-1",INDEX(Scrape!$N:$N,MATCH('HT 0-1'!KP192,Scrape!$B:$B,0)),"")</f>
        <v/>
      </c>
      <c r="LQ192">
        <f>INDEX(Scrape!$O:$O,MATCH('HT 0-1'!KP192,Scrape!$B:$B,0))</f>
        <v/>
      </c>
      <c r="LR192">
        <f>(1/LJ192)+(1/LI192)+(1/LH192)</f>
        <v/>
      </c>
      <c r="LS192">
        <f>(1/LG192)+(1/LF192)+(1/LE192)</f>
        <v/>
      </c>
      <c r="LT192" s="8">
        <f>IF(INDEX(#REF!,MATCH(KQ192,#REF!,0))=INDEX(#REF!,MATCH(KQ192,#REF!,0)),INDEX(#REF!,MATCH(KQ192,#REF!,0)),"ERROR")</f>
        <v/>
      </c>
      <c r="LU192" s="4">
        <f>IF(KR192="G",2,IF(KR192="R",0.5,IF(KR192="A",1)))</f>
        <v/>
      </c>
      <c r="LV192" s="4">
        <f>IF(KS192="G",0.5,IF(KS192="R",2,IF(KS192="A",1)))</f>
        <v/>
      </c>
      <c r="LW192" s="4">
        <f>IF(KT192="G",2,IF(KT192="R",0.5,IF(KT192="A",1)))</f>
        <v/>
      </c>
      <c r="LX192" s="4">
        <f>IF(KU192="G",0.5,IF(KU192="R",2,IF(KU192="A",1)))</f>
        <v/>
      </c>
      <c r="LY192" s="7">
        <f>(LK192*(LU192+LX192)+(LL192*(LU192+LX192)))</f>
        <v/>
      </c>
      <c r="LZ192" s="7">
        <f>(LN192*(LV192+LW192)+(LO192*(LV192+LW192)))</f>
        <v/>
      </c>
      <c r="MA192" s="11">
        <f>LY192-LZ192</f>
        <v/>
      </c>
      <c r="MB192" s="5">
        <f>MA192+2</f>
        <v/>
      </c>
      <c r="MC192" s="6">
        <f>MA192-2</f>
        <v/>
      </c>
      <c r="MD192" s="4">
        <f>LE192</f>
        <v/>
      </c>
      <c r="ME192" s="9">
        <f>IF(MD192=0,1000,MD192+0.75)</f>
        <v/>
      </c>
      <c r="MF192" s="10">
        <f>IF(MD192=0,0,MD192-0.75)</f>
        <v/>
      </c>
      <c r="MG192" s="4">
        <f>((LM192*(LU192+LX192))-((LP192*(LV192+LW192))))</f>
        <v/>
      </c>
      <c r="MH192" s="9">
        <f>MG192*1.2</f>
        <v/>
      </c>
      <c r="MI192" s="10">
        <f>MG192*0.8</f>
        <v/>
      </c>
      <c r="MJ192">
        <f>IFERROR(NX192,"")</f>
        <v/>
      </c>
      <c r="MK192">
        <f>IFERROR(NY192,"")</f>
        <v/>
      </c>
      <c r="ML192">
        <f>IFERROR(NZ192,"")</f>
        <v/>
      </c>
      <c r="MM192">
        <f>IFERROR(OA192,"")</f>
        <v/>
      </c>
      <c r="MN192">
        <f>IFERROR(OB192,"")</f>
        <v/>
      </c>
      <c r="MO192">
        <f>IFERROR(OC192,"")</f>
        <v/>
      </c>
      <c r="MP192" s="1">
        <f>COUNTIFS(#REF!,LT192,#REF!,1,#REF!,"&gt;="&amp;MC192,#REF!,"&lt;="&amp;MB192,#REF!,"&lt;="&amp;ME192,#REF!,"&gt;="&amp;MF192,#REF!,"="&amp;KV192,#REF!,"="&amp;KX192)</f>
        <v/>
      </c>
      <c r="MQ192" s="1">
        <f>COUNTIFS(#REF!,LT192,#REF!,0,#REF!,"&gt;="&amp;MC192,#REF!,"&lt;="&amp;MB192,#REF!,"&lt;="&amp;ME192,#REF!,"&gt;="&amp;MF192,#REF!,"="&amp;KV192,#REF!,"="&amp;KX192)</f>
        <v/>
      </c>
      <c r="MR192" s="1">
        <f>COUNTIFS(#REF!,LT192,#REF!,1,#REF!,"&gt;="&amp;MC192,#REF!,"&lt;="&amp;MB192,#REF!,"&lt;="&amp;ME192,#REF!,"&gt;="&amp;MF192,#REF!,"="&amp;KW192,#REF!,"="&amp;KY192)</f>
        <v/>
      </c>
      <c r="MS192" s="1">
        <f>COUNTIFS(#REF!,LT192,#REF!,0,#REF!,"&gt;="&amp;MC192,#REF!,"&lt;="&amp;MB192,#REF!,"&lt;="&amp;ME192,#REF!,"&gt;="&amp;MF192,#REF!,"="&amp;KW192,#REF!,"="&amp;KY192)</f>
        <v/>
      </c>
      <c r="MT192" s="1">
        <f>COUNTIFS(#REF!,LT192,#REF!,1,#REF!,"&gt;="&amp;MI192,#REF!,"&lt;="&amp;MH192,#REF!,"&lt;="&amp;ME192,#REF!,"&gt;="&amp;MF192)</f>
        <v/>
      </c>
      <c r="MU192" s="1">
        <f>COUNTIFS(#REF!,LT192,#REF!,0,#REF!,"&gt;="&amp;MI192,#REF!,"&lt;="&amp;MH192,#REF!,"&lt;="&amp;ME192,#REF!,"&gt;="&amp;MF192)</f>
        <v/>
      </c>
      <c r="MV192" s="1">
        <f>COUNTIFS(#REF!,LT192,#REF!,1,#REF!,"&gt;="&amp;MI192,#REF!,"&lt;="&amp;MH192,#REF!,"="&amp;KZ192,#REF!,"="&amp;LA192,#REF!,"&lt;="&amp;ME192,#REF!,"&gt;="&amp;MF192)</f>
        <v/>
      </c>
      <c r="MW192" s="1">
        <f>COUNTIFS(#REF!,LT192,#REF!,0,#REF!,"&gt;="&amp;MI192,#REF!,"&lt;="&amp;MH192,#REF!,"="&amp;KZ192,#REF!,"="&amp;LA192,#REF!,"&lt;="&amp;ME192,#REF!,"&gt;="&amp;MF192)</f>
        <v/>
      </c>
      <c r="MX192" s="1">
        <f>COUNTIFS(#REF!,LT192,#REF!,1,#REF!,"&gt;="&amp;MC192,#REF!,"&lt;="&amp;MB192,#REF!,"&lt;="&amp;ME192,#REF!,"&gt;="&amp;MF192)</f>
        <v/>
      </c>
      <c r="MY192" s="1">
        <f>COUNTIFS(#REF!,LT192,#REF!,0,#REF!,"&gt;="&amp;MC192,#REF!,"&lt;="&amp;MB192,#REF!,"&lt;="&amp;ME192,#REF!,"&gt;="&amp;MF192)</f>
        <v/>
      </c>
      <c r="MZ192" s="1">
        <f>COUNTIFS(#REF!,LT192,#REF!,1,#REF!,"&lt;="&amp;ME192,#REF!,"&gt;="&amp;MF192,#REF!,"="&amp;KV192,#REF!,"="&amp;KX192)</f>
        <v/>
      </c>
      <c r="NA192" s="1">
        <f>COUNTIFS(#REF!,LT192,#REF!,0,#REF!,"&lt;="&amp;ME192,#REF!,"&gt;="&amp;MF192,#REF!,"="&amp;KV192,#REF!,"="&amp;KX192)</f>
        <v/>
      </c>
      <c r="NB192" s="1">
        <f>COUNTIFS(#REF!,LT192,#REF!,1,#REF!,"&lt;="&amp;ME192,#REF!,"&gt;="&amp;MF192,#REF!,"="&amp;KW192,#REF!,"="&amp;KY192)</f>
        <v/>
      </c>
      <c r="NC192" s="1">
        <f>COUNTIFS(#REF!,LT192,#REF!,0,#REF!,"&lt;="&amp;ME192,#REF!,"&gt;="&amp;MF192,#REF!,"="&amp;KW192,#REF!,"="&amp;KY192)</f>
        <v/>
      </c>
      <c r="ND192" s="1">
        <f>MP192+MR192+MT192+MV192+MX192+MZ192+NB192</f>
        <v/>
      </c>
      <c r="NE192" s="1">
        <f>MQ192+MS192+MU192+MW192+MY192+NA192+NC192</f>
        <v/>
      </c>
      <c r="NF192" s="1">
        <f>ND192+NE192</f>
        <v/>
      </c>
      <c r="NG192" s="33">
        <f>ND192/(ND192+NE192)</f>
        <v/>
      </c>
      <c r="NH192" s="3">
        <f>1/NG192</f>
        <v/>
      </c>
      <c r="NI192" s="1">
        <f>LI192</f>
        <v/>
      </c>
      <c r="NJ192" s="79">
        <f>((1-NG192)*(1/(NI192-1))*0.98-(NG192*1))</f>
        <v/>
      </c>
      <c r="NK192" s="34">
        <f>IF(LR192&lt;0.9,0,IF(AND(LR192&gt;1.1),0,1))</f>
        <v/>
      </c>
      <c r="NL192" s="34">
        <f>IF(LS192&lt;0.9,0,IF(AND(LS192&gt;1.1),0,1))</f>
        <v/>
      </c>
      <c r="NM192" s="32">
        <f>IF(NF192&gt;99,1,0)</f>
        <v/>
      </c>
      <c r="NN192" s="32">
        <f>IF(NJ192&gt;0.0799,1,0)</f>
        <v/>
      </c>
      <c r="NO192" s="32">
        <f>IF(NJ192&gt;NQ192,1,0)</f>
        <v/>
      </c>
      <c r="NP192" s="32">
        <f>NM192+NN192+NO192+NK192+NL192</f>
        <v/>
      </c>
      <c r="NQ192" s="79">
        <f>(((100*NG192)*(NI192-1)*0.98)-((1-NG192)*100))/100</f>
        <v/>
      </c>
      <c r="NR192" s="34">
        <f>IF(LR192&lt;0.9,0,IF(AND(LR192&gt;1.1),0,1))</f>
        <v/>
      </c>
      <c r="NS192" s="34">
        <f>IF(LS192&lt;0.9,0,IF(AND(LS192&gt;1.1),0,1))</f>
        <v/>
      </c>
      <c r="NT192" s="32">
        <f>IF(NF192&gt;99,1,0)</f>
        <v/>
      </c>
      <c r="NU192" s="32">
        <f>IF(NQ192&gt;0.0799,1,0)</f>
        <v/>
      </c>
      <c r="NV192" s="32">
        <f>IF(NQ192&gt;NJ192,1,0)</f>
        <v/>
      </c>
      <c r="NW192" s="32">
        <f>NT192+NU192+NV192+NR192+NS192</f>
        <v/>
      </c>
      <c r="NX192">
        <f>IF(NP192=5,"LayAway0-1",IF(AND(NW192=5),"BackAway0-1",""))</f>
        <v/>
      </c>
      <c r="NY192">
        <f>IF(NP192=5,KO192,IF(AND(NW192=5),KO192,""))</f>
        <v/>
      </c>
      <c r="NZ192">
        <f>IF(NP192=5,"Match Odds",IF(AND(NW192=5),"Match Odds",""))</f>
        <v/>
      </c>
      <c r="OA192">
        <f>IF(NP192=5,KP192,IF(AND(NW192=5),KP192,""))</f>
        <v/>
      </c>
      <c r="OB192">
        <f>IF(NP192=5,"MATCH_ODDS",IF(AND(NW192=5),"MATCH_ODDS",""))</f>
        <v/>
      </c>
      <c r="OC192">
        <f>IF(NP192=5,"LAY",IF(AND(NW192=5),"BACK",""))</f>
        <v/>
      </c>
    </row>
    <row r="193" ht="16.5" customHeight="1" thickBot="1" thickTop="1">
      <c r="A193" s="2" t="n"/>
      <c r="KN193" s="1">
        <f>IF(INDEX(#REF!,MATCH('HT 0-1'!D193,#REF!,0))=INDEX(#REF!,MATCH('HT 0-1'!D193,#REF!,0)),INDEX(#REF!,MATCH('HT 0-1'!D193,#REF!,0)),"ERROR")</f>
        <v/>
      </c>
      <c r="KO193" s="1">
        <f>IF(INDEX(#REF!,MATCH('HT 0-1'!E193,#REF!,0))=INDEX(#REF!,MATCH('HT 0-1'!E193,#REF!,0)),INDEX(#REF!,MATCH('HT 0-1'!E193,#REF!,0)),"ERROR")</f>
        <v/>
      </c>
      <c r="KP193" s="1">
        <f>KN193&amp;" v "&amp;KO193</f>
        <v/>
      </c>
      <c r="KQ193">
        <f>B193&amp;"_"&amp;C193</f>
        <v/>
      </c>
      <c r="KR193" s="1">
        <f>IF((HW193/KK193)&lt;0.335,"G",IF((HW193/KK193)&gt;0.67,"R","A"))</f>
        <v/>
      </c>
      <c r="KS193" s="1">
        <f>IF((HX193/KK193)&lt;0.335,"G",IF((HX193/KK193)&gt;0.67,"R","A"))</f>
        <v/>
      </c>
      <c r="KT193" s="1">
        <f>IF((IH193/KK193)&lt;0.335,"G",IF((IH193/KK193)&gt;0.67,"R","A"))</f>
        <v/>
      </c>
      <c r="KU193" s="1">
        <f>IF((II193/KK193)&lt;0.335,"G",IF((II193/KK193)&gt;0.67,"R","A"))</f>
        <v/>
      </c>
      <c r="KV193" s="1">
        <f>IF((HZ193/KK193)&lt;0.335,"G",IF((HZ193/KK193)&gt;0.67,"R","A"))</f>
        <v/>
      </c>
      <c r="KW193" s="1">
        <f>IF((HY193/KK193)&lt;0.335,"G",IF((HY193/KK193)&gt;0.67,"R","A"))</f>
        <v/>
      </c>
      <c r="KX193" s="1">
        <f>IF((IK193/KK193)&lt;0.335,"G",IF((IK193/KK193)&gt;0.67,"R","A"))</f>
        <v/>
      </c>
      <c r="KY193" s="1">
        <f>IF((IJ193/KK193)&lt;0.335,"G",IF((IJ193/KK193)&gt;0.67,"R","A"))</f>
        <v/>
      </c>
      <c r="KZ193" s="1">
        <f>IF((HQ193/KK193)&lt;0.335,"G",IF((HQ193/KK193)&gt;0.67,"R","A"))</f>
        <v/>
      </c>
      <c r="LA193" s="1">
        <f>IF((IB193/KK193)&lt;0.335,"G",IF((IB193/KK193)&gt;0.67,"R","A"))</f>
        <v/>
      </c>
      <c r="LB193">
        <f>IF(LQ193="0-1",INDEX(Scrape!#REF!,MATCH('HT 0-1'!KP193,Scrape!$B:$B,0)),"")</f>
        <v/>
      </c>
      <c r="LC193">
        <f>IF(LQ193="0-1",INDEX(Scrape!$A:$A,MATCH('HT 0-1'!KP193,Scrape!$B:$B,0)),"")</f>
        <v/>
      </c>
      <c r="LD193">
        <f>IF(LQ193="0-1",INDEX(Scrape!$B:$B,MATCH('HT 0-1'!KP193,Scrape!$B:$B,0)),"")</f>
        <v/>
      </c>
      <c r="LE193">
        <f>IF(LQ193="0-1",INDEX(Scrape!$C:$C,MATCH('HT 0-1'!KP193,Scrape!$B:$B,0)),"")</f>
        <v/>
      </c>
      <c r="LF193">
        <f>IF(LQ193="0-1",INDEX(Scrape!$D:$D,MATCH('HT 0-1'!KP193,Scrape!$B:$B,0)),"")</f>
        <v/>
      </c>
      <c r="LG193">
        <f>IF(LQ193="0-1",INDEX(Scrape!$E:$E,MATCH('HT 0-1'!KP193,Scrape!$B:$B,0)),"")</f>
        <v/>
      </c>
      <c r="LH193">
        <f>IF(LQ193="0-1",INDEX(Scrape!$F:$F,MATCH('HT 0-1'!KP193,Scrape!$B:$B,0)),"")</f>
        <v/>
      </c>
      <c r="LI193">
        <f>IF(LQ193="0-1",INDEX(Scrape!$G:$G,MATCH('HT 0-1'!KP193,Scrape!$B:$B,0)),"")</f>
        <v/>
      </c>
      <c r="LJ193">
        <f>IF(LQ193="0-1",INDEX(Scrape!$H:$H,MATCH('HT 0-1'!KP193,Scrape!$B:$B,0)),"")</f>
        <v/>
      </c>
      <c r="LK193">
        <f>IF(LQ193="0-1",INDEX(Scrape!$I:$I,MATCH('HT 0-1'!KP193,Scrape!$B:$B,0)),"")</f>
        <v/>
      </c>
      <c r="LL193">
        <f>IF(LQ193="0-1",INDEX(Scrape!$J:$J,MATCH('HT 0-1'!KP193,Scrape!$B:$B,0)),"")</f>
        <v/>
      </c>
      <c r="LM193">
        <f>IF(LQ193="0-1",INDEX(Scrape!$K:$K,MATCH('HT 0-1'!KP193,Scrape!$B:$B,0)),"")</f>
        <v/>
      </c>
      <c r="LN193">
        <f>IF(LQ193="0-1",INDEX(Scrape!$L:$L,MATCH('HT 0-1'!KP193,Scrape!$B:$B,0)),"")</f>
        <v/>
      </c>
      <c r="LO193">
        <f>IF(LQ193="0-1",INDEX(Scrape!$M:$M,MATCH('HT 0-1'!KP193,Scrape!$B:$B,0)),"")</f>
        <v/>
      </c>
      <c r="LP193">
        <f>IF(LQ193="0-1",INDEX(Scrape!$N:$N,MATCH('HT 0-1'!KP193,Scrape!$B:$B,0)),"")</f>
        <v/>
      </c>
      <c r="LQ193">
        <f>INDEX(Scrape!$O:$O,MATCH('HT 0-1'!KP193,Scrape!$B:$B,0))</f>
        <v/>
      </c>
      <c r="LR193">
        <f>(1/LJ193)+(1/LI193)+(1/LH193)</f>
        <v/>
      </c>
      <c r="LS193">
        <f>(1/LG193)+(1/LF193)+(1/LE193)</f>
        <v/>
      </c>
      <c r="LT193" s="8">
        <f>IF(INDEX(#REF!,MATCH(KQ193,#REF!,0))=INDEX(#REF!,MATCH(KQ193,#REF!,0)),INDEX(#REF!,MATCH(KQ193,#REF!,0)),"ERROR")</f>
        <v/>
      </c>
      <c r="LU193" s="4">
        <f>IF(KR193="G",2,IF(KR193="R",0.5,IF(KR193="A",1)))</f>
        <v/>
      </c>
      <c r="LV193" s="4">
        <f>IF(KS193="G",0.5,IF(KS193="R",2,IF(KS193="A",1)))</f>
        <v/>
      </c>
      <c r="LW193" s="4">
        <f>IF(KT193="G",2,IF(KT193="R",0.5,IF(KT193="A",1)))</f>
        <v/>
      </c>
      <c r="LX193" s="4">
        <f>IF(KU193="G",0.5,IF(KU193="R",2,IF(KU193="A",1)))</f>
        <v/>
      </c>
      <c r="LY193" s="7">
        <f>(LK193*(LU193+LX193)+(LL193*(LU193+LX193)))</f>
        <v/>
      </c>
      <c r="LZ193" s="7">
        <f>(LN193*(LV193+LW193)+(LO193*(LV193+LW193)))</f>
        <v/>
      </c>
      <c r="MA193" s="11">
        <f>LY193-LZ193</f>
        <v/>
      </c>
      <c r="MB193" s="5">
        <f>MA193+2</f>
        <v/>
      </c>
      <c r="MC193" s="6">
        <f>MA193-2</f>
        <v/>
      </c>
      <c r="MD193" s="4">
        <f>LE193</f>
        <v/>
      </c>
      <c r="ME193" s="9">
        <f>IF(MD193=0,1000,MD193+0.75)</f>
        <v/>
      </c>
      <c r="MF193" s="10">
        <f>IF(MD193=0,0,MD193-0.75)</f>
        <v/>
      </c>
      <c r="MG193" s="4">
        <f>((LM193*(LU193+LX193))-((LP193*(LV193+LW193))))</f>
        <v/>
      </c>
      <c r="MH193" s="9">
        <f>MG193*1.2</f>
        <v/>
      </c>
      <c r="MI193" s="10">
        <f>MG193*0.8</f>
        <v/>
      </c>
      <c r="MJ193">
        <f>IFERROR(NX193,"")</f>
        <v/>
      </c>
      <c r="MK193">
        <f>IFERROR(NY193,"")</f>
        <v/>
      </c>
      <c r="ML193">
        <f>IFERROR(NZ193,"")</f>
        <v/>
      </c>
      <c r="MM193">
        <f>IFERROR(OA193,"")</f>
        <v/>
      </c>
      <c r="MN193">
        <f>IFERROR(OB193,"")</f>
        <v/>
      </c>
      <c r="MO193">
        <f>IFERROR(OC193,"")</f>
        <v/>
      </c>
      <c r="MP193" s="1">
        <f>COUNTIFS(#REF!,LT193,#REF!,1,#REF!,"&gt;="&amp;MC193,#REF!,"&lt;="&amp;MB193,#REF!,"&lt;="&amp;ME193,#REF!,"&gt;="&amp;MF193,#REF!,"="&amp;KV193,#REF!,"="&amp;KX193)</f>
        <v/>
      </c>
      <c r="MQ193" s="1">
        <f>COUNTIFS(#REF!,LT193,#REF!,0,#REF!,"&gt;="&amp;MC193,#REF!,"&lt;="&amp;MB193,#REF!,"&lt;="&amp;ME193,#REF!,"&gt;="&amp;MF193,#REF!,"="&amp;KV193,#REF!,"="&amp;KX193)</f>
        <v/>
      </c>
      <c r="MR193" s="1">
        <f>COUNTIFS(#REF!,LT193,#REF!,1,#REF!,"&gt;="&amp;MC193,#REF!,"&lt;="&amp;MB193,#REF!,"&lt;="&amp;ME193,#REF!,"&gt;="&amp;MF193,#REF!,"="&amp;KW193,#REF!,"="&amp;KY193)</f>
        <v/>
      </c>
      <c r="MS193" s="1">
        <f>COUNTIFS(#REF!,LT193,#REF!,0,#REF!,"&gt;="&amp;MC193,#REF!,"&lt;="&amp;MB193,#REF!,"&lt;="&amp;ME193,#REF!,"&gt;="&amp;MF193,#REF!,"="&amp;KW193,#REF!,"="&amp;KY193)</f>
        <v/>
      </c>
      <c r="MT193" s="1">
        <f>COUNTIFS(#REF!,LT193,#REF!,1,#REF!,"&gt;="&amp;MI193,#REF!,"&lt;="&amp;MH193,#REF!,"&lt;="&amp;ME193,#REF!,"&gt;="&amp;MF193)</f>
        <v/>
      </c>
      <c r="MU193" s="1">
        <f>COUNTIFS(#REF!,LT193,#REF!,0,#REF!,"&gt;="&amp;MI193,#REF!,"&lt;="&amp;MH193,#REF!,"&lt;="&amp;ME193,#REF!,"&gt;="&amp;MF193)</f>
        <v/>
      </c>
      <c r="MV193" s="1">
        <f>COUNTIFS(#REF!,LT193,#REF!,1,#REF!,"&gt;="&amp;MI193,#REF!,"&lt;="&amp;MH193,#REF!,"="&amp;KZ193,#REF!,"="&amp;LA193,#REF!,"&lt;="&amp;ME193,#REF!,"&gt;="&amp;MF193)</f>
        <v/>
      </c>
      <c r="MW193" s="1">
        <f>COUNTIFS(#REF!,LT193,#REF!,0,#REF!,"&gt;="&amp;MI193,#REF!,"&lt;="&amp;MH193,#REF!,"="&amp;KZ193,#REF!,"="&amp;LA193,#REF!,"&lt;="&amp;ME193,#REF!,"&gt;="&amp;MF193)</f>
        <v/>
      </c>
      <c r="MX193" s="1">
        <f>COUNTIFS(#REF!,LT193,#REF!,1,#REF!,"&gt;="&amp;MC193,#REF!,"&lt;="&amp;MB193,#REF!,"&lt;="&amp;ME193,#REF!,"&gt;="&amp;MF193)</f>
        <v/>
      </c>
      <c r="MY193" s="1">
        <f>COUNTIFS(#REF!,LT193,#REF!,0,#REF!,"&gt;="&amp;MC193,#REF!,"&lt;="&amp;MB193,#REF!,"&lt;="&amp;ME193,#REF!,"&gt;="&amp;MF193)</f>
        <v/>
      </c>
      <c r="MZ193" s="1">
        <f>COUNTIFS(#REF!,LT193,#REF!,1,#REF!,"&lt;="&amp;ME193,#REF!,"&gt;="&amp;MF193,#REF!,"="&amp;KV193,#REF!,"="&amp;KX193)</f>
        <v/>
      </c>
      <c r="NA193" s="1">
        <f>COUNTIFS(#REF!,LT193,#REF!,0,#REF!,"&lt;="&amp;ME193,#REF!,"&gt;="&amp;MF193,#REF!,"="&amp;KV193,#REF!,"="&amp;KX193)</f>
        <v/>
      </c>
      <c r="NB193" s="1">
        <f>COUNTIFS(#REF!,LT193,#REF!,1,#REF!,"&lt;="&amp;ME193,#REF!,"&gt;="&amp;MF193,#REF!,"="&amp;KW193,#REF!,"="&amp;KY193)</f>
        <v/>
      </c>
      <c r="NC193" s="1">
        <f>COUNTIFS(#REF!,LT193,#REF!,0,#REF!,"&lt;="&amp;ME193,#REF!,"&gt;="&amp;MF193,#REF!,"="&amp;KW193,#REF!,"="&amp;KY193)</f>
        <v/>
      </c>
      <c r="ND193" s="1">
        <f>MP193+MR193+MT193+MV193+MX193+MZ193+NB193</f>
        <v/>
      </c>
      <c r="NE193" s="1">
        <f>MQ193+MS193+MU193+MW193+MY193+NA193+NC193</f>
        <v/>
      </c>
      <c r="NF193" s="1">
        <f>ND193+NE193</f>
        <v/>
      </c>
      <c r="NG193" s="33">
        <f>ND193/(ND193+NE193)</f>
        <v/>
      </c>
      <c r="NH193" s="3">
        <f>1/NG193</f>
        <v/>
      </c>
      <c r="NI193" s="1">
        <f>LI193</f>
        <v/>
      </c>
      <c r="NJ193" s="79">
        <f>((1-NG193)*(1/(NI193-1))*0.98-(NG193*1))</f>
        <v/>
      </c>
      <c r="NK193" s="34">
        <f>IF(LR193&lt;0.9,0,IF(AND(LR193&gt;1.1),0,1))</f>
        <v/>
      </c>
      <c r="NL193" s="34">
        <f>IF(LS193&lt;0.9,0,IF(AND(LS193&gt;1.1),0,1))</f>
        <v/>
      </c>
      <c r="NM193" s="32">
        <f>IF(NF193&gt;99,1,0)</f>
        <v/>
      </c>
      <c r="NN193" s="32">
        <f>IF(NJ193&gt;0.0799,1,0)</f>
        <v/>
      </c>
      <c r="NO193" s="32">
        <f>IF(NJ193&gt;NQ193,1,0)</f>
        <v/>
      </c>
      <c r="NP193" s="32">
        <f>NM193+NN193+NO193+NK193+NL193</f>
        <v/>
      </c>
      <c r="NQ193" s="79">
        <f>(((100*NG193)*(NI193-1)*0.98)-((1-NG193)*100))/100</f>
        <v/>
      </c>
      <c r="NR193" s="34">
        <f>IF(LR193&lt;0.9,0,IF(AND(LR193&gt;1.1),0,1))</f>
        <v/>
      </c>
      <c r="NS193" s="34">
        <f>IF(LS193&lt;0.9,0,IF(AND(LS193&gt;1.1),0,1))</f>
        <v/>
      </c>
      <c r="NT193" s="32">
        <f>IF(NF193&gt;99,1,0)</f>
        <v/>
      </c>
      <c r="NU193" s="32">
        <f>IF(NQ193&gt;0.0799,1,0)</f>
        <v/>
      </c>
      <c r="NV193" s="32">
        <f>IF(NQ193&gt;NJ193,1,0)</f>
        <v/>
      </c>
      <c r="NW193" s="32">
        <f>NT193+NU193+NV193+NR193+NS193</f>
        <v/>
      </c>
      <c r="NX193">
        <f>IF(NP193=5,"LayAway0-1",IF(AND(NW193=5),"BackAway0-1",""))</f>
        <v/>
      </c>
      <c r="NY193">
        <f>IF(NP193=5,KO193,IF(AND(NW193=5),KO193,""))</f>
        <v/>
      </c>
      <c r="NZ193">
        <f>IF(NP193=5,"Match Odds",IF(AND(NW193=5),"Match Odds",""))</f>
        <v/>
      </c>
      <c r="OA193">
        <f>IF(NP193=5,KP193,IF(AND(NW193=5),KP193,""))</f>
        <v/>
      </c>
      <c r="OB193">
        <f>IF(NP193=5,"MATCH_ODDS",IF(AND(NW193=5),"MATCH_ODDS",""))</f>
        <v/>
      </c>
      <c r="OC193">
        <f>IF(NP193=5,"LAY",IF(AND(NW193=5),"BACK",""))</f>
        <v/>
      </c>
    </row>
    <row r="194" ht="16.5" customHeight="1" thickBot="1" thickTop="1">
      <c r="A194" s="2" t="n"/>
      <c r="KN194" s="1">
        <f>IF(INDEX(#REF!,MATCH('HT 0-1'!D194,#REF!,0))=INDEX(#REF!,MATCH('HT 0-1'!D194,#REF!,0)),INDEX(#REF!,MATCH('HT 0-1'!D194,#REF!,0)),"ERROR")</f>
        <v/>
      </c>
      <c r="KO194" s="1">
        <f>IF(INDEX(#REF!,MATCH('HT 0-1'!E194,#REF!,0))=INDEX(#REF!,MATCH('HT 0-1'!E194,#REF!,0)),INDEX(#REF!,MATCH('HT 0-1'!E194,#REF!,0)),"ERROR")</f>
        <v/>
      </c>
      <c r="KP194" s="1">
        <f>KN194&amp;" v "&amp;KO194</f>
        <v/>
      </c>
      <c r="KQ194">
        <f>B194&amp;"_"&amp;C194</f>
        <v/>
      </c>
      <c r="KR194" s="1">
        <f>IF((HW194/KK194)&lt;0.335,"G",IF((HW194/KK194)&gt;0.67,"R","A"))</f>
        <v/>
      </c>
      <c r="KS194" s="1">
        <f>IF((HX194/KK194)&lt;0.335,"G",IF((HX194/KK194)&gt;0.67,"R","A"))</f>
        <v/>
      </c>
      <c r="KT194" s="1">
        <f>IF((IH194/KK194)&lt;0.335,"G",IF((IH194/KK194)&gt;0.67,"R","A"))</f>
        <v/>
      </c>
      <c r="KU194" s="1">
        <f>IF((II194/KK194)&lt;0.335,"G",IF((II194/KK194)&gt;0.67,"R","A"))</f>
        <v/>
      </c>
      <c r="KV194" s="1">
        <f>IF((HZ194/KK194)&lt;0.335,"G",IF((HZ194/KK194)&gt;0.67,"R","A"))</f>
        <v/>
      </c>
      <c r="KW194" s="1">
        <f>IF((HY194/KK194)&lt;0.335,"G",IF((HY194/KK194)&gt;0.67,"R","A"))</f>
        <v/>
      </c>
      <c r="KX194" s="1">
        <f>IF((IK194/KK194)&lt;0.335,"G",IF((IK194/KK194)&gt;0.67,"R","A"))</f>
        <v/>
      </c>
      <c r="KY194" s="1">
        <f>IF((IJ194/KK194)&lt;0.335,"G",IF((IJ194/KK194)&gt;0.67,"R","A"))</f>
        <v/>
      </c>
      <c r="KZ194" s="1">
        <f>IF((HQ194/KK194)&lt;0.335,"G",IF((HQ194/KK194)&gt;0.67,"R","A"))</f>
        <v/>
      </c>
      <c r="LA194" s="1">
        <f>IF((IB194/KK194)&lt;0.335,"G",IF((IB194/KK194)&gt;0.67,"R","A"))</f>
        <v/>
      </c>
      <c r="LB194">
        <f>IF(LQ194="0-1",INDEX(Scrape!#REF!,MATCH('HT 0-1'!KP194,Scrape!$B:$B,0)),"")</f>
        <v/>
      </c>
      <c r="LC194">
        <f>IF(LQ194="0-1",INDEX(Scrape!$A:$A,MATCH('HT 0-1'!KP194,Scrape!$B:$B,0)),"")</f>
        <v/>
      </c>
      <c r="LD194">
        <f>IF(LQ194="0-1",INDEX(Scrape!$B:$B,MATCH('HT 0-1'!KP194,Scrape!$B:$B,0)),"")</f>
        <v/>
      </c>
      <c r="LE194">
        <f>IF(LQ194="0-1",INDEX(Scrape!$C:$C,MATCH('HT 0-1'!KP194,Scrape!$B:$B,0)),"")</f>
        <v/>
      </c>
      <c r="LF194">
        <f>IF(LQ194="0-1",INDEX(Scrape!$D:$D,MATCH('HT 0-1'!KP194,Scrape!$B:$B,0)),"")</f>
        <v/>
      </c>
      <c r="LG194">
        <f>IF(LQ194="0-1",INDEX(Scrape!$E:$E,MATCH('HT 0-1'!KP194,Scrape!$B:$B,0)),"")</f>
        <v/>
      </c>
      <c r="LH194">
        <f>IF(LQ194="0-1",INDEX(Scrape!$F:$F,MATCH('HT 0-1'!KP194,Scrape!$B:$B,0)),"")</f>
        <v/>
      </c>
      <c r="LI194">
        <f>IF(LQ194="0-1",INDEX(Scrape!$G:$G,MATCH('HT 0-1'!KP194,Scrape!$B:$B,0)),"")</f>
        <v/>
      </c>
      <c r="LJ194">
        <f>IF(LQ194="0-1",INDEX(Scrape!$H:$H,MATCH('HT 0-1'!KP194,Scrape!$B:$B,0)),"")</f>
        <v/>
      </c>
      <c r="LK194">
        <f>IF(LQ194="0-1",INDEX(Scrape!$I:$I,MATCH('HT 0-1'!KP194,Scrape!$B:$B,0)),"")</f>
        <v/>
      </c>
      <c r="LL194">
        <f>IF(LQ194="0-1",INDEX(Scrape!$J:$J,MATCH('HT 0-1'!KP194,Scrape!$B:$B,0)),"")</f>
        <v/>
      </c>
      <c r="LM194">
        <f>IF(LQ194="0-1",INDEX(Scrape!$K:$K,MATCH('HT 0-1'!KP194,Scrape!$B:$B,0)),"")</f>
        <v/>
      </c>
      <c r="LN194">
        <f>IF(LQ194="0-1",INDEX(Scrape!$L:$L,MATCH('HT 0-1'!KP194,Scrape!$B:$B,0)),"")</f>
        <v/>
      </c>
      <c r="LO194">
        <f>IF(LQ194="0-1",INDEX(Scrape!$M:$M,MATCH('HT 0-1'!KP194,Scrape!$B:$B,0)),"")</f>
        <v/>
      </c>
      <c r="LP194">
        <f>IF(LQ194="0-1",INDEX(Scrape!$N:$N,MATCH('HT 0-1'!KP194,Scrape!$B:$B,0)),"")</f>
        <v/>
      </c>
      <c r="LQ194">
        <f>INDEX(Scrape!$O:$O,MATCH('HT 0-1'!KP194,Scrape!$B:$B,0))</f>
        <v/>
      </c>
      <c r="LR194">
        <f>(1/LJ194)+(1/LI194)+(1/LH194)</f>
        <v/>
      </c>
      <c r="LS194">
        <f>(1/LG194)+(1/LF194)+(1/LE194)</f>
        <v/>
      </c>
      <c r="LT194" s="8">
        <f>IF(INDEX(#REF!,MATCH(KQ194,#REF!,0))=INDEX(#REF!,MATCH(KQ194,#REF!,0)),INDEX(#REF!,MATCH(KQ194,#REF!,0)),"ERROR")</f>
        <v/>
      </c>
      <c r="LU194" s="4">
        <f>IF(KR194="G",2,IF(KR194="R",0.5,IF(KR194="A",1)))</f>
        <v/>
      </c>
      <c r="LV194" s="4">
        <f>IF(KS194="G",0.5,IF(KS194="R",2,IF(KS194="A",1)))</f>
        <v/>
      </c>
      <c r="LW194" s="4">
        <f>IF(KT194="G",2,IF(KT194="R",0.5,IF(KT194="A",1)))</f>
        <v/>
      </c>
      <c r="LX194" s="4">
        <f>IF(KU194="G",0.5,IF(KU194="R",2,IF(KU194="A",1)))</f>
        <v/>
      </c>
      <c r="LY194" s="7">
        <f>(LK194*(LU194+LX194)+(LL194*(LU194+LX194)))</f>
        <v/>
      </c>
      <c r="LZ194" s="7">
        <f>(LN194*(LV194+LW194)+(LO194*(LV194+LW194)))</f>
        <v/>
      </c>
      <c r="MA194" s="11">
        <f>LY194-LZ194</f>
        <v/>
      </c>
      <c r="MB194" s="5">
        <f>MA194+2</f>
        <v/>
      </c>
      <c r="MC194" s="6">
        <f>MA194-2</f>
        <v/>
      </c>
      <c r="MD194" s="4">
        <f>LE194</f>
        <v/>
      </c>
      <c r="ME194" s="9">
        <f>IF(MD194=0,1000,MD194+0.75)</f>
        <v/>
      </c>
      <c r="MF194" s="10">
        <f>IF(MD194=0,0,MD194-0.75)</f>
        <v/>
      </c>
      <c r="MG194" s="4">
        <f>((LM194*(LU194+LX194))-((LP194*(LV194+LW194))))</f>
        <v/>
      </c>
      <c r="MH194" s="9">
        <f>MG194*1.2</f>
        <v/>
      </c>
      <c r="MI194" s="10">
        <f>MG194*0.8</f>
        <v/>
      </c>
      <c r="MJ194">
        <f>IFERROR(NX194,"")</f>
        <v/>
      </c>
      <c r="MK194">
        <f>IFERROR(NY194,"")</f>
        <v/>
      </c>
      <c r="ML194">
        <f>IFERROR(NZ194,"")</f>
        <v/>
      </c>
      <c r="MM194">
        <f>IFERROR(OA194,"")</f>
        <v/>
      </c>
      <c r="MN194">
        <f>IFERROR(OB194,"")</f>
        <v/>
      </c>
      <c r="MO194">
        <f>IFERROR(OC194,"")</f>
        <v/>
      </c>
      <c r="MP194" s="1">
        <f>COUNTIFS(#REF!,LT194,#REF!,1,#REF!,"&gt;="&amp;MC194,#REF!,"&lt;="&amp;MB194,#REF!,"&lt;="&amp;ME194,#REF!,"&gt;="&amp;MF194,#REF!,"="&amp;KV194,#REF!,"="&amp;KX194)</f>
        <v/>
      </c>
      <c r="MQ194" s="1">
        <f>COUNTIFS(#REF!,LT194,#REF!,0,#REF!,"&gt;="&amp;MC194,#REF!,"&lt;="&amp;MB194,#REF!,"&lt;="&amp;ME194,#REF!,"&gt;="&amp;MF194,#REF!,"="&amp;KV194,#REF!,"="&amp;KX194)</f>
        <v/>
      </c>
      <c r="MR194" s="1">
        <f>COUNTIFS(#REF!,LT194,#REF!,1,#REF!,"&gt;="&amp;MC194,#REF!,"&lt;="&amp;MB194,#REF!,"&lt;="&amp;ME194,#REF!,"&gt;="&amp;MF194,#REF!,"="&amp;KW194,#REF!,"="&amp;KY194)</f>
        <v/>
      </c>
      <c r="MS194" s="1">
        <f>COUNTIFS(#REF!,LT194,#REF!,0,#REF!,"&gt;="&amp;MC194,#REF!,"&lt;="&amp;MB194,#REF!,"&lt;="&amp;ME194,#REF!,"&gt;="&amp;MF194,#REF!,"="&amp;KW194,#REF!,"="&amp;KY194)</f>
        <v/>
      </c>
      <c r="MT194" s="1">
        <f>COUNTIFS(#REF!,LT194,#REF!,1,#REF!,"&gt;="&amp;MI194,#REF!,"&lt;="&amp;MH194,#REF!,"&lt;="&amp;ME194,#REF!,"&gt;="&amp;MF194)</f>
        <v/>
      </c>
      <c r="MU194" s="1">
        <f>COUNTIFS(#REF!,LT194,#REF!,0,#REF!,"&gt;="&amp;MI194,#REF!,"&lt;="&amp;MH194,#REF!,"&lt;="&amp;ME194,#REF!,"&gt;="&amp;MF194)</f>
        <v/>
      </c>
      <c r="MV194" s="1">
        <f>COUNTIFS(#REF!,LT194,#REF!,1,#REF!,"&gt;="&amp;MI194,#REF!,"&lt;="&amp;MH194,#REF!,"="&amp;KZ194,#REF!,"="&amp;LA194,#REF!,"&lt;="&amp;ME194,#REF!,"&gt;="&amp;MF194)</f>
        <v/>
      </c>
      <c r="MW194" s="1">
        <f>COUNTIFS(#REF!,LT194,#REF!,0,#REF!,"&gt;="&amp;MI194,#REF!,"&lt;="&amp;MH194,#REF!,"="&amp;KZ194,#REF!,"="&amp;LA194,#REF!,"&lt;="&amp;ME194,#REF!,"&gt;="&amp;MF194)</f>
        <v/>
      </c>
      <c r="MX194" s="1">
        <f>COUNTIFS(#REF!,LT194,#REF!,1,#REF!,"&gt;="&amp;MC194,#REF!,"&lt;="&amp;MB194,#REF!,"&lt;="&amp;ME194,#REF!,"&gt;="&amp;MF194)</f>
        <v/>
      </c>
      <c r="MY194" s="1">
        <f>COUNTIFS(#REF!,LT194,#REF!,0,#REF!,"&gt;="&amp;MC194,#REF!,"&lt;="&amp;MB194,#REF!,"&lt;="&amp;ME194,#REF!,"&gt;="&amp;MF194)</f>
        <v/>
      </c>
      <c r="MZ194" s="1">
        <f>COUNTIFS(#REF!,LT194,#REF!,1,#REF!,"&lt;="&amp;ME194,#REF!,"&gt;="&amp;MF194,#REF!,"="&amp;KV194,#REF!,"="&amp;KX194)</f>
        <v/>
      </c>
      <c r="NA194" s="1">
        <f>COUNTIFS(#REF!,LT194,#REF!,0,#REF!,"&lt;="&amp;ME194,#REF!,"&gt;="&amp;MF194,#REF!,"="&amp;KV194,#REF!,"="&amp;KX194)</f>
        <v/>
      </c>
      <c r="NB194" s="1">
        <f>COUNTIFS(#REF!,LT194,#REF!,1,#REF!,"&lt;="&amp;ME194,#REF!,"&gt;="&amp;MF194,#REF!,"="&amp;KW194,#REF!,"="&amp;KY194)</f>
        <v/>
      </c>
      <c r="NC194" s="1">
        <f>COUNTIFS(#REF!,LT194,#REF!,0,#REF!,"&lt;="&amp;ME194,#REF!,"&gt;="&amp;MF194,#REF!,"="&amp;KW194,#REF!,"="&amp;KY194)</f>
        <v/>
      </c>
      <c r="ND194" s="1">
        <f>MP194+MR194+MT194+MV194+MX194+MZ194+NB194</f>
        <v/>
      </c>
      <c r="NE194" s="1">
        <f>MQ194+MS194+MU194+MW194+MY194+NA194+NC194</f>
        <v/>
      </c>
      <c r="NF194" s="1">
        <f>ND194+NE194</f>
        <v/>
      </c>
      <c r="NG194" s="33">
        <f>ND194/(ND194+NE194)</f>
        <v/>
      </c>
      <c r="NH194" s="3">
        <f>1/NG194</f>
        <v/>
      </c>
      <c r="NI194" s="1">
        <f>LI194</f>
        <v/>
      </c>
      <c r="NJ194" s="79">
        <f>((1-NG194)*(1/(NI194-1))*0.98-(NG194*1))</f>
        <v/>
      </c>
      <c r="NK194" s="34">
        <f>IF(LR194&lt;0.9,0,IF(AND(LR194&gt;1.1),0,1))</f>
        <v/>
      </c>
      <c r="NL194" s="34">
        <f>IF(LS194&lt;0.9,0,IF(AND(LS194&gt;1.1),0,1))</f>
        <v/>
      </c>
      <c r="NM194" s="32">
        <f>IF(NF194&gt;99,1,0)</f>
        <v/>
      </c>
      <c r="NN194" s="32">
        <f>IF(NJ194&gt;0.0799,1,0)</f>
        <v/>
      </c>
      <c r="NO194" s="32">
        <f>IF(NJ194&gt;NQ194,1,0)</f>
        <v/>
      </c>
      <c r="NP194" s="32">
        <f>NM194+NN194+NO194+NK194+NL194</f>
        <v/>
      </c>
      <c r="NQ194" s="79">
        <f>(((100*NG194)*(NI194-1)*0.98)-((1-NG194)*100))/100</f>
        <v/>
      </c>
      <c r="NR194" s="34">
        <f>IF(LR194&lt;0.9,0,IF(AND(LR194&gt;1.1),0,1))</f>
        <v/>
      </c>
      <c r="NS194" s="34">
        <f>IF(LS194&lt;0.9,0,IF(AND(LS194&gt;1.1),0,1))</f>
        <v/>
      </c>
      <c r="NT194" s="32">
        <f>IF(NF194&gt;99,1,0)</f>
        <v/>
      </c>
      <c r="NU194" s="32">
        <f>IF(NQ194&gt;0.0799,1,0)</f>
        <v/>
      </c>
      <c r="NV194" s="32">
        <f>IF(NQ194&gt;NJ194,1,0)</f>
        <v/>
      </c>
      <c r="NW194" s="32">
        <f>NT194+NU194+NV194+NR194+NS194</f>
        <v/>
      </c>
      <c r="NX194">
        <f>IF(NP194=5,"LayAway0-1",IF(AND(NW194=5),"BackAway0-1",""))</f>
        <v/>
      </c>
      <c r="NY194">
        <f>IF(NP194=5,KO194,IF(AND(NW194=5),KO194,""))</f>
        <v/>
      </c>
      <c r="NZ194">
        <f>IF(NP194=5,"Match Odds",IF(AND(NW194=5),"Match Odds",""))</f>
        <v/>
      </c>
      <c r="OA194">
        <f>IF(NP194=5,KP194,IF(AND(NW194=5),KP194,""))</f>
        <v/>
      </c>
      <c r="OB194">
        <f>IF(NP194=5,"MATCH_ODDS",IF(AND(NW194=5),"MATCH_ODDS",""))</f>
        <v/>
      </c>
      <c r="OC194">
        <f>IF(NP194=5,"LAY",IF(AND(NW194=5),"BACK",""))</f>
        <v/>
      </c>
    </row>
    <row r="195" ht="16.5" customHeight="1" thickBot="1" thickTop="1">
      <c r="A195" s="2" t="n"/>
      <c r="KN195" s="1">
        <f>IF(INDEX(#REF!,MATCH('HT 0-1'!D195,#REF!,0))=INDEX(#REF!,MATCH('HT 0-1'!D195,#REF!,0)),INDEX(#REF!,MATCH('HT 0-1'!D195,#REF!,0)),"ERROR")</f>
        <v/>
      </c>
      <c r="KO195" s="1">
        <f>IF(INDEX(#REF!,MATCH('HT 0-1'!E195,#REF!,0))=INDEX(#REF!,MATCH('HT 0-1'!E195,#REF!,0)),INDEX(#REF!,MATCH('HT 0-1'!E195,#REF!,0)),"ERROR")</f>
        <v/>
      </c>
      <c r="KP195" s="1">
        <f>KN195&amp;" v "&amp;KO195</f>
        <v/>
      </c>
      <c r="KQ195">
        <f>B195&amp;"_"&amp;C195</f>
        <v/>
      </c>
      <c r="KR195" s="1">
        <f>IF((HW195/KK195)&lt;0.335,"G",IF((HW195/KK195)&gt;0.67,"R","A"))</f>
        <v/>
      </c>
      <c r="KS195" s="1">
        <f>IF((HX195/KK195)&lt;0.335,"G",IF((HX195/KK195)&gt;0.67,"R","A"))</f>
        <v/>
      </c>
      <c r="KT195" s="1">
        <f>IF((IH195/KK195)&lt;0.335,"G",IF((IH195/KK195)&gt;0.67,"R","A"))</f>
        <v/>
      </c>
      <c r="KU195" s="1">
        <f>IF((II195/KK195)&lt;0.335,"G",IF((II195/KK195)&gt;0.67,"R","A"))</f>
        <v/>
      </c>
      <c r="KV195" s="1">
        <f>IF((HZ195/KK195)&lt;0.335,"G",IF((HZ195/KK195)&gt;0.67,"R","A"))</f>
        <v/>
      </c>
      <c r="KW195" s="1">
        <f>IF((HY195/KK195)&lt;0.335,"G",IF((HY195/KK195)&gt;0.67,"R","A"))</f>
        <v/>
      </c>
      <c r="KX195" s="1">
        <f>IF((IK195/KK195)&lt;0.335,"G",IF((IK195/KK195)&gt;0.67,"R","A"))</f>
        <v/>
      </c>
      <c r="KY195" s="1">
        <f>IF((IJ195/KK195)&lt;0.335,"G",IF((IJ195/KK195)&gt;0.67,"R","A"))</f>
        <v/>
      </c>
      <c r="KZ195" s="1">
        <f>IF((HQ195/KK195)&lt;0.335,"G",IF((HQ195/KK195)&gt;0.67,"R","A"))</f>
        <v/>
      </c>
      <c r="LA195" s="1">
        <f>IF((IB195/KK195)&lt;0.335,"G",IF((IB195/KK195)&gt;0.67,"R","A"))</f>
        <v/>
      </c>
      <c r="LB195">
        <f>IF(LQ195="0-1",INDEX(Scrape!#REF!,MATCH('HT 0-1'!KP195,Scrape!$B:$B,0)),"")</f>
        <v/>
      </c>
      <c r="LC195">
        <f>IF(LQ195="0-1",INDEX(Scrape!$A:$A,MATCH('HT 0-1'!KP195,Scrape!$B:$B,0)),"")</f>
        <v/>
      </c>
      <c r="LD195">
        <f>IF(LQ195="0-1",INDEX(Scrape!$B:$B,MATCH('HT 0-1'!KP195,Scrape!$B:$B,0)),"")</f>
        <v/>
      </c>
      <c r="LE195">
        <f>IF(LQ195="0-1",INDEX(Scrape!$C:$C,MATCH('HT 0-1'!KP195,Scrape!$B:$B,0)),"")</f>
        <v/>
      </c>
      <c r="LF195">
        <f>IF(LQ195="0-1",INDEX(Scrape!$D:$D,MATCH('HT 0-1'!KP195,Scrape!$B:$B,0)),"")</f>
        <v/>
      </c>
      <c r="LG195">
        <f>IF(LQ195="0-1",INDEX(Scrape!$E:$E,MATCH('HT 0-1'!KP195,Scrape!$B:$B,0)),"")</f>
        <v/>
      </c>
      <c r="LH195">
        <f>IF(LQ195="0-1",INDEX(Scrape!$F:$F,MATCH('HT 0-1'!KP195,Scrape!$B:$B,0)),"")</f>
        <v/>
      </c>
      <c r="LI195">
        <f>IF(LQ195="0-1",INDEX(Scrape!$G:$G,MATCH('HT 0-1'!KP195,Scrape!$B:$B,0)),"")</f>
        <v/>
      </c>
      <c r="LJ195">
        <f>IF(LQ195="0-1",INDEX(Scrape!$H:$H,MATCH('HT 0-1'!KP195,Scrape!$B:$B,0)),"")</f>
        <v/>
      </c>
      <c r="LK195">
        <f>IF(LQ195="0-1",INDEX(Scrape!$I:$I,MATCH('HT 0-1'!KP195,Scrape!$B:$B,0)),"")</f>
        <v/>
      </c>
      <c r="LL195">
        <f>IF(LQ195="0-1",INDEX(Scrape!$J:$J,MATCH('HT 0-1'!KP195,Scrape!$B:$B,0)),"")</f>
        <v/>
      </c>
      <c r="LM195">
        <f>IF(LQ195="0-1",INDEX(Scrape!$K:$K,MATCH('HT 0-1'!KP195,Scrape!$B:$B,0)),"")</f>
        <v/>
      </c>
      <c r="LN195">
        <f>IF(LQ195="0-1",INDEX(Scrape!$L:$L,MATCH('HT 0-1'!KP195,Scrape!$B:$B,0)),"")</f>
        <v/>
      </c>
      <c r="LO195">
        <f>IF(LQ195="0-1",INDEX(Scrape!$M:$M,MATCH('HT 0-1'!KP195,Scrape!$B:$B,0)),"")</f>
        <v/>
      </c>
      <c r="LP195">
        <f>IF(LQ195="0-1",INDEX(Scrape!$N:$N,MATCH('HT 0-1'!KP195,Scrape!$B:$B,0)),"")</f>
        <v/>
      </c>
      <c r="LQ195">
        <f>INDEX(Scrape!$O:$O,MATCH('HT 0-1'!KP195,Scrape!$B:$B,0))</f>
        <v/>
      </c>
      <c r="LR195">
        <f>(1/LJ195)+(1/LI195)+(1/LH195)</f>
        <v/>
      </c>
      <c r="LS195">
        <f>(1/LG195)+(1/LF195)+(1/LE195)</f>
        <v/>
      </c>
      <c r="LT195" s="8">
        <f>IF(INDEX(#REF!,MATCH(KQ195,#REF!,0))=INDEX(#REF!,MATCH(KQ195,#REF!,0)),INDEX(#REF!,MATCH(KQ195,#REF!,0)),"ERROR")</f>
        <v/>
      </c>
      <c r="LU195" s="4">
        <f>IF(KR195="G",2,IF(KR195="R",0.5,IF(KR195="A",1)))</f>
        <v/>
      </c>
      <c r="LV195" s="4">
        <f>IF(KS195="G",0.5,IF(KS195="R",2,IF(KS195="A",1)))</f>
        <v/>
      </c>
      <c r="LW195" s="4">
        <f>IF(KT195="G",2,IF(KT195="R",0.5,IF(KT195="A",1)))</f>
        <v/>
      </c>
      <c r="LX195" s="4">
        <f>IF(KU195="G",0.5,IF(KU195="R",2,IF(KU195="A",1)))</f>
        <v/>
      </c>
      <c r="LY195" s="7">
        <f>(LK195*(LU195+LX195)+(LL195*(LU195+LX195)))</f>
        <v/>
      </c>
      <c r="LZ195" s="7">
        <f>(LN195*(LV195+LW195)+(LO195*(LV195+LW195)))</f>
        <v/>
      </c>
      <c r="MA195" s="11">
        <f>LY195-LZ195</f>
        <v/>
      </c>
      <c r="MB195" s="5">
        <f>MA195+2</f>
        <v/>
      </c>
      <c r="MC195" s="6">
        <f>MA195-2</f>
        <v/>
      </c>
      <c r="MD195" s="4">
        <f>LE195</f>
        <v/>
      </c>
      <c r="ME195" s="9">
        <f>IF(MD195=0,1000,MD195+0.75)</f>
        <v/>
      </c>
      <c r="MF195" s="10">
        <f>IF(MD195=0,0,MD195-0.75)</f>
        <v/>
      </c>
      <c r="MG195" s="4">
        <f>((LM195*(LU195+LX195))-((LP195*(LV195+LW195))))</f>
        <v/>
      </c>
      <c r="MH195" s="9">
        <f>MG195*1.2</f>
        <v/>
      </c>
      <c r="MI195" s="10">
        <f>MG195*0.8</f>
        <v/>
      </c>
      <c r="MJ195">
        <f>IFERROR(NX195,"")</f>
        <v/>
      </c>
      <c r="MK195">
        <f>IFERROR(NY195,"")</f>
        <v/>
      </c>
      <c r="ML195">
        <f>IFERROR(NZ195,"")</f>
        <v/>
      </c>
      <c r="MM195">
        <f>IFERROR(OA195,"")</f>
        <v/>
      </c>
      <c r="MN195">
        <f>IFERROR(OB195,"")</f>
        <v/>
      </c>
      <c r="MO195">
        <f>IFERROR(OC195,"")</f>
        <v/>
      </c>
      <c r="MP195" s="1">
        <f>COUNTIFS(#REF!,LT195,#REF!,1,#REF!,"&gt;="&amp;MC195,#REF!,"&lt;="&amp;MB195,#REF!,"&lt;="&amp;ME195,#REF!,"&gt;="&amp;MF195,#REF!,"="&amp;KV195,#REF!,"="&amp;KX195)</f>
        <v/>
      </c>
      <c r="MQ195" s="1">
        <f>COUNTIFS(#REF!,LT195,#REF!,0,#REF!,"&gt;="&amp;MC195,#REF!,"&lt;="&amp;MB195,#REF!,"&lt;="&amp;ME195,#REF!,"&gt;="&amp;MF195,#REF!,"="&amp;KV195,#REF!,"="&amp;KX195)</f>
        <v/>
      </c>
      <c r="MR195" s="1">
        <f>COUNTIFS(#REF!,LT195,#REF!,1,#REF!,"&gt;="&amp;MC195,#REF!,"&lt;="&amp;MB195,#REF!,"&lt;="&amp;ME195,#REF!,"&gt;="&amp;MF195,#REF!,"="&amp;KW195,#REF!,"="&amp;KY195)</f>
        <v/>
      </c>
      <c r="MS195" s="1">
        <f>COUNTIFS(#REF!,LT195,#REF!,0,#REF!,"&gt;="&amp;MC195,#REF!,"&lt;="&amp;MB195,#REF!,"&lt;="&amp;ME195,#REF!,"&gt;="&amp;MF195,#REF!,"="&amp;KW195,#REF!,"="&amp;KY195)</f>
        <v/>
      </c>
      <c r="MT195" s="1">
        <f>COUNTIFS(#REF!,LT195,#REF!,1,#REF!,"&gt;="&amp;MI195,#REF!,"&lt;="&amp;MH195,#REF!,"&lt;="&amp;ME195,#REF!,"&gt;="&amp;MF195)</f>
        <v/>
      </c>
      <c r="MU195" s="1">
        <f>COUNTIFS(#REF!,LT195,#REF!,0,#REF!,"&gt;="&amp;MI195,#REF!,"&lt;="&amp;MH195,#REF!,"&lt;="&amp;ME195,#REF!,"&gt;="&amp;MF195)</f>
        <v/>
      </c>
      <c r="MV195" s="1">
        <f>COUNTIFS(#REF!,LT195,#REF!,1,#REF!,"&gt;="&amp;MI195,#REF!,"&lt;="&amp;MH195,#REF!,"="&amp;KZ195,#REF!,"="&amp;LA195,#REF!,"&lt;="&amp;ME195,#REF!,"&gt;="&amp;MF195)</f>
        <v/>
      </c>
      <c r="MW195" s="1">
        <f>COUNTIFS(#REF!,LT195,#REF!,0,#REF!,"&gt;="&amp;MI195,#REF!,"&lt;="&amp;MH195,#REF!,"="&amp;KZ195,#REF!,"="&amp;LA195,#REF!,"&lt;="&amp;ME195,#REF!,"&gt;="&amp;MF195)</f>
        <v/>
      </c>
      <c r="MX195" s="1">
        <f>COUNTIFS(#REF!,LT195,#REF!,1,#REF!,"&gt;="&amp;MC195,#REF!,"&lt;="&amp;MB195,#REF!,"&lt;="&amp;ME195,#REF!,"&gt;="&amp;MF195)</f>
        <v/>
      </c>
      <c r="MY195" s="1">
        <f>COUNTIFS(#REF!,LT195,#REF!,0,#REF!,"&gt;="&amp;MC195,#REF!,"&lt;="&amp;MB195,#REF!,"&lt;="&amp;ME195,#REF!,"&gt;="&amp;MF195)</f>
        <v/>
      </c>
      <c r="MZ195" s="1">
        <f>COUNTIFS(#REF!,LT195,#REF!,1,#REF!,"&lt;="&amp;ME195,#REF!,"&gt;="&amp;MF195,#REF!,"="&amp;KV195,#REF!,"="&amp;KX195)</f>
        <v/>
      </c>
      <c r="NA195" s="1">
        <f>COUNTIFS(#REF!,LT195,#REF!,0,#REF!,"&lt;="&amp;ME195,#REF!,"&gt;="&amp;MF195,#REF!,"="&amp;KV195,#REF!,"="&amp;KX195)</f>
        <v/>
      </c>
      <c r="NB195" s="1">
        <f>COUNTIFS(#REF!,LT195,#REF!,1,#REF!,"&lt;="&amp;ME195,#REF!,"&gt;="&amp;MF195,#REF!,"="&amp;KW195,#REF!,"="&amp;KY195)</f>
        <v/>
      </c>
      <c r="NC195" s="1">
        <f>COUNTIFS(#REF!,LT195,#REF!,0,#REF!,"&lt;="&amp;ME195,#REF!,"&gt;="&amp;MF195,#REF!,"="&amp;KW195,#REF!,"="&amp;KY195)</f>
        <v/>
      </c>
      <c r="ND195" s="1">
        <f>MP195+MR195+MT195+MV195+MX195+MZ195+NB195</f>
        <v/>
      </c>
      <c r="NE195" s="1">
        <f>MQ195+MS195+MU195+MW195+MY195+NA195+NC195</f>
        <v/>
      </c>
      <c r="NF195" s="1">
        <f>ND195+NE195</f>
        <v/>
      </c>
      <c r="NG195" s="33">
        <f>ND195/(ND195+NE195)</f>
        <v/>
      </c>
      <c r="NH195" s="3">
        <f>1/NG195</f>
        <v/>
      </c>
      <c r="NI195" s="1">
        <f>LI195</f>
        <v/>
      </c>
      <c r="NJ195" s="79">
        <f>((1-NG195)*(1/(NI195-1))*0.98-(NG195*1))</f>
        <v/>
      </c>
      <c r="NK195" s="34">
        <f>IF(LR195&lt;0.9,0,IF(AND(LR195&gt;1.1),0,1))</f>
        <v/>
      </c>
      <c r="NL195" s="34">
        <f>IF(LS195&lt;0.9,0,IF(AND(LS195&gt;1.1),0,1))</f>
        <v/>
      </c>
      <c r="NM195" s="32">
        <f>IF(NF195&gt;99,1,0)</f>
        <v/>
      </c>
      <c r="NN195" s="32">
        <f>IF(NJ195&gt;0.0799,1,0)</f>
        <v/>
      </c>
      <c r="NO195" s="32">
        <f>IF(NJ195&gt;NQ195,1,0)</f>
        <v/>
      </c>
      <c r="NP195" s="32">
        <f>NM195+NN195+NO195+NK195+NL195</f>
        <v/>
      </c>
      <c r="NQ195" s="79">
        <f>(((100*NG195)*(NI195-1)*0.98)-((1-NG195)*100))/100</f>
        <v/>
      </c>
      <c r="NR195" s="34">
        <f>IF(LR195&lt;0.9,0,IF(AND(LR195&gt;1.1),0,1))</f>
        <v/>
      </c>
      <c r="NS195" s="34">
        <f>IF(LS195&lt;0.9,0,IF(AND(LS195&gt;1.1),0,1))</f>
        <v/>
      </c>
      <c r="NT195" s="32">
        <f>IF(NF195&gt;99,1,0)</f>
        <v/>
      </c>
      <c r="NU195" s="32">
        <f>IF(NQ195&gt;0.0799,1,0)</f>
        <v/>
      </c>
      <c r="NV195" s="32">
        <f>IF(NQ195&gt;NJ195,1,0)</f>
        <v/>
      </c>
      <c r="NW195" s="32">
        <f>NT195+NU195+NV195+NR195+NS195</f>
        <v/>
      </c>
      <c r="NX195">
        <f>IF(NP195=5,"LayAway0-1",IF(AND(NW195=5),"BackAway0-1",""))</f>
        <v/>
      </c>
      <c r="NY195">
        <f>IF(NP195=5,KO195,IF(AND(NW195=5),KO195,""))</f>
        <v/>
      </c>
      <c r="NZ195">
        <f>IF(NP195=5,"Match Odds",IF(AND(NW195=5),"Match Odds",""))</f>
        <v/>
      </c>
      <c r="OA195">
        <f>IF(NP195=5,KP195,IF(AND(NW195=5),KP195,""))</f>
        <v/>
      </c>
      <c r="OB195">
        <f>IF(NP195=5,"MATCH_ODDS",IF(AND(NW195=5),"MATCH_ODDS",""))</f>
        <v/>
      </c>
      <c r="OC195">
        <f>IF(NP195=5,"LAY",IF(AND(NW195=5),"BACK",""))</f>
        <v/>
      </c>
    </row>
    <row r="196" ht="16.5" customHeight="1" thickBot="1" thickTop="1">
      <c r="A196" s="2" t="n"/>
      <c r="KN196" s="1">
        <f>IF(INDEX(#REF!,MATCH('HT 0-1'!D196,#REF!,0))=INDEX(#REF!,MATCH('HT 0-1'!D196,#REF!,0)),INDEX(#REF!,MATCH('HT 0-1'!D196,#REF!,0)),"ERROR")</f>
        <v/>
      </c>
      <c r="KO196" s="1">
        <f>IF(INDEX(#REF!,MATCH('HT 0-1'!E196,#REF!,0))=INDEX(#REF!,MATCH('HT 0-1'!E196,#REF!,0)),INDEX(#REF!,MATCH('HT 0-1'!E196,#REF!,0)),"ERROR")</f>
        <v/>
      </c>
      <c r="KP196" s="1">
        <f>KN196&amp;" v "&amp;KO196</f>
        <v/>
      </c>
      <c r="KQ196">
        <f>B196&amp;"_"&amp;C196</f>
        <v/>
      </c>
      <c r="KR196" s="1">
        <f>IF((HW196/KK196)&lt;0.335,"G",IF((HW196/KK196)&gt;0.67,"R","A"))</f>
        <v/>
      </c>
      <c r="KS196" s="1">
        <f>IF((HX196/KK196)&lt;0.335,"G",IF((HX196/KK196)&gt;0.67,"R","A"))</f>
        <v/>
      </c>
      <c r="KT196" s="1">
        <f>IF((IH196/KK196)&lt;0.335,"G",IF((IH196/KK196)&gt;0.67,"R","A"))</f>
        <v/>
      </c>
      <c r="KU196" s="1">
        <f>IF((II196/KK196)&lt;0.335,"G",IF((II196/KK196)&gt;0.67,"R","A"))</f>
        <v/>
      </c>
      <c r="KV196" s="1">
        <f>IF((HZ196/KK196)&lt;0.335,"G",IF((HZ196/KK196)&gt;0.67,"R","A"))</f>
        <v/>
      </c>
      <c r="KW196" s="1">
        <f>IF((HY196/KK196)&lt;0.335,"G",IF((HY196/KK196)&gt;0.67,"R","A"))</f>
        <v/>
      </c>
      <c r="KX196" s="1">
        <f>IF((IK196/KK196)&lt;0.335,"G",IF((IK196/KK196)&gt;0.67,"R","A"))</f>
        <v/>
      </c>
      <c r="KY196" s="1">
        <f>IF((IJ196/KK196)&lt;0.335,"G",IF((IJ196/KK196)&gt;0.67,"R","A"))</f>
        <v/>
      </c>
      <c r="KZ196" s="1">
        <f>IF((HQ196/KK196)&lt;0.335,"G",IF((HQ196/KK196)&gt;0.67,"R","A"))</f>
        <v/>
      </c>
      <c r="LA196" s="1">
        <f>IF((IB196/KK196)&lt;0.335,"G",IF((IB196/KK196)&gt;0.67,"R","A"))</f>
        <v/>
      </c>
      <c r="LB196">
        <f>IF(LQ196="0-1",INDEX(Scrape!#REF!,MATCH('HT 0-1'!KP196,Scrape!$B:$B,0)),"")</f>
        <v/>
      </c>
      <c r="LC196">
        <f>IF(LQ196="0-1",INDEX(Scrape!$A:$A,MATCH('HT 0-1'!KP196,Scrape!$B:$B,0)),"")</f>
        <v/>
      </c>
      <c r="LD196">
        <f>IF(LQ196="0-1",INDEX(Scrape!$B:$B,MATCH('HT 0-1'!KP196,Scrape!$B:$B,0)),"")</f>
        <v/>
      </c>
      <c r="LE196">
        <f>IF(LQ196="0-1",INDEX(Scrape!$C:$C,MATCH('HT 0-1'!KP196,Scrape!$B:$B,0)),"")</f>
        <v/>
      </c>
      <c r="LF196">
        <f>IF(LQ196="0-1",INDEX(Scrape!$D:$D,MATCH('HT 0-1'!KP196,Scrape!$B:$B,0)),"")</f>
        <v/>
      </c>
      <c r="LG196">
        <f>IF(LQ196="0-1",INDEX(Scrape!$E:$E,MATCH('HT 0-1'!KP196,Scrape!$B:$B,0)),"")</f>
        <v/>
      </c>
      <c r="LH196">
        <f>IF(LQ196="0-1",INDEX(Scrape!$F:$F,MATCH('HT 0-1'!KP196,Scrape!$B:$B,0)),"")</f>
        <v/>
      </c>
      <c r="LI196">
        <f>IF(LQ196="0-1",INDEX(Scrape!$G:$G,MATCH('HT 0-1'!KP196,Scrape!$B:$B,0)),"")</f>
        <v/>
      </c>
      <c r="LJ196">
        <f>IF(LQ196="0-1",INDEX(Scrape!$H:$H,MATCH('HT 0-1'!KP196,Scrape!$B:$B,0)),"")</f>
        <v/>
      </c>
      <c r="LK196">
        <f>IF(LQ196="0-1",INDEX(Scrape!$I:$I,MATCH('HT 0-1'!KP196,Scrape!$B:$B,0)),"")</f>
        <v/>
      </c>
      <c r="LL196">
        <f>IF(LQ196="0-1",INDEX(Scrape!$J:$J,MATCH('HT 0-1'!KP196,Scrape!$B:$B,0)),"")</f>
        <v/>
      </c>
      <c r="LM196">
        <f>IF(LQ196="0-1",INDEX(Scrape!$K:$K,MATCH('HT 0-1'!KP196,Scrape!$B:$B,0)),"")</f>
        <v/>
      </c>
      <c r="LN196">
        <f>IF(LQ196="0-1",INDEX(Scrape!$L:$L,MATCH('HT 0-1'!KP196,Scrape!$B:$B,0)),"")</f>
        <v/>
      </c>
      <c r="LO196">
        <f>IF(LQ196="0-1",INDEX(Scrape!$M:$M,MATCH('HT 0-1'!KP196,Scrape!$B:$B,0)),"")</f>
        <v/>
      </c>
      <c r="LP196">
        <f>IF(LQ196="0-1",INDEX(Scrape!$N:$N,MATCH('HT 0-1'!KP196,Scrape!$B:$B,0)),"")</f>
        <v/>
      </c>
      <c r="LQ196">
        <f>INDEX(Scrape!$O:$O,MATCH('HT 0-1'!KP196,Scrape!$B:$B,0))</f>
        <v/>
      </c>
      <c r="LR196">
        <f>(1/LJ196)+(1/LI196)+(1/LH196)</f>
        <v/>
      </c>
      <c r="LS196">
        <f>(1/LG196)+(1/LF196)+(1/LE196)</f>
        <v/>
      </c>
      <c r="LT196" s="8">
        <f>IF(INDEX(#REF!,MATCH(KQ196,#REF!,0))=INDEX(#REF!,MATCH(KQ196,#REF!,0)),INDEX(#REF!,MATCH(KQ196,#REF!,0)),"ERROR")</f>
        <v/>
      </c>
      <c r="LU196" s="4">
        <f>IF(KR196="G",2,IF(KR196="R",0.5,IF(KR196="A",1)))</f>
        <v/>
      </c>
      <c r="LV196" s="4">
        <f>IF(KS196="G",0.5,IF(KS196="R",2,IF(KS196="A",1)))</f>
        <v/>
      </c>
      <c r="LW196" s="4">
        <f>IF(KT196="G",2,IF(KT196="R",0.5,IF(KT196="A",1)))</f>
        <v/>
      </c>
      <c r="LX196" s="4">
        <f>IF(KU196="G",0.5,IF(KU196="R",2,IF(KU196="A",1)))</f>
        <v/>
      </c>
      <c r="LY196" s="7">
        <f>(LK196*(LU196+LX196)+(LL196*(LU196+LX196)))</f>
        <v/>
      </c>
      <c r="LZ196" s="7">
        <f>(LN196*(LV196+LW196)+(LO196*(LV196+LW196)))</f>
        <v/>
      </c>
      <c r="MA196" s="11">
        <f>LY196-LZ196</f>
        <v/>
      </c>
      <c r="MB196" s="5">
        <f>MA196+2</f>
        <v/>
      </c>
      <c r="MC196" s="6">
        <f>MA196-2</f>
        <v/>
      </c>
      <c r="MD196" s="4">
        <f>LE196</f>
        <v/>
      </c>
      <c r="ME196" s="9">
        <f>IF(MD196=0,1000,MD196+0.75)</f>
        <v/>
      </c>
      <c r="MF196" s="10">
        <f>IF(MD196=0,0,MD196-0.75)</f>
        <v/>
      </c>
      <c r="MG196" s="4">
        <f>((LM196*(LU196+LX196))-((LP196*(LV196+LW196))))</f>
        <v/>
      </c>
      <c r="MH196" s="9">
        <f>MG196*1.2</f>
        <v/>
      </c>
      <c r="MI196" s="10">
        <f>MG196*0.8</f>
        <v/>
      </c>
      <c r="MJ196">
        <f>IFERROR(NX196,"")</f>
        <v/>
      </c>
      <c r="MK196">
        <f>IFERROR(NY196,"")</f>
        <v/>
      </c>
      <c r="ML196">
        <f>IFERROR(NZ196,"")</f>
        <v/>
      </c>
      <c r="MM196">
        <f>IFERROR(OA196,"")</f>
        <v/>
      </c>
      <c r="MN196">
        <f>IFERROR(OB196,"")</f>
        <v/>
      </c>
      <c r="MO196">
        <f>IFERROR(OC196,"")</f>
        <v/>
      </c>
      <c r="MP196" s="1">
        <f>COUNTIFS(#REF!,LT196,#REF!,1,#REF!,"&gt;="&amp;MC196,#REF!,"&lt;="&amp;MB196,#REF!,"&lt;="&amp;ME196,#REF!,"&gt;="&amp;MF196,#REF!,"="&amp;KV196,#REF!,"="&amp;KX196)</f>
        <v/>
      </c>
      <c r="MQ196" s="1">
        <f>COUNTIFS(#REF!,LT196,#REF!,0,#REF!,"&gt;="&amp;MC196,#REF!,"&lt;="&amp;MB196,#REF!,"&lt;="&amp;ME196,#REF!,"&gt;="&amp;MF196,#REF!,"="&amp;KV196,#REF!,"="&amp;KX196)</f>
        <v/>
      </c>
      <c r="MR196" s="1">
        <f>COUNTIFS(#REF!,LT196,#REF!,1,#REF!,"&gt;="&amp;MC196,#REF!,"&lt;="&amp;MB196,#REF!,"&lt;="&amp;ME196,#REF!,"&gt;="&amp;MF196,#REF!,"="&amp;KW196,#REF!,"="&amp;KY196)</f>
        <v/>
      </c>
      <c r="MS196" s="1">
        <f>COUNTIFS(#REF!,LT196,#REF!,0,#REF!,"&gt;="&amp;MC196,#REF!,"&lt;="&amp;MB196,#REF!,"&lt;="&amp;ME196,#REF!,"&gt;="&amp;MF196,#REF!,"="&amp;KW196,#REF!,"="&amp;KY196)</f>
        <v/>
      </c>
      <c r="MT196" s="1">
        <f>COUNTIFS(#REF!,LT196,#REF!,1,#REF!,"&gt;="&amp;MI196,#REF!,"&lt;="&amp;MH196,#REF!,"&lt;="&amp;ME196,#REF!,"&gt;="&amp;MF196)</f>
        <v/>
      </c>
      <c r="MU196" s="1">
        <f>COUNTIFS(#REF!,LT196,#REF!,0,#REF!,"&gt;="&amp;MI196,#REF!,"&lt;="&amp;MH196,#REF!,"&lt;="&amp;ME196,#REF!,"&gt;="&amp;MF196)</f>
        <v/>
      </c>
      <c r="MV196" s="1">
        <f>COUNTIFS(#REF!,LT196,#REF!,1,#REF!,"&gt;="&amp;MI196,#REF!,"&lt;="&amp;MH196,#REF!,"="&amp;KZ196,#REF!,"="&amp;LA196,#REF!,"&lt;="&amp;ME196,#REF!,"&gt;="&amp;MF196)</f>
        <v/>
      </c>
      <c r="MW196" s="1">
        <f>COUNTIFS(#REF!,LT196,#REF!,0,#REF!,"&gt;="&amp;MI196,#REF!,"&lt;="&amp;MH196,#REF!,"="&amp;KZ196,#REF!,"="&amp;LA196,#REF!,"&lt;="&amp;ME196,#REF!,"&gt;="&amp;MF196)</f>
        <v/>
      </c>
      <c r="MX196" s="1">
        <f>COUNTIFS(#REF!,LT196,#REF!,1,#REF!,"&gt;="&amp;MC196,#REF!,"&lt;="&amp;MB196,#REF!,"&lt;="&amp;ME196,#REF!,"&gt;="&amp;MF196)</f>
        <v/>
      </c>
      <c r="MY196" s="1">
        <f>COUNTIFS(#REF!,LT196,#REF!,0,#REF!,"&gt;="&amp;MC196,#REF!,"&lt;="&amp;MB196,#REF!,"&lt;="&amp;ME196,#REF!,"&gt;="&amp;MF196)</f>
        <v/>
      </c>
      <c r="MZ196" s="1">
        <f>COUNTIFS(#REF!,LT196,#REF!,1,#REF!,"&lt;="&amp;ME196,#REF!,"&gt;="&amp;MF196,#REF!,"="&amp;KV196,#REF!,"="&amp;KX196)</f>
        <v/>
      </c>
      <c r="NA196" s="1">
        <f>COUNTIFS(#REF!,LT196,#REF!,0,#REF!,"&lt;="&amp;ME196,#REF!,"&gt;="&amp;MF196,#REF!,"="&amp;KV196,#REF!,"="&amp;KX196)</f>
        <v/>
      </c>
      <c r="NB196" s="1">
        <f>COUNTIFS(#REF!,LT196,#REF!,1,#REF!,"&lt;="&amp;ME196,#REF!,"&gt;="&amp;MF196,#REF!,"="&amp;KW196,#REF!,"="&amp;KY196)</f>
        <v/>
      </c>
      <c r="NC196" s="1">
        <f>COUNTIFS(#REF!,LT196,#REF!,0,#REF!,"&lt;="&amp;ME196,#REF!,"&gt;="&amp;MF196,#REF!,"="&amp;KW196,#REF!,"="&amp;KY196)</f>
        <v/>
      </c>
      <c r="ND196" s="1">
        <f>MP196+MR196+MT196+MV196+MX196+MZ196+NB196</f>
        <v/>
      </c>
      <c r="NE196" s="1">
        <f>MQ196+MS196+MU196+MW196+MY196+NA196+NC196</f>
        <v/>
      </c>
      <c r="NF196" s="1">
        <f>ND196+NE196</f>
        <v/>
      </c>
      <c r="NG196" s="33">
        <f>ND196/(ND196+NE196)</f>
        <v/>
      </c>
      <c r="NH196" s="3">
        <f>1/NG196</f>
        <v/>
      </c>
      <c r="NI196" s="1">
        <f>LI196</f>
        <v/>
      </c>
      <c r="NJ196" s="79">
        <f>((1-NG196)*(1/(NI196-1))*0.98-(NG196*1))</f>
        <v/>
      </c>
      <c r="NK196" s="34">
        <f>IF(LR196&lt;0.9,0,IF(AND(LR196&gt;1.1),0,1))</f>
        <v/>
      </c>
      <c r="NL196" s="34">
        <f>IF(LS196&lt;0.9,0,IF(AND(LS196&gt;1.1),0,1))</f>
        <v/>
      </c>
      <c r="NM196" s="32">
        <f>IF(NF196&gt;99,1,0)</f>
        <v/>
      </c>
      <c r="NN196" s="32">
        <f>IF(NJ196&gt;0.0799,1,0)</f>
        <v/>
      </c>
      <c r="NO196" s="32">
        <f>IF(NJ196&gt;NQ196,1,0)</f>
        <v/>
      </c>
      <c r="NP196" s="32">
        <f>NM196+NN196+NO196+NK196+NL196</f>
        <v/>
      </c>
      <c r="NQ196" s="79">
        <f>(((100*NG196)*(NI196-1)*0.98)-((1-NG196)*100))/100</f>
        <v/>
      </c>
      <c r="NR196" s="34">
        <f>IF(LR196&lt;0.9,0,IF(AND(LR196&gt;1.1),0,1))</f>
        <v/>
      </c>
      <c r="NS196" s="34">
        <f>IF(LS196&lt;0.9,0,IF(AND(LS196&gt;1.1),0,1))</f>
        <v/>
      </c>
      <c r="NT196" s="32">
        <f>IF(NF196&gt;99,1,0)</f>
        <v/>
      </c>
      <c r="NU196" s="32">
        <f>IF(NQ196&gt;0.0799,1,0)</f>
        <v/>
      </c>
      <c r="NV196" s="32">
        <f>IF(NQ196&gt;NJ196,1,0)</f>
        <v/>
      </c>
      <c r="NW196" s="32">
        <f>NT196+NU196+NV196+NR196+NS196</f>
        <v/>
      </c>
      <c r="NX196">
        <f>IF(NP196=5,"LayAway0-1",IF(AND(NW196=5),"BackAway0-1",""))</f>
        <v/>
      </c>
      <c r="NY196">
        <f>IF(NP196=5,KO196,IF(AND(NW196=5),KO196,""))</f>
        <v/>
      </c>
      <c r="NZ196">
        <f>IF(NP196=5,"Match Odds",IF(AND(NW196=5),"Match Odds",""))</f>
        <v/>
      </c>
      <c r="OA196">
        <f>IF(NP196=5,KP196,IF(AND(NW196=5),KP196,""))</f>
        <v/>
      </c>
      <c r="OB196">
        <f>IF(NP196=5,"MATCH_ODDS",IF(AND(NW196=5),"MATCH_ODDS",""))</f>
        <v/>
      </c>
      <c r="OC196">
        <f>IF(NP196=5,"LAY",IF(AND(NW196=5),"BACK",""))</f>
        <v/>
      </c>
    </row>
    <row r="197" ht="16.5" customHeight="1" thickBot="1" thickTop="1">
      <c r="A197" s="2" t="n"/>
      <c r="KN197" s="1">
        <f>IF(INDEX(#REF!,MATCH('HT 0-1'!D197,#REF!,0))=INDEX(#REF!,MATCH('HT 0-1'!D197,#REF!,0)),INDEX(#REF!,MATCH('HT 0-1'!D197,#REF!,0)),"ERROR")</f>
        <v/>
      </c>
      <c r="KO197" s="1">
        <f>IF(INDEX(#REF!,MATCH('HT 0-1'!E197,#REF!,0))=INDEX(#REF!,MATCH('HT 0-1'!E197,#REF!,0)),INDEX(#REF!,MATCH('HT 0-1'!E197,#REF!,0)),"ERROR")</f>
        <v/>
      </c>
      <c r="KP197" s="1">
        <f>KN197&amp;" v "&amp;KO197</f>
        <v/>
      </c>
      <c r="KQ197">
        <f>B197&amp;"_"&amp;C197</f>
        <v/>
      </c>
      <c r="KR197" s="1">
        <f>IF((HW197/KK197)&lt;0.335,"G",IF((HW197/KK197)&gt;0.67,"R","A"))</f>
        <v/>
      </c>
      <c r="KS197" s="1">
        <f>IF((HX197/KK197)&lt;0.335,"G",IF((HX197/KK197)&gt;0.67,"R","A"))</f>
        <v/>
      </c>
      <c r="KT197" s="1">
        <f>IF((IH197/KK197)&lt;0.335,"G",IF((IH197/KK197)&gt;0.67,"R","A"))</f>
        <v/>
      </c>
      <c r="KU197" s="1">
        <f>IF((II197/KK197)&lt;0.335,"G",IF((II197/KK197)&gt;0.67,"R","A"))</f>
        <v/>
      </c>
      <c r="KV197" s="1">
        <f>IF((HZ197/KK197)&lt;0.335,"G",IF((HZ197/KK197)&gt;0.67,"R","A"))</f>
        <v/>
      </c>
      <c r="KW197" s="1">
        <f>IF((HY197/KK197)&lt;0.335,"G",IF((HY197/KK197)&gt;0.67,"R","A"))</f>
        <v/>
      </c>
      <c r="KX197" s="1">
        <f>IF((IK197/KK197)&lt;0.335,"G",IF((IK197/KK197)&gt;0.67,"R","A"))</f>
        <v/>
      </c>
      <c r="KY197" s="1">
        <f>IF((IJ197/KK197)&lt;0.335,"G",IF((IJ197/KK197)&gt;0.67,"R","A"))</f>
        <v/>
      </c>
      <c r="KZ197" s="1">
        <f>IF((HQ197/KK197)&lt;0.335,"G",IF((HQ197/KK197)&gt;0.67,"R","A"))</f>
        <v/>
      </c>
      <c r="LA197" s="1">
        <f>IF((IB197/KK197)&lt;0.335,"G",IF((IB197/KK197)&gt;0.67,"R","A"))</f>
        <v/>
      </c>
      <c r="LB197">
        <f>IF(LQ197="0-1",INDEX(Scrape!#REF!,MATCH('HT 0-1'!KP197,Scrape!$B:$B,0)),"")</f>
        <v/>
      </c>
      <c r="LC197">
        <f>IF(LQ197="0-1",INDEX(Scrape!$A:$A,MATCH('HT 0-1'!KP197,Scrape!$B:$B,0)),"")</f>
        <v/>
      </c>
      <c r="LD197">
        <f>IF(LQ197="0-1",INDEX(Scrape!$B:$B,MATCH('HT 0-1'!KP197,Scrape!$B:$B,0)),"")</f>
        <v/>
      </c>
      <c r="LE197">
        <f>IF(LQ197="0-1",INDEX(Scrape!$C:$C,MATCH('HT 0-1'!KP197,Scrape!$B:$B,0)),"")</f>
        <v/>
      </c>
      <c r="LF197">
        <f>IF(LQ197="0-1",INDEX(Scrape!$D:$D,MATCH('HT 0-1'!KP197,Scrape!$B:$B,0)),"")</f>
        <v/>
      </c>
      <c r="LG197">
        <f>IF(LQ197="0-1",INDEX(Scrape!$E:$E,MATCH('HT 0-1'!KP197,Scrape!$B:$B,0)),"")</f>
        <v/>
      </c>
      <c r="LH197">
        <f>IF(LQ197="0-1",INDEX(Scrape!$F:$F,MATCH('HT 0-1'!KP197,Scrape!$B:$B,0)),"")</f>
        <v/>
      </c>
      <c r="LI197">
        <f>IF(LQ197="0-1",INDEX(Scrape!$G:$G,MATCH('HT 0-1'!KP197,Scrape!$B:$B,0)),"")</f>
        <v/>
      </c>
      <c r="LJ197">
        <f>IF(LQ197="0-1",INDEX(Scrape!$H:$H,MATCH('HT 0-1'!KP197,Scrape!$B:$B,0)),"")</f>
        <v/>
      </c>
      <c r="LK197">
        <f>IF(LQ197="0-1",INDEX(Scrape!$I:$I,MATCH('HT 0-1'!KP197,Scrape!$B:$B,0)),"")</f>
        <v/>
      </c>
      <c r="LL197">
        <f>IF(LQ197="0-1",INDEX(Scrape!$J:$J,MATCH('HT 0-1'!KP197,Scrape!$B:$B,0)),"")</f>
        <v/>
      </c>
      <c r="LM197">
        <f>IF(LQ197="0-1",INDEX(Scrape!$K:$K,MATCH('HT 0-1'!KP197,Scrape!$B:$B,0)),"")</f>
        <v/>
      </c>
      <c r="LN197">
        <f>IF(LQ197="0-1",INDEX(Scrape!$L:$L,MATCH('HT 0-1'!KP197,Scrape!$B:$B,0)),"")</f>
        <v/>
      </c>
      <c r="LO197">
        <f>IF(LQ197="0-1",INDEX(Scrape!$M:$M,MATCH('HT 0-1'!KP197,Scrape!$B:$B,0)),"")</f>
        <v/>
      </c>
      <c r="LP197">
        <f>IF(LQ197="0-1",INDEX(Scrape!$N:$N,MATCH('HT 0-1'!KP197,Scrape!$B:$B,0)),"")</f>
        <v/>
      </c>
      <c r="LQ197">
        <f>INDEX(Scrape!$O:$O,MATCH('HT 0-1'!KP197,Scrape!$B:$B,0))</f>
        <v/>
      </c>
      <c r="LR197">
        <f>(1/LJ197)+(1/LI197)+(1/LH197)</f>
        <v/>
      </c>
      <c r="LS197">
        <f>(1/LG197)+(1/LF197)+(1/LE197)</f>
        <v/>
      </c>
      <c r="LT197" s="8">
        <f>IF(INDEX(#REF!,MATCH(KQ197,#REF!,0))=INDEX(#REF!,MATCH(KQ197,#REF!,0)),INDEX(#REF!,MATCH(KQ197,#REF!,0)),"ERROR")</f>
        <v/>
      </c>
      <c r="LU197" s="4">
        <f>IF(KR197="G",2,IF(KR197="R",0.5,IF(KR197="A",1)))</f>
        <v/>
      </c>
      <c r="LV197" s="4">
        <f>IF(KS197="G",0.5,IF(KS197="R",2,IF(KS197="A",1)))</f>
        <v/>
      </c>
      <c r="LW197" s="4">
        <f>IF(KT197="G",2,IF(KT197="R",0.5,IF(KT197="A",1)))</f>
        <v/>
      </c>
      <c r="LX197" s="4">
        <f>IF(KU197="G",0.5,IF(KU197="R",2,IF(KU197="A",1)))</f>
        <v/>
      </c>
      <c r="LY197" s="7">
        <f>(LK197*(LU197+LX197)+(LL197*(LU197+LX197)))</f>
        <v/>
      </c>
      <c r="LZ197" s="7">
        <f>(LN197*(LV197+LW197)+(LO197*(LV197+LW197)))</f>
        <v/>
      </c>
      <c r="MA197" s="11">
        <f>LY197-LZ197</f>
        <v/>
      </c>
      <c r="MB197" s="5">
        <f>MA197+2</f>
        <v/>
      </c>
      <c r="MC197" s="6">
        <f>MA197-2</f>
        <v/>
      </c>
      <c r="MD197" s="4">
        <f>LE197</f>
        <v/>
      </c>
      <c r="ME197" s="9">
        <f>IF(MD197=0,1000,MD197+0.75)</f>
        <v/>
      </c>
      <c r="MF197" s="10">
        <f>IF(MD197=0,0,MD197-0.75)</f>
        <v/>
      </c>
      <c r="MG197" s="4">
        <f>((LM197*(LU197+LX197))-((LP197*(LV197+LW197))))</f>
        <v/>
      </c>
      <c r="MH197" s="9">
        <f>MG197*1.2</f>
        <v/>
      </c>
      <c r="MI197" s="10">
        <f>MG197*0.8</f>
        <v/>
      </c>
      <c r="MJ197">
        <f>IFERROR(NX197,"")</f>
        <v/>
      </c>
      <c r="MK197">
        <f>IFERROR(NY197,"")</f>
        <v/>
      </c>
      <c r="ML197">
        <f>IFERROR(NZ197,"")</f>
        <v/>
      </c>
      <c r="MM197">
        <f>IFERROR(OA197,"")</f>
        <v/>
      </c>
      <c r="MN197">
        <f>IFERROR(OB197,"")</f>
        <v/>
      </c>
      <c r="MO197">
        <f>IFERROR(OC197,"")</f>
        <v/>
      </c>
      <c r="MP197" s="1">
        <f>COUNTIFS(#REF!,LT197,#REF!,1,#REF!,"&gt;="&amp;MC197,#REF!,"&lt;="&amp;MB197,#REF!,"&lt;="&amp;ME197,#REF!,"&gt;="&amp;MF197,#REF!,"="&amp;KV197,#REF!,"="&amp;KX197)</f>
        <v/>
      </c>
      <c r="MQ197" s="1">
        <f>COUNTIFS(#REF!,LT197,#REF!,0,#REF!,"&gt;="&amp;MC197,#REF!,"&lt;="&amp;MB197,#REF!,"&lt;="&amp;ME197,#REF!,"&gt;="&amp;MF197,#REF!,"="&amp;KV197,#REF!,"="&amp;KX197)</f>
        <v/>
      </c>
      <c r="MR197" s="1">
        <f>COUNTIFS(#REF!,LT197,#REF!,1,#REF!,"&gt;="&amp;MC197,#REF!,"&lt;="&amp;MB197,#REF!,"&lt;="&amp;ME197,#REF!,"&gt;="&amp;MF197,#REF!,"="&amp;KW197,#REF!,"="&amp;KY197)</f>
        <v/>
      </c>
      <c r="MS197" s="1">
        <f>COUNTIFS(#REF!,LT197,#REF!,0,#REF!,"&gt;="&amp;MC197,#REF!,"&lt;="&amp;MB197,#REF!,"&lt;="&amp;ME197,#REF!,"&gt;="&amp;MF197,#REF!,"="&amp;KW197,#REF!,"="&amp;KY197)</f>
        <v/>
      </c>
      <c r="MT197" s="1">
        <f>COUNTIFS(#REF!,LT197,#REF!,1,#REF!,"&gt;="&amp;MI197,#REF!,"&lt;="&amp;MH197,#REF!,"&lt;="&amp;ME197,#REF!,"&gt;="&amp;MF197)</f>
        <v/>
      </c>
      <c r="MU197" s="1">
        <f>COUNTIFS(#REF!,LT197,#REF!,0,#REF!,"&gt;="&amp;MI197,#REF!,"&lt;="&amp;MH197,#REF!,"&lt;="&amp;ME197,#REF!,"&gt;="&amp;MF197)</f>
        <v/>
      </c>
      <c r="MV197" s="1">
        <f>COUNTIFS(#REF!,LT197,#REF!,1,#REF!,"&gt;="&amp;MI197,#REF!,"&lt;="&amp;MH197,#REF!,"="&amp;KZ197,#REF!,"="&amp;LA197,#REF!,"&lt;="&amp;ME197,#REF!,"&gt;="&amp;MF197)</f>
        <v/>
      </c>
      <c r="MW197" s="1">
        <f>COUNTIFS(#REF!,LT197,#REF!,0,#REF!,"&gt;="&amp;MI197,#REF!,"&lt;="&amp;MH197,#REF!,"="&amp;KZ197,#REF!,"="&amp;LA197,#REF!,"&lt;="&amp;ME197,#REF!,"&gt;="&amp;MF197)</f>
        <v/>
      </c>
      <c r="MX197" s="1">
        <f>COUNTIFS(#REF!,LT197,#REF!,1,#REF!,"&gt;="&amp;MC197,#REF!,"&lt;="&amp;MB197,#REF!,"&lt;="&amp;ME197,#REF!,"&gt;="&amp;MF197)</f>
        <v/>
      </c>
      <c r="MY197" s="1">
        <f>COUNTIFS(#REF!,LT197,#REF!,0,#REF!,"&gt;="&amp;MC197,#REF!,"&lt;="&amp;MB197,#REF!,"&lt;="&amp;ME197,#REF!,"&gt;="&amp;MF197)</f>
        <v/>
      </c>
      <c r="MZ197" s="1">
        <f>COUNTIFS(#REF!,LT197,#REF!,1,#REF!,"&lt;="&amp;ME197,#REF!,"&gt;="&amp;MF197,#REF!,"="&amp;KV197,#REF!,"="&amp;KX197)</f>
        <v/>
      </c>
      <c r="NA197" s="1">
        <f>COUNTIFS(#REF!,LT197,#REF!,0,#REF!,"&lt;="&amp;ME197,#REF!,"&gt;="&amp;MF197,#REF!,"="&amp;KV197,#REF!,"="&amp;KX197)</f>
        <v/>
      </c>
      <c r="NB197" s="1">
        <f>COUNTIFS(#REF!,LT197,#REF!,1,#REF!,"&lt;="&amp;ME197,#REF!,"&gt;="&amp;MF197,#REF!,"="&amp;KW197,#REF!,"="&amp;KY197)</f>
        <v/>
      </c>
      <c r="NC197" s="1">
        <f>COUNTIFS(#REF!,LT197,#REF!,0,#REF!,"&lt;="&amp;ME197,#REF!,"&gt;="&amp;MF197,#REF!,"="&amp;KW197,#REF!,"="&amp;KY197)</f>
        <v/>
      </c>
      <c r="ND197" s="1">
        <f>MP197+MR197+MT197+MV197+MX197+MZ197+NB197</f>
        <v/>
      </c>
      <c r="NE197" s="1">
        <f>MQ197+MS197+MU197+MW197+MY197+NA197+NC197</f>
        <v/>
      </c>
      <c r="NF197" s="1">
        <f>ND197+NE197</f>
        <v/>
      </c>
      <c r="NG197" s="33">
        <f>ND197/(ND197+NE197)</f>
        <v/>
      </c>
      <c r="NH197" s="3">
        <f>1/NG197</f>
        <v/>
      </c>
      <c r="NI197" s="1">
        <f>LI197</f>
        <v/>
      </c>
      <c r="NJ197" s="79">
        <f>((1-NG197)*(1/(NI197-1))*0.98-(NG197*1))</f>
        <v/>
      </c>
      <c r="NK197" s="34">
        <f>IF(LR197&lt;0.9,0,IF(AND(LR197&gt;1.1),0,1))</f>
        <v/>
      </c>
      <c r="NL197" s="34">
        <f>IF(LS197&lt;0.9,0,IF(AND(LS197&gt;1.1),0,1))</f>
        <v/>
      </c>
      <c r="NM197" s="32">
        <f>IF(NF197&gt;99,1,0)</f>
        <v/>
      </c>
      <c r="NN197" s="32">
        <f>IF(NJ197&gt;0.0799,1,0)</f>
        <v/>
      </c>
      <c r="NO197" s="32">
        <f>IF(NJ197&gt;NQ197,1,0)</f>
        <v/>
      </c>
      <c r="NP197" s="32">
        <f>NM197+NN197+NO197+NK197+NL197</f>
        <v/>
      </c>
      <c r="NQ197" s="79">
        <f>(((100*NG197)*(NI197-1)*0.98)-((1-NG197)*100))/100</f>
        <v/>
      </c>
      <c r="NR197" s="34">
        <f>IF(LR197&lt;0.9,0,IF(AND(LR197&gt;1.1),0,1))</f>
        <v/>
      </c>
      <c r="NS197" s="34">
        <f>IF(LS197&lt;0.9,0,IF(AND(LS197&gt;1.1),0,1))</f>
        <v/>
      </c>
      <c r="NT197" s="32">
        <f>IF(NF197&gt;99,1,0)</f>
        <v/>
      </c>
      <c r="NU197" s="32">
        <f>IF(NQ197&gt;0.0799,1,0)</f>
        <v/>
      </c>
      <c r="NV197" s="32">
        <f>IF(NQ197&gt;NJ197,1,0)</f>
        <v/>
      </c>
      <c r="NW197" s="32">
        <f>NT197+NU197+NV197+NR197+NS197</f>
        <v/>
      </c>
      <c r="NX197">
        <f>IF(NP197=5,"LayAway0-1",IF(AND(NW197=5),"BackAway0-1",""))</f>
        <v/>
      </c>
      <c r="NY197">
        <f>IF(NP197=5,KO197,IF(AND(NW197=5),KO197,""))</f>
        <v/>
      </c>
      <c r="NZ197">
        <f>IF(NP197=5,"Match Odds",IF(AND(NW197=5),"Match Odds",""))</f>
        <v/>
      </c>
      <c r="OA197">
        <f>IF(NP197=5,KP197,IF(AND(NW197=5),KP197,""))</f>
        <v/>
      </c>
      <c r="OB197">
        <f>IF(NP197=5,"MATCH_ODDS",IF(AND(NW197=5),"MATCH_ODDS",""))</f>
        <v/>
      </c>
      <c r="OC197">
        <f>IF(NP197=5,"LAY",IF(AND(NW197=5),"BACK",""))</f>
        <v/>
      </c>
    </row>
    <row r="198" ht="16.5" customHeight="1" thickBot="1" thickTop="1">
      <c r="A198" s="2" t="n"/>
      <c r="KN198" s="1">
        <f>IF(INDEX(#REF!,MATCH('HT 0-1'!D198,#REF!,0))=INDEX(#REF!,MATCH('HT 0-1'!D198,#REF!,0)),INDEX(#REF!,MATCH('HT 0-1'!D198,#REF!,0)),"ERROR")</f>
        <v/>
      </c>
      <c r="KO198" s="1">
        <f>IF(INDEX(#REF!,MATCH('HT 0-1'!E198,#REF!,0))=INDEX(#REF!,MATCH('HT 0-1'!E198,#REF!,0)),INDEX(#REF!,MATCH('HT 0-1'!E198,#REF!,0)),"ERROR")</f>
        <v/>
      </c>
      <c r="KP198" s="1">
        <f>KN198&amp;" v "&amp;KO198</f>
        <v/>
      </c>
      <c r="KQ198">
        <f>B198&amp;"_"&amp;C198</f>
        <v/>
      </c>
      <c r="KR198" s="1">
        <f>IF((HW198/KK198)&lt;0.335,"G",IF((HW198/KK198)&gt;0.67,"R","A"))</f>
        <v/>
      </c>
      <c r="KS198" s="1">
        <f>IF((HX198/KK198)&lt;0.335,"G",IF((HX198/KK198)&gt;0.67,"R","A"))</f>
        <v/>
      </c>
      <c r="KT198" s="1">
        <f>IF((IH198/KK198)&lt;0.335,"G",IF((IH198/KK198)&gt;0.67,"R","A"))</f>
        <v/>
      </c>
      <c r="KU198" s="1">
        <f>IF((II198/KK198)&lt;0.335,"G",IF((II198/KK198)&gt;0.67,"R","A"))</f>
        <v/>
      </c>
      <c r="KV198" s="1">
        <f>IF((HZ198/KK198)&lt;0.335,"G",IF((HZ198/KK198)&gt;0.67,"R","A"))</f>
        <v/>
      </c>
      <c r="KW198" s="1">
        <f>IF((HY198/KK198)&lt;0.335,"G",IF((HY198/KK198)&gt;0.67,"R","A"))</f>
        <v/>
      </c>
      <c r="KX198" s="1">
        <f>IF((IK198/KK198)&lt;0.335,"G",IF((IK198/KK198)&gt;0.67,"R","A"))</f>
        <v/>
      </c>
      <c r="KY198" s="1">
        <f>IF((IJ198/KK198)&lt;0.335,"G",IF((IJ198/KK198)&gt;0.67,"R","A"))</f>
        <v/>
      </c>
      <c r="KZ198" s="1">
        <f>IF((HQ198/KK198)&lt;0.335,"G",IF((HQ198/KK198)&gt;0.67,"R","A"))</f>
        <v/>
      </c>
      <c r="LA198" s="1">
        <f>IF((IB198/KK198)&lt;0.335,"G",IF((IB198/KK198)&gt;0.67,"R","A"))</f>
        <v/>
      </c>
      <c r="LB198">
        <f>IF(LQ198="0-1",INDEX(Scrape!#REF!,MATCH('HT 0-1'!KP198,Scrape!$B:$B,0)),"")</f>
        <v/>
      </c>
      <c r="LC198">
        <f>IF(LQ198="0-1",INDEX(Scrape!$A:$A,MATCH('HT 0-1'!KP198,Scrape!$B:$B,0)),"")</f>
        <v/>
      </c>
      <c r="LD198">
        <f>IF(LQ198="0-1",INDEX(Scrape!$B:$B,MATCH('HT 0-1'!KP198,Scrape!$B:$B,0)),"")</f>
        <v/>
      </c>
      <c r="LE198">
        <f>IF(LQ198="0-1",INDEX(Scrape!$C:$C,MATCH('HT 0-1'!KP198,Scrape!$B:$B,0)),"")</f>
        <v/>
      </c>
      <c r="LF198">
        <f>IF(LQ198="0-1",INDEX(Scrape!$D:$D,MATCH('HT 0-1'!KP198,Scrape!$B:$B,0)),"")</f>
        <v/>
      </c>
      <c r="LG198">
        <f>IF(LQ198="0-1",INDEX(Scrape!$E:$E,MATCH('HT 0-1'!KP198,Scrape!$B:$B,0)),"")</f>
        <v/>
      </c>
      <c r="LH198">
        <f>IF(LQ198="0-1",INDEX(Scrape!$F:$F,MATCH('HT 0-1'!KP198,Scrape!$B:$B,0)),"")</f>
        <v/>
      </c>
      <c r="LI198">
        <f>IF(LQ198="0-1",INDEX(Scrape!$G:$G,MATCH('HT 0-1'!KP198,Scrape!$B:$B,0)),"")</f>
        <v/>
      </c>
      <c r="LJ198">
        <f>IF(LQ198="0-1",INDEX(Scrape!$H:$H,MATCH('HT 0-1'!KP198,Scrape!$B:$B,0)),"")</f>
        <v/>
      </c>
      <c r="LK198">
        <f>IF(LQ198="0-1",INDEX(Scrape!$I:$I,MATCH('HT 0-1'!KP198,Scrape!$B:$B,0)),"")</f>
        <v/>
      </c>
      <c r="LL198">
        <f>IF(LQ198="0-1",INDEX(Scrape!$J:$J,MATCH('HT 0-1'!KP198,Scrape!$B:$B,0)),"")</f>
        <v/>
      </c>
      <c r="LM198">
        <f>IF(LQ198="0-1",INDEX(Scrape!$K:$K,MATCH('HT 0-1'!KP198,Scrape!$B:$B,0)),"")</f>
        <v/>
      </c>
      <c r="LN198">
        <f>IF(LQ198="0-1",INDEX(Scrape!$L:$L,MATCH('HT 0-1'!KP198,Scrape!$B:$B,0)),"")</f>
        <v/>
      </c>
      <c r="LO198">
        <f>IF(LQ198="0-1",INDEX(Scrape!$M:$M,MATCH('HT 0-1'!KP198,Scrape!$B:$B,0)),"")</f>
        <v/>
      </c>
      <c r="LP198">
        <f>IF(LQ198="0-1",INDEX(Scrape!$N:$N,MATCH('HT 0-1'!KP198,Scrape!$B:$B,0)),"")</f>
        <v/>
      </c>
      <c r="LQ198">
        <f>INDEX(Scrape!$O:$O,MATCH('HT 0-1'!KP198,Scrape!$B:$B,0))</f>
        <v/>
      </c>
      <c r="LR198">
        <f>(1/LJ198)+(1/LI198)+(1/LH198)</f>
        <v/>
      </c>
      <c r="LS198">
        <f>(1/LG198)+(1/LF198)+(1/LE198)</f>
        <v/>
      </c>
      <c r="LT198" s="8">
        <f>IF(INDEX(#REF!,MATCH(KQ198,#REF!,0))=INDEX(#REF!,MATCH(KQ198,#REF!,0)),INDEX(#REF!,MATCH(KQ198,#REF!,0)),"ERROR")</f>
        <v/>
      </c>
      <c r="LU198" s="4">
        <f>IF(KR198="G",2,IF(KR198="R",0.5,IF(KR198="A",1)))</f>
        <v/>
      </c>
      <c r="LV198" s="4">
        <f>IF(KS198="G",0.5,IF(KS198="R",2,IF(KS198="A",1)))</f>
        <v/>
      </c>
      <c r="LW198" s="4">
        <f>IF(KT198="G",2,IF(KT198="R",0.5,IF(KT198="A",1)))</f>
        <v/>
      </c>
      <c r="LX198" s="4">
        <f>IF(KU198="G",0.5,IF(KU198="R",2,IF(KU198="A",1)))</f>
        <v/>
      </c>
      <c r="LY198" s="7">
        <f>(LK198*(LU198+LX198)+(LL198*(LU198+LX198)))</f>
        <v/>
      </c>
      <c r="LZ198" s="7">
        <f>(LN198*(LV198+LW198)+(LO198*(LV198+LW198)))</f>
        <v/>
      </c>
      <c r="MA198" s="11">
        <f>LY198-LZ198</f>
        <v/>
      </c>
      <c r="MB198" s="5">
        <f>MA198+2</f>
        <v/>
      </c>
      <c r="MC198" s="6">
        <f>MA198-2</f>
        <v/>
      </c>
      <c r="MD198" s="4">
        <f>LE198</f>
        <v/>
      </c>
      <c r="ME198" s="9">
        <f>IF(MD198=0,1000,MD198+0.75)</f>
        <v/>
      </c>
      <c r="MF198" s="10">
        <f>IF(MD198=0,0,MD198-0.75)</f>
        <v/>
      </c>
      <c r="MG198" s="4">
        <f>((LM198*(LU198+LX198))-((LP198*(LV198+LW198))))</f>
        <v/>
      </c>
      <c r="MH198" s="9">
        <f>MG198*1.2</f>
        <v/>
      </c>
      <c r="MI198" s="10">
        <f>MG198*0.8</f>
        <v/>
      </c>
      <c r="MJ198">
        <f>IFERROR(NX198,"")</f>
        <v/>
      </c>
      <c r="MK198">
        <f>IFERROR(NY198,"")</f>
        <v/>
      </c>
      <c r="ML198">
        <f>IFERROR(NZ198,"")</f>
        <v/>
      </c>
      <c r="MM198">
        <f>IFERROR(OA198,"")</f>
        <v/>
      </c>
      <c r="MN198">
        <f>IFERROR(OB198,"")</f>
        <v/>
      </c>
      <c r="MO198">
        <f>IFERROR(OC198,"")</f>
        <v/>
      </c>
      <c r="MP198" s="1">
        <f>COUNTIFS(#REF!,LT198,#REF!,1,#REF!,"&gt;="&amp;MC198,#REF!,"&lt;="&amp;MB198,#REF!,"&lt;="&amp;ME198,#REF!,"&gt;="&amp;MF198,#REF!,"="&amp;KV198,#REF!,"="&amp;KX198)</f>
        <v/>
      </c>
      <c r="MQ198" s="1">
        <f>COUNTIFS(#REF!,LT198,#REF!,0,#REF!,"&gt;="&amp;MC198,#REF!,"&lt;="&amp;MB198,#REF!,"&lt;="&amp;ME198,#REF!,"&gt;="&amp;MF198,#REF!,"="&amp;KV198,#REF!,"="&amp;KX198)</f>
        <v/>
      </c>
      <c r="MR198" s="1">
        <f>COUNTIFS(#REF!,LT198,#REF!,1,#REF!,"&gt;="&amp;MC198,#REF!,"&lt;="&amp;MB198,#REF!,"&lt;="&amp;ME198,#REF!,"&gt;="&amp;MF198,#REF!,"="&amp;KW198,#REF!,"="&amp;KY198)</f>
        <v/>
      </c>
      <c r="MS198" s="1">
        <f>COUNTIFS(#REF!,LT198,#REF!,0,#REF!,"&gt;="&amp;MC198,#REF!,"&lt;="&amp;MB198,#REF!,"&lt;="&amp;ME198,#REF!,"&gt;="&amp;MF198,#REF!,"="&amp;KW198,#REF!,"="&amp;KY198)</f>
        <v/>
      </c>
      <c r="MT198" s="1">
        <f>COUNTIFS(#REF!,LT198,#REF!,1,#REF!,"&gt;="&amp;MI198,#REF!,"&lt;="&amp;MH198,#REF!,"&lt;="&amp;ME198,#REF!,"&gt;="&amp;MF198)</f>
        <v/>
      </c>
      <c r="MU198" s="1">
        <f>COUNTIFS(#REF!,LT198,#REF!,0,#REF!,"&gt;="&amp;MI198,#REF!,"&lt;="&amp;MH198,#REF!,"&lt;="&amp;ME198,#REF!,"&gt;="&amp;MF198)</f>
        <v/>
      </c>
      <c r="MV198" s="1">
        <f>COUNTIFS(#REF!,LT198,#REF!,1,#REF!,"&gt;="&amp;MI198,#REF!,"&lt;="&amp;MH198,#REF!,"="&amp;KZ198,#REF!,"="&amp;LA198,#REF!,"&lt;="&amp;ME198,#REF!,"&gt;="&amp;MF198)</f>
        <v/>
      </c>
      <c r="MW198" s="1">
        <f>COUNTIFS(#REF!,LT198,#REF!,0,#REF!,"&gt;="&amp;MI198,#REF!,"&lt;="&amp;MH198,#REF!,"="&amp;KZ198,#REF!,"="&amp;LA198,#REF!,"&lt;="&amp;ME198,#REF!,"&gt;="&amp;MF198)</f>
        <v/>
      </c>
      <c r="MX198" s="1">
        <f>COUNTIFS(#REF!,LT198,#REF!,1,#REF!,"&gt;="&amp;MC198,#REF!,"&lt;="&amp;MB198,#REF!,"&lt;="&amp;ME198,#REF!,"&gt;="&amp;MF198)</f>
        <v/>
      </c>
      <c r="MY198" s="1">
        <f>COUNTIFS(#REF!,LT198,#REF!,0,#REF!,"&gt;="&amp;MC198,#REF!,"&lt;="&amp;MB198,#REF!,"&lt;="&amp;ME198,#REF!,"&gt;="&amp;MF198)</f>
        <v/>
      </c>
      <c r="MZ198" s="1">
        <f>COUNTIFS(#REF!,LT198,#REF!,1,#REF!,"&lt;="&amp;ME198,#REF!,"&gt;="&amp;MF198,#REF!,"="&amp;KV198,#REF!,"="&amp;KX198)</f>
        <v/>
      </c>
      <c r="NA198" s="1">
        <f>COUNTIFS(#REF!,LT198,#REF!,0,#REF!,"&lt;="&amp;ME198,#REF!,"&gt;="&amp;MF198,#REF!,"="&amp;KV198,#REF!,"="&amp;KX198)</f>
        <v/>
      </c>
      <c r="NB198" s="1">
        <f>COUNTIFS(#REF!,LT198,#REF!,1,#REF!,"&lt;="&amp;ME198,#REF!,"&gt;="&amp;MF198,#REF!,"="&amp;KW198,#REF!,"="&amp;KY198)</f>
        <v/>
      </c>
      <c r="NC198" s="1">
        <f>COUNTIFS(#REF!,LT198,#REF!,0,#REF!,"&lt;="&amp;ME198,#REF!,"&gt;="&amp;MF198,#REF!,"="&amp;KW198,#REF!,"="&amp;KY198)</f>
        <v/>
      </c>
      <c r="ND198" s="1">
        <f>MP198+MR198+MT198+MV198+MX198+MZ198+NB198</f>
        <v/>
      </c>
      <c r="NE198" s="1">
        <f>MQ198+MS198+MU198+MW198+MY198+NA198+NC198</f>
        <v/>
      </c>
      <c r="NF198" s="1">
        <f>ND198+NE198</f>
        <v/>
      </c>
      <c r="NG198" s="33">
        <f>ND198/(ND198+NE198)</f>
        <v/>
      </c>
      <c r="NH198" s="3">
        <f>1/NG198</f>
        <v/>
      </c>
      <c r="NI198" s="1">
        <f>LI198</f>
        <v/>
      </c>
      <c r="NJ198" s="79">
        <f>((1-NG198)*(1/(NI198-1))*0.98-(NG198*1))</f>
        <v/>
      </c>
      <c r="NK198" s="34">
        <f>IF(LR198&lt;0.9,0,IF(AND(LR198&gt;1.1),0,1))</f>
        <v/>
      </c>
      <c r="NL198" s="34">
        <f>IF(LS198&lt;0.9,0,IF(AND(LS198&gt;1.1),0,1))</f>
        <v/>
      </c>
      <c r="NM198" s="32">
        <f>IF(NF198&gt;99,1,0)</f>
        <v/>
      </c>
      <c r="NN198" s="32">
        <f>IF(NJ198&gt;0.0799,1,0)</f>
        <v/>
      </c>
      <c r="NO198" s="32">
        <f>IF(NJ198&gt;NQ198,1,0)</f>
        <v/>
      </c>
      <c r="NP198" s="32">
        <f>NM198+NN198+NO198+NK198+NL198</f>
        <v/>
      </c>
      <c r="NQ198" s="79">
        <f>(((100*NG198)*(NI198-1)*0.98)-((1-NG198)*100))/100</f>
        <v/>
      </c>
      <c r="NR198" s="34">
        <f>IF(LR198&lt;0.9,0,IF(AND(LR198&gt;1.1),0,1))</f>
        <v/>
      </c>
      <c r="NS198" s="34">
        <f>IF(LS198&lt;0.9,0,IF(AND(LS198&gt;1.1),0,1))</f>
        <v/>
      </c>
      <c r="NT198" s="32">
        <f>IF(NF198&gt;99,1,0)</f>
        <v/>
      </c>
      <c r="NU198" s="32">
        <f>IF(NQ198&gt;0.0799,1,0)</f>
        <v/>
      </c>
      <c r="NV198" s="32">
        <f>IF(NQ198&gt;NJ198,1,0)</f>
        <v/>
      </c>
      <c r="NW198" s="32">
        <f>NT198+NU198+NV198+NR198+NS198</f>
        <v/>
      </c>
      <c r="NX198">
        <f>IF(NP198=5,"LayAway0-1",IF(AND(NW198=5),"BackAway0-1",""))</f>
        <v/>
      </c>
      <c r="NY198">
        <f>IF(NP198=5,KO198,IF(AND(NW198=5),KO198,""))</f>
        <v/>
      </c>
      <c r="NZ198">
        <f>IF(NP198=5,"Match Odds",IF(AND(NW198=5),"Match Odds",""))</f>
        <v/>
      </c>
      <c r="OA198">
        <f>IF(NP198=5,KP198,IF(AND(NW198=5),KP198,""))</f>
        <v/>
      </c>
      <c r="OB198">
        <f>IF(NP198=5,"MATCH_ODDS",IF(AND(NW198=5),"MATCH_ODDS",""))</f>
        <v/>
      </c>
      <c r="OC198">
        <f>IF(NP198=5,"LAY",IF(AND(NW198=5),"BACK",""))</f>
        <v/>
      </c>
    </row>
    <row r="199" ht="16.5" customHeight="1" thickBot="1" thickTop="1">
      <c r="A199" s="2" t="n"/>
      <c r="KN199" s="1">
        <f>IF(INDEX(#REF!,MATCH('HT 0-1'!D199,#REF!,0))=INDEX(#REF!,MATCH('HT 0-1'!D199,#REF!,0)),INDEX(#REF!,MATCH('HT 0-1'!D199,#REF!,0)),"ERROR")</f>
        <v/>
      </c>
      <c r="KO199" s="1">
        <f>IF(INDEX(#REF!,MATCH('HT 0-1'!E199,#REF!,0))=INDEX(#REF!,MATCH('HT 0-1'!E199,#REF!,0)),INDEX(#REF!,MATCH('HT 0-1'!E199,#REF!,0)),"ERROR")</f>
        <v/>
      </c>
      <c r="KP199" s="1">
        <f>KN199&amp;" v "&amp;KO199</f>
        <v/>
      </c>
      <c r="KQ199">
        <f>B199&amp;"_"&amp;C199</f>
        <v/>
      </c>
      <c r="KR199" s="1">
        <f>IF((HW199/KK199)&lt;0.335,"G",IF((HW199/KK199)&gt;0.67,"R","A"))</f>
        <v/>
      </c>
      <c r="KS199" s="1">
        <f>IF((HX199/KK199)&lt;0.335,"G",IF((HX199/KK199)&gt;0.67,"R","A"))</f>
        <v/>
      </c>
      <c r="KT199" s="1">
        <f>IF((IH199/KK199)&lt;0.335,"G",IF((IH199/KK199)&gt;0.67,"R","A"))</f>
        <v/>
      </c>
      <c r="KU199" s="1">
        <f>IF((II199/KK199)&lt;0.335,"G",IF((II199/KK199)&gt;0.67,"R","A"))</f>
        <v/>
      </c>
      <c r="KV199" s="1">
        <f>IF((HZ199/KK199)&lt;0.335,"G",IF((HZ199/KK199)&gt;0.67,"R","A"))</f>
        <v/>
      </c>
      <c r="KW199" s="1">
        <f>IF((HY199/KK199)&lt;0.335,"G",IF((HY199/KK199)&gt;0.67,"R","A"))</f>
        <v/>
      </c>
      <c r="KX199" s="1">
        <f>IF((IK199/KK199)&lt;0.335,"G",IF((IK199/KK199)&gt;0.67,"R","A"))</f>
        <v/>
      </c>
      <c r="KY199" s="1">
        <f>IF((IJ199/KK199)&lt;0.335,"G",IF((IJ199/KK199)&gt;0.67,"R","A"))</f>
        <v/>
      </c>
      <c r="KZ199" s="1">
        <f>IF((HQ199/KK199)&lt;0.335,"G",IF((HQ199/KK199)&gt;0.67,"R","A"))</f>
        <v/>
      </c>
      <c r="LA199" s="1">
        <f>IF((IB199/KK199)&lt;0.335,"G",IF((IB199/KK199)&gt;0.67,"R","A"))</f>
        <v/>
      </c>
      <c r="LB199">
        <f>IF(LQ199="0-1",INDEX(Scrape!#REF!,MATCH('HT 0-1'!KP199,Scrape!$B:$B,0)),"")</f>
        <v/>
      </c>
      <c r="LC199">
        <f>IF(LQ199="0-1",INDEX(Scrape!$A:$A,MATCH('HT 0-1'!KP199,Scrape!$B:$B,0)),"")</f>
        <v/>
      </c>
      <c r="LD199">
        <f>IF(LQ199="0-1",INDEX(Scrape!$B:$B,MATCH('HT 0-1'!KP199,Scrape!$B:$B,0)),"")</f>
        <v/>
      </c>
      <c r="LE199">
        <f>IF(LQ199="0-1",INDEX(Scrape!$C:$C,MATCH('HT 0-1'!KP199,Scrape!$B:$B,0)),"")</f>
        <v/>
      </c>
      <c r="LF199">
        <f>IF(LQ199="0-1",INDEX(Scrape!$D:$D,MATCH('HT 0-1'!KP199,Scrape!$B:$B,0)),"")</f>
        <v/>
      </c>
      <c r="LG199">
        <f>IF(LQ199="0-1",INDEX(Scrape!$E:$E,MATCH('HT 0-1'!KP199,Scrape!$B:$B,0)),"")</f>
        <v/>
      </c>
      <c r="LH199">
        <f>IF(LQ199="0-1",INDEX(Scrape!$F:$F,MATCH('HT 0-1'!KP199,Scrape!$B:$B,0)),"")</f>
        <v/>
      </c>
      <c r="LI199">
        <f>IF(LQ199="0-1",INDEX(Scrape!$G:$G,MATCH('HT 0-1'!KP199,Scrape!$B:$B,0)),"")</f>
        <v/>
      </c>
      <c r="LJ199">
        <f>IF(LQ199="0-1",INDEX(Scrape!$H:$H,MATCH('HT 0-1'!KP199,Scrape!$B:$B,0)),"")</f>
        <v/>
      </c>
      <c r="LK199">
        <f>IF(LQ199="0-1",INDEX(Scrape!$I:$I,MATCH('HT 0-1'!KP199,Scrape!$B:$B,0)),"")</f>
        <v/>
      </c>
      <c r="LL199">
        <f>IF(LQ199="0-1",INDEX(Scrape!$J:$J,MATCH('HT 0-1'!KP199,Scrape!$B:$B,0)),"")</f>
        <v/>
      </c>
      <c r="LM199">
        <f>IF(LQ199="0-1",INDEX(Scrape!$K:$K,MATCH('HT 0-1'!KP199,Scrape!$B:$B,0)),"")</f>
        <v/>
      </c>
      <c r="LN199">
        <f>IF(LQ199="0-1",INDEX(Scrape!$L:$L,MATCH('HT 0-1'!KP199,Scrape!$B:$B,0)),"")</f>
        <v/>
      </c>
      <c r="LO199">
        <f>IF(LQ199="0-1",INDEX(Scrape!$M:$M,MATCH('HT 0-1'!KP199,Scrape!$B:$B,0)),"")</f>
        <v/>
      </c>
      <c r="LP199">
        <f>IF(LQ199="0-1",INDEX(Scrape!$N:$N,MATCH('HT 0-1'!KP199,Scrape!$B:$B,0)),"")</f>
        <v/>
      </c>
      <c r="LQ199">
        <f>INDEX(Scrape!$O:$O,MATCH('HT 0-1'!KP199,Scrape!$B:$B,0))</f>
        <v/>
      </c>
      <c r="LR199">
        <f>(1/LJ199)+(1/LI199)+(1/LH199)</f>
        <v/>
      </c>
      <c r="LS199">
        <f>(1/LG199)+(1/LF199)+(1/LE199)</f>
        <v/>
      </c>
      <c r="LT199" s="8">
        <f>IF(INDEX(#REF!,MATCH(KQ199,#REF!,0))=INDEX(#REF!,MATCH(KQ199,#REF!,0)),INDEX(#REF!,MATCH(KQ199,#REF!,0)),"ERROR")</f>
        <v/>
      </c>
      <c r="LU199" s="4">
        <f>IF(KR199="G",2,IF(KR199="R",0.5,IF(KR199="A",1)))</f>
        <v/>
      </c>
      <c r="LV199" s="4">
        <f>IF(KS199="G",0.5,IF(KS199="R",2,IF(KS199="A",1)))</f>
        <v/>
      </c>
      <c r="LW199" s="4">
        <f>IF(KT199="G",2,IF(KT199="R",0.5,IF(KT199="A",1)))</f>
        <v/>
      </c>
      <c r="LX199" s="4">
        <f>IF(KU199="G",0.5,IF(KU199="R",2,IF(KU199="A",1)))</f>
        <v/>
      </c>
      <c r="LY199" s="7">
        <f>(LK199*(LU199+LX199)+(LL199*(LU199+LX199)))</f>
        <v/>
      </c>
      <c r="LZ199" s="7">
        <f>(LN199*(LV199+LW199)+(LO199*(LV199+LW199)))</f>
        <v/>
      </c>
      <c r="MA199" s="11">
        <f>LY199-LZ199</f>
        <v/>
      </c>
      <c r="MB199" s="5">
        <f>MA199+2</f>
        <v/>
      </c>
      <c r="MC199" s="6">
        <f>MA199-2</f>
        <v/>
      </c>
      <c r="MD199" s="4">
        <f>LE199</f>
        <v/>
      </c>
      <c r="ME199" s="9">
        <f>IF(MD199=0,1000,MD199+0.75)</f>
        <v/>
      </c>
      <c r="MF199" s="10">
        <f>IF(MD199=0,0,MD199-0.75)</f>
        <v/>
      </c>
      <c r="MG199" s="4">
        <f>((LM199*(LU199+LX199))-((LP199*(LV199+LW199))))</f>
        <v/>
      </c>
      <c r="MH199" s="9">
        <f>MG199*1.2</f>
        <v/>
      </c>
      <c r="MI199" s="10">
        <f>MG199*0.8</f>
        <v/>
      </c>
      <c r="MJ199">
        <f>IFERROR(NX199,"")</f>
        <v/>
      </c>
      <c r="MK199">
        <f>IFERROR(NY199,"")</f>
        <v/>
      </c>
      <c r="ML199">
        <f>IFERROR(NZ199,"")</f>
        <v/>
      </c>
      <c r="MM199">
        <f>IFERROR(OA199,"")</f>
        <v/>
      </c>
      <c r="MN199">
        <f>IFERROR(OB199,"")</f>
        <v/>
      </c>
      <c r="MO199">
        <f>IFERROR(OC199,"")</f>
        <v/>
      </c>
      <c r="MP199" s="1">
        <f>COUNTIFS(#REF!,LT199,#REF!,1,#REF!,"&gt;="&amp;MC199,#REF!,"&lt;="&amp;MB199,#REF!,"&lt;="&amp;ME199,#REF!,"&gt;="&amp;MF199,#REF!,"="&amp;KV199,#REF!,"="&amp;KX199)</f>
        <v/>
      </c>
      <c r="MQ199" s="1">
        <f>COUNTIFS(#REF!,LT199,#REF!,0,#REF!,"&gt;="&amp;MC199,#REF!,"&lt;="&amp;MB199,#REF!,"&lt;="&amp;ME199,#REF!,"&gt;="&amp;MF199,#REF!,"="&amp;KV199,#REF!,"="&amp;KX199)</f>
        <v/>
      </c>
      <c r="MR199" s="1">
        <f>COUNTIFS(#REF!,LT199,#REF!,1,#REF!,"&gt;="&amp;MC199,#REF!,"&lt;="&amp;MB199,#REF!,"&lt;="&amp;ME199,#REF!,"&gt;="&amp;MF199,#REF!,"="&amp;KW199,#REF!,"="&amp;KY199)</f>
        <v/>
      </c>
      <c r="MS199" s="1">
        <f>COUNTIFS(#REF!,LT199,#REF!,0,#REF!,"&gt;="&amp;MC199,#REF!,"&lt;="&amp;MB199,#REF!,"&lt;="&amp;ME199,#REF!,"&gt;="&amp;MF199,#REF!,"="&amp;KW199,#REF!,"="&amp;KY199)</f>
        <v/>
      </c>
      <c r="MT199" s="1">
        <f>COUNTIFS(#REF!,LT199,#REF!,1,#REF!,"&gt;="&amp;MI199,#REF!,"&lt;="&amp;MH199,#REF!,"&lt;="&amp;ME199,#REF!,"&gt;="&amp;MF199)</f>
        <v/>
      </c>
      <c r="MU199" s="1">
        <f>COUNTIFS(#REF!,LT199,#REF!,0,#REF!,"&gt;="&amp;MI199,#REF!,"&lt;="&amp;MH199,#REF!,"&lt;="&amp;ME199,#REF!,"&gt;="&amp;MF199)</f>
        <v/>
      </c>
      <c r="MV199" s="1">
        <f>COUNTIFS(#REF!,LT199,#REF!,1,#REF!,"&gt;="&amp;MI199,#REF!,"&lt;="&amp;MH199,#REF!,"="&amp;KZ199,#REF!,"="&amp;LA199,#REF!,"&lt;="&amp;ME199,#REF!,"&gt;="&amp;MF199)</f>
        <v/>
      </c>
      <c r="MW199" s="1">
        <f>COUNTIFS(#REF!,LT199,#REF!,0,#REF!,"&gt;="&amp;MI199,#REF!,"&lt;="&amp;MH199,#REF!,"="&amp;KZ199,#REF!,"="&amp;LA199,#REF!,"&lt;="&amp;ME199,#REF!,"&gt;="&amp;MF199)</f>
        <v/>
      </c>
      <c r="MX199" s="1">
        <f>COUNTIFS(#REF!,LT199,#REF!,1,#REF!,"&gt;="&amp;MC199,#REF!,"&lt;="&amp;MB199,#REF!,"&lt;="&amp;ME199,#REF!,"&gt;="&amp;MF199)</f>
        <v/>
      </c>
      <c r="MY199" s="1">
        <f>COUNTIFS(#REF!,LT199,#REF!,0,#REF!,"&gt;="&amp;MC199,#REF!,"&lt;="&amp;MB199,#REF!,"&lt;="&amp;ME199,#REF!,"&gt;="&amp;MF199)</f>
        <v/>
      </c>
      <c r="MZ199" s="1">
        <f>COUNTIFS(#REF!,LT199,#REF!,1,#REF!,"&lt;="&amp;ME199,#REF!,"&gt;="&amp;MF199,#REF!,"="&amp;KV199,#REF!,"="&amp;KX199)</f>
        <v/>
      </c>
      <c r="NA199" s="1">
        <f>COUNTIFS(#REF!,LT199,#REF!,0,#REF!,"&lt;="&amp;ME199,#REF!,"&gt;="&amp;MF199,#REF!,"="&amp;KV199,#REF!,"="&amp;KX199)</f>
        <v/>
      </c>
      <c r="NB199" s="1">
        <f>COUNTIFS(#REF!,LT199,#REF!,1,#REF!,"&lt;="&amp;ME199,#REF!,"&gt;="&amp;MF199,#REF!,"="&amp;KW199,#REF!,"="&amp;KY199)</f>
        <v/>
      </c>
      <c r="NC199" s="1">
        <f>COUNTIFS(#REF!,LT199,#REF!,0,#REF!,"&lt;="&amp;ME199,#REF!,"&gt;="&amp;MF199,#REF!,"="&amp;KW199,#REF!,"="&amp;KY199)</f>
        <v/>
      </c>
      <c r="ND199" s="1">
        <f>MP199+MR199+MT199+MV199+MX199+MZ199+NB199</f>
        <v/>
      </c>
      <c r="NE199" s="1">
        <f>MQ199+MS199+MU199+MW199+MY199+NA199+NC199</f>
        <v/>
      </c>
      <c r="NF199" s="1">
        <f>ND199+NE199</f>
        <v/>
      </c>
      <c r="NG199" s="33">
        <f>ND199/(ND199+NE199)</f>
        <v/>
      </c>
      <c r="NH199" s="3">
        <f>1/NG199</f>
        <v/>
      </c>
      <c r="NI199" s="1">
        <f>LI199</f>
        <v/>
      </c>
      <c r="NJ199" s="79">
        <f>((1-NG199)*(1/(NI199-1))*0.98-(NG199*1))</f>
        <v/>
      </c>
      <c r="NK199" s="34">
        <f>IF(LR199&lt;0.9,0,IF(AND(LR199&gt;1.1),0,1))</f>
        <v/>
      </c>
      <c r="NL199" s="34">
        <f>IF(LS199&lt;0.9,0,IF(AND(LS199&gt;1.1),0,1))</f>
        <v/>
      </c>
      <c r="NM199" s="32">
        <f>IF(NF199&gt;99,1,0)</f>
        <v/>
      </c>
      <c r="NN199" s="32">
        <f>IF(NJ199&gt;0.0799,1,0)</f>
        <v/>
      </c>
      <c r="NO199" s="32">
        <f>IF(NJ199&gt;NQ199,1,0)</f>
        <v/>
      </c>
      <c r="NP199" s="32">
        <f>NM199+NN199+NO199+NK199+NL199</f>
        <v/>
      </c>
      <c r="NQ199" s="79">
        <f>(((100*NG199)*(NI199-1)*0.98)-((1-NG199)*100))/100</f>
        <v/>
      </c>
      <c r="NR199" s="34">
        <f>IF(LR199&lt;0.9,0,IF(AND(LR199&gt;1.1),0,1))</f>
        <v/>
      </c>
      <c r="NS199" s="34">
        <f>IF(LS199&lt;0.9,0,IF(AND(LS199&gt;1.1),0,1))</f>
        <v/>
      </c>
      <c r="NT199" s="32">
        <f>IF(NF199&gt;99,1,0)</f>
        <v/>
      </c>
      <c r="NU199" s="32">
        <f>IF(NQ199&gt;0.0799,1,0)</f>
        <v/>
      </c>
      <c r="NV199" s="32">
        <f>IF(NQ199&gt;NJ199,1,0)</f>
        <v/>
      </c>
      <c r="NW199" s="32">
        <f>NT199+NU199+NV199+NR199+NS199</f>
        <v/>
      </c>
      <c r="NX199">
        <f>IF(NP199=5,"LayAway0-1",IF(AND(NW199=5),"BackAway0-1",""))</f>
        <v/>
      </c>
      <c r="NY199">
        <f>IF(NP199=5,KO199,IF(AND(NW199=5),KO199,""))</f>
        <v/>
      </c>
      <c r="NZ199">
        <f>IF(NP199=5,"Match Odds",IF(AND(NW199=5),"Match Odds",""))</f>
        <v/>
      </c>
      <c r="OA199">
        <f>IF(NP199=5,KP199,IF(AND(NW199=5),KP199,""))</f>
        <v/>
      </c>
      <c r="OB199">
        <f>IF(NP199=5,"MATCH_ODDS",IF(AND(NW199=5),"MATCH_ODDS",""))</f>
        <v/>
      </c>
      <c r="OC199">
        <f>IF(NP199=5,"LAY",IF(AND(NW199=5),"BACK",""))</f>
        <v/>
      </c>
    </row>
    <row r="200" ht="16.5" customHeight="1" thickBot="1" thickTop="1">
      <c r="A200" s="2" t="n"/>
      <c r="KN200" s="1">
        <f>IF(INDEX(#REF!,MATCH('HT 0-1'!D200,#REF!,0))=INDEX(#REF!,MATCH('HT 0-1'!D200,#REF!,0)),INDEX(#REF!,MATCH('HT 0-1'!D200,#REF!,0)),"ERROR")</f>
        <v/>
      </c>
      <c r="KO200" s="1">
        <f>IF(INDEX(#REF!,MATCH('HT 0-1'!E200,#REF!,0))=INDEX(#REF!,MATCH('HT 0-1'!E200,#REF!,0)),INDEX(#REF!,MATCH('HT 0-1'!E200,#REF!,0)),"ERROR")</f>
        <v/>
      </c>
      <c r="KP200" s="1">
        <f>KN200&amp;" v "&amp;KO200</f>
        <v/>
      </c>
      <c r="KQ200">
        <f>B200&amp;"_"&amp;C200</f>
        <v/>
      </c>
      <c r="KR200" s="1">
        <f>IF((HW200/KK200)&lt;0.335,"G",IF((HW200/KK200)&gt;0.67,"R","A"))</f>
        <v/>
      </c>
      <c r="KS200" s="1">
        <f>IF((HX200/KK200)&lt;0.335,"G",IF((HX200/KK200)&gt;0.67,"R","A"))</f>
        <v/>
      </c>
      <c r="KT200" s="1">
        <f>IF((IH200/KK200)&lt;0.335,"G",IF((IH200/KK200)&gt;0.67,"R","A"))</f>
        <v/>
      </c>
      <c r="KU200" s="1">
        <f>IF((II200/KK200)&lt;0.335,"G",IF((II200/KK200)&gt;0.67,"R","A"))</f>
        <v/>
      </c>
      <c r="KV200" s="1">
        <f>IF((HZ200/KK200)&lt;0.335,"G",IF((HZ200/KK200)&gt;0.67,"R","A"))</f>
        <v/>
      </c>
      <c r="KW200" s="1">
        <f>IF((HY200/KK200)&lt;0.335,"G",IF((HY200/KK200)&gt;0.67,"R","A"))</f>
        <v/>
      </c>
      <c r="KX200" s="1">
        <f>IF((IK200/KK200)&lt;0.335,"G",IF((IK200/KK200)&gt;0.67,"R","A"))</f>
        <v/>
      </c>
      <c r="KY200" s="1">
        <f>IF((IJ200/KK200)&lt;0.335,"G",IF((IJ200/KK200)&gt;0.67,"R","A"))</f>
        <v/>
      </c>
      <c r="KZ200" s="1">
        <f>IF((HQ200/KK200)&lt;0.335,"G",IF((HQ200/KK200)&gt;0.67,"R","A"))</f>
        <v/>
      </c>
      <c r="LA200" s="1">
        <f>IF((IB200/KK200)&lt;0.335,"G",IF((IB200/KK200)&gt;0.67,"R","A"))</f>
        <v/>
      </c>
      <c r="LB200">
        <f>IF(LQ200="0-1",INDEX(Scrape!#REF!,MATCH('HT 0-1'!KP200,Scrape!$B:$B,0)),"")</f>
        <v/>
      </c>
      <c r="LC200">
        <f>IF(LQ200="0-1",INDEX(Scrape!$A:$A,MATCH('HT 0-1'!KP200,Scrape!$B:$B,0)),"")</f>
        <v/>
      </c>
      <c r="LD200">
        <f>IF(LQ200="0-1",INDEX(Scrape!$B:$B,MATCH('HT 0-1'!KP200,Scrape!$B:$B,0)),"")</f>
        <v/>
      </c>
      <c r="LE200">
        <f>IF(LQ200="0-1",INDEX(Scrape!$C:$C,MATCH('HT 0-1'!KP200,Scrape!$B:$B,0)),"")</f>
        <v/>
      </c>
      <c r="LF200">
        <f>IF(LQ200="0-1",INDEX(Scrape!$D:$D,MATCH('HT 0-1'!KP200,Scrape!$B:$B,0)),"")</f>
        <v/>
      </c>
      <c r="LG200">
        <f>IF(LQ200="0-1",INDEX(Scrape!$E:$E,MATCH('HT 0-1'!KP200,Scrape!$B:$B,0)),"")</f>
        <v/>
      </c>
      <c r="LH200">
        <f>IF(LQ200="0-1",INDEX(Scrape!$F:$F,MATCH('HT 0-1'!KP200,Scrape!$B:$B,0)),"")</f>
        <v/>
      </c>
      <c r="LI200">
        <f>IF(LQ200="0-1",INDEX(Scrape!$G:$G,MATCH('HT 0-1'!KP200,Scrape!$B:$B,0)),"")</f>
        <v/>
      </c>
      <c r="LJ200">
        <f>IF(LQ200="0-1",INDEX(Scrape!$H:$H,MATCH('HT 0-1'!KP200,Scrape!$B:$B,0)),"")</f>
        <v/>
      </c>
      <c r="LK200">
        <f>IF(LQ200="0-1",INDEX(Scrape!$I:$I,MATCH('HT 0-1'!KP200,Scrape!$B:$B,0)),"")</f>
        <v/>
      </c>
      <c r="LL200">
        <f>IF(LQ200="0-1",INDEX(Scrape!$J:$J,MATCH('HT 0-1'!KP200,Scrape!$B:$B,0)),"")</f>
        <v/>
      </c>
      <c r="LM200">
        <f>IF(LQ200="0-1",INDEX(Scrape!$K:$K,MATCH('HT 0-1'!KP200,Scrape!$B:$B,0)),"")</f>
        <v/>
      </c>
      <c r="LN200">
        <f>IF(LQ200="0-1",INDEX(Scrape!$L:$L,MATCH('HT 0-1'!KP200,Scrape!$B:$B,0)),"")</f>
        <v/>
      </c>
      <c r="LO200">
        <f>IF(LQ200="0-1",INDEX(Scrape!$M:$M,MATCH('HT 0-1'!KP200,Scrape!$B:$B,0)),"")</f>
        <v/>
      </c>
      <c r="LP200">
        <f>IF(LQ200="0-1",INDEX(Scrape!$N:$N,MATCH('HT 0-1'!KP200,Scrape!$B:$B,0)),"")</f>
        <v/>
      </c>
      <c r="LQ200">
        <f>INDEX(Scrape!$O:$O,MATCH('HT 0-1'!KP200,Scrape!$B:$B,0))</f>
        <v/>
      </c>
      <c r="LR200">
        <f>(1/LJ200)+(1/LI200)+(1/LH200)</f>
        <v/>
      </c>
      <c r="LS200">
        <f>(1/LG200)+(1/LF200)+(1/LE200)</f>
        <v/>
      </c>
      <c r="LT200" s="8">
        <f>IF(INDEX(#REF!,MATCH(KQ200,#REF!,0))=INDEX(#REF!,MATCH(KQ200,#REF!,0)),INDEX(#REF!,MATCH(KQ200,#REF!,0)),"ERROR")</f>
        <v/>
      </c>
      <c r="LU200" s="4">
        <f>IF(KR200="G",2,IF(KR200="R",0.5,IF(KR200="A",1)))</f>
        <v/>
      </c>
      <c r="LV200" s="4">
        <f>IF(KS200="G",0.5,IF(KS200="R",2,IF(KS200="A",1)))</f>
        <v/>
      </c>
      <c r="LW200" s="4">
        <f>IF(KT200="G",2,IF(KT200="R",0.5,IF(KT200="A",1)))</f>
        <v/>
      </c>
      <c r="LX200" s="4">
        <f>IF(KU200="G",0.5,IF(KU200="R",2,IF(KU200="A",1)))</f>
        <v/>
      </c>
      <c r="LY200" s="7">
        <f>(LK200*(LU200+LX200)+(LL200*(LU200+LX200)))</f>
        <v/>
      </c>
      <c r="LZ200" s="7">
        <f>(LN200*(LV200+LW200)+(LO200*(LV200+LW200)))</f>
        <v/>
      </c>
      <c r="MA200" s="11">
        <f>LY200-LZ200</f>
        <v/>
      </c>
      <c r="MB200" s="5">
        <f>MA200+2</f>
        <v/>
      </c>
      <c r="MC200" s="6">
        <f>MA200-2</f>
        <v/>
      </c>
      <c r="MD200" s="4">
        <f>LE200</f>
        <v/>
      </c>
      <c r="ME200" s="9">
        <f>IF(MD200=0,1000,MD200+0.75)</f>
        <v/>
      </c>
      <c r="MF200" s="10">
        <f>IF(MD200=0,0,MD200-0.75)</f>
        <v/>
      </c>
      <c r="MG200" s="4">
        <f>((LM200*(LU200+LX200))-((LP200*(LV200+LW200))))</f>
        <v/>
      </c>
      <c r="MH200" s="9">
        <f>MG200*1.2</f>
        <v/>
      </c>
      <c r="MI200" s="10">
        <f>MG200*0.8</f>
        <v/>
      </c>
      <c r="MJ200">
        <f>IFERROR(NX200,"")</f>
        <v/>
      </c>
      <c r="MK200">
        <f>IFERROR(NY200,"")</f>
        <v/>
      </c>
      <c r="ML200">
        <f>IFERROR(NZ200,"")</f>
        <v/>
      </c>
      <c r="MM200">
        <f>IFERROR(OA200,"")</f>
        <v/>
      </c>
      <c r="MN200">
        <f>IFERROR(OB200,"")</f>
        <v/>
      </c>
      <c r="MO200">
        <f>IFERROR(OC200,"")</f>
        <v/>
      </c>
      <c r="MP200" s="1">
        <f>COUNTIFS(#REF!,LT200,#REF!,1,#REF!,"&gt;="&amp;MC200,#REF!,"&lt;="&amp;MB200,#REF!,"&lt;="&amp;ME200,#REF!,"&gt;="&amp;MF200,#REF!,"="&amp;KV200,#REF!,"="&amp;KX200)</f>
        <v/>
      </c>
      <c r="MQ200" s="1">
        <f>COUNTIFS(#REF!,LT200,#REF!,0,#REF!,"&gt;="&amp;MC200,#REF!,"&lt;="&amp;MB200,#REF!,"&lt;="&amp;ME200,#REF!,"&gt;="&amp;MF200,#REF!,"="&amp;KV200,#REF!,"="&amp;KX200)</f>
        <v/>
      </c>
      <c r="MR200" s="1">
        <f>COUNTIFS(#REF!,LT200,#REF!,1,#REF!,"&gt;="&amp;MC200,#REF!,"&lt;="&amp;MB200,#REF!,"&lt;="&amp;ME200,#REF!,"&gt;="&amp;MF200,#REF!,"="&amp;KW200,#REF!,"="&amp;KY200)</f>
        <v/>
      </c>
      <c r="MS200" s="1">
        <f>COUNTIFS(#REF!,LT200,#REF!,0,#REF!,"&gt;="&amp;MC200,#REF!,"&lt;="&amp;MB200,#REF!,"&lt;="&amp;ME200,#REF!,"&gt;="&amp;MF200,#REF!,"="&amp;KW200,#REF!,"="&amp;KY200)</f>
        <v/>
      </c>
      <c r="MT200" s="1">
        <f>COUNTIFS(#REF!,LT200,#REF!,1,#REF!,"&gt;="&amp;MI200,#REF!,"&lt;="&amp;MH200,#REF!,"&lt;="&amp;ME200,#REF!,"&gt;="&amp;MF200)</f>
        <v/>
      </c>
      <c r="MU200" s="1">
        <f>COUNTIFS(#REF!,LT200,#REF!,0,#REF!,"&gt;="&amp;MI200,#REF!,"&lt;="&amp;MH200,#REF!,"&lt;="&amp;ME200,#REF!,"&gt;="&amp;MF200)</f>
        <v/>
      </c>
      <c r="MV200" s="1">
        <f>COUNTIFS(#REF!,LT200,#REF!,1,#REF!,"&gt;="&amp;MI200,#REF!,"&lt;="&amp;MH200,#REF!,"="&amp;KZ200,#REF!,"="&amp;LA200,#REF!,"&lt;="&amp;ME200,#REF!,"&gt;="&amp;MF200)</f>
        <v/>
      </c>
      <c r="MW200" s="1">
        <f>COUNTIFS(#REF!,LT200,#REF!,0,#REF!,"&gt;="&amp;MI200,#REF!,"&lt;="&amp;MH200,#REF!,"="&amp;KZ200,#REF!,"="&amp;LA200,#REF!,"&lt;="&amp;ME200,#REF!,"&gt;="&amp;MF200)</f>
        <v/>
      </c>
      <c r="MX200" s="1">
        <f>COUNTIFS(#REF!,LT200,#REF!,1,#REF!,"&gt;="&amp;MC200,#REF!,"&lt;="&amp;MB200,#REF!,"&lt;="&amp;ME200,#REF!,"&gt;="&amp;MF200)</f>
        <v/>
      </c>
      <c r="MY200" s="1">
        <f>COUNTIFS(#REF!,LT200,#REF!,0,#REF!,"&gt;="&amp;MC200,#REF!,"&lt;="&amp;MB200,#REF!,"&lt;="&amp;ME200,#REF!,"&gt;="&amp;MF200)</f>
        <v/>
      </c>
      <c r="MZ200" s="1">
        <f>COUNTIFS(#REF!,LT200,#REF!,1,#REF!,"&lt;="&amp;ME200,#REF!,"&gt;="&amp;MF200,#REF!,"="&amp;KV200,#REF!,"="&amp;KX200)</f>
        <v/>
      </c>
      <c r="NA200" s="1">
        <f>COUNTIFS(#REF!,LT200,#REF!,0,#REF!,"&lt;="&amp;ME200,#REF!,"&gt;="&amp;MF200,#REF!,"="&amp;KV200,#REF!,"="&amp;KX200)</f>
        <v/>
      </c>
      <c r="NB200" s="1">
        <f>COUNTIFS(#REF!,LT200,#REF!,1,#REF!,"&lt;="&amp;ME200,#REF!,"&gt;="&amp;MF200,#REF!,"="&amp;KW200,#REF!,"="&amp;KY200)</f>
        <v/>
      </c>
      <c r="NC200" s="1">
        <f>COUNTIFS(#REF!,LT200,#REF!,0,#REF!,"&lt;="&amp;ME200,#REF!,"&gt;="&amp;MF200,#REF!,"="&amp;KW200,#REF!,"="&amp;KY200)</f>
        <v/>
      </c>
      <c r="ND200" s="1">
        <f>MP200+MR200+MT200+MV200+MX200+MZ200+NB200</f>
        <v/>
      </c>
      <c r="NE200" s="1">
        <f>MQ200+MS200+MU200+MW200+MY200+NA200+NC200</f>
        <v/>
      </c>
      <c r="NF200" s="1">
        <f>ND200+NE200</f>
        <v/>
      </c>
      <c r="NG200" s="33">
        <f>ND200/(ND200+NE200)</f>
        <v/>
      </c>
      <c r="NH200" s="3">
        <f>1/NG200</f>
        <v/>
      </c>
      <c r="NI200" s="1">
        <f>LI200</f>
        <v/>
      </c>
      <c r="NJ200" s="79">
        <f>((1-NG200)*(1/(NI200-1))*0.98-(NG200*1))</f>
        <v/>
      </c>
      <c r="NK200" s="34">
        <f>IF(LR200&lt;0.9,0,IF(AND(LR200&gt;1.1),0,1))</f>
        <v/>
      </c>
      <c r="NL200" s="34">
        <f>IF(LS200&lt;0.9,0,IF(AND(LS200&gt;1.1),0,1))</f>
        <v/>
      </c>
      <c r="NM200" s="32">
        <f>IF(NF200&gt;99,1,0)</f>
        <v/>
      </c>
      <c r="NN200" s="32">
        <f>IF(NJ200&gt;0.0799,1,0)</f>
        <v/>
      </c>
      <c r="NO200" s="32">
        <f>IF(NJ200&gt;NQ200,1,0)</f>
        <v/>
      </c>
      <c r="NP200" s="32">
        <f>NM200+NN200+NO200+NK200+NL200</f>
        <v/>
      </c>
      <c r="NQ200" s="79">
        <f>(((100*NG200)*(NI200-1)*0.98)-((1-NG200)*100))/100</f>
        <v/>
      </c>
      <c r="NR200" s="34">
        <f>IF(LR200&lt;0.9,0,IF(AND(LR200&gt;1.1),0,1))</f>
        <v/>
      </c>
      <c r="NS200" s="34">
        <f>IF(LS200&lt;0.9,0,IF(AND(LS200&gt;1.1),0,1))</f>
        <v/>
      </c>
      <c r="NT200" s="32">
        <f>IF(NF200&gt;99,1,0)</f>
        <v/>
      </c>
      <c r="NU200" s="32">
        <f>IF(NQ200&gt;0.0799,1,0)</f>
        <v/>
      </c>
      <c r="NV200" s="32">
        <f>IF(NQ200&gt;NJ200,1,0)</f>
        <v/>
      </c>
      <c r="NW200" s="32">
        <f>NT200+NU200+NV200+NR200+NS200</f>
        <v/>
      </c>
      <c r="NX200">
        <f>IF(NP200=5,"LayAway0-1",IF(AND(NW200=5),"BackAway0-1",""))</f>
        <v/>
      </c>
      <c r="NY200">
        <f>IF(NP200=5,KO200,IF(AND(NW200=5),KO200,""))</f>
        <v/>
      </c>
      <c r="NZ200">
        <f>IF(NP200=5,"Match Odds",IF(AND(NW200=5),"Match Odds",""))</f>
        <v/>
      </c>
      <c r="OA200">
        <f>IF(NP200=5,KP200,IF(AND(NW200=5),KP200,""))</f>
        <v/>
      </c>
      <c r="OB200">
        <f>IF(NP200=5,"MATCH_ODDS",IF(AND(NW200=5),"MATCH_ODDS",""))</f>
        <v/>
      </c>
      <c r="OC200">
        <f>IF(NP200=5,"LAY",IF(AND(NW200=5),"BACK",""))</f>
        <v/>
      </c>
    </row>
    <row r="201" ht="16.5" customHeight="1" thickBot="1" thickTop="1">
      <c r="A201" s="2" t="n"/>
      <c r="KN201" s="1">
        <f>IF(INDEX(#REF!,MATCH('HT 0-1'!D201,#REF!,0))=INDEX(#REF!,MATCH('HT 0-1'!D201,#REF!,0)),INDEX(#REF!,MATCH('HT 0-1'!D201,#REF!,0)),"ERROR")</f>
        <v/>
      </c>
      <c r="KO201" s="1">
        <f>IF(INDEX(#REF!,MATCH('HT 0-1'!E201,#REF!,0))=INDEX(#REF!,MATCH('HT 0-1'!E201,#REF!,0)),INDEX(#REF!,MATCH('HT 0-1'!E201,#REF!,0)),"ERROR")</f>
        <v/>
      </c>
      <c r="KP201" s="1">
        <f>KN201&amp;" v "&amp;KO201</f>
        <v/>
      </c>
      <c r="KQ201">
        <f>B201&amp;"_"&amp;C201</f>
        <v/>
      </c>
      <c r="KR201" s="1">
        <f>IF((HW201/KK201)&lt;0.335,"G",IF((HW201/KK201)&gt;0.67,"R","A"))</f>
        <v/>
      </c>
      <c r="KS201" s="1">
        <f>IF((HX201/KK201)&lt;0.335,"G",IF((HX201/KK201)&gt;0.67,"R","A"))</f>
        <v/>
      </c>
      <c r="KT201" s="1">
        <f>IF((IH201/KK201)&lt;0.335,"G",IF((IH201/KK201)&gt;0.67,"R","A"))</f>
        <v/>
      </c>
      <c r="KU201" s="1">
        <f>IF((II201/KK201)&lt;0.335,"G",IF((II201/KK201)&gt;0.67,"R","A"))</f>
        <v/>
      </c>
      <c r="KV201" s="1">
        <f>IF((HZ201/KK201)&lt;0.335,"G",IF((HZ201/KK201)&gt;0.67,"R","A"))</f>
        <v/>
      </c>
      <c r="KW201" s="1">
        <f>IF((HY201/KK201)&lt;0.335,"G",IF((HY201/KK201)&gt;0.67,"R","A"))</f>
        <v/>
      </c>
      <c r="KX201" s="1">
        <f>IF((IK201/KK201)&lt;0.335,"G",IF((IK201/KK201)&gt;0.67,"R","A"))</f>
        <v/>
      </c>
      <c r="KY201" s="1">
        <f>IF((IJ201/KK201)&lt;0.335,"G",IF((IJ201/KK201)&gt;0.67,"R","A"))</f>
        <v/>
      </c>
      <c r="KZ201" s="1">
        <f>IF((HQ201/KK201)&lt;0.335,"G",IF((HQ201/KK201)&gt;0.67,"R","A"))</f>
        <v/>
      </c>
      <c r="LA201" s="1">
        <f>IF((IB201/KK201)&lt;0.335,"G",IF((IB201/KK201)&gt;0.67,"R","A"))</f>
        <v/>
      </c>
      <c r="LB201">
        <f>IF(LQ201="0-1",INDEX(Scrape!#REF!,MATCH('HT 0-1'!KP201,Scrape!$B:$B,0)),"")</f>
        <v/>
      </c>
      <c r="LC201">
        <f>IF(LQ201="0-1",INDEX(Scrape!$A:$A,MATCH('HT 0-1'!KP201,Scrape!$B:$B,0)),"")</f>
        <v/>
      </c>
      <c r="LD201">
        <f>IF(LQ201="0-1",INDEX(Scrape!$B:$B,MATCH('HT 0-1'!KP201,Scrape!$B:$B,0)),"")</f>
        <v/>
      </c>
      <c r="LE201">
        <f>IF(LQ201="0-1",INDEX(Scrape!$C:$C,MATCH('HT 0-1'!KP201,Scrape!$B:$B,0)),"")</f>
        <v/>
      </c>
      <c r="LF201">
        <f>IF(LQ201="0-1",INDEX(Scrape!$D:$D,MATCH('HT 0-1'!KP201,Scrape!$B:$B,0)),"")</f>
        <v/>
      </c>
      <c r="LG201">
        <f>IF(LQ201="0-1",INDEX(Scrape!$E:$E,MATCH('HT 0-1'!KP201,Scrape!$B:$B,0)),"")</f>
        <v/>
      </c>
      <c r="LH201">
        <f>IF(LQ201="0-1",INDEX(Scrape!$F:$F,MATCH('HT 0-1'!KP201,Scrape!$B:$B,0)),"")</f>
        <v/>
      </c>
      <c r="LI201">
        <f>IF(LQ201="0-1",INDEX(Scrape!$G:$G,MATCH('HT 0-1'!KP201,Scrape!$B:$B,0)),"")</f>
        <v/>
      </c>
      <c r="LJ201">
        <f>IF(LQ201="0-1",INDEX(Scrape!$H:$H,MATCH('HT 0-1'!KP201,Scrape!$B:$B,0)),"")</f>
        <v/>
      </c>
      <c r="LK201">
        <f>IF(LQ201="0-1",INDEX(Scrape!$I:$I,MATCH('HT 0-1'!KP201,Scrape!$B:$B,0)),"")</f>
        <v/>
      </c>
      <c r="LL201">
        <f>IF(LQ201="0-1",INDEX(Scrape!$J:$J,MATCH('HT 0-1'!KP201,Scrape!$B:$B,0)),"")</f>
        <v/>
      </c>
      <c r="LM201">
        <f>IF(LQ201="0-1",INDEX(Scrape!$K:$K,MATCH('HT 0-1'!KP201,Scrape!$B:$B,0)),"")</f>
        <v/>
      </c>
      <c r="LN201">
        <f>IF(LQ201="0-1",INDEX(Scrape!$L:$L,MATCH('HT 0-1'!KP201,Scrape!$B:$B,0)),"")</f>
        <v/>
      </c>
      <c r="LO201">
        <f>IF(LQ201="0-1",INDEX(Scrape!$M:$M,MATCH('HT 0-1'!KP201,Scrape!$B:$B,0)),"")</f>
        <v/>
      </c>
      <c r="LP201">
        <f>IF(LQ201="0-1",INDEX(Scrape!$N:$N,MATCH('HT 0-1'!KP201,Scrape!$B:$B,0)),"")</f>
        <v/>
      </c>
      <c r="LQ201">
        <f>INDEX(Scrape!$O:$O,MATCH('HT 0-1'!KP201,Scrape!$B:$B,0))</f>
        <v/>
      </c>
      <c r="LR201">
        <f>(1/LJ201)+(1/LI201)+(1/LH201)</f>
        <v/>
      </c>
      <c r="LS201">
        <f>(1/LG201)+(1/LF201)+(1/LE201)</f>
        <v/>
      </c>
      <c r="LT201" s="8">
        <f>IF(INDEX(#REF!,MATCH(KQ201,#REF!,0))=INDEX(#REF!,MATCH(KQ201,#REF!,0)),INDEX(#REF!,MATCH(KQ201,#REF!,0)),"ERROR")</f>
        <v/>
      </c>
      <c r="LU201" s="4">
        <f>IF(KR201="G",2,IF(KR201="R",0.5,IF(KR201="A",1)))</f>
        <v/>
      </c>
      <c r="LV201" s="4">
        <f>IF(KS201="G",0.5,IF(KS201="R",2,IF(KS201="A",1)))</f>
        <v/>
      </c>
      <c r="LW201" s="4">
        <f>IF(KT201="G",2,IF(KT201="R",0.5,IF(KT201="A",1)))</f>
        <v/>
      </c>
      <c r="LX201" s="4">
        <f>IF(KU201="G",0.5,IF(KU201="R",2,IF(KU201="A",1)))</f>
        <v/>
      </c>
      <c r="LY201" s="7">
        <f>(LK201*(LU201+LX201)+(LL201*(LU201+LX201)))</f>
        <v/>
      </c>
      <c r="LZ201" s="7">
        <f>(LN201*(LV201+LW201)+(LO201*(LV201+LW201)))</f>
        <v/>
      </c>
      <c r="MA201" s="11">
        <f>LY201-LZ201</f>
        <v/>
      </c>
      <c r="MB201" s="5">
        <f>MA201+2</f>
        <v/>
      </c>
      <c r="MC201" s="6">
        <f>MA201-2</f>
        <v/>
      </c>
      <c r="MD201" s="4">
        <f>LE201</f>
        <v/>
      </c>
      <c r="ME201" s="9">
        <f>IF(MD201=0,1000,MD201+0.75)</f>
        <v/>
      </c>
      <c r="MF201" s="10">
        <f>IF(MD201=0,0,MD201-0.75)</f>
        <v/>
      </c>
      <c r="MG201" s="4">
        <f>((LM201*(LU201+LX201))-((LP201*(LV201+LW201))))</f>
        <v/>
      </c>
      <c r="MH201" s="9">
        <f>MG201*1.2</f>
        <v/>
      </c>
      <c r="MI201" s="10">
        <f>MG201*0.8</f>
        <v/>
      </c>
      <c r="MJ201">
        <f>IFERROR(NX201,"")</f>
        <v/>
      </c>
      <c r="MK201">
        <f>IFERROR(NY201,"")</f>
        <v/>
      </c>
      <c r="ML201">
        <f>IFERROR(NZ201,"")</f>
        <v/>
      </c>
      <c r="MM201">
        <f>IFERROR(OA201,"")</f>
        <v/>
      </c>
      <c r="MN201">
        <f>IFERROR(OB201,"")</f>
        <v/>
      </c>
      <c r="MO201">
        <f>IFERROR(OC201,"")</f>
        <v/>
      </c>
      <c r="MP201" s="1">
        <f>COUNTIFS(#REF!,LT201,#REF!,1,#REF!,"&gt;="&amp;MC201,#REF!,"&lt;="&amp;MB201,#REF!,"&lt;="&amp;ME201,#REF!,"&gt;="&amp;MF201,#REF!,"="&amp;KV201,#REF!,"="&amp;KX201)</f>
        <v/>
      </c>
      <c r="MQ201" s="1">
        <f>COUNTIFS(#REF!,LT201,#REF!,0,#REF!,"&gt;="&amp;MC201,#REF!,"&lt;="&amp;MB201,#REF!,"&lt;="&amp;ME201,#REF!,"&gt;="&amp;MF201,#REF!,"="&amp;KV201,#REF!,"="&amp;KX201)</f>
        <v/>
      </c>
      <c r="MR201" s="1">
        <f>COUNTIFS(#REF!,LT201,#REF!,1,#REF!,"&gt;="&amp;MC201,#REF!,"&lt;="&amp;MB201,#REF!,"&lt;="&amp;ME201,#REF!,"&gt;="&amp;MF201,#REF!,"="&amp;KW201,#REF!,"="&amp;KY201)</f>
        <v/>
      </c>
      <c r="MS201" s="1">
        <f>COUNTIFS(#REF!,LT201,#REF!,0,#REF!,"&gt;="&amp;MC201,#REF!,"&lt;="&amp;MB201,#REF!,"&lt;="&amp;ME201,#REF!,"&gt;="&amp;MF201,#REF!,"="&amp;KW201,#REF!,"="&amp;KY201)</f>
        <v/>
      </c>
      <c r="MT201" s="1">
        <f>COUNTIFS(#REF!,LT201,#REF!,1,#REF!,"&gt;="&amp;MI201,#REF!,"&lt;="&amp;MH201,#REF!,"&lt;="&amp;ME201,#REF!,"&gt;="&amp;MF201)</f>
        <v/>
      </c>
      <c r="MU201" s="1">
        <f>COUNTIFS(#REF!,LT201,#REF!,0,#REF!,"&gt;="&amp;MI201,#REF!,"&lt;="&amp;MH201,#REF!,"&lt;="&amp;ME201,#REF!,"&gt;="&amp;MF201)</f>
        <v/>
      </c>
      <c r="MV201" s="1">
        <f>COUNTIFS(#REF!,LT201,#REF!,1,#REF!,"&gt;="&amp;MI201,#REF!,"&lt;="&amp;MH201,#REF!,"="&amp;KZ201,#REF!,"="&amp;LA201,#REF!,"&lt;="&amp;ME201,#REF!,"&gt;="&amp;MF201)</f>
        <v/>
      </c>
      <c r="MW201" s="1">
        <f>COUNTIFS(#REF!,LT201,#REF!,0,#REF!,"&gt;="&amp;MI201,#REF!,"&lt;="&amp;MH201,#REF!,"="&amp;KZ201,#REF!,"="&amp;LA201,#REF!,"&lt;="&amp;ME201,#REF!,"&gt;="&amp;MF201)</f>
        <v/>
      </c>
      <c r="MX201" s="1">
        <f>COUNTIFS(#REF!,LT201,#REF!,1,#REF!,"&gt;="&amp;MC201,#REF!,"&lt;="&amp;MB201,#REF!,"&lt;="&amp;ME201,#REF!,"&gt;="&amp;MF201)</f>
        <v/>
      </c>
      <c r="MY201" s="1">
        <f>COUNTIFS(#REF!,LT201,#REF!,0,#REF!,"&gt;="&amp;MC201,#REF!,"&lt;="&amp;MB201,#REF!,"&lt;="&amp;ME201,#REF!,"&gt;="&amp;MF201)</f>
        <v/>
      </c>
      <c r="MZ201" s="1">
        <f>COUNTIFS(#REF!,LT201,#REF!,1,#REF!,"&lt;="&amp;ME201,#REF!,"&gt;="&amp;MF201,#REF!,"="&amp;KV201,#REF!,"="&amp;KX201)</f>
        <v/>
      </c>
      <c r="NA201" s="1">
        <f>COUNTIFS(#REF!,LT201,#REF!,0,#REF!,"&lt;="&amp;ME201,#REF!,"&gt;="&amp;MF201,#REF!,"="&amp;KV201,#REF!,"="&amp;KX201)</f>
        <v/>
      </c>
      <c r="NB201" s="1">
        <f>COUNTIFS(#REF!,LT201,#REF!,1,#REF!,"&lt;="&amp;ME201,#REF!,"&gt;="&amp;MF201,#REF!,"="&amp;KW201,#REF!,"="&amp;KY201)</f>
        <v/>
      </c>
      <c r="NC201" s="1">
        <f>COUNTIFS(#REF!,LT201,#REF!,0,#REF!,"&lt;="&amp;ME201,#REF!,"&gt;="&amp;MF201,#REF!,"="&amp;KW201,#REF!,"="&amp;KY201)</f>
        <v/>
      </c>
      <c r="ND201" s="1">
        <f>MP201+MR201+MT201+MV201+MX201+MZ201+NB201</f>
        <v/>
      </c>
      <c r="NE201" s="1">
        <f>MQ201+MS201+MU201+MW201+MY201+NA201+NC201</f>
        <v/>
      </c>
      <c r="NF201" s="1">
        <f>ND201+NE201</f>
        <v/>
      </c>
      <c r="NG201" s="33">
        <f>ND201/(ND201+NE201)</f>
        <v/>
      </c>
      <c r="NH201" s="3">
        <f>1/NG201</f>
        <v/>
      </c>
      <c r="NI201" s="1">
        <f>LI201</f>
        <v/>
      </c>
      <c r="NJ201" s="79">
        <f>((1-NG201)*(1/(NI201-1))*0.98-(NG201*1))</f>
        <v/>
      </c>
      <c r="NK201" s="34">
        <f>IF(LR201&lt;0.9,0,IF(AND(LR201&gt;1.1),0,1))</f>
        <v/>
      </c>
      <c r="NL201" s="34">
        <f>IF(LS201&lt;0.9,0,IF(AND(LS201&gt;1.1),0,1))</f>
        <v/>
      </c>
      <c r="NM201" s="32">
        <f>IF(NF201&gt;99,1,0)</f>
        <v/>
      </c>
      <c r="NN201" s="32">
        <f>IF(NJ201&gt;0.0799,1,0)</f>
        <v/>
      </c>
      <c r="NO201" s="32">
        <f>IF(NJ201&gt;NQ201,1,0)</f>
        <v/>
      </c>
      <c r="NP201" s="32">
        <f>NM201+NN201+NO201+NK201+NL201</f>
        <v/>
      </c>
      <c r="NQ201" s="79">
        <f>(((100*NG201)*(NI201-1)*0.98)-((1-NG201)*100))/100</f>
        <v/>
      </c>
      <c r="NR201" s="34">
        <f>IF(LR201&lt;0.9,0,IF(AND(LR201&gt;1.1),0,1))</f>
        <v/>
      </c>
      <c r="NS201" s="34">
        <f>IF(LS201&lt;0.9,0,IF(AND(LS201&gt;1.1),0,1))</f>
        <v/>
      </c>
      <c r="NT201" s="32">
        <f>IF(NF201&gt;99,1,0)</f>
        <v/>
      </c>
      <c r="NU201" s="32">
        <f>IF(NQ201&gt;0.0799,1,0)</f>
        <v/>
      </c>
      <c r="NV201" s="32">
        <f>IF(NQ201&gt;NJ201,1,0)</f>
        <v/>
      </c>
      <c r="NW201" s="32">
        <f>NT201+NU201+NV201+NR201+NS201</f>
        <v/>
      </c>
      <c r="NX201">
        <f>IF(NP201=5,"LayAway0-1",IF(AND(NW201=5),"BackAway0-1",""))</f>
        <v/>
      </c>
      <c r="NY201">
        <f>IF(NP201=5,KO201,IF(AND(NW201=5),KO201,""))</f>
        <v/>
      </c>
      <c r="NZ201">
        <f>IF(NP201=5,"Match Odds",IF(AND(NW201=5),"Match Odds",""))</f>
        <v/>
      </c>
      <c r="OA201">
        <f>IF(NP201=5,KP201,IF(AND(NW201=5),KP201,""))</f>
        <v/>
      </c>
      <c r="OB201">
        <f>IF(NP201=5,"MATCH_ODDS",IF(AND(NW201=5),"MATCH_ODDS",""))</f>
        <v/>
      </c>
      <c r="OC201">
        <f>IF(NP201=5,"LAY",IF(AND(NW201=5),"BACK",""))</f>
        <v/>
      </c>
    </row>
    <row r="202" ht="16.5" customHeight="1" thickBot="1" thickTop="1">
      <c r="A202" s="2" t="n"/>
      <c r="KN202" s="1">
        <f>IF(INDEX(#REF!,MATCH('HT 0-1'!D202,#REF!,0))=INDEX(#REF!,MATCH('HT 0-1'!D202,#REF!,0)),INDEX(#REF!,MATCH('HT 0-1'!D202,#REF!,0)),"ERROR")</f>
        <v/>
      </c>
      <c r="KO202" s="1">
        <f>IF(INDEX(#REF!,MATCH('HT 0-1'!E202,#REF!,0))=INDEX(#REF!,MATCH('HT 0-1'!E202,#REF!,0)),INDEX(#REF!,MATCH('HT 0-1'!E202,#REF!,0)),"ERROR")</f>
        <v/>
      </c>
      <c r="KP202" s="1">
        <f>KN202&amp;" v "&amp;KO202</f>
        <v/>
      </c>
      <c r="KQ202">
        <f>B202&amp;"_"&amp;C202</f>
        <v/>
      </c>
      <c r="KR202" s="1">
        <f>IF((HW202/KK202)&lt;0.335,"G",IF((HW202/KK202)&gt;0.67,"R","A"))</f>
        <v/>
      </c>
      <c r="KS202" s="1">
        <f>IF((HX202/KK202)&lt;0.335,"G",IF((HX202/KK202)&gt;0.67,"R","A"))</f>
        <v/>
      </c>
      <c r="KT202" s="1">
        <f>IF((IH202/KK202)&lt;0.335,"G",IF((IH202/KK202)&gt;0.67,"R","A"))</f>
        <v/>
      </c>
      <c r="KU202" s="1">
        <f>IF((II202/KK202)&lt;0.335,"G",IF((II202/KK202)&gt;0.67,"R","A"))</f>
        <v/>
      </c>
      <c r="KV202" s="1">
        <f>IF((HZ202/KK202)&lt;0.335,"G",IF((HZ202/KK202)&gt;0.67,"R","A"))</f>
        <v/>
      </c>
      <c r="KW202" s="1">
        <f>IF((HY202/KK202)&lt;0.335,"G",IF((HY202/KK202)&gt;0.67,"R","A"))</f>
        <v/>
      </c>
      <c r="KX202" s="1">
        <f>IF((IK202/KK202)&lt;0.335,"G",IF((IK202/KK202)&gt;0.67,"R","A"))</f>
        <v/>
      </c>
      <c r="KY202" s="1">
        <f>IF((IJ202/KK202)&lt;0.335,"G",IF((IJ202/KK202)&gt;0.67,"R","A"))</f>
        <v/>
      </c>
      <c r="KZ202" s="1">
        <f>IF((HQ202/KK202)&lt;0.335,"G",IF((HQ202/KK202)&gt;0.67,"R","A"))</f>
        <v/>
      </c>
      <c r="LA202" s="1">
        <f>IF((IB202/KK202)&lt;0.335,"G",IF((IB202/KK202)&gt;0.67,"R","A"))</f>
        <v/>
      </c>
      <c r="LB202">
        <f>IF(LQ202="0-1",INDEX(Scrape!#REF!,MATCH('HT 0-1'!KP202,Scrape!$B:$B,0)),"")</f>
        <v/>
      </c>
      <c r="LC202">
        <f>IF(LQ202="0-1",INDEX(Scrape!$A:$A,MATCH('HT 0-1'!KP202,Scrape!$B:$B,0)),"")</f>
        <v/>
      </c>
      <c r="LD202">
        <f>IF(LQ202="0-1",INDEX(Scrape!$B:$B,MATCH('HT 0-1'!KP202,Scrape!$B:$B,0)),"")</f>
        <v/>
      </c>
      <c r="LE202">
        <f>IF(LQ202="0-1",INDEX(Scrape!$C:$C,MATCH('HT 0-1'!KP202,Scrape!$B:$B,0)),"")</f>
        <v/>
      </c>
      <c r="LF202">
        <f>IF(LQ202="0-1",INDEX(Scrape!$D:$D,MATCH('HT 0-1'!KP202,Scrape!$B:$B,0)),"")</f>
        <v/>
      </c>
      <c r="LG202">
        <f>IF(LQ202="0-1",INDEX(Scrape!$E:$E,MATCH('HT 0-1'!KP202,Scrape!$B:$B,0)),"")</f>
        <v/>
      </c>
      <c r="LH202">
        <f>IF(LQ202="0-1",INDEX(Scrape!$F:$F,MATCH('HT 0-1'!KP202,Scrape!$B:$B,0)),"")</f>
        <v/>
      </c>
      <c r="LI202">
        <f>IF(LQ202="0-1",INDEX(Scrape!$G:$G,MATCH('HT 0-1'!KP202,Scrape!$B:$B,0)),"")</f>
        <v/>
      </c>
      <c r="LJ202">
        <f>IF(LQ202="0-1",INDEX(Scrape!$H:$H,MATCH('HT 0-1'!KP202,Scrape!$B:$B,0)),"")</f>
        <v/>
      </c>
      <c r="LK202">
        <f>IF(LQ202="0-1",INDEX(Scrape!$I:$I,MATCH('HT 0-1'!KP202,Scrape!$B:$B,0)),"")</f>
        <v/>
      </c>
      <c r="LL202">
        <f>IF(LQ202="0-1",INDEX(Scrape!$J:$J,MATCH('HT 0-1'!KP202,Scrape!$B:$B,0)),"")</f>
        <v/>
      </c>
      <c r="LM202">
        <f>IF(LQ202="0-1",INDEX(Scrape!$K:$K,MATCH('HT 0-1'!KP202,Scrape!$B:$B,0)),"")</f>
        <v/>
      </c>
      <c r="LN202">
        <f>IF(LQ202="0-1",INDEX(Scrape!$L:$L,MATCH('HT 0-1'!KP202,Scrape!$B:$B,0)),"")</f>
        <v/>
      </c>
      <c r="LO202">
        <f>IF(LQ202="0-1",INDEX(Scrape!$M:$M,MATCH('HT 0-1'!KP202,Scrape!$B:$B,0)),"")</f>
        <v/>
      </c>
      <c r="LP202">
        <f>IF(LQ202="0-1",INDEX(Scrape!$N:$N,MATCH('HT 0-1'!KP202,Scrape!$B:$B,0)),"")</f>
        <v/>
      </c>
      <c r="LQ202">
        <f>INDEX(Scrape!$O:$O,MATCH('HT 0-1'!KP202,Scrape!$B:$B,0))</f>
        <v/>
      </c>
      <c r="LR202">
        <f>(1/LJ202)+(1/LI202)+(1/LH202)</f>
        <v/>
      </c>
      <c r="LS202">
        <f>(1/LG202)+(1/LF202)+(1/LE202)</f>
        <v/>
      </c>
      <c r="LT202" s="8">
        <f>IF(INDEX(#REF!,MATCH(KQ202,#REF!,0))=INDEX(#REF!,MATCH(KQ202,#REF!,0)),INDEX(#REF!,MATCH(KQ202,#REF!,0)),"ERROR")</f>
        <v/>
      </c>
      <c r="LU202" s="4">
        <f>IF(KR202="G",2,IF(KR202="R",0.5,IF(KR202="A",1)))</f>
        <v/>
      </c>
      <c r="LV202" s="4">
        <f>IF(KS202="G",0.5,IF(KS202="R",2,IF(KS202="A",1)))</f>
        <v/>
      </c>
      <c r="LW202" s="4">
        <f>IF(KT202="G",2,IF(KT202="R",0.5,IF(KT202="A",1)))</f>
        <v/>
      </c>
      <c r="LX202" s="4">
        <f>IF(KU202="G",0.5,IF(KU202="R",2,IF(KU202="A",1)))</f>
        <v/>
      </c>
      <c r="LY202" s="7">
        <f>(LK202*(LU202+LX202)+(LL202*(LU202+LX202)))</f>
        <v/>
      </c>
      <c r="LZ202" s="7">
        <f>(LN202*(LV202+LW202)+(LO202*(LV202+LW202)))</f>
        <v/>
      </c>
      <c r="MA202" s="11">
        <f>LY202-LZ202</f>
        <v/>
      </c>
      <c r="MB202" s="5">
        <f>MA202+2</f>
        <v/>
      </c>
      <c r="MC202" s="6">
        <f>MA202-2</f>
        <v/>
      </c>
      <c r="MD202" s="4">
        <f>LE202</f>
        <v/>
      </c>
      <c r="ME202" s="9">
        <f>IF(MD202=0,1000,MD202+0.75)</f>
        <v/>
      </c>
      <c r="MF202" s="10">
        <f>IF(MD202=0,0,MD202-0.75)</f>
        <v/>
      </c>
      <c r="MG202" s="4">
        <f>((LM202*(LU202+LX202))-((LP202*(LV202+LW202))))</f>
        <v/>
      </c>
      <c r="MH202" s="9">
        <f>MG202*1.2</f>
        <v/>
      </c>
      <c r="MI202" s="10">
        <f>MG202*0.8</f>
        <v/>
      </c>
      <c r="MJ202">
        <f>IFERROR(NX202,"")</f>
        <v/>
      </c>
      <c r="MK202">
        <f>IFERROR(NY202,"")</f>
        <v/>
      </c>
      <c r="ML202">
        <f>IFERROR(NZ202,"")</f>
        <v/>
      </c>
      <c r="MM202">
        <f>IFERROR(OA202,"")</f>
        <v/>
      </c>
      <c r="MN202">
        <f>IFERROR(OB202,"")</f>
        <v/>
      </c>
      <c r="MO202">
        <f>IFERROR(OC202,"")</f>
        <v/>
      </c>
      <c r="MP202" s="1">
        <f>COUNTIFS(#REF!,LT202,#REF!,1,#REF!,"&gt;="&amp;MC202,#REF!,"&lt;="&amp;MB202,#REF!,"&lt;="&amp;ME202,#REF!,"&gt;="&amp;MF202,#REF!,"="&amp;KV202,#REF!,"="&amp;KX202)</f>
        <v/>
      </c>
      <c r="MQ202" s="1">
        <f>COUNTIFS(#REF!,LT202,#REF!,0,#REF!,"&gt;="&amp;MC202,#REF!,"&lt;="&amp;MB202,#REF!,"&lt;="&amp;ME202,#REF!,"&gt;="&amp;MF202,#REF!,"="&amp;KV202,#REF!,"="&amp;KX202)</f>
        <v/>
      </c>
      <c r="MR202" s="1">
        <f>COUNTIFS(#REF!,LT202,#REF!,1,#REF!,"&gt;="&amp;MC202,#REF!,"&lt;="&amp;MB202,#REF!,"&lt;="&amp;ME202,#REF!,"&gt;="&amp;MF202,#REF!,"="&amp;KW202,#REF!,"="&amp;KY202)</f>
        <v/>
      </c>
      <c r="MS202" s="1">
        <f>COUNTIFS(#REF!,LT202,#REF!,0,#REF!,"&gt;="&amp;MC202,#REF!,"&lt;="&amp;MB202,#REF!,"&lt;="&amp;ME202,#REF!,"&gt;="&amp;MF202,#REF!,"="&amp;KW202,#REF!,"="&amp;KY202)</f>
        <v/>
      </c>
      <c r="MT202" s="1">
        <f>COUNTIFS(#REF!,LT202,#REF!,1,#REF!,"&gt;="&amp;MI202,#REF!,"&lt;="&amp;MH202,#REF!,"&lt;="&amp;ME202,#REF!,"&gt;="&amp;MF202)</f>
        <v/>
      </c>
      <c r="MU202" s="1">
        <f>COUNTIFS(#REF!,LT202,#REF!,0,#REF!,"&gt;="&amp;MI202,#REF!,"&lt;="&amp;MH202,#REF!,"&lt;="&amp;ME202,#REF!,"&gt;="&amp;MF202)</f>
        <v/>
      </c>
      <c r="MV202" s="1">
        <f>COUNTIFS(#REF!,LT202,#REF!,1,#REF!,"&gt;="&amp;MI202,#REF!,"&lt;="&amp;MH202,#REF!,"="&amp;KZ202,#REF!,"="&amp;LA202,#REF!,"&lt;="&amp;ME202,#REF!,"&gt;="&amp;MF202)</f>
        <v/>
      </c>
      <c r="MW202" s="1">
        <f>COUNTIFS(#REF!,LT202,#REF!,0,#REF!,"&gt;="&amp;MI202,#REF!,"&lt;="&amp;MH202,#REF!,"="&amp;KZ202,#REF!,"="&amp;LA202,#REF!,"&lt;="&amp;ME202,#REF!,"&gt;="&amp;MF202)</f>
        <v/>
      </c>
      <c r="MX202" s="1">
        <f>COUNTIFS(#REF!,LT202,#REF!,1,#REF!,"&gt;="&amp;MC202,#REF!,"&lt;="&amp;MB202,#REF!,"&lt;="&amp;ME202,#REF!,"&gt;="&amp;MF202)</f>
        <v/>
      </c>
      <c r="MY202" s="1">
        <f>COUNTIFS(#REF!,LT202,#REF!,0,#REF!,"&gt;="&amp;MC202,#REF!,"&lt;="&amp;MB202,#REF!,"&lt;="&amp;ME202,#REF!,"&gt;="&amp;MF202)</f>
        <v/>
      </c>
      <c r="MZ202" s="1">
        <f>COUNTIFS(#REF!,LT202,#REF!,1,#REF!,"&lt;="&amp;ME202,#REF!,"&gt;="&amp;MF202,#REF!,"="&amp;KV202,#REF!,"="&amp;KX202)</f>
        <v/>
      </c>
      <c r="NA202" s="1">
        <f>COUNTIFS(#REF!,LT202,#REF!,0,#REF!,"&lt;="&amp;ME202,#REF!,"&gt;="&amp;MF202,#REF!,"="&amp;KV202,#REF!,"="&amp;KX202)</f>
        <v/>
      </c>
      <c r="NB202" s="1">
        <f>COUNTIFS(#REF!,LT202,#REF!,1,#REF!,"&lt;="&amp;ME202,#REF!,"&gt;="&amp;MF202,#REF!,"="&amp;KW202,#REF!,"="&amp;KY202)</f>
        <v/>
      </c>
      <c r="NC202" s="1">
        <f>COUNTIFS(#REF!,LT202,#REF!,0,#REF!,"&lt;="&amp;ME202,#REF!,"&gt;="&amp;MF202,#REF!,"="&amp;KW202,#REF!,"="&amp;KY202)</f>
        <v/>
      </c>
      <c r="ND202" s="1">
        <f>MP202+MR202+MT202+MV202+MX202+MZ202+NB202</f>
        <v/>
      </c>
      <c r="NE202" s="1">
        <f>MQ202+MS202+MU202+MW202+MY202+NA202+NC202</f>
        <v/>
      </c>
      <c r="NF202" s="1">
        <f>ND202+NE202</f>
        <v/>
      </c>
      <c r="NG202" s="33">
        <f>ND202/(ND202+NE202)</f>
        <v/>
      </c>
      <c r="NH202" s="3">
        <f>1/NG202</f>
        <v/>
      </c>
      <c r="NI202" s="1">
        <f>LI202</f>
        <v/>
      </c>
      <c r="NJ202" s="79">
        <f>((1-NG202)*(1/(NI202-1))*0.98-(NG202*1))</f>
        <v/>
      </c>
      <c r="NK202" s="34">
        <f>IF(LR202&lt;0.9,0,IF(AND(LR202&gt;1.1),0,1))</f>
        <v/>
      </c>
      <c r="NL202" s="34">
        <f>IF(LS202&lt;0.9,0,IF(AND(LS202&gt;1.1),0,1))</f>
        <v/>
      </c>
      <c r="NM202" s="32">
        <f>IF(NF202&gt;99,1,0)</f>
        <v/>
      </c>
      <c r="NN202" s="32">
        <f>IF(NJ202&gt;0.0799,1,0)</f>
        <v/>
      </c>
      <c r="NO202" s="32">
        <f>IF(NJ202&gt;NQ202,1,0)</f>
        <v/>
      </c>
      <c r="NP202" s="32">
        <f>NM202+NN202+NO202+NK202+NL202</f>
        <v/>
      </c>
      <c r="NQ202" s="79">
        <f>(((100*NG202)*(NI202-1)*0.98)-((1-NG202)*100))/100</f>
        <v/>
      </c>
      <c r="NR202" s="34">
        <f>IF(LR202&lt;0.9,0,IF(AND(LR202&gt;1.1),0,1))</f>
        <v/>
      </c>
      <c r="NS202" s="34">
        <f>IF(LS202&lt;0.9,0,IF(AND(LS202&gt;1.1),0,1))</f>
        <v/>
      </c>
      <c r="NT202" s="32">
        <f>IF(NF202&gt;99,1,0)</f>
        <v/>
      </c>
      <c r="NU202" s="32">
        <f>IF(NQ202&gt;0.0799,1,0)</f>
        <v/>
      </c>
      <c r="NV202" s="32">
        <f>IF(NQ202&gt;NJ202,1,0)</f>
        <v/>
      </c>
      <c r="NW202" s="32">
        <f>NT202+NU202+NV202+NR202+NS202</f>
        <v/>
      </c>
      <c r="NX202">
        <f>IF(NP202=5,"LayAway0-1",IF(AND(NW202=5),"BackAway0-1",""))</f>
        <v/>
      </c>
      <c r="NY202">
        <f>IF(NP202=5,KO202,IF(AND(NW202=5),KO202,""))</f>
        <v/>
      </c>
      <c r="NZ202">
        <f>IF(NP202=5,"Match Odds",IF(AND(NW202=5),"Match Odds",""))</f>
        <v/>
      </c>
      <c r="OA202">
        <f>IF(NP202=5,KP202,IF(AND(NW202=5),KP202,""))</f>
        <v/>
      </c>
      <c r="OB202">
        <f>IF(NP202=5,"MATCH_ODDS",IF(AND(NW202=5),"MATCH_ODDS",""))</f>
        <v/>
      </c>
      <c r="OC202">
        <f>IF(NP202=5,"LAY",IF(AND(NW202=5),"BACK",""))</f>
        <v/>
      </c>
    </row>
    <row r="203" ht="16.5" customHeight="1" thickBot="1" thickTop="1">
      <c r="A203" s="2" t="n"/>
      <c r="KN203" s="1">
        <f>IF(INDEX(#REF!,MATCH('HT 0-1'!D203,#REF!,0))=INDEX(#REF!,MATCH('HT 0-1'!D203,#REF!,0)),INDEX(#REF!,MATCH('HT 0-1'!D203,#REF!,0)),"ERROR")</f>
        <v/>
      </c>
      <c r="KO203" s="1">
        <f>IF(INDEX(#REF!,MATCH('HT 0-1'!E203,#REF!,0))=INDEX(#REF!,MATCH('HT 0-1'!E203,#REF!,0)),INDEX(#REF!,MATCH('HT 0-1'!E203,#REF!,0)),"ERROR")</f>
        <v/>
      </c>
      <c r="KP203" s="1">
        <f>KN203&amp;" v "&amp;KO203</f>
        <v/>
      </c>
      <c r="KQ203">
        <f>B203&amp;"_"&amp;C203</f>
        <v/>
      </c>
      <c r="KR203" s="1">
        <f>IF((HW203/KK203)&lt;0.335,"G",IF((HW203/KK203)&gt;0.67,"R","A"))</f>
        <v/>
      </c>
      <c r="KS203" s="1">
        <f>IF((HX203/KK203)&lt;0.335,"G",IF((HX203/KK203)&gt;0.67,"R","A"))</f>
        <v/>
      </c>
      <c r="KT203" s="1">
        <f>IF((IH203/KK203)&lt;0.335,"G",IF((IH203/KK203)&gt;0.67,"R","A"))</f>
        <v/>
      </c>
      <c r="KU203" s="1">
        <f>IF((II203/KK203)&lt;0.335,"G",IF((II203/KK203)&gt;0.67,"R","A"))</f>
        <v/>
      </c>
      <c r="KV203" s="1">
        <f>IF((HZ203/KK203)&lt;0.335,"G",IF((HZ203/KK203)&gt;0.67,"R","A"))</f>
        <v/>
      </c>
      <c r="KW203" s="1">
        <f>IF((HY203/KK203)&lt;0.335,"G",IF((HY203/KK203)&gt;0.67,"R","A"))</f>
        <v/>
      </c>
      <c r="KX203" s="1">
        <f>IF((IK203/KK203)&lt;0.335,"G",IF((IK203/KK203)&gt;0.67,"R","A"))</f>
        <v/>
      </c>
      <c r="KY203" s="1">
        <f>IF((IJ203/KK203)&lt;0.335,"G",IF((IJ203/KK203)&gt;0.67,"R","A"))</f>
        <v/>
      </c>
      <c r="KZ203" s="1">
        <f>IF((HQ203/KK203)&lt;0.335,"G",IF((HQ203/KK203)&gt;0.67,"R","A"))</f>
        <v/>
      </c>
      <c r="LA203" s="1">
        <f>IF((IB203/KK203)&lt;0.335,"G",IF((IB203/KK203)&gt;0.67,"R","A"))</f>
        <v/>
      </c>
      <c r="LB203">
        <f>IF(LQ203="0-1",INDEX(Scrape!#REF!,MATCH('HT 0-1'!KP203,Scrape!$B:$B,0)),"")</f>
        <v/>
      </c>
      <c r="LC203">
        <f>IF(LQ203="0-1",INDEX(Scrape!$A:$A,MATCH('HT 0-1'!KP203,Scrape!$B:$B,0)),"")</f>
        <v/>
      </c>
      <c r="LD203">
        <f>IF(LQ203="0-1",INDEX(Scrape!$B:$B,MATCH('HT 0-1'!KP203,Scrape!$B:$B,0)),"")</f>
        <v/>
      </c>
      <c r="LE203">
        <f>IF(LQ203="0-1",INDEX(Scrape!$C:$C,MATCH('HT 0-1'!KP203,Scrape!$B:$B,0)),"")</f>
        <v/>
      </c>
      <c r="LF203">
        <f>IF(LQ203="0-1",INDEX(Scrape!$D:$D,MATCH('HT 0-1'!KP203,Scrape!$B:$B,0)),"")</f>
        <v/>
      </c>
      <c r="LG203">
        <f>IF(LQ203="0-1",INDEX(Scrape!$E:$E,MATCH('HT 0-1'!KP203,Scrape!$B:$B,0)),"")</f>
        <v/>
      </c>
      <c r="LH203">
        <f>IF(LQ203="0-1",INDEX(Scrape!$F:$F,MATCH('HT 0-1'!KP203,Scrape!$B:$B,0)),"")</f>
        <v/>
      </c>
      <c r="LI203">
        <f>IF(LQ203="0-1",INDEX(Scrape!$G:$G,MATCH('HT 0-1'!KP203,Scrape!$B:$B,0)),"")</f>
        <v/>
      </c>
      <c r="LJ203">
        <f>IF(LQ203="0-1",INDEX(Scrape!$H:$H,MATCH('HT 0-1'!KP203,Scrape!$B:$B,0)),"")</f>
        <v/>
      </c>
      <c r="LK203">
        <f>IF(LQ203="0-1",INDEX(Scrape!$I:$I,MATCH('HT 0-1'!KP203,Scrape!$B:$B,0)),"")</f>
        <v/>
      </c>
      <c r="LL203">
        <f>IF(LQ203="0-1",INDEX(Scrape!$J:$J,MATCH('HT 0-1'!KP203,Scrape!$B:$B,0)),"")</f>
        <v/>
      </c>
      <c r="LM203">
        <f>IF(LQ203="0-1",INDEX(Scrape!$K:$K,MATCH('HT 0-1'!KP203,Scrape!$B:$B,0)),"")</f>
        <v/>
      </c>
      <c r="LN203">
        <f>IF(LQ203="0-1",INDEX(Scrape!$L:$L,MATCH('HT 0-1'!KP203,Scrape!$B:$B,0)),"")</f>
        <v/>
      </c>
      <c r="LO203">
        <f>IF(LQ203="0-1",INDEX(Scrape!$M:$M,MATCH('HT 0-1'!KP203,Scrape!$B:$B,0)),"")</f>
        <v/>
      </c>
      <c r="LP203">
        <f>IF(LQ203="0-1",INDEX(Scrape!$N:$N,MATCH('HT 0-1'!KP203,Scrape!$B:$B,0)),"")</f>
        <v/>
      </c>
      <c r="LQ203">
        <f>INDEX(Scrape!$O:$O,MATCH('HT 0-1'!KP203,Scrape!$B:$B,0))</f>
        <v/>
      </c>
      <c r="LR203">
        <f>(1/LJ203)+(1/LI203)+(1/LH203)</f>
        <v/>
      </c>
      <c r="LS203">
        <f>(1/LG203)+(1/LF203)+(1/LE203)</f>
        <v/>
      </c>
      <c r="LT203" s="8">
        <f>IF(INDEX(#REF!,MATCH(KQ203,#REF!,0))=INDEX(#REF!,MATCH(KQ203,#REF!,0)),INDEX(#REF!,MATCH(KQ203,#REF!,0)),"ERROR")</f>
        <v/>
      </c>
      <c r="LU203" s="4">
        <f>IF(KR203="G",2,IF(KR203="R",0.5,IF(KR203="A",1)))</f>
        <v/>
      </c>
      <c r="LV203" s="4">
        <f>IF(KS203="G",0.5,IF(KS203="R",2,IF(KS203="A",1)))</f>
        <v/>
      </c>
      <c r="LW203" s="4">
        <f>IF(KT203="G",2,IF(KT203="R",0.5,IF(KT203="A",1)))</f>
        <v/>
      </c>
      <c r="LX203" s="4">
        <f>IF(KU203="G",0.5,IF(KU203="R",2,IF(KU203="A",1)))</f>
        <v/>
      </c>
      <c r="LY203" s="7">
        <f>(LK203*(LU203+LX203)+(LL203*(LU203+LX203)))</f>
        <v/>
      </c>
      <c r="LZ203" s="7">
        <f>(LN203*(LV203+LW203)+(LO203*(LV203+LW203)))</f>
        <v/>
      </c>
      <c r="MA203" s="11">
        <f>LY203-LZ203</f>
        <v/>
      </c>
      <c r="MB203" s="5">
        <f>MA203+2</f>
        <v/>
      </c>
      <c r="MC203" s="6">
        <f>MA203-2</f>
        <v/>
      </c>
      <c r="MD203" s="4">
        <f>LE203</f>
        <v/>
      </c>
      <c r="ME203" s="9">
        <f>IF(MD203=0,1000,MD203+0.75)</f>
        <v/>
      </c>
      <c r="MF203" s="10">
        <f>IF(MD203=0,0,MD203-0.75)</f>
        <v/>
      </c>
      <c r="MG203" s="4">
        <f>((LM203*(LU203+LX203))-((LP203*(LV203+LW203))))</f>
        <v/>
      </c>
      <c r="MH203" s="9">
        <f>MG203*1.2</f>
        <v/>
      </c>
      <c r="MI203" s="10">
        <f>MG203*0.8</f>
        <v/>
      </c>
      <c r="MJ203">
        <f>IFERROR(NX203,"")</f>
        <v/>
      </c>
      <c r="MK203">
        <f>IFERROR(NY203,"")</f>
        <v/>
      </c>
      <c r="ML203">
        <f>IFERROR(NZ203,"")</f>
        <v/>
      </c>
      <c r="MM203">
        <f>IFERROR(OA203,"")</f>
        <v/>
      </c>
      <c r="MN203">
        <f>IFERROR(OB203,"")</f>
        <v/>
      </c>
      <c r="MO203">
        <f>IFERROR(OC203,"")</f>
        <v/>
      </c>
      <c r="MP203" s="1">
        <f>COUNTIFS(#REF!,LT203,#REF!,1,#REF!,"&gt;="&amp;MC203,#REF!,"&lt;="&amp;MB203,#REF!,"&lt;="&amp;ME203,#REF!,"&gt;="&amp;MF203,#REF!,"="&amp;KV203,#REF!,"="&amp;KX203)</f>
        <v/>
      </c>
      <c r="MQ203" s="1">
        <f>COUNTIFS(#REF!,LT203,#REF!,0,#REF!,"&gt;="&amp;MC203,#REF!,"&lt;="&amp;MB203,#REF!,"&lt;="&amp;ME203,#REF!,"&gt;="&amp;MF203,#REF!,"="&amp;KV203,#REF!,"="&amp;KX203)</f>
        <v/>
      </c>
      <c r="MR203" s="1">
        <f>COUNTIFS(#REF!,LT203,#REF!,1,#REF!,"&gt;="&amp;MC203,#REF!,"&lt;="&amp;MB203,#REF!,"&lt;="&amp;ME203,#REF!,"&gt;="&amp;MF203,#REF!,"="&amp;KW203,#REF!,"="&amp;KY203)</f>
        <v/>
      </c>
      <c r="MS203" s="1">
        <f>COUNTIFS(#REF!,LT203,#REF!,0,#REF!,"&gt;="&amp;MC203,#REF!,"&lt;="&amp;MB203,#REF!,"&lt;="&amp;ME203,#REF!,"&gt;="&amp;MF203,#REF!,"="&amp;KW203,#REF!,"="&amp;KY203)</f>
        <v/>
      </c>
      <c r="MT203" s="1">
        <f>COUNTIFS(#REF!,LT203,#REF!,1,#REF!,"&gt;="&amp;MI203,#REF!,"&lt;="&amp;MH203,#REF!,"&lt;="&amp;ME203,#REF!,"&gt;="&amp;MF203)</f>
        <v/>
      </c>
      <c r="MU203" s="1">
        <f>COUNTIFS(#REF!,LT203,#REF!,0,#REF!,"&gt;="&amp;MI203,#REF!,"&lt;="&amp;MH203,#REF!,"&lt;="&amp;ME203,#REF!,"&gt;="&amp;MF203)</f>
        <v/>
      </c>
      <c r="MV203" s="1">
        <f>COUNTIFS(#REF!,LT203,#REF!,1,#REF!,"&gt;="&amp;MI203,#REF!,"&lt;="&amp;MH203,#REF!,"="&amp;KZ203,#REF!,"="&amp;LA203,#REF!,"&lt;="&amp;ME203,#REF!,"&gt;="&amp;MF203)</f>
        <v/>
      </c>
      <c r="MW203" s="1">
        <f>COUNTIFS(#REF!,LT203,#REF!,0,#REF!,"&gt;="&amp;MI203,#REF!,"&lt;="&amp;MH203,#REF!,"="&amp;KZ203,#REF!,"="&amp;LA203,#REF!,"&lt;="&amp;ME203,#REF!,"&gt;="&amp;MF203)</f>
        <v/>
      </c>
      <c r="MX203" s="1">
        <f>COUNTIFS(#REF!,LT203,#REF!,1,#REF!,"&gt;="&amp;MC203,#REF!,"&lt;="&amp;MB203,#REF!,"&lt;="&amp;ME203,#REF!,"&gt;="&amp;MF203)</f>
        <v/>
      </c>
      <c r="MY203" s="1">
        <f>COUNTIFS(#REF!,LT203,#REF!,0,#REF!,"&gt;="&amp;MC203,#REF!,"&lt;="&amp;MB203,#REF!,"&lt;="&amp;ME203,#REF!,"&gt;="&amp;MF203)</f>
        <v/>
      </c>
      <c r="MZ203" s="1">
        <f>COUNTIFS(#REF!,LT203,#REF!,1,#REF!,"&lt;="&amp;ME203,#REF!,"&gt;="&amp;MF203,#REF!,"="&amp;KV203,#REF!,"="&amp;KX203)</f>
        <v/>
      </c>
      <c r="NA203" s="1">
        <f>COUNTIFS(#REF!,LT203,#REF!,0,#REF!,"&lt;="&amp;ME203,#REF!,"&gt;="&amp;MF203,#REF!,"="&amp;KV203,#REF!,"="&amp;KX203)</f>
        <v/>
      </c>
      <c r="NB203" s="1">
        <f>COUNTIFS(#REF!,LT203,#REF!,1,#REF!,"&lt;="&amp;ME203,#REF!,"&gt;="&amp;MF203,#REF!,"="&amp;KW203,#REF!,"="&amp;KY203)</f>
        <v/>
      </c>
      <c r="NC203" s="1">
        <f>COUNTIFS(#REF!,LT203,#REF!,0,#REF!,"&lt;="&amp;ME203,#REF!,"&gt;="&amp;MF203,#REF!,"="&amp;KW203,#REF!,"="&amp;KY203)</f>
        <v/>
      </c>
      <c r="ND203" s="1">
        <f>MP203+MR203+MT203+MV203+MX203+MZ203+NB203</f>
        <v/>
      </c>
      <c r="NE203" s="1">
        <f>MQ203+MS203+MU203+MW203+MY203+NA203+NC203</f>
        <v/>
      </c>
      <c r="NF203" s="1">
        <f>ND203+NE203</f>
        <v/>
      </c>
      <c r="NG203" s="33">
        <f>ND203/(ND203+NE203)</f>
        <v/>
      </c>
      <c r="NH203" s="3">
        <f>1/NG203</f>
        <v/>
      </c>
      <c r="NI203" s="1">
        <f>LI203</f>
        <v/>
      </c>
      <c r="NJ203" s="79">
        <f>((1-NG203)*(1/(NI203-1))*0.98-(NG203*1))</f>
        <v/>
      </c>
      <c r="NK203" s="34">
        <f>IF(LR203&lt;0.9,0,IF(AND(LR203&gt;1.1),0,1))</f>
        <v/>
      </c>
      <c r="NL203" s="34">
        <f>IF(LS203&lt;0.9,0,IF(AND(LS203&gt;1.1),0,1))</f>
        <v/>
      </c>
      <c r="NM203" s="32">
        <f>IF(NF203&gt;99,1,0)</f>
        <v/>
      </c>
      <c r="NN203" s="32">
        <f>IF(NJ203&gt;0.0799,1,0)</f>
        <v/>
      </c>
      <c r="NO203" s="32">
        <f>IF(NJ203&gt;NQ203,1,0)</f>
        <v/>
      </c>
      <c r="NP203" s="32">
        <f>NM203+NN203+NO203+NK203+NL203</f>
        <v/>
      </c>
      <c r="NQ203" s="79">
        <f>(((100*NG203)*(NI203-1)*0.98)-((1-NG203)*100))/100</f>
        <v/>
      </c>
      <c r="NR203" s="34">
        <f>IF(LR203&lt;0.9,0,IF(AND(LR203&gt;1.1),0,1))</f>
        <v/>
      </c>
      <c r="NS203" s="34">
        <f>IF(LS203&lt;0.9,0,IF(AND(LS203&gt;1.1),0,1))</f>
        <v/>
      </c>
      <c r="NT203" s="32">
        <f>IF(NF203&gt;99,1,0)</f>
        <v/>
      </c>
      <c r="NU203" s="32">
        <f>IF(NQ203&gt;0.0799,1,0)</f>
        <v/>
      </c>
      <c r="NV203" s="32">
        <f>IF(NQ203&gt;NJ203,1,0)</f>
        <v/>
      </c>
      <c r="NW203" s="32">
        <f>NT203+NU203+NV203+NR203+NS203</f>
        <v/>
      </c>
      <c r="NX203">
        <f>IF(NP203=5,"LayAway0-1",IF(AND(NW203=5),"BackAway0-1",""))</f>
        <v/>
      </c>
      <c r="NY203">
        <f>IF(NP203=5,KO203,IF(AND(NW203=5),KO203,""))</f>
        <v/>
      </c>
      <c r="NZ203">
        <f>IF(NP203=5,"Match Odds",IF(AND(NW203=5),"Match Odds",""))</f>
        <v/>
      </c>
      <c r="OA203">
        <f>IF(NP203=5,KP203,IF(AND(NW203=5),KP203,""))</f>
        <v/>
      </c>
      <c r="OB203">
        <f>IF(NP203=5,"MATCH_ODDS",IF(AND(NW203=5),"MATCH_ODDS",""))</f>
        <v/>
      </c>
      <c r="OC203">
        <f>IF(NP203=5,"LAY",IF(AND(NW203=5),"BACK",""))</f>
        <v/>
      </c>
    </row>
    <row r="204" ht="16.5" customHeight="1" thickBot="1" thickTop="1">
      <c r="A204" s="2" t="n"/>
      <c r="KN204" s="1">
        <f>IF(INDEX(#REF!,MATCH('HT 0-1'!D204,#REF!,0))=INDEX(#REF!,MATCH('HT 0-1'!D204,#REF!,0)),INDEX(#REF!,MATCH('HT 0-1'!D204,#REF!,0)),"ERROR")</f>
        <v/>
      </c>
      <c r="KO204" s="1">
        <f>IF(INDEX(#REF!,MATCH('HT 0-1'!E204,#REF!,0))=INDEX(#REF!,MATCH('HT 0-1'!E204,#REF!,0)),INDEX(#REF!,MATCH('HT 0-1'!E204,#REF!,0)),"ERROR")</f>
        <v/>
      </c>
      <c r="KP204" s="1">
        <f>KN204&amp;" v "&amp;KO204</f>
        <v/>
      </c>
      <c r="KQ204">
        <f>B204&amp;"_"&amp;C204</f>
        <v/>
      </c>
      <c r="KR204" s="1">
        <f>IF((HW204/KK204)&lt;0.335,"G",IF((HW204/KK204)&gt;0.67,"R","A"))</f>
        <v/>
      </c>
      <c r="KS204" s="1">
        <f>IF((HX204/KK204)&lt;0.335,"G",IF((HX204/KK204)&gt;0.67,"R","A"))</f>
        <v/>
      </c>
      <c r="KT204" s="1">
        <f>IF((IH204/KK204)&lt;0.335,"G",IF((IH204/KK204)&gt;0.67,"R","A"))</f>
        <v/>
      </c>
      <c r="KU204" s="1">
        <f>IF((II204/KK204)&lt;0.335,"G",IF((II204/KK204)&gt;0.67,"R","A"))</f>
        <v/>
      </c>
      <c r="KV204" s="1">
        <f>IF((HZ204/KK204)&lt;0.335,"G",IF((HZ204/KK204)&gt;0.67,"R","A"))</f>
        <v/>
      </c>
      <c r="KW204" s="1">
        <f>IF((HY204/KK204)&lt;0.335,"G",IF((HY204/KK204)&gt;0.67,"R","A"))</f>
        <v/>
      </c>
      <c r="KX204" s="1">
        <f>IF((IK204/KK204)&lt;0.335,"G",IF((IK204/KK204)&gt;0.67,"R","A"))</f>
        <v/>
      </c>
      <c r="KY204" s="1">
        <f>IF((IJ204/KK204)&lt;0.335,"G",IF((IJ204/KK204)&gt;0.67,"R","A"))</f>
        <v/>
      </c>
      <c r="KZ204" s="1">
        <f>IF((HQ204/KK204)&lt;0.335,"G",IF((HQ204/KK204)&gt;0.67,"R","A"))</f>
        <v/>
      </c>
      <c r="LA204" s="1">
        <f>IF((IB204/KK204)&lt;0.335,"G",IF((IB204/KK204)&gt;0.67,"R","A"))</f>
        <v/>
      </c>
      <c r="LB204">
        <f>IF(LQ204="0-1",INDEX(Scrape!#REF!,MATCH('HT 0-1'!KP204,Scrape!$B:$B,0)),"")</f>
        <v/>
      </c>
      <c r="LC204">
        <f>IF(LQ204="0-1",INDEX(Scrape!$A:$A,MATCH('HT 0-1'!KP204,Scrape!$B:$B,0)),"")</f>
        <v/>
      </c>
      <c r="LD204">
        <f>IF(LQ204="0-1",INDEX(Scrape!$B:$B,MATCH('HT 0-1'!KP204,Scrape!$B:$B,0)),"")</f>
        <v/>
      </c>
      <c r="LE204">
        <f>IF(LQ204="0-1",INDEX(Scrape!$C:$C,MATCH('HT 0-1'!KP204,Scrape!$B:$B,0)),"")</f>
        <v/>
      </c>
      <c r="LF204">
        <f>IF(LQ204="0-1",INDEX(Scrape!$D:$D,MATCH('HT 0-1'!KP204,Scrape!$B:$B,0)),"")</f>
        <v/>
      </c>
      <c r="LG204">
        <f>IF(LQ204="0-1",INDEX(Scrape!$E:$E,MATCH('HT 0-1'!KP204,Scrape!$B:$B,0)),"")</f>
        <v/>
      </c>
      <c r="LH204">
        <f>IF(LQ204="0-1",INDEX(Scrape!$F:$F,MATCH('HT 0-1'!KP204,Scrape!$B:$B,0)),"")</f>
        <v/>
      </c>
      <c r="LI204">
        <f>IF(LQ204="0-1",INDEX(Scrape!$G:$G,MATCH('HT 0-1'!KP204,Scrape!$B:$B,0)),"")</f>
        <v/>
      </c>
      <c r="LJ204">
        <f>IF(LQ204="0-1",INDEX(Scrape!$H:$H,MATCH('HT 0-1'!KP204,Scrape!$B:$B,0)),"")</f>
        <v/>
      </c>
      <c r="LK204">
        <f>IF(LQ204="0-1",INDEX(Scrape!$I:$I,MATCH('HT 0-1'!KP204,Scrape!$B:$B,0)),"")</f>
        <v/>
      </c>
      <c r="LL204">
        <f>IF(LQ204="0-1",INDEX(Scrape!$J:$J,MATCH('HT 0-1'!KP204,Scrape!$B:$B,0)),"")</f>
        <v/>
      </c>
      <c r="LM204">
        <f>IF(LQ204="0-1",INDEX(Scrape!$K:$K,MATCH('HT 0-1'!KP204,Scrape!$B:$B,0)),"")</f>
        <v/>
      </c>
      <c r="LN204">
        <f>IF(LQ204="0-1",INDEX(Scrape!$L:$L,MATCH('HT 0-1'!KP204,Scrape!$B:$B,0)),"")</f>
        <v/>
      </c>
      <c r="LO204">
        <f>IF(LQ204="0-1",INDEX(Scrape!$M:$M,MATCH('HT 0-1'!KP204,Scrape!$B:$B,0)),"")</f>
        <v/>
      </c>
      <c r="LP204">
        <f>IF(LQ204="0-1",INDEX(Scrape!$N:$N,MATCH('HT 0-1'!KP204,Scrape!$B:$B,0)),"")</f>
        <v/>
      </c>
      <c r="LQ204">
        <f>INDEX(Scrape!$O:$O,MATCH('HT 0-1'!KP204,Scrape!$B:$B,0))</f>
        <v/>
      </c>
      <c r="LR204">
        <f>(1/LJ204)+(1/LI204)+(1/LH204)</f>
        <v/>
      </c>
      <c r="LS204">
        <f>(1/LG204)+(1/LF204)+(1/LE204)</f>
        <v/>
      </c>
      <c r="LT204" s="8">
        <f>IF(INDEX(#REF!,MATCH(KQ204,#REF!,0))=INDEX(#REF!,MATCH(KQ204,#REF!,0)),INDEX(#REF!,MATCH(KQ204,#REF!,0)),"ERROR")</f>
        <v/>
      </c>
      <c r="LU204" s="4">
        <f>IF(KR204="G",2,IF(KR204="R",0.5,IF(KR204="A",1)))</f>
        <v/>
      </c>
      <c r="LV204" s="4">
        <f>IF(KS204="G",0.5,IF(KS204="R",2,IF(KS204="A",1)))</f>
        <v/>
      </c>
      <c r="LW204" s="4">
        <f>IF(KT204="G",2,IF(KT204="R",0.5,IF(KT204="A",1)))</f>
        <v/>
      </c>
      <c r="LX204" s="4">
        <f>IF(KU204="G",0.5,IF(KU204="R",2,IF(KU204="A",1)))</f>
        <v/>
      </c>
      <c r="LY204" s="7">
        <f>(LK204*(LU204+LX204)+(LL204*(LU204+LX204)))</f>
        <v/>
      </c>
      <c r="LZ204" s="7">
        <f>(LN204*(LV204+LW204)+(LO204*(LV204+LW204)))</f>
        <v/>
      </c>
      <c r="MA204" s="11">
        <f>LY204-LZ204</f>
        <v/>
      </c>
      <c r="MB204" s="5">
        <f>MA204+2</f>
        <v/>
      </c>
      <c r="MC204" s="6">
        <f>MA204-2</f>
        <v/>
      </c>
      <c r="MD204" s="4">
        <f>LE204</f>
        <v/>
      </c>
      <c r="ME204" s="9">
        <f>IF(MD204=0,1000,MD204+0.75)</f>
        <v/>
      </c>
      <c r="MF204" s="10">
        <f>IF(MD204=0,0,MD204-0.75)</f>
        <v/>
      </c>
      <c r="MG204" s="4">
        <f>((LM204*(LU204+LX204))-((LP204*(LV204+LW204))))</f>
        <v/>
      </c>
      <c r="MH204" s="9">
        <f>MG204*1.2</f>
        <v/>
      </c>
      <c r="MI204" s="10">
        <f>MG204*0.8</f>
        <v/>
      </c>
      <c r="MJ204">
        <f>IFERROR(NX204,"")</f>
        <v/>
      </c>
      <c r="MK204">
        <f>IFERROR(NY204,"")</f>
        <v/>
      </c>
      <c r="ML204">
        <f>IFERROR(NZ204,"")</f>
        <v/>
      </c>
      <c r="MM204">
        <f>IFERROR(OA204,"")</f>
        <v/>
      </c>
      <c r="MN204">
        <f>IFERROR(OB204,"")</f>
        <v/>
      </c>
      <c r="MO204">
        <f>IFERROR(OC204,"")</f>
        <v/>
      </c>
      <c r="MP204" s="1">
        <f>COUNTIFS(#REF!,LT204,#REF!,1,#REF!,"&gt;="&amp;MC204,#REF!,"&lt;="&amp;MB204,#REF!,"&lt;="&amp;ME204,#REF!,"&gt;="&amp;MF204,#REF!,"="&amp;KV204,#REF!,"="&amp;KX204)</f>
        <v/>
      </c>
      <c r="MQ204" s="1">
        <f>COUNTIFS(#REF!,LT204,#REF!,0,#REF!,"&gt;="&amp;MC204,#REF!,"&lt;="&amp;MB204,#REF!,"&lt;="&amp;ME204,#REF!,"&gt;="&amp;MF204,#REF!,"="&amp;KV204,#REF!,"="&amp;KX204)</f>
        <v/>
      </c>
      <c r="MR204" s="1">
        <f>COUNTIFS(#REF!,LT204,#REF!,1,#REF!,"&gt;="&amp;MC204,#REF!,"&lt;="&amp;MB204,#REF!,"&lt;="&amp;ME204,#REF!,"&gt;="&amp;MF204,#REF!,"="&amp;KW204,#REF!,"="&amp;KY204)</f>
        <v/>
      </c>
      <c r="MS204" s="1">
        <f>COUNTIFS(#REF!,LT204,#REF!,0,#REF!,"&gt;="&amp;MC204,#REF!,"&lt;="&amp;MB204,#REF!,"&lt;="&amp;ME204,#REF!,"&gt;="&amp;MF204,#REF!,"="&amp;KW204,#REF!,"="&amp;KY204)</f>
        <v/>
      </c>
      <c r="MT204" s="1">
        <f>COUNTIFS(#REF!,LT204,#REF!,1,#REF!,"&gt;="&amp;MI204,#REF!,"&lt;="&amp;MH204,#REF!,"&lt;="&amp;ME204,#REF!,"&gt;="&amp;MF204)</f>
        <v/>
      </c>
      <c r="MU204" s="1">
        <f>COUNTIFS(#REF!,LT204,#REF!,0,#REF!,"&gt;="&amp;MI204,#REF!,"&lt;="&amp;MH204,#REF!,"&lt;="&amp;ME204,#REF!,"&gt;="&amp;MF204)</f>
        <v/>
      </c>
      <c r="MV204" s="1">
        <f>COUNTIFS(#REF!,LT204,#REF!,1,#REF!,"&gt;="&amp;MI204,#REF!,"&lt;="&amp;MH204,#REF!,"="&amp;KZ204,#REF!,"="&amp;LA204,#REF!,"&lt;="&amp;ME204,#REF!,"&gt;="&amp;MF204)</f>
        <v/>
      </c>
      <c r="MW204" s="1">
        <f>COUNTIFS(#REF!,LT204,#REF!,0,#REF!,"&gt;="&amp;MI204,#REF!,"&lt;="&amp;MH204,#REF!,"="&amp;KZ204,#REF!,"="&amp;LA204,#REF!,"&lt;="&amp;ME204,#REF!,"&gt;="&amp;MF204)</f>
        <v/>
      </c>
      <c r="MX204" s="1">
        <f>COUNTIFS(#REF!,LT204,#REF!,1,#REF!,"&gt;="&amp;MC204,#REF!,"&lt;="&amp;MB204,#REF!,"&lt;="&amp;ME204,#REF!,"&gt;="&amp;MF204)</f>
        <v/>
      </c>
      <c r="MY204" s="1">
        <f>COUNTIFS(#REF!,LT204,#REF!,0,#REF!,"&gt;="&amp;MC204,#REF!,"&lt;="&amp;MB204,#REF!,"&lt;="&amp;ME204,#REF!,"&gt;="&amp;MF204)</f>
        <v/>
      </c>
      <c r="MZ204" s="1">
        <f>COUNTIFS(#REF!,LT204,#REF!,1,#REF!,"&lt;="&amp;ME204,#REF!,"&gt;="&amp;MF204,#REF!,"="&amp;KV204,#REF!,"="&amp;KX204)</f>
        <v/>
      </c>
      <c r="NA204" s="1">
        <f>COUNTIFS(#REF!,LT204,#REF!,0,#REF!,"&lt;="&amp;ME204,#REF!,"&gt;="&amp;MF204,#REF!,"="&amp;KV204,#REF!,"="&amp;KX204)</f>
        <v/>
      </c>
      <c r="NB204" s="1">
        <f>COUNTIFS(#REF!,LT204,#REF!,1,#REF!,"&lt;="&amp;ME204,#REF!,"&gt;="&amp;MF204,#REF!,"="&amp;KW204,#REF!,"="&amp;KY204)</f>
        <v/>
      </c>
      <c r="NC204" s="1">
        <f>COUNTIFS(#REF!,LT204,#REF!,0,#REF!,"&lt;="&amp;ME204,#REF!,"&gt;="&amp;MF204,#REF!,"="&amp;KW204,#REF!,"="&amp;KY204)</f>
        <v/>
      </c>
      <c r="ND204" s="1">
        <f>MP204+MR204+MT204+MV204+MX204+MZ204+NB204</f>
        <v/>
      </c>
      <c r="NE204" s="1">
        <f>MQ204+MS204+MU204+MW204+MY204+NA204+NC204</f>
        <v/>
      </c>
      <c r="NF204" s="1">
        <f>ND204+NE204</f>
        <v/>
      </c>
      <c r="NG204" s="33">
        <f>ND204/(ND204+NE204)</f>
        <v/>
      </c>
      <c r="NH204" s="3">
        <f>1/NG204</f>
        <v/>
      </c>
      <c r="NI204" s="1">
        <f>LI204</f>
        <v/>
      </c>
      <c r="NJ204" s="79">
        <f>((1-NG204)*(1/(NI204-1))*0.98-(NG204*1))</f>
        <v/>
      </c>
      <c r="NK204" s="34">
        <f>IF(LR204&lt;0.9,0,IF(AND(LR204&gt;1.1),0,1))</f>
        <v/>
      </c>
      <c r="NL204" s="34">
        <f>IF(LS204&lt;0.9,0,IF(AND(LS204&gt;1.1),0,1))</f>
        <v/>
      </c>
      <c r="NM204" s="32">
        <f>IF(NF204&gt;99,1,0)</f>
        <v/>
      </c>
      <c r="NN204" s="32">
        <f>IF(NJ204&gt;0.0799,1,0)</f>
        <v/>
      </c>
      <c r="NO204" s="32">
        <f>IF(NJ204&gt;NQ204,1,0)</f>
        <v/>
      </c>
      <c r="NP204" s="32">
        <f>NM204+NN204+NO204+NK204+NL204</f>
        <v/>
      </c>
      <c r="NQ204" s="79">
        <f>(((100*NG204)*(NI204-1)*0.98)-((1-NG204)*100))/100</f>
        <v/>
      </c>
      <c r="NR204" s="34">
        <f>IF(LR204&lt;0.9,0,IF(AND(LR204&gt;1.1),0,1))</f>
        <v/>
      </c>
      <c r="NS204" s="34">
        <f>IF(LS204&lt;0.9,0,IF(AND(LS204&gt;1.1),0,1))</f>
        <v/>
      </c>
      <c r="NT204" s="32">
        <f>IF(NF204&gt;99,1,0)</f>
        <v/>
      </c>
      <c r="NU204" s="32">
        <f>IF(NQ204&gt;0.0799,1,0)</f>
        <v/>
      </c>
      <c r="NV204" s="32">
        <f>IF(NQ204&gt;NJ204,1,0)</f>
        <v/>
      </c>
      <c r="NW204" s="32">
        <f>NT204+NU204+NV204+NR204+NS204</f>
        <v/>
      </c>
      <c r="NX204">
        <f>IF(NP204=5,"LayAway0-1",IF(AND(NW204=5),"BackAway0-1",""))</f>
        <v/>
      </c>
      <c r="NY204">
        <f>IF(NP204=5,KO204,IF(AND(NW204=5),KO204,""))</f>
        <v/>
      </c>
      <c r="NZ204">
        <f>IF(NP204=5,"Match Odds",IF(AND(NW204=5),"Match Odds",""))</f>
        <v/>
      </c>
      <c r="OA204">
        <f>IF(NP204=5,KP204,IF(AND(NW204=5),KP204,""))</f>
        <v/>
      </c>
      <c r="OB204">
        <f>IF(NP204=5,"MATCH_ODDS",IF(AND(NW204=5),"MATCH_ODDS",""))</f>
        <v/>
      </c>
      <c r="OC204">
        <f>IF(NP204=5,"LAY",IF(AND(NW204=5),"BACK",""))</f>
        <v/>
      </c>
    </row>
    <row r="205" ht="16.5" customHeight="1" thickBot="1" thickTop="1">
      <c r="A205" s="2" t="n"/>
      <c r="KN205" s="1">
        <f>IF(INDEX(#REF!,MATCH('HT 0-1'!D205,#REF!,0))=INDEX(#REF!,MATCH('HT 0-1'!D205,#REF!,0)),INDEX(#REF!,MATCH('HT 0-1'!D205,#REF!,0)),"ERROR")</f>
        <v/>
      </c>
      <c r="KO205" s="1">
        <f>IF(INDEX(#REF!,MATCH('HT 0-1'!E205,#REF!,0))=INDEX(#REF!,MATCH('HT 0-1'!E205,#REF!,0)),INDEX(#REF!,MATCH('HT 0-1'!E205,#REF!,0)),"ERROR")</f>
        <v/>
      </c>
      <c r="KP205" s="1">
        <f>KN205&amp;" v "&amp;KO205</f>
        <v/>
      </c>
      <c r="KQ205">
        <f>B205&amp;"_"&amp;C205</f>
        <v/>
      </c>
      <c r="KR205" s="1">
        <f>IF((HW205/KK205)&lt;0.335,"G",IF((HW205/KK205)&gt;0.67,"R","A"))</f>
        <v/>
      </c>
      <c r="KS205" s="1">
        <f>IF((HX205/KK205)&lt;0.335,"G",IF((HX205/KK205)&gt;0.67,"R","A"))</f>
        <v/>
      </c>
      <c r="KT205" s="1">
        <f>IF((IH205/KK205)&lt;0.335,"G",IF((IH205/KK205)&gt;0.67,"R","A"))</f>
        <v/>
      </c>
      <c r="KU205" s="1">
        <f>IF((II205/KK205)&lt;0.335,"G",IF((II205/KK205)&gt;0.67,"R","A"))</f>
        <v/>
      </c>
      <c r="KV205" s="1">
        <f>IF((HZ205/KK205)&lt;0.335,"G",IF((HZ205/KK205)&gt;0.67,"R","A"))</f>
        <v/>
      </c>
      <c r="KW205" s="1">
        <f>IF((HY205/KK205)&lt;0.335,"G",IF((HY205/KK205)&gt;0.67,"R","A"))</f>
        <v/>
      </c>
      <c r="KX205" s="1">
        <f>IF((IK205/KK205)&lt;0.335,"G",IF((IK205/KK205)&gt;0.67,"R","A"))</f>
        <v/>
      </c>
      <c r="KY205" s="1">
        <f>IF((IJ205/KK205)&lt;0.335,"G",IF((IJ205/KK205)&gt;0.67,"R","A"))</f>
        <v/>
      </c>
      <c r="KZ205" s="1">
        <f>IF((HQ205/KK205)&lt;0.335,"G",IF((HQ205/KK205)&gt;0.67,"R","A"))</f>
        <v/>
      </c>
      <c r="LA205" s="1">
        <f>IF((IB205/KK205)&lt;0.335,"G",IF((IB205/KK205)&gt;0.67,"R","A"))</f>
        <v/>
      </c>
      <c r="LB205">
        <f>IF(LQ205="0-1",INDEX(Scrape!#REF!,MATCH('HT 0-1'!KP205,Scrape!$B:$B,0)),"")</f>
        <v/>
      </c>
      <c r="LC205">
        <f>IF(LQ205="0-1",INDEX(Scrape!$A:$A,MATCH('HT 0-1'!KP205,Scrape!$B:$B,0)),"")</f>
        <v/>
      </c>
      <c r="LD205">
        <f>IF(LQ205="0-1",INDEX(Scrape!$B:$B,MATCH('HT 0-1'!KP205,Scrape!$B:$B,0)),"")</f>
        <v/>
      </c>
      <c r="LE205">
        <f>IF(LQ205="0-1",INDEX(Scrape!$C:$C,MATCH('HT 0-1'!KP205,Scrape!$B:$B,0)),"")</f>
        <v/>
      </c>
      <c r="LF205">
        <f>IF(LQ205="0-1",INDEX(Scrape!$D:$D,MATCH('HT 0-1'!KP205,Scrape!$B:$B,0)),"")</f>
        <v/>
      </c>
      <c r="LG205">
        <f>IF(LQ205="0-1",INDEX(Scrape!$E:$E,MATCH('HT 0-1'!KP205,Scrape!$B:$B,0)),"")</f>
        <v/>
      </c>
      <c r="LH205">
        <f>IF(LQ205="0-1",INDEX(Scrape!$F:$F,MATCH('HT 0-1'!KP205,Scrape!$B:$B,0)),"")</f>
        <v/>
      </c>
      <c r="LI205">
        <f>IF(LQ205="0-1",INDEX(Scrape!$G:$G,MATCH('HT 0-1'!KP205,Scrape!$B:$B,0)),"")</f>
        <v/>
      </c>
      <c r="LJ205">
        <f>IF(LQ205="0-1",INDEX(Scrape!$H:$H,MATCH('HT 0-1'!KP205,Scrape!$B:$B,0)),"")</f>
        <v/>
      </c>
      <c r="LK205">
        <f>IF(LQ205="0-1",INDEX(Scrape!$I:$I,MATCH('HT 0-1'!KP205,Scrape!$B:$B,0)),"")</f>
        <v/>
      </c>
      <c r="LL205">
        <f>IF(LQ205="0-1",INDEX(Scrape!$J:$J,MATCH('HT 0-1'!KP205,Scrape!$B:$B,0)),"")</f>
        <v/>
      </c>
      <c r="LM205">
        <f>IF(LQ205="0-1",INDEX(Scrape!$K:$K,MATCH('HT 0-1'!KP205,Scrape!$B:$B,0)),"")</f>
        <v/>
      </c>
      <c r="LN205">
        <f>IF(LQ205="0-1",INDEX(Scrape!$L:$L,MATCH('HT 0-1'!KP205,Scrape!$B:$B,0)),"")</f>
        <v/>
      </c>
      <c r="LO205">
        <f>IF(LQ205="0-1",INDEX(Scrape!$M:$M,MATCH('HT 0-1'!KP205,Scrape!$B:$B,0)),"")</f>
        <v/>
      </c>
      <c r="LP205">
        <f>IF(LQ205="0-1",INDEX(Scrape!$N:$N,MATCH('HT 0-1'!KP205,Scrape!$B:$B,0)),"")</f>
        <v/>
      </c>
      <c r="LQ205">
        <f>INDEX(Scrape!$O:$O,MATCH('HT 0-1'!KP205,Scrape!$B:$B,0))</f>
        <v/>
      </c>
      <c r="LR205">
        <f>(1/LJ205)+(1/LI205)+(1/LH205)</f>
        <v/>
      </c>
      <c r="LS205">
        <f>(1/LG205)+(1/LF205)+(1/LE205)</f>
        <v/>
      </c>
      <c r="LT205" s="8">
        <f>IF(INDEX(#REF!,MATCH(KQ205,#REF!,0))=INDEX(#REF!,MATCH(KQ205,#REF!,0)),INDEX(#REF!,MATCH(KQ205,#REF!,0)),"ERROR")</f>
        <v/>
      </c>
      <c r="LU205" s="4">
        <f>IF(KR205="G",2,IF(KR205="R",0.5,IF(KR205="A",1)))</f>
        <v/>
      </c>
      <c r="LV205" s="4">
        <f>IF(KS205="G",0.5,IF(KS205="R",2,IF(KS205="A",1)))</f>
        <v/>
      </c>
      <c r="LW205" s="4">
        <f>IF(KT205="G",2,IF(KT205="R",0.5,IF(KT205="A",1)))</f>
        <v/>
      </c>
      <c r="LX205" s="4">
        <f>IF(KU205="G",0.5,IF(KU205="R",2,IF(KU205="A",1)))</f>
        <v/>
      </c>
      <c r="LY205" s="7">
        <f>(LK205*(LU205+LX205)+(LL205*(LU205+LX205)))</f>
        <v/>
      </c>
      <c r="LZ205" s="7">
        <f>(LN205*(LV205+LW205)+(LO205*(LV205+LW205)))</f>
        <v/>
      </c>
      <c r="MA205" s="11">
        <f>LY205-LZ205</f>
        <v/>
      </c>
      <c r="MB205" s="5">
        <f>MA205+2</f>
        <v/>
      </c>
      <c r="MC205" s="6">
        <f>MA205-2</f>
        <v/>
      </c>
      <c r="MD205" s="4">
        <f>LE205</f>
        <v/>
      </c>
      <c r="ME205" s="9">
        <f>IF(MD205=0,1000,MD205+0.75)</f>
        <v/>
      </c>
      <c r="MF205" s="10">
        <f>IF(MD205=0,0,MD205-0.75)</f>
        <v/>
      </c>
      <c r="MG205" s="4">
        <f>((LM205*(LU205+LX205))-((LP205*(LV205+LW205))))</f>
        <v/>
      </c>
      <c r="MH205" s="9">
        <f>MG205*1.2</f>
        <v/>
      </c>
      <c r="MI205" s="10">
        <f>MG205*0.8</f>
        <v/>
      </c>
      <c r="MJ205">
        <f>IFERROR(NX205,"")</f>
        <v/>
      </c>
      <c r="MK205">
        <f>IFERROR(NY205,"")</f>
        <v/>
      </c>
      <c r="ML205">
        <f>IFERROR(NZ205,"")</f>
        <v/>
      </c>
      <c r="MM205">
        <f>IFERROR(OA205,"")</f>
        <v/>
      </c>
      <c r="MN205">
        <f>IFERROR(OB205,"")</f>
        <v/>
      </c>
      <c r="MO205">
        <f>IFERROR(OC205,"")</f>
        <v/>
      </c>
      <c r="MP205" s="1">
        <f>COUNTIFS(#REF!,LT205,#REF!,1,#REF!,"&gt;="&amp;MC205,#REF!,"&lt;="&amp;MB205,#REF!,"&lt;="&amp;ME205,#REF!,"&gt;="&amp;MF205,#REF!,"="&amp;KV205,#REF!,"="&amp;KX205)</f>
        <v/>
      </c>
      <c r="MQ205" s="1">
        <f>COUNTIFS(#REF!,LT205,#REF!,0,#REF!,"&gt;="&amp;MC205,#REF!,"&lt;="&amp;MB205,#REF!,"&lt;="&amp;ME205,#REF!,"&gt;="&amp;MF205,#REF!,"="&amp;KV205,#REF!,"="&amp;KX205)</f>
        <v/>
      </c>
      <c r="MR205" s="1">
        <f>COUNTIFS(#REF!,LT205,#REF!,1,#REF!,"&gt;="&amp;MC205,#REF!,"&lt;="&amp;MB205,#REF!,"&lt;="&amp;ME205,#REF!,"&gt;="&amp;MF205,#REF!,"="&amp;KW205,#REF!,"="&amp;KY205)</f>
        <v/>
      </c>
      <c r="MS205" s="1">
        <f>COUNTIFS(#REF!,LT205,#REF!,0,#REF!,"&gt;="&amp;MC205,#REF!,"&lt;="&amp;MB205,#REF!,"&lt;="&amp;ME205,#REF!,"&gt;="&amp;MF205,#REF!,"="&amp;KW205,#REF!,"="&amp;KY205)</f>
        <v/>
      </c>
      <c r="MT205" s="1">
        <f>COUNTIFS(#REF!,LT205,#REF!,1,#REF!,"&gt;="&amp;MI205,#REF!,"&lt;="&amp;MH205,#REF!,"&lt;="&amp;ME205,#REF!,"&gt;="&amp;MF205)</f>
        <v/>
      </c>
      <c r="MU205" s="1">
        <f>COUNTIFS(#REF!,LT205,#REF!,0,#REF!,"&gt;="&amp;MI205,#REF!,"&lt;="&amp;MH205,#REF!,"&lt;="&amp;ME205,#REF!,"&gt;="&amp;MF205)</f>
        <v/>
      </c>
      <c r="MV205" s="1">
        <f>COUNTIFS(#REF!,LT205,#REF!,1,#REF!,"&gt;="&amp;MI205,#REF!,"&lt;="&amp;MH205,#REF!,"="&amp;KZ205,#REF!,"="&amp;LA205,#REF!,"&lt;="&amp;ME205,#REF!,"&gt;="&amp;MF205)</f>
        <v/>
      </c>
      <c r="MW205" s="1">
        <f>COUNTIFS(#REF!,LT205,#REF!,0,#REF!,"&gt;="&amp;MI205,#REF!,"&lt;="&amp;MH205,#REF!,"="&amp;KZ205,#REF!,"="&amp;LA205,#REF!,"&lt;="&amp;ME205,#REF!,"&gt;="&amp;MF205)</f>
        <v/>
      </c>
      <c r="MX205" s="1">
        <f>COUNTIFS(#REF!,LT205,#REF!,1,#REF!,"&gt;="&amp;MC205,#REF!,"&lt;="&amp;MB205,#REF!,"&lt;="&amp;ME205,#REF!,"&gt;="&amp;MF205)</f>
        <v/>
      </c>
      <c r="MY205" s="1">
        <f>COUNTIFS(#REF!,LT205,#REF!,0,#REF!,"&gt;="&amp;MC205,#REF!,"&lt;="&amp;MB205,#REF!,"&lt;="&amp;ME205,#REF!,"&gt;="&amp;MF205)</f>
        <v/>
      </c>
      <c r="MZ205" s="1">
        <f>COUNTIFS(#REF!,LT205,#REF!,1,#REF!,"&lt;="&amp;ME205,#REF!,"&gt;="&amp;MF205,#REF!,"="&amp;KV205,#REF!,"="&amp;KX205)</f>
        <v/>
      </c>
      <c r="NA205" s="1">
        <f>COUNTIFS(#REF!,LT205,#REF!,0,#REF!,"&lt;="&amp;ME205,#REF!,"&gt;="&amp;MF205,#REF!,"="&amp;KV205,#REF!,"="&amp;KX205)</f>
        <v/>
      </c>
      <c r="NB205" s="1">
        <f>COUNTIFS(#REF!,LT205,#REF!,1,#REF!,"&lt;="&amp;ME205,#REF!,"&gt;="&amp;MF205,#REF!,"="&amp;KW205,#REF!,"="&amp;KY205)</f>
        <v/>
      </c>
      <c r="NC205" s="1">
        <f>COUNTIFS(#REF!,LT205,#REF!,0,#REF!,"&lt;="&amp;ME205,#REF!,"&gt;="&amp;MF205,#REF!,"="&amp;KW205,#REF!,"="&amp;KY205)</f>
        <v/>
      </c>
      <c r="ND205" s="1">
        <f>MP205+MR205+MT205+MV205+MX205+MZ205+NB205</f>
        <v/>
      </c>
      <c r="NE205" s="1">
        <f>MQ205+MS205+MU205+MW205+MY205+NA205+NC205</f>
        <v/>
      </c>
      <c r="NF205" s="1">
        <f>ND205+NE205</f>
        <v/>
      </c>
      <c r="NG205" s="33">
        <f>ND205/(ND205+NE205)</f>
        <v/>
      </c>
      <c r="NH205" s="3">
        <f>1/NG205</f>
        <v/>
      </c>
      <c r="NI205" s="1">
        <f>LI205</f>
        <v/>
      </c>
      <c r="NJ205" s="79">
        <f>((1-NG205)*(1/(NI205-1))*0.98-(NG205*1))</f>
        <v/>
      </c>
      <c r="NK205" s="34">
        <f>IF(LR205&lt;0.9,0,IF(AND(LR205&gt;1.1),0,1))</f>
        <v/>
      </c>
      <c r="NL205" s="34">
        <f>IF(LS205&lt;0.9,0,IF(AND(LS205&gt;1.1),0,1))</f>
        <v/>
      </c>
      <c r="NM205" s="32">
        <f>IF(NF205&gt;99,1,0)</f>
        <v/>
      </c>
      <c r="NN205" s="32">
        <f>IF(NJ205&gt;0.0799,1,0)</f>
        <v/>
      </c>
      <c r="NO205" s="32">
        <f>IF(NJ205&gt;NQ205,1,0)</f>
        <v/>
      </c>
      <c r="NP205" s="32">
        <f>NM205+NN205+NO205+NK205+NL205</f>
        <v/>
      </c>
      <c r="NQ205" s="79">
        <f>(((100*NG205)*(NI205-1)*0.98)-((1-NG205)*100))/100</f>
        <v/>
      </c>
      <c r="NR205" s="34">
        <f>IF(LR205&lt;0.9,0,IF(AND(LR205&gt;1.1),0,1))</f>
        <v/>
      </c>
      <c r="NS205" s="34">
        <f>IF(LS205&lt;0.9,0,IF(AND(LS205&gt;1.1),0,1))</f>
        <v/>
      </c>
      <c r="NT205" s="32">
        <f>IF(NF205&gt;99,1,0)</f>
        <v/>
      </c>
      <c r="NU205" s="32">
        <f>IF(NQ205&gt;0.0799,1,0)</f>
        <v/>
      </c>
      <c r="NV205" s="32">
        <f>IF(NQ205&gt;NJ205,1,0)</f>
        <v/>
      </c>
      <c r="NW205" s="32">
        <f>NT205+NU205+NV205+NR205+NS205</f>
        <v/>
      </c>
      <c r="NX205">
        <f>IF(NP205=5,"LayAway0-1",IF(AND(NW205=5),"BackAway0-1",""))</f>
        <v/>
      </c>
      <c r="NY205">
        <f>IF(NP205=5,KO205,IF(AND(NW205=5),KO205,""))</f>
        <v/>
      </c>
      <c r="NZ205">
        <f>IF(NP205=5,"Match Odds",IF(AND(NW205=5),"Match Odds",""))</f>
        <v/>
      </c>
      <c r="OA205">
        <f>IF(NP205=5,KP205,IF(AND(NW205=5),KP205,""))</f>
        <v/>
      </c>
      <c r="OB205">
        <f>IF(NP205=5,"MATCH_ODDS",IF(AND(NW205=5),"MATCH_ODDS",""))</f>
        <v/>
      </c>
      <c r="OC205">
        <f>IF(NP205=5,"LAY",IF(AND(NW205=5),"BACK",""))</f>
        <v/>
      </c>
    </row>
    <row r="206" ht="16.5" customHeight="1" thickBot="1" thickTop="1">
      <c r="A206" s="2" t="n"/>
      <c r="KN206" s="1">
        <f>IF(INDEX(#REF!,MATCH('HT 0-1'!D206,#REF!,0))=INDEX(#REF!,MATCH('HT 0-1'!D206,#REF!,0)),INDEX(#REF!,MATCH('HT 0-1'!D206,#REF!,0)),"ERROR")</f>
        <v/>
      </c>
      <c r="KO206" s="1">
        <f>IF(INDEX(#REF!,MATCH('HT 0-1'!E206,#REF!,0))=INDEX(#REF!,MATCH('HT 0-1'!E206,#REF!,0)),INDEX(#REF!,MATCH('HT 0-1'!E206,#REF!,0)),"ERROR")</f>
        <v/>
      </c>
      <c r="KP206" s="1">
        <f>KN206&amp;" v "&amp;KO206</f>
        <v/>
      </c>
      <c r="KQ206">
        <f>B206&amp;"_"&amp;C206</f>
        <v/>
      </c>
      <c r="KR206" s="1">
        <f>IF((HW206/KK206)&lt;0.335,"G",IF((HW206/KK206)&gt;0.67,"R","A"))</f>
        <v/>
      </c>
      <c r="KS206" s="1">
        <f>IF((HX206/KK206)&lt;0.335,"G",IF((HX206/KK206)&gt;0.67,"R","A"))</f>
        <v/>
      </c>
      <c r="KT206" s="1">
        <f>IF((IH206/KK206)&lt;0.335,"G",IF((IH206/KK206)&gt;0.67,"R","A"))</f>
        <v/>
      </c>
      <c r="KU206" s="1">
        <f>IF((II206/KK206)&lt;0.335,"G",IF((II206/KK206)&gt;0.67,"R","A"))</f>
        <v/>
      </c>
      <c r="KV206" s="1">
        <f>IF((HZ206/KK206)&lt;0.335,"G",IF((HZ206/KK206)&gt;0.67,"R","A"))</f>
        <v/>
      </c>
      <c r="KW206" s="1">
        <f>IF((HY206/KK206)&lt;0.335,"G",IF((HY206/KK206)&gt;0.67,"R","A"))</f>
        <v/>
      </c>
      <c r="KX206" s="1">
        <f>IF((IK206/KK206)&lt;0.335,"G",IF((IK206/KK206)&gt;0.67,"R","A"))</f>
        <v/>
      </c>
      <c r="KY206" s="1">
        <f>IF((IJ206/KK206)&lt;0.335,"G",IF((IJ206/KK206)&gt;0.67,"R","A"))</f>
        <v/>
      </c>
      <c r="KZ206" s="1">
        <f>IF((HQ206/KK206)&lt;0.335,"G",IF((HQ206/KK206)&gt;0.67,"R","A"))</f>
        <v/>
      </c>
      <c r="LA206" s="1">
        <f>IF((IB206/KK206)&lt;0.335,"G",IF((IB206/KK206)&gt;0.67,"R","A"))</f>
        <v/>
      </c>
      <c r="LB206">
        <f>IF(LQ206="0-1",INDEX(Scrape!#REF!,MATCH('HT 0-1'!KP206,Scrape!$B:$B,0)),"")</f>
        <v/>
      </c>
      <c r="LC206">
        <f>IF(LQ206="0-1",INDEX(Scrape!$A:$A,MATCH('HT 0-1'!KP206,Scrape!$B:$B,0)),"")</f>
        <v/>
      </c>
      <c r="LD206">
        <f>IF(LQ206="0-1",INDEX(Scrape!$B:$B,MATCH('HT 0-1'!KP206,Scrape!$B:$B,0)),"")</f>
        <v/>
      </c>
      <c r="LE206">
        <f>IF(LQ206="0-1",INDEX(Scrape!$C:$C,MATCH('HT 0-1'!KP206,Scrape!$B:$B,0)),"")</f>
        <v/>
      </c>
      <c r="LF206">
        <f>IF(LQ206="0-1",INDEX(Scrape!$D:$D,MATCH('HT 0-1'!KP206,Scrape!$B:$B,0)),"")</f>
        <v/>
      </c>
      <c r="LG206">
        <f>IF(LQ206="0-1",INDEX(Scrape!$E:$E,MATCH('HT 0-1'!KP206,Scrape!$B:$B,0)),"")</f>
        <v/>
      </c>
      <c r="LH206">
        <f>IF(LQ206="0-1",INDEX(Scrape!$F:$F,MATCH('HT 0-1'!KP206,Scrape!$B:$B,0)),"")</f>
        <v/>
      </c>
      <c r="LI206">
        <f>IF(LQ206="0-1",INDEX(Scrape!$G:$G,MATCH('HT 0-1'!KP206,Scrape!$B:$B,0)),"")</f>
        <v/>
      </c>
      <c r="LJ206">
        <f>IF(LQ206="0-1",INDEX(Scrape!$H:$H,MATCH('HT 0-1'!KP206,Scrape!$B:$B,0)),"")</f>
        <v/>
      </c>
      <c r="LK206">
        <f>IF(LQ206="0-1",INDEX(Scrape!$I:$I,MATCH('HT 0-1'!KP206,Scrape!$B:$B,0)),"")</f>
        <v/>
      </c>
      <c r="LL206">
        <f>IF(LQ206="0-1",INDEX(Scrape!$J:$J,MATCH('HT 0-1'!KP206,Scrape!$B:$B,0)),"")</f>
        <v/>
      </c>
      <c r="LM206">
        <f>IF(LQ206="0-1",INDEX(Scrape!$K:$K,MATCH('HT 0-1'!KP206,Scrape!$B:$B,0)),"")</f>
        <v/>
      </c>
      <c r="LN206">
        <f>IF(LQ206="0-1",INDEX(Scrape!$L:$L,MATCH('HT 0-1'!KP206,Scrape!$B:$B,0)),"")</f>
        <v/>
      </c>
      <c r="LO206">
        <f>IF(LQ206="0-1",INDEX(Scrape!$M:$M,MATCH('HT 0-1'!KP206,Scrape!$B:$B,0)),"")</f>
        <v/>
      </c>
      <c r="LP206">
        <f>IF(LQ206="0-1",INDEX(Scrape!$N:$N,MATCH('HT 0-1'!KP206,Scrape!$B:$B,0)),"")</f>
        <v/>
      </c>
      <c r="LQ206">
        <f>INDEX(Scrape!$O:$O,MATCH('HT 0-1'!KP206,Scrape!$B:$B,0))</f>
        <v/>
      </c>
      <c r="LR206">
        <f>(1/LJ206)+(1/LI206)+(1/LH206)</f>
        <v/>
      </c>
      <c r="LS206">
        <f>(1/LG206)+(1/LF206)+(1/LE206)</f>
        <v/>
      </c>
      <c r="LT206" s="8">
        <f>IF(INDEX(#REF!,MATCH(KQ206,#REF!,0))=INDEX(#REF!,MATCH(KQ206,#REF!,0)),INDEX(#REF!,MATCH(KQ206,#REF!,0)),"ERROR")</f>
        <v/>
      </c>
      <c r="LU206" s="4">
        <f>IF(KR206="G",2,IF(KR206="R",0.5,IF(KR206="A",1)))</f>
        <v/>
      </c>
      <c r="LV206" s="4">
        <f>IF(KS206="G",0.5,IF(KS206="R",2,IF(KS206="A",1)))</f>
        <v/>
      </c>
      <c r="LW206" s="4">
        <f>IF(KT206="G",2,IF(KT206="R",0.5,IF(KT206="A",1)))</f>
        <v/>
      </c>
      <c r="LX206" s="4">
        <f>IF(KU206="G",0.5,IF(KU206="R",2,IF(KU206="A",1)))</f>
        <v/>
      </c>
      <c r="LY206" s="7">
        <f>(LK206*(LU206+LX206)+(LL206*(LU206+LX206)))</f>
        <v/>
      </c>
      <c r="LZ206" s="7">
        <f>(LN206*(LV206+LW206)+(LO206*(LV206+LW206)))</f>
        <v/>
      </c>
      <c r="MA206" s="11">
        <f>LY206-LZ206</f>
        <v/>
      </c>
      <c r="MB206" s="5">
        <f>MA206+2</f>
        <v/>
      </c>
      <c r="MC206" s="6">
        <f>MA206-2</f>
        <v/>
      </c>
      <c r="MD206" s="4">
        <f>LE206</f>
        <v/>
      </c>
      <c r="ME206" s="9">
        <f>IF(MD206=0,1000,MD206+0.75)</f>
        <v/>
      </c>
      <c r="MF206" s="10">
        <f>IF(MD206=0,0,MD206-0.75)</f>
        <v/>
      </c>
      <c r="MG206" s="4">
        <f>((LM206*(LU206+LX206))-((LP206*(LV206+LW206))))</f>
        <v/>
      </c>
      <c r="MH206" s="9">
        <f>MG206*1.2</f>
        <v/>
      </c>
      <c r="MI206" s="10">
        <f>MG206*0.8</f>
        <v/>
      </c>
      <c r="MJ206">
        <f>IFERROR(NX206,"")</f>
        <v/>
      </c>
      <c r="MK206">
        <f>IFERROR(NY206,"")</f>
        <v/>
      </c>
      <c r="ML206">
        <f>IFERROR(NZ206,"")</f>
        <v/>
      </c>
      <c r="MM206">
        <f>IFERROR(OA206,"")</f>
        <v/>
      </c>
      <c r="MN206">
        <f>IFERROR(OB206,"")</f>
        <v/>
      </c>
      <c r="MO206">
        <f>IFERROR(OC206,"")</f>
        <v/>
      </c>
      <c r="MP206" s="1">
        <f>COUNTIFS(#REF!,LT206,#REF!,1,#REF!,"&gt;="&amp;MC206,#REF!,"&lt;="&amp;MB206,#REF!,"&lt;="&amp;ME206,#REF!,"&gt;="&amp;MF206,#REF!,"="&amp;KV206,#REF!,"="&amp;KX206)</f>
        <v/>
      </c>
      <c r="MQ206" s="1">
        <f>COUNTIFS(#REF!,LT206,#REF!,0,#REF!,"&gt;="&amp;MC206,#REF!,"&lt;="&amp;MB206,#REF!,"&lt;="&amp;ME206,#REF!,"&gt;="&amp;MF206,#REF!,"="&amp;KV206,#REF!,"="&amp;KX206)</f>
        <v/>
      </c>
      <c r="MR206" s="1">
        <f>COUNTIFS(#REF!,LT206,#REF!,1,#REF!,"&gt;="&amp;MC206,#REF!,"&lt;="&amp;MB206,#REF!,"&lt;="&amp;ME206,#REF!,"&gt;="&amp;MF206,#REF!,"="&amp;KW206,#REF!,"="&amp;KY206)</f>
        <v/>
      </c>
      <c r="MS206" s="1">
        <f>COUNTIFS(#REF!,LT206,#REF!,0,#REF!,"&gt;="&amp;MC206,#REF!,"&lt;="&amp;MB206,#REF!,"&lt;="&amp;ME206,#REF!,"&gt;="&amp;MF206,#REF!,"="&amp;KW206,#REF!,"="&amp;KY206)</f>
        <v/>
      </c>
      <c r="MT206" s="1">
        <f>COUNTIFS(#REF!,LT206,#REF!,1,#REF!,"&gt;="&amp;MI206,#REF!,"&lt;="&amp;MH206,#REF!,"&lt;="&amp;ME206,#REF!,"&gt;="&amp;MF206)</f>
        <v/>
      </c>
      <c r="MU206" s="1">
        <f>COUNTIFS(#REF!,LT206,#REF!,0,#REF!,"&gt;="&amp;MI206,#REF!,"&lt;="&amp;MH206,#REF!,"&lt;="&amp;ME206,#REF!,"&gt;="&amp;MF206)</f>
        <v/>
      </c>
      <c r="MV206" s="1">
        <f>COUNTIFS(#REF!,LT206,#REF!,1,#REF!,"&gt;="&amp;MI206,#REF!,"&lt;="&amp;MH206,#REF!,"="&amp;KZ206,#REF!,"="&amp;LA206,#REF!,"&lt;="&amp;ME206,#REF!,"&gt;="&amp;MF206)</f>
        <v/>
      </c>
      <c r="MW206" s="1">
        <f>COUNTIFS(#REF!,LT206,#REF!,0,#REF!,"&gt;="&amp;MI206,#REF!,"&lt;="&amp;MH206,#REF!,"="&amp;KZ206,#REF!,"="&amp;LA206,#REF!,"&lt;="&amp;ME206,#REF!,"&gt;="&amp;MF206)</f>
        <v/>
      </c>
      <c r="MX206" s="1">
        <f>COUNTIFS(#REF!,LT206,#REF!,1,#REF!,"&gt;="&amp;MC206,#REF!,"&lt;="&amp;MB206,#REF!,"&lt;="&amp;ME206,#REF!,"&gt;="&amp;MF206)</f>
        <v/>
      </c>
      <c r="MY206" s="1">
        <f>COUNTIFS(#REF!,LT206,#REF!,0,#REF!,"&gt;="&amp;MC206,#REF!,"&lt;="&amp;MB206,#REF!,"&lt;="&amp;ME206,#REF!,"&gt;="&amp;MF206)</f>
        <v/>
      </c>
      <c r="MZ206" s="1">
        <f>COUNTIFS(#REF!,LT206,#REF!,1,#REF!,"&lt;="&amp;ME206,#REF!,"&gt;="&amp;MF206,#REF!,"="&amp;KV206,#REF!,"="&amp;KX206)</f>
        <v/>
      </c>
      <c r="NA206" s="1">
        <f>COUNTIFS(#REF!,LT206,#REF!,0,#REF!,"&lt;="&amp;ME206,#REF!,"&gt;="&amp;MF206,#REF!,"="&amp;KV206,#REF!,"="&amp;KX206)</f>
        <v/>
      </c>
      <c r="NB206" s="1">
        <f>COUNTIFS(#REF!,LT206,#REF!,1,#REF!,"&lt;="&amp;ME206,#REF!,"&gt;="&amp;MF206,#REF!,"="&amp;KW206,#REF!,"="&amp;KY206)</f>
        <v/>
      </c>
      <c r="NC206" s="1">
        <f>COUNTIFS(#REF!,LT206,#REF!,0,#REF!,"&lt;="&amp;ME206,#REF!,"&gt;="&amp;MF206,#REF!,"="&amp;KW206,#REF!,"="&amp;KY206)</f>
        <v/>
      </c>
      <c r="ND206" s="1">
        <f>MP206+MR206+MT206+MV206+MX206+MZ206+NB206</f>
        <v/>
      </c>
      <c r="NE206" s="1">
        <f>MQ206+MS206+MU206+MW206+MY206+NA206+NC206</f>
        <v/>
      </c>
      <c r="NF206" s="1">
        <f>ND206+NE206</f>
        <v/>
      </c>
      <c r="NG206" s="33">
        <f>ND206/(ND206+NE206)</f>
        <v/>
      </c>
      <c r="NH206" s="3">
        <f>1/NG206</f>
        <v/>
      </c>
      <c r="NI206" s="1">
        <f>LI206</f>
        <v/>
      </c>
      <c r="NJ206" s="79">
        <f>((1-NG206)*(1/(NI206-1))*0.98-(NG206*1))</f>
        <v/>
      </c>
      <c r="NK206" s="34">
        <f>IF(LR206&lt;0.9,0,IF(AND(LR206&gt;1.1),0,1))</f>
        <v/>
      </c>
      <c r="NL206" s="34">
        <f>IF(LS206&lt;0.9,0,IF(AND(LS206&gt;1.1),0,1))</f>
        <v/>
      </c>
      <c r="NM206" s="32">
        <f>IF(NF206&gt;99,1,0)</f>
        <v/>
      </c>
      <c r="NN206" s="32">
        <f>IF(NJ206&gt;0.0799,1,0)</f>
        <v/>
      </c>
      <c r="NO206" s="32">
        <f>IF(NJ206&gt;NQ206,1,0)</f>
        <v/>
      </c>
      <c r="NP206" s="32">
        <f>NM206+NN206+NO206+NK206+NL206</f>
        <v/>
      </c>
      <c r="NQ206" s="79">
        <f>(((100*NG206)*(NI206-1)*0.98)-((1-NG206)*100))/100</f>
        <v/>
      </c>
      <c r="NR206" s="34">
        <f>IF(LR206&lt;0.9,0,IF(AND(LR206&gt;1.1),0,1))</f>
        <v/>
      </c>
      <c r="NS206" s="34">
        <f>IF(LS206&lt;0.9,0,IF(AND(LS206&gt;1.1),0,1))</f>
        <v/>
      </c>
      <c r="NT206" s="32">
        <f>IF(NF206&gt;99,1,0)</f>
        <v/>
      </c>
      <c r="NU206" s="32">
        <f>IF(NQ206&gt;0.0799,1,0)</f>
        <v/>
      </c>
      <c r="NV206" s="32">
        <f>IF(NQ206&gt;NJ206,1,0)</f>
        <v/>
      </c>
      <c r="NW206" s="32">
        <f>NT206+NU206+NV206+NR206+NS206</f>
        <v/>
      </c>
      <c r="NX206">
        <f>IF(NP206=5,"LayAway0-1",IF(AND(NW206=5),"BackAway0-1",""))</f>
        <v/>
      </c>
      <c r="NY206">
        <f>IF(NP206=5,KO206,IF(AND(NW206=5),KO206,""))</f>
        <v/>
      </c>
      <c r="NZ206">
        <f>IF(NP206=5,"Match Odds",IF(AND(NW206=5),"Match Odds",""))</f>
        <v/>
      </c>
      <c r="OA206">
        <f>IF(NP206=5,KP206,IF(AND(NW206=5),KP206,""))</f>
        <v/>
      </c>
      <c r="OB206">
        <f>IF(NP206=5,"MATCH_ODDS",IF(AND(NW206=5),"MATCH_ODDS",""))</f>
        <v/>
      </c>
      <c r="OC206">
        <f>IF(NP206=5,"LAY",IF(AND(NW206=5),"BACK",""))</f>
        <v/>
      </c>
    </row>
    <row r="207" ht="16.5" customHeight="1" thickBot="1" thickTop="1">
      <c r="A207" s="2" t="n"/>
      <c r="KN207" s="1">
        <f>IF(INDEX(#REF!,MATCH('HT 0-1'!D207,#REF!,0))=INDEX(#REF!,MATCH('HT 0-1'!D207,#REF!,0)),INDEX(#REF!,MATCH('HT 0-1'!D207,#REF!,0)),"ERROR")</f>
        <v/>
      </c>
      <c r="KO207" s="1">
        <f>IF(INDEX(#REF!,MATCH('HT 0-1'!E207,#REF!,0))=INDEX(#REF!,MATCH('HT 0-1'!E207,#REF!,0)),INDEX(#REF!,MATCH('HT 0-1'!E207,#REF!,0)),"ERROR")</f>
        <v/>
      </c>
      <c r="KP207" s="1">
        <f>KN207&amp;" v "&amp;KO207</f>
        <v/>
      </c>
      <c r="KQ207">
        <f>B207&amp;"_"&amp;C207</f>
        <v/>
      </c>
      <c r="KR207" s="1">
        <f>IF((HW207/KK207)&lt;0.335,"G",IF((HW207/KK207)&gt;0.67,"R","A"))</f>
        <v/>
      </c>
      <c r="KS207" s="1">
        <f>IF((HX207/KK207)&lt;0.335,"G",IF((HX207/KK207)&gt;0.67,"R","A"))</f>
        <v/>
      </c>
      <c r="KT207" s="1">
        <f>IF((IH207/KK207)&lt;0.335,"G",IF((IH207/KK207)&gt;0.67,"R","A"))</f>
        <v/>
      </c>
      <c r="KU207" s="1">
        <f>IF((II207/KK207)&lt;0.335,"G",IF((II207/KK207)&gt;0.67,"R","A"))</f>
        <v/>
      </c>
      <c r="KV207" s="1">
        <f>IF((HZ207/KK207)&lt;0.335,"G",IF((HZ207/KK207)&gt;0.67,"R","A"))</f>
        <v/>
      </c>
      <c r="KW207" s="1">
        <f>IF((HY207/KK207)&lt;0.335,"G",IF((HY207/KK207)&gt;0.67,"R","A"))</f>
        <v/>
      </c>
      <c r="KX207" s="1">
        <f>IF((IK207/KK207)&lt;0.335,"G",IF((IK207/KK207)&gt;0.67,"R","A"))</f>
        <v/>
      </c>
      <c r="KY207" s="1">
        <f>IF((IJ207/KK207)&lt;0.335,"G",IF((IJ207/KK207)&gt;0.67,"R","A"))</f>
        <v/>
      </c>
      <c r="KZ207" s="1">
        <f>IF((HQ207/KK207)&lt;0.335,"G",IF((HQ207/KK207)&gt;0.67,"R","A"))</f>
        <v/>
      </c>
      <c r="LA207" s="1">
        <f>IF((IB207/KK207)&lt;0.335,"G",IF((IB207/KK207)&gt;0.67,"R","A"))</f>
        <v/>
      </c>
      <c r="LB207">
        <f>IF(LQ207="0-1",INDEX(Scrape!#REF!,MATCH('HT 0-1'!KP207,Scrape!$B:$B,0)),"")</f>
        <v/>
      </c>
      <c r="LC207">
        <f>IF(LQ207="0-1",INDEX(Scrape!$A:$A,MATCH('HT 0-1'!KP207,Scrape!$B:$B,0)),"")</f>
        <v/>
      </c>
      <c r="LD207">
        <f>IF(LQ207="0-1",INDEX(Scrape!$B:$B,MATCH('HT 0-1'!KP207,Scrape!$B:$B,0)),"")</f>
        <v/>
      </c>
      <c r="LE207">
        <f>IF(LQ207="0-1",INDEX(Scrape!$C:$C,MATCH('HT 0-1'!KP207,Scrape!$B:$B,0)),"")</f>
        <v/>
      </c>
      <c r="LF207">
        <f>IF(LQ207="0-1",INDEX(Scrape!$D:$D,MATCH('HT 0-1'!KP207,Scrape!$B:$B,0)),"")</f>
        <v/>
      </c>
      <c r="LG207">
        <f>IF(LQ207="0-1",INDEX(Scrape!$E:$E,MATCH('HT 0-1'!KP207,Scrape!$B:$B,0)),"")</f>
        <v/>
      </c>
      <c r="LH207">
        <f>IF(LQ207="0-1",INDEX(Scrape!$F:$F,MATCH('HT 0-1'!KP207,Scrape!$B:$B,0)),"")</f>
        <v/>
      </c>
      <c r="LI207">
        <f>IF(LQ207="0-1",INDEX(Scrape!$G:$G,MATCH('HT 0-1'!KP207,Scrape!$B:$B,0)),"")</f>
        <v/>
      </c>
      <c r="LJ207">
        <f>IF(LQ207="0-1",INDEX(Scrape!$H:$H,MATCH('HT 0-1'!KP207,Scrape!$B:$B,0)),"")</f>
        <v/>
      </c>
      <c r="LK207">
        <f>IF(LQ207="0-1",INDEX(Scrape!$I:$I,MATCH('HT 0-1'!KP207,Scrape!$B:$B,0)),"")</f>
        <v/>
      </c>
      <c r="LL207">
        <f>IF(LQ207="0-1",INDEX(Scrape!$J:$J,MATCH('HT 0-1'!KP207,Scrape!$B:$B,0)),"")</f>
        <v/>
      </c>
      <c r="LM207">
        <f>IF(LQ207="0-1",INDEX(Scrape!$K:$K,MATCH('HT 0-1'!KP207,Scrape!$B:$B,0)),"")</f>
        <v/>
      </c>
      <c r="LN207">
        <f>IF(LQ207="0-1",INDEX(Scrape!$L:$L,MATCH('HT 0-1'!KP207,Scrape!$B:$B,0)),"")</f>
        <v/>
      </c>
      <c r="LO207">
        <f>IF(LQ207="0-1",INDEX(Scrape!$M:$M,MATCH('HT 0-1'!KP207,Scrape!$B:$B,0)),"")</f>
        <v/>
      </c>
      <c r="LP207">
        <f>IF(LQ207="0-1",INDEX(Scrape!$N:$N,MATCH('HT 0-1'!KP207,Scrape!$B:$B,0)),"")</f>
        <v/>
      </c>
      <c r="LQ207">
        <f>INDEX(Scrape!$O:$O,MATCH('HT 0-1'!KP207,Scrape!$B:$B,0))</f>
        <v/>
      </c>
      <c r="LR207">
        <f>(1/LJ207)+(1/LI207)+(1/LH207)</f>
        <v/>
      </c>
      <c r="LS207">
        <f>(1/LG207)+(1/LF207)+(1/LE207)</f>
        <v/>
      </c>
      <c r="LT207" s="8">
        <f>IF(INDEX(#REF!,MATCH(KQ207,#REF!,0))=INDEX(#REF!,MATCH(KQ207,#REF!,0)),INDEX(#REF!,MATCH(KQ207,#REF!,0)),"ERROR")</f>
        <v/>
      </c>
      <c r="LU207" s="4">
        <f>IF(KR207="G",2,IF(KR207="R",0.5,IF(KR207="A",1)))</f>
        <v/>
      </c>
      <c r="LV207" s="4">
        <f>IF(KS207="G",0.5,IF(KS207="R",2,IF(KS207="A",1)))</f>
        <v/>
      </c>
      <c r="LW207" s="4">
        <f>IF(KT207="G",2,IF(KT207="R",0.5,IF(KT207="A",1)))</f>
        <v/>
      </c>
      <c r="LX207" s="4">
        <f>IF(KU207="G",0.5,IF(KU207="R",2,IF(KU207="A",1)))</f>
        <v/>
      </c>
      <c r="LY207" s="7">
        <f>(LK207*(LU207+LX207)+(LL207*(LU207+LX207)))</f>
        <v/>
      </c>
      <c r="LZ207" s="7">
        <f>(LN207*(LV207+LW207)+(LO207*(LV207+LW207)))</f>
        <v/>
      </c>
      <c r="MA207" s="11">
        <f>LY207-LZ207</f>
        <v/>
      </c>
      <c r="MB207" s="5">
        <f>MA207+2</f>
        <v/>
      </c>
      <c r="MC207" s="6">
        <f>MA207-2</f>
        <v/>
      </c>
      <c r="MD207" s="4">
        <f>LE207</f>
        <v/>
      </c>
      <c r="ME207" s="9">
        <f>IF(MD207=0,1000,MD207+0.75)</f>
        <v/>
      </c>
      <c r="MF207" s="10">
        <f>IF(MD207=0,0,MD207-0.75)</f>
        <v/>
      </c>
      <c r="MG207" s="4">
        <f>((LM207*(LU207+LX207))-((LP207*(LV207+LW207))))</f>
        <v/>
      </c>
      <c r="MH207" s="9">
        <f>MG207*1.2</f>
        <v/>
      </c>
      <c r="MI207" s="10">
        <f>MG207*0.8</f>
        <v/>
      </c>
      <c r="MJ207">
        <f>IFERROR(NX207,"")</f>
        <v/>
      </c>
      <c r="MK207">
        <f>IFERROR(NY207,"")</f>
        <v/>
      </c>
      <c r="ML207">
        <f>IFERROR(NZ207,"")</f>
        <v/>
      </c>
      <c r="MM207">
        <f>IFERROR(OA207,"")</f>
        <v/>
      </c>
      <c r="MN207">
        <f>IFERROR(OB207,"")</f>
        <v/>
      </c>
      <c r="MO207">
        <f>IFERROR(OC207,"")</f>
        <v/>
      </c>
      <c r="MP207" s="1">
        <f>COUNTIFS(#REF!,LT207,#REF!,1,#REF!,"&gt;="&amp;MC207,#REF!,"&lt;="&amp;MB207,#REF!,"&lt;="&amp;ME207,#REF!,"&gt;="&amp;MF207,#REF!,"="&amp;KV207,#REF!,"="&amp;KX207)</f>
        <v/>
      </c>
      <c r="MQ207" s="1">
        <f>COUNTIFS(#REF!,LT207,#REF!,0,#REF!,"&gt;="&amp;MC207,#REF!,"&lt;="&amp;MB207,#REF!,"&lt;="&amp;ME207,#REF!,"&gt;="&amp;MF207,#REF!,"="&amp;KV207,#REF!,"="&amp;KX207)</f>
        <v/>
      </c>
      <c r="MR207" s="1">
        <f>COUNTIFS(#REF!,LT207,#REF!,1,#REF!,"&gt;="&amp;MC207,#REF!,"&lt;="&amp;MB207,#REF!,"&lt;="&amp;ME207,#REF!,"&gt;="&amp;MF207,#REF!,"="&amp;KW207,#REF!,"="&amp;KY207)</f>
        <v/>
      </c>
      <c r="MS207" s="1">
        <f>COUNTIFS(#REF!,LT207,#REF!,0,#REF!,"&gt;="&amp;MC207,#REF!,"&lt;="&amp;MB207,#REF!,"&lt;="&amp;ME207,#REF!,"&gt;="&amp;MF207,#REF!,"="&amp;KW207,#REF!,"="&amp;KY207)</f>
        <v/>
      </c>
      <c r="MT207" s="1">
        <f>COUNTIFS(#REF!,LT207,#REF!,1,#REF!,"&gt;="&amp;MI207,#REF!,"&lt;="&amp;MH207,#REF!,"&lt;="&amp;ME207,#REF!,"&gt;="&amp;MF207)</f>
        <v/>
      </c>
      <c r="MU207" s="1">
        <f>COUNTIFS(#REF!,LT207,#REF!,0,#REF!,"&gt;="&amp;MI207,#REF!,"&lt;="&amp;MH207,#REF!,"&lt;="&amp;ME207,#REF!,"&gt;="&amp;MF207)</f>
        <v/>
      </c>
      <c r="MV207" s="1">
        <f>COUNTIFS(#REF!,LT207,#REF!,1,#REF!,"&gt;="&amp;MI207,#REF!,"&lt;="&amp;MH207,#REF!,"="&amp;KZ207,#REF!,"="&amp;LA207,#REF!,"&lt;="&amp;ME207,#REF!,"&gt;="&amp;MF207)</f>
        <v/>
      </c>
      <c r="MW207" s="1">
        <f>COUNTIFS(#REF!,LT207,#REF!,0,#REF!,"&gt;="&amp;MI207,#REF!,"&lt;="&amp;MH207,#REF!,"="&amp;KZ207,#REF!,"="&amp;LA207,#REF!,"&lt;="&amp;ME207,#REF!,"&gt;="&amp;MF207)</f>
        <v/>
      </c>
      <c r="MX207" s="1">
        <f>COUNTIFS(#REF!,LT207,#REF!,1,#REF!,"&gt;="&amp;MC207,#REF!,"&lt;="&amp;MB207,#REF!,"&lt;="&amp;ME207,#REF!,"&gt;="&amp;MF207)</f>
        <v/>
      </c>
      <c r="MY207" s="1">
        <f>COUNTIFS(#REF!,LT207,#REF!,0,#REF!,"&gt;="&amp;MC207,#REF!,"&lt;="&amp;MB207,#REF!,"&lt;="&amp;ME207,#REF!,"&gt;="&amp;MF207)</f>
        <v/>
      </c>
      <c r="MZ207" s="1">
        <f>COUNTIFS(#REF!,LT207,#REF!,1,#REF!,"&lt;="&amp;ME207,#REF!,"&gt;="&amp;MF207,#REF!,"="&amp;KV207,#REF!,"="&amp;KX207)</f>
        <v/>
      </c>
      <c r="NA207" s="1">
        <f>COUNTIFS(#REF!,LT207,#REF!,0,#REF!,"&lt;="&amp;ME207,#REF!,"&gt;="&amp;MF207,#REF!,"="&amp;KV207,#REF!,"="&amp;KX207)</f>
        <v/>
      </c>
      <c r="NB207" s="1">
        <f>COUNTIFS(#REF!,LT207,#REF!,1,#REF!,"&lt;="&amp;ME207,#REF!,"&gt;="&amp;MF207,#REF!,"="&amp;KW207,#REF!,"="&amp;KY207)</f>
        <v/>
      </c>
      <c r="NC207" s="1">
        <f>COUNTIFS(#REF!,LT207,#REF!,0,#REF!,"&lt;="&amp;ME207,#REF!,"&gt;="&amp;MF207,#REF!,"="&amp;KW207,#REF!,"="&amp;KY207)</f>
        <v/>
      </c>
      <c r="ND207" s="1">
        <f>MP207+MR207+MT207+MV207+MX207+MZ207+NB207</f>
        <v/>
      </c>
      <c r="NE207" s="1">
        <f>MQ207+MS207+MU207+MW207+MY207+NA207+NC207</f>
        <v/>
      </c>
      <c r="NF207" s="1">
        <f>ND207+NE207</f>
        <v/>
      </c>
      <c r="NG207" s="33">
        <f>ND207/(ND207+NE207)</f>
        <v/>
      </c>
      <c r="NH207" s="3">
        <f>1/NG207</f>
        <v/>
      </c>
      <c r="NI207" s="1">
        <f>LI207</f>
        <v/>
      </c>
      <c r="NJ207" s="79">
        <f>((1-NG207)*(1/(NI207-1))*0.98-(NG207*1))</f>
        <v/>
      </c>
      <c r="NK207" s="34">
        <f>IF(LR207&lt;0.9,0,IF(AND(LR207&gt;1.1),0,1))</f>
        <v/>
      </c>
      <c r="NL207" s="34">
        <f>IF(LS207&lt;0.9,0,IF(AND(LS207&gt;1.1),0,1))</f>
        <v/>
      </c>
      <c r="NM207" s="32">
        <f>IF(NF207&gt;99,1,0)</f>
        <v/>
      </c>
      <c r="NN207" s="32">
        <f>IF(NJ207&gt;0.0799,1,0)</f>
        <v/>
      </c>
      <c r="NO207" s="32">
        <f>IF(NJ207&gt;NQ207,1,0)</f>
        <v/>
      </c>
      <c r="NP207" s="32">
        <f>NM207+NN207+NO207+NK207+NL207</f>
        <v/>
      </c>
      <c r="NQ207" s="79">
        <f>(((100*NG207)*(NI207-1)*0.98)-((1-NG207)*100))/100</f>
        <v/>
      </c>
      <c r="NR207" s="34">
        <f>IF(LR207&lt;0.9,0,IF(AND(LR207&gt;1.1),0,1))</f>
        <v/>
      </c>
      <c r="NS207" s="34">
        <f>IF(LS207&lt;0.9,0,IF(AND(LS207&gt;1.1),0,1))</f>
        <v/>
      </c>
      <c r="NT207" s="32">
        <f>IF(NF207&gt;99,1,0)</f>
        <v/>
      </c>
      <c r="NU207" s="32">
        <f>IF(NQ207&gt;0.0799,1,0)</f>
        <v/>
      </c>
      <c r="NV207" s="32">
        <f>IF(NQ207&gt;NJ207,1,0)</f>
        <v/>
      </c>
      <c r="NW207" s="32">
        <f>NT207+NU207+NV207+NR207+NS207</f>
        <v/>
      </c>
      <c r="NX207">
        <f>IF(NP207=5,"LayAway0-1",IF(AND(NW207=5),"BackAway0-1",""))</f>
        <v/>
      </c>
      <c r="NY207">
        <f>IF(NP207=5,KO207,IF(AND(NW207=5),KO207,""))</f>
        <v/>
      </c>
      <c r="NZ207">
        <f>IF(NP207=5,"Match Odds",IF(AND(NW207=5),"Match Odds",""))</f>
        <v/>
      </c>
      <c r="OA207">
        <f>IF(NP207=5,KP207,IF(AND(NW207=5),KP207,""))</f>
        <v/>
      </c>
      <c r="OB207">
        <f>IF(NP207=5,"MATCH_ODDS",IF(AND(NW207=5),"MATCH_ODDS",""))</f>
        <v/>
      </c>
      <c r="OC207">
        <f>IF(NP207=5,"LAY",IF(AND(NW207=5),"BACK",""))</f>
        <v/>
      </c>
    </row>
    <row r="208" ht="16.5" customHeight="1" thickBot="1" thickTop="1">
      <c r="A208" s="2" t="n"/>
      <c r="KN208" s="1">
        <f>IF(INDEX(#REF!,MATCH('HT 0-1'!D208,#REF!,0))=INDEX(#REF!,MATCH('HT 0-1'!D208,#REF!,0)),INDEX(#REF!,MATCH('HT 0-1'!D208,#REF!,0)),"ERROR")</f>
        <v/>
      </c>
      <c r="KO208" s="1">
        <f>IF(INDEX(#REF!,MATCH('HT 0-1'!E208,#REF!,0))=INDEX(#REF!,MATCH('HT 0-1'!E208,#REF!,0)),INDEX(#REF!,MATCH('HT 0-1'!E208,#REF!,0)),"ERROR")</f>
        <v/>
      </c>
      <c r="KP208" s="1">
        <f>KN208&amp;" v "&amp;KO208</f>
        <v/>
      </c>
      <c r="KQ208">
        <f>B208&amp;"_"&amp;C208</f>
        <v/>
      </c>
      <c r="KR208" s="1">
        <f>IF((HW208/KK208)&lt;0.335,"G",IF((HW208/KK208)&gt;0.67,"R","A"))</f>
        <v/>
      </c>
      <c r="KS208" s="1">
        <f>IF((HX208/KK208)&lt;0.335,"G",IF((HX208/KK208)&gt;0.67,"R","A"))</f>
        <v/>
      </c>
      <c r="KT208" s="1">
        <f>IF((IH208/KK208)&lt;0.335,"G",IF((IH208/KK208)&gt;0.67,"R","A"))</f>
        <v/>
      </c>
      <c r="KU208" s="1">
        <f>IF((II208/KK208)&lt;0.335,"G",IF((II208/KK208)&gt;0.67,"R","A"))</f>
        <v/>
      </c>
      <c r="KV208" s="1">
        <f>IF((HZ208/KK208)&lt;0.335,"G",IF((HZ208/KK208)&gt;0.67,"R","A"))</f>
        <v/>
      </c>
      <c r="KW208" s="1">
        <f>IF((HY208/KK208)&lt;0.335,"G",IF((HY208/KK208)&gt;0.67,"R","A"))</f>
        <v/>
      </c>
      <c r="KX208" s="1">
        <f>IF((IK208/KK208)&lt;0.335,"G",IF((IK208/KK208)&gt;0.67,"R","A"))</f>
        <v/>
      </c>
      <c r="KY208" s="1">
        <f>IF((IJ208/KK208)&lt;0.335,"G",IF((IJ208/KK208)&gt;0.67,"R","A"))</f>
        <v/>
      </c>
      <c r="KZ208" s="1">
        <f>IF((HQ208/KK208)&lt;0.335,"G",IF((HQ208/KK208)&gt;0.67,"R","A"))</f>
        <v/>
      </c>
      <c r="LA208" s="1">
        <f>IF((IB208/KK208)&lt;0.335,"G",IF((IB208/KK208)&gt;0.67,"R","A"))</f>
        <v/>
      </c>
      <c r="LB208">
        <f>IF(LQ208="0-1",INDEX(Scrape!#REF!,MATCH('HT 0-1'!KP208,Scrape!$B:$B,0)),"")</f>
        <v/>
      </c>
      <c r="LC208">
        <f>IF(LQ208="0-1",INDEX(Scrape!$A:$A,MATCH('HT 0-1'!KP208,Scrape!$B:$B,0)),"")</f>
        <v/>
      </c>
      <c r="LD208">
        <f>IF(LQ208="0-1",INDEX(Scrape!$B:$B,MATCH('HT 0-1'!KP208,Scrape!$B:$B,0)),"")</f>
        <v/>
      </c>
      <c r="LE208">
        <f>IF(LQ208="0-1",INDEX(Scrape!$C:$C,MATCH('HT 0-1'!KP208,Scrape!$B:$B,0)),"")</f>
        <v/>
      </c>
      <c r="LF208">
        <f>IF(LQ208="0-1",INDEX(Scrape!$D:$D,MATCH('HT 0-1'!KP208,Scrape!$B:$B,0)),"")</f>
        <v/>
      </c>
      <c r="LG208">
        <f>IF(LQ208="0-1",INDEX(Scrape!$E:$E,MATCH('HT 0-1'!KP208,Scrape!$B:$B,0)),"")</f>
        <v/>
      </c>
      <c r="LH208">
        <f>IF(LQ208="0-1",INDEX(Scrape!$F:$F,MATCH('HT 0-1'!KP208,Scrape!$B:$B,0)),"")</f>
        <v/>
      </c>
      <c r="LI208">
        <f>IF(LQ208="0-1",INDEX(Scrape!$G:$G,MATCH('HT 0-1'!KP208,Scrape!$B:$B,0)),"")</f>
        <v/>
      </c>
      <c r="LJ208">
        <f>IF(LQ208="0-1",INDEX(Scrape!$H:$H,MATCH('HT 0-1'!KP208,Scrape!$B:$B,0)),"")</f>
        <v/>
      </c>
      <c r="LK208">
        <f>IF(LQ208="0-1",INDEX(Scrape!$I:$I,MATCH('HT 0-1'!KP208,Scrape!$B:$B,0)),"")</f>
        <v/>
      </c>
      <c r="LL208">
        <f>IF(LQ208="0-1",INDEX(Scrape!$J:$J,MATCH('HT 0-1'!KP208,Scrape!$B:$B,0)),"")</f>
        <v/>
      </c>
      <c r="LM208">
        <f>IF(LQ208="0-1",INDEX(Scrape!$K:$K,MATCH('HT 0-1'!KP208,Scrape!$B:$B,0)),"")</f>
        <v/>
      </c>
      <c r="LN208">
        <f>IF(LQ208="0-1",INDEX(Scrape!$L:$L,MATCH('HT 0-1'!KP208,Scrape!$B:$B,0)),"")</f>
        <v/>
      </c>
      <c r="LO208">
        <f>IF(LQ208="0-1",INDEX(Scrape!$M:$M,MATCH('HT 0-1'!KP208,Scrape!$B:$B,0)),"")</f>
        <v/>
      </c>
      <c r="LP208">
        <f>IF(LQ208="0-1",INDEX(Scrape!$N:$N,MATCH('HT 0-1'!KP208,Scrape!$B:$B,0)),"")</f>
        <v/>
      </c>
      <c r="LQ208">
        <f>INDEX(Scrape!$O:$O,MATCH('HT 0-1'!KP208,Scrape!$B:$B,0))</f>
        <v/>
      </c>
      <c r="LR208">
        <f>(1/LJ208)+(1/LI208)+(1/LH208)</f>
        <v/>
      </c>
      <c r="LS208">
        <f>(1/LG208)+(1/LF208)+(1/LE208)</f>
        <v/>
      </c>
      <c r="LT208" s="8">
        <f>IF(INDEX(#REF!,MATCH(KQ208,#REF!,0))=INDEX(#REF!,MATCH(KQ208,#REF!,0)),INDEX(#REF!,MATCH(KQ208,#REF!,0)),"ERROR")</f>
        <v/>
      </c>
      <c r="LU208" s="4">
        <f>IF(KR208="G",2,IF(KR208="R",0.5,IF(KR208="A",1)))</f>
        <v/>
      </c>
      <c r="LV208" s="4">
        <f>IF(KS208="G",0.5,IF(KS208="R",2,IF(KS208="A",1)))</f>
        <v/>
      </c>
      <c r="LW208" s="4">
        <f>IF(KT208="G",2,IF(KT208="R",0.5,IF(KT208="A",1)))</f>
        <v/>
      </c>
      <c r="LX208" s="4">
        <f>IF(KU208="G",0.5,IF(KU208="R",2,IF(KU208="A",1)))</f>
        <v/>
      </c>
      <c r="LY208" s="7">
        <f>(LK208*(LU208+LX208)+(LL208*(LU208+LX208)))</f>
        <v/>
      </c>
      <c r="LZ208" s="7">
        <f>(LN208*(LV208+LW208)+(LO208*(LV208+LW208)))</f>
        <v/>
      </c>
      <c r="MA208" s="11">
        <f>LY208-LZ208</f>
        <v/>
      </c>
      <c r="MB208" s="5">
        <f>MA208+2</f>
        <v/>
      </c>
      <c r="MC208" s="6">
        <f>MA208-2</f>
        <v/>
      </c>
      <c r="MD208" s="4">
        <f>LE208</f>
        <v/>
      </c>
      <c r="ME208" s="9">
        <f>IF(MD208=0,1000,MD208+0.75)</f>
        <v/>
      </c>
      <c r="MF208" s="10">
        <f>IF(MD208=0,0,MD208-0.75)</f>
        <v/>
      </c>
      <c r="MG208" s="4">
        <f>((LM208*(LU208+LX208))-((LP208*(LV208+LW208))))</f>
        <v/>
      </c>
      <c r="MH208" s="9">
        <f>MG208*1.2</f>
        <v/>
      </c>
      <c r="MI208" s="10">
        <f>MG208*0.8</f>
        <v/>
      </c>
      <c r="MJ208">
        <f>IFERROR(NX208,"")</f>
        <v/>
      </c>
      <c r="MK208">
        <f>IFERROR(NY208,"")</f>
        <v/>
      </c>
      <c r="ML208">
        <f>IFERROR(NZ208,"")</f>
        <v/>
      </c>
      <c r="MM208">
        <f>IFERROR(OA208,"")</f>
        <v/>
      </c>
      <c r="MN208">
        <f>IFERROR(OB208,"")</f>
        <v/>
      </c>
      <c r="MO208">
        <f>IFERROR(OC208,"")</f>
        <v/>
      </c>
      <c r="MP208" s="1">
        <f>COUNTIFS(#REF!,LT208,#REF!,1,#REF!,"&gt;="&amp;MC208,#REF!,"&lt;="&amp;MB208,#REF!,"&lt;="&amp;ME208,#REF!,"&gt;="&amp;MF208,#REF!,"="&amp;KV208,#REF!,"="&amp;KX208)</f>
        <v/>
      </c>
      <c r="MQ208" s="1">
        <f>COUNTIFS(#REF!,LT208,#REF!,0,#REF!,"&gt;="&amp;MC208,#REF!,"&lt;="&amp;MB208,#REF!,"&lt;="&amp;ME208,#REF!,"&gt;="&amp;MF208,#REF!,"="&amp;KV208,#REF!,"="&amp;KX208)</f>
        <v/>
      </c>
      <c r="MR208" s="1">
        <f>COUNTIFS(#REF!,LT208,#REF!,1,#REF!,"&gt;="&amp;MC208,#REF!,"&lt;="&amp;MB208,#REF!,"&lt;="&amp;ME208,#REF!,"&gt;="&amp;MF208,#REF!,"="&amp;KW208,#REF!,"="&amp;KY208)</f>
        <v/>
      </c>
      <c r="MS208" s="1">
        <f>COUNTIFS(#REF!,LT208,#REF!,0,#REF!,"&gt;="&amp;MC208,#REF!,"&lt;="&amp;MB208,#REF!,"&lt;="&amp;ME208,#REF!,"&gt;="&amp;MF208,#REF!,"="&amp;KW208,#REF!,"="&amp;KY208)</f>
        <v/>
      </c>
      <c r="MT208" s="1">
        <f>COUNTIFS(#REF!,LT208,#REF!,1,#REF!,"&gt;="&amp;MI208,#REF!,"&lt;="&amp;MH208,#REF!,"&lt;="&amp;ME208,#REF!,"&gt;="&amp;MF208)</f>
        <v/>
      </c>
      <c r="MU208" s="1">
        <f>COUNTIFS(#REF!,LT208,#REF!,0,#REF!,"&gt;="&amp;MI208,#REF!,"&lt;="&amp;MH208,#REF!,"&lt;="&amp;ME208,#REF!,"&gt;="&amp;MF208)</f>
        <v/>
      </c>
      <c r="MV208" s="1">
        <f>COUNTIFS(#REF!,LT208,#REF!,1,#REF!,"&gt;="&amp;MI208,#REF!,"&lt;="&amp;MH208,#REF!,"="&amp;KZ208,#REF!,"="&amp;LA208,#REF!,"&lt;="&amp;ME208,#REF!,"&gt;="&amp;MF208)</f>
        <v/>
      </c>
      <c r="MW208" s="1">
        <f>COUNTIFS(#REF!,LT208,#REF!,0,#REF!,"&gt;="&amp;MI208,#REF!,"&lt;="&amp;MH208,#REF!,"="&amp;KZ208,#REF!,"="&amp;LA208,#REF!,"&lt;="&amp;ME208,#REF!,"&gt;="&amp;MF208)</f>
        <v/>
      </c>
      <c r="MX208" s="1">
        <f>COUNTIFS(#REF!,LT208,#REF!,1,#REF!,"&gt;="&amp;MC208,#REF!,"&lt;="&amp;MB208,#REF!,"&lt;="&amp;ME208,#REF!,"&gt;="&amp;MF208)</f>
        <v/>
      </c>
      <c r="MY208" s="1">
        <f>COUNTIFS(#REF!,LT208,#REF!,0,#REF!,"&gt;="&amp;MC208,#REF!,"&lt;="&amp;MB208,#REF!,"&lt;="&amp;ME208,#REF!,"&gt;="&amp;MF208)</f>
        <v/>
      </c>
      <c r="MZ208" s="1">
        <f>COUNTIFS(#REF!,LT208,#REF!,1,#REF!,"&lt;="&amp;ME208,#REF!,"&gt;="&amp;MF208,#REF!,"="&amp;KV208,#REF!,"="&amp;KX208)</f>
        <v/>
      </c>
      <c r="NA208" s="1">
        <f>COUNTIFS(#REF!,LT208,#REF!,0,#REF!,"&lt;="&amp;ME208,#REF!,"&gt;="&amp;MF208,#REF!,"="&amp;KV208,#REF!,"="&amp;KX208)</f>
        <v/>
      </c>
      <c r="NB208" s="1">
        <f>COUNTIFS(#REF!,LT208,#REF!,1,#REF!,"&lt;="&amp;ME208,#REF!,"&gt;="&amp;MF208,#REF!,"="&amp;KW208,#REF!,"="&amp;KY208)</f>
        <v/>
      </c>
      <c r="NC208" s="1">
        <f>COUNTIFS(#REF!,LT208,#REF!,0,#REF!,"&lt;="&amp;ME208,#REF!,"&gt;="&amp;MF208,#REF!,"="&amp;KW208,#REF!,"="&amp;KY208)</f>
        <v/>
      </c>
      <c r="ND208" s="1">
        <f>MP208+MR208+MT208+MV208+MX208+MZ208+NB208</f>
        <v/>
      </c>
      <c r="NE208" s="1">
        <f>MQ208+MS208+MU208+MW208+MY208+NA208+NC208</f>
        <v/>
      </c>
      <c r="NF208" s="1">
        <f>ND208+NE208</f>
        <v/>
      </c>
      <c r="NG208" s="33">
        <f>ND208/(ND208+NE208)</f>
        <v/>
      </c>
      <c r="NH208" s="3">
        <f>1/NG208</f>
        <v/>
      </c>
      <c r="NI208" s="1">
        <f>LI208</f>
        <v/>
      </c>
      <c r="NJ208" s="79">
        <f>((1-NG208)*(1/(NI208-1))*0.98-(NG208*1))</f>
        <v/>
      </c>
      <c r="NK208" s="34">
        <f>IF(LR208&lt;0.9,0,IF(AND(LR208&gt;1.1),0,1))</f>
        <v/>
      </c>
      <c r="NL208" s="34">
        <f>IF(LS208&lt;0.9,0,IF(AND(LS208&gt;1.1),0,1))</f>
        <v/>
      </c>
      <c r="NM208" s="32">
        <f>IF(NF208&gt;99,1,0)</f>
        <v/>
      </c>
      <c r="NN208" s="32">
        <f>IF(NJ208&gt;0.0799,1,0)</f>
        <v/>
      </c>
      <c r="NO208" s="32">
        <f>IF(NJ208&gt;NQ208,1,0)</f>
        <v/>
      </c>
      <c r="NP208" s="32">
        <f>NM208+NN208+NO208+NK208+NL208</f>
        <v/>
      </c>
      <c r="NQ208" s="79">
        <f>(((100*NG208)*(NI208-1)*0.98)-((1-NG208)*100))/100</f>
        <v/>
      </c>
      <c r="NR208" s="34">
        <f>IF(LR208&lt;0.9,0,IF(AND(LR208&gt;1.1),0,1))</f>
        <v/>
      </c>
      <c r="NS208" s="34">
        <f>IF(LS208&lt;0.9,0,IF(AND(LS208&gt;1.1),0,1))</f>
        <v/>
      </c>
      <c r="NT208" s="32">
        <f>IF(NF208&gt;99,1,0)</f>
        <v/>
      </c>
      <c r="NU208" s="32">
        <f>IF(NQ208&gt;0.0799,1,0)</f>
        <v/>
      </c>
      <c r="NV208" s="32">
        <f>IF(NQ208&gt;NJ208,1,0)</f>
        <v/>
      </c>
      <c r="NW208" s="32">
        <f>NT208+NU208+NV208+NR208+NS208</f>
        <v/>
      </c>
      <c r="NX208">
        <f>IF(NP208=5,"LayAway0-1",IF(AND(NW208=5),"BackAway0-1",""))</f>
        <v/>
      </c>
      <c r="NY208">
        <f>IF(NP208=5,KO208,IF(AND(NW208=5),KO208,""))</f>
        <v/>
      </c>
      <c r="NZ208">
        <f>IF(NP208=5,"Match Odds",IF(AND(NW208=5),"Match Odds",""))</f>
        <v/>
      </c>
      <c r="OA208">
        <f>IF(NP208=5,KP208,IF(AND(NW208=5),KP208,""))</f>
        <v/>
      </c>
      <c r="OB208">
        <f>IF(NP208=5,"MATCH_ODDS",IF(AND(NW208=5),"MATCH_ODDS",""))</f>
        <v/>
      </c>
      <c r="OC208">
        <f>IF(NP208=5,"LAY",IF(AND(NW208=5),"BACK",""))</f>
        <v/>
      </c>
    </row>
    <row r="209" ht="16.5" customHeight="1" thickBot="1" thickTop="1">
      <c r="A209" s="2" t="n"/>
      <c r="KN209" s="1">
        <f>IF(INDEX(#REF!,MATCH('HT 0-1'!D209,#REF!,0))=INDEX(#REF!,MATCH('HT 0-1'!D209,#REF!,0)),INDEX(#REF!,MATCH('HT 0-1'!D209,#REF!,0)),"ERROR")</f>
        <v/>
      </c>
      <c r="KO209" s="1">
        <f>IF(INDEX(#REF!,MATCH('HT 0-1'!E209,#REF!,0))=INDEX(#REF!,MATCH('HT 0-1'!E209,#REF!,0)),INDEX(#REF!,MATCH('HT 0-1'!E209,#REF!,0)),"ERROR")</f>
        <v/>
      </c>
      <c r="KP209" s="1">
        <f>KN209&amp;" v "&amp;KO209</f>
        <v/>
      </c>
      <c r="KQ209">
        <f>B209&amp;"_"&amp;C209</f>
        <v/>
      </c>
      <c r="KR209" s="1">
        <f>IF((HW209/KK209)&lt;0.335,"G",IF((HW209/KK209)&gt;0.67,"R","A"))</f>
        <v/>
      </c>
      <c r="KS209" s="1">
        <f>IF((HX209/KK209)&lt;0.335,"G",IF((HX209/KK209)&gt;0.67,"R","A"))</f>
        <v/>
      </c>
      <c r="KT209" s="1">
        <f>IF((IH209/KK209)&lt;0.335,"G",IF((IH209/KK209)&gt;0.67,"R","A"))</f>
        <v/>
      </c>
      <c r="KU209" s="1">
        <f>IF((II209/KK209)&lt;0.335,"G",IF((II209/KK209)&gt;0.67,"R","A"))</f>
        <v/>
      </c>
      <c r="KV209" s="1">
        <f>IF((HZ209/KK209)&lt;0.335,"G",IF((HZ209/KK209)&gt;0.67,"R","A"))</f>
        <v/>
      </c>
      <c r="KW209" s="1">
        <f>IF((HY209/KK209)&lt;0.335,"G",IF((HY209/KK209)&gt;0.67,"R","A"))</f>
        <v/>
      </c>
      <c r="KX209" s="1">
        <f>IF((IK209/KK209)&lt;0.335,"G",IF((IK209/KK209)&gt;0.67,"R","A"))</f>
        <v/>
      </c>
      <c r="KY209" s="1">
        <f>IF((IJ209/KK209)&lt;0.335,"G",IF((IJ209/KK209)&gt;0.67,"R","A"))</f>
        <v/>
      </c>
      <c r="KZ209" s="1">
        <f>IF((HQ209/KK209)&lt;0.335,"G",IF((HQ209/KK209)&gt;0.67,"R","A"))</f>
        <v/>
      </c>
      <c r="LA209" s="1">
        <f>IF((IB209/KK209)&lt;0.335,"G",IF((IB209/KK209)&gt;0.67,"R","A"))</f>
        <v/>
      </c>
      <c r="LB209">
        <f>IF(LQ209="0-1",INDEX(Scrape!#REF!,MATCH('HT 0-1'!KP209,Scrape!$B:$B,0)),"")</f>
        <v/>
      </c>
      <c r="LC209">
        <f>IF(LQ209="0-1",INDEX(Scrape!$A:$A,MATCH('HT 0-1'!KP209,Scrape!$B:$B,0)),"")</f>
        <v/>
      </c>
      <c r="LD209">
        <f>IF(LQ209="0-1",INDEX(Scrape!$B:$B,MATCH('HT 0-1'!KP209,Scrape!$B:$B,0)),"")</f>
        <v/>
      </c>
      <c r="LE209">
        <f>IF(LQ209="0-1",INDEX(Scrape!$C:$C,MATCH('HT 0-1'!KP209,Scrape!$B:$B,0)),"")</f>
        <v/>
      </c>
      <c r="LF209">
        <f>IF(LQ209="0-1",INDEX(Scrape!$D:$D,MATCH('HT 0-1'!KP209,Scrape!$B:$B,0)),"")</f>
        <v/>
      </c>
      <c r="LG209">
        <f>IF(LQ209="0-1",INDEX(Scrape!$E:$E,MATCH('HT 0-1'!KP209,Scrape!$B:$B,0)),"")</f>
        <v/>
      </c>
      <c r="LH209">
        <f>IF(LQ209="0-1",INDEX(Scrape!$F:$F,MATCH('HT 0-1'!KP209,Scrape!$B:$B,0)),"")</f>
        <v/>
      </c>
      <c r="LI209">
        <f>IF(LQ209="0-1",INDEX(Scrape!$G:$G,MATCH('HT 0-1'!KP209,Scrape!$B:$B,0)),"")</f>
        <v/>
      </c>
      <c r="LJ209">
        <f>IF(LQ209="0-1",INDEX(Scrape!$H:$H,MATCH('HT 0-1'!KP209,Scrape!$B:$B,0)),"")</f>
        <v/>
      </c>
      <c r="LK209">
        <f>IF(LQ209="0-1",INDEX(Scrape!$I:$I,MATCH('HT 0-1'!KP209,Scrape!$B:$B,0)),"")</f>
        <v/>
      </c>
      <c r="LL209">
        <f>IF(LQ209="0-1",INDEX(Scrape!$J:$J,MATCH('HT 0-1'!KP209,Scrape!$B:$B,0)),"")</f>
        <v/>
      </c>
      <c r="LM209">
        <f>IF(LQ209="0-1",INDEX(Scrape!$K:$K,MATCH('HT 0-1'!KP209,Scrape!$B:$B,0)),"")</f>
        <v/>
      </c>
      <c r="LN209">
        <f>IF(LQ209="0-1",INDEX(Scrape!$L:$L,MATCH('HT 0-1'!KP209,Scrape!$B:$B,0)),"")</f>
        <v/>
      </c>
      <c r="LO209">
        <f>IF(LQ209="0-1",INDEX(Scrape!$M:$M,MATCH('HT 0-1'!KP209,Scrape!$B:$B,0)),"")</f>
        <v/>
      </c>
      <c r="LP209">
        <f>IF(LQ209="0-1",INDEX(Scrape!$N:$N,MATCH('HT 0-1'!KP209,Scrape!$B:$B,0)),"")</f>
        <v/>
      </c>
      <c r="LQ209">
        <f>INDEX(Scrape!$O:$O,MATCH('HT 0-1'!KP209,Scrape!$B:$B,0))</f>
        <v/>
      </c>
      <c r="LR209">
        <f>(1/LJ209)+(1/LI209)+(1/LH209)</f>
        <v/>
      </c>
      <c r="LS209">
        <f>(1/LG209)+(1/LF209)+(1/LE209)</f>
        <v/>
      </c>
      <c r="LT209" s="8">
        <f>IF(INDEX(#REF!,MATCH(KQ209,#REF!,0))=INDEX(#REF!,MATCH(KQ209,#REF!,0)),INDEX(#REF!,MATCH(KQ209,#REF!,0)),"ERROR")</f>
        <v/>
      </c>
      <c r="LU209" s="4">
        <f>IF(KR209="G",2,IF(KR209="R",0.5,IF(KR209="A",1)))</f>
        <v/>
      </c>
      <c r="LV209" s="4">
        <f>IF(KS209="G",0.5,IF(KS209="R",2,IF(KS209="A",1)))</f>
        <v/>
      </c>
      <c r="LW209" s="4">
        <f>IF(KT209="G",2,IF(KT209="R",0.5,IF(KT209="A",1)))</f>
        <v/>
      </c>
      <c r="LX209" s="4">
        <f>IF(KU209="G",0.5,IF(KU209="R",2,IF(KU209="A",1)))</f>
        <v/>
      </c>
      <c r="LY209" s="7">
        <f>(LK209*(LU209+LX209)+(LL209*(LU209+LX209)))</f>
        <v/>
      </c>
      <c r="LZ209" s="7">
        <f>(LN209*(LV209+LW209)+(LO209*(LV209+LW209)))</f>
        <v/>
      </c>
      <c r="MA209" s="11">
        <f>LY209-LZ209</f>
        <v/>
      </c>
      <c r="MB209" s="5">
        <f>MA209+2</f>
        <v/>
      </c>
      <c r="MC209" s="6">
        <f>MA209-2</f>
        <v/>
      </c>
      <c r="MD209" s="4">
        <f>LE209</f>
        <v/>
      </c>
      <c r="ME209" s="9">
        <f>IF(MD209=0,1000,MD209+0.75)</f>
        <v/>
      </c>
      <c r="MF209" s="10">
        <f>IF(MD209=0,0,MD209-0.75)</f>
        <v/>
      </c>
      <c r="MG209" s="4">
        <f>((LM209*(LU209+LX209))-((LP209*(LV209+LW209))))</f>
        <v/>
      </c>
      <c r="MH209" s="9">
        <f>MG209*1.2</f>
        <v/>
      </c>
      <c r="MI209" s="10">
        <f>MG209*0.8</f>
        <v/>
      </c>
      <c r="MJ209">
        <f>IFERROR(NX209,"")</f>
        <v/>
      </c>
      <c r="MK209">
        <f>IFERROR(NY209,"")</f>
        <v/>
      </c>
      <c r="ML209">
        <f>IFERROR(NZ209,"")</f>
        <v/>
      </c>
      <c r="MM209">
        <f>IFERROR(OA209,"")</f>
        <v/>
      </c>
      <c r="MN209">
        <f>IFERROR(OB209,"")</f>
        <v/>
      </c>
      <c r="MO209">
        <f>IFERROR(OC209,"")</f>
        <v/>
      </c>
      <c r="MP209" s="1">
        <f>COUNTIFS(#REF!,LT209,#REF!,1,#REF!,"&gt;="&amp;MC209,#REF!,"&lt;="&amp;MB209,#REF!,"&lt;="&amp;ME209,#REF!,"&gt;="&amp;MF209,#REF!,"="&amp;KV209,#REF!,"="&amp;KX209)</f>
        <v/>
      </c>
      <c r="MQ209" s="1">
        <f>COUNTIFS(#REF!,LT209,#REF!,0,#REF!,"&gt;="&amp;MC209,#REF!,"&lt;="&amp;MB209,#REF!,"&lt;="&amp;ME209,#REF!,"&gt;="&amp;MF209,#REF!,"="&amp;KV209,#REF!,"="&amp;KX209)</f>
        <v/>
      </c>
      <c r="MR209" s="1">
        <f>COUNTIFS(#REF!,LT209,#REF!,1,#REF!,"&gt;="&amp;MC209,#REF!,"&lt;="&amp;MB209,#REF!,"&lt;="&amp;ME209,#REF!,"&gt;="&amp;MF209,#REF!,"="&amp;KW209,#REF!,"="&amp;KY209)</f>
        <v/>
      </c>
      <c r="MS209" s="1">
        <f>COUNTIFS(#REF!,LT209,#REF!,0,#REF!,"&gt;="&amp;MC209,#REF!,"&lt;="&amp;MB209,#REF!,"&lt;="&amp;ME209,#REF!,"&gt;="&amp;MF209,#REF!,"="&amp;KW209,#REF!,"="&amp;KY209)</f>
        <v/>
      </c>
      <c r="MT209" s="1">
        <f>COUNTIFS(#REF!,LT209,#REF!,1,#REF!,"&gt;="&amp;MI209,#REF!,"&lt;="&amp;MH209,#REF!,"&lt;="&amp;ME209,#REF!,"&gt;="&amp;MF209)</f>
        <v/>
      </c>
      <c r="MU209" s="1">
        <f>COUNTIFS(#REF!,LT209,#REF!,0,#REF!,"&gt;="&amp;MI209,#REF!,"&lt;="&amp;MH209,#REF!,"&lt;="&amp;ME209,#REF!,"&gt;="&amp;MF209)</f>
        <v/>
      </c>
      <c r="MV209" s="1">
        <f>COUNTIFS(#REF!,LT209,#REF!,1,#REF!,"&gt;="&amp;MI209,#REF!,"&lt;="&amp;MH209,#REF!,"="&amp;KZ209,#REF!,"="&amp;LA209,#REF!,"&lt;="&amp;ME209,#REF!,"&gt;="&amp;MF209)</f>
        <v/>
      </c>
      <c r="MW209" s="1">
        <f>COUNTIFS(#REF!,LT209,#REF!,0,#REF!,"&gt;="&amp;MI209,#REF!,"&lt;="&amp;MH209,#REF!,"="&amp;KZ209,#REF!,"="&amp;LA209,#REF!,"&lt;="&amp;ME209,#REF!,"&gt;="&amp;MF209)</f>
        <v/>
      </c>
      <c r="MX209" s="1">
        <f>COUNTIFS(#REF!,LT209,#REF!,1,#REF!,"&gt;="&amp;MC209,#REF!,"&lt;="&amp;MB209,#REF!,"&lt;="&amp;ME209,#REF!,"&gt;="&amp;MF209)</f>
        <v/>
      </c>
      <c r="MY209" s="1">
        <f>COUNTIFS(#REF!,LT209,#REF!,0,#REF!,"&gt;="&amp;MC209,#REF!,"&lt;="&amp;MB209,#REF!,"&lt;="&amp;ME209,#REF!,"&gt;="&amp;MF209)</f>
        <v/>
      </c>
      <c r="MZ209" s="1">
        <f>COUNTIFS(#REF!,LT209,#REF!,1,#REF!,"&lt;="&amp;ME209,#REF!,"&gt;="&amp;MF209,#REF!,"="&amp;KV209,#REF!,"="&amp;KX209)</f>
        <v/>
      </c>
      <c r="NA209" s="1">
        <f>COUNTIFS(#REF!,LT209,#REF!,0,#REF!,"&lt;="&amp;ME209,#REF!,"&gt;="&amp;MF209,#REF!,"="&amp;KV209,#REF!,"="&amp;KX209)</f>
        <v/>
      </c>
      <c r="NB209" s="1">
        <f>COUNTIFS(#REF!,LT209,#REF!,1,#REF!,"&lt;="&amp;ME209,#REF!,"&gt;="&amp;MF209,#REF!,"="&amp;KW209,#REF!,"="&amp;KY209)</f>
        <v/>
      </c>
      <c r="NC209" s="1">
        <f>COUNTIFS(#REF!,LT209,#REF!,0,#REF!,"&lt;="&amp;ME209,#REF!,"&gt;="&amp;MF209,#REF!,"="&amp;KW209,#REF!,"="&amp;KY209)</f>
        <v/>
      </c>
      <c r="ND209" s="1">
        <f>MP209+MR209+MT209+MV209+MX209+MZ209+NB209</f>
        <v/>
      </c>
      <c r="NE209" s="1">
        <f>MQ209+MS209+MU209+MW209+MY209+NA209+NC209</f>
        <v/>
      </c>
      <c r="NF209" s="1">
        <f>ND209+NE209</f>
        <v/>
      </c>
      <c r="NG209" s="33">
        <f>ND209/(ND209+NE209)</f>
        <v/>
      </c>
      <c r="NH209" s="3">
        <f>1/NG209</f>
        <v/>
      </c>
      <c r="NI209" s="1">
        <f>LI209</f>
        <v/>
      </c>
      <c r="NJ209" s="79">
        <f>((1-NG209)*(1/(NI209-1))*0.98-(NG209*1))</f>
        <v/>
      </c>
      <c r="NK209" s="34">
        <f>IF(LR209&lt;0.9,0,IF(AND(LR209&gt;1.1),0,1))</f>
        <v/>
      </c>
      <c r="NL209" s="34">
        <f>IF(LS209&lt;0.9,0,IF(AND(LS209&gt;1.1),0,1))</f>
        <v/>
      </c>
      <c r="NM209" s="32">
        <f>IF(NF209&gt;99,1,0)</f>
        <v/>
      </c>
      <c r="NN209" s="32">
        <f>IF(NJ209&gt;0.0799,1,0)</f>
        <v/>
      </c>
      <c r="NO209" s="32">
        <f>IF(NJ209&gt;NQ209,1,0)</f>
        <v/>
      </c>
      <c r="NP209" s="32">
        <f>NM209+NN209+NO209+NK209+NL209</f>
        <v/>
      </c>
      <c r="NQ209" s="79">
        <f>(((100*NG209)*(NI209-1)*0.98)-((1-NG209)*100))/100</f>
        <v/>
      </c>
      <c r="NR209" s="34">
        <f>IF(LR209&lt;0.9,0,IF(AND(LR209&gt;1.1),0,1))</f>
        <v/>
      </c>
      <c r="NS209" s="34">
        <f>IF(LS209&lt;0.9,0,IF(AND(LS209&gt;1.1),0,1))</f>
        <v/>
      </c>
      <c r="NT209" s="32">
        <f>IF(NF209&gt;99,1,0)</f>
        <v/>
      </c>
      <c r="NU209" s="32">
        <f>IF(NQ209&gt;0.0799,1,0)</f>
        <v/>
      </c>
      <c r="NV209" s="32">
        <f>IF(NQ209&gt;NJ209,1,0)</f>
        <v/>
      </c>
      <c r="NW209" s="32">
        <f>NT209+NU209+NV209+NR209+NS209</f>
        <v/>
      </c>
      <c r="NX209">
        <f>IF(NP209=5,"LayAway0-1",IF(AND(NW209=5),"BackAway0-1",""))</f>
        <v/>
      </c>
      <c r="NY209">
        <f>IF(NP209=5,KO209,IF(AND(NW209=5),KO209,""))</f>
        <v/>
      </c>
      <c r="NZ209">
        <f>IF(NP209=5,"Match Odds",IF(AND(NW209=5),"Match Odds",""))</f>
        <v/>
      </c>
      <c r="OA209">
        <f>IF(NP209=5,KP209,IF(AND(NW209=5),KP209,""))</f>
        <v/>
      </c>
      <c r="OB209">
        <f>IF(NP209=5,"MATCH_ODDS",IF(AND(NW209=5),"MATCH_ODDS",""))</f>
        <v/>
      </c>
      <c r="OC209">
        <f>IF(NP209=5,"LAY",IF(AND(NW209=5),"BACK",""))</f>
        <v/>
      </c>
    </row>
    <row r="210" ht="16.5" customHeight="1" thickBot="1" thickTop="1">
      <c r="A210" s="2" t="n"/>
      <c r="KN210" s="1">
        <f>IF(INDEX(#REF!,MATCH('HT 0-1'!D210,#REF!,0))=INDEX(#REF!,MATCH('HT 0-1'!D210,#REF!,0)),INDEX(#REF!,MATCH('HT 0-1'!D210,#REF!,0)),"ERROR")</f>
        <v/>
      </c>
      <c r="KO210" s="1">
        <f>IF(INDEX(#REF!,MATCH('HT 0-1'!E210,#REF!,0))=INDEX(#REF!,MATCH('HT 0-1'!E210,#REF!,0)),INDEX(#REF!,MATCH('HT 0-1'!E210,#REF!,0)),"ERROR")</f>
        <v/>
      </c>
      <c r="KP210" s="1">
        <f>KN210&amp;" v "&amp;KO210</f>
        <v/>
      </c>
      <c r="KQ210">
        <f>B210&amp;"_"&amp;C210</f>
        <v/>
      </c>
      <c r="KR210" s="1">
        <f>IF((HW210/KK210)&lt;0.335,"G",IF((HW210/KK210)&gt;0.67,"R","A"))</f>
        <v/>
      </c>
      <c r="KS210" s="1">
        <f>IF((HX210/KK210)&lt;0.335,"G",IF((HX210/KK210)&gt;0.67,"R","A"))</f>
        <v/>
      </c>
      <c r="KT210" s="1">
        <f>IF((IH210/KK210)&lt;0.335,"G",IF((IH210/KK210)&gt;0.67,"R","A"))</f>
        <v/>
      </c>
      <c r="KU210" s="1">
        <f>IF((II210/KK210)&lt;0.335,"G",IF((II210/KK210)&gt;0.67,"R","A"))</f>
        <v/>
      </c>
      <c r="KV210" s="1">
        <f>IF((HZ210/KK210)&lt;0.335,"G",IF((HZ210/KK210)&gt;0.67,"R","A"))</f>
        <v/>
      </c>
      <c r="KW210" s="1">
        <f>IF((HY210/KK210)&lt;0.335,"G",IF((HY210/KK210)&gt;0.67,"R","A"))</f>
        <v/>
      </c>
      <c r="KX210" s="1">
        <f>IF((IK210/KK210)&lt;0.335,"G",IF((IK210/KK210)&gt;0.67,"R","A"))</f>
        <v/>
      </c>
      <c r="KY210" s="1">
        <f>IF((IJ210/KK210)&lt;0.335,"G",IF((IJ210/KK210)&gt;0.67,"R","A"))</f>
        <v/>
      </c>
      <c r="KZ210" s="1">
        <f>IF((HQ210/KK210)&lt;0.335,"G",IF((HQ210/KK210)&gt;0.67,"R","A"))</f>
        <v/>
      </c>
      <c r="LA210" s="1">
        <f>IF((IB210/KK210)&lt;0.335,"G",IF((IB210/KK210)&gt;0.67,"R","A"))</f>
        <v/>
      </c>
      <c r="LB210">
        <f>IF(LQ210="0-1",INDEX(Scrape!#REF!,MATCH('HT 0-1'!KP210,Scrape!$B:$B,0)),"")</f>
        <v/>
      </c>
      <c r="LC210">
        <f>IF(LQ210="0-1",INDEX(Scrape!$A:$A,MATCH('HT 0-1'!KP210,Scrape!$B:$B,0)),"")</f>
        <v/>
      </c>
      <c r="LD210">
        <f>IF(LQ210="0-1",INDEX(Scrape!$B:$B,MATCH('HT 0-1'!KP210,Scrape!$B:$B,0)),"")</f>
        <v/>
      </c>
      <c r="LE210">
        <f>IF(LQ210="0-1",INDEX(Scrape!$C:$C,MATCH('HT 0-1'!KP210,Scrape!$B:$B,0)),"")</f>
        <v/>
      </c>
      <c r="LF210">
        <f>IF(LQ210="0-1",INDEX(Scrape!$D:$D,MATCH('HT 0-1'!KP210,Scrape!$B:$B,0)),"")</f>
        <v/>
      </c>
      <c r="LG210">
        <f>IF(LQ210="0-1",INDEX(Scrape!$E:$E,MATCH('HT 0-1'!KP210,Scrape!$B:$B,0)),"")</f>
        <v/>
      </c>
      <c r="LH210">
        <f>IF(LQ210="0-1",INDEX(Scrape!$F:$F,MATCH('HT 0-1'!KP210,Scrape!$B:$B,0)),"")</f>
        <v/>
      </c>
      <c r="LI210">
        <f>IF(LQ210="0-1",INDEX(Scrape!$G:$G,MATCH('HT 0-1'!KP210,Scrape!$B:$B,0)),"")</f>
        <v/>
      </c>
      <c r="LJ210">
        <f>IF(LQ210="0-1",INDEX(Scrape!$H:$H,MATCH('HT 0-1'!KP210,Scrape!$B:$B,0)),"")</f>
        <v/>
      </c>
      <c r="LK210">
        <f>IF(LQ210="0-1",INDEX(Scrape!$I:$I,MATCH('HT 0-1'!KP210,Scrape!$B:$B,0)),"")</f>
        <v/>
      </c>
      <c r="LL210">
        <f>IF(LQ210="0-1",INDEX(Scrape!$J:$J,MATCH('HT 0-1'!KP210,Scrape!$B:$B,0)),"")</f>
        <v/>
      </c>
      <c r="LM210">
        <f>IF(LQ210="0-1",INDEX(Scrape!$K:$K,MATCH('HT 0-1'!KP210,Scrape!$B:$B,0)),"")</f>
        <v/>
      </c>
      <c r="LN210">
        <f>IF(LQ210="0-1",INDEX(Scrape!$L:$L,MATCH('HT 0-1'!KP210,Scrape!$B:$B,0)),"")</f>
        <v/>
      </c>
      <c r="LO210">
        <f>IF(LQ210="0-1",INDEX(Scrape!$M:$M,MATCH('HT 0-1'!KP210,Scrape!$B:$B,0)),"")</f>
        <v/>
      </c>
      <c r="LP210">
        <f>IF(LQ210="0-1",INDEX(Scrape!$N:$N,MATCH('HT 0-1'!KP210,Scrape!$B:$B,0)),"")</f>
        <v/>
      </c>
      <c r="LQ210">
        <f>INDEX(Scrape!$O:$O,MATCH('HT 0-1'!KP210,Scrape!$B:$B,0))</f>
        <v/>
      </c>
      <c r="LR210">
        <f>(1/LJ210)+(1/LI210)+(1/LH210)</f>
        <v/>
      </c>
      <c r="LS210">
        <f>(1/LG210)+(1/LF210)+(1/LE210)</f>
        <v/>
      </c>
      <c r="LT210" s="8">
        <f>IF(INDEX(#REF!,MATCH(KQ210,#REF!,0))=INDEX(#REF!,MATCH(KQ210,#REF!,0)),INDEX(#REF!,MATCH(KQ210,#REF!,0)),"ERROR")</f>
        <v/>
      </c>
      <c r="LU210" s="4">
        <f>IF(KR210="G",2,IF(KR210="R",0.5,IF(KR210="A",1)))</f>
        <v/>
      </c>
      <c r="LV210" s="4">
        <f>IF(KS210="G",0.5,IF(KS210="R",2,IF(KS210="A",1)))</f>
        <v/>
      </c>
      <c r="LW210" s="4">
        <f>IF(KT210="G",2,IF(KT210="R",0.5,IF(KT210="A",1)))</f>
        <v/>
      </c>
      <c r="LX210" s="4">
        <f>IF(KU210="G",0.5,IF(KU210="R",2,IF(KU210="A",1)))</f>
        <v/>
      </c>
      <c r="LY210" s="7">
        <f>(LK210*(LU210+LX210)+(LL210*(LU210+LX210)))</f>
        <v/>
      </c>
      <c r="LZ210" s="7">
        <f>(LN210*(LV210+LW210)+(LO210*(LV210+LW210)))</f>
        <v/>
      </c>
      <c r="MA210" s="11">
        <f>LY210-LZ210</f>
        <v/>
      </c>
      <c r="MB210" s="5">
        <f>MA210+2</f>
        <v/>
      </c>
      <c r="MC210" s="6">
        <f>MA210-2</f>
        <v/>
      </c>
      <c r="MD210" s="4">
        <f>LE210</f>
        <v/>
      </c>
      <c r="ME210" s="9">
        <f>IF(MD210=0,1000,MD210+0.75)</f>
        <v/>
      </c>
      <c r="MF210" s="10">
        <f>IF(MD210=0,0,MD210-0.75)</f>
        <v/>
      </c>
      <c r="MG210" s="4">
        <f>((LM210*(LU210+LX210))-((LP210*(LV210+LW210))))</f>
        <v/>
      </c>
      <c r="MH210" s="9">
        <f>MG210*1.2</f>
        <v/>
      </c>
      <c r="MI210" s="10">
        <f>MG210*0.8</f>
        <v/>
      </c>
      <c r="MJ210">
        <f>IFERROR(NX210,"")</f>
        <v/>
      </c>
      <c r="MK210">
        <f>IFERROR(NY210,"")</f>
        <v/>
      </c>
      <c r="ML210">
        <f>IFERROR(NZ210,"")</f>
        <v/>
      </c>
      <c r="MM210">
        <f>IFERROR(OA210,"")</f>
        <v/>
      </c>
      <c r="MN210">
        <f>IFERROR(OB210,"")</f>
        <v/>
      </c>
      <c r="MO210">
        <f>IFERROR(OC210,"")</f>
        <v/>
      </c>
      <c r="MP210" s="1">
        <f>COUNTIFS(#REF!,LT210,#REF!,1,#REF!,"&gt;="&amp;MC210,#REF!,"&lt;="&amp;MB210,#REF!,"&lt;="&amp;ME210,#REF!,"&gt;="&amp;MF210,#REF!,"="&amp;KV210,#REF!,"="&amp;KX210)</f>
        <v/>
      </c>
      <c r="MQ210" s="1">
        <f>COUNTIFS(#REF!,LT210,#REF!,0,#REF!,"&gt;="&amp;MC210,#REF!,"&lt;="&amp;MB210,#REF!,"&lt;="&amp;ME210,#REF!,"&gt;="&amp;MF210,#REF!,"="&amp;KV210,#REF!,"="&amp;KX210)</f>
        <v/>
      </c>
      <c r="MR210" s="1">
        <f>COUNTIFS(#REF!,LT210,#REF!,1,#REF!,"&gt;="&amp;MC210,#REF!,"&lt;="&amp;MB210,#REF!,"&lt;="&amp;ME210,#REF!,"&gt;="&amp;MF210,#REF!,"="&amp;KW210,#REF!,"="&amp;KY210)</f>
        <v/>
      </c>
      <c r="MS210" s="1">
        <f>COUNTIFS(#REF!,LT210,#REF!,0,#REF!,"&gt;="&amp;MC210,#REF!,"&lt;="&amp;MB210,#REF!,"&lt;="&amp;ME210,#REF!,"&gt;="&amp;MF210,#REF!,"="&amp;KW210,#REF!,"="&amp;KY210)</f>
        <v/>
      </c>
      <c r="MT210" s="1">
        <f>COUNTIFS(#REF!,LT210,#REF!,1,#REF!,"&gt;="&amp;MI210,#REF!,"&lt;="&amp;MH210,#REF!,"&lt;="&amp;ME210,#REF!,"&gt;="&amp;MF210)</f>
        <v/>
      </c>
      <c r="MU210" s="1">
        <f>COUNTIFS(#REF!,LT210,#REF!,0,#REF!,"&gt;="&amp;MI210,#REF!,"&lt;="&amp;MH210,#REF!,"&lt;="&amp;ME210,#REF!,"&gt;="&amp;MF210)</f>
        <v/>
      </c>
      <c r="MV210" s="1">
        <f>COUNTIFS(#REF!,LT210,#REF!,1,#REF!,"&gt;="&amp;MI210,#REF!,"&lt;="&amp;MH210,#REF!,"="&amp;KZ210,#REF!,"="&amp;LA210,#REF!,"&lt;="&amp;ME210,#REF!,"&gt;="&amp;MF210)</f>
        <v/>
      </c>
      <c r="MW210" s="1">
        <f>COUNTIFS(#REF!,LT210,#REF!,0,#REF!,"&gt;="&amp;MI210,#REF!,"&lt;="&amp;MH210,#REF!,"="&amp;KZ210,#REF!,"="&amp;LA210,#REF!,"&lt;="&amp;ME210,#REF!,"&gt;="&amp;MF210)</f>
        <v/>
      </c>
      <c r="MX210" s="1">
        <f>COUNTIFS(#REF!,LT210,#REF!,1,#REF!,"&gt;="&amp;MC210,#REF!,"&lt;="&amp;MB210,#REF!,"&lt;="&amp;ME210,#REF!,"&gt;="&amp;MF210)</f>
        <v/>
      </c>
      <c r="MY210" s="1">
        <f>COUNTIFS(#REF!,LT210,#REF!,0,#REF!,"&gt;="&amp;MC210,#REF!,"&lt;="&amp;MB210,#REF!,"&lt;="&amp;ME210,#REF!,"&gt;="&amp;MF210)</f>
        <v/>
      </c>
      <c r="MZ210" s="1">
        <f>COUNTIFS(#REF!,LT210,#REF!,1,#REF!,"&lt;="&amp;ME210,#REF!,"&gt;="&amp;MF210,#REF!,"="&amp;KV210,#REF!,"="&amp;KX210)</f>
        <v/>
      </c>
      <c r="NA210" s="1">
        <f>COUNTIFS(#REF!,LT210,#REF!,0,#REF!,"&lt;="&amp;ME210,#REF!,"&gt;="&amp;MF210,#REF!,"="&amp;KV210,#REF!,"="&amp;KX210)</f>
        <v/>
      </c>
      <c r="NB210" s="1">
        <f>COUNTIFS(#REF!,LT210,#REF!,1,#REF!,"&lt;="&amp;ME210,#REF!,"&gt;="&amp;MF210,#REF!,"="&amp;KW210,#REF!,"="&amp;KY210)</f>
        <v/>
      </c>
      <c r="NC210" s="1">
        <f>COUNTIFS(#REF!,LT210,#REF!,0,#REF!,"&lt;="&amp;ME210,#REF!,"&gt;="&amp;MF210,#REF!,"="&amp;KW210,#REF!,"="&amp;KY210)</f>
        <v/>
      </c>
      <c r="ND210" s="1">
        <f>MP210+MR210+MT210+MV210+MX210+MZ210+NB210</f>
        <v/>
      </c>
      <c r="NE210" s="1">
        <f>MQ210+MS210+MU210+MW210+MY210+NA210+NC210</f>
        <v/>
      </c>
      <c r="NF210" s="1">
        <f>ND210+NE210</f>
        <v/>
      </c>
      <c r="NG210" s="33">
        <f>ND210/(ND210+NE210)</f>
        <v/>
      </c>
      <c r="NH210" s="3">
        <f>1/NG210</f>
        <v/>
      </c>
      <c r="NI210" s="1">
        <f>LI210</f>
        <v/>
      </c>
      <c r="NJ210" s="79">
        <f>((1-NG210)*(1/(NI210-1))*0.98-(NG210*1))</f>
        <v/>
      </c>
      <c r="NK210" s="34">
        <f>IF(LR210&lt;0.9,0,IF(AND(LR210&gt;1.1),0,1))</f>
        <v/>
      </c>
      <c r="NL210" s="34">
        <f>IF(LS210&lt;0.9,0,IF(AND(LS210&gt;1.1),0,1))</f>
        <v/>
      </c>
      <c r="NM210" s="32">
        <f>IF(NF210&gt;99,1,0)</f>
        <v/>
      </c>
      <c r="NN210" s="32">
        <f>IF(NJ210&gt;0.0799,1,0)</f>
        <v/>
      </c>
      <c r="NO210" s="32">
        <f>IF(NJ210&gt;NQ210,1,0)</f>
        <v/>
      </c>
      <c r="NP210" s="32">
        <f>NM210+NN210+NO210+NK210+NL210</f>
        <v/>
      </c>
      <c r="NQ210" s="79">
        <f>(((100*NG210)*(NI210-1)*0.98)-((1-NG210)*100))/100</f>
        <v/>
      </c>
      <c r="NR210" s="34">
        <f>IF(LR210&lt;0.9,0,IF(AND(LR210&gt;1.1),0,1))</f>
        <v/>
      </c>
      <c r="NS210" s="34">
        <f>IF(LS210&lt;0.9,0,IF(AND(LS210&gt;1.1),0,1))</f>
        <v/>
      </c>
      <c r="NT210" s="32">
        <f>IF(NF210&gt;99,1,0)</f>
        <v/>
      </c>
      <c r="NU210" s="32">
        <f>IF(NQ210&gt;0.0799,1,0)</f>
        <v/>
      </c>
      <c r="NV210" s="32">
        <f>IF(NQ210&gt;NJ210,1,0)</f>
        <v/>
      </c>
      <c r="NW210" s="32">
        <f>NT210+NU210+NV210+NR210+NS210</f>
        <v/>
      </c>
      <c r="NX210">
        <f>IF(NP210=5,"LayAway0-1",IF(AND(NW210=5),"BackAway0-1",""))</f>
        <v/>
      </c>
      <c r="NY210">
        <f>IF(NP210=5,KO210,IF(AND(NW210=5),KO210,""))</f>
        <v/>
      </c>
      <c r="NZ210">
        <f>IF(NP210=5,"Match Odds",IF(AND(NW210=5),"Match Odds",""))</f>
        <v/>
      </c>
      <c r="OA210">
        <f>IF(NP210=5,KP210,IF(AND(NW210=5),KP210,""))</f>
        <v/>
      </c>
      <c r="OB210">
        <f>IF(NP210=5,"MATCH_ODDS",IF(AND(NW210=5),"MATCH_ODDS",""))</f>
        <v/>
      </c>
      <c r="OC210">
        <f>IF(NP210=5,"LAY",IF(AND(NW210=5),"BACK",""))</f>
        <v/>
      </c>
    </row>
    <row r="211" ht="16.5" customHeight="1" thickBot="1" thickTop="1">
      <c r="A211" s="2" t="n"/>
      <c r="KN211" s="1">
        <f>IF(INDEX(#REF!,MATCH('HT 0-1'!D211,#REF!,0))=INDEX(#REF!,MATCH('HT 0-1'!D211,#REF!,0)),INDEX(#REF!,MATCH('HT 0-1'!D211,#REF!,0)),"ERROR")</f>
        <v/>
      </c>
      <c r="KO211" s="1">
        <f>IF(INDEX(#REF!,MATCH('HT 0-1'!E211,#REF!,0))=INDEX(#REF!,MATCH('HT 0-1'!E211,#REF!,0)),INDEX(#REF!,MATCH('HT 0-1'!E211,#REF!,0)),"ERROR")</f>
        <v/>
      </c>
      <c r="KP211" s="1">
        <f>KN211&amp;" v "&amp;KO211</f>
        <v/>
      </c>
      <c r="KQ211">
        <f>B211&amp;"_"&amp;C211</f>
        <v/>
      </c>
      <c r="KR211" s="1">
        <f>IF((HW211/KK211)&lt;0.335,"G",IF((HW211/KK211)&gt;0.67,"R","A"))</f>
        <v/>
      </c>
      <c r="KS211" s="1">
        <f>IF((HX211/KK211)&lt;0.335,"G",IF((HX211/KK211)&gt;0.67,"R","A"))</f>
        <v/>
      </c>
      <c r="KT211" s="1">
        <f>IF((IH211/KK211)&lt;0.335,"G",IF((IH211/KK211)&gt;0.67,"R","A"))</f>
        <v/>
      </c>
      <c r="KU211" s="1">
        <f>IF((II211/KK211)&lt;0.335,"G",IF((II211/KK211)&gt;0.67,"R","A"))</f>
        <v/>
      </c>
      <c r="KV211" s="1">
        <f>IF((HZ211/KK211)&lt;0.335,"G",IF((HZ211/KK211)&gt;0.67,"R","A"))</f>
        <v/>
      </c>
      <c r="KW211" s="1">
        <f>IF((HY211/KK211)&lt;0.335,"G",IF((HY211/KK211)&gt;0.67,"R","A"))</f>
        <v/>
      </c>
      <c r="KX211" s="1">
        <f>IF((IK211/KK211)&lt;0.335,"G",IF((IK211/KK211)&gt;0.67,"R","A"))</f>
        <v/>
      </c>
      <c r="KY211" s="1">
        <f>IF((IJ211/KK211)&lt;0.335,"G",IF((IJ211/KK211)&gt;0.67,"R","A"))</f>
        <v/>
      </c>
      <c r="KZ211" s="1">
        <f>IF((HQ211/KK211)&lt;0.335,"G",IF((HQ211/KK211)&gt;0.67,"R","A"))</f>
        <v/>
      </c>
      <c r="LA211" s="1">
        <f>IF((IB211/KK211)&lt;0.335,"G",IF((IB211/KK211)&gt;0.67,"R","A"))</f>
        <v/>
      </c>
      <c r="LB211">
        <f>IF(LQ211="0-1",INDEX(Scrape!#REF!,MATCH('HT 0-1'!KP211,Scrape!$B:$B,0)),"")</f>
        <v/>
      </c>
      <c r="LC211">
        <f>IF(LQ211="0-1",INDEX(Scrape!$A:$A,MATCH('HT 0-1'!KP211,Scrape!$B:$B,0)),"")</f>
        <v/>
      </c>
      <c r="LD211">
        <f>IF(LQ211="0-1",INDEX(Scrape!$B:$B,MATCH('HT 0-1'!KP211,Scrape!$B:$B,0)),"")</f>
        <v/>
      </c>
      <c r="LE211">
        <f>IF(LQ211="0-1",INDEX(Scrape!$C:$C,MATCH('HT 0-1'!KP211,Scrape!$B:$B,0)),"")</f>
        <v/>
      </c>
      <c r="LF211">
        <f>IF(LQ211="0-1",INDEX(Scrape!$D:$D,MATCH('HT 0-1'!KP211,Scrape!$B:$B,0)),"")</f>
        <v/>
      </c>
      <c r="LG211">
        <f>IF(LQ211="0-1",INDEX(Scrape!$E:$E,MATCH('HT 0-1'!KP211,Scrape!$B:$B,0)),"")</f>
        <v/>
      </c>
      <c r="LH211">
        <f>IF(LQ211="0-1",INDEX(Scrape!$F:$F,MATCH('HT 0-1'!KP211,Scrape!$B:$B,0)),"")</f>
        <v/>
      </c>
      <c r="LI211">
        <f>IF(LQ211="0-1",INDEX(Scrape!$G:$G,MATCH('HT 0-1'!KP211,Scrape!$B:$B,0)),"")</f>
        <v/>
      </c>
      <c r="LJ211">
        <f>IF(LQ211="0-1",INDEX(Scrape!$H:$H,MATCH('HT 0-1'!KP211,Scrape!$B:$B,0)),"")</f>
        <v/>
      </c>
      <c r="LK211">
        <f>IF(LQ211="0-1",INDEX(Scrape!$I:$I,MATCH('HT 0-1'!KP211,Scrape!$B:$B,0)),"")</f>
        <v/>
      </c>
      <c r="LL211">
        <f>IF(LQ211="0-1",INDEX(Scrape!$J:$J,MATCH('HT 0-1'!KP211,Scrape!$B:$B,0)),"")</f>
        <v/>
      </c>
      <c r="LM211">
        <f>IF(LQ211="0-1",INDEX(Scrape!$K:$K,MATCH('HT 0-1'!KP211,Scrape!$B:$B,0)),"")</f>
        <v/>
      </c>
      <c r="LN211">
        <f>IF(LQ211="0-1",INDEX(Scrape!$L:$L,MATCH('HT 0-1'!KP211,Scrape!$B:$B,0)),"")</f>
        <v/>
      </c>
      <c r="LO211">
        <f>IF(LQ211="0-1",INDEX(Scrape!$M:$M,MATCH('HT 0-1'!KP211,Scrape!$B:$B,0)),"")</f>
        <v/>
      </c>
      <c r="LP211">
        <f>IF(LQ211="0-1",INDEX(Scrape!$N:$N,MATCH('HT 0-1'!KP211,Scrape!$B:$B,0)),"")</f>
        <v/>
      </c>
      <c r="LQ211">
        <f>INDEX(Scrape!$O:$O,MATCH('HT 0-1'!KP211,Scrape!$B:$B,0))</f>
        <v/>
      </c>
      <c r="LR211">
        <f>(1/LJ211)+(1/LI211)+(1/LH211)</f>
        <v/>
      </c>
      <c r="LS211">
        <f>(1/LG211)+(1/LF211)+(1/LE211)</f>
        <v/>
      </c>
      <c r="LT211" s="8">
        <f>IF(INDEX(#REF!,MATCH(KQ211,#REF!,0))=INDEX(#REF!,MATCH(KQ211,#REF!,0)),INDEX(#REF!,MATCH(KQ211,#REF!,0)),"ERROR")</f>
        <v/>
      </c>
      <c r="LU211" s="4">
        <f>IF(KR211="G",2,IF(KR211="R",0.5,IF(KR211="A",1)))</f>
        <v/>
      </c>
      <c r="LV211" s="4">
        <f>IF(KS211="G",0.5,IF(KS211="R",2,IF(KS211="A",1)))</f>
        <v/>
      </c>
      <c r="LW211" s="4">
        <f>IF(KT211="G",2,IF(KT211="R",0.5,IF(KT211="A",1)))</f>
        <v/>
      </c>
      <c r="LX211" s="4">
        <f>IF(KU211="G",0.5,IF(KU211="R",2,IF(KU211="A",1)))</f>
        <v/>
      </c>
      <c r="LY211" s="7">
        <f>(LK211*(LU211+LX211)+(LL211*(LU211+LX211)))</f>
        <v/>
      </c>
      <c r="LZ211" s="7">
        <f>(LN211*(LV211+LW211)+(LO211*(LV211+LW211)))</f>
        <v/>
      </c>
      <c r="MA211" s="11">
        <f>LY211-LZ211</f>
        <v/>
      </c>
      <c r="MB211" s="5">
        <f>MA211+2</f>
        <v/>
      </c>
      <c r="MC211" s="6">
        <f>MA211-2</f>
        <v/>
      </c>
      <c r="MD211" s="4">
        <f>LE211</f>
        <v/>
      </c>
      <c r="ME211" s="9">
        <f>IF(MD211=0,1000,MD211+0.75)</f>
        <v/>
      </c>
      <c r="MF211" s="10">
        <f>IF(MD211=0,0,MD211-0.75)</f>
        <v/>
      </c>
      <c r="MG211" s="4">
        <f>((LM211*(LU211+LX211))-((LP211*(LV211+LW211))))</f>
        <v/>
      </c>
      <c r="MH211" s="9">
        <f>MG211*1.2</f>
        <v/>
      </c>
      <c r="MI211" s="10">
        <f>MG211*0.8</f>
        <v/>
      </c>
      <c r="MJ211">
        <f>IFERROR(NX211,"")</f>
        <v/>
      </c>
      <c r="MK211">
        <f>IFERROR(NY211,"")</f>
        <v/>
      </c>
      <c r="ML211">
        <f>IFERROR(NZ211,"")</f>
        <v/>
      </c>
      <c r="MM211">
        <f>IFERROR(OA211,"")</f>
        <v/>
      </c>
      <c r="MN211">
        <f>IFERROR(OB211,"")</f>
        <v/>
      </c>
      <c r="MO211">
        <f>IFERROR(OC211,"")</f>
        <v/>
      </c>
      <c r="MP211" s="1">
        <f>COUNTIFS(#REF!,LT211,#REF!,1,#REF!,"&gt;="&amp;MC211,#REF!,"&lt;="&amp;MB211,#REF!,"&lt;="&amp;ME211,#REF!,"&gt;="&amp;MF211,#REF!,"="&amp;KV211,#REF!,"="&amp;KX211)</f>
        <v/>
      </c>
      <c r="MQ211" s="1">
        <f>COUNTIFS(#REF!,LT211,#REF!,0,#REF!,"&gt;="&amp;MC211,#REF!,"&lt;="&amp;MB211,#REF!,"&lt;="&amp;ME211,#REF!,"&gt;="&amp;MF211,#REF!,"="&amp;KV211,#REF!,"="&amp;KX211)</f>
        <v/>
      </c>
      <c r="MR211" s="1">
        <f>COUNTIFS(#REF!,LT211,#REF!,1,#REF!,"&gt;="&amp;MC211,#REF!,"&lt;="&amp;MB211,#REF!,"&lt;="&amp;ME211,#REF!,"&gt;="&amp;MF211,#REF!,"="&amp;KW211,#REF!,"="&amp;KY211)</f>
        <v/>
      </c>
      <c r="MS211" s="1">
        <f>COUNTIFS(#REF!,LT211,#REF!,0,#REF!,"&gt;="&amp;MC211,#REF!,"&lt;="&amp;MB211,#REF!,"&lt;="&amp;ME211,#REF!,"&gt;="&amp;MF211,#REF!,"="&amp;KW211,#REF!,"="&amp;KY211)</f>
        <v/>
      </c>
      <c r="MT211" s="1">
        <f>COUNTIFS(#REF!,LT211,#REF!,1,#REF!,"&gt;="&amp;MI211,#REF!,"&lt;="&amp;MH211,#REF!,"&lt;="&amp;ME211,#REF!,"&gt;="&amp;MF211)</f>
        <v/>
      </c>
      <c r="MU211" s="1">
        <f>COUNTIFS(#REF!,LT211,#REF!,0,#REF!,"&gt;="&amp;MI211,#REF!,"&lt;="&amp;MH211,#REF!,"&lt;="&amp;ME211,#REF!,"&gt;="&amp;MF211)</f>
        <v/>
      </c>
      <c r="MV211" s="1">
        <f>COUNTIFS(#REF!,LT211,#REF!,1,#REF!,"&gt;="&amp;MI211,#REF!,"&lt;="&amp;MH211,#REF!,"="&amp;KZ211,#REF!,"="&amp;LA211,#REF!,"&lt;="&amp;ME211,#REF!,"&gt;="&amp;MF211)</f>
        <v/>
      </c>
      <c r="MW211" s="1">
        <f>COUNTIFS(#REF!,LT211,#REF!,0,#REF!,"&gt;="&amp;MI211,#REF!,"&lt;="&amp;MH211,#REF!,"="&amp;KZ211,#REF!,"="&amp;LA211,#REF!,"&lt;="&amp;ME211,#REF!,"&gt;="&amp;MF211)</f>
        <v/>
      </c>
      <c r="MX211" s="1">
        <f>COUNTIFS(#REF!,LT211,#REF!,1,#REF!,"&gt;="&amp;MC211,#REF!,"&lt;="&amp;MB211,#REF!,"&lt;="&amp;ME211,#REF!,"&gt;="&amp;MF211)</f>
        <v/>
      </c>
      <c r="MY211" s="1">
        <f>COUNTIFS(#REF!,LT211,#REF!,0,#REF!,"&gt;="&amp;MC211,#REF!,"&lt;="&amp;MB211,#REF!,"&lt;="&amp;ME211,#REF!,"&gt;="&amp;MF211)</f>
        <v/>
      </c>
      <c r="MZ211" s="1">
        <f>COUNTIFS(#REF!,LT211,#REF!,1,#REF!,"&lt;="&amp;ME211,#REF!,"&gt;="&amp;MF211,#REF!,"="&amp;KV211,#REF!,"="&amp;KX211)</f>
        <v/>
      </c>
      <c r="NA211" s="1">
        <f>COUNTIFS(#REF!,LT211,#REF!,0,#REF!,"&lt;="&amp;ME211,#REF!,"&gt;="&amp;MF211,#REF!,"="&amp;KV211,#REF!,"="&amp;KX211)</f>
        <v/>
      </c>
      <c r="NB211" s="1">
        <f>COUNTIFS(#REF!,LT211,#REF!,1,#REF!,"&lt;="&amp;ME211,#REF!,"&gt;="&amp;MF211,#REF!,"="&amp;KW211,#REF!,"="&amp;KY211)</f>
        <v/>
      </c>
      <c r="NC211" s="1">
        <f>COUNTIFS(#REF!,LT211,#REF!,0,#REF!,"&lt;="&amp;ME211,#REF!,"&gt;="&amp;MF211,#REF!,"="&amp;KW211,#REF!,"="&amp;KY211)</f>
        <v/>
      </c>
      <c r="ND211" s="1">
        <f>MP211+MR211+MT211+MV211+MX211+MZ211+NB211</f>
        <v/>
      </c>
      <c r="NE211" s="1">
        <f>MQ211+MS211+MU211+MW211+MY211+NA211+NC211</f>
        <v/>
      </c>
      <c r="NF211" s="1">
        <f>ND211+NE211</f>
        <v/>
      </c>
      <c r="NG211" s="33">
        <f>ND211/(ND211+NE211)</f>
        <v/>
      </c>
      <c r="NH211" s="3">
        <f>1/NG211</f>
        <v/>
      </c>
      <c r="NI211" s="1">
        <f>LI211</f>
        <v/>
      </c>
      <c r="NJ211" s="79">
        <f>((1-NG211)*(1/(NI211-1))*0.98-(NG211*1))</f>
        <v/>
      </c>
      <c r="NK211" s="34">
        <f>IF(LR211&lt;0.9,0,IF(AND(LR211&gt;1.1),0,1))</f>
        <v/>
      </c>
      <c r="NL211" s="34">
        <f>IF(LS211&lt;0.9,0,IF(AND(LS211&gt;1.1),0,1))</f>
        <v/>
      </c>
      <c r="NM211" s="32">
        <f>IF(NF211&gt;99,1,0)</f>
        <v/>
      </c>
      <c r="NN211" s="32">
        <f>IF(NJ211&gt;0.0799,1,0)</f>
        <v/>
      </c>
      <c r="NO211" s="32">
        <f>IF(NJ211&gt;NQ211,1,0)</f>
        <v/>
      </c>
      <c r="NP211" s="32">
        <f>NM211+NN211+NO211+NK211+NL211</f>
        <v/>
      </c>
      <c r="NQ211" s="79">
        <f>(((100*NG211)*(NI211-1)*0.98)-((1-NG211)*100))/100</f>
        <v/>
      </c>
      <c r="NR211" s="34">
        <f>IF(LR211&lt;0.9,0,IF(AND(LR211&gt;1.1),0,1))</f>
        <v/>
      </c>
      <c r="NS211" s="34">
        <f>IF(LS211&lt;0.9,0,IF(AND(LS211&gt;1.1),0,1))</f>
        <v/>
      </c>
      <c r="NT211" s="32">
        <f>IF(NF211&gt;99,1,0)</f>
        <v/>
      </c>
      <c r="NU211" s="32">
        <f>IF(NQ211&gt;0.0799,1,0)</f>
        <v/>
      </c>
      <c r="NV211" s="32">
        <f>IF(NQ211&gt;NJ211,1,0)</f>
        <v/>
      </c>
      <c r="NW211" s="32">
        <f>NT211+NU211+NV211+NR211+NS211</f>
        <v/>
      </c>
      <c r="NX211">
        <f>IF(NP211=5,"LayAway0-1",IF(AND(NW211=5),"BackAway0-1",""))</f>
        <v/>
      </c>
      <c r="NY211">
        <f>IF(NP211=5,KO211,IF(AND(NW211=5),KO211,""))</f>
        <v/>
      </c>
      <c r="NZ211">
        <f>IF(NP211=5,"Match Odds",IF(AND(NW211=5),"Match Odds",""))</f>
        <v/>
      </c>
      <c r="OA211">
        <f>IF(NP211=5,KP211,IF(AND(NW211=5),KP211,""))</f>
        <v/>
      </c>
      <c r="OB211">
        <f>IF(NP211=5,"MATCH_ODDS",IF(AND(NW211=5),"MATCH_ODDS",""))</f>
        <v/>
      </c>
      <c r="OC211">
        <f>IF(NP211=5,"LAY",IF(AND(NW211=5),"BACK",""))</f>
        <v/>
      </c>
    </row>
    <row r="212" ht="16.5" customHeight="1" thickBot="1" thickTop="1">
      <c r="A212" s="2" t="n"/>
      <c r="KN212" s="1">
        <f>IF(INDEX(#REF!,MATCH('HT 0-1'!D212,#REF!,0))=INDEX(#REF!,MATCH('HT 0-1'!D212,#REF!,0)),INDEX(#REF!,MATCH('HT 0-1'!D212,#REF!,0)),"ERROR")</f>
        <v/>
      </c>
      <c r="KO212" s="1">
        <f>IF(INDEX(#REF!,MATCH('HT 0-1'!E212,#REF!,0))=INDEX(#REF!,MATCH('HT 0-1'!E212,#REF!,0)),INDEX(#REF!,MATCH('HT 0-1'!E212,#REF!,0)),"ERROR")</f>
        <v/>
      </c>
      <c r="KP212" s="1">
        <f>KN212&amp;" v "&amp;KO212</f>
        <v/>
      </c>
      <c r="KQ212">
        <f>B212&amp;"_"&amp;C212</f>
        <v/>
      </c>
      <c r="KR212" s="1">
        <f>IF((HW212/KK212)&lt;0.335,"G",IF((HW212/KK212)&gt;0.67,"R","A"))</f>
        <v/>
      </c>
      <c r="KS212" s="1">
        <f>IF((HX212/KK212)&lt;0.335,"G",IF((HX212/KK212)&gt;0.67,"R","A"))</f>
        <v/>
      </c>
      <c r="KT212" s="1">
        <f>IF((IH212/KK212)&lt;0.335,"G",IF((IH212/KK212)&gt;0.67,"R","A"))</f>
        <v/>
      </c>
      <c r="KU212" s="1">
        <f>IF((II212/KK212)&lt;0.335,"G",IF((II212/KK212)&gt;0.67,"R","A"))</f>
        <v/>
      </c>
      <c r="KV212" s="1">
        <f>IF((HZ212/KK212)&lt;0.335,"G",IF((HZ212/KK212)&gt;0.67,"R","A"))</f>
        <v/>
      </c>
      <c r="KW212" s="1">
        <f>IF((HY212/KK212)&lt;0.335,"G",IF((HY212/KK212)&gt;0.67,"R","A"))</f>
        <v/>
      </c>
      <c r="KX212" s="1">
        <f>IF((IK212/KK212)&lt;0.335,"G",IF((IK212/KK212)&gt;0.67,"R","A"))</f>
        <v/>
      </c>
      <c r="KY212" s="1">
        <f>IF((IJ212/KK212)&lt;0.335,"G",IF((IJ212/KK212)&gt;0.67,"R","A"))</f>
        <v/>
      </c>
      <c r="KZ212" s="1">
        <f>IF((HQ212/KK212)&lt;0.335,"G",IF((HQ212/KK212)&gt;0.67,"R","A"))</f>
        <v/>
      </c>
      <c r="LA212" s="1">
        <f>IF((IB212/KK212)&lt;0.335,"G",IF((IB212/KK212)&gt;0.67,"R","A"))</f>
        <v/>
      </c>
      <c r="LB212">
        <f>IF(LQ212="0-1",INDEX(Scrape!#REF!,MATCH('HT 0-1'!KP212,Scrape!$B:$B,0)),"")</f>
        <v/>
      </c>
      <c r="LC212">
        <f>IF(LQ212="0-1",INDEX(Scrape!$A:$A,MATCH('HT 0-1'!KP212,Scrape!$B:$B,0)),"")</f>
        <v/>
      </c>
      <c r="LD212">
        <f>IF(LQ212="0-1",INDEX(Scrape!$B:$B,MATCH('HT 0-1'!KP212,Scrape!$B:$B,0)),"")</f>
        <v/>
      </c>
      <c r="LE212">
        <f>IF(LQ212="0-1",INDEX(Scrape!$C:$C,MATCH('HT 0-1'!KP212,Scrape!$B:$B,0)),"")</f>
        <v/>
      </c>
      <c r="LF212">
        <f>IF(LQ212="0-1",INDEX(Scrape!$D:$D,MATCH('HT 0-1'!KP212,Scrape!$B:$B,0)),"")</f>
        <v/>
      </c>
      <c r="LG212">
        <f>IF(LQ212="0-1",INDEX(Scrape!$E:$E,MATCH('HT 0-1'!KP212,Scrape!$B:$B,0)),"")</f>
        <v/>
      </c>
      <c r="LH212">
        <f>IF(LQ212="0-1",INDEX(Scrape!$F:$F,MATCH('HT 0-1'!KP212,Scrape!$B:$B,0)),"")</f>
        <v/>
      </c>
      <c r="LI212">
        <f>IF(LQ212="0-1",INDEX(Scrape!$G:$G,MATCH('HT 0-1'!KP212,Scrape!$B:$B,0)),"")</f>
        <v/>
      </c>
      <c r="LJ212">
        <f>IF(LQ212="0-1",INDEX(Scrape!$H:$H,MATCH('HT 0-1'!KP212,Scrape!$B:$B,0)),"")</f>
        <v/>
      </c>
      <c r="LK212">
        <f>IF(LQ212="0-1",INDEX(Scrape!$I:$I,MATCH('HT 0-1'!KP212,Scrape!$B:$B,0)),"")</f>
        <v/>
      </c>
      <c r="LL212">
        <f>IF(LQ212="0-1",INDEX(Scrape!$J:$J,MATCH('HT 0-1'!KP212,Scrape!$B:$B,0)),"")</f>
        <v/>
      </c>
      <c r="LM212">
        <f>IF(LQ212="0-1",INDEX(Scrape!$K:$K,MATCH('HT 0-1'!KP212,Scrape!$B:$B,0)),"")</f>
        <v/>
      </c>
      <c r="LN212">
        <f>IF(LQ212="0-1",INDEX(Scrape!$L:$L,MATCH('HT 0-1'!KP212,Scrape!$B:$B,0)),"")</f>
        <v/>
      </c>
      <c r="LO212">
        <f>IF(LQ212="0-1",INDEX(Scrape!$M:$M,MATCH('HT 0-1'!KP212,Scrape!$B:$B,0)),"")</f>
        <v/>
      </c>
      <c r="LP212">
        <f>IF(LQ212="0-1",INDEX(Scrape!$N:$N,MATCH('HT 0-1'!KP212,Scrape!$B:$B,0)),"")</f>
        <v/>
      </c>
      <c r="LQ212">
        <f>INDEX(Scrape!$O:$O,MATCH('HT 0-1'!KP212,Scrape!$B:$B,0))</f>
        <v/>
      </c>
      <c r="LR212">
        <f>(1/LJ212)+(1/LI212)+(1/LH212)</f>
        <v/>
      </c>
      <c r="LS212">
        <f>(1/LG212)+(1/LF212)+(1/LE212)</f>
        <v/>
      </c>
      <c r="LT212" s="8">
        <f>IF(INDEX(#REF!,MATCH(KQ212,#REF!,0))=INDEX(#REF!,MATCH(KQ212,#REF!,0)),INDEX(#REF!,MATCH(KQ212,#REF!,0)),"ERROR")</f>
        <v/>
      </c>
      <c r="LU212" s="4">
        <f>IF(KR212="G",2,IF(KR212="R",0.5,IF(KR212="A",1)))</f>
        <v/>
      </c>
      <c r="LV212" s="4">
        <f>IF(KS212="G",0.5,IF(KS212="R",2,IF(KS212="A",1)))</f>
        <v/>
      </c>
      <c r="LW212" s="4">
        <f>IF(KT212="G",2,IF(KT212="R",0.5,IF(KT212="A",1)))</f>
        <v/>
      </c>
      <c r="LX212" s="4">
        <f>IF(KU212="G",0.5,IF(KU212="R",2,IF(KU212="A",1)))</f>
        <v/>
      </c>
      <c r="LY212" s="7">
        <f>(LK212*(LU212+LX212)+(LL212*(LU212+LX212)))</f>
        <v/>
      </c>
      <c r="LZ212" s="7">
        <f>(LN212*(LV212+LW212)+(LO212*(LV212+LW212)))</f>
        <v/>
      </c>
      <c r="MA212" s="11">
        <f>LY212-LZ212</f>
        <v/>
      </c>
      <c r="MB212" s="5">
        <f>MA212+2</f>
        <v/>
      </c>
      <c r="MC212" s="6">
        <f>MA212-2</f>
        <v/>
      </c>
      <c r="MD212" s="4">
        <f>LE212</f>
        <v/>
      </c>
      <c r="ME212" s="9">
        <f>IF(MD212=0,1000,MD212+0.75)</f>
        <v/>
      </c>
      <c r="MF212" s="10">
        <f>IF(MD212=0,0,MD212-0.75)</f>
        <v/>
      </c>
      <c r="MG212" s="4">
        <f>((LM212*(LU212+LX212))-((LP212*(LV212+LW212))))</f>
        <v/>
      </c>
      <c r="MH212" s="9">
        <f>MG212*1.2</f>
        <v/>
      </c>
      <c r="MI212" s="10">
        <f>MG212*0.8</f>
        <v/>
      </c>
      <c r="MJ212">
        <f>IFERROR(NX212,"")</f>
        <v/>
      </c>
      <c r="MK212">
        <f>IFERROR(NY212,"")</f>
        <v/>
      </c>
      <c r="ML212">
        <f>IFERROR(NZ212,"")</f>
        <v/>
      </c>
      <c r="MM212">
        <f>IFERROR(OA212,"")</f>
        <v/>
      </c>
      <c r="MN212">
        <f>IFERROR(OB212,"")</f>
        <v/>
      </c>
      <c r="MO212">
        <f>IFERROR(OC212,"")</f>
        <v/>
      </c>
      <c r="MP212" s="1">
        <f>COUNTIFS(#REF!,LT212,#REF!,1,#REF!,"&gt;="&amp;MC212,#REF!,"&lt;="&amp;MB212,#REF!,"&lt;="&amp;ME212,#REF!,"&gt;="&amp;MF212,#REF!,"="&amp;KV212,#REF!,"="&amp;KX212)</f>
        <v/>
      </c>
      <c r="MQ212" s="1">
        <f>COUNTIFS(#REF!,LT212,#REF!,0,#REF!,"&gt;="&amp;MC212,#REF!,"&lt;="&amp;MB212,#REF!,"&lt;="&amp;ME212,#REF!,"&gt;="&amp;MF212,#REF!,"="&amp;KV212,#REF!,"="&amp;KX212)</f>
        <v/>
      </c>
      <c r="MR212" s="1">
        <f>COUNTIFS(#REF!,LT212,#REF!,1,#REF!,"&gt;="&amp;MC212,#REF!,"&lt;="&amp;MB212,#REF!,"&lt;="&amp;ME212,#REF!,"&gt;="&amp;MF212,#REF!,"="&amp;KW212,#REF!,"="&amp;KY212)</f>
        <v/>
      </c>
      <c r="MS212" s="1">
        <f>COUNTIFS(#REF!,LT212,#REF!,0,#REF!,"&gt;="&amp;MC212,#REF!,"&lt;="&amp;MB212,#REF!,"&lt;="&amp;ME212,#REF!,"&gt;="&amp;MF212,#REF!,"="&amp;KW212,#REF!,"="&amp;KY212)</f>
        <v/>
      </c>
      <c r="MT212" s="1">
        <f>COUNTIFS(#REF!,LT212,#REF!,1,#REF!,"&gt;="&amp;MI212,#REF!,"&lt;="&amp;MH212,#REF!,"&lt;="&amp;ME212,#REF!,"&gt;="&amp;MF212)</f>
        <v/>
      </c>
      <c r="MU212" s="1">
        <f>COUNTIFS(#REF!,LT212,#REF!,0,#REF!,"&gt;="&amp;MI212,#REF!,"&lt;="&amp;MH212,#REF!,"&lt;="&amp;ME212,#REF!,"&gt;="&amp;MF212)</f>
        <v/>
      </c>
      <c r="MV212" s="1">
        <f>COUNTIFS(#REF!,LT212,#REF!,1,#REF!,"&gt;="&amp;MI212,#REF!,"&lt;="&amp;MH212,#REF!,"="&amp;KZ212,#REF!,"="&amp;LA212,#REF!,"&lt;="&amp;ME212,#REF!,"&gt;="&amp;MF212)</f>
        <v/>
      </c>
      <c r="MW212" s="1">
        <f>COUNTIFS(#REF!,LT212,#REF!,0,#REF!,"&gt;="&amp;MI212,#REF!,"&lt;="&amp;MH212,#REF!,"="&amp;KZ212,#REF!,"="&amp;LA212,#REF!,"&lt;="&amp;ME212,#REF!,"&gt;="&amp;MF212)</f>
        <v/>
      </c>
      <c r="MX212" s="1">
        <f>COUNTIFS(#REF!,LT212,#REF!,1,#REF!,"&gt;="&amp;MC212,#REF!,"&lt;="&amp;MB212,#REF!,"&lt;="&amp;ME212,#REF!,"&gt;="&amp;MF212)</f>
        <v/>
      </c>
      <c r="MY212" s="1">
        <f>COUNTIFS(#REF!,LT212,#REF!,0,#REF!,"&gt;="&amp;MC212,#REF!,"&lt;="&amp;MB212,#REF!,"&lt;="&amp;ME212,#REF!,"&gt;="&amp;MF212)</f>
        <v/>
      </c>
      <c r="MZ212" s="1">
        <f>COUNTIFS(#REF!,LT212,#REF!,1,#REF!,"&lt;="&amp;ME212,#REF!,"&gt;="&amp;MF212,#REF!,"="&amp;KV212,#REF!,"="&amp;KX212)</f>
        <v/>
      </c>
      <c r="NA212" s="1">
        <f>COUNTIFS(#REF!,LT212,#REF!,0,#REF!,"&lt;="&amp;ME212,#REF!,"&gt;="&amp;MF212,#REF!,"="&amp;KV212,#REF!,"="&amp;KX212)</f>
        <v/>
      </c>
      <c r="NB212" s="1">
        <f>COUNTIFS(#REF!,LT212,#REF!,1,#REF!,"&lt;="&amp;ME212,#REF!,"&gt;="&amp;MF212,#REF!,"="&amp;KW212,#REF!,"="&amp;KY212)</f>
        <v/>
      </c>
      <c r="NC212" s="1">
        <f>COUNTIFS(#REF!,LT212,#REF!,0,#REF!,"&lt;="&amp;ME212,#REF!,"&gt;="&amp;MF212,#REF!,"="&amp;KW212,#REF!,"="&amp;KY212)</f>
        <v/>
      </c>
      <c r="ND212" s="1">
        <f>MP212+MR212+MT212+MV212+MX212+MZ212+NB212</f>
        <v/>
      </c>
      <c r="NE212" s="1">
        <f>MQ212+MS212+MU212+MW212+MY212+NA212+NC212</f>
        <v/>
      </c>
      <c r="NF212" s="1">
        <f>ND212+NE212</f>
        <v/>
      </c>
      <c r="NG212" s="33">
        <f>ND212/(ND212+NE212)</f>
        <v/>
      </c>
      <c r="NH212" s="3">
        <f>1/NG212</f>
        <v/>
      </c>
      <c r="NI212" s="1">
        <f>LI212</f>
        <v/>
      </c>
      <c r="NJ212" s="79">
        <f>((1-NG212)*(1/(NI212-1))*0.98-(NG212*1))</f>
        <v/>
      </c>
      <c r="NK212" s="34">
        <f>IF(LR212&lt;0.9,0,IF(AND(LR212&gt;1.1),0,1))</f>
        <v/>
      </c>
      <c r="NL212" s="34">
        <f>IF(LS212&lt;0.9,0,IF(AND(LS212&gt;1.1),0,1))</f>
        <v/>
      </c>
      <c r="NM212" s="32">
        <f>IF(NF212&gt;99,1,0)</f>
        <v/>
      </c>
      <c r="NN212" s="32">
        <f>IF(NJ212&gt;0.0799,1,0)</f>
        <v/>
      </c>
      <c r="NO212" s="32">
        <f>IF(NJ212&gt;NQ212,1,0)</f>
        <v/>
      </c>
      <c r="NP212" s="32">
        <f>NM212+NN212+NO212+NK212+NL212</f>
        <v/>
      </c>
      <c r="NQ212" s="79">
        <f>(((100*NG212)*(NI212-1)*0.98)-((1-NG212)*100))/100</f>
        <v/>
      </c>
      <c r="NR212" s="34">
        <f>IF(LR212&lt;0.9,0,IF(AND(LR212&gt;1.1),0,1))</f>
        <v/>
      </c>
      <c r="NS212" s="34">
        <f>IF(LS212&lt;0.9,0,IF(AND(LS212&gt;1.1),0,1))</f>
        <v/>
      </c>
      <c r="NT212" s="32">
        <f>IF(NF212&gt;99,1,0)</f>
        <v/>
      </c>
      <c r="NU212" s="32">
        <f>IF(NQ212&gt;0.0799,1,0)</f>
        <v/>
      </c>
      <c r="NV212" s="32">
        <f>IF(NQ212&gt;NJ212,1,0)</f>
        <v/>
      </c>
      <c r="NW212" s="32">
        <f>NT212+NU212+NV212+NR212+NS212</f>
        <v/>
      </c>
      <c r="NX212">
        <f>IF(NP212=5,"LayAway0-1",IF(AND(NW212=5),"BackAway0-1",""))</f>
        <v/>
      </c>
      <c r="NY212">
        <f>IF(NP212=5,KO212,IF(AND(NW212=5),KO212,""))</f>
        <v/>
      </c>
      <c r="NZ212">
        <f>IF(NP212=5,"Match Odds",IF(AND(NW212=5),"Match Odds",""))</f>
        <v/>
      </c>
      <c r="OA212">
        <f>IF(NP212=5,KP212,IF(AND(NW212=5),KP212,""))</f>
        <v/>
      </c>
      <c r="OB212">
        <f>IF(NP212=5,"MATCH_ODDS",IF(AND(NW212=5),"MATCH_ODDS",""))</f>
        <v/>
      </c>
      <c r="OC212">
        <f>IF(NP212=5,"LAY",IF(AND(NW212=5),"BACK",""))</f>
        <v/>
      </c>
    </row>
    <row r="213" ht="16.5" customHeight="1" thickBot="1" thickTop="1">
      <c r="A213" s="2" t="n"/>
      <c r="KN213" s="1">
        <f>IF(INDEX(#REF!,MATCH('HT 0-1'!D213,#REF!,0))=INDEX(#REF!,MATCH('HT 0-1'!D213,#REF!,0)),INDEX(#REF!,MATCH('HT 0-1'!D213,#REF!,0)),"ERROR")</f>
        <v/>
      </c>
      <c r="KO213" s="1">
        <f>IF(INDEX(#REF!,MATCH('HT 0-1'!E213,#REF!,0))=INDEX(#REF!,MATCH('HT 0-1'!E213,#REF!,0)),INDEX(#REF!,MATCH('HT 0-1'!E213,#REF!,0)),"ERROR")</f>
        <v/>
      </c>
      <c r="KP213" s="1">
        <f>KN213&amp;" v "&amp;KO213</f>
        <v/>
      </c>
      <c r="KQ213">
        <f>B213&amp;"_"&amp;C213</f>
        <v/>
      </c>
      <c r="KR213" s="1">
        <f>IF((HW213/KK213)&lt;0.335,"G",IF((HW213/KK213)&gt;0.67,"R","A"))</f>
        <v/>
      </c>
      <c r="KS213" s="1">
        <f>IF((HX213/KK213)&lt;0.335,"G",IF((HX213/KK213)&gt;0.67,"R","A"))</f>
        <v/>
      </c>
      <c r="KT213" s="1">
        <f>IF((IH213/KK213)&lt;0.335,"G",IF((IH213/KK213)&gt;0.67,"R","A"))</f>
        <v/>
      </c>
      <c r="KU213" s="1">
        <f>IF((II213/KK213)&lt;0.335,"G",IF((II213/KK213)&gt;0.67,"R","A"))</f>
        <v/>
      </c>
      <c r="KV213" s="1">
        <f>IF((HZ213/KK213)&lt;0.335,"G",IF((HZ213/KK213)&gt;0.67,"R","A"))</f>
        <v/>
      </c>
      <c r="KW213" s="1">
        <f>IF((HY213/KK213)&lt;0.335,"G",IF((HY213/KK213)&gt;0.67,"R","A"))</f>
        <v/>
      </c>
      <c r="KX213" s="1">
        <f>IF((IK213/KK213)&lt;0.335,"G",IF((IK213/KK213)&gt;0.67,"R","A"))</f>
        <v/>
      </c>
      <c r="KY213" s="1">
        <f>IF((IJ213/KK213)&lt;0.335,"G",IF((IJ213/KK213)&gt;0.67,"R","A"))</f>
        <v/>
      </c>
      <c r="KZ213" s="1">
        <f>IF((HQ213/KK213)&lt;0.335,"G",IF((HQ213/KK213)&gt;0.67,"R","A"))</f>
        <v/>
      </c>
      <c r="LA213" s="1">
        <f>IF((IB213/KK213)&lt;0.335,"G",IF((IB213/KK213)&gt;0.67,"R","A"))</f>
        <v/>
      </c>
      <c r="LB213">
        <f>IF(LQ213="0-1",INDEX(Scrape!#REF!,MATCH('HT 0-1'!KP213,Scrape!$B:$B,0)),"")</f>
        <v/>
      </c>
      <c r="LC213">
        <f>IF(LQ213="0-1",INDEX(Scrape!$A:$A,MATCH('HT 0-1'!KP213,Scrape!$B:$B,0)),"")</f>
        <v/>
      </c>
      <c r="LD213">
        <f>IF(LQ213="0-1",INDEX(Scrape!$B:$B,MATCH('HT 0-1'!KP213,Scrape!$B:$B,0)),"")</f>
        <v/>
      </c>
      <c r="LE213">
        <f>IF(LQ213="0-1",INDEX(Scrape!$C:$C,MATCH('HT 0-1'!KP213,Scrape!$B:$B,0)),"")</f>
        <v/>
      </c>
      <c r="LF213">
        <f>IF(LQ213="0-1",INDEX(Scrape!$D:$D,MATCH('HT 0-1'!KP213,Scrape!$B:$B,0)),"")</f>
        <v/>
      </c>
      <c r="LG213">
        <f>IF(LQ213="0-1",INDEX(Scrape!$E:$E,MATCH('HT 0-1'!KP213,Scrape!$B:$B,0)),"")</f>
        <v/>
      </c>
      <c r="LH213">
        <f>IF(LQ213="0-1",INDEX(Scrape!$F:$F,MATCH('HT 0-1'!KP213,Scrape!$B:$B,0)),"")</f>
        <v/>
      </c>
      <c r="LI213">
        <f>IF(LQ213="0-1",INDEX(Scrape!$G:$G,MATCH('HT 0-1'!KP213,Scrape!$B:$B,0)),"")</f>
        <v/>
      </c>
      <c r="LJ213">
        <f>IF(LQ213="0-1",INDEX(Scrape!$H:$H,MATCH('HT 0-1'!KP213,Scrape!$B:$B,0)),"")</f>
        <v/>
      </c>
      <c r="LK213">
        <f>IF(LQ213="0-1",INDEX(Scrape!$I:$I,MATCH('HT 0-1'!KP213,Scrape!$B:$B,0)),"")</f>
        <v/>
      </c>
      <c r="LL213">
        <f>IF(LQ213="0-1",INDEX(Scrape!$J:$J,MATCH('HT 0-1'!KP213,Scrape!$B:$B,0)),"")</f>
        <v/>
      </c>
      <c r="LM213">
        <f>IF(LQ213="0-1",INDEX(Scrape!$K:$K,MATCH('HT 0-1'!KP213,Scrape!$B:$B,0)),"")</f>
        <v/>
      </c>
      <c r="LN213">
        <f>IF(LQ213="0-1",INDEX(Scrape!$L:$L,MATCH('HT 0-1'!KP213,Scrape!$B:$B,0)),"")</f>
        <v/>
      </c>
      <c r="LO213">
        <f>IF(LQ213="0-1",INDEX(Scrape!$M:$M,MATCH('HT 0-1'!KP213,Scrape!$B:$B,0)),"")</f>
        <v/>
      </c>
      <c r="LP213">
        <f>IF(LQ213="0-1",INDEX(Scrape!$N:$N,MATCH('HT 0-1'!KP213,Scrape!$B:$B,0)),"")</f>
        <v/>
      </c>
      <c r="LQ213">
        <f>INDEX(Scrape!$O:$O,MATCH('HT 0-1'!KP213,Scrape!$B:$B,0))</f>
        <v/>
      </c>
      <c r="LR213">
        <f>(1/LJ213)+(1/LI213)+(1/LH213)</f>
        <v/>
      </c>
      <c r="LS213">
        <f>(1/LG213)+(1/LF213)+(1/LE213)</f>
        <v/>
      </c>
      <c r="LT213" s="8">
        <f>IF(INDEX(#REF!,MATCH(KQ213,#REF!,0))=INDEX(#REF!,MATCH(KQ213,#REF!,0)),INDEX(#REF!,MATCH(KQ213,#REF!,0)),"ERROR")</f>
        <v/>
      </c>
      <c r="LU213" s="4">
        <f>IF(KR213="G",2,IF(KR213="R",0.5,IF(KR213="A",1)))</f>
        <v/>
      </c>
      <c r="LV213" s="4">
        <f>IF(KS213="G",0.5,IF(KS213="R",2,IF(KS213="A",1)))</f>
        <v/>
      </c>
      <c r="LW213" s="4">
        <f>IF(KT213="G",2,IF(KT213="R",0.5,IF(KT213="A",1)))</f>
        <v/>
      </c>
      <c r="LX213" s="4">
        <f>IF(KU213="G",0.5,IF(KU213="R",2,IF(KU213="A",1)))</f>
        <v/>
      </c>
      <c r="LY213" s="7">
        <f>(LK213*(LU213+LX213)+(LL213*(LU213+LX213)))</f>
        <v/>
      </c>
      <c r="LZ213" s="7">
        <f>(LN213*(LV213+LW213)+(LO213*(LV213+LW213)))</f>
        <v/>
      </c>
      <c r="MA213" s="11">
        <f>LY213-LZ213</f>
        <v/>
      </c>
      <c r="MB213" s="5">
        <f>MA213+2</f>
        <v/>
      </c>
      <c r="MC213" s="6">
        <f>MA213-2</f>
        <v/>
      </c>
      <c r="MD213" s="4">
        <f>LE213</f>
        <v/>
      </c>
      <c r="ME213" s="9">
        <f>IF(MD213=0,1000,MD213+0.75)</f>
        <v/>
      </c>
      <c r="MF213" s="10">
        <f>IF(MD213=0,0,MD213-0.75)</f>
        <v/>
      </c>
      <c r="MG213" s="4">
        <f>((LM213*(LU213+LX213))-((LP213*(LV213+LW213))))</f>
        <v/>
      </c>
      <c r="MH213" s="9">
        <f>MG213*1.2</f>
        <v/>
      </c>
      <c r="MI213" s="10">
        <f>MG213*0.8</f>
        <v/>
      </c>
      <c r="MJ213">
        <f>IFERROR(NX213,"")</f>
        <v/>
      </c>
      <c r="MK213">
        <f>IFERROR(NY213,"")</f>
        <v/>
      </c>
      <c r="ML213">
        <f>IFERROR(NZ213,"")</f>
        <v/>
      </c>
      <c r="MM213">
        <f>IFERROR(OA213,"")</f>
        <v/>
      </c>
      <c r="MN213">
        <f>IFERROR(OB213,"")</f>
        <v/>
      </c>
      <c r="MO213">
        <f>IFERROR(OC213,"")</f>
        <v/>
      </c>
      <c r="MP213" s="1">
        <f>COUNTIFS(#REF!,LT213,#REF!,1,#REF!,"&gt;="&amp;MC213,#REF!,"&lt;="&amp;MB213,#REF!,"&lt;="&amp;ME213,#REF!,"&gt;="&amp;MF213,#REF!,"="&amp;KV213,#REF!,"="&amp;KX213)</f>
        <v/>
      </c>
      <c r="MQ213" s="1">
        <f>COUNTIFS(#REF!,LT213,#REF!,0,#REF!,"&gt;="&amp;MC213,#REF!,"&lt;="&amp;MB213,#REF!,"&lt;="&amp;ME213,#REF!,"&gt;="&amp;MF213,#REF!,"="&amp;KV213,#REF!,"="&amp;KX213)</f>
        <v/>
      </c>
      <c r="MR213" s="1">
        <f>COUNTIFS(#REF!,LT213,#REF!,1,#REF!,"&gt;="&amp;MC213,#REF!,"&lt;="&amp;MB213,#REF!,"&lt;="&amp;ME213,#REF!,"&gt;="&amp;MF213,#REF!,"="&amp;KW213,#REF!,"="&amp;KY213)</f>
        <v/>
      </c>
      <c r="MS213" s="1">
        <f>COUNTIFS(#REF!,LT213,#REF!,0,#REF!,"&gt;="&amp;MC213,#REF!,"&lt;="&amp;MB213,#REF!,"&lt;="&amp;ME213,#REF!,"&gt;="&amp;MF213,#REF!,"="&amp;KW213,#REF!,"="&amp;KY213)</f>
        <v/>
      </c>
      <c r="MT213" s="1">
        <f>COUNTIFS(#REF!,LT213,#REF!,1,#REF!,"&gt;="&amp;MI213,#REF!,"&lt;="&amp;MH213,#REF!,"&lt;="&amp;ME213,#REF!,"&gt;="&amp;MF213)</f>
        <v/>
      </c>
      <c r="MU213" s="1">
        <f>COUNTIFS(#REF!,LT213,#REF!,0,#REF!,"&gt;="&amp;MI213,#REF!,"&lt;="&amp;MH213,#REF!,"&lt;="&amp;ME213,#REF!,"&gt;="&amp;MF213)</f>
        <v/>
      </c>
      <c r="MV213" s="1">
        <f>COUNTIFS(#REF!,LT213,#REF!,1,#REF!,"&gt;="&amp;MI213,#REF!,"&lt;="&amp;MH213,#REF!,"="&amp;KZ213,#REF!,"="&amp;LA213,#REF!,"&lt;="&amp;ME213,#REF!,"&gt;="&amp;MF213)</f>
        <v/>
      </c>
      <c r="MW213" s="1">
        <f>COUNTIFS(#REF!,LT213,#REF!,0,#REF!,"&gt;="&amp;MI213,#REF!,"&lt;="&amp;MH213,#REF!,"="&amp;KZ213,#REF!,"="&amp;LA213,#REF!,"&lt;="&amp;ME213,#REF!,"&gt;="&amp;MF213)</f>
        <v/>
      </c>
      <c r="MX213" s="1">
        <f>COUNTIFS(#REF!,LT213,#REF!,1,#REF!,"&gt;="&amp;MC213,#REF!,"&lt;="&amp;MB213,#REF!,"&lt;="&amp;ME213,#REF!,"&gt;="&amp;MF213)</f>
        <v/>
      </c>
      <c r="MY213" s="1">
        <f>COUNTIFS(#REF!,LT213,#REF!,0,#REF!,"&gt;="&amp;MC213,#REF!,"&lt;="&amp;MB213,#REF!,"&lt;="&amp;ME213,#REF!,"&gt;="&amp;MF213)</f>
        <v/>
      </c>
      <c r="MZ213" s="1">
        <f>COUNTIFS(#REF!,LT213,#REF!,1,#REF!,"&lt;="&amp;ME213,#REF!,"&gt;="&amp;MF213,#REF!,"="&amp;KV213,#REF!,"="&amp;KX213)</f>
        <v/>
      </c>
      <c r="NA213" s="1">
        <f>COUNTIFS(#REF!,LT213,#REF!,0,#REF!,"&lt;="&amp;ME213,#REF!,"&gt;="&amp;MF213,#REF!,"="&amp;KV213,#REF!,"="&amp;KX213)</f>
        <v/>
      </c>
      <c r="NB213" s="1">
        <f>COUNTIFS(#REF!,LT213,#REF!,1,#REF!,"&lt;="&amp;ME213,#REF!,"&gt;="&amp;MF213,#REF!,"="&amp;KW213,#REF!,"="&amp;KY213)</f>
        <v/>
      </c>
      <c r="NC213" s="1">
        <f>COUNTIFS(#REF!,LT213,#REF!,0,#REF!,"&lt;="&amp;ME213,#REF!,"&gt;="&amp;MF213,#REF!,"="&amp;KW213,#REF!,"="&amp;KY213)</f>
        <v/>
      </c>
      <c r="ND213" s="1">
        <f>MP213+MR213+MT213+MV213+MX213+MZ213+NB213</f>
        <v/>
      </c>
      <c r="NE213" s="1">
        <f>MQ213+MS213+MU213+MW213+MY213+NA213+NC213</f>
        <v/>
      </c>
      <c r="NF213" s="1">
        <f>ND213+NE213</f>
        <v/>
      </c>
      <c r="NG213" s="33">
        <f>ND213/(ND213+NE213)</f>
        <v/>
      </c>
      <c r="NH213" s="3">
        <f>1/NG213</f>
        <v/>
      </c>
      <c r="NI213" s="1">
        <f>LI213</f>
        <v/>
      </c>
      <c r="NJ213" s="79">
        <f>((1-NG213)*(1/(NI213-1))*0.98-(NG213*1))</f>
        <v/>
      </c>
      <c r="NK213" s="34">
        <f>IF(LR213&lt;0.9,0,IF(AND(LR213&gt;1.1),0,1))</f>
        <v/>
      </c>
      <c r="NL213" s="34">
        <f>IF(LS213&lt;0.9,0,IF(AND(LS213&gt;1.1),0,1))</f>
        <v/>
      </c>
      <c r="NM213" s="32">
        <f>IF(NF213&gt;99,1,0)</f>
        <v/>
      </c>
      <c r="NN213" s="32">
        <f>IF(NJ213&gt;0.0799,1,0)</f>
        <v/>
      </c>
      <c r="NO213" s="32">
        <f>IF(NJ213&gt;NQ213,1,0)</f>
        <v/>
      </c>
      <c r="NP213" s="32">
        <f>NM213+NN213+NO213+NK213+NL213</f>
        <v/>
      </c>
      <c r="NQ213" s="79">
        <f>(((100*NG213)*(NI213-1)*0.98)-((1-NG213)*100))/100</f>
        <v/>
      </c>
      <c r="NR213" s="34">
        <f>IF(LR213&lt;0.9,0,IF(AND(LR213&gt;1.1),0,1))</f>
        <v/>
      </c>
      <c r="NS213" s="34">
        <f>IF(LS213&lt;0.9,0,IF(AND(LS213&gt;1.1),0,1))</f>
        <v/>
      </c>
      <c r="NT213" s="32">
        <f>IF(NF213&gt;99,1,0)</f>
        <v/>
      </c>
      <c r="NU213" s="32">
        <f>IF(NQ213&gt;0.0799,1,0)</f>
        <v/>
      </c>
      <c r="NV213" s="32">
        <f>IF(NQ213&gt;NJ213,1,0)</f>
        <v/>
      </c>
      <c r="NW213" s="32">
        <f>NT213+NU213+NV213+NR213+NS213</f>
        <v/>
      </c>
      <c r="NX213">
        <f>IF(NP213=5,"LayAway0-1",IF(AND(NW213=5),"BackAway0-1",""))</f>
        <v/>
      </c>
      <c r="NY213">
        <f>IF(NP213=5,KO213,IF(AND(NW213=5),KO213,""))</f>
        <v/>
      </c>
      <c r="NZ213">
        <f>IF(NP213=5,"Match Odds",IF(AND(NW213=5),"Match Odds",""))</f>
        <v/>
      </c>
      <c r="OA213">
        <f>IF(NP213=5,KP213,IF(AND(NW213=5),KP213,""))</f>
        <v/>
      </c>
      <c r="OB213">
        <f>IF(NP213=5,"MATCH_ODDS",IF(AND(NW213=5),"MATCH_ODDS",""))</f>
        <v/>
      </c>
      <c r="OC213">
        <f>IF(NP213=5,"LAY",IF(AND(NW213=5),"BACK",""))</f>
        <v/>
      </c>
    </row>
    <row r="214" ht="16.5" customHeight="1" thickBot="1" thickTop="1">
      <c r="A214" s="2" t="n"/>
      <c r="KN214" s="1">
        <f>IF(INDEX(#REF!,MATCH('HT 0-1'!D214,#REF!,0))=INDEX(#REF!,MATCH('HT 0-1'!D214,#REF!,0)),INDEX(#REF!,MATCH('HT 0-1'!D214,#REF!,0)),"ERROR")</f>
        <v/>
      </c>
      <c r="KO214" s="1">
        <f>IF(INDEX(#REF!,MATCH('HT 0-1'!E214,#REF!,0))=INDEX(#REF!,MATCH('HT 0-1'!E214,#REF!,0)),INDEX(#REF!,MATCH('HT 0-1'!E214,#REF!,0)),"ERROR")</f>
        <v/>
      </c>
      <c r="KP214" s="1">
        <f>KN214&amp;" v "&amp;KO214</f>
        <v/>
      </c>
      <c r="KQ214">
        <f>B214&amp;"_"&amp;C214</f>
        <v/>
      </c>
      <c r="KR214" s="1">
        <f>IF((HW214/KK214)&lt;0.335,"G",IF((HW214/KK214)&gt;0.67,"R","A"))</f>
        <v/>
      </c>
      <c r="KS214" s="1">
        <f>IF((HX214/KK214)&lt;0.335,"G",IF((HX214/KK214)&gt;0.67,"R","A"))</f>
        <v/>
      </c>
      <c r="KT214" s="1">
        <f>IF((IH214/KK214)&lt;0.335,"G",IF((IH214/KK214)&gt;0.67,"R","A"))</f>
        <v/>
      </c>
      <c r="KU214" s="1">
        <f>IF((II214/KK214)&lt;0.335,"G",IF((II214/KK214)&gt;0.67,"R","A"))</f>
        <v/>
      </c>
      <c r="KV214" s="1">
        <f>IF((HZ214/KK214)&lt;0.335,"G",IF((HZ214/KK214)&gt;0.67,"R","A"))</f>
        <v/>
      </c>
      <c r="KW214" s="1">
        <f>IF((HY214/KK214)&lt;0.335,"G",IF((HY214/KK214)&gt;0.67,"R","A"))</f>
        <v/>
      </c>
      <c r="KX214" s="1">
        <f>IF((IK214/KK214)&lt;0.335,"G",IF((IK214/KK214)&gt;0.67,"R","A"))</f>
        <v/>
      </c>
      <c r="KY214" s="1">
        <f>IF((IJ214/KK214)&lt;0.335,"G",IF((IJ214/KK214)&gt;0.67,"R","A"))</f>
        <v/>
      </c>
      <c r="KZ214" s="1">
        <f>IF((HQ214/KK214)&lt;0.335,"G",IF((HQ214/KK214)&gt;0.67,"R","A"))</f>
        <v/>
      </c>
      <c r="LA214" s="1">
        <f>IF((IB214/KK214)&lt;0.335,"G",IF((IB214/KK214)&gt;0.67,"R","A"))</f>
        <v/>
      </c>
      <c r="LB214">
        <f>IF(LQ214="0-1",INDEX(Scrape!#REF!,MATCH('HT 0-1'!KP214,Scrape!$B:$B,0)),"")</f>
        <v/>
      </c>
      <c r="LC214">
        <f>IF(LQ214="0-1",INDEX(Scrape!$A:$A,MATCH('HT 0-1'!KP214,Scrape!$B:$B,0)),"")</f>
        <v/>
      </c>
      <c r="LD214">
        <f>IF(LQ214="0-1",INDEX(Scrape!$B:$B,MATCH('HT 0-1'!KP214,Scrape!$B:$B,0)),"")</f>
        <v/>
      </c>
      <c r="LE214">
        <f>IF(LQ214="0-1",INDEX(Scrape!$C:$C,MATCH('HT 0-1'!KP214,Scrape!$B:$B,0)),"")</f>
        <v/>
      </c>
      <c r="LF214">
        <f>IF(LQ214="0-1",INDEX(Scrape!$D:$D,MATCH('HT 0-1'!KP214,Scrape!$B:$B,0)),"")</f>
        <v/>
      </c>
      <c r="LG214">
        <f>IF(LQ214="0-1",INDEX(Scrape!$E:$E,MATCH('HT 0-1'!KP214,Scrape!$B:$B,0)),"")</f>
        <v/>
      </c>
      <c r="LH214">
        <f>IF(LQ214="0-1",INDEX(Scrape!$F:$F,MATCH('HT 0-1'!KP214,Scrape!$B:$B,0)),"")</f>
        <v/>
      </c>
      <c r="LI214">
        <f>IF(LQ214="0-1",INDEX(Scrape!$G:$G,MATCH('HT 0-1'!KP214,Scrape!$B:$B,0)),"")</f>
        <v/>
      </c>
      <c r="LJ214">
        <f>IF(LQ214="0-1",INDEX(Scrape!$H:$H,MATCH('HT 0-1'!KP214,Scrape!$B:$B,0)),"")</f>
        <v/>
      </c>
      <c r="LK214">
        <f>IF(LQ214="0-1",INDEX(Scrape!$I:$I,MATCH('HT 0-1'!KP214,Scrape!$B:$B,0)),"")</f>
        <v/>
      </c>
      <c r="LL214">
        <f>IF(LQ214="0-1",INDEX(Scrape!$J:$J,MATCH('HT 0-1'!KP214,Scrape!$B:$B,0)),"")</f>
        <v/>
      </c>
      <c r="LM214">
        <f>IF(LQ214="0-1",INDEX(Scrape!$K:$K,MATCH('HT 0-1'!KP214,Scrape!$B:$B,0)),"")</f>
        <v/>
      </c>
      <c r="LN214">
        <f>IF(LQ214="0-1",INDEX(Scrape!$L:$L,MATCH('HT 0-1'!KP214,Scrape!$B:$B,0)),"")</f>
        <v/>
      </c>
      <c r="LO214">
        <f>IF(LQ214="0-1",INDEX(Scrape!$M:$M,MATCH('HT 0-1'!KP214,Scrape!$B:$B,0)),"")</f>
        <v/>
      </c>
      <c r="LP214">
        <f>IF(LQ214="0-1",INDEX(Scrape!$N:$N,MATCH('HT 0-1'!KP214,Scrape!$B:$B,0)),"")</f>
        <v/>
      </c>
      <c r="LQ214">
        <f>INDEX(Scrape!$O:$O,MATCH('HT 0-1'!KP214,Scrape!$B:$B,0))</f>
        <v/>
      </c>
      <c r="LR214">
        <f>(1/LJ214)+(1/LI214)+(1/LH214)</f>
        <v/>
      </c>
      <c r="LS214">
        <f>(1/LG214)+(1/LF214)+(1/LE214)</f>
        <v/>
      </c>
      <c r="LT214" s="8">
        <f>IF(INDEX(#REF!,MATCH(KQ214,#REF!,0))=INDEX(#REF!,MATCH(KQ214,#REF!,0)),INDEX(#REF!,MATCH(KQ214,#REF!,0)),"ERROR")</f>
        <v/>
      </c>
      <c r="LU214" s="4">
        <f>IF(KR214="G",2,IF(KR214="R",0.5,IF(KR214="A",1)))</f>
        <v/>
      </c>
      <c r="LV214" s="4">
        <f>IF(KS214="G",0.5,IF(KS214="R",2,IF(KS214="A",1)))</f>
        <v/>
      </c>
      <c r="LW214" s="4">
        <f>IF(KT214="G",2,IF(KT214="R",0.5,IF(KT214="A",1)))</f>
        <v/>
      </c>
      <c r="LX214" s="4">
        <f>IF(KU214="G",0.5,IF(KU214="R",2,IF(KU214="A",1)))</f>
        <v/>
      </c>
      <c r="LY214" s="7">
        <f>(LK214*(LU214+LX214)+(LL214*(LU214+LX214)))</f>
        <v/>
      </c>
      <c r="LZ214" s="7">
        <f>(LN214*(LV214+LW214)+(LO214*(LV214+LW214)))</f>
        <v/>
      </c>
      <c r="MA214" s="11">
        <f>LY214-LZ214</f>
        <v/>
      </c>
      <c r="MB214" s="5">
        <f>MA214+2</f>
        <v/>
      </c>
      <c r="MC214" s="6">
        <f>MA214-2</f>
        <v/>
      </c>
      <c r="MD214" s="4">
        <f>LE214</f>
        <v/>
      </c>
      <c r="ME214" s="9">
        <f>IF(MD214=0,1000,MD214+0.75)</f>
        <v/>
      </c>
      <c r="MF214" s="10">
        <f>IF(MD214=0,0,MD214-0.75)</f>
        <v/>
      </c>
      <c r="MG214" s="4">
        <f>((LM214*(LU214+LX214))-((LP214*(LV214+LW214))))</f>
        <v/>
      </c>
      <c r="MH214" s="9">
        <f>MG214*1.2</f>
        <v/>
      </c>
      <c r="MI214" s="10">
        <f>MG214*0.8</f>
        <v/>
      </c>
      <c r="MJ214">
        <f>IFERROR(NX214,"")</f>
        <v/>
      </c>
      <c r="MK214">
        <f>IFERROR(NY214,"")</f>
        <v/>
      </c>
      <c r="ML214">
        <f>IFERROR(NZ214,"")</f>
        <v/>
      </c>
      <c r="MM214">
        <f>IFERROR(OA214,"")</f>
        <v/>
      </c>
      <c r="MN214">
        <f>IFERROR(OB214,"")</f>
        <v/>
      </c>
      <c r="MO214">
        <f>IFERROR(OC214,"")</f>
        <v/>
      </c>
      <c r="MP214" s="1">
        <f>COUNTIFS(#REF!,LT214,#REF!,1,#REF!,"&gt;="&amp;MC214,#REF!,"&lt;="&amp;MB214,#REF!,"&lt;="&amp;ME214,#REF!,"&gt;="&amp;MF214,#REF!,"="&amp;KV214,#REF!,"="&amp;KX214)</f>
        <v/>
      </c>
      <c r="MQ214" s="1">
        <f>COUNTIFS(#REF!,LT214,#REF!,0,#REF!,"&gt;="&amp;MC214,#REF!,"&lt;="&amp;MB214,#REF!,"&lt;="&amp;ME214,#REF!,"&gt;="&amp;MF214,#REF!,"="&amp;KV214,#REF!,"="&amp;KX214)</f>
        <v/>
      </c>
      <c r="MR214" s="1">
        <f>COUNTIFS(#REF!,LT214,#REF!,1,#REF!,"&gt;="&amp;MC214,#REF!,"&lt;="&amp;MB214,#REF!,"&lt;="&amp;ME214,#REF!,"&gt;="&amp;MF214,#REF!,"="&amp;KW214,#REF!,"="&amp;KY214)</f>
        <v/>
      </c>
      <c r="MS214" s="1">
        <f>COUNTIFS(#REF!,LT214,#REF!,0,#REF!,"&gt;="&amp;MC214,#REF!,"&lt;="&amp;MB214,#REF!,"&lt;="&amp;ME214,#REF!,"&gt;="&amp;MF214,#REF!,"="&amp;KW214,#REF!,"="&amp;KY214)</f>
        <v/>
      </c>
      <c r="MT214" s="1">
        <f>COUNTIFS(#REF!,LT214,#REF!,1,#REF!,"&gt;="&amp;MI214,#REF!,"&lt;="&amp;MH214,#REF!,"&lt;="&amp;ME214,#REF!,"&gt;="&amp;MF214)</f>
        <v/>
      </c>
      <c r="MU214" s="1">
        <f>COUNTIFS(#REF!,LT214,#REF!,0,#REF!,"&gt;="&amp;MI214,#REF!,"&lt;="&amp;MH214,#REF!,"&lt;="&amp;ME214,#REF!,"&gt;="&amp;MF214)</f>
        <v/>
      </c>
      <c r="MV214" s="1">
        <f>COUNTIFS(#REF!,LT214,#REF!,1,#REF!,"&gt;="&amp;MI214,#REF!,"&lt;="&amp;MH214,#REF!,"="&amp;KZ214,#REF!,"="&amp;LA214,#REF!,"&lt;="&amp;ME214,#REF!,"&gt;="&amp;MF214)</f>
        <v/>
      </c>
      <c r="MW214" s="1">
        <f>COUNTIFS(#REF!,LT214,#REF!,0,#REF!,"&gt;="&amp;MI214,#REF!,"&lt;="&amp;MH214,#REF!,"="&amp;KZ214,#REF!,"="&amp;LA214,#REF!,"&lt;="&amp;ME214,#REF!,"&gt;="&amp;MF214)</f>
        <v/>
      </c>
      <c r="MX214" s="1">
        <f>COUNTIFS(#REF!,LT214,#REF!,1,#REF!,"&gt;="&amp;MC214,#REF!,"&lt;="&amp;MB214,#REF!,"&lt;="&amp;ME214,#REF!,"&gt;="&amp;MF214)</f>
        <v/>
      </c>
      <c r="MY214" s="1">
        <f>COUNTIFS(#REF!,LT214,#REF!,0,#REF!,"&gt;="&amp;MC214,#REF!,"&lt;="&amp;MB214,#REF!,"&lt;="&amp;ME214,#REF!,"&gt;="&amp;MF214)</f>
        <v/>
      </c>
      <c r="MZ214" s="1">
        <f>COUNTIFS(#REF!,LT214,#REF!,1,#REF!,"&lt;="&amp;ME214,#REF!,"&gt;="&amp;MF214,#REF!,"="&amp;KV214,#REF!,"="&amp;KX214)</f>
        <v/>
      </c>
      <c r="NA214" s="1">
        <f>COUNTIFS(#REF!,LT214,#REF!,0,#REF!,"&lt;="&amp;ME214,#REF!,"&gt;="&amp;MF214,#REF!,"="&amp;KV214,#REF!,"="&amp;KX214)</f>
        <v/>
      </c>
      <c r="NB214" s="1">
        <f>COUNTIFS(#REF!,LT214,#REF!,1,#REF!,"&lt;="&amp;ME214,#REF!,"&gt;="&amp;MF214,#REF!,"="&amp;KW214,#REF!,"="&amp;KY214)</f>
        <v/>
      </c>
      <c r="NC214" s="1">
        <f>COUNTIFS(#REF!,LT214,#REF!,0,#REF!,"&lt;="&amp;ME214,#REF!,"&gt;="&amp;MF214,#REF!,"="&amp;KW214,#REF!,"="&amp;KY214)</f>
        <v/>
      </c>
      <c r="ND214" s="1">
        <f>MP214+MR214+MT214+MV214+MX214+MZ214+NB214</f>
        <v/>
      </c>
      <c r="NE214" s="1">
        <f>MQ214+MS214+MU214+MW214+MY214+NA214+NC214</f>
        <v/>
      </c>
      <c r="NF214" s="1">
        <f>ND214+NE214</f>
        <v/>
      </c>
      <c r="NG214" s="33">
        <f>ND214/(ND214+NE214)</f>
        <v/>
      </c>
      <c r="NH214" s="3">
        <f>1/NG214</f>
        <v/>
      </c>
      <c r="NI214" s="1">
        <f>LI214</f>
        <v/>
      </c>
      <c r="NJ214" s="79">
        <f>((1-NG214)*(1/(NI214-1))*0.98-(NG214*1))</f>
        <v/>
      </c>
      <c r="NK214" s="34">
        <f>IF(LR214&lt;0.9,0,IF(AND(LR214&gt;1.1),0,1))</f>
        <v/>
      </c>
      <c r="NL214" s="34">
        <f>IF(LS214&lt;0.9,0,IF(AND(LS214&gt;1.1),0,1))</f>
        <v/>
      </c>
      <c r="NM214" s="32">
        <f>IF(NF214&gt;99,1,0)</f>
        <v/>
      </c>
      <c r="NN214" s="32">
        <f>IF(NJ214&gt;0.0799,1,0)</f>
        <v/>
      </c>
      <c r="NO214" s="32">
        <f>IF(NJ214&gt;NQ214,1,0)</f>
        <v/>
      </c>
      <c r="NP214" s="32">
        <f>NM214+NN214+NO214+NK214+NL214</f>
        <v/>
      </c>
      <c r="NQ214" s="79">
        <f>(((100*NG214)*(NI214-1)*0.98)-((1-NG214)*100))/100</f>
        <v/>
      </c>
      <c r="NR214" s="34">
        <f>IF(LR214&lt;0.9,0,IF(AND(LR214&gt;1.1),0,1))</f>
        <v/>
      </c>
      <c r="NS214" s="34">
        <f>IF(LS214&lt;0.9,0,IF(AND(LS214&gt;1.1),0,1))</f>
        <v/>
      </c>
      <c r="NT214" s="32">
        <f>IF(NF214&gt;99,1,0)</f>
        <v/>
      </c>
      <c r="NU214" s="32">
        <f>IF(NQ214&gt;0.0799,1,0)</f>
        <v/>
      </c>
      <c r="NV214" s="32">
        <f>IF(NQ214&gt;NJ214,1,0)</f>
        <v/>
      </c>
      <c r="NW214" s="32">
        <f>NT214+NU214+NV214+NR214+NS214</f>
        <v/>
      </c>
      <c r="NX214">
        <f>IF(NP214=5,"LayAway0-1",IF(AND(NW214=5),"BackAway0-1",""))</f>
        <v/>
      </c>
      <c r="NY214">
        <f>IF(NP214=5,KO214,IF(AND(NW214=5),KO214,""))</f>
        <v/>
      </c>
      <c r="NZ214">
        <f>IF(NP214=5,"Match Odds",IF(AND(NW214=5),"Match Odds",""))</f>
        <v/>
      </c>
      <c r="OA214">
        <f>IF(NP214=5,KP214,IF(AND(NW214=5),KP214,""))</f>
        <v/>
      </c>
      <c r="OB214">
        <f>IF(NP214=5,"MATCH_ODDS",IF(AND(NW214=5),"MATCH_ODDS",""))</f>
        <v/>
      </c>
      <c r="OC214">
        <f>IF(NP214=5,"LAY",IF(AND(NW214=5),"BACK",""))</f>
        <v/>
      </c>
    </row>
    <row r="215" ht="16.5" customHeight="1" thickBot="1" thickTop="1">
      <c r="A215" s="2" t="n"/>
      <c r="KN215" s="1">
        <f>IF(INDEX(#REF!,MATCH('HT 0-1'!D215,#REF!,0))=INDEX(#REF!,MATCH('HT 0-1'!D215,#REF!,0)),INDEX(#REF!,MATCH('HT 0-1'!D215,#REF!,0)),"ERROR")</f>
        <v/>
      </c>
      <c r="KO215" s="1">
        <f>IF(INDEX(#REF!,MATCH('HT 0-1'!E215,#REF!,0))=INDEX(#REF!,MATCH('HT 0-1'!E215,#REF!,0)),INDEX(#REF!,MATCH('HT 0-1'!E215,#REF!,0)),"ERROR")</f>
        <v/>
      </c>
      <c r="KP215" s="1">
        <f>KN215&amp;" v "&amp;KO215</f>
        <v/>
      </c>
      <c r="KQ215">
        <f>B215&amp;"_"&amp;C215</f>
        <v/>
      </c>
      <c r="KR215" s="1">
        <f>IF((HW215/KK215)&lt;0.335,"G",IF((HW215/KK215)&gt;0.67,"R","A"))</f>
        <v/>
      </c>
      <c r="KS215" s="1">
        <f>IF((HX215/KK215)&lt;0.335,"G",IF((HX215/KK215)&gt;0.67,"R","A"))</f>
        <v/>
      </c>
      <c r="KT215" s="1">
        <f>IF((IH215/KK215)&lt;0.335,"G",IF((IH215/KK215)&gt;0.67,"R","A"))</f>
        <v/>
      </c>
      <c r="KU215" s="1">
        <f>IF((II215/KK215)&lt;0.335,"G",IF((II215/KK215)&gt;0.67,"R","A"))</f>
        <v/>
      </c>
      <c r="KV215" s="1">
        <f>IF((HZ215/KK215)&lt;0.335,"G",IF((HZ215/KK215)&gt;0.67,"R","A"))</f>
        <v/>
      </c>
      <c r="KW215" s="1">
        <f>IF((HY215/KK215)&lt;0.335,"G",IF((HY215/KK215)&gt;0.67,"R","A"))</f>
        <v/>
      </c>
      <c r="KX215" s="1">
        <f>IF((IK215/KK215)&lt;0.335,"G",IF((IK215/KK215)&gt;0.67,"R","A"))</f>
        <v/>
      </c>
      <c r="KY215" s="1">
        <f>IF((IJ215/KK215)&lt;0.335,"G",IF((IJ215/KK215)&gt;0.67,"R","A"))</f>
        <v/>
      </c>
      <c r="KZ215" s="1">
        <f>IF((HQ215/KK215)&lt;0.335,"G",IF((HQ215/KK215)&gt;0.67,"R","A"))</f>
        <v/>
      </c>
      <c r="LA215" s="1">
        <f>IF((IB215/KK215)&lt;0.335,"G",IF((IB215/KK215)&gt;0.67,"R","A"))</f>
        <v/>
      </c>
      <c r="LB215">
        <f>IF(LQ215="0-1",INDEX(Scrape!#REF!,MATCH('HT 0-1'!KP215,Scrape!$B:$B,0)),"")</f>
        <v/>
      </c>
      <c r="LC215">
        <f>IF(LQ215="0-1",INDEX(Scrape!$A:$A,MATCH('HT 0-1'!KP215,Scrape!$B:$B,0)),"")</f>
        <v/>
      </c>
      <c r="LD215">
        <f>IF(LQ215="0-1",INDEX(Scrape!$B:$B,MATCH('HT 0-1'!KP215,Scrape!$B:$B,0)),"")</f>
        <v/>
      </c>
      <c r="LE215">
        <f>IF(LQ215="0-1",INDEX(Scrape!$C:$C,MATCH('HT 0-1'!KP215,Scrape!$B:$B,0)),"")</f>
        <v/>
      </c>
      <c r="LF215">
        <f>IF(LQ215="0-1",INDEX(Scrape!$D:$D,MATCH('HT 0-1'!KP215,Scrape!$B:$B,0)),"")</f>
        <v/>
      </c>
      <c r="LG215">
        <f>IF(LQ215="0-1",INDEX(Scrape!$E:$E,MATCH('HT 0-1'!KP215,Scrape!$B:$B,0)),"")</f>
        <v/>
      </c>
      <c r="LH215">
        <f>IF(LQ215="0-1",INDEX(Scrape!$F:$F,MATCH('HT 0-1'!KP215,Scrape!$B:$B,0)),"")</f>
        <v/>
      </c>
      <c r="LI215">
        <f>IF(LQ215="0-1",INDEX(Scrape!$G:$G,MATCH('HT 0-1'!KP215,Scrape!$B:$B,0)),"")</f>
        <v/>
      </c>
      <c r="LJ215">
        <f>IF(LQ215="0-1",INDEX(Scrape!$H:$H,MATCH('HT 0-1'!KP215,Scrape!$B:$B,0)),"")</f>
        <v/>
      </c>
      <c r="LK215">
        <f>IF(LQ215="0-1",INDEX(Scrape!$I:$I,MATCH('HT 0-1'!KP215,Scrape!$B:$B,0)),"")</f>
        <v/>
      </c>
      <c r="LL215">
        <f>IF(LQ215="0-1",INDEX(Scrape!$J:$J,MATCH('HT 0-1'!KP215,Scrape!$B:$B,0)),"")</f>
        <v/>
      </c>
      <c r="LM215">
        <f>IF(LQ215="0-1",INDEX(Scrape!$K:$K,MATCH('HT 0-1'!KP215,Scrape!$B:$B,0)),"")</f>
        <v/>
      </c>
      <c r="LN215">
        <f>IF(LQ215="0-1",INDEX(Scrape!$L:$L,MATCH('HT 0-1'!KP215,Scrape!$B:$B,0)),"")</f>
        <v/>
      </c>
      <c r="LO215">
        <f>IF(LQ215="0-1",INDEX(Scrape!$M:$M,MATCH('HT 0-1'!KP215,Scrape!$B:$B,0)),"")</f>
        <v/>
      </c>
      <c r="LP215">
        <f>IF(LQ215="0-1",INDEX(Scrape!$N:$N,MATCH('HT 0-1'!KP215,Scrape!$B:$B,0)),"")</f>
        <v/>
      </c>
      <c r="LQ215">
        <f>INDEX(Scrape!$O:$O,MATCH('HT 0-1'!KP215,Scrape!$B:$B,0))</f>
        <v/>
      </c>
      <c r="LR215">
        <f>(1/LJ215)+(1/LI215)+(1/LH215)</f>
        <v/>
      </c>
      <c r="LS215">
        <f>(1/LG215)+(1/LF215)+(1/LE215)</f>
        <v/>
      </c>
      <c r="LT215" s="8">
        <f>IF(INDEX(#REF!,MATCH(KQ215,#REF!,0))=INDEX(#REF!,MATCH(KQ215,#REF!,0)),INDEX(#REF!,MATCH(KQ215,#REF!,0)),"ERROR")</f>
        <v/>
      </c>
      <c r="LU215" s="4">
        <f>IF(KR215="G",2,IF(KR215="R",0.5,IF(KR215="A",1)))</f>
        <v/>
      </c>
      <c r="LV215" s="4">
        <f>IF(KS215="G",0.5,IF(KS215="R",2,IF(KS215="A",1)))</f>
        <v/>
      </c>
      <c r="LW215" s="4">
        <f>IF(KT215="G",2,IF(KT215="R",0.5,IF(KT215="A",1)))</f>
        <v/>
      </c>
      <c r="LX215" s="4">
        <f>IF(KU215="G",0.5,IF(KU215="R",2,IF(KU215="A",1)))</f>
        <v/>
      </c>
      <c r="LY215" s="7">
        <f>(LK215*(LU215+LX215)+(LL215*(LU215+LX215)))</f>
        <v/>
      </c>
      <c r="LZ215" s="7">
        <f>(LN215*(LV215+LW215)+(LO215*(LV215+LW215)))</f>
        <v/>
      </c>
      <c r="MA215" s="11">
        <f>LY215-LZ215</f>
        <v/>
      </c>
      <c r="MB215" s="5">
        <f>MA215+2</f>
        <v/>
      </c>
      <c r="MC215" s="6">
        <f>MA215-2</f>
        <v/>
      </c>
      <c r="MD215" s="4">
        <f>LE215</f>
        <v/>
      </c>
      <c r="ME215" s="9">
        <f>IF(MD215=0,1000,MD215+0.75)</f>
        <v/>
      </c>
      <c r="MF215" s="10">
        <f>IF(MD215=0,0,MD215-0.75)</f>
        <v/>
      </c>
      <c r="MG215" s="4">
        <f>((LM215*(LU215+LX215))-((LP215*(LV215+LW215))))</f>
        <v/>
      </c>
      <c r="MH215" s="9">
        <f>MG215*1.2</f>
        <v/>
      </c>
      <c r="MI215" s="10">
        <f>MG215*0.8</f>
        <v/>
      </c>
      <c r="MJ215">
        <f>IFERROR(NX215,"")</f>
        <v/>
      </c>
      <c r="MK215">
        <f>IFERROR(NY215,"")</f>
        <v/>
      </c>
      <c r="ML215">
        <f>IFERROR(NZ215,"")</f>
        <v/>
      </c>
      <c r="MM215">
        <f>IFERROR(OA215,"")</f>
        <v/>
      </c>
      <c r="MN215">
        <f>IFERROR(OB215,"")</f>
        <v/>
      </c>
      <c r="MO215">
        <f>IFERROR(OC215,"")</f>
        <v/>
      </c>
      <c r="MP215" s="1">
        <f>COUNTIFS(#REF!,LT215,#REF!,1,#REF!,"&gt;="&amp;MC215,#REF!,"&lt;="&amp;MB215,#REF!,"&lt;="&amp;ME215,#REF!,"&gt;="&amp;MF215,#REF!,"="&amp;KV215,#REF!,"="&amp;KX215)</f>
        <v/>
      </c>
      <c r="MQ215" s="1">
        <f>COUNTIFS(#REF!,LT215,#REF!,0,#REF!,"&gt;="&amp;MC215,#REF!,"&lt;="&amp;MB215,#REF!,"&lt;="&amp;ME215,#REF!,"&gt;="&amp;MF215,#REF!,"="&amp;KV215,#REF!,"="&amp;KX215)</f>
        <v/>
      </c>
      <c r="MR215" s="1">
        <f>COUNTIFS(#REF!,LT215,#REF!,1,#REF!,"&gt;="&amp;MC215,#REF!,"&lt;="&amp;MB215,#REF!,"&lt;="&amp;ME215,#REF!,"&gt;="&amp;MF215,#REF!,"="&amp;KW215,#REF!,"="&amp;KY215)</f>
        <v/>
      </c>
      <c r="MS215" s="1">
        <f>COUNTIFS(#REF!,LT215,#REF!,0,#REF!,"&gt;="&amp;MC215,#REF!,"&lt;="&amp;MB215,#REF!,"&lt;="&amp;ME215,#REF!,"&gt;="&amp;MF215,#REF!,"="&amp;KW215,#REF!,"="&amp;KY215)</f>
        <v/>
      </c>
      <c r="MT215" s="1">
        <f>COUNTIFS(#REF!,LT215,#REF!,1,#REF!,"&gt;="&amp;MI215,#REF!,"&lt;="&amp;MH215,#REF!,"&lt;="&amp;ME215,#REF!,"&gt;="&amp;MF215)</f>
        <v/>
      </c>
      <c r="MU215" s="1">
        <f>COUNTIFS(#REF!,LT215,#REF!,0,#REF!,"&gt;="&amp;MI215,#REF!,"&lt;="&amp;MH215,#REF!,"&lt;="&amp;ME215,#REF!,"&gt;="&amp;MF215)</f>
        <v/>
      </c>
      <c r="MV215" s="1">
        <f>COUNTIFS(#REF!,LT215,#REF!,1,#REF!,"&gt;="&amp;MI215,#REF!,"&lt;="&amp;MH215,#REF!,"="&amp;KZ215,#REF!,"="&amp;LA215,#REF!,"&lt;="&amp;ME215,#REF!,"&gt;="&amp;MF215)</f>
        <v/>
      </c>
      <c r="MW215" s="1">
        <f>COUNTIFS(#REF!,LT215,#REF!,0,#REF!,"&gt;="&amp;MI215,#REF!,"&lt;="&amp;MH215,#REF!,"="&amp;KZ215,#REF!,"="&amp;LA215,#REF!,"&lt;="&amp;ME215,#REF!,"&gt;="&amp;MF215)</f>
        <v/>
      </c>
      <c r="MX215" s="1">
        <f>COUNTIFS(#REF!,LT215,#REF!,1,#REF!,"&gt;="&amp;MC215,#REF!,"&lt;="&amp;MB215,#REF!,"&lt;="&amp;ME215,#REF!,"&gt;="&amp;MF215)</f>
        <v/>
      </c>
      <c r="MY215" s="1">
        <f>COUNTIFS(#REF!,LT215,#REF!,0,#REF!,"&gt;="&amp;MC215,#REF!,"&lt;="&amp;MB215,#REF!,"&lt;="&amp;ME215,#REF!,"&gt;="&amp;MF215)</f>
        <v/>
      </c>
      <c r="MZ215" s="1">
        <f>COUNTIFS(#REF!,LT215,#REF!,1,#REF!,"&lt;="&amp;ME215,#REF!,"&gt;="&amp;MF215,#REF!,"="&amp;KV215,#REF!,"="&amp;KX215)</f>
        <v/>
      </c>
      <c r="NA215" s="1">
        <f>COUNTIFS(#REF!,LT215,#REF!,0,#REF!,"&lt;="&amp;ME215,#REF!,"&gt;="&amp;MF215,#REF!,"="&amp;KV215,#REF!,"="&amp;KX215)</f>
        <v/>
      </c>
      <c r="NB215" s="1">
        <f>COUNTIFS(#REF!,LT215,#REF!,1,#REF!,"&lt;="&amp;ME215,#REF!,"&gt;="&amp;MF215,#REF!,"="&amp;KW215,#REF!,"="&amp;KY215)</f>
        <v/>
      </c>
      <c r="NC215" s="1">
        <f>COUNTIFS(#REF!,LT215,#REF!,0,#REF!,"&lt;="&amp;ME215,#REF!,"&gt;="&amp;MF215,#REF!,"="&amp;KW215,#REF!,"="&amp;KY215)</f>
        <v/>
      </c>
      <c r="ND215" s="1">
        <f>MP215+MR215+MT215+MV215+MX215+MZ215+NB215</f>
        <v/>
      </c>
      <c r="NE215" s="1">
        <f>MQ215+MS215+MU215+MW215+MY215+NA215+NC215</f>
        <v/>
      </c>
      <c r="NF215" s="1">
        <f>ND215+NE215</f>
        <v/>
      </c>
      <c r="NG215" s="33">
        <f>ND215/(ND215+NE215)</f>
        <v/>
      </c>
      <c r="NH215" s="3">
        <f>1/NG215</f>
        <v/>
      </c>
      <c r="NI215" s="1">
        <f>LI215</f>
        <v/>
      </c>
      <c r="NJ215" s="79">
        <f>((1-NG215)*(1/(NI215-1))*0.98-(NG215*1))</f>
        <v/>
      </c>
      <c r="NK215" s="34">
        <f>IF(LR215&lt;0.9,0,IF(AND(LR215&gt;1.1),0,1))</f>
        <v/>
      </c>
      <c r="NL215" s="34">
        <f>IF(LS215&lt;0.9,0,IF(AND(LS215&gt;1.1),0,1))</f>
        <v/>
      </c>
      <c r="NM215" s="32">
        <f>IF(NF215&gt;99,1,0)</f>
        <v/>
      </c>
      <c r="NN215" s="32">
        <f>IF(NJ215&gt;0.0799,1,0)</f>
        <v/>
      </c>
      <c r="NO215" s="32">
        <f>IF(NJ215&gt;NQ215,1,0)</f>
        <v/>
      </c>
      <c r="NP215" s="32">
        <f>NM215+NN215+NO215+NK215+NL215</f>
        <v/>
      </c>
      <c r="NQ215" s="79">
        <f>(((100*NG215)*(NI215-1)*0.98)-((1-NG215)*100))/100</f>
        <v/>
      </c>
      <c r="NR215" s="34">
        <f>IF(LR215&lt;0.9,0,IF(AND(LR215&gt;1.1),0,1))</f>
        <v/>
      </c>
      <c r="NS215" s="34">
        <f>IF(LS215&lt;0.9,0,IF(AND(LS215&gt;1.1),0,1))</f>
        <v/>
      </c>
      <c r="NT215" s="32">
        <f>IF(NF215&gt;99,1,0)</f>
        <v/>
      </c>
      <c r="NU215" s="32">
        <f>IF(NQ215&gt;0.0799,1,0)</f>
        <v/>
      </c>
      <c r="NV215" s="32">
        <f>IF(NQ215&gt;NJ215,1,0)</f>
        <v/>
      </c>
      <c r="NW215" s="32">
        <f>NT215+NU215+NV215+NR215+NS215</f>
        <v/>
      </c>
      <c r="NX215">
        <f>IF(NP215=5,"LayAway0-1",IF(AND(NW215=5),"BackAway0-1",""))</f>
        <v/>
      </c>
      <c r="NY215">
        <f>IF(NP215=5,KO215,IF(AND(NW215=5),KO215,""))</f>
        <v/>
      </c>
      <c r="NZ215">
        <f>IF(NP215=5,"Match Odds",IF(AND(NW215=5),"Match Odds",""))</f>
        <v/>
      </c>
      <c r="OA215">
        <f>IF(NP215=5,KP215,IF(AND(NW215=5),KP215,""))</f>
        <v/>
      </c>
      <c r="OB215">
        <f>IF(NP215=5,"MATCH_ODDS",IF(AND(NW215=5),"MATCH_ODDS",""))</f>
        <v/>
      </c>
      <c r="OC215">
        <f>IF(NP215=5,"LAY",IF(AND(NW215=5),"BACK",""))</f>
        <v/>
      </c>
    </row>
    <row r="216" ht="16.5" customHeight="1" thickBot="1" thickTop="1">
      <c r="A216" s="2" t="n"/>
      <c r="KN216" s="1">
        <f>IF(INDEX(#REF!,MATCH('HT 0-1'!D216,#REF!,0))=INDEX(#REF!,MATCH('HT 0-1'!D216,#REF!,0)),INDEX(#REF!,MATCH('HT 0-1'!D216,#REF!,0)),"ERROR")</f>
        <v/>
      </c>
      <c r="KO216" s="1">
        <f>IF(INDEX(#REF!,MATCH('HT 0-1'!E216,#REF!,0))=INDEX(#REF!,MATCH('HT 0-1'!E216,#REF!,0)),INDEX(#REF!,MATCH('HT 0-1'!E216,#REF!,0)),"ERROR")</f>
        <v/>
      </c>
      <c r="KP216" s="1">
        <f>KN216&amp;" v "&amp;KO216</f>
        <v/>
      </c>
      <c r="KQ216">
        <f>B216&amp;"_"&amp;C216</f>
        <v/>
      </c>
      <c r="KR216" s="1">
        <f>IF((HW216/KK216)&lt;0.335,"G",IF((HW216/KK216)&gt;0.67,"R","A"))</f>
        <v/>
      </c>
      <c r="KS216" s="1">
        <f>IF((HX216/KK216)&lt;0.335,"G",IF((HX216/KK216)&gt;0.67,"R","A"))</f>
        <v/>
      </c>
      <c r="KT216" s="1">
        <f>IF((IH216/KK216)&lt;0.335,"G",IF((IH216/KK216)&gt;0.67,"R","A"))</f>
        <v/>
      </c>
      <c r="KU216" s="1">
        <f>IF((II216/KK216)&lt;0.335,"G",IF((II216/KK216)&gt;0.67,"R","A"))</f>
        <v/>
      </c>
      <c r="KV216" s="1">
        <f>IF((HZ216/KK216)&lt;0.335,"G",IF((HZ216/KK216)&gt;0.67,"R","A"))</f>
        <v/>
      </c>
      <c r="KW216" s="1">
        <f>IF((HY216/KK216)&lt;0.335,"G",IF((HY216/KK216)&gt;0.67,"R","A"))</f>
        <v/>
      </c>
      <c r="KX216" s="1">
        <f>IF((IK216/KK216)&lt;0.335,"G",IF((IK216/KK216)&gt;0.67,"R","A"))</f>
        <v/>
      </c>
      <c r="KY216" s="1">
        <f>IF((IJ216/KK216)&lt;0.335,"G",IF((IJ216/KK216)&gt;0.67,"R","A"))</f>
        <v/>
      </c>
      <c r="KZ216" s="1">
        <f>IF((HQ216/KK216)&lt;0.335,"G",IF((HQ216/KK216)&gt;0.67,"R","A"))</f>
        <v/>
      </c>
      <c r="LA216" s="1">
        <f>IF((IB216/KK216)&lt;0.335,"G",IF((IB216/KK216)&gt;0.67,"R","A"))</f>
        <v/>
      </c>
      <c r="LB216">
        <f>IF(LQ216="0-1",INDEX(Scrape!#REF!,MATCH('HT 0-1'!KP216,Scrape!$B:$B,0)),"")</f>
        <v/>
      </c>
      <c r="LC216">
        <f>IF(LQ216="0-1",INDEX(Scrape!$A:$A,MATCH('HT 0-1'!KP216,Scrape!$B:$B,0)),"")</f>
        <v/>
      </c>
      <c r="LD216">
        <f>IF(LQ216="0-1",INDEX(Scrape!$B:$B,MATCH('HT 0-1'!KP216,Scrape!$B:$B,0)),"")</f>
        <v/>
      </c>
      <c r="LE216">
        <f>IF(LQ216="0-1",INDEX(Scrape!$C:$C,MATCH('HT 0-1'!KP216,Scrape!$B:$B,0)),"")</f>
        <v/>
      </c>
      <c r="LF216">
        <f>IF(LQ216="0-1",INDEX(Scrape!$D:$D,MATCH('HT 0-1'!KP216,Scrape!$B:$B,0)),"")</f>
        <v/>
      </c>
      <c r="LG216">
        <f>IF(LQ216="0-1",INDEX(Scrape!$E:$E,MATCH('HT 0-1'!KP216,Scrape!$B:$B,0)),"")</f>
        <v/>
      </c>
      <c r="LH216">
        <f>IF(LQ216="0-1",INDEX(Scrape!$F:$F,MATCH('HT 0-1'!KP216,Scrape!$B:$B,0)),"")</f>
        <v/>
      </c>
      <c r="LI216">
        <f>IF(LQ216="0-1",INDEX(Scrape!$G:$G,MATCH('HT 0-1'!KP216,Scrape!$B:$B,0)),"")</f>
        <v/>
      </c>
      <c r="LJ216">
        <f>IF(LQ216="0-1",INDEX(Scrape!$H:$H,MATCH('HT 0-1'!KP216,Scrape!$B:$B,0)),"")</f>
        <v/>
      </c>
      <c r="LK216">
        <f>IF(LQ216="0-1",INDEX(Scrape!$I:$I,MATCH('HT 0-1'!KP216,Scrape!$B:$B,0)),"")</f>
        <v/>
      </c>
      <c r="LL216">
        <f>IF(LQ216="0-1",INDEX(Scrape!$J:$J,MATCH('HT 0-1'!KP216,Scrape!$B:$B,0)),"")</f>
        <v/>
      </c>
      <c r="LM216">
        <f>IF(LQ216="0-1",INDEX(Scrape!$K:$K,MATCH('HT 0-1'!KP216,Scrape!$B:$B,0)),"")</f>
        <v/>
      </c>
      <c r="LN216">
        <f>IF(LQ216="0-1",INDEX(Scrape!$L:$L,MATCH('HT 0-1'!KP216,Scrape!$B:$B,0)),"")</f>
        <v/>
      </c>
      <c r="LO216">
        <f>IF(LQ216="0-1",INDEX(Scrape!$M:$M,MATCH('HT 0-1'!KP216,Scrape!$B:$B,0)),"")</f>
        <v/>
      </c>
      <c r="LP216">
        <f>IF(LQ216="0-1",INDEX(Scrape!$N:$N,MATCH('HT 0-1'!KP216,Scrape!$B:$B,0)),"")</f>
        <v/>
      </c>
      <c r="LQ216">
        <f>INDEX(Scrape!$O:$O,MATCH('HT 0-1'!KP216,Scrape!$B:$B,0))</f>
        <v/>
      </c>
      <c r="LR216">
        <f>(1/LJ216)+(1/LI216)+(1/LH216)</f>
        <v/>
      </c>
      <c r="LS216">
        <f>(1/LG216)+(1/LF216)+(1/LE216)</f>
        <v/>
      </c>
      <c r="LT216" s="8">
        <f>IF(INDEX(#REF!,MATCH(KQ216,#REF!,0))=INDEX(#REF!,MATCH(KQ216,#REF!,0)),INDEX(#REF!,MATCH(KQ216,#REF!,0)),"ERROR")</f>
        <v/>
      </c>
      <c r="LU216" s="4">
        <f>IF(KR216="G",2,IF(KR216="R",0.5,IF(KR216="A",1)))</f>
        <v/>
      </c>
      <c r="LV216" s="4">
        <f>IF(KS216="G",0.5,IF(KS216="R",2,IF(KS216="A",1)))</f>
        <v/>
      </c>
      <c r="LW216" s="4">
        <f>IF(KT216="G",2,IF(KT216="R",0.5,IF(KT216="A",1)))</f>
        <v/>
      </c>
      <c r="LX216" s="4">
        <f>IF(KU216="G",0.5,IF(KU216="R",2,IF(KU216="A",1)))</f>
        <v/>
      </c>
      <c r="LY216" s="7">
        <f>(LK216*(LU216+LX216)+(LL216*(LU216+LX216)))</f>
        <v/>
      </c>
      <c r="LZ216" s="7">
        <f>(LN216*(LV216+LW216)+(LO216*(LV216+LW216)))</f>
        <v/>
      </c>
      <c r="MA216" s="11">
        <f>LY216-LZ216</f>
        <v/>
      </c>
      <c r="MB216" s="5">
        <f>MA216+2</f>
        <v/>
      </c>
      <c r="MC216" s="6">
        <f>MA216-2</f>
        <v/>
      </c>
      <c r="MD216" s="4">
        <f>LE216</f>
        <v/>
      </c>
      <c r="ME216" s="9">
        <f>IF(MD216=0,1000,MD216+0.75)</f>
        <v/>
      </c>
      <c r="MF216" s="10">
        <f>IF(MD216=0,0,MD216-0.75)</f>
        <v/>
      </c>
      <c r="MG216" s="4">
        <f>((LM216*(LU216+LX216))-((LP216*(LV216+LW216))))</f>
        <v/>
      </c>
      <c r="MH216" s="9">
        <f>MG216*1.2</f>
        <v/>
      </c>
      <c r="MI216" s="10">
        <f>MG216*0.8</f>
        <v/>
      </c>
      <c r="MJ216">
        <f>IFERROR(NX216,"")</f>
        <v/>
      </c>
      <c r="MK216">
        <f>IFERROR(NY216,"")</f>
        <v/>
      </c>
      <c r="ML216">
        <f>IFERROR(NZ216,"")</f>
        <v/>
      </c>
      <c r="MM216">
        <f>IFERROR(OA216,"")</f>
        <v/>
      </c>
      <c r="MN216">
        <f>IFERROR(OB216,"")</f>
        <v/>
      </c>
      <c r="MO216">
        <f>IFERROR(OC216,"")</f>
        <v/>
      </c>
      <c r="MP216" s="1">
        <f>COUNTIFS(#REF!,LT216,#REF!,1,#REF!,"&gt;="&amp;MC216,#REF!,"&lt;="&amp;MB216,#REF!,"&lt;="&amp;ME216,#REF!,"&gt;="&amp;MF216,#REF!,"="&amp;KV216,#REF!,"="&amp;KX216)</f>
        <v/>
      </c>
      <c r="MQ216" s="1">
        <f>COUNTIFS(#REF!,LT216,#REF!,0,#REF!,"&gt;="&amp;MC216,#REF!,"&lt;="&amp;MB216,#REF!,"&lt;="&amp;ME216,#REF!,"&gt;="&amp;MF216,#REF!,"="&amp;KV216,#REF!,"="&amp;KX216)</f>
        <v/>
      </c>
      <c r="MR216" s="1">
        <f>COUNTIFS(#REF!,LT216,#REF!,1,#REF!,"&gt;="&amp;MC216,#REF!,"&lt;="&amp;MB216,#REF!,"&lt;="&amp;ME216,#REF!,"&gt;="&amp;MF216,#REF!,"="&amp;KW216,#REF!,"="&amp;KY216)</f>
        <v/>
      </c>
      <c r="MS216" s="1">
        <f>COUNTIFS(#REF!,LT216,#REF!,0,#REF!,"&gt;="&amp;MC216,#REF!,"&lt;="&amp;MB216,#REF!,"&lt;="&amp;ME216,#REF!,"&gt;="&amp;MF216,#REF!,"="&amp;KW216,#REF!,"="&amp;KY216)</f>
        <v/>
      </c>
      <c r="MT216" s="1">
        <f>COUNTIFS(#REF!,LT216,#REF!,1,#REF!,"&gt;="&amp;MI216,#REF!,"&lt;="&amp;MH216,#REF!,"&lt;="&amp;ME216,#REF!,"&gt;="&amp;MF216)</f>
        <v/>
      </c>
      <c r="MU216" s="1">
        <f>COUNTIFS(#REF!,LT216,#REF!,0,#REF!,"&gt;="&amp;MI216,#REF!,"&lt;="&amp;MH216,#REF!,"&lt;="&amp;ME216,#REF!,"&gt;="&amp;MF216)</f>
        <v/>
      </c>
      <c r="MV216" s="1">
        <f>COUNTIFS(#REF!,LT216,#REF!,1,#REF!,"&gt;="&amp;MI216,#REF!,"&lt;="&amp;MH216,#REF!,"="&amp;KZ216,#REF!,"="&amp;LA216,#REF!,"&lt;="&amp;ME216,#REF!,"&gt;="&amp;MF216)</f>
        <v/>
      </c>
      <c r="MW216" s="1">
        <f>COUNTIFS(#REF!,LT216,#REF!,0,#REF!,"&gt;="&amp;MI216,#REF!,"&lt;="&amp;MH216,#REF!,"="&amp;KZ216,#REF!,"="&amp;LA216,#REF!,"&lt;="&amp;ME216,#REF!,"&gt;="&amp;MF216)</f>
        <v/>
      </c>
      <c r="MX216" s="1">
        <f>COUNTIFS(#REF!,LT216,#REF!,1,#REF!,"&gt;="&amp;MC216,#REF!,"&lt;="&amp;MB216,#REF!,"&lt;="&amp;ME216,#REF!,"&gt;="&amp;MF216)</f>
        <v/>
      </c>
      <c r="MY216" s="1">
        <f>COUNTIFS(#REF!,LT216,#REF!,0,#REF!,"&gt;="&amp;MC216,#REF!,"&lt;="&amp;MB216,#REF!,"&lt;="&amp;ME216,#REF!,"&gt;="&amp;MF216)</f>
        <v/>
      </c>
      <c r="MZ216" s="1">
        <f>COUNTIFS(#REF!,LT216,#REF!,1,#REF!,"&lt;="&amp;ME216,#REF!,"&gt;="&amp;MF216,#REF!,"="&amp;KV216,#REF!,"="&amp;KX216)</f>
        <v/>
      </c>
      <c r="NA216" s="1">
        <f>COUNTIFS(#REF!,LT216,#REF!,0,#REF!,"&lt;="&amp;ME216,#REF!,"&gt;="&amp;MF216,#REF!,"="&amp;KV216,#REF!,"="&amp;KX216)</f>
        <v/>
      </c>
      <c r="NB216" s="1">
        <f>COUNTIFS(#REF!,LT216,#REF!,1,#REF!,"&lt;="&amp;ME216,#REF!,"&gt;="&amp;MF216,#REF!,"="&amp;KW216,#REF!,"="&amp;KY216)</f>
        <v/>
      </c>
      <c r="NC216" s="1">
        <f>COUNTIFS(#REF!,LT216,#REF!,0,#REF!,"&lt;="&amp;ME216,#REF!,"&gt;="&amp;MF216,#REF!,"="&amp;KW216,#REF!,"="&amp;KY216)</f>
        <v/>
      </c>
      <c r="ND216" s="1">
        <f>MP216+MR216+MT216+MV216+MX216+MZ216+NB216</f>
        <v/>
      </c>
      <c r="NE216" s="1">
        <f>MQ216+MS216+MU216+MW216+MY216+NA216+NC216</f>
        <v/>
      </c>
      <c r="NF216" s="1">
        <f>ND216+NE216</f>
        <v/>
      </c>
      <c r="NG216" s="33">
        <f>ND216/(ND216+NE216)</f>
        <v/>
      </c>
      <c r="NH216" s="3">
        <f>1/NG216</f>
        <v/>
      </c>
      <c r="NI216" s="1">
        <f>LI216</f>
        <v/>
      </c>
      <c r="NJ216" s="79">
        <f>((1-NG216)*(1/(NI216-1))*0.98-(NG216*1))</f>
        <v/>
      </c>
      <c r="NK216" s="34">
        <f>IF(LR216&lt;0.9,0,IF(AND(LR216&gt;1.1),0,1))</f>
        <v/>
      </c>
      <c r="NL216" s="34">
        <f>IF(LS216&lt;0.9,0,IF(AND(LS216&gt;1.1),0,1))</f>
        <v/>
      </c>
      <c r="NM216" s="32">
        <f>IF(NF216&gt;99,1,0)</f>
        <v/>
      </c>
      <c r="NN216" s="32">
        <f>IF(NJ216&gt;0.0799,1,0)</f>
        <v/>
      </c>
      <c r="NO216" s="32">
        <f>IF(NJ216&gt;NQ216,1,0)</f>
        <v/>
      </c>
      <c r="NP216" s="32">
        <f>NM216+NN216+NO216+NK216+NL216</f>
        <v/>
      </c>
      <c r="NQ216" s="79">
        <f>(((100*NG216)*(NI216-1)*0.98)-((1-NG216)*100))/100</f>
        <v/>
      </c>
      <c r="NR216" s="34">
        <f>IF(LR216&lt;0.9,0,IF(AND(LR216&gt;1.1),0,1))</f>
        <v/>
      </c>
      <c r="NS216" s="34">
        <f>IF(LS216&lt;0.9,0,IF(AND(LS216&gt;1.1),0,1))</f>
        <v/>
      </c>
      <c r="NT216" s="32">
        <f>IF(NF216&gt;99,1,0)</f>
        <v/>
      </c>
      <c r="NU216" s="32">
        <f>IF(NQ216&gt;0.0799,1,0)</f>
        <v/>
      </c>
      <c r="NV216" s="32">
        <f>IF(NQ216&gt;NJ216,1,0)</f>
        <v/>
      </c>
      <c r="NW216" s="32">
        <f>NT216+NU216+NV216+NR216+NS216</f>
        <v/>
      </c>
      <c r="NX216">
        <f>IF(NP216=5,"LayAway0-1",IF(AND(NW216=5),"BackAway0-1",""))</f>
        <v/>
      </c>
      <c r="NY216">
        <f>IF(NP216=5,KO216,IF(AND(NW216=5),KO216,""))</f>
        <v/>
      </c>
      <c r="NZ216">
        <f>IF(NP216=5,"Match Odds",IF(AND(NW216=5),"Match Odds",""))</f>
        <v/>
      </c>
      <c r="OA216">
        <f>IF(NP216=5,KP216,IF(AND(NW216=5),KP216,""))</f>
        <v/>
      </c>
      <c r="OB216">
        <f>IF(NP216=5,"MATCH_ODDS",IF(AND(NW216=5),"MATCH_ODDS",""))</f>
        <v/>
      </c>
      <c r="OC216">
        <f>IF(NP216=5,"LAY",IF(AND(NW216=5),"BACK",""))</f>
        <v/>
      </c>
    </row>
    <row r="217" ht="16.5" customHeight="1" thickBot="1" thickTop="1">
      <c r="A217" s="2" t="n"/>
      <c r="KN217" s="1">
        <f>IF(INDEX(#REF!,MATCH('HT 0-1'!D217,#REF!,0))=INDEX(#REF!,MATCH('HT 0-1'!D217,#REF!,0)),INDEX(#REF!,MATCH('HT 0-1'!D217,#REF!,0)),"ERROR")</f>
        <v/>
      </c>
      <c r="KO217" s="1">
        <f>IF(INDEX(#REF!,MATCH('HT 0-1'!E217,#REF!,0))=INDEX(#REF!,MATCH('HT 0-1'!E217,#REF!,0)),INDEX(#REF!,MATCH('HT 0-1'!E217,#REF!,0)),"ERROR")</f>
        <v/>
      </c>
      <c r="KP217" s="1">
        <f>KN217&amp;" v "&amp;KO217</f>
        <v/>
      </c>
      <c r="KQ217">
        <f>B217&amp;"_"&amp;C217</f>
        <v/>
      </c>
      <c r="KR217" s="1">
        <f>IF((HW217/KK217)&lt;0.335,"G",IF((HW217/KK217)&gt;0.67,"R","A"))</f>
        <v/>
      </c>
      <c r="KS217" s="1">
        <f>IF((HX217/KK217)&lt;0.335,"G",IF((HX217/KK217)&gt;0.67,"R","A"))</f>
        <v/>
      </c>
      <c r="KT217" s="1">
        <f>IF((IH217/KK217)&lt;0.335,"G",IF((IH217/KK217)&gt;0.67,"R","A"))</f>
        <v/>
      </c>
      <c r="KU217" s="1">
        <f>IF((II217/KK217)&lt;0.335,"G",IF((II217/KK217)&gt;0.67,"R","A"))</f>
        <v/>
      </c>
      <c r="KV217" s="1">
        <f>IF((HZ217/KK217)&lt;0.335,"G",IF((HZ217/KK217)&gt;0.67,"R","A"))</f>
        <v/>
      </c>
      <c r="KW217" s="1">
        <f>IF((HY217/KK217)&lt;0.335,"G",IF((HY217/KK217)&gt;0.67,"R","A"))</f>
        <v/>
      </c>
      <c r="KX217" s="1">
        <f>IF((IK217/KK217)&lt;0.335,"G",IF((IK217/KK217)&gt;0.67,"R","A"))</f>
        <v/>
      </c>
      <c r="KY217" s="1">
        <f>IF((IJ217/KK217)&lt;0.335,"G",IF((IJ217/KK217)&gt;0.67,"R","A"))</f>
        <v/>
      </c>
      <c r="KZ217" s="1">
        <f>IF((HQ217/KK217)&lt;0.335,"G",IF((HQ217/KK217)&gt;0.67,"R","A"))</f>
        <v/>
      </c>
      <c r="LA217" s="1">
        <f>IF((IB217/KK217)&lt;0.335,"G",IF((IB217/KK217)&gt;0.67,"R","A"))</f>
        <v/>
      </c>
      <c r="LB217">
        <f>IF(LQ217="0-1",INDEX(Scrape!#REF!,MATCH('HT 0-1'!KP217,Scrape!$B:$B,0)),"")</f>
        <v/>
      </c>
      <c r="LC217">
        <f>IF(LQ217="0-1",INDEX(Scrape!$A:$A,MATCH('HT 0-1'!KP217,Scrape!$B:$B,0)),"")</f>
        <v/>
      </c>
      <c r="LD217">
        <f>IF(LQ217="0-1",INDEX(Scrape!$B:$B,MATCH('HT 0-1'!KP217,Scrape!$B:$B,0)),"")</f>
        <v/>
      </c>
      <c r="LE217">
        <f>IF(LQ217="0-1",INDEX(Scrape!$C:$C,MATCH('HT 0-1'!KP217,Scrape!$B:$B,0)),"")</f>
        <v/>
      </c>
      <c r="LF217">
        <f>IF(LQ217="0-1",INDEX(Scrape!$D:$D,MATCH('HT 0-1'!KP217,Scrape!$B:$B,0)),"")</f>
        <v/>
      </c>
      <c r="LG217">
        <f>IF(LQ217="0-1",INDEX(Scrape!$E:$E,MATCH('HT 0-1'!KP217,Scrape!$B:$B,0)),"")</f>
        <v/>
      </c>
      <c r="LH217">
        <f>IF(LQ217="0-1",INDEX(Scrape!$F:$F,MATCH('HT 0-1'!KP217,Scrape!$B:$B,0)),"")</f>
        <v/>
      </c>
      <c r="LI217">
        <f>IF(LQ217="0-1",INDEX(Scrape!$G:$G,MATCH('HT 0-1'!KP217,Scrape!$B:$B,0)),"")</f>
        <v/>
      </c>
      <c r="LJ217">
        <f>IF(LQ217="0-1",INDEX(Scrape!$H:$H,MATCH('HT 0-1'!KP217,Scrape!$B:$B,0)),"")</f>
        <v/>
      </c>
      <c r="LK217">
        <f>IF(LQ217="0-1",INDEX(Scrape!$I:$I,MATCH('HT 0-1'!KP217,Scrape!$B:$B,0)),"")</f>
        <v/>
      </c>
      <c r="LL217">
        <f>IF(LQ217="0-1",INDEX(Scrape!$J:$J,MATCH('HT 0-1'!KP217,Scrape!$B:$B,0)),"")</f>
        <v/>
      </c>
      <c r="LM217">
        <f>IF(LQ217="0-1",INDEX(Scrape!$K:$K,MATCH('HT 0-1'!KP217,Scrape!$B:$B,0)),"")</f>
        <v/>
      </c>
      <c r="LN217">
        <f>IF(LQ217="0-1",INDEX(Scrape!$L:$L,MATCH('HT 0-1'!KP217,Scrape!$B:$B,0)),"")</f>
        <v/>
      </c>
      <c r="LO217">
        <f>IF(LQ217="0-1",INDEX(Scrape!$M:$M,MATCH('HT 0-1'!KP217,Scrape!$B:$B,0)),"")</f>
        <v/>
      </c>
      <c r="LP217">
        <f>IF(LQ217="0-1",INDEX(Scrape!$N:$N,MATCH('HT 0-1'!KP217,Scrape!$B:$B,0)),"")</f>
        <v/>
      </c>
      <c r="LQ217">
        <f>INDEX(Scrape!$O:$O,MATCH('HT 0-1'!KP217,Scrape!$B:$B,0))</f>
        <v/>
      </c>
      <c r="LR217">
        <f>(1/LJ217)+(1/LI217)+(1/LH217)</f>
        <v/>
      </c>
      <c r="LS217">
        <f>(1/LG217)+(1/LF217)+(1/LE217)</f>
        <v/>
      </c>
      <c r="LT217" s="8">
        <f>IF(INDEX(#REF!,MATCH(KQ217,#REF!,0))=INDEX(#REF!,MATCH(KQ217,#REF!,0)),INDEX(#REF!,MATCH(KQ217,#REF!,0)),"ERROR")</f>
        <v/>
      </c>
      <c r="LU217" s="4">
        <f>IF(KR217="G",2,IF(KR217="R",0.5,IF(KR217="A",1)))</f>
        <v/>
      </c>
      <c r="LV217" s="4">
        <f>IF(KS217="G",0.5,IF(KS217="R",2,IF(KS217="A",1)))</f>
        <v/>
      </c>
      <c r="LW217" s="4">
        <f>IF(KT217="G",2,IF(KT217="R",0.5,IF(KT217="A",1)))</f>
        <v/>
      </c>
      <c r="LX217" s="4">
        <f>IF(KU217="G",0.5,IF(KU217="R",2,IF(KU217="A",1)))</f>
        <v/>
      </c>
      <c r="LY217" s="7">
        <f>(LK217*(LU217+LX217)+(LL217*(LU217+LX217)))</f>
        <v/>
      </c>
      <c r="LZ217" s="7">
        <f>(LN217*(LV217+LW217)+(LO217*(LV217+LW217)))</f>
        <v/>
      </c>
      <c r="MA217" s="11">
        <f>LY217-LZ217</f>
        <v/>
      </c>
      <c r="MB217" s="5">
        <f>MA217+2</f>
        <v/>
      </c>
      <c r="MC217" s="6">
        <f>MA217-2</f>
        <v/>
      </c>
      <c r="MD217" s="4">
        <f>LE217</f>
        <v/>
      </c>
      <c r="ME217" s="9">
        <f>IF(MD217=0,1000,MD217+0.75)</f>
        <v/>
      </c>
      <c r="MF217" s="10">
        <f>IF(MD217=0,0,MD217-0.75)</f>
        <v/>
      </c>
      <c r="MG217" s="4">
        <f>((LM217*(LU217+LX217))-((LP217*(LV217+LW217))))</f>
        <v/>
      </c>
      <c r="MH217" s="9">
        <f>MG217*1.2</f>
        <v/>
      </c>
      <c r="MI217" s="10">
        <f>MG217*0.8</f>
        <v/>
      </c>
      <c r="MJ217">
        <f>IFERROR(NX217,"")</f>
        <v/>
      </c>
      <c r="MK217">
        <f>IFERROR(NY217,"")</f>
        <v/>
      </c>
      <c r="ML217">
        <f>IFERROR(NZ217,"")</f>
        <v/>
      </c>
      <c r="MM217">
        <f>IFERROR(OA217,"")</f>
        <v/>
      </c>
      <c r="MN217">
        <f>IFERROR(OB217,"")</f>
        <v/>
      </c>
      <c r="MO217">
        <f>IFERROR(OC217,"")</f>
        <v/>
      </c>
      <c r="MP217" s="1">
        <f>COUNTIFS(#REF!,LT217,#REF!,1,#REF!,"&gt;="&amp;MC217,#REF!,"&lt;="&amp;MB217,#REF!,"&lt;="&amp;ME217,#REF!,"&gt;="&amp;MF217,#REF!,"="&amp;KV217,#REF!,"="&amp;KX217)</f>
        <v/>
      </c>
      <c r="MQ217" s="1">
        <f>COUNTIFS(#REF!,LT217,#REF!,0,#REF!,"&gt;="&amp;MC217,#REF!,"&lt;="&amp;MB217,#REF!,"&lt;="&amp;ME217,#REF!,"&gt;="&amp;MF217,#REF!,"="&amp;KV217,#REF!,"="&amp;KX217)</f>
        <v/>
      </c>
      <c r="MR217" s="1">
        <f>COUNTIFS(#REF!,LT217,#REF!,1,#REF!,"&gt;="&amp;MC217,#REF!,"&lt;="&amp;MB217,#REF!,"&lt;="&amp;ME217,#REF!,"&gt;="&amp;MF217,#REF!,"="&amp;KW217,#REF!,"="&amp;KY217)</f>
        <v/>
      </c>
      <c r="MS217" s="1">
        <f>COUNTIFS(#REF!,LT217,#REF!,0,#REF!,"&gt;="&amp;MC217,#REF!,"&lt;="&amp;MB217,#REF!,"&lt;="&amp;ME217,#REF!,"&gt;="&amp;MF217,#REF!,"="&amp;KW217,#REF!,"="&amp;KY217)</f>
        <v/>
      </c>
      <c r="MT217" s="1">
        <f>COUNTIFS(#REF!,LT217,#REF!,1,#REF!,"&gt;="&amp;MI217,#REF!,"&lt;="&amp;MH217,#REF!,"&lt;="&amp;ME217,#REF!,"&gt;="&amp;MF217)</f>
        <v/>
      </c>
      <c r="MU217" s="1">
        <f>COUNTIFS(#REF!,LT217,#REF!,0,#REF!,"&gt;="&amp;MI217,#REF!,"&lt;="&amp;MH217,#REF!,"&lt;="&amp;ME217,#REF!,"&gt;="&amp;MF217)</f>
        <v/>
      </c>
      <c r="MV217" s="1">
        <f>COUNTIFS(#REF!,LT217,#REF!,1,#REF!,"&gt;="&amp;MI217,#REF!,"&lt;="&amp;MH217,#REF!,"="&amp;KZ217,#REF!,"="&amp;LA217,#REF!,"&lt;="&amp;ME217,#REF!,"&gt;="&amp;MF217)</f>
        <v/>
      </c>
      <c r="MW217" s="1">
        <f>COUNTIFS(#REF!,LT217,#REF!,0,#REF!,"&gt;="&amp;MI217,#REF!,"&lt;="&amp;MH217,#REF!,"="&amp;KZ217,#REF!,"="&amp;LA217,#REF!,"&lt;="&amp;ME217,#REF!,"&gt;="&amp;MF217)</f>
        <v/>
      </c>
      <c r="MX217" s="1">
        <f>COUNTIFS(#REF!,LT217,#REF!,1,#REF!,"&gt;="&amp;MC217,#REF!,"&lt;="&amp;MB217,#REF!,"&lt;="&amp;ME217,#REF!,"&gt;="&amp;MF217)</f>
        <v/>
      </c>
      <c r="MY217" s="1">
        <f>COUNTIFS(#REF!,LT217,#REF!,0,#REF!,"&gt;="&amp;MC217,#REF!,"&lt;="&amp;MB217,#REF!,"&lt;="&amp;ME217,#REF!,"&gt;="&amp;MF217)</f>
        <v/>
      </c>
      <c r="MZ217" s="1">
        <f>COUNTIFS(#REF!,LT217,#REF!,1,#REF!,"&lt;="&amp;ME217,#REF!,"&gt;="&amp;MF217,#REF!,"="&amp;KV217,#REF!,"="&amp;KX217)</f>
        <v/>
      </c>
      <c r="NA217" s="1">
        <f>COUNTIFS(#REF!,LT217,#REF!,0,#REF!,"&lt;="&amp;ME217,#REF!,"&gt;="&amp;MF217,#REF!,"="&amp;KV217,#REF!,"="&amp;KX217)</f>
        <v/>
      </c>
      <c r="NB217" s="1">
        <f>COUNTIFS(#REF!,LT217,#REF!,1,#REF!,"&lt;="&amp;ME217,#REF!,"&gt;="&amp;MF217,#REF!,"="&amp;KW217,#REF!,"="&amp;KY217)</f>
        <v/>
      </c>
      <c r="NC217" s="1">
        <f>COUNTIFS(#REF!,LT217,#REF!,0,#REF!,"&lt;="&amp;ME217,#REF!,"&gt;="&amp;MF217,#REF!,"="&amp;KW217,#REF!,"="&amp;KY217)</f>
        <v/>
      </c>
      <c r="ND217" s="1">
        <f>MP217+MR217+MT217+MV217+MX217+MZ217+NB217</f>
        <v/>
      </c>
      <c r="NE217" s="1">
        <f>MQ217+MS217+MU217+MW217+MY217+NA217+NC217</f>
        <v/>
      </c>
      <c r="NF217" s="1">
        <f>ND217+NE217</f>
        <v/>
      </c>
      <c r="NG217" s="33">
        <f>ND217/(ND217+NE217)</f>
        <v/>
      </c>
      <c r="NH217" s="3">
        <f>1/NG217</f>
        <v/>
      </c>
      <c r="NI217" s="1">
        <f>LI217</f>
        <v/>
      </c>
      <c r="NJ217" s="79">
        <f>((1-NG217)*(1/(NI217-1))*0.98-(NG217*1))</f>
        <v/>
      </c>
      <c r="NK217" s="34">
        <f>IF(LR217&lt;0.9,0,IF(AND(LR217&gt;1.1),0,1))</f>
        <v/>
      </c>
      <c r="NL217" s="34">
        <f>IF(LS217&lt;0.9,0,IF(AND(LS217&gt;1.1),0,1))</f>
        <v/>
      </c>
      <c r="NM217" s="32">
        <f>IF(NF217&gt;99,1,0)</f>
        <v/>
      </c>
      <c r="NN217" s="32">
        <f>IF(NJ217&gt;0.0799,1,0)</f>
        <v/>
      </c>
      <c r="NO217" s="32">
        <f>IF(NJ217&gt;NQ217,1,0)</f>
        <v/>
      </c>
      <c r="NP217" s="32">
        <f>NM217+NN217+NO217+NK217+NL217</f>
        <v/>
      </c>
      <c r="NQ217" s="79">
        <f>(((100*NG217)*(NI217-1)*0.98)-((1-NG217)*100))/100</f>
        <v/>
      </c>
      <c r="NR217" s="34">
        <f>IF(LR217&lt;0.9,0,IF(AND(LR217&gt;1.1),0,1))</f>
        <v/>
      </c>
      <c r="NS217" s="34">
        <f>IF(LS217&lt;0.9,0,IF(AND(LS217&gt;1.1),0,1))</f>
        <v/>
      </c>
      <c r="NT217" s="32">
        <f>IF(NF217&gt;99,1,0)</f>
        <v/>
      </c>
      <c r="NU217" s="32">
        <f>IF(NQ217&gt;0.0799,1,0)</f>
        <v/>
      </c>
      <c r="NV217" s="32">
        <f>IF(NQ217&gt;NJ217,1,0)</f>
        <v/>
      </c>
      <c r="NW217" s="32">
        <f>NT217+NU217+NV217+NR217+NS217</f>
        <v/>
      </c>
      <c r="NX217">
        <f>IF(NP217=5,"LayAway0-1",IF(AND(NW217=5),"BackAway0-1",""))</f>
        <v/>
      </c>
      <c r="NY217">
        <f>IF(NP217=5,KO217,IF(AND(NW217=5),KO217,""))</f>
        <v/>
      </c>
      <c r="NZ217">
        <f>IF(NP217=5,"Match Odds",IF(AND(NW217=5),"Match Odds",""))</f>
        <v/>
      </c>
      <c r="OA217">
        <f>IF(NP217=5,KP217,IF(AND(NW217=5),KP217,""))</f>
        <v/>
      </c>
      <c r="OB217">
        <f>IF(NP217=5,"MATCH_ODDS",IF(AND(NW217=5),"MATCH_ODDS",""))</f>
        <v/>
      </c>
      <c r="OC217">
        <f>IF(NP217=5,"LAY",IF(AND(NW217=5),"BACK",""))</f>
        <v/>
      </c>
    </row>
    <row r="218" ht="16.5" customHeight="1" thickBot="1" thickTop="1">
      <c r="A218" s="2" t="n"/>
      <c r="KN218" s="1">
        <f>IF(INDEX(#REF!,MATCH('HT 0-1'!D218,#REF!,0))=INDEX(#REF!,MATCH('HT 0-1'!D218,#REF!,0)),INDEX(#REF!,MATCH('HT 0-1'!D218,#REF!,0)),"ERROR")</f>
        <v/>
      </c>
      <c r="KO218" s="1">
        <f>IF(INDEX(#REF!,MATCH('HT 0-1'!E218,#REF!,0))=INDEX(#REF!,MATCH('HT 0-1'!E218,#REF!,0)),INDEX(#REF!,MATCH('HT 0-1'!E218,#REF!,0)),"ERROR")</f>
        <v/>
      </c>
      <c r="KP218" s="1">
        <f>KN218&amp;" v "&amp;KO218</f>
        <v/>
      </c>
      <c r="KQ218">
        <f>B218&amp;"_"&amp;C218</f>
        <v/>
      </c>
      <c r="KR218" s="1">
        <f>IF((HW218/KK218)&lt;0.335,"G",IF((HW218/KK218)&gt;0.67,"R","A"))</f>
        <v/>
      </c>
      <c r="KS218" s="1">
        <f>IF((HX218/KK218)&lt;0.335,"G",IF((HX218/KK218)&gt;0.67,"R","A"))</f>
        <v/>
      </c>
      <c r="KT218" s="1">
        <f>IF((IH218/KK218)&lt;0.335,"G",IF((IH218/KK218)&gt;0.67,"R","A"))</f>
        <v/>
      </c>
      <c r="KU218" s="1">
        <f>IF((II218/KK218)&lt;0.335,"G",IF((II218/KK218)&gt;0.67,"R","A"))</f>
        <v/>
      </c>
      <c r="KV218" s="1">
        <f>IF((HZ218/KK218)&lt;0.335,"G",IF((HZ218/KK218)&gt;0.67,"R","A"))</f>
        <v/>
      </c>
      <c r="KW218" s="1">
        <f>IF((HY218/KK218)&lt;0.335,"G",IF((HY218/KK218)&gt;0.67,"R","A"))</f>
        <v/>
      </c>
      <c r="KX218" s="1">
        <f>IF((IK218/KK218)&lt;0.335,"G",IF((IK218/KK218)&gt;0.67,"R","A"))</f>
        <v/>
      </c>
      <c r="KY218" s="1">
        <f>IF((IJ218/KK218)&lt;0.335,"G",IF((IJ218/KK218)&gt;0.67,"R","A"))</f>
        <v/>
      </c>
      <c r="KZ218" s="1">
        <f>IF((HQ218/KK218)&lt;0.335,"G",IF((HQ218/KK218)&gt;0.67,"R","A"))</f>
        <v/>
      </c>
      <c r="LA218" s="1">
        <f>IF((IB218/KK218)&lt;0.335,"G",IF((IB218/KK218)&gt;0.67,"R","A"))</f>
        <v/>
      </c>
      <c r="LB218">
        <f>IF(LQ218="0-1",INDEX(Scrape!#REF!,MATCH('HT 0-1'!KP218,Scrape!$B:$B,0)),"")</f>
        <v/>
      </c>
      <c r="LC218">
        <f>IF(LQ218="0-1",INDEX(Scrape!$A:$A,MATCH('HT 0-1'!KP218,Scrape!$B:$B,0)),"")</f>
        <v/>
      </c>
      <c r="LD218">
        <f>IF(LQ218="0-1",INDEX(Scrape!$B:$B,MATCH('HT 0-1'!KP218,Scrape!$B:$B,0)),"")</f>
        <v/>
      </c>
      <c r="LE218">
        <f>IF(LQ218="0-1",INDEX(Scrape!$C:$C,MATCH('HT 0-1'!KP218,Scrape!$B:$B,0)),"")</f>
        <v/>
      </c>
      <c r="LF218">
        <f>IF(LQ218="0-1",INDEX(Scrape!$D:$D,MATCH('HT 0-1'!KP218,Scrape!$B:$B,0)),"")</f>
        <v/>
      </c>
      <c r="LG218">
        <f>IF(LQ218="0-1",INDEX(Scrape!$E:$E,MATCH('HT 0-1'!KP218,Scrape!$B:$B,0)),"")</f>
        <v/>
      </c>
      <c r="LH218">
        <f>IF(LQ218="0-1",INDEX(Scrape!$F:$F,MATCH('HT 0-1'!KP218,Scrape!$B:$B,0)),"")</f>
        <v/>
      </c>
      <c r="LI218">
        <f>IF(LQ218="0-1",INDEX(Scrape!$G:$G,MATCH('HT 0-1'!KP218,Scrape!$B:$B,0)),"")</f>
        <v/>
      </c>
      <c r="LJ218">
        <f>IF(LQ218="0-1",INDEX(Scrape!$H:$H,MATCH('HT 0-1'!KP218,Scrape!$B:$B,0)),"")</f>
        <v/>
      </c>
      <c r="LK218">
        <f>IF(LQ218="0-1",INDEX(Scrape!$I:$I,MATCH('HT 0-1'!KP218,Scrape!$B:$B,0)),"")</f>
        <v/>
      </c>
      <c r="LL218">
        <f>IF(LQ218="0-1",INDEX(Scrape!$J:$J,MATCH('HT 0-1'!KP218,Scrape!$B:$B,0)),"")</f>
        <v/>
      </c>
      <c r="LM218">
        <f>IF(LQ218="0-1",INDEX(Scrape!$K:$K,MATCH('HT 0-1'!KP218,Scrape!$B:$B,0)),"")</f>
        <v/>
      </c>
      <c r="LN218">
        <f>IF(LQ218="0-1",INDEX(Scrape!$L:$L,MATCH('HT 0-1'!KP218,Scrape!$B:$B,0)),"")</f>
        <v/>
      </c>
      <c r="LO218">
        <f>IF(LQ218="0-1",INDEX(Scrape!$M:$M,MATCH('HT 0-1'!KP218,Scrape!$B:$B,0)),"")</f>
        <v/>
      </c>
      <c r="LP218">
        <f>IF(LQ218="0-1",INDEX(Scrape!$N:$N,MATCH('HT 0-1'!KP218,Scrape!$B:$B,0)),"")</f>
        <v/>
      </c>
      <c r="LQ218">
        <f>INDEX(Scrape!$O:$O,MATCH('HT 0-1'!KP218,Scrape!$B:$B,0))</f>
        <v/>
      </c>
      <c r="LR218">
        <f>(1/LJ218)+(1/LI218)+(1/LH218)</f>
        <v/>
      </c>
      <c r="LS218">
        <f>(1/LG218)+(1/LF218)+(1/LE218)</f>
        <v/>
      </c>
      <c r="LT218" s="8">
        <f>IF(INDEX(#REF!,MATCH(KQ218,#REF!,0))=INDEX(#REF!,MATCH(KQ218,#REF!,0)),INDEX(#REF!,MATCH(KQ218,#REF!,0)),"ERROR")</f>
        <v/>
      </c>
      <c r="LU218" s="4">
        <f>IF(KR218="G",2,IF(KR218="R",0.5,IF(KR218="A",1)))</f>
        <v/>
      </c>
      <c r="LV218" s="4">
        <f>IF(KS218="G",0.5,IF(KS218="R",2,IF(KS218="A",1)))</f>
        <v/>
      </c>
      <c r="LW218" s="4">
        <f>IF(KT218="G",2,IF(KT218="R",0.5,IF(KT218="A",1)))</f>
        <v/>
      </c>
      <c r="LX218" s="4">
        <f>IF(KU218="G",0.5,IF(KU218="R",2,IF(KU218="A",1)))</f>
        <v/>
      </c>
      <c r="LY218" s="7">
        <f>(LK218*(LU218+LX218)+(LL218*(LU218+LX218)))</f>
        <v/>
      </c>
      <c r="LZ218" s="7">
        <f>(LN218*(LV218+LW218)+(LO218*(LV218+LW218)))</f>
        <v/>
      </c>
      <c r="MA218" s="11">
        <f>LY218-LZ218</f>
        <v/>
      </c>
      <c r="MB218" s="5">
        <f>MA218+2</f>
        <v/>
      </c>
      <c r="MC218" s="6">
        <f>MA218-2</f>
        <v/>
      </c>
      <c r="MD218" s="4">
        <f>LE218</f>
        <v/>
      </c>
      <c r="ME218" s="9">
        <f>IF(MD218=0,1000,MD218+0.75)</f>
        <v/>
      </c>
      <c r="MF218" s="10">
        <f>IF(MD218=0,0,MD218-0.75)</f>
        <v/>
      </c>
      <c r="MG218" s="4">
        <f>((LM218*(LU218+LX218))-((LP218*(LV218+LW218))))</f>
        <v/>
      </c>
      <c r="MH218" s="9">
        <f>MG218*1.2</f>
        <v/>
      </c>
      <c r="MI218" s="10">
        <f>MG218*0.8</f>
        <v/>
      </c>
      <c r="MJ218">
        <f>IFERROR(NX218,"")</f>
        <v/>
      </c>
      <c r="MK218">
        <f>IFERROR(NY218,"")</f>
        <v/>
      </c>
      <c r="ML218">
        <f>IFERROR(NZ218,"")</f>
        <v/>
      </c>
      <c r="MM218">
        <f>IFERROR(OA218,"")</f>
        <v/>
      </c>
      <c r="MN218">
        <f>IFERROR(OB218,"")</f>
        <v/>
      </c>
      <c r="MO218">
        <f>IFERROR(OC218,"")</f>
        <v/>
      </c>
      <c r="MP218" s="1">
        <f>COUNTIFS(#REF!,LT218,#REF!,1,#REF!,"&gt;="&amp;MC218,#REF!,"&lt;="&amp;MB218,#REF!,"&lt;="&amp;ME218,#REF!,"&gt;="&amp;MF218,#REF!,"="&amp;KV218,#REF!,"="&amp;KX218)</f>
        <v/>
      </c>
      <c r="MQ218" s="1">
        <f>COUNTIFS(#REF!,LT218,#REF!,0,#REF!,"&gt;="&amp;MC218,#REF!,"&lt;="&amp;MB218,#REF!,"&lt;="&amp;ME218,#REF!,"&gt;="&amp;MF218,#REF!,"="&amp;KV218,#REF!,"="&amp;KX218)</f>
        <v/>
      </c>
      <c r="MR218" s="1">
        <f>COUNTIFS(#REF!,LT218,#REF!,1,#REF!,"&gt;="&amp;MC218,#REF!,"&lt;="&amp;MB218,#REF!,"&lt;="&amp;ME218,#REF!,"&gt;="&amp;MF218,#REF!,"="&amp;KW218,#REF!,"="&amp;KY218)</f>
        <v/>
      </c>
      <c r="MS218" s="1">
        <f>COUNTIFS(#REF!,LT218,#REF!,0,#REF!,"&gt;="&amp;MC218,#REF!,"&lt;="&amp;MB218,#REF!,"&lt;="&amp;ME218,#REF!,"&gt;="&amp;MF218,#REF!,"="&amp;KW218,#REF!,"="&amp;KY218)</f>
        <v/>
      </c>
      <c r="MT218" s="1">
        <f>COUNTIFS(#REF!,LT218,#REF!,1,#REF!,"&gt;="&amp;MI218,#REF!,"&lt;="&amp;MH218,#REF!,"&lt;="&amp;ME218,#REF!,"&gt;="&amp;MF218)</f>
        <v/>
      </c>
      <c r="MU218" s="1">
        <f>COUNTIFS(#REF!,LT218,#REF!,0,#REF!,"&gt;="&amp;MI218,#REF!,"&lt;="&amp;MH218,#REF!,"&lt;="&amp;ME218,#REF!,"&gt;="&amp;MF218)</f>
        <v/>
      </c>
      <c r="MV218" s="1">
        <f>COUNTIFS(#REF!,LT218,#REF!,1,#REF!,"&gt;="&amp;MI218,#REF!,"&lt;="&amp;MH218,#REF!,"="&amp;KZ218,#REF!,"="&amp;LA218,#REF!,"&lt;="&amp;ME218,#REF!,"&gt;="&amp;MF218)</f>
        <v/>
      </c>
      <c r="MW218" s="1">
        <f>COUNTIFS(#REF!,LT218,#REF!,0,#REF!,"&gt;="&amp;MI218,#REF!,"&lt;="&amp;MH218,#REF!,"="&amp;KZ218,#REF!,"="&amp;LA218,#REF!,"&lt;="&amp;ME218,#REF!,"&gt;="&amp;MF218)</f>
        <v/>
      </c>
      <c r="MX218" s="1">
        <f>COUNTIFS(#REF!,LT218,#REF!,1,#REF!,"&gt;="&amp;MC218,#REF!,"&lt;="&amp;MB218,#REF!,"&lt;="&amp;ME218,#REF!,"&gt;="&amp;MF218)</f>
        <v/>
      </c>
      <c r="MY218" s="1">
        <f>COUNTIFS(#REF!,LT218,#REF!,0,#REF!,"&gt;="&amp;MC218,#REF!,"&lt;="&amp;MB218,#REF!,"&lt;="&amp;ME218,#REF!,"&gt;="&amp;MF218)</f>
        <v/>
      </c>
      <c r="MZ218" s="1">
        <f>COUNTIFS(#REF!,LT218,#REF!,1,#REF!,"&lt;="&amp;ME218,#REF!,"&gt;="&amp;MF218,#REF!,"="&amp;KV218,#REF!,"="&amp;KX218)</f>
        <v/>
      </c>
      <c r="NA218" s="1">
        <f>COUNTIFS(#REF!,LT218,#REF!,0,#REF!,"&lt;="&amp;ME218,#REF!,"&gt;="&amp;MF218,#REF!,"="&amp;KV218,#REF!,"="&amp;KX218)</f>
        <v/>
      </c>
      <c r="NB218" s="1">
        <f>COUNTIFS(#REF!,LT218,#REF!,1,#REF!,"&lt;="&amp;ME218,#REF!,"&gt;="&amp;MF218,#REF!,"="&amp;KW218,#REF!,"="&amp;KY218)</f>
        <v/>
      </c>
      <c r="NC218" s="1">
        <f>COUNTIFS(#REF!,LT218,#REF!,0,#REF!,"&lt;="&amp;ME218,#REF!,"&gt;="&amp;MF218,#REF!,"="&amp;KW218,#REF!,"="&amp;KY218)</f>
        <v/>
      </c>
      <c r="ND218" s="1">
        <f>MP218+MR218+MT218+MV218+MX218+MZ218+NB218</f>
        <v/>
      </c>
      <c r="NE218" s="1">
        <f>MQ218+MS218+MU218+MW218+MY218+NA218+NC218</f>
        <v/>
      </c>
      <c r="NF218" s="1">
        <f>ND218+NE218</f>
        <v/>
      </c>
      <c r="NG218" s="33">
        <f>ND218/(ND218+NE218)</f>
        <v/>
      </c>
      <c r="NH218" s="3">
        <f>1/NG218</f>
        <v/>
      </c>
      <c r="NI218" s="1">
        <f>LI218</f>
        <v/>
      </c>
      <c r="NJ218" s="79">
        <f>((1-NG218)*(1/(NI218-1))*0.98-(NG218*1))</f>
        <v/>
      </c>
      <c r="NK218" s="34">
        <f>IF(LR218&lt;0.9,0,IF(AND(LR218&gt;1.1),0,1))</f>
        <v/>
      </c>
      <c r="NL218" s="34">
        <f>IF(LS218&lt;0.9,0,IF(AND(LS218&gt;1.1),0,1))</f>
        <v/>
      </c>
      <c r="NM218" s="32">
        <f>IF(NF218&gt;99,1,0)</f>
        <v/>
      </c>
      <c r="NN218" s="32">
        <f>IF(NJ218&gt;0.0799,1,0)</f>
        <v/>
      </c>
      <c r="NO218" s="32">
        <f>IF(NJ218&gt;NQ218,1,0)</f>
        <v/>
      </c>
      <c r="NP218" s="32">
        <f>NM218+NN218+NO218+NK218+NL218</f>
        <v/>
      </c>
      <c r="NQ218" s="79">
        <f>(((100*NG218)*(NI218-1)*0.98)-((1-NG218)*100))/100</f>
        <v/>
      </c>
      <c r="NR218" s="34">
        <f>IF(LR218&lt;0.9,0,IF(AND(LR218&gt;1.1),0,1))</f>
        <v/>
      </c>
      <c r="NS218" s="34">
        <f>IF(LS218&lt;0.9,0,IF(AND(LS218&gt;1.1),0,1))</f>
        <v/>
      </c>
      <c r="NT218" s="32">
        <f>IF(NF218&gt;99,1,0)</f>
        <v/>
      </c>
      <c r="NU218" s="32">
        <f>IF(NQ218&gt;0.0799,1,0)</f>
        <v/>
      </c>
      <c r="NV218" s="32">
        <f>IF(NQ218&gt;NJ218,1,0)</f>
        <v/>
      </c>
      <c r="NW218" s="32">
        <f>NT218+NU218+NV218+NR218+NS218</f>
        <v/>
      </c>
      <c r="NX218">
        <f>IF(NP218=5,"LayAway0-1",IF(AND(NW218=5),"BackAway0-1",""))</f>
        <v/>
      </c>
      <c r="NY218">
        <f>IF(NP218=5,KO218,IF(AND(NW218=5),KO218,""))</f>
        <v/>
      </c>
      <c r="NZ218">
        <f>IF(NP218=5,"Match Odds",IF(AND(NW218=5),"Match Odds",""))</f>
        <v/>
      </c>
      <c r="OA218">
        <f>IF(NP218=5,KP218,IF(AND(NW218=5),KP218,""))</f>
        <v/>
      </c>
      <c r="OB218">
        <f>IF(NP218=5,"MATCH_ODDS",IF(AND(NW218=5),"MATCH_ODDS",""))</f>
        <v/>
      </c>
      <c r="OC218">
        <f>IF(NP218=5,"LAY",IF(AND(NW218=5),"BACK",""))</f>
        <v/>
      </c>
    </row>
    <row r="219" ht="16.5" customHeight="1" thickBot="1" thickTop="1">
      <c r="A219" s="2" t="n"/>
      <c r="KN219" s="1">
        <f>IF(INDEX(#REF!,MATCH('HT 0-1'!D219,#REF!,0))=INDEX(#REF!,MATCH('HT 0-1'!D219,#REF!,0)),INDEX(#REF!,MATCH('HT 0-1'!D219,#REF!,0)),"ERROR")</f>
        <v/>
      </c>
      <c r="KO219" s="1">
        <f>IF(INDEX(#REF!,MATCH('HT 0-1'!E219,#REF!,0))=INDEX(#REF!,MATCH('HT 0-1'!E219,#REF!,0)),INDEX(#REF!,MATCH('HT 0-1'!E219,#REF!,0)),"ERROR")</f>
        <v/>
      </c>
      <c r="KP219" s="1">
        <f>KN219&amp;" v "&amp;KO219</f>
        <v/>
      </c>
      <c r="KQ219">
        <f>B219&amp;"_"&amp;C219</f>
        <v/>
      </c>
      <c r="KR219" s="1">
        <f>IF((HW219/KK219)&lt;0.335,"G",IF((HW219/KK219)&gt;0.67,"R","A"))</f>
        <v/>
      </c>
      <c r="KS219" s="1">
        <f>IF((HX219/KK219)&lt;0.335,"G",IF((HX219/KK219)&gt;0.67,"R","A"))</f>
        <v/>
      </c>
      <c r="KT219" s="1">
        <f>IF((IH219/KK219)&lt;0.335,"G",IF((IH219/KK219)&gt;0.67,"R","A"))</f>
        <v/>
      </c>
      <c r="KU219" s="1">
        <f>IF((II219/KK219)&lt;0.335,"G",IF((II219/KK219)&gt;0.67,"R","A"))</f>
        <v/>
      </c>
      <c r="KV219" s="1">
        <f>IF((HZ219/KK219)&lt;0.335,"G",IF((HZ219/KK219)&gt;0.67,"R","A"))</f>
        <v/>
      </c>
      <c r="KW219" s="1">
        <f>IF((HY219/KK219)&lt;0.335,"G",IF((HY219/KK219)&gt;0.67,"R","A"))</f>
        <v/>
      </c>
      <c r="KX219" s="1">
        <f>IF((IK219/KK219)&lt;0.335,"G",IF((IK219/KK219)&gt;0.67,"R","A"))</f>
        <v/>
      </c>
      <c r="KY219" s="1">
        <f>IF((IJ219/KK219)&lt;0.335,"G",IF((IJ219/KK219)&gt;0.67,"R","A"))</f>
        <v/>
      </c>
      <c r="KZ219" s="1">
        <f>IF((HQ219/KK219)&lt;0.335,"G",IF((HQ219/KK219)&gt;0.67,"R","A"))</f>
        <v/>
      </c>
      <c r="LA219" s="1">
        <f>IF((IB219/KK219)&lt;0.335,"G",IF((IB219/KK219)&gt;0.67,"R","A"))</f>
        <v/>
      </c>
      <c r="LB219">
        <f>IF(LQ219="0-1",INDEX(Scrape!#REF!,MATCH('HT 0-1'!KP219,Scrape!$B:$B,0)),"")</f>
        <v/>
      </c>
      <c r="LC219">
        <f>IF(LQ219="0-1",INDEX(Scrape!$A:$A,MATCH('HT 0-1'!KP219,Scrape!$B:$B,0)),"")</f>
        <v/>
      </c>
      <c r="LD219">
        <f>IF(LQ219="0-1",INDEX(Scrape!$B:$B,MATCH('HT 0-1'!KP219,Scrape!$B:$B,0)),"")</f>
        <v/>
      </c>
      <c r="LE219">
        <f>IF(LQ219="0-1",INDEX(Scrape!$C:$C,MATCH('HT 0-1'!KP219,Scrape!$B:$B,0)),"")</f>
        <v/>
      </c>
      <c r="LF219">
        <f>IF(LQ219="0-1",INDEX(Scrape!$D:$D,MATCH('HT 0-1'!KP219,Scrape!$B:$B,0)),"")</f>
        <v/>
      </c>
      <c r="LG219">
        <f>IF(LQ219="0-1",INDEX(Scrape!$E:$E,MATCH('HT 0-1'!KP219,Scrape!$B:$B,0)),"")</f>
        <v/>
      </c>
      <c r="LH219">
        <f>IF(LQ219="0-1",INDEX(Scrape!$F:$F,MATCH('HT 0-1'!KP219,Scrape!$B:$B,0)),"")</f>
        <v/>
      </c>
      <c r="LI219">
        <f>IF(LQ219="0-1",INDEX(Scrape!$G:$G,MATCH('HT 0-1'!KP219,Scrape!$B:$B,0)),"")</f>
        <v/>
      </c>
      <c r="LJ219">
        <f>IF(LQ219="0-1",INDEX(Scrape!$H:$H,MATCH('HT 0-1'!KP219,Scrape!$B:$B,0)),"")</f>
        <v/>
      </c>
      <c r="LK219">
        <f>IF(LQ219="0-1",INDEX(Scrape!$I:$I,MATCH('HT 0-1'!KP219,Scrape!$B:$B,0)),"")</f>
        <v/>
      </c>
      <c r="LL219">
        <f>IF(LQ219="0-1",INDEX(Scrape!$J:$J,MATCH('HT 0-1'!KP219,Scrape!$B:$B,0)),"")</f>
        <v/>
      </c>
      <c r="LM219">
        <f>IF(LQ219="0-1",INDEX(Scrape!$K:$K,MATCH('HT 0-1'!KP219,Scrape!$B:$B,0)),"")</f>
        <v/>
      </c>
      <c r="LN219">
        <f>IF(LQ219="0-1",INDEX(Scrape!$L:$L,MATCH('HT 0-1'!KP219,Scrape!$B:$B,0)),"")</f>
        <v/>
      </c>
      <c r="LO219">
        <f>IF(LQ219="0-1",INDEX(Scrape!$M:$M,MATCH('HT 0-1'!KP219,Scrape!$B:$B,0)),"")</f>
        <v/>
      </c>
      <c r="LP219">
        <f>IF(LQ219="0-1",INDEX(Scrape!$N:$N,MATCH('HT 0-1'!KP219,Scrape!$B:$B,0)),"")</f>
        <v/>
      </c>
      <c r="LQ219">
        <f>INDEX(Scrape!$O:$O,MATCH('HT 0-1'!KP219,Scrape!$B:$B,0))</f>
        <v/>
      </c>
      <c r="LR219">
        <f>(1/LJ219)+(1/LI219)+(1/LH219)</f>
        <v/>
      </c>
      <c r="LS219">
        <f>(1/LG219)+(1/LF219)+(1/LE219)</f>
        <v/>
      </c>
      <c r="LT219" s="8">
        <f>IF(INDEX(#REF!,MATCH(KQ219,#REF!,0))=INDEX(#REF!,MATCH(KQ219,#REF!,0)),INDEX(#REF!,MATCH(KQ219,#REF!,0)),"ERROR")</f>
        <v/>
      </c>
      <c r="LU219" s="4">
        <f>IF(KR219="G",2,IF(KR219="R",0.5,IF(KR219="A",1)))</f>
        <v/>
      </c>
      <c r="LV219" s="4">
        <f>IF(KS219="G",0.5,IF(KS219="R",2,IF(KS219="A",1)))</f>
        <v/>
      </c>
      <c r="LW219" s="4">
        <f>IF(KT219="G",2,IF(KT219="R",0.5,IF(KT219="A",1)))</f>
        <v/>
      </c>
      <c r="LX219" s="4">
        <f>IF(KU219="G",0.5,IF(KU219="R",2,IF(KU219="A",1)))</f>
        <v/>
      </c>
      <c r="LY219" s="7">
        <f>(LK219*(LU219+LX219)+(LL219*(LU219+LX219)))</f>
        <v/>
      </c>
      <c r="LZ219" s="7">
        <f>(LN219*(LV219+LW219)+(LO219*(LV219+LW219)))</f>
        <v/>
      </c>
      <c r="MA219" s="11">
        <f>LY219-LZ219</f>
        <v/>
      </c>
      <c r="MB219" s="5">
        <f>MA219+2</f>
        <v/>
      </c>
      <c r="MC219" s="6">
        <f>MA219-2</f>
        <v/>
      </c>
      <c r="MD219" s="4">
        <f>LE219</f>
        <v/>
      </c>
      <c r="ME219" s="9">
        <f>IF(MD219=0,1000,MD219+0.75)</f>
        <v/>
      </c>
      <c r="MF219" s="10">
        <f>IF(MD219=0,0,MD219-0.75)</f>
        <v/>
      </c>
      <c r="MG219" s="4">
        <f>((LM219*(LU219+LX219))-((LP219*(LV219+LW219))))</f>
        <v/>
      </c>
      <c r="MH219" s="9">
        <f>MG219*1.2</f>
        <v/>
      </c>
      <c r="MI219" s="10">
        <f>MG219*0.8</f>
        <v/>
      </c>
      <c r="MJ219">
        <f>IFERROR(NX219,"")</f>
        <v/>
      </c>
      <c r="MK219">
        <f>IFERROR(NY219,"")</f>
        <v/>
      </c>
      <c r="ML219">
        <f>IFERROR(NZ219,"")</f>
        <v/>
      </c>
      <c r="MM219">
        <f>IFERROR(OA219,"")</f>
        <v/>
      </c>
      <c r="MN219">
        <f>IFERROR(OB219,"")</f>
        <v/>
      </c>
      <c r="MO219">
        <f>IFERROR(OC219,"")</f>
        <v/>
      </c>
      <c r="MP219" s="1">
        <f>COUNTIFS(#REF!,LT219,#REF!,1,#REF!,"&gt;="&amp;MC219,#REF!,"&lt;="&amp;MB219,#REF!,"&lt;="&amp;ME219,#REF!,"&gt;="&amp;MF219,#REF!,"="&amp;KV219,#REF!,"="&amp;KX219)</f>
        <v/>
      </c>
      <c r="MQ219" s="1">
        <f>COUNTIFS(#REF!,LT219,#REF!,0,#REF!,"&gt;="&amp;MC219,#REF!,"&lt;="&amp;MB219,#REF!,"&lt;="&amp;ME219,#REF!,"&gt;="&amp;MF219,#REF!,"="&amp;KV219,#REF!,"="&amp;KX219)</f>
        <v/>
      </c>
      <c r="MR219" s="1">
        <f>COUNTIFS(#REF!,LT219,#REF!,1,#REF!,"&gt;="&amp;MC219,#REF!,"&lt;="&amp;MB219,#REF!,"&lt;="&amp;ME219,#REF!,"&gt;="&amp;MF219,#REF!,"="&amp;KW219,#REF!,"="&amp;KY219)</f>
        <v/>
      </c>
      <c r="MS219" s="1">
        <f>COUNTIFS(#REF!,LT219,#REF!,0,#REF!,"&gt;="&amp;MC219,#REF!,"&lt;="&amp;MB219,#REF!,"&lt;="&amp;ME219,#REF!,"&gt;="&amp;MF219,#REF!,"="&amp;KW219,#REF!,"="&amp;KY219)</f>
        <v/>
      </c>
      <c r="MT219" s="1">
        <f>COUNTIFS(#REF!,LT219,#REF!,1,#REF!,"&gt;="&amp;MI219,#REF!,"&lt;="&amp;MH219,#REF!,"&lt;="&amp;ME219,#REF!,"&gt;="&amp;MF219)</f>
        <v/>
      </c>
      <c r="MU219" s="1">
        <f>COUNTIFS(#REF!,LT219,#REF!,0,#REF!,"&gt;="&amp;MI219,#REF!,"&lt;="&amp;MH219,#REF!,"&lt;="&amp;ME219,#REF!,"&gt;="&amp;MF219)</f>
        <v/>
      </c>
      <c r="MV219" s="1">
        <f>COUNTIFS(#REF!,LT219,#REF!,1,#REF!,"&gt;="&amp;MI219,#REF!,"&lt;="&amp;MH219,#REF!,"="&amp;KZ219,#REF!,"="&amp;LA219,#REF!,"&lt;="&amp;ME219,#REF!,"&gt;="&amp;MF219)</f>
        <v/>
      </c>
      <c r="MW219" s="1">
        <f>COUNTIFS(#REF!,LT219,#REF!,0,#REF!,"&gt;="&amp;MI219,#REF!,"&lt;="&amp;MH219,#REF!,"="&amp;KZ219,#REF!,"="&amp;LA219,#REF!,"&lt;="&amp;ME219,#REF!,"&gt;="&amp;MF219)</f>
        <v/>
      </c>
      <c r="MX219" s="1">
        <f>COUNTIFS(#REF!,LT219,#REF!,1,#REF!,"&gt;="&amp;MC219,#REF!,"&lt;="&amp;MB219,#REF!,"&lt;="&amp;ME219,#REF!,"&gt;="&amp;MF219)</f>
        <v/>
      </c>
      <c r="MY219" s="1">
        <f>COUNTIFS(#REF!,LT219,#REF!,0,#REF!,"&gt;="&amp;MC219,#REF!,"&lt;="&amp;MB219,#REF!,"&lt;="&amp;ME219,#REF!,"&gt;="&amp;MF219)</f>
        <v/>
      </c>
      <c r="MZ219" s="1">
        <f>COUNTIFS(#REF!,LT219,#REF!,1,#REF!,"&lt;="&amp;ME219,#REF!,"&gt;="&amp;MF219,#REF!,"="&amp;KV219,#REF!,"="&amp;KX219)</f>
        <v/>
      </c>
      <c r="NA219" s="1">
        <f>COUNTIFS(#REF!,LT219,#REF!,0,#REF!,"&lt;="&amp;ME219,#REF!,"&gt;="&amp;MF219,#REF!,"="&amp;KV219,#REF!,"="&amp;KX219)</f>
        <v/>
      </c>
      <c r="NB219" s="1">
        <f>COUNTIFS(#REF!,LT219,#REF!,1,#REF!,"&lt;="&amp;ME219,#REF!,"&gt;="&amp;MF219,#REF!,"="&amp;KW219,#REF!,"="&amp;KY219)</f>
        <v/>
      </c>
      <c r="NC219" s="1">
        <f>COUNTIFS(#REF!,LT219,#REF!,0,#REF!,"&lt;="&amp;ME219,#REF!,"&gt;="&amp;MF219,#REF!,"="&amp;KW219,#REF!,"="&amp;KY219)</f>
        <v/>
      </c>
      <c r="ND219" s="1">
        <f>MP219+MR219+MT219+MV219+MX219+MZ219+NB219</f>
        <v/>
      </c>
      <c r="NE219" s="1">
        <f>MQ219+MS219+MU219+MW219+MY219+NA219+NC219</f>
        <v/>
      </c>
      <c r="NF219" s="1">
        <f>ND219+NE219</f>
        <v/>
      </c>
      <c r="NG219" s="33">
        <f>ND219/(ND219+NE219)</f>
        <v/>
      </c>
      <c r="NH219" s="3">
        <f>1/NG219</f>
        <v/>
      </c>
      <c r="NI219" s="1">
        <f>LI219</f>
        <v/>
      </c>
      <c r="NJ219" s="79">
        <f>((1-NG219)*(1/(NI219-1))*0.98-(NG219*1))</f>
        <v/>
      </c>
      <c r="NK219" s="34">
        <f>IF(LR219&lt;0.9,0,IF(AND(LR219&gt;1.1),0,1))</f>
        <v/>
      </c>
      <c r="NL219" s="34">
        <f>IF(LS219&lt;0.9,0,IF(AND(LS219&gt;1.1),0,1))</f>
        <v/>
      </c>
      <c r="NM219" s="32">
        <f>IF(NF219&gt;99,1,0)</f>
        <v/>
      </c>
      <c r="NN219" s="32">
        <f>IF(NJ219&gt;0.0799,1,0)</f>
        <v/>
      </c>
      <c r="NO219" s="32">
        <f>IF(NJ219&gt;NQ219,1,0)</f>
        <v/>
      </c>
      <c r="NP219" s="32">
        <f>NM219+NN219+NO219+NK219+NL219</f>
        <v/>
      </c>
      <c r="NQ219" s="79">
        <f>(((100*NG219)*(NI219-1)*0.98)-((1-NG219)*100))/100</f>
        <v/>
      </c>
      <c r="NR219" s="34">
        <f>IF(LR219&lt;0.9,0,IF(AND(LR219&gt;1.1),0,1))</f>
        <v/>
      </c>
      <c r="NS219" s="34">
        <f>IF(LS219&lt;0.9,0,IF(AND(LS219&gt;1.1),0,1))</f>
        <v/>
      </c>
      <c r="NT219" s="32">
        <f>IF(NF219&gt;99,1,0)</f>
        <v/>
      </c>
      <c r="NU219" s="32">
        <f>IF(NQ219&gt;0.0799,1,0)</f>
        <v/>
      </c>
      <c r="NV219" s="32">
        <f>IF(NQ219&gt;NJ219,1,0)</f>
        <v/>
      </c>
      <c r="NW219" s="32">
        <f>NT219+NU219+NV219+NR219+NS219</f>
        <v/>
      </c>
      <c r="NX219">
        <f>IF(NP219=5,"LayAway0-1",IF(AND(NW219=5),"BackAway0-1",""))</f>
        <v/>
      </c>
      <c r="NY219">
        <f>IF(NP219=5,KO219,IF(AND(NW219=5),KO219,""))</f>
        <v/>
      </c>
      <c r="NZ219">
        <f>IF(NP219=5,"Match Odds",IF(AND(NW219=5),"Match Odds",""))</f>
        <v/>
      </c>
      <c r="OA219">
        <f>IF(NP219=5,KP219,IF(AND(NW219=5),KP219,""))</f>
        <v/>
      </c>
      <c r="OB219">
        <f>IF(NP219=5,"MATCH_ODDS",IF(AND(NW219=5),"MATCH_ODDS",""))</f>
        <v/>
      </c>
      <c r="OC219">
        <f>IF(NP219=5,"LAY",IF(AND(NW219=5),"BACK",""))</f>
        <v/>
      </c>
    </row>
    <row r="220" ht="16.5" customHeight="1" thickBot="1" thickTop="1">
      <c r="A220" s="2" t="n"/>
      <c r="KN220" s="1">
        <f>IF(INDEX(#REF!,MATCH('HT 0-1'!D220,#REF!,0))=INDEX(#REF!,MATCH('HT 0-1'!D220,#REF!,0)),INDEX(#REF!,MATCH('HT 0-1'!D220,#REF!,0)),"ERROR")</f>
        <v/>
      </c>
      <c r="KO220" s="1">
        <f>IF(INDEX(#REF!,MATCH('HT 0-1'!E220,#REF!,0))=INDEX(#REF!,MATCH('HT 0-1'!E220,#REF!,0)),INDEX(#REF!,MATCH('HT 0-1'!E220,#REF!,0)),"ERROR")</f>
        <v/>
      </c>
      <c r="KP220" s="1">
        <f>KN220&amp;" v "&amp;KO220</f>
        <v/>
      </c>
      <c r="KQ220">
        <f>B220&amp;"_"&amp;C220</f>
        <v/>
      </c>
      <c r="KR220" s="1">
        <f>IF((HW220/KK220)&lt;0.335,"G",IF((HW220/KK220)&gt;0.67,"R","A"))</f>
        <v/>
      </c>
      <c r="KS220" s="1">
        <f>IF((HX220/KK220)&lt;0.335,"G",IF((HX220/KK220)&gt;0.67,"R","A"))</f>
        <v/>
      </c>
      <c r="KT220" s="1">
        <f>IF((IH220/KK220)&lt;0.335,"G",IF((IH220/KK220)&gt;0.67,"R","A"))</f>
        <v/>
      </c>
      <c r="KU220" s="1">
        <f>IF((II220/KK220)&lt;0.335,"G",IF((II220/KK220)&gt;0.67,"R","A"))</f>
        <v/>
      </c>
      <c r="KV220" s="1">
        <f>IF((HZ220/KK220)&lt;0.335,"G",IF((HZ220/KK220)&gt;0.67,"R","A"))</f>
        <v/>
      </c>
      <c r="KW220" s="1">
        <f>IF((HY220/KK220)&lt;0.335,"G",IF((HY220/KK220)&gt;0.67,"R","A"))</f>
        <v/>
      </c>
      <c r="KX220" s="1">
        <f>IF((IK220/KK220)&lt;0.335,"G",IF((IK220/KK220)&gt;0.67,"R","A"))</f>
        <v/>
      </c>
      <c r="KY220" s="1">
        <f>IF((IJ220/KK220)&lt;0.335,"G",IF((IJ220/KK220)&gt;0.67,"R","A"))</f>
        <v/>
      </c>
      <c r="KZ220" s="1">
        <f>IF((HQ220/KK220)&lt;0.335,"G",IF((HQ220/KK220)&gt;0.67,"R","A"))</f>
        <v/>
      </c>
      <c r="LA220" s="1">
        <f>IF((IB220/KK220)&lt;0.335,"G",IF((IB220/KK220)&gt;0.67,"R","A"))</f>
        <v/>
      </c>
      <c r="LB220">
        <f>IF(LQ220="0-1",INDEX(Scrape!#REF!,MATCH('HT 0-1'!KP220,Scrape!$B:$B,0)),"")</f>
        <v/>
      </c>
      <c r="LC220">
        <f>IF(LQ220="0-1",INDEX(Scrape!$A:$A,MATCH('HT 0-1'!KP220,Scrape!$B:$B,0)),"")</f>
        <v/>
      </c>
      <c r="LD220">
        <f>IF(LQ220="0-1",INDEX(Scrape!$B:$B,MATCH('HT 0-1'!KP220,Scrape!$B:$B,0)),"")</f>
        <v/>
      </c>
      <c r="LE220">
        <f>IF(LQ220="0-1",INDEX(Scrape!$C:$C,MATCH('HT 0-1'!KP220,Scrape!$B:$B,0)),"")</f>
        <v/>
      </c>
      <c r="LF220">
        <f>IF(LQ220="0-1",INDEX(Scrape!$D:$D,MATCH('HT 0-1'!KP220,Scrape!$B:$B,0)),"")</f>
        <v/>
      </c>
      <c r="LG220">
        <f>IF(LQ220="0-1",INDEX(Scrape!$E:$E,MATCH('HT 0-1'!KP220,Scrape!$B:$B,0)),"")</f>
        <v/>
      </c>
      <c r="LH220">
        <f>IF(LQ220="0-1",INDEX(Scrape!$F:$F,MATCH('HT 0-1'!KP220,Scrape!$B:$B,0)),"")</f>
        <v/>
      </c>
      <c r="LI220">
        <f>IF(LQ220="0-1",INDEX(Scrape!$G:$G,MATCH('HT 0-1'!KP220,Scrape!$B:$B,0)),"")</f>
        <v/>
      </c>
      <c r="LJ220">
        <f>IF(LQ220="0-1",INDEX(Scrape!$H:$H,MATCH('HT 0-1'!KP220,Scrape!$B:$B,0)),"")</f>
        <v/>
      </c>
      <c r="LK220">
        <f>IF(LQ220="0-1",INDEX(Scrape!$I:$I,MATCH('HT 0-1'!KP220,Scrape!$B:$B,0)),"")</f>
        <v/>
      </c>
      <c r="LL220">
        <f>IF(LQ220="0-1",INDEX(Scrape!$J:$J,MATCH('HT 0-1'!KP220,Scrape!$B:$B,0)),"")</f>
        <v/>
      </c>
      <c r="LM220">
        <f>IF(LQ220="0-1",INDEX(Scrape!$K:$K,MATCH('HT 0-1'!KP220,Scrape!$B:$B,0)),"")</f>
        <v/>
      </c>
      <c r="LN220">
        <f>IF(LQ220="0-1",INDEX(Scrape!$L:$L,MATCH('HT 0-1'!KP220,Scrape!$B:$B,0)),"")</f>
        <v/>
      </c>
      <c r="LO220">
        <f>IF(LQ220="0-1",INDEX(Scrape!$M:$M,MATCH('HT 0-1'!KP220,Scrape!$B:$B,0)),"")</f>
        <v/>
      </c>
      <c r="LP220">
        <f>IF(LQ220="0-1",INDEX(Scrape!$N:$N,MATCH('HT 0-1'!KP220,Scrape!$B:$B,0)),"")</f>
        <v/>
      </c>
      <c r="LQ220">
        <f>INDEX(Scrape!$O:$O,MATCH('HT 0-1'!KP220,Scrape!$B:$B,0))</f>
        <v/>
      </c>
      <c r="LR220">
        <f>(1/LJ220)+(1/LI220)+(1/LH220)</f>
        <v/>
      </c>
      <c r="LS220">
        <f>(1/LG220)+(1/LF220)+(1/LE220)</f>
        <v/>
      </c>
      <c r="LT220" s="8">
        <f>IF(INDEX(#REF!,MATCH(KQ220,#REF!,0))=INDEX(#REF!,MATCH(KQ220,#REF!,0)),INDEX(#REF!,MATCH(KQ220,#REF!,0)),"ERROR")</f>
        <v/>
      </c>
      <c r="LU220" s="4">
        <f>IF(KR220="G",2,IF(KR220="R",0.5,IF(KR220="A",1)))</f>
        <v/>
      </c>
      <c r="LV220" s="4">
        <f>IF(KS220="G",0.5,IF(KS220="R",2,IF(KS220="A",1)))</f>
        <v/>
      </c>
      <c r="LW220" s="4">
        <f>IF(KT220="G",2,IF(KT220="R",0.5,IF(KT220="A",1)))</f>
        <v/>
      </c>
      <c r="LX220" s="4">
        <f>IF(KU220="G",0.5,IF(KU220="R",2,IF(KU220="A",1)))</f>
        <v/>
      </c>
      <c r="LY220" s="7">
        <f>(LK220*(LU220+LX220)+(LL220*(LU220+LX220)))</f>
        <v/>
      </c>
      <c r="LZ220" s="7">
        <f>(LN220*(LV220+LW220)+(LO220*(LV220+LW220)))</f>
        <v/>
      </c>
      <c r="MA220" s="11">
        <f>LY220-LZ220</f>
        <v/>
      </c>
      <c r="MB220" s="5">
        <f>MA220+2</f>
        <v/>
      </c>
      <c r="MC220" s="6">
        <f>MA220-2</f>
        <v/>
      </c>
      <c r="MD220" s="4">
        <f>LE220</f>
        <v/>
      </c>
      <c r="ME220" s="9">
        <f>IF(MD220=0,1000,MD220+0.75)</f>
        <v/>
      </c>
      <c r="MF220" s="10">
        <f>IF(MD220=0,0,MD220-0.75)</f>
        <v/>
      </c>
      <c r="MG220" s="4">
        <f>((LM220*(LU220+LX220))-((LP220*(LV220+LW220))))</f>
        <v/>
      </c>
      <c r="MH220" s="9">
        <f>MG220*1.2</f>
        <v/>
      </c>
      <c r="MI220" s="10">
        <f>MG220*0.8</f>
        <v/>
      </c>
      <c r="MJ220">
        <f>IFERROR(NX220,"")</f>
        <v/>
      </c>
      <c r="MK220">
        <f>IFERROR(NY220,"")</f>
        <v/>
      </c>
      <c r="ML220">
        <f>IFERROR(NZ220,"")</f>
        <v/>
      </c>
      <c r="MM220">
        <f>IFERROR(OA220,"")</f>
        <v/>
      </c>
      <c r="MN220">
        <f>IFERROR(OB220,"")</f>
        <v/>
      </c>
      <c r="MO220">
        <f>IFERROR(OC220,"")</f>
        <v/>
      </c>
      <c r="MP220" s="1">
        <f>COUNTIFS(#REF!,LT220,#REF!,1,#REF!,"&gt;="&amp;MC220,#REF!,"&lt;="&amp;MB220,#REF!,"&lt;="&amp;ME220,#REF!,"&gt;="&amp;MF220,#REF!,"="&amp;KV220,#REF!,"="&amp;KX220)</f>
        <v/>
      </c>
      <c r="MQ220" s="1">
        <f>COUNTIFS(#REF!,LT220,#REF!,0,#REF!,"&gt;="&amp;MC220,#REF!,"&lt;="&amp;MB220,#REF!,"&lt;="&amp;ME220,#REF!,"&gt;="&amp;MF220,#REF!,"="&amp;KV220,#REF!,"="&amp;KX220)</f>
        <v/>
      </c>
      <c r="MR220" s="1">
        <f>COUNTIFS(#REF!,LT220,#REF!,1,#REF!,"&gt;="&amp;MC220,#REF!,"&lt;="&amp;MB220,#REF!,"&lt;="&amp;ME220,#REF!,"&gt;="&amp;MF220,#REF!,"="&amp;KW220,#REF!,"="&amp;KY220)</f>
        <v/>
      </c>
      <c r="MS220" s="1">
        <f>COUNTIFS(#REF!,LT220,#REF!,0,#REF!,"&gt;="&amp;MC220,#REF!,"&lt;="&amp;MB220,#REF!,"&lt;="&amp;ME220,#REF!,"&gt;="&amp;MF220,#REF!,"="&amp;KW220,#REF!,"="&amp;KY220)</f>
        <v/>
      </c>
      <c r="MT220" s="1">
        <f>COUNTIFS(#REF!,LT220,#REF!,1,#REF!,"&gt;="&amp;MI220,#REF!,"&lt;="&amp;MH220,#REF!,"&lt;="&amp;ME220,#REF!,"&gt;="&amp;MF220)</f>
        <v/>
      </c>
      <c r="MU220" s="1">
        <f>COUNTIFS(#REF!,LT220,#REF!,0,#REF!,"&gt;="&amp;MI220,#REF!,"&lt;="&amp;MH220,#REF!,"&lt;="&amp;ME220,#REF!,"&gt;="&amp;MF220)</f>
        <v/>
      </c>
      <c r="MV220" s="1">
        <f>COUNTIFS(#REF!,LT220,#REF!,1,#REF!,"&gt;="&amp;MI220,#REF!,"&lt;="&amp;MH220,#REF!,"="&amp;KZ220,#REF!,"="&amp;LA220,#REF!,"&lt;="&amp;ME220,#REF!,"&gt;="&amp;MF220)</f>
        <v/>
      </c>
      <c r="MW220" s="1">
        <f>COUNTIFS(#REF!,LT220,#REF!,0,#REF!,"&gt;="&amp;MI220,#REF!,"&lt;="&amp;MH220,#REF!,"="&amp;KZ220,#REF!,"="&amp;LA220,#REF!,"&lt;="&amp;ME220,#REF!,"&gt;="&amp;MF220)</f>
        <v/>
      </c>
      <c r="MX220" s="1">
        <f>COUNTIFS(#REF!,LT220,#REF!,1,#REF!,"&gt;="&amp;MC220,#REF!,"&lt;="&amp;MB220,#REF!,"&lt;="&amp;ME220,#REF!,"&gt;="&amp;MF220)</f>
        <v/>
      </c>
      <c r="MY220" s="1">
        <f>COUNTIFS(#REF!,LT220,#REF!,0,#REF!,"&gt;="&amp;MC220,#REF!,"&lt;="&amp;MB220,#REF!,"&lt;="&amp;ME220,#REF!,"&gt;="&amp;MF220)</f>
        <v/>
      </c>
      <c r="MZ220" s="1">
        <f>COUNTIFS(#REF!,LT220,#REF!,1,#REF!,"&lt;="&amp;ME220,#REF!,"&gt;="&amp;MF220,#REF!,"="&amp;KV220,#REF!,"="&amp;KX220)</f>
        <v/>
      </c>
      <c r="NA220" s="1">
        <f>COUNTIFS(#REF!,LT220,#REF!,0,#REF!,"&lt;="&amp;ME220,#REF!,"&gt;="&amp;MF220,#REF!,"="&amp;KV220,#REF!,"="&amp;KX220)</f>
        <v/>
      </c>
      <c r="NB220" s="1">
        <f>COUNTIFS(#REF!,LT220,#REF!,1,#REF!,"&lt;="&amp;ME220,#REF!,"&gt;="&amp;MF220,#REF!,"="&amp;KW220,#REF!,"="&amp;KY220)</f>
        <v/>
      </c>
      <c r="NC220" s="1">
        <f>COUNTIFS(#REF!,LT220,#REF!,0,#REF!,"&lt;="&amp;ME220,#REF!,"&gt;="&amp;MF220,#REF!,"="&amp;KW220,#REF!,"="&amp;KY220)</f>
        <v/>
      </c>
      <c r="ND220" s="1">
        <f>MP220+MR220+MT220+MV220+MX220+MZ220+NB220</f>
        <v/>
      </c>
      <c r="NE220" s="1">
        <f>MQ220+MS220+MU220+MW220+MY220+NA220+NC220</f>
        <v/>
      </c>
      <c r="NF220" s="1">
        <f>ND220+NE220</f>
        <v/>
      </c>
      <c r="NG220" s="33">
        <f>ND220/(ND220+NE220)</f>
        <v/>
      </c>
      <c r="NH220" s="3">
        <f>1/NG220</f>
        <v/>
      </c>
      <c r="NI220" s="1">
        <f>LI220</f>
        <v/>
      </c>
      <c r="NJ220" s="79">
        <f>((1-NG220)*(1/(NI220-1))*0.98-(NG220*1))</f>
        <v/>
      </c>
      <c r="NK220" s="34">
        <f>IF(LR220&lt;0.9,0,IF(AND(LR220&gt;1.1),0,1))</f>
        <v/>
      </c>
      <c r="NL220" s="34">
        <f>IF(LS220&lt;0.9,0,IF(AND(LS220&gt;1.1),0,1))</f>
        <v/>
      </c>
      <c r="NM220" s="32">
        <f>IF(NF220&gt;99,1,0)</f>
        <v/>
      </c>
      <c r="NN220" s="32">
        <f>IF(NJ220&gt;0.0799,1,0)</f>
        <v/>
      </c>
      <c r="NO220" s="32">
        <f>IF(NJ220&gt;NQ220,1,0)</f>
        <v/>
      </c>
      <c r="NP220" s="32">
        <f>NM220+NN220+NO220+NK220+NL220</f>
        <v/>
      </c>
      <c r="NQ220" s="79">
        <f>(((100*NG220)*(NI220-1)*0.98)-((1-NG220)*100))/100</f>
        <v/>
      </c>
      <c r="NR220" s="34">
        <f>IF(LR220&lt;0.9,0,IF(AND(LR220&gt;1.1),0,1))</f>
        <v/>
      </c>
      <c r="NS220" s="34">
        <f>IF(LS220&lt;0.9,0,IF(AND(LS220&gt;1.1),0,1))</f>
        <v/>
      </c>
      <c r="NT220" s="32">
        <f>IF(NF220&gt;99,1,0)</f>
        <v/>
      </c>
      <c r="NU220" s="32">
        <f>IF(NQ220&gt;0.0799,1,0)</f>
        <v/>
      </c>
      <c r="NV220" s="32">
        <f>IF(NQ220&gt;NJ220,1,0)</f>
        <v/>
      </c>
      <c r="NW220" s="32">
        <f>NT220+NU220+NV220+NR220+NS220</f>
        <v/>
      </c>
      <c r="NX220">
        <f>IF(NP220=5,"LayAway0-1",IF(AND(NW220=5),"BackAway0-1",""))</f>
        <v/>
      </c>
      <c r="NY220">
        <f>IF(NP220=5,KO220,IF(AND(NW220=5),KO220,""))</f>
        <v/>
      </c>
      <c r="NZ220">
        <f>IF(NP220=5,"Match Odds",IF(AND(NW220=5),"Match Odds",""))</f>
        <v/>
      </c>
      <c r="OA220">
        <f>IF(NP220=5,KP220,IF(AND(NW220=5),KP220,""))</f>
        <v/>
      </c>
      <c r="OB220">
        <f>IF(NP220=5,"MATCH_ODDS",IF(AND(NW220=5),"MATCH_ODDS",""))</f>
        <v/>
      </c>
      <c r="OC220">
        <f>IF(NP220=5,"LAY",IF(AND(NW220=5),"BACK",""))</f>
        <v/>
      </c>
    </row>
    <row r="221" ht="16.5" customHeight="1" thickBot="1" thickTop="1">
      <c r="A221" s="2" t="n"/>
      <c r="KN221" s="1">
        <f>IF(INDEX(#REF!,MATCH('HT 0-1'!D221,#REF!,0))=INDEX(#REF!,MATCH('HT 0-1'!D221,#REF!,0)),INDEX(#REF!,MATCH('HT 0-1'!D221,#REF!,0)),"ERROR")</f>
        <v/>
      </c>
      <c r="KO221" s="1">
        <f>IF(INDEX(#REF!,MATCH('HT 0-1'!E221,#REF!,0))=INDEX(#REF!,MATCH('HT 0-1'!E221,#REF!,0)),INDEX(#REF!,MATCH('HT 0-1'!E221,#REF!,0)),"ERROR")</f>
        <v/>
      </c>
      <c r="KP221" s="1">
        <f>KN221&amp;" v "&amp;KO221</f>
        <v/>
      </c>
      <c r="KQ221">
        <f>B221&amp;"_"&amp;C221</f>
        <v/>
      </c>
      <c r="KR221" s="1">
        <f>IF((HW221/KK221)&lt;0.335,"G",IF((HW221/KK221)&gt;0.67,"R","A"))</f>
        <v/>
      </c>
      <c r="KS221" s="1">
        <f>IF((HX221/KK221)&lt;0.335,"G",IF((HX221/KK221)&gt;0.67,"R","A"))</f>
        <v/>
      </c>
      <c r="KT221" s="1">
        <f>IF((IH221/KK221)&lt;0.335,"G",IF((IH221/KK221)&gt;0.67,"R","A"))</f>
        <v/>
      </c>
      <c r="KU221" s="1">
        <f>IF((II221/KK221)&lt;0.335,"G",IF((II221/KK221)&gt;0.67,"R","A"))</f>
        <v/>
      </c>
      <c r="KV221" s="1">
        <f>IF((HZ221/KK221)&lt;0.335,"G",IF((HZ221/KK221)&gt;0.67,"R","A"))</f>
        <v/>
      </c>
      <c r="KW221" s="1">
        <f>IF((HY221/KK221)&lt;0.335,"G",IF((HY221/KK221)&gt;0.67,"R","A"))</f>
        <v/>
      </c>
      <c r="KX221" s="1">
        <f>IF((IK221/KK221)&lt;0.335,"G",IF((IK221/KK221)&gt;0.67,"R","A"))</f>
        <v/>
      </c>
      <c r="KY221" s="1">
        <f>IF((IJ221/KK221)&lt;0.335,"G",IF((IJ221/KK221)&gt;0.67,"R","A"))</f>
        <v/>
      </c>
      <c r="KZ221" s="1">
        <f>IF((HQ221/KK221)&lt;0.335,"G",IF((HQ221/KK221)&gt;0.67,"R","A"))</f>
        <v/>
      </c>
      <c r="LA221" s="1">
        <f>IF((IB221/KK221)&lt;0.335,"G",IF((IB221/KK221)&gt;0.67,"R","A"))</f>
        <v/>
      </c>
      <c r="LB221">
        <f>IF(LQ221="0-1",INDEX(Scrape!#REF!,MATCH('HT 0-1'!KP221,Scrape!$B:$B,0)),"")</f>
        <v/>
      </c>
      <c r="LC221">
        <f>IF(LQ221="0-1",INDEX(Scrape!$A:$A,MATCH('HT 0-1'!KP221,Scrape!$B:$B,0)),"")</f>
        <v/>
      </c>
      <c r="LD221">
        <f>IF(LQ221="0-1",INDEX(Scrape!$B:$B,MATCH('HT 0-1'!KP221,Scrape!$B:$B,0)),"")</f>
        <v/>
      </c>
      <c r="LE221">
        <f>IF(LQ221="0-1",INDEX(Scrape!$C:$C,MATCH('HT 0-1'!KP221,Scrape!$B:$B,0)),"")</f>
        <v/>
      </c>
      <c r="LF221">
        <f>IF(LQ221="0-1",INDEX(Scrape!$D:$D,MATCH('HT 0-1'!KP221,Scrape!$B:$B,0)),"")</f>
        <v/>
      </c>
      <c r="LG221">
        <f>IF(LQ221="0-1",INDEX(Scrape!$E:$E,MATCH('HT 0-1'!KP221,Scrape!$B:$B,0)),"")</f>
        <v/>
      </c>
      <c r="LH221">
        <f>IF(LQ221="0-1",INDEX(Scrape!$F:$F,MATCH('HT 0-1'!KP221,Scrape!$B:$B,0)),"")</f>
        <v/>
      </c>
      <c r="LI221">
        <f>IF(LQ221="0-1",INDEX(Scrape!$G:$G,MATCH('HT 0-1'!KP221,Scrape!$B:$B,0)),"")</f>
        <v/>
      </c>
      <c r="LJ221">
        <f>IF(LQ221="0-1",INDEX(Scrape!$H:$H,MATCH('HT 0-1'!KP221,Scrape!$B:$B,0)),"")</f>
        <v/>
      </c>
      <c r="LK221">
        <f>IF(LQ221="0-1",INDEX(Scrape!$I:$I,MATCH('HT 0-1'!KP221,Scrape!$B:$B,0)),"")</f>
        <v/>
      </c>
      <c r="LL221">
        <f>IF(LQ221="0-1",INDEX(Scrape!$J:$J,MATCH('HT 0-1'!KP221,Scrape!$B:$B,0)),"")</f>
        <v/>
      </c>
      <c r="LM221">
        <f>IF(LQ221="0-1",INDEX(Scrape!$K:$K,MATCH('HT 0-1'!KP221,Scrape!$B:$B,0)),"")</f>
        <v/>
      </c>
      <c r="LN221">
        <f>IF(LQ221="0-1",INDEX(Scrape!$L:$L,MATCH('HT 0-1'!KP221,Scrape!$B:$B,0)),"")</f>
        <v/>
      </c>
      <c r="LO221">
        <f>IF(LQ221="0-1",INDEX(Scrape!$M:$M,MATCH('HT 0-1'!KP221,Scrape!$B:$B,0)),"")</f>
        <v/>
      </c>
      <c r="LP221">
        <f>IF(LQ221="0-1",INDEX(Scrape!$N:$N,MATCH('HT 0-1'!KP221,Scrape!$B:$B,0)),"")</f>
        <v/>
      </c>
      <c r="LQ221">
        <f>INDEX(Scrape!$O:$O,MATCH('HT 0-1'!KP221,Scrape!$B:$B,0))</f>
        <v/>
      </c>
      <c r="LR221">
        <f>(1/LJ221)+(1/LI221)+(1/LH221)</f>
        <v/>
      </c>
      <c r="LS221">
        <f>(1/LG221)+(1/LF221)+(1/LE221)</f>
        <v/>
      </c>
      <c r="LT221" s="8">
        <f>IF(INDEX(#REF!,MATCH(KQ221,#REF!,0))=INDEX(#REF!,MATCH(KQ221,#REF!,0)),INDEX(#REF!,MATCH(KQ221,#REF!,0)),"ERROR")</f>
        <v/>
      </c>
      <c r="LU221" s="4">
        <f>IF(KR221="G",2,IF(KR221="R",0.5,IF(KR221="A",1)))</f>
        <v/>
      </c>
      <c r="LV221" s="4">
        <f>IF(KS221="G",0.5,IF(KS221="R",2,IF(KS221="A",1)))</f>
        <v/>
      </c>
      <c r="LW221" s="4">
        <f>IF(KT221="G",2,IF(KT221="R",0.5,IF(KT221="A",1)))</f>
        <v/>
      </c>
      <c r="LX221" s="4">
        <f>IF(KU221="G",0.5,IF(KU221="R",2,IF(KU221="A",1)))</f>
        <v/>
      </c>
      <c r="LY221" s="7">
        <f>(LK221*(LU221+LX221)+(LL221*(LU221+LX221)))</f>
        <v/>
      </c>
      <c r="LZ221" s="7">
        <f>(LN221*(LV221+LW221)+(LO221*(LV221+LW221)))</f>
        <v/>
      </c>
      <c r="MA221" s="11">
        <f>LY221-LZ221</f>
        <v/>
      </c>
      <c r="MB221" s="5">
        <f>MA221+2</f>
        <v/>
      </c>
      <c r="MC221" s="6">
        <f>MA221-2</f>
        <v/>
      </c>
      <c r="MD221" s="4">
        <f>LE221</f>
        <v/>
      </c>
      <c r="ME221" s="9">
        <f>IF(MD221=0,1000,MD221+0.75)</f>
        <v/>
      </c>
      <c r="MF221" s="10">
        <f>IF(MD221=0,0,MD221-0.75)</f>
        <v/>
      </c>
      <c r="MG221" s="4">
        <f>((LM221*(LU221+LX221))-((LP221*(LV221+LW221))))</f>
        <v/>
      </c>
      <c r="MH221" s="9">
        <f>MG221*1.2</f>
        <v/>
      </c>
      <c r="MI221" s="10">
        <f>MG221*0.8</f>
        <v/>
      </c>
      <c r="MJ221">
        <f>IFERROR(NX221,"")</f>
        <v/>
      </c>
      <c r="MK221">
        <f>IFERROR(NY221,"")</f>
        <v/>
      </c>
      <c r="ML221">
        <f>IFERROR(NZ221,"")</f>
        <v/>
      </c>
      <c r="MM221">
        <f>IFERROR(OA221,"")</f>
        <v/>
      </c>
      <c r="MN221">
        <f>IFERROR(OB221,"")</f>
        <v/>
      </c>
      <c r="MO221">
        <f>IFERROR(OC221,"")</f>
        <v/>
      </c>
      <c r="MP221" s="1">
        <f>COUNTIFS(#REF!,LT221,#REF!,1,#REF!,"&gt;="&amp;MC221,#REF!,"&lt;="&amp;MB221,#REF!,"&lt;="&amp;ME221,#REF!,"&gt;="&amp;MF221,#REF!,"="&amp;KV221,#REF!,"="&amp;KX221)</f>
        <v/>
      </c>
      <c r="MQ221" s="1">
        <f>COUNTIFS(#REF!,LT221,#REF!,0,#REF!,"&gt;="&amp;MC221,#REF!,"&lt;="&amp;MB221,#REF!,"&lt;="&amp;ME221,#REF!,"&gt;="&amp;MF221,#REF!,"="&amp;KV221,#REF!,"="&amp;KX221)</f>
        <v/>
      </c>
      <c r="MR221" s="1">
        <f>COUNTIFS(#REF!,LT221,#REF!,1,#REF!,"&gt;="&amp;MC221,#REF!,"&lt;="&amp;MB221,#REF!,"&lt;="&amp;ME221,#REF!,"&gt;="&amp;MF221,#REF!,"="&amp;KW221,#REF!,"="&amp;KY221)</f>
        <v/>
      </c>
      <c r="MS221" s="1">
        <f>COUNTIFS(#REF!,LT221,#REF!,0,#REF!,"&gt;="&amp;MC221,#REF!,"&lt;="&amp;MB221,#REF!,"&lt;="&amp;ME221,#REF!,"&gt;="&amp;MF221,#REF!,"="&amp;KW221,#REF!,"="&amp;KY221)</f>
        <v/>
      </c>
      <c r="MT221" s="1">
        <f>COUNTIFS(#REF!,LT221,#REF!,1,#REF!,"&gt;="&amp;MI221,#REF!,"&lt;="&amp;MH221,#REF!,"&lt;="&amp;ME221,#REF!,"&gt;="&amp;MF221)</f>
        <v/>
      </c>
      <c r="MU221" s="1">
        <f>COUNTIFS(#REF!,LT221,#REF!,0,#REF!,"&gt;="&amp;MI221,#REF!,"&lt;="&amp;MH221,#REF!,"&lt;="&amp;ME221,#REF!,"&gt;="&amp;MF221)</f>
        <v/>
      </c>
      <c r="MV221" s="1">
        <f>COUNTIFS(#REF!,LT221,#REF!,1,#REF!,"&gt;="&amp;MI221,#REF!,"&lt;="&amp;MH221,#REF!,"="&amp;KZ221,#REF!,"="&amp;LA221,#REF!,"&lt;="&amp;ME221,#REF!,"&gt;="&amp;MF221)</f>
        <v/>
      </c>
      <c r="MW221" s="1">
        <f>COUNTIFS(#REF!,LT221,#REF!,0,#REF!,"&gt;="&amp;MI221,#REF!,"&lt;="&amp;MH221,#REF!,"="&amp;KZ221,#REF!,"="&amp;LA221,#REF!,"&lt;="&amp;ME221,#REF!,"&gt;="&amp;MF221)</f>
        <v/>
      </c>
      <c r="MX221" s="1">
        <f>COUNTIFS(#REF!,LT221,#REF!,1,#REF!,"&gt;="&amp;MC221,#REF!,"&lt;="&amp;MB221,#REF!,"&lt;="&amp;ME221,#REF!,"&gt;="&amp;MF221)</f>
        <v/>
      </c>
      <c r="MY221" s="1">
        <f>COUNTIFS(#REF!,LT221,#REF!,0,#REF!,"&gt;="&amp;MC221,#REF!,"&lt;="&amp;MB221,#REF!,"&lt;="&amp;ME221,#REF!,"&gt;="&amp;MF221)</f>
        <v/>
      </c>
      <c r="MZ221" s="1">
        <f>COUNTIFS(#REF!,LT221,#REF!,1,#REF!,"&lt;="&amp;ME221,#REF!,"&gt;="&amp;MF221,#REF!,"="&amp;KV221,#REF!,"="&amp;KX221)</f>
        <v/>
      </c>
      <c r="NA221" s="1">
        <f>COUNTIFS(#REF!,LT221,#REF!,0,#REF!,"&lt;="&amp;ME221,#REF!,"&gt;="&amp;MF221,#REF!,"="&amp;KV221,#REF!,"="&amp;KX221)</f>
        <v/>
      </c>
      <c r="NB221" s="1">
        <f>COUNTIFS(#REF!,LT221,#REF!,1,#REF!,"&lt;="&amp;ME221,#REF!,"&gt;="&amp;MF221,#REF!,"="&amp;KW221,#REF!,"="&amp;KY221)</f>
        <v/>
      </c>
      <c r="NC221" s="1">
        <f>COUNTIFS(#REF!,LT221,#REF!,0,#REF!,"&lt;="&amp;ME221,#REF!,"&gt;="&amp;MF221,#REF!,"="&amp;KW221,#REF!,"="&amp;KY221)</f>
        <v/>
      </c>
      <c r="ND221" s="1">
        <f>MP221+MR221+MT221+MV221+MX221+MZ221+NB221</f>
        <v/>
      </c>
      <c r="NE221" s="1">
        <f>MQ221+MS221+MU221+MW221+MY221+NA221+NC221</f>
        <v/>
      </c>
      <c r="NF221" s="1">
        <f>ND221+NE221</f>
        <v/>
      </c>
      <c r="NG221" s="33">
        <f>ND221/(ND221+NE221)</f>
        <v/>
      </c>
      <c r="NH221" s="3">
        <f>1/NG221</f>
        <v/>
      </c>
      <c r="NI221" s="1">
        <f>LI221</f>
        <v/>
      </c>
      <c r="NJ221" s="79">
        <f>((1-NG221)*(1/(NI221-1))*0.98-(NG221*1))</f>
        <v/>
      </c>
      <c r="NK221" s="34">
        <f>IF(LR221&lt;0.9,0,IF(AND(LR221&gt;1.1),0,1))</f>
        <v/>
      </c>
      <c r="NL221" s="34">
        <f>IF(LS221&lt;0.9,0,IF(AND(LS221&gt;1.1),0,1))</f>
        <v/>
      </c>
      <c r="NM221" s="32">
        <f>IF(NF221&gt;99,1,0)</f>
        <v/>
      </c>
      <c r="NN221" s="32">
        <f>IF(NJ221&gt;0.0799,1,0)</f>
        <v/>
      </c>
      <c r="NO221" s="32">
        <f>IF(NJ221&gt;NQ221,1,0)</f>
        <v/>
      </c>
      <c r="NP221" s="32">
        <f>NM221+NN221+NO221+NK221+NL221</f>
        <v/>
      </c>
      <c r="NQ221" s="79">
        <f>(((100*NG221)*(NI221-1)*0.98)-((1-NG221)*100))/100</f>
        <v/>
      </c>
      <c r="NR221" s="34">
        <f>IF(LR221&lt;0.9,0,IF(AND(LR221&gt;1.1),0,1))</f>
        <v/>
      </c>
      <c r="NS221" s="34">
        <f>IF(LS221&lt;0.9,0,IF(AND(LS221&gt;1.1),0,1))</f>
        <v/>
      </c>
      <c r="NT221" s="32">
        <f>IF(NF221&gt;99,1,0)</f>
        <v/>
      </c>
      <c r="NU221" s="32">
        <f>IF(NQ221&gt;0.0799,1,0)</f>
        <v/>
      </c>
      <c r="NV221" s="32">
        <f>IF(NQ221&gt;NJ221,1,0)</f>
        <v/>
      </c>
      <c r="NW221" s="32">
        <f>NT221+NU221+NV221+NR221+NS221</f>
        <v/>
      </c>
      <c r="NX221">
        <f>IF(NP221=5,"LayAway0-1",IF(AND(NW221=5),"BackAway0-1",""))</f>
        <v/>
      </c>
      <c r="NY221">
        <f>IF(NP221=5,KO221,IF(AND(NW221=5),KO221,""))</f>
        <v/>
      </c>
      <c r="NZ221">
        <f>IF(NP221=5,"Match Odds",IF(AND(NW221=5),"Match Odds",""))</f>
        <v/>
      </c>
      <c r="OA221">
        <f>IF(NP221=5,KP221,IF(AND(NW221=5),KP221,""))</f>
        <v/>
      </c>
      <c r="OB221">
        <f>IF(NP221=5,"MATCH_ODDS",IF(AND(NW221=5),"MATCH_ODDS",""))</f>
        <v/>
      </c>
      <c r="OC221">
        <f>IF(NP221=5,"LAY",IF(AND(NW221=5),"BACK",""))</f>
        <v/>
      </c>
    </row>
    <row r="222" ht="16.5" customHeight="1" thickBot="1" thickTop="1">
      <c r="A222" s="2" t="n"/>
      <c r="KN222" s="1">
        <f>IF(INDEX(#REF!,MATCH('HT 0-1'!D222,#REF!,0))=INDEX(#REF!,MATCH('HT 0-1'!D222,#REF!,0)),INDEX(#REF!,MATCH('HT 0-1'!D222,#REF!,0)),"ERROR")</f>
        <v/>
      </c>
      <c r="KO222" s="1">
        <f>IF(INDEX(#REF!,MATCH('HT 0-1'!E222,#REF!,0))=INDEX(#REF!,MATCH('HT 0-1'!E222,#REF!,0)),INDEX(#REF!,MATCH('HT 0-1'!E222,#REF!,0)),"ERROR")</f>
        <v/>
      </c>
      <c r="KP222" s="1">
        <f>KN222&amp;" v "&amp;KO222</f>
        <v/>
      </c>
      <c r="KQ222">
        <f>B222&amp;"_"&amp;C222</f>
        <v/>
      </c>
      <c r="KR222" s="1">
        <f>IF((HW222/KK222)&lt;0.335,"G",IF((HW222/KK222)&gt;0.67,"R","A"))</f>
        <v/>
      </c>
      <c r="KS222" s="1">
        <f>IF((HX222/KK222)&lt;0.335,"G",IF((HX222/KK222)&gt;0.67,"R","A"))</f>
        <v/>
      </c>
      <c r="KT222" s="1">
        <f>IF((IH222/KK222)&lt;0.335,"G",IF((IH222/KK222)&gt;0.67,"R","A"))</f>
        <v/>
      </c>
      <c r="KU222" s="1">
        <f>IF((II222/KK222)&lt;0.335,"G",IF((II222/KK222)&gt;0.67,"R","A"))</f>
        <v/>
      </c>
      <c r="KV222" s="1">
        <f>IF((HZ222/KK222)&lt;0.335,"G",IF((HZ222/KK222)&gt;0.67,"R","A"))</f>
        <v/>
      </c>
      <c r="KW222" s="1">
        <f>IF((HY222/KK222)&lt;0.335,"G",IF((HY222/KK222)&gt;0.67,"R","A"))</f>
        <v/>
      </c>
      <c r="KX222" s="1">
        <f>IF((IK222/KK222)&lt;0.335,"G",IF((IK222/KK222)&gt;0.67,"R","A"))</f>
        <v/>
      </c>
      <c r="KY222" s="1">
        <f>IF((IJ222/KK222)&lt;0.335,"G",IF((IJ222/KK222)&gt;0.67,"R","A"))</f>
        <v/>
      </c>
      <c r="KZ222" s="1">
        <f>IF((HQ222/KK222)&lt;0.335,"G",IF((HQ222/KK222)&gt;0.67,"R","A"))</f>
        <v/>
      </c>
      <c r="LA222" s="1">
        <f>IF((IB222/KK222)&lt;0.335,"G",IF((IB222/KK222)&gt;0.67,"R","A"))</f>
        <v/>
      </c>
      <c r="LB222">
        <f>IF(LQ222="0-1",INDEX(Scrape!#REF!,MATCH('HT 0-1'!KP222,Scrape!$B:$B,0)),"")</f>
        <v/>
      </c>
      <c r="LC222">
        <f>IF(LQ222="0-1",INDEX(Scrape!$A:$A,MATCH('HT 0-1'!KP222,Scrape!$B:$B,0)),"")</f>
        <v/>
      </c>
      <c r="LD222">
        <f>IF(LQ222="0-1",INDEX(Scrape!$B:$B,MATCH('HT 0-1'!KP222,Scrape!$B:$B,0)),"")</f>
        <v/>
      </c>
      <c r="LE222">
        <f>IF(LQ222="0-1",INDEX(Scrape!$C:$C,MATCH('HT 0-1'!KP222,Scrape!$B:$B,0)),"")</f>
        <v/>
      </c>
      <c r="LF222">
        <f>IF(LQ222="0-1",INDEX(Scrape!$D:$D,MATCH('HT 0-1'!KP222,Scrape!$B:$B,0)),"")</f>
        <v/>
      </c>
      <c r="LG222">
        <f>IF(LQ222="0-1",INDEX(Scrape!$E:$E,MATCH('HT 0-1'!KP222,Scrape!$B:$B,0)),"")</f>
        <v/>
      </c>
      <c r="LH222">
        <f>IF(LQ222="0-1",INDEX(Scrape!$F:$F,MATCH('HT 0-1'!KP222,Scrape!$B:$B,0)),"")</f>
        <v/>
      </c>
      <c r="LI222">
        <f>IF(LQ222="0-1",INDEX(Scrape!$G:$G,MATCH('HT 0-1'!KP222,Scrape!$B:$B,0)),"")</f>
        <v/>
      </c>
      <c r="LJ222">
        <f>IF(LQ222="0-1",INDEX(Scrape!$H:$H,MATCH('HT 0-1'!KP222,Scrape!$B:$B,0)),"")</f>
        <v/>
      </c>
      <c r="LK222">
        <f>IF(LQ222="0-1",INDEX(Scrape!$I:$I,MATCH('HT 0-1'!KP222,Scrape!$B:$B,0)),"")</f>
        <v/>
      </c>
      <c r="LL222">
        <f>IF(LQ222="0-1",INDEX(Scrape!$J:$J,MATCH('HT 0-1'!KP222,Scrape!$B:$B,0)),"")</f>
        <v/>
      </c>
      <c r="LM222">
        <f>IF(LQ222="0-1",INDEX(Scrape!$K:$K,MATCH('HT 0-1'!KP222,Scrape!$B:$B,0)),"")</f>
        <v/>
      </c>
      <c r="LN222">
        <f>IF(LQ222="0-1",INDEX(Scrape!$L:$L,MATCH('HT 0-1'!KP222,Scrape!$B:$B,0)),"")</f>
        <v/>
      </c>
      <c r="LO222">
        <f>IF(LQ222="0-1",INDEX(Scrape!$M:$M,MATCH('HT 0-1'!KP222,Scrape!$B:$B,0)),"")</f>
        <v/>
      </c>
      <c r="LP222">
        <f>IF(LQ222="0-1",INDEX(Scrape!$N:$N,MATCH('HT 0-1'!KP222,Scrape!$B:$B,0)),"")</f>
        <v/>
      </c>
      <c r="LQ222">
        <f>INDEX(Scrape!$O:$O,MATCH('HT 0-1'!KP222,Scrape!$B:$B,0))</f>
        <v/>
      </c>
      <c r="LR222">
        <f>(1/LJ222)+(1/LI222)+(1/LH222)</f>
        <v/>
      </c>
      <c r="LS222">
        <f>(1/LG222)+(1/LF222)+(1/LE222)</f>
        <v/>
      </c>
      <c r="LT222" s="8">
        <f>IF(INDEX(#REF!,MATCH(KQ222,#REF!,0))=INDEX(#REF!,MATCH(KQ222,#REF!,0)),INDEX(#REF!,MATCH(KQ222,#REF!,0)),"ERROR")</f>
        <v/>
      </c>
      <c r="LU222" s="4">
        <f>IF(KR222="G",2,IF(KR222="R",0.5,IF(KR222="A",1)))</f>
        <v/>
      </c>
      <c r="LV222" s="4">
        <f>IF(KS222="G",0.5,IF(KS222="R",2,IF(KS222="A",1)))</f>
        <v/>
      </c>
      <c r="LW222" s="4">
        <f>IF(KT222="G",2,IF(KT222="R",0.5,IF(KT222="A",1)))</f>
        <v/>
      </c>
      <c r="LX222" s="4">
        <f>IF(KU222="G",0.5,IF(KU222="R",2,IF(KU222="A",1)))</f>
        <v/>
      </c>
      <c r="LY222" s="7">
        <f>(LK222*(LU222+LX222)+(LL222*(LU222+LX222)))</f>
        <v/>
      </c>
      <c r="LZ222" s="7">
        <f>(LN222*(LV222+LW222)+(LO222*(LV222+LW222)))</f>
        <v/>
      </c>
      <c r="MA222" s="11">
        <f>LY222-LZ222</f>
        <v/>
      </c>
      <c r="MB222" s="5">
        <f>MA222+2</f>
        <v/>
      </c>
      <c r="MC222" s="6">
        <f>MA222-2</f>
        <v/>
      </c>
      <c r="MD222" s="4">
        <f>LE222</f>
        <v/>
      </c>
      <c r="ME222" s="9">
        <f>IF(MD222=0,1000,MD222+0.75)</f>
        <v/>
      </c>
      <c r="MF222" s="10">
        <f>IF(MD222=0,0,MD222-0.75)</f>
        <v/>
      </c>
      <c r="MG222" s="4">
        <f>((LM222*(LU222+LX222))-((LP222*(LV222+LW222))))</f>
        <v/>
      </c>
      <c r="MH222" s="9">
        <f>MG222*1.2</f>
        <v/>
      </c>
      <c r="MI222" s="10">
        <f>MG222*0.8</f>
        <v/>
      </c>
      <c r="MJ222">
        <f>IFERROR(NX222,"")</f>
        <v/>
      </c>
      <c r="MK222">
        <f>IFERROR(NY222,"")</f>
        <v/>
      </c>
      <c r="ML222">
        <f>IFERROR(NZ222,"")</f>
        <v/>
      </c>
      <c r="MM222">
        <f>IFERROR(OA222,"")</f>
        <v/>
      </c>
      <c r="MN222">
        <f>IFERROR(OB222,"")</f>
        <v/>
      </c>
      <c r="MO222">
        <f>IFERROR(OC222,"")</f>
        <v/>
      </c>
      <c r="MP222" s="1">
        <f>COUNTIFS(#REF!,LT222,#REF!,1,#REF!,"&gt;="&amp;MC222,#REF!,"&lt;="&amp;MB222,#REF!,"&lt;="&amp;ME222,#REF!,"&gt;="&amp;MF222,#REF!,"="&amp;KV222,#REF!,"="&amp;KX222)</f>
        <v/>
      </c>
      <c r="MQ222" s="1">
        <f>COUNTIFS(#REF!,LT222,#REF!,0,#REF!,"&gt;="&amp;MC222,#REF!,"&lt;="&amp;MB222,#REF!,"&lt;="&amp;ME222,#REF!,"&gt;="&amp;MF222,#REF!,"="&amp;KV222,#REF!,"="&amp;KX222)</f>
        <v/>
      </c>
      <c r="MR222" s="1">
        <f>COUNTIFS(#REF!,LT222,#REF!,1,#REF!,"&gt;="&amp;MC222,#REF!,"&lt;="&amp;MB222,#REF!,"&lt;="&amp;ME222,#REF!,"&gt;="&amp;MF222,#REF!,"="&amp;KW222,#REF!,"="&amp;KY222)</f>
        <v/>
      </c>
      <c r="MS222" s="1">
        <f>COUNTIFS(#REF!,LT222,#REF!,0,#REF!,"&gt;="&amp;MC222,#REF!,"&lt;="&amp;MB222,#REF!,"&lt;="&amp;ME222,#REF!,"&gt;="&amp;MF222,#REF!,"="&amp;KW222,#REF!,"="&amp;KY222)</f>
        <v/>
      </c>
      <c r="MT222" s="1">
        <f>COUNTIFS(#REF!,LT222,#REF!,1,#REF!,"&gt;="&amp;MI222,#REF!,"&lt;="&amp;MH222,#REF!,"&lt;="&amp;ME222,#REF!,"&gt;="&amp;MF222)</f>
        <v/>
      </c>
      <c r="MU222" s="1">
        <f>COUNTIFS(#REF!,LT222,#REF!,0,#REF!,"&gt;="&amp;MI222,#REF!,"&lt;="&amp;MH222,#REF!,"&lt;="&amp;ME222,#REF!,"&gt;="&amp;MF222)</f>
        <v/>
      </c>
      <c r="MV222" s="1">
        <f>COUNTIFS(#REF!,LT222,#REF!,1,#REF!,"&gt;="&amp;MI222,#REF!,"&lt;="&amp;MH222,#REF!,"="&amp;KZ222,#REF!,"="&amp;LA222,#REF!,"&lt;="&amp;ME222,#REF!,"&gt;="&amp;MF222)</f>
        <v/>
      </c>
      <c r="MW222" s="1">
        <f>COUNTIFS(#REF!,LT222,#REF!,0,#REF!,"&gt;="&amp;MI222,#REF!,"&lt;="&amp;MH222,#REF!,"="&amp;KZ222,#REF!,"="&amp;LA222,#REF!,"&lt;="&amp;ME222,#REF!,"&gt;="&amp;MF222)</f>
        <v/>
      </c>
      <c r="MX222" s="1">
        <f>COUNTIFS(#REF!,LT222,#REF!,1,#REF!,"&gt;="&amp;MC222,#REF!,"&lt;="&amp;MB222,#REF!,"&lt;="&amp;ME222,#REF!,"&gt;="&amp;MF222)</f>
        <v/>
      </c>
      <c r="MY222" s="1">
        <f>COUNTIFS(#REF!,LT222,#REF!,0,#REF!,"&gt;="&amp;MC222,#REF!,"&lt;="&amp;MB222,#REF!,"&lt;="&amp;ME222,#REF!,"&gt;="&amp;MF222)</f>
        <v/>
      </c>
      <c r="MZ222" s="1">
        <f>COUNTIFS(#REF!,LT222,#REF!,1,#REF!,"&lt;="&amp;ME222,#REF!,"&gt;="&amp;MF222,#REF!,"="&amp;KV222,#REF!,"="&amp;KX222)</f>
        <v/>
      </c>
      <c r="NA222" s="1">
        <f>COUNTIFS(#REF!,LT222,#REF!,0,#REF!,"&lt;="&amp;ME222,#REF!,"&gt;="&amp;MF222,#REF!,"="&amp;KV222,#REF!,"="&amp;KX222)</f>
        <v/>
      </c>
      <c r="NB222" s="1">
        <f>COUNTIFS(#REF!,LT222,#REF!,1,#REF!,"&lt;="&amp;ME222,#REF!,"&gt;="&amp;MF222,#REF!,"="&amp;KW222,#REF!,"="&amp;KY222)</f>
        <v/>
      </c>
      <c r="NC222" s="1">
        <f>COUNTIFS(#REF!,LT222,#REF!,0,#REF!,"&lt;="&amp;ME222,#REF!,"&gt;="&amp;MF222,#REF!,"="&amp;KW222,#REF!,"="&amp;KY222)</f>
        <v/>
      </c>
      <c r="ND222" s="1">
        <f>MP222+MR222+MT222+MV222+MX222+MZ222+NB222</f>
        <v/>
      </c>
      <c r="NE222" s="1">
        <f>MQ222+MS222+MU222+MW222+MY222+NA222+NC222</f>
        <v/>
      </c>
      <c r="NF222" s="1">
        <f>ND222+NE222</f>
        <v/>
      </c>
      <c r="NG222" s="33">
        <f>ND222/(ND222+NE222)</f>
        <v/>
      </c>
      <c r="NH222" s="3">
        <f>1/NG222</f>
        <v/>
      </c>
      <c r="NI222" s="1">
        <f>LI222</f>
        <v/>
      </c>
      <c r="NJ222" s="79">
        <f>((1-NG222)*(1/(NI222-1))*0.98-(NG222*1))</f>
        <v/>
      </c>
      <c r="NK222" s="34">
        <f>IF(LR222&lt;0.9,0,IF(AND(LR222&gt;1.1),0,1))</f>
        <v/>
      </c>
      <c r="NL222" s="34">
        <f>IF(LS222&lt;0.9,0,IF(AND(LS222&gt;1.1),0,1))</f>
        <v/>
      </c>
      <c r="NM222" s="32">
        <f>IF(NF222&gt;99,1,0)</f>
        <v/>
      </c>
      <c r="NN222" s="32">
        <f>IF(NJ222&gt;0.0799,1,0)</f>
        <v/>
      </c>
      <c r="NO222" s="32">
        <f>IF(NJ222&gt;NQ222,1,0)</f>
        <v/>
      </c>
      <c r="NP222" s="32">
        <f>NM222+NN222+NO222+NK222+NL222</f>
        <v/>
      </c>
      <c r="NQ222" s="79">
        <f>(((100*NG222)*(NI222-1)*0.98)-((1-NG222)*100))/100</f>
        <v/>
      </c>
      <c r="NR222" s="34">
        <f>IF(LR222&lt;0.9,0,IF(AND(LR222&gt;1.1),0,1))</f>
        <v/>
      </c>
      <c r="NS222" s="34">
        <f>IF(LS222&lt;0.9,0,IF(AND(LS222&gt;1.1),0,1))</f>
        <v/>
      </c>
      <c r="NT222" s="32">
        <f>IF(NF222&gt;99,1,0)</f>
        <v/>
      </c>
      <c r="NU222" s="32">
        <f>IF(NQ222&gt;0.0799,1,0)</f>
        <v/>
      </c>
      <c r="NV222" s="32">
        <f>IF(NQ222&gt;NJ222,1,0)</f>
        <v/>
      </c>
      <c r="NW222" s="32">
        <f>NT222+NU222+NV222+NR222+NS222</f>
        <v/>
      </c>
      <c r="NX222">
        <f>IF(NP222=5,"LayAway0-1",IF(AND(NW222=5),"BackAway0-1",""))</f>
        <v/>
      </c>
      <c r="NY222">
        <f>IF(NP222=5,KO222,IF(AND(NW222=5),KO222,""))</f>
        <v/>
      </c>
      <c r="NZ222">
        <f>IF(NP222=5,"Match Odds",IF(AND(NW222=5),"Match Odds",""))</f>
        <v/>
      </c>
      <c r="OA222">
        <f>IF(NP222=5,KP222,IF(AND(NW222=5),KP222,""))</f>
        <v/>
      </c>
      <c r="OB222">
        <f>IF(NP222=5,"MATCH_ODDS",IF(AND(NW222=5),"MATCH_ODDS",""))</f>
        <v/>
      </c>
      <c r="OC222">
        <f>IF(NP222=5,"LAY",IF(AND(NW222=5),"BACK",""))</f>
        <v/>
      </c>
    </row>
    <row r="223" ht="16.5" customHeight="1" thickBot="1" thickTop="1">
      <c r="A223" s="2" t="n"/>
      <c r="KN223" s="1">
        <f>IF(INDEX(#REF!,MATCH('HT 0-1'!D223,#REF!,0))=INDEX(#REF!,MATCH('HT 0-1'!D223,#REF!,0)),INDEX(#REF!,MATCH('HT 0-1'!D223,#REF!,0)),"ERROR")</f>
        <v/>
      </c>
      <c r="KO223" s="1">
        <f>IF(INDEX(#REF!,MATCH('HT 0-1'!E223,#REF!,0))=INDEX(#REF!,MATCH('HT 0-1'!E223,#REF!,0)),INDEX(#REF!,MATCH('HT 0-1'!E223,#REF!,0)),"ERROR")</f>
        <v/>
      </c>
      <c r="KP223" s="1">
        <f>KN223&amp;" v "&amp;KO223</f>
        <v/>
      </c>
      <c r="KQ223">
        <f>B223&amp;"_"&amp;C223</f>
        <v/>
      </c>
      <c r="KR223" s="1">
        <f>IF((HW223/KK223)&lt;0.335,"G",IF((HW223/KK223)&gt;0.67,"R","A"))</f>
        <v/>
      </c>
      <c r="KS223" s="1">
        <f>IF((HX223/KK223)&lt;0.335,"G",IF((HX223/KK223)&gt;0.67,"R","A"))</f>
        <v/>
      </c>
      <c r="KT223" s="1">
        <f>IF((IH223/KK223)&lt;0.335,"G",IF((IH223/KK223)&gt;0.67,"R","A"))</f>
        <v/>
      </c>
      <c r="KU223" s="1">
        <f>IF((II223/KK223)&lt;0.335,"G",IF((II223/KK223)&gt;0.67,"R","A"))</f>
        <v/>
      </c>
      <c r="KV223" s="1">
        <f>IF((HZ223/KK223)&lt;0.335,"G",IF((HZ223/KK223)&gt;0.67,"R","A"))</f>
        <v/>
      </c>
      <c r="KW223" s="1">
        <f>IF((HY223/KK223)&lt;0.335,"G",IF((HY223/KK223)&gt;0.67,"R","A"))</f>
        <v/>
      </c>
      <c r="KX223" s="1">
        <f>IF((IK223/KK223)&lt;0.335,"G",IF((IK223/KK223)&gt;0.67,"R","A"))</f>
        <v/>
      </c>
      <c r="KY223" s="1">
        <f>IF((IJ223/KK223)&lt;0.335,"G",IF((IJ223/KK223)&gt;0.67,"R","A"))</f>
        <v/>
      </c>
      <c r="KZ223" s="1">
        <f>IF((HQ223/KK223)&lt;0.335,"G",IF((HQ223/KK223)&gt;0.67,"R","A"))</f>
        <v/>
      </c>
      <c r="LA223" s="1">
        <f>IF((IB223/KK223)&lt;0.335,"G",IF((IB223/KK223)&gt;0.67,"R","A"))</f>
        <v/>
      </c>
      <c r="LB223">
        <f>IF(LQ223="0-1",INDEX(Scrape!#REF!,MATCH('HT 0-1'!KP223,Scrape!$B:$B,0)),"")</f>
        <v/>
      </c>
      <c r="LC223">
        <f>IF(LQ223="0-1",INDEX(Scrape!$A:$A,MATCH('HT 0-1'!KP223,Scrape!$B:$B,0)),"")</f>
        <v/>
      </c>
      <c r="LD223">
        <f>IF(LQ223="0-1",INDEX(Scrape!$B:$B,MATCH('HT 0-1'!KP223,Scrape!$B:$B,0)),"")</f>
        <v/>
      </c>
      <c r="LE223">
        <f>IF(LQ223="0-1",INDEX(Scrape!$C:$C,MATCH('HT 0-1'!KP223,Scrape!$B:$B,0)),"")</f>
        <v/>
      </c>
      <c r="LF223">
        <f>IF(LQ223="0-1",INDEX(Scrape!$D:$D,MATCH('HT 0-1'!KP223,Scrape!$B:$B,0)),"")</f>
        <v/>
      </c>
      <c r="LG223">
        <f>IF(LQ223="0-1",INDEX(Scrape!$E:$E,MATCH('HT 0-1'!KP223,Scrape!$B:$B,0)),"")</f>
        <v/>
      </c>
      <c r="LH223">
        <f>IF(LQ223="0-1",INDEX(Scrape!$F:$F,MATCH('HT 0-1'!KP223,Scrape!$B:$B,0)),"")</f>
        <v/>
      </c>
      <c r="LI223">
        <f>IF(LQ223="0-1",INDEX(Scrape!$G:$G,MATCH('HT 0-1'!KP223,Scrape!$B:$B,0)),"")</f>
        <v/>
      </c>
      <c r="LJ223">
        <f>IF(LQ223="0-1",INDEX(Scrape!$H:$H,MATCH('HT 0-1'!KP223,Scrape!$B:$B,0)),"")</f>
        <v/>
      </c>
      <c r="LK223">
        <f>IF(LQ223="0-1",INDEX(Scrape!$I:$I,MATCH('HT 0-1'!KP223,Scrape!$B:$B,0)),"")</f>
        <v/>
      </c>
      <c r="LL223">
        <f>IF(LQ223="0-1",INDEX(Scrape!$J:$J,MATCH('HT 0-1'!KP223,Scrape!$B:$B,0)),"")</f>
        <v/>
      </c>
      <c r="LM223">
        <f>IF(LQ223="0-1",INDEX(Scrape!$K:$K,MATCH('HT 0-1'!KP223,Scrape!$B:$B,0)),"")</f>
        <v/>
      </c>
      <c r="LN223">
        <f>IF(LQ223="0-1",INDEX(Scrape!$L:$L,MATCH('HT 0-1'!KP223,Scrape!$B:$B,0)),"")</f>
        <v/>
      </c>
      <c r="LO223">
        <f>IF(LQ223="0-1",INDEX(Scrape!$M:$M,MATCH('HT 0-1'!KP223,Scrape!$B:$B,0)),"")</f>
        <v/>
      </c>
      <c r="LP223">
        <f>IF(LQ223="0-1",INDEX(Scrape!$N:$N,MATCH('HT 0-1'!KP223,Scrape!$B:$B,0)),"")</f>
        <v/>
      </c>
      <c r="LQ223">
        <f>INDEX(Scrape!$O:$O,MATCH('HT 0-1'!KP223,Scrape!$B:$B,0))</f>
        <v/>
      </c>
      <c r="LR223">
        <f>(1/LJ223)+(1/LI223)+(1/LH223)</f>
        <v/>
      </c>
      <c r="LS223">
        <f>(1/LG223)+(1/LF223)+(1/LE223)</f>
        <v/>
      </c>
      <c r="LT223" s="8">
        <f>IF(INDEX(#REF!,MATCH(KQ223,#REF!,0))=INDEX(#REF!,MATCH(KQ223,#REF!,0)),INDEX(#REF!,MATCH(KQ223,#REF!,0)),"ERROR")</f>
        <v/>
      </c>
      <c r="LU223" s="4">
        <f>IF(KR223="G",2,IF(KR223="R",0.5,IF(KR223="A",1)))</f>
        <v/>
      </c>
      <c r="LV223" s="4">
        <f>IF(KS223="G",0.5,IF(KS223="R",2,IF(KS223="A",1)))</f>
        <v/>
      </c>
      <c r="LW223" s="4">
        <f>IF(KT223="G",2,IF(KT223="R",0.5,IF(KT223="A",1)))</f>
        <v/>
      </c>
      <c r="LX223" s="4">
        <f>IF(KU223="G",0.5,IF(KU223="R",2,IF(KU223="A",1)))</f>
        <v/>
      </c>
      <c r="LY223" s="7">
        <f>(LK223*(LU223+LX223)+(LL223*(LU223+LX223)))</f>
        <v/>
      </c>
      <c r="LZ223" s="7">
        <f>(LN223*(LV223+LW223)+(LO223*(LV223+LW223)))</f>
        <v/>
      </c>
      <c r="MA223" s="11">
        <f>LY223-LZ223</f>
        <v/>
      </c>
      <c r="MB223" s="5">
        <f>MA223+2</f>
        <v/>
      </c>
      <c r="MC223" s="6">
        <f>MA223-2</f>
        <v/>
      </c>
      <c r="MD223" s="4">
        <f>LE223</f>
        <v/>
      </c>
      <c r="ME223" s="9">
        <f>IF(MD223=0,1000,MD223+0.75)</f>
        <v/>
      </c>
      <c r="MF223" s="10">
        <f>IF(MD223=0,0,MD223-0.75)</f>
        <v/>
      </c>
      <c r="MG223" s="4">
        <f>((LM223*(LU223+LX223))-((LP223*(LV223+LW223))))</f>
        <v/>
      </c>
      <c r="MH223" s="9">
        <f>MG223*1.2</f>
        <v/>
      </c>
      <c r="MI223" s="10">
        <f>MG223*0.8</f>
        <v/>
      </c>
      <c r="MJ223">
        <f>IFERROR(NX223,"")</f>
        <v/>
      </c>
      <c r="MK223">
        <f>IFERROR(NY223,"")</f>
        <v/>
      </c>
      <c r="ML223">
        <f>IFERROR(NZ223,"")</f>
        <v/>
      </c>
      <c r="MM223">
        <f>IFERROR(OA223,"")</f>
        <v/>
      </c>
      <c r="MN223">
        <f>IFERROR(OB223,"")</f>
        <v/>
      </c>
      <c r="MO223">
        <f>IFERROR(OC223,"")</f>
        <v/>
      </c>
      <c r="MP223" s="1">
        <f>COUNTIFS(#REF!,LT223,#REF!,1,#REF!,"&gt;="&amp;MC223,#REF!,"&lt;="&amp;MB223,#REF!,"&lt;="&amp;ME223,#REF!,"&gt;="&amp;MF223,#REF!,"="&amp;KV223,#REF!,"="&amp;KX223)</f>
        <v/>
      </c>
      <c r="MQ223" s="1">
        <f>COUNTIFS(#REF!,LT223,#REF!,0,#REF!,"&gt;="&amp;MC223,#REF!,"&lt;="&amp;MB223,#REF!,"&lt;="&amp;ME223,#REF!,"&gt;="&amp;MF223,#REF!,"="&amp;KV223,#REF!,"="&amp;KX223)</f>
        <v/>
      </c>
      <c r="MR223" s="1">
        <f>COUNTIFS(#REF!,LT223,#REF!,1,#REF!,"&gt;="&amp;MC223,#REF!,"&lt;="&amp;MB223,#REF!,"&lt;="&amp;ME223,#REF!,"&gt;="&amp;MF223,#REF!,"="&amp;KW223,#REF!,"="&amp;KY223)</f>
        <v/>
      </c>
      <c r="MS223" s="1">
        <f>COUNTIFS(#REF!,LT223,#REF!,0,#REF!,"&gt;="&amp;MC223,#REF!,"&lt;="&amp;MB223,#REF!,"&lt;="&amp;ME223,#REF!,"&gt;="&amp;MF223,#REF!,"="&amp;KW223,#REF!,"="&amp;KY223)</f>
        <v/>
      </c>
      <c r="MT223" s="1">
        <f>COUNTIFS(#REF!,LT223,#REF!,1,#REF!,"&gt;="&amp;MI223,#REF!,"&lt;="&amp;MH223,#REF!,"&lt;="&amp;ME223,#REF!,"&gt;="&amp;MF223)</f>
        <v/>
      </c>
      <c r="MU223" s="1">
        <f>COUNTIFS(#REF!,LT223,#REF!,0,#REF!,"&gt;="&amp;MI223,#REF!,"&lt;="&amp;MH223,#REF!,"&lt;="&amp;ME223,#REF!,"&gt;="&amp;MF223)</f>
        <v/>
      </c>
      <c r="MV223" s="1">
        <f>COUNTIFS(#REF!,LT223,#REF!,1,#REF!,"&gt;="&amp;MI223,#REF!,"&lt;="&amp;MH223,#REF!,"="&amp;KZ223,#REF!,"="&amp;LA223,#REF!,"&lt;="&amp;ME223,#REF!,"&gt;="&amp;MF223)</f>
        <v/>
      </c>
      <c r="MW223" s="1">
        <f>COUNTIFS(#REF!,LT223,#REF!,0,#REF!,"&gt;="&amp;MI223,#REF!,"&lt;="&amp;MH223,#REF!,"="&amp;KZ223,#REF!,"="&amp;LA223,#REF!,"&lt;="&amp;ME223,#REF!,"&gt;="&amp;MF223)</f>
        <v/>
      </c>
      <c r="MX223" s="1">
        <f>COUNTIFS(#REF!,LT223,#REF!,1,#REF!,"&gt;="&amp;MC223,#REF!,"&lt;="&amp;MB223,#REF!,"&lt;="&amp;ME223,#REF!,"&gt;="&amp;MF223)</f>
        <v/>
      </c>
      <c r="MY223" s="1">
        <f>COUNTIFS(#REF!,LT223,#REF!,0,#REF!,"&gt;="&amp;MC223,#REF!,"&lt;="&amp;MB223,#REF!,"&lt;="&amp;ME223,#REF!,"&gt;="&amp;MF223)</f>
        <v/>
      </c>
      <c r="MZ223" s="1">
        <f>COUNTIFS(#REF!,LT223,#REF!,1,#REF!,"&lt;="&amp;ME223,#REF!,"&gt;="&amp;MF223,#REF!,"="&amp;KV223,#REF!,"="&amp;KX223)</f>
        <v/>
      </c>
      <c r="NA223" s="1">
        <f>COUNTIFS(#REF!,LT223,#REF!,0,#REF!,"&lt;="&amp;ME223,#REF!,"&gt;="&amp;MF223,#REF!,"="&amp;KV223,#REF!,"="&amp;KX223)</f>
        <v/>
      </c>
      <c r="NB223" s="1">
        <f>COUNTIFS(#REF!,LT223,#REF!,1,#REF!,"&lt;="&amp;ME223,#REF!,"&gt;="&amp;MF223,#REF!,"="&amp;KW223,#REF!,"="&amp;KY223)</f>
        <v/>
      </c>
      <c r="NC223" s="1">
        <f>COUNTIFS(#REF!,LT223,#REF!,0,#REF!,"&lt;="&amp;ME223,#REF!,"&gt;="&amp;MF223,#REF!,"="&amp;KW223,#REF!,"="&amp;KY223)</f>
        <v/>
      </c>
      <c r="ND223" s="1">
        <f>MP223+MR223+MT223+MV223+MX223+MZ223+NB223</f>
        <v/>
      </c>
      <c r="NE223" s="1">
        <f>MQ223+MS223+MU223+MW223+MY223+NA223+NC223</f>
        <v/>
      </c>
      <c r="NF223" s="1">
        <f>ND223+NE223</f>
        <v/>
      </c>
      <c r="NG223" s="33">
        <f>ND223/(ND223+NE223)</f>
        <v/>
      </c>
      <c r="NH223" s="3">
        <f>1/NG223</f>
        <v/>
      </c>
      <c r="NI223" s="1">
        <f>LI223</f>
        <v/>
      </c>
      <c r="NJ223" s="79">
        <f>((1-NG223)*(1/(NI223-1))*0.98-(NG223*1))</f>
        <v/>
      </c>
      <c r="NK223" s="34">
        <f>IF(LR223&lt;0.9,0,IF(AND(LR223&gt;1.1),0,1))</f>
        <v/>
      </c>
      <c r="NL223" s="34">
        <f>IF(LS223&lt;0.9,0,IF(AND(LS223&gt;1.1),0,1))</f>
        <v/>
      </c>
      <c r="NM223" s="32">
        <f>IF(NF223&gt;99,1,0)</f>
        <v/>
      </c>
      <c r="NN223" s="32">
        <f>IF(NJ223&gt;0.0799,1,0)</f>
        <v/>
      </c>
      <c r="NO223" s="32">
        <f>IF(NJ223&gt;NQ223,1,0)</f>
        <v/>
      </c>
      <c r="NP223" s="32">
        <f>NM223+NN223+NO223+NK223+NL223</f>
        <v/>
      </c>
      <c r="NQ223" s="79">
        <f>(((100*NG223)*(NI223-1)*0.98)-((1-NG223)*100))/100</f>
        <v/>
      </c>
      <c r="NR223" s="34">
        <f>IF(LR223&lt;0.9,0,IF(AND(LR223&gt;1.1),0,1))</f>
        <v/>
      </c>
      <c r="NS223" s="34">
        <f>IF(LS223&lt;0.9,0,IF(AND(LS223&gt;1.1),0,1))</f>
        <v/>
      </c>
      <c r="NT223" s="32">
        <f>IF(NF223&gt;99,1,0)</f>
        <v/>
      </c>
      <c r="NU223" s="32">
        <f>IF(NQ223&gt;0.0799,1,0)</f>
        <v/>
      </c>
      <c r="NV223" s="32">
        <f>IF(NQ223&gt;NJ223,1,0)</f>
        <v/>
      </c>
      <c r="NW223" s="32">
        <f>NT223+NU223+NV223+NR223+NS223</f>
        <v/>
      </c>
      <c r="NX223">
        <f>IF(NP223=5,"LayAway0-1",IF(AND(NW223=5),"BackAway0-1",""))</f>
        <v/>
      </c>
      <c r="NY223">
        <f>IF(NP223=5,KO223,IF(AND(NW223=5),KO223,""))</f>
        <v/>
      </c>
      <c r="NZ223">
        <f>IF(NP223=5,"Match Odds",IF(AND(NW223=5),"Match Odds",""))</f>
        <v/>
      </c>
      <c r="OA223">
        <f>IF(NP223=5,KP223,IF(AND(NW223=5),KP223,""))</f>
        <v/>
      </c>
      <c r="OB223">
        <f>IF(NP223=5,"MATCH_ODDS",IF(AND(NW223=5),"MATCH_ODDS",""))</f>
        <v/>
      </c>
      <c r="OC223">
        <f>IF(NP223=5,"LAY",IF(AND(NW223=5),"BACK",""))</f>
        <v/>
      </c>
    </row>
    <row r="224" ht="16.5" customHeight="1" thickBot="1" thickTop="1">
      <c r="A224" s="2" t="n"/>
      <c r="KN224" s="1">
        <f>IF(INDEX(#REF!,MATCH('HT 0-1'!D224,#REF!,0))=INDEX(#REF!,MATCH('HT 0-1'!D224,#REF!,0)),INDEX(#REF!,MATCH('HT 0-1'!D224,#REF!,0)),"ERROR")</f>
        <v/>
      </c>
      <c r="KO224" s="1">
        <f>IF(INDEX(#REF!,MATCH('HT 0-1'!E224,#REF!,0))=INDEX(#REF!,MATCH('HT 0-1'!E224,#REF!,0)),INDEX(#REF!,MATCH('HT 0-1'!E224,#REF!,0)),"ERROR")</f>
        <v/>
      </c>
      <c r="KP224" s="1">
        <f>KN224&amp;" v "&amp;KO224</f>
        <v/>
      </c>
      <c r="KQ224">
        <f>B224&amp;"_"&amp;C224</f>
        <v/>
      </c>
      <c r="KR224" s="1">
        <f>IF((HW224/KK224)&lt;0.335,"G",IF((HW224/KK224)&gt;0.67,"R","A"))</f>
        <v/>
      </c>
      <c r="KS224" s="1">
        <f>IF((HX224/KK224)&lt;0.335,"G",IF((HX224/KK224)&gt;0.67,"R","A"))</f>
        <v/>
      </c>
      <c r="KT224" s="1">
        <f>IF((IH224/KK224)&lt;0.335,"G",IF((IH224/KK224)&gt;0.67,"R","A"))</f>
        <v/>
      </c>
      <c r="KU224" s="1">
        <f>IF((II224/KK224)&lt;0.335,"G",IF((II224/KK224)&gt;0.67,"R","A"))</f>
        <v/>
      </c>
      <c r="KV224" s="1">
        <f>IF((HZ224/KK224)&lt;0.335,"G",IF((HZ224/KK224)&gt;0.67,"R","A"))</f>
        <v/>
      </c>
      <c r="KW224" s="1">
        <f>IF((HY224/KK224)&lt;0.335,"G",IF((HY224/KK224)&gt;0.67,"R","A"))</f>
        <v/>
      </c>
      <c r="KX224" s="1">
        <f>IF((IK224/KK224)&lt;0.335,"G",IF((IK224/KK224)&gt;0.67,"R","A"))</f>
        <v/>
      </c>
      <c r="KY224" s="1">
        <f>IF((IJ224/KK224)&lt;0.335,"G",IF((IJ224/KK224)&gt;0.67,"R","A"))</f>
        <v/>
      </c>
      <c r="KZ224" s="1">
        <f>IF((HQ224/KK224)&lt;0.335,"G",IF((HQ224/KK224)&gt;0.67,"R","A"))</f>
        <v/>
      </c>
      <c r="LA224" s="1">
        <f>IF((IB224/KK224)&lt;0.335,"G",IF((IB224/KK224)&gt;0.67,"R","A"))</f>
        <v/>
      </c>
      <c r="LB224">
        <f>IF(LQ224="0-1",INDEX(Scrape!#REF!,MATCH('HT 0-1'!KP224,Scrape!$B:$B,0)),"")</f>
        <v/>
      </c>
      <c r="LC224">
        <f>IF(LQ224="0-1",INDEX(Scrape!$A:$A,MATCH('HT 0-1'!KP224,Scrape!$B:$B,0)),"")</f>
        <v/>
      </c>
      <c r="LD224">
        <f>IF(LQ224="0-1",INDEX(Scrape!$B:$B,MATCH('HT 0-1'!KP224,Scrape!$B:$B,0)),"")</f>
        <v/>
      </c>
      <c r="LE224">
        <f>IF(LQ224="0-1",INDEX(Scrape!$C:$C,MATCH('HT 0-1'!KP224,Scrape!$B:$B,0)),"")</f>
        <v/>
      </c>
      <c r="LF224">
        <f>IF(LQ224="0-1",INDEX(Scrape!$D:$D,MATCH('HT 0-1'!KP224,Scrape!$B:$B,0)),"")</f>
        <v/>
      </c>
      <c r="LG224">
        <f>IF(LQ224="0-1",INDEX(Scrape!$E:$E,MATCH('HT 0-1'!KP224,Scrape!$B:$B,0)),"")</f>
        <v/>
      </c>
      <c r="LH224">
        <f>IF(LQ224="0-1",INDEX(Scrape!$F:$F,MATCH('HT 0-1'!KP224,Scrape!$B:$B,0)),"")</f>
        <v/>
      </c>
      <c r="LI224">
        <f>IF(LQ224="0-1",INDEX(Scrape!$G:$G,MATCH('HT 0-1'!KP224,Scrape!$B:$B,0)),"")</f>
        <v/>
      </c>
      <c r="LJ224">
        <f>IF(LQ224="0-1",INDEX(Scrape!$H:$H,MATCH('HT 0-1'!KP224,Scrape!$B:$B,0)),"")</f>
        <v/>
      </c>
      <c r="LK224">
        <f>IF(LQ224="0-1",INDEX(Scrape!$I:$I,MATCH('HT 0-1'!KP224,Scrape!$B:$B,0)),"")</f>
        <v/>
      </c>
      <c r="LL224">
        <f>IF(LQ224="0-1",INDEX(Scrape!$J:$J,MATCH('HT 0-1'!KP224,Scrape!$B:$B,0)),"")</f>
        <v/>
      </c>
      <c r="LM224">
        <f>IF(LQ224="0-1",INDEX(Scrape!$K:$K,MATCH('HT 0-1'!KP224,Scrape!$B:$B,0)),"")</f>
        <v/>
      </c>
      <c r="LN224">
        <f>IF(LQ224="0-1",INDEX(Scrape!$L:$L,MATCH('HT 0-1'!KP224,Scrape!$B:$B,0)),"")</f>
        <v/>
      </c>
      <c r="LO224">
        <f>IF(LQ224="0-1",INDEX(Scrape!$M:$M,MATCH('HT 0-1'!KP224,Scrape!$B:$B,0)),"")</f>
        <v/>
      </c>
      <c r="LP224">
        <f>IF(LQ224="0-1",INDEX(Scrape!$N:$N,MATCH('HT 0-1'!KP224,Scrape!$B:$B,0)),"")</f>
        <v/>
      </c>
      <c r="LQ224">
        <f>INDEX(Scrape!$O:$O,MATCH('HT 0-1'!KP224,Scrape!$B:$B,0))</f>
        <v/>
      </c>
      <c r="LR224">
        <f>(1/LJ224)+(1/LI224)+(1/LH224)</f>
        <v/>
      </c>
      <c r="LS224">
        <f>(1/LG224)+(1/LF224)+(1/LE224)</f>
        <v/>
      </c>
      <c r="LT224" s="8">
        <f>IF(INDEX(#REF!,MATCH(KQ224,#REF!,0))=INDEX(#REF!,MATCH(KQ224,#REF!,0)),INDEX(#REF!,MATCH(KQ224,#REF!,0)),"ERROR")</f>
        <v/>
      </c>
      <c r="LU224" s="4">
        <f>IF(KR224="G",2,IF(KR224="R",0.5,IF(KR224="A",1)))</f>
        <v/>
      </c>
      <c r="LV224" s="4">
        <f>IF(KS224="G",0.5,IF(KS224="R",2,IF(KS224="A",1)))</f>
        <v/>
      </c>
      <c r="LW224" s="4">
        <f>IF(KT224="G",2,IF(KT224="R",0.5,IF(KT224="A",1)))</f>
        <v/>
      </c>
      <c r="LX224" s="4">
        <f>IF(KU224="G",0.5,IF(KU224="R",2,IF(KU224="A",1)))</f>
        <v/>
      </c>
      <c r="LY224" s="7">
        <f>(LK224*(LU224+LX224)+(LL224*(LU224+LX224)))</f>
        <v/>
      </c>
      <c r="LZ224" s="7">
        <f>(LN224*(LV224+LW224)+(LO224*(LV224+LW224)))</f>
        <v/>
      </c>
      <c r="MA224" s="11">
        <f>LY224-LZ224</f>
        <v/>
      </c>
      <c r="MB224" s="5">
        <f>MA224+2</f>
        <v/>
      </c>
      <c r="MC224" s="6">
        <f>MA224-2</f>
        <v/>
      </c>
      <c r="MD224" s="4">
        <f>LE224</f>
        <v/>
      </c>
      <c r="ME224" s="9">
        <f>IF(MD224=0,1000,MD224+0.75)</f>
        <v/>
      </c>
      <c r="MF224" s="10">
        <f>IF(MD224=0,0,MD224-0.75)</f>
        <v/>
      </c>
      <c r="MG224" s="4">
        <f>((LM224*(LU224+LX224))-((LP224*(LV224+LW224))))</f>
        <v/>
      </c>
      <c r="MH224" s="9">
        <f>MG224*1.2</f>
        <v/>
      </c>
      <c r="MI224" s="10">
        <f>MG224*0.8</f>
        <v/>
      </c>
      <c r="MJ224">
        <f>IFERROR(NX224,"")</f>
        <v/>
      </c>
      <c r="MK224">
        <f>IFERROR(NY224,"")</f>
        <v/>
      </c>
      <c r="ML224">
        <f>IFERROR(NZ224,"")</f>
        <v/>
      </c>
      <c r="MM224">
        <f>IFERROR(OA224,"")</f>
        <v/>
      </c>
      <c r="MN224">
        <f>IFERROR(OB224,"")</f>
        <v/>
      </c>
      <c r="MO224">
        <f>IFERROR(OC224,"")</f>
        <v/>
      </c>
      <c r="MP224" s="1">
        <f>COUNTIFS(#REF!,LT224,#REF!,1,#REF!,"&gt;="&amp;MC224,#REF!,"&lt;="&amp;MB224,#REF!,"&lt;="&amp;ME224,#REF!,"&gt;="&amp;MF224,#REF!,"="&amp;KV224,#REF!,"="&amp;KX224)</f>
        <v/>
      </c>
      <c r="MQ224" s="1">
        <f>COUNTIFS(#REF!,LT224,#REF!,0,#REF!,"&gt;="&amp;MC224,#REF!,"&lt;="&amp;MB224,#REF!,"&lt;="&amp;ME224,#REF!,"&gt;="&amp;MF224,#REF!,"="&amp;KV224,#REF!,"="&amp;KX224)</f>
        <v/>
      </c>
      <c r="MR224" s="1">
        <f>COUNTIFS(#REF!,LT224,#REF!,1,#REF!,"&gt;="&amp;MC224,#REF!,"&lt;="&amp;MB224,#REF!,"&lt;="&amp;ME224,#REF!,"&gt;="&amp;MF224,#REF!,"="&amp;KW224,#REF!,"="&amp;KY224)</f>
        <v/>
      </c>
      <c r="MS224" s="1">
        <f>COUNTIFS(#REF!,LT224,#REF!,0,#REF!,"&gt;="&amp;MC224,#REF!,"&lt;="&amp;MB224,#REF!,"&lt;="&amp;ME224,#REF!,"&gt;="&amp;MF224,#REF!,"="&amp;KW224,#REF!,"="&amp;KY224)</f>
        <v/>
      </c>
      <c r="MT224" s="1">
        <f>COUNTIFS(#REF!,LT224,#REF!,1,#REF!,"&gt;="&amp;MI224,#REF!,"&lt;="&amp;MH224,#REF!,"&lt;="&amp;ME224,#REF!,"&gt;="&amp;MF224)</f>
        <v/>
      </c>
      <c r="MU224" s="1">
        <f>COUNTIFS(#REF!,LT224,#REF!,0,#REF!,"&gt;="&amp;MI224,#REF!,"&lt;="&amp;MH224,#REF!,"&lt;="&amp;ME224,#REF!,"&gt;="&amp;MF224)</f>
        <v/>
      </c>
      <c r="MV224" s="1">
        <f>COUNTIFS(#REF!,LT224,#REF!,1,#REF!,"&gt;="&amp;MI224,#REF!,"&lt;="&amp;MH224,#REF!,"="&amp;KZ224,#REF!,"="&amp;LA224,#REF!,"&lt;="&amp;ME224,#REF!,"&gt;="&amp;MF224)</f>
        <v/>
      </c>
      <c r="MW224" s="1">
        <f>COUNTIFS(#REF!,LT224,#REF!,0,#REF!,"&gt;="&amp;MI224,#REF!,"&lt;="&amp;MH224,#REF!,"="&amp;KZ224,#REF!,"="&amp;LA224,#REF!,"&lt;="&amp;ME224,#REF!,"&gt;="&amp;MF224)</f>
        <v/>
      </c>
      <c r="MX224" s="1">
        <f>COUNTIFS(#REF!,LT224,#REF!,1,#REF!,"&gt;="&amp;MC224,#REF!,"&lt;="&amp;MB224,#REF!,"&lt;="&amp;ME224,#REF!,"&gt;="&amp;MF224)</f>
        <v/>
      </c>
      <c r="MY224" s="1">
        <f>COUNTIFS(#REF!,LT224,#REF!,0,#REF!,"&gt;="&amp;MC224,#REF!,"&lt;="&amp;MB224,#REF!,"&lt;="&amp;ME224,#REF!,"&gt;="&amp;MF224)</f>
        <v/>
      </c>
      <c r="MZ224" s="1">
        <f>COUNTIFS(#REF!,LT224,#REF!,1,#REF!,"&lt;="&amp;ME224,#REF!,"&gt;="&amp;MF224,#REF!,"="&amp;KV224,#REF!,"="&amp;KX224)</f>
        <v/>
      </c>
      <c r="NA224" s="1">
        <f>COUNTIFS(#REF!,LT224,#REF!,0,#REF!,"&lt;="&amp;ME224,#REF!,"&gt;="&amp;MF224,#REF!,"="&amp;KV224,#REF!,"="&amp;KX224)</f>
        <v/>
      </c>
      <c r="NB224" s="1">
        <f>COUNTIFS(#REF!,LT224,#REF!,1,#REF!,"&lt;="&amp;ME224,#REF!,"&gt;="&amp;MF224,#REF!,"="&amp;KW224,#REF!,"="&amp;KY224)</f>
        <v/>
      </c>
      <c r="NC224" s="1">
        <f>COUNTIFS(#REF!,LT224,#REF!,0,#REF!,"&lt;="&amp;ME224,#REF!,"&gt;="&amp;MF224,#REF!,"="&amp;KW224,#REF!,"="&amp;KY224)</f>
        <v/>
      </c>
      <c r="ND224" s="1">
        <f>MP224+MR224+MT224+MV224+MX224+MZ224+NB224</f>
        <v/>
      </c>
      <c r="NE224" s="1">
        <f>MQ224+MS224+MU224+MW224+MY224+NA224+NC224</f>
        <v/>
      </c>
      <c r="NF224" s="1">
        <f>ND224+NE224</f>
        <v/>
      </c>
      <c r="NG224" s="33">
        <f>ND224/(ND224+NE224)</f>
        <v/>
      </c>
      <c r="NH224" s="3">
        <f>1/NG224</f>
        <v/>
      </c>
      <c r="NI224" s="1">
        <f>LI224</f>
        <v/>
      </c>
      <c r="NJ224" s="79">
        <f>((1-NG224)*(1/(NI224-1))*0.98-(NG224*1))</f>
        <v/>
      </c>
      <c r="NK224" s="34">
        <f>IF(LR224&lt;0.9,0,IF(AND(LR224&gt;1.1),0,1))</f>
        <v/>
      </c>
      <c r="NL224" s="34">
        <f>IF(LS224&lt;0.9,0,IF(AND(LS224&gt;1.1),0,1))</f>
        <v/>
      </c>
      <c r="NM224" s="32">
        <f>IF(NF224&gt;99,1,0)</f>
        <v/>
      </c>
      <c r="NN224" s="32">
        <f>IF(NJ224&gt;0.0799,1,0)</f>
        <v/>
      </c>
      <c r="NO224" s="32">
        <f>IF(NJ224&gt;NQ224,1,0)</f>
        <v/>
      </c>
      <c r="NP224" s="32">
        <f>NM224+NN224+NO224+NK224+NL224</f>
        <v/>
      </c>
      <c r="NQ224" s="79">
        <f>(((100*NG224)*(NI224-1)*0.98)-((1-NG224)*100))/100</f>
        <v/>
      </c>
      <c r="NR224" s="34">
        <f>IF(LR224&lt;0.9,0,IF(AND(LR224&gt;1.1),0,1))</f>
        <v/>
      </c>
      <c r="NS224" s="34">
        <f>IF(LS224&lt;0.9,0,IF(AND(LS224&gt;1.1),0,1))</f>
        <v/>
      </c>
      <c r="NT224" s="32">
        <f>IF(NF224&gt;99,1,0)</f>
        <v/>
      </c>
      <c r="NU224" s="32">
        <f>IF(NQ224&gt;0.0799,1,0)</f>
        <v/>
      </c>
      <c r="NV224" s="32">
        <f>IF(NQ224&gt;NJ224,1,0)</f>
        <v/>
      </c>
      <c r="NW224" s="32">
        <f>NT224+NU224+NV224+NR224+NS224</f>
        <v/>
      </c>
      <c r="NX224">
        <f>IF(NP224=5,"LayAway0-1",IF(AND(NW224=5),"BackAway0-1",""))</f>
        <v/>
      </c>
      <c r="NY224">
        <f>IF(NP224=5,KO224,IF(AND(NW224=5),KO224,""))</f>
        <v/>
      </c>
      <c r="NZ224">
        <f>IF(NP224=5,"Match Odds",IF(AND(NW224=5),"Match Odds",""))</f>
        <v/>
      </c>
      <c r="OA224">
        <f>IF(NP224=5,KP224,IF(AND(NW224=5),KP224,""))</f>
        <v/>
      </c>
      <c r="OB224">
        <f>IF(NP224=5,"MATCH_ODDS",IF(AND(NW224=5),"MATCH_ODDS",""))</f>
        <v/>
      </c>
      <c r="OC224">
        <f>IF(NP224=5,"LAY",IF(AND(NW224=5),"BACK",""))</f>
        <v/>
      </c>
    </row>
    <row r="225" ht="16.5" customHeight="1" thickBot="1" thickTop="1">
      <c r="A225" s="2" t="n"/>
      <c r="KN225" s="1">
        <f>IF(INDEX(#REF!,MATCH('HT 0-1'!D225,#REF!,0))=INDEX(#REF!,MATCH('HT 0-1'!D225,#REF!,0)),INDEX(#REF!,MATCH('HT 0-1'!D225,#REF!,0)),"ERROR")</f>
        <v/>
      </c>
      <c r="KO225" s="1">
        <f>IF(INDEX(#REF!,MATCH('HT 0-1'!E225,#REF!,0))=INDEX(#REF!,MATCH('HT 0-1'!E225,#REF!,0)),INDEX(#REF!,MATCH('HT 0-1'!E225,#REF!,0)),"ERROR")</f>
        <v/>
      </c>
      <c r="KP225" s="1">
        <f>KN225&amp;" v "&amp;KO225</f>
        <v/>
      </c>
      <c r="KQ225">
        <f>B225&amp;"_"&amp;C225</f>
        <v/>
      </c>
      <c r="KR225" s="1">
        <f>IF((HW225/KK225)&lt;0.335,"G",IF((HW225/KK225)&gt;0.67,"R","A"))</f>
        <v/>
      </c>
      <c r="KS225" s="1">
        <f>IF((HX225/KK225)&lt;0.335,"G",IF((HX225/KK225)&gt;0.67,"R","A"))</f>
        <v/>
      </c>
      <c r="KT225" s="1">
        <f>IF((IH225/KK225)&lt;0.335,"G",IF((IH225/KK225)&gt;0.67,"R","A"))</f>
        <v/>
      </c>
      <c r="KU225" s="1">
        <f>IF((II225/KK225)&lt;0.335,"G",IF((II225/KK225)&gt;0.67,"R","A"))</f>
        <v/>
      </c>
      <c r="KV225" s="1">
        <f>IF((HZ225/KK225)&lt;0.335,"G",IF((HZ225/KK225)&gt;0.67,"R","A"))</f>
        <v/>
      </c>
      <c r="KW225" s="1">
        <f>IF((HY225/KK225)&lt;0.335,"G",IF((HY225/KK225)&gt;0.67,"R","A"))</f>
        <v/>
      </c>
      <c r="KX225" s="1">
        <f>IF((IK225/KK225)&lt;0.335,"G",IF((IK225/KK225)&gt;0.67,"R","A"))</f>
        <v/>
      </c>
      <c r="KY225" s="1">
        <f>IF((IJ225/KK225)&lt;0.335,"G",IF((IJ225/KK225)&gt;0.67,"R","A"))</f>
        <v/>
      </c>
      <c r="KZ225" s="1">
        <f>IF((HQ225/KK225)&lt;0.335,"G",IF((HQ225/KK225)&gt;0.67,"R","A"))</f>
        <v/>
      </c>
      <c r="LA225" s="1">
        <f>IF((IB225/KK225)&lt;0.335,"G",IF((IB225/KK225)&gt;0.67,"R","A"))</f>
        <v/>
      </c>
      <c r="LB225">
        <f>IF(LQ225="0-1",INDEX(Scrape!#REF!,MATCH('HT 0-1'!KP225,Scrape!$B:$B,0)),"")</f>
        <v/>
      </c>
      <c r="LC225">
        <f>IF(LQ225="0-1",INDEX(Scrape!$A:$A,MATCH('HT 0-1'!KP225,Scrape!$B:$B,0)),"")</f>
        <v/>
      </c>
      <c r="LD225">
        <f>IF(LQ225="0-1",INDEX(Scrape!$B:$B,MATCH('HT 0-1'!KP225,Scrape!$B:$B,0)),"")</f>
        <v/>
      </c>
      <c r="LE225">
        <f>IF(LQ225="0-1",INDEX(Scrape!$C:$C,MATCH('HT 0-1'!KP225,Scrape!$B:$B,0)),"")</f>
        <v/>
      </c>
      <c r="LF225">
        <f>IF(LQ225="0-1",INDEX(Scrape!$D:$D,MATCH('HT 0-1'!KP225,Scrape!$B:$B,0)),"")</f>
        <v/>
      </c>
      <c r="LG225">
        <f>IF(LQ225="0-1",INDEX(Scrape!$E:$E,MATCH('HT 0-1'!KP225,Scrape!$B:$B,0)),"")</f>
        <v/>
      </c>
      <c r="LH225">
        <f>IF(LQ225="0-1",INDEX(Scrape!$F:$F,MATCH('HT 0-1'!KP225,Scrape!$B:$B,0)),"")</f>
        <v/>
      </c>
      <c r="LI225">
        <f>IF(LQ225="0-1",INDEX(Scrape!$G:$G,MATCH('HT 0-1'!KP225,Scrape!$B:$B,0)),"")</f>
        <v/>
      </c>
      <c r="LJ225">
        <f>IF(LQ225="0-1",INDEX(Scrape!$H:$H,MATCH('HT 0-1'!KP225,Scrape!$B:$B,0)),"")</f>
        <v/>
      </c>
      <c r="LK225">
        <f>IF(LQ225="0-1",INDEX(Scrape!$I:$I,MATCH('HT 0-1'!KP225,Scrape!$B:$B,0)),"")</f>
        <v/>
      </c>
      <c r="LL225">
        <f>IF(LQ225="0-1",INDEX(Scrape!$J:$J,MATCH('HT 0-1'!KP225,Scrape!$B:$B,0)),"")</f>
        <v/>
      </c>
      <c r="LM225">
        <f>IF(LQ225="0-1",INDEX(Scrape!$K:$K,MATCH('HT 0-1'!KP225,Scrape!$B:$B,0)),"")</f>
        <v/>
      </c>
      <c r="LN225">
        <f>IF(LQ225="0-1",INDEX(Scrape!$L:$L,MATCH('HT 0-1'!KP225,Scrape!$B:$B,0)),"")</f>
        <v/>
      </c>
      <c r="LO225">
        <f>IF(LQ225="0-1",INDEX(Scrape!$M:$M,MATCH('HT 0-1'!KP225,Scrape!$B:$B,0)),"")</f>
        <v/>
      </c>
      <c r="LP225">
        <f>IF(LQ225="0-1",INDEX(Scrape!$N:$N,MATCH('HT 0-1'!KP225,Scrape!$B:$B,0)),"")</f>
        <v/>
      </c>
      <c r="LQ225">
        <f>INDEX(Scrape!$O:$O,MATCH('HT 0-1'!KP225,Scrape!$B:$B,0))</f>
        <v/>
      </c>
      <c r="LR225">
        <f>(1/LJ225)+(1/LI225)+(1/LH225)</f>
        <v/>
      </c>
      <c r="LS225">
        <f>(1/LG225)+(1/LF225)+(1/LE225)</f>
        <v/>
      </c>
      <c r="LT225" s="8">
        <f>IF(INDEX(#REF!,MATCH(KQ225,#REF!,0))=INDEX(#REF!,MATCH(KQ225,#REF!,0)),INDEX(#REF!,MATCH(KQ225,#REF!,0)),"ERROR")</f>
        <v/>
      </c>
      <c r="LU225" s="4">
        <f>IF(KR225="G",2,IF(KR225="R",0.5,IF(KR225="A",1)))</f>
        <v/>
      </c>
      <c r="LV225" s="4">
        <f>IF(KS225="G",0.5,IF(KS225="R",2,IF(KS225="A",1)))</f>
        <v/>
      </c>
      <c r="LW225" s="4">
        <f>IF(KT225="G",2,IF(KT225="R",0.5,IF(KT225="A",1)))</f>
        <v/>
      </c>
      <c r="LX225" s="4">
        <f>IF(KU225="G",0.5,IF(KU225="R",2,IF(KU225="A",1)))</f>
        <v/>
      </c>
      <c r="LY225" s="7">
        <f>(LK225*(LU225+LX225)+(LL225*(LU225+LX225)))</f>
        <v/>
      </c>
      <c r="LZ225" s="7">
        <f>(LN225*(LV225+LW225)+(LO225*(LV225+LW225)))</f>
        <v/>
      </c>
      <c r="MA225" s="11">
        <f>LY225-LZ225</f>
        <v/>
      </c>
      <c r="MB225" s="5">
        <f>MA225+2</f>
        <v/>
      </c>
      <c r="MC225" s="6">
        <f>MA225-2</f>
        <v/>
      </c>
      <c r="MD225" s="4">
        <f>LE225</f>
        <v/>
      </c>
      <c r="ME225" s="9">
        <f>IF(MD225=0,1000,MD225+0.75)</f>
        <v/>
      </c>
      <c r="MF225" s="10">
        <f>IF(MD225=0,0,MD225-0.75)</f>
        <v/>
      </c>
      <c r="MG225" s="4">
        <f>((LM225*(LU225+LX225))-((LP225*(LV225+LW225))))</f>
        <v/>
      </c>
      <c r="MH225" s="9">
        <f>MG225*1.2</f>
        <v/>
      </c>
      <c r="MI225" s="10">
        <f>MG225*0.8</f>
        <v/>
      </c>
      <c r="MJ225">
        <f>IFERROR(NX225,"")</f>
        <v/>
      </c>
      <c r="MK225">
        <f>IFERROR(NY225,"")</f>
        <v/>
      </c>
      <c r="ML225">
        <f>IFERROR(NZ225,"")</f>
        <v/>
      </c>
      <c r="MM225">
        <f>IFERROR(OA225,"")</f>
        <v/>
      </c>
      <c r="MN225">
        <f>IFERROR(OB225,"")</f>
        <v/>
      </c>
      <c r="MO225">
        <f>IFERROR(OC225,"")</f>
        <v/>
      </c>
      <c r="MP225" s="1">
        <f>COUNTIFS(#REF!,LT225,#REF!,1,#REF!,"&gt;="&amp;MC225,#REF!,"&lt;="&amp;MB225,#REF!,"&lt;="&amp;ME225,#REF!,"&gt;="&amp;MF225,#REF!,"="&amp;KV225,#REF!,"="&amp;KX225)</f>
        <v/>
      </c>
      <c r="MQ225" s="1">
        <f>COUNTIFS(#REF!,LT225,#REF!,0,#REF!,"&gt;="&amp;MC225,#REF!,"&lt;="&amp;MB225,#REF!,"&lt;="&amp;ME225,#REF!,"&gt;="&amp;MF225,#REF!,"="&amp;KV225,#REF!,"="&amp;KX225)</f>
        <v/>
      </c>
      <c r="MR225" s="1">
        <f>COUNTIFS(#REF!,LT225,#REF!,1,#REF!,"&gt;="&amp;MC225,#REF!,"&lt;="&amp;MB225,#REF!,"&lt;="&amp;ME225,#REF!,"&gt;="&amp;MF225,#REF!,"="&amp;KW225,#REF!,"="&amp;KY225)</f>
        <v/>
      </c>
      <c r="MS225" s="1">
        <f>COUNTIFS(#REF!,LT225,#REF!,0,#REF!,"&gt;="&amp;MC225,#REF!,"&lt;="&amp;MB225,#REF!,"&lt;="&amp;ME225,#REF!,"&gt;="&amp;MF225,#REF!,"="&amp;KW225,#REF!,"="&amp;KY225)</f>
        <v/>
      </c>
      <c r="MT225" s="1">
        <f>COUNTIFS(#REF!,LT225,#REF!,1,#REF!,"&gt;="&amp;MI225,#REF!,"&lt;="&amp;MH225,#REF!,"&lt;="&amp;ME225,#REF!,"&gt;="&amp;MF225)</f>
        <v/>
      </c>
      <c r="MU225" s="1">
        <f>COUNTIFS(#REF!,LT225,#REF!,0,#REF!,"&gt;="&amp;MI225,#REF!,"&lt;="&amp;MH225,#REF!,"&lt;="&amp;ME225,#REF!,"&gt;="&amp;MF225)</f>
        <v/>
      </c>
      <c r="MV225" s="1">
        <f>COUNTIFS(#REF!,LT225,#REF!,1,#REF!,"&gt;="&amp;MI225,#REF!,"&lt;="&amp;MH225,#REF!,"="&amp;KZ225,#REF!,"="&amp;LA225,#REF!,"&lt;="&amp;ME225,#REF!,"&gt;="&amp;MF225)</f>
        <v/>
      </c>
      <c r="MW225" s="1">
        <f>COUNTIFS(#REF!,LT225,#REF!,0,#REF!,"&gt;="&amp;MI225,#REF!,"&lt;="&amp;MH225,#REF!,"="&amp;KZ225,#REF!,"="&amp;LA225,#REF!,"&lt;="&amp;ME225,#REF!,"&gt;="&amp;MF225)</f>
        <v/>
      </c>
      <c r="MX225" s="1">
        <f>COUNTIFS(#REF!,LT225,#REF!,1,#REF!,"&gt;="&amp;MC225,#REF!,"&lt;="&amp;MB225,#REF!,"&lt;="&amp;ME225,#REF!,"&gt;="&amp;MF225)</f>
        <v/>
      </c>
      <c r="MY225" s="1">
        <f>COUNTIFS(#REF!,LT225,#REF!,0,#REF!,"&gt;="&amp;MC225,#REF!,"&lt;="&amp;MB225,#REF!,"&lt;="&amp;ME225,#REF!,"&gt;="&amp;MF225)</f>
        <v/>
      </c>
      <c r="MZ225" s="1">
        <f>COUNTIFS(#REF!,LT225,#REF!,1,#REF!,"&lt;="&amp;ME225,#REF!,"&gt;="&amp;MF225,#REF!,"="&amp;KV225,#REF!,"="&amp;KX225)</f>
        <v/>
      </c>
      <c r="NA225" s="1">
        <f>COUNTIFS(#REF!,LT225,#REF!,0,#REF!,"&lt;="&amp;ME225,#REF!,"&gt;="&amp;MF225,#REF!,"="&amp;KV225,#REF!,"="&amp;KX225)</f>
        <v/>
      </c>
      <c r="NB225" s="1">
        <f>COUNTIFS(#REF!,LT225,#REF!,1,#REF!,"&lt;="&amp;ME225,#REF!,"&gt;="&amp;MF225,#REF!,"="&amp;KW225,#REF!,"="&amp;KY225)</f>
        <v/>
      </c>
      <c r="NC225" s="1">
        <f>COUNTIFS(#REF!,LT225,#REF!,0,#REF!,"&lt;="&amp;ME225,#REF!,"&gt;="&amp;MF225,#REF!,"="&amp;KW225,#REF!,"="&amp;KY225)</f>
        <v/>
      </c>
      <c r="ND225" s="1">
        <f>MP225+MR225+MT225+MV225+MX225+MZ225+NB225</f>
        <v/>
      </c>
      <c r="NE225" s="1">
        <f>MQ225+MS225+MU225+MW225+MY225+NA225+NC225</f>
        <v/>
      </c>
      <c r="NF225" s="1">
        <f>ND225+NE225</f>
        <v/>
      </c>
      <c r="NG225" s="33">
        <f>ND225/(ND225+NE225)</f>
        <v/>
      </c>
      <c r="NH225" s="3">
        <f>1/NG225</f>
        <v/>
      </c>
      <c r="NI225" s="1">
        <f>LI225</f>
        <v/>
      </c>
      <c r="NJ225" s="79">
        <f>((1-NG225)*(1/(NI225-1))*0.98-(NG225*1))</f>
        <v/>
      </c>
      <c r="NK225" s="34">
        <f>IF(LR225&lt;0.9,0,IF(AND(LR225&gt;1.1),0,1))</f>
        <v/>
      </c>
      <c r="NL225" s="34">
        <f>IF(LS225&lt;0.9,0,IF(AND(LS225&gt;1.1),0,1))</f>
        <v/>
      </c>
      <c r="NM225" s="32">
        <f>IF(NF225&gt;99,1,0)</f>
        <v/>
      </c>
      <c r="NN225" s="32">
        <f>IF(NJ225&gt;0.0799,1,0)</f>
        <v/>
      </c>
      <c r="NO225" s="32">
        <f>IF(NJ225&gt;NQ225,1,0)</f>
        <v/>
      </c>
      <c r="NP225" s="32">
        <f>NM225+NN225+NO225+NK225+NL225</f>
        <v/>
      </c>
      <c r="NQ225" s="79">
        <f>(((100*NG225)*(NI225-1)*0.98)-((1-NG225)*100))/100</f>
        <v/>
      </c>
      <c r="NR225" s="34">
        <f>IF(LR225&lt;0.9,0,IF(AND(LR225&gt;1.1),0,1))</f>
        <v/>
      </c>
      <c r="NS225" s="34">
        <f>IF(LS225&lt;0.9,0,IF(AND(LS225&gt;1.1),0,1))</f>
        <v/>
      </c>
      <c r="NT225" s="32">
        <f>IF(NF225&gt;99,1,0)</f>
        <v/>
      </c>
      <c r="NU225" s="32">
        <f>IF(NQ225&gt;0.0799,1,0)</f>
        <v/>
      </c>
      <c r="NV225" s="32">
        <f>IF(NQ225&gt;NJ225,1,0)</f>
        <v/>
      </c>
      <c r="NW225" s="32">
        <f>NT225+NU225+NV225+NR225+NS225</f>
        <v/>
      </c>
      <c r="NX225">
        <f>IF(NP225=5,"LayAway0-1",IF(AND(NW225=5),"BackAway0-1",""))</f>
        <v/>
      </c>
      <c r="NY225">
        <f>IF(NP225=5,KO225,IF(AND(NW225=5),KO225,""))</f>
        <v/>
      </c>
      <c r="NZ225">
        <f>IF(NP225=5,"Match Odds",IF(AND(NW225=5),"Match Odds",""))</f>
        <v/>
      </c>
      <c r="OA225">
        <f>IF(NP225=5,KP225,IF(AND(NW225=5),KP225,""))</f>
        <v/>
      </c>
      <c r="OB225">
        <f>IF(NP225=5,"MATCH_ODDS",IF(AND(NW225=5),"MATCH_ODDS",""))</f>
        <v/>
      </c>
      <c r="OC225">
        <f>IF(NP225=5,"LAY",IF(AND(NW225=5),"BACK",""))</f>
        <v/>
      </c>
    </row>
    <row r="226" ht="16.5" customHeight="1" thickBot="1" thickTop="1">
      <c r="A226" s="2" t="n"/>
      <c r="KN226" s="1">
        <f>IF(INDEX(#REF!,MATCH('HT 0-1'!D226,#REF!,0))=INDEX(#REF!,MATCH('HT 0-1'!D226,#REF!,0)),INDEX(#REF!,MATCH('HT 0-1'!D226,#REF!,0)),"ERROR")</f>
        <v/>
      </c>
      <c r="KO226" s="1">
        <f>IF(INDEX(#REF!,MATCH('HT 0-1'!E226,#REF!,0))=INDEX(#REF!,MATCH('HT 0-1'!E226,#REF!,0)),INDEX(#REF!,MATCH('HT 0-1'!E226,#REF!,0)),"ERROR")</f>
        <v/>
      </c>
      <c r="KP226" s="1">
        <f>KN226&amp;" v "&amp;KO226</f>
        <v/>
      </c>
      <c r="KQ226">
        <f>B226&amp;"_"&amp;C226</f>
        <v/>
      </c>
      <c r="KR226" s="1">
        <f>IF((HW226/KK226)&lt;0.335,"G",IF((HW226/KK226)&gt;0.67,"R","A"))</f>
        <v/>
      </c>
      <c r="KS226" s="1">
        <f>IF((HX226/KK226)&lt;0.335,"G",IF((HX226/KK226)&gt;0.67,"R","A"))</f>
        <v/>
      </c>
      <c r="KT226" s="1">
        <f>IF((IH226/KK226)&lt;0.335,"G",IF((IH226/KK226)&gt;0.67,"R","A"))</f>
        <v/>
      </c>
      <c r="KU226" s="1">
        <f>IF((II226/KK226)&lt;0.335,"G",IF((II226/KK226)&gt;0.67,"R","A"))</f>
        <v/>
      </c>
      <c r="KV226" s="1">
        <f>IF((HZ226/KK226)&lt;0.335,"G",IF((HZ226/KK226)&gt;0.67,"R","A"))</f>
        <v/>
      </c>
      <c r="KW226" s="1">
        <f>IF((HY226/KK226)&lt;0.335,"G",IF((HY226/KK226)&gt;0.67,"R","A"))</f>
        <v/>
      </c>
      <c r="KX226" s="1">
        <f>IF((IK226/KK226)&lt;0.335,"G",IF((IK226/KK226)&gt;0.67,"R","A"))</f>
        <v/>
      </c>
      <c r="KY226" s="1">
        <f>IF((IJ226/KK226)&lt;0.335,"G",IF((IJ226/KK226)&gt;0.67,"R","A"))</f>
        <v/>
      </c>
      <c r="KZ226" s="1">
        <f>IF((HQ226/KK226)&lt;0.335,"G",IF((HQ226/KK226)&gt;0.67,"R","A"))</f>
        <v/>
      </c>
      <c r="LA226" s="1">
        <f>IF((IB226/KK226)&lt;0.335,"G",IF((IB226/KK226)&gt;0.67,"R","A"))</f>
        <v/>
      </c>
      <c r="LB226">
        <f>IF(LQ226="0-1",INDEX(Scrape!#REF!,MATCH('HT 0-1'!KP226,Scrape!$B:$B,0)),"")</f>
        <v/>
      </c>
      <c r="LC226">
        <f>IF(LQ226="0-1",INDEX(Scrape!$A:$A,MATCH('HT 0-1'!KP226,Scrape!$B:$B,0)),"")</f>
        <v/>
      </c>
      <c r="LD226">
        <f>IF(LQ226="0-1",INDEX(Scrape!$B:$B,MATCH('HT 0-1'!KP226,Scrape!$B:$B,0)),"")</f>
        <v/>
      </c>
      <c r="LE226">
        <f>IF(LQ226="0-1",INDEX(Scrape!$C:$C,MATCH('HT 0-1'!KP226,Scrape!$B:$B,0)),"")</f>
        <v/>
      </c>
      <c r="LF226">
        <f>IF(LQ226="0-1",INDEX(Scrape!$D:$D,MATCH('HT 0-1'!KP226,Scrape!$B:$B,0)),"")</f>
        <v/>
      </c>
      <c r="LG226">
        <f>IF(LQ226="0-1",INDEX(Scrape!$E:$E,MATCH('HT 0-1'!KP226,Scrape!$B:$B,0)),"")</f>
        <v/>
      </c>
      <c r="LH226">
        <f>IF(LQ226="0-1",INDEX(Scrape!$F:$F,MATCH('HT 0-1'!KP226,Scrape!$B:$B,0)),"")</f>
        <v/>
      </c>
      <c r="LI226">
        <f>IF(LQ226="0-1",INDEX(Scrape!$G:$G,MATCH('HT 0-1'!KP226,Scrape!$B:$B,0)),"")</f>
        <v/>
      </c>
      <c r="LJ226">
        <f>IF(LQ226="0-1",INDEX(Scrape!$H:$H,MATCH('HT 0-1'!KP226,Scrape!$B:$B,0)),"")</f>
        <v/>
      </c>
      <c r="LK226">
        <f>IF(LQ226="0-1",INDEX(Scrape!$I:$I,MATCH('HT 0-1'!KP226,Scrape!$B:$B,0)),"")</f>
        <v/>
      </c>
      <c r="LL226">
        <f>IF(LQ226="0-1",INDEX(Scrape!$J:$J,MATCH('HT 0-1'!KP226,Scrape!$B:$B,0)),"")</f>
        <v/>
      </c>
      <c r="LM226">
        <f>IF(LQ226="0-1",INDEX(Scrape!$K:$K,MATCH('HT 0-1'!KP226,Scrape!$B:$B,0)),"")</f>
        <v/>
      </c>
      <c r="LN226">
        <f>IF(LQ226="0-1",INDEX(Scrape!$L:$L,MATCH('HT 0-1'!KP226,Scrape!$B:$B,0)),"")</f>
        <v/>
      </c>
      <c r="LO226">
        <f>IF(LQ226="0-1",INDEX(Scrape!$M:$M,MATCH('HT 0-1'!KP226,Scrape!$B:$B,0)),"")</f>
        <v/>
      </c>
      <c r="LP226">
        <f>IF(LQ226="0-1",INDEX(Scrape!$N:$N,MATCH('HT 0-1'!KP226,Scrape!$B:$B,0)),"")</f>
        <v/>
      </c>
      <c r="LQ226">
        <f>INDEX(Scrape!$O:$O,MATCH('HT 0-1'!KP226,Scrape!$B:$B,0))</f>
        <v/>
      </c>
      <c r="LR226">
        <f>(1/LJ226)+(1/LI226)+(1/LH226)</f>
        <v/>
      </c>
      <c r="LS226">
        <f>(1/LG226)+(1/LF226)+(1/LE226)</f>
        <v/>
      </c>
      <c r="LT226" s="8">
        <f>IF(INDEX(#REF!,MATCH(KQ226,#REF!,0))=INDEX(#REF!,MATCH(KQ226,#REF!,0)),INDEX(#REF!,MATCH(KQ226,#REF!,0)),"ERROR")</f>
        <v/>
      </c>
      <c r="LU226" s="4">
        <f>IF(KR226="G",2,IF(KR226="R",0.5,IF(KR226="A",1)))</f>
        <v/>
      </c>
      <c r="LV226" s="4">
        <f>IF(KS226="G",0.5,IF(KS226="R",2,IF(KS226="A",1)))</f>
        <v/>
      </c>
      <c r="LW226" s="4">
        <f>IF(KT226="G",2,IF(KT226="R",0.5,IF(KT226="A",1)))</f>
        <v/>
      </c>
      <c r="LX226" s="4">
        <f>IF(KU226="G",0.5,IF(KU226="R",2,IF(KU226="A",1)))</f>
        <v/>
      </c>
      <c r="LY226" s="7">
        <f>(LK226*(LU226+LX226)+(LL226*(LU226+LX226)))</f>
        <v/>
      </c>
      <c r="LZ226" s="7">
        <f>(LN226*(LV226+LW226)+(LO226*(LV226+LW226)))</f>
        <v/>
      </c>
      <c r="MA226" s="11">
        <f>LY226-LZ226</f>
        <v/>
      </c>
      <c r="MB226" s="5">
        <f>MA226+2</f>
        <v/>
      </c>
      <c r="MC226" s="6">
        <f>MA226-2</f>
        <v/>
      </c>
      <c r="MD226" s="4">
        <f>LE226</f>
        <v/>
      </c>
      <c r="ME226" s="9">
        <f>IF(MD226=0,1000,MD226+0.75)</f>
        <v/>
      </c>
      <c r="MF226" s="10">
        <f>IF(MD226=0,0,MD226-0.75)</f>
        <v/>
      </c>
      <c r="MG226" s="4">
        <f>((LM226*(LU226+LX226))-((LP226*(LV226+LW226))))</f>
        <v/>
      </c>
      <c r="MH226" s="9">
        <f>MG226*1.2</f>
        <v/>
      </c>
      <c r="MI226" s="10">
        <f>MG226*0.8</f>
        <v/>
      </c>
      <c r="MJ226">
        <f>IFERROR(NX226,"")</f>
        <v/>
      </c>
      <c r="MK226">
        <f>IFERROR(NY226,"")</f>
        <v/>
      </c>
      <c r="ML226">
        <f>IFERROR(NZ226,"")</f>
        <v/>
      </c>
      <c r="MM226">
        <f>IFERROR(OA226,"")</f>
        <v/>
      </c>
      <c r="MN226">
        <f>IFERROR(OB226,"")</f>
        <v/>
      </c>
      <c r="MO226">
        <f>IFERROR(OC226,"")</f>
        <v/>
      </c>
      <c r="MP226" s="1">
        <f>COUNTIFS(#REF!,LT226,#REF!,1,#REF!,"&gt;="&amp;MC226,#REF!,"&lt;="&amp;MB226,#REF!,"&lt;="&amp;ME226,#REF!,"&gt;="&amp;MF226,#REF!,"="&amp;KV226,#REF!,"="&amp;KX226)</f>
        <v/>
      </c>
      <c r="MQ226" s="1">
        <f>COUNTIFS(#REF!,LT226,#REF!,0,#REF!,"&gt;="&amp;MC226,#REF!,"&lt;="&amp;MB226,#REF!,"&lt;="&amp;ME226,#REF!,"&gt;="&amp;MF226,#REF!,"="&amp;KV226,#REF!,"="&amp;KX226)</f>
        <v/>
      </c>
      <c r="MR226" s="1">
        <f>COUNTIFS(#REF!,LT226,#REF!,1,#REF!,"&gt;="&amp;MC226,#REF!,"&lt;="&amp;MB226,#REF!,"&lt;="&amp;ME226,#REF!,"&gt;="&amp;MF226,#REF!,"="&amp;KW226,#REF!,"="&amp;KY226)</f>
        <v/>
      </c>
      <c r="MS226" s="1">
        <f>COUNTIFS(#REF!,LT226,#REF!,0,#REF!,"&gt;="&amp;MC226,#REF!,"&lt;="&amp;MB226,#REF!,"&lt;="&amp;ME226,#REF!,"&gt;="&amp;MF226,#REF!,"="&amp;KW226,#REF!,"="&amp;KY226)</f>
        <v/>
      </c>
      <c r="MT226" s="1">
        <f>COUNTIFS(#REF!,LT226,#REF!,1,#REF!,"&gt;="&amp;MI226,#REF!,"&lt;="&amp;MH226,#REF!,"&lt;="&amp;ME226,#REF!,"&gt;="&amp;MF226)</f>
        <v/>
      </c>
      <c r="MU226" s="1">
        <f>COUNTIFS(#REF!,LT226,#REF!,0,#REF!,"&gt;="&amp;MI226,#REF!,"&lt;="&amp;MH226,#REF!,"&lt;="&amp;ME226,#REF!,"&gt;="&amp;MF226)</f>
        <v/>
      </c>
      <c r="MV226" s="1">
        <f>COUNTIFS(#REF!,LT226,#REF!,1,#REF!,"&gt;="&amp;MI226,#REF!,"&lt;="&amp;MH226,#REF!,"="&amp;KZ226,#REF!,"="&amp;LA226,#REF!,"&lt;="&amp;ME226,#REF!,"&gt;="&amp;MF226)</f>
        <v/>
      </c>
      <c r="MW226" s="1">
        <f>COUNTIFS(#REF!,LT226,#REF!,0,#REF!,"&gt;="&amp;MI226,#REF!,"&lt;="&amp;MH226,#REF!,"="&amp;KZ226,#REF!,"="&amp;LA226,#REF!,"&lt;="&amp;ME226,#REF!,"&gt;="&amp;MF226)</f>
        <v/>
      </c>
      <c r="MX226" s="1">
        <f>COUNTIFS(#REF!,LT226,#REF!,1,#REF!,"&gt;="&amp;MC226,#REF!,"&lt;="&amp;MB226,#REF!,"&lt;="&amp;ME226,#REF!,"&gt;="&amp;MF226)</f>
        <v/>
      </c>
      <c r="MY226" s="1">
        <f>COUNTIFS(#REF!,LT226,#REF!,0,#REF!,"&gt;="&amp;MC226,#REF!,"&lt;="&amp;MB226,#REF!,"&lt;="&amp;ME226,#REF!,"&gt;="&amp;MF226)</f>
        <v/>
      </c>
      <c r="MZ226" s="1">
        <f>COUNTIFS(#REF!,LT226,#REF!,1,#REF!,"&lt;="&amp;ME226,#REF!,"&gt;="&amp;MF226,#REF!,"="&amp;KV226,#REF!,"="&amp;KX226)</f>
        <v/>
      </c>
      <c r="NA226" s="1">
        <f>COUNTIFS(#REF!,LT226,#REF!,0,#REF!,"&lt;="&amp;ME226,#REF!,"&gt;="&amp;MF226,#REF!,"="&amp;KV226,#REF!,"="&amp;KX226)</f>
        <v/>
      </c>
      <c r="NB226" s="1">
        <f>COUNTIFS(#REF!,LT226,#REF!,1,#REF!,"&lt;="&amp;ME226,#REF!,"&gt;="&amp;MF226,#REF!,"="&amp;KW226,#REF!,"="&amp;KY226)</f>
        <v/>
      </c>
      <c r="NC226" s="1">
        <f>COUNTIFS(#REF!,LT226,#REF!,0,#REF!,"&lt;="&amp;ME226,#REF!,"&gt;="&amp;MF226,#REF!,"="&amp;KW226,#REF!,"="&amp;KY226)</f>
        <v/>
      </c>
      <c r="ND226" s="1">
        <f>MP226+MR226+MT226+MV226+MX226+MZ226+NB226</f>
        <v/>
      </c>
      <c r="NE226" s="1">
        <f>MQ226+MS226+MU226+MW226+MY226+NA226+NC226</f>
        <v/>
      </c>
      <c r="NF226" s="1">
        <f>ND226+NE226</f>
        <v/>
      </c>
      <c r="NG226" s="33">
        <f>ND226/(ND226+NE226)</f>
        <v/>
      </c>
      <c r="NH226" s="3">
        <f>1/NG226</f>
        <v/>
      </c>
      <c r="NI226" s="1">
        <f>LI226</f>
        <v/>
      </c>
      <c r="NJ226" s="79">
        <f>((1-NG226)*(1/(NI226-1))*0.98-(NG226*1))</f>
        <v/>
      </c>
      <c r="NK226" s="34">
        <f>IF(LR226&lt;0.9,0,IF(AND(LR226&gt;1.1),0,1))</f>
        <v/>
      </c>
      <c r="NL226" s="34">
        <f>IF(LS226&lt;0.9,0,IF(AND(LS226&gt;1.1),0,1))</f>
        <v/>
      </c>
      <c r="NM226" s="32">
        <f>IF(NF226&gt;99,1,0)</f>
        <v/>
      </c>
      <c r="NN226" s="32">
        <f>IF(NJ226&gt;0.0799,1,0)</f>
        <v/>
      </c>
      <c r="NO226" s="32">
        <f>IF(NJ226&gt;NQ226,1,0)</f>
        <v/>
      </c>
      <c r="NP226" s="32">
        <f>NM226+NN226+NO226+NK226+NL226</f>
        <v/>
      </c>
      <c r="NQ226" s="79">
        <f>(((100*NG226)*(NI226-1)*0.98)-((1-NG226)*100))/100</f>
        <v/>
      </c>
      <c r="NR226" s="34">
        <f>IF(LR226&lt;0.9,0,IF(AND(LR226&gt;1.1),0,1))</f>
        <v/>
      </c>
      <c r="NS226" s="34">
        <f>IF(LS226&lt;0.9,0,IF(AND(LS226&gt;1.1),0,1))</f>
        <v/>
      </c>
      <c r="NT226" s="32">
        <f>IF(NF226&gt;99,1,0)</f>
        <v/>
      </c>
      <c r="NU226" s="32">
        <f>IF(NQ226&gt;0.0799,1,0)</f>
        <v/>
      </c>
      <c r="NV226" s="32">
        <f>IF(NQ226&gt;NJ226,1,0)</f>
        <v/>
      </c>
      <c r="NW226" s="32">
        <f>NT226+NU226+NV226+NR226+NS226</f>
        <v/>
      </c>
      <c r="NX226">
        <f>IF(NP226=5,"LayAway0-1",IF(AND(NW226=5),"BackAway0-1",""))</f>
        <v/>
      </c>
      <c r="NY226">
        <f>IF(NP226=5,KO226,IF(AND(NW226=5),KO226,""))</f>
        <v/>
      </c>
      <c r="NZ226">
        <f>IF(NP226=5,"Match Odds",IF(AND(NW226=5),"Match Odds",""))</f>
        <v/>
      </c>
      <c r="OA226">
        <f>IF(NP226=5,KP226,IF(AND(NW226=5),KP226,""))</f>
        <v/>
      </c>
      <c r="OB226">
        <f>IF(NP226=5,"MATCH_ODDS",IF(AND(NW226=5),"MATCH_ODDS",""))</f>
        <v/>
      </c>
      <c r="OC226">
        <f>IF(NP226=5,"LAY",IF(AND(NW226=5),"BACK",""))</f>
        <v/>
      </c>
    </row>
    <row r="227" ht="16.5" customHeight="1" thickBot="1" thickTop="1">
      <c r="A227" s="2" t="n"/>
      <c r="KN227" s="1">
        <f>IF(INDEX(#REF!,MATCH('HT 0-1'!D227,#REF!,0))=INDEX(#REF!,MATCH('HT 0-1'!D227,#REF!,0)),INDEX(#REF!,MATCH('HT 0-1'!D227,#REF!,0)),"ERROR")</f>
        <v/>
      </c>
      <c r="KO227" s="1">
        <f>IF(INDEX(#REF!,MATCH('HT 0-1'!E227,#REF!,0))=INDEX(#REF!,MATCH('HT 0-1'!E227,#REF!,0)),INDEX(#REF!,MATCH('HT 0-1'!E227,#REF!,0)),"ERROR")</f>
        <v/>
      </c>
      <c r="KP227" s="1">
        <f>KN227&amp;" v "&amp;KO227</f>
        <v/>
      </c>
      <c r="KQ227">
        <f>B227&amp;"_"&amp;C227</f>
        <v/>
      </c>
      <c r="KR227" s="1">
        <f>IF((HW227/KK227)&lt;0.335,"G",IF((HW227/KK227)&gt;0.67,"R","A"))</f>
        <v/>
      </c>
      <c r="KS227" s="1">
        <f>IF((HX227/KK227)&lt;0.335,"G",IF((HX227/KK227)&gt;0.67,"R","A"))</f>
        <v/>
      </c>
      <c r="KT227" s="1">
        <f>IF((IH227/KK227)&lt;0.335,"G",IF((IH227/KK227)&gt;0.67,"R","A"))</f>
        <v/>
      </c>
      <c r="KU227" s="1">
        <f>IF((II227/KK227)&lt;0.335,"G",IF((II227/KK227)&gt;0.67,"R","A"))</f>
        <v/>
      </c>
      <c r="KV227" s="1">
        <f>IF((HZ227/KK227)&lt;0.335,"G",IF((HZ227/KK227)&gt;0.67,"R","A"))</f>
        <v/>
      </c>
      <c r="KW227" s="1">
        <f>IF((HY227/KK227)&lt;0.335,"G",IF((HY227/KK227)&gt;0.67,"R","A"))</f>
        <v/>
      </c>
      <c r="KX227" s="1">
        <f>IF((IK227/KK227)&lt;0.335,"G",IF((IK227/KK227)&gt;0.67,"R","A"))</f>
        <v/>
      </c>
      <c r="KY227" s="1">
        <f>IF((IJ227/KK227)&lt;0.335,"G",IF((IJ227/KK227)&gt;0.67,"R","A"))</f>
        <v/>
      </c>
      <c r="KZ227" s="1">
        <f>IF((HQ227/KK227)&lt;0.335,"G",IF((HQ227/KK227)&gt;0.67,"R","A"))</f>
        <v/>
      </c>
      <c r="LA227" s="1">
        <f>IF((IB227/KK227)&lt;0.335,"G",IF((IB227/KK227)&gt;0.67,"R","A"))</f>
        <v/>
      </c>
      <c r="LB227">
        <f>IF(LQ227="0-1",INDEX(Scrape!#REF!,MATCH('HT 0-1'!KP227,Scrape!$B:$B,0)),"")</f>
        <v/>
      </c>
      <c r="LC227">
        <f>IF(LQ227="0-1",INDEX(Scrape!$A:$A,MATCH('HT 0-1'!KP227,Scrape!$B:$B,0)),"")</f>
        <v/>
      </c>
      <c r="LD227">
        <f>IF(LQ227="0-1",INDEX(Scrape!$B:$B,MATCH('HT 0-1'!KP227,Scrape!$B:$B,0)),"")</f>
        <v/>
      </c>
      <c r="LE227">
        <f>IF(LQ227="0-1",INDEX(Scrape!$C:$C,MATCH('HT 0-1'!KP227,Scrape!$B:$B,0)),"")</f>
        <v/>
      </c>
      <c r="LF227">
        <f>IF(LQ227="0-1",INDEX(Scrape!$D:$D,MATCH('HT 0-1'!KP227,Scrape!$B:$B,0)),"")</f>
        <v/>
      </c>
      <c r="LG227">
        <f>IF(LQ227="0-1",INDEX(Scrape!$E:$E,MATCH('HT 0-1'!KP227,Scrape!$B:$B,0)),"")</f>
        <v/>
      </c>
      <c r="LH227">
        <f>IF(LQ227="0-1",INDEX(Scrape!$F:$F,MATCH('HT 0-1'!KP227,Scrape!$B:$B,0)),"")</f>
        <v/>
      </c>
      <c r="LI227">
        <f>IF(LQ227="0-1",INDEX(Scrape!$G:$G,MATCH('HT 0-1'!KP227,Scrape!$B:$B,0)),"")</f>
        <v/>
      </c>
      <c r="LJ227">
        <f>IF(LQ227="0-1",INDEX(Scrape!$H:$H,MATCH('HT 0-1'!KP227,Scrape!$B:$B,0)),"")</f>
        <v/>
      </c>
      <c r="LK227">
        <f>IF(LQ227="0-1",INDEX(Scrape!$I:$I,MATCH('HT 0-1'!KP227,Scrape!$B:$B,0)),"")</f>
        <v/>
      </c>
      <c r="LL227">
        <f>IF(LQ227="0-1",INDEX(Scrape!$J:$J,MATCH('HT 0-1'!KP227,Scrape!$B:$B,0)),"")</f>
        <v/>
      </c>
      <c r="LM227">
        <f>IF(LQ227="0-1",INDEX(Scrape!$K:$K,MATCH('HT 0-1'!KP227,Scrape!$B:$B,0)),"")</f>
        <v/>
      </c>
      <c r="LN227">
        <f>IF(LQ227="0-1",INDEX(Scrape!$L:$L,MATCH('HT 0-1'!KP227,Scrape!$B:$B,0)),"")</f>
        <v/>
      </c>
      <c r="LO227">
        <f>IF(LQ227="0-1",INDEX(Scrape!$M:$M,MATCH('HT 0-1'!KP227,Scrape!$B:$B,0)),"")</f>
        <v/>
      </c>
      <c r="LP227">
        <f>IF(LQ227="0-1",INDEX(Scrape!$N:$N,MATCH('HT 0-1'!KP227,Scrape!$B:$B,0)),"")</f>
        <v/>
      </c>
      <c r="LQ227">
        <f>INDEX(Scrape!$O:$O,MATCH('HT 0-1'!KP227,Scrape!$B:$B,0))</f>
        <v/>
      </c>
      <c r="LR227">
        <f>(1/LJ227)+(1/LI227)+(1/LH227)</f>
        <v/>
      </c>
      <c r="LS227">
        <f>(1/LG227)+(1/LF227)+(1/LE227)</f>
        <v/>
      </c>
      <c r="LT227" s="8">
        <f>IF(INDEX(#REF!,MATCH(KQ227,#REF!,0))=INDEX(#REF!,MATCH(KQ227,#REF!,0)),INDEX(#REF!,MATCH(KQ227,#REF!,0)),"ERROR")</f>
        <v/>
      </c>
      <c r="LU227" s="4">
        <f>IF(KR227="G",2,IF(KR227="R",0.5,IF(KR227="A",1)))</f>
        <v/>
      </c>
      <c r="LV227" s="4">
        <f>IF(KS227="G",0.5,IF(KS227="R",2,IF(KS227="A",1)))</f>
        <v/>
      </c>
      <c r="LW227" s="4">
        <f>IF(KT227="G",2,IF(KT227="R",0.5,IF(KT227="A",1)))</f>
        <v/>
      </c>
      <c r="LX227" s="4">
        <f>IF(KU227="G",0.5,IF(KU227="R",2,IF(KU227="A",1)))</f>
        <v/>
      </c>
      <c r="LY227" s="7">
        <f>(LK227*(LU227+LX227)+(LL227*(LU227+LX227)))</f>
        <v/>
      </c>
      <c r="LZ227" s="7">
        <f>(LN227*(LV227+LW227)+(LO227*(LV227+LW227)))</f>
        <v/>
      </c>
      <c r="MA227" s="11">
        <f>LY227-LZ227</f>
        <v/>
      </c>
      <c r="MB227" s="5">
        <f>MA227+2</f>
        <v/>
      </c>
      <c r="MC227" s="6">
        <f>MA227-2</f>
        <v/>
      </c>
      <c r="MD227" s="4">
        <f>LE227</f>
        <v/>
      </c>
      <c r="ME227" s="9">
        <f>IF(MD227=0,1000,MD227+0.75)</f>
        <v/>
      </c>
      <c r="MF227" s="10">
        <f>IF(MD227=0,0,MD227-0.75)</f>
        <v/>
      </c>
      <c r="MG227" s="4">
        <f>((LM227*(LU227+LX227))-((LP227*(LV227+LW227))))</f>
        <v/>
      </c>
      <c r="MH227" s="9">
        <f>MG227*1.2</f>
        <v/>
      </c>
      <c r="MI227" s="10">
        <f>MG227*0.8</f>
        <v/>
      </c>
      <c r="MJ227">
        <f>IFERROR(NX227,"")</f>
        <v/>
      </c>
      <c r="MK227">
        <f>IFERROR(NY227,"")</f>
        <v/>
      </c>
      <c r="ML227">
        <f>IFERROR(NZ227,"")</f>
        <v/>
      </c>
      <c r="MM227">
        <f>IFERROR(OA227,"")</f>
        <v/>
      </c>
      <c r="MN227">
        <f>IFERROR(OB227,"")</f>
        <v/>
      </c>
      <c r="MO227">
        <f>IFERROR(OC227,"")</f>
        <v/>
      </c>
      <c r="MP227" s="1">
        <f>COUNTIFS(#REF!,LT227,#REF!,1,#REF!,"&gt;="&amp;MC227,#REF!,"&lt;="&amp;MB227,#REF!,"&lt;="&amp;ME227,#REF!,"&gt;="&amp;MF227,#REF!,"="&amp;KV227,#REF!,"="&amp;KX227)</f>
        <v/>
      </c>
      <c r="MQ227" s="1">
        <f>COUNTIFS(#REF!,LT227,#REF!,0,#REF!,"&gt;="&amp;MC227,#REF!,"&lt;="&amp;MB227,#REF!,"&lt;="&amp;ME227,#REF!,"&gt;="&amp;MF227,#REF!,"="&amp;KV227,#REF!,"="&amp;KX227)</f>
        <v/>
      </c>
      <c r="MR227" s="1">
        <f>COUNTIFS(#REF!,LT227,#REF!,1,#REF!,"&gt;="&amp;MC227,#REF!,"&lt;="&amp;MB227,#REF!,"&lt;="&amp;ME227,#REF!,"&gt;="&amp;MF227,#REF!,"="&amp;KW227,#REF!,"="&amp;KY227)</f>
        <v/>
      </c>
      <c r="MS227" s="1">
        <f>COUNTIFS(#REF!,LT227,#REF!,0,#REF!,"&gt;="&amp;MC227,#REF!,"&lt;="&amp;MB227,#REF!,"&lt;="&amp;ME227,#REF!,"&gt;="&amp;MF227,#REF!,"="&amp;KW227,#REF!,"="&amp;KY227)</f>
        <v/>
      </c>
      <c r="MT227" s="1">
        <f>COUNTIFS(#REF!,LT227,#REF!,1,#REF!,"&gt;="&amp;MI227,#REF!,"&lt;="&amp;MH227,#REF!,"&lt;="&amp;ME227,#REF!,"&gt;="&amp;MF227)</f>
        <v/>
      </c>
      <c r="MU227" s="1">
        <f>COUNTIFS(#REF!,LT227,#REF!,0,#REF!,"&gt;="&amp;MI227,#REF!,"&lt;="&amp;MH227,#REF!,"&lt;="&amp;ME227,#REF!,"&gt;="&amp;MF227)</f>
        <v/>
      </c>
      <c r="MV227" s="1">
        <f>COUNTIFS(#REF!,LT227,#REF!,1,#REF!,"&gt;="&amp;MI227,#REF!,"&lt;="&amp;MH227,#REF!,"="&amp;KZ227,#REF!,"="&amp;LA227,#REF!,"&lt;="&amp;ME227,#REF!,"&gt;="&amp;MF227)</f>
        <v/>
      </c>
      <c r="MW227" s="1">
        <f>COUNTIFS(#REF!,LT227,#REF!,0,#REF!,"&gt;="&amp;MI227,#REF!,"&lt;="&amp;MH227,#REF!,"="&amp;KZ227,#REF!,"="&amp;LA227,#REF!,"&lt;="&amp;ME227,#REF!,"&gt;="&amp;MF227)</f>
        <v/>
      </c>
      <c r="MX227" s="1">
        <f>COUNTIFS(#REF!,LT227,#REF!,1,#REF!,"&gt;="&amp;MC227,#REF!,"&lt;="&amp;MB227,#REF!,"&lt;="&amp;ME227,#REF!,"&gt;="&amp;MF227)</f>
        <v/>
      </c>
      <c r="MY227" s="1">
        <f>COUNTIFS(#REF!,LT227,#REF!,0,#REF!,"&gt;="&amp;MC227,#REF!,"&lt;="&amp;MB227,#REF!,"&lt;="&amp;ME227,#REF!,"&gt;="&amp;MF227)</f>
        <v/>
      </c>
      <c r="MZ227" s="1">
        <f>COUNTIFS(#REF!,LT227,#REF!,1,#REF!,"&lt;="&amp;ME227,#REF!,"&gt;="&amp;MF227,#REF!,"="&amp;KV227,#REF!,"="&amp;KX227)</f>
        <v/>
      </c>
      <c r="NA227" s="1">
        <f>COUNTIFS(#REF!,LT227,#REF!,0,#REF!,"&lt;="&amp;ME227,#REF!,"&gt;="&amp;MF227,#REF!,"="&amp;KV227,#REF!,"="&amp;KX227)</f>
        <v/>
      </c>
      <c r="NB227" s="1">
        <f>COUNTIFS(#REF!,LT227,#REF!,1,#REF!,"&lt;="&amp;ME227,#REF!,"&gt;="&amp;MF227,#REF!,"="&amp;KW227,#REF!,"="&amp;KY227)</f>
        <v/>
      </c>
      <c r="NC227" s="1">
        <f>COUNTIFS(#REF!,LT227,#REF!,0,#REF!,"&lt;="&amp;ME227,#REF!,"&gt;="&amp;MF227,#REF!,"="&amp;KW227,#REF!,"="&amp;KY227)</f>
        <v/>
      </c>
      <c r="ND227" s="1">
        <f>MP227+MR227+MT227+MV227+MX227+MZ227+NB227</f>
        <v/>
      </c>
      <c r="NE227" s="1">
        <f>MQ227+MS227+MU227+MW227+MY227+NA227+NC227</f>
        <v/>
      </c>
      <c r="NF227" s="1">
        <f>ND227+NE227</f>
        <v/>
      </c>
      <c r="NG227" s="33">
        <f>ND227/(ND227+NE227)</f>
        <v/>
      </c>
      <c r="NH227" s="3">
        <f>1/NG227</f>
        <v/>
      </c>
      <c r="NI227" s="1">
        <f>LI227</f>
        <v/>
      </c>
      <c r="NJ227" s="79">
        <f>((1-NG227)*(1/(NI227-1))*0.98-(NG227*1))</f>
        <v/>
      </c>
      <c r="NK227" s="34">
        <f>IF(LR227&lt;0.9,0,IF(AND(LR227&gt;1.1),0,1))</f>
        <v/>
      </c>
      <c r="NL227" s="34">
        <f>IF(LS227&lt;0.9,0,IF(AND(LS227&gt;1.1),0,1))</f>
        <v/>
      </c>
      <c r="NM227" s="32">
        <f>IF(NF227&gt;99,1,0)</f>
        <v/>
      </c>
      <c r="NN227" s="32">
        <f>IF(NJ227&gt;0.0799,1,0)</f>
        <v/>
      </c>
      <c r="NO227" s="32">
        <f>IF(NJ227&gt;NQ227,1,0)</f>
        <v/>
      </c>
      <c r="NP227" s="32">
        <f>NM227+NN227+NO227+NK227+NL227</f>
        <v/>
      </c>
      <c r="NQ227" s="79">
        <f>(((100*NG227)*(NI227-1)*0.98)-((1-NG227)*100))/100</f>
        <v/>
      </c>
      <c r="NR227" s="34">
        <f>IF(LR227&lt;0.9,0,IF(AND(LR227&gt;1.1),0,1))</f>
        <v/>
      </c>
      <c r="NS227" s="34">
        <f>IF(LS227&lt;0.9,0,IF(AND(LS227&gt;1.1),0,1))</f>
        <v/>
      </c>
      <c r="NT227" s="32">
        <f>IF(NF227&gt;99,1,0)</f>
        <v/>
      </c>
      <c r="NU227" s="32">
        <f>IF(NQ227&gt;0.0799,1,0)</f>
        <v/>
      </c>
      <c r="NV227" s="32">
        <f>IF(NQ227&gt;NJ227,1,0)</f>
        <v/>
      </c>
      <c r="NW227" s="32">
        <f>NT227+NU227+NV227+NR227+NS227</f>
        <v/>
      </c>
      <c r="NX227">
        <f>IF(NP227=5,"LayAway0-1",IF(AND(NW227=5),"BackAway0-1",""))</f>
        <v/>
      </c>
      <c r="NY227">
        <f>IF(NP227=5,KO227,IF(AND(NW227=5),KO227,""))</f>
        <v/>
      </c>
      <c r="NZ227">
        <f>IF(NP227=5,"Match Odds",IF(AND(NW227=5),"Match Odds",""))</f>
        <v/>
      </c>
      <c r="OA227">
        <f>IF(NP227=5,KP227,IF(AND(NW227=5),KP227,""))</f>
        <v/>
      </c>
      <c r="OB227">
        <f>IF(NP227=5,"MATCH_ODDS",IF(AND(NW227=5),"MATCH_ODDS",""))</f>
        <v/>
      </c>
      <c r="OC227">
        <f>IF(NP227=5,"LAY",IF(AND(NW227=5),"BACK",""))</f>
        <v/>
      </c>
    </row>
    <row r="228" ht="16.5" customHeight="1" thickBot="1" thickTop="1">
      <c r="A228" s="2" t="n"/>
      <c r="KN228" s="1">
        <f>IF(INDEX(#REF!,MATCH('HT 0-1'!D228,#REF!,0))=INDEX(#REF!,MATCH('HT 0-1'!D228,#REF!,0)),INDEX(#REF!,MATCH('HT 0-1'!D228,#REF!,0)),"ERROR")</f>
        <v/>
      </c>
      <c r="KO228" s="1">
        <f>IF(INDEX(#REF!,MATCH('HT 0-1'!E228,#REF!,0))=INDEX(#REF!,MATCH('HT 0-1'!E228,#REF!,0)),INDEX(#REF!,MATCH('HT 0-1'!E228,#REF!,0)),"ERROR")</f>
        <v/>
      </c>
      <c r="KP228" s="1">
        <f>KN228&amp;" v "&amp;KO228</f>
        <v/>
      </c>
      <c r="KQ228">
        <f>B228&amp;"_"&amp;C228</f>
        <v/>
      </c>
      <c r="KR228" s="1">
        <f>IF((HW228/KK228)&lt;0.335,"G",IF((HW228/KK228)&gt;0.67,"R","A"))</f>
        <v/>
      </c>
      <c r="KS228" s="1">
        <f>IF((HX228/KK228)&lt;0.335,"G",IF((HX228/KK228)&gt;0.67,"R","A"))</f>
        <v/>
      </c>
      <c r="KT228" s="1">
        <f>IF((IH228/KK228)&lt;0.335,"G",IF((IH228/KK228)&gt;0.67,"R","A"))</f>
        <v/>
      </c>
      <c r="KU228" s="1">
        <f>IF((II228/KK228)&lt;0.335,"G",IF((II228/KK228)&gt;0.67,"R","A"))</f>
        <v/>
      </c>
      <c r="KV228" s="1">
        <f>IF((HZ228/KK228)&lt;0.335,"G",IF((HZ228/KK228)&gt;0.67,"R","A"))</f>
        <v/>
      </c>
      <c r="KW228" s="1">
        <f>IF((HY228/KK228)&lt;0.335,"G",IF((HY228/KK228)&gt;0.67,"R","A"))</f>
        <v/>
      </c>
      <c r="KX228" s="1">
        <f>IF((IK228/KK228)&lt;0.335,"G",IF((IK228/KK228)&gt;0.67,"R","A"))</f>
        <v/>
      </c>
      <c r="KY228" s="1">
        <f>IF((IJ228/KK228)&lt;0.335,"G",IF((IJ228/KK228)&gt;0.67,"R","A"))</f>
        <v/>
      </c>
      <c r="KZ228" s="1">
        <f>IF((HQ228/KK228)&lt;0.335,"G",IF((HQ228/KK228)&gt;0.67,"R","A"))</f>
        <v/>
      </c>
      <c r="LA228" s="1">
        <f>IF((IB228/KK228)&lt;0.335,"G",IF((IB228/KK228)&gt;0.67,"R","A"))</f>
        <v/>
      </c>
      <c r="LB228">
        <f>IF(LQ228="0-1",INDEX(Scrape!#REF!,MATCH('HT 0-1'!KP228,Scrape!$B:$B,0)),"")</f>
        <v/>
      </c>
      <c r="LC228">
        <f>IF(LQ228="0-1",INDEX(Scrape!$A:$A,MATCH('HT 0-1'!KP228,Scrape!$B:$B,0)),"")</f>
        <v/>
      </c>
      <c r="LD228">
        <f>IF(LQ228="0-1",INDEX(Scrape!$B:$B,MATCH('HT 0-1'!KP228,Scrape!$B:$B,0)),"")</f>
        <v/>
      </c>
      <c r="LE228">
        <f>IF(LQ228="0-1",INDEX(Scrape!$C:$C,MATCH('HT 0-1'!KP228,Scrape!$B:$B,0)),"")</f>
        <v/>
      </c>
      <c r="LF228">
        <f>IF(LQ228="0-1",INDEX(Scrape!$D:$D,MATCH('HT 0-1'!KP228,Scrape!$B:$B,0)),"")</f>
        <v/>
      </c>
      <c r="LG228">
        <f>IF(LQ228="0-1",INDEX(Scrape!$E:$E,MATCH('HT 0-1'!KP228,Scrape!$B:$B,0)),"")</f>
        <v/>
      </c>
      <c r="LH228">
        <f>IF(LQ228="0-1",INDEX(Scrape!$F:$F,MATCH('HT 0-1'!KP228,Scrape!$B:$B,0)),"")</f>
        <v/>
      </c>
      <c r="LI228">
        <f>IF(LQ228="0-1",INDEX(Scrape!$G:$G,MATCH('HT 0-1'!KP228,Scrape!$B:$B,0)),"")</f>
        <v/>
      </c>
      <c r="LJ228">
        <f>IF(LQ228="0-1",INDEX(Scrape!$H:$H,MATCH('HT 0-1'!KP228,Scrape!$B:$B,0)),"")</f>
        <v/>
      </c>
      <c r="LK228">
        <f>IF(LQ228="0-1",INDEX(Scrape!$I:$I,MATCH('HT 0-1'!KP228,Scrape!$B:$B,0)),"")</f>
        <v/>
      </c>
      <c r="LL228">
        <f>IF(LQ228="0-1",INDEX(Scrape!$J:$J,MATCH('HT 0-1'!KP228,Scrape!$B:$B,0)),"")</f>
        <v/>
      </c>
      <c r="LM228">
        <f>IF(LQ228="0-1",INDEX(Scrape!$K:$K,MATCH('HT 0-1'!KP228,Scrape!$B:$B,0)),"")</f>
        <v/>
      </c>
      <c r="LN228">
        <f>IF(LQ228="0-1",INDEX(Scrape!$L:$L,MATCH('HT 0-1'!KP228,Scrape!$B:$B,0)),"")</f>
        <v/>
      </c>
      <c r="LO228">
        <f>IF(LQ228="0-1",INDEX(Scrape!$M:$M,MATCH('HT 0-1'!KP228,Scrape!$B:$B,0)),"")</f>
        <v/>
      </c>
      <c r="LP228">
        <f>IF(LQ228="0-1",INDEX(Scrape!$N:$N,MATCH('HT 0-1'!KP228,Scrape!$B:$B,0)),"")</f>
        <v/>
      </c>
      <c r="LQ228">
        <f>INDEX(Scrape!$O:$O,MATCH('HT 0-1'!KP228,Scrape!$B:$B,0))</f>
        <v/>
      </c>
      <c r="LR228">
        <f>(1/LJ228)+(1/LI228)+(1/LH228)</f>
        <v/>
      </c>
      <c r="LS228">
        <f>(1/LG228)+(1/LF228)+(1/LE228)</f>
        <v/>
      </c>
      <c r="LT228" s="8">
        <f>IF(INDEX(#REF!,MATCH(KQ228,#REF!,0))=INDEX(#REF!,MATCH(KQ228,#REF!,0)),INDEX(#REF!,MATCH(KQ228,#REF!,0)),"ERROR")</f>
        <v/>
      </c>
      <c r="LU228" s="4">
        <f>IF(KR228="G",2,IF(KR228="R",0.5,IF(KR228="A",1)))</f>
        <v/>
      </c>
      <c r="LV228" s="4">
        <f>IF(KS228="G",0.5,IF(KS228="R",2,IF(KS228="A",1)))</f>
        <v/>
      </c>
      <c r="LW228" s="4">
        <f>IF(KT228="G",2,IF(KT228="R",0.5,IF(KT228="A",1)))</f>
        <v/>
      </c>
      <c r="LX228" s="4">
        <f>IF(KU228="G",0.5,IF(KU228="R",2,IF(KU228="A",1)))</f>
        <v/>
      </c>
      <c r="LY228" s="7">
        <f>(LK228*(LU228+LX228)+(LL228*(LU228+LX228)))</f>
        <v/>
      </c>
      <c r="LZ228" s="7">
        <f>(LN228*(LV228+LW228)+(LO228*(LV228+LW228)))</f>
        <v/>
      </c>
      <c r="MA228" s="11">
        <f>LY228-LZ228</f>
        <v/>
      </c>
      <c r="MB228" s="5">
        <f>MA228+2</f>
        <v/>
      </c>
      <c r="MC228" s="6">
        <f>MA228-2</f>
        <v/>
      </c>
      <c r="MD228" s="4">
        <f>LE228</f>
        <v/>
      </c>
      <c r="ME228" s="9">
        <f>IF(MD228=0,1000,MD228+0.75)</f>
        <v/>
      </c>
      <c r="MF228" s="10">
        <f>IF(MD228=0,0,MD228-0.75)</f>
        <v/>
      </c>
      <c r="MG228" s="4">
        <f>((LM228*(LU228+LX228))-((LP228*(LV228+LW228))))</f>
        <v/>
      </c>
      <c r="MH228" s="9">
        <f>MG228*1.2</f>
        <v/>
      </c>
      <c r="MI228" s="10">
        <f>MG228*0.8</f>
        <v/>
      </c>
      <c r="MJ228">
        <f>IFERROR(NX228,"")</f>
        <v/>
      </c>
      <c r="MK228">
        <f>IFERROR(NY228,"")</f>
        <v/>
      </c>
      <c r="ML228">
        <f>IFERROR(NZ228,"")</f>
        <v/>
      </c>
      <c r="MM228">
        <f>IFERROR(OA228,"")</f>
        <v/>
      </c>
      <c r="MN228">
        <f>IFERROR(OB228,"")</f>
        <v/>
      </c>
      <c r="MO228">
        <f>IFERROR(OC228,"")</f>
        <v/>
      </c>
      <c r="MP228" s="1">
        <f>COUNTIFS(#REF!,LT228,#REF!,1,#REF!,"&gt;="&amp;MC228,#REF!,"&lt;="&amp;MB228,#REF!,"&lt;="&amp;ME228,#REF!,"&gt;="&amp;MF228,#REF!,"="&amp;KV228,#REF!,"="&amp;KX228)</f>
        <v/>
      </c>
      <c r="MQ228" s="1">
        <f>COUNTIFS(#REF!,LT228,#REF!,0,#REF!,"&gt;="&amp;MC228,#REF!,"&lt;="&amp;MB228,#REF!,"&lt;="&amp;ME228,#REF!,"&gt;="&amp;MF228,#REF!,"="&amp;KV228,#REF!,"="&amp;KX228)</f>
        <v/>
      </c>
      <c r="MR228" s="1">
        <f>COUNTIFS(#REF!,LT228,#REF!,1,#REF!,"&gt;="&amp;MC228,#REF!,"&lt;="&amp;MB228,#REF!,"&lt;="&amp;ME228,#REF!,"&gt;="&amp;MF228,#REF!,"="&amp;KW228,#REF!,"="&amp;KY228)</f>
        <v/>
      </c>
      <c r="MS228" s="1">
        <f>COUNTIFS(#REF!,LT228,#REF!,0,#REF!,"&gt;="&amp;MC228,#REF!,"&lt;="&amp;MB228,#REF!,"&lt;="&amp;ME228,#REF!,"&gt;="&amp;MF228,#REF!,"="&amp;KW228,#REF!,"="&amp;KY228)</f>
        <v/>
      </c>
      <c r="MT228" s="1">
        <f>COUNTIFS(#REF!,LT228,#REF!,1,#REF!,"&gt;="&amp;MI228,#REF!,"&lt;="&amp;MH228,#REF!,"&lt;="&amp;ME228,#REF!,"&gt;="&amp;MF228)</f>
        <v/>
      </c>
      <c r="MU228" s="1">
        <f>COUNTIFS(#REF!,LT228,#REF!,0,#REF!,"&gt;="&amp;MI228,#REF!,"&lt;="&amp;MH228,#REF!,"&lt;="&amp;ME228,#REF!,"&gt;="&amp;MF228)</f>
        <v/>
      </c>
      <c r="MV228" s="1">
        <f>COUNTIFS(#REF!,LT228,#REF!,1,#REF!,"&gt;="&amp;MI228,#REF!,"&lt;="&amp;MH228,#REF!,"="&amp;KZ228,#REF!,"="&amp;LA228,#REF!,"&lt;="&amp;ME228,#REF!,"&gt;="&amp;MF228)</f>
        <v/>
      </c>
      <c r="MW228" s="1">
        <f>COUNTIFS(#REF!,LT228,#REF!,0,#REF!,"&gt;="&amp;MI228,#REF!,"&lt;="&amp;MH228,#REF!,"="&amp;KZ228,#REF!,"="&amp;LA228,#REF!,"&lt;="&amp;ME228,#REF!,"&gt;="&amp;MF228)</f>
        <v/>
      </c>
      <c r="MX228" s="1">
        <f>COUNTIFS(#REF!,LT228,#REF!,1,#REF!,"&gt;="&amp;MC228,#REF!,"&lt;="&amp;MB228,#REF!,"&lt;="&amp;ME228,#REF!,"&gt;="&amp;MF228)</f>
        <v/>
      </c>
      <c r="MY228" s="1">
        <f>COUNTIFS(#REF!,LT228,#REF!,0,#REF!,"&gt;="&amp;MC228,#REF!,"&lt;="&amp;MB228,#REF!,"&lt;="&amp;ME228,#REF!,"&gt;="&amp;MF228)</f>
        <v/>
      </c>
      <c r="MZ228" s="1">
        <f>COUNTIFS(#REF!,LT228,#REF!,1,#REF!,"&lt;="&amp;ME228,#REF!,"&gt;="&amp;MF228,#REF!,"="&amp;KV228,#REF!,"="&amp;KX228)</f>
        <v/>
      </c>
      <c r="NA228" s="1">
        <f>COUNTIFS(#REF!,LT228,#REF!,0,#REF!,"&lt;="&amp;ME228,#REF!,"&gt;="&amp;MF228,#REF!,"="&amp;KV228,#REF!,"="&amp;KX228)</f>
        <v/>
      </c>
      <c r="NB228" s="1">
        <f>COUNTIFS(#REF!,LT228,#REF!,1,#REF!,"&lt;="&amp;ME228,#REF!,"&gt;="&amp;MF228,#REF!,"="&amp;KW228,#REF!,"="&amp;KY228)</f>
        <v/>
      </c>
      <c r="NC228" s="1">
        <f>COUNTIFS(#REF!,LT228,#REF!,0,#REF!,"&lt;="&amp;ME228,#REF!,"&gt;="&amp;MF228,#REF!,"="&amp;KW228,#REF!,"="&amp;KY228)</f>
        <v/>
      </c>
      <c r="ND228" s="1">
        <f>MP228+MR228+MT228+MV228+MX228+MZ228+NB228</f>
        <v/>
      </c>
      <c r="NE228" s="1">
        <f>MQ228+MS228+MU228+MW228+MY228+NA228+NC228</f>
        <v/>
      </c>
      <c r="NF228" s="1">
        <f>ND228+NE228</f>
        <v/>
      </c>
      <c r="NG228" s="33">
        <f>ND228/(ND228+NE228)</f>
        <v/>
      </c>
      <c r="NH228" s="3">
        <f>1/NG228</f>
        <v/>
      </c>
      <c r="NI228" s="1">
        <f>LI228</f>
        <v/>
      </c>
      <c r="NJ228" s="79">
        <f>((1-NG228)*(1/(NI228-1))*0.98-(NG228*1))</f>
        <v/>
      </c>
      <c r="NK228" s="34">
        <f>IF(LR228&lt;0.9,0,IF(AND(LR228&gt;1.1),0,1))</f>
        <v/>
      </c>
      <c r="NL228" s="34">
        <f>IF(LS228&lt;0.9,0,IF(AND(LS228&gt;1.1),0,1))</f>
        <v/>
      </c>
      <c r="NM228" s="32">
        <f>IF(NF228&gt;99,1,0)</f>
        <v/>
      </c>
      <c r="NN228" s="32">
        <f>IF(NJ228&gt;0.0799,1,0)</f>
        <v/>
      </c>
      <c r="NO228" s="32">
        <f>IF(NJ228&gt;NQ228,1,0)</f>
        <v/>
      </c>
      <c r="NP228" s="32">
        <f>NM228+NN228+NO228+NK228+NL228</f>
        <v/>
      </c>
      <c r="NQ228" s="79">
        <f>(((100*NG228)*(NI228-1)*0.98)-((1-NG228)*100))/100</f>
        <v/>
      </c>
      <c r="NR228" s="34">
        <f>IF(LR228&lt;0.9,0,IF(AND(LR228&gt;1.1),0,1))</f>
        <v/>
      </c>
      <c r="NS228" s="34">
        <f>IF(LS228&lt;0.9,0,IF(AND(LS228&gt;1.1),0,1))</f>
        <v/>
      </c>
      <c r="NT228" s="32">
        <f>IF(NF228&gt;99,1,0)</f>
        <v/>
      </c>
      <c r="NU228" s="32">
        <f>IF(NQ228&gt;0.0799,1,0)</f>
        <v/>
      </c>
      <c r="NV228" s="32">
        <f>IF(NQ228&gt;NJ228,1,0)</f>
        <v/>
      </c>
      <c r="NW228" s="32">
        <f>NT228+NU228+NV228+NR228+NS228</f>
        <v/>
      </c>
      <c r="NX228">
        <f>IF(NP228=5,"LayAway0-1",IF(AND(NW228=5),"BackAway0-1",""))</f>
        <v/>
      </c>
      <c r="NY228">
        <f>IF(NP228=5,KO228,IF(AND(NW228=5),KO228,""))</f>
        <v/>
      </c>
      <c r="NZ228">
        <f>IF(NP228=5,"Match Odds",IF(AND(NW228=5),"Match Odds",""))</f>
        <v/>
      </c>
      <c r="OA228">
        <f>IF(NP228=5,KP228,IF(AND(NW228=5),KP228,""))</f>
        <v/>
      </c>
      <c r="OB228">
        <f>IF(NP228=5,"MATCH_ODDS",IF(AND(NW228=5),"MATCH_ODDS",""))</f>
        <v/>
      </c>
      <c r="OC228">
        <f>IF(NP228=5,"LAY",IF(AND(NW228=5),"BACK",""))</f>
        <v/>
      </c>
    </row>
    <row r="229" ht="16.5" customHeight="1" thickBot="1" thickTop="1">
      <c r="A229" s="2" t="n"/>
      <c r="KN229" s="1">
        <f>IF(INDEX(#REF!,MATCH('HT 0-1'!D229,#REF!,0))=INDEX(#REF!,MATCH('HT 0-1'!D229,#REF!,0)),INDEX(#REF!,MATCH('HT 0-1'!D229,#REF!,0)),"ERROR")</f>
        <v/>
      </c>
      <c r="KO229" s="1">
        <f>IF(INDEX(#REF!,MATCH('HT 0-1'!E229,#REF!,0))=INDEX(#REF!,MATCH('HT 0-1'!E229,#REF!,0)),INDEX(#REF!,MATCH('HT 0-1'!E229,#REF!,0)),"ERROR")</f>
        <v/>
      </c>
      <c r="KP229" s="1">
        <f>KN229&amp;" v "&amp;KO229</f>
        <v/>
      </c>
      <c r="KQ229">
        <f>B229&amp;"_"&amp;C229</f>
        <v/>
      </c>
      <c r="KR229" s="1">
        <f>IF((HW229/KK229)&lt;0.335,"G",IF((HW229/KK229)&gt;0.67,"R","A"))</f>
        <v/>
      </c>
      <c r="KS229" s="1">
        <f>IF((HX229/KK229)&lt;0.335,"G",IF((HX229/KK229)&gt;0.67,"R","A"))</f>
        <v/>
      </c>
      <c r="KT229" s="1">
        <f>IF((IH229/KK229)&lt;0.335,"G",IF((IH229/KK229)&gt;0.67,"R","A"))</f>
        <v/>
      </c>
      <c r="KU229" s="1">
        <f>IF((II229/KK229)&lt;0.335,"G",IF((II229/KK229)&gt;0.67,"R","A"))</f>
        <v/>
      </c>
      <c r="KV229" s="1">
        <f>IF((HZ229/KK229)&lt;0.335,"G",IF((HZ229/KK229)&gt;0.67,"R","A"))</f>
        <v/>
      </c>
      <c r="KW229" s="1">
        <f>IF((HY229/KK229)&lt;0.335,"G",IF((HY229/KK229)&gt;0.67,"R","A"))</f>
        <v/>
      </c>
      <c r="KX229" s="1">
        <f>IF((IK229/KK229)&lt;0.335,"G",IF((IK229/KK229)&gt;0.67,"R","A"))</f>
        <v/>
      </c>
      <c r="KY229" s="1">
        <f>IF((IJ229/KK229)&lt;0.335,"G",IF((IJ229/KK229)&gt;0.67,"R","A"))</f>
        <v/>
      </c>
      <c r="KZ229" s="1">
        <f>IF((HQ229/KK229)&lt;0.335,"G",IF((HQ229/KK229)&gt;0.67,"R","A"))</f>
        <v/>
      </c>
      <c r="LA229" s="1">
        <f>IF((IB229/KK229)&lt;0.335,"G",IF((IB229/KK229)&gt;0.67,"R","A"))</f>
        <v/>
      </c>
      <c r="LB229">
        <f>IF(LQ229="0-1",INDEX(Scrape!#REF!,MATCH('HT 0-1'!KP229,Scrape!$B:$B,0)),"")</f>
        <v/>
      </c>
      <c r="LC229">
        <f>IF(LQ229="0-1",INDEX(Scrape!$A:$A,MATCH('HT 0-1'!KP229,Scrape!$B:$B,0)),"")</f>
        <v/>
      </c>
      <c r="LD229">
        <f>IF(LQ229="0-1",INDEX(Scrape!$B:$B,MATCH('HT 0-1'!KP229,Scrape!$B:$B,0)),"")</f>
        <v/>
      </c>
      <c r="LE229">
        <f>IF(LQ229="0-1",INDEX(Scrape!$C:$C,MATCH('HT 0-1'!KP229,Scrape!$B:$B,0)),"")</f>
        <v/>
      </c>
      <c r="LF229">
        <f>IF(LQ229="0-1",INDEX(Scrape!$D:$D,MATCH('HT 0-1'!KP229,Scrape!$B:$B,0)),"")</f>
        <v/>
      </c>
      <c r="LG229">
        <f>IF(LQ229="0-1",INDEX(Scrape!$E:$E,MATCH('HT 0-1'!KP229,Scrape!$B:$B,0)),"")</f>
        <v/>
      </c>
      <c r="LH229">
        <f>IF(LQ229="0-1",INDEX(Scrape!$F:$F,MATCH('HT 0-1'!KP229,Scrape!$B:$B,0)),"")</f>
        <v/>
      </c>
      <c r="LI229">
        <f>IF(LQ229="0-1",INDEX(Scrape!$G:$G,MATCH('HT 0-1'!KP229,Scrape!$B:$B,0)),"")</f>
        <v/>
      </c>
      <c r="LJ229">
        <f>IF(LQ229="0-1",INDEX(Scrape!$H:$H,MATCH('HT 0-1'!KP229,Scrape!$B:$B,0)),"")</f>
        <v/>
      </c>
      <c r="LK229">
        <f>IF(LQ229="0-1",INDEX(Scrape!$I:$I,MATCH('HT 0-1'!KP229,Scrape!$B:$B,0)),"")</f>
        <v/>
      </c>
      <c r="LL229">
        <f>IF(LQ229="0-1",INDEX(Scrape!$J:$J,MATCH('HT 0-1'!KP229,Scrape!$B:$B,0)),"")</f>
        <v/>
      </c>
      <c r="LM229">
        <f>IF(LQ229="0-1",INDEX(Scrape!$K:$K,MATCH('HT 0-1'!KP229,Scrape!$B:$B,0)),"")</f>
        <v/>
      </c>
      <c r="LN229">
        <f>IF(LQ229="0-1",INDEX(Scrape!$L:$L,MATCH('HT 0-1'!KP229,Scrape!$B:$B,0)),"")</f>
        <v/>
      </c>
      <c r="LO229">
        <f>IF(LQ229="0-1",INDEX(Scrape!$M:$M,MATCH('HT 0-1'!KP229,Scrape!$B:$B,0)),"")</f>
        <v/>
      </c>
      <c r="LP229">
        <f>IF(LQ229="0-1",INDEX(Scrape!$N:$N,MATCH('HT 0-1'!KP229,Scrape!$B:$B,0)),"")</f>
        <v/>
      </c>
      <c r="LQ229">
        <f>INDEX(Scrape!$O:$O,MATCH('HT 0-1'!KP229,Scrape!$B:$B,0))</f>
        <v/>
      </c>
      <c r="LR229">
        <f>(1/LJ229)+(1/LI229)+(1/LH229)</f>
        <v/>
      </c>
      <c r="LS229">
        <f>(1/LG229)+(1/LF229)+(1/LE229)</f>
        <v/>
      </c>
      <c r="LT229" s="8">
        <f>IF(INDEX(#REF!,MATCH(KQ229,#REF!,0))=INDEX(#REF!,MATCH(KQ229,#REF!,0)),INDEX(#REF!,MATCH(KQ229,#REF!,0)),"ERROR")</f>
        <v/>
      </c>
      <c r="LU229" s="4">
        <f>IF(KR229="G",2,IF(KR229="R",0.5,IF(KR229="A",1)))</f>
        <v/>
      </c>
      <c r="LV229" s="4">
        <f>IF(KS229="G",0.5,IF(KS229="R",2,IF(KS229="A",1)))</f>
        <v/>
      </c>
      <c r="LW229" s="4">
        <f>IF(KT229="G",2,IF(KT229="R",0.5,IF(KT229="A",1)))</f>
        <v/>
      </c>
      <c r="LX229" s="4">
        <f>IF(KU229="G",0.5,IF(KU229="R",2,IF(KU229="A",1)))</f>
        <v/>
      </c>
      <c r="LY229" s="7">
        <f>(LK229*(LU229+LX229)+(LL229*(LU229+LX229)))</f>
        <v/>
      </c>
      <c r="LZ229" s="7">
        <f>(LN229*(LV229+LW229)+(LO229*(LV229+LW229)))</f>
        <v/>
      </c>
      <c r="MA229" s="11">
        <f>LY229-LZ229</f>
        <v/>
      </c>
      <c r="MB229" s="5">
        <f>MA229+2</f>
        <v/>
      </c>
      <c r="MC229" s="6">
        <f>MA229-2</f>
        <v/>
      </c>
      <c r="MD229" s="4">
        <f>LE229</f>
        <v/>
      </c>
      <c r="ME229" s="9">
        <f>IF(MD229=0,1000,MD229+0.75)</f>
        <v/>
      </c>
      <c r="MF229" s="10">
        <f>IF(MD229=0,0,MD229-0.75)</f>
        <v/>
      </c>
      <c r="MG229" s="4">
        <f>((LM229*(LU229+LX229))-((LP229*(LV229+LW229))))</f>
        <v/>
      </c>
      <c r="MH229" s="9">
        <f>MG229*1.2</f>
        <v/>
      </c>
      <c r="MI229" s="10">
        <f>MG229*0.8</f>
        <v/>
      </c>
      <c r="MJ229">
        <f>IFERROR(NX229,"")</f>
        <v/>
      </c>
      <c r="MK229">
        <f>IFERROR(NY229,"")</f>
        <v/>
      </c>
      <c r="ML229">
        <f>IFERROR(NZ229,"")</f>
        <v/>
      </c>
      <c r="MM229">
        <f>IFERROR(OA229,"")</f>
        <v/>
      </c>
      <c r="MN229">
        <f>IFERROR(OB229,"")</f>
        <v/>
      </c>
      <c r="MO229">
        <f>IFERROR(OC229,"")</f>
        <v/>
      </c>
      <c r="MP229" s="1">
        <f>COUNTIFS(#REF!,LT229,#REF!,1,#REF!,"&gt;="&amp;MC229,#REF!,"&lt;="&amp;MB229,#REF!,"&lt;="&amp;ME229,#REF!,"&gt;="&amp;MF229,#REF!,"="&amp;KV229,#REF!,"="&amp;KX229)</f>
        <v/>
      </c>
      <c r="MQ229" s="1">
        <f>COUNTIFS(#REF!,LT229,#REF!,0,#REF!,"&gt;="&amp;MC229,#REF!,"&lt;="&amp;MB229,#REF!,"&lt;="&amp;ME229,#REF!,"&gt;="&amp;MF229,#REF!,"="&amp;KV229,#REF!,"="&amp;KX229)</f>
        <v/>
      </c>
      <c r="MR229" s="1">
        <f>COUNTIFS(#REF!,LT229,#REF!,1,#REF!,"&gt;="&amp;MC229,#REF!,"&lt;="&amp;MB229,#REF!,"&lt;="&amp;ME229,#REF!,"&gt;="&amp;MF229,#REF!,"="&amp;KW229,#REF!,"="&amp;KY229)</f>
        <v/>
      </c>
      <c r="MS229" s="1">
        <f>COUNTIFS(#REF!,LT229,#REF!,0,#REF!,"&gt;="&amp;MC229,#REF!,"&lt;="&amp;MB229,#REF!,"&lt;="&amp;ME229,#REF!,"&gt;="&amp;MF229,#REF!,"="&amp;KW229,#REF!,"="&amp;KY229)</f>
        <v/>
      </c>
      <c r="MT229" s="1">
        <f>COUNTIFS(#REF!,LT229,#REF!,1,#REF!,"&gt;="&amp;MI229,#REF!,"&lt;="&amp;MH229,#REF!,"&lt;="&amp;ME229,#REF!,"&gt;="&amp;MF229)</f>
        <v/>
      </c>
      <c r="MU229" s="1">
        <f>COUNTIFS(#REF!,LT229,#REF!,0,#REF!,"&gt;="&amp;MI229,#REF!,"&lt;="&amp;MH229,#REF!,"&lt;="&amp;ME229,#REF!,"&gt;="&amp;MF229)</f>
        <v/>
      </c>
      <c r="MV229" s="1">
        <f>COUNTIFS(#REF!,LT229,#REF!,1,#REF!,"&gt;="&amp;MI229,#REF!,"&lt;="&amp;MH229,#REF!,"="&amp;KZ229,#REF!,"="&amp;LA229,#REF!,"&lt;="&amp;ME229,#REF!,"&gt;="&amp;MF229)</f>
        <v/>
      </c>
      <c r="MW229" s="1">
        <f>COUNTIFS(#REF!,LT229,#REF!,0,#REF!,"&gt;="&amp;MI229,#REF!,"&lt;="&amp;MH229,#REF!,"="&amp;KZ229,#REF!,"="&amp;LA229,#REF!,"&lt;="&amp;ME229,#REF!,"&gt;="&amp;MF229)</f>
        <v/>
      </c>
      <c r="MX229" s="1">
        <f>COUNTIFS(#REF!,LT229,#REF!,1,#REF!,"&gt;="&amp;MC229,#REF!,"&lt;="&amp;MB229,#REF!,"&lt;="&amp;ME229,#REF!,"&gt;="&amp;MF229)</f>
        <v/>
      </c>
      <c r="MY229" s="1">
        <f>COUNTIFS(#REF!,LT229,#REF!,0,#REF!,"&gt;="&amp;MC229,#REF!,"&lt;="&amp;MB229,#REF!,"&lt;="&amp;ME229,#REF!,"&gt;="&amp;MF229)</f>
        <v/>
      </c>
      <c r="MZ229" s="1">
        <f>COUNTIFS(#REF!,LT229,#REF!,1,#REF!,"&lt;="&amp;ME229,#REF!,"&gt;="&amp;MF229,#REF!,"="&amp;KV229,#REF!,"="&amp;KX229)</f>
        <v/>
      </c>
      <c r="NA229" s="1">
        <f>COUNTIFS(#REF!,LT229,#REF!,0,#REF!,"&lt;="&amp;ME229,#REF!,"&gt;="&amp;MF229,#REF!,"="&amp;KV229,#REF!,"="&amp;KX229)</f>
        <v/>
      </c>
      <c r="NB229" s="1">
        <f>COUNTIFS(#REF!,LT229,#REF!,1,#REF!,"&lt;="&amp;ME229,#REF!,"&gt;="&amp;MF229,#REF!,"="&amp;KW229,#REF!,"="&amp;KY229)</f>
        <v/>
      </c>
      <c r="NC229" s="1">
        <f>COUNTIFS(#REF!,LT229,#REF!,0,#REF!,"&lt;="&amp;ME229,#REF!,"&gt;="&amp;MF229,#REF!,"="&amp;KW229,#REF!,"="&amp;KY229)</f>
        <v/>
      </c>
      <c r="ND229" s="1">
        <f>MP229+MR229+MT229+MV229+MX229+MZ229+NB229</f>
        <v/>
      </c>
      <c r="NE229" s="1">
        <f>MQ229+MS229+MU229+MW229+MY229+NA229+NC229</f>
        <v/>
      </c>
      <c r="NF229" s="1">
        <f>ND229+NE229</f>
        <v/>
      </c>
      <c r="NG229" s="33">
        <f>ND229/(ND229+NE229)</f>
        <v/>
      </c>
      <c r="NH229" s="3">
        <f>1/NG229</f>
        <v/>
      </c>
      <c r="NI229" s="1">
        <f>LI229</f>
        <v/>
      </c>
      <c r="NJ229" s="79">
        <f>((1-NG229)*(1/(NI229-1))*0.98-(NG229*1))</f>
        <v/>
      </c>
      <c r="NK229" s="34">
        <f>IF(LR229&lt;0.9,0,IF(AND(LR229&gt;1.1),0,1))</f>
        <v/>
      </c>
      <c r="NL229" s="34">
        <f>IF(LS229&lt;0.9,0,IF(AND(LS229&gt;1.1),0,1))</f>
        <v/>
      </c>
      <c r="NM229" s="32">
        <f>IF(NF229&gt;99,1,0)</f>
        <v/>
      </c>
      <c r="NN229" s="32">
        <f>IF(NJ229&gt;0.0799,1,0)</f>
        <v/>
      </c>
      <c r="NO229" s="32">
        <f>IF(NJ229&gt;NQ229,1,0)</f>
        <v/>
      </c>
      <c r="NP229" s="32">
        <f>NM229+NN229+NO229+NK229+NL229</f>
        <v/>
      </c>
      <c r="NQ229" s="79">
        <f>(((100*NG229)*(NI229-1)*0.98)-((1-NG229)*100))/100</f>
        <v/>
      </c>
      <c r="NR229" s="34">
        <f>IF(LR229&lt;0.9,0,IF(AND(LR229&gt;1.1),0,1))</f>
        <v/>
      </c>
      <c r="NS229" s="34">
        <f>IF(LS229&lt;0.9,0,IF(AND(LS229&gt;1.1),0,1))</f>
        <v/>
      </c>
      <c r="NT229" s="32">
        <f>IF(NF229&gt;99,1,0)</f>
        <v/>
      </c>
      <c r="NU229" s="32">
        <f>IF(NQ229&gt;0.0799,1,0)</f>
        <v/>
      </c>
      <c r="NV229" s="32">
        <f>IF(NQ229&gt;NJ229,1,0)</f>
        <v/>
      </c>
      <c r="NW229" s="32">
        <f>NT229+NU229+NV229+NR229+NS229</f>
        <v/>
      </c>
      <c r="NX229">
        <f>IF(NP229=5,"LayAway0-1",IF(AND(NW229=5),"BackAway0-1",""))</f>
        <v/>
      </c>
      <c r="NY229">
        <f>IF(NP229=5,KO229,IF(AND(NW229=5),KO229,""))</f>
        <v/>
      </c>
      <c r="NZ229">
        <f>IF(NP229=5,"Match Odds",IF(AND(NW229=5),"Match Odds",""))</f>
        <v/>
      </c>
      <c r="OA229">
        <f>IF(NP229=5,KP229,IF(AND(NW229=5),KP229,""))</f>
        <v/>
      </c>
      <c r="OB229">
        <f>IF(NP229=5,"MATCH_ODDS",IF(AND(NW229=5),"MATCH_ODDS",""))</f>
        <v/>
      </c>
      <c r="OC229">
        <f>IF(NP229=5,"LAY",IF(AND(NW229=5),"BACK",""))</f>
        <v/>
      </c>
    </row>
    <row r="230" ht="16.5" customHeight="1" thickBot="1" thickTop="1">
      <c r="A230" s="2" t="n"/>
      <c r="KN230" s="1">
        <f>IF(INDEX(#REF!,MATCH('HT 0-1'!D230,#REF!,0))=INDEX(#REF!,MATCH('HT 0-1'!D230,#REF!,0)),INDEX(#REF!,MATCH('HT 0-1'!D230,#REF!,0)),"ERROR")</f>
        <v/>
      </c>
      <c r="KO230" s="1">
        <f>IF(INDEX(#REF!,MATCH('HT 0-1'!E230,#REF!,0))=INDEX(#REF!,MATCH('HT 0-1'!E230,#REF!,0)),INDEX(#REF!,MATCH('HT 0-1'!E230,#REF!,0)),"ERROR")</f>
        <v/>
      </c>
      <c r="KP230" s="1">
        <f>KN230&amp;" v "&amp;KO230</f>
        <v/>
      </c>
      <c r="KQ230">
        <f>B230&amp;"_"&amp;C230</f>
        <v/>
      </c>
      <c r="KR230" s="1">
        <f>IF((HW230/KK230)&lt;0.335,"G",IF((HW230/KK230)&gt;0.67,"R","A"))</f>
        <v/>
      </c>
      <c r="KS230" s="1">
        <f>IF((HX230/KK230)&lt;0.335,"G",IF((HX230/KK230)&gt;0.67,"R","A"))</f>
        <v/>
      </c>
      <c r="KT230" s="1">
        <f>IF((IH230/KK230)&lt;0.335,"G",IF((IH230/KK230)&gt;0.67,"R","A"))</f>
        <v/>
      </c>
      <c r="KU230" s="1">
        <f>IF((II230/KK230)&lt;0.335,"G",IF((II230/KK230)&gt;0.67,"R","A"))</f>
        <v/>
      </c>
      <c r="KV230" s="1">
        <f>IF((HZ230/KK230)&lt;0.335,"G",IF((HZ230/KK230)&gt;0.67,"R","A"))</f>
        <v/>
      </c>
      <c r="KW230" s="1">
        <f>IF((HY230/KK230)&lt;0.335,"G",IF((HY230/KK230)&gt;0.67,"R","A"))</f>
        <v/>
      </c>
      <c r="KX230" s="1">
        <f>IF((IK230/KK230)&lt;0.335,"G",IF((IK230/KK230)&gt;0.67,"R","A"))</f>
        <v/>
      </c>
      <c r="KY230" s="1">
        <f>IF((IJ230/KK230)&lt;0.335,"G",IF((IJ230/KK230)&gt;0.67,"R","A"))</f>
        <v/>
      </c>
      <c r="KZ230" s="1">
        <f>IF((HQ230/KK230)&lt;0.335,"G",IF((HQ230/KK230)&gt;0.67,"R","A"))</f>
        <v/>
      </c>
      <c r="LA230" s="1">
        <f>IF((IB230/KK230)&lt;0.335,"G",IF((IB230/KK230)&gt;0.67,"R","A"))</f>
        <v/>
      </c>
      <c r="LB230">
        <f>IF(LQ230="0-1",INDEX(Scrape!#REF!,MATCH('HT 0-1'!KP230,Scrape!$B:$B,0)),"")</f>
        <v/>
      </c>
      <c r="LC230">
        <f>IF(LQ230="0-1",INDEX(Scrape!$A:$A,MATCH('HT 0-1'!KP230,Scrape!$B:$B,0)),"")</f>
        <v/>
      </c>
      <c r="LD230">
        <f>IF(LQ230="0-1",INDEX(Scrape!$B:$B,MATCH('HT 0-1'!KP230,Scrape!$B:$B,0)),"")</f>
        <v/>
      </c>
      <c r="LE230">
        <f>IF(LQ230="0-1",INDEX(Scrape!$C:$C,MATCH('HT 0-1'!KP230,Scrape!$B:$B,0)),"")</f>
        <v/>
      </c>
      <c r="LF230">
        <f>IF(LQ230="0-1",INDEX(Scrape!$D:$D,MATCH('HT 0-1'!KP230,Scrape!$B:$B,0)),"")</f>
        <v/>
      </c>
      <c r="LG230">
        <f>IF(LQ230="0-1",INDEX(Scrape!$E:$E,MATCH('HT 0-1'!KP230,Scrape!$B:$B,0)),"")</f>
        <v/>
      </c>
      <c r="LH230">
        <f>IF(LQ230="0-1",INDEX(Scrape!$F:$F,MATCH('HT 0-1'!KP230,Scrape!$B:$B,0)),"")</f>
        <v/>
      </c>
      <c r="LI230">
        <f>IF(LQ230="0-1",INDEX(Scrape!$G:$G,MATCH('HT 0-1'!KP230,Scrape!$B:$B,0)),"")</f>
        <v/>
      </c>
      <c r="LJ230">
        <f>IF(LQ230="0-1",INDEX(Scrape!$H:$H,MATCH('HT 0-1'!KP230,Scrape!$B:$B,0)),"")</f>
        <v/>
      </c>
      <c r="LK230">
        <f>IF(LQ230="0-1",INDEX(Scrape!$I:$I,MATCH('HT 0-1'!KP230,Scrape!$B:$B,0)),"")</f>
        <v/>
      </c>
      <c r="LL230">
        <f>IF(LQ230="0-1",INDEX(Scrape!$J:$J,MATCH('HT 0-1'!KP230,Scrape!$B:$B,0)),"")</f>
        <v/>
      </c>
      <c r="LM230">
        <f>IF(LQ230="0-1",INDEX(Scrape!$K:$K,MATCH('HT 0-1'!KP230,Scrape!$B:$B,0)),"")</f>
        <v/>
      </c>
      <c r="LN230">
        <f>IF(LQ230="0-1",INDEX(Scrape!$L:$L,MATCH('HT 0-1'!KP230,Scrape!$B:$B,0)),"")</f>
        <v/>
      </c>
      <c r="LO230">
        <f>IF(LQ230="0-1",INDEX(Scrape!$M:$M,MATCH('HT 0-1'!KP230,Scrape!$B:$B,0)),"")</f>
        <v/>
      </c>
      <c r="LP230">
        <f>IF(LQ230="0-1",INDEX(Scrape!$N:$N,MATCH('HT 0-1'!KP230,Scrape!$B:$B,0)),"")</f>
        <v/>
      </c>
      <c r="LQ230">
        <f>INDEX(Scrape!$O:$O,MATCH('HT 0-1'!KP230,Scrape!$B:$B,0))</f>
        <v/>
      </c>
      <c r="LR230">
        <f>(1/LJ230)+(1/LI230)+(1/LH230)</f>
        <v/>
      </c>
      <c r="LS230">
        <f>(1/LG230)+(1/LF230)+(1/LE230)</f>
        <v/>
      </c>
      <c r="LT230" s="8">
        <f>IF(INDEX(#REF!,MATCH(KQ230,#REF!,0))=INDEX(#REF!,MATCH(KQ230,#REF!,0)),INDEX(#REF!,MATCH(KQ230,#REF!,0)),"ERROR")</f>
        <v/>
      </c>
      <c r="LU230" s="4">
        <f>IF(KR230="G",2,IF(KR230="R",0.5,IF(KR230="A",1)))</f>
        <v/>
      </c>
      <c r="LV230" s="4">
        <f>IF(KS230="G",0.5,IF(KS230="R",2,IF(KS230="A",1)))</f>
        <v/>
      </c>
      <c r="LW230" s="4">
        <f>IF(KT230="G",2,IF(KT230="R",0.5,IF(KT230="A",1)))</f>
        <v/>
      </c>
      <c r="LX230" s="4">
        <f>IF(KU230="G",0.5,IF(KU230="R",2,IF(KU230="A",1)))</f>
        <v/>
      </c>
      <c r="LY230" s="7">
        <f>(LK230*(LU230+LX230)+(LL230*(LU230+LX230)))</f>
        <v/>
      </c>
      <c r="LZ230" s="7">
        <f>(LN230*(LV230+LW230)+(LO230*(LV230+LW230)))</f>
        <v/>
      </c>
      <c r="MA230" s="11">
        <f>LY230-LZ230</f>
        <v/>
      </c>
      <c r="MB230" s="5">
        <f>MA230+2</f>
        <v/>
      </c>
      <c r="MC230" s="6">
        <f>MA230-2</f>
        <v/>
      </c>
      <c r="MD230" s="4">
        <f>LE230</f>
        <v/>
      </c>
      <c r="ME230" s="9">
        <f>IF(MD230=0,1000,MD230+0.75)</f>
        <v/>
      </c>
      <c r="MF230" s="10">
        <f>IF(MD230=0,0,MD230-0.75)</f>
        <v/>
      </c>
      <c r="MG230" s="4">
        <f>((LM230*(LU230+LX230))-((LP230*(LV230+LW230))))</f>
        <v/>
      </c>
      <c r="MH230" s="9">
        <f>MG230*1.2</f>
        <v/>
      </c>
      <c r="MI230" s="10">
        <f>MG230*0.8</f>
        <v/>
      </c>
      <c r="MJ230">
        <f>IFERROR(NX230,"")</f>
        <v/>
      </c>
      <c r="MK230">
        <f>IFERROR(NY230,"")</f>
        <v/>
      </c>
      <c r="ML230">
        <f>IFERROR(NZ230,"")</f>
        <v/>
      </c>
      <c r="MM230">
        <f>IFERROR(OA230,"")</f>
        <v/>
      </c>
      <c r="MN230">
        <f>IFERROR(OB230,"")</f>
        <v/>
      </c>
      <c r="MO230">
        <f>IFERROR(OC230,"")</f>
        <v/>
      </c>
      <c r="MP230" s="1">
        <f>COUNTIFS(#REF!,LT230,#REF!,1,#REF!,"&gt;="&amp;MC230,#REF!,"&lt;="&amp;MB230,#REF!,"&lt;="&amp;ME230,#REF!,"&gt;="&amp;MF230,#REF!,"="&amp;KV230,#REF!,"="&amp;KX230)</f>
        <v/>
      </c>
      <c r="MQ230" s="1">
        <f>COUNTIFS(#REF!,LT230,#REF!,0,#REF!,"&gt;="&amp;MC230,#REF!,"&lt;="&amp;MB230,#REF!,"&lt;="&amp;ME230,#REF!,"&gt;="&amp;MF230,#REF!,"="&amp;KV230,#REF!,"="&amp;KX230)</f>
        <v/>
      </c>
      <c r="MR230" s="1">
        <f>COUNTIFS(#REF!,LT230,#REF!,1,#REF!,"&gt;="&amp;MC230,#REF!,"&lt;="&amp;MB230,#REF!,"&lt;="&amp;ME230,#REF!,"&gt;="&amp;MF230,#REF!,"="&amp;KW230,#REF!,"="&amp;KY230)</f>
        <v/>
      </c>
      <c r="MS230" s="1">
        <f>COUNTIFS(#REF!,LT230,#REF!,0,#REF!,"&gt;="&amp;MC230,#REF!,"&lt;="&amp;MB230,#REF!,"&lt;="&amp;ME230,#REF!,"&gt;="&amp;MF230,#REF!,"="&amp;KW230,#REF!,"="&amp;KY230)</f>
        <v/>
      </c>
      <c r="MT230" s="1">
        <f>COUNTIFS(#REF!,LT230,#REF!,1,#REF!,"&gt;="&amp;MI230,#REF!,"&lt;="&amp;MH230,#REF!,"&lt;="&amp;ME230,#REF!,"&gt;="&amp;MF230)</f>
        <v/>
      </c>
      <c r="MU230" s="1">
        <f>COUNTIFS(#REF!,LT230,#REF!,0,#REF!,"&gt;="&amp;MI230,#REF!,"&lt;="&amp;MH230,#REF!,"&lt;="&amp;ME230,#REF!,"&gt;="&amp;MF230)</f>
        <v/>
      </c>
      <c r="MV230" s="1">
        <f>COUNTIFS(#REF!,LT230,#REF!,1,#REF!,"&gt;="&amp;MI230,#REF!,"&lt;="&amp;MH230,#REF!,"="&amp;KZ230,#REF!,"="&amp;LA230,#REF!,"&lt;="&amp;ME230,#REF!,"&gt;="&amp;MF230)</f>
        <v/>
      </c>
      <c r="MW230" s="1">
        <f>COUNTIFS(#REF!,LT230,#REF!,0,#REF!,"&gt;="&amp;MI230,#REF!,"&lt;="&amp;MH230,#REF!,"="&amp;KZ230,#REF!,"="&amp;LA230,#REF!,"&lt;="&amp;ME230,#REF!,"&gt;="&amp;MF230)</f>
        <v/>
      </c>
      <c r="MX230" s="1">
        <f>COUNTIFS(#REF!,LT230,#REF!,1,#REF!,"&gt;="&amp;MC230,#REF!,"&lt;="&amp;MB230,#REF!,"&lt;="&amp;ME230,#REF!,"&gt;="&amp;MF230)</f>
        <v/>
      </c>
      <c r="MY230" s="1">
        <f>COUNTIFS(#REF!,LT230,#REF!,0,#REF!,"&gt;="&amp;MC230,#REF!,"&lt;="&amp;MB230,#REF!,"&lt;="&amp;ME230,#REF!,"&gt;="&amp;MF230)</f>
        <v/>
      </c>
      <c r="MZ230" s="1">
        <f>COUNTIFS(#REF!,LT230,#REF!,1,#REF!,"&lt;="&amp;ME230,#REF!,"&gt;="&amp;MF230,#REF!,"="&amp;KV230,#REF!,"="&amp;KX230)</f>
        <v/>
      </c>
      <c r="NA230" s="1">
        <f>COUNTIFS(#REF!,LT230,#REF!,0,#REF!,"&lt;="&amp;ME230,#REF!,"&gt;="&amp;MF230,#REF!,"="&amp;KV230,#REF!,"="&amp;KX230)</f>
        <v/>
      </c>
      <c r="NB230" s="1">
        <f>COUNTIFS(#REF!,LT230,#REF!,1,#REF!,"&lt;="&amp;ME230,#REF!,"&gt;="&amp;MF230,#REF!,"="&amp;KW230,#REF!,"="&amp;KY230)</f>
        <v/>
      </c>
      <c r="NC230" s="1">
        <f>COUNTIFS(#REF!,LT230,#REF!,0,#REF!,"&lt;="&amp;ME230,#REF!,"&gt;="&amp;MF230,#REF!,"="&amp;KW230,#REF!,"="&amp;KY230)</f>
        <v/>
      </c>
      <c r="ND230" s="1">
        <f>MP230+MR230+MT230+MV230+MX230+MZ230+NB230</f>
        <v/>
      </c>
      <c r="NE230" s="1">
        <f>MQ230+MS230+MU230+MW230+MY230+NA230+NC230</f>
        <v/>
      </c>
      <c r="NF230" s="1">
        <f>ND230+NE230</f>
        <v/>
      </c>
      <c r="NG230" s="33">
        <f>ND230/(ND230+NE230)</f>
        <v/>
      </c>
      <c r="NH230" s="3">
        <f>1/NG230</f>
        <v/>
      </c>
      <c r="NI230" s="1">
        <f>LI230</f>
        <v/>
      </c>
      <c r="NJ230" s="79">
        <f>((1-NG230)*(1/(NI230-1))*0.98-(NG230*1))</f>
        <v/>
      </c>
      <c r="NK230" s="34">
        <f>IF(LR230&lt;0.9,0,IF(AND(LR230&gt;1.1),0,1))</f>
        <v/>
      </c>
      <c r="NL230" s="34">
        <f>IF(LS230&lt;0.9,0,IF(AND(LS230&gt;1.1),0,1))</f>
        <v/>
      </c>
      <c r="NM230" s="32">
        <f>IF(NF230&gt;99,1,0)</f>
        <v/>
      </c>
      <c r="NN230" s="32">
        <f>IF(NJ230&gt;0.0799,1,0)</f>
        <v/>
      </c>
      <c r="NO230" s="32">
        <f>IF(NJ230&gt;NQ230,1,0)</f>
        <v/>
      </c>
      <c r="NP230" s="32">
        <f>NM230+NN230+NO230+NK230+NL230</f>
        <v/>
      </c>
      <c r="NQ230" s="79">
        <f>(((100*NG230)*(NI230-1)*0.98)-((1-NG230)*100))/100</f>
        <v/>
      </c>
      <c r="NR230" s="34">
        <f>IF(LR230&lt;0.9,0,IF(AND(LR230&gt;1.1),0,1))</f>
        <v/>
      </c>
      <c r="NS230" s="34">
        <f>IF(LS230&lt;0.9,0,IF(AND(LS230&gt;1.1),0,1))</f>
        <v/>
      </c>
      <c r="NT230" s="32">
        <f>IF(NF230&gt;99,1,0)</f>
        <v/>
      </c>
      <c r="NU230" s="32">
        <f>IF(NQ230&gt;0.0799,1,0)</f>
        <v/>
      </c>
      <c r="NV230" s="32">
        <f>IF(NQ230&gt;NJ230,1,0)</f>
        <v/>
      </c>
      <c r="NW230" s="32">
        <f>NT230+NU230+NV230+NR230+NS230</f>
        <v/>
      </c>
      <c r="NX230">
        <f>IF(NP230=5,"LayAway0-1",IF(AND(NW230=5),"BackAway0-1",""))</f>
        <v/>
      </c>
      <c r="NY230">
        <f>IF(NP230=5,KO230,IF(AND(NW230=5),KO230,""))</f>
        <v/>
      </c>
      <c r="NZ230">
        <f>IF(NP230=5,"Match Odds",IF(AND(NW230=5),"Match Odds",""))</f>
        <v/>
      </c>
      <c r="OA230">
        <f>IF(NP230=5,KP230,IF(AND(NW230=5),KP230,""))</f>
        <v/>
      </c>
      <c r="OB230">
        <f>IF(NP230=5,"MATCH_ODDS",IF(AND(NW230=5),"MATCH_ODDS",""))</f>
        <v/>
      </c>
      <c r="OC230">
        <f>IF(NP230=5,"LAY",IF(AND(NW230=5),"BACK",""))</f>
        <v/>
      </c>
    </row>
    <row r="231" ht="16.5" customHeight="1" thickBot="1" thickTop="1">
      <c r="A231" s="2" t="n"/>
      <c r="KN231" s="1">
        <f>IF(INDEX(#REF!,MATCH('HT 0-1'!D231,#REF!,0))=INDEX(#REF!,MATCH('HT 0-1'!D231,#REF!,0)),INDEX(#REF!,MATCH('HT 0-1'!D231,#REF!,0)),"ERROR")</f>
        <v/>
      </c>
      <c r="KO231" s="1">
        <f>IF(INDEX(#REF!,MATCH('HT 0-1'!E231,#REF!,0))=INDEX(#REF!,MATCH('HT 0-1'!E231,#REF!,0)),INDEX(#REF!,MATCH('HT 0-1'!E231,#REF!,0)),"ERROR")</f>
        <v/>
      </c>
      <c r="KP231" s="1">
        <f>KN231&amp;" v "&amp;KO231</f>
        <v/>
      </c>
      <c r="KQ231">
        <f>B231&amp;"_"&amp;C231</f>
        <v/>
      </c>
      <c r="KR231" s="1">
        <f>IF((HW231/KK231)&lt;0.335,"G",IF((HW231/KK231)&gt;0.67,"R","A"))</f>
        <v/>
      </c>
      <c r="KS231" s="1">
        <f>IF((HX231/KK231)&lt;0.335,"G",IF((HX231/KK231)&gt;0.67,"R","A"))</f>
        <v/>
      </c>
      <c r="KT231" s="1">
        <f>IF((IH231/KK231)&lt;0.335,"G",IF((IH231/KK231)&gt;0.67,"R","A"))</f>
        <v/>
      </c>
      <c r="KU231" s="1">
        <f>IF((II231/KK231)&lt;0.335,"G",IF((II231/KK231)&gt;0.67,"R","A"))</f>
        <v/>
      </c>
      <c r="KV231" s="1">
        <f>IF((HZ231/KK231)&lt;0.335,"G",IF((HZ231/KK231)&gt;0.67,"R","A"))</f>
        <v/>
      </c>
      <c r="KW231" s="1">
        <f>IF((HY231/KK231)&lt;0.335,"G",IF((HY231/KK231)&gt;0.67,"R","A"))</f>
        <v/>
      </c>
      <c r="KX231" s="1">
        <f>IF((IK231/KK231)&lt;0.335,"G",IF((IK231/KK231)&gt;0.67,"R","A"))</f>
        <v/>
      </c>
      <c r="KY231" s="1">
        <f>IF((IJ231/KK231)&lt;0.335,"G",IF((IJ231/KK231)&gt;0.67,"R","A"))</f>
        <v/>
      </c>
      <c r="KZ231" s="1">
        <f>IF((HQ231/KK231)&lt;0.335,"G",IF((HQ231/KK231)&gt;0.67,"R","A"))</f>
        <v/>
      </c>
      <c r="LA231" s="1">
        <f>IF((IB231/KK231)&lt;0.335,"G",IF((IB231/KK231)&gt;0.67,"R","A"))</f>
        <v/>
      </c>
      <c r="LB231">
        <f>IF(LQ231="0-1",INDEX(Scrape!#REF!,MATCH('HT 0-1'!KP231,Scrape!$B:$B,0)),"")</f>
        <v/>
      </c>
      <c r="LC231">
        <f>IF(LQ231="0-1",INDEX(Scrape!$A:$A,MATCH('HT 0-1'!KP231,Scrape!$B:$B,0)),"")</f>
        <v/>
      </c>
      <c r="LD231">
        <f>IF(LQ231="0-1",INDEX(Scrape!$B:$B,MATCH('HT 0-1'!KP231,Scrape!$B:$B,0)),"")</f>
        <v/>
      </c>
      <c r="LE231">
        <f>IF(LQ231="0-1",INDEX(Scrape!$C:$C,MATCH('HT 0-1'!KP231,Scrape!$B:$B,0)),"")</f>
        <v/>
      </c>
      <c r="LF231">
        <f>IF(LQ231="0-1",INDEX(Scrape!$D:$D,MATCH('HT 0-1'!KP231,Scrape!$B:$B,0)),"")</f>
        <v/>
      </c>
      <c r="LG231">
        <f>IF(LQ231="0-1",INDEX(Scrape!$E:$E,MATCH('HT 0-1'!KP231,Scrape!$B:$B,0)),"")</f>
        <v/>
      </c>
      <c r="LH231">
        <f>IF(LQ231="0-1",INDEX(Scrape!$F:$F,MATCH('HT 0-1'!KP231,Scrape!$B:$B,0)),"")</f>
        <v/>
      </c>
      <c r="LI231">
        <f>IF(LQ231="0-1",INDEX(Scrape!$G:$G,MATCH('HT 0-1'!KP231,Scrape!$B:$B,0)),"")</f>
        <v/>
      </c>
      <c r="LJ231">
        <f>IF(LQ231="0-1",INDEX(Scrape!$H:$H,MATCH('HT 0-1'!KP231,Scrape!$B:$B,0)),"")</f>
        <v/>
      </c>
      <c r="LK231">
        <f>IF(LQ231="0-1",INDEX(Scrape!$I:$I,MATCH('HT 0-1'!KP231,Scrape!$B:$B,0)),"")</f>
        <v/>
      </c>
      <c r="LL231">
        <f>IF(LQ231="0-1",INDEX(Scrape!$J:$J,MATCH('HT 0-1'!KP231,Scrape!$B:$B,0)),"")</f>
        <v/>
      </c>
      <c r="LM231">
        <f>IF(LQ231="0-1",INDEX(Scrape!$K:$K,MATCH('HT 0-1'!KP231,Scrape!$B:$B,0)),"")</f>
        <v/>
      </c>
      <c r="LN231">
        <f>IF(LQ231="0-1",INDEX(Scrape!$L:$L,MATCH('HT 0-1'!KP231,Scrape!$B:$B,0)),"")</f>
        <v/>
      </c>
      <c r="LO231">
        <f>IF(LQ231="0-1",INDEX(Scrape!$M:$M,MATCH('HT 0-1'!KP231,Scrape!$B:$B,0)),"")</f>
        <v/>
      </c>
      <c r="LP231">
        <f>IF(LQ231="0-1",INDEX(Scrape!$N:$N,MATCH('HT 0-1'!KP231,Scrape!$B:$B,0)),"")</f>
        <v/>
      </c>
      <c r="LQ231">
        <f>INDEX(Scrape!$O:$O,MATCH('HT 0-1'!KP231,Scrape!$B:$B,0))</f>
        <v/>
      </c>
      <c r="LR231">
        <f>(1/LJ231)+(1/LI231)+(1/LH231)</f>
        <v/>
      </c>
      <c r="LS231">
        <f>(1/LG231)+(1/LF231)+(1/LE231)</f>
        <v/>
      </c>
      <c r="LT231" s="8">
        <f>IF(INDEX(#REF!,MATCH(KQ231,#REF!,0))=INDEX(#REF!,MATCH(KQ231,#REF!,0)),INDEX(#REF!,MATCH(KQ231,#REF!,0)),"ERROR")</f>
        <v/>
      </c>
      <c r="LU231" s="4">
        <f>IF(KR231="G",2,IF(KR231="R",0.5,IF(KR231="A",1)))</f>
        <v/>
      </c>
      <c r="LV231" s="4">
        <f>IF(KS231="G",0.5,IF(KS231="R",2,IF(KS231="A",1)))</f>
        <v/>
      </c>
      <c r="LW231" s="4">
        <f>IF(KT231="G",2,IF(KT231="R",0.5,IF(KT231="A",1)))</f>
        <v/>
      </c>
      <c r="LX231" s="4">
        <f>IF(KU231="G",0.5,IF(KU231="R",2,IF(KU231="A",1)))</f>
        <v/>
      </c>
      <c r="LY231" s="7">
        <f>(LK231*(LU231+LX231)+(LL231*(LU231+LX231)))</f>
        <v/>
      </c>
      <c r="LZ231" s="7">
        <f>(LN231*(LV231+LW231)+(LO231*(LV231+LW231)))</f>
        <v/>
      </c>
      <c r="MA231" s="11">
        <f>LY231-LZ231</f>
        <v/>
      </c>
      <c r="MB231" s="5">
        <f>MA231+2</f>
        <v/>
      </c>
      <c r="MC231" s="6">
        <f>MA231-2</f>
        <v/>
      </c>
      <c r="MD231" s="4">
        <f>LE231</f>
        <v/>
      </c>
      <c r="ME231" s="9">
        <f>IF(MD231=0,1000,MD231+0.75)</f>
        <v/>
      </c>
      <c r="MF231" s="10">
        <f>IF(MD231=0,0,MD231-0.75)</f>
        <v/>
      </c>
      <c r="MG231" s="4">
        <f>((LM231*(LU231+LX231))-((LP231*(LV231+LW231))))</f>
        <v/>
      </c>
      <c r="MH231" s="9">
        <f>MG231*1.2</f>
        <v/>
      </c>
      <c r="MI231" s="10">
        <f>MG231*0.8</f>
        <v/>
      </c>
      <c r="MJ231">
        <f>IFERROR(NX231,"")</f>
        <v/>
      </c>
      <c r="MK231">
        <f>IFERROR(NY231,"")</f>
        <v/>
      </c>
      <c r="ML231">
        <f>IFERROR(NZ231,"")</f>
        <v/>
      </c>
      <c r="MM231">
        <f>IFERROR(OA231,"")</f>
        <v/>
      </c>
      <c r="MN231">
        <f>IFERROR(OB231,"")</f>
        <v/>
      </c>
      <c r="MO231">
        <f>IFERROR(OC231,"")</f>
        <v/>
      </c>
      <c r="MP231" s="1">
        <f>COUNTIFS(#REF!,LT231,#REF!,1,#REF!,"&gt;="&amp;MC231,#REF!,"&lt;="&amp;MB231,#REF!,"&lt;="&amp;ME231,#REF!,"&gt;="&amp;MF231,#REF!,"="&amp;KV231,#REF!,"="&amp;KX231)</f>
        <v/>
      </c>
      <c r="MQ231" s="1">
        <f>COUNTIFS(#REF!,LT231,#REF!,0,#REF!,"&gt;="&amp;MC231,#REF!,"&lt;="&amp;MB231,#REF!,"&lt;="&amp;ME231,#REF!,"&gt;="&amp;MF231,#REF!,"="&amp;KV231,#REF!,"="&amp;KX231)</f>
        <v/>
      </c>
      <c r="MR231" s="1">
        <f>COUNTIFS(#REF!,LT231,#REF!,1,#REF!,"&gt;="&amp;MC231,#REF!,"&lt;="&amp;MB231,#REF!,"&lt;="&amp;ME231,#REF!,"&gt;="&amp;MF231,#REF!,"="&amp;KW231,#REF!,"="&amp;KY231)</f>
        <v/>
      </c>
      <c r="MS231" s="1">
        <f>COUNTIFS(#REF!,LT231,#REF!,0,#REF!,"&gt;="&amp;MC231,#REF!,"&lt;="&amp;MB231,#REF!,"&lt;="&amp;ME231,#REF!,"&gt;="&amp;MF231,#REF!,"="&amp;KW231,#REF!,"="&amp;KY231)</f>
        <v/>
      </c>
      <c r="MT231" s="1">
        <f>COUNTIFS(#REF!,LT231,#REF!,1,#REF!,"&gt;="&amp;MI231,#REF!,"&lt;="&amp;MH231,#REF!,"&lt;="&amp;ME231,#REF!,"&gt;="&amp;MF231)</f>
        <v/>
      </c>
      <c r="MU231" s="1">
        <f>COUNTIFS(#REF!,LT231,#REF!,0,#REF!,"&gt;="&amp;MI231,#REF!,"&lt;="&amp;MH231,#REF!,"&lt;="&amp;ME231,#REF!,"&gt;="&amp;MF231)</f>
        <v/>
      </c>
      <c r="MV231" s="1">
        <f>COUNTIFS(#REF!,LT231,#REF!,1,#REF!,"&gt;="&amp;MI231,#REF!,"&lt;="&amp;MH231,#REF!,"="&amp;KZ231,#REF!,"="&amp;LA231,#REF!,"&lt;="&amp;ME231,#REF!,"&gt;="&amp;MF231)</f>
        <v/>
      </c>
      <c r="MW231" s="1">
        <f>COUNTIFS(#REF!,LT231,#REF!,0,#REF!,"&gt;="&amp;MI231,#REF!,"&lt;="&amp;MH231,#REF!,"="&amp;KZ231,#REF!,"="&amp;LA231,#REF!,"&lt;="&amp;ME231,#REF!,"&gt;="&amp;MF231)</f>
        <v/>
      </c>
      <c r="MX231" s="1">
        <f>COUNTIFS(#REF!,LT231,#REF!,1,#REF!,"&gt;="&amp;MC231,#REF!,"&lt;="&amp;MB231,#REF!,"&lt;="&amp;ME231,#REF!,"&gt;="&amp;MF231)</f>
        <v/>
      </c>
      <c r="MY231" s="1">
        <f>COUNTIFS(#REF!,LT231,#REF!,0,#REF!,"&gt;="&amp;MC231,#REF!,"&lt;="&amp;MB231,#REF!,"&lt;="&amp;ME231,#REF!,"&gt;="&amp;MF231)</f>
        <v/>
      </c>
      <c r="MZ231" s="1">
        <f>COUNTIFS(#REF!,LT231,#REF!,1,#REF!,"&lt;="&amp;ME231,#REF!,"&gt;="&amp;MF231,#REF!,"="&amp;KV231,#REF!,"="&amp;KX231)</f>
        <v/>
      </c>
      <c r="NA231" s="1">
        <f>COUNTIFS(#REF!,LT231,#REF!,0,#REF!,"&lt;="&amp;ME231,#REF!,"&gt;="&amp;MF231,#REF!,"="&amp;KV231,#REF!,"="&amp;KX231)</f>
        <v/>
      </c>
      <c r="NB231" s="1">
        <f>COUNTIFS(#REF!,LT231,#REF!,1,#REF!,"&lt;="&amp;ME231,#REF!,"&gt;="&amp;MF231,#REF!,"="&amp;KW231,#REF!,"="&amp;KY231)</f>
        <v/>
      </c>
      <c r="NC231" s="1">
        <f>COUNTIFS(#REF!,LT231,#REF!,0,#REF!,"&lt;="&amp;ME231,#REF!,"&gt;="&amp;MF231,#REF!,"="&amp;KW231,#REF!,"="&amp;KY231)</f>
        <v/>
      </c>
      <c r="ND231" s="1">
        <f>MP231+MR231+MT231+MV231+MX231+MZ231+NB231</f>
        <v/>
      </c>
      <c r="NE231" s="1">
        <f>MQ231+MS231+MU231+MW231+MY231+NA231+NC231</f>
        <v/>
      </c>
      <c r="NF231" s="1">
        <f>ND231+NE231</f>
        <v/>
      </c>
      <c r="NG231" s="33">
        <f>ND231/(ND231+NE231)</f>
        <v/>
      </c>
      <c r="NH231" s="3">
        <f>1/NG231</f>
        <v/>
      </c>
      <c r="NI231" s="1">
        <f>LI231</f>
        <v/>
      </c>
      <c r="NJ231" s="79">
        <f>((1-NG231)*(1/(NI231-1))*0.98-(NG231*1))</f>
        <v/>
      </c>
      <c r="NK231" s="34">
        <f>IF(LR231&lt;0.9,0,IF(AND(LR231&gt;1.1),0,1))</f>
        <v/>
      </c>
      <c r="NL231" s="34">
        <f>IF(LS231&lt;0.9,0,IF(AND(LS231&gt;1.1),0,1))</f>
        <v/>
      </c>
      <c r="NM231" s="32">
        <f>IF(NF231&gt;99,1,0)</f>
        <v/>
      </c>
      <c r="NN231" s="32">
        <f>IF(NJ231&gt;0.0799,1,0)</f>
        <v/>
      </c>
      <c r="NO231" s="32">
        <f>IF(NJ231&gt;NQ231,1,0)</f>
        <v/>
      </c>
      <c r="NP231" s="32">
        <f>NM231+NN231+NO231+NK231+NL231</f>
        <v/>
      </c>
      <c r="NQ231" s="79">
        <f>(((100*NG231)*(NI231-1)*0.98)-((1-NG231)*100))/100</f>
        <v/>
      </c>
      <c r="NR231" s="34">
        <f>IF(LR231&lt;0.9,0,IF(AND(LR231&gt;1.1),0,1))</f>
        <v/>
      </c>
      <c r="NS231" s="34">
        <f>IF(LS231&lt;0.9,0,IF(AND(LS231&gt;1.1),0,1))</f>
        <v/>
      </c>
      <c r="NT231" s="32">
        <f>IF(NF231&gt;99,1,0)</f>
        <v/>
      </c>
      <c r="NU231" s="32">
        <f>IF(NQ231&gt;0.0799,1,0)</f>
        <v/>
      </c>
      <c r="NV231" s="32">
        <f>IF(NQ231&gt;NJ231,1,0)</f>
        <v/>
      </c>
      <c r="NW231" s="32">
        <f>NT231+NU231+NV231+NR231+NS231</f>
        <v/>
      </c>
      <c r="NX231">
        <f>IF(NP231=5,"LayAway0-1",IF(AND(NW231=5),"BackAway0-1",""))</f>
        <v/>
      </c>
      <c r="NY231">
        <f>IF(NP231=5,KO231,IF(AND(NW231=5),KO231,""))</f>
        <v/>
      </c>
      <c r="NZ231">
        <f>IF(NP231=5,"Match Odds",IF(AND(NW231=5),"Match Odds",""))</f>
        <v/>
      </c>
      <c r="OA231">
        <f>IF(NP231=5,KP231,IF(AND(NW231=5),KP231,""))</f>
        <v/>
      </c>
      <c r="OB231">
        <f>IF(NP231=5,"MATCH_ODDS",IF(AND(NW231=5),"MATCH_ODDS",""))</f>
        <v/>
      </c>
      <c r="OC231">
        <f>IF(NP231=5,"LAY",IF(AND(NW231=5),"BACK",""))</f>
        <v/>
      </c>
    </row>
    <row r="232" ht="16.5" customHeight="1" thickBot="1" thickTop="1">
      <c r="A232" s="2" t="n"/>
      <c r="KN232" s="1">
        <f>IF(INDEX(#REF!,MATCH('HT 0-1'!D232,#REF!,0))=INDEX(#REF!,MATCH('HT 0-1'!D232,#REF!,0)),INDEX(#REF!,MATCH('HT 0-1'!D232,#REF!,0)),"ERROR")</f>
        <v/>
      </c>
      <c r="KO232" s="1">
        <f>IF(INDEX(#REF!,MATCH('HT 0-1'!E232,#REF!,0))=INDEX(#REF!,MATCH('HT 0-1'!E232,#REF!,0)),INDEX(#REF!,MATCH('HT 0-1'!E232,#REF!,0)),"ERROR")</f>
        <v/>
      </c>
      <c r="KP232" s="1">
        <f>KN232&amp;" v "&amp;KO232</f>
        <v/>
      </c>
      <c r="KQ232">
        <f>B232&amp;"_"&amp;C232</f>
        <v/>
      </c>
      <c r="KR232" s="1">
        <f>IF((HW232/KK232)&lt;0.335,"G",IF((HW232/KK232)&gt;0.67,"R","A"))</f>
        <v/>
      </c>
      <c r="KS232" s="1">
        <f>IF((HX232/KK232)&lt;0.335,"G",IF((HX232/KK232)&gt;0.67,"R","A"))</f>
        <v/>
      </c>
      <c r="KT232" s="1">
        <f>IF((IH232/KK232)&lt;0.335,"G",IF((IH232/KK232)&gt;0.67,"R","A"))</f>
        <v/>
      </c>
      <c r="KU232" s="1">
        <f>IF((II232/KK232)&lt;0.335,"G",IF((II232/KK232)&gt;0.67,"R","A"))</f>
        <v/>
      </c>
      <c r="KV232" s="1">
        <f>IF((HZ232/KK232)&lt;0.335,"G",IF((HZ232/KK232)&gt;0.67,"R","A"))</f>
        <v/>
      </c>
      <c r="KW232" s="1">
        <f>IF((HY232/KK232)&lt;0.335,"G",IF((HY232/KK232)&gt;0.67,"R","A"))</f>
        <v/>
      </c>
      <c r="KX232" s="1">
        <f>IF((IK232/KK232)&lt;0.335,"G",IF((IK232/KK232)&gt;0.67,"R","A"))</f>
        <v/>
      </c>
      <c r="KY232" s="1">
        <f>IF((IJ232/KK232)&lt;0.335,"G",IF((IJ232/KK232)&gt;0.67,"R","A"))</f>
        <v/>
      </c>
      <c r="KZ232" s="1">
        <f>IF((HQ232/KK232)&lt;0.335,"G",IF((HQ232/KK232)&gt;0.67,"R","A"))</f>
        <v/>
      </c>
      <c r="LA232" s="1">
        <f>IF((IB232/KK232)&lt;0.335,"G",IF((IB232/KK232)&gt;0.67,"R","A"))</f>
        <v/>
      </c>
      <c r="LB232">
        <f>IF(LQ232="0-1",INDEX(Scrape!#REF!,MATCH('HT 0-1'!KP232,Scrape!$B:$B,0)),"")</f>
        <v/>
      </c>
      <c r="LC232">
        <f>IF(LQ232="0-1",INDEX(Scrape!$A:$A,MATCH('HT 0-1'!KP232,Scrape!$B:$B,0)),"")</f>
        <v/>
      </c>
      <c r="LD232">
        <f>IF(LQ232="0-1",INDEX(Scrape!$B:$B,MATCH('HT 0-1'!KP232,Scrape!$B:$B,0)),"")</f>
        <v/>
      </c>
      <c r="LE232">
        <f>IF(LQ232="0-1",INDEX(Scrape!$C:$C,MATCH('HT 0-1'!KP232,Scrape!$B:$B,0)),"")</f>
        <v/>
      </c>
      <c r="LF232">
        <f>IF(LQ232="0-1",INDEX(Scrape!$D:$D,MATCH('HT 0-1'!KP232,Scrape!$B:$B,0)),"")</f>
        <v/>
      </c>
      <c r="LG232">
        <f>IF(LQ232="0-1",INDEX(Scrape!$E:$E,MATCH('HT 0-1'!KP232,Scrape!$B:$B,0)),"")</f>
        <v/>
      </c>
      <c r="LH232">
        <f>IF(LQ232="0-1",INDEX(Scrape!$F:$F,MATCH('HT 0-1'!KP232,Scrape!$B:$B,0)),"")</f>
        <v/>
      </c>
      <c r="LI232">
        <f>IF(LQ232="0-1",INDEX(Scrape!$G:$G,MATCH('HT 0-1'!KP232,Scrape!$B:$B,0)),"")</f>
        <v/>
      </c>
      <c r="LJ232">
        <f>IF(LQ232="0-1",INDEX(Scrape!$H:$H,MATCH('HT 0-1'!KP232,Scrape!$B:$B,0)),"")</f>
        <v/>
      </c>
      <c r="LK232">
        <f>IF(LQ232="0-1",INDEX(Scrape!$I:$I,MATCH('HT 0-1'!KP232,Scrape!$B:$B,0)),"")</f>
        <v/>
      </c>
      <c r="LL232">
        <f>IF(LQ232="0-1",INDEX(Scrape!$J:$J,MATCH('HT 0-1'!KP232,Scrape!$B:$B,0)),"")</f>
        <v/>
      </c>
      <c r="LM232">
        <f>IF(LQ232="0-1",INDEX(Scrape!$K:$K,MATCH('HT 0-1'!KP232,Scrape!$B:$B,0)),"")</f>
        <v/>
      </c>
      <c r="LN232">
        <f>IF(LQ232="0-1",INDEX(Scrape!$L:$L,MATCH('HT 0-1'!KP232,Scrape!$B:$B,0)),"")</f>
        <v/>
      </c>
      <c r="LO232">
        <f>IF(LQ232="0-1",INDEX(Scrape!$M:$M,MATCH('HT 0-1'!KP232,Scrape!$B:$B,0)),"")</f>
        <v/>
      </c>
      <c r="LP232">
        <f>IF(LQ232="0-1",INDEX(Scrape!$N:$N,MATCH('HT 0-1'!KP232,Scrape!$B:$B,0)),"")</f>
        <v/>
      </c>
      <c r="LQ232">
        <f>INDEX(Scrape!$O:$O,MATCH('HT 0-1'!KP232,Scrape!$B:$B,0))</f>
        <v/>
      </c>
      <c r="LR232">
        <f>(1/LJ232)+(1/LI232)+(1/LH232)</f>
        <v/>
      </c>
      <c r="LS232">
        <f>(1/LG232)+(1/LF232)+(1/LE232)</f>
        <v/>
      </c>
      <c r="LT232" s="8">
        <f>IF(INDEX(#REF!,MATCH(KQ232,#REF!,0))=INDEX(#REF!,MATCH(KQ232,#REF!,0)),INDEX(#REF!,MATCH(KQ232,#REF!,0)),"ERROR")</f>
        <v/>
      </c>
      <c r="LU232" s="4">
        <f>IF(KR232="G",2,IF(KR232="R",0.5,IF(KR232="A",1)))</f>
        <v/>
      </c>
      <c r="LV232" s="4">
        <f>IF(KS232="G",0.5,IF(KS232="R",2,IF(KS232="A",1)))</f>
        <v/>
      </c>
      <c r="LW232" s="4">
        <f>IF(KT232="G",2,IF(KT232="R",0.5,IF(KT232="A",1)))</f>
        <v/>
      </c>
      <c r="LX232" s="4">
        <f>IF(KU232="G",0.5,IF(KU232="R",2,IF(KU232="A",1)))</f>
        <v/>
      </c>
      <c r="LY232" s="7">
        <f>(LK232*(LU232+LX232)+(LL232*(LU232+LX232)))</f>
        <v/>
      </c>
      <c r="LZ232" s="7">
        <f>(LN232*(LV232+LW232)+(LO232*(LV232+LW232)))</f>
        <v/>
      </c>
      <c r="MA232" s="11">
        <f>LY232-LZ232</f>
        <v/>
      </c>
      <c r="MB232" s="5">
        <f>MA232+2</f>
        <v/>
      </c>
      <c r="MC232" s="6">
        <f>MA232-2</f>
        <v/>
      </c>
      <c r="MD232" s="4">
        <f>LE232</f>
        <v/>
      </c>
      <c r="ME232" s="9">
        <f>IF(MD232=0,1000,MD232+0.75)</f>
        <v/>
      </c>
      <c r="MF232" s="10">
        <f>IF(MD232=0,0,MD232-0.75)</f>
        <v/>
      </c>
      <c r="MG232" s="4">
        <f>((LM232*(LU232+LX232))-((LP232*(LV232+LW232))))</f>
        <v/>
      </c>
      <c r="MH232" s="9">
        <f>MG232*1.2</f>
        <v/>
      </c>
      <c r="MI232" s="10">
        <f>MG232*0.8</f>
        <v/>
      </c>
      <c r="MJ232">
        <f>IFERROR(NX232,"")</f>
        <v/>
      </c>
      <c r="MK232">
        <f>IFERROR(NY232,"")</f>
        <v/>
      </c>
      <c r="ML232">
        <f>IFERROR(NZ232,"")</f>
        <v/>
      </c>
      <c r="MM232">
        <f>IFERROR(OA232,"")</f>
        <v/>
      </c>
      <c r="MN232">
        <f>IFERROR(OB232,"")</f>
        <v/>
      </c>
      <c r="MO232">
        <f>IFERROR(OC232,"")</f>
        <v/>
      </c>
      <c r="MP232" s="1">
        <f>COUNTIFS(#REF!,LT232,#REF!,1,#REF!,"&gt;="&amp;MC232,#REF!,"&lt;="&amp;MB232,#REF!,"&lt;="&amp;ME232,#REF!,"&gt;="&amp;MF232,#REF!,"="&amp;KV232,#REF!,"="&amp;KX232)</f>
        <v/>
      </c>
      <c r="MQ232" s="1">
        <f>COUNTIFS(#REF!,LT232,#REF!,0,#REF!,"&gt;="&amp;MC232,#REF!,"&lt;="&amp;MB232,#REF!,"&lt;="&amp;ME232,#REF!,"&gt;="&amp;MF232,#REF!,"="&amp;KV232,#REF!,"="&amp;KX232)</f>
        <v/>
      </c>
      <c r="MR232" s="1">
        <f>COUNTIFS(#REF!,LT232,#REF!,1,#REF!,"&gt;="&amp;MC232,#REF!,"&lt;="&amp;MB232,#REF!,"&lt;="&amp;ME232,#REF!,"&gt;="&amp;MF232,#REF!,"="&amp;KW232,#REF!,"="&amp;KY232)</f>
        <v/>
      </c>
      <c r="MS232" s="1">
        <f>COUNTIFS(#REF!,LT232,#REF!,0,#REF!,"&gt;="&amp;MC232,#REF!,"&lt;="&amp;MB232,#REF!,"&lt;="&amp;ME232,#REF!,"&gt;="&amp;MF232,#REF!,"="&amp;KW232,#REF!,"="&amp;KY232)</f>
        <v/>
      </c>
      <c r="MT232" s="1">
        <f>COUNTIFS(#REF!,LT232,#REF!,1,#REF!,"&gt;="&amp;MI232,#REF!,"&lt;="&amp;MH232,#REF!,"&lt;="&amp;ME232,#REF!,"&gt;="&amp;MF232)</f>
        <v/>
      </c>
      <c r="MU232" s="1">
        <f>COUNTIFS(#REF!,LT232,#REF!,0,#REF!,"&gt;="&amp;MI232,#REF!,"&lt;="&amp;MH232,#REF!,"&lt;="&amp;ME232,#REF!,"&gt;="&amp;MF232)</f>
        <v/>
      </c>
      <c r="MV232" s="1">
        <f>COUNTIFS(#REF!,LT232,#REF!,1,#REF!,"&gt;="&amp;MI232,#REF!,"&lt;="&amp;MH232,#REF!,"="&amp;KZ232,#REF!,"="&amp;LA232,#REF!,"&lt;="&amp;ME232,#REF!,"&gt;="&amp;MF232)</f>
        <v/>
      </c>
      <c r="MW232" s="1">
        <f>COUNTIFS(#REF!,LT232,#REF!,0,#REF!,"&gt;="&amp;MI232,#REF!,"&lt;="&amp;MH232,#REF!,"="&amp;KZ232,#REF!,"="&amp;LA232,#REF!,"&lt;="&amp;ME232,#REF!,"&gt;="&amp;MF232)</f>
        <v/>
      </c>
      <c r="MX232" s="1">
        <f>COUNTIFS(#REF!,LT232,#REF!,1,#REF!,"&gt;="&amp;MC232,#REF!,"&lt;="&amp;MB232,#REF!,"&lt;="&amp;ME232,#REF!,"&gt;="&amp;MF232)</f>
        <v/>
      </c>
      <c r="MY232" s="1">
        <f>COUNTIFS(#REF!,LT232,#REF!,0,#REF!,"&gt;="&amp;MC232,#REF!,"&lt;="&amp;MB232,#REF!,"&lt;="&amp;ME232,#REF!,"&gt;="&amp;MF232)</f>
        <v/>
      </c>
      <c r="MZ232" s="1">
        <f>COUNTIFS(#REF!,LT232,#REF!,1,#REF!,"&lt;="&amp;ME232,#REF!,"&gt;="&amp;MF232,#REF!,"="&amp;KV232,#REF!,"="&amp;KX232)</f>
        <v/>
      </c>
      <c r="NA232" s="1">
        <f>COUNTIFS(#REF!,LT232,#REF!,0,#REF!,"&lt;="&amp;ME232,#REF!,"&gt;="&amp;MF232,#REF!,"="&amp;KV232,#REF!,"="&amp;KX232)</f>
        <v/>
      </c>
      <c r="NB232" s="1">
        <f>COUNTIFS(#REF!,LT232,#REF!,1,#REF!,"&lt;="&amp;ME232,#REF!,"&gt;="&amp;MF232,#REF!,"="&amp;KW232,#REF!,"="&amp;KY232)</f>
        <v/>
      </c>
      <c r="NC232" s="1">
        <f>COUNTIFS(#REF!,LT232,#REF!,0,#REF!,"&lt;="&amp;ME232,#REF!,"&gt;="&amp;MF232,#REF!,"="&amp;KW232,#REF!,"="&amp;KY232)</f>
        <v/>
      </c>
      <c r="ND232" s="1">
        <f>MP232+MR232+MT232+MV232+MX232+MZ232+NB232</f>
        <v/>
      </c>
      <c r="NE232" s="1">
        <f>MQ232+MS232+MU232+MW232+MY232+NA232+NC232</f>
        <v/>
      </c>
      <c r="NF232" s="1">
        <f>ND232+NE232</f>
        <v/>
      </c>
      <c r="NG232" s="33">
        <f>ND232/(ND232+NE232)</f>
        <v/>
      </c>
      <c r="NH232" s="3">
        <f>1/NG232</f>
        <v/>
      </c>
      <c r="NI232" s="1">
        <f>LI232</f>
        <v/>
      </c>
      <c r="NJ232" s="79">
        <f>((1-NG232)*(1/(NI232-1))*0.98-(NG232*1))</f>
        <v/>
      </c>
      <c r="NK232" s="34">
        <f>IF(LR232&lt;0.9,0,IF(AND(LR232&gt;1.1),0,1))</f>
        <v/>
      </c>
      <c r="NL232" s="34">
        <f>IF(LS232&lt;0.9,0,IF(AND(LS232&gt;1.1),0,1))</f>
        <v/>
      </c>
      <c r="NM232" s="32">
        <f>IF(NF232&gt;99,1,0)</f>
        <v/>
      </c>
      <c r="NN232" s="32">
        <f>IF(NJ232&gt;0.0799,1,0)</f>
        <v/>
      </c>
      <c r="NO232" s="32">
        <f>IF(NJ232&gt;NQ232,1,0)</f>
        <v/>
      </c>
      <c r="NP232" s="32">
        <f>NM232+NN232+NO232+NK232+NL232</f>
        <v/>
      </c>
      <c r="NQ232" s="79">
        <f>(((100*NG232)*(NI232-1)*0.98)-((1-NG232)*100))/100</f>
        <v/>
      </c>
      <c r="NR232" s="34">
        <f>IF(LR232&lt;0.9,0,IF(AND(LR232&gt;1.1),0,1))</f>
        <v/>
      </c>
      <c r="NS232" s="34">
        <f>IF(LS232&lt;0.9,0,IF(AND(LS232&gt;1.1),0,1))</f>
        <v/>
      </c>
      <c r="NT232" s="32">
        <f>IF(NF232&gt;99,1,0)</f>
        <v/>
      </c>
      <c r="NU232" s="32">
        <f>IF(NQ232&gt;0.0799,1,0)</f>
        <v/>
      </c>
      <c r="NV232" s="32">
        <f>IF(NQ232&gt;NJ232,1,0)</f>
        <v/>
      </c>
      <c r="NW232" s="32">
        <f>NT232+NU232+NV232+NR232+NS232</f>
        <v/>
      </c>
      <c r="NX232">
        <f>IF(NP232=5,"LayAway0-1",IF(AND(NW232=5),"BackAway0-1",""))</f>
        <v/>
      </c>
      <c r="NY232">
        <f>IF(NP232=5,KO232,IF(AND(NW232=5),KO232,""))</f>
        <v/>
      </c>
      <c r="NZ232">
        <f>IF(NP232=5,"Match Odds",IF(AND(NW232=5),"Match Odds",""))</f>
        <v/>
      </c>
      <c r="OA232">
        <f>IF(NP232=5,KP232,IF(AND(NW232=5),KP232,""))</f>
        <v/>
      </c>
      <c r="OB232">
        <f>IF(NP232=5,"MATCH_ODDS",IF(AND(NW232=5),"MATCH_ODDS",""))</f>
        <v/>
      </c>
      <c r="OC232">
        <f>IF(NP232=5,"LAY",IF(AND(NW232=5),"BACK",""))</f>
        <v/>
      </c>
    </row>
    <row r="233" ht="16.5" customHeight="1" thickBot="1" thickTop="1">
      <c r="A233" s="2" t="n"/>
      <c r="KN233" s="1">
        <f>IF(INDEX(#REF!,MATCH('HT 0-1'!D233,#REF!,0))=INDEX(#REF!,MATCH('HT 0-1'!D233,#REF!,0)),INDEX(#REF!,MATCH('HT 0-1'!D233,#REF!,0)),"ERROR")</f>
        <v/>
      </c>
      <c r="KO233" s="1">
        <f>IF(INDEX(#REF!,MATCH('HT 0-1'!E233,#REF!,0))=INDEX(#REF!,MATCH('HT 0-1'!E233,#REF!,0)),INDEX(#REF!,MATCH('HT 0-1'!E233,#REF!,0)),"ERROR")</f>
        <v/>
      </c>
      <c r="KP233" s="1">
        <f>KN233&amp;" v "&amp;KO233</f>
        <v/>
      </c>
      <c r="KQ233">
        <f>B233&amp;"_"&amp;C233</f>
        <v/>
      </c>
      <c r="KR233" s="1">
        <f>IF((HW233/KK233)&lt;0.335,"G",IF((HW233/KK233)&gt;0.67,"R","A"))</f>
        <v/>
      </c>
      <c r="KS233" s="1">
        <f>IF((HX233/KK233)&lt;0.335,"G",IF((HX233/KK233)&gt;0.67,"R","A"))</f>
        <v/>
      </c>
      <c r="KT233" s="1">
        <f>IF((IH233/KK233)&lt;0.335,"G",IF((IH233/KK233)&gt;0.67,"R","A"))</f>
        <v/>
      </c>
      <c r="KU233" s="1">
        <f>IF((II233/KK233)&lt;0.335,"G",IF((II233/KK233)&gt;0.67,"R","A"))</f>
        <v/>
      </c>
      <c r="KV233" s="1">
        <f>IF((HZ233/KK233)&lt;0.335,"G",IF((HZ233/KK233)&gt;0.67,"R","A"))</f>
        <v/>
      </c>
      <c r="KW233" s="1">
        <f>IF((HY233/KK233)&lt;0.335,"G",IF((HY233/KK233)&gt;0.67,"R","A"))</f>
        <v/>
      </c>
      <c r="KX233" s="1">
        <f>IF((IK233/KK233)&lt;0.335,"G",IF((IK233/KK233)&gt;0.67,"R","A"))</f>
        <v/>
      </c>
      <c r="KY233" s="1">
        <f>IF((IJ233/KK233)&lt;0.335,"G",IF((IJ233/KK233)&gt;0.67,"R","A"))</f>
        <v/>
      </c>
      <c r="KZ233" s="1">
        <f>IF((HQ233/KK233)&lt;0.335,"G",IF((HQ233/KK233)&gt;0.67,"R","A"))</f>
        <v/>
      </c>
      <c r="LA233" s="1">
        <f>IF((IB233/KK233)&lt;0.335,"G",IF((IB233/KK233)&gt;0.67,"R","A"))</f>
        <v/>
      </c>
      <c r="LB233">
        <f>IF(LQ233="0-1",INDEX(Scrape!#REF!,MATCH('HT 0-1'!KP233,Scrape!$B:$B,0)),"")</f>
        <v/>
      </c>
      <c r="LC233">
        <f>IF(LQ233="0-1",INDEX(Scrape!$A:$A,MATCH('HT 0-1'!KP233,Scrape!$B:$B,0)),"")</f>
        <v/>
      </c>
      <c r="LD233">
        <f>IF(LQ233="0-1",INDEX(Scrape!$B:$B,MATCH('HT 0-1'!KP233,Scrape!$B:$B,0)),"")</f>
        <v/>
      </c>
      <c r="LE233">
        <f>IF(LQ233="0-1",INDEX(Scrape!$C:$C,MATCH('HT 0-1'!KP233,Scrape!$B:$B,0)),"")</f>
        <v/>
      </c>
      <c r="LF233">
        <f>IF(LQ233="0-1",INDEX(Scrape!$D:$D,MATCH('HT 0-1'!KP233,Scrape!$B:$B,0)),"")</f>
        <v/>
      </c>
      <c r="LG233">
        <f>IF(LQ233="0-1",INDEX(Scrape!$E:$E,MATCH('HT 0-1'!KP233,Scrape!$B:$B,0)),"")</f>
        <v/>
      </c>
      <c r="LH233">
        <f>IF(LQ233="0-1",INDEX(Scrape!$F:$F,MATCH('HT 0-1'!KP233,Scrape!$B:$B,0)),"")</f>
        <v/>
      </c>
      <c r="LI233">
        <f>IF(LQ233="0-1",INDEX(Scrape!$G:$G,MATCH('HT 0-1'!KP233,Scrape!$B:$B,0)),"")</f>
        <v/>
      </c>
      <c r="LJ233">
        <f>IF(LQ233="0-1",INDEX(Scrape!$H:$H,MATCH('HT 0-1'!KP233,Scrape!$B:$B,0)),"")</f>
        <v/>
      </c>
      <c r="LK233">
        <f>IF(LQ233="0-1",INDEX(Scrape!$I:$I,MATCH('HT 0-1'!KP233,Scrape!$B:$B,0)),"")</f>
        <v/>
      </c>
      <c r="LL233">
        <f>IF(LQ233="0-1",INDEX(Scrape!$J:$J,MATCH('HT 0-1'!KP233,Scrape!$B:$B,0)),"")</f>
        <v/>
      </c>
      <c r="LM233">
        <f>IF(LQ233="0-1",INDEX(Scrape!$K:$K,MATCH('HT 0-1'!KP233,Scrape!$B:$B,0)),"")</f>
        <v/>
      </c>
      <c r="LN233">
        <f>IF(LQ233="0-1",INDEX(Scrape!$L:$L,MATCH('HT 0-1'!KP233,Scrape!$B:$B,0)),"")</f>
        <v/>
      </c>
      <c r="LO233">
        <f>IF(LQ233="0-1",INDEX(Scrape!$M:$M,MATCH('HT 0-1'!KP233,Scrape!$B:$B,0)),"")</f>
        <v/>
      </c>
      <c r="LP233">
        <f>IF(LQ233="0-1",INDEX(Scrape!$N:$N,MATCH('HT 0-1'!KP233,Scrape!$B:$B,0)),"")</f>
        <v/>
      </c>
      <c r="LQ233">
        <f>INDEX(Scrape!$O:$O,MATCH('HT 0-1'!KP233,Scrape!$B:$B,0))</f>
        <v/>
      </c>
      <c r="LR233">
        <f>(1/LJ233)+(1/LI233)+(1/LH233)</f>
        <v/>
      </c>
      <c r="LS233">
        <f>(1/LG233)+(1/LF233)+(1/LE233)</f>
        <v/>
      </c>
      <c r="LT233" s="8">
        <f>IF(INDEX(#REF!,MATCH(KQ233,#REF!,0))=INDEX(#REF!,MATCH(KQ233,#REF!,0)),INDEX(#REF!,MATCH(KQ233,#REF!,0)),"ERROR")</f>
        <v/>
      </c>
      <c r="LU233" s="4">
        <f>IF(KR233="G",2,IF(KR233="R",0.5,IF(KR233="A",1)))</f>
        <v/>
      </c>
      <c r="LV233" s="4">
        <f>IF(KS233="G",0.5,IF(KS233="R",2,IF(KS233="A",1)))</f>
        <v/>
      </c>
      <c r="LW233" s="4">
        <f>IF(KT233="G",2,IF(KT233="R",0.5,IF(KT233="A",1)))</f>
        <v/>
      </c>
      <c r="LX233" s="4">
        <f>IF(KU233="G",0.5,IF(KU233="R",2,IF(KU233="A",1)))</f>
        <v/>
      </c>
      <c r="LY233" s="7">
        <f>(LK233*(LU233+LX233)+(LL233*(LU233+LX233)))</f>
        <v/>
      </c>
      <c r="LZ233" s="7">
        <f>(LN233*(LV233+LW233)+(LO233*(LV233+LW233)))</f>
        <v/>
      </c>
      <c r="MA233" s="11">
        <f>LY233-LZ233</f>
        <v/>
      </c>
      <c r="MB233" s="5">
        <f>MA233+2</f>
        <v/>
      </c>
      <c r="MC233" s="6">
        <f>MA233-2</f>
        <v/>
      </c>
      <c r="MD233" s="4">
        <f>LE233</f>
        <v/>
      </c>
      <c r="ME233" s="9">
        <f>IF(MD233=0,1000,MD233+0.75)</f>
        <v/>
      </c>
      <c r="MF233" s="10">
        <f>IF(MD233=0,0,MD233-0.75)</f>
        <v/>
      </c>
      <c r="MG233" s="4">
        <f>((LM233*(LU233+LX233))-((LP233*(LV233+LW233))))</f>
        <v/>
      </c>
      <c r="MH233" s="9">
        <f>MG233*1.2</f>
        <v/>
      </c>
      <c r="MI233" s="10">
        <f>MG233*0.8</f>
        <v/>
      </c>
      <c r="MJ233">
        <f>IFERROR(NX233,"")</f>
        <v/>
      </c>
      <c r="MK233">
        <f>IFERROR(NY233,"")</f>
        <v/>
      </c>
      <c r="ML233">
        <f>IFERROR(NZ233,"")</f>
        <v/>
      </c>
      <c r="MM233">
        <f>IFERROR(OA233,"")</f>
        <v/>
      </c>
      <c r="MN233">
        <f>IFERROR(OB233,"")</f>
        <v/>
      </c>
      <c r="MO233">
        <f>IFERROR(OC233,"")</f>
        <v/>
      </c>
      <c r="MP233" s="1">
        <f>COUNTIFS(#REF!,LT233,#REF!,1,#REF!,"&gt;="&amp;MC233,#REF!,"&lt;="&amp;MB233,#REF!,"&lt;="&amp;ME233,#REF!,"&gt;="&amp;MF233,#REF!,"="&amp;KV233,#REF!,"="&amp;KX233)</f>
        <v/>
      </c>
      <c r="MQ233" s="1">
        <f>COUNTIFS(#REF!,LT233,#REF!,0,#REF!,"&gt;="&amp;MC233,#REF!,"&lt;="&amp;MB233,#REF!,"&lt;="&amp;ME233,#REF!,"&gt;="&amp;MF233,#REF!,"="&amp;KV233,#REF!,"="&amp;KX233)</f>
        <v/>
      </c>
      <c r="MR233" s="1">
        <f>COUNTIFS(#REF!,LT233,#REF!,1,#REF!,"&gt;="&amp;MC233,#REF!,"&lt;="&amp;MB233,#REF!,"&lt;="&amp;ME233,#REF!,"&gt;="&amp;MF233,#REF!,"="&amp;KW233,#REF!,"="&amp;KY233)</f>
        <v/>
      </c>
      <c r="MS233" s="1">
        <f>COUNTIFS(#REF!,LT233,#REF!,0,#REF!,"&gt;="&amp;MC233,#REF!,"&lt;="&amp;MB233,#REF!,"&lt;="&amp;ME233,#REF!,"&gt;="&amp;MF233,#REF!,"="&amp;KW233,#REF!,"="&amp;KY233)</f>
        <v/>
      </c>
      <c r="MT233" s="1">
        <f>COUNTIFS(#REF!,LT233,#REF!,1,#REF!,"&gt;="&amp;MI233,#REF!,"&lt;="&amp;MH233,#REF!,"&lt;="&amp;ME233,#REF!,"&gt;="&amp;MF233)</f>
        <v/>
      </c>
      <c r="MU233" s="1">
        <f>COUNTIFS(#REF!,LT233,#REF!,0,#REF!,"&gt;="&amp;MI233,#REF!,"&lt;="&amp;MH233,#REF!,"&lt;="&amp;ME233,#REF!,"&gt;="&amp;MF233)</f>
        <v/>
      </c>
      <c r="MV233" s="1">
        <f>COUNTIFS(#REF!,LT233,#REF!,1,#REF!,"&gt;="&amp;MI233,#REF!,"&lt;="&amp;MH233,#REF!,"="&amp;KZ233,#REF!,"="&amp;LA233,#REF!,"&lt;="&amp;ME233,#REF!,"&gt;="&amp;MF233)</f>
        <v/>
      </c>
      <c r="MW233" s="1">
        <f>COUNTIFS(#REF!,LT233,#REF!,0,#REF!,"&gt;="&amp;MI233,#REF!,"&lt;="&amp;MH233,#REF!,"="&amp;KZ233,#REF!,"="&amp;LA233,#REF!,"&lt;="&amp;ME233,#REF!,"&gt;="&amp;MF233)</f>
        <v/>
      </c>
      <c r="MX233" s="1">
        <f>COUNTIFS(#REF!,LT233,#REF!,1,#REF!,"&gt;="&amp;MC233,#REF!,"&lt;="&amp;MB233,#REF!,"&lt;="&amp;ME233,#REF!,"&gt;="&amp;MF233)</f>
        <v/>
      </c>
      <c r="MY233" s="1">
        <f>COUNTIFS(#REF!,LT233,#REF!,0,#REF!,"&gt;="&amp;MC233,#REF!,"&lt;="&amp;MB233,#REF!,"&lt;="&amp;ME233,#REF!,"&gt;="&amp;MF233)</f>
        <v/>
      </c>
      <c r="MZ233" s="1">
        <f>COUNTIFS(#REF!,LT233,#REF!,1,#REF!,"&lt;="&amp;ME233,#REF!,"&gt;="&amp;MF233,#REF!,"="&amp;KV233,#REF!,"="&amp;KX233)</f>
        <v/>
      </c>
      <c r="NA233" s="1">
        <f>COUNTIFS(#REF!,LT233,#REF!,0,#REF!,"&lt;="&amp;ME233,#REF!,"&gt;="&amp;MF233,#REF!,"="&amp;KV233,#REF!,"="&amp;KX233)</f>
        <v/>
      </c>
      <c r="NB233" s="1">
        <f>COUNTIFS(#REF!,LT233,#REF!,1,#REF!,"&lt;="&amp;ME233,#REF!,"&gt;="&amp;MF233,#REF!,"="&amp;KW233,#REF!,"="&amp;KY233)</f>
        <v/>
      </c>
      <c r="NC233" s="1">
        <f>COUNTIFS(#REF!,LT233,#REF!,0,#REF!,"&lt;="&amp;ME233,#REF!,"&gt;="&amp;MF233,#REF!,"="&amp;KW233,#REF!,"="&amp;KY233)</f>
        <v/>
      </c>
      <c r="ND233" s="1">
        <f>MP233+MR233+MT233+MV233+MX233+MZ233+NB233</f>
        <v/>
      </c>
      <c r="NE233" s="1">
        <f>MQ233+MS233+MU233+MW233+MY233+NA233+NC233</f>
        <v/>
      </c>
      <c r="NF233" s="1">
        <f>ND233+NE233</f>
        <v/>
      </c>
      <c r="NG233" s="33">
        <f>ND233/(ND233+NE233)</f>
        <v/>
      </c>
      <c r="NH233" s="3">
        <f>1/NG233</f>
        <v/>
      </c>
      <c r="NI233" s="1">
        <f>LI233</f>
        <v/>
      </c>
      <c r="NJ233" s="79">
        <f>((1-NG233)*(1/(NI233-1))*0.98-(NG233*1))</f>
        <v/>
      </c>
      <c r="NK233" s="34">
        <f>IF(LR233&lt;0.9,0,IF(AND(LR233&gt;1.1),0,1))</f>
        <v/>
      </c>
      <c r="NL233" s="34">
        <f>IF(LS233&lt;0.9,0,IF(AND(LS233&gt;1.1),0,1))</f>
        <v/>
      </c>
      <c r="NM233" s="32">
        <f>IF(NF233&gt;99,1,0)</f>
        <v/>
      </c>
      <c r="NN233" s="32">
        <f>IF(NJ233&gt;0.0799,1,0)</f>
        <v/>
      </c>
      <c r="NO233" s="32">
        <f>IF(NJ233&gt;NQ233,1,0)</f>
        <v/>
      </c>
      <c r="NP233" s="32">
        <f>NM233+NN233+NO233+NK233+NL233</f>
        <v/>
      </c>
      <c r="NQ233" s="79">
        <f>(((100*NG233)*(NI233-1)*0.98)-((1-NG233)*100))/100</f>
        <v/>
      </c>
      <c r="NR233" s="34">
        <f>IF(LR233&lt;0.9,0,IF(AND(LR233&gt;1.1),0,1))</f>
        <v/>
      </c>
      <c r="NS233" s="34">
        <f>IF(LS233&lt;0.9,0,IF(AND(LS233&gt;1.1),0,1))</f>
        <v/>
      </c>
      <c r="NT233" s="32">
        <f>IF(NF233&gt;99,1,0)</f>
        <v/>
      </c>
      <c r="NU233" s="32">
        <f>IF(NQ233&gt;0.0799,1,0)</f>
        <v/>
      </c>
      <c r="NV233" s="32">
        <f>IF(NQ233&gt;NJ233,1,0)</f>
        <v/>
      </c>
      <c r="NW233" s="32">
        <f>NT233+NU233+NV233+NR233+NS233</f>
        <v/>
      </c>
      <c r="NX233">
        <f>IF(NP233=5,"LayAway0-1",IF(AND(NW233=5),"BackAway0-1",""))</f>
        <v/>
      </c>
      <c r="NY233">
        <f>IF(NP233=5,KO233,IF(AND(NW233=5),KO233,""))</f>
        <v/>
      </c>
      <c r="NZ233">
        <f>IF(NP233=5,"Match Odds",IF(AND(NW233=5),"Match Odds",""))</f>
        <v/>
      </c>
      <c r="OA233">
        <f>IF(NP233=5,KP233,IF(AND(NW233=5),KP233,""))</f>
        <v/>
      </c>
      <c r="OB233">
        <f>IF(NP233=5,"MATCH_ODDS",IF(AND(NW233=5),"MATCH_ODDS",""))</f>
        <v/>
      </c>
      <c r="OC233">
        <f>IF(NP233=5,"LAY",IF(AND(NW233=5),"BACK",""))</f>
        <v/>
      </c>
    </row>
    <row r="234" ht="16.5" customHeight="1" thickBot="1" thickTop="1">
      <c r="A234" s="2" t="n"/>
      <c r="KN234" s="1">
        <f>IF(INDEX(#REF!,MATCH('HT 0-1'!D234,#REF!,0))=INDEX(#REF!,MATCH('HT 0-1'!D234,#REF!,0)),INDEX(#REF!,MATCH('HT 0-1'!D234,#REF!,0)),"ERROR")</f>
        <v/>
      </c>
      <c r="KO234" s="1">
        <f>IF(INDEX(#REF!,MATCH('HT 0-1'!E234,#REF!,0))=INDEX(#REF!,MATCH('HT 0-1'!E234,#REF!,0)),INDEX(#REF!,MATCH('HT 0-1'!E234,#REF!,0)),"ERROR")</f>
        <v/>
      </c>
      <c r="KP234" s="1">
        <f>KN234&amp;" v "&amp;KO234</f>
        <v/>
      </c>
      <c r="KQ234">
        <f>B234&amp;"_"&amp;C234</f>
        <v/>
      </c>
      <c r="KR234" s="1">
        <f>IF((HW234/KK234)&lt;0.335,"G",IF((HW234/KK234)&gt;0.67,"R","A"))</f>
        <v/>
      </c>
      <c r="KS234" s="1">
        <f>IF((HX234/KK234)&lt;0.335,"G",IF((HX234/KK234)&gt;0.67,"R","A"))</f>
        <v/>
      </c>
      <c r="KT234" s="1">
        <f>IF((IH234/KK234)&lt;0.335,"G",IF((IH234/KK234)&gt;0.67,"R","A"))</f>
        <v/>
      </c>
      <c r="KU234" s="1">
        <f>IF((II234/KK234)&lt;0.335,"G",IF((II234/KK234)&gt;0.67,"R","A"))</f>
        <v/>
      </c>
      <c r="KV234" s="1">
        <f>IF((HZ234/KK234)&lt;0.335,"G",IF((HZ234/KK234)&gt;0.67,"R","A"))</f>
        <v/>
      </c>
      <c r="KW234" s="1">
        <f>IF((HY234/KK234)&lt;0.335,"G",IF((HY234/KK234)&gt;0.67,"R","A"))</f>
        <v/>
      </c>
      <c r="KX234" s="1">
        <f>IF((IK234/KK234)&lt;0.335,"G",IF((IK234/KK234)&gt;0.67,"R","A"))</f>
        <v/>
      </c>
      <c r="KY234" s="1">
        <f>IF((IJ234/KK234)&lt;0.335,"G",IF((IJ234/KK234)&gt;0.67,"R","A"))</f>
        <v/>
      </c>
      <c r="KZ234" s="1">
        <f>IF((HQ234/KK234)&lt;0.335,"G",IF((HQ234/KK234)&gt;0.67,"R","A"))</f>
        <v/>
      </c>
      <c r="LA234" s="1">
        <f>IF((IB234/KK234)&lt;0.335,"G",IF((IB234/KK234)&gt;0.67,"R","A"))</f>
        <v/>
      </c>
      <c r="LB234">
        <f>IF(LQ234="0-1",INDEX(Scrape!#REF!,MATCH('HT 0-1'!KP234,Scrape!$B:$B,0)),"")</f>
        <v/>
      </c>
      <c r="LC234">
        <f>IF(LQ234="0-1",INDEX(Scrape!$A:$A,MATCH('HT 0-1'!KP234,Scrape!$B:$B,0)),"")</f>
        <v/>
      </c>
      <c r="LD234">
        <f>IF(LQ234="0-1",INDEX(Scrape!$B:$B,MATCH('HT 0-1'!KP234,Scrape!$B:$B,0)),"")</f>
        <v/>
      </c>
      <c r="LE234">
        <f>IF(LQ234="0-1",INDEX(Scrape!$C:$C,MATCH('HT 0-1'!KP234,Scrape!$B:$B,0)),"")</f>
        <v/>
      </c>
      <c r="LF234">
        <f>IF(LQ234="0-1",INDEX(Scrape!$D:$D,MATCH('HT 0-1'!KP234,Scrape!$B:$B,0)),"")</f>
        <v/>
      </c>
      <c r="LG234">
        <f>IF(LQ234="0-1",INDEX(Scrape!$E:$E,MATCH('HT 0-1'!KP234,Scrape!$B:$B,0)),"")</f>
        <v/>
      </c>
      <c r="LH234">
        <f>IF(LQ234="0-1",INDEX(Scrape!$F:$F,MATCH('HT 0-1'!KP234,Scrape!$B:$B,0)),"")</f>
        <v/>
      </c>
      <c r="LI234">
        <f>IF(LQ234="0-1",INDEX(Scrape!$G:$G,MATCH('HT 0-1'!KP234,Scrape!$B:$B,0)),"")</f>
        <v/>
      </c>
      <c r="LJ234">
        <f>IF(LQ234="0-1",INDEX(Scrape!$H:$H,MATCH('HT 0-1'!KP234,Scrape!$B:$B,0)),"")</f>
        <v/>
      </c>
      <c r="LK234">
        <f>IF(LQ234="0-1",INDEX(Scrape!$I:$I,MATCH('HT 0-1'!KP234,Scrape!$B:$B,0)),"")</f>
        <v/>
      </c>
      <c r="LL234">
        <f>IF(LQ234="0-1",INDEX(Scrape!$J:$J,MATCH('HT 0-1'!KP234,Scrape!$B:$B,0)),"")</f>
        <v/>
      </c>
      <c r="LM234">
        <f>IF(LQ234="0-1",INDEX(Scrape!$K:$K,MATCH('HT 0-1'!KP234,Scrape!$B:$B,0)),"")</f>
        <v/>
      </c>
      <c r="LN234">
        <f>IF(LQ234="0-1",INDEX(Scrape!$L:$L,MATCH('HT 0-1'!KP234,Scrape!$B:$B,0)),"")</f>
        <v/>
      </c>
      <c r="LO234">
        <f>IF(LQ234="0-1",INDEX(Scrape!$M:$M,MATCH('HT 0-1'!KP234,Scrape!$B:$B,0)),"")</f>
        <v/>
      </c>
      <c r="LP234">
        <f>IF(LQ234="0-1",INDEX(Scrape!$N:$N,MATCH('HT 0-1'!KP234,Scrape!$B:$B,0)),"")</f>
        <v/>
      </c>
      <c r="LQ234">
        <f>INDEX(Scrape!$O:$O,MATCH('HT 0-1'!KP234,Scrape!$B:$B,0))</f>
        <v/>
      </c>
      <c r="LR234">
        <f>(1/LJ234)+(1/LI234)+(1/LH234)</f>
        <v/>
      </c>
      <c r="LS234">
        <f>(1/LG234)+(1/LF234)+(1/LE234)</f>
        <v/>
      </c>
      <c r="LT234" s="8">
        <f>IF(INDEX(#REF!,MATCH(KQ234,#REF!,0))=INDEX(#REF!,MATCH(KQ234,#REF!,0)),INDEX(#REF!,MATCH(KQ234,#REF!,0)),"ERROR")</f>
        <v/>
      </c>
      <c r="LU234" s="4">
        <f>IF(KR234="G",2,IF(KR234="R",0.5,IF(KR234="A",1)))</f>
        <v/>
      </c>
      <c r="LV234" s="4">
        <f>IF(KS234="G",0.5,IF(KS234="R",2,IF(KS234="A",1)))</f>
        <v/>
      </c>
      <c r="LW234" s="4">
        <f>IF(KT234="G",2,IF(KT234="R",0.5,IF(KT234="A",1)))</f>
        <v/>
      </c>
      <c r="LX234" s="4">
        <f>IF(KU234="G",0.5,IF(KU234="R",2,IF(KU234="A",1)))</f>
        <v/>
      </c>
      <c r="LY234" s="7">
        <f>(LK234*(LU234+LX234)+(LL234*(LU234+LX234)))</f>
        <v/>
      </c>
      <c r="LZ234" s="7">
        <f>(LN234*(LV234+LW234)+(LO234*(LV234+LW234)))</f>
        <v/>
      </c>
      <c r="MA234" s="11">
        <f>LY234-LZ234</f>
        <v/>
      </c>
      <c r="MB234" s="5">
        <f>MA234+2</f>
        <v/>
      </c>
      <c r="MC234" s="6">
        <f>MA234-2</f>
        <v/>
      </c>
      <c r="MD234" s="4">
        <f>LE234</f>
        <v/>
      </c>
      <c r="ME234" s="9">
        <f>IF(MD234=0,1000,MD234+0.75)</f>
        <v/>
      </c>
      <c r="MF234" s="10">
        <f>IF(MD234=0,0,MD234-0.75)</f>
        <v/>
      </c>
      <c r="MG234" s="4">
        <f>((LM234*(LU234+LX234))-((LP234*(LV234+LW234))))</f>
        <v/>
      </c>
      <c r="MH234" s="9">
        <f>MG234*1.2</f>
        <v/>
      </c>
      <c r="MI234" s="10">
        <f>MG234*0.8</f>
        <v/>
      </c>
      <c r="MJ234">
        <f>IFERROR(NX234,"")</f>
        <v/>
      </c>
      <c r="MK234">
        <f>IFERROR(NY234,"")</f>
        <v/>
      </c>
      <c r="ML234">
        <f>IFERROR(NZ234,"")</f>
        <v/>
      </c>
      <c r="MM234">
        <f>IFERROR(OA234,"")</f>
        <v/>
      </c>
      <c r="MN234">
        <f>IFERROR(OB234,"")</f>
        <v/>
      </c>
      <c r="MO234">
        <f>IFERROR(OC234,"")</f>
        <v/>
      </c>
      <c r="MP234" s="1">
        <f>COUNTIFS(#REF!,LT234,#REF!,1,#REF!,"&gt;="&amp;MC234,#REF!,"&lt;="&amp;MB234,#REF!,"&lt;="&amp;ME234,#REF!,"&gt;="&amp;MF234,#REF!,"="&amp;KV234,#REF!,"="&amp;KX234)</f>
        <v/>
      </c>
      <c r="MQ234" s="1">
        <f>COUNTIFS(#REF!,LT234,#REF!,0,#REF!,"&gt;="&amp;MC234,#REF!,"&lt;="&amp;MB234,#REF!,"&lt;="&amp;ME234,#REF!,"&gt;="&amp;MF234,#REF!,"="&amp;KV234,#REF!,"="&amp;KX234)</f>
        <v/>
      </c>
      <c r="MR234" s="1">
        <f>COUNTIFS(#REF!,LT234,#REF!,1,#REF!,"&gt;="&amp;MC234,#REF!,"&lt;="&amp;MB234,#REF!,"&lt;="&amp;ME234,#REF!,"&gt;="&amp;MF234,#REF!,"="&amp;KW234,#REF!,"="&amp;KY234)</f>
        <v/>
      </c>
      <c r="MS234" s="1">
        <f>COUNTIFS(#REF!,LT234,#REF!,0,#REF!,"&gt;="&amp;MC234,#REF!,"&lt;="&amp;MB234,#REF!,"&lt;="&amp;ME234,#REF!,"&gt;="&amp;MF234,#REF!,"="&amp;KW234,#REF!,"="&amp;KY234)</f>
        <v/>
      </c>
      <c r="MT234" s="1">
        <f>COUNTIFS(#REF!,LT234,#REF!,1,#REF!,"&gt;="&amp;MI234,#REF!,"&lt;="&amp;MH234,#REF!,"&lt;="&amp;ME234,#REF!,"&gt;="&amp;MF234)</f>
        <v/>
      </c>
      <c r="MU234" s="1">
        <f>COUNTIFS(#REF!,LT234,#REF!,0,#REF!,"&gt;="&amp;MI234,#REF!,"&lt;="&amp;MH234,#REF!,"&lt;="&amp;ME234,#REF!,"&gt;="&amp;MF234)</f>
        <v/>
      </c>
      <c r="MV234" s="1">
        <f>COUNTIFS(#REF!,LT234,#REF!,1,#REF!,"&gt;="&amp;MI234,#REF!,"&lt;="&amp;MH234,#REF!,"="&amp;KZ234,#REF!,"="&amp;LA234,#REF!,"&lt;="&amp;ME234,#REF!,"&gt;="&amp;MF234)</f>
        <v/>
      </c>
      <c r="MW234" s="1">
        <f>COUNTIFS(#REF!,LT234,#REF!,0,#REF!,"&gt;="&amp;MI234,#REF!,"&lt;="&amp;MH234,#REF!,"="&amp;KZ234,#REF!,"="&amp;LA234,#REF!,"&lt;="&amp;ME234,#REF!,"&gt;="&amp;MF234)</f>
        <v/>
      </c>
      <c r="MX234" s="1">
        <f>COUNTIFS(#REF!,LT234,#REF!,1,#REF!,"&gt;="&amp;MC234,#REF!,"&lt;="&amp;MB234,#REF!,"&lt;="&amp;ME234,#REF!,"&gt;="&amp;MF234)</f>
        <v/>
      </c>
      <c r="MY234" s="1">
        <f>COUNTIFS(#REF!,LT234,#REF!,0,#REF!,"&gt;="&amp;MC234,#REF!,"&lt;="&amp;MB234,#REF!,"&lt;="&amp;ME234,#REF!,"&gt;="&amp;MF234)</f>
        <v/>
      </c>
      <c r="MZ234" s="1">
        <f>COUNTIFS(#REF!,LT234,#REF!,1,#REF!,"&lt;="&amp;ME234,#REF!,"&gt;="&amp;MF234,#REF!,"="&amp;KV234,#REF!,"="&amp;KX234)</f>
        <v/>
      </c>
      <c r="NA234" s="1">
        <f>COUNTIFS(#REF!,LT234,#REF!,0,#REF!,"&lt;="&amp;ME234,#REF!,"&gt;="&amp;MF234,#REF!,"="&amp;KV234,#REF!,"="&amp;KX234)</f>
        <v/>
      </c>
      <c r="NB234" s="1">
        <f>COUNTIFS(#REF!,LT234,#REF!,1,#REF!,"&lt;="&amp;ME234,#REF!,"&gt;="&amp;MF234,#REF!,"="&amp;KW234,#REF!,"="&amp;KY234)</f>
        <v/>
      </c>
      <c r="NC234" s="1">
        <f>COUNTIFS(#REF!,LT234,#REF!,0,#REF!,"&lt;="&amp;ME234,#REF!,"&gt;="&amp;MF234,#REF!,"="&amp;KW234,#REF!,"="&amp;KY234)</f>
        <v/>
      </c>
      <c r="ND234" s="1">
        <f>MP234+MR234+MT234+MV234+MX234+MZ234+NB234</f>
        <v/>
      </c>
      <c r="NE234" s="1">
        <f>MQ234+MS234+MU234+MW234+MY234+NA234+NC234</f>
        <v/>
      </c>
      <c r="NF234" s="1">
        <f>ND234+NE234</f>
        <v/>
      </c>
      <c r="NG234" s="33">
        <f>ND234/(ND234+NE234)</f>
        <v/>
      </c>
      <c r="NH234" s="3">
        <f>1/NG234</f>
        <v/>
      </c>
      <c r="NI234" s="1">
        <f>LI234</f>
        <v/>
      </c>
      <c r="NJ234" s="79">
        <f>((1-NG234)*(1/(NI234-1))*0.98-(NG234*1))</f>
        <v/>
      </c>
      <c r="NK234" s="34">
        <f>IF(LR234&lt;0.9,0,IF(AND(LR234&gt;1.1),0,1))</f>
        <v/>
      </c>
      <c r="NL234" s="34">
        <f>IF(LS234&lt;0.9,0,IF(AND(LS234&gt;1.1),0,1))</f>
        <v/>
      </c>
      <c r="NM234" s="32">
        <f>IF(NF234&gt;99,1,0)</f>
        <v/>
      </c>
      <c r="NN234" s="32">
        <f>IF(NJ234&gt;0.0799,1,0)</f>
        <v/>
      </c>
      <c r="NO234" s="32">
        <f>IF(NJ234&gt;NQ234,1,0)</f>
        <v/>
      </c>
      <c r="NP234" s="32">
        <f>NM234+NN234+NO234+NK234+NL234</f>
        <v/>
      </c>
      <c r="NQ234" s="79">
        <f>(((100*NG234)*(NI234-1)*0.98)-((1-NG234)*100))/100</f>
        <v/>
      </c>
      <c r="NR234" s="34">
        <f>IF(LR234&lt;0.9,0,IF(AND(LR234&gt;1.1),0,1))</f>
        <v/>
      </c>
      <c r="NS234" s="34">
        <f>IF(LS234&lt;0.9,0,IF(AND(LS234&gt;1.1),0,1))</f>
        <v/>
      </c>
      <c r="NT234" s="32">
        <f>IF(NF234&gt;99,1,0)</f>
        <v/>
      </c>
      <c r="NU234" s="32">
        <f>IF(NQ234&gt;0.0799,1,0)</f>
        <v/>
      </c>
      <c r="NV234" s="32">
        <f>IF(NQ234&gt;NJ234,1,0)</f>
        <v/>
      </c>
      <c r="NW234" s="32">
        <f>NT234+NU234+NV234+NR234+NS234</f>
        <v/>
      </c>
      <c r="NX234">
        <f>IF(NP234=5,"LayAway0-1",IF(AND(NW234=5),"BackAway0-1",""))</f>
        <v/>
      </c>
      <c r="NY234">
        <f>IF(NP234=5,KO234,IF(AND(NW234=5),KO234,""))</f>
        <v/>
      </c>
      <c r="NZ234">
        <f>IF(NP234=5,"Match Odds",IF(AND(NW234=5),"Match Odds",""))</f>
        <v/>
      </c>
      <c r="OA234">
        <f>IF(NP234=5,KP234,IF(AND(NW234=5),KP234,""))</f>
        <v/>
      </c>
      <c r="OB234">
        <f>IF(NP234=5,"MATCH_ODDS",IF(AND(NW234=5),"MATCH_ODDS",""))</f>
        <v/>
      </c>
      <c r="OC234">
        <f>IF(NP234=5,"LAY",IF(AND(NW234=5),"BACK",""))</f>
        <v/>
      </c>
    </row>
    <row r="235" ht="16.5" customHeight="1" thickBot="1" thickTop="1">
      <c r="A235" s="2" t="n"/>
      <c r="KN235" s="1">
        <f>IF(INDEX(#REF!,MATCH('HT 0-1'!D235,#REF!,0))=INDEX(#REF!,MATCH('HT 0-1'!D235,#REF!,0)),INDEX(#REF!,MATCH('HT 0-1'!D235,#REF!,0)),"ERROR")</f>
        <v/>
      </c>
      <c r="KO235" s="1">
        <f>IF(INDEX(#REF!,MATCH('HT 0-1'!E235,#REF!,0))=INDEX(#REF!,MATCH('HT 0-1'!E235,#REF!,0)),INDEX(#REF!,MATCH('HT 0-1'!E235,#REF!,0)),"ERROR")</f>
        <v/>
      </c>
      <c r="KP235" s="1">
        <f>KN235&amp;" v "&amp;KO235</f>
        <v/>
      </c>
      <c r="KQ235">
        <f>B235&amp;"_"&amp;C235</f>
        <v/>
      </c>
      <c r="KR235" s="1">
        <f>IF((HW235/KK235)&lt;0.335,"G",IF((HW235/KK235)&gt;0.67,"R","A"))</f>
        <v/>
      </c>
      <c r="KS235" s="1">
        <f>IF((HX235/KK235)&lt;0.335,"G",IF((HX235/KK235)&gt;0.67,"R","A"))</f>
        <v/>
      </c>
      <c r="KT235" s="1">
        <f>IF((IH235/KK235)&lt;0.335,"G",IF((IH235/KK235)&gt;0.67,"R","A"))</f>
        <v/>
      </c>
      <c r="KU235" s="1">
        <f>IF((II235/KK235)&lt;0.335,"G",IF((II235/KK235)&gt;0.67,"R","A"))</f>
        <v/>
      </c>
      <c r="KV235" s="1">
        <f>IF((HZ235/KK235)&lt;0.335,"G",IF((HZ235/KK235)&gt;0.67,"R","A"))</f>
        <v/>
      </c>
      <c r="KW235" s="1">
        <f>IF((HY235/KK235)&lt;0.335,"G",IF((HY235/KK235)&gt;0.67,"R","A"))</f>
        <v/>
      </c>
      <c r="KX235" s="1">
        <f>IF((IK235/KK235)&lt;0.335,"G",IF((IK235/KK235)&gt;0.67,"R","A"))</f>
        <v/>
      </c>
      <c r="KY235" s="1">
        <f>IF((IJ235/KK235)&lt;0.335,"G",IF((IJ235/KK235)&gt;0.67,"R","A"))</f>
        <v/>
      </c>
      <c r="KZ235" s="1">
        <f>IF((HQ235/KK235)&lt;0.335,"G",IF((HQ235/KK235)&gt;0.67,"R","A"))</f>
        <v/>
      </c>
      <c r="LA235" s="1">
        <f>IF((IB235/KK235)&lt;0.335,"G",IF((IB235/KK235)&gt;0.67,"R","A"))</f>
        <v/>
      </c>
      <c r="LB235">
        <f>IF(LQ235="0-1",INDEX(Scrape!#REF!,MATCH('HT 0-1'!KP235,Scrape!$B:$B,0)),"")</f>
        <v/>
      </c>
      <c r="LC235">
        <f>IF(LQ235="0-1",INDEX(Scrape!$A:$A,MATCH('HT 0-1'!KP235,Scrape!$B:$B,0)),"")</f>
        <v/>
      </c>
      <c r="LD235">
        <f>IF(LQ235="0-1",INDEX(Scrape!$B:$B,MATCH('HT 0-1'!KP235,Scrape!$B:$B,0)),"")</f>
        <v/>
      </c>
      <c r="LE235">
        <f>IF(LQ235="0-1",INDEX(Scrape!$C:$C,MATCH('HT 0-1'!KP235,Scrape!$B:$B,0)),"")</f>
        <v/>
      </c>
      <c r="LF235">
        <f>IF(LQ235="0-1",INDEX(Scrape!$D:$D,MATCH('HT 0-1'!KP235,Scrape!$B:$B,0)),"")</f>
        <v/>
      </c>
      <c r="LG235">
        <f>IF(LQ235="0-1",INDEX(Scrape!$E:$E,MATCH('HT 0-1'!KP235,Scrape!$B:$B,0)),"")</f>
        <v/>
      </c>
      <c r="LH235">
        <f>IF(LQ235="0-1",INDEX(Scrape!$F:$F,MATCH('HT 0-1'!KP235,Scrape!$B:$B,0)),"")</f>
        <v/>
      </c>
      <c r="LI235">
        <f>IF(LQ235="0-1",INDEX(Scrape!$G:$G,MATCH('HT 0-1'!KP235,Scrape!$B:$B,0)),"")</f>
        <v/>
      </c>
      <c r="LJ235">
        <f>IF(LQ235="0-1",INDEX(Scrape!$H:$H,MATCH('HT 0-1'!KP235,Scrape!$B:$B,0)),"")</f>
        <v/>
      </c>
      <c r="LK235">
        <f>IF(LQ235="0-1",INDEX(Scrape!$I:$I,MATCH('HT 0-1'!KP235,Scrape!$B:$B,0)),"")</f>
        <v/>
      </c>
      <c r="LL235">
        <f>IF(LQ235="0-1",INDEX(Scrape!$J:$J,MATCH('HT 0-1'!KP235,Scrape!$B:$B,0)),"")</f>
        <v/>
      </c>
      <c r="LM235">
        <f>IF(LQ235="0-1",INDEX(Scrape!$K:$K,MATCH('HT 0-1'!KP235,Scrape!$B:$B,0)),"")</f>
        <v/>
      </c>
      <c r="LN235">
        <f>IF(LQ235="0-1",INDEX(Scrape!$L:$L,MATCH('HT 0-1'!KP235,Scrape!$B:$B,0)),"")</f>
        <v/>
      </c>
      <c r="LO235">
        <f>IF(LQ235="0-1",INDEX(Scrape!$M:$M,MATCH('HT 0-1'!KP235,Scrape!$B:$B,0)),"")</f>
        <v/>
      </c>
      <c r="LP235">
        <f>IF(LQ235="0-1",INDEX(Scrape!$N:$N,MATCH('HT 0-1'!KP235,Scrape!$B:$B,0)),"")</f>
        <v/>
      </c>
      <c r="LQ235">
        <f>INDEX(Scrape!$O:$O,MATCH('HT 0-1'!KP235,Scrape!$B:$B,0))</f>
        <v/>
      </c>
      <c r="LR235">
        <f>(1/LJ235)+(1/LI235)+(1/LH235)</f>
        <v/>
      </c>
      <c r="LS235">
        <f>(1/LG235)+(1/LF235)+(1/LE235)</f>
        <v/>
      </c>
      <c r="LT235" s="8">
        <f>IF(INDEX(#REF!,MATCH(KQ235,#REF!,0))=INDEX(#REF!,MATCH(KQ235,#REF!,0)),INDEX(#REF!,MATCH(KQ235,#REF!,0)),"ERROR")</f>
        <v/>
      </c>
      <c r="LU235" s="4">
        <f>IF(KR235="G",2,IF(KR235="R",0.5,IF(KR235="A",1)))</f>
        <v/>
      </c>
      <c r="LV235" s="4">
        <f>IF(KS235="G",0.5,IF(KS235="R",2,IF(KS235="A",1)))</f>
        <v/>
      </c>
      <c r="LW235" s="4">
        <f>IF(KT235="G",2,IF(KT235="R",0.5,IF(KT235="A",1)))</f>
        <v/>
      </c>
      <c r="LX235" s="4">
        <f>IF(KU235="G",0.5,IF(KU235="R",2,IF(KU235="A",1)))</f>
        <v/>
      </c>
      <c r="LY235" s="7">
        <f>(LK235*(LU235+LX235)+(LL235*(LU235+LX235)))</f>
        <v/>
      </c>
      <c r="LZ235" s="7">
        <f>(LN235*(LV235+LW235)+(LO235*(LV235+LW235)))</f>
        <v/>
      </c>
      <c r="MA235" s="11">
        <f>LY235-LZ235</f>
        <v/>
      </c>
      <c r="MB235" s="5">
        <f>MA235+2</f>
        <v/>
      </c>
      <c r="MC235" s="6">
        <f>MA235-2</f>
        <v/>
      </c>
      <c r="MD235" s="4">
        <f>LE235</f>
        <v/>
      </c>
      <c r="ME235" s="9">
        <f>IF(MD235=0,1000,MD235+0.75)</f>
        <v/>
      </c>
      <c r="MF235" s="10">
        <f>IF(MD235=0,0,MD235-0.75)</f>
        <v/>
      </c>
      <c r="MG235" s="4">
        <f>((LM235*(LU235+LX235))-((LP235*(LV235+LW235))))</f>
        <v/>
      </c>
      <c r="MH235" s="9">
        <f>MG235*1.2</f>
        <v/>
      </c>
      <c r="MI235" s="10">
        <f>MG235*0.8</f>
        <v/>
      </c>
      <c r="MJ235">
        <f>IFERROR(NX235,"")</f>
        <v/>
      </c>
      <c r="MK235">
        <f>IFERROR(NY235,"")</f>
        <v/>
      </c>
      <c r="ML235">
        <f>IFERROR(NZ235,"")</f>
        <v/>
      </c>
      <c r="MM235">
        <f>IFERROR(OA235,"")</f>
        <v/>
      </c>
      <c r="MN235">
        <f>IFERROR(OB235,"")</f>
        <v/>
      </c>
      <c r="MO235">
        <f>IFERROR(OC235,"")</f>
        <v/>
      </c>
      <c r="MP235" s="1">
        <f>COUNTIFS(#REF!,LT235,#REF!,1,#REF!,"&gt;="&amp;MC235,#REF!,"&lt;="&amp;MB235,#REF!,"&lt;="&amp;ME235,#REF!,"&gt;="&amp;MF235,#REF!,"="&amp;KV235,#REF!,"="&amp;KX235)</f>
        <v/>
      </c>
      <c r="MQ235" s="1">
        <f>COUNTIFS(#REF!,LT235,#REF!,0,#REF!,"&gt;="&amp;MC235,#REF!,"&lt;="&amp;MB235,#REF!,"&lt;="&amp;ME235,#REF!,"&gt;="&amp;MF235,#REF!,"="&amp;KV235,#REF!,"="&amp;KX235)</f>
        <v/>
      </c>
      <c r="MR235" s="1">
        <f>COUNTIFS(#REF!,LT235,#REF!,1,#REF!,"&gt;="&amp;MC235,#REF!,"&lt;="&amp;MB235,#REF!,"&lt;="&amp;ME235,#REF!,"&gt;="&amp;MF235,#REF!,"="&amp;KW235,#REF!,"="&amp;KY235)</f>
        <v/>
      </c>
      <c r="MS235" s="1">
        <f>COUNTIFS(#REF!,LT235,#REF!,0,#REF!,"&gt;="&amp;MC235,#REF!,"&lt;="&amp;MB235,#REF!,"&lt;="&amp;ME235,#REF!,"&gt;="&amp;MF235,#REF!,"="&amp;KW235,#REF!,"="&amp;KY235)</f>
        <v/>
      </c>
      <c r="MT235" s="1">
        <f>COUNTIFS(#REF!,LT235,#REF!,1,#REF!,"&gt;="&amp;MI235,#REF!,"&lt;="&amp;MH235,#REF!,"&lt;="&amp;ME235,#REF!,"&gt;="&amp;MF235)</f>
        <v/>
      </c>
      <c r="MU235" s="1">
        <f>COUNTIFS(#REF!,LT235,#REF!,0,#REF!,"&gt;="&amp;MI235,#REF!,"&lt;="&amp;MH235,#REF!,"&lt;="&amp;ME235,#REF!,"&gt;="&amp;MF235)</f>
        <v/>
      </c>
      <c r="MV235" s="1">
        <f>COUNTIFS(#REF!,LT235,#REF!,1,#REF!,"&gt;="&amp;MI235,#REF!,"&lt;="&amp;MH235,#REF!,"="&amp;KZ235,#REF!,"="&amp;LA235,#REF!,"&lt;="&amp;ME235,#REF!,"&gt;="&amp;MF235)</f>
        <v/>
      </c>
      <c r="MW235" s="1">
        <f>COUNTIFS(#REF!,LT235,#REF!,0,#REF!,"&gt;="&amp;MI235,#REF!,"&lt;="&amp;MH235,#REF!,"="&amp;KZ235,#REF!,"="&amp;LA235,#REF!,"&lt;="&amp;ME235,#REF!,"&gt;="&amp;MF235)</f>
        <v/>
      </c>
      <c r="MX235" s="1">
        <f>COUNTIFS(#REF!,LT235,#REF!,1,#REF!,"&gt;="&amp;MC235,#REF!,"&lt;="&amp;MB235,#REF!,"&lt;="&amp;ME235,#REF!,"&gt;="&amp;MF235)</f>
        <v/>
      </c>
      <c r="MY235" s="1">
        <f>COUNTIFS(#REF!,LT235,#REF!,0,#REF!,"&gt;="&amp;MC235,#REF!,"&lt;="&amp;MB235,#REF!,"&lt;="&amp;ME235,#REF!,"&gt;="&amp;MF235)</f>
        <v/>
      </c>
      <c r="MZ235" s="1">
        <f>COUNTIFS(#REF!,LT235,#REF!,1,#REF!,"&lt;="&amp;ME235,#REF!,"&gt;="&amp;MF235,#REF!,"="&amp;KV235,#REF!,"="&amp;KX235)</f>
        <v/>
      </c>
      <c r="NA235" s="1">
        <f>COUNTIFS(#REF!,LT235,#REF!,0,#REF!,"&lt;="&amp;ME235,#REF!,"&gt;="&amp;MF235,#REF!,"="&amp;KV235,#REF!,"="&amp;KX235)</f>
        <v/>
      </c>
      <c r="NB235" s="1">
        <f>COUNTIFS(#REF!,LT235,#REF!,1,#REF!,"&lt;="&amp;ME235,#REF!,"&gt;="&amp;MF235,#REF!,"="&amp;KW235,#REF!,"="&amp;KY235)</f>
        <v/>
      </c>
      <c r="NC235" s="1">
        <f>COUNTIFS(#REF!,LT235,#REF!,0,#REF!,"&lt;="&amp;ME235,#REF!,"&gt;="&amp;MF235,#REF!,"="&amp;KW235,#REF!,"="&amp;KY235)</f>
        <v/>
      </c>
      <c r="ND235" s="1">
        <f>MP235+MR235+MT235+MV235+MX235+MZ235+NB235</f>
        <v/>
      </c>
      <c r="NE235" s="1">
        <f>MQ235+MS235+MU235+MW235+MY235+NA235+NC235</f>
        <v/>
      </c>
      <c r="NF235" s="1">
        <f>ND235+NE235</f>
        <v/>
      </c>
      <c r="NG235" s="33">
        <f>ND235/(ND235+NE235)</f>
        <v/>
      </c>
      <c r="NH235" s="3">
        <f>1/NG235</f>
        <v/>
      </c>
      <c r="NI235" s="1">
        <f>LI235</f>
        <v/>
      </c>
      <c r="NJ235" s="79">
        <f>((1-NG235)*(1/(NI235-1))*0.98-(NG235*1))</f>
        <v/>
      </c>
      <c r="NK235" s="34">
        <f>IF(LR235&lt;0.9,0,IF(AND(LR235&gt;1.1),0,1))</f>
        <v/>
      </c>
      <c r="NL235" s="34">
        <f>IF(LS235&lt;0.9,0,IF(AND(LS235&gt;1.1),0,1))</f>
        <v/>
      </c>
      <c r="NM235" s="32">
        <f>IF(NF235&gt;99,1,0)</f>
        <v/>
      </c>
      <c r="NN235" s="32">
        <f>IF(NJ235&gt;0.0799,1,0)</f>
        <v/>
      </c>
      <c r="NO235" s="32">
        <f>IF(NJ235&gt;NQ235,1,0)</f>
        <v/>
      </c>
      <c r="NP235" s="32">
        <f>NM235+NN235+NO235+NK235+NL235</f>
        <v/>
      </c>
      <c r="NQ235" s="79">
        <f>(((100*NG235)*(NI235-1)*0.98)-((1-NG235)*100))/100</f>
        <v/>
      </c>
      <c r="NR235" s="34">
        <f>IF(LR235&lt;0.9,0,IF(AND(LR235&gt;1.1),0,1))</f>
        <v/>
      </c>
      <c r="NS235" s="34">
        <f>IF(LS235&lt;0.9,0,IF(AND(LS235&gt;1.1),0,1))</f>
        <v/>
      </c>
      <c r="NT235" s="32">
        <f>IF(NF235&gt;99,1,0)</f>
        <v/>
      </c>
      <c r="NU235" s="32">
        <f>IF(NQ235&gt;0.0799,1,0)</f>
        <v/>
      </c>
      <c r="NV235" s="32">
        <f>IF(NQ235&gt;NJ235,1,0)</f>
        <v/>
      </c>
      <c r="NW235" s="32">
        <f>NT235+NU235+NV235+NR235+NS235</f>
        <v/>
      </c>
      <c r="NX235">
        <f>IF(NP235=5,"LayAway0-1",IF(AND(NW235=5),"BackAway0-1",""))</f>
        <v/>
      </c>
      <c r="NY235">
        <f>IF(NP235=5,KO235,IF(AND(NW235=5),KO235,""))</f>
        <v/>
      </c>
      <c r="NZ235">
        <f>IF(NP235=5,"Match Odds",IF(AND(NW235=5),"Match Odds",""))</f>
        <v/>
      </c>
      <c r="OA235">
        <f>IF(NP235=5,KP235,IF(AND(NW235=5),KP235,""))</f>
        <v/>
      </c>
      <c r="OB235">
        <f>IF(NP235=5,"MATCH_ODDS",IF(AND(NW235=5),"MATCH_ODDS",""))</f>
        <v/>
      </c>
      <c r="OC235">
        <f>IF(NP235=5,"LAY",IF(AND(NW235=5),"BACK",""))</f>
        <v/>
      </c>
    </row>
    <row r="236" ht="16.5" customHeight="1" thickBot="1" thickTop="1">
      <c r="A236" s="2" t="n"/>
      <c r="KN236" s="1">
        <f>IF(INDEX(#REF!,MATCH('HT 0-1'!D236,#REF!,0))=INDEX(#REF!,MATCH('HT 0-1'!D236,#REF!,0)),INDEX(#REF!,MATCH('HT 0-1'!D236,#REF!,0)),"ERROR")</f>
        <v/>
      </c>
      <c r="KO236" s="1">
        <f>IF(INDEX(#REF!,MATCH('HT 0-1'!E236,#REF!,0))=INDEX(#REF!,MATCH('HT 0-1'!E236,#REF!,0)),INDEX(#REF!,MATCH('HT 0-1'!E236,#REF!,0)),"ERROR")</f>
        <v/>
      </c>
      <c r="KP236" s="1">
        <f>KN236&amp;" v "&amp;KO236</f>
        <v/>
      </c>
      <c r="KQ236">
        <f>B236&amp;"_"&amp;C236</f>
        <v/>
      </c>
      <c r="KR236" s="1">
        <f>IF((HW236/KK236)&lt;0.335,"G",IF((HW236/KK236)&gt;0.67,"R","A"))</f>
        <v/>
      </c>
      <c r="KS236" s="1">
        <f>IF((HX236/KK236)&lt;0.335,"G",IF((HX236/KK236)&gt;0.67,"R","A"))</f>
        <v/>
      </c>
      <c r="KT236" s="1">
        <f>IF((IH236/KK236)&lt;0.335,"G",IF((IH236/KK236)&gt;0.67,"R","A"))</f>
        <v/>
      </c>
      <c r="KU236" s="1">
        <f>IF((II236/KK236)&lt;0.335,"G",IF((II236/KK236)&gt;0.67,"R","A"))</f>
        <v/>
      </c>
      <c r="KV236" s="1">
        <f>IF((HZ236/KK236)&lt;0.335,"G",IF((HZ236/KK236)&gt;0.67,"R","A"))</f>
        <v/>
      </c>
      <c r="KW236" s="1">
        <f>IF((HY236/KK236)&lt;0.335,"G",IF((HY236/KK236)&gt;0.67,"R","A"))</f>
        <v/>
      </c>
      <c r="KX236" s="1">
        <f>IF((IK236/KK236)&lt;0.335,"G",IF((IK236/KK236)&gt;0.67,"R","A"))</f>
        <v/>
      </c>
      <c r="KY236" s="1">
        <f>IF((IJ236/KK236)&lt;0.335,"G",IF((IJ236/KK236)&gt;0.67,"R","A"))</f>
        <v/>
      </c>
      <c r="KZ236" s="1">
        <f>IF((HQ236/KK236)&lt;0.335,"G",IF((HQ236/KK236)&gt;0.67,"R","A"))</f>
        <v/>
      </c>
      <c r="LA236" s="1">
        <f>IF((IB236/KK236)&lt;0.335,"G",IF((IB236/KK236)&gt;0.67,"R","A"))</f>
        <v/>
      </c>
      <c r="LB236">
        <f>IF(LQ236="0-1",INDEX(Scrape!#REF!,MATCH('HT 0-1'!KP236,Scrape!$B:$B,0)),"")</f>
        <v/>
      </c>
      <c r="LC236">
        <f>IF(LQ236="0-1",INDEX(Scrape!$A:$A,MATCH('HT 0-1'!KP236,Scrape!$B:$B,0)),"")</f>
        <v/>
      </c>
      <c r="LD236">
        <f>IF(LQ236="0-1",INDEX(Scrape!$B:$B,MATCH('HT 0-1'!KP236,Scrape!$B:$B,0)),"")</f>
        <v/>
      </c>
      <c r="LE236">
        <f>IF(LQ236="0-1",INDEX(Scrape!$C:$C,MATCH('HT 0-1'!KP236,Scrape!$B:$B,0)),"")</f>
        <v/>
      </c>
      <c r="LF236">
        <f>IF(LQ236="0-1",INDEX(Scrape!$D:$D,MATCH('HT 0-1'!KP236,Scrape!$B:$B,0)),"")</f>
        <v/>
      </c>
      <c r="LG236">
        <f>IF(LQ236="0-1",INDEX(Scrape!$E:$E,MATCH('HT 0-1'!KP236,Scrape!$B:$B,0)),"")</f>
        <v/>
      </c>
      <c r="LH236">
        <f>IF(LQ236="0-1",INDEX(Scrape!$F:$F,MATCH('HT 0-1'!KP236,Scrape!$B:$B,0)),"")</f>
        <v/>
      </c>
      <c r="LI236">
        <f>IF(LQ236="0-1",INDEX(Scrape!$G:$G,MATCH('HT 0-1'!KP236,Scrape!$B:$B,0)),"")</f>
        <v/>
      </c>
      <c r="LJ236">
        <f>IF(LQ236="0-1",INDEX(Scrape!$H:$H,MATCH('HT 0-1'!KP236,Scrape!$B:$B,0)),"")</f>
        <v/>
      </c>
      <c r="LK236">
        <f>IF(LQ236="0-1",INDEX(Scrape!$I:$I,MATCH('HT 0-1'!KP236,Scrape!$B:$B,0)),"")</f>
        <v/>
      </c>
      <c r="LL236">
        <f>IF(LQ236="0-1",INDEX(Scrape!$J:$J,MATCH('HT 0-1'!KP236,Scrape!$B:$B,0)),"")</f>
        <v/>
      </c>
      <c r="LM236">
        <f>IF(LQ236="0-1",INDEX(Scrape!$K:$K,MATCH('HT 0-1'!KP236,Scrape!$B:$B,0)),"")</f>
        <v/>
      </c>
      <c r="LN236">
        <f>IF(LQ236="0-1",INDEX(Scrape!$L:$L,MATCH('HT 0-1'!KP236,Scrape!$B:$B,0)),"")</f>
        <v/>
      </c>
      <c r="LO236">
        <f>IF(LQ236="0-1",INDEX(Scrape!$M:$M,MATCH('HT 0-1'!KP236,Scrape!$B:$B,0)),"")</f>
        <v/>
      </c>
      <c r="LP236">
        <f>IF(LQ236="0-1",INDEX(Scrape!$N:$N,MATCH('HT 0-1'!KP236,Scrape!$B:$B,0)),"")</f>
        <v/>
      </c>
      <c r="LQ236">
        <f>INDEX(Scrape!$O:$O,MATCH('HT 0-1'!KP236,Scrape!$B:$B,0))</f>
        <v/>
      </c>
      <c r="LR236">
        <f>(1/LJ236)+(1/LI236)+(1/LH236)</f>
        <v/>
      </c>
      <c r="LS236">
        <f>(1/LG236)+(1/LF236)+(1/LE236)</f>
        <v/>
      </c>
      <c r="LT236" s="8">
        <f>IF(INDEX(#REF!,MATCH(KQ236,#REF!,0))=INDEX(#REF!,MATCH(KQ236,#REF!,0)),INDEX(#REF!,MATCH(KQ236,#REF!,0)),"ERROR")</f>
        <v/>
      </c>
      <c r="LU236" s="4">
        <f>IF(KR236="G",2,IF(KR236="R",0.5,IF(KR236="A",1)))</f>
        <v/>
      </c>
      <c r="LV236" s="4">
        <f>IF(KS236="G",0.5,IF(KS236="R",2,IF(KS236="A",1)))</f>
        <v/>
      </c>
      <c r="LW236" s="4">
        <f>IF(KT236="G",2,IF(KT236="R",0.5,IF(KT236="A",1)))</f>
        <v/>
      </c>
      <c r="LX236" s="4">
        <f>IF(KU236="G",0.5,IF(KU236="R",2,IF(KU236="A",1)))</f>
        <v/>
      </c>
      <c r="LY236" s="7">
        <f>(LK236*(LU236+LX236)+(LL236*(LU236+LX236)))</f>
        <v/>
      </c>
      <c r="LZ236" s="7">
        <f>(LN236*(LV236+LW236)+(LO236*(LV236+LW236)))</f>
        <v/>
      </c>
      <c r="MA236" s="11">
        <f>LY236-LZ236</f>
        <v/>
      </c>
      <c r="MB236" s="5">
        <f>MA236+2</f>
        <v/>
      </c>
      <c r="MC236" s="6">
        <f>MA236-2</f>
        <v/>
      </c>
      <c r="MD236" s="4">
        <f>LE236</f>
        <v/>
      </c>
      <c r="ME236" s="9">
        <f>IF(MD236=0,1000,MD236+0.75)</f>
        <v/>
      </c>
      <c r="MF236" s="10">
        <f>IF(MD236=0,0,MD236-0.75)</f>
        <v/>
      </c>
      <c r="MG236" s="4">
        <f>((LM236*(LU236+LX236))-((LP236*(LV236+LW236))))</f>
        <v/>
      </c>
      <c r="MH236" s="9">
        <f>MG236*1.2</f>
        <v/>
      </c>
      <c r="MI236" s="10">
        <f>MG236*0.8</f>
        <v/>
      </c>
      <c r="MJ236">
        <f>IFERROR(NX236,"")</f>
        <v/>
      </c>
      <c r="MK236">
        <f>IFERROR(NY236,"")</f>
        <v/>
      </c>
      <c r="ML236">
        <f>IFERROR(NZ236,"")</f>
        <v/>
      </c>
      <c r="MM236">
        <f>IFERROR(OA236,"")</f>
        <v/>
      </c>
      <c r="MN236">
        <f>IFERROR(OB236,"")</f>
        <v/>
      </c>
      <c r="MO236">
        <f>IFERROR(OC236,"")</f>
        <v/>
      </c>
      <c r="MP236" s="1">
        <f>COUNTIFS(#REF!,LT236,#REF!,1,#REF!,"&gt;="&amp;MC236,#REF!,"&lt;="&amp;MB236,#REF!,"&lt;="&amp;ME236,#REF!,"&gt;="&amp;MF236,#REF!,"="&amp;KV236,#REF!,"="&amp;KX236)</f>
        <v/>
      </c>
      <c r="MQ236" s="1">
        <f>COUNTIFS(#REF!,LT236,#REF!,0,#REF!,"&gt;="&amp;MC236,#REF!,"&lt;="&amp;MB236,#REF!,"&lt;="&amp;ME236,#REF!,"&gt;="&amp;MF236,#REF!,"="&amp;KV236,#REF!,"="&amp;KX236)</f>
        <v/>
      </c>
      <c r="MR236" s="1">
        <f>COUNTIFS(#REF!,LT236,#REF!,1,#REF!,"&gt;="&amp;MC236,#REF!,"&lt;="&amp;MB236,#REF!,"&lt;="&amp;ME236,#REF!,"&gt;="&amp;MF236,#REF!,"="&amp;KW236,#REF!,"="&amp;KY236)</f>
        <v/>
      </c>
      <c r="MS236" s="1">
        <f>COUNTIFS(#REF!,LT236,#REF!,0,#REF!,"&gt;="&amp;MC236,#REF!,"&lt;="&amp;MB236,#REF!,"&lt;="&amp;ME236,#REF!,"&gt;="&amp;MF236,#REF!,"="&amp;KW236,#REF!,"="&amp;KY236)</f>
        <v/>
      </c>
      <c r="MT236" s="1">
        <f>COUNTIFS(#REF!,LT236,#REF!,1,#REF!,"&gt;="&amp;MI236,#REF!,"&lt;="&amp;MH236,#REF!,"&lt;="&amp;ME236,#REF!,"&gt;="&amp;MF236)</f>
        <v/>
      </c>
      <c r="MU236" s="1">
        <f>COUNTIFS(#REF!,LT236,#REF!,0,#REF!,"&gt;="&amp;MI236,#REF!,"&lt;="&amp;MH236,#REF!,"&lt;="&amp;ME236,#REF!,"&gt;="&amp;MF236)</f>
        <v/>
      </c>
      <c r="MV236" s="1">
        <f>COUNTIFS(#REF!,LT236,#REF!,1,#REF!,"&gt;="&amp;MI236,#REF!,"&lt;="&amp;MH236,#REF!,"="&amp;KZ236,#REF!,"="&amp;LA236,#REF!,"&lt;="&amp;ME236,#REF!,"&gt;="&amp;MF236)</f>
        <v/>
      </c>
      <c r="MW236" s="1">
        <f>COUNTIFS(#REF!,LT236,#REF!,0,#REF!,"&gt;="&amp;MI236,#REF!,"&lt;="&amp;MH236,#REF!,"="&amp;KZ236,#REF!,"="&amp;LA236,#REF!,"&lt;="&amp;ME236,#REF!,"&gt;="&amp;MF236)</f>
        <v/>
      </c>
      <c r="MX236" s="1">
        <f>COUNTIFS(#REF!,LT236,#REF!,1,#REF!,"&gt;="&amp;MC236,#REF!,"&lt;="&amp;MB236,#REF!,"&lt;="&amp;ME236,#REF!,"&gt;="&amp;MF236)</f>
        <v/>
      </c>
      <c r="MY236" s="1">
        <f>COUNTIFS(#REF!,LT236,#REF!,0,#REF!,"&gt;="&amp;MC236,#REF!,"&lt;="&amp;MB236,#REF!,"&lt;="&amp;ME236,#REF!,"&gt;="&amp;MF236)</f>
        <v/>
      </c>
      <c r="MZ236" s="1">
        <f>COUNTIFS(#REF!,LT236,#REF!,1,#REF!,"&lt;="&amp;ME236,#REF!,"&gt;="&amp;MF236,#REF!,"="&amp;KV236,#REF!,"="&amp;KX236)</f>
        <v/>
      </c>
      <c r="NA236" s="1">
        <f>COUNTIFS(#REF!,LT236,#REF!,0,#REF!,"&lt;="&amp;ME236,#REF!,"&gt;="&amp;MF236,#REF!,"="&amp;KV236,#REF!,"="&amp;KX236)</f>
        <v/>
      </c>
      <c r="NB236" s="1">
        <f>COUNTIFS(#REF!,LT236,#REF!,1,#REF!,"&lt;="&amp;ME236,#REF!,"&gt;="&amp;MF236,#REF!,"="&amp;KW236,#REF!,"="&amp;KY236)</f>
        <v/>
      </c>
      <c r="NC236" s="1">
        <f>COUNTIFS(#REF!,LT236,#REF!,0,#REF!,"&lt;="&amp;ME236,#REF!,"&gt;="&amp;MF236,#REF!,"="&amp;KW236,#REF!,"="&amp;KY236)</f>
        <v/>
      </c>
      <c r="ND236" s="1">
        <f>MP236+MR236+MT236+MV236+MX236+MZ236+NB236</f>
        <v/>
      </c>
      <c r="NE236" s="1">
        <f>MQ236+MS236+MU236+MW236+MY236+NA236+NC236</f>
        <v/>
      </c>
      <c r="NF236" s="1">
        <f>ND236+NE236</f>
        <v/>
      </c>
      <c r="NG236" s="33">
        <f>ND236/(ND236+NE236)</f>
        <v/>
      </c>
      <c r="NH236" s="3">
        <f>1/NG236</f>
        <v/>
      </c>
      <c r="NI236" s="1">
        <f>LI236</f>
        <v/>
      </c>
      <c r="NJ236" s="79">
        <f>((1-NG236)*(1/(NI236-1))*0.98-(NG236*1))</f>
        <v/>
      </c>
      <c r="NK236" s="34">
        <f>IF(LR236&lt;0.9,0,IF(AND(LR236&gt;1.1),0,1))</f>
        <v/>
      </c>
      <c r="NL236" s="34">
        <f>IF(LS236&lt;0.9,0,IF(AND(LS236&gt;1.1),0,1))</f>
        <v/>
      </c>
      <c r="NM236" s="32">
        <f>IF(NF236&gt;99,1,0)</f>
        <v/>
      </c>
      <c r="NN236" s="32">
        <f>IF(NJ236&gt;0.0799,1,0)</f>
        <v/>
      </c>
      <c r="NO236" s="32">
        <f>IF(NJ236&gt;NQ236,1,0)</f>
        <v/>
      </c>
      <c r="NP236" s="32">
        <f>NM236+NN236+NO236+NK236+NL236</f>
        <v/>
      </c>
      <c r="NQ236" s="79">
        <f>(((100*NG236)*(NI236-1)*0.98)-((1-NG236)*100))/100</f>
        <v/>
      </c>
      <c r="NR236" s="34">
        <f>IF(LR236&lt;0.9,0,IF(AND(LR236&gt;1.1),0,1))</f>
        <v/>
      </c>
      <c r="NS236" s="34">
        <f>IF(LS236&lt;0.9,0,IF(AND(LS236&gt;1.1),0,1))</f>
        <v/>
      </c>
      <c r="NT236" s="32">
        <f>IF(NF236&gt;99,1,0)</f>
        <v/>
      </c>
      <c r="NU236" s="32">
        <f>IF(NQ236&gt;0.0799,1,0)</f>
        <v/>
      </c>
      <c r="NV236" s="32">
        <f>IF(NQ236&gt;NJ236,1,0)</f>
        <v/>
      </c>
      <c r="NW236" s="32">
        <f>NT236+NU236+NV236+NR236+NS236</f>
        <v/>
      </c>
      <c r="NX236">
        <f>IF(NP236=5,"LayAway0-1",IF(AND(NW236=5),"BackAway0-1",""))</f>
        <v/>
      </c>
      <c r="NY236">
        <f>IF(NP236=5,KO236,IF(AND(NW236=5),KO236,""))</f>
        <v/>
      </c>
      <c r="NZ236">
        <f>IF(NP236=5,"Match Odds",IF(AND(NW236=5),"Match Odds",""))</f>
        <v/>
      </c>
      <c r="OA236">
        <f>IF(NP236=5,KP236,IF(AND(NW236=5),KP236,""))</f>
        <v/>
      </c>
      <c r="OB236">
        <f>IF(NP236=5,"MATCH_ODDS",IF(AND(NW236=5),"MATCH_ODDS",""))</f>
        <v/>
      </c>
      <c r="OC236">
        <f>IF(NP236=5,"LAY",IF(AND(NW236=5),"BACK",""))</f>
        <v/>
      </c>
    </row>
    <row r="237" ht="16.5" customHeight="1" thickBot="1" thickTop="1">
      <c r="A237" s="2" t="n"/>
      <c r="KN237" s="1">
        <f>IF(INDEX(#REF!,MATCH('HT 0-1'!D237,#REF!,0))=INDEX(#REF!,MATCH('HT 0-1'!D237,#REF!,0)),INDEX(#REF!,MATCH('HT 0-1'!D237,#REF!,0)),"ERROR")</f>
        <v/>
      </c>
      <c r="KO237" s="1">
        <f>IF(INDEX(#REF!,MATCH('HT 0-1'!E237,#REF!,0))=INDEX(#REF!,MATCH('HT 0-1'!E237,#REF!,0)),INDEX(#REF!,MATCH('HT 0-1'!E237,#REF!,0)),"ERROR")</f>
        <v/>
      </c>
      <c r="KP237" s="1">
        <f>KN237&amp;" v "&amp;KO237</f>
        <v/>
      </c>
      <c r="KQ237">
        <f>B237&amp;"_"&amp;C237</f>
        <v/>
      </c>
      <c r="KR237" s="1">
        <f>IF((HW237/KK237)&lt;0.335,"G",IF((HW237/KK237)&gt;0.67,"R","A"))</f>
        <v/>
      </c>
      <c r="KS237" s="1">
        <f>IF((HX237/KK237)&lt;0.335,"G",IF((HX237/KK237)&gt;0.67,"R","A"))</f>
        <v/>
      </c>
      <c r="KT237" s="1">
        <f>IF((IH237/KK237)&lt;0.335,"G",IF((IH237/KK237)&gt;0.67,"R","A"))</f>
        <v/>
      </c>
      <c r="KU237" s="1">
        <f>IF((II237/KK237)&lt;0.335,"G",IF((II237/KK237)&gt;0.67,"R","A"))</f>
        <v/>
      </c>
      <c r="KV237" s="1">
        <f>IF((HZ237/KK237)&lt;0.335,"G",IF((HZ237/KK237)&gt;0.67,"R","A"))</f>
        <v/>
      </c>
      <c r="KW237" s="1">
        <f>IF((HY237/KK237)&lt;0.335,"G",IF((HY237/KK237)&gt;0.67,"R","A"))</f>
        <v/>
      </c>
      <c r="KX237" s="1">
        <f>IF((IK237/KK237)&lt;0.335,"G",IF((IK237/KK237)&gt;0.67,"R","A"))</f>
        <v/>
      </c>
      <c r="KY237" s="1">
        <f>IF((IJ237/KK237)&lt;0.335,"G",IF((IJ237/KK237)&gt;0.67,"R","A"))</f>
        <v/>
      </c>
      <c r="KZ237" s="1">
        <f>IF((HQ237/KK237)&lt;0.335,"G",IF((HQ237/KK237)&gt;0.67,"R","A"))</f>
        <v/>
      </c>
      <c r="LA237" s="1">
        <f>IF((IB237/KK237)&lt;0.335,"G",IF((IB237/KK237)&gt;0.67,"R","A"))</f>
        <v/>
      </c>
      <c r="LB237">
        <f>IF(LQ237="0-1",INDEX(Scrape!#REF!,MATCH('HT 0-1'!KP237,Scrape!$B:$B,0)),"")</f>
        <v/>
      </c>
      <c r="LC237">
        <f>IF(LQ237="0-1",INDEX(Scrape!$A:$A,MATCH('HT 0-1'!KP237,Scrape!$B:$B,0)),"")</f>
        <v/>
      </c>
      <c r="LD237">
        <f>IF(LQ237="0-1",INDEX(Scrape!$B:$B,MATCH('HT 0-1'!KP237,Scrape!$B:$B,0)),"")</f>
        <v/>
      </c>
      <c r="LE237">
        <f>IF(LQ237="0-1",INDEX(Scrape!$C:$C,MATCH('HT 0-1'!KP237,Scrape!$B:$B,0)),"")</f>
        <v/>
      </c>
      <c r="LF237">
        <f>IF(LQ237="0-1",INDEX(Scrape!$D:$D,MATCH('HT 0-1'!KP237,Scrape!$B:$B,0)),"")</f>
        <v/>
      </c>
      <c r="LG237">
        <f>IF(LQ237="0-1",INDEX(Scrape!$E:$E,MATCH('HT 0-1'!KP237,Scrape!$B:$B,0)),"")</f>
        <v/>
      </c>
      <c r="LH237">
        <f>IF(LQ237="0-1",INDEX(Scrape!$F:$F,MATCH('HT 0-1'!KP237,Scrape!$B:$B,0)),"")</f>
        <v/>
      </c>
      <c r="LI237">
        <f>IF(LQ237="0-1",INDEX(Scrape!$G:$G,MATCH('HT 0-1'!KP237,Scrape!$B:$B,0)),"")</f>
        <v/>
      </c>
      <c r="LJ237">
        <f>IF(LQ237="0-1",INDEX(Scrape!$H:$H,MATCH('HT 0-1'!KP237,Scrape!$B:$B,0)),"")</f>
        <v/>
      </c>
      <c r="LK237">
        <f>IF(LQ237="0-1",INDEX(Scrape!$I:$I,MATCH('HT 0-1'!KP237,Scrape!$B:$B,0)),"")</f>
        <v/>
      </c>
      <c r="LL237">
        <f>IF(LQ237="0-1",INDEX(Scrape!$J:$J,MATCH('HT 0-1'!KP237,Scrape!$B:$B,0)),"")</f>
        <v/>
      </c>
      <c r="LM237">
        <f>IF(LQ237="0-1",INDEX(Scrape!$K:$K,MATCH('HT 0-1'!KP237,Scrape!$B:$B,0)),"")</f>
        <v/>
      </c>
      <c r="LN237">
        <f>IF(LQ237="0-1",INDEX(Scrape!$L:$L,MATCH('HT 0-1'!KP237,Scrape!$B:$B,0)),"")</f>
        <v/>
      </c>
      <c r="LO237">
        <f>IF(LQ237="0-1",INDEX(Scrape!$M:$M,MATCH('HT 0-1'!KP237,Scrape!$B:$B,0)),"")</f>
        <v/>
      </c>
      <c r="LP237">
        <f>IF(LQ237="0-1",INDEX(Scrape!$N:$N,MATCH('HT 0-1'!KP237,Scrape!$B:$B,0)),"")</f>
        <v/>
      </c>
      <c r="LQ237">
        <f>INDEX(Scrape!$O:$O,MATCH('HT 0-1'!KP237,Scrape!$B:$B,0))</f>
        <v/>
      </c>
      <c r="LR237">
        <f>(1/LJ237)+(1/LI237)+(1/LH237)</f>
        <v/>
      </c>
      <c r="LS237">
        <f>(1/LG237)+(1/LF237)+(1/LE237)</f>
        <v/>
      </c>
      <c r="LT237" s="8">
        <f>IF(INDEX(#REF!,MATCH(KQ237,#REF!,0))=INDEX(#REF!,MATCH(KQ237,#REF!,0)),INDEX(#REF!,MATCH(KQ237,#REF!,0)),"ERROR")</f>
        <v/>
      </c>
      <c r="LU237" s="4">
        <f>IF(KR237="G",2,IF(KR237="R",0.5,IF(KR237="A",1)))</f>
        <v/>
      </c>
      <c r="LV237" s="4">
        <f>IF(KS237="G",0.5,IF(KS237="R",2,IF(KS237="A",1)))</f>
        <v/>
      </c>
      <c r="LW237" s="4">
        <f>IF(KT237="G",2,IF(KT237="R",0.5,IF(KT237="A",1)))</f>
        <v/>
      </c>
      <c r="LX237" s="4">
        <f>IF(KU237="G",0.5,IF(KU237="R",2,IF(KU237="A",1)))</f>
        <v/>
      </c>
      <c r="LY237" s="7">
        <f>(LK237*(LU237+LX237)+(LL237*(LU237+LX237)))</f>
        <v/>
      </c>
      <c r="LZ237" s="7">
        <f>(LN237*(LV237+LW237)+(LO237*(LV237+LW237)))</f>
        <v/>
      </c>
      <c r="MA237" s="11">
        <f>LY237-LZ237</f>
        <v/>
      </c>
      <c r="MB237" s="5">
        <f>MA237+2</f>
        <v/>
      </c>
      <c r="MC237" s="6">
        <f>MA237-2</f>
        <v/>
      </c>
      <c r="MD237" s="4">
        <f>LE237</f>
        <v/>
      </c>
      <c r="ME237" s="9">
        <f>IF(MD237=0,1000,MD237+0.75)</f>
        <v/>
      </c>
      <c r="MF237" s="10">
        <f>IF(MD237=0,0,MD237-0.75)</f>
        <v/>
      </c>
      <c r="MG237" s="4">
        <f>((LM237*(LU237+LX237))-((LP237*(LV237+LW237))))</f>
        <v/>
      </c>
      <c r="MH237" s="9">
        <f>MG237*1.2</f>
        <v/>
      </c>
      <c r="MI237" s="10">
        <f>MG237*0.8</f>
        <v/>
      </c>
      <c r="MJ237">
        <f>IFERROR(NX237,"")</f>
        <v/>
      </c>
      <c r="MK237">
        <f>IFERROR(NY237,"")</f>
        <v/>
      </c>
      <c r="ML237">
        <f>IFERROR(NZ237,"")</f>
        <v/>
      </c>
      <c r="MM237">
        <f>IFERROR(OA237,"")</f>
        <v/>
      </c>
      <c r="MN237">
        <f>IFERROR(OB237,"")</f>
        <v/>
      </c>
      <c r="MO237">
        <f>IFERROR(OC237,"")</f>
        <v/>
      </c>
      <c r="MP237" s="1">
        <f>COUNTIFS(#REF!,LT237,#REF!,1,#REF!,"&gt;="&amp;MC237,#REF!,"&lt;="&amp;MB237,#REF!,"&lt;="&amp;ME237,#REF!,"&gt;="&amp;MF237,#REF!,"="&amp;KV237,#REF!,"="&amp;KX237)</f>
        <v/>
      </c>
      <c r="MQ237" s="1">
        <f>COUNTIFS(#REF!,LT237,#REF!,0,#REF!,"&gt;="&amp;MC237,#REF!,"&lt;="&amp;MB237,#REF!,"&lt;="&amp;ME237,#REF!,"&gt;="&amp;MF237,#REF!,"="&amp;KV237,#REF!,"="&amp;KX237)</f>
        <v/>
      </c>
      <c r="MR237" s="1">
        <f>COUNTIFS(#REF!,LT237,#REF!,1,#REF!,"&gt;="&amp;MC237,#REF!,"&lt;="&amp;MB237,#REF!,"&lt;="&amp;ME237,#REF!,"&gt;="&amp;MF237,#REF!,"="&amp;KW237,#REF!,"="&amp;KY237)</f>
        <v/>
      </c>
      <c r="MS237" s="1">
        <f>COUNTIFS(#REF!,LT237,#REF!,0,#REF!,"&gt;="&amp;MC237,#REF!,"&lt;="&amp;MB237,#REF!,"&lt;="&amp;ME237,#REF!,"&gt;="&amp;MF237,#REF!,"="&amp;KW237,#REF!,"="&amp;KY237)</f>
        <v/>
      </c>
      <c r="MT237" s="1">
        <f>COUNTIFS(#REF!,LT237,#REF!,1,#REF!,"&gt;="&amp;MI237,#REF!,"&lt;="&amp;MH237,#REF!,"&lt;="&amp;ME237,#REF!,"&gt;="&amp;MF237)</f>
        <v/>
      </c>
      <c r="MU237" s="1">
        <f>COUNTIFS(#REF!,LT237,#REF!,0,#REF!,"&gt;="&amp;MI237,#REF!,"&lt;="&amp;MH237,#REF!,"&lt;="&amp;ME237,#REF!,"&gt;="&amp;MF237)</f>
        <v/>
      </c>
      <c r="MV237" s="1">
        <f>COUNTIFS(#REF!,LT237,#REF!,1,#REF!,"&gt;="&amp;MI237,#REF!,"&lt;="&amp;MH237,#REF!,"="&amp;KZ237,#REF!,"="&amp;LA237,#REF!,"&lt;="&amp;ME237,#REF!,"&gt;="&amp;MF237)</f>
        <v/>
      </c>
      <c r="MW237" s="1">
        <f>COUNTIFS(#REF!,LT237,#REF!,0,#REF!,"&gt;="&amp;MI237,#REF!,"&lt;="&amp;MH237,#REF!,"="&amp;KZ237,#REF!,"="&amp;LA237,#REF!,"&lt;="&amp;ME237,#REF!,"&gt;="&amp;MF237)</f>
        <v/>
      </c>
      <c r="MX237" s="1">
        <f>COUNTIFS(#REF!,LT237,#REF!,1,#REF!,"&gt;="&amp;MC237,#REF!,"&lt;="&amp;MB237,#REF!,"&lt;="&amp;ME237,#REF!,"&gt;="&amp;MF237)</f>
        <v/>
      </c>
      <c r="MY237" s="1">
        <f>COUNTIFS(#REF!,LT237,#REF!,0,#REF!,"&gt;="&amp;MC237,#REF!,"&lt;="&amp;MB237,#REF!,"&lt;="&amp;ME237,#REF!,"&gt;="&amp;MF237)</f>
        <v/>
      </c>
      <c r="MZ237" s="1">
        <f>COUNTIFS(#REF!,LT237,#REF!,1,#REF!,"&lt;="&amp;ME237,#REF!,"&gt;="&amp;MF237,#REF!,"="&amp;KV237,#REF!,"="&amp;KX237)</f>
        <v/>
      </c>
      <c r="NA237" s="1">
        <f>COUNTIFS(#REF!,LT237,#REF!,0,#REF!,"&lt;="&amp;ME237,#REF!,"&gt;="&amp;MF237,#REF!,"="&amp;KV237,#REF!,"="&amp;KX237)</f>
        <v/>
      </c>
      <c r="NB237" s="1">
        <f>COUNTIFS(#REF!,LT237,#REF!,1,#REF!,"&lt;="&amp;ME237,#REF!,"&gt;="&amp;MF237,#REF!,"="&amp;KW237,#REF!,"="&amp;KY237)</f>
        <v/>
      </c>
      <c r="NC237" s="1">
        <f>COUNTIFS(#REF!,LT237,#REF!,0,#REF!,"&lt;="&amp;ME237,#REF!,"&gt;="&amp;MF237,#REF!,"="&amp;KW237,#REF!,"="&amp;KY237)</f>
        <v/>
      </c>
      <c r="ND237" s="1">
        <f>MP237+MR237+MT237+MV237+MX237+MZ237+NB237</f>
        <v/>
      </c>
      <c r="NE237" s="1">
        <f>MQ237+MS237+MU237+MW237+MY237+NA237+NC237</f>
        <v/>
      </c>
      <c r="NF237" s="1">
        <f>ND237+NE237</f>
        <v/>
      </c>
      <c r="NG237" s="33">
        <f>ND237/(ND237+NE237)</f>
        <v/>
      </c>
      <c r="NH237" s="3">
        <f>1/NG237</f>
        <v/>
      </c>
      <c r="NI237" s="1">
        <f>LI237</f>
        <v/>
      </c>
      <c r="NJ237" s="79">
        <f>((1-NG237)*(1/(NI237-1))*0.98-(NG237*1))</f>
        <v/>
      </c>
      <c r="NK237" s="34">
        <f>IF(LR237&lt;0.9,0,IF(AND(LR237&gt;1.1),0,1))</f>
        <v/>
      </c>
      <c r="NL237" s="34">
        <f>IF(LS237&lt;0.9,0,IF(AND(LS237&gt;1.1),0,1))</f>
        <v/>
      </c>
      <c r="NM237" s="32">
        <f>IF(NF237&gt;99,1,0)</f>
        <v/>
      </c>
      <c r="NN237" s="32">
        <f>IF(NJ237&gt;0.0799,1,0)</f>
        <v/>
      </c>
      <c r="NO237" s="32">
        <f>IF(NJ237&gt;NQ237,1,0)</f>
        <v/>
      </c>
      <c r="NP237" s="32">
        <f>NM237+NN237+NO237+NK237+NL237</f>
        <v/>
      </c>
      <c r="NQ237" s="79">
        <f>(((100*NG237)*(NI237-1)*0.98)-((1-NG237)*100))/100</f>
        <v/>
      </c>
      <c r="NR237" s="34">
        <f>IF(LR237&lt;0.9,0,IF(AND(LR237&gt;1.1),0,1))</f>
        <v/>
      </c>
      <c r="NS237" s="34">
        <f>IF(LS237&lt;0.9,0,IF(AND(LS237&gt;1.1),0,1))</f>
        <v/>
      </c>
      <c r="NT237" s="32">
        <f>IF(NF237&gt;99,1,0)</f>
        <v/>
      </c>
      <c r="NU237" s="32">
        <f>IF(NQ237&gt;0.0799,1,0)</f>
        <v/>
      </c>
      <c r="NV237" s="32">
        <f>IF(NQ237&gt;NJ237,1,0)</f>
        <v/>
      </c>
      <c r="NW237" s="32">
        <f>NT237+NU237+NV237+NR237+NS237</f>
        <v/>
      </c>
      <c r="NX237">
        <f>IF(NP237=5,"LayAway0-1",IF(AND(NW237=5),"BackAway0-1",""))</f>
        <v/>
      </c>
      <c r="NY237">
        <f>IF(NP237=5,KO237,IF(AND(NW237=5),KO237,""))</f>
        <v/>
      </c>
      <c r="NZ237">
        <f>IF(NP237=5,"Match Odds",IF(AND(NW237=5),"Match Odds",""))</f>
        <v/>
      </c>
      <c r="OA237">
        <f>IF(NP237=5,KP237,IF(AND(NW237=5),KP237,""))</f>
        <v/>
      </c>
      <c r="OB237">
        <f>IF(NP237=5,"MATCH_ODDS",IF(AND(NW237=5),"MATCH_ODDS",""))</f>
        <v/>
      </c>
      <c r="OC237">
        <f>IF(NP237=5,"LAY",IF(AND(NW237=5),"BACK",""))</f>
        <v/>
      </c>
    </row>
    <row r="238" ht="16.5" customHeight="1" thickBot="1" thickTop="1">
      <c r="A238" s="2" t="n"/>
      <c r="KN238" s="1">
        <f>IF(INDEX(#REF!,MATCH('HT 0-1'!D238,#REF!,0))=INDEX(#REF!,MATCH('HT 0-1'!D238,#REF!,0)),INDEX(#REF!,MATCH('HT 0-1'!D238,#REF!,0)),"ERROR")</f>
        <v/>
      </c>
      <c r="KO238" s="1">
        <f>IF(INDEX(#REF!,MATCH('HT 0-1'!E238,#REF!,0))=INDEX(#REF!,MATCH('HT 0-1'!E238,#REF!,0)),INDEX(#REF!,MATCH('HT 0-1'!E238,#REF!,0)),"ERROR")</f>
        <v/>
      </c>
      <c r="KP238" s="1">
        <f>KN238&amp;" v "&amp;KO238</f>
        <v/>
      </c>
      <c r="KQ238">
        <f>B238&amp;"_"&amp;C238</f>
        <v/>
      </c>
      <c r="KR238" s="1">
        <f>IF((HW238/KK238)&lt;0.335,"G",IF((HW238/KK238)&gt;0.67,"R","A"))</f>
        <v/>
      </c>
      <c r="KS238" s="1">
        <f>IF((HX238/KK238)&lt;0.335,"G",IF((HX238/KK238)&gt;0.67,"R","A"))</f>
        <v/>
      </c>
      <c r="KT238" s="1">
        <f>IF((IH238/KK238)&lt;0.335,"G",IF((IH238/KK238)&gt;0.67,"R","A"))</f>
        <v/>
      </c>
      <c r="KU238" s="1">
        <f>IF((II238/KK238)&lt;0.335,"G",IF((II238/KK238)&gt;0.67,"R","A"))</f>
        <v/>
      </c>
      <c r="KV238" s="1">
        <f>IF((HZ238/KK238)&lt;0.335,"G",IF((HZ238/KK238)&gt;0.67,"R","A"))</f>
        <v/>
      </c>
      <c r="KW238" s="1">
        <f>IF((HY238/KK238)&lt;0.335,"G",IF((HY238/KK238)&gt;0.67,"R","A"))</f>
        <v/>
      </c>
      <c r="KX238" s="1">
        <f>IF((IK238/KK238)&lt;0.335,"G",IF((IK238/KK238)&gt;0.67,"R","A"))</f>
        <v/>
      </c>
      <c r="KY238" s="1">
        <f>IF((IJ238/KK238)&lt;0.335,"G",IF((IJ238/KK238)&gt;0.67,"R","A"))</f>
        <v/>
      </c>
      <c r="KZ238" s="1">
        <f>IF((HQ238/KK238)&lt;0.335,"G",IF((HQ238/KK238)&gt;0.67,"R","A"))</f>
        <v/>
      </c>
      <c r="LA238" s="1">
        <f>IF((IB238/KK238)&lt;0.335,"G",IF((IB238/KK238)&gt;0.67,"R","A"))</f>
        <v/>
      </c>
      <c r="LB238">
        <f>IF(LQ238="0-1",INDEX(Scrape!#REF!,MATCH('HT 0-1'!KP238,Scrape!$B:$B,0)),"")</f>
        <v/>
      </c>
      <c r="LC238">
        <f>IF(LQ238="0-1",INDEX(Scrape!$A:$A,MATCH('HT 0-1'!KP238,Scrape!$B:$B,0)),"")</f>
        <v/>
      </c>
      <c r="LD238">
        <f>IF(LQ238="0-1",INDEX(Scrape!$B:$B,MATCH('HT 0-1'!KP238,Scrape!$B:$B,0)),"")</f>
        <v/>
      </c>
      <c r="LE238">
        <f>IF(LQ238="0-1",INDEX(Scrape!$C:$C,MATCH('HT 0-1'!KP238,Scrape!$B:$B,0)),"")</f>
        <v/>
      </c>
      <c r="LF238">
        <f>IF(LQ238="0-1",INDEX(Scrape!$D:$D,MATCH('HT 0-1'!KP238,Scrape!$B:$B,0)),"")</f>
        <v/>
      </c>
      <c r="LG238">
        <f>IF(LQ238="0-1",INDEX(Scrape!$E:$E,MATCH('HT 0-1'!KP238,Scrape!$B:$B,0)),"")</f>
        <v/>
      </c>
      <c r="LH238">
        <f>IF(LQ238="0-1",INDEX(Scrape!$F:$F,MATCH('HT 0-1'!KP238,Scrape!$B:$B,0)),"")</f>
        <v/>
      </c>
      <c r="LI238">
        <f>IF(LQ238="0-1",INDEX(Scrape!$G:$G,MATCH('HT 0-1'!KP238,Scrape!$B:$B,0)),"")</f>
        <v/>
      </c>
      <c r="LJ238">
        <f>IF(LQ238="0-1",INDEX(Scrape!$H:$H,MATCH('HT 0-1'!KP238,Scrape!$B:$B,0)),"")</f>
        <v/>
      </c>
      <c r="LK238">
        <f>IF(LQ238="0-1",INDEX(Scrape!$I:$I,MATCH('HT 0-1'!KP238,Scrape!$B:$B,0)),"")</f>
        <v/>
      </c>
      <c r="LL238">
        <f>IF(LQ238="0-1",INDEX(Scrape!$J:$J,MATCH('HT 0-1'!KP238,Scrape!$B:$B,0)),"")</f>
        <v/>
      </c>
      <c r="LM238">
        <f>IF(LQ238="0-1",INDEX(Scrape!$K:$K,MATCH('HT 0-1'!KP238,Scrape!$B:$B,0)),"")</f>
        <v/>
      </c>
      <c r="LN238">
        <f>IF(LQ238="0-1",INDEX(Scrape!$L:$L,MATCH('HT 0-1'!KP238,Scrape!$B:$B,0)),"")</f>
        <v/>
      </c>
      <c r="LO238">
        <f>IF(LQ238="0-1",INDEX(Scrape!$M:$M,MATCH('HT 0-1'!KP238,Scrape!$B:$B,0)),"")</f>
        <v/>
      </c>
      <c r="LP238">
        <f>IF(LQ238="0-1",INDEX(Scrape!$N:$N,MATCH('HT 0-1'!KP238,Scrape!$B:$B,0)),"")</f>
        <v/>
      </c>
      <c r="LQ238">
        <f>INDEX(Scrape!$O:$O,MATCH('HT 0-1'!KP238,Scrape!$B:$B,0))</f>
        <v/>
      </c>
      <c r="LR238">
        <f>(1/LJ238)+(1/LI238)+(1/LH238)</f>
        <v/>
      </c>
      <c r="LS238">
        <f>(1/LG238)+(1/LF238)+(1/LE238)</f>
        <v/>
      </c>
      <c r="LT238" s="8">
        <f>IF(INDEX(#REF!,MATCH(KQ238,#REF!,0))=INDEX(#REF!,MATCH(KQ238,#REF!,0)),INDEX(#REF!,MATCH(KQ238,#REF!,0)),"ERROR")</f>
        <v/>
      </c>
      <c r="LU238" s="4">
        <f>IF(KR238="G",2,IF(KR238="R",0.5,IF(KR238="A",1)))</f>
        <v/>
      </c>
      <c r="LV238" s="4">
        <f>IF(KS238="G",0.5,IF(KS238="R",2,IF(KS238="A",1)))</f>
        <v/>
      </c>
      <c r="LW238" s="4">
        <f>IF(KT238="G",2,IF(KT238="R",0.5,IF(KT238="A",1)))</f>
        <v/>
      </c>
      <c r="LX238" s="4">
        <f>IF(KU238="G",0.5,IF(KU238="R",2,IF(KU238="A",1)))</f>
        <v/>
      </c>
      <c r="LY238" s="7">
        <f>(LK238*(LU238+LX238)+(LL238*(LU238+LX238)))</f>
        <v/>
      </c>
      <c r="LZ238" s="7">
        <f>(LN238*(LV238+LW238)+(LO238*(LV238+LW238)))</f>
        <v/>
      </c>
      <c r="MA238" s="11">
        <f>LY238-LZ238</f>
        <v/>
      </c>
      <c r="MB238" s="5">
        <f>MA238+2</f>
        <v/>
      </c>
      <c r="MC238" s="6">
        <f>MA238-2</f>
        <v/>
      </c>
      <c r="MD238" s="4">
        <f>LE238</f>
        <v/>
      </c>
      <c r="ME238" s="9">
        <f>IF(MD238=0,1000,MD238+0.75)</f>
        <v/>
      </c>
      <c r="MF238" s="10">
        <f>IF(MD238=0,0,MD238-0.75)</f>
        <v/>
      </c>
      <c r="MG238" s="4">
        <f>((LM238*(LU238+LX238))-((LP238*(LV238+LW238))))</f>
        <v/>
      </c>
      <c r="MH238" s="9">
        <f>MG238*1.2</f>
        <v/>
      </c>
      <c r="MI238" s="10">
        <f>MG238*0.8</f>
        <v/>
      </c>
      <c r="MJ238">
        <f>IFERROR(NX238,"")</f>
        <v/>
      </c>
      <c r="MK238">
        <f>IFERROR(NY238,"")</f>
        <v/>
      </c>
      <c r="ML238">
        <f>IFERROR(NZ238,"")</f>
        <v/>
      </c>
      <c r="MM238">
        <f>IFERROR(OA238,"")</f>
        <v/>
      </c>
      <c r="MN238">
        <f>IFERROR(OB238,"")</f>
        <v/>
      </c>
      <c r="MO238">
        <f>IFERROR(OC238,"")</f>
        <v/>
      </c>
      <c r="MP238" s="1">
        <f>COUNTIFS(#REF!,LT238,#REF!,1,#REF!,"&gt;="&amp;MC238,#REF!,"&lt;="&amp;MB238,#REF!,"&lt;="&amp;ME238,#REF!,"&gt;="&amp;MF238,#REF!,"="&amp;KV238,#REF!,"="&amp;KX238)</f>
        <v/>
      </c>
      <c r="MQ238" s="1">
        <f>COUNTIFS(#REF!,LT238,#REF!,0,#REF!,"&gt;="&amp;MC238,#REF!,"&lt;="&amp;MB238,#REF!,"&lt;="&amp;ME238,#REF!,"&gt;="&amp;MF238,#REF!,"="&amp;KV238,#REF!,"="&amp;KX238)</f>
        <v/>
      </c>
      <c r="MR238" s="1">
        <f>COUNTIFS(#REF!,LT238,#REF!,1,#REF!,"&gt;="&amp;MC238,#REF!,"&lt;="&amp;MB238,#REF!,"&lt;="&amp;ME238,#REF!,"&gt;="&amp;MF238,#REF!,"="&amp;KW238,#REF!,"="&amp;KY238)</f>
        <v/>
      </c>
      <c r="MS238" s="1">
        <f>COUNTIFS(#REF!,LT238,#REF!,0,#REF!,"&gt;="&amp;MC238,#REF!,"&lt;="&amp;MB238,#REF!,"&lt;="&amp;ME238,#REF!,"&gt;="&amp;MF238,#REF!,"="&amp;KW238,#REF!,"="&amp;KY238)</f>
        <v/>
      </c>
      <c r="MT238" s="1">
        <f>COUNTIFS(#REF!,LT238,#REF!,1,#REF!,"&gt;="&amp;MI238,#REF!,"&lt;="&amp;MH238,#REF!,"&lt;="&amp;ME238,#REF!,"&gt;="&amp;MF238)</f>
        <v/>
      </c>
      <c r="MU238" s="1">
        <f>COUNTIFS(#REF!,LT238,#REF!,0,#REF!,"&gt;="&amp;MI238,#REF!,"&lt;="&amp;MH238,#REF!,"&lt;="&amp;ME238,#REF!,"&gt;="&amp;MF238)</f>
        <v/>
      </c>
      <c r="MV238" s="1">
        <f>COUNTIFS(#REF!,LT238,#REF!,1,#REF!,"&gt;="&amp;MI238,#REF!,"&lt;="&amp;MH238,#REF!,"="&amp;KZ238,#REF!,"="&amp;LA238,#REF!,"&lt;="&amp;ME238,#REF!,"&gt;="&amp;MF238)</f>
        <v/>
      </c>
      <c r="MW238" s="1">
        <f>COUNTIFS(#REF!,LT238,#REF!,0,#REF!,"&gt;="&amp;MI238,#REF!,"&lt;="&amp;MH238,#REF!,"="&amp;KZ238,#REF!,"="&amp;LA238,#REF!,"&lt;="&amp;ME238,#REF!,"&gt;="&amp;MF238)</f>
        <v/>
      </c>
      <c r="MX238" s="1">
        <f>COUNTIFS(#REF!,LT238,#REF!,1,#REF!,"&gt;="&amp;MC238,#REF!,"&lt;="&amp;MB238,#REF!,"&lt;="&amp;ME238,#REF!,"&gt;="&amp;MF238)</f>
        <v/>
      </c>
      <c r="MY238" s="1">
        <f>COUNTIFS(#REF!,LT238,#REF!,0,#REF!,"&gt;="&amp;MC238,#REF!,"&lt;="&amp;MB238,#REF!,"&lt;="&amp;ME238,#REF!,"&gt;="&amp;MF238)</f>
        <v/>
      </c>
      <c r="MZ238" s="1">
        <f>COUNTIFS(#REF!,LT238,#REF!,1,#REF!,"&lt;="&amp;ME238,#REF!,"&gt;="&amp;MF238,#REF!,"="&amp;KV238,#REF!,"="&amp;KX238)</f>
        <v/>
      </c>
      <c r="NA238" s="1">
        <f>COUNTIFS(#REF!,LT238,#REF!,0,#REF!,"&lt;="&amp;ME238,#REF!,"&gt;="&amp;MF238,#REF!,"="&amp;KV238,#REF!,"="&amp;KX238)</f>
        <v/>
      </c>
      <c r="NB238" s="1">
        <f>COUNTIFS(#REF!,LT238,#REF!,1,#REF!,"&lt;="&amp;ME238,#REF!,"&gt;="&amp;MF238,#REF!,"="&amp;KW238,#REF!,"="&amp;KY238)</f>
        <v/>
      </c>
      <c r="NC238" s="1">
        <f>COUNTIFS(#REF!,LT238,#REF!,0,#REF!,"&lt;="&amp;ME238,#REF!,"&gt;="&amp;MF238,#REF!,"="&amp;KW238,#REF!,"="&amp;KY238)</f>
        <v/>
      </c>
      <c r="ND238" s="1">
        <f>MP238+MR238+MT238+MV238+MX238+MZ238+NB238</f>
        <v/>
      </c>
      <c r="NE238" s="1">
        <f>MQ238+MS238+MU238+MW238+MY238+NA238+NC238</f>
        <v/>
      </c>
      <c r="NF238" s="1">
        <f>ND238+NE238</f>
        <v/>
      </c>
      <c r="NG238" s="33">
        <f>ND238/(ND238+NE238)</f>
        <v/>
      </c>
      <c r="NH238" s="3">
        <f>1/NG238</f>
        <v/>
      </c>
      <c r="NI238" s="1">
        <f>LI238</f>
        <v/>
      </c>
      <c r="NJ238" s="79">
        <f>((1-NG238)*(1/(NI238-1))*0.98-(NG238*1))</f>
        <v/>
      </c>
      <c r="NK238" s="34">
        <f>IF(LR238&lt;0.9,0,IF(AND(LR238&gt;1.1),0,1))</f>
        <v/>
      </c>
      <c r="NL238" s="34">
        <f>IF(LS238&lt;0.9,0,IF(AND(LS238&gt;1.1),0,1))</f>
        <v/>
      </c>
      <c r="NM238" s="32">
        <f>IF(NF238&gt;99,1,0)</f>
        <v/>
      </c>
      <c r="NN238" s="32">
        <f>IF(NJ238&gt;0.0799,1,0)</f>
        <v/>
      </c>
      <c r="NO238" s="32">
        <f>IF(NJ238&gt;NQ238,1,0)</f>
        <v/>
      </c>
      <c r="NP238" s="32">
        <f>NM238+NN238+NO238+NK238+NL238</f>
        <v/>
      </c>
      <c r="NQ238" s="79">
        <f>(((100*NG238)*(NI238-1)*0.98)-((1-NG238)*100))/100</f>
        <v/>
      </c>
      <c r="NR238" s="34">
        <f>IF(LR238&lt;0.9,0,IF(AND(LR238&gt;1.1),0,1))</f>
        <v/>
      </c>
      <c r="NS238" s="34">
        <f>IF(LS238&lt;0.9,0,IF(AND(LS238&gt;1.1),0,1))</f>
        <v/>
      </c>
      <c r="NT238" s="32">
        <f>IF(NF238&gt;99,1,0)</f>
        <v/>
      </c>
      <c r="NU238" s="32">
        <f>IF(NQ238&gt;0.0799,1,0)</f>
        <v/>
      </c>
      <c r="NV238" s="32">
        <f>IF(NQ238&gt;NJ238,1,0)</f>
        <v/>
      </c>
      <c r="NW238" s="32">
        <f>NT238+NU238+NV238+NR238+NS238</f>
        <v/>
      </c>
      <c r="NX238">
        <f>IF(NP238=5,"LayAway0-1",IF(AND(NW238=5),"BackAway0-1",""))</f>
        <v/>
      </c>
      <c r="NY238">
        <f>IF(NP238=5,KO238,IF(AND(NW238=5),KO238,""))</f>
        <v/>
      </c>
      <c r="NZ238">
        <f>IF(NP238=5,"Match Odds",IF(AND(NW238=5),"Match Odds",""))</f>
        <v/>
      </c>
      <c r="OA238">
        <f>IF(NP238=5,KP238,IF(AND(NW238=5),KP238,""))</f>
        <v/>
      </c>
      <c r="OB238">
        <f>IF(NP238=5,"MATCH_ODDS",IF(AND(NW238=5),"MATCH_ODDS",""))</f>
        <v/>
      </c>
      <c r="OC238">
        <f>IF(NP238=5,"LAY",IF(AND(NW238=5),"BACK",""))</f>
        <v/>
      </c>
    </row>
    <row r="239" ht="16.5" customHeight="1" thickBot="1" thickTop="1">
      <c r="A239" s="2" t="n"/>
      <c r="KN239" s="1">
        <f>IF(INDEX(#REF!,MATCH('HT 0-1'!D239,#REF!,0))=INDEX(#REF!,MATCH('HT 0-1'!D239,#REF!,0)),INDEX(#REF!,MATCH('HT 0-1'!D239,#REF!,0)),"ERROR")</f>
        <v/>
      </c>
      <c r="KO239" s="1">
        <f>IF(INDEX(#REF!,MATCH('HT 0-1'!E239,#REF!,0))=INDEX(#REF!,MATCH('HT 0-1'!E239,#REF!,0)),INDEX(#REF!,MATCH('HT 0-1'!E239,#REF!,0)),"ERROR")</f>
        <v/>
      </c>
      <c r="KP239" s="1">
        <f>KN239&amp;" v "&amp;KO239</f>
        <v/>
      </c>
      <c r="KQ239">
        <f>B239&amp;"_"&amp;C239</f>
        <v/>
      </c>
      <c r="KR239" s="1">
        <f>IF((HW239/KK239)&lt;0.335,"G",IF((HW239/KK239)&gt;0.67,"R","A"))</f>
        <v/>
      </c>
      <c r="KS239" s="1">
        <f>IF((HX239/KK239)&lt;0.335,"G",IF((HX239/KK239)&gt;0.67,"R","A"))</f>
        <v/>
      </c>
      <c r="KT239" s="1">
        <f>IF((IH239/KK239)&lt;0.335,"G",IF((IH239/KK239)&gt;0.67,"R","A"))</f>
        <v/>
      </c>
      <c r="KU239" s="1">
        <f>IF((II239/KK239)&lt;0.335,"G",IF((II239/KK239)&gt;0.67,"R","A"))</f>
        <v/>
      </c>
      <c r="KV239" s="1">
        <f>IF((HZ239/KK239)&lt;0.335,"G",IF((HZ239/KK239)&gt;0.67,"R","A"))</f>
        <v/>
      </c>
      <c r="KW239" s="1">
        <f>IF((HY239/KK239)&lt;0.335,"G",IF((HY239/KK239)&gt;0.67,"R","A"))</f>
        <v/>
      </c>
      <c r="KX239" s="1">
        <f>IF((IK239/KK239)&lt;0.335,"G",IF((IK239/KK239)&gt;0.67,"R","A"))</f>
        <v/>
      </c>
      <c r="KY239" s="1">
        <f>IF((IJ239/KK239)&lt;0.335,"G",IF((IJ239/KK239)&gt;0.67,"R","A"))</f>
        <v/>
      </c>
      <c r="KZ239" s="1">
        <f>IF((HQ239/KK239)&lt;0.335,"G",IF((HQ239/KK239)&gt;0.67,"R","A"))</f>
        <v/>
      </c>
      <c r="LA239" s="1">
        <f>IF((IB239/KK239)&lt;0.335,"G",IF((IB239/KK239)&gt;0.67,"R","A"))</f>
        <v/>
      </c>
      <c r="LB239">
        <f>IF(LQ239="0-1",INDEX(Scrape!#REF!,MATCH('HT 0-1'!KP239,Scrape!$B:$B,0)),"")</f>
        <v/>
      </c>
      <c r="LC239">
        <f>IF(LQ239="0-1",INDEX(Scrape!$A:$A,MATCH('HT 0-1'!KP239,Scrape!$B:$B,0)),"")</f>
        <v/>
      </c>
      <c r="LD239">
        <f>IF(LQ239="0-1",INDEX(Scrape!$B:$B,MATCH('HT 0-1'!KP239,Scrape!$B:$B,0)),"")</f>
        <v/>
      </c>
      <c r="LE239">
        <f>IF(LQ239="0-1",INDEX(Scrape!$C:$C,MATCH('HT 0-1'!KP239,Scrape!$B:$B,0)),"")</f>
        <v/>
      </c>
      <c r="LF239">
        <f>IF(LQ239="0-1",INDEX(Scrape!$D:$D,MATCH('HT 0-1'!KP239,Scrape!$B:$B,0)),"")</f>
        <v/>
      </c>
      <c r="LG239">
        <f>IF(LQ239="0-1",INDEX(Scrape!$E:$E,MATCH('HT 0-1'!KP239,Scrape!$B:$B,0)),"")</f>
        <v/>
      </c>
      <c r="LH239">
        <f>IF(LQ239="0-1",INDEX(Scrape!$F:$F,MATCH('HT 0-1'!KP239,Scrape!$B:$B,0)),"")</f>
        <v/>
      </c>
      <c r="LI239">
        <f>IF(LQ239="0-1",INDEX(Scrape!$G:$G,MATCH('HT 0-1'!KP239,Scrape!$B:$B,0)),"")</f>
        <v/>
      </c>
      <c r="LJ239">
        <f>IF(LQ239="0-1",INDEX(Scrape!$H:$H,MATCH('HT 0-1'!KP239,Scrape!$B:$B,0)),"")</f>
        <v/>
      </c>
      <c r="LK239">
        <f>IF(LQ239="0-1",INDEX(Scrape!$I:$I,MATCH('HT 0-1'!KP239,Scrape!$B:$B,0)),"")</f>
        <v/>
      </c>
      <c r="LL239">
        <f>IF(LQ239="0-1",INDEX(Scrape!$J:$J,MATCH('HT 0-1'!KP239,Scrape!$B:$B,0)),"")</f>
        <v/>
      </c>
      <c r="LM239">
        <f>IF(LQ239="0-1",INDEX(Scrape!$K:$K,MATCH('HT 0-1'!KP239,Scrape!$B:$B,0)),"")</f>
        <v/>
      </c>
      <c r="LN239">
        <f>IF(LQ239="0-1",INDEX(Scrape!$L:$L,MATCH('HT 0-1'!KP239,Scrape!$B:$B,0)),"")</f>
        <v/>
      </c>
      <c r="LO239">
        <f>IF(LQ239="0-1",INDEX(Scrape!$M:$M,MATCH('HT 0-1'!KP239,Scrape!$B:$B,0)),"")</f>
        <v/>
      </c>
      <c r="LP239">
        <f>IF(LQ239="0-1",INDEX(Scrape!$N:$N,MATCH('HT 0-1'!KP239,Scrape!$B:$B,0)),"")</f>
        <v/>
      </c>
      <c r="LQ239">
        <f>INDEX(Scrape!$O:$O,MATCH('HT 0-1'!KP239,Scrape!$B:$B,0))</f>
        <v/>
      </c>
      <c r="LR239">
        <f>(1/LJ239)+(1/LI239)+(1/LH239)</f>
        <v/>
      </c>
      <c r="LS239">
        <f>(1/LG239)+(1/LF239)+(1/LE239)</f>
        <v/>
      </c>
      <c r="LT239" s="8">
        <f>IF(INDEX(#REF!,MATCH(KQ239,#REF!,0))=INDEX(#REF!,MATCH(KQ239,#REF!,0)),INDEX(#REF!,MATCH(KQ239,#REF!,0)),"ERROR")</f>
        <v/>
      </c>
      <c r="LU239" s="4">
        <f>IF(KR239="G",2,IF(KR239="R",0.5,IF(KR239="A",1)))</f>
        <v/>
      </c>
      <c r="LV239" s="4">
        <f>IF(KS239="G",0.5,IF(KS239="R",2,IF(KS239="A",1)))</f>
        <v/>
      </c>
      <c r="LW239" s="4">
        <f>IF(KT239="G",2,IF(KT239="R",0.5,IF(KT239="A",1)))</f>
        <v/>
      </c>
      <c r="LX239" s="4">
        <f>IF(KU239="G",0.5,IF(KU239="R",2,IF(KU239="A",1)))</f>
        <v/>
      </c>
      <c r="LY239" s="7">
        <f>(LK239*(LU239+LX239)+(LL239*(LU239+LX239)))</f>
        <v/>
      </c>
      <c r="LZ239" s="7">
        <f>(LN239*(LV239+LW239)+(LO239*(LV239+LW239)))</f>
        <v/>
      </c>
      <c r="MA239" s="11">
        <f>LY239-LZ239</f>
        <v/>
      </c>
      <c r="MB239" s="5">
        <f>MA239+2</f>
        <v/>
      </c>
      <c r="MC239" s="6">
        <f>MA239-2</f>
        <v/>
      </c>
      <c r="MD239" s="4">
        <f>LE239</f>
        <v/>
      </c>
      <c r="ME239" s="9">
        <f>IF(MD239=0,1000,MD239+0.75)</f>
        <v/>
      </c>
      <c r="MF239" s="10">
        <f>IF(MD239=0,0,MD239-0.75)</f>
        <v/>
      </c>
      <c r="MG239" s="4">
        <f>((LM239*(LU239+LX239))-((LP239*(LV239+LW239))))</f>
        <v/>
      </c>
      <c r="MH239" s="9">
        <f>MG239*1.2</f>
        <v/>
      </c>
      <c r="MI239" s="10">
        <f>MG239*0.8</f>
        <v/>
      </c>
      <c r="MJ239">
        <f>IFERROR(NX239,"")</f>
        <v/>
      </c>
      <c r="MK239">
        <f>IFERROR(NY239,"")</f>
        <v/>
      </c>
      <c r="ML239">
        <f>IFERROR(NZ239,"")</f>
        <v/>
      </c>
      <c r="MM239">
        <f>IFERROR(OA239,"")</f>
        <v/>
      </c>
      <c r="MN239">
        <f>IFERROR(OB239,"")</f>
        <v/>
      </c>
      <c r="MO239">
        <f>IFERROR(OC239,"")</f>
        <v/>
      </c>
      <c r="MP239" s="1">
        <f>COUNTIFS(#REF!,LT239,#REF!,1,#REF!,"&gt;="&amp;MC239,#REF!,"&lt;="&amp;MB239,#REF!,"&lt;="&amp;ME239,#REF!,"&gt;="&amp;MF239,#REF!,"="&amp;KV239,#REF!,"="&amp;KX239)</f>
        <v/>
      </c>
      <c r="MQ239" s="1">
        <f>COUNTIFS(#REF!,LT239,#REF!,0,#REF!,"&gt;="&amp;MC239,#REF!,"&lt;="&amp;MB239,#REF!,"&lt;="&amp;ME239,#REF!,"&gt;="&amp;MF239,#REF!,"="&amp;KV239,#REF!,"="&amp;KX239)</f>
        <v/>
      </c>
      <c r="MR239" s="1">
        <f>COUNTIFS(#REF!,LT239,#REF!,1,#REF!,"&gt;="&amp;MC239,#REF!,"&lt;="&amp;MB239,#REF!,"&lt;="&amp;ME239,#REF!,"&gt;="&amp;MF239,#REF!,"="&amp;KW239,#REF!,"="&amp;KY239)</f>
        <v/>
      </c>
      <c r="MS239" s="1">
        <f>COUNTIFS(#REF!,LT239,#REF!,0,#REF!,"&gt;="&amp;MC239,#REF!,"&lt;="&amp;MB239,#REF!,"&lt;="&amp;ME239,#REF!,"&gt;="&amp;MF239,#REF!,"="&amp;KW239,#REF!,"="&amp;KY239)</f>
        <v/>
      </c>
      <c r="MT239" s="1">
        <f>COUNTIFS(#REF!,LT239,#REF!,1,#REF!,"&gt;="&amp;MI239,#REF!,"&lt;="&amp;MH239,#REF!,"&lt;="&amp;ME239,#REF!,"&gt;="&amp;MF239)</f>
        <v/>
      </c>
      <c r="MU239" s="1">
        <f>COUNTIFS(#REF!,LT239,#REF!,0,#REF!,"&gt;="&amp;MI239,#REF!,"&lt;="&amp;MH239,#REF!,"&lt;="&amp;ME239,#REF!,"&gt;="&amp;MF239)</f>
        <v/>
      </c>
      <c r="MV239" s="1">
        <f>COUNTIFS(#REF!,LT239,#REF!,1,#REF!,"&gt;="&amp;MI239,#REF!,"&lt;="&amp;MH239,#REF!,"="&amp;KZ239,#REF!,"="&amp;LA239,#REF!,"&lt;="&amp;ME239,#REF!,"&gt;="&amp;MF239)</f>
        <v/>
      </c>
      <c r="MW239" s="1">
        <f>COUNTIFS(#REF!,LT239,#REF!,0,#REF!,"&gt;="&amp;MI239,#REF!,"&lt;="&amp;MH239,#REF!,"="&amp;KZ239,#REF!,"="&amp;LA239,#REF!,"&lt;="&amp;ME239,#REF!,"&gt;="&amp;MF239)</f>
        <v/>
      </c>
      <c r="MX239" s="1">
        <f>COUNTIFS(#REF!,LT239,#REF!,1,#REF!,"&gt;="&amp;MC239,#REF!,"&lt;="&amp;MB239,#REF!,"&lt;="&amp;ME239,#REF!,"&gt;="&amp;MF239)</f>
        <v/>
      </c>
      <c r="MY239" s="1">
        <f>COUNTIFS(#REF!,LT239,#REF!,0,#REF!,"&gt;="&amp;MC239,#REF!,"&lt;="&amp;MB239,#REF!,"&lt;="&amp;ME239,#REF!,"&gt;="&amp;MF239)</f>
        <v/>
      </c>
      <c r="MZ239" s="1">
        <f>COUNTIFS(#REF!,LT239,#REF!,1,#REF!,"&lt;="&amp;ME239,#REF!,"&gt;="&amp;MF239,#REF!,"="&amp;KV239,#REF!,"="&amp;KX239)</f>
        <v/>
      </c>
      <c r="NA239" s="1">
        <f>COUNTIFS(#REF!,LT239,#REF!,0,#REF!,"&lt;="&amp;ME239,#REF!,"&gt;="&amp;MF239,#REF!,"="&amp;KV239,#REF!,"="&amp;KX239)</f>
        <v/>
      </c>
      <c r="NB239" s="1">
        <f>COUNTIFS(#REF!,LT239,#REF!,1,#REF!,"&lt;="&amp;ME239,#REF!,"&gt;="&amp;MF239,#REF!,"="&amp;KW239,#REF!,"="&amp;KY239)</f>
        <v/>
      </c>
      <c r="NC239" s="1">
        <f>COUNTIFS(#REF!,LT239,#REF!,0,#REF!,"&lt;="&amp;ME239,#REF!,"&gt;="&amp;MF239,#REF!,"="&amp;KW239,#REF!,"="&amp;KY239)</f>
        <v/>
      </c>
      <c r="ND239" s="1">
        <f>MP239+MR239+MT239+MV239+MX239+MZ239+NB239</f>
        <v/>
      </c>
      <c r="NE239" s="1">
        <f>MQ239+MS239+MU239+MW239+MY239+NA239+NC239</f>
        <v/>
      </c>
      <c r="NF239" s="1">
        <f>ND239+NE239</f>
        <v/>
      </c>
      <c r="NG239" s="33">
        <f>ND239/(ND239+NE239)</f>
        <v/>
      </c>
      <c r="NH239" s="3">
        <f>1/NG239</f>
        <v/>
      </c>
      <c r="NI239" s="1">
        <f>LI239</f>
        <v/>
      </c>
      <c r="NJ239" s="79">
        <f>((1-NG239)*(1/(NI239-1))*0.98-(NG239*1))</f>
        <v/>
      </c>
      <c r="NK239" s="34">
        <f>IF(LR239&lt;0.9,0,IF(AND(LR239&gt;1.1),0,1))</f>
        <v/>
      </c>
      <c r="NL239" s="34">
        <f>IF(LS239&lt;0.9,0,IF(AND(LS239&gt;1.1),0,1))</f>
        <v/>
      </c>
      <c r="NM239" s="32">
        <f>IF(NF239&gt;99,1,0)</f>
        <v/>
      </c>
      <c r="NN239" s="32">
        <f>IF(NJ239&gt;0.0799,1,0)</f>
        <v/>
      </c>
      <c r="NO239" s="32">
        <f>IF(NJ239&gt;NQ239,1,0)</f>
        <v/>
      </c>
      <c r="NP239" s="32">
        <f>NM239+NN239+NO239+NK239+NL239</f>
        <v/>
      </c>
      <c r="NQ239" s="79">
        <f>(((100*NG239)*(NI239-1)*0.98)-((1-NG239)*100))/100</f>
        <v/>
      </c>
      <c r="NR239" s="34">
        <f>IF(LR239&lt;0.9,0,IF(AND(LR239&gt;1.1),0,1))</f>
        <v/>
      </c>
      <c r="NS239" s="34">
        <f>IF(LS239&lt;0.9,0,IF(AND(LS239&gt;1.1),0,1))</f>
        <v/>
      </c>
      <c r="NT239" s="32">
        <f>IF(NF239&gt;99,1,0)</f>
        <v/>
      </c>
      <c r="NU239" s="32">
        <f>IF(NQ239&gt;0.0799,1,0)</f>
        <v/>
      </c>
      <c r="NV239" s="32">
        <f>IF(NQ239&gt;NJ239,1,0)</f>
        <v/>
      </c>
      <c r="NW239" s="32">
        <f>NT239+NU239+NV239+NR239+NS239</f>
        <v/>
      </c>
      <c r="NX239">
        <f>IF(NP239=5,"LayAway0-1",IF(AND(NW239=5),"BackAway0-1",""))</f>
        <v/>
      </c>
      <c r="NY239">
        <f>IF(NP239=5,KO239,IF(AND(NW239=5),KO239,""))</f>
        <v/>
      </c>
      <c r="NZ239">
        <f>IF(NP239=5,"Match Odds",IF(AND(NW239=5),"Match Odds",""))</f>
        <v/>
      </c>
      <c r="OA239">
        <f>IF(NP239=5,KP239,IF(AND(NW239=5),KP239,""))</f>
        <v/>
      </c>
      <c r="OB239">
        <f>IF(NP239=5,"MATCH_ODDS",IF(AND(NW239=5),"MATCH_ODDS",""))</f>
        <v/>
      </c>
      <c r="OC239">
        <f>IF(NP239=5,"LAY",IF(AND(NW239=5),"BACK",""))</f>
        <v/>
      </c>
    </row>
    <row r="240" ht="16.5" customHeight="1" thickBot="1" thickTop="1">
      <c r="A240" s="2" t="n"/>
      <c r="KN240" s="1">
        <f>IF(INDEX(#REF!,MATCH('HT 0-1'!D240,#REF!,0))=INDEX(#REF!,MATCH('HT 0-1'!D240,#REF!,0)),INDEX(#REF!,MATCH('HT 0-1'!D240,#REF!,0)),"ERROR")</f>
        <v/>
      </c>
      <c r="KO240" s="1">
        <f>IF(INDEX(#REF!,MATCH('HT 0-1'!E240,#REF!,0))=INDEX(#REF!,MATCH('HT 0-1'!E240,#REF!,0)),INDEX(#REF!,MATCH('HT 0-1'!E240,#REF!,0)),"ERROR")</f>
        <v/>
      </c>
      <c r="KP240" s="1">
        <f>KN240&amp;" v "&amp;KO240</f>
        <v/>
      </c>
      <c r="KQ240">
        <f>B240&amp;"_"&amp;C240</f>
        <v/>
      </c>
      <c r="KR240" s="1">
        <f>IF((HW240/KK240)&lt;0.335,"G",IF((HW240/KK240)&gt;0.67,"R","A"))</f>
        <v/>
      </c>
      <c r="KS240" s="1">
        <f>IF((HX240/KK240)&lt;0.335,"G",IF((HX240/KK240)&gt;0.67,"R","A"))</f>
        <v/>
      </c>
      <c r="KT240" s="1">
        <f>IF((IH240/KK240)&lt;0.335,"G",IF((IH240/KK240)&gt;0.67,"R","A"))</f>
        <v/>
      </c>
      <c r="KU240" s="1">
        <f>IF((II240/KK240)&lt;0.335,"G",IF((II240/KK240)&gt;0.67,"R","A"))</f>
        <v/>
      </c>
      <c r="KV240" s="1">
        <f>IF((HZ240/KK240)&lt;0.335,"G",IF((HZ240/KK240)&gt;0.67,"R","A"))</f>
        <v/>
      </c>
      <c r="KW240" s="1">
        <f>IF((HY240/KK240)&lt;0.335,"G",IF((HY240/KK240)&gt;0.67,"R","A"))</f>
        <v/>
      </c>
      <c r="KX240" s="1">
        <f>IF((IK240/KK240)&lt;0.335,"G",IF((IK240/KK240)&gt;0.67,"R","A"))</f>
        <v/>
      </c>
      <c r="KY240" s="1">
        <f>IF((IJ240/KK240)&lt;0.335,"G",IF((IJ240/KK240)&gt;0.67,"R","A"))</f>
        <v/>
      </c>
      <c r="KZ240" s="1">
        <f>IF((HQ240/KK240)&lt;0.335,"G",IF((HQ240/KK240)&gt;0.67,"R","A"))</f>
        <v/>
      </c>
      <c r="LA240" s="1">
        <f>IF((IB240/KK240)&lt;0.335,"G",IF((IB240/KK240)&gt;0.67,"R","A"))</f>
        <v/>
      </c>
      <c r="LB240">
        <f>IF(LQ240="0-1",INDEX(Scrape!#REF!,MATCH('HT 0-1'!KP240,Scrape!$B:$B,0)),"")</f>
        <v/>
      </c>
      <c r="LC240">
        <f>IF(LQ240="0-1",INDEX(Scrape!$A:$A,MATCH('HT 0-1'!KP240,Scrape!$B:$B,0)),"")</f>
        <v/>
      </c>
      <c r="LD240">
        <f>IF(LQ240="0-1",INDEX(Scrape!$B:$B,MATCH('HT 0-1'!KP240,Scrape!$B:$B,0)),"")</f>
        <v/>
      </c>
      <c r="LE240">
        <f>IF(LQ240="0-1",INDEX(Scrape!$C:$C,MATCH('HT 0-1'!KP240,Scrape!$B:$B,0)),"")</f>
        <v/>
      </c>
      <c r="LF240">
        <f>IF(LQ240="0-1",INDEX(Scrape!$D:$D,MATCH('HT 0-1'!KP240,Scrape!$B:$B,0)),"")</f>
        <v/>
      </c>
      <c r="LG240">
        <f>IF(LQ240="0-1",INDEX(Scrape!$E:$E,MATCH('HT 0-1'!KP240,Scrape!$B:$B,0)),"")</f>
        <v/>
      </c>
      <c r="LH240">
        <f>IF(LQ240="0-1",INDEX(Scrape!$F:$F,MATCH('HT 0-1'!KP240,Scrape!$B:$B,0)),"")</f>
        <v/>
      </c>
      <c r="LI240">
        <f>IF(LQ240="0-1",INDEX(Scrape!$G:$G,MATCH('HT 0-1'!KP240,Scrape!$B:$B,0)),"")</f>
        <v/>
      </c>
      <c r="LJ240">
        <f>IF(LQ240="0-1",INDEX(Scrape!$H:$H,MATCH('HT 0-1'!KP240,Scrape!$B:$B,0)),"")</f>
        <v/>
      </c>
      <c r="LK240">
        <f>IF(LQ240="0-1",INDEX(Scrape!$I:$I,MATCH('HT 0-1'!KP240,Scrape!$B:$B,0)),"")</f>
        <v/>
      </c>
      <c r="LL240">
        <f>IF(LQ240="0-1",INDEX(Scrape!$J:$J,MATCH('HT 0-1'!KP240,Scrape!$B:$B,0)),"")</f>
        <v/>
      </c>
      <c r="LM240">
        <f>IF(LQ240="0-1",INDEX(Scrape!$K:$K,MATCH('HT 0-1'!KP240,Scrape!$B:$B,0)),"")</f>
        <v/>
      </c>
      <c r="LN240">
        <f>IF(LQ240="0-1",INDEX(Scrape!$L:$L,MATCH('HT 0-1'!KP240,Scrape!$B:$B,0)),"")</f>
        <v/>
      </c>
      <c r="LO240">
        <f>IF(LQ240="0-1",INDEX(Scrape!$M:$M,MATCH('HT 0-1'!KP240,Scrape!$B:$B,0)),"")</f>
        <v/>
      </c>
      <c r="LP240">
        <f>IF(LQ240="0-1",INDEX(Scrape!$N:$N,MATCH('HT 0-1'!KP240,Scrape!$B:$B,0)),"")</f>
        <v/>
      </c>
      <c r="LQ240">
        <f>INDEX(Scrape!$O:$O,MATCH('HT 0-1'!KP240,Scrape!$B:$B,0))</f>
        <v/>
      </c>
      <c r="LR240">
        <f>(1/LJ240)+(1/LI240)+(1/LH240)</f>
        <v/>
      </c>
      <c r="LS240">
        <f>(1/LG240)+(1/LF240)+(1/LE240)</f>
        <v/>
      </c>
      <c r="LT240" s="8">
        <f>IF(INDEX(#REF!,MATCH(KQ240,#REF!,0))=INDEX(#REF!,MATCH(KQ240,#REF!,0)),INDEX(#REF!,MATCH(KQ240,#REF!,0)),"ERROR")</f>
        <v/>
      </c>
      <c r="LU240" s="4">
        <f>IF(KR240="G",2,IF(KR240="R",0.5,IF(KR240="A",1)))</f>
        <v/>
      </c>
      <c r="LV240" s="4">
        <f>IF(KS240="G",0.5,IF(KS240="R",2,IF(KS240="A",1)))</f>
        <v/>
      </c>
      <c r="LW240" s="4">
        <f>IF(KT240="G",2,IF(KT240="R",0.5,IF(KT240="A",1)))</f>
        <v/>
      </c>
      <c r="LX240" s="4">
        <f>IF(KU240="G",0.5,IF(KU240="R",2,IF(KU240="A",1)))</f>
        <v/>
      </c>
      <c r="LY240" s="7">
        <f>(LK240*(LU240+LX240)+(LL240*(LU240+LX240)))</f>
        <v/>
      </c>
      <c r="LZ240" s="7">
        <f>(LN240*(LV240+LW240)+(LO240*(LV240+LW240)))</f>
        <v/>
      </c>
      <c r="MA240" s="11">
        <f>LY240-LZ240</f>
        <v/>
      </c>
      <c r="MB240" s="5">
        <f>MA240+2</f>
        <v/>
      </c>
      <c r="MC240" s="6">
        <f>MA240-2</f>
        <v/>
      </c>
      <c r="MD240" s="4">
        <f>LE240</f>
        <v/>
      </c>
      <c r="ME240" s="9">
        <f>IF(MD240=0,1000,MD240+0.75)</f>
        <v/>
      </c>
      <c r="MF240" s="10">
        <f>IF(MD240=0,0,MD240-0.75)</f>
        <v/>
      </c>
      <c r="MG240" s="4">
        <f>((LM240*(LU240+LX240))-((LP240*(LV240+LW240))))</f>
        <v/>
      </c>
      <c r="MH240" s="9">
        <f>MG240*1.2</f>
        <v/>
      </c>
      <c r="MI240" s="10">
        <f>MG240*0.8</f>
        <v/>
      </c>
      <c r="MJ240">
        <f>IFERROR(NX240,"")</f>
        <v/>
      </c>
      <c r="MK240">
        <f>IFERROR(NY240,"")</f>
        <v/>
      </c>
      <c r="ML240">
        <f>IFERROR(NZ240,"")</f>
        <v/>
      </c>
      <c r="MM240">
        <f>IFERROR(OA240,"")</f>
        <v/>
      </c>
      <c r="MN240">
        <f>IFERROR(OB240,"")</f>
        <v/>
      </c>
      <c r="MO240">
        <f>IFERROR(OC240,"")</f>
        <v/>
      </c>
      <c r="MP240" s="1">
        <f>COUNTIFS(#REF!,LT240,#REF!,1,#REF!,"&gt;="&amp;MC240,#REF!,"&lt;="&amp;MB240,#REF!,"&lt;="&amp;ME240,#REF!,"&gt;="&amp;MF240,#REF!,"="&amp;KV240,#REF!,"="&amp;KX240)</f>
        <v/>
      </c>
      <c r="MQ240" s="1">
        <f>COUNTIFS(#REF!,LT240,#REF!,0,#REF!,"&gt;="&amp;MC240,#REF!,"&lt;="&amp;MB240,#REF!,"&lt;="&amp;ME240,#REF!,"&gt;="&amp;MF240,#REF!,"="&amp;KV240,#REF!,"="&amp;KX240)</f>
        <v/>
      </c>
      <c r="MR240" s="1">
        <f>COUNTIFS(#REF!,LT240,#REF!,1,#REF!,"&gt;="&amp;MC240,#REF!,"&lt;="&amp;MB240,#REF!,"&lt;="&amp;ME240,#REF!,"&gt;="&amp;MF240,#REF!,"="&amp;KW240,#REF!,"="&amp;KY240)</f>
        <v/>
      </c>
      <c r="MS240" s="1">
        <f>COUNTIFS(#REF!,LT240,#REF!,0,#REF!,"&gt;="&amp;MC240,#REF!,"&lt;="&amp;MB240,#REF!,"&lt;="&amp;ME240,#REF!,"&gt;="&amp;MF240,#REF!,"="&amp;KW240,#REF!,"="&amp;KY240)</f>
        <v/>
      </c>
      <c r="MT240" s="1">
        <f>COUNTIFS(#REF!,LT240,#REF!,1,#REF!,"&gt;="&amp;MI240,#REF!,"&lt;="&amp;MH240,#REF!,"&lt;="&amp;ME240,#REF!,"&gt;="&amp;MF240)</f>
        <v/>
      </c>
      <c r="MU240" s="1">
        <f>COUNTIFS(#REF!,LT240,#REF!,0,#REF!,"&gt;="&amp;MI240,#REF!,"&lt;="&amp;MH240,#REF!,"&lt;="&amp;ME240,#REF!,"&gt;="&amp;MF240)</f>
        <v/>
      </c>
      <c r="MV240" s="1">
        <f>COUNTIFS(#REF!,LT240,#REF!,1,#REF!,"&gt;="&amp;MI240,#REF!,"&lt;="&amp;MH240,#REF!,"="&amp;KZ240,#REF!,"="&amp;LA240,#REF!,"&lt;="&amp;ME240,#REF!,"&gt;="&amp;MF240)</f>
        <v/>
      </c>
      <c r="MW240" s="1">
        <f>COUNTIFS(#REF!,LT240,#REF!,0,#REF!,"&gt;="&amp;MI240,#REF!,"&lt;="&amp;MH240,#REF!,"="&amp;KZ240,#REF!,"="&amp;LA240,#REF!,"&lt;="&amp;ME240,#REF!,"&gt;="&amp;MF240)</f>
        <v/>
      </c>
      <c r="MX240" s="1">
        <f>COUNTIFS(#REF!,LT240,#REF!,1,#REF!,"&gt;="&amp;MC240,#REF!,"&lt;="&amp;MB240,#REF!,"&lt;="&amp;ME240,#REF!,"&gt;="&amp;MF240)</f>
        <v/>
      </c>
      <c r="MY240" s="1">
        <f>COUNTIFS(#REF!,LT240,#REF!,0,#REF!,"&gt;="&amp;MC240,#REF!,"&lt;="&amp;MB240,#REF!,"&lt;="&amp;ME240,#REF!,"&gt;="&amp;MF240)</f>
        <v/>
      </c>
      <c r="MZ240" s="1">
        <f>COUNTIFS(#REF!,LT240,#REF!,1,#REF!,"&lt;="&amp;ME240,#REF!,"&gt;="&amp;MF240,#REF!,"="&amp;KV240,#REF!,"="&amp;KX240)</f>
        <v/>
      </c>
      <c r="NA240" s="1">
        <f>COUNTIFS(#REF!,LT240,#REF!,0,#REF!,"&lt;="&amp;ME240,#REF!,"&gt;="&amp;MF240,#REF!,"="&amp;KV240,#REF!,"="&amp;KX240)</f>
        <v/>
      </c>
      <c r="NB240" s="1">
        <f>COUNTIFS(#REF!,LT240,#REF!,1,#REF!,"&lt;="&amp;ME240,#REF!,"&gt;="&amp;MF240,#REF!,"="&amp;KW240,#REF!,"="&amp;KY240)</f>
        <v/>
      </c>
      <c r="NC240" s="1">
        <f>COUNTIFS(#REF!,LT240,#REF!,0,#REF!,"&lt;="&amp;ME240,#REF!,"&gt;="&amp;MF240,#REF!,"="&amp;KW240,#REF!,"="&amp;KY240)</f>
        <v/>
      </c>
      <c r="ND240" s="1">
        <f>MP240+MR240+MT240+MV240+MX240+MZ240+NB240</f>
        <v/>
      </c>
      <c r="NE240" s="1">
        <f>MQ240+MS240+MU240+MW240+MY240+NA240+NC240</f>
        <v/>
      </c>
      <c r="NF240" s="1">
        <f>ND240+NE240</f>
        <v/>
      </c>
      <c r="NG240" s="33">
        <f>ND240/(ND240+NE240)</f>
        <v/>
      </c>
      <c r="NH240" s="3">
        <f>1/NG240</f>
        <v/>
      </c>
      <c r="NI240" s="1">
        <f>LI240</f>
        <v/>
      </c>
      <c r="NJ240" s="79">
        <f>((1-NG240)*(1/(NI240-1))*0.98-(NG240*1))</f>
        <v/>
      </c>
      <c r="NK240" s="34">
        <f>IF(LR240&lt;0.9,0,IF(AND(LR240&gt;1.1),0,1))</f>
        <v/>
      </c>
      <c r="NL240" s="34">
        <f>IF(LS240&lt;0.9,0,IF(AND(LS240&gt;1.1),0,1))</f>
        <v/>
      </c>
      <c r="NM240" s="32">
        <f>IF(NF240&gt;99,1,0)</f>
        <v/>
      </c>
      <c r="NN240" s="32">
        <f>IF(NJ240&gt;0.0799,1,0)</f>
        <v/>
      </c>
      <c r="NO240" s="32">
        <f>IF(NJ240&gt;NQ240,1,0)</f>
        <v/>
      </c>
      <c r="NP240" s="32">
        <f>NM240+NN240+NO240+NK240+NL240</f>
        <v/>
      </c>
      <c r="NQ240" s="79">
        <f>(((100*NG240)*(NI240-1)*0.98)-((1-NG240)*100))/100</f>
        <v/>
      </c>
      <c r="NR240" s="34">
        <f>IF(LR240&lt;0.9,0,IF(AND(LR240&gt;1.1),0,1))</f>
        <v/>
      </c>
      <c r="NS240" s="34">
        <f>IF(LS240&lt;0.9,0,IF(AND(LS240&gt;1.1),0,1))</f>
        <v/>
      </c>
      <c r="NT240" s="32">
        <f>IF(NF240&gt;99,1,0)</f>
        <v/>
      </c>
      <c r="NU240" s="32">
        <f>IF(NQ240&gt;0.0799,1,0)</f>
        <v/>
      </c>
      <c r="NV240" s="32">
        <f>IF(NQ240&gt;NJ240,1,0)</f>
        <v/>
      </c>
      <c r="NW240" s="32">
        <f>NT240+NU240+NV240+NR240+NS240</f>
        <v/>
      </c>
      <c r="NX240">
        <f>IF(NP240=5,"LayAway0-1",IF(AND(NW240=5),"BackAway0-1",""))</f>
        <v/>
      </c>
      <c r="NY240">
        <f>IF(NP240=5,KO240,IF(AND(NW240=5),KO240,""))</f>
        <v/>
      </c>
      <c r="NZ240">
        <f>IF(NP240=5,"Match Odds",IF(AND(NW240=5),"Match Odds",""))</f>
        <v/>
      </c>
      <c r="OA240">
        <f>IF(NP240=5,KP240,IF(AND(NW240=5),KP240,""))</f>
        <v/>
      </c>
      <c r="OB240">
        <f>IF(NP240=5,"MATCH_ODDS",IF(AND(NW240=5),"MATCH_ODDS",""))</f>
        <v/>
      </c>
      <c r="OC240">
        <f>IF(NP240=5,"LAY",IF(AND(NW240=5),"BACK",""))</f>
        <v/>
      </c>
    </row>
    <row r="241" ht="16.5" customHeight="1" thickBot="1" thickTop="1">
      <c r="A241" s="2" t="n"/>
      <c r="KN241" s="1">
        <f>IF(INDEX(#REF!,MATCH('HT 0-1'!D241,#REF!,0))=INDEX(#REF!,MATCH('HT 0-1'!D241,#REF!,0)),INDEX(#REF!,MATCH('HT 0-1'!D241,#REF!,0)),"ERROR")</f>
        <v/>
      </c>
      <c r="KO241" s="1">
        <f>IF(INDEX(#REF!,MATCH('HT 0-1'!E241,#REF!,0))=INDEX(#REF!,MATCH('HT 0-1'!E241,#REF!,0)),INDEX(#REF!,MATCH('HT 0-1'!E241,#REF!,0)),"ERROR")</f>
        <v/>
      </c>
      <c r="KP241" s="1">
        <f>KN241&amp;" v "&amp;KO241</f>
        <v/>
      </c>
      <c r="KQ241">
        <f>B241&amp;"_"&amp;C241</f>
        <v/>
      </c>
      <c r="KR241" s="1">
        <f>IF((HW241/KK241)&lt;0.335,"G",IF((HW241/KK241)&gt;0.67,"R","A"))</f>
        <v/>
      </c>
      <c r="KS241" s="1">
        <f>IF((HX241/KK241)&lt;0.335,"G",IF((HX241/KK241)&gt;0.67,"R","A"))</f>
        <v/>
      </c>
      <c r="KT241" s="1">
        <f>IF((IH241/KK241)&lt;0.335,"G",IF((IH241/KK241)&gt;0.67,"R","A"))</f>
        <v/>
      </c>
      <c r="KU241" s="1">
        <f>IF((II241/KK241)&lt;0.335,"G",IF((II241/KK241)&gt;0.67,"R","A"))</f>
        <v/>
      </c>
      <c r="KV241" s="1">
        <f>IF((HZ241/KK241)&lt;0.335,"G",IF((HZ241/KK241)&gt;0.67,"R","A"))</f>
        <v/>
      </c>
      <c r="KW241" s="1">
        <f>IF((HY241/KK241)&lt;0.335,"G",IF((HY241/KK241)&gt;0.67,"R","A"))</f>
        <v/>
      </c>
      <c r="KX241" s="1">
        <f>IF((IK241/KK241)&lt;0.335,"G",IF((IK241/KK241)&gt;0.67,"R","A"))</f>
        <v/>
      </c>
      <c r="KY241" s="1">
        <f>IF((IJ241/KK241)&lt;0.335,"G",IF((IJ241/KK241)&gt;0.67,"R","A"))</f>
        <v/>
      </c>
      <c r="KZ241" s="1">
        <f>IF((HQ241/KK241)&lt;0.335,"G",IF((HQ241/KK241)&gt;0.67,"R","A"))</f>
        <v/>
      </c>
      <c r="LA241" s="1">
        <f>IF((IB241/KK241)&lt;0.335,"G",IF((IB241/KK241)&gt;0.67,"R","A"))</f>
        <v/>
      </c>
      <c r="LB241">
        <f>IF(LQ241="0-1",INDEX(Scrape!#REF!,MATCH('HT 0-1'!KP241,Scrape!$B:$B,0)),"")</f>
        <v/>
      </c>
      <c r="LC241">
        <f>IF(LQ241="0-1",INDEX(Scrape!$A:$A,MATCH('HT 0-1'!KP241,Scrape!$B:$B,0)),"")</f>
        <v/>
      </c>
      <c r="LD241">
        <f>IF(LQ241="0-1",INDEX(Scrape!$B:$B,MATCH('HT 0-1'!KP241,Scrape!$B:$B,0)),"")</f>
        <v/>
      </c>
      <c r="LE241">
        <f>IF(LQ241="0-1",INDEX(Scrape!$C:$C,MATCH('HT 0-1'!KP241,Scrape!$B:$B,0)),"")</f>
        <v/>
      </c>
      <c r="LF241">
        <f>IF(LQ241="0-1",INDEX(Scrape!$D:$D,MATCH('HT 0-1'!KP241,Scrape!$B:$B,0)),"")</f>
        <v/>
      </c>
      <c r="LG241">
        <f>IF(LQ241="0-1",INDEX(Scrape!$E:$E,MATCH('HT 0-1'!KP241,Scrape!$B:$B,0)),"")</f>
        <v/>
      </c>
      <c r="LH241">
        <f>IF(LQ241="0-1",INDEX(Scrape!$F:$F,MATCH('HT 0-1'!KP241,Scrape!$B:$B,0)),"")</f>
        <v/>
      </c>
      <c r="LI241">
        <f>IF(LQ241="0-1",INDEX(Scrape!$G:$G,MATCH('HT 0-1'!KP241,Scrape!$B:$B,0)),"")</f>
        <v/>
      </c>
      <c r="LJ241">
        <f>IF(LQ241="0-1",INDEX(Scrape!$H:$H,MATCH('HT 0-1'!KP241,Scrape!$B:$B,0)),"")</f>
        <v/>
      </c>
      <c r="LK241">
        <f>IF(LQ241="0-1",INDEX(Scrape!$I:$I,MATCH('HT 0-1'!KP241,Scrape!$B:$B,0)),"")</f>
        <v/>
      </c>
      <c r="LL241">
        <f>IF(LQ241="0-1",INDEX(Scrape!$J:$J,MATCH('HT 0-1'!KP241,Scrape!$B:$B,0)),"")</f>
        <v/>
      </c>
      <c r="LM241">
        <f>IF(LQ241="0-1",INDEX(Scrape!$K:$K,MATCH('HT 0-1'!KP241,Scrape!$B:$B,0)),"")</f>
        <v/>
      </c>
      <c r="LN241">
        <f>IF(LQ241="0-1",INDEX(Scrape!$L:$L,MATCH('HT 0-1'!KP241,Scrape!$B:$B,0)),"")</f>
        <v/>
      </c>
      <c r="LO241">
        <f>IF(LQ241="0-1",INDEX(Scrape!$M:$M,MATCH('HT 0-1'!KP241,Scrape!$B:$B,0)),"")</f>
        <v/>
      </c>
      <c r="LP241">
        <f>IF(LQ241="0-1",INDEX(Scrape!$N:$N,MATCH('HT 0-1'!KP241,Scrape!$B:$B,0)),"")</f>
        <v/>
      </c>
      <c r="LQ241">
        <f>INDEX(Scrape!$O:$O,MATCH('HT 0-1'!KP241,Scrape!$B:$B,0))</f>
        <v/>
      </c>
      <c r="LR241">
        <f>(1/LJ241)+(1/LI241)+(1/LH241)</f>
        <v/>
      </c>
      <c r="LS241">
        <f>(1/LG241)+(1/LF241)+(1/LE241)</f>
        <v/>
      </c>
      <c r="LT241" s="8">
        <f>IF(INDEX(#REF!,MATCH(KQ241,#REF!,0))=INDEX(#REF!,MATCH(KQ241,#REF!,0)),INDEX(#REF!,MATCH(KQ241,#REF!,0)),"ERROR")</f>
        <v/>
      </c>
      <c r="LU241" s="4">
        <f>IF(KR241="G",2,IF(KR241="R",0.5,IF(KR241="A",1)))</f>
        <v/>
      </c>
      <c r="LV241" s="4">
        <f>IF(KS241="G",0.5,IF(KS241="R",2,IF(KS241="A",1)))</f>
        <v/>
      </c>
      <c r="LW241" s="4">
        <f>IF(KT241="G",2,IF(KT241="R",0.5,IF(KT241="A",1)))</f>
        <v/>
      </c>
      <c r="LX241" s="4">
        <f>IF(KU241="G",0.5,IF(KU241="R",2,IF(KU241="A",1)))</f>
        <v/>
      </c>
      <c r="LY241" s="7">
        <f>(LK241*(LU241+LX241)+(LL241*(LU241+LX241)))</f>
        <v/>
      </c>
      <c r="LZ241" s="7">
        <f>(LN241*(LV241+LW241)+(LO241*(LV241+LW241)))</f>
        <v/>
      </c>
      <c r="MA241" s="11">
        <f>LY241-LZ241</f>
        <v/>
      </c>
      <c r="MB241" s="5">
        <f>MA241+2</f>
        <v/>
      </c>
      <c r="MC241" s="6">
        <f>MA241-2</f>
        <v/>
      </c>
      <c r="MD241" s="4">
        <f>LE241</f>
        <v/>
      </c>
      <c r="ME241" s="9">
        <f>IF(MD241=0,1000,MD241+0.75)</f>
        <v/>
      </c>
      <c r="MF241" s="10">
        <f>IF(MD241=0,0,MD241-0.75)</f>
        <v/>
      </c>
      <c r="MG241" s="4">
        <f>((LM241*(LU241+LX241))-((LP241*(LV241+LW241))))</f>
        <v/>
      </c>
      <c r="MH241" s="9">
        <f>MG241*1.2</f>
        <v/>
      </c>
      <c r="MI241" s="10">
        <f>MG241*0.8</f>
        <v/>
      </c>
      <c r="MJ241">
        <f>IFERROR(NX241,"")</f>
        <v/>
      </c>
      <c r="MK241">
        <f>IFERROR(NY241,"")</f>
        <v/>
      </c>
      <c r="ML241">
        <f>IFERROR(NZ241,"")</f>
        <v/>
      </c>
      <c r="MM241">
        <f>IFERROR(OA241,"")</f>
        <v/>
      </c>
      <c r="MN241">
        <f>IFERROR(OB241,"")</f>
        <v/>
      </c>
      <c r="MO241">
        <f>IFERROR(OC241,"")</f>
        <v/>
      </c>
      <c r="MP241" s="1">
        <f>COUNTIFS(#REF!,LT241,#REF!,1,#REF!,"&gt;="&amp;MC241,#REF!,"&lt;="&amp;MB241,#REF!,"&lt;="&amp;ME241,#REF!,"&gt;="&amp;MF241,#REF!,"="&amp;KV241,#REF!,"="&amp;KX241)</f>
        <v/>
      </c>
      <c r="MQ241" s="1">
        <f>COUNTIFS(#REF!,LT241,#REF!,0,#REF!,"&gt;="&amp;MC241,#REF!,"&lt;="&amp;MB241,#REF!,"&lt;="&amp;ME241,#REF!,"&gt;="&amp;MF241,#REF!,"="&amp;KV241,#REF!,"="&amp;KX241)</f>
        <v/>
      </c>
      <c r="MR241" s="1">
        <f>COUNTIFS(#REF!,LT241,#REF!,1,#REF!,"&gt;="&amp;MC241,#REF!,"&lt;="&amp;MB241,#REF!,"&lt;="&amp;ME241,#REF!,"&gt;="&amp;MF241,#REF!,"="&amp;KW241,#REF!,"="&amp;KY241)</f>
        <v/>
      </c>
      <c r="MS241" s="1">
        <f>COUNTIFS(#REF!,LT241,#REF!,0,#REF!,"&gt;="&amp;MC241,#REF!,"&lt;="&amp;MB241,#REF!,"&lt;="&amp;ME241,#REF!,"&gt;="&amp;MF241,#REF!,"="&amp;KW241,#REF!,"="&amp;KY241)</f>
        <v/>
      </c>
      <c r="MT241" s="1">
        <f>COUNTIFS(#REF!,LT241,#REF!,1,#REF!,"&gt;="&amp;MI241,#REF!,"&lt;="&amp;MH241,#REF!,"&lt;="&amp;ME241,#REF!,"&gt;="&amp;MF241)</f>
        <v/>
      </c>
      <c r="MU241" s="1">
        <f>COUNTIFS(#REF!,LT241,#REF!,0,#REF!,"&gt;="&amp;MI241,#REF!,"&lt;="&amp;MH241,#REF!,"&lt;="&amp;ME241,#REF!,"&gt;="&amp;MF241)</f>
        <v/>
      </c>
      <c r="MV241" s="1">
        <f>COUNTIFS(#REF!,LT241,#REF!,1,#REF!,"&gt;="&amp;MI241,#REF!,"&lt;="&amp;MH241,#REF!,"="&amp;KZ241,#REF!,"="&amp;LA241,#REF!,"&lt;="&amp;ME241,#REF!,"&gt;="&amp;MF241)</f>
        <v/>
      </c>
      <c r="MW241" s="1">
        <f>COUNTIFS(#REF!,LT241,#REF!,0,#REF!,"&gt;="&amp;MI241,#REF!,"&lt;="&amp;MH241,#REF!,"="&amp;KZ241,#REF!,"="&amp;LA241,#REF!,"&lt;="&amp;ME241,#REF!,"&gt;="&amp;MF241)</f>
        <v/>
      </c>
      <c r="MX241" s="1">
        <f>COUNTIFS(#REF!,LT241,#REF!,1,#REF!,"&gt;="&amp;MC241,#REF!,"&lt;="&amp;MB241,#REF!,"&lt;="&amp;ME241,#REF!,"&gt;="&amp;MF241)</f>
        <v/>
      </c>
      <c r="MY241" s="1">
        <f>COUNTIFS(#REF!,LT241,#REF!,0,#REF!,"&gt;="&amp;MC241,#REF!,"&lt;="&amp;MB241,#REF!,"&lt;="&amp;ME241,#REF!,"&gt;="&amp;MF241)</f>
        <v/>
      </c>
      <c r="MZ241" s="1">
        <f>COUNTIFS(#REF!,LT241,#REF!,1,#REF!,"&lt;="&amp;ME241,#REF!,"&gt;="&amp;MF241,#REF!,"="&amp;KV241,#REF!,"="&amp;KX241)</f>
        <v/>
      </c>
      <c r="NA241" s="1">
        <f>COUNTIFS(#REF!,LT241,#REF!,0,#REF!,"&lt;="&amp;ME241,#REF!,"&gt;="&amp;MF241,#REF!,"="&amp;KV241,#REF!,"="&amp;KX241)</f>
        <v/>
      </c>
      <c r="NB241" s="1">
        <f>COUNTIFS(#REF!,LT241,#REF!,1,#REF!,"&lt;="&amp;ME241,#REF!,"&gt;="&amp;MF241,#REF!,"="&amp;KW241,#REF!,"="&amp;KY241)</f>
        <v/>
      </c>
      <c r="NC241" s="1">
        <f>COUNTIFS(#REF!,LT241,#REF!,0,#REF!,"&lt;="&amp;ME241,#REF!,"&gt;="&amp;MF241,#REF!,"="&amp;KW241,#REF!,"="&amp;KY241)</f>
        <v/>
      </c>
      <c r="ND241" s="1">
        <f>MP241+MR241+MT241+MV241+MX241+MZ241+NB241</f>
        <v/>
      </c>
      <c r="NE241" s="1">
        <f>MQ241+MS241+MU241+MW241+MY241+NA241+NC241</f>
        <v/>
      </c>
      <c r="NF241" s="1">
        <f>ND241+NE241</f>
        <v/>
      </c>
      <c r="NG241" s="33">
        <f>ND241/(ND241+NE241)</f>
        <v/>
      </c>
      <c r="NH241" s="3">
        <f>1/NG241</f>
        <v/>
      </c>
      <c r="NI241" s="1">
        <f>LI241</f>
        <v/>
      </c>
      <c r="NJ241" s="79">
        <f>((1-NG241)*(1/(NI241-1))*0.98-(NG241*1))</f>
        <v/>
      </c>
      <c r="NK241" s="34">
        <f>IF(LR241&lt;0.9,0,IF(AND(LR241&gt;1.1),0,1))</f>
        <v/>
      </c>
      <c r="NL241" s="34">
        <f>IF(LS241&lt;0.9,0,IF(AND(LS241&gt;1.1),0,1))</f>
        <v/>
      </c>
      <c r="NM241" s="32">
        <f>IF(NF241&gt;99,1,0)</f>
        <v/>
      </c>
      <c r="NN241" s="32">
        <f>IF(NJ241&gt;0.0799,1,0)</f>
        <v/>
      </c>
      <c r="NO241" s="32">
        <f>IF(NJ241&gt;NQ241,1,0)</f>
        <v/>
      </c>
      <c r="NP241" s="32">
        <f>NM241+NN241+NO241+NK241+NL241</f>
        <v/>
      </c>
      <c r="NQ241" s="79">
        <f>(((100*NG241)*(NI241-1)*0.98)-((1-NG241)*100))/100</f>
        <v/>
      </c>
      <c r="NR241" s="34">
        <f>IF(LR241&lt;0.9,0,IF(AND(LR241&gt;1.1),0,1))</f>
        <v/>
      </c>
      <c r="NS241" s="34">
        <f>IF(LS241&lt;0.9,0,IF(AND(LS241&gt;1.1),0,1))</f>
        <v/>
      </c>
      <c r="NT241" s="32">
        <f>IF(NF241&gt;99,1,0)</f>
        <v/>
      </c>
      <c r="NU241" s="32">
        <f>IF(NQ241&gt;0.0799,1,0)</f>
        <v/>
      </c>
      <c r="NV241" s="32">
        <f>IF(NQ241&gt;NJ241,1,0)</f>
        <v/>
      </c>
      <c r="NW241" s="32">
        <f>NT241+NU241+NV241+NR241+NS241</f>
        <v/>
      </c>
      <c r="NX241">
        <f>IF(NP241=5,"LayAway0-1",IF(AND(NW241=5),"BackAway0-1",""))</f>
        <v/>
      </c>
      <c r="NY241">
        <f>IF(NP241=5,KO241,IF(AND(NW241=5),KO241,""))</f>
        <v/>
      </c>
      <c r="NZ241">
        <f>IF(NP241=5,"Match Odds",IF(AND(NW241=5),"Match Odds",""))</f>
        <v/>
      </c>
      <c r="OA241">
        <f>IF(NP241=5,KP241,IF(AND(NW241=5),KP241,""))</f>
        <v/>
      </c>
      <c r="OB241">
        <f>IF(NP241=5,"MATCH_ODDS",IF(AND(NW241=5),"MATCH_ODDS",""))</f>
        <v/>
      </c>
      <c r="OC241">
        <f>IF(NP241=5,"LAY",IF(AND(NW241=5),"BACK",""))</f>
        <v/>
      </c>
    </row>
    <row r="242" ht="16.5" customHeight="1" thickBot="1" thickTop="1">
      <c r="A242" s="2" t="n"/>
      <c r="KN242" s="1">
        <f>IF(INDEX(#REF!,MATCH('HT 0-1'!D242,#REF!,0))=INDEX(#REF!,MATCH('HT 0-1'!D242,#REF!,0)),INDEX(#REF!,MATCH('HT 0-1'!D242,#REF!,0)),"ERROR")</f>
        <v/>
      </c>
      <c r="KO242" s="1">
        <f>IF(INDEX(#REF!,MATCH('HT 0-1'!E242,#REF!,0))=INDEX(#REF!,MATCH('HT 0-1'!E242,#REF!,0)),INDEX(#REF!,MATCH('HT 0-1'!E242,#REF!,0)),"ERROR")</f>
        <v/>
      </c>
      <c r="KP242" s="1">
        <f>KN242&amp;" v "&amp;KO242</f>
        <v/>
      </c>
      <c r="KQ242">
        <f>B242&amp;"_"&amp;C242</f>
        <v/>
      </c>
      <c r="KR242" s="1">
        <f>IF((HW242/KK242)&lt;0.335,"G",IF((HW242/KK242)&gt;0.67,"R","A"))</f>
        <v/>
      </c>
      <c r="KS242" s="1">
        <f>IF((HX242/KK242)&lt;0.335,"G",IF((HX242/KK242)&gt;0.67,"R","A"))</f>
        <v/>
      </c>
      <c r="KT242" s="1">
        <f>IF((IH242/KK242)&lt;0.335,"G",IF((IH242/KK242)&gt;0.67,"R","A"))</f>
        <v/>
      </c>
      <c r="KU242" s="1">
        <f>IF((II242/KK242)&lt;0.335,"G",IF((II242/KK242)&gt;0.67,"R","A"))</f>
        <v/>
      </c>
      <c r="KV242" s="1">
        <f>IF((HZ242/KK242)&lt;0.335,"G",IF((HZ242/KK242)&gt;0.67,"R","A"))</f>
        <v/>
      </c>
      <c r="KW242" s="1">
        <f>IF((HY242/KK242)&lt;0.335,"G",IF((HY242/KK242)&gt;0.67,"R","A"))</f>
        <v/>
      </c>
      <c r="KX242" s="1">
        <f>IF((IK242/KK242)&lt;0.335,"G",IF((IK242/KK242)&gt;0.67,"R","A"))</f>
        <v/>
      </c>
      <c r="KY242" s="1">
        <f>IF((IJ242/KK242)&lt;0.335,"G",IF((IJ242/KK242)&gt;0.67,"R","A"))</f>
        <v/>
      </c>
      <c r="KZ242" s="1">
        <f>IF((HQ242/KK242)&lt;0.335,"G",IF((HQ242/KK242)&gt;0.67,"R","A"))</f>
        <v/>
      </c>
      <c r="LA242" s="1">
        <f>IF((IB242/KK242)&lt;0.335,"G",IF((IB242/KK242)&gt;0.67,"R","A"))</f>
        <v/>
      </c>
      <c r="LB242">
        <f>IF(LQ242="0-1",INDEX(Scrape!#REF!,MATCH('HT 0-1'!KP242,Scrape!$B:$B,0)),"")</f>
        <v/>
      </c>
      <c r="LC242">
        <f>IF(LQ242="0-1",INDEX(Scrape!$A:$A,MATCH('HT 0-1'!KP242,Scrape!$B:$B,0)),"")</f>
        <v/>
      </c>
      <c r="LD242">
        <f>IF(LQ242="0-1",INDEX(Scrape!$B:$B,MATCH('HT 0-1'!KP242,Scrape!$B:$B,0)),"")</f>
        <v/>
      </c>
      <c r="LE242">
        <f>IF(LQ242="0-1",INDEX(Scrape!$C:$C,MATCH('HT 0-1'!KP242,Scrape!$B:$B,0)),"")</f>
        <v/>
      </c>
      <c r="LF242">
        <f>IF(LQ242="0-1",INDEX(Scrape!$D:$D,MATCH('HT 0-1'!KP242,Scrape!$B:$B,0)),"")</f>
        <v/>
      </c>
      <c r="LG242">
        <f>IF(LQ242="0-1",INDEX(Scrape!$E:$E,MATCH('HT 0-1'!KP242,Scrape!$B:$B,0)),"")</f>
        <v/>
      </c>
      <c r="LH242">
        <f>IF(LQ242="0-1",INDEX(Scrape!$F:$F,MATCH('HT 0-1'!KP242,Scrape!$B:$B,0)),"")</f>
        <v/>
      </c>
      <c r="LI242">
        <f>IF(LQ242="0-1",INDEX(Scrape!$G:$G,MATCH('HT 0-1'!KP242,Scrape!$B:$B,0)),"")</f>
        <v/>
      </c>
      <c r="LJ242">
        <f>IF(LQ242="0-1",INDEX(Scrape!$H:$H,MATCH('HT 0-1'!KP242,Scrape!$B:$B,0)),"")</f>
        <v/>
      </c>
      <c r="LK242">
        <f>IF(LQ242="0-1",INDEX(Scrape!$I:$I,MATCH('HT 0-1'!KP242,Scrape!$B:$B,0)),"")</f>
        <v/>
      </c>
      <c r="LL242">
        <f>IF(LQ242="0-1",INDEX(Scrape!$J:$J,MATCH('HT 0-1'!KP242,Scrape!$B:$B,0)),"")</f>
        <v/>
      </c>
      <c r="LM242">
        <f>IF(LQ242="0-1",INDEX(Scrape!$K:$K,MATCH('HT 0-1'!KP242,Scrape!$B:$B,0)),"")</f>
        <v/>
      </c>
      <c r="LN242">
        <f>IF(LQ242="0-1",INDEX(Scrape!$L:$L,MATCH('HT 0-1'!KP242,Scrape!$B:$B,0)),"")</f>
        <v/>
      </c>
      <c r="LO242">
        <f>IF(LQ242="0-1",INDEX(Scrape!$M:$M,MATCH('HT 0-1'!KP242,Scrape!$B:$B,0)),"")</f>
        <v/>
      </c>
      <c r="LP242">
        <f>IF(LQ242="0-1",INDEX(Scrape!$N:$N,MATCH('HT 0-1'!KP242,Scrape!$B:$B,0)),"")</f>
        <v/>
      </c>
      <c r="LQ242">
        <f>INDEX(Scrape!$O:$O,MATCH('HT 0-1'!KP242,Scrape!$B:$B,0))</f>
        <v/>
      </c>
      <c r="LR242">
        <f>(1/LJ242)+(1/LI242)+(1/LH242)</f>
        <v/>
      </c>
      <c r="LS242">
        <f>(1/LG242)+(1/LF242)+(1/LE242)</f>
        <v/>
      </c>
      <c r="LT242" s="8">
        <f>IF(INDEX(#REF!,MATCH(KQ242,#REF!,0))=INDEX(#REF!,MATCH(KQ242,#REF!,0)),INDEX(#REF!,MATCH(KQ242,#REF!,0)),"ERROR")</f>
        <v/>
      </c>
      <c r="LU242" s="4">
        <f>IF(KR242="G",2,IF(KR242="R",0.5,IF(KR242="A",1)))</f>
        <v/>
      </c>
      <c r="LV242" s="4">
        <f>IF(KS242="G",0.5,IF(KS242="R",2,IF(KS242="A",1)))</f>
        <v/>
      </c>
      <c r="LW242" s="4">
        <f>IF(KT242="G",2,IF(KT242="R",0.5,IF(KT242="A",1)))</f>
        <v/>
      </c>
      <c r="LX242" s="4">
        <f>IF(KU242="G",0.5,IF(KU242="R",2,IF(KU242="A",1)))</f>
        <v/>
      </c>
      <c r="LY242" s="7">
        <f>(LK242*(LU242+LX242)+(LL242*(LU242+LX242)))</f>
        <v/>
      </c>
      <c r="LZ242" s="7">
        <f>(LN242*(LV242+LW242)+(LO242*(LV242+LW242)))</f>
        <v/>
      </c>
      <c r="MA242" s="11">
        <f>LY242-LZ242</f>
        <v/>
      </c>
      <c r="MB242" s="5">
        <f>MA242+2</f>
        <v/>
      </c>
      <c r="MC242" s="6">
        <f>MA242-2</f>
        <v/>
      </c>
      <c r="MD242" s="4">
        <f>LE242</f>
        <v/>
      </c>
      <c r="ME242" s="9">
        <f>IF(MD242=0,1000,MD242+0.75)</f>
        <v/>
      </c>
      <c r="MF242" s="10">
        <f>IF(MD242=0,0,MD242-0.75)</f>
        <v/>
      </c>
      <c r="MG242" s="4">
        <f>((LM242*(LU242+LX242))-((LP242*(LV242+LW242))))</f>
        <v/>
      </c>
      <c r="MH242" s="9">
        <f>MG242*1.2</f>
        <v/>
      </c>
      <c r="MI242" s="10">
        <f>MG242*0.8</f>
        <v/>
      </c>
      <c r="MJ242">
        <f>IFERROR(NX242,"")</f>
        <v/>
      </c>
      <c r="MK242">
        <f>IFERROR(NY242,"")</f>
        <v/>
      </c>
      <c r="ML242">
        <f>IFERROR(NZ242,"")</f>
        <v/>
      </c>
      <c r="MM242">
        <f>IFERROR(OA242,"")</f>
        <v/>
      </c>
      <c r="MN242">
        <f>IFERROR(OB242,"")</f>
        <v/>
      </c>
      <c r="MO242">
        <f>IFERROR(OC242,"")</f>
        <v/>
      </c>
      <c r="MP242" s="1">
        <f>COUNTIFS(#REF!,LT242,#REF!,1,#REF!,"&gt;="&amp;MC242,#REF!,"&lt;="&amp;MB242,#REF!,"&lt;="&amp;ME242,#REF!,"&gt;="&amp;MF242,#REF!,"="&amp;KV242,#REF!,"="&amp;KX242)</f>
        <v/>
      </c>
      <c r="MQ242" s="1">
        <f>COUNTIFS(#REF!,LT242,#REF!,0,#REF!,"&gt;="&amp;MC242,#REF!,"&lt;="&amp;MB242,#REF!,"&lt;="&amp;ME242,#REF!,"&gt;="&amp;MF242,#REF!,"="&amp;KV242,#REF!,"="&amp;KX242)</f>
        <v/>
      </c>
      <c r="MR242" s="1">
        <f>COUNTIFS(#REF!,LT242,#REF!,1,#REF!,"&gt;="&amp;MC242,#REF!,"&lt;="&amp;MB242,#REF!,"&lt;="&amp;ME242,#REF!,"&gt;="&amp;MF242,#REF!,"="&amp;KW242,#REF!,"="&amp;KY242)</f>
        <v/>
      </c>
      <c r="MS242" s="1">
        <f>COUNTIFS(#REF!,LT242,#REF!,0,#REF!,"&gt;="&amp;MC242,#REF!,"&lt;="&amp;MB242,#REF!,"&lt;="&amp;ME242,#REF!,"&gt;="&amp;MF242,#REF!,"="&amp;KW242,#REF!,"="&amp;KY242)</f>
        <v/>
      </c>
      <c r="MT242" s="1">
        <f>COUNTIFS(#REF!,LT242,#REF!,1,#REF!,"&gt;="&amp;MI242,#REF!,"&lt;="&amp;MH242,#REF!,"&lt;="&amp;ME242,#REF!,"&gt;="&amp;MF242)</f>
        <v/>
      </c>
      <c r="MU242" s="1">
        <f>COUNTIFS(#REF!,LT242,#REF!,0,#REF!,"&gt;="&amp;MI242,#REF!,"&lt;="&amp;MH242,#REF!,"&lt;="&amp;ME242,#REF!,"&gt;="&amp;MF242)</f>
        <v/>
      </c>
      <c r="MV242" s="1">
        <f>COUNTIFS(#REF!,LT242,#REF!,1,#REF!,"&gt;="&amp;MI242,#REF!,"&lt;="&amp;MH242,#REF!,"="&amp;KZ242,#REF!,"="&amp;LA242,#REF!,"&lt;="&amp;ME242,#REF!,"&gt;="&amp;MF242)</f>
        <v/>
      </c>
      <c r="MW242" s="1">
        <f>COUNTIFS(#REF!,LT242,#REF!,0,#REF!,"&gt;="&amp;MI242,#REF!,"&lt;="&amp;MH242,#REF!,"="&amp;KZ242,#REF!,"="&amp;LA242,#REF!,"&lt;="&amp;ME242,#REF!,"&gt;="&amp;MF242)</f>
        <v/>
      </c>
      <c r="MX242" s="1">
        <f>COUNTIFS(#REF!,LT242,#REF!,1,#REF!,"&gt;="&amp;MC242,#REF!,"&lt;="&amp;MB242,#REF!,"&lt;="&amp;ME242,#REF!,"&gt;="&amp;MF242)</f>
        <v/>
      </c>
      <c r="MY242" s="1">
        <f>COUNTIFS(#REF!,LT242,#REF!,0,#REF!,"&gt;="&amp;MC242,#REF!,"&lt;="&amp;MB242,#REF!,"&lt;="&amp;ME242,#REF!,"&gt;="&amp;MF242)</f>
        <v/>
      </c>
      <c r="MZ242" s="1">
        <f>COUNTIFS(#REF!,LT242,#REF!,1,#REF!,"&lt;="&amp;ME242,#REF!,"&gt;="&amp;MF242,#REF!,"="&amp;KV242,#REF!,"="&amp;KX242)</f>
        <v/>
      </c>
      <c r="NA242" s="1">
        <f>COUNTIFS(#REF!,LT242,#REF!,0,#REF!,"&lt;="&amp;ME242,#REF!,"&gt;="&amp;MF242,#REF!,"="&amp;KV242,#REF!,"="&amp;KX242)</f>
        <v/>
      </c>
      <c r="NB242" s="1">
        <f>COUNTIFS(#REF!,LT242,#REF!,1,#REF!,"&lt;="&amp;ME242,#REF!,"&gt;="&amp;MF242,#REF!,"="&amp;KW242,#REF!,"="&amp;KY242)</f>
        <v/>
      </c>
      <c r="NC242" s="1">
        <f>COUNTIFS(#REF!,LT242,#REF!,0,#REF!,"&lt;="&amp;ME242,#REF!,"&gt;="&amp;MF242,#REF!,"="&amp;KW242,#REF!,"="&amp;KY242)</f>
        <v/>
      </c>
      <c r="ND242" s="1">
        <f>MP242+MR242+MT242+MV242+MX242+MZ242+NB242</f>
        <v/>
      </c>
      <c r="NE242" s="1">
        <f>MQ242+MS242+MU242+MW242+MY242+NA242+NC242</f>
        <v/>
      </c>
      <c r="NF242" s="1">
        <f>ND242+NE242</f>
        <v/>
      </c>
      <c r="NG242" s="33">
        <f>ND242/(ND242+NE242)</f>
        <v/>
      </c>
      <c r="NH242" s="3">
        <f>1/NG242</f>
        <v/>
      </c>
      <c r="NI242" s="1">
        <f>LI242</f>
        <v/>
      </c>
      <c r="NJ242" s="79">
        <f>((1-NG242)*(1/(NI242-1))*0.98-(NG242*1))</f>
        <v/>
      </c>
      <c r="NK242" s="34">
        <f>IF(LR242&lt;0.9,0,IF(AND(LR242&gt;1.1),0,1))</f>
        <v/>
      </c>
      <c r="NL242" s="34">
        <f>IF(LS242&lt;0.9,0,IF(AND(LS242&gt;1.1),0,1))</f>
        <v/>
      </c>
      <c r="NM242" s="32">
        <f>IF(NF242&gt;99,1,0)</f>
        <v/>
      </c>
      <c r="NN242" s="32">
        <f>IF(NJ242&gt;0.0799,1,0)</f>
        <v/>
      </c>
      <c r="NO242" s="32">
        <f>IF(NJ242&gt;NQ242,1,0)</f>
        <v/>
      </c>
      <c r="NP242" s="32">
        <f>NM242+NN242+NO242+NK242+NL242</f>
        <v/>
      </c>
      <c r="NQ242" s="79">
        <f>(((100*NG242)*(NI242-1)*0.98)-((1-NG242)*100))/100</f>
        <v/>
      </c>
      <c r="NR242" s="34">
        <f>IF(LR242&lt;0.9,0,IF(AND(LR242&gt;1.1),0,1))</f>
        <v/>
      </c>
      <c r="NS242" s="34">
        <f>IF(LS242&lt;0.9,0,IF(AND(LS242&gt;1.1),0,1))</f>
        <v/>
      </c>
      <c r="NT242" s="32">
        <f>IF(NF242&gt;99,1,0)</f>
        <v/>
      </c>
      <c r="NU242" s="32">
        <f>IF(NQ242&gt;0.0799,1,0)</f>
        <v/>
      </c>
      <c r="NV242" s="32">
        <f>IF(NQ242&gt;NJ242,1,0)</f>
        <v/>
      </c>
      <c r="NW242" s="32">
        <f>NT242+NU242+NV242+NR242+NS242</f>
        <v/>
      </c>
      <c r="NX242">
        <f>IF(NP242=5,"LayAway0-1",IF(AND(NW242=5),"BackAway0-1",""))</f>
        <v/>
      </c>
      <c r="NY242">
        <f>IF(NP242=5,KO242,IF(AND(NW242=5),KO242,""))</f>
        <v/>
      </c>
      <c r="NZ242">
        <f>IF(NP242=5,"Match Odds",IF(AND(NW242=5),"Match Odds",""))</f>
        <v/>
      </c>
      <c r="OA242">
        <f>IF(NP242=5,KP242,IF(AND(NW242=5),KP242,""))</f>
        <v/>
      </c>
      <c r="OB242">
        <f>IF(NP242=5,"MATCH_ODDS",IF(AND(NW242=5),"MATCH_ODDS",""))</f>
        <v/>
      </c>
      <c r="OC242">
        <f>IF(NP242=5,"LAY",IF(AND(NW242=5),"BACK",""))</f>
        <v/>
      </c>
    </row>
    <row r="243" ht="16.5" customHeight="1" thickBot="1" thickTop="1">
      <c r="A243" s="2" t="n"/>
      <c r="KN243" s="1">
        <f>IF(INDEX(#REF!,MATCH('HT 0-1'!D243,#REF!,0))=INDEX(#REF!,MATCH('HT 0-1'!D243,#REF!,0)),INDEX(#REF!,MATCH('HT 0-1'!D243,#REF!,0)),"ERROR")</f>
        <v/>
      </c>
      <c r="KO243" s="1">
        <f>IF(INDEX(#REF!,MATCH('HT 0-1'!E243,#REF!,0))=INDEX(#REF!,MATCH('HT 0-1'!E243,#REF!,0)),INDEX(#REF!,MATCH('HT 0-1'!E243,#REF!,0)),"ERROR")</f>
        <v/>
      </c>
      <c r="KP243" s="1">
        <f>KN243&amp;" v "&amp;KO243</f>
        <v/>
      </c>
      <c r="KQ243">
        <f>B243&amp;"_"&amp;C243</f>
        <v/>
      </c>
      <c r="KR243" s="1">
        <f>IF((HW243/KK243)&lt;0.335,"G",IF((HW243/KK243)&gt;0.67,"R","A"))</f>
        <v/>
      </c>
      <c r="KS243" s="1">
        <f>IF((HX243/KK243)&lt;0.335,"G",IF((HX243/KK243)&gt;0.67,"R","A"))</f>
        <v/>
      </c>
      <c r="KT243" s="1">
        <f>IF((IH243/KK243)&lt;0.335,"G",IF((IH243/KK243)&gt;0.67,"R","A"))</f>
        <v/>
      </c>
      <c r="KU243" s="1">
        <f>IF((II243/KK243)&lt;0.335,"G",IF((II243/KK243)&gt;0.67,"R","A"))</f>
        <v/>
      </c>
      <c r="KV243" s="1">
        <f>IF((HZ243/KK243)&lt;0.335,"G",IF((HZ243/KK243)&gt;0.67,"R","A"))</f>
        <v/>
      </c>
      <c r="KW243" s="1">
        <f>IF((HY243/KK243)&lt;0.335,"G",IF((HY243/KK243)&gt;0.67,"R","A"))</f>
        <v/>
      </c>
      <c r="KX243" s="1">
        <f>IF((IK243/KK243)&lt;0.335,"G",IF((IK243/KK243)&gt;0.67,"R","A"))</f>
        <v/>
      </c>
      <c r="KY243" s="1">
        <f>IF((IJ243/KK243)&lt;0.335,"G",IF((IJ243/KK243)&gt;0.67,"R","A"))</f>
        <v/>
      </c>
      <c r="KZ243" s="1">
        <f>IF((HQ243/KK243)&lt;0.335,"G",IF((HQ243/KK243)&gt;0.67,"R","A"))</f>
        <v/>
      </c>
      <c r="LA243" s="1">
        <f>IF((IB243/KK243)&lt;0.335,"G",IF((IB243/KK243)&gt;0.67,"R","A"))</f>
        <v/>
      </c>
      <c r="LB243">
        <f>IF(LQ243="0-1",INDEX(Scrape!#REF!,MATCH('HT 0-1'!KP243,Scrape!$B:$B,0)),"")</f>
        <v/>
      </c>
      <c r="LC243">
        <f>IF(LQ243="0-1",INDEX(Scrape!$A:$A,MATCH('HT 0-1'!KP243,Scrape!$B:$B,0)),"")</f>
        <v/>
      </c>
      <c r="LD243">
        <f>IF(LQ243="0-1",INDEX(Scrape!$B:$B,MATCH('HT 0-1'!KP243,Scrape!$B:$B,0)),"")</f>
        <v/>
      </c>
      <c r="LE243">
        <f>IF(LQ243="0-1",INDEX(Scrape!$C:$C,MATCH('HT 0-1'!KP243,Scrape!$B:$B,0)),"")</f>
        <v/>
      </c>
      <c r="LF243">
        <f>IF(LQ243="0-1",INDEX(Scrape!$D:$D,MATCH('HT 0-1'!KP243,Scrape!$B:$B,0)),"")</f>
        <v/>
      </c>
      <c r="LG243">
        <f>IF(LQ243="0-1",INDEX(Scrape!$E:$E,MATCH('HT 0-1'!KP243,Scrape!$B:$B,0)),"")</f>
        <v/>
      </c>
      <c r="LH243">
        <f>IF(LQ243="0-1",INDEX(Scrape!$F:$F,MATCH('HT 0-1'!KP243,Scrape!$B:$B,0)),"")</f>
        <v/>
      </c>
      <c r="LI243">
        <f>IF(LQ243="0-1",INDEX(Scrape!$G:$G,MATCH('HT 0-1'!KP243,Scrape!$B:$B,0)),"")</f>
        <v/>
      </c>
      <c r="LJ243">
        <f>IF(LQ243="0-1",INDEX(Scrape!$H:$H,MATCH('HT 0-1'!KP243,Scrape!$B:$B,0)),"")</f>
        <v/>
      </c>
      <c r="LK243">
        <f>IF(LQ243="0-1",INDEX(Scrape!$I:$I,MATCH('HT 0-1'!KP243,Scrape!$B:$B,0)),"")</f>
        <v/>
      </c>
      <c r="LL243">
        <f>IF(LQ243="0-1",INDEX(Scrape!$J:$J,MATCH('HT 0-1'!KP243,Scrape!$B:$B,0)),"")</f>
        <v/>
      </c>
      <c r="LM243">
        <f>IF(LQ243="0-1",INDEX(Scrape!$K:$K,MATCH('HT 0-1'!KP243,Scrape!$B:$B,0)),"")</f>
        <v/>
      </c>
      <c r="LN243">
        <f>IF(LQ243="0-1",INDEX(Scrape!$L:$L,MATCH('HT 0-1'!KP243,Scrape!$B:$B,0)),"")</f>
        <v/>
      </c>
      <c r="LO243">
        <f>IF(LQ243="0-1",INDEX(Scrape!$M:$M,MATCH('HT 0-1'!KP243,Scrape!$B:$B,0)),"")</f>
        <v/>
      </c>
      <c r="LP243">
        <f>IF(LQ243="0-1",INDEX(Scrape!$N:$N,MATCH('HT 0-1'!KP243,Scrape!$B:$B,0)),"")</f>
        <v/>
      </c>
      <c r="LQ243">
        <f>INDEX(Scrape!$O:$O,MATCH('HT 0-1'!KP243,Scrape!$B:$B,0))</f>
        <v/>
      </c>
      <c r="LR243">
        <f>(1/LJ243)+(1/LI243)+(1/LH243)</f>
        <v/>
      </c>
      <c r="LS243">
        <f>(1/LG243)+(1/LF243)+(1/LE243)</f>
        <v/>
      </c>
      <c r="LT243" s="8">
        <f>IF(INDEX(#REF!,MATCH(KQ243,#REF!,0))=INDEX(#REF!,MATCH(KQ243,#REF!,0)),INDEX(#REF!,MATCH(KQ243,#REF!,0)),"ERROR")</f>
        <v/>
      </c>
      <c r="LU243" s="4">
        <f>IF(KR243="G",2,IF(KR243="R",0.5,IF(KR243="A",1)))</f>
        <v/>
      </c>
      <c r="LV243" s="4">
        <f>IF(KS243="G",0.5,IF(KS243="R",2,IF(KS243="A",1)))</f>
        <v/>
      </c>
      <c r="LW243" s="4">
        <f>IF(KT243="G",2,IF(KT243="R",0.5,IF(KT243="A",1)))</f>
        <v/>
      </c>
      <c r="LX243" s="4">
        <f>IF(KU243="G",0.5,IF(KU243="R",2,IF(KU243="A",1)))</f>
        <v/>
      </c>
      <c r="LY243" s="7">
        <f>(LK243*(LU243+LX243)+(LL243*(LU243+LX243)))</f>
        <v/>
      </c>
      <c r="LZ243" s="7">
        <f>(LN243*(LV243+LW243)+(LO243*(LV243+LW243)))</f>
        <v/>
      </c>
      <c r="MA243" s="11">
        <f>LY243-LZ243</f>
        <v/>
      </c>
      <c r="MB243" s="5">
        <f>MA243+2</f>
        <v/>
      </c>
      <c r="MC243" s="6">
        <f>MA243-2</f>
        <v/>
      </c>
      <c r="MD243" s="4">
        <f>LE243</f>
        <v/>
      </c>
      <c r="ME243" s="9">
        <f>IF(MD243=0,1000,MD243+0.75)</f>
        <v/>
      </c>
      <c r="MF243" s="10">
        <f>IF(MD243=0,0,MD243-0.75)</f>
        <v/>
      </c>
      <c r="MG243" s="4">
        <f>((LM243*(LU243+LX243))-((LP243*(LV243+LW243))))</f>
        <v/>
      </c>
      <c r="MH243" s="9">
        <f>MG243*1.2</f>
        <v/>
      </c>
      <c r="MI243" s="10">
        <f>MG243*0.8</f>
        <v/>
      </c>
      <c r="MJ243">
        <f>IFERROR(NX243,"")</f>
        <v/>
      </c>
      <c r="MK243">
        <f>IFERROR(NY243,"")</f>
        <v/>
      </c>
      <c r="ML243">
        <f>IFERROR(NZ243,"")</f>
        <v/>
      </c>
      <c r="MM243">
        <f>IFERROR(OA243,"")</f>
        <v/>
      </c>
      <c r="MN243">
        <f>IFERROR(OB243,"")</f>
        <v/>
      </c>
      <c r="MO243">
        <f>IFERROR(OC243,"")</f>
        <v/>
      </c>
      <c r="MP243" s="1">
        <f>COUNTIFS(#REF!,LT243,#REF!,1,#REF!,"&gt;="&amp;MC243,#REF!,"&lt;="&amp;MB243,#REF!,"&lt;="&amp;ME243,#REF!,"&gt;="&amp;MF243,#REF!,"="&amp;KV243,#REF!,"="&amp;KX243)</f>
        <v/>
      </c>
      <c r="MQ243" s="1">
        <f>COUNTIFS(#REF!,LT243,#REF!,0,#REF!,"&gt;="&amp;MC243,#REF!,"&lt;="&amp;MB243,#REF!,"&lt;="&amp;ME243,#REF!,"&gt;="&amp;MF243,#REF!,"="&amp;KV243,#REF!,"="&amp;KX243)</f>
        <v/>
      </c>
      <c r="MR243" s="1">
        <f>COUNTIFS(#REF!,LT243,#REF!,1,#REF!,"&gt;="&amp;MC243,#REF!,"&lt;="&amp;MB243,#REF!,"&lt;="&amp;ME243,#REF!,"&gt;="&amp;MF243,#REF!,"="&amp;KW243,#REF!,"="&amp;KY243)</f>
        <v/>
      </c>
      <c r="MS243" s="1">
        <f>COUNTIFS(#REF!,LT243,#REF!,0,#REF!,"&gt;="&amp;MC243,#REF!,"&lt;="&amp;MB243,#REF!,"&lt;="&amp;ME243,#REF!,"&gt;="&amp;MF243,#REF!,"="&amp;KW243,#REF!,"="&amp;KY243)</f>
        <v/>
      </c>
      <c r="MT243" s="1">
        <f>COUNTIFS(#REF!,LT243,#REF!,1,#REF!,"&gt;="&amp;MI243,#REF!,"&lt;="&amp;MH243,#REF!,"&lt;="&amp;ME243,#REF!,"&gt;="&amp;MF243)</f>
        <v/>
      </c>
      <c r="MU243" s="1">
        <f>COUNTIFS(#REF!,LT243,#REF!,0,#REF!,"&gt;="&amp;MI243,#REF!,"&lt;="&amp;MH243,#REF!,"&lt;="&amp;ME243,#REF!,"&gt;="&amp;MF243)</f>
        <v/>
      </c>
      <c r="MV243" s="1">
        <f>COUNTIFS(#REF!,LT243,#REF!,1,#REF!,"&gt;="&amp;MI243,#REF!,"&lt;="&amp;MH243,#REF!,"="&amp;KZ243,#REF!,"="&amp;LA243,#REF!,"&lt;="&amp;ME243,#REF!,"&gt;="&amp;MF243)</f>
        <v/>
      </c>
      <c r="MW243" s="1">
        <f>COUNTIFS(#REF!,LT243,#REF!,0,#REF!,"&gt;="&amp;MI243,#REF!,"&lt;="&amp;MH243,#REF!,"="&amp;KZ243,#REF!,"="&amp;LA243,#REF!,"&lt;="&amp;ME243,#REF!,"&gt;="&amp;MF243)</f>
        <v/>
      </c>
      <c r="MX243" s="1">
        <f>COUNTIFS(#REF!,LT243,#REF!,1,#REF!,"&gt;="&amp;MC243,#REF!,"&lt;="&amp;MB243,#REF!,"&lt;="&amp;ME243,#REF!,"&gt;="&amp;MF243)</f>
        <v/>
      </c>
      <c r="MY243" s="1">
        <f>COUNTIFS(#REF!,LT243,#REF!,0,#REF!,"&gt;="&amp;MC243,#REF!,"&lt;="&amp;MB243,#REF!,"&lt;="&amp;ME243,#REF!,"&gt;="&amp;MF243)</f>
        <v/>
      </c>
      <c r="MZ243" s="1">
        <f>COUNTIFS(#REF!,LT243,#REF!,1,#REF!,"&lt;="&amp;ME243,#REF!,"&gt;="&amp;MF243,#REF!,"="&amp;KV243,#REF!,"="&amp;KX243)</f>
        <v/>
      </c>
      <c r="NA243" s="1">
        <f>COUNTIFS(#REF!,LT243,#REF!,0,#REF!,"&lt;="&amp;ME243,#REF!,"&gt;="&amp;MF243,#REF!,"="&amp;KV243,#REF!,"="&amp;KX243)</f>
        <v/>
      </c>
      <c r="NB243" s="1">
        <f>COUNTIFS(#REF!,LT243,#REF!,1,#REF!,"&lt;="&amp;ME243,#REF!,"&gt;="&amp;MF243,#REF!,"="&amp;KW243,#REF!,"="&amp;KY243)</f>
        <v/>
      </c>
      <c r="NC243" s="1">
        <f>COUNTIFS(#REF!,LT243,#REF!,0,#REF!,"&lt;="&amp;ME243,#REF!,"&gt;="&amp;MF243,#REF!,"="&amp;KW243,#REF!,"="&amp;KY243)</f>
        <v/>
      </c>
      <c r="ND243" s="1">
        <f>MP243+MR243+MT243+MV243+MX243+MZ243+NB243</f>
        <v/>
      </c>
      <c r="NE243" s="1">
        <f>MQ243+MS243+MU243+MW243+MY243+NA243+NC243</f>
        <v/>
      </c>
      <c r="NF243" s="1">
        <f>ND243+NE243</f>
        <v/>
      </c>
      <c r="NG243" s="33">
        <f>ND243/(ND243+NE243)</f>
        <v/>
      </c>
      <c r="NH243" s="3">
        <f>1/NG243</f>
        <v/>
      </c>
      <c r="NI243" s="1">
        <f>LI243</f>
        <v/>
      </c>
      <c r="NJ243" s="79">
        <f>((1-NG243)*(1/(NI243-1))*0.98-(NG243*1))</f>
        <v/>
      </c>
      <c r="NK243" s="34">
        <f>IF(LR243&lt;0.9,0,IF(AND(LR243&gt;1.1),0,1))</f>
        <v/>
      </c>
      <c r="NL243" s="34">
        <f>IF(LS243&lt;0.9,0,IF(AND(LS243&gt;1.1),0,1))</f>
        <v/>
      </c>
      <c r="NM243" s="32">
        <f>IF(NF243&gt;99,1,0)</f>
        <v/>
      </c>
      <c r="NN243" s="32">
        <f>IF(NJ243&gt;0.0799,1,0)</f>
        <v/>
      </c>
      <c r="NO243" s="32">
        <f>IF(NJ243&gt;NQ243,1,0)</f>
        <v/>
      </c>
      <c r="NP243" s="32">
        <f>NM243+NN243+NO243+NK243+NL243</f>
        <v/>
      </c>
      <c r="NQ243" s="79">
        <f>(((100*NG243)*(NI243-1)*0.98)-((1-NG243)*100))/100</f>
        <v/>
      </c>
      <c r="NR243" s="34">
        <f>IF(LR243&lt;0.9,0,IF(AND(LR243&gt;1.1),0,1))</f>
        <v/>
      </c>
      <c r="NS243" s="34">
        <f>IF(LS243&lt;0.9,0,IF(AND(LS243&gt;1.1),0,1))</f>
        <v/>
      </c>
      <c r="NT243" s="32">
        <f>IF(NF243&gt;99,1,0)</f>
        <v/>
      </c>
      <c r="NU243" s="32">
        <f>IF(NQ243&gt;0.0799,1,0)</f>
        <v/>
      </c>
      <c r="NV243" s="32">
        <f>IF(NQ243&gt;NJ243,1,0)</f>
        <v/>
      </c>
      <c r="NW243" s="32">
        <f>NT243+NU243+NV243+NR243+NS243</f>
        <v/>
      </c>
      <c r="NX243">
        <f>IF(NP243=5,"LayAway0-1",IF(AND(NW243=5),"BackAway0-1",""))</f>
        <v/>
      </c>
      <c r="NY243">
        <f>IF(NP243=5,KO243,IF(AND(NW243=5),KO243,""))</f>
        <v/>
      </c>
      <c r="NZ243">
        <f>IF(NP243=5,"Match Odds",IF(AND(NW243=5),"Match Odds",""))</f>
        <v/>
      </c>
      <c r="OA243">
        <f>IF(NP243=5,KP243,IF(AND(NW243=5),KP243,""))</f>
        <v/>
      </c>
      <c r="OB243">
        <f>IF(NP243=5,"MATCH_ODDS",IF(AND(NW243=5),"MATCH_ODDS",""))</f>
        <v/>
      </c>
      <c r="OC243">
        <f>IF(NP243=5,"LAY",IF(AND(NW243=5),"BACK",""))</f>
        <v/>
      </c>
    </row>
    <row r="244" ht="16.5" customHeight="1" thickBot="1" thickTop="1">
      <c r="A244" s="2" t="n"/>
      <c r="KN244" s="1">
        <f>IF(INDEX(#REF!,MATCH('HT 0-1'!D244,#REF!,0))=INDEX(#REF!,MATCH('HT 0-1'!D244,#REF!,0)),INDEX(#REF!,MATCH('HT 0-1'!D244,#REF!,0)),"ERROR")</f>
        <v/>
      </c>
      <c r="KO244" s="1">
        <f>IF(INDEX(#REF!,MATCH('HT 0-1'!E244,#REF!,0))=INDEX(#REF!,MATCH('HT 0-1'!E244,#REF!,0)),INDEX(#REF!,MATCH('HT 0-1'!E244,#REF!,0)),"ERROR")</f>
        <v/>
      </c>
      <c r="KP244" s="1">
        <f>KN244&amp;" v "&amp;KO244</f>
        <v/>
      </c>
      <c r="KQ244">
        <f>B244&amp;"_"&amp;C244</f>
        <v/>
      </c>
      <c r="KR244" s="1">
        <f>IF((HW244/KK244)&lt;0.335,"G",IF((HW244/KK244)&gt;0.67,"R","A"))</f>
        <v/>
      </c>
      <c r="KS244" s="1">
        <f>IF((HX244/KK244)&lt;0.335,"G",IF((HX244/KK244)&gt;0.67,"R","A"))</f>
        <v/>
      </c>
      <c r="KT244" s="1">
        <f>IF((IH244/KK244)&lt;0.335,"G",IF((IH244/KK244)&gt;0.67,"R","A"))</f>
        <v/>
      </c>
      <c r="KU244" s="1">
        <f>IF((II244/KK244)&lt;0.335,"G",IF((II244/KK244)&gt;0.67,"R","A"))</f>
        <v/>
      </c>
      <c r="KV244" s="1">
        <f>IF((HZ244/KK244)&lt;0.335,"G",IF((HZ244/KK244)&gt;0.67,"R","A"))</f>
        <v/>
      </c>
      <c r="KW244" s="1">
        <f>IF((HY244/KK244)&lt;0.335,"G",IF((HY244/KK244)&gt;0.67,"R","A"))</f>
        <v/>
      </c>
      <c r="KX244" s="1">
        <f>IF((IK244/KK244)&lt;0.335,"G",IF((IK244/KK244)&gt;0.67,"R","A"))</f>
        <v/>
      </c>
      <c r="KY244" s="1">
        <f>IF((IJ244/KK244)&lt;0.335,"G",IF((IJ244/KK244)&gt;0.67,"R","A"))</f>
        <v/>
      </c>
      <c r="KZ244" s="1">
        <f>IF((HQ244/KK244)&lt;0.335,"G",IF((HQ244/KK244)&gt;0.67,"R","A"))</f>
        <v/>
      </c>
      <c r="LA244" s="1">
        <f>IF((IB244/KK244)&lt;0.335,"G",IF((IB244/KK244)&gt;0.67,"R","A"))</f>
        <v/>
      </c>
      <c r="LB244">
        <f>IF(LQ244="0-1",INDEX(Scrape!#REF!,MATCH('HT 0-1'!KP244,Scrape!$B:$B,0)),"")</f>
        <v/>
      </c>
      <c r="LC244">
        <f>IF(LQ244="0-1",INDEX(Scrape!$A:$A,MATCH('HT 0-1'!KP244,Scrape!$B:$B,0)),"")</f>
        <v/>
      </c>
      <c r="LD244">
        <f>IF(LQ244="0-1",INDEX(Scrape!$B:$B,MATCH('HT 0-1'!KP244,Scrape!$B:$B,0)),"")</f>
        <v/>
      </c>
      <c r="LE244">
        <f>IF(LQ244="0-1",INDEX(Scrape!$C:$C,MATCH('HT 0-1'!KP244,Scrape!$B:$B,0)),"")</f>
        <v/>
      </c>
      <c r="LF244">
        <f>IF(LQ244="0-1",INDEX(Scrape!$D:$D,MATCH('HT 0-1'!KP244,Scrape!$B:$B,0)),"")</f>
        <v/>
      </c>
      <c r="LG244">
        <f>IF(LQ244="0-1",INDEX(Scrape!$E:$E,MATCH('HT 0-1'!KP244,Scrape!$B:$B,0)),"")</f>
        <v/>
      </c>
      <c r="LH244">
        <f>IF(LQ244="0-1",INDEX(Scrape!$F:$F,MATCH('HT 0-1'!KP244,Scrape!$B:$B,0)),"")</f>
        <v/>
      </c>
      <c r="LI244">
        <f>IF(LQ244="0-1",INDEX(Scrape!$G:$G,MATCH('HT 0-1'!KP244,Scrape!$B:$B,0)),"")</f>
        <v/>
      </c>
      <c r="LJ244">
        <f>IF(LQ244="0-1",INDEX(Scrape!$H:$H,MATCH('HT 0-1'!KP244,Scrape!$B:$B,0)),"")</f>
        <v/>
      </c>
      <c r="LK244">
        <f>IF(LQ244="0-1",INDEX(Scrape!$I:$I,MATCH('HT 0-1'!KP244,Scrape!$B:$B,0)),"")</f>
        <v/>
      </c>
      <c r="LL244">
        <f>IF(LQ244="0-1",INDEX(Scrape!$J:$J,MATCH('HT 0-1'!KP244,Scrape!$B:$B,0)),"")</f>
        <v/>
      </c>
      <c r="LM244">
        <f>IF(LQ244="0-1",INDEX(Scrape!$K:$K,MATCH('HT 0-1'!KP244,Scrape!$B:$B,0)),"")</f>
        <v/>
      </c>
      <c r="LN244">
        <f>IF(LQ244="0-1",INDEX(Scrape!$L:$L,MATCH('HT 0-1'!KP244,Scrape!$B:$B,0)),"")</f>
        <v/>
      </c>
      <c r="LO244">
        <f>IF(LQ244="0-1",INDEX(Scrape!$M:$M,MATCH('HT 0-1'!KP244,Scrape!$B:$B,0)),"")</f>
        <v/>
      </c>
      <c r="LP244">
        <f>IF(LQ244="0-1",INDEX(Scrape!$N:$N,MATCH('HT 0-1'!KP244,Scrape!$B:$B,0)),"")</f>
        <v/>
      </c>
      <c r="LQ244">
        <f>INDEX(Scrape!$O:$O,MATCH('HT 0-1'!KP244,Scrape!$B:$B,0))</f>
        <v/>
      </c>
      <c r="LR244">
        <f>(1/LJ244)+(1/LI244)+(1/LH244)</f>
        <v/>
      </c>
      <c r="LS244">
        <f>(1/LG244)+(1/LF244)+(1/LE244)</f>
        <v/>
      </c>
      <c r="LT244" s="8">
        <f>IF(INDEX(#REF!,MATCH(KQ244,#REF!,0))=INDEX(#REF!,MATCH(KQ244,#REF!,0)),INDEX(#REF!,MATCH(KQ244,#REF!,0)),"ERROR")</f>
        <v/>
      </c>
      <c r="LU244" s="4">
        <f>IF(KR244="G",2,IF(KR244="R",0.5,IF(KR244="A",1)))</f>
        <v/>
      </c>
      <c r="LV244" s="4">
        <f>IF(KS244="G",0.5,IF(KS244="R",2,IF(KS244="A",1)))</f>
        <v/>
      </c>
      <c r="LW244" s="4">
        <f>IF(KT244="G",2,IF(KT244="R",0.5,IF(KT244="A",1)))</f>
        <v/>
      </c>
      <c r="LX244" s="4">
        <f>IF(KU244="G",0.5,IF(KU244="R",2,IF(KU244="A",1)))</f>
        <v/>
      </c>
      <c r="LY244" s="7">
        <f>(LK244*(LU244+LX244)+(LL244*(LU244+LX244)))</f>
        <v/>
      </c>
      <c r="LZ244" s="7">
        <f>(LN244*(LV244+LW244)+(LO244*(LV244+LW244)))</f>
        <v/>
      </c>
      <c r="MA244" s="11">
        <f>LY244-LZ244</f>
        <v/>
      </c>
      <c r="MB244" s="5">
        <f>MA244+2</f>
        <v/>
      </c>
      <c r="MC244" s="6">
        <f>MA244-2</f>
        <v/>
      </c>
      <c r="MD244" s="4">
        <f>LE244</f>
        <v/>
      </c>
      <c r="ME244" s="9">
        <f>IF(MD244=0,1000,MD244+0.75)</f>
        <v/>
      </c>
      <c r="MF244" s="10">
        <f>IF(MD244=0,0,MD244-0.75)</f>
        <v/>
      </c>
      <c r="MG244" s="4">
        <f>((LM244*(LU244+LX244))-((LP244*(LV244+LW244))))</f>
        <v/>
      </c>
      <c r="MH244" s="9">
        <f>MG244*1.2</f>
        <v/>
      </c>
      <c r="MI244" s="10">
        <f>MG244*0.8</f>
        <v/>
      </c>
      <c r="MJ244">
        <f>IFERROR(NX244,"")</f>
        <v/>
      </c>
      <c r="MK244">
        <f>IFERROR(NY244,"")</f>
        <v/>
      </c>
      <c r="ML244">
        <f>IFERROR(NZ244,"")</f>
        <v/>
      </c>
      <c r="MM244">
        <f>IFERROR(OA244,"")</f>
        <v/>
      </c>
      <c r="MN244">
        <f>IFERROR(OB244,"")</f>
        <v/>
      </c>
      <c r="MO244">
        <f>IFERROR(OC244,"")</f>
        <v/>
      </c>
      <c r="MP244" s="1">
        <f>COUNTIFS(#REF!,LT244,#REF!,1,#REF!,"&gt;="&amp;MC244,#REF!,"&lt;="&amp;MB244,#REF!,"&lt;="&amp;ME244,#REF!,"&gt;="&amp;MF244,#REF!,"="&amp;KV244,#REF!,"="&amp;KX244)</f>
        <v/>
      </c>
      <c r="MQ244" s="1">
        <f>COUNTIFS(#REF!,LT244,#REF!,0,#REF!,"&gt;="&amp;MC244,#REF!,"&lt;="&amp;MB244,#REF!,"&lt;="&amp;ME244,#REF!,"&gt;="&amp;MF244,#REF!,"="&amp;KV244,#REF!,"="&amp;KX244)</f>
        <v/>
      </c>
      <c r="MR244" s="1">
        <f>COUNTIFS(#REF!,LT244,#REF!,1,#REF!,"&gt;="&amp;MC244,#REF!,"&lt;="&amp;MB244,#REF!,"&lt;="&amp;ME244,#REF!,"&gt;="&amp;MF244,#REF!,"="&amp;KW244,#REF!,"="&amp;KY244)</f>
        <v/>
      </c>
      <c r="MS244" s="1">
        <f>COUNTIFS(#REF!,LT244,#REF!,0,#REF!,"&gt;="&amp;MC244,#REF!,"&lt;="&amp;MB244,#REF!,"&lt;="&amp;ME244,#REF!,"&gt;="&amp;MF244,#REF!,"="&amp;KW244,#REF!,"="&amp;KY244)</f>
        <v/>
      </c>
      <c r="MT244" s="1">
        <f>COUNTIFS(#REF!,LT244,#REF!,1,#REF!,"&gt;="&amp;MI244,#REF!,"&lt;="&amp;MH244,#REF!,"&lt;="&amp;ME244,#REF!,"&gt;="&amp;MF244)</f>
        <v/>
      </c>
      <c r="MU244" s="1">
        <f>COUNTIFS(#REF!,LT244,#REF!,0,#REF!,"&gt;="&amp;MI244,#REF!,"&lt;="&amp;MH244,#REF!,"&lt;="&amp;ME244,#REF!,"&gt;="&amp;MF244)</f>
        <v/>
      </c>
      <c r="MV244" s="1">
        <f>COUNTIFS(#REF!,LT244,#REF!,1,#REF!,"&gt;="&amp;MI244,#REF!,"&lt;="&amp;MH244,#REF!,"="&amp;KZ244,#REF!,"="&amp;LA244,#REF!,"&lt;="&amp;ME244,#REF!,"&gt;="&amp;MF244)</f>
        <v/>
      </c>
      <c r="MW244" s="1">
        <f>COUNTIFS(#REF!,LT244,#REF!,0,#REF!,"&gt;="&amp;MI244,#REF!,"&lt;="&amp;MH244,#REF!,"="&amp;KZ244,#REF!,"="&amp;LA244,#REF!,"&lt;="&amp;ME244,#REF!,"&gt;="&amp;MF244)</f>
        <v/>
      </c>
      <c r="MX244" s="1">
        <f>COUNTIFS(#REF!,LT244,#REF!,1,#REF!,"&gt;="&amp;MC244,#REF!,"&lt;="&amp;MB244,#REF!,"&lt;="&amp;ME244,#REF!,"&gt;="&amp;MF244)</f>
        <v/>
      </c>
      <c r="MY244" s="1">
        <f>COUNTIFS(#REF!,LT244,#REF!,0,#REF!,"&gt;="&amp;MC244,#REF!,"&lt;="&amp;MB244,#REF!,"&lt;="&amp;ME244,#REF!,"&gt;="&amp;MF244)</f>
        <v/>
      </c>
      <c r="MZ244" s="1">
        <f>COUNTIFS(#REF!,LT244,#REF!,1,#REF!,"&lt;="&amp;ME244,#REF!,"&gt;="&amp;MF244,#REF!,"="&amp;KV244,#REF!,"="&amp;KX244)</f>
        <v/>
      </c>
      <c r="NA244" s="1">
        <f>COUNTIFS(#REF!,LT244,#REF!,0,#REF!,"&lt;="&amp;ME244,#REF!,"&gt;="&amp;MF244,#REF!,"="&amp;KV244,#REF!,"="&amp;KX244)</f>
        <v/>
      </c>
      <c r="NB244" s="1">
        <f>COUNTIFS(#REF!,LT244,#REF!,1,#REF!,"&lt;="&amp;ME244,#REF!,"&gt;="&amp;MF244,#REF!,"="&amp;KW244,#REF!,"="&amp;KY244)</f>
        <v/>
      </c>
      <c r="NC244" s="1">
        <f>COUNTIFS(#REF!,LT244,#REF!,0,#REF!,"&lt;="&amp;ME244,#REF!,"&gt;="&amp;MF244,#REF!,"="&amp;KW244,#REF!,"="&amp;KY244)</f>
        <v/>
      </c>
      <c r="ND244" s="1">
        <f>MP244+MR244+MT244+MV244+MX244+MZ244+NB244</f>
        <v/>
      </c>
      <c r="NE244" s="1">
        <f>MQ244+MS244+MU244+MW244+MY244+NA244+NC244</f>
        <v/>
      </c>
      <c r="NF244" s="1">
        <f>ND244+NE244</f>
        <v/>
      </c>
      <c r="NG244" s="33">
        <f>ND244/(ND244+NE244)</f>
        <v/>
      </c>
      <c r="NH244" s="3">
        <f>1/NG244</f>
        <v/>
      </c>
      <c r="NI244" s="1">
        <f>LI244</f>
        <v/>
      </c>
      <c r="NJ244" s="79">
        <f>((1-NG244)*(1/(NI244-1))*0.98-(NG244*1))</f>
        <v/>
      </c>
      <c r="NK244" s="34">
        <f>IF(LR244&lt;0.9,0,IF(AND(LR244&gt;1.1),0,1))</f>
        <v/>
      </c>
      <c r="NL244" s="34">
        <f>IF(LS244&lt;0.9,0,IF(AND(LS244&gt;1.1),0,1))</f>
        <v/>
      </c>
      <c r="NM244" s="32">
        <f>IF(NF244&gt;99,1,0)</f>
        <v/>
      </c>
      <c r="NN244" s="32">
        <f>IF(NJ244&gt;0.0799,1,0)</f>
        <v/>
      </c>
      <c r="NO244" s="32">
        <f>IF(NJ244&gt;NQ244,1,0)</f>
        <v/>
      </c>
      <c r="NP244" s="32">
        <f>NM244+NN244+NO244+NK244+NL244</f>
        <v/>
      </c>
      <c r="NQ244" s="79">
        <f>(((100*NG244)*(NI244-1)*0.98)-((1-NG244)*100))/100</f>
        <v/>
      </c>
      <c r="NR244" s="34">
        <f>IF(LR244&lt;0.9,0,IF(AND(LR244&gt;1.1),0,1))</f>
        <v/>
      </c>
      <c r="NS244" s="34">
        <f>IF(LS244&lt;0.9,0,IF(AND(LS244&gt;1.1),0,1))</f>
        <v/>
      </c>
      <c r="NT244" s="32">
        <f>IF(NF244&gt;99,1,0)</f>
        <v/>
      </c>
      <c r="NU244" s="32">
        <f>IF(NQ244&gt;0.0799,1,0)</f>
        <v/>
      </c>
      <c r="NV244" s="32">
        <f>IF(NQ244&gt;NJ244,1,0)</f>
        <v/>
      </c>
      <c r="NW244" s="32">
        <f>NT244+NU244+NV244+NR244+NS244</f>
        <v/>
      </c>
      <c r="NX244">
        <f>IF(NP244=5,"LayAway0-1",IF(AND(NW244=5),"BackAway0-1",""))</f>
        <v/>
      </c>
      <c r="NY244">
        <f>IF(NP244=5,KO244,IF(AND(NW244=5),KO244,""))</f>
        <v/>
      </c>
      <c r="NZ244">
        <f>IF(NP244=5,"Match Odds",IF(AND(NW244=5),"Match Odds",""))</f>
        <v/>
      </c>
      <c r="OA244">
        <f>IF(NP244=5,KP244,IF(AND(NW244=5),KP244,""))</f>
        <v/>
      </c>
      <c r="OB244">
        <f>IF(NP244=5,"MATCH_ODDS",IF(AND(NW244=5),"MATCH_ODDS",""))</f>
        <v/>
      </c>
      <c r="OC244">
        <f>IF(NP244=5,"LAY",IF(AND(NW244=5),"BACK",""))</f>
        <v/>
      </c>
    </row>
    <row r="245" ht="16.5" customHeight="1" thickBot="1" thickTop="1">
      <c r="A245" s="2" t="n"/>
      <c r="KN245" s="1">
        <f>IF(INDEX(#REF!,MATCH('HT 0-1'!D245,#REF!,0))=INDEX(#REF!,MATCH('HT 0-1'!D245,#REF!,0)),INDEX(#REF!,MATCH('HT 0-1'!D245,#REF!,0)),"ERROR")</f>
        <v/>
      </c>
      <c r="KO245" s="1">
        <f>IF(INDEX(#REF!,MATCH('HT 0-1'!E245,#REF!,0))=INDEX(#REF!,MATCH('HT 0-1'!E245,#REF!,0)),INDEX(#REF!,MATCH('HT 0-1'!E245,#REF!,0)),"ERROR")</f>
        <v/>
      </c>
      <c r="KP245" s="1">
        <f>KN245&amp;" v "&amp;KO245</f>
        <v/>
      </c>
      <c r="KQ245">
        <f>B245&amp;"_"&amp;C245</f>
        <v/>
      </c>
      <c r="KR245" s="1">
        <f>IF((HW245/KK245)&lt;0.335,"G",IF((HW245/KK245)&gt;0.67,"R","A"))</f>
        <v/>
      </c>
      <c r="KS245" s="1">
        <f>IF((HX245/KK245)&lt;0.335,"G",IF((HX245/KK245)&gt;0.67,"R","A"))</f>
        <v/>
      </c>
      <c r="KT245" s="1">
        <f>IF((IH245/KK245)&lt;0.335,"G",IF((IH245/KK245)&gt;0.67,"R","A"))</f>
        <v/>
      </c>
      <c r="KU245" s="1">
        <f>IF((II245/KK245)&lt;0.335,"G",IF((II245/KK245)&gt;0.67,"R","A"))</f>
        <v/>
      </c>
      <c r="KV245" s="1">
        <f>IF((HZ245/KK245)&lt;0.335,"G",IF((HZ245/KK245)&gt;0.67,"R","A"))</f>
        <v/>
      </c>
      <c r="KW245" s="1">
        <f>IF((HY245/KK245)&lt;0.335,"G",IF((HY245/KK245)&gt;0.67,"R","A"))</f>
        <v/>
      </c>
      <c r="KX245" s="1">
        <f>IF((IK245/KK245)&lt;0.335,"G",IF((IK245/KK245)&gt;0.67,"R","A"))</f>
        <v/>
      </c>
      <c r="KY245" s="1">
        <f>IF((IJ245/KK245)&lt;0.335,"G",IF((IJ245/KK245)&gt;0.67,"R","A"))</f>
        <v/>
      </c>
      <c r="KZ245" s="1">
        <f>IF((HQ245/KK245)&lt;0.335,"G",IF((HQ245/KK245)&gt;0.67,"R","A"))</f>
        <v/>
      </c>
      <c r="LA245" s="1">
        <f>IF((IB245/KK245)&lt;0.335,"G",IF((IB245/KK245)&gt;0.67,"R","A"))</f>
        <v/>
      </c>
      <c r="LB245">
        <f>IF(LQ245="0-1",INDEX(Scrape!#REF!,MATCH('HT 0-1'!KP245,Scrape!$B:$B,0)),"")</f>
        <v/>
      </c>
      <c r="LC245">
        <f>IF(LQ245="0-1",INDEX(Scrape!$A:$A,MATCH('HT 0-1'!KP245,Scrape!$B:$B,0)),"")</f>
        <v/>
      </c>
      <c r="LD245">
        <f>IF(LQ245="0-1",INDEX(Scrape!$B:$B,MATCH('HT 0-1'!KP245,Scrape!$B:$B,0)),"")</f>
        <v/>
      </c>
      <c r="LE245">
        <f>IF(LQ245="0-1",INDEX(Scrape!$C:$C,MATCH('HT 0-1'!KP245,Scrape!$B:$B,0)),"")</f>
        <v/>
      </c>
      <c r="LF245">
        <f>IF(LQ245="0-1",INDEX(Scrape!$D:$D,MATCH('HT 0-1'!KP245,Scrape!$B:$B,0)),"")</f>
        <v/>
      </c>
      <c r="LG245">
        <f>IF(LQ245="0-1",INDEX(Scrape!$E:$E,MATCH('HT 0-1'!KP245,Scrape!$B:$B,0)),"")</f>
        <v/>
      </c>
      <c r="LH245">
        <f>IF(LQ245="0-1",INDEX(Scrape!$F:$F,MATCH('HT 0-1'!KP245,Scrape!$B:$B,0)),"")</f>
        <v/>
      </c>
      <c r="LI245">
        <f>IF(LQ245="0-1",INDEX(Scrape!$G:$G,MATCH('HT 0-1'!KP245,Scrape!$B:$B,0)),"")</f>
        <v/>
      </c>
      <c r="LJ245">
        <f>IF(LQ245="0-1",INDEX(Scrape!$H:$H,MATCH('HT 0-1'!KP245,Scrape!$B:$B,0)),"")</f>
        <v/>
      </c>
      <c r="LK245">
        <f>IF(LQ245="0-1",INDEX(Scrape!$I:$I,MATCH('HT 0-1'!KP245,Scrape!$B:$B,0)),"")</f>
        <v/>
      </c>
      <c r="LL245">
        <f>IF(LQ245="0-1",INDEX(Scrape!$J:$J,MATCH('HT 0-1'!KP245,Scrape!$B:$B,0)),"")</f>
        <v/>
      </c>
      <c r="LM245">
        <f>IF(LQ245="0-1",INDEX(Scrape!$K:$K,MATCH('HT 0-1'!KP245,Scrape!$B:$B,0)),"")</f>
        <v/>
      </c>
      <c r="LN245">
        <f>IF(LQ245="0-1",INDEX(Scrape!$L:$L,MATCH('HT 0-1'!KP245,Scrape!$B:$B,0)),"")</f>
        <v/>
      </c>
      <c r="LO245">
        <f>IF(LQ245="0-1",INDEX(Scrape!$M:$M,MATCH('HT 0-1'!KP245,Scrape!$B:$B,0)),"")</f>
        <v/>
      </c>
      <c r="LP245">
        <f>IF(LQ245="0-1",INDEX(Scrape!$N:$N,MATCH('HT 0-1'!KP245,Scrape!$B:$B,0)),"")</f>
        <v/>
      </c>
      <c r="LQ245">
        <f>INDEX(Scrape!$O:$O,MATCH('HT 0-1'!KP245,Scrape!$B:$B,0))</f>
        <v/>
      </c>
      <c r="LR245">
        <f>(1/LJ245)+(1/LI245)+(1/LH245)</f>
        <v/>
      </c>
      <c r="LS245">
        <f>(1/LG245)+(1/LF245)+(1/LE245)</f>
        <v/>
      </c>
      <c r="LT245" s="8">
        <f>IF(INDEX(#REF!,MATCH(KQ245,#REF!,0))=INDEX(#REF!,MATCH(KQ245,#REF!,0)),INDEX(#REF!,MATCH(KQ245,#REF!,0)),"ERROR")</f>
        <v/>
      </c>
      <c r="LU245" s="4">
        <f>IF(KR245="G",2,IF(KR245="R",0.5,IF(KR245="A",1)))</f>
        <v/>
      </c>
      <c r="LV245" s="4">
        <f>IF(KS245="G",0.5,IF(KS245="R",2,IF(KS245="A",1)))</f>
        <v/>
      </c>
      <c r="LW245" s="4">
        <f>IF(KT245="G",2,IF(KT245="R",0.5,IF(KT245="A",1)))</f>
        <v/>
      </c>
      <c r="LX245" s="4">
        <f>IF(KU245="G",0.5,IF(KU245="R",2,IF(KU245="A",1)))</f>
        <v/>
      </c>
      <c r="LY245" s="7">
        <f>(LK245*(LU245+LX245)+(LL245*(LU245+LX245)))</f>
        <v/>
      </c>
      <c r="LZ245" s="7">
        <f>(LN245*(LV245+LW245)+(LO245*(LV245+LW245)))</f>
        <v/>
      </c>
      <c r="MA245" s="11">
        <f>LY245-LZ245</f>
        <v/>
      </c>
      <c r="MB245" s="5">
        <f>MA245+2</f>
        <v/>
      </c>
      <c r="MC245" s="6">
        <f>MA245-2</f>
        <v/>
      </c>
      <c r="MD245" s="4">
        <f>LE245</f>
        <v/>
      </c>
      <c r="ME245" s="9">
        <f>IF(MD245=0,1000,MD245+0.75)</f>
        <v/>
      </c>
      <c r="MF245" s="10">
        <f>IF(MD245=0,0,MD245-0.75)</f>
        <v/>
      </c>
      <c r="MG245" s="4">
        <f>((LM245*(LU245+LX245))-((LP245*(LV245+LW245))))</f>
        <v/>
      </c>
      <c r="MH245" s="9">
        <f>MG245*1.2</f>
        <v/>
      </c>
      <c r="MI245" s="10">
        <f>MG245*0.8</f>
        <v/>
      </c>
      <c r="MJ245">
        <f>IFERROR(NX245,"")</f>
        <v/>
      </c>
      <c r="MK245">
        <f>IFERROR(NY245,"")</f>
        <v/>
      </c>
      <c r="ML245">
        <f>IFERROR(NZ245,"")</f>
        <v/>
      </c>
      <c r="MM245">
        <f>IFERROR(OA245,"")</f>
        <v/>
      </c>
      <c r="MN245">
        <f>IFERROR(OB245,"")</f>
        <v/>
      </c>
      <c r="MO245">
        <f>IFERROR(OC245,"")</f>
        <v/>
      </c>
      <c r="MP245" s="1">
        <f>COUNTIFS(#REF!,LT245,#REF!,1,#REF!,"&gt;="&amp;MC245,#REF!,"&lt;="&amp;MB245,#REF!,"&lt;="&amp;ME245,#REF!,"&gt;="&amp;MF245,#REF!,"="&amp;KV245,#REF!,"="&amp;KX245)</f>
        <v/>
      </c>
      <c r="MQ245" s="1">
        <f>COUNTIFS(#REF!,LT245,#REF!,0,#REF!,"&gt;="&amp;MC245,#REF!,"&lt;="&amp;MB245,#REF!,"&lt;="&amp;ME245,#REF!,"&gt;="&amp;MF245,#REF!,"="&amp;KV245,#REF!,"="&amp;KX245)</f>
        <v/>
      </c>
      <c r="MR245" s="1">
        <f>COUNTIFS(#REF!,LT245,#REF!,1,#REF!,"&gt;="&amp;MC245,#REF!,"&lt;="&amp;MB245,#REF!,"&lt;="&amp;ME245,#REF!,"&gt;="&amp;MF245,#REF!,"="&amp;KW245,#REF!,"="&amp;KY245)</f>
        <v/>
      </c>
      <c r="MS245" s="1">
        <f>COUNTIFS(#REF!,LT245,#REF!,0,#REF!,"&gt;="&amp;MC245,#REF!,"&lt;="&amp;MB245,#REF!,"&lt;="&amp;ME245,#REF!,"&gt;="&amp;MF245,#REF!,"="&amp;KW245,#REF!,"="&amp;KY245)</f>
        <v/>
      </c>
      <c r="MT245" s="1">
        <f>COUNTIFS(#REF!,LT245,#REF!,1,#REF!,"&gt;="&amp;MI245,#REF!,"&lt;="&amp;MH245,#REF!,"&lt;="&amp;ME245,#REF!,"&gt;="&amp;MF245)</f>
        <v/>
      </c>
      <c r="MU245" s="1">
        <f>COUNTIFS(#REF!,LT245,#REF!,0,#REF!,"&gt;="&amp;MI245,#REF!,"&lt;="&amp;MH245,#REF!,"&lt;="&amp;ME245,#REF!,"&gt;="&amp;MF245)</f>
        <v/>
      </c>
      <c r="MV245" s="1">
        <f>COUNTIFS(#REF!,LT245,#REF!,1,#REF!,"&gt;="&amp;MI245,#REF!,"&lt;="&amp;MH245,#REF!,"="&amp;KZ245,#REF!,"="&amp;LA245,#REF!,"&lt;="&amp;ME245,#REF!,"&gt;="&amp;MF245)</f>
        <v/>
      </c>
      <c r="MW245" s="1">
        <f>COUNTIFS(#REF!,LT245,#REF!,0,#REF!,"&gt;="&amp;MI245,#REF!,"&lt;="&amp;MH245,#REF!,"="&amp;KZ245,#REF!,"="&amp;LA245,#REF!,"&lt;="&amp;ME245,#REF!,"&gt;="&amp;MF245)</f>
        <v/>
      </c>
      <c r="MX245" s="1">
        <f>COUNTIFS(#REF!,LT245,#REF!,1,#REF!,"&gt;="&amp;MC245,#REF!,"&lt;="&amp;MB245,#REF!,"&lt;="&amp;ME245,#REF!,"&gt;="&amp;MF245)</f>
        <v/>
      </c>
      <c r="MY245" s="1">
        <f>COUNTIFS(#REF!,LT245,#REF!,0,#REF!,"&gt;="&amp;MC245,#REF!,"&lt;="&amp;MB245,#REF!,"&lt;="&amp;ME245,#REF!,"&gt;="&amp;MF245)</f>
        <v/>
      </c>
      <c r="MZ245" s="1">
        <f>COUNTIFS(#REF!,LT245,#REF!,1,#REF!,"&lt;="&amp;ME245,#REF!,"&gt;="&amp;MF245,#REF!,"="&amp;KV245,#REF!,"="&amp;KX245)</f>
        <v/>
      </c>
      <c r="NA245" s="1">
        <f>COUNTIFS(#REF!,LT245,#REF!,0,#REF!,"&lt;="&amp;ME245,#REF!,"&gt;="&amp;MF245,#REF!,"="&amp;KV245,#REF!,"="&amp;KX245)</f>
        <v/>
      </c>
      <c r="NB245" s="1">
        <f>COUNTIFS(#REF!,LT245,#REF!,1,#REF!,"&lt;="&amp;ME245,#REF!,"&gt;="&amp;MF245,#REF!,"="&amp;KW245,#REF!,"="&amp;KY245)</f>
        <v/>
      </c>
      <c r="NC245" s="1">
        <f>COUNTIFS(#REF!,LT245,#REF!,0,#REF!,"&lt;="&amp;ME245,#REF!,"&gt;="&amp;MF245,#REF!,"="&amp;KW245,#REF!,"="&amp;KY245)</f>
        <v/>
      </c>
      <c r="ND245" s="1">
        <f>MP245+MR245+MT245+MV245+MX245+MZ245+NB245</f>
        <v/>
      </c>
      <c r="NE245" s="1">
        <f>MQ245+MS245+MU245+MW245+MY245+NA245+NC245</f>
        <v/>
      </c>
      <c r="NF245" s="1">
        <f>ND245+NE245</f>
        <v/>
      </c>
      <c r="NG245" s="33">
        <f>ND245/(ND245+NE245)</f>
        <v/>
      </c>
      <c r="NH245" s="3">
        <f>1/NG245</f>
        <v/>
      </c>
      <c r="NI245" s="1">
        <f>LI245</f>
        <v/>
      </c>
      <c r="NJ245" s="79">
        <f>((1-NG245)*(1/(NI245-1))*0.98-(NG245*1))</f>
        <v/>
      </c>
      <c r="NK245" s="34">
        <f>IF(LR245&lt;0.9,0,IF(AND(LR245&gt;1.1),0,1))</f>
        <v/>
      </c>
      <c r="NL245" s="34">
        <f>IF(LS245&lt;0.9,0,IF(AND(LS245&gt;1.1),0,1))</f>
        <v/>
      </c>
      <c r="NM245" s="32">
        <f>IF(NF245&gt;99,1,0)</f>
        <v/>
      </c>
      <c r="NN245" s="32">
        <f>IF(NJ245&gt;0.0799,1,0)</f>
        <v/>
      </c>
      <c r="NO245" s="32">
        <f>IF(NJ245&gt;NQ245,1,0)</f>
        <v/>
      </c>
      <c r="NP245" s="32">
        <f>NM245+NN245+NO245+NK245+NL245</f>
        <v/>
      </c>
      <c r="NQ245" s="79">
        <f>(((100*NG245)*(NI245-1)*0.98)-((1-NG245)*100))/100</f>
        <v/>
      </c>
      <c r="NR245" s="34">
        <f>IF(LR245&lt;0.9,0,IF(AND(LR245&gt;1.1),0,1))</f>
        <v/>
      </c>
      <c r="NS245" s="34">
        <f>IF(LS245&lt;0.9,0,IF(AND(LS245&gt;1.1),0,1))</f>
        <v/>
      </c>
      <c r="NT245" s="32">
        <f>IF(NF245&gt;99,1,0)</f>
        <v/>
      </c>
      <c r="NU245" s="32">
        <f>IF(NQ245&gt;0.0799,1,0)</f>
        <v/>
      </c>
      <c r="NV245" s="32">
        <f>IF(NQ245&gt;NJ245,1,0)</f>
        <v/>
      </c>
      <c r="NW245" s="32">
        <f>NT245+NU245+NV245+NR245+NS245</f>
        <v/>
      </c>
      <c r="NX245">
        <f>IF(NP245=5,"LayAway0-1",IF(AND(NW245=5),"BackAway0-1",""))</f>
        <v/>
      </c>
      <c r="NY245">
        <f>IF(NP245=5,KO245,IF(AND(NW245=5),KO245,""))</f>
        <v/>
      </c>
      <c r="NZ245">
        <f>IF(NP245=5,"Match Odds",IF(AND(NW245=5),"Match Odds",""))</f>
        <v/>
      </c>
      <c r="OA245">
        <f>IF(NP245=5,KP245,IF(AND(NW245=5),KP245,""))</f>
        <v/>
      </c>
      <c r="OB245">
        <f>IF(NP245=5,"MATCH_ODDS",IF(AND(NW245=5),"MATCH_ODDS",""))</f>
        <v/>
      </c>
      <c r="OC245">
        <f>IF(NP245=5,"LAY",IF(AND(NW245=5),"BACK",""))</f>
        <v/>
      </c>
    </row>
    <row r="246" ht="16.5" customHeight="1" thickBot="1" thickTop="1">
      <c r="A246" s="2" t="n"/>
      <c r="KN246" s="1">
        <f>IF(INDEX(#REF!,MATCH('HT 0-1'!D246,#REF!,0))=INDEX(#REF!,MATCH('HT 0-1'!D246,#REF!,0)),INDEX(#REF!,MATCH('HT 0-1'!D246,#REF!,0)),"ERROR")</f>
        <v/>
      </c>
      <c r="KO246" s="1">
        <f>IF(INDEX(#REF!,MATCH('HT 0-1'!E246,#REF!,0))=INDEX(#REF!,MATCH('HT 0-1'!E246,#REF!,0)),INDEX(#REF!,MATCH('HT 0-1'!E246,#REF!,0)),"ERROR")</f>
        <v/>
      </c>
      <c r="KP246" s="1">
        <f>KN246&amp;" v "&amp;KO246</f>
        <v/>
      </c>
      <c r="KQ246">
        <f>B246&amp;"_"&amp;C246</f>
        <v/>
      </c>
      <c r="KR246" s="1">
        <f>IF((HW246/KK246)&lt;0.335,"G",IF((HW246/KK246)&gt;0.67,"R","A"))</f>
        <v/>
      </c>
      <c r="KS246" s="1">
        <f>IF((HX246/KK246)&lt;0.335,"G",IF((HX246/KK246)&gt;0.67,"R","A"))</f>
        <v/>
      </c>
      <c r="KT246" s="1">
        <f>IF((IH246/KK246)&lt;0.335,"G",IF((IH246/KK246)&gt;0.67,"R","A"))</f>
        <v/>
      </c>
      <c r="KU246" s="1">
        <f>IF((II246/KK246)&lt;0.335,"G",IF((II246/KK246)&gt;0.67,"R","A"))</f>
        <v/>
      </c>
      <c r="KV246" s="1">
        <f>IF((HZ246/KK246)&lt;0.335,"G",IF((HZ246/KK246)&gt;0.67,"R","A"))</f>
        <v/>
      </c>
      <c r="KW246" s="1">
        <f>IF((HY246/KK246)&lt;0.335,"G",IF((HY246/KK246)&gt;0.67,"R","A"))</f>
        <v/>
      </c>
      <c r="KX246" s="1">
        <f>IF((IK246/KK246)&lt;0.335,"G",IF((IK246/KK246)&gt;0.67,"R","A"))</f>
        <v/>
      </c>
      <c r="KY246" s="1">
        <f>IF((IJ246/KK246)&lt;0.335,"G",IF((IJ246/KK246)&gt;0.67,"R","A"))</f>
        <v/>
      </c>
      <c r="KZ246" s="1">
        <f>IF((HQ246/KK246)&lt;0.335,"G",IF((HQ246/KK246)&gt;0.67,"R","A"))</f>
        <v/>
      </c>
      <c r="LA246" s="1">
        <f>IF((IB246/KK246)&lt;0.335,"G",IF((IB246/KK246)&gt;0.67,"R","A"))</f>
        <v/>
      </c>
      <c r="LB246">
        <f>IF(LQ246="0-1",INDEX(Scrape!#REF!,MATCH('HT 0-1'!KP246,Scrape!$B:$B,0)),"")</f>
        <v/>
      </c>
      <c r="LC246">
        <f>IF(LQ246="0-1",INDEX(Scrape!$A:$A,MATCH('HT 0-1'!KP246,Scrape!$B:$B,0)),"")</f>
        <v/>
      </c>
      <c r="LD246">
        <f>IF(LQ246="0-1",INDEX(Scrape!$B:$B,MATCH('HT 0-1'!KP246,Scrape!$B:$B,0)),"")</f>
        <v/>
      </c>
      <c r="LE246">
        <f>IF(LQ246="0-1",INDEX(Scrape!$C:$C,MATCH('HT 0-1'!KP246,Scrape!$B:$B,0)),"")</f>
        <v/>
      </c>
      <c r="LF246">
        <f>IF(LQ246="0-1",INDEX(Scrape!$D:$D,MATCH('HT 0-1'!KP246,Scrape!$B:$B,0)),"")</f>
        <v/>
      </c>
      <c r="LG246">
        <f>IF(LQ246="0-1",INDEX(Scrape!$E:$E,MATCH('HT 0-1'!KP246,Scrape!$B:$B,0)),"")</f>
        <v/>
      </c>
      <c r="LH246">
        <f>IF(LQ246="0-1",INDEX(Scrape!$F:$F,MATCH('HT 0-1'!KP246,Scrape!$B:$B,0)),"")</f>
        <v/>
      </c>
      <c r="LI246">
        <f>IF(LQ246="0-1",INDEX(Scrape!$G:$G,MATCH('HT 0-1'!KP246,Scrape!$B:$B,0)),"")</f>
        <v/>
      </c>
      <c r="LJ246">
        <f>IF(LQ246="0-1",INDEX(Scrape!$H:$H,MATCH('HT 0-1'!KP246,Scrape!$B:$B,0)),"")</f>
        <v/>
      </c>
      <c r="LK246">
        <f>IF(LQ246="0-1",INDEX(Scrape!$I:$I,MATCH('HT 0-1'!KP246,Scrape!$B:$B,0)),"")</f>
        <v/>
      </c>
      <c r="LL246">
        <f>IF(LQ246="0-1",INDEX(Scrape!$J:$J,MATCH('HT 0-1'!KP246,Scrape!$B:$B,0)),"")</f>
        <v/>
      </c>
      <c r="LM246">
        <f>IF(LQ246="0-1",INDEX(Scrape!$K:$K,MATCH('HT 0-1'!KP246,Scrape!$B:$B,0)),"")</f>
        <v/>
      </c>
      <c r="LN246">
        <f>IF(LQ246="0-1",INDEX(Scrape!$L:$L,MATCH('HT 0-1'!KP246,Scrape!$B:$B,0)),"")</f>
        <v/>
      </c>
      <c r="LO246">
        <f>IF(LQ246="0-1",INDEX(Scrape!$M:$M,MATCH('HT 0-1'!KP246,Scrape!$B:$B,0)),"")</f>
        <v/>
      </c>
      <c r="LP246">
        <f>IF(LQ246="0-1",INDEX(Scrape!$N:$N,MATCH('HT 0-1'!KP246,Scrape!$B:$B,0)),"")</f>
        <v/>
      </c>
      <c r="LQ246">
        <f>INDEX(Scrape!$O:$O,MATCH('HT 0-1'!KP246,Scrape!$B:$B,0))</f>
        <v/>
      </c>
      <c r="LR246">
        <f>(1/LJ246)+(1/LI246)+(1/LH246)</f>
        <v/>
      </c>
      <c r="LS246">
        <f>(1/LG246)+(1/LF246)+(1/LE246)</f>
        <v/>
      </c>
      <c r="LT246" s="8">
        <f>IF(INDEX(#REF!,MATCH(KQ246,#REF!,0))=INDEX(#REF!,MATCH(KQ246,#REF!,0)),INDEX(#REF!,MATCH(KQ246,#REF!,0)),"ERROR")</f>
        <v/>
      </c>
      <c r="LU246" s="4">
        <f>IF(KR246="G",2,IF(KR246="R",0.5,IF(KR246="A",1)))</f>
        <v/>
      </c>
      <c r="LV246" s="4">
        <f>IF(KS246="G",0.5,IF(KS246="R",2,IF(KS246="A",1)))</f>
        <v/>
      </c>
      <c r="LW246" s="4">
        <f>IF(KT246="G",2,IF(KT246="R",0.5,IF(KT246="A",1)))</f>
        <v/>
      </c>
      <c r="LX246" s="4">
        <f>IF(KU246="G",0.5,IF(KU246="R",2,IF(KU246="A",1)))</f>
        <v/>
      </c>
      <c r="LY246" s="7">
        <f>(LK246*(LU246+LX246)+(LL246*(LU246+LX246)))</f>
        <v/>
      </c>
      <c r="LZ246" s="7">
        <f>(LN246*(LV246+LW246)+(LO246*(LV246+LW246)))</f>
        <v/>
      </c>
      <c r="MA246" s="11">
        <f>LY246-LZ246</f>
        <v/>
      </c>
      <c r="MB246" s="5">
        <f>MA246+2</f>
        <v/>
      </c>
      <c r="MC246" s="6">
        <f>MA246-2</f>
        <v/>
      </c>
      <c r="MD246" s="4">
        <f>LE246</f>
        <v/>
      </c>
      <c r="ME246" s="9">
        <f>IF(MD246=0,1000,MD246+0.75)</f>
        <v/>
      </c>
      <c r="MF246" s="10">
        <f>IF(MD246=0,0,MD246-0.75)</f>
        <v/>
      </c>
      <c r="MG246" s="4">
        <f>((LM246*(LU246+LX246))-((LP246*(LV246+LW246))))</f>
        <v/>
      </c>
      <c r="MH246" s="9">
        <f>MG246*1.2</f>
        <v/>
      </c>
      <c r="MI246" s="10">
        <f>MG246*0.8</f>
        <v/>
      </c>
      <c r="MJ246">
        <f>IFERROR(NX246,"")</f>
        <v/>
      </c>
      <c r="MK246">
        <f>IFERROR(NY246,"")</f>
        <v/>
      </c>
      <c r="ML246">
        <f>IFERROR(NZ246,"")</f>
        <v/>
      </c>
      <c r="MM246">
        <f>IFERROR(OA246,"")</f>
        <v/>
      </c>
      <c r="MN246">
        <f>IFERROR(OB246,"")</f>
        <v/>
      </c>
      <c r="MO246">
        <f>IFERROR(OC246,"")</f>
        <v/>
      </c>
      <c r="MP246" s="1">
        <f>COUNTIFS(#REF!,LT246,#REF!,1,#REF!,"&gt;="&amp;MC246,#REF!,"&lt;="&amp;MB246,#REF!,"&lt;="&amp;ME246,#REF!,"&gt;="&amp;MF246,#REF!,"="&amp;KV246,#REF!,"="&amp;KX246)</f>
        <v/>
      </c>
      <c r="MQ246" s="1">
        <f>COUNTIFS(#REF!,LT246,#REF!,0,#REF!,"&gt;="&amp;MC246,#REF!,"&lt;="&amp;MB246,#REF!,"&lt;="&amp;ME246,#REF!,"&gt;="&amp;MF246,#REF!,"="&amp;KV246,#REF!,"="&amp;KX246)</f>
        <v/>
      </c>
      <c r="MR246" s="1">
        <f>COUNTIFS(#REF!,LT246,#REF!,1,#REF!,"&gt;="&amp;MC246,#REF!,"&lt;="&amp;MB246,#REF!,"&lt;="&amp;ME246,#REF!,"&gt;="&amp;MF246,#REF!,"="&amp;KW246,#REF!,"="&amp;KY246)</f>
        <v/>
      </c>
      <c r="MS246" s="1">
        <f>COUNTIFS(#REF!,LT246,#REF!,0,#REF!,"&gt;="&amp;MC246,#REF!,"&lt;="&amp;MB246,#REF!,"&lt;="&amp;ME246,#REF!,"&gt;="&amp;MF246,#REF!,"="&amp;KW246,#REF!,"="&amp;KY246)</f>
        <v/>
      </c>
      <c r="MT246" s="1">
        <f>COUNTIFS(#REF!,LT246,#REF!,1,#REF!,"&gt;="&amp;MI246,#REF!,"&lt;="&amp;MH246,#REF!,"&lt;="&amp;ME246,#REF!,"&gt;="&amp;MF246)</f>
        <v/>
      </c>
      <c r="MU246" s="1">
        <f>COUNTIFS(#REF!,LT246,#REF!,0,#REF!,"&gt;="&amp;MI246,#REF!,"&lt;="&amp;MH246,#REF!,"&lt;="&amp;ME246,#REF!,"&gt;="&amp;MF246)</f>
        <v/>
      </c>
      <c r="MV246" s="1">
        <f>COUNTIFS(#REF!,LT246,#REF!,1,#REF!,"&gt;="&amp;MI246,#REF!,"&lt;="&amp;MH246,#REF!,"="&amp;KZ246,#REF!,"="&amp;LA246,#REF!,"&lt;="&amp;ME246,#REF!,"&gt;="&amp;MF246)</f>
        <v/>
      </c>
      <c r="MW246" s="1">
        <f>COUNTIFS(#REF!,LT246,#REF!,0,#REF!,"&gt;="&amp;MI246,#REF!,"&lt;="&amp;MH246,#REF!,"="&amp;KZ246,#REF!,"="&amp;LA246,#REF!,"&lt;="&amp;ME246,#REF!,"&gt;="&amp;MF246)</f>
        <v/>
      </c>
      <c r="MX246" s="1">
        <f>COUNTIFS(#REF!,LT246,#REF!,1,#REF!,"&gt;="&amp;MC246,#REF!,"&lt;="&amp;MB246,#REF!,"&lt;="&amp;ME246,#REF!,"&gt;="&amp;MF246)</f>
        <v/>
      </c>
      <c r="MY246" s="1">
        <f>COUNTIFS(#REF!,LT246,#REF!,0,#REF!,"&gt;="&amp;MC246,#REF!,"&lt;="&amp;MB246,#REF!,"&lt;="&amp;ME246,#REF!,"&gt;="&amp;MF246)</f>
        <v/>
      </c>
      <c r="MZ246" s="1">
        <f>COUNTIFS(#REF!,LT246,#REF!,1,#REF!,"&lt;="&amp;ME246,#REF!,"&gt;="&amp;MF246,#REF!,"="&amp;KV246,#REF!,"="&amp;KX246)</f>
        <v/>
      </c>
      <c r="NA246" s="1">
        <f>COUNTIFS(#REF!,LT246,#REF!,0,#REF!,"&lt;="&amp;ME246,#REF!,"&gt;="&amp;MF246,#REF!,"="&amp;KV246,#REF!,"="&amp;KX246)</f>
        <v/>
      </c>
      <c r="NB246" s="1">
        <f>COUNTIFS(#REF!,LT246,#REF!,1,#REF!,"&lt;="&amp;ME246,#REF!,"&gt;="&amp;MF246,#REF!,"="&amp;KW246,#REF!,"="&amp;KY246)</f>
        <v/>
      </c>
      <c r="NC246" s="1">
        <f>COUNTIFS(#REF!,LT246,#REF!,0,#REF!,"&lt;="&amp;ME246,#REF!,"&gt;="&amp;MF246,#REF!,"="&amp;KW246,#REF!,"="&amp;KY246)</f>
        <v/>
      </c>
      <c r="ND246" s="1">
        <f>MP246+MR246+MT246+MV246+MX246+MZ246+NB246</f>
        <v/>
      </c>
      <c r="NE246" s="1">
        <f>MQ246+MS246+MU246+MW246+MY246+NA246+NC246</f>
        <v/>
      </c>
      <c r="NF246" s="1">
        <f>ND246+NE246</f>
        <v/>
      </c>
      <c r="NG246" s="33">
        <f>ND246/(ND246+NE246)</f>
        <v/>
      </c>
      <c r="NH246" s="3">
        <f>1/NG246</f>
        <v/>
      </c>
      <c r="NI246" s="1">
        <f>LI246</f>
        <v/>
      </c>
      <c r="NJ246" s="79">
        <f>((1-NG246)*(1/(NI246-1))*0.98-(NG246*1))</f>
        <v/>
      </c>
      <c r="NK246" s="34">
        <f>IF(LR246&lt;0.9,0,IF(AND(LR246&gt;1.1),0,1))</f>
        <v/>
      </c>
      <c r="NL246" s="34">
        <f>IF(LS246&lt;0.9,0,IF(AND(LS246&gt;1.1),0,1))</f>
        <v/>
      </c>
      <c r="NM246" s="32">
        <f>IF(NF246&gt;99,1,0)</f>
        <v/>
      </c>
      <c r="NN246" s="32">
        <f>IF(NJ246&gt;0.0799,1,0)</f>
        <v/>
      </c>
      <c r="NO246" s="32">
        <f>IF(NJ246&gt;NQ246,1,0)</f>
        <v/>
      </c>
      <c r="NP246" s="32">
        <f>NM246+NN246+NO246+NK246+NL246</f>
        <v/>
      </c>
      <c r="NQ246" s="79">
        <f>(((100*NG246)*(NI246-1)*0.98)-((1-NG246)*100))/100</f>
        <v/>
      </c>
      <c r="NR246" s="34">
        <f>IF(LR246&lt;0.9,0,IF(AND(LR246&gt;1.1),0,1))</f>
        <v/>
      </c>
      <c r="NS246" s="34">
        <f>IF(LS246&lt;0.9,0,IF(AND(LS246&gt;1.1),0,1))</f>
        <v/>
      </c>
      <c r="NT246" s="32">
        <f>IF(NF246&gt;99,1,0)</f>
        <v/>
      </c>
      <c r="NU246" s="32">
        <f>IF(NQ246&gt;0.0799,1,0)</f>
        <v/>
      </c>
      <c r="NV246" s="32">
        <f>IF(NQ246&gt;NJ246,1,0)</f>
        <v/>
      </c>
      <c r="NW246" s="32">
        <f>NT246+NU246+NV246+NR246+NS246</f>
        <v/>
      </c>
      <c r="NX246">
        <f>IF(NP246=5,"LayAway0-1",IF(AND(NW246=5),"BackAway0-1",""))</f>
        <v/>
      </c>
      <c r="NY246">
        <f>IF(NP246=5,KO246,IF(AND(NW246=5),KO246,""))</f>
        <v/>
      </c>
      <c r="NZ246">
        <f>IF(NP246=5,"Match Odds",IF(AND(NW246=5),"Match Odds",""))</f>
        <v/>
      </c>
      <c r="OA246">
        <f>IF(NP246=5,KP246,IF(AND(NW246=5),KP246,""))</f>
        <v/>
      </c>
      <c r="OB246">
        <f>IF(NP246=5,"MATCH_ODDS",IF(AND(NW246=5),"MATCH_ODDS",""))</f>
        <v/>
      </c>
      <c r="OC246">
        <f>IF(NP246=5,"LAY",IF(AND(NW246=5),"BACK",""))</f>
        <v/>
      </c>
    </row>
    <row r="247" ht="16.5" customHeight="1" thickBot="1" thickTop="1">
      <c r="A247" s="2" t="n"/>
      <c r="KN247" s="1">
        <f>IF(INDEX(#REF!,MATCH('HT 0-1'!D247,#REF!,0))=INDEX(#REF!,MATCH('HT 0-1'!D247,#REF!,0)),INDEX(#REF!,MATCH('HT 0-1'!D247,#REF!,0)),"ERROR")</f>
        <v/>
      </c>
      <c r="KO247" s="1">
        <f>IF(INDEX(#REF!,MATCH('HT 0-1'!E247,#REF!,0))=INDEX(#REF!,MATCH('HT 0-1'!E247,#REF!,0)),INDEX(#REF!,MATCH('HT 0-1'!E247,#REF!,0)),"ERROR")</f>
        <v/>
      </c>
      <c r="KP247" s="1">
        <f>KN247&amp;" v "&amp;KO247</f>
        <v/>
      </c>
      <c r="KQ247">
        <f>B247&amp;"_"&amp;C247</f>
        <v/>
      </c>
      <c r="KR247" s="1">
        <f>IF((HW247/KK247)&lt;0.335,"G",IF((HW247/KK247)&gt;0.67,"R","A"))</f>
        <v/>
      </c>
      <c r="KS247" s="1">
        <f>IF((HX247/KK247)&lt;0.335,"G",IF((HX247/KK247)&gt;0.67,"R","A"))</f>
        <v/>
      </c>
      <c r="KT247" s="1">
        <f>IF((IH247/KK247)&lt;0.335,"G",IF((IH247/KK247)&gt;0.67,"R","A"))</f>
        <v/>
      </c>
      <c r="KU247" s="1">
        <f>IF((II247/KK247)&lt;0.335,"G",IF((II247/KK247)&gt;0.67,"R","A"))</f>
        <v/>
      </c>
      <c r="KV247" s="1">
        <f>IF((HZ247/KK247)&lt;0.335,"G",IF((HZ247/KK247)&gt;0.67,"R","A"))</f>
        <v/>
      </c>
      <c r="KW247" s="1">
        <f>IF((HY247/KK247)&lt;0.335,"G",IF((HY247/KK247)&gt;0.67,"R","A"))</f>
        <v/>
      </c>
      <c r="KX247" s="1">
        <f>IF((IK247/KK247)&lt;0.335,"G",IF((IK247/KK247)&gt;0.67,"R","A"))</f>
        <v/>
      </c>
      <c r="KY247" s="1">
        <f>IF((IJ247/KK247)&lt;0.335,"G",IF((IJ247/KK247)&gt;0.67,"R","A"))</f>
        <v/>
      </c>
      <c r="KZ247" s="1">
        <f>IF((HQ247/KK247)&lt;0.335,"G",IF((HQ247/KK247)&gt;0.67,"R","A"))</f>
        <v/>
      </c>
      <c r="LA247" s="1">
        <f>IF((IB247/KK247)&lt;0.335,"G",IF((IB247/KK247)&gt;0.67,"R","A"))</f>
        <v/>
      </c>
      <c r="LB247">
        <f>IF(LQ247="0-1",INDEX(Scrape!#REF!,MATCH('HT 0-1'!KP247,Scrape!$B:$B,0)),"")</f>
        <v/>
      </c>
      <c r="LC247">
        <f>IF(LQ247="0-1",INDEX(Scrape!$A:$A,MATCH('HT 0-1'!KP247,Scrape!$B:$B,0)),"")</f>
        <v/>
      </c>
      <c r="LD247">
        <f>IF(LQ247="0-1",INDEX(Scrape!$B:$B,MATCH('HT 0-1'!KP247,Scrape!$B:$B,0)),"")</f>
        <v/>
      </c>
      <c r="LE247">
        <f>IF(LQ247="0-1",INDEX(Scrape!$C:$C,MATCH('HT 0-1'!KP247,Scrape!$B:$B,0)),"")</f>
        <v/>
      </c>
      <c r="LF247">
        <f>IF(LQ247="0-1",INDEX(Scrape!$D:$D,MATCH('HT 0-1'!KP247,Scrape!$B:$B,0)),"")</f>
        <v/>
      </c>
      <c r="LG247">
        <f>IF(LQ247="0-1",INDEX(Scrape!$E:$E,MATCH('HT 0-1'!KP247,Scrape!$B:$B,0)),"")</f>
        <v/>
      </c>
      <c r="LH247">
        <f>IF(LQ247="0-1",INDEX(Scrape!$F:$F,MATCH('HT 0-1'!KP247,Scrape!$B:$B,0)),"")</f>
        <v/>
      </c>
      <c r="LI247">
        <f>IF(LQ247="0-1",INDEX(Scrape!$G:$G,MATCH('HT 0-1'!KP247,Scrape!$B:$B,0)),"")</f>
        <v/>
      </c>
      <c r="LJ247">
        <f>IF(LQ247="0-1",INDEX(Scrape!$H:$H,MATCH('HT 0-1'!KP247,Scrape!$B:$B,0)),"")</f>
        <v/>
      </c>
      <c r="LK247">
        <f>IF(LQ247="0-1",INDEX(Scrape!$I:$I,MATCH('HT 0-1'!KP247,Scrape!$B:$B,0)),"")</f>
        <v/>
      </c>
      <c r="LL247">
        <f>IF(LQ247="0-1",INDEX(Scrape!$J:$J,MATCH('HT 0-1'!KP247,Scrape!$B:$B,0)),"")</f>
        <v/>
      </c>
      <c r="LM247">
        <f>IF(LQ247="0-1",INDEX(Scrape!$K:$K,MATCH('HT 0-1'!KP247,Scrape!$B:$B,0)),"")</f>
        <v/>
      </c>
      <c r="LN247">
        <f>IF(LQ247="0-1",INDEX(Scrape!$L:$L,MATCH('HT 0-1'!KP247,Scrape!$B:$B,0)),"")</f>
        <v/>
      </c>
      <c r="LO247">
        <f>IF(LQ247="0-1",INDEX(Scrape!$M:$M,MATCH('HT 0-1'!KP247,Scrape!$B:$B,0)),"")</f>
        <v/>
      </c>
      <c r="LP247">
        <f>IF(LQ247="0-1",INDEX(Scrape!$N:$N,MATCH('HT 0-1'!KP247,Scrape!$B:$B,0)),"")</f>
        <v/>
      </c>
      <c r="LQ247">
        <f>INDEX(Scrape!$O:$O,MATCH('HT 0-1'!KP247,Scrape!$B:$B,0))</f>
        <v/>
      </c>
      <c r="LR247">
        <f>(1/LJ247)+(1/LI247)+(1/LH247)</f>
        <v/>
      </c>
      <c r="LS247">
        <f>(1/LG247)+(1/LF247)+(1/LE247)</f>
        <v/>
      </c>
      <c r="LT247" s="8">
        <f>IF(INDEX(#REF!,MATCH(KQ247,#REF!,0))=INDEX(#REF!,MATCH(KQ247,#REF!,0)),INDEX(#REF!,MATCH(KQ247,#REF!,0)),"ERROR")</f>
        <v/>
      </c>
      <c r="LU247" s="4">
        <f>IF(KR247="G",2,IF(KR247="R",0.5,IF(KR247="A",1)))</f>
        <v/>
      </c>
      <c r="LV247" s="4">
        <f>IF(KS247="G",0.5,IF(KS247="R",2,IF(KS247="A",1)))</f>
        <v/>
      </c>
      <c r="LW247" s="4">
        <f>IF(KT247="G",2,IF(KT247="R",0.5,IF(KT247="A",1)))</f>
        <v/>
      </c>
      <c r="LX247" s="4">
        <f>IF(KU247="G",0.5,IF(KU247="R",2,IF(KU247="A",1)))</f>
        <v/>
      </c>
      <c r="LY247" s="7">
        <f>(LK247*(LU247+LX247)+(LL247*(LU247+LX247)))</f>
        <v/>
      </c>
      <c r="LZ247" s="7">
        <f>(LN247*(LV247+LW247)+(LO247*(LV247+LW247)))</f>
        <v/>
      </c>
      <c r="MA247" s="11">
        <f>LY247-LZ247</f>
        <v/>
      </c>
      <c r="MB247" s="5">
        <f>MA247+2</f>
        <v/>
      </c>
      <c r="MC247" s="6">
        <f>MA247-2</f>
        <v/>
      </c>
      <c r="MD247" s="4">
        <f>LE247</f>
        <v/>
      </c>
      <c r="ME247" s="9">
        <f>IF(MD247=0,1000,MD247+0.75)</f>
        <v/>
      </c>
      <c r="MF247" s="10">
        <f>IF(MD247=0,0,MD247-0.75)</f>
        <v/>
      </c>
      <c r="MG247" s="4">
        <f>((LM247*(LU247+LX247))-((LP247*(LV247+LW247))))</f>
        <v/>
      </c>
      <c r="MH247" s="9">
        <f>MG247*1.2</f>
        <v/>
      </c>
      <c r="MI247" s="10">
        <f>MG247*0.8</f>
        <v/>
      </c>
      <c r="MJ247">
        <f>IFERROR(NX247,"")</f>
        <v/>
      </c>
      <c r="MK247">
        <f>IFERROR(NY247,"")</f>
        <v/>
      </c>
      <c r="ML247">
        <f>IFERROR(NZ247,"")</f>
        <v/>
      </c>
      <c r="MM247">
        <f>IFERROR(OA247,"")</f>
        <v/>
      </c>
      <c r="MN247">
        <f>IFERROR(OB247,"")</f>
        <v/>
      </c>
      <c r="MO247">
        <f>IFERROR(OC247,"")</f>
        <v/>
      </c>
      <c r="MP247" s="1">
        <f>COUNTIFS(#REF!,LT247,#REF!,1,#REF!,"&gt;="&amp;MC247,#REF!,"&lt;="&amp;MB247,#REF!,"&lt;="&amp;ME247,#REF!,"&gt;="&amp;MF247,#REF!,"="&amp;KV247,#REF!,"="&amp;KX247)</f>
        <v/>
      </c>
      <c r="MQ247" s="1">
        <f>COUNTIFS(#REF!,LT247,#REF!,0,#REF!,"&gt;="&amp;MC247,#REF!,"&lt;="&amp;MB247,#REF!,"&lt;="&amp;ME247,#REF!,"&gt;="&amp;MF247,#REF!,"="&amp;KV247,#REF!,"="&amp;KX247)</f>
        <v/>
      </c>
      <c r="MR247" s="1">
        <f>COUNTIFS(#REF!,LT247,#REF!,1,#REF!,"&gt;="&amp;MC247,#REF!,"&lt;="&amp;MB247,#REF!,"&lt;="&amp;ME247,#REF!,"&gt;="&amp;MF247,#REF!,"="&amp;KW247,#REF!,"="&amp;KY247)</f>
        <v/>
      </c>
      <c r="MS247" s="1">
        <f>COUNTIFS(#REF!,LT247,#REF!,0,#REF!,"&gt;="&amp;MC247,#REF!,"&lt;="&amp;MB247,#REF!,"&lt;="&amp;ME247,#REF!,"&gt;="&amp;MF247,#REF!,"="&amp;KW247,#REF!,"="&amp;KY247)</f>
        <v/>
      </c>
      <c r="MT247" s="1">
        <f>COUNTIFS(#REF!,LT247,#REF!,1,#REF!,"&gt;="&amp;MI247,#REF!,"&lt;="&amp;MH247,#REF!,"&lt;="&amp;ME247,#REF!,"&gt;="&amp;MF247)</f>
        <v/>
      </c>
      <c r="MU247" s="1">
        <f>COUNTIFS(#REF!,LT247,#REF!,0,#REF!,"&gt;="&amp;MI247,#REF!,"&lt;="&amp;MH247,#REF!,"&lt;="&amp;ME247,#REF!,"&gt;="&amp;MF247)</f>
        <v/>
      </c>
      <c r="MV247" s="1">
        <f>COUNTIFS(#REF!,LT247,#REF!,1,#REF!,"&gt;="&amp;MI247,#REF!,"&lt;="&amp;MH247,#REF!,"="&amp;KZ247,#REF!,"="&amp;LA247,#REF!,"&lt;="&amp;ME247,#REF!,"&gt;="&amp;MF247)</f>
        <v/>
      </c>
      <c r="MW247" s="1">
        <f>COUNTIFS(#REF!,LT247,#REF!,0,#REF!,"&gt;="&amp;MI247,#REF!,"&lt;="&amp;MH247,#REF!,"="&amp;KZ247,#REF!,"="&amp;LA247,#REF!,"&lt;="&amp;ME247,#REF!,"&gt;="&amp;MF247)</f>
        <v/>
      </c>
      <c r="MX247" s="1">
        <f>COUNTIFS(#REF!,LT247,#REF!,1,#REF!,"&gt;="&amp;MC247,#REF!,"&lt;="&amp;MB247,#REF!,"&lt;="&amp;ME247,#REF!,"&gt;="&amp;MF247)</f>
        <v/>
      </c>
      <c r="MY247" s="1">
        <f>COUNTIFS(#REF!,LT247,#REF!,0,#REF!,"&gt;="&amp;MC247,#REF!,"&lt;="&amp;MB247,#REF!,"&lt;="&amp;ME247,#REF!,"&gt;="&amp;MF247)</f>
        <v/>
      </c>
      <c r="MZ247" s="1">
        <f>COUNTIFS(#REF!,LT247,#REF!,1,#REF!,"&lt;="&amp;ME247,#REF!,"&gt;="&amp;MF247,#REF!,"="&amp;KV247,#REF!,"="&amp;KX247)</f>
        <v/>
      </c>
      <c r="NA247" s="1">
        <f>COUNTIFS(#REF!,LT247,#REF!,0,#REF!,"&lt;="&amp;ME247,#REF!,"&gt;="&amp;MF247,#REF!,"="&amp;KV247,#REF!,"="&amp;KX247)</f>
        <v/>
      </c>
      <c r="NB247" s="1">
        <f>COUNTIFS(#REF!,LT247,#REF!,1,#REF!,"&lt;="&amp;ME247,#REF!,"&gt;="&amp;MF247,#REF!,"="&amp;KW247,#REF!,"="&amp;KY247)</f>
        <v/>
      </c>
      <c r="NC247" s="1">
        <f>COUNTIFS(#REF!,LT247,#REF!,0,#REF!,"&lt;="&amp;ME247,#REF!,"&gt;="&amp;MF247,#REF!,"="&amp;KW247,#REF!,"="&amp;KY247)</f>
        <v/>
      </c>
      <c r="ND247" s="1">
        <f>MP247+MR247+MT247+MV247+MX247+MZ247+NB247</f>
        <v/>
      </c>
      <c r="NE247" s="1">
        <f>MQ247+MS247+MU247+MW247+MY247+NA247+NC247</f>
        <v/>
      </c>
      <c r="NF247" s="1">
        <f>ND247+NE247</f>
        <v/>
      </c>
      <c r="NG247" s="33">
        <f>ND247/(ND247+NE247)</f>
        <v/>
      </c>
      <c r="NH247" s="3">
        <f>1/NG247</f>
        <v/>
      </c>
      <c r="NI247" s="1">
        <f>LI247</f>
        <v/>
      </c>
      <c r="NJ247" s="79">
        <f>((1-NG247)*(1/(NI247-1))*0.98-(NG247*1))</f>
        <v/>
      </c>
      <c r="NK247" s="34">
        <f>IF(LR247&lt;0.9,0,IF(AND(LR247&gt;1.1),0,1))</f>
        <v/>
      </c>
      <c r="NL247" s="34">
        <f>IF(LS247&lt;0.9,0,IF(AND(LS247&gt;1.1),0,1))</f>
        <v/>
      </c>
      <c r="NM247" s="32">
        <f>IF(NF247&gt;99,1,0)</f>
        <v/>
      </c>
      <c r="NN247" s="32">
        <f>IF(NJ247&gt;0.0799,1,0)</f>
        <v/>
      </c>
      <c r="NO247" s="32">
        <f>IF(NJ247&gt;NQ247,1,0)</f>
        <v/>
      </c>
      <c r="NP247" s="32">
        <f>NM247+NN247+NO247+NK247+NL247</f>
        <v/>
      </c>
      <c r="NQ247" s="79">
        <f>(((100*NG247)*(NI247-1)*0.98)-((1-NG247)*100))/100</f>
        <v/>
      </c>
      <c r="NR247" s="34">
        <f>IF(LR247&lt;0.9,0,IF(AND(LR247&gt;1.1),0,1))</f>
        <v/>
      </c>
      <c r="NS247" s="34">
        <f>IF(LS247&lt;0.9,0,IF(AND(LS247&gt;1.1),0,1))</f>
        <v/>
      </c>
      <c r="NT247" s="32">
        <f>IF(NF247&gt;99,1,0)</f>
        <v/>
      </c>
      <c r="NU247" s="32">
        <f>IF(NQ247&gt;0.0799,1,0)</f>
        <v/>
      </c>
      <c r="NV247" s="32">
        <f>IF(NQ247&gt;NJ247,1,0)</f>
        <v/>
      </c>
      <c r="NW247" s="32">
        <f>NT247+NU247+NV247+NR247+NS247</f>
        <v/>
      </c>
      <c r="NX247">
        <f>IF(NP247=5,"LayAway0-1",IF(AND(NW247=5),"BackAway0-1",""))</f>
        <v/>
      </c>
      <c r="NY247">
        <f>IF(NP247=5,KO247,IF(AND(NW247=5),KO247,""))</f>
        <v/>
      </c>
      <c r="NZ247">
        <f>IF(NP247=5,"Match Odds",IF(AND(NW247=5),"Match Odds",""))</f>
        <v/>
      </c>
      <c r="OA247">
        <f>IF(NP247=5,KP247,IF(AND(NW247=5),KP247,""))</f>
        <v/>
      </c>
      <c r="OB247">
        <f>IF(NP247=5,"MATCH_ODDS",IF(AND(NW247=5),"MATCH_ODDS",""))</f>
        <v/>
      </c>
      <c r="OC247">
        <f>IF(NP247=5,"LAY",IF(AND(NW247=5),"BACK",""))</f>
        <v/>
      </c>
    </row>
    <row r="248" ht="16.5" customHeight="1" thickBot="1" thickTop="1">
      <c r="A248" s="2" t="n"/>
      <c r="KN248" s="1">
        <f>IF(INDEX(#REF!,MATCH('HT 0-1'!D248,#REF!,0))=INDEX(#REF!,MATCH('HT 0-1'!D248,#REF!,0)),INDEX(#REF!,MATCH('HT 0-1'!D248,#REF!,0)),"ERROR")</f>
        <v/>
      </c>
      <c r="KO248" s="1">
        <f>IF(INDEX(#REF!,MATCH('HT 0-1'!E248,#REF!,0))=INDEX(#REF!,MATCH('HT 0-1'!E248,#REF!,0)),INDEX(#REF!,MATCH('HT 0-1'!E248,#REF!,0)),"ERROR")</f>
        <v/>
      </c>
      <c r="KP248" s="1">
        <f>KN248&amp;" v "&amp;KO248</f>
        <v/>
      </c>
      <c r="KQ248">
        <f>B248&amp;"_"&amp;C248</f>
        <v/>
      </c>
      <c r="KR248" s="1">
        <f>IF((HW248/KK248)&lt;0.335,"G",IF((HW248/KK248)&gt;0.67,"R","A"))</f>
        <v/>
      </c>
      <c r="KS248" s="1">
        <f>IF((HX248/KK248)&lt;0.335,"G",IF((HX248/KK248)&gt;0.67,"R","A"))</f>
        <v/>
      </c>
      <c r="KT248" s="1">
        <f>IF((IH248/KK248)&lt;0.335,"G",IF((IH248/KK248)&gt;0.67,"R","A"))</f>
        <v/>
      </c>
      <c r="KU248" s="1">
        <f>IF((II248/KK248)&lt;0.335,"G",IF((II248/KK248)&gt;0.67,"R","A"))</f>
        <v/>
      </c>
      <c r="KV248" s="1">
        <f>IF((HZ248/KK248)&lt;0.335,"G",IF((HZ248/KK248)&gt;0.67,"R","A"))</f>
        <v/>
      </c>
      <c r="KW248" s="1">
        <f>IF((HY248/KK248)&lt;0.335,"G",IF((HY248/KK248)&gt;0.67,"R","A"))</f>
        <v/>
      </c>
      <c r="KX248" s="1">
        <f>IF((IK248/KK248)&lt;0.335,"G",IF((IK248/KK248)&gt;0.67,"R","A"))</f>
        <v/>
      </c>
      <c r="KY248" s="1">
        <f>IF((IJ248/KK248)&lt;0.335,"G",IF((IJ248/KK248)&gt;0.67,"R","A"))</f>
        <v/>
      </c>
      <c r="KZ248" s="1">
        <f>IF((HQ248/KK248)&lt;0.335,"G",IF((HQ248/KK248)&gt;0.67,"R","A"))</f>
        <v/>
      </c>
      <c r="LA248" s="1">
        <f>IF((IB248/KK248)&lt;0.335,"G",IF((IB248/KK248)&gt;0.67,"R","A"))</f>
        <v/>
      </c>
      <c r="LB248">
        <f>IF(LQ248="0-1",INDEX(Scrape!#REF!,MATCH('HT 0-1'!KP248,Scrape!$B:$B,0)),"")</f>
        <v/>
      </c>
      <c r="LC248">
        <f>IF(LQ248="0-1",INDEX(Scrape!$A:$A,MATCH('HT 0-1'!KP248,Scrape!$B:$B,0)),"")</f>
        <v/>
      </c>
      <c r="LD248">
        <f>IF(LQ248="0-1",INDEX(Scrape!$B:$B,MATCH('HT 0-1'!KP248,Scrape!$B:$B,0)),"")</f>
        <v/>
      </c>
      <c r="LE248">
        <f>IF(LQ248="0-1",INDEX(Scrape!$C:$C,MATCH('HT 0-1'!KP248,Scrape!$B:$B,0)),"")</f>
        <v/>
      </c>
      <c r="LF248">
        <f>IF(LQ248="0-1",INDEX(Scrape!$D:$D,MATCH('HT 0-1'!KP248,Scrape!$B:$B,0)),"")</f>
        <v/>
      </c>
      <c r="LG248">
        <f>IF(LQ248="0-1",INDEX(Scrape!$E:$E,MATCH('HT 0-1'!KP248,Scrape!$B:$B,0)),"")</f>
        <v/>
      </c>
      <c r="LH248">
        <f>IF(LQ248="0-1",INDEX(Scrape!$F:$F,MATCH('HT 0-1'!KP248,Scrape!$B:$B,0)),"")</f>
        <v/>
      </c>
      <c r="LI248">
        <f>IF(LQ248="0-1",INDEX(Scrape!$G:$G,MATCH('HT 0-1'!KP248,Scrape!$B:$B,0)),"")</f>
        <v/>
      </c>
      <c r="LJ248">
        <f>IF(LQ248="0-1",INDEX(Scrape!$H:$H,MATCH('HT 0-1'!KP248,Scrape!$B:$B,0)),"")</f>
        <v/>
      </c>
      <c r="LK248">
        <f>IF(LQ248="0-1",INDEX(Scrape!$I:$I,MATCH('HT 0-1'!KP248,Scrape!$B:$B,0)),"")</f>
        <v/>
      </c>
      <c r="LL248">
        <f>IF(LQ248="0-1",INDEX(Scrape!$J:$J,MATCH('HT 0-1'!KP248,Scrape!$B:$B,0)),"")</f>
        <v/>
      </c>
      <c r="LM248">
        <f>IF(LQ248="0-1",INDEX(Scrape!$K:$K,MATCH('HT 0-1'!KP248,Scrape!$B:$B,0)),"")</f>
        <v/>
      </c>
      <c r="LN248">
        <f>IF(LQ248="0-1",INDEX(Scrape!$L:$L,MATCH('HT 0-1'!KP248,Scrape!$B:$B,0)),"")</f>
        <v/>
      </c>
      <c r="LO248">
        <f>IF(LQ248="0-1",INDEX(Scrape!$M:$M,MATCH('HT 0-1'!KP248,Scrape!$B:$B,0)),"")</f>
        <v/>
      </c>
      <c r="LP248">
        <f>IF(LQ248="0-1",INDEX(Scrape!$N:$N,MATCH('HT 0-1'!KP248,Scrape!$B:$B,0)),"")</f>
        <v/>
      </c>
      <c r="LQ248">
        <f>INDEX(Scrape!$O:$O,MATCH('HT 0-1'!KP248,Scrape!$B:$B,0))</f>
        <v/>
      </c>
      <c r="LR248">
        <f>(1/LJ248)+(1/LI248)+(1/LH248)</f>
        <v/>
      </c>
      <c r="LS248">
        <f>(1/LG248)+(1/LF248)+(1/LE248)</f>
        <v/>
      </c>
      <c r="LT248" s="8">
        <f>IF(INDEX(#REF!,MATCH(KQ248,#REF!,0))=INDEX(#REF!,MATCH(KQ248,#REF!,0)),INDEX(#REF!,MATCH(KQ248,#REF!,0)),"ERROR")</f>
        <v/>
      </c>
      <c r="LU248" s="4">
        <f>IF(KR248="G",2,IF(KR248="R",0.5,IF(KR248="A",1)))</f>
        <v/>
      </c>
      <c r="LV248" s="4">
        <f>IF(KS248="G",0.5,IF(KS248="R",2,IF(KS248="A",1)))</f>
        <v/>
      </c>
      <c r="LW248" s="4">
        <f>IF(KT248="G",2,IF(KT248="R",0.5,IF(KT248="A",1)))</f>
        <v/>
      </c>
      <c r="LX248" s="4">
        <f>IF(KU248="G",0.5,IF(KU248="R",2,IF(KU248="A",1)))</f>
        <v/>
      </c>
      <c r="LY248" s="7">
        <f>(LK248*(LU248+LX248)+(LL248*(LU248+LX248)))</f>
        <v/>
      </c>
      <c r="LZ248" s="7">
        <f>(LN248*(LV248+LW248)+(LO248*(LV248+LW248)))</f>
        <v/>
      </c>
      <c r="MA248" s="11">
        <f>LY248-LZ248</f>
        <v/>
      </c>
      <c r="MB248" s="5">
        <f>MA248+2</f>
        <v/>
      </c>
      <c r="MC248" s="6">
        <f>MA248-2</f>
        <v/>
      </c>
      <c r="MD248" s="4">
        <f>LE248</f>
        <v/>
      </c>
      <c r="ME248" s="9">
        <f>IF(MD248=0,1000,MD248+0.75)</f>
        <v/>
      </c>
      <c r="MF248" s="10">
        <f>IF(MD248=0,0,MD248-0.75)</f>
        <v/>
      </c>
      <c r="MG248" s="4">
        <f>((LM248*(LU248+LX248))-((LP248*(LV248+LW248))))</f>
        <v/>
      </c>
      <c r="MH248" s="9">
        <f>MG248*1.2</f>
        <v/>
      </c>
      <c r="MI248" s="10">
        <f>MG248*0.8</f>
        <v/>
      </c>
      <c r="MJ248">
        <f>IFERROR(NX248,"")</f>
        <v/>
      </c>
      <c r="MK248">
        <f>IFERROR(NY248,"")</f>
        <v/>
      </c>
      <c r="ML248">
        <f>IFERROR(NZ248,"")</f>
        <v/>
      </c>
      <c r="MM248">
        <f>IFERROR(OA248,"")</f>
        <v/>
      </c>
      <c r="MN248">
        <f>IFERROR(OB248,"")</f>
        <v/>
      </c>
      <c r="MO248">
        <f>IFERROR(OC248,"")</f>
        <v/>
      </c>
      <c r="MP248" s="1">
        <f>COUNTIFS(#REF!,LT248,#REF!,1,#REF!,"&gt;="&amp;MC248,#REF!,"&lt;="&amp;MB248,#REF!,"&lt;="&amp;ME248,#REF!,"&gt;="&amp;MF248,#REF!,"="&amp;KV248,#REF!,"="&amp;KX248)</f>
        <v/>
      </c>
      <c r="MQ248" s="1">
        <f>COUNTIFS(#REF!,LT248,#REF!,0,#REF!,"&gt;="&amp;MC248,#REF!,"&lt;="&amp;MB248,#REF!,"&lt;="&amp;ME248,#REF!,"&gt;="&amp;MF248,#REF!,"="&amp;KV248,#REF!,"="&amp;KX248)</f>
        <v/>
      </c>
      <c r="MR248" s="1">
        <f>COUNTIFS(#REF!,LT248,#REF!,1,#REF!,"&gt;="&amp;MC248,#REF!,"&lt;="&amp;MB248,#REF!,"&lt;="&amp;ME248,#REF!,"&gt;="&amp;MF248,#REF!,"="&amp;KW248,#REF!,"="&amp;KY248)</f>
        <v/>
      </c>
      <c r="MS248" s="1">
        <f>COUNTIFS(#REF!,LT248,#REF!,0,#REF!,"&gt;="&amp;MC248,#REF!,"&lt;="&amp;MB248,#REF!,"&lt;="&amp;ME248,#REF!,"&gt;="&amp;MF248,#REF!,"="&amp;KW248,#REF!,"="&amp;KY248)</f>
        <v/>
      </c>
      <c r="MT248" s="1">
        <f>COUNTIFS(#REF!,LT248,#REF!,1,#REF!,"&gt;="&amp;MI248,#REF!,"&lt;="&amp;MH248,#REF!,"&lt;="&amp;ME248,#REF!,"&gt;="&amp;MF248)</f>
        <v/>
      </c>
      <c r="MU248" s="1">
        <f>COUNTIFS(#REF!,LT248,#REF!,0,#REF!,"&gt;="&amp;MI248,#REF!,"&lt;="&amp;MH248,#REF!,"&lt;="&amp;ME248,#REF!,"&gt;="&amp;MF248)</f>
        <v/>
      </c>
      <c r="MV248" s="1">
        <f>COUNTIFS(#REF!,LT248,#REF!,1,#REF!,"&gt;="&amp;MI248,#REF!,"&lt;="&amp;MH248,#REF!,"="&amp;KZ248,#REF!,"="&amp;LA248,#REF!,"&lt;="&amp;ME248,#REF!,"&gt;="&amp;MF248)</f>
        <v/>
      </c>
      <c r="MW248" s="1">
        <f>COUNTIFS(#REF!,LT248,#REF!,0,#REF!,"&gt;="&amp;MI248,#REF!,"&lt;="&amp;MH248,#REF!,"="&amp;KZ248,#REF!,"="&amp;LA248,#REF!,"&lt;="&amp;ME248,#REF!,"&gt;="&amp;MF248)</f>
        <v/>
      </c>
      <c r="MX248" s="1">
        <f>COUNTIFS(#REF!,LT248,#REF!,1,#REF!,"&gt;="&amp;MC248,#REF!,"&lt;="&amp;MB248,#REF!,"&lt;="&amp;ME248,#REF!,"&gt;="&amp;MF248)</f>
        <v/>
      </c>
      <c r="MY248" s="1">
        <f>COUNTIFS(#REF!,LT248,#REF!,0,#REF!,"&gt;="&amp;MC248,#REF!,"&lt;="&amp;MB248,#REF!,"&lt;="&amp;ME248,#REF!,"&gt;="&amp;MF248)</f>
        <v/>
      </c>
      <c r="MZ248" s="1">
        <f>COUNTIFS(#REF!,LT248,#REF!,1,#REF!,"&lt;="&amp;ME248,#REF!,"&gt;="&amp;MF248,#REF!,"="&amp;KV248,#REF!,"="&amp;KX248)</f>
        <v/>
      </c>
      <c r="NA248" s="1">
        <f>COUNTIFS(#REF!,LT248,#REF!,0,#REF!,"&lt;="&amp;ME248,#REF!,"&gt;="&amp;MF248,#REF!,"="&amp;KV248,#REF!,"="&amp;KX248)</f>
        <v/>
      </c>
      <c r="NB248" s="1">
        <f>COUNTIFS(#REF!,LT248,#REF!,1,#REF!,"&lt;="&amp;ME248,#REF!,"&gt;="&amp;MF248,#REF!,"="&amp;KW248,#REF!,"="&amp;KY248)</f>
        <v/>
      </c>
      <c r="NC248" s="1">
        <f>COUNTIFS(#REF!,LT248,#REF!,0,#REF!,"&lt;="&amp;ME248,#REF!,"&gt;="&amp;MF248,#REF!,"="&amp;KW248,#REF!,"="&amp;KY248)</f>
        <v/>
      </c>
      <c r="ND248" s="1">
        <f>MP248+MR248+MT248+MV248+MX248+MZ248+NB248</f>
        <v/>
      </c>
      <c r="NE248" s="1">
        <f>MQ248+MS248+MU248+MW248+MY248+NA248+NC248</f>
        <v/>
      </c>
      <c r="NF248" s="1">
        <f>ND248+NE248</f>
        <v/>
      </c>
      <c r="NG248" s="33">
        <f>ND248/(ND248+NE248)</f>
        <v/>
      </c>
      <c r="NH248" s="3">
        <f>1/NG248</f>
        <v/>
      </c>
      <c r="NI248" s="1">
        <f>LI248</f>
        <v/>
      </c>
      <c r="NJ248" s="79">
        <f>((1-NG248)*(1/(NI248-1))*0.98-(NG248*1))</f>
        <v/>
      </c>
      <c r="NK248" s="34">
        <f>IF(LR248&lt;0.9,0,IF(AND(LR248&gt;1.1),0,1))</f>
        <v/>
      </c>
      <c r="NL248" s="34">
        <f>IF(LS248&lt;0.9,0,IF(AND(LS248&gt;1.1),0,1))</f>
        <v/>
      </c>
      <c r="NM248" s="32">
        <f>IF(NF248&gt;99,1,0)</f>
        <v/>
      </c>
      <c r="NN248" s="32">
        <f>IF(NJ248&gt;0.0799,1,0)</f>
        <v/>
      </c>
      <c r="NO248" s="32">
        <f>IF(NJ248&gt;NQ248,1,0)</f>
        <v/>
      </c>
      <c r="NP248" s="32">
        <f>NM248+NN248+NO248+NK248+NL248</f>
        <v/>
      </c>
      <c r="NQ248" s="79">
        <f>(((100*NG248)*(NI248-1)*0.98)-((1-NG248)*100))/100</f>
        <v/>
      </c>
      <c r="NR248" s="34">
        <f>IF(LR248&lt;0.9,0,IF(AND(LR248&gt;1.1),0,1))</f>
        <v/>
      </c>
      <c r="NS248" s="34">
        <f>IF(LS248&lt;0.9,0,IF(AND(LS248&gt;1.1),0,1))</f>
        <v/>
      </c>
      <c r="NT248" s="32">
        <f>IF(NF248&gt;99,1,0)</f>
        <v/>
      </c>
      <c r="NU248" s="32">
        <f>IF(NQ248&gt;0.0799,1,0)</f>
        <v/>
      </c>
      <c r="NV248" s="32">
        <f>IF(NQ248&gt;NJ248,1,0)</f>
        <v/>
      </c>
      <c r="NW248" s="32">
        <f>NT248+NU248+NV248+NR248+NS248</f>
        <v/>
      </c>
      <c r="NX248">
        <f>IF(NP248=5,"LayAway0-1",IF(AND(NW248=5),"BackAway0-1",""))</f>
        <v/>
      </c>
      <c r="NY248">
        <f>IF(NP248=5,KO248,IF(AND(NW248=5),KO248,""))</f>
        <v/>
      </c>
      <c r="NZ248">
        <f>IF(NP248=5,"Match Odds",IF(AND(NW248=5),"Match Odds",""))</f>
        <v/>
      </c>
      <c r="OA248">
        <f>IF(NP248=5,KP248,IF(AND(NW248=5),KP248,""))</f>
        <v/>
      </c>
      <c r="OB248">
        <f>IF(NP248=5,"MATCH_ODDS",IF(AND(NW248=5),"MATCH_ODDS",""))</f>
        <v/>
      </c>
      <c r="OC248">
        <f>IF(NP248=5,"LAY",IF(AND(NW248=5),"BACK",""))</f>
        <v/>
      </c>
    </row>
    <row r="249" ht="16.5" customHeight="1" thickBot="1" thickTop="1">
      <c r="A249" s="2" t="n"/>
      <c r="KN249" s="1">
        <f>IF(INDEX(#REF!,MATCH('HT 0-1'!D249,#REF!,0))=INDEX(#REF!,MATCH('HT 0-1'!D249,#REF!,0)),INDEX(#REF!,MATCH('HT 0-1'!D249,#REF!,0)),"ERROR")</f>
        <v/>
      </c>
      <c r="KO249" s="1">
        <f>IF(INDEX(#REF!,MATCH('HT 0-1'!E249,#REF!,0))=INDEX(#REF!,MATCH('HT 0-1'!E249,#REF!,0)),INDEX(#REF!,MATCH('HT 0-1'!E249,#REF!,0)),"ERROR")</f>
        <v/>
      </c>
      <c r="KP249" s="1">
        <f>KN249&amp;" v "&amp;KO249</f>
        <v/>
      </c>
      <c r="KQ249">
        <f>B249&amp;"_"&amp;C249</f>
        <v/>
      </c>
      <c r="KR249" s="1">
        <f>IF((HW249/KK249)&lt;0.335,"G",IF((HW249/KK249)&gt;0.67,"R","A"))</f>
        <v/>
      </c>
      <c r="KS249" s="1">
        <f>IF((HX249/KK249)&lt;0.335,"G",IF((HX249/KK249)&gt;0.67,"R","A"))</f>
        <v/>
      </c>
      <c r="KT249" s="1">
        <f>IF((IH249/KK249)&lt;0.335,"G",IF((IH249/KK249)&gt;0.67,"R","A"))</f>
        <v/>
      </c>
      <c r="KU249" s="1">
        <f>IF((II249/KK249)&lt;0.335,"G",IF((II249/KK249)&gt;0.67,"R","A"))</f>
        <v/>
      </c>
      <c r="KV249" s="1">
        <f>IF((HZ249/KK249)&lt;0.335,"G",IF((HZ249/KK249)&gt;0.67,"R","A"))</f>
        <v/>
      </c>
      <c r="KW249" s="1">
        <f>IF((HY249/KK249)&lt;0.335,"G",IF((HY249/KK249)&gt;0.67,"R","A"))</f>
        <v/>
      </c>
      <c r="KX249" s="1">
        <f>IF((IK249/KK249)&lt;0.335,"G",IF((IK249/KK249)&gt;0.67,"R","A"))</f>
        <v/>
      </c>
      <c r="KY249" s="1">
        <f>IF((IJ249/KK249)&lt;0.335,"G",IF((IJ249/KK249)&gt;0.67,"R","A"))</f>
        <v/>
      </c>
      <c r="KZ249" s="1">
        <f>IF((HQ249/KK249)&lt;0.335,"G",IF((HQ249/KK249)&gt;0.67,"R","A"))</f>
        <v/>
      </c>
      <c r="LA249" s="1">
        <f>IF((IB249/KK249)&lt;0.335,"G",IF((IB249/KK249)&gt;0.67,"R","A"))</f>
        <v/>
      </c>
      <c r="LB249">
        <f>IF(LQ249="0-1",INDEX(Scrape!#REF!,MATCH('HT 0-1'!KP249,Scrape!$B:$B,0)),"")</f>
        <v/>
      </c>
      <c r="LC249">
        <f>IF(LQ249="0-1",INDEX(Scrape!$A:$A,MATCH('HT 0-1'!KP249,Scrape!$B:$B,0)),"")</f>
        <v/>
      </c>
      <c r="LD249">
        <f>IF(LQ249="0-1",INDEX(Scrape!$B:$B,MATCH('HT 0-1'!KP249,Scrape!$B:$B,0)),"")</f>
        <v/>
      </c>
      <c r="LE249">
        <f>IF(LQ249="0-1",INDEX(Scrape!$C:$C,MATCH('HT 0-1'!KP249,Scrape!$B:$B,0)),"")</f>
        <v/>
      </c>
      <c r="LF249">
        <f>IF(LQ249="0-1",INDEX(Scrape!$D:$D,MATCH('HT 0-1'!KP249,Scrape!$B:$B,0)),"")</f>
        <v/>
      </c>
      <c r="LG249">
        <f>IF(LQ249="0-1",INDEX(Scrape!$E:$E,MATCH('HT 0-1'!KP249,Scrape!$B:$B,0)),"")</f>
        <v/>
      </c>
      <c r="LH249">
        <f>IF(LQ249="0-1",INDEX(Scrape!$F:$F,MATCH('HT 0-1'!KP249,Scrape!$B:$B,0)),"")</f>
        <v/>
      </c>
      <c r="LI249">
        <f>IF(LQ249="0-1",INDEX(Scrape!$G:$G,MATCH('HT 0-1'!KP249,Scrape!$B:$B,0)),"")</f>
        <v/>
      </c>
      <c r="LJ249">
        <f>IF(LQ249="0-1",INDEX(Scrape!$H:$H,MATCH('HT 0-1'!KP249,Scrape!$B:$B,0)),"")</f>
        <v/>
      </c>
      <c r="LK249">
        <f>IF(LQ249="0-1",INDEX(Scrape!$I:$I,MATCH('HT 0-1'!KP249,Scrape!$B:$B,0)),"")</f>
        <v/>
      </c>
      <c r="LL249">
        <f>IF(LQ249="0-1",INDEX(Scrape!$J:$J,MATCH('HT 0-1'!KP249,Scrape!$B:$B,0)),"")</f>
        <v/>
      </c>
      <c r="LM249">
        <f>IF(LQ249="0-1",INDEX(Scrape!$K:$K,MATCH('HT 0-1'!KP249,Scrape!$B:$B,0)),"")</f>
        <v/>
      </c>
      <c r="LN249">
        <f>IF(LQ249="0-1",INDEX(Scrape!$L:$L,MATCH('HT 0-1'!KP249,Scrape!$B:$B,0)),"")</f>
        <v/>
      </c>
      <c r="LO249">
        <f>IF(LQ249="0-1",INDEX(Scrape!$M:$M,MATCH('HT 0-1'!KP249,Scrape!$B:$B,0)),"")</f>
        <v/>
      </c>
      <c r="LP249">
        <f>IF(LQ249="0-1",INDEX(Scrape!$N:$N,MATCH('HT 0-1'!KP249,Scrape!$B:$B,0)),"")</f>
        <v/>
      </c>
      <c r="LQ249">
        <f>INDEX(Scrape!$O:$O,MATCH('HT 0-1'!KP249,Scrape!$B:$B,0))</f>
        <v/>
      </c>
      <c r="LR249">
        <f>(1/LJ249)+(1/LI249)+(1/LH249)</f>
        <v/>
      </c>
      <c r="LS249">
        <f>(1/LG249)+(1/LF249)+(1/LE249)</f>
        <v/>
      </c>
      <c r="LT249" s="8">
        <f>IF(INDEX(#REF!,MATCH(KQ249,#REF!,0))=INDEX(#REF!,MATCH(KQ249,#REF!,0)),INDEX(#REF!,MATCH(KQ249,#REF!,0)),"ERROR")</f>
        <v/>
      </c>
      <c r="LU249" s="4">
        <f>IF(KR249="G",2,IF(KR249="R",0.5,IF(KR249="A",1)))</f>
        <v/>
      </c>
      <c r="LV249" s="4">
        <f>IF(KS249="G",0.5,IF(KS249="R",2,IF(KS249="A",1)))</f>
        <v/>
      </c>
      <c r="LW249" s="4">
        <f>IF(KT249="G",2,IF(KT249="R",0.5,IF(KT249="A",1)))</f>
        <v/>
      </c>
      <c r="LX249" s="4">
        <f>IF(KU249="G",0.5,IF(KU249="R",2,IF(KU249="A",1)))</f>
        <v/>
      </c>
      <c r="LY249" s="7">
        <f>(LK249*(LU249+LX249)+(LL249*(LU249+LX249)))</f>
        <v/>
      </c>
      <c r="LZ249" s="7">
        <f>(LN249*(LV249+LW249)+(LO249*(LV249+LW249)))</f>
        <v/>
      </c>
      <c r="MA249" s="11">
        <f>LY249-LZ249</f>
        <v/>
      </c>
      <c r="MB249" s="5">
        <f>MA249+2</f>
        <v/>
      </c>
      <c r="MC249" s="6">
        <f>MA249-2</f>
        <v/>
      </c>
      <c r="MD249" s="4">
        <f>LE249</f>
        <v/>
      </c>
      <c r="ME249" s="9">
        <f>IF(MD249=0,1000,MD249+0.75)</f>
        <v/>
      </c>
      <c r="MF249" s="10">
        <f>IF(MD249=0,0,MD249-0.75)</f>
        <v/>
      </c>
      <c r="MG249" s="4">
        <f>((LM249*(LU249+LX249))-((LP249*(LV249+LW249))))</f>
        <v/>
      </c>
      <c r="MH249" s="9">
        <f>MG249*1.2</f>
        <v/>
      </c>
      <c r="MI249" s="10">
        <f>MG249*0.8</f>
        <v/>
      </c>
      <c r="MJ249">
        <f>IFERROR(NX249,"")</f>
        <v/>
      </c>
      <c r="MK249">
        <f>IFERROR(NY249,"")</f>
        <v/>
      </c>
      <c r="ML249">
        <f>IFERROR(NZ249,"")</f>
        <v/>
      </c>
      <c r="MM249">
        <f>IFERROR(OA249,"")</f>
        <v/>
      </c>
      <c r="MN249">
        <f>IFERROR(OB249,"")</f>
        <v/>
      </c>
      <c r="MO249">
        <f>IFERROR(OC249,"")</f>
        <v/>
      </c>
      <c r="MP249" s="1">
        <f>COUNTIFS(#REF!,LT249,#REF!,1,#REF!,"&gt;="&amp;MC249,#REF!,"&lt;="&amp;MB249,#REF!,"&lt;="&amp;ME249,#REF!,"&gt;="&amp;MF249,#REF!,"="&amp;KV249,#REF!,"="&amp;KX249)</f>
        <v/>
      </c>
      <c r="MQ249" s="1">
        <f>COUNTIFS(#REF!,LT249,#REF!,0,#REF!,"&gt;="&amp;MC249,#REF!,"&lt;="&amp;MB249,#REF!,"&lt;="&amp;ME249,#REF!,"&gt;="&amp;MF249,#REF!,"="&amp;KV249,#REF!,"="&amp;KX249)</f>
        <v/>
      </c>
      <c r="MR249" s="1">
        <f>COUNTIFS(#REF!,LT249,#REF!,1,#REF!,"&gt;="&amp;MC249,#REF!,"&lt;="&amp;MB249,#REF!,"&lt;="&amp;ME249,#REF!,"&gt;="&amp;MF249,#REF!,"="&amp;KW249,#REF!,"="&amp;KY249)</f>
        <v/>
      </c>
      <c r="MS249" s="1">
        <f>COUNTIFS(#REF!,LT249,#REF!,0,#REF!,"&gt;="&amp;MC249,#REF!,"&lt;="&amp;MB249,#REF!,"&lt;="&amp;ME249,#REF!,"&gt;="&amp;MF249,#REF!,"="&amp;KW249,#REF!,"="&amp;KY249)</f>
        <v/>
      </c>
      <c r="MT249" s="1">
        <f>COUNTIFS(#REF!,LT249,#REF!,1,#REF!,"&gt;="&amp;MI249,#REF!,"&lt;="&amp;MH249,#REF!,"&lt;="&amp;ME249,#REF!,"&gt;="&amp;MF249)</f>
        <v/>
      </c>
      <c r="MU249" s="1">
        <f>COUNTIFS(#REF!,LT249,#REF!,0,#REF!,"&gt;="&amp;MI249,#REF!,"&lt;="&amp;MH249,#REF!,"&lt;="&amp;ME249,#REF!,"&gt;="&amp;MF249)</f>
        <v/>
      </c>
      <c r="MV249" s="1">
        <f>COUNTIFS(#REF!,LT249,#REF!,1,#REF!,"&gt;="&amp;MI249,#REF!,"&lt;="&amp;MH249,#REF!,"="&amp;KZ249,#REF!,"="&amp;LA249,#REF!,"&lt;="&amp;ME249,#REF!,"&gt;="&amp;MF249)</f>
        <v/>
      </c>
      <c r="MW249" s="1">
        <f>COUNTIFS(#REF!,LT249,#REF!,0,#REF!,"&gt;="&amp;MI249,#REF!,"&lt;="&amp;MH249,#REF!,"="&amp;KZ249,#REF!,"="&amp;LA249,#REF!,"&lt;="&amp;ME249,#REF!,"&gt;="&amp;MF249)</f>
        <v/>
      </c>
      <c r="MX249" s="1">
        <f>COUNTIFS(#REF!,LT249,#REF!,1,#REF!,"&gt;="&amp;MC249,#REF!,"&lt;="&amp;MB249,#REF!,"&lt;="&amp;ME249,#REF!,"&gt;="&amp;MF249)</f>
        <v/>
      </c>
      <c r="MY249" s="1">
        <f>COUNTIFS(#REF!,LT249,#REF!,0,#REF!,"&gt;="&amp;MC249,#REF!,"&lt;="&amp;MB249,#REF!,"&lt;="&amp;ME249,#REF!,"&gt;="&amp;MF249)</f>
        <v/>
      </c>
      <c r="MZ249" s="1">
        <f>COUNTIFS(#REF!,LT249,#REF!,1,#REF!,"&lt;="&amp;ME249,#REF!,"&gt;="&amp;MF249,#REF!,"="&amp;KV249,#REF!,"="&amp;KX249)</f>
        <v/>
      </c>
      <c r="NA249" s="1">
        <f>COUNTIFS(#REF!,LT249,#REF!,0,#REF!,"&lt;="&amp;ME249,#REF!,"&gt;="&amp;MF249,#REF!,"="&amp;KV249,#REF!,"="&amp;KX249)</f>
        <v/>
      </c>
      <c r="NB249" s="1">
        <f>COUNTIFS(#REF!,LT249,#REF!,1,#REF!,"&lt;="&amp;ME249,#REF!,"&gt;="&amp;MF249,#REF!,"="&amp;KW249,#REF!,"="&amp;KY249)</f>
        <v/>
      </c>
      <c r="NC249" s="1">
        <f>COUNTIFS(#REF!,LT249,#REF!,0,#REF!,"&lt;="&amp;ME249,#REF!,"&gt;="&amp;MF249,#REF!,"="&amp;KW249,#REF!,"="&amp;KY249)</f>
        <v/>
      </c>
      <c r="ND249" s="1">
        <f>MP249+MR249+MT249+MV249+MX249+MZ249+NB249</f>
        <v/>
      </c>
      <c r="NE249" s="1">
        <f>MQ249+MS249+MU249+MW249+MY249+NA249+NC249</f>
        <v/>
      </c>
      <c r="NF249" s="1">
        <f>ND249+NE249</f>
        <v/>
      </c>
      <c r="NG249" s="33">
        <f>ND249/(ND249+NE249)</f>
        <v/>
      </c>
      <c r="NH249" s="3">
        <f>1/NG249</f>
        <v/>
      </c>
      <c r="NI249" s="1">
        <f>LI249</f>
        <v/>
      </c>
      <c r="NJ249" s="79">
        <f>((1-NG249)*(1/(NI249-1))*0.98-(NG249*1))</f>
        <v/>
      </c>
      <c r="NK249" s="34">
        <f>IF(LR249&lt;0.9,0,IF(AND(LR249&gt;1.1),0,1))</f>
        <v/>
      </c>
      <c r="NL249" s="34">
        <f>IF(LS249&lt;0.9,0,IF(AND(LS249&gt;1.1),0,1))</f>
        <v/>
      </c>
      <c r="NM249" s="32">
        <f>IF(NF249&gt;99,1,0)</f>
        <v/>
      </c>
      <c r="NN249" s="32">
        <f>IF(NJ249&gt;0.0799,1,0)</f>
        <v/>
      </c>
      <c r="NO249" s="32">
        <f>IF(NJ249&gt;NQ249,1,0)</f>
        <v/>
      </c>
      <c r="NP249" s="32">
        <f>NM249+NN249+NO249+NK249+NL249</f>
        <v/>
      </c>
      <c r="NQ249" s="79">
        <f>(((100*NG249)*(NI249-1)*0.98)-((1-NG249)*100))/100</f>
        <v/>
      </c>
      <c r="NR249" s="34">
        <f>IF(LR249&lt;0.9,0,IF(AND(LR249&gt;1.1),0,1))</f>
        <v/>
      </c>
      <c r="NS249" s="34">
        <f>IF(LS249&lt;0.9,0,IF(AND(LS249&gt;1.1),0,1))</f>
        <v/>
      </c>
      <c r="NT249" s="32">
        <f>IF(NF249&gt;99,1,0)</f>
        <v/>
      </c>
      <c r="NU249" s="32">
        <f>IF(NQ249&gt;0.0799,1,0)</f>
        <v/>
      </c>
      <c r="NV249" s="32">
        <f>IF(NQ249&gt;NJ249,1,0)</f>
        <v/>
      </c>
      <c r="NW249" s="32">
        <f>NT249+NU249+NV249+NR249+NS249</f>
        <v/>
      </c>
      <c r="NX249">
        <f>IF(NP249=5,"LayAway0-1",IF(AND(NW249=5),"BackAway0-1",""))</f>
        <v/>
      </c>
      <c r="NY249">
        <f>IF(NP249=5,KO249,IF(AND(NW249=5),KO249,""))</f>
        <v/>
      </c>
      <c r="NZ249">
        <f>IF(NP249=5,"Match Odds",IF(AND(NW249=5),"Match Odds",""))</f>
        <v/>
      </c>
      <c r="OA249">
        <f>IF(NP249=5,KP249,IF(AND(NW249=5),KP249,""))</f>
        <v/>
      </c>
      <c r="OB249">
        <f>IF(NP249=5,"MATCH_ODDS",IF(AND(NW249=5),"MATCH_ODDS",""))</f>
        <v/>
      </c>
      <c r="OC249">
        <f>IF(NP249=5,"LAY",IF(AND(NW249=5),"BACK",""))</f>
        <v/>
      </c>
    </row>
    <row r="250" ht="16.5" customHeight="1" thickBot="1" thickTop="1">
      <c r="A250" s="2" t="n"/>
      <c r="KN250" s="1">
        <f>IF(INDEX(#REF!,MATCH('HT 0-1'!D250,#REF!,0))=INDEX(#REF!,MATCH('HT 0-1'!D250,#REF!,0)),INDEX(#REF!,MATCH('HT 0-1'!D250,#REF!,0)),"ERROR")</f>
        <v/>
      </c>
      <c r="KO250" s="1">
        <f>IF(INDEX(#REF!,MATCH('HT 0-1'!E250,#REF!,0))=INDEX(#REF!,MATCH('HT 0-1'!E250,#REF!,0)),INDEX(#REF!,MATCH('HT 0-1'!E250,#REF!,0)),"ERROR")</f>
        <v/>
      </c>
      <c r="KP250" s="1">
        <f>KN250&amp;" v "&amp;KO250</f>
        <v/>
      </c>
      <c r="KQ250">
        <f>B250&amp;"_"&amp;C250</f>
        <v/>
      </c>
      <c r="KR250" s="1">
        <f>IF((HW250/KK250)&lt;0.335,"G",IF((HW250/KK250)&gt;0.67,"R","A"))</f>
        <v/>
      </c>
      <c r="KS250" s="1">
        <f>IF((HX250/KK250)&lt;0.335,"G",IF((HX250/KK250)&gt;0.67,"R","A"))</f>
        <v/>
      </c>
      <c r="KT250" s="1">
        <f>IF((IH250/KK250)&lt;0.335,"G",IF((IH250/KK250)&gt;0.67,"R","A"))</f>
        <v/>
      </c>
      <c r="KU250" s="1">
        <f>IF((II250/KK250)&lt;0.335,"G",IF((II250/KK250)&gt;0.67,"R","A"))</f>
        <v/>
      </c>
      <c r="KV250" s="1">
        <f>IF((HZ250/KK250)&lt;0.335,"G",IF((HZ250/KK250)&gt;0.67,"R","A"))</f>
        <v/>
      </c>
      <c r="KW250" s="1">
        <f>IF((HY250/KK250)&lt;0.335,"G",IF((HY250/KK250)&gt;0.67,"R","A"))</f>
        <v/>
      </c>
      <c r="KX250" s="1">
        <f>IF((IK250/KK250)&lt;0.335,"G",IF((IK250/KK250)&gt;0.67,"R","A"))</f>
        <v/>
      </c>
      <c r="KY250" s="1">
        <f>IF((IJ250/KK250)&lt;0.335,"G",IF((IJ250/KK250)&gt;0.67,"R","A"))</f>
        <v/>
      </c>
      <c r="KZ250" s="1">
        <f>IF((HQ250/KK250)&lt;0.335,"G",IF((HQ250/KK250)&gt;0.67,"R","A"))</f>
        <v/>
      </c>
      <c r="LA250" s="1">
        <f>IF((IB250/KK250)&lt;0.335,"G",IF((IB250/KK250)&gt;0.67,"R","A"))</f>
        <v/>
      </c>
      <c r="LB250">
        <f>IF(LQ250="0-1",INDEX(Scrape!#REF!,MATCH('HT 0-1'!KP250,Scrape!$B:$B,0)),"")</f>
        <v/>
      </c>
      <c r="LC250">
        <f>IF(LQ250="0-1",INDEX(Scrape!$A:$A,MATCH('HT 0-1'!KP250,Scrape!$B:$B,0)),"")</f>
        <v/>
      </c>
      <c r="LD250">
        <f>IF(LQ250="0-1",INDEX(Scrape!$B:$B,MATCH('HT 0-1'!KP250,Scrape!$B:$B,0)),"")</f>
        <v/>
      </c>
      <c r="LE250">
        <f>IF(LQ250="0-1",INDEX(Scrape!$C:$C,MATCH('HT 0-1'!KP250,Scrape!$B:$B,0)),"")</f>
        <v/>
      </c>
      <c r="LF250">
        <f>IF(LQ250="0-1",INDEX(Scrape!$D:$D,MATCH('HT 0-1'!KP250,Scrape!$B:$B,0)),"")</f>
        <v/>
      </c>
      <c r="LG250">
        <f>IF(LQ250="0-1",INDEX(Scrape!$E:$E,MATCH('HT 0-1'!KP250,Scrape!$B:$B,0)),"")</f>
        <v/>
      </c>
      <c r="LH250">
        <f>IF(LQ250="0-1",INDEX(Scrape!$F:$F,MATCH('HT 0-1'!KP250,Scrape!$B:$B,0)),"")</f>
        <v/>
      </c>
      <c r="LI250">
        <f>IF(LQ250="0-1",INDEX(Scrape!$G:$G,MATCH('HT 0-1'!KP250,Scrape!$B:$B,0)),"")</f>
        <v/>
      </c>
      <c r="LJ250">
        <f>IF(LQ250="0-1",INDEX(Scrape!$H:$H,MATCH('HT 0-1'!KP250,Scrape!$B:$B,0)),"")</f>
        <v/>
      </c>
      <c r="LK250">
        <f>IF(LQ250="0-1",INDEX(Scrape!$I:$I,MATCH('HT 0-1'!KP250,Scrape!$B:$B,0)),"")</f>
        <v/>
      </c>
      <c r="LL250">
        <f>IF(LQ250="0-1",INDEX(Scrape!$J:$J,MATCH('HT 0-1'!KP250,Scrape!$B:$B,0)),"")</f>
        <v/>
      </c>
      <c r="LM250">
        <f>IF(LQ250="0-1",INDEX(Scrape!$K:$K,MATCH('HT 0-1'!KP250,Scrape!$B:$B,0)),"")</f>
        <v/>
      </c>
      <c r="LN250">
        <f>IF(LQ250="0-1",INDEX(Scrape!$L:$L,MATCH('HT 0-1'!KP250,Scrape!$B:$B,0)),"")</f>
        <v/>
      </c>
      <c r="LO250">
        <f>IF(LQ250="0-1",INDEX(Scrape!$M:$M,MATCH('HT 0-1'!KP250,Scrape!$B:$B,0)),"")</f>
        <v/>
      </c>
      <c r="LP250">
        <f>IF(LQ250="0-1",INDEX(Scrape!$N:$N,MATCH('HT 0-1'!KP250,Scrape!$B:$B,0)),"")</f>
        <v/>
      </c>
      <c r="LQ250">
        <f>INDEX(Scrape!$O:$O,MATCH('HT 0-1'!KP250,Scrape!$B:$B,0))</f>
        <v/>
      </c>
      <c r="LR250">
        <f>(1/LJ250)+(1/LI250)+(1/LH250)</f>
        <v/>
      </c>
      <c r="LS250">
        <f>(1/LG250)+(1/LF250)+(1/LE250)</f>
        <v/>
      </c>
      <c r="LT250" s="8">
        <f>IF(INDEX(#REF!,MATCH(KQ250,#REF!,0))=INDEX(#REF!,MATCH(KQ250,#REF!,0)),INDEX(#REF!,MATCH(KQ250,#REF!,0)),"ERROR")</f>
        <v/>
      </c>
      <c r="LU250" s="4">
        <f>IF(KR250="G",2,IF(KR250="R",0.5,IF(KR250="A",1)))</f>
        <v/>
      </c>
      <c r="LV250" s="4">
        <f>IF(KS250="G",0.5,IF(KS250="R",2,IF(KS250="A",1)))</f>
        <v/>
      </c>
      <c r="LW250" s="4">
        <f>IF(KT250="G",2,IF(KT250="R",0.5,IF(KT250="A",1)))</f>
        <v/>
      </c>
      <c r="LX250" s="4">
        <f>IF(KU250="G",0.5,IF(KU250="R",2,IF(KU250="A",1)))</f>
        <v/>
      </c>
      <c r="LY250" s="7">
        <f>(LK250*(LU250+LX250)+(LL250*(LU250+LX250)))</f>
        <v/>
      </c>
      <c r="LZ250" s="7">
        <f>(LN250*(LV250+LW250)+(LO250*(LV250+LW250)))</f>
        <v/>
      </c>
      <c r="MA250" s="11">
        <f>LY250-LZ250</f>
        <v/>
      </c>
      <c r="MB250" s="5">
        <f>MA250+2</f>
        <v/>
      </c>
      <c r="MC250" s="6">
        <f>MA250-2</f>
        <v/>
      </c>
      <c r="MD250" s="4">
        <f>LE250</f>
        <v/>
      </c>
      <c r="ME250" s="9">
        <f>IF(MD250=0,1000,MD250+0.75)</f>
        <v/>
      </c>
      <c r="MF250" s="10">
        <f>IF(MD250=0,0,MD250-0.75)</f>
        <v/>
      </c>
      <c r="MG250" s="4">
        <f>((LM250*(LU250+LX250))-((LP250*(LV250+LW250))))</f>
        <v/>
      </c>
      <c r="MH250" s="9">
        <f>MG250*1.2</f>
        <v/>
      </c>
      <c r="MI250" s="10">
        <f>MG250*0.8</f>
        <v/>
      </c>
      <c r="MJ250">
        <f>IFERROR(NX250,"")</f>
        <v/>
      </c>
      <c r="MK250">
        <f>IFERROR(NY250,"")</f>
        <v/>
      </c>
      <c r="ML250">
        <f>IFERROR(NZ250,"")</f>
        <v/>
      </c>
      <c r="MM250">
        <f>IFERROR(OA250,"")</f>
        <v/>
      </c>
      <c r="MN250">
        <f>IFERROR(OB250,"")</f>
        <v/>
      </c>
      <c r="MO250">
        <f>IFERROR(OC250,"")</f>
        <v/>
      </c>
      <c r="MP250" s="1">
        <f>COUNTIFS(#REF!,LT250,#REF!,1,#REF!,"&gt;="&amp;MC250,#REF!,"&lt;="&amp;MB250,#REF!,"&lt;="&amp;ME250,#REF!,"&gt;="&amp;MF250,#REF!,"="&amp;KV250,#REF!,"="&amp;KX250)</f>
        <v/>
      </c>
      <c r="MQ250" s="1">
        <f>COUNTIFS(#REF!,LT250,#REF!,0,#REF!,"&gt;="&amp;MC250,#REF!,"&lt;="&amp;MB250,#REF!,"&lt;="&amp;ME250,#REF!,"&gt;="&amp;MF250,#REF!,"="&amp;KV250,#REF!,"="&amp;KX250)</f>
        <v/>
      </c>
      <c r="MR250" s="1">
        <f>COUNTIFS(#REF!,LT250,#REF!,1,#REF!,"&gt;="&amp;MC250,#REF!,"&lt;="&amp;MB250,#REF!,"&lt;="&amp;ME250,#REF!,"&gt;="&amp;MF250,#REF!,"="&amp;KW250,#REF!,"="&amp;KY250)</f>
        <v/>
      </c>
      <c r="MS250" s="1">
        <f>COUNTIFS(#REF!,LT250,#REF!,0,#REF!,"&gt;="&amp;MC250,#REF!,"&lt;="&amp;MB250,#REF!,"&lt;="&amp;ME250,#REF!,"&gt;="&amp;MF250,#REF!,"="&amp;KW250,#REF!,"="&amp;KY250)</f>
        <v/>
      </c>
      <c r="MT250" s="1">
        <f>COUNTIFS(#REF!,LT250,#REF!,1,#REF!,"&gt;="&amp;MI250,#REF!,"&lt;="&amp;MH250,#REF!,"&lt;="&amp;ME250,#REF!,"&gt;="&amp;MF250)</f>
        <v/>
      </c>
      <c r="MU250" s="1">
        <f>COUNTIFS(#REF!,LT250,#REF!,0,#REF!,"&gt;="&amp;MI250,#REF!,"&lt;="&amp;MH250,#REF!,"&lt;="&amp;ME250,#REF!,"&gt;="&amp;MF250)</f>
        <v/>
      </c>
      <c r="MV250" s="1">
        <f>COUNTIFS(#REF!,LT250,#REF!,1,#REF!,"&gt;="&amp;MI250,#REF!,"&lt;="&amp;MH250,#REF!,"="&amp;KZ250,#REF!,"="&amp;LA250,#REF!,"&lt;="&amp;ME250,#REF!,"&gt;="&amp;MF250)</f>
        <v/>
      </c>
      <c r="MW250" s="1">
        <f>COUNTIFS(#REF!,LT250,#REF!,0,#REF!,"&gt;="&amp;MI250,#REF!,"&lt;="&amp;MH250,#REF!,"="&amp;KZ250,#REF!,"="&amp;LA250,#REF!,"&lt;="&amp;ME250,#REF!,"&gt;="&amp;MF250)</f>
        <v/>
      </c>
      <c r="MX250" s="1">
        <f>COUNTIFS(#REF!,LT250,#REF!,1,#REF!,"&gt;="&amp;MC250,#REF!,"&lt;="&amp;MB250,#REF!,"&lt;="&amp;ME250,#REF!,"&gt;="&amp;MF250)</f>
        <v/>
      </c>
      <c r="MY250" s="1">
        <f>COUNTIFS(#REF!,LT250,#REF!,0,#REF!,"&gt;="&amp;MC250,#REF!,"&lt;="&amp;MB250,#REF!,"&lt;="&amp;ME250,#REF!,"&gt;="&amp;MF250)</f>
        <v/>
      </c>
      <c r="MZ250" s="1">
        <f>COUNTIFS(#REF!,LT250,#REF!,1,#REF!,"&lt;="&amp;ME250,#REF!,"&gt;="&amp;MF250,#REF!,"="&amp;KV250,#REF!,"="&amp;KX250)</f>
        <v/>
      </c>
      <c r="NA250" s="1">
        <f>COUNTIFS(#REF!,LT250,#REF!,0,#REF!,"&lt;="&amp;ME250,#REF!,"&gt;="&amp;MF250,#REF!,"="&amp;KV250,#REF!,"="&amp;KX250)</f>
        <v/>
      </c>
      <c r="NB250" s="1">
        <f>COUNTIFS(#REF!,LT250,#REF!,1,#REF!,"&lt;="&amp;ME250,#REF!,"&gt;="&amp;MF250,#REF!,"="&amp;KW250,#REF!,"="&amp;KY250)</f>
        <v/>
      </c>
      <c r="NC250" s="1">
        <f>COUNTIFS(#REF!,LT250,#REF!,0,#REF!,"&lt;="&amp;ME250,#REF!,"&gt;="&amp;MF250,#REF!,"="&amp;KW250,#REF!,"="&amp;KY250)</f>
        <v/>
      </c>
      <c r="ND250" s="1">
        <f>MP250+MR250+MT250+MV250+MX250+MZ250+NB250</f>
        <v/>
      </c>
      <c r="NE250" s="1">
        <f>MQ250+MS250+MU250+MW250+MY250+NA250+NC250</f>
        <v/>
      </c>
      <c r="NF250" s="1">
        <f>ND250+NE250</f>
        <v/>
      </c>
      <c r="NG250" s="33">
        <f>ND250/(ND250+NE250)</f>
        <v/>
      </c>
      <c r="NH250" s="3">
        <f>1/NG250</f>
        <v/>
      </c>
      <c r="NI250" s="1">
        <f>LI250</f>
        <v/>
      </c>
      <c r="NJ250" s="79">
        <f>((1-NG250)*(1/(NI250-1))*0.98-(NG250*1))</f>
        <v/>
      </c>
      <c r="NK250" s="34">
        <f>IF(LR250&lt;0.9,0,IF(AND(LR250&gt;1.1),0,1))</f>
        <v/>
      </c>
      <c r="NL250" s="34">
        <f>IF(LS250&lt;0.9,0,IF(AND(LS250&gt;1.1),0,1))</f>
        <v/>
      </c>
      <c r="NM250" s="32">
        <f>IF(NF250&gt;99,1,0)</f>
        <v/>
      </c>
      <c r="NN250" s="32">
        <f>IF(NJ250&gt;0.0799,1,0)</f>
        <v/>
      </c>
      <c r="NO250" s="32">
        <f>IF(NJ250&gt;NQ250,1,0)</f>
        <v/>
      </c>
      <c r="NP250" s="32">
        <f>NM250+NN250+NO250+NK250+NL250</f>
        <v/>
      </c>
      <c r="NQ250" s="79">
        <f>(((100*NG250)*(NI250-1)*0.98)-((1-NG250)*100))/100</f>
        <v/>
      </c>
      <c r="NR250" s="34">
        <f>IF(LR250&lt;0.9,0,IF(AND(LR250&gt;1.1),0,1))</f>
        <v/>
      </c>
      <c r="NS250" s="34">
        <f>IF(LS250&lt;0.9,0,IF(AND(LS250&gt;1.1),0,1))</f>
        <v/>
      </c>
      <c r="NT250" s="32">
        <f>IF(NF250&gt;99,1,0)</f>
        <v/>
      </c>
      <c r="NU250" s="32">
        <f>IF(NQ250&gt;0.0799,1,0)</f>
        <v/>
      </c>
      <c r="NV250" s="32">
        <f>IF(NQ250&gt;NJ250,1,0)</f>
        <v/>
      </c>
      <c r="NW250" s="32">
        <f>NT250+NU250+NV250+NR250+NS250</f>
        <v/>
      </c>
      <c r="NX250">
        <f>IF(NP250=5,"LayAway0-1",IF(AND(NW250=5),"BackAway0-1",""))</f>
        <v/>
      </c>
      <c r="NY250">
        <f>IF(NP250=5,KO250,IF(AND(NW250=5),KO250,""))</f>
        <v/>
      </c>
      <c r="NZ250">
        <f>IF(NP250=5,"Match Odds",IF(AND(NW250=5),"Match Odds",""))</f>
        <v/>
      </c>
      <c r="OA250">
        <f>IF(NP250=5,KP250,IF(AND(NW250=5),KP250,""))</f>
        <v/>
      </c>
      <c r="OB250">
        <f>IF(NP250=5,"MATCH_ODDS",IF(AND(NW250=5),"MATCH_ODDS",""))</f>
        <v/>
      </c>
      <c r="OC250">
        <f>IF(NP250=5,"LAY",IF(AND(NW250=5),"BACK",""))</f>
        <v/>
      </c>
    </row>
    <row r="251" ht="16.5" customHeight="1" thickBot="1" thickTop="1">
      <c r="A251" s="2" t="n"/>
      <c r="KN251" s="1">
        <f>IF(INDEX(#REF!,MATCH('HT 0-1'!D251,#REF!,0))=INDEX(#REF!,MATCH('HT 0-1'!D251,#REF!,0)),INDEX(#REF!,MATCH('HT 0-1'!D251,#REF!,0)),"ERROR")</f>
        <v/>
      </c>
      <c r="KO251" s="1">
        <f>IF(INDEX(#REF!,MATCH('HT 0-1'!E251,#REF!,0))=INDEX(#REF!,MATCH('HT 0-1'!E251,#REF!,0)),INDEX(#REF!,MATCH('HT 0-1'!E251,#REF!,0)),"ERROR")</f>
        <v/>
      </c>
      <c r="KP251" s="1">
        <f>KN251&amp;" v "&amp;KO251</f>
        <v/>
      </c>
      <c r="KQ251">
        <f>B251&amp;"_"&amp;C251</f>
        <v/>
      </c>
      <c r="KR251" s="1">
        <f>IF((HW251/KK251)&lt;0.335,"G",IF((HW251/KK251)&gt;0.67,"R","A"))</f>
        <v/>
      </c>
      <c r="KS251" s="1">
        <f>IF((HX251/KK251)&lt;0.335,"G",IF((HX251/KK251)&gt;0.67,"R","A"))</f>
        <v/>
      </c>
      <c r="KT251" s="1">
        <f>IF((IH251/KK251)&lt;0.335,"G",IF((IH251/KK251)&gt;0.67,"R","A"))</f>
        <v/>
      </c>
      <c r="KU251" s="1">
        <f>IF((II251/KK251)&lt;0.335,"G",IF((II251/KK251)&gt;0.67,"R","A"))</f>
        <v/>
      </c>
      <c r="KV251" s="1">
        <f>IF((HZ251/KK251)&lt;0.335,"G",IF((HZ251/KK251)&gt;0.67,"R","A"))</f>
        <v/>
      </c>
      <c r="KW251" s="1">
        <f>IF((HY251/KK251)&lt;0.335,"G",IF((HY251/KK251)&gt;0.67,"R","A"))</f>
        <v/>
      </c>
      <c r="KX251" s="1">
        <f>IF((IK251/KK251)&lt;0.335,"G",IF((IK251/KK251)&gt;0.67,"R","A"))</f>
        <v/>
      </c>
      <c r="KY251" s="1">
        <f>IF((IJ251/KK251)&lt;0.335,"G",IF((IJ251/KK251)&gt;0.67,"R","A"))</f>
        <v/>
      </c>
      <c r="KZ251" s="1">
        <f>IF((HQ251/KK251)&lt;0.335,"G",IF((HQ251/KK251)&gt;0.67,"R","A"))</f>
        <v/>
      </c>
      <c r="LA251" s="1">
        <f>IF((IB251/KK251)&lt;0.335,"G",IF((IB251/KK251)&gt;0.67,"R","A"))</f>
        <v/>
      </c>
      <c r="LB251">
        <f>IF(LQ251="0-1",INDEX(Scrape!#REF!,MATCH('HT 0-1'!KP251,Scrape!$B:$B,0)),"")</f>
        <v/>
      </c>
      <c r="LC251">
        <f>IF(LQ251="0-1",INDEX(Scrape!$A:$A,MATCH('HT 0-1'!KP251,Scrape!$B:$B,0)),"")</f>
        <v/>
      </c>
      <c r="LD251">
        <f>IF(LQ251="0-1",INDEX(Scrape!$B:$B,MATCH('HT 0-1'!KP251,Scrape!$B:$B,0)),"")</f>
        <v/>
      </c>
      <c r="LE251">
        <f>IF(LQ251="0-1",INDEX(Scrape!$C:$C,MATCH('HT 0-1'!KP251,Scrape!$B:$B,0)),"")</f>
        <v/>
      </c>
      <c r="LF251">
        <f>IF(LQ251="0-1",INDEX(Scrape!$D:$D,MATCH('HT 0-1'!KP251,Scrape!$B:$B,0)),"")</f>
        <v/>
      </c>
      <c r="LG251">
        <f>IF(LQ251="0-1",INDEX(Scrape!$E:$E,MATCH('HT 0-1'!KP251,Scrape!$B:$B,0)),"")</f>
        <v/>
      </c>
      <c r="LH251">
        <f>IF(LQ251="0-1",INDEX(Scrape!$F:$F,MATCH('HT 0-1'!KP251,Scrape!$B:$B,0)),"")</f>
        <v/>
      </c>
      <c r="LI251">
        <f>IF(LQ251="0-1",INDEX(Scrape!$G:$G,MATCH('HT 0-1'!KP251,Scrape!$B:$B,0)),"")</f>
        <v/>
      </c>
      <c r="LJ251">
        <f>IF(LQ251="0-1",INDEX(Scrape!$H:$H,MATCH('HT 0-1'!KP251,Scrape!$B:$B,0)),"")</f>
        <v/>
      </c>
      <c r="LK251">
        <f>IF(LQ251="0-1",INDEX(Scrape!$I:$I,MATCH('HT 0-1'!KP251,Scrape!$B:$B,0)),"")</f>
        <v/>
      </c>
      <c r="LL251">
        <f>IF(LQ251="0-1",INDEX(Scrape!$J:$J,MATCH('HT 0-1'!KP251,Scrape!$B:$B,0)),"")</f>
        <v/>
      </c>
      <c r="LM251">
        <f>IF(LQ251="0-1",INDEX(Scrape!$K:$K,MATCH('HT 0-1'!KP251,Scrape!$B:$B,0)),"")</f>
        <v/>
      </c>
      <c r="LN251">
        <f>IF(LQ251="0-1",INDEX(Scrape!$L:$L,MATCH('HT 0-1'!KP251,Scrape!$B:$B,0)),"")</f>
        <v/>
      </c>
      <c r="LO251">
        <f>IF(LQ251="0-1",INDEX(Scrape!$M:$M,MATCH('HT 0-1'!KP251,Scrape!$B:$B,0)),"")</f>
        <v/>
      </c>
      <c r="LP251">
        <f>IF(LQ251="0-1",INDEX(Scrape!$N:$N,MATCH('HT 0-1'!KP251,Scrape!$B:$B,0)),"")</f>
        <v/>
      </c>
      <c r="LQ251">
        <f>INDEX(Scrape!$O:$O,MATCH('HT 0-1'!KP251,Scrape!$B:$B,0))</f>
        <v/>
      </c>
      <c r="LR251">
        <f>(1/LJ251)+(1/LI251)+(1/LH251)</f>
        <v/>
      </c>
      <c r="LS251">
        <f>(1/LG251)+(1/LF251)+(1/LE251)</f>
        <v/>
      </c>
      <c r="LT251" s="8">
        <f>IF(INDEX(#REF!,MATCH(KQ251,#REF!,0))=INDEX(#REF!,MATCH(KQ251,#REF!,0)),INDEX(#REF!,MATCH(KQ251,#REF!,0)),"ERROR")</f>
        <v/>
      </c>
      <c r="LU251" s="4">
        <f>IF(KR251="G",2,IF(KR251="R",0.5,IF(KR251="A",1)))</f>
        <v/>
      </c>
      <c r="LV251" s="4">
        <f>IF(KS251="G",0.5,IF(KS251="R",2,IF(KS251="A",1)))</f>
        <v/>
      </c>
      <c r="LW251" s="4">
        <f>IF(KT251="G",2,IF(KT251="R",0.5,IF(KT251="A",1)))</f>
        <v/>
      </c>
      <c r="LX251" s="4">
        <f>IF(KU251="G",0.5,IF(KU251="R",2,IF(KU251="A",1)))</f>
        <v/>
      </c>
      <c r="LY251" s="7">
        <f>(LK251*(LU251+LX251)+(LL251*(LU251+LX251)))</f>
        <v/>
      </c>
      <c r="LZ251" s="7">
        <f>(LN251*(LV251+LW251)+(LO251*(LV251+LW251)))</f>
        <v/>
      </c>
      <c r="MA251" s="11">
        <f>LY251-LZ251</f>
        <v/>
      </c>
      <c r="MB251" s="5">
        <f>MA251+2</f>
        <v/>
      </c>
      <c r="MC251" s="6">
        <f>MA251-2</f>
        <v/>
      </c>
      <c r="MD251" s="4">
        <f>LE251</f>
        <v/>
      </c>
      <c r="ME251" s="9">
        <f>IF(MD251=0,1000,MD251+0.75)</f>
        <v/>
      </c>
      <c r="MF251" s="10">
        <f>IF(MD251=0,0,MD251-0.75)</f>
        <v/>
      </c>
      <c r="MG251" s="4">
        <f>((LM251*(LU251+LX251))-((LP251*(LV251+LW251))))</f>
        <v/>
      </c>
      <c r="MH251" s="9">
        <f>MG251*1.2</f>
        <v/>
      </c>
      <c r="MI251" s="10">
        <f>MG251*0.8</f>
        <v/>
      </c>
      <c r="MJ251">
        <f>IFERROR(NX251,"")</f>
        <v/>
      </c>
      <c r="MK251">
        <f>IFERROR(NY251,"")</f>
        <v/>
      </c>
      <c r="ML251">
        <f>IFERROR(NZ251,"")</f>
        <v/>
      </c>
      <c r="MM251">
        <f>IFERROR(OA251,"")</f>
        <v/>
      </c>
      <c r="MN251">
        <f>IFERROR(OB251,"")</f>
        <v/>
      </c>
      <c r="MO251">
        <f>IFERROR(OC251,"")</f>
        <v/>
      </c>
      <c r="MP251" s="1">
        <f>COUNTIFS(#REF!,LT251,#REF!,1,#REF!,"&gt;="&amp;MC251,#REF!,"&lt;="&amp;MB251,#REF!,"&lt;="&amp;ME251,#REF!,"&gt;="&amp;MF251,#REF!,"="&amp;KV251,#REF!,"="&amp;KX251)</f>
        <v/>
      </c>
      <c r="MQ251" s="1">
        <f>COUNTIFS(#REF!,LT251,#REF!,0,#REF!,"&gt;="&amp;MC251,#REF!,"&lt;="&amp;MB251,#REF!,"&lt;="&amp;ME251,#REF!,"&gt;="&amp;MF251,#REF!,"="&amp;KV251,#REF!,"="&amp;KX251)</f>
        <v/>
      </c>
      <c r="MR251" s="1">
        <f>COUNTIFS(#REF!,LT251,#REF!,1,#REF!,"&gt;="&amp;MC251,#REF!,"&lt;="&amp;MB251,#REF!,"&lt;="&amp;ME251,#REF!,"&gt;="&amp;MF251,#REF!,"="&amp;KW251,#REF!,"="&amp;KY251)</f>
        <v/>
      </c>
      <c r="MS251" s="1">
        <f>COUNTIFS(#REF!,LT251,#REF!,0,#REF!,"&gt;="&amp;MC251,#REF!,"&lt;="&amp;MB251,#REF!,"&lt;="&amp;ME251,#REF!,"&gt;="&amp;MF251,#REF!,"="&amp;KW251,#REF!,"="&amp;KY251)</f>
        <v/>
      </c>
      <c r="MT251" s="1">
        <f>COUNTIFS(#REF!,LT251,#REF!,1,#REF!,"&gt;="&amp;MI251,#REF!,"&lt;="&amp;MH251,#REF!,"&lt;="&amp;ME251,#REF!,"&gt;="&amp;MF251)</f>
        <v/>
      </c>
      <c r="MU251" s="1">
        <f>COUNTIFS(#REF!,LT251,#REF!,0,#REF!,"&gt;="&amp;MI251,#REF!,"&lt;="&amp;MH251,#REF!,"&lt;="&amp;ME251,#REF!,"&gt;="&amp;MF251)</f>
        <v/>
      </c>
      <c r="MV251" s="1">
        <f>COUNTIFS(#REF!,LT251,#REF!,1,#REF!,"&gt;="&amp;MI251,#REF!,"&lt;="&amp;MH251,#REF!,"="&amp;KZ251,#REF!,"="&amp;LA251,#REF!,"&lt;="&amp;ME251,#REF!,"&gt;="&amp;MF251)</f>
        <v/>
      </c>
      <c r="MW251" s="1">
        <f>COUNTIFS(#REF!,LT251,#REF!,0,#REF!,"&gt;="&amp;MI251,#REF!,"&lt;="&amp;MH251,#REF!,"="&amp;KZ251,#REF!,"="&amp;LA251,#REF!,"&lt;="&amp;ME251,#REF!,"&gt;="&amp;MF251)</f>
        <v/>
      </c>
      <c r="MX251" s="1">
        <f>COUNTIFS(#REF!,LT251,#REF!,1,#REF!,"&gt;="&amp;MC251,#REF!,"&lt;="&amp;MB251,#REF!,"&lt;="&amp;ME251,#REF!,"&gt;="&amp;MF251)</f>
        <v/>
      </c>
      <c r="MY251" s="1">
        <f>COUNTIFS(#REF!,LT251,#REF!,0,#REF!,"&gt;="&amp;MC251,#REF!,"&lt;="&amp;MB251,#REF!,"&lt;="&amp;ME251,#REF!,"&gt;="&amp;MF251)</f>
        <v/>
      </c>
      <c r="MZ251" s="1">
        <f>COUNTIFS(#REF!,LT251,#REF!,1,#REF!,"&lt;="&amp;ME251,#REF!,"&gt;="&amp;MF251,#REF!,"="&amp;KV251,#REF!,"="&amp;KX251)</f>
        <v/>
      </c>
      <c r="NA251" s="1">
        <f>COUNTIFS(#REF!,LT251,#REF!,0,#REF!,"&lt;="&amp;ME251,#REF!,"&gt;="&amp;MF251,#REF!,"="&amp;KV251,#REF!,"="&amp;KX251)</f>
        <v/>
      </c>
      <c r="NB251" s="1">
        <f>COUNTIFS(#REF!,LT251,#REF!,1,#REF!,"&lt;="&amp;ME251,#REF!,"&gt;="&amp;MF251,#REF!,"="&amp;KW251,#REF!,"="&amp;KY251)</f>
        <v/>
      </c>
      <c r="NC251" s="1">
        <f>COUNTIFS(#REF!,LT251,#REF!,0,#REF!,"&lt;="&amp;ME251,#REF!,"&gt;="&amp;MF251,#REF!,"="&amp;KW251,#REF!,"="&amp;KY251)</f>
        <v/>
      </c>
      <c r="ND251" s="1">
        <f>MP251+MR251+MT251+MV251+MX251+MZ251+NB251</f>
        <v/>
      </c>
      <c r="NE251" s="1">
        <f>MQ251+MS251+MU251+MW251+MY251+NA251+NC251</f>
        <v/>
      </c>
      <c r="NF251" s="1">
        <f>ND251+NE251</f>
        <v/>
      </c>
      <c r="NG251" s="33">
        <f>ND251/(ND251+NE251)</f>
        <v/>
      </c>
      <c r="NH251" s="3">
        <f>1/NG251</f>
        <v/>
      </c>
      <c r="NI251" s="1">
        <f>LI251</f>
        <v/>
      </c>
      <c r="NJ251" s="79">
        <f>((1-NG251)*(1/(NI251-1))*0.98-(NG251*1))</f>
        <v/>
      </c>
      <c r="NK251" s="34">
        <f>IF(LR251&lt;0.9,0,IF(AND(LR251&gt;1.1),0,1))</f>
        <v/>
      </c>
      <c r="NL251" s="34">
        <f>IF(LS251&lt;0.9,0,IF(AND(LS251&gt;1.1),0,1))</f>
        <v/>
      </c>
      <c r="NM251" s="32">
        <f>IF(NF251&gt;99,1,0)</f>
        <v/>
      </c>
      <c r="NN251" s="32">
        <f>IF(NJ251&gt;0.0799,1,0)</f>
        <v/>
      </c>
      <c r="NO251" s="32">
        <f>IF(NJ251&gt;NQ251,1,0)</f>
        <v/>
      </c>
      <c r="NP251" s="32">
        <f>NM251+NN251+NO251+NK251+NL251</f>
        <v/>
      </c>
      <c r="NQ251" s="79">
        <f>(((100*NG251)*(NI251-1)*0.98)-((1-NG251)*100))/100</f>
        <v/>
      </c>
      <c r="NR251" s="34">
        <f>IF(LR251&lt;0.9,0,IF(AND(LR251&gt;1.1),0,1))</f>
        <v/>
      </c>
      <c r="NS251" s="34">
        <f>IF(LS251&lt;0.9,0,IF(AND(LS251&gt;1.1),0,1))</f>
        <v/>
      </c>
      <c r="NT251" s="32">
        <f>IF(NF251&gt;99,1,0)</f>
        <v/>
      </c>
      <c r="NU251" s="32">
        <f>IF(NQ251&gt;0.0799,1,0)</f>
        <v/>
      </c>
      <c r="NV251" s="32">
        <f>IF(NQ251&gt;NJ251,1,0)</f>
        <v/>
      </c>
      <c r="NW251" s="32">
        <f>NT251+NU251+NV251+NR251+NS251</f>
        <v/>
      </c>
      <c r="NX251">
        <f>IF(NP251=5,"LayAway0-1",IF(AND(NW251=5),"BackAway0-1",""))</f>
        <v/>
      </c>
      <c r="NY251">
        <f>IF(NP251=5,KO251,IF(AND(NW251=5),KO251,""))</f>
        <v/>
      </c>
      <c r="NZ251">
        <f>IF(NP251=5,"Match Odds",IF(AND(NW251=5),"Match Odds",""))</f>
        <v/>
      </c>
      <c r="OA251">
        <f>IF(NP251=5,KP251,IF(AND(NW251=5),KP251,""))</f>
        <v/>
      </c>
      <c r="OB251">
        <f>IF(NP251=5,"MATCH_ODDS",IF(AND(NW251=5),"MATCH_ODDS",""))</f>
        <v/>
      </c>
      <c r="OC251">
        <f>IF(NP251=5,"LAY",IF(AND(NW251=5),"BACK",""))</f>
        <v/>
      </c>
    </row>
    <row r="252" ht="16.5" customHeight="1" thickBot="1" thickTop="1">
      <c r="A252" s="2" t="n"/>
      <c r="KN252" s="1">
        <f>IF(INDEX(#REF!,MATCH('HT 0-1'!D252,#REF!,0))=INDEX(#REF!,MATCH('HT 0-1'!D252,#REF!,0)),INDEX(#REF!,MATCH('HT 0-1'!D252,#REF!,0)),"ERROR")</f>
        <v/>
      </c>
      <c r="KO252" s="1">
        <f>IF(INDEX(#REF!,MATCH('HT 0-1'!E252,#REF!,0))=INDEX(#REF!,MATCH('HT 0-1'!E252,#REF!,0)),INDEX(#REF!,MATCH('HT 0-1'!E252,#REF!,0)),"ERROR")</f>
        <v/>
      </c>
      <c r="KP252" s="1">
        <f>KN252&amp;" v "&amp;KO252</f>
        <v/>
      </c>
      <c r="KQ252">
        <f>B252&amp;"_"&amp;C252</f>
        <v/>
      </c>
      <c r="KR252" s="1">
        <f>IF((HW252/KK252)&lt;0.335,"G",IF((HW252/KK252)&gt;0.67,"R","A"))</f>
        <v/>
      </c>
      <c r="KS252" s="1">
        <f>IF((HX252/KK252)&lt;0.335,"G",IF((HX252/KK252)&gt;0.67,"R","A"))</f>
        <v/>
      </c>
      <c r="KT252" s="1">
        <f>IF((IH252/KK252)&lt;0.335,"G",IF((IH252/KK252)&gt;0.67,"R","A"))</f>
        <v/>
      </c>
      <c r="KU252" s="1">
        <f>IF((II252/KK252)&lt;0.335,"G",IF((II252/KK252)&gt;0.67,"R","A"))</f>
        <v/>
      </c>
      <c r="KV252" s="1">
        <f>IF((HZ252/KK252)&lt;0.335,"G",IF((HZ252/KK252)&gt;0.67,"R","A"))</f>
        <v/>
      </c>
      <c r="KW252" s="1">
        <f>IF((HY252/KK252)&lt;0.335,"G",IF((HY252/KK252)&gt;0.67,"R","A"))</f>
        <v/>
      </c>
      <c r="KX252" s="1">
        <f>IF((IK252/KK252)&lt;0.335,"G",IF((IK252/KK252)&gt;0.67,"R","A"))</f>
        <v/>
      </c>
      <c r="KY252" s="1">
        <f>IF((IJ252/KK252)&lt;0.335,"G",IF((IJ252/KK252)&gt;0.67,"R","A"))</f>
        <v/>
      </c>
      <c r="KZ252" s="1">
        <f>IF((HQ252/KK252)&lt;0.335,"G",IF((HQ252/KK252)&gt;0.67,"R","A"))</f>
        <v/>
      </c>
      <c r="LA252" s="1">
        <f>IF((IB252/KK252)&lt;0.335,"G",IF((IB252/KK252)&gt;0.67,"R","A"))</f>
        <v/>
      </c>
      <c r="LB252">
        <f>IF(LQ252="0-1",INDEX(Scrape!#REF!,MATCH('HT 0-1'!KP252,Scrape!$B:$B,0)),"")</f>
        <v/>
      </c>
      <c r="LC252">
        <f>IF(LQ252="0-1",INDEX(Scrape!$A:$A,MATCH('HT 0-1'!KP252,Scrape!$B:$B,0)),"")</f>
        <v/>
      </c>
      <c r="LD252">
        <f>IF(LQ252="0-1",INDEX(Scrape!$B:$B,MATCH('HT 0-1'!KP252,Scrape!$B:$B,0)),"")</f>
        <v/>
      </c>
      <c r="LE252">
        <f>IF(LQ252="0-1",INDEX(Scrape!$C:$C,MATCH('HT 0-1'!KP252,Scrape!$B:$B,0)),"")</f>
        <v/>
      </c>
      <c r="LF252">
        <f>IF(LQ252="0-1",INDEX(Scrape!$D:$D,MATCH('HT 0-1'!KP252,Scrape!$B:$B,0)),"")</f>
        <v/>
      </c>
      <c r="LG252">
        <f>IF(LQ252="0-1",INDEX(Scrape!$E:$E,MATCH('HT 0-1'!KP252,Scrape!$B:$B,0)),"")</f>
        <v/>
      </c>
      <c r="LH252">
        <f>IF(LQ252="0-1",INDEX(Scrape!$F:$F,MATCH('HT 0-1'!KP252,Scrape!$B:$B,0)),"")</f>
        <v/>
      </c>
      <c r="LI252">
        <f>IF(LQ252="0-1",INDEX(Scrape!$G:$G,MATCH('HT 0-1'!KP252,Scrape!$B:$B,0)),"")</f>
        <v/>
      </c>
      <c r="LJ252">
        <f>IF(LQ252="0-1",INDEX(Scrape!$H:$H,MATCH('HT 0-1'!KP252,Scrape!$B:$B,0)),"")</f>
        <v/>
      </c>
      <c r="LK252">
        <f>IF(LQ252="0-1",INDEX(Scrape!$I:$I,MATCH('HT 0-1'!KP252,Scrape!$B:$B,0)),"")</f>
        <v/>
      </c>
      <c r="LL252">
        <f>IF(LQ252="0-1",INDEX(Scrape!$J:$J,MATCH('HT 0-1'!KP252,Scrape!$B:$B,0)),"")</f>
        <v/>
      </c>
      <c r="LM252">
        <f>IF(LQ252="0-1",INDEX(Scrape!$K:$K,MATCH('HT 0-1'!KP252,Scrape!$B:$B,0)),"")</f>
        <v/>
      </c>
      <c r="LN252">
        <f>IF(LQ252="0-1",INDEX(Scrape!$L:$L,MATCH('HT 0-1'!KP252,Scrape!$B:$B,0)),"")</f>
        <v/>
      </c>
      <c r="LO252">
        <f>IF(LQ252="0-1",INDEX(Scrape!$M:$M,MATCH('HT 0-1'!KP252,Scrape!$B:$B,0)),"")</f>
        <v/>
      </c>
      <c r="LP252">
        <f>IF(LQ252="0-1",INDEX(Scrape!$N:$N,MATCH('HT 0-1'!KP252,Scrape!$B:$B,0)),"")</f>
        <v/>
      </c>
      <c r="LQ252">
        <f>INDEX(Scrape!$O:$O,MATCH('HT 0-1'!KP252,Scrape!$B:$B,0))</f>
        <v/>
      </c>
      <c r="LR252">
        <f>(1/LJ252)+(1/LI252)+(1/LH252)</f>
        <v/>
      </c>
      <c r="LS252">
        <f>(1/LG252)+(1/LF252)+(1/LE252)</f>
        <v/>
      </c>
      <c r="LT252" s="8">
        <f>IF(INDEX(#REF!,MATCH(KQ252,#REF!,0))=INDEX(#REF!,MATCH(KQ252,#REF!,0)),INDEX(#REF!,MATCH(KQ252,#REF!,0)),"ERROR")</f>
        <v/>
      </c>
      <c r="LU252" s="4">
        <f>IF(KR252="G",2,IF(KR252="R",0.5,IF(KR252="A",1)))</f>
        <v/>
      </c>
      <c r="LV252" s="4">
        <f>IF(KS252="G",0.5,IF(KS252="R",2,IF(KS252="A",1)))</f>
        <v/>
      </c>
      <c r="LW252" s="4">
        <f>IF(KT252="G",2,IF(KT252="R",0.5,IF(KT252="A",1)))</f>
        <v/>
      </c>
      <c r="LX252" s="4">
        <f>IF(KU252="G",0.5,IF(KU252="R",2,IF(KU252="A",1)))</f>
        <v/>
      </c>
      <c r="LY252" s="7">
        <f>(LK252*(LU252+LX252)+(LL252*(LU252+LX252)))</f>
        <v/>
      </c>
      <c r="LZ252" s="7">
        <f>(LN252*(LV252+LW252)+(LO252*(LV252+LW252)))</f>
        <v/>
      </c>
      <c r="MA252" s="11">
        <f>LY252-LZ252</f>
        <v/>
      </c>
      <c r="MB252" s="5">
        <f>MA252+2</f>
        <v/>
      </c>
      <c r="MC252" s="6">
        <f>MA252-2</f>
        <v/>
      </c>
      <c r="MD252" s="4">
        <f>LE252</f>
        <v/>
      </c>
      <c r="ME252" s="9">
        <f>IF(MD252=0,1000,MD252+0.75)</f>
        <v/>
      </c>
      <c r="MF252" s="10">
        <f>IF(MD252=0,0,MD252-0.75)</f>
        <v/>
      </c>
      <c r="MG252" s="4">
        <f>((LM252*(LU252+LX252))-((LP252*(LV252+LW252))))</f>
        <v/>
      </c>
      <c r="MH252" s="9">
        <f>MG252*1.2</f>
        <v/>
      </c>
      <c r="MI252" s="10">
        <f>MG252*0.8</f>
        <v/>
      </c>
      <c r="MJ252">
        <f>IFERROR(NX252,"")</f>
        <v/>
      </c>
      <c r="MK252">
        <f>IFERROR(NY252,"")</f>
        <v/>
      </c>
      <c r="ML252">
        <f>IFERROR(NZ252,"")</f>
        <v/>
      </c>
      <c r="MM252">
        <f>IFERROR(OA252,"")</f>
        <v/>
      </c>
      <c r="MN252">
        <f>IFERROR(OB252,"")</f>
        <v/>
      </c>
      <c r="MO252">
        <f>IFERROR(OC252,"")</f>
        <v/>
      </c>
      <c r="MP252" s="1">
        <f>COUNTIFS(#REF!,LT252,#REF!,1,#REF!,"&gt;="&amp;MC252,#REF!,"&lt;="&amp;MB252,#REF!,"&lt;="&amp;ME252,#REF!,"&gt;="&amp;MF252,#REF!,"="&amp;KV252,#REF!,"="&amp;KX252)</f>
        <v/>
      </c>
      <c r="MQ252" s="1">
        <f>COUNTIFS(#REF!,LT252,#REF!,0,#REF!,"&gt;="&amp;MC252,#REF!,"&lt;="&amp;MB252,#REF!,"&lt;="&amp;ME252,#REF!,"&gt;="&amp;MF252,#REF!,"="&amp;KV252,#REF!,"="&amp;KX252)</f>
        <v/>
      </c>
      <c r="MR252" s="1">
        <f>COUNTIFS(#REF!,LT252,#REF!,1,#REF!,"&gt;="&amp;MC252,#REF!,"&lt;="&amp;MB252,#REF!,"&lt;="&amp;ME252,#REF!,"&gt;="&amp;MF252,#REF!,"="&amp;KW252,#REF!,"="&amp;KY252)</f>
        <v/>
      </c>
      <c r="MS252" s="1">
        <f>COUNTIFS(#REF!,LT252,#REF!,0,#REF!,"&gt;="&amp;MC252,#REF!,"&lt;="&amp;MB252,#REF!,"&lt;="&amp;ME252,#REF!,"&gt;="&amp;MF252,#REF!,"="&amp;KW252,#REF!,"="&amp;KY252)</f>
        <v/>
      </c>
      <c r="MT252" s="1">
        <f>COUNTIFS(#REF!,LT252,#REF!,1,#REF!,"&gt;="&amp;MI252,#REF!,"&lt;="&amp;MH252,#REF!,"&lt;="&amp;ME252,#REF!,"&gt;="&amp;MF252)</f>
        <v/>
      </c>
      <c r="MU252" s="1">
        <f>COUNTIFS(#REF!,LT252,#REF!,0,#REF!,"&gt;="&amp;MI252,#REF!,"&lt;="&amp;MH252,#REF!,"&lt;="&amp;ME252,#REF!,"&gt;="&amp;MF252)</f>
        <v/>
      </c>
      <c r="MV252" s="1">
        <f>COUNTIFS(#REF!,LT252,#REF!,1,#REF!,"&gt;="&amp;MI252,#REF!,"&lt;="&amp;MH252,#REF!,"="&amp;KZ252,#REF!,"="&amp;LA252,#REF!,"&lt;="&amp;ME252,#REF!,"&gt;="&amp;MF252)</f>
        <v/>
      </c>
      <c r="MW252" s="1">
        <f>COUNTIFS(#REF!,LT252,#REF!,0,#REF!,"&gt;="&amp;MI252,#REF!,"&lt;="&amp;MH252,#REF!,"="&amp;KZ252,#REF!,"="&amp;LA252,#REF!,"&lt;="&amp;ME252,#REF!,"&gt;="&amp;MF252)</f>
        <v/>
      </c>
      <c r="MX252" s="1">
        <f>COUNTIFS(#REF!,LT252,#REF!,1,#REF!,"&gt;="&amp;MC252,#REF!,"&lt;="&amp;MB252,#REF!,"&lt;="&amp;ME252,#REF!,"&gt;="&amp;MF252)</f>
        <v/>
      </c>
      <c r="MY252" s="1">
        <f>COUNTIFS(#REF!,LT252,#REF!,0,#REF!,"&gt;="&amp;MC252,#REF!,"&lt;="&amp;MB252,#REF!,"&lt;="&amp;ME252,#REF!,"&gt;="&amp;MF252)</f>
        <v/>
      </c>
      <c r="MZ252" s="1">
        <f>COUNTIFS(#REF!,LT252,#REF!,1,#REF!,"&lt;="&amp;ME252,#REF!,"&gt;="&amp;MF252,#REF!,"="&amp;KV252,#REF!,"="&amp;KX252)</f>
        <v/>
      </c>
      <c r="NA252" s="1">
        <f>COUNTIFS(#REF!,LT252,#REF!,0,#REF!,"&lt;="&amp;ME252,#REF!,"&gt;="&amp;MF252,#REF!,"="&amp;KV252,#REF!,"="&amp;KX252)</f>
        <v/>
      </c>
      <c r="NB252" s="1">
        <f>COUNTIFS(#REF!,LT252,#REF!,1,#REF!,"&lt;="&amp;ME252,#REF!,"&gt;="&amp;MF252,#REF!,"="&amp;KW252,#REF!,"="&amp;KY252)</f>
        <v/>
      </c>
      <c r="NC252" s="1">
        <f>COUNTIFS(#REF!,LT252,#REF!,0,#REF!,"&lt;="&amp;ME252,#REF!,"&gt;="&amp;MF252,#REF!,"="&amp;KW252,#REF!,"="&amp;KY252)</f>
        <v/>
      </c>
      <c r="ND252" s="1">
        <f>MP252+MR252+MT252+MV252+MX252+MZ252+NB252</f>
        <v/>
      </c>
      <c r="NE252" s="1">
        <f>MQ252+MS252+MU252+MW252+MY252+NA252+NC252</f>
        <v/>
      </c>
      <c r="NF252" s="1">
        <f>ND252+NE252</f>
        <v/>
      </c>
      <c r="NG252" s="33">
        <f>ND252/(ND252+NE252)</f>
        <v/>
      </c>
      <c r="NH252" s="3">
        <f>1/NG252</f>
        <v/>
      </c>
      <c r="NI252" s="1">
        <f>LI252</f>
        <v/>
      </c>
      <c r="NJ252" s="79">
        <f>((1-NG252)*(1/(NI252-1))*0.98-(NG252*1))</f>
        <v/>
      </c>
      <c r="NK252" s="34">
        <f>IF(LR252&lt;0.9,0,IF(AND(LR252&gt;1.1),0,1))</f>
        <v/>
      </c>
      <c r="NL252" s="34">
        <f>IF(LS252&lt;0.9,0,IF(AND(LS252&gt;1.1),0,1))</f>
        <v/>
      </c>
      <c r="NM252" s="32">
        <f>IF(NF252&gt;99,1,0)</f>
        <v/>
      </c>
      <c r="NN252" s="32">
        <f>IF(NJ252&gt;0.0799,1,0)</f>
        <v/>
      </c>
      <c r="NO252" s="32">
        <f>IF(NJ252&gt;NQ252,1,0)</f>
        <v/>
      </c>
      <c r="NP252" s="32">
        <f>NM252+NN252+NO252+NK252+NL252</f>
        <v/>
      </c>
      <c r="NQ252" s="79">
        <f>(((100*NG252)*(NI252-1)*0.98)-((1-NG252)*100))/100</f>
        <v/>
      </c>
      <c r="NR252" s="34">
        <f>IF(LR252&lt;0.9,0,IF(AND(LR252&gt;1.1),0,1))</f>
        <v/>
      </c>
      <c r="NS252" s="34">
        <f>IF(LS252&lt;0.9,0,IF(AND(LS252&gt;1.1),0,1))</f>
        <v/>
      </c>
      <c r="NT252" s="32">
        <f>IF(NF252&gt;99,1,0)</f>
        <v/>
      </c>
      <c r="NU252" s="32">
        <f>IF(NQ252&gt;0.0799,1,0)</f>
        <v/>
      </c>
      <c r="NV252" s="32">
        <f>IF(NQ252&gt;NJ252,1,0)</f>
        <v/>
      </c>
      <c r="NW252" s="32">
        <f>NT252+NU252+NV252+NR252+NS252</f>
        <v/>
      </c>
      <c r="NX252">
        <f>IF(NP252=5,"LayAway0-1",IF(AND(NW252=5),"BackAway0-1",""))</f>
        <v/>
      </c>
      <c r="NY252">
        <f>IF(NP252=5,KO252,IF(AND(NW252=5),KO252,""))</f>
        <v/>
      </c>
      <c r="NZ252">
        <f>IF(NP252=5,"Match Odds",IF(AND(NW252=5),"Match Odds",""))</f>
        <v/>
      </c>
      <c r="OA252">
        <f>IF(NP252=5,KP252,IF(AND(NW252=5),KP252,""))</f>
        <v/>
      </c>
      <c r="OB252">
        <f>IF(NP252=5,"MATCH_ODDS",IF(AND(NW252=5),"MATCH_ODDS",""))</f>
        <v/>
      </c>
      <c r="OC252">
        <f>IF(NP252=5,"LAY",IF(AND(NW252=5),"BACK",""))</f>
        <v/>
      </c>
    </row>
    <row r="253" ht="16.5" customHeight="1" thickBot="1" thickTop="1">
      <c r="A253" s="2" t="n"/>
      <c r="KN253" s="1">
        <f>IF(INDEX(#REF!,MATCH('HT 0-1'!D253,#REF!,0))=INDEX(#REF!,MATCH('HT 0-1'!D253,#REF!,0)),INDEX(#REF!,MATCH('HT 0-1'!D253,#REF!,0)),"ERROR")</f>
        <v/>
      </c>
      <c r="KO253" s="1">
        <f>IF(INDEX(#REF!,MATCH('HT 0-1'!E253,#REF!,0))=INDEX(#REF!,MATCH('HT 0-1'!E253,#REF!,0)),INDEX(#REF!,MATCH('HT 0-1'!E253,#REF!,0)),"ERROR")</f>
        <v/>
      </c>
      <c r="KP253" s="1">
        <f>KN253&amp;" v "&amp;KO253</f>
        <v/>
      </c>
      <c r="KQ253">
        <f>B253&amp;"_"&amp;C253</f>
        <v/>
      </c>
      <c r="KR253" s="1">
        <f>IF((HW253/KK253)&lt;0.335,"G",IF((HW253/KK253)&gt;0.67,"R","A"))</f>
        <v/>
      </c>
      <c r="KS253" s="1">
        <f>IF((HX253/KK253)&lt;0.335,"G",IF((HX253/KK253)&gt;0.67,"R","A"))</f>
        <v/>
      </c>
      <c r="KT253" s="1">
        <f>IF((IH253/KK253)&lt;0.335,"G",IF((IH253/KK253)&gt;0.67,"R","A"))</f>
        <v/>
      </c>
      <c r="KU253" s="1">
        <f>IF((II253/KK253)&lt;0.335,"G",IF((II253/KK253)&gt;0.67,"R","A"))</f>
        <v/>
      </c>
      <c r="KV253" s="1">
        <f>IF((HZ253/KK253)&lt;0.335,"G",IF((HZ253/KK253)&gt;0.67,"R","A"))</f>
        <v/>
      </c>
      <c r="KW253" s="1">
        <f>IF((HY253/KK253)&lt;0.335,"G",IF((HY253/KK253)&gt;0.67,"R","A"))</f>
        <v/>
      </c>
      <c r="KX253" s="1">
        <f>IF((IK253/KK253)&lt;0.335,"G",IF((IK253/KK253)&gt;0.67,"R","A"))</f>
        <v/>
      </c>
      <c r="KY253" s="1">
        <f>IF((IJ253/KK253)&lt;0.335,"G",IF((IJ253/KK253)&gt;0.67,"R","A"))</f>
        <v/>
      </c>
      <c r="KZ253" s="1">
        <f>IF((HQ253/KK253)&lt;0.335,"G",IF((HQ253/KK253)&gt;0.67,"R","A"))</f>
        <v/>
      </c>
      <c r="LA253" s="1">
        <f>IF((IB253/KK253)&lt;0.335,"G",IF((IB253/KK253)&gt;0.67,"R","A"))</f>
        <v/>
      </c>
      <c r="LB253">
        <f>IF(LQ253="0-1",INDEX(Scrape!#REF!,MATCH('HT 0-1'!KP253,Scrape!$B:$B,0)),"")</f>
        <v/>
      </c>
      <c r="LC253">
        <f>IF(LQ253="0-1",INDEX(Scrape!$A:$A,MATCH('HT 0-1'!KP253,Scrape!$B:$B,0)),"")</f>
        <v/>
      </c>
      <c r="LD253">
        <f>IF(LQ253="0-1",INDEX(Scrape!$B:$B,MATCH('HT 0-1'!KP253,Scrape!$B:$B,0)),"")</f>
        <v/>
      </c>
      <c r="LE253">
        <f>IF(LQ253="0-1",INDEX(Scrape!$C:$C,MATCH('HT 0-1'!KP253,Scrape!$B:$B,0)),"")</f>
        <v/>
      </c>
      <c r="LF253">
        <f>IF(LQ253="0-1",INDEX(Scrape!$D:$D,MATCH('HT 0-1'!KP253,Scrape!$B:$B,0)),"")</f>
        <v/>
      </c>
      <c r="LG253">
        <f>IF(LQ253="0-1",INDEX(Scrape!$E:$E,MATCH('HT 0-1'!KP253,Scrape!$B:$B,0)),"")</f>
        <v/>
      </c>
      <c r="LH253">
        <f>IF(LQ253="0-1",INDEX(Scrape!$F:$F,MATCH('HT 0-1'!KP253,Scrape!$B:$B,0)),"")</f>
        <v/>
      </c>
      <c r="LI253">
        <f>IF(LQ253="0-1",INDEX(Scrape!$G:$G,MATCH('HT 0-1'!KP253,Scrape!$B:$B,0)),"")</f>
        <v/>
      </c>
      <c r="LJ253">
        <f>IF(LQ253="0-1",INDEX(Scrape!$H:$H,MATCH('HT 0-1'!KP253,Scrape!$B:$B,0)),"")</f>
        <v/>
      </c>
      <c r="LK253">
        <f>IF(LQ253="0-1",INDEX(Scrape!$I:$I,MATCH('HT 0-1'!KP253,Scrape!$B:$B,0)),"")</f>
        <v/>
      </c>
      <c r="LL253">
        <f>IF(LQ253="0-1",INDEX(Scrape!$J:$J,MATCH('HT 0-1'!KP253,Scrape!$B:$B,0)),"")</f>
        <v/>
      </c>
      <c r="LM253">
        <f>IF(LQ253="0-1",INDEX(Scrape!$K:$K,MATCH('HT 0-1'!KP253,Scrape!$B:$B,0)),"")</f>
        <v/>
      </c>
      <c r="LN253">
        <f>IF(LQ253="0-1",INDEX(Scrape!$L:$L,MATCH('HT 0-1'!KP253,Scrape!$B:$B,0)),"")</f>
        <v/>
      </c>
      <c r="LO253">
        <f>IF(LQ253="0-1",INDEX(Scrape!$M:$M,MATCH('HT 0-1'!KP253,Scrape!$B:$B,0)),"")</f>
        <v/>
      </c>
      <c r="LP253">
        <f>IF(LQ253="0-1",INDEX(Scrape!$N:$N,MATCH('HT 0-1'!KP253,Scrape!$B:$B,0)),"")</f>
        <v/>
      </c>
      <c r="LQ253">
        <f>INDEX(Scrape!$O:$O,MATCH('HT 0-1'!KP253,Scrape!$B:$B,0))</f>
        <v/>
      </c>
      <c r="LR253">
        <f>(1/LJ253)+(1/LI253)+(1/LH253)</f>
        <v/>
      </c>
      <c r="LS253">
        <f>(1/LG253)+(1/LF253)+(1/LE253)</f>
        <v/>
      </c>
      <c r="LT253" s="8">
        <f>IF(INDEX(#REF!,MATCH(KQ253,#REF!,0))=INDEX(#REF!,MATCH(KQ253,#REF!,0)),INDEX(#REF!,MATCH(KQ253,#REF!,0)),"ERROR")</f>
        <v/>
      </c>
      <c r="LU253" s="4">
        <f>IF(KR253="G",2,IF(KR253="R",0.5,IF(KR253="A",1)))</f>
        <v/>
      </c>
      <c r="LV253" s="4">
        <f>IF(KS253="G",0.5,IF(KS253="R",2,IF(KS253="A",1)))</f>
        <v/>
      </c>
      <c r="LW253" s="4">
        <f>IF(KT253="G",2,IF(KT253="R",0.5,IF(KT253="A",1)))</f>
        <v/>
      </c>
      <c r="LX253" s="4">
        <f>IF(KU253="G",0.5,IF(KU253="R",2,IF(KU253="A",1)))</f>
        <v/>
      </c>
      <c r="LY253" s="7">
        <f>(LK253*(LU253+LX253)+(LL253*(LU253+LX253)))</f>
        <v/>
      </c>
      <c r="LZ253" s="7">
        <f>(LN253*(LV253+LW253)+(LO253*(LV253+LW253)))</f>
        <v/>
      </c>
      <c r="MA253" s="11">
        <f>LY253-LZ253</f>
        <v/>
      </c>
      <c r="MB253" s="5">
        <f>MA253+2</f>
        <v/>
      </c>
      <c r="MC253" s="6">
        <f>MA253-2</f>
        <v/>
      </c>
      <c r="MD253" s="4">
        <f>LE253</f>
        <v/>
      </c>
      <c r="ME253" s="9">
        <f>IF(MD253=0,1000,MD253+0.75)</f>
        <v/>
      </c>
      <c r="MF253" s="10">
        <f>IF(MD253=0,0,MD253-0.75)</f>
        <v/>
      </c>
      <c r="MG253" s="4">
        <f>((LM253*(LU253+LX253))-((LP253*(LV253+LW253))))</f>
        <v/>
      </c>
      <c r="MH253" s="9">
        <f>MG253*1.2</f>
        <v/>
      </c>
      <c r="MI253" s="10">
        <f>MG253*0.8</f>
        <v/>
      </c>
      <c r="MJ253">
        <f>IFERROR(NX253,"")</f>
        <v/>
      </c>
      <c r="MK253">
        <f>IFERROR(NY253,"")</f>
        <v/>
      </c>
      <c r="ML253">
        <f>IFERROR(NZ253,"")</f>
        <v/>
      </c>
      <c r="MM253">
        <f>IFERROR(OA253,"")</f>
        <v/>
      </c>
      <c r="MN253">
        <f>IFERROR(OB253,"")</f>
        <v/>
      </c>
      <c r="MO253">
        <f>IFERROR(OC253,"")</f>
        <v/>
      </c>
      <c r="MP253" s="1">
        <f>COUNTIFS(#REF!,LT253,#REF!,1,#REF!,"&gt;="&amp;MC253,#REF!,"&lt;="&amp;MB253,#REF!,"&lt;="&amp;ME253,#REF!,"&gt;="&amp;MF253,#REF!,"="&amp;KV253,#REF!,"="&amp;KX253)</f>
        <v/>
      </c>
      <c r="MQ253" s="1">
        <f>COUNTIFS(#REF!,LT253,#REF!,0,#REF!,"&gt;="&amp;MC253,#REF!,"&lt;="&amp;MB253,#REF!,"&lt;="&amp;ME253,#REF!,"&gt;="&amp;MF253,#REF!,"="&amp;KV253,#REF!,"="&amp;KX253)</f>
        <v/>
      </c>
      <c r="MR253" s="1">
        <f>COUNTIFS(#REF!,LT253,#REF!,1,#REF!,"&gt;="&amp;MC253,#REF!,"&lt;="&amp;MB253,#REF!,"&lt;="&amp;ME253,#REF!,"&gt;="&amp;MF253,#REF!,"="&amp;KW253,#REF!,"="&amp;KY253)</f>
        <v/>
      </c>
      <c r="MS253" s="1">
        <f>COUNTIFS(#REF!,LT253,#REF!,0,#REF!,"&gt;="&amp;MC253,#REF!,"&lt;="&amp;MB253,#REF!,"&lt;="&amp;ME253,#REF!,"&gt;="&amp;MF253,#REF!,"="&amp;KW253,#REF!,"="&amp;KY253)</f>
        <v/>
      </c>
      <c r="MT253" s="1">
        <f>COUNTIFS(#REF!,LT253,#REF!,1,#REF!,"&gt;="&amp;MI253,#REF!,"&lt;="&amp;MH253,#REF!,"&lt;="&amp;ME253,#REF!,"&gt;="&amp;MF253)</f>
        <v/>
      </c>
      <c r="MU253" s="1">
        <f>COUNTIFS(#REF!,LT253,#REF!,0,#REF!,"&gt;="&amp;MI253,#REF!,"&lt;="&amp;MH253,#REF!,"&lt;="&amp;ME253,#REF!,"&gt;="&amp;MF253)</f>
        <v/>
      </c>
      <c r="MV253" s="1">
        <f>COUNTIFS(#REF!,LT253,#REF!,1,#REF!,"&gt;="&amp;MI253,#REF!,"&lt;="&amp;MH253,#REF!,"="&amp;KZ253,#REF!,"="&amp;LA253,#REF!,"&lt;="&amp;ME253,#REF!,"&gt;="&amp;MF253)</f>
        <v/>
      </c>
      <c r="MW253" s="1">
        <f>COUNTIFS(#REF!,LT253,#REF!,0,#REF!,"&gt;="&amp;MI253,#REF!,"&lt;="&amp;MH253,#REF!,"="&amp;KZ253,#REF!,"="&amp;LA253,#REF!,"&lt;="&amp;ME253,#REF!,"&gt;="&amp;MF253)</f>
        <v/>
      </c>
      <c r="MX253" s="1">
        <f>COUNTIFS(#REF!,LT253,#REF!,1,#REF!,"&gt;="&amp;MC253,#REF!,"&lt;="&amp;MB253,#REF!,"&lt;="&amp;ME253,#REF!,"&gt;="&amp;MF253)</f>
        <v/>
      </c>
      <c r="MY253" s="1">
        <f>COUNTIFS(#REF!,LT253,#REF!,0,#REF!,"&gt;="&amp;MC253,#REF!,"&lt;="&amp;MB253,#REF!,"&lt;="&amp;ME253,#REF!,"&gt;="&amp;MF253)</f>
        <v/>
      </c>
      <c r="MZ253" s="1">
        <f>COUNTIFS(#REF!,LT253,#REF!,1,#REF!,"&lt;="&amp;ME253,#REF!,"&gt;="&amp;MF253,#REF!,"="&amp;KV253,#REF!,"="&amp;KX253)</f>
        <v/>
      </c>
      <c r="NA253" s="1">
        <f>COUNTIFS(#REF!,LT253,#REF!,0,#REF!,"&lt;="&amp;ME253,#REF!,"&gt;="&amp;MF253,#REF!,"="&amp;KV253,#REF!,"="&amp;KX253)</f>
        <v/>
      </c>
      <c r="NB253" s="1">
        <f>COUNTIFS(#REF!,LT253,#REF!,1,#REF!,"&lt;="&amp;ME253,#REF!,"&gt;="&amp;MF253,#REF!,"="&amp;KW253,#REF!,"="&amp;KY253)</f>
        <v/>
      </c>
      <c r="NC253" s="1">
        <f>COUNTIFS(#REF!,LT253,#REF!,0,#REF!,"&lt;="&amp;ME253,#REF!,"&gt;="&amp;MF253,#REF!,"="&amp;KW253,#REF!,"="&amp;KY253)</f>
        <v/>
      </c>
      <c r="ND253" s="1">
        <f>MP253+MR253+MT253+MV253+MX253+MZ253+NB253</f>
        <v/>
      </c>
      <c r="NE253" s="1">
        <f>MQ253+MS253+MU253+MW253+MY253+NA253+NC253</f>
        <v/>
      </c>
      <c r="NF253" s="1">
        <f>ND253+NE253</f>
        <v/>
      </c>
      <c r="NG253" s="33">
        <f>ND253/(ND253+NE253)</f>
        <v/>
      </c>
      <c r="NH253" s="3">
        <f>1/NG253</f>
        <v/>
      </c>
      <c r="NI253" s="1">
        <f>LI253</f>
        <v/>
      </c>
      <c r="NJ253" s="79">
        <f>((1-NG253)*(1/(NI253-1))*0.98-(NG253*1))</f>
        <v/>
      </c>
      <c r="NK253" s="34">
        <f>IF(LR253&lt;0.9,0,IF(AND(LR253&gt;1.1),0,1))</f>
        <v/>
      </c>
      <c r="NL253" s="34">
        <f>IF(LS253&lt;0.9,0,IF(AND(LS253&gt;1.1),0,1))</f>
        <v/>
      </c>
      <c r="NM253" s="32">
        <f>IF(NF253&gt;99,1,0)</f>
        <v/>
      </c>
      <c r="NN253" s="32">
        <f>IF(NJ253&gt;0.0799,1,0)</f>
        <v/>
      </c>
      <c r="NO253" s="32">
        <f>IF(NJ253&gt;NQ253,1,0)</f>
        <v/>
      </c>
      <c r="NP253" s="32">
        <f>NM253+NN253+NO253+NK253+NL253</f>
        <v/>
      </c>
      <c r="NQ253" s="79">
        <f>(((100*NG253)*(NI253-1)*0.98)-((1-NG253)*100))/100</f>
        <v/>
      </c>
      <c r="NR253" s="34">
        <f>IF(LR253&lt;0.9,0,IF(AND(LR253&gt;1.1),0,1))</f>
        <v/>
      </c>
      <c r="NS253" s="34">
        <f>IF(LS253&lt;0.9,0,IF(AND(LS253&gt;1.1),0,1))</f>
        <v/>
      </c>
      <c r="NT253" s="32">
        <f>IF(NF253&gt;99,1,0)</f>
        <v/>
      </c>
      <c r="NU253" s="32">
        <f>IF(NQ253&gt;0.0799,1,0)</f>
        <v/>
      </c>
      <c r="NV253" s="32">
        <f>IF(NQ253&gt;NJ253,1,0)</f>
        <v/>
      </c>
      <c r="NW253" s="32">
        <f>NT253+NU253+NV253+NR253+NS253</f>
        <v/>
      </c>
      <c r="NX253">
        <f>IF(NP253=5,"LayAway0-1",IF(AND(NW253=5),"BackAway0-1",""))</f>
        <v/>
      </c>
      <c r="NY253">
        <f>IF(NP253=5,KO253,IF(AND(NW253=5),KO253,""))</f>
        <v/>
      </c>
      <c r="NZ253">
        <f>IF(NP253=5,"Match Odds",IF(AND(NW253=5),"Match Odds",""))</f>
        <v/>
      </c>
      <c r="OA253">
        <f>IF(NP253=5,KP253,IF(AND(NW253=5),KP253,""))</f>
        <v/>
      </c>
      <c r="OB253">
        <f>IF(NP253=5,"MATCH_ODDS",IF(AND(NW253=5),"MATCH_ODDS",""))</f>
        <v/>
      </c>
      <c r="OC253">
        <f>IF(NP253=5,"LAY",IF(AND(NW253=5),"BACK",""))</f>
        <v/>
      </c>
    </row>
    <row r="254" ht="16.5" customHeight="1" thickBot="1" thickTop="1">
      <c r="A254" s="2" t="n"/>
      <c r="KN254" s="1">
        <f>IF(INDEX(#REF!,MATCH('HT 0-1'!D254,#REF!,0))=INDEX(#REF!,MATCH('HT 0-1'!D254,#REF!,0)),INDEX(#REF!,MATCH('HT 0-1'!D254,#REF!,0)),"ERROR")</f>
        <v/>
      </c>
      <c r="KO254" s="1">
        <f>IF(INDEX(#REF!,MATCH('HT 0-1'!E254,#REF!,0))=INDEX(#REF!,MATCH('HT 0-1'!E254,#REF!,0)),INDEX(#REF!,MATCH('HT 0-1'!E254,#REF!,0)),"ERROR")</f>
        <v/>
      </c>
      <c r="KP254" s="1">
        <f>KN254&amp;" v "&amp;KO254</f>
        <v/>
      </c>
      <c r="KQ254">
        <f>B254&amp;"_"&amp;C254</f>
        <v/>
      </c>
      <c r="KR254" s="1">
        <f>IF((HW254/KK254)&lt;0.335,"G",IF((HW254/KK254)&gt;0.67,"R","A"))</f>
        <v/>
      </c>
      <c r="KS254" s="1">
        <f>IF((HX254/KK254)&lt;0.335,"G",IF((HX254/KK254)&gt;0.67,"R","A"))</f>
        <v/>
      </c>
      <c r="KT254" s="1">
        <f>IF((IH254/KK254)&lt;0.335,"G",IF((IH254/KK254)&gt;0.67,"R","A"))</f>
        <v/>
      </c>
      <c r="KU254" s="1">
        <f>IF((II254/KK254)&lt;0.335,"G",IF((II254/KK254)&gt;0.67,"R","A"))</f>
        <v/>
      </c>
      <c r="KV254" s="1">
        <f>IF((HZ254/KK254)&lt;0.335,"G",IF((HZ254/KK254)&gt;0.67,"R","A"))</f>
        <v/>
      </c>
      <c r="KW254" s="1">
        <f>IF((HY254/KK254)&lt;0.335,"G",IF((HY254/KK254)&gt;0.67,"R","A"))</f>
        <v/>
      </c>
      <c r="KX254" s="1">
        <f>IF((IK254/KK254)&lt;0.335,"G",IF((IK254/KK254)&gt;0.67,"R","A"))</f>
        <v/>
      </c>
      <c r="KY254" s="1">
        <f>IF((IJ254/KK254)&lt;0.335,"G",IF((IJ254/KK254)&gt;0.67,"R","A"))</f>
        <v/>
      </c>
      <c r="KZ254" s="1">
        <f>IF((HQ254/KK254)&lt;0.335,"G",IF((HQ254/KK254)&gt;0.67,"R","A"))</f>
        <v/>
      </c>
      <c r="LA254" s="1">
        <f>IF((IB254/KK254)&lt;0.335,"G",IF((IB254/KK254)&gt;0.67,"R","A"))</f>
        <v/>
      </c>
      <c r="LB254">
        <f>IF(LQ254="0-1",INDEX(Scrape!#REF!,MATCH('HT 0-1'!KP254,Scrape!$B:$B,0)),"")</f>
        <v/>
      </c>
      <c r="LC254">
        <f>IF(LQ254="0-1",INDEX(Scrape!$A:$A,MATCH('HT 0-1'!KP254,Scrape!$B:$B,0)),"")</f>
        <v/>
      </c>
      <c r="LD254">
        <f>IF(LQ254="0-1",INDEX(Scrape!$B:$B,MATCH('HT 0-1'!KP254,Scrape!$B:$B,0)),"")</f>
        <v/>
      </c>
      <c r="LE254">
        <f>IF(LQ254="0-1",INDEX(Scrape!$C:$C,MATCH('HT 0-1'!KP254,Scrape!$B:$B,0)),"")</f>
        <v/>
      </c>
      <c r="LF254">
        <f>IF(LQ254="0-1",INDEX(Scrape!$D:$D,MATCH('HT 0-1'!KP254,Scrape!$B:$B,0)),"")</f>
        <v/>
      </c>
      <c r="LG254">
        <f>IF(LQ254="0-1",INDEX(Scrape!$E:$E,MATCH('HT 0-1'!KP254,Scrape!$B:$B,0)),"")</f>
        <v/>
      </c>
      <c r="LH254">
        <f>IF(LQ254="0-1",INDEX(Scrape!$F:$F,MATCH('HT 0-1'!KP254,Scrape!$B:$B,0)),"")</f>
        <v/>
      </c>
      <c r="LI254">
        <f>IF(LQ254="0-1",INDEX(Scrape!$G:$G,MATCH('HT 0-1'!KP254,Scrape!$B:$B,0)),"")</f>
        <v/>
      </c>
      <c r="LJ254">
        <f>IF(LQ254="0-1",INDEX(Scrape!$H:$H,MATCH('HT 0-1'!KP254,Scrape!$B:$B,0)),"")</f>
        <v/>
      </c>
      <c r="LK254">
        <f>IF(LQ254="0-1",INDEX(Scrape!$I:$I,MATCH('HT 0-1'!KP254,Scrape!$B:$B,0)),"")</f>
        <v/>
      </c>
      <c r="LL254">
        <f>IF(LQ254="0-1",INDEX(Scrape!$J:$J,MATCH('HT 0-1'!KP254,Scrape!$B:$B,0)),"")</f>
        <v/>
      </c>
      <c r="LM254">
        <f>IF(LQ254="0-1",INDEX(Scrape!$K:$K,MATCH('HT 0-1'!KP254,Scrape!$B:$B,0)),"")</f>
        <v/>
      </c>
      <c r="LN254">
        <f>IF(LQ254="0-1",INDEX(Scrape!$L:$L,MATCH('HT 0-1'!KP254,Scrape!$B:$B,0)),"")</f>
        <v/>
      </c>
      <c r="LO254">
        <f>IF(LQ254="0-1",INDEX(Scrape!$M:$M,MATCH('HT 0-1'!KP254,Scrape!$B:$B,0)),"")</f>
        <v/>
      </c>
      <c r="LP254">
        <f>IF(LQ254="0-1",INDEX(Scrape!$N:$N,MATCH('HT 0-1'!KP254,Scrape!$B:$B,0)),"")</f>
        <v/>
      </c>
      <c r="LQ254">
        <f>INDEX(Scrape!$O:$O,MATCH('HT 0-1'!KP254,Scrape!$B:$B,0))</f>
        <v/>
      </c>
      <c r="LR254">
        <f>(1/LJ254)+(1/LI254)+(1/LH254)</f>
        <v/>
      </c>
      <c r="LS254">
        <f>(1/LG254)+(1/LF254)+(1/LE254)</f>
        <v/>
      </c>
      <c r="LT254" s="8">
        <f>IF(INDEX(#REF!,MATCH(KQ254,#REF!,0))=INDEX(#REF!,MATCH(KQ254,#REF!,0)),INDEX(#REF!,MATCH(KQ254,#REF!,0)),"ERROR")</f>
        <v/>
      </c>
      <c r="LU254" s="4">
        <f>IF(KR254="G",2,IF(KR254="R",0.5,IF(KR254="A",1)))</f>
        <v/>
      </c>
      <c r="LV254" s="4">
        <f>IF(KS254="G",0.5,IF(KS254="R",2,IF(KS254="A",1)))</f>
        <v/>
      </c>
      <c r="LW254" s="4">
        <f>IF(KT254="G",2,IF(KT254="R",0.5,IF(KT254="A",1)))</f>
        <v/>
      </c>
      <c r="LX254" s="4">
        <f>IF(KU254="G",0.5,IF(KU254="R",2,IF(KU254="A",1)))</f>
        <v/>
      </c>
      <c r="LY254" s="7">
        <f>(LK254*(LU254+LX254)+(LL254*(LU254+LX254)))</f>
        <v/>
      </c>
      <c r="LZ254" s="7">
        <f>(LN254*(LV254+LW254)+(LO254*(LV254+LW254)))</f>
        <v/>
      </c>
      <c r="MA254" s="11">
        <f>LY254-LZ254</f>
        <v/>
      </c>
      <c r="MB254" s="5">
        <f>MA254+2</f>
        <v/>
      </c>
      <c r="MC254" s="6">
        <f>MA254-2</f>
        <v/>
      </c>
      <c r="MD254" s="4">
        <f>LE254</f>
        <v/>
      </c>
      <c r="ME254" s="9">
        <f>IF(MD254=0,1000,MD254+0.75)</f>
        <v/>
      </c>
      <c r="MF254" s="10">
        <f>IF(MD254=0,0,MD254-0.75)</f>
        <v/>
      </c>
      <c r="MG254" s="4">
        <f>((LM254*(LU254+LX254))-((LP254*(LV254+LW254))))</f>
        <v/>
      </c>
      <c r="MH254" s="9">
        <f>MG254*1.2</f>
        <v/>
      </c>
      <c r="MI254" s="10">
        <f>MG254*0.8</f>
        <v/>
      </c>
      <c r="MJ254">
        <f>IFERROR(NX254,"")</f>
        <v/>
      </c>
      <c r="MK254">
        <f>IFERROR(NY254,"")</f>
        <v/>
      </c>
      <c r="ML254">
        <f>IFERROR(NZ254,"")</f>
        <v/>
      </c>
      <c r="MM254">
        <f>IFERROR(OA254,"")</f>
        <v/>
      </c>
      <c r="MN254">
        <f>IFERROR(OB254,"")</f>
        <v/>
      </c>
      <c r="MO254">
        <f>IFERROR(OC254,"")</f>
        <v/>
      </c>
      <c r="MP254" s="1">
        <f>COUNTIFS(#REF!,LT254,#REF!,1,#REF!,"&gt;="&amp;MC254,#REF!,"&lt;="&amp;MB254,#REF!,"&lt;="&amp;ME254,#REF!,"&gt;="&amp;MF254,#REF!,"="&amp;KV254,#REF!,"="&amp;KX254)</f>
        <v/>
      </c>
      <c r="MQ254" s="1">
        <f>COUNTIFS(#REF!,LT254,#REF!,0,#REF!,"&gt;="&amp;MC254,#REF!,"&lt;="&amp;MB254,#REF!,"&lt;="&amp;ME254,#REF!,"&gt;="&amp;MF254,#REF!,"="&amp;KV254,#REF!,"="&amp;KX254)</f>
        <v/>
      </c>
      <c r="MR254" s="1">
        <f>COUNTIFS(#REF!,LT254,#REF!,1,#REF!,"&gt;="&amp;MC254,#REF!,"&lt;="&amp;MB254,#REF!,"&lt;="&amp;ME254,#REF!,"&gt;="&amp;MF254,#REF!,"="&amp;KW254,#REF!,"="&amp;KY254)</f>
        <v/>
      </c>
      <c r="MS254" s="1">
        <f>COUNTIFS(#REF!,LT254,#REF!,0,#REF!,"&gt;="&amp;MC254,#REF!,"&lt;="&amp;MB254,#REF!,"&lt;="&amp;ME254,#REF!,"&gt;="&amp;MF254,#REF!,"="&amp;KW254,#REF!,"="&amp;KY254)</f>
        <v/>
      </c>
      <c r="MT254" s="1">
        <f>COUNTIFS(#REF!,LT254,#REF!,1,#REF!,"&gt;="&amp;MI254,#REF!,"&lt;="&amp;MH254,#REF!,"&lt;="&amp;ME254,#REF!,"&gt;="&amp;MF254)</f>
        <v/>
      </c>
      <c r="MU254" s="1">
        <f>COUNTIFS(#REF!,LT254,#REF!,0,#REF!,"&gt;="&amp;MI254,#REF!,"&lt;="&amp;MH254,#REF!,"&lt;="&amp;ME254,#REF!,"&gt;="&amp;MF254)</f>
        <v/>
      </c>
      <c r="MV254" s="1">
        <f>COUNTIFS(#REF!,LT254,#REF!,1,#REF!,"&gt;="&amp;MI254,#REF!,"&lt;="&amp;MH254,#REF!,"="&amp;KZ254,#REF!,"="&amp;LA254,#REF!,"&lt;="&amp;ME254,#REF!,"&gt;="&amp;MF254)</f>
        <v/>
      </c>
      <c r="MW254" s="1">
        <f>COUNTIFS(#REF!,LT254,#REF!,0,#REF!,"&gt;="&amp;MI254,#REF!,"&lt;="&amp;MH254,#REF!,"="&amp;KZ254,#REF!,"="&amp;LA254,#REF!,"&lt;="&amp;ME254,#REF!,"&gt;="&amp;MF254)</f>
        <v/>
      </c>
      <c r="MX254" s="1">
        <f>COUNTIFS(#REF!,LT254,#REF!,1,#REF!,"&gt;="&amp;MC254,#REF!,"&lt;="&amp;MB254,#REF!,"&lt;="&amp;ME254,#REF!,"&gt;="&amp;MF254)</f>
        <v/>
      </c>
      <c r="MY254" s="1">
        <f>COUNTIFS(#REF!,LT254,#REF!,0,#REF!,"&gt;="&amp;MC254,#REF!,"&lt;="&amp;MB254,#REF!,"&lt;="&amp;ME254,#REF!,"&gt;="&amp;MF254)</f>
        <v/>
      </c>
      <c r="MZ254" s="1">
        <f>COUNTIFS(#REF!,LT254,#REF!,1,#REF!,"&lt;="&amp;ME254,#REF!,"&gt;="&amp;MF254,#REF!,"="&amp;KV254,#REF!,"="&amp;KX254)</f>
        <v/>
      </c>
      <c r="NA254" s="1">
        <f>COUNTIFS(#REF!,LT254,#REF!,0,#REF!,"&lt;="&amp;ME254,#REF!,"&gt;="&amp;MF254,#REF!,"="&amp;KV254,#REF!,"="&amp;KX254)</f>
        <v/>
      </c>
      <c r="NB254" s="1">
        <f>COUNTIFS(#REF!,LT254,#REF!,1,#REF!,"&lt;="&amp;ME254,#REF!,"&gt;="&amp;MF254,#REF!,"="&amp;KW254,#REF!,"="&amp;KY254)</f>
        <v/>
      </c>
      <c r="NC254" s="1">
        <f>COUNTIFS(#REF!,LT254,#REF!,0,#REF!,"&lt;="&amp;ME254,#REF!,"&gt;="&amp;MF254,#REF!,"="&amp;KW254,#REF!,"="&amp;KY254)</f>
        <v/>
      </c>
      <c r="ND254" s="1">
        <f>MP254+MR254+MT254+MV254+MX254+MZ254+NB254</f>
        <v/>
      </c>
      <c r="NE254" s="1">
        <f>MQ254+MS254+MU254+MW254+MY254+NA254+NC254</f>
        <v/>
      </c>
      <c r="NF254" s="1">
        <f>ND254+NE254</f>
        <v/>
      </c>
      <c r="NG254" s="33">
        <f>ND254/(ND254+NE254)</f>
        <v/>
      </c>
      <c r="NH254" s="3">
        <f>1/NG254</f>
        <v/>
      </c>
      <c r="NI254" s="1">
        <f>LI254</f>
        <v/>
      </c>
      <c r="NJ254" s="79">
        <f>((1-NG254)*(1/(NI254-1))*0.98-(NG254*1))</f>
        <v/>
      </c>
      <c r="NK254" s="34">
        <f>IF(LR254&lt;0.9,0,IF(AND(LR254&gt;1.1),0,1))</f>
        <v/>
      </c>
      <c r="NL254" s="34">
        <f>IF(LS254&lt;0.9,0,IF(AND(LS254&gt;1.1),0,1))</f>
        <v/>
      </c>
      <c r="NM254" s="32">
        <f>IF(NF254&gt;99,1,0)</f>
        <v/>
      </c>
      <c r="NN254" s="32">
        <f>IF(NJ254&gt;0.0799,1,0)</f>
        <v/>
      </c>
      <c r="NO254" s="32">
        <f>IF(NJ254&gt;NQ254,1,0)</f>
        <v/>
      </c>
      <c r="NP254" s="32">
        <f>NM254+NN254+NO254+NK254+NL254</f>
        <v/>
      </c>
      <c r="NQ254" s="79">
        <f>(((100*NG254)*(NI254-1)*0.98)-((1-NG254)*100))/100</f>
        <v/>
      </c>
      <c r="NR254" s="34">
        <f>IF(LR254&lt;0.9,0,IF(AND(LR254&gt;1.1),0,1))</f>
        <v/>
      </c>
      <c r="NS254" s="34">
        <f>IF(LS254&lt;0.9,0,IF(AND(LS254&gt;1.1),0,1))</f>
        <v/>
      </c>
      <c r="NT254" s="32">
        <f>IF(NF254&gt;99,1,0)</f>
        <v/>
      </c>
      <c r="NU254" s="32">
        <f>IF(NQ254&gt;0.0799,1,0)</f>
        <v/>
      </c>
      <c r="NV254" s="32">
        <f>IF(NQ254&gt;NJ254,1,0)</f>
        <v/>
      </c>
      <c r="NW254" s="32">
        <f>NT254+NU254+NV254+NR254+NS254</f>
        <v/>
      </c>
      <c r="NX254">
        <f>IF(NP254=5,"LayAway0-1",IF(AND(NW254=5),"BackAway0-1",""))</f>
        <v/>
      </c>
      <c r="NY254">
        <f>IF(NP254=5,KO254,IF(AND(NW254=5),KO254,""))</f>
        <v/>
      </c>
      <c r="NZ254">
        <f>IF(NP254=5,"Match Odds",IF(AND(NW254=5),"Match Odds",""))</f>
        <v/>
      </c>
      <c r="OA254">
        <f>IF(NP254=5,KP254,IF(AND(NW254=5),KP254,""))</f>
        <v/>
      </c>
      <c r="OB254">
        <f>IF(NP254=5,"MATCH_ODDS",IF(AND(NW254=5),"MATCH_ODDS",""))</f>
        <v/>
      </c>
      <c r="OC254">
        <f>IF(NP254=5,"LAY",IF(AND(NW254=5),"BACK",""))</f>
        <v/>
      </c>
    </row>
    <row r="255" ht="16.5" customHeight="1" thickBot="1" thickTop="1">
      <c r="A255" s="2" t="n"/>
      <c r="KN255" s="1">
        <f>IF(INDEX(#REF!,MATCH('HT 0-1'!D255,#REF!,0))=INDEX(#REF!,MATCH('HT 0-1'!D255,#REF!,0)),INDEX(#REF!,MATCH('HT 0-1'!D255,#REF!,0)),"ERROR")</f>
        <v/>
      </c>
      <c r="KO255" s="1">
        <f>IF(INDEX(#REF!,MATCH('HT 0-1'!E255,#REF!,0))=INDEX(#REF!,MATCH('HT 0-1'!E255,#REF!,0)),INDEX(#REF!,MATCH('HT 0-1'!E255,#REF!,0)),"ERROR")</f>
        <v/>
      </c>
      <c r="KP255" s="1">
        <f>KN255&amp;" v "&amp;KO255</f>
        <v/>
      </c>
      <c r="KQ255">
        <f>B255&amp;"_"&amp;C255</f>
        <v/>
      </c>
      <c r="KR255" s="1">
        <f>IF((HW255/KK255)&lt;0.335,"G",IF((HW255/KK255)&gt;0.67,"R","A"))</f>
        <v/>
      </c>
      <c r="KS255" s="1">
        <f>IF((HX255/KK255)&lt;0.335,"G",IF((HX255/KK255)&gt;0.67,"R","A"))</f>
        <v/>
      </c>
      <c r="KT255" s="1">
        <f>IF((IH255/KK255)&lt;0.335,"G",IF((IH255/KK255)&gt;0.67,"R","A"))</f>
        <v/>
      </c>
      <c r="KU255" s="1">
        <f>IF((II255/KK255)&lt;0.335,"G",IF((II255/KK255)&gt;0.67,"R","A"))</f>
        <v/>
      </c>
      <c r="KV255" s="1">
        <f>IF((HZ255/KK255)&lt;0.335,"G",IF((HZ255/KK255)&gt;0.67,"R","A"))</f>
        <v/>
      </c>
      <c r="KW255" s="1">
        <f>IF((HY255/KK255)&lt;0.335,"G",IF((HY255/KK255)&gt;0.67,"R","A"))</f>
        <v/>
      </c>
      <c r="KX255" s="1">
        <f>IF((IK255/KK255)&lt;0.335,"G",IF((IK255/KK255)&gt;0.67,"R","A"))</f>
        <v/>
      </c>
      <c r="KY255" s="1">
        <f>IF((IJ255/KK255)&lt;0.335,"G",IF((IJ255/KK255)&gt;0.67,"R","A"))</f>
        <v/>
      </c>
      <c r="KZ255" s="1">
        <f>IF((HQ255/KK255)&lt;0.335,"G",IF((HQ255/KK255)&gt;0.67,"R","A"))</f>
        <v/>
      </c>
      <c r="LA255" s="1">
        <f>IF((IB255/KK255)&lt;0.335,"G",IF((IB255/KK255)&gt;0.67,"R","A"))</f>
        <v/>
      </c>
      <c r="LB255">
        <f>IF(LQ255="0-1",INDEX(Scrape!#REF!,MATCH('HT 0-1'!KP255,Scrape!$B:$B,0)),"")</f>
        <v/>
      </c>
      <c r="LC255">
        <f>IF(LQ255="0-1",INDEX(Scrape!$A:$A,MATCH('HT 0-1'!KP255,Scrape!$B:$B,0)),"")</f>
        <v/>
      </c>
      <c r="LD255">
        <f>IF(LQ255="0-1",INDEX(Scrape!$B:$B,MATCH('HT 0-1'!KP255,Scrape!$B:$B,0)),"")</f>
        <v/>
      </c>
      <c r="LE255">
        <f>IF(LQ255="0-1",INDEX(Scrape!$C:$C,MATCH('HT 0-1'!KP255,Scrape!$B:$B,0)),"")</f>
        <v/>
      </c>
      <c r="LF255">
        <f>IF(LQ255="0-1",INDEX(Scrape!$D:$D,MATCH('HT 0-1'!KP255,Scrape!$B:$B,0)),"")</f>
        <v/>
      </c>
      <c r="LG255">
        <f>IF(LQ255="0-1",INDEX(Scrape!$E:$E,MATCH('HT 0-1'!KP255,Scrape!$B:$B,0)),"")</f>
        <v/>
      </c>
      <c r="LH255">
        <f>IF(LQ255="0-1",INDEX(Scrape!$F:$F,MATCH('HT 0-1'!KP255,Scrape!$B:$B,0)),"")</f>
        <v/>
      </c>
      <c r="LI255">
        <f>IF(LQ255="0-1",INDEX(Scrape!$G:$G,MATCH('HT 0-1'!KP255,Scrape!$B:$B,0)),"")</f>
        <v/>
      </c>
      <c r="LJ255">
        <f>IF(LQ255="0-1",INDEX(Scrape!$H:$H,MATCH('HT 0-1'!KP255,Scrape!$B:$B,0)),"")</f>
        <v/>
      </c>
      <c r="LK255">
        <f>IF(LQ255="0-1",INDEX(Scrape!$I:$I,MATCH('HT 0-1'!KP255,Scrape!$B:$B,0)),"")</f>
        <v/>
      </c>
      <c r="LL255">
        <f>IF(LQ255="0-1",INDEX(Scrape!$J:$J,MATCH('HT 0-1'!KP255,Scrape!$B:$B,0)),"")</f>
        <v/>
      </c>
      <c r="LM255">
        <f>IF(LQ255="0-1",INDEX(Scrape!$K:$K,MATCH('HT 0-1'!KP255,Scrape!$B:$B,0)),"")</f>
        <v/>
      </c>
      <c r="LN255">
        <f>IF(LQ255="0-1",INDEX(Scrape!$L:$L,MATCH('HT 0-1'!KP255,Scrape!$B:$B,0)),"")</f>
        <v/>
      </c>
      <c r="LO255">
        <f>IF(LQ255="0-1",INDEX(Scrape!$M:$M,MATCH('HT 0-1'!KP255,Scrape!$B:$B,0)),"")</f>
        <v/>
      </c>
      <c r="LP255">
        <f>IF(LQ255="0-1",INDEX(Scrape!$N:$N,MATCH('HT 0-1'!KP255,Scrape!$B:$B,0)),"")</f>
        <v/>
      </c>
      <c r="LQ255">
        <f>INDEX(Scrape!$O:$O,MATCH('HT 0-1'!KP255,Scrape!$B:$B,0))</f>
        <v/>
      </c>
      <c r="LR255">
        <f>(1/LJ255)+(1/LI255)+(1/LH255)</f>
        <v/>
      </c>
      <c r="LS255">
        <f>(1/LG255)+(1/LF255)+(1/LE255)</f>
        <v/>
      </c>
      <c r="LT255" s="8">
        <f>IF(INDEX(#REF!,MATCH(KQ255,#REF!,0))=INDEX(#REF!,MATCH(KQ255,#REF!,0)),INDEX(#REF!,MATCH(KQ255,#REF!,0)),"ERROR")</f>
        <v/>
      </c>
      <c r="LU255" s="4">
        <f>IF(KR255="G",2,IF(KR255="R",0.5,IF(KR255="A",1)))</f>
        <v/>
      </c>
      <c r="LV255" s="4">
        <f>IF(KS255="G",0.5,IF(KS255="R",2,IF(KS255="A",1)))</f>
        <v/>
      </c>
      <c r="LW255" s="4">
        <f>IF(KT255="G",2,IF(KT255="R",0.5,IF(KT255="A",1)))</f>
        <v/>
      </c>
      <c r="LX255" s="4">
        <f>IF(KU255="G",0.5,IF(KU255="R",2,IF(KU255="A",1)))</f>
        <v/>
      </c>
      <c r="LY255" s="7">
        <f>(LK255*(LU255+LX255)+(LL255*(LU255+LX255)))</f>
        <v/>
      </c>
      <c r="LZ255" s="7">
        <f>(LN255*(LV255+LW255)+(LO255*(LV255+LW255)))</f>
        <v/>
      </c>
      <c r="MA255" s="11">
        <f>LY255-LZ255</f>
        <v/>
      </c>
      <c r="MB255" s="5">
        <f>MA255+2</f>
        <v/>
      </c>
      <c r="MC255" s="6">
        <f>MA255-2</f>
        <v/>
      </c>
      <c r="MD255" s="4">
        <f>LE255</f>
        <v/>
      </c>
      <c r="ME255" s="9">
        <f>IF(MD255=0,1000,MD255+0.75)</f>
        <v/>
      </c>
      <c r="MF255" s="10">
        <f>IF(MD255=0,0,MD255-0.75)</f>
        <v/>
      </c>
      <c r="MG255" s="4">
        <f>((LM255*(LU255+LX255))-((LP255*(LV255+LW255))))</f>
        <v/>
      </c>
      <c r="MH255" s="9">
        <f>MG255*1.2</f>
        <v/>
      </c>
      <c r="MI255" s="10">
        <f>MG255*0.8</f>
        <v/>
      </c>
      <c r="MJ255">
        <f>IFERROR(NX255,"")</f>
        <v/>
      </c>
      <c r="MK255">
        <f>IFERROR(NY255,"")</f>
        <v/>
      </c>
      <c r="ML255">
        <f>IFERROR(NZ255,"")</f>
        <v/>
      </c>
      <c r="MM255">
        <f>IFERROR(OA255,"")</f>
        <v/>
      </c>
      <c r="MN255">
        <f>IFERROR(OB255,"")</f>
        <v/>
      </c>
      <c r="MO255">
        <f>IFERROR(OC255,"")</f>
        <v/>
      </c>
      <c r="MP255" s="1">
        <f>COUNTIFS(#REF!,LT255,#REF!,1,#REF!,"&gt;="&amp;MC255,#REF!,"&lt;="&amp;MB255,#REF!,"&lt;="&amp;ME255,#REF!,"&gt;="&amp;MF255,#REF!,"="&amp;KV255,#REF!,"="&amp;KX255)</f>
        <v/>
      </c>
      <c r="MQ255" s="1">
        <f>COUNTIFS(#REF!,LT255,#REF!,0,#REF!,"&gt;="&amp;MC255,#REF!,"&lt;="&amp;MB255,#REF!,"&lt;="&amp;ME255,#REF!,"&gt;="&amp;MF255,#REF!,"="&amp;KV255,#REF!,"="&amp;KX255)</f>
        <v/>
      </c>
      <c r="MR255" s="1">
        <f>COUNTIFS(#REF!,LT255,#REF!,1,#REF!,"&gt;="&amp;MC255,#REF!,"&lt;="&amp;MB255,#REF!,"&lt;="&amp;ME255,#REF!,"&gt;="&amp;MF255,#REF!,"="&amp;KW255,#REF!,"="&amp;KY255)</f>
        <v/>
      </c>
      <c r="MS255" s="1">
        <f>COUNTIFS(#REF!,LT255,#REF!,0,#REF!,"&gt;="&amp;MC255,#REF!,"&lt;="&amp;MB255,#REF!,"&lt;="&amp;ME255,#REF!,"&gt;="&amp;MF255,#REF!,"="&amp;KW255,#REF!,"="&amp;KY255)</f>
        <v/>
      </c>
      <c r="MT255" s="1">
        <f>COUNTIFS(#REF!,LT255,#REF!,1,#REF!,"&gt;="&amp;MI255,#REF!,"&lt;="&amp;MH255,#REF!,"&lt;="&amp;ME255,#REF!,"&gt;="&amp;MF255)</f>
        <v/>
      </c>
      <c r="MU255" s="1">
        <f>COUNTIFS(#REF!,LT255,#REF!,0,#REF!,"&gt;="&amp;MI255,#REF!,"&lt;="&amp;MH255,#REF!,"&lt;="&amp;ME255,#REF!,"&gt;="&amp;MF255)</f>
        <v/>
      </c>
      <c r="MV255" s="1">
        <f>COUNTIFS(#REF!,LT255,#REF!,1,#REF!,"&gt;="&amp;MI255,#REF!,"&lt;="&amp;MH255,#REF!,"="&amp;KZ255,#REF!,"="&amp;LA255,#REF!,"&lt;="&amp;ME255,#REF!,"&gt;="&amp;MF255)</f>
        <v/>
      </c>
      <c r="MW255" s="1">
        <f>COUNTIFS(#REF!,LT255,#REF!,0,#REF!,"&gt;="&amp;MI255,#REF!,"&lt;="&amp;MH255,#REF!,"="&amp;KZ255,#REF!,"="&amp;LA255,#REF!,"&lt;="&amp;ME255,#REF!,"&gt;="&amp;MF255)</f>
        <v/>
      </c>
      <c r="MX255" s="1">
        <f>COUNTIFS(#REF!,LT255,#REF!,1,#REF!,"&gt;="&amp;MC255,#REF!,"&lt;="&amp;MB255,#REF!,"&lt;="&amp;ME255,#REF!,"&gt;="&amp;MF255)</f>
        <v/>
      </c>
      <c r="MY255" s="1">
        <f>COUNTIFS(#REF!,LT255,#REF!,0,#REF!,"&gt;="&amp;MC255,#REF!,"&lt;="&amp;MB255,#REF!,"&lt;="&amp;ME255,#REF!,"&gt;="&amp;MF255)</f>
        <v/>
      </c>
      <c r="MZ255" s="1">
        <f>COUNTIFS(#REF!,LT255,#REF!,1,#REF!,"&lt;="&amp;ME255,#REF!,"&gt;="&amp;MF255,#REF!,"="&amp;KV255,#REF!,"="&amp;KX255)</f>
        <v/>
      </c>
      <c r="NA255" s="1">
        <f>COUNTIFS(#REF!,LT255,#REF!,0,#REF!,"&lt;="&amp;ME255,#REF!,"&gt;="&amp;MF255,#REF!,"="&amp;KV255,#REF!,"="&amp;KX255)</f>
        <v/>
      </c>
      <c r="NB255" s="1">
        <f>COUNTIFS(#REF!,LT255,#REF!,1,#REF!,"&lt;="&amp;ME255,#REF!,"&gt;="&amp;MF255,#REF!,"="&amp;KW255,#REF!,"="&amp;KY255)</f>
        <v/>
      </c>
      <c r="NC255" s="1">
        <f>COUNTIFS(#REF!,LT255,#REF!,0,#REF!,"&lt;="&amp;ME255,#REF!,"&gt;="&amp;MF255,#REF!,"="&amp;KW255,#REF!,"="&amp;KY255)</f>
        <v/>
      </c>
      <c r="ND255" s="1">
        <f>MP255+MR255+MT255+MV255+MX255+MZ255+NB255</f>
        <v/>
      </c>
      <c r="NE255" s="1">
        <f>MQ255+MS255+MU255+MW255+MY255+NA255+NC255</f>
        <v/>
      </c>
      <c r="NF255" s="1">
        <f>ND255+NE255</f>
        <v/>
      </c>
      <c r="NG255" s="33">
        <f>ND255/(ND255+NE255)</f>
        <v/>
      </c>
      <c r="NH255" s="3">
        <f>1/NG255</f>
        <v/>
      </c>
      <c r="NI255" s="1">
        <f>LI255</f>
        <v/>
      </c>
      <c r="NJ255" s="79">
        <f>((1-NG255)*(1/(NI255-1))*0.98-(NG255*1))</f>
        <v/>
      </c>
      <c r="NK255" s="34">
        <f>IF(LR255&lt;0.9,0,IF(AND(LR255&gt;1.1),0,1))</f>
        <v/>
      </c>
      <c r="NL255" s="34">
        <f>IF(LS255&lt;0.9,0,IF(AND(LS255&gt;1.1),0,1))</f>
        <v/>
      </c>
      <c r="NM255" s="32">
        <f>IF(NF255&gt;99,1,0)</f>
        <v/>
      </c>
      <c r="NN255" s="32">
        <f>IF(NJ255&gt;0.0799,1,0)</f>
        <v/>
      </c>
      <c r="NO255" s="32">
        <f>IF(NJ255&gt;NQ255,1,0)</f>
        <v/>
      </c>
      <c r="NP255" s="32">
        <f>NM255+NN255+NO255+NK255+NL255</f>
        <v/>
      </c>
      <c r="NQ255" s="79">
        <f>(((100*NG255)*(NI255-1)*0.98)-((1-NG255)*100))/100</f>
        <v/>
      </c>
      <c r="NR255" s="34">
        <f>IF(LR255&lt;0.9,0,IF(AND(LR255&gt;1.1),0,1))</f>
        <v/>
      </c>
      <c r="NS255" s="34">
        <f>IF(LS255&lt;0.9,0,IF(AND(LS255&gt;1.1),0,1))</f>
        <v/>
      </c>
      <c r="NT255" s="32">
        <f>IF(NF255&gt;99,1,0)</f>
        <v/>
      </c>
      <c r="NU255" s="32">
        <f>IF(NQ255&gt;0.0799,1,0)</f>
        <v/>
      </c>
      <c r="NV255" s="32">
        <f>IF(NQ255&gt;NJ255,1,0)</f>
        <v/>
      </c>
      <c r="NW255" s="32">
        <f>NT255+NU255+NV255+NR255+NS255</f>
        <v/>
      </c>
      <c r="NX255">
        <f>IF(NP255=5,"LayAway0-1",IF(AND(NW255=5),"BackAway0-1",""))</f>
        <v/>
      </c>
      <c r="NY255">
        <f>IF(NP255=5,KO255,IF(AND(NW255=5),KO255,""))</f>
        <v/>
      </c>
      <c r="NZ255">
        <f>IF(NP255=5,"Match Odds",IF(AND(NW255=5),"Match Odds",""))</f>
        <v/>
      </c>
      <c r="OA255">
        <f>IF(NP255=5,KP255,IF(AND(NW255=5),KP255,""))</f>
        <v/>
      </c>
      <c r="OB255">
        <f>IF(NP255=5,"MATCH_ODDS",IF(AND(NW255=5),"MATCH_ODDS",""))</f>
        <v/>
      </c>
      <c r="OC255">
        <f>IF(NP255=5,"LAY",IF(AND(NW255=5),"BACK",""))</f>
        <v/>
      </c>
    </row>
    <row r="256" ht="16.5" customHeight="1" thickBot="1" thickTop="1">
      <c r="A256" s="2" t="n"/>
      <c r="KN256" s="1">
        <f>IF(INDEX(#REF!,MATCH('HT 0-1'!D256,#REF!,0))=INDEX(#REF!,MATCH('HT 0-1'!D256,#REF!,0)),INDEX(#REF!,MATCH('HT 0-1'!D256,#REF!,0)),"ERROR")</f>
        <v/>
      </c>
      <c r="KO256" s="1">
        <f>IF(INDEX(#REF!,MATCH('HT 0-1'!E256,#REF!,0))=INDEX(#REF!,MATCH('HT 0-1'!E256,#REF!,0)),INDEX(#REF!,MATCH('HT 0-1'!E256,#REF!,0)),"ERROR")</f>
        <v/>
      </c>
      <c r="KP256" s="1">
        <f>KN256&amp;" v "&amp;KO256</f>
        <v/>
      </c>
      <c r="KQ256">
        <f>B256&amp;"_"&amp;C256</f>
        <v/>
      </c>
      <c r="KR256" s="1">
        <f>IF((HW256/KK256)&lt;0.335,"G",IF((HW256/KK256)&gt;0.67,"R","A"))</f>
        <v/>
      </c>
      <c r="KS256" s="1">
        <f>IF((HX256/KK256)&lt;0.335,"G",IF((HX256/KK256)&gt;0.67,"R","A"))</f>
        <v/>
      </c>
      <c r="KT256" s="1">
        <f>IF((IH256/KK256)&lt;0.335,"G",IF((IH256/KK256)&gt;0.67,"R","A"))</f>
        <v/>
      </c>
      <c r="KU256" s="1">
        <f>IF((II256/KK256)&lt;0.335,"G",IF((II256/KK256)&gt;0.67,"R","A"))</f>
        <v/>
      </c>
      <c r="KV256" s="1">
        <f>IF((HZ256/KK256)&lt;0.335,"G",IF((HZ256/KK256)&gt;0.67,"R","A"))</f>
        <v/>
      </c>
      <c r="KW256" s="1">
        <f>IF((HY256/KK256)&lt;0.335,"G",IF((HY256/KK256)&gt;0.67,"R","A"))</f>
        <v/>
      </c>
      <c r="KX256" s="1">
        <f>IF((IK256/KK256)&lt;0.335,"G",IF((IK256/KK256)&gt;0.67,"R","A"))</f>
        <v/>
      </c>
      <c r="KY256" s="1">
        <f>IF((IJ256/KK256)&lt;0.335,"G",IF((IJ256/KK256)&gt;0.67,"R","A"))</f>
        <v/>
      </c>
      <c r="KZ256" s="1">
        <f>IF((HQ256/KK256)&lt;0.335,"G",IF((HQ256/KK256)&gt;0.67,"R","A"))</f>
        <v/>
      </c>
      <c r="LA256" s="1">
        <f>IF((IB256/KK256)&lt;0.335,"G",IF((IB256/KK256)&gt;0.67,"R","A"))</f>
        <v/>
      </c>
      <c r="LB256">
        <f>IF(LQ256="0-1",INDEX(Scrape!#REF!,MATCH('HT 0-1'!KP256,Scrape!$B:$B,0)),"")</f>
        <v/>
      </c>
      <c r="LC256">
        <f>IF(LQ256="0-1",INDEX(Scrape!$A:$A,MATCH('HT 0-1'!KP256,Scrape!$B:$B,0)),"")</f>
        <v/>
      </c>
      <c r="LD256">
        <f>IF(LQ256="0-1",INDEX(Scrape!$B:$B,MATCH('HT 0-1'!KP256,Scrape!$B:$B,0)),"")</f>
        <v/>
      </c>
      <c r="LE256">
        <f>IF(LQ256="0-1",INDEX(Scrape!$C:$C,MATCH('HT 0-1'!KP256,Scrape!$B:$B,0)),"")</f>
        <v/>
      </c>
      <c r="LF256">
        <f>IF(LQ256="0-1",INDEX(Scrape!$D:$D,MATCH('HT 0-1'!KP256,Scrape!$B:$B,0)),"")</f>
        <v/>
      </c>
      <c r="LG256">
        <f>IF(LQ256="0-1",INDEX(Scrape!$E:$E,MATCH('HT 0-1'!KP256,Scrape!$B:$B,0)),"")</f>
        <v/>
      </c>
      <c r="LH256">
        <f>IF(LQ256="0-1",INDEX(Scrape!$F:$F,MATCH('HT 0-1'!KP256,Scrape!$B:$B,0)),"")</f>
        <v/>
      </c>
      <c r="LI256">
        <f>IF(LQ256="0-1",INDEX(Scrape!$G:$G,MATCH('HT 0-1'!KP256,Scrape!$B:$B,0)),"")</f>
        <v/>
      </c>
      <c r="LJ256">
        <f>IF(LQ256="0-1",INDEX(Scrape!$H:$H,MATCH('HT 0-1'!KP256,Scrape!$B:$B,0)),"")</f>
        <v/>
      </c>
      <c r="LK256">
        <f>IF(LQ256="0-1",INDEX(Scrape!$I:$I,MATCH('HT 0-1'!KP256,Scrape!$B:$B,0)),"")</f>
        <v/>
      </c>
      <c r="LL256">
        <f>IF(LQ256="0-1",INDEX(Scrape!$J:$J,MATCH('HT 0-1'!KP256,Scrape!$B:$B,0)),"")</f>
        <v/>
      </c>
      <c r="LM256">
        <f>IF(LQ256="0-1",INDEX(Scrape!$K:$K,MATCH('HT 0-1'!KP256,Scrape!$B:$B,0)),"")</f>
        <v/>
      </c>
      <c r="LN256">
        <f>IF(LQ256="0-1",INDEX(Scrape!$L:$L,MATCH('HT 0-1'!KP256,Scrape!$B:$B,0)),"")</f>
        <v/>
      </c>
      <c r="LO256">
        <f>IF(LQ256="0-1",INDEX(Scrape!$M:$M,MATCH('HT 0-1'!KP256,Scrape!$B:$B,0)),"")</f>
        <v/>
      </c>
      <c r="LP256">
        <f>IF(LQ256="0-1",INDEX(Scrape!$N:$N,MATCH('HT 0-1'!KP256,Scrape!$B:$B,0)),"")</f>
        <v/>
      </c>
      <c r="LQ256">
        <f>INDEX(Scrape!$O:$O,MATCH('HT 0-1'!KP256,Scrape!$B:$B,0))</f>
        <v/>
      </c>
      <c r="LR256">
        <f>(1/LJ256)+(1/LI256)+(1/LH256)</f>
        <v/>
      </c>
      <c r="LS256">
        <f>(1/LG256)+(1/LF256)+(1/LE256)</f>
        <v/>
      </c>
      <c r="LT256" s="8">
        <f>IF(INDEX(#REF!,MATCH(KQ256,#REF!,0))=INDEX(#REF!,MATCH(KQ256,#REF!,0)),INDEX(#REF!,MATCH(KQ256,#REF!,0)),"ERROR")</f>
        <v/>
      </c>
      <c r="LU256" s="4">
        <f>IF(KR256="G",2,IF(KR256="R",0.5,IF(KR256="A",1)))</f>
        <v/>
      </c>
      <c r="LV256" s="4">
        <f>IF(KS256="G",0.5,IF(KS256="R",2,IF(KS256="A",1)))</f>
        <v/>
      </c>
      <c r="LW256" s="4">
        <f>IF(KT256="G",2,IF(KT256="R",0.5,IF(KT256="A",1)))</f>
        <v/>
      </c>
      <c r="LX256" s="4">
        <f>IF(KU256="G",0.5,IF(KU256="R",2,IF(KU256="A",1)))</f>
        <v/>
      </c>
      <c r="LY256" s="7">
        <f>(LK256*(LU256+LX256)+(LL256*(LU256+LX256)))</f>
        <v/>
      </c>
      <c r="LZ256" s="7">
        <f>(LN256*(LV256+LW256)+(LO256*(LV256+LW256)))</f>
        <v/>
      </c>
      <c r="MA256" s="11">
        <f>LY256-LZ256</f>
        <v/>
      </c>
      <c r="MB256" s="5">
        <f>MA256+2</f>
        <v/>
      </c>
      <c r="MC256" s="6">
        <f>MA256-2</f>
        <v/>
      </c>
      <c r="MD256" s="4">
        <f>LE256</f>
        <v/>
      </c>
      <c r="ME256" s="9">
        <f>IF(MD256=0,1000,MD256+0.75)</f>
        <v/>
      </c>
      <c r="MF256" s="10">
        <f>IF(MD256=0,0,MD256-0.75)</f>
        <v/>
      </c>
      <c r="MG256" s="4">
        <f>((LM256*(LU256+LX256))-((LP256*(LV256+LW256))))</f>
        <v/>
      </c>
      <c r="MH256" s="9">
        <f>MG256*1.2</f>
        <v/>
      </c>
      <c r="MI256" s="10">
        <f>MG256*0.8</f>
        <v/>
      </c>
      <c r="MJ256">
        <f>IFERROR(NX256,"")</f>
        <v/>
      </c>
      <c r="MK256">
        <f>IFERROR(NY256,"")</f>
        <v/>
      </c>
      <c r="ML256">
        <f>IFERROR(NZ256,"")</f>
        <v/>
      </c>
      <c r="MM256">
        <f>IFERROR(OA256,"")</f>
        <v/>
      </c>
      <c r="MN256">
        <f>IFERROR(OB256,"")</f>
        <v/>
      </c>
      <c r="MO256">
        <f>IFERROR(OC256,"")</f>
        <v/>
      </c>
      <c r="MP256" s="1">
        <f>COUNTIFS(#REF!,LT256,#REF!,1,#REF!,"&gt;="&amp;MC256,#REF!,"&lt;="&amp;MB256,#REF!,"&lt;="&amp;ME256,#REF!,"&gt;="&amp;MF256,#REF!,"="&amp;KV256,#REF!,"="&amp;KX256)</f>
        <v/>
      </c>
      <c r="MQ256" s="1">
        <f>COUNTIFS(#REF!,LT256,#REF!,0,#REF!,"&gt;="&amp;MC256,#REF!,"&lt;="&amp;MB256,#REF!,"&lt;="&amp;ME256,#REF!,"&gt;="&amp;MF256,#REF!,"="&amp;KV256,#REF!,"="&amp;KX256)</f>
        <v/>
      </c>
      <c r="MR256" s="1">
        <f>COUNTIFS(#REF!,LT256,#REF!,1,#REF!,"&gt;="&amp;MC256,#REF!,"&lt;="&amp;MB256,#REF!,"&lt;="&amp;ME256,#REF!,"&gt;="&amp;MF256,#REF!,"="&amp;KW256,#REF!,"="&amp;KY256)</f>
        <v/>
      </c>
      <c r="MS256" s="1">
        <f>COUNTIFS(#REF!,LT256,#REF!,0,#REF!,"&gt;="&amp;MC256,#REF!,"&lt;="&amp;MB256,#REF!,"&lt;="&amp;ME256,#REF!,"&gt;="&amp;MF256,#REF!,"="&amp;KW256,#REF!,"="&amp;KY256)</f>
        <v/>
      </c>
      <c r="MT256" s="1">
        <f>COUNTIFS(#REF!,LT256,#REF!,1,#REF!,"&gt;="&amp;MI256,#REF!,"&lt;="&amp;MH256,#REF!,"&lt;="&amp;ME256,#REF!,"&gt;="&amp;MF256)</f>
        <v/>
      </c>
      <c r="MU256" s="1">
        <f>COUNTIFS(#REF!,LT256,#REF!,0,#REF!,"&gt;="&amp;MI256,#REF!,"&lt;="&amp;MH256,#REF!,"&lt;="&amp;ME256,#REF!,"&gt;="&amp;MF256)</f>
        <v/>
      </c>
      <c r="MV256" s="1">
        <f>COUNTIFS(#REF!,LT256,#REF!,1,#REF!,"&gt;="&amp;MI256,#REF!,"&lt;="&amp;MH256,#REF!,"="&amp;KZ256,#REF!,"="&amp;LA256,#REF!,"&lt;="&amp;ME256,#REF!,"&gt;="&amp;MF256)</f>
        <v/>
      </c>
      <c r="MW256" s="1">
        <f>COUNTIFS(#REF!,LT256,#REF!,0,#REF!,"&gt;="&amp;MI256,#REF!,"&lt;="&amp;MH256,#REF!,"="&amp;KZ256,#REF!,"="&amp;LA256,#REF!,"&lt;="&amp;ME256,#REF!,"&gt;="&amp;MF256)</f>
        <v/>
      </c>
      <c r="MX256" s="1">
        <f>COUNTIFS(#REF!,LT256,#REF!,1,#REF!,"&gt;="&amp;MC256,#REF!,"&lt;="&amp;MB256,#REF!,"&lt;="&amp;ME256,#REF!,"&gt;="&amp;MF256)</f>
        <v/>
      </c>
      <c r="MY256" s="1">
        <f>COUNTIFS(#REF!,LT256,#REF!,0,#REF!,"&gt;="&amp;MC256,#REF!,"&lt;="&amp;MB256,#REF!,"&lt;="&amp;ME256,#REF!,"&gt;="&amp;MF256)</f>
        <v/>
      </c>
      <c r="MZ256" s="1">
        <f>COUNTIFS(#REF!,LT256,#REF!,1,#REF!,"&lt;="&amp;ME256,#REF!,"&gt;="&amp;MF256,#REF!,"="&amp;KV256,#REF!,"="&amp;KX256)</f>
        <v/>
      </c>
      <c r="NA256" s="1">
        <f>COUNTIFS(#REF!,LT256,#REF!,0,#REF!,"&lt;="&amp;ME256,#REF!,"&gt;="&amp;MF256,#REF!,"="&amp;KV256,#REF!,"="&amp;KX256)</f>
        <v/>
      </c>
      <c r="NB256" s="1">
        <f>COUNTIFS(#REF!,LT256,#REF!,1,#REF!,"&lt;="&amp;ME256,#REF!,"&gt;="&amp;MF256,#REF!,"="&amp;KW256,#REF!,"="&amp;KY256)</f>
        <v/>
      </c>
      <c r="NC256" s="1">
        <f>COUNTIFS(#REF!,LT256,#REF!,0,#REF!,"&lt;="&amp;ME256,#REF!,"&gt;="&amp;MF256,#REF!,"="&amp;KW256,#REF!,"="&amp;KY256)</f>
        <v/>
      </c>
      <c r="ND256" s="1">
        <f>MP256+MR256+MT256+MV256+MX256+MZ256+NB256</f>
        <v/>
      </c>
      <c r="NE256" s="1">
        <f>MQ256+MS256+MU256+MW256+MY256+NA256+NC256</f>
        <v/>
      </c>
      <c r="NF256" s="1">
        <f>ND256+NE256</f>
        <v/>
      </c>
      <c r="NG256" s="33">
        <f>ND256/(ND256+NE256)</f>
        <v/>
      </c>
      <c r="NH256" s="3">
        <f>1/NG256</f>
        <v/>
      </c>
      <c r="NI256" s="1">
        <f>LI256</f>
        <v/>
      </c>
      <c r="NJ256" s="79">
        <f>((1-NG256)*(1/(NI256-1))*0.98-(NG256*1))</f>
        <v/>
      </c>
      <c r="NK256" s="34">
        <f>IF(LR256&lt;0.9,0,IF(AND(LR256&gt;1.1),0,1))</f>
        <v/>
      </c>
      <c r="NL256" s="34">
        <f>IF(LS256&lt;0.9,0,IF(AND(LS256&gt;1.1),0,1))</f>
        <v/>
      </c>
      <c r="NM256" s="32">
        <f>IF(NF256&gt;99,1,0)</f>
        <v/>
      </c>
      <c r="NN256" s="32">
        <f>IF(NJ256&gt;0.0799,1,0)</f>
        <v/>
      </c>
      <c r="NO256" s="32">
        <f>IF(NJ256&gt;NQ256,1,0)</f>
        <v/>
      </c>
      <c r="NP256" s="32">
        <f>NM256+NN256+NO256+NK256+NL256</f>
        <v/>
      </c>
      <c r="NQ256" s="79">
        <f>(((100*NG256)*(NI256-1)*0.98)-((1-NG256)*100))/100</f>
        <v/>
      </c>
      <c r="NR256" s="34">
        <f>IF(LR256&lt;0.9,0,IF(AND(LR256&gt;1.1),0,1))</f>
        <v/>
      </c>
      <c r="NS256" s="34">
        <f>IF(LS256&lt;0.9,0,IF(AND(LS256&gt;1.1),0,1))</f>
        <v/>
      </c>
      <c r="NT256" s="32">
        <f>IF(NF256&gt;99,1,0)</f>
        <v/>
      </c>
      <c r="NU256" s="32">
        <f>IF(NQ256&gt;0.0799,1,0)</f>
        <v/>
      </c>
      <c r="NV256" s="32">
        <f>IF(NQ256&gt;NJ256,1,0)</f>
        <v/>
      </c>
      <c r="NW256" s="32">
        <f>NT256+NU256+NV256+NR256+NS256</f>
        <v/>
      </c>
      <c r="NX256">
        <f>IF(NP256=5,"LayAway0-1",IF(AND(NW256=5),"BackAway0-1",""))</f>
        <v/>
      </c>
      <c r="NY256">
        <f>IF(NP256=5,KO256,IF(AND(NW256=5),KO256,""))</f>
        <v/>
      </c>
      <c r="NZ256">
        <f>IF(NP256=5,"Match Odds",IF(AND(NW256=5),"Match Odds",""))</f>
        <v/>
      </c>
      <c r="OA256">
        <f>IF(NP256=5,KP256,IF(AND(NW256=5),KP256,""))</f>
        <v/>
      </c>
      <c r="OB256">
        <f>IF(NP256=5,"MATCH_ODDS",IF(AND(NW256=5),"MATCH_ODDS",""))</f>
        <v/>
      </c>
      <c r="OC256">
        <f>IF(NP256=5,"LAY",IF(AND(NW256=5),"BACK",""))</f>
        <v/>
      </c>
    </row>
    <row r="257" ht="16.5" customHeight="1" thickBot="1" thickTop="1">
      <c r="A257" s="2" t="n"/>
      <c r="KN257" s="1">
        <f>IF(INDEX(#REF!,MATCH('HT 0-1'!D257,#REF!,0))=INDEX(#REF!,MATCH('HT 0-1'!D257,#REF!,0)),INDEX(#REF!,MATCH('HT 0-1'!D257,#REF!,0)),"ERROR")</f>
        <v/>
      </c>
      <c r="KO257" s="1">
        <f>IF(INDEX(#REF!,MATCH('HT 0-1'!E257,#REF!,0))=INDEX(#REF!,MATCH('HT 0-1'!E257,#REF!,0)),INDEX(#REF!,MATCH('HT 0-1'!E257,#REF!,0)),"ERROR")</f>
        <v/>
      </c>
      <c r="KP257" s="1">
        <f>KN257&amp;" v "&amp;KO257</f>
        <v/>
      </c>
      <c r="KQ257">
        <f>B257&amp;"_"&amp;C257</f>
        <v/>
      </c>
      <c r="KR257" s="1">
        <f>IF((HW257/KK257)&lt;0.335,"G",IF((HW257/KK257)&gt;0.67,"R","A"))</f>
        <v/>
      </c>
      <c r="KS257" s="1">
        <f>IF((HX257/KK257)&lt;0.335,"G",IF((HX257/KK257)&gt;0.67,"R","A"))</f>
        <v/>
      </c>
      <c r="KT257" s="1">
        <f>IF((IH257/KK257)&lt;0.335,"G",IF((IH257/KK257)&gt;0.67,"R","A"))</f>
        <v/>
      </c>
      <c r="KU257" s="1">
        <f>IF((II257/KK257)&lt;0.335,"G",IF((II257/KK257)&gt;0.67,"R","A"))</f>
        <v/>
      </c>
      <c r="KV257" s="1">
        <f>IF((HZ257/KK257)&lt;0.335,"G",IF((HZ257/KK257)&gt;0.67,"R","A"))</f>
        <v/>
      </c>
      <c r="KW257" s="1">
        <f>IF((HY257/KK257)&lt;0.335,"G",IF((HY257/KK257)&gt;0.67,"R","A"))</f>
        <v/>
      </c>
      <c r="KX257" s="1">
        <f>IF((IK257/KK257)&lt;0.335,"G",IF((IK257/KK257)&gt;0.67,"R","A"))</f>
        <v/>
      </c>
      <c r="KY257" s="1">
        <f>IF((IJ257/KK257)&lt;0.335,"G",IF((IJ257/KK257)&gt;0.67,"R","A"))</f>
        <v/>
      </c>
      <c r="KZ257" s="1">
        <f>IF((HQ257/KK257)&lt;0.335,"G",IF((HQ257/KK257)&gt;0.67,"R","A"))</f>
        <v/>
      </c>
      <c r="LA257" s="1">
        <f>IF((IB257/KK257)&lt;0.335,"G",IF((IB257/KK257)&gt;0.67,"R","A"))</f>
        <v/>
      </c>
      <c r="LB257">
        <f>IF(LQ257="0-1",INDEX(Scrape!#REF!,MATCH('HT 0-1'!KP257,Scrape!$B:$B,0)),"")</f>
        <v/>
      </c>
      <c r="LC257">
        <f>IF(LQ257="0-1",INDEX(Scrape!$A:$A,MATCH('HT 0-1'!KP257,Scrape!$B:$B,0)),"")</f>
        <v/>
      </c>
      <c r="LD257">
        <f>IF(LQ257="0-1",INDEX(Scrape!$B:$B,MATCH('HT 0-1'!KP257,Scrape!$B:$B,0)),"")</f>
        <v/>
      </c>
      <c r="LE257">
        <f>IF(LQ257="0-1",INDEX(Scrape!$C:$C,MATCH('HT 0-1'!KP257,Scrape!$B:$B,0)),"")</f>
        <v/>
      </c>
      <c r="LF257">
        <f>IF(LQ257="0-1",INDEX(Scrape!$D:$D,MATCH('HT 0-1'!KP257,Scrape!$B:$B,0)),"")</f>
        <v/>
      </c>
      <c r="LG257">
        <f>IF(LQ257="0-1",INDEX(Scrape!$E:$E,MATCH('HT 0-1'!KP257,Scrape!$B:$B,0)),"")</f>
        <v/>
      </c>
      <c r="LH257">
        <f>IF(LQ257="0-1",INDEX(Scrape!$F:$F,MATCH('HT 0-1'!KP257,Scrape!$B:$B,0)),"")</f>
        <v/>
      </c>
      <c r="LI257">
        <f>IF(LQ257="0-1",INDEX(Scrape!$G:$G,MATCH('HT 0-1'!KP257,Scrape!$B:$B,0)),"")</f>
        <v/>
      </c>
      <c r="LJ257">
        <f>IF(LQ257="0-1",INDEX(Scrape!$H:$H,MATCH('HT 0-1'!KP257,Scrape!$B:$B,0)),"")</f>
        <v/>
      </c>
      <c r="LK257">
        <f>IF(LQ257="0-1",INDEX(Scrape!$I:$I,MATCH('HT 0-1'!KP257,Scrape!$B:$B,0)),"")</f>
        <v/>
      </c>
      <c r="LL257">
        <f>IF(LQ257="0-1",INDEX(Scrape!$J:$J,MATCH('HT 0-1'!KP257,Scrape!$B:$B,0)),"")</f>
        <v/>
      </c>
      <c r="LM257">
        <f>IF(LQ257="0-1",INDEX(Scrape!$K:$K,MATCH('HT 0-1'!KP257,Scrape!$B:$B,0)),"")</f>
        <v/>
      </c>
      <c r="LN257">
        <f>IF(LQ257="0-1",INDEX(Scrape!$L:$L,MATCH('HT 0-1'!KP257,Scrape!$B:$B,0)),"")</f>
        <v/>
      </c>
      <c r="LO257">
        <f>IF(LQ257="0-1",INDEX(Scrape!$M:$M,MATCH('HT 0-1'!KP257,Scrape!$B:$B,0)),"")</f>
        <v/>
      </c>
      <c r="LP257">
        <f>IF(LQ257="0-1",INDEX(Scrape!$N:$N,MATCH('HT 0-1'!KP257,Scrape!$B:$B,0)),"")</f>
        <v/>
      </c>
      <c r="LQ257">
        <f>INDEX(Scrape!$O:$O,MATCH('HT 0-1'!KP257,Scrape!$B:$B,0))</f>
        <v/>
      </c>
      <c r="LR257">
        <f>(1/LJ257)+(1/LI257)+(1/LH257)</f>
        <v/>
      </c>
      <c r="LS257">
        <f>(1/LG257)+(1/LF257)+(1/LE257)</f>
        <v/>
      </c>
      <c r="LT257" s="8">
        <f>IF(INDEX(#REF!,MATCH(KQ257,#REF!,0))=INDEX(#REF!,MATCH(KQ257,#REF!,0)),INDEX(#REF!,MATCH(KQ257,#REF!,0)),"ERROR")</f>
        <v/>
      </c>
      <c r="LU257" s="4">
        <f>IF(KR257="G",2,IF(KR257="R",0.5,IF(KR257="A",1)))</f>
        <v/>
      </c>
      <c r="LV257" s="4">
        <f>IF(KS257="G",0.5,IF(KS257="R",2,IF(KS257="A",1)))</f>
        <v/>
      </c>
      <c r="LW257" s="4">
        <f>IF(KT257="G",2,IF(KT257="R",0.5,IF(KT257="A",1)))</f>
        <v/>
      </c>
      <c r="LX257" s="4">
        <f>IF(KU257="G",0.5,IF(KU257="R",2,IF(KU257="A",1)))</f>
        <v/>
      </c>
      <c r="LY257" s="7">
        <f>(LK257*(LU257+LX257)+(LL257*(LU257+LX257)))</f>
        <v/>
      </c>
      <c r="LZ257" s="7">
        <f>(LN257*(LV257+LW257)+(LO257*(LV257+LW257)))</f>
        <v/>
      </c>
      <c r="MA257" s="11">
        <f>LY257-LZ257</f>
        <v/>
      </c>
      <c r="MB257" s="5">
        <f>MA257+2</f>
        <v/>
      </c>
      <c r="MC257" s="6">
        <f>MA257-2</f>
        <v/>
      </c>
      <c r="MD257" s="4">
        <f>LE257</f>
        <v/>
      </c>
      <c r="ME257" s="9">
        <f>IF(MD257=0,1000,MD257+0.75)</f>
        <v/>
      </c>
      <c r="MF257" s="10">
        <f>IF(MD257=0,0,MD257-0.75)</f>
        <v/>
      </c>
      <c r="MG257" s="4">
        <f>((LM257*(LU257+LX257))-((LP257*(LV257+LW257))))</f>
        <v/>
      </c>
      <c r="MH257" s="9">
        <f>MG257*1.2</f>
        <v/>
      </c>
      <c r="MI257" s="10">
        <f>MG257*0.8</f>
        <v/>
      </c>
      <c r="MJ257">
        <f>IFERROR(NX257,"")</f>
        <v/>
      </c>
      <c r="MK257">
        <f>IFERROR(NY257,"")</f>
        <v/>
      </c>
      <c r="ML257">
        <f>IFERROR(NZ257,"")</f>
        <v/>
      </c>
      <c r="MM257">
        <f>IFERROR(OA257,"")</f>
        <v/>
      </c>
      <c r="MN257">
        <f>IFERROR(OB257,"")</f>
        <v/>
      </c>
      <c r="MO257">
        <f>IFERROR(OC257,"")</f>
        <v/>
      </c>
      <c r="MP257" s="1">
        <f>COUNTIFS(#REF!,LT257,#REF!,1,#REF!,"&gt;="&amp;MC257,#REF!,"&lt;="&amp;MB257,#REF!,"&lt;="&amp;ME257,#REF!,"&gt;="&amp;MF257,#REF!,"="&amp;KV257,#REF!,"="&amp;KX257)</f>
        <v/>
      </c>
      <c r="MQ257" s="1">
        <f>COUNTIFS(#REF!,LT257,#REF!,0,#REF!,"&gt;="&amp;MC257,#REF!,"&lt;="&amp;MB257,#REF!,"&lt;="&amp;ME257,#REF!,"&gt;="&amp;MF257,#REF!,"="&amp;KV257,#REF!,"="&amp;KX257)</f>
        <v/>
      </c>
      <c r="MR257" s="1">
        <f>COUNTIFS(#REF!,LT257,#REF!,1,#REF!,"&gt;="&amp;MC257,#REF!,"&lt;="&amp;MB257,#REF!,"&lt;="&amp;ME257,#REF!,"&gt;="&amp;MF257,#REF!,"="&amp;KW257,#REF!,"="&amp;KY257)</f>
        <v/>
      </c>
      <c r="MS257" s="1">
        <f>COUNTIFS(#REF!,LT257,#REF!,0,#REF!,"&gt;="&amp;MC257,#REF!,"&lt;="&amp;MB257,#REF!,"&lt;="&amp;ME257,#REF!,"&gt;="&amp;MF257,#REF!,"="&amp;KW257,#REF!,"="&amp;KY257)</f>
        <v/>
      </c>
      <c r="MT257" s="1">
        <f>COUNTIFS(#REF!,LT257,#REF!,1,#REF!,"&gt;="&amp;MI257,#REF!,"&lt;="&amp;MH257,#REF!,"&lt;="&amp;ME257,#REF!,"&gt;="&amp;MF257)</f>
        <v/>
      </c>
      <c r="MU257" s="1">
        <f>COUNTIFS(#REF!,LT257,#REF!,0,#REF!,"&gt;="&amp;MI257,#REF!,"&lt;="&amp;MH257,#REF!,"&lt;="&amp;ME257,#REF!,"&gt;="&amp;MF257)</f>
        <v/>
      </c>
      <c r="MV257" s="1">
        <f>COUNTIFS(#REF!,LT257,#REF!,1,#REF!,"&gt;="&amp;MI257,#REF!,"&lt;="&amp;MH257,#REF!,"="&amp;KZ257,#REF!,"="&amp;LA257,#REF!,"&lt;="&amp;ME257,#REF!,"&gt;="&amp;MF257)</f>
        <v/>
      </c>
      <c r="MW257" s="1">
        <f>COUNTIFS(#REF!,LT257,#REF!,0,#REF!,"&gt;="&amp;MI257,#REF!,"&lt;="&amp;MH257,#REF!,"="&amp;KZ257,#REF!,"="&amp;LA257,#REF!,"&lt;="&amp;ME257,#REF!,"&gt;="&amp;MF257)</f>
        <v/>
      </c>
      <c r="MX257" s="1">
        <f>COUNTIFS(#REF!,LT257,#REF!,1,#REF!,"&gt;="&amp;MC257,#REF!,"&lt;="&amp;MB257,#REF!,"&lt;="&amp;ME257,#REF!,"&gt;="&amp;MF257)</f>
        <v/>
      </c>
      <c r="MY257" s="1">
        <f>COUNTIFS(#REF!,LT257,#REF!,0,#REF!,"&gt;="&amp;MC257,#REF!,"&lt;="&amp;MB257,#REF!,"&lt;="&amp;ME257,#REF!,"&gt;="&amp;MF257)</f>
        <v/>
      </c>
      <c r="MZ257" s="1">
        <f>COUNTIFS(#REF!,LT257,#REF!,1,#REF!,"&lt;="&amp;ME257,#REF!,"&gt;="&amp;MF257,#REF!,"="&amp;KV257,#REF!,"="&amp;KX257)</f>
        <v/>
      </c>
      <c r="NA257" s="1">
        <f>COUNTIFS(#REF!,LT257,#REF!,0,#REF!,"&lt;="&amp;ME257,#REF!,"&gt;="&amp;MF257,#REF!,"="&amp;KV257,#REF!,"="&amp;KX257)</f>
        <v/>
      </c>
      <c r="NB257" s="1">
        <f>COUNTIFS(#REF!,LT257,#REF!,1,#REF!,"&lt;="&amp;ME257,#REF!,"&gt;="&amp;MF257,#REF!,"="&amp;KW257,#REF!,"="&amp;KY257)</f>
        <v/>
      </c>
      <c r="NC257" s="1">
        <f>COUNTIFS(#REF!,LT257,#REF!,0,#REF!,"&lt;="&amp;ME257,#REF!,"&gt;="&amp;MF257,#REF!,"="&amp;KW257,#REF!,"="&amp;KY257)</f>
        <v/>
      </c>
      <c r="ND257" s="1">
        <f>MP257+MR257+MT257+MV257+MX257+MZ257+NB257</f>
        <v/>
      </c>
      <c r="NE257" s="1">
        <f>MQ257+MS257+MU257+MW257+MY257+NA257+NC257</f>
        <v/>
      </c>
      <c r="NF257" s="1">
        <f>ND257+NE257</f>
        <v/>
      </c>
      <c r="NG257" s="33">
        <f>ND257/(ND257+NE257)</f>
        <v/>
      </c>
      <c r="NH257" s="3">
        <f>1/NG257</f>
        <v/>
      </c>
      <c r="NI257" s="1">
        <f>LI257</f>
        <v/>
      </c>
      <c r="NJ257" s="79">
        <f>((1-NG257)*(1/(NI257-1))*0.98-(NG257*1))</f>
        <v/>
      </c>
      <c r="NK257" s="34">
        <f>IF(LR257&lt;0.9,0,IF(AND(LR257&gt;1.1),0,1))</f>
        <v/>
      </c>
      <c r="NL257" s="34">
        <f>IF(LS257&lt;0.9,0,IF(AND(LS257&gt;1.1),0,1))</f>
        <v/>
      </c>
      <c r="NM257" s="32">
        <f>IF(NF257&gt;99,1,0)</f>
        <v/>
      </c>
      <c r="NN257" s="32">
        <f>IF(NJ257&gt;0.0799,1,0)</f>
        <v/>
      </c>
      <c r="NO257" s="32">
        <f>IF(NJ257&gt;NQ257,1,0)</f>
        <v/>
      </c>
      <c r="NP257" s="32">
        <f>NM257+NN257+NO257+NK257+NL257</f>
        <v/>
      </c>
      <c r="NQ257" s="79">
        <f>(((100*NG257)*(NI257-1)*0.98)-((1-NG257)*100))/100</f>
        <v/>
      </c>
      <c r="NR257" s="34">
        <f>IF(LR257&lt;0.9,0,IF(AND(LR257&gt;1.1),0,1))</f>
        <v/>
      </c>
      <c r="NS257" s="34">
        <f>IF(LS257&lt;0.9,0,IF(AND(LS257&gt;1.1),0,1))</f>
        <v/>
      </c>
      <c r="NT257" s="32">
        <f>IF(NF257&gt;99,1,0)</f>
        <v/>
      </c>
      <c r="NU257" s="32">
        <f>IF(NQ257&gt;0.0799,1,0)</f>
        <v/>
      </c>
      <c r="NV257" s="32">
        <f>IF(NQ257&gt;NJ257,1,0)</f>
        <v/>
      </c>
      <c r="NW257" s="32">
        <f>NT257+NU257+NV257+NR257+NS257</f>
        <v/>
      </c>
      <c r="NX257">
        <f>IF(NP257=5,"LayAway0-1",IF(AND(NW257=5),"BackAway0-1",""))</f>
        <v/>
      </c>
      <c r="NY257">
        <f>IF(NP257=5,KO257,IF(AND(NW257=5),KO257,""))</f>
        <v/>
      </c>
      <c r="NZ257">
        <f>IF(NP257=5,"Match Odds",IF(AND(NW257=5),"Match Odds",""))</f>
        <v/>
      </c>
      <c r="OA257">
        <f>IF(NP257=5,KP257,IF(AND(NW257=5),KP257,""))</f>
        <v/>
      </c>
      <c r="OB257">
        <f>IF(NP257=5,"MATCH_ODDS",IF(AND(NW257=5),"MATCH_ODDS",""))</f>
        <v/>
      </c>
      <c r="OC257">
        <f>IF(NP257=5,"LAY",IF(AND(NW257=5),"BACK",""))</f>
        <v/>
      </c>
    </row>
    <row r="258" ht="16.5" customHeight="1" thickBot="1" thickTop="1">
      <c r="A258" s="2" t="n"/>
      <c r="KN258" s="1">
        <f>IF(INDEX(#REF!,MATCH('HT 0-1'!D258,#REF!,0))=INDEX(#REF!,MATCH('HT 0-1'!D258,#REF!,0)),INDEX(#REF!,MATCH('HT 0-1'!D258,#REF!,0)),"ERROR")</f>
        <v/>
      </c>
      <c r="KO258" s="1">
        <f>IF(INDEX(#REF!,MATCH('HT 0-1'!E258,#REF!,0))=INDEX(#REF!,MATCH('HT 0-1'!E258,#REF!,0)),INDEX(#REF!,MATCH('HT 0-1'!E258,#REF!,0)),"ERROR")</f>
        <v/>
      </c>
      <c r="KP258" s="1">
        <f>KN258&amp;" v "&amp;KO258</f>
        <v/>
      </c>
      <c r="KQ258">
        <f>B258&amp;"_"&amp;C258</f>
        <v/>
      </c>
      <c r="KR258" s="1">
        <f>IF((HW258/KK258)&lt;0.335,"G",IF((HW258/KK258)&gt;0.67,"R","A"))</f>
        <v/>
      </c>
      <c r="KS258" s="1">
        <f>IF((HX258/KK258)&lt;0.335,"G",IF((HX258/KK258)&gt;0.67,"R","A"))</f>
        <v/>
      </c>
      <c r="KT258" s="1">
        <f>IF((IH258/KK258)&lt;0.335,"G",IF((IH258/KK258)&gt;0.67,"R","A"))</f>
        <v/>
      </c>
      <c r="KU258" s="1">
        <f>IF((II258/KK258)&lt;0.335,"G",IF((II258/KK258)&gt;0.67,"R","A"))</f>
        <v/>
      </c>
      <c r="KV258" s="1">
        <f>IF((HZ258/KK258)&lt;0.335,"G",IF((HZ258/KK258)&gt;0.67,"R","A"))</f>
        <v/>
      </c>
      <c r="KW258" s="1">
        <f>IF((HY258/KK258)&lt;0.335,"G",IF((HY258/KK258)&gt;0.67,"R","A"))</f>
        <v/>
      </c>
      <c r="KX258" s="1">
        <f>IF((IK258/KK258)&lt;0.335,"G",IF((IK258/KK258)&gt;0.67,"R","A"))</f>
        <v/>
      </c>
      <c r="KY258" s="1">
        <f>IF((IJ258/KK258)&lt;0.335,"G",IF((IJ258/KK258)&gt;0.67,"R","A"))</f>
        <v/>
      </c>
      <c r="KZ258" s="1">
        <f>IF((HQ258/KK258)&lt;0.335,"G",IF((HQ258/KK258)&gt;0.67,"R","A"))</f>
        <v/>
      </c>
      <c r="LA258" s="1">
        <f>IF((IB258/KK258)&lt;0.335,"G",IF((IB258/KK258)&gt;0.67,"R","A"))</f>
        <v/>
      </c>
      <c r="LB258">
        <f>IF(LQ258="0-1",INDEX(Scrape!#REF!,MATCH('HT 0-1'!KP258,Scrape!$B:$B,0)),"")</f>
        <v/>
      </c>
      <c r="LC258">
        <f>IF(LQ258="0-1",INDEX(Scrape!$A:$A,MATCH('HT 0-1'!KP258,Scrape!$B:$B,0)),"")</f>
        <v/>
      </c>
      <c r="LD258">
        <f>IF(LQ258="0-1",INDEX(Scrape!$B:$B,MATCH('HT 0-1'!KP258,Scrape!$B:$B,0)),"")</f>
        <v/>
      </c>
      <c r="LE258">
        <f>IF(LQ258="0-1",INDEX(Scrape!$C:$C,MATCH('HT 0-1'!KP258,Scrape!$B:$B,0)),"")</f>
        <v/>
      </c>
      <c r="LF258">
        <f>IF(LQ258="0-1",INDEX(Scrape!$D:$D,MATCH('HT 0-1'!KP258,Scrape!$B:$B,0)),"")</f>
        <v/>
      </c>
      <c r="LG258">
        <f>IF(LQ258="0-1",INDEX(Scrape!$E:$E,MATCH('HT 0-1'!KP258,Scrape!$B:$B,0)),"")</f>
        <v/>
      </c>
      <c r="LH258">
        <f>IF(LQ258="0-1",INDEX(Scrape!$F:$F,MATCH('HT 0-1'!KP258,Scrape!$B:$B,0)),"")</f>
        <v/>
      </c>
      <c r="LI258">
        <f>IF(LQ258="0-1",INDEX(Scrape!$G:$G,MATCH('HT 0-1'!KP258,Scrape!$B:$B,0)),"")</f>
        <v/>
      </c>
      <c r="LJ258">
        <f>IF(LQ258="0-1",INDEX(Scrape!$H:$H,MATCH('HT 0-1'!KP258,Scrape!$B:$B,0)),"")</f>
        <v/>
      </c>
      <c r="LK258">
        <f>IF(LQ258="0-1",INDEX(Scrape!$I:$I,MATCH('HT 0-1'!KP258,Scrape!$B:$B,0)),"")</f>
        <v/>
      </c>
      <c r="LL258">
        <f>IF(LQ258="0-1",INDEX(Scrape!$J:$J,MATCH('HT 0-1'!KP258,Scrape!$B:$B,0)),"")</f>
        <v/>
      </c>
      <c r="LM258">
        <f>IF(LQ258="0-1",INDEX(Scrape!$K:$K,MATCH('HT 0-1'!KP258,Scrape!$B:$B,0)),"")</f>
        <v/>
      </c>
      <c r="LN258">
        <f>IF(LQ258="0-1",INDEX(Scrape!$L:$L,MATCH('HT 0-1'!KP258,Scrape!$B:$B,0)),"")</f>
        <v/>
      </c>
      <c r="LO258">
        <f>IF(LQ258="0-1",INDEX(Scrape!$M:$M,MATCH('HT 0-1'!KP258,Scrape!$B:$B,0)),"")</f>
        <v/>
      </c>
      <c r="LP258">
        <f>IF(LQ258="0-1",INDEX(Scrape!$N:$N,MATCH('HT 0-1'!KP258,Scrape!$B:$B,0)),"")</f>
        <v/>
      </c>
      <c r="LQ258">
        <f>INDEX(Scrape!$O:$O,MATCH('HT 0-1'!KP258,Scrape!$B:$B,0))</f>
        <v/>
      </c>
      <c r="LR258">
        <f>(1/LJ258)+(1/LI258)+(1/LH258)</f>
        <v/>
      </c>
      <c r="LS258">
        <f>(1/LG258)+(1/LF258)+(1/LE258)</f>
        <v/>
      </c>
      <c r="LT258" s="8">
        <f>IF(INDEX(#REF!,MATCH(KQ258,#REF!,0))=INDEX(#REF!,MATCH(KQ258,#REF!,0)),INDEX(#REF!,MATCH(KQ258,#REF!,0)),"ERROR")</f>
        <v/>
      </c>
      <c r="LU258" s="4">
        <f>IF(KR258="G",2,IF(KR258="R",0.5,IF(KR258="A",1)))</f>
        <v/>
      </c>
      <c r="LV258" s="4">
        <f>IF(KS258="G",0.5,IF(KS258="R",2,IF(KS258="A",1)))</f>
        <v/>
      </c>
      <c r="LW258" s="4">
        <f>IF(KT258="G",2,IF(KT258="R",0.5,IF(KT258="A",1)))</f>
        <v/>
      </c>
      <c r="LX258" s="4">
        <f>IF(KU258="G",0.5,IF(KU258="R",2,IF(KU258="A",1)))</f>
        <v/>
      </c>
      <c r="LY258" s="7">
        <f>(LK258*(LU258+LX258)+(LL258*(LU258+LX258)))</f>
        <v/>
      </c>
      <c r="LZ258" s="7">
        <f>(LN258*(LV258+LW258)+(LO258*(LV258+LW258)))</f>
        <v/>
      </c>
      <c r="MA258" s="11">
        <f>LY258-LZ258</f>
        <v/>
      </c>
      <c r="MB258" s="5">
        <f>MA258+2</f>
        <v/>
      </c>
      <c r="MC258" s="6">
        <f>MA258-2</f>
        <v/>
      </c>
      <c r="MD258" s="4">
        <f>LE258</f>
        <v/>
      </c>
      <c r="ME258" s="9">
        <f>IF(MD258=0,1000,MD258+0.75)</f>
        <v/>
      </c>
      <c r="MF258" s="10">
        <f>IF(MD258=0,0,MD258-0.75)</f>
        <v/>
      </c>
      <c r="MG258" s="4">
        <f>((LM258*(LU258+LX258))-((LP258*(LV258+LW258))))</f>
        <v/>
      </c>
      <c r="MH258" s="9">
        <f>MG258*1.2</f>
        <v/>
      </c>
      <c r="MI258" s="10">
        <f>MG258*0.8</f>
        <v/>
      </c>
      <c r="MJ258">
        <f>IFERROR(NX258,"")</f>
        <v/>
      </c>
      <c r="MK258">
        <f>IFERROR(NY258,"")</f>
        <v/>
      </c>
      <c r="ML258">
        <f>IFERROR(NZ258,"")</f>
        <v/>
      </c>
      <c r="MM258">
        <f>IFERROR(OA258,"")</f>
        <v/>
      </c>
      <c r="MN258">
        <f>IFERROR(OB258,"")</f>
        <v/>
      </c>
      <c r="MO258">
        <f>IFERROR(OC258,"")</f>
        <v/>
      </c>
      <c r="MP258" s="1">
        <f>COUNTIFS(#REF!,LT258,#REF!,1,#REF!,"&gt;="&amp;MC258,#REF!,"&lt;="&amp;MB258,#REF!,"&lt;="&amp;ME258,#REF!,"&gt;="&amp;MF258,#REF!,"="&amp;KV258,#REF!,"="&amp;KX258)</f>
        <v/>
      </c>
      <c r="MQ258" s="1">
        <f>COUNTIFS(#REF!,LT258,#REF!,0,#REF!,"&gt;="&amp;MC258,#REF!,"&lt;="&amp;MB258,#REF!,"&lt;="&amp;ME258,#REF!,"&gt;="&amp;MF258,#REF!,"="&amp;KV258,#REF!,"="&amp;KX258)</f>
        <v/>
      </c>
      <c r="MR258" s="1">
        <f>COUNTIFS(#REF!,LT258,#REF!,1,#REF!,"&gt;="&amp;MC258,#REF!,"&lt;="&amp;MB258,#REF!,"&lt;="&amp;ME258,#REF!,"&gt;="&amp;MF258,#REF!,"="&amp;KW258,#REF!,"="&amp;KY258)</f>
        <v/>
      </c>
      <c r="MS258" s="1">
        <f>COUNTIFS(#REF!,LT258,#REF!,0,#REF!,"&gt;="&amp;MC258,#REF!,"&lt;="&amp;MB258,#REF!,"&lt;="&amp;ME258,#REF!,"&gt;="&amp;MF258,#REF!,"="&amp;KW258,#REF!,"="&amp;KY258)</f>
        <v/>
      </c>
      <c r="MT258" s="1">
        <f>COUNTIFS(#REF!,LT258,#REF!,1,#REF!,"&gt;="&amp;MI258,#REF!,"&lt;="&amp;MH258,#REF!,"&lt;="&amp;ME258,#REF!,"&gt;="&amp;MF258)</f>
        <v/>
      </c>
      <c r="MU258" s="1">
        <f>COUNTIFS(#REF!,LT258,#REF!,0,#REF!,"&gt;="&amp;MI258,#REF!,"&lt;="&amp;MH258,#REF!,"&lt;="&amp;ME258,#REF!,"&gt;="&amp;MF258)</f>
        <v/>
      </c>
      <c r="MV258" s="1">
        <f>COUNTIFS(#REF!,LT258,#REF!,1,#REF!,"&gt;="&amp;MI258,#REF!,"&lt;="&amp;MH258,#REF!,"="&amp;KZ258,#REF!,"="&amp;LA258,#REF!,"&lt;="&amp;ME258,#REF!,"&gt;="&amp;MF258)</f>
        <v/>
      </c>
      <c r="MW258" s="1">
        <f>COUNTIFS(#REF!,LT258,#REF!,0,#REF!,"&gt;="&amp;MI258,#REF!,"&lt;="&amp;MH258,#REF!,"="&amp;KZ258,#REF!,"="&amp;LA258,#REF!,"&lt;="&amp;ME258,#REF!,"&gt;="&amp;MF258)</f>
        <v/>
      </c>
      <c r="MX258" s="1">
        <f>COUNTIFS(#REF!,LT258,#REF!,1,#REF!,"&gt;="&amp;MC258,#REF!,"&lt;="&amp;MB258,#REF!,"&lt;="&amp;ME258,#REF!,"&gt;="&amp;MF258)</f>
        <v/>
      </c>
      <c r="MY258" s="1">
        <f>COUNTIFS(#REF!,LT258,#REF!,0,#REF!,"&gt;="&amp;MC258,#REF!,"&lt;="&amp;MB258,#REF!,"&lt;="&amp;ME258,#REF!,"&gt;="&amp;MF258)</f>
        <v/>
      </c>
      <c r="MZ258" s="1">
        <f>COUNTIFS(#REF!,LT258,#REF!,1,#REF!,"&lt;="&amp;ME258,#REF!,"&gt;="&amp;MF258,#REF!,"="&amp;KV258,#REF!,"="&amp;KX258)</f>
        <v/>
      </c>
      <c r="NA258" s="1">
        <f>COUNTIFS(#REF!,LT258,#REF!,0,#REF!,"&lt;="&amp;ME258,#REF!,"&gt;="&amp;MF258,#REF!,"="&amp;KV258,#REF!,"="&amp;KX258)</f>
        <v/>
      </c>
      <c r="NB258" s="1">
        <f>COUNTIFS(#REF!,LT258,#REF!,1,#REF!,"&lt;="&amp;ME258,#REF!,"&gt;="&amp;MF258,#REF!,"="&amp;KW258,#REF!,"="&amp;KY258)</f>
        <v/>
      </c>
      <c r="NC258" s="1">
        <f>COUNTIFS(#REF!,LT258,#REF!,0,#REF!,"&lt;="&amp;ME258,#REF!,"&gt;="&amp;MF258,#REF!,"="&amp;KW258,#REF!,"="&amp;KY258)</f>
        <v/>
      </c>
      <c r="ND258" s="1">
        <f>MP258+MR258+MT258+MV258+MX258+MZ258+NB258</f>
        <v/>
      </c>
      <c r="NE258" s="1">
        <f>MQ258+MS258+MU258+MW258+MY258+NA258+NC258</f>
        <v/>
      </c>
      <c r="NF258" s="1">
        <f>ND258+NE258</f>
        <v/>
      </c>
      <c r="NG258" s="33">
        <f>ND258/(ND258+NE258)</f>
        <v/>
      </c>
      <c r="NH258" s="3">
        <f>1/NG258</f>
        <v/>
      </c>
      <c r="NI258" s="1">
        <f>LI258</f>
        <v/>
      </c>
      <c r="NJ258" s="79">
        <f>((1-NG258)*(1/(NI258-1))*0.98-(NG258*1))</f>
        <v/>
      </c>
      <c r="NK258" s="34">
        <f>IF(LR258&lt;0.9,0,IF(AND(LR258&gt;1.1),0,1))</f>
        <v/>
      </c>
      <c r="NL258" s="34">
        <f>IF(LS258&lt;0.9,0,IF(AND(LS258&gt;1.1),0,1))</f>
        <v/>
      </c>
      <c r="NM258" s="32">
        <f>IF(NF258&gt;99,1,0)</f>
        <v/>
      </c>
      <c r="NN258" s="32">
        <f>IF(NJ258&gt;0.0799,1,0)</f>
        <v/>
      </c>
      <c r="NO258" s="32">
        <f>IF(NJ258&gt;NQ258,1,0)</f>
        <v/>
      </c>
      <c r="NP258" s="32">
        <f>NM258+NN258+NO258+NK258+NL258</f>
        <v/>
      </c>
      <c r="NQ258" s="79">
        <f>(((100*NG258)*(NI258-1)*0.98)-((1-NG258)*100))/100</f>
        <v/>
      </c>
      <c r="NR258" s="34">
        <f>IF(LR258&lt;0.9,0,IF(AND(LR258&gt;1.1),0,1))</f>
        <v/>
      </c>
      <c r="NS258" s="34">
        <f>IF(LS258&lt;0.9,0,IF(AND(LS258&gt;1.1),0,1))</f>
        <v/>
      </c>
      <c r="NT258" s="32">
        <f>IF(NF258&gt;99,1,0)</f>
        <v/>
      </c>
      <c r="NU258" s="32">
        <f>IF(NQ258&gt;0.0799,1,0)</f>
        <v/>
      </c>
      <c r="NV258" s="32">
        <f>IF(NQ258&gt;NJ258,1,0)</f>
        <v/>
      </c>
      <c r="NW258" s="32">
        <f>NT258+NU258+NV258+NR258+NS258</f>
        <v/>
      </c>
      <c r="NX258">
        <f>IF(NP258=5,"LayAway0-1",IF(AND(NW258=5),"BackAway0-1",""))</f>
        <v/>
      </c>
      <c r="NY258">
        <f>IF(NP258=5,KO258,IF(AND(NW258=5),KO258,""))</f>
        <v/>
      </c>
      <c r="NZ258">
        <f>IF(NP258=5,"Match Odds",IF(AND(NW258=5),"Match Odds",""))</f>
        <v/>
      </c>
      <c r="OA258">
        <f>IF(NP258=5,KP258,IF(AND(NW258=5),KP258,""))</f>
        <v/>
      </c>
      <c r="OB258">
        <f>IF(NP258=5,"MATCH_ODDS",IF(AND(NW258=5),"MATCH_ODDS",""))</f>
        <v/>
      </c>
      <c r="OC258">
        <f>IF(NP258=5,"LAY",IF(AND(NW258=5),"BACK",""))</f>
        <v/>
      </c>
    </row>
    <row r="259" ht="16.5" customHeight="1" thickBot="1" thickTop="1">
      <c r="A259" s="2" t="n"/>
      <c r="KN259" s="1">
        <f>IF(INDEX(#REF!,MATCH('HT 0-1'!D259,#REF!,0))=INDEX(#REF!,MATCH('HT 0-1'!D259,#REF!,0)),INDEX(#REF!,MATCH('HT 0-1'!D259,#REF!,0)),"ERROR")</f>
        <v/>
      </c>
      <c r="KO259" s="1">
        <f>IF(INDEX(#REF!,MATCH('HT 0-1'!E259,#REF!,0))=INDEX(#REF!,MATCH('HT 0-1'!E259,#REF!,0)),INDEX(#REF!,MATCH('HT 0-1'!E259,#REF!,0)),"ERROR")</f>
        <v/>
      </c>
      <c r="KP259" s="1">
        <f>KN259&amp;" v "&amp;KO259</f>
        <v/>
      </c>
      <c r="KQ259">
        <f>B259&amp;"_"&amp;C259</f>
        <v/>
      </c>
      <c r="KR259" s="1">
        <f>IF((HW259/KK259)&lt;0.335,"G",IF((HW259/KK259)&gt;0.67,"R","A"))</f>
        <v/>
      </c>
      <c r="KS259" s="1">
        <f>IF((HX259/KK259)&lt;0.335,"G",IF((HX259/KK259)&gt;0.67,"R","A"))</f>
        <v/>
      </c>
      <c r="KT259" s="1">
        <f>IF((IH259/KK259)&lt;0.335,"G",IF((IH259/KK259)&gt;0.67,"R","A"))</f>
        <v/>
      </c>
      <c r="KU259" s="1">
        <f>IF((II259/KK259)&lt;0.335,"G",IF((II259/KK259)&gt;0.67,"R","A"))</f>
        <v/>
      </c>
      <c r="KV259" s="1">
        <f>IF((HZ259/KK259)&lt;0.335,"G",IF((HZ259/KK259)&gt;0.67,"R","A"))</f>
        <v/>
      </c>
      <c r="KW259" s="1">
        <f>IF((HY259/KK259)&lt;0.335,"G",IF((HY259/KK259)&gt;0.67,"R","A"))</f>
        <v/>
      </c>
      <c r="KX259" s="1">
        <f>IF((IK259/KK259)&lt;0.335,"G",IF((IK259/KK259)&gt;0.67,"R","A"))</f>
        <v/>
      </c>
      <c r="KY259" s="1">
        <f>IF((IJ259/KK259)&lt;0.335,"G",IF((IJ259/KK259)&gt;0.67,"R","A"))</f>
        <v/>
      </c>
      <c r="KZ259" s="1">
        <f>IF((HQ259/KK259)&lt;0.335,"G",IF((HQ259/KK259)&gt;0.67,"R","A"))</f>
        <v/>
      </c>
      <c r="LA259" s="1">
        <f>IF((IB259/KK259)&lt;0.335,"G",IF((IB259/KK259)&gt;0.67,"R","A"))</f>
        <v/>
      </c>
      <c r="LB259">
        <f>IF(LQ259="0-1",INDEX(Scrape!#REF!,MATCH('HT 0-1'!KP259,Scrape!$B:$B,0)),"")</f>
        <v/>
      </c>
      <c r="LC259">
        <f>IF(LQ259="0-1",INDEX(Scrape!$A:$A,MATCH('HT 0-1'!KP259,Scrape!$B:$B,0)),"")</f>
        <v/>
      </c>
      <c r="LD259">
        <f>IF(LQ259="0-1",INDEX(Scrape!$B:$B,MATCH('HT 0-1'!KP259,Scrape!$B:$B,0)),"")</f>
        <v/>
      </c>
      <c r="LE259">
        <f>IF(LQ259="0-1",INDEX(Scrape!$C:$C,MATCH('HT 0-1'!KP259,Scrape!$B:$B,0)),"")</f>
        <v/>
      </c>
      <c r="LF259">
        <f>IF(LQ259="0-1",INDEX(Scrape!$D:$D,MATCH('HT 0-1'!KP259,Scrape!$B:$B,0)),"")</f>
        <v/>
      </c>
      <c r="LG259">
        <f>IF(LQ259="0-1",INDEX(Scrape!$E:$E,MATCH('HT 0-1'!KP259,Scrape!$B:$B,0)),"")</f>
        <v/>
      </c>
      <c r="LH259">
        <f>IF(LQ259="0-1",INDEX(Scrape!$F:$F,MATCH('HT 0-1'!KP259,Scrape!$B:$B,0)),"")</f>
        <v/>
      </c>
      <c r="LI259">
        <f>IF(LQ259="0-1",INDEX(Scrape!$G:$G,MATCH('HT 0-1'!KP259,Scrape!$B:$B,0)),"")</f>
        <v/>
      </c>
      <c r="LJ259">
        <f>IF(LQ259="0-1",INDEX(Scrape!$H:$H,MATCH('HT 0-1'!KP259,Scrape!$B:$B,0)),"")</f>
        <v/>
      </c>
      <c r="LK259">
        <f>IF(LQ259="0-1",INDEX(Scrape!$I:$I,MATCH('HT 0-1'!KP259,Scrape!$B:$B,0)),"")</f>
        <v/>
      </c>
      <c r="LL259">
        <f>IF(LQ259="0-1",INDEX(Scrape!$J:$J,MATCH('HT 0-1'!KP259,Scrape!$B:$B,0)),"")</f>
        <v/>
      </c>
      <c r="LM259">
        <f>IF(LQ259="0-1",INDEX(Scrape!$K:$K,MATCH('HT 0-1'!KP259,Scrape!$B:$B,0)),"")</f>
        <v/>
      </c>
      <c r="LN259">
        <f>IF(LQ259="0-1",INDEX(Scrape!$L:$L,MATCH('HT 0-1'!KP259,Scrape!$B:$B,0)),"")</f>
        <v/>
      </c>
      <c r="LO259">
        <f>IF(LQ259="0-1",INDEX(Scrape!$M:$M,MATCH('HT 0-1'!KP259,Scrape!$B:$B,0)),"")</f>
        <v/>
      </c>
      <c r="LP259">
        <f>IF(LQ259="0-1",INDEX(Scrape!$N:$N,MATCH('HT 0-1'!KP259,Scrape!$B:$B,0)),"")</f>
        <v/>
      </c>
      <c r="LQ259">
        <f>INDEX(Scrape!$O:$O,MATCH('HT 0-1'!KP259,Scrape!$B:$B,0))</f>
        <v/>
      </c>
      <c r="LR259">
        <f>(1/LJ259)+(1/LI259)+(1/LH259)</f>
        <v/>
      </c>
      <c r="LS259">
        <f>(1/LG259)+(1/LF259)+(1/LE259)</f>
        <v/>
      </c>
      <c r="LT259" s="8">
        <f>IF(INDEX(#REF!,MATCH(KQ259,#REF!,0))=INDEX(#REF!,MATCH(KQ259,#REF!,0)),INDEX(#REF!,MATCH(KQ259,#REF!,0)),"ERROR")</f>
        <v/>
      </c>
      <c r="LU259" s="4">
        <f>IF(KR259="G",2,IF(KR259="R",0.5,IF(KR259="A",1)))</f>
        <v/>
      </c>
      <c r="LV259" s="4">
        <f>IF(KS259="G",0.5,IF(KS259="R",2,IF(KS259="A",1)))</f>
        <v/>
      </c>
      <c r="LW259" s="4">
        <f>IF(KT259="G",2,IF(KT259="R",0.5,IF(KT259="A",1)))</f>
        <v/>
      </c>
      <c r="LX259" s="4">
        <f>IF(KU259="G",0.5,IF(KU259="R",2,IF(KU259="A",1)))</f>
        <v/>
      </c>
      <c r="LY259" s="7">
        <f>(LK259*(LU259+LX259)+(LL259*(LU259+LX259)))</f>
        <v/>
      </c>
      <c r="LZ259" s="7">
        <f>(LN259*(LV259+LW259)+(LO259*(LV259+LW259)))</f>
        <v/>
      </c>
      <c r="MA259" s="11">
        <f>LY259-LZ259</f>
        <v/>
      </c>
      <c r="MB259" s="5">
        <f>MA259+2</f>
        <v/>
      </c>
      <c r="MC259" s="6">
        <f>MA259-2</f>
        <v/>
      </c>
      <c r="MD259" s="4">
        <f>LE259</f>
        <v/>
      </c>
      <c r="ME259" s="9">
        <f>IF(MD259=0,1000,MD259+0.75)</f>
        <v/>
      </c>
      <c r="MF259" s="10">
        <f>IF(MD259=0,0,MD259-0.75)</f>
        <v/>
      </c>
      <c r="MG259" s="4">
        <f>((LM259*(LU259+LX259))-((LP259*(LV259+LW259))))</f>
        <v/>
      </c>
      <c r="MH259" s="9">
        <f>MG259*1.2</f>
        <v/>
      </c>
      <c r="MI259" s="10">
        <f>MG259*0.8</f>
        <v/>
      </c>
      <c r="MJ259">
        <f>IFERROR(NX259,"")</f>
        <v/>
      </c>
      <c r="MK259">
        <f>IFERROR(NY259,"")</f>
        <v/>
      </c>
      <c r="ML259">
        <f>IFERROR(NZ259,"")</f>
        <v/>
      </c>
      <c r="MM259">
        <f>IFERROR(OA259,"")</f>
        <v/>
      </c>
      <c r="MN259">
        <f>IFERROR(OB259,"")</f>
        <v/>
      </c>
      <c r="MO259">
        <f>IFERROR(OC259,"")</f>
        <v/>
      </c>
      <c r="MP259" s="1">
        <f>COUNTIFS(#REF!,LT259,#REF!,1,#REF!,"&gt;="&amp;MC259,#REF!,"&lt;="&amp;MB259,#REF!,"&lt;="&amp;ME259,#REF!,"&gt;="&amp;MF259,#REF!,"="&amp;KV259,#REF!,"="&amp;KX259)</f>
        <v/>
      </c>
      <c r="MQ259" s="1">
        <f>COUNTIFS(#REF!,LT259,#REF!,0,#REF!,"&gt;="&amp;MC259,#REF!,"&lt;="&amp;MB259,#REF!,"&lt;="&amp;ME259,#REF!,"&gt;="&amp;MF259,#REF!,"="&amp;KV259,#REF!,"="&amp;KX259)</f>
        <v/>
      </c>
      <c r="MR259" s="1">
        <f>COUNTIFS(#REF!,LT259,#REF!,1,#REF!,"&gt;="&amp;MC259,#REF!,"&lt;="&amp;MB259,#REF!,"&lt;="&amp;ME259,#REF!,"&gt;="&amp;MF259,#REF!,"="&amp;KW259,#REF!,"="&amp;KY259)</f>
        <v/>
      </c>
      <c r="MS259" s="1">
        <f>COUNTIFS(#REF!,LT259,#REF!,0,#REF!,"&gt;="&amp;MC259,#REF!,"&lt;="&amp;MB259,#REF!,"&lt;="&amp;ME259,#REF!,"&gt;="&amp;MF259,#REF!,"="&amp;KW259,#REF!,"="&amp;KY259)</f>
        <v/>
      </c>
      <c r="MT259" s="1">
        <f>COUNTIFS(#REF!,LT259,#REF!,1,#REF!,"&gt;="&amp;MI259,#REF!,"&lt;="&amp;MH259,#REF!,"&lt;="&amp;ME259,#REF!,"&gt;="&amp;MF259)</f>
        <v/>
      </c>
      <c r="MU259" s="1">
        <f>COUNTIFS(#REF!,LT259,#REF!,0,#REF!,"&gt;="&amp;MI259,#REF!,"&lt;="&amp;MH259,#REF!,"&lt;="&amp;ME259,#REF!,"&gt;="&amp;MF259)</f>
        <v/>
      </c>
      <c r="MV259" s="1">
        <f>COUNTIFS(#REF!,LT259,#REF!,1,#REF!,"&gt;="&amp;MI259,#REF!,"&lt;="&amp;MH259,#REF!,"="&amp;KZ259,#REF!,"="&amp;LA259,#REF!,"&lt;="&amp;ME259,#REF!,"&gt;="&amp;MF259)</f>
        <v/>
      </c>
      <c r="MW259" s="1">
        <f>COUNTIFS(#REF!,LT259,#REF!,0,#REF!,"&gt;="&amp;MI259,#REF!,"&lt;="&amp;MH259,#REF!,"="&amp;KZ259,#REF!,"="&amp;LA259,#REF!,"&lt;="&amp;ME259,#REF!,"&gt;="&amp;MF259)</f>
        <v/>
      </c>
      <c r="MX259" s="1">
        <f>COUNTIFS(#REF!,LT259,#REF!,1,#REF!,"&gt;="&amp;MC259,#REF!,"&lt;="&amp;MB259,#REF!,"&lt;="&amp;ME259,#REF!,"&gt;="&amp;MF259)</f>
        <v/>
      </c>
      <c r="MY259" s="1">
        <f>COUNTIFS(#REF!,LT259,#REF!,0,#REF!,"&gt;="&amp;MC259,#REF!,"&lt;="&amp;MB259,#REF!,"&lt;="&amp;ME259,#REF!,"&gt;="&amp;MF259)</f>
        <v/>
      </c>
      <c r="MZ259" s="1">
        <f>COUNTIFS(#REF!,LT259,#REF!,1,#REF!,"&lt;="&amp;ME259,#REF!,"&gt;="&amp;MF259,#REF!,"="&amp;KV259,#REF!,"="&amp;KX259)</f>
        <v/>
      </c>
      <c r="NA259" s="1">
        <f>COUNTIFS(#REF!,LT259,#REF!,0,#REF!,"&lt;="&amp;ME259,#REF!,"&gt;="&amp;MF259,#REF!,"="&amp;KV259,#REF!,"="&amp;KX259)</f>
        <v/>
      </c>
      <c r="NB259" s="1">
        <f>COUNTIFS(#REF!,LT259,#REF!,1,#REF!,"&lt;="&amp;ME259,#REF!,"&gt;="&amp;MF259,#REF!,"="&amp;KW259,#REF!,"="&amp;KY259)</f>
        <v/>
      </c>
      <c r="NC259" s="1">
        <f>COUNTIFS(#REF!,LT259,#REF!,0,#REF!,"&lt;="&amp;ME259,#REF!,"&gt;="&amp;MF259,#REF!,"="&amp;KW259,#REF!,"="&amp;KY259)</f>
        <v/>
      </c>
      <c r="ND259" s="1">
        <f>MP259+MR259+MT259+MV259+MX259+MZ259+NB259</f>
        <v/>
      </c>
      <c r="NE259" s="1">
        <f>MQ259+MS259+MU259+MW259+MY259+NA259+NC259</f>
        <v/>
      </c>
      <c r="NF259" s="1">
        <f>ND259+NE259</f>
        <v/>
      </c>
      <c r="NG259" s="33">
        <f>ND259/(ND259+NE259)</f>
        <v/>
      </c>
      <c r="NH259" s="3">
        <f>1/NG259</f>
        <v/>
      </c>
      <c r="NI259" s="1">
        <f>LI259</f>
        <v/>
      </c>
      <c r="NJ259" s="79">
        <f>((1-NG259)*(1/(NI259-1))*0.98-(NG259*1))</f>
        <v/>
      </c>
      <c r="NK259" s="34">
        <f>IF(LR259&lt;0.9,0,IF(AND(LR259&gt;1.1),0,1))</f>
        <v/>
      </c>
      <c r="NL259" s="34">
        <f>IF(LS259&lt;0.9,0,IF(AND(LS259&gt;1.1),0,1))</f>
        <v/>
      </c>
      <c r="NM259" s="32">
        <f>IF(NF259&gt;99,1,0)</f>
        <v/>
      </c>
      <c r="NN259" s="32">
        <f>IF(NJ259&gt;0.0799,1,0)</f>
        <v/>
      </c>
      <c r="NO259" s="32">
        <f>IF(NJ259&gt;NQ259,1,0)</f>
        <v/>
      </c>
      <c r="NP259" s="32">
        <f>NM259+NN259+NO259+NK259+NL259</f>
        <v/>
      </c>
      <c r="NQ259" s="79">
        <f>(((100*NG259)*(NI259-1)*0.98)-((1-NG259)*100))/100</f>
        <v/>
      </c>
      <c r="NR259" s="34">
        <f>IF(LR259&lt;0.9,0,IF(AND(LR259&gt;1.1),0,1))</f>
        <v/>
      </c>
      <c r="NS259" s="34">
        <f>IF(LS259&lt;0.9,0,IF(AND(LS259&gt;1.1),0,1))</f>
        <v/>
      </c>
      <c r="NT259" s="32">
        <f>IF(NF259&gt;99,1,0)</f>
        <v/>
      </c>
      <c r="NU259" s="32">
        <f>IF(NQ259&gt;0.0799,1,0)</f>
        <v/>
      </c>
      <c r="NV259" s="32">
        <f>IF(NQ259&gt;NJ259,1,0)</f>
        <v/>
      </c>
      <c r="NW259" s="32">
        <f>NT259+NU259+NV259+NR259+NS259</f>
        <v/>
      </c>
      <c r="NX259">
        <f>IF(NP259=5,"LayAway0-1",IF(AND(NW259=5),"BackAway0-1",""))</f>
        <v/>
      </c>
      <c r="NY259">
        <f>IF(NP259=5,KO259,IF(AND(NW259=5),KO259,""))</f>
        <v/>
      </c>
      <c r="NZ259">
        <f>IF(NP259=5,"Match Odds",IF(AND(NW259=5),"Match Odds",""))</f>
        <v/>
      </c>
      <c r="OA259">
        <f>IF(NP259=5,KP259,IF(AND(NW259=5),KP259,""))</f>
        <v/>
      </c>
      <c r="OB259">
        <f>IF(NP259=5,"MATCH_ODDS",IF(AND(NW259=5),"MATCH_ODDS",""))</f>
        <v/>
      </c>
      <c r="OC259">
        <f>IF(NP259=5,"LAY",IF(AND(NW259=5),"BACK",""))</f>
        <v/>
      </c>
    </row>
    <row r="260" ht="16.5" customHeight="1" thickBot="1" thickTop="1">
      <c r="A260" s="2" t="n"/>
      <c r="KN260" s="1">
        <f>IF(INDEX(#REF!,MATCH('HT 0-1'!D260,#REF!,0))=INDEX(#REF!,MATCH('HT 0-1'!D260,#REF!,0)),INDEX(#REF!,MATCH('HT 0-1'!D260,#REF!,0)),"ERROR")</f>
        <v/>
      </c>
      <c r="KO260" s="1">
        <f>IF(INDEX(#REF!,MATCH('HT 0-1'!E260,#REF!,0))=INDEX(#REF!,MATCH('HT 0-1'!E260,#REF!,0)),INDEX(#REF!,MATCH('HT 0-1'!E260,#REF!,0)),"ERROR")</f>
        <v/>
      </c>
      <c r="KP260" s="1">
        <f>KN260&amp;" v "&amp;KO260</f>
        <v/>
      </c>
      <c r="KQ260">
        <f>B260&amp;"_"&amp;C260</f>
        <v/>
      </c>
      <c r="KR260" s="1">
        <f>IF((HW260/KK260)&lt;0.335,"G",IF((HW260/KK260)&gt;0.67,"R","A"))</f>
        <v/>
      </c>
      <c r="KS260" s="1">
        <f>IF((HX260/KK260)&lt;0.335,"G",IF((HX260/KK260)&gt;0.67,"R","A"))</f>
        <v/>
      </c>
      <c r="KT260" s="1">
        <f>IF((IH260/KK260)&lt;0.335,"G",IF((IH260/KK260)&gt;0.67,"R","A"))</f>
        <v/>
      </c>
      <c r="KU260" s="1">
        <f>IF((II260/KK260)&lt;0.335,"G",IF((II260/KK260)&gt;0.67,"R","A"))</f>
        <v/>
      </c>
      <c r="KV260" s="1">
        <f>IF((HZ260/KK260)&lt;0.335,"G",IF((HZ260/KK260)&gt;0.67,"R","A"))</f>
        <v/>
      </c>
      <c r="KW260" s="1">
        <f>IF((HY260/KK260)&lt;0.335,"G",IF((HY260/KK260)&gt;0.67,"R","A"))</f>
        <v/>
      </c>
      <c r="KX260" s="1">
        <f>IF((IK260/KK260)&lt;0.335,"G",IF((IK260/KK260)&gt;0.67,"R","A"))</f>
        <v/>
      </c>
      <c r="KY260" s="1">
        <f>IF((IJ260/KK260)&lt;0.335,"G",IF((IJ260/KK260)&gt;0.67,"R","A"))</f>
        <v/>
      </c>
      <c r="KZ260" s="1">
        <f>IF((HQ260/KK260)&lt;0.335,"G",IF((HQ260/KK260)&gt;0.67,"R","A"))</f>
        <v/>
      </c>
      <c r="LA260" s="1">
        <f>IF((IB260/KK260)&lt;0.335,"G",IF((IB260/KK260)&gt;0.67,"R","A"))</f>
        <v/>
      </c>
      <c r="LB260">
        <f>IF(LQ260="0-1",INDEX(Scrape!#REF!,MATCH('HT 0-1'!KP260,Scrape!$B:$B,0)),"")</f>
        <v/>
      </c>
      <c r="LC260">
        <f>IF(LQ260="0-1",INDEX(Scrape!$A:$A,MATCH('HT 0-1'!KP260,Scrape!$B:$B,0)),"")</f>
        <v/>
      </c>
      <c r="LD260">
        <f>IF(LQ260="0-1",INDEX(Scrape!$B:$B,MATCH('HT 0-1'!KP260,Scrape!$B:$B,0)),"")</f>
        <v/>
      </c>
      <c r="LE260">
        <f>IF(LQ260="0-1",INDEX(Scrape!$C:$C,MATCH('HT 0-1'!KP260,Scrape!$B:$B,0)),"")</f>
        <v/>
      </c>
      <c r="LF260">
        <f>IF(LQ260="0-1",INDEX(Scrape!$D:$D,MATCH('HT 0-1'!KP260,Scrape!$B:$B,0)),"")</f>
        <v/>
      </c>
      <c r="LG260">
        <f>IF(LQ260="0-1",INDEX(Scrape!$E:$E,MATCH('HT 0-1'!KP260,Scrape!$B:$B,0)),"")</f>
        <v/>
      </c>
      <c r="LH260">
        <f>IF(LQ260="0-1",INDEX(Scrape!$F:$F,MATCH('HT 0-1'!KP260,Scrape!$B:$B,0)),"")</f>
        <v/>
      </c>
      <c r="LI260">
        <f>IF(LQ260="0-1",INDEX(Scrape!$G:$G,MATCH('HT 0-1'!KP260,Scrape!$B:$B,0)),"")</f>
        <v/>
      </c>
      <c r="LJ260">
        <f>IF(LQ260="0-1",INDEX(Scrape!$H:$H,MATCH('HT 0-1'!KP260,Scrape!$B:$B,0)),"")</f>
        <v/>
      </c>
      <c r="LK260">
        <f>IF(LQ260="0-1",INDEX(Scrape!$I:$I,MATCH('HT 0-1'!KP260,Scrape!$B:$B,0)),"")</f>
        <v/>
      </c>
      <c r="LL260">
        <f>IF(LQ260="0-1",INDEX(Scrape!$J:$J,MATCH('HT 0-1'!KP260,Scrape!$B:$B,0)),"")</f>
        <v/>
      </c>
      <c r="LM260">
        <f>IF(LQ260="0-1",INDEX(Scrape!$K:$K,MATCH('HT 0-1'!KP260,Scrape!$B:$B,0)),"")</f>
        <v/>
      </c>
      <c r="LN260">
        <f>IF(LQ260="0-1",INDEX(Scrape!$L:$L,MATCH('HT 0-1'!KP260,Scrape!$B:$B,0)),"")</f>
        <v/>
      </c>
      <c r="LO260">
        <f>IF(LQ260="0-1",INDEX(Scrape!$M:$M,MATCH('HT 0-1'!KP260,Scrape!$B:$B,0)),"")</f>
        <v/>
      </c>
      <c r="LP260">
        <f>IF(LQ260="0-1",INDEX(Scrape!$N:$N,MATCH('HT 0-1'!KP260,Scrape!$B:$B,0)),"")</f>
        <v/>
      </c>
      <c r="LQ260">
        <f>INDEX(Scrape!$O:$O,MATCH('HT 0-1'!KP260,Scrape!$B:$B,0))</f>
        <v/>
      </c>
      <c r="LR260">
        <f>(1/LJ260)+(1/LI260)+(1/LH260)</f>
        <v/>
      </c>
      <c r="LS260">
        <f>(1/LG260)+(1/LF260)+(1/LE260)</f>
        <v/>
      </c>
      <c r="LT260" s="8">
        <f>IF(INDEX(#REF!,MATCH(KQ260,#REF!,0))=INDEX(#REF!,MATCH(KQ260,#REF!,0)),INDEX(#REF!,MATCH(KQ260,#REF!,0)),"ERROR")</f>
        <v/>
      </c>
      <c r="LU260" s="4">
        <f>IF(KR260="G",2,IF(KR260="R",0.5,IF(KR260="A",1)))</f>
        <v/>
      </c>
      <c r="LV260" s="4">
        <f>IF(KS260="G",0.5,IF(KS260="R",2,IF(KS260="A",1)))</f>
        <v/>
      </c>
      <c r="LW260" s="4">
        <f>IF(KT260="G",2,IF(KT260="R",0.5,IF(KT260="A",1)))</f>
        <v/>
      </c>
      <c r="LX260" s="4">
        <f>IF(KU260="G",0.5,IF(KU260="R",2,IF(KU260="A",1)))</f>
        <v/>
      </c>
      <c r="LY260" s="7">
        <f>(LK260*(LU260+LX260)+(LL260*(LU260+LX260)))</f>
        <v/>
      </c>
      <c r="LZ260" s="7">
        <f>(LN260*(LV260+LW260)+(LO260*(LV260+LW260)))</f>
        <v/>
      </c>
      <c r="MA260" s="11">
        <f>LY260-LZ260</f>
        <v/>
      </c>
      <c r="MB260" s="5">
        <f>MA260+2</f>
        <v/>
      </c>
      <c r="MC260" s="6">
        <f>MA260-2</f>
        <v/>
      </c>
      <c r="MD260" s="4">
        <f>LE260</f>
        <v/>
      </c>
      <c r="ME260" s="9">
        <f>IF(MD260=0,1000,MD260+0.75)</f>
        <v/>
      </c>
      <c r="MF260" s="10">
        <f>IF(MD260=0,0,MD260-0.75)</f>
        <v/>
      </c>
      <c r="MG260" s="4">
        <f>((LM260*(LU260+LX260))-((LP260*(LV260+LW260))))</f>
        <v/>
      </c>
      <c r="MH260" s="9">
        <f>MG260*1.2</f>
        <v/>
      </c>
      <c r="MI260" s="10">
        <f>MG260*0.8</f>
        <v/>
      </c>
      <c r="MJ260">
        <f>IFERROR(NX260,"")</f>
        <v/>
      </c>
      <c r="MK260">
        <f>IFERROR(NY260,"")</f>
        <v/>
      </c>
      <c r="ML260">
        <f>IFERROR(NZ260,"")</f>
        <v/>
      </c>
      <c r="MM260">
        <f>IFERROR(OA260,"")</f>
        <v/>
      </c>
      <c r="MN260">
        <f>IFERROR(OB260,"")</f>
        <v/>
      </c>
      <c r="MO260">
        <f>IFERROR(OC260,"")</f>
        <v/>
      </c>
      <c r="MP260" s="1">
        <f>COUNTIFS(#REF!,LT260,#REF!,1,#REF!,"&gt;="&amp;MC260,#REF!,"&lt;="&amp;MB260,#REF!,"&lt;="&amp;ME260,#REF!,"&gt;="&amp;MF260,#REF!,"="&amp;KV260,#REF!,"="&amp;KX260)</f>
        <v/>
      </c>
      <c r="MQ260" s="1">
        <f>COUNTIFS(#REF!,LT260,#REF!,0,#REF!,"&gt;="&amp;MC260,#REF!,"&lt;="&amp;MB260,#REF!,"&lt;="&amp;ME260,#REF!,"&gt;="&amp;MF260,#REF!,"="&amp;KV260,#REF!,"="&amp;KX260)</f>
        <v/>
      </c>
      <c r="MR260" s="1">
        <f>COUNTIFS(#REF!,LT260,#REF!,1,#REF!,"&gt;="&amp;MC260,#REF!,"&lt;="&amp;MB260,#REF!,"&lt;="&amp;ME260,#REF!,"&gt;="&amp;MF260,#REF!,"="&amp;KW260,#REF!,"="&amp;KY260)</f>
        <v/>
      </c>
      <c r="MS260" s="1">
        <f>COUNTIFS(#REF!,LT260,#REF!,0,#REF!,"&gt;="&amp;MC260,#REF!,"&lt;="&amp;MB260,#REF!,"&lt;="&amp;ME260,#REF!,"&gt;="&amp;MF260,#REF!,"="&amp;KW260,#REF!,"="&amp;KY260)</f>
        <v/>
      </c>
      <c r="MT260" s="1">
        <f>COUNTIFS(#REF!,LT260,#REF!,1,#REF!,"&gt;="&amp;MI260,#REF!,"&lt;="&amp;MH260,#REF!,"&lt;="&amp;ME260,#REF!,"&gt;="&amp;MF260)</f>
        <v/>
      </c>
      <c r="MU260" s="1">
        <f>COUNTIFS(#REF!,LT260,#REF!,0,#REF!,"&gt;="&amp;MI260,#REF!,"&lt;="&amp;MH260,#REF!,"&lt;="&amp;ME260,#REF!,"&gt;="&amp;MF260)</f>
        <v/>
      </c>
      <c r="MV260" s="1">
        <f>COUNTIFS(#REF!,LT260,#REF!,1,#REF!,"&gt;="&amp;MI260,#REF!,"&lt;="&amp;MH260,#REF!,"="&amp;KZ260,#REF!,"="&amp;LA260,#REF!,"&lt;="&amp;ME260,#REF!,"&gt;="&amp;MF260)</f>
        <v/>
      </c>
      <c r="MW260" s="1">
        <f>COUNTIFS(#REF!,LT260,#REF!,0,#REF!,"&gt;="&amp;MI260,#REF!,"&lt;="&amp;MH260,#REF!,"="&amp;KZ260,#REF!,"="&amp;LA260,#REF!,"&lt;="&amp;ME260,#REF!,"&gt;="&amp;MF260)</f>
        <v/>
      </c>
      <c r="MX260" s="1">
        <f>COUNTIFS(#REF!,LT260,#REF!,1,#REF!,"&gt;="&amp;MC260,#REF!,"&lt;="&amp;MB260,#REF!,"&lt;="&amp;ME260,#REF!,"&gt;="&amp;MF260)</f>
        <v/>
      </c>
      <c r="MY260" s="1">
        <f>COUNTIFS(#REF!,LT260,#REF!,0,#REF!,"&gt;="&amp;MC260,#REF!,"&lt;="&amp;MB260,#REF!,"&lt;="&amp;ME260,#REF!,"&gt;="&amp;MF260)</f>
        <v/>
      </c>
      <c r="MZ260" s="1">
        <f>COUNTIFS(#REF!,LT260,#REF!,1,#REF!,"&lt;="&amp;ME260,#REF!,"&gt;="&amp;MF260,#REF!,"="&amp;KV260,#REF!,"="&amp;KX260)</f>
        <v/>
      </c>
      <c r="NA260" s="1">
        <f>COUNTIFS(#REF!,LT260,#REF!,0,#REF!,"&lt;="&amp;ME260,#REF!,"&gt;="&amp;MF260,#REF!,"="&amp;KV260,#REF!,"="&amp;KX260)</f>
        <v/>
      </c>
      <c r="NB260" s="1">
        <f>COUNTIFS(#REF!,LT260,#REF!,1,#REF!,"&lt;="&amp;ME260,#REF!,"&gt;="&amp;MF260,#REF!,"="&amp;KW260,#REF!,"="&amp;KY260)</f>
        <v/>
      </c>
      <c r="NC260" s="1">
        <f>COUNTIFS(#REF!,LT260,#REF!,0,#REF!,"&lt;="&amp;ME260,#REF!,"&gt;="&amp;MF260,#REF!,"="&amp;KW260,#REF!,"="&amp;KY260)</f>
        <v/>
      </c>
      <c r="ND260" s="1">
        <f>MP260+MR260+MT260+MV260+MX260+MZ260+NB260</f>
        <v/>
      </c>
      <c r="NE260" s="1">
        <f>MQ260+MS260+MU260+MW260+MY260+NA260+NC260</f>
        <v/>
      </c>
      <c r="NF260" s="1">
        <f>ND260+NE260</f>
        <v/>
      </c>
      <c r="NG260" s="33">
        <f>ND260/(ND260+NE260)</f>
        <v/>
      </c>
      <c r="NH260" s="3">
        <f>1/NG260</f>
        <v/>
      </c>
      <c r="NI260" s="1">
        <f>LI260</f>
        <v/>
      </c>
      <c r="NJ260" s="79">
        <f>((1-NG260)*(1/(NI260-1))*0.98-(NG260*1))</f>
        <v/>
      </c>
      <c r="NK260" s="34">
        <f>IF(LR260&lt;0.9,0,IF(AND(LR260&gt;1.1),0,1))</f>
        <v/>
      </c>
      <c r="NL260" s="34">
        <f>IF(LS260&lt;0.9,0,IF(AND(LS260&gt;1.1),0,1))</f>
        <v/>
      </c>
      <c r="NM260" s="32">
        <f>IF(NF260&gt;99,1,0)</f>
        <v/>
      </c>
      <c r="NN260" s="32">
        <f>IF(NJ260&gt;0.0799,1,0)</f>
        <v/>
      </c>
      <c r="NO260" s="32">
        <f>IF(NJ260&gt;NQ260,1,0)</f>
        <v/>
      </c>
      <c r="NP260" s="32">
        <f>NM260+NN260+NO260+NK260+NL260</f>
        <v/>
      </c>
      <c r="NQ260" s="79">
        <f>(((100*NG260)*(NI260-1)*0.98)-((1-NG260)*100))/100</f>
        <v/>
      </c>
      <c r="NR260" s="34">
        <f>IF(LR260&lt;0.9,0,IF(AND(LR260&gt;1.1),0,1))</f>
        <v/>
      </c>
      <c r="NS260" s="34">
        <f>IF(LS260&lt;0.9,0,IF(AND(LS260&gt;1.1),0,1))</f>
        <v/>
      </c>
      <c r="NT260" s="32">
        <f>IF(NF260&gt;99,1,0)</f>
        <v/>
      </c>
      <c r="NU260" s="32">
        <f>IF(NQ260&gt;0.0799,1,0)</f>
        <v/>
      </c>
      <c r="NV260" s="32">
        <f>IF(NQ260&gt;NJ260,1,0)</f>
        <v/>
      </c>
      <c r="NW260" s="32">
        <f>NT260+NU260+NV260+NR260+NS260</f>
        <v/>
      </c>
      <c r="NX260">
        <f>IF(NP260=5,"LayAway0-1",IF(AND(NW260=5),"BackAway0-1",""))</f>
        <v/>
      </c>
      <c r="NY260">
        <f>IF(NP260=5,KO260,IF(AND(NW260=5),KO260,""))</f>
        <v/>
      </c>
      <c r="NZ260">
        <f>IF(NP260=5,"Match Odds",IF(AND(NW260=5),"Match Odds",""))</f>
        <v/>
      </c>
      <c r="OA260">
        <f>IF(NP260=5,KP260,IF(AND(NW260=5),KP260,""))</f>
        <v/>
      </c>
      <c r="OB260">
        <f>IF(NP260=5,"MATCH_ODDS",IF(AND(NW260=5),"MATCH_ODDS",""))</f>
        <v/>
      </c>
      <c r="OC260">
        <f>IF(NP260=5,"LAY",IF(AND(NW260=5),"BACK",""))</f>
        <v/>
      </c>
    </row>
    <row r="261" ht="16.5" customHeight="1" thickBot="1" thickTop="1">
      <c r="A261" s="2" t="n"/>
      <c r="KN261" s="1">
        <f>IF(INDEX(#REF!,MATCH('HT 0-1'!D261,#REF!,0))=INDEX(#REF!,MATCH('HT 0-1'!D261,#REF!,0)),INDEX(#REF!,MATCH('HT 0-1'!D261,#REF!,0)),"ERROR")</f>
        <v/>
      </c>
      <c r="KO261" s="1">
        <f>IF(INDEX(#REF!,MATCH('HT 0-1'!E261,#REF!,0))=INDEX(#REF!,MATCH('HT 0-1'!E261,#REF!,0)),INDEX(#REF!,MATCH('HT 0-1'!E261,#REF!,0)),"ERROR")</f>
        <v/>
      </c>
      <c r="KP261" s="1">
        <f>KN261&amp;" v "&amp;KO261</f>
        <v/>
      </c>
      <c r="KQ261">
        <f>B261&amp;"_"&amp;C261</f>
        <v/>
      </c>
      <c r="KR261" s="1">
        <f>IF((HW261/KK261)&lt;0.335,"G",IF((HW261/KK261)&gt;0.67,"R","A"))</f>
        <v/>
      </c>
      <c r="KS261" s="1">
        <f>IF((HX261/KK261)&lt;0.335,"G",IF((HX261/KK261)&gt;0.67,"R","A"))</f>
        <v/>
      </c>
      <c r="KT261" s="1">
        <f>IF((IH261/KK261)&lt;0.335,"G",IF((IH261/KK261)&gt;0.67,"R","A"))</f>
        <v/>
      </c>
      <c r="KU261" s="1">
        <f>IF((II261/KK261)&lt;0.335,"G",IF((II261/KK261)&gt;0.67,"R","A"))</f>
        <v/>
      </c>
      <c r="KV261" s="1">
        <f>IF((HZ261/KK261)&lt;0.335,"G",IF((HZ261/KK261)&gt;0.67,"R","A"))</f>
        <v/>
      </c>
      <c r="KW261" s="1">
        <f>IF((HY261/KK261)&lt;0.335,"G",IF((HY261/KK261)&gt;0.67,"R","A"))</f>
        <v/>
      </c>
      <c r="KX261" s="1">
        <f>IF((IK261/KK261)&lt;0.335,"G",IF((IK261/KK261)&gt;0.67,"R","A"))</f>
        <v/>
      </c>
      <c r="KY261" s="1">
        <f>IF((IJ261/KK261)&lt;0.335,"G",IF((IJ261/KK261)&gt;0.67,"R","A"))</f>
        <v/>
      </c>
      <c r="KZ261" s="1">
        <f>IF((HQ261/KK261)&lt;0.335,"G",IF((HQ261/KK261)&gt;0.67,"R","A"))</f>
        <v/>
      </c>
      <c r="LA261" s="1">
        <f>IF((IB261/KK261)&lt;0.335,"G",IF((IB261/KK261)&gt;0.67,"R","A"))</f>
        <v/>
      </c>
      <c r="LB261">
        <f>IF(LQ261="0-1",INDEX(Scrape!#REF!,MATCH('HT 0-1'!KP261,Scrape!$B:$B,0)),"")</f>
        <v/>
      </c>
      <c r="LC261">
        <f>IF(LQ261="0-1",INDEX(Scrape!$A:$A,MATCH('HT 0-1'!KP261,Scrape!$B:$B,0)),"")</f>
        <v/>
      </c>
      <c r="LD261">
        <f>IF(LQ261="0-1",INDEX(Scrape!$B:$B,MATCH('HT 0-1'!KP261,Scrape!$B:$B,0)),"")</f>
        <v/>
      </c>
      <c r="LE261">
        <f>IF(LQ261="0-1",INDEX(Scrape!$C:$C,MATCH('HT 0-1'!KP261,Scrape!$B:$B,0)),"")</f>
        <v/>
      </c>
      <c r="LF261">
        <f>IF(LQ261="0-1",INDEX(Scrape!$D:$D,MATCH('HT 0-1'!KP261,Scrape!$B:$B,0)),"")</f>
        <v/>
      </c>
      <c r="LG261">
        <f>IF(LQ261="0-1",INDEX(Scrape!$E:$E,MATCH('HT 0-1'!KP261,Scrape!$B:$B,0)),"")</f>
        <v/>
      </c>
      <c r="LH261">
        <f>IF(LQ261="0-1",INDEX(Scrape!$F:$F,MATCH('HT 0-1'!KP261,Scrape!$B:$B,0)),"")</f>
        <v/>
      </c>
      <c r="LI261">
        <f>IF(LQ261="0-1",INDEX(Scrape!$G:$G,MATCH('HT 0-1'!KP261,Scrape!$B:$B,0)),"")</f>
        <v/>
      </c>
      <c r="LJ261">
        <f>IF(LQ261="0-1",INDEX(Scrape!$H:$H,MATCH('HT 0-1'!KP261,Scrape!$B:$B,0)),"")</f>
        <v/>
      </c>
      <c r="LK261">
        <f>IF(LQ261="0-1",INDEX(Scrape!$I:$I,MATCH('HT 0-1'!KP261,Scrape!$B:$B,0)),"")</f>
        <v/>
      </c>
      <c r="LL261">
        <f>IF(LQ261="0-1",INDEX(Scrape!$J:$J,MATCH('HT 0-1'!KP261,Scrape!$B:$B,0)),"")</f>
        <v/>
      </c>
      <c r="LM261">
        <f>IF(LQ261="0-1",INDEX(Scrape!$K:$K,MATCH('HT 0-1'!KP261,Scrape!$B:$B,0)),"")</f>
        <v/>
      </c>
      <c r="LN261">
        <f>IF(LQ261="0-1",INDEX(Scrape!$L:$L,MATCH('HT 0-1'!KP261,Scrape!$B:$B,0)),"")</f>
        <v/>
      </c>
      <c r="LO261">
        <f>IF(LQ261="0-1",INDEX(Scrape!$M:$M,MATCH('HT 0-1'!KP261,Scrape!$B:$B,0)),"")</f>
        <v/>
      </c>
      <c r="LP261">
        <f>IF(LQ261="0-1",INDEX(Scrape!$N:$N,MATCH('HT 0-1'!KP261,Scrape!$B:$B,0)),"")</f>
        <v/>
      </c>
      <c r="LQ261">
        <f>INDEX(Scrape!$O:$O,MATCH('HT 0-1'!KP261,Scrape!$B:$B,0))</f>
        <v/>
      </c>
      <c r="LR261">
        <f>(1/LJ261)+(1/LI261)+(1/LH261)</f>
        <v/>
      </c>
      <c r="LS261">
        <f>(1/LG261)+(1/LF261)+(1/LE261)</f>
        <v/>
      </c>
      <c r="LT261" s="8">
        <f>IF(INDEX(#REF!,MATCH(KQ261,#REF!,0))=INDEX(#REF!,MATCH(KQ261,#REF!,0)),INDEX(#REF!,MATCH(KQ261,#REF!,0)),"ERROR")</f>
        <v/>
      </c>
      <c r="LU261" s="4">
        <f>IF(KR261="G",2,IF(KR261="R",0.5,IF(KR261="A",1)))</f>
        <v/>
      </c>
      <c r="LV261" s="4">
        <f>IF(KS261="G",0.5,IF(KS261="R",2,IF(KS261="A",1)))</f>
        <v/>
      </c>
      <c r="LW261" s="4">
        <f>IF(KT261="G",2,IF(KT261="R",0.5,IF(KT261="A",1)))</f>
        <v/>
      </c>
      <c r="LX261" s="4">
        <f>IF(KU261="G",0.5,IF(KU261="R",2,IF(KU261="A",1)))</f>
        <v/>
      </c>
      <c r="LY261" s="7">
        <f>(LK261*(LU261+LX261)+(LL261*(LU261+LX261)))</f>
        <v/>
      </c>
      <c r="LZ261" s="7">
        <f>(LN261*(LV261+LW261)+(LO261*(LV261+LW261)))</f>
        <v/>
      </c>
      <c r="MA261" s="11">
        <f>LY261-LZ261</f>
        <v/>
      </c>
      <c r="MB261" s="5">
        <f>MA261+2</f>
        <v/>
      </c>
      <c r="MC261" s="6">
        <f>MA261-2</f>
        <v/>
      </c>
      <c r="MD261" s="4">
        <f>LE261</f>
        <v/>
      </c>
      <c r="ME261" s="9">
        <f>IF(MD261=0,1000,MD261+0.75)</f>
        <v/>
      </c>
      <c r="MF261" s="10">
        <f>IF(MD261=0,0,MD261-0.75)</f>
        <v/>
      </c>
      <c r="MG261" s="4">
        <f>((LM261*(LU261+LX261))-((LP261*(LV261+LW261))))</f>
        <v/>
      </c>
      <c r="MH261" s="9">
        <f>MG261*1.2</f>
        <v/>
      </c>
      <c r="MI261" s="10">
        <f>MG261*0.8</f>
        <v/>
      </c>
      <c r="MJ261">
        <f>IFERROR(NX261,"")</f>
        <v/>
      </c>
      <c r="MK261">
        <f>IFERROR(NY261,"")</f>
        <v/>
      </c>
      <c r="ML261">
        <f>IFERROR(NZ261,"")</f>
        <v/>
      </c>
      <c r="MM261">
        <f>IFERROR(OA261,"")</f>
        <v/>
      </c>
      <c r="MN261">
        <f>IFERROR(OB261,"")</f>
        <v/>
      </c>
      <c r="MO261">
        <f>IFERROR(OC261,"")</f>
        <v/>
      </c>
      <c r="MP261" s="1">
        <f>COUNTIFS(#REF!,LT261,#REF!,1,#REF!,"&gt;="&amp;MC261,#REF!,"&lt;="&amp;MB261,#REF!,"&lt;="&amp;ME261,#REF!,"&gt;="&amp;MF261,#REF!,"="&amp;KV261,#REF!,"="&amp;KX261)</f>
        <v/>
      </c>
      <c r="MQ261" s="1">
        <f>COUNTIFS(#REF!,LT261,#REF!,0,#REF!,"&gt;="&amp;MC261,#REF!,"&lt;="&amp;MB261,#REF!,"&lt;="&amp;ME261,#REF!,"&gt;="&amp;MF261,#REF!,"="&amp;KV261,#REF!,"="&amp;KX261)</f>
        <v/>
      </c>
      <c r="MR261" s="1">
        <f>COUNTIFS(#REF!,LT261,#REF!,1,#REF!,"&gt;="&amp;MC261,#REF!,"&lt;="&amp;MB261,#REF!,"&lt;="&amp;ME261,#REF!,"&gt;="&amp;MF261,#REF!,"="&amp;KW261,#REF!,"="&amp;KY261)</f>
        <v/>
      </c>
      <c r="MS261" s="1">
        <f>COUNTIFS(#REF!,LT261,#REF!,0,#REF!,"&gt;="&amp;MC261,#REF!,"&lt;="&amp;MB261,#REF!,"&lt;="&amp;ME261,#REF!,"&gt;="&amp;MF261,#REF!,"="&amp;KW261,#REF!,"="&amp;KY261)</f>
        <v/>
      </c>
      <c r="MT261" s="1">
        <f>COUNTIFS(#REF!,LT261,#REF!,1,#REF!,"&gt;="&amp;MI261,#REF!,"&lt;="&amp;MH261,#REF!,"&lt;="&amp;ME261,#REF!,"&gt;="&amp;MF261)</f>
        <v/>
      </c>
      <c r="MU261" s="1">
        <f>COUNTIFS(#REF!,LT261,#REF!,0,#REF!,"&gt;="&amp;MI261,#REF!,"&lt;="&amp;MH261,#REF!,"&lt;="&amp;ME261,#REF!,"&gt;="&amp;MF261)</f>
        <v/>
      </c>
      <c r="MV261" s="1">
        <f>COUNTIFS(#REF!,LT261,#REF!,1,#REF!,"&gt;="&amp;MI261,#REF!,"&lt;="&amp;MH261,#REF!,"="&amp;KZ261,#REF!,"="&amp;LA261,#REF!,"&lt;="&amp;ME261,#REF!,"&gt;="&amp;MF261)</f>
        <v/>
      </c>
      <c r="MW261" s="1">
        <f>COUNTIFS(#REF!,LT261,#REF!,0,#REF!,"&gt;="&amp;MI261,#REF!,"&lt;="&amp;MH261,#REF!,"="&amp;KZ261,#REF!,"="&amp;LA261,#REF!,"&lt;="&amp;ME261,#REF!,"&gt;="&amp;MF261)</f>
        <v/>
      </c>
      <c r="MX261" s="1">
        <f>COUNTIFS(#REF!,LT261,#REF!,1,#REF!,"&gt;="&amp;MC261,#REF!,"&lt;="&amp;MB261,#REF!,"&lt;="&amp;ME261,#REF!,"&gt;="&amp;MF261)</f>
        <v/>
      </c>
      <c r="MY261" s="1">
        <f>COUNTIFS(#REF!,LT261,#REF!,0,#REF!,"&gt;="&amp;MC261,#REF!,"&lt;="&amp;MB261,#REF!,"&lt;="&amp;ME261,#REF!,"&gt;="&amp;MF261)</f>
        <v/>
      </c>
      <c r="MZ261" s="1">
        <f>COUNTIFS(#REF!,LT261,#REF!,1,#REF!,"&lt;="&amp;ME261,#REF!,"&gt;="&amp;MF261,#REF!,"="&amp;KV261,#REF!,"="&amp;KX261)</f>
        <v/>
      </c>
      <c r="NA261" s="1">
        <f>COUNTIFS(#REF!,LT261,#REF!,0,#REF!,"&lt;="&amp;ME261,#REF!,"&gt;="&amp;MF261,#REF!,"="&amp;KV261,#REF!,"="&amp;KX261)</f>
        <v/>
      </c>
      <c r="NB261" s="1">
        <f>COUNTIFS(#REF!,LT261,#REF!,1,#REF!,"&lt;="&amp;ME261,#REF!,"&gt;="&amp;MF261,#REF!,"="&amp;KW261,#REF!,"="&amp;KY261)</f>
        <v/>
      </c>
      <c r="NC261" s="1">
        <f>COUNTIFS(#REF!,LT261,#REF!,0,#REF!,"&lt;="&amp;ME261,#REF!,"&gt;="&amp;MF261,#REF!,"="&amp;KW261,#REF!,"="&amp;KY261)</f>
        <v/>
      </c>
      <c r="ND261" s="1">
        <f>MP261+MR261+MT261+MV261+MX261+MZ261+NB261</f>
        <v/>
      </c>
      <c r="NE261" s="1">
        <f>MQ261+MS261+MU261+MW261+MY261+NA261+NC261</f>
        <v/>
      </c>
      <c r="NF261" s="1">
        <f>ND261+NE261</f>
        <v/>
      </c>
      <c r="NG261" s="33">
        <f>ND261/(ND261+NE261)</f>
        <v/>
      </c>
      <c r="NH261" s="3">
        <f>1/NG261</f>
        <v/>
      </c>
      <c r="NI261" s="1">
        <f>LI261</f>
        <v/>
      </c>
      <c r="NJ261" s="79">
        <f>((1-NG261)*(1/(NI261-1))*0.98-(NG261*1))</f>
        <v/>
      </c>
      <c r="NK261" s="34">
        <f>IF(LR261&lt;0.9,0,IF(AND(LR261&gt;1.1),0,1))</f>
        <v/>
      </c>
      <c r="NL261" s="34">
        <f>IF(LS261&lt;0.9,0,IF(AND(LS261&gt;1.1),0,1))</f>
        <v/>
      </c>
      <c r="NM261" s="32">
        <f>IF(NF261&gt;99,1,0)</f>
        <v/>
      </c>
      <c r="NN261" s="32">
        <f>IF(NJ261&gt;0.0799,1,0)</f>
        <v/>
      </c>
      <c r="NO261" s="32">
        <f>IF(NJ261&gt;NQ261,1,0)</f>
        <v/>
      </c>
      <c r="NP261" s="32">
        <f>NM261+NN261+NO261+NK261+NL261</f>
        <v/>
      </c>
      <c r="NQ261" s="79">
        <f>(((100*NG261)*(NI261-1)*0.98)-((1-NG261)*100))/100</f>
        <v/>
      </c>
      <c r="NR261" s="34">
        <f>IF(LR261&lt;0.9,0,IF(AND(LR261&gt;1.1),0,1))</f>
        <v/>
      </c>
      <c r="NS261" s="34">
        <f>IF(LS261&lt;0.9,0,IF(AND(LS261&gt;1.1),0,1))</f>
        <v/>
      </c>
      <c r="NT261" s="32">
        <f>IF(NF261&gt;99,1,0)</f>
        <v/>
      </c>
      <c r="NU261" s="32">
        <f>IF(NQ261&gt;0.0799,1,0)</f>
        <v/>
      </c>
      <c r="NV261" s="32">
        <f>IF(NQ261&gt;NJ261,1,0)</f>
        <v/>
      </c>
      <c r="NW261" s="32">
        <f>NT261+NU261+NV261+NR261+NS261</f>
        <v/>
      </c>
      <c r="NX261">
        <f>IF(NP261=5,"LayAway0-1",IF(AND(NW261=5),"BackAway0-1",""))</f>
        <v/>
      </c>
      <c r="NY261">
        <f>IF(NP261=5,KO261,IF(AND(NW261=5),KO261,""))</f>
        <v/>
      </c>
      <c r="NZ261">
        <f>IF(NP261=5,"Match Odds",IF(AND(NW261=5),"Match Odds",""))</f>
        <v/>
      </c>
      <c r="OA261">
        <f>IF(NP261=5,KP261,IF(AND(NW261=5),KP261,""))</f>
        <v/>
      </c>
      <c r="OB261">
        <f>IF(NP261=5,"MATCH_ODDS",IF(AND(NW261=5),"MATCH_ODDS",""))</f>
        <v/>
      </c>
      <c r="OC261">
        <f>IF(NP261=5,"LAY",IF(AND(NW261=5),"BACK",""))</f>
        <v/>
      </c>
    </row>
    <row r="262" ht="16.5" customHeight="1" thickBot="1" thickTop="1">
      <c r="A262" s="2" t="n"/>
      <c r="KN262" s="1">
        <f>IF(INDEX(#REF!,MATCH('HT 0-1'!D262,#REF!,0))=INDEX(#REF!,MATCH('HT 0-1'!D262,#REF!,0)),INDEX(#REF!,MATCH('HT 0-1'!D262,#REF!,0)),"ERROR")</f>
        <v/>
      </c>
      <c r="KO262" s="1">
        <f>IF(INDEX(#REF!,MATCH('HT 0-1'!E262,#REF!,0))=INDEX(#REF!,MATCH('HT 0-1'!E262,#REF!,0)),INDEX(#REF!,MATCH('HT 0-1'!E262,#REF!,0)),"ERROR")</f>
        <v/>
      </c>
      <c r="KP262" s="1">
        <f>KN262&amp;" v "&amp;KO262</f>
        <v/>
      </c>
      <c r="KQ262">
        <f>B262&amp;"_"&amp;C262</f>
        <v/>
      </c>
      <c r="KR262" s="1">
        <f>IF((HW262/KK262)&lt;0.335,"G",IF((HW262/KK262)&gt;0.67,"R","A"))</f>
        <v/>
      </c>
      <c r="KS262" s="1">
        <f>IF((HX262/KK262)&lt;0.335,"G",IF((HX262/KK262)&gt;0.67,"R","A"))</f>
        <v/>
      </c>
      <c r="KT262" s="1">
        <f>IF((IH262/KK262)&lt;0.335,"G",IF((IH262/KK262)&gt;0.67,"R","A"))</f>
        <v/>
      </c>
      <c r="KU262" s="1">
        <f>IF((II262/KK262)&lt;0.335,"G",IF((II262/KK262)&gt;0.67,"R","A"))</f>
        <v/>
      </c>
      <c r="KV262" s="1">
        <f>IF((HZ262/KK262)&lt;0.335,"G",IF((HZ262/KK262)&gt;0.67,"R","A"))</f>
        <v/>
      </c>
      <c r="KW262" s="1">
        <f>IF((HY262/KK262)&lt;0.335,"G",IF((HY262/KK262)&gt;0.67,"R","A"))</f>
        <v/>
      </c>
      <c r="KX262" s="1">
        <f>IF((IK262/KK262)&lt;0.335,"G",IF((IK262/KK262)&gt;0.67,"R","A"))</f>
        <v/>
      </c>
      <c r="KY262" s="1">
        <f>IF((IJ262/KK262)&lt;0.335,"G",IF((IJ262/KK262)&gt;0.67,"R","A"))</f>
        <v/>
      </c>
      <c r="KZ262" s="1">
        <f>IF((HQ262/KK262)&lt;0.335,"G",IF((HQ262/KK262)&gt;0.67,"R","A"))</f>
        <v/>
      </c>
      <c r="LA262" s="1">
        <f>IF((IB262/KK262)&lt;0.335,"G",IF((IB262/KK262)&gt;0.67,"R","A"))</f>
        <v/>
      </c>
      <c r="LB262">
        <f>IF(LQ262="0-1",INDEX(Scrape!#REF!,MATCH('HT 0-1'!KP262,Scrape!$B:$B,0)),"")</f>
        <v/>
      </c>
      <c r="LC262">
        <f>IF(LQ262="0-1",INDEX(Scrape!$A:$A,MATCH('HT 0-1'!KP262,Scrape!$B:$B,0)),"")</f>
        <v/>
      </c>
      <c r="LD262">
        <f>IF(LQ262="0-1",INDEX(Scrape!$B:$B,MATCH('HT 0-1'!KP262,Scrape!$B:$B,0)),"")</f>
        <v/>
      </c>
      <c r="LE262">
        <f>IF(LQ262="0-1",INDEX(Scrape!$C:$C,MATCH('HT 0-1'!KP262,Scrape!$B:$B,0)),"")</f>
        <v/>
      </c>
      <c r="LF262">
        <f>IF(LQ262="0-1",INDEX(Scrape!$D:$D,MATCH('HT 0-1'!KP262,Scrape!$B:$B,0)),"")</f>
        <v/>
      </c>
      <c r="LG262">
        <f>IF(LQ262="0-1",INDEX(Scrape!$E:$E,MATCH('HT 0-1'!KP262,Scrape!$B:$B,0)),"")</f>
        <v/>
      </c>
      <c r="LH262">
        <f>IF(LQ262="0-1",INDEX(Scrape!$F:$F,MATCH('HT 0-1'!KP262,Scrape!$B:$B,0)),"")</f>
        <v/>
      </c>
      <c r="LI262">
        <f>IF(LQ262="0-1",INDEX(Scrape!$G:$G,MATCH('HT 0-1'!KP262,Scrape!$B:$B,0)),"")</f>
        <v/>
      </c>
      <c r="LJ262">
        <f>IF(LQ262="0-1",INDEX(Scrape!$H:$H,MATCH('HT 0-1'!KP262,Scrape!$B:$B,0)),"")</f>
        <v/>
      </c>
      <c r="LK262">
        <f>IF(LQ262="0-1",INDEX(Scrape!$I:$I,MATCH('HT 0-1'!KP262,Scrape!$B:$B,0)),"")</f>
        <v/>
      </c>
      <c r="LL262">
        <f>IF(LQ262="0-1",INDEX(Scrape!$J:$J,MATCH('HT 0-1'!KP262,Scrape!$B:$B,0)),"")</f>
        <v/>
      </c>
      <c r="LM262">
        <f>IF(LQ262="0-1",INDEX(Scrape!$K:$K,MATCH('HT 0-1'!KP262,Scrape!$B:$B,0)),"")</f>
        <v/>
      </c>
      <c r="LN262">
        <f>IF(LQ262="0-1",INDEX(Scrape!$L:$L,MATCH('HT 0-1'!KP262,Scrape!$B:$B,0)),"")</f>
        <v/>
      </c>
      <c r="LO262">
        <f>IF(LQ262="0-1",INDEX(Scrape!$M:$M,MATCH('HT 0-1'!KP262,Scrape!$B:$B,0)),"")</f>
        <v/>
      </c>
      <c r="LP262">
        <f>IF(LQ262="0-1",INDEX(Scrape!$N:$N,MATCH('HT 0-1'!KP262,Scrape!$B:$B,0)),"")</f>
        <v/>
      </c>
      <c r="LQ262">
        <f>INDEX(Scrape!$O:$O,MATCH('HT 0-1'!KP262,Scrape!$B:$B,0))</f>
        <v/>
      </c>
      <c r="LR262">
        <f>(1/LJ262)+(1/LI262)+(1/LH262)</f>
        <v/>
      </c>
      <c r="LS262">
        <f>(1/LG262)+(1/LF262)+(1/LE262)</f>
        <v/>
      </c>
      <c r="LT262" s="8">
        <f>IF(INDEX(#REF!,MATCH(KQ262,#REF!,0))=INDEX(#REF!,MATCH(KQ262,#REF!,0)),INDEX(#REF!,MATCH(KQ262,#REF!,0)),"ERROR")</f>
        <v/>
      </c>
      <c r="LU262" s="4">
        <f>IF(KR262="G",2,IF(KR262="R",0.5,IF(KR262="A",1)))</f>
        <v/>
      </c>
      <c r="LV262" s="4">
        <f>IF(KS262="G",0.5,IF(KS262="R",2,IF(KS262="A",1)))</f>
        <v/>
      </c>
      <c r="LW262" s="4">
        <f>IF(KT262="G",2,IF(KT262="R",0.5,IF(KT262="A",1)))</f>
        <v/>
      </c>
      <c r="LX262" s="4">
        <f>IF(KU262="G",0.5,IF(KU262="R",2,IF(KU262="A",1)))</f>
        <v/>
      </c>
      <c r="LY262" s="7">
        <f>(LK262*(LU262+LX262)+(LL262*(LU262+LX262)))</f>
        <v/>
      </c>
      <c r="LZ262" s="7">
        <f>(LN262*(LV262+LW262)+(LO262*(LV262+LW262)))</f>
        <v/>
      </c>
      <c r="MA262" s="11">
        <f>LY262-LZ262</f>
        <v/>
      </c>
      <c r="MB262" s="5">
        <f>MA262+2</f>
        <v/>
      </c>
      <c r="MC262" s="6">
        <f>MA262-2</f>
        <v/>
      </c>
      <c r="MD262" s="4">
        <f>LE262</f>
        <v/>
      </c>
      <c r="ME262" s="9">
        <f>IF(MD262=0,1000,MD262+0.75)</f>
        <v/>
      </c>
      <c r="MF262" s="10">
        <f>IF(MD262=0,0,MD262-0.75)</f>
        <v/>
      </c>
      <c r="MG262" s="4">
        <f>((LM262*(LU262+LX262))-((LP262*(LV262+LW262))))</f>
        <v/>
      </c>
      <c r="MH262" s="9">
        <f>MG262*1.2</f>
        <v/>
      </c>
      <c r="MI262" s="10">
        <f>MG262*0.8</f>
        <v/>
      </c>
      <c r="MJ262">
        <f>IFERROR(NX262,"")</f>
        <v/>
      </c>
      <c r="MK262">
        <f>IFERROR(NY262,"")</f>
        <v/>
      </c>
      <c r="ML262">
        <f>IFERROR(NZ262,"")</f>
        <v/>
      </c>
      <c r="MM262">
        <f>IFERROR(OA262,"")</f>
        <v/>
      </c>
      <c r="MN262">
        <f>IFERROR(OB262,"")</f>
        <v/>
      </c>
      <c r="MO262">
        <f>IFERROR(OC262,"")</f>
        <v/>
      </c>
      <c r="MP262" s="1">
        <f>COUNTIFS(#REF!,LT262,#REF!,1,#REF!,"&gt;="&amp;MC262,#REF!,"&lt;="&amp;MB262,#REF!,"&lt;="&amp;ME262,#REF!,"&gt;="&amp;MF262,#REF!,"="&amp;KV262,#REF!,"="&amp;KX262)</f>
        <v/>
      </c>
      <c r="MQ262" s="1">
        <f>COUNTIFS(#REF!,LT262,#REF!,0,#REF!,"&gt;="&amp;MC262,#REF!,"&lt;="&amp;MB262,#REF!,"&lt;="&amp;ME262,#REF!,"&gt;="&amp;MF262,#REF!,"="&amp;KV262,#REF!,"="&amp;KX262)</f>
        <v/>
      </c>
      <c r="MR262" s="1">
        <f>COUNTIFS(#REF!,LT262,#REF!,1,#REF!,"&gt;="&amp;MC262,#REF!,"&lt;="&amp;MB262,#REF!,"&lt;="&amp;ME262,#REF!,"&gt;="&amp;MF262,#REF!,"="&amp;KW262,#REF!,"="&amp;KY262)</f>
        <v/>
      </c>
      <c r="MS262" s="1">
        <f>COUNTIFS(#REF!,LT262,#REF!,0,#REF!,"&gt;="&amp;MC262,#REF!,"&lt;="&amp;MB262,#REF!,"&lt;="&amp;ME262,#REF!,"&gt;="&amp;MF262,#REF!,"="&amp;KW262,#REF!,"="&amp;KY262)</f>
        <v/>
      </c>
      <c r="MT262" s="1">
        <f>COUNTIFS(#REF!,LT262,#REF!,1,#REF!,"&gt;="&amp;MI262,#REF!,"&lt;="&amp;MH262,#REF!,"&lt;="&amp;ME262,#REF!,"&gt;="&amp;MF262)</f>
        <v/>
      </c>
      <c r="MU262" s="1">
        <f>COUNTIFS(#REF!,LT262,#REF!,0,#REF!,"&gt;="&amp;MI262,#REF!,"&lt;="&amp;MH262,#REF!,"&lt;="&amp;ME262,#REF!,"&gt;="&amp;MF262)</f>
        <v/>
      </c>
      <c r="MV262" s="1">
        <f>COUNTIFS(#REF!,LT262,#REF!,1,#REF!,"&gt;="&amp;MI262,#REF!,"&lt;="&amp;MH262,#REF!,"="&amp;KZ262,#REF!,"="&amp;LA262,#REF!,"&lt;="&amp;ME262,#REF!,"&gt;="&amp;MF262)</f>
        <v/>
      </c>
      <c r="MW262" s="1">
        <f>COUNTIFS(#REF!,LT262,#REF!,0,#REF!,"&gt;="&amp;MI262,#REF!,"&lt;="&amp;MH262,#REF!,"="&amp;KZ262,#REF!,"="&amp;LA262,#REF!,"&lt;="&amp;ME262,#REF!,"&gt;="&amp;MF262)</f>
        <v/>
      </c>
      <c r="MX262" s="1">
        <f>COUNTIFS(#REF!,LT262,#REF!,1,#REF!,"&gt;="&amp;MC262,#REF!,"&lt;="&amp;MB262,#REF!,"&lt;="&amp;ME262,#REF!,"&gt;="&amp;MF262)</f>
        <v/>
      </c>
      <c r="MY262" s="1">
        <f>COUNTIFS(#REF!,LT262,#REF!,0,#REF!,"&gt;="&amp;MC262,#REF!,"&lt;="&amp;MB262,#REF!,"&lt;="&amp;ME262,#REF!,"&gt;="&amp;MF262)</f>
        <v/>
      </c>
      <c r="MZ262" s="1">
        <f>COUNTIFS(#REF!,LT262,#REF!,1,#REF!,"&lt;="&amp;ME262,#REF!,"&gt;="&amp;MF262,#REF!,"="&amp;KV262,#REF!,"="&amp;KX262)</f>
        <v/>
      </c>
      <c r="NA262" s="1">
        <f>COUNTIFS(#REF!,LT262,#REF!,0,#REF!,"&lt;="&amp;ME262,#REF!,"&gt;="&amp;MF262,#REF!,"="&amp;KV262,#REF!,"="&amp;KX262)</f>
        <v/>
      </c>
      <c r="NB262" s="1">
        <f>COUNTIFS(#REF!,LT262,#REF!,1,#REF!,"&lt;="&amp;ME262,#REF!,"&gt;="&amp;MF262,#REF!,"="&amp;KW262,#REF!,"="&amp;KY262)</f>
        <v/>
      </c>
      <c r="NC262" s="1">
        <f>COUNTIFS(#REF!,LT262,#REF!,0,#REF!,"&lt;="&amp;ME262,#REF!,"&gt;="&amp;MF262,#REF!,"="&amp;KW262,#REF!,"="&amp;KY262)</f>
        <v/>
      </c>
      <c r="ND262" s="1">
        <f>MP262+MR262+MT262+MV262+MX262+MZ262+NB262</f>
        <v/>
      </c>
      <c r="NE262" s="1">
        <f>MQ262+MS262+MU262+MW262+MY262+NA262+NC262</f>
        <v/>
      </c>
      <c r="NF262" s="1">
        <f>ND262+NE262</f>
        <v/>
      </c>
      <c r="NG262" s="33">
        <f>ND262/(ND262+NE262)</f>
        <v/>
      </c>
      <c r="NH262" s="3">
        <f>1/NG262</f>
        <v/>
      </c>
      <c r="NI262" s="1">
        <f>LI262</f>
        <v/>
      </c>
      <c r="NJ262" s="79">
        <f>((1-NG262)*(1/(NI262-1))*0.98-(NG262*1))</f>
        <v/>
      </c>
      <c r="NK262" s="34">
        <f>IF(LR262&lt;0.9,0,IF(AND(LR262&gt;1.1),0,1))</f>
        <v/>
      </c>
      <c r="NL262" s="34">
        <f>IF(LS262&lt;0.9,0,IF(AND(LS262&gt;1.1),0,1))</f>
        <v/>
      </c>
      <c r="NM262" s="32">
        <f>IF(NF262&gt;99,1,0)</f>
        <v/>
      </c>
      <c r="NN262" s="32">
        <f>IF(NJ262&gt;0.0799,1,0)</f>
        <v/>
      </c>
      <c r="NO262" s="32">
        <f>IF(NJ262&gt;NQ262,1,0)</f>
        <v/>
      </c>
      <c r="NP262" s="32">
        <f>NM262+NN262+NO262+NK262+NL262</f>
        <v/>
      </c>
      <c r="NQ262" s="79">
        <f>(((100*NG262)*(NI262-1)*0.98)-((1-NG262)*100))/100</f>
        <v/>
      </c>
      <c r="NR262" s="34">
        <f>IF(LR262&lt;0.9,0,IF(AND(LR262&gt;1.1),0,1))</f>
        <v/>
      </c>
      <c r="NS262" s="34">
        <f>IF(LS262&lt;0.9,0,IF(AND(LS262&gt;1.1),0,1))</f>
        <v/>
      </c>
      <c r="NT262" s="32">
        <f>IF(NF262&gt;99,1,0)</f>
        <v/>
      </c>
      <c r="NU262" s="32">
        <f>IF(NQ262&gt;0.0799,1,0)</f>
        <v/>
      </c>
      <c r="NV262" s="32">
        <f>IF(NQ262&gt;NJ262,1,0)</f>
        <v/>
      </c>
      <c r="NW262" s="32">
        <f>NT262+NU262+NV262+NR262+NS262</f>
        <v/>
      </c>
      <c r="NX262">
        <f>IF(NP262=5,"LayAway0-1",IF(AND(NW262=5),"BackAway0-1",""))</f>
        <v/>
      </c>
      <c r="NY262">
        <f>IF(NP262=5,KO262,IF(AND(NW262=5),KO262,""))</f>
        <v/>
      </c>
      <c r="NZ262">
        <f>IF(NP262=5,"Match Odds",IF(AND(NW262=5),"Match Odds",""))</f>
        <v/>
      </c>
      <c r="OA262">
        <f>IF(NP262=5,KP262,IF(AND(NW262=5),KP262,""))</f>
        <v/>
      </c>
      <c r="OB262">
        <f>IF(NP262=5,"MATCH_ODDS",IF(AND(NW262=5),"MATCH_ODDS",""))</f>
        <v/>
      </c>
      <c r="OC262">
        <f>IF(NP262=5,"LAY",IF(AND(NW262=5),"BACK",""))</f>
        <v/>
      </c>
    </row>
    <row r="263" ht="16.5" customHeight="1" thickBot="1" thickTop="1">
      <c r="A263" s="2" t="n"/>
      <c r="KN263" s="1">
        <f>IF(INDEX(#REF!,MATCH('HT 0-1'!D263,#REF!,0))=INDEX(#REF!,MATCH('HT 0-1'!D263,#REF!,0)),INDEX(#REF!,MATCH('HT 0-1'!D263,#REF!,0)),"ERROR")</f>
        <v/>
      </c>
      <c r="KO263" s="1">
        <f>IF(INDEX(#REF!,MATCH('HT 0-1'!E263,#REF!,0))=INDEX(#REF!,MATCH('HT 0-1'!E263,#REF!,0)),INDEX(#REF!,MATCH('HT 0-1'!E263,#REF!,0)),"ERROR")</f>
        <v/>
      </c>
      <c r="KP263" s="1">
        <f>KN263&amp;" v "&amp;KO263</f>
        <v/>
      </c>
      <c r="KQ263">
        <f>B263&amp;"_"&amp;C263</f>
        <v/>
      </c>
      <c r="KR263" s="1">
        <f>IF((HW263/KK263)&lt;0.335,"G",IF((HW263/KK263)&gt;0.67,"R","A"))</f>
        <v/>
      </c>
      <c r="KS263" s="1">
        <f>IF((HX263/KK263)&lt;0.335,"G",IF((HX263/KK263)&gt;0.67,"R","A"))</f>
        <v/>
      </c>
      <c r="KT263" s="1">
        <f>IF((IH263/KK263)&lt;0.335,"G",IF((IH263/KK263)&gt;0.67,"R","A"))</f>
        <v/>
      </c>
      <c r="KU263" s="1">
        <f>IF((II263/KK263)&lt;0.335,"G",IF((II263/KK263)&gt;0.67,"R","A"))</f>
        <v/>
      </c>
      <c r="KV263" s="1">
        <f>IF((HZ263/KK263)&lt;0.335,"G",IF((HZ263/KK263)&gt;0.67,"R","A"))</f>
        <v/>
      </c>
      <c r="KW263" s="1">
        <f>IF((HY263/KK263)&lt;0.335,"G",IF((HY263/KK263)&gt;0.67,"R","A"))</f>
        <v/>
      </c>
      <c r="KX263" s="1">
        <f>IF((IK263/KK263)&lt;0.335,"G",IF((IK263/KK263)&gt;0.67,"R","A"))</f>
        <v/>
      </c>
      <c r="KY263" s="1">
        <f>IF((IJ263/KK263)&lt;0.335,"G",IF((IJ263/KK263)&gt;0.67,"R","A"))</f>
        <v/>
      </c>
      <c r="KZ263" s="1">
        <f>IF((HQ263/KK263)&lt;0.335,"G",IF((HQ263/KK263)&gt;0.67,"R","A"))</f>
        <v/>
      </c>
      <c r="LA263" s="1">
        <f>IF((IB263/KK263)&lt;0.335,"G",IF((IB263/KK263)&gt;0.67,"R","A"))</f>
        <v/>
      </c>
      <c r="LB263">
        <f>IF(LQ263="0-1",INDEX(Scrape!#REF!,MATCH('HT 0-1'!KP263,Scrape!$B:$B,0)),"")</f>
        <v/>
      </c>
      <c r="LC263">
        <f>IF(LQ263="0-1",INDEX(Scrape!$A:$A,MATCH('HT 0-1'!KP263,Scrape!$B:$B,0)),"")</f>
        <v/>
      </c>
      <c r="LD263">
        <f>IF(LQ263="0-1",INDEX(Scrape!$B:$B,MATCH('HT 0-1'!KP263,Scrape!$B:$B,0)),"")</f>
        <v/>
      </c>
      <c r="LE263">
        <f>IF(LQ263="0-1",INDEX(Scrape!$C:$C,MATCH('HT 0-1'!KP263,Scrape!$B:$B,0)),"")</f>
        <v/>
      </c>
      <c r="LF263">
        <f>IF(LQ263="0-1",INDEX(Scrape!$D:$D,MATCH('HT 0-1'!KP263,Scrape!$B:$B,0)),"")</f>
        <v/>
      </c>
      <c r="LG263">
        <f>IF(LQ263="0-1",INDEX(Scrape!$E:$E,MATCH('HT 0-1'!KP263,Scrape!$B:$B,0)),"")</f>
        <v/>
      </c>
      <c r="LH263">
        <f>IF(LQ263="0-1",INDEX(Scrape!$F:$F,MATCH('HT 0-1'!KP263,Scrape!$B:$B,0)),"")</f>
        <v/>
      </c>
      <c r="LI263">
        <f>IF(LQ263="0-1",INDEX(Scrape!$G:$G,MATCH('HT 0-1'!KP263,Scrape!$B:$B,0)),"")</f>
        <v/>
      </c>
      <c r="LJ263">
        <f>IF(LQ263="0-1",INDEX(Scrape!$H:$H,MATCH('HT 0-1'!KP263,Scrape!$B:$B,0)),"")</f>
        <v/>
      </c>
      <c r="LK263">
        <f>IF(LQ263="0-1",INDEX(Scrape!$I:$I,MATCH('HT 0-1'!KP263,Scrape!$B:$B,0)),"")</f>
        <v/>
      </c>
      <c r="LL263">
        <f>IF(LQ263="0-1",INDEX(Scrape!$J:$J,MATCH('HT 0-1'!KP263,Scrape!$B:$B,0)),"")</f>
        <v/>
      </c>
      <c r="LM263">
        <f>IF(LQ263="0-1",INDEX(Scrape!$K:$K,MATCH('HT 0-1'!KP263,Scrape!$B:$B,0)),"")</f>
        <v/>
      </c>
      <c r="LN263">
        <f>IF(LQ263="0-1",INDEX(Scrape!$L:$L,MATCH('HT 0-1'!KP263,Scrape!$B:$B,0)),"")</f>
        <v/>
      </c>
      <c r="LO263">
        <f>IF(LQ263="0-1",INDEX(Scrape!$M:$M,MATCH('HT 0-1'!KP263,Scrape!$B:$B,0)),"")</f>
        <v/>
      </c>
      <c r="LP263">
        <f>IF(LQ263="0-1",INDEX(Scrape!$N:$N,MATCH('HT 0-1'!KP263,Scrape!$B:$B,0)),"")</f>
        <v/>
      </c>
      <c r="LQ263">
        <f>INDEX(Scrape!$O:$O,MATCH('HT 0-1'!KP263,Scrape!$B:$B,0))</f>
        <v/>
      </c>
      <c r="LR263">
        <f>(1/LJ263)+(1/LI263)+(1/LH263)</f>
        <v/>
      </c>
      <c r="LS263">
        <f>(1/LG263)+(1/LF263)+(1/LE263)</f>
        <v/>
      </c>
      <c r="LT263" s="8">
        <f>IF(INDEX(#REF!,MATCH(KQ263,#REF!,0))=INDEX(#REF!,MATCH(KQ263,#REF!,0)),INDEX(#REF!,MATCH(KQ263,#REF!,0)),"ERROR")</f>
        <v/>
      </c>
      <c r="LU263" s="4">
        <f>IF(KR263="G",2,IF(KR263="R",0.5,IF(KR263="A",1)))</f>
        <v/>
      </c>
      <c r="LV263" s="4">
        <f>IF(KS263="G",0.5,IF(KS263="R",2,IF(KS263="A",1)))</f>
        <v/>
      </c>
      <c r="LW263" s="4">
        <f>IF(KT263="G",2,IF(KT263="R",0.5,IF(KT263="A",1)))</f>
        <v/>
      </c>
      <c r="LX263" s="4">
        <f>IF(KU263="G",0.5,IF(KU263="R",2,IF(KU263="A",1)))</f>
        <v/>
      </c>
      <c r="LY263" s="7">
        <f>(LK263*(LU263+LX263)+(LL263*(LU263+LX263)))</f>
        <v/>
      </c>
      <c r="LZ263" s="7">
        <f>(LN263*(LV263+LW263)+(LO263*(LV263+LW263)))</f>
        <v/>
      </c>
      <c r="MA263" s="11">
        <f>LY263-LZ263</f>
        <v/>
      </c>
      <c r="MB263" s="5">
        <f>MA263+2</f>
        <v/>
      </c>
      <c r="MC263" s="6">
        <f>MA263-2</f>
        <v/>
      </c>
      <c r="MD263" s="4">
        <f>LE263</f>
        <v/>
      </c>
      <c r="ME263" s="9">
        <f>IF(MD263=0,1000,MD263+0.75)</f>
        <v/>
      </c>
      <c r="MF263" s="10">
        <f>IF(MD263=0,0,MD263-0.75)</f>
        <v/>
      </c>
      <c r="MG263" s="4">
        <f>((LM263*(LU263+LX263))-((LP263*(LV263+LW263))))</f>
        <v/>
      </c>
      <c r="MH263" s="9">
        <f>MG263*1.2</f>
        <v/>
      </c>
      <c r="MI263" s="10">
        <f>MG263*0.8</f>
        <v/>
      </c>
      <c r="MJ263">
        <f>IFERROR(NX263,"")</f>
        <v/>
      </c>
      <c r="MK263">
        <f>IFERROR(NY263,"")</f>
        <v/>
      </c>
      <c r="ML263">
        <f>IFERROR(NZ263,"")</f>
        <v/>
      </c>
      <c r="MM263">
        <f>IFERROR(OA263,"")</f>
        <v/>
      </c>
      <c r="MN263">
        <f>IFERROR(OB263,"")</f>
        <v/>
      </c>
      <c r="MO263">
        <f>IFERROR(OC263,"")</f>
        <v/>
      </c>
      <c r="MP263" s="1">
        <f>COUNTIFS(#REF!,LT263,#REF!,1,#REF!,"&gt;="&amp;MC263,#REF!,"&lt;="&amp;MB263,#REF!,"&lt;="&amp;ME263,#REF!,"&gt;="&amp;MF263,#REF!,"="&amp;KV263,#REF!,"="&amp;KX263)</f>
        <v/>
      </c>
      <c r="MQ263" s="1">
        <f>COUNTIFS(#REF!,LT263,#REF!,0,#REF!,"&gt;="&amp;MC263,#REF!,"&lt;="&amp;MB263,#REF!,"&lt;="&amp;ME263,#REF!,"&gt;="&amp;MF263,#REF!,"="&amp;KV263,#REF!,"="&amp;KX263)</f>
        <v/>
      </c>
      <c r="MR263" s="1">
        <f>COUNTIFS(#REF!,LT263,#REF!,1,#REF!,"&gt;="&amp;MC263,#REF!,"&lt;="&amp;MB263,#REF!,"&lt;="&amp;ME263,#REF!,"&gt;="&amp;MF263,#REF!,"="&amp;KW263,#REF!,"="&amp;KY263)</f>
        <v/>
      </c>
      <c r="MS263" s="1">
        <f>COUNTIFS(#REF!,LT263,#REF!,0,#REF!,"&gt;="&amp;MC263,#REF!,"&lt;="&amp;MB263,#REF!,"&lt;="&amp;ME263,#REF!,"&gt;="&amp;MF263,#REF!,"="&amp;KW263,#REF!,"="&amp;KY263)</f>
        <v/>
      </c>
      <c r="MT263" s="1">
        <f>COUNTIFS(#REF!,LT263,#REF!,1,#REF!,"&gt;="&amp;MI263,#REF!,"&lt;="&amp;MH263,#REF!,"&lt;="&amp;ME263,#REF!,"&gt;="&amp;MF263)</f>
        <v/>
      </c>
      <c r="MU263" s="1">
        <f>COUNTIFS(#REF!,LT263,#REF!,0,#REF!,"&gt;="&amp;MI263,#REF!,"&lt;="&amp;MH263,#REF!,"&lt;="&amp;ME263,#REF!,"&gt;="&amp;MF263)</f>
        <v/>
      </c>
      <c r="MV263" s="1">
        <f>COUNTIFS(#REF!,LT263,#REF!,1,#REF!,"&gt;="&amp;MI263,#REF!,"&lt;="&amp;MH263,#REF!,"="&amp;KZ263,#REF!,"="&amp;LA263,#REF!,"&lt;="&amp;ME263,#REF!,"&gt;="&amp;MF263)</f>
        <v/>
      </c>
      <c r="MW263" s="1">
        <f>COUNTIFS(#REF!,LT263,#REF!,0,#REF!,"&gt;="&amp;MI263,#REF!,"&lt;="&amp;MH263,#REF!,"="&amp;KZ263,#REF!,"="&amp;LA263,#REF!,"&lt;="&amp;ME263,#REF!,"&gt;="&amp;MF263)</f>
        <v/>
      </c>
      <c r="MX263" s="1">
        <f>COUNTIFS(#REF!,LT263,#REF!,1,#REF!,"&gt;="&amp;MC263,#REF!,"&lt;="&amp;MB263,#REF!,"&lt;="&amp;ME263,#REF!,"&gt;="&amp;MF263)</f>
        <v/>
      </c>
      <c r="MY263" s="1">
        <f>COUNTIFS(#REF!,LT263,#REF!,0,#REF!,"&gt;="&amp;MC263,#REF!,"&lt;="&amp;MB263,#REF!,"&lt;="&amp;ME263,#REF!,"&gt;="&amp;MF263)</f>
        <v/>
      </c>
      <c r="MZ263" s="1">
        <f>COUNTIFS(#REF!,LT263,#REF!,1,#REF!,"&lt;="&amp;ME263,#REF!,"&gt;="&amp;MF263,#REF!,"="&amp;KV263,#REF!,"="&amp;KX263)</f>
        <v/>
      </c>
      <c r="NA263" s="1">
        <f>COUNTIFS(#REF!,LT263,#REF!,0,#REF!,"&lt;="&amp;ME263,#REF!,"&gt;="&amp;MF263,#REF!,"="&amp;KV263,#REF!,"="&amp;KX263)</f>
        <v/>
      </c>
      <c r="NB263" s="1">
        <f>COUNTIFS(#REF!,LT263,#REF!,1,#REF!,"&lt;="&amp;ME263,#REF!,"&gt;="&amp;MF263,#REF!,"="&amp;KW263,#REF!,"="&amp;KY263)</f>
        <v/>
      </c>
      <c r="NC263" s="1">
        <f>COUNTIFS(#REF!,LT263,#REF!,0,#REF!,"&lt;="&amp;ME263,#REF!,"&gt;="&amp;MF263,#REF!,"="&amp;KW263,#REF!,"="&amp;KY263)</f>
        <v/>
      </c>
      <c r="ND263" s="1">
        <f>MP263+MR263+MT263+MV263+MX263+MZ263+NB263</f>
        <v/>
      </c>
      <c r="NE263" s="1">
        <f>MQ263+MS263+MU263+MW263+MY263+NA263+NC263</f>
        <v/>
      </c>
      <c r="NF263" s="1">
        <f>ND263+NE263</f>
        <v/>
      </c>
      <c r="NG263" s="33">
        <f>ND263/(ND263+NE263)</f>
        <v/>
      </c>
      <c r="NH263" s="3">
        <f>1/NG263</f>
        <v/>
      </c>
      <c r="NI263" s="1">
        <f>LI263</f>
        <v/>
      </c>
      <c r="NJ263" s="79">
        <f>((1-NG263)*(1/(NI263-1))*0.98-(NG263*1))</f>
        <v/>
      </c>
      <c r="NK263" s="34">
        <f>IF(LR263&lt;0.9,0,IF(AND(LR263&gt;1.1),0,1))</f>
        <v/>
      </c>
      <c r="NL263" s="34">
        <f>IF(LS263&lt;0.9,0,IF(AND(LS263&gt;1.1),0,1))</f>
        <v/>
      </c>
      <c r="NM263" s="32">
        <f>IF(NF263&gt;99,1,0)</f>
        <v/>
      </c>
      <c r="NN263" s="32">
        <f>IF(NJ263&gt;0.0799,1,0)</f>
        <v/>
      </c>
      <c r="NO263" s="32">
        <f>IF(NJ263&gt;NQ263,1,0)</f>
        <v/>
      </c>
      <c r="NP263" s="32">
        <f>NM263+NN263+NO263+NK263+NL263</f>
        <v/>
      </c>
      <c r="NQ263" s="79">
        <f>(((100*NG263)*(NI263-1)*0.98)-((1-NG263)*100))/100</f>
        <v/>
      </c>
      <c r="NR263" s="34">
        <f>IF(LR263&lt;0.9,0,IF(AND(LR263&gt;1.1),0,1))</f>
        <v/>
      </c>
      <c r="NS263" s="34">
        <f>IF(LS263&lt;0.9,0,IF(AND(LS263&gt;1.1),0,1))</f>
        <v/>
      </c>
      <c r="NT263" s="32">
        <f>IF(NF263&gt;99,1,0)</f>
        <v/>
      </c>
      <c r="NU263" s="32">
        <f>IF(NQ263&gt;0.0799,1,0)</f>
        <v/>
      </c>
      <c r="NV263" s="32">
        <f>IF(NQ263&gt;NJ263,1,0)</f>
        <v/>
      </c>
      <c r="NW263" s="32">
        <f>NT263+NU263+NV263+NR263+NS263</f>
        <v/>
      </c>
      <c r="NX263">
        <f>IF(NP263=5,"LayAway0-1",IF(AND(NW263=5),"BackAway0-1",""))</f>
        <v/>
      </c>
      <c r="NY263">
        <f>IF(NP263=5,KO263,IF(AND(NW263=5),KO263,""))</f>
        <v/>
      </c>
      <c r="NZ263">
        <f>IF(NP263=5,"Match Odds",IF(AND(NW263=5),"Match Odds",""))</f>
        <v/>
      </c>
      <c r="OA263">
        <f>IF(NP263=5,KP263,IF(AND(NW263=5),KP263,""))</f>
        <v/>
      </c>
      <c r="OB263">
        <f>IF(NP263=5,"MATCH_ODDS",IF(AND(NW263=5),"MATCH_ODDS",""))</f>
        <v/>
      </c>
      <c r="OC263">
        <f>IF(NP263=5,"LAY",IF(AND(NW263=5),"BACK",""))</f>
        <v/>
      </c>
    </row>
    <row r="264" ht="16.5" customHeight="1" thickBot="1" thickTop="1">
      <c r="A264" s="2" t="n"/>
      <c r="KN264" s="1">
        <f>IF(INDEX(#REF!,MATCH('HT 0-1'!D264,#REF!,0))=INDEX(#REF!,MATCH('HT 0-1'!D264,#REF!,0)),INDEX(#REF!,MATCH('HT 0-1'!D264,#REF!,0)),"ERROR")</f>
        <v/>
      </c>
      <c r="KO264" s="1">
        <f>IF(INDEX(#REF!,MATCH('HT 0-1'!E264,#REF!,0))=INDEX(#REF!,MATCH('HT 0-1'!E264,#REF!,0)),INDEX(#REF!,MATCH('HT 0-1'!E264,#REF!,0)),"ERROR")</f>
        <v/>
      </c>
      <c r="KP264" s="1">
        <f>KN264&amp;" v "&amp;KO264</f>
        <v/>
      </c>
      <c r="KQ264">
        <f>B264&amp;"_"&amp;C264</f>
        <v/>
      </c>
      <c r="KR264" s="1">
        <f>IF((HW264/KK264)&lt;0.335,"G",IF((HW264/KK264)&gt;0.67,"R","A"))</f>
        <v/>
      </c>
      <c r="KS264" s="1">
        <f>IF((HX264/KK264)&lt;0.335,"G",IF((HX264/KK264)&gt;0.67,"R","A"))</f>
        <v/>
      </c>
      <c r="KT264" s="1">
        <f>IF((IH264/KK264)&lt;0.335,"G",IF((IH264/KK264)&gt;0.67,"R","A"))</f>
        <v/>
      </c>
      <c r="KU264" s="1">
        <f>IF((II264/KK264)&lt;0.335,"G",IF((II264/KK264)&gt;0.67,"R","A"))</f>
        <v/>
      </c>
      <c r="KV264" s="1">
        <f>IF((HZ264/KK264)&lt;0.335,"G",IF((HZ264/KK264)&gt;0.67,"R","A"))</f>
        <v/>
      </c>
      <c r="KW264" s="1">
        <f>IF((HY264/KK264)&lt;0.335,"G",IF((HY264/KK264)&gt;0.67,"R","A"))</f>
        <v/>
      </c>
      <c r="KX264" s="1">
        <f>IF((IK264/KK264)&lt;0.335,"G",IF((IK264/KK264)&gt;0.67,"R","A"))</f>
        <v/>
      </c>
      <c r="KY264" s="1">
        <f>IF((IJ264/KK264)&lt;0.335,"G",IF((IJ264/KK264)&gt;0.67,"R","A"))</f>
        <v/>
      </c>
      <c r="KZ264" s="1">
        <f>IF((HQ264/KK264)&lt;0.335,"G",IF((HQ264/KK264)&gt;0.67,"R","A"))</f>
        <v/>
      </c>
      <c r="LA264" s="1">
        <f>IF((IB264/KK264)&lt;0.335,"G",IF((IB264/KK264)&gt;0.67,"R","A"))</f>
        <v/>
      </c>
      <c r="LB264">
        <f>IF(LQ264="0-1",INDEX(Scrape!#REF!,MATCH('HT 0-1'!KP264,Scrape!$B:$B,0)),"")</f>
        <v/>
      </c>
      <c r="LC264">
        <f>IF(LQ264="0-1",INDEX(Scrape!$A:$A,MATCH('HT 0-1'!KP264,Scrape!$B:$B,0)),"")</f>
        <v/>
      </c>
      <c r="LD264">
        <f>IF(LQ264="0-1",INDEX(Scrape!$B:$B,MATCH('HT 0-1'!KP264,Scrape!$B:$B,0)),"")</f>
        <v/>
      </c>
      <c r="LE264">
        <f>IF(LQ264="0-1",INDEX(Scrape!$C:$C,MATCH('HT 0-1'!KP264,Scrape!$B:$B,0)),"")</f>
        <v/>
      </c>
      <c r="LF264">
        <f>IF(LQ264="0-1",INDEX(Scrape!$D:$D,MATCH('HT 0-1'!KP264,Scrape!$B:$B,0)),"")</f>
        <v/>
      </c>
      <c r="LG264">
        <f>IF(LQ264="0-1",INDEX(Scrape!$E:$E,MATCH('HT 0-1'!KP264,Scrape!$B:$B,0)),"")</f>
        <v/>
      </c>
      <c r="LH264">
        <f>IF(LQ264="0-1",INDEX(Scrape!$F:$F,MATCH('HT 0-1'!KP264,Scrape!$B:$B,0)),"")</f>
        <v/>
      </c>
      <c r="LI264">
        <f>IF(LQ264="0-1",INDEX(Scrape!$G:$G,MATCH('HT 0-1'!KP264,Scrape!$B:$B,0)),"")</f>
        <v/>
      </c>
      <c r="LJ264">
        <f>IF(LQ264="0-1",INDEX(Scrape!$H:$H,MATCH('HT 0-1'!KP264,Scrape!$B:$B,0)),"")</f>
        <v/>
      </c>
      <c r="LK264">
        <f>IF(LQ264="0-1",INDEX(Scrape!$I:$I,MATCH('HT 0-1'!KP264,Scrape!$B:$B,0)),"")</f>
        <v/>
      </c>
      <c r="LL264">
        <f>IF(LQ264="0-1",INDEX(Scrape!$J:$J,MATCH('HT 0-1'!KP264,Scrape!$B:$B,0)),"")</f>
        <v/>
      </c>
      <c r="LM264">
        <f>IF(LQ264="0-1",INDEX(Scrape!$K:$K,MATCH('HT 0-1'!KP264,Scrape!$B:$B,0)),"")</f>
        <v/>
      </c>
      <c r="LN264">
        <f>IF(LQ264="0-1",INDEX(Scrape!$L:$L,MATCH('HT 0-1'!KP264,Scrape!$B:$B,0)),"")</f>
        <v/>
      </c>
      <c r="LO264">
        <f>IF(LQ264="0-1",INDEX(Scrape!$M:$M,MATCH('HT 0-1'!KP264,Scrape!$B:$B,0)),"")</f>
        <v/>
      </c>
      <c r="LP264">
        <f>IF(LQ264="0-1",INDEX(Scrape!$N:$N,MATCH('HT 0-1'!KP264,Scrape!$B:$B,0)),"")</f>
        <v/>
      </c>
      <c r="LQ264">
        <f>INDEX(Scrape!$O:$O,MATCH('HT 0-1'!KP264,Scrape!$B:$B,0))</f>
        <v/>
      </c>
      <c r="LR264">
        <f>(1/LJ264)+(1/LI264)+(1/LH264)</f>
        <v/>
      </c>
      <c r="LS264">
        <f>(1/LG264)+(1/LF264)+(1/LE264)</f>
        <v/>
      </c>
      <c r="LT264" s="8">
        <f>IF(INDEX(#REF!,MATCH(KQ264,#REF!,0))=INDEX(#REF!,MATCH(KQ264,#REF!,0)),INDEX(#REF!,MATCH(KQ264,#REF!,0)),"ERROR")</f>
        <v/>
      </c>
      <c r="LU264" s="4">
        <f>IF(KR264="G",2,IF(KR264="R",0.5,IF(KR264="A",1)))</f>
        <v/>
      </c>
      <c r="LV264" s="4">
        <f>IF(KS264="G",0.5,IF(KS264="R",2,IF(KS264="A",1)))</f>
        <v/>
      </c>
      <c r="LW264" s="4">
        <f>IF(KT264="G",2,IF(KT264="R",0.5,IF(KT264="A",1)))</f>
        <v/>
      </c>
      <c r="LX264" s="4">
        <f>IF(KU264="G",0.5,IF(KU264="R",2,IF(KU264="A",1)))</f>
        <v/>
      </c>
      <c r="LY264" s="7">
        <f>(LK264*(LU264+LX264)+(LL264*(LU264+LX264)))</f>
        <v/>
      </c>
      <c r="LZ264" s="7">
        <f>(LN264*(LV264+LW264)+(LO264*(LV264+LW264)))</f>
        <v/>
      </c>
      <c r="MA264" s="11">
        <f>LY264-LZ264</f>
        <v/>
      </c>
      <c r="MB264" s="5">
        <f>MA264+2</f>
        <v/>
      </c>
      <c r="MC264" s="6">
        <f>MA264-2</f>
        <v/>
      </c>
      <c r="MD264" s="4">
        <f>LE264</f>
        <v/>
      </c>
      <c r="ME264" s="9">
        <f>IF(MD264=0,1000,MD264+0.75)</f>
        <v/>
      </c>
      <c r="MF264" s="10">
        <f>IF(MD264=0,0,MD264-0.75)</f>
        <v/>
      </c>
      <c r="MG264" s="4">
        <f>((LM264*(LU264+LX264))-((LP264*(LV264+LW264))))</f>
        <v/>
      </c>
      <c r="MH264" s="9">
        <f>MG264*1.2</f>
        <v/>
      </c>
      <c r="MI264" s="10">
        <f>MG264*0.8</f>
        <v/>
      </c>
      <c r="MJ264">
        <f>IFERROR(NX264,"")</f>
        <v/>
      </c>
      <c r="MK264">
        <f>IFERROR(NY264,"")</f>
        <v/>
      </c>
      <c r="ML264">
        <f>IFERROR(NZ264,"")</f>
        <v/>
      </c>
      <c r="MM264">
        <f>IFERROR(OA264,"")</f>
        <v/>
      </c>
      <c r="MN264">
        <f>IFERROR(OB264,"")</f>
        <v/>
      </c>
      <c r="MO264">
        <f>IFERROR(OC264,"")</f>
        <v/>
      </c>
      <c r="MP264" s="1">
        <f>COUNTIFS(#REF!,LT264,#REF!,1,#REF!,"&gt;="&amp;MC264,#REF!,"&lt;="&amp;MB264,#REF!,"&lt;="&amp;ME264,#REF!,"&gt;="&amp;MF264,#REF!,"="&amp;KV264,#REF!,"="&amp;KX264)</f>
        <v/>
      </c>
      <c r="MQ264" s="1">
        <f>COUNTIFS(#REF!,LT264,#REF!,0,#REF!,"&gt;="&amp;MC264,#REF!,"&lt;="&amp;MB264,#REF!,"&lt;="&amp;ME264,#REF!,"&gt;="&amp;MF264,#REF!,"="&amp;KV264,#REF!,"="&amp;KX264)</f>
        <v/>
      </c>
      <c r="MR264" s="1">
        <f>COUNTIFS(#REF!,LT264,#REF!,1,#REF!,"&gt;="&amp;MC264,#REF!,"&lt;="&amp;MB264,#REF!,"&lt;="&amp;ME264,#REF!,"&gt;="&amp;MF264,#REF!,"="&amp;KW264,#REF!,"="&amp;KY264)</f>
        <v/>
      </c>
      <c r="MS264" s="1">
        <f>COUNTIFS(#REF!,LT264,#REF!,0,#REF!,"&gt;="&amp;MC264,#REF!,"&lt;="&amp;MB264,#REF!,"&lt;="&amp;ME264,#REF!,"&gt;="&amp;MF264,#REF!,"="&amp;KW264,#REF!,"="&amp;KY264)</f>
        <v/>
      </c>
      <c r="MT264" s="1">
        <f>COUNTIFS(#REF!,LT264,#REF!,1,#REF!,"&gt;="&amp;MI264,#REF!,"&lt;="&amp;MH264,#REF!,"&lt;="&amp;ME264,#REF!,"&gt;="&amp;MF264)</f>
        <v/>
      </c>
      <c r="MU264" s="1">
        <f>COUNTIFS(#REF!,LT264,#REF!,0,#REF!,"&gt;="&amp;MI264,#REF!,"&lt;="&amp;MH264,#REF!,"&lt;="&amp;ME264,#REF!,"&gt;="&amp;MF264)</f>
        <v/>
      </c>
      <c r="MV264" s="1">
        <f>COUNTIFS(#REF!,LT264,#REF!,1,#REF!,"&gt;="&amp;MI264,#REF!,"&lt;="&amp;MH264,#REF!,"="&amp;KZ264,#REF!,"="&amp;LA264,#REF!,"&lt;="&amp;ME264,#REF!,"&gt;="&amp;MF264)</f>
        <v/>
      </c>
      <c r="MW264" s="1">
        <f>COUNTIFS(#REF!,LT264,#REF!,0,#REF!,"&gt;="&amp;MI264,#REF!,"&lt;="&amp;MH264,#REF!,"="&amp;KZ264,#REF!,"="&amp;LA264,#REF!,"&lt;="&amp;ME264,#REF!,"&gt;="&amp;MF264)</f>
        <v/>
      </c>
      <c r="MX264" s="1">
        <f>COUNTIFS(#REF!,LT264,#REF!,1,#REF!,"&gt;="&amp;MC264,#REF!,"&lt;="&amp;MB264,#REF!,"&lt;="&amp;ME264,#REF!,"&gt;="&amp;MF264)</f>
        <v/>
      </c>
      <c r="MY264" s="1">
        <f>COUNTIFS(#REF!,LT264,#REF!,0,#REF!,"&gt;="&amp;MC264,#REF!,"&lt;="&amp;MB264,#REF!,"&lt;="&amp;ME264,#REF!,"&gt;="&amp;MF264)</f>
        <v/>
      </c>
      <c r="MZ264" s="1">
        <f>COUNTIFS(#REF!,LT264,#REF!,1,#REF!,"&lt;="&amp;ME264,#REF!,"&gt;="&amp;MF264,#REF!,"="&amp;KV264,#REF!,"="&amp;KX264)</f>
        <v/>
      </c>
      <c r="NA264" s="1">
        <f>COUNTIFS(#REF!,LT264,#REF!,0,#REF!,"&lt;="&amp;ME264,#REF!,"&gt;="&amp;MF264,#REF!,"="&amp;KV264,#REF!,"="&amp;KX264)</f>
        <v/>
      </c>
      <c r="NB264" s="1">
        <f>COUNTIFS(#REF!,LT264,#REF!,1,#REF!,"&lt;="&amp;ME264,#REF!,"&gt;="&amp;MF264,#REF!,"="&amp;KW264,#REF!,"="&amp;KY264)</f>
        <v/>
      </c>
      <c r="NC264" s="1">
        <f>COUNTIFS(#REF!,LT264,#REF!,0,#REF!,"&lt;="&amp;ME264,#REF!,"&gt;="&amp;MF264,#REF!,"="&amp;KW264,#REF!,"="&amp;KY264)</f>
        <v/>
      </c>
      <c r="ND264" s="1">
        <f>MP264+MR264+MT264+MV264+MX264+MZ264+NB264</f>
        <v/>
      </c>
      <c r="NE264" s="1">
        <f>MQ264+MS264+MU264+MW264+MY264+NA264+NC264</f>
        <v/>
      </c>
      <c r="NF264" s="1">
        <f>ND264+NE264</f>
        <v/>
      </c>
      <c r="NG264" s="33">
        <f>ND264/(ND264+NE264)</f>
        <v/>
      </c>
      <c r="NH264" s="3">
        <f>1/NG264</f>
        <v/>
      </c>
      <c r="NI264" s="1">
        <f>LI264</f>
        <v/>
      </c>
      <c r="NJ264" s="79">
        <f>((1-NG264)*(1/(NI264-1))*0.98-(NG264*1))</f>
        <v/>
      </c>
      <c r="NK264" s="34">
        <f>IF(LR264&lt;0.9,0,IF(AND(LR264&gt;1.1),0,1))</f>
        <v/>
      </c>
      <c r="NL264" s="34">
        <f>IF(LS264&lt;0.9,0,IF(AND(LS264&gt;1.1),0,1))</f>
        <v/>
      </c>
      <c r="NM264" s="32">
        <f>IF(NF264&gt;99,1,0)</f>
        <v/>
      </c>
      <c r="NN264" s="32">
        <f>IF(NJ264&gt;0.0799,1,0)</f>
        <v/>
      </c>
      <c r="NO264" s="32">
        <f>IF(NJ264&gt;NQ264,1,0)</f>
        <v/>
      </c>
      <c r="NP264" s="32">
        <f>NM264+NN264+NO264+NK264+NL264</f>
        <v/>
      </c>
      <c r="NQ264" s="79">
        <f>(((100*NG264)*(NI264-1)*0.98)-((1-NG264)*100))/100</f>
        <v/>
      </c>
      <c r="NR264" s="34">
        <f>IF(LR264&lt;0.9,0,IF(AND(LR264&gt;1.1),0,1))</f>
        <v/>
      </c>
      <c r="NS264" s="34">
        <f>IF(LS264&lt;0.9,0,IF(AND(LS264&gt;1.1),0,1))</f>
        <v/>
      </c>
      <c r="NT264" s="32">
        <f>IF(NF264&gt;99,1,0)</f>
        <v/>
      </c>
      <c r="NU264" s="32">
        <f>IF(NQ264&gt;0.0799,1,0)</f>
        <v/>
      </c>
      <c r="NV264" s="32">
        <f>IF(NQ264&gt;NJ264,1,0)</f>
        <v/>
      </c>
      <c r="NW264" s="32">
        <f>NT264+NU264+NV264+NR264+NS264</f>
        <v/>
      </c>
      <c r="NX264">
        <f>IF(NP264=5,"LayAway0-1",IF(AND(NW264=5),"BackAway0-1",""))</f>
        <v/>
      </c>
      <c r="NY264">
        <f>IF(NP264=5,KO264,IF(AND(NW264=5),KO264,""))</f>
        <v/>
      </c>
      <c r="NZ264">
        <f>IF(NP264=5,"Match Odds",IF(AND(NW264=5),"Match Odds",""))</f>
        <v/>
      </c>
      <c r="OA264">
        <f>IF(NP264=5,KP264,IF(AND(NW264=5),KP264,""))</f>
        <v/>
      </c>
      <c r="OB264">
        <f>IF(NP264=5,"MATCH_ODDS",IF(AND(NW264=5),"MATCH_ODDS",""))</f>
        <v/>
      </c>
      <c r="OC264">
        <f>IF(NP264=5,"LAY",IF(AND(NW264=5),"BACK",""))</f>
        <v/>
      </c>
    </row>
    <row r="265" ht="16.5" customHeight="1" thickBot="1" thickTop="1">
      <c r="A265" s="2" t="n"/>
      <c r="KN265" s="1">
        <f>IF(INDEX(#REF!,MATCH('HT 0-1'!D265,#REF!,0))=INDEX(#REF!,MATCH('HT 0-1'!D265,#REF!,0)),INDEX(#REF!,MATCH('HT 0-1'!D265,#REF!,0)),"ERROR")</f>
        <v/>
      </c>
      <c r="KO265" s="1">
        <f>IF(INDEX(#REF!,MATCH('HT 0-1'!E265,#REF!,0))=INDEX(#REF!,MATCH('HT 0-1'!E265,#REF!,0)),INDEX(#REF!,MATCH('HT 0-1'!E265,#REF!,0)),"ERROR")</f>
        <v/>
      </c>
      <c r="KP265" s="1">
        <f>KN265&amp;" v "&amp;KO265</f>
        <v/>
      </c>
      <c r="KQ265">
        <f>B265&amp;"_"&amp;C265</f>
        <v/>
      </c>
      <c r="KR265" s="1">
        <f>IF((HW265/KK265)&lt;0.335,"G",IF((HW265/KK265)&gt;0.67,"R","A"))</f>
        <v/>
      </c>
      <c r="KS265" s="1">
        <f>IF((HX265/KK265)&lt;0.335,"G",IF((HX265/KK265)&gt;0.67,"R","A"))</f>
        <v/>
      </c>
      <c r="KT265" s="1">
        <f>IF((IH265/KK265)&lt;0.335,"G",IF((IH265/KK265)&gt;0.67,"R","A"))</f>
        <v/>
      </c>
      <c r="KU265" s="1">
        <f>IF((II265/KK265)&lt;0.335,"G",IF((II265/KK265)&gt;0.67,"R","A"))</f>
        <v/>
      </c>
      <c r="KV265" s="1">
        <f>IF((HZ265/KK265)&lt;0.335,"G",IF((HZ265/KK265)&gt;0.67,"R","A"))</f>
        <v/>
      </c>
      <c r="KW265" s="1">
        <f>IF((HY265/KK265)&lt;0.335,"G",IF((HY265/KK265)&gt;0.67,"R","A"))</f>
        <v/>
      </c>
      <c r="KX265" s="1">
        <f>IF((IK265/KK265)&lt;0.335,"G",IF((IK265/KK265)&gt;0.67,"R","A"))</f>
        <v/>
      </c>
      <c r="KY265" s="1">
        <f>IF((IJ265/KK265)&lt;0.335,"G",IF((IJ265/KK265)&gt;0.67,"R","A"))</f>
        <v/>
      </c>
      <c r="KZ265" s="1">
        <f>IF((HQ265/KK265)&lt;0.335,"G",IF((HQ265/KK265)&gt;0.67,"R","A"))</f>
        <v/>
      </c>
      <c r="LA265" s="1">
        <f>IF((IB265/KK265)&lt;0.335,"G",IF((IB265/KK265)&gt;0.67,"R","A"))</f>
        <v/>
      </c>
      <c r="LB265">
        <f>IF(LQ265="0-1",INDEX(Scrape!#REF!,MATCH('HT 0-1'!KP265,Scrape!$B:$B,0)),"")</f>
        <v/>
      </c>
      <c r="LC265">
        <f>IF(LQ265="0-1",INDEX(Scrape!$A:$A,MATCH('HT 0-1'!KP265,Scrape!$B:$B,0)),"")</f>
        <v/>
      </c>
      <c r="LD265">
        <f>IF(LQ265="0-1",INDEX(Scrape!$B:$B,MATCH('HT 0-1'!KP265,Scrape!$B:$B,0)),"")</f>
        <v/>
      </c>
      <c r="LE265">
        <f>IF(LQ265="0-1",INDEX(Scrape!$C:$C,MATCH('HT 0-1'!KP265,Scrape!$B:$B,0)),"")</f>
        <v/>
      </c>
      <c r="LF265">
        <f>IF(LQ265="0-1",INDEX(Scrape!$D:$D,MATCH('HT 0-1'!KP265,Scrape!$B:$B,0)),"")</f>
        <v/>
      </c>
      <c r="LG265">
        <f>IF(LQ265="0-1",INDEX(Scrape!$E:$E,MATCH('HT 0-1'!KP265,Scrape!$B:$B,0)),"")</f>
        <v/>
      </c>
      <c r="LH265">
        <f>IF(LQ265="0-1",INDEX(Scrape!$F:$F,MATCH('HT 0-1'!KP265,Scrape!$B:$B,0)),"")</f>
        <v/>
      </c>
      <c r="LI265">
        <f>IF(LQ265="0-1",INDEX(Scrape!$G:$G,MATCH('HT 0-1'!KP265,Scrape!$B:$B,0)),"")</f>
        <v/>
      </c>
      <c r="LJ265">
        <f>IF(LQ265="0-1",INDEX(Scrape!$H:$H,MATCH('HT 0-1'!KP265,Scrape!$B:$B,0)),"")</f>
        <v/>
      </c>
      <c r="LK265">
        <f>IF(LQ265="0-1",INDEX(Scrape!$I:$I,MATCH('HT 0-1'!KP265,Scrape!$B:$B,0)),"")</f>
        <v/>
      </c>
      <c r="LL265">
        <f>IF(LQ265="0-1",INDEX(Scrape!$J:$J,MATCH('HT 0-1'!KP265,Scrape!$B:$B,0)),"")</f>
        <v/>
      </c>
      <c r="LM265">
        <f>IF(LQ265="0-1",INDEX(Scrape!$K:$K,MATCH('HT 0-1'!KP265,Scrape!$B:$B,0)),"")</f>
        <v/>
      </c>
      <c r="LN265">
        <f>IF(LQ265="0-1",INDEX(Scrape!$L:$L,MATCH('HT 0-1'!KP265,Scrape!$B:$B,0)),"")</f>
        <v/>
      </c>
      <c r="LO265">
        <f>IF(LQ265="0-1",INDEX(Scrape!$M:$M,MATCH('HT 0-1'!KP265,Scrape!$B:$B,0)),"")</f>
        <v/>
      </c>
      <c r="LP265">
        <f>IF(LQ265="0-1",INDEX(Scrape!$N:$N,MATCH('HT 0-1'!KP265,Scrape!$B:$B,0)),"")</f>
        <v/>
      </c>
      <c r="LQ265">
        <f>INDEX(Scrape!$O:$O,MATCH('HT 0-1'!KP265,Scrape!$B:$B,0))</f>
        <v/>
      </c>
      <c r="LR265">
        <f>(1/LJ265)+(1/LI265)+(1/LH265)</f>
        <v/>
      </c>
      <c r="LS265">
        <f>(1/LG265)+(1/LF265)+(1/LE265)</f>
        <v/>
      </c>
      <c r="LT265" s="8">
        <f>IF(INDEX(#REF!,MATCH(KQ265,#REF!,0))=INDEX(#REF!,MATCH(KQ265,#REF!,0)),INDEX(#REF!,MATCH(KQ265,#REF!,0)),"ERROR")</f>
        <v/>
      </c>
      <c r="LU265" s="4">
        <f>IF(KR265="G",2,IF(KR265="R",0.5,IF(KR265="A",1)))</f>
        <v/>
      </c>
      <c r="LV265" s="4">
        <f>IF(KS265="G",0.5,IF(KS265="R",2,IF(KS265="A",1)))</f>
        <v/>
      </c>
      <c r="LW265" s="4">
        <f>IF(KT265="G",2,IF(KT265="R",0.5,IF(KT265="A",1)))</f>
        <v/>
      </c>
      <c r="LX265" s="4">
        <f>IF(KU265="G",0.5,IF(KU265="R",2,IF(KU265="A",1)))</f>
        <v/>
      </c>
      <c r="LY265" s="7">
        <f>(LK265*(LU265+LX265)+(LL265*(LU265+LX265)))</f>
        <v/>
      </c>
      <c r="LZ265" s="7">
        <f>(LN265*(LV265+LW265)+(LO265*(LV265+LW265)))</f>
        <v/>
      </c>
      <c r="MA265" s="11">
        <f>LY265-LZ265</f>
        <v/>
      </c>
      <c r="MB265" s="5">
        <f>MA265+2</f>
        <v/>
      </c>
      <c r="MC265" s="6">
        <f>MA265-2</f>
        <v/>
      </c>
      <c r="MD265" s="4">
        <f>LE265</f>
        <v/>
      </c>
      <c r="ME265" s="9">
        <f>IF(MD265=0,1000,MD265+0.75)</f>
        <v/>
      </c>
      <c r="MF265" s="10">
        <f>IF(MD265=0,0,MD265-0.75)</f>
        <v/>
      </c>
      <c r="MG265" s="4">
        <f>((LM265*(LU265+LX265))-((LP265*(LV265+LW265))))</f>
        <v/>
      </c>
      <c r="MH265" s="9">
        <f>MG265*1.2</f>
        <v/>
      </c>
      <c r="MI265" s="10">
        <f>MG265*0.8</f>
        <v/>
      </c>
      <c r="MJ265">
        <f>IFERROR(NX265,"")</f>
        <v/>
      </c>
      <c r="MK265">
        <f>IFERROR(NY265,"")</f>
        <v/>
      </c>
      <c r="ML265">
        <f>IFERROR(NZ265,"")</f>
        <v/>
      </c>
      <c r="MM265">
        <f>IFERROR(OA265,"")</f>
        <v/>
      </c>
      <c r="MN265">
        <f>IFERROR(OB265,"")</f>
        <v/>
      </c>
      <c r="MO265">
        <f>IFERROR(OC265,"")</f>
        <v/>
      </c>
      <c r="MP265" s="1">
        <f>COUNTIFS(#REF!,LT265,#REF!,1,#REF!,"&gt;="&amp;MC265,#REF!,"&lt;="&amp;MB265,#REF!,"&lt;="&amp;ME265,#REF!,"&gt;="&amp;MF265,#REF!,"="&amp;KV265,#REF!,"="&amp;KX265)</f>
        <v/>
      </c>
      <c r="MQ265" s="1">
        <f>COUNTIFS(#REF!,LT265,#REF!,0,#REF!,"&gt;="&amp;MC265,#REF!,"&lt;="&amp;MB265,#REF!,"&lt;="&amp;ME265,#REF!,"&gt;="&amp;MF265,#REF!,"="&amp;KV265,#REF!,"="&amp;KX265)</f>
        <v/>
      </c>
      <c r="MR265" s="1">
        <f>COUNTIFS(#REF!,LT265,#REF!,1,#REF!,"&gt;="&amp;MC265,#REF!,"&lt;="&amp;MB265,#REF!,"&lt;="&amp;ME265,#REF!,"&gt;="&amp;MF265,#REF!,"="&amp;KW265,#REF!,"="&amp;KY265)</f>
        <v/>
      </c>
      <c r="MS265" s="1">
        <f>COUNTIFS(#REF!,LT265,#REF!,0,#REF!,"&gt;="&amp;MC265,#REF!,"&lt;="&amp;MB265,#REF!,"&lt;="&amp;ME265,#REF!,"&gt;="&amp;MF265,#REF!,"="&amp;KW265,#REF!,"="&amp;KY265)</f>
        <v/>
      </c>
      <c r="MT265" s="1">
        <f>COUNTIFS(#REF!,LT265,#REF!,1,#REF!,"&gt;="&amp;MI265,#REF!,"&lt;="&amp;MH265,#REF!,"&lt;="&amp;ME265,#REF!,"&gt;="&amp;MF265)</f>
        <v/>
      </c>
      <c r="MU265" s="1">
        <f>COUNTIFS(#REF!,LT265,#REF!,0,#REF!,"&gt;="&amp;MI265,#REF!,"&lt;="&amp;MH265,#REF!,"&lt;="&amp;ME265,#REF!,"&gt;="&amp;MF265)</f>
        <v/>
      </c>
      <c r="MV265" s="1">
        <f>COUNTIFS(#REF!,LT265,#REF!,1,#REF!,"&gt;="&amp;MI265,#REF!,"&lt;="&amp;MH265,#REF!,"="&amp;KZ265,#REF!,"="&amp;LA265,#REF!,"&lt;="&amp;ME265,#REF!,"&gt;="&amp;MF265)</f>
        <v/>
      </c>
      <c r="MW265" s="1">
        <f>COUNTIFS(#REF!,LT265,#REF!,0,#REF!,"&gt;="&amp;MI265,#REF!,"&lt;="&amp;MH265,#REF!,"="&amp;KZ265,#REF!,"="&amp;LA265,#REF!,"&lt;="&amp;ME265,#REF!,"&gt;="&amp;MF265)</f>
        <v/>
      </c>
      <c r="MX265" s="1">
        <f>COUNTIFS(#REF!,LT265,#REF!,1,#REF!,"&gt;="&amp;MC265,#REF!,"&lt;="&amp;MB265,#REF!,"&lt;="&amp;ME265,#REF!,"&gt;="&amp;MF265)</f>
        <v/>
      </c>
      <c r="MY265" s="1">
        <f>COUNTIFS(#REF!,LT265,#REF!,0,#REF!,"&gt;="&amp;MC265,#REF!,"&lt;="&amp;MB265,#REF!,"&lt;="&amp;ME265,#REF!,"&gt;="&amp;MF265)</f>
        <v/>
      </c>
      <c r="MZ265" s="1">
        <f>COUNTIFS(#REF!,LT265,#REF!,1,#REF!,"&lt;="&amp;ME265,#REF!,"&gt;="&amp;MF265,#REF!,"="&amp;KV265,#REF!,"="&amp;KX265)</f>
        <v/>
      </c>
      <c r="NA265" s="1">
        <f>COUNTIFS(#REF!,LT265,#REF!,0,#REF!,"&lt;="&amp;ME265,#REF!,"&gt;="&amp;MF265,#REF!,"="&amp;KV265,#REF!,"="&amp;KX265)</f>
        <v/>
      </c>
      <c r="NB265" s="1">
        <f>COUNTIFS(#REF!,LT265,#REF!,1,#REF!,"&lt;="&amp;ME265,#REF!,"&gt;="&amp;MF265,#REF!,"="&amp;KW265,#REF!,"="&amp;KY265)</f>
        <v/>
      </c>
      <c r="NC265" s="1">
        <f>COUNTIFS(#REF!,LT265,#REF!,0,#REF!,"&lt;="&amp;ME265,#REF!,"&gt;="&amp;MF265,#REF!,"="&amp;KW265,#REF!,"="&amp;KY265)</f>
        <v/>
      </c>
      <c r="ND265" s="1">
        <f>MP265+MR265+MT265+MV265+MX265+MZ265+NB265</f>
        <v/>
      </c>
      <c r="NE265" s="1">
        <f>MQ265+MS265+MU265+MW265+MY265+NA265+NC265</f>
        <v/>
      </c>
      <c r="NF265" s="1">
        <f>ND265+NE265</f>
        <v/>
      </c>
      <c r="NG265" s="33">
        <f>ND265/(ND265+NE265)</f>
        <v/>
      </c>
      <c r="NH265" s="3">
        <f>1/NG265</f>
        <v/>
      </c>
      <c r="NI265" s="1">
        <f>LI265</f>
        <v/>
      </c>
      <c r="NJ265" s="79">
        <f>((1-NG265)*(1/(NI265-1))*0.98-(NG265*1))</f>
        <v/>
      </c>
      <c r="NK265" s="34">
        <f>IF(LR265&lt;0.9,0,IF(AND(LR265&gt;1.1),0,1))</f>
        <v/>
      </c>
      <c r="NL265" s="34">
        <f>IF(LS265&lt;0.9,0,IF(AND(LS265&gt;1.1),0,1))</f>
        <v/>
      </c>
      <c r="NM265" s="32">
        <f>IF(NF265&gt;99,1,0)</f>
        <v/>
      </c>
      <c r="NN265" s="32">
        <f>IF(NJ265&gt;0.0799,1,0)</f>
        <v/>
      </c>
      <c r="NO265" s="32">
        <f>IF(NJ265&gt;NQ265,1,0)</f>
        <v/>
      </c>
      <c r="NP265" s="32">
        <f>NM265+NN265+NO265+NK265+NL265</f>
        <v/>
      </c>
      <c r="NQ265" s="79">
        <f>(((100*NG265)*(NI265-1)*0.98)-((1-NG265)*100))/100</f>
        <v/>
      </c>
      <c r="NR265" s="34">
        <f>IF(LR265&lt;0.9,0,IF(AND(LR265&gt;1.1),0,1))</f>
        <v/>
      </c>
      <c r="NS265" s="34">
        <f>IF(LS265&lt;0.9,0,IF(AND(LS265&gt;1.1),0,1))</f>
        <v/>
      </c>
      <c r="NT265" s="32">
        <f>IF(NF265&gt;99,1,0)</f>
        <v/>
      </c>
      <c r="NU265" s="32">
        <f>IF(NQ265&gt;0.0799,1,0)</f>
        <v/>
      </c>
      <c r="NV265" s="32">
        <f>IF(NQ265&gt;NJ265,1,0)</f>
        <v/>
      </c>
      <c r="NW265" s="32">
        <f>NT265+NU265+NV265+NR265+NS265</f>
        <v/>
      </c>
      <c r="NX265">
        <f>IF(NP265=5,"LayAway0-1",IF(AND(NW265=5),"BackAway0-1",""))</f>
        <v/>
      </c>
      <c r="NY265">
        <f>IF(NP265=5,KO265,IF(AND(NW265=5),KO265,""))</f>
        <v/>
      </c>
      <c r="NZ265">
        <f>IF(NP265=5,"Match Odds",IF(AND(NW265=5),"Match Odds",""))</f>
        <v/>
      </c>
      <c r="OA265">
        <f>IF(NP265=5,KP265,IF(AND(NW265=5),KP265,""))</f>
        <v/>
      </c>
      <c r="OB265">
        <f>IF(NP265=5,"MATCH_ODDS",IF(AND(NW265=5),"MATCH_ODDS",""))</f>
        <v/>
      </c>
      <c r="OC265">
        <f>IF(NP265=5,"LAY",IF(AND(NW265=5),"BACK",""))</f>
        <v/>
      </c>
    </row>
    <row r="266" ht="16.5" customHeight="1" thickBot="1" thickTop="1">
      <c r="A266" s="2" t="n"/>
      <c r="KN266" s="1">
        <f>IF(INDEX(#REF!,MATCH('HT 0-1'!D266,#REF!,0))=INDEX(#REF!,MATCH('HT 0-1'!D266,#REF!,0)),INDEX(#REF!,MATCH('HT 0-1'!D266,#REF!,0)),"ERROR")</f>
        <v/>
      </c>
      <c r="KO266" s="1">
        <f>IF(INDEX(#REF!,MATCH('HT 0-1'!E266,#REF!,0))=INDEX(#REF!,MATCH('HT 0-1'!E266,#REF!,0)),INDEX(#REF!,MATCH('HT 0-1'!E266,#REF!,0)),"ERROR")</f>
        <v/>
      </c>
      <c r="KP266" s="1">
        <f>KN266&amp;" v "&amp;KO266</f>
        <v/>
      </c>
      <c r="KQ266">
        <f>B266&amp;"_"&amp;C266</f>
        <v/>
      </c>
      <c r="KR266" s="1">
        <f>IF((HW266/KK266)&lt;0.335,"G",IF((HW266/KK266)&gt;0.67,"R","A"))</f>
        <v/>
      </c>
      <c r="KS266" s="1">
        <f>IF((HX266/KK266)&lt;0.335,"G",IF((HX266/KK266)&gt;0.67,"R","A"))</f>
        <v/>
      </c>
      <c r="KT266" s="1">
        <f>IF((IH266/KK266)&lt;0.335,"G",IF((IH266/KK266)&gt;0.67,"R","A"))</f>
        <v/>
      </c>
      <c r="KU266" s="1">
        <f>IF((II266/KK266)&lt;0.335,"G",IF((II266/KK266)&gt;0.67,"R","A"))</f>
        <v/>
      </c>
      <c r="KV266" s="1">
        <f>IF((HZ266/KK266)&lt;0.335,"G",IF((HZ266/KK266)&gt;0.67,"R","A"))</f>
        <v/>
      </c>
      <c r="KW266" s="1">
        <f>IF((HY266/KK266)&lt;0.335,"G",IF((HY266/KK266)&gt;0.67,"R","A"))</f>
        <v/>
      </c>
      <c r="KX266" s="1">
        <f>IF((IK266/KK266)&lt;0.335,"G",IF((IK266/KK266)&gt;0.67,"R","A"))</f>
        <v/>
      </c>
      <c r="KY266" s="1">
        <f>IF((IJ266/KK266)&lt;0.335,"G",IF((IJ266/KK266)&gt;0.67,"R","A"))</f>
        <v/>
      </c>
      <c r="KZ266" s="1">
        <f>IF((HQ266/KK266)&lt;0.335,"G",IF((HQ266/KK266)&gt;0.67,"R","A"))</f>
        <v/>
      </c>
      <c r="LA266" s="1">
        <f>IF((IB266/KK266)&lt;0.335,"G",IF((IB266/KK266)&gt;0.67,"R","A"))</f>
        <v/>
      </c>
      <c r="LB266">
        <f>IF(LQ266="0-1",INDEX(Scrape!#REF!,MATCH('HT 0-1'!KP266,Scrape!$B:$B,0)),"")</f>
        <v/>
      </c>
      <c r="LC266">
        <f>IF(LQ266="0-1",INDEX(Scrape!$A:$A,MATCH('HT 0-1'!KP266,Scrape!$B:$B,0)),"")</f>
        <v/>
      </c>
      <c r="LD266">
        <f>IF(LQ266="0-1",INDEX(Scrape!$B:$B,MATCH('HT 0-1'!KP266,Scrape!$B:$B,0)),"")</f>
        <v/>
      </c>
      <c r="LE266">
        <f>IF(LQ266="0-1",INDEX(Scrape!$C:$C,MATCH('HT 0-1'!KP266,Scrape!$B:$B,0)),"")</f>
        <v/>
      </c>
      <c r="LF266">
        <f>IF(LQ266="0-1",INDEX(Scrape!$D:$D,MATCH('HT 0-1'!KP266,Scrape!$B:$B,0)),"")</f>
        <v/>
      </c>
      <c r="LG266">
        <f>IF(LQ266="0-1",INDEX(Scrape!$E:$E,MATCH('HT 0-1'!KP266,Scrape!$B:$B,0)),"")</f>
        <v/>
      </c>
      <c r="LH266">
        <f>IF(LQ266="0-1",INDEX(Scrape!$F:$F,MATCH('HT 0-1'!KP266,Scrape!$B:$B,0)),"")</f>
        <v/>
      </c>
      <c r="LI266">
        <f>IF(LQ266="0-1",INDEX(Scrape!$G:$G,MATCH('HT 0-1'!KP266,Scrape!$B:$B,0)),"")</f>
        <v/>
      </c>
      <c r="LJ266">
        <f>IF(LQ266="0-1",INDEX(Scrape!$H:$H,MATCH('HT 0-1'!KP266,Scrape!$B:$B,0)),"")</f>
        <v/>
      </c>
      <c r="LK266">
        <f>IF(LQ266="0-1",INDEX(Scrape!$I:$I,MATCH('HT 0-1'!KP266,Scrape!$B:$B,0)),"")</f>
        <v/>
      </c>
      <c r="LL266">
        <f>IF(LQ266="0-1",INDEX(Scrape!$J:$J,MATCH('HT 0-1'!KP266,Scrape!$B:$B,0)),"")</f>
        <v/>
      </c>
      <c r="LM266">
        <f>IF(LQ266="0-1",INDEX(Scrape!$K:$K,MATCH('HT 0-1'!KP266,Scrape!$B:$B,0)),"")</f>
        <v/>
      </c>
      <c r="LN266">
        <f>IF(LQ266="0-1",INDEX(Scrape!$L:$L,MATCH('HT 0-1'!KP266,Scrape!$B:$B,0)),"")</f>
        <v/>
      </c>
      <c r="LO266">
        <f>IF(LQ266="0-1",INDEX(Scrape!$M:$M,MATCH('HT 0-1'!KP266,Scrape!$B:$B,0)),"")</f>
        <v/>
      </c>
      <c r="LP266">
        <f>IF(LQ266="0-1",INDEX(Scrape!$N:$N,MATCH('HT 0-1'!KP266,Scrape!$B:$B,0)),"")</f>
        <v/>
      </c>
      <c r="LQ266">
        <f>INDEX(Scrape!$O:$O,MATCH('HT 0-1'!KP266,Scrape!$B:$B,0))</f>
        <v/>
      </c>
      <c r="LR266">
        <f>(1/LJ266)+(1/LI266)+(1/LH266)</f>
        <v/>
      </c>
      <c r="LS266">
        <f>(1/LG266)+(1/LF266)+(1/LE266)</f>
        <v/>
      </c>
      <c r="LT266" s="8">
        <f>IF(INDEX(#REF!,MATCH(KQ266,#REF!,0))=INDEX(#REF!,MATCH(KQ266,#REF!,0)),INDEX(#REF!,MATCH(KQ266,#REF!,0)),"ERROR")</f>
        <v/>
      </c>
      <c r="LU266" s="4">
        <f>IF(KR266="G",2,IF(KR266="R",0.5,IF(KR266="A",1)))</f>
        <v/>
      </c>
      <c r="LV266" s="4">
        <f>IF(KS266="G",0.5,IF(KS266="R",2,IF(KS266="A",1)))</f>
        <v/>
      </c>
      <c r="LW266" s="4">
        <f>IF(KT266="G",2,IF(KT266="R",0.5,IF(KT266="A",1)))</f>
        <v/>
      </c>
      <c r="LX266" s="4">
        <f>IF(KU266="G",0.5,IF(KU266="R",2,IF(KU266="A",1)))</f>
        <v/>
      </c>
      <c r="LY266" s="7">
        <f>(LK266*(LU266+LX266)+(LL266*(LU266+LX266)))</f>
        <v/>
      </c>
      <c r="LZ266" s="7">
        <f>(LN266*(LV266+LW266)+(LO266*(LV266+LW266)))</f>
        <v/>
      </c>
      <c r="MA266" s="11">
        <f>LY266-LZ266</f>
        <v/>
      </c>
      <c r="MB266" s="5">
        <f>MA266+2</f>
        <v/>
      </c>
      <c r="MC266" s="6">
        <f>MA266-2</f>
        <v/>
      </c>
      <c r="MD266" s="4">
        <f>LE266</f>
        <v/>
      </c>
      <c r="ME266" s="9">
        <f>IF(MD266=0,1000,MD266+0.75)</f>
        <v/>
      </c>
      <c r="MF266" s="10">
        <f>IF(MD266=0,0,MD266-0.75)</f>
        <v/>
      </c>
      <c r="MG266" s="4">
        <f>((LM266*(LU266+LX266))-((LP266*(LV266+LW266))))</f>
        <v/>
      </c>
      <c r="MH266" s="9">
        <f>MG266*1.2</f>
        <v/>
      </c>
      <c r="MI266" s="10">
        <f>MG266*0.8</f>
        <v/>
      </c>
      <c r="MJ266">
        <f>IFERROR(NX266,"")</f>
        <v/>
      </c>
      <c r="MK266">
        <f>IFERROR(NY266,"")</f>
        <v/>
      </c>
      <c r="ML266">
        <f>IFERROR(NZ266,"")</f>
        <v/>
      </c>
      <c r="MM266">
        <f>IFERROR(OA266,"")</f>
        <v/>
      </c>
      <c r="MN266">
        <f>IFERROR(OB266,"")</f>
        <v/>
      </c>
      <c r="MO266">
        <f>IFERROR(OC266,"")</f>
        <v/>
      </c>
      <c r="MP266" s="1">
        <f>COUNTIFS(#REF!,LT266,#REF!,1,#REF!,"&gt;="&amp;MC266,#REF!,"&lt;="&amp;MB266,#REF!,"&lt;="&amp;ME266,#REF!,"&gt;="&amp;MF266,#REF!,"="&amp;KV266,#REF!,"="&amp;KX266)</f>
        <v/>
      </c>
      <c r="MQ266" s="1">
        <f>COUNTIFS(#REF!,LT266,#REF!,0,#REF!,"&gt;="&amp;MC266,#REF!,"&lt;="&amp;MB266,#REF!,"&lt;="&amp;ME266,#REF!,"&gt;="&amp;MF266,#REF!,"="&amp;KV266,#REF!,"="&amp;KX266)</f>
        <v/>
      </c>
      <c r="MR266" s="1">
        <f>COUNTIFS(#REF!,LT266,#REF!,1,#REF!,"&gt;="&amp;MC266,#REF!,"&lt;="&amp;MB266,#REF!,"&lt;="&amp;ME266,#REF!,"&gt;="&amp;MF266,#REF!,"="&amp;KW266,#REF!,"="&amp;KY266)</f>
        <v/>
      </c>
      <c r="MS266" s="1">
        <f>COUNTIFS(#REF!,LT266,#REF!,0,#REF!,"&gt;="&amp;MC266,#REF!,"&lt;="&amp;MB266,#REF!,"&lt;="&amp;ME266,#REF!,"&gt;="&amp;MF266,#REF!,"="&amp;KW266,#REF!,"="&amp;KY266)</f>
        <v/>
      </c>
      <c r="MT266" s="1">
        <f>COUNTIFS(#REF!,LT266,#REF!,1,#REF!,"&gt;="&amp;MI266,#REF!,"&lt;="&amp;MH266,#REF!,"&lt;="&amp;ME266,#REF!,"&gt;="&amp;MF266)</f>
        <v/>
      </c>
      <c r="MU266" s="1">
        <f>COUNTIFS(#REF!,LT266,#REF!,0,#REF!,"&gt;="&amp;MI266,#REF!,"&lt;="&amp;MH266,#REF!,"&lt;="&amp;ME266,#REF!,"&gt;="&amp;MF266)</f>
        <v/>
      </c>
      <c r="MV266" s="1">
        <f>COUNTIFS(#REF!,LT266,#REF!,1,#REF!,"&gt;="&amp;MI266,#REF!,"&lt;="&amp;MH266,#REF!,"="&amp;KZ266,#REF!,"="&amp;LA266,#REF!,"&lt;="&amp;ME266,#REF!,"&gt;="&amp;MF266)</f>
        <v/>
      </c>
      <c r="MW266" s="1">
        <f>COUNTIFS(#REF!,LT266,#REF!,0,#REF!,"&gt;="&amp;MI266,#REF!,"&lt;="&amp;MH266,#REF!,"="&amp;KZ266,#REF!,"="&amp;LA266,#REF!,"&lt;="&amp;ME266,#REF!,"&gt;="&amp;MF266)</f>
        <v/>
      </c>
      <c r="MX266" s="1">
        <f>COUNTIFS(#REF!,LT266,#REF!,1,#REF!,"&gt;="&amp;MC266,#REF!,"&lt;="&amp;MB266,#REF!,"&lt;="&amp;ME266,#REF!,"&gt;="&amp;MF266)</f>
        <v/>
      </c>
      <c r="MY266" s="1">
        <f>COUNTIFS(#REF!,LT266,#REF!,0,#REF!,"&gt;="&amp;MC266,#REF!,"&lt;="&amp;MB266,#REF!,"&lt;="&amp;ME266,#REF!,"&gt;="&amp;MF266)</f>
        <v/>
      </c>
      <c r="MZ266" s="1">
        <f>COUNTIFS(#REF!,LT266,#REF!,1,#REF!,"&lt;="&amp;ME266,#REF!,"&gt;="&amp;MF266,#REF!,"="&amp;KV266,#REF!,"="&amp;KX266)</f>
        <v/>
      </c>
      <c r="NA266" s="1">
        <f>COUNTIFS(#REF!,LT266,#REF!,0,#REF!,"&lt;="&amp;ME266,#REF!,"&gt;="&amp;MF266,#REF!,"="&amp;KV266,#REF!,"="&amp;KX266)</f>
        <v/>
      </c>
      <c r="NB266" s="1">
        <f>COUNTIFS(#REF!,LT266,#REF!,1,#REF!,"&lt;="&amp;ME266,#REF!,"&gt;="&amp;MF266,#REF!,"="&amp;KW266,#REF!,"="&amp;KY266)</f>
        <v/>
      </c>
      <c r="NC266" s="1">
        <f>COUNTIFS(#REF!,LT266,#REF!,0,#REF!,"&lt;="&amp;ME266,#REF!,"&gt;="&amp;MF266,#REF!,"="&amp;KW266,#REF!,"="&amp;KY266)</f>
        <v/>
      </c>
      <c r="ND266" s="1">
        <f>MP266+MR266+MT266+MV266+MX266+MZ266+NB266</f>
        <v/>
      </c>
      <c r="NE266" s="1">
        <f>MQ266+MS266+MU266+MW266+MY266+NA266+NC266</f>
        <v/>
      </c>
      <c r="NF266" s="1">
        <f>ND266+NE266</f>
        <v/>
      </c>
      <c r="NG266" s="33">
        <f>ND266/(ND266+NE266)</f>
        <v/>
      </c>
      <c r="NH266" s="3">
        <f>1/NG266</f>
        <v/>
      </c>
      <c r="NI266" s="1">
        <f>LI266</f>
        <v/>
      </c>
      <c r="NJ266" s="79">
        <f>((1-NG266)*(1/(NI266-1))*0.98-(NG266*1))</f>
        <v/>
      </c>
      <c r="NK266" s="34">
        <f>IF(LR266&lt;0.9,0,IF(AND(LR266&gt;1.1),0,1))</f>
        <v/>
      </c>
      <c r="NL266" s="34">
        <f>IF(LS266&lt;0.9,0,IF(AND(LS266&gt;1.1),0,1))</f>
        <v/>
      </c>
      <c r="NM266" s="32">
        <f>IF(NF266&gt;99,1,0)</f>
        <v/>
      </c>
      <c r="NN266" s="32">
        <f>IF(NJ266&gt;0.0799,1,0)</f>
        <v/>
      </c>
      <c r="NO266" s="32">
        <f>IF(NJ266&gt;NQ266,1,0)</f>
        <v/>
      </c>
      <c r="NP266" s="32">
        <f>NM266+NN266+NO266+NK266+NL266</f>
        <v/>
      </c>
      <c r="NQ266" s="79">
        <f>(((100*NG266)*(NI266-1)*0.98)-((1-NG266)*100))/100</f>
        <v/>
      </c>
      <c r="NR266" s="34">
        <f>IF(LR266&lt;0.9,0,IF(AND(LR266&gt;1.1),0,1))</f>
        <v/>
      </c>
      <c r="NS266" s="34">
        <f>IF(LS266&lt;0.9,0,IF(AND(LS266&gt;1.1),0,1))</f>
        <v/>
      </c>
      <c r="NT266" s="32">
        <f>IF(NF266&gt;99,1,0)</f>
        <v/>
      </c>
      <c r="NU266" s="32">
        <f>IF(NQ266&gt;0.0799,1,0)</f>
        <v/>
      </c>
      <c r="NV266" s="32">
        <f>IF(NQ266&gt;NJ266,1,0)</f>
        <v/>
      </c>
      <c r="NW266" s="32">
        <f>NT266+NU266+NV266+NR266+NS266</f>
        <v/>
      </c>
      <c r="NX266">
        <f>IF(NP266=5,"LayAway0-1",IF(AND(NW266=5),"BackAway0-1",""))</f>
        <v/>
      </c>
      <c r="NY266">
        <f>IF(NP266=5,KO266,IF(AND(NW266=5),KO266,""))</f>
        <v/>
      </c>
      <c r="NZ266">
        <f>IF(NP266=5,"Match Odds",IF(AND(NW266=5),"Match Odds",""))</f>
        <v/>
      </c>
      <c r="OA266">
        <f>IF(NP266=5,KP266,IF(AND(NW266=5),KP266,""))</f>
        <v/>
      </c>
      <c r="OB266">
        <f>IF(NP266=5,"MATCH_ODDS",IF(AND(NW266=5),"MATCH_ODDS",""))</f>
        <v/>
      </c>
      <c r="OC266">
        <f>IF(NP266=5,"LAY",IF(AND(NW266=5),"BACK",""))</f>
        <v/>
      </c>
    </row>
    <row r="267" ht="16.5" customHeight="1" thickBot="1" thickTop="1">
      <c r="A267" s="2" t="n"/>
      <c r="KN267" s="1">
        <f>IF(INDEX(#REF!,MATCH('HT 0-1'!D267,#REF!,0))=INDEX(#REF!,MATCH('HT 0-1'!D267,#REF!,0)),INDEX(#REF!,MATCH('HT 0-1'!D267,#REF!,0)),"ERROR")</f>
        <v/>
      </c>
      <c r="KO267" s="1">
        <f>IF(INDEX(#REF!,MATCH('HT 0-1'!E267,#REF!,0))=INDEX(#REF!,MATCH('HT 0-1'!E267,#REF!,0)),INDEX(#REF!,MATCH('HT 0-1'!E267,#REF!,0)),"ERROR")</f>
        <v/>
      </c>
      <c r="KP267" s="1">
        <f>KN267&amp;" v "&amp;KO267</f>
        <v/>
      </c>
      <c r="KQ267">
        <f>B267&amp;"_"&amp;C267</f>
        <v/>
      </c>
      <c r="KR267" s="1">
        <f>IF((HW267/KK267)&lt;0.335,"G",IF((HW267/KK267)&gt;0.67,"R","A"))</f>
        <v/>
      </c>
      <c r="KS267" s="1">
        <f>IF((HX267/KK267)&lt;0.335,"G",IF((HX267/KK267)&gt;0.67,"R","A"))</f>
        <v/>
      </c>
      <c r="KT267" s="1">
        <f>IF((IH267/KK267)&lt;0.335,"G",IF((IH267/KK267)&gt;0.67,"R","A"))</f>
        <v/>
      </c>
      <c r="KU267" s="1">
        <f>IF((II267/KK267)&lt;0.335,"G",IF((II267/KK267)&gt;0.67,"R","A"))</f>
        <v/>
      </c>
      <c r="KV267" s="1">
        <f>IF((HZ267/KK267)&lt;0.335,"G",IF((HZ267/KK267)&gt;0.67,"R","A"))</f>
        <v/>
      </c>
      <c r="KW267" s="1">
        <f>IF((HY267/KK267)&lt;0.335,"G",IF((HY267/KK267)&gt;0.67,"R","A"))</f>
        <v/>
      </c>
      <c r="KX267" s="1">
        <f>IF((IK267/KK267)&lt;0.335,"G",IF((IK267/KK267)&gt;0.67,"R","A"))</f>
        <v/>
      </c>
      <c r="KY267" s="1">
        <f>IF((IJ267/KK267)&lt;0.335,"G",IF((IJ267/KK267)&gt;0.67,"R","A"))</f>
        <v/>
      </c>
      <c r="KZ267" s="1">
        <f>IF((HQ267/KK267)&lt;0.335,"G",IF((HQ267/KK267)&gt;0.67,"R","A"))</f>
        <v/>
      </c>
      <c r="LA267" s="1">
        <f>IF((IB267/KK267)&lt;0.335,"G",IF((IB267/KK267)&gt;0.67,"R","A"))</f>
        <v/>
      </c>
      <c r="LB267">
        <f>IF(LQ267="0-1",INDEX(Scrape!#REF!,MATCH('HT 0-1'!KP267,Scrape!$B:$B,0)),"")</f>
        <v/>
      </c>
      <c r="LC267">
        <f>IF(LQ267="0-1",INDEX(Scrape!$A:$A,MATCH('HT 0-1'!KP267,Scrape!$B:$B,0)),"")</f>
        <v/>
      </c>
      <c r="LD267">
        <f>IF(LQ267="0-1",INDEX(Scrape!$B:$B,MATCH('HT 0-1'!KP267,Scrape!$B:$B,0)),"")</f>
        <v/>
      </c>
      <c r="LE267">
        <f>IF(LQ267="0-1",INDEX(Scrape!$C:$C,MATCH('HT 0-1'!KP267,Scrape!$B:$B,0)),"")</f>
        <v/>
      </c>
      <c r="LF267">
        <f>IF(LQ267="0-1",INDEX(Scrape!$D:$D,MATCH('HT 0-1'!KP267,Scrape!$B:$B,0)),"")</f>
        <v/>
      </c>
      <c r="LG267">
        <f>IF(LQ267="0-1",INDEX(Scrape!$E:$E,MATCH('HT 0-1'!KP267,Scrape!$B:$B,0)),"")</f>
        <v/>
      </c>
      <c r="LH267">
        <f>IF(LQ267="0-1",INDEX(Scrape!$F:$F,MATCH('HT 0-1'!KP267,Scrape!$B:$B,0)),"")</f>
        <v/>
      </c>
      <c r="LI267">
        <f>IF(LQ267="0-1",INDEX(Scrape!$G:$G,MATCH('HT 0-1'!KP267,Scrape!$B:$B,0)),"")</f>
        <v/>
      </c>
      <c r="LJ267">
        <f>IF(LQ267="0-1",INDEX(Scrape!$H:$H,MATCH('HT 0-1'!KP267,Scrape!$B:$B,0)),"")</f>
        <v/>
      </c>
      <c r="LK267">
        <f>IF(LQ267="0-1",INDEX(Scrape!$I:$I,MATCH('HT 0-1'!KP267,Scrape!$B:$B,0)),"")</f>
        <v/>
      </c>
      <c r="LL267">
        <f>IF(LQ267="0-1",INDEX(Scrape!$J:$J,MATCH('HT 0-1'!KP267,Scrape!$B:$B,0)),"")</f>
        <v/>
      </c>
      <c r="LM267">
        <f>IF(LQ267="0-1",INDEX(Scrape!$K:$K,MATCH('HT 0-1'!KP267,Scrape!$B:$B,0)),"")</f>
        <v/>
      </c>
      <c r="LN267">
        <f>IF(LQ267="0-1",INDEX(Scrape!$L:$L,MATCH('HT 0-1'!KP267,Scrape!$B:$B,0)),"")</f>
        <v/>
      </c>
      <c r="LO267">
        <f>IF(LQ267="0-1",INDEX(Scrape!$M:$M,MATCH('HT 0-1'!KP267,Scrape!$B:$B,0)),"")</f>
        <v/>
      </c>
      <c r="LP267">
        <f>IF(LQ267="0-1",INDEX(Scrape!$N:$N,MATCH('HT 0-1'!KP267,Scrape!$B:$B,0)),"")</f>
        <v/>
      </c>
      <c r="LQ267">
        <f>INDEX(Scrape!$O:$O,MATCH('HT 0-1'!KP267,Scrape!$B:$B,0))</f>
        <v/>
      </c>
      <c r="LR267">
        <f>(1/LJ267)+(1/LI267)+(1/LH267)</f>
        <v/>
      </c>
      <c r="LS267">
        <f>(1/LG267)+(1/LF267)+(1/LE267)</f>
        <v/>
      </c>
      <c r="LT267" s="8">
        <f>IF(INDEX(#REF!,MATCH(KQ267,#REF!,0))=INDEX(#REF!,MATCH(KQ267,#REF!,0)),INDEX(#REF!,MATCH(KQ267,#REF!,0)),"ERROR")</f>
        <v/>
      </c>
      <c r="LU267" s="4">
        <f>IF(KR267="G",2,IF(KR267="R",0.5,IF(KR267="A",1)))</f>
        <v/>
      </c>
      <c r="LV267" s="4">
        <f>IF(KS267="G",0.5,IF(KS267="R",2,IF(KS267="A",1)))</f>
        <v/>
      </c>
      <c r="LW267" s="4">
        <f>IF(KT267="G",2,IF(KT267="R",0.5,IF(KT267="A",1)))</f>
        <v/>
      </c>
      <c r="LX267" s="4">
        <f>IF(KU267="G",0.5,IF(KU267="R",2,IF(KU267="A",1)))</f>
        <v/>
      </c>
      <c r="LY267" s="7">
        <f>(LK267*(LU267+LX267)+(LL267*(LU267+LX267)))</f>
        <v/>
      </c>
      <c r="LZ267" s="7">
        <f>(LN267*(LV267+LW267)+(LO267*(LV267+LW267)))</f>
        <v/>
      </c>
      <c r="MA267" s="11">
        <f>LY267-LZ267</f>
        <v/>
      </c>
      <c r="MB267" s="5">
        <f>MA267+2</f>
        <v/>
      </c>
      <c r="MC267" s="6">
        <f>MA267-2</f>
        <v/>
      </c>
      <c r="MD267" s="4">
        <f>LE267</f>
        <v/>
      </c>
      <c r="ME267" s="9">
        <f>IF(MD267=0,1000,MD267+0.75)</f>
        <v/>
      </c>
      <c r="MF267" s="10">
        <f>IF(MD267=0,0,MD267-0.75)</f>
        <v/>
      </c>
      <c r="MG267" s="4">
        <f>((LM267*(LU267+LX267))-((LP267*(LV267+LW267))))</f>
        <v/>
      </c>
      <c r="MH267" s="9">
        <f>MG267*1.2</f>
        <v/>
      </c>
      <c r="MI267" s="10">
        <f>MG267*0.8</f>
        <v/>
      </c>
      <c r="MJ267">
        <f>IFERROR(NX267,"")</f>
        <v/>
      </c>
      <c r="MK267">
        <f>IFERROR(NY267,"")</f>
        <v/>
      </c>
      <c r="ML267">
        <f>IFERROR(NZ267,"")</f>
        <v/>
      </c>
      <c r="MM267">
        <f>IFERROR(OA267,"")</f>
        <v/>
      </c>
      <c r="MN267">
        <f>IFERROR(OB267,"")</f>
        <v/>
      </c>
      <c r="MO267">
        <f>IFERROR(OC267,"")</f>
        <v/>
      </c>
      <c r="MP267" s="1">
        <f>COUNTIFS(#REF!,LT267,#REF!,1,#REF!,"&gt;="&amp;MC267,#REF!,"&lt;="&amp;MB267,#REF!,"&lt;="&amp;ME267,#REF!,"&gt;="&amp;MF267,#REF!,"="&amp;KV267,#REF!,"="&amp;KX267)</f>
        <v/>
      </c>
      <c r="MQ267" s="1">
        <f>COUNTIFS(#REF!,LT267,#REF!,0,#REF!,"&gt;="&amp;MC267,#REF!,"&lt;="&amp;MB267,#REF!,"&lt;="&amp;ME267,#REF!,"&gt;="&amp;MF267,#REF!,"="&amp;KV267,#REF!,"="&amp;KX267)</f>
        <v/>
      </c>
      <c r="MR267" s="1">
        <f>COUNTIFS(#REF!,LT267,#REF!,1,#REF!,"&gt;="&amp;MC267,#REF!,"&lt;="&amp;MB267,#REF!,"&lt;="&amp;ME267,#REF!,"&gt;="&amp;MF267,#REF!,"="&amp;KW267,#REF!,"="&amp;KY267)</f>
        <v/>
      </c>
      <c r="MS267" s="1">
        <f>COUNTIFS(#REF!,LT267,#REF!,0,#REF!,"&gt;="&amp;MC267,#REF!,"&lt;="&amp;MB267,#REF!,"&lt;="&amp;ME267,#REF!,"&gt;="&amp;MF267,#REF!,"="&amp;KW267,#REF!,"="&amp;KY267)</f>
        <v/>
      </c>
      <c r="MT267" s="1">
        <f>COUNTIFS(#REF!,LT267,#REF!,1,#REF!,"&gt;="&amp;MI267,#REF!,"&lt;="&amp;MH267,#REF!,"&lt;="&amp;ME267,#REF!,"&gt;="&amp;MF267)</f>
        <v/>
      </c>
      <c r="MU267" s="1">
        <f>COUNTIFS(#REF!,LT267,#REF!,0,#REF!,"&gt;="&amp;MI267,#REF!,"&lt;="&amp;MH267,#REF!,"&lt;="&amp;ME267,#REF!,"&gt;="&amp;MF267)</f>
        <v/>
      </c>
      <c r="MV267" s="1">
        <f>COUNTIFS(#REF!,LT267,#REF!,1,#REF!,"&gt;="&amp;MI267,#REF!,"&lt;="&amp;MH267,#REF!,"="&amp;KZ267,#REF!,"="&amp;LA267,#REF!,"&lt;="&amp;ME267,#REF!,"&gt;="&amp;MF267)</f>
        <v/>
      </c>
      <c r="MW267" s="1">
        <f>COUNTIFS(#REF!,LT267,#REF!,0,#REF!,"&gt;="&amp;MI267,#REF!,"&lt;="&amp;MH267,#REF!,"="&amp;KZ267,#REF!,"="&amp;LA267,#REF!,"&lt;="&amp;ME267,#REF!,"&gt;="&amp;MF267)</f>
        <v/>
      </c>
      <c r="MX267" s="1">
        <f>COUNTIFS(#REF!,LT267,#REF!,1,#REF!,"&gt;="&amp;MC267,#REF!,"&lt;="&amp;MB267,#REF!,"&lt;="&amp;ME267,#REF!,"&gt;="&amp;MF267)</f>
        <v/>
      </c>
      <c r="MY267" s="1">
        <f>COUNTIFS(#REF!,LT267,#REF!,0,#REF!,"&gt;="&amp;MC267,#REF!,"&lt;="&amp;MB267,#REF!,"&lt;="&amp;ME267,#REF!,"&gt;="&amp;MF267)</f>
        <v/>
      </c>
      <c r="MZ267" s="1">
        <f>COUNTIFS(#REF!,LT267,#REF!,1,#REF!,"&lt;="&amp;ME267,#REF!,"&gt;="&amp;MF267,#REF!,"="&amp;KV267,#REF!,"="&amp;KX267)</f>
        <v/>
      </c>
      <c r="NA267" s="1">
        <f>COUNTIFS(#REF!,LT267,#REF!,0,#REF!,"&lt;="&amp;ME267,#REF!,"&gt;="&amp;MF267,#REF!,"="&amp;KV267,#REF!,"="&amp;KX267)</f>
        <v/>
      </c>
      <c r="NB267" s="1">
        <f>COUNTIFS(#REF!,LT267,#REF!,1,#REF!,"&lt;="&amp;ME267,#REF!,"&gt;="&amp;MF267,#REF!,"="&amp;KW267,#REF!,"="&amp;KY267)</f>
        <v/>
      </c>
      <c r="NC267" s="1">
        <f>COUNTIFS(#REF!,LT267,#REF!,0,#REF!,"&lt;="&amp;ME267,#REF!,"&gt;="&amp;MF267,#REF!,"="&amp;KW267,#REF!,"="&amp;KY267)</f>
        <v/>
      </c>
      <c r="ND267" s="1">
        <f>MP267+MR267+MT267+MV267+MX267+MZ267+NB267</f>
        <v/>
      </c>
      <c r="NE267" s="1">
        <f>MQ267+MS267+MU267+MW267+MY267+NA267+NC267</f>
        <v/>
      </c>
      <c r="NF267" s="1">
        <f>ND267+NE267</f>
        <v/>
      </c>
      <c r="NG267" s="33">
        <f>ND267/(ND267+NE267)</f>
        <v/>
      </c>
      <c r="NH267" s="3">
        <f>1/NG267</f>
        <v/>
      </c>
      <c r="NI267" s="1">
        <f>LI267</f>
        <v/>
      </c>
      <c r="NJ267" s="79">
        <f>((1-NG267)*(1/(NI267-1))*0.98-(NG267*1))</f>
        <v/>
      </c>
      <c r="NK267" s="34">
        <f>IF(LR267&lt;0.9,0,IF(AND(LR267&gt;1.1),0,1))</f>
        <v/>
      </c>
      <c r="NL267" s="34">
        <f>IF(LS267&lt;0.9,0,IF(AND(LS267&gt;1.1),0,1))</f>
        <v/>
      </c>
      <c r="NM267" s="32">
        <f>IF(NF267&gt;99,1,0)</f>
        <v/>
      </c>
      <c r="NN267" s="32">
        <f>IF(NJ267&gt;0.0799,1,0)</f>
        <v/>
      </c>
      <c r="NO267" s="32">
        <f>IF(NJ267&gt;NQ267,1,0)</f>
        <v/>
      </c>
      <c r="NP267" s="32">
        <f>NM267+NN267+NO267+NK267+NL267</f>
        <v/>
      </c>
      <c r="NQ267" s="79">
        <f>(((100*NG267)*(NI267-1)*0.98)-((1-NG267)*100))/100</f>
        <v/>
      </c>
      <c r="NR267" s="34">
        <f>IF(LR267&lt;0.9,0,IF(AND(LR267&gt;1.1),0,1))</f>
        <v/>
      </c>
      <c r="NS267" s="34">
        <f>IF(LS267&lt;0.9,0,IF(AND(LS267&gt;1.1),0,1))</f>
        <v/>
      </c>
      <c r="NT267" s="32">
        <f>IF(NF267&gt;99,1,0)</f>
        <v/>
      </c>
      <c r="NU267" s="32">
        <f>IF(NQ267&gt;0.0799,1,0)</f>
        <v/>
      </c>
      <c r="NV267" s="32">
        <f>IF(NQ267&gt;NJ267,1,0)</f>
        <v/>
      </c>
      <c r="NW267" s="32">
        <f>NT267+NU267+NV267+NR267+NS267</f>
        <v/>
      </c>
      <c r="NX267">
        <f>IF(NP267=5,"LayAway0-1",IF(AND(NW267=5),"BackAway0-1",""))</f>
        <v/>
      </c>
      <c r="NY267">
        <f>IF(NP267=5,KO267,IF(AND(NW267=5),KO267,""))</f>
        <v/>
      </c>
      <c r="NZ267">
        <f>IF(NP267=5,"Match Odds",IF(AND(NW267=5),"Match Odds",""))</f>
        <v/>
      </c>
      <c r="OA267">
        <f>IF(NP267=5,KP267,IF(AND(NW267=5),KP267,""))</f>
        <v/>
      </c>
      <c r="OB267">
        <f>IF(NP267=5,"MATCH_ODDS",IF(AND(NW267=5),"MATCH_ODDS",""))</f>
        <v/>
      </c>
      <c r="OC267">
        <f>IF(NP267=5,"LAY",IF(AND(NW267=5),"BACK",""))</f>
        <v/>
      </c>
    </row>
    <row r="268" ht="16.5" customHeight="1" thickBot="1" thickTop="1">
      <c r="A268" s="2" t="n"/>
      <c r="KN268" s="1">
        <f>IF(INDEX(#REF!,MATCH('HT 0-1'!D268,#REF!,0))=INDEX(#REF!,MATCH('HT 0-1'!D268,#REF!,0)),INDEX(#REF!,MATCH('HT 0-1'!D268,#REF!,0)),"ERROR")</f>
        <v/>
      </c>
      <c r="KO268" s="1">
        <f>IF(INDEX(#REF!,MATCH('HT 0-1'!E268,#REF!,0))=INDEX(#REF!,MATCH('HT 0-1'!E268,#REF!,0)),INDEX(#REF!,MATCH('HT 0-1'!E268,#REF!,0)),"ERROR")</f>
        <v/>
      </c>
      <c r="KP268" s="1">
        <f>KN268&amp;" v "&amp;KO268</f>
        <v/>
      </c>
      <c r="KQ268">
        <f>B268&amp;"_"&amp;C268</f>
        <v/>
      </c>
      <c r="KR268" s="1">
        <f>IF((HW268/KK268)&lt;0.335,"G",IF((HW268/KK268)&gt;0.67,"R","A"))</f>
        <v/>
      </c>
      <c r="KS268" s="1">
        <f>IF((HX268/KK268)&lt;0.335,"G",IF((HX268/KK268)&gt;0.67,"R","A"))</f>
        <v/>
      </c>
      <c r="KT268" s="1">
        <f>IF((IH268/KK268)&lt;0.335,"G",IF((IH268/KK268)&gt;0.67,"R","A"))</f>
        <v/>
      </c>
      <c r="KU268" s="1">
        <f>IF((II268/KK268)&lt;0.335,"G",IF((II268/KK268)&gt;0.67,"R","A"))</f>
        <v/>
      </c>
      <c r="KV268" s="1">
        <f>IF((HZ268/KK268)&lt;0.335,"G",IF((HZ268/KK268)&gt;0.67,"R","A"))</f>
        <v/>
      </c>
      <c r="KW268" s="1">
        <f>IF((HY268/KK268)&lt;0.335,"G",IF((HY268/KK268)&gt;0.67,"R","A"))</f>
        <v/>
      </c>
      <c r="KX268" s="1">
        <f>IF((IK268/KK268)&lt;0.335,"G",IF((IK268/KK268)&gt;0.67,"R","A"))</f>
        <v/>
      </c>
      <c r="KY268" s="1">
        <f>IF((IJ268/KK268)&lt;0.335,"G",IF((IJ268/KK268)&gt;0.67,"R","A"))</f>
        <v/>
      </c>
      <c r="KZ268" s="1">
        <f>IF((HQ268/KK268)&lt;0.335,"G",IF((HQ268/KK268)&gt;0.67,"R","A"))</f>
        <v/>
      </c>
      <c r="LA268" s="1">
        <f>IF((IB268/KK268)&lt;0.335,"G",IF((IB268/KK268)&gt;0.67,"R","A"))</f>
        <v/>
      </c>
      <c r="LB268">
        <f>IF(LQ268="0-1",INDEX(Scrape!#REF!,MATCH('HT 0-1'!KP268,Scrape!$B:$B,0)),"")</f>
        <v/>
      </c>
      <c r="LC268">
        <f>IF(LQ268="0-1",INDEX(Scrape!$A:$A,MATCH('HT 0-1'!KP268,Scrape!$B:$B,0)),"")</f>
        <v/>
      </c>
      <c r="LD268">
        <f>IF(LQ268="0-1",INDEX(Scrape!$B:$B,MATCH('HT 0-1'!KP268,Scrape!$B:$B,0)),"")</f>
        <v/>
      </c>
      <c r="LE268">
        <f>IF(LQ268="0-1",INDEX(Scrape!$C:$C,MATCH('HT 0-1'!KP268,Scrape!$B:$B,0)),"")</f>
        <v/>
      </c>
      <c r="LF268">
        <f>IF(LQ268="0-1",INDEX(Scrape!$D:$D,MATCH('HT 0-1'!KP268,Scrape!$B:$B,0)),"")</f>
        <v/>
      </c>
      <c r="LG268">
        <f>IF(LQ268="0-1",INDEX(Scrape!$E:$E,MATCH('HT 0-1'!KP268,Scrape!$B:$B,0)),"")</f>
        <v/>
      </c>
      <c r="LH268">
        <f>IF(LQ268="0-1",INDEX(Scrape!$F:$F,MATCH('HT 0-1'!KP268,Scrape!$B:$B,0)),"")</f>
        <v/>
      </c>
      <c r="LI268">
        <f>IF(LQ268="0-1",INDEX(Scrape!$G:$G,MATCH('HT 0-1'!KP268,Scrape!$B:$B,0)),"")</f>
        <v/>
      </c>
      <c r="LJ268">
        <f>IF(LQ268="0-1",INDEX(Scrape!$H:$H,MATCH('HT 0-1'!KP268,Scrape!$B:$B,0)),"")</f>
        <v/>
      </c>
      <c r="LK268">
        <f>IF(LQ268="0-1",INDEX(Scrape!$I:$I,MATCH('HT 0-1'!KP268,Scrape!$B:$B,0)),"")</f>
        <v/>
      </c>
      <c r="LL268">
        <f>IF(LQ268="0-1",INDEX(Scrape!$J:$J,MATCH('HT 0-1'!KP268,Scrape!$B:$B,0)),"")</f>
        <v/>
      </c>
      <c r="LM268">
        <f>IF(LQ268="0-1",INDEX(Scrape!$K:$K,MATCH('HT 0-1'!KP268,Scrape!$B:$B,0)),"")</f>
        <v/>
      </c>
      <c r="LN268">
        <f>IF(LQ268="0-1",INDEX(Scrape!$L:$L,MATCH('HT 0-1'!KP268,Scrape!$B:$B,0)),"")</f>
        <v/>
      </c>
      <c r="LO268">
        <f>IF(LQ268="0-1",INDEX(Scrape!$M:$M,MATCH('HT 0-1'!KP268,Scrape!$B:$B,0)),"")</f>
        <v/>
      </c>
      <c r="LP268">
        <f>IF(LQ268="0-1",INDEX(Scrape!$N:$N,MATCH('HT 0-1'!KP268,Scrape!$B:$B,0)),"")</f>
        <v/>
      </c>
      <c r="LQ268">
        <f>INDEX(Scrape!$O:$O,MATCH('HT 0-1'!KP268,Scrape!$B:$B,0))</f>
        <v/>
      </c>
      <c r="LR268">
        <f>(1/LJ268)+(1/LI268)+(1/LH268)</f>
        <v/>
      </c>
      <c r="LS268">
        <f>(1/LG268)+(1/LF268)+(1/LE268)</f>
        <v/>
      </c>
      <c r="LT268" s="8">
        <f>IF(INDEX(#REF!,MATCH(KQ268,#REF!,0))=INDEX(#REF!,MATCH(KQ268,#REF!,0)),INDEX(#REF!,MATCH(KQ268,#REF!,0)),"ERROR")</f>
        <v/>
      </c>
      <c r="LU268" s="4">
        <f>IF(KR268="G",2,IF(KR268="R",0.5,IF(KR268="A",1)))</f>
        <v/>
      </c>
      <c r="LV268" s="4">
        <f>IF(KS268="G",0.5,IF(KS268="R",2,IF(KS268="A",1)))</f>
        <v/>
      </c>
      <c r="LW268" s="4">
        <f>IF(KT268="G",2,IF(KT268="R",0.5,IF(KT268="A",1)))</f>
        <v/>
      </c>
      <c r="LX268" s="4">
        <f>IF(KU268="G",0.5,IF(KU268="R",2,IF(KU268="A",1)))</f>
        <v/>
      </c>
      <c r="LY268" s="7">
        <f>(LK268*(LU268+LX268)+(LL268*(LU268+LX268)))</f>
        <v/>
      </c>
      <c r="LZ268" s="7">
        <f>(LN268*(LV268+LW268)+(LO268*(LV268+LW268)))</f>
        <v/>
      </c>
      <c r="MA268" s="11">
        <f>LY268-LZ268</f>
        <v/>
      </c>
      <c r="MB268" s="5">
        <f>MA268+2</f>
        <v/>
      </c>
      <c r="MC268" s="6">
        <f>MA268-2</f>
        <v/>
      </c>
      <c r="MD268" s="4">
        <f>LE268</f>
        <v/>
      </c>
      <c r="ME268" s="9">
        <f>IF(MD268=0,1000,MD268+0.75)</f>
        <v/>
      </c>
      <c r="MF268" s="10">
        <f>IF(MD268=0,0,MD268-0.75)</f>
        <v/>
      </c>
      <c r="MG268" s="4">
        <f>((LM268*(LU268+LX268))-((LP268*(LV268+LW268))))</f>
        <v/>
      </c>
      <c r="MH268" s="9">
        <f>MG268*1.2</f>
        <v/>
      </c>
      <c r="MI268" s="10">
        <f>MG268*0.8</f>
        <v/>
      </c>
      <c r="MJ268">
        <f>IFERROR(NX268,"")</f>
        <v/>
      </c>
      <c r="MK268">
        <f>IFERROR(NY268,"")</f>
        <v/>
      </c>
      <c r="ML268">
        <f>IFERROR(NZ268,"")</f>
        <v/>
      </c>
      <c r="MM268">
        <f>IFERROR(OA268,"")</f>
        <v/>
      </c>
      <c r="MN268">
        <f>IFERROR(OB268,"")</f>
        <v/>
      </c>
      <c r="MO268">
        <f>IFERROR(OC268,"")</f>
        <v/>
      </c>
      <c r="MP268" s="1">
        <f>COUNTIFS(#REF!,LT268,#REF!,1,#REF!,"&gt;="&amp;MC268,#REF!,"&lt;="&amp;MB268,#REF!,"&lt;="&amp;ME268,#REF!,"&gt;="&amp;MF268,#REF!,"="&amp;KV268,#REF!,"="&amp;KX268)</f>
        <v/>
      </c>
      <c r="MQ268" s="1">
        <f>COUNTIFS(#REF!,LT268,#REF!,0,#REF!,"&gt;="&amp;MC268,#REF!,"&lt;="&amp;MB268,#REF!,"&lt;="&amp;ME268,#REF!,"&gt;="&amp;MF268,#REF!,"="&amp;KV268,#REF!,"="&amp;KX268)</f>
        <v/>
      </c>
      <c r="MR268" s="1">
        <f>COUNTIFS(#REF!,LT268,#REF!,1,#REF!,"&gt;="&amp;MC268,#REF!,"&lt;="&amp;MB268,#REF!,"&lt;="&amp;ME268,#REF!,"&gt;="&amp;MF268,#REF!,"="&amp;KW268,#REF!,"="&amp;KY268)</f>
        <v/>
      </c>
      <c r="MS268" s="1">
        <f>COUNTIFS(#REF!,LT268,#REF!,0,#REF!,"&gt;="&amp;MC268,#REF!,"&lt;="&amp;MB268,#REF!,"&lt;="&amp;ME268,#REF!,"&gt;="&amp;MF268,#REF!,"="&amp;KW268,#REF!,"="&amp;KY268)</f>
        <v/>
      </c>
      <c r="MT268" s="1">
        <f>COUNTIFS(#REF!,LT268,#REF!,1,#REF!,"&gt;="&amp;MI268,#REF!,"&lt;="&amp;MH268,#REF!,"&lt;="&amp;ME268,#REF!,"&gt;="&amp;MF268)</f>
        <v/>
      </c>
      <c r="MU268" s="1">
        <f>COUNTIFS(#REF!,LT268,#REF!,0,#REF!,"&gt;="&amp;MI268,#REF!,"&lt;="&amp;MH268,#REF!,"&lt;="&amp;ME268,#REF!,"&gt;="&amp;MF268)</f>
        <v/>
      </c>
      <c r="MV268" s="1">
        <f>COUNTIFS(#REF!,LT268,#REF!,1,#REF!,"&gt;="&amp;MI268,#REF!,"&lt;="&amp;MH268,#REF!,"="&amp;KZ268,#REF!,"="&amp;LA268,#REF!,"&lt;="&amp;ME268,#REF!,"&gt;="&amp;MF268)</f>
        <v/>
      </c>
      <c r="MW268" s="1">
        <f>COUNTIFS(#REF!,LT268,#REF!,0,#REF!,"&gt;="&amp;MI268,#REF!,"&lt;="&amp;MH268,#REF!,"="&amp;KZ268,#REF!,"="&amp;LA268,#REF!,"&lt;="&amp;ME268,#REF!,"&gt;="&amp;MF268)</f>
        <v/>
      </c>
      <c r="MX268" s="1">
        <f>COUNTIFS(#REF!,LT268,#REF!,1,#REF!,"&gt;="&amp;MC268,#REF!,"&lt;="&amp;MB268,#REF!,"&lt;="&amp;ME268,#REF!,"&gt;="&amp;MF268)</f>
        <v/>
      </c>
      <c r="MY268" s="1">
        <f>COUNTIFS(#REF!,LT268,#REF!,0,#REF!,"&gt;="&amp;MC268,#REF!,"&lt;="&amp;MB268,#REF!,"&lt;="&amp;ME268,#REF!,"&gt;="&amp;MF268)</f>
        <v/>
      </c>
      <c r="MZ268" s="1">
        <f>COUNTIFS(#REF!,LT268,#REF!,1,#REF!,"&lt;="&amp;ME268,#REF!,"&gt;="&amp;MF268,#REF!,"="&amp;KV268,#REF!,"="&amp;KX268)</f>
        <v/>
      </c>
      <c r="NA268" s="1">
        <f>COUNTIFS(#REF!,LT268,#REF!,0,#REF!,"&lt;="&amp;ME268,#REF!,"&gt;="&amp;MF268,#REF!,"="&amp;KV268,#REF!,"="&amp;KX268)</f>
        <v/>
      </c>
      <c r="NB268" s="1">
        <f>COUNTIFS(#REF!,LT268,#REF!,1,#REF!,"&lt;="&amp;ME268,#REF!,"&gt;="&amp;MF268,#REF!,"="&amp;KW268,#REF!,"="&amp;KY268)</f>
        <v/>
      </c>
      <c r="NC268" s="1">
        <f>COUNTIFS(#REF!,LT268,#REF!,0,#REF!,"&lt;="&amp;ME268,#REF!,"&gt;="&amp;MF268,#REF!,"="&amp;KW268,#REF!,"="&amp;KY268)</f>
        <v/>
      </c>
      <c r="ND268" s="1">
        <f>MP268+MR268+MT268+MV268+MX268+MZ268+NB268</f>
        <v/>
      </c>
      <c r="NE268" s="1">
        <f>MQ268+MS268+MU268+MW268+MY268+NA268+NC268</f>
        <v/>
      </c>
      <c r="NF268" s="1">
        <f>ND268+NE268</f>
        <v/>
      </c>
      <c r="NG268" s="33">
        <f>ND268/(ND268+NE268)</f>
        <v/>
      </c>
      <c r="NH268" s="3">
        <f>1/NG268</f>
        <v/>
      </c>
      <c r="NI268" s="1">
        <f>LI268</f>
        <v/>
      </c>
      <c r="NJ268" s="79">
        <f>((1-NG268)*(1/(NI268-1))*0.98-(NG268*1))</f>
        <v/>
      </c>
      <c r="NK268" s="34">
        <f>IF(LR268&lt;0.9,0,IF(AND(LR268&gt;1.1),0,1))</f>
        <v/>
      </c>
      <c r="NL268" s="34">
        <f>IF(LS268&lt;0.9,0,IF(AND(LS268&gt;1.1),0,1))</f>
        <v/>
      </c>
      <c r="NM268" s="32">
        <f>IF(NF268&gt;99,1,0)</f>
        <v/>
      </c>
      <c r="NN268" s="32">
        <f>IF(NJ268&gt;0.0799,1,0)</f>
        <v/>
      </c>
      <c r="NO268" s="32">
        <f>IF(NJ268&gt;NQ268,1,0)</f>
        <v/>
      </c>
      <c r="NP268" s="32">
        <f>NM268+NN268+NO268+NK268+NL268</f>
        <v/>
      </c>
      <c r="NQ268" s="79">
        <f>(((100*NG268)*(NI268-1)*0.98)-((1-NG268)*100))/100</f>
        <v/>
      </c>
      <c r="NR268" s="34">
        <f>IF(LR268&lt;0.9,0,IF(AND(LR268&gt;1.1),0,1))</f>
        <v/>
      </c>
      <c r="NS268" s="34">
        <f>IF(LS268&lt;0.9,0,IF(AND(LS268&gt;1.1),0,1))</f>
        <v/>
      </c>
      <c r="NT268" s="32">
        <f>IF(NF268&gt;99,1,0)</f>
        <v/>
      </c>
      <c r="NU268" s="32">
        <f>IF(NQ268&gt;0.0799,1,0)</f>
        <v/>
      </c>
      <c r="NV268" s="32">
        <f>IF(NQ268&gt;NJ268,1,0)</f>
        <v/>
      </c>
      <c r="NW268" s="32">
        <f>NT268+NU268+NV268+NR268+NS268</f>
        <v/>
      </c>
      <c r="NX268">
        <f>IF(NP268=5,"LayAway0-1",IF(AND(NW268=5),"BackAway0-1",""))</f>
        <v/>
      </c>
      <c r="NY268">
        <f>IF(NP268=5,KO268,IF(AND(NW268=5),KO268,""))</f>
        <v/>
      </c>
      <c r="NZ268">
        <f>IF(NP268=5,"Match Odds",IF(AND(NW268=5),"Match Odds",""))</f>
        <v/>
      </c>
      <c r="OA268">
        <f>IF(NP268=5,KP268,IF(AND(NW268=5),KP268,""))</f>
        <v/>
      </c>
      <c r="OB268">
        <f>IF(NP268=5,"MATCH_ODDS",IF(AND(NW268=5),"MATCH_ODDS",""))</f>
        <v/>
      </c>
      <c r="OC268">
        <f>IF(NP268=5,"LAY",IF(AND(NW268=5),"BACK",""))</f>
        <v/>
      </c>
    </row>
    <row r="269" ht="16.5" customHeight="1" thickBot="1" thickTop="1">
      <c r="A269" s="2" t="n"/>
      <c r="KN269" s="1">
        <f>IF(INDEX(#REF!,MATCH('HT 0-1'!D269,#REF!,0))=INDEX(#REF!,MATCH('HT 0-1'!D269,#REF!,0)),INDEX(#REF!,MATCH('HT 0-1'!D269,#REF!,0)),"ERROR")</f>
        <v/>
      </c>
      <c r="KO269" s="1">
        <f>IF(INDEX(#REF!,MATCH('HT 0-1'!E269,#REF!,0))=INDEX(#REF!,MATCH('HT 0-1'!E269,#REF!,0)),INDEX(#REF!,MATCH('HT 0-1'!E269,#REF!,0)),"ERROR")</f>
        <v/>
      </c>
      <c r="KP269" s="1">
        <f>KN269&amp;" v "&amp;KO269</f>
        <v/>
      </c>
      <c r="KQ269">
        <f>B269&amp;"_"&amp;C269</f>
        <v/>
      </c>
      <c r="KR269" s="1">
        <f>IF((HW269/KK269)&lt;0.335,"G",IF((HW269/KK269)&gt;0.67,"R","A"))</f>
        <v/>
      </c>
      <c r="KS269" s="1">
        <f>IF((HX269/KK269)&lt;0.335,"G",IF((HX269/KK269)&gt;0.67,"R","A"))</f>
        <v/>
      </c>
      <c r="KT269" s="1">
        <f>IF((IH269/KK269)&lt;0.335,"G",IF((IH269/KK269)&gt;0.67,"R","A"))</f>
        <v/>
      </c>
      <c r="KU269" s="1">
        <f>IF((II269/KK269)&lt;0.335,"G",IF((II269/KK269)&gt;0.67,"R","A"))</f>
        <v/>
      </c>
      <c r="KV269" s="1">
        <f>IF((HZ269/KK269)&lt;0.335,"G",IF((HZ269/KK269)&gt;0.67,"R","A"))</f>
        <v/>
      </c>
      <c r="KW269" s="1">
        <f>IF((HY269/KK269)&lt;0.335,"G",IF((HY269/KK269)&gt;0.67,"R","A"))</f>
        <v/>
      </c>
      <c r="KX269" s="1">
        <f>IF((IK269/KK269)&lt;0.335,"G",IF((IK269/KK269)&gt;0.67,"R","A"))</f>
        <v/>
      </c>
      <c r="KY269" s="1">
        <f>IF((IJ269/KK269)&lt;0.335,"G",IF((IJ269/KK269)&gt;0.67,"R","A"))</f>
        <v/>
      </c>
      <c r="KZ269" s="1">
        <f>IF((HQ269/KK269)&lt;0.335,"G",IF((HQ269/KK269)&gt;0.67,"R","A"))</f>
        <v/>
      </c>
      <c r="LA269" s="1">
        <f>IF((IB269/KK269)&lt;0.335,"G",IF((IB269/KK269)&gt;0.67,"R","A"))</f>
        <v/>
      </c>
      <c r="LB269">
        <f>IF(LQ269="0-1",INDEX(Scrape!#REF!,MATCH('HT 0-1'!KP269,Scrape!$B:$B,0)),"")</f>
        <v/>
      </c>
      <c r="LC269">
        <f>IF(LQ269="0-1",INDEX(Scrape!$A:$A,MATCH('HT 0-1'!KP269,Scrape!$B:$B,0)),"")</f>
        <v/>
      </c>
      <c r="LD269">
        <f>IF(LQ269="0-1",INDEX(Scrape!$B:$B,MATCH('HT 0-1'!KP269,Scrape!$B:$B,0)),"")</f>
        <v/>
      </c>
      <c r="LE269">
        <f>IF(LQ269="0-1",INDEX(Scrape!$C:$C,MATCH('HT 0-1'!KP269,Scrape!$B:$B,0)),"")</f>
        <v/>
      </c>
      <c r="LF269">
        <f>IF(LQ269="0-1",INDEX(Scrape!$D:$D,MATCH('HT 0-1'!KP269,Scrape!$B:$B,0)),"")</f>
        <v/>
      </c>
      <c r="LG269">
        <f>IF(LQ269="0-1",INDEX(Scrape!$E:$E,MATCH('HT 0-1'!KP269,Scrape!$B:$B,0)),"")</f>
        <v/>
      </c>
      <c r="LH269">
        <f>IF(LQ269="0-1",INDEX(Scrape!$F:$F,MATCH('HT 0-1'!KP269,Scrape!$B:$B,0)),"")</f>
        <v/>
      </c>
      <c r="LI269">
        <f>IF(LQ269="0-1",INDEX(Scrape!$G:$G,MATCH('HT 0-1'!KP269,Scrape!$B:$B,0)),"")</f>
        <v/>
      </c>
      <c r="LJ269">
        <f>IF(LQ269="0-1",INDEX(Scrape!$H:$H,MATCH('HT 0-1'!KP269,Scrape!$B:$B,0)),"")</f>
        <v/>
      </c>
      <c r="LK269">
        <f>IF(LQ269="0-1",INDEX(Scrape!$I:$I,MATCH('HT 0-1'!KP269,Scrape!$B:$B,0)),"")</f>
        <v/>
      </c>
      <c r="LL269">
        <f>IF(LQ269="0-1",INDEX(Scrape!$J:$J,MATCH('HT 0-1'!KP269,Scrape!$B:$B,0)),"")</f>
        <v/>
      </c>
      <c r="LM269">
        <f>IF(LQ269="0-1",INDEX(Scrape!$K:$K,MATCH('HT 0-1'!KP269,Scrape!$B:$B,0)),"")</f>
        <v/>
      </c>
      <c r="LN269">
        <f>IF(LQ269="0-1",INDEX(Scrape!$L:$L,MATCH('HT 0-1'!KP269,Scrape!$B:$B,0)),"")</f>
        <v/>
      </c>
      <c r="LO269">
        <f>IF(LQ269="0-1",INDEX(Scrape!$M:$M,MATCH('HT 0-1'!KP269,Scrape!$B:$B,0)),"")</f>
        <v/>
      </c>
      <c r="LP269">
        <f>IF(LQ269="0-1",INDEX(Scrape!$N:$N,MATCH('HT 0-1'!KP269,Scrape!$B:$B,0)),"")</f>
        <v/>
      </c>
      <c r="LQ269">
        <f>INDEX(Scrape!$O:$O,MATCH('HT 0-1'!KP269,Scrape!$B:$B,0))</f>
        <v/>
      </c>
      <c r="LR269">
        <f>(1/LJ269)+(1/LI269)+(1/LH269)</f>
        <v/>
      </c>
      <c r="LS269">
        <f>(1/LG269)+(1/LF269)+(1/LE269)</f>
        <v/>
      </c>
      <c r="LT269" s="8">
        <f>IF(INDEX(#REF!,MATCH(KQ269,#REF!,0))=INDEX(#REF!,MATCH(KQ269,#REF!,0)),INDEX(#REF!,MATCH(KQ269,#REF!,0)),"ERROR")</f>
        <v/>
      </c>
      <c r="LU269" s="4">
        <f>IF(KR269="G",2,IF(KR269="R",0.5,IF(KR269="A",1)))</f>
        <v/>
      </c>
      <c r="LV269" s="4">
        <f>IF(KS269="G",0.5,IF(KS269="R",2,IF(KS269="A",1)))</f>
        <v/>
      </c>
      <c r="LW269" s="4">
        <f>IF(KT269="G",2,IF(KT269="R",0.5,IF(KT269="A",1)))</f>
        <v/>
      </c>
      <c r="LX269" s="4">
        <f>IF(KU269="G",0.5,IF(KU269="R",2,IF(KU269="A",1)))</f>
        <v/>
      </c>
      <c r="LY269" s="7">
        <f>(LK269*(LU269+LX269)+(LL269*(LU269+LX269)))</f>
        <v/>
      </c>
      <c r="LZ269" s="7">
        <f>(LN269*(LV269+LW269)+(LO269*(LV269+LW269)))</f>
        <v/>
      </c>
      <c r="MA269" s="11">
        <f>LY269-LZ269</f>
        <v/>
      </c>
      <c r="MB269" s="5">
        <f>MA269+2</f>
        <v/>
      </c>
      <c r="MC269" s="6">
        <f>MA269-2</f>
        <v/>
      </c>
      <c r="MD269" s="4">
        <f>LE269</f>
        <v/>
      </c>
      <c r="ME269" s="9">
        <f>IF(MD269=0,1000,MD269+0.75)</f>
        <v/>
      </c>
      <c r="MF269" s="10">
        <f>IF(MD269=0,0,MD269-0.75)</f>
        <v/>
      </c>
      <c r="MG269" s="4">
        <f>((LM269*(LU269+LX269))-((LP269*(LV269+LW269))))</f>
        <v/>
      </c>
      <c r="MH269" s="9">
        <f>MG269*1.2</f>
        <v/>
      </c>
      <c r="MI269" s="10">
        <f>MG269*0.8</f>
        <v/>
      </c>
      <c r="MJ269">
        <f>IFERROR(NX269,"")</f>
        <v/>
      </c>
      <c r="MK269">
        <f>IFERROR(NY269,"")</f>
        <v/>
      </c>
      <c r="ML269">
        <f>IFERROR(NZ269,"")</f>
        <v/>
      </c>
      <c r="MM269">
        <f>IFERROR(OA269,"")</f>
        <v/>
      </c>
      <c r="MN269">
        <f>IFERROR(OB269,"")</f>
        <v/>
      </c>
      <c r="MO269">
        <f>IFERROR(OC269,"")</f>
        <v/>
      </c>
      <c r="MP269" s="1">
        <f>COUNTIFS(#REF!,LT269,#REF!,1,#REF!,"&gt;="&amp;MC269,#REF!,"&lt;="&amp;MB269,#REF!,"&lt;="&amp;ME269,#REF!,"&gt;="&amp;MF269,#REF!,"="&amp;KV269,#REF!,"="&amp;KX269)</f>
        <v/>
      </c>
      <c r="MQ269" s="1">
        <f>COUNTIFS(#REF!,LT269,#REF!,0,#REF!,"&gt;="&amp;MC269,#REF!,"&lt;="&amp;MB269,#REF!,"&lt;="&amp;ME269,#REF!,"&gt;="&amp;MF269,#REF!,"="&amp;KV269,#REF!,"="&amp;KX269)</f>
        <v/>
      </c>
      <c r="MR269" s="1">
        <f>COUNTIFS(#REF!,LT269,#REF!,1,#REF!,"&gt;="&amp;MC269,#REF!,"&lt;="&amp;MB269,#REF!,"&lt;="&amp;ME269,#REF!,"&gt;="&amp;MF269,#REF!,"="&amp;KW269,#REF!,"="&amp;KY269)</f>
        <v/>
      </c>
      <c r="MS269" s="1">
        <f>COUNTIFS(#REF!,LT269,#REF!,0,#REF!,"&gt;="&amp;MC269,#REF!,"&lt;="&amp;MB269,#REF!,"&lt;="&amp;ME269,#REF!,"&gt;="&amp;MF269,#REF!,"="&amp;KW269,#REF!,"="&amp;KY269)</f>
        <v/>
      </c>
      <c r="MT269" s="1">
        <f>COUNTIFS(#REF!,LT269,#REF!,1,#REF!,"&gt;="&amp;MI269,#REF!,"&lt;="&amp;MH269,#REF!,"&lt;="&amp;ME269,#REF!,"&gt;="&amp;MF269)</f>
        <v/>
      </c>
      <c r="MU269" s="1">
        <f>COUNTIFS(#REF!,LT269,#REF!,0,#REF!,"&gt;="&amp;MI269,#REF!,"&lt;="&amp;MH269,#REF!,"&lt;="&amp;ME269,#REF!,"&gt;="&amp;MF269)</f>
        <v/>
      </c>
      <c r="MV269" s="1">
        <f>COUNTIFS(#REF!,LT269,#REF!,1,#REF!,"&gt;="&amp;MI269,#REF!,"&lt;="&amp;MH269,#REF!,"="&amp;KZ269,#REF!,"="&amp;LA269,#REF!,"&lt;="&amp;ME269,#REF!,"&gt;="&amp;MF269)</f>
        <v/>
      </c>
      <c r="MW269" s="1">
        <f>COUNTIFS(#REF!,LT269,#REF!,0,#REF!,"&gt;="&amp;MI269,#REF!,"&lt;="&amp;MH269,#REF!,"="&amp;KZ269,#REF!,"="&amp;LA269,#REF!,"&lt;="&amp;ME269,#REF!,"&gt;="&amp;MF269)</f>
        <v/>
      </c>
      <c r="MX269" s="1">
        <f>COUNTIFS(#REF!,LT269,#REF!,1,#REF!,"&gt;="&amp;MC269,#REF!,"&lt;="&amp;MB269,#REF!,"&lt;="&amp;ME269,#REF!,"&gt;="&amp;MF269)</f>
        <v/>
      </c>
      <c r="MY269" s="1">
        <f>COUNTIFS(#REF!,LT269,#REF!,0,#REF!,"&gt;="&amp;MC269,#REF!,"&lt;="&amp;MB269,#REF!,"&lt;="&amp;ME269,#REF!,"&gt;="&amp;MF269)</f>
        <v/>
      </c>
      <c r="MZ269" s="1">
        <f>COUNTIFS(#REF!,LT269,#REF!,1,#REF!,"&lt;="&amp;ME269,#REF!,"&gt;="&amp;MF269,#REF!,"="&amp;KV269,#REF!,"="&amp;KX269)</f>
        <v/>
      </c>
      <c r="NA269" s="1">
        <f>COUNTIFS(#REF!,LT269,#REF!,0,#REF!,"&lt;="&amp;ME269,#REF!,"&gt;="&amp;MF269,#REF!,"="&amp;KV269,#REF!,"="&amp;KX269)</f>
        <v/>
      </c>
      <c r="NB269" s="1">
        <f>COUNTIFS(#REF!,LT269,#REF!,1,#REF!,"&lt;="&amp;ME269,#REF!,"&gt;="&amp;MF269,#REF!,"="&amp;KW269,#REF!,"="&amp;KY269)</f>
        <v/>
      </c>
      <c r="NC269" s="1">
        <f>COUNTIFS(#REF!,LT269,#REF!,0,#REF!,"&lt;="&amp;ME269,#REF!,"&gt;="&amp;MF269,#REF!,"="&amp;KW269,#REF!,"="&amp;KY269)</f>
        <v/>
      </c>
      <c r="ND269" s="1">
        <f>MP269+MR269+MT269+MV269+MX269+MZ269+NB269</f>
        <v/>
      </c>
      <c r="NE269" s="1">
        <f>MQ269+MS269+MU269+MW269+MY269+NA269+NC269</f>
        <v/>
      </c>
      <c r="NF269" s="1">
        <f>ND269+NE269</f>
        <v/>
      </c>
      <c r="NG269" s="33">
        <f>ND269/(ND269+NE269)</f>
        <v/>
      </c>
      <c r="NH269" s="3">
        <f>1/NG269</f>
        <v/>
      </c>
      <c r="NI269" s="1">
        <f>LI269</f>
        <v/>
      </c>
      <c r="NJ269" s="79">
        <f>((1-NG269)*(1/(NI269-1))*0.98-(NG269*1))</f>
        <v/>
      </c>
      <c r="NK269" s="34">
        <f>IF(LR269&lt;0.9,0,IF(AND(LR269&gt;1.1),0,1))</f>
        <v/>
      </c>
      <c r="NL269" s="34">
        <f>IF(LS269&lt;0.9,0,IF(AND(LS269&gt;1.1),0,1))</f>
        <v/>
      </c>
      <c r="NM269" s="32">
        <f>IF(NF269&gt;99,1,0)</f>
        <v/>
      </c>
      <c r="NN269" s="32">
        <f>IF(NJ269&gt;0.0799,1,0)</f>
        <v/>
      </c>
      <c r="NO269" s="32">
        <f>IF(NJ269&gt;NQ269,1,0)</f>
        <v/>
      </c>
      <c r="NP269" s="32">
        <f>NM269+NN269+NO269+NK269+NL269</f>
        <v/>
      </c>
      <c r="NQ269" s="79">
        <f>(((100*NG269)*(NI269-1)*0.98)-((1-NG269)*100))/100</f>
        <v/>
      </c>
      <c r="NR269" s="34">
        <f>IF(LR269&lt;0.9,0,IF(AND(LR269&gt;1.1),0,1))</f>
        <v/>
      </c>
      <c r="NS269" s="34">
        <f>IF(LS269&lt;0.9,0,IF(AND(LS269&gt;1.1),0,1))</f>
        <v/>
      </c>
      <c r="NT269" s="32">
        <f>IF(NF269&gt;99,1,0)</f>
        <v/>
      </c>
      <c r="NU269" s="32">
        <f>IF(NQ269&gt;0.0799,1,0)</f>
        <v/>
      </c>
      <c r="NV269" s="32">
        <f>IF(NQ269&gt;NJ269,1,0)</f>
        <v/>
      </c>
      <c r="NW269" s="32">
        <f>NT269+NU269+NV269+NR269+NS269</f>
        <v/>
      </c>
      <c r="NX269">
        <f>IF(NP269=5,"LayAway0-1",IF(AND(NW269=5),"BackAway0-1",""))</f>
        <v/>
      </c>
      <c r="NY269">
        <f>IF(NP269=5,KO269,IF(AND(NW269=5),KO269,""))</f>
        <v/>
      </c>
      <c r="NZ269">
        <f>IF(NP269=5,"Match Odds",IF(AND(NW269=5),"Match Odds",""))</f>
        <v/>
      </c>
      <c r="OA269">
        <f>IF(NP269=5,KP269,IF(AND(NW269=5),KP269,""))</f>
        <v/>
      </c>
      <c r="OB269">
        <f>IF(NP269=5,"MATCH_ODDS",IF(AND(NW269=5),"MATCH_ODDS",""))</f>
        <v/>
      </c>
      <c r="OC269">
        <f>IF(NP269=5,"LAY",IF(AND(NW269=5),"BACK",""))</f>
        <v/>
      </c>
    </row>
    <row r="270" ht="16.5" customHeight="1" thickBot="1" thickTop="1">
      <c r="A270" s="2" t="n"/>
      <c r="KN270" s="1">
        <f>IF(INDEX(#REF!,MATCH('HT 0-1'!D270,#REF!,0))=INDEX(#REF!,MATCH('HT 0-1'!D270,#REF!,0)),INDEX(#REF!,MATCH('HT 0-1'!D270,#REF!,0)),"ERROR")</f>
        <v/>
      </c>
      <c r="KO270" s="1">
        <f>IF(INDEX(#REF!,MATCH('HT 0-1'!E270,#REF!,0))=INDEX(#REF!,MATCH('HT 0-1'!E270,#REF!,0)),INDEX(#REF!,MATCH('HT 0-1'!E270,#REF!,0)),"ERROR")</f>
        <v/>
      </c>
      <c r="KP270" s="1">
        <f>KN270&amp;" v "&amp;KO270</f>
        <v/>
      </c>
      <c r="KQ270">
        <f>B270&amp;"_"&amp;C270</f>
        <v/>
      </c>
      <c r="KR270" s="1">
        <f>IF((HW270/KK270)&lt;0.335,"G",IF((HW270/KK270)&gt;0.67,"R","A"))</f>
        <v/>
      </c>
      <c r="KS270" s="1">
        <f>IF((HX270/KK270)&lt;0.335,"G",IF((HX270/KK270)&gt;0.67,"R","A"))</f>
        <v/>
      </c>
      <c r="KT270" s="1">
        <f>IF((IH270/KK270)&lt;0.335,"G",IF((IH270/KK270)&gt;0.67,"R","A"))</f>
        <v/>
      </c>
      <c r="KU270" s="1">
        <f>IF((II270/KK270)&lt;0.335,"G",IF((II270/KK270)&gt;0.67,"R","A"))</f>
        <v/>
      </c>
      <c r="KV270" s="1">
        <f>IF((HZ270/KK270)&lt;0.335,"G",IF((HZ270/KK270)&gt;0.67,"R","A"))</f>
        <v/>
      </c>
      <c r="KW270" s="1">
        <f>IF((HY270/KK270)&lt;0.335,"G",IF((HY270/KK270)&gt;0.67,"R","A"))</f>
        <v/>
      </c>
      <c r="KX270" s="1">
        <f>IF((IK270/KK270)&lt;0.335,"G",IF((IK270/KK270)&gt;0.67,"R","A"))</f>
        <v/>
      </c>
      <c r="KY270" s="1">
        <f>IF((IJ270/KK270)&lt;0.335,"G",IF((IJ270/KK270)&gt;0.67,"R","A"))</f>
        <v/>
      </c>
      <c r="KZ270" s="1">
        <f>IF((HQ270/KK270)&lt;0.335,"G",IF((HQ270/KK270)&gt;0.67,"R","A"))</f>
        <v/>
      </c>
      <c r="LA270" s="1">
        <f>IF((IB270/KK270)&lt;0.335,"G",IF((IB270/KK270)&gt;0.67,"R","A"))</f>
        <v/>
      </c>
      <c r="LB270">
        <f>IF(LQ270="0-1",INDEX(Scrape!#REF!,MATCH('HT 0-1'!KP270,Scrape!$B:$B,0)),"")</f>
        <v/>
      </c>
      <c r="LC270">
        <f>IF(LQ270="0-1",INDEX(Scrape!$A:$A,MATCH('HT 0-1'!KP270,Scrape!$B:$B,0)),"")</f>
        <v/>
      </c>
      <c r="LD270">
        <f>IF(LQ270="0-1",INDEX(Scrape!$B:$B,MATCH('HT 0-1'!KP270,Scrape!$B:$B,0)),"")</f>
        <v/>
      </c>
      <c r="LE270">
        <f>IF(LQ270="0-1",INDEX(Scrape!$C:$C,MATCH('HT 0-1'!KP270,Scrape!$B:$B,0)),"")</f>
        <v/>
      </c>
      <c r="LF270">
        <f>IF(LQ270="0-1",INDEX(Scrape!$D:$D,MATCH('HT 0-1'!KP270,Scrape!$B:$B,0)),"")</f>
        <v/>
      </c>
      <c r="LG270">
        <f>IF(LQ270="0-1",INDEX(Scrape!$E:$E,MATCH('HT 0-1'!KP270,Scrape!$B:$B,0)),"")</f>
        <v/>
      </c>
      <c r="LH270">
        <f>IF(LQ270="0-1",INDEX(Scrape!$F:$F,MATCH('HT 0-1'!KP270,Scrape!$B:$B,0)),"")</f>
        <v/>
      </c>
      <c r="LI270">
        <f>IF(LQ270="0-1",INDEX(Scrape!$G:$G,MATCH('HT 0-1'!KP270,Scrape!$B:$B,0)),"")</f>
        <v/>
      </c>
      <c r="LJ270">
        <f>IF(LQ270="0-1",INDEX(Scrape!$H:$H,MATCH('HT 0-1'!KP270,Scrape!$B:$B,0)),"")</f>
        <v/>
      </c>
      <c r="LK270">
        <f>IF(LQ270="0-1",INDEX(Scrape!$I:$I,MATCH('HT 0-1'!KP270,Scrape!$B:$B,0)),"")</f>
        <v/>
      </c>
      <c r="LL270">
        <f>IF(LQ270="0-1",INDEX(Scrape!$J:$J,MATCH('HT 0-1'!KP270,Scrape!$B:$B,0)),"")</f>
        <v/>
      </c>
      <c r="LM270">
        <f>IF(LQ270="0-1",INDEX(Scrape!$K:$K,MATCH('HT 0-1'!KP270,Scrape!$B:$B,0)),"")</f>
        <v/>
      </c>
      <c r="LN270">
        <f>IF(LQ270="0-1",INDEX(Scrape!$L:$L,MATCH('HT 0-1'!KP270,Scrape!$B:$B,0)),"")</f>
        <v/>
      </c>
      <c r="LO270">
        <f>IF(LQ270="0-1",INDEX(Scrape!$M:$M,MATCH('HT 0-1'!KP270,Scrape!$B:$B,0)),"")</f>
        <v/>
      </c>
      <c r="LP270">
        <f>IF(LQ270="0-1",INDEX(Scrape!$N:$N,MATCH('HT 0-1'!KP270,Scrape!$B:$B,0)),"")</f>
        <v/>
      </c>
      <c r="LQ270">
        <f>INDEX(Scrape!$O:$O,MATCH('HT 0-1'!KP270,Scrape!$B:$B,0))</f>
        <v/>
      </c>
      <c r="LR270">
        <f>(1/LJ270)+(1/LI270)+(1/LH270)</f>
        <v/>
      </c>
      <c r="LS270">
        <f>(1/LG270)+(1/LF270)+(1/LE270)</f>
        <v/>
      </c>
      <c r="LT270" s="8">
        <f>IF(INDEX(#REF!,MATCH(KQ270,#REF!,0))=INDEX(#REF!,MATCH(KQ270,#REF!,0)),INDEX(#REF!,MATCH(KQ270,#REF!,0)),"ERROR")</f>
        <v/>
      </c>
      <c r="LU270" s="4">
        <f>IF(KR270="G",2,IF(KR270="R",0.5,IF(KR270="A",1)))</f>
        <v/>
      </c>
      <c r="LV270" s="4">
        <f>IF(KS270="G",0.5,IF(KS270="R",2,IF(KS270="A",1)))</f>
        <v/>
      </c>
      <c r="LW270" s="4">
        <f>IF(KT270="G",2,IF(KT270="R",0.5,IF(KT270="A",1)))</f>
        <v/>
      </c>
      <c r="LX270" s="4">
        <f>IF(KU270="G",0.5,IF(KU270="R",2,IF(KU270="A",1)))</f>
        <v/>
      </c>
      <c r="LY270" s="7">
        <f>(LK270*(LU270+LX270)+(LL270*(LU270+LX270)))</f>
        <v/>
      </c>
      <c r="LZ270" s="7">
        <f>(LN270*(LV270+LW270)+(LO270*(LV270+LW270)))</f>
        <v/>
      </c>
      <c r="MA270" s="11">
        <f>LY270-LZ270</f>
        <v/>
      </c>
      <c r="MB270" s="5">
        <f>MA270+2</f>
        <v/>
      </c>
      <c r="MC270" s="6">
        <f>MA270-2</f>
        <v/>
      </c>
      <c r="MD270" s="4">
        <f>LE270</f>
        <v/>
      </c>
      <c r="ME270" s="9">
        <f>IF(MD270=0,1000,MD270+0.75)</f>
        <v/>
      </c>
      <c r="MF270" s="10">
        <f>IF(MD270=0,0,MD270-0.75)</f>
        <v/>
      </c>
      <c r="MG270" s="4">
        <f>((LM270*(LU270+LX270))-((LP270*(LV270+LW270))))</f>
        <v/>
      </c>
      <c r="MH270" s="9">
        <f>MG270*1.2</f>
        <v/>
      </c>
      <c r="MI270" s="10">
        <f>MG270*0.8</f>
        <v/>
      </c>
      <c r="MJ270">
        <f>IFERROR(NX270,"")</f>
        <v/>
      </c>
      <c r="MK270">
        <f>IFERROR(NY270,"")</f>
        <v/>
      </c>
      <c r="ML270">
        <f>IFERROR(NZ270,"")</f>
        <v/>
      </c>
      <c r="MM270">
        <f>IFERROR(OA270,"")</f>
        <v/>
      </c>
      <c r="MN270">
        <f>IFERROR(OB270,"")</f>
        <v/>
      </c>
      <c r="MO270">
        <f>IFERROR(OC270,"")</f>
        <v/>
      </c>
      <c r="MP270" s="1">
        <f>COUNTIFS(#REF!,LT270,#REF!,1,#REF!,"&gt;="&amp;MC270,#REF!,"&lt;="&amp;MB270,#REF!,"&lt;="&amp;ME270,#REF!,"&gt;="&amp;MF270,#REF!,"="&amp;KV270,#REF!,"="&amp;KX270)</f>
        <v/>
      </c>
      <c r="MQ270" s="1">
        <f>COUNTIFS(#REF!,LT270,#REF!,0,#REF!,"&gt;="&amp;MC270,#REF!,"&lt;="&amp;MB270,#REF!,"&lt;="&amp;ME270,#REF!,"&gt;="&amp;MF270,#REF!,"="&amp;KV270,#REF!,"="&amp;KX270)</f>
        <v/>
      </c>
      <c r="MR270" s="1">
        <f>COUNTIFS(#REF!,LT270,#REF!,1,#REF!,"&gt;="&amp;MC270,#REF!,"&lt;="&amp;MB270,#REF!,"&lt;="&amp;ME270,#REF!,"&gt;="&amp;MF270,#REF!,"="&amp;KW270,#REF!,"="&amp;KY270)</f>
        <v/>
      </c>
      <c r="MS270" s="1">
        <f>COUNTIFS(#REF!,LT270,#REF!,0,#REF!,"&gt;="&amp;MC270,#REF!,"&lt;="&amp;MB270,#REF!,"&lt;="&amp;ME270,#REF!,"&gt;="&amp;MF270,#REF!,"="&amp;KW270,#REF!,"="&amp;KY270)</f>
        <v/>
      </c>
      <c r="MT270" s="1">
        <f>COUNTIFS(#REF!,LT270,#REF!,1,#REF!,"&gt;="&amp;MI270,#REF!,"&lt;="&amp;MH270,#REF!,"&lt;="&amp;ME270,#REF!,"&gt;="&amp;MF270)</f>
        <v/>
      </c>
      <c r="MU270" s="1">
        <f>COUNTIFS(#REF!,LT270,#REF!,0,#REF!,"&gt;="&amp;MI270,#REF!,"&lt;="&amp;MH270,#REF!,"&lt;="&amp;ME270,#REF!,"&gt;="&amp;MF270)</f>
        <v/>
      </c>
      <c r="MV270" s="1">
        <f>COUNTIFS(#REF!,LT270,#REF!,1,#REF!,"&gt;="&amp;MI270,#REF!,"&lt;="&amp;MH270,#REF!,"="&amp;KZ270,#REF!,"="&amp;LA270,#REF!,"&lt;="&amp;ME270,#REF!,"&gt;="&amp;MF270)</f>
        <v/>
      </c>
      <c r="MW270" s="1">
        <f>COUNTIFS(#REF!,LT270,#REF!,0,#REF!,"&gt;="&amp;MI270,#REF!,"&lt;="&amp;MH270,#REF!,"="&amp;KZ270,#REF!,"="&amp;LA270,#REF!,"&lt;="&amp;ME270,#REF!,"&gt;="&amp;MF270)</f>
        <v/>
      </c>
      <c r="MX270" s="1">
        <f>COUNTIFS(#REF!,LT270,#REF!,1,#REF!,"&gt;="&amp;MC270,#REF!,"&lt;="&amp;MB270,#REF!,"&lt;="&amp;ME270,#REF!,"&gt;="&amp;MF270)</f>
        <v/>
      </c>
      <c r="MY270" s="1">
        <f>COUNTIFS(#REF!,LT270,#REF!,0,#REF!,"&gt;="&amp;MC270,#REF!,"&lt;="&amp;MB270,#REF!,"&lt;="&amp;ME270,#REF!,"&gt;="&amp;MF270)</f>
        <v/>
      </c>
      <c r="MZ270" s="1">
        <f>COUNTIFS(#REF!,LT270,#REF!,1,#REF!,"&lt;="&amp;ME270,#REF!,"&gt;="&amp;MF270,#REF!,"="&amp;KV270,#REF!,"="&amp;KX270)</f>
        <v/>
      </c>
      <c r="NA270" s="1">
        <f>COUNTIFS(#REF!,LT270,#REF!,0,#REF!,"&lt;="&amp;ME270,#REF!,"&gt;="&amp;MF270,#REF!,"="&amp;KV270,#REF!,"="&amp;KX270)</f>
        <v/>
      </c>
      <c r="NB270" s="1">
        <f>COUNTIFS(#REF!,LT270,#REF!,1,#REF!,"&lt;="&amp;ME270,#REF!,"&gt;="&amp;MF270,#REF!,"="&amp;KW270,#REF!,"="&amp;KY270)</f>
        <v/>
      </c>
      <c r="NC270" s="1">
        <f>COUNTIFS(#REF!,LT270,#REF!,0,#REF!,"&lt;="&amp;ME270,#REF!,"&gt;="&amp;MF270,#REF!,"="&amp;KW270,#REF!,"="&amp;KY270)</f>
        <v/>
      </c>
      <c r="ND270" s="1">
        <f>MP270+MR270+MT270+MV270+MX270+MZ270+NB270</f>
        <v/>
      </c>
      <c r="NE270" s="1">
        <f>MQ270+MS270+MU270+MW270+MY270+NA270+NC270</f>
        <v/>
      </c>
      <c r="NF270" s="1">
        <f>ND270+NE270</f>
        <v/>
      </c>
      <c r="NG270" s="33">
        <f>ND270/(ND270+NE270)</f>
        <v/>
      </c>
      <c r="NH270" s="3">
        <f>1/NG270</f>
        <v/>
      </c>
      <c r="NI270" s="1">
        <f>LI270</f>
        <v/>
      </c>
      <c r="NJ270" s="79">
        <f>((1-NG270)*(1/(NI270-1))*0.98-(NG270*1))</f>
        <v/>
      </c>
      <c r="NK270" s="34">
        <f>IF(LR270&lt;0.9,0,IF(AND(LR270&gt;1.1),0,1))</f>
        <v/>
      </c>
      <c r="NL270" s="34">
        <f>IF(LS270&lt;0.9,0,IF(AND(LS270&gt;1.1),0,1))</f>
        <v/>
      </c>
      <c r="NM270" s="32">
        <f>IF(NF270&gt;99,1,0)</f>
        <v/>
      </c>
      <c r="NN270" s="32">
        <f>IF(NJ270&gt;0.0799,1,0)</f>
        <v/>
      </c>
      <c r="NO270" s="32">
        <f>IF(NJ270&gt;NQ270,1,0)</f>
        <v/>
      </c>
      <c r="NP270" s="32">
        <f>NM270+NN270+NO270+NK270+NL270</f>
        <v/>
      </c>
      <c r="NQ270" s="79">
        <f>(((100*NG270)*(NI270-1)*0.98)-((1-NG270)*100))/100</f>
        <v/>
      </c>
      <c r="NR270" s="34">
        <f>IF(LR270&lt;0.9,0,IF(AND(LR270&gt;1.1),0,1))</f>
        <v/>
      </c>
      <c r="NS270" s="34">
        <f>IF(LS270&lt;0.9,0,IF(AND(LS270&gt;1.1),0,1))</f>
        <v/>
      </c>
      <c r="NT270" s="32">
        <f>IF(NF270&gt;99,1,0)</f>
        <v/>
      </c>
      <c r="NU270" s="32">
        <f>IF(NQ270&gt;0.0799,1,0)</f>
        <v/>
      </c>
      <c r="NV270" s="32">
        <f>IF(NQ270&gt;NJ270,1,0)</f>
        <v/>
      </c>
      <c r="NW270" s="32">
        <f>NT270+NU270+NV270+NR270+NS270</f>
        <v/>
      </c>
      <c r="NX270">
        <f>IF(NP270=5,"LayAway0-1",IF(AND(NW270=5),"BackAway0-1",""))</f>
        <v/>
      </c>
      <c r="NY270">
        <f>IF(NP270=5,KO270,IF(AND(NW270=5),KO270,""))</f>
        <v/>
      </c>
      <c r="NZ270">
        <f>IF(NP270=5,"Match Odds",IF(AND(NW270=5),"Match Odds",""))</f>
        <v/>
      </c>
      <c r="OA270">
        <f>IF(NP270=5,KP270,IF(AND(NW270=5),KP270,""))</f>
        <v/>
      </c>
      <c r="OB270">
        <f>IF(NP270=5,"MATCH_ODDS",IF(AND(NW270=5),"MATCH_ODDS",""))</f>
        <v/>
      </c>
      <c r="OC270">
        <f>IF(NP270=5,"LAY",IF(AND(NW270=5),"BACK",""))</f>
        <v/>
      </c>
    </row>
    <row r="271" ht="16.5" customHeight="1" thickBot="1" thickTop="1">
      <c r="A271" s="2" t="n"/>
      <c r="KN271" s="1">
        <f>IF(INDEX(#REF!,MATCH('HT 0-1'!D271,#REF!,0))=INDEX(#REF!,MATCH('HT 0-1'!D271,#REF!,0)),INDEX(#REF!,MATCH('HT 0-1'!D271,#REF!,0)),"ERROR")</f>
        <v/>
      </c>
      <c r="KO271" s="1">
        <f>IF(INDEX(#REF!,MATCH('HT 0-1'!E271,#REF!,0))=INDEX(#REF!,MATCH('HT 0-1'!E271,#REF!,0)),INDEX(#REF!,MATCH('HT 0-1'!E271,#REF!,0)),"ERROR")</f>
        <v/>
      </c>
      <c r="KP271" s="1">
        <f>KN271&amp;" v "&amp;KO271</f>
        <v/>
      </c>
      <c r="KQ271">
        <f>B271&amp;"_"&amp;C271</f>
        <v/>
      </c>
      <c r="KR271" s="1">
        <f>IF((HW271/KK271)&lt;0.335,"G",IF((HW271/KK271)&gt;0.67,"R","A"))</f>
        <v/>
      </c>
      <c r="KS271" s="1">
        <f>IF((HX271/KK271)&lt;0.335,"G",IF((HX271/KK271)&gt;0.67,"R","A"))</f>
        <v/>
      </c>
      <c r="KT271" s="1">
        <f>IF((IH271/KK271)&lt;0.335,"G",IF((IH271/KK271)&gt;0.67,"R","A"))</f>
        <v/>
      </c>
      <c r="KU271" s="1">
        <f>IF((II271/KK271)&lt;0.335,"G",IF((II271/KK271)&gt;0.67,"R","A"))</f>
        <v/>
      </c>
      <c r="KV271" s="1">
        <f>IF((HZ271/KK271)&lt;0.335,"G",IF((HZ271/KK271)&gt;0.67,"R","A"))</f>
        <v/>
      </c>
      <c r="KW271" s="1">
        <f>IF((HY271/KK271)&lt;0.335,"G",IF((HY271/KK271)&gt;0.67,"R","A"))</f>
        <v/>
      </c>
      <c r="KX271" s="1">
        <f>IF((IK271/KK271)&lt;0.335,"G",IF((IK271/KK271)&gt;0.67,"R","A"))</f>
        <v/>
      </c>
      <c r="KY271" s="1">
        <f>IF((IJ271/KK271)&lt;0.335,"G",IF((IJ271/KK271)&gt;0.67,"R","A"))</f>
        <v/>
      </c>
      <c r="KZ271" s="1">
        <f>IF((HQ271/KK271)&lt;0.335,"G",IF((HQ271/KK271)&gt;0.67,"R","A"))</f>
        <v/>
      </c>
      <c r="LA271" s="1">
        <f>IF((IB271/KK271)&lt;0.335,"G",IF((IB271/KK271)&gt;0.67,"R","A"))</f>
        <v/>
      </c>
      <c r="LB271">
        <f>IF(LQ271="0-1",INDEX(Scrape!#REF!,MATCH('HT 0-1'!KP271,Scrape!$B:$B,0)),"")</f>
        <v/>
      </c>
      <c r="LC271">
        <f>IF(LQ271="0-1",INDEX(Scrape!$A:$A,MATCH('HT 0-1'!KP271,Scrape!$B:$B,0)),"")</f>
        <v/>
      </c>
      <c r="LD271">
        <f>IF(LQ271="0-1",INDEX(Scrape!$B:$B,MATCH('HT 0-1'!KP271,Scrape!$B:$B,0)),"")</f>
        <v/>
      </c>
      <c r="LE271">
        <f>IF(LQ271="0-1",INDEX(Scrape!$C:$C,MATCH('HT 0-1'!KP271,Scrape!$B:$B,0)),"")</f>
        <v/>
      </c>
      <c r="LF271">
        <f>IF(LQ271="0-1",INDEX(Scrape!$D:$D,MATCH('HT 0-1'!KP271,Scrape!$B:$B,0)),"")</f>
        <v/>
      </c>
      <c r="LG271">
        <f>IF(LQ271="0-1",INDEX(Scrape!$E:$E,MATCH('HT 0-1'!KP271,Scrape!$B:$B,0)),"")</f>
        <v/>
      </c>
      <c r="LH271">
        <f>IF(LQ271="0-1",INDEX(Scrape!$F:$F,MATCH('HT 0-1'!KP271,Scrape!$B:$B,0)),"")</f>
        <v/>
      </c>
      <c r="LI271">
        <f>IF(LQ271="0-1",INDEX(Scrape!$G:$G,MATCH('HT 0-1'!KP271,Scrape!$B:$B,0)),"")</f>
        <v/>
      </c>
      <c r="LJ271">
        <f>IF(LQ271="0-1",INDEX(Scrape!$H:$H,MATCH('HT 0-1'!KP271,Scrape!$B:$B,0)),"")</f>
        <v/>
      </c>
      <c r="LK271">
        <f>IF(LQ271="0-1",INDEX(Scrape!$I:$I,MATCH('HT 0-1'!KP271,Scrape!$B:$B,0)),"")</f>
        <v/>
      </c>
      <c r="LL271">
        <f>IF(LQ271="0-1",INDEX(Scrape!$J:$J,MATCH('HT 0-1'!KP271,Scrape!$B:$B,0)),"")</f>
        <v/>
      </c>
      <c r="LM271">
        <f>IF(LQ271="0-1",INDEX(Scrape!$K:$K,MATCH('HT 0-1'!KP271,Scrape!$B:$B,0)),"")</f>
        <v/>
      </c>
      <c r="LN271">
        <f>IF(LQ271="0-1",INDEX(Scrape!$L:$L,MATCH('HT 0-1'!KP271,Scrape!$B:$B,0)),"")</f>
        <v/>
      </c>
      <c r="LO271">
        <f>IF(LQ271="0-1",INDEX(Scrape!$M:$M,MATCH('HT 0-1'!KP271,Scrape!$B:$B,0)),"")</f>
        <v/>
      </c>
      <c r="LP271">
        <f>IF(LQ271="0-1",INDEX(Scrape!$N:$N,MATCH('HT 0-1'!KP271,Scrape!$B:$B,0)),"")</f>
        <v/>
      </c>
      <c r="LQ271">
        <f>INDEX(Scrape!$O:$O,MATCH('HT 0-1'!KP271,Scrape!$B:$B,0))</f>
        <v/>
      </c>
      <c r="LR271">
        <f>(1/LJ271)+(1/LI271)+(1/LH271)</f>
        <v/>
      </c>
      <c r="LS271">
        <f>(1/LG271)+(1/LF271)+(1/LE271)</f>
        <v/>
      </c>
      <c r="LT271" s="8">
        <f>IF(INDEX(#REF!,MATCH(KQ271,#REF!,0))=INDEX(#REF!,MATCH(KQ271,#REF!,0)),INDEX(#REF!,MATCH(KQ271,#REF!,0)),"ERROR")</f>
        <v/>
      </c>
      <c r="LU271" s="4">
        <f>IF(KR271="G",2,IF(KR271="R",0.5,IF(KR271="A",1)))</f>
        <v/>
      </c>
      <c r="LV271" s="4">
        <f>IF(KS271="G",0.5,IF(KS271="R",2,IF(KS271="A",1)))</f>
        <v/>
      </c>
      <c r="LW271" s="4">
        <f>IF(KT271="G",2,IF(KT271="R",0.5,IF(KT271="A",1)))</f>
        <v/>
      </c>
      <c r="LX271" s="4">
        <f>IF(KU271="G",0.5,IF(KU271="R",2,IF(KU271="A",1)))</f>
        <v/>
      </c>
      <c r="LY271" s="7">
        <f>(LK271*(LU271+LX271)+(LL271*(LU271+LX271)))</f>
        <v/>
      </c>
      <c r="LZ271" s="7">
        <f>(LN271*(LV271+LW271)+(LO271*(LV271+LW271)))</f>
        <v/>
      </c>
      <c r="MA271" s="11">
        <f>LY271-LZ271</f>
        <v/>
      </c>
      <c r="MB271" s="5">
        <f>MA271+2</f>
        <v/>
      </c>
      <c r="MC271" s="6">
        <f>MA271-2</f>
        <v/>
      </c>
      <c r="MD271" s="4">
        <f>LE271</f>
        <v/>
      </c>
      <c r="ME271" s="9">
        <f>IF(MD271=0,1000,MD271+0.75)</f>
        <v/>
      </c>
      <c r="MF271" s="10">
        <f>IF(MD271=0,0,MD271-0.75)</f>
        <v/>
      </c>
      <c r="MG271" s="4">
        <f>((LM271*(LU271+LX271))-((LP271*(LV271+LW271))))</f>
        <v/>
      </c>
      <c r="MH271" s="9">
        <f>MG271*1.2</f>
        <v/>
      </c>
      <c r="MI271" s="10">
        <f>MG271*0.8</f>
        <v/>
      </c>
      <c r="MJ271">
        <f>IFERROR(NX271,"")</f>
        <v/>
      </c>
      <c r="MK271">
        <f>IFERROR(NY271,"")</f>
        <v/>
      </c>
      <c r="ML271">
        <f>IFERROR(NZ271,"")</f>
        <v/>
      </c>
      <c r="MM271">
        <f>IFERROR(OA271,"")</f>
        <v/>
      </c>
      <c r="MN271">
        <f>IFERROR(OB271,"")</f>
        <v/>
      </c>
      <c r="MO271">
        <f>IFERROR(OC271,"")</f>
        <v/>
      </c>
      <c r="MP271" s="1">
        <f>COUNTIFS(#REF!,LT271,#REF!,1,#REF!,"&gt;="&amp;MC271,#REF!,"&lt;="&amp;MB271,#REF!,"&lt;="&amp;ME271,#REF!,"&gt;="&amp;MF271,#REF!,"="&amp;KV271,#REF!,"="&amp;KX271)</f>
        <v/>
      </c>
      <c r="MQ271" s="1">
        <f>COUNTIFS(#REF!,LT271,#REF!,0,#REF!,"&gt;="&amp;MC271,#REF!,"&lt;="&amp;MB271,#REF!,"&lt;="&amp;ME271,#REF!,"&gt;="&amp;MF271,#REF!,"="&amp;KV271,#REF!,"="&amp;KX271)</f>
        <v/>
      </c>
      <c r="MR271" s="1">
        <f>COUNTIFS(#REF!,LT271,#REF!,1,#REF!,"&gt;="&amp;MC271,#REF!,"&lt;="&amp;MB271,#REF!,"&lt;="&amp;ME271,#REF!,"&gt;="&amp;MF271,#REF!,"="&amp;KW271,#REF!,"="&amp;KY271)</f>
        <v/>
      </c>
      <c r="MS271" s="1">
        <f>COUNTIFS(#REF!,LT271,#REF!,0,#REF!,"&gt;="&amp;MC271,#REF!,"&lt;="&amp;MB271,#REF!,"&lt;="&amp;ME271,#REF!,"&gt;="&amp;MF271,#REF!,"="&amp;KW271,#REF!,"="&amp;KY271)</f>
        <v/>
      </c>
      <c r="MT271" s="1">
        <f>COUNTIFS(#REF!,LT271,#REF!,1,#REF!,"&gt;="&amp;MI271,#REF!,"&lt;="&amp;MH271,#REF!,"&lt;="&amp;ME271,#REF!,"&gt;="&amp;MF271)</f>
        <v/>
      </c>
      <c r="MU271" s="1">
        <f>COUNTIFS(#REF!,LT271,#REF!,0,#REF!,"&gt;="&amp;MI271,#REF!,"&lt;="&amp;MH271,#REF!,"&lt;="&amp;ME271,#REF!,"&gt;="&amp;MF271)</f>
        <v/>
      </c>
      <c r="MV271" s="1">
        <f>COUNTIFS(#REF!,LT271,#REF!,1,#REF!,"&gt;="&amp;MI271,#REF!,"&lt;="&amp;MH271,#REF!,"="&amp;KZ271,#REF!,"="&amp;LA271,#REF!,"&lt;="&amp;ME271,#REF!,"&gt;="&amp;MF271)</f>
        <v/>
      </c>
      <c r="MW271" s="1">
        <f>COUNTIFS(#REF!,LT271,#REF!,0,#REF!,"&gt;="&amp;MI271,#REF!,"&lt;="&amp;MH271,#REF!,"="&amp;KZ271,#REF!,"="&amp;LA271,#REF!,"&lt;="&amp;ME271,#REF!,"&gt;="&amp;MF271)</f>
        <v/>
      </c>
      <c r="MX271" s="1">
        <f>COUNTIFS(#REF!,LT271,#REF!,1,#REF!,"&gt;="&amp;MC271,#REF!,"&lt;="&amp;MB271,#REF!,"&lt;="&amp;ME271,#REF!,"&gt;="&amp;MF271)</f>
        <v/>
      </c>
      <c r="MY271" s="1">
        <f>COUNTIFS(#REF!,LT271,#REF!,0,#REF!,"&gt;="&amp;MC271,#REF!,"&lt;="&amp;MB271,#REF!,"&lt;="&amp;ME271,#REF!,"&gt;="&amp;MF271)</f>
        <v/>
      </c>
      <c r="MZ271" s="1">
        <f>COUNTIFS(#REF!,LT271,#REF!,1,#REF!,"&lt;="&amp;ME271,#REF!,"&gt;="&amp;MF271,#REF!,"="&amp;KV271,#REF!,"="&amp;KX271)</f>
        <v/>
      </c>
      <c r="NA271" s="1">
        <f>COUNTIFS(#REF!,LT271,#REF!,0,#REF!,"&lt;="&amp;ME271,#REF!,"&gt;="&amp;MF271,#REF!,"="&amp;KV271,#REF!,"="&amp;KX271)</f>
        <v/>
      </c>
      <c r="NB271" s="1">
        <f>COUNTIFS(#REF!,LT271,#REF!,1,#REF!,"&lt;="&amp;ME271,#REF!,"&gt;="&amp;MF271,#REF!,"="&amp;KW271,#REF!,"="&amp;KY271)</f>
        <v/>
      </c>
      <c r="NC271" s="1">
        <f>COUNTIFS(#REF!,LT271,#REF!,0,#REF!,"&lt;="&amp;ME271,#REF!,"&gt;="&amp;MF271,#REF!,"="&amp;KW271,#REF!,"="&amp;KY271)</f>
        <v/>
      </c>
      <c r="ND271" s="1">
        <f>MP271+MR271+MT271+MV271+MX271+MZ271+NB271</f>
        <v/>
      </c>
      <c r="NE271" s="1">
        <f>MQ271+MS271+MU271+MW271+MY271+NA271+NC271</f>
        <v/>
      </c>
      <c r="NF271" s="1">
        <f>ND271+NE271</f>
        <v/>
      </c>
      <c r="NG271" s="33">
        <f>ND271/(ND271+NE271)</f>
        <v/>
      </c>
      <c r="NH271" s="3">
        <f>1/NG271</f>
        <v/>
      </c>
      <c r="NI271" s="1">
        <f>LI271</f>
        <v/>
      </c>
      <c r="NJ271" s="79">
        <f>((1-NG271)*(1/(NI271-1))*0.98-(NG271*1))</f>
        <v/>
      </c>
      <c r="NK271" s="34">
        <f>IF(LR271&lt;0.9,0,IF(AND(LR271&gt;1.1),0,1))</f>
        <v/>
      </c>
      <c r="NL271" s="34">
        <f>IF(LS271&lt;0.9,0,IF(AND(LS271&gt;1.1),0,1))</f>
        <v/>
      </c>
      <c r="NM271" s="32">
        <f>IF(NF271&gt;99,1,0)</f>
        <v/>
      </c>
      <c r="NN271" s="32">
        <f>IF(NJ271&gt;0.0799,1,0)</f>
        <v/>
      </c>
      <c r="NO271" s="32">
        <f>IF(NJ271&gt;NQ271,1,0)</f>
        <v/>
      </c>
      <c r="NP271" s="32">
        <f>NM271+NN271+NO271+NK271+NL271</f>
        <v/>
      </c>
      <c r="NQ271" s="79">
        <f>(((100*NG271)*(NI271-1)*0.98)-((1-NG271)*100))/100</f>
        <v/>
      </c>
      <c r="NR271" s="34">
        <f>IF(LR271&lt;0.9,0,IF(AND(LR271&gt;1.1),0,1))</f>
        <v/>
      </c>
      <c r="NS271" s="34">
        <f>IF(LS271&lt;0.9,0,IF(AND(LS271&gt;1.1),0,1))</f>
        <v/>
      </c>
      <c r="NT271" s="32">
        <f>IF(NF271&gt;99,1,0)</f>
        <v/>
      </c>
      <c r="NU271" s="32">
        <f>IF(NQ271&gt;0.0799,1,0)</f>
        <v/>
      </c>
      <c r="NV271" s="32">
        <f>IF(NQ271&gt;NJ271,1,0)</f>
        <v/>
      </c>
      <c r="NW271" s="32">
        <f>NT271+NU271+NV271+NR271+NS271</f>
        <v/>
      </c>
      <c r="NX271">
        <f>IF(NP271=5,"LayAway0-1",IF(AND(NW271=5),"BackAway0-1",""))</f>
        <v/>
      </c>
      <c r="NY271">
        <f>IF(NP271=5,KO271,IF(AND(NW271=5),KO271,""))</f>
        <v/>
      </c>
      <c r="NZ271">
        <f>IF(NP271=5,"Match Odds",IF(AND(NW271=5),"Match Odds",""))</f>
        <v/>
      </c>
      <c r="OA271">
        <f>IF(NP271=5,KP271,IF(AND(NW271=5),KP271,""))</f>
        <v/>
      </c>
      <c r="OB271">
        <f>IF(NP271=5,"MATCH_ODDS",IF(AND(NW271=5),"MATCH_ODDS",""))</f>
        <v/>
      </c>
      <c r="OC271">
        <f>IF(NP271=5,"LAY",IF(AND(NW271=5),"BACK",""))</f>
        <v/>
      </c>
    </row>
    <row r="272" ht="16.5" customHeight="1" thickBot="1" thickTop="1">
      <c r="A272" s="2" t="n"/>
      <c r="KN272" s="1">
        <f>IF(INDEX(#REF!,MATCH('HT 0-1'!D272,#REF!,0))=INDEX(#REF!,MATCH('HT 0-1'!D272,#REF!,0)),INDEX(#REF!,MATCH('HT 0-1'!D272,#REF!,0)),"ERROR")</f>
        <v/>
      </c>
      <c r="KO272" s="1">
        <f>IF(INDEX(#REF!,MATCH('HT 0-1'!E272,#REF!,0))=INDEX(#REF!,MATCH('HT 0-1'!E272,#REF!,0)),INDEX(#REF!,MATCH('HT 0-1'!E272,#REF!,0)),"ERROR")</f>
        <v/>
      </c>
      <c r="KP272" s="1">
        <f>KN272&amp;" v "&amp;KO272</f>
        <v/>
      </c>
      <c r="KQ272">
        <f>B272&amp;"_"&amp;C272</f>
        <v/>
      </c>
      <c r="KR272" s="1">
        <f>IF((HW272/KK272)&lt;0.335,"G",IF((HW272/KK272)&gt;0.67,"R","A"))</f>
        <v/>
      </c>
      <c r="KS272" s="1">
        <f>IF((HX272/KK272)&lt;0.335,"G",IF((HX272/KK272)&gt;0.67,"R","A"))</f>
        <v/>
      </c>
      <c r="KT272" s="1">
        <f>IF((IH272/KK272)&lt;0.335,"G",IF((IH272/KK272)&gt;0.67,"R","A"))</f>
        <v/>
      </c>
      <c r="KU272" s="1">
        <f>IF((II272/KK272)&lt;0.335,"G",IF((II272/KK272)&gt;0.67,"R","A"))</f>
        <v/>
      </c>
      <c r="KV272" s="1">
        <f>IF((HZ272/KK272)&lt;0.335,"G",IF((HZ272/KK272)&gt;0.67,"R","A"))</f>
        <v/>
      </c>
      <c r="KW272" s="1">
        <f>IF((HY272/KK272)&lt;0.335,"G",IF((HY272/KK272)&gt;0.67,"R","A"))</f>
        <v/>
      </c>
      <c r="KX272" s="1">
        <f>IF((IK272/KK272)&lt;0.335,"G",IF((IK272/KK272)&gt;0.67,"R","A"))</f>
        <v/>
      </c>
      <c r="KY272" s="1">
        <f>IF((IJ272/KK272)&lt;0.335,"G",IF((IJ272/KK272)&gt;0.67,"R","A"))</f>
        <v/>
      </c>
      <c r="KZ272" s="1">
        <f>IF((HQ272/KK272)&lt;0.335,"G",IF((HQ272/KK272)&gt;0.67,"R","A"))</f>
        <v/>
      </c>
      <c r="LA272" s="1">
        <f>IF((IB272/KK272)&lt;0.335,"G",IF((IB272/KK272)&gt;0.67,"R","A"))</f>
        <v/>
      </c>
      <c r="LB272">
        <f>IF(LQ272="0-1",INDEX(Scrape!#REF!,MATCH('HT 0-1'!KP272,Scrape!$B:$B,0)),"")</f>
        <v/>
      </c>
      <c r="LC272">
        <f>IF(LQ272="0-1",INDEX(Scrape!$A:$A,MATCH('HT 0-1'!KP272,Scrape!$B:$B,0)),"")</f>
        <v/>
      </c>
      <c r="LD272">
        <f>IF(LQ272="0-1",INDEX(Scrape!$B:$B,MATCH('HT 0-1'!KP272,Scrape!$B:$B,0)),"")</f>
        <v/>
      </c>
      <c r="LE272">
        <f>IF(LQ272="0-1",INDEX(Scrape!$C:$C,MATCH('HT 0-1'!KP272,Scrape!$B:$B,0)),"")</f>
        <v/>
      </c>
      <c r="LF272">
        <f>IF(LQ272="0-1",INDEX(Scrape!$D:$D,MATCH('HT 0-1'!KP272,Scrape!$B:$B,0)),"")</f>
        <v/>
      </c>
      <c r="LG272">
        <f>IF(LQ272="0-1",INDEX(Scrape!$E:$E,MATCH('HT 0-1'!KP272,Scrape!$B:$B,0)),"")</f>
        <v/>
      </c>
      <c r="LH272">
        <f>IF(LQ272="0-1",INDEX(Scrape!$F:$F,MATCH('HT 0-1'!KP272,Scrape!$B:$B,0)),"")</f>
        <v/>
      </c>
      <c r="LI272">
        <f>IF(LQ272="0-1",INDEX(Scrape!$G:$G,MATCH('HT 0-1'!KP272,Scrape!$B:$B,0)),"")</f>
        <v/>
      </c>
      <c r="LJ272">
        <f>IF(LQ272="0-1",INDEX(Scrape!$H:$H,MATCH('HT 0-1'!KP272,Scrape!$B:$B,0)),"")</f>
        <v/>
      </c>
      <c r="LK272">
        <f>IF(LQ272="0-1",INDEX(Scrape!$I:$I,MATCH('HT 0-1'!KP272,Scrape!$B:$B,0)),"")</f>
        <v/>
      </c>
      <c r="LL272">
        <f>IF(LQ272="0-1",INDEX(Scrape!$J:$J,MATCH('HT 0-1'!KP272,Scrape!$B:$B,0)),"")</f>
        <v/>
      </c>
      <c r="LM272">
        <f>IF(LQ272="0-1",INDEX(Scrape!$K:$K,MATCH('HT 0-1'!KP272,Scrape!$B:$B,0)),"")</f>
        <v/>
      </c>
      <c r="LN272">
        <f>IF(LQ272="0-1",INDEX(Scrape!$L:$L,MATCH('HT 0-1'!KP272,Scrape!$B:$B,0)),"")</f>
        <v/>
      </c>
      <c r="LO272">
        <f>IF(LQ272="0-1",INDEX(Scrape!$M:$M,MATCH('HT 0-1'!KP272,Scrape!$B:$B,0)),"")</f>
        <v/>
      </c>
      <c r="LP272">
        <f>IF(LQ272="0-1",INDEX(Scrape!$N:$N,MATCH('HT 0-1'!KP272,Scrape!$B:$B,0)),"")</f>
        <v/>
      </c>
      <c r="LQ272">
        <f>INDEX(Scrape!$O:$O,MATCH('HT 0-1'!KP272,Scrape!$B:$B,0))</f>
        <v/>
      </c>
      <c r="LR272">
        <f>(1/LJ272)+(1/LI272)+(1/LH272)</f>
        <v/>
      </c>
      <c r="LS272">
        <f>(1/LG272)+(1/LF272)+(1/LE272)</f>
        <v/>
      </c>
      <c r="LT272" s="8">
        <f>IF(INDEX(#REF!,MATCH(KQ272,#REF!,0))=INDEX(#REF!,MATCH(KQ272,#REF!,0)),INDEX(#REF!,MATCH(KQ272,#REF!,0)),"ERROR")</f>
        <v/>
      </c>
      <c r="LU272" s="4">
        <f>IF(KR272="G",2,IF(KR272="R",0.5,IF(KR272="A",1)))</f>
        <v/>
      </c>
      <c r="LV272" s="4">
        <f>IF(KS272="G",0.5,IF(KS272="R",2,IF(KS272="A",1)))</f>
        <v/>
      </c>
      <c r="LW272" s="4">
        <f>IF(KT272="G",2,IF(KT272="R",0.5,IF(KT272="A",1)))</f>
        <v/>
      </c>
      <c r="LX272" s="4">
        <f>IF(KU272="G",0.5,IF(KU272="R",2,IF(KU272="A",1)))</f>
        <v/>
      </c>
      <c r="LY272" s="7">
        <f>(LK272*(LU272+LX272)+(LL272*(LU272+LX272)))</f>
        <v/>
      </c>
      <c r="LZ272" s="7">
        <f>(LN272*(LV272+LW272)+(LO272*(LV272+LW272)))</f>
        <v/>
      </c>
      <c r="MA272" s="11">
        <f>LY272-LZ272</f>
        <v/>
      </c>
      <c r="MB272" s="5">
        <f>MA272+2</f>
        <v/>
      </c>
      <c r="MC272" s="6">
        <f>MA272-2</f>
        <v/>
      </c>
      <c r="MD272" s="4">
        <f>LE272</f>
        <v/>
      </c>
      <c r="ME272" s="9">
        <f>IF(MD272=0,1000,MD272+0.75)</f>
        <v/>
      </c>
      <c r="MF272" s="10">
        <f>IF(MD272=0,0,MD272-0.75)</f>
        <v/>
      </c>
      <c r="MG272" s="4">
        <f>((LM272*(LU272+LX272))-((LP272*(LV272+LW272))))</f>
        <v/>
      </c>
      <c r="MH272" s="9">
        <f>MG272*1.2</f>
        <v/>
      </c>
      <c r="MI272" s="10">
        <f>MG272*0.8</f>
        <v/>
      </c>
      <c r="MJ272">
        <f>IFERROR(NX272,"")</f>
        <v/>
      </c>
      <c r="MK272">
        <f>IFERROR(NY272,"")</f>
        <v/>
      </c>
      <c r="ML272">
        <f>IFERROR(NZ272,"")</f>
        <v/>
      </c>
      <c r="MM272">
        <f>IFERROR(OA272,"")</f>
        <v/>
      </c>
      <c r="MN272">
        <f>IFERROR(OB272,"")</f>
        <v/>
      </c>
      <c r="MO272">
        <f>IFERROR(OC272,"")</f>
        <v/>
      </c>
      <c r="MP272" s="1">
        <f>COUNTIFS(#REF!,LT272,#REF!,1,#REF!,"&gt;="&amp;MC272,#REF!,"&lt;="&amp;MB272,#REF!,"&lt;="&amp;ME272,#REF!,"&gt;="&amp;MF272,#REF!,"="&amp;KV272,#REF!,"="&amp;KX272)</f>
        <v/>
      </c>
      <c r="MQ272" s="1">
        <f>COUNTIFS(#REF!,LT272,#REF!,0,#REF!,"&gt;="&amp;MC272,#REF!,"&lt;="&amp;MB272,#REF!,"&lt;="&amp;ME272,#REF!,"&gt;="&amp;MF272,#REF!,"="&amp;KV272,#REF!,"="&amp;KX272)</f>
        <v/>
      </c>
      <c r="MR272" s="1">
        <f>COUNTIFS(#REF!,LT272,#REF!,1,#REF!,"&gt;="&amp;MC272,#REF!,"&lt;="&amp;MB272,#REF!,"&lt;="&amp;ME272,#REF!,"&gt;="&amp;MF272,#REF!,"="&amp;KW272,#REF!,"="&amp;KY272)</f>
        <v/>
      </c>
      <c r="MS272" s="1">
        <f>COUNTIFS(#REF!,LT272,#REF!,0,#REF!,"&gt;="&amp;MC272,#REF!,"&lt;="&amp;MB272,#REF!,"&lt;="&amp;ME272,#REF!,"&gt;="&amp;MF272,#REF!,"="&amp;KW272,#REF!,"="&amp;KY272)</f>
        <v/>
      </c>
      <c r="MT272" s="1">
        <f>COUNTIFS(#REF!,LT272,#REF!,1,#REF!,"&gt;="&amp;MI272,#REF!,"&lt;="&amp;MH272,#REF!,"&lt;="&amp;ME272,#REF!,"&gt;="&amp;MF272)</f>
        <v/>
      </c>
      <c r="MU272" s="1">
        <f>COUNTIFS(#REF!,LT272,#REF!,0,#REF!,"&gt;="&amp;MI272,#REF!,"&lt;="&amp;MH272,#REF!,"&lt;="&amp;ME272,#REF!,"&gt;="&amp;MF272)</f>
        <v/>
      </c>
      <c r="MV272" s="1">
        <f>COUNTIFS(#REF!,LT272,#REF!,1,#REF!,"&gt;="&amp;MI272,#REF!,"&lt;="&amp;MH272,#REF!,"="&amp;KZ272,#REF!,"="&amp;LA272,#REF!,"&lt;="&amp;ME272,#REF!,"&gt;="&amp;MF272)</f>
        <v/>
      </c>
      <c r="MW272" s="1">
        <f>COUNTIFS(#REF!,LT272,#REF!,0,#REF!,"&gt;="&amp;MI272,#REF!,"&lt;="&amp;MH272,#REF!,"="&amp;KZ272,#REF!,"="&amp;LA272,#REF!,"&lt;="&amp;ME272,#REF!,"&gt;="&amp;MF272)</f>
        <v/>
      </c>
      <c r="MX272" s="1">
        <f>COUNTIFS(#REF!,LT272,#REF!,1,#REF!,"&gt;="&amp;MC272,#REF!,"&lt;="&amp;MB272,#REF!,"&lt;="&amp;ME272,#REF!,"&gt;="&amp;MF272)</f>
        <v/>
      </c>
      <c r="MY272" s="1">
        <f>COUNTIFS(#REF!,LT272,#REF!,0,#REF!,"&gt;="&amp;MC272,#REF!,"&lt;="&amp;MB272,#REF!,"&lt;="&amp;ME272,#REF!,"&gt;="&amp;MF272)</f>
        <v/>
      </c>
      <c r="MZ272" s="1">
        <f>COUNTIFS(#REF!,LT272,#REF!,1,#REF!,"&lt;="&amp;ME272,#REF!,"&gt;="&amp;MF272,#REF!,"="&amp;KV272,#REF!,"="&amp;KX272)</f>
        <v/>
      </c>
      <c r="NA272" s="1">
        <f>COUNTIFS(#REF!,LT272,#REF!,0,#REF!,"&lt;="&amp;ME272,#REF!,"&gt;="&amp;MF272,#REF!,"="&amp;KV272,#REF!,"="&amp;KX272)</f>
        <v/>
      </c>
      <c r="NB272" s="1">
        <f>COUNTIFS(#REF!,LT272,#REF!,1,#REF!,"&lt;="&amp;ME272,#REF!,"&gt;="&amp;MF272,#REF!,"="&amp;KW272,#REF!,"="&amp;KY272)</f>
        <v/>
      </c>
      <c r="NC272" s="1">
        <f>COUNTIFS(#REF!,LT272,#REF!,0,#REF!,"&lt;="&amp;ME272,#REF!,"&gt;="&amp;MF272,#REF!,"="&amp;KW272,#REF!,"="&amp;KY272)</f>
        <v/>
      </c>
      <c r="ND272" s="1">
        <f>MP272+MR272+MT272+MV272+MX272+MZ272+NB272</f>
        <v/>
      </c>
      <c r="NE272" s="1">
        <f>MQ272+MS272+MU272+MW272+MY272+NA272+NC272</f>
        <v/>
      </c>
      <c r="NF272" s="1">
        <f>ND272+NE272</f>
        <v/>
      </c>
      <c r="NG272" s="33">
        <f>ND272/(ND272+NE272)</f>
        <v/>
      </c>
      <c r="NH272" s="3">
        <f>1/NG272</f>
        <v/>
      </c>
      <c r="NI272" s="1">
        <f>LI272</f>
        <v/>
      </c>
      <c r="NJ272" s="79">
        <f>((1-NG272)*(1/(NI272-1))*0.98-(NG272*1))</f>
        <v/>
      </c>
      <c r="NK272" s="34">
        <f>IF(LR272&lt;0.9,0,IF(AND(LR272&gt;1.1),0,1))</f>
        <v/>
      </c>
      <c r="NL272" s="34">
        <f>IF(LS272&lt;0.9,0,IF(AND(LS272&gt;1.1),0,1))</f>
        <v/>
      </c>
      <c r="NM272" s="32">
        <f>IF(NF272&gt;99,1,0)</f>
        <v/>
      </c>
      <c r="NN272" s="32">
        <f>IF(NJ272&gt;0.0799,1,0)</f>
        <v/>
      </c>
      <c r="NO272" s="32">
        <f>IF(NJ272&gt;NQ272,1,0)</f>
        <v/>
      </c>
      <c r="NP272" s="32">
        <f>NM272+NN272+NO272+NK272+NL272</f>
        <v/>
      </c>
      <c r="NQ272" s="79">
        <f>(((100*NG272)*(NI272-1)*0.98)-((1-NG272)*100))/100</f>
        <v/>
      </c>
      <c r="NR272" s="34">
        <f>IF(LR272&lt;0.9,0,IF(AND(LR272&gt;1.1),0,1))</f>
        <v/>
      </c>
      <c r="NS272" s="34">
        <f>IF(LS272&lt;0.9,0,IF(AND(LS272&gt;1.1),0,1))</f>
        <v/>
      </c>
      <c r="NT272" s="32">
        <f>IF(NF272&gt;99,1,0)</f>
        <v/>
      </c>
      <c r="NU272" s="32">
        <f>IF(NQ272&gt;0.0799,1,0)</f>
        <v/>
      </c>
      <c r="NV272" s="32">
        <f>IF(NQ272&gt;NJ272,1,0)</f>
        <v/>
      </c>
      <c r="NW272" s="32">
        <f>NT272+NU272+NV272+NR272+NS272</f>
        <v/>
      </c>
      <c r="NX272">
        <f>IF(NP272=5,"LayAway0-1",IF(AND(NW272=5),"BackAway0-1",""))</f>
        <v/>
      </c>
      <c r="NY272">
        <f>IF(NP272=5,KO272,IF(AND(NW272=5),KO272,""))</f>
        <v/>
      </c>
      <c r="NZ272">
        <f>IF(NP272=5,"Match Odds",IF(AND(NW272=5),"Match Odds",""))</f>
        <v/>
      </c>
      <c r="OA272">
        <f>IF(NP272=5,KP272,IF(AND(NW272=5),KP272,""))</f>
        <v/>
      </c>
      <c r="OB272">
        <f>IF(NP272=5,"MATCH_ODDS",IF(AND(NW272=5),"MATCH_ODDS",""))</f>
        <v/>
      </c>
      <c r="OC272">
        <f>IF(NP272=5,"LAY",IF(AND(NW272=5),"BACK",""))</f>
        <v/>
      </c>
    </row>
    <row r="273" ht="16.5" customHeight="1" thickBot="1" thickTop="1">
      <c r="A273" s="2" t="n"/>
      <c r="KN273" s="1">
        <f>IF(INDEX(#REF!,MATCH('HT 0-1'!D273,#REF!,0))=INDEX(#REF!,MATCH('HT 0-1'!D273,#REF!,0)),INDEX(#REF!,MATCH('HT 0-1'!D273,#REF!,0)),"ERROR")</f>
        <v/>
      </c>
      <c r="KO273" s="1">
        <f>IF(INDEX(#REF!,MATCH('HT 0-1'!E273,#REF!,0))=INDEX(#REF!,MATCH('HT 0-1'!E273,#REF!,0)),INDEX(#REF!,MATCH('HT 0-1'!E273,#REF!,0)),"ERROR")</f>
        <v/>
      </c>
      <c r="KP273" s="1">
        <f>KN273&amp;" v "&amp;KO273</f>
        <v/>
      </c>
      <c r="KQ273">
        <f>B273&amp;"_"&amp;C273</f>
        <v/>
      </c>
      <c r="KR273" s="1">
        <f>IF((HW273/KK273)&lt;0.335,"G",IF((HW273/KK273)&gt;0.67,"R","A"))</f>
        <v/>
      </c>
      <c r="KS273" s="1">
        <f>IF((HX273/KK273)&lt;0.335,"G",IF((HX273/KK273)&gt;0.67,"R","A"))</f>
        <v/>
      </c>
      <c r="KT273" s="1">
        <f>IF((IH273/KK273)&lt;0.335,"G",IF((IH273/KK273)&gt;0.67,"R","A"))</f>
        <v/>
      </c>
      <c r="KU273" s="1">
        <f>IF((II273/KK273)&lt;0.335,"G",IF((II273/KK273)&gt;0.67,"R","A"))</f>
        <v/>
      </c>
      <c r="KV273" s="1">
        <f>IF((HZ273/KK273)&lt;0.335,"G",IF((HZ273/KK273)&gt;0.67,"R","A"))</f>
        <v/>
      </c>
      <c r="KW273" s="1">
        <f>IF((HY273/KK273)&lt;0.335,"G",IF((HY273/KK273)&gt;0.67,"R","A"))</f>
        <v/>
      </c>
      <c r="KX273" s="1">
        <f>IF((IK273/KK273)&lt;0.335,"G",IF((IK273/KK273)&gt;0.67,"R","A"))</f>
        <v/>
      </c>
      <c r="KY273" s="1">
        <f>IF((IJ273/KK273)&lt;0.335,"G",IF((IJ273/KK273)&gt;0.67,"R","A"))</f>
        <v/>
      </c>
      <c r="KZ273" s="1">
        <f>IF((HQ273/KK273)&lt;0.335,"G",IF((HQ273/KK273)&gt;0.67,"R","A"))</f>
        <v/>
      </c>
      <c r="LA273" s="1">
        <f>IF((IB273/KK273)&lt;0.335,"G",IF((IB273/KK273)&gt;0.67,"R","A"))</f>
        <v/>
      </c>
      <c r="LB273">
        <f>IF(LQ273="0-1",INDEX(Scrape!#REF!,MATCH('HT 0-1'!KP273,Scrape!$B:$B,0)),"")</f>
        <v/>
      </c>
      <c r="LC273">
        <f>IF(LQ273="0-1",INDEX(Scrape!$A:$A,MATCH('HT 0-1'!KP273,Scrape!$B:$B,0)),"")</f>
        <v/>
      </c>
      <c r="LD273">
        <f>IF(LQ273="0-1",INDEX(Scrape!$B:$B,MATCH('HT 0-1'!KP273,Scrape!$B:$B,0)),"")</f>
        <v/>
      </c>
      <c r="LE273">
        <f>IF(LQ273="0-1",INDEX(Scrape!$C:$C,MATCH('HT 0-1'!KP273,Scrape!$B:$B,0)),"")</f>
        <v/>
      </c>
      <c r="LF273">
        <f>IF(LQ273="0-1",INDEX(Scrape!$D:$D,MATCH('HT 0-1'!KP273,Scrape!$B:$B,0)),"")</f>
        <v/>
      </c>
      <c r="LG273">
        <f>IF(LQ273="0-1",INDEX(Scrape!$E:$E,MATCH('HT 0-1'!KP273,Scrape!$B:$B,0)),"")</f>
        <v/>
      </c>
      <c r="LH273">
        <f>IF(LQ273="0-1",INDEX(Scrape!$F:$F,MATCH('HT 0-1'!KP273,Scrape!$B:$B,0)),"")</f>
        <v/>
      </c>
      <c r="LI273">
        <f>IF(LQ273="0-1",INDEX(Scrape!$G:$G,MATCH('HT 0-1'!KP273,Scrape!$B:$B,0)),"")</f>
        <v/>
      </c>
      <c r="LJ273">
        <f>IF(LQ273="0-1",INDEX(Scrape!$H:$H,MATCH('HT 0-1'!KP273,Scrape!$B:$B,0)),"")</f>
        <v/>
      </c>
      <c r="LK273">
        <f>IF(LQ273="0-1",INDEX(Scrape!$I:$I,MATCH('HT 0-1'!KP273,Scrape!$B:$B,0)),"")</f>
        <v/>
      </c>
      <c r="LL273">
        <f>IF(LQ273="0-1",INDEX(Scrape!$J:$J,MATCH('HT 0-1'!KP273,Scrape!$B:$B,0)),"")</f>
        <v/>
      </c>
      <c r="LM273">
        <f>IF(LQ273="0-1",INDEX(Scrape!$K:$K,MATCH('HT 0-1'!KP273,Scrape!$B:$B,0)),"")</f>
        <v/>
      </c>
      <c r="LN273">
        <f>IF(LQ273="0-1",INDEX(Scrape!$L:$L,MATCH('HT 0-1'!KP273,Scrape!$B:$B,0)),"")</f>
        <v/>
      </c>
      <c r="LO273">
        <f>IF(LQ273="0-1",INDEX(Scrape!$M:$M,MATCH('HT 0-1'!KP273,Scrape!$B:$B,0)),"")</f>
        <v/>
      </c>
      <c r="LP273">
        <f>IF(LQ273="0-1",INDEX(Scrape!$N:$N,MATCH('HT 0-1'!KP273,Scrape!$B:$B,0)),"")</f>
        <v/>
      </c>
      <c r="LQ273">
        <f>INDEX(Scrape!$O:$O,MATCH('HT 0-1'!KP273,Scrape!$B:$B,0))</f>
        <v/>
      </c>
      <c r="LR273">
        <f>(1/LJ273)+(1/LI273)+(1/LH273)</f>
        <v/>
      </c>
      <c r="LS273">
        <f>(1/LG273)+(1/LF273)+(1/LE273)</f>
        <v/>
      </c>
      <c r="LT273" s="8">
        <f>IF(INDEX(#REF!,MATCH(KQ273,#REF!,0))=INDEX(#REF!,MATCH(KQ273,#REF!,0)),INDEX(#REF!,MATCH(KQ273,#REF!,0)),"ERROR")</f>
        <v/>
      </c>
      <c r="LU273" s="4">
        <f>IF(KR273="G",2,IF(KR273="R",0.5,IF(KR273="A",1)))</f>
        <v/>
      </c>
      <c r="LV273" s="4">
        <f>IF(KS273="G",0.5,IF(KS273="R",2,IF(KS273="A",1)))</f>
        <v/>
      </c>
      <c r="LW273" s="4">
        <f>IF(KT273="G",2,IF(KT273="R",0.5,IF(KT273="A",1)))</f>
        <v/>
      </c>
      <c r="LX273" s="4">
        <f>IF(KU273="G",0.5,IF(KU273="R",2,IF(KU273="A",1)))</f>
        <v/>
      </c>
      <c r="LY273" s="7">
        <f>(LK273*(LU273+LX273)+(LL273*(LU273+LX273)))</f>
        <v/>
      </c>
      <c r="LZ273" s="7">
        <f>(LN273*(LV273+LW273)+(LO273*(LV273+LW273)))</f>
        <v/>
      </c>
      <c r="MA273" s="11">
        <f>LY273-LZ273</f>
        <v/>
      </c>
      <c r="MB273" s="5">
        <f>MA273+2</f>
        <v/>
      </c>
      <c r="MC273" s="6">
        <f>MA273-2</f>
        <v/>
      </c>
      <c r="MD273" s="4">
        <f>LE273</f>
        <v/>
      </c>
      <c r="ME273" s="9">
        <f>IF(MD273=0,1000,MD273+0.75)</f>
        <v/>
      </c>
      <c r="MF273" s="10">
        <f>IF(MD273=0,0,MD273-0.75)</f>
        <v/>
      </c>
      <c r="MG273" s="4">
        <f>((LM273*(LU273+LX273))-((LP273*(LV273+LW273))))</f>
        <v/>
      </c>
      <c r="MH273" s="9">
        <f>MG273*1.2</f>
        <v/>
      </c>
      <c r="MI273" s="10">
        <f>MG273*0.8</f>
        <v/>
      </c>
      <c r="MJ273">
        <f>IFERROR(NX273,"")</f>
        <v/>
      </c>
      <c r="MK273">
        <f>IFERROR(NY273,"")</f>
        <v/>
      </c>
      <c r="ML273">
        <f>IFERROR(NZ273,"")</f>
        <v/>
      </c>
      <c r="MM273">
        <f>IFERROR(OA273,"")</f>
        <v/>
      </c>
      <c r="MN273">
        <f>IFERROR(OB273,"")</f>
        <v/>
      </c>
      <c r="MO273">
        <f>IFERROR(OC273,"")</f>
        <v/>
      </c>
      <c r="MP273" s="1">
        <f>COUNTIFS(#REF!,LT273,#REF!,1,#REF!,"&gt;="&amp;MC273,#REF!,"&lt;="&amp;MB273,#REF!,"&lt;="&amp;ME273,#REF!,"&gt;="&amp;MF273,#REF!,"="&amp;KV273,#REF!,"="&amp;KX273)</f>
        <v/>
      </c>
      <c r="MQ273" s="1">
        <f>COUNTIFS(#REF!,LT273,#REF!,0,#REF!,"&gt;="&amp;MC273,#REF!,"&lt;="&amp;MB273,#REF!,"&lt;="&amp;ME273,#REF!,"&gt;="&amp;MF273,#REF!,"="&amp;KV273,#REF!,"="&amp;KX273)</f>
        <v/>
      </c>
      <c r="MR273" s="1">
        <f>COUNTIFS(#REF!,LT273,#REF!,1,#REF!,"&gt;="&amp;MC273,#REF!,"&lt;="&amp;MB273,#REF!,"&lt;="&amp;ME273,#REF!,"&gt;="&amp;MF273,#REF!,"="&amp;KW273,#REF!,"="&amp;KY273)</f>
        <v/>
      </c>
      <c r="MS273" s="1">
        <f>COUNTIFS(#REF!,LT273,#REF!,0,#REF!,"&gt;="&amp;MC273,#REF!,"&lt;="&amp;MB273,#REF!,"&lt;="&amp;ME273,#REF!,"&gt;="&amp;MF273,#REF!,"="&amp;KW273,#REF!,"="&amp;KY273)</f>
        <v/>
      </c>
      <c r="MT273" s="1">
        <f>COUNTIFS(#REF!,LT273,#REF!,1,#REF!,"&gt;="&amp;MI273,#REF!,"&lt;="&amp;MH273,#REF!,"&lt;="&amp;ME273,#REF!,"&gt;="&amp;MF273)</f>
        <v/>
      </c>
      <c r="MU273" s="1">
        <f>COUNTIFS(#REF!,LT273,#REF!,0,#REF!,"&gt;="&amp;MI273,#REF!,"&lt;="&amp;MH273,#REF!,"&lt;="&amp;ME273,#REF!,"&gt;="&amp;MF273)</f>
        <v/>
      </c>
      <c r="MV273" s="1">
        <f>COUNTIFS(#REF!,LT273,#REF!,1,#REF!,"&gt;="&amp;MI273,#REF!,"&lt;="&amp;MH273,#REF!,"="&amp;KZ273,#REF!,"="&amp;LA273,#REF!,"&lt;="&amp;ME273,#REF!,"&gt;="&amp;MF273)</f>
        <v/>
      </c>
      <c r="MW273" s="1">
        <f>COUNTIFS(#REF!,LT273,#REF!,0,#REF!,"&gt;="&amp;MI273,#REF!,"&lt;="&amp;MH273,#REF!,"="&amp;KZ273,#REF!,"="&amp;LA273,#REF!,"&lt;="&amp;ME273,#REF!,"&gt;="&amp;MF273)</f>
        <v/>
      </c>
      <c r="MX273" s="1">
        <f>COUNTIFS(#REF!,LT273,#REF!,1,#REF!,"&gt;="&amp;MC273,#REF!,"&lt;="&amp;MB273,#REF!,"&lt;="&amp;ME273,#REF!,"&gt;="&amp;MF273)</f>
        <v/>
      </c>
      <c r="MY273" s="1">
        <f>COUNTIFS(#REF!,LT273,#REF!,0,#REF!,"&gt;="&amp;MC273,#REF!,"&lt;="&amp;MB273,#REF!,"&lt;="&amp;ME273,#REF!,"&gt;="&amp;MF273)</f>
        <v/>
      </c>
      <c r="MZ273" s="1">
        <f>COUNTIFS(#REF!,LT273,#REF!,1,#REF!,"&lt;="&amp;ME273,#REF!,"&gt;="&amp;MF273,#REF!,"="&amp;KV273,#REF!,"="&amp;KX273)</f>
        <v/>
      </c>
      <c r="NA273" s="1">
        <f>COUNTIFS(#REF!,LT273,#REF!,0,#REF!,"&lt;="&amp;ME273,#REF!,"&gt;="&amp;MF273,#REF!,"="&amp;KV273,#REF!,"="&amp;KX273)</f>
        <v/>
      </c>
      <c r="NB273" s="1">
        <f>COUNTIFS(#REF!,LT273,#REF!,1,#REF!,"&lt;="&amp;ME273,#REF!,"&gt;="&amp;MF273,#REF!,"="&amp;KW273,#REF!,"="&amp;KY273)</f>
        <v/>
      </c>
      <c r="NC273" s="1">
        <f>COUNTIFS(#REF!,LT273,#REF!,0,#REF!,"&lt;="&amp;ME273,#REF!,"&gt;="&amp;MF273,#REF!,"="&amp;KW273,#REF!,"="&amp;KY273)</f>
        <v/>
      </c>
      <c r="ND273" s="1">
        <f>MP273+MR273+MT273+MV273+MX273+MZ273+NB273</f>
        <v/>
      </c>
      <c r="NE273" s="1">
        <f>MQ273+MS273+MU273+MW273+MY273+NA273+NC273</f>
        <v/>
      </c>
      <c r="NF273" s="1">
        <f>ND273+NE273</f>
        <v/>
      </c>
      <c r="NG273" s="33">
        <f>ND273/(ND273+NE273)</f>
        <v/>
      </c>
      <c r="NH273" s="3">
        <f>1/NG273</f>
        <v/>
      </c>
      <c r="NI273" s="1">
        <f>LI273</f>
        <v/>
      </c>
      <c r="NJ273" s="79">
        <f>((1-NG273)*(1/(NI273-1))*0.98-(NG273*1))</f>
        <v/>
      </c>
      <c r="NK273" s="34">
        <f>IF(LR273&lt;0.9,0,IF(AND(LR273&gt;1.1),0,1))</f>
        <v/>
      </c>
      <c r="NL273" s="34">
        <f>IF(LS273&lt;0.9,0,IF(AND(LS273&gt;1.1),0,1))</f>
        <v/>
      </c>
      <c r="NM273" s="32">
        <f>IF(NF273&gt;99,1,0)</f>
        <v/>
      </c>
      <c r="NN273" s="32">
        <f>IF(NJ273&gt;0.0799,1,0)</f>
        <v/>
      </c>
      <c r="NO273" s="32">
        <f>IF(NJ273&gt;NQ273,1,0)</f>
        <v/>
      </c>
      <c r="NP273" s="32">
        <f>NM273+NN273+NO273+NK273+NL273</f>
        <v/>
      </c>
      <c r="NQ273" s="79">
        <f>(((100*NG273)*(NI273-1)*0.98)-((1-NG273)*100))/100</f>
        <v/>
      </c>
      <c r="NR273" s="34">
        <f>IF(LR273&lt;0.9,0,IF(AND(LR273&gt;1.1),0,1))</f>
        <v/>
      </c>
      <c r="NS273" s="34">
        <f>IF(LS273&lt;0.9,0,IF(AND(LS273&gt;1.1),0,1))</f>
        <v/>
      </c>
      <c r="NT273" s="32">
        <f>IF(NF273&gt;99,1,0)</f>
        <v/>
      </c>
      <c r="NU273" s="32">
        <f>IF(NQ273&gt;0.0799,1,0)</f>
        <v/>
      </c>
      <c r="NV273" s="32">
        <f>IF(NQ273&gt;NJ273,1,0)</f>
        <v/>
      </c>
      <c r="NW273" s="32">
        <f>NT273+NU273+NV273+NR273+NS273</f>
        <v/>
      </c>
      <c r="NX273">
        <f>IF(NP273=5,"LayAway0-1",IF(AND(NW273=5),"BackAway0-1",""))</f>
        <v/>
      </c>
      <c r="NY273">
        <f>IF(NP273=5,KO273,IF(AND(NW273=5),KO273,""))</f>
        <v/>
      </c>
      <c r="NZ273">
        <f>IF(NP273=5,"Match Odds",IF(AND(NW273=5),"Match Odds",""))</f>
        <v/>
      </c>
      <c r="OA273">
        <f>IF(NP273=5,KP273,IF(AND(NW273=5),KP273,""))</f>
        <v/>
      </c>
      <c r="OB273">
        <f>IF(NP273=5,"MATCH_ODDS",IF(AND(NW273=5),"MATCH_ODDS",""))</f>
        <v/>
      </c>
      <c r="OC273">
        <f>IF(NP273=5,"LAY",IF(AND(NW273=5),"BACK",""))</f>
        <v/>
      </c>
    </row>
    <row r="274" ht="16.5" customHeight="1" thickBot="1" thickTop="1">
      <c r="A274" s="2" t="n"/>
      <c r="KN274" s="1">
        <f>IF(INDEX(#REF!,MATCH('HT 0-1'!D274,#REF!,0))=INDEX(#REF!,MATCH('HT 0-1'!D274,#REF!,0)),INDEX(#REF!,MATCH('HT 0-1'!D274,#REF!,0)),"ERROR")</f>
        <v/>
      </c>
      <c r="KO274" s="1">
        <f>IF(INDEX(#REF!,MATCH('HT 0-1'!E274,#REF!,0))=INDEX(#REF!,MATCH('HT 0-1'!E274,#REF!,0)),INDEX(#REF!,MATCH('HT 0-1'!E274,#REF!,0)),"ERROR")</f>
        <v/>
      </c>
      <c r="KP274" s="1">
        <f>KN274&amp;" v "&amp;KO274</f>
        <v/>
      </c>
      <c r="KQ274">
        <f>B274&amp;"_"&amp;C274</f>
        <v/>
      </c>
      <c r="KR274" s="1">
        <f>IF((HW274/KK274)&lt;0.335,"G",IF((HW274/KK274)&gt;0.67,"R","A"))</f>
        <v/>
      </c>
      <c r="KS274" s="1">
        <f>IF((HX274/KK274)&lt;0.335,"G",IF((HX274/KK274)&gt;0.67,"R","A"))</f>
        <v/>
      </c>
      <c r="KT274" s="1">
        <f>IF((IH274/KK274)&lt;0.335,"G",IF((IH274/KK274)&gt;0.67,"R","A"))</f>
        <v/>
      </c>
      <c r="KU274" s="1">
        <f>IF((II274/KK274)&lt;0.335,"G",IF((II274/KK274)&gt;0.67,"R","A"))</f>
        <v/>
      </c>
      <c r="KV274" s="1">
        <f>IF((HZ274/KK274)&lt;0.335,"G",IF((HZ274/KK274)&gt;0.67,"R","A"))</f>
        <v/>
      </c>
      <c r="KW274" s="1">
        <f>IF((HY274/KK274)&lt;0.335,"G",IF((HY274/KK274)&gt;0.67,"R","A"))</f>
        <v/>
      </c>
      <c r="KX274" s="1">
        <f>IF((IK274/KK274)&lt;0.335,"G",IF((IK274/KK274)&gt;0.67,"R","A"))</f>
        <v/>
      </c>
      <c r="KY274" s="1">
        <f>IF((IJ274/KK274)&lt;0.335,"G",IF((IJ274/KK274)&gt;0.67,"R","A"))</f>
        <v/>
      </c>
      <c r="KZ274" s="1">
        <f>IF((HQ274/KK274)&lt;0.335,"G",IF((HQ274/KK274)&gt;0.67,"R","A"))</f>
        <v/>
      </c>
      <c r="LA274" s="1">
        <f>IF((IB274/KK274)&lt;0.335,"G",IF((IB274/KK274)&gt;0.67,"R","A"))</f>
        <v/>
      </c>
      <c r="LB274">
        <f>IF(LQ274="0-1",INDEX(Scrape!#REF!,MATCH('HT 0-1'!KP274,Scrape!$B:$B,0)),"")</f>
        <v/>
      </c>
      <c r="LC274">
        <f>IF(LQ274="0-1",INDEX(Scrape!$A:$A,MATCH('HT 0-1'!KP274,Scrape!$B:$B,0)),"")</f>
        <v/>
      </c>
      <c r="LD274">
        <f>IF(LQ274="0-1",INDEX(Scrape!$B:$B,MATCH('HT 0-1'!KP274,Scrape!$B:$B,0)),"")</f>
        <v/>
      </c>
      <c r="LE274">
        <f>IF(LQ274="0-1",INDEX(Scrape!$C:$C,MATCH('HT 0-1'!KP274,Scrape!$B:$B,0)),"")</f>
        <v/>
      </c>
      <c r="LF274">
        <f>IF(LQ274="0-1",INDEX(Scrape!$D:$D,MATCH('HT 0-1'!KP274,Scrape!$B:$B,0)),"")</f>
        <v/>
      </c>
      <c r="LG274">
        <f>IF(LQ274="0-1",INDEX(Scrape!$E:$E,MATCH('HT 0-1'!KP274,Scrape!$B:$B,0)),"")</f>
        <v/>
      </c>
      <c r="LH274">
        <f>IF(LQ274="0-1",INDEX(Scrape!$F:$F,MATCH('HT 0-1'!KP274,Scrape!$B:$B,0)),"")</f>
        <v/>
      </c>
      <c r="LI274">
        <f>IF(LQ274="0-1",INDEX(Scrape!$G:$G,MATCH('HT 0-1'!KP274,Scrape!$B:$B,0)),"")</f>
        <v/>
      </c>
      <c r="LJ274">
        <f>IF(LQ274="0-1",INDEX(Scrape!$H:$H,MATCH('HT 0-1'!KP274,Scrape!$B:$B,0)),"")</f>
        <v/>
      </c>
      <c r="LK274">
        <f>IF(LQ274="0-1",INDEX(Scrape!$I:$I,MATCH('HT 0-1'!KP274,Scrape!$B:$B,0)),"")</f>
        <v/>
      </c>
      <c r="LL274">
        <f>IF(LQ274="0-1",INDEX(Scrape!$J:$J,MATCH('HT 0-1'!KP274,Scrape!$B:$B,0)),"")</f>
        <v/>
      </c>
      <c r="LM274">
        <f>IF(LQ274="0-1",INDEX(Scrape!$K:$K,MATCH('HT 0-1'!KP274,Scrape!$B:$B,0)),"")</f>
        <v/>
      </c>
      <c r="LN274">
        <f>IF(LQ274="0-1",INDEX(Scrape!$L:$L,MATCH('HT 0-1'!KP274,Scrape!$B:$B,0)),"")</f>
        <v/>
      </c>
      <c r="LO274">
        <f>IF(LQ274="0-1",INDEX(Scrape!$M:$M,MATCH('HT 0-1'!KP274,Scrape!$B:$B,0)),"")</f>
        <v/>
      </c>
      <c r="LP274">
        <f>IF(LQ274="0-1",INDEX(Scrape!$N:$N,MATCH('HT 0-1'!KP274,Scrape!$B:$B,0)),"")</f>
        <v/>
      </c>
      <c r="LQ274">
        <f>INDEX(Scrape!$O:$O,MATCH('HT 0-1'!KP274,Scrape!$B:$B,0))</f>
        <v/>
      </c>
      <c r="LR274">
        <f>(1/LJ274)+(1/LI274)+(1/LH274)</f>
        <v/>
      </c>
      <c r="LS274">
        <f>(1/LG274)+(1/LF274)+(1/LE274)</f>
        <v/>
      </c>
      <c r="LT274" s="8">
        <f>IF(INDEX(#REF!,MATCH(KQ274,#REF!,0))=INDEX(#REF!,MATCH(KQ274,#REF!,0)),INDEX(#REF!,MATCH(KQ274,#REF!,0)),"ERROR")</f>
        <v/>
      </c>
      <c r="LU274" s="4">
        <f>IF(KR274="G",2,IF(KR274="R",0.5,IF(KR274="A",1)))</f>
        <v/>
      </c>
      <c r="LV274" s="4">
        <f>IF(KS274="G",0.5,IF(KS274="R",2,IF(KS274="A",1)))</f>
        <v/>
      </c>
      <c r="LW274" s="4">
        <f>IF(KT274="G",2,IF(KT274="R",0.5,IF(KT274="A",1)))</f>
        <v/>
      </c>
      <c r="LX274" s="4">
        <f>IF(KU274="G",0.5,IF(KU274="R",2,IF(KU274="A",1)))</f>
        <v/>
      </c>
      <c r="LY274" s="7">
        <f>(LK274*(LU274+LX274)+(LL274*(LU274+LX274)))</f>
        <v/>
      </c>
      <c r="LZ274" s="7">
        <f>(LN274*(LV274+LW274)+(LO274*(LV274+LW274)))</f>
        <v/>
      </c>
      <c r="MA274" s="11">
        <f>LY274-LZ274</f>
        <v/>
      </c>
      <c r="MB274" s="5">
        <f>MA274+2</f>
        <v/>
      </c>
      <c r="MC274" s="6">
        <f>MA274-2</f>
        <v/>
      </c>
      <c r="MD274" s="4">
        <f>LE274</f>
        <v/>
      </c>
      <c r="ME274" s="9">
        <f>IF(MD274=0,1000,MD274+0.75)</f>
        <v/>
      </c>
      <c r="MF274" s="10">
        <f>IF(MD274=0,0,MD274-0.75)</f>
        <v/>
      </c>
      <c r="MG274" s="4">
        <f>((LM274*(LU274+LX274))-((LP274*(LV274+LW274))))</f>
        <v/>
      </c>
      <c r="MH274" s="9">
        <f>MG274*1.2</f>
        <v/>
      </c>
      <c r="MI274" s="10">
        <f>MG274*0.8</f>
        <v/>
      </c>
      <c r="MJ274">
        <f>IFERROR(NX274,"")</f>
        <v/>
      </c>
      <c r="MK274">
        <f>IFERROR(NY274,"")</f>
        <v/>
      </c>
      <c r="ML274">
        <f>IFERROR(NZ274,"")</f>
        <v/>
      </c>
      <c r="MM274">
        <f>IFERROR(OA274,"")</f>
        <v/>
      </c>
      <c r="MN274">
        <f>IFERROR(OB274,"")</f>
        <v/>
      </c>
      <c r="MO274">
        <f>IFERROR(OC274,"")</f>
        <v/>
      </c>
      <c r="MP274" s="1">
        <f>COUNTIFS(#REF!,LT274,#REF!,1,#REF!,"&gt;="&amp;MC274,#REF!,"&lt;="&amp;MB274,#REF!,"&lt;="&amp;ME274,#REF!,"&gt;="&amp;MF274,#REF!,"="&amp;KV274,#REF!,"="&amp;KX274)</f>
        <v/>
      </c>
      <c r="MQ274" s="1">
        <f>COUNTIFS(#REF!,LT274,#REF!,0,#REF!,"&gt;="&amp;MC274,#REF!,"&lt;="&amp;MB274,#REF!,"&lt;="&amp;ME274,#REF!,"&gt;="&amp;MF274,#REF!,"="&amp;KV274,#REF!,"="&amp;KX274)</f>
        <v/>
      </c>
      <c r="MR274" s="1">
        <f>COUNTIFS(#REF!,LT274,#REF!,1,#REF!,"&gt;="&amp;MC274,#REF!,"&lt;="&amp;MB274,#REF!,"&lt;="&amp;ME274,#REF!,"&gt;="&amp;MF274,#REF!,"="&amp;KW274,#REF!,"="&amp;KY274)</f>
        <v/>
      </c>
      <c r="MS274" s="1">
        <f>COUNTIFS(#REF!,LT274,#REF!,0,#REF!,"&gt;="&amp;MC274,#REF!,"&lt;="&amp;MB274,#REF!,"&lt;="&amp;ME274,#REF!,"&gt;="&amp;MF274,#REF!,"="&amp;KW274,#REF!,"="&amp;KY274)</f>
        <v/>
      </c>
      <c r="MT274" s="1">
        <f>COUNTIFS(#REF!,LT274,#REF!,1,#REF!,"&gt;="&amp;MI274,#REF!,"&lt;="&amp;MH274,#REF!,"&lt;="&amp;ME274,#REF!,"&gt;="&amp;MF274)</f>
        <v/>
      </c>
      <c r="MU274" s="1">
        <f>COUNTIFS(#REF!,LT274,#REF!,0,#REF!,"&gt;="&amp;MI274,#REF!,"&lt;="&amp;MH274,#REF!,"&lt;="&amp;ME274,#REF!,"&gt;="&amp;MF274)</f>
        <v/>
      </c>
      <c r="MV274" s="1">
        <f>COUNTIFS(#REF!,LT274,#REF!,1,#REF!,"&gt;="&amp;MI274,#REF!,"&lt;="&amp;MH274,#REF!,"="&amp;KZ274,#REF!,"="&amp;LA274,#REF!,"&lt;="&amp;ME274,#REF!,"&gt;="&amp;MF274)</f>
        <v/>
      </c>
      <c r="MW274" s="1">
        <f>COUNTIFS(#REF!,LT274,#REF!,0,#REF!,"&gt;="&amp;MI274,#REF!,"&lt;="&amp;MH274,#REF!,"="&amp;KZ274,#REF!,"="&amp;LA274,#REF!,"&lt;="&amp;ME274,#REF!,"&gt;="&amp;MF274)</f>
        <v/>
      </c>
      <c r="MX274" s="1">
        <f>COUNTIFS(#REF!,LT274,#REF!,1,#REF!,"&gt;="&amp;MC274,#REF!,"&lt;="&amp;MB274,#REF!,"&lt;="&amp;ME274,#REF!,"&gt;="&amp;MF274)</f>
        <v/>
      </c>
      <c r="MY274" s="1">
        <f>COUNTIFS(#REF!,LT274,#REF!,0,#REF!,"&gt;="&amp;MC274,#REF!,"&lt;="&amp;MB274,#REF!,"&lt;="&amp;ME274,#REF!,"&gt;="&amp;MF274)</f>
        <v/>
      </c>
      <c r="MZ274" s="1">
        <f>COUNTIFS(#REF!,LT274,#REF!,1,#REF!,"&lt;="&amp;ME274,#REF!,"&gt;="&amp;MF274,#REF!,"="&amp;KV274,#REF!,"="&amp;KX274)</f>
        <v/>
      </c>
      <c r="NA274" s="1">
        <f>COUNTIFS(#REF!,LT274,#REF!,0,#REF!,"&lt;="&amp;ME274,#REF!,"&gt;="&amp;MF274,#REF!,"="&amp;KV274,#REF!,"="&amp;KX274)</f>
        <v/>
      </c>
      <c r="NB274" s="1">
        <f>COUNTIFS(#REF!,LT274,#REF!,1,#REF!,"&lt;="&amp;ME274,#REF!,"&gt;="&amp;MF274,#REF!,"="&amp;KW274,#REF!,"="&amp;KY274)</f>
        <v/>
      </c>
      <c r="NC274" s="1">
        <f>COUNTIFS(#REF!,LT274,#REF!,0,#REF!,"&lt;="&amp;ME274,#REF!,"&gt;="&amp;MF274,#REF!,"="&amp;KW274,#REF!,"="&amp;KY274)</f>
        <v/>
      </c>
      <c r="ND274" s="1">
        <f>MP274+MR274+MT274+MV274+MX274+MZ274+NB274</f>
        <v/>
      </c>
      <c r="NE274" s="1">
        <f>MQ274+MS274+MU274+MW274+MY274+NA274+NC274</f>
        <v/>
      </c>
      <c r="NF274" s="1">
        <f>ND274+NE274</f>
        <v/>
      </c>
      <c r="NG274" s="33">
        <f>ND274/(ND274+NE274)</f>
        <v/>
      </c>
      <c r="NH274" s="3">
        <f>1/NG274</f>
        <v/>
      </c>
      <c r="NI274" s="1">
        <f>LI274</f>
        <v/>
      </c>
      <c r="NJ274" s="79">
        <f>((1-NG274)*(1/(NI274-1))*0.98-(NG274*1))</f>
        <v/>
      </c>
      <c r="NK274" s="34">
        <f>IF(LR274&lt;0.9,0,IF(AND(LR274&gt;1.1),0,1))</f>
        <v/>
      </c>
      <c r="NL274" s="34">
        <f>IF(LS274&lt;0.9,0,IF(AND(LS274&gt;1.1),0,1))</f>
        <v/>
      </c>
      <c r="NM274" s="32">
        <f>IF(NF274&gt;99,1,0)</f>
        <v/>
      </c>
      <c r="NN274" s="32">
        <f>IF(NJ274&gt;0.0799,1,0)</f>
        <v/>
      </c>
      <c r="NO274" s="32">
        <f>IF(NJ274&gt;NQ274,1,0)</f>
        <v/>
      </c>
      <c r="NP274" s="32">
        <f>NM274+NN274+NO274+NK274+NL274</f>
        <v/>
      </c>
      <c r="NQ274" s="79">
        <f>(((100*NG274)*(NI274-1)*0.98)-((1-NG274)*100))/100</f>
        <v/>
      </c>
      <c r="NR274" s="34">
        <f>IF(LR274&lt;0.9,0,IF(AND(LR274&gt;1.1),0,1))</f>
        <v/>
      </c>
      <c r="NS274" s="34">
        <f>IF(LS274&lt;0.9,0,IF(AND(LS274&gt;1.1),0,1))</f>
        <v/>
      </c>
      <c r="NT274" s="32">
        <f>IF(NF274&gt;99,1,0)</f>
        <v/>
      </c>
      <c r="NU274" s="32">
        <f>IF(NQ274&gt;0.0799,1,0)</f>
        <v/>
      </c>
      <c r="NV274" s="32">
        <f>IF(NQ274&gt;NJ274,1,0)</f>
        <v/>
      </c>
      <c r="NW274" s="32">
        <f>NT274+NU274+NV274+NR274+NS274</f>
        <v/>
      </c>
      <c r="NX274">
        <f>IF(NP274=5,"LayAway0-1",IF(AND(NW274=5),"BackAway0-1",""))</f>
        <v/>
      </c>
      <c r="NY274">
        <f>IF(NP274=5,KO274,IF(AND(NW274=5),KO274,""))</f>
        <v/>
      </c>
      <c r="NZ274">
        <f>IF(NP274=5,"Match Odds",IF(AND(NW274=5),"Match Odds",""))</f>
        <v/>
      </c>
      <c r="OA274">
        <f>IF(NP274=5,KP274,IF(AND(NW274=5),KP274,""))</f>
        <v/>
      </c>
      <c r="OB274">
        <f>IF(NP274=5,"MATCH_ODDS",IF(AND(NW274=5),"MATCH_ODDS",""))</f>
        <v/>
      </c>
      <c r="OC274">
        <f>IF(NP274=5,"LAY",IF(AND(NW274=5),"BACK",""))</f>
        <v/>
      </c>
    </row>
    <row r="275" ht="16.5" customHeight="1" thickBot="1" thickTop="1">
      <c r="A275" s="2" t="n"/>
      <c r="KN275" s="1">
        <f>IF(INDEX(#REF!,MATCH('HT 0-1'!D275,#REF!,0))=INDEX(#REF!,MATCH('HT 0-1'!D275,#REF!,0)),INDEX(#REF!,MATCH('HT 0-1'!D275,#REF!,0)),"ERROR")</f>
        <v/>
      </c>
      <c r="KO275" s="1">
        <f>IF(INDEX(#REF!,MATCH('HT 0-1'!E275,#REF!,0))=INDEX(#REF!,MATCH('HT 0-1'!E275,#REF!,0)),INDEX(#REF!,MATCH('HT 0-1'!E275,#REF!,0)),"ERROR")</f>
        <v/>
      </c>
      <c r="KP275" s="1">
        <f>KN275&amp;" v "&amp;KO275</f>
        <v/>
      </c>
      <c r="KQ275">
        <f>B275&amp;"_"&amp;C275</f>
        <v/>
      </c>
      <c r="KR275" s="1">
        <f>IF((HW275/KK275)&lt;0.335,"G",IF((HW275/KK275)&gt;0.67,"R","A"))</f>
        <v/>
      </c>
      <c r="KS275" s="1">
        <f>IF((HX275/KK275)&lt;0.335,"G",IF((HX275/KK275)&gt;0.67,"R","A"))</f>
        <v/>
      </c>
      <c r="KT275" s="1">
        <f>IF((IH275/KK275)&lt;0.335,"G",IF((IH275/KK275)&gt;0.67,"R","A"))</f>
        <v/>
      </c>
      <c r="KU275" s="1">
        <f>IF((II275/KK275)&lt;0.335,"G",IF((II275/KK275)&gt;0.67,"R","A"))</f>
        <v/>
      </c>
      <c r="KV275" s="1">
        <f>IF((HZ275/KK275)&lt;0.335,"G",IF((HZ275/KK275)&gt;0.67,"R","A"))</f>
        <v/>
      </c>
      <c r="KW275" s="1">
        <f>IF((HY275/KK275)&lt;0.335,"G",IF((HY275/KK275)&gt;0.67,"R","A"))</f>
        <v/>
      </c>
      <c r="KX275" s="1">
        <f>IF((IK275/KK275)&lt;0.335,"G",IF((IK275/KK275)&gt;0.67,"R","A"))</f>
        <v/>
      </c>
      <c r="KY275" s="1">
        <f>IF((IJ275/KK275)&lt;0.335,"G",IF((IJ275/KK275)&gt;0.67,"R","A"))</f>
        <v/>
      </c>
      <c r="KZ275" s="1">
        <f>IF((HQ275/KK275)&lt;0.335,"G",IF((HQ275/KK275)&gt;0.67,"R","A"))</f>
        <v/>
      </c>
      <c r="LA275" s="1">
        <f>IF((IB275/KK275)&lt;0.335,"G",IF((IB275/KK275)&gt;0.67,"R","A"))</f>
        <v/>
      </c>
      <c r="LB275">
        <f>IF(LQ275="0-1",INDEX(Scrape!#REF!,MATCH('HT 0-1'!KP275,Scrape!$B:$B,0)),"")</f>
        <v/>
      </c>
      <c r="LC275">
        <f>IF(LQ275="0-1",INDEX(Scrape!$A:$A,MATCH('HT 0-1'!KP275,Scrape!$B:$B,0)),"")</f>
        <v/>
      </c>
      <c r="LD275">
        <f>IF(LQ275="0-1",INDEX(Scrape!$B:$B,MATCH('HT 0-1'!KP275,Scrape!$B:$B,0)),"")</f>
        <v/>
      </c>
      <c r="LE275">
        <f>IF(LQ275="0-1",INDEX(Scrape!$C:$C,MATCH('HT 0-1'!KP275,Scrape!$B:$B,0)),"")</f>
        <v/>
      </c>
      <c r="LF275">
        <f>IF(LQ275="0-1",INDEX(Scrape!$D:$D,MATCH('HT 0-1'!KP275,Scrape!$B:$B,0)),"")</f>
        <v/>
      </c>
      <c r="LG275">
        <f>IF(LQ275="0-1",INDEX(Scrape!$E:$E,MATCH('HT 0-1'!KP275,Scrape!$B:$B,0)),"")</f>
        <v/>
      </c>
      <c r="LH275">
        <f>IF(LQ275="0-1",INDEX(Scrape!$F:$F,MATCH('HT 0-1'!KP275,Scrape!$B:$B,0)),"")</f>
        <v/>
      </c>
      <c r="LI275">
        <f>IF(LQ275="0-1",INDEX(Scrape!$G:$G,MATCH('HT 0-1'!KP275,Scrape!$B:$B,0)),"")</f>
        <v/>
      </c>
      <c r="LJ275">
        <f>IF(LQ275="0-1",INDEX(Scrape!$H:$H,MATCH('HT 0-1'!KP275,Scrape!$B:$B,0)),"")</f>
        <v/>
      </c>
      <c r="LK275">
        <f>IF(LQ275="0-1",INDEX(Scrape!$I:$I,MATCH('HT 0-1'!KP275,Scrape!$B:$B,0)),"")</f>
        <v/>
      </c>
      <c r="LL275">
        <f>IF(LQ275="0-1",INDEX(Scrape!$J:$J,MATCH('HT 0-1'!KP275,Scrape!$B:$B,0)),"")</f>
        <v/>
      </c>
      <c r="LM275">
        <f>IF(LQ275="0-1",INDEX(Scrape!$K:$K,MATCH('HT 0-1'!KP275,Scrape!$B:$B,0)),"")</f>
        <v/>
      </c>
      <c r="LN275">
        <f>IF(LQ275="0-1",INDEX(Scrape!$L:$L,MATCH('HT 0-1'!KP275,Scrape!$B:$B,0)),"")</f>
        <v/>
      </c>
      <c r="LO275">
        <f>IF(LQ275="0-1",INDEX(Scrape!$M:$M,MATCH('HT 0-1'!KP275,Scrape!$B:$B,0)),"")</f>
        <v/>
      </c>
      <c r="LP275">
        <f>IF(LQ275="0-1",INDEX(Scrape!$N:$N,MATCH('HT 0-1'!KP275,Scrape!$B:$B,0)),"")</f>
        <v/>
      </c>
      <c r="LQ275">
        <f>INDEX(Scrape!$O:$O,MATCH('HT 0-1'!KP275,Scrape!$B:$B,0))</f>
        <v/>
      </c>
      <c r="LR275">
        <f>(1/LJ275)+(1/LI275)+(1/LH275)</f>
        <v/>
      </c>
      <c r="LS275">
        <f>(1/LG275)+(1/LF275)+(1/LE275)</f>
        <v/>
      </c>
      <c r="LT275" s="8">
        <f>IF(INDEX(#REF!,MATCH(KQ275,#REF!,0))=INDEX(#REF!,MATCH(KQ275,#REF!,0)),INDEX(#REF!,MATCH(KQ275,#REF!,0)),"ERROR")</f>
        <v/>
      </c>
      <c r="LU275" s="4">
        <f>IF(KR275="G",2,IF(KR275="R",0.5,IF(KR275="A",1)))</f>
        <v/>
      </c>
      <c r="LV275" s="4">
        <f>IF(KS275="G",0.5,IF(KS275="R",2,IF(KS275="A",1)))</f>
        <v/>
      </c>
      <c r="LW275" s="4">
        <f>IF(KT275="G",2,IF(KT275="R",0.5,IF(KT275="A",1)))</f>
        <v/>
      </c>
      <c r="LX275" s="4">
        <f>IF(KU275="G",0.5,IF(KU275="R",2,IF(KU275="A",1)))</f>
        <v/>
      </c>
      <c r="LY275" s="7">
        <f>(LK275*(LU275+LX275)+(LL275*(LU275+LX275)))</f>
        <v/>
      </c>
      <c r="LZ275" s="7">
        <f>(LN275*(LV275+LW275)+(LO275*(LV275+LW275)))</f>
        <v/>
      </c>
      <c r="MA275" s="11">
        <f>LY275-LZ275</f>
        <v/>
      </c>
      <c r="MB275" s="5">
        <f>MA275+2</f>
        <v/>
      </c>
      <c r="MC275" s="6">
        <f>MA275-2</f>
        <v/>
      </c>
      <c r="MD275" s="4">
        <f>LE275</f>
        <v/>
      </c>
      <c r="ME275" s="9">
        <f>IF(MD275=0,1000,MD275+0.75)</f>
        <v/>
      </c>
      <c r="MF275" s="10">
        <f>IF(MD275=0,0,MD275-0.75)</f>
        <v/>
      </c>
      <c r="MG275" s="4">
        <f>((LM275*(LU275+LX275))-((LP275*(LV275+LW275))))</f>
        <v/>
      </c>
      <c r="MH275" s="9">
        <f>MG275*1.2</f>
        <v/>
      </c>
      <c r="MI275" s="10">
        <f>MG275*0.8</f>
        <v/>
      </c>
      <c r="MJ275">
        <f>IFERROR(NX275,"")</f>
        <v/>
      </c>
      <c r="MK275">
        <f>IFERROR(NY275,"")</f>
        <v/>
      </c>
      <c r="ML275">
        <f>IFERROR(NZ275,"")</f>
        <v/>
      </c>
      <c r="MM275">
        <f>IFERROR(OA275,"")</f>
        <v/>
      </c>
      <c r="MN275">
        <f>IFERROR(OB275,"")</f>
        <v/>
      </c>
      <c r="MO275">
        <f>IFERROR(OC275,"")</f>
        <v/>
      </c>
      <c r="MP275" s="1">
        <f>COUNTIFS(#REF!,LT275,#REF!,1,#REF!,"&gt;="&amp;MC275,#REF!,"&lt;="&amp;MB275,#REF!,"&lt;="&amp;ME275,#REF!,"&gt;="&amp;MF275,#REF!,"="&amp;KV275,#REF!,"="&amp;KX275)</f>
        <v/>
      </c>
      <c r="MQ275" s="1">
        <f>COUNTIFS(#REF!,LT275,#REF!,0,#REF!,"&gt;="&amp;MC275,#REF!,"&lt;="&amp;MB275,#REF!,"&lt;="&amp;ME275,#REF!,"&gt;="&amp;MF275,#REF!,"="&amp;KV275,#REF!,"="&amp;KX275)</f>
        <v/>
      </c>
      <c r="MR275" s="1">
        <f>COUNTIFS(#REF!,LT275,#REF!,1,#REF!,"&gt;="&amp;MC275,#REF!,"&lt;="&amp;MB275,#REF!,"&lt;="&amp;ME275,#REF!,"&gt;="&amp;MF275,#REF!,"="&amp;KW275,#REF!,"="&amp;KY275)</f>
        <v/>
      </c>
      <c r="MS275" s="1">
        <f>COUNTIFS(#REF!,LT275,#REF!,0,#REF!,"&gt;="&amp;MC275,#REF!,"&lt;="&amp;MB275,#REF!,"&lt;="&amp;ME275,#REF!,"&gt;="&amp;MF275,#REF!,"="&amp;KW275,#REF!,"="&amp;KY275)</f>
        <v/>
      </c>
      <c r="MT275" s="1">
        <f>COUNTIFS(#REF!,LT275,#REF!,1,#REF!,"&gt;="&amp;MI275,#REF!,"&lt;="&amp;MH275,#REF!,"&lt;="&amp;ME275,#REF!,"&gt;="&amp;MF275)</f>
        <v/>
      </c>
      <c r="MU275" s="1">
        <f>COUNTIFS(#REF!,LT275,#REF!,0,#REF!,"&gt;="&amp;MI275,#REF!,"&lt;="&amp;MH275,#REF!,"&lt;="&amp;ME275,#REF!,"&gt;="&amp;MF275)</f>
        <v/>
      </c>
      <c r="MV275" s="1">
        <f>COUNTIFS(#REF!,LT275,#REF!,1,#REF!,"&gt;="&amp;MI275,#REF!,"&lt;="&amp;MH275,#REF!,"="&amp;KZ275,#REF!,"="&amp;LA275,#REF!,"&lt;="&amp;ME275,#REF!,"&gt;="&amp;MF275)</f>
        <v/>
      </c>
      <c r="MW275" s="1">
        <f>COUNTIFS(#REF!,LT275,#REF!,0,#REF!,"&gt;="&amp;MI275,#REF!,"&lt;="&amp;MH275,#REF!,"="&amp;KZ275,#REF!,"="&amp;LA275,#REF!,"&lt;="&amp;ME275,#REF!,"&gt;="&amp;MF275)</f>
        <v/>
      </c>
      <c r="MX275" s="1">
        <f>COUNTIFS(#REF!,LT275,#REF!,1,#REF!,"&gt;="&amp;MC275,#REF!,"&lt;="&amp;MB275,#REF!,"&lt;="&amp;ME275,#REF!,"&gt;="&amp;MF275)</f>
        <v/>
      </c>
      <c r="MY275" s="1">
        <f>COUNTIFS(#REF!,LT275,#REF!,0,#REF!,"&gt;="&amp;MC275,#REF!,"&lt;="&amp;MB275,#REF!,"&lt;="&amp;ME275,#REF!,"&gt;="&amp;MF275)</f>
        <v/>
      </c>
      <c r="MZ275" s="1">
        <f>COUNTIFS(#REF!,LT275,#REF!,1,#REF!,"&lt;="&amp;ME275,#REF!,"&gt;="&amp;MF275,#REF!,"="&amp;KV275,#REF!,"="&amp;KX275)</f>
        <v/>
      </c>
      <c r="NA275" s="1">
        <f>COUNTIFS(#REF!,LT275,#REF!,0,#REF!,"&lt;="&amp;ME275,#REF!,"&gt;="&amp;MF275,#REF!,"="&amp;KV275,#REF!,"="&amp;KX275)</f>
        <v/>
      </c>
      <c r="NB275" s="1">
        <f>COUNTIFS(#REF!,LT275,#REF!,1,#REF!,"&lt;="&amp;ME275,#REF!,"&gt;="&amp;MF275,#REF!,"="&amp;KW275,#REF!,"="&amp;KY275)</f>
        <v/>
      </c>
      <c r="NC275" s="1">
        <f>COUNTIFS(#REF!,LT275,#REF!,0,#REF!,"&lt;="&amp;ME275,#REF!,"&gt;="&amp;MF275,#REF!,"="&amp;KW275,#REF!,"="&amp;KY275)</f>
        <v/>
      </c>
      <c r="ND275" s="1">
        <f>MP275+MR275+MT275+MV275+MX275+MZ275+NB275</f>
        <v/>
      </c>
      <c r="NE275" s="1">
        <f>MQ275+MS275+MU275+MW275+MY275+NA275+NC275</f>
        <v/>
      </c>
      <c r="NF275" s="1">
        <f>ND275+NE275</f>
        <v/>
      </c>
      <c r="NG275" s="33">
        <f>ND275/(ND275+NE275)</f>
        <v/>
      </c>
      <c r="NH275" s="3">
        <f>1/NG275</f>
        <v/>
      </c>
      <c r="NI275" s="1">
        <f>LI275</f>
        <v/>
      </c>
      <c r="NJ275" s="79">
        <f>((1-NG275)*(1/(NI275-1))*0.98-(NG275*1))</f>
        <v/>
      </c>
      <c r="NK275" s="34">
        <f>IF(LR275&lt;0.9,0,IF(AND(LR275&gt;1.1),0,1))</f>
        <v/>
      </c>
      <c r="NL275" s="34">
        <f>IF(LS275&lt;0.9,0,IF(AND(LS275&gt;1.1),0,1))</f>
        <v/>
      </c>
      <c r="NM275" s="32">
        <f>IF(NF275&gt;99,1,0)</f>
        <v/>
      </c>
      <c r="NN275" s="32">
        <f>IF(NJ275&gt;0.0799,1,0)</f>
        <v/>
      </c>
      <c r="NO275" s="32">
        <f>IF(NJ275&gt;NQ275,1,0)</f>
        <v/>
      </c>
      <c r="NP275" s="32">
        <f>NM275+NN275+NO275+NK275+NL275</f>
        <v/>
      </c>
      <c r="NQ275" s="79">
        <f>(((100*NG275)*(NI275-1)*0.98)-((1-NG275)*100))/100</f>
        <v/>
      </c>
      <c r="NR275" s="34">
        <f>IF(LR275&lt;0.9,0,IF(AND(LR275&gt;1.1),0,1))</f>
        <v/>
      </c>
      <c r="NS275" s="34">
        <f>IF(LS275&lt;0.9,0,IF(AND(LS275&gt;1.1),0,1))</f>
        <v/>
      </c>
      <c r="NT275" s="32">
        <f>IF(NF275&gt;99,1,0)</f>
        <v/>
      </c>
      <c r="NU275" s="32">
        <f>IF(NQ275&gt;0.0799,1,0)</f>
        <v/>
      </c>
      <c r="NV275" s="32">
        <f>IF(NQ275&gt;NJ275,1,0)</f>
        <v/>
      </c>
      <c r="NW275" s="32">
        <f>NT275+NU275+NV275+NR275+NS275</f>
        <v/>
      </c>
      <c r="NX275">
        <f>IF(NP275=5,"LayAway0-1",IF(AND(NW275=5),"BackAway0-1",""))</f>
        <v/>
      </c>
      <c r="NY275">
        <f>IF(NP275=5,KO275,IF(AND(NW275=5),KO275,""))</f>
        <v/>
      </c>
      <c r="NZ275">
        <f>IF(NP275=5,"Match Odds",IF(AND(NW275=5),"Match Odds",""))</f>
        <v/>
      </c>
      <c r="OA275">
        <f>IF(NP275=5,KP275,IF(AND(NW275=5),KP275,""))</f>
        <v/>
      </c>
      <c r="OB275">
        <f>IF(NP275=5,"MATCH_ODDS",IF(AND(NW275=5),"MATCH_ODDS",""))</f>
        <v/>
      </c>
      <c r="OC275">
        <f>IF(NP275=5,"LAY",IF(AND(NW275=5),"BACK",""))</f>
        <v/>
      </c>
    </row>
    <row r="276" ht="16.5" customHeight="1" thickBot="1" thickTop="1">
      <c r="A276" s="2" t="n"/>
      <c r="KN276" s="1">
        <f>IF(INDEX(#REF!,MATCH('HT 0-1'!D276,#REF!,0))=INDEX(#REF!,MATCH('HT 0-1'!D276,#REF!,0)),INDEX(#REF!,MATCH('HT 0-1'!D276,#REF!,0)),"ERROR")</f>
        <v/>
      </c>
      <c r="KO276" s="1">
        <f>IF(INDEX(#REF!,MATCH('HT 0-1'!E276,#REF!,0))=INDEX(#REF!,MATCH('HT 0-1'!E276,#REF!,0)),INDEX(#REF!,MATCH('HT 0-1'!E276,#REF!,0)),"ERROR")</f>
        <v/>
      </c>
      <c r="KP276" s="1">
        <f>KN276&amp;" v "&amp;KO276</f>
        <v/>
      </c>
      <c r="KQ276">
        <f>B276&amp;"_"&amp;C276</f>
        <v/>
      </c>
      <c r="KR276" s="1">
        <f>IF((HW276/KK276)&lt;0.335,"G",IF((HW276/KK276)&gt;0.67,"R","A"))</f>
        <v/>
      </c>
      <c r="KS276" s="1">
        <f>IF((HX276/KK276)&lt;0.335,"G",IF((HX276/KK276)&gt;0.67,"R","A"))</f>
        <v/>
      </c>
      <c r="KT276" s="1">
        <f>IF((IH276/KK276)&lt;0.335,"G",IF((IH276/KK276)&gt;0.67,"R","A"))</f>
        <v/>
      </c>
      <c r="KU276" s="1">
        <f>IF((II276/KK276)&lt;0.335,"G",IF((II276/KK276)&gt;0.67,"R","A"))</f>
        <v/>
      </c>
      <c r="KV276" s="1">
        <f>IF((HZ276/KK276)&lt;0.335,"G",IF((HZ276/KK276)&gt;0.67,"R","A"))</f>
        <v/>
      </c>
      <c r="KW276" s="1">
        <f>IF((HY276/KK276)&lt;0.335,"G",IF((HY276/KK276)&gt;0.67,"R","A"))</f>
        <v/>
      </c>
      <c r="KX276" s="1">
        <f>IF((IK276/KK276)&lt;0.335,"G",IF((IK276/KK276)&gt;0.67,"R","A"))</f>
        <v/>
      </c>
      <c r="KY276" s="1">
        <f>IF((IJ276/KK276)&lt;0.335,"G",IF((IJ276/KK276)&gt;0.67,"R","A"))</f>
        <v/>
      </c>
      <c r="KZ276" s="1">
        <f>IF((HQ276/KK276)&lt;0.335,"G",IF((HQ276/KK276)&gt;0.67,"R","A"))</f>
        <v/>
      </c>
      <c r="LA276" s="1">
        <f>IF((IB276/KK276)&lt;0.335,"G",IF((IB276/KK276)&gt;0.67,"R","A"))</f>
        <v/>
      </c>
      <c r="LB276">
        <f>IF(LQ276="0-1",INDEX(Scrape!#REF!,MATCH('HT 0-1'!KP276,Scrape!$B:$B,0)),"")</f>
        <v/>
      </c>
      <c r="LC276">
        <f>IF(LQ276="0-1",INDEX(Scrape!$A:$A,MATCH('HT 0-1'!KP276,Scrape!$B:$B,0)),"")</f>
        <v/>
      </c>
      <c r="LD276">
        <f>IF(LQ276="0-1",INDEX(Scrape!$B:$B,MATCH('HT 0-1'!KP276,Scrape!$B:$B,0)),"")</f>
        <v/>
      </c>
      <c r="LE276">
        <f>IF(LQ276="0-1",INDEX(Scrape!$C:$C,MATCH('HT 0-1'!KP276,Scrape!$B:$B,0)),"")</f>
        <v/>
      </c>
      <c r="LF276">
        <f>IF(LQ276="0-1",INDEX(Scrape!$D:$D,MATCH('HT 0-1'!KP276,Scrape!$B:$B,0)),"")</f>
        <v/>
      </c>
      <c r="LG276">
        <f>IF(LQ276="0-1",INDEX(Scrape!$E:$E,MATCH('HT 0-1'!KP276,Scrape!$B:$B,0)),"")</f>
        <v/>
      </c>
      <c r="LH276">
        <f>IF(LQ276="0-1",INDEX(Scrape!$F:$F,MATCH('HT 0-1'!KP276,Scrape!$B:$B,0)),"")</f>
        <v/>
      </c>
      <c r="LI276">
        <f>IF(LQ276="0-1",INDEX(Scrape!$G:$G,MATCH('HT 0-1'!KP276,Scrape!$B:$B,0)),"")</f>
        <v/>
      </c>
      <c r="LJ276">
        <f>IF(LQ276="0-1",INDEX(Scrape!$H:$H,MATCH('HT 0-1'!KP276,Scrape!$B:$B,0)),"")</f>
        <v/>
      </c>
      <c r="LK276">
        <f>IF(LQ276="0-1",INDEX(Scrape!$I:$I,MATCH('HT 0-1'!KP276,Scrape!$B:$B,0)),"")</f>
        <v/>
      </c>
      <c r="LL276">
        <f>IF(LQ276="0-1",INDEX(Scrape!$J:$J,MATCH('HT 0-1'!KP276,Scrape!$B:$B,0)),"")</f>
        <v/>
      </c>
      <c r="LM276">
        <f>IF(LQ276="0-1",INDEX(Scrape!$K:$K,MATCH('HT 0-1'!KP276,Scrape!$B:$B,0)),"")</f>
        <v/>
      </c>
      <c r="LN276">
        <f>IF(LQ276="0-1",INDEX(Scrape!$L:$L,MATCH('HT 0-1'!KP276,Scrape!$B:$B,0)),"")</f>
        <v/>
      </c>
      <c r="LO276">
        <f>IF(LQ276="0-1",INDEX(Scrape!$M:$M,MATCH('HT 0-1'!KP276,Scrape!$B:$B,0)),"")</f>
        <v/>
      </c>
      <c r="LP276">
        <f>IF(LQ276="0-1",INDEX(Scrape!$N:$N,MATCH('HT 0-1'!KP276,Scrape!$B:$B,0)),"")</f>
        <v/>
      </c>
      <c r="LQ276">
        <f>INDEX(Scrape!$O:$O,MATCH('HT 0-1'!KP276,Scrape!$B:$B,0))</f>
        <v/>
      </c>
      <c r="LR276">
        <f>(1/LJ276)+(1/LI276)+(1/LH276)</f>
        <v/>
      </c>
      <c r="LS276">
        <f>(1/LG276)+(1/LF276)+(1/LE276)</f>
        <v/>
      </c>
      <c r="LT276" s="8">
        <f>IF(INDEX(#REF!,MATCH(KQ276,#REF!,0))=INDEX(#REF!,MATCH(KQ276,#REF!,0)),INDEX(#REF!,MATCH(KQ276,#REF!,0)),"ERROR")</f>
        <v/>
      </c>
      <c r="LU276" s="4">
        <f>IF(KR276="G",2,IF(KR276="R",0.5,IF(KR276="A",1)))</f>
        <v/>
      </c>
      <c r="LV276" s="4">
        <f>IF(KS276="G",0.5,IF(KS276="R",2,IF(KS276="A",1)))</f>
        <v/>
      </c>
      <c r="LW276" s="4">
        <f>IF(KT276="G",2,IF(KT276="R",0.5,IF(KT276="A",1)))</f>
        <v/>
      </c>
      <c r="LX276" s="4">
        <f>IF(KU276="G",0.5,IF(KU276="R",2,IF(KU276="A",1)))</f>
        <v/>
      </c>
      <c r="LY276" s="7">
        <f>(LK276*(LU276+LX276)+(LL276*(LU276+LX276)))</f>
        <v/>
      </c>
      <c r="LZ276" s="7">
        <f>(LN276*(LV276+LW276)+(LO276*(LV276+LW276)))</f>
        <v/>
      </c>
      <c r="MA276" s="11">
        <f>LY276-LZ276</f>
        <v/>
      </c>
      <c r="MB276" s="5">
        <f>MA276+2</f>
        <v/>
      </c>
      <c r="MC276" s="6">
        <f>MA276-2</f>
        <v/>
      </c>
      <c r="MD276" s="4">
        <f>LE276</f>
        <v/>
      </c>
      <c r="ME276" s="9">
        <f>IF(MD276=0,1000,MD276+0.75)</f>
        <v/>
      </c>
      <c r="MF276" s="10">
        <f>IF(MD276=0,0,MD276-0.75)</f>
        <v/>
      </c>
      <c r="MG276" s="4">
        <f>((LM276*(LU276+LX276))-((LP276*(LV276+LW276))))</f>
        <v/>
      </c>
      <c r="MH276" s="9">
        <f>MG276*1.2</f>
        <v/>
      </c>
      <c r="MI276" s="10">
        <f>MG276*0.8</f>
        <v/>
      </c>
      <c r="MJ276">
        <f>IFERROR(NX276,"")</f>
        <v/>
      </c>
      <c r="MK276">
        <f>IFERROR(NY276,"")</f>
        <v/>
      </c>
      <c r="ML276">
        <f>IFERROR(NZ276,"")</f>
        <v/>
      </c>
      <c r="MM276">
        <f>IFERROR(OA276,"")</f>
        <v/>
      </c>
      <c r="MN276">
        <f>IFERROR(OB276,"")</f>
        <v/>
      </c>
      <c r="MO276">
        <f>IFERROR(OC276,"")</f>
        <v/>
      </c>
      <c r="MP276" s="1">
        <f>COUNTIFS(#REF!,LT276,#REF!,1,#REF!,"&gt;="&amp;MC276,#REF!,"&lt;="&amp;MB276,#REF!,"&lt;="&amp;ME276,#REF!,"&gt;="&amp;MF276,#REF!,"="&amp;KV276,#REF!,"="&amp;KX276)</f>
        <v/>
      </c>
      <c r="MQ276" s="1">
        <f>COUNTIFS(#REF!,LT276,#REF!,0,#REF!,"&gt;="&amp;MC276,#REF!,"&lt;="&amp;MB276,#REF!,"&lt;="&amp;ME276,#REF!,"&gt;="&amp;MF276,#REF!,"="&amp;KV276,#REF!,"="&amp;KX276)</f>
        <v/>
      </c>
      <c r="MR276" s="1">
        <f>COUNTIFS(#REF!,LT276,#REF!,1,#REF!,"&gt;="&amp;MC276,#REF!,"&lt;="&amp;MB276,#REF!,"&lt;="&amp;ME276,#REF!,"&gt;="&amp;MF276,#REF!,"="&amp;KW276,#REF!,"="&amp;KY276)</f>
        <v/>
      </c>
      <c r="MS276" s="1">
        <f>COUNTIFS(#REF!,LT276,#REF!,0,#REF!,"&gt;="&amp;MC276,#REF!,"&lt;="&amp;MB276,#REF!,"&lt;="&amp;ME276,#REF!,"&gt;="&amp;MF276,#REF!,"="&amp;KW276,#REF!,"="&amp;KY276)</f>
        <v/>
      </c>
      <c r="MT276" s="1">
        <f>COUNTIFS(#REF!,LT276,#REF!,1,#REF!,"&gt;="&amp;MI276,#REF!,"&lt;="&amp;MH276,#REF!,"&lt;="&amp;ME276,#REF!,"&gt;="&amp;MF276)</f>
        <v/>
      </c>
      <c r="MU276" s="1">
        <f>COUNTIFS(#REF!,LT276,#REF!,0,#REF!,"&gt;="&amp;MI276,#REF!,"&lt;="&amp;MH276,#REF!,"&lt;="&amp;ME276,#REF!,"&gt;="&amp;MF276)</f>
        <v/>
      </c>
      <c r="MV276" s="1">
        <f>COUNTIFS(#REF!,LT276,#REF!,1,#REF!,"&gt;="&amp;MI276,#REF!,"&lt;="&amp;MH276,#REF!,"="&amp;KZ276,#REF!,"="&amp;LA276,#REF!,"&lt;="&amp;ME276,#REF!,"&gt;="&amp;MF276)</f>
        <v/>
      </c>
      <c r="MW276" s="1">
        <f>COUNTIFS(#REF!,LT276,#REF!,0,#REF!,"&gt;="&amp;MI276,#REF!,"&lt;="&amp;MH276,#REF!,"="&amp;KZ276,#REF!,"="&amp;LA276,#REF!,"&lt;="&amp;ME276,#REF!,"&gt;="&amp;MF276)</f>
        <v/>
      </c>
      <c r="MX276" s="1">
        <f>COUNTIFS(#REF!,LT276,#REF!,1,#REF!,"&gt;="&amp;MC276,#REF!,"&lt;="&amp;MB276,#REF!,"&lt;="&amp;ME276,#REF!,"&gt;="&amp;MF276)</f>
        <v/>
      </c>
      <c r="MY276" s="1">
        <f>COUNTIFS(#REF!,LT276,#REF!,0,#REF!,"&gt;="&amp;MC276,#REF!,"&lt;="&amp;MB276,#REF!,"&lt;="&amp;ME276,#REF!,"&gt;="&amp;MF276)</f>
        <v/>
      </c>
      <c r="MZ276" s="1">
        <f>COUNTIFS(#REF!,LT276,#REF!,1,#REF!,"&lt;="&amp;ME276,#REF!,"&gt;="&amp;MF276,#REF!,"="&amp;KV276,#REF!,"="&amp;KX276)</f>
        <v/>
      </c>
      <c r="NA276" s="1">
        <f>COUNTIFS(#REF!,LT276,#REF!,0,#REF!,"&lt;="&amp;ME276,#REF!,"&gt;="&amp;MF276,#REF!,"="&amp;KV276,#REF!,"="&amp;KX276)</f>
        <v/>
      </c>
      <c r="NB276" s="1">
        <f>COUNTIFS(#REF!,LT276,#REF!,1,#REF!,"&lt;="&amp;ME276,#REF!,"&gt;="&amp;MF276,#REF!,"="&amp;KW276,#REF!,"="&amp;KY276)</f>
        <v/>
      </c>
      <c r="NC276" s="1">
        <f>COUNTIFS(#REF!,LT276,#REF!,0,#REF!,"&lt;="&amp;ME276,#REF!,"&gt;="&amp;MF276,#REF!,"="&amp;KW276,#REF!,"="&amp;KY276)</f>
        <v/>
      </c>
      <c r="ND276" s="1">
        <f>MP276+MR276+MT276+MV276+MX276+MZ276+NB276</f>
        <v/>
      </c>
      <c r="NE276" s="1">
        <f>MQ276+MS276+MU276+MW276+MY276+NA276+NC276</f>
        <v/>
      </c>
      <c r="NF276" s="1">
        <f>ND276+NE276</f>
        <v/>
      </c>
      <c r="NG276" s="33">
        <f>ND276/(ND276+NE276)</f>
        <v/>
      </c>
      <c r="NH276" s="3">
        <f>1/NG276</f>
        <v/>
      </c>
      <c r="NI276" s="1">
        <f>LI276</f>
        <v/>
      </c>
      <c r="NJ276" s="79">
        <f>((1-NG276)*(1/(NI276-1))*0.98-(NG276*1))</f>
        <v/>
      </c>
      <c r="NK276" s="34">
        <f>IF(LR276&lt;0.9,0,IF(AND(LR276&gt;1.1),0,1))</f>
        <v/>
      </c>
      <c r="NL276" s="34">
        <f>IF(LS276&lt;0.9,0,IF(AND(LS276&gt;1.1),0,1))</f>
        <v/>
      </c>
      <c r="NM276" s="32">
        <f>IF(NF276&gt;99,1,0)</f>
        <v/>
      </c>
      <c r="NN276" s="32">
        <f>IF(NJ276&gt;0.0799,1,0)</f>
        <v/>
      </c>
      <c r="NO276" s="32">
        <f>IF(NJ276&gt;NQ276,1,0)</f>
        <v/>
      </c>
      <c r="NP276" s="32">
        <f>NM276+NN276+NO276+NK276+NL276</f>
        <v/>
      </c>
      <c r="NQ276" s="79">
        <f>(((100*NG276)*(NI276-1)*0.98)-((1-NG276)*100))/100</f>
        <v/>
      </c>
      <c r="NR276" s="34">
        <f>IF(LR276&lt;0.9,0,IF(AND(LR276&gt;1.1),0,1))</f>
        <v/>
      </c>
      <c r="NS276" s="34">
        <f>IF(LS276&lt;0.9,0,IF(AND(LS276&gt;1.1),0,1))</f>
        <v/>
      </c>
      <c r="NT276" s="32">
        <f>IF(NF276&gt;99,1,0)</f>
        <v/>
      </c>
      <c r="NU276" s="32">
        <f>IF(NQ276&gt;0.0799,1,0)</f>
        <v/>
      </c>
      <c r="NV276" s="32">
        <f>IF(NQ276&gt;NJ276,1,0)</f>
        <v/>
      </c>
      <c r="NW276" s="32">
        <f>NT276+NU276+NV276+NR276+NS276</f>
        <v/>
      </c>
      <c r="NX276">
        <f>IF(NP276=5,"LayAway0-1",IF(AND(NW276=5),"BackAway0-1",""))</f>
        <v/>
      </c>
      <c r="NY276">
        <f>IF(NP276=5,KO276,IF(AND(NW276=5),KO276,""))</f>
        <v/>
      </c>
      <c r="NZ276">
        <f>IF(NP276=5,"Match Odds",IF(AND(NW276=5),"Match Odds",""))</f>
        <v/>
      </c>
      <c r="OA276">
        <f>IF(NP276=5,KP276,IF(AND(NW276=5),KP276,""))</f>
        <v/>
      </c>
      <c r="OB276">
        <f>IF(NP276=5,"MATCH_ODDS",IF(AND(NW276=5),"MATCH_ODDS",""))</f>
        <v/>
      </c>
      <c r="OC276">
        <f>IF(NP276=5,"LAY",IF(AND(NW276=5),"BACK",""))</f>
        <v/>
      </c>
    </row>
    <row r="277" ht="16.5" customHeight="1" thickBot="1" thickTop="1">
      <c r="A277" s="2" t="n"/>
      <c r="KN277" s="1">
        <f>IF(INDEX(#REF!,MATCH('HT 0-1'!D277,#REF!,0))=INDEX(#REF!,MATCH('HT 0-1'!D277,#REF!,0)),INDEX(#REF!,MATCH('HT 0-1'!D277,#REF!,0)),"ERROR")</f>
        <v/>
      </c>
      <c r="KO277" s="1">
        <f>IF(INDEX(#REF!,MATCH('HT 0-1'!E277,#REF!,0))=INDEX(#REF!,MATCH('HT 0-1'!E277,#REF!,0)),INDEX(#REF!,MATCH('HT 0-1'!E277,#REF!,0)),"ERROR")</f>
        <v/>
      </c>
      <c r="KP277" s="1">
        <f>KN277&amp;" v "&amp;KO277</f>
        <v/>
      </c>
      <c r="KQ277">
        <f>B277&amp;"_"&amp;C277</f>
        <v/>
      </c>
      <c r="KR277" s="1">
        <f>IF((HW277/KK277)&lt;0.335,"G",IF((HW277/KK277)&gt;0.67,"R","A"))</f>
        <v/>
      </c>
      <c r="KS277" s="1">
        <f>IF((HX277/KK277)&lt;0.335,"G",IF((HX277/KK277)&gt;0.67,"R","A"))</f>
        <v/>
      </c>
      <c r="KT277" s="1">
        <f>IF((IH277/KK277)&lt;0.335,"G",IF((IH277/KK277)&gt;0.67,"R","A"))</f>
        <v/>
      </c>
      <c r="KU277" s="1">
        <f>IF((II277/KK277)&lt;0.335,"G",IF((II277/KK277)&gt;0.67,"R","A"))</f>
        <v/>
      </c>
      <c r="KV277" s="1">
        <f>IF((HZ277/KK277)&lt;0.335,"G",IF((HZ277/KK277)&gt;0.67,"R","A"))</f>
        <v/>
      </c>
      <c r="KW277" s="1">
        <f>IF((HY277/KK277)&lt;0.335,"G",IF((HY277/KK277)&gt;0.67,"R","A"))</f>
        <v/>
      </c>
      <c r="KX277" s="1">
        <f>IF((IK277/KK277)&lt;0.335,"G",IF((IK277/KK277)&gt;0.67,"R","A"))</f>
        <v/>
      </c>
      <c r="KY277" s="1">
        <f>IF((IJ277/KK277)&lt;0.335,"G",IF((IJ277/KK277)&gt;0.67,"R","A"))</f>
        <v/>
      </c>
      <c r="KZ277" s="1">
        <f>IF((HQ277/KK277)&lt;0.335,"G",IF((HQ277/KK277)&gt;0.67,"R","A"))</f>
        <v/>
      </c>
      <c r="LA277" s="1">
        <f>IF((IB277/KK277)&lt;0.335,"G",IF((IB277/KK277)&gt;0.67,"R","A"))</f>
        <v/>
      </c>
      <c r="LB277">
        <f>IF(LQ277="0-1",INDEX(Scrape!#REF!,MATCH('HT 0-1'!KP277,Scrape!$B:$B,0)),"")</f>
        <v/>
      </c>
      <c r="LC277">
        <f>IF(LQ277="0-1",INDEX(Scrape!$A:$A,MATCH('HT 0-1'!KP277,Scrape!$B:$B,0)),"")</f>
        <v/>
      </c>
      <c r="LD277">
        <f>IF(LQ277="0-1",INDEX(Scrape!$B:$B,MATCH('HT 0-1'!KP277,Scrape!$B:$B,0)),"")</f>
        <v/>
      </c>
      <c r="LE277">
        <f>IF(LQ277="0-1",INDEX(Scrape!$C:$C,MATCH('HT 0-1'!KP277,Scrape!$B:$B,0)),"")</f>
        <v/>
      </c>
      <c r="LF277">
        <f>IF(LQ277="0-1",INDEX(Scrape!$D:$D,MATCH('HT 0-1'!KP277,Scrape!$B:$B,0)),"")</f>
        <v/>
      </c>
      <c r="LG277">
        <f>IF(LQ277="0-1",INDEX(Scrape!$E:$E,MATCH('HT 0-1'!KP277,Scrape!$B:$B,0)),"")</f>
        <v/>
      </c>
      <c r="LH277">
        <f>IF(LQ277="0-1",INDEX(Scrape!$F:$F,MATCH('HT 0-1'!KP277,Scrape!$B:$B,0)),"")</f>
        <v/>
      </c>
      <c r="LI277">
        <f>IF(LQ277="0-1",INDEX(Scrape!$G:$G,MATCH('HT 0-1'!KP277,Scrape!$B:$B,0)),"")</f>
        <v/>
      </c>
      <c r="LJ277">
        <f>IF(LQ277="0-1",INDEX(Scrape!$H:$H,MATCH('HT 0-1'!KP277,Scrape!$B:$B,0)),"")</f>
        <v/>
      </c>
      <c r="LK277">
        <f>IF(LQ277="0-1",INDEX(Scrape!$I:$I,MATCH('HT 0-1'!KP277,Scrape!$B:$B,0)),"")</f>
        <v/>
      </c>
      <c r="LL277">
        <f>IF(LQ277="0-1",INDEX(Scrape!$J:$J,MATCH('HT 0-1'!KP277,Scrape!$B:$B,0)),"")</f>
        <v/>
      </c>
      <c r="LM277">
        <f>IF(LQ277="0-1",INDEX(Scrape!$K:$K,MATCH('HT 0-1'!KP277,Scrape!$B:$B,0)),"")</f>
        <v/>
      </c>
      <c r="LN277">
        <f>IF(LQ277="0-1",INDEX(Scrape!$L:$L,MATCH('HT 0-1'!KP277,Scrape!$B:$B,0)),"")</f>
        <v/>
      </c>
      <c r="LO277">
        <f>IF(LQ277="0-1",INDEX(Scrape!$M:$M,MATCH('HT 0-1'!KP277,Scrape!$B:$B,0)),"")</f>
        <v/>
      </c>
      <c r="LP277">
        <f>IF(LQ277="0-1",INDEX(Scrape!$N:$N,MATCH('HT 0-1'!KP277,Scrape!$B:$B,0)),"")</f>
        <v/>
      </c>
      <c r="LQ277">
        <f>INDEX(Scrape!$O:$O,MATCH('HT 0-1'!KP277,Scrape!$B:$B,0))</f>
        <v/>
      </c>
      <c r="LR277">
        <f>(1/LJ277)+(1/LI277)+(1/LH277)</f>
        <v/>
      </c>
      <c r="LS277">
        <f>(1/LG277)+(1/LF277)+(1/LE277)</f>
        <v/>
      </c>
      <c r="LT277" s="8">
        <f>IF(INDEX(#REF!,MATCH(KQ277,#REF!,0))=INDEX(#REF!,MATCH(KQ277,#REF!,0)),INDEX(#REF!,MATCH(KQ277,#REF!,0)),"ERROR")</f>
        <v/>
      </c>
      <c r="LU277" s="4">
        <f>IF(KR277="G",2,IF(KR277="R",0.5,IF(KR277="A",1)))</f>
        <v/>
      </c>
      <c r="LV277" s="4">
        <f>IF(KS277="G",0.5,IF(KS277="R",2,IF(KS277="A",1)))</f>
        <v/>
      </c>
      <c r="LW277" s="4">
        <f>IF(KT277="G",2,IF(KT277="R",0.5,IF(KT277="A",1)))</f>
        <v/>
      </c>
      <c r="LX277" s="4">
        <f>IF(KU277="G",0.5,IF(KU277="R",2,IF(KU277="A",1)))</f>
        <v/>
      </c>
      <c r="LY277" s="7">
        <f>(LK277*(LU277+LX277)+(LL277*(LU277+LX277)))</f>
        <v/>
      </c>
      <c r="LZ277" s="7">
        <f>(LN277*(LV277+LW277)+(LO277*(LV277+LW277)))</f>
        <v/>
      </c>
      <c r="MA277" s="11">
        <f>LY277-LZ277</f>
        <v/>
      </c>
      <c r="MB277" s="5">
        <f>MA277+2</f>
        <v/>
      </c>
      <c r="MC277" s="6">
        <f>MA277-2</f>
        <v/>
      </c>
      <c r="MD277" s="4">
        <f>LE277</f>
        <v/>
      </c>
      <c r="ME277" s="9">
        <f>IF(MD277=0,1000,MD277+0.75)</f>
        <v/>
      </c>
      <c r="MF277" s="10">
        <f>IF(MD277=0,0,MD277-0.75)</f>
        <v/>
      </c>
      <c r="MG277" s="4">
        <f>((LM277*(LU277+LX277))-((LP277*(LV277+LW277))))</f>
        <v/>
      </c>
      <c r="MH277" s="9">
        <f>MG277*1.2</f>
        <v/>
      </c>
      <c r="MI277" s="10">
        <f>MG277*0.8</f>
        <v/>
      </c>
      <c r="MJ277">
        <f>IFERROR(NX277,"")</f>
        <v/>
      </c>
      <c r="MK277">
        <f>IFERROR(NY277,"")</f>
        <v/>
      </c>
      <c r="ML277">
        <f>IFERROR(NZ277,"")</f>
        <v/>
      </c>
      <c r="MM277">
        <f>IFERROR(OA277,"")</f>
        <v/>
      </c>
      <c r="MN277">
        <f>IFERROR(OB277,"")</f>
        <v/>
      </c>
      <c r="MO277">
        <f>IFERROR(OC277,"")</f>
        <v/>
      </c>
      <c r="MP277" s="1">
        <f>COUNTIFS(#REF!,LT277,#REF!,1,#REF!,"&gt;="&amp;MC277,#REF!,"&lt;="&amp;MB277,#REF!,"&lt;="&amp;ME277,#REF!,"&gt;="&amp;MF277,#REF!,"="&amp;KV277,#REF!,"="&amp;KX277)</f>
        <v/>
      </c>
      <c r="MQ277" s="1">
        <f>COUNTIFS(#REF!,LT277,#REF!,0,#REF!,"&gt;="&amp;MC277,#REF!,"&lt;="&amp;MB277,#REF!,"&lt;="&amp;ME277,#REF!,"&gt;="&amp;MF277,#REF!,"="&amp;KV277,#REF!,"="&amp;KX277)</f>
        <v/>
      </c>
      <c r="MR277" s="1">
        <f>COUNTIFS(#REF!,LT277,#REF!,1,#REF!,"&gt;="&amp;MC277,#REF!,"&lt;="&amp;MB277,#REF!,"&lt;="&amp;ME277,#REF!,"&gt;="&amp;MF277,#REF!,"="&amp;KW277,#REF!,"="&amp;KY277)</f>
        <v/>
      </c>
      <c r="MS277" s="1">
        <f>COUNTIFS(#REF!,LT277,#REF!,0,#REF!,"&gt;="&amp;MC277,#REF!,"&lt;="&amp;MB277,#REF!,"&lt;="&amp;ME277,#REF!,"&gt;="&amp;MF277,#REF!,"="&amp;KW277,#REF!,"="&amp;KY277)</f>
        <v/>
      </c>
      <c r="MT277" s="1">
        <f>COUNTIFS(#REF!,LT277,#REF!,1,#REF!,"&gt;="&amp;MI277,#REF!,"&lt;="&amp;MH277,#REF!,"&lt;="&amp;ME277,#REF!,"&gt;="&amp;MF277)</f>
        <v/>
      </c>
      <c r="MU277" s="1">
        <f>COUNTIFS(#REF!,LT277,#REF!,0,#REF!,"&gt;="&amp;MI277,#REF!,"&lt;="&amp;MH277,#REF!,"&lt;="&amp;ME277,#REF!,"&gt;="&amp;MF277)</f>
        <v/>
      </c>
      <c r="MV277" s="1">
        <f>COUNTIFS(#REF!,LT277,#REF!,1,#REF!,"&gt;="&amp;MI277,#REF!,"&lt;="&amp;MH277,#REF!,"="&amp;KZ277,#REF!,"="&amp;LA277,#REF!,"&lt;="&amp;ME277,#REF!,"&gt;="&amp;MF277)</f>
        <v/>
      </c>
      <c r="MW277" s="1">
        <f>COUNTIFS(#REF!,LT277,#REF!,0,#REF!,"&gt;="&amp;MI277,#REF!,"&lt;="&amp;MH277,#REF!,"="&amp;KZ277,#REF!,"="&amp;LA277,#REF!,"&lt;="&amp;ME277,#REF!,"&gt;="&amp;MF277)</f>
        <v/>
      </c>
      <c r="MX277" s="1">
        <f>COUNTIFS(#REF!,LT277,#REF!,1,#REF!,"&gt;="&amp;MC277,#REF!,"&lt;="&amp;MB277,#REF!,"&lt;="&amp;ME277,#REF!,"&gt;="&amp;MF277)</f>
        <v/>
      </c>
      <c r="MY277" s="1">
        <f>COUNTIFS(#REF!,LT277,#REF!,0,#REF!,"&gt;="&amp;MC277,#REF!,"&lt;="&amp;MB277,#REF!,"&lt;="&amp;ME277,#REF!,"&gt;="&amp;MF277)</f>
        <v/>
      </c>
      <c r="MZ277" s="1">
        <f>COUNTIFS(#REF!,LT277,#REF!,1,#REF!,"&lt;="&amp;ME277,#REF!,"&gt;="&amp;MF277,#REF!,"="&amp;KV277,#REF!,"="&amp;KX277)</f>
        <v/>
      </c>
      <c r="NA277" s="1">
        <f>COUNTIFS(#REF!,LT277,#REF!,0,#REF!,"&lt;="&amp;ME277,#REF!,"&gt;="&amp;MF277,#REF!,"="&amp;KV277,#REF!,"="&amp;KX277)</f>
        <v/>
      </c>
      <c r="NB277" s="1">
        <f>COUNTIFS(#REF!,LT277,#REF!,1,#REF!,"&lt;="&amp;ME277,#REF!,"&gt;="&amp;MF277,#REF!,"="&amp;KW277,#REF!,"="&amp;KY277)</f>
        <v/>
      </c>
      <c r="NC277" s="1">
        <f>COUNTIFS(#REF!,LT277,#REF!,0,#REF!,"&lt;="&amp;ME277,#REF!,"&gt;="&amp;MF277,#REF!,"="&amp;KW277,#REF!,"="&amp;KY277)</f>
        <v/>
      </c>
      <c r="ND277" s="1">
        <f>MP277+MR277+MT277+MV277+MX277+MZ277+NB277</f>
        <v/>
      </c>
      <c r="NE277" s="1">
        <f>MQ277+MS277+MU277+MW277+MY277+NA277+NC277</f>
        <v/>
      </c>
      <c r="NF277" s="1">
        <f>ND277+NE277</f>
        <v/>
      </c>
      <c r="NG277" s="33">
        <f>ND277/(ND277+NE277)</f>
        <v/>
      </c>
      <c r="NH277" s="3">
        <f>1/NG277</f>
        <v/>
      </c>
      <c r="NI277" s="1">
        <f>LI277</f>
        <v/>
      </c>
      <c r="NJ277" s="79">
        <f>((1-NG277)*(1/(NI277-1))*0.98-(NG277*1))</f>
        <v/>
      </c>
      <c r="NK277" s="34">
        <f>IF(LR277&lt;0.9,0,IF(AND(LR277&gt;1.1),0,1))</f>
        <v/>
      </c>
      <c r="NL277" s="34">
        <f>IF(LS277&lt;0.9,0,IF(AND(LS277&gt;1.1),0,1))</f>
        <v/>
      </c>
      <c r="NM277" s="32">
        <f>IF(NF277&gt;99,1,0)</f>
        <v/>
      </c>
      <c r="NN277" s="32">
        <f>IF(NJ277&gt;0.0799,1,0)</f>
        <v/>
      </c>
      <c r="NO277" s="32">
        <f>IF(NJ277&gt;NQ277,1,0)</f>
        <v/>
      </c>
      <c r="NP277" s="32">
        <f>NM277+NN277+NO277+NK277+NL277</f>
        <v/>
      </c>
      <c r="NQ277" s="79">
        <f>(((100*NG277)*(NI277-1)*0.98)-((1-NG277)*100))/100</f>
        <v/>
      </c>
      <c r="NR277" s="34">
        <f>IF(LR277&lt;0.9,0,IF(AND(LR277&gt;1.1),0,1))</f>
        <v/>
      </c>
      <c r="NS277" s="34">
        <f>IF(LS277&lt;0.9,0,IF(AND(LS277&gt;1.1),0,1))</f>
        <v/>
      </c>
      <c r="NT277" s="32">
        <f>IF(NF277&gt;99,1,0)</f>
        <v/>
      </c>
      <c r="NU277" s="32">
        <f>IF(NQ277&gt;0.0799,1,0)</f>
        <v/>
      </c>
      <c r="NV277" s="32">
        <f>IF(NQ277&gt;NJ277,1,0)</f>
        <v/>
      </c>
      <c r="NW277" s="32">
        <f>NT277+NU277+NV277+NR277+NS277</f>
        <v/>
      </c>
      <c r="NX277">
        <f>IF(NP277=5,"LayAway0-1",IF(AND(NW277=5),"BackAway0-1",""))</f>
        <v/>
      </c>
      <c r="NY277">
        <f>IF(NP277=5,KO277,IF(AND(NW277=5),KO277,""))</f>
        <v/>
      </c>
      <c r="NZ277">
        <f>IF(NP277=5,"Match Odds",IF(AND(NW277=5),"Match Odds",""))</f>
        <v/>
      </c>
      <c r="OA277">
        <f>IF(NP277=5,KP277,IF(AND(NW277=5),KP277,""))</f>
        <v/>
      </c>
      <c r="OB277">
        <f>IF(NP277=5,"MATCH_ODDS",IF(AND(NW277=5),"MATCH_ODDS",""))</f>
        <v/>
      </c>
      <c r="OC277">
        <f>IF(NP277=5,"LAY",IF(AND(NW277=5),"BACK",""))</f>
        <v/>
      </c>
    </row>
    <row r="278" ht="16.5" customHeight="1" thickBot="1" thickTop="1">
      <c r="A278" s="2" t="n"/>
      <c r="KN278" s="1">
        <f>IF(INDEX(#REF!,MATCH('HT 0-1'!D278,#REF!,0))=INDEX(#REF!,MATCH('HT 0-1'!D278,#REF!,0)),INDEX(#REF!,MATCH('HT 0-1'!D278,#REF!,0)),"ERROR")</f>
        <v/>
      </c>
      <c r="KO278" s="1">
        <f>IF(INDEX(#REF!,MATCH('HT 0-1'!E278,#REF!,0))=INDEX(#REF!,MATCH('HT 0-1'!E278,#REF!,0)),INDEX(#REF!,MATCH('HT 0-1'!E278,#REF!,0)),"ERROR")</f>
        <v/>
      </c>
      <c r="KP278" s="1">
        <f>KN278&amp;" v "&amp;KO278</f>
        <v/>
      </c>
      <c r="KQ278">
        <f>B278&amp;"_"&amp;C278</f>
        <v/>
      </c>
      <c r="KR278" s="1">
        <f>IF((HW278/KK278)&lt;0.335,"G",IF((HW278/KK278)&gt;0.67,"R","A"))</f>
        <v/>
      </c>
      <c r="KS278" s="1">
        <f>IF((HX278/KK278)&lt;0.335,"G",IF((HX278/KK278)&gt;0.67,"R","A"))</f>
        <v/>
      </c>
      <c r="KT278" s="1">
        <f>IF((IH278/KK278)&lt;0.335,"G",IF((IH278/KK278)&gt;0.67,"R","A"))</f>
        <v/>
      </c>
      <c r="KU278" s="1">
        <f>IF((II278/KK278)&lt;0.335,"G",IF((II278/KK278)&gt;0.67,"R","A"))</f>
        <v/>
      </c>
      <c r="KV278" s="1">
        <f>IF((HZ278/KK278)&lt;0.335,"G",IF((HZ278/KK278)&gt;0.67,"R","A"))</f>
        <v/>
      </c>
      <c r="KW278" s="1">
        <f>IF((HY278/KK278)&lt;0.335,"G",IF((HY278/KK278)&gt;0.67,"R","A"))</f>
        <v/>
      </c>
      <c r="KX278" s="1">
        <f>IF((IK278/KK278)&lt;0.335,"G",IF((IK278/KK278)&gt;0.67,"R","A"))</f>
        <v/>
      </c>
      <c r="KY278" s="1">
        <f>IF((IJ278/KK278)&lt;0.335,"G",IF((IJ278/KK278)&gt;0.67,"R","A"))</f>
        <v/>
      </c>
      <c r="KZ278" s="1">
        <f>IF((HQ278/KK278)&lt;0.335,"G",IF((HQ278/KK278)&gt;0.67,"R","A"))</f>
        <v/>
      </c>
      <c r="LA278" s="1">
        <f>IF((IB278/KK278)&lt;0.335,"G",IF((IB278/KK278)&gt;0.67,"R","A"))</f>
        <v/>
      </c>
      <c r="LB278">
        <f>IF(LQ278="0-1",INDEX(Scrape!#REF!,MATCH('HT 0-1'!KP278,Scrape!$B:$B,0)),"")</f>
        <v/>
      </c>
      <c r="LC278">
        <f>IF(LQ278="0-1",INDEX(Scrape!$A:$A,MATCH('HT 0-1'!KP278,Scrape!$B:$B,0)),"")</f>
        <v/>
      </c>
      <c r="LD278">
        <f>IF(LQ278="0-1",INDEX(Scrape!$B:$B,MATCH('HT 0-1'!KP278,Scrape!$B:$B,0)),"")</f>
        <v/>
      </c>
      <c r="LE278">
        <f>IF(LQ278="0-1",INDEX(Scrape!$C:$C,MATCH('HT 0-1'!KP278,Scrape!$B:$B,0)),"")</f>
        <v/>
      </c>
      <c r="LF278">
        <f>IF(LQ278="0-1",INDEX(Scrape!$D:$D,MATCH('HT 0-1'!KP278,Scrape!$B:$B,0)),"")</f>
        <v/>
      </c>
      <c r="LG278">
        <f>IF(LQ278="0-1",INDEX(Scrape!$E:$E,MATCH('HT 0-1'!KP278,Scrape!$B:$B,0)),"")</f>
        <v/>
      </c>
      <c r="LH278">
        <f>IF(LQ278="0-1",INDEX(Scrape!$F:$F,MATCH('HT 0-1'!KP278,Scrape!$B:$B,0)),"")</f>
        <v/>
      </c>
      <c r="LI278">
        <f>IF(LQ278="0-1",INDEX(Scrape!$G:$G,MATCH('HT 0-1'!KP278,Scrape!$B:$B,0)),"")</f>
        <v/>
      </c>
      <c r="LJ278">
        <f>IF(LQ278="0-1",INDEX(Scrape!$H:$H,MATCH('HT 0-1'!KP278,Scrape!$B:$B,0)),"")</f>
        <v/>
      </c>
      <c r="LK278">
        <f>IF(LQ278="0-1",INDEX(Scrape!$I:$I,MATCH('HT 0-1'!KP278,Scrape!$B:$B,0)),"")</f>
        <v/>
      </c>
      <c r="LL278">
        <f>IF(LQ278="0-1",INDEX(Scrape!$J:$J,MATCH('HT 0-1'!KP278,Scrape!$B:$B,0)),"")</f>
        <v/>
      </c>
      <c r="LM278">
        <f>IF(LQ278="0-1",INDEX(Scrape!$K:$K,MATCH('HT 0-1'!KP278,Scrape!$B:$B,0)),"")</f>
        <v/>
      </c>
      <c r="LN278">
        <f>IF(LQ278="0-1",INDEX(Scrape!$L:$L,MATCH('HT 0-1'!KP278,Scrape!$B:$B,0)),"")</f>
        <v/>
      </c>
      <c r="LO278">
        <f>IF(LQ278="0-1",INDEX(Scrape!$M:$M,MATCH('HT 0-1'!KP278,Scrape!$B:$B,0)),"")</f>
        <v/>
      </c>
      <c r="LP278">
        <f>IF(LQ278="0-1",INDEX(Scrape!$N:$N,MATCH('HT 0-1'!KP278,Scrape!$B:$B,0)),"")</f>
        <v/>
      </c>
      <c r="LQ278">
        <f>INDEX(Scrape!$O:$O,MATCH('HT 0-1'!KP278,Scrape!$B:$B,0))</f>
        <v/>
      </c>
      <c r="LR278">
        <f>(1/LJ278)+(1/LI278)+(1/LH278)</f>
        <v/>
      </c>
      <c r="LS278">
        <f>(1/LG278)+(1/LF278)+(1/LE278)</f>
        <v/>
      </c>
      <c r="LT278" s="8">
        <f>IF(INDEX(#REF!,MATCH(KQ278,#REF!,0))=INDEX(#REF!,MATCH(KQ278,#REF!,0)),INDEX(#REF!,MATCH(KQ278,#REF!,0)),"ERROR")</f>
        <v/>
      </c>
      <c r="LU278" s="4">
        <f>IF(KR278="G",2,IF(KR278="R",0.5,IF(KR278="A",1)))</f>
        <v/>
      </c>
      <c r="LV278" s="4">
        <f>IF(KS278="G",0.5,IF(KS278="R",2,IF(KS278="A",1)))</f>
        <v/>
      </c>
      <c r="LW278" s="4">
        <f>IF(KT278="G",2,IF(KT278="R",0.5,IF(KT278="A",1)))</f>
        <v/>
      </c>
      <c r="LX278" s="4">
        <f>IF(KU278="G",0.5,IF(KU278="R",2,IF(KU278="A",1)))</f>
        <v/>
      </c>
      <c r="LY278" s="7">
        <f>(LK278*(LU278+LX278)+(LL278*(LU278+LX278)))</f>
        <v/>
      </c>
      <c r="LZ278" s="7">
        <f>(LN278*(LV278+LW278)+(LO278*(LV278+LW278)))</f>
        <v/>
      </c>
      <c r="MA278" s="11">
        <f>LY278-LZ278</f>
        <v/>
      </c>
      <c r="MB278" s="5">
        <f>MA278+2</f>
        <v/>
      </c>
      <c r="MC278" s="6">
        <f>MA278-2</f>
        <v/>
      </c>
      <c r="MD278" s="4">
        <f>LE278</f>
        <v/>
      </c>
      <c r="ME278" s="9">
        <f>IF(MD278=0,1000,MD278+0.75)</f>
        <v/>
      </c>
      <c r="MF278" s="10">
        <f>IF(MD278=0,0,MD278-0.75)</f>
        <v/>
      </c>
      <c r="MG278" s="4">
        <f>((LM278*(LU278+LX278))-((LP278*(LV278+LW278))))</f>
        <v/>
      </c>
      <c r="MH278" s="9">
        <f>MG278*1.2</f>
        <v/>
      </c>
      <c r="MI278" s="10">
        <f>MG278*0.8</f>
        <v/>
      </c>
      <c r="MJ278">
        <f>IFERROR(NX278,"")</f>
        <v/>
      </c>
      <c r="MK278">
        <f>IFERROR(NY278,"")</f>
        <v/>
      </c>
      <c r="ML278">
        <f>IFERROR(NZ278,"")</f>
        <v/>
      </c>
      <c r="MM278">
        <f>IFERROR(OA278,"")</f>
        <v/>
      </c>
      <c r="MN278">
        <f>IFERROR(OB278,"")</f>
        <v/>
      </c>
      <c r="MO278">
        <f>IFERROR(OC278,"")</f>
        <v/>
      </c>
      <c r="MP278" s="1">
        <f>COUNTIFS(#REF!,LT278,#REF!,1,#REF!,"&gt;="&amp;MC278,#REF!,"&lt;="&amp;MB278,#REF!,"&lt;="&amp;ME278,#REF!,"&gt;="&amp;MF278,#REF!,"="&amp;KV278,#REF!,"="&amp;KX278)</f>
        <v/>
      </c>
      <c r="MQ278" s="1">
        <f>COUNTIFS(#REF!,LT278,#REF!,0,#REF!,"&gt;="&amp;MC278,#REF!,"&lt;="&amp;MB278,#REF!,"&lt;="&amp;ME278,#REF!,"&gt;="&amp;MF278,#REF!,"="&amp;KV278,#REF!,"="&amp;KX278)</f>
        <v/>
      </c>
      <c r="MR278" s="1">
        <f>COUNTIFS(#REF!,LT278,#REF!,1,#REF!,"&gt;="&amp;MC278,#REF!,"&lt;="&amp;MB278,#REF!,"&lt;="&amp;ME278,#REF!,"&gt;="&amp;MF278,#REF!,"="&amp;KW278,#REF!,"="&amp;KY278)</f>
        <v/>
      </c>
      <c r="MS278" s="1">
        <f>COUNTIFS(#REF!,LT278,#REF!,0,#REF!,"&gt;="&amp;MC278,#REF!,"&lt;="&amp;MB278,#REF!,"&lt;="&amp;ME278,#REF!,"&gt;="&amp;MF278,#REF!,"="&amp;KW278,#REF!,"="&amp;KY278)</f>
        <v/>
      </c>
      <c r="MT278" s="1">
        <f>COUNTIFS(#REF!,LT278,#REF!,1,#REF!,"&gt;="&amp;MI278,#REF!,"&lt;="&amp;MH278,#REF!,"&lt;="&amp;ME278,#REF!,"&gt;="&amp;MF278)</f>
        <v/>
      </c>
      <c r="MU278" s="1">
        <f>COUNTIFS(#REF!,LT278,#REF!,0,#REF!,"&gt;="&amp;MI278,#REF!,"&lt;="&amp;MH278,#REF!,"&lt;="&amp;ME278,#REF!,"&gt;="&amp;MF278)</f>
        <v/>
      </c>
      <c r="MV278" s="1">
        <f>COUNTIFS(#REF!,LT278,#REF!,1,#REF!,"&gt;="&amp;MI278,#REF!,"&lt;="&amp;MH278,#REF!,"="&amp;KZ278,#REF!,"="&amp;LA278,#REF!,"&lt;="&amp;ME278,#REF!,"&gt;="&amp;MF278)</f>
        <v/>
      </c>
      <c r="MW278" s="1">
        <f>COUNTIFS(#REF!,LT278,#REF!,0,#REF!,"&gt;="&amp;MI278,#REF!,"&lt;="&amp;MH278,#REF!,"="&amp;KZ278,#REF!,"="&amp;LA278,#REF!,"&lt;="&amp;ME278,#REF!,"&gt;="&amp;MF278)</f>
        <v/>
      </c>
      <c r="MX278" s="1">
        <f>COUNTIFS(#REF!,LT278,#REF!,1,#REF!,"&gt;="&amp;MC278,#REF!,"&lt;="&amp;MB278,#REF!,"&lt;="&amp;ME278,#REF!,"&gt;="&amp;MF278)</f>
        <v/>
      </c>
      <c r="MY278" s="1">
        <f>COUNTIFS(#REF!,LT278,#REF!,0,#REF!,"&gt;="&amp;MC278,#REF!,"&lt;="&amp;MB278,#REF!,"&lt;="&amp;ME278,#REF!,"&gt;="&amp;MF278)</f>
        <v/>
      </c>
      <c r="MZ278" s="1">
        <f>COUNTIFS(#REF!,LT278,#REF!,1,#REF!,"&lt;="&amp;ME278,#REF!,"&gt;="&amp;MF278,#REF!,"="&amp;KV278,#REF!,"="&amp;KX278)</f>
        <v/>
      </c>
      <c r="NA278" s="1">
        <f>COUNTIFS(#REF!,LT278,#REF!,0,#REF!,"&lt;="&amp;ME278,#REF!,"&gt;="&amp;MF278,#REF!,"="&amp;KV278,#REF!,"="&amp;KX278)</f>
        <v/>
      </c>
      <c r="NB278" s="1">
        <f>COUNTIFS(#REF!,LT278,#REF!,1,#REF!,"&lt;="&amp;ME278,#REF!,"&gt;="&amp;MF278,#REF!,"="&amp;KW278,#REF!,"="&amp;KY278)</f>
        <v/>
      </c>
      <c r="NC278" s="1">
        <f>COUNTIFS(#REF!,LT278,#REF!,0,#REF!,"&lt;="&amp;ME278,#REF!,"&gt;="&amp;MF278,#REF!,"="&amp;KW278,#REF!,"="&amp;KY278)</f>
        <v/>
      </c>
      <c r="ND278" s="1">
        <f>MP278+MR278+MT278+MV278+MX278+MZ278+NB278</f>
        <v/>
      </c>
      <c r="NE278" s="1">
        <f>MQ278+MS278+MU278+MW278+MY278+NA278+NC278</f>
        <v/>
      </c>
      <c r="NF278" s="1">
        <f>ND278+NE278</f>
        <v/>
      </c>
      <c r="NG278" s="33">
        <f>ND278/(ND278+NE278)</f>
        <v/>
      </c>
      <c r="NH278" s="3">
        <f>1/NG278</f>
        <v/>
      </c>
      <c r="NI278" s="1">
        <f>LI278</f>
        <v/>
      </c>
      <c r="NJ278" s="79">
        <f>((1-NG278)*(1/(NI278-1))*0.98-(NG278*1))</f>
        <v/>
      </c>
      <c r="NK278" s="34">
        <f>IF(LR278&lt;0.9,0,IF(AND(LR278&gt;1.1),0,1))</f>
        <v/>
      </c>
      <c r="NL278" s="34">
        <f>IF(LS278&lt;0.9,0,IF(AND(LS278&gt;1.1),0,1))</f>
        <v/>
      </c>
      <c r="NM278" s="32">
        <f>IF(NF278&gt;99,1,0)</f>
        <v/>
      </c>
      <c r="NN278" s="32">
        <f>IF(NJ278&gt;0.0799,1,0)</f>
        <v/>
      </c>
      <c r="NO278" s="32">
        <f>IF(NJ278&gt;NQ278,1,0)</f>
        <v/>
      </c>
      <c r="NP278" s="32">
        <f>NM278+NN278+NO278+NK278+NL278</f>
        <v/>
      </c>
      <c r="NQ278" s="79">
        <f>(((100*NG278)*(NI278-1)*0.98)-((1-NG278)*100))/100</f>
        <v/>
      </c>
      <c r="NR278" s="34">
        <f>IF(LR278&lt;0.9,0,IF(AND(LR278&gt;1.1),0,1))</f>
        <v/>
      </c>
      <c r="NS278" s="34">
        <f>IF(LS278&lt;0.9,0,IF(AND(LS278&gt;1.1),0,1))</f>
        <v/>
      </c>
      <c r="NT278" s="32">
        <f>IF(NF278&gt;99,1,0)</f>
        <v/>
      </c>
      <c r="NU278" s="32">
        <f>IF(NQ278&gt;0.0799,1,0)</f>
        <v/>
      </c>
      <c r="NV278" s="32">
        <f>IF(NQ278&gt;NJ278,1,0)</f>
        <v/>
      </c>
      <c r="NW278" s="32">
        <f>NT278+NU278+NV278+NR278+NS278</f>
        <v/>
      </c>
      <c r="NX278">
        <f>IF(NP278=5,"LayAway0-1",IF(AND(NW278=5),"BackAway0-1",""))</f>
        <v/>
      </c>
      <c r="NY278">
        <f>IF(NP278=5,KO278,IF(AND(NW278=5),KO278,""))</f>
        <v/>
      </c>
      <c r="NZ278">
        <f>IF(NP278=5,"Match Odds",IF(AND(NW278=5),"Match Odds",""))</f>
        <v/>
      </c>
      <c r="OA278">
        <f>IF(NP278=5,KP278,IF(AND(NW278=5),KP278,""))</f>
        <v/>
      </c>
      <c r="OB278">
        <f>IF(NP278=5,"MATCH_ODDS",IF(AND(NW278=5),"MATCH_ODDS",""))</f>
        <v/>
      </c>
      <c r="OC278">
        <f>IF(NP278=5,"LAY",IF(AND(NW278=5),"BACK",""))</f>
        <v/>
      </c>
    </row>
    <row r="279" ht="16.5" customHeight="1" thickBot="1" thickTop="1">
      <c r="A279" s="2" t="n"/>
      <c r="KN279" s="1">
        <f>IF(INDEX(#REF!,MATCH('HT 0-1'!D279,#REF!,0))=INDEX(#REF!,MATCH('HT 0-1'!D279,#REF!,0)),INDEX(#REF!,MATCH('HT 0-1'!D279,#REF!,0)),"ERROR")</f>
        <v/>
      </c>
      <c r="KO279" s="1">
        <f>IF(INDEX(#REF!,MATCH('HT 0-1'!E279,#REF!,0))=INDEX(#REF!,MATCH('HT 0-1'!E279,#REF!,0)),INDEX(#REF!,MATCH('HT 0-1'!E279,#REF!,0)),"ERROR")</f>
        <v/>
      </c>
      <c r="KP279" s="1">
        <f>KN279&amp;" v "&amp;KO279</f>
        <v/>
      </c>
      <c r="KQ279">
        <f>B279&amp;"_"&amp;C279</f>
        <v/>
      </c>
      <c r="KR279" s="1">
        <f>IF((HW279/KK279)&lt;0.335,"G",IF((HW279/KK279)&gt;0.67,"R","A"))</f>
        <v/>
      </c>
      <c r="KS279" s="1">
        <f>IF((HX279/KK279)&lt;0.335,"G",IF((HX279/KK279)&gt;0.67,"R","A"))</f>
        <v/>
      </c>
      <c r="KT279" s="1">
        <f>IF((IH279/KK279)&lt;0.335,"G",IF((IH279/KK279)&gt;0.67,"R","A"))</f>
        <v/>
      </c>
      <c r="KU279" s="1">
        <f>IF((II279/KK279)&lt;0.335,"G",IF((II279/KK279)&gt;0.67,"R","A"))</f>
        <v/>
      </c>
      <c r="KV279" s="1">
        <f>IF((HZ279/KK279)&lt;0.335,"G",IF((HZ279/KK279)&gt;0.67,"R","A"))</f>
        <v/>
      </c>
      <c r="KW279" s="1">
        <f>IF((HY279/KK279)&lt;0.335,"G",IF((HY279/KK279)&gt;0.67,"R","A"))</f>
        <v/>
      </c>
      <c r="KX279" s="1">
        <f>IF((IK279/KK279)&lt;0.335,"G",IF((IK279/KK279)&gt;0.67,"R","A"))</f>
        <v/>
      </c>
      <c r="KY279" s="1">
        <f>IF((IJ279/KK279)&lt;0.335,"G",IF((IJ279/KK279)&gt;0.67,"R","A"))</f>
        <v/>
      </c>
      <c r="KZ279" s="1">
        <f>IF((HQ279/KK279)&lt;0.335,"G",IF((HQ279/KK279)&gt;0.67,"R","A"))</f>
        <v/>
      </c>
      <c r="LA279" s="1">
        <f>IF((IB279/KK279)&lt;0.335,"G",IF((IB279/KK279)&gt;0.67,"R","A"))</f>
        <v/>
      </c>
      <c r="LB279">
        <f>IF(LQ279="0-1",INDEX(Scrape!#REF!,MATCH('HT 0-1'!KP279,Scrape!$B:$B,0)),"")</f>
        <v/>
      </c>
      <c r="LC279">
        <f>IF(LQ279="0-1",INDEX(Scrape!$A:$A,MATCH('HT 0-1'!KP279,Scrape!$B:$B,0)),"")</f>
        <v/>
      </c>
      <c r="LD279">
        <f>IF(LQ279="0-1",INDEX(Scrape!$B:$B,MATCH('HT 0-1'!KP279,Scrape!$B:$B,0)),"")</f>
        <v/>
      </c>
      <c r="LE279">
        <f>IF(LQ279="0-1",INDEX(Scrape!$C:$C,MATCH('HT 0-1'!KP279,Scrape!$B:$B,0)),"")</f>
        <v/>
      </c>
      <c r="LF279">
        <f>IF(LQ279="0-1",INDEX(Scrape!$D:$D,MATCH('HT 0-1'!KP279,Scrape!$B:$B,0)),"")</f>
        <v/>
      </c>
      <c r="LG279">
        <f>IF(LQ279="0-1",INDEX(Scrape!$E:$E,MATCH('HT 0-1'!KP279,Scrape!$B:$B,0)),"")</f>
        <v/>
      </c>
      <c r="LH279">
        <f>IF(LQ279="0-1",INDEX(Scrape!$F:$F,MATCH('HT 0-1'!KP279,Scrape!$B:$B,0)),"")</f>
        <v/>
      </c>
      <c r="LI279">
        <f>IF(LQ279="0-1",INDEX(Scrape!$G:$G,MATCH('HT 0-1'!KP279,Scrape!$B:$B,0)),"")</f>
        <v/>
      </c>
      <c r="LJ279">
        <f>IF(LQ279="0-1",INDEX(Scrape!$H:$H,MATCH('HT 0-1'!KP279,Scrape!$B:$B,0)),"")</f>
        <v/>
      </c>
      <c r="LK279">
        <f>IF(LQ279="0-1",INDEX(Scrape!$I:$I,MATCH('HT 0-1'!KP279,Scrape!$B:$B,0)),"")</f>
        <v/>
      </c>
      <c r="LL279">
        <f>IF(LQ279="0-1",INDEX(Scrape!$J:$J,MATCH('HT 0-1'!KP279,Scrape!$B:$B,0)),"")</f>
        <v/>
      </c>
      <c r="LM279">
        <f>IF(LQ279="0-1",INDEX(Scrape!$K:$K,MATCH('HT 0-1'!KP279,Scrape!$B:$B,0)),"")</f>
        <v/>
      </c>
      <c r="LN279">
        <f>IF(LQ279="0-1",INDEX(Scrape!$L:$L,MATCH('HT 0-1'!KP279,Scrape!$B:$B,0)),"")</f>
        <v/>
      </c>
      <c r="LO279">
        <f>IF(LQ279="0-1",INDEX(Scrape!$M:$M,MATCH('HT 0-1'!KP279,Scrape!$B:$B,0)),"")</f>
        <v/>
      </c>
      <c r="LP279">
        <f>IF(LQ279="0-1",INDEX(Scrape!$N:$N,MATCH('HT 0-1'!KP279,Scrape!$B:$B,0)),"")</f>
        <v/>
      </c>
      <c r="LQ279">
        <f>INDEX(Scrape!$O:$O,MATCH('HT 0-1'!KP279,Scrape!$B:$B,0))</f>
        <v/>
      </c>
      <c r="LR279">
        <f>(1/LJ279)+(1/LI279)+(1/LH279)</f>
        <v/>
      </c>
      <c r="LS279">
        <f>(1/LG279)+(1/LF279)+(1/LE279)</f>
        <v/>
      </c>
      <c r="LT279" s="8">
        <f>IF(INDEX(#REF!,MATCH(KQ279,#REF!,0))=INDEX(#REF!,MATCH(KQ279,#REF!,0)),INDEX(#REF!,MATCH(KQ279,#REF!,0)),"ERROR")</f>
        <v/>
      </c>
      <c r="LU279" s="4">
        <f>IF(KR279="G",2,IF(KR279="R",0.5,IF(KR279="A",1)))</f>
        <v/>
      </c>
      <c r="LV279" s="4">
        <f>IF(KS279="G",0.5,IF(KS279="R",2,IF(KS279="A",1)))</f>
        <v/>
      </c>
      <c r="LW279" s="4">
        <f>IF(KT279="G",2,IF(KT279="R",0.5,IF(KT279="A",1)))</f>
        <v/>
      </c>
      <c r="LX279" s="4">
        <f>IF(KU279="G",0.5,IF(KU279="R",2,IF(KU279="A",1)))</f>
        <v/>
      </c>
      <c r="LY279" s="7">
        <f>(LK279*(LU279+LX279)+(LL279*(LU279+LX279)))</f>
        <v/>
      </c>
      <c r="LZ279" s="7">
        <f>(LN279*(LV279+LW279)+(LO279*(LV279+LW279)))</f>
        <v/>
      </c>
      <c r="MA279" s="11">
        <f>LY279-LZ279</f>
        <v/>
      </c>
      <c r="MB279" s="5">
        <f>MA279+2</f>
        <v/>
      </c>
      <c r="MC279" s="6">
        <f>MA279-2</f>
        <v/>
      </c>
      <c r="MD279" s="4">
        <f>LE279</f>
        <v/>
      </c>
      <c r="ME279" s="9">
        <f>IF(MD279=0,1000,MD279+0.75)</f>
        <v/>
      </c>
      <c r="MF279" s="10">
        <f>IF(MD279=0,0,MD279-0.75)</f>
        <v/>
      </c>
      <c r="MG279" s="4">
        <f>((LM279*(LU279+LX279))-((LP279*(LV279+LW279))))</f>
        <v/>
      </c>
      <c r="MH279" s="9">
        <f>MG279*1.2</f>
        <v/>
      </c>
      <c r="MI279" s="10">
        <f>MG279*0.8</f>
        <v/>
      </c>
      <c r="MJ279">
        <f>IFERROR(NX279,"")</f>
        <v/>
      </c>
      <c r="MK279">
        <f>IFERROR(NY279,"")</f>
        <v/>
      </c>
      <c r="ML279">
        <f>IFERROR(NZ279,"")</f>
        <v/>
      </c>
      <c r="MM279">
        <f>IFERROR(OA279,"")</f>
        <v/>
      </c>
      <c r="MN279">
        <f>IFERROR(OB279,"")</f>
        <v/>
      </c>
      <c r="MO279">
        <f>IFERROR(OC279,"")</f>
        <v/>
      </c>
      <c r="MP279" s="1">
        <f>COUNTIFS(#REF!,LT279,#REF!,1,#REF!,"&gt;="&amp;MC279,#REF!,"&lt;="&amp;MB279,#REF!,"&lt;="&amp;ME279,#REF!,"&gt;="&amp;MF279,#REF!,"="&amp;KV279,#REF!,"="&amp;KX279)</f>
        <v/>
      </c>
      <c r="MQ279" s="1">
        <f>COUNTIFS(#REF!,LT279,#REF!,0,#REF!,"&gt;="&amp;MC279,#REF!,"&lt;="&amp;MB279,#REF!,"&lt;="&amp;ME279,#REF!,"&gt;="&amp;MF279,#REF!,"="&amp;KV279,#REF!,"="&amp;KX279)</f>
        <v/>
      </c>
      <c r="MR279" s="1">
        <f>COUNTIFS(#REF!,LT279,#REF!,1,#REF!,"&gt;="&amp;MC279,#REF!,"&lt;="&amp;MB279,#REF!,"&lt;="&amp;ME279,#REF!,"&gt;="&amp;MF279,#REF!,"="&amp;KW279,#REF!,"="&amp;KY279)</f>
        <v/>
      </c>
      <c r="MS279" s="1">
        <f>COUNTIFS(#REF!,LT279,#REF!,0,#REF!,"&gt;="&amp;MC279,#REF!,"&lt;="&amp;MB279,#REF!,"&lt;="&amp;ME279,#REF!,"&gt;="&amp;MF279,#REF!,"="&amp;KW279,#REF!,"="&amp;KY279)</f>
        <v/>
      </c>
      <c r="MT279" s="1">
        <f>COUNTIFS(#REF!,LT279,#REF!,1,#REF!,"&gt;="&amp;MI279,#REF!,"&lt;="&amp;MH279,#REF!,"&lt;="&amp;ME279,#REF!,"&gt;="&amp;MF279)</f>
        <v/>
      </c>
      <c r="MU279" s="1">
        <f>COUNTIFS(#REF!,LT279,#REF!,0,#REF!,"&gt;="&amp;MI279,#REF!,"&lt;="&amp;MH279,#REF!,"&lt;="&amp;ME279,#REF!,"&gt;="&amp;MF279)</f>
        <v/>
      </c>
      <c r="MV279" s="1">
        <f>COUNTIFS(#REF!,LT279,#REF!,1,#REF!,"&gt;="&amp;MI279,#REF!,"&lt;="&amp;MH279,#REF!,"="&amp;KZ279,#REF!,"="&amp;LA279,#REF!,"&lt;="&amp;ME279,#REF!,"&gt;="&amp;MF279)</f>
        <v/>
      </c>
      <c r="MW279" s="1">
        <f>COUNTIFS(#REF!,LT279,#REF!,0,#REF!,"&gt;="&amp;MI279,#REF!,"&lt;="&amp;MH279,#REF!,"="&amp;KZ279,#REF!,"="&amp;LA279,#REF!,"&lt;="&amp;ME279,#REF!,"&gt;="&amp;MF279)</f>
        <v/>
      </c>
      <c r="MX279" s="1">
        <f>COUNTIFS(#REF!,LT279,#REF!,1,#REF!,"&gt;="&amp;MC279,#REF!,"&lt;="&amp;MB279,#REF!,"&lt;="&amp;ME279,#REF!,"&gt;="&amp;MF279)</f>
        <v/>
      </c>
      <c r="MY279" s="1">
        <f>COUNTIFS(#REF!,LT279,#REF!,0,#REF!,"&gt;="&amp;MC279,#REF!,"&lt;="&amp;MB279,#REF!,"&lt;="&amp;ME279,#REF!,"&gt;="&amp;MF279)</f>
        <v/>
      </c>
      <c r="MZ279" s="1">
        <f>COUNTIFS(#REF!,LT279,#REF!,1,#REF!,"&lt;="&amp;ME279,#REF!,"&gt;="&amp;MF279,#REF!,"="&amp;KV279,#REF!,"="&amp;KX279)</f>
        <v/>
      </c>
      <c r="NA279" s="1">
        <f>COUNTIFS(#REF!,LT279,#REF!,0,#REF!,"&lt;="&amp;ME279,#REF!,"&gt;="&amp;MF279,#REF!,"="&amp;KV279,#REF!,"="&amp;KX279)</f>
        <v/>
      </c>
      <c r="NB279" s="1">
        <f>COUNTIFS(#REF!,LT279,#REF!,1,#REF!,"&lt;="&amp;ME279,#REF!,"&gt;="&amp;MF279,#REF!,"="&amp;KW279,#REF!,"="&amp;KY279)</f>
        <v/>
      </c>
      <c r="NC279" s="1">
        <f>COUNTIFS(#REF!,LT279,#REF!,0,#REF!,"&lt;="&amp;ME279,#REF!,"&gt;="&amp;MF279,#REF!,"="&amp;KW279,#REF!,"="&amp;KY279)</f>
        <v/>
      </c>
      <c r="ND279" s="1">
        <f>MP279+MR279+MT279+MV279+MX279+MZ279+NB279</f>
        <v/>
      </c>
      <c r="NE279" s="1">
        <f>MQ279+MS279+MU279+MW279+MY279+NA279+NC279</f>
        <v/>
      </c>
      <c r="NF279" s="1">
        <f>ND279+NE279</f>
        <v/>
      </c>
      <c r="NG279" s="33">
        <f>ND279/(ND279+NE279)</f>
        <v/>
      </c>
      <c r="NH279" s="3">
        <f>1/NG279</f>
        <v/>
      </c>
      <c r="NI279" s="1">
        <f>LI279</f>
        <v/>
      </c>
      <c r="NJ279" s="79">
        <f>((1-NG279)*(1/(NI279-1))*0.98-(NG279*1))</f>
        <v/>
      </c>
      <c r="NK279" s="34">
        <f>IF(LR279&lt;0.9,0,IF(AND(LR279&gt;1.1),0,1))</f>
        <v/>
      </c>
      <c r="NL279" s="34">
        <f>IF(LS279&lt;0.9,0,IF(AND(LS279&gt;1.1),0,1))</f>
        <v/>
      </c>
      <c r="NM279" s="32">
        <f>IF(NF279&gt;99,1,0)</f>
        <v/>
      </c>
      <c r="NN279" s="32">
        <f>IF(NJ279&gt;0.0799,1,0)</f>
        <v/>
      </c>
      <c r="NO279" s="32">
        <f>IF(NJ279&gt;NQ279,1,0)</f>
        <v/>
      </c>
      <c r="NP279" s="32">
        <f>NM279+NN279+NO279+NK279+NL279</f>
        <v/>
      </c>
      <c r="NQ279" s="79">
        <f>(((100*NG279)*(NI279-1)*0.98)-((1-NG279)*100))/100</f>
        <v/>
      </c>
      <c r="NR279" s="34">
        <f>IF(LR279&lt;0.9,0,IF(AND(LR279&gt;1.1),0,1))</f>
        <v/>
      </c>
      <c r="NS279" s="34">
        <f>IF(LS279&lt;0.9,0,IF(AND(LS279&gt;1.1),0,1))</f>
        <v/>
      </c>
      <c r="NT279" s="32">
        <f>IF(NF279&gt;99,1,0)</f>
        <v/>
      </c>
      <c r="NU279" s="32">
        <f>IF(NQ279&gt;0.0799,1,0)</f>
        <v/>
      </c>
      <c r="NV279" s="32">
        <f>IF(NQ279&gt;NJ279,1,0)</f>
        <v/>
      </c>
      <c r="NW279" s="32">
        <f>NT279+NU279+NV279+NR279+NS279</f>
        <v/>
      </c>
      <c r="NX279">
        <f>IF(NP279=5,"LayAway0-1",IF(AND(NW279=5),"BackAway0-1",""))</f>
        <v/>
      </c>
      <c r="NY279">
        <f>IF(NP279=5,KO279,IF(AND(NW279=5),KO279,""))</f>
        <v/>
      </c>
      <c r="NZ279">
        <f>IF(NP279=5,"Match Odds",IF(AND(NW279=5),"Match Odds",""))</f>
        <v/>
      </c>
      <c r="OA279">
        <f>IF(NP279=5,KP279,IF(AND(NW279=5),KP279,""))</f>
        <v/>
      </c>
      <c r="OB279">
        <f>IF(NP279=5,"MATCH_ODDS",IF(AND(NW279=5),"MATCH_ODDS",""))</f>
        <v/>
      </c>
      <c r="OC279">
        <f>IF(NP279=5,"LAY",IF(AND(NW279=5),"BACK",""))</f>
        <v/>
      </c>
    </row>
    <row r="280" ht="16.5" customHeight="1" thickBot="1" thickTop="1">
      <c r="A280" s="2" t="n"/>
      <c r="KN280" s="1">
        <f>IF(INDEX(#REF!,MATCH('HT 0-1'!D280,#REF!,0))=INDEX(#REF!,MATCH('HT 0-1'!D280,#REF!,0)),INDEX(#REF!,MATCH('HT 0-1'!D280,#REF!,0)),"ERROR")</f>
        <v/>
      </c>
      <c r="KO280" s="1">
        <f>IF(INDEX(#REF!,MATCH('HT 0-1'!E280,#REF!,0))=INDEX(#REF!,MATCH('HT 0-1'!E280,#REF!,0)),INDEX(#REF!,MATCH('HT 0-1'!E280,#REF!,0)),"ERROR")</f>
        <v/>
      </c>
      <c r="KP280" s="1">
        <f>KN280&amp;" v "&amp;KO280</f>
        <v/>
      </c>
      <c r="KQ280">
        <f>B280&amp;"_"&amp;C280</f>
        <v/>
      </c>
      <c r="KR280" s="1">
        <f>IF((HW280/KK280)&lt;0.335,"G",IF((HW280/KK280)&gt;0.67,"R","A"))</f>
        <v/>
      </c>
      <c r="KS280" s="1">
        <f>IF((HX280/KK280)&lt;0.335,"G",IF((HX280/KK280)&gt;0.67,"R","A"))</f>
        <v/>
      </c>
      <c r="KT280" s="1">
        <f>IF((IH280/KK280)&lt;0.335,"G",IF((IH280/KK280)&gt;0.67,"R","A"))</f>
        <v/>
      </c>
      <c r="KU280" s="1">
        <f>IF((II280/KK280)&lt;0.335,"G",IF((II280/KK280)&gt;0.67,"R","A"))</f>
        <v/>
      </c>
      <c r="KV280" s="1">
        <f>IF((HZ280/KK280)&lt;0.335,"G",IF((HZ280/KK280)&gt;0.67,"R","A"))</f>
        <v/>
      </c>
      <c r="KW280" s="1">
        <f>IF((HY280/KK280)&lt;0.335,"G",IF((HY280/KK280)&gt;0.67,"R","A"))</f>
        <v/>
      </c>
      <c r="KX280" s="1">
        <f>IF((IK280/KK280)&lt;0.335,"G",IF((IK280/KK280)&gt;0.67,"R","A"))</f>
        <v/>
      </c>
      <c r="KY280" s="1">
        <f>IF((IJ280/KK280)&lt;0.335,"G",IF((IJ280/KK280)&gt;0.67,"R","A"))</f>
        <v/>
      </c>
      <c r="KZ280" s="1">
        <f>IF((HQ280/KK280)&lt;0.335,"G",IF((HQ280/KK280)&gt;0.67,"R","A"))</f>
        <v/>
      </c>
      <c r="LA280" s="1">
        <f>IF((IB280/KK280)&lt;0.335,"G",IF((IB280/KK280)&gt;0.67,"R","A"))</f>
        <v/>
      </c>
      <c r="LB280">
        <f>IF(LQ280="0-1",INDEX(Scrape!#REF!,MATCH('HT 0-1'!KP280,Scrape!$B:$B,0)),"")</f>
        <v/>
      </c>
      <c r="LC280">
        <f>IF(LQ280="0-1",INDEX(Scrape!$A:$A,MATCH('HT 0-1'!KP280,Scrape!$B:$B,0)),"")</f>
        <v/>
      </c>
      <c r="LD280">
        <f>IF(LQ280="0-1",INDEX(Scrape!$B:$B,MATCH('HT 0-1'!KP280,Scrape!$B:$B,0)),"")</f>
        <v/>
      </c>
      <c r="LE280">
        <f>IF(LQ280="0-1",INDEX(Scrape!$C:$C,MATCH('HT 0-1'!KP280,Scrape!$B:$B,0)),"")</f>
        <v/>
      </c>
      <c r="LF280">
        <f>IF(LQ280="0-1",INDEX(Scrape!$D:$D,MATCH('HT 0-1'!KP280,Scrape!$B:$B,0)),"")</f>
        <v/>
      </c>
      <c r="LG280">
        <f>IF(LQ280="0-1",INDEX(Scrape!$E:$E,MATCH('HT 0-1'!KP280,Scrape!$B:$B,0)),"")</f>
        <v/>
      </c>
      <c r="LH280">
        <f>IF(LQ280="0-1",INDEX(Scrape!$F:$F,MATCH('HT 0-1'!KP280,Scrape!$B:$B,0)),"")</f>
        <v/>
      </c>
      <c r="LI280">
        <f>IF(LQ280="0-1",INDEX(Scrape!$G:$G,MATCH('HT 0-1'!KP280,Scrape!$B:$B,0)),"")</f>
        <v/>
      </c>
      <c r="LJ280">
        <f>IF(LQ280="0-1",INDEX(Scrape!$H:$H,MATCH('HT 0-1'!KP280,Scrape!$B:$B,0)),"")</f>
        <v/>
      </c>
      <c r="LK280">
        <f>IF(LQ280="0-1",INDEX(Scrape!$I:$I,MATCH('HT 0-1'!KP280,Scrape!$B:$B,0)),"")</f>
        <v/>
      </c>
      <c r="LL280">
        <f>IF(LQ280="0-1",INDEX(Scrape!$J:$J,MATCH('HT 0-1'!KP280,Scrape!$B:$B,0)),"")</f>
        <v/>
      </c>
      <c r="LM280">
        <f>IF(LQ280="0-1",INDEX(Scrape!$K:$K,MATCH('HT 0-1'!KP280,Scrape!$B:$B,0)),"")</f>
        <v/>
      </c>
      <c r="LN280">
        <f>IF(LQ280="0-1",INDEX(Scrape!$L:$L,MATCH('HT 0-1'!KP280,Scrape!$B:$B,0)),"")</f>
        <v/>
      </c>
      <c r="LO280">
        <f>IF(LQ280="0-1",INDEX(Scrape!$M:$M,MATCH('HT 0-1'!KP280,Scrape!$B:$B,0)),"")</f>
        <v/>
      </c>
      <c r="LP280">
        <f>IF(LQ280="0-1",INDEX(Scrape!$N:$N,MATCH('HT 0-1'!KP280,Scrape!$B:$B,0)),"")</f>
        <v/>
      </c>
      <c r="LQ280">
        <f>INDEX(Scrape!$O:$O,MATCH('HT 0-1'!KP280,Scrape!$B:$B,0))</f>
        <v/>
      </c>
      <c r="LR280">
        <f>(1/LJ280)+(1/LI280)+(1/LH280)</f>
        <v/>
      </c>
      <c r="LS280">
        <f>(1/LG280)+(1/LF280)+(1/LE280)</f>
        <v/>
      </c>
      <c r="LT280" s="8">
        <f>IF(INDEX(#REF!,MATCH(KQ280,#REF!,0))=INDEX(#REF!,MATCH(KQ280,#REF!,0)),INDEX(#REF!,MATCH(KQ280,#REF!,0)),"ERROR")</f>
        <v/>
      </c>
      <c r="LU280" s="4">
        <f>IF(KR280="G",2,IF(KR280="R",0.5,IF(KR280="A",1)))</f>
        <v/>
      </c>
      <c r="LV280" s="4">
        <f>IF(KS280="G",0.5,IF(KS280="R",2,IF(KS280="A",1)))</f>
        <v/>
      </c>
      <c r="LW280" s="4">
        <f>IF(KT280="G",2,IF(KT280="R",0.5,IF(KT280="A",1)))</f>
        <v/>
      </c>
      <c r="LX280" s="4">
        <f>IF(KU280="G",0.5,IF(KU280="R",2,IF(KU280="A",1)))</f>
        <v/>
      </c>
      <c r="LY280" s="7">
        <f>(LK280*(LU280+LX280)+(LL280*(LU280+LX280)))</f>
        <v/>
      </c>
      <c r="LZ280" s="7">
        <f>(LN280*(LV280+LW280)+(LO280*(LV280+LW280)))</f>
        <v/>
      </c>
      <c r="MA280" s="11">
        <f>LY280-LZ280</f>
        <v/>
      </c>
      <c r="MB280" s="5">
        <f>MA280+2</f>
        <v/>
      </c>
      <c r="MC280" s="6">
        <f>MA280-2</f>
        <v/>
      </c>
      <c r="MD280" s="4">
        <f>LE280</f>
        <v/>
      </c>
      <c r="ME280" s="9">
        <f>IF(MD280=0,1000,MD280+0.75)</f>
        <v/>
      </c>
      <c r="MF280" s="10">
        <f>IF(MD280=0,0,MD280-0.75)</f>
        <v/>
      </c>
      <c r="MG280" s="4">
        <f>((LM280*(LU280+LX280))-((LP280*(LV280+LW280))))</f>
        <v/>
      </c>
      <c r="MH280" s="9">
        <f>MG280*1.2</f>
        <v/>
      </c>
      <c r="MI280" s="10">
        <f>MG280*0.8</f>
        <v/>
      </c>
      <c r="MJ280">
        <f>IFERROR(NX280,"")</f>
        <v/>
      </c>
      <c r="MK280">
        <f>IFERROR(NY280,"")</f>
        <v/>
      </c>
      <c r="ML280">
        <f>IFERROR(NZ280,"")</f>
        <v/>
      </c>
      <c r="MM280">
        <f>IFERROR(OA280,"")</f>
        <v/>
      </c>
      <c r="MN280">
        <f>IFERROR(OB280,"")</f>
        <v/>
      </c>
      <c r="MO280">
        <f>IFERROR(OC280,"")</f>
        <v/>
      </c>
      <c r="MP280" s="1">
        <f>COUNTIFS(#REF!,LT280,#REF!,1,#REF!,"&gt;="&amp;MC280,#REF!,"&lt;="&amp;MB280,#REF!,"&lt;="&amp;ME280,#REF!,"&gt;="&amp;MF280,#REF!,"="&amp;KV280,#REF!,"="&amp;KX280)</f>
        <v/>
      </c>
      <c r="MQ280" s="1">
        <f>COUNTIFS(#REF!,LT280,#REF!,0,#REF!,"&gt;="&amp;MC280,#REF!,"&lt;="&amp;MB280,#REF!,"&lt;="&amp;ME280,#REF!,"&gt;="&amp;MF280,#REF!,"="&amp;KV280,#REF!,"="&amp;KX280)</f>
        <v/>
      </c>
      <c r="MR280" s="1">
        <f>COUNTIFS(#REF!,LT280,#REF!,1,#REF!,"&gt;="&amp;MC280,#REF!,"&lt;="&amp;MB280,#REF!,"&lt;="&amp;ME280,#REF!,"&gt;="&amp;MF280,#REF!,"="&amp;KW280,#REF!,"="&amp;KY280)</f>
        <v/>
      </c>
      <c r="MS280" s="1">
        <f>COUNTIFS(#REF!,LT280,#REF!,0,#REF!,"&gt;="&amp;MC280,#REF!,"&lt;="&amp;MB280,#REF!,"&lt;="&amp;ME280,#REF!,"&gt;="&amp;MF280,#REF!,"="&amp;KW280,#REF!,"="&amp;KY280)</f>
        <v/>
      </c>
      <c r="MT280" s="1">
        <f>COUNTIFS(#REF!,LT280,#REF!,1,#REF!,"&gt;="&amp;MI280,#REF!,"&lt;="&amp;MH280,#REF!,"&lt;="&amp;ME280,#REF!,"&gt;="&amp;MF280)</f>
        <v/>
      </c>
      <c r="MU280" s="1">
        <f>COUNTIFS(#REF!,LT280,#REF!,0,#REF!,"&gt;="&amp;MI280,#REF!,"&lt;="&amp;MH280,#REF!,"&lt;="&amp;ME280,#REF!,"&gt;="&amp;MF280)</f>
        <v/>
      </c>
      <c r="MV280" s="1">
        <f>COUNTIFS(#REF!,LT280,#REF!,1,#REF!,"&gt;="&amp;MI280,#REF!,"&lt;="&amp;MH280,#REF!,"="&amp;KZ280,#REF!,"="&amp;LA280,#REF!,"&lt;="&amp;ME280,#REF!,"&gt;="&amp;MF280)</f>
        <v/>
      </c>
      <c r="MW280" s="1">
        <f>COUNTIFS(#REF!,LT280,#REF!,0,#REF!,"&gt;="&amp;MI280,#REF!,"&lt;="&amp;MH280,#REF!,"="&amp;KZ280,#REF!,"="&amp;LA280,#REF!,"&lt;="&amp;ME280,#REF!,"&gt;="&amp;MF280)</f>
        <v/>
      </c>
      <c r="MX280" s="1">
        <f>COUNTIFS(#REF!,LT280,#REF!,1,#REF!,"&gt;="&amp;MC280,#REF!,"&lt;="&amp;MB280,#REF!,"&lt;="&amp;ME280,#REF!,"&gt;="&amp;MF280)</f>
        <v/>
      </c>
      <c r="MY280" s="1">
        <f>COUNTIFS(#REF!,LT280,#REF!,0,#REF!,"&gt;="&amp;MC280,#REF!,"&lt;="&amp;MB280,#REF!,"&lt;="&amp;ME280,#REF!,"&gt;="&amp;MF280)</f>
        <v/>
      </c>
      <c r="MZ280" s="1">
        <f>COUNTIFS(#REF!,LT280,#REF!,1,#REF!,"&lt;="&amp;ME280,#REF!,"&gt;="&amp;MF280,#REF!,"="&amp;KV280,#REF!,"="&amp;KX280)</f>
        <v/>
      </c>
      <c r="NA280" s="1">
        <f>COUNTIFS(#REF!,LT280,#REF!,0,#REF!,"&lt;="&amp;ME280,#REF!,"&gt;="&amp;MF280,#REF!,"="&amp;KV280,#REF!,"="&amp;KX280)</f>
        <v/>
      </c>
      <c r="NB280" s="1">
        <f>COUNTIFS(#REF!,LT280,#REF!,1,#REF!,"&lt;="&amp;ME280,#REF!,"&gt;="&amp;MF280,#REF!,"="&amp;KW280,#REF!,"="&amp;KY280)</f>
        <v/>
      </c>
      <c r="NC280" s="1">
        <f>COUNTIFS(#REF!,LT280,#REF!,0,#REF!,"&lt;="&amp;ME280,#REF!,"&gt;="&amp;MF280,#REF!,"="&amp;KW280,#REF!,"="&amp;KY280)</f>
        <v/>
      </c>
      <c r="ND280" s="1">
        <f>MP280+MR280+MT280+MV280+MX280+MZ280+NB280</f>
        <v/>
      </c>
      <c r="NE280" s="1">
        <f>MQ280+MS280+MU280+MW280+MY280+NA280+NC280</f>
        <v/>
      </c>
      <c r="NF280" s="1">
        <f>ND280+NE280</f>
        <v/>
      </c>
      <c r="NG280" s="33">
        <f>ND280/(ND280+NE280)</f>
        <v/>
      </c>
      <c r="NH280" s="3">
        <f>1/NG280</f>
        <v/>
      </c>
      <c r="NI280" s="1">
        <f>LI280</f>
        <v/>
      </c>
      <c r="NJ280" s="79">
        <f>((1-NG280)*(1/(NI280-1))*0.98-(NG280*1))</f>
        <v/>
      </c>
      <c r="NK280" s="34">
        <f>IF(LR280&lt;0.9,0,IF(AND(LR280&gt;1.1),0,1))</f>
        <v/>
      </c>
      <c r="NL280" s="34">
        <f>IF(LS280&lt;0.9,0,IF(AND(LS280&gt;1.1),0,1))</f>
        <v/>
      </c>
      <c r="NM280" s="32">
        <f>IF(NF280&gt;99,1,0)</f>
        <v/>
      </c>
      <c r="NN280" s="32">
        <f>IF(NJ280&gt;0.0799,1,0)</f>
        <v/>
      </c>
      <c r="NO280" s="32">
        <f>IF(NJ280&gt;NQ280,1,0)</f>
        <v/>
      </c>
      <c r="NP280" s="32">
        <f>NM280+NN280+NO280+NK280+NL280</f>
        <v/>
      </c>
      <c r="NQ280" s="79">
        <f>(((100*NG280)*(NI280-1)*0.98)-((1-NG280)*100))/100</f>
        <v/>
      </c>
      <c r="NR280" s="34">
        <f>IF(LR280&lt;0.9,0,IF(AND(LR280&gt;1.1),0,1))</f>
        <v/>
      </c>
      <c r="NS280" s="34">
        <f>IF(LS280&lt;0.9,0,IF(AND(LS280&gt;1.1),0,1))</f>
        <v/>
      </c>
      <c r="NT280" s="32">
        <f>IF(NF280&gt;99,1,0)</f>
        <v/>
      </c>
      <c r="NU280" s="32">
        <f>IF(NQ280&gt;0.0799,1,0)</f>
        <v/>
      </c>
      <c r="NV280" s="32">
        <f>IF(NQ280&gt;NJ280,1,0)</f>
        <v/>
      </c>
      <c r="NW280" s="32">
        <f>NT280+NU280+NV280+NR280+NS280</f>
        <v/>
      </c>
      <c r="NX280">
        <f>IF(NP280=5,"LayAway0-1",IF(AND(NW280=5),"BackAway0-1",""))</f>
        <v/>
      </c>
      <c r="NY280">
        <f>IF(NP280=5,KO280,IF(AND(NW280=5),KO280,""))</f>
        <v/>
      </c>
      <c r="NZ280">
        <f>IF(NP280=5,"Match Odds",IF(AND(NW280=5),"Match Odds",""))</f>
        <v/>
      </c>
      <c r="OA280">
        <f>IF(NP280=5,KP280,IF(AND(NW280=5),KP280,""))</f>
        <v/>
      </c>
      <c r="OB280">
        <f>IF(NP280=5,"MATCH_ODDS",IF(AND(NW280=5),"MATCH_ODDS",""))</f>
        <v/>
      </c>
      <c r="OC280">
        <f>IF(NP280=5,"LAY",IF(AND(NW280=5),"BACK",""))</f>
        <v/>
      </c>
    </row>
    <row r="281" ht="16.5" customHeight="1" thickBot="1" thickTop="1">
      <c r="A281" s="2" t="n"/>
      <c r="KN281" s="1">
        <f>IF(INDEX(#REF!,MATCH('HT 0-1'!D281,#REF!,0))=INDEX(#REF!,MATCH('HT 0-1'!D281,#REF!,0)),INDEX(#REF!,MATCH('HT 0-1'!D281,#REF!,0)),"ERROR")</f>
        <v/>
      </c>
      <c r="KO281" s="1">
        <f>IF(INDEX(#REF!,MATCH('HT 0-1'!E281,#REF!,0))=INDEX(#REF!,MATCH('HT 0-1'!E281,#REF!,0)),INDEX(#REF!,MATCH('HT 0-1'!E281,#REF!,0)),"ERROR")</f>
        <v/>
      </c>
      <c r="KP281" s="1">
        <f>KN281&amp;" v "&amp;KO281</f>
        <v/>
      </c>
      <c r="KQ281">
        <f>B281&amp;"_"&amp;C281</f>
        <v/>
      </c>
      <c r="KR281" s="1">
        <f>IF((HW281/KK281)&lt;0.335,"G",IF((HW281/KK281)&gt;0.67,"R","A"))</f>
        <v/>
      </c>
      <c r="KS281" s="1">
        <f>IF((HX281/KK281)&lt;0.335,"G",IF((HX281/KK281)&gt;0.67,"R","A"))</f>
        <v/>
      </c>
      <c r="KT281" s="1">
        <f>IF((IH281/KK281)&lt;0.335,"G",IF((IH281/KK281)&gt;0.67,"R","A"))</f>
        <v/>
      </c>
      <c r="KU281" s="1">
        <f>IF((II281/KK281)&lt;0.335,"G",IF((II281/KK281)&gt;0.67,"R","A"))</f>
        <v/>
      </c>
      <c r="KV281" s="1">
        <f>IF((HZ281/KK281)&lt;0.335,"G",IF((HZ281/KK281)&gt;0.67,"R","A"))</f>
        <v/>
      </c>
      <c r="KW281" s="1">
        <f>IF((HY281/KK281)&lt;0.335,"G",IF((HY281/KK281)&gt;0.67,"R","A"))</f>
        <v/>
      </c>
      <c r="KX281" s="1">
        <f>IF((IK281/KK281)&lt;0.335,"G",IF((IK281/KK281)&gt;0.67,"R","A"))</f>
        <v/>
      </c>
      <c r="KY281" s="1">
        <f>IF((IJ281/KK281)&lt;0.335,"G",IF((IJ281/KK281)&gt;0.67,"R","A"))</f>
        <v/>
      </c>
      <c r="KZ281" s="1">
        <f>IF((HQ281/KK281)&lt;0.335,"G",IF((HQ281/KK281)&gt;0.67,"R","A"))</f>
        <v/>
      </c>
      <c r="LA281" s="1">
        <f>IF((IB281/KK281)&lt;0.335,"G",IF((IB281/KK281)&gt;0.67,"R","A"))</f>
        <v/>
      </c>
      <c r="LB281">
        <f>IF(LQ281="0-1",INDEX(Scrape!#REF!,MATCH('HT 0-1'!KP281,Scrape!$B:$B,0)),"")</f>
        <v/>
      </c>
      <c r="LC281">
        <f>IF(LQ281="0-1",INDEX(Scrape!$A:$A,MATCH('HT 0-1'!KP281,Scrape!$B:$B,0)),"")</f>
        <v/>
      </c>
      <c r="LD281">
        <f>IF(LQ281="0-1",INDEX(Scrape!$B:$B,MATCH('HT 0-1'!KP281,Scrape!$B:$B,0)),"")</f>
        <v/>
      </c>
      <c r="LE281">
        <f>IF(LQ281="0-1",INDEX(Scrape!$C:$C,MATCH('HT 0-1'!KP281,Scrape!$B:$B,0)),"")</f>
        <v/>
      </c>
      <c r="LF281">
        <f>IF(LQ281="0-1",INDEX(Scrape!$D:$D,MATCH('HT 0-1'!KP281,Scrape!$B:$B,0)),"")</f>
        <v/>
      </c>
      <c r="LG281">
        <f>IF(LQ281="0-1",INDEX(Scrape!$E:$E,MATCH('HT 0-1'!KP281,Scrape!$B:$B,0)),"")</f>
        <v/>
      </c>
      <c r="LH281">
        <f>IF(LQ281="0-1",INDEX(Scrape!$F:$F,MATCH('HT 0-1'!KP281,Scrape!$B:$B,0)),"")</f>
        <v/>
      </c>
      <c r="LI281">
        <f>IF(LQ281="0-1",INDEX(Scrape!$G:$G,MATCH('HT 0-1'!KP281,Scrape!$B:$B,0)),"")</f>
        <v/>
      </c>
      <c r="LJ281">
        <f>IF(LQ281="0-1",INDEX(Scrape!$H:$H,MATCH('HT 0-1'!KP281,Scrape!$B:$B,0)),"")</f>
        <v/>
      </c>
      <c r="LK281">
        <f>IF(LQ281="0-1",INDEX(Scrape!$I:$I,MATCH('HT 0-1'!KP281,Scrape!$B:$B,0)),"")</f>
        <v/>
      </c>
      <c r="LL281">
        <f>IF(LQ281="0-1",INDEX(Scrape!$J:$J,MATCH('HT 0-1'!KP281,Scrape!$B:$B,0)),"")</f>
        <v/>
      </c>
      <c r="LM281">
        <f>IF(LQ281="0-1",INDEX(Scrape!$K:$K,MATCH('HT 0-1'!KP281,Scrape!$B:$B,0)),"")</f>
        <v/>
      </c>
      <c r="LN281">
        <f>IF(LQ281="0-1",INDEX(Scrape!$L:$L,MATCH('HT 0-1'!KP281,Scrape!$B:$B,0)),"")</f>
        <v/>
      </c>
      <c r="LO281">
        <f>IF(LQ281="0-1",INDEX(Scrape!$M:$M,MATCH('HT 0-1'!KP281,Scrape!$B:$B,0)),"")</f>
        <v/>
      </c>
      <c r="LP281">
        <f>IF(LQ281="0-1",INDEX(Scrape!$N:$N,MATCH('HT 0-1'!KP281,Scrape!$B:$B,0)),"")</f>
        <v/>
      </c>
      <c r="LQ281">
        <f>INDEX(Scrape!$O:$O,MATCH('HT 0-1'!KP281,Scrape!$B:$B,0))</f>
        <v/>
      </c>
      <c r="LR281">
        <f>(1/LJ281)+(1/LI281)+(1/LH281)</f>
        <v/>
      </c>
      <c r="LS281">
        <f>(1/LG281)+(1/LF281)+(1/LE281)</f>
        <v/>
      </c>
      <c r="LT281" s="8">
        <f>IF(INDEX(#REF!,MATCH(KQ281,#REF!,0))=INDEX(#REF!,MATCH(KQ281,#REF!,0)),INDEX(#REF!,MATCH(KQ281,#REF!,0)),"ERROR")</f>
        <v/>
      </c>
      <c r="LU281" s="4">
        <f>IF(KR281="G",2,IF(KR281="R",0.5,IF(KR281="A",1)))</f>
        <v/>
      </c>
      <c r="LV281" s="4">
        <f>IF(KS281="G",0.5,IF(KS281="R",2,IF(KS281="A",1)))</f>
        <v/>
      </c>
      <c r="LW281" s="4">
        <f>IF(KT281="G",2,IF(KT281="R",0.5,IF(KT281="A",1)))</f>
        <v/>
      </c>
      <c r="LX281" s="4">
        <f>IF(KU281="G",0.5,IF(KU281="R",2,IF(KU281="A",1)))</f>
        <v/>
      </c>
      <c r="LY281" s="7">
        <f>(LK281*(LU281+LX281)+(LL281*(LU281+LX281)))</f>
        <v/>
      </c>
      <c r="LZ281" s="7">
        <f>(LN281*(LV281+LW281)+(LO281*(LV281+LW281)))</f>
        <v/>
      </c>
      <c r="MA281" s="11">
        <f>LY281-LZ281</f>
        <v/>
      </c>
      <c r="MB281" s="5">
        <f>MA281+2</f>
        <v/>
      </c>
      <c r="MC281" s="6">
        <f>MA281-2</f>
        <v/>
      </c>
      <c r="MD281" s="4">
        <f>LE281</f>
        <v/>
      </c>
      <c r="ME281" s="9">
        <f>IF(MD281=0,1000,MD281+0.75)</f>
        <v/>
      </c>
      <c r="MF281" s="10">
        <f>IF(MD281=0,0,MD281-0.75)</f>
        <v/>
      </c>
      <c r="MG281" s="4">
        <f>((LM281*(LU281+LX281))-((LP281*(LV281+LW281))))</f>
        <v/>
      </c>
      <c r="MH281" s="9">
        <f>MG281*1.2</f>
        <v/>
      </c>
      <c r="MI281" s="10">
        <f>MG281*0.8</f>
        <v/>
      </c>
      <c r="MJ281">
        <f>IFERROR(NX281,"")</f>
        <v/>
      </c>
      <c r="MK281">
        <f>IFERROR(NY281,"")</f>
        <v/>
      </c>
      <c r="ML281">
        <f>IFERROR(NZ281,"")</f>
        <v/>
      </c>
      <c r="MM281">
        <f>IFERROR(OA281,"")</f>
        <v/>
      </c>
      <c r="MN281">
        <f>IFERROR(OB281,"")</f>
        <v/>
      </c>
      <c r="MO281">
        <f>IFERROR(OC281,"")</f>
        <v/>
      </c>
      <c r="MP281" s="1">
        <f>COUNTIFS(#REF!,LT281,#REF!,1,#REF!,"&gt;="&amp;MC281,#REF!,"&lt;="&amp;MB281,#REF!,"&lt;="&amp;ME281,#REF!,"&gt;="&amp;MF281,#REF!,"="&amp;KV281,#REF!,"="&amp;KX281)</f>
        <v/>
      </c>
      <c r="MQ281" s="1">
        <f>COUNTIFS(#REF!,LT281,#REF!,0,#REF!,"&gt;="&amp;MC281,#REF!,"&lt;="&amp;MB281,#REF!,"&lt;="&amp;ME281,#REF!,"&gt;="&amp;MF281,#REF!,"="&amp;KV281,#REF!,"="&amp;KX281)</f>
        <v/>
      </c>
      <c r="MR281" s="1">
        <f>COUNTIFS(#REF!,LT281,#REF!,1,#REF!,"&gt;="&amp;MC281,#REF!,"&lt;="&amp;MB281,#REF!,"&lt;="&amp;ME281,#REF!,"&gt;="&amp;MF281,#REF!,"="&amp;KW281,#REF!,"="&amp;KY281)</f>
        <v/>
      </c>
      <c r="MS281" s="1">
        <f>COUNTIFS(#REF!,LT281,#REF!,0,#REF!,"&gt;="&amp;MC281,#REF!,"&lt;="&amp;MB281,#REF!,"&lt;="&amp;ME281,#REF!,"&gt;="&amp;MF281,#REF!,"="&amp;KW281,#REF!,"="&amp;KY281)</f>
        <v/>
      </c>
      <c r="MT281" s="1">
        <f>COUNTIFS(#REF!,LT281,#REF!,1,#REF!,"&gt;="&amp;MI281,#REF!,"&lt;="&amp;MH281,#REF!,"&lt;="&amp;ME281,#REF!,"&gt;="&amp;MF281)</f>
        <v/>
      </c>
      <c r="MU281" s="1">
        <f>COUNTIFS(#REF!,LT281,#REF!,0,#REF!,"&gt;="&amp;MI281,#REF!,"&lt;="&amp;MH281,#REF!,"&lt;="&amp;ME281,#REF!,"&gt;="&amp;MF281)</f>
        <v/>
      </c>
      <c r="MV281" s="1">
        <f>COUNTIFS(#REF!,LT281,#REF!,1,#REF!,"&gt;="&amp;MI281,#REF!,"&lt;="&amp;MH281,#REF!,"="&amp;KZ281,#REF!,"="&amp;LA281,#REF!,"&lt;="&amp;ME281,#REF!,"&gt;="&amp;MF281)</f>
        <v/>
      </c>
      <c r="MW281" s="1">
        <f>COUNTIFS(#REF!,LT281,#REF!,0,#REF!,"&gt;="&amp;MI281,#REF!,"&lt;="&amp;MH281,#REF!,"="&amp;KZ281,#REF!,"="&amp;LA281,#REF!,"&lt;="&amp;ME281,#REF!,"&gt;="&amp;MF281)</f>
        <v/>
      </c>
      <c r="MX281" s="1">
        <f>COUNTIFS(#REF!,LT281,#REF!,1,#REF!,"&gt;="&amp;MC281,#REF!,"&lt;="&amp;MB281,#REF!,"&lt;="&amp;ME281,#REF!,"&gt;="&amp;MF281)</f>
        <v/>
      </c>
      <c r="MY281" s="1">
        <f>COUNTIFS(#REF!,LT281,#REF!,0,#REF!,"&gt;="&amp;MC281,#REF!,"&lt;="&amp;MB281,#REF!,"&lt;="&amp;ME281,#REF!,"&gt;="&amp;MF281)</f>
        <v/>
      </c>
      <c r="MZ281" s="1">
        <f>COUNTIFS(#REF!,LT281,#REF!,1,#REF!,"&lt;="&amp;ME281,#REF!,"&gt;="&amp;MF281,#REF!,"="&amp;KV281,#REF!,"="&amp;KX281)</f>
        <v/>
      </c>
      <c r="NA281" s="1">
        <f>COUNTIFS(#REF!,LT281,#REF!,0,#REF!,"&lt;="&amp;ME281,#REF!,"&gt;="&amp;MF281,#REF!,"="&amp;KV281,#REF!,"="&amp;KX281)</f>
        <v/>
      </c>
      <c r="NB281" s="1">
        <f>COUNTIFS(#REF!,LT281,#REF!,1,#REF!,"&lt;="&amp;ME281,#REF!,"&gt;="&amp;MF281,#REF!,"="&amp;KW281,#REF!,"="&amp;KY281)</f>
        <v/>
      </c>
      <c r="NC281" s="1">
        <f>COUNTIFS(#REF!,LT281,#REF!,0,#REF!,"&lt;="&amp;ME281,#REF!,"&gt;="&amp;MF281,#REF!,"="&amp;KW281,#REF!,"="&amp;KY281)</f>
        <v/>
      </c>
      <c r="ND281" s="1">
        <f>MP281+MR281+MT281+MV281+MX281+MZ281+NB281</f>
        <v/>
      </c>
      <c r="NE281" s="1">
        <f>MQ281+MS281+MU281+MW281+MY281+NA281+NC281</f>
        <v/>
      </c>
      <c r="NF281" s="1">
        <f>ND281+NE281</f>
        <v/>
      </c>
      <c r="NG281" s="33">
        <f>ND281/(ND281+NE281)</f>
        <v/>
      </c>
      <c r="NH281" s="3">
        <f>1/NG281</f>
        <v/>
      </c>
      <c r="NI281" s="1">
        <f>LI281</f>
        <v/>
      </c>
      <c r="NJ281" s="79">
        <f>((1-NG281)*(1/(NI281-1))*0.98-(NG281*1))</f>
        <v/>
      </c>
      <c r="NK281" s="34">
        <f>IF(LR281&lt;0.9,0,IF(AND(LR281&gt;1.1),0,1))</f>
        <v/>
      </c>
      <c r="NL281" s="34">
        <f>IF(LS281&lt;0.9,0,IF(AND(LS281&gt;1.1),0,1))</f>
        <v/>
      </c>
      <c r="NM281" s="32">
        <f>IF(NF281&gt;99,1,0)</f>
        <v/>
      </c>
      <c r="NN281" s="32">
        <f>IF(NJ281&gt;0.0799,1,0)</f>
        <v/>
      </c>
      <c r="NO281" s="32">
        <f>IF(NJ281&gt;NQ281,1,0)</f>
        <v/>
      </c>
      <c r="NP281" s="32">
        <f>NM281+NN281+NO281+NK281+NL281</f>
        <v/>
      </c>
      <c r="NQ281" s="79">
        <f>(((100*NG281)*(NI281-1)*0.98)-((1-NG281)*100))/100</f>
        <v/>
      </c>
      <c r="NR281" s="34">
        <f>IF(LR281&lt;0.9,0,IF(AND(LR281&gt;1.1),0,1))</f>
        <v/>
      </c>
      <c r="NS281" s="34">
        <f>IF(LS281&lt;0.9,0,IF(AND(LS281&gt;1.1),0,1))</f>
        <v/>
      </c>
      <c r="NT281" s="32">
        <f>IF(NF281&gt;99,1,0)</f>
        <v/>
      </c>
      <c r="NU281" s="32">
        <f>IF(NQ281&gt;0.0799,1,0)</f>
        <v/>
      </c>
      <c r="NV281" s="32">
        <f>IF(NQ281&gt;NJ281,1,0)</f>
        <v/>
      </c>
      <c r="NW281" s="32">
        <f>NT281+NU281+NV281+NR281+NS281</f>
        <v/>
      </c>
      <c r="NX281">
        <f>IF(NP281=5,"LayAway0-1",IF(AND(NW281=5),"BackAway0-1",""))</f>
        <v/>
      </c>
      <c r="NY281">
        <f>IF(NP281=5,KO281,IF(AND(NW281=5),KO281,""))</f>
        <v/>
      </c>
      <c r="NZ281">
        <f>IF(NP281=5,"Match Odds",IF(AND(NW281=5),"Match Odds",""))</f>
        <v/>
      </c>
      <c r="OA281">
        <f>IF(NP281=5,KP281,IF(AND(NW281=5),KP281,""))</f>
        <v/>
      </c>
      <c r="OB281">
        <f>IF(NP281=5,"MATCH_ODDS",IF(AND(NW281=5),"MATCH_ODDS",""))</f>
        <v/>
      </c>
      <c r="OC281">
        <f>IF(NP281=5,"LAY",IF(AND(NW281=5),"BACK",""))</f>
        <v/>
      </c>
    </row>
    <row r="282" ht="16.5" customHeight="1" thickBot="1" thickTop="1">
      <c r="A282" s="2" t="n"/>
      <c r="KN282" s="1">
        <f>IF(INDEX(#REF!,MATCH('HT 0-1'!D282,#REF!,0))=INDEX(#REF!,MATCH('HT 0-1'!D282,#REF!,0)),INDEX(#REF!,MATCH('HT 0-1'!D282,#REF!,0)),"ERROR")</f>
        <v/>
      </c>
      <c r="KO282" s="1">
        <f>IF(INDEX(#REF!,MATCH('HT 0-1'!E282,#REF!,0))=INDEX(#REF!,MATCH('HT 0-1'!E282,#REF!,0)),INDEX(#REF!,MATCH('HT 0-1'!E282,#REF!,0)),"ERROR")</f>
        <v/>
      </c>
      <c r="KP282" s="1">
        <f>KN282&amp;" v "&amp;KO282</f>
        <v/>
      </c>
      <c r="KQ282">
        <f>B282&amp;"_"&amp;C282</f>
        <v/>
      </c>
      <c r="KR282" s="1">
        <f>IF((HW282/KK282)&lt;0.335,"G",IF((HW282/KK282)&gt;0.67,"R","A"))</f>
        <v/>
      </c>
      <c r="KS282" s="1">
        <f>IF((HX282/KK282)&lt;0.335,"G",IF((HX282/KK282)&gt;0.67,"R","A"))</f>
        <v/>
      </c>
      <c r="KT282" s="1">
        <f>IF((IH282/KK282)&lt;0.335,"G",IF((IH282/KK282)&gt;0.67,"R","A"))</f>
        <v/>
      </c>
      <c r="KU282" s="1">
        <f>IF((II282/KK282)&lt;0.335,"G",IF((II282/KK282)&gt;0.67,"R","A"))</f>
        <v/>
      </c>
      <c r="KV282" s="1">
        <f>IF((HZ282/KK282)&lt;0.335,"G",IF((HZ282/KK282)&gt;0.67,"R","A"))</f>
        <v/>
      </c>
      <c r="KW282" s="1">
        <f>IF((HY282/KK282)&lt;0.335,"G",IF((HY282/KK282)&gt;0.67,"R","A"))</f>
        <v/>
      </c>
      <c r="KX282" s="1">
        <f>IF((IK282/KK282)&lt;0.335,"G",IF((IK282/KK282)&gt;0.67,"R","A"))</f>
        <v/>
      </c>
      <c r="KY282" s="1">
        <f>IF((IJ282/KK282)&lt;0.335,"G",IF((IJ282/KK282)&gt;0.67,"R","A"))</f>
        <v/>
      </c>
      <c r="KZ282" s="1">
        <f>IF((HQ282/KK282)&lt;0.335,"G",IF((HQ282/KK282)&gt;0.67,"R","A"))</f>
        <v/>
      </c>
      <c r="LA282" s="1">
        <f>IF((IB282/KK282)&lt;0.335,"G",IF((IB282/KK282)&gt;0.67,"R","A"))</f>
        <v/>
      </c>
      <c r="LB282">
        <f>IF(LQ282="0-1",INDEX(Scrape!#REF!,MATCH('HT 0-1'!KP282,Scrape!$B:$B,0)),"")</f>
        <v/>
      </c>
      <c r="LC282">
        <f>IF(LQ282="0-1",INDEX(Scrape!$A:$A,MATCH('HT 0-1'!KP282,Scrape!$B:$B,0)),"")</f>
        <v/>
      </c>
      <c r="LD282">
        <f>IF(LQ282="0-1",INDEX(Scrape!$B:$B,MATCH('HT 0-1'!KP282,Scrape!$B:$B,0)),"")</f>
        <v/>
      </c>
      <c r="LE282">
        <f>IF(LQ282="0-1",INDEX(Scrape!$C:$C,MATCH('HT 0-1'!KP282,Scrape!$B:$B,0)),"")</f>
        <v/>
      </c>
      <c r="LF282">
        <f>IF(LQ282="0-1",INDEX(Scrape!$D:$D,MATCH('HT 0-1'!KP282,Scrape!$B:$B,0)),"")</f>
        <v/>
      </c>
      <c r="LG282">
        <f>IF(LQ282="0-1",INDEX(Scrape!$E:$E,MATCH('HT 0-1'!KP282,Scrape!$B:$B,0)),"")</f>
        <v/>
      </c>
      <c r="LH282">
        <f>IF(LQ282="0-1",INDEX(Scrape!$F:$F,MATCH('HT 0-1'!KP282,Scrape!$B:$B,0)),"")</f>
        <v/>
      </c>
      <c r="LI282">
        <f>IF(LQ282="0-1",INDEX(Scrape!$G:$G,MATCH('HT 0-1'!KP282,Scrape!$B:$B,0)),"")</f>
        <v/>
      </c>
      <c r="LJ282">
        <f>IF(LQ282="0-1",INDEX(Scrape!$H:$H,MATCH('HT 0-1'!KP282,Scrape!$B:$B,0)),"")</f>
        <v/>
      </c>
      <c r="LK282">
        <f>IF(LQ282="0-1",INDEX(Scrape!$I:$I,MATCH('HT 0-1'!KP282,Scrape!$B:$B,0)),"")</f>
        <v/>
      </c>
      <c r="LL282">
        <f>IF(LQ282="0-1",INDEX(Scrape!$J:$J,MATCH('HT 0-1'!KP282,Scrape!$B:$B,0)),"")</f>
        <v/>
      </c>
      <c r="LM282">
        <f>IF(LQ282="0-1",INDEX(Scrape!$K:$K,MATCH('HT 0-1'!KP282,Scrape!$B:$B,0)),"")</f>
        <v/>
      </c>
      <c r="LN282">
        <f>IF(LQ282="0-1",INDEX(Scrape!$L:$L,MATCH('HT 0-1'!KP282,Scrape!$B:$B,0)),"")</f>
        <v/>
      </c>
      <c r="LO282">
        <f>IF(LQ282="0-1",INDEX(Scrape!$M:$M,MATCH('HT 0-1'!KP282,Scrape!$B:$B,0)),"")</f>
        <v/>
      </c>
      <c r="LP282">
        <f>IF(LQ282="0-1",INDEX(Scrape!$N:$N,MATCH('HT 0-1'!KP282,Scrape!$B:$B,0)),"")</f>
        <v/>
      </c>
      <c r="LQ282">
        <f>INDEX(Scrape!$O:$O,MATCH('HT 0-1'!KP282,Scrape!$B:$B,0))</f>
        <v/>
      </c>
      <c r="LR282">
        <f>(1/LJ282)+(1/LI282)+(1/LH282)</f>
        <v/>
      </c>
      <c r="LS282">
        <f>(1/LG282)+(1/LF282)+(1/LE282)</f>
        <v/>
      </c>
      <c r="LT282" s="8">
        <f>IF(INDEX(#REF!,MATCH(KQ282,#REF!,0))=INDEX(#REF!,MATCH(KQ282,#REF!,0)),INDEX(#REF!,MATCH(KQ282,#REF!,0)),"ERROR")</f>
        <v/>
      </c>
      <c r="LU282" s="4">
        <f>IF(KR282="G",2,IF(KR282="R",0.5,IF(KR282="A",1)))</f>
        <v/>
      </c>
      <c r="LV282" s="4">
        <f>IF(KS282="G",0.5,IF(KS282="R",2,IF(KS282="A",1)))</f>
        <v/>
      </c>
      <c r="LW282" s="4">
        <f>IF(KT282="G",2,IF(KT282="R",0.5,IF(KT282="A",1)))</f>
        <v/>
      </c>
      <c r="LX282" s="4">
        <f>IF(KU282="G",0.5,IF(KU282="R",2,IF(KU282="A",1)))</f>
        <v/>
      </c>
      <c r="LY282" s="7">
        <f>(LK282*(LU282+LX282)+(LL282*(LU282+LX282)))</f>
        <v/>
      </c>
      <c r="LZ282" s="7">
        <f>(LN282*(LV282+LW282)+(LO282*(LV282+LW282)))</f>
        <v/>
      </c>
      <c r="MA282" s="11">
        <f>LY282-LZ282</f>
        <v/>
      </c>
      <c r="MB282" s="5">
        <f>MA282+2</f>
        <v/>
      </c>
      <c r="MC282" s="6">
        <f>MA282-2</f>
        <v/>
      </c>
      <c r="MD282" s="4">
        <f>LE282</f>
        <v/>
      </c>
      <c r="ME282" s="9">
        <f>IF(MD282=0,1000,MD282+0.75)</f>
        <v/>
      </c>
      <c r="MF282" s="10">
        <f>IF(MD282=0,0,MD282-0.75)</f>
        <v/>
      </c>
      <c r="MG282" s="4">
        <f>((LM282*(LU282+LX282))-((LP282*(LV282+LW282))))</f>
        <v/>
      </c>
      <c r="MH282" s="9">
        <f>MG282*1.2</f>
        <v/>
      </c>
      <c r="MI282" s="10">
        <f>MG282*0.8</f>
        <v/>
      </c>
      <c r="MJ282">
        <f>IFERROR(NX282,"")</f>
        <v/>
      </c>
      <c r="MK282">
        <f>IFERROR(NY282,"")</f>
        <v/>
      </c>
      <c r="ML282">
        <f>IFERROR(NZ282,"")</f>
        <v/>
      </c>
      <c r="MM282">
        <f>IFERROR(OA282,"")</f>
        <v/>
      </c>
      <c r="MN282">
        <f>IFERROR(OB282,"")</f>
        <v/>
      </c>
      <c r="MO282">
        <f>IFERROR(OC282,"")</f>
        <v/>
      </c>
      <c r="MP282" s="1">
        <f>COUNTIFS(#REF!,LT282,#REF!,1,#REF!,"&gt;="&amp;MC282,#REF!,"&lt;="&amp;MB282,#REF!,"&lt;="&amp;ME282,#REF!,"&gt;="&amp;MF282,#REF!,"="&amp;KV282,#REF!,"="&amp;KX282)</f>
        <v/>
      </c>
      <c r="MQ282" s="1">
        <f>COUNTIFS(#REF!,LT282,#REF!,0,#REF!,"&gt;="&amp;MC282,#REF!,"&lt;="&amp;MB282,#REF!,"&lt;="&amp;ME282,#REF!,"&gt;="&amp;MF282,#REF!,"="&amp;KV282,#REF!,"="&amp;KX282)</f>
        <v/>
      </c>
      <c r="MR282" s="1">
        <f>COUNTIFS(#REF!,LT282,#REF!,1,#REF!,"&gt;="&amp;MC282,#REF!,"&lt;="&amp;MB282,#REF!,"&lt;="&amp;ME282,#REF!,"&gt;="&amp;MF282,#REF!,"="&amp;KW282,#REF!,"="&amp;KY282)</f>
        <v/>
      </c>
      <c r="MS282" s="1">
        <f>COUNTIFS(#REF!,LT282,#REF!,0,#REF!,"&gt;="&amp;MC282,#REF!,"&lt;="&amp;MB282,#REF!,"&lt;="&amp;ME282,#REF!,"&gt;="&amp;MF282,#REF!,"="&amp;KW282,#REF!,"="&amp;KY282)</f>
        <v/>
      </c>
      <c r="MT282" s="1">
        <f>COUNTIFS(#REF!,LT282,#REF!,1,#REF!,"&gt;="&amp;MI282,#REF!,"&lt;="&amp;MH282,#REF!,"&lt;="&amp;ME282,#REF!,"&gt;="&amp;MF282)</f>
        <v/>
      </c>
      <c r="MU282" s="1">
        <f>COUNTIFS(#REF!,LT282,#REF!,0,#REF!,"&gt;="&amp;MI282,#REF!,"&lt;="&amp;MH282,#REF!,"&lt;="&amp;ME282,#REF!,"&gt;="&amp;MF282)</f>
        <v/>
      </c>
      <c r="MV282" s="1">
        <f>COUNTIFS(#REF!,LT282,#REF!,1,#REF!,"&gt;="&amp;MI282,#REF!,"&lt;="&amp;MH282,#REF!,"="&amp;KZ282,#REF!,"="&amp;LA282,#REF!,"&lt;="&amp;ME282,#REF!,"&gt;="&amp;MF282)</f>
        <v/>
      </c>
      <c r="MW282" s="1">
        <f>COUNTIFS(#REF!,LT282,#REF!,0,#REF!,"&gt;="&amp;MI282,#REF!,"&lt;="&amp;MH282,#REF!,"="&amp;KZ282,#REF!,"="&amp;LA282,#REF!,"&lt;="&amp;ME282,#REF!,"&gt;="&amp;MF282)</f>
        <v/>
      </c>
      <c r="MX282" s="1">
        <f>COUNTIFS(#REF!,LT282,#REF!,1,#REF!,"&gt;="&amp;MC282,#REF!,"&lt;="&amp;MB282,#REF!,"&lt;="&amp;ME282,#REF!,"&gt;="&amp;MF282)</f>
        <v/>
      </c>
      <c r="MY282" s="1">
        <f>COUNTIFS(#REF!,LT282,#REF!,0,#REF!,"&gt;="&amp;MC282,#REF!,"&lt;="&amp;MB282,#REF!,"&lt;="&amp;ME282,#REF!,"&gt;="&amp;MF282)</f>
        <v/>
      </c>
      <c r="MZ282" s="1">
        <f>COUNTIFS(#REF!,LT282,#REF!,1,#REF!,"&lt;="&amp;ME282,#REF!,"&gt;="&amp;MF282,#REF!,"="&amp;KV282,#REF!,"="&amp;KX282)</f>
        <v/>
      </c>
      <c r="NA282" s="1">
        <f>COUNTIFS(#REF!,LT282,#REF!,0,#REF!,"&lt;="&amp;ME282,#REF!,"&gt;="&amp;MF282,#REF!,"="&amp;KV282,#REF!,"="&amp;KX282)</f>
        <v/>
      </c>
      <c r="NB282" s="1">
        <f>COUNTIFS(#REF!,LT282,#REF!,1,#REF!,"&lt;="&amp;ME282,#REF!,"&gt;="&amp;MF282,#REF!,"="&amp;KW282,#REF!,"="&amp;KY282)</f>
        <v/>
      </c>
      <c r="NC282" s="1">
        <f>COUNTIFS(#REF!,LT282,#REF!,0,#REF!,"&lt;="&amp;ME282,#REF!,"&gt;="&amp;MF282,#REF!,"="&amp;KW282,#REF!,"="&amp;KY282)</f>
        <v/>
      </c>
      <c r="ND282" s="1">
        <f>MP282+MR282+MT282+MV282+MX282+MZ282+NB282</f>
        <v/>
      </c>
      <c r="NE282" s="1">
        <f>MQ282+MS282+MU282+MW282+MY282+NA282+NC282</f>
        <v/>
      </c>
      <c r="NF282" s="1">
        <f>ND282+NE282</f>
        <v/>
      </c>
      <c r="NG282" s="33">
        <f>ND282/(ND282+NE282)</f>
        <v/>
      </c>
      <c r="NH282" s="3">
        <f>1/NG282</f>
        <v/>
      </c>
      <c r="NI282" s="1">
        <f>LI282</f>
        <v/>
      </c>
      <c r="NJ282" s="79">
        <f>((1-NG282)*(1/(NI282-1))*0.98-(NG282*1))</f>
        <v/>
      </c>
      <c r="NK282" s="34">
        <f>IF(LR282&lt;0.9,0,IF(AND(LR282&gt;1.1),0,1))</f>
        <v/>
      </c>
      <c r="NL282" s="34">
        <f>IF(LS282&lt;0.9,0,IF(AND(LS282&gt;1.1),0,1))</f>
        <v/>
      </c>
      <c r="NM282" s="32">
        <f>IF(NF282&gt;99,1,0)</f>
        <v/>
      </c>
      <c r="NN282" s="32">
        <f>IF(NJ282&gt;0.0799,1,0)</f>
        <v/>
      </c>
      <c r="NO282" s="32">
        <f>IF(NJ282&gt;NQ282,1,0)</f>
        <v/>
      </c>
      <c r="NP282" s="32">
        <f>NM282+NN282+NO282+NK282+NL282</f>
        <v/>
      </c>
      <c r="NQ282" s="79">
        <f>(((100*NG282)*(NI282-1)*0.98)-((1-NG282)*100))/100</f>
        <v/>
      </c>
      <c r="NR282" s="34">
        <f>IF(LR282&lt;0.9,0,IF(AND(LR282&gt;1.1),0,1))</f>
        <v/>
      </c>
      <c r="NS282" s="34">
        <f>IF(LS282&lt;0.9,0,IF(AND(LS282&gt;1.1),0,1))</f>
        <v/>
      </c>
      <c r="NT282" s="32">
        <f>IF(NF282&gt;99,1,0)</f>
        <v/>
      </c>
      <c r="NU282" s="32">
        <f>IF(NQ282&gt;0.0799,1,0)</f>
        <v/>
      </c>
      <c r="NV282" s="32">
        <f>IF(NQ282&gt;NJ282,1,0)</f>
        <v/>
      </c>
      <c r="NW282" s="32">
        <f>NT282+NU282+NV282+NR282+NS282</f>
        <v/>
      </c>
      <c r="NX282">
        <f>IF(NP282=5,"LayAway0-1",IF(AND(NW282=5),"BackAway0-1",""))</f>
        <v/>
      </c>
      <c r="NY282">
        <f>IF(NP282=5,KO282,IF(AND(NW282=5),KO282,""))</f>
        <v/>
      </c>
      <c r="NZ282">
        <f>IF(NP282=5,"Match Odds",IF(AND(NW282=5),"Match Odds",""))</f>
        <v/>
      </c>
      <c r="OA282">
        <f>IF(NP282=5,KP282,IF(AND(NW282=5),KP282,""))</f>
        <v/>
      </c>
      <c r="OB282">
        <f>IF(NP282=5,"MATCH_ODDS",IF(AND(NW282=5),"MATCH_ODDS",""))</f>
        <v/>
      </c>
      <c r="OC282">
        <f>IF(NP282=5,"LAY",IF(AND(NW282=5),"BACK",""))</f>
        <v/>
      </c>
    </row>
    <row r="283" ht="16.5" customHeight="1" thickBot="1" thickTop="1">
      <c r="A283" s="2" t="n"/>
      <c r="KN283" s="1">
        <f>IF(INDEX(#REF!,MATCH('HT 0-1'!D283,#REF!,0))=INDEX(#REF!,MATCH('HT 0-1'!D283,#REF!,0)),INDEX(#REF!,MATCH('HT 0-1'!D283,#REF!,0)),"ERROR")</f>
        <v/>
      </c>
      <c r="KO283" s="1">
        <f>IF(INDEX(#REF!,MATCH('HT 0-1'!E283,#REF!,0))=INDEX(#REF!,MATCH('HT 0-1'!E283,#REF!,0)),INDEX(#REF!,MATCH('HT 0-1'!E283,#REF!,0)),"ERROR")</f>
        <v/>
      </c>
      <c r="KP283" s="1">
        <f>KN283&amp;" v "&amp;KO283</f>
        <v/>
      </c>
      <c r="KQ283">
        <f>B283&amp;"_"&amp;C283</f>
        <v/>
      </c>
      <c r="KR283" s="1">
        <f>IF((HW283/KK283)&lt;0.335,"G",IF((HW283/KK283)&gt;0.67,"R","A"))</f>
        <v/>
      </c>
      <c r="KS283" s="1">
        <f>IF((HX283/KK283)&lt;0.335,"G",IF((HX283/KK283)&gt;0.67,"R","A"))</f>
        <v/>
      </c>
      <c r="KT283" s="1">
        <f>IF((IH283/KK283)&lt;0.335,"G",IF((IH283/KK283)&gt;0.67,"R","A"))</f>
        <v/>
      </c>
      <c r="KU283" s="1">
        <f>IF((II283/KK283)&lt;0.335,"G",IF((II283/KK283)&gt;0.67,"R","A"))</f>
        <v/>
      </c>
      <c r="KV283" s="1">
        <f>IF((HZ283/KK283)&lt;0.335,"G",IF((HZ283/KK283)&gt;0.67,"R","A"))</f>
        <v/>
      </c>
      <c r="KW283" s="1">
        <f>IF((HY283/KK283)&lt;0.335,"G",IF((HY283/KK283)&gt;0.67,"R","A"))</f>
        <v/>
      </c>
      <c r="KX283" s="1">
        <f>IF((IK283/KK283)&lt;0.335,"G",IF((IK283/KK283)&gt;0.67,"R","A"))</f>
        <v/>
      </c>
      <c r="KY283" s="1">
        <f>IF((IJ283/KK283)&lt;0.335,"G",IF((IJ283/KK283)&gt;0.67,"R","A"))</f>
        <v/>
      </c>
      <c r="KZ283" s="1">
        <f>IF((HQ283/KK283)&lt;0.335,"G",IF((HQ283/KK283)&gt;0.67,"R","A"))</f>
        <v/>
      </c>
      <c r="LA283" s="1">
        <f>IF((IB283/KK283)&lt;0.335,"G",IF((IB283/KK283)&gt;0.67,"R","A"))</f>
        <v/>
      </c>
      <c r="LB283">
        <f>IF(LQ283="0-1",INDEX(Scrape!#REF!,MATCH('HT 0-1'!KP283,Scrape!$B:$B,0)),"")</f>
        <v/>
      </c>
      <c r="LC283">
        <f>IF(LQ283="0-1",INDEX(Scrape!$A:$A,MATCH('HT 0-1'!KP283,Scrape!$B:$B,0)),"")</f>
        <v/>
      </c>
      <c r="LD283">
        <f>IF(LQ283="0-1",INDEX(Scrape!$B:$B,MATCH('HT 0-1'!KP283,Scrape!$B:$B,0)),"")</f>
        <v/>
      </c>
      <c r="LE283">
        <f>IF(LQ283="0-1",INDEX(Scrape!$C:$C,MATCH('HT 0-1'!KP283,Scrape!$B:$B,0)),"")</f>
        <v/>
      </c>
      <c r="LF283">
        <f>IF(LQ283="0-1",INDEX(Scrape!$D:$D,MATCH('HT 0-1'!KP283,Scrape!$B:$B,0)),"")</f>
        <v/>
      </c>
      <c r="LG283">
        <f>IF(LQ283="0-1",INDEX(Scrape!$E:$E,MATCH('HT 0-1'!KP283,Scrape!$B:$B,0)),"")</f>
        <v/>
      </c>
      <c r="LH283">
        <f>IF(LQ283="0-1",INDEX(Scrape!$F:$F,MATCH('HT 0-1'!KP283,Scrape!$B:$B,0)),"")</f>
        <v/>
      </c>
      <c r="LI283">
        <f>IF(LQ283="0-1",INDEX(Scrape!$G:$G,MATCH('HT 0-1'!KP283,Scrape!$B:$B,0)),"")</f>
        <v/>
      </c>
      <c r="LJ283">
        <f>IF(LQ283="0-1",INDEX(Scrape!$H:$H,MATCH('HT 0-1'!KP283,Scrape!$B:$B,0)),"")</f>
        <v/>
      </c>
      <c r="LK283">
        <f>IF(LQ283="0-1",INDEX(Scrape!$I:$I,MATCH('HT 0-1'!KP283,Scrape!$B:$B,0)),"")</f>
        <v/>
      </c>
      <c r="LL283">
        <f>IF(LQ283="0-1",INDEX(Scrape!$J:$J,MATCH('HT 0-1'!KP283,Scrape!$B:$B,0)),"")</f>
        <v/>
      </c>
      <c r="LM283">
        <f>IF(LQ283="0-1",INDEX(Scrape!$K:$K,MATCH('HT 0-1'!KP283,Scrape!$B:$B,0)),"")</f>
        <v/>
      </c>
      <c r="LN283">
        <f>IF(LQ283="0-1",INDEX(Scrape!$L:$L,MATCH('HT 0-1'!KP283,Scrape!$B:$B,0)),"")</f>
        <v/>
      </c>
      <c r="LO283">
        <f>IF(LQ283="0-1",INDEX(Scrape!$M:$M,MATCH('HT 0-1'!KP283,Scrape!$B:$B,0)),"")</f>
        <v/>
      </c>
      <c r="LP283">
        <f>IF(LQ283="0-1",INDEX(Scrape!$N:$N,MATCH('HT 0-1'!KP283,Scrape!$B:$B,0)),"")</f>
        <v/>
      </c>
      <c r="LQ283">
        <f>INDEX(Scrape!$O:$O,MATCH('HT 0-1'!KP283,Scrape!$B:$B,0))</f>
        <v/>
      </c>
      <c r="LR283">
        <f>(1/LJ283)+(1/LI283)+(1/LH283)</f>
        <v/>
      </c>
      <c r="LS283">
        <f>(1/LG283)+(1/LF283)+(1/LE283)</f>
        <v/>
      </c>
      <c r="LT283" s="8">
        <f>IF(INDEX(#REF!,MATCH(KQ283,#REF!,0))=INDEX(#REF!,MATCH(KQ283,#REF!,0)),INDEX(#REF!,MATCH(KQ283,#REF!,0)),"ERROR")</f>
        <v/>
      </c>
      <c r="LU283" s="4">
        <f>IF(KR283="G",2,IF(KR283="R",0.5,IF(KR283="A",1)))</f>
        <v/>
      </c>
      <c r="LV283" s="4">
        <f>IF(KS283="G",0.5,IF(KS283="R",2,IF(KS283="A",1)))</f>
        <v/>
      </c>
      <c r="LW283" s="4">
        <f>IF(KT283="G",2,IF(KT283="R",0.5,IF(KT283="A",1)))</f>
        <v/>
      </c>
      <c r="LX283" s="4">
        <f>IF(KU283="G",0.5,IF(KU283="R",2,IF(KU283="A",1)))</f>
        <v/>
      </c>
      <c r="LY283" s="7">
        <f>(LK283*(LU283+LX283)+(LL283*(LU283+LX283)))</f>
        <v/>
      </c>
      <c r="LZ283" s="7">
        <f>(LN283*(LV283+LW283)+(LO283*(LV283+LW283)))</f>
        <v/>
      </c>
      <c r="MA283" s="11">
        <f>LY283-LZ283</f>
        <v/>
      </c>
      <c r="MB283" s="5">
        <f>MA283+2</f>
        <v/>
      </c>
      <c r="MC283" s="6">
        <f>MA283-2</f>
        <v/>
      </c>
      <c r="MD283" s="4">
        <f>LE283</f>
        <v/>
      </c>
      <c r="ME283" s="9">
        <f>IF(MD283=0,1000,MD283+0.75)</f>
        <v/>
      </c>
      <c r="MF283" s="10">
        <f>IF(MD283=0,0,MD283-0.75)</f>
        <v/>
      </c>
      <c r="MG283" s="4">
        <f>((LM283*(LU283+LX283))-((LP283*(LV283+LW283))))</f>
        <v/>
      </c>
      <c r="MH283" s="9">
        <f>MG283*1.2</f>
        <v/>
      </c>
      <c r="MI283" s="10">
        <f>MG283*0.8</f>
        <v/>
      </c>
      <c r="MJ283">
        <f>IFERROR(NX283,"")</f>
        <v/>
      </c>
      <c r="MK283">
        <f>IFERROR(NY283,"")</f>
        <v/>
      </c>
      <c r="ML283">
        <f>IFERROR(NZ283,"")</f>
        <v/>
      </c>
      <c r="MM283">
        <f>IFERROR(OA283,"")</f>
        <v/>
      </c>
      <c r="MN283">
        <f>IFERROR(OB283,"")</f>
        <v/>
      </c>
      <c r="MO283">
        <f>IFERROR(OC283,"")</f>
        <v/>
      </c>
      <c r="MP283" s="1">
        <f>COUNTIFS(#REF!,LT283,#REF!,1,#REF!,"&gt;="&amp;MC283,#REF!,"&lt;="&amp;MB283,#REF!,"&lt;="&amp;ME283,#REF!,"&gt;="&amp;MF283,#REF!,"="&amp;KV283,#REF!,"="&amp;KX283)</f>
        <v/>
      </c>
      <c r="MQ283" s="1">
        <f>COUNTIFS(#REF!,LT283,#REF!,0,#REF!,"&gt;="&amp;MC283,#REF!,"&lt;="&amp;MB283,#REF!,"&lt;="&amp;ME283,#REF!,"&gt;="&amp;MF283,#REF!,"="&amp;KV283,#REF!,"="&amp;KX283)</f>
        <v/>
      </c>
      <c r="MR283" s="1">
        <f>COUNTIFS(#REF!,LT283,#REF!,1,#REF!,"&gt;="&amp;MC283,#REF!,"&lt;="&amp;MB283,#REF!,"&lt;="&amp;ME283,#REF!,"&gt;="&amp;MF283,#REF!,"="&amp;KW283,#REF!,"="&amp;KY283)</f>
        <v/>
      </c>
      <c r="MS283" s="1">
        <f>COUNTIFS(#REF!,LT283,#REF!,0,#REF!,"&gt;="&amp;MC283,#REF!,"&lt;="&amp;MB283,#REF!,"&lt;="&amp;ME283,#REF!,"&gt;="&amp;MF283,#REF!,"="&amp;KW283,#REF!,"="&amp;KY283)</f>
        <v/>
      </c>
      <c r="MT283" s="1">
        <f>COUNTIFS(#REF!,LT283,#REF!,1,#REF!,"&gt;="&amp;MI283,#REF!,"&lt;="&amp;MH283,#REF!,"&lt;="&amp;ME283,#REF!,"&gt;="&amp;MF283)</f>
        <v/>
      </c>
      <c r="MU283" s="1">
        <f>COUNTIFS(#REF!,LT283,#REF!,0,#REF!,"&gt;="&amp;MI283,#REF!,"&lt;="&amp;MH283,#REF!,"&lt;="&amp;ME283,#REF!,"&gt;="&amp;MF283)</f>
        <v/>
      </c>
      <c r="MV283" s="1">
        <f>COUNTIFS(#REF!,LT283,#REF!,1,#REF!,"&gt;="&amp;MI283,#REF!,"&lt;="&amp;MH283,#REF!,"="&amp;KZ283,#REF!,"="&amp;LA283,#REF!,"&lt;="&amp;ME283,#REF!,"&gt;="&amp;MF283)</f>
        <v/>
      </c>
      <c r="MW283" s="1">
        <f>COUNTIFS(#REF!,LT283,#REF!,0,#REF!,"&gt;="&amp;MI283,#REF!,"&lt;="&amp;MH283,#REF!,"="&amp;KZ283,#REF!,"="&amp;LA283,#REF!,"&lt;="&amp;ME283,#REF!,"&gt;="&amp;MF283)</f>
        <v/>
      </c>
      <c r="MX283" s="1">
        <f>COUNTIFS(#REF!,LT283,#REF!,1,#REF!,"&gt;="&amp;MC283,#REF!,"&lt;="&amp;MB283,#REF!,"&lt;="&amp;ME283,#REF!,"&gt;="&amp;MF283)</f>
        <v/>
      </c>
      <c r="MY283" s="1">
        <f>COUNTIFS(#REF!,LT283,#REF!,0,#REF!,"&gt;="&amp;MC283,#REF!,"&lt;="&amp;MB283,#REF!,"&lt;="&amp;ME283,#REF!,"&gt;="&amp;MF283)</f>
        <v/>
      </c>
      <c r="MZ283" s="1">
        <f>COUNTIFS(#REF!,LT283,#REF!,1,#REF!,"&lt;="&amp;ME283,#REF!,"&gt;="&amp;MF283,#REF!,"="&amp;KV283,#REF!,"="&amp;KX283)</f>
        <v/>
      </c>
      <c r="NA283" s="1">
        <f>COUNTIFS(#REF!,LT283,#REF!,0,#REF!,"&lt;="&amp;ME283,#REF!,"&gt;="&amp;MF283,#REF!,"="&amp;KV283,#REF!,"="&amp;KX283)</f>
        <v/>
      </c>
      <c r="NB283" s="1">
        <f>COUNTIFS(#REF!,LT283,#REF!,1,#REF!,"&lt;="&amp;ME283,#REF!,"&gt;="&amp;MF283,#REF!,"="&amp;KW283,#REF!,"="&amp;KY283)</f>
        <v/>
      </c>
      <c r="NC283" s="1">
        <f>COUNTIFS(#REF!,LT283,#REF!,0,#REF!,"&lt;="&amp;ME283,#REF!,"&gt;="&amp;MF283,#REF!,"="&amp;KW283,#REF!,"="&amp;KY283)</f>
        <v/>
      </c>
      <c r="ND283" s="1">
        <f>MP283+MR283+MT283+MV283+MX283+MZ283+NB283</f>
        <v/>
      </c>
      <c r="NE283" s="1">
        <f>MQ283+MS283+MU283+MW283+MY283+NA283+NC283</f>
        <v/>
      </c>
      <c r="NF283" s="1">
        <f>ND283+NE283</f>
        <v/>
      </c>
      <c r="NG283" s="33">
        <f>ND283/(ND283+NE283)</f>
        <v/>
      </c>
      <c r="NH283" s="3">
        <f>1/NG283</f>
        <v/>
      </c>
      <c r="NI283" s="1">
        <f>LI283</f>
        <v/>
      </c>
      <c r="NJ283" s="79">
        <f>((1-NG283)*(1/(NI283-1))*0.98-(NG283*1))</f>
        <v/>
      </c>
      <c r="NK283" s="34">
        <f>IF(LR283&lt;0.9,0,IF(AND(LR283&gt;1.1),0,1))</f>
        <v/>
      </c>
      <c r="NL283" s="34">
        <f>IF(LS283&lt;0.9,0,IF(AND(LS283&gt;1.1),0,1))</f>
        <v/>
      </c>
      <c r="NM283" s="32">
        <f>IF(NF283&gt;99,1,0)</f>
        <v/>
      </c>
      <c r="NN283" s="32">
        <f>IF(NJ283&gt;0.0799,1,0)</f>
        <v/>
      </c>
      <c r="NO283" s="32">
        <f>IF(NJ283&gt;NQ283,1,0)</f>
        <v/>
      </c>
      <c r="NP283" s="32">
        <f>NM283+NN283+NO283+NK283+NL283</f>
        <v/>
      </c>
      <c r="NQ283" s="79">
        <f>(((100*NG283)*(NI283-1)*0.98)-((1-NG283)*100))/100</f>
        <v/>
      </c>
      <c r="NR283" s="34">
        <f>IF(LR283&lt;0.9,0,IF(AND(LR283&gt;1.1),0,1))</f>
        <v/>
      </c>
      <c r="NS283" s="34">
        <f>IF(LS283&lt;0.9,0,IF(AND(LS283&gt;1.1),0,1))</f>
        <v/>
      </c>
      <c r="NT283" s="32">
        <f>IF(NF283&gt;99,1,0)</f>
        <v/>
      </c>
      <c r="NU283" s="32">
        <f>IF(NQ283&gt;0.0799,1,0)</f>
        <v/>
      </c>
      <c r="NV283" s="32">
        <f>IF(NQ283&gt;NJ283,1,0)</f>
        <v/>
      </c>
      <c r="NW283" s="32">
        <f>NT283+NU283+NV283+NR283+NS283</f>
        <v/>
      </c>
      <c r="NX283">
        <f>IF(NP283=5,"LayAway0-1",IF(AND(NW283=5),"BackAway0-1",""))</f>
        <v/>
      </c>
      <c r="NY283">
        <f>IF(NP283=5,KO283,IF(AND(NW283=5),KO283,""))</f>
        <v/>
      </c>
      <c r="NZ283">
        <f>IF(NP283=5,"Match Odds",IF(AND(NW283=5),"Match Odds",""))</f>
        <v/>
      </c>
      <c r="OA283">
        <f>IF(NP283=5,KP283,IF(AND(NW283=5),KP283,""))</f>
        <v/>
      </c>
      <c r="OB283">
        <f>IF(NP283=5,"MATCH_ODDS",IF(AND(NW283=5),"MATCH_ODDS",""))</f>
        <v/>
      </c>
      <c r="OC283">
        <f>IF(NP283=5,"LAY",IF(AND(NW283=5),"BACK",""))</f>
        <v/>
      </c>
    </row>
    <row r="284" ht="16.5" customHeight="1" thickBot="1" thickTop="1">
      <c r="A284" s="2" t="n"/>
      <c r="KN284" s="1">
        <f>IF(INDEX(#REF!,MATCH('HT 0-1'!D284,#REF!,0))=INDEX(#REF!,MATCH('HT 0-1'!D284,#REF!,0)),INDEX(#REF!,MATCH('HT 0-1'!D284,#REF!,0)),"ERROR")</f>
        <v/>
      </c>
      <c r="KO284" s="1">
        <f>IF(INDEX(#REF!,MATCH('HT 0-1'!E284,#REF!,0))=INDEX(#REF!,MATCH('HT 0-1'!E284,#REF!,0)),INDEX(#REF!,MATCH('HT 0-1'!E284,#REF!,0)),"ERROR")</f>
        <v/>
      </c>
      <c r="KP284" s="1">
        <f>KN284&amp;" v "&amp;KO284</f>
        <v/>
      </c>
      <c r="KQ284">
        <f>B284&amp;"_"&amp;C284</f>
        <v/>
      </c>
      <c r="KR284" s="1">
        <f>IF((HW284/KK284)&lt;0.335,"G",IF((HW284/KK284)&gt;0.67,"R","A"))</f>
        <v/>
      </c>
      <c r="KS284" s="1">
        <f>IF((HX284/KK284)&lt;0.335,"G",IF((HX284/KK284)&gt;0.67,"R","A"))</f>
        <v/>
      </c>
      <c r="KT284" s="1">
        <f>IF((IH284/KK284)&lt;0.335,"G",IF((IH284/KK284)&gt;0.67,"R","A"))</f>
        <v/>
      </c>
      <c r="KU284" s="1">
        <f>IF((II284/KK284)&lt;0.335,"G",IF((II284/KK284)&gt;0.67,"R","A"))</f>
        <v/>
      </c>
      <c r="KV284" s="1">
        <f>IF((HZ284/KK284)&lt;0.335,"G",IF((HZ284/KK284)&gt;0.67,"R","A"))</f>
        <v/>
      </c>
      <c r="KW284" s="1">
        <f>IF((HY284/KK284)&lt;0.335,"G",IF((HY284/KK284)&gt;0.67,"R","A"))</f>
        <v/>
      </c>
      <c r="KX284" s="1">
        <f>IF((IK284/KK284)&lt;0.335,"G",IF((IK284/KK284)&gt;0.67,"R","A"))</f>
        <v/>
      </c>
      <c r="KY284" s="1">
        <f>IF((IJ284/KK284)&lt;0.335,"G",IF((IJ284/KK284)&gt;0.67,"R","A"))</f>
        <v/>
      </c>
      <c r="KZ284" s="1">
        <f>IF((HQ284/KK284)&lt;0.335,"G",IF((HQ284/KK284)&gt;0.67,"R","A"))</f>
        <v/>
      </c>
      <c r="LA284" s="1">
        <f>IF((IB284/KK284)&lt;0.335,"G",IF((IB284/KK284)&gt;0.67,"R","A"))</f>
        <v/>
      </c>
      <c r="LB284">
        <f>IF(LQ284="0-1",INDEX(Scrape!#REF!,MATCH('HT 0-1'!KP284,Scrape!$B:$B,0)),"")</f>
        <v/>
      </c>
      <c r="LC284">
        <f>IF(LQ284="0-1",INDEX(Scrape!$A:$A,MATCH('HT 0-1'!KP284,Scrape!$B:$B,0)),"")</f>
        <v/>
      </c>
      <c r="LD284">
        <f>IF(LQ284="0-1",INDEX(Scrape!$B:$B,MATCH('HT 0-1'!KP284,Scrape!$B:$B,0)),"")</f>
        <v/>
      </c>
      <c r="LE284">
        <f>IF(LQ284="0-1",INDEX(Scrape!$C:$C,MATCH('HT 0-1'!KP284,Scrape!$B:$B,0)),"")</f>
        <v/>
      </c>
      <c r="LF284">
        <f>IF(LQ284="0-1",INDEX(Scrape!$D:$D,MATCH('HT 0-1'!KP284,Scrape!$B:$B,0)),"")</f>
        <v/>
      </c>
      <c r="LG284">
        <f>IF(LQ284="0-1",INDEX(Scrape!$E:$E,MATCH('HT 0-1'!KP284,Scrape!$B:$B,0)),"")</f>
        <v/>
      </c>
      <c r="LH284">
        <f>IF(LQ284="0-1",INDEX(Scrape!$F:$F,MATCH('HT 0-1'!KP284,Scrape!$B:$B,0)),"")</f>
        <v/>
      </c>
      <c r="LI284">
        <f>IF(LQ284="0-1",INDEX(Scrape!$G:$G,MATCH('HT 0-1'!KP284,Scrape!$B:$B,0)),"")</f>
        <v/>
      </c>
      <c r="LJ284">
        <f>IF(LQ284="0-1",INDEX(Scrape!$H:$H,MATCH('HT 0-1'!KP284,Scrape!$B:$B,0)),"")</f>
        <v/>
      </c>
      <c r="LK284">
        <f>IF(LQ284="0-1",INDEX(Scrape!$I:$I,MATCH('HT 0-1'!KP284,Scrape!$B:$B,0)),"")</f>
        <v/>
      </c>
      <c r="LL284">
        <f>IF(LQ284="0-1",INDEX(Scrape!$J:$J,MATCH('HT 0-1'!KP284,Scrape!$B:$B,0)),"")</f>
        <v/>
      </c>
      <c r="LM284">
        <f>IF(LQ284="0-1",INDEX(Scrape!$K:$K,MATCH('HT 0-1'!KP284,Scrape!$B:$B,0)),"")</f>
        <v/>
      </c>
      <c r="LN284">
        <f>IF(LQ284="0-1",INDEX(Scrape!$L:$L,MATCH('HT 0-1'!KP284,Scrape!$B:$B,0)),"")</f>
        <v/>
      </c>
      <c r="LO284">
        <f>IF(LQ284="0-1",INDEX(Scrape!$M:$M,MATCH('HT 0-1'!KP284,Scrape!$B:$B,0)),"")</f>
        <v/>
      </c>
      <c r="LP284">
        <f>IF(LQ284="0-1",INDEX(Scrape!$N:$N,MATCH('HT 0-1'!KP284,Scrape!$B:$B,0)),"")</f>
        <v/>
      </c>
      <c r="LQ284">
        <f>INDEX(Scrape!$O:$O,MATCH('HT 0-1'!KP284,Scrape!$B:$B,0))</f>
        <v/>
      </c>
      <c r="LR284">
        <f>(1/LJ284)+(1/LI284)+(1/LH284)</f>
        <v/>
      </c>
      <c r="LS284">
        <f>(1/LG284)+(1/LF284)+(1/LE284)</f>
        <v/>
      </c>
      <c r="LT284" s="8">
        <f>IF(INDEX(#REF!,MATCH(KQ284,#REF!,0))=INDEX(#REF!,MATCH(KQ284,#REF!,0)),INDEX(#REF!,MATCH(KQ284,#REF!,0)),"ERROR")</f>
        <v/>
      </c>
      <c r="LU284" s="4">
        <f>IF(KR284="G",2,IF(KR284="R",0.5,IF(KR284="A",1)))</f>
        <v/>
      </c>
      <c r="LV284" s="4">
        <f>IF(KS284="G",0.5,IF(KS284="R",2,IF(KS284="A",1)))</f>
        <v/>
      </c>
      <c r="LW284" s="4">
        <f>IF(KT284="G",2,IF(KT284="R",0.5,IF(KT284="A",1)))</f>
        <v/>
      </c>
      <c r="LX284" s="4">
        <f>IF(KU284="G",0.5,IF(KU284="R",2,IF(KU284="A",1)))</f>
        <v/>
      </c>
      <c r="LY284" s="7">
        <f>(LK284*(LU284+LX284)+(LL284*(LU284+LX284)))</f>
        <v/>
      </c>
      <c r="LZ284" s="7">
        <f>(LN284*(LV284+LW284)+(LO284*(LV284+LW284)))</f>
        <v/>
      </c>
      <c r="MA284" s="11">
        <f>LY284-LZ284</f>
        <v/>
      </c>
      <c r="MB284" s="5">
        <f>MA284+2</f>
        <v/>
      </c>
      <c r="MC284" s="6">
        <f>MA284-2</f>
        <v/>
      </c>
      <c r="MD284" s="4">
        <f>LE284</f>
        <v/>
      </c>
      <c r="ME284" s="9">
        <f>IF(MD284=0,1000,MD284+0.75)</f>
        <v/>
      </c>
      <c r="MF284" s="10">
        <f>IF(MD284=0,0,MD284-0.75)</f>
        <v/>
      </c>
      <c r="MG284" s="4">
        <f>((LM284*(LU284+LX284))-((LP284*(LV284+LW284))))</f>
        <v/>
      </c>
      <c r="MH284" s="9">
        <f>MG284*1.2</f>
        <v/>
      </c>
      <c r="MI284" s="10">
        <f>MG284*0.8</f>
        <v/>
      </c>
      <c r="MJ284">
        <f>IFERROR(NX284,"")</f>
        <v/>
      </c>
      <c r="MK284">
        <f>IFERROR(NY284,"")</f>
        <v/>
      </c>
      <c r="ML284">
        <f>IFERROR(NZ284,"")</f>
        <v/>
      </c>
      <c r="MM284">
        <f>IFERROR(OA284,"")</f>
        <v/>
      </c>
      <c r="MN284">
        <f>IFERROR(OB284,"")</f>
        <v/>
      </c>
      <c r="MO284">
        <f>IFERROR(OC284,"")</f>
        <v/>
      </c>
      <c r="MP284" s="1">
        <f>COUNTIFS(#REF!,LT284,#REF!,1,#REF!,"&gt;="&amp;MC284,#REF!,"&lt;="&amp;MB284,#REF!,"&lt;="&amp;ME284,#REF!,"&gt;="&amp;MF284,#REF!,"="&amp;KV284,#REF!,"="&amp;KX284)</f>
        <v/>
      </c>
      <c r="MQ284" s="1">
        <f>COUNTIFS(#REF!,LT284,#REF!,0,#REF!,"&gt;="&amp;MC284,#REF!,"&lt;="&amp;MB284,#REF!,"&lt;="&amp;ME284,#REF!,"&gt;="&amp;MF284,#REF!,"="&amp;KV284,#REF!,"="&amp;KX284)</f>
        <v/>
      </c>
      <c r="MR284" s="1">
        <f>COUNTIFS(#REF!,LT284,#REF!,1,#REF!,"&gt;="&amp;MC284,#REF!,"&lt;="&amp;MB284,#REF!,"&lt;="&amp;ME284,#REF!,"&gt;="&amp;MF284,#REF!,"="&amp;KW284,#REF!,"="&amp;KY284)</f>
        <v/>
      </c>
      <c r="MS284" s="1">
        <f>COUNTIFS(#REF!,LT284,#REF!,0,#REF!,"&gt;="&amp;MC284,#REF!,"&lt;="&amp;MB284,#REF!,"&lt;="&amp;ME284,#REF!,"&gt;="&amp;MF284,#REF!,"="&amp;KW284,#REF!,"="&amp;KY284)</f>
        <v/>
      </c>
      <c r="MT284" s="1">
        <f>COUNTIFS(#REF!,LT284,#REF!,1,#REF!,"&gt;="&amp;MI284,#REF!,"&lt;="&amp;MH284,#REF!,"&lt;="&amp;ME284,#REF!,"&gt;="&amp;MF284)</f>
        <v/>
      </c>
      <c r="MU284" s="1">
        <f>COUNTIFS(#REF!,LT284,#REF!,0,#REF!,"&gt;="&amp;MI284,#REF!,"&lt;="&amp;MH284,#REF!,"&lt;="&amp;ME284,#REF!,"&gt;="&amp;MF284)</f>
        <v/>
      </c>
      <c r="MV284" s="1">
        <f>COUNTIFS(#REF!,LT284,#REF!,1,#REF!,"&gt;="&amp;MI284,#REF!,"&lt;="&amp;MH284,#REF!,"="&amp;KZ284,#REF!,"="&amp;LA284,#REF!,"&lt;="&amp;ME284,#REF!,"&gt;="&amp;MF284)</f>
        <v/>
      </c>
      <c r="MW284" s="1">
        <f>COUNTIFS(#REF!,LT284,#REF!,0,#REF!,"&gt;="&amp;MI284,#REF!,"&lt;="&amp;MH284,#REF!,"="&amp;KZ284,#REF!,"="&amp;LA284,#REF!,"&lt;="&amp;ME284,#REF!,"&gt;="&amp;MF284)</f>
        <v/>
      </c>
      <c r="MX284" s="1">
        <f>COUNTIFS(#REF!,LT284,#REF!,1,#REF!,"&gt;="&amp;MC284,#REF!,"&lt;="&amp;MB284,#REF!,"&lt;="&amp;ME284,#REF!,"&gt;="&amp;MF284)</f>
        <v/>
      </c>
      <c r="MY284" s="1">
        <f>COUNTIFS(#REF!,LT284,#REF!,0,#REF!,"&gt;="&amp;MC284,#REF!,"&lt;="&amp;MB284,#REF!,"&lt;="&amp;ME284,#REF!,"&gt;="&amp;MF284)</f>
        <v/>
      </c>
      <c r="MZ284" s="1">
        <f>COUNTIFS(#REF!,LT284,#REF!,1,#REF!,"&lt;="&amp;ME284,#REF!,"&gt;="&amp;MF284,#REF!,"="&amp;KV284,#REF!,"="&amp;KX284)</f>
        <v/>
      </c>
      <c r="NA284" s="1">
        <f>COUNTIFS(#REF!,LT284,#REF!,0,#REF!,"&lt;="&amp;ME284,#REF!,"&gt;="&amp;MF284,#REF!,"="&amp;KV284,#REF!,"="&amp;KX284)</f>
        <v/>
      </c>
      <c r="NB284" s="1">
        <f>COUNTIFS(#REF!,LT284,#REF!,1,#REF!,"&lt;="&amp;ME284,#REF!,"&gt;="&amp;MF284,#REF!,"="&amp;KW284,#REF!,"="&amp;KY284)</f>
        <v/>
      </c>
      <c r="NC284" s="1">
        <f>COUNTIFS(#REF!,LT284,#REF!,0,#REF!,"&lt;="&amp;ME284,#REF!,"&gt;="&amp;MF284,#REF!,"="&amp;KW284,#REF!,"="&amp;KY284)</f>
        <v/>
      </c>
      <c r="ND284" s="1">
        <f>MP284+MR284+MT284+MV284+MX284+MZ284+NB284</f>
        <v/>
      </c>
      <c r="NE284" s="1">
        <f>MQ284+MS284+MU284+MW284+MY284+NA284+NC284</f>
        <v/>
      </c>
      <c r="NF284" s="1">
        <f>ND284+NE284</f>
        <v/>
      </c>
      <c r="NG284" s="33">
        <f>ND284/(ND284+NE284)</f>
        <v/>
      </c>
      <c r="NH284" s="3">
        <f>1/NG284</f>
        <v/>
      </c>
      <c r="NI284" s="1">
        <f>LI284</f>
        <v/>
      </c>
      <c r="NJ284" s="79">
        <f>((1-NG284)*(1/(NI284-1))*0.98-(NG284*1))</f>
        <v/>
      </c>
      <c r="NK284" s="34">
        <f>IF(LR284&lt;0.9,0,IF(AND(LR284&gt;1.1),0,1))</f>
        <v/>
      </c>
      <c r="NL284" s="34">
        <f>IF(LS284&lt;0.9,0,IF(AND(LS284&gt;1.1),0,1))</f>
        <v/>
      </c>
      <c r="NM284" s="32">
        <f>IF(NF284&gt;99,1,0)</f>
        <v/>
      </c>
      <c r="NN284" s="32">
        <f>IF(NJ284&gt;0.0799,1,0)</f>
        <v/>
      </c>
      <c r="NO284" s="32">
        <f>IF(NJ284&gt;NQ284,1,0)</f>
        <v/>
      </c>
      <c r="NP284" s="32">
        <f>NM284+NN284+NO284+NK284+NL284</f>
        <v/>
      </c>
      <c r="NQ284" s="79">
        <f>(((100*NG284)*(NI284-1)*0.98)-((1-NG284)*100))/100</f>
        <v/>
      </c>
      <c r="NR284" s="34">
        <f>IF(LR284&lt;0.9,0,IF(AND(LR284&gt;1.1),0,1))</f>
        <v/>
      </c>
      <c r="NS284" s="34">
        <f>IF(LS284&lt;0.9,0,IF(AND(LS284&gt;1.1),0,1))</f>
        <v/>
      </c>
      <c r="NT284" s="32">
        <f>IF(NF284&gt;99,1,0)</f>
        <v/>
      </c>
      <c r="NU284" s="32">
        <f>IF(NQ284&gt;0.0799,1,0)</f>
        <v/>
      </c>
      <c r="NV284" s="32">
        <f>IF(NQ284&gt;NJ284,1,0)</f>
        <v/>
      </c>
      <c r="NW284" s="32">
        <f>NT284+NU284+NV284+NR284+NS284</f>
        <v/>
      </c>
      <c r="NX284">
        <f>IF(NP284=5,"LayAway0-1",IF(AND(NW284=5),"BackAway0-1",""))</f>
        <v/>
      </c>
      <c r="NY284">
        <f>IF(NP284=5,KO284,IF(AND(NW284=5),KO284,""))</f>
        <v/>
      </c>
      <c r="NZ284">
        <f>IF(NP284=5,"Match Odds",IF(AND(NW284=5),"Match Odds",""))</f>
        <v/>
      </c>
      <c r="OA284">
        <f>IF(NP284=5,KP284,IF(AND(NW284=5),KP284,""))</f>
        <v/>
      </c>
      <c r="OB284">
        <f>IF(NP284=5,"MATCH_ODDS",IF(AND(NW284=5),"MATCH_ODDS",""))</f>
        <v/>
      </c>
      <c r="OC284">
        <f>IF(NP284=5,"LAY",IF(AND(NW284=5),"BACK",""))</f>
        <v/>
      </c>
    </row>
    <row r="285" ht="16.5" customHeight="1" thickBot="1" thickTop="1">
      <c r="A285" s="2" t="n"/>
      <c r="KN285" s="1">
        <f>IF(INDEX(#REF!,MATCH('HT 0-1'!D285,#REF!,0))=INDEX(#REF!,MATCH('HT 0-1'!D285,#REF!,0)),INDEX(#REF!,MATCH('HT 0-1'!D285,#REF!,0)),"ERROR")</f>
        <v/>
      </c>
      <c r="KO285" s="1">
        <f>IF(INDEX(#REF!,MATCH('HT 0-1'!E285,#REF!,0))=INDEX(#REF!,MATCH('HT 0-1'!E285,#REF!,0)),INDEX(#REF!,MATCH('HT 0-1'!E285,#REF!,0)),"ERROR")</f>
        <v/>
      </c>
      <c r="KP285" s="1">
        <f>KN285&amp;" v "&amp;KO285</f>
        <v/>
      </c>
      <c r="KQ285">
        <f>B285&amp;"_"&amp;C285</f>
        <v/>
      </c>
      <c r="KR285" s="1">
        <f>IF((HW285/KK285)&lt;0.335,"G",IF((HW285/KK285)&gt;0.67,"R","A"))</f>
        <v/>
      </c>
      <c r="KS285" s="1">
        <f>IF((HX285/KK285)&lt;0.335,"G",IF((HX285/KK285)&gt;0.67,"R","A"))</f>
        <v/>
      </c>
      <c r="KT285" s="1">
        <f>IF((IH285/KK285)&lt;0.335,"G",IF((IH285/KK285)&gt;0.67,"R","A"))</f>
        <v/>
      </c>
      <c r="KU285" s="1">
        <f>IF((II285/KK285)&lt;0.335,"G",IF((II285/KK285)&gt;0.67,"R","A"))</f>
        <v/>
      </c>
      <c r="KV285" s="1">
        <f>IF((HZ285/KK285)&lt;0.335,"G",IF((HZ285/KK285)&gt;0.67,"R","A"))</f>
        <v/>
      </c>
      <c r="KW285" s="1">
        <f>IF((HY285/KK285)&lt;0.335,"G",IF((HY285/KK285)&gt;0.67,"R","A"))</f>
        <v/>
      </c>
      <c r="KX285" s="1">
        <f>IF((IK285/KK285)&lt;0.335,"G",IF((IK285/KK285)&gt;0.67,"R","A"))</f>
        <v/>
      </c>
      <c r="KY285" s="1">
        <f>IF((IJ285/KK285)&lt;0.335,"G",IF((IJ285/KK285)&gt;0.67,"R","A"))</f>
        <v/>
      </c>
      <c r="KZ285" s="1">
        <f>IF((HQ285/KK285)&lt;0.335,"G",IF((HQ285/KK285)&gt;0.67,"R","A"))</f>
        <v/>
      </c>
      <c r="LA285" s="1">
        <f>IF((IB285/KK285)&lt;0.335,"G",IF((IB285/KK285)&gt;0.67,"R","A"))</f>
        <v/>
      </c>
      <c r="LB285">
        <f>IF(LQ285="0-1",INDEX(Scrape!#REF!,MATCH('HT 0-1'!KP285,Scrape!$B:$B,0)),"")</f>
        <v/>
      </c>
      <c r="LC285">
        <f>IF(LQ285="0-1",INDEX(Scrape!$A:$A,MATCH('HT 0-1'!KP285,Scrape!$B:$B,0)),"")</f>
        <v/>
      </c>
      <c r="LD285">
        <f>IF(LQ285="0-1",INDEX(Scrape!$B:$B,MATCH('HT 0-1'!KP285,Scrape!$B:$B,0)),"")</f>
        <v/>
      </c>
      <c r="LE285">
        <f>IF(LQ285="0-1",INDEX(Scrape!$C:$C,MATCH('HT 0-1'!KP285,Scrape!$B:$B,0)),"")</f>
        <v/>
      </c>
      <c r="LF285">
        <f>IF(LQ285="0-1",INDEX(Scrape!$D:$D,MATCH('HT 0-1'!KP285,Scrape!$B:$B,0)),"")</f>
        <v/>
      </c>
      <c r="LG285">
        <f>IF(LQ285="0-1",INDEX(Scrape!$E:$E,MATCH('HT 0-1'!KP285,Scrape!$B:$B,0)),"")</f>
        <v/>
      </c>
      <c r="LH285">
        <f>IF(LQ285="0-1",INDEX(Scrape!$F:$F,MATCH('HT 0-1'!KP285,Scrape!$B:$B,0)),"")</f>
        <v/>
      </c>
      <c r="LI285">
        <f>IF(LQ285="0-1",INDEX(Scrape!$G:$G,MATCH('HT 0-1'!KP285,Scrape!$B:$B,0)),"")</f>
        <v/>
      </c>
      <c r="LJ285">
        <f>IF(LQ285="0-1",INDEX(Scrape!$H:$H,MATCH('HT 0-1'!KP285,Scrape!$B:$B,0)),"")</f>
        <v/>
      </c>
      <c r="LK285">
        <f>IF(LQ285="0-1",INDEX(Scrape!$I:$I,MATCH('HT 0-1'!KP285,Scrape!$B:$B,0)),"")</f>
        <v/>
      </c>
      <c r="LL285">
        <f>IF(LQ285="0-1",INDEX(Scrape!$J:$J,MATCH('HT 0-1'!KP285,Scrape!$B:$B,0)),"")</f>
        <v/>
      </c>
      <c r="LM285">
        <f>IF(LQ285="0-1",INDEX(Scrape!$K:$K,MATCH('HT 0-1'!KP285,Scrape!$B:$B,0)),"")</f>
        <v/>
      </c>
      <c r="LN285">
        <f>IF(LQ285="0-1",INDEX(Scrape!$L:$L,MATCH('HT 0-1'!KP285,Scrape!$B:$B,0)),"")</f>
        <v/>
      </c>
      <c r="LO285">
        <f>IF(LQ285="0-1",INDEX(Scrape!$M:$M,MATCH('HT 0-1'!KP285,Scrape!$B:$B,0)),"")</f>
        <v/>
      </c>
      <c r="LP285">
        <f>IF(LQ285="0-1",INDEX(Scrape!$N:$N,MATCH('HT 0-1'!KP285,Scrape!$B:$B,0)),"")</f>
        <v/>
      </c>
      <c r="LQ285">
        <f>INDEX(Scrape!$O:$O,MATCH('HT 0-1'!KP285,Scrape!$B:$B,0))</f>
        <v/>
      </c>
      <c r="LR285">
        <f>(1/LJ285)+(1/LI285)+(1/LH285)</f>
        <v/>
      </c>
      <c r="LS285">
        <f>(1/LG285)+(1/LF285)+(1/LE285)</f>
        <v/>
      </c>
      <c r="LT285" s="8">
        <f>IF(INDEX(#REF!,MATCH(KQ285,#REF!,0))=INDEX(#REF!,MATCH(KQ285,#REF!,0)),INDEX(#REF!,MATCH(KQ285,#REF!,0)),"ERROR")</f>
        <v/>
      </c>
      <c r="LU285" s="4">
        <f>IF(KR285="G",2,IF(KR285="R",0.5,IF(KR285="A",1)))</f>
        <v/>
      </c>
      <c r="LV285" s="4">
        <f>IF(KS285="G",0.5,IF(KS285="R",2,IF(KS285="A",1)))</f>
        <v/>
      </c>
      <c r="LW285" s="4">
        <f>IF(KT285="G",2,IF(KT285="R",0.5,IF(KT285="A",1)))</f>
        <v/>
      </c>
      <c r="LX285" s="4">
        <f>IF(KU285="G",0.5,IF(KU285="R",2,IF(KU285="A",1)))</f>
        <v/>
      </c>
      <c r="LY285" s="7">
        <f>(LK285*(LU285+LX285)+(LL285*(LU285+LX285)))</f>
        <v/>
      </c>
      <c r="LZ285" s="7">
        <f>(LN285*(LV285+LW285)+(LO285*(LV285+LW285)))</f>
        <v/>
      </c>
      <c r="MA285" s="11">
        <f>LY285-LZ285</f>
        <v/>
      </c>
      <c r="MB285" s="5">
        <f>MA285+2</f>
        <v/>
      </c>
      <c r="MC285" s="6">
        <f>MA285-2</f>
        <v/>
      </c>
      <c r="MD285" s="4">
        <f>LE285</f>
        <v/>
      </c>
      <c r="ME285" s="9">
        <f>IF(MD285=0,1000,MD285+0.75)</f>
        <v/>
      </c>
      <c r="MF285" s="10">
        <f>IF(MD285=0,0,MD285-0.75)</f>
        <v/>
      </c>
      <c r="MG285" s="4">
        <f>((LM285*(LU285+LX285))-((LP285*(LV285+LW285))))</f>
        <v/>
      </c>
      <c r="MH285" s="9">
        <f>MG285*1.2</f>
        <v/>
      </c>
      <c r="MI285" s="10">
        <f>MG285*0.8</f>
        <v/>
      </c>
      <c r="MJ285">
        <f>IFERROR(NX285,"")</f>
        <v/>
      </c>
      <c r="MK285">
        <f>IFERROR(NY285,"")</f>
        <v/>
      </c>
      <c r="ML285">
        <f>IFERROR(NZ285,"")</f>
        <v/>
      </c>
      <c r="MM285">
        <f>IFERROR(OA285,"")</f>
        <v/>
      </c>
      <c r="MN285">
        <f>IFERROR(OB285,"")</f>
        <v/>
      </c>
      <c r="MO285">
        <f>IFERROR(OC285,"")</f>
        <v/>
      </c>
      <c r="MP285" s="1">
        <f>COUNTIFS(#REF!,LT285,#REF!,1,#REF!,"&gt;="&amp;MC285,#REF!,"&lt;="&amp;MB285,#REF!,"&lt;="&amp;ME285,#REF!,"&gt;="&amp;MF285,#REF!,"="&amp;KV285,#REF!,"="&amp;KX285)</f>
        <v/>
      </c>
      <c r="MQ285" s="1">
        <f>COUNTIFS(#REF!,LT285,#REF!,0,#REF!,"&gt;="&amp;MC285,#REF!,"&lt;="&amp;MB285,#REF!,"&lt;="&amp;ME285,#REF!,"&gt;="&amp;MF285,#REF!,"="&amp;KV285,#REF!,"="&amp;KX285)</f>
        <v/>
      </c>
      <c r="MR285" s="1">
        <f>COUNTIFS(#REF!,LT285,#REF!,1,#REF!,"&gt;="&amp;MC285,#REF!,"&lt;="&amp;MB285,#REF!,"&lt;="&amp;ME285,#REF!,"&gt;="&amp;MF285,#REF!,"="&amp;KW285,#REF!,"="&amp;KY285)</f>
        <v/>
      </c>
      <c r="MS285" s="1">
        <f>COUNTIFS(#REF!,LT285,#REF!,0,#REF!,"&gt;="&amp;MC285,#REF!,"&lt;="&amp;MB285,#REF!,"&lt;="&amp;ME285,#REF!,"&gt;="&amp;MF285,#REF!,"="&amp;KW285,#REF!,"="&amp;KY285)</f>
        <v/>
      </c>
      <c r="MT285" s="1">
        <f>COUNTIFS(#REF!,LT285,#REF!,1,#REF!,"&gt;="&amp;MI285,#REF!,"&lt;="&amp;MH285,#REF!,"&lt;="&amp;ME285,#REF!,"&gt;="&amp;MF285)</f>
        <v/>
      </c>
      <c r="MU285" s="1">
        <f>COUNTIFS(#REF!,LT285,#REF!,0,#REF!,"&gt;="&amp;MI285,#REF!,"&lt;="&amp;MH285,#REF!,"&lt;="&amp;ME285,#REF!,"&gt;="&amp;MF285)</f>
        <v/>
      </c>
      <c r="MV285" s="1">
        <f>COUNTIFS(#REF!,LT285,#REF!,1,#REF!,"&gt;="&amp;MI285,#REF!,"&lt;="&amp;MH285,#REF!,"="&amp;KZ285,#REF!,"="&amp;LA285,#REF!,"&lt;="&amp;ME285,#REF!,"&gt;="&amp;MF285)</f>
        <v/>
      </c>
      <c r="MW285" s="1">
        <f>COUNTIFS(#REF!,LT285,#REF!,0,#REF!,"&gt;="&amp;MI285,#REF!,"&lt;="&amp;MH285,#REF!,"="&amp;KZ285,#REF!,"="&amp;LA285,#REF!,"&lt;="&amp;ME285,#REF!,"&gt;="&amp;MF285)</f>
        <v/>
      </c>
      <c r="MX285" s="1">
        <f>COUNTIFS(#REF!,LT285,#REF!,1,#REF!,"&gt;="&amp;MC285,#REF!,"&lt;="&amp;MB285,#REF!,"&lt;="&amp;ME285,#REF!,"&gt;="&amp;MF285)</f>
        <v/>
      </c>
      <c r="MY285" s="1">
        <f>COUNTIFS(#REF!,LT285,#REF!,0,#REF!,"&gt;="&amp;MC285,#REF!,"&lt;="&amp;MB285,#REF!,"&lt;="&amp;ME285,#REF!,"&gt;="&amp;MF285)</f>
        <v/>
      </c>
      <c r="MZ285" s="1">
        <f>COUNTIFS(#REF!,LT285,#REF!,1,#REF!,"&lt;="&amp;ME285,#REF!,"&gt;="&amp;MF285,#REF!,"="&amp;KV285,#REF!,"="&amp;KX285)</f>
        <v/>
      </c>
      <c r="NA285" s="1">
        <f>COUNTIFS(#REF!,LT285,#REF!,0,#REF!,"&lt;="&amp;ME285,#REF!,"&gt;="&amp;MF285,#REF!,"="&amp;KV285,#REF!,"="&amp;KX285)</f>
        <v/>
      </c>
      <c r="NB285" s="1">
        <f>COUNTIFS(#REF!,LT285,#REF!,1,#REF!,"&lt;="&amp;ME285,#REF!,"&gt;="&amp;MF285,#REF!,"="&amp;KW285,#REF!,"="&amp;KY285)</f>
        <v/>
      </c>
      <c r="NC285" s="1">
        <f>COUNTIFS(#REF!,LT285,#REF!,0,#REF!,"&lt;="&amp;ME285,#REF!,"&gt;="&amp;MF285,#REF!,"="&amp;KW285,#REF!,"="&amp;KY285)</f>
        <v/>
      </c>
      <c r="ND285" s="1">
        <f>MP285+MR285+MT285+MV285+MX285+MZ285+NB285</f>
        <v/>
      </c>
      <c r="NE285" s="1">
        <f>MQ285+MS285+MU285+MW285+MY285+NA285+NC285</f>
        <v/>
      </c>
      <c r="NF285" s="1">
        <f>ND285+NE285</f>
        <v/>
      </c>
      <c r="NG285" s="33">
        <f>ND285/(ND285+NE285)</f>
        <v/>
      </c>
      <c r="NH285" s="3">
        <f>1/NG285</f>
        <v/>
      </c>
      <c r="NI285" s="1">
        <f>LI285</f>
        <v/>
      </c>
      <c r="NJ285" s="79">
        <f>((1-NG285)*(1/(NI285-1))*0.98-(NG285*1))</f>
        <v/>
      </c>
      <c r="NK285" s="34">
        <f>IF(LR285&lt;0.9,0,IF(AND(LR285&gt;1.1),0,1))</f>
        <v/>
      </c>
      <c r="NL285" s="34">
        <f>IF(LS285&lt;0.9,0,IF(AND(LS285&gt;1.1),0,1))</f>
        <v/>
      </c>
      <c r="NM285" s="32">
        <f>IF(NF285&gt;99,1,0)</f>
        <v/>
      </c>
      <c r="NN285" s="32">
        <f>IF(NJ285&gt;0.0799,1,0)</f>
        <v/>
      </c>
      <c r="NO285" s="32">
        <f>IF(NJ285&gt;NQ285,1,0)</f>
        <v/>
      </c>
      <c r="NP285" s="32">
        <f>NM285+NN285+NO285+NK285+NL285</f>
        <v/>
      </c>
      <c r="NQ285" s="79">
        <f>(((100*NG285)*(NI285-1)*0.98)-((1-NG285)*100))/100</f>
        <v/>
      </c>
      <c r="NR285" s="34">
        <f>IF(LR285&lt;0.9,0,IF(AND(LR285&gt;1.1),0,1))</f>
        <v/>
      </c>
      <c r="NS285" s="34">
        <f>IF(LS285&lt;0.9,0,IF(AND(LS285&gt;1.1),0,1))</f>
        <v/>
      </c>
      <c r="NT285" s="32">
        <f>IF(NF285&gt;99,1,0)</f>
        <v/>
      </c>
      <c r="NU285" s="32">
        <f>IF(NQ285&gt;0.0799,1,0)</f>
        <v/>
      </c>
      <c r="NV285" s="32">
        <f>IF(NQ285&gt;NJ285,1,0)</f>
        <v/>
      </c>
      <c r="NW285" s="32">
        <f>NT285+NU285+NV285+NR285+NS285</f>
        <v/>
      </c>
      <c r="NX285">
        <f>IF(NP285=5,"LayAway0-1",IF(AND(NW285=5),"BackAway0-1",""))</f>
        <v/>
      </c>
      <c r="NY285">
        <f>IF(NP285=5,KO285,IF(AND(NW285=5),KO285,""))</f>
        <v/>
      </c>
      <c r="NZ285">
        <f>IF(NP285=5,"Match Odds",IF(AND(NW285=5),"Match Odds",""))</f>
        <v/>
      </c>
      <c r="OA285">
        <f>IF(NP285=5,KP285,IF(AND(NW285=5),KP285,""))</f>
        <v/>
      </c>
      <c r="OB285">
        <f>IF(NP285=5,"MATCH_ODDS",IF(AND(NW285=5),"MATCH_ODDS",""))</f>
        <v/>
      </c>
      <c r="OC285">
        <f>IF(NP285=5,"LAY",IF(AND(NW285=5),"BACK",""))</f>
        <v/>
      </c>
    </row>
    <row r="286" ht="16.5" customHeight="1" thickBot="1" thickTop="1">
      <c r="A286" s="2" t="n"/>
      <c r="KN286" s="1">
        <f>IF(INDEX(#REF!,MATCH('HT 0-1'!D286,#REF!,0))=INDEX(#REF!,MATCH('HT 0-1'!D286,#REF!,0)),INDEX(#REF!,MATCH('HT 0-1'!D286,#REF!,0)),"ERROR")</f>
        <v/>
      </c>
      <c r="KO286" s="1">
        <f>IF(INDEX(#REF!,MATCH('HT 0-1'!E286,#REF!,0))=INDEX(#REF!,MATCH('HT 0-1'!E286,#REF!,0)),INDEX(#REF!,MATCH('HT 0-1'!E286,#REF!,0)),"ERROR")</f>
        <v/>
      </c>
      <c r="KP286" s="1">
        <f>KN286&amp;" v "&amp;KO286</f>
        <v/>
      </c>
      <c r="KQ286">
        <f>B286&amp;"_"&amp;C286</f>
        <v/>
      </c>
      <c r="KR286" s="1">
        <f>IF((HW286/KK286)&lt;0.335,"G",IF((HW286/KK286)&gt;0.67,"R","A"))</f>
        <v/>
      </c>
      <c r="KS286" s="1">
        <f>IF((HX286/KK286)&lt;0.335,"G",IF((HX286/KK286)&gt;0.67,"R","A"))</f>
        <v/>
      </c>
      <c r="KT286" s="1">
        <f>IF((IH286/KK286)&lt;0.335,"G",IF((IH286/KK286)&gt;0.67,"R","A"))</f>
        <v/>
      </c>
      <c r="KU286" s="1">
        <f>IF((II286/KK286)&lt;0.335,"G",IF((II286/KK286)&gt;0.67,"R","A"))</f>
        <v/>
      </c>
      <c r="KV286" s="1">
        <f>IF((HZ286/KK286)&lt;0.335,"G",IF((HZ286/KK286)&gt;0.67,"R","A"))</f>
        <v/>
      </c>
      <c r="KW286" s="1">
        <f>IF((HY286/KK286)&lt;0.335,"G",IF((HY286/KK286)&gt;0.67,"R","A"))</f>
        <v/>
      </c>
      <c r="KX286" s="1">
        <f>IF((IK286/KK286)&lt;0.335,"G",IF((IK286/KK286)&gt;0.67,"R","A"))</f>
        <v/>
      </c>
      <c r="KY286" s="1">
        <f>IF((IJ286/KK286)&lt;0.335,"G",IF((IJ286/KK286)&gt;0.67,"R","A"))</f>
        <v/>
      </c>
      <c r="KZ286" s="1">
        <f>IF((HQ286/KK286)&lt;0.335,"G",IF((HQ286/KK286)&gt;0.67,"R","A"))</f>
        <v/>
      </c>
      <c r="LA286" s="1">
        <f>IF((IB286/KK286)&lt;0.335,"G",IF((IB286/KK286)&gt;0.67,"R","A"))</f>
        <v/>
      </c>
      <c r="LB286">
        <f>IF(LQ286="0-1",INDEX(Scrape!#REF!,MATCH('HT 0-1'!KP286,Scrape!$B:$B,0)),"")</f>
        <v/>
      </c>
      <c r="LC286">
        <f>IF(LQ286="0-1",INDEX(Scrape!$A:$A,MATCH('HT 0-1'!KP286,Scrape!$B:$B,0)),"")</f>
        <v/>
      </c>
      <c r="LD286">
        <f>IF(LQ286="0-1",INDEX(Scrape!$B:$B,MATCH('HT 0-1'!KP286,Scrape!$B:$B,0)),"")</f>
        <v/>
      </c>
      <c r="LE286">
        <f>IF(LQ286="0-1",INDEX(Scrape!$C:$C,MATCH('HT 0-1'!KP286,Scrape!$B:$B,0)),"")</f>
        <v/>
      </c>
      <c r="LF286">
        <f>IF(LQ286="0-1",INDEX(Scrape!$D:$D,MATCH('HT 0-1'!KP286,Scrape!$B:$B,0)),"")</f>
        <v/>
      </c>
      <c r="LG286">
        <f>IF(LQ286="0-1",INDEX(Scrape!$E:$E,MATCH('HT 0-1'!KP286,Scrape!$B:$B,0)),"")</f>
        <v/>
      </c>
      <c r="LH286">
        <f>IF(LQ286="0-1",INDEX(Scrape!$F:$F,MATCH('HT 0-1'!KP286,Scrape!$B:$B,0)),"")</f>
        <v/>
      </c>
      <c r="LI286">
        <f>IF(LQ286="0-1",INDEX(Scrape!$G:$G,MATCH('HT 0-1'!KP286,Scrape!$B:$B,0)),"")</f>
        <v/>
      </c>
      <c r="LJ286">
        <f>IF(LQ286="0-1",INDEX(Scrape!$H:$H,MATCH('HT 0-1'!KP286,Scrape!$B:$B,0)),"")</f>
        <v/>
      </c>
      <c r="LK286">
        <f>IF(LQ286="0-1",INDEX(Scrape!$I:$I,MATCH('HT 0-1'!KP286,Scrape!$B:$B,0)),"")</f>
        <v/>
      </c>
      <c r="LL286">
        <f>IF(LQ286="0-1",INDEX(Scrape!$J:$J,MATCH('HT 0-1'!KP286,Scrape!$B:$B,0)),"")</f>
        <v/>
      </c>
      <c r="LM286">
        <f>IF(LQ286="0-1",INDEX(Scrape!$K:$K,MATCH('HT 0-1'!KP286,Scrape!$B:$B,0)),"")</f>
        <v/>
      </c>
      <c r="LN286">
        <f>IF(LQ286="0-1",INDEX(Scrape!$L:$L,MATCH('HT 0-1'!KP286,Scrape!$B:$B,0)),"")</f>
        <v/>
      </c>
      <c r="LO286">
        <f>IF(LQ286="0-1",INDEX(Scrape!$M:$M,MATCH('HT 0-1'!KP286,Scrape!$B:$B,0)),"")</f>
        <v/>
      </c>
      <c r="LP286">
        <f>IF(LQ286="0-1",INDEX(Scrape!$N:$N,MATCH('HT 0-1'!KP286,Scrape!$B:$B,0)),"")</f>
        <v/>
      </c>
      <c r="LQ286">
        <f>INDEX(Scrape!$O:$O,MATCH('HT 0-1'!KP286,Scrape!$B:$B,0))</f>
        <v/>
      </c>
      <c r="LR286">
        <f>(1/LJ286)+(1/LI286)+(1/LH286)</f>
        <v/>
      </c>
      <c r="LS286">
        <f>(1/LG286)+(1/LF286)+(1/LE286)</f>
        <v/>
      </c>
      <c r="LT286" s="8">
        <f>IF(INDEX(#REF!,MATCH(KQ286,#REF!,0))=INDEX(#REF!,MATCH(KQ286,#REF!,0)),INDEX(#REF!,MATCH(KQ286,#REF!,0)),"ERROR")</f>
        <v/>
      </c>
      <c r="LU286" s="4">
        <f>IF(KR286="G",2,IF(KR286="R",0.5,IF(KR286="A",1)))</f>
        <v/>
      </c>
      <c r="LV286" s="4">
        <f>IF(KS286="G",0.5,IF(KS286="R",2,IF(KS286="A",1)))</f>
        <v/>
      </c>
      <c r="LW286" s="4">
        <f>IF(KT286="G",2,IF(KT286="R",0.5,IF(KT286="A",1)))</f>
        <v/>
      </c>
      <c r="LX286" s="4">
        <f>IF(KU286="G",0.5,IF(KU286="R",2,IF(KU286="A",1)))</f>
        <v/>
      </c>
      <c r="LY286" s="7">
        <f>(LK286*(LU286+LX286)+(LL286*(LU286+LX286)))</f>
        <v/>
      </c>
      <c r="LZ286" s="7">
        <f>(LN286*(LV286+LW286)+(LO286*(LV286+LW286)))</f>
        <v/>
      </c>
      <c r="MA286" s="11">
        <f>LY286-LZ286</f>
        <v/>
      </c>
      <c r="MB286" s="5">
        <f>MA286+2</f>
        <v/>
      </c>
      <c r="MC286" s="6">
        <f>MA286-2</f>
        <v/>
      </c>
      <c r="MD286" s="4">
        <f>LE286</f>
        <v/>
      </c>
      <c r="ME286" s="9">
        <f>IF(MD286=0,1000,MD286+0.75)</f>
        <v/>
      </c>
      <c r="MF286" s="10">
        <f>IF(MD286=0,0,MD286-0.75)</f>
        <v/>
      </c>
      <c r="MG286" s="4">
        <f>((LM286*(LU286+LX286))-((LP286*(LV286+LW286))))</f>
        <v/>
      </c>
      <c r="MH286" s="9">
        <f>MG286*1.2</f>
        <v/>
      </c>
      <c r="MI286" s="10">
        <f>MG286*0.8</f>
        <v/>
      </c>
      <c r="MJ286">
        <f>IFERROR(NX286,"")</f>
        <v/>
      </c>
      <c r="MK286">
        <f>IFERROR(NY286,"")</f>
        <v/>
      </c>
      <c r="ML286">
        <f>IFERROR(NZ286,"")</f>
        <v/>
      </c>
      <c r="MM286">
        <f>IFERROR(OA286,"")</f>
        <v/>
      </c>
      <c r="MN286">
        <f>IFERROR(OB286,"")</f>
        <v/>
      </c>
      <c r="MO286">
        <f>IFERROR(OC286,"")</f>
        <v/>
      </c>
      <c r="MP286" s="1">
        <f>COUNTIFS(#REF!,LT286,#REF!,1,#REF!,"&gt;="&amp;MC286,#REF!,"&lt;="&amp;MB286,#REF!,"&lt;="&amp;ME286,#REF!,"&gt;="&amp;MF286,#REF!,"="&amp;KV286,#REF!,"="&amp;KX286)</f>
        <v/>
      </c>
      <c r="MQ286" s="1">
        <f>COUNTIFS(#REF!,LT286,#REF!,0,#REF!,"&gt;="&amp;MC286,#REF!,"&lt;="&amp;MB286,#REF!,"&lt;="&amp;ME286,#REF!,"&gt;="&amp;MF286,#REF!,"="&amp;KV286,#REF!,"="&amp;KX286)</f>
        <v/>
      </c>
      <c r="MR286" s="1">
        <f>COUNTIFS(#REF!,LT286,#REF!,1,#REF!,"&gt;="&amp;MC286,#REF!,"&lt;="&amp;MB286,#REF!,"&lt;="&amp;ME286,#REF!,"&gt;="&amp;MF286,#REF!,"="&amp;KW286,#REF!,"="&amp;KY286)</f>
        <v/>
      </c>
      <c r="MS286" s="1">
        <f>COUNTIFS(#REF!,LT286,#REF!,0,#REF!,"&gt;="&amp;MC286,#REF!,"&lt;="&amp;MB286,#REF!,"&lt;="&amp;ME286,#REF!,"&gt;="&amp;MF286,#REF!,"="&amp;KW286,#REF!,"="&amp;KY286)</f>
        <v/>
      </c>
      <c r="MT286" s="1">
        <f>COUNTIFS(#REF!,LT286,#REF!,1,#REF!,"&gt;="&amp;MI286,#REF!,"&lt;="&amp;MH286,#REF!,"&lt;="&amp;ME286,#REF!,"&gt;="&amp;MF286)</f>
        <v/>
      </c>
      <c r="MU286" s="1">
        <f>COUNTIFS(#REF!,LT286,#REF!,0,#REF!,"&gt;="&amp;MI286,#REF!,"&lt;="&amp;MH286,#REF!,"&lt;="&amp;ME286,#REF!,"&gt;="&amp;MF286)</f>
        <v/>
      </c>
      <c r="MV286" s="1">
        <f>COUNTIFS(#REF!,LT286,#REF!,1,#REF!,"&gt;="&amp;MI286,#REF!,"&lt;="&amp;MH286,#REF!,"="&amp;KZ286,#REF!,"="&amp;LA286,#REF!,"&lt;="&amp;ME286,#REF!,"&gt;="&amp;MF286)</f>
        <v/>
      </c>
      <c r="MW286" s="1">
        <f>COUNTIFS(#REF!,LT286,#REF!,0,#REF!,"&gt;="&amp;MI286,#REF!,"&lt;="&amp;MH286,#REF!,"="&amp;KZ286,#REF!,"="&amp;LA286,#REF!,"&lt;="&amp;ME286,#REF!,"&gt;="&amp;MF286)</f>
        <v/>
      </c>
      <c r="MX286" s="1">
        <f>COUNTIFS(#REF!,LT286,#REF!,1,#REF!,"&gt;="&amp;MC286,#REF!,"&lt;="&amp;MB286,#REF!,"&lt;="&amp;ME286,#REF!,"&gt;="&amp;MF286)</f>
        <v/>
      </c>
      <c r="MY286" s="1">
        <f>COUNTIFS(#REF!,LT286,#REF!,0,#REF!,"&gt;="&amp;MC286,#REF!,"&lt;="&amp;MB286,#REF!,"&lt;="&amp;ME286,#REF!,"&gt;="&amp;MF286)</f>
        <v/>
      </c>
      <c r="MZ286" s="1">
        <f>COUNTIFS(#REF!,LT286,#REF!,1,#REF!,"&lt;="&amp;ME286,#REF!,"&gt;="&amp;MF286,#REF!,"="&amp;KV286,#REF!,"="&amp;KX286)</f>
        <v/>
      </c>
      <c r="NA286" s="1">
        <f>COUNTIFS(#REF!,LT286,#REF!,0,#REF!,"&lt;="&amp;ME286,#REF!,"&gt;="&amp;MF286,#REF!,"="&amp;KV286,#REF!,"="&amp;KX286)</f>
        <v/>
      </c>
      <c r="NB286" s="1">
        <f>COUNTIFS(#REF!,LT286,#REF!,1,#REF!,"&lt;="&amp;ME286,#REF!,"&gt;="&amp;MF286,#REF!,"="&amp;KW286,#REF!,"="&amp;KY286)</f>
        <v/>
      </c>
      <c r="NC286" s="1">
        <f>COUNTIFS(#REF!,LT286,#REF!,0,#REF!,"&lt;="&amp;ME286,#REF!,"&gt;="&amp;MF286,#REF!,"="&amp;KW286,#REF!,"="&amp;KY286)</f>
        <v/>
      </c>
      <c r="ND286" s="1">
        <f>MP286+MR286+MT286+MV286+MX286+MZ286+NB286</f>
        <v/>
      </c>
      <c r="NE286" s="1">
        <f>MQ286+MS286+MU286+MW286+MY286+NA286+NC286</f>
        <v/>
      </c>
      <c r="NF286" s="1">
        <f>ND286+NE286</f>
        <v/>
      </c>
      <c r="NG286" s="33">
        <f>ND286/(ND286+NE286)</f>
        <v/>
      </c>
      <c r="NH286" s="3">
        <f>1/NG286</f>
        <v/>
      </c>
      <c r="NI286" s="1">
        <f>LI286</f>
        <v/>
      </c>
      <c r="NJ286" s="79">
        <f>((1-NG286)*(1/(NI286-1))*0.98-(NG286*1))</f>
        <v/>
      </c>
      <c r="NK286" s="34">
        <f>IF(LR286&lt;0.9,0,IF(AND(LR286&gt;1.1),0,1))</f>
        <v/>
      </c>
      <c r="NL286" s="34">
        <f>IF(LS286&lt;0.9,0,IF(AND(LS286&gt;1.1),0,1))</f>
        <v/>
      </c>
      <c r="NM286" s="32">
        <f>IF(NF286&gt;99,1,0)</f>
        <v/>
      </c>
      <c r="NN286" s="32">
        <f>IF(NJ286&gt;0.0799,1,0)</f>
        <v/>
      </c>
      <c r="NO286" s="32">
        <f>IF(NJ286&gt;NQ286,1,0)</f>
        <v/>
      </c>
      <c r="NP286" s="32">
        <f>NM286+NN286+NO286+NK286+NL286</f>
        <v/>
      </c>
      <c r="NQ286" s="79">
        <f>(((100*NG286)*(NI286-1)*0.98)-((1-NG286)*100))/100</f>
        <v/>
      </c>
      <c r="NR286" s="34">
        <f>IF(LR286&lt;0.9,0,IF(AND(LR286&gt;1.1),0,1))</f>
        <v/>
      </c>
      <c r="NS286" s="34">
        <f>IF(LS286&lt;0.9,0,IF(AND(LS286&gt;1.1),0,1))</f>
        <v/>
      </c>
      <c r="NT286" s="32">
        <f>IF(NF286&gt;99,1,0)</f>
        <v/>
      </c>
      <c r="NU286" s="32">
        <f>IF(NQ286&gt;0.0799,1,0)</f>
        <v/>
      </c>
      <c r="NV286" s="32">
        <f>IF(NQ286&gt;NJ286,1,0)</f>
        <v/>
      </c>
      <c r="NW286" s="32">
        <f>NT286+NU286+NV286+NR286+NS286</f>
        <v/>
      </c>
      <c r="NX286">
        <f>IF(NP286=5,"LayAway0-1",IF(AND(NW286=5),"BackAway0-1",""))</f>
        <v/>
      </c>
      <c r="NY286">
        <f>IF(NP286=5,KO286,IF(AND(NW286=5),KO286,""))</f>
        <v/>
      </c>
      <c r="NZ286">
        <f>IF(NP286=5,"Match Odds",IF(AND(NW286=5),"Match Odds",""))</f>
        <v/>
      </c>
      <c r="OA286">
        <f>IF(NP286=5,KP286,IF(AND(NW286=5),KP286,""))</f>
        <v/>
      </c>
      <c r="OB286">
        <f>IF(NP286=5,"MATCH_ODDS",IF(AND(NW286=5),"MATCH_ODDS",""))</f>
        <v/>
      </c>
      <c r="OC286">
        <f>IF(NP286=5,"LAY",IF(AND(NW286=5),"BACK",""))</f>
        <v/>
      </c>
    </row>
    <row r="287" ht="16.5" customHeight="1" thickBot="1" thickTop="1">
      <c r="A287" s="2" t="n"/>
      <c r="KN287" s="1">
        <f>IF(INDEX(#REF!,MATCH('HT 0-1'!D287,#REF!,0))=INDEX(#REF!,MATCH('HT 0-1'!D287,#REF!,0)),INDEX(#REF!,MATCH('HT 0-1'!D287,#REF!,0)),"ERROR")</f>
        <v/>
      </c>
      <c r="KO287" s="1">
        <f>IF(INDEX(#REF!,MATCH('HT 0-1'!E287,#REF!,0))=INDEX(#REF!,MATCH('HT 0-1'!E287,#REF!,0)),INDEX(#REF!,MATCH('HT 0-1'!E287,#REF!,0)),"ERROR")</f>
        <v/>
      </c>
      <c r="KP287" s="1">
        <f>KN287&amp;" v "&amp;KO287</f>
        <v/>
      </c>
      <c r="KQ287">
        <f>B287&amp;"_"&amp;C287</f>
        <v/>
      </c>
      <c r="KR287" s="1">
        <f>IF((HW287/KK287)&lt;0.335,"G",IF((HW287/KK287)&gt;0.67,"R","A"))</f>
        <v/>
      </c>
      <c r="KS287" s="1">
        <f>IF((HX287/KK287)&lt;0.335,"G",IF((HX287/KK287)&gt;0.67,"R","A"))</f>
        <v/>
      </c>
      <c r="KT287" s="1">
        <f>IF((IH287/KK287)&lt;0.335,"G",IF((IH287/KK287)&gt;0.67,"R","A"))</f>
        <v/>
      </c>
      <c r="KU287" s="1">
        <f>IF((II287/KK287)&lt;0.335,"G",IF((II287/KK287)&gt;0.67,"R","A"))</f>
        <v/>
      </c>
      <c r="KV287" s="1">
        <f>IF((HZ287/KK287)&lt;0.335,"G",IF((HZ287/KK287)&gt;0.67,"R","A"))</f>
        <v/>
      </c>
      <c r="KW287" s="1">
        <f>IF((HY287/KK287)&lt;0.335,"G",IF((HY287/KK287)&gt;0.67,"R","A"))</f>
        <v/>
      </c>
      <c r="KX287" s="1">
        <f>IF((IK287/KK287)&lt;0.335,"G",IF((IK287/KK287)&gt;0.67,"R","A"))</f>
        <v/>
      </c>
      <c r="KY287" s="1">
        <f>IF((IJ287/KK287)&lt;0.335,"G",IF((IJ287/KK287)&gt;0.67,"R","A"))</f>
        <v/>
      </c>
      <c r="KZ287" s="1">
        <f>IF((HQ287/KK287)&lt;0.335,"G",IF((HQ287/KK287)&gt;0.67,"R","A"))</f>
        <v/>
      </c>
      <c r="LA287" s="1">
        <f>IF((IB287/KK287)&lt;0.335,"G",IF((IB287/KK287)&gt;0.67,"R","A"))</f>
        <v/>
      </c>
      <c r="LB287">
        <f>IF(LQ287="0-1",INDEX(Scrape!#REF!,MATCH('HT 0-1'!KP287,Scrape!$B:$B,0)),"")</f>
        <v/>
      </c>
      <c r="LC287">
        <f>IF(LQ287="0-1",INDEX(Scrape!$A:$A,MATCH('HT 0-1'!KP287,Scrape!$B:$B,0)),"")</f>
        <v/>
      </c>
      <c r="LD287">
        <f>IF(LQ287="0-1",INDEX(Scrape!$B:$B,MATCH('HT 0-1'!KP287,Scrape!$B:$B,0)),"")</f>
        <v/>
      </c>
      <c r="LE287">
        <f>IF(LQ287="0-1",INDEX(Scrape!$C:$C,MATCH('HT 0-1'!KP287,Scrape!$B:$B,0)),"")</f>
        <v/>
      </c>
      <c r="LF287">
        <f>IF(LQ287="0-1",INDEX(Scrape!$D:$D,MATCH('HT 0-1'!KP287,Scrape!$B:$B,0)),"")</f>
        <v/>
      </c>
      <c r="LG287">
        <f>IF(LQ287="0-1",INDEX(Scrape!$E:$E,MATCH('HT 0-1'!KP287,Scrape!$B:$B,0)),"")</f>
        <v/>
      </c>
      <c r="LH287">
        <f>IF(LQ287="0-1",INDEX(Scrape!$F:$F,MATCH('HT 0-1'!KP287,Scrape!$B:$B,0)),"")</f>
        <v/>
      </c>
      <c r="LI287">
        <f>IF(LQ287="0-1",INDEX(Scrape!$G:$G,MATCH('HT 0-1'!KP287,Scrape!$B:$B,0)),"")</f>
        <v/>
      </c>
      <c r="LJ287">
        <f>IF(LQ287="0-1",INDEX(Scrape!$H:$H,MATCH('HT 0-1'!KP287,Scrape!$B:$B,0)),"")</f>
        <v/>
      </c>
      <c r="LK287">
        <f>IF(LQ287="0-1",INDEX(Scrape!$I:$I,MATCH('HT 0-1'!KP287,Scrape!$B:$B,0)),"")</f>
        <v/>
      </c>
      <c r="LL287">
        <f>IF(LQ287="0-1",INDEX(Scrape!$J:$J,MATCH('HT 0-1'!KP287,Scrape!$B:$B,0)),"")</f>
        <v/>
      </c>
      <c r="LM287">
        <f>IF(LQ287="0-1",INDEX(Scrape!$K:$K,MATCH('HT 0-1'!KP287,Scrape!$B:$B,0)),"")</f>
        <v/>
      </c>
      <c r="LN287">
        <f>IF(LQ287="0-1",INDEX(Scrape!$L:$L,MATCH('HT 0-1'!KP287,Scrape!$B:$B,0)),"")</f>
        <v/>
      </c>
      <c r="LO287">
        <f>IF(LQ287="0-1",INDEX(Scrape!$M:$M,MATCH('HT 0-1'!KP287,Scrape!$B:$B,0)),"")</f>
        <v/>
      </c>
      <c r="LP287">
        <f>IF(LQ287="0-1",INDEX(Scrape!$N:$N,MATCH('HT 0-1'!KP287,Scrape!$B:$B,0)),"")</f>
        <v/>
      </c>
      <c r="LQ287">
        <f>INDEX(Scrape!$O:$O,MATCH('HT 0-1'!KP287,Scrape!$B:$B,0))</f>
        <v/>
      </c>
      <c r="LR287">
        <f>(1/LJ287)+(1/LI287)+(1/LH287)</f>
        <v/>
      </c>
      <c r="LS287">
        <f>(1/LG287)+(1/LF287)+(1/LE287)</f>
        <v/>
      </c>
      <c r="LT287" s="8">
        <f>IF(INDEX(#REF!,MATCH(KQ287,#REF!,0))=INDEX(#REF!,MATCH(KQ287,#REF!,0)),INDEX(#REF!,MATCH(KQ287,#REF!,0)),"ERROR")</f>
        <v/>
      </c>
      <c r="LU287" s="4">
        <f>IF(KR287="G",2,IF(KR287="R",0.5,IF(KR287="A",1)))</f>
        <v/>
      </c>
      <c r="LV287" s="4">
        <f>IF(KS287="G",0.5,IF(KS287="R",2,IF(KS287="A",1)))</f>
        <v/>
      </c>
      <c r="LW287" s="4">
        <f>IF(KT287="G",2,IF(KT287="R",0.5,IF(KT287="A",1)))</f>
        <v/>
      </c>
      <c r="LX287" s="4">
        <f>IF(KU287="G",0.5,IF(KU287="R",2,IF(KU287="A",1)))</f>
        <v/>
      </c>
      <c r="LY287" s="7">
        <f>(LK287*(LU287+LX287)+(LL287*(LU287+LX287)))</f>
        <v/>
      </c>
      <c r="LZ287" s="7">
        <f>(LN287*(LV287+LW287)+(LO287*(LV287+LW287)))</f>
        <v/>
      </c>
      <c r="MA287" s="11">
        <f>LY287-LZ287</f>
        <v/>
      </c>
      <c r="MB287" s="5">
        <f>MA287+2</f>
        <v/>
      </c>
      <c r="MC287" s="6">
        <f>MA287-2</f>
        <v/>
      </c>
      <c r="MD287" s="4">
        <f>LE287</f>
        <v/>
      </c>
      <c r="ME287" s="9">
        <f>IF(MD287=0,1000,MD287+0.75)</f>
        <v/>
      </c>
      <c r="MF287" s="10">
        <f>IF(MD287=0,0,MD287-0.75)</f>
        <v/>
      </c>
      <c r="MG287" s="4">
        <f>((LM287*(LU287+LX287))-((LP287*(LV287+LW287))))</f>
        <v/>
      </c>
      <c r="MH287" s="9">
        <f>MG287*1.2</f>
        <v/>
      </c>
      <c r="MI287" s="10">
        <f>MG287*0.8</f>
        <v/>
      </c>
      <c r="MJ287">
        <f>IFERROR(NX287,"")</f>
        <v/>
      </c>
      <c r="MK287">
        <f>IFERROR(NY287,"")</f>
        <v/>
      </c>
      <c r="ML287">
        <f>IFERROR(NZ287,"")</f>
        <v/>
      </c>
      <c r="MM287">
        <f>IFERROR(OA287,"")</f>
        <v/>
      </c>
      <c r="MN287">
        <f>IFERROR(OB287,"")</f>
        <v/>
      </c>
      <c r="MO287">
        <f>IFERROR(OC287,"")</f>
        <v/>
      </c>
      <c r="MP287" s="1">
        <f>COUNTIFS(#REF!,LT287,#REF!,1,#REF!,"&gt;="&amp;MC287,#REF!,"&lt;="&amp;MB287,#REF!,"&lt;="&amp;ME287,#REF!,"&gt;="&amp;MF287,#REF!,"="&amp;KV287,#REF!,"="&amp;KX287)</f>
        <v/>
      </c>
      <c r="MQ287" s="1">
        <f>COUNTIFS(#REF!,LT287,#REF!,0,#REF!,"&gt;="&amp;MC287,#REF!,"&lt;="&amp;MB287,#REF!,"&lt;="&amp;ME287,#REF!,"&gt;="&amp;MF287,#REF!,"="&amp;KV287,#REF!,"="&amp;KX287)</f>
        <v/>
      </c>
      <c r="MR287" s="1">
        <f>COUNTIFS(#REF!,LT287,#REF!,1,#REF!,"&gt;="&amp;MC287,#REF!,"&lt;="&amp;MB287,#REF!,"&lt;="&amp;ME287,#REF!,"&gt;="&amp;MF287,#REF!,"="&amp;KW287,#REF!,"="&amp;KY287)</f>
        <v/>
      </c>
      <c r="MS287" s="1">
        <f>COUNTIFS(#REF!,LT287,#REF!,0,#REF!,"&gt;="&amp;MC287,#REF!,"&lt;="&amp;MB287,#REF!,"&lt;="&amp;ME287,#REF!,"&gt;="&amp;MF287,#REF!,"="&amp;KW287,#REF!,"="&amp;KY287)</f>
        <v/>
      </c>
      <c r="MT287" s="1">
        <f>COUNTIFS(#REF!,LT287,#REF!,1,#REF!,"&gt;="&amp;MI287,#REF!,"&lt;="&amp;MH287,#REF!,"&lt;="&amp;ME287,#REF!,"&gt;="&amp;MF287)</f>
        <v/>
      </c>
      <c r="MU287" s="1">
        <f>COUNTIFS(#REF!,LT287,#REF!,0,#REF!,"&gt;="&amp;MI287,#REF!,"&lt;="&amp;MH287,#REF!,"&lt;="&amp;ME287,#REF!,"&gt;="&amp;MF287)</f>
        <v/>
      </c>
      <c r="MV287" s="1">
        <f>COUNTIFS(#REF!,LT287,#REF!,1,#REF!,"&gt;="&amp;MI287,#REF!,"&lt;="&amp;MH287,#REF!,"="&amp;KZ287,#REF!,"="&amp;LA287,#REF!,"&lt;="&amp;ME287,#REF!,"&gt;="&amp;MF287)</f>
        <v/>
      </c>
      <c r="MW287" s="1">
        <f>COUNTIFS(#REF!,LT287,#REF!,0,#REF!,"&gt;="&amp;MI287,#REF!,"&lt;="&amp;MH287,#REF!,"="&amp;KZ287,#REF!,"="&amp;LA287,#REF!,"&lt;="&amp;ME287,#REF!,"&gt;="&amp;MF287)</f>
        <v/>
      </c>
      <c r="MX287" s="1">
        <f>COUNTIFS(#REF!,LT287,#REF!,1,#REF!,"&gt;="&amp;MC287,#REF!,"&lt;="&amp;MB287,#REF!,"&lt;="&amp;ME287,#REF!,"&gt;="&amp;MF287)</f>
        <v/>
      </c>
      <c r="MY287" s="1">
        <f>COUNTIFS(#REF!,LT287,#REF!,0,#REF!,"&gt;="&amp;MC287,#REF!,"&lt;="&amp;MB287,#REF!,"&lt;="&amp;ME287,#REF!,"&gt;="&amp;MF287)</f>
        <v/>
      </c>
      <c r="MZ287" s="1">
        <f>COUNTIFS(#REF!,LT287,#REF!,1,#REF!,"&lt;="&amp;ME287,#REF!,"&gt;="&amp;MF287,#REF!,"="&amp;KV287,#REF!,"="&amp;KX287)</f>
        <v/>
      </c>
      <c r="NA287" s="1">
        <f>COUNTIFS(#REF!,LT287,#REF!,0,#REF!,"&lt;="&amp;ME287,#REF!,"&gt;="&amp;MF287,#REF!,"="&amp;KV287,#REF!,"="&amp;KX287)</f>
        <v/>
      </c>
      <c r="NB287" s="1">
        <f>COUNTIFS(#REF!,LT287,#REF!,1,#REF!,"&lt;="&amp;ME287,#REF!,"&gt;="&amp;MF287,#REF!,"="&amp;KW287,#REF!,"="&amp;KY287)</f>
        <v/>
      </c>
      <c r="NC287" s="1">
        <f>COUNTIFS(#REF!,LT287,#REF!,0,#REF!,"&lt;="&amp;ME287,#REF!,"&gt;="&amp;MF287,#REF!,"="&amp;KW287,#REF!,"="&amp;KY287)</f>
        <v/>
      </c>
      <c r="ND287" s="1">
        <f>MP287+MR287+MT287+MV287+MX287+MZ287+NB287</f>
        <v/>
      </c>
      <c r="NE287" s="1">
        <f>MQ287+MS287+MU287+MW287+MY287+NA287+NC287</f>
        <v/>
      </c>
      <c r="NF287" s="1">
        <f>ND287+NE287</f>
        <v/>
      </c>
      <c r="NG287" s="33">
        <f>ND287/(ND287+NE287)</f>
        <v/>
      </c>
      <c r="NH287" s="3">
        <f>1/NG287</f>
        <v/>
      </c>
      <c r="NI287" s="1">
        <f>LI287</f>
        <v/>
      </c>
      <c r="NJ287" s="79">
        <f>((1-NG287)*(1/(NI287-1))*0.98-(NG287*1))</f>
        <v/>
      </c>
      <c r="NK287" s="34">
        <f>IF(LR287&lt;0.9,0,IF(AND(LR287&gt;1.1),0,1))</f>
        <v/>
      </c>
      <c r="NL287" s="34">
        <f>IF(LS287&lt;0.9,0,IF(AND(LS287&gt;1.1),0,1))</f>
        <v/>
      </c>
      <c r="NM287" s="32">
        <f>IF(NF287&gt;99,1,0)</f>
        <v/>
      </c>
      <c r="NN287" s="32">
        <f>IF(NJ287&gt;0.0799,1,0)</f>
        <v/>
      </c>
      <c r="NO287" s="32">
        <f>IF(NJ287&gt;NQ287,1,0)</f>
        <v/>
      </c>
      <c r="NP287" s="32">
        <f>NM287+NN287+NO287+NK287+NL287</f>
        <v/>
      </c>
      <c r="NQ287" s="79">
        <f>(((100*NG287)*(NI287-1)*0.98)-((1-NG287)*100))/100</f>
        <v/>
      </c>
      <c r="NR287" s="34">
        <f>IF(LR287&lt;0.9,0,IF(AND(LR287&gt;1.1),0,1))</f>
        <v/>
      </c>
      <c r="NS287" s="34">
        <f>IF(LS287&lt;0.9,0,IF(AND(LS287&gt;1.1),0,1))</f>
        <v/>
      </c>
      <c r="NT287" s="32">
        <f>IF(NF287&gt;99,1,0)</f>
        <v/>
      </c>
      <c r="NU287" s="32">
        <f>IF(NQ287&gt;0.0799,1,0)</f>
        <v/>
      </c>
      <c r="NV287" s="32">
        <f>IF(NQ287&gt;NJ287,1,0)</f>
        <v/>
      </c>
      <c r="NW287" s="32">
        <f>NT287+NU287+NV287+NR287+NS287</f>
        <v/>
      </c>
      <c r="NX287">
        <f>IF(NP287=5,"LayAway0-1",IF(AND(NW287=5),"BackAway0-1",""))</f>
        <v/>
      </c>
      <c r="NY287">
        <f>IF(NP287=5,KO287,IF(AND(NW287=5),KO287,""))</f>
        <v/>
      </c>
      <c r="NZ287">
        <f>IF(NP287=5,"Match Odds",IF(AND(NW287=5),"Match Odds",""))</f>
        <v/>
      </c>
      <c r="OA287">
        <f>IF(NP287=5,KP287,IF(AND(NW287=5),KP287,""))</f>
        <v/>
      </c>
      <c r="OB287">
        <f>IF(NP287=5,"MATCH_ODDS",IF(AND(NW287=5),"MATCH_ODDS",""))</f>
        <v/>
      </c>
      <c r="OC287">
        <f>IF(NP287=5,"LAY",IF(AND(NW287=5),"BACK",""))</f>
        <v/>
      </c>
    </row>
    <row r="288" ht="16.5" customHeight="1" thickBot="1" thickTop="1">
      <c r="A288" s="2" t="n"/>
      <c r="KN288" s="1">
        <f>IF(INDEX(#REF!,MATCH('HT 0-1'!D288,#REF!,0))=INDEX(#REF!,MATCH('HT 0-1'!D288,#REF!,0)),INDEX(#REF!,MATCH('HT 0-1'!D288,#REF!,0)),"ERROR")</f>
        <v/>
      </c>
      <c r="KO288" s="1">
        <f>IF(INDEX(#REF!,MATCH('HT 0-1'!E288,#REF!,0))=INDEX(#REF!,MATCH('HT 0-1'!E288,#REF!,0)),INDEX(#REF!,MATCH('HT 0-1'!E288,#REF!,0)),"ERROR")</f>
        <v/>
      </c>
      <c r="KP288" s="1">
        <f>KN288&amp;" v "&amp;KO288</f>
        <v/>
      </c>
      <c r="KQ288">
        <f>B288&amp;"_"&amp;C288</f>
        <v/>
      </c>
      <c r="KR288" s="1">
        <f>IF((HW288/KK288)&lt;0.335,"G",IF((HW288/KK288)&gt;0.67,"R","A"))</f>
        <v/>
      </c>
      <c r="KS288" s="1">
        <f>IF((HX288/KK288)&lt;0.335,"G",IF((HX288/KK288)&gt;0.67,"R","A"))</f>
        <v/>
      </c>
      <c r="KT288" s="1">
        <f>IF((IH288/KK288)&lt;0.335,"G",IF((IH288/KK288)&gt;0.67,"R","A"))</f>
        <v/>
      </c>
      <c r="KU288" s="1">
        <f>IF((II288/KK288)&lt;0.335,"G",IF((II288/KK288)&gt;0.67,"R","A"))</f>
        <v/>
      </c>
      <c r="KV288" s="1">
        <f>IF((HZ288/KK288)&lt;0.335,"G",IF((HZ288/KK288)&gt;0.67,"R","A"))</f>
        <v/>
      </c>
      <c r="KW288" s="1">
        <f>IF((HY288/KK288)&lt;0.335,"G",IF((HY288/KK288)&gt;0.67,"R","A"))</f>
        <v/>
      </c>
      <c r="KX288" s="1">
        <f>IF((IK288/KK288)&lt;0.335,"G",IF((IK288/KK288)&gt;0.67,"R","A"))</f>
        <v/>
      </c>
      <c r="KY288" s="1">
        <f>IF((IJ288/KK288)&lt;0.335,"G",IF((IJ288/KK288)&gt;0.67,"R","A"))</f>
        <v/>
      </c>
      <c r="KZ288" s="1">
        <f>IF((HQ288/KK288)&lt;0.335,"G",IF((HQ288/KK288)&gt;0.67,"R","A"))</f>
        <v/>
      </c>
      <c r="LA288" s="1">
        <f>IF((IB288/KK288)&lt;0.335,"G",IF((IB288/KK288)&gt;0.67,"R","A"))</f>
        <v/>
      </c>
      <c r="LB288">
        <f>IF(LQ288="0-1",INDEX(Scrape!#REF!,MATCH('HT 0-1'!KP288,Scrape!$B:$B,0)),"")</f>
        <v/>
      </c>
      <c r="LC288">
        <f>IF(LQ288="0-1",INDEX(Scrape!$A:$A,MATCH('HT 0-1'!KP288,Scrape!$B:$B,0)),"")</f>
        <v/>
      </c>
      <c r="LD288">
        <f>IF(LQ288="0-1",INDEX(Scrape!$B:$B,MATCH('HT 0-1'!KP288,Scrape!$B:$B,0)),"")</f>
        <v/>
      </c>
      <c r="LE288">
        <f>IF(LQ288="0-1",INDEX(Scrape!$C:$C,MATCH('HT 0-1'!KP288,Scrape!$B:$B,0)),"")</f>
        <v/>
      </c>
      <c r="LF288">
        <f>IF(LQ288="0-1",INDEX(Scrape!$D:$D,MATCH('HT 0-1'!KP288,Scrape!$B:$B,0)),"")</f>
        <v/>
      </c>
      <c r="LG288">
        <f>IF(LQ288="0-1",INDEX(Scrape!$E:$E,MATCH('HT 0-1'!KP288,Scrape!$B:$B,0)),"")</f>
        <v/>
      </c>
      <c r="LH288">
        <f>IF(LQ288="0-1",INDEX(Scrape!$F:$F,MATCH('HT 0-1'!KP288,Scrape!$B:$B,0)),"")</f>
        <v/>
      </c>
      <c r="LI288">
        <f>IF(LQ288="0-1",INDEX(Scrape!$G:$G,MATCH('HT 0-1'!KP288,Scrape!$B:$B,0)),"")</f>
        <v/>
      </c>
      <c r="LJ288">
        <f>IF(LQ288="0-1",INDEX(Scrape!$H:$H,MATCH('HT 0-1'!KP288,Scrape!$B:$B,0)),"")</f>
        <v/>
      </c>
      <c r="LK288">
        <f>IF(LQ288="0-1",INDEX(Scrape!$I:$I,MATCH('HT 0-1'!KP288,Scrape!$B:$B,0)),"")</f>
        <v/>
      </c>
      <c r="LL288">
        <f>IF(LQ288="0-1",INDEX(Scrape!$J:$J,MATCH('HT 0-1'!KP288,Scrape!$B:$B,0)),"")</f>
        <v/>
      </c>
      <c r="LM288">
        <f>IF(LQ288="0-1",INDEX(Scrape!$K:$K,MATCH('HT 0-1'!KP288,Scrape!$B:$B,0)),"")</f>
        <v/>
      </c>
      <c r="LN288">
        <f>IF(LQ288="0-1",INDEX(Scrape!$L:$L,MATCH('HT 0-1'!KP288,Scrape!$B:$B,0)),"")</f>
        <v/>
      </c>
      <c r="LO288">
        <f>IF(LQ288="0-1",INDEX(Scrape!$M:$M,MATCH('HT 0-1'!KP288,Scrape!$B:$B,0)),"")</f>
        <v/>
      </c>
      <c r="LP288">
        <f>IF(LQ288="0-1",INDEX(Scrape!$N:$N,MATCH('HT 0-1'!KP288,Scrape!$B:$B,0)),"")</f>
        <v/>
      </c>
      <c r="LQ288">
        <f>INDEX(Scrape!$O:$O,MATCH('HT 0-1'!KP288,Scrape!$B:$B,0))</f>
        <v/>
      </c>
      <c r="LR288">
        <f>(1/LJ288)+(1/LI288)+(1/LH288)</f>
        <v/>
      </c>
      <c r="LS288">
        <f>(1/LG288)+(1/LF288)+(1/LE288)</f>
        <v/>
      </c>
      <c r="LT288" s="8">
        <f>IF(INDEX(#REF!,MATCH(KQ288,#REF!,0))=INDEX(#REF!,MATCH(KQ288,#REF!,0)),INDEX(#REF!,MATCH(KQ288,#REF!,0)),"ERROR")</f>
        <v/>
      </c>
      <c r="LU288" s="4">
        <f>IF(KR288="G",2,IF(KR288="R",0.5,IF(KR288="A",1)))</f>
        <v/>
      </c>
      <c r="LV288" s="4">
        <f>IF(KS288="G",0.5,IF(KS288="R",2,IF(KS288="A",1)))</f>
        <v/>
      </c>
      <c r="LW288" s="4">
        <f>IF(KT288="G",2,IF(KT288="R",0.5,IF(KT288="A",1)))</f>
        <v/>
      </c>
      <c r="LX288" s="4">
        <f>IF(KU288="G",0.5,IF(KU288="R",2,IF(KU288="A",1)))</f>
        <v/>
      </c>
      <c r="LY288" s="7">
        <f>(LK288*(LU288+LX288)+(LL288*(LU288+LX288)))</f>
        <v/>
      </c>
      <c r="LZ288" s="7">
        <f>(LN288*(LV288+LW288)+(LO288*(LV288+LW288)))</f>
        <v/>
      </c>
      <c r="MA288" s="11">
        <f>LY288-LZ288</f>
        <v/>
      </c>
      <c r="MB288" s="5">
        <f>MA288+2</f>
        <v/>
      </c>
      <c r="MC288" s="6">
        <f>MA288-2</f>
        <v/>
      </c>
      <c r="MD288" s="4">
        <f>LE288</f>
        <v/>
      </c>
      <c r="ME288" s="9">
        <f>IF(MD288=0,1000,MD288+0.75)</f>
        <v/>
      </c>
      <c r="MF288" s="10">
        <f>IF(MD288=0,0,MD288-0.75)</f>
        <v/>
      </c>
      <c r="MG288" s="4">
        <f>((LM288*(LU288+LX288))-((LP288*(LV288+LW288))))</f>
        <v/>
      </c>
      <c r="MH288" s="9">
        <f>MG288*1.2</f>
        <v/>
      </c>
      <c r="MI288" s="10">
        <f>MG288*0.8</f>
        <v/>
      </c>
      <c r="MJ288">
        <f>IFERROR(NX288,"")</f>
        <v/>
      </c>
      <c r="MK288">
        <f>IFERROR(NY288,"")</f>
        <v/>
      </c>
      <c r="ML288">
        <f>IFERROR(NZ288,"")</f>
        <v/>
      </c>
      <c r="MM288">
        <f>IFERROR(OA288,"")</f>
        <v/>
      </c>
      <c r="MN288">
        <f>IFERROR(OB288,"")</f>
        <v/>
      </c>
      <c r="MO288">
        <f>IFERROR(OC288,"")</f>
        <v/>
      </c>
      <c r="MP288" s="1">
        <f>COUNTIFS(#REF!,LT288,#REF!,1,#REF!,"&gt;="&amp;MC288,#REF!,"&lt;="&amp;MB288,#REF!,"&lt;="&amp;ME288,#REF!,"&gt;="&amp;MF288,#REF!,"="&amp;KV288,#REF!,"="&amp;KX288)</f>
        <v/>
      </c>
      <c r="MQ288" s="1">
        <f>COUNTIFS(#REF!,LT288,#REF!,0,#REF!,"&gt;="&amp;MC288,#REF!,"&lt;="&amp;MB288,#REF!,"&lt;="&amp;ME288,#REF!,"&gt;="&amp;MF288,#REF!,"="&amp;KV288,#REF!,"="&amp;KX288)</f>
        <v/>
      </c>
      <c r="MR288" s="1">
        <f>COUNTIFS(#REF!,LT288,#REF!,1,#REF!,"&gt;="&amp;MC288,#REF!,"&lt;="&amp;MB288,#REF!,"&lt;="&amp;ME288,#REF!,"&gt;="&amp;MF288,#REF!,"="&amp;KW288,#REF!,"="&amp;KY288)</f>
        <v/>
      </c>
      <c r="MS288" s="1">
        <f>COUNTIFS(#REF!,LT288,#REF!,0,#REF!,"&gt;="&amp;MC288,#REF!,"&lt;="&amp;MB288,#REF!,"&lt;="&amp;ME288,#REF!,"&gt;="&amp;MF288,#REF!,"="&amp;KW288,#REF!,"="&amp;KY288)</f>
        <v/>
      </c>
      <c r="MT288" s="1">
        <f>COUNTIFS(#REF!,LT288,#REF!,1,#REF!,"&gt;="&amp;MI288,#REF!,"&lt;="&amp;MH288,#REF!,"&lt;="&amp;ME288,#REF!,"&gt;="&amp;MF288)</f>
        <v/>
      </c>
      <c r="MU288" s="1">
        <f>COUNTIFS(#REF!,LT288,#REF!,0,#REF!,"&gt;="&amp;MI288,#REF!,"&lt;="&amp;MH288,#REF!,"&lt;="&amp;ME288,#REF!,"&gt;="&amp;MF288)</f>
        <v/>
      </c>
      <c r="MV288" s="1">
        <f>COUNTIFS(#REF!,LT288,#REF!,1,#REF!,"&gt;="&amp;MI288,#REF!,"&lt;="&amp;MH288,#REF!,"="&amp;KZ288,#REF!,"="&amp;LA288,#REF!,"&lt;="&amp;ME288,#REF!,"&gt;="&amp;MF288)</f>
        <v/>
      </c>
      <c r="MW288" s="1">
        <f>COUNTIFS(#REF!,LT288,#REF!,0,#REF!,"&gt;="&amp;MI288,#REF!,"&lt;="&amp;MH288,#REF!,"="&amp;KZ288,#REF!,"="&amp;LA288,#REF!,"&lt;="&amp;ME288,#REF!,"&gt;="&amp;MF288)</f>
        <v/>
      </c>
      <c r="MX288" s="1">
        <f>COUNTIFS(#REF!,LT288,#REF!,1,#REF!,"&gt;="&amp;MC288,#REF!,"&lt;="&amp;MB288,#REF!,"&lt;="&amp;ME288,#REF!,"&gt;="&amp;MF288)</f>
        <v/>
      </c>
      <c r="MY288" s="1">
        <f>COUNTIFS(#REF!,LT288,#REF!,0,#REF!,"&gt;="&amp;MC288,#REF!,"&lt;="&amp;MB288,#REF!,"&lt;="&amp;ME288,#REF!,"&gt;="&amp;MF288)</f>
        <v/>
      </c>
      <c r="MZ288" s="1">
        <f>COUNTIFS(#REF!,LT288,#REF!,1,#REF!,"&lt;="&amp;ME288,#REF!,"&gt;="&amp;MF288,#REF!,"="&amp;KV288,#REF!,"="&amp;KX288)</f>
        <v/>
      </c>
      <c r="NA288" s="1">
        <f>COUNTIFS(#REF!,LT288,#REF!,0,#REF!,"&lt;="&amp;ME288,#REF!,"&gt;="&amp;MF288,#REF!,"="&amp;KV288,#REF!,"="&amp;KX288)</f>
        <v/>
      </c>
      <c r="NB288" s="1">
        <f>COUNTIFS(#REF!,LT288,#REF!,1,#REF!,"&lt;="&amp;ME288,#REF!,"&gt;="&amp;MF288,#REF!,"="&amp;KW288,#REF!,"="&amp;KY288)</f>
        <v/>
      </c>
      <c r="NC288" s="1">
        <f>COUNTIFS(#REF!,LT288,#REF!,0,#REF!,"&lt;="&amp;ME288,#REF!,"&gt;="&amp;MF288,#REF!,"="&amp;KW288,#REF!,"="&amp;KY288)</f>
        <v/>
      </c>
      <c r="ND288" s="1">
        <f>MP288+MR288+MT288+MV288+MX288+MZ288+NB288</f>
        <v/>
      </c>
      <c r="NE288" s="1">
        <f>MQ288+MS288+MU288+MW288+MY288+NA288+NC288</f>
        <v/>
      </c>
      <c r="NF288" s="1">
        <f>ND288+NE288</f>
        <v/>
      </c>
      <c r="NG288" s="33">
        <f>ND288/(ND288+NE288)</f>
        <v/>
      </c>
      <c r="NH288" s="3">
        <f>1/NG288</f>
        <v/>
      </c>
      <c r="NI288" s="1">
        <f>LI288</f>
        <v/>
      </c>
      <c r="NJ288" s="79">
        <f>((1-NG288)*(1/(NI288-1))*0.98-(NG288*1))</f>
        <v/>
      </c>
      <c r="NK288" s="34">
        <f>IF(LR288&lt;0.9,0,IF(AND(LR288&gt;1.1),0,1))</f>
        <v/>
      </c>
      <c r="NL288" s="34">
        <f>IF(LS288&lt;0.9,0,IF(AND(LS288&gt;1.1),0,1))</f>
        <v/>
      </c>
      <c r="NM288" s="32">
        <f>IF(NF288&gt;99,1,0)</f>
        <v/>
      </c>
      <c r="NN288" s="32">
        <f>IF(NJ288&gt;0.0799,1,0)</f>
        <v/>
      </c>
      <c r="NO288" s="32">
        <f>IF(NJ288&gt;NQ288,1,0)</f>
        <v/>
      </c>
      <c r="NP288" s="32">
        <f>NM288+NN288+NO288+NK288+NL288</f>
        <v/>
      </c>
      <c r="NQ288" s="79">
        <f>(((100*NG288)*(NI288-1)*0.98)-((1-NG288)*100))/100</f>
        <v/>
      </c>
      <c r="NR288" s="34">
        <f>IF(LR288&lt;0.9,0,IF(AND(LR288&gt;1.1),0,1))</f>
        <v/>
      </c>
      <c r="NS288" s="34">
        <f>IF(LS288&lt;0.9,0,IF(AND(LS288&gt;1.1),0,1))</f>
        <v/>
      </c>
      <c r="NT288" s="32">
        <f>IF(NF288&gt;99,1,0)</f>
        <v/>
      </c>
      <c r="NU288" s="32">
        <f>IF(NQ288&gt;0.0799,1,0)</f>
        <v/>
      </c>
      <c r="NV288" s="32">
        <f>IF(NQ288&gt;NJ288,1,0)</f>
        <v/>
      </c>
      <c r="NW288" s="32">
        <f>NT288+NU288+NV288+NR288+NS288</f>
        <v/>
      </c>
      <c r="NX288">
        <f>IF(NP288=5,"LayAway0-1",IF(AND(NW288=5),"BackAway0-1",""))</f>
        <v/>
      </c>
      <c r="NY288">
        <f>IF(NP288=5,KO288,IF(AND(NW288=5),KO288,""))</f>
        <v/>
      </c>
      <c r="NZ288">
        <f>IF(NP288=5,"Match Odds",IF(AND(NW288=5),"Match Odds",""))</f>
        <v/>
      </c>
      <c r="OA288">
        <f>IF(NP288=5,KP288,IF(AND(NW288=5),KP288,""))</f>
        <v/>
      </c>
      <c r="OB288">
        <f>IF(NP288=5,"MATCH_ODDS",IF(AND(NW288=5),"MATCH_ODDS",""))</f>
        <v/>
      </c>
      <c r="OC288">
        <f>IF(NP288=5,"LAY",IF(AND(NW288=5),"BACK",""))</f>
        <v/>
      </c>
    </row>
    <row r="289" ht="16.5" customHeight="1" thickBot="1" thickTop="1">
      <c r="A289" s="2" t="n"/>
      <c r="KN289" s="1">
        <f>IF(INDEX(#REF!,MATCH('HT 0-1'!D289,#REF!,0))=INDEX(#REF!,MATCH('HT 0-1'!D289,#REF!,0)),INDEX(#REF!,MATCH('HT 0-1'!D289,#REF!,0)),"ERROR")</f>
        <v/>
      </c>
      <c r="KO289" s="1">
        <f>IF(INDEX(#REF!,MATCH('HT 0-1'!E289,#REF!,0))=INDEX(#REF!,MATCH('HT 0-1'!E289,#REF!,0)),INDEX(#REF!,MATCH('HT 0-1'!E289,#REF!,0)),"ERROR")</f>
        <v/>
      </c>
      <c r="KP289" s="1">
        <f>KN289&amp;" v "&amp;KO289</f>
        <v/>
      </c>
      <c r="KQ289">
        <f>B289&amp;"_"&amp;C289</f>
        <v/>
      </c>
      <c r="KR289" s="1">
        <f>IF((HW289/KK289)&lt;0.335,"G",IF((HW289/KK289)&gt;0.67,"R","A"))</f>
        <v/>
      </c>
      <c r="KS289" s="1">
        <f>IF((HX289/KK289)&lt;0.335,"G",IF((HX289/KK289)&gt;0.67,"R","A"))</f>
        <v/>
      </c>
      <c r="KT289" s="1">
        <f>IF((IH289/KK289)&lt;0.335,"G",IF((IH289/KK289)&gt;0.67,"R","A"))</f>
        <v/>
      </c>
      <c r="KU289" s="1">
        <f>IF((II289/KK289)&lt;0.335,"G",IF((II289/KK289)&gt;0.67,"R","A"))</f>
        <v/>
      </c>
      <c r="KV289" s="1">
        <f>IF((HZ289/KK289)&lt;0.335,"G",IF((HZ289/KK289)&gt;0.67,"R","A"))</f>
        <v/>
      </c>
      <c r="KW289" s="1">
        <f>IF((HY289/KK289)&lt;0.335,"G",IF((HY289/KK289)&gt;0.67,"R","A"))</f>
        <v/>
      </c>
      <c r="KX289" s="1">
        <f>IF((IK289/KK289)&lt;0.335,"G",IF((IK289/KK289)&gt;0.67,"R","A"))</f>
        <v/>
      </c>
      <c r="KY289" s="1">
        <f>IF((IJ289/KK289)&lt;0.335,"G",IF((IJ289/KK289)&gt;0.67,"R","A"))</f>
        <v/>
      </c>
      <c r="KZ289" s="1">
        <f>IF((HQ289/KK289)&lt;0.335,"G",IF((HQ289/KK289)&gt;0.67,"R","A"))</f>
        <v/>
      </c>
      <c r="LA289" s="1">
        <f>IF((IB289/KK289)&lt;0.335,"G",IF((IB289/KK289)&gt;0.67,"R","A"))</f>
        <v/>
      </c>
      <c r="LB289">
        <f>IF(LQ289="0-1",INDEX(Scrape!#REF!,MATCH('HT 0-1'!KP289,Scrape!$B:$B,0)),"")</f>
        <v/>
      </c>
      <c r="LC289">
        <f>IF(LQ289="0-1",INDEX(Scrape!$A:$A,MATCH('HT 0-1'!KP289,Scrape!$B:$B,0)),"")</f>
        <v/>
      </c>
      <c r="LD289">
        <f>IF(LQ289="0-1",INDEX(Scrape!$B:$B,MATCH('HT 0-1'!KP289,Scrape!$B:$B,0)),"")</f>
        <v/>
      </c>
      <c r="LE289">
        <f>IF(LQ289="0-1",INDEX(Scrape!$C:$C,MATCH('HT 0-1'!KP289,Scrape!$B:$B,0)),"")</f>
        <v/>
      </c>
      <c r="LF289">
        <f>IF(LQ289="0-1",INDEX(Scrape!$D:$D,MATCH('HT 0-1'!KP289,Scrape!$B:$B,0)),"")</f>
        <v/>
      </c>
      <c r="LG289">
        <f>IF(LQ289="0-1",INDEX(Scrape!$E:$E,MATCH('HT 0-1'!KP289,Scrape!$B:$B,0)),"")</f>
        <v/>
      </c>
      <c r="LH289">
        <f>IF(LQ289="0-1",INDEX(Scrape!$F:$F,MATCH('HT 0-1'!KP289,Scrape!$B:$B,0)),"")</f>
        <v/>
      </c>
      <c r="LI289">
        <f>IF(LQ289="0-1",INDEX(Scrape!$G:$G,MATCH('HT 0-1'!KP289,Scrape!$B:$B,0)),"")</f>
        <v/>
      </c>
      <c r="LJ289">
        <f>IF(LQ289="0-1",INDEX(Scrape!$H:$H,MATCH('HT 0-1'!KP289,Scrape!$B:$B,0)),"")</f>
        <v/>
      </c>
      <c r="LK289">
        <f>IF(LQ289="0-1",INDEX(Scrape!$I:$I,MATCH('HT 0-1'!KP289,Scrape!$B:$B,0)),"")</f>
        <v/>
      </c>
      <c r="LL289">
        <f>IF(LQ289="0-1",INDEX(Scrape!$J:$J,MATCH('HT 0-1'!KP289,Scrape!$B:$B,0)),"")</f>
        <v/>
      </c>
      <c r="LM289">
        <f>IF(LQ289="0-1",INDEX(Scrape!$K:$K,MATCH('HT 0-1'!KP289,Scrape!$B:$B,0)),"")</f>
        <v/>
      </c>
      <c r="LN289">
        <f>IF(LQ289="0-1",INDEX(Scrape!$L:$L,MATCH('HT 0-1'!KP289,Scrape!$B:$B,0)),"")</f>
        <v/>
      </c>
      <c r="LO289">
        <f>IF(LQ289="0-1",INDEX(Scrape!$M:$M,MATCH('HT 0-1'!KP289,Scrape!$B:$B,0)),"")</f>
        <v/>
      </c>
      <c r="LP289">
        <f>IF(LQ289="0-1",INDEX(Scrape!$N:$N,MATCH('HT 0-1'!KP289,Scrape!$B:$B,0)),"")</f>
        <v/>
      </c>
      <c r="LQ289">
        <f>INDEX(Scrape!$O:$O,MATCH('HT 0-1'!KP289,Scrape!$B:$B,0))</f>
        <v/>
      </c>
      <c r="LR289">
        <f>(1/LJ289)+(1/LI289)+(1/LH289)</f>
        <v/>
      </c>
      <c r="LS289">
        <f>(1/LG289)+(1/LF289)+(1/LE289)</f>
        <v/>
      </c>
      <c r="LT289" s="8">
        <f>IF(INDEX(#REF!,MATCH(KQ289,#REF!,0))=INDEX(#REF!,MATCH(KQ289,#REF!,0)),INDEX(#REF!,MATCH(KQ289,#REF!,0)),"ERROR")</f>
        <v/>
      </c>
      <c r="LU289" s="4">
        <f>IF(KR289="G",2,IF(KR289="R",0.5,IF(KR289="A",1)))</f>
        <v/>
      </c>
      <c r="LV289" s="4">
        <f>IF(KS289="G",0.5,IF(KS289="R",2,IF(KS289="A",1)))</f>
        <v/>
      </c>
      <c r="LW289" s="4">
        <f>IF(KT289="G",2,IF(KT289="R",0.5,IF(KT289="A",1)))</f>
        <v/>
      </c>
      <c r="LX289" s="4">
        <f>IF(KU289="G",0.5,IF(KU289="R",2,IF(KU289="A",1)))</f>
        <v/>
      </c>
      <c r="LY289" s="7">
        <f>(LK289*(LU289+LX289)+(LL289*(LU289+LX289)))</f>
        <v/>
      </c>
      <c r="LZ289" s="7">
        <f>(LN289*(LV289+LW289)+(LO289*(LV289+LW289)))</f>
        <v/>
      </c>
      <c r="MA289" s="11">
        <f>LY289-LZ289</f>
        <v/>
      </c>
      <c r="MB289" s="5">
        <f>MA289+2</f>
        <v/>
      </c>
      <c r="MC289" s="6">
        <f>MA289-2</f>
        <v/>
      </c>
      <c r="MD289" s="4">
        <f>LE289</f>
        <v/>
      </c>
      <c r="ME289" s="9">
        <f>IF(MD289=0,1000,MD289+0.75)</f>
        <v/>
      </c>
      <c r="MF289" s="10">
        <f>IF(MD289=0,0,MD289-0.75)</f>
        <v/>
      </c>
      <c r="MG289" s="4">
        <f>((LM289*(LU289+LX289))-((LP289*(LV289+LW289))))</f>
        <v/>
      </c>
      <c r="MH289" s="9">
        <f>MG289*1.2</f>
        <v/>
      </c>
      <c r="MI289" s="10">
        <f>MG289*0.8</f>
        <v/>
      </c>
      <c r="MJ289">
        <f>IFERROR(NX289,"")</f>
        <v/>
      </c>
      <c r="MK289">
        <f>IFERROR(NY289,"")</f>
        <v/>
      </c>
      <c r="ML289">
        <f>IFERROR(NZ289,"")</f>
        <v/>
      </c>
      <c r="MM289">
        <f>IFERROR(OA289,"")</f>
        <v/>
      </c>
      <c r="MN289">
        <f>IFERROR(OB289,"")</f>
        <v/>
      </c>
      <c r="MO289">
        <f>IFERROR(OC289,"")</f>
        <v/>
      </c>
      <c r="MP289" s="1">
        <f>COUNTIFS(#REF!,LT289,#REF!,1,#REF!,"&gt;="&amp;MC289,#REF!,"&lt;="&amp;MB289,#REF!,"&lt;="&amp;ME289,#REF!,"&gt;="&amp;MF289,#REF!,"="&amp;KV289,#REF!,"="&amp;KX289)</f>
        <v/>
      </c>
      <c r="MQ289" s="1">
        <f>COUNTIFS(#REF!,LT289,#REF!,0,#REF!,"&gt;="&amp;MC289,#REF!,"&lt;="&amp;MB289,#REF!,"&lt;="&amp;ME289,#REF!,"&gt;="&amp;MF289,#REF!,"="&amp;KV289,#REF!,"="&amp;KX289)</f>
        <v/>
      </c>
      <c r="MR289" s="1">
        <f>COUNTIFS(#REF!,LT289,#REF!,1,#REF!,"&gt;="&amp;MC289,#REF!,"&lt;="&amp;MB289,#REF!,"&lt;="&amp;ME289,#REF!,"&gt;="&amp;MF289,#REF!,"="&amp;KW289,#REF!,"="&amp;KY289)</f>
        <v/>
      </c>
      <c r="MS289" s="1">
        <f>COUNTIFS(#REF!,LT289,#REF!,0,#REF!,"&gt;="&amp;MC289,#REF!,"&lt;="&amp;MB289,#REF!,"&lt;="&amp;ME289,#REF!,"&gt;="&amp;MF289,#REF!,"="&amp;KW289,#REF!,"="&amp;KY289)</f>
        <v/>
      </c>
      <c r="MT289" s="1">
        <f>COUNTIFS(#REF!,LT289,#REF!,1,#REF!,"&gt;="&amp;MI289,#REF!,"&lt;="&amp;MH289,#REF!,"&lt;="&amp;ME289,#REF!,"&gt;="&amp;MF289)</f>
        <v/>
      </c>
      <c r="MU289" s="1">
        <f>COUNTIFS(#REF!,LT289,#REF!,0,#REF!,"&gt;="&amp;MI289,#REF!,"&lt;="&amp;MH289,#REF!,"&lt;="&amp;ME289,#REF!,"&gt;="&amp;MF289)</f>
        <v/>
      </c>
      <c r="MV289" s="1">
        <f>COUNTIFS(#REF!,LT289,#REF!,1,#REF!,"&gt;="&amp;MI289,#REF!,"&lt;="&amp;MH289,#REF!,"="&amp;KZ289,#REF!,"="&amp;LA289,#REF!,"&lt;="&amp;ME289,#REF!,"&gt;="&amp;MF289)</f>
        <v/>
      </c>
      <c r="MW289" s="1">
        <f>COUNTIFS(#REF!,LT289,#REF!,0,#REF!,"&gt;="&amp;MI289,#REF!,"&lt;="&amp;MH289,#REF!,"="&amp;KZ289,#REF!,"="&amp;LA289,#REF!,"&lt;="&amp;ME289,#REF!,"&gt;="&amp;MF289)</f>
        <v/>
      </c>
      <c r="MX289" s="1">
        <f>COUNTIFS(#REF!,LT289,#REF!,1,#REF!,"&gt;="&amp;MC289,#REF!,"&lt;="&amp;MB289,#REF!,"&lt;="&amp;ME289,#REF!,"&gt;="&amp;MF289)</f>
        <v/>
      </c>
      <c r="MY289" s="1">
        <f>COUNTIFS(#REF!,LT289,#REF!,0,#REF!,"&gt;="&amp;MC289,#REF!,"&lt;="&amp;MB289,#REF!,"&lt;="&amp;ME289,#REF!,"&gt;="&amp;MF289)</f>
        <v/>
      </c>
      <c r="MZ289" s="1">
        <f>COUNTIFS(#REF!,LT289,#REF!,1,#REF!,"&lt;="&amp;ME289,#REF!,"&gt;="&amp;MF289,#REF!,"="&amp;KV289,#REF!,"="&amp;KX289)</f>
        <v/>
      </c>
      <c r="NA289" s="1">
        <f>COUNTIFS(#REF!,LT289,#REF!,0,#REF!,"&lt;="&amp;ME289,#REF!,"&gt;="&amp;MF289,#REF!,"="&amp;KV289,#REF!,"="&amp;KX289)</f>
        <v/>
      </c>
      <c r="NB289" s="1">
        <f>COUNTIFS(#REF!,LT289,#REF!,1,#REF!,"&lt;="&amp;ME289,#REF!,"&gt;="&amp;MF289,#REF!,"="&amp;KW289,#REF!,"="&amp;KY289)</f>
        <v/>
      </c>
      <c r="NC289" s="1">
        <f>COUNTIFS(#REF!,LT289,#REF!,0,#REF!,"&lt;="&amp;ME289,#REF!,"&gt;="&amp;MF289,#REF!,"="&amp;KW289,#REF!,"="&amp;KY289)</f>
        <v/>
      </c>
      <c r="ND289" s="1">
        <f>MP289+MR289+MT289+MV289+MX289+MZ289+NB289</f>
        <v/>
      </c>
      <c r="NE289" s="1">
        <f>MQ289+MS289+MU289+MW289+MY289+NA289+NC289</f>
        <v/>
      </c>
      <c r="NF289" s="1">
        <f>ND289+NE289</f>
        <v/>
      </c>
      <c r="NG289" s="33">
        <f>ND289/(ND289+NE289)</f>
        <v/>
      </c>
      <c r="NH289" s="3">
        <f>1/NG289</f>
        <v/>
      </c>
      <c r="NI289" s="1">
        <f>LI289</f>
        <v/>
      </c>
      <c r="NJ289" s="79">
        <f>((1-NG289)*(1/(NI289-1))*0.98-(NG289*1))</f>
        <v/>
      </c>
      <c r="NK289" s="34">
        <f>IF(LR289&lt;0.9,0,IF(AND(LR289&gt;1.1),0,1))</f>
        <v/>
      </c>
      <c r="NL289" s="34">
        <f>IF(LS289&lt;0.9,0,IF(AND(LS289&gt;1.1),0,1))</f>
        <v/>
      </c>
      <c r="NM289" s="32">
        <f>IF(NF289&gt;99,1,0)</f>
        <v/>
      </c>
      <c r="NN289" s="32">
        <f>IF(NJ289&gt;0.0799,1,0)</f>
        <v/>
      </c>
      <c r="NO289" s="32">
        <f>IF(NJ289&gt;NQ289,1,0)</f>
        <v/>
      </c>
      <c r="NP289" s="32">
        <f>NM289+NN289+NO289+NK289+NL289</f>
        <v/>
      </c>
      <c r="NQ289" s="79">
        <f>(((100*NG289)*(NI289-1)*0.98)-((1-NG289)*100))/100</f>
        <v/>
      </c>
      <c r="NR289" s="34">
        <f>IF(LR289&lt;0.9,0,IF(AND(LR289&gt;1.1),0,1))</f>
        <v/>
      </c>
      <c r="NS289" s="34">
        <f>IF(LS289&lt;0.9,0,IF(AND(LS289&gt;1.1),0,1))</f>
        <v/>
      </c>
      <c r="NT289" s="32">
        <f>IF(NF289&gt;99,1,0)</f>
        <v/>
      </c>
      <c r="NU289" s="32">
        <f>IF(NQ289&gt;0.0799,1,0)</f>
        <v/>
      </c>
      <c r="NV289" s="32">
        <f>IF(NQ289&gt;NJ289,1,0)</f>
        <v/>
      </c>
      <c r="NW289" s="32">
        <f>NT289+NU289+NV289+NR289+NS289</f>
        <v/>
      </c>
      <c r="NX289">
        <f>IF(NP289=5,"LayAway0-1",IF(AND(NW289=5),"BackAway0-1",""))</f>
        <v/>
      </c>
      <c r="NY289">
        <f>IF(NP289=5,KO289,IF(AND(NW289=5),KO289,""))</f>
        <v/>
      </c>
      <c r="NZ289">
        <f>IF(NP289=5,"Match Odds",IF(AND(NW289=5),"Match Odds",""))</f>
        <v/>
      </c>
      <c r="OA289">
        <f>IF(NP289=5,KP289,IF(AND(NW289=5),KP289,""))</f>
        <v/>
      </c>
      <c r="OB289">
        <f>IF(NP289=5,"MATCH_ODDS",IF(AND(NW289=5),"MATCH_ODDS",""))</f>
        <v/>
      </c>
      <c r="OC289">
        <f>IF(NP289=5,"LAY",IF(AND(NW289=5),"BACK",""))</f>
        <v/>
      </c>
    </row>
    <row r="290" ht="16.5" customHeight="1" thickBot="1" thickTop="1">
      <c r="A290" s="2" t="n"/>
      <c r="KN290" s="1">
        <f>IF(INDEX(#REF!,MATCH('HT 0-1'!D290,#REF!,0))=INDEX(#REF!,MATCH('HT 0-1'!D290,#REF!,0)),INDEX(#REF!,MATCH('HT 0-1'!D290,#REF!,0)),"ERROR")</f>
        <v/>
      </c>
      <c r="KO290" s="1">
        <f>IF(INDEX(#REF!,MATCH('HT 0-1'!E290,#REF!,0))=INDEX(#REF!,MATCH('HT 0-1'!E290,#REF!,0)),INDEX(#REF!,MATCH('HT 0-1'!E290,#REF!,0)),"ERROR")</f>
        <v/>
      </c>
      <c r="KP290" s="1">
        <f>KN290&amp;" v "&amp;KO290</f>
        <v/>
      </c>
      <c r="KQ290">
        <f>B290&amp;"_"&amp;C290</f>
        <v/>
      </c>
      <c r="KR290" s="1">
        <f>IF((HW290/KK290)&lt;0.335,"G",IF((HW290/KK290)&gt;0.67,"R","A"))</f>
        <v/>
      </c>
      <c r="KS290" s="1">
        <f>IF((HX290/KK290)&lt;0.335,"G",IF((HX290/KK290)&gt;0.67,"R","A"))</f>
        <v/>
      </c>
      <c r="KT290" s="1">
        <f>IF((IH290/KK290)&lt;0.335,"G",IF((IH290/KK290)&gt;0.67,"R","A"))</f>
        <v/>
      </c>
      <c r="KU290" s="1">
        <f>IF((II290/KK290)&lt;0.335,"G",IF((II290/KK290)&gt;0.67,"R","A"))</f>
        <v/>
      </c>
      <c r="KV290" s="1">
        <f>IF((HZ290/KK290)&lt;0.335,"G",IF((HZ290/KK290)&gt;0.67,"R","A"))</f>
        <v/>
      </c>
      <c r="KW290" s="1">
        <f>IF((HY290/KK290)&lt;0.335,"G",IF((HY290/KK290)&gt;0.67,"R","A"))</f>
        <v/>
      </c>
      <c r="KX290" s="1">
        <f>IF((IK290/KK290)&lt;0.335,"G",IF((IK290/KK290)&gt;0.67,"R","A"))</f>
        <v/>
      </c>
      <c r="KY290" s="1">
        <f>IF((IJ290/KK290)&lt;0.335,"G",IF((IJ290/KK290)&gt;0.67,"R","A"))</f>
        <v/>
      </c>
      <c r="KZ290" s="1">
        <f>IF((HQ290/KK290)&lt;0.335,"G",IF((HQ290/KK290)&gt;0.67,"R","A"))</f>
        <v/>
      </c>
      <c r="LA290" s="1">
        <f>IF((IB290/KK290)&lt;0.335,"G",IF((IB290/KK290)&gt;0.67,"R","A"))</f>
        <v/>
      </c>
      <c r="LB290">
        <f>IF(LQ290="0-1",INDEX(Scrape!#REF!,MATCH('HT 0-1'!KP290,Scrape!$B:$B,0)),"")</f>
        <v/>
      </c>
      <c r="LC290">
        <f>IF(LQ290="0-1",INDEX(Scrape!$A:$A,MATCH('HT 0-1'!KP290,Scrape!$B:$B,0)),"")</f>
        <v/>
      </c>
      <c r="LD290">
        <f>IF(LQ290="0-1",INDEX(Scrape!$B:$B,MATCH('HT 0-1'!KP290,Scrape!$B:$B,0)),"")</f>
        <v/>
      </c>
      <c r="LE290">
        <f>IF(LQ290="0-1",INDEX(Scrape!$C:$C,MATCH('HT 0-1'!KP290,Scrape!$B:$B,0)),"")</f>
        <v/>
      </c>
      <c r="LF290">
        <f>IF(LQ290="0-1",INDEX(Scrape!$D:$D,MATCH('HT 0-1'!KP290,Scrape!$B:$B,0)),"")</f>
        <v/>
      </c>
      <c r="LG290">
        <f>IF(LQ290="0-1",INDEX(Scrape!$E:$E,MATCH('HT 0-1'!KP290,Scrape!$B:$B,0)),"")</f>
        <v/>
      </c>
      <c r="LH290">
        <f>IF(LQ290="0-1",INDEX(Scrape!$F:$F,MATCH('HT 0-1'!KP290,Scrape!$B:$B,0)),"")</f>
        <v/>
      </c>
      <c r="LI290">
        <f>IF(LQ290="0-1",INDEX(Scrape!$G:$G,MATCH('HT 0-1'!KP290,Scrape!$B:$B,0)),"")</f>
        <v/>
      </c>
      <c r="LJ290">
        <f>IF(LQ290="0-1",INDEX(Scrape!$H:$H,MATCH('HT 0-1'!KP290,Scrape!$B:$B,0)),"")</f>
        <v/>
      </c>
      <c r="LK290">
        <f>IF(LQ290="0-1",INDEX(Scrape!$I:$I,MATCH('HT 0-1'!KP290,Scrape!$B:$B,0)),"")</f>
        <v/>
      </c>
      <c r="LL290">
        <f>IF(LQ290="0-1",INDEX(Scrape!$J:$J,MATCH('HT 0-1'!KP290,Scrape!$B:$B,0)),"")</f>
        <v/>
      </c>
      <c r="LM290">
        <f>IF(LQ290="0-1",INDEX(Scrape!$K:$K,MATCH('HT 0-1'!KP290,Scrape!$B:$B,0)),"")</f>
        <v/>
      </c>
      <c r="LN290">
        <f>IF(LQ290="0-1",INDEX(Scrape!$L:$L,MATCH('HT 0-1'!KP290,Scrape!$B:$B,0)),"")</f>
        <v/>
      </c>
      <c r="LO290">
        <f>IF(LQ290="0-1",INDEX(Scrape!$M:$M,MATCH('HT 0-1'!KP290,Scrape!$B:$B,0)),"")</f>
        <v/>
      </c>
      <c r="LP290">
        <f>IF(LQ290="0-1",INDEX(Scrape!$N:$N,MATCH('HT 0-1'!KP290,Scrape!$B:$B,0)),"")</f>
        <v/>
      </c>
      <c r="LQ290">
        <f>INDEX(Scrape!$O:$O,MATCH('HT 0-1'!KP290,Scrape!$B:$B,0))</f>
        <v/>
      </c>
      <c r="LR290">
        <f>(1/LJ290)+(1/LI290)+(1/LH290)</f>
        <v/>
      </c>
      <c r="LS290">
        <f>(1/LG290)+(1/LF290)+(1/LE290)</f>
        <v/>
      </c>
      <c r="LT290" s="8">
        <f>IF(INDEX(#REF!,MATCH(KQ290,#REF!,0))=INDEX(#REF!,MATCH(KQ290,#REF!,0)),INDEX(#REF!,MATCH(KQ290,#REF!,0)),"ERROR")</f>
        <v/>
      </c>
      <c r="LU290" s="4">
        <f>IF(KR290="G",2,IF(KR290="R",0.5,IF(KR290="A",1)))</f>
        <v/>
      </c>
      <c r="LV290" s="4">
        <f>IF(KS290="G",0.5,IF(KS290="R",2,IF(KS290="A",1)))</f>
        <v/>
      </c>
      <c r="LW290" s="4">
        <f>IF(KT290="G",2,IF(KT290="R",0.5,IF(KT290="A",1)))</f>
        <v/>
      </c>
      <c r="LX290" s="4">
        <f>IF(KU290="G",0.5,IF(KU290="R",2,IF(KU290="A",1)))</f>
        <v/>
      </c>
      <c r="LY290" s="7">
        <f>(LK290*(LU290+LX290)+(LL290*(LU290+LX290)))</f>
        <v/>
      </c>
      <c r="LZ290" s="7">
        <f>(LN290*(LV290+LW290)+(LO290*(LV290+LW290)))</f>
        <v/>
      </c>
      <c r="MA290" s="11">
        <f>LY290-LZ290</f>
        <v/>
      </c>
      <c r="MB290" s="5">
        <f>MA290+2</f>
        <v/>
      </c>
      <c r="MC290" s="6">
        <f>MA290-2</f>
        <v/>
      </c>
      <c r="MD290" s="4">
        <f>LE290</f>
        <v/>
      </c>
      <c r="ME290" s="9">
        <f>IF(MD290=0,1000,MD290+0.75)</f>
        <v/>
      </c>
      <c r="MF290" s="10">
        <f>IF(MD290=0,0,MD290-0.75)</f>
        <v/>
      </c>
      <c r="MG290" s="4">
        <f>((LM290*(LU290+LX290))-((LP290*(LV290+LW290))))</f>
        <v/>
      </c>
      <c r="MH290" s="9">
        <f>MG290*1.2</f>
        <v/>
      </c>
      <c r="MI290" s="10">
        <f>MG290*0.8</f>
        <v/>
      </c>
      <c r="MJ290">
        <f>IFERROR(NX290,"")</f>
        <v/>
      </c>
      <c r="MK290">
        <f>IFERROR(NY290,"")</f>
        <v/>
      </c>
      <c r="ML290">
        <f>IFERROR(NZ290,"")</f>
        <v/>
      </c>
      <c r="MM290">
        <f>IFERROR(OA290,"")</f>
        <v/>
      </c>
      <c r="MN290">
        <f>IFERROR(OB290,"")</f>
        <v/>
      </c>
      <c r="MO290">
        <f>IFERROR(OC290,"")</f>
        <v/>
      </c>
      <c r="MP290" s="1">
        <f>COUNTIFS(#REF!,LT290,#REF!,1,#REF!,"&gt;="&amp;MC290,#REF!,"&lt;="&amp;MB290,#REF!,"&lt;="&amp;ME290,#REF!,"&gt;="&amp;MF290,#REF!,"="&amp;KV290,#REF!,"="&amp;KX290)</f>
        <v/>
      </c>
      <c r="MQ290" s="1">
        <f>COUNTIFS(#REF!,LT290,#REF!,0,#REF!,"&gt;="&amp;MC290,#REF!,"&lt;="&amp;MB290,#REF!,"&lt;="&amp;ME290,#REF!,"&gt;="&amp;MF290,#REF!,"="&amp;KV290,#REF!,"="&amp;KX290)</f>
        <v/>
      </c>
      <c r="MR290" s="1">
        <f>COUNTIFS(#REF!,LT290,#REF!,1,#REF!,"&gt;="&amp;MC290,#REF!,"&lt;="&amp;MB290,#REF!,"&lt;="&amp;ME290,#REF!,"&gt;="&amp;MF290,#REF!,"="&amp;KW290,#REF!,"="&amp;KY290)</f>
        <v/>
      </c>
      <c r="MS290" s="1">
        <f>COUNTIFS(#REF!,LT290,#REF!,0,#REF!,"&gt;="&amp;MC290,#REF!,"&lt;="&amp;MB290,#REF!,"&lt;="&amp;ME290,#REF!,"&gt;="&amp;MF290,#REF!,"="&amp;KW290,#REF!,"="&amp;KY290)</f>
        <v/>
      </c>
      <c r="MT290" s="1">
        <f>COUNTIFS(#REF!,LT290,#REF!,1,#REF!,"&gt;="&amp;MI290,#REF!,"&lt;="&amp;MH290,#REF!,"&lt;="&amp;ME290,#REF!,"&gt;="&amp;MF290)</f>
        <v/>
      </c>
      <c r="MU290" s="1">
        <f>COUNTIFS(#REF!,LT290,#REF!,0,#REF!,"&gt;="&amp;MI290,#REF!,"&lt;="&amp;MH290,#REF!,"&lt;="&amp;ME290,#REF!,"&gt;="&amp;MF290)</f>
        <v/>
      </c>
      <c r="MV290" s="1">
        <f>COUNTIFS(#REF!,LT290,#REF!,1,#REF!,"&gt;="&amp;MI290,#REF!,"&lt;="&amp;MH290,#REF!,"="&amp;KZ290,#REF!,"="&amp;LA290,#REF!,"&lt;="&amp;ME290,#REF!,"&gt;="&amp;MF290)</f>
        <v/>
      </c>
      <c r="MW290" s="1">
        <f>COUNTIFS(#REF!,LT290,#REF!,0,#REF!,"&gt;="&amp;MI290,#REF!,"&lt;="&amp;MH290,#REF!,"="&amp;KZ290,#REF!,"="&amp;LA290,#REF!,"&lt;="&amp;ME290,#REF!,"&gt;="&amp;MF290)</f>
        <v/>
      </c>
      <c r="MX290" s="1">
        <f>COUNTIFS(#REF!,LT290,#REF!,1,#REF!,"&gt;="&amp;MC290,#REF!,"&lt;="&amp;MB290,#REF!,"&lt;="&amp;ME290,#REF!,"&gt;="&amp;MF290)</f>
        <v/>
      </c>
      <c r="MY290" s="1">
        <f>COUNTIFS(#REF!,LT290,#REF!,0,#REF!,"&gt;="&amp;MC290,#REF!,"&lt;="&amp;MB290,#REF!,"&lt;="&amp;ME290,#REF!,"&gt;="&amp;MF290)</f>
        <v/>
      </c>
      <c r="MZ290" s="1">
        <f>COUNTIFS(#REF!,LT290,#REF!,1,#REF!,"&lt;="&amp;ME290,#REF!,"&gt;="&amp;MF290,#REF!,"="&amp;KV290,#REF!,"="&amp;KX290)</f>
        <v/>
      </c>
      <c r="NA290" s="1">
        <f>COUNTIFS(#REF!,LT290,#REF!,0,#REF!,"&lt;="&amp;ME290,#REF!,"&gt;="&amp;MF290,#REF!,"="&amp;KV290,#REF!,"="&amp;KX290)</f>
        <v/>
      </c>
      <c r="NB290" s="1">
        <f>COUNTIFS(#REF!,LT290,#REF!,1,#REF!,"&lt;="&amp;ME290,#REF!,"&gt;="&amp;MF290,#REF!,"="&amp;KW290,#REF!,"="&amp;KY290)</f>
        <v/>
      </c>
      <c r="NC290" s="1">
        <f>COUNTIFS(#REF!,LT290,#REF!,0,#REF!,"&lt;="&amp;ME290,#REF!,"&gt;="&amp;MF290,#REF!,"="&amp;KW290,#REF!,"="&amp;KY290)</f>
        <v/>
      </c>
      <c r="ND290" s="1">
        <f>MP290+MR290+MT290+MV290+MX290+MZ290+NB290</f>
        <v/>
      </c>
      <c r="NE290" s="1">
        <f>MQ290+MS290+MU290+MW290+MY290+NA290+NC290</f>
        <v/>
      </c>
      <c r="NF290" s="1">
        <f>ND290+NE290</f>
        <v/>
      </c>
      <c r="NG290" s="33">
        <f>ND290/(ND290+NE290)</f>
        <v/>
      </c>
      <c r="NH290" s="3">
        <f>1/NG290</f>
        <v/>
      </c>
      <c r="NI290" s="1">
        <f>LI290</f>
        <v/>
      </c>
      <c r="NJ290" s="79">
        <f>((1-NG290)*(1/(NI290-1))*0.98-(NG290*1))</f>
        <v/>
      </c>
      <c r="NK290" s="34">
        <f>IF(LR290&lt;0.9,0,IF(AND(LR290&gt;1.1),0,1))</f>
        <v/>
      </c>
      <c r="NL290" s="34">
        <f>IF(LS290&lt;0.9,0,IF(AND(LS290&gt;1.1),0,1))</f>
        <v/>
      </c>
      <c r="NM290" s="32">
        <f>IF(NF290&gt;99,1,0)</f>
        <v/>
      </c>
      <c r="NN290" s="32">
        <f>IF(NJ290&gt;0.0799,1,0)</f>
        <v/>
      </c>
      <c r="NO290" s="32">
        <f>IF(NJ290&gt;NQ290,1,0)</f>
        <v/>
      </c>
      <c r="NP290" s="32">
        <f>NM290+NN290+NO290+NK290+NL290</f>
        <v/>
      </c>
      <c r="NQ290" s="79">
        <f>(((100*NG290)*(NI290-1)*0.98)-((1-NG290)*100))/100</f>
        <v/>
      </c>
      <c r="NR290" s="34">
        <f>IF(LR290&lt;0.9,0,IF(AND(LR290&gt;1.1),0,1))</f>
        <v/>
      </c>
      <c r="NS290" s="34">
        <f>IF(LS290&lt;0.9,0,IF(AND(LS290&gt;1.1),0,1))</f>
        <v/>
      </c>
      <c r="NT290" s="32">
        <f>IF(NF290&gt;99,1,0)</f>
        <v/>
      </c>
      <c r="NU290" s="32">
        <f>IF(NQ290&gt;0.0799,1,0)</f>
        <v/>
      </c>
      <c r="NV290" s="32">
        <f>IF(NQ290&gt;NJ290,1,0)</f>
        <v/>
      </c>
      <c r="NW290" s="32">
        <f>NT290+NU290+NV290+NR290+NS290</f>
        <v/>
      </c>
      <c r="NX290">
        <f>IF(NP290=5,"LayAway0-1",IF(AND(NW290=5),"BackAway0-1",""))</f>
        <v/>
      </c>
      <c r="NY290">
        <f>IF(NP290=5,KO290,IF(AND(NW290=5),KO290,""))</f>
        <v/>
      </c>
      <c r="NZ290">
        <f>IF(NP290=5,"Match Odds",IF(AND(NW290=5),"Match Odds",""))</f>
        <v/>
      </c>
      <c r="OA290">
        <f>IF(NP290=5,KP290,IF(AND(NW290=5),KP290,""))</f>
        <v/>
      </c>
      <c r="OB290">
        <f>IF(NP290=5,"MATCH_ODDS",IF(AND(NW290=5),"MATCH_ODDS",""))</f>
        <v/>
      </c>
      <c r="OC290">
        <f>IF(NP290=5,"LAY",IF(AND(NW290=5),"BACK",""))</f>
        <v/>
      </c>
    </row>
    <row r="291" ht="16.5" customHeight="1" thickBot="1" thickTop="1">
      <c r="A291" s="2" t="n"/>
      <c r="KN291" s="1">
        <f>IF(INDEX(#REF!,MATCH('HT 0-1'!D291,#REF!,0))=INDEX(#REF!,MATCH('HT 0-1'!D291,#REF!,0)),INDEX(#REF!,MATCH('HT 0-1'!D291,#REF!,0)),"ERROR")</f>
        <v/>
      </c>
      <c r="KO291" s="1">
        <f>IF(INDEX(#REF!,MATCH('HT 0-1'!E291,#REF!,0))=INDEX(#REF!,MATCH('HT 0-1'!E291,#REF!,0)),INDEX(#REF!,MATCH('HT 0-1'!E291,#REF!,0)),"ERROR")</f>
        <v/>
      </c>
      <c r="KP291" s="1">
        <f>KN291&amp;" v "&amp;KO291</f>
        <v/>
      </c>
      <c r="KQ291">
        <f>B291&amp;"_"&amp;C291</f>
        <v/>
      </c>
      <c r="KR291" s="1">
        <f>IF((HW291/KK291)&lt;0.335,"G",IF((HW291/KK291)&gt;0.67,"R","A"))</f>
        <v/>
      </c>
      <c r="KS291" s="1">
        <f>IF((HX291/KK291)&lt;0.335,"G",IF((HX291/KK291)&gt;0.67,"R","A"))</f>
        <v/>
      </c>
      <c r="KT291" s="1">
        <f>IF((IH291/KK291)&lt;0.335,"G",IF((IH291/KK291)&gt;0.67,"R","A"))</f>
        <v/>
      </c>
      <c r="KU291" s="1">
        <f>IF((II291/KK291)&lt;0.335,"G",IF((II291/KK291)&gt;0.67,"R","A"))</f>
        <v/>
      </c>
      <c r="KV291" s="1">
        <f>IF((HZ291/KK291)&lt;0.335,"G",IF((HZ291/KK291)&gt;0.67,"R","A"))</f>
        <v/>
      </c>
      <c r="KW291" s="1">
        <f>IF((HY291/KK291)&lt;0.335,"G",IF((HY291/KK291)&gt;0.67,"R","A"))</f>
        <v/>
      </c>
      <c r="KX291" s="1">
        <f>IF((IK291/KK291)&lt;0.335,"G",IF((IK291/KK291)&gt;0.67,"R","A"))</f>
        <v/>
      </c>
      <c r="KY291" s="1">
        <f>IF((IJ291/KK291)&lt;0.335,"G",IF((IJ291/KK291)&gt;0.67,"R","A"))</f>
        <v/>
      </c>
      <c r="KZ291" s="1">
        <f>IF((HQ291/KK291)&lt;0.335,"G",IF((HQ291/KK291)&gt;0.67,"R","A"))</f>
        <v/>
      </c>
      <c r="LA291" s="1">
        <f>IF((IB291/KK291)&lt;0.335,"G",IF((IB291/KK291)&gt;0.67,"R","A"))</f>
        <v/>
      </c>
      <c r="LB291">
        <f>IF(LQ291="0-1",INDEX(Scrape!#REF!,MATCH('HT 0-1'!KP291,Scrape!$B:$B,0)),"")</f>
        <v/>
      </c>
      <c r="LC291">
        <f>IF(LQ291="0-1",INDEX(Scrape!$A:$A,MATCH('HT 0-1'!KP291,Scrape!$B:$B,0)),"")</f>
        <v/>
      </c>
      <c r="LD291">
        <f>IF(LQ291="0-1",INDEX(Scrape!$B:$B,MATCH('HT 0-1'!KP291,Scrape!$B:$B,0)),"")</f>
        <v/>
      </c>
      <c r="LE291">
        <f>IF(LQ291="0-1",INDEX(Scrape!$C:$C,MATCH('HT 0-1'!KP291,Scrape!$B:$B,0)),"")</f>
        <v/>
      </c>
      <c r="LF291">
        <f>IF(LQ291="0-1",INDEX(Scrape!$D:$D,MATCH('HT 0-1'!KP291,Scrape!$B:$B,0)),"")</f>
        <v/>
      </c>
      <c r="LG291">
        <f>IF(LQ291="0-1",INDEX(Scrape!$E:$E,MATCH('HT 0-1'!KP291,Scrape!$B:$B,0)),"")</f>
        <v/>
      </c>
      <c r="LH291">
        <f>IF(LQ291="0-1",INDEX(Scrape!$F:$F,MATCH('HT 0-1'!KP291,Scrape!$B:$B,0)),"")</f>
        <v/>
      </c>
      <c r="LI291">
        <f>IF(LQ291="0-1",INDEX(Scrape!$G:$G,MATCH('HT 0-1'!KP291,Scrape!$B:$B,0)),"")</f>
        <v/>
      </c>
      <c r="LJ291">
        <f>IF(LQ291="0-1",INDEX(Scrape!$H:$H,MATCH('HT 0-1'!KP291,Scrape!$B:$B,0)),"")</f>
        <v/>
      </c>
      <c r="LK291">
        <f>IF(LQ291="0-1",INDEX(Scrape!$I:$I,MATCH('HT 0-1'!KP291,Scrape!$B:$B,0)),"")</f>
        <v/>
      </c>
      <c r="LL291">
        <f>IF(LQ291="0-1",INDEX(Scrape!$J:$J,MATCH('HT 0-1'!KP291,Scrape!$B:$B,0)),"")</f>
        <v/>
      </c>
      <c r="LM291">
        <f>IF(LQ291="0-1",INDEX(Scrape!$K:$K,MATCH('HT 0-1'!KP291,Scrape!$B:$B,0)),"")</f>
        <v/>
      </c>
      <c r="LN291">
        <f>IF(LQ291="0-1",INDEX(Scrape!$L:$L,MATCH('HT 0-1'!KP291,Scrape!$B:$B,0)),"")</f>
        <v/>
      </c>
      <c r="LO291">
        <f>IF(LQ291="0-1",INDEX(Scrape!$M:$M,MATCH('HT 0-1'!KP291,Scrape!$B:$B,0)),"")</f>
        <v/>
      </c>
      <c r="LP291">
        <f>IF(LQ291="0-1",INDEX(Scrape!$N:$N,MATCH('HT 0-1'!KP291,Scrape!$B:$B,0)),"")</f>
        <v/>
      </c>
      <c r="LQ291">
        <f>INDEX(Scrape!$O:$O,MATCH('HT 0-1'!KP291,Scrape!$B:$B,0))</f>
        <v/>
      </c>
      <c r="LR291">
        <f>(1/LJ291)+(1/LI291)+(1/LH291)</f>
        <v/>
      </c>
      <c r="LS291">
        <f>(1/LG291)+(1/LF291)+(1/LE291)</f>
        <v/>
      </c>
      <c r="LT291" s="8">
        <f>IF(INDEX(#REF!,MATCH(KQ291,#REF!,0))=INDEX(#REF!,MATCH(KQ291,#REF!,0)),INDEX(#REF!,MATCH(KQ291,#REF!,0)),"ERROR")</f>
        <v/>
      </c>
      <c r="LU291" s="4">
        <f>IF(KR291="G",2,IF(KR291="R",0.5,IF(KR291="A",1)))</f>
        <v/>
      </c>
      <c r="LV291" s="4">
        <f>IF(KS291="G",0.5,IF(KS291="R",2,IF(KS291="A",1)))</f>
        <v/>
      </c>
      <c r="LW291" s="4">
        <f>IF(KT291="G",2,IF(KT291="R",0.5,IF(KT291="A",1)))</f>
        <v/>
      </c>
      <c r="LX291" s="4">
        <f>IF(KU291="G",0.5,IF(KU291="R",2,IF(KU291="A",1)))</f>
        <v/>
      </c>
      <c r="LY291" s="7">
        <f>(LK291*(LU291+LX291)+(LL291*(LU291+LX291)))</f>
        <v/>
      </c>
      <c r="LZ291" s="7">
        <f>(LN291*(LV291+LW291)+(LO291*(LV291+LW291)))</f>
        <v/>
      </c>
      <c r="MA291" s="11">
        <f>LY291-LZ291</f>
        <v/>
      </c>
      <c r="MB291" s="5">
        <f>MA291+2</f>
        <v/>
      </c>
      <c r="MC291" s="6">
        <f>MA291-2</f>
        <v/>
      </c>
      <c r="MD291" s="4">
        <f>LE291</f>
        <v/>
      </c>
      <c r="ME291" s="9">
        <f>IF(MD291=0,1000,MD291+0.75)</f>
        <v/>
      </c>
      <c r="MF291" s="10">
        <f>IF(MD291=0,0,MD291-0.75)</f>
        <v/>
      </c>
      <c r="MG291" s="4">
        <f>((LM291*(LU291+LX291))-((LP291*(LV291+LW291))))</f>
        <v/>
      </c>
      <c r="MH291" s="9">
        <f>MG291*1.2</f>
        <v/>
      </c>
      <c r="MI291" s="10">
        <f>MG291*0.8</f>
        <v/>
      </c>
      <c r="MJ291">
        <f>IFERROR(NX291,"")</f>
        <v/>
      </c>
      <c r="MK291">
        <f>IFERROR(NY291,"")</f>
        <v/>
      </c>
      <c r="ML291">
        <f>IFERROR(NZ291,"")</f>
        <v/>
      </c>
      <c r="MM291">
        <f>IFERROR(OA291,"")</f>
        <v/>
      </c>
      <c r="MN291">
        <f>IFERROR(OB291,"")</f>
        <v/>
      </c>
      <c r="MO291">
        <f>IFERROR(OC291,"")</f>
        <v/>
      </c>
      <c r="MP291" s="1">
        <f>COUNTIFS(#REF!,LT291,#REF!,1,#REF!,"&gt;="&amp;MC291,#REF!,"&lt;="&amp;MB291,#REF!,"&lt;="&amp;ME291,#REF!,"&gt;="&amp;MF291,#REF!,"="&amp;KV291,#REF!,"="&amp;KX291)</f>
        <v/>
      </c>
      <c r="MQ291" s="1">
        <f>COUNTIFS(#REF!,LT291,#REF!,0,#REF!,"&gt;="&amp;MC291,#REF!,"&lt;="&amp;MB291,#REF!,"&lt;="&amp;ME291,#REF!,"&gt;="&amp;MF291,#REF!,"="&amp;KV291,#REF!,"="&amp;KX291)</f>
        <v/>
      </c>
      <c r="MR291" s="1">
        <f>COUNTIFS(#REF!,LT291,#REF!,1,#REF!,"&gt;="&amp;MC291,#REF!,"&lt;="&amp;MB291,#REF!,"&lt;="&amp;ME291,#REF!,"&gt;="&amp;MF291,#REF!,"="&amp;KW291,#REF!,"="&amp;KY291)</f>
        <v/>
      </c>
      <c r="MS291" s="1">
        <f>COUNTIFS(#REF!,LT291,#REF!,0,#REF!,"&gt;="&amp;MC291,#REF!,"&lt;="&amp;MB291,#REF!,"&lt;="&amp;ME291,#REF!,"&gt;="&amp;MF291,#REF!,"="&amp;KW291,#REF!,"="&amp;KY291)</f>
        <v/>
      </c>
      <c r="MT291" s="1">
        <f>COUNTIFS(#REF!,LT291,#REF!,1,#REF!,"&gt;="&amp;MI291,#REF!,"&lt;="&amp;MH291,#REF!,"&lt;="&amp;ME291,#REF!,"&gt;="&amp;MF291)</f>
        <v/>
      </c>
      <c r="MU291" s="1">
        <f>COUNTIFS(#REF!,LT291,#REF!,0,#REF!,"&gt;="&amp;MI291,#REF!,"&lt;="&amp;MH291,#REF!,"&lt;="&amp;ME291,#REF!,"&gt;="&amp;MF291)</f>
        <v/>
      </c>
      <c r="MV291" s="1">
        <f>COUNTIFS(#REF!,LT291,#REF!,1,#REF!,"&gt;="&amp;MI291,#REF!,"&lt;="&amp;MH291,#REF!,"="&amp;KZ291,#REF!,"="&amp;LA291,#REF!,"&lt;="&amp;ME291,#REF!,"&gt;="&amp;MF291)</f>
        <v/>
      </c>
      <c r="MW291" s="1">
        <f>COUNTIFS(#REF!,LT291,#REF!,0,#REF!,"&gt;="&amp;MI291,#REF!,"&lt;="&amp;MH291,#REF!,"="&amp;KZ291,#REF!,"="&amp;LA291,#REF!,"&lt;="&amp;ME291,#REF!,"&gt;="&amp;MF291)</f>
        <v/>
      </c>
      <c r="MX291" s="1">
        <f>COUNTIFS(#REF!,LT291,#REF!,1,#REF!,"&gt;="&amp;MC291,#REF!,"&lt;="&amp;MB291,#REF!,"&lt;="&amp;ME291,#REF!,"&gt;="&amp;MF291)</f>
        <v/>
      </c>
      <c r="MY291" s="1">
        <f>COUNTIFS(#REF!,LT291,#REF!,0,#REF!,"&gt;="&amp;MC291,#REF!,"&lt;="&amp;MB291,#REF!,"&lt;="&amp;ME291,#REF!,"&gt;="&amp;MF291)</f>
        <v/>
      </c>
      <c r="MZ291" s="1">
        <f>COUNTIFS(#REF!,LT291,#REF!,1,#REF!,"&lt;="&amp;ME291,#REF!,"&gt;="&amp;MF291,#REF!,"="&amp;KV291,#REF!,"="&amp;KX291)</f>
        <v/>
      </c>
      <c r="NA291" s="1">
        <f>COUNTIFS(#REF!,LT291,#REF!,0,#REF!,"&lt;="&amp;ME291,#REF!,"&gt;="&amp;MF291,#REF!,"="&amp;KV291,#REF!,"="&amp;KX291)</f>
        <v/>
      </c>
      <c r="NB291" s="1">
        <f>COUNTIFS(#REF!,LT291,#REF!,1,#REF!,"&lt;="&amp;ME291,#REF!,"&gt;="&amp;MF291,#REF!,"="&amp;KW291,#REF!,"="&amp;KY291)</f>
        <v/>
      </c>
      <c r="NC291" s="1">
        <f>COUNTIFS(#REF!,LT291,#REF!,0,#REF!,"&lt;="&amp;ME291,#REF!,"&gt;="&amp;MF291,#REF!,"="&amp;KW291,#REF!,"="&amp;KY291)</f>
        <v/>
      </c>
      <c r="ND291" s="1">
        <f>MP291+MR291+MT291+MV291+MX291+MZ291+NB291</f>
        <v/>
      </c>
      <c r="NE291" s="1">
        <f>MQ291+MS291+MU291+MW291+MY291+NA291+NC291</f>
        <v/>
      </c>
      <c r="NF291" s="1">
        <f>ND291+NE291</f>
        <v/>
      </c>
      <c r="NG291" s="33">
        <f>ND291/(ND291+NE291)</f>
        <v/>
      </c>
      <c r="NH291" s="3">
        <f>1/NG291</f>
        <v/>
      </c>
      <c r="NI291" s="1">
        <f>LI291</f>
        <v/>
      </c>
      <c r="NJ291" s="79">
        <f>((1-NG291)*(1/(NI291-1))*0.98-(NG291*1))</f>
        <v/>
      </c>
      <c r="NK291" s="34">
        <f>IF(LR291&lt;0.9,0,IF(AND(LR291&gt;1.1),0,1))</f>
        <v/>
      </c>
      <c r="NL291" s="34">
        <f>IF(LS291&lt;0.9,0,IF(AND(LS291&gt;1.1),0,1))</f>
        <v/>
      </c>
      <c r="NM291" s="32">
        <f>IF(NF291&gt;99,1,0)</f>
        <v/>
      </c>
      <c r="NN291" s="32">
        <f>IF(NJ291&gt;0.0799,1,0)</f>
        <v/>
      </c>
      <c r="NO291" s="32">
        <f>IF(NJ291&gt;NQ291,1,0)</f>
        <v/>
      </c>
      <c r="NP291" s="32">
        <f>NM291+NN291+NO291+NK291+NL291</f>
        <v/>
      </c>
      <c r="NQ291" s="79">
        <f>(((100*NG291)*(NI291-1)*0.98)-((1-NG291)*100))/100</f>
        <v/>
      </c>
      <c r="NR291" s="34">
        <f>IF(LR291&lt;0.9,0,IF(AND(LR291&gt;1.1),0,1))</f>
        <v/>
      </c>
      <c r="NS291" s="34">
        <f>IF(LS291&lt;0.9,0,IF(AND(LS291&gt;1.1),0,1))</f>
        <v/>
      </c>
      <c r="NT291" s="32">
        <f>IF(NF291&gt;99,1,0)</f>
        <v/>
      </c>
      <c r="NU291" s="32">
        <f>IF(NQ291&gt;0.0799,1,0)</f>
        <v/>
      </c>
      <c r="NV291" s="32">
        <f>IF(NQ291&gt;NJ291,1,0)</f>
        <v/>
      </c>
      <c r="NW291" s="32">
        <f>NT291+NU291+NV291+NR291+NS291</f>
        <v/>
      </c>
      <c r="NX291">
        <f>IF(NP291=5,"LayAway0-1",IF(AND(NW291=5),"BackAway0-1",""))</f>
        <v/>
      </c>
      <c r="NY291">
        <f>IF(NP291=5,KO291,IF(AND(NW291=5),KO291,""))</f>
        <v/>
      </c>
      <c r="NZ291">
        <f>IF(NP291=5,"Match Odds",IF(AND(NW291=5),"Match Odds",""))</f>
        <v/>
      </c>
      <c r="OA291">
        <f>IF(NP291=5,KP291,IF(AND(NW291=5),KP291,""))</f>
        <v/>
      </c>
      <c r="OB291">
        <f>IF(NP291=5,"MATCH_ODDS",IF(AND(NW291=5),"MATCH_ODDS",""))</f>
        <v/>
      </c>
      <c r="OC291">
        <f>IF(NP291=5,"LAY",IF(AND(NW291=5),"BACK",""))</f>
        <v/>
      </c>
    </row>
    <row r="292" ht="16.5" customHeight="1" thickBot="1" thickTop="1">
      <c r="A292" s="2" t="n"/>
      <c r="KN292" s="1">
        <f>IF(INDEX(#REF!,MATCH('HT 0-1'!D292,#REF!,0))=INDEX(#REF!,MATCH('HT 0-1'!D292,#REF!,0)),INDEX(#REF!,MATCH('HT 0-1'!D292,#REF!,0)),"ERROR")</f>
        <v/>
      </c>
      <c r="KO292" s="1">
        <f>IF(INDEX(#REF!,MATCH('HT 0-1'!E292,#REF!,0))=INDEX(#REF!,MATCH('HT 0-1'!E292,#REF!,0)),INDEX(#REF!,MATCH('HT 0-1'!E292,#REF!,0)),"ERROR")</f>
        <v/>
      </c>
      <c r="KP292" s="1">
        <f>KN292&amp;" v "&amp;KO292</f>
        <v/>
      </c>
      <c r="KQ292">
        <f>B292&amp;"_"&amp;C292</f>
        <v/>
      </c>
      <c r="KR292" s="1">
        <f>IF((HW292/KK292)&lt;0.335,"G",IF((HW292/KK292)&gt;0.67,"R","A"))</f>
        <v/>
      </c>
      <c r="KS292" s="1">
        <f>IF((HX292/KK292)&lt;0.335,"G",IF((HX292/KK292)&gt;0.67,"R","A"))</f>
        <v/>
      </c>
      <c r="KT292" s="1">
        <f>IF((IH292/KK292)&lt;0.335,"G",IF((IH292/KK292)&gt;0.67,"R","A"))</f>
        <v/>
      </c>
      <c r="KU292" s="1">
        <f>IF((II292/KK292)&lt;0.335,"G",IF((II292/KK292)&gt;0.67,"R","A"))</f>
        <v/>
      </c>
      <c r="KV292" s="1">
        <f>IF((HZ292/KK292)&lt;0.335,"G",IF((HZ292/KK292)&gt;0.67,"R","A"))</f>
        <v/>
      </c>
      <c r="KW292" s="1">
        <f>IF((HY292/KK292)&lt;0.335,"G",IF((HY292/KK292)&gt;0.67,"R","A"))</f>
        <v/>
      </c>
      <c r="KX292" s="1">
        <f>IF((IK292/KK292)&lt;0.335,"G",IF((IK292/KK292)&gt;0.67,"R","A"))</f>
        <v/>
      </c>
      <c r="KY292" s="1">
        <f>IF((IJ292/KK292)&lt;0.335,"G",IF((IJ292/KK292)&gt;0.67,"R","A"))</f>
        <v/>
      </c>
      <c r="KZ292" s="1">
        <f>IF((HQ292/KK292)&lt;0.335,"G",IF((HQ292/KK292)&gt;0.67,"R","A"))</f>
        <v/>
      </c>
      <c r="LA292" s="1">
        <f>IF((IB292/KK292)&lt;0.335,"G",IF((IB292/KK292)&gt;0.67,"R","A"))</f>
        <v/>
      </c>
      <c r="LB292">
        <f>IF(LQ292="0-1",INDEX(Scrape!#REF!,MATCH('HT 0-1'!KP292,Scrape!$B:$B,0)),"")</f>
        <v/>
      </c>
      <c r="LC292">
        <f>IF(LQ292="0-1",INDEX(Scrape!$A:$A,MATCH('HT 0-1'!KP292,Scrape!$B:$B,0)),"")</f>
        <v/>
      </c>
      <c r="LD292">
        <f>IF(LQ292="0-1",INDEX(Scrape!$B:$B,MATCH('HT 0-1'!KP292,Scrape!$B:$B,0)),"")</f>
        <v/>
      </c>
      <c r="LE292">
        <f>IF(LQ292="0-1",INDEX(Scrape!$C:$C,MATCH('HT 0-1'!KP292,Scrape!$B:$B,0)),"")</f>
        <v/>
      </c>
      <c r="LF292">
        <f>IF(LQ292="0-1",INDEX(Scrape!$D:$D,MATCH('HT 0-1'!KP292,Scrape!$B:$B,0)),"")</f>
        <v/>
      </c>
      <c r="LG292">
        <f>IF(LQ292="0-1",INDEX(Scrape!$E:$E,MATCH('HT 0-1'!KP292,Scrape!$B:$B,0)),"")</f>
        <v/>
      </c>
      <c r="LH292">
        <f>IF(LQ292="0-1",INDEX(Scrape!$F:$F,MATCH('HT 0-1'!KP292,Scrape!$B:$B,0)),"")</f>
        <v/>
      </c>
      <c r="LI292">
        <f>IF(LQ292="0-1",INDEX(Scrape!$G:$G,MATCH('HT 0-1'!KP292,Scrape!$B:$B,0)),"")</f>
        <v/>
      </c>
      <c r="LJ292">
        <f>IF(LQ292="0-1",INDEX(Scrape!$H:$H,MATCH('HT 0-1'!KP292,Scrape!$B:$B,0)),"")</f>
        <v/>
      </c>
      <c r="LK292">
        <f>IF(LQ292="0-1",INDEX(Scrape!$I:$I,MATCH('HT 0-1'!KP292,Scrape!$B:$B,0)),"")</f>
        <v/>
      </c>
      <c r="LL292">
        <f>IF(LQ292="0-1",INDEX(Scrape!$J:$J,MATCH('HT 0-1'!KP292,Scrape!$B:$B,0)),"")</f>
        <v/>
      </c>
      <c r="LM292">
        <f>IF(LQ292="0-1",INDEX(Scrape!$K:$K,MATCH('HT 0-1'!KP292,Scrape!$B:$B,0)),"")</f>
        <v/>
      </c>
      <c r="LN292">
        <f>IF(LQ292="0-1",INDEX(Scrape!$L:$L,MATCH('HT 0-1'!KP292,Scrape!$B:$B,0)),"")</f>
        <v/>
      </c>
      <c r="LO292">
        <f>IF(LQ292="0-1",INDEX(Scrape!$M:$M,MATCH('HT 0-1'!KP292,Scrape!$B:$B,0)),"")</f>
        <v/>
      </c>
      <c r="LP292">
        <f>IF(LQ292="0-1",INDEX(Scrape!$N:$N,MATCH('HT 0-1'!KP292,Scrape!$B:$B,0)),"")</f>
        <v/>
      </c>
      <c r="LQ292">
        <f>INDEX(Scrape!$O:$O,MATCH('HT 0-1'!KP292,Scrape!$B:$B,0))</f>
        <v/>
      </c>
      <c r="LR292">
        <f>(1/LJ292)+(1/LI292)+(1/LH292)</f>
        <v/>
      </c>
      <c r="LS292">
        <f>(1/LG292)+(1/LF292)+(1/LE292)</f>
        <v/>
      </c>
      <c r="LT292" s="8">
        <f>IF(INDEX(#REF!,MATCH(KQ292,#REF!,0))=INDEX(#REF!,MATCH(KQ292,#REF!,0)),INDEX(#REF!,MATCH(KQ292,#REF!,0)),"ERROR")</f>
        <v/>
      </c>
      <c r="LU292" s="4">
        <f>IF(KR292="G",2,IF(KR292="R",0.5,IF(KR292="A",1)))</f>
        <v/>
      </c>
      <c r="LV292" s="4">
        <f>IF(KS292="G",0.5,IF(KS292="R",2,IF(KS292="A",1)))</f>
        <v/>
      </c>
      <c r="LW292" s="4">
        <f>IF(KT292="G",2,IF(KT292="R",0.5,IF(KT292="A",1)))</f>
        <v/>
      </c>
      <c r="LX292" s="4">
        <f>IF(KU292="G",0.5,IF(KU292="R",2,IF(KU292="A",1)))</f>
        <v/>
      </c>
      <c r="LY292" s="7">
        <f>(LK292*(LU292+LX292)+(LL292*(LU292+LX292)))</f>
        <v/>
      </c>
      <c r="LZ292" s="7">
        <f>(LN292*(LV292+LW292)+(LO292*(LV292+LW292)))</f>
        <v/>
      </c>
      <c r="MA292" s="11">
        <f>LY292-LZ292</f>
        <v/>
      </c>
      <c r="MB292" s="5">
        <f>MA292+2</f>
        <v/>
      </c>
      <c r="MC292" s="6">
        <f>MA292-2</f>
        <v/>
      </c>
      <c r="MD292" s="4">
        <f>LE292</f>
        <v/>
      </c>
      <c r="ME292" s="9">
        <f>IF(MD292=0,1000,MD292+0.75)</f>
        <v/>
      </c>
      <c r="MF292" s="10">
        <f>IF(MD292=0,0,MD292-0.75)</f>
        <v/>
      </c>
      <c r="MG292" s="4">
        <f>((LM292*(LU292+LX292))-((LP292*(LV292+LW292))))</f>
        <v/>
      </c>
      <c r="MH292" s="9">
        <f>MG292*1.2</f>
        <v/>
      </c>
      <c r="MI292" s="10">
        <f>MG292*0.8</f>
        <v/>
      </c>
      <c r="MJ292">
        <f>IFERROR(NX292,"")</f>
        <v/>
      </c>
      <c r="MK292">
        <f>IFERROR(NY292,"")</f>
        <v/>
      </c>
      <c r="ML292">
        <f>IFERROR(NZ292,"")</f>
        <v/>
      </c>
      <c r="MM292">
        <f>IFERROR(OA292,"")</f>
        <v/>
      </c>
      <c r="MN292">
        <f>IFERROR(OB292,"")</f>
        <v/>
      </c>
      <c r="MO292">
        <f>IFERROR(OC292,"")</f>
        <v/>
      </c>
      <c r="MP292" s="1">
        <f>COUNTIFS(#REF!,LT292,#REF!,1,#REF!,"&gt;="&amp;MC292,#REF!,"&lt;="&amp;MB292,#REF!,"&lt;="&amp;ME292,#REF!,"&gt;="&amp;MF292,#REF!,"="&amp;KV292,#REF!,"="&amp;KX292)</f>
        <v/>
      </c>
      <c r="MQ292" s="1">
        <f>COUNTIFS(#REF!,LT292,#REF!,0,#REF!,"&gt;="&amp;MC292,#REF!,"&lt;="&amp;MB292,#REF!,"&lt;="&amp;ME292,#REF!,"&gt;="&amp;MF292,#REF!,"="&amp;KV292,#REF!,"="&amp;KX292)</f>
        <v/>
      </c>
      <c r="MR292" s="1">
        <f>COUNTIFS(#REF!,LT292,#REF!,1,#REF!,"&gt;="&amp;MC292,#REF!,"&lt;="&amp;MB292,#REF!,"&lt;="&amp;ME292,#REF!,"&gt;="&amp;MF292,#REF!,"="&amp;KW292,#REF!,"="&amp;KY292)</f>
        <v/>
      </c>
      <c r="MS292" s="1">
        <f>COUNTIFS(#REF!,LT292,#REF!,0,#REF!,"&gt;="&amp;MC292,#REF!,"&lt;="&amp;MB292,#REF!,"&lt;="&amp;ME292,#REF!,"&gt;="&amp;MF292,#REF!,"="&amp;KW292,#REF!,"="&amp;KY292)</f>
        <v/>
      </c>
      <c r="MT292" s="1">
        <f>COUNTIFS(#REF!,LT292,#REF!,1,#REF!,"&gt;="&amp;MI292,#REF!,"&lt;="&amp;MH292,#REF!,"&lt;="&amp;ME292,#REF!,"&gt;="&amp;MF292)</f>
        <v/>
      </c>
      <c r="MU292" s="1">
        <f>COUNTIFS(#REF!,LT292,#REF!,0,#REF!,"&gt;="&amp;MI292,#REF!,"&lt;="&amp;MH292,#REF!,"&lt;="&amp;ME292,#REF!,"&gt;="&amp;MF292)</f>
        <v/>
      </c>
      <c r="MV292" s="1">
        <f>COUNTIFS(#REF!,LT292,#REF!,1,#REF!,"&gt;="&amp;MI292,#REF!,"&lt;="&amp;MH292,#REF!,"="&amp;KZ292,#REF!,"="&amp;LA292,#REF!,"&lt;="&amp;ME292,#REF!,"&gt;="&amp;MF292)</f>
        <v/>
      </c>
      <c r="MW292" s="1">
        <f>COUNTIFS(#REF!,LT292,#REF!,0,#REF!,"&gt;="&amp;MI292,#REF!,"&lt;="&amp;MH292,#REF!,"="&amp;KZ292,#REF!,"="&amp;LA292,#REF!,"&lt;="&amp;ME292,#REF!,"&gt;="&amp;MF292)</f>
        <v/>
      </c>
      <c r="MX292" s="1">
        <f>COUNTIFS(#REF!,LT292,#REF!,1,#REF!,"&gt;="&amp;MC292,#REF!,"&lt;="&amp;MB292,#REF!,"&lt;="&amp;ME292,#REF!,"&gt;="&amp;MF292)</f>
        <v/>
      </c>
      <c r="MY292" s="1">
        <f>COUNTIFS(#REF!,LT292,#REF!,0,#REF!,"&gt;="&amp;MC292,#REF!,"&lt;="&amp;MB292,#REF!,"&lt;="&amp;ME292,#REF!,"&gt;="&amp;MF292)</f>
        <v/>
      </c>
      <c r="MZ292" s="1">
        <f>COUNTIFS(#REF!,LT292,#REF!,1,#REF!,"&lt;="&amp;ME292,#REF!,"&gt;="&amp;MF292,#REF!,"="&amp;KV292,#REF!,"="&amp;KX292)</f>
        <v/>
      </c>
      <c r="NA292" s="1">
        <f>COUNTIFS(#REF!,LT292,#REF!,0,#REF!,"&lt;="&amp;ME292,#REF!,"&gt;="&amp;MF292,#REF!,"="&amp;KV292,#REF!,"="&amp;KX292)</f>
        <v/>
      </c>
      <c r="NB292" s="1">
        <f>COUNTIFS(#REF!,LT292,#REF!,1,#REF!,"&lt;="&amp;ME292,#REF!,"&gt;="&amp;MF292,#REF!,"="&amp;KW292,#REF!,"="&amp;KY292)</f>
        <v/>
      </c>
      <c r="NC292" s="1">
        <f>COUNTIFS(#REF!,LT292,#REF!,0,#REF!,"&lt;="&amp;ME292,#REF!,"&gt;="&amp;MF292,#REF!,"="&amp;KW292,#REF!,"="&amp;KY292)</f>
        <v/>
      </c>
      <c r="ND292" s="1">
        <f>MP292+MR292+MT292+MV292+MX292+MZ292+NB292</f>
        <v/>
      </c>
      <c r="NE292" s="1">
        <f>MQ292+MS292+MU292+MW292+MY292+NA292+NC292</f>
        <v/>
      </c>
      <c r="NF292" s="1">
        <f>ND292+NE292</f>
        <v/>
      </c>
      <c r="NG292" s="33">
        <f>ND292/(ND292+NE292)</f>
        <v/>
      </c>
      <c r="NH292" s="3">
        <f>1/NG292</f>
        <v/>
      </c>
      <c r="NI292" s="1">
        <f>LI292</f>
        <v/>
      </c>
      <c r="NJ292" s="79">
        <f>((1-NG292)*(1/(NI292-1))*0.98-(NG292*1))</f>
        <v/>
      </c>
      <c r="NK292" s="34">
        <f>IF(LR292&lt;0.9,0,IF(AND(LR292&gt;1.1),0,1))</f>
        <v/>
      </c>
      <c r="NL292" s="34">
        <f>IF(LS292&lt;0.9,0,IF(AND(LS292&gt;1.1),0,1))</f>
        <v/>
      </c>
      <c r="NM292" s="32">
        <f>IF(NF292&gt;99,1,0)</f>
        <v/>
      </c>
      <c r="NN292" s="32">
        <f>IF(NJ292&gt;0.0799,1,0)</f>
        <v/>
      </c>
      <c r="NO292" s="32">
        <f>IF(NJ292&gt;NQ292,1,0)</f>
        <v/>
      </c>
      <c r="NP292" s="32">
        <f>NM292+NN292+NO292+NK292+NL292</f>
        <v/>
      </c>
      <c r="NQ292" s="79">
        <f>(((100*NG292)*(NI292-1)*0.98)-((1-NG292)*100))/100</f>
        <v/>
      </c>
      <c r="NR292" s="34">
        <f>IF(LR292&lt;0.9,0,IF(AND(LR292&gt;1.1),0,1))</f>
        <v/>
      </c>
      <c r="NS292" s="34">
        <f>IF(LS292&lt;0.9,0,IF(AND(LS292&gt;1.1),0,1))</f>
        <v/>
      </c>
      <c r="NT292" s="32">
        <f>IF(NF292&gt;99,1,0)</f>
        <v/>
      </c>
      <c r="NU292" s="32">
        <f>IF(NQ292&gt;0.0799,1,0)</f>
        <v/>
      </c>
      <c r="NV292" s="32">
        <f>IF(NQ292&gt;NJ292,1,0)</f>
        <v/>
      </c>
      <c r="NW292" s="32">
        <f>NT292+NU292+NV292+NR292+NS292</f>
        <v/>
      </c>
      <c r="NX292">
        <f>IF(NP292=5,"LayAway0-1",IF(AND(NW292=5),"BackAway0-1",""))</f>
        <v/>
      </c>
      <c r="NY292">
        <f>IF(NP292=5,KO292,IF(AND(NW292=5),KO292,""))</f>
        <v/>
      </c>
      <c r="NZ292">
        <f>IF(NP292=5,"Match Odds",IF(AND(NW292=5),"Match Odds",""))</f>
        <v/>
      </c>
      <c r="OA292">
        <f>IF(NP292=5,KP292,IF(AND(NW292=5),KP292,""))</f>
        <v/>
      </c>
      <c r="OB292">
        <f>IF(NP292=5,"MATCH_ODDS",IF(AND(NW292=5),"MATCH_ODDS",""))</f>
        <v/>
      </c>
      <c r="OC292">
        <f>IF(NP292=5,"LAY",IF(AND(NW292=5),"BACK",""))</f>
        <v/>
      </c>
    </row>
    <row r="293" ht="16.5" customHeight="1" thickBot="1" thickTop="1">
      <c r="A293" s="2" t="n"/>
      <c r="KN293" s="1">
        <f>IF(INDEX(#REF!,MATCH('HT 0-1'!D293,#REF!,0))=INDEX(#REF!,MATCH('HT 0-1'!D293,#REF!,0)),INDEX(#REF!,MATCH('HT 0-1'!D293,#REF!,0)),"ERROR")</f>
        <v/>
      </c>
      <c r="KO293" s="1">
        <f>IF(INDEX(#REF!,MATCH('HT 0-1'!E293,#REF!,0))=INDEX(#REF!,MATCH('HT 0-1'!E293,#REF!,0)),INDEX(#REF!,MATCH('HT 0-1'!E293,#REF!,0)),"ERROR")</f>
        <v/>
      </c>
      <c r="KP293" s="1">
        <f>KN293&amp;" v "&amp;KO293</f>
        <v/>
      </c>
      <c r="KQ293">
        <f>B293&amp;"_"&amp;C293</f>
        <v/>
      </c>
      <c r="KR293" s="1">
        <f>IF((HW293/KK293)&lt;0.335,"G",IF((HW293/KK293)&gt;0.67,"R","A"))</f>
        <v/>
      </c>
      <c r="KS293" s="1">
        <f>IF((HX293/KK293)&lt;0.335,"G",IF((HX293/KK293)&gt;0.67,"R","A"))</f>
        <v/>
      </c>
      <c r="KT293" s="1">
        <f>IF((IH293/KK293)&lt;0.335,"G",IF((IH293/KK293)&gt;0.67,"R","A"))</f>
        <v/>
      </c>
      <c r="KU293" s="1">
        <f>IF((II293/KK293)&lt;0.335,"G",IF((II293/KK293)&gt;0.67,"R","A"))</f>
        <v/>
      </c>
      <c r="KV293" s="1">
        <f>IF((HZ293/KK293)&lt;0.335,"G",IF((HZ293/KK293)&gt;0.67,"R","A"))</f>
        <v/>
      </c>
      <c r="KW293" s="1">
        <f>IF((HY293/KK293)&lt;0.335,"G",IF((HY293/KK293)&gt;0.67,"R","A"))</f>
        <v/>
      </c>
      <c r="KX293" s="1">
        <f>IF((IK293/KK293)&lt;0.335,"G",IF((IK293/KK293)&gt;0.67,"R","A"))</f>
        <v/>
      </c>
      <c r="KY293" s="1">
        <f>IF((IJ293/KK293)&lt;0.335,"G",IF((IJ293/KK293)&gt;0.67,"R","A"))</f>
        <v/>
      </c>
      <c r="KZ293" s="1">
        <f>IF((HQ293/KK293)&lt;0.335,"G",IF((HQ293/KK293)&gt;0.67,"R","A"))</f>
        <v/>
      </c>
      <c r="LA293" s="1">
        <f>IF((IB293/KK293)&lt;0.335,"G",IF((IB293/KK293)&gt;0.67,"R","A"))</f>
        <v/>
      </c>
      <c r="LB293">
        <f>IF(LQ293="0-1",INDEX(Scrape!#REF!,MATCH('HT 0-1'!KP293,Scrape!$B:$B,0)),"")</f>
        <v/>
      </c>
      <c r="LC293">
        <f>IF(LQ293="0-1",INDEX(Scrape!$A:$A,MATCH('HT 0-1'!KP293,Scrape!$B:$B,0)),"")</f>
        <v/>
      </c>
      <c r="LD293">
        <f>IF(LQ293="0-1",INDEX(Scrape!$B:$B,MATCH('HT 0-1'!KP293,Scrape!$B:$B,0)),"")</f>
        <v/>
      </c>
      <c r="LE293">
        <f>IF(LQ293="0-1",INDEX(Scrape!$C:$C,MATCH('HT 0-1'!KP293,Scrape!$B:$B,0)),"")</f>
        <v/>
      </c>
      <c r="LF293">
        <f>IF(LQ293="0-1",INDEX(Scrape!$D:$D,MATCH('HT 0-1'!KP293,Scrape!$B:$B,0)),"")</f>
        <v/>
      </c>
      <c r="LG293">
        <f>IF(LQ293="0-1",INDEX(Scrape!$E:$E,MATCH('HT 0-1'!KP293,Scrape!$B:$B,0)),"")</f>
        <v/>
      </c>
      <c r="LH293">
        <f>IF(LQ293="0-1",INDEX(Scrape!$F:$F,MATCH('HT 0-1'!KP293,Scrape!$B:$B,0)),"")</f>
        <v/>
      </c>
      <c r="LI293">
        <f>IF(LQ293="0-1",INDEX(Scrape!$G:$G,MATCH('HT 0-1'!KP293,Scrape!$B:$B,0)),"")</f>
        <v/>
      </c>
      <c r="LJ293">
        <f>IF(LQ293="0-1",INDEX(Scrape!$H:$H,MATCH('HT 0-1'!KP293,Scrape!$B:$B,0)),"")</f>
        <v/>
      </c>
      <c r="LK293">
        <f>IF(LQ293="0-1",INDEX(Scrape!$I:$I,MATCH('HT 0-1'!KP293,Scrape!$B:$B,0)),"")</f>
        <v/>
      </c>
      <c r="LL293">
        <f>IF(LQ293="0-1",INDEX(Scrape!$J:$J,MATCH('HT 0-1'!KP293,Scrape!$B:$B,0)),"")</f>
        <v/>
      </c>
      <c r="LM293">
        <f>IF(LQ293="0-1",INDEX(Scrape!$K:$K,MATCH('HT 0-1'!KP293,Scrape!$B:$B,0)),"")</f>
        <v/>
      </c>
      <c r="LN293">
        <f>IF(LQ293="0-1",INDEX(Scrape!$L:$L,MATCH('HT 0-1'!KP293,Scrape!$B:$B,0)),"")</f>
        <v/>
      </c>
      <c r="LO293">
        <f>IF(LQ293="0-1",INDEX(Scrape!$M:$M,MATCH('HT 0-1'!KP293,Scrape!$B:$B,0)),"")</f>
        <v/>
      </c>
      <c r="LP293">
        <f>IF(LQ293="0-1",INDEX(Scrape!$N:$N,MATCH('HT 0-1'!KP293,Scrape!$B:$B,0)),"")</f>
        <v/>
      </c>
      <c r="LQ293">
        <f>INDEX(Scrape!$O:$O,MATCH('HT 0-1'!KP293,Scrape!$B:$B,0))</f>
        <v/>
      </c>
      <c r="LR293">
        <f>(1/LJ293)+(1/LI293)+(1/LH293)</f>
        <v/>
      </c>
      <c r="LS293">
        <f>(1/LG293)+(1/LF293)+(1/LE293)</f>
        <v/>
      </c>
      <c r="LT293" s="8">
        <f>IF(INDEX(#REF!,MATCH(KQ293,#REF!,0))=INDEX(#REF!,MATCH(KQ293,#REF!,0)),INDEX(#REF!,MATCH(KQ293,#REF!,0)),"ERROR")</f>
        <v/>
      </c>
      <c r="LU293" s="4">
        <f>IF(KR293="G",2,IF(KR293="R",0.5,IF(KR293="A",1)))</f>
        <v/>
      </c>
      <c r="LV293" s="4">
        <f>IF(KS293="G",0.5,IF(KS293="R",2,IF(KS293="A",1)))</f>
        <v/>
      </c>
      <c r="LW293" s="4">
        <f>IF(KT293="G",2,IF(KT293="R",0.5,IF(KT293="A",1)))</f>
        <v/>
      </c>
      <c r="LX293" s="4">
        <f>IF(KU293="G",0.5,IF(KU293="R",2,IF(KU293="A",1)))</f>
        <v/>
      </c>
      <c r="LY293" s="7">
        <f>(LK293*(LU293+LX293)+(LL293*(LU293+LX293)))</f>
        <v/>
      </c>
      <c r="LZ293" s="7">
        <f>(LN293*(LV293+LW293)+(LO293*(LV293+LW293)))</f>
        <v/>
      </c>
      <c r="MA293" s="11">
        <f>LY293-LZ293</f>
        <v/>
      </c>
      <c r="MB293" s="5">
        <f>MA293+2</f>
        <v/>
      </c>
      <c r="MC293" s="6">
        <f>MA293-2</f>
        <v/>
      </c>
      <c r="MD293" s="4">
        <f>LE293</f>
        <v/>
      </c>
      <c r="ME293" s="9">
        <f>IF(MD293=0,1000,MD293+0.75)</f>
        <v/>
      </c>
      <c r="MF293" s="10">
        <f>IF(MD293=0,0,MD293-0.75)</f>
        <v/>
      </c>
      <c r="MG293" s="4">
        <f>((LM293*(LU293+LX293))-((LP293*(LV293+LW293))))</f>
        <v/>
      </c>
      <c r="MH293" s="9">
        <f>MG293*1.2</f>
        <v/>
      </c>
      <c r="MI293" s="10">
        <f>MG293*0.8</f>
        <v/>
      </c>
      <c r="MJ293">
        <f>IFERROR(NX293,"")</f>
        <v/>
      </c>
      <c r="MK293">
        <f>IFERROR(NY293,"")</f>
        <v/>
      </c>
      <c r="ML293">
        <f>IFERROR(NZ293,"")</f>
        <v/>
      </c>
      <c r="MM293">
        <f>IFERROR(OA293,"")</f>
        <v/>
      </c>
      <c r="MN293">
        <f>IFERROR(OB293,"")</f>
        <v/>
      </c>
      <c r="MO293">
        <f>IFERROR(OC293,"")</f>
        <v/>
      </c>
      <c r="MP293" s="1">
        <f>COUNTIFS(#REF!,LT293,#REF!,1,#REF!,"&gt;="&amp;MC293,#REF!,"&lt;="&amp;MB293,#REF!,"&lt;="&amp;ME293,#REF!,"&gt;="&amp;MF293,#REF!,"="&amp;KV293,#REF!,"="&amp;KX293)</f>
        <v/>
      </c>
      <c r="MQ293" s="1">
        <f>COUNTIFS(#REF!,LT293,#REF!,0,#REF!,"&gt;="&amp;MC293,#REF!,"&lt;="&amp;MB293,#REF!,"&lt;="&amp;ME293,#REF!,"&gt;="&amp;MF293,#REF!,"="&amp;KV293,#REF!,"="&amp;KX293)</f>
        <v/>
      </c>
      <c r="MR293" s="1">
        <f>COUNTIFS(#REF!,LT293,#REF!,1,#REF!,"&gt;="&amp;MC293,#REF!,"&lt;="&amp;MB293,#REF!,"&lt;="&amp;ME293,#REF!,"&gt;="&amp;MF293,#REF!,"="&amp;KW293,#REF!,"="&amp;KY293)</f>
        <v/>
      </c>
      <c r="MS293" s="1">
        <f>COUNTIFS(#REF!,LT293,#REF!,0,#REF!,"&gt;="&amp;MC293,#REF!,"&lt;="&amp;MB293,#REF!,"&lt;="&amp;ME293,#REF!,"&gt;="&amp;MF293,#REF!,"="&amp;KW293,#REF!,"="&amp;KY293)</f>
        <v/>
      </c>
      <c r="MT293" s="1">
        <f>COUNTIFS(#REF!,LT293,#REF!,1,#REF!,"&gt;="&amp;MI293,#REF!,"&lt;="&amp;MH293,#REF!,"&lt;="&amp;ME293,#REF!,"&gt;="&amp;MF293)</f>
        <v/>
      </c>
      <c r="MU293" s="1">
        <f>COUNTIFS(#REF!,LT293,#REF!,0,#REF!,"&gt;="&amp;MI293,#REF!,"&lt;="&amp;MH293,#REF!,"&lt;="&amp;ME293,#REF!,"&gt;="&amp;MF293)</f>
        <v/>
      </c>
      <c r="MV293" s="1">
        <f>COUNTIFS(#REF!,LT293,#REF!,1,#REF!,"&gt;="&amp;MI293,#REF!,"&lt;="&amp;MH293,#REF!,"="&amp;KZ293,#REF!,"="&amp;LA293,#REF!,"&lt;="&amp;ME293,#REF!,"&gt;="&amp;MF293)</f>
        <v/>
      </c>
      <c r="MW293" s="1">
        <f>COUNTIFS(#REF!,LT293,#REF!,0,#REF!,"&gt;="&amp;MI293,#REF!,"&lt;="&amp;MH293,#REF!,"="&amp;KZ293,#REF!,"="&amp;LA293,#REF!,"&lt;="&amp;ME293,#REF!,"&gt;="&amp;MF293)</f>
        <v/>
      </c>
      <c r="MX293" s="1">
        <f>COUNTIFS(#REF!,LT293,#REF!,1,#REF!,"&gt;="&amp;MC293,#REF!,"&lt;="&amp;MB293,#REF!,"&lt;="&amp;ME293,#REF!,"&gt;="&amp;MF293)</f>
        <v/>
      </c>
      <c r="MY293" s="1">
        <f>COUNTIFS(#REF!,LT293,#REF!,0,#REF!,"&gt;="&amp;MC293,#REF!,"&lt;="&amp;MB293,#REF!,"&lt;="&amp;ME293,#REF!,"&gt;="&amp;MF293)</f>
        <v/>
      </c>
      <c r="MZ293" s="1">
        <f>COUNTIFS(#REF!,LT293,#REF!,1,#REF!,"&lt;="&amp;ME293,#REF!,"&gt;="&amp;MF293,#REF!,"="&amp;KV293,#REF!,"="&amp;KX293)</f>
        <v/>
      </c>
      <c r="NA293" s="1">
        <f>COUNTIFS(#REF!,LT293,#REF!,0,#REF!,"&lt;="&amp;ME293,#REF!,"&gt;="&amp;MF293,#REF!,"="&amp;KV293,#REF!,"="&amp;KX293)</f>
        <v/>
      </c>
      <c r="NB293" s="1">
        <f>COUNTIFS(#REF!,LT293,#REF!,1,#REF!,"&lt;="&amp;ME293,#REF!,"&gt;="&amp;MF293,#REF!,"="&amp;KW293,#REF!,"="&amp;KY293)</f>
        <v/>
      </c>
      <c r="NC293" s="1">
        <f>COUNTIFS(#REF!,LT293,#REF!,0,#REF!,"&lt;="&amp;ME293,#REF!,"&gt;="&amp;MF293,#REF!,"="&amp;KW293,#REF!,"="&amp;KY293)</f>
        <v/>
      </c>
      <c r="ND293" s="1">
        <f>MP293+MR293+MT293+MV293+MX293+MZ293+NB293</f>
        <v/>
      </c>
      <c r="NE293" s="1">
        <f>MQ293+MS293+MU293+MW293+MY293+NA293+NC293</f>
        <v/>
      </c>
      <c r="NF293" s="1">
        <f>ND293+NE293</f>
        <v/>
      </c>
      <c r="NG293" s="33">
        <f>ND293/(ND293+NE293)</f>
        <v/>
      </c>
      <c r="NH293" s="3">
        <f>1/NG293</f>
        <v/>
      </c>
      <c r="NI293" s="1">
        <f>LI293</f>
        <v/>
      </c>
      <c r="NJ293" s="79">
        <f>((1-NG293)*(1/(NI293-1))*0.98-(NG293*1))</f>
        <v/>
      </c>
      <c r="NK293" s="34">
        <f>IF(LR293&lt;0.9,0,IF(AND(LR293&gt;1.1),0,1))</f>
        <v/>
      </c>
      <c r="NL293" s="34">
        <f>IF(LS293&lt;0.9,0,IF(AND(LS293&gt;1.1),0,1))</f>
        <v/>
      </c>
      <c r="NM293" s="32">
        <f>IF(NF293&gt;99,1,0)</f>
        <v/>
      </c>
      <c r="NN293" s="32">
        <f>IF(NJ293&gt;0.0799,1,0)</f>
        <v/>
      </c>
      <c r="NO293" s="32">
        <f>IF(NJ293&gt;NQ293,1,0)</f>
        <v/>
      </c>
      <c r="NP293" s="32">
        <f>NM293+NN293+NO293+NK293+NL293</f>
        <v/>
      </c>
      <c r="NQ293" s="79">
        <f>(((100*NG293)*(NI293-1)*0.98)-((1-NG293)*100))/100</f>
        <v/>
      </c>
      <c r="NR293" s="34">
        <f>IF(LR293&lt;0.9,0,IF(AND(LR293&gt;1.1),0,1))</f>
        <v/>
      </c>
      <c r="NS293" s="34">
        <f>IF(LS293&lt;0.9,0,IF(AND(LS293&gt;1.1),0,1))</f>
        <v/>
      </c>
      <c r="NT293" s="32">
        <f>IF(NF293&gt;99,1,0)</f>
        <v/>
      </c>
      <c r="NU293" s="32">
        <f>IF(NQ293&gt;0.0799,1,0)</f>
        <v/>
      </c>
      <c r="NV293" s="32">
        <f>IF(NQ293&gt;NJ293,1,0)</f>
        <v/>
      </c>
      <c r="NW293" s="32">
        <f>NT293+NU293+NV293+NR293+NS293</f>
        <v/>
      </c>
      <c r="NX293">
        <f>IF(NP293=5,"LayAway0-1",IF(AND(NW293=5),"BackAway0-1",""))</f>
        <v/>
      </c>
      <c r="NY293">
        <f>IF(NP293=5,KO293,IF(AND(NW293=5),KO293,""))</f>
        <v/>
      </c>
      <c r="NZ293">
        <f>IF(NP293=5,"Match Odds",IF(AND(NW293=5),"Match Odds",""))</f>
        <v/>
      </c>
      <c r="OA293">
        <f>IF(NP293=5,KP293,IF(AND(NW293=5),KP293,""))</f>
        <v/>
      </c>
      <c r="OB293">
        <f>IF(NP293=5,"MATCH_ODDS",IF(AND(NW293=5),"MATCH_ODDS",""))</f>
        <v/>
      </c>
      <c r="OC293">
        <f>IF(NP293=5,"LAY",IF(AND(NW293=5),"BACK",""))</f>
        <v/>
      </c>
    </row>
    <row r="294" ht="16.5" customHeight="1" thickBot="1" thickTop="1">
      <c r="A294" s="2" t="n"/>
      <c r="KN294" s="1">
        <f>IF(INDEX(#REF!,MATCH('HT 0-1'!D294,#REF!,0))=INDEX(#REF!,MATCH('HT 0-1'!D294,#REF!,0)),INDEX(#REF!,MATCH('HT 0-1'!D294,#REF!,0)),"ERROR")</f>
        <v/>
      </c>
      <c r="KO294" s="1">
        <f>IF(INDEX(#REF!,MATCH('HT 0-1'!E294,#REF!,0))=INDEX(#REF!,MATCH('HT 0-1'!E294,#REF!,0)),INDEX(#REF!,MATCH('HT 0-1'!E294,#REF!,0)),"ERROR")</f>
        <v/>
      </c>
      <c r="KP294" s="1">
        <f>KN294&amp;" v "&amp;KO294</f>
        <v/>
      </c>
      <c r="KQ294">
        <f>B294&amp;"_"&amp;C294</f>
        <v/>
      </c>
      <c r="KR294" s="1">
        <f>IF((HW294/KK294)&lt;0.335,"G",IF((HW294/KK294)&gt;0.67,"R","A"))</f>
        <v/>
      </c>
      <c r="KS294" s="1">
        <f>IF((HX294/KK294)&lt;0.335,"G",IF((HX294/KK294)&gt;0.67,"R","A"))</f>
        <v/>
      </c>
      <c r="KT294" s="1">
        <f>IF((IH294/KK294)&lt;0.335,"G",IF((IH294/KK294)&gt;0.67,"R","A"))</f>
        <v/>
      </c>
      <c r="KU294" s="1">
        <f>IF((II294/KK294)&lt;0.335,"G",IF((II294/KK294)&gt;0.67,"R","A"))</f>
        <v/>
      </c>
      <c r="KV294" s="1">
        <f>IF((HZ294/KK294)&lt;0.335,"G",IF((HZ294/KK294)&gt;0.67,"R","A"))</f>
        <v/>
      </c>
      <c r="KW294" s="1">
        <f>IF((HY294/KK294)&lt;0.335,"G",IF((HY294/KK294)&gt;0.67,"R","A"))</f>
        <v/>
      </c>
      <c r="KX294" s="1">
        <f>IF((IK294/KK294)&lt;0.335,"G",IF((IK294/KK294)&gt;0.67,"R","A"))</f>
        <v/>
      </c>
      <c r="KY294" s="1">
        <f>IF((IJ294/KK294)&lt;0.335,"G",IF((IJ294/KK294)&gt;0.67,"R","A"))</f>
        <v/>
      </c>
      <c r="KZ294" s="1">
        <f>IF((HQ294/KK294)&lt;0.335,"G",IF((HQ294/KK294)&gt;0.67,"R","A"))</f>
        <v/>
      </c>
      <c r="LA294" s="1">
        <f>IF((IB294/KK294)&lt;0.335,"G",IF((IB294/KK294)&gt;0.67,"R","A"))</f>
        <v/>
      </c>
      <c r="LB294">
        <f>IF(LQ294="0-1",INDEX(Scrape!#REF!,MATCH('HT 0-1'!KP294,Scrape!$B:$B,0)),"")</f>
        <v/>
      </c>
      <c r="LC294">
        <f>IF(LQ294="0-1",INDEX(Scrape!$A:$A,MATCH('HT 0-1'!KP294,Scrape!$B:$B,0)),"")</f>
        <v/>
      </c>
      <c r="LD294">
        <f>IF(LQ294="0-1",INDEX(Scrape!$B:$B,MATCH('HT 0-1'!KP294,Scrape!$B:$B,0)),"")</f>
        <v/>
      </c>
      <c r="LE294">
        <f>IF(LQ294="0-1",INDEX(Scrape!$C:$C,MATCH('HT 0-1'!KP294,Scrape!$B:$B,0)),"")</f>
        <v/>
      </c>
      <c r="LF294">
        <f>IF(LQ294="0-1",INDEX(Scrape!$D:$D,MATCH('HT 0-1'!KP294,Scrape!$B:$B,0)),"")</f>
        <v/>
      </c>
      <c r="LG294">
        <f>IF(LQ294="0-1",INDEX(Scrape!$E:$E,MATCH('HT 0-1'!KP294,Scrape!$B:$B,0)),"")</f>
        <v/>
      </c>
      <c r="LH294">
        <f>IF(LQ294="0-1",INDEX(Scrape!$F:$F,MATCH('HT 0-1'!KP294,Scrape!$B:$B,0)),"")</f>
        <v/>
      </c>
      <c r="LI294">
        <f>IF(LQ294="0-1",INDEX(Scrape!$G:$G,MATCH('HT 0-1'!KP294,Scrape!$B:$B,0)),"")</f>
        <v/>
      </c>
      <c r="LJ294">
        <f>IF(LQ294="0-1",INDEX(Scrape!$H:$H,MATCH('HT 0-1'!KP294,Scrape!$B:$B,0)),"")</f>
        <v/>
      </c>
      <c r="LK294">
        <f>IF(LQ294="0-1",INDEX(Scrape!$I:$I,MATCH('HT 0-1'!KP294,Scrape!$B:$B,0)),"")</f>
        <v/>
      </c>
      <c r="LL294">
        <f>IF(LQ294="0-1",INDEX(Scrape!$J:$J,MATCH('HT 0-1'!KP294,Scrape!$B:$B,0)),"")</f>
        <v/>
      </c>
      <c r="LM294">
        <f>IF(LQ294="0-1",INDEX(Scrape!$K:$K,MATCH('HT 0-1'!KP294,Scrape!$B:$B,0)),"")</f>
        <v/>
      </c>
      <c r="LN294">
        <f>IF(LQ294="0-1",INDEX(Scrape!$L:$L,MATCH('HT 0-1'!KP294,Scrape!$B:$B,0)),"")</f>
        <v/>
      </c>
      <c r="LO294">
        <f>IF(LQ294="0-1",INDEX(Scrape!$M:$M,MATCH('HT 0-1'!KP294,Scrape!$B:$B,0)),"")</f>
        <v/>
      </c>
      <c r="LP294">
        <f>IF(LQ294="0-1",INDEX(Scrape!$N:$N,MATCH('HT 0-1'!KP294,Scrape!$B:$B,0)),"")</f>
        <v/>
      </c>
      <c r="LQ294">
        <f>INDEX(Scrape!$O:$O,MATCH('HT 0-1'!KP294,Scrape!$B:$B,0))</f>
        <v/>
      </c>
      <c r="LR294">
        <f>(1/LJ294)+(1/LI294)+(1/LH294)</f>
        <v/>
      </c>
      <c r="LS294">
        <f>(1/LG294)+(1/LF294)+(1/LE294)</f>
        <v/>
      </c>
      <c r="LT294" s="8">
        <f>IF(INDEX(#REF!,MATCH(KQ294,#REF!,0))=INDEX(#REF!,MATCH(KQ294,#REF!,0)),INDEX(#REF!,MATCH(KQ294,#REF!,0)),"ERROR")</f>
        <v/>
      </c>
      <c r="LU294" s="4">
        <f>IF(KR294="G",2,IF(KR294="R",0.5,IF(KR294="A",1)))</f>
        <v/>
      </c>
      <c r="LV294" s="4">
        <f>IF(KS294="G",0.5,IF(KS294="R",2,IF(KS294="A",1)))</f>
        <v/>
      </c>
      <c r="LW294" s="4">
        <f>IF(KT294="G",2,IF(KT294="R",0.5,IF(KT294="A",1)))</f>
        <v/>
      </c>
      <c r="LX294" s="4">
        <f>IF(KU294="G",0.5,IF(KU294="R",2,IF(KU294="A",1)))</f>
        <v/>
      </c>
      <c r="LY294" s="7">
        <f>(LK294*(LU294+LX294)+(LL294*(LU294+LX294)))</f>
        <v/>
      </c>
      <c r="LZ294" s="7">
        <f>(LN294*(LV294+LW294)+(LO294*(LV294+LW294)))</f>
        <v/>
      </c>
      <c r="MA294" s="11">
        <f>LY294-LZ294</f>
        <v/>
      </c>
      <c r="MB294" s="5">
        <f>MA294+2</f>
        <v/>
      </c>
      <c r="MC294" s="6">
        <f>MA294-2</f>
        <v/>
      </c>
      <c r="MD294" s="4">
        <f>LE294</f>
        <v/>
      </c>
      <c r="ME294" s="9">
        <f>IF(MD294=0,1000,MD294+0.75)</f>
        <v/>
      </c>
      <c r="MF294" s="10">
        <f>IF(MD294=0,0,MD294-0.75)</f>
        <v/>
      </c>
      <c r="MG294" s="4">
        <f>((LM294*(LU294+LX294))-((LP294*(LV294+LW294))))</f>
        <v/>
      </c>
      <c r="MH294" s="9">
        <f>MG294*1.2</f>
        <v/>
      </c>
      <c r="MI294" s="10">
        <f>MG294*0.8</f>
        <v/>
      </c>
      <c r="MJ294">
        <f>IFERROR(NX294,"")</f>
        <v/>
      </c>
      <c r="MK294">
        <f>IFERROR(NY294,"")</f>
        <v/>
      </c>
      <c r="ML294">
        <f>IFERROR(NZ294,"")</f>
        <v/>
      </c>
      <c r="MM294">
        <f>IFERROR(OA294,"")</f>
        <v/>
      </c>
      <c r="MN294">
        <f>IFERROR(OB294,"")</f>
        <v/>
      </c>
      <c r="MO294">
        <f>IFERROR(OC294,"")</f>
        <v/>
      </c>
      <c r="MP294" s="1">
        <f>COUNTIFS(#REF!,LT294,#REF!,1,#REF!,"&gt;="&amp;MC294,#REF!,"&lt;="&amp;MB294,#REF!,"&lt;="&amp;ME294,#REF!,"&gt;="&amp;MF294,#REF!,"="&amp;KV294,#REF!,"="&amp;KX294)</f>
        <v/>
      </c>
      <c r="MQ294" s="1">
        <f>COUNTIFS(#REF!,LT294,#REF!,0,#REF!,"&gt;="&amp;MC294,#REF!,"&lt;="&amp;MB294,#REF!,"&lt;="&amp;ME294,#REF!,"&gt;="&amp;MF294,#REF!,"="&amp;KV294,#REF!,"="&amp;KX294)</f>
        <v/>
      </c>
      <c r="MR294" s="1">
        <f>COUNTIFS(#REF!,LT294,#REF!,1,#REF!,"&gt;="&amp;MC294,#REF!,"&lt;="&amp;MB294,#REF!,"&lt;="&amp;ME294,#REF!,"&gt;="&amp;MF294,#REF!,"="&amp;KW294,#REF!,"="&amp;KY294)</f>
        <v/>
      </c>
      <c r="MS294" s="1">
        <f>COUNTIFS(#REF!,LT294,#REF!,0,#REF!,"&gt;="&amp;MC294,#REF!,"&lt;="&amp;MB294,#REF!,"&lt;="&amp;ME294,#REF!,"&gt;="&amp;MF294,#REF!,"="&amp;KW294,#REF!,"="&amp;KY294)</f>
        <v/>
      </c>
      <c r="MT294" s="1">
        <f>COUNTIFS(#REF!,LT294,#REF!,1,#REF!,"&gt;="&amp;MI294,#REF!,"&lt;="&amp;MH294,#REF!,"&lt;="&amp;ME294,#REF!,"&gt;="&amp;MF294)</f>
        <v/>
      </c>
      <c r="MU294" s="1">
        <f>COUNTIFS(#REF!,LT294,#REF!,0,#REF!,"&gt;="&amp;MI294,#REF!,"&lt;="&amp;MH294,#REF!,"&lt;="&amp;ME294,#REF!,"&gt;="&amp;MF294)</f>
        <v/>
      </c>
      <c r="MV294" s="1">
        <f>COUNTIFS(#REF!,LT294,#REF!,1,#REF!,"&gt;="&amp;MI294,#REF!,"&lt;="&amp;MH294,#REF!,"="&amp;KZ294,#REF!,"="&amp;LA294,#REF!,"&lt;="&amp;ME294,#REF!,"&gt;="&amp;MF294)</f>
        <v/>
      </c>
      <c r="MW294" s="1">
        <f>COUNTIFS(#REF!,LT294,#REF!,0,#REF!,"&gt;="&amp;MI294,#REF!,"&lt;="&amp;MH294,#REF!,"="&amp;KZ294,#REF!,"="&amp;LA294,#REF!,"&lt;="&amp;ME294,#REF!,"&gt;="&amp;MF294)</f>
        <v/>
      </c>
      <c r="MX294" s="1">
        <f>COUNTIFS(#REF!,LT294,#REF!,1,#REF!,"&gt;="&amp;MC294,#REF!,"&lt;="&amp;MB294,#REF!,"&lt;="&amp;ME294,#REF!,"&gt;="&amp;MF294)</f>
        <v/>
      </c>
      <c r="MY294" s="1">
        <f>COUNTIFS(#REF!,LT294,#REF!,0,#REF!,"&gt;="&amp;MC294,#REF!,"&lt;="&amp;MB294,#REF!,"&lt;="&amp;ME294,#REF!,"&gt;="&amp;MF294)</f>
        <v/>
      </c>
      <c r="MZ294" s="1">
        <f>COUNTIFS(#REF!,LT294,#REF!,1,#REF!,"&lt;="&amp;ME294,#REF!,"&gt;="&amp;MF294,#REF!,"="&amp;KV294,#REF!,"="&amp;KX294)</f>
        <v/>
      </c>
      <c r="NA294" s="1">
        <f>COUNTIFS(#REF!,LT294,#REF!,0,#REF!,"&lt;="&amp;ME294,#REF!,"&gt;="&amp;MF294,#REF!,"="&amp;KV294,#REF!,"="&amp;KX294)</f>
        <v/>
      </c>
      <c r="NB294" s="1">
        <f>COUNTIFS(#REF!,LT294,#REF!,1,#REF!,"&lt;="&amp;ME294,#REF!,"&gt;="&amp;MF294,#REF!,"="&amp;KW294,#REF!,"="&amp;KY294)</f>
        <v/>
      </c>
      <c r="NC294" s="1">
        <f>COUNTIFS(#REF!,LT294,#REF!,0,#REF!,"&lt;="&amp;ME294,#REF!,"&gt;="&amp;MF294,#REF!,"="&amp;KW294,#REF!,"="&amp;KY294)</f>
        <v/>
      </c>
      <c r="ND294" s="1">
        <f>MP294+MR294+MT294+MV294+MX294+MZ294+NB294</f>
        <v/>
      </c>
      <c r="NE294" s="1">
        <f>MQ294+MS294+MU294+MW294+MY294+NA294+NC294</f>
        <v/>
      </c>
      <c r="NF294" s="1">
        <f>ND294+NE294</f>
        <v/>
      </c>
      <c r="NG294" s="33">
        <f>ND294/(ND294+NE294)</f>
        <v/>
      </c>
      <c r="NH294" s="3">
        <f>1/NG294</f>
        <v/>
      </c>
      <c r="NI294" s="1">
        <f>LI294</f>
        <v/>
      </c>
      <c r="NJ294" s="79">
        <f>((1-NG294)*(1/(NI294-1))*0.98-(NG294*1))</f>
        <v/>
      </c>
      <c r="NK294" s="34">
        <f>IF(LR294&lt;0.9,0,IF(AND(LR294&gt;1.1),0,1))</f>
        <v/>
      </c>
      <c r="NL294" s="34">
        <f>IF(LS294&lt;0.9,0,IF(AND(LS294&gt;1.1),0,1))</f>
        <v/>
      </c>
      <c r="NM294" s="32">
        <f>IF(NF294&gt;99,1,0)</f>
        <v/>
      </c>
      <c r="NN294" s="32">
        <f>IF(NJ294&gt;0.0799,1,0)</f>
        <v/>
      </c>
      <c r="NO294" s="32">
        <f>IF(NJ294&gt;NQ294,1,0)</f>
        <v/>
      </c>
      <c r="NP294" s="32">
        <f>NM294+NN294+NO294+NK294+NL294</f>
        <v/>
      </c>
      <c r="NQ294" s="79">
        <f>(((100*NG294)*(NI294-1)*0.98)-((1-NG294)*100))/100</f>
        <v/>
      </c>
      <c r="NR294" s="34">
        <f>IF(LR294&lt;0.9,0,IF(AND(LR294&gt;1.1),0,1))</f>
        <v/>
      </c>
      <c r="NS294" s="34">
        <f>IF(LS294&lt;0.9,0,IF(AND(LS294&gt;1.1),0,1))</f>
        <v/>
      </c>
      <c r="NT294" s="32">
        <f>IF(NF294&gt;99,1,0)</f>
        <v/>
      </c>
      <c r="NU294" s="32">
        <f>IF(NQ294&gt;0.0799,1,0)</f>
        <v/>
      </c>
      <c r="NV294" s="32">
        <f>IF(NQ294&gt;NJ294,1,0)</f>
        <v/>
      </c>
      <c r="NW294" s="32">
        <f>NT294+NU294+NV294+NR294+NS294</f>
        <v/>
      </c>
      <c r="NX294">
        <f>IF(NP294=5,"LayAway0-1",IF(AND(NW294=5),"BackAway0-1",""))</f>
        <v/>
      </c>
      <c r="NY294">
        <f>IF(NP294=5,KO294,IF(AND(NW294=5),KO294,""))</f>
        <v/>
      </c>
      <c r="NZ294">
        <f>IF(NP294=5,"Match Odds",IF(AND(NW294=5),"Match Odds",""))</f>
        <v/>
      </c>
      <c r="OA294">
        <f>IF(NP294=5,KP294,IF(AND(NW294=5),KP294,""))</f>
        <v/>
      </c>
      <c r="OB294">
        <f>IF(NP294=5,"MATCH_ODDS",IF(AND(NW294=5),"MATCH_ODDS",""))</f>
        <v/>
      </c>
      <c r="OC294">
        <f>IF(NP294=5,"LAY",IF(AND(NW294=5),"BACK",""))</f>
        <v/>
      </c>
    </row>
    <row r="295" ht="16.5" customHeight="1" thickBot="1" thickTop="1">
      <c r="A295" s="2" t="n"/>
      <c r="KN295" s="1">
        <f>IF(INDEX(#REF!,MATCH('HT 0-1'!D295,#REF!,0))=INDEX(#REF!,MATCH('HT 0-1'!D295,#REF!,0)),INDEX(#REF!,MATCH('HT 0-1'!D295,#REF!,0)),"ERROR")</f>
        <v/>
      </c>
      <c r="KO295" s="1">
        <f>IF(INDEX(#REF!,MATCH('HT 0-1'!E295,#REF!,0))=INDEX(#REF!,MATCH('HT 0-1'!E295,#REF!,0)),INDEX(#REF!,MATCH('HT 0-1'!E295,#REF!,0)),"ERROR")</f>
        <v/>
      </c>
      <c r="KP295" s="1">
        <f>KN295&amp;" v "&amp;KO295</f>
        <v/>
      </c>
      <c r="KQ295">
        <f>B295&amp;"_"&amp;C295</f>
        <v/>
      </c>
      <c r="KR295" s="1">
        <f>IF((HW295/KK295)&lt;0.335,"G",IF((HW295/KK295)&gt;0.67,"R","A"))</f>
        <v/>
      </c>
      <c r="KS295" s="1">
        <f>IF((HX295/KK295)&lt;0.335,"G",IF((HX295/KK295)&gt;0.67,"R","A"))</f>
        <v/>
      </c>
      <c r="KT295" s="1">
        <f>IF((IH295/KK295)&lt;0.335,"G",IF((IH295/KK295)&gt;0.67,"R","A"))</f>
        <v/>
      </c>
      <c r="KU295" s="1">
        <f>IF((II295/KK295)&lt;0.335,"G",IF((II295/KK295)&gt;0.67,"R","A"))</f>
        <v/>
      </c>
      <c r="KV295" s="1">
        <f>IF((HZ295/KK295)&lt;0.335,"G",IF((HZ295/KK295)&gt;0.67,"R","A"))</f>
        <v/>
      </c>
      <c r="KW295" s="1">
        <f>IF((HY295/KK295)&lt;0.335,"G",IF((HY295/KK295)&gt;0.67,"R","A"))</f>
        <v/>
      </c>
      <c r="KX295" s="1">
        <f>IF((IK295/KK295)&lt;0.335,"G",IF((IK295/KK295)&gt;0.67,"R","A"))</f>
        <v/>
      </c>
      <c r="KY295" s="1">
        <f>IF((IJ295/KK295)&lt;0.335,"G",IF((IJ295/KK295)&gt;0.67,"R","A"))</f>
        <v/>
      </c>
      <c r="KZ295" s="1">
        <f>IF((HQ295/KK295)&lt;0.335,"G",IF((HQ295/KK295)&gt;0.67,"R","A"))</f>
        <v/>
      </c>
      <c r="LA295" s="1">
        <f>IF((IB295/KK295)&lt;0.335,"G",IF((IB295/KK295)&gt;0.67,"R","A"))</f>
        <v/>
      </c>
      <c r="LB295">
        <f>IF(LQ295="0-1",INDEX(Scrape!#REF!,MATCH('HT 0-1'!KP295,Scrape!$B:$B,0)),"")</f>
        <v/>
      </c>
      <c r="LC295">
        <f>IF(LQ295="0-1",INDEX(Scrape!$A:$A,MATCH('HT 0-1'!KP295,Scrape!$B:$B,0)),"")</f>
        <v/>
      </c>
      <c r="LD295">
        <f>IF(LQ295="0-1",INDEX(Scrape!$B:$B,MATCH('HT 0-1'!KP295,Scrape!$B:$B,0)),"")</f>
        <v/>
      </c>
      <c r="LE295">
        <f>IF(LQ295="0-1",INDEX(Scrape!$C:$C,MATCH('HT 0-1'!KP295,Scrape!$B:$B,0)),"")</f>
        <v/>
      </c>
      <c r="LF295">
        <f>IF(LQ295="0-1",INDEX(Scrape!$D:$D,MATCH('HT 0-1'!KP295,Scrape!$B:$B,0)),"")</f>
        <v/>
      </c>
      <c r="LG295">
        <f>IF(LQ295="0-1",INDEX(Scrape!$E:$E,MATCH('HT 0-1'!KP295,Scrape!$B:$B,0)),"")</f>
        <v/>
      </c>
      <c r="LH295">
        <f>IF(LQ295="0-1",INDEX(Scrape!$F:$F,MATCH('HT 0-1'!KP295,Scrape!$B:$B,0)),"")</f>
        <v/>
      </c>
      <c r="LI295">
        <f>IF(LQ295="0-1",INDEX(Scrape!$G:$G,MATCH('HT 0-1'!KP295,Scrape!$B:$B,0)),"")</f>
        <v/>
      </c>
      <c r="LJ295">
        <f>IF(LQ295="0-1",INDEX(Scrape!$H:$H,MATCH('HT 0-1'!KP295,Scrape!$B:$B,0)),"")</f>
        <v/>
      </c>
      <c r="LK295">
        <f>IF(LQ295="0-1",INDEX(Scrape!$I:$I,MATCH('HT 0-1'!KP295,Scrape!$B:$B,0)),"")</f>
        <v/>
      </c>
      <c r="LL295">
        <f>IF(LQ295="0-1",INDEX(Scrape!$J:$J,MATCH('HT 0-1'!KP295,Scrape!$B:$B,0)),"")</f>
        <v/>
      </c>
      <c r="LM295">
        <f>IF(LQ295="0-1",INDEX(Scrape!$K:$K,MATCH('HT 0-1'!KP295,Scrape!$B:$B,0)),"")</f>
        <v/>
      </c>
      <c r="LN295">
        <f>IF(LQ295="0-1",INDEX(Scrape!$L:$L,MATCH('HT 0-1'!KP295,Scrape!$B:$B,0)),"")</f>
        <v/>
      </c>
      <c r="LO295">
        <f>IF(LQ295="0-1",INDEX(Scrape!$M:$M,MATCH('HT 0-1'!KP295,Scrape!$B:$B,0)),"")</f>
        <v/>
      </c>
      <c r="LP295">
        <f>IF(LQ295="0-1",INDEX(Scrape!$N:$N,MATCH('HT 0-1'!KP295,Scrape!$B:$B,0)),"")</f>
        <v/>
      </c>
      <c r="LQ295">
        <f>INDEX(Scrape!$O:$O,MATCH('HT 0-1'!KP295,Scrape!$B:$B,0))</f>
        <v/>
      </c>
      <c r="LR295">
        <f>(1/LJ295)+(1/LI295)+(1/LH295)</f>
        <v/>
      </c>
      <c r="LS295">
        <f>(1/LG295)+(1/LF295)+(1/LE295)</f>
        <v/>
      </c>
      <c r="LT295" s="8">
        <f>IF(INDEX(#REF!,MATCH(KQ295,#REF!,0))=INDEX(#REF!,MATCH(KQ295,#REF!,0)),INDEX(#REF!,MATCH(KQ295,#REF!,0)),"ERROR")</f>
        <v/>
      </c>
      <c r="LU295" s="4">
        <f>IF(KR295="G",2,IF(KR295="R",0.5,IF(KR295="A",1)))</f>
        <v/>
      </c>
      <c r="LV295" s="4">
        <f>IF(KS295="G",0.5,IF(KS295="R",2,IF(KS295="A",1)))</f>
        <v/>
      </c>
      <c r="LW295" s="4">
        <f>IF(KT295="G",2,IF(KT295="R",0.5,IF(KT295="A",1)))</f>
        <v/>
      </c>
      <c r="LX295" s="4">
        <f>IF(KU295="G",0.5,IF(KU295="R",2,IF(KU295="A",1)))</f>
        <v/>
      </c>
      <c r="LY295" s="7">
        <f>(LK295*(LU295+LX295)+(LL295*(LU295+LX295)))</f>
        <v/>
      </c>
      <c r="LZ295" s="7">
        <f>(LN295*(LV295+LW295)+(LO295*(LV295+LW295)))</f>
        <v/>
      </c>
      <c r="MA295" s="11">
        <f>LY295-LZ295</f>
        <v/>
      </c>
      <c r="MB295" s="5">
        <f>MA295+2</f>
        <v/>
      </c>
      <c r="MC295" s="6">
        <f>MA295-2</f>
        <v/>
      </c>
      <c r="MD295" s="4">
        <f>LE295</f>
        <v/>
      </c>
      <c r="ME295" s="9">
        <f>IF(MD295=0,1000,MD295+0.75)</f>
        <v/>
      </c>
      <c r="MF295" s="10">
        <f>IF(MD295=0,0,MD295-0.75)</f>
        <v/>
      </c>
      <c r="MG295" s="4">
        <f>((LM295*(LU295+LX295))-((LP295*(LV295+LW295))))</f>
        <v/>
      </c>
      <c r="MH295" s="9">
        <f>MG295*1.2</f>
        <v/>
      </c>
      <c r="MI295" s="10">
        <f>MG295*0.8</f>
        <v/>
      </c>
      <c r="MJ295">
        <f>IFERROR(NX295,"")</f>
        <v/>
      </c>
      <c r="MK295">
        <f>IFERROR(NY295,"")</f>
        <v/>
      </c>
      <c r="ML295">
        <f>IFERROR(NZ295,"")</f>
        <v/>
      </c>
      <c r="MM295">
        <f>IFERROR(OA295,"")</f>
        <v/>
      </c>
      <c r="MN295">
        <f>IFERROR(OB295,"")</f>
        <v/>
      </c>
      <c r="MO295">
        <f>IFERROR(OC295,"")</f>
        <v/>
      </c>
      <c r="MP295" s="1">
        <f>COUNTIFS(#REF!,LT295,#REF!,1,#REF!,"&gt;="&amp;MC295,#REF!,"&lt;="&amp;MB295,#REF!,"&lt;="&amp;ME295,#REF!,"&gt;="&amp;MF295,#REF!,"="&amp;KV295,#REF!,"="&amp;KX295)</f>
        <v/>
      </c>
      <c r="MQ295" s="1">
        <f>COUNTIFS(#REF!,LT295,#REF!,0,#REF!,"&gt;="&amp;MC295,#REF!,"&lt;="&amp;MB295,#REF!,"&lt;="&amp;ME295,#REF!,"&gt;="&amp;MF295,#REF!,"="&amp;KV295,#REF!,"="&amp;KX295)</f>
        <v/>
      </c>
      <c r="MR295" s="1">
        <f>COUNTIFS(#REF!,LT295,#REF!,1,#REF!,"&gt;="&amp;MC295,#REF!,"&lt;="&amp;MB295,#REF!,"&lt;="&amp;ME295,#REF!,"&gt;="&amp;MF295,#REF!,"="&amp;KW295,#REF!,"="&amp;KY295)</f>
        <v/>
      </c>
      <c r="MS295" s="1">
        <f>COUNTIFS(#REF!,LT295,#REF!,0,#REF!,"&gt;="&amp;MC295,#REF!,"&lt;="&amp;MB295,#REF!,"&lt;="&amp;ME295,#REF!,"&gt;="&amp;MF295,#REF!,"="&amp;KW295,#REF!,"="&amp;KY295)</f>
        <v/>
      </c>
      <c r="MT295" s="1">
        <f>COUNTIFS(#REF!,LT295,#REF!,1,#REF!,"&gt;="&amp;MI295,#REF!,"&lt;="&amp;MH295,#REF!,"&lt;="&amp;ME295,#REF!,"&gt;="&amp;MF295)</f>
        <v/>
      </c>
      <c r="MU295" s="1">
        <f>COUNTIFS(#REF!,LT295,#REF!,0,#REF!,"&gt;="&amp;MI295,#REF!,"&lt;="&amp;MH295,#REF!,"&lt;="&amp;ME295,#REF!,"&gt;="&amp;MF295)</f>
        <v/>
      </c>
      <c r="MV295" s="1">
        <f>COUNTIFS(#REF!,LT295,#REF!,1,#REF!,"&gt;="&amp;MI295,#REF!,"&lt;="&amp;MH295,#REF!,"="&amp;KZ295,#REF!,"="&amp;LA295,#REF!,"&lt;="&amp;ME295,#REF!,"&gt;="&amp;MF295)</f>
        <v/>
      </c>
      <c r="MW295" s="1">
        <f>COUNTIFS(#REF!,LT295,#REF!,0,#REF!,"&gt;="&amp;MI295,#REF!,"&lt;="&amp;MH295,#REF!,"="&amp;KZ295,#REF!,"="&amp;LA295,#REF!,"&lt;="&amp;ME295,#REF!,"&gt;="&amp;MF295)</f>
        <v/>
      </c>
      <c r="MX295" s="1">
        <f>COUNTIFS(#REF!,LT295,#REF!,1,#REF!,"&gt;="&amp;MC295,#REF!,"&lt;="&amp;MB295,#REF!,"&lt;="&amp;ME295,#REF!,"&gt;="&amp;MF295)</f>
        <v/>
      </c>
      <c r="MY295" s="1">
        <f>COUNTIFS(#REF!,LT295,#REF!,0,#REF!,"&gt;="&amp;MC295,#REF!,"&lt;="&amp;MB295,#REF!,"&lt;="&amp;ME295,#REF!,"&gt;="&amp;MF295)</f>
        <v/>
      </c>
      <c r="MZ295" s="1">
        <f>COUNTIFS(#REF!,LT295,#REF!,1,#REF!,"&lt;="&amp;ME295,#REF!,"&gt;="&amp;MF295,#REF!,"="&amp;KV295,#REF!,"="&amp;KX295)</f>
        <v/>
      </c>
      <c r="NA295" s="1">
        <f>COUNTIFS(#REF!,LT295,#REF!,0,#REF!,"&lt;="&amp;ME295,#REF!,"&gt;="&amp;MF295,#REF!,"="&amp;KV295,#REF!,"="&amp;KX295)</f>
        <v/>
      </c>
      <c r="NB295" s="1">
        <f>COUNTIFS(#REF!,LT295,#REF!,1,#REF!,"&lt;="&amp;ME295,#REF!,"&gt;="&amp;MF295,#REF!,"="&amp;KW295,#REF!,"="&amp;KY295)</f>
        <v/>
      </c>
      <c r="NC295" s="1">
        <f>COUNTIFS(#REF!,LT295,#REF!,0,#REF!,"&lt;="&amp;ME295,#REF!,"&gt;="&amp;MF295,#REF!,"="&amp;KW295,#REF!,"="&amp;KY295)</f>
        <v/>
      </c>
      <c r="ND295" s="1">
        <f>MP295+MR295+MT295+MV295+MX295+MZ295+NB295</f>
        <v/>
      </c>
      <c r="NE295" s="1">
        <f>MQ295+MS295+MU295+MW295+MY295+NA295+NC295</f>
        <v/>
      </c>
      <c r="NF295" s="1">
        <f>ND295+NE295</f>
        <v/>
      </c>
      <c r="NG295" s="33">
        <f>ND295/(ND295+NE295)</f>
        <v/>
      </c>
      <c r="NH295" s="3">
        <f>1/NG295</f>
        <v/>
      </c>
      <c r="NI295" s="1">
        <f>LI295</f>
        <v/>
      </c>
      <c r="NJ295" s="79">
        <f>((1-NG295)*(1/(NI295-1))*0.98-(NG295*1))</f>
        <v/>
      </c>
      <c r="NK295" s="34">
        <f>IF(LR295&lt;0.9,0,IF(AND(LR295&gt;1.1),0,1))</f>
        <v/>
      </c>
      <c r="NL295" s="34">
        <f>IF(LS295&lt;0.9,0,IF(AND(LS295&gt;1.1),0,1))</f>
        <v/>
      </c>
      <c r="NM295" s="32">
        <f>IF(NF295&gt;99,1,0)</f>
        <v/>
      </c>
      <c r="NN295" s="32">
        <f>IF(NJ295&gt;0.0799,1,0)</f>
        <v/>
      </c>
      <c r="NO295" s="32">
        <f>IF(NJ295&gt;NQ295,1,0)</f>
        <v/>
      </c>
      <c r="NP295" s="32">
        <f>NM295+NN295+NO295+NK295+NL295</f>
        <v/>
      </c>
      <c r="NQ295" s="79">
        <f>(((100*NG295)*(NI295-1)*0.98)-((1-NG295)*100))/100</f>
        <v/>
      </c>
      <c r="NR295" s="34">
        <f>IF(LR295&lt;0.9,0,IF(AND(LR295&gt;1.1),0,1))</f>
        <v/>
      </c>
      <c r="NS295" s="34">
        <f>IF(LS295&lt;0.9,0,IF(AND(LS295&gt;1.1),0,1))</f>
        <v/>
      </c>
      <c r="NT295" s="32">
        <f>IF(NF295&gt;99,1,0)</f>
        <v/>
      </c>
      <c r="NU295" s="32">
        <f>IF(NQ295&gt;0.0799,1,0)</f>
        <v/>
      </c>
      <c r="NV295" s="32">
        <f>IF(NQ295&gt;NJ295,1,0)</f>
        <v/>
      </c>
      <c r="NW295" s="32">
        <f>NT295+NU295+NV295+NR295+NS295</f>
        <v/>
      </c>
      <c r="NX295">
        <f>IF(NP295=5,"LayAway0-1",IF(AND(NW295=5),"BackAway0-1",""))</f>
        <v/>
      </c>
      <c r="NY295">
        <f>IF(NP295=5,KO295,IF(AND(NW295=5),KO295,""))</f>
        <v/>
      </c>
      <c r="NZ295">
        <f>IF(NP295=5,"Match Odds",IF(AND(NW295=5),"Match Odds",""))</f>
        <v/>
      </c>
      <c r="OA295">
        <f>IF(NP295=5,KP295,IF(AND(NW295=5),KP295,""))</f>
        <v/>
      </c>
      <c r="OB295">
        <f>IF(NP295=5,"MATCH_ODDS",IF(AND(NW295=5),"MATCH_ODDS",""))</f>
        <v/>
      </c>
      <c r="OC295">
        <f>IF(NP295=5,"LAY",IF(AND(NW295=5),"BACK",""))</f>
        <v/>
      </c>
    </row>
    <row r="296" ht="16.5" customHeight="1" thickBot="1" thickTop="1">
      <c r="A296" s="2" t="n"/>
      <c r="KN296" s="1">
        <f>IF(INDEX(#REF!,MATCH('HT 0-1'!D296,#REF!,0))=INDEX(#REF!,MATCH('HT 0-1'!D296,#REF!,0)),INDEX(#REF!,MATCH('HT 0-1'!D296,#REF!,0)),"ERROR")</f>
        <v/>
      </c>
      <c r="KO296" s="1">
        <f>IF(INDEX(#REF!,MATCH('HT 0-1'!E296,#REF!,0))=INDEX(#REF!,MATCH('HT 0-1'!E296,#REF!,0)),INDEX(#REF!,MATCH('HT 0-1'!E296,#REF!,0)),"ERROR")</f>
        <v/>
      </c>
      <c r="KP296" s="1">
        <f>KN296&amp;" v "&amp;KO296</f>
        <v/>
      </c>
      <c r="KQ296">
        <f>B296&amp;"_"&amp;C296</f>
        <v/>
      </c>
      <c r="KR296" s="1">
        <f>IF((HW296/KK296)&lt;0.335,"G",IF((HW296/KK296)&gt;0.67,"R","A"))</f>
        <v/>
      </c>
      <c r="KS296" s="1">
        <f>IF((HX296/KK296)&lt;0.335,"G",IF((HX296/KK296)&gt;0.67,"R","A"))</f>
        <v/>
      </c>
      <c r="KT296" s="1">
        <f>IF((IH296/KK296)&lt;0.335,"G",IF((IH296/KK296)&gt;0.67,"R","A"))</f>
        <v/>
      </c>
      <c r="KU296" s="1">
        <f>IF((II296/KK296)&lt;0.335,"G",IF((II296/KK296)&gt;0.67,"R","A"))</f>
        <v/>
      </c>
      <c r="KV296" s="1">
        <f>IF((HZ296/KK296)&lt;0.335,"G",IF((HZ296/KK296)&gt;0.67,"R","A"))</f>
        <v/>
      </c>
      <c r="KW296" s="1">
        <f>IF((HY296/KK296)&lt;0.335,"G",IF((HY296/KK296)&gt;0.67,"R","A"))</f>
        <v/>
      </c>
      <c r="KX296" s="1">
        <f>IF((IK296/KK296)&lt;0.335,"G",IF((IK296/KK296)&gt;0.67,"R","A"))</f>
        <v/>
      </c>
      <c r="KY296" s="1">
        <f>IF((IJ296/KK296)&lt;0.335,"G",IF((IJ296/KK296)&gt;0.67,"R","A"))</f>
        <v/>
      </c>
      <c r="KZ296" s="1">
        <f>IF((HQ296/KK296)&lt;0.335,"G",IF((HQ296/KK296)&gt;0.67,"R","A"))</f>
        <v/>
      </c>
      <c r="LA296" s="1">
        <f>IF((IB296/KK296)&lt;0.335,"G",IF((IB296/KK296)&gt;0.67,"R","A"))</f>
        <v/>
      </c>
      <c r="LB296">
        <f>IF(LQ296="0-1",INDEX(Scrape!#REF!,MATCH('HT 0-1'!KP296,Scrape!$B:$B,0)),"")</f>
        <v/>
      </c>
      <c r="LC296">
        <f>IF(LQ296="0-1",INDEX(Scrape!$A:$A,MATCH('HT 0-1'!KP296,Scrape!$B:$B,0)),"")</f>
        <v/>
      </c>
      <c r="LD296">
        <f>IF(LQ296="0-1",INDEX(Scrape!$B:$B,MATCH('HT 0-1'!KP296,Scrape!$B:$B,0)),"")</f>
        <v/>
      </c>
      <c r="LE296">
        <f>IF(LQ296="0-1",INDEX(Scrape!$C:$C,MATCH('HT 0-1'!KP296,Scrape!$B:$B,0)),"")</f>
        <v/>
      </c>
      <c r="LF296">
        <f>IF(LQ296="0-1",INDEX(Scrape!$D:$D,MATCH('HT 0-1'!KP296,Scrape!$B:$B,0)),"")</f>
        <v/>
      </c>
      <c r="LG296">
        <f>IF(LQ296="0-1",INDEX(Scrape!$E:$E,MATCH('HT 0-1'!KP296,Scrape!$B:$B,0)),"")</f>
        <v/>
      </c>
      <c r="LH296">
        <f>IF(LQ296="0-1",INDEX(Scrape!$F:$F,MATCH('HT 0-1'!KP296,Scrape!$B:$B,0)),"")</f>
        <v/>
      </c>
      <c r="LI296">
        <f>IF(LQ296="0-1",INDEX(Scrape!$G:$G,MATCH('HT 0-1'!KP296,Scrape!$B:$B,0)),"")</f>
        <v/>
      </c>
      <c r="LJ296">
        <f>IF(LQ296="0-1",INDEX(Scrape!$H:$H,MATCH('HT 0-1'!KP296,Scrape!$B:$B,0)),"")</f>
        <v/>
      </c>
      <c r="LK296">
        <f>IF(LQ296="0-1",INDEX(Scrape!$I:$I,MATCH('HT 0-1'!KP296,Scrape!$B:$B,0)),"")</f>
        <v/>
      </c>
      <c r="LL296">
        <f>IF(LQ296="0-1",INDEX(Scrape!$J:$J,MATCH('HT 0-1'!KP296,Scrape!$B:$B,0)),"")</f>
        <v/>
      </c>
      <c r="LM296">
        <f>IF(LQ296="0-1",INDEX(Scrape!$K:$K,MATCH('HT 0-1'!KP296,Scrape!$B:$B,0)),"")</f>
        <v/>
      </c>
      <c r="LN296">
        <f>IF(LQ296="0-1",INDEX(Scrape!$L:$L,MATCH('HT 0-1'!KP296,Scrape!$B:$B,0)),"")</f>
        <v/>
      </c>
      <c r="LO296">
        <f>IF(LQ296="0-1",INDEX(Scrape!$M:$M,MATCH('HT 0-1'!KP296,Scrape!$B:$B,0)),"")</f>
        <v/>
      </c>
      <c r="LP296">
        <f>IF(LQ296="0-1",INDEX(Scrape!$N:$N,MATCH('HT 0-1'!KP296,Scrape!$B:$B,0)),"")</f>
        <v/>
      </c>
      <c r="LQ296">
        <f>INDEX(Scrape!$O:$O,MATCH('HT 0-1'!KP296,Scrape!$B:$B,0))</f>
        <v/>
      </c>
      <c r="LR296">
        <f>(1/LJ296)+(1/LI296)+(1/LH296)</f>
        <v/>
      </c>
      <c r="LS296">
        <f>(1/LG296)+(1/LF296)+(1/LE296)</f>
        <v/>
      </c>
      <c r="LT296" s="8">
        <f>IF(INDEX(#REF!,MATCH(KQ296,#REF!,0))=INDEX(#REF!,MATCH(KQ296,#REF!,0)),INDEX(#REF!,MATCH(KQ296,#REF!,0)),"ERROR")</f>
        <v/>
      </c>
      <c r="LU296" s="4">
        <f>IF(KR296="G",2,IF(KR296="R",0.5,IF(KR296="A",1)))</f>
        <v/>
      </c>
      <c r="LV296" s="4">
        <f>IF(KS296="G",0.5,IF(KS296="R",2,IF(KS296="A",1)))</f>
        <v/>
      </c>
      <c r="LW296" s="4">
        <f>IF(KT296="G",2,IF(KT296="R",0.5,IF(KT296="A",1)))</f>
        <v/>
      </c>
      <c r="LX296" s="4">
        <f>IF(KU296="G",0.5,IF(KU296="R",2,IF(KU296="A",1)))</f>
        <v/>
      </c>
      <c r="LY296" s="7">
        <f>(LK296*(LU296+LX296)+(LL296*(LU296+LX296)))</f>
        <v/>
      </c>
      <c r="LZ296" s="7">
        <f>(LN296*(LV296+LW296)+(LO296*(LV296+LW296)))</f>
        <v/>
      </c>
      <c r="MA296" s="11">
        <f>LY296-LZ296</f>
        <v/>
      </c>
      <c r="MB296" s="5">
        <f>MA296+2</f>
        <v/>
      </c>
      <c r="MC296" s="6">
        <f>MA296-2</f>
        <v/>
      </c>
      <c r="MD296" s="4">
        <f>LE296</f>
        <v/>
      </c>
      <c r="ME296" s="9">
        <f>IF(MD296=0,1000,MD296+0.75)</f>
        <v/>
      </c>
      <c r="MF296" s="10">
        <f>IF(MD296=0,0,MD296-0.75)</f>
        <v/>
      </c>
      <c r="MG296" s="4">
        <f>((LM296*(LU296+LX296))-((LP296*(LV296+LW296))))</f>
        <v/>
      </c>
      <c r="MH296" s="9">
        <f>MG296*1.2</f>
        <v/>
      </c>
      <c r="MI296" s="10">
        <f>MG296*0.8</f>
        <v/>
      </c>
      <c r="MJ296">
        <f>IFERROR(NX296,"")</f>
        <v/>
      </c>
      <c r="MK296">
        <f>IFERROR(NY296,"")</f>
        <v/>
      </c>
      <c r="ML296">
        <f>IFERROR(NZ296,"")</f>
        <v/>
      </c>
      <c r="MM296">
        <f>IFERROR(OA296,"")</f>
        <v/>
      </c>
      <c r="MN296">
        <f>IFERROR(OB296,"")</f>
        <v/>
      </c>
      <c r="MO296">
        <f>IFERROR(OC296,"")</f>
        <v/>
      </c>
      <c r="MP296" s="1">
        <f>COUNTIFS(#REF!,LT296,#REF!,1,#REF!,"&gt;="&amp;MC296,#REF!,"&lt;="&amp;MB296,#REF!,"&lt;="&amp;ME296,#REF!,"&gt;="&amp;MF296,#REF!,"="&amp;KV296,#REF!,"="&amp;KX296)</f>
        <v/>
      </c>
      <c r="MQ296" s="1">
        <f>COUNTIFS(#REF!,LT296,#REF!,0,#REF!,"&gt;="&amp;MC296,#REF!,"&lt;="&amp;MB296,#REF!,"&lt;="&amp;ME296,#REF!,"&gt;="&amp;MF296,#REF!,"="&amp;KV296,#REF!,"="&amp;KX296)</f>
        <v/>
      </c>
      <c r="MR296" s="1">
        <f>COUNTIFS(#REF!,LT296,#REF!,1,#REF!,"&gt;="&amp;MC296,#REF!,"&lt;="&amp;MB296,#REF!,"&lt;="&amp;ME296,#REF!,"&gt;="&amp;MF296,#REF!,"="&amp;KW296,#REF!,"="&amp;KY296)</f>
        <v/>
      </c>
      <c r="MS296" s="1">
        <f>COUNTIFS(#REF!,LT296,#REF!,0,#REF!,"&gt;="&amp;MC296,#REF!,"&lt;="&amp;MB296,#REF!,"&lt;="&amp;ME296,#REF!,"&gt;="&amp;MF296,#REF!,"="&amp;KW296,#REF!,"="&amp;KY296)</f>
        <v/>
      </c>
      <c r="MT296" s="1">
        <f>COUNTIFS(#REF!,LT296,#REF!,1,#REF!,"&gt;="&amp;MI296,#REF!,"&lt;="&amp;MH296,#REF!,"&lt;="&amp;ME296,#REF!,"&gt;="&amp;MF296)</f>
        <v/>
      </c>
      <c r="MU296" s="1">
        <f>COUNTIFS(#REF!,LT296,#REF!,0,#REF!,"&gt;="&amp;MI296,#REF!,"&lt;="&amp;MH296,#REF!,"&lt;="&amp;ME296,#REF!,"&gt;="&amp;MF296)</f>
        <v/>
      </c>
      <c r="MV296" s="1">
        <f>COUNTIFS(#REF!,LT296,#REF!,1,#REF!,"&gt;="&amp;MI296,#REF!,"&lt;="&amp;MH296,#REF!,"="&amp;KZ296,#REF!,"="&amp;LA296,#REF!,"&lt;="&amp;ME296,#REF!,"&gt;="&amp;MF296)</f>
        <v/>
      </c>
      <c r="MW296" s="1">
        <f>COUNTIFS(#REF!,LT296,#REF!,0,#REF!,"&gt;="&amp;MI296,#REF!,"&lt;="&amp;MH296,#REF!,"="&amp;KZ296,#REF!,"="&amp;LA296,#REF!,"&lt;="&amp;ME296,#REF!,"&gt;="&amp;MF296)</f>
        <v/>
      </c>
      <c r="MX296" s="1">
        <f>COUNTIFS(#REF!,LT296,#REF!,1,#REF!,"&gt;="&amp;MC296,#REF!,"&lt;="&amp;MB296,#REF!,"&lt;="&amp;ME296,#REF!,"&gt;="&amp;MF296)</f>
        <v/>
      </c>
      <c r="MY296" s="1">
        <f>COUNTIFS(#REF!,LT296,#REF!,0,#REF!,"&gt;="&amp;MC296,#REF!,"&lt;="&amp;MB296,#REF!,"&lt;="&amp;ME296,#REF!,"&gt;="&amp;MF296)</f>
        <v/>
      </c>
      <c r="MZ296" s="1">
        <f>COUNTIFS(#REF!,LT296,#REF!,1,#REF!,"&lt;="&amp;ME296,#REF!,"&gt;="&amp;MF296,#REF!,"="&amp;KV296,#REF!,"="&amp;KX296)</f>
        <v/>
      </c>
      <c r="NA296" s="1">
        <f>COUNTIFS(#REF!,LT296,#REF!,0,#REF!,"&lt;="&amp;ME296,#REF!,"&gt;="&amp;MF296,#REF!,"="&amp;KV296,#REF!,"="&amp;KX296)</f>
        <v/>
      </c>
      <c r="NB296" s="1">
        <f>COUNTIFS(#REF!,LT296,#REF!,1,#REF!,"&lt;="&amp;ME296,#REF!,"&gt;="&amp;MF296,#REF!,"="&amp;KW296,#REF!,"="&amp;KY296)</f>
        <v/>
      </c>
      <c r="NC296" s="1">
        <f>COUNTIFS(#REF!,LT296,#REF!,0,#REF!,"&lt;="&amp;ME296,#REF!,"&gt;="&amp;MF296,#REF!,"="&amp;KW296,#REF!,"="&amp;KY296)</f>
        <v/>
      </c>
      <c r="ND296" s="1">
        <f>MP296+MR296+MT296+MV296+MX296+MZ296+NB296</f>
        <v/>
      </c>
      <c r="NE296" s="1">
        <f>MQ296+MS296+MU296+MW296+MY296+NA296+NC296</f>
        <v/>
      </c>
      <c r="NF296" s="1">
        <f>ND296+NE296</f>
        <v/>
      </c>
      <c r="NG296" s="33">
        <f>ND296/(ND296+NE296)</f>
        <v/>
      </c>
      <c r="NH296" s="3">
        <f>1/NG296</f>
        <v/>
      </c>
      <c r="NI296" s="1">
        <f>LI296</f>
        <v/>
      </c>
      <c r="NJ296" s="79">
        <f>((1-NG296)*(1/(NI296-1))*0.98-(NG296*1))</f>
        <v/>
      </c>
      <c r="NK296" s="34">
        <f>IF(LR296&lt;0.9,0,IF(AND(LR296&gt;1.1),0,1))</f>
        <v/>
      </c>
      <c r="NL296" s="34">
        <f>IF(LS296&lt;0.9,0,IF(AND(LS296&gt;1.1),0,1))</f>
        <v/>
      </c>
      <c r="NM296" s="32">
        <f>IF(NF296&gt;99,1,0)</f>
        <v/>
      </c>
      <c r="NN296" s="32">
        <f>IF(NJ296&gt;0.0799,1,0)</f>
        <v/>
      </c>
      <c r="NO296" s="32">
        <f>IF(NJ296&gt;NQ296,1,0)</f>
        <v/>
      </c>
      <c r="NP296" s="32">
        <f>NM296+NN296+NO296+NK296+NL296</f>
        <v/>
      </c>
      <c r="NQ296" s="79">
        <f>(((100*NG296)*(NI296-1)*0.98)-((1-NG296)*100))/100</f>
        <v/>
      </c>
      <c r="NR296" s="34">
        <f>IF(LR296&lt;0.9,0,IF(AND(LR296&gt;1.1),0,1))</f>
        <v/>
      </c>
      <c r="NS296" s="34">
        <f>IF(LS296&lt;0.9,0,IF(AND(LS296&gt;1.1),0,1))</f>
        <v/>
      </c>
      <c r="NT296" s="32">
        <f>IF(NF296&gt;99,1,0)</f>
        <v/>
      </c>
      <c r="NU296" s="32">
        <f>IF(NQ296&gt;0.0799,1,0)</f>
        <v/>
      </c>
      <c r="NV296" s="32">
        <f>IF(NQ296&gt;NJ296,1,0)</f>
        <v/>
      </c>
      <c r="NW296" s="32">
        <f>NT296+NU296+NV296+NR296+NS296</f>
        <v/>
      </c>
      <c r="NX296">
        <f>IF(NP296=5,"LayAway0-1",IF(AND(NW296=5),"BackAway0-1",""))</f>
        <v/>
      </c>
      <c r="NY296">
        <f>IF(NP296=5,KO296,IF(AND(NW296=5),KO296,""))</f>
        <v/>
      </c>
      <c r="NZ296">
        <f>IF(NP296=5,"Match Odds",IF(AND(NW296=5),"Match Odds",""))</f>
        <v/>
      </c>
      <c r="OA296">
        <f>IF(NP296=5,KP296,IF(AND(NW296=5),KP296,""))</f>
        <v/>
      </c>
      <c r="OB296">
        <f>IF(NP296=5,"MATCH_ODDS",IF(AND(NW296=5),"MATCH_ODDS",""))</f>
        <v/>
      </c>
      <c r="OC296">
        <f>IF(NP296=5,"LAY",IF(AND(NW296=5),"BACK",""))</f>
        <v/>
      </c>
    </row>
    <row r="297" ht="16.5" customHeight="1" thickBot="1" thickTop="1">
      <c r="A297" s="2" t="n"/>
      <c r="KN297" s="1">
        <f>IF(INDEX(#REF!,MATCH('HT 0-1'!D297,#REF!,0))=INDEX(#REF!,MATCH('HT 0-1'!D297,#REF!,0)),INDEX(#REF!,MATCH('HT 0-1'!D297,#REF!,0)),"ERROR")</f>
        <v/>
      </c>
      <c r="KO297" s="1">
        <f>IF(INDEX(#REF!,MATCH('HT 0-1'!E297,#REF!,0))=INDEX(#REF!,MATCH('HT 0-1'!E297,#REF!,0)),INDEX(#REF!,MATCH('HT 0-1'!E297,#REF!,0)),"ERROR")</f>
        <v/>
      </c>
      <c r="KP297" s="1">
        <f>KN297&amp;" v "&amp;KO297</f>
        <v/>
      </c>
      <c r="KQ297">
        <f>B297&amp;"_"&amp;C297</f>
        <v/>
      </c>
      <c r="KR297" s="1">
        <f>IF((HW297/KK297)&lt;0.335,"G",IF((HW297/KK297)&gt;0.67,"R","A"))</f>
        <v/>
      </c>
      <c r="KS297" s="1">
        <f>IF((HX297/KK297)&lt;0.335,"G",IF((HX297/KK297)&gt;0.67,"R","A"))</f>
        <v/>
      </c>
      <c r="KT297" s="1">
        <f>IF((IH297/KK297)&lt;0.335,"G",IF((IH297/KK297)&gt;0.67,"R","A"))</f>
        <v/>
      </c>
      <c r="KU297" s="1">
        <f>IF((II297/KK297)&lt;0.335,"G",IF((II297/KK297)&gt;0.67,"R","A"))</f>
        <v/>
      </c>
      <c r="KV297" s="1">
        <f>IF((HZ297/KK297)&lt;0.335,"G",IF((HZ297/KK297)&gt;0.67,"R","A"))</f>
        <v/>
      </c>
      <c r="KW297" s="1">
        <f>IF((HY297/KK297)&lt;0.335,"G",IF((HY297/KK297)&gt;0.67,"R","A"))</f>
        <v/>
      </c>
      <c r="KX297" s="1">
        <f>IF((IK297/KK297)&lt;0.335,"G",IF((IK297/KK297)&gt;0.67,"R","A"))</f>
        <v/>
      </c>
      <c r="KY297" s="1">
        <f>IF((IJ297/KK297)&lt;0.335,"G",IF((IJ297/KK297)&gt;0.67,"R","A"))</f>
        <v/>
      </c>
      <c r="KZ297" s="1">
        <f>IF((HQ297/KK297)&lt;0.335,"G",IF((HQ297/KK297)&gt;0.67,"R","A"))</f>
        <v/>
      </c>
      <c r="LA297" s="1">
        <f>IF((IB297/KK297)&lt;0.335,"G",IF((IB297/KK297)&gt;0.67,"R","A"))</f>
        <v/>
      </c>
      <c r="LB297">
        <f>IF(LQ297="0-1",INDEX(Scrape!#REF!,MATCH('HT 0-1'!KP297,Scrape!$B:$B,0)),"")</f>
        <v/>
      </c>
      <c r="LC297">
        <f>IF(LQ297="0-1",INDEX(Scrape!$A:$A,MATCH('HT 0-1'!KP297,Scrape!$B:$B,0)),"")</f>
        <v/>
      </c>
      <c r="LD297">
        <f>IF(LQ297="0-1",INDEX(Scrape!$B:$B,MATCH('HT 0-1'!KP297,Scrape!$B:$B,0)),"")</f>
        <v/>
      </c>
      <c r="LE297">
        <f>IF(LQ297="0-1",INDEX(Scrape!$C:$C,MATCH('HT 0-1'!KP297,Scrape!$B:$B,0)),"")</f>
        <v/>
      </c>
      <c r="LF297">
        <f>IF(LQ297="0-1",INDEX(Scrape!$D:$D,MATCH('HT 0-1'!KP297,Scrape!$B:$B,0)),"")</f>
        <v/>
      </c>
      <c r="LG297">
        <f>IF(LQ297="0-1",INDEX(Scrape!$E:$E,MATCH('HT 0-1'!KP297,Scrape!$B:$B,0)),"")</f>
        <v/>
      </c>
      <c r="LH297">
        <f>IF(LQ297="0-1",INDEX(Scrape!$F:$F,MATCH('HT 0-1'!KP297,Scrape!$B:$B,0)),"")</f>
        <v/>
      </c>
      <c r="LI297">
        <f>IF(LQ297="0-1",INDEX(Scrape!$G:$G,MATCH('HT 0-1'!KP297,Scrape!$B:$B,0)),"")</f>
        <v/>
      </c>
      <c r="LJ297">
        <f>IF(LQ297="0-1",INDEX(Scrape!$H:$H,MATCH('HT 0-1'!KP297,Scrape!$B:$B,0)),"")</f>
        <v/>
      </c>
      <c r="LK297">
        <f>IF(LQ297="0-1",INDEX(Scrape!$I:$I,MATCH('HT 0-1'!KP297,Scrape!$B:$B,0)),"")</f>
        <v/>
      </c>
      <c r="LL297">
        <f>IF(LQ297="0-1",INDEX(Scrape!$J:$J,MATCH('HT 0-1'!KP297,Scrape!$B:$B,0)),"")</f>
        <v/>
      </c>
      <c r="LM297">
        <f>IF(LQ297="0-1",INDEX(Scrape!$K:$K,MATCH('HT 0-1'!KP297,Scrape!$B:$B,0)),"")</f>
        <v/>
      </c>
      <c r="LN297">
        <f>IF(LQ297="0-1",INDEX(Scrape!$L:$L,MATCH('HT 0-1'!KP297,Scrape!$B:$B,0)),"")</f>
        <v/>
      </c>
      <c r="LO297">
        <f>IF(LQ297="0-1",INDEX(Scrape!$M:$M,MATCH('HT 0-1'!KP297,Scrape!$B:$B,0)),"")</f>
        <v/>
      </c>
      <c r="LP297">
        <f>IF(LQ297="0-1",INDEX(Scrape!$N:$N,MATCH('HT 0-1'!KP297,Scrape!$B:$B,0)),"")</f>
        <v/>
      </c>
      <c r="LQ297">
        <f>INDEX(Scrape!$O:$O,MATCH('HT 0-1'!KP297,Scrape!$B:$B,0))</f>
        <v/>
      </c>
      <c r="LR297">
        <f>(1/LJ297)+(1/LI297)+(1/LH297)</f>
        <v/>
      </c>
      <c r="LS297">
        <f>(1/LG297)+(1/LF297)+(1/LE297)</f>
        <v/>
      </c>
      <c r="LT297" s="8">
        <f>IF(INDEX(#REF!,MATCH(KQ297,#REF!,0))=INDEX(#REF!,MATCH(KQ297,#REF!,0)),INDEX(#REF!,MATCH(KQ297,#REF!,0)),"ERROR")</f>
        <v/>
      </c>
      <c r="LU297" s="4">
        <f>IF(KR297="G",2,IF(KR297="R",0.5,IF(KR297="A",1)))</f>
        <v/>
      </c>
      <c r="LV297" s="4">
        <f>IF(KS297="G",0.5,IF(KS297="R",2,IF(KS297="A",1)))</f>
        <v/>
      </c>
      <c r="LW297" s="4">
        <f>IF(KT297="G",2,IF(KT297="R",0.5,IF(KT297="A",1)))</f>
        <v/>
      </c>
      <c r="LX297" s="4">
        <f>IF(KU297="G",0.5,IF(KU297="R",2,IF(KU297="A",1)))</f>
        <v/>
      </c>
      <c r="LY297" s="7">
        <f>(LK297*(LU297+LX297)+(LL297*(LU297+LX297)))</f>
        <v/>
      </c>
      <c r="LZ297" s="7">
        <f>(LN297*(LV297+LW297)+(LO297*(LV297+LW297)))</f>
        <v/>
      </c>
      <c r="MA297" s="11">
        <f>LY297-LZ297</f>
        <v/>
      </c>
      <c r="MB297" s="5">
        <f>MA297+2</f>
        <v/>
      </c>
      <c r="MC297" s="6">
        <f>MA297-2</f>
        <v/>
      </c>
      <c r="MD297" s="4">
        <f>LE297</f>
        <v/>
      </c>
      <c r="ME297" s="9">
        <f>IF(MD297=0,1000,MD297+0.75)</f>
        <v/>
      </c>
      <c r="MF297" s="10">
        <f>IF(MD297=0,0,MD297-0.75)</f>
        <v/>
      </c>
      <c r="MG297" s="4">
        <f>((LM297*(LU297+LX297))-((LP297*(LV297+LW297))))</f>
        <v/>
      </c>
      <c r="MH297" s="9">
        <f>MG297*1.2</f>
        <v/>
      </c>
      <c r="MI297" s="10">
        <f>MG297*0.8</f>
        <v/>
      </c>
      <c r="MJ297">
        <f>IFERROR(NX297,"")</f>
        <v/>
      </c>
      <c r="MK297">
        <f>IFERROR(NY297,"")</f>
        <v/>
      </c>
      <c r="ML297">
        <f>IFERROR(NZ297,"")</f>
        <v/>
      </c>
      <c r="MM297">
        <f>IFERROR(OA297,"")</f>
        <v/>
      </c>
      <c r="MN297">
        <f>IFERROR(OB297,"")</f>
        <v/>
      </c>
      <c r="MO297">
        <f>IFERROR(OC297,"")</f>
        <v/>
      </c>
      <c r="MP297" s="1">
        <f>COUNTIFS(#REF!,LT297,#REF!,1,#REF!,"&gt;="&amp;MC297,#REF!,"&lt;="&amp;MB297,#REF!,"&lt;="&amp;ME297,#REF!,"&gt;="&amp;MF297,#REF!,"="&amp;KV297,#REF!,"="&amp;KX297)</f>
        <v/>
      </c>
      <c r="MQ297" s="1">
        <f>COUNTIFS(#REF!,LT297,#REF!,0,#REF!,"&gt;="&amp;MC297,#REF!,"&lt;="&amp;MB297,#REF!,"&lt;="&amp;ME297,#REF!,"&gt;="&amp;MF297,#REF!,"="&amp;KV297,#REF!,"="&amp;KX297)</f>
        <v/>
      </c>
      <c r="MR297" s="1">
        <f>COUNTIFS(#REF!,LT297,#REF!,1,#REF!,"&gt;="&amp;MC297,#REF!,"&lt;="&amp;MB297,#REF!,"&lt;="&amp;ME297,#REF!,"&gt;="&amp;MF297,#REF!,"="&amp;KW297,#REF!,"="&amp;KY297)</f>
        <v/>
      </c>
      <c r="MS297" s="1">
        <f>COUNTIFS(#REF!,LT297,#REF!,0,#REF!,"&gt;="&amp;MC297,#REF!,"&lt;="&amp;MB297,#REF!,"&lt;="&amp;ME297,#REF!,"&gt;="&amp;MF297,#REF!,"="&amp;KW297,#REF!,"="&amp;KY297)</f>
        <v/>
      </c>
      <c r="MT297" s="1">
        <f>COUNTIFS(#REF!,LT297,#REF!,1,#REF!,"&gt;="&amp;MI297,#REF!,"&lt;="&amp;MH297,#REF!,"&lt;="&amp;ME297,#REF!,"&gt;="&amp;MF297)</f>
        <v/>
      </c>
      <c r="MU297" s="1">
        <f>COUNTIFS(#REF!,LT297,#REF!,0,#REF!,"&gt;="&amp;MI297,#REF!,"&lt;="&amp;MH297,#REF!,"&lt;="&amp;ME297,#REF!,"&gt;="&amp;MF297)</f>
        <v/>
      </c>
      <c r="MV297" s="1">
        <f>COUNTIFS(#REF!,LT297,#REF!,1,#REF!,"&gt;="&amp;MI297,#REF!,"&lt;="&amp;MH297,#REF!,"="&amp;KZ297,#REF!,"="&amp;LA297,#REF!,"&lt;="&amp;ME297,#REF!,"&gt;="&amp;MF297)</f>
        <v/>
      </c>
      <c r="MW297" s="1">
        <f>COUNTIFS(#REF!,LT297,#REF!,0,#REF!,"&gt;="&amp;MI297,#REF!,"&lt;="&amp;MH297,#REF!,"="&amp;KZ297,#REF!,"="&amp;LA297,#REF!,"&lt;="&amp;ME297,#REF!,"&gt;="&amp;MF297)</f>
        <v/>
      </c>
      <c r="MX297" s="1">
        <f>COUNTIFS(#REF!,LT297,#REF!,1,#REF!,"&gt;="&amp;MC297,#REF!,"&lt;="&amp;MB297,#REF!,"&lt;="&amp;ME297,#REF!,"&gt;="&amp;MF297)</f>
        <v/>
      </c>
      <c r="MY297" s="1">
        <f>COUNTIFS(#REF!,LT297,#REF!,0,#REF!,"&gt;="&amp;MC297,#REF!,"&lt;="&amp;MB297,#REF!,"&lt;="&amp;ME297,#REF!,"&gt;="&amp;MF297)</f>
        <v/>
      </c>
      <c r="MZ297" s="1">
        <f>COUNTIFS(#REF!,LT297,#REF!,1,#REF!,"&lt;="&amp;ME297,#REF!,"&gt;="&amp;MF297,#REF!,"="&amp;KV297,#REF!,"="&amp;KX297)</f>
        <v/>
      </c>
      <c r="NA297" s="1">
        <f>COUNTIFS(#REF!,LT297,#REF!,0,#REF!,"&lt;="&amp;ME297,#REF!,"&gt;="&amp;MF297,#REF!,"="&amp;KV297,#REF!,"="&amp;KX297)</f>
        <v/>
      </c>
      <c r="NB297" s="1">
        <f>COUNTIFS(#REF!,LT297,#REF!,1,#REF!,"&lt;="&amp;ME297,#REF!,"&gt;="&amp;MF297,#REF!,"="&amp;KW297,#REF!,"="&amp;KY297)</f>
        <v/>
      </c>
      <c r="NC297" s="1">
        <f>COUNTIFS(#REF!,LT297,#REF!,0,#REF!,"&lt;="&amp;ME297,#REF!,"&gt;="&amp;MF297,#REF!,"="&amp;KW297,#REF!,"="&amp;KY297)</f>
        <v/>
      </c>
      <c r="ND297" s="1">
        <f>MP297+MR297+MT297+MV297+MX297+MZ297+NB297</f>
        <v/>
      </c>
      <c r="NE297" s="1">
        <f>MQ297+MS297+MU297+MW297+MY297+NA297+NC297</f>
        <v/>
      </c>
      <c r="NF297" s="1">
        <f>ND297+NE297</f>
        <v/>
      </c>
      <c r="NG297" s="33">
        <f>ND297/(ND297+NE297)</f>
        <v/>
      </c>
      <c r="NH297" s="3">
        <f>1/NG297</f>
        <v/>
      </c>
      <c r="NI297" s="1">
        <f>LI297</f>
        <v/>
      </c>
      <c r="NJ297" s="79">
        <f>((1-NG297)*(1/(NI297-1))*0.98-(NG297*1))</f>
        <v/>
      </c>
      <c r="NK297" s="34">
        <f>IF(LR297&lt;0.9,0,IF(AND(LR297&gt;1.1),0,1))</f>
        <v/>
      </c>
      <c r="NL297" s="34">
        <f>IF(LS297&lt;0.9,0,IF(AND(LS297&gt;1.1),0,1))</f>
        <v/>
      </c>
      <c r="NM297" s="32">
        <f>IF(NF297&gt;99,1,0)</f>
        <v/>
      </c>
      <c r="NN297" s="32">
        <f>IF(NJ297&gt;0.0799,1,0)</f>
        <v/>
      </c>
      <c r="NO297" s="32">
        <f>IF(NJ297&gt;NQ297,1,0)</f>
        <v/>
      </c>
      <c r="NP297" s="32">
        <f>NM297+NN297+NO297+NK297+NL297</f>
        <v/>
      </c>
      <c r="NQ297" s="79">
        <f>(((100*NG297)*(NI297-1)*0.98)-((1-NG297)*100))/100</f>
        <v/>
      </c>
      <c r="NR297" s="34">
        <f>IF(LR297&lt;0.9,0,IF(AND(LR297&gt;1.1),0,1))</f>
        <v/>
      </c>
      <c r="NS297" s="34">
        <f>IF(LS297&lt;0.9,0,IF(AND(LS297&gt;1.1),0,1))</f>
        <v/>
      </c>
      <c r="NT297" s="32">
        <f>IF(NF297&gt;99,1,0)</f>
        <v/>
      </c>
      <c r="NU297" s="32">
        <f>IF(NQ297&gt;0.0799,1,0)</f>
        <v/>
      </c>
      <c r="NV297" s="32">
        <f>IF(NQ297&gt;NJ297,1,0)</f>
        <v/>
      </c>
      <c r="NW297" s="32">
        <f>NT297+NU297+NV297+NR297+NS297</f>
        <v/>
      </c>
      <c r="NX297">
        <f>IF(NP297=5,"LayAway0-1",IF(AND(NW297=5),"BackAway0-1",""))</f>
        <v/>
      </c>
      <c r="NY297">
        <f>IF(NP297=5,KO297,IF(AND(NW297=5),KO297,""))</f>
        <v/>
      </c>
      <c r="NZ297">
        <f>IF(NP297=5,"Match Odds",IF(AND(NW297=5),"Match Odds",""))</f>
        <v/>
      </c>
      <c r="OA297">
        <f>IF(NP297=5,KP297,IF(AND(NW297=5),KP297,""))</f>
        <v/>
      </c>
      <c r="OB297">
        <f>IF(NP297=5,"MATCH_ODDS",IF(AND(NW297=5),"MATCH_ODDS",""))</f>
        <v/>
      </c>
      <c r="OC297">
        <f>IF(NP297=5,"LAY",IF(AND(NW297=5),"BACK",""))</f>
        <v/>
      </c>
    </row>
    <row r="298" ht="16.5" customHeight="1" thickBot="1" thickTop="1">
      <c r="A298" s="2" t="n"/>
      <c r="KN298" s="1">
        <f>IF(INDEX(#REF!,MATCH('HT 0-1'!D298,#REF!,0))=INDEX(#REF!,MATCH('HT 0-1'!D298,#REF!,0)),INDEX(#REF!,MATCH('HT 0-1'!D298,#REF!,0)),"ERROR")</f>
        <v/>
      </c>
      <c r="KO298" s="1">
        <f>IF(INDEX(#REF!,MATCH('HT 0-1'!E298,#REF!,0))=INDEX(#REF!,MATCH('HT 0-1'!E298,#REF!,0)),INDEX(#REF!,MATCH('HT 0-1'!E298,#REF!,0)),"ERROR")</f>
        <v/>
      </c>
      <c r="KP298" s="1">
        <f>KN298&amp;" v "&amp;KO298</f>
        <v/>
      </c>
      <c r="KQ298">
        <f>B298&amp;"_"&amp;C298</f>
        <v/>
      </c>
      <c r="KR298" s="1">
        <f>IF((HW298/KK298)&lt;0.335,"G",IF((HW298/KK298)&gt;0.67,"R","A"))</f>
        <v/>
      </c>
      <c r="KS298" s="1">
        <f>IF((HX298/KK298)&lt;0.335,"G",IF((HX298/KK298)&gt;0.67,"R","A"))</f>
        <v/>
      </c>
      <c r="KT298" s="1">
        <f>IF((IH298/KK298)&lt;0.335,"G",IF((IH298/KK298)&gt;0.67,"R","A"))</f>
        <v/>
      </c>
      <c r="KU298" s="1">
        <f>IF((II298/KK298)&lt;0.335,"G",IF((II298/KK298)&gt;0.67,"R","A"))</f>
        <v/>
      </c>
      <c r="KV298" s="1">
        <f>IF((HZ298/KK298)&lt;0.335,"G",IF((HZ298/KK298)&gt;0.67,"R","A"))</f>
        <v/>
      </c>
      <c r="KW298" s="1">
        <f>IF((HY298/KK298)&lt;0.335,"G",IF((HY298/KK298)&gt;0.67,"R","A"))</f>
        <v/>
      </c>
      <c r="KX298" s="1">
        <f>IF((IK298/KK298)&lt;0.335,"G",IF((IK298/KK298)&gt;0.67,"R","A"))</f>
        <v/>
      </c>
      <c r="KY298" s="1">
        <f>IF((IJ298/KK298)&lt;0.335,"G",IF((IJ298/KK298)&gt;0.67,"R","A"))</f>
        <v/>
      </c>
      <c r="KZ298" s="1">
        <f>IF((HQ298/KK298)&lt;0.335,"G",IF((HQ298/KK298)&gt;0.67,"R","A"))</f>
        <v/>
      </c>
      <c r="LA298" s="1">
        <f>IF((IB298/KK298)&lt;0.335,"G",IF((IB298/KK298)&gt;0.67,"R","A"))</f>
        <v/>
      </c>
      <c r="LB298">
        <f>IF(LQ298="0-1",INDEX(Scrape!#REF!,MATCH('HT 0-1'!KP298,Scrape!$B:$B,0)),"")</f>
        <v/>
      </c>
      <c r="LC298">
        <f>IF(LQ298="0-1",INDEX(Scrape!$A:$A,MATCH('HT 0-1'!KP298,Scrape!$B:$B,0)),"")</f>
        <v/>
      </c>
      <c r="LD298">
        <f>IF(LQ298="0-1",INDEX(Scrape!$B:$B,MATCH('HT 0-1'!KP298,Scrape!$B:$B,0)),"")</f>
        <v/>
      </c>
      <c r="LE298">
        <f>IF(LQ298="0-1",INDEX(Scrape!$C:$C,MATCH('HT 0-1'!KP298,Scrape!$B:$B,0)),"")</f>
        <v/>
      </c>
      <c r="LF298">
        <f>IF(LQ298="0-1",INDEX(Scrape!$D:$D,MATCH('HT 0-1'!KP298,Scrape!$B:$B,0)),"")</f>
        <v/>
      </c>
      <c r="LG298">
        <f>IF(LQ298="0-1",INDEX(Scrape!$E:$E,MATCH('HT 0-1'!KP298,Scrape!$B:$B,0)),"")</f>
        <v/>
      </c>
      <c r="LH298">
        <f>IF(LQ298="0-1",INDEX(Scrape!$F:$F,MATCH('HT 0-1'!KP298,Scrape!$B:$B,0)),"")</f>
        <v/>
      </c>
      <c r="LI298">
        <f>IF(LQ298="0-1",INDEX(Scrape!$G:$G,MATCH('HT 0-1'!KP298,Scrape!$B:$B,0)),"")</f>
        <v/>
      </c>
      <c r="LJ298">
        <f>IF(LQ298="0-1",INDEX(Scrape!$H:$H,MATCH('HT 0-1'!KP298,Scrape!$B:$B,0)),"")</f>
        <v/>
      </c>
      <c r="LK298">
        <f>IF(LQ298="0-1",INDEX(Scrape!$I:$I,MATCH('HT 0-1'!KP298,Scrape!$B:$B,0)),"")</f>
        <v/>
      </c>
      <c r="LL298">
        <f>IF(LQ298="0-1",INDEX(Scrape!$J:$J,MATCH('HT 0-1'!KP298,Scrape!$B:$B,0)),"")</f>
        <v/>
      </c>
      <c r="LM298">
        <f>IF(LQ298="0-1",INDEX(Scrape!$K:$K,MATCH('HT 0-1'!KP298,Scrape!$B:$B,0)),"")</f>
        <v/>
      </c>
      <c r="LN298">
        <f>IF(LQ298="0-1",INDEX(Scrape!$L:$L,MATCH('HT 0-1'!KP298,Scrape!$B:$B,0)),"")</f>
        <v/>
      </c>
      <c r="LO298">
        <f>IF(LQ298="0-1",INDEX(Scrape!$M:$M,MATCH('HT 0-1'!KP298,Scrape!$B:$B,0)),"")</f>
        <v/>
      </c>
      <c r="LP298">
        <f>IF(LQ298="0-1",INDEX(Scrape!$N:$N,MATCH('HT 0-1'!KP298,Scrape!$B:$B,0)),"")</f>
        <v/>
      </c>
      <c r="LQ298">
        <f>INDEX(Scrape!$O:$O,MATCH('HT 0-1'!KP298,Scrape!$B:$B,0))</f>
        <v/>
      </c>
      <c r="LR298">
        <f>(1/LJ298)+(1/LI298)+(1/LH298)</f>
        <v/>
      </c>
      <c r="LS298">
        <f>(1/LG298)+(1/LF298)+(1/LE298)</f>
        <v/>
      </c>
      <c r="LT298" s="8">
        <f>IF(INDEX(#REF!,MATCH(KQ298,#REF!,0))=INDEX(#REF!,MATCH(KQ298,#REF!,0)),INDEX(#REF!,MATCH(KQ298,#REF!,0)),"ERROR")</f>
        <v/>
      </c>
      <c r="LU298" s="4">
        <f>IF(KR298="G",2,IF(KR298="R",0.5,IF(KR298="A",1)))</f>
        <v/>
      </c>
      <c r="LV298" s="4">
        <f>IF(KS298="G",0.5,IF(KS298="R",2,IF(KS298="A",1)))</f>
        <v/>
      </c>
      <c r="LW298" s="4">
        <f>IF(KT298="G",2,IF(KT298="R",0.5,IF(KT298="A",1)))</f>
        <v/>
      </c>
      <c r="LX298" s="4">
        <f>IF(KU298="G",0.5,IF(KU298="R",2,IF(KU298="A",1)))</f>
        <v/>
      </c>
      <c r="LY298" s="7">
        <f>(LK298*(LU298+LX298)+(LL298*(LU298+LX298)))</f>
        <v/>
      </c>
      <c r="LZ298" s="7">
        <f>(LN298*(LV298+LW298)+(LO298*(LV298+LW298)))</f>
        <v/>
      </c>
      <c r="MA298" s="11">
        <f>LY298-LZ298</f>
        <v/>
      </c>
      <c r="MB298" s="5">
        <f>MA298+2</f>
        <v/>
      </c>
      <c r="MC298" s="6">
        <f>MA298-2</f>
        <v/>
      </c>
      <c r="MD298" s="4">
        <f>LE298</f>
        <v/>
      </c>
      <c r="ME298" s="9">
        <f>IF(MD298=0,1000,MD298+0.75)</f>
        <v/>
      </c>
      <c r="MF298" s="10">
        <f>IF(MD298=0,0,MD298-0.75)</f>
        <v/>
      </c>
      <c r="MG298" s="4">
        <f>((LM298*(LU298+LX298))-((LP298*(LV298+LW298))))</f>
        <v/>
      </c>
      <c r="MH298" s="9">
        <f>MG298*1.2</f>
        <v/>
      </c>
      <c r="MI298" s="10">
        <f>MG298*0.8</f>
        <v/>
      </c>
      <c r="MJ298">
        <f>IFERROR(NX298,"")</f>
        <v/>
      </c>
      <c r="MK298">
        <f>IFERROR(NY298,"")</f>
        <v/>
      </c>
      <c r="ML298">
        <f>IFERROR(NZ298,"")</f>
        <v/>
      </c>
      <c r="MM298">
        <f>IFERROR(OA298,"")</f>
        <v/>
      </c>
      <c r="MN298">
        <f>IFERROR(OB298,"")</f>
        <v/>
      </c>
      <c r="MO298">
        <f>IFERROR(OC298,"")</f>
        <v/>
      </c>
      <c r="MP298" s="1">
        <f>COUNTIFS(#REF!,LT298,#REF!,1,#REF!,"&gt;="&amp;MC298,#REF!,"&lt;="&amp;MB298,#REF!,"&lt;="&amp;ME298,#REF!,"&gt;="&amp;MF298,#REF!,"="&amp;KV298,#REF!,"="&amp;KX298)</f>
        <v/>
      </c>
      <c r="MQ298" s="1">
        <f>COUNTIFS(#REF!,LT298,#REF!,0,#REF!,"&gt;="&amp;MC298,#REF!,"&lt;="&amp;MB298,#REF!,"&lt;="&amp;ME298,#REF!,"&gt;="&amp;MF298,#REF!,"="&amp;KV298,#REF!,"="&amp;KX298)</f>
        <v/>
      </c>
      <c r="MR298" s="1">
        <f>COUNTIFS(#REF!,LT298,#REF!,1,#REF!,"&gt;="&amp;MC298,#REF!,"&lt;="&amp;MB298,#REF!,"&lt;="&amp;ME298,#REF!,"&gt;="&amp;MF298,#REF!,"="&amp;KW298,#REF!,"="&amp;KY298)</f>
        <v/>
      </c>
      <c r="MS298" s="1">
        <f>COUNTIFS(#REF!,LT298,#REF!,0,#REF!,"&gt;="&amp;MC298,#REF!,"&lt;="&amp;MB298,#REF!,"&lt;="&amp;ME298,#REF!,"&gt;="&amp;MF298,#REF!,"="&amp;KW298,#REF!,"="&amp;KY298)</f>
        <v/>
      </c>
      <c r="MT298" s="1">
        <f>COUNTIFS(#REF!,LT298,#REF!,1,#REF!,"&gt;="&amp;MI298,#REF!,"&lt;="&amp;MH298,#REF!,"&lt;="&amp;ME298,#REF!,"&gt;="&amp;MF298)</f>
        <v/>
      </c>
      <c r="MU298" s="1">
        <f>COUNTIFS(#REF!,LT298,#REF!,0,#REF!,"&gt;="&amp;MI298,#REF!,"&lt;="&amp;MH298,#REF!,"&lt;="&amp;ME298,#REF!,"&gt;="&amp;MF298)</f>
        <v/>
      </c>
      <c r="MV298" s="1">
        <f>COUNTIFS(#REF!,LT298,#REF!,1,#REF!,"&gt;="&amp;MI298,#REF!,"&lt;="&amp;MH298,#REF!,"="&amp;KZ298,#REF!,"="&amp;LA298,#REF!,"&lt;="&amp;ME298,#REF!,"&gt;="&amp;MF298)</f>
        <v/>
      </c>
      <c r="MW298" s="1">
        <f>COUNTIFS(#REF!,LT298,#REF!,0,#REF!,"&gt;="&amp;MI298,#REF!,"&lt;="&amp;MH298,#REF!,"="&amp;KZ298,#REF!,"="&amp;LA298,#REF!,"&lt;="&amp;ME298,#REF!,"&gt;="&amp;MF298)</f>
        <v/>
      </c>
      <c r="MX298" s="1">
        <f>COUNTIFS(#REF!,LT298,#REF!,1,#REF!,"&gt;="&amp;MC298,#REF!,"&lt;="&amp;MB298,#REF!,"&lt;="&amp;ME298,#REF!,"&gt;="&amp;MF298)</f>
        <v/>
      </c>
      <c r="MY298" s="1">
        <f>COUNTIFS(#REF!,LT298,#REF!,0,#REF!,"&gt;="&amp;MC298,#REF!,"&lt;="&amp;MB298,#REF!,"&lt;="&amp;ME298,#REF!,"&gt;="&amp;MF298)</f>
        <v/>
      </c>
      <c r="MZ298" s="1">
        <f>COUNTIFS(#REF!,LT298,#REF!,1,#REF!,"&lt;="&amp;ME298,#REF!,"&gt;="&amp;MF298,#REF!,"="&amp;KV298,#REF!,"="&amp;KX298)</f>
        <v/>
      </c>
      <c r="NA298" s="1">
        <f>COUNTIFS(#REF!,LT298,#REF!,0,#REF!,"&lt;="&amp;ME298,#REF!,"&gt;="&amp;MF298,#REF!,"="&amp;KV298,#REF!,"="&amp;KX298)</f>
        <v/>
      </c>
      <c r="NB298" s="1">
        <f>COUNTIFS(#REF!,LT298,#REF!,1,#REF!,"&lt;="&amp;ME298,#REF!,"&gt;="&amp;MF298,#REF!,"="&amp;KW298,#REF!,"="&amp;KY298)</f>
        <v/>
      </c>
      <c r="NC298" s="1">
        <f>COUNTIFS(#REF!,LT298,#REF!,0,#REF!,"&lt;="&amp;ME298,#REF!,"&gt;="&amp;MF298,#REF!,"="&amp;KW298,#REF!,"="&amp;KY298)</f>
        <v/>
      </c>
      <c r="ND298" s="1">
        <f>MP298+MR298+MT298+MV298+MX298+MZ298+NB298</f>
        <v/>
      </c>
      <c r="NE298" s="1">
        <f>MQ298+MS298+MU298+MW298+MY298+NA298+NC298</f>
        <v/>
      </c>
      <c r="NF298" s="1">
        <f>ND298+NE298</f>
        <v/>
      </c>
      <c r="NG298" s="33">
        <f>ND298/(ND298+NE298)</f>
        <v/>
      </c>
      <c r="NH298" s="3">
        <f>1/NG298</f>
        <v/>
      </c>
      <c r="NI298" s="1">
        <f>LI298</f>
        <v/>
      </c>
      <c r="NJ298" s="79">
        <f>((1-NG298)*(1/(NI298-1))*0.98-(NG298*1))</f>
        <v/>
      </c>
      <c r="NK298" s="34">
        <f>IF(LR298&lt;0.9,0,IF(AND(LR298&gt;1.1),0,1))</f>
        <v/>
      </c>
      <c r="NL298" s="34">
        <f>IF(LS298&lt;0.9,0,IF(AND(LS298&gt;1.1),0,1))</f>
        <v/>
      </c>
      <c r="NM298" s="32">
        <f>IF(NF298&gt;99,1,0)</f>
        <v/>
      </c>
      <c r="NN298" s="32">
        <f>IF(NJ298&gt;0.0799,1,0)</f>
        <v/>
      </c>
      <c r="NO298" s="32">
        <f>IF(NJ298&gt;NQ298,1,0)</f>
        <v/>
      </c>
      <c r="NP298" s="32">
        <f>NM298+NN298+NO298+NK298+NL298</f>
        <v/>
      </c>
      <c r="NQ298" s="79">
        <f>(((100*NG298)*(NI298-1)*0.98)-((1-NG298)*100))/100</f>
        <v/>
      </c>
      <c r="NR298" s="34">
        <f>IF(LR298&lt;0.9,0,IF(AND(LR298&gt;1.1),0,1))</f>
        <v/>
      </c>
      <c r="NS298" s="34">
        <f>IF(LS298&lt;0.9,0,IF(AND(LS298&gt;1.1),0,1))</f>
        <v/>
      </c>
      <c r="NT298" s="32">
        <f>IF(NF298&gt;99,1,0)</f>
        <v/>
      </c>
      <c r="NU298" s="32">
        <f>IF(NQ298&gt;0.0799,1,0)</f>
        <v/>
      </c>
      <c r="NV298" s="32">
        <f>IF(NQ298&gt;NJ298,1,0)</f>
        <v/>
      </c>
      <c r="NW298" s="32">
        <f>NT298+NU298+NV298+NR298+NS298</f>
        <v/>
      </c>
      <c r="NX298">
        <f>IF(NP298=5,"LayAway0-1",IF(AND(NW298=5),"BackAway0-1",""))</f>
        <v/>
      </c>
      <c r="NY298">
        <f>IF(NP298=5,KO298,IF(AND(NW298=5),KO298,""))</f>
        <v/>
      </c>
      <c r="NZ298">
        <f>IF(NP298=5,"Match Odds",IF(AND(NW298=5),"Match Odds",""))</f>
        <v/>
      </c>
      <c r="OA298">
        <f>IF(NP298=5,KP298,IF(AND(NW298=5),KP298,""))</f>
        <v/>
      </c>
      <c r="OB298">
        <f>IF(NP298=5,"MATCH_ODDS",IF(AND(NW298=5),"MATCH_ODDS",""))</f>
        <v/>
      </c>
      <c r="OC298">
        <f>IF(NP298=5,"LAY",IF(AND(NW298=5),"BACK",""))</f>
        <v/>
      </c>
    </row>
    <row r="299" ht="16.5" customHeight="1" thickBot="1" thickTop="1">
      <c r="A299" s="2" t="n"/>
      <c r="KN299" s="1">
        <f>IF(INDEX(#REF!,MATCH('HT 0-1'!D299,#REF!,0))=INDEX(#REF!,MATCH('HT 0-1'!D299,#REF!,0)),INDEX(#REF!,MATCH('HT 0-1'!D299,#REF!,0)),"ERROR")</f>
        <v/>
      </c>
      <c r="KO299" s="1">
        <f>IF(INDEX(#REF!,MATCH('HT 0-1'!E299,#REF!,0))=INDEX(#REF!,MATCH('HT 0-1'!E299,#REF!,0)),INDEX(#REF!,MATCH('HT 0-1'!E299,#REF!,0)),"ERROR")</f>
        <v/>
      </c>
      <c r="KP299" s="1">
        <f>KN299&amp;" v "&amp;KO299</f>
        <v/>
      </c>
      <c r="KQ299">
        <f>B299&amp;"_"&amp;C299</f>
        <v/>
      </c>
      <c r="KR299" s="1">
        <f>IF((HW299/KK299)&lt;0.335,"G",IF((HW299/KK299)&gt;0.67,"R","A"))</f>
        <v/>
      </c>
      <c r="KS299" s="1">
        <f>IF((HX299/KK299)&lt;0.335,"G",IF((HX299/KK299)&gt;0.67,"R","A"))</f>
        <v/>
      </c>
      <c r="KT299" s="1">
        <f>IF((IH299/KK299)&lt;0.335,"G",IF((IH299/KK299)&gt;0.67,"R","A"))</f>
        <v/>
      </c>
      <c r="KU299" s="1">
        <f>IF((II299/KK299)&lt;0.335,"G",IF((II299/KK299)&gt;0.67,"R","A"))</f>
        <v/>
      </c>
      <c r="KV299" s="1">
        <f>IF((HZ299/KK299)&lt;0.335,"G",IF((HZ299/KK299)&gt;0.67,"R","A"))</f>
        <v/>
      </c>
      <c r="KW299" s="1">
        <f>IF((HY299/KK299)&lt;0.335,"G",IF((HY299/KK299)&gt;0.67,"R","A"))</f>
        <v/>
      </c>
      <c r="KX299" s="1">
        <f>IF((IK299/KK299)&lt;0.335,"G",IF((IK299/KK299)&gt;0.67,"R","A"))</f>
        <v/>
      </c>
      <c r="KY299" s="1">
        <f>IF((IJ299/KK299)&lt;0.335,"G",IF((IJ299/KK299)&gt;0.67,"R","A"))</f>
        <v/>
      </c>
      <c r="KZ299" s="1">
        <f>IF((HQ299/KK299)&lt;0.335,"G",IF((HQ299/KK299)&gt;0.67,"R","A"))</f>
        <v/>
      </c>
      <c r="LA299" s="1">
        <f>IF((IB299/KK299)&lt;0.335,"G",IF((IB299/KK299)&gt;0.67,"R","A"))</f>
        <v/>
      </c>
      <c r="LB299">
        <f>IF(LQ299="0-1",INDEX(Scrape!#REF!,MATCH('HT 0-1'!KP299,Scrape!$B:$B,0)),"")</f>
        <v/>
      </c>
      <c r="LC299">
        <f>IF(LQ299="0-1",INDEX(Scrape!$A:$A,MATCH('HT 0-1'!KP299,Scrape!$B:$B,0)),"")</f>
        <v/>
      </c>
      <c r="LD299">
        <f>IF(LQ299="0-1",INDEX(Scrape!$B:$B,MATCH('HT 0-1'!KP299,Scrape!$B:$B,0)),"")</f>
        <v/>
      </c>
      <c r="LE299">
        <f>IF(LQ299="0-1",INDEX(Scrape!$C:$C,MATCH('HT 0-1'!KP299,Scrape!$B:$B,0)),"")</f>
        <v/>
      </c>
      <c r="LF299">
        <f>IF(LQ299="0-1",INDEX(Scrape!$D:$D,MATCH('HT 0-1'!KP299,Scrape!$B:$B,0)),"")</f>
        <v/>
      </c>
      <c r="LG299">
        <f>IF(LQ299="0-1",INDEX(Scrape!$E:$E,MATCH('HT 0-1'!KP299,Scrape!$B:$B,0)),"")</f>
        <v/>
      </c>
      <c r="LH299">
        <f>IF(LQ299="0-1",INDEX(Scrape!$F:$F,MATCH('HT 0-1'!KP299,Scrape!$B:$B,0)),"")</f>
        <v/>
      </c>
      <c r="LI299">
        <f>IF(LQ299="0-1",INDEX(Scrape!$G:$G,MATCH('HT 0-1'!KP299,Scrape!$B:$B,0)),"")</f>
        <v/>
      </c>
      <c r="LJ299">
        <f>IF(LQ299="0-1",INDEX(Scrape!$H:$H,MATCH('HT 0-1'!KP299,Scrape!$B:$B,0)),"")</f>
        <v/>
      </c>
      <c r="LK299">
        <f>IF(LQ299="0-1",INDEX(Scrape!$I:$I,MATCH('HT 0-1'!KP299,Scrape!$B:$B,0)),"")</f>
        <v/>
      </c>
      <c r="LL299">
        <f>IF(LQ299="0-1",INDEX(Scrape!$J:$J,MATCH('HT 0-1'!KP299,Scrape!$B:$B,0)),"")</f>
        <v/>
      </c>
      <c r="LM299">
        <f>IF(LQ299="0-1",INDEX(Scrape!$K:$K,MATCH('HT 0-1'!KP299,Scrape!$B:$B,0)),"")</f>
        <v/>
      </c>
      <c r="LN299">
        <f>IF(LQ299="0-1",INDEX(Scrape!$L:$L,MATCH('HT 0-1'!KP299,Scrape!$B:$B,0)),"")</f>
        <v/>
      </c>
      <c r="LO299">
        <f>IF(LQ299="0-1",INDEX(Scrape!$M:$M,MATCH('HT 0-1'!KP299,Scrape!$B:$B,0)),"")</f>
        <v/>
      </c>
      <c r="LP299">
        <f>IF(LQ299="0-1",INDEX(Scrape!$N:$N,MATCH('HT 0-1'!KP299,Scrape!$B:$B,0)),"")</f>
        <v/>
      </c>
      <c r="LQ299">
        <f>INDEX(Scrape!$O:$O,MATCH('HT 0-1'!KP299,Scrape!$B:$B,0))</f>
        <v/>
      </c>
      <c r="LR299">
        <f>(1/LJ299)+(1/LI299)+(1/LH299)</f>
        <v/>
      </c>
      <c r="LS299">
        <f>(1/LG299)+(1/LF299)+(1/LE299)</f>
        <v/>
      </c>
      <c r="LT299" s="8">
        <f>IF(INDEX(#REF!,MATCH(KQ299,#REF!,0))=INDEX(#REF!,MATCH(KQ299,#REF!,0)),INDEX(#REF!,MATCH(KQ299,#REF!,0)),"ERROR")</f>
        <v/>
      </c>
      <c r="LU299" s="4">
        <f>IF(KR299="G",2,IF(KR299="R",0.5,IF(KR299="A",1)))</f>
        <v/>
      </c>
      <c r="LV299" s="4">
        <f>IF(KS299="G",0.5,IF(KS299="R",2,IF(KS299="A",1)))</f>
        <v/>
      </c>
      <c r="LW299" s="4">
        <f>IF(KT299="G",2,IF(KT299="R",0.5,IF(KT299="A",1)))</f>
        <v/>
      </c>
      <c r="LX299" s="4">
        <f>IF(KU299="G",0.5,IF(KU299="R",2,IF(KU299="A",1)))</f>
        <v/>
      </c>
      <c r="LY299" s="7">
        <f>(LK299*(LU299+LX299)+(LL299*(LU299+LX299)))</f>
        <v/>
      </c>
      <c r="LZ299" s="7">
        <f>(LN299*(LV299+LW299)+(LO299*(LV299+LW299)))</f>
        <v/>
      </c>
      <c r="MA299" s="11">
        <f>LY299-LZ299</f>
        <v/>
      </c>
      <c r="MB299" s="5">
        <f>MA299+2</f>
        <v/>
      </c>
      <c r="MC299" s="6">
        <f>MA299-2</f>
        <v/>
      </c>
      <c r="MD299" s="4">
        <f>LE299</f>
        <v/>
      </c>
      <c r="ME299" s="9">
        <f>IF(MD299=0,1000,MD299+0.75)</f>
        <v/>
      </c>
      <c r="MF299" s="10">
        <f>IF(MD299=0,0,MD299-0.75)</f>
        <v/>
      </c>
      <c r="MG299" s="4">
        <f>((LM299*(LU299+LX299))-((LP299*(LV299+LW299))))</f>
        <v/>
      </c>
      <c r="MH299" s="9">
        <f>MG299*1.2</f>
        <v/>
      </c>
      <c r="MI299" s="10">
        <f>MG299*0.8</f>
        <v/>
      </c>
      <c r="MJ299">
        <f>IFERROR(NX299,"")</f>
        <v/>
      </c>
      <c r="MK299">
        <f>IFERROR(NY299,"")</f>
        <v/>
      </c>
      <c r="ML299">
        <f>IFERROR(NZ299,"")</f>
        <v/>
      </c>
      <c r="MM299">
        <f>IFERROR(OA299,"")</f>
        <v/>
      </c>
      <c r="MN299">
        <f>IFERROR(OB299,"")</f>
        <v/>
      </c>
      <c r="MO299">
        <f>IFERROR(OC299,"")</f>
        <v/>
      </c>
      <c r="MP299" s="1">
        <f>COUNTIFS(#REF!,LT299,#REF!,1,#REF!,"&gt;="&amp;MC299,#REF!,"&lt;="&amp;MB299,#REF!,"&lt;="&amp;ME299,#REF!,"&gt;="&amp;MF299,#REF!,"="&amp;KV299,#REF!,"="&amp;KX299)</f>
        <v/>
      </c>
      <c r="MQ299" s="1">
        <f>COUNTIFS(#REF!,LT299,#REF!,0,#REF!,"&gt;="&amp;MC299,#REF!,"&lt;="&amp;MB299,#REF!,"&lt;="&amp;ME299,#REF!,"&gt;="&amp;MF299,#REF!,"="&amp;KV299,#REF!,"="&amp;KX299)</f>
        <v/>
      </c>
      <c r="MR299" s="1">
        <f>COUNTIFS(#REF!,LT299,#REF!,1,#REF!,"&gt;="&amp;MC299,#REF!,"&lt;="&amp;MB299,#REF!,"&lt;="&amp;ME299,#REF!,"&gt;="&amp;MF299,#REF!,"="&amp;KW299,#REF!,"="&amp;KY299)</f>
        <v/>
      </c>
      <c r="MS299" s="1">
        <f>COUNTIFS(#REF!,LT299,#REF!,0,#REF!,"&gt;="&amp;MC299,#REF!,"&lt;="&amp;MB299,#REF!,"&lt;="&amp;ME299,#REF!,"&gt;="&amp;MF299,#REF!,"="&amp;KW299,#REF!,"="&amp;KY299)</f>
        <v/>
      </c>
      <c r="MT299" s="1">
        <f>COUNTIFS(#REF!,LT299,#REF!,1,#REF!,"&gt;="&amp;MI299,#REF!,"&lt;="&amp;MH299,#REF!,"&lt;="&amp;ME299,#REF!,"&gt;="&amp;MF299)</f>
        <v/>
      </c>
      <c r="MU299" s="1">
        <f>COUNTIFS(#REF!,LT299,#REF!,0,#REF!,"&gt;="&amp;MI299,#REF!,"&lt;="&amp;MH299,#REF!,"&lt;="&amp;ME299,#REF!,"&gt;="&amp;MF299)</f>
        <v/>
      </c>
      <c r="MV299" s="1">
        <f>COUNTIFS(#REF!,LT299,#REF!,1,#REF!,"&gt;="&amp;MI299,#REF!,"&lt;="&amp;MH299,#REF!,"="&amp;KZ299,#REF!,"="&amp;LA299,#REF!,"&lt;="&amp;ME299,#REF!,"&gt;="&amp;MF299)</f>
        <v/>
      </c>
      <c r="MW299" s="1">
        <f>COUNTIFS(#REF!,LT299,#REF!,0,#REF!,"&gt;="&amp;MI299,#REF!,"&lt;="&amp;MH299,#REF!,"="&amp;KZ299,#REF!,"="&amp;LA299,#REF!,"&lt;="&amp;ME299,#REF!,"&gt;="&amp;MF299)</f>
        <v/>
      </c>
      <c r="MX299" s="1">
        <f>COUNTIFS(#REF!,LT299,#REF!,1,#REF!,"&gt;="&amp;MC299,#REF!,"&lt;="&amp;MB299,#REF!,"&lt;="&amp;ME299,#REF!,"&gt;="&amp;MF299)</f>
        <v/>
      </c>
      <c r="MY299" s="1">
        <f>COUNTIFS(#REF!,LT299,#REF!,0,#REF!,"&gt;="&amp;MC299,#REF!,"&lt;="&amp;MB299,#REF!,"&lt;="&amp;ME299,#REF!,"&gt;="&amp;MF299)</f>
        <v/>
      </c>
      <c r="MZ299" s="1">
        <f>COUNTIFS(#REF!,LT299,#REF!,1,#REF!,"&lt;="&amp;ME299,#REF!,"&gt;="&amp;MF299,#REF!,"="&amp;KV299,#REF!,"="&amp;KX299)</f>
        <v/>
      </c>
      <c r="NA299" s="1">
        <f>COUNTIFS(#REF!,LT299,#REF!,0,#REF!,"&lt;="&amp;ME299,#REF!,"&gt;="&amp;MF299,#REF!,"="&amp;KV299,#REF!,"="&amp;KX299)</f>
        <v/>
      </c>
      <c r="NB299" s="1">
        <f>COUNTIFS(#REF!,LT299,#REF!,1,#REF!,"&lt;="&amp;ME299,#REF!,"&gt;="&amp;MF299,#REF!,"="&amp;KW299,#REF!,"="&amp;KY299)</f>
        <v/>
      </c>
      <c r="NC299" s="1">
        <f>COUNTIFS(#REF!,LT299,#REF!,0,#REF!,"&lt;="&amp;ME299,#REF!,"&gt;="&amp;MF299,#REF!,"="&amp;KW299,#REF!,"="&amp;KY299)</f>
        <v/>
      </c>
      <c r="ND299" s="1">
        <f>MP299+MR299+MT299+MV299+MX299+MZ299+NB299</f>
        <v/>
      </c>
      <c r="NE299" s="1">
        <f>MQ299+MS299+MU299+MW299+MY299+NA299+NC299</f>
        <v/>
      </c>
      <c r="NF299" s="1">
        <f>ND299+NE299</f>
        <v/>
      </c>
      <c r="NG299" s="33">
        <f>ND299/(ND299+NE299)</f>
        <v/>
      </c>
      <c r="NH299" s="3">
        <f>1/NG299</f>
        <v/>
      </c>
      <c r="NI299" s="1">
        <f>LI299</f>
        <v/>
      </c>
      <c r="NJ299" s="79">
        <f>((1-NG299)*(1/(NI299-1))*0.98-(NG299*1))</f>
        <v/>
      </c>
      <c r="NK299" s="34">
        <f>IF(LR299&lt;0.9,0,IF(AND(LR299&gt;1.1),0,1))</f>
        <v/>
      </c>
      <c r="NL299" s="34">
        <f>IF(LS299&lt;0.9,0,IF(AND(LS299&gt;1.1),0,1))</f>
        <v/>
      </c>
      <c r="NM299" s="32">
        <f>IF(NF299&gt;99,1,0)</f>
        <v/>
      </c>
      <c r="NN299" s="32">
        <f>IF(NJ299&gt;0.0799,1,0)</f>
        <v/>
      </c>
      <c r="NO299" s="32">
        <f>IF(NJ299&gt;NQ299,1,0)</f>
        <v/>
      </c>
      <c r="NP299" s="32">
        <f>NM299+NN299+NO299+NK299+NL299</f>
        <v/>
      </c>
      <c r="NQ299" s="79">
        <f>(((100*NG299)*(NI299-1)*0.98)-((1-NG299)*100))/100</f>
        <v/>
      </c>
      <c r="NR299" s="34">
        <f>IF(LR299&lt;0.9,0,IF(AND(LR299&gt;1.1),0,1))</f>
        <v/>
      </c>
      <c r="NS299" s="34">
        <f>IF(LS299&lt;0.9,0,IF(AND(LS299&gt;1.1),0,1))</f>
        <v/>
      </c>
      <c r="NT299" s="32">
        <f>IF(NF299&gt;99,1,0)</f>
        <v/>
      </c>
      <c r="NU299" s="32">
        <f>IF(NQ299&gt;0.0799,1,0)</f>
        <v/>
      </c>
      <c r="NV299" s="32">
        <f>IF(NQ299&gt;NJ299,1,0)</f>
        <v/>
      </c>
      <c r="NW299" s="32">
        <f>NT299+NU299+NV299+NR299+NS299</f>
        <v/>
      </c>
      <c r="NX299">
        <f>IF(NP299=5,"LayAway0-1",IF(AND(NW299=5),"BackAway0-1",""))</f>
        <v/>
      </c>
      <c r="NY299">
        <f>IF(NP299=5,KO299,IF(AND(NW299=5),KO299,""))</f>
        <v/>
      </c>
      <c r="NZ299">
        <f>IF(NP299=5,"Match Odds",IF(AND(NW299=5),"Match Odds",""))</f>
        <v/>
      </c>
      <c r="OA299">
        <f>IF(NP299=5,KP299,IF(AND(NW299=5),KP299,""))</f>
        <v/>
      </c>
      <c r="OB299">
        <f>IF(NP299=5,"MATCH_ODDS",IF(AND(NW299=5),"MATCH_ODDS",""))</f>
        <v/>
      </c>
      <c r="OC299">
        <f>IF(NP299=5,"LAY",IF(AND(NW299=5),"BACK",""))</f>
        <v/>
      </c>
    </row>
    <row r="300" ht="16.5" customHeight="1" thickBot="1" thickTop="1">
      <c r="A300" s="2" t="n"/>
      <c r="KN300" s="1">
        <f>IF(INDEX(#REF!,MATCH('HT 0-1'!D300,#REF!,0))=INDEX(#REF!,MATCH('HT 0-1'!D300,#REF!,0)),INDEX(#REF!,MATCH('HT 0-1'!D300,#REF!,0)),"ERROR")</f>
        <v/>
      </c>
      <c r="KO300" s="1">
        <f>IF(INDEX(#REF!,MATCH('HT 0-1'!E300,#REF!,0))=INDEX(#REF!,MATCH('HT 0-1'!E300,#REF!,0)),INDEX(#REF!,MATCH('HT 0-1'!E300,#REF!,0)),"ERROR")</f>
        <v/>
      </c>
      <c r="KP300" s="1">
        <f>KN300&amp;" v "&amp;KO300</f>
        <v/>
      </c>
      <c r="KQ300">
        <f>B300&amp;"_"&amp;C300</f>
        <v/>
      </c>
      <c r="KR300" s="1">
        <f>IF((HW300/KK300)&lt;0.335,"G",IF((HW300/KK300)&gt;0.67,"R","A"))</f>
        <v/>
      </c>
      <c r="KS300" s="1">
        <f>IF((HX300/KK300)&lt;0.335,"G",IF((HX300/KK300)&gt;0.67,"R","A"))</f>
        <v/>
      </c>
      <c r="KT300" s="1">
        <f>IF((IH300/KK300)&lt;0.335,"G",IF((IH300/KK300)&gt;0.67,"R","A"))</f>
        <v/>
      </c>
      <c r="KU300" s="1">
        <f>IF((II300/KK300)&lt;0.335,"G",IF((II300/KK300)&gt;0.67,"R","A"))</f>
        <v/>
      </c>
      <c r="KV300" s="1">
        <f>IF((HZ300/KK300)&lt;0.335,"G",IF((HZ300/KK300)&gt;0.67,"R","A"))</f>
        <v/>
      </c>
      <c r="KW300" s="1">
        <f>IF((HY300/KK300)&lt;0.335,"G",IF((HY300/KK300)&gt;0.67,"R","A"))</f>
        <v/>
      </c>
      <c r="KX300" s="1">
        <f>IF((IK300/KK300)&lt;0.335,"G",IF((IK300/KK300)&gt;0.67,"R","A"))</f>
        <v/>
      </c>
      <c r="KY300" s="1">
        <f>IF((IJ300/KK300)&lt;0.335,"G",IF((IJ300/KK300)&gt;0.67,"R","A"))</f>
        <v/>
      </c>
      <c r="KZ300" s="1">
        <f>IF((HQ300/KK300)&lt;0.335,"G",IF((HQ300/KK300)&gt;0.67,"R","A"))</f>
        <v/>
      </c>
      <c r="LA300" s="1">
        <f>IF((IB300/KK300)&lt;0.335,"G",IF((IB300/KK300)&gt;0.67,"R","A"))</f>
        <v/>
      </c>
      <c r="LB300">
        <f>IF(LQ300="0-1",INDEX(Scrape!#REF!,MATCH('HT 0-1'!KP300,Scrape!$B:$B,0)),"")</f>
        <v/>
      </c>
      <c r="LC300">
        <f>IF(LQ300="0-1",INDEX(Scrape!$A:$A,MATCH('HT 0-1'!KP300,Scrape!$B:$B,0)),"")</f>
        <v/>
      </c>
      <c r="LD300">
        <f>IF(LQ300="0-1",INDEX(Scrape!$B:$B,MATCH('HT 0-1'!KP300,Scrape!$B:$B,0)),"")</f>
        <v/>
      </c>
      <c r="LE300">
        <f>IF(LQ300="0-1",INDEX(Scrape!$C:$C,MATCH('HT 0-1'!KP300,Scrape!$B:$B,0)),"")</f>
        <v/>
      </c>
      <c r="LF300">
        <f>IF(LQ300="0-1",INDEX(Scrape!$D:$D,MATCH('HT 0-1'!KP300,Scrape!$B:$B,0)),"")</f>
        <v/>
      </c>
      <c r="LG300">
        <f>IF(LQ300="0-1",INDEX(Scrape!$E:$E,MATCH('HT 0-1'!KP300,Scrape!$B:$B,0)),"")</f>
        <v/>
      </c>
      <c r="LH300">
        <f>IF(LQ300="0-1",INDEX(Scrape!$F:$F,MATCH('HT 0-1'!KP300,Scrape!$B:$B,0)),"")</f>
        <v/>
      </c>
      <c r="LI300">
        <f>IF(LQ300="0-1",INDEX(Scrape!$G:$G,MATCH('HT 0-1'!KP300,Scrape!$B:$B,0)),"")</f>
        <v/>
      </c>
      <c r="LJ300">
        <f>IF(LQ300="0-1",INDEX(Scrape!$H:$H,MATCH('HT 0-1'!KP300,Scrape!$B:$B,0)),"")</f>
        <v/>
      </c>
      <c r="LK300">
        <f>IF(LQ300="0-1",INDEX(Scrape!$I:$I,MATCH('HT 0-1'!KP300,Scrape!$B:$B,0)),"")</f>
        <v/>
      </c>
      <c r="LL300">
        <f>IF(LQ300="0-1",INDEX(Scrape!$J:$J,MATCH('HT 0-1'!KP300,Scrape!$B:$B,0)),"")</f>
        <v/>
      </c>
      <c r="LM300">
        <f>IF(LQ300="0-1",INDEX(Scrape!$K:$K,MATCH('HT 0-1'!KP300,Scrape!$B:$B,0)),"")</f>
        <v/>
      </c>
      <c r="LN300">
        <f>IF(LQ300="0-1",INDEX(Scrape!$L:$L,MATCH('HT 0-1'!KP300,Scrape!$B:$B,0)),"")</f>
        <v/>
      </c>
      <c r="LO300">
        <f>IF(LQ300="0-1",INDEX(Scrape!$M:$M,MATCH('HT 0-1'!KP300,Scrape!$B:$B,0)),"")</f>
        <v/>
      </c>
      <c r="LP300">
        <f>IF(LQ300="0-1",INDEX(Scrape!$N:$N,MATCH('HT 0-1'!KP300,Scrape!$B:$B,0)),"")</f>
        <v/>
      </c>
      <c r="LQ300">
        <f>INDEX(Scrape!$O:$O,MATCH('HT 0-1'!KP300,Scrape!$B:$B,0))</f>
        <v/>
      </c>
      <c r="LR300">
        <f>(1/LJ300)+(1/LI300)+(1/LH300)</f>
        <v/>
      </c>
      <c r="LS300">
        <f>(1/LG300)+(1/LF300)+(1/LE300)</f>
        <v/>
      </c>
      <c r="LT300" s="8">
        <f>IF(INDEX(#REF!,MATCH(KQ300,#REF!,0))=INDEX(#REF!,MATCH(KQ300,#REF!,0)),INDEX(#REF!,MATCH(KQ300,#REF!,0)),"ERROR")</f>
        <v/>
      </c>
      <c r="LU300" s="4">
        <f>IF(KR300="G",2,IF(KR300="R",0.5,IF(KR300="A",1)))</f>
        <v/>
      </c>
      <c r="LV300" s="4">
        <f>IF(KS300="G",0.5,IF(KS300="R",2,IF(KS300="A",1)))</f>
        <v/>
      </c>
      <c r="LW300" s="4">
        <f>IF(KT300="G",2,IF(KT300="R",0.5,IF(KT300="A",1)))</f>
        <v/>
      </c>
      <c r="LX300" s="4">
        <f>IF(KU300="G",0.5,IF(KU300="R",2,IF(KU300="A",1)))</f>
        <v/>
      </c>
      <c r="LY300" s="7">
        <f>(LK300*(LU300+LX300)+(LL300*(LU300+LX300)))</f>
        <v/>
      </c>
      <c r="LZ300" s="7">
        <f>(LN300*(LV300+LW300)+(LO300*(LV300+LW300)))</f>
        <v/>
      </c>
      <c r="MA300" s="11">
        <f>LY300-LZ300</f>
        <v/>
      </c>
      <c r="MB300" s="5">
        <f>MA300+2</f>
        <v/>
      </c>
      <c r="MC300" s="6">
        <f>MA300-2</f>
        <v/>
      </c>
      <c r="MD300" s="4">
        <f>LE300</f>
        <v/>
      </c>
      <c r="ME300" s="9">
        <f>IF(MD300=0,1000,MD300+0.75)</f>
        <v/>
      </c>
      <c r="MF300" s="10">
        <f>IF(MD300=0,0,MD300-0.75)</f>
        <v/>
      </c>
      <c r="MG300" s="4">
        <f>((LM300*(LU300+LX300))-((LP300*(LV300+LW300))))</f>
        <v/>
      </c>
      <c r="MH300" s="9">
        <f>MG300*1.2</f>
        <v/>
      </c>
      <c r="MI300" s="10">
        <f>MG300*0.8</f>
        <v/>
      </c>
      <c r="MJ300">
        <f>IFERROR(NX300,"")</f>
        <v/>
      </c>
      <c r="MK300">
        <f>IFERROR(NY300,"")</f>
        <v/>
      </c>
      <c r="ML300">
        <f>IFERROR(NZ300,"")</f>
        <v/>
      </c>
      <c r="MM300">
        <f>IFERROR(OA300,"")</f>
        <v/>
      </c>
      <c r="MN300">
        <f>IFERROR(OB300,"")</f>
        <v/>
      </c>
      <c r="MO300">
        <f>IFERROR(OC300,"")</f>
        <v/>
      </c>
      <c r="MP300" s="1">
        <f>COUNTIFS(#REF!,LT300,#REF!,1,#REF!,"&gt;="&amp;MC300,#REF!,"&lt;="&amp;MB300,#REF!,"&lt;="&amp;ME300,#REF!,"&gt;="&amp;MF300,#REF!,"="&amp;KV300,#REF!,"="&amp;KX300)</f>
        <v/>
      </c>
      <c r="MQ300" s="1">
        <f>COUNTIFS(#REF!,LT300,#REF!,0,#REF!,"&gt;="&amp;MC300,#REF!,"&lt;="&amp;MB300,#REF!,"&lt;="&amp;ME300,#REF!,"&gt;="&amp;MF300,#REF!,"="&amp;KV300,#REF!,"="&amp;KX300)</f>
        <v/>
      </c>
      <c r="MR300" s="1">
        <f>COUNTIFS(#REF!,LT300,#REF!,1,#REF!,"&gt;="&amp;MC300,#REF!,"&lt;="&amp;MB300,#REF!,"&lt;="&amp;ME300,#REF!,"&gt;="&amp;MF300,#REF!,"="&amp;KW300,#REF!,"="&amp;KY300)</f>
        <v/>
      </c>
      <c r="MS300" s="1">
        <f>COUNTIFS(#REF!,LT300,#REF!,0,#REF!,"&gt;="&amp;MC300,#REF!,"&lt;="&amp;MB300,#REF!,"&lt;="&amp;ME300,#REF!,"&gt;="&amp;MF300,#REF!,"="&amp;KW300,#REF!,"="&amp;KY300)</f>
        <v/>
      </c>
      <c r="MT300" s="1">
        <f>COUNTIFS(#REF!,LT300,#REF!,1,#REF!,"&gt;="&amp;MI300,#REF!,"&lt;="&amp;MH300,#REF!,"&lt;="&amp;ME300,#REF!,"&gt;="&amp;MF300)</f>
        <v/>
      </c>
      <c r="MU300" s="1">
        <f>COUNTIFS(#REF!,LT300,#REF!,0,#REF!,"&gt;="&amp;MI300,#REF!,"&lt;="&amp;MH300,#REF!,"&lt;="&amp;ME300,#REF!,"&gt;="&amp;MF300)</f>
        <v/>
      </c>
      <c r="MV300" s="1">
        <f>COUNTIFS(#REF!,LT300,#REF!,1,#REF!,"&gt;="&amp;MI300,#REF!,"&lt;="&amp;MH300,#REF!,"="&amp;KZ300,#REF!,"="&amp;LA300,#REF!,"&lt;="&amp;ME300,#REF!,"&gt;="&amp;MF300)</f>
        <v/>
      </c>
      <c r="MW300" s="1">
        <f>COUNTIFS(#REF!,LT300,#REF!,0,#REF!,"&gt;="&amp;MI300,#REF!,"&lt;="&amp;MH300,#REF!,"="&amp;KZ300,#REF!,"="&amp;LA300,#REF!,"&lt;="&amp;ME300,#REF!,"&gt;="&amp;MF300)</f>
        <v/>
      </c>
      <c r="MX300" s="1">
        <f>COUNTIFS(#REF!,LT300,#REF!,1,#REF!,"&gt;="&amp;MC300,#REF!,"&lt;="&amp;MB300,#REF!,"&lt;="&amp;ME300,#REF!,"&gt;="&amp;MF300)</f>
        <v/>
      </c>
      <c r="MY300" s="1">
        <f>COUNTIFS(#REF!,LT300,#REF!,0,#REF!,"&gt;="&amp;MC300,#REF!,"&lt;="&amp;MB300,#REF!,"&lt;="&amp;ME300,#REF!,"&gt;="&amp;MF300)</f>
        <v/>
      </c>
      <c r="MZ300" s="1">
        <f>COUNTIFS(#REF!,LT300,#REF!,1,#REF!,"&lt;="&amp;ME300,#REF!,"&gt;="&amp;MF300,#REF!,"="&amp;KV300,#REF!,"="&amp;KX300)</f>
        <v/>
      </c>
      <c r="NA300" s="1">
        <f>COUNTIFS(#REF!,LT300,#REF!,0,#REF!,"&lt;="&amp;ME300,#REF!,"&gt;="&amp;MF300,#REF!,"="&amp;KV300,#REF!,"="&amp;KX300)</f>
        <v/>
      </c>
      <c r="NB300" s="1">
        <f>COUNTIFS(#REF!,LT300,#REF!,1,#REF!,"&lt;="&amp;ME300,#REF!,"&gt;="&amp;MF300,#REF!,"="&amp;KW300,#REF!,"="&amp;KY300)</f>
        <v/>
      </c>
      <c r="NC300" s="1">
        <f>COUNTIFS(#REF!,LT300,#REF!,0,#REF!,"&lt;="&amp;ME300,#REF!,"&gt;="&amp;MF300,#REF!,"="&amp;KW300,#REF!,"="&amp;KY300)</f>
        <v/>
      </c>
      <c r="ND300" s="1">
        <f>MP300+MR300+MT300+MV300+MX300+MZ300+NB300</f>
        <v/>
      </c>
      <c r="NE300" s="1">
        <f>MQ300+MS300+MU300+MW300+MY300+NA300+NC300</f>
        <v/>
      </c>
      <c r="NF300" s="1">
        <f>ND300+NE300</f>
        <v/>
      </c>
      <c r="NG300" s="33">
        <f>ND300/(ND300+NE300)</f>
        <v/>
      </c>
      <c r="NH300" s="3">
        <f>1/NG300</f>
        <v/>
      </c>
      <c r="NI300" s="1">
        <f>LI300</f>
        <v/>
      </c>
      <c r="NJ300" s="79">
        <f>((1-NG300)*(1/(NI300-1))*0.98-(NG300*1))</f>
        <v/>
      </c>
      <c r="NK300" s="34">
        <f>IF(LR300&lt;0.9,0,IF(AND(LR300&gt;1.1),0,1))</f>
        <v/>
      </c>
      <c r="NL300" s="34">
        <f>IF(LS300&lt;0.9,0,IF(AND(LS300&gt;1.1),0,1))</f>
        <v/>
      </c>
      <c r="NM300" s="32">
        <f>IF(NF300&gt;99,1,0)</f>
        <v/>
      </c>
      <c r="NN300" s="32">
        <f>IF(NJ300&gt;0.0799,1,0)</f>
        <v/>
      </c>
      <c r="NO300" s="32">
        <f>IF(NJ300&gt;NQ300,1,0)</f>
        <v/>
      </c>
      <c r="NP300" s="32">
        <f>NM300+NN300+NO300+NK300+NL300</f>
        <v/>
      </c>
      <c r="NQ300" s="79">
        <f>(((100*NG300)*(NI300-1)*0.98)-((1-NG300)*100))/100</f>
        <v/>
      </c>
      <c r="NR300" s="34">
        <f>IF(LR300&lt;0.9,0,IF(AND(LR300&gt;1.1),0,1))</f>
        <v/>
      </c>
      <c r="NS300" s="34">
        <f>IF(LS300&lt;0.9,0,IF(AND(LS300&gt;1.1),0,1))</f>
        <v/>
      </c>
      <c r="NT300" s="32">
        <f>IF(NF300&gt;99,1,0)</f>
        <v/>
      </c>
      <c r="NU300" s="32">
        <f>IF(NQ300&gt;0.0799,1,0)</f>
        <v/>
      </c>
      <c r="NV300" s="32">
        <f>IF(NQ300&gt;NJ300,1,0)</f>
        <v/>
      </c>
      <c r="NW300" s="32">
        <f>NT300+NU300+NV300+NR300+NS300</f>
        <v/>
      </c>
      <c r="NX300">
        <f>IF(NP300=5,"LayAway0-1",IF(AND(NW300=5),"BackAway0-1",""))</f>
        <v/>
      </c>
      <c r="NY300">
        <f>IF(NP300=5,KO300,IF(AND(NW300=5),KO300,""))</f>
        <v/>
      </c>
      <c r="NZ300">
        <f>IF(NP300=5,"Match Odds",IF(AND(NW300=5),"Match Odds",""))</f>
        <v/>
      </c>
      <c r="OA300">
        <f>IF(NP300=5,KP300,IF(AND(NW300=5),KP300,""))</f>
        <v/>
      </c>
      <c r="OB300">
        <f>IF(NP300=5,"MATCH_ODDS",IF(AND(NW300=5),"MATCH_ODDS",""))</f>
        <v/>
      </c>
      <c r="OC300">
        <f>IF(NP300=5,"LAY",IF(AND(NW300=5),"BACK",""))</f>
        <v/>
      </c>
    </row>
    <row r="301" ht="16.5" customHeight="1" thickBot="1" thickTop="1">
      <c r="A301" s="2" t="n"/>
      <c r="KN301" s="1">
        <f>IF(INDEX(#REF!,MATCH('HT 0-1'!D301,#REF!,0))=INDEX(#REF!,MATCH('HT 0-1'!D301,#REF!,0)),INDEX(#REF!,MATCH('HT 0-1'!D301,#REF!,0)),"ERROR")</f>
        <v/>
      </c>
      <c r="KO301" s="1">
        <f>IF(INDEX(#REF!,MATCH('HT 0-1'!E301,#REF!,0))=INDEX(#REF!,MATCH('HT 0-1'!E301,#REF!,0)),INDEX(#REF!,MATCH('HT 0-1'!E301,#REF!,0)),"ERROR")</f>
        <v/>
      </c>
      <c r="KP301" s="1">
        <f>KN301&amp;" v "&amp;KO301</f>
        <v/>
      </c>
      <c r="KQ301">
        <f>B301&amp;"_"&amp;C301</f>
        <v/>
      </c>
      <c r="KR301" s="1">
        <f>IF((HW301/KK301)&lt;0.335,"G",IF((HW301/KK301)&gt;0.67,"R","A"))</f>
        <v/>
      </c>
      <c r="KS301" s="1">
        <f>IF((HX301/KK301)&lt;0.335,"G",IF((HX301/KK301)&gt;0.67,"R","A"))</f>
        <v/>
      </c>
      <c r="KT301" s="1">
        <f>IF((IH301/KK301)&lt;0.335,"G",IF((IH301/KK301)&gt;0.67,"R","A"))</f>
        <v/>
      </c>
      <c r="KU301" s="1">
        <f>IF((II301/KK301)&lt;0.335,"G",IF((II301/KK301)&gt;0.67,"R","A"))</f>
        <v/>
      </c>
      <c r="KV301" s="1">
        <f>IF((HZ301/KK301)&lt;0.335,"G",IF((HZ301/KK301)&gt;0.67,"R","A"))</f>
        <v/>
      </c>
      <c r="KW301" s="1">
        <f>IF((HY301/KK301)&lt;0.335,"G",IF((HY301/KK301)&gt;0.67,"R","A"))</f>
        <v/>
      </c>
      <c r="KX301" s="1">
        <f>IF((IK301/KK301)&lt;0.335,"G",IF((IK301/KK301)&gt;0.67,"R","A"))</f>
        <v/>
      </c>
      <c r="KY301" s="1">
        <f>IF((IJ301/KK301)&lt;0.335,"G",IF((IJ301/KK301)&gt;0.67,"R","A"))</f>
        <v/>
      </c>
      <c r="KZ301" s="1">
        <f>IF((HQ301/KK301)&lt;0.335,"G",IF((HQ301/KK301)&gt;0.67,"R","A"))</f>
        <v/>
      </c>
      <c r="LA301" s="1">
        <f>IF((IB301/KK301)&lt;0.335,"G",IF((IB301/KK301)&gt;0.67,"R","A"))</f>
        <v/>
      </c>
      <c r="LB301">
        <f>IF(LQ301="0-1",INDEX(Scrape!#REF!,MATCH('HT 0-1'!KP301,Scrape!$B:$B,0)),"")</f>
        <v/>
      </c>
      <c r="LC301">
        <f>IF(LQ301="0-1",INDEX(Scrape!$A:$A,MATCH('HT 0-1'!KP301,Scrape!$B:$B,0)),"")</f>
        <v/>
      </c>
      <c r="LD301">
        <f>IF(LQ301="0-1",INDEX(Scrape!$B:$B,MATCH('HT 0-1'!KP301,Scrape!$B:$B,0)),"")</f>
        <v/>
      </c>
      <c r="LE301">
        <f>IF(LQ301="0-1",INDEX(Scrape!$C:$C,MATCH('HT 0-1'!KP301,Scrape!$B:$B,0)),"")</f>
        <v/>
      </c>
      <c r="LF301">
        <f>IF(LQ301="0-1",INDEX(Scrape!$D:$D,MATCH('HT 0-1'!KP301,Scrape!$B:$B,0)),"")</f>
        <v/>
      </c>
      <c r="LG301">
        <f>IF(LQ301="0-1",INDEX(Scrape!$E:$E,MATCH('HT 0-1'!KP301,Scrape!$B:$B,0)),"")</f>
        <v/>
      </c>
      <c r="LH301">
        <f>IF(LQ301="0-1",INDEX(Scrape!$F:$F,MATCH('HT 0-1'!KP301,Scrape!$B:$B,0)),"")</f>
        <v/>
      </c>
      <c r="LI301">
        <f>IF(LQ301="0-1",INDEX(Scrape!$G:$G,MATCH('HT 0-1'!KP301,Scrape!$B:$B,0)),"")</f>
        <v/>
      </c>
      <c r="LJ301">
        <f>IF(LQ301="0-1",INDEX(Scrape!$H:$H,MATCH('HT 0-1'!KP301,Scrape!$B:$B,0)),"")</f>
        <v/>
      </c>
      <c r="LK301">
        <f>IF(LQ301="0-1",INDEX(Scrape!$I:$I,MATCH('HT 0-1'!KP301,Scrape!$B:$B,0)),"")</f>
        <v/>
      </c>
      <c r="LL301">
        <f>IF(LQ301="0-1",INDEX(Scrape!$J:$J,MATCH('HT 0-1'!KP301,Scrape!$B:$B,0)),"")</f>
        <v/>
      </c>
      <c r="LM301">
        <f>IF(LQ301="0-1",INDEX(Scrape!$K:$K,MATCH('HT 0-1'!KP301,Scrape!$B:$B,0)),"")</f>
        <v/>
      </c>
      <c r="LN301">
        <f>IF(LQ301="0-1",INDEX(Scrape!$L:$L,MATCH('HT 0-1'!KP301,Scrape!$B:$B,0)),"")</f>
        <v/>
      </c>
      <c r="LO301">
        <f>IF(LQ301="0-1",INDEX(Scrape!$M:$M,MATCH('HT 0-1'!KP301,Scrape!$B:$B,0)),"")</f>
        <v/>
      </c>
      <c r="LP301">
        <f>IF(LQ301="0-1",INDEX(Scrape!$N:$N,MATCH('HT 0-1'!KP301,Scrape!$B:$B,0)),"")</f>
        <v/>
      </c>
      <c r="LQ301">
        <f>INDEX(Scrape!$O:$O,MATCH('HT 0-1'!KP301,Scrape!$B:$B,0))</f>
        <v/>
      </c>
      <c r="LR301">
        <f>(1/LJ301)+(1/LI301)+(1/LH301)</f>
        <v/>
      </c>
      <c r="LS301">
        <f>(1/LG301)+(1/LF301)+(1/LE301)</f>
        <v/>
      </c>
      <c r="LT301" s="8">
        <f>IF(INDEX(#REF!,MATCH(KQ301,#REF!,0))=INDEX(#REF!,MATCH(KQ301,#REF!,0)),INDEX(#REF!,MATCH(KQ301,#REF!,0)),"ERROR")</f>
        <v/>
      </c>
      <c r="LU301" s="4">
        <f>IF(KR301="G",2,IF(KR301="R",0.5,IF(KR301="A",1)))</f>
        <v/>
      </c>
      <c r="LV301" s="4">
        <f>IF(KS301="G",0.5,IF(KS301="R",2,IF(KS301="A",1)))</f>
        <v/>
      </c>
      <c r="LW301" s="4">
        <f>IF(KT301="G",2,IF(KT301="R",0.5,IF(KT301="A",1)))</f>
        <v/>
      </c>
      <c r="LX301" s="4">
        <f>IF(KU301="G",0.5,IF(KU301="R",2,IF(KU301="A",1)))</f>
        <v/>
      </c>
      <c r="LY301" s="7">
        <f>(LK301*(LU301+LX301)+(LL301*(LU301+LX301)))</f>
        <v/>
      </c>
      <c r="LZ301" s="7">
        <f>(LN301*(LV301+LW301)+(LO301*(LV301+LW301)))</f>
        <v/>
      </c>
      <c r="MA301" s="11">
        <f>LY301-LZ301</f>
        <v/>
      </c>
      <c r="MB301" s="5">
        <f>MA301+2</f>
        <v/>
      </c>
      <c r="MC301" s="6">
        <f>MA301-2</f>
        <v/>
      </c>
      <c r="MD301" s="4">
        <f>LE301</f>
        <v/>
      </c>
      <c r="ME301" s="9">
        <f>IF(MD301=0,1000,MD301+0.75)</f>
        <v/>
      </c>
      <c r="MF301" s="10">
        <f>IF(MD301=0,0,MD301-0.75)</f>
        <v/>
      </c>
      <c r="MG301" s="4">
        <f>((LM301*(LU301+LX301))-((LP301*(LV301+LW301))))</f>
        <v/>
      </c>
      <c r="MH301" s="9">
        <f>MG301*1.2</f>
        <v/>
      </c>
      <c r="MI301" s="10">
        <f>MG301*0.8</f>
        <v/>
      </c>
      <c r="MJ301">
        <f>IFERROR(NX301,"")</f>
        <v/>
      </c>
      <c r="MK301">
        <f>IFERROR(NY301,"")</f>
        <v/>
      </c>
      <c r="ML301">
        <f>IFERROR(NZ301,"")</f>
        <v/>
      </c>
      <c r="MM301">
        <f>IFERROR(OA301,"")</f>
        <v/>
      </c>
      <c r="MN301">
        <f>IFERROR(OB301,"")</f>
        <v/>
      </c>
      <c r="MO301">
        <f>IFERROR(OC301,"")</f>
        <v/>
      </c>
      <c r="MP301" s="1">
        <f>COUNTIFS(#REF!,LT301,#REF!,1,#REF!,"&gt;="&amp;MC301,#REF!,"&lt;="&amp;MB301,#REF!,"&lt;="&amp;ME301,#REF!,"&gt;="&amp;MF301,#REF!,"="&amp;KV301,#REF!,"="&amp;KX301)</f>
        <v/>
      </c>
      <c r="MQ301" s="1">
        <f>COUNTIFS(#REF!,LT301,#REF!,0,#REF!,"&gt;="&amp;MC301,#REF!,"&lt;="&amp;MB301,#REF!,"&lt;="&amp;ME301,#REF!,"&gt;="&amp;MF301,#REF!,"="&amp;KV301,#REF!,"="&amp;KX301)</f>
        <v/>
      </c>
      <c r="MR301" s="1">
        <f>COUNTIFS(#REF!,LT301,#REF!,1,#REF!,"&gt;="&amp;MC301,#REF!,"&lt;="&amp;MB301,#REF!,"&lt;="&amp;ME301,#REF!,"&gt;="&amp;MF301,#REF!,"="&amp;KW301,#REF!,"="&amp;KY301)</f>
        <v/>
      </c>
      <c r="MS301" s="1">
        <f>COUNTIFS(#REF!,LT301,#REF!,0,#REF!,"&gt;="&amp;MC301,#REF!,"&lt;="&amp;MB301,#REF!,"&lt;="&amp;ME301,#REF!,"&gt;="&amp;MF301,#REF!,"="&amp;KW301,#REF!,"="&amp;KY301)</f>
        <v/>
      </c>
      <c r="MT301" s="1">
        <f>COUNTIFS(#REF!,LT301,#REF!,1,#REF!,"&gt;="&amp;MI301,#REF!,"&lt;="&amp;MH301,#REF!,"&lt;="&amp;ME301,#REF!,"&gt;="&amp;MF301)</f>
        <v/>
      </c>
      <c r="MU301" s="1">
        <f>COUNTIFS(#REF!,LT301,#REF!,0,#REF!,"&gt;="&amp;MI301,#REF!,"&lt;="&amp;MH301,#REF!,"&lt;="&amp;ME301,#REF!,"&gt;="&amp;MF301)</f>
        <v/>
      </c>
      <c r="MV301" s="1">
        <f>COUNTIFS(#REF!,LT301,#REF!,1,#REF!,"&gt;="&amp;MI301,#REF!,"&lt;="&amp;MH301,#REF!,"="&amp;KZ301,#REF!,"="&amp;LA301,#REF!,"&lt;="&amp;ME301,#REF!,"&gt;="&amp;MF301)</f>
        <v/>
      </c>
      <c r="MW301" s="1">
        <f>COUNTIFS(#REF!,LT301,#REF!,0,#REF!,"&gt;="&amp;MI301,#REF!,"&lt;="&amp;MH301,#REF!,"="&amp;KZ301,#REF!,"="&amp;LA301,#REF!,"&lt;="&amp;ME301,#REF!,"&gt;="&amp;MF301)</f>
        <v/>
      </c>
      <c r="MX301" s="1">
        <f>COUNTIFS(#REF!,LT301,#REF!,1,#REF!,"&gt;="&amp;MC301,#REF!,"&lt;="&amp;MB301,#REF!,"&lt;="&amp;ME301,#REF!,"&gt;="&amp;MF301)</f>
        <v/>
      </c>
      <c r="MY301" s="1">
        <f>COUNTIFS(#REF!,LT301,#REF!,0,#REF!,"&gt;="&amp;MC301,#REF!,"&lt;="&amp;MB301,#REF!,"&lt;="&amp;ME301,#REF!,"&gt;="&amp;MF301)</f>
        <v/>
      </c>
      <c r="MZ301" s="1">
        <f>COUNTIFS(#REF!,LT301,#REF!,1,#REF!,"&lt;="&amp;ME301,#REF!,"&gt;="&amp;MF301,#REF!,"="&amp;KV301,#REF!,"="&amp;KX301)</f>
        <v/>
      </c>
      <c r="NA301" s="1">
        <f>COUNTIFS(#REF!,LT301,#REF!,0,#REF!,"&lt;="&amp;ME301,#REF!,"&gt;="&amp;MF301,#REF!,"="&amp;KV301,#REF!,"="&amp;KX301)</f>
        <v/>
      </c>
      <c r="NB301" s="1">
        <f>COUNTIFS(#REF!,LT301,#REF!,1,#REF!,"&lt;="&amp;ME301,#REF!,"&gt;="&amp;MF301,#REF!,"="&amp;KW301,#REF!,"="&amp;KY301)</f>
        <v/>
      </c>
      <c r="NC301" s="1">
        <f>COUNTIFS(#REF!,LT301,#REF!,0,#REF!,"&lt;="&amp;ME301,#REF!,"&gt;="&amp;MF301,#REF!,"="&amp;KW301,#REF!,"="&amp;KY301)</f>
        <v/>
      </c>
      <c r="ND301" s="1">
        <f>MP301+MR301+MT301+MV301+MX301+MZ301+NB301</f>
        <v/>
      </c>
      <c r="NE301" s="1">
        <f>MQ301+MS301+MU301+MW301+MY301+NA301+NC301</f>
        <v/>
      </c>
      <c r="NF301" s="1">
        <f>ND301+NE301</f>
        <v/>
      </c>
      <c r="NG301" s="33">
        <f>ND301/(ND301+NE301)</f>
        <v/>
      </c>
      <c r="NH301" s="3">
        <f>1/NG301</f>
        <v/>
      </c>
      <c r="NI301" s="1">
        <f>LI301</f>
        <v/>
      </c>
      <c r="NJ301" s="79">
        <f>((1-NG301)*(1/(NI301-1))*0.98-(NG301*1))</f>
        <v/>
      </c>
      <c r="NK301" s="34">
        <f>IF(LR301&lt;0.9,0,IF(AND(LR301&gt;1.1),0,1))</f>
        <v/>
      </c>
      <c r="NL301" s="34">
        <f>IF(LS301&lt;0.9,0,IF(AND(LS301&gt;1.1),0,1))</f>
        <v/>
      </c>
      <c r="NM301" s="32">
        <f>IF(NF301&gt;99,1,0)</f>
        <v/>
      </c>
      <c r="NN301" s="32">
        <f>IF(NJ301&gt;0.0799,1,0)</f>
        <v/>
      </c>
      <c r="NO301" s="32">
        <f>IF(NJ301&gt;NQ301,1,0)</f>
        <v/>
      </c>
      <c r="NP301" s="32">
        <f>NM301+NN301+NO301+NK301+NL301</f>
        <v/>
      </c>
      <c r="NQ301" s="79">
        <f>(((100*NG301)*(NI301-1)*0.98)-((1-NG301)*100))/100</f>
        <v/>
      </c>
      <c r="NR301" s="34">
        <f>IF(LR301&lt;0.9,0,IF(AND(LR301&gt;1.1),0,1))</f>
        <v/>
      </c>
      <c r="NS301" s="34">
        <f>IF(LS301&lt;0.9,0,IF(AND(LS301&gt;1.1),0,1))</f>
        <v/>
      </c>
      <c r="NT301" s="32">
        <f>IF(NF301&gt;99,1,0)</f>
        <v/>
      </c>
      <c r="NU301" s="32">
        <f>IF(NQ301&gt;0.0799,1,0)</f>
        <v/>
      </c>
      <c r="NV301" s="32">
        <f>IF(NQ301&gt;NJ301,1,0)</f>
        <v/>
      </c>
      <c r="NW301" s="32">
        <f>NT301+NU301+NV301+NR301+NS301</f>
        <v/>
      </c>
      <c r="NX301">
        <f>IF(NP301=5,"LayAway0-1",IF(AND(NW301=5),"BackAway0-1",""))</f>
        <v/>
      </c>
      <c r="NY301">
        <f>IF(NP301=5,KO301,IF(AND(NW301=5),KO301,""))</f>
        <v/>
      </c>
      <c r="NZ301">
        <f>IF(NP301=5,"Match Odds",IF(AND(NW301=5),"Match Odds",""))</f>
        <v/>
      </c>
      <c r="OA301">
        <f>IF(NP301=5,KP301,IF(AND(NW301=5),KP301,""))</f>
        <v/>
      </c>
      <c r="OB301">
        <f>IF(NP301=5,"MATCH_ODDS",IF(AND(NW301=5),"MATCH_ODDS",""))</f>
        <v/>
      </c>
      <c r="OC301">
        <f>IF(NP301=5,"LAY",IF(AND(NW301=5),"BACK",""))</f>
        <v/>
      </c>
    </row>
    <row r="302" ht="16.5" customHeight="1" thickBot="1" thickTop="1">
      <c r="A302" s="2" t="n"/>
      <c r="KN302" s="1">
        <f>IF(INDEX(#REF!,MATCH('HT 0-1'!D302,#REF!,0))=INDEX(#REF!,MATCH('HT 0-1'!D302,#REF!,0)),INDEX(#REF!,MATCH('HT 0-1'!D302,#REF!,0)),"ERROR")</f>
        <v/>
      </c>
      <c r="KO302" s="1">
        <f>IF(INDEX(#REF!,MATCH('HT 0-1'!E302,#REF!,0))=INDEX(#REF!,MATCH('HT 0-1'!E302,#REF!,0)),INDEX(#REF!,MATCH('HT 0-1'!E302,#REF!,0)),"ERROR")</f>
        <v/>
      </c>
      <c r="KP302" s="1">
        <f>KN302&amp;" v "&amp;KO302</f>
        <v/>
      </c>
      <c r="KQ302">
        <f>B302&amp;"_"&amp;C302</f>
        <v/>
      </c>
      <c r="KR302" s="1">
        <f>IF((HW302/KK302)&lt;0.335,"G",IF((HW302/KK302)&gt;0.67,"R","A"))</f>
        <v/>
      </c>
      <c r="KS302" s="1">
        <f>IF((HX302/KK302)&lt;0.335,"G",IF((HX302/KK302)&gt;0.67,"R","A"))</f>
        <v/>
      </c>
      <c r="KT302" s="1">
        <f>IF((IH302/KK302)&lt;0.335,"G",IF((IH302/KK302)&gt;0.67,"R","A"))</f>
        <v/>
      </c>
      <c r="KU302" s="1">
        <f>IF((II302/KK302)&lt;0.335,"G",IF((II302/KK302)&gt;0.67,"R","A"))</f>
        <v/>
      </c>
      <c r="KV302" s="1">
        <f>IF((HZ302/KK302)&lt;0.335,"G",IF((HZ302/KK302)&gt;0.67,"R","A"))</f>
        <v/>
      </c>
      <c r="KW302" s="1">
        <f>IF((HY302/KK302)&lt;0.335,"G",IF((HY302/KK302)&gt;0.67,"R","A"))</f>
        <v/>
      </c>
      <c r="KX302" s="1">
        <f>IF((IK302/KK302)&lt;0.335,"G",IF((IK302/KK302)&gt;0.67,"R","A"))</f>
        <v/>
      </c>
      <c r="KY302" s="1">
        <f>IF((IJ302/KK302)&lt;0.335,"G",IF((IJ302/KK302)&gt;0.67,"R","A"))</f>
        <v/>
      </c>
      <c r="KZ302" s="1">
        <f>IF((HQ302/KK302)&lt;0.335,"G",IF((HQ302/KK302)&gt;0.67,"R","A"))</f>
        <v/>
      </c>
      <c r="LA302" s="1">
        <f>IF((IB302/KK302)&lt;0.335,"G",IF((IB302/KK302)&gt;0.67,"R","A"))</f>
        <v/>
      </c>
      <c r="LB302">
        <f>IF(LQ302="0-1",INDEX(Scrape!#REF!,MATCH('HT 0-1'!KP302,Scrape!$B:$B,0)),"")</f>
        <v/>
      </c>
      <c r="LC302">
        <f>IF(LQ302="0-1",INDEX(Scrape!$A:$A,MATCH('HT 0-1'!KP302,Scrape!$B:$B,0)),"")</f>
        <v/>
      </c>
      <c r="LD302">
        <f>IF(LQ302="0-1",INDEX(Scrape!$B:$B,MATCH('HT 0-1'!KP302,Scrape!$B:$B,0)),"")</f>
        <v/>
      </c>
      <c r="LE302">
        <f>IF(LQ302="0-1",INDEX(Scrape!$C:$C,MATCH('HT 0-1'!KP302,Scrape!$B:$B,0)),"")</f>
        <v/>
      </c>
      <c r="LF302">
        <f>IF(LQ302="0-1",INDEX(Scrape!$D:$D,MATCH('HT 0-1'!KP302,Scrape!$B:$B,0)),"")</f>
        <v/>
      </c>
      <c r="LG302">
        <f>IF(LQ302="0-1",INDEX(Scrape!$E:$E,MATCH('HT 0-1'!KP302,Scrape!$B:$B,0)),"")</f>
        <v/>
      </c>
      <c r="LH302">
        <f>IF(LQ302="0-1",INDEX(Scrape!$F:$F,MATCH('HT 0-1'!KP302,Scrape!$B:$B,0)),"")</f>
        <v/>
      </c>
      <c r="LI302">
        <f>IF(LQ302="0-1",INDEX(Scrape!$G:$G,MATCH('HT 0-1'!KP302,Scrape!$B:$B,0)),"")</f>
        <v/>
      </c>
      <c r="LJ302">
        <f>IF(LQ302="0-1",INDEX(Scrape!$H:$H,MATCH('HT 0-1'!KP302,Scrape!$B:$B,0)),"")</f>
        <v/>
      </c>
      <c r="LK302">
        <f>IF(LQ302="0-1",INDEX(Scrape!$I:$I,MATCH('HT 0-1'!KP302,Scrape!$B:$B,0)),"")</f>
        <v/>
      </c>
      <c r="LL302">
        <f>IF(LQ302="0-1",INDEX(Scrape!$J:$J,MATCH('HT 0-1'!KP302,Scrape!$B:$B,0)),"")</f>
        <v/>
      </c>
      <c r="LM302">
        <f>IF(LQ302="0-1",INDEX(Scrape!$K:$K,MATCH('HT 0-1'!KP302,Scrape!$B:$B,0)),"")</f>
        <v/>
      </c>
      <c r="LN302">
        <f>IF(LQ302="0-1",INDEX(Scrape!$L:$L,MATCH('HT 0-1'!KP302,Scrape!$B:$B,0)),"")</f>
        <v/>
      </c>
      <c r="LO302">
        <f>IF(LQ302="0-1",INDEX(Scrape!$M:$M,MATCH('HT 0-1'!KP302,Scrape!$B:$B,0)),"")</f>
        <v/>
      </c>
      <c r="LP302">
        <f>IF(LQ302="0-1",INDEX(Scrape!$N:$N,MATCH('HT 0-1'!KP302,Scrape!$B:$B,0)),"")</f>
        <v/>
      </c>
      <c r="LQ302">
        <f>INDEX(Scrape!$O:$O,MATCH('HT 0-1'!KP302,Scrape!$B:$B,0))</f>
        <v/>
      </c>
      <c r="LR302">
        <f>(1/LJ302)+(1/LI302)+(1/LH302)</f>
        <v/>
      </c>
      <c r="LS302">
        <f>(1/LG302)+(1/LF302)+(1/LE302)</f>
        <v/>
      </c>
      <c r="LT302" s="8">
        <f>IF(INDEX(#REF!,MATCH(KQ302,#REF!,0))=INDEX(#REF!,MATCH(KQ302,#REF!,0)),INDEX(#REF!,MATCH(KQ302,#REF!,0)),"ERROR")</f>
        <v/>
      </c>
      <c r="LU302" s="4">
        <f>IF(KR302="G",2,IF(KR302="R",0.5,IF(KR302="A",1)))</f>
        <v/>
      </c>
      <c r="LV302" s="4">
        <f>IF(KS302="G",0.5,IF(KS302="R",2,IF(KS302="A",1)))</f>
        <v/>
      </c>
      <c r="LW302" s="4">
        <f>IF(KT302="G",2,IF(KT302="R",0.5,IF(KT302="A",1)))</f>
        <v/>
      </c>
      <c r="LX302" s="4">
        <f>IF(KU302="G",0.5,IF(KU302="R",2,IF(KU302="A",1)))</f>
        <v/>
      </c>
      <c r="LY302" s="7">
        <f>(LK302*(LU302+LX302)+(LL302*(LU302+LX302)))</f>
        <v/>
      </c>
      <c r="LZ302" s="7">
        <f>(LN302*(LV302+LW302)+(LO302*(LV302+LW302)))</f>
        <v/>
      </c>
      <c r="MA302" s="11">
        <f>LY302-LZ302</f>
        <v/>
      </c>
      <c r="MB302" s="5">
        <f>MA302+2</f>
        <v/>
      </c>
      <c r="MC302" s="6">
        <f>MA302-2</f>
        <v/>
      </c>
      <c r="MD302" s="4">
        <f>LE302</f>
        <v/>
      </c>
      <c r="ME302" s="9">
        <f>IF(MD302=0,1000,MD302+0.75)</f>
        <v/>
      </c>
      <c r="MF302" s="10">
        <f>IF(MD302=0,0,MD302-0.75)</f>
        <v/>
      </c>
      <c r="MG302" s="4">
        <f>((LM302*(LU302+LX302))-((LP302*(LV302+LW302))))</f>
        <v/>
      </c>
      <c r="MH302" s="9">
        <f>MG302*1.2</f>
        <v/>
      </c>
      <c r="MI302" s="10">
        <f>MG302*0.8</f>
        <v/>
      </c>
      <c r="MJ302">
        <f>IFERROR(NX302,"")</f>
        <v/>
      </c>
      <c r="MK302">
        <f>IFERROR(NY302,"")</f>
        <v/>
      </c>
      <c r="ML302">
        <f>IFERROR(NZ302,"")</f>
        <v/>
      </c>
      <c r="MM302">
        <f>IFERROR(OA302,"")</f>
        <v/>
      </c>
      <c r="MN302">
        <f>IFERROR(OB302,"")</f>
        <v/>
      </c>
      <c r="MO302">
        <f>IFERROR(OC302,"")</f>
        <v/>
      </c>
      <c r="MP302" s="1">
        <f>COUNTIFS(#REF!,LT302,#REF!,1,#REF!,"&gt;="&amp;MC302,#REF!,"&lt;="&amp;MB302,#REF!,"&lt;="&amp;ME302,#REF!,"&gt;="&amp;MF302,#REF!,"="&amp;KV302,#REF!,"="&amp;KX302)</f>
        <v/>
      </c>
      <c r="MQ302" s="1">
        <f>COUNTIFS(#REF!,LT302,#REF!,0,#REF!,"&gt;="&amp;MC302,#REF!,"&lt;="&amp;MB302,#REF!,"&lt;="&amp;ME302,#REF!,"&gt;="&amp;MF302,#REF!,"="&amp;KV302,#REF!,"="&amp;KX302)</f>
        <v/>
      </c>
      <c r="MR302" s="1">
        <f>COUNTIFS(#REF!,LT302,#REF!,1,#REF!,"&gt;="&amp;MC302,#REF!,"&lt;="&amp;MB302,#REF!,"&lt;="&amp;ME302,#REF!,"&gt;="&amp;MF302,#REF!,"="&amp;KW302,#REF!,"="&amp;KY302)</f>
        <v/>
      </c>
      <c r="MS302" s="1">
        <f>COUNTIFS(#REF!,LT302,#REF!,0,#REF!,"&gt;="&amp;MC302,#REF!,"&lt;="&amp;MB302,#REF!,"&lt;="&amp;ME302,#REF!,"&gt;="&amp;MF302,#REF!,"="&amp;KW302,#REF!,"="&amp;KY302)</f>
        <v/>
      </c>
      <c r="MT302" s="1">
        <f>COUNTIFS(#REF!,LT302,#REF!,1,#REF!,"&gt;="&amp;MI302,#REF!,"&lt;="&amp;MH302,#REF!,"&lt;="&amp;ME302,#REF!,"&gt;="&amp;MF302)</f>
        <v/>
      </c>
      <c r="MU302" s="1">
        <f>COUNTIFS(#REF!,LT302,#REF!,0,#REF!,"&gt;="&amp;MI302,#REF!,"&lt;="&amp;MH302,#REF!,"&lt;="&amp;ME302,#REF!,"&gt;="&amp;MF302)</f>
        <v/>
      </c>
      <c r="MV302" s="1">
        <f>COUNTIFS(#REF!,LT302,#REF!,1,#REF!,"&gt;="&amp;MI302,#REF!,"&lt;="&amp;MH302,#REF!,"="&amp;KZ302,#REF!,"="&amp;LA302,#REF!,"&lt;="&amp;ME302,#REF!,"&gt;="&amp;MF302)</f>
        <v/>
      </c>
      <c r="MW302" s="1">
        <f>COUNTIFS(#REF!,LT302,#REF!,0,#REF!,"&gt;="&amp;MI302,#REF!,"&lt;="&amp;MH302,#REF!,"="&amp;KZ302,#REF!,"="&amp;LA302,#REF!,"&lt;="&amp;ME302,#REF!,"&gt;="&amp;MF302)</f>
        <v/>
      </c>
      <c r="MX302" s="1">
        <f>COUNTIFS(#REF!,LT302,#REF!,1,#REF!,"&gt;="&amp;MC302,#REF!,"&lt;="&amp;MB302,#REF!,"&lt;="&amp;ME302,#REF!,"&gt;="&amp;MF302)</f>
        <v/>
      </c>
      <c r="MY302" s="1">
        <f>COUNTIFS(#REF!,LT302,#REF!,0,#REF!,"&gt;="&amp;MC302,#REF!,"&lt;="&amp;MB302,#REF!,"&lt;="&amp;ME302,#REF!,"&gt;="&amp;MF302)</f>
        <v/>
      </c>
      <c r="MZ302" s="1">
        <f>COUNTIFS(#REF!,LT302,#REF!,1,#REF!,"&lt;="&amp;ME302,#REF!,"&gt;="&amp;MF302,#REF!,"="&amp;KV302,#REF!,"="&amp;KX302)</f>
        <v/>
      </c>
      <c r="NA302" s="1">
        <f>COUNTIFS(#REF!,LT302,#REF!,0,#REF!,"&lt;="&amp;ME302,#REF!,"&gt;="&amp;MF302,#REF!,"="&amp;KV302,#REF!,"="&amp;KX302)</f>
        <v/>
      </c>
      <c r="NB302" s="1">
        <f>COUNTIFS(#REF!,LT302,#REF!,1,#REF!,"&lt;="&amp;ME302,#REF!,"&gt;="&amp;MF302,#REF!,"="&amp;KW302,#REF!,"="&amp;KY302)</f>
        <v/>
      </c>
      <c r="NC302" s="1">
        <f>COUNTIFS(#REF!,LT302,#REF!,0,#REF!,"&lt;="&amp;ME302,#REF!,"&gt;="&amp;MF302,#REF!,"="&amp;KW302,#REF!,"="&amp;KY302)</f>
        <v/>
      </c>
      <c r="ND302" s="1">
        <f>MP302+MR302+MT302+MV302+MX302+MZ302+NB302</f>
        <v/>
      </c>
      <c r="NE302" s="1">
        <f>MQ302+MS302+MU302+MW302+MY302+NA302+NC302</f>
        <v/>
      </c>
      <c r="NF302" s="1">
        <f>ND302+NE302</f>
        <v/>
      </c>
      <c r="NG302" s="33">
        <f>ND302/(ND302+NE302)</f>
        <v/>
      </c>
      <c r="NH302" s="3">
        <f>1/NG302</f>
        <v/>
      </c>
      <c r="NI302" s="1">
        <f>LI302</f>
        <v/>
      </c>
      <c r="NJ302" s="79">
        <f>((1-NG302)*(1/(NI302-1))*0.98-(NG302*1))</f>
        <v/>
      </c>
      <c r="NK302" s="34">
        <f>IF(LR302&lt;0.9,0,IF(AND(LR302&gt;1.1),0,1))</f>
        <v/>
      </c>
      <c r="NL302" s="34">
        <f>IF(LS302&lt;0.9,0,IF(AND(LS302&gt;1.1),0,1))</f>
        <v/>
      </c>
      <c r="NM302" s="32">
        <f>IF(NF302&gt;99,1,0)</f>
        <v/>
      </c>
      <c r="NN302" s="32">
        <f>IF(NJ302&gt;0.0799,1,0)</f>
        <v/>
      </c>
      <c r="NO302" s="32">
        <f>IF(NJ302&gt;NQ302,1,0)</f>
        <v/>
      </c>
      <c r="NP302" s="32">
        <f>NM302+NN302+NO302+NK302+NL302</f>
        <v/>
      </c>
      <c r="NQ302" s="79">
        <f>(((100*NG302)*(NI302-1)*0.98)-((1-NG302)*100))/100</f>
        <v/>
      </c>
      <c r="NR302" s="34">
        <f>IF(LR302&lt;0.9,0,IF(AND(LR302&gt;1.1),0,1))</f>
        <v/>
      </c>
      <c r="NS302" s="34">
        <f>IF(LS302&lt;0.9,0,IF(AND(LS302&gt;1.1),0,1))</f>
        <v/>
      </c>
      <c r="NT302" s="32">
        <f>IF(NF302&gt;99,1,0)</f>
        <v/>
      </c>
      <c r="NU302" s="32">
        <f>IF(NQ302&gt;0.0799,1,0)</f>
        <v/>
      </c>
      <c r="NV302" s="32">
        <f>IF(NQ302&gt;NJ302,1,0)</f>
        <v/>
      </c>
      <c r="NW302" s="32">
        <f>NT302+NU302+NV302+NR302+NS302</f>
        <v/>
      </c>
      <c r="NX302">
        <f>IF(NP302=5,"LayAway0-1",IF(AND(NW302=5),"BackAway0-1",""))</f>
        <v/>
      </c>
      <c r="NY302">
        <f>IF(NP302=5,KO302,IF(AND(NW302=5),KO302,""))</f>
        <v/>
      </c>
      <c r="NZ302">
        <f>IF(NP302=5,"Match Odds",IF(AND(NW302=5),"Match Odds",""))</f>
        <v/>
      </c>
      <c r="OA302">
        <f>IF(NP302=5,KP302,IF(AND(NW302=5),KP302,""))</f>
        <v/>
      </c>
      <c r="OB302">
        <f>IF(NP302=5,"MATCH_ODDS",IF(AND(NW302=5),"MATCH_ODDS",""))</f>
        <v/>
      </c>
      <c r="OC302">
        <f>IF(NP302=5,"LAY",IF(AND(NW302=5),"BACK",""))</f>
        <v/>
      </c>
    </row>
    <row r="303" ht="16.5" customHeight="1" thickBot="1" thickTop="1">
      <c r="A303" s="2" t="n"/>
      <c r="KN303" s="1">
        <f>IF(INDEX(#REF!,MATCH('HT 0-1'!D303,#REF!,0))=INDEX(#REF!,MATCH('HT 0-1'!D303,#REF!,0)),INDEX(#REF!,MATCH('HT 0-1'!D303,#REF!,0)),"ERROR")</f>
        <v/>
      </c>
      <c r="KO303" s="1">
        <f>IF(INDEX(#REF!,MATCH('HT 0-1'!E303,#REF!,0))=INDEX(#REF!,MATCH('HT 0-1'!E303,#REF!,0)),INDEX(#REF!,MATCH('HT 0-1'!E303,#REF!,0)),"ERROR")</f>
        <v/>
      </c>
      <c r="KP303" s="1">
        <f>KN303&amp;" v "&amp;KO303</f>
        <v/>
      </c>
      <c r="KQ303">
        <f>B303&amp;"_"&amp;C303</f>
        <v/>
      </c>
      <c r="KR303" s="1">
        <f>IF((HW303/KK303)&lt;0.335,"G",IF((HW303/KK303)&gt;0.67,"R","A"))</f>
        <v/>
      </c>
      <c r="KS303" s="1">
        <f>IF((HX303/KK303)&lt;0.335,"G",IF((HX303/KK303)&gt;0.67,"R","A"))</f>
        <v/>
      </c>
      <c r="KT303" s="1">
        <f>IF((IH303/KK303)&lt;0.335,"G",IF((IH303/KK303)&gt;0.67,"R","A"))</f>
        <v/>
      </c>
      <c r="KU303" s="1">
        <f>IF((II303/KK303)&lt;0.335,"G",IF((II303/KK303)&gt;0.67,"R","A"))</f>
        <v/>
      </c>
      <c r="KV303" s="1">
        <f>IF((HZ303/KK303)&lt;0.335,"G",IF((HZ303/KK303)&gt;0.67,"R","A"))</f>
        <v/>
      </c>
      <c r="KW303" s="1">
        <f>IF((HY303/KK303)&lt;0.335,"G",IF((HY303/KK303)&gt;0.67,"R","A"))</f>
        <v/>
      </c>
      <c r="KX303" s="1">
        <f>IF((IK303/KK303)&lt;0.335,"G",IF((IK303/KK303)&gt;0.67,"R","A"))</f>
        <v/>
      </c>
      <c r="KY303" s="1">
        <f>IF((IJ303/KK303)&lt;0.335,"G",IF((IJ303/KK303)&gt;0.67,"R","A"))</f>
        <v/>
      </c>
      <c r="KZ303" s="1">
        <f>IF((HQ303/KK303)&lt;0.335,"G",IF((HQ303/KK303)&gt;0.67,"R","A"))</f>
        <v/>
      </c>
      <c r="LA303" s="1">
        <f>IF((IB303/KK303)&lt;0.335,"G",IF((IB303/KK303)&gt;0.67,"R","A"))</f>
        <v/>
      </c>
      <c r="LB303">
        <f>IF(LQ303="0-1",INDEX(Scrape!#REF!,MATCH('HT 0-1'!KP303,Scrape!$B:$B,0)),"")</f>
        <v/>
      </c>
      <c r="LC303">
        <f>IF(LQ303="0-1",INDEX(Scrape!$A:$A,MATCH('HT 0-1'!KP303,Scrape!$B:$B,0)),"")</f>
        <v/>
      </c>
      <c r="LD303">
        <f>IF(LQ303="0-1",INDEX(Scrape!$B:$B,MATCH('HT 0-1'!KP303,Scrape!$B:$B,0)),"")</f>
        <v/>
      </c>
      <c r="LE303">
        <f>IF(LQ303="0-1",INDEX(Scrape!$C:$C,MATCH('HT 0-1'!KP303,Scrape!$B:$B,0)),"")</f>
        <v/>
      </c>
      <c r="LF303">
        <f>IF(LQ303="0-1",INDEX(Scrape!$D:$D,MATCH('HT 0-1'!KP303,Scrape!$B:$B,0)),"")</f>
        <v/>
      </c>
      <c r="LG303">
        <f>IF(LQ303="0-1",INDEX(Scrape!$E:$E,MATCH('HT 0-1'!KP303,Scrape!$B:$B,0)),"")</f>
        <v/>
      </c>
      <c r="LH303">
        <f>IF(LQ303="0-1",INDEX(Scrape!$F:$F,MATCH('HT 0-1'!KP303,Scrape!$B:$B,0)),"")</f>
        <v/>
      </c>
      <c r="LI303">
        <f>IF(LQ303="0-1",INDEX(Scrape!$G:$G,MATCH('HT 0-1'!KP303,Scrape!$B:$B,0)),"")</f>
        <v/>
      </c>
      <c r="LJ303">
        <f>IF(LQ303="0-1",INDEX(Scrape!$H:$H,MATCH('HT 0-1'!KP303,Scrape!$B:$B,0)),"")</f>
        <v/>
      </c>
      <c r="LK303">
        <f>IF(LQ303="0-1",INDEX(Scrape!$I:$I,MATCH('HT 0-1'!KP303,Scrape!$B:$B,0)),"")</f>
        <v/>
      </c>
      <c r="LL303">
        <f>IF(LQ303="0-1",INDEX(Scrape!$J:$J,MATCH('HT 0-1'!KP303,Scrape!$B:$B,0)),"")</f>
        <v/>
      </c>
      <c r="LM303">
        <f>IF(LQ303="0-1",INDEX(Scrape!$K:$K,MATCH('HT 0-1'!KP303,Scrape!$B:$B,0)),"")</f>
        <v/>
      </c>
      <c r="LN303">
        <f>IF(LQ303="0-1",INDEX(Scrape!$L:$L,MATCH('HT 0-1'!KP303,Scrape!$B:$B,0)),"")</f>
        <v/>
      </c>
      <c r="LO303">
        <f>IF(LQ303="0-1",INDEX(Scrape!$M:$M,MATCH('HT 0-1'!KP303,Scrape!$B:$B,0)),"")</f>
        <v/>
      </c>
      <c r="LP303">
        <f>IF(LQ303="0-1",INDEX(Scrape!$N:$N,MATCH('HT 0-1'!KP303,Scrape!$B:$B,0)),"")</f>
        <v/>
      </c>
      <c r="LQ303">
        <f>INDEX(Scrape!$O:$O,MATCH('HT 0-1'!KP303,Scrape!$B:$B,0))</f>
        <v/>
      </c>
      <c r="LR303">
        <f>(1/LJ303)+(1/LI303)+(1/LH303)</f>
        <v/>
      </c>
      <c r="LS303">
        <f>(1/LG303)+(1/LF303)+(1/LE303)</f>
        <v/>
      </c>
      <c r="LT303" s="8">
        <f>IF(INDEX(#REF!,MATCH(KQ303,#REF!,0))=INDEX(#REF!,MATCH(KQ303,#REF!,0)),INDEX(#REF!,MATCH(KQ303,#REF!,0)),"ERROR")</f>
        <v/>
      </c>
      <c r="LU303" s="4">
        <f>IF(KR303="G",2,IF(KR303="R",0.5,IF(KR303="A",1)))</f>
        <v/>
      </c>
      <c r="LV303" s="4">
        <f>IF(KS303="G",0.5,IF(KS303="R",2,IF(KS303="A",1)))</f>
        <v/>
      </c>
      <c r="LW303" s="4">
        <f>IF(KT303="G",2,IF(KT303="R",0.5,IF(KT303="A",1)))</f>
        <v/>
      </c>
      <c r="LX303" s="4">
        <f>IF(KU303="G",0.5,IF(KU303="R",2,IF(KU303="A",1)))</f>
        <v/>
      </c>
      <c r="LY303" s="7">
        <f>(LK303*(LU303+LX303)+(LL303*(LU303+LX303)))</f>
        <v/>
      </c>
      <c r="LZ303" s="7">
        <f>(LN303*(LV303+LW303)+(LO303*(LV303+LW303)))</f>
        <v/>
      </c>
      <c r="MA303" s="11">
        <f>LY303-LZ303</f>
        <v/>
      </c>
      <c r="MB303" s="5">
        <f>MA303+2</f>
        <v/>
      </c>
      <c r="MC303" s="6">
        <f>MA303-2</f>
        <v/>
      </c>
      <c r="MD303" s="4">
        <f>LE303</f>
        <v/>
      </c>
      <c r="ME303" s="9">
        <f>IF(MD303=0,1000,MD303+0.75)</f>
        <v/>
      </c>
      <c r="MF303" s="10">
        <f>IF(MD303=0,0,MD303-0.75)</f>
        <v/>
      </c>
      <c r="MG303" s="4">
        <f>((LM303*(LU303+LX303))-((LP303*(LV303+LW303))))</f>
        <v/>
      </c>
      <c r="MH303" s="9">
        <f>MG303*1.2</f>
        <v/>
      </c>
      <c r="MI303" s="10">
        <f>MG303*0.8</f>
        <v/>
      </c>
      <c r="MJ303">
        <f>IFERROR(NX303,"")</f>
        <v/>
      </c>
      <c r="MK303">
        <f>IFERROR(NY303,"")</f>
        <v/>
      </c>
      <c r="ML303">
        <f>IFERROR(NZ303,"")</f>
        <v/>
      </c>
      <c r="MM303">
        <f>IFERROR(OA303,"")</f>
        <v/>
      </c>
      <c r="MN303">
        <f>IFERROR(OB303,"")</f>
        <v/>
      </c>
      <c r="MO303">
        <f>IFERROR(OC303,"")</f>
        <v/>
      </c>
      <c r="MP303" s="1">
        <f>COUNTIFS(#REF!,LT303,#REF!,1,#REF!,"&gt;="&amp;MC303,#REF!,"&lt;="&amp;MB303,#REF!,"&lt;="&amp;ME303,#REF!,"&gt;="&amp;MF303,#REF!,"="&amp;KV303,#REF!,"="&amp;KX303)</f>
        <v/>
      </c>
      <c r="MQ303" s="1">
        <f>COUNTIFS(#REF!,LT303,#REF!,0,#REF!,"&gt;="&amp;MC303,#REF!,"&lt;="&amp;MB303,#REF!,"&lt;="&amp;ME303,#REF!,"&gt;="&amp;MF303,#REF!,"="&amp;KV303,#REF!,"="&amp;KX303)</f>
        <v/>
      </c>
      <c r="MR303" s="1">
        <f>COUNTIFS(#REF!,LT303,#REF!,1,#REF!,"&gt;="&amp;MC303,#REF!,"&lt;="&amp;MB303,#REF!,"&lt;="&amp;ME303,#REF!,"&gt;="&amp;MF303,#REF!,"="&amp;KW303,#REF!,"="&amp;KY303)</f>
        <v/>
      </c>
      <c r="MS303" s="1">
        <f>COUNTIFS(#REF!,LT303,#REF!,0,#REF!,"&gt;="&amp;MC303,#REF!,"&lt;="&amp;MB303,#REF!,"&lt;="&amp;ME303,#REF!,"&gt;="&amp;MF303,#REF!,"="&amp;KW303,#REF!,"="&amp;KY303)</f>
        <v/>
      </c>
      <c r="MT303" s="1">
        <f>COUNTIFS(#REF!,LT303,#REF!,1,#REF!,"&gt;="&amp;MI303,#REF!,"&lt;="&amp;MH303,#REF!,"&lt;="&amp;ME303,#REF!,"&gt;="&amp;MF303)</f>
        <v/>
      </c>
      <c r="MU303" s="1">
        <f>COUNTIFS(#REF!,LT303,#REF!,0,#REF!,"&gt;="&amp;MI303,#REF!,"&lt;="&amp;MH303,#REF!,"&lt;="&amp;ME303,#REF!,"&gt;="&amp;MF303)</f>
        <v/>
      </c>
      <c r="MV303" s="1">
        <f>COUNTIFS(#REF!,LT303,#REF!,1,#REF!,"&gt;="&amp;MI303,#REF!,"&lt;="&amp;MH303,#REF!,"="&amp;KZ303,#REF!,"="&amp;LA303,#REF!,"&lt;="&amp;ME303,#REF!,"&gt;="&amp;MF303)</f>
        <v/>
      </c>
      <c r="MW303" s="1">
        <f>COUNTIFS(#REF!,LT303,#REF!,0,#REF!,"&gt;="&amp;MI303,#REF!,"&lt;="&amp;MH303,#REF!,"="&amp;KZ303,#REF!,"="&amp;LA303,#REF!,"&lt;="&amp;ME303,#REF!,"&gt;="&amp;MF303)</f>
        <v/>
      </c>
      <c r="MX303" s="1">
        <f>COUNTIFS(#REF!,LT303,#REF!,1,#REF!,"&gt;="&amp;MC303,#REF!,"&lt;="&amp;MB303,#REF!,"&lt;="&amp;ME303,#REF!,"&gt;="&amp;MF303)</f>
        <v/>
      </c>
      <c r="MY303" s="1">
        <f>COUNTIFS(#REF!,LT303,#REF!,0,#REF!,"&gt;="&amp;MC303,#REF!,"&lt;="&amp;MB303,#REF!,"&lt;="&amp;ME303,#REF!,"&gt;="&amp;MF303)</f>
        <v/>
      </c>
      <c r="MZ303" s="1">
        <f>COUNTIFS(#REF!,LT303,#REF!,1,#REF!,"&lt;="&amp;ME303,#REF!,"&gt;="&amp;MF303,#REF!,"="&amp;KV303,#REF!,"="&amp;KX303)</f>
        <v/>
      </c>
      <c r="NA303" s="1">
        <f>COUNTIFS(#REF!,LT303,#REF!,0,#REF!,"&lt;="&amp;ME303,#REF!,"&gt;="&amp;MF303,#REF!,"="&amp;KV303,#REF!,"="&amp;KX303)</f>
        <v/>
      </c>
      <c r="NB303" s="1">
        <f>COUNTIFS(#REF!,LT303,#REF!,1,#REF!,"&lt;="&amp;ME303,#REF!,"&gt;="&amp;MF303,#REF!,"="&amp;KW303,#REF!,"="&amp;KY303)</f>
        <v/>
      </c>
      <c r="NC303" s="1">
        <f>COUNTIFS(#REF!,LT303,#REF!,0,#REF!,"&lt;="&amp;ME303,#REF!,"&gt;="&amp;MF303,#REF!,"="&amp;KW303,#REF!,"="&amp;KY303)</f>
        <v/>
      </c>
      <c r="ND303" s="1">
        <f>MP303+MR303+MT303+MV303+MX303+MZ303+NB303</f>
        <v/>
      </c>
      <c r="NE303" s="1">
        <f>MQ303+MS303+MU303+MW303+MY303+NA303+NC303</f>
        <v/>
      </c>
      <c r="NF303" s="1">
        <f>ND303+NE303</f>
        <v/>
      </c>
      <c r="NG303" s="33">
        <f>ND303/(ND303+NE303)</f>
        <v/>
      </c>
      <c r="NH303" s="3">
        <f>1/NG303</f>
        <v/>
      </c>
      <c r="NI303" s="1">
        <f>LI303</f>
        <v/>
      </c>
      <c r="NJ303" s="79">
        <f>((1-NG303)*(1/(NI303-1))*0.98-(NG303*1))</f>
        <v/>
      </c>
      <c r="NK303" s="34">
        <f>IF(LR303&lt;0.9,0,IF(AND(LR303&gt;1.1),0,1))</f>
        <v/>
      </c>
      <c r="NL303" s="34">
        <f>IF(LS303&lt;0.9,0,IF(AND(LS303&gt;1.1),0,1))</f>
        <v/>
      </c>
      <c r="NM303" s="32">
        <f>IF(NF303&gt;99,1,0)</f>
        <v/>
      </c>
      <c r="NN303" s="32">
        <f>IF(NJ303&gt;0.0799,1,0)</f>
        <v/>
      </c>
      <c r="NO303" s="32">
        <f>IF(NJ303&gt;NQ303,1,0)</f>
        <v/>
      </c>
      <c r="NP303" s="32">
        <f>NM303+NN303+NO303+NK303+NL303</f>
        <v/>
      </c>
      <c r="NQ303" s="79">
        <f>(((100*NG303)*(NI303-1)*0.98)-((1-NG303)*100))/100</f>
        <v/>
      </c>
      <c r="NR303" s="34">
        <f>IF(LR303&lt;0.9,0,IF(AND(LR303&gt;1.1),0,1))</f>
        <v/>
      </c>
      <c r="NS303" s="34">
        <f>IF(LS303&lt;0.9,0,IF(AND(LS303&gt;1.1),0,1))</f>
        <v/>
      </c>
      <c r="NT303" s="32">
        <f>IF(NF303&gt;99,1,0)</f>
        <v/>
      </c>
      <c r="NU303" s="32">
        <f>IF(NQ303&gt;0.0799,1,0)</f>
        <v/>
      </c>
      <c r="NV303" s="32">
        <f>IF(NQ303&gt;NJ303,1,0)</f>
        <v/>
      </c>
      <c r="NW303" s="32">
        <f>NT303+NU303+NV303+NR303+NS303</f>
        <v/>
      </c>
      <c r="NX303">
        <f>IF(NP303=5,"LayAway0-1",IF(AND(NW303=5),"BackAway0-1",""))</f>
        <v/>
      </c>
      <c r="NY303">
        <f>IF(NP303=5,KO303,IF(AND(NW303=5),KO303,""))</f>
        <v/>
      </c>
      <c r="NZ303">
        <f>IF(NP303=5,"Match Odds",IF(AND(NW303=5),"Match Odds",""))</f>
        <v/>
      </c>
      <c r="OA303">
        <f>IF(NP303=5,KP303,IF(AND(NW303=5),KP303,""))</f>
        <v/>
      </c>
      <c r="OB303">
        <f>IF(NP303=5,"MATCH_ODDS",IF(AND(NW303=5),"MATCH_ODDS",""))</f>
        <v/>
      </c>
      <c r="OC303">
        <f>IF(NP303=5,"LAY",IF(AND(NW303=5),"BACK",""))</f>
        <v/>
      </c>
    </row>
    <row r="304" ht="16.5" customHeight="1" thickBot="1" thickTop="1">
      <c r="A304" s="2" t="n"/>
      <c r="KN304" s="1">
        <f>IF(INDEX(#REF!,MATCH('HT 0-1'!D304,#REF!,0))=INDEX(#REF!,MATCH('HT 0-1'!D304,#REF!,0)),INDEX(#REF!,MATCH('HT 0-1'!D304,#REF!,0)),"ERROR")</f>
        <v/>
      </c>
      <c r="KO304" s="1">
        <f>IF(INDEX(#REF!,MATCH('HT 0-1'!E304,#REF!,0))=INDEX(#REF!,MATCH('HT 0-1'!E304,#REF!,0)),INDEX(#REF!,MATCH('HT 0-1'!E304,#REF!,0)),"ERROR")</f>
        <v/>
      </c>
      <c r="KP304" s="1">
        <f>KN304&amp;" v "&amp;KO304</f>
        <v/>
      </c>
      <c r="KQ304">
        <f>B304&amp;"_"&amp;C304</f>
        <v/>
      </c>
      <c r="KR304" s="1">
        <f>IF((HW304/KK304)&lt;0.335,"G",IF((HW304/KK304)&gt;0.67,"R","A"))</f>
        <v/>
      </c>
      <c r="KS304" s="1">
        <f>IF((HX304/KK304)&lt;0.335,"G",IF((HX304/KK304)&gt;0.67,"R","A"))</f>
        <v/>
      </c>
      <c r="KT304" s="1">
        <f>IF((IH304/KK304)&lt;0.335,"G",IF((IH304/KK304)&gt;0.67,"R","A"))</f>
        <v/>
      </c>
      <c r="KU304" s="1">
        <f>IF((II304/KK304)&lt;0.335,"G",IF((II304/KK304)&gt;0.67,"R","A"))</f>
        <v/>
      </c>
      <c r="KV304" s="1">
        <f>IF((HZ304/KK304)&lt;0.335,"G",IF((HZ304/KK304)&gt;0.67,"R","A"))</f>
        <v/>
      </c>
      <c r="KW304" s="1">
        <f>IF((HY304/KK304)&lt;0.335,"G",IF((HY304/KK304)&gt;0.67,"R","A"))</f>
        <v/>
      </c>
      <c r="KX304" s="1">
        <f>IF((IK304/KK304)&lt;0.335,"G",IF((IK304/KK304)&gt;0.67,"R","A"))</f>
        <v/>
      </c>
      <c r="KY304" s="1">
        <f>IF((IJ304/KK304)&lt;0.335,"G",IF((IJ304/KK304)&gt;0.67,"R","A"))</f>
        <v/>
      </c>
      <c r="KZ304" s="1">
        <f>IF((HQ304/KK304)&lt;0.335,"G",IF((HQ304/KK304)&gt;0.67,"R","A"))</f>
        <v/>
      </c>
      <c r="LA304" s="1">
        <f>IF((IB304/KK304)&lt;0.335,"G",IF((IB304/KK304)&gt;0.67,"R","A"))</f>
        <v/>
      </c>
      <c r="LB304">
        <f>IF(LQ304="0-1",INDEX(Scrape!#REF!,MATCH('HT 0-1'!KP304,Scrape!$B:$B,0)),"")</f>
        <v/>
      </c>
      <c r="LC304">
        <f>IF(LQ304="0-1",INDEX(Scrape!$A:$A,MATCH('HT 0-1'!KP304,Scrape!$B:$B,0)),"")</f>
        <v/>
      </c>
      <c r="LD304">
        <f>IF(LQ304="0-1",INDEX(Scrape!$B:$B,MATCH('HT 0-1'!KP304,Scrape!$B:$B,0)),"")</f>
        <v/>
      </c>
      <c r="LE304">
        <f>IF(LQ304="0-1",INDEX(Scrape!$C:$C,MATCH('HT 0-1'!KP304,Scrape!$B:$B,0)),"")</f>
        <v/>
      </c>
      <c r="LF304">
        <f>IF(LQ304="0-1",INDEX(Scrape!$D:$D,MATCH('HT 0-1'!KP304,Scrape!$B:$B,0)),"")</f>
        <v/>
      </c>
      <c r="LG304">
        <f>IF(LQ304="0-1",INDEX(Scrape!$E:$E,MATCH('HT 0-1'!KP304,Scrape!$B:$B,0)),"")</f>
        <v/>
      </c>
      <c r="LH304">
        <f>IF(LQ304="0-1",INDEX(Scrape!$F:$F,MATCH('HT 0-1'!KP304,Scrape!$B:$B,0)),"")</f>
        <v/>
      </c>
      <c r="LI304">
        <f>IF(LQ304="0-1",INDEX(Scrape!$G:$G,MATCH('HT 0-1'!KP304,Scrape!$B:$B,0)),"")</f>
        <v/>
      </c>
      <c r="LJ304">
        <f>IF(LQ304="0-1",INDEX(Scrape!$H:$H,MATCH('HT 0-1'!KP304,Scrape!$B:$B,0)),"")</f>
        <v/>
      </c>
      <c r="LK304">
        <f>IF(LQ304="0-1",INDEX(Scrape!$I:$I,MATCH('HT 0-1'!KP304,Scrape!$B:$B,0)),"")</f>
        <v/>
      </c>
      <c r="LL304">
        <f>IF(LQ304="0-1",INDEX(Scrape!$J:$J,MATCH('HT 0-1'!KP304,Scrape!$B:$B,0)),"")</f>
        <v/>
      </c>
      <c r="LM304">
        <f>IF(LQ304="0-1",INDEX(Scrape!$K:$K,MATCH('HT 0-1'!KP304,Scrape!$B:$B,0)),"")</f>
        <v/>
      </c>
      <c r="LN304">
        <f>IF(LQ304="0-1",INDEX(Scrape!$L:$L,MATCH('HT 0-1'!KP304,Scrape!$B:$B,0)),"")</f>
        <v/>
      </c>
      <c r="LO304">
        <f>IF(LQ304="0-1",INDEX(Scrape!$M:$M,MATCH('HT 0-1'!KP304,Scrape!$B:$B,0)),"")</f>
        <v/>
      </c>
      <c r="LP304">
        <f>IF(LQ304="0-1",INDEX(Scrape!$N:$N,MATCH('HT 0-1'!KP304,Scrape!$B:$B,0)),"")</f>
        <v/>
      </c>
      <c r="LQ304">
        <f>INDEX(Scrape!$O:$O,MATCH('HT 0-1'!KP304,Scrape!$B:$B,0))</f>
        <v/>
      </c>
      <c r="LR304">
        <f>(1/LJ304)+(1/LI304)+(1/LH304)</f>
        <v/>
      </c>
      <c r="LS304">
        <f>(1/LG304)+(1/LF304)+(1/LE304)</f>
        <v/>
      </c>
      <c r="LT304" s="8">
        <f>IF(INDEX(#REF!,MATCH(KQ304,#REF!,0))=INDEX(#REF!,MATCH(KQ304,#REF!,0)),INDEX(#REF!,MATCH(KQ304,#REF!,0)),"ERROR")</f>
        <v/>
      </c>
      <c r="LU304" s="4">
        <f>IF(KR304="G",2,IF(KR304="R",0.5,IF(KR304="A",1)))</f>
        <v/>
      </c>
      <c r="LV304" s="4">
        <f>IF(KS304="G",0.5,IF(KS304="R",2,IF(KS304="A",1)))</f>
        <v/>
      </c>
      <c r="LW304" s="4">
        <f>IF(KT304="G",2,IF(KT304="R",0.5,IF(KT304="A",1)))</f>
        <v/>
      </c>
      <c r="LX304" s="4">
        <f>IF(KU304="G",0.5,IF(KU304="R",2,IF(KU304="A",1)))</f>
        <v/>
      </c>
      <c r="LY304" s="7">
        <f>(LK304*(LU304+LX304)+(LL304*(LU304+LX304)))</f>
        <v/>
      </c>
      <c r="LZ304" s="7">
        <f>(LN304*(LV304+LW304)+(LO304*(LV304+LW304)))</f>
        <v/>
      </c>
      <c r="MA304" s="11">
        <f>LY304-LZ304</f>
        <v/>
      </c>
      <c r="MB304" s="5">
        <f>MA304+2</f>
        <v/>
      </c>
      <c r="MC304" s="6">
        <f>MA304-2</f>
        <v/>
      </c>
      <c r="MD304" s="4">
        <f>LE304</f>
        <v/>
      </c>
      <c r="ME304" s="9">
        <f>IF(MD304=0,1000,MD304+0.75)</f>
        <v/>
      </c>
      <c r="MF304" s="10">
        <f>IF(MD304=0,0,MD304-0.75)</f>
        <v/>
      </c>
      <c r="MG304" s="4">
        <f>((LM304*(LU304+LX304))-((LP304*(LV304+LW304))))</f>
        <v/>
      </c>
      <c r="MH304" s="9">
        <f>MG304*1.2</f>
        <v/>
      </c>
      <c r="MI304" s="10">
        <f>MG304*0.8</f>
        <v/>
      </c>
      <c r="MJ304">
        <f>IFERROR(NX304,"")</f>
        <v/>
      </c>
      <c r="MK304">
        <f>IFERROR(NY304,"")</f>
        <v/>
      </c>
      <c r="ML304">
        <f>IFERROR(NZ304,"")</f>
        <v/>
      </c>
      <c r="MM304">
        <f>IFERROR(OA304,"")</f>
        <v/>
      </c>
      <c r="MN304">
        <f>IFERROR(OB304,"")</f>
        <v/>
      </c>
      <c r="MO304">
        <f>IFERROR(OC304,"")</f>
        <v/>
      </c>
      <c r="MP304" s="1">
        <f>COUNTIFS(#REF!,LT304,#REF!,1,#REF!,"&gt;="&amp;MC304,#REF!,"&lt;="&amp;MB304,#REF!,"&lt;="&amp;ME304,#REF!,"&gt;="&amp;MF304,#REF!,"="&amp;KV304,#REF!,"="&amp;KX304)</f>
        <v/>
      </c>
      <c r="MQ304" s="1">
        <f>COUNTIFS(#REF!,LT304,#REF!,0,#REF!,"&gt;="&amp;MC304,#REF!,"&lt;="&amp;MB304,#REF!,"&lt;="&amp;ME304,#REF!,"&gt;="&amp;MF304,#REF!,"="&amp;KV304,#REF!,"="&amp;KX304)</f>
        <v/>
      </c>
      <c r="MR304" s="1">
        <f>COUNTIFS(#REF!,LT304,#REF!,1,#REF!,"&gt;="&amp;MC304,#REF!,"&lt;="&amp;MB304,#REF!,"&lt;="&amp;ME304,#REF!,"&gt;="&amp;MF304,#REF!,"="&amp;KW304,#REF!,"="&amp;KY304)</f>
        <v/>
      </c>
      <c r="MS304" s="1">
        <f>COUNTIFS(#REF!,LT304,#REF!,0,#REF!,"&gt;="&amp;MC304,#REF!,"&lt;="&amp;MB304,#REF!,"&lt;="&amp;ME304,#REF!,"&gt;="&amp;MF304,#REF!,"="&amp;KW304,#REF!,"="&amp;KY304)</f>
        <v/>
      </c>
      <c r="MT304" s="1">
        <f>COUNTIFS(#REF!,LT304,#REF!,1,#REF!,"&gt;="&amp;MI304,#REF!,"&lt;="&amp;MH304,#REF!,"&lt;="&amp;ME304,#REF!,"&gt;="&amp;MF304)</f>
        <v/>
      </c>
      <c r="MU304" s="1">
        <f>COUNTIFS(#REF!,LT304,#REF!,0,#REF!,"&gt;="&amp;MI304,#REF!,"&lt;="&amp;MH304,#REF!,"&lt;="&amp;ME304,#REF!,"&gt;="&amp;MF304)</f>
        <v/>
      </c>
      <c r="MV304" s="1">
        <f>COUNTIFS(#REF!,LT304,#REF!,1,#REF!,"&gt;="&amp;MI304,#REF!,"&lt;="&amp;MH304,#REF!,"="&amp;KZ304,#REF!,"="&amp;LA304,#REF!,"&lt;="&amp;ME304,#REF!,"&gt;="&amp;MF304)</f>
        <v/>
      </c>
      <c r="MW304" s="1">
        <f>COUNTIFS(#REF!,LT304,#REF!,0,#REF!,"&gt;="&amp;MI304,#REF!,"&lt;="&amp;MH304,#REF!,"="&amp;KZ304,#REF!,"="&amp;LA304,#REF!,"&lt;="&amp;ME304,#REF!,"&gt;="&amp;MF304)</f>
        <v/>
      </c>
      <c r="MX304" s="1">
        <f>COUNTIFS(#REF!,LT304,#REF!,1,#REF!,"&gt;="&amp;MC304,#REF!,"&lt;="&amp;MB304,#REF!,"&lt;="&amp;ME304,#REF!,"&gt;="&amp;MF304)</f>
        <v/>
      </c>
      <c r="MY304" s="1">
        <f>COUNTIFS(#REF!,LT304,#REF!,0,#REF!,"&gt;="&amp;MC304,#REF!,"&lt;="&amp;MB304,#REF!,"&lt;="&amp;ME304,#REF!,"&gt;="&amp;MF304)</f>
        <v/>
      </c>
      <c r="MZ304" s="1">
        <f>COUNTIFS(#REF!,LT304,#REF!,1,#REF!,"&lt;="&amp;ME304,#REF!,"&gt;="&amp;MF304,#REF!,"="&amp;KV304,#REF!,"="&amp;KX304)</f>
        <v/>
      </c>
      <c r="NA304" s="1">
        <f>COUNTIFS(#REF!,LT304,#REF!,0,#REF!,"&lt;="&amp;ME304,#REF!,"&gt;="&amp;MF304,#REF!,"="&amp;KV304,#REF!,"="&amp;KX304)</f>
        <v/>
      </c>
      <c r="NB304" s="1">
        <f>COUNTIFS(#REF!,LT304,#REF!,1,#REF!,"&lt;="&amp;ME304,#REF!,"&gt;="&amp;MF304,#REF!,"="&amp;KW304,#REF!,"="&amp;KY304)</f>
        <v/>
      </c>
      <c r="NC304" s="1">
        <f>COUNTIFS(#REF!,LT304,#REF!,0,#REF!,"&lt;="&amp;ME304,#REF!,"&gt;="&amp;MF304,#REF!,"="&amp;KW304,#REF!,"="&amp;KY304)</f>
        <v/>
      </c>
      <c r="ND304" s="1">
        <f>MP304+MR304+MT304+MV304+MX304+MZ304+NB304</f>
        <v/>
      </c>
      <c r="NE304" s="1">
        <f>MQ304+MS304+MU304+MW304+MY304+NA304+NC304</f>
        <v/>
      </c>
      <c r="NF304" s="1">
        <f>ND304+NE304</f>
        <v/>
      </c>
      <c r="NG304" s="33">
        <f>ND304/(ND304+NE304)</f>
        <v/>
      </c>
      <c r="NH304" s="3">
        <f>1/NG304</f>
        <v/>
      </c>
      <c r="NI304" s="1">
        <f>LI304</f>
        <v/>
      </c>
      <c r="NJ304" s="79">
        <f>((1-NG304)*(1/(NI304-1))*0.98-(NG304*1))</f>
        <v/>
      </c>
      <c r="NK304" s="34">
        <f>IF(LR304&lt;0.9,0,IF(AND(LR304&gt;1.1),0,1))</f>
        <v/>
      </c>
      <c r="NL304" s="34">
        <f>IF(LS304&lt;0.9,0,IF(AND(LS304&gt;1.1),0,1))</f>
        <v/>
      </c>
      <c r="NM304" s="32">
        <f>IF(NF304&gt;99,1,0)</f>
        <v/>
      </c>
      <c r="NN304" s="32">
        <f>IF(NJ304&gt;0.0799,1,0)</f>
        <v/>
      </c>
      <c r="NO304" s="32">
        <f>IF(NJ304&gt;NQ304,1,0)</f>
        <v/>
      </c>
      <c r="NP304" s="32">
        <f>NM304+NN304+NO304+NK304+NL304</f>
        <v/>
      </c>
      <c r="NQ304" s="79">
        <f>(((100*NG304)*(NI304-1)*0.98)-((1-NG304)*100))/100</f>
        <v/>
      </c>
      <c r="NR304" s="34">
        <f>IF(LR304&lt;0.9,0,IF(AND(LR304&gt;1.1),0,1))</f>
        <v/>
      </c>
      <c r="NS304" s="34">
        <f>IF(LS304&lt;0.9,0,IF(AND(LS304&gt;1.1),0,1))</f>
        <v/>
      </c>
      <c r="NT304" s="32">
        <f>IF(NF304&gt;99,1,0)</f>
        <v/>
      </c>
      <c r="NU304" s="32">
        <f>IF(NQ304&gt;0.0799,1,0)</f>
        <v/>
      </c>
      <c r="NV304" s="32">
        <f>IF(NQ304&gt;NJ304,1,0)</f>
        <v/>
      </c>
      <c r="NW304" s="32">
        <f>NT304+NU304+NV304+NR304+NS304</f>
        <v/>
      </c>
      <c r="NX304">
        <f>IF(NP304=5,"LayAway0-1",IF(AND(NW304=5),"BackAway0-1",""))</f>
        <v/>
      </c>
      <c r="NY304">
        <f>IF(NP304=5,KO304,IF(AND(NW304=5),KO304,""))</f>
        <v/>
      </c>
      <c r="NZ304">
        <f>IF(NP304=5,"Match Odds",IF(AND(NW304=5),"Match Odds",""))</f>
        <v/>
      </c>
      <c r="OA304">
        <f>IF(NP304=5,KP304,IF(AND(NW304=5),KP304,""))</f>
        <v/>
      </c>
      <c r="OB304">
        <f>IF(NP304=5,"MATCH_ODDS",IF(AND(NW304=5),"MATCH_ODDS",""))</f>
        <v/>
      </c>
      <c r="OC304">
        <f>IF(NP304=5,"LAY",IF(AND(NW304=5),"BACK",""))</f>
        <v/>
      </c>
    </row>
    <row r="305" ht="16.5" customHeight="1" thickBot="1" thickTop="1">
      <c r="A305" s="2" t="n"/>
      <c r="KN305" s="1">
        <f>IF(INDEX(#REF!,MATCH('HT 0-1'!D305,#REF!,0))=INDEX(#REF!,MATCH('HT 0-1'!D305,#REF!,0)),INDEX(#REF!,MATCH('HT 0-1'!D305,#REF!,0)),"ERROR")</f>
        <v/>
      </c>
      <c r="KO305" s="1">
        <f>IF(INDEX(#REF!,MATCH('HT 0-1'!E305,#REF!,0))=INDEX(#REF!,MATCH('HT 0-1'!E305,#REF!,0)),INDEX(#REF!,MATCH('HT 0-1'!E305,#REF!,0)),"ERROR")</f>
        <v/>
      </c>
      <c r="KP305" s="1">
        <f>KN305&amp;" v "&amp;KO305</f>
        <v/>
      </c>
      <c r="KQ305">
        <f>B305&amp;"_"&amp;C305</f>
        <v/>
      </c>
      <c r="KR305" s="1">
        <f>IF((HW305/KK305)&lt;0.335,"G",IF((HW305/KK305)&gt;0.67,"R","A"))</f>
        <v/>
      </c>
      <c r="KS305" s="1">
        <f>IF((HX305/KK305)&lt;0.335,"G",IF((HX305/KK305)&gt;0.67,"R","A"))</f>
        <v/>
      </c>
      <c r="KT305" s="1">
        <f>IF((IH305/KK305)&lt;0.335,"G",IF((IH305/KK305)&gt;0.67,"R","A"))</f>
        <v/>
      </c>
      <c r="KU305" s="1">
        <f>IF((II305/KK305)&lt;0.335,"G",IF((II305/KK305)&gt;0.67,"R","A"))</f>
        <v/>
      </c>
      <c r="KV305" s="1">
        <f>IF((HZ305/KK305)&lt;0.335,"G",IF((HZ305/KK305)&gt;0.67,"R","A"))</f>
        <v/>
      </c>
      <c r="KW305" s="1">
        <f>IF((HY305/KK305)&lt;0.335,"G",IF((HY305/KK305)&gt;0.67,"R","A"))</f>
        <v/>
      </c>
      <c r="KX305" s="1">
        <f>IF((IK305/KK305)&lt;0.335,"G",IF((IK305/KK305)&gt;0.67,"R","A"))</f>
        <v/>
      </c>
      <c r="KY305" s="1">
        <f>IF((IJ305/KK305)&lt;0.335,"G",IF((IJ305/KK305)&gt;0.67,"R","A"))</f>
        <v/>
      </c>
      <c r="KZ305" s="1">
        <f>IF((HQ305/KK305)&lt;0.335,"G",IF((HQ305/KK305)&gt;0.67,"R","A"))</f>
        <v/>
      </c>
      <c r="LA305" s="1">
        <f>IF((IB305/KK305)&lt;0.335,"G",IF((IB305/KK305)&gt;0.67,"R","A"))</f>
        <v/>
      </c>
      <c r="LB305">
        <f>IF(LQ305="0-1",INDEX(Scrape!#REF!,MATCH('HT 0-1'!KP305,Scrape!$B:$B,0)),"")</f>
        <v/>
      </c>
      <c r="LC305">
        <f>IF(LQ305="0-1",INDEX(Scrape!$A:$A,MATCH('HT 0-1'!KP305,Scrape!$B:$B,0)),"")</f>
        <v/>
      </c>
      <c r="LD305">
        <f>IF(LQ305="0-1",INDEX(Scrape!$B:$B,MATCH('HT 0-1'!KP305,Scrape!$B:$B,0)),"")</f>
        <v/>
      </c>
      <c r="LE305">
        <f>IF(LQ305="0-1",INDEX(Scrape!$C:$C,MATCH('HT 0-1'!KP305,Scrape!$B:$B,0)),"")</f>
        <v/>
      </c>
      <c r="LF305">
        <f>IF(LQ305="0-1",INDEX(Scrape!$D:$D,MATCH('HT 0-1'!KP305,Scrape!$B:$B,0)),"")</f>
        <v/>
      </c>
      <c r="LG305">
        <f>IF(LQ305="0-1",INDEX(Scrape!$E:$E,MATCH('HT 0-1'!KP305,Scrape!$B:$B,0)),"")</f>
        <v/>
      </c>
      <c r="LH305">
        <f>IF(LQ305="0-1",INDEX(Scrape!$F:$F,MATCH('HT 0-1'!KP305,Scrape!$B:$B,0)),"")</f>
        <v/>
      </c>
      <c r="LI305">
        <f>IF(LQ305="0-1",INDEX(Scrape!$G:$G,MATCH('HT 0-1'!KP305,Scrape!$B:$B,0)),"")</f>
        <v/>
      </c>
      <c r="LJ305">
        <f>IF(LQ305="0-1",INDEX(Scrape!$H:$H,MATCH('HT 0-1'!KP305,Scrape!$B:$B,0)),"")</f>
        <v/>
      </c>
      <c r="LK305">
        <f>IF(LQ305="0-1",INDEX(Scrape!$I:$I,MATCH('HT 0-1'!KP305,Scrape!$B:$B,0)),"")</f>
        <v/>
      </c>
      <c r="LL305">
        <f>IF(LQ305="0-1",INDEX(Scrape!$J:$J,MATCH('HT 0-1'!KP305,Scrape!$B:$B,0)),"")</f>
        <v/>
      </c>
      <c r="LM305">
        <f>IF(LQ305="0-1",INDEX(Scrape!$K:$K,MATCH('HT 0-1'!KP305,Scrape!$B:$B,0)),"")</f>
        <v/>
      </c>
      <c r="LN305">
        <f>IF(LQ305="0-1",INDEX(Scrape!$L:$L,MATCH('HT 0-1'!KP305,Scrape!$B:$B,0)),"")</f>
        <v/>
      </c>
      <c r="LO305">
        <f>IF(LQ305="0-1",INDEX(Scrape!$M:$M,MATCH('HT 0-1'!KP305,Scrape!$B:$B,0)),"")</f>
        <v/>
      </c>
      <c r="LP305">
        <f>IF(LQ305="0-1",INDEX(Scrape!$N:$N,MATCH('HT 0-1'!KP305,Scrape!$B:$B,0)),"")</f>
        <v/>
      </c>
      <c r="LQ305">
        <f>INDEX(Scrape!$O:$O,MATCH('HT 0-1'!KP305,Scrape!$B:$B,0))</f>
        <v/>
      </c>
      <c r="LR305">
        <f>(1/LJ305)+(1/LI305)+(1/LH305)</f>
        <v/>
      </c>
      <c r="LS305">
        <f>(1/LG305)+(1/LF305)+(1/LE305)</f>
        <v/>
      </c>
      <c r="LT305" s="8">
        <f>IF(INDEX(#REF!,MATCH(KQ305,#REF!,0))=INDEX(#REF!,MATCH(KQ305,#REF!,0)),INDEX(#REF!,MATCH(KQ305,#REF!,0)),"ERROR")</f>
        <v/>
      </c>
      <c r="LU305" s="4">
        <f>IF(KR305="G",2,IF(KR305="R",0.5,IF(KR305="A",1)))</f>
        <v/>
      </c>
      <c r="LV305" s="4">
        <f>IF(KS305="G",0.5,IF(KS305="R",2,IF(KS305="A",1)))</f>
        <v/>
      </c>
      <c r="LW305" s="4">
        <f>IF(KT305="G",2,IF(KT305="R",0.5,IF(KT305="A",1)))</f>
        <v/>
      </c>
      <c r="LX305" s="4">
        <f>IF(KU305="G",0.5,IF(KU305="R",2,IF(KU305="A",1)))</f>
        <v/>
      </c>
      <c r="LY305" s="7">
        <f>(LK305*(LU305+LX305)+(LL305*(LU305+LX305)))</f>
        <v/>
      </c>
      <c r="LZ305" s="7">
        <f>(LN305*(LV305+LW305)+(LO305*(LV305+LW305)))</f>
        <v/>
      </c>
      <c r="MA305" s="11">
        <f>LY305-LZ305</f>
        <v/>
      </c>
      <c r="MB305" s="5">
        <f>MA305+2</f>
        <v/>
      </c>
      <c r="MC305" s="6">
        <f>MA305-2</f>
        <v/>
      </c>
      <c r="MD305" s="4">
        <f>LE305</f>
        <v/>
      </c>
      <c r="ME305" s="9">
        <f>IF(MD305=0,1000,MD305+0.75)</f>
        <v/>
      </c>
      <c r="MF305" s="10">
        <f>IF(MD305=0,0,MD305-0.75)</f>
        <v/>
      </c>
      <c r="MG305" s="4">
        <f>((LM305*(LU305+LX305))-((LP305*(LV305+LW305))))</f>
        <v/>
      </c>
      <c r="MH305" s="9">
        <f>MG305*1.2</f>
        <v/>
      </c>
      <c r="MI305" s="10">
        <f>MG305*0.8</f>
        <v/>
      </c>
      <c r="MJ305">
        <f>IFERROR(NX305,"")</f>
        <v/>
      </c>
      <c r="MK305">
        <f>IFERROR(NY305,"")</f>
        <v/>
      </c>
      <c r="ML305">
        <f>IFERROR(NZ305,"")</f>
        <v/>
      </c>
      <c r="MM305">
        <f>IFERROR(OA305,"")</f>
        <v/>
      </c>
      <c r="MN305">
        <f>IFERROR(OB305,"")</f>
        <v/>
      </c>
      <c r="MO305">
        <f>IFERROR(OC305,"")</f>
        <v/>
      </c>
      <c r="MP305" s="1">
        <f>COUNTIFS(#REF!,LT305,#REF!,1,#REF!,"&gt;="&amp;MC305,#REF!,"&lt;="&amp;MB305,#REF!,"&lt;="&amp;ME305,#REF!,"&gt;="&amp;MF305,#REF!,"="&amp;KV305,#REF!,"="&amp;KX305)</f>
        <v/>
      </c>
      <c r="MQ305" s="1">
        <f>COUNTIFS(#REF!,LT305,#REF!,0,#REF!,"&gt;="&amp;MC305,#REF!,"&lt;="&amp;MB305,#REF!,"&lt;="&amp;ME305,#REF!,"&gt;="&amp;MF305,#REF!,"="&amp;KV305,#REF!,"="&amp;KX305)</f>
        <v/>
      </c>
      <c r="MR305" s="1">
        <f>COUNTIFS(#REF!,LT305,#REF!,1,#REF!,"&gt;="&amp;MC305,#REF!,"&lt;="&amp;MB305,#REF!,"&lt;="&amp;ME305,#REF!,"&gt;="&amp;MF305,#REF!,"="&amp;KW305,#REF!,"="&amp;KY305)</f>
        <v/>
      </c>
      <c r="MS305" s="1">
        <f>COUNTIFS(#REF!,LT305,#REF!,0,#REF!,"&gt;="&amp;MC305,#REF!,"&lt;="&amp;MB305,#REF!,"&lt;="&amp;ME305,#REF!,"&gt;="&amp;MF305,#REF!,"="&amp;KW305,#REF!,"="&amp;KY305)</f>
        <v/>
      </c>
      <c r="MT305" s="1">
        <f>COUNTIFS(#REF!,LT305,#REF!,1,#REF!,"&gt;="&amp;MI305,#REF!,"&lt;="&amp;MH305,#REF!,"&lt;="&amp;ME305,#REF!,"&gt;="&amp;MF305)</f>
        <v/>
      </c>
      <c r="MU305" s="1">
        <f>COUNTIFS(#REF!,LT305,#REF!,0,#REF!,"&gt;="&amp;MI305,#REF!,"&lt;="&amp;MH305,#REF!,"&lt;="&amp;ME305,#REF!,"&gt;="&amp;MF305)</f>
        <v/>
      </c>
      <c r="MV305" s="1">
        <f>COUNTIFS(#REF!,LT305,#REF!,1,#REF!,"&gt;="&amp;MI305,#REF!,"&lt;="&amp;MH305,#REF!,"="&amp;KZ305,#REF!,"="&amp;LA305,#REF!,"&lt;="&amp;ME305,#REF!,"&gt;="&amp;MF305)</f>
        <v/>
      </c>
      <c r="MW305" s="1">
        <f>COUNTIFS(#REF!,LT305,#REF!,0,#REF!,"&gt;="&amp;MI305,#REF!,"&lt;="&amp;MH305,#REF!,"="&amp;KZ305,#REF!,"="&amp;LA305,#REF!,"&lt;="&amp;ME305,#REF!,"&gt;="&amp;MF305)</f>
        <v/>
      </c>
      <c r="MX305" s="1">
        <f>COUNTIFS(#REF!,LT305,#REF!,1,#REF!,"&gt;="&amp;MC305,#REF!,"&lt;="&amp;MB305,#REF!,"&lt;="&amp;ME305,#REF!,"&gt;="&amp;MF305)</f>
        <v/>
      </c>
      <c r="MY305" s="1">
        <f>COUNTIFS(#REF!,LT305,#REF!,0,#REF!,"&gt;="&amp;MC305,#REF!,"&lt;="&amp;MB305,#REF!,"&lt;="&amp;ME305,#REF!,"&gt;="&amp;MF305)</f>
        <v/>
      </c>
      <c r="MZ305" s="1">
        <f>COUNTIFS(#REF!,LT305,#REF!,1,#REF!,"&lt;="&amp;ME305,#REF!,"&gt;="&amp;MF305,#REF!,"="&amp;KV305,#REF!,"="&amp;KX305)</f>
        <v/>
      </c>
      <c r="NA305" s="1">
        <f>COUNTIFS(#REF!,LT305,#REF!,0,#REF!,"&lt;="&amp;ME305,#REF!,"&gt;="&amp;MF305,#REF!,"="&amp;KV305,#REF!,"="&amp;KX305)</f>
        <v/>
      </c>
      <c r="NB305" s="1">
        <f>COUNTIFS(#REF!,LT305,#REF!,1,#REF!,"&lt;="&amp;ME305,#REF!,"&gt;="&amp;MF305,#REF!,"="&amp;KW305,#REF!,"="&amp;KY305)</f>
        <v/>
      </c>
      <c r="NC305" s="1">
        <f>COUNTIFS(#REF!,LT305,#REF!,0,#REF!,"&lt;="&amp;ME305,#REF!,"&gt;="&amp;MF305,#REF!,"="&amp;KW305,#REF!,"="&amp;KY305)</f>
        <v/>
      </c>
      <c r="ND305" s="1">
        <f>MP305+MR305+MT305+MV305+MX305+MZ305+NB305</f>
        <v/>
      </c>
      <c r="NE305" s="1">
        <f>MQ305+MS305+MU305+MW305+MY305+NA305+NC305</f>
        <v/>
      </c>
      <c r="NF305" s="1">
        <f>ND305+NE305</f>
        <v/>
      </c>
      <c r="NG305" s="33">
        <f>ND305/(ND305+NE305)</f>
        <v/>
      </c>
      <c r="NH305" s="3">
        <f>1/NG305</f>
        <v/>
      </c>
      <c r="NI305" s="1">
        <f>LI305</f>
        <v/>
      </c>
      <c r="NJ305" s="79">
        <f>((1-NG305)*(1/(NI305-1))*0.98-(NG305*1))</f>
        <v/>
      </c>
      <c r="NK305" s="34">
        <f>IF(LR305&lt;0.9,0,IF(AND(LR305&gt;1.1),0,1))</f>
        <v/>
      </c>
      <c r="NL305" s="34">
        <f>IF(LS305&lt;0.9,0,IF(AND(LS305&gt;1.1),0,1))</f>
        <v/>
      </c>
      <c r="NM305" s="32">
        <f>IF(NF305&gt;99,1,0)</f>
        <v/>
      </c>
      <c r="NN305" s="32">
        <f>IF(NJ305&gt;0.0799,1,0)</f>
        <v/>
      </c>
      <c r="NO305" s="32">
        <f>IF(NJ305&gt;NQ305,1,0)</f>
        <v/>
      </c>
      <c r="NP305" s="32">
        <f>NM305+NN305+NO305+NK305+NL305</f>
        <v/>
      </c>
      <c r="NQ305" s="79">
        <f>(((100*NG305)*(NI305-1)*0.98)-((1-NG305)*100))/100</f>
        <v/>
      </c>
      <c r="NR305" s="34">
        <f>IF(LR305&lt;0.9,0,IF(AND(LR305&gt;1.1),0,1))</f>
        <v/>
      </c>
      <c r="NS305" s="34">
        <f>IF(LS305&lt;0.9,0,IF(AND(LS305&gt;1.1),0,1))</f>
        <v/>
      </c>
      <c r="NT305" s="32">
        <f>IF(NF305&gt;99,1,0)</f>
        <v/>
      </c>
      <c r="NU305" s="32">
        <f>IF(NQ305&gt;0.0799,1,0)</f>
        <v/>
      </c>
      <c r="NV305" s="32">
        <f>IF(NQ305&gt;NJ305,1,0)</f>
        <v/>
      </c>
      <c r="NW305" s="32">
        <f>NT305+NU305+NV305+NR305+NS305</f>
        <v/>
      </c>
      <c r="NX305">
        <f>IF(NP305=5,"LayAway0-1",IF(AND(NW305=5),"BackAway0-1",""))</f>
        <v/>
      </c>
      <c r="NY305">
        <f>IF(NP305=5,KO305,IF(AND(NW305=5),KO305,""))</f>
        <v/>
      </c>
      <c r="NZ305">
        <f>IF(NP305=5,"Match Odds",IF(AND(NW305=5),"Match Odds",""))</f>
        <v/>
      </c>
      <c r="OA305">
        <f>IF(NP305=5,KP305,IF(AND(NW305=5),KP305,""))</f>
        <v/>
      </c>
      <c r="OB305">
        <f>IF(NP305=5,"MATCH_ODDS",IF(AND(NW305=5),"MATCH_ODDS",""))</f>
        <v/>
      </c>
      <c r="OC305">
        <f>IF(NP305=5,"LAY",IF(AND(NW305=5),"BACK",""))</f>
        <v/>
      </c>
    </row>
    <row r="306" ht="16.5" customHeight="1" thickBot="1" thickTop="1">
      <c r="A306" s="2" t="n"/>
      <c r="KN306" s="1">
        <f>IF(INDEX(#REF!,MATCH('HT 0-1'!D306,#REF!,0))=INDEX(#REF!,MATCH('HT 0-1'!D306,#REF!,0)),INDEX(#REF!,MATCH('HT 0-1'!D306,#REF!,0)),"ERROR")</f>
        <v/>
      </c>
      <c r="KO306" s="1">
        <f>IF(INDEX(#REF!,MATCH('HT 0-1'!E306,#REF!,0))=INDEX(#REF!,MATCH('HT 0-1'!E306,#REF!,0)),INDEX(#REF!,MATCH('HT 0-1'!E306,#REF!,0)),"ERROR")</f>
        <v/>
      </c>
      <c r="KP306" s="1">
        <f>KN306&amp;" v "&amp;KO306</f>
        <v/>
      </c>
      <c r="KQ306">
        <f>B306&amp;"_"&amp;C306</f>
        <v/>
      </c>
      <c r="KR306" s="1">
        <f>IF((HW306/KK306)&lt;0.335,"G",IF((HW306/KK306)&gt;0.67,"R","A"))</f>
        <v/>
      </c>
      <c r="KS306" s="1">
        <f>IF((HX306/KK306)&lt;0.335,"G",IF((HX306/KK306)&gt;0.67,"R","A"))</f>
        <v/>
      </c>
      <c r="KT306" s="1">
        <f>IF((IH306/KK306)&lt;0.335,"G",IF((IH306/KK306)&gt;0.67,"R","A"))</f>
        <v/>
      </c>
      <c r="KU306" s="1">
        <f>IF((II306/KK306)&lt;0.335,"G",IF((II306/KK306)&gt;0.67,"R","A"))</f>
        <v/>
      </c>
      <c r="KV306" s="1">
        <f>IF((HZ306/KK306)&lt;0.335,"G",IF((HZ306/KK306)&gt;0.67,"R","A"))</f>
        <v/>
      </c>
      <c r="KW306" s="1">
        <f>IF((HY306/KK306)&lt;0.335,"G",IF((HY306/KK306)&gt;0.67,"R","A"))</f>
        <v/>
      </c>
      <c r="KX306" s="1">
        <f>IF((IK306/KK306)&lt;0.335,"G",IF((IK306/KK306)&gt;0.67,"R","A"))</f>
        <v/>
      </c>
      <c r="KY306" s="1">
        <f>IF((IJ306/KK306)&lt;0.335,"G",IF((IJ306/KK306)&gt;0.67,"R","A"))</f>
        <v/>
      </c>
      <c r="KZ306" s="1">
        <f>IF((HQ306/KK306)&lt;0.335,"G",IF((HQ306/KK306)&gt;0.67,"R","A"))</f>
        <v/>
      </c>
      <c r="LA306" s="1">
        <f>IF((IB306/KK306)&lt;0.335,"G",IF((IB306/KK306)&gt;0.67,"R","A"))</f>
        <v/>
      </c>
      <c r="LB306">
        <f>IF(LQ306="0-1",INDEX(Scrape!#REF!,MATCH('HT 0-1'!KP306,Scrape!$B:$B,0)),"")</f>
        <v/>
      </c>
      <c r="LC306">
        <f>IF(LQ306="0-1",INDEX(Scrape!$A:$A,MATCH('HT 0-1'!KP306,Scrape!$B:$B,0)),"")</f>
        <v/>
      </c>
      <c r="LD306">
        <f>IF(LQ306="0-1",INDEX(Scrape!$B:$B,MATCH('HT 0-1'!KP306,Scrape!$B:$B,0)),"")</f>
        <v/>
      </c>
      <c r="LE306">
        <f>IF(LQ306="0-1",INDEX(Scrape!$C:$C,MATCH('HT 0-1'!KP306,Scrape!$B:$B,0)),"")</f>
        <v/>
      </c>
      <c r="LF306">
        <f>IF(LQ306="0-1",INDEX(Scrape!$D:$D,MATCH('HT 0-1'!KP306,Scrape!$B:$B,0)),"")</f>
        <v/>
      </c>
      <c r="LG306">
        <f>IF(LQ306="0-1",INDEX(Scrape!$E:$E,MATCH('HT 0-1'!KP306,Scrape!$B:$B,0)),"")</f>
        <v/>
      </c>
      <c r="LH306">
        <f>IF(LQ306="0-1",INDEX(Scrape!$F:$F,MATCH('HT 0-1'!KP306,Scrape!$B:$B,0)),"")</f>
        <v/>
      </c>
      <c r="LI306">
        <f>IF(LQ306="0-1",INDEX(Scrape!$G:$G,MATCH('HT 0-1'!KP306,Scrape!$B:$B,0)),"")</f>
        <v/>
      </c>
      <c r="LJ306">
        <f>IF(LQ306="0-1",INDEX(Scrape!$H:$H,MATCH('HT 0-1'!KP306,Scrape!$B:$B,0)),"")</f>
        <v/>
      </c>
      <c r="LK306">
        <f>IF(LQ306="0-1",INDEX(Scrape!$I:$I,MATCH('HT 0-1'!KP306,Scrape!$B:$B,0)),"")</f>
        <v/>
      </c>
      <c r="LL306">
        <f>IF(LQ306="0-1",INDEX(Scrape!$J:$J,MATCH('HT 0-1'!KP306,Scrape!$B:$B,0)),"")</f>
        <v/>
      </c>
      <c r="LM306">
        <f>IF(LQ306="0-1",INDEX(Scrape!$K:$K,MATCH('HT 0-1'!KP306,Scrape!$B:$B,0)),"")</f>
        <v/>
      </c>
      <c r="LN306">
        <f>IF(LQ306="0-1",INDEX(Scrape!$L:$L,MATCH('HT 0-1'!KP306,Scrape!$B:$B,0)),"")</f>
        <v/>
      </c>
      <c r="LO306">
        <f>IF(LQ306="0-1",INDEX(Scrape!$M:$M,MATCH('HT 0-1'!KP306,Scrape!$B:$B,0)),"")</f>
        <v/>
      </c>
      <c r="LP306">
        <f>IF(LQ306="0-1",INDEX(Scrape!$N:$N,MATCH('HT 0-1'!KP306,Scrape!$B:$B,0)),"")</f>
        <v/>
      </c>
      <c r="LQ306">
        <f>INDEX(Scrape!$O:$O,MATCH('HT 0-1'!KP306,Scrape!$B:$B,0))</f>
        <v/>
      </c>
      <c r="LR306">
        <f>(1/LJ306)+(1/LI306)+(1/LH306)</f>
        <v/>
      </c>
      <c r="LS306">
        <f>(1/LG306)+(1/LF306)+(1/LE306)</f>
        <v/>
      </c>
      <c r="LT306" s="8">
        <f>IF(INDEX(#REF!,MATCH(KQ306,#REF!,0))=INDEX(#REF!,MATCH(KQ306,#REF!,0)),INDEX(#REF!,MATCH(KQ306,#REF!,0)),"ERROR")</f>
        <v/>
      </c>
      <c r="LU306" s="4">
        <f>IF(KR306="G",2,IF(KR306="R",0.5,IF(KR306="A",1)))</f>
        <v/>
      </c>
      <c r="LV306" s="4">
        <f>IF(KS306="G",0.5,IF(KS306="R",2,IF(KS306="A",1)))</f>
        <v/>
      </c>
      <c r="LW306" s="4">
        <f>IF(KT306="G",2,IF(KT306="R",0.5,IF(KT306="A",1)))</f>
        <v/>
      </c>
      <c r="LX306" s="4">
        <f>IF(KU306="G",0.5,IF(KU306="R",2,IF(KU306="A",1)))</f>
        <v/>
      </c>
      <c r="LY306" s="7">
        <f>(LK306*(LU306+LX306)+(LL306*(LU306+LX306)))</f>
        <v/>
      </c>
      <c r="LZ306" s="7">
        <f>(LN306*(LV306+LW306)+(LO306*(LV306+LW306)))</f>
        <v/>
      </c>
      <c r="MA306" s="11">
        <f>LY306-LZ306</f>
        <v/>
      </c>
      <c r="MB306" s="5">
        <f>MA306+2</f>
        <v/>
      </c>
      <c r="MC306" s="6">
        <f>MA306-2</f>
        <v/>
      </c>
      <c r="MD306" s="4">
        <f>LE306</f>
        <v/>
      </c>
      <c r="ME306" s="9">
        <f>IF(MD306=0,1000,MD306+0.75)</f>
        <v/>
      </c>
      <c r="MF306" s="10">
        <f>IF(MD306=0,0,MD306-0.75)</f>
        <v/>
      </c>
      <c r="MG306" s="4">
        <f>((LM306*(LU306+LX306))-((LP306*(LV306+LW306))))</f>
        <v/>
      </c>
      <c r="MH306" s="9">
        <f>MG306*1.2</f>
        <v/>
      </c>
      <c r="MI306" s="10">
        <f>MG306*0.8</f>
        <v/>
      </c>
      <c r="MJ306">
        <f>IFERROR(NX306,"")</f>
        <v/>
      </c>
      <c r="MK306">
        <f>IFERROR(NY306,"")</f>
        <v/>
      </c>
      <c r="ML306">
        <f>IFERROR(NZ306,"")</f>
        <v/>
      </c>
      <c r="MM306">
        <f>IFERROR(OA306,"")</f>
        <v/>
      </c>
      <c r="MN306">
        <f>IFERROR(OB306,"")</f>
        <v/>
      </c>
      <c r="MO306">
        <f>IFERROR(OC306,"")</f>
        <v/>
      </c>
      <c r="MP306" s="1">
        <f>COUNTIFS(#REF!,LT306,#REF!,1,#REF!,"&gt;="&amp;MC306,#REF!,"&lt;="&amp;MB306,#REF!,"&lt;="&amp;ME306,#REF!,"&gt;="&amp;MF306,#REF!,"="&amp;KV306,#REF!,"="&amp;KX306)</f>
        <v/>
      </c>
      <c r="MQ306" s="1">
        <f>COUNTIFS(#REF!,LT306,#REF!,0,#REF!,"&gt;="&amp;MC306,#REF!,"&lt;="&amp;MB306,#REF!,"&lt;="&amp;ME306,#REF!,"&gt;="&amp;MF306,#REF!,"="&amp;KV306,#REF!,"="&amp;KX306)</f>
        <v/>
      </c>
      <c r="MR306" s="1">
        <f>COUNTIFS(#REF!,LT306,#REF!,1,#REF!,"&gt;="&amp;MC306,#REF!,"&lt;="&amp;MB306,#REF!,"&lt;="&amp;ME306,#REF!,"&gt;="&amp;MF306,#REF!,"="&amp;KW306,#REF!,"="&amp;KY306)</f>
        <v/>
      </c>
      <c r="MS306" s="1">
        <f>COUNTIFS(#REF!,LT306,#REF!,0,#REF!,"&gt;="&amp;MC306,#REF!,"&lt;="&amp;MB306,#REF!,"&lt;="&amp;ME306,#REF!,"&gt;="&amp;MF306,#REF!,"="&amp;KW306,#REF!,"="&amp;KY306)</f>
        <v/>
      </c>
      <c r="MT306" s="1">
        <f>COUNTIFS(#REF!,LT306,#REF!,1,#REF!,"&gt;="&amp;MI306,#REF!,"&lt;="&amp;MH306,#REF!,"&lt;="&amp;ME306,#REF!,"&gt;="&amp;MF306)</f>
        <v/>
      </c>
      <c r="MU306" s="1">
        <f>COUNTIFS(#REF!,LT306,#REF!,0,#REF!,"&gt;="&amp;MI306,#REF!,"&lt;="&amp;MH306,#REF!,"&lt;="&amp;ME306,#REF!,"&gt;="&amp;MF306)</f>
        <v/>
      </c>
      <c r="MV306" s="1">
        <f>COUNTIFS(#REF!,LT306,#REF!,1,#REF!,"&gt;="&amp;MI306,#REF!,"&lt;="&amp;MH306,#REF!,"="&amp;KZ306,#REF!,"="&amp;LA306,#REF!,"&lt;="&amp;ME306,#REF!,"&gt;="&amp;MF306)</f>
        <v/>
      </c>
      <c r="MW306" s="1">
        <f>COUNTIFS(#REF!,LT306,#REF!,0,#REF!,"&gt;="&amp;MI306,#REF!,"&lt;="&amp;MH306,#REF!,"="&amp;KZ306,#REF!,"="&amp;LA306,#REF!,"&lt;="&amp;ME306,#REF!,"&gt;="&amp;MF306)</f>
        <v/>
      </c>
      <c r="MX306" s="1">
        <f>COUNTIFS(#REF!,LT306,#REF!,1,#REF!,"&gt;="&amp;MC306,#REF!,"&lt;="&amp;MB306,#REF!,"&lt;="&amp;ME306,#REF!,"&gt;="&amp;MF306)</f>
        <v/>
      </c>
      <c r="MY306" s="1">
        <f>COUNTIFS(#REF!,LT306,#REF!,0,#REF!,"&gt;="&amp;MC306,#REF!,"&lt;="&amp;MB306,#REF!,"&lt;="&amp;ME306,#REF!,"&gt;="&amp;MF306)</f>
        <v/>
      </c>
      <c r="MZ306" s="1">
        <f>COUNTIFS(#REF!,LT306,#REF!,1,#REF!,"&lt;="&amp;ME306,#REF!,"&gt;="&amp;MF306,#REF!,"="&amp;KV306,#REF!,"="&amp;KX306)</f>
        <v/>
      </c>
      <c r="NA306" s="1">
        <f>COUNTIFS(#REF!,LT306,#REF!,0,#REF!,"&lt;="&amp;ME306,#REF!,"&gt;="&amp;MF306,#REF!,"="&amp;KV306,#REF!,"="&amp;KX306)</f>
        <v/>
      </c>
      <c r="NB306" s="1">
        <f>COUNTIFS(#REF!,LT306,#REF!,1,#REF!,"&lt;="&amp;ME306,#REF!,"&gt;="&amp;MF306,#REF!,"="&amp;KW306,#REF!,"="&amp;KY306)</f>
        <v/>
      </c>
      <c r="NC306" s="1">
        <f>COUNTIFS(#REF!,LT306,#REF!,0,#REF!,"&lt;="&amp;ME306,#REF!,"&gt;="&amp;MF306,#REF!,"="&amp;KW306,#REF!,"="&amp;KY306)</f>
        <v/>
      </c>
      <c r="ND306" s="1">
        <f>MP306+MR306+MT306+MV306+MX306+MZ306+NB306</f>
        <v/>
      </c>
      <c r="NE306" s="1">
        <f>MQ306+MS306+MU306+MW306+MY306+NA306+NC306</f>
        <v/>
      </c>
      <c r="NF306" s="1">
        <f>ND306+NE306</f>
        <v/>
      </c>
      <c r="NG306" s="33">
        <f>ND306/(ND306+NE306)</f>
        <v/>
      </c>
      <c r="NH306" s="3">
        <f>1/NG306</f>
        <v/>
      </c>
      <c r="NI306" s="1">
        <f>LI306</f>
        <v/>
      </c>
      <c r="NJ306" s="79">
        <f>((1-NG306)*(1/(NI306-1))*0.98-(NG306*1))</f>
        <v/>
      </c>
      <c r="NK306" s="34">
        <f>IF(LR306&lt;0.9,0,IF(AND(LR306&gt;1.1),0,1))</f>
        <v/>
      </c>
      <c r="NL306" s="34">
        <f>IF(LS306&lt;0.9,0,IF(AND(LS306&gt;1.1),0,1))</f>
        <v/>
      </c>
      <c r="NM306" s="32">
        <f>IF(NF306&gt;99,1,0)</f>
        <v/>
      </c>
      <c r="NN306" s="32">
        <f>IF(NJ306&gt;0.0799,1,0)</f>
        <v/>
      </c>
      <c r="NO306" s="32">
        <f>IF(NJ306&gt;NQ306,1,0)</f>
        <v/>
      </c>
      <c r="NP306" s="32">
        <f>NM306+NN306+NO306+NK306+NL306</f>
        <v/>
      </c>
      <c r="NQ306" s="79">
        <f>(((100*NG306)*(NI306-1)*0.98)-((1-NG306)*100))/100</f>
        <v/>
      </c>
      <c r="NR306" s="34">
        <f>IF(LR306&lt;0.9,0,IF(AND(LR306&gt;1.1),0,1))</f>
        <v/>
      </c>
      <c r="NS306" s="34">
        <f>IF(LS306&lt;0.9,0,IF(AND(LS306&gt;1.1),0,1))</f>
        <v/>
      </c>
      <c r="NT306" s="32">
        <f>IF(NF306&gt;99,1,0)</f>
        <v/>
      </c>
      <c r="NU306" s="32">
        <f>IF(NQ306&gt;0.0799,1,0)</f>
        <v/>
      </c>
      <c r="NV306" s="32">
        <f>IF(NQ306&gt;NJ306,1,0)</f>
        <v/>
      </c>
      <c r="NW306" s="32">
        <f>NT306+NU306+NV306+NR306+NS306</f>
        <v/>
      </c>
      <c r="NX306">
        <f>IF(NP306=5,"LayAway0-1",IF(AND(NW306=5),"BackAway0-1",""))</f>
        <v/>
      </c>
      <c r="NY306">
        <f>IF(NP306=5,KO306,IF(AND(NW306=5),KO306,""))</f>
        <v/>
      </c>
      <c r="NZ306">
        <f>IF(NP306=5,"Match Odds",IF(AND(NW306=5),"Match Odds",""))</f>
        <v/>
      </c>
      <c r="OA306">
        <f>IF(NP306=5,KP306,IF(AND(NW306=5),KP306,""))</f>
        <v/>
      </c>
      <c r="OB306">
        <f>IF(NP306=5,"MATCH_ODDS",IF(AND(NW306=5),"MATCH_ODDS",""))</f>
        <v/>
      </c>
      <c r="OC306">
        <f>IF(NP306=5,"LAY",IF(AND(NW306=5),"BACK",""))</f>
        <v/>
      </c>
    </row>
    <row r="307" ht="16.5" customHeight="1" thickBot="1" thickTop="1">
      <c r="A307" s="2" t="n"/>
      <c r="KN307" s="1">
        <f>IF(INDEX(#REF!,MATCH('HT 0-1'!D307,#REF!,0))=INDEX(#REF!,MATCH('HT 0-1'!D307,#REF!,0)),INDEX(#REF!,MATCH('HT 0-1'!D307,#REF!,0)),"ERROR")</f>
        <v/>
      </c>
      <c r="KO307" s="1">
        <f>IF(INDEX(#REF!,MATCH('HT 0-1'!E307,#REF!,0))=INDEX(#REF!,MATCH('HT 0-1'!E307,#REF!,0)),INDEX(#REF!,MATCH('HT 0-1'!E307,#REF!,0)),"ERROR")</f>
        <v/>
      </c>
      <c r="KP307" s="1">
        <f>KN307&amp;" v "&amp;KO307</f>
        <v/>
      </c>
      <c r="KQ307">
        <f>B307&amp;"_"&amp;C307</f>
        <v/>
      </c>
      <c r="KR307" s="1">
        <f>IF((HW307/KK307)&lt;0.335,"G",IF((HW307/KK307)&gt;0.67,"R","A"))</f>
        <v/>
      </c>
      <c r="KS307" s="1">
        <f>IF((HX307/KK307)&lt;0.335,"G",IF((HX307/KK307)&gt;0.67,"R","A"))</f>
        <v/>
      </c>
      <c r="KT307" s="1">
        <f>IF((IH307/KK307)&lt;0.335,"G",IF((IH307/KK307)&gt;0.67,"R","A"))</f>
        <v/>
      </c>
      <c r="KU307" s="1">
        <f>IF((II307/KK307)&lt;0.335,"G",IF((II307/KK307)&gt;0.67,"R","A"))</f>
        <v/>
      </c>
      <c r="KV307" s="1">
        <f>IF((HZ307/KK307)&lt;0.335,"G",IF((HZ307/KK307)&gt;0.67,"R","A"))</f>
        <v/>
      </c>
      <c r="KW307" s="1">
        <f>IF((HY307/KK307)&lt;0.335,"G",IF((HY307/KK307)&gt;0.67,"R","A"))</f>
        <v/>
      </c>
      <c r="KX307" s="1">
        <f>IF((IK307/KK307)&lt;0.335,"G",IF((IK307/KK307)&gt;0.67,"R","A"))</f>
        <v/>
      </c>
      <c r="KY307" s="1">
        <f>IF((IJ307/KK307)&lt;0.335,"G",IF((IJ307/KK307)&gt;0.67,"R","A"))</f>
        <v/>
      </c>
      <c r="KZ307" s="1">
        <f>IF((HQ307/KK307)&lt;0.335,"G",IF((HQ307/KK307)&gt;0.67,"R","A"))</f>
        <v/>
      </c>
      <c r="LA307" s="1">
        <f>IF((IB307/KK307)&lt;0.335,"G",IF((IB307/KK307)&gt;0.67,"R","A"))</f>
        <v/>
      </c>
      <c r="LB307">
        <f>IF(LQ307="0-1",INDEX(Scrape!#REF!,MATCH('HT 0-1'!KP307,Scrape!$B:$B,0)),"")</f>
        <v/>
      </c>
      <c r="LC307">
        <f>IF(LQ307="0-1",INDEX(Scrape!$A:$A,MATCH('HT 0-1'!KP307,Scrape!$B:$B,0)),"")</f>
        <v/>
      </c>
      <c r="LD307">
        <f>IF(LQ307="0-1",INDEX(Scrape!$B:$B,MATCH('HT 0-1'!KP307,Scrape!$B:$B,0)),"")</f>
        <v/>
      </c>
      <c r="LE307">
        <f>IF(LQ307="0-1",INDEX(Scrape!$C:$C,MATCH('HT 0-1'!KP307,Scrape!$B:$B,0)),"")</f>
        <v/>
      </c>
      <c r="LF307">
        <f>IF(LQ307="0-1",INDEX(Scrape!$D:$D,MATCH('HT 0-1'!KP307,Scrape!$B:$B,0)),"")</f>
        <v/>
      </c>
      <c r="LG307">
        <f>IF(LQ307="0-1",INDEX(Scrape!$E:$E,MATCH('HT 0-1'!KP307,Scrape!$B:$B,0)),"")</f>
        <v/>
      </c>
      <c r="LH307">
        <f>IF(LQ307="0-1",INDEX(Scrape!$F:$F,MATCH('HT 0-1'!KP307,Scrape!$B:$B,0)),"")</f>
        <v/>
      </c>
      <c r="LI307">
        <f>IF(LQ307="0-1",INDEX(Scrape!$G:$G,MATCH('HT 0-1'!KP307,Scrape!$B:$B,0)),"")</f>
        <v/>
      </c>
      <c r="LJ307">
        <f>IF(LQ307="0-1",INDEX(Scrape!$H:$H,MATCH('HT 0-1'!KP307,Scrape!$B:$B,0)),"")</f>
        <v/>
      </c>
      <c r="LK307">
        <f>IF(LQ307="0-1",INDEX(Scrape!$I:$I,MATCH('HT 0-1'!KP307,Scrape!$B:$B,0)),"")</f>
        <v/>
      </c>
      <c r="LL307">
        <f>IF(LQ307="0-1",INDEX(Scrape!$J:$J,MATCH('HT 0-1'!KP307,Scrape!$B:$B,0)),"")</f>
        <v/>
      </c>
      <c r="LM307">
        <f>IF(LQ307="0-1",INDEX(Scrape!$K:$K,MATCH('HT 0-1'!KP307,Scrape!$B:$B,0)),"")</f>
        <v/>
      </c>
      <c r="LN307">
        <f>IF(LQ307="0-1",INDEX(Scrape!$L:$L,MATCH('HT 0-1'!KP307,Scrape!$B:$B,0)),"")</f>
        <v/>
      </c>
      <c r="LO307">
        <f>IF(LQ307="0-1",INDEX(Scrape!$M:$M,MATCH('HT 0-1'!KP307,Scrape!$B:$B,0)),"")</f>
        <v/>
      </c>
      <c r="LP307">
        <f>IF(LQ307="0-1",INDEX(Scrape!$N:$N,MATCH('HT 0-1'!KP307,Scrape!$B:$B,0)),"")</f>
        <v/>
      </c>
      <c r="LQ307">
        <f>INDEX(Scrape!$O:$O,MATCH('HT 0-1'!KP307,Scrape!$B:$B,0))</f>
        <v/>
      </c>
      <c r="LR307">
        <f>(1/LJ307)+(1/LI307)+(1/LH307)</f>
        <v/>
      </c>
      <c r="LS307">
        <f>(1/LG307)+(1/LF307)+(1/LE307)</f>
        <v/>
      </c>
      <c r="LT307" s="8">
        <f>IF(INDEX(#REF!,MATCH(KQ307,#REF!,0))=INDEX(#REF!,MATCH(KQ307,#REF!,0)),INDEX(#REF!,MATCH(KQ307,#REF!,0)),"ERROR")</f>
        <v/>
      </c>
      <c r="LU307" s="4">
        <f>IF(KR307="G",2,IF(KR307="R",0.5,IF(KR307="A",1)))</f>
        <v/>
      </c>
      <c r="LV307" s="4">
        <f>IF(KS307="G",0.5,IF(KS307="R",2,IF(KS307="A",1)))</f>
        <v/>
      </c>
      <c r="LW307" s="4">
        <f>IF(KT307="G",2,IF(KT307="R",0.5,IF(KT307="A",1)))</f>
        <v/>
      </c>
      <c r="LX307" s="4">
        <f>IF(KU307="G",0.5,IF(KU307="R",2,IF(KU307="A",1)))</f>
        <v/>
      </c>
      <c r="LY307" s="7">
        <f>(LK307*(LU307+LX307)+(LL307*(LU307+LX307)))</f>
        <v/>
      </c>
      <c r="LZ307" s="7">
        <f>(LN307*(LV307+LW307)+(LO307*(LV307+LW307)))</f>
        <v/>
      </c>
      <c r="MA307" s="11">
        <f>LY307-LZ307</f>
        <v/>
      </c>
      <c r="MB307" s="5">
        <f>MA307+2</f>
        <v/>
      </c>
      <c r="MC307" s="6">
        <f>MA307-2</f>
        <v/>
      </c>
      <c r="MD307" s="4">
        <f>LE307</f>
        <v/>
      </c>
      <c r="ME307" s="9">
        <f>IF(MD307=0,1000,MD307+0.75)</f>
        <v/>
      </c>
      <c r="MF307" s="10">
        <f>IF(MD307=0,0,MD307-0.75)</f>
        <v/>
      </c>
      <c r="MG307" s="4">
        <f>((LM307*(LU307+LX307))-((LP307*(LV307+LW307))))</f>
        <v/>
      </c>
      <c r="MH307" s="9">
        <f>MG307*1.2</f>
        <v/>
      </c>
      <c r="MI307" s="10">
        <f>MG307*0.8</f>
        <v/>
      </c>
      <c r="MJ307">
        <f>IFERROR(NX307,"")</f>
        <v/>
      </c>
      <c r="MK307">
        <f>IFERROR(NY307,"")</f>
        <v/>
      </c>
      <c r="ML307">
        <f>IFERROR(NZ307,"")</f>
        <v/>
      </c>
      <c r="MM307">
        <f>IFERROR(OA307,"")</f>
        <v/>
      </c>
      <c r="MN307">
        <f>IFERROR(OB307,"")</f>
        <v/>
      </c>
      <c r="MO307">
        <f>IFERROR(OC307,"")</f>
        <v/>
      </c>
      <c r="MP307" s="1">
        <f>COUNTIFS(#REF!,LT307,#REF!,1,#REF!,"&gt;="&amp;MC307,#REF!,"&lt;="&amp;MB307,#REF!,"&lt;="&amp;ME307,#REF!,"&gt;="&amp;MF307,#REF!,"="&amp;KV307,#REF!,"="&amp;KX307)</f>
        <v/>
      </c>
      <c r="MQ307" s="1">
        <f>COUNTIFS(#REF!,LT307,#REF!,0,#REF!,"&gt;="&amp;MC307,#REF!,"&lt;="&amp;MB307,#REF!,"&lt;="&amp;ME307,#REF!,"&gt;="&amp;MF307,#REF!,"="&amp;KV307,#REF!,"="&amp;KX307)</f>
        <v/>
      </c>
      <c r="MR307" s="1">
        <f>COUNTIFS(#REF!,LT307,#REF!,1,#REF!,"&gt;="&amp;MC307,#REF!,"&lt;="&amp;MB307,#REF!,"&lt;="&amp;ME307,#REF!,"&gt;="&amp;MF307,#REF!,"="&amp;KW307,#REF!,"="&amp;KY307)</f>
        <v/>
      </c>
      <c r="MS307" s="1">
        <f>COUNTIFS(#REF!,LT307,#REF!,0,#REF!,"&gt;="&amp;MC307,#REF!,"&lt;="&amp;MB307,#REF!,"&lt;="&amp;ME307,#REF!,"&gt;="&amp;MF307,#REF!,"="&amp;KW307,#REF!,"="&amp;KY307)</f>
        <v/>
      </c>
      <c r="MT307" s="1">
        <f>COUNTIFS(#REF!,LT307,#REF!,1,#REF!,"&gt;="&amp;MI307,#REF!,"&lt;="&amp;MH307,#REF!,"&lt;="&amp;ME307,#REF!,"&gt;="&amp;MF307)</f>
        <v/>
      </c>
      <c r="MU307" s="1">
        <f>COUNTIFS(#REF!,LT307,#REF!,0,#REF!,"&gt;="&amp;MI307,#REF!,"&lt;="&amp;MH307,#REF!,"&lt;="&amp;ME307,#REF!,"&gt;="&amp;MF307)</f>
        <v/>
      </c>
      <c r="MV307" s="1">
        <f>COUNTIFS(#REF!,LT307,#REF!,1,#REF!,"&gt;="&amp;MI307,#REF!,"&lt;="&amp;MH307,#REF!,"="&amp;KZ307,#REF!,"="&amp;LA307,#REF!,"&lt;="&amp;ME307,#REF!,"&gt;="&amp;MF307)</f>
        <v/>
      </c>
      <c r="MW307" s="1">
        <f>COUNTIFS(#REF!,LT307,#REF!,0,#REF!,"&gt;="&amp;MI307,#REF!,"&lt;="&amp;MH307,#REF!,"="&amp;KZ307,#REF!,"="&amp;LA307,#REF!,"&lt;="&amp;ME307,#REF!,"&gt;="&amp;MF307)</f>
        <v/>
      </c>
      <c r="MX307" s="1">
        <f>COUNTIFS(#REF!,LT307,#REF!,1,#REF!,"&gt;="&amp;MC307,#REF!,"&lt;="&amp;MB307,#REF!,"&lt;="&amp;ME307,#REF!,"&gt;="&amp;MF307)</f>
        <v/>
      </c>
      <c r="MY307" s="1">
        <f>COUNTIFS(#REF!,LT307,#REF!,0,#REF!,"&gt;="&amp;MC307,#REF!,"&lt;="&amp;MB307,#REF!,"&lt;="&amp;ME307,#REF!,"&gt;="&amp;MF307)</f>
        <v/>
      </c>
      <c r="MZ307" s="1">
        <f>COUNTIFS(#REF!,LT307,#REF!,1,#REF!,"&lt;="&amp;ME307,#REF!,"&gt;="&amp;MF307,#REF!,"="&amp;KV307,#REF!,"="&amp;KX307)</f>
        <v/>
      </c>
      <c r="NA307" s="1">
        <f>COUNTIFS(#REF!,LT307,#REF!,0,#REF!,"&lt;="&amp;ME307,#REF!,"&gt;="&amp;MF307,#REF!,"="&amp;KV307,#REF!,"="&amp;KX307)</f>
        <v/>
      </c>
      <c r="NB307" s="1">
        <f>COUNTIFS(#REF!,LT307,#REF!,1,#REF!,"&lt;="&amp;ME307,#REF!,"&gt;="&amp;MF307,#REF!,"="&amp;KW307,#REF!,"="&amp;KY307)</f>
        <v/>
      </c>
      <c r="NC307" s="1">
        <f>COUNTIFS(#REF!,LT307,#REF!,0,#REF!,"&lt;="&amp;ME307,#REF!,"&gt;="&amp;MF307,#REF!,"="&amp;KW307,#REF!,"="&amp;KY307)</f>
        <v/>
      </c>
      <c r="ND307" s="1">
        <f>MP307+MR307+MT307+MV307+MX307+MZ307+NB307</f>
        <v/>
      </c>
      <c r="NE307" s="1">
        <f>MQ307+MS307+MU307+MW307+MY307+NA307+NC307</f>
        <v/>
      </c>
      <c r="NF307" s="1">
        <f>ND307+NE307</f>
        <v/>
      </c>
      <c r="NG307" s="33">
        <f>ND307/(ND307+NE307)</f>
        <v/>
      </c>
      <c r="NH307" s="3">
        <f>1/NG307</f>
        <v/>
      </c>
      <c r="NI307" s="1">
        <f>LI307</f>
        <v/>
      </c>
      <c r="NJ307" s="79">
        <f>((1-NG307)*(1/(NI307-1))*0.98-(NG307*1))</f>
        <v/>
      </c>
      <c r="NK307" s="34">
        <f>IF(LR307&lt;0.9,0,IF(AND(LR307&gt;1.1),0,1))</f>
        <v/>
      </c>
      <c r="NL307" s="34">
        <f>IF(LS307&lt;0.9,0,IF(AND(LS307&gt;1.1),0,1))</f>
        <v/>
      </c>
      <c r="NM307" s="32">
        <f>IF(NF307&gt;99,1,0)</f>
        <v/>
      </c>
      <c r="NN307" s="32">
        <f>IF(NJ307&gt;0.0799,1,0)</f>
        <v/>
      </c>
      <c r="NO307" s="32">
        <f>IF(NJ307&gt;NQ307,1,0)</f>
        <v/>
      </c>
      <c r="NP307" s="32">
        <f>NM307+NN307+NO307+NK307+NL307</f>
        <v/>
      </c>
      <c r="NQ307" s="79">
        <f>(((100*NG307)*(NI307-1)*0.98)-((1-NG307)*100))/100</f>
        <v/>
      </c>
      <c r="NR307" s="34">
        <f>IF(LR307&lt;0.9,0,IF(AND(LR307&gt;1.1),0,1))</f>
        <v/>
      </c>
      <c r="NS307" s="34">
        <f>IF(LS307&lt;0.9,0,IF(AND(LS307&gt;1.1),0,1))</f>
        <v/>
      </c>
      <c r="NT307" s="32">
        <f>IF(NF307&gt;99,1,0)</f>
        <v/>
      </c>
      <c r="NU307" s="32">
        <f>IF(NQ307&gt;0.0799,1,0)</f>
        <v/>
      </c>
      <c r="NV307" s="32">
        <f>IF(NQ307&gt;NJ307,1,0)</f>
        <v/>
      </c>
      <c r="NW307" s="32">
        <f>NT307+NU307+NV307+NR307+NS307</f>
        <v/>
      </c>
      <c r="NX307">
        <f>IF(NP307=5,"LayAway0-1",IF(AND(NW307=5),"BackAway0-1",""))</f>
        <v/>
      </c>
      <c r="NY307">
        <f>IF(NP307=5,KO307,IF(AND(NW307=5),KO307,""))</f>
        <v/>
      </c>
      <c r="NZ307">
        <f>IF(NP307=5,"Match Odds",IF(AND(NW307=5),"Match Odds",""))</f>
        <v/>
      </c>
      <c r="OA307">
        <f>IF(NP307=5,KP307,IF(AND(NW307=5),KP307,""))</f>
        <v/>
      </c>
      <c r="OB307">
        <f>IF(NP307=5,"MATCH_ODDS",IF(AND(NW307=5),"MATCH_ODDS",""))</f>
        <v/>
      </c>
      <c r="OC307">
        <f>IF(NP307=5,"LAY",IF(AND(NW307=5),"BACK",""))</f>
        <v/>
      </c>
    </row>
    <row r="308" ht="16.5" customHeight="1" thickBot="1" thickTop="1">
      <c r="A308" s="2" t="n"/>
      <c r="KN308" s="1">
        <f>IF(INDEX(#REF!,MATCH('HT 0-1'!D308,#REF!,0))=INDEX(#REF!,MATCH('HT 0-1'!D308,#REF!,0)),INDEX(#REF!,MATCH('HT 0-1'!D308,#REF!,0)),"ERROR")</f>
        <v/>
      </c>
      <c r="KO308" s="1">
        <f>IF(INDEX(#REF!,MATCH('HT 0-1'!E308,#REF!,0))=INDEX(#REF!,MATCH('HT 0-1'!E308,#REF!,0)),INDEX(#REF!,MATCH('HT 0-1'!E308,#REF!,0)),"ERROR")</f>
        <v/>
      </c>
      <c r="KP308" s="1">
        <f>KN308&amp;" v "&amp;KO308</f>
        <v/>
      </c>
      <c r="KQ308">
        <f>B308&amp;"_"&amp;C308</f>
        <v/>
      </c>
      <c r="KR308" s="1">
        <f>IF((HW308/KK308)&lt;0.335,"G",IF((HW308/KK308)&gt;0.67,"R","A"))</f>
        <v/>
      </c>
      <c r="KS308" s="1">
        <f>IF((HX308/KK308)&lt;0.335,"G",IF((HX308/KK308)&gt;0.67,"R","A"))</f>
        <v/>
      </c>
      <c r="KT308" s="1">
        <f>IF((IH308/KK308)&lt;0.335,"G",IF((IH308/KK308)&gt;0.67,"R","A"))</f>
        <v/>
      </c>
      <c r="KU308" s="1">
        <f>IF((II308/KK308)&lt;0.335,"G",IF((II308/KK308)&gt;0.67,"R","A"))</f>
        <v/>
      </c>
      <c r="KV308" s="1">
        <f>IF((HZ308/KK308)&lt;0.335,"G",IF((HZ308/KK308)&gt;0.67,"R","A"))</f>
        <v/>
      </c>
      <c r="KW308" s="1">
        <f>IF((HY308/KK308)&lt;0.335,"G",IF((HY308/KK308)&gt;0.67,"R","A"))</f>
        <v/>
      </c>
      <c r="KX308" s="1">
        <f>IF((IK308/KK308)&lt;0.335,"G",IF((IK308/KK308)&gt;0.67,"R","A"))</f>
        <v/>
      </c>
      <c r="KY308" s="1">
        <f>IF((IJ308/KK308)&lt;0.335,"G",IF((IJ308/KK308)&gt;0.67,"R","A"))</f>
        <v/>
      </c>
      <c r="KZ308" s="1">
        <f>IF((HQ308/KK308)&lt;0.335,"G",IF((HQ308/KK308)&gt;0.67,"R","A"))</f>
        <v/>
      </c>
      <c r="LA308" s="1">
        <f>IF((IB308/KK308)&lt;0.335,"G",IF((IB308/KK308)&gt;0.67,"R","A"))</f>
        <v/>
      </c>
      <c r="LB308">
        <f>IF(LQ308="0-1",INDEX(Scrape!#REF!,MATCH('HT 0-1'!KP308,Scrape!$B:$B,0)),"")</f>
        <v/>
      </c>
      <c r="LC308">
        <f>IF(LQ308="0-1",INDEX(Scrape!$A:$A,MATCH('HT 0-1'!KP308,Scrape!$B:$B,0)),"")</f>
        <v/>
      </c>
      <c r="LD308">
        <f>IF(LQ308="0-1",INDEX(Scrape!$B:$B,MATCH('HT 0-1'!KP308,Scrape!$B:$B,0)),"")</f>
        <v/>
      </c>
      <c r="LE308">
        <f>IF(LQ308="0-1",INDEX(Scrape!$C:$C,MATCH('HT 0-1'!KP308,Scrape!$B:$B,0)),"")</f>
        <v/>
      </c>
      <c r="LF308">
        <f>IF(LQ308="0-1",INDEX(Scrape!$D:$D,MATCH('HT 0-1'!KP308,Scrape!$B:$B,0)),"")</f>
        <v/>
      </c>
      <c r="LG308">
        <f>IF(LQ308="0-1",INDEX(Scrape!$E:$E,MATCH('HT 0-1'!KP308,Scrape!$B:$B,0)),"")</f>
        <v/>
      </c>
      <c r="LH308">
        <f>IF(LQ308="0-1",INDEX(Scrape!$F:$F,MATCH('HT 0-1'!KP308,Scrape!$B:$B,0)),"")</f>
        <v/>
      </c>
      <c r="LI308">
        <f>IF(LQ308="0-1",INDEX(Scrape!$G:$G,MATCH('HT 0-1'!KP308,Scrape!$B:$B,0)),"")</f>
        <v/>
      </c>
      <c r="LJ308">
        <f>IF(LQ308="0-1",INDEX(Scrape!$H:$H,MATCH('HT 0-1'!KP308,Scrape!$B:$B,0)),"")</f>
        <v/>
      </c>
      <c r="LK308">
        <f>IF(LQ308="0-1",INDEX(Scrape!$I:$I,MATCH('HT 0-1'!KP308,Scrape!$B:$B,0)),"")</f>
        <v/>
      </c>
      <c r="LL308">
        <f>IF(LQ308="0-1",INDEX(Scrape!$J:$J,MATCH('HT 0-1'!KP308,Scrape!$B:$B,0)),"")</f>
        <v/>
      </c>
      <c r="LM308">
        <f>IF(LQ308="0-1",INDEX(Scrape!$K:$K,MATCH('HT 0-1'!KP308,Scrape!$B:$B,0)),"")</f>
        <v/>
      </c>
      <c r="LN308">
        <f>IF(LQ308="0-1",INDEX(Scrape!$L:$L,MATCH('HT 0-1'!KP308,Scrape!$B:$B,0)),"")</f>
        <v/>
      </c>
      <c r="LO308">
        <f>IF(LQ308="0-1",INDEX(Scrape!$M:$M,MATCH('HT 0-1'!KP308,Scrape!$B:$B,0)),"")</f>
        <v/>
      </c>
      <c r="LP308">
        <f>IF(LQ308="0-1",INDEX(Scrape!$N:$N,MATCH('HT 0-1'!KP308,Scrape!$B:$B,0)),"")</f>
        <v/>
      </c>
      <c r="LQ308">
        <f>INDEX(Scrape!$O:$O,MATCH('HT 0-1'!KP308,Scrape!$B:$B,0))</f>
        <v/>
      </c>
      <c r="LR308">
        <f>(1/LJ308)+(1/LI308)+(1/LH308)</f>
        <v/>
      </c>
      <c r="LS308">
        <f>(1/LG308)+(1/LF308)+(1/LE308)</f>
        <v/>
      </c>
      <c r="LT308" s="8">
        <f>IF(INDEX(#REF!,MATCH(KQ308,#REF!,0))=INDEX(#REF!,MATCH(KQ308,#REF!,0)),INDEX(#REF!,MATCH(KQ308,#REF!,0)),"ERROR")</f>
        <v/>
      </c>
      <c r="LU308" s="4">
        <f>IF(KR308="G",2,IF(KR308="R",0.5,IF(KR308="A",1)))</f>
        <v/>
      </c>
      <c r="LV308" s="4">
        <f>IF(KS308="G",0.5,IF(KS308="R",2,IF(KS308="A",1)))</f>
        <v/>
      </c>
      <c r="LW308" s="4">
        <f>IF(KT308="G",2,IF(KT308="R",0.5,IF(KT308="A",1)))</f>
        <v/>
      </c>
      <c r="LX308" s="4">
        <f>IF(KU308="G",0.5,IF(KU308="R",2,IF(KU308="A",1)))</f>
        <v/>
      </c>
      <c r="LY308" s="7">
        <f>(LK308*(LU308+LX308)+(LL308*(LU308+LX308)))</f>
        <v/>
      </c>
      <c r="LZ308" s="7">
        <f>(LN308*(LV308+LW308)+(LO308*(LV308+LW308)))</f>
        <v/>
      </c>
      <c r="MA308" s="11">
        <f>LY308-LZ308</f>
        <v/>
      </c>
      <c r="MB308" s="5">
        <f>MA308+2</f>
        <v/>
      </c>
      <c r="MC308" s="6">
        <f>MA308-2</f>
        <v/>
      </c>
      <c r="MD308" s="4">
        <f>LE308</f>
        <v/>
      </c>
      <c r="ME308" s="9">
        <f>IF(MD308=0,1000,MD308+0.75)</f>
        <v/>
      </c>
      <c r="MF308" s="10">
        <f>IF(MD308=0,0,MD308-0.75)</f>
        <v/>
      </c>
      <c r="MG308" s="4">
        <f>((LM308*(LU308+LX308))-((LP308*(LV308+LW308))))</f>
        <v/>
      </c>
      <c r="MH308" s="9">
        <f>MG308*1.2</f>
        <v/>
      </c>
      <c r="MI308" s="10">
        <f>MG308*0.8</f>
        <v/>
      </c>
      <c r="MJ308">
        <f>IFERROR(NX308,"")</f>
        <v/>
      </c>
      <c r="MK308">
        <f>IFERROR(NY308,"")</f>
        <v/>
      </c>
      <c r="ML308">
        <f>IFERROR(NZ308,"")</f>
        <v/>
      </c>
      <c r="MM308">
        <f>IFERROR(OA308,"")</f>
        <v/>
      </c>
      <c r="MN308">
        <f>IFERROR(OB308,"")</f>
        <v/>
      </c>
      <c r="MO308">
        <f>IFERROR(OC308,"")</f>
        <v/>
      </c>
      <c r="MP308" s="1">
        <f>COUNTIFS(#REF!,LT308,#REF!,1,#REF!,"&gt;="&amp;MC308,#REF!,"&lt;="&amp;MB308,#REF!,"&lt;="&amp;ME308,#REF!,"&gt;="&amp;MF308,#REF!,"="&amp;KV308,#REF!,"="&amp;KX308)</f>
        <v/>
      </c>
      <c r="MQ308" s="1">
        <f>COUNTIFS(#REF!,LT308,#REF!,0,#REF!,"&gt;="&amp;MC308,#REF!,"&lt;="&amp;MB308,#REF!,"&lt;="&amp;ME308,#REF!,"&gt;="&amp;MF308,#REF!,"="&amp;KV308,#REF!,"="&amp;KX308)</f>
        <v/>
      </c>
      <c r="MR308" s="1">
        <f>COUNTIFS(#REF!,LT308,#REF!,1,#REF!,"&gt;="&amp;MC308,#REF!,"&lt;="&amp;MB308,#REF!,"&lt;="&amp;ME308,#REF!,"&gt;="&amp;MF308,#REF!,"="&amp;KW308,#REF!,"="&amp;KY308)</f>
        <v/>
      </c>
      <c r="MS308" s="1">
        <f>COUNTIFS(#REF!,LT308,#REF!,0,#REF!,"&gt;="&amp;MC308,#REF!,"&lt;="&amp;MB308,#REF!,"&lt;="&amp;ME308,#REF!,"&gt;="&amp;MF308,#REF!,"="&amp;KW308,#REF!,"="&amp;KY308)</f>
        <v/>
      </c>
      <c r="MT308" s="1">
        <f>COUNTIFS(#REF!,LT308,#REF!,1,#REF!,"&gt;="&amp;MI308,#REF!,"&lt;="&amp;MH308,#REF!,"&lt;="&amp;ME308,#REF!,"&gt;="&amp;MF308)</f>
        <v/>
      </c>
      <c r="MU308" s="1">
        <f>COUNTIFS(#REF!,LT308,#REF!,0,#REF!,"&gt;="&amp;MI308,#REF!,"&lt;="&amp;MH308,#REF!,"&lt;="&amp;ME308,#REF!,"&gt;="&amp;MF308)</f>
        <v/>
      </c>
      <c r="MV308" s="1">
        <f>COUNTIFS(#REF!,LT308,#REF!,1,#REF!,"&gt;="&amp;MI308,#REF!,"&lt;="&amp;MH308,#REF!,"="&amp;KZ308,#REF!,"="&amp;LA308,#REF!,"&lt;="&amp;ME308,#REF!,"&gt;="&amp;MF308)</f>
        <v/>
      </c>
      <c r="MW308" s="1">
        <f>COUNTIFS(#REF!,LT308,#REF!,0,#REF!,"&gt;="&amp;MI308,#REF!,"&lt;="&amp;MH308,#REF!,"="&amp;KZ308,#REF!,"="&amp;LA308,#REF!,"&lt;="&amp;ME308,#REF!,"&gt;="&amp;MF308)</f>
        <v/>
      </c>
      <c r="MX308" s="1">
        <f>COUNTIFS(#REF!,LT308,#REF!,1,#REF!,"&gt;="&amp;MC308,#REF!,"&lt;="&amp;MB308,#REF!,"&lt;="&amp;ME308,#REF!,"&gt;="&amp;MF308)</f>
        <v/>
      </c>
      <c r="MY308" s="1">
        <f>COUNTIFS(#REF!,LT308,#REF!,0,#REF!,"&gt;="&amp;MC308,#REF!,"&lt;="&amp;MB308,#REF!,"&lt;="&amp;ME308,#REF!,"&gt;="&amp;MF308)</f>
        <v/>
      </c>
      <c r="MZ308" s="1">
        <f>COUNTIFS(#REF!,LT308,#REF!,1,#REF!,"&lt;="&amp;ME308,#REF!,"&gt;="&amp;MF308,#REF!,"="&amp;KV308,#REF!,"="&amp;KX308)</f>
        <v/>
      </c>
      <c r="NA308" s="1">
        <f>COUNTIFS(#REF!,LT308,#REF!,0,#REF!,"&lt;="&amp;ME308,#REF!,"&gt;="&amp;MF308,#REF!,"="&amp;KV308,#REF!,"="&amp;KX308)</f>
        <v/>
      </c>
      <c r="NB308" s="1">
        <f>COUNTIFS(#REF!,LT308,#REF!,1,#REF!,"&lt;="&amp;ME308,#REF!,"&gt;="&amp;MF308,#REF!,"="&amp;KW308,#REF!,"="&amp;KY308)</f>
        <v/>
      </c>
      <c r="NC308" s="1">
        <f>COUNTIFS(#REF!,LT308,#REF!,0,#REF!,"&lt;="&amp;ME308,#REF!,"&gt;="&amp;MF308,#REF!,"="&amp;KW308,#REF!,"="&amp;KY308)</f>
        <v/>
      </c>
      <c r="ND308" s="1">
        <f>MP308+MR308+MT308+MV308+MX308+MZ308+NB308</f>
        <v/>
      </c>
      <c r="NE308" s="1">
        <f>MQ308+MS308+MU308+MW308+MY308+NA308+NC308</f>
        <v/>
      </c>
      <c r="NF308" s="1">
        <f>ND308+NE308</f>
        <v/>
      </c>
      <c r="NG308" s="33">
        <f>ND308/(ND308+NE308)</f>
        <v/>
      </c>
      <c r="NH308" s="3">
        <f>1/NG308</f>
        <v/>
      </c>
      <c r="NI308" s="1">
        <f>LI308</f>
        <v/>
      </c>
      <c r="NJ308" s="79">
        <f>((1-NG308)*(1/(NI308-1))*0.98-(NG308*1))</f>
        <v/>
      </c>
      <c r="NK308" s="34">
        <f>IF(LR308&lt;0.9,0,IF(AND(LR308&gt;1.1),0,1))</f>
        <v/>
      </c>
      <c r="NL308" s="34">
        <f>IF(LS308&lt;0.9,0,IF(AND(LS308&gt;1.1),0,1))</f>
        <v/>
      </c>
      <c r="NM308" s="32">
        <f>IF(NF308&gt;99,1,0)</f>
        <v/>
      </c>
      <c r="NN308" s="32">
        <f>IF(NJ308&gt;0.0799,1,0)</f>
        <v/>
      </c>
      <c r="NO308" s="32">
        <f>IF(NJ308&gt;NQ308,1,0)</f>
        <v/>
      </c>
      <c r="NP308" s="32">
        <f>NM308+NN308+NO308+NK308+NL308</f>
        <v/>
      </c>
      <c r="NQ308" s="79">
        <f>(((100*NG308)*(NI308-1)*0.98)-((1-NG308)*100))/100</f>
        <v/>
      </c>
      <c r="NR308" s="34">
        <f>IF(LR308&lt;0.9,0,IF(AND(LR308&gt;1.1),0,1))</f>
        <v/>
      </c>
      <c r="NS308" s="34">
        <f>IF(LS308&lt;0.9,0,IF(AND(LS308&gt;1.1),0,1))</f>
        <v/>
      </c>
      <c r="NT308" s="32">
        <f>IF(NF308&gt;99,1,0)</f>
        <v/>
      </c>
      <c r="NU308" s="32">
        <f>IF(NQ308&gt;0.0799,1,0)</f>
        <v/>
      </c>
      <c r="NV308" s="32">
        <f>IF(NQ308&gt;NJ308,1,0)</f>
        <v/>
      </c>
      <c r="NW308" s="32">
        <f>NT308+NU308+NV308+NR308+NS308</f>
        <v/>
      </c>
      <c r="NX308">
        <f>IF(NP308=5,"LayAway0-1",IF(AND(NW308=5),"BackAway0-1",""))</f>
        <v/>
      </c>
      <c r="NY308">
        <f>IF(NP308=5,KO308,IF(AND(NW308=5),KO308,""))</f>
        <v/>
      </c>
      <c r="NZ308">
        <f>IF(NP308=5,"Match Odds",IF(AND(NW308=5),"Match Odds",""))</f>
        <v/>
      </c>
      <c r="OA308">
        <f>IF(NP308=5,KP308,IF(AND(NW308=5),KP308,""))</f>
        <v/>
      </c>
      <c r="OB308">
        <f>IF(NP308=5,"MATCH_ODDS",IF(AND(NW308=5),"MATCH_ODDS",""))</f>
        <v/>
      </c>
      <c r="OC308">
        <f>IF(NP308=5,"LAY",IF(AND(NW308=5),"BACK",""))</f>
        <v/>
      </c>
    </row>
    <row r="309" ht="16.5" customHeight="1" thickBot="1" thickTop="1">
      <c r="A309" s="2" t="n"/>
      <c r="KN309" s="1">
        <f>IF(INDEX(#REF!,MATCH('HT 0-1'!D309,#REF!,0))=INDEX(#REF!,MATCH('HT 0-1'!D309,#REF!,0)),INDEX(#REF!,MATCH('HT 0-1'!D309,#REF!,0)),"ERROR")</f>
        <v/>
      </c>
      <c r="KO309" s="1">
        <f>IF(INDEX(#REF!,MATCH('HT 0-1'!E309,#REF!,0))=INDEX(#REF!,MATCH('HT 0-1'!E309,#REF!,0)),INDEX(#REF!,MATCH('HT 0-1'!E309,#REF!,0)),"ERROR")</f>
        <v/>
      </c>
      <c r="KP309" s="1">
        <f>KN309&amp;" v "&amp;KO309</f>
        <v/>
      </c>
      <c r="KQ309">
        <f>B309&amp;"_"&amp;C309</f>
        <v/>
      </c>
      <c r="KR309" s="1">
        <f>IF((HW309/KK309)&lt;0.335,"G",IF((HW309/KK309)&gt;0.67,"R","A"))</f>
        <v/>
      </c>
      <c r="KS309" s="1">
        <f>IF((HX309/KK309)&lt;0.335,"G",IF((HX309/KK309)&gt;0.67,"R","A"))</f>
        <v/>
      </c>
      <c r="KT309" s="1">
        <f>IF((IH309/KK309)&lt;0.335,"G",IF((IH309/KK309)&gt;0.67,"R","A"))</f>
        <v/>
      </c>
      <c r="KU309" s="1">
        <f>IF((II309/KK309)&lt;0.335,"G",IF((II309/KK309)&gt;0.67,"R","A"))</f>
        <v/>
      </c>
      <c r="KV309" s="1">
        <f>IF((HZ309/KK309)&lt;0.335,"G",IF((HZ309/KK309)&gt;0.67,"R","A"))</f>
        <v/>
      </c>
      <c r="KW309" s="1">
        <f>IF((HY309/KK309)&lt;0.335,"G",IF((HY309/KK309)&gt;0.67,"R","A"))</f>
        <v/>
      </c>
      <c r="KX309" s="1">
        <f>IF((IK309/KK309)&lt;0.335,"G",IF((IK309/KK309)&gt;0.67,"R","A"))</f>
        <v/>
      </c>
      <c r="KY309" s="1">
        <f>IF((IJ309/KK309)&lt;0.335,"G",IF((IJ309/KK309)&gt;0.67,"R","A"))</f>
        <v/>
      </c>
      <c r="KZ309" s="1">
        <f>IF((HQ309/KK309)&lt;0.335,"G",IF((HQ309/KK309)&gt;0.67,"R","A"))</f>
        <v/>
      </c>
      <c r="LA309" s="1">
        <f>IF((IB309/KK309)&lt;0.335,"G",IF((IB309/KK309)&gt;0.67,"R","A"))</f>
        <v/>
      </c>
      <c r="LB309">
        <f>IF(LQ309="0-1",INDEX(Scrape!#REF!,MATCH('HT 0-1'!KP309,Scrape!$B:$B,0)),"")</f>
        <v/>
      </c>
      <c r="LC309">
        <f>IF(LQ309="0-1",INDEX(Scrape!$A:$A,MATCH('HT 0-1'!KP309,Scrape!$B:$B,0)),"")</f>
        <v/>
      </c>
      <c r="LD309">
        <f>IF(LQ309="0-1",INDEX(Scrape!$B:$B,MATCH('HT 0-1'!KP309,Scrape!$B:$B,0)),"")</f>
        <v/>
      </c>
      <c r="LE309">
        <f>IF(LQ309="0-1",INDEX(Scrape!$C:$C,MATCH('HT 0-1'!KP309,Scrape!$B:$B,0)),"")</f>
        <v/>
      </c>
      <c r="LF309">
        <f>IF(LQ309="0-1",INDEX(Scrape!$D:$D,MATCH('HT 0-1'!KP309,Scrape!$B:$B,0)),"")</f>
        <v/>
      </c>
      <c r="LG309">
        <f>IF(LQ309="0-1",INDEX(Scrape!$E:$E,MATCH('HT 0-1'!KP309,Scrape!$B:$B,0)),"")</f>
        <v/>
      </c>
      <c r="LH309">
        <f>IF(LQ309="0-1",INDEX(Scrape!$F:$F,MATCH('HT 0-1'!KP309,Scrape!$B:$B,0)),"")</f>
        <v/>
      </c>
      <c r="LI309">
        <f>IF(LQ309="0-1",INDEX(Scrape!$G:$G,MATCH('HT 0-1'!KP309,Scrape!$B:$B,0)),"")</f>
        <v/>
      </c>
      <c r="LJ309">
        <f>IF(LQ309="0-1",INDEX(Scrape!$H:$H,MATCH('HT 0-1'!KP309,Scrape!$B:$B,0)),"")</f>
        <v/>
      </c>
      <c r="LK309">
        <f>IF(LQ309="0-1",INDEX(Scrape!$I:$I,MATCH('HT 0-1'!KP309,Scrape!$B:$B,0)),"")</f>
        <v/>
      </c>
      <c r="LL309">
        <f>IF(LQ309="0-1",INDEX(Scrape!$J:$J,MATCH('HT 0-1'!KP309,Scrape!$B:$B,0)),"")</f>
        <v/>
      </c>
      <c r="LM309">
        <f>IF(LQ309="0-1",INDEX(Scrape!$K:$K,MATCH('HT 0-1'!KP309,Scrape!$B:$B,0)),"")</f>
        <v/>
      </c>
      <c r="LN309">
        <f>IF(LQ309="0-1",INDEX(Scrape!$L:$L,MATCH('HT 0-1'!KP309,Scrape!$B:$B,0)),"")</f>
        <v/>
      </c>
      <c r="LO309">
        <f>IF(LQ309="0-1",INDEX(Scrape!$M:$M,MATCH('HT 0-1'!KP309,Scrape!$B:$B,0)),"")</f>
        <v/>
      </c>
      <c r="LP309">
        <f>IF(LQ309="0-1",INDEX(Scrape!$N:$N,MATCH('HT 0-1'!KP309,Scrape!$B:$B,0)),"")</f>
        <v/>
      </c>
      <c r="LQ309">
        <f>INDEX(Scrape!$O:$O,MATCH('HT 0-1'!KP309,Scrape!$B:$B,0))</f>
        <v/>
      </c>
      <c r="LR309">
        <f>(1/LJ309)+(1/LI309)+(1/LH309)</f>
        <v/>
      </c>
      <c r="LS309">
        <f>(1/LG309)+(1/LF309)+(1/LE309)</f>
        <v/>
      </c>
      <c r="LT309" s="8">
        <f>IF(INDEX(#REF!,MATCH(KQ309,#REF!,0))=INDEX(#REF!,MATCH(KQ309,#REF!,0)),INDEX(#REF!,MATCH(KQ309,#REF!,0)),"ERROR")</f>
        <v/>
      </c>
      <c r="LU309" s="4">
        <f>IF(KR309="G",2,IF(KR309="R",0.5,IF(KR309="A",1)))</f>
        <v/>
      </c>
      <c r="LV309" s="4">
        <f>IF(KS309="G",0.5,IF(KS309="R",2,IF(KS309="A",1)))</f>
        <v/>
      </c>
      <c r="LW309" s="4">
        <f>IF(KT309="G",2,IF(KT309="R",0.5,IF(KT309="A",1)))</f>
        <v/>
      </c>
      <c r="LX309" s="4">
        <f>IF(KU309="G",0.5,IF(KU309="R",2,IF(KU309="A",1)))</f>
        <v/>
      </c>
      <c r="LY309" s="7">
        <f>(LK309*(LU309+LX309)+(LL309*(LU309+LX309)))</f>
        <v/>
      </c>
      <c r="LZ309" s="7">
        <f>(LN309*(LV309+LW309)+(LO309*(LV309+LW309)))</f>
        <v/>
      </c>
      <c r="MA309" s="11">
        <f>LY309-LZ309</f>
        <v/>
      </c>
      <c r="MB309" s="5">
        <f>MA309+2</f>
        <v/>
      </c>
      <c r="MC309" s="6">
        <f>MA309-2</f>
        <v/>
      </c>
      <c r="MD309" s="4">
        <f>LE309</f>
        <v/>
      </c>
      <c r="ME309" s="9">
        <f>IF(MD309=0,1000,MD309+0.75)</f>
        <v/>
      </c>
      <c r="MF309" s="10">
        <f>IF(MD309=0,0,MD309-0.75)</f>
        <v/>
      </c>
      <c r="MG309" s="4">
        <f>((LM309*(LU309+LX309))-((LP309*(LV309+LW309))))</f>
        <v/>
      </c>
      <c r="MH309" s="9">
        <f>MG309*1.2</f>
        <v/>
      </c>
      <c r="MI309" s="10">
        <f>MG309*0.8</f>
        <v/>
      </c>
      <c r="MJ309">
        <f>IFERROR(NX309,"")</f>
        <v/>
      </c>
      <c r="MK309">
        <f>IFERROR(NY309,"")</f>
        <v/>
      </c>
      <c r="ML309">
        <f>IFERROR(NZ309,"")</f>
        <v/>
      </c>
      <c r="MM309">
        <f>IFERROR(OA309,"")</f>
        <v/>
      </c>
      <c r="MN309">
        <f>IFERROR(OB309,"")</f>
        <v/>
      </c>
      <c r="MO309">
        <f>IFERROR(OC309,"")</f>
        <v/>
      </c>
      <c r="MP309" s="1">
        <f>COUNTIFS(#REF!,LT309,#REF!,1,#REF!,"&gt;="&amp;MC309,#REF!,"&lt;="&amp;MB309,#REF!,"&lt;="&amp;ME309,#REF!,"&gt;="&amp;MF309,#REF!,"="&amp;KV309,#REF!,"="&amp;KX309)</f>
        <v/>
      </c>
      <c r="MQ309" s="1">
        <f>COUNTIFS(#REF!,LT309,#REF!,0,#REF!,"&gt;="&amp;MC309,#REF!,"&lt;="&amp;MB309,#REF!,"&lt;="&amp;ME309,#REF!,"&gt;="&amp;MF309,#REF!,"="&amp;KV309,#REF!,"="&amp;KX309)</f>
        <v/>
      </c>
      <c r="MR309" s="1">
        <f>COUNTIFS(#REF!,LT309,#REF!,1,#REF!,"&gt;="&amp;MC309,#REF!,"&lt;="&amp;MB309,#REF!,"&lt;="&amp;ME309,#REF!,"&gt;="&amp;MF309,#REF!,"="&amp;KW309,#REF!,"="&amp;KY309)</f>
        <v/>
      </c>
      <c r="MS309" s="1">
        <f>COUNTIFS(#REF!,LT309,#REF!,0,#REF!,"&gt;="&amp;MC309,#REF!,"&lt;="&amp;MB309,#REF!,"&lt;="&amp;ME309,#REF!,"&gt;="&amp;MF309,#REF!,"="&amp;KW309,#REF!,"="&amp;KY309)</f>
        <v/>
      </c>
      <c r="MT309" s="1">
        <f>COUNTIFS(#REF!,LT309,#REF!,1,#REF!,"&gt;="&amp;MI309,#REF!,"&lt;="&amp;MH309,#REF!,"&lt;="&amp;ME309,#REF!,"&gt;="&amp;MF309)</f>
        <v/>
      </c>
      <c r="MU309" s="1">
        <f>COUNTIFS(#REF!,LT309,#REF!,0,#REF!,"&gt;="&amp;MI309,#REF!,"&lt;="&amp;MH309,#REF!,"&lt;="&amp;ME309,#REF!,"&gt;="&amp;MF309)</f>
        <v/>
      </c>
      <c r="MV309" s="1">
        <f>COUNTIFS(#REF!,LT309,#REF!,1,#REF!,"&gt;="&amp;MI309,#REF!,"&lt;="&amp;MH309,#REF!,"="&amp;KZ309,#REF!,"="&amp;LA309,#REF!,"&lt;="&amp;ME309,#REF!,"&gt;="&amp;MF309)</f>
        <v/>
      </c>
      <c r="MW309" s="1">
        <f>COUNTIFS(#REF!,LT309,#REF!,0,#REF!,"&gt;="&amp;MI309,#REF!,"&lt;="&amp;MH309,#REF!,"="&amp;KZ309,#REF!,"="&amp;LA309,#REF!,"&lt;="&amp;ME309,#REF!,"&gt;="&amp;MF309)</f>
        <v/>
      </c>
      <c r="MX309" s="1">
        <f>COUNTIFS(#REF!,LT309,#REF!,1,#REF!,"&gt;="&amp;MC309,#REF!,"&lt;="&amp;MB309,#REF!,"&lt;="&amp;ME309,#REF!,"&gt;="&amp;MF309)</f>
        <v/>
      </c>
      <c r="MY309" s="1">
        <f>COUNTIFS(#REF!,LT309,#REF!,0,#REF!,"&gt;="&amp;MC309,#REF!,"&lt;="&amp;MB309,#REF!,"&lt;="&amp;ME309,#REF!,"&gt;="&amp;MF309)</f>
        <v/>
      </c>
      <c r="MZ309" s="1">
        <f>COUNTIFS(#REF!,LT309,#REF!,1,#REF!,"&lt;="&amp;ME309,#REF!,"&gt;="&amp;MF309,#REF!,"="&amp;KV309,#REF!,"="&amp;KX309)</f>
        <v/>
      </c>
      <c r="NA309" s="1">
        <f>COUNTIFS(#REF!,LT309,#REF!,0,#REF!,"&lt;="&amp;ME309,#REF!,"&gt;="&amp;MF309,#REF!,"="&amp;KV309,#REF!,"="&amp;KX309)</f>
        <v/>
      </c>
      <c r="NB309" s="1">
        <f>COUNTIFS(#REF!,LT309,#REF!,1,#REF!,"&lt;="&amp;ME309,#REF!,"&gt;="&amp;MF309,#REF!,"="&amp;KW309,#REF!,"="&amp;KY309)</f>
        <v/>
      </c>
      <c r="NC309" s="1">
        <f>COUNTIFS(#REF!,LT309,#REF!,0,#REF!,"&lt;="&amp;ME309,#REF!,"&gt;="&amp;MF309,#REF!,"="&amp;KW309,#REF!,"="&amp;KY309)</f>
        <v/>
      </c>
      <c r="ND309" s="1">
        <f>MP309+MR309+MT309+MV309+MX309+MZ309+NB309</f>
        <v/>
      </c>
      <c r="NE309" s="1">
        <f>MQ309+MS309+MU309+MW309+MY309+NA309+NC309</f>
        <v/>
      </c>
      <c r="NF309" s="1">
        <f>ND309+NE309</f>
        <v/>
      </c>
      <c r="NG309" s="33">
        <f>ND309/(ND309+NE309)</f>
        <v/>
      </c>
      <c r="NH309" s="3">
        <f>1/NG309</f>
        <v/>
      </c>
      <c r="NI309" s="1">
        <f>LI309</f>
        <v/>
      </c>
      <c r="NJ309" s="79">
        <f>((1-NG309)*(1/(NI309-1))*0.98-(NG309*1))</f>
        <v/>
      </c>
      <c r="NK309" s="34">
        <f>IF(LR309&lt;0.9,0,IF(AND(LR309&gt;1.1),0,1))</f>
        <v/>
      </c>
      <c r="NL309" s="34">
        <f>IF(LS309&lt;0.9,0,IF(AND(LS309&gt;1.1),0,1))</f>
        <v/>
      </c>
      <c r="NM309" s="32">
        <f>IF(NF309&gt;99,1,0)</f>
        <v/>
      </c>
      <c r="NN309" s="32">
        <f>IF(NJ309&gt;0.0799,1,0)</f>
        <v/>
      </c>
      <c r="NO309" s="32">
        <f>IF(NJ309&gt;NQ309,1,0)</f>
        <v/>
      </c>
      <c r="NP309" s="32">
        <f>NM309+NN309+NO309+NK309+NL309</f>
        <v/>
      </c>
      <c r="NQ309" s="79">
        <f>(((100*NG309)*(NI309-1)*0.98)-((1-NG309)*100))/100</f>
        <v/>
      </c>
      <c r="NR309" s="34">
        <f>IF(LR309&lt;0.9,0,IF(AND(LR309&gt;1.1),0,1))</f>
        <v/>
      </c>
      <c r="NS309" s="34">
        <f>IF(LS309&lt;0.9,0,IF(AND(LS309&gt;1.1),0,1))</f>
        <v/>
      </c>
      <c r="NT309" s="32">
        <f>IF(NF309&gt;99,1,0)</f>
        <v/>
      </c>
      <c r="NU309" s="32">
        <f>IF(NQ309&gt;0.0799,1,0)</f>
        <v/>
      </c>
      <c r="NV309" s="32">
        <f>IF(NQ309&gt;NJ309,1,0)</f>
        <v/>
      </c>
      <c r="NW309" s="32">
        <f>NT309+NU309+NV309+NR309+NS309</f>
        <v/>
      </c>
      <c r="NX309">
        <f>IF(NP309=5,"LayAway0-1",IF(AND(NW309=5),"BackAway0-1",""))</f>
        <v/>
      </c>
      <c r="NY309">
        <f>IF(NP309=5,KO309,IF(AND(NW309=5),KO309,""))</f>
        <v/>
      </c>
      <c r="NZ309">
        <f>IF(NP309=5,"Match Odds",IF(AND(NW309=5),"Match Odds",""))</f>
        <v/>
      </c>
      <c r="OA309">
        <f>IF(NP309=5,KP309,IF(AND(NW309=5),KP309,""))</f>
        <v/>
      </c>
      <c r="OB309">
        <f>IF(NP309=5,"MATCH_ODDS",IF(AND(NW309=5),"MATCH_ODDS",""))</f>
        <v/>
      </c>
      <c r="OC309">
        <f>IF(NP309=5,"LAY",IF(AND(NW309=5),"BACK",""))</f>
        <v/>
      </c>
    </row>
    <row r="310" ht="16.5" customHeight="1" thickBot="1" thickTop="1">
      <c r="A310" s="2" t="n"/>
      <c r="KN310" s="1">
        <f>IF(INDEX(#REF!,MATCH('HT 0-1'!D310,#REF!,0))=INDEX(#REF!,MATCH('HT 0-1'!D310,#REF!,0)),INDEX(#REF!,MATCH('HT 0-1'!D310,#REF!,0)),"ERROR")</f>
        <v/>
      </c>
      <c r="KO310" s="1">
        <f>IF(INDEX(#REF!,MATCH('HT 0-1'!E310,#REF!,0))=INDEX(#REF!,MATCH('HT 0-1'!E310,#REF!,0)),INDEX(#REF!,MATCH('HT 0-1'!E310,#REF!,0)),"ERROR")</f>
        <v/>
      </c>
      <c r="KP310" s="1">
        <f>KN310&amp;" v "&amp;KO310</f>
        <v/>
      </c>
      <c r="KQ310">
        <f>B310&amp;"_"&amp;C310</f>
        <v/>
      </c>
      <c r="KR310" s="1">
        <f>IF((HW310/KK310)&lt;0.335,"G",IF((HW310/KK310)&gt;0.67,"R","A"))</f>
        <v/>
      </c>
      <c r="KS310" s="1">
        <f>IF((HX310/KK310)&lt;0.335,"G",IF((HX310/KK310)&gt;0.67,"R","A"))</f>
        <v/>
      </c>
      <c r="KT310" s="1">
        <f>IF((IH310/KK310)&lt;0.335,"G",IF((IH310/KK310)&gt;0.67,"R","A"))</f>
        <v/>
      </c>
      <c r="KU310" s="1">
        <f>IF((II310/KK310)&lt;0.335,"G",IF((II310/KK310)&gt;0.67,"R","A"))</f>
        <v/>
      </c>
      <c r="KV310" s="1">
        <f>IF((HZ310/KK310)&lt;0.335,"G",IF((HZ310/KK310)&gt;0.67,"R","A"))</f>
        <v/>
      </c>
      <c r="KW310" s="1">
        <f>IF((HY310/KK310)&lt;0.335,"G",IF((HY310/KK310)&gt;0.67,"R","A"))</f>
        <v/>
      </c>
      <c r="KX310" s="1">
        <f>IF((IK310/KK310)&lt;0.335,"G",IF((IK310/KK310)&gt;0.67,"R","A"))</f>
        <v/>
      </c>
      <c r="KY310" s="1">
        <f>IF((IJ310/KK310)&lt;0.335,"G",IF((IJ310/KK310)&gt;0.67,"R","A"))</f>
        <v/>
      </c>
      <c r="KZ310" s="1">
        <f>IF((HQ310/KK310)&lt;0.335,"G",IF((HQ310/KK310)&gt;0.67,"R","A"))</f>
        <v/>
      </c>
      <c r="LA310" s="1">
        <f>IF((IB310/KK310)&lt;0.335,"G",IF((IB310/KK310)&gt;0.67,"R","A"))</f>
        <v/>
      </c>
      <c r="LB310">
        <f>IF(LQ310="0-1",INDEX(Scrape!#REF!,MATCH('HT 0-1'!KP310,Scrape!$B:$B,0)),"")</f>
        <v/>
      </c>
      <c r="LC310">
        <f>IF(LQ310="0-1",INDEX(Scrape!$A:$A,MATCH('HT 0-1'!KP310,Scrape!$B:$B,0)),"")</f>
        <v/>
      </c>
      <c r="LD310">
        <f>IF(LQ310="0-1",INDEX(Scrape!$B:$B,MATCH('HT 0-1'!KP310,Scrape!$B:$B,0)),"")</f>
        <v/>
      </c>
      <c r="LE310">
        <f>IF(LQ310="0-1",INDEX(Scrape!$C:$C,MATCH('HT 0-1'!KP310,Scrape!$B:$B,0)),"")</f>
        <v/>
      </c>
      <c r="LF310">
        <f>IF(LQ310="0-1",INDEX(Scrape!$D:$D,MATCH('HT 0-1'!KP310,Scrape!$B:$B,0)),"")</f>
        <v/>
      </c>
      <c r="LG310">
        <f>IF(LQ310="0-1",INDEX(Scrape!$E:$E,MATCH('HT 0-1'!KP310,Scrape!$B:$B,0)),"")</f>
        <v/>
      </c>
      <c r="LH310">
        <f>IF(LQ310="0-1",INDEX(Scrape!$F:$F,MATCH('HT 0-1'!KP310,Scrape!$B:$B,0)),"")</f>
        <v/>
      </c>
      <c r="LI310">
        <f>IF(LQ310="0-1",INDEX(Scrape!$G:$G,MATCH('HT 0-1'!KP310,Scrape!$B:$B,0)),"")</f>
        <v/>
      </c>
      <c r="LJ310">
        <f>IF(LQ310="0-1",INDEX(Scrape!$H:$H,MATCH('HT 0-1'!KP310,Scrape!$B:$B,0)),"")</f>
        <v/>
      </c>
      <c r="LK310">
        <f>IF(LQ310="0-1",INDEX(Scrape!$I:$I,MATCH('HT 0-1'!KP310,Scrape!$B:$B,0)),"")</f>
        <v/>
      </c>
      <c r="LL310">
        <f>IF(LQ310="0-1",INDEX(Scrape!$J:$J,MATCH('HT 0-1'!KP310,Scrape!$B:$B,0)),"")</f>
        <v/>
      </c>
      <c r="LM310">
        <f>IF(LQ310="0-1",INDEX(Scrape!$K:$K,MATCH('HT 0-1'!KP310,Scrape!$B:$B,0)),"")</f>
        <v/>
      </c>
      <c r="LN310">
        <f>IF(LQ310="0-1",INDEX(Scrape!$L:$L,MATCH('HT 0-1'!KP310,Scrape!$B:$B,0)),"")</f>
        <v/>
      </c>
      <c r="LO310">
        <f>IF(LQ310="0-1",INDEX(Scrape!$M:$M,MATCH('HT 0-1'!KP310,Scrape!$B:$B,0)),"")</f>
        <v/>
      </c>
      <c r="LP310">
        <f>IF(LQ310="0-1",INDEX(Scrape!$N:$N,MATCH('HT 0-1'!KP310,Scrape!$B:$B,0)),"")</f>
        <v/>
      </c>
      <c r="LQ310">
        <f>INDEX(Scrape!$O:$O,MATCH('HT 0-1'!KP310,Scrape!$B:$B,0))</f>
        <v/>
      </c>
      <c r="LR310">
        <f>(1/LJ310)+(1/LI310)+(1/LH310)</f>
        <v/>
      </c>
      <c r="LS310">
        <f>(1/LG310)+(1/LF310)+(1/LE310)</f>
        <v/>
      </c>
      <c r="LT310" s="8">
        <f>IF(INDEX(#REF!,MATCH(KQ310,#REF!,0))=INDEX(#REF!,MATCH(KQ310,#REF!,0)),INDEX(#REF!,MATCH(KQ310,#REF!,0)),"ERROR")</f>
        <v/>
      </c>
      <c r="LU310" s="4">
        <f>IF(KR310="G",2,IF(KR310="R",0.5,IF(KR310="A",1)))</f>
        <v/>
      </c>
      <c r="LV310" s="4">
        <f>IF(KS310="G",0.5,IF(KS310="R",2,IF(KS310="A",1)))</f>
        <v/>
      </c>
      <c r="LW310" s="4">
        <f>IF(KT310="G",2,IF(KT310="R",0.5,IF(KT310="A",1)))</f>
        <v/>
      </c>
      <c r="LX310" s="4">
        <f>IF(KU310="G",0.5,IF(KU310="R",2,IF(KU310="A",1)))</f>
        <v/>
      </c>
      <c r="LY310" s="7">
        <f>(LK310*(LU310+LX310)+(LL310*(LU310+LX310)))</f>
        <v/>
      </c>
      <c r="LZ310" s="7">
        <f>(LN310*(LV310+LW310)+(LO310*(LV310+LW310)))</f>
        <v/>
      </c>
      <c r="MA310" s="11">
        <f>LY310-LZ310</f>
        <v/>
      </c>
      <c r="MB310" s="5">
        <f>MA310+2</f>
        <v/>
      </c>
      <c r="MC310" s="6">
        <f>MA310-2</f>
        <v/>
      </c>
      <c r="MD310" s="4">
        <f>LE310</f>
        <v/>
      </c>
      <c r="ME310" s="9">
        <f>IF(MD310=0,1000,MD310+0.75)</f>
        <v/>
      </c>
      <c r="MF310" s="10">
        <f>IF(MD310=0,0,MD310-0.75)</f>
        <v/>
      </c>
      <c r="MG310" s="4">
        <f>((LM310*(LU310+LX310))-((LP310*(LV310+LW310))))</f>
        <v/>
      </c>
      <c r="MH310" s="9">
        <f>MG310*1.2</f>
        <v/>
      </c>
      <c r="MI310" s="10">
        <f>MG310*0.8</f>
        <v/>
      </c>
      <c r="MJ310">
        <f>IFERROR(NX310,"")</f>
        <v/>
      </c>
      <c r="MK310">
        <f>IFERROR(NY310,"")</f>
        <v/>
      </c>
      <c r="ML310">
        <f>IFERROR(NZ310,"")</f>
        <v/>
      </c>
      <c r="MM310">
        <f>IFERROR(OA310,"")</f>
        <v/>
      </c>
      <c r="MN310">
        <f>IFERROR(OB310,"")</f>
        <v/>
      </c>
      <c r="MO310">
        <f>IFERROR(OC310,"")</f>
        <v/>
      </c>
      <c r="MP310" s="1">
        <f>COUNTIFS(#REF!,LT310,#REF!,1,#REF!,"&gt;="&amp;MC310,#REF!,"&lt;="&amp;MB310,#REF!,"&lt;="&amp;ME310,#REF!,"&gt;="&amp;MF310,#REF!,"="&amp;KV310,#REF!,"="&amp;KX310)</f>
        <v/>
      </c>
      <c r="MQ310" s="1">
        <f>COUNTIFS(#REF!,LT310,#REF!,0,#REF!,"&gt;="&amp;MC310,#REF!,"&lt;="&amp;MB310,#REF!,"&lt;="&amp;ME310,#REF!,"&gt;="&amp;MF310,#REF!,"="&amp;KV310,#REF!,"="&amp;KX310)</f>
        <v/>
      </c>
      <c r="MR310" s="1">
        <f>COUNTIFS(#REF!,LT310,#REF!,1,#REF!,"&gt;="&amp;MC310,#REF!,"&lt;="&amp;MB310,#REF!,"&lt;="&amp;ME310,#REF!,"&gt;="&amp;MF310,#REF!,"="&amp;KW310,#REF!,"="&amp;KY310)</f>
        <v/>
      </c>
      <c r="MS310" s="1">
        <f>COUNTIFS(#REF!,LT310,#REF!,0,#REF!,"&gt;="&amp;MC310,#REF!,"&lt;="&amp;MB310,#REF!,"&lt;="&amp;ME310,#REF!,"&gt;="&amp;MF310,#REF!,"="&amp;KW310,#REF!,"="&amp;KY310)</f>
        <v/>
      </c>
      <c r="MT310" s="1">
        <f>COUNTIFS(#REF!,LT310,#REF!,1,#REF!,"&gt;="&amp;MI310,#REF!,"&lt;="&amp;MH310,#REF!,"&lt;="&amp;ME310,#REF!,"&gt;="&amp;MF310)</f>
        <v/>
      </c>
      <c r="MU310" s="1">
        <f>COUNTIFS(#REF!,LT310,#REF!,0,#REF!,"&gt;="&amp;MI310,#REF!,"&lt;="&amp;MH310,#REF!,"&lt;="&amp;ME310,#REF!,"&gt;="&amp;MF310)</f>
        <v/>
      </c>
      <c r="MV310" s="1">
        <f>COUNTIFS(#REF!,LT310,#REF!,1,#REF!,"&gt;="&amp;MI310,#REF!,"&lt;="&amp;MH310,#REF!,"="&amp;KZ310,#REF!,"="&amp;LA310,#REF!,"&lt;="&amp;ME310,#REF!,"&gt;="&amp;MF310)</f>
        <v/>
      </c>
      <c r="MW310" s="1">
        <f>COUNTIFS(#REF!,LT310,#REF!,0,#REF!,"&gt;="&amp;MI310,#REF!,"&lt;="&amp;MH310,#REF!,"="&amp;KZ310,#REF!,"="&amp;LA310,#REF!,"&lt;="&amp;ME310,#REF!,"&gt;="&amp;MF310)</f>
        <v/>
      </c>
      <c r="MX310" s="1">
        <f>COUNTIFS(#REF!,LT310,#REF!,1,#REF!,"&gt;="&amp;MC310,#REF!,"&lt;="&amp;MB310,#REF!,"&lt;="&amp;ME310,#REF!,"&gt;="&amp;MF310)</f>
        <v/>
      </c>
      <c r="MY310" s="1">
        <f>COUNTIFS(#REF!,LT310,#REF!,0,#REF!,"&gt;="&amp;MC310,#REF!,"&lt;="&amp;MB310,#REF!,"&lt;="&amp;ME310,#REF!,"&gt;="&amp;MF310)</f>
        <v/>
      </c>
      <c r="MZ310" s="1">
        <f>COUNTIFS(#REF!,LT310,#REF!,1,#REF!,"&lt;="&amp;ME310,#REF!,"&gt;="&amp;MF310,#REF!,"="&amp;KV310,#REF!,"="&amp;KX310)</f>
        <v/>
      </c>
      <c r="NA310" s="1">
        <f>COUNTIFS(#REF!,LT310,#REF!,0,#REF!,"&lt;="&amp;ME310,#REF!,"&gt;="&amp;MF310,#REF!,"="&amp;KV310,#REF!,"="&amp;KX310)</f>
        <v/>
      </c>
      <c r="NB310" s="1">
        <f>COUNTIFS(#REF!,LT310,#REF!,1,#REF!,"&lt;="&amp;ME310,#REF!,"&gt;="&amp;MF310,#REF!,"="&amp;KW310,#REF!,"="&amp;KY310)</f>
        <v/>
      </c>
      <c r="NC310" s="1">
        <f>COUNTIFS(#REF!,LT310,#REF!,0,#REF!,"&lt;="&amp;ME310,#REF!,"&gt;="&amp;MF310,#REF!,"="&amp;KW310,#REF!,"="&amp;KY310)</f>
        <v/>
      </c>
      <c r="ND310" s="1">
        <f>MP310+MR310+MT310+MV310+MX310+MZ310+NB310</f>
        <v/>
      </c>
      <c r="NE310" s="1">
        <f>MQ310+MS310+MU310+MW310+MY310+NA310+NC310</f>
        <v/>
      </c>
      <c r="NF310" s="1">
        <f>ND310+NE310</f>
        <v/>
      </c>
      <c r="NG310" s="33">
        <f>ND310/(ND310+NE310)</f>
        <v/>
      </c>
      <c r="NH310" s="3">
        <f>1/NG310</f>
        <v/>
      </c>
      <c r="NI310" s="1">
        <f>LI310</f>
        <v/>
      </c>
      <c r="NJ310" s="79">
        <f>((1-NG310)*(1/(NI310-1))*0.98-(NG310*1))</f>
        <v/>
      </c>
      <c r="NK310" s="34">
        <f>IF(LR310&lt;0.9,0,IF(AND(LR310&gt;1.1),0,1))</f>
        <v/>
      </c>
      <c r="NL310" s="34">
        <f>IF(LS310&lt;0.9,0,IF(AND(LS310&gt;1.1),0,1))</f>
        <v/>
      </c>
      <c r="NM310" s="32">
        <f>IF(NF310&gt;99,1,0)</f>
        <v/>
      </c>
      <c r="NN310" s="32">
        <f>IF(NJ310&gt;0.0799,1,0)</f>
        <v/>
      </c>
      <c r="NO310" s="32">
        <f>IF(NJ310&gt;NQ310,1,0)</f>
        <v/>
      </c>
      <c r="NP310" s="32">
        <f>NM310+NN310+NO310+NK310+NL310</f>
        <v/>
      </c>
      <c r="NQ310" s="79">
        <f>(((100*NG310)*(NI310-1)*0.98)-((1-NG310)*100))/100</f>
        <v/>
      </c>
      <c r="NR310" s="34">
        <f>IF(LR310&lt;0.9,0,IF(AND(LR310&gt;1.1),0,1))</f>
        <v/>
      </c>
      <c r="NS310" s="34">
        <f>IF(LS310&lt;0.9,0,IF(AND(LS310&gt;1.1),0,1))</f>
        <v/>
      </c>
      <c r="NT310" s="32">
        <f>IF(NF310&gt;99,1,0)</f>
        <v/>
      </c>
      <c r="NU310" s="32">
        <f>IF(NQ310&gt;0.0799,1,0)</f>
        <v/>
      </c>
      <c r="NV310" s="32">
        <f>IF(NQ310&gt;NJ310,1,0)</f>
        <v/>
      </c>
      <c r="NW310" s="32">
        <f>NT310+NU310+NV310+NR310+NS310</f>
        <v/>
      </c>
      <c r="NX310">
        <f>IF(NP310=5,"LayAway0-1",IF(AND(NW310=5),"BackAway0-1",""))</f>
        <v/>
      </c>
      <c r="NY310">
        <f>IF(NP310=5,KO310,IF(AND(NW310=5),KO310,""))</f>
        <v/>
      </c>
      <c r="NZ310">
        <f>IF(NP310=5,"Match Odds",IF(AND(NW310=5),"Match Odds",""))</f>
        <v/>
      </c>
      <c r="OA310">
        <f>IF(NP310=5,KP310,IF(AND(NW310=5),KP310,""))</f>
        <v/>
      </c>
      <c r="OB310">
        <f>IF(NP310=5,"MATCH_ODDS",IF(AND(NW310=5),"MATCH_ODDS",""))</f>
        <v/>
      </c>
      <c r="OC310">
        <f>IF(NP310=5,"LAY",IF(AND(NW310=5),"BACK",""))</f>
        <v/>
      </c>
    </row>
    <row r="311" ht="16.5" customHeight="1" thickBot="1" thickTop="1">
      <c r="A311" s="2" t="n"/>
      <c r="KN311" s="1">
        <f>IF(INDEX(#REF!,MATCH('HT 0-1'!D311,#REF!,0))=INDEX(#REF!,MATCH('HT 0-1'!D311,#REF!,0)),INDEX(#REF!,MATCH('HT 0-1'!D311,#REF!,0)),"ERROR")</f>
        <v/>
      </c>
      <c r="KO311" s="1">
        <f>IF(INDEX(#REF!,MATCH('HT 0-1'!E311,#REF!,0))=INDEX(#REF!,MATCH('HT 0-1'!E311,#REF!,0)),INDEX(#REF!,MATCH('HT 0-1'!E311,#REF!,0)),"ERROR")</f>
        <v/>
      </c>
      <c r="KP311" s="1">
        <f>KN311&amp;" v "&amp;KO311</f>
        <v/>
      </c>
      <c r="KQ311">
        <f>B311&amp;"_"&amp;C311</f>
        <v/>
      </c>
      <c r="KR311" s="1">
        <f>IF((HW311/KK311)&lt;0.335,"G",IF((HW311/KK311)&gt;0.67,"R","A"))</f>
        <v/>
      </c>
      <c r="KS311" s="1">
        <f>IF((HX311/KK311)&lt;0.335,"G",IF((HX311/KK311)&gt;0.67,"R","A"))</f>
        <v/>
      </c>
      <c r="KT311" s="1">
        <f>IF((IH311/KK311)&lt;0.335,"G",IF((IH311/KK311)&gt;0.67,"R","A"))</f>
        <v/>
      </c>
      <c r="KU311" s="1">
        <f>IF((II311/KK311)&lt;0.335,"G",IF((II311/KK311)&gt;0.67,"R","A"))</f>
        <v/>
      </c>
      <c r="KV311" s="1">
        <f>IF((HZ311/KK311)&lt;0.335,"G",IF((HZ311/KK311)&gt;0.67,"R","A"))</f>
        <v/>
      </c>
      <c r="KW311" s="1">
        <f>IF((HY311/KK311)&lt;0.335,"G",IF((HY311/KK311)&gt;0.67,"R","A"))</f>
        <v/>
      </c>
      <c r="KX311" s="1">
        <f>IF((IK311/KK311)&lt;0.335,"G",IF((IK311/KK311)&gt;0.67,"R","A"))</f>
        <v/>
      </c>
      <c r="KY311" s="1">
        <f>IF((IJ311/KK311)&lt;0.335,"G",IF((IJ311/KK311)&gt;0.67,"R","A"))</f>
        <v/>
      </c>
      <c r="KZ311" s="1">
        <f>IF((HQ311/KK311)&lt;0.335,"G",IF((HQ311/KK311)&gt;0.67,"R","A"))</f>
        <v/>
      </c>
      <c r="LA311" s="1">
        <f>IF((IB311/KK311)&lt;0.335,"G",IF((IB311/KK311)&gt;0.67,"R","A"))</f>
        <v/>
      </c>
      <c r="LB311">
        <f>IF(LQ311="0-1",INDEX(Scrape!#REF!,MATCH('HT 0-1'!KP311,Scrape!$B:$B,0)),"")</f>
        <v/>
      </c>
      <c r="LC311">
        <f>IF(LQ311="0-1",INDEX(Scrape!$A:$A,MATCH('HT 0-1'!KP311,Scrape!$B:$B,0)),"")</f>
        <v/>
      </c>
      <c r="LD311">
        <f>IF(LQ311="0-1",INDEX(Scrape!$B:$B,MATCH('HT 0-1'!KP311,Scrape!$B:$B,0)),"")</f>
        <v/>
      </c>
      <c r="LE311">
        <f>IF(LQ311="0-1",INDEX(Scrape!$C:$C,MATCH('HT 0-1'!KP311,Scrape!$B:$B,0)),"")</f>
        <v/>
      </c>
      <c r="LF311">
        <f>IF(LQ311="0-1",INDEX(Scrape!$D:$D,MATCH('HT 0-1'!KP311,Scrape!$B:$B,0)),"")</f>
        <v/>
      </c>
      <c r="LG311">
        <f>IF(LQ311="0-1",INDEX(Scrape!$E:$E,MATCH('HT 0-1'!KP311,Scrape!$B:$B,0)),"")</f>
        <v/>
      </c>
      <c r="LH311">
        <f>IF(LQ311="0-1",INDEX(Scrape!$F:$F,MATCH('HT 0-1'!KP311,Scrape!$B:$B,0)),"")</f>
        <v/>
      </c>
      <c r="LI311">
        <f>IF(LQ311="0-1",INDEX(Scrape!$G:$G,MATCH('HT 0-1'!KP311,Scrape!$B:$B,0)),"")</f>
        <v/>
      </c>
      <c r="LJ311">
        <f>IF(LQ311="0-1",INDEX(Scrape!$H:$H,MATCH('HT 0-1'!KP311,Scrape!$B:$B,0)),"")</f>
        <v/>
      </c>
      <c r="LK311">
        <f>IF(LQ311="0-1",INDEX(Scrape!$I:$I,MATCH('HT 0-1'!KP311,Scrape!$B:$B,0)),"")</f>
        <v/>
      </c>
      <c r="LL311">
        <f>IF(LQ311="0-1",INDEX(Scrape!$J:$J,MATCH('HT 0-1'!KP311,Scrape!$B:$B,0)),"")</f>
        <v/>
      </c>
      <c r="LM311">
        <f>IF(LQ311="0-1",INDEX(Scrape!$K:$K,MATCH('HT 0-1'!KP311,Scrape!$B:$B,0)),"")</f>
        <v/>
      </c>
      <c r="LN311">
        <f>IF(LQ311="0-1",INDEX(Scrape!$L:$L,MATCH('HT 0-1'!KP311,Scrape!$B:$B,0)),"")</f>
        <v/>
      </c>
      <c r="LO311">
        <f>IF(LQ311="0-1",INDEX(Scrape!$M:$M,MATCH('HT 0-1'!KP311,Scrape!$B:$B,0)),"")</f>
        <v/>
      </c>
      <c r="LP311">
        <f>IF(LQ311="0-1",INDEX(Scrape!$N:$N,MATCH('HT 0-1'!KP311,Scrape!$B:$B,0)),"")</f>
        <v/>
      </c>
      <c r="LQ311">
        <f>INDEX(Scrape!$O:$O,MATCH('HT 0-1'!KP311,Scrape!$B:$B,0))</f>
        <v/>
      </c>
      <c r="LR311">
        <f>(1/LJ311)+(1/LI311)+(1/LH311)</f>
        <v/>
      </c>
      <c r="LS311">
        <f>(1/LG311)+(1/LF311)+(1/LE311)</f>
        <v/>
      </c>
      <c r="LT311" s="8">
        <f>IF(INDEX(#REF!,MATCH(KQ311,#REF!,0))=INDEX(#REF!,MATCH(KQ311,#REF!,0)),INDEX(#REF!,MATCH(KQ311,#REF!,0)),"ERROR")</f>
        <v/>
      </c>
      <c r="LU311" s="4">
        <f>IF(KR311="G",2,IF(KR311="R",0.5,IF(KR311="A",1)))</f>
        <v/>
      </c>
      <c r="LV311" s="4">
        <f>IF(KS311="G",0.5,IF(KS311="R",2,IF(KS311="A",1)))</f>
        <v/>
      </c>
      <c r="LW311" s="4">
        <f>IF(KT311="G",2,IF(KT311="R",0.5,IF(KT311="A",1)))</f>
        <v/>
      </c>
      <c r="LX311" s="4">
        <f>IF(KU311="G",0.5,IF(KU311="R",2,IF(KU311="A",1)))</f>
        <v/>
      </c>
      <c r="LY311" s="7">
        <f>(LK311*(LU311+LX311)+(LL311*(LU311+LX311)))</f>
        <v/>
      </c>
      <c r="LZ311" s="7">
        <f>(LN311*(LV311+LW311)+(LO311*(LV311+LW311)))</f>
        <v/>
      </c>
      <c r="MA311" s="11">
        <f>LY311-LZ311</f>
        <v/>
      </c>
      <c r="MB311" s="5">
        <f>MA311+2</f>
        <v/>
      </c>
      <c r="MC311" s="6">
        <f>MA311-2</f>
        <v/>
      </c>
      <c r="MD311" s="4">
        <f>LE311</f>
        <v/>
      </c>
      <c r="ME311" s="9">
        <f>IF(MD311=0,1000,MD311+0.75)</f>
        <v/>
      </c>
      <c r="MF311" s="10">
        <f>IF(MD311=0,0,MD311-0.75)</f>
        <v/>
      </c>
      <c r="MG311" s="4">
        <f>((LM311*(LU311+LX311))-((LP311*(LV311+LW311))))</f>
        <v/>
      </c>
      <c r="MH311" s="9">
        <f>MG311*1.2</f>
        <v/>
      </c>
      <c r="MI311" s="10">
        <f>MG311*0.8</f>
        <v/>
      </c>
      <c r="MJ311">
        <f>IFERROR(NX311,"")</f>
        <v/>
      </c>
      <c r="MK311">
        <f>IFERROR(NY311,"")</f>
        <v/>
      </c>
      <c r="ML311">
        <f>IFERROR(NZ311,"")</f>
        <v/>
      </c>
      <c r="MM311">
        <f>IFERROR(OA311,"")</f>
        <v/>
      </c>
      <c r="MN311">
        <f>IFERROR(OB311,"")</f>
        <v/>
      </c>
      <c r="MO311">
        <f>IFERROR(OC311,"")</f>
        <v/>
      </c>
      <c r="MP311" s="1">
        <f>COUNTIFS(#REF!,LT311,#REF!,1,#REF!,"&gt;="&amp;MC311,#REF!,"&lt;="&amp;MB311,#REF!,"&lt;="&amp;ME311,#REF!,"&gt;="&amp;MF311,#REF!,"="&amp;KV311,#REF!,"="&amp;KX311)</f>
        <v/>
      </c>
      <c r="MQ311" s="1">
        <f>COUNTIFS(#REF!,LT311,#REF!,0,#REF!,"&gt;="&amp;MC311,#REF!,"&lt;="&amp;MB311,#REF!,"&lt;="&amp;ME311,#REF!,"&gt;="&amp;MF311,#REF!,"="&amp;KV311,#REF!,"="&amp;KX311)</f>
        <v/>
      </c>
      <c r="MR311" s="1">
        <f>COUNTIFS(#REF!,LT311,#REF!,1,#REF!,"&gt;="&amp;MC311,#REF!,"&lt;="&amp;MB311,#REF!,"&lt;="&amp;ME311,#REF!,"&gt;="&amp;MF311,#REF!,"="&amp;KW311,#REF!,"="&amp;KY311)</f>
        <v/>
      </c>
      <c r="MS311" s="1">
        <f>COUNTIFS(#REF!,LT311,#REF!,0,#REF!,"&gt;="&amp;MC311,#REF!,"&lt;="&amp;MB311,#REF!,"&lt;="&amp;ME311,#REF!,"&gt;="&amp;MF311,#REF!,"="&amp;KW311,#REF!,"="&amp;KY311)</f>
        <v/>
      </c>
      <c r="MT311" s="1">
        <f>COUNTIFS(#REF!,LT311,#REF!,1,#REF!,"&gt;="&amp;MI311,#REF!,"&lt;="&amp;MH311,#REF!,"&lt;="&amp;ME311,#REF!,"&gt;="&amp;MF311)</f>
        <v/>
      </c>
      <c r="MU311" s="1">
        <f>COUNTIFS(#REF!,LT311,#REF!,0,#REF!,"&gt;="&amp;MI311,#REF!,"&lt;="&amp;MH311,#REF!,"&lt;="&amp;ME311,#REF!,"&gt;="&amp;MF311)</f>
        <v/>
      </c>
      <c r="MV311" s="1">
        <f>COUNTIFS(#REF!,LT311,#REF!,1,#REF!,"&gt;="&amp;MI311,#REF!,"&lt;="&amp;MH311,#REF!,"="&amp;KZ311,#REF!,"="&amp;LA311,#REF!,"&lt;="&amp;ME311,#REF!,"&gt;="&amp;MF311)</f>
        <v/>
      </c>
      <c r="MW311" s="1">
        <f>COUNTIFS(#REF!,LT311,#REF!,0,#REF!,"&gt;="&amp;MI311,#REF!,"&lt;="&amp;MH311,#REF!,"="&amp;KZ311,#REF!,"="&amp;LA311,#REF!,"&lt;="&amp;ME311,#REF!,"&gt;="&amp;MF311)</f>
        <v/>
      </c>
      <c r="MX311" s="1">
        <f>COUNTIFS(#REF!,LT311,#REF!,1,#REF!,"&gt;="&amp;MC311,#REF!,"&lt;="&amp;MB311,#REF!,"&lt;="&amp;ME311,#REF!,"&gt;="&amp;MF311)</f>
        <v/>
      </c>
      <c r="MY311" s="1">
        <f>COUNTIFS(#REF!,LT311,#REF!,0,#REF!,"&gt;="&amp;MC311,#REF!,"&lt;="&amp;MB311,#REF!,"&lt;="&amp;ME311,#REF!,"&gt;="&amp;MF311)</f>
        <v/>
      </c>
      <c r="MZ311" s="1">
        <f>COUNTIFS(#REF!,LT311,#REF!,1,#REF!,"&lt;="&amp;ME311,#REF!,"&gt;="&amp;MF311,#REF!,"="&amp;KV311,#REF!,"="&amp;KX311)</f>
        <v/>
      </c>
      <c r="NA311" s="1">
        <f>COUNTIFS(#REF!,LT311,#REF!,0,#REF!,"&lt;="&amp;ME311,#REF!,"&gt;="&amp;MF311,#REF!,"="&amp;KV311,#REF!,"="&amp;KX311)</f>
        <v/>
      </c>
      <c r="NB311" s="1">
        <f>COUNTIFS(#REF!,LT311,#REF!,1,#REF!,"&lt;="&amp;ME311,#REF!,"&gt;="&amp;MF311,#REF!,"="&amp;KW311,#REF!,"="&amp;KY311)</f>
        <v/>
      </c>
      <c r="NC311" s="1">
        <f>COUNTIFS(#REF!,LT311,#REF!,0,#REF!,"&lt;="&amp;ME311,#REF!,"&gt;="&amp;MF311,#REF!,"="&amp;KW311,#REF!,"="&amp;KY311)</f>
        <v/>
      </c>
      <c r="ND311" s="1">
        <f>MP311+MR311+MT311+MV311+MX311+MZ311+NB311</f>
        <v/>
      </c>
      <c r="NE311" s="1">
        <f>MQ311+MS311+MU311+MW311+MY311+NA311+NC311</f>
        <v/>
      </c>
      <c r="NF311" s="1">
        <f>ND311+NE311</f>
        <v/>
      </c>
      <c r="NG311" s="33">
        <f>ND311/(ND311+NE311)</f>
        <v/>
      </c>
      <c r="NH311" s="3">
        <f>1/NG311</f>
        <v/>
      </c>
      <c r="NI311" s="1">
        <f>LI311</f>
        <v/>
      </c>
      <c r="NJ311" s="79">
        <f>((1-NG311)*(1/(NI311-1))*0.98-(NG311*1))</f>
        <v/>
      </c>
      <c r="NK311" s="34">
        <f>IF(LR311&lt;0.9,0,IF(AND(LR311&gt;1.1),0,1))</f>
        <v/>
      </c>
      <c r="NL311" s="34">
        <f>IF(LS311&lt;0.9,0,IF(AND(LS311&gt;1.1),0,1))</f>
        <v/>
      </c>
      <c r="NM311" s="32">
        <f>IF(NF311&gt;99,1,0)</f>
        <v/>
      </c>
      <c r="NN311" s="32">
        <f>IF(NJ311&gt;0.0799,1,0)</f>
        <v/>
      </c>
      <c r="NO311" s="32">
        <f>IF(NJ311&gt;NQ311,1,0)</f>
        <v/>
      </c>
      <c r="NP311" s="32">
        <f>NM311+NN311+NO311+NK311+NL311</f>
        <v/>
      </c>
      <c r="NQ311" s="79">
        <f>(((100*NG311)*(NI311-1)*0.98)-((1-NG311)*100))/100</f>
        <v/>
      </c>
      <c r="NR311" s="34">
        <f>IF(LR311&lt;0.9,0,IF(AND(LR311&gt;1.1),0,1))</f>
        <v/>
      </c>
      <c r="NS311" s="34">
        <f>IF(LS311&lt;0.9,0,IF(AND(LS311&gt;1.1),0,1))</f>
        <v/>
      </c>
      <c r="NT311" s="32">
        <f>IF(NF311&gt;99,1,0)</f>
        <v/>
      </c>
      <c r="NU311" s="32">
        <f>IF(NQ311&gt;0.0799,1,0)</f>
        <v/>
      </c>
      <c r="NV311" s="32">
        <f>IF(NQ311&gt;NJ311,1,0)</f>
        <v/>
      </c>
      <c r="NW311" s="32">
        <f>NT311+NU311+NV311+NR311+NS311</f>
        <v/>
      </c>
      <c r="NX311">
        <f>IF(NP311=5,"LayAway0-1",IF(AND(NW311=5),"BackAway0-1",""))</f>
        <v/>
      </c>
      <c r="NY311">
        <f>IF(NP311=5,KO311,IF(AND(NW311=5),KO311,""))</f>
        <v/>
      </c>
      <c r="NZ311">
        <f>IF(NP311=5,"Match Odds",IF(AND(NW311=5),"Match Odds",""))</f>
        <v/>
      </c>
      <c r="OA311">
        <f>IF(NP311=5,KP311,IF(AND(NW311=5),KP311,""))</f>
        <v/>
      </c>
      <c r="OB311">
        <f>IF(NP311=5,"MATCH_ODDS",IF(AND(NW311=5),"MATCH_ODDS",""))</f>
        <v/>
      </c>
      <c r="OC311">
        <f>IF(NP311=5,"LAY",IF(AND(NW311=5),"BACK",""))</f>
        <v/>
      </c>
    </row>
    <row r="312" ht="16.5" customHeight="1" thickBot="1" thickTop="1">
      <c r="A312" s="2" t="n"/>
      <c r="KN312" s="1">
        <f>IF(INDEX(#REF!,MATCH('HT 0-1'!D312,#REF!,0))=INDEX(#REF!,MATCH('HT 0-1'!D312,#REF!,0)),INDEX(#REF!,MATCH('HT 0-1'!D312,#REF!,0)),"ERROR")</f>
        <v/>
      </c>
      <c r="KO312" s="1">
        <f>IF(INDEX(#REF!,MATCH('HT 0-1'!E312,#REF!,0))=INDEX(#REF!,MATCH('HT 0-1'!E312,#REF!,0)),INDEX(#REF!,MATCH('HT 0-1'!E312,#REF!,0)),"ERROR")</f>
        <v/>
      </c>
      <c r="KP312" s="1">
        <f>KN312&amp;" v "&amp;KO312</f>
        <v/>
      </c>
      <c r="KQ312">
        <f>B312&amp;"_"&amp;C312</f>
        <v/>
      </c>
      <c r="KR312" s="1">
        <f>IF((HW312/KK312)&lt;0.335,"G",IF((HW312/KK312)&gt;0.67,"R","A"))</f>
        <v/>
      </c>
      <c r="KS312" s="1">
        <f>IF((HX312/KK312)&lt;0.335,"G",IF((HX312/KK312)&gt;0.67,"R","A"))</f>
        <v/>
      </c>
      <c r="KT312" s="1">
        <f>IF((IH312/KK312)&lt;0.335,"G",IF((IH312/KK312)&gt;0.67,"R","A"))</f>
        <v/>
      </c>
      <c r="KU312" s="1">
        <f>IF((II312/KK312)&lt;0.335,"G",IF((II312/KK312)&gt;0.67,"R","A"))</f>
        <v/>
      </c>
      <c r="KV312" s="1">
        <f>IF((HZ312/KK312)&lt;0.335,"G",IF((HZ312/KK312)&gt;0.67,"R","A"))</f>
        <v/>
      </c>
      <c r="KW312" s="1">
        <f>IF((HY312/KK312)&lt;0.335,"G",IF((HY312/KK312)&gt;0.67,"R","A"))</f>
        <v/>
      </c>
      <c r="KX312" s="1">
        <f>IF((IK312/KK312)&lt;0.335,"G",IF((IK312/KK312)&gt;0.67,"R","A"))</f>
        <v/>
      </c>
      <c r="KY312" s="1">
        <f>IF((IJ312/KK312)&lt;0.335,"G",IF((IJ312/KK312)&gt;0.67,"R","A"))</f>
        <v/>
      </c>
      <c r="KZ312" s="1">
        <f>IF((HQ312/KK312)&lt;0.335,"G",IF((HQ312/KK312)&gt;0.67,"R","A"))</f>
        <v/>
      </c>
      <c r="LA312" s="1">
        <f>IF((IB312/KK312)&lt;0.335,"G",IF((IB312/KK312)&gt;0.67,"R","A"))</f>
        <v/>
      </c>
      <c r="LB312">
        <f>IF(LQ312="0-1",INDEX(Scrape!#REF!,MATCH('HT 0-1'!KP312,Scrape!$B:$B,0)),"")</f>
        <v/>
      </c>
      <c r="LC312">
        <f>IF(LQ312="0-1",INDEX(Scrape!$A:$A,MATCH('HT 0-1'!KP312,Scrape!$B:$B,0)),"")</f>
        <v/>
      </c>
      <c r="LD312">
        <f>IF(LQ312="0-1",INDEX(Scrape!$B:$B,MATCH('HT 0-1'!KP312,Scrape!$B:$B,0)),"")</f>
        <v/>
      </c>
      <c r="LE312">
        <f>IF(LQ312="0-1",INDEX(Scrape!$C:$C,MATCH('HT 0-1'!KP312,Scrape!$B:$B,0)),"")</f>
        <v/>
      </c>
      <c r="LF312">
        <f>IF(LQ312="0-1",INDEX(Scrape!$D:$D,MATCH('HT 0-1'!KP312,Scrape!$B:$B,0)),"")</f>
        <v/>
      </c>
      <c r="LG312">
        <f>IF(LQ312="0-1",INDEX(Scrape!$E:$E,MATCH('HT 0-1'!KP312,Scrape!$B:$B,0)),"")</f>
        <v/>
      </c>
      <c r="LH312">
        <f>IF(LQ312="0-1",INDEX(Scrape!$F:$F,MATCH('HT 0-1'!KP312,Scrape!$B:$B,0)),"")</f>
        <v/>
      </c>
      <c r="LI312">
        <f>IF(LQ312="0-1",INDEX(Scrape!$G:$G,MATCH('HT 0-1'!KP312,Scrape!$B:$B,0)),"")</f>
        <v/>
      </c>
      <c r="LJ312">
        <f>IF(LQ312="0-1",INDEX(Scrape!$H:$H,MATCH('HT 0-1'!KP312,Scrape!$B:$B,0)),"")</f>
        <v/>
      </c>
      <c r="LK312">
        <f>IF(LQ312="0-1",INDEX(Scrape!$I:$I,MATCH('HT 0-1'!KP312,Scrape!$B:$B,0)),"")</f>
        <v/>
      </c>
      <c r="LL312">
        <f>IF(LQ312="0-1",INDEX(Scrape!$J:$J,MATCH('HT 0-1'!KP312,Scrape!$B:$B,0)),"")</f>
        <v/>
      </c>
      <c r="LM312">
        <f>IF(LQ312="0-1",INDEX(Scrape!$K:$K,MATCH('HT 0-1'!KP312,Scrape!$B:$B,0)),"")</f>
        <v/>
      </c>
      <c r="LN312">
        <f>IF(LQ312="0-1",INDEX(Scrape!$L:$L,MATCH('HT 0-1'!KP312,Scrape!$B:$B,0)),"")</f>
        <v/>
      </c>
      <c r="LO312">
        <f>IF(LQ312="0-1",INDEX(Scrape!$M:$M,MATCH('HT 0-1'!KP312,Scrape!$B:$B,0)),"")</f>
        <v/>
      </c>
      <c r="LP312">
        <f>IF(LQ312="0-1",INDEX(Scrape!$N:$N,MATCH('HT 0-1'!KP312,Scrape!$B:$B,0)),"")</f>
        <v/>
      </c>
      <c r="LQ312">
        <f>INDEX(Scrape!$O:$O,MATCH('HT 0-1'!KP312,Scrape!$B:$B,0))</f>
        <v/>
      </c>
      <c r="LR312">
        <f>(1/LJ312)+(1/LI312)+(1/LH312)</f>
        <v/>
      </c>
      <c r="LS312">
        <f>(1/LG312)+(1/LF312)+(1/LE312)</f>
        <v/>
      </c>
      <c r="LT312" s="8">
        <f>IF(INDEX(#REF!,MATCH(KQ312,#REF!,0))=INDEX(#REF!,MATCH(KQ312,#REF!,0)),INDEX(#REF!,MATCH(KQ312,#REF!,0)),"ERROR")</f>
        <v/>
      </c>
      <c r="LU312" s="4">
        <f>IF(KR312="G",2,IF(KR312="R",0.5,IF(KR312="A",1)))</f>
        <v/>
      </c>
      <c r="LV312" s="4">
        <f>IF(KS312="G",0.5,IF(KS312="R",2,IF(KS312="A",1)))</f>
        <v/>
      </c>
      <c r="LW312" s="4">
        <f>IF(KT312="G",2,IF(KT312="R",0.5,IF(KT312="A",1)))</f>
        <v/>
      </c>
      <c r="LX312" s="4">
        <f>IF(KU312="G",0.5,IF(KU312="R",2,IF(KU312="A",1)))</f>
        <v/>
      </c>
      <c r="LY312" s="7">
        <f>(LK312*(LU312+LX312)+(LL312*(LU312+LX312)))</f>
        <v/>
      </c>
      <c r="LZ312" s="7">
        <f>(LN312*(LV312+LW312)+(LO312*(LV312+LW312)))</f>
        <v/>
      </c>
      <c r="MA312" s="11">
        <f>LY312-LZ312</f>
        <v/>
      </c>
      <c r="MB312" s="5">
        <f>MA312+2</f>
        <v/>
      </c>
      <c r="MC312" s="6">
        <f>MA312-2</f>
        <v/>
      </c>
      <c r="MD312" s="4">
        <f>LE312</f>
        <v/>
      </c>
      <c r="ME312" s="9">
        <f>IF(MD312=0,1000,MD312+0.75)</f>
        <v/>
      </c>
      <c r="MF312" s="10">
        <f>IF(MD312=0,0,MD312-0.75)</f>
        <v/>
      </c>
      <c r="MG312" s="4">
        <f>((LM312*(LU312+LX312))-((LP312*(LV312+LW312))))</f>
        <v/>
      </c>
      <c r="MH312" s="9">
        <f>MG312*1.2</f>
        <v/>
      </c>
      <c r="MI312" s="10">
        <f>MG312*0.8</f>
        <v/>
      </c>
      <c r="MJ312">
        <f>IFERROR(NX312,"")</f>
        <v/>
      </c>
      <c r="MK312">
        <f>IFERROR(NY312,"")</f>
        <v/>
      </c>
      <c r="ML312">
        <f>IFERROR(NZ312,"")</f>
        <v/>
      </c>
      <c r="MM312">
        <f>IFERROR(OA312,"")</f>
        <v/>
      </c>
      <c r="MN312">
        <f>IFERROR(OB312,"")</f>
        <v/>
      </c>
      <c r="MO312">
        <f>IFERROR(OC312,"")</f>
        <v/>
      </c>
      <c r="MP312" s="1">
        <f>COUNTIFS(#REF!,LT312,#REF!,1,#REF!,"&gt;="&amp;MC312,#REF!,"&lt;="&amp;MB312,#REF!,"&lt;="&amp;ME312,#REF!,"&gt;="&amp;MF312,#REF!,"="&amp;KV312,#REF!,"="&amp;KX312)</f>
        <v/>
      </c>
      <c r="MQ312" s="1">
        <f>COUNTIFS(#REF!,LT312,#REF!,0,#REF!,"&gt;="&amp;MC312,#REF!,"&lt;="&amp;MB312,#REF!,"&lt;="&amp;ME312,#REF!,"&gt;="&amp;MF312,#REF!,"="&amp;KV312,#REF!,"="&amp;KX312)</f>
        <v/>
      </c>
      <c r="MR312" s="1">
        <f>COUNTIFS(#REF!,LT312,#REF!,1,#REF!,"&gt;="&amp;MC312,#REF!,"&lt;="&amp;MB312,#REF!,"&lt;="&amp;ME312,#REF!,"&gt;="&amp;MF312,#REF!,"="&amp;KW312,#REF!,"="&amp;KY312)</f>
        <v/>
      </c>
      <c r="MS312" s="1">
        <f>COUNTIFS(#REF!,LT312,#REF!,0,#REF!,"&gt;="&amp;MC312,#REF!,"&lt;="&amp;MB312,#REF!,"&lt;="&amp;ME312,#REF!,"&gt;="&amp;MF312,#REF!,"="&amp;KW312,#REF!,"="&amp;KY312)</f>
        <v/>
      </c>
      <c r="MT312" s="1">
        <f>COUNTIFS(#REF!,LT312,#REF!,1,#REF!,"&gt;="&amp;MI312,#REF!,"&lt;="&amp;MH312,#REF!,"&lt;="&amp;ME312,#REF!,"&gt;="&amp;MF312)</f>
        <v/>
      </c>
      <c r="MU312" s="1">
        <f>COUNTIFS(#REF!,LT312,#REF!,0,#REF!,"&gt;="&amp;MI312,#REF!,"&lt;="&amp;MH312,#REF!,"&lt;="&amp;ME312,#REF!,"&gt;="&amp;MF312)</f>
        <v/>
      </c>
      <c r="MV312" s="1">
        <f>COUNTIFS(#REF!,LT312,#REF!,1,#REF!,"&gt;="&amp;MI312,#REF!,"&lt;="&amp;MH312,#REF!,"="&amp;KZ312,#REF!,"="&amp;LA312,#REF!,"&lt;="&amp;ME312,#REF!,"&gt;="&amp;MF312)</f>
        <v/>
      </c>
      <c r="MW312" s="1">
        <f>COUNTIFS(#REF!,LT312,#REF!,0,#REF!,"&gt;="&amp;MI312,#REF!,"&lt;="&amp;MH312,#REF!,"="&amp;KZ312,#REF!,"="&amp;LA312,#REF!,"&lt;="&amp;ME312,#REF!,"&gt;="&amp;MF312)</f>
        <v/>
      </c>
      <c r="MX312" s="1">
        <f>COUNTIFS(#REF!,LT312,#REF!,1,#REF!,"&gt;="&amp;MC312,#REF!,"&lt;="&amp;MB312,#REF!,"&lt;="&amp;ME312,#REF!,"&gt;="&amp;MF312)</f>
        <v/>
      </c>
      <c r="MY312" s="1">
        <f>COUNTIFS(#REF!,LT312,#REF!,0,#REF!,"&gt;="&amp;MC312,#REF!,"&lt;="&amp;MB312,#REF!,"&lt;="&amp;ME312,#REF!,"&gt;="&amp;MF312)</f>
        <v/>
      </c>
      <c r="MZ312" s="1">
        <f>COUNTIFS(#REF!,LT312,#REF!,1,#REF!,"&lt;="&amp;ME312,#REF!,"&gt;="&amp;MF312,#REF!,"="&amp;KV312,#REF!,"="&amp;KX312)</f>
        <v/>
      </c>
      <c r="NA312" s="1">
        <f>COUNTIFS(#REF!,LT312,#REF!,0,#REF!,"&lt;="&amp;ME312,#REF!,"&gt;="&amp;MF312,#REF!,"="&amp;KV312,#REF!,"="&amp;KX312)</f>
        <v/>
      </c>
      <c r="NB312" s="1">
        <f>COUNTIFS(#REF!,LT312,#REF!,1,#REF!,"&lt;="&amp;ME312,#REF!,"&gt;="&amp;MF312,#REF!,"="&amp;KW312,#REF!,"="&amp;KY312)</f>
        <v/>
      </c>
      <c r="NC312" s="1">
        <f>COUNTIFS(#REF!,LT312,#REF!,0,#REF!,"&lt;="&amp;ME312,#REF!,"&gt;="&amp;MF312,#REF!,"="&amp;KW312,#REF!,"="&amp;KY312)</f>
        <v/>
      </c>
      <c r="ND312" s="1">
        <f>MP312+MR312+MT312+MV312+MX312+MZ312+NB312</f>
        <v/>
      </c>
      <c r="NE312" s="1">
        <f>MQ312+MS312+MU312+MW312+MY312+NA312+NC312</f>
        <v/>
      </c>
      <c r="NF312" s="1">
        <f>ND312+NE312</f>
        <v/>
      </c>
      <c r="NG312" s="33">
        <f>ND312/(ND312+NE312)</f>
        <v/>
      </c>
      <c r="NH312" s="3">
        <f>1/NG312</f>
        <v/>
      </c>
      <c r="NI312" s="1">
        <f>LI312</f>
        <v/>
      </c>
      <c r="NJ312" s="79">
        <f>((1-NG312)*(1/(NI312-1))*0.98-(NG312*1))</f>
        <v/>
      </c>
      <c r="NK312" s="34">
        <f>IF(LR312&lt;0.9,0,IF(AND(LR312&gt;1.1),0,1))</f>
        <v/>
      </c>
      <c r="NL312" s="34">
        <f>IF(LS312&lt;0.9,0,IF(AND(LS312&gt;1.1),0,1))</f>
        <v/>
      </c>
      <c r="NM312" s="32">
        <f>IF(NF312&gt;99,1,0)</f>
        <v/>
      </c>
      <c r="NN312" s="32">
        <f>IF(NJ312&gt;0.0799,1,0)</f>
        <v/>
      </c>
      <c r="NO312" s="32">
        <f>IF(NJ312&gt;NQ312,1,0)</f>
        <v/>
      </c>
      <c r="NP312" s="32">
        <f>NM312+NN312+NO312+NK312+NL312</f>
        <v/>
      </c>
      <c r="NQ312" s="79">
        <f>(((100*NG312)*(NI312-1)*0.98)-((1-NG312)*100))/100</f>
        <v/>
      </c>
      <c r="NR312" s="34">
        <f>IF(LR312&lt;0.9,0,IF(AND(LR312&gt;1.1),0,1))</f>
        <v/>
      </c>
      <c r="NS312" s="34">
        <f>IF(LS312&lt;0.9,0,IF(AND(LS312&gt;1.1),0,1))</f>
        <v/>
      </c>
      <c r="NT312" s="32">
        <f>IF(NF312&gt;99,1,0)</f>
        <v/>
      </c>
      <c r="NU312" s="32">
        <f>IF(NQ312&gt;0.0799,1,0)</f>
        <v/>
      </c>
      <c r="NV312" s="32">
        <f>IF(NQ312&gt;NJ312,1,0)</f>
        <v/>
      </c>
      <c r="NW312" s="32">
        <f>NT312+NU312+NV312+NR312+NS312</f>
        <v/>
      </c>
      <c r="NX312">
        <f>IF(NP312=5,"LayAway0-1",IF(AND(NW312=5),"BackAway0-1",""))</f>
        <v/>
      </c>
      <c r="NY312">
        <f>IF(NP312=5,KO312,IF(AND(NW312=5),KO312,""))</f>
        <v/>
      </c>
      <c r="NZ312">
        <f>IF(NP312=5,"Match Odds",IF(AND(NW312=5),"Match Odds",""))</f>
        <v/>
      </c>
      <c r="OA312">
        <f>IF(NP312=5,KP312,IF(AND(NW312=5),KP312,""))</f>
        <v/>
      </c>
      <c r="OB312">
        <f>IF(NP312=5,"MATCH_ODDS",IF(AND(NW312=5),"MATCH_ODDS",""))</f>
        <v/>
      </c>
      <c r="OC312">
        <f>IF(NP312=5,"LAY",IF(AND(NW312=5),"BACK",""))</f>
        <v/>
      </c>
    </row>
    <row r="313" ht="16.5" customHeight="1" thickBot="1" thickTop="1">
      <c r="A313" s="2" t="n"/>
      <c r="KN313" s="1">
        <f>IF(INDEX(#REF!,MATCH('HT 0-1'!D313,#REF!,0))=INDEX(#REF!,MATCH('HT 0-1'!D313,#REF!,0)),INDEX(#REF!,MATCH('HT 0-1'!D313,#REF!,0)),"ERROR")</f>
        <v/>
      </c>
      <c r="KO313" s="1">
        <f>IF(INDEX(#REF!,MATCH('HT 0-1'!E313,#REF!,0))=INDEX(#REF!,MATCH('HT 0-1'!E313,#REF!,0)),INDEX(#REF!,MATCH('HT 0-1'!E313,#REF!,0)),"ERROR")</f>
        <v/>
      </c>
      <c r="KP313" s="1">
        <f>KN313&amp;" v "&amp;KO313</f>
        <v/>
      </c>
      <c r="KQ313">
        <f>B313&amp;"_"&amp;C313</f>
        <v/>
      </c>
      <c r="KR313" s="1">
        <f>IF((HW313/KK313)&lt;0.335,"G",IF((HW313/KK313)&gt;0.67,"R","A"))</f>
        <v/>
      </c>
      <c r="KS313" s="1">
        <f>IF((HX313/KK313)&lt;0.335,"G",IF((HX313/KK313)&gt;0.67,"R","A"))</f>
        <v/>
      </c>
      <c r="KT313" s="1">
        <f>IF((IH313/KK313)&lt;0.335,"G",IF((IH313/KK313)&gt;0.67,"R","A"))</f>
        <v/>
      </c>
      <c r="KU313" s="1">
        <f>IF((II313/KK313)&lt;0.335,"G",IF((II313/KK313)&gt;0.67,"R","A"))</f>
        <v/>
      </c>
      <c r="KV313" s="1">
        <f>IF((HZ313/KK313)&lt;0.335,"G",IF((HZ313/KK313)&gt;0.67,"R","A"))</f>
        <v/>
      </c>
      <c r="KW313" s="1">
        <f>IF((HY313/KK313)&lt;0.335,"G",IF((HY313/KK313)&gt;0.67,"R","A"))</f>
        <v/>
      </c>
      <c r="KX313" s="1">
        <f>IF((IK313/KK313)&lt;0.335,"G",IF((IK313/KK313)&gt;0.67,"R","A"))</f>
        <v/>
      </c>
      <c r="KY313" s="1">
        <f>IF((IJ313/KK313)&lt;0.335,"G",IF((IJ313/KK313)&gt;0.67,"R","A"))</f>
        <v/>
      </c>
      <c r="KZ313" s="1">
        <f>IF((HQ313/KK313)&lt;0.335,"G",IF((HQ313/KK313)&gt;0.67,"R","A"))</f>
        <v/>
      </c>
      <c r="LA313" s="1">
        <f>IF((IB313/KK313)&lt;0.335,"G",IF((IB313/KK313)&gt;0.67,"R","A"))</f>
        <v/>
      </c>
      <c r="LB313">
        <f>IF(LQ313="0-1",INDEX(Scrape!#REF!,MATCH('HT 0-1'!KP313,Scrape!$B:$B,0)),"")</f>
        <v/>
      </c>
      <c r="LC313">
        <f>IF(LQ313="0-1",INDEX(Scrape!$A:$A,MATCH('HT 0-1'!KP313,Scrape!$B:$B,0)),"")</f>
        <v/>
      </c>
      <c r="LD313">
        <f>IF(LQ313="0-1",INDEX(Scrape!$B:$B,MATCH('HT 0-1'!KP313,Scrape!$B:$B,0)),"")</f>
        <v/>
      </c>
      <c r="LE313">
        <f>IF(LQ313="0-1",INDEX(Scrape!$C:$C,MATCH('HT 0-1'!KP313,Scrape!$B:$B,0)),"")</f>
        <v/>
      </c>
      <c r="LF313">
        <f>IF(LQ313="0-1",INDEX(Scrape!$D:$D,MATCH('HT 0-1'!KP313,Scrape!$B:$B,0)),"")</f>
        <v/>
      </c>
      <c r="LG313">
        <f>IF(LQ313="0-1",INDEX(Scrape!$E:$E,MATCH('HT 0-1'!KP313,Scrape!$B:$B,0)),"")</f>
        <v/>
      </c>
      <c r="LH313">
        <f>IF(LQ313="0-1",INDEX(Scrape!$F:$F,MATCH('HT 0-1'!KP313,Scrape!$B:$B,0)),"")</f>
        <v/>
      </c>
      <c r="LI313">
        <f>IF(LQ313="0-1",INDEX(Scrape!$G:$G,MATCH('HT 0-1'!KP313,Scrape!$B:$B,0)),"")</f>
        <v/>
      </c>
      <c r="LJ313">
        <f>IF(LQ313="0-1",INDEX(Scrape!$H:$H,MATCH('HT 0-1'!KP313,Scrape!$B:$B,0)),"")</f>
        <v/>
      </c>
      <c r="LK313">
        <f>IF(LQ313="0-1",INDEX(Scrape!$I:$I,MATCH('HT 0-1'!KP313,Scrape!$B:$B,0)),"")</f>
        <v/>
      </c>
      <c r="LL313">
        <f>IF(LQ313="0-1",INDEX(Scrape!$J:$J,MATCH('HT 0-1'!KP313,Scrape!$B:$B,0)),"")</f>
        <v/>
      </c>
      <c r="LM313">
        <f>IF(LQ313="0-1",INDEX(Scrape!$K:$K,MATCH('HT 0-1'!KP313,Scrape!$B:$B,0)),"")</f>
        <v/>
      </c>
      <c r="LN313">
        <f>IF(LQ313="0-1",INDEX(Scrape!$L:$L,MATCH('HT 0-1'!KP313,Scrape!$B:$B,0)),"")</f>
        <v/>
      </c>
      <c r="LO313">
        <f>IF(LQ313="0-1",INDEX(Scrape!$M:$M,MATCH('HT 0-1'!KP313,Scrape!$B:$B,0)),"")</f>
        <v/>
      </c>
      <c r="LP313">
        <f>IF(LQ313="0-1",INDEX(Scrape!$N:$N,MATCH('HT 0-1'!KP313,Scrape!$B:$B,0)),"")</f>
        <v/>
      </c>
      <c r="LQ313">
        <f>INDEX(Scrape!$O:$O,MATCH('HT 0-1'!KP313,Scrape!$B:$B,0))</f>
        <v/>
      </c>
      <c r="LR313">
        <f>(1/LJ313)+(1/LI313)+(1/LH313)</f>
        <v/>
      </c>
      <c r="LS313">
        <f>(1/LG313)+(1/LF313)+(1/LE313)</f>
        <v/>
      </c>
      <c r="LT313" s="8">
        <f>IF(INDEX(#REF!,MATCH(KQ313,#REF!,0))=INDEX(#REF!,MATCH(KQ313,#REF!,0)),INDEX(#REF!,MATCH(KQ313,#REF!,0)),"ERROR")</f>
        <v/>
      </c>
      <c r="LU313" s="4">
        <f>IF(KR313="G",2,IF(KR313="R",0.5,IF(KR313="A",1)))</f>
        <v/>
      </c>
      <c r="LV313" s="4">
        <f>IF(KS313="G",0.5,IF(KS313="R",2,IF(KS313="A",1)))</f>
        <v/>
      </c>
      <c r="LW313" s="4">
        <f>IF(KT313="G",2,IF(KT313="R",0.5,IF(KT313="A",1)))</f>
        <v/>
      </c>
      <c r="LX313" s="4">
        <f>IF(KU313="G",0.5,IF(KU313="R",2,IF(KU313="A",1)))</f>
        <v/>
      </c>
      <c r="LY313" s="7">
        <f>(LK313*(LU313+LX313)+(LL313*(LU313+LX313)))</f>
        <v/>
      </c>
      <c r="LZ313" s="7">
        <f>(LN313*(LV313+LW313)+(LO313*(LV313+LW313)))</f>
        <v/>
      </c>
      <c r="MA313" s="11">
        <f>LY313-LZ313</f>
        <v/>
      </c>
      <c r="MB313" s="5">
        <f>MA313+2</f>
        <v/>
      </c>
      <c r="MC313" s="6">
        <f>MA313-2</f>
        <v/>
      </c>
      <c r="MD313" s="4">
        <f>LE313</f>
        <v/>
      </c>
      <c r="ME313" s="9">
        <f>IF(MD313=0,1000,MD313+0.75)</f>
        <v/>
      </c>
      <c r="MF313" s="10">
        <f>IF(MD313=0,0,MD313-0.75)</f>
        <v/>
      </c>
      <c r="MG313" s="4">
        <f>((LM313*(LU313+LX313))-((LP313*(LV313+LW313))))</f>
        <v/>
      </c>
      <c r="MH313" s="9">
        <f>MG313*1.2</f>
        <v/>
      </c>
      <c r="MI313" s="10">
        <f>MG313*0.8</f>
        <v/>
      </c>
      <c r="MJ313">
        <f>IFERROR(NX313,"")</f>
        <v/>
      </c>
      <c r="MK313">
        <f>IFERROR(NY313,"")</f>
        <v/>
      </c>
      <c r="ML313">
        <f>IFERROR(NZ313,"")</f>
        <v/>
      </c>
      <c r="MM313">
        <f>IFERROR(OA313,"")</f>
        <v/>
      </c>
      <c r="MN313">
        <f>IFERROR(OB313,"")</f>
        <v/>
      </c>
      <c r="MO313">
        <f>IFERROR(OC313,"")</f>
        <v/>
      </c>
      <c r="MP313" s="1">
        <f>COUNTIFS(#REF!,LT313,#REF!,1,#REF!,"&gt;="&amp;MC313,#REF!,"&lt;="&amp;MB313,#REF!,"&lt;="&amp;ME313,#REF!,"&gt;="&amp;MF313,#REF!,"="&amp;KV313,#REF!,"="&amp;KX313)</f>
        <v/>
      </c>
      <c r="MQ313" s="1">
        <f>COUNTIFS(#REF!,LT313,#REF!,0,#REF!,"&gt;="&amp;MC313,#REF!,"&lt;="&amp;MB313,#REF!,"&lt;="&amp;ME313,#REF!,"&gt;="&amp;MF313,#REF!,"="&amp;KV313,#REF!,"="&amp;KX313)</f>
        <v/>
      </c>
      <c r="MR313" s="1">
        <f>COUNTIFS(#REF!,LT313,#REF!,1,#REF!,"&gt;="&amp;MC313,#REF!,"&lt;="&amp;MB313,#REF!,"&lt;="&amp;ME313,#REF!,"&gt;="&amp;MF313,#REF!,"="&amp;KW313,#REF!,"="&amp;KY313)</f>
        <v/>
      </c>
      <c r="MS313" s="1">
        <f>COUNTIFS(#REF!,LT313,#REF!,0,#REF!,"&gt;="&amp;MC313,#REF!,"&lt;="&amp;MB313,#REF!,"&lt;="&amp;ME313,#REF!,"&gt;="&amp;MF313,#REF!,"="&amp;KW313,#REF!,"="&amp;KY313)</f>
        <v/>
      </c>
      <c r="MT313" s="1">
        <f>COUNTIFS(#REF!,LT313,#REF!,1,#REF!,"&gt;="&amp;MI313,#REF!,"&lt;="&amp;MH313,#REF!,"&lt;="&amp;ME313,#REF!,"&gt;="&amp;MF313)</f>
        <v/>
      </c>
      <c r="MU313" s="1">
        <f>COUNTIFS(#REF!,LT313,#REF!,0,#REF!,"&gt;="&amp;MI313,#REF!,"&lt;="&amp;MH313,#REF!,"&lt;="&amp;ME313,#REF!,"&gt;="&amp;MF313)</f>
        <v/>
      </c>
      <c r="MV313" s="1">
        <f>COUNTIFS(#REF!,LT313,#REF!,1,#REF!,"&gt;="&amp;MI313,#REF!,"&lt;="&amp;MH313,#REF!,"="&amp;KZ313,#REF!,"="&amp;LA313,#REF!,"&lt;="&amp;ME313,#REF!,"&gt;="&amp;MF313)</f>
        <v/>
      </c>
      <c r="MW313" s="1">
        <f>COUNTIFS(#REF!,LT313,#REF!,0,#REF!,"&gt;="&amp;MI313,#REF!,"&lt;="&amp;MH313,#REF!,"="&amp;KZ313,#REF!,"="&amp;LA313,#REF!,"&lt;="&amp;ME313,#REF!,"&gt;="&amp;MF313)</f>
        <v/>
      </c>
      <c r="MX313" s="1">
        <f>COUNTIFS(#REF!,LT313,#REF!,1,#REF!,"&gt;="&amp;MC313,#REF!,"&lt;="&amp;MB313,#REF!,"&lt;="&amp;ME313,#REF!,"&gt;="&amp;MF313)</f>
        <v/>
      </c>
      <c r="MY313" s="1">
        <f>COUNTIFS(#REF!,LT313,#REF!,0,#REF!,"&gt;="&amp;MC313,#REF!,"&lt;="&amp;MB313,#REF!,"&lt;="&amp;ME313,#REF!,"&gt;="&amp;MF313)</f>
        <v/>
      </c>
      <c r="MZ313" s="1">
        <f>COUNTIFS(#REF!,LT313,#REF!,1,#REF!,"&lt;="&amp;ME313,#REF!,"&gt;="&amp;MF313,#REF!,"="&amp;KV313,#REF!,"="&amp;KX313)</f>
        <v/>
      </c>
      <c r="NA313" s="1">
        <f>COUNTIFS(#REF!,LT313,#REF!,0,#REF!,"&lt;="&amp;ME313,#REF!,"&gt;="&amp;MF313,#REF!,"="&amp;KV313,#REF!,"="&amp;KX313)</f>
        <v/>
      </c>
      <c r="NB313" s="1">
        <f>COUNTIFS(#REF!,LT313,#REF!,1,#REF!,"&lt;="&amp;ME313,#REF!,"&gt;="&amp;MF313,#REF!,"="&amp;KW313,#REF!,"="&amp;KY313)</f>
        <v/>
      </c>
      <c r="NC313" s="1">
        <f>COUNTIFS(#REF!,LT313,#REF!,0,#REF!,"&lt;="&amp;ME313,#REF!,"&gt;="&amp;MF313,#REF!,"="&amp;KW313,#REF!,"="&amp;KY313)</f>
        <v/>
      </c>
      <c r="ND313" s="1">
        <f>MP313+MR313+MT313+MV313+MX313+MZ313+NB313</f>
        <v/>
      </c>
      <c r="NE313" s="1">
        <f>MQ313+MS313+MU313+MW313+MY313+NA313+NC313</f>
        <v/>
      </c>
      <c r="NF313" s="1">
        <f>ND313+NE313</f>
        <v/>
      </c>
      <c r="NG313" s="33">
        <f>ND313/(ND313+NE313)</f>
        <v/>
      </c>
      <c r="NH313" s="3">
        <f>1/NG313</f>
        <v/>
      </c>
      <c r="NI313" s="1">
        <f>LI313</f>
        <v/>
      </c>
      <c r="NJ313" s="79">
        <f>((1-NG313)*(1/(NI313-1))*0.98-(NG313*1))</f>
        <v/>
      </c>
      <c r="NK313" s="34">
        <f>IF(LR313&lt;0.9,0,IF(AND(LR313&gt;1.1),0,1))</f>
        <v/>
      </c>
      <c r="NL313" s="34">
        <f>IF(LS313&lt;0.9,0,IF(AND(LS313&gt;1.1),0,1))</f>
        <v/>
      </c>
      <c r="NM313" s="32">
        <f>IF(NF313&gt;99,1,0)</f>
        <v/>
      </c>
      <c r="NN313" s="32">
        <f>IF(NJ313&gt;0.0799,1,0)</f>
        <v/>
      </c>
      <c r="NO313" s="32">
        <f>IF(NJ313&gt;NQ313,1,0)</f>
        <v/>
      </c>
      <c r="NP313" s="32">
        <f>NM313+NN313+NO313+NK313+NL313</f>
        <v/>
      </c>
      <c r="NQ313" s="79">
        <f>(((100*NG313)*(NI313-1)*0.98)-((1-NG313)*100))/100</f>
        <v/>
      </c>
      <c r="NR313" s="34">
        <f>IF(LR313&lt;0.9,0,IF(AND(LR313&gt;1.1),0,1))</f>
        <v/>
      </c>
      <c r="NS313" s="34">
        <f>IF(LS313&lt;0.9,0,IF(AND(LS313&gt;1.1),0,1))</f>
        <v/>
      </c>
      <c r="NT313" s="32">
        <f>IF(NF313&gt;99,1,0)</f>
        <v/>
      </c>
      <c r="NU313" s="32">
        <f>IF(NQ313&gt;0.0799,1,0)</f>
        <v/>
      </c>
      <c r="NV313" s="32">
        <f>IF(NQ313&gt;NJ313,1,0)</f>
        <v/>
      </c>
      <c r="NW313" s="32">
        <f>NT313+NU313+NV313+NR313+NS313</f>
        <v/>
      </c>
      <c r="NX313">
        <f>IF(NP313=5,"LayAway0-1",IF(AND(NW313=5),"BackAway0-1",""))</f>
        <v/>
      </c>
      <c r="NY313">
        <f>IF(NP313=5,KO313,IF(AND(NW313=5),KO313,""))</f>
        <v/>
      </c>
      <c r="NZ313">
        <f>IF(NP313=5,"Match Odds",IF(AND(NW313=5),"Match Odds",""))</f>
        <v/>
      </c>
      <c r="OA313">
        <f>IF(NP313=5,KP313,IF(AND(NW313=5),KP313,""))</f>
        <v/>
      </c>
      <c r="OB313">
        <f>IF(NP313=5,"MATCH_ODDS",IF(AND(NW313=5),"MATCH_ODDS",""))</f>
        <v/>
      </c>
      <c r="OC313">
        <f>IF(NP313=5,"LAY",IF(AND(NW313=5),"BACK",""))</f>
        <v/>
      </c>
    </row>
    <row r="314" ht="16.5" customHeight="1" thickBot="1" thickTop="1">
      <c r="A314" s="2" t="n"/>
      <c r="KN314" s="1">
        <f>IF(INDEX(#REF!,MATCH('HT 0-1'!D314,#REF!,0))=INDEX(#REF!,MATCH('HT 0-1'!D314,#REF!,0)),INDEX(#REF!,MATCH('HT 0-1'!D314,#REF!,0)),"ERROR")</f>
        <v/>
      </c>
      <c r="KO314" s="1">
        <f>IF(INDEX(#REF!,MATCH('HT 0-1'!E314,#REF!,0))=INDEX(#REF!,MATCH('HT 0-1'!E314,#REF!,0)),INDEX(#REF!,MATCH('HT 0-1'!E314,#REF!,0)),"ERROR")</f>
        <v/>
      </c>
      <c r="KP314" s="1">
        <f>KN314&amp;" v "&amp;KO314</f>
        <v/>
      </c>
      <c r="KQ314">
        <f>B314&amp;"_"&amp;C314</f>
        <v/>
      </c>
      <c r="KR314" s="1">
        <f>IF((HW314/KK314)&lt;0.335,"G",IF((HW314/KK314)&gt;0.67,"R","A"))</f>
        <v/>
      </c>
      <c r="KS314" s="1">
        <f>IF((HX314/KK314)&lt;0.335,"G",IF((HX314/KK314)&gt;0.67,"R","A"))</f>
        <v/>
      </c>
      <c r="KT314" s="1">
        <f>IF((IH314/KK314)&lt;0.335,"G",IF((IH314/KK314)&gt;0.67,"R","A"))</f>
        <v/>
      </c>
      <c r="KU314" s="1">
        <f>IF((II314/KK314)&lt;0.335,"G",IF((II314/KK314)&gt;0.67,"R","A"))</f>
        <v/>
      </c>
      <c r="KV314" s="1">
        <f>IF((HZ314/KK314)&lt;0.335,"G",IF((HZ314/KK314)&gt;0.67,"R","A"))</f>
        <v/>
      </c>
      <c r="KW314" s="1">
        <f>IF((HY314/KK314)&lt;0.335,"G",IF((HY314/KK314)&gt;0.67,"R","A"))</f>
        <v/>
      </c>
      <c r="KX314" s="1">
        <f>IF((IK314/KK314)&lt;0.335,"G",IF((IK314/KK314)&gt;0.67,"R","A"))</f>
        <v/>
      </c>
      <c r="KY314" s="1">
        <f>IF((IJ314/KK314)&lt;0.335,"G",IF((IJ314/KK314)&gt;0.67,"R","A"))</f>
        <v/>
      </c>
      <c r="KZ314" s="1">
        <f>IF((HQ314/KK314)&lt;0.335,"G",IF((HQ314/KK314)&gt;0.67,"R","A"))</f>
        <v/>
      </c>
      <c r="LA314" s="1">
        <f>IF((IB314/KK314)&lt;0.335,"G",IF((IB314/KK314)&gt;0.67,"R","A"))</f>
        <v/>
      </c>
      <c r="LB314">
        <f>IF(LQ314="0-1",INDEX(Scrape!#REF!,MATCH('HT 0-1'!KP314,Scrape!$B:$B,0)),"")</f>
        <v/>
      </c>
      <c r="LC314">
        <f>IF(LQ314="0-1",INDEX(Scrape!$A:$A,MATCH('HT 0-1'!KP314,Scrape!$B:$B,0)),"")</f>
        <v/>
      </c>
      <c r="LD314">
        <f>IF(LQ314="0-1",INDEX(Scrape!$B:$B,MATCH('HT 0-1'!KP314,Scrape!$B:$B,0)),"")</f>
        <v/>
      </c>
      <c r="LE314">
        <f>IF(LQ314="0-1",INDEX(Scrape!$C:$C,MATCH('HT 0-1'!KP314,Scrape!$B:$B,0)),"")</f>
        <v/>
      </c>
      <c r="LF314">
        <f>IF(LQ314="0-1",INDEX(Scrape!$D:$D,MATCH('HT 0-1'!KP314,Scrape!$B:$B,0)),"")</f>
        <v/>
      </c>
      <c r="LG314">
        <f>IF(LQ314="0-1",INDEX(Scrape!$E:$E,MATCH('HT 0-1'!KP314,Scrape!$B:$B,0)),"")</f>
        <v/>
      </c>
      <c r="LH314">
        <f>IF(LQ314="0-1",INDEX(Scrape!$F:$F,MATCH('HT 0-1'!KP314,Scrape!$B:$B,0)),"")</f>
        <v/>
      </c>
      <c r="LI314">
        <f>IF(LQ314="0-1",INDEX(Scrape!$G:$G,MATCH('HT 0-1'!KP314,Scrape!$B:$B,0)),"")</f>
        <v/>
      </c>
      <c r="LJ314">
        <f>IF(LQ314="0-1",INDEX(Scrape!$H:$H,MATCH('HT 0-1'!KP314,Scrape!$B:$B,0)),"")</f>
        <v/>
      </c>
      <c r="LK314">
        <f>IF(LQ314="0-1",INDEX(Scrape!$I:$I,MATCH('HT 0-1'!KP314,Scrape!$B:$B,0)),"")</f>
        <v/>
      </c>
      <c r="LL314">
        <f>IF(LQ314="0-1",INDEX(Scrape!$J:$J,MATCH('HT 0-1'!KP314,Scrape!$B:$B,0)),"")</f>
        <v/>
      </c>
      <c r="LM314">
        <f>IF(LQ314="0-1",INDEX(Scrape!$K:$K,MATCH('HT 0-1'!KP314,Scrape!$B:$B,0)),"")</f>
        <v/>
      </c>
      <c r="LN314">
        <f>IF(LQ314="0-1",INDEX(Scrape!$L:$L,MATCH('HT 0-1'!KP314,Scrape!$B:$B,0)),"")</f>
        <v/>
      </c>
      <c r="LO314">
        <f>IF(LQ314="0-1",INDEX(Scrape!$M:$M,MATCH('HT 0-1'!KP314,Scrape!$B:$B,0)),"")</f>
        <v/>
      </c>
      <c r="LP314">
        <f>IF(LQ314="0-1",INDEX(Scrape!$N:$N,MATCH('HT 0-1'!KP314,Scrape!$B:$B,0)),"")</f>
        <v/>
      </c>
      <c r="LQ314">
        <f>INDEX(Scrape!$O:$O,MATCH('HT 0-1'!KP314,Scrape!$B:$B,0))</f>
        <v/>
      </c>
      <c r="LR314">
        <f>(1/LJ314)+(1/LI314)+(1/LH314)</f>
        <v/>
      </c>
      <c r="LS314">
        <f>(1/LG314)+(1/LF314)+(1/LE314)</f>
        <v/>
      </c>
      <c r="LT314" s="8">
        <f>IF(INDEX(#REF!,MATCH(KQ314,#REF!,0))=INDEX(#REF!,MATCH(KQ314,#REF!,0)),INDEX(#REF!,MATCH(KQ314,#REF!,0)),"ERROR")</f>
        <v/>
      </c>
      <c r="LU314" s="4">
        <f>IF(KR314="G",2,IF(KR314="R",0.5,IF(KR314="A",1)))</f>
        <v/>
      </c>
      <c r="LV314" s="4">
        <f>IF(KS314="G",0.5,IF(KS314="R",2,IF(KS314="A",1)))</f>
        <v/>
      </c>
      <c r="LW314" s="4">
        <f>IF(KT314="G",2,IF(KT314="R",0.5,IF(KT314="A",1)))</f>
        <v/>
      </c>
      <c r="LX314" s="4">
        <f>IF(KU314="G",0.5,IF(KU314="R",2,IF(KU314="A",1)))</f>
        <v/>
      </c>
      <c r="LY314" s="7">
        <f>(LK314*(LU314+LX314)+(LL314*(LU314+LX314)))</f>
        <v/>
      </c>
      <c r="LZ314" s="7">
        <f>(LN314*(LV314+LW314)+(LO314*(LV314+LW314)))</f>
        <v/>
      </c>
      <c r="MA314" s="11">
        <f>LY314-LZ314</f>
        <v/>
      </c>
      <c r="MB314" s="5">
        <f>MA314+2</f>
        <v/>
      </c>
      <c r="MC314" s="6">
        <f>MA314-2</f>
        <v/>
      </c>
      <c r="MD314" s="4">
        <f>LE314</f>
        <v/>
      </c>
      <c r="ME314" s="9">
        <f>IF(MD314=0,1000,MD314+0.75)</f>
        <v/>
      </c>
      <c r="MF314" s="10">
        <f>IF(MD314=0,0,MD314-0.75)</f>
        <v/>
      </c>
      <c r="MG314" s="4">
        <f>((LM314*(LU314+LX314))-((LP314*(LV314+LW314))))</f>
        <v/>
      </c>
      <c r="MH314" s="9">
        <f>MG314*1.2</f>
        <v/>
      </c>
      <c r="MI314" s="10">
        <f>MG314*0.8</f>
        <v/>
      </c>
      <c r="MJ314">
        <f>IFERROR(NX314,"")</f>
        <v/>
      </c>
      <c r="MK314">
        <f>IFERROR(NY314,"")</f>
        <v/>
      </c>
      <c r="ML314">
        <f>IFERROR(NZ314,"")</f>
        <v/>
      </c>
      <c r="MM314">
        <f>IFERROR(OA314,"")</f>
        <v/>
      </c>
      <c r="MN314">
        <f>IFERROR(OB314,"")</f>
        <v/>
      </c>
      <c r="MO314">
        <f>IFERROR(OC314,"")</f>
        <v/>
      </c>
      <c r="MP314" s="1">
        <f>COUNTIFS(#REF!,LT314,#REF!,1,#REF!,"&gt;="&amp;MC314,#REF!,"&lt;="&amp;MB314,#REF!,"&lt;="&amp;ME314,#REF!,"&gt;="&amp;MF314,#REF!,"="&amp;KV314,#REF!,"="&amp;KX314)</f>
        <v/>
      </c>
      <c r="MQ314" s="1">
        <f>COUNTIFS(#REF!,LT314,#REF!,0,#REF!,"&gt;="&amp;MC314,#REF!,"&lt;="&amp;MB314,#REF!,"&lt;="&amp;ME314,#REF!,"&gt;="&amp;MF314,#REF!,"="&amp;KV314,#REF!,"="&amp;KX314)</f>
        <v/>
      </c>
      <c r="MR314" s="1">
        <f>COUNTIFS(#REF!,LT314,#REF!,1,#REF!,"&gt;="&amp;MC314,#REF!,"&lt;="&amp;MB314,#REF!,"&lt;="&amp;ME314,#REF!,"&gt;="&amp;MF314,#REF!,"="&amp;KW314,#REF!,"="&amp;KY314)</f>
        <v/>
      </c>
      <c r="MS314" s="1">
        <f>COUNTIFS(#REF!,LT314,#REF!,0,#REF!,"&gt;="&amp;MC314,#REF!,"&lt;="&amp;MB314,#REF!,"&lt;="&amp;ME314,#REF!,"&gt;="&amp;MF314,#REF!,"="&amp;KW314,#REF!,"="&amp;KY314)</f>
        <v/>
      </c>
      <c r="MT314" s="1">
        <f>COUNTIFS(#REF!,LT314,#REF!,1,#REF!,"&gt;="&amp;MI314,#REF!,"&lt;="&amp;MH314,#REF!,"&lt;="&amp;ME314,#REF!,"&gt;="&amp;MF314)</f>
        <v/>
      </c>
      <c r="MU314" s="1">
        <f>COUNTIFS(#REF!,LT314,#REF!,0,#REF!,"&gt;="&amp;MI314,#REF!,"&lt;="&amp;MH314,#REF!,"&lt;="&amp;ME314,#REF!,"&gt;="&amp;MF314)</f>
        <v/>
      </c>
      <c r="MV314" s="1">
        <f>COUNTIFS(#REF!,LT314,#REF!,1,#REF!,"&gt;="&amp;MI314,#REF!,"&lt;="&amp;MH314,#REF!,"="&amp;KZ314,#REF!,"="&amp;LA314,#REF!,"&lt;="&amp;ME314,#REF!,"&gt;="&amp;MF314)</f>
        <v/>
      </c>
      <c r="MW314" s="1">
        <f>COUNTIFS(#REF!,LT314,#REF!,0,#REF!,"&gt;="&amp;MI314,#REF!,"&lt;="&amp;MH314,#REF!,"="&amp;KZ314,#REF!,"="&amp;LA314,#REF!,"&lt;="&amp;ME314,#REF!,"&gt;="&amp;MF314)</f>
        <v/>
      </c>
      <c r="MX314" s="1">
        <f>COUNTIFS(#REF!,LT314,#REF!,1,#REF!,"&gt;="&amp;MC314,#REF!,"&lt;="&amp;MB314,#REF!,"&lt;="&amp;ME314,#REF!,"&gt;="&amp;MF314)</f>
        <v/>
      </c>
      <c r="MY314" s="1">
        <f>COUNTIFS(#REF!,LT314,#REF!,0,#REF!,"&gt;="&amp;MC314,#REF!,"&lt;="&amp;MB314,#REF!,"&lt;="&amp;ME314,#REF!,"&gt;="&amp;MF314)</f>
        <v/>
      </c>
      <c r="MZ314" s="1">
        <f>COUNTIFS(#REF!,LT314,#REF!,1,#REF!,"&lt;="&amp;ME314,#REF!,"&gt;="&amp;MF314,#REF!,"="&amp;KV314,#REF!,"="&amp;KX314)</f>
        <v/>
      </c>
      <c r="NA314" s="1">
        <f>COUNTIFS(#REF!,LT314,#REF!,0,#REF!,"&lt;="&amp;ME314,#REF!,"&gt;="&amp;MF314,#REF!,"="&amp;KV314,#REF!,"="&amp;KX314)</f>
        <v/>
      </c>
      <c r="NB314" s="1">
        <f>COUNTIFS(#REF!,LT314,#REF!,1,#REF!,"&lt;="&amp;ME314,#REF!,"&gt;="&amp;MF314,#REF!,"="&amp;KW314,#REF!,"="&amp;KY314)</f>
        <v/>
      </c>
      <c r="NC314" s="1">
        <f>COUNTIFS(#REF!,LT314,#REF!,0,#REF!,"&lt;="&amp;ME314,#REF!,"&gt;="&amp;MF314,#REF!,"="&amp;KW314,#REF!,"="&amp;KY314)</f>
        <v/>
      </c>
      <c r="ND314" s="1">
        <f>MP314+MR314+MT314+MV314+MX314+MZ314+NB314</f>
        <v/>
      </c>
      <c r="NE314" s="1">
        <f>MQ314+MS314+MU314+MW314+MY314+NA314+NC314</f>
        <v/>
      </c>
      <c r="NF314" s="1">
        <f>ND314+NE314</f>
        <v/>
      </c>
      <c r="NG314" s="33">
        <f>ND314/(ND314+NE314)</f>
        <v/>
      </c>
      <c r="NH314" s="3">
        <f>1/NG314</f>
        <v/>
      </c>
      <c r="NI314" s="1">
        <f>LI314</f>
        <v/>
      </c>
      <c r="NJ314" s="79">
        <f>((1-NG314)*(1/(NI314-1))*0.98-(NG314*1))</f>
        <v/>
      </c>
      <c r="NK314" s="34">
        <f>IF(LR314&lt;0.9,0,IF(AND(LR314&gt;1.1),0,1))</f>
        <v/>
      </c>
      <c r="NL314" s="34">
        <f>IF(LS314&lt;0.9,0,IF(AND(LS314&gt;1.1),0,1))</f>
        <v/>
      </c>
      <c r="NM314" s="32">
        <f>IF(NF314&gt;99,1,0)</f>
        <v/>
      </c>
      <c r="NN314" s="32">
        <f>IF(NJ314&gt;0.0799,1,0)</f>
        <v/>
      </c>
      <c r="NO314" s="32">
        <f>IF(NJ314&gt;NQ314,1,0)</f>
        <v/>
      </c>
      <c r="NP314" s="32">
        <f>NM314+NN314+NO314+NK314+NL314</f>
        <v/>
      </c>
      <c r="NQ314" s="79">
        <f>(((100*NG314)*(NI314-1)*0.98)-((1-NG314)*100))/100</f>
        <v/>
      </c>
      <c r="NR314" s="34">
        <f>IF(LR314&lt;0.9,0,IF(AND(LR314&gt;1.1),0,1))</f>
        <v/>
      </c>
      <c r="NS314" s="34">
        <f>IF(LS314&lt;0.9,0,IF(AND(LS314&gt;1.1),0,1))</f>
        <v/>
      </c>
      <c r="NT314" s="32">
        <f>IF(NF314&gt;99,1,0)</f>
        <v/>
      </c>
      <c r="NU314" s="32">
        <f>IF(NQ314&gt;0.0799,1,0)</f>
        <v/>
      </c>
      <c r="NV314" s="32">
        <f>IF(NQ314&gt;NJ314,1,0)</f>
        <v/>
      </c>
      <c r="NW314" s="32">
        <f>NT314+NU314+NV314+NR314+NS314</f>
        <v/>
      </c>
      <c r="NX314">
        <f>IF(NP314=5,"LayAway0-1",IF(AND(NW314=5),"BackAway0-1",""))</f>
        <v/>
      </c>
      <c r="NY314">
        <f>IF(NP314=5,KO314,IF(AND(NW314=5),KO314,""))</f>
        <v/>
      </c>
      <c r="NZ314">
        <f>IF(NP314=5,"Match Odds",IF(AND(NW314=5),"Match Odds",""))</f>
        <v/>
      </c>
      <c r="OA314">
        <f>IF(NP314=5,KP314,IF(AND(NW314=5),KP314,""))</f>
        <v/>
      </c>
      <c r="OB314">
        <f>IF(NP314=5,"MATCH_ODDS",IF(AND(NW314=5),"MATCH_ODDS",""))</f>
        <v/>
      </c>
      <c r="OC314">
        <f>IF(NP314=5,"LAY",IF(AND(NW314=5),"BACK",""))</f>
        <v/>
      </c>
    </row>
    <row r="315" ht="16.5" customHeight="1" thickBot="1" thickTop="1">
      <c r="A315" s="2" t="n"/>
      <c r="KN315" s="1">
        <f>IF(INDEX(#REF!,MATCH('HT 0-1'!D315,#REF!,0))=INDEX(#REF!,MATCH('HT 0-1'!D315,#REF!,0)),INDEX(#REF!,MATCH('HT 0-1'!D315,#REF!,0)),"ERROR")</f>
        <v/>
      </c>
      <c r="KO315" s="1">
        <f>IF(INDEX(#REF!,MATCH('HT 0-1'!E315,#REF!,0))=INDEX(#REF!,MATCH('HT 0-1'!E315,#REF!,0)),INDEX(#REF!,MATCH('HT 0-1'!E315,#REF!,0)),"ERROR")</f>
        <v/>
      </c>
      <c r="KP315" s="1">
        <f>KN315&amp;" v "&amp;KO315</f>
        <v/>
      </c>
      <c r="KQ315">
        <f>B315&amp;"_"&amp;C315</f>
        <v/>
      </c>
      <c r="KR315" s="1">
        <f>IF((HW315/KK315)&lt;0.335,"G",IF((HW315/KK315)&gt;0.67,"R","A"))</f>
        <v/>
      </c>
      <c r="KS315" s="1">
        <f>IF((HX315/KK315)&lt;0.335,"G",IF((HX315/KK315)&gt;0.67,"R","A"))</f>
        <v/>
      </c>
      <c r="KT315" s="1">
        <f>IF((IH315/KK315)&lt;0.335,"G",IF((IH315/KK315)&gt;0.67,"R","A"))</f>
        <v/>
      </c>
      <c r="KU315" s="1">
        <f>IF((II315/KK315)&lt;0.335,"G",IF((II315/KK315)&gt;0.67,"R","A"))</f>
        <v/>
      </c>
      <c r="KV315" s="1">
        <f>IF((HZ315/KK315)&lt;0.335,"G",IF((HZ315/KK315)&gt;0.67,"R","A"))</f>
        <v/>
      </c>
      <c r="KW315" s="1">
        <f>IF((HY315/KK315)&lt;0.335,"G",IF((HY315/KK315)&gt;0.67,"R","A"))</f>
        <v/>
      </c>
      <c r="KX315" s="1">
        <f>IF((IK315/KK315)&lt;0.335,"G",IF((IK315/KK315)&gt;0.67,"R","A"))</f>
        <v/>
      </c>
      <c r="KY315" s="1">
        <f>IF((IJ315/KK315)&lt;0.335,"G",IF((IJ315/KK315)&gt;0.67,"R","A"))</f>
        <v/>
      </c>
      <c r="KZ315" s="1">
        <f>IF((HQ315/KK315)&lt;0.335,"G",IF((HQ315/KK315)&gt;0.67,"R","A"))</f>
        <v/>
      </c>
      <c r="LA315" s="1">
        <f>IF((IB315/KK315)&lt;0.335,"G",IF((IB315/KK315)&gt;0.67,"R","A"))</f>
        <v/>
      </c>
      <c r="LB315">
        <f>IF(LQ315="0-1",INDEX(Scrape!#REF!,MATCH('HT 0-1'!KP315,Scrape!$B:$B,0)),"")</f>
        <v/>
      </c>
      <c r="LC315">
        <f>IF(LQ315="0-1",INDEX(Scrape!$A:$A,MATCH('HT 0-1'!KP315,Scrape!$B:$B,0)),"")</f>
        <v/>
      </c>
      <c r="LD315">
        <f>IF(LQ315="0-1",INDEX(Scrape!$B:$B,MATCH('HT 0-1'!KP315,Scrape!$B:$B,0)),"")</f>
        <v/>
      </c>
      <c r="LE315">
        <f>IF(LQ315="0-1",INDEX(Scrape!$C:$C,MATCH('HT 0-1'!KP315,Scrape!$B:$B,0)),"")</f>
        <v/>
      </c>
      <c r="LF315">
        <f>IF(LQ315="0-1",INDEX(Scrape!$D:$D,MATCH('HT 0-1'!KP315,Scrape!$B:$B,0)),"")</f>
        <v/>
      </c>
      <c r="LG315">
        <f>IF(LQ315="0-1",INDEX(Scrape!$E:$E,MATCH('HT 0-1'!KP315,Scrape!$B:$B,0)),"")</f>
        <v/>
      </c>
      <c r="LH315">
        <f>IF(LQ315="0-1",INDEX(Scrape!$F:$F,MATCH('HT 0-1'!KP315,Scrape!$B:$B,0)),"")</f>
        <v/>
      </c>
      <c r="LI315">
        <f>IF(LQ315="0-1",INDEX(Scrape!$G:$G,MATCH('HT 0-1'!KP315,Scrape!$B:$B,0)),"")</f>
        <v/>
      </c>
      <c r="LJ315">
        <f>IF(LQ315="0-1",INDEX(Scrape!$H:$H,MATCH('HT 0-1'!KP315,Scrape!$B:$B,0)),"")</f>
        <v/>
      </c>
      <c r="LK315">
        <f>IF(LQ315="0-1",INDEX(Scrape!$I:$I,MATCH('HT 0-1'!KP315,Scrape!$B:$B,0)),"")</f>
        <v/>
      </c>
      <c r="LL315">
        <f>IF(LQ315="0-1",INDEX(Scrape!$J:$J,MATCH('HT 0-1'!KP315,Scrape!$B:$B,0)),"")</f>
        <v/>
      </c>
      <c r="LM315">
        <f>IF(LQ315="0-1",INDEX(Scrape!$K:$K,MATCH('HT 0-1'!KP315,Scrape!$B:$B,0)),"")</f>
        <v/>
      </c>
      <c r="LN315">
        <f>IF(LQ315="0-1",INDEX(Scrape!$L:$L,MATCH('HT 0-1'!KP315,Scrape!$B:$B,0)),"")</f>
        <v/>
      </c>
      <c r="LO315">
        <f>IF(LQ315="0-1",INDEX(Scrape!$M:$M,MATCH('HT 0-1'!KP315,Scrape!$B:$B,0)),"")</f>
        <v/>
      </c>
      <c r="LP315">
        <f>IF(LQ315="0-1",INDEX(Scrape!$N:$N,MATCH('HT 0-1'!KP315,Scrape!$B:$B,0)),"")</f>
        <v/>
      </c>
      <c r="LQ315">
        <f>INDEX(Scrape!$O:$O,MATCH('HT 0-1'!KP315,Scrape!$B:$B,0))</f>
        <v/>
      </c>
      <c r="LR315">
        <f>(1/LJ315)+(1/LI315)+(1/LH315)</f>
        <v/>
      </c>
      <c r="LS315">
        <f>(1/LG315)+(1/LF315)+(1/LE315)</f>
        <v/>
      </c>
      <c r="LT315" s="8">
        <f>IF(INDEX(#REF!,MATCH(KQ315,#REF!,0))=INDEX(#REF!,MATCH(KQ315,#REF!,0)),INDEX(#REF!,MATCH(KQ315,#REF!,0)),"ERROR")</f>
        <v/>
      </c>
      <c r="LU315" s="4">
        <f>IF(KR315="G",2,IF(KR315="R",0.5,IF(KR315="A",1)))</f>
        <v/>
      </c>
      <c r="LV315" s="4">
        <f>IF(KS315="G",0.5,IF(KS315="R",2,IF(KS315="A",1)))</f>
        <v/>
      </c>
      <c r="LW315" s="4">
        <f>IF(KT315="G",2,IF(KT315="R",0.5,IF(KT315="A",1)))</f>
        <v/>
      </c>
      <c r="LX315" s="4">
        <f>IF(KU315="G",0.5,IF(KU315="R",2,IF(KU315="A",1)))</f>
        <v/>
      </c>
      <c r="LY315" s="7">
        <f>(LK315*(LU315+LX315)+(LL315*(LU315+LX315)))</f>
        <v/>
      </c>
      <c r="LZ315" s="7">
        <f>(LN315*(LV315+LW315)+(LO315*(LV315+LW315)))</f>
        <v/>
      </c>
      <c r="MA315" s="11">
        <f>LY315-LZ315</f>
        <v/>
      </c>
      <c r="MB315" s="5">
        <f>MA315+2</f>
        <v/>
      </c>
      <c r="MC315" s="6">
        <f>MA315-2</f>
        <v/>
      </c>
      <c r="MD315" s="4">
        <f>LE315</f>
        <v/>
      </c>
      <c r="ME315" s="9">
        <f>IF(MD315=0,1000,MD315+0.75)</f>
        <v/>
      </c>
      <c r="MF315" s="10">
        <f>IF(MD315=0,0,MD315-0.75)</f>
        <v/>
      </c>
      <c r="MG315" s="4">
        <f>((LM315*(LU315+LX315))-((LP315*(LV315+LW315))))</f>
        <v/>
      </c>
      <c r="MH315" s="9">
        <f>MG315*1.2</f>
        <v/>
      </c>
      <c r="MI315" s="10">
        <f>MG315*0.8</f>
        <v/>
      </c>
      <c r="MJ315">
        <f>IFERROR(NX315,"")</f>
        <v/>
      </c>
      <c r="MK315">
        <f>IFERROR(NY315,"")</f>
        <v/>
      </c>
      <c r="ML315">
        <f>IFERROR(NZ315,"")</f>
        <v/>
      </c>
      <c r="MM315">
        <f>IFERROR(OA315,"")</f>
        <v/>
      </c>
      <c r="MN315">
        <f>IFERROR(OB315,"")</f>
        <v/>
      </c>
      <c r="MO315">
        <f>IFERROR(OC315,"")</f>
        <v/>
      </c>
      <c r="MP315" s="1">
        <f>COUNTIFS(#REF!,LT315,#REF!,1,#REF!,"&gt;="&amp;MC315,#REF!,"&lt;="&amp;MB315,#REF!,"&lt;="&amp;ME315,#REF!,"&gt;="&amp;MF315,#REF!,"="&amp;KV315,#REF!,"="&amp;KX315)</f>
        <v/>
      </c>
      <c r="MQ315" s="1">
        <f>COUNTIFS(#REF!,LT315,#REF!,0,#REF!,"&gt;="&amp;MC315,#REF!,"&lt;="&amp;MB315,#REF!,"&lt;="&amp;ME315,#REF!,"&gt;="&amp;MF315,#REF!,"="&amp;KV315,#REF!,"="&amp;KX315)</f>
        <v/>
      </c>
      <c r="MR315" s="1">
        <f>COUNTIFS(#REF!,LT315,#REF!,1,#REF!,"&gt;="&amp;MC315,#REF!,"&lt;="&amp;MB315,#REF!,"&lt;="&amp;ME315,#REF!,"&gt;="&amp;MF315,#REF!,"="&amp;KW315,#REF!,"="&amp;KY315)</f>
        <v/>
      </c>
      <c r="MS315" s="1">
        <f>COUNTIFS(#REF!,LT315,#REF!,0,#REF!,"&gt;="&amp;MC315,#REF!,"&lt;="&amp;MB315,#REF!,"&lt;="&amp;ME315,#REF!,"&gt;="&amp;MF315,#REF!,"="&amp;KW315,#REF!,"="&amp;KY315)</f>
        <v/>
      </c>
      <c r="MT315" s="1">
        <f>COUNTIFS(#REF!,LT315,#REF!,1,#REF!,"&gt;="&amp;MI315,#REF!,"&lt;="&amp;MH315,#REF!,"&lt;="&amp;ME315,#REF!,"&gt;="&amp;MF315)</f>
        <v/>
      </c>
      <c r="MU315" s="1">
        <f>COUNTIFS(#REF!,LT315,#REF!,0,#REF!,"&gt;="&amp;MI315,#REF!,"&lt;="&amp;MH315,#REF!,"&lt;="&amp;ME315,#REF!,"&gt;="&amp;MF315)</f>
        <v/>
      </c>
      <c r="MV315" s="1">
        <f>COUNTIFS(#REF!,LT315,#REF!,1,#REF!,"&gt;="&amp;MI315,#REF!,"&lt;="&amp;MH315,#REF!,"="&amp;KZ315,#REF!,"="&amp;LA315,#REF!,"&lt;="&amp;ME315,#REF!,"&gt;="&amp;MF315)</f>
        <v/>
      </c>
      <c r="MW315" s="1">
        <f>COUNTIFS(#REF!,LT315,#REF!,0,#REF!,"&gt;="&amp;MI315,#REF!,"&lt;="&amp;MH315,#REF!,"="&amp;KZ315,#REF!,"="&amp;LA315,#REF!,"&lt;="&amp;ME315,#REF!,"&gt;="&amp;MF315)</f>
        <v/>
      </c>
      <c r="MX315" s="1">
        <f>COUNTIFS(#REF!,LT315,#REF!,1,#REF!,"&gt;="&amp;MC315,#REF!,"&lt;="&amp;MB315,#REF!,"&lt;="&amp;ME315,#REF!,"&gt;="&amp;MF315)</f>
        <v/>
      </c>
      <c r="MY315" s="1">
        <f>COUNTIFS(#REF!,LT315,#REF!,0,#REF!,"&gt;="&amp;MC315,#REF!,"&lt;="&amp;MB315,#REF!,"&lt;="&amp;ME315,#REF!,"&gt;="&amp;MF315)</f>
        <v/>
      </c>
      <c r="MZ315" s="1">
        <f>COUNTIFS(#REF!,LT315,#REF!,1,#REF!,"&lt;="&amp;ME315,#REF!,"&gt;="&amp;MF315,#REF!,"="&amp;KV315,#REF!,"="&amp;KX315)</f>
        <v/>
      </c>
      <c r="NA315" s="1">
        <f>COUNTIFS(#REF!,LT315,#REF!,0,#REF!,"&lt;="&amp;ME315,#REF!,"&gt;="&amp;MF315,#REF!,"="&amp;KV315,#REF!,"="&amp;KX315)</f>
        <v/>
      </c>
      <c r="NB315" s="1">
        <f>COUNTIFS(#REF!,LT315,#REF!,1,#REF!,"&lt;="&amp;ME315,#REF!,"&gt;="&amp;MF315,#REF!,"="&amp;KW315,#REF!,"="&amp;KY315)</f>
        <v/>
      </c>
      <c r="NC315" s="1">
        <f>COUNTIFS(#REF!,LT315,#REF!,0,#REF!,"&lt;="&amp;ME315,#REF!,"&gt;="&amp;MF315,#REF!,"="&amp;KW315,#REF!,"="&amp;KY315)</f>
        <v/>
      </c>
      <c r="ND315" s="1">
        <f>MP315+MR315+MT315+MV315+MX315+MZ315+NB315</f>
        <v/>
      </c>
      <c r="NE315" s="1">
        <f>MQ315+MS315+MU315+MW315+MY315+NA315+NC315</f>
        <v/>
      </c>
      <c r="NF315" s="1">
        <f>ND315+NE315</f>
        <v/>
      </c>
      <c r="NG315" s="33">
        <f>ND315/(ND315+NE315)</f>
        <v/>
      </c>
      <c r="NH315" s="3">
        <f>1/NG315</f>
        <v/>
      </c>
      <c r="NI315" s="1">
        <f>LI315</f>
        <v/>
      </c>
      <c r="NJ315" s="79">
        <f>((1-NG315)*(1/(NI315-1))*0.98-(NG315*1))</f>
        <v/>
      </c>
      <c r="NK315" s="34">
        <f>IF(LR315&lt;0.9,0,IF(AND(LR315&gt;1.1),0,1))</f>
        <v/>
      </c>
      <c r="NL315" s="34">
        <f>IF(LS315&lt;0.9,0,IF(AND(LS315&gt;1.1),0,1))</f>
        <v/>
      </c>
      <c r="NM315" s="32">
        <f>IF(NF315&gt;99,1,0)</f>
        <v/>
      </c>
      <c r="NN315" s="32">
        <f>IF(NJ315&gt;0.0799,1,0)</f>
        <v/>
      </c>
      <c r="NO315" s="32">
        <f>IF(NJ315&gt;NQ315,1,0)</f>
        <v/>
      </c>
      <c r="NP315" s="32">
        <f>NM315+NN315+NO315+NK315+NL315</f>
        <v/>
      </c>
      <c r="NQ315" s="79">
        <f>(((100*NG315)*(NI315-1)*0.98)-((1-NG315)*100))/100</f>
        <v/>
      </c>
      <c r="NR315" s="34">
        <f>IF(LR315&lt;0.9,0,IF(AND(LR315&gt;1.1),0,1))</f>
        <v/>
      </c>
      <c r="NS315" s="34">
        <f>IF(LS315&lt;0.9,0,IF(AND(LS315&gt;1.1),0,1))</f>
        <v/>
      </c>
      <c r="NT315" s="32">
        <f>IF(NF315&gt;99,1,0)</f>
        <v/>
      </c>
      <c r="NU315" s="32">
        <f>IF(NQ315&gt;0.0799,1,0)</f>
        <v/>
      </c>
      <c r="NV315" s="32">
        <f>IF(NQ315&gt;NJ315,1,0)</f>
        <v/>
      </c>
      <c r="NW315" s="32">
        <f>NT315+NU315+NV315+NR315+NS315</f>
        <v/>
      </c>
      <c r="NX315">
        <f>IF(NP315=5,"LayAway0-1",IF(AND(NW315=5),"BackAway0-1",""))</f>
        <v/>
      </c>
      <c r="NY315">
        <f>IF(NP315=5,KO315,IF(AND(NW315=5),KO315,""))</f>
        <v/>
      </c>
      <c r="NZ315">
        <f>IF(NP315=5,"Match Odds",IF(AND(NW315=5),"Match Odds",""))</f>
        <v/>
      </c>
      <c r="OA315">
        <f>IF(NP315=5,KP315,IF(AND(NW315=5),KP315,""))</f>
        <v/>
      </c>
      <c r="OB315">
        <f>IF(NP315=5,"MATCH_ODDS",IF(AND(NW315=5),"MATCH_ODDS",""))</f>
        <v/>
      </c>
      <c r="OC315">
        <f>IF(NP315=5,"LAY",IF(AND(NW315=5),"BACK",""))</f>
        <v/>
      </c>
    </row>
    <row r="316" ht="16.5" customHeight="1" thickBot="1" thickTop="1">
      <c r="A316" s="2" t="n"/>
      <c r="KN316" s="1">
        <f>IF(INDEX(#REF!,MATCH('HT 0-1'!D316,#REF!,0))=INDEX(#REF!,MATCH('HT 0-1'!D316,#REF!,0)),INDEX(#REF!,MATCH('HT 0-1'!D316,#REF!,0)),"ERROR")</f>
        <v/>
      </c>
      <c r="KO316" s="1">
        <f>IF(INDEX(#REF!,MATCH('HT 0-1'!E316,#REF!,0))=INDEX(#REF!,MATCH('HT 0-1'!E316,#REF!,0)),INDEX(#REF!,MATCH('HT 0-1'!E316,#REF!,0)),"ERROR")</f>
        <v/>
      </c>
      <c r="KP316" s="1">
        <f>KN316&amp;" v "&amp;KO316</f>
        <v/>
      </c>
      <c r="KQ316">
        <f>B316&amp;"_"&amp;C316</f>
        <v/>
      </c>
      <c r="KR316" s="1">
        <f>IF((HW316/KK316)&lt;0.335,"G",IF((HW316/KK316)&gt;0.67,"R","A"))</f>
        <v/>
      </c>
      <c r="KS316" s="1">
        <f>IF((HX316/KK316)&lt;0.335,"G",IF((HX316/KK316)&gt;0.67,"R","A"))</f>
        <v/>
      </c>
      <c r="KT316" s="1">
        <f>IF((IH316/KK316)&lt;0.335,"G",IF((IH316/KK316)&gt;0.67,"R","A"))</f>
        <v/>
      </c>
      <c r="KU316" s="1">
        <f>IF((II316/KK316)&lt;0.335,"G",IF((II316/KK316)&gt;0.67,"R","A"))</f>
        <v/>
      </c>
      <c r="KV316" s="1">
        <f>IF((HZ316/KK316)&lt;0.335,"G",IF((HZ316/KK316)&gt;0.67,"R","A"))</f>
        <v/>
      </c>
      <c r="KW316" s="1">
        <f>IF((HY316/KK316)&lt;0.335,"G",IF((HY316/KK316)&gt;0.67,"R","A"))</f>
        <v/>
      </c>
      <c r="KX316" s="1">
        <f>IF((IK316/KK316)&lt;0.335,"G",IF((IK316/KK316)&gt;0.67,"R","A"))</f>
        <v/>
      </c>
      <c r="KY316" s="1">
        <f>IF((IJ316/KK316)&lt;0.335,"G",IF((IJ316/KK316)&gt;0.67,"R","A"))</f>
        <v/>
      </c>
      <c r="KZ316" s="1">
        <f>IF((HQ316/KK316)&lt;0.335,"G",IF((HQ316/KK316)&gt;0.67,"R","A"))</f>
        <v/>
      </c>
      <c r="LA316" s="1">
        <f>IF((IB316/KK316)&lt;0.335,"G",IF((IB316/KK316)&gt;0.67,"R","A"))</f>
        <v/>
      </c>
      <c r="LB316">
        <f>IF(LQ316="0-1",INDEX(Scrape!#REF!,MATCH('HT 0-1'!KP316,Scrape!$B:$B,0)),"")</f>
        <v/>
      </c>
      <c r="LC316">
        <f>IF(LQ316="0-1",INDEX(Scrape!$A:$A,MATCH('HT 0-1'!KP316,Scrape!$B:$B,0)),"")</f>
        <v/>
      </c>
      <c r="LD316">
        <f>IF(LQ316="0-1",INDEX(Scrape!$B:$B,MATCH('HT 0-1'!KP316,Scrape!$B:$B,0)),"")</f>
        <v/>
      </c>
      <c r="LE316">
        <f>IF(LQ316="0-1",INDEX(Scrape!$C:$C,MATCH('HT 0-1'!KP316,Scrape!$B:$B,0)),"")</f>
        <v/>
      </c>
      <c r="LF316">
        <f>IF(LQ316="0-1",INDEX(Scrape!$D:$D,MATCH('HT 0-1'!KP316,Scrape!$B:$B,0)),"")</f>
        <v/>
      </c>
      <c r="LG316">
        <f>IF(LQ316="0-1",INDEX(Scrape!$E:$E,MATCH('HT 0-1'!KP316,Scrape!$B:$B,0)),"")</f>
        <v/>
      </c>
      <c r="LH316">
        <f>IF(LQ316="0-1",INDEX(Scrape!$F:$F,MATCH('HT 0-1'!KP316,Scrape!$B:$B,0)),"")</f>
        <v/>
      </c>
      <c r="LI316">
        <f>IF(LQ316="0-1",INDEX(Scrape!$G:$G,MATCH('HT 0-1'!KP316,Scrape!$B:$B,0)),"")</f>
        <v/>
      </c>
      <c r="LJ316">
        <f>IF(LQ316="0-1",INDEX(Scrape!$H:$H,MATCH('HT 0-1'!KP316,Scrape!$B:$B,0)),"")</f>
        <v/>
      </c>
      <c r="LK316">
        <f>IF(LQ316="0-1",INDEX(Scrape!$I:$I,MATCH('HT 0-1'!KP316,Scrape!$B:$B,0)),"")</f>
        <v/>
      </c>
      <c r="LL316">
        <f>IF(LQ316="0-1",INDEX(Scrape!$J:$J,MATCH('HT 0-1'!KP316,Scrape!$B:$B,0)),"")</f>
        <v/>
      </c>
      <c r="LM316">
        <f>IF(LQ316="0-1",INDEX(Scrape!$K:$K,MATCH('HT 0-1'!KP316,Scrape!$B:$B,0)),"")</f>
        <v/>
      </c>
      <c r="LN316">
        <f>IF(LQ316="0-1",INDEX(Scrape!$L:$L,MATCH('HT 0-1'!KP316,Scrape!$B:$B,0)),"")</f>
        <v/>
      </c>
      <c r="LO316">
        <f>IF(LQ316="0-1",INDEX(Scrape!$M:$M,MATCH('HT 0-1'!KP316,Scrape!$B:$B,0)),"")</f>
        <v/>
      </c>
      <c r="LP316">
        <f>IF(LQ316="0-1",INDEX(Scrape!$N:$N,MATCH('HT 0-1'!KP316,Scrape!$B:$B,0)),"")</f>
        <v/>
      </c>
      <c r="LQ316">
        <f>INDEX(Scrape!$O:$O,MATCH('HT 0-1'!KP316,Scrape!$B:$B,0))</f>
        <v/>
      </c>
      <c r="LR316">
        <f>(1/LJ316)+(1/LI316)+(1/LH316)</f>
        <v/>
      </c>
      <c r="LS316">
        <f>(1/LG316)+(1/LF316)+(1/LE316)</f>
        <v/>
      </c>
      <c r="LT316" s="8">
        <f>IF(INDEX(#REF!,MATCH(KQ316,#REF!,0))=INDEX(#REF!,MATCH(KQ316,#REF!,0)),INDEX(#REF!,MATCH(KQ316,#REF!,0)),"ERROR")</f>
        <v/>
      </c>
      <c r="LU316" s="4">
        <f>IF(KR316="G",2,IF(KR316="R",0.5,IF(KR316="A",1)))</f>
        <v/>
      </c>
      <c r="LV316" s="4">
        <f>IF(KS316="G",0.5,IF(KS316="R",2,IF(KS316="A",1)))</f>
        <v/>
      </c>
      <c r="LW316" s="4">
        <f>IF(KT316="G",2,IF(KT316="R",0.5,IF(KT316="A",1)))</f>
        <v/>
      </c>
      <c r="LX316" s="4">
        <f>IF(KU316="G",0.5,IF(KU316="R",2,IF(KU316="A",1)))</f>
        <v/>
      </c>
      <c r="LY316" s="7">
        <f>(LK316*(LU316+LX316)+(LL316*(LU316+LX316)))</f>
        <v/>
      </c>
      <c r="LZ316" s="7">
        <f>(LN316*(LV316+LW316)+(LO316*(LV316+LW316)))</f>
        <v/>
      </c>
      <c r="MA316" s="11">
        <f>LY316-LZ316</f>
        <v/>
      </c>
      <c r="MB316" s="5">
        <f>MA316+2</f>
        <v/>
      </c>
      <c r="MC316" s="6">
        <f>MA316-2</f>
        <v/>
      </c>
      <c r="MD316" s="4">
        <f>LE316</f>
        <v/>
      </c>
      <c r="ME316" s="9">
        <f>IF(MD316=0,1000,MD316+0.75)</f>
        <v/>
      </c>
      <c r="MF316" s="10">
        <f>IF(MD316=0,0,MD316-0.75)</f>
        <v/>
      </c>
      <c r="MG316" s="4">
        <f>((LM316*(LU316+LX316))-((LP316*(LV316+LW316))))</f>
        <v/>
      </c>
      <c r="MH316" s="9">
        <f>MG316*1.2</f>
        <v/>
      </c>
      <c r="MI316" s="10">
        <f>MG316*0.8</f>
        <v/>
      </c>
      <c r="MJ316">
        <f>IFERROR(NX316,"")</f>
        <v/>
      </c>
      <c r="MK316">
        <f>IFERROR(NY316,"")</f>
        <v/>
      </c>
      <c r="ML316">
        <f>IFERROR(NZ316,"")</f>
        <v/>
      </c>
      <c r="MM316">
        <f>IFERROR(OA316,"")</f>
        <v/>
      </c>
      <c r="MN316">
        <f>IFERROR(OB316,"")</f>
        <v/>
      </c>
      <c r="MO316">
        <f>IFERROR(OC316,"")</f>
        <v/>
      </c>
      <c r="MP316" s="1">
        <f>COUNTIFS(#REF!,LT316,#REF!,1,#REF!,"&gt;="&amp;MC316,#REF!,"&lt;="&amp;MB316,#REF!,"&lt;="&amp;ME316,#REF!,"&gt;="&amp;MF316,#REF!,"="&amp;KV316,#REF!,"="&amp;KX316)</f>
        <v/>
      </c>
      <c r="MQ316" s="1">
        <f>COUNTIFS(#REF!,LT316,#REF!,0,#REF!,"&gt;="&amp;MC316,#REF!,"&lt;="&amp;MB316,#REF!,"&lt;="&amp;ME316,#REF!,"&gt;="&amp;MF316,#REF!,"="&amp;KV316,#REF!,"="&amp;KX316)</f>
        <v/>
      </c>
      <c r="MR316" s="1">
        <f>COUNTIFS(#REF!,LT316,#REF!,1,#REF!,"&gt;="&amp;MC316,#REF!,"&lt;="&amp;MB316,#REF!,"&lt;="&amp;ME316,#REF!,"&gt;="&amp;MF316,#REF!,"="&amp;KW316,#REF!,"="&amp;KY316)</f>
        <v/>
      </c>
      <c r="MS316" s="1">
        <f>COUNTIFS(#REF!,LT316,#REF!,0,#REF!,"&gt;="&amp;MC316,#REF!,"&lt;="&amp;MB316,#REF!,"&lt;="&amp;ME316,#REF!,"&gt;="&amp;MF316,#REF!,"="&amp;KW316,#REF!,"="&amp;KY316)</f>
        <v/>
      </c>
      <c r="MT316" s="1">
        <f>COUNTIFS(#REF!,LT316,#REF!,1,#REF!,"&gt;="&amp;MI316,#REF!,"&lt;="&amp;MH316,#REF!,"&lt;="&amp;ME316,#REF!,"&gt;="&amp;MF316)</f>
        <v/>
      </c>
      <c r="MU316" s="1">
        <f>COUNTIFS(#REF!,LT316,#REF!,0,#REF!,"&gt;="&amp;MI316,#REF!,"&lt;="&amp;MH316,#REF!,"&lt;="&amp;ME316,#REF!,"&gt;="&amp;MF316)</f>
        <v/>
      </c>
      <c r="MV316" s="1">
        <f>COUNTIFS(#REF!,LT316,#REF!,1,#REF!,"&gt;="&amp;MI316,#REF!,"&lt;="&amp;MH316,#REF!,"="&amp;KZ316,#REF!,"="&amp;LA316,#REF!,"&lt;="&amp;ME316,#REF!,"&gt;="&amp;MF316)</f>
        <v/>
      </c>
      <c r="MW316" s="1">
        <f>COUNTIFS(#REF!,LT316,#REF!,0,#REF!,"&gt;="&amp;MI316,#REF!,"&lt;="&amp;MH316,#REF!,"="&amp;KZ316,#REF!,"="&amp;LA316,#REF!,"&lt;="&amp;ME316,#REF!,"&gt;="&amp;MF316)</f>
        <v/>
      </c>
      <c r="MX316" s="1">
        <f>COUNTIFS(#REF!,LT316,#REF!,1,#REF!,"&gt;="&amp;MC316,#REF!,"&lt;="&amp;MB316,#REF!,"&lt;="&amp;ME316,#REF!,"&gt;="&amp;MF316)</f>
        <v/>
      </c>
      <c r="MY316" s="1">
        <f>COUNTIFS(#REF!,LT316,#REF!,0,#REF!,"&gt;="&amp;MC316,#REF!,"&lt;="&amp;MB316,#REF!,"&lt;="&amp;ME316,#REF!,"&gt;="&amp;MF316)</f>
        <v/>
      </c>
      <c r="MZ316" s="1">
        <f>COUNTIFS(#REF!,LT316,#REF!,1,#REF!,"&lt;="&amp;ME316,#REF!,"&gt;="&amp;MF316,#REF!,"="&amp;KV316,#REF!,"="&amp;KX316)</f>
        <v/>
      </c>
      <c r="NA316" s="1">
        <f>COUNTIFS(#REF!,LT316,#REF!,0,#REF!,"&lt;="&amp;ME316,#REF!,"&gt;="&amp;MF316,#REF!,"="&amp;KV316,#REF!,"="&amp;KX316)</f>
        <v/>
      </c>
      <c r="NB316" s="1">
        <f>COUNTIFS(#REF!,LT316,#REF!,1,#REF!,"&lt;="&amp;ME316,#REF!,"&gt;="&amp;MF316,#REF!,"="&amp;KW316,#REF!,"="&amp;KY316)</f>
        <v/>
      </c>
      <c r="NC316" s="1">
        <f>COUNTIFS(#REF!,LT316,#REF!,0,#REF!,"&lt;="&amp;ME316,#REF!,"&gt;="&amp;MF316,#REF!,"="&amp;KW316,#REF!,"="&amp;KY316)</f>
        <v/>
      </c>
      <c r="ND316" s="1">
        <f>MP316+MR316+MT316+MV316+MX316+MZ316+NB316</f>
        <v/>
      </c>
      <c r="NE316" s="1">
        <f>MQ316+MS316+MU316+MW316+MY316+NA316+NC316</f>
        <v/>
      </c>
      <c r="NF316" s="1">
        <f>ND316+NE316</f>
        <v/>
      </c>
      <c r="NG316" s="33">
        <f>ND316/(ND316+NE316)</f>
        <v/>
      </c>
      <c r="NH316" s="3">
        <f>1/NG316</f>
        <v/>
      </c>
      <c r="NI316" s="1">
        <f>LI316</f>
        <v/>
      </c>
      <c r="NJ316" s="79">
        <f>((1-NG316)*(1/(NI316-1))*0.98-(NG316*1))</f>
        <v/>
      </c>
      <c r="NK316" s="34">
        <f>IF(LR316&lt;0.9,0,IF(AND(LR316&gt;1.1),0,1))</f>
        <v/>
      </c>
      <c r="NL316" s="34">
        <f>IF(LS316&lt;0.9,0,IF(AND(LS316&gt;1.1),0,1))</f>
        <v/>
      </c>
      <c r="NM316" s="32">
        <f>IF(NF316&gt;99,1,0)</f>
        <v/>
      </c>
      <c r="NN316" s="32">
        <f>IF(NJ316&gt;0.0799,1,0)</f>
        <v/>
      </c>
      <c r="NO316" s="32">
        <f>IF(NJ316&gt;NQ316,1,0)</f>
        <v/>
      </c>
      <c r="NP316" s="32">
        <f>NM316+NN316+NO316+NK316+NL316</f>
        <v/>
      </c>
      <c r="NQ316" s="79">
        <f>(((100*NG316)*(NI316-1)*0.98)-((1-NG316)*100))/100</f>
        <v/>
      </c>
      <c r="NR316" s="34">
        <f>IF(LR316&lt;0.9,0,IF(AND(LR316&gt;1.1),0,1))</f>
        <v/>
      </c>
      <c r="NS316" s="34">
        <f>IF(LS316&lt;0.9,0,IF(AND(LS316&gt;1.1),0,1))</f>
        <v/>
      </c>
      <c r="NT316" s="32">
        <f>IF(NF316&gt;99,1,0)</f>
        <v/>
      </c>
      <c r="NU316" s="32">
        <f>IF(NQ316&gt;0.0799,1,0)</f>
        <v/>
      </c>
      <c r="NV316" s="32">
        <f>IF(NQ316&gt;NJ316,1,0)</f>
        <v/>
      </c>
      <c r="NW316" s="32">
        <f>NT316+NU316+NV316+NR316+NS316</f>
        <v/>
      </c>
      <c r="NX316">
        <f>IF(NP316=5,"LayAway0-1",IF(AND(NW316=5),"BackAway0-1",""))</f>
        <v/>
      </c>
      <c r="NY316">
        <f>IF(NP316=5,KO316,IF(AND(NW316=5),KO316,""))</f>
        <v/>
      </c>
      <c r="NZ316">
        <f>IF(NP316=5,"Match Odds",IF(AND(NW316=5),"Match Odds",""))</f>
        <v/>
      </c>
      <c r="OA316">
        <f>IF(NP316=5,KP316,IF(AND(NW316=5),KP316,""))</f>
        <v/>
      </c>
      <c r="OB316">
        <f>IF(NP316=5,"MATCH_ODDS",IF(AND(NW316=5),"MATCH_ODDS",""))</f>
        <v/>
      </c>
      <c r="OC316">
        <f>IF(NP316=5,"LAY",IF(AND(NW316=5),"BACK",""))</f>
        <v/>
      </c>
    </row>
    <row r="317" ht="16.5" customHeight="1" thickBot="1" thickTop="1">
      <c r="A317" s="2" t="n"/>
      <c r="KN317" s="1">
        <f>IF(INDEX(#REF!,MATCH('HT 0-1'!D317,#REF!,0))=INDEX(#REF!,MATCH('HT 0-1'!D317,#REF!,0)),INDEX(#REF!,MATCH('HT 0-1'!D317,#REF!,0)),"ERROR")</f>
        <v/>
      </c>
      <c r="KO317" s="1">
        <f>IF(INDEX(#REF!,MATCH('HT 0-1'!E317,#REF!,0))=INDEX(#REF!,MATCH('HT 0-1'!E317,#REF!,0)),INDEX(#REF!,MATCH('HT 0-1'!E317,#REF!,0)),"ERROR")</f>
        <v/>
      </c>
      <c r="KP317" s="1">
        <f>KN317&amp;" v "&amp;KO317</f>
        <v/>
      </c>
      <c r="KQ317">
        <f>B317&amp;"_"&amp;C317</f>
        <v/>
      </c>
      <c r="KR317" s="1">
        <f>IF((HW317/KK317)&lt;0.335,"G",IF((HW317/KK317)&gt;0.67,"R","A"))</f>
        <v/>
      </c>
      <c r="KS317" s="1">
        <f>IF((HX317/KK317)&lt;0.335,"G",IF((HX317/KK317)&gt;0.67,"R","A"))</f>
        <v/>
      </c>
      <c r="KT317" s="1">
        <f>IF((IH317/KK317)&lt;0.335,"G",IF((IH317/KK317)&gt;0.67,"R","A"))</f>
        <v/>
      </c>
      <c r="KU317" s="1">
        <f>IF((II317/KK317)&lt;0.335,"G",IF((II317/KK317)&gt;0.67,"R","A"))</f>
        <v/>
      </c>
      <c r="KV317" s="1">
        <f>IF((HZ317/KK317)&lt;0.335,"G",IF((HZ317/KK317)&gt;0.67,"R","A"))</f>
        <v/>
      </c>
      <c r="KW317" s="1">
        <f>IF((HY317/KK317)&lt;0.335,"G",IF((HY317/KK317)&gt;0.67,"R","A"))</f>
        <v/>
      </c>
      <c r="KX317" s="1">
        <f>IF((IK317/KK317)&lt;0.335,"G",IF((IK317/KK317)&gt;0.67,"R","A"))</f>
        <v/>
      </c>
      <c r="KY317" s="1">
        <f>IF((IJ317/KK317)&lt;0.335,"G",IF((IJ317/KK317)&gt;0.67,"R","A"))</f>
        <v/>
      </c>
      <c r="KZ317" s="1">
        <f>IF((HQ317/KK317)&lt;0.335,"G",IF((HQ317/KK317)&gt;0.67,"R","A"))</f>
        <v/>
      </c>
      <c r="LA317" s="1">
        <f>IF((IB317/KK317)&lt;0.335,"G",IF((IB317/KK317)&gt;0.67,"R","A"))</f>
        <v/>
      </c>
      <c r="LB317">
        <f>IF(LQ317="0-1",INDEX(Scrape!#REF!,MATCH('HT 0-1'!KP317,Scrape!$B:$B,0)),"")</f>
        <v/>
      </c>
      <c r="LC317">
        <f>IF(LQ317="0-1",INDEX(Scrape!$A:$A,MATCH('HT 0-1'!KP317,Scrape!$B:$B,0)),"")</f>
        <v/>
      </c>
      <c r="LD317">
        <f>IF(LQ317="0-1",INDEX(Scrape!$B:$B,MATCH('HT 0-1'!KP317,Scrape!$B:$B,0)),"")</f>
        <v/>
      </c>
      <c r="LE317">
        <f>IF(LQ317="0-1",INDEX(Scrape!$C:$C,MATCH('HT 0-1'!KP317,Scrape!$B:$B,0)),"")</f>
        <v/>
      </c>
      <c r="LF317">
        <f>IF(LQ317="0-1",INDEX(Scrape!$D:$D,MATCH('HT 0-1'!KP317,Scrape!$B:$B,0)),"")</f>
        <v/>
      </c>
      <c r="LG317">
        <f>IF(LQ317="0-1",INDEX(Scrape!$E:$E,MATCH('HT 0-1'!KP317,Scrape!$B:$B,0)),"")</f>
        <v/>
      </c>
      <c r="LH317">
        <f>IF(LQ317="0-1",INDEX(Scrape!$F:$F,MATCH('HT 0-1'!KP317,Scrape!$B:$B,0)),"")</f>
        <v/>
      </c>
      <c r="LI317">
        <f>IF(LQ317="0-1",INDEX(Scrape!$G:$G,MATCH('HT 0-1'!KP317,Scrape!$B:$B,0)),"")</f>
        <v/>
      </c>
      <c r="LJ317">
        <f>IF(LQ317="0-1",INDEX(Scrape!$H:$H,MATCH('HT 0-1'!KP317,Scrape!$B:$B,0)),"")</f>
        <v/>
      </c>
      <c r="LK317">
        <f>IF(LQ317="0-1",INDEX(Scrape!$I:$I,MATCH('HT 0-1'!KP317,Scrape!$B:$B,0)),"")</f>
        <v/>
      </c>
      <c r="LL317">
        <f>IF(LQ317="0-1",INDEX(Scrape!$J:$J,MATCH('HT 0-1'!KP317,Scrape!$B:$B,0)),"")</f>
        <v/>
      </c>
      <c r="LM317">
        <f>IF(LQ317="0-1",INDEX(Scrape!$K:$K,MATCH('HT 0-1'!KP317,Scrape!$B:$B,0)),"")</f>
        <v/>
      </c>
      <c r="LN317">
        <f>IF(LQ317="0-1",INDEX(Scrape!$L:$L,MATCH('HT 0-1'!KP317,Scrape!$B:$B,0)),"")</f>
        <v/>
      </c>
      <c r="LO317">
        <f>IF(LQ317="0-1",INDEX(Scrape!$M:$M,MATCH('HT 0-1'!KP317,Scrape!$B:$B,0)),"")</f>
        <v/>
      </c>
      <c r="LP317">
        <f>IF(LQ317="0-1",INDEX(Scrape!$N:$N,MATCH('HT 0-1'!KP317,Scrape!$B:$B,0)),"")</f>
        <v/>
      </c>
      <c r="LQ317">
        <f>INDEX(Scrape!$O:$O,MATCH('HT 0-1'!KP317,Scrape!$B:$B,0))</f>
        <v/>
      </c>
      <c r="LR317">
        <f>(1/LJ317)+(1/LI317)+(1/LH317)</f>
        <v/>
      </c>
      <c r="LS317">
        <f>(1/LG317)+(1/LF317)+(1/LE317)</f>
        <v/>
      </c>
      <c r="LT317" s="8">
        <f>IF(INDEX(#REF!,MATCH(KQ317,#REF!,0))=INDEX(#REF!,MATCH(KQ317,#REF!,0)),INDEX(#REF!,MATCH(KQ317,#REF!,0)),"ERROR")</f>
        <v/>
      </c>
      <c r="LU317" s="4">
        <f>IF(KR317="G",2,IF(KR317="R",0.5,IF(KR317="A",1)))</f>
        <v/>
      </c>
      <c r="LV317" s="4">
        <f>IF(KS317="G",0.5,IF(KS317="R",2,IF(KS317="A",1)))</f>
        <v/>
      </c>
      <c r="LW317" s="4">
        <f>IF(KT317="G",2,IF(KT317="R",0.5,IF(KT317="A",1)))</f>
        <v/>
      </c>
      <c r="LX317" s="4">
        <f>IF(KU317="G",0.5,IF(KU317="R",2,IF(KU317="A",1)))</f>
        <v/>
      </c>
      <c r="LY317" s="7">
        <f>(LK317*(LU317+LX317)+(LL317*(LU317+LX317)))</f>
        <v/>
      </c>
      <c r="LZ317" s="7">
        <f>(LN317*(LV317+LW317)+(LO317*(LV317+LW317)))</f>
        <v/>
      </c>
      <c r="MA317" s="11">
        <f>LY317-LZ317</f>
        <v/>
      </c>
      <c r="MB317" s="5">
        <f>MA317+2</f>
        <v/>
      </c>
      <c r="MC317" s="6">
        <f>MA317-2</f>
        <v/>
      </c>
      <c r="MD317" s="4">
        <f>LE317</f>
        <v/>
      </c>
      <c r="ME317" s="9">
        <f>IF(MD317=0,1000,MD317+0.75)</f>
        <v/>
      </c>
      <c r="MF317" s="10">
        <f>IF(MD317=0,0,MD317-0.75)</f>
        <v/>
      </c>
      <c r="MG317" s="4">
        <f>((LM317*(LU317+LX317))-((LP317*(LV317+LW317))))</f>
        <v/>
      </c>
      <c r="MH317" s="9">
        <f>MG317*1.2</f>
        <v/>
      </c>
      <c r="MI317" s="10">
        <f>MG317*0.8</f>
        <v/>
      </c>
      <c r="MJ317">
        <f>IFERROR(NX317,"")</f>
        <v/>
      </c>
      <c r="MK317">
        <f>IFERROR(NY317,"")</f>
        <v/>
      </c>
      <c r="ML317">
        <f>IFERROR(NZ317,"")</f>
        <v/>
      </c>
      <c r="MM317">
        <f>IFERROR(OA317,"")</f>
        <v/>
      </c>
      <c r="MN317">
        <f>IFERROR(OB317,"")</f>
        <v/>
      </c>
      <c r="MO317">
        <f>IFERROR(OC317,"")</f>
        <v/>
      </c>
      <c r="MP317" s="1">
        <f>COUNTIFS(#REF!,LT317,#REF!,1,#REF!,"&gt;="&amp;MC317,#REF!,"&lt;="&amp;MB317,#REF!,"&lt;="&amp;ME317,#REF!,"&gt;="&amp;MF317,#REF!,"="&amp;KV317,#REF!,"="&amp;KX317)</f>
        <v/>
      </c>
      <c r="MQ317" s="1">
        <f>COUNTIFS(#REF!,LT317,#REF!,0,#REF!,"&gt;="&amp;MC317,#REF!,"&lt;="&amp;MB317,#REF!,"&lt;="&amp;ME317,#REF!,"&gt;="&amp;MF317,#REF!,"="&amp;KV317,#REF!,"="&amp;KX317)</f>
        <v/>
      </c>
      <c r="MR317" s="1">
        <f>COUNTIFS(#REF!,LT317,#REF!,1,#REF!,"&gt;="&amp;MC317,#REF!,"&lt;="&amp;MB317,#REF!,"&lt;="&amp;ME317,#REF!,"&gt;="&amp;MF317,#REF!,"="&amp;KW317,#REF!,"="&amp;KY317)</f>
        <v/>
      </c>
      <c r="MS317" s="1">
        <f>COUNTIFS(#REF!,LT317,#REF!,0,#REF!,"&gt;="&amp;MC317,#REF!,"&lt;="&amp;MB317,#REF!,"&lt;="&amp;ME317,#REF!,"&gt;="&amp;MF317,#REF!,"="&amp;KW317,#REF!,"="&amp;KY317)</f>
        <v/>
      </c>
      <c r="MT317" s="1">
        <f>COUNTIFS(#REF!,LT317,#REF!,1,#REF!,"&gt;="&amp;MI317,#REF!,"&lt;="&amp;MH317,#REF!,"&lt;="&amp;ME317,#REF!,"&gt;="&amp;MF317)</f>
        <v/>
      </c>
      <c r="MU317" s="1">
        <f>COUNTIFS(#REF!,LT317,#REF!,0,#REF!,"&gt;="&amp;MI317,#REF!,"&lt;="&amp;MH317,#REF!,"&lt;="&amp;ME317,#REF!,"&gt;="&amp;MF317)</f>
        <v/>
      </c>
      <c r="MV317" s="1">
        <f>COUNTIFS(#REF!,LT317,#REF!,1,#REF!,"&gt;="&amp;MI317,#REF!,"&lt;="&amp;MH317,#REF!,"="&amp;KZ317,#REF!,"="&amp;LA317,#REF!,"&lt;="&amp;ME317,#REF!,"&gt;="&amp;MF317)</f>
        <v/>
      </c>
      <c r="MW317" s="1">
        <f>COUNTIFS(#REF!,LT317,#REF!,0,#REF!,"&gt;="&amp;MI317,#REF!,"&lt;="&amp;MH317,#REF!,"="&amp;KZ317,#REF!,"="&amp;LA317,#REF!,"&lt;="&amp;ME317,#REF!,"&gt;="&amp;MF317)</f>
        <v/>
      </c>
      <c r="MX317" s="1">
        <f>COUNTIFS(#REF!,LT317,#REF!,1,#REF!,"&gt;="&amp;MC317,#REF!,"&lt;="&amp;MB317,#REF!,"&lt;="&amp;ME317,#REF!,"&gt;="&amp;MF317)</f>
        <v/>
      </c>
      <c r="MY317" s="1">
        <f>COUNTIFS(#REF!,LT317,#REF!,0,#REF!,"&gt;="&amp;MC317,#REF!,"&lt;="&amp;MB317,#REF!,"&lt;="&amp;ME317,#REF!,"&gt;="&amp;MF317)</f>
        <v/>
      </c>
      <c r="MZ317" s="1">
        <f>COUNTIFS(#REF!,LT317,#REF!,1,#REF!,"&lt;="&amp;ME317,#REF!,"&gt;="&amp;MF317,#REF!,"="&amp;KV317,#REF!,"="&amp;KX317)</f>
        <v/>
      </c>
      <c r="NA317" s="1">
        <f>COUNTIFS(#REF!,LT317,#REF!,0,#REF!,"&lt;="&amp;ME317,#REF!,"&gt;="&amp;MF317,#REF!,"="&amp;KV317,#REF!,"="&amp;KX317)</f>
        <v/>
      </c>
      <c r="NB317" s="1">
        <f>COUNTIFS(#REF!,LT317,#REF!,1,#REF!,"&lt;="&amp;ME317,#REF!,"&gt;="&amp;MF317,#REF!,"="&amp;KW317,#REF!,"="&amp;KY317)</f>
        <v/>
      </c>
      <c r="NC317" s="1">
        <f>COUNTIFS(#REF!,LT317,#REF!,0,#REF!,"&lt;="&amp;ME317,#REF!,"&gt;="&amp;MF317,#REF!,"="&amp;KW317,#REF!,"="&amp;KY317)</f>
        <v/>
      </c>
      <c r="ND317" s="1">
        <f>MP317+MR317+MT317+MV317+MX317+MZ317+NB317</f>
        <v/>
      </c>
      <c r="NE317" s="1">
        <f>MQ317+MS317+MU317+MW317+MY317+NA317+NC317</f>
        <v/>
      </c>
      <c r="NF317" s="1">
        <f>ND317+NE317</f>
        <v/>
      </c>
      <c r="NG317" s="33">
        <f>ND317/(ND317+NE317)</f>
        <v/>
      </c>
      <c r="NH317" s="3">
        <f>1/NG317</f>
        <v/>
      </c>
      <c r="NI317" s="1">
        <f>LI317</f>
        <v/>
      </c>
      <c r="NJ317" s="79">
        <f>((1-NG317)*(1/(NI317-1))*0.98-(NG317*1))</f>
        <v/>
      </c>
      <c r="NK317" s="34">
        <f>IF(LR317&lt;0.9,0,IF(AND(LR317&gt;1.1),0,1))</f>
        <v/>
      </c>
      <c r="NL317" s="34">
        <f>IF(LS317&lt;0.9,0,IF(AND(LS317&gt;1.1),0,1))</f>
        <v/>
      </c>
      <c r="NM317" s="32">
        <f>IF(NF317&gt;99,1,0)</f>
        <v/>
      </c>
      <c r="NN317" s="32">
        <f>IF(NJ317&gt;0.0799,1,0)</f>
        <v/>
      </c>
      <c r="NO317" s="32">
        <f>IF(NJ317&gt;NQ317,1,0)</f>
        <v/>
      </c>
      <c r="NP317" s="32">
        <f>NM317+NN317+NO317+NK317+NL317</f>
        <v/>
      </c>
      <c r="NQ317" s="79">
        <f>(((100*NG317)*(NI317-1)*0.98)-((1-NG317)*100))/100</f>
        <v/>
      </c>
      <c r="NR317" s="34">
        <f>IF(LR317&lt;0.9,0,IF(AND(LR317&gt;1.1),0,1))</f>
        <v/>
      </c>
      <c r="NS317" s="34">
        <f>IF(LS317&lt;0.9,0,IF(AND(LS317&gt;1.1),0,1))</f>
        <v/>
      </c>
      <c r="NT317" s="32">
        <f>IF(NF317&gt;99,1,0)</f>
        <v/>
      </c>
      <c r="NU317" s="32">
        <f>IF(NQ317&gt;0.0799,1,0)</f>
        <v/>
      </c>
      <c r="NV317" s="32">
        <f>IF(NQ317&gt;NJ317,1,0)</f>
        <v/>
      </c>
      <c r="NW317" s="32">
        <f>NT317+NU317+NV317+NR317+NS317</f>
        <v/>
      </c>
      <c r="NX317">
        <f>IF(NP317=5,"LayAway0-1",IF(AND(NW317=5),"BackAway0-1",""))</f>
        <v/>
      </c>
      <c r="NY317">
        <f>IF(NP317=5,KO317,IF(AND(NW317=5),KO317,""))</f>
        <v/>
      </c>
      <c r="NZ317">
        <f>IF(NP317=5,"Match Odds",IF(AND(NW317=5),"Match Odds",""))</f>
        <v/>
      </c>
      <c r="OA317">
        <f>IF(NP317=5,KP317,IF(AND(NW317=5),KP317,""))</f>
        <v/>
      </c>
      <c r="OB317">
        <f>IF(NP317=5,"MATCH_ODDS",IF(AND(NW317=5),"MATCH_ODDS",""))</f>
        <v/>
      </c>
      <c r="OC317">
        <f>IF(NP317=5,"LAY",IF(AND(NW317=5),"BACK",""))</f>
        <v/>
      </c>
    </row>
    <row r="318" ht="16.5" customHeight="1" thickBot="1" thickTop="1">
      <c r="A318" s="2" t="n"/>
      <c r="KN318" s="1">
        <f>IF(INDEX(#REF!,MATCH('HT 0-1'!D318,#REF!,0))=INDEX(#REF!,MATCH('HT 0-1'!D318,#REF!,0)),INDEX(#REF!,MATCH('HT 0-1'!D318,#REF!,0)),"ERROR")</f>
        <v/>
      </c>
      <c r="KO318" s="1">
        <f>IF(INDEX(#REF!,MATCH('HT 0-1'!E318,#REF!,0))=INDEX(#REF!,MATCH('HT 0-1'!E318,#REF!,0)),INDEX(#REF!,MATCH('HT 0-1'!E318,#REF!,0)),"ERROR")</f>
        <v/>
      </c>
      <c r="KP318" s="1">
        <f>KN318&amp;" v "&amp;KO318</f>
        <v/>
      </c>
      <c r="KQ318">
        <f>B318&amp;"_"&amp;C318</f>
        <v/>
      </c>
      <c r="KR318" s="1">
        <f>IF((HW318/KK318)&lt;0.335,"G",IF((HW318/KK318)&gt;0.67,"R","A"))</f>
        <v/>
      </c>
      <c r="KS318" s="1">
        <f>IF((HX318/KK318)&lt;0.335,"G",IF((HX318/KK318)&gt;0.67,"R","A"))</f>
        <v/>
      </c>
      <c r="KT318" s="1">
        <f>IF((IH318/KK318)&lt;0.335,"G",IF((IH318/KK318)&gt;0.67,"R","A"))</f>
        <v/>
      </c>
      <c r="KU318" s="1">
        <f>IF((II318/KK318)&lt;0.335,"G",IF((II318/KK318)&gt;0.67,"R","A"))</f>
        <v/>
      </c>
      <c r="KV318" s="1">
        <f>IF((HZ318/KK318)&lt;0.335,"G",IF((HZ318/KK318)&gt;0.67,"R","A"))</f>
        <v/>
      </c>
      <c r="KW318" s="1">
        <f>IF((HY318/KK318)&lt;0.335,"G",IF((HY318/KK318)&gt;0.67,"R","A"))</f>
        <v/>
      </c>
      <c r="KX318" s="1">
        <f>IF((IK318/KK318)&lt;0.335,"G",IF((IK318/KK318)&gt;0.67,"R","A"))</f>
        <v/>
      </c>
      <c r="KY318" s="1">
        <f>IF((IJ318/KK318)&lt;0.335,"G",IF((IJ318/KK318)&gt;0.67,"R","A"))</f>
        <v/>
      </c>
      <c r="KZ318" s="1">
        <f>IF((HQ318/KK318)&lt;0.335,"G",IF((HQ318/KK318)&gt;0.67,"R","A"))</f>
        <v/>
      </c>
      <c r="LA318" s="1">
        <f>IF((IB318/KK318)&lt;0.335,"G",IF((IB318/KK318)&gt;0.67,"R","A"))</f>
        <v/>
      </c>
      <c r="LB318">
        <f>IF(LQ318="0-1",INDEX(Scrape!#REF!,MATCH('HT 0-1'!KP318,Scrape!$B:$B,0)),"")</f>
        <v/>
      </c>
      <c r="LC318">
        <f>IF(LQ318="0-1",INDEX(Scrape!$A:$A,MATCH('HT 0-1'!KP318,Scrape!$B:$B,0)),"")</f>
        <v/>
      </c>
      <c r="LD318">
        <f>IF(LQ318="0-1",INDEX(Scrape!$B:$B,MATCH('HT 0-1'!KP318,Scrape!$B:$B,0)),"")</f>
        <v/>
      </c>
      <c r="LE318">
        <f>IF(LQ318="0-1",INDEX(Scrape!$C:$C,MATCH('HT 0-1'!KP318,Scrape!$B:$B,0)),"")</f>
        <v/>
      </c>
      <c r="LF318">
        <f>IF(LQ318="0-1",INDEX(Scrape!$D:$D,MATCH('HT 0-1'!KP318,Scrape!$B:$B,0)),"")</f>
        <v/>
      </c>
      <c r="LG318">
        <f>IF(LQ318="0-1",INDEX(Scrape!$E:$E,MATCH('HT 0-1'!KP318,Scrape!$B:$B,0)),"")</f>
        <v/>
      </c>
      <c r="LH318">
        <f>IF(LQ318="0-1",INDEX(Scrape!$F:$F,MATCH('HT 0-1'!KP318,Scrape!$B:$B,0)),"")</f>
        <v/>
      </c>
      <c r="LI318">
        <f>IF(LQ318="0-1",INDEX(Scrape!$G:$G,MATCH('HT 0-1'!KP318,Scrape!$B:$B,0)),"")</f>
        <v/>
      </c>
      <c r="LJ318">
        <f>IF(LQ318="0-1",INDEX(Scrape!$H:$H,MATCH('HT 0-1'!KP318,Scrape!$B:$B,0)),"")</f>
        <v/>
      </c>
      <c r="LK318">
        <f>IF(LQ318="0-1",INDEX(Scrape!$I:$I,MATCH('HT 0-1'!KP318,Scrape!$B:$B,0)),"")</f>
        <v/>
      </c>
      <c r="LL318">
        <f>IF(LQ318="0-1",INDEX(Scrape!$J:$J,MATCH('HT 0-1'!KP318,Scrape!$B:$B,0)),"")</f>
        <v/>
      </c>
      <c r="LM318">
        <f>IF(LQ318="0-1",INDEX(Scrape!$K:$K,MATCH('HT 0-1'!KP318,Scrape!$B:$B,0)),"")</f>
        <v/>
      </c>
      <c r="LN318">
        <f>IF(LQ318="0-1",INDEX(Scrape!$L:$L,MATCH('HT 0-1'!KP318,Scrape!$B:$B,0)),"")</f>
        <v/>
      </c>
      <c r="LO318">
        <f>IF(LQ318="0-1",INDEX(Scrape!$M:$M,MATCH('HT 0-1'!KP318,Scrape!$B:$B,0)),"")</f>
        <v/>
      </c>
      <c r="LP318">
        <f>IF(LQ318="0-1",INDEX(Scrape!$N:$N,MATCH('HT 0-1'!KP318,Scrape!$B:$B,0)),"")</f>
        <v/>
      </c>
      <c r="LQ318">
        <f>INDEX(Scrape!$O:$O,MATCH('HT 0-1'!KP318,Scrape!$B:$B,0))</f>
        <v/>
      </c>
      <c r="LR318">
        <f>(1/LJ318)+(1/LI318)+(1/LH318)</f>
        <v/>
      </c>
      <c r="LS318">
        <f>(1/LG318)+(1/LF318)+(1/LE318)</f>
        <v/>
      </c>
      <c r="LT318" s="8">
        <f>IF(INDEX(#REF!,MATCH(KQ318,#REF!,0))=INDEX(#REF!,MATCH(KQ318,#REF!,0)),INDEX(#REF!,MATCH(KQ318,#REF!,0)),"ERROR")</f>
        <v/>
      </c>
      <c r="LU318" s="4">
        <f>IF(KR318="G",2,IF(KR318="R",0.5,IF(KR318="A",1)))</f>
        <v/>
      </c>
      <c r="LV318" s="4">
        <f>IF(KS318="G",0.5,IF(KS318="R",2,IF(KS318="A",1)))</f>
        <v/>
      </c>
      <c r="LW318" s="4">
        <f>IF(KT318="G",2,IF(KT318="R",0.5,IF(KT318="A",1)))</f>
        <v/>
      </c>
      <c r="LX318" s="4">
        <f>IF(KU318="G",0.5,IF(KU318="R",2,IF(KU318="A",1)))</f>
        <v/>
      </c>
      <c r="LY318" s="7">
        <f>(LK318*(LU318+LX318)+(LL318*(LU318+LX318)))</f>
        <v/>
      </c>
      <c r="LZ318" s="7">
        <f>(LN318*(LV318+LW318)+(LO318*(LV318+LW318)))</f>
        <v/>
      </c>
      <c r="MA318" s="11">
        <f>LY318-LZ318</f>
        <v/>
      </c>
      <c r="MB318" s="5">
        <f>MA318+2</f>
        <v/>
      </c>
      <c r="MC318" s="6">
        <f>MA318-2</f>
        <v/>
      </c>
      <c r="MD318" s="4">
        <f>LE318</f>
        <v/>
      </c>
      <c r="ME318" s="9">
        <f>IF(MD318=0,1000,MD318+0.75)</f>
        <v/>
      </c>
      <c r="MF318" s="10">
        <f>IF(MD318=0,0,MD318-0.75)</f>
        <v/>
      </c>
      <c r="MG318" s="4">
        <f>((LM318*(LU318+LX318))-((LP318*(LV318+LW318))))</f>
        <v/>
      </c>
      <c r="MH318" s="9">
        <f>MG318*1.2</f>
        <v/>
      </c>
      <c r="MI318" s="10">
        <f>MG318*0.8</f>
        <v/>
      </c>
      <c r="MJ318">
        <f>IFERROR(NX318,"")</f>
        <v/>
      </c>
      <c r="MK318">
        <f>IFERROR(NY318,"")</f>
        <v/>
      </c>
      <c r="ML318">
        <f>IFERROR(NZ318,"")</f>
        <v/>
      </c>
      <c r="MM318">
        <f>IFERROR(OA318,"")</f>
        <v/>
      </c>
      <c r="MN318">
        <f>IFERROR(OB318,"")</f>
        <v/>
      </c>
      <c r="MO318">
        <f>IFERROR(OC318,"")</f>
        <v/>
      </c>
      <c r="MP318" s="1">
        <f>COUNTIFS(#REF!,LT318,#REF!,1,#REF!,"&gt;="&amp;MC318,#REF!,"&lt;="&amp;MB318,#REF!,"&lt;="&amp;ME318,#REF!,"&gt;="&amp;MF318,#REF!,"="&amp;KV318,#REF!,"="&amp;KX318)</f>
        <v/>
      </c>
      <c r="MQ318" s="1">
        <f>COUNTIFS(#REF!,LT318,#REF!,0,#REF!,"&gt;="&amp;MC318,#REF!,"&lt;="&amp;MB318,#REF!,"&lt;="&amp;ME318,#REF!,"&gt;="&amp;MF318,#REF!,"="&amp;KV318,#REF!,"="&amp;KX318)</f>
        <v/>
      </c>
      <c r="MR318" s="1">
        <f>COUNTIFS(#REF!,LT318,#REF!,1,#REF!,"&gt;="&amp;MC318,#REF!,"&lt;="&amp;MB318,#REF!,"&lt;="&amp;ME318,#REF!,"&gt;="&amp;MF318,#REF!,"="&amp;KW318,#REF!,"="&amp;KY318)</f>
        <v/>
      </c>
      <c r="MS318" s="1">
        <f>COUNTIFS(#REF!,LT318,#REF!,0,#REF!,"&gt;="&amp;MC318,#REF!,"&lt;="&amp;MB318,#REF!,"&lt;="&amp;ME318,#REF!,"&gt;="&amp;MF318,#REF!,"="&amp;KW318,#REF!,"="&amp;KY318)</f>
        <v/>
      </c>
      <c r="MT318" s="1">
        <f>COUNTIFS(#REF!,LT318,#REF!,1,#REF!,"&gt;="&amp;MI318,#REF!,"&lt;="&amp;MH318,#REF!,"&lt;="&amp;ME318,#REF!,"&gt;="&amp;MF318)</f>
        <v/>
      </c>
      <c r="MU318" s="1">
        <f>COUNTIFS(#REF!,LT318,#REF!,0,#REF!,"&gt;="&amp;MI318,#REF!,"&lt;="&amp;MH318,#REF!,"&lt;="&amp;ME318,#REF!,"&gt;="&amp;MF318)</f>
        <v/>
      </c>
      <c r="MV318" s="1">
        <f>COUNTIFS(#REF!,LT318,#REF!,1,#REF!,"&gt;="&amp;MI318,#REF!,"&lt;="&amp;MH318,#REF!,"="&amp;KZ318,#REF!,"="&amp;LA318,#REF!,"&lt;="&amp;ME318,#REF!,"&gt;="&amp;MF318)</f>
        <v/>
      </c>
      <c r="MW318" s="1">
        <f>COUNTIFS(#REF!,LT318,#REF!,0,#REF!,"&gt;="&amp;MI318,#REF!,"&lt;="&amp;MH318,#REF!,"="&amp;KZ318,#REF!,"="&amp;LA318,#REF!,"&lt;="&amp;ME318,#REF!,"&gt;="&amp;MF318)</f>
        <v/>
      </c>
      <c r="MX318" s="1">
        <f>COUNTIFS(#REF!,LT318,#REF!,1,#REF!,"&gt;="&amp;MC318,#REF!,"&lt;="&amp;MB318,#REF!,"&lt;="&amp;ME318,#REF!,"&gt;="&amp;MF318)</f>
        <v/>
      </c>
      <c r="MY318" s="1">
        <f>COUNTIFS(#REF!,LT318,#REF!,0,#REF!,"&gt;="&amp;MC318,#REF!,"&lt;="&amp;MB318,#REF!,"&lt;="&amp;ME318,#REF!,"&gt;="&amp;MF318)</f>
        <v/>
      </c>
      <c r="MZ318" s="1">
        <f>COUNTIFS(#REF!,LT318,#REF!,1,#REF!,"&lt;="&amp;ME318,#REF!,"&gt;="&amp;MF318,#REF!,"="&amp;KV318,#REF!,"="&amp;KX318)</f>
        <v/>
      </c>
      <c r="NA318" s="1">
        <f>COUNTIFS(#REF!,LT318,#REF!,0,#REF!,"&lt;="&amp;ME318,#REF!,"&gt;="&amp;MF318,#REF!,"="&amp;KV318,#REF!,"="&amp;KX318)</f>
        <v/>
      </c>
      <c r="NB318" s="1">
        <f>COUNTIFS(#REF!,LT318,#REF!,1,#REF!,"&lt;="&amp;ME318,#REF!,"&gt;="&amp;MF318,#REF!,"="&amp;KW318,#REF!,"="&amp;KY318)</f>
        <v/>
      </c>
      <c r="NC318" s="1">
        <f>COUNTIFS(#REF!,LT318,#REF!,0,#REF!,"&lt;="&amp;ME318,#REF!,"&gt;="&amp;MF318,#REF!,"="&amp;KW318,#REF!,"="&amp;KY318)</f>
        <v/>
      </c>
      <c r="ND318" s="1">
        <f>MP318+MR318+MT318+MV318+MX318+MZ318+NB318</f>
        <v/>
      </c>
      <c r="NE318" s="1">
        <f>MQ318+MS318+MU318+MW318+MY318+NA318+NC318</f>
        <v/>
      </c>
      <c r="NF318" s="1">
        <f>ND318+NE318</f>
        <v/>
      </c>
      <c r="NG318" s="33">
        <f>ND318/(ND318+NE318)</f>
        <v/>
      </c>
      <c r="NH318" s="3">
        <f>1/NG318</f>
        <v/>
      </c>
      <c r="NI318" s="1">
        <f>LI318</f>
        <v/>
      </c>
      <c r="NJ318" s="79">
        <f>((1-NG318)*(1/(NI318-1))*0.98-(NG318*1))</f>
        <v/>
      </c>
      <c r="NK318" s="34">
        <f>IF(LR318&lt;0.9,0,IF(AND(LR318&gt;1.1),0,1))</f>
        <v/>
      </c>
      <c r="NL318" s="34">
        <f>IF(LS318&lt;0.9,0,IF(AND(LS318&gt;1.1),0,1))</f>
        <v/>
      </c>
      <c r="NM318" s="32">
        <f>IF(NF318&gt;99,1,0)</f>
        <v/>
      </c>
      <c r="NN318" s="32">
        <f>IF(NJ318&gt;0.0799,1,0)</f>
        <v/>
      </c>
      <c r="NO318" s="32">
        <f>IF(NJ318&gt;NQ318,1,0)</f>
        <v/>
      </c>
      <c r="NP318" s="32">
        <f>NM318+NN318+NO318+NK318+NL318</f>
        <v/>
      </c>
      <c r="NQ318" s="79">
        <f>(((100*NG318)*(NI318-1)*0.98)-((1-NG318)*100))/100</f>
        <v/>
      </c>
      <c r="NR318" s="34">
        <f>IF(LR318&lt;0.9,0,IF(AND(LR318&gt;1.1),0,1))</f>
        <v/>
      </c>
      <c r="NS318" s="34">
        <f>IF(LS318&lt;0.9,0,IF(AND(LS318&gt;1.1),0,1))</f>
        <v/>
      </c>
      <c r="NT318" s="32">
        <f>IF(NF318&gt;99,1,0)</f>
        <v/>
      </c>
      <c r="NU318" s="32">
        <f>IF(NQ318&gt;0.0799,1,0)</f>
        <v/>
      </c>
      <c r="NV318" s="32">
        <f>IF(NQ318&gt;NJ318,1,0)</f>
        <v/>
      </c>
      <c r="NW318" s="32">
        <f>NT318+NU318+NV318+NR318+NS318</f>
        <v/>
      </c>
      <c r="NX318">
        <f>IF(NP318=5,"LayAway0-1",IF(AND(NW318=5),"BackAway0-1",""))</f>
        <v/>
      </c>
      <c r="NY318">
        <f>IF(NP318=5,KO318,IF(AND(NW318=5),KO318,""))</f>
        <v/>
      </c>
      <c r="NZ318">
        <f>IF(NP318=5,"Match Odds",IF(AND(NW318=5),"Match Odds",""))</f>
        <v/>
      </c>
      <c r="OA318">
        <f>IF(NP318=5,KP318,IF(AND(NW318=5),KP318,""))</f>
        <v/>
      </c>
      <c r="OB318">
        <f>IF(NP318=5,"MATCH_ODDS",IF(AND(NW318=5),"MATCH_ODDS",""))</f>
        <v/>
      </c>
      <c r="OC318">
        <f>IF(NP318=5,"LAY",IF(AND(NW318=5),"BACK",""))</f>
        <v/>
      </c>
    </row>
    <row r="319" ht="16.5" customHeight="1" thickBot="1" thickTop="1">
      <c r="A319" s="2" t="n"/>
      <c r="KN319" s="1">
        <f>IF(INDEX(#REF!,MATCH('HT 0-1'!D319,#REF!,0))=INDEX(#REF!,MATCH('HT 0-1'!D319,#REF!,0)),INDEX(#REF!,MATCH('HT 0-1'!D319,#REF!,0)),"ERROR")</f>
        <v/>
      </c>
      <c r="KO319" s="1">
        <f>IF(INDEX(#REF!,MATCH('HT 0-1'!E319,#REF!,0))=INDEX(#REF!,MATCH('HT 0-1'!E319,#REF!,0)),INDEX(#REF!,MATCH('HT 0-1'!E319,#REF!,0)),"ERROR")</f>
        <v/>
      </c>
      <c r="KP319" s="1">
        <f>KN319&amp;" v "&amp;KO319</f>
        <v/>
      </c>
      <c r="KQ319">
        <f>B319&amp;"_"&amp;C319</f>
        <v/>
      </c>
      <c r="KR319" s="1">
        <f>IF((HW319/KK319)&lt;0.335,"G",IF((HW319/KK319)&gt;0.67,"R","A"))</f>
        <v/>
      </c>
      <c r="KS319" s="1">
        <f>IF((HX319/KK319)&lt;0.335,"G",IF((HX319/KK319)&gt;0.67,"R","A"))</f>
        <v/>
      </c>
      <c r="KT319" s="1">
        <f>IF((IH319/KK319)&lt;0.335,"G",IF((IH319/KK319)&gt;0.67,"R","A"))</f>
        <v/>
      </c>
      <c r="KU319" s="1">
        <f>IF((II319/KK319)&lt;0.335,"G",IF((II319/KK319)&gt;0.67,"R","A"))</f>
        <v/>
      </c>
      <c r="KV319" s="1">
        <f>IF((HZ319/KK319)&lt;0.335,"G",IF((HZ319/KK319)&gt;0.67,"R","A"))</f>
        <v/>
      </c>
      <c r="KW319" s="1">
        <f>IF((HY319/KK319)&lt;0.335,"G",IF((HY319/KK319)&gt;0.67,"R","A"))</f>
        <v/>
      </c>
      <c r="KX319" s="1">
        <f>IF((IK319/KK319)&lt;0.335,"G",IF((IK319/KK319)&gt;0.67,"R","A"))</f>
        <v/>
      </c>
      <c r="KY319" s="1">
        <f>IF((IJ319/KK319)&lt;0.335,"G",IF((IJ319/KK319)&gt;0.67,"R","A"))</f>
        <v/>
      </c>
      <c r="KZ319" s="1">
        <f>IF((HQ319/KK319)&lt;0.335,"G",IF((HQ319/KK319)&gt;0.67,"R","A"))</f>
        <v/>
      </c>
      <c r="LA319" s="1">
        <f>IF((IB319/KK319)&lt;0.335,"G",IF((IB319/KK319)&gt;0.67,"R","A"))</f>
        <v/>
      </c>
      <c r="LB319">
        <f>IF(LQ319="0-1",INDEX(Scrape!#REF!,MATCH('HT 0-1'!KP319,Scrape!$B:$B,0)),"")</f>
        <v/>
      </c>
      <c r="LC319">
        <f>IF(LQ319="0-1",INDEX(Scrape!$A:$A,MATCH('HT 0-1'!KP319,Scrape!$B:$B,0)),"")</f>
        <v/>
      </c>
      <c r="LD319">
        <f>IF(LQ319="0-1",INDEX(Scrape!$B:$B,MATCH('HT 0-1'!KP319,Scrape!$B:$B,0)),"")</f>
        <v/>
      </c>
      <c r="LE319">
        <f>IF(LQ319="0-1",INDEX(Scrape!$C:$C,MATCH('HT 0-1'!KP319,Scrape!$B:$B,0)),"")</f>
        <v/>
      </c>
      <c r="LF319">
        <f>IF(LQ319="0-1",INDEX(Scrape!$D:$D,MATCH('HT 0-1'!KP319,Scrape!$B:$B,0)),"")</f>
        <v/>
      </c>
      <c r="LG319">
        <f>IF(LQ319="0-1",INDEX(Scrape!$E:$E,MATCH('HT 0-1'!KP319,Scrape!$B:$B,0)),"")</f>
        <v/>
      </c>
      <c r="LH319">
        <f>IF(LQ319="0-1",INDEX(Scrape!$F:$F,MATCH('HT 0-1'!KP319,Scrape!$B:$B,0)),"")</f>
        <v/>
      </c>
      <c r="LI319">
        <f>IF(LQ319="0-1",INDEX(Scrape!$G:$G,MATCH('HT 0-1'!KP319,Scrape!$B:$B,0)),"")</f>
        <v/>
      </c>
      <c r="LJ319">
        <f>IF(LQ319="0-1",INDEX(Scrape!$H:$H,MATCH('HT 0-1'!KP319,Scrape!$B:$B,0)),"")</f>
        <v/>
      </c>
      <c r="LK319">
        <f>IF(LQ319="0-1",INDEX(Scrape!$I:$I,MATCH('HT 0-1'!KP319,Scrape!$B:$B,0)),"")</f>
        <v/>
      </c>
      <c r="LL319">
        <f>IF(LQ319="0-1",INDEX(Scrape!$J:$J,MATCH('HT 0-1'!KP319,Scrape!$B:$B,0)),"")</f>
        <v/>
      </c>
      <c r="LM319">
        <f>IF(LQ319="0-1",INDEX(Scrape!$K:$K,MATCH('HT 0-1'!KP319,Scrape!$B:$B,0)),"")</f>
        <v/>
      </c>
      <c r="LN319">
        <f>IF(LQ319="0-1",INDEX(Scrape!$L:$L,MATCH('HT 0-1'!KP319,Scrape!$B:$B,0)),"")</f>
        <v/>
      </c>
      <c r="LO319">
        <f>IF(LQ319="0-1",INDEX(Scrape!$M:$M,MATCH('HT 0-1'!KP319,Scrape!$B:$B,0)),"")</f>
        <v/>
      </c>
      <c r="LP319">
        <f>IF(LQ319="0-1",INDEX(Scrape!$N:$N,MATCH('HT 0-1'!KP319,Scrape!$B:$B,0)),"")</f>
        <v/>
      </c>
      <c r="LQ319">
        <f>INDEX(Scrape!$O:$O,MATCH('HT 0-1'!KP319,Scrape!$B:$B,0))</f>
        <v/>
      </c>
      <c r="LR319">
        <f>(1/LJ319)+(1/LI319)+(1/LH319)</f>
        <v/>
      </c>
      <c r="LS319">
        <f>(1/LG319)+(1/LF319)+(1/LE319)</f>
        <v/>
      </c>
      <c r="LT319" s="8">
        <f>IF(INDEX(#REF!,MATCH(KQ319,#REF!,0))=INDEX(#REF!,MATCH(KQ319,#REF!,0)),INDEX(#REF!,MATCH(KQ319,#REF!,0)),"ERROR")</f>
        <v/>
      </c>
      <c r="LU319" s="4">
        <f>IF(KR319="G",2,IF(KR319="R",0.5,IF(KR319="A",1)))</f>
        <v/>
      </c>
      <c r="LV319" s="4">
        <f>IF(KS319="G",0.5,IF(KS319="R",2,IF(KS319="A",1)))</f>
        <v/>
      </c>
      <c r="LW319" s="4">
        <f>IF(KT319="G",2,IF(KT319="R",0.5,IF(KT319="A",1)))</f>
        <v/>
      </c>
      <c r="LX319" s="4">
        <f>IF(KU319="G",0.5,IF(KU319="R",2,IF(KU319="A",1)))</f>
        <v/>
      </c>
      <c r="LY319" s="7">
        <f>(LK319*(LU319+LX319)+(LL319*(LU319+LX319)))</f>
        <v/>
      </c>
      <c r="LZ319" s="7">
        <f>(LN319*(LV319+LW319)+(LO319*(LV319+LW319)))</f>
        <v/>
      </c>
      <c r="MA319" s="11">
        <f>LY319-LZ319</f>
        <v/>
      </c>
      <c r="MB319" s="5">
        <f>MA319+2</f>
        <v/>
      </c>
      <c r="MC319" s="6">
        <f>MA319-2</f>
        <v/>
      </c>
      <c r="MD319" s="4">
        <f>LE319</f>
        <v/>
      </c>
      <c r="ME319" s="9">
        <f>IF(MD319=0,1000,MD319+0.75)</f>
        <v/>
      </c>
      <c r="MF319" s="10">
        <f>IF(MD319=0,0,MD319-0.75)</f>
        <v/>
      </c>
      <c r="MG319" s="4">
        <f>((LM319*(LU319+LX319))-((LP319*(LV319+LW319))))</f>
        <v/>
      </c>
      <c r="MH319" s="9">
        <f>MG319*1.2</f>
        <v/>
      </c>
      <c r="MI319" s="10">
        <f>MG319*0.8</f>
        <v/>
      </c>
      <c r="MJ319">
        <f>IFERROR(NX319,"")</f>
        <v/>
      </c>
      <c r="MK319">
        <f>IFERROR(NY319,"")</f>
        <v/>
      </c>
      <c r="ML319">
        <f>IFERROR(NZ319,"")</f>
        <v/>
      </c>
      <c r="MM319">
        <f>IFERROR(OA319,"")</f>
        <v/>
      </c>
      <c r="MN319">
        <f>IFERROR(OB319,"")</f>
        <v/>
      </c>
      <c r="MO319">
        <f>IFERROR(OC319,"")</f>
        <v/>
      </c>
      <c r="MP319" s="1">
        <f>COUNTIFS(#REF!,LT319,#REF!,1,#REF!,"&gt;="&amp;MC319,#REF!,"&lt;="&amp;MB319,#REF!,"&lt;="&amp;ME319,#REF!,"&gt;="&amp;MF319,#REF!,"="&amp;KV319,#REF!,"="&amp;KX319)</f>
        <v/>
      </c>
      <c r="MQ319" s="1">
        <f>COUNTIFS(#REF!,LT319,#REF!,0,#REF!,"&gt;="&amp;MC319,#REF!,"&lt;="&amp;MB319,#REF!,"&lt;="&amp;ME319,#REF!,"&gt;="&amp;MF319,#REF!,"="&amp;KV319,#REF!,"="&amp;KX319)</f>
        <v/>
      </c>
      <c r="MR319" s="1">
        <f>COUNTIFS(#REF!,LT319,#REF!,1,#REF!,"&gt;="&amp;MC319,#REF!,"&lt;="&amp;MB319,#REF!,"&lt;="&amp;ME319,#REF!,"&gt;="&amp;MF319,#REF!,"="&amp;KW319,#REF!,"="&amp;KY319)</f>
        <v/>
      </c>
      <c r="MS319" s="1">
        <f>COUNTIFS(#REF!,LT319,#REF!,0,#REF!,"&gt;="&amp;MC319,#REF!,"&lt;="&amp;MB319,#REF!,"&lt;="&amp;ME319,#REF!,"&gt;="&amp;MF319,#REF!,"="&amp;KW319,#REF!,"="&amp;KY319)</f>
        <v/>
      </c>
      <c r="MT319" s="1">
        <f>COUNTIFS(#REF!,LT319,#REF!,1,#REF!,"&gt;="&amp;MI319,#REF!,"&lt;="&amp;MH319,#REF!,"&lt;="&amp;ME319,#REF!,"&gt;="&amp;MF319)</f>
        <v/>
      </c>
      <c r="MU319" s="1">
        <f>COUNTIFS(#REF!,LT319,#REF!,0,#REF!,"&gt;="&amp;MI319,#REF!,"&lt;="&amp;MH319,#REF!,"&lt;="&amp;ME319,#REF!,"&gt;="&amp;MF319)</f>
        <v/>
      </c>
      <c r="MV319" s="1">
        <f>COUNTIFS(#REF!,LT319,#REF!,1,#REF!,"&gt;="&amp;MI319,#REF!,"&lt;="&amp;MH319,#REF!,"="&amp;KZ319,#REF!,"="&amp;LA319,#REF!,"&lt;="&amp;ME319,#REF!,"&gt;="&amp;MF319)</f>
        <v/>
      </c>
      <c r="MW319" s="1">
        <f>COUNTIFS(#REF!,LT319,#REF!,0,#REF!,"&gt;="&amp;MI319,#REF!,"&lt;="&amp;MH319,#REF!,"="&amp;KZ319,#REF!,"="&amp;LA319,#REF!,"&lt;="&amp;ME319,#REF!,"&gt;="&amp;MF319)</f>
        <v/>
      </c>
      <c r="MX319" s="1">
        <f>COUNTIFS(#REF!,LT319,#REF!,1,#REF!,"&gt;="&amp;MC319,#REF!,"&lt;="&amp;MB319,#REF!,"&lt;="&amp;ME319,#REF!,"&gt;="&amp;MF319)</f>
        <v/>
      </c>
      <c r="MY319" s="1">
        <f>COUNTIFS(#REF!,LT319,#REF!,0,#REF!,"&gt;="&amp;MC319,#REF!,"&lt;="&amp;MB319,#REF!,"&lt;="&amp;ME319,#REF!,"&gt;="&amp;MF319)</f>
        <v/>
      </c>
      <c r="MZ319" s="1">
        <f>COUNTIFS(#REF!,LT319,#REF!,1,#REF!,"&lt;="&amp;ME319,#REF!,"&gt;="&amp;MF319,#REF!,"="&amp;KV319,#REF!,"="&amp;KX319)</f>
        <v/>
      </c>
      <c r="NA319" s="1">
        <f>COUNTIFS(#REF!,LT319,#REF!,0,#REF!,"&lt;="&amp;ME319,#REF!,"&gt;="&amp;MF319,#REF!,"="&amp;KV319,#REF!,"="&amp;KX319)</f>
        <v/>
      </c>
      <c r="NB319" s="1">
        <f>COUNTIFS(#REF!,LT319,#REF!,1,#REF!,"&lt;="&amp;ME319,#REF!,"&gt;="&amp;MF319,#REF!,"="&amp;KW319,#REF!,"="&amp;KY319)</f>
        <v/>
      </c>
      <c r="NC319" s="1">
        <f>COUNTIFS(#REF!,LT319,#REF!,0,#REF!,"&lt;="&amp;ME319,#REF!,"&gt;="&amp;MF319,#REF!,"="&amp;KW319,#REF!,"="&amp;KY319)</f>
        <v/>
      </c>
      <c r="ND319" s="1">
        <f>MP319+MR319+MT319+MV319+MX319+MZ319+NB319</f>
        <v/>
      </c>
      <c r="NE319" s="1">
        <f>MQ319+MS319+MU319+MW319+MY319+NA319+NC319</f>
        <v/>
      </c>
      <c r="NF319" s="1">
        <f>ND319+NE319</f>
        <v/>
      </c>
      <c r="NG319" s="33">
        <f>ND319/(ND319+NE319)</f>
        <v/>
      </c>
      <c r="NH319" s="3">
        <f>1/NG319</f>
        <v/>
      </c>
      <c r="NI319" s="1">
        <f>LI319</f>
        <v/>
      </c>
      <c r="NJ319" s="79">
        <f>((1-NG319)*(1/(NI319-1))*0.98-(NG319*1))</f>
        <v/>
      </c>
      <c r="NK319" s="34">
        <f>IF(LR319&lt;0.9,0,IF(AND(LR319&gt;1.1),0,1))</f>
        <v/>
      </c>
      <c r="NL319" s="34">
        <f>IF(LS319&lt;0.9,0,IF(AND(LS319&gt;1.1),0,1))</f>
        <v/>
      </c>
      <c r="NM319" s="32">
        <f>IF(NF319&gt;99,1,0)</f>
        <v/>
      </c>
      <c r="NN319" s="32">
        <f>IF(NJ319&gt;0.0799,1,0)</f>
        <v/>
      </c>
      <c r="NO319" s="32">
        <f>IF(NJ319&gt;NQ319,1,0)</f>
        <v/>
      </c>
      <c r="NP319" s="32">
        <f>NM319+NN319+NO319+NK319+NL319</f>
        <v/>
      </c>
      <c r="NQ319" s="79">
        <f>(((100*NG319)*(NI319-1)*0.98)-((1-NG319)*100))/100</f>
        <v/>
      </c>
      <c r="NR319" s="34">
        <f>IF(LR319&lt;0.9,0,IF(AND(LR319&gt;1.1),0,1))</f>
        <v/>
      </c>
      <c r="NS319" s="34">
        <f>IF(LS319&lt;0.9,0,IF(AND(LS319&gt;1.1),0,1))</f>
        <v/>
      </c>
      <c r="NT319" s="32">
        <f>IF(NF319&gt;99,1,0)</f>
        <v/>
      </c>
      <c r="NU319" s="32">
        <f>IF(NQ319&gt;0.0799,1,0)</f>
        <v/>
      </c>
      <c r="NV319" s="32">
        <f>IF(NQ319&gt;NJ319,1,0)</f>
        <v/>
      </c>
      <c r="NW319" s="32">
        <f>NT319+NU319+NV319+NR319+NS319</f>
        <v/>
      </c>
      <c r="NX319">
        <f>IF(NP319=5,"LayAway0-1",IF(AND(NW319=5),"BackAway0-1",""))</f>
        <v/>
      </c>
      <c r="NY319">
        <f>IF(NP319=5,KO319,IF(AND(NW319=5),KO319,""))</f>
        <v/>
      </c>
      <c r="NZ319">
        <f>IF(NP319=5,"Match Odds",IF(AND(NW319=5),"Match Odds",""))</f>
        <v/>
      </c>
      <c r="OA319">
        <f>IF(NP319=5,KP319,IF(AND(NW319=5),KP319,""))</f>
        <v/>
      </c>
      <c r="OB319">
        <f>IF(NP319=5,"MATCH_ODDS",IF(AND(NW319=5),"MATCH_ODDS",""))</f>
        <v/>
      </c>
      <c r="OC319">
        <f>IF(NP319=5,"LAY",IF(AND(NW319=5),"BACK",""))</f>
        <v/>
      </c>
    </row>
    <row r="320" ht="16.5" customHeight="1" thickBot="1" thickTop="1">
      <c r="A320" s="2" t="n"/>
      <c r="KN320" s="1">
        <f>IF(INDEX(#REF!,MATCH('HT 0-1'!D320,#REF!,0))=INDEX(#REF!,MATCH('HT 0-1'!D320,#REF!,0)),INDEX(#REF!,MATCH('HT 0-1'!D320,#REF!,0)),"ERROR")</f>
        <v/>
      </c>
      <c r="KO320" s="1">
        <f>IF(INDEX(#REF!,MATCH('HT 0-1'!E320,#REF!,0))=INDEX(#REF!,MATCH('HT 0-1'!E320,#REF!,0)),INDEX(#REF!,MATCH('HT 0-1'!E320,#REF!,0)),"ERROR")</f>
        <v/>
      </c>
      <c r="KP320" s="1">
        <f>KN320&amp;" v "&amp;KO320</f>
        <v/>
      </c>
      <c r="KQ320">
        <f>B320&amp;"_"&amp;C320</f>
        <v/>
      </c>
      <c r="KR320" s="1">
        <f>IF((HW320/KK320)&lt;0.335,"G",IF((HW320/KK320)&gt;0.67,"R","A"))</f>
        <v/>
      </c>
      <c r="KS320" s="1">
        <f>IF((HX320/KK320)&lt;0.335,"G",IF((HX320/KK320)&gt;0.67,"R","A"))</f>
        <v/>
      </c>
      <c r="KT320" s="1">
        <f>IF((IH320/KK320)&lt;0.335,"G",IF((IH320/KK320)&gt;0.67,"R","A"))</f>
        <v/>
      </c>
      <c r="KU320" s="1">
        <f>IF((II320/KK320)&lt;0.335,"G",IF((II320/KK320)&gt;0.67,"R","A"))</f>
        <v/>
      </c>
      <c r="KV320" s="1">
        <f>IF((HZ320/KK320)&lt;0.335,"G",IF((HZ320/KK320)&gt;0.67,"R","A"))</f>
        <v/>
      </c>
      <c r="KW320" s="1">
        <f>IF((HY320/KK320)&lt;0.335,"G",IF((HY320/KK320)&gt;0.67,"R","A"))</f>
        <v/>
      </c>
      <c r="KX320" s="1">
        <f>IF((IK320/KK320)&lt;0.335,"G",IF((IK320/KK320)&gt;0.67,"R","A"))</f>
        <v/>
      </c>
      <c r="KY320" s="1">
        <f>IF((IJ320/KK320)&lt;0.335,"G",IF((IJ320/KK320)&gt;0.67,"R","A"))</f>
        <v/>
      </c>
      <c r="KZ320" s="1">
        <f>IF((HQ320/KK320)&lt;0.335,"G",IF((HQ320/KK320)&gt;0.67,"R","A"))</f>
        <v/>
      </c>
      <c r="LA320" s="1">
        <f>IF((IB320/KK320)&lt;0.335,"G",IF((IB320/KK320)&gt;0.67,"R","A"))</f>
        <v/>
      </c>
      <c r="LB320">
        <f>IF(LQ320="0-1",INDEX(Scrape!#REF!,MATCH('HT 0-1'!KP320,Scrape!$B:$B,0)),"")</f>
        <v/>
      </c>
      <c r="LC320">
        <f>IF(LQ320="0-1",INDEX(Scrape!$A:$A,MATCH('HT 0-1'!KP320,Scrape!$B:$B,0)),"")</f>
        <v/>
      </c>
      <c r="LD320">
        <f>IF(LQ320="0-1",INDEX(Scrape!$B:$B,MATCH('HT 0-1'!KP320,Scrape!$B:$B,0)),"")</f>
        <v/>
      </c>
      <c r="LE320">
        <f>IF(LQ320="0-1",INDEX(Scrape!$C:$C,MATCH('HT 0-1'!KP320,Scrape!$B:$B,0)),"")</f>
        <v/>
      </c>
      <c r="LF320">
        <f>IF(LQ320="0-1",INDEX(Scrape!$D:$D,MATCH('HT 0-1'!KP320,Scrape!$B:$B,0)),"")</f>
        <v/>
      </c>
      <c r="LG320">
        <f>IF(LQ320="0-1",INDEX(Scrape!$E:$E,MATCH('HT 0-1'!KP320,Scrape!$B:$B,0)),"")</f>
        <v/>
      </c>
      <c r="LH320">
        <f>IF(LQ320="0-1",INDEX(Scrape!$F:$F,MATCH('HT 0-1'!KP320,Scrape!$B:$B,0)),"")</f>
        <v/>
      </c>
      <c r="LI320">
        <f>IF(LQ320="0-1",INDEX(Scrape!$G:$G,MATCH('HT 0-1'!KP320,Scrape!$B:$B,0)),"")</f>
        <v/>
      </c>
      <c r="LJ320">
        <f>IF(LQ320="0-1",INDEX(Scrape!$H:$H,MATCH('HT 0-1'!KP320,Scrape!$B:$B,0)),"")</f>
        <v/>
      </c>
      <c r="LK320">
        <f>IF(LQ320="0-1",INDEX(Scrape!$I:$I,MATCH('HT 0-1'!KP320,Scrape!$B:$B,0)),"")</f>
        <v/>
      </c>
      <c r="LL320">
        <f>IF(LQ320="0-1",INDEX(Scrape!$J:$J,MATCH('HT 0-1'!KP320,Scrape!$B:$B,0)),"")</f>
        <v/>
      </c>
      <c r="LM320">
        <f>IF(LQ320="0-1",INDEX(Scrape!$K:$K,MATCH('HT 0-1'!KP320,Scrape!$B:$B,0)),"")</f>
        <v/>
      </c>
      <c r="LN320">
        <f>IF(LQ320="0-1",INDEX(Scrape!$L:$L,MATCH('HT 0-1'!KP320,Scrape!$B:$B,0)),"")</f>
        <v/>
      </c>
      <c r="LO320">
        <f>IF(LQ320="0-1",INDEX(Scrape!$M:$M,MATCH('HT 0-1'!KP320,Scrape!$B:$B,0)),"")</f>
        <v/>
      </c>
      <c r="LP320">
        <f>IF(LQ320="0-1",INDEX(Scrape!$N:$N,MATCH('HT 0-1'!KP320,Scrape!$B:$B,0)),"")</f>
        <v/>
      </c>
      <c r="LQ320">
        <f>INDEX(Scrape!$O:$O,MATCH('HT 0-1'!KP320,Scrape!$B:$B,0))</f>
        <v/>
      </c>
      <c r="LR320">
        <f>(1/LJ320)+(1/LI320)+(1/LH320)</f>
        <v/>
      </c>
      <c r="LS320">
        <f>(1/LG320)+(1/LF320)+(1/LE320)</f>
        <v/>
      </c>
      <c r="LT320" s="8">
        <f>IF(INDEX(#REF!,MATCH(KQ320,#REF!,0))=INDEX(#REF!,MATCH(KQ320,#REF!,0)),INDEX(#REF!,MATCH(KQ320,#REF!,0)),"ERROR")</f>
        <v/>
      </c>
      <c r="LU320" s="4">
        <f>IF(KR320="G",2,IF(KR320="R",0.5,IF(KR320="A",1)))</f>
        <v/>
      </c>
      <c r="LV320" s="4">
        <f>IF(KS320="G",0.5,IF(KS320="R",2,IF(KS320="A",1)))</f>
        <v/>
      </c>
      <c r="LW320" s="4">
        <f>IF(KT320="G",2,IF(KT320="R",0.5,IF(KT320="A",1)))</f>
        <v/>
      </c>
      <c r="LX320" s="4">
        <f>IF(KU320="G",0.5,IF(KU320="R",2,IF(KU320="A",1)))</f>
        <v/>
      </c>
      <c r="LY320" s="7">
        <f>(LK320*(LU320+LX320)+(LL320*(LU320+LX320)))</f>
        <v/>
      </c>
      <c r="LZ320" s="7">
        <f>(LN320*(LV320+LW320)+(LO320*(LV320+LW320)))</f>
        <v/>
      </c>
      <c r="MA320" s="11">
        <f>LY320-LZ320</f>
        <v/>
      </c>
      <c r="MB320" s="5">
        <f>MA320+2</f>
        <v/>
      </c>
      <c r="MC320" s="6">
        <f>MA320-2</f>
        <v/>
      </c>
      <c r="MD320" s="4">
        <f>LE320</f>
        <v/>
      </c>
      <c r="ME320" s="9">
        <f>IF(MD320=0,1000,MD320+0.75)</f>
        <v/>
      </c>
      <c r="MF320" s="10">
        <f>IF(MD320=0,0,MD320-0.75)</f>
        <v/>
      </c>
      <c r="MG320" s="4">
        <f>((LM320*(LU320+LX320))-((LP320*(LV320+LW320))))</f>
        <v/>
      </c>
      <c r="MH320" s="9">
        <f>MG320*1.2</f>
        <v/>
      </c>
      <c r="MI320" s="10">
        <f>MG320*0.8</f>
        <v/>
      </c>
      <c r="MJ320">
        <f>IFERROR(NX320,"")</f>
        <v/>
      </c>
      <c r="MK320">
        <f>IFERROR(NY320,"")</f>
        <v/>
      </c>
      <c r="ML320">
        <f>IFERROR(NZ320,"")</f>
        <v/>
      </c>
      <c r="MM320">
        <f>IFERROR(OA320,"")</f>
        <v/>
      </c>
      <c r="MN320">
        <f>IFERROR(OB320,"")</f>
        <v/>
      </c>
      <c r="MO320">
        <f>IFERROR(OC320,"")</f>
        <v/>
      </c>
      <c r="MP320" s="1">
        <f>COUNTIFS(#REF!,LT320,#REF!,1,#REF!,"&gt;="&amp;MC320,#REF!,"&lt;="&amp;MB320,#REF!,"&lt;="&amp;ME320,#REF!,"&gt;="&amp;MF320,#REF!,"="&amp;KV320,#REF!,"="&amp;KX320)</f>
        <v/>
      </c>
      <c r="MQ320" s="1">
        <f>COUNTIFS(#REF!,LT320,#REF!,0,#REF!,"&gt;="&amp;MC320,#REF!,"&lt;="&amp;MB320,#REF!,"&lt;="&amp;ME320,#REF!,"&gt;="&amp;MF320,#REF!,"="&amp;KV320,#REF!,"="&amp;KX320)</f>
        <v/>
      </c>
      <c r="MR320" s="1">
        <f>COUNTIFS(#REF!,LT320,#REF!,1,#REF!,"&gt;="&amp;MC320,#REF!,"&lt;="&amp;MB320,#REF!,"&lt;="&amp;ME320,#REF!,"&gt;="&amp;MF320,#REF!,"="&amp;KW320,#REF!,"="&amp;KY320)</f>
        <v/>
      </c>
      <c r="MS320" s="1">
        <f>COUNTIFS(#REF!,LT320,#REF!,0,#REF!,"&gt;="&amp;MC320,#REF!,"&lt;="&amp;MB320,#REF!,"&lt;="&amp;ME320,#REF!,"&gt;="&amp;MF320,#REF!,"="&amp;KW320,#REF!,"="&amp;KY320)</f>
        <v/>
      </c>
      <c r="MT320" s="1">
        <f>COUNTIFS(#REF!,LT320,#REF!,1,#REF!,"&gt;="&amp;MI320,#REF!,"&lt;="&amp;MH320,#REF!,"&lt;="&amp;ME320,#REF!,"&gt;="&amp;MF320)</f>
        <v/>
      </c>
      <c r="MU320" s="1">
        <f>COUNTIFS(#REF!,LT320,#REF!,0,#REF!,"&gt;="&amp;MI320,#REF!,"&lt;="&amp;MH320,#REF!,"&lt;="&amp;ME320,#REF!,"&gt;="&amp;MF320)</f>
        <v/>
      </c>
      <c r="MV320" s="1">
        <f>COUNTIFS(#REF!,LT320,#REF!,1,#REF!,"&gt;="&amp;MI320,#REF!,"&lt;="&amp;MH320,#REF!,"="&amp;KZ320,#REF!,"="&amp;LA320,#REF!,"&lt;="&amp;ME320,#REF!,"&gt;="&amp;MF320)</f>
        <v/>
      </c>
      <c r="MW320" s="1">
        <f>COUNTIFS(#REF!,LT320,#REF!,0,#REF!,"&gt;="&amp;MI320,#REF!,"&lt;="&amp;MH320,#REF!,"="&amp;KZ320,#REF!,"="&amp;LA320,#REF!,"&lt;="&amp;ME320,#REF!,"&gt;="&amp;MF320)</f>
        <v/>
      </c>
      <c r="MX320" s="1">
        <f>COUNTIFS(#REF!,LT320,#REF!,1,#REF!,"&gt;="&amp;MC320,#REF!,"&lt;="&amp;MB320,#REF!,"&lt;="&amp;ME320,#REF!,"&gt;="&amp;MF320)</f>
        <v/>
      </c>
      <c r="MY320" s="1">
        <f>COUNTIFS(#REF!,LT320,#REF!,0,#REF!,"&gt;="&amp;MC320,#REF!,"&lt;="&amp;MB320,#REF!,"&lt;="&amp;ME320,#REF!,"&gt;="&amp;MF320)</f>
        <v/>
      </c>
      <c r="MZ320" s="1">
        <f>COUNTIFS(#REF!,LT320,#REF!,1,#REF!,"&lt;="&amp;ME320,#REF!,"&gt;="&amp;MF320,#REF!,"="&amp;KV320,#REF!,"="&amp;KX320)</f>
        <v/>
      </c>
      <c r="NA320" s="1">
        <f>COUNTIFS(#REF!,LT320,#REF!,0,#REF!,"&lt;="&amp;ME320,#REF!,"&gt;="&amp;MF320,#REF!,"="&amp;KV320,#REF!,"="&amp;KX320)</f>
        <v/>
      </c>
      <c r="NB320" s="1">
        <f>COUNTIFS(#REF!,LT320,#REF!,1,#REF!,"&lt;="&amp;ME320,#REF!,"&gt;="&amp;MF320,#REF!,"="&amp;KW320,#REF!,"="&amp;KY320)</f>
        <v/>
      </c>
      <c r="NC320" s="1">
        <f>COUNTIFS(#REF!,LT320,#REF!,0,#REF!,"&lt;="&amp;ME320,#REF!,"&gt;="&amp;MF320,#REF!,"="&amp;KW320,#REF!,"="&amp;KY320)</f>
        <v/>
      </c>
      <c r="ND320" s="1">
        <f>MP320+MR320+MT320+MV320+MX320+MZ320+NB320</f>
        <v/>
      </c>
      <c r="NE320" s="1">
        <f>MQ320+MS320+MU320+MW320+MY320+NA320+NC320</f>
        <v/>
      </c>
      <c r="NF320" s="1">
        <f>ND320+NE320</f>
        <v/>
      </c>
      <c r="NG320" s="33">
        <f>ND320/(ND320+NE320)</f>
        <v/>
      </c>
      <c r="NH320" s="3">
        <f>1/NG320</f>
        <v/>
      </c>
      <c r="NI320" s="1">
        <f>LI320</f>
        <v/>
      </c>
      <c r="NJ320" s="79">
        <f>((1-NG320)*(1/(NI320-1))*0.98-(NG320*1))</f>
        <v/>
      </c>
      <c r="NK320" s="34">
        <f>IF(LR320&lt;0.9,0,IF(AND(LR320&gt;1.1),0,1))</f>
        <v/>
      </c>
      <c r="NL320" s="34">
        <f>IF(LS320&lt;0.9,0,IF(AND(LS320&gt;1.1),0,1))</f>
        <v/>
      </c>
      <c r="NM320" s="32">
        <f>IF(NF320&gt;99,1,0)</f>
        <v/>
      </c>
      <c r="NN320" s="32">
        <f>IF(NJ320&gt;0.0799,1,0)</f>
        <v/>
      </c>
      <c r="NO320" s="32">
        <f>IF(NJ320&gt;NQ320,1,0)</f>
        <v/>
      </c>
      <c r="NP320" s="32">
        <f>NM320+NN320+NO320+NK320+NL320</f>
        <v/>
      </c>
      <c r="NQ320" s="79">
        <f>(((100*NG320)*(NI320-1)*0.98)-((1-NG320)*100))/100</f>
        <v/>
      </c>
      <c r="NR320" s="34">
        <f>IF(LR320&lt;0.9,0,IF(AND(LR320&gt;1.1),0,1))</f>
        <v/>
      </c>
      <c r="NS320" s="34">
        <f>IF(LS320&lt;0.9,0,IF(AND(LS320&gt;1.1),0,1))</f>
        <v/>
      </c>
      <c r="NT320" s="32">
        <f>IF(NF320&gt;99,1,0)</f>
        <v/>
      </c>
      <c r="NU320" s="32">
        <f>IF(NQ320&gt;0.0799,1,0)</f>
        <v/>
      </c>
      <c r="NV320" s="32">
        <f>IF(NQ320&gt;NJ320,1,0)</f>
        <v/>
      </c>
      <c r="NW320" s="32">
        <f>NT320+NU320+NV320+NR320+NS320</f>
        <v/>
      </c>
      <c r="NX320">
        <f>IF(NP320=5,"LayAway0-1",IF(AND(NW320=5),"BackAway0-1",""))</f>
        <v/>
      </c>
      <c r="NY320">
        <f>IF(NP320=5,KO320,IF(AND(NW320=5),KO320,""))</f>
        <v/>
      </c>
      <c r="NZ320">
        <f>IF(NP320=5,"Match Odds",IF(AND(NW320=5),"Match Odds",""))</f>
        <v/>
      </c>
      <c r="OA320">
        <f>IF(NP320=5,KP320,IF(AND(NW320=5),KP320,""))</f>
        <v/>
      </c>
      <c r="OB320">
        <f>IF(NP320=5,"MATCH_ODDS",IF(AND(NW320=5),"MATCH_ODDS",""))</f>
        <v/>
      </c>
      <c r="OC320">
        <f>IF(NP320=5,"LAY",IF(AND(NW320=5),"BACK",""))</f>
        <v/>
      </c>
    </row>
    <row r="321" ht="16.5" customHeight="1" thickBot="1" thickTop="1">
      <c r="A321" s="2" t="n"/>
      <c r="KN321" s="1">
        <f>IF(INDEX(#REF!,MATCH('HT 0-1'!D321,#REF!,0))=INDEX(#REF!,MATCH('HT 0-1'!D321,#REF!,0)),INDEX(#REF!,MATCH('HT 0-1'!D321,#REF!,0)),"ERROR")</f>
        <v/>
      </c>
      <c r="KO321" s="1">
        <f>IF(INDEX(#REF!,MATCH('HT 0-1'!E321,#REF!,0))=INDEX(#REF!,MATCH('HT 0-1'!E321,#REF!,0)),INDEX(#REF!,MATCH('HT 0-1'!E321,#REF!,0)),"ERROR")</f>
        <v/>
      </c>
      <c r="KP321" s="1">
        <f>KN321&amp;" v "&amp;KO321</f>
        <v/>
      </c>
      <c r="KQ321">
        <f>B321&amp;"_"&amp;C321</f>
        <v/>
      </c>
      <c r="KR321" s="1">
        <f>IF((HW321/KK321)&lt;0.335,"G",IF((HW321/KK321)&gt;0.67,"R","A"))</f>
        <v/>
      </c>
      <c r="KS321" s="1">
        <f>IF((HX321/KK321)&lt;0.335,"G",IF((HX321/KK321)&gt;0.67,"R","A"))</f>
        <v/>
      </c>
      <c r="KT321" s="1">
        <f>IF((IH321/KK321)&lt;0.335,"G",IF((IH321/KK321)&gt;0.67,"R","A"))</f>
        <v/>
      </c>
      <c r="KU321" s="1">
        <f>IF((II321/KK321)&lt;0.335,"G",IF((II321/KK321)&gt;0.67,"R","A"))</f>
        <v/>
      </c>
      <c r="KV321" s="1">
        <f>IF((HZ321/KK321)&lt;0.335,"G",IF((HZ321/KK321)&gt;0.67,"R","A"))</f>
        <v/>
      </c>
      <c r="KW321" s="1">
        <f>IF((HY321/KK321)&lt;0.335,"G",IF((HY321/KK321)&gt;0.67,"R","A"))</f>
        <v/>
      </c>
      <c r="KX321" s="1">
        <f>IF((IK321/KK321)&lt;0.335,"G",IF((IK321/KK321)&gt;0.67,"R","A"))</f>
        <v/>
      </c>
      <c r="KY321" s="1">
        <f>IF((IJ321/KK321)&lt;0.335,"G",IF((IJ321/KK321)&gt;0.67,"R","A"))</f>
        <v/>
      </c>
      <c r="KZ321" s="1">
        <f>IF((HQ321/KK321)&lt;0.335,"G",IF((HQ321/KK321)&gt;0.67,"R","A"))</f>
        <v/>
      </c>
      <c r="LA321" s="1">
        <f>IF((IB321/KK321)&lt;0.335,"G",IF((IB321/KK321)&gt;0.67,"R","A"))</f>
        <v/>
      </c>
      <c r="LB321">
        <f>IF(LQ321="0-1",INDEX(Scrape!#REF!,MATCH('HT 0-1'!KP321,Scrape!$B:$B,0)),"")</f>
        <v/>
      </c>
      <c r="LC321">
        <f>IF(LQ321="0-1",INDEX(Scrape!$A:$A,MATCH('HT 0-1'!KP321,Scrape!$B:$B,0)),"")</f>
        <v/>
      </c>
      <c r="LD321">
        <f>IF(LQ321="0-1",INDEX(Scrape!$B:$B,MATCH('HT 0-1'!KP321,Scrape!$B:$B,0)),"")</f>
        <v/>
      </c>
      <c r="LE321">
        <f>IF(LQ321="0-1",INDEX(Scrape!$C:$C,MATCH('HT 0-1'!KP321,Scrape!$B:$B,0)),"")</f>
        <v/>
      </c>
      <c r="LF321">
        <f>IF(LQ321="0-1",INDEX(Scrape!$D:$D,MATCH('HT 0-1'!KP321,Scrape!$B:$B,0)),"")</f>
        <v/>
      </c>
      <c r="LG321">
        <f>IF(LQ321="0-1",INDEX(Scrape!$E:$E,MATCH('HT 0-1'!KP321,Scrape!$B:$B,0)),"")</f>
        <v/>
      </c>
      <c r="LH321">
        <f>IF(LQ321="0-1",INDEX(Scrape!$F:$F,MATCH('HT 0-1'!KP321,Scrape!$B:$B,0)),"")</f>
        <v/>
      </c>
      <c r="LI321">
        <f>IF(LQ321="0-1",INDEX(Scrape!$G:$G,MATCH('HT 0-1'!KP321,Scrape!$B:$B,0)),"")</f>
        <v/>
      </c>
      <c r="LJ321">
        <f>IF(LQ321="0-1",INDEX(Scrape!$H:$H,MATCH('HT 0-1'!KP321,Scrape!$B:$B,0)),"")</f>
        <v/>
      </c>
      <c r="LK321">
        <f>IF(LQ321="0-1",INDEX(Scrape!$I:$I,MATCH('HT 0-1'!KP321,Scrape!$B:$B,0)),"")</f>
        <v/>
      </c>
      <c r="LL321">
        <f>IF(LQ321="0-1",INDEX(Scrape!$J:$J,MATCH('HT 0-1'!KP321,Scrape!$B:$B,0)),"")</f>
        <v/>
      </c>
      <c r="LM321">
        <f>IF(LQ321="0-1",INDEX(Scrape!$K:$K,MATCH('HT 0-1'!KP321,Scrape!$B:$B,0)),"")</f>
        <v/>
      </c>
      <c r="LN321">
        <f>IF(LQ321="0-1",INDEX(Scrape!$L:$L,MATCH('HT 0-1'!KP321,Scrape!$B:$B,0)),"")</f>
        <v/>
      </c>
      <c r="LO321">
        <f>IF(LQ321="0-1",INDEX(Scrape!$M:$M,MATCH('HT 0-1'!KP321,Scrape!$B:$B,0)),"")</f>
        <v/>
      </c>
      <c r="LP321">
        <f>IF(LQ321="0-1",INDEX(Scrape!$N:$N,MATCH('HT 0-1'!KP321,Scrape!$B:$B,0)),"")</f>
        <v/>
      </c>
      <c r="LQ321">
        <f>INDEX(Scrape!$O:$O,MATCH('HT 0-1'!KP321,Scrape!$B:$B,0))</f>
        <v/>
      </c>
      <c r="LR321">
        <f>(1/LJ321)+(1/LI321)+(1/LH321)</f>
        <v/>
      </c>
      <c r="LS321">
        <f>(1/LG321)+(1/LF321)+(1/LE321)</f>
        <v/>
      </c>
      <c r="LT321" s="8">
        <f>IF(INDEX(#REF!,MATCH(KQ321,#REF!,0))=INDEX(#REF!,MATCH(KQ321,#REF!,0)),INDEX(#REF!,MATCH(KQ321,#REF!,0)),"ERROR")</f>
        <v/>
      </c>
      <c r="LU321" s="4">
        <f>IF(KR321="G",2,IF(KR321="R",0.5,IF(KR321="A",1)))</f>
        <v/>
      </c>
      <c r="LV321" s="4">
        <f>IF(KS321="G",0.5,IF(KS321="R",2,IF(KS321="A",1)))</f>
        <v/>
      </c>
      <c r="LW321" s="4">
        <f>IF(KT321="G",2,IF(KT321="R",0.5,IF(KT321="A",1)))</f>
        <v/>
      </c>
      <c r="LX321" s="4">
        <f>IF(KU321="G",0.5,IF(KU321="R",2,IF(KU321="A",1)))</f>
        <v/>
      </c>
      <c r="LY321" s="7">
        <f>(LK321*(LU321+LX321)+(LL321*(LU321+LX321)))</f>
        <v/>
      </c>
      <c r="LZ321" s="7">
        <f>(LN321*(LV321+LW321)+(LO321*(LV321+LW321)))</f>
        <v/>
      </c>
      <c r="MA321" s="11">
        <f>LY321-LZ321</f>
        <v/>
      </c>
      <c r="MB321" s="5">
        <f>MA321+2</f>
        <v/>
      </c>
      <c r="MC321" s="6">
        <f>MA321-2</f>
        <v/>
      </c>
      <c r="MD321" s="4">
        <f>LE321</f>
        <v/>
      </c>
      <c r="ME321" s="9">
        <f>IF(MD321=0,1000,MD321+0.75)</f>
        <v/>
      </c>
      <c r="MF321" s="10">
        <f>IF(MD321=0,0,MD321-0.75)</f>
        <v/>
      </c>
      <c r="MG321" s="4">
        <f>((LM321*(LU321+LX321))-((LP321*(LV321+LW321))))</f>
        <v/>
      </c>
      <c r="MH321" s="9">
        <f>MG321*1.2</f>
        <v/>
      </c>
      <c r="MI321" s="10">
        <f>MG321*0.8</f>
        <v/>
      </c>
      <c r="MJ321">
        <f>IFERROR(NX321,"")</f>
        <v/>
      </c>
      <c r="MK321">
        <f>IFERROR(NY321,"")</f>
        <v/>
      </c>
      <c r="ML321">
        <f>IFERROR(NZ321,"")</f>
        <v/>
      </c>
      <c r="MM321">
        <f>IFERROR(OA321,"")</f>
        <v/>
      </c>
      <c r="MN321">
        <f>IFERROR(OB321,"")</f>
        <v/>
      </c>
      <c r="MO321">
        <f>IFERROR(OC321,"")</f>
        <v/>
      </c>
      <c r="MP321" s="1">
        <f>COUNTIFS(#REF!,LT321,#REF!,1,#REF!,"&gt;="&amp;MC321,#REF!,"&lt;="&amp;MB321,#REF!,"&lt;="&amp;ME321,#REF!,"&gt;="&amp;MF321,#REF!,"="&amp;KV321,#REF!,"="&amp;KX321)</f>
        <v/>
      </c>
      <c r="MQ321" s="1">
        <f>COUNTIFS(#REF!,LT321,#REF!,0,#REF!,"&gt;="&amp;MC321,#REF!,"&lt;="&amp;MB321,#REF!,"&lt;="&amp;ME321,#REF!,"&gt;="&amp;MF321,#REF!,"="&amp;KV321,#REF!,"="&amp;KX321)</f>
        <v/>
      </c>
      <c r="MR321" s="1">
        <f>COUNTIFS(#REF!,LT321,#REF!,1,#REF!,"&gt;="&amp;MC321,#REF!,"&lt;="&amp;MB321,#REF!,"&lt;="&amp;ME321,#REF!,"&gt;="&amp;MF321,#REF!,"="&amp;KW321,#REF!,"="&amp;KY321)</f>
        <v/>
      </c>
      <c r="MS321" s="1">
        <f>COUNTIFS(#REF!,LT321,#REF!,0,#REF!,"&gt;="&amp;MC321,#REF!,"&lt;="&amp;MB321,#REF!,"&lt;="&amp;ME321,#REF!,"&gt;="&amp;MF321,#REF!,"="&amp;KW321,#REF!,"="&amp;KY321)</f>
        <v/>
      </c>
      <c r="MT321" s="1">
        <f>COUNTIFS(#REF!,LT321,#REF!,1,#REF!,"&gt;="&amp;MI321,#REF!,"&lt;="&amp;MH321,#REF!,"&lt;="&amp;ME321,#REF!,"&gt;="&amp;MF321)</f>
        <v/>
      </c>
      <c r="MU321" s="1">
        <f>COUNTIFS(#REF!,LT321,#REF!,0,#REF!,"&gt;="&amp;MI321,#REF!,"&lt;="&amp;MH321,#REF!,"&lt;="&amp;ME321,#REF!,"&gt;="&amp;MF321)</f>
        <v/>
      </c>
      <c r="MV321" s="1">
        <f>COUNTIFS(#REF!,LT321,#REF!,1,#REF!,"&gt;="&amp;MI321,#REF!,"&lt;="&amp;MH321,#REF!,"="&amp;KZ321,#REF!,"="&amp;LA321,#REF!,"&lt;="&amp;ME321,#REF!,"&gt;="&amp;MF321)</f>
        <v/>
      </c>
      <c r="MW321" s="1">
        <f>COUNTIFS(#REF!,LT321,#REF!,0,#REF!,"&gt;="&amp;MI321,#REF!,"&lt;="&amp;MH321,#REF!,"="&amp;KZ321,#REF!,"="&amp;LA321,#REF!,"&lt;="&amp;ME321,#REF!,"&gt;="&amp;MF321)</f>
        <v/>
      </c>
      <c r="MX321" s="1">
        <f>COUNTIFS(#REF!,LT321,#REF!,1,#REF!,"&gt;="&amp;MC321,#REF!,"&lt;="&amp;MB321,#REF!,"&lt;="&amp;ME321,#REF!,"&gt;="&amp;MF321)</f>
        <v/>
      </c>
      <c r="MY321" s="1">
        <f>COUNTIFS(#REF!,LT321,#REF!,0,#REF!,"&gt;="&amp;MC321,#REF!,"&lt;="&amp;MB321,#REF!,"&lt;="&amp;ME321,#REF!,"&gt;="&amp;MF321)</f>
        <v/>
      </c>
      <c r="MZ321" s="1">
        <f>COUNTIFS(#REF!,LT321,#REF!,1,#REF!,"&lt;="&amp;ME321,#REF!,"&gt;="&amp;MF321,#REF!,"="&amp;KV321,#REF!,"="&amp;KX321)</f>
        <v/>
      </c>
      <c r="NA321" s="1">
        <f>COUNTIFS(#REF!,LT321,#REF!,0,#REF!,"&lt;="&amp;ME321,#REF!,"&gt;="&amp;MF321,#REF!,"="&amp;KV321,#REF!,"="&amp;KX321)</f>
        <v/>
      </c>
      <c r="NB321" s="1">
        <f>COUNTIFS(#REF!,LT321,#REF!,1,#REF!,"&lt;="&amp;ME321,#REF!,"&gt;="&amp;MF321,#REF!,"="&amp;KW321,#REF!,"="&amp;KY321)</f>
        <v/>
      </c>
      <c r="NC321" s="1">
        <f>COUNTIFS(#REF!,LT321,#REF!,0,#REF!,"&lt;="&amp;ME321,#REF!,"&gt;="&amp;MF321,#REF!,"="&amp;KW321,#REF!,"="&amp;KY321)</f>
        <v/>
      </c>
      <c r="ND321" s="1">
        <f>MP321+MR321+MT321+MV321+MX321+MZ321+NB321</f>
        <v/>
      </c>
      <c r="NE321" s="1">
        <f>MQ321+MS321+MU321+MW321+MY321+NA321+NC321</f>
        <v/>
      </c>
      <c r="NF321" s="1">
        <f>ND321+NE321</f>
        <v/>
      </c>
      <c r="NG321" s="33">
        <f>ND321/(ND321+NE321)</f>
        <v/>
      </c>
      <c r="NH321" s="3">
        <f>1/NG321</f>
        <v/>
      </c>
      <c r="NI321" s="1">
        <f>LI321</f>
        <v/>
      </c>
      <c r="NJ321" s="79">
        <f>((1-NG321)*(1/(NI321-1))*0.98-(NG321*1))</f>
        <v/>
      </c>
      <c r="NK321" s="34">
        <f>IF(LR321&lt;0.9,0,IF(AND(LR321&gt;1.1),0,1))</f>
        <v/>
      </c>
      <c r="NL321" s="34">
        <f>IF(LS321&lt;0.9,0,IF(AND(LS321&gt;1.1),0,1))</f>
        <v/>
      </c>
      <c r="NM321" s="32">
        <f>IF(NF321&gt;99,1,0)</f>
        <v/>
      </c>
      <c r="NN321" s="32">
        <f>IF(NJ321&gt;0.0799,1,0)</f>
        <v/>
      </c>
      <c r="NO321" s="32">
        <f>IF(NJ321&gt;NQ321,1,0)</f>
        <v/>
      </c>
      <c r="NP321" s="32">
        <f>NM321+NN321+NO321+NK321+NL321</f>
        <v/>
      </c>
      <c r="NQ321" s="79">
        <f>(((100*NG321)*(NI321-1)*0.98)-((1-NG321)*100))/100</f>
        <v/>
      </c>
      <c r="NR321" s="34">
        <f>IF(LR321&lt;0.9,0,IF(AND(LR321&gt;1.1),0,1))</f>
        <v/>
      </c>
      <c r="NS321" s="34">
        <f>IF(LS321&lt;0.9,0,IF(AND(LS321&gt;1.1),0,1))</f>
        <v/>
      </c>
      <c r="NT321" s="32">
        <f>IF(NF321&gt;99,1,0)</f>
        <v/>
      </c>
      <c r="NU321" s="32">
        <f>IF(NQ321&gt;0.0799,1,0)</f>
        <v/>
      </c>
      <c r="NV321" s="32">
        <f>IF(NQ321&gt;NJ321,1,0)</f>
        <v/>
      </c>
      <c r="NW321" s="32">
        <f>NT321+NU321+NV321+NR321+NS321</f>
        <v/>
      </c>
      <c r="NX321">
        <f>IF(NP321=5,"LayAway0-1",IF(AND(NW321=5),"BackAway0-1",""))</f>
        <v/>
      </c>
      <c r="NY321">
        <f>IF(NP321=5,KO321,IF(AND(NW321=5),KO321,""))</f>
        <v/>
      </c>
      <c r="NZ321">
        <f>IF(NP321=5,"Match Odds",IF(AND(NW321=5),"Match Odds",""))</f>
        <v/>
      </c>
      <c r="OA321">
        <f>IF(NP321=5,KP321,IF(AND(NW321=5),KP321,""))</f>
        <v/>
      </c>
      <c r="OB321">
        <f>IF(NP321=5,"MATCH_ODDS",IF(AND(NW321=5),"MATCH_ODDS",""))</f>
        <v/>
      </c>
      <c r="OC321">
        <f>IF(NP321=5,"LAY",IF(AND(NW321=5),"BACK",""))</f>
        <v/>
      </c>
    </row>
    <row r="322" ht="16.5" customHeight="1" thickBot="1" thickTop="1">
      <c r="A322" s="2" t="n"/>
      <c r="KN322" s="1">
        <f>IF(INDEX(#REF!,MATCH('HT 0-1'!D322,#REF!,0))=INDEX(#REF!,MATCH('HT 0-1'!D322,#REF!,0)),INDEX(#REF!,MATCH('HT 0-1'!D322,#REF!,0)),"ERROR")</f>
        <v/>
      </c>
      <c r="KO322" s="1">
        <f>IF(INDEX(#REF!,MATCH('HT 0-1'!E322,#REF!,0))=INDEX(#REF!,MATCH('HT 0-1'!E322,#REF!,0)),INDEX(#REF!,MATCH('HT 0-1'!E322,#REF!,0)),"ERROR")</f>
        <v/>
      </c>
      <c r="KP322" s="1">
        <f>KN322&amp;" v "&amp;KO322</f>
        <v/>
      </c>
      <c r="KQ322">
        <f>B322&amp;"_"&amp;C322</f>
        <v/>
      </c>
      <c r="KR322" s="1">
        <f>IF((HW322/KK322)&lt;0.335,"G",IF((HW322/KK322)&gt;0.67,"R","A"))</f>
        <v/>
      </c>
      <c r="KS322" s="1">
        <f>IF((HX322/KK322)&lt;0.335,"G",IF((HX322/KK322)&gt;0.67,"R","A"))</f>
        <v/>
      </c>
      <c r="KT322" s="1">
        <f>IF((IH322/KK322)&lt;0.335,"G",IF((IH322/KK322)&gt;0.67,"R","A"))</f>
        <v/>
      </c>
      <c r="KU322" s="1">
        <f>IF((II322/KK322)&lt;0.335,"G",IF((II322/KK322)&gt;0.67,"R","A"))</f>
        <v/>
      </c>
      <c r="KV322" s="1">
        <f>IF((HZ322/KK322)&lt;0.335,"G",IF((HZ322/KK322)&gt;0.67,"R","A"))</f>
        <v/>
      </c>
      <c r="KW322" s="1">
        <f>IF((HY322/KK322)&lt;0.335,"G",IF((HY322/KK322)&gt;0.67,"R","A"))</f>
        <v/>
      </c>
      <c r="KX322" s="1">
        <f>IF((IK322/KK322)&lt;0.335,"G",IF((IK322/KK322)&gt;0.67,"R","A"))</f>
        <v/>
      </c>
      <c r="KY322" s="1">
        <f>IF((IJ322/KK322)&lt;0.335,"G",IF((IJ322/KK322)&gt;0.67,"R","A"))</f>
        <v/>
      </c>
      <c r="KZ322" s="1">
        <f>IF((HQ322/KK322)&lt;0.335,"G",IF((HQ322/KK322)&gt;0.67,"R","A"))</f>
        <v/>
      </c>
      <c r="LA322" s="1">
        <f>IF((IB322/KK322)&lt;0.335,"G",IF((IB322/KK322)&gt;0.67,"R","A"))</f>
        <v/>
      </c>
      <c r="LB322">
        <f>IF(LQ322="0-1",INDEX(Scrape!#REF!,MATCH('HT 0-1'!KP322,Scrape!$B:$B,0)),"")</f>
        <v/>
      </c>
      <c r="LC322">
        <f>IF(LQ322="0-1",INDEX(Scrape!$A:$A,MATCH('HT 0-1'!KP322,Scrape!$B:$B,0)),"")</f>
        <v/>
      </c>
      <c r="LD322">
        <f>IF(LQ322="0-1",INDEX(Scrape!$B:$B,MATCH('HT 0-1'!KP322,Scrape!$B:$B,0)),"")</f>
        <v/>
      </c>
      <c r="LE322">
        <f>IF(LQ322="0-1",INDEX(Scrape!$C:$C,MATCH('HT 0-1'!KP322,Scrape!$B:$B,0)),"")</f>
        <v/>
      </c>
      <c r="LF322">
        <f>IF(LQ322="0-1",INDEX(Scrape!$D:$D,MATCH('HT 0-1'!KP322,Scrape!$B:$B,0)),"")</f>
        <v/>
      </c>
      <c r="LG322">
        <f>IF(LQ322="0-1",INDEX(Scrape!$E:$E,MATCH('HT 0-1'!KP322,Scrape!$B:$B,0)),"")</f>
        <v/>
      </c>
      <c r="LH322">
        <f>IF(LQ322="0-1",INDEX(Scrape!$F:$F,MATCH('HT 0-1'!KP322,Scrape!$B:$B,0)),"")</f>
        <v/>
      </c>
      <c r="LI322">
        <f>IF(LQ322="0-1",INDEX(Scrape!$G:$G,MATCH('HT 0-1'!KP322,Scrape!$B:$B,0)),"")</f>
        <v/>
      </c>
      <c r="LJ322">
        <f>IF(LQ322="0-1",INDEX(Scrape!$H:$H,MATCH('HT 0-1'!KP322,Scrape!$B:$B,0)),"")</f>
        <v/>
      </c>
      <c r="LK322">
        <f>IF(LQ322="0-1",INDEX(Scrape!$I:$I,MATCH('HT 0-1'!KP322,Scrape!$B:$B,0)),"")</f>
        <v/>
      </c>
      <c r="LL322">
        <f>IF(LQ322="0-1",INDEX(Scrape!$J:$J,MATCH('HT 0-1'!KP322,Scrape!$B:$B,0)),"")</f>
        <v/>
      </c>
      <c r="LM322">
        <f>IF(LQ322="0-1",INDEX(Scrape!$K:$K,MATCH('HT 0-1'!KP322,Scrape!$B:$B,0)),"")</f>
        <v/>
      </c>
      <c r="LN322">
        <f>IF(LQ322="0-1",INDEX(Scrape!$L:$L,MATCH('HT 0-1'!KP322,Scrape!$B:$B,0)),"")</f>
        <v/>
      </c>
      <c r="LO322">
        <f>IF(LQ322="0-1",INDEX(Scrape!$M:$M,MATCH('HT 0-1'!KP322,Scrape!$B:$B,0)),"")</f>
        <v/>
      </c>
      <c r="LP322">
        <f>IF(LQ322="0-1",INDEX(Scrape!$N:$N,MATCH('HT 0-1'!KP322,Scrape!$B:$B,0)),"")</f>
        <v/>
      </c>
      <c r="LQ322">
        <f>INDEX(Scrape!$O:$O,MATCH('HT 0-1'!KP322,Scrape!$B:$B,0))</f>
        <v/>
      </c>
      <c r="LR322">
        <f>(1/LJ322)+(1/LI322)+(1/LH322)</f>
        <v/>
      </c>
      <c r="LS322">
        <f>(1/LG322)+(1/LF322)+(1/LE322)</f>
        <v/>
      </c>
      <c r="LT322" s="8">
        <f>IF(INDEX(#REF!,MATCH(KQ322,#REF!,0))=INDEX(#REF!,MATCH(KQ322,#REF!,0)),INDEX(#REF!,MATCH(KQ322,#REF!,0)),"ERROR")</f>
        <v/>
      </c>
      <c r="LU322" s="4">
        <f>IF(KR322="G",2,IF(KR322="R",0.5,IF(KR322="A",1)))</f>
        <v/>
      </c>
      <c r="LV322" s="4">
        <f>IF(KS322="G",0.5,IF(KS322="R",2,IF(KS322="A",1)))</f>
        <v/>
      </c>
      <c r="LW322" s="4">
        <f>IF(KT322="G",2,IF(KT322="R",0.5,IF(KT322="A",1)))</f>
        <v/>
      </c>
      <c r="LX322" s="4">
        <f>IF(KU322="G",0.5,IF(KU322="R",2,IF(KU322="A",1)))</f>
        <v/>
      </c>
      <c r="LY322" s="7">
        <f>(LK322*(LU322+LX322)+(LL322*(LU322+LX322)))</f>
        <v/>
      </c>
      <c r="LZ322" s="7">
        <f>(LN322*(LV322+LW322)+(LO322*(LV322+LW322)))</f>
        <v/>
      </c>
      <c r="MA322" s="11">
        <f>LY322-LZ322</f>
        <v/>
      </c>
      <c r="MB322" s="5">
        <f>MA322+2</f>
        <v/>
      </c>
      <c r="MC322" s="6">
        <f>MA322-2</f>
        <v/>
      </c>
      <c r="MD322" s="4">
        <f>LE322</f>
        <v/>
      </c>
      <c r="ME322" s="9">
        <f>IF(MD322=0,1000,MD322+0.75)</f>
        <v/>
      </c>
      <c r="MF322" s="10">
        <f>IF(MD322=0,0,MD322-0.75)</f>
        <v/>
      </c>
      <c r="MG322" s="4">
        <f>((LM322*(LU322+LX322))-((LP322*(LV322+LW322))))</f>
        <v/>
      </c>
      <c r="MH322" s="9">
        <f>MG322*1.2</f>
        <v/>
      </c>
      <c r="MI322" s="10">
        <f>MG322*0.8</f>
        <v/>
      </c>
      <c r="MJ322">
        <f>IFERROR(NX322,"")</f>
        <v/>
      </c>
      <c r="MK322">
        <f>IFERROR(NY322,"")</f>
        <v/>
      </c>
      <c r="ML322">
        <f>IFERROR(NZ322,"")</f>
        <v/>
      </c>
      <c r="MM322">
        <f>IFERROR(OA322,"")</f>
        <v/>
      </c>
      <c r="MN322">
        <f>IFERROR(OB322,"")</f>
        <v/>
      </c>
      <c r="MO322">
        <f>IFERROR(OC322,"")</f>
        <v/>
      </c>
      <c r="MP322" s="1">
        <f>COUNTIFS(#REF!,LT322,#REF!,1,#REF!,"&gt;="&amp;MC322,#REF!,"&lt;="&amp;MB322,#REF!,"&lt;="&amp;ME322,#REF!,"&gt;="&amp;MF322,#REF!,"="&amp;KV322,#REF!,"="&amp;KX322)</f>
        <v/>
      </c>
      <c r="MQ322" s="1">
        <f>COUNTIFS(#REF!,LT322,#REF!,0,#REF!,"&gt;="&amp;MC322,#REF!,"&lt;="&amp;MB322,#REF!,"&lt;="&amp;ME322,#REF!,"&gt;="&amp;MF322,#REF!,"="&amp;KV322,#REF!,"="&amp;KX322)</f>
        <v/>
      </c>
      <c r="MR322" s="1">
        <f>COUNTIFS(#REF!,LT322,#REF!,1,#REF!,"&gt;="&amp;MC322,#REF!,"&lt;="&amp;MB322,#REF!,"&lt;="&amp;ME322,#REF!,"&gt;="&amp;MF322,#REF!,"="&amp;KW322,#REF!,"="&amp;KY322)</f>
        <v/>
      </c>
      <c r="MS322" s="1">
        <f>COUNTIFS(#REF!,LT322,#REF!,0,#REF!,"&gt;="&amp;MC322,#REF!,"&lt;="&amp;MB322,#REF!,"&lt;="&amp;ME322,#REF!,"&gt;="&amp;MF322,#REF!,"="&amp;KW322,#REF!,"="&amp;KY322)</f>
        <v/>
      </c>
      <c r="MT322" s="1">
        <f>COUNTIFS(#REF!,LT322,#REF!,1,#REF!,"&gt;="&amp;MI322,#REF!,"&lt;="&amp;MH322,#REF!,"&lt;="&amp;ME322,#REF!,"&gt;="&amp;MF322)</f>
        <v/>
      </c>
      <c r="MU322" s="1">
        <f>COUNTIFS(#REF!,LT322,#REF!,0,#REF!,"&gt;="&amp;MI322,#REF!,"&lt;="&amp;MH322,#REF!,"&lt;="&amp;ME322,#REF!,"&gt;="&amp;MF322)</f>
        <v/>
      </c>
      <c r="MV322" s="1">
        <f>COUNTIFS(#REF!,LT322,#REF!,1,#REF!,"&gt;="&amp;MI322,#REF!,"&lt;="&amp;MH322,#REF!,"="&amp;KZ322,#REF!,"="&amp;LA322,#REF!,"&lt;="&amp;ME322,#REF!,"&gt;="&amp;MF322)</f>
        <v/>
      </c>
      <c r="MW322" s="1">
        <f>COUNTIFS(#REF!,LT322,#REF!,0,#REF!,"&gt;="&amp;MI322,#REF!,"&lt;="&amp;MH322,#REF!,"="&amp;KZ322,#REF!,"="&amp;LA322,#REF!,"&lt;="&amp;ME322,#REF!,"&gt;="&amp;MF322)</f>
        <v/>
      </c>
      <c r="MX322" s="1">
        <f>COUNTIFS(#REF!,LT322,#REF!,1,#REF!,"&gt;="&amp;MC322,#REF!,"&lt;="&amp;MB322,#REF!,"&lt;="&amp;ME322,#REF!,"&gt;="&amp;MF322)</f>
        <v/>
      </c>
      <c r="MY322" s="1">
        <f>COUNTIFS(#REF!,LT322,#REF!,0,#REF!,"&gt;="&amp;MC322,#REF!,"&lt;="&amp;MB322,#REF!,"&lt;="&amp;ME322,#REF!,"&gt;="&amp;MF322)</f>
        <v/>
      </c>
      <c r="MZ322" s="1">
        <f>COUNTIFS(#REF!,LT322,#REF!,1,#REF!,"&lt;="&amp;ME322,#REF!,"&gt;="&amp;MF322,#REF!,"="&amp;KV322,#REF!,"="&amp;KX322)</f>
        <v/>
      </c>
      <c r="NA322" s="1">
        <f>COUNTIFS(#REF!,LT322,#REF!,0,#REF!,"&lt;="&amp;ME322,#REF!,"&gt;="&amp;MF322,#REF!,"="&amp;KV322,#REF!,"="&amp;KX322)</f>
        <v/>
      </c>
      <c r="NB322" s="1">
        <f>COUNTIFS(#REF!,LT322,#REF!,1,#REF!,"&lt;="&amp;ME322,#REF!,"&gt;="&amp;MF322,#REF!,"="&amp;KW322,#REF!,"="&amp;KY322)</f>
        <v/>
      </c>
      <c r="NC322" s="1">
        <f>COUNTIFS(#REF!,LT322,#REF!,0,#REF!,"&lt;="&amp;ME322,#REF!,"&gt;="&amp;MF322,#REF!,"="&amp;KW322,#REF!,"="&amp;KY322)</f>
        <v/>
      </c>
      <c r="ND322" s="1">
        <f>MP322+MR322+MT322+MV322+MX322+MZ322+NB322</f>
        <v/>
      </c>
      <c r="NE322" s="1">
        <f>MQ322+MS322+MU322+MW322+MY322+NA322+NC322</f>
        <v/>
      </c>
      <c r="NF322" s="1">
        <f>ND322+NE322</f>
        <v/>
      </c>
      <c r="NG322" s="33">
        <f>ND322/(ND322+NE322)</f>
        <v/>
      </c>
      <c r="NH322" s="3">
        <f>1/NG322</f>
        <v/>
      </c>
      <c r="NI322" s="1">
        <f>LI322</f>
        <v/>
      </c>
      <c r="NJ322" s="79">
        <f>((1-NG322)*(1/(NI322-1))*0.98-(NG322*1))</f>
        <v/>
      </c>
      <c r="NK322" s="34">
        <f>IF(LR322&lt;0.9,0,IF(AND(LR322&gt;1.1),0,1))</f>
        <v/>
      </c>
      <c r="NL322" s="34">
        <f>IF(LS322&lt;0.9,0,IF(AND(LS322&gt;1.1),0,1))</f>
        <v/>
      </c>
      <c r="NM322" s="32">
        <f>IF(NF322&gt;99,1,0)</f>
        <v/>
      </c>
      <c r="NN322" s="32">
        <f>IF(NJ322&gt;0.0799,1,0)</f>
        <v/>
      </c>
      <c r="NO322" s="32">
        <f>IF(NJ322&gt;NQ322,1,0)</f>
        <v/>
      </c>
      <c r="NP322" s="32">
        <f>NM322+NN322+NO322+NK322+NL322</f>
        <v/>
      </c>
      <c r="NQ322" s="79">
        <f>(((100*NG322)*(NI322-1)*0.98)-((1-NG322)*100))/100</f>
        <v/>
      </c>
      <c r="NR322" s="34">
        <f>IF(LR322&lt;0.9,0,IF(AND(LR322&gt;1.1),0,1))</f>
        <v/>
      </c>
      <c r="NS322" s="34">
        <f>IF(LS322&lt;0.9,0,IF(AND(LS322&gt;1.1),0,1))</f>
        <v/>
      </c>
      <c r="NT322" s="32">
        <f>IF(NF322&gt;99,1,0)</f>
        <v/>
      </c>
      <c r="NU322" s="32">
        <f>IF(NQ322&gt;0.0799,1,0)</f>
        <v/>
      </c>
      <c r="NV322" s="32">
        <f>IF(NQ322&gt;NJ322,1,0)</f>
        <v/>
      </c>
      <c r="NW322" s="32">
        <f>NT322+NU322+NV322+NR322+NS322</f>
        <v/>
      </c>
      <c r="NX322">
        <f>IF(NP322=5,"LayAway0-1",IF(AND(NW322=5),"BackAway0-1",""))</f>
        <v/>
      </c>
      <c r="NY322">
        <f>IF(NP322=5,KO322,IF(AND(NW322=5),KO322,""))</f>
        <v/>
      </c>
      <c r="NZ322">
        <f>IF(NP322=5,"Match Odds",IF(AND(NW322=5),"Match Odds",""))</f>
        <v/>
      </c>
      <c r="OA322">
        <f>IF(NP322=5,KP322,IF(AND(NW322=5),KP322,""))</f>
        <v/>
      </c>
      <c r="OB322">
        <f>IF(NP322=5,"MATCH_ODDS",IF(AND(NW322=5),"MATCH_ODDS",""))</f>
        <v/>
      </c>
      <c r="OC322">
        <f>IF(NP322=5,"LAY",IF(AND(NW322=5),"BACK",""))</f>
        <v/>
      </c>
    </row>
    <row r="323" ht="16.5" customHeight="1" thickBot="1" thickTop="1">
      <c r="A323" s="2" t="n"/>
      <c r="KN323" s="1">
        <f>IF(INDEX(#REF!,MATCH('HT 0-1'!D323,#REF!,0))=INDEX(#REF!,MATCH('HT 0-1'!D323,#REF!,0)),INDEX(#REF!,MATCH('HT 0-1'!D323,#REF!,0)),"ERROR")</f>
        <v/>
      </c>
      <c r="KO323" s="1">
        <f>IF(INDEX(#REF!,MATCH('HT 0-1'!E323,#REF!,0))=INDEX(#REF!,MATCH('HT 0-1'!E323,#REF!,0)),INDEX(#REF!,MATCH('HT 0-1'!E323,#REF!,0)),"ERROR")</f>
        <v/>
      </c>
      <c r="KP323" s="1">
        <f>KN323&amp;" v "&amp;KO323</f>
        <v/>
      </c>
      <c r="KQ323">
        <f>B323&amp;"_"&amp;C323</f>
        <v/>
      </c>
      <c r="KR323" s="1">
        <f>IF((HW323/KK323)&lt;0.335,"G",IF((HW323/KK323)&gt;0.67,"R","A"))</f>
        <v/>
      </c>
      <c r="KS323" s="1">
        <f>IF((HX323/KK323)&lt;0.335,"G",IF((HX323/KK323)&gt;0.67,"R","A"))</f>
        <v/>
      </c>
      <c r="KT323" s="1">
        <f>IF((IH323/KK323)&lt;0.335,"G",IF((IH323/KK323)&gt;0.67,"R","A"))</f>
        <v/>
      </c>
      <c r="KU323" s="1">
        <f>IF((II323/KK323)&lt;0.335,"G",IF((II323/KK323)&gt;0.67,"R","A"))</f>
        <v/>
      </c>
      <c r="KV323" s="1">
        <f>IF((HZ323/KK323)&lt;0.335,"G",IF((HZ323/KK323)&gt;0.67,"R","A"))</f>
        <v/>
      </c>
      <c r="KW323" s="1">
        <f>IF((HY323/KK323)&lt;0.335,"G",IF((HY323/KK323)&gt;0.67,"R","A"))</f>
        <v/>
      </c>
      <c r="KX323" s="1">
        <f>IF((IK323/KK323)&lt;0.335,"G",IF((IK323/KK323)&gt;0.67,"R","A"))</f>
        <v/>
      </c>
      <c r="KY323" s="1">
        <f>IF((IJ323/KK323)&lt;0.335,"G",IF((IJ323/KK323)&gt;0.67,"R","A"))</f>
        <v/>
      </c>
      <c r="KZ323" s="1">
        <f>IF((HQ323/KK323)&lt;0.335,"G",IF((HQ323/KK323)&gt;0.67,"R","A"))</f>
        <v/>
      </c>
      <c r="LA323" s="1">
        <f>IF((IB323/KK323)&lt;0.335,"G",IF((IB323/KK323)&gt;0.67,"R","A"))</f>
        <v/>
      </c>
      <c r="LB323">
        <f>IF(LQ323="0-1",INDEX(Scrape!#REF!,MATCH('HT 0-1'!KP323,Scrape!$B:$B,0)),"")</f>
        <v/>
      </c>
      <c r="LC323">
        <f>IF(LQ323="0-1",INDEX(Scrape!$A:$A,MATCH('HT 0-1'!KP323,Scrape!$B:$B,0)),"")</f>
        <v/>
      </c>
      <c r="LD323">
        <f>IF(LQ323="0-1",INDEX(Scrape!$B:$B,MATCH('HT 0-1'!KP323,Scrape!$B:$B,0)),"")</f>
        <v/>
      </c>
      <c r="LE323">
        <f>IF(LQ323="0-1",INDEX(Scrape!$C:$C,MATCH('HT 0-1'!KP323,Scrape!$B:$B,0)),"")</f>
        <v/>
      </c>
      <c r="LF323">
        <f>IF(LQ323="0-1",INDEX(Scrape!$D:$D,MATCH('HT 0-1'!KP323,Scrape!$B:$B,0)),"")</f>
        <v/>
      </c>
      <c r="LG323">
        <f>IF(LQ323="0-1",INDEX(Scrape!$E:$E,MATCH('HT 0-1'!KP323,Scrape!$B:$B,0)),"")</f>
        <v/>
      </c>
      <c r="LH323">
        <f>IF(LQ323="0-1",INDEX(Scrape!$F:$F,MATCH('HT 0-1'!KP323,Scrape!$B:$B,0)),"")</f>
        <v/>
      </c>
      <c r="LI323">
        <f>IF(LQ323="0-1",INDEX(Scrape!$G:$G,MATCH('HT 0-1'!KP323,Scrape!$B:$B,0)),"")</f>
        <v/>
      </c>
      <c r="LJ323">
        <f>IF(LQ323="0-1",INDEX(Scrape!$H:$H,MATCH('HT 0-1'!KP323,Scrape!$B:$B,0)),"")</f>
        <v/>
      </c>
      <c r="LK323">
        <f>IF(LQ323="0-1",INDEX(Scrape!$I:$I,MATCH('HT 0-1'!KP323,Scrape!$B:$B,0)),"")</f>
        <v/>
      </c>
      <c r="LL323">
        <f>IF(LQ323="0-1",INDEX(Scrape!$J:$J,MATCH('HT 0-1'!KP323,Scrape!$B:$B,0)),"")</f>
        <v/>
      </c>
      <c r="LM323">
        <f>IF(LQ323="0-1",INDEX(Scrape!$K:$K,MATCH('HT 0-1'!KP323,Scrape!$B:$B,0)),"")</f>
        <v/>
      </c>
      <c r="LN323">
        <f>IF(LQ323="0-1",INDEX(Scrape!$L:$L,MATCH('HT 0-1'!KP323,Scrape!$B:$B,0)),"")</f>
        <v/>
      </c>
      <c r="LO323">
        <f>IF(LQ323="0-1",INDEX(Scrape!$M:$M,MATCH('HT 0-1'!KP323,Scrape!$B:$B,0)),"")</f>
        <v/>
      </c>
      <c r="LP323">
        <f>IF(LQ323="0-1",INDEX(Scrape!$N:$N,MATCH('HT 0-1'!KP323,Scrape!$B:$B,0)),"")</f>
        <v/>
      </c>
      <c r="LQ323">
        <f>INDEX(Scrape!$O:$O,MATCH('HT 0-1'!KP323,Scrape!$B:$B,0))</f>
        <v/>
      </c>
      <c r="LR323">
        <f>(1/LJ323)+(1/LI323)+(1/LH323)</f>
        <v/>
      </c>
      <c r="LS323">
        <f>(1/LG323)+(1/LF323)+(1/LE323)</f>
        <v/>
      </c>
      <c r="LT323" s="8">
        <f>IF(INDEX(#REF!,MATCH(KQ323,#REF!,0))=INDEX(#REF!,MATCH(KQ323,#REF!,0)),INDEX(#REF!,MATCH(KQ323,#REF!,0)),"ERROR")</f>
        <v/>
      </c>
      <c r="LU323" s="4">
        <f>IF(KR323="G",2,IF(KR323="R",0.5,IF(KR323="A",1)))</f>
        <v/>
      </c>
      <c r="LV323" s="4">
        <f>IF(KS323="G",0.5,IF(KS323="R",2,IF(KS323="A",1)))</f>
        <v/>
      </c>
      <c r="LW323" s="4">
        <f>IF(KT323="G",2,IF(KT323="R",0.5,IF(KT323="A",1)))</f>
        <v/>
      </c>
      <c r="LX323" s="4">
        <f>IF(KU323="G",0.5,IF(KU323="R",2,IF(KU323="A",1)))</f>
        <v/>
      </c>
      <c r="LY323" s="7">
        <f>(LK323*(LU323+LX323)+(LL323*(LU323+LX323)))</f>
        <v/>
      </c>
      <c r="LZ323" s="7">
        <f>(LN323*(LV323+LW323)+(LO323*(LV323+LW323)))</f>
        <v/>
      </c>
      <c r="MA323" s="11">
        <f>LY323-LZ323</f>
        <v/>
      </c>
      <c r="MB323" s="5">
        <f>MA323+2</f>
        <v/>
      </c>
      <c r="MC323" s="6">
        <f>MA323-2</f>
        <v/>
      </c>
      <c r="MD323" s="4">
        <f>LE323</f>
        <v/>
      </c>
      <c r="ME323" s="9">
        <f>IF(MD323=0,1000,MD323+0.75)</f>
        <v/>
      </c>
      <c r="MF323" s="10">
        <f>IF(MD323=0,0,MD323-0.75)</f>
        <v/>
      </c>
      <c r="MG323" s="4">
        <f>((LM323*(LU323+LX323))-((LP323*(LV323+LW323))))</f>
        <v/>
      </c>
      <c r="MH323" s="9">
        <f>MG323*1.2</f>
        <v/>
      </c>
      <c r="MI323" s="10">
        <f>MG323*0.8</f>
        <v/>
      </c>
      <c r="MJ323">
        <f>IFERROR(NX323,"")</f>
        <v/>
      </c>
      <c r="MK323">
        <f>IFERROR(NY323,"")</f>
        <v/>
      </c>
      <c r="ML323">
        <f>IFERROR(NZ323,"")</f>
        <v/>
      </c>
      <c r="MM323">
        <f>IFERROR(OA323,"")</f>
        <v/>
      </c>
      <c r="MN323">
        <f>IFERROR(OB323,"")</f>
        <v/>
      </c>
      <c r="MO323">
        <f>IFERROR(OC323,"")</f>
        <v/>
      </c>
      <c r="MP323" s="1">
        <f>COUNTIFS(#REF!,LT323,#REF!,1,#REF!,"&gt;="&amp;MC323,#REF!,"&lt;="&amp;MB323,#REF!,"&lt;="&amp;ME323,#REF!,"&gt;="&amp;MF323,#REF!,"="&amp;KV323,#REF!,"="&amp;KX323)</f>
        <v/>
      </c>
      <c r="MQ323" s="1">
        <f>COUNTIFS(#REF!,LT323,#REF!,0,#REF!,"&gt;="&amp;MC323,#REF!,"&lt;="&amp;MB323,#REF!,"&lt;="&amp;ME323,#REF!,"&gt;="&amp;MF323,#REF!,"="&amp;KV323,#REF!,"="&amp;KX323)</f>
        <v/>
      </c>
      <c r="MR323" s="1">
        <f>COUNTIFS(#REF!,LT323,#REF!,1,#REF!,"&gt;="&amp;MC323,#REF!,"&lt;="&amp;MB323,#REF!,"&lt;="&amp;ME323,#REF!,"&gt;="&amp;MF323,#REF!,"="&amp;KW323,#REF!,"="&amp;KY323)</f>
        <v/>
      </c>
      <c r="MS323" s="1">
        <f>COUNTIFS(#REF!,LT323,#REF!,0,#REF!,"&gt;="&amp;MC323,#REF!,"&lt;="&amp;MB323,#REF!,"&lt;="&amp;ME323,#REF!,"&gt;="&amp;MF323,#REF!,"="&amp;KW323,#REF!,"="&amp;KY323)</f>
        <v/>
      </c>
      <c r="MT323" s="1">
        <f>COUNTIFS(#REF!,LT323,#REF!,1,#REF!,"&gt;="&amp;MI323,#REF!,"&lt;="&amp;MH323,#REF!,"&lt;="&amp;ME323,#REF!,"&gt;="&amp;MF323)</f>
        <v/>
      </c>
      <c r="MU323" s="1">
        <f>COUNTIFS(#REF!,LT323,#REF!,0,#REF!,"&gt;="&amp;MI323,#REF!,"&lt;="&amp;MH323,#REF!,"&lt;="&amp;ME323,#REF!,"&gt;="&amp;MF323)</f>
        <v/>
      </c>
      <c r="MV323" s="1">
        <f>COUNTIFS(#REF!,LT323,#REF!,1,#REF!,"&gt;="&amp;MI323,#REF!,"&lt;="&amp;MH323,#REF!,"="&amp;KZ323,#REF!,"="&amp;LA323,#REF!,"&lt;="&amp;ME323,#REF!,"&gt;="&amp;MF323)</f>
        <v/>
      </c>
      <c r="MW323" s="1">
        <f>COUNTIFS(#REF!,LT323,#REF!,0,#REF!,"&gt;="&amp;MI323,#REF!,"&lt;="&amp;MH323,#REF!,"="&amp;KZ323,#REF!,"="&amp;LA323,#REF!,"&lt;="&amp;ME323,#REF!,"&gt;="&amp;MF323)</f>
        <v/>
      </c>
      <c r="MX323" s="1">
        <f>COUNTIFS(#REF!,LT323,#REF!,1,#REF!,"&gt;="&amp;MC323,#REF!,"&lt;="&amp;MB323,#REF!,"&lt;="&amp;ME323,#REF!,"&gt;="&amp;MF323)</f>
        <v/>
      </c>
      <c r="MY323" s="1">
        <f>COUNTIFS(#REF!,LT323,#REF!,0,#REF!,"&gt;="&amp;MC323,#REF!,"&lt;="&amp;MB323,#REF!,"&lt;="&amp;ME323,#REF!,"&gt;="&amp;MF323)</f>
        <v/>
      </c>
      <c r="MZ323" s="1">
        <f>COUNTIFS(#REF!,LT323,#REF!,1,#REF!,"&lt;="&amp;ME323,#REF!,"&gt;="&amp;MF323,#REF!,"="&amp;KV323,#REF!,"="&amp;KX323)</f>
        <v/>
      </c>
      <c r="NA323" s="1">
        <f>COUNTIFS(#REF!,LT323,#REF!,0,#REF!,"&lt;="&amp;ME323,#REF!,"&gt;="&amp;MF323,#REF!,"="&amp;KV323,#REF!,"="&amp;KX323)</f>
        <v/>
      </c>
      <c r="NB323" s="1">
        <f>COUNTIFS(#REF!,LT323,#REF!,1,#REF!,"&lt;="&amp;ME323,#REF!,"&gt;="&amp;MF323,#REF!,"="&amp;KW323,#REF!,"="&amp;KY323)</f>
        <v/>
      </c>
      <c r="NC323" s="1">
        <f>COUNTIFS(#REF!,LT323,#REF!,0,#REF!,"&lt;="&amp;ME323,#REF!,"&gt;="&amp;MF323,#REF!,"="&amp;KW323,#REF!,"="&amp;KY323)</f>
        <v/>
      </c>
      <c r="ND323" s="1">
        <f>MP323+MR323+MT323+MV323+MX323+MZ323+NB323</f>
        <v/>
      </c>
      <c r="NE323" s="1">
        <f>MQ323+MS323+MU323+MW323+MY323+NA323+NC323</f>
        <v/>
      </c>
      <c r="NF323" s="1">
        <f>ND323+NE323</f>
        <v/>
      </c>
      <c r="NG323" s="33">
        <f>ND323/(ND323+NE323)</f>
        <v/>
      </c>
      <c r="NH323" s="3">
        <f>1/NG323</f>
        <v/>
      </c>
      <c r="NI323" s="1">
        <f>LI323</f>
        <v/>
      </c>
      <c r="NJ323" s="79">
        <f>((1-NG323)*(1/(NI323-1))*0.98-(NG323*1))</f>
        <v/>
      </c>
      <c r="NK323" s="34">
        <f>IF(LR323&lt;0.9,0,IF(AND(LR323&gt;1.1),0,1))</f>
        <v/>
      </c>
      <c r="NL323" s="34">
        <f>IF(LS323&lt;0.9,0,IF(AND(LS323&gt;1.1),0,1))</f>
        <v/>
      </c>
      <c r="NM323" s="32">
        <f>IF(NF323&gt;99,1,0)</f>
        <v/>
      </c>
      <c r="NN323" s="32">
        <f>IF(NJ323&gt;0.0799,1,0)</f>
        <v/>
      </c>
      <c r="NO323" s="32">
        <f>IF(NJ323&gt;NQ323,1,0)</f>
        <v/>
      </c>
      <c r="NP323" s="32">
        <f>NM323+NN323+NO323+NK323+NL323</f>
        <v/>
      </c>
      <c r="NQ323" s="79">
        <f>(((100*NG323)*(NI323-1)*0.98)-((1-NG323)*100))/100</f>
        <v/>
      </c>
      <c r="NR323" s="34">
        <f>IF(LR323&lt;0.9,0,IF(AND(LR323&gt;1.1),0,1))</f>
        <v/>
      </c>
      <c r="NS323" s="34">
        <f>IF(LS323&lt;0.9,0,IF(AND(LS323&gt;1.1),0,1))</f>
        <v/>
      </c>
      <c r="NT323" s="32">
        <f>IF(NF323&gt;99,1,0)</f>
        <v/>
      </c>
      <c r="NU323" s="32">
        <f>IF(NQ323&gt;0.0799,1,0)</f>
        <v/>
      </c>
      <c r="NV323" s="32">
        <f>IF(NQ323&gt;NJ323,1,0)</f>
        <v/>
      </c>
      <c r="NW323" s="32">
        <f>NT323+NU323+NV323+NR323+NS323</f>
        <v/>
      </c>
      <c r="NX323">
        <f>IF(NP323=5,"LayAway0-1",IF(AND(NW323=5),"BackAway0-1",""))</f>
        <v/>
      </c>
      <c r="NY323">
        <f>IF(NP323=5,KO323,IF(AND(NW323=5),KO323,""))</f>
        <v/>
      </c>
      <c r="NZ323">
        <f>IF(NP323=5,"Match Odds",IF(AND(NW323=5),"Match Odds",""))</f>
        <v/>
      </c>
      <c r="OA323">
        <f>IF(NP323=5,KP323,IF(AND(NW323=5),KP323,""))</f>
        <v/>
      </c>
      <c r="OB323">
        <f>IF(NP323=5,"MATCH_ODDS",IF(AND(NW323=5),"MATCH_ODDS",""))</f>
        <v/>
      </c>
      <c r="OC323">
        <f>IF(NP323=5,"LAY",IF(AND(NW323=5),"BACK",""))</f>
        <v/>
      </c>
    </row>
    <row r="324" ht="16.5" customHeight="1" thickBot="1" thickTop="1">
      <c r="A324" s="2" t="n"/>
      <c r="KN324" s="1">
        <f>IF(INDEX(#REF!,MATCH('HT 0-1'!D324,#REF!,0))=INDEX(#REF!,MATCH('HT 0-1'!D324,#REF!,0)),INDEX(#REF!,MATCH('HT 0-1'!D324,#REF!,0)),"ERROR")</f>
        <v/>
      </c>
      <c r="KO324" s="1">
        <f>IF(INDEX(#REF!,MATCH('HT 0-1'!E324,#REF!,0))=INDEX(#REF!,MATCH('HT 0-1'!E324,#REF!,0)),INDEX(#REF!,MATCH('HT 0-1'!E324,#REF!,0)),"ERROR")</f>
        <v/>
      </c>
      <c r="KP324" s="1">
        <f>KN324&amp;" v "&amp;KO324</f>
        <v/>
      </c>
      <c r="KQ324">
        <f>B324&amp;"_"&amp;C324</f>
        <v/>
      </c>
      <c r="KR324" s="1">
        <f>IF((HW324/KK324)&lt;0.335,"G",IF((HW324/KK324)&gt;0.67,"R","A"))</f>
        <v/>
      </c>
      <c r="KS324" s="1">
        <f>IF((HX324/KK324)&lt;0.335,"G",IF((HX324/KK324)&gt;0.67,"R","A"))</f>
        <v/>
      </c>
      <c r="KT324" s="1">
        <f>IF((IH324/KK324)&lt;0.335,"G",IF((IH324/KK324)&gt;0.67,"R","A"))</f>
        <v/>
      </c>
      <c r="KU324" s="1">
        <f>IF((II324/KK324)&lt;0.335,"G",IF((II324/KK324)&gt;0.67,"R","A"))</f>
        <v/>
      </c>
      <c r="KV324" s="1">
        <f>IF((HZ324/KK324)&lt;0.335,"G",IF((HZ324/KK324)&gt;0.67,"R","A"))</f>
        <v/>
      </c>
      <c r="KW324" s="1">
        <f>IF((HY324/KK324)&lt;0.335,"G",IF((HY324/KK324)&gt;0.67,"R","A"))</f>
        <v/>
      </c>
      <c r="KX324" s="1">
        <f>IF((IK324/KK324)&lt;0.335,"G",IF((IK324/KK324)&gt;0.67,"R","A"))</f>
        <v/>
      </c>
      <c r="KY324" s="1">
        <f>IF((IJ324/KK324)&lt;0.335,"G",IF((IJ324/KK324)&gt;0.67,"R","A"))</f>
        <v/>
      </c>
      <c r="KZ324" s="1">
        <f>IF((HQ324/KK324)&lt;0.335,"G",IF((HQ324/KK324)&gt;0.67,"R","A"))</f>
        <v/>
      </c>
      <c r="LA324" s="1">
        <f>IF((IB324/KK324)&lt;0.335,"G",IF((IB324/KK324)&gt;0.67,"R","A"))</f>
        <v/>
      </c>
      <c r="LB324">
        <f>IF(LQ324="0-1",INDEX(Scrape!#REF!,MATCH('HT 0-1'!KP324,Scrape!$B:$B,0)),"")</f>
        <v/>
      </c>
      <c r="LC324">
        <f>IF(LQ324="0-1",INDEX(Scrape!$A:$A,MATCH('HT 0-1'!KP324,Scrape!$B:$B,0)),"")</f>
        <v/>
      </c>
      <c r="LD324">
        <f>IF(LQ324="0-1",INDEX(Scrape!$B:$B,MATCH('HT 0-1'!KP324,Scrape!$B:$B,0)),"")</f>
        <v/>
      </c>
      <c r="LE324">
        <f>IF(LQ324="0-1",INDEX(Scrape!$C:$C,MATCH('HT 0-1'!KP324,Scrape!$B:$B,0)),"")</f>
        <v/>
      </c>
      <c r="LF324">
        <f>IF(LQ324="0-1",INDEX(Scrape!$D:$D,MATCH('HT 0-1'!KP324,Scrape!$B:$B,0)),"")</f>
        <v/>
      </c>
      <c r="LG324">
        <f>IF(LQ324="0-1",INDEX(Scrape!$E:$E,MATCH('HT 0-1'!KP324,Scrape!$B:$B,0)),"")</f>
        <v/>
      </c>
      <c r="LH324">
        <f>IF(LQ324="0-1",INDEX(Scrape!$F:$F,MATCH('HT 0-1'!KP324,Scrape!$B:$B,0)),"")</f>
        <v/>
      </c>
      <c r="LI324">
        <f>IF(LQ324="0-1",INDEX(Scrape!$G:$G,MATCH('HT 0-1'!KP324,Scrape!$B:$B,0)),"")</f>
        <v/>
      </c>
      <c r="LJ324">
        <f>IF(LQ324="0-1",INDEX(Scrape!$H:$H,MATCH('HT 0-1'!KP324,Scrape!$B:$B,0)),"")</f>
        <v/>
      </c>
      <c r="LK324">
        <f>IF(LQ324="0-1",INDEX(Scrape!$I:$I,MATCH('HT 0-1'!KP324,Scrape!$B:$B,0)),"")</f>
        <v/>
      </c>
      <c r="LL324">
        <f>IF(LQ324="0-1",INDEX(Scrape!$J:$J,MATCH('HT 0-1'!KP324,Scrape!$B:$B,0)),"")</f>
        <v/>
      </c>
      <c r="LM324">
        <f>IF(LQ324="0-1",INDEX(Scrape!$K:$K,MATCH('HT 0-1'!KP324,Scrape!$B:$B,0)),"")</f>
        <v/>
      </c>
      <c r="LN324">
        <f>IF(LQ324="0-1",INDEX(Scrape!$L:$L,MATCH('HT 0-1'!KP324,Scrape!$B:$B,0)),"")</f>
        <v/>
      </c>
      <c r="LO324">
        <f>IF(LQ324="0-1",INDEX(Scrape!$M:$M,MATCH('HT 0-1'!KP324,Scrape!$B:$B,0)),"")</f>
        <v/>
      </c>
      <c r="LP324">
        <f>IF(LQ324="0-1",INDEX(Scrape!$N:$N,MATCH('HT 0-1'!KP324,Scrape!$B:$B,0)),"")</f>
        <v/>
      </c>
      <c r="LQ324">
        <f>INDEX(Scrape!$O:$O,MATCH('HT 0-1'!KP324,Scrape!$B:$B,0))</f>
        <v/>
      </c>
      <c r="LR324">
        <f>(1/LJ324)+(1/LI324)+(1/LH324)</f>
        <v/>
      </c>
      <c r="LS324">
        <f>(1/LG324)+(1/LF324)+(1/LE324)</f>
        <v/>
      </c>
      <c r="LT324" s="8">
        <f>IF(INDEX(#REF!,MATCH(KQ324,#REF!,0))=INDEX(#REF!,MATCH(KQ324,#REF!,0)),INDEX(#REF!,MATCH(KQ324,#REF!,0)),"ERROR")</f>
        <v/>
      </c>
      <c r="LU324" s="4">
        <f>IF(KR324="G",2,IF(KR324="R",0.5,IF(KR324="A",1)))</f>
        <v/>
      </c>
      <c r="LV324" s="4">
        <f>IF(KS324="G",0.5,IF(KS324="R",2,IF(KS324="A",1)))</f>
        <v/>
      </c>
      <c r="LW324" s="4">
        <f>IF(KT324="G",2,IF(KT324="R",0.5,IF(KT324="A",1)))</f>
        <v/>
      </c>
      <c r="LX324" s="4">
        <f>IF(KU324="G",0.5,IF(KU324="R",2,IF(KU324="A",1)))</f>
        <v/>
      </c>
      <c r="LY324" s="7">
        <f>(LK324*(LU324+LX324)+(LL324*(LU324+LX324)))</f>
        <v/>
      </c>
      <c r="LZ324" s="7">
        <f>(LN324*(LV324+LW324)+(LO324*(LV324+LW324)))</f>
        <v/>
      </c>
      <c r="MA324" s="11">
        <f>LY324-LZ324</f>
        <v/>
      </c>
      <c r="MB324" s="5">
        <f>MA324+2</f>
        <v/>
      </c>
      <c r="MC324" s="6">
        <f>MA324-2</f>
        <v/>
      </c>
      <c r="MD324" s="4">
        <f>LE324</f>
        <v/>
      </c>
      <c r="ME324" s="9">
        <f>IF(MD324=0,1000,MD324+0.75)</f>
        <v/>
      </c>
      <c r="MF324" s="10">
        <f>IF(MD324=0,0,MD324-0.75)</f>
        <v/>
      </c>
      <c r="MG324" s="4">
        <f>((LM324*(LU324+LX324))-((LP324*(LV324+LW324))))</f>
        <v/>
      </c>
      <c r="MH324" s="9">
        <f>MG324*1.2</f>
        <v/>
      </c>
      <c r="MI324" s="10">
        <f>MG324*0.8</f>
        <v/>
      </c>
      <c r="MJ324">
        <f>IFERROR(NX324,"")</f>
        <v/>
      </c>
      <c r="MK324">
        <f>IFERROR(NY324,"")</f>
        <v/>
      </c>
      <c r="ML324">
        <f>IFERROR(NZ324,"")</f>
        <v/>
      </c>
      <c r="MM324">
        <f>IFERROR(OA324,"")</f>
        <v/>
      </c>
      <c r="MN324">
        <f>IFERROR(OB324,"")</f>
        <v/>
      </c>
      <c r="MO324">
        <f>IFERROR(OC324,"")</f>
        <v/>
      </c>
      <c r="MP324" s="1">
        <f>COUNTIFS(#REF!,LT324,#REF!,1,#REF!,"&gt;="&amp;MC324,#REF!,"&lt;="&amp;MB324,#REF!,"&lt;="&amp;ME324,#REF!,"&gt;="&amp;MF324,#REF!,"="&amp;KV324,#REF!,"="&amp;KX324)</f>
        <v/>
      </c>
      <c r="MQ324" s="1">
        <f>COUNTIFS(#REF!,LT324,#REF!,0,#REF!,"&gt;="&amp;MC324,#REF!,"&lt;="&amp;MB324,#REF!,"&lt;="&amp;ME324,#REF!,"&gt;="&amp;MF324,#REF!,"="&amp;KV324,#REF!,"="&amp;KX324)</f>
        <v/>
      </c>
      <c r="MR324" s="1">
        <f>COUNTIFS(#REF!,LT324,#REF!,1,#REF!,"&gt;="&amp;MC324,#REF!,"&lt;="&amp;MB324,#REF!,"&lt;="&amp;ME324,#REF!,"&gt;="&amp;MF324,#REF!,"="&amp;KW324,#REF!,"="&amp;KY324)</f>
        <v/>
      </c>
      <c r="MS324" s="1">
        <f>COUNTIFS(#REF!,LT324,#REF!,0,#REF!,"&gt;="&amp;MC324,#REF!,"&lt;="&amp;MB324,#REF!,"&lt;="&amp;ME324,#REF!,"&gt;="&amp;MF324,#REF!,"="&amp;KW324,#REF!,"="&amp;KY324)</f>
        <v/>
      </c>
      <c r="MT324" s="1">
        <f>COUNTIFS(#REF!,LT324,#REF!,1,#REF!,"&gt;="&amp;MI324,#REF!,"&lt;="&amp;MH324,#REF!,"&lt;="&amp;ME324,#REF!,"&gt;="&amp;MF324)</f>
        <v/>
      </c>
      <c r="MU324" s="1">
        <f>COUNTIFS(#REF!,LT324,#REF!,0,#REF!,"&gt;="&amp;MI324,#REF!,"&lt;="&amp;MH324,#REF!,"&lt;="&amp;ME324,#REF!,"&gt;="&amp;MF324)</f>
        <v/>
      </c>
      <c r="MV324" s="1">
        <f>COUNTIFS(#REF!,LT324,#REF!,1,#REF!,"&gt;="&amp;MI324,#REF!,"&lt;="&amp;MH324,#REF!,"="&amp;KZ324,#REF!,"="&amp;LA324,#REF!,"&lt;="&amp;ME324,#REF!,"&gt;="&amp;MF324)</f>
        <v/>
      </c>
      <c r="MW324" s="1">
        <f>COUNTIFS(#REF!,LT324,#REF!,0,#REF!,"&gt;="&amp;MI324,#REF!,"&lt;="&amp;MH324,#REF!,"="&amp;KZ324,#REF!,"="&amp;LA324,#REF!,"&lt;="&amp;ME324,#REF!,"&gt;="&amp;MF324)</f>
        <v/>
      </c>
      <c r="MX324" s="1">
        <f>COUNTIFS(#REF!,LT324,#REF!,1,#REF!,"&gt;="&amp;MC324,#REF!,"&lt;="&amp;MB324,#REF!,"&lt;="&amp;ME324,#REF!,"&gt;="&amp;MF324)</f>
        <v/>
      </c>
      <c r="MY324" s="1">
        <f>COUNTIFS(#REF!,LT324,#REF!,0,#REF!,"&gt;="&amp;MC324,#REF!,"&lt;="&amp;MB324,#REF!,"&lt;="&amp;ME324,#REF!,"&gt;="&amp;MF324)</f>
        <v/>
      </c>
      <c r="MZ324" s="1">
        <f>COUNTIFS(#REF!,LT324,#REF!,1,#REF!,"&lt;="&amp;ME324,#REF!,"&gt;="&amp;MF324,#REF!,"="&amp;KV324,#REF!,"="&amp;KX324)</f>
        <v/>
      </c>
      <c r="NA324" s="1">
        <f>COUNTIFS(#REF!,LT324,#REF!,0,#REF!,"&lt;="&amp;ME324,#REF!,"&gt;="&amp;MF324,#REF!,"="&amp;KV324,#REF!,"="&amp;KX324)</f>
        <v/>
      </c>
      <c r="NB324" s="1">
        <f>COUNTIFS(#REF!,LT324,#REF!,1,#REF!,"&lt;="&amp;ME324,#REF!,"&gt;="&amp;MF324,#REF!,"="&amp;KW324,#REF!,"="&amp;KY324)</f>
        <v/>
      </c>
      <c r="NC324" s="1">
        <f>COUNTIFS(#REF!,LT324,#REF!,0,#REF!,"&lt;="&amp;ME324,#REF!,"&gt;="&amp;MF324,#REF!,"="&amp;KW324,#REF!,"="&amp;KY324)</f>
        <v/>
      </c>
      <c r="ND324" s="1">
        <f>MP324+MR324+MT324+MV324+MX324+MZ324+NB324</f>
        <v/>
      </c>
      <c r="NE324" s="1">
        <f>MQ324+MS324+MU324+MW324+MY324+NA324+NC324</f>
        <v/>
      </c>
      <c r="NF324" s="1">
        <f>ND324+NE324</f>
        <v/>
      </c>
      <c r="NG324" s="33">
        <f>ND324/(ND324+NE324)</f>
        <v/>
      </c>
      <c r="NH324" s="3">
        <f>1/NG324</f>
        <v/>
      </c>
      <c r="NI324" s="1">
        <f>LI324</f>
        <v/>
      </c>
      <c r="NJ324" s="79">
        <f>((1-NG324)*(1/(NI324-1))*0.98-(NG324*1))</f>
        <v/>
      </c>
      <c r="NK324" s="34">
        <f>IF(LR324&lt;0.9,0,IF(AND(LR324&gt;1.1),0,1))</f>
        <v/>
      </c>
      <c r="NL324" s="34">
        <f>IF(LS324&lt;0.9,0,IF(AND(LS324&gt;1.1),0,1))</f>
        <v/>
      </c>
      <c r="NM324" s="32">
        <f>IF(NF324&gt;99,1,0)</f>
        <v/>
      </c>
      <c r="NN324" s="32">
        <f>IF(NJ324&gt;0.0799,1,0)</f>
        <v/>
      </c>
      <c r="NO324" s="32">
        <f>IF(NJ324&gt;NQ324,1,0)</f>
        <v/>
      </c>
      <c r="NP324" s="32">
        <f>NM324+NN324+NO324+NK324+NL324</f>
        <v/>
      </c>
      <c r="NQ324" s="79">
        <f>(((100*NG324)*(NI324-1)*0.98)-((1-NG324)*100))/100</f>
        <v/>
      </c>
      <c r="NR324" s="34">
        <f>IF(LR324&lt;0.9,0,IF(AND(LR324&gt;1.1),0,1))</f>
        <v/>
      </c>
      <c r="NS324" s="34">
        <f>IF(LS324&lt;0.9,0,IF(AND(LS324&gt;1.1),0,1))</f>
        <v/>
      </c>
      <c r="NT324" s="32">
        <f>IF(NF324&gt;99,1,0)</f>
        <v/>
      </c>
      <c r="NU324" s="32">
        <f>IF(NQ324&gt;0.0799,1,0)</f>
        <v/>
      </c>
      <c r="NV324" s="32">
        <f>IF(NQ324&gt;NJ324,1,0)</f>
        <v/>
      </c>
      <c r="NW324" s="32">
        <f>NT324+NU324+NV324+NR324+NS324</f>
        <v/>
      </c>
      <c r="NX324">
        <f>IF(NP324=5,"LayAway0-1",IF(AND(NW324=5),"BackAway0-1",""))</f>
        <v/>
      </c>
      <c r="NY324">
        <f>IF(NP324=5,KO324,IF(AND(NW324=5),KO324,""))</f>
        <v/>
      </c>
      <c r="NZ324">
        <f>IF(NP324=5,"Match Odds",IF(AND(NW324=5),"Match Odds",""))</f>
        <v/>
      </c>
      <c r="OA324">
        <f>IF(NP324=5,KP324,IF(AND(NW324=5),KP324,""))</f>
        <v/>
      </c>
      <c r="OB324">
        <f>IF(NP324=5,"MATCH_ODDS",IF(AND(NW324=5),"MATCH_ODDS",""))</f>
        <v/>
      </c>
      <c r="OC324">
        <f>IF(NP324=5,"LAY",IF(AND(NW324=5),"BACK",""))</f>
        <v/>
      </c>
    </row>
    <row r="325" ht="16.5" customHeight="1" thickBot="1" thickTop="1">
      <c r="A325" s="2" t="n"/>
      <c r="KN325" s="1">
        <f>IF(INDEX(#REF!,MATCH('HT 0-1'!D325,#REF!,0))=INDEX(#REF!,MATCH('HT 0-1'!D325,#REF!,0)),INDEX(#REF!,MATCH('HT 0-1'!D325,#REF!,0)),"ERROR")</f>
        <v/>
      </c>
      <c r="KO325" s="1">
        <f>IF(INDEX(#REF!,MATCH('HT 0-1'!E325,#REF!,0))=INDEX(#REF!,MATCH('HT 0-1'!E325,#REF!,0)),INDEX(#REF!,MATCH('HT 0-1'!E325,#REF!,0)),"ERROR")</f>
        <v/>
      </c>
      <c r="KP325" s="1">
        <f>KN325&amp;" v "&amp;KO325</f>
        <v/>
      </c>
      <c r="KQ325">
        <f>B325&amp;"_"&amp;C325</f>
        <v/>
      </c>
      <c r="KR325" s="1">
        <f>IF((HW325/KK325)&lt;0.335,"G",IF((HW325/KK325)&gt;0.67,"R","A"))</f>
        <v/>
      </c>
      <c r="KS325" s="1">
        <f>IF((HX325/KK325)&lt;0.335,"G",IF((HX325/KK325)&gt;0.67,"R","A"))</f>
        <v/>
      </c>
      <c r="KT325" s="1">
        <f>IF((IH325/KK325)&lt;0.335,"G",IF((IH325/KK325)&gt;0.67,"R","A"))</f>
        <v/>
      </c>
      <c r="KU325" s="1">
        <f>IF((II325/KK325)&lt;0.335,"G",IF((II325/KK325)&gt;0.67,"R","A"))</f>
        <v/>
      </c>
      <c r="KV325" s="1">
        <f>IF((HZ325/KK325)&lt;0.335,"G",IF((HZ325/KK325)&gt;0.67,"R","A"))</f>
        <v/>
      </c>
      <c r="KW325" s="1">
        <f>IF((HY325/KK325)&lt;0.335,"G",IF((HY325/KK325)&gt;0.67,"R","A"))</f>
        <v/>
      </c>
      <c r="KX325" s="1">
        <f>IF((IK325/KK325)&lt;0.335,"G",IF((IK325/KK325)&gt;0.67,"R","A"))</f>
        <v/>
      </c>
      <c r="KY325" s="1">
        <f>IF((IJ325/KK325)&lt;0.335,"G",IF((IJ325/KK325)&gt;0.67,"R","A"))</f>
        <v/>
      </c>
      <c r="KZ325" s="1">
        <f>IF((HQ325/KK325)&lt;0.335,"G",IF((HQ325/KK325)&gt;0.67,"R","A"))</f>
        <v/>
      </c>
      <c r="LA325" s="1">
        <f>IF((IB325/KK325)&lt;0.335,"G",IF((IB325/KK325)&gt;0.67,"R","A"))</f>
        <v/>
      </c>
      <c r="LB325">
        <f>IF(LQ325="0-1",INDEX(Scrape!#REF!,MATCH('HT 0-1'!KP325,Scrape!$B:$B,0)),"")</f>
        <v/>
      </c>
      <c r="LC325">
        <f>IF(LQ325="0-1",INDEX(Scrape!$A:$A,MATCH('HT 0-1'!KP325,Scrape!$B:$B,0)),"")</f>
        <v/>
      </c>
      <c r="LD325">
        <f>IF(LQ325="0-1",INDEX(Scrape!$B:$B,MATCH('HT 0-1'!KP325,Scrape!$B:$B,0)),"")</f>
        <v/>
      </c>
      <c r="LE325">
        <f>IF(LQ325="0-1",INDEX(Scrape!$C:$C,MATCH('HT 0-1'!KP325,Scrape!$B:$B,0)),"")</f>
        <v/>
      </c>
      <c r="LF325">
        <f>IF(LQ325="0-1",INDEX(Scrape!$D:$D,MATCH('HT 0-1'!KP325,Scrape!$B:$B,0)),"")</f>
        <v/>
      </c>
      <c r="LG325">
        <f>IF(LQ325="0-1",INDEX(Scrape!$E:$E,MATCH('HT 0-1'!KP325,Scrape!$B:$B,0)),"")</f>
        <v/>
      </c>
      <c r="LH325">
        <f>IF(LQ325="0-1",INDEX(Scrape!$F:$F,MATCH('HT 0-1'!KP325,Scrape!$B:$B,0)),"")</f>
        <v/>
      </c>
      <c r="LI325">
        <f>IF(LQ325="0-1",INDEX(Scrape!$G:$G,MATCH('HT 0-1'!KP325,Scrape!$B:$B,0)),"")</f>
        <v/>
      </c>
      <c r="LJ325">
        <f>IF(LQ325="0-1",INDEX(Scrape!$H:$H,MATCH('HT 0-1'!KP325,Scrape!$B:$B,0)),"")</f>
        <v/>
      </c>
      <c r="LK325">
        <f>IF(LQ325="0-1",INDEX(Scrape!$I:$I,MATCH('HT 0-1'!KP325,Scrape!$B:$B,0)),"")</f>
        <v/>
      </c>
      <c r="LL325">
        <f>IF(LQ325="0-1",INDEX(Scrape!$J:$J,MATCH('HT 0-1'!KP325,Scrape!$B:$B,0)),"")</f>
        <v/>
      </c>
      <c r="LM325">
        <f>IF(LQ325="0-1",INDEX(Scrape!$K:$K,MATCH('HT 0-1'!KP325,Scrape!$B:$B,0)),"")</f>
        <v/>
      </c>
      <c r="LN325">
        <f>IF(LQ325="0-1",INDEX(Scrape!$L:$L,MATCH('HT 0-1'!KP325,Scrape!$B:$B,0)),"")</f>
        <v/>
      </c>
      <c r="LO325">
        <f>IF(LQ325="0-1",INDEX(Scrape!$M:$M,MATCH('HT 0-1'!KP325,Scrape!$B:$B,0)),"")</f>
        <v/>
      </c>
      <c r="LP325">
        <f>IF(LQ325="0-1",INDEX(Scrape!$N:$N,MATCH('HT 0-1'!KP325,Scrape!$B:$B,0)),"")</f>
        <v/>
      </c>
      <c r="LQ325">
        <f>INDEX(Scrape!$O:$O,MATCH('HT 0-1'!KP325,Scrape!$B:$B,0))</f>
        <v/>
      </c>
      <c r="LR325">
        <f>(1/LJ325)+(1/LI325)+(1/LH325)</f>
        <v/>
      </c>
      <c r="LS325">
        <f>(1/LG325)+(1/LF325)+(1/LE325)</f>
        <v/>
      </c>
      <c r="LT325" s="8">
        <f>IF(INDEX(#REF!,MATCH(KQ325,#REF!,0))=INDEX(#REF!,MATCH(KQ325,#REF!,0)),INDEX(#REF!,MATCH(KQ325,#REF!,0)),"ERROR")</f>
        <v/>
      </c>
      <c r="LU325" s="4">
        <f>IF(KR325="G",2,IF(KR325="R",0.5,IF(KR325="A",1)))</f>
        <v/>
      </c>
      <c r="LV325" s="4">
        <f>IF(KS325="G",0.5,IF(KS325="R",2,IF(KS325="A",1)))</f>
        <v/>
      </c>
      <c r="LW325" s="4">
        <f>IF(KT325="G",2,IF(KT325="R",0.5,IF(KT325="A",1)))</f>
        <v/>
      </c>
      <c r="LX325" s="4">
        <f>IF(KU325="G",0.5,IF(KU325="R",2,IF(KU325="A",1)))</f>
        <v/>
      </c>
      <c r="LY325" s="7">
        <f>(LK325*(LU325+LX325)+(LL325*(LU325+LX325)))</f>
        <v/>
      </c>
      <c r="LZ325" s="7">
        <f>(LN325*(LV325+LW325)+(LO325*(LV325+LW325)))</f>
        <v/>
      </c>
      <c r="MA325" s="11">
        <f>LY325-LZ325</f>
        <v/>
      </c>
      <c r="MB325" s="5">
        <f>MA325+2</f>
        <v/>
      </c>
      <c r="MC325" s="6">
        <f>MA325-2</f>
        <v/>
      </c>
      <c r="MD325" s="4">
        <f>LE325</f>
        <v/>
      </c>
      <c r="ME325" s="9">
        <f>IF(MD325=0,1000,MD325+0.75)</f>
        <v/>
      </c>
      <c r="MF325" s="10">
        <f>IF(MD325=0,0,MD325-0.75)</f>
        <v/>
      </c>
      <c r="MG325" s="4">
        <f>((LM325*(LU325+LX325))-((LP325*(LV325+LW325))))</f>
        <v/>
      </c>
      <c r="MH325" s="9">
        <f>MG325*1.2</f>
        <v/>
      </c>
      <c r="MI325" s="10">
        <f>MG325*0.8</f>
        <v/>
      </c>
      <c r="MJ325">
        <f>IFERROR(NX325,"")</f>
        <v/>
      </c>
      <c r="MK325">
        <f>IFERROR(NY325,"")</f>
        <v/>
      </c>
      <c r="ML325">
        <f>IFERROR(NZ325,"")</f>
        <v/>
      </c>
      <c r="MM325">
        <f>IFERROR(OA325,"")</f>
        <v/>
      </c>
      <c r="MN325">
        <f>IFERROR(OB325,"")</f>
        <v/>
      </c>
      <c r="MO325">
        <f>IFERROR(OC325,"")</f>
        <v/>
      </c>
      <c r="MP325" s="1">
        <f>COUNTIFS(#REF!,LT325,#REF!,1,#REF!,"&gt;="&amp;MC325,#REF!,"&lt;="&amp;MB325,#REF!,"&lt;="&amp;ME325,#REF!,"&gt;="&amp;MF325,#REF!,"="&amp;KV325,#REF!,"="&amp;KX325)</f>
        <v/>
      </c>
      <c r="MQ325" s="1">
        <f>COUNTIFS(#REF!,LT325,#REF!,0,#REF!,"&gt;="&amp;MC325,#REF!,"&lt;="&amp;MB325,#REF!,"&lt;="&amp;ME325,#REF!,"&gt;="&amp;MF325,#REF!,"="&amp;KV325,#REF!,"="&amp;KX325)</f>
        <v/>
      </c>
      <c r="MR325" s="1">
        <f>COUNTIFS(#REF!,LT325,#REF!,1,#REF!,"&gt;="&amp;MC325,#REF!,"&lt;="&amp;MB325,#REF!,"&lt;="&amp;ME325,#REF!,"&gt;="&amp;MF325,#REF!,"="&amp;KW325,#REF!,"="&amp;KY325)</f>
        <v/>
      </c>
      <c r="MS325" s="1">
        <f>COUNTIFS(#REF!,LT325,#REF!,0,#REF!,"&gt;="&amp;MC325,#REF!,"&lt;="&amp;MB325,#REF!,"&lt;="&amp;ME325,#REF!,"&gt;="&amp;MF325,#REF!,"="&amp;KW325,#REF!,"="&amp;KY325)</f>
        <v/>
      </c>
      <c r="MT325" s="1">
        <f>COUNTIFS(#REF!,LT325,#REF!,1,#REF!,"&gt;="&amp;MI325,#REF!,"&lt;="&amp;MH325,#REF!,"&lt;="&amp;ME325,#REF!,"&gt;="&amp;MF325)</f>
        <v/>
      </c>
      <c r="MU325" s="1">
        <f>COUNTIFS(#REF!,LT325,#REF!,0,#REF!,"&gt;="&amp;MI325,#REF!,"&lt;="&amp;MH325,#REF!,"&lt;="&amp;ME325,#REF!,"&gt;="&amp;MF325)</f>
        <v/>
      </c>
      <c r="MV325" s="1">
        <f>COUNTIFS(#REF!,LT325,#REF!,1,#REF!,"&gt;="&amp;MI325,#REF!,"&lt;="&amp;MH325,#REF!,"="&amp;KZ325,#REF!,"="&amp;LA325,#REF!,"&lt;="&amp;ME325,#REF!,"&gt;="&amp;MF325)</f>
        <v/>
      </c>
      <c r="MW325" s="1">
        <f>COUNTIFS(#REF!,LT325,#REF!,0,#REF!,"&gt;="&amp;MI325,#REF!,"&lt;="&amp;MH325,#REF!,"="&amp;KZ325,#REF!,"="&amp;LA325,#REF!,"&lt;="&amp;ME325,#REF!,"&gt;="&amp;MF325)</f>
        <v/>
      </c>
      <c r="MX325" s="1">
        <f>COUNTIFS(#REF!,LT325,#REF!,1,#REF!,"&gt;="&amp;MC325,#REF!,"&lt;="&amp;MB325,#REF!,"&lt;="&amp;ME325,#REF!,"&gt;="&amp;MF325)</f>
        <v/>
      </c>
      <c r="MY325" s="1">
        <f>COUNTIFS(#REF!,LT325,#REF!,0,#REF!,"&gt;="&amp;MC325,#REF!,"&lt;="&amp;MB325,#REF!,"&lt;="&amp;ME325,#REF!,"&gt;="&amp;MF325)</f>
        <v/>
      </c>
      <c r="MZ325" s="1">
        <f>COUNTIFS(#REF!,LT325,#REF!,1,#REF!,"&lt;="&amp;ME325,#REF!,"&gt;="&amp;MF325,#REF!,"="&amp;KV325,#REF!,"="&amp;KX325)</f>
        <v/>
      </c>
      <c r="NA325" s="1">
        <f>COUNTIFS(#REF!,LT325,#REF!,0,#REF!,"&lt;="&amp;ME325,#REF!,"&gt;="&amp;MF325,#REF!,"="&amp;KV325,#REF!,"="&amp;KX325)</f>
        <v/>
      </c>
      <c r="NB325" s="1">
        <f>COUNTIFS(#REF!,LT325,#REF!,1,#REF!,"&lt;="&amp;ME325,#REF!,"&gt;="&amp;MF325,#REF!,"="&amp;KW325,#REF!,"="&amp;KY325)</f>
        <v/>
      </c>
      <c r="NC325" s="1">
        <f>COUNTIFS(#REF!,LT325,#REF!,0,#REF!,"&lt;="&amp;ME325,#REF!,"&gt;="&amp;MF325,#REF!,"="&amp;KW325,#REF!,"="&amp;KY325)</f>
        <v/>
      </c>
      <c r="ND325" s="1">
        <f>MP325+MR325+MT325+MV325+MX325+MZ325+NB325</f>
        <v/>
      </c>
      <c r="NE325" s="1">
        <f>MQ325+MS325+MU325+MW325+MY325+NA325+NC325</f>
        <v/>
      </c>
      <c r="NF325" s="1">
        <f>ND325+NE325</f>
        <v/>
      </c>
      <c r="NG325" s="33">
        <f>ND325/(ND325+NE325)</f>
        <v/>
      </c>
      <c r="NH325" s="3">
        <f>1/NG325</f>
        <v/>
      </c>
      <c r="NI325" s="1">
        <f>LI325</f>
        <v/>
      </c>
      <c r="NJ325" s="79">
        <f>((1-NG325)*(1/(NI325-1))*0.98-(NG325*1))</f>
        <v/>
      </c>
      <c r="NK325" s="34">
        <f>IF(LR325&lt;0.9,0,IF(AND(LR325&gt;1.1),0,1))</f>
        <v/>
      </c>
      <c r="NL325" s="34">
        <f>IF(LS325&lt;0.9,0,IF(AND(LS325&gt;1.1),0,1))</f>
        <v/>
      </c>
      <c r="NM325" s="32">
        <f>IF(NF325&gt;99,1,0)</f>
        <v/>
      </c>
      <c r="NN325" s="32">
        <f>IF(NJ325&gt;0.0799,1,0)</f>
        <v/>
      </c>
      <c r="NO325" s="32">
        <f>IF(NJ325&gt;NQ325,1,0)</f>
        <v/>
      </c>
      <c r="NP325" s="32">
        <f>NM325+NN325+NO325+NK325+NL325</f>
        <v/>
      </c>
      <c r="NQ325" s="79">
        <f>(((100*NG325)*(NI325-1)*0.98)-((1-NG325)*100))/100</f>
        <v/>
      </c>
      <c r="NR325" s="34">
        <f>IF(LR325&lt;0.9,0,IF(AND(LR325&gt;1.1),0,1))</f>
        <v/>
      </c>
      <c r="NS325" s="34">
        <f>IF(LS325&lt;0.9,0,IF(AND(LS325&gt;1.1),0,1))</f>
        <v/>
      </c>
      <c r="NT325" s="32">
        <f>IF(NF325&gt;99,1,0)</f>
        <v/>
      </c>
      <c r="NU325" s="32">
        <f>IF(NQ325&gt;0.0799,1,0)</f>
        <v/>
      </c>
      <c r="NV325" s="32">
        <f>IF(NQ325&gt;NJ325,1,0)</f>
        <v/>
      </c>
      <c r="NW325" s="32">
        <f>NT325+NU325+NV325+NR325+NS325</f>
        <v/>
      </c>
      <c r="NX325">
        <f>IF(NP325=5,"LayAway0-1",IF(AND(NW325=5),"BackAway0-1",""))</f>
        <v/>
      </c>
      <c r="NY325">
        <f>IF(NP325=5,KO325,IF(AND(NW325=5),KO325,""))</f>
        <v/>
      </c>
      <c r="NZ325">
        <f>IF(NP325=5,"Match Odds",IF(AND(NW325=5),"Match Odds",""))</f>
        <v/>
      </c>
      <c r="OA325">
        <f>IF(NP325=5,KP325,IF(AND(NW325=5),KP325,""))</f>
        <v/>
      </c>
      <c r="OB325">
        <f>IF(NP325=5,"MATCH_ODDS",IF(AND(NW325=5),"MATCH_ODDS",""))</f>
        <v/>
      </c>
      <c r="OC325">
        <f>IF(NP325=5,"LAY",IF(AND(NW325=5),"BACK",""))</f>
        <v/>
      </c>
    </row>
    <row r="326" ht="16.5" customHeight="1" thickBot="1" thickTop="1">
      <c r="A326" s="2" t="n"/>
      <c r="KN326" s="1">
        <f>IF(INDEX(#REF!,MATCH('HT 0-1'!D326,#REF!,0))=INDEX(#REF!,MATCH('HT 0-1'!D326,#REF!,0)),INDEX(#REF!,MATCH('HT 0-1'!D326,#REF!,0)),"ERROR")</f>
        <v/>
      </c>
      <c r="KO326" s="1">
        <f>IF(INDEX(#REF!,MATCH('HT 0-1'!E326,#REF!,0))=INDEX(#REF!,MATCH('HT 0-1'!E326,#REF!,0)),INDEX(#REF!,MATCH('HT 0-1'!E326,#REF!,0)),"ERROR")</f>
        <v/>
      </c>
      <c r="KP326" s="1">
        <f>KN326&amp;" v "&amp;KO326</f>
        <v/>
      </c>
      <c r="KQ326">
        <f>B326&amp;"_"&amp;C326</f>
        <v/>
      </c>
      <c r="KR326" s="1">
        <f>IF((HW326/KK326)&lt;0.335,"G",IF((HW326/KK326)&gt;0.67,"R","A"))</f>
        <v/>
      </c>
      <c r="KS326" s="1">
        <f>IF((HX326/KK326)&lt;0.335,"G",IF((HX326/KK326)&gt;0.67,"R","A"))</f>
        <v/>
      </c>
      <c r="KT326" s="1">
        <f>IF((IH326/KK326)&lt;0.335,"G",IF((IH326/KK326)&gt;0.67,"R","A"))</f>
        <v/>
      </c>
      <c r="KU326" s="1">
        <f>IF((II326/KK326)&lt;0.335,"G",IF((II326/KK326)&gt;0.67,"R","A"))</f>
        <v/>
      </c>
      <c r="KV326" s="1">
        <f>IF((HZ326/KK326)&lt;0.335,"G",IF((HZ326/KK326)&gt;0.67,"R","A"))</f>
        <v/>
      </c>
      <c r="KW326" s="1">
        <f>IF((HY326/KK326)&lt;0.335,"G",IF((HY326/KK326)&gt;0.67,"R","A"))</f>
        <v/>
      </c>
      <c r="KX326" s="1">
        <f>IF((IK326/KK326)&lt;0.335,"G",IF((IK326/KK326)&gt;0.67,"R","A"))</f>
        <v/>
      </c>
      <c r="KY326" s="1">
        <f>IF((IJ326/KK326)&lt;0.335,"G",IF((IJ326/KK326)&gt;0.67,"R","A"))</f>
        <v/>
      </c>
      <c r="KZ326" s="1">
        <f>IF((HQ326/KK326)&lt;0.335,"G",IF((HQ326/KK326)&gt;0.67,"R","A"))</f>
        <v/>
      </c>
      <c r="LA326" s="1">
        <f>IF((IB326/KK326)&lt;0.335,"G",IF((IB326/KK326)&gt;0.67,"R","A"))</f>
        <v/>
      </c>
      <c r="LB326">
        <f>IF(LQ326="0-1",INDEX(Scrape!#REF!,MATCH('HT 0-1'!KP326,Scrape!$B:$B,0)),"")</f>
        <v/>
      </c>
      <c r="LC326">
        <f>IF(LQ326="0-1",INDEX(Scrape!$A:$A,MATCH('HT 0-1'!KP326,Scrape!$B:$B,0)),"")</f>
        <v/>
      </c>
      <c r="LD326">
        <f>IF(LQ326="0-1",INDEX(Scrape!$B:$B,MATCH('HT 0-1'!KP326,Scrape!$B:$B,0)),"")</f>
        <v/>
      </c>
      <c r="LE326">
        <f>IF(LQ326="0-1",INDEX(Scrape!$C:$C,MATCH('HT 0-1'!KP326,Scrape!$B:$B,0)),"")</f>
        <v/>
      </c>
      <c r="LF326">
        <f>IF(LQ326="0-1",INDEX(Scrape!$D:$D,MATCH('HT 0-1'!KP326,Scrape!$B:$B,0)),"")</f>
        <v/>
      </c>
      <c r="LG326">
        <f>IF(LQ326="0-1",INDEX(Scrape!$E:$E,MATCH('HT 0-1'!KP326,Scrape!$B:$B,0)),"")</f>
        <v/>
      </c>
      <c r="LH326">
        <f>IF(LQ326="0-1",INDEX(Scrape!$F:$F,MATCH('HT 0-1'!KP326,Scrape!$B:$B,0)),"")</f>
        <v/>
      </c>
      <c r="LI326">
        <f>IF(LQ326="0-1",INDEX(Scrape!$G:$G,MATCH('HT 0-1'!KP326,Scrape!$B:$B,0)),"")</f>
        <v/>
      </c>
      <c r="LJ326">
        <f>IF(LQ326="0-1",INDEX(Scrape!$H:$H,MATCH('HT 0-1'!KP326,Scrape!$B:$B,0)),"")</f>
        <v/>
      </c>
      <c r="LK326">
        <f>IF(LQ326="0-1",INDEX(Scrape!$I:$I,MATCH('HT 0-1'!KP326,Scrape!$B:$B,0)),"")</f>
        <v/>
      </c>
      <c r="LL326">
        <f>IF(LQ326="0-1",INDEX(Scrape!$J:$J,MATCH('HT 0-1'!KP326,Scrape!$B:$B,0)),"")</f>
        <v/>
      </c>
      <c r="LM326">
        <f>IF(LQ326="0-1",INDEX(Scrape!$K:$K,MATCH('HT 0-1'!KP326,Scrape!$B:$B,0)),"")</f>
        <v/>
      </c>
      <c r="LN326">
        <f>IF(LQ326="0-1",INDEX(Scrape!$L:$L,MATCH('HT 0-1'!KP326,Scrape!$B:$B,0)),"")</f>
        <v/>
      </c>
      <c r="LO326">
        <f>IF(LQ326="0-1",INDEX(Scrape!$M:$M,MATCH('HT 0-1'!KP326,Scrape!$B:$B,0)),"")</f>
        <v/>
      </c>
      <c r="LP326">
        <f>IF(LQ326="0-1",INDEX(Scrape!$N:$N,MATCH('HT 0-1'!KP326,Scrape!$B:$B,0)),"")</f>
        <v/>
      </c>
      <c r="LQ326">
        <f>INDEX(Scrape!$O:$O,MATCH('HT 0-1'!KP326,Scrape!$B:$B,0))</f>
        <v/>
      </c>
      <c r="LR326">
        <f>(1/LJ326)+(1/LI326)+(1/LH326)</f>
        <v/>
      </c>
      <c r="LS326">
        <f>(1/LG326)+(1/LF326)+(1/LE326)</f>
        <v/>
      </c>
      <c r="LT326" s="8">
        <f>IF(INDEX(#REF!,MATCH(KQ326,#REF!,0))=INDEX(#REF!,MATCH(KQ326,#REF!,0)),INDEX(#REF!,MATCH(KQ326,#REF!,0)),"ERROR")</f>
        <v/>
      </c>
      <c r="LU326" s="4">
        <f>IF(KR326="G",2,IF(KR326="R",0.5,IF(KR326="A",1)))</f>
        <v/>
      </c>
      <c r="LV326" s="4">
        <f>IF(KS326="G",0.5,IF(KS326="R",2,IF(KS326="A",1)))</f>
        <v/>
      </c>
      <c r="LW326" s="4">
        <f>IF(KT326="G",2,IF(KT326="R",0.5,IF(KT326="A",1)))</f>
        <v/>
      </c>
      <c r="LX326" s="4">
        <f>IF(KU326="G",0.5,IF(KU326="R",2,IF(KU326="A",1)))</f>
        <v/>
      </c>
      <c r="LY326" s="7">
        <f>(LK326*(LU326+LX326)+(LL326*(LU326+LX326)))</f>
        <v/>
      </c>
      <c r="LZ326" s="7">
        <f>(LN326*(LV326+LW326)+(LO326*(LV326+LW326)))</f>
        <v/>
      </c>
      <c r="MA326" s="11">
        <f>LY326-LZ326</f>
        <v/>
      </c>
      <c r="MB326" s="5">
        <f>MA326+2</f>
        <v/>
      </c>
      <c r="MC326" s="6">
        <f>MA326-2</f>
        <v/>
      </c>
      <c r="MD326" s="4">
        <f>LE326</f>
        <v/>
      </c>
      <c r="ME326" s="9">
        <f>IF(MD326=0,1000,MD326+0.75)</f>
        <v/>
      </c>
      <c r="MF326" s="10">
        <f>IF(MD326=0,0,MD326-0.75)</f>
        <v/>
      </c>
      <c r="MG326" s="4">
        <f>((LM326*(LU326+LX326))-((LP326*(LV326+LW326))))</f>
        <v/>
      </c>
      <c r="MH326" s="9">
        <f>MG326*1.2</f>
        <v/>
      </c>
      <c r="MI326" s="10">
        <f>MG326*0.8</f>
        <v/>
      </c>
      <c r="MJ326">
        <f>IFERROR(NX326,"")</f>
        <v/>
      </c>
      <c r="MK326">
        <f>IFERROR(NY326,"")</f>
        <v/>
      </c>
      <c r="ML326">
        <f>IFERROR(NZ326,"")</f>
        <v/>
      </c>
      <c r="MM326">
        <f>IFERROR(OA326,"")</f>
        <v/>
      </c>
      <c r="MN326">
        <f>IFERROR(OB326,"")</f>
        <v/>
      </c>
      <c r="MO326">
        <f>IFERROR(OC326,"")</f>
        <v/>
      </c>
      <c r="MP326" s="1">
        <f>COUNTIFS(#REF!,LT326,#REF!,1,#REF!,"&gt;="&amp;MC326,#REF!,"&lt;="&amp;MB326,#REF!,"&lt;="&amp;ME326,#REF!,"&gt;="&amp;MF326,#REF!,"="&amp;KV326,#REF!,"="&amp;KX326)</f>
        <v/>
      </c>
      <c r="MQ326" s="1">
        <f>COUNTIFS(#REF!,LT326,#REF!,0,#REF!,"&gt;="&amp;MC326,#REF!,"&lt;="&amp;MB326,#REF!,"&lt;="&amp;ME326,#REF!,"&gt;="&amp;MF326,#REF!,"="&amp;KV326,#REF!,"="&amp;KX326)</f>
        <v/>
      </c>
      <c r="MR326" s="1">
        <f>COUNTIFS(#REF!,LT326,#REF!,1,#REF!,"&gt;="&amp;MC326,#REF!,"&lt;="&amp;MB326,#REF!,"&lt;="&amp;ME326,#REF!,"&gt;="&amp;MF326,#REF!,"="&amp;KW326,#REF!,"="&amp;KY326)</f>
        <v/>
      </c>
      <c r="MS326" s="1">
        <f>COUNTIFS(#REF!,LT326,#REF!,0,#REF!,"&gt;="&amp;MC326,#REF!,"&lt;="&amp;MB326,#REF!,"&lt;="&amp;ME326,#REF!,"&gt;="&amp;MF326,#REF!,"="&amp;KW326,#REF!,"="&amp;KY326)</f>
        <v/>
      </c>
      <c r="MT326" s="1">
        <f>COUNTIFS(#REF!,LT326,#REF!,1,#REF!,"&gt;="&amp;MI326,#REF!,"&lt;="&amp;MH326,#REF!,"&lt;="&amp;ME326,#REF!,"&gt;="&amp;MF326)</f>
        <v/>
      </c>
      <c r="MU326" s="1">
        <f>COUNTIFS(#REF!,LT326,#REF!,0,#REF!,"&gt;="&amp;MI326,#REF!,"&lt;="&amp;MH326,#REF!,"&lt;="&amp;ME326,#REF!,"&gt;="&amp;MF326)</f>
        <v/>
      </c>
      <c r="MV326" s="1">
        <f>COUNTIFS(#REF!,LT326,#REF!,1,#REF!,"&gt;="&amp;MI326,#REF!,"&lt;="&amp;MH326,#REF!,"="&amp;KZ326,#REF!,"="&amp;LA326,#REF!,"&lt;="&amp;ME326,#REF!,"&gt;="&amp;MF326)</f>
        <v/>
      </c>
      <c r="MW326" s="1">
        <f>COUNTIFS(#REF!,LT326,#REF!,0,#REF!,"&gt;="&amp;MI326,#REF!,"&lt;="&amp;MH326,#REF!,"="&amp;KZ326,#REF!,"="&amp;LA326,#REF!,"&lt;="&amp;ME326,#REF!,"&gt;="&amp;MF326)</f>
        <v/>
      </c>
      <c r="MX326" s="1">
        <f>COUNTIFS(#REF!,LT326,#REF!,1,#REF!,"&gt;="&amp;MC326,#REF!,"&lt;="&amp;MB326,#REF!,"&lt;="&amp;ME326,#REF!,"&gt;="&amp;MF326)</f>
        <v/>
      </c>
      <c r="MY326" s="1">
        <f>COUNTIFS(#REF!,LT326,#REF!,0,#REF!,"&gt;="&amp;MC326,#REF!,"&lt;="&amp;MB326,#REF!,"&lt;="&amp;ME326,#REF!,"&gt;="&amp;MF326)</f>
        <v/>
      </c>
      <c r="MZ326" s="1">
        <f>COUNTIFS(#REF!,LT326,#REF!,1,#REF!,"&lt;="&amp;ME326,#REF!,"&gt;="&amp;MF326,#REF!,"="&amp;KV326,#REF!,"="&amp;KX326)</f>
        <v/>
      </c>
      <c r="NA326" s="1">
        <f>COUNTIFS(#REF!,LT326,#REF!,0,#REF!,"&lt;="&amp;ME326,#REF!,"&gt;="&amp;MF326,#REF!,"="&amp;KV326,#REF!,"="&amp;KX326)</f>
        <v/>
      </c>
      <c r="NB326" s="1">
        <f>COUNTIFS(#REF!,LT326,#REF!,1,#REF!,"&lt;="&amp;ME326,#REF!,"&gt;="&amp;MF326,#REF!,"="&amp;KW326,#REF!,"="&amp;KY326)</f>
        <v/>
      </c>
      <c r="NC326" s="1">
        <f>COUNTIFS(#REF!,LT326,#REF!,0,#REF!,"&lt;="&amp;ME326,#REF!,"&gt;="&amp;MF326,#REF!,"="&amp;KW326,#REF!,"="&amp;KY326)</f>
        <v/>
      </c>
      <c r="ND326" s="1">
        <f>MP326+MR326+MT326+MV326+MX326+MZ326+NB326</f>
        <v/>
      </c>
      <c r="NE326" s="1">
        <f>MQ326+MS326+MU326+MW326+MY326+NA326+NC326</f>
        <v/>
      </c>
      <c r="NF326" s="1">
        <f>ND326+NE326</f>
        <v/>
      </c>
      <c r="NG326" s="33">
        <f>ND326/(ND326+NE326)</f>
        <v/>
      </c>
      <c r="NH326" s="3">
        <f>1/NG326</f>
        <v/>
      </c>
      <c r="NI326" s="1">
        <f>LI326</f>
        <v/>
      </c>
      <c r="NJ326" s="79">
        <f>((1-NG326)*(1/(NI326-1))*0.98-(NG326*1))</f>
        <v/>
      </c>
      <c r="NK326" s="34">
        <f>IF(LR326&lt;0.9,0,IF(AND(LR326&gt;1.1),0,1))</f>
        <v/>
      </c>
      <c r="NL326" s="34">
        <f>IF(LS326&lt;0.9,0,IF(AND(LS326&gt;1.1),0,1))</f>
        <v/>
      </c>
      <c r="NM326" s="32">
        <f>IF(NF326&gt;99,1,0)</f>
        <v/>
      </c>
      <c r="NN326" s="32">
        <f>IF(NJ326&gt;0.0799,1,0)</f>
        <v/>
      </c>
      <c r="NO326" s="32">
        <f>IF(NJ326&gt;NQ326,1,0)</f>
        <v/>
      </c>
      <c r="NP326" s="32">
        <f>NM326+NN326+NO326+NK326+NL326</f>
        <v/>
      </c>
      <c r="NQ326" s="79">
        <f>(((100*NG326)*(NI326-1)*0.98)-((1-NG326)*100))/100</f>
        <v/>
      </c>
      <c r="NR326" s="34">
        <f>IF(LR326&lt;0.9,0,IF(AND(LR326&gt;1.1),0,1))</f>
        <v/>
      </c>
      <c r="NS326" s="34">
        <f>IF(LS326&lt;0.9,0,IF(AND(LS326&gt;1.1),0,1))</f>
        <v/>
      </c>
      <c r="NT326" s="32">
        <f>IF(NF326&gt;99,1,0)</f>
        <v/>
      </c>
      <c r="NU326" s="32">
        <f>IF(NQ326&gt;0.0799,1,0)</f>
        <v/>
      </c>
      <c r="NV326" s="32">
        <f>IF(NQ326&gt;NJ326,1,0)</f>
        <v/>
      </c>
      <c r="NW326" s="32">
        <f>NT326+NU326+NV326+NR326+NS326</f>
        <v/>
      </c>
      <c r="NX326">
        <f>IF(NP326=5,"LayAway0-1",IF(AND(NW326=5),"BackAway0-1",""))</f>
        <v/>
      </c>
      <c r="NY326">
        <f>IF(NP326=5,KO326,IF(AND(NW326=5),KO326,""))</f>
        <v/>
      </c>
      <c r="NZ326">
        <f>IF(NP326=5,"Match Odds",IF(AND(NW326=5),"Match Odds",""))</f>
        <v/>
      </c>
      <c r="OA326">
        <f>IF(NP326=5,KP326,IF(AND(NW326=5),KP326,""))</f>
        <v/>
      </c>
      <c r="OB326">
        <f>IF(NP326=5,"MATCH_ODDS",IF(AND(NW326=5),"MATCH_ODDS",""))</f>
        <v/>
      </c>
      <c r="OC326">
        <f>IF(NP326=5,"LAY",IF(AND(NW326=5),"BACK",""))</f>
        <v/>
      </c>
    </row>
    <row r="327" ht="16.5" customHeight="1" thickBot="1" thickTop="1">
      <c r="A327" s="2" t="n"/>
      <c r="KN327" s="1">
        <f>IF(INDEX(#REF!,MATCH('HT 0-1'!D327,#REF!,0))=INDEX(#REF!,MATCH('HT 0-1'!D327,#REF!,0)),INDEX(#REF!,MATCH('HT 0-1'!D327,#REF!,0)),"ERROR")</f>
        <v/>
      </c>
      <c r="KO327" s="1">
        <f>IF(INDEX(#REF!,MATCH('HT 0-1'!E327,#REF!,0))=INDEX(#REF!,MATCH('HT 0-1'!E327,#REF!,0)),INDEX(#REF!,MATCH('HT 0-1'!E327,#REF!,0)),"ERROR")</f>
        <v/>
      </c>
      <c r="KP327" s="1">
        <f>KN327&amp;" v "&amp;KO327</f>
        <v/>
      </c>
      <c r="KQ327">
        <f>B327&amp;"_"&amp;C327</f>
        <v/>
      </c>
      <c r="KR327" s="1">
        <f>IF((HW327/KK327)&lt;0.335,"G",IF((HW327/KK327)&gt;0.67,"R","A"))</f>
        <v/>
      </c>
      <c r="KS327" s="1">
        <f>IF((HX327/KK327)&lt;0.335,"G",IF((HX327/KK327)&gt;0.67,"R","A"))</f>
        <v/>
      </c>
      <c r="KT327" s="1">
        <f>IF((IH327/KK327)&lt;0.335,"G",IF((IH327/KK327)&gt;0.67,"R","A"))</f>
        <v/>
      </c>
      <c r="KU327" s="1">
        <f>IF((II327/KK327)&lt;0.335,"G",IF((II327/KK327)&gt;0.67,"R","A"))</f>
        <v/>
      </c>
      <c r="KV327" s="1">
        <f>IF((HZ327/KK327)&lt;0.335,"G",IF((HZ327/KK327)&gt;0.67,"R","A"))</f>
        <v/>
      </c>
      <c r="KW327" s="1">
        <f>IF((HY327/KK327)&lt;0.335,"G",IF((HY327/KK327)&gt;0.67,"R","A"))</f>
        <v/>
      </c>
      <c r="KX327" s="1">
        <f>IF((IK327/KK327)&lt;0.335,"G",IF((IK327/KK327)&gt;0.67,"R","A"))</f>
        <v/>
      </c>
      <c r="KY327" s="1">
        <f>IF((IJ327/KK327)&lt;0.335,"G",IF((IJ327/KK327)&gt;0.67,"R","A"))</f>
        <v/>
      </c>
      <c r="KZ327" s="1">
        <f>IF((HQ327/KK327)&lt;0.335,"G",IF((HQ327/KK327)&gt;0.67,"R","A"))</f>
        <v/>
      </c>
      <c r="LA327" s="1">
        <f>IF((IB327/KK327)&lt;0.335,"G",IF((IB327/KK327)&gt;0.67,"R","A"))</f>
        <v/>
      </c>
      <c r="LB327">
        <f>IF(LQ327="0-1",INDEX(Scrape!#REF!,MATCH('HT 0-1'!KP327,Scrape!$B:$B,0)),"")</f>
        <v/>
      </c>
      <c r="LC327">
        <f>IF(LQ327="0-1",INDEX(Scrape!$A:$A,MATCH('HT 0-1'!KP327,Scrape!$B:$B,0)),"")</f>
        <v/>
      </c>
      <c r="LD327">
        <f>IF(LQ327="0-1",INDEX(Scrape!$B:$B,MATCH('HT 0-1'!KP327,Scrape!$B:$B,0)),"")</f>
        <v/>
      </c>
      <c r="LE327">
        <f>IF(LQ327="0-1",INDEX(Scrape!$C:$C,MATCH('HT 0-1'!KP327,Scrape!$B:$B,0)),"")</f>
        <v/>
      </c>
      <c r="LF327">
        <f>IF(LQ327="0-1",INDEX(Scrape!$D:$D,MATCH('HT 0-1'!KP327,Scrape!$B:$B,0)),"")</f>
        <v/>
      </c>
      <c r="LG327">
        <f>IF(LQ327="0-1",INDEX(Scrape!$E:$E,MATCH('HT 0-1'!KP327,Scrape!$B:$B,0)),"")</f>
        <v/>
      </c>
      <c r="LH327">
        <f>IF(LQ327="0-1",INDEX(Scrape!$F:$F,MATCH('HT 0-1'!KP327,Scrape!$B:$B,0)),"")</f>
        <v/>
      </c>
      <c r="LI327">
        <f>IF(LQ327="0-1",INDEX(Scrape!$G:$G,MATCH('HT 0-1'!KP327,Scrape!$B:$B,0)),"")</f>
        <v/>
      </c>
      <c r="LJ327">
        <f>IF(LQ327="0-1",INDEX(Scrape!$H:$H,MATCH('HT 0-1'!KP327,Scrape!$B:$B,0)),"")</f>
        <v/>
      </c>
      <c r="LK327">
        <f>IF(LQ327="0-1",INDEX(Scrape!$I:$I,MATCH('HT 0-1'!KP327,Scrape!$B:$B,0)),"")</f>
        <v/>
      </c>
      <c r="LL327">
        <f>IF(LQ327="0-1",INDEX(Scrape!$J:$J,MATCH('HT 0-1'!KP327,Scrape!$B:$B,0)),"")</f>
        <v/>
      </c>
      <c r="LM327">
        <f>IF(LQ327="0-1",INDEX(Scrape!$K:$K,MATCH('HT 0-1'!KP327,Scrape!$B:$B,0)),"")</f>
        <v/>
      </c>
      <c r="LN327">
        <f>IF(LQ327="0-1",INDEX(Scrape!$L:$L,MATCH('HT 0-1'!KP327,Scrape!$B:$B,0)),"")</f>
        <v/>
      </c>
      <c r="LO327">
        <f>IF(LQ327="0-1",INDEX(Scrape!$M:$M,MATCH('HT 0-1'!KP327,Scrape!$B:$B,0)),"")</f>
        <v/>
      </c>
      <c r="LP327">
        <f>IF(LQ327="0-1",INDEX(Scrape!$N:$N,MATCH('HT 0-1'!KP327,Scrape!$B:$B,0)),"")</f>
        <v/>
      </c>
      <c r="LQ327">
        <f>INDEX(Scrape!$O:$O,MATCH('HT 0-1'!KP327,Scrape!$B:$B,0))</f>
        <v/>
      </c>
      <c r="LR327">
        <f>(1/LJ327)+(1/LI327)+(1/LH327)</f>
        <v/>
      </c>
      <c r="LS327">
        <f>(1/LG327)+(1/LF327)+(1/LE327)</f>
        <v/>
      </c>
      <c r="LT327" s="8">
        <f>IF(INDEX(#REF!,MATCH(KQ327,#REF!,0))=INDEX(#REF!,MATCH(KQ327,#REF!,0)),INDEX(#REF!,MATCH(KQ327,#REF!,0)),"ERROR")</f>
        <v/>
      </c>
      <c r="LU327" s="4">
        <f>IF(KR327="G",2,IF(KR327="R",0.5,IF(KR327="A",1)))</f>
        <v/>
      </c>
      <c r="LV327" s="4">
        <f>IF(KS327="G",0.5,IF(KS327="R",2,IF(KS327="A",1)))</f>
        <v/>
      </c>
      <c r="LW327" s="4">
        <f>IF(KT327="G",2,IF(KT327="R",0.5,IF(KT327="A",1)))</f>
        <v/>
      </c>
      <c r="LX327" s="4">
        <f>IF(KU327="G",0.5,IF(KU327="R",2,IF(KU327="A",1)))</f>
        <v/>
      </c>
      <c r="LY327" s="7">
        <f>(LK327*(LU327+LX327)+(LL327*(LU327+LX327)))</f>
        <v/>
      </c>
      <c r="LZ327" s="7">
        <f>(LN327*(LV327+LW327)+(LO327*(LV327+LW327)))</f>
        <v/>
      </c>
      <c r="MA327" s="11">
        <f>LY327-LZ327</f>
        <v/>
      </c>
      <c r="MB327" s="5">
        <f>MA327+2</f>
        <v/>
      </c>
      <c r="MC327" s="6">
        <f>MA327-2</f>
        <v/>
      </c>
      <c r="MD327" s="4">
        <f>LE327</f>
        <v/>
      </c>
      <c r="ME327" s="9">
        <f>IF(MD327=0,1000,MD327+0.75)</f>
        <v/>
      </c>
      <c r="MF327" s="10">
        <f>IF(MD327=0,0,MD327-0.75)</f>
        <v/>
      </c>
      <c r="MG327" s="4">
        <f>((LM327*(LU327+LX327))-((LP327*(LV327+LW327))))</f>
        <v/>
      </c>
      <c r="MH327" s="9">
        <f>MG327*1.2</f>
        <v/>
      </c>
      <c r="MI327" s="10">
        <f>MG327*0.8</f>
        <v/>
      </c>
      <c r="MJ327">
        <f>IFERROR(NX327,"")</f>
        <v/>
      </c>
      <c r="MK327">
        <f>IFERROR(NY327,"")</f>
        <v/>
      </c>
      <c r="ML327">
        <f>IFERROR(NZ327,"")</f>
        <v/>
      </c>
      <c r="MM327">
        <f>IFERROR(OA327,"")</f>
        <v/>
      </c>
      <c r="MN327">
        <f>IFERROR(OB327,"")</f>
        <v/>
      </c>
      <c r="MO327">
        <f>IFERROR(OC327,"")</f>
        <v/>
      </c>
      <c r="MP327" s="1">
        <f>COUNTIFS(#REF!,LT327,#REF!,1,#REF!,"&gt;="&amp;MC327,#REF!,"&lt;="&amp;MB327,#REF!,"&lt;="&amp;ME327,#REF!,"&gt;="&amp;MF327,#REF!,"="&amp;KV327,#REF!,"="&amp;KX327)</f>
        <v/>
      </c>
      <c r="MQ327" s="1">
        <f>COUNTIFS(#REF!,LT327,#REF!,0,#REF!,"&gt;="&amp;MC327,#REF!,"&lt;="&amp;MB327,#REF!,"&lt;="&amp;ME327,#REF!,"&gt;="&amp;MF327,#REF!,"="&amp;KV327,#REF!,"="&amp;KX327)</f>
        <v/>
      </c>
      <c r="MR327" s="1">
        <f>COUNTIFS(#REF!,LT327,#REF!,1,#REF!,"&gt;="&amp;MC327,#REF!,"&lt;="&amp;MB327,#REF!,"&lt;="&amp;ME327,#REF!,"&gt;="&amp;MF327,#REF!,"="&amp;KW327,#REF!,"="&amp;KY327)</f>
        <v/>
      </c>
      <c r="MS327" s="1">
        <f>COUNTIFS(#REF!,LT327,#REF!,0,#REF!,"&gt;="&amp;MC327,#REF!,"&lt;="&amp;MB327,#REF!,"&lt;="&amp;ME327,#REF!,"&gt;="&amp;MF327,#REF!,"="&amp;KW327,#REF!,"="&amp;KY327)</f>
        <v/>
      </c>
      <c r="MT327" s="1">
        <f>COUNTIFS(#REF!,LT327,#REF!,1,#REF!,"&gt;="&amp;MI327,#REF!,"&lt;="&amp;MH327,#REF!,"&lt;="&amp;ME327,#REF!,"&gt;="&amp;MF327)</f>
        <v/>
      </c>
      <c r="MU327" s="1">
        <f>COUNTIFS(#REF!,LT327,#REF!,0,#REF!,"&gt;="&amp;MI327,#REF!,"&lt;="&amp;MH327,#REF!,"&lt;="&amp;ME327,#REF!,"&gt;="&amp;MF327)</f>
        <v/>
      </c>
      <c r="MV327" s="1">
        <f>COUNTIFS(#REF!,LT327,#REF!,1,#REF!,"&gt;="&amp;MI327,#REF!,"&lt;="&amp;MH327,#REF!,"="&amp;KZ327,#REF!,"="&amp;LA327,#REF!,"&lt;="&amp;ME327,#REF!,"&gt;="&amp;MF327)</f>
        <v/>
      </c>
      <c r="MW327" s="1">
        <f>COUNTIFS(#REF!,LT327,#REF!,0,#REF!,"&gt;="&amp;MI327,#REF!,"&lt;="&amp;MH327,#REF!,"="&amp;KZ327,#REF!,"="&amp;LA327,#REF!,"&lt;="&amp;ME327,#REF!,"&gt;="&amp;MF327)</f>
        <v/>
      </c>
      <c r="MX327" s="1">
        <f>COUNTIFS(#REF!,LT327,#REF!,1,#REF!,"&gt;="&amp;MC327,#REF!,"&lt;="&amp;MB327,#REF!,"&lt;="&amp;ME327,#REF!,"&gt;="&amp;MF327)</f>
        <v/>
      </c>
      <c r="MY327" s="1">
        <f>COUNTIFS(#REF!,LT327,#REF!,0,#REF!,"&gt;="&amp;MC327,#REF!,"&lt;="&amp;MB327,#REF!,"&lt;="&amp;ME327,#REF!,"&gt;="&amp;MF327)</f>
        <v/>
      </c>
      <c r="MZ327" s="1">
        <f>COUNTIFS(#REF!,LT327,#REF!,1,#REF!,"&lt;="&amp;ME327,#REF!,"&gt;="&amp;MF327,#REF!,"="&amp;KV327,#REF!,"="&amp;KX327)</f>
        <v/>
      </c>
      <c r="NA327" s="1">
        <f>COUNTIFS(#REF!,LT327,#REF!,0,#REF!,"&lt;="&amp;ME327,#REF!,"&gt;="&amp;MF327,#REF!,"="&amp;KV327,#REF!,"="&amp;KX327)</f>
        <v/>
      </c>
      <c r="NB327" s="1">
        <f>COUNTIFS(#REF!,LT327,#REF!,1,#REF!,"&lt;="&amp;ME327,#REF!,"&gt;="&amp;MF327,#REF!,"="&amp;KW327,#REF!,"="&amp;KY327)</f>
        <v/>
      </c>
      <c r="NC327" s="1">
        <f>COUNTIFS(#REF!,LT327,#REF!,0,#REF!,"&lt;="&amp;ME327,#REF!,"&gt;="&amp;MF327,#REF!,"="&amp;KW327,#REF!,"="&amp;KY327)</f>
        <v/>
      </c>
      <c r="ND327" s="1">
        <f>MP327+MR327+MT327+MV327+MX327+MZ327+NB327</f>
        <v/>
      </c>
      <c r="NE327" s="1">
        <f>MQ327+MS327+MU327+MW327+MY327+NA327+NC327</f>
        <v/>
      </c>
      <c r="NF327" s="1">
        <f>ND327+NE327</f>
        <v/>
      </c>
      <c r="NG327" s="33">
        <f>ND327/(ND327+NE327)</f>
        <v/>
      </c>
      <c r="NH327" s="3">
        <f>1/NG327</f>
        <v/>
      </c>
      <c r="NI327" s="1">
        <f>LI327</f>
        <v/>
      </c>
      <c r="NJ327" s="79">
        <f>((1-NG327)*(1/(NI327-1))*0.98-(NG327*1))</f>
        <v/>
      </c>
      <c r="NK327" s="34">
        <f>IF(LR327&lt;0.9,0,IF(AND(LR327&gt;1.1),0,1))</f>
        <v/>
      </c>
      <c r="NL327" s="34">
        <f>IF(LS327&lt;0.9,0,IF(AND(LS327&gt;1.1),0,1))</f>
        <v/>
      </c>
      <c r="NM327" s="32">
        <f>IF(NF327&gt;99,1,0)</f>
        <v/>
      </c>
      <c r="NN327" s="32">
        <f>IF(NJ327&gt;0.0799,1,0)</f>
        <v/>
      </c>
      <c r="NO327" s="32">
        <f>IF(NJ327&gt;NQ327,1,0)</f>
        <v/>
      </c>
      <c r="NP327" s="32">
        <f>NM327+NN327+NO327+NK327+NL327</f>
        <v/>
      </c>
      <c r="NQ327" s="79">
        <f>(((100*NG327)*(NI327-1)*0.98)-((1-NG327)*100))/100</f>
        <v/>
      </c>
      <c r="NR327" s="34">
        <f>IF(LR327&lt;0.9,0,IF(AND(LR327&gt;1.1),0,1))</f>
        <v/>
      </c>
      <c r="NS327" s="34">
        <f>IF(LS327&lt;0.9,0,IF(AND(LS327&gt;1.1),0,1))</f>
        <v/>
      </c>
      <c r="NT327" s="32">
        <f>IF(NF327&gt;99,1,0)</f>
        <v/>
      </c>
      <c r="NU327" s="32">
        <f>IF(NQ327&gt;0.0799,1,0)</f>
        <v/>
      </c>
      <c r="NV327" s="32">
        <f>IF(NQ327&gt;NJ327,1,0)</f>
        <v/>
      </c>
      <c r="NW327" s="32">
        <f>NT327+NU327+NV327+NR327+NS327</f>
        <v/>
      </c>
      <c r="NX327">
        <f>IF(NP327=5,"LayAway0-1",IF(AND(NW327=5),"BackAway0-1",""))</f>
        <v/>
      </c>
      <c r="NY327">
        <f>IF(NP327=5,KO327,IF(AND(NW327=5),KO327,""))</f>
        <v/>
      </c>
      <c r="NZ327">
        <f>IF(NP327=5,"Match Odds",IF(AND(NW327=5),"Match Odds",""))</f>
        <v/>
      </c>
      <c r="OA327">
        <f>IF(NP327=5,KP327,IF(AND(NW327=5),KP327,""))</f>
        <v/>
      </c>
      <c r="OB327">
        <f>IF(NP327=5,"MATCH_ODDS",IF(AND(NW327=5),"MATCH_ODDS",""))</f>
        <v/>
      </c>
      <c r="OC327">
        <f>IF(NP327=5,"LAY",IF(AND(NW327=5),"BACK",""))</f>
        <v/>
      </c>
    </row>
    <row r="328" ht="16.5" customHeight="1" thickBot="1" thickTop="1">
      <c r="A328" s="2" t="n"/>
      <c r="KN328" s="1">
        <f>IF(INDEX(#REF!,MATCH('HT 0-1'!D328,#REF!,0))=INDEX(#REF!,MATCH('HT 0-1'!D328,#REF!,0)),INDEX(#REF!,MATCH('HT 0-1'!D328,#REF!,0)),"ERROR")</f>
        <v/>
      </c>
      <c r="KO328" s="1">
        <f>IF(INDEX(#REF!,MATCH('HT 0-1'!E328,#REF!,0))=INDEX(#REF!,MATCH('HT 0-1'!E328,#REF!,0)),INDEX(#REF!,MATCH('HT 0-1'!E328,#REF!,0)),"ERROR")</f>
        <v/>
      </c>
      <c r="KP328" s="1">
        <f>KN328&amp;" v "&amp;KO328</f>
        <v/>
      </c>
      <c r="KQ328">
        <f>B328&amp;"_"&amp;C328</f>
        <v/>
      </c>
      <c r="KR328" s="1">
        <f>IF((HW328/KK328)&lt;0.335,"G",IF((HW328/KK328)&gt;0.67,"R","A"))</f>
        <v/>
      </c>
      <c r="KS328" s="1">
        <f>IF((HX328/KK328)&lt;0.335,"G",IF((HX328/KK328)&gt;0.67,"R","A"))</f>
        <v/>
      </c>
      <c r="KT328" s="1">
        <f>IF((IH328/KK328)&lt;0.335,"G",IF((IH328/KK328)&gt;0.67,"R","A"))</f>
        <v/>
      </c>
      <c r="KU328" s="1">
        <f>IF((II328/KK328)&lt;0.335,"G",IF((II328/KK328)&gt;0.67,"R","A"))</f>
        <v/>
      </c>
      <c r="KV328" s="1">
        <f>IF((HZ328/KK328)&lt;0.335,"G",IF((HZ328/KK328)&gt;0.67,"R","A"))</f>
        <v/>
      </c>
      <c r="KW328" s="1">
        <f>IF((HY328/KK328)&lt;0.335,"G",IF((HY328/KK328)&gt;0.67,"R","A"))</f>
        <v/>
      </c>
      <c r="KX328" s="1">
        <f>IF((IK328/KK328)&lt;0.335,"G",IF((IK328/KK328)&gt;0.67,"R","A"))</f>
        <v/>
      </c>
      <c r="KY328" s="1">
        <f>IF((IJ328/KK328)&lt;0.335,"G",IF((IJ328/KK328)&gt;0.67,"R","A"))</f>
        <v/>
      </c>
      <c r="KZ328" s="1">
        <f>IF((HQ328/KK328)&lt;0.335,"G",IF((HQ328/KK328)&gt;0.67,"R","A"))</f>
        <v/>
      </c>
      <c r="LA328" s="1">
        <f>IF((IB328/KK328)&lt;0.335,"G",IF((IB328/KK328)&gt;0.67,"R","A"))</f>
        <v/>
      </c>
      <c r="LB328">
        <f>IF(LQ328="0-1",INDEX(Scrape!#REF!,MATCH('HT 0-1'!KP328,Scrape!$B:$B,0)),"")</f>
        <v/>
      </c>
      <c r="LC328">
        <f>IF(LQ328="0-1",INDEX(Scrape!$A:$A,MATCH('HT 0-1'!KP328,Scrape!$B:$B,0)),"")</f>
        <v/>
      </c>
      <c r="LD328">
        <f>IF(LQ328="0-1",INDEX(Scrape!$B:$B,MATCH('HT 0-1'!KP328,Scrape!$B:$B,0)),"")</f>
        <v/>
      </c>
      <c r="LE328">
        <f>IF(LQ328="0-1",INDEX(Scrape!$C:$C,MATCH('HT 0-1'!KP328,Scrape!$B:$B,0)),"")</f>
        <v/>
      </c>
      <c r="LF328">
        <f>IF(LQ328="0-1",INDEX(Scrape!$D:$D,MATCH('HT 0-1'!KP328,Scrape!$B:$B,0)),"")</f>
        <v/>
      </c>
      <c r="LG328">
        <f>IF(LQ328="0-1",INDEX(Scrape!$E:$E,MATCH('HT 0-1'!KP328,Scrape!$B:$B,0)),"")</f>
        <v/>
      </c>
      <c r="LH328">
        <f>IF(LQ328="0-1",INDEX(Scrape!$F:$F,MATCH('HT 0-1'!KP328,Scrape!$B:$B,0)),"")</f>
        <v/>
      </c>
      <c r="LI328">
        <f>IF(LQ328="0-1",INDEX(Scrape!$G:$G,MATCH('HT 0-1'!KP328,Scrape!$B:$B,0)),"")</f>
        <v/>
      </c>
      <c r="LJ328">
        <f>IF(LQ328="0-1",INDEX(Scrape!$H:$H,MATCH('HT 0-1'!KP328,Scrape!$B:$B,0)),"")</f>
        <v/>
      </c>
      <c r="LK328">
        <f>IF(LQ328="0-1",INDEX(Scrape!$I:$I,MATCH('HT 0-1'!KP328,Scrape!$B:$B,0)),"")</f>
        <v/>
      </c>
      <c r="LL328">
        <f>IF(LQ328="0-1",INDEX(Scrape!$J:$J,MATCH('HT 0-1'!KP328,Scrape!$B:$B,0)),"")</f>
        <v/>
      </c>
      <c r="LM328">
        <f>IF(LQ328="0-1",INDEX(Scrape!$K:$K,MATCH('HT 0-1'!KP328,Scrape!$B:$B,0)),"")</f>
        <v/>
      </c>
      <c r="LN328">
        <f>IF(LQ328="0-1",INDEX(Scrape!$L:$L,MATCH('HT 0-1'!KP328,Scrape!$B:$B,0)),"")</f>
        <v/>
      </c>
      <c r="LO328">
        <f>IF(LQ328="0-1",INDEX(Scrape!$M:$M,MATCH('HT 0-1'!KP328,Scrape!$B:$B,0)),"")</f>
        <v/>
      </c>
      <c r="LP328">
        <f>IF(LQ328="0-1",INDEX(Scrape!$N:$N,MATCH('HT 0-1'!KP328,Scrape!$B:$B,0)),"")</f>
        <v/>
      </c>
      <c r="LQ328">
        <f>INDEX(Scrape!$O:$O,MATCH('HT 0-1'!KP328,Scrape!$B:$B,0))</f>
        <v/>
      </c>
      <c r="LR328">
        <f>(1/LJ328)+(1/LI328)+(1/LH328)</f>
        <v/>
      </c>
      <c r="LS328">
        <f>(1/LG328)+(1/LF328)+(1/LE328)</f>
        <v/>
      </c>
      <c r="LT328" s="8">
        <f>IF(INDEX(#REF!,MATCH(KQ328,#REF!,0))=INDEX(#REF!,MATCH(KQ328,#REF!,0)),INDEX(#REF!,MATCH(KQ328,#REF!,0)),"ERROR")</f>
        <v/>
      </c>
      <c r="LU328" s="4">
        <f>IF(KR328="G",2,IF(KR328="R",0.5,IF(KR328="A",1)))</f>
        <v/>
      </c>
      <c r="LV328" s="4">
        <f>IF(KS328="G",0.5,IF(KS328="R",2,IF(KS328="A",1)))</f>
        <v/>
      </c>
      <c r="LW328" s="4">
        <f>IF(KT328="G",2,IF(KT328="R",0.5,IF(KT328="A",1)))</f>
        <v/>
      </c>
      <c r="LX328" s="4">
        <f>IF(KU328="G",0.5,IF(KU328="R",2,IF(KU328="A",1)))</f>
        <v/>
      </c>
      <c r="LY328" s="7">
        <f>(LK328*(LU328+LX328)+(LL328*(LU328+LX328)))</f>
        <v/>
      </c>
      <c r="LZ328" s="7">
        <f>(LN328*(LV328+LW328)+(LO328*(LV328+LW328)))</f>
        <v/>
      </c>
      <c r="MA328" s="11">
        <f>LY328-LZ328</f>
        <v/>
      </c>
      <c r="MB328" s="5">
        <f>MA328+2</f>
        <v/>
      </c>
      <c r="MC328" s="6">
        <f>MA328-2</f>
        <v/>
      </c>
      <c r="MD328" s="4">
        <f>LE328</f>
        <v/>
      </c>
      <c r="ME328" s="9">
        <f>IF(MD328=0,1000,MD328+0.75)</f>
        <v/>
      </c>
      <c r="MF328" s="10">
        <f>IF(MD328=0,0,MD328-0.75)</f>
        <v/>
      </c>
      <c r="MG328" s="4">
        <f>((LM328*(LU328+LX328))-((LP328*(LV328+LW328))))</f>
        <v/>
      </c>
      <c r="MH328" s="9">
        <f>MG328*1.2</f>
        <v/>
      </c>
      <c r="MI328" s="10">
        <f>MG328*0.8</f>
        <v/>
      </c>
      <c r="MJ328">
        <f>IFERROR(NX328,"")</f>
        <v/>
      </c>
      <c r="MK328">
        <f>IFERROR(NY328,"")</f>
        <v/>
      </c>
      <c r="ML328">
        <f>IFERROR(NZ328,"")</f>
        <v/>
      </c>
      <c r="MM328">
        <f>IFERROR(OA328,"")</f>
        <v/>
      </c>
      <c r="MN328">
        <f>IFERROR(OB328,"")</f>
        <v/>
      </c>
      <c r="MO328">
        <f>IFERROR(OC328,"")</f>
        <v/>
      </c>
      <c r="MP328" s="1">
        <f>COUNTIFS(#REF!,LT328,#REF!,1,#REF!,"&gt;="&amp;MC328,#REF!,"&lt;="&amp;MB328,#REF!,"&lt;="&amp;ME328,#REF!,"&gt;="&amp;MF328,#REF!,"="&amp;KV328,#REF!,"="&amp;KX328)</f>
        <v/>
      </c>
      <c r="MQ328" s="1">
        <f>COUNTIFS(#REF!,LT328,#REF!,0,#REF!,"&gt;="&amp;MC328,#REF!,"&lt;="&amp;MB328,#REF!,"&lt;="&amp;ME328,#REF!,"&gt;="&amp;MF328,#REF!,"="&amp;KV328,#REF!,"="&amp;KX328)</f>
        <v/>
      </c>
      <c r="MR328" s="1">
        <f>COUNTIFS(#REF!,LT328,#REF!,1,#REF!,"&gt;="&amp;MC328,#REF!,"&lt;="&amp;MB328,#REF!,"&lt;="&amp;ME328,#REF!,"&gt;="&amp;MF328,#REF!,"="&amp;KW328,#REF!,"="&amp;KY328)</f>
        <v/>
      </c>
      <c r="MS328" s="1">
        <f>COUNTIFS(#REF!,LT328,#REF!,0,#REF!,"&gt;="&amp;MC328,#REF!,"&lt;="&amp;MB328,#REF!,"&lt;="&amp;ME328,#REF!,"&gt;="&amp;MF328,#REF!,"="&amp;KW328,#REF!,"="&amp;KY328)</f>
        <v/>
      </c>
      <c r="MT328" s="1">
        <f>COUNTIFS(#REF!,LT328,#REF!,1,#REF!,"&gt;="&amp;MI328,#REF!,"&lt;="&amp;MH328,#REF!,"&lt;="&amp;ME328,#REF!,"&gt;="&amp;MF328)</f>
        <v/>
      </c>
      <c r="MU328" s="1">
        <f>COUNTIFS(#REF!,LT328,#REF!,0,#REF!,"&gt;="&amp;MI328,#REF!,"&lt;="&amp;MH328,#REF!,"&lt;="&amp;ME328,#REF!,"&gt;="&amp;MF328)</f>
        <v/>
      </c>
      <c r="MV328" s="1">
        <f>COUNTIFS(#REF!,LT328,#REF!,1,#REF!,"&gt;="&amp;MI328,#REF!,"&lt;="&amp;MH328,#REF!,"="&amp;KZ328,#REF!,"="&amp;LA328,#REF!,"&lt;="&amp;ME328,#REF!,"&gt;="&amp;MF328)</f>
        <v/>
      </c>
      <c r="MW328" s="1">
        <f>COUNTIFS(#REF!,LT328,#REF!,0,#REF!,"&gt;="&amp;MI328,#REF!,"&lt;="&amp;MH328,#REF!,"="&amp;KZ328,#REF!,"="&amp;LA328,#REF!,"&lt;="&amp;ME328,#REF!,"&gt;="&amp;MF328)</f>
        <v/>
      </c>
      <c r="MX328" s="1">
        <f>COUNTIFS(#REF!,LT328,#REF!,1,#REF!,"&gt;="&amp;MC328,#REF!,"&lt;="&amp;MB328,#REF!,"&lt;="&amp;ME328,#REF!,"&gt;="&amp;MF328)</f>
        <v/>
      </c>
      <c r="MY328" s="1">
        <f>COUNTIFS(#REF!,LT328,#REF!,0,#REF!,"&gt;="&amp;MC328,#REF!,"&lt;="&amp;MB328,#REF!,"&lt;="&amp;ME328,#REF!,"&gt;="&amp;MF328)</f>
        <v/>
      </c>
      <c r="MZ328" s="1">
        <f>COUNTIFS(#REF!,LT328,#REF!,1,#REF!,"&lt;="&amp;ME328,#REF!,"&gt;="&amp;MF328,#REF!,"="&amp;KV328,#REF!,"="&amp;KX328)</f>
        <v/>
      </c>
      <c r="NA328" s="1">
        <f>COUNTIFS(#REF!,LT328,#REF!,0,#REF!,"&lt;="&amp;ME328,#REF!,"&gt;="&amp;MF328,#REF!,"="&amp;KV328,#REF!,"="&amp;KX328)</f>
        <v/>
      </c>
      <c r="NB328" s="1">
        <f>COUNTIFS(#REF!,LT328,#REF!,1,#REF!,"&lt;="&amp;ME328,#REF!,"&gt;="&amp;MF328,#REF!,"="&amp;KW328,#REF!,"="&amp;KY328)</f>
        <v/>
      </c>
      <c r="NC328" s="1">
        <f>COUNTIFS(#REF!,LT328,#REF!,0,#REF!,"&lt;="&amp;ME328,#REF!,"&gt;="&amp;MF328,#REF!,"="&amp;KW328,#REF!,"="&amp;KY328)</f>
        <v/>
      </c>
      <c r="ND328" s="1">
        <f>MP328+MR328+MT328+MV328+MX328+MZ328+NB328</f>
        <v/>
      </c>
      <c r="NE328" s="1">
        <f>MQ328+MS328+MU328+MW328+MY328+NA328+NC328</f>
        <v/>
      </c>
      <c r="NF328" s="1">
        <f>ND328+NE328</f>
        <v/>
      </c>
      <c r="NG328" s="33">
        <f>ND328/(ND328+NE328)</f>
        <v/>
      </c>
      <c r="NH328" s="3">
        <f>1/NG328</f>
        <v/>
      </c>
      <c r="NI328" s="1">
        <f>LI328</f>
        <v/>
      </c>
      <c r="NJ328" s="79">
        <f>((1-NG328)*(1/(NI328-1))*0.98-(NG328*1))</f>
        <v/>
      </c>
      <c r="NK328" s="34">
        <f>IF(LR328&lt;0.9,0,IF(AND(LR328&gt;1.1),0,1))</f>
        <v/>
      </c>
      <c r="NL328" s="34">
        <f>IF(LS328&lt;0.9,0,IF(AND(LS328&gt;1.1),0,1))</f>
        <v/>
      </c>
      <c r="NM328" s="32">
        <f>IF(NF328&gt;99,1,0)</f>
        <v/>
      </c>
      <c r="NN328" s="32">
        <f>IF(NJ328&gt;0.0799,1,0)</f>
        <v/>
      </c>
      <c r="NO328" s="32">
        <f>IF(NJ328&gt;NQ328,1,0)</f>
        <v/>
      </c>
      <c r="NP328" s="32">
        <f>NM328+NN328+NO328+NK328+NL328</f>
        <v/>
      </c>
      <c r="NQ328" s="79">
        <f>(((100*NG328)*(NI328-1)*0.98)-((1-NG328)*100))/100</f>
        <v/>
      </c>
      <c r="NR328" s="34">
        <f>IF(LR328&lt;0.9,0,IF(AND(LR328&gt;1.1),0,1))</f>
        <v/>
      </c>
      <c r="NS328" s="34">
        <f>IF(LS328&lt;0.9,0,IF(AND(LS328&gt;1.1),0,1))</f>
        <v/>
      </c>
      <c r="NT328" s="32">
        <f>IF(NF328&gt;99,1,0)</f>
        <v/>
      </c>
      <c r="NU328" s="32">
        <f>IF(NQ328&gt;0.0799,1,0)</f>
        <v/>
      </c>
      <c r="NV328" s="32">
        <f>IF(NQ328&gt;NJ328,1,0)</f>
        <v/>
      </c>
      <c r="NW328" s="32">
        <f>NT328+NU328+NV328+NR328+NS328</f>
        <v/>
      </c>
      <c r="NX328">
        <f>IF(NP328=5,"LayAway0-1",IF(AND(NW328=5),"BackAway0-1",""))</f>
        <v/>
      </c>
      <c r="NY328">
        <f>IF(NP328=5,KO328,IF(AND(NW328=5),KO328,""))</f>
        <v/>
      </c>
      <c r="NZ328">
        <f>IF(NP328=5,"Match Odds",IF(AND(NW328=5),"Match Odds",""))</f>
        <v/>
      </c>
      <c r="OA328">
        <f>IF(NP328=5,KP328,IF(AND(NW328=5),KP328,""))</f>
        <v/>
      </c>
      <c r="OB328">
        <f>IF(NP328=5,"MATCH_ODDS",IF(AND(NW328=5),"MATCH_ODDS",""))</f>
        <v/>
      </c>
      <c r="OC328">
        <f>IF(NP328=5,"LAY",IF(AND(NW328=5),"BACK",""))</f>
        <v/>
      </c>
    </row>
    <row r="329" ht="16.5" customHeight="1" thickBot="1" thickTop="1">
      <c r="A329" s="2" t="n"/>
      <c r="KN329" s="1">
        <f>IF(INDEX(#REF!,MATCH('HT 0-1'!D329,#REF!,0))=INDEX(#REF!,MATCH('HT 0-1'!D329,#REF!,0)),INDEX(#REF!,MATCH('HT 0-1'!D329,#REF!,0)),"ERROR")</f>
        <v/>
      </c>
      <c r="KO329" s="1">
        <f>IF(INDEX(#REF!,MATCH('HT 0-1'!E329,#REF!,0))=INDEX(#REF!,MATCH('HT 0-1'!E329,#REF!,0)),INDEX(#REF!,MATCH('HT 0-1'!E329,#REF!,0)),"ERROR")</f>
        <v/>
      </c>
      <c r="KP329" s="1">
        <f>KN329&amp;" v "&amp;KO329</f>
        <v/>
      </c>
      <c r="KQ329">
        <f>B329&amp;"_"&amp;C329</f>
        <v/>
      </c>
      <c r="KR329" s="1">
        <f>IF((HW329/KK329)&lt;0.335,"G",IF((HW329/KK329)&gt;0.67,"R","A"))</f>
        <v/>
      </c>
      <c r="KS329" s="1">
        <f>IF((HX329/KK329)&lt;0.335,"G",IF((HX329/KK329)&gt;0.67,"R","A"))</f>
        <v/>
      </c>
      <c r="KT329" s="1">
        <f>IF((IH329/KK329)&lt;0.335,"G",IF((IH329/KK329)&gt;0.67,"R","A"))</f>
        <v/>
      </c>
      <c r="KU329" s="1">
        <f>IF((II329/KK329)&lt;0.335,"G",IF((II329/KK329)&gt;0.67,"R","A"))</f>
        <v/>
      </c>
      <c r="KV329" s="1">
        <f>IF((HZ329/KK329)&lt;0.335,"G",IF((HZ329/KK329)&gt;0.67,"R","A"))</f>
        <v/>
      </c>
      <c r="KW329" s="1">
        <f>IF((HY329/KK329)&lt;0.335,"G",IF((HY329/KK329)&gt;0.67,"R","A"))</f>
        <v/>
      </c>
      <c r="KX329" s="1">
        <f>IF((IK329/KK329)&lt;0.335,"G",IF((IK329/KK329)&gt;0.67,"R","A"))</f>
        <v/>
      </c>
      <c r="KY329" s="1">
        <f>IF((IJ329/KK329)&lt;0.335,"G",IF((IJ329/KK329)&gt;0.67,"R","A"))</f>
        <v/>
      </c>
      <c r="KZ329" s="1">
        <f>IF((HQ329/KK329)&lt;0.335,"G",IF((HQ329/KK329)&gt;0.67,"R","A"))</f>
        <v/>
      </c>
      <c r="LA329" s="1">
        <f>IF((IB329/KK329)&lt;0.335,"G",IF((IB329/KK329)&gt;0.67,"R","A"))</f>
        <v/>
      </c>
      <c r="LB329">
        <f>IF(LQ329="0-1",INDEX(Scrape!#REF!,MATCH('HT 0-1'!KP329,Scrape!$B:$B,0)),"")</f>
        <v/>
      </c>
      <c r="LC329">
        <f>IF(LQ329="0-1",INDEX(Scrape!$A:$A,MATCH('HT 0-1'!KP329,Scrape!$B:$B,0)),"")</f>
        <v/>
      </c>
      <c r="LD329">
        <f>IF(LQ329="0-1",INDEX(Scrape!$B:$B,MATCH('HT 0-1'!KP329,Scrape!$B:$B,0)),"")</f>
        <v/>
      </c>
      <c r="LE329">
        <f>IF(LQ329="0-1",INDEX(Scrape!$C:$C,MATCH('HT 0-1'!KP329,Scrape!$B:$B,0)),"")</f>
        <v/>
      </c>
      <c r="LF329">
        <f>IF(LQ329="0-1",INDEX(Scrape!$D:$D,MATCH('HT 0-1'!KP329,Scrape!$B:$B,0)),"")</f>
        <v/>
      </c>
      <c r="LG329">
        <f>IF(LQ329="0-1",INDEX(Scrape!$E:$E,MATCH('HT 0-1'!KP329,Scrape!$B:$B,0)),"")</f>
        <v/>
      </c>
      <c r="LH329">
        <f>IF(LQ329="0-1",INDEX(Scrape!$F:$F,MATCH('HT 0-1'!KP329,Scrape!$B:$B,0)),"")</f>
        <v/>
      </c>
      <c r="LI329">
        <f>IF(LQ329="0-1",INDEX(Scrape!$G:$G,MATCH('HT 0-1'!KP329,Scrape!$B:$B,0)),"")</f>
        <v/>
      </c>
      <c r="LJ329">
        <f>IF(LQ329="0-1",INDEX(Scrape!$H:$H,MATCH('HT 0-1'!KP329,Scrape!$B:$B,0)),"")</f>
        <v/>
      </c>
      <c r="LK329">
        <f>IF(LQ329="0-1",INDEX(Scrape!$I:$I,MATCH('HT 0-1'!KP329,Scrape!$B:$B,0)),"")</f>
        <v/>
      </c>
      <c r="LL329">
        <f>IF(LQ329="0-1",INDEX(Scrape!$J:$J,MATCH('HT 0-1'!KP329,Scrape!$B:$B,0)),"")</f>
        <v/>
      </c>
      <c r="LM329">
        <f>IF(LQ329="0-1",INDEX(Scrape!$K:$K,MATCH('HT 0-1'!KP329,Scrape!$B:$B,0)),"")</f>
        <v/>
      </c>
      <c r="LN329">
        <f>IF(LQ329="0-1",INDEX(Scrape!$L:$L,MATCH('HT 0-1'!KP329,Scrape!$B:$B,0)),"")</f>
        <v/>
      </c>
      <c r="LO329">
        <f>IF(LQ329="0-1",INDEX(Scrape!$M:$M,MATCH('HT 0-1'!KP329,Scrape!$B:$B,0)),"")</f>
        <v/>
      </c>
      <c r="LP329">
        <f>IF(LQ329="0-1",INDEX(Scrape!$N:$N,MATCH('HT 0-1'!KP329,Scrape!$B:$B,0)),"")</f>
        <v/>
      </c>
      <c r="LQ329">
        <f>INDEX(Scrape!$O:$O,MATCH('HT 0-1'!KP329,Scrape!$B:$B,0))</f>
        <v/>
      </c>
      <c r="LR329">
        <f>(1/LJ329)+(1/LI329)+(1/LH329)</f>
        <v/>
      </c>
      <c r="LS329">
        <f>(1/LG329)+(1/LF329)+(1/LE329)</f>
        <v/>
      </c>
      <c r="LT329" s="8">
        <f>IF(INDEX(#REF!,MATCH(KQ329,#REF!,0))=INDEX(#REF!,MATCH(KQ329,#REF!,0)),INDEX(#REF!,MATCH(KQ329,#REF!,0)),"ERROR")</f>
        <v/>
      </c>
      <c r="LU329" s="4">
        <f>IF(KR329="G",2,IF(KR329="R",0.5,IF(KR329="A",1)))</f>
        <v/>
      </c>
      <c r="LV329" s="4">
        <f>IF(KS329="G",0.5,IF(KS329="R",2,IF(KS329="A",1)))</f>
        <v/>
      </c>
      <c r="LW329" s="4">
        <f>IF(KT329="G",2,IF(KT329="R",0.5,IF(KT329="A",1)))</f>
        <v/>
      </c>
      <c r="LX329" s="4">
        <f>IF(KU329="G",0.5,IF(KU329="R",2,IF(KU329="A",1)))</f>
        <v/>
      </c>
      <c r="LY329" s="7">
        <f>(LK329*(LU329+LX329)+(LL329*(LU329+LX329)))</f>
        <v/>
      </c>
      <c r="LZ329" s="7">
        <f>(LN329*(LV329+LW329)+(LO329*(LV329+LW329)))</f>
        <v/>
      </c>
      <c r="MA329" s="11">
        <f>LY329-LZ329</f>
        <v/>
      </c>
      <c r="MB329" s="5">
        <f>MA329+2</f>
        <v/>
      </c>
      <c r="MC329" s="6">
        <f>MA329-2</f>
        <v/>
      </c>
      <c r="MD329" s="4">
        <f>LE329</f>
        <v/>
      </c>
      <c r="ME329" s="9">
        <f>IF(MD329=0,1000,MD329+0.75)</f>
        <v/>
      </c>
      <c r="MF329" s="10">
        <f>IF(MD329=0,0,MD329-0.75)</f>
        <v/>
      </c>
      <c r="MG329" s="4">
        <f>((LM329*(LU329+LX329))-((LP329*(LV329+LW329))))</f>
        <v/>
      </c>
      <c r="MH329" s="9">
        <f>MG329*1.2</f>
        <v/>
      </c>
      <c r="MI329" s="10">
        <f>MG329*0.8</f>
        <v/>
      </c>
      <c r="MJ329">
        <f>IFERROR(NX329,"")</f>
        <v/>
      </c>
      <c r="MK329">
        <f>IFERROR(NY329,"")</f>
        <v/>
      </c>
      <c r="ML329">
        <f>IFERROR(NZ329,"")</f>
        <v/>
      </c>
      <c r="MM329">
        <f>IFERROR(OA329,"")</f>
        <v/>
      </c>
      <c r="MN329">
        <f>IFERROR(OB329,"")</f>
        <v/>
      </c>
      <c r="MO329">
        <f>IFERROR(OC329,"")</f>
        <v/>
      </c>
      <c r="MP329" s="1">
        <f>COUNTIFS(#REF!,LT329,#REF!,1,#REF!,"&gt;="&amp;MC329,#REF!,"&lt;="&amp;MB329,#REF!,"&lt;="&amp;ME329,#REF!,"&gt;="&amp;MF329,#REF!,"="&amp;KV329,#REF!,"="&amp;KX329)</f>
        <v/>
      </c>
      <c r="MQ329" s="1">
        <f>COUNTIFS(#REF!,LT329,#REF!,0,#REF!,"&gt;="&amp;MC329,#REF!,"&lt;="&amp;MB329,#REF!,"&lt;="&amp;ME329,#REF!,"&gt;="&amp;MF329,#REF!,"="&amp;KV329,#REF!,"="&amp;KX329)</f>
        <v/>
      </c>
      <c r="MR329" s="1">
        <f>COUNTIFS(#REF!,LT329,#REF!,1,#REF!,"&gt;="&amp;MC329,#REF!,"&lt;="&amp;MB329,#REF!,"&lt;="&amp;ME329,#REF!,"&gt;="&amp;MF329,#REF!,"="&amp;KW329,#REF!,"="&amp;KY329)</f>
        <v/>
      </c>
      <c r="MS329" s="1">
        <f>COUNTIFS(#REF!,LT329,#REF!,0,#REF!,"&gt;="&amp;MC329,#REF!,"&lt;="&amp;MB329,#REF!,"&lt;="&amp;ME329,#REF!,"&gt;="&amp;MF329,#REF!,"="&amp;KW329,#REF!,"="&amp;KY329)</f>
        <v/>
      </c>
      <c r="MT329" s="1">
        <f>COUNTIFS(#REF!,LT329,#REF!,1,#REF!,"&gt;="&amp;MI329,#REF!,"&lt;="&amp;MH329,#REF!,"&lt;="&amp;ME329,#REF!,"&gt;="&amp;MF329)</f>
        <v/>
      </c>
      <c r="MU329" s="1">
        <f>COUNTIFS(#REF!,LT329,#REF!,0,#REF!,"&gt;="&amp;MI329,#REF!,"&lt;="&amp;MH329,#REF!,"&lt;="&amp;ME329,#REF!,"&gt;="&amp;MF329)</f>
        <v/>
      </c>
      <c r="MV329" s="1">
        <f>COUNTIFS(#REF!,LT329,#REF!,1,#REF!,"&gt;="&amp;MI329,#REF!,"&lt;="&amp;MH329,#REF!,"="&amp;KZ329,#REF!,"="&amp;LA329,#REF!,"&lt;="&amp;ME329,#REF!,"&gt;="&amp;MF329)</f>
        <v/>
      </c>
      <c r="MW329" s="1">
        <f>COUNTIFS(#REF!,LT329,#REF!,0,#REF!,"&gt;="&amp;MI329,#REF!,"&lt;="&amp;MH329,#REF!,"="&amp;KZ329,#REF!,"="&amp;LA329,#REF!,"&lt;="&amp;ME329,#REF!,"&gt;="&amp;MF329)</f>
        <v/>
      </c>
      <c r="MX329" s="1">
        <f>COUNTIFS(#REF!,LT329,#REF!,1,#REF!,"&gt;="&amp;MC329,#REF!,"&lt;="&amp;MB329,#REF!,"&lt;="&amp;ME329,#REF!,"&gt;="&amp;MF329)</f>
        <v/>
      </c>
      <c r="MY329" s="1">
        <f>COUNTIFS(#REF!,LT329,#REF!,0,#REF!,"&gt;="&amp;MC329,#REF!,"&lt;="&amp;MB329,#REF!,"&lt;="&amp;ME329,#REF!,"&gt;="&amp;MF329)</f>
        <v/>
      </c>
      <c r="MZ329" s="1">
        <f>COUNTIFS(#REF!,LT329,#REF!,1,#REF!,"&lt;="&amp;ME329,#REF!,"&gt;="&amp;MF329,#REF!,"="&amp;KV329,#REF!,"="&amp;KX329)</f>
        <v/>
      </c>
      <c r="NA329" s="1">
        <f>COUNTIFS(#REF!,LT329,#REF!,0,#REF!,"&lt;="&amp;ME329,#REF!,"&gt;="&amp;MF329,#REF!,"="&amp;KV329,#REF!,"="&amp;KX329)</f>
        <v/>
      </c>
      <c r="NB329" s="1">
        <f>COUNTIFS(#REF!,LT329,#REF!,1,#REF!,"&lt;="&amp;ME329,#REF!,"&gt;="&amp;MF329,#REF!,"="&amp;KW329,#REF!,"="&amp;KY329)</f>
        <v/>
      </c>
      <c r="NC329" s="1">
        <f>COUNTIFS(#REF!,LT329,#REF!,0,#REF!,"&lt;="&amp;ME329,#REF!,"&gt;="&amp;MF329,#REF!,"="&amp;KW329,#REF!,"="&amp;KY329)</f>
        <v/>
      </c>
      <c r="ND329" s="1">
        <f>MP329+MR329+MT329+MV329+MX329+MZ329+NB329</f>
        <v/>
      </c>
      <c r="NE329" s="1">
        <f>MQ329+MS329+MU329+MW329+MY329+NA329+NC329</f>
        <v/>
      </c>
      <c r="NF329" s="1">
        <f>ND329+NE329</f>
        <v/>
      </c>
      <c r="NG329" s="33">
        <f>ND329/(ND329+NE329)</f>
        <v/>
      </c>
      <c r="NH329" s="3">
        <f>1/NG329</f>
        <v/>
      </c>
      <c r="NI329" s="1">
        <f>LI329</f>
        <v/>
      </c>
      <c r="NJ329" s="79">
        <f>((1-NG329)*(1/(NI329-1))*0.98-(NG329*1))</f>
        <v/>
      </c>
      <c r="NK329" s="34">
        <f>IF(LR329&lt;0.9,0,IF(AND(LR329&gt;1.1),0,1))</f>
        <v/>
      </c>
      <c r="NL329" s="34">
        <f>IF(LS329&lt;0.9,0,IF(AND(LS329&gt;1.1),0,1))</f>
        <v/>
      </c>
      <c r="NM329" s="32">
        <f>IF(NF329&gt;99,1,0)</f>
        <v/>
      </c>
      <c r="NN329" s="32">
        <f>IF(NJ329&gt;0.0799,1,0)</f>
        <v/>
      </c>
      <c r="NO329" s="32">
        <f>IF(NJ329&gt;NQ329,1,0)</f>
        <v/>
      </c>
      <c r="NP329" s="32">
        <f>NM329+NN329+NO329+NK329+NL329</f>
        <v/>
      </c>
      <c r="NQ329" s="79">
        <f>(((100*NG329)*(NI329-1)*0.98)-((1-NG329)*100))/100</f>
        <v/>
      </c>
      <c r="NR329" s="34">
        <f>IF(LR329&lt;0.9,0,IF(AND(LR329&gt;1.1),0,1))</f>
        <v/>
      </c>
      <c r="NS329" s="34">
        <f>IF(LS329&lt;0.9,0,IF(AND(LS329&gt;1.1),0,1))</f>
        <v/>
      </c>
      <c r="NT329" s="32">
        <f>IF(NF329&gt;99,1,0)</f>
        <v/>
      </c>
      <c r="NU329" s="32">
        <f>IF(NQ329&gt;0.0799,1,0)</f>
        <v/>
      </c>
      <c r="NV329" s="32">
        <f>IF(NQ329&gt;NJ329,1,0)</f>
        <v/>
      </c>
      <c r="NW329" s="32">
        <f>NT329+NU329+NV329+NR329+NS329</f>
        <v/>
      </c>
      <c r="NX329">
        <f>IF(NP329=5,"LayAway0-1",IF(AND(NW329=5),"BackAway0-1",""))</f>
        <v/>
      </c>
      <c r="NY329">
        <f>IF(NP329=5,KO329,IF(AND(NW329=5),KO329,""))</f>
        <v/>
      </c>
      <c r="NZ329">
        <f>IF(NP329=5,"Match Odds",IF(AND(NW329=5),"Match Odds",""))</f>
        <v/>
      </c>
      <c r="OA329">
        <f>IF(NP329=5,KP329,IF(AND(NW329=5),KP329,""))</f>
        <v/>
      </c>
      <c r="OB329">
        <f>IF(NP329=5,"MATCH_ODDS",IF(AND(NW329=5),"MATCH_ODDS",""))</f>
        <v/>
      </c>
      <c r="OC329">
        <f>IF(NP329=5,"LAY",IF(AND(NW329=5),"BACK",""))</f>
        <v/>
      </c>
    </row>
    <row r="330" ht="16.5" customHeight="1" thickBot="1" thickTop="1">
      <c r="A330" s="2" t="n"/>
      <c r="KN330" s="1">
        <f>IF(INDEX(#REF!,MATCH('HT 0-1'!D330,#REF!,0))=INDEX(#REF!,MATCH('HT 0-1'!D330,#REF!,0)),INDEX(#REF!,MATCH('HT 0-1'!D330,#REF!,0)),"ERROR")</f>
        <v/>
      </c>
      <c r="KO330" s="1">
        <f>IF(INDEX(#REF!,MATCH('HT 0-1'!E330,#REF!,0))=INDEX(#REF!,MATCH('HT 0-1'!E330,#REF!,0)),INDEX(#REF!,MATCH('HT 0-1'!E330,#REF!,0)),"ERROR")</f>
        <v/>
      </c>
      <c r="KP330" s="1">
        <f>KN330&amp;" v "&amp;KO330</f>
        <v/>
      </c>
      <c r="KQ330">
        <f>B330&amp;"_"&amp;C330</f>
        <v/>
      </c>
      <c r="KR330" s="1">
        <f>IF((HW330/KK330)&lt;0.335,"G",IF((HW330/KK330)&gt;0.67,"R","A"))</f>
        <v/>
      </c>
      <c r="KS330" s="1">
        <f>IF((HX330/KK330)&lt;0.335,"G",IF((HX330/KK330)&gt;0.67,"R","A"))</f>
        <v/>
      </c>
      <c r="KT330" s="1">
        <f>IF((IH330/KK330)&lt;0.335,"G",IF((IH330/KK330)&gt;0.67,"R","A"))</f>
        <v/>
      </c>
      <c r="KU330" s="1">
        <f>IF((II330/KK330)&lt;0.335,"G",IF((II330/KK330)&gt;0.67,"R","A"))</f>
        <v/>
      </c>
      <c r="KV330" s="1">
        <f>IF((HZ330/KK330)&lt;0.335,"G",IF((HZ330/KK330)&gt;0.67,"R","A"))</f>
        <v/>
      </c>
      <c r="KW330" s="1">
        <f>IF((HY330/KK330)&lt;0.335,"G",IF((HY330/KK330)&gt;0.67,"R","A"))</f>
        <v/>
      </c>
      <c r="KX330" s="1">
        <f>IF((IK330/KK330)&lt;0.335,"G",IF((IK330/KK330)&gt;0.67,"R","A"))</f>
        <v/>
      </c>
      <c r="KY330" s="1">
        <f>IF((IJ330/KK330)&lt;0.335,"G",IF((IJ330/KK330)&gt;0.67,"R","A"))</f>
        <v/>
      </c>
      <c r="KZ330" s="1">
        <f>IF((HQ330/KK330)&lt;0.335,"G",IF((HQ330/KK330)&gt;0.67,"R","A"))</f>
        <v/>
      </c>
      <c r="LA330" s="1">
        <f>IF((IB330/KK330)&lt;0.335,"G",IF((IB330/KK330)&gt;0.67,"R","A"))</f>
        <v/>
      </c>
      <c r="LB330">
        <f>IF(LQ330="0-1",INDEX(Scrape!#REF!,MATCH('HT 0-1'!KP330,Scrape!$B:$B,0)),"")</f>
        <v/>
      </c>
      <c r="LC330">
        <f>IF(LQ330="0-1",INDEX(Scrape!$A:$A,MATCH('HT 0-1'!KP330,Scrape!$B:$B,0)),"")</f>
        <v/>
      </c>
      <c r="LD330">
        <f>IF(LQ330="0-1",INDEX(Scrape!$B:$B,MATCH('HT 0-1'!KP330,Scrape!$B:$B,0)),"")</f>
        <v/>
      </c>
      <c r="LE330">
        <f>IF(LQ330="0-1",INDEX(Scrape!$C:$C,MATCH('HT 0-1'!KP330,Scrape!$B:$B,0)),"")</f>
        <v/>
      </c>
      <c r="LF330">
        <f>IF(LQ330="0-1",INDEX(Scrape!$D:$D,MATCH('HT 0-1'!KP330,Scrape!$B:$B,0)),"")</f>
        <v/>
      </c>
      <c r="LG330">
        <f>IF(LQ330="0-1",INDEX(Scrape!$E:$E,MATCH('HT 0-1'!KP330,Scrape!$B:$B,0)),"")</f>
        <v/>
      </c>
      <c r="LH330">
        <f>IF(LQ330="0-1",INDEX(Scrape!$F:$F,MATCH('HT 0-1'!KP330,Scrape!$B:$B,0)),"")</f>
        <v/>
      </c>
      <c r="LI330">
        <f>IF(LQ330="0-1",INDEX(Scrape!$G:$G,MATCH('HT 0-1'!KP330,Scrape!$B:$B,0)),"")</f>
        <v/>
      </c>
      <c r="LJ330">
        <f>IF(LQ330="0-1",INDEX(Scrape!$H:$H,MATCH('HT 0-1'!KP330,Scrape!$B:$B,0)),"")</f>
        <v/>
      </c>
      <c r="LK330">
        <f>IF(LQ330="0-1",INDEX(Scrape!$I:$I,MATCH('HT 0-1'!KP330,Scrape!$B:$B,0)),"")</f>
        <v/>
      </c>
      <c r="LL330">
        <f>IF(LQ330="0-1",INDEX(Scrape!$J:$J,MATCH('HT 0-1'!KP330,Scrape!$B:$B,0)),"")</f>
        <v/>
      </c>
      <c r="LM330">
        <f>IF(LQ330="0-1",INDEX(Scrape!$K:$K,MATCH('HT 0-1'!KP330,Scrape!$B:$B,0)),"")</f>
        <v/>
      </c>
      <c r="LN330">
        <f>IF(LQ330="0-1",INDEX(Scrape!$L:$L,MATCH('HT 0-1'!KP330,Scrape!$B:$B,0)),"")</f>
        <v/>
      </c>
      <c r="LO330">
        <f>IF(LQ330="0-1",INDEX(Scrape!$M:$M,MATCH('HT 0-1'!KP330,Scrape!$B:$B,0)),"")</f>
        <v/>
      </c>
      <c r="LP330">
        <f>IF(LQ330="0-1",INDEX(Scrape!$N:$N,MATCH('HT 0-1'!KP330,Scrape!$B:$B,0)),"")</f>
        <v/>
      </c>
      <c r="LQ330">
        <f>INDEX(Scrape!$O:$O,MATCH('HT 0-1'!KP330,Scrape!$B:$B,0))</f>
        <v/>
      </c>
      <c r="LR330">
        <f>(1/LJ330)+(1/LI330)+(1/LH330)</f>
        <v/>
      </c>
      <c r="LS330">
        <f>(1/LG330)+(1/LF330)+(1/LE330)</f>
        <v/>
      </c>
      <c r="LT330" s="8">
        <f>IF(INDEX(#REF!,MATCH(KQ330,#REF!,0))=INDEX(#REF!,MATCH(KQ330,#REF!,0)),INDEX(#REF!,MATCH(KQ330,#REF!,0)),"ERROR")</f>
        <v/>
      </c>
      <c r="LU330" s="4">
        <f>IF(KR330="G",2,IF(KR330="R",0.5,IF(KR330="A",1)))</f>
        <v/>
      </c>
      <c r="LV330" s="4">
        <f>IF(KS330="G",0.5,IF(KS330="R",2,IF(KS330="A",1)))</f>
        <v/>
      </c>
      <c r="LW330" s="4">
        <f>IF(KT330="G",2,IF(KT330="R",0.5,IF(KT330="A",1)))</f>
        <v/>
      </c>
      <c r="LX330" s="4">
        <f>IF(KU330="G",0.5,IF(KU330="R",2,IF(KU330="A",1)))</f>
        <v/>
      </c>
      <c r="LY330" s="7">
        <f>(LK330*(LU330+LX330)+(LL330*(LU330+LX330)))</f>
        <v/>
      </c>
      <c r="LZ330" s="7">
        <f>(LN330*(LV330+LW330)+(LO330*(LV330+LW330)))</f>
        <v/>
      </c>
      <c r="MA330" s="11">
        <f>LY330-LZ330</f>
        <v/>
      </c>
      <c r="MB330" s="5">
        <f>MA330+2</f>
        <v/>
      </c>
      <c r="MC330" s="6">
        <f>MA330-2</f>
        <v/>
      </c>
      <c r="MD330" s="4">
        <f>LE330</f>
        <v/>
      </c>
      <c r="ME330" s="9">
        <f>IF(MD330=0,1000,MD330+0.75)</f>
        <v/>
      </c>
      <c r="MF330" s="10">
        <f>IF(MD330=0,0,MD330-0.75)</f>
        <v/>
      </c>
      <c r="MG330" s="4">
        <f>((LM330*(LU330+LX330))-((LP330*(LV330+LW330))))</f>
        <v/>
      </c>
      <c r="MH330" s="9">
        <f>MG330*1.2</f>
        <v/>
      </c>
      <c r="MI330" s="10">
        <f>MG330*0.8</f>
        <v/>
      </c>
      <c r="MJ330">
        <f>IFERROR(NX330,"")</f>
        <v/>
      </c>
      <c r="MK330">
        <f>IFERROR(NY330,"")</f>
        <v/>
      </c>
      <c r="ML330">
        <f>IFERROR(NZ330,"")</f>
        <v/>
      </c>
      <c r="MM330">
        <f>IFERROR(OA330,"")</f>
        <v/>
      </c>
      <c r="MN330">
        <f>IFERROR(OB330,"")</f>
        <v/>
      </c>
      <c r="MO330">
        <f>IFERROR(OC330,"")</f>
        <v/>
      </c>
      <c r="MP330" s="1">
        <f>COUNTIFS(#REF!,LT330,#REF!,1,#REF!,"&gt;="&amp;MC330,#REF!,"&lt;="&amp;MB330,#REF!,"&lt;="&amp;ME330,#REF!,"&gt;="&amp;MF330,#REF!,"="&amp;KV330,#REF!,"="&amp;KX330)</f>
        <v/>
      </c>
      <c r="MQ330" s="1">
        <f>COUNTIFS(#REF!,LT330,#REF!,0,#REF!,"&gt;="&amp;MC330,#REF!,"&lt;="&amp;MB330,#REF!,"&lt;="&amp;ME330,#REF!,"&gt;="&amp;MF330,#REF!,"="&amp;KV330,#REF!,"="&amp;KX330)</f>
        <v/>
      </c>
      <c r="MR330" s="1">
        <f>COUNTIFS(#REF!,LT330,#REF!,1,#REF!,"&gt;="&amp;MC330,#REF!,"&lt;="&amp;MB330,#REF!,"&lt;="&amp;ME330,#REF!,"&gt;="&amp;MF330,#REF!,"="&amp;KW330,#REF!,"="&amp;KY330)</f>
        <v/>
      </c>
      <c r="MS330" s="1">
        <f>COUNTIFS(#REF!,LT330,#REF!,0,#REF!,"&gt;="&amp;MC330,#REF!,"&lt;="&amp;MB330,#REF!,"&lt;="&amp;ME330,#REF!,"&gt;="&amp;MF330,#REF!,"="&amp;KW330,#REF!,"="&amp;KY330)</f>
        <v/>
      </c>
      <c r="MT330" s="1">
        <f>COUNTIFS(#REF!,LT330,#REF!,1,#REF!,"&gt;="&amp;MI330,#REF!,"&lt;="&amp;MH330,#REF!,"&lt;="&amp;ME330,#REF!,"&gt;="&amp;MF330)</f>
        <v/>
      </c>
      <c r="MU330" s="1">
        <f>COUNTIFS(#REF!,LT330,#REF!,0,#REF!,"&gt;="&amp;MI330,#REF!,"&lt;="&amp;MH330,#REF!,"&lt;="&amp;ME330,#REF!,"&gt;="&amp;MF330)</f>
        <v/>
      </c>
      <c r="MV330" s="1">
        <f>COUNTIFS(#REF!,LT330,#REF!,1,#REF!,"&gt;="&amp;MI330,#REF!,"&lt;="&amp;MH330,#REF!,"="&amp;KZ330,#REF!,"="&amp;LA330,#REF!,"&lt;="&amp;ME330,#REF!,"&gt;="&amp;MF330)</f>
        <v/>
      </c>
      <c r="MW330" s="1">
        <f>COUNTIFS(#REF!,LT330,#REF!,0,#REF!,"&gt;="&amp;MI330,#REF!,"&lt;="&amp;MH330,#REF!,"="&amp;KZ330,#REF!,"="&amp;LA330,#REF!,"&lt;="&amp;ME330,#REF!,"&gt;="&amp;MF330)</f>
        <v/>
      </c>
      <c r="MX330" s="1">
        <f>COUNTIFS(#REF!,LT330,#REF!,1,#REF!,"&gt;="&amp;MC330,#REF!,"&lt;="&amp;MB330,#REF!,"&lt;="&amp;ME330,#REF!,"&gt;="&amp;MF330)</f>
        <v/>
      </c>
      <c r="MY330" s="1">
        <f>COUNTIFS(#REF!,LT330,#REF!,0,#REF!,"&gt;="&amp;MC330,#REF!,"&lt;="&amp;MB330,#REF!,"&lt;="&amp;ME330,#REF!,"&gt;="&amp;MF330)</f>
        <v/>
      </c>
      <c r="MZ330" s="1">
        <f>COUNTIFS(#REF!,LT330,#REF!,1,#REF!,"&lt;="&amp;ME330,#REF!,"&gt;="&amp;MF330,#REF!,"="&amp;KV330,#REF!,"="&amp;KX330)</f>
        <v/>
      </c>
      <c r="NA330" s="1">
        <f>COUNTIFS(#REF!,LT330,#REF!,0,#REF!,"&lt;="&amp;ME330,#REF!,"&gt;="&amp;MF330,#REF!,"="&amp;KV330,#REF!,"="&amp;KX330)</f>
        <v/>
      </c>
      <c r="NB330" s="1">
        <f>COUNTIFS(#REF!,LT330,#REF!,1,#REF!,"&lt;="&amp;ME330,#REF!,"&gt;="&amp;MF330,#REF!,"="&amp;KW330,#REF!,"="&amp;KY330)</f>
        <v/>
      </c>
      <c r="NC330" s="1">
        <f>COUNTIFS(#REF!,LT330,#REF!,0,#REF!,"&lt;="&amp;ME330,#REF!,"&gt;="&amp;MF330,#REF!,"="&amp;KW330,#REF!,"="&amp;KY330)</f>
        <v/>
      </c>
      <c r="ND330" s="1">
        <f>MP330+MR330+MT330+MV330+MX330+MZ330+NB330</f>
        <v/>
      </c>
      <c r="NE330" s="1">
        <f>MQ330+MS330+MU330+MW330+MY330+NA330+NC330</f>
        <v/>
      </c>
      <c r="NF330" s="1">
        <f>ND330+NE330</f>
        <v/>
      </c>
      <c r="NG330" s="33">
        <f>ND330/(ND330+NE330)</f>
        <v/>
      </c>
      <c r="NH330" s="3">
        <f>1/NG330</f>
        <v/>
      </c>
      <c r="NI330" s="1">
        <f>LI330</f>
        <v/>
      </c>
      <c r="NJ330" s="79">
        <f>((1-NG330)*(1/(NI330-1))*0.98-(NG330*1))</f>
        <v/>
      </c>
      <c r="NK330" s="34">
        <f>IF(LR330&lt;0.9,0,IF(AND(LR330&gt;1.1),0,1))</f>
        <v/>
      </c>
      <c r="NL330" s="34">
        <f>IF(LS330&lt;0.9,0,IF(AND(LS330&gt;1.1),0,1))</f>
        <v/>
      </c>
      <c r="NM330" s="32">
        <f>IF(NF330&gt;99,1,0)</f>
        <v/>
      </c>
      <c r="NN330" s="32">
        <f>IF(NJ330&gt;0.0799,1,0)</f>
        <v/>
      </c>
      <c r="NO330" s="32">
        <f>IF(NJ330&gt;NQ330,1,0)</f>
        <v/>
      </c>
      <c r="NP330" s="32">
        <f>NM330+NN330+NO330+NK330+NL330</f>
        <v/>
      </c>
      <c r="NQ330" s="79">
        <f>(((100*NG330)*(NI330-1)*0.98)-((1-NG330)*100))/100</f>
        <v/>
      </c>
      <c r="NR330" s="34">
        <f>IF(LR330&lt;0.9,0,IF(AND(LR330&gt;1.1),0,1))</f>
        <v/>
      </c>
      <c r="NS330" s="34">
        <f>IF(LS330&lt;0.9,0,IF(AND(LS330&gt;1.1),0,1))</f>
        <v/>
      </c>
      <c r="NT330" s="32">
        <f>IF(NF330&gt;99,1,0)</f>
        <v/>
      </c>
      <c r="NU330" s="32">
        <f>IF(NQ330&gt;0.0799,1,0)</f>
        <v/>
      </c>
      <c r="NV330" s="32">
        <f>IF(NQ330&gt;NJ330,1,0)</f>
        <v/>
      </c>
      <c r="NW330" s="32">
        <f>NT330+NU330+NV330+NR330+NS330</f>
        <v/>
      </c>
      <c r="NX330">
        <f>IF(NP330=5,"LayAway0-1",IF(AND(NW330=5),"BackAway0-1",""))</f>
        <v/>
      </c>
      <c r="NY330">
        <f>IF(NP330=5,KO330,IF(AND(NW330=5),KO330,""))</f>
        <v/>
      </c>
      <c r="NZ330">
        <f>IF(NP330=5,"Match Odds",IF(AND(NW330=5),"Match Odds",""))</f>
        <v/>
      </c>
      <c r="OA330">
        <f>IF(NP330=5,KP330,IF(AND(NW330=5),KP330,""))</f>
        <v/>
      </c>
      <c r="OB330">
        <f>IF(NP330=5,"MATCH_ODDS",IF(AND(NW330=5),"MATCH_ODDS",""))</f>
        <v/>
      </c>
      <c r="OC330">
        <f>IF(NP330=5,"LAY",IF(AND(NW330=5),"BACK",""))</f>
        <v/>
      </c>
    </row>
    <row r="331" ht="16.5" customHeight="1" thickBot="1" thickTop="1">
      <c r="A331" s="2" t="n"/>
      <c r="KN331" s="1">
        <f>IF(INDEX(#REF!,MATCH('HT 0-1'!D331,#REF!,0))=INDEX(#REF!,MATCH('HT 0-1'!D331,#REF!,0)),INDEX(#REF!,MATCH('HT 0-1'!D331,#REF!,0)),"ERROR")</f>
        <v/>
      </c>
      <c r="KO331" s="1">
        <f>IF(INDEX(#REF!,MATCH('HT 0-1'!E331,#REF!,0))=INDEX(#REF!,MATCH('HT 0-1'!E331,#REF!,0)),INDEX(#REF!,MATCH('HT 0-1'!E331,#REF!,0)),"ERROR")</f>
        <v/>
      </c>
      <c r="KP331" s="1">
        <f>KN331&amp;" v "&amp;KO331</f>
        <v/>
      </c>
      <c r="KQ331">
        <f>B331&amp;"_"&amp;C331</f>
        <v/>
      </c>
      <c r="KR331" s="1">
        <f>IF((HW331/KK331)&lt;0.335,"G",IF((HW331/KK331)&gt;0.67,"R","A"))</f>
        <v/>
      </c>
      <c r="KS331" s="1">
        <f>IF((HX331/KK331)&lt;0.335,"G",IF((HX331/KK331)&gt;0.67,"R","A"))</f>
        <v/>
      </c>
      <c r="KT331" s="1">
        <f>IF((IH331/KK331)&lt;0.335,"G",IF((IH331/KK331)&gt;0.67,"R","A"))</f>
        <v/>
      </c>
      <c r="KU331" s="1">
        <f>IF((II331/KK331)&lt;0.335,"G",IF((II331/KK331)&gt;0.67,"R","A"))</f>
        <v/>
      </c>
      <c r="KV331" s="1">
        <f>IF((HZ331/KK331)&lt;0.335,"G",IF((HZ331/KK331)&gt;0.67,"R","A"))</f>
        <v/>
      </c>
      <c r="KW331" s="1">
        <f>IF((HY331/KK331)&lt;0.335,"G",IF((HY331/KK331)&gt;0.67,"R","A"))</f>
        <v/>
      </c>
      <c r="KX331" s="1">
        <f>IF((IK331/KK331)&lt;0.335,"G",IF((IK331/KK331)&gt;0.67,"R","A"))</f>
        <v/>
      </c>
      <c r="KY331" s="1">
        <f>IF((IJ331/KK331)&lt;0.335,"G",IF((IJ331/KK331)&gt;0.67,"R","A"))</f>
        <v/>
      </c>
      <c r="KZ331" s="1">
        <f>IF((HQ331/KK331)&lt;0.335,"G",IF((HQ331/KK331)&gt;0.67,"R","A"))</f>
        <v/>
      </c>
      <c r="LA331" s="1">
        <f>IF((IB331/KK331)&lt;0.335,"G",IF((IB331/KK331)&gt;0.67,"R","A"))</f>
        <v/>
      </c>
      <c r="LB331">
        <f>IF(LQ331="0-1",INDEX(Scrape!#REF!,MATCH('HT 0-1'!KP331,Scrape!$B:$B,0)),"")</f>
        <v/>
      </c>
      <c r="LC331">
        <f>IF(LQ331="0-1",INDEX(Scrape!$A:$A,MATCH('HT 0-1'!KP331,Scrape!$B:$B,0)),"")</f>
        <v/>
      </c>
      <c r="LD331">
        <f>IF(LQ331="0-1",INDEX(Scrape!$B:$B,MATCH('HT 0-1'!KP331,Scrape!$B:$B,0)),"")</f>
        <v/>
      </c>
      <c r="LE331">
        <f>IF(LQ331="0-1",INDEX(Scrape!$C:$C,MATCH('HT 0-1'!KP331,Scrape!$B:$B,0)),"")</f>
        <v/>
      </c>
      <c r="LF331">
        <f>IF(LQ331="0-1",INDEX(Scrape!$D:$D,MATCH('HT 0-1'!KP331,Scrape!$B:$B,0)),"")</f>
        <v/>
      </c>
      <c r="LG331">
        <f>IF(LQ331="0-1",INDEX(Scrape!$E:$E,MATCH('HT 0-1'!KP331,Scrape!$B:$B,0)),"")</f>
        <v/>
      </c>
      <c r="LH331">
        <f>IF(LQ331="0-1",INDEX(Scrape!$F:$F,MATCH('HT 0-1'!KP331,Scrape!$B:$B,0)),"")</f>
        <v/>
      </c>
      <c r="LI331">
        <f>IF(LQ331="0-1",INDEX(Scrape!$G:$G,MATCH('HT 0-1'!KP331,Scrape!$B:$B,0)),"")</f>
        <v/>
      </c>
      <c r="LJ331">
        <f>IF(LQ331="0-1",INDEX(Scrape!$H:$H,MATCH('HT 0-1'!KP331,Scrape!$B:$B,0)),"")</f>
        <v/>
      </c>
      <c r="LK331">
        <f>IF(LQ331="0-1",INDEX(Scrape!$I:$I,MATCH('HT 0-1'!KP331,Scrape!$B:$B,0)),"")</f>
        <v/>
      </c>
      <c r="LL331">
        <f>IF(LQ331="0-1",INDEX(Scrape!$J:$J,MATCH('HT 0-1'!KP331,Scrape!$B:$B,0)),"")</f>
        <v/>
      </c>
      <c r="LM331">
        <f>IF(LQ331="0-1",INDEX(Scrape!$K:$K,MATCH('HT 0-1'!KP331,Scrape!$B:$B,0)),"")</f>
        <v/>
      </c>
      <c r="LN331">
        <f>IF(LQ331="0-1",INDEX(Scrape!$L:$L,MATCH('HT 0-1'!KP331,Scrape!$B:$B,0)),"")</f>
        <v/>
      </c>
      <c r="LO331">
        <f>IF(LQ331="0-1",INDEX(Scrape!$M:$M,MATCH('HT 0-1'!KP331,Scrape!$B:$B,0)),"")</f>
        <v/>
      </c>
      <c r="LP331">
        <f>IF(LQ331="0-1",INDEX(Scrape!$N:$N,MATCH('HT 0-1'!KP331,Scrape!$B:$B,0)),"")</f>
        <v/>
      </c>
      <c r="LQ331">
        <f>INDEX(Scrape!$O:$O,MATCH('HT 0-1'!KP331,Scrape!$B:$B,0))</f>
        <v/>
      </c>
      <c r="LR331">
        <f>(1/LJ331)+(1/LI331)+(1/LH331)</f>
        <v/>
      </c>
      <c r="LS331">
        <f>(1/LG331)+(1/LF331)+(1/LE331)</f>
        <v/>
      </c>
      <c r="LT331" s="8">
        <f>IF(INDEX(#REF!,MATCH(KQ331,#REF!,0))=INDEX(#REF!,MATCH(KQ331,#REF!,0)),INDEX(#REF!,MATCH(KQ331,#REF!,0)),"ERROR")</f>
        <v/>
      </c>
      <c r="LU331" s="4">
        <f>IF(KR331="G",2,IF(KR331="R",0.5,IF(KR331="A",1)))</f>
        <v/>
      </c>
      <c r="LV331" s="4">
        <f>IF(KS331="G",0.5,IF(KS331="R",2,IF(KS331="A",1)))</f>
        <v/>
      </c>
      <c r="LW331" s="4">
        <f>IF(KT331="G",2,IF(KT331="R",0.5,IF(KT331="A",1)))</f>
        <v/>
      </c>
      <c r="LX331" s="4">
        <f>IF(KU331="G",0.5,IF(KU331="R",2,IF(KU331="A",1)))</f>
        <v/>
      </c>
      <c r="LY331" s="7">
        <f>(LK331*(LU331+LX331)+(LL331*(LU331+LX331)))</f>
        <v/>
      </c>
      <c r="LZ331" s="7">
        <f>(LN331*(LV331+LW331)+(LO331*(LV331+LW331)))</f>
        <v/>
      </c>
      <c r="MA331" s="11">
        <f>LY331-LZ331</f>
        <v/>
      </c>
      <c r="MB331" s="5">
        <f>MA331+2</f>
        <v/>
      </c>
      <c r="MC331" s="6">
        <f>MA331-2</f>
        <v/>
      </c>
      <c r="MD331" s="4">
        <f>LE331</f>
        <v/>
      </c>
      <c r="ME331" s="9">
        <f>IF(MD331=0,1000,MD331+0.75)</f>
        <v/>
      </c>
      <c r="MF331" s="10">
        <f>IF(MD331=0,0,MD331-0.75)</f>
        <v/>
      </c>
      <c r="MG331" s="4">
        <f>((LM331*(LU331+LX331))-((LP331*(LV331+LW331))))</f>
        <v/>
      </c>
      <c r="MH331" s="9">
        <f>MG331*1.2</f>
        <v/>
      </c>
      <c r="MI331" s="10">
        <f>MG331*0.8</f>
        <v/>
      </c>
      <c r="MJ331">
        <f>IFERROR(NX331,"")</f>
        <v/>
      </c>
      <c r="MK331">
        <f>IFERROR(NY331,"")</f>
        <v/>
      </c>
      <c r="ML331">
        <f>IFERROR(NZ331,"")</f>
        <v/>
      </c>
      <c r="MM331">
        <f>IFERROR(OA331,"")</f>
        <v/>
      </c>
      <c r="MN331">
        <f>IFERROR(OB331,"")</f>
        <v/>
      </c>
      <c r="MO331">
        <f>IFERROR(OC331,"")</f>
        <v/>
      </c>
      <c r="MP331" s="1">
        <f>COUNTIFS(#REF!,LT331,#REF!,1,#REF!,"&gt;="&amp;MC331,#REF!,"&lt;="&amp;MB331,#REF!,"&lt;="&amp;ME331,#REF!,"&gt;="&amp;MF331,#REF!,"="&amp;KV331,#REF!,"="&amp;KX331)</f>
        <v/>
      </c>
      <c r="MQ331" s="1">
        <f>COUNTIFS(#REF!,LT331,#REF!,0,#REF!,"&gt;="&amp;MC331,#REF!,"&lt;="&amp;MB331,#REF!,"&lt;="&amp;ME331,#REF!,"&gt;="&amp;MF331,#REF!,"="&amp;KV331,#REF!,"="&amp;KX331)</f>
        <v/>
      </c>
      <c r="MR331" s="1">
        <f>COUNTIFS(#REF!,LT331,#REF!,1,#REF!,"&gt;="&amp;MC331,#REF!,"&lt;="&amp;MB331,#REF!,"&lt;="&amp;ME331,#REF!,"&gt;="&amp;MF331,#REF!,"="&amp;KW331,#REF!,"="&amp;KY331)</f>
        <v/>
      </c>
      <c r="MS331" s="1">
        <f>COUNTIFS(#REF!,LT331,#REF!,0,#REF!,"&gt;="&amp;MC331,#REF!,"&lt;="&amp;MB331,#REF!,"&lt;="&amp;ME331,#REF!,"&gt;="&amp;MF331,#REF!,"="&amp;KW331,#REF!,"="&amp;KY331)</f>
        <v/>
      </c>
      <c r="MT331" s="1">
        <f>COUNTIFS(#REF!,LT331,#REF!,1,#REF!,"&gt;="&amp;MI331,#REF!,"&lt;="&amp;MH331,#REF!,"&lt;="&amp;ME331,#REF!,"&gt;="&amp;MF331)</f>
        <v/>
      </c>
      <c r="MU331" s="1">
        <f>COUNTIFS(#REF!,LT331,#REF!,0,#REF!,"&gt;="&amp;MI331,#REF!,"&lt;="&amp;MH331,#REF!,"&lt;="&amp;ME331,#REF!,"&gt;="&amp;MF331)</f>
        <v/>
      </c>
      <c r="MV331" s="1">
        <f>COUNTIFS(#REF!,LT331,#REF!,1,#REF!,"&gt;="&amp;MI331,#REF!,"&lt;="&amp;MH331,#REF!,"="&amp;KZ331,#REF!,"="&amp;LA331,#REF!,"&lt;="&amp;ME331,#REF!,"&gt;="&amp;MF331)</f>
        <v/>
      </c>
      <c r="MW331" s="1">
        <f>COUNTIFS(#REF!,LT331,#REF!,0,#REF!,"&gt;="&amp;MI331,#REF!,"&lt;="&amp;MH331,#REF!,"="&amp;KZ331,#REF!,"="&amp;LA331,#REF!,"&lt;="&amp;ME331,#REF!,"&gt;="&amp;MF331)</f>
        <v/>
      </c>
      <c r="MX331" s="1">
        <f>COUNTIFS(#REF!,LT331,#REF!,1,#REF!,"&gt;="&amp;MC331,#REF!,"&lt;="&amp;MB331,#REF!,"&lt;="&amp;ME331,#REF!,"&gt;="&amp;MF331)</f>
        <v/>
      </c>
      <c r="MY331" s="1">
        <f>COUNTIFS(#REF!,LT331,#REF!,0,#REF!,"&gt;="&amp;MC331,#REF!,"&lt;="&amp;MB331,#REF!,"&lt;="&amp;ME331,#REF!,"&gt;="&amp;MF331)</f>
        <v/>
      </c>
      <c r="MZ331" s="1">
        <f>COUNTIFS(#REF!,LT331,#REF!,1,#REF!,"&lt;="&amp;ME331,#REF!,"&gt;="&amp;MF331,#REF!,"="&amp;KV331,#REF!,"="&amp;KX331)</f>
        <v/>
      </c>
      <c r="NA331" s="1">
        <f>COUNTIFS(#REF!,LT331,#REF!,0,#REF!,"&lt;="&amp;ME331,#REF!,"&gt;="&amp;MF331,#REF!,"="&amp;KV331,#REF!,"="&amp;KX331)</f>
        <v/>
      </c>
      <c r="NB331" s="1">
        <f>COUNTIFS(#REF!,LT331,#REF!,1,#REF!,"&lt;="&amp;ME331,#REF!,"&gt;="&amp;MF331,#REF!,"="&amp;KW331,#REF!,"="&amp;KY331)</f>
        <v/>
      </c>
      <c r="NC331" s="1">
        <f>COUNTIFS(#REF!,LT331,#REF!,0,#REF!,"&lt;="&amp;ME331,#REF!,"&gt;="&amp;MF331,#REF!,"="&amp;KW331,#REF!,"="&amp;KY331)</f>
        <v/>
      </c>
      <c r="ND331" s="1">
        <f>MP331+MR331+MT331+MV331+MX331+MZ331+NB331</f>
        <v/>
      </c>
      <c r="NE331" s="1">
        <f>MQ331+MS331+MU331+MW331+MY331+NA331+NC331</f>
        <v/>
      </c>
      <c r="NF331" s="1">
        <f>ND331+NE331</f>
        <v/>
      </c>
      <c r="NG331" s="33">
        <f>ND331/(ND331+NE331)</f>
        <v/>
      </c>
      <c r="NH331" s="3">
        <f>1/NG331</f>
        <v/>
      </c>
      <c r="NI331" s="1">
        <f>LI331</f>
        <v/>
      </c>
      <c r="NJ331" s="79">
        <f>((1-NG331)*(1/(NI331-1))*0.98-(NG331*1))</f>
        <v/>
      </c>
      <c r="NK331" s="34">
        <f>IF(LR331&lt;0.9,0,IF(AND(LR331&gt;1.1),0,1))</f>
        <v/>
      </c>
      <c r="NL331" s="34">
        <f>IF(LS331&lt;0.9,0,IF(AND(LS331&gt;1.1),0,1))</f>
        <v/>
      </c>
      <c r="NM331" s="32">
        <f>IF(NF331&gt;99,1,0)</f>
        <v/>
      </c>
      <c r="NN331" s="32">
        <f>IF(NJ331&gt;0.0799,1,0)</f>
        <v/>
      </c>
      <c r="NO331" s="32">
        <f>IF(NJ331&gt;NQ331,1,0)</f>
        <v/>
      </c>
      <c r="NP331" s="32">
        <f>NM331+NN331+NO331+NK331+NL331</f>
        <v/>
      </c>
      <c r="NQ331" s="79">
        <f>(((100*NG331)*(NI331-1)*0.98)-((1-NG331)*100))/100</f>
        <v/>
      </c>
      <c r="NR331" s="34">
        <f>IF(LR331&lt;0.9,0,IF(AND(LR331&gt;1.1),0,1))</f>
        <v/>
      </c>
      <c r="NS331" s="34">
        <f>IF(LS331&lt;0.9,0,IF(AND(LS331&gt;1.1),0,1))</f>
        <v/>
      </c>
      <c r="NT331" s="32">
        <f>IF(NF331&gt;99,1,0)</f>
        <v/>
      </c>
      <c r="NU331" s="32">
        <f>IF(NQ331&gt;0.0799,1,0)</f>
        <v/>
      </c>
      <c r="NV331" s="32">
        <f>IF(NQ331&gt;NJ331,1,0)</f>
        <v/>
      </c>
      <c r="NW331" s="32">
        <f>NT331+NU331+NV331+NR331+NS331</f>
        <v/>
      </c>
      <c r="NX331">
        <f>IF(NP331=5,"LayAway0-1",IF(AND(NW331=5),"BackAway0-1",""))</f>
        <v/>
      </c>
      <c r="NY331">
        <f>IF(NP331=5,KO331,IF(AND(NW331=5),KO331,""))</f>
        <v/>
      </c>
      <c r="NZ331">
        <f>IF(NP331=5,"Match Odds",IF(AND(NW331=5),"Match Odds",""))</f>
        <v/>
      </c>
      <c r="OA331">
        <f>IF(NP331=5,KP331,IF(AND(NW331=5),KP331,""))</f>
        <v/>
      </c>
      <c r="OB331">
        <f>IF(NP331=5,"MATCH_ODDS",IF(AND(NW331=5),"MATCH_ODDS",""))</f>
        <v/>
      </c>
      <c r="OC331">
        <f>IF(NP331=5,"LAY",IF(AND(NW331=5),"BACK",""))</f>
        <v/>
      </c>
    </row>
    <row r="332" ht="16.5" customHeight="1" thickBot="1" thickTop="1">
      <c r="A332" s="2" t="n"/>
      <c r="KN332" s="1">
        <f>IF(INDEX(#REF!,MATCH('HT 0-1'!D332,#REF!,0))=INDEX(#REF!,MATCH('HT 0-1'!D332,#REF!,0)),INDEX(#REF!,MATCH('HT 0-1'!D332,#REF!,0)),"ERROR")</f>
        <v/>
      </c>
      <c r="KO332" s="1">
        <f>IF(INDEX(#REF!,MATCH('HT 0-1'!E332,#REF!,0))=INDEX(#REF!,MATCH('HT 0-1'!E332,#REF!,0)),INDEX(#REF!,MATCH('HT 0-1'!E332,#REF!,0)),"ERROR")</f>
        <v/>
      </c>
      <c r="KP332" s="1">
        <f>KN332&amp;" v "&amp;KO332</f>
        <v/>
      </c>
      <c r="KQ332">
        <f>B332&amp;"_"&amp;C332</f>
        <v/>
      </c>
      <c r="KR332" s="1">
        <f>IF((HW332/KK332)&lt;0.335,"G",IF((HW332/KK332)&gt;0.67,"R","A"))</f>
        <v/>
      </c>
      <c r="KS332" s="1">
        <f>IF((HX332/KK332)&lt;0.335,"G",IF((HX332/KK332)&gt;0.67,"R","A"))</f>
        <v/>
      </c>
      <c r="KT332" s="1">
        <f>IF((IH332/KK332)&lt;0.335,"G",IF((IH332/KK332)&gt;0.67,"R","A"))</f>
        <v/>
      </c>
      <c r="KU332" s="1">
        <f>IF((II332/KK332)&lt;0.335,"G",IF((II332/KK332)&gt;0.67,"R","A"))</f>
        <v/>
      </c>
      <c r="KV332" s="1">
        <f>IF((HZ332/KK332)&lt;0.335,"G",IF((HZ332/KK332)&gt;0.67,"R","A"))</f>
        <v/>
      </c>
      <c r="KW332" s="1">
        <f>IF((HY332/KK332)&lt;0.335,"G",IF((HY332/KK332)&gt;0.67,"R","A"))</f>
        <v/>
      </c>
      <c r="KX332" s="1">
        <f>IF((IK332/KK332)&lt;0.335,"G",IF((IK332/KK332)&gt;0.67,"R","A"))</f>
        <v/>
      </c>
      <c r="KY332" s="1">
        <f>IF((IJ332/KK332)&lt;0.335,"G",IF((IJ332/KK332)&gt;0.67,"R","A"))</f>
        <v/>
      </c>
      <c r="KZ332" s="1">
        <f>IF((HQ332/KK332)&lt;0.335,"G",IF((HQ332/KK332)&gt;0.67,"R","A"))</f>
        <v/>
      </c>
      <c r="LA332" s="1">
        <f>IF((IB332/KK332)&lt;0.335,"G",IF((IB332/KK332)&gt;0.67,"R","A"))</f>
        <v/>
      </c>
      <c r="LB332">
        <f>IF(LQ332="0-1",INDEX(Scrape!#REF!,MATCH('HT 0-1'!KP332,Scrape!$B:$B,0)),"")</f>
        <v/>
      </c>
      <c r="LC332">
        <f>IF(LQ332="0-1",INDEX(Scrape!$A:$A,MATCH('HT 0-1'!KP332,Scrape!$B:$B,0)),"")</f>
        <v/>
      </c>
      <c r="LD332">
        <f>IF(LQ332="0-1",INDEX(Scrape!$B:$B,MATCH('HT 0-1'!KP332,Scrape!$B:$B,0)),"")</f>
        <v/>
      </c>
      <c r="LE332">
        <f>IF(LQ332="0-1",INDEX(Scrape!$C:$C,MATCH('HT 0-1'!KP332,Scrape!$B:$B,0)),"")</f>
        <v/>
      </c>
      <c r="LF332">
        <f>IF(LQ332="0-1",INDEX(Scrape!$D:$D,MATCH('HT 0-1'!KP332,Scrape!$B:$B,0)),"")</f>
        <v/>
      </c>
      <c r="LG332">
        <f>IF(LQ332="0-1",INDEX(Scrape!$E:$E,MATCH('HT 0-1'!KP332,Scrape!$B:$B,0)),"")</f>
        <v/>
      </c>
      <c r="LH332">
        <f>IF(LQ332="0-1",INDEX(Scrape!$F:$F,MATCH('HT 0-1'!KP332,Scrape!$B:$B,0)),"")</f>
        <v/>
      </c>
      <c r="LI332">
        <f>IF(LQ332="0-1",INDEX(Scrape!$G:$G,MATCH('HT 0-1'!KP332,Scrape!$B:$B,0)),"")</f>
        <v/>
      </c>
      <c r="LJ332">
        <f>IF(LQ332="0-1",INDEX(Scrape!$H:$H,MATCH('HT 0-1'!KP332,Scrape!$B:$B,0)),"")</f>
        <v/>
      </c>
      <c r="LK332">
        <f>IF(LQ332="0-1",INDEX(Scrape!$I:$I,MATCH('HT 0-1'!KP332,Scrape!$B:$B,0)),"")</f>
        <v/>
      </c>
      <c r="LL332">
        <f>IF(LQ332="0-1",INDEX(Scrape!$J:$J,MATCH('HT 0-1'!KP332,Scrape!$B:$B,0)),"")</f>
        <v/>
      </c>
      <c r="LM332">
        <f>IF(LQ332="0-1",INDEX(Scrape!$K:$K,MATCH('HT 0-1'!KP332,Scrape!$B:$B,0)),"")</f>
        <v/>
      </c>
      <c r="LN332">
        <f>IF(LQ332="0-1",INDEX(Scrape!$L:$L,MATCH('HT 0-1'!KP332,Scrape!$B:$B,0)),"")</f>
        <v/>
      </c>
      <c r="LO332">
        <f>IF(LQ332="0-1",INDEX(Scrape!$M:$M,MATCH('HT 0-1'!KP332,Scrape!$B:$B,0)),"")</f>
        <v/>
      </c>
      <c r="LP332">
        <f>IF(LQ332="0-1",INDEX(Scrape!$N:$N,MATCH('HT 0-1'!KP332,Scrape!$B:$B,0)),"")</f>
        <v/>
      </c>
      <c r="LQ332">
        <f>INDEX(Scrape!$O:$O,MATCH('HT 0-1'!KP332,Scrape!$B:$B,0))</f>
        <v/>
      </c>
      <c r="LR332">
        <f>(1/LJ332)+(1/LI332)+(1/LH332)</f>
        <v/>
      </c>
      <c r="LS332">
        <f>(1/LG332)+(1/LF332)+(1/LE332)</f>
        <v/>
      </c>
      <c r="LT332" s="8">
        <f>IF(INDEX(#REF!,MATCH(KQ332,#REF!,0))=INDEX(#REF!,MATCH(KQ332,#REF!,0)),INDEX(#REF!,MATCH(KQ332,#REF!,0)),"ERROR")</f>
        <v/>
      </c>
      <c r="LU332" s="4">
        <f>IF(KR332="G",2,IF(KR332="R",0.5,IF(KR332="A",1)))</f>
        <v/>
      </c>
      <c r="LV332" s="4">
        <f>IF(KS332="G",0.5,IF(KS332="R",2,IF(KS332="A",1)))</f>
        <v/>
      </c>
      <c r="LW332" s="4">
        <f>IF(KT332="G",2,IF(KT332="R",0.5,IF(KT332="A",1)))</f>
        <v/>
      </c>
      <c r="LX332" s="4">
        <f>IF(KU332="G",0.5,IF(KU332="R",2,IF(KU332="A",1)))</f>
        <v/>
      </c>
      <c r="LY332" s="7">
        <f>(LK332*(LU332+LX332)+(LL332*(LU332+LX332)))</f>
        <v/>
      </c>
      <c r="LZ332" s="7">
        <f>(LN332*(LV332+LW332)+(LO332*(LV332+LW332)))</f>
        <v/>
      </c>
      <c r="MA332" s="11">
        <f>LY332-LZ332</f>
        <v/>
      </c>
      <c r="MB332" s="5">
        <f>MA332+2</f>
        <v/>
      </c>
      <c r="MC332" s="6">
        <f>MA332-2</f>
        <v/>
      </c>
      <c r="MD332" s="4">
        <f>LE332</f>
        <v/>
      </c>
      <c r="ME332" s="9">
        <f>IF(MD332=0,1000,MD332+0.75)</f>
        <v/>
      </c>
      <c r="MF332" s="10">
        <f>IF(MD332=0,0,MD332-0.75)</f>
        <v/>
      </c>
      <c r="MG332" s="4">
        <f>((LM332*(LU332+LX332))-((LP332*(LV332+LW332))))</f>
        <v/>
      </c>
      <c r="MH332" s="9">
        <f>MG332*1.2</f>
        <v/>
      </c>
      <c r="MI332" s="10">
        <f>MG332*0.8</f>
        <v/>
      </c>
      <c r="MJ332">
        <f>IFERROR(NX332,"")</f>
        <v/>
      </c>
      <c r="MK332">
        <f>IFERROR(NY332,"")</f>
        <v/>
      </c>
      <c r="ML332">
        <f>IFERROR(NZ332,"")</f>
        <v/>
      </c>
      <c r="MM332">
        <f>IFERROR(OA332,"")</f>
        <v/>
      </c>
      <c r="MN332">
        <f>IFERROR(OB332,"")</f>
        <v/>
      </c>
      <c r="MO332">
        <f>IFERROR(OC332,"")</f>
        <v/>
      </c>
      <c r="MP332" s="1">
        <f>COUNTIFS(#REF!,LT332,#REF!,1,#REF!,"&gt;="&amp;MC332,#REF!,"&lt;="&amp;MB332,#REF!,"&lt;="&amp;ME332,#REF!,"&gt;="&amp;MF332,#REF!,"="&amp;KV332,#REF!,"="&amp;KX332)</f>
        <v/>
      </c>
      <c r="MQ332" s="1">
        <f>COUNTIFS(#REF!,LT332,#REF!,0,#REF!,"&gt;="&amp;MC332,#REF!,"&lt;="&amp;MB332,#REF!,"&lt;="&amp;ME332,#REF!,"&gt;="&amp;MF332,#REF!,"="&amp;KV332,#REF!,"="&amp;KX332)</f>
        <v/>
      </c>
      <c r="MR332" s="1">
        <f>COUNTIFS(#REF!,LT332,#REF!,1,#REF!,"&gt;="&amp;MC332,#REF!,"&lt;="&amp;MB332,#REF!,"&lt;="&amp;ME332,#REF!,"&gt;="&amp;MF332,#REF!,"="&amp;KW332,#REF!,"="&amp;KY332)</f>
        <v/>
      </c>
      <c r="MS332" s="1">
        <f>COUNTIFS(#REF!,LT332,#REF!,0,#REF!,"&gt;="&amp;MC332,#REF!,"&lt;="&amp;MB332,#REF!,"&lt;="&amp;ME332,#REF!,"&gt;="&amp;MF332,#REF!,"="&amp;KW332,#REF!,"="&amp;KY332)</f>
        <v/>
      </c>
      <c r="MT332" s="1">
        <f>COUNTIFS(#REF!,LT332,#REF!,1,#REF!,"&gt;="&amp;MI332,#REF!,"&lt;="&amp;MH332,#REF!,"&lt;="&amp;ME332,#REF!,"&gt;="&amp;MF332)</f>
        <v/>
      </c>
      <c r="MU332" s="1">
        <f>COUNTIFS(#REF!,LT332,#REF!,0,#REF!,"&gt;="&amp;MI332,#REF!,"&lt;="&amp;MH332,#REF!,"&lt;="&amp;ME332,#REF!,"&gt;="&amp;MF332)</f>
        <v/>
      </c>
      <c r="MV332" s="1">
        <f>COUNTIFS(#REF!,LT332,#REF!,1,#REF!,"&gt;="&amp;MI332,#REF!,"&lt;="&amp;MH332,#REF!,"="&amp;KZ332,#REF!,"="&amp;LA332,#REF!,"&lt;="&amp;ME332,#REF!,"&gt;="&amp;MF332)</f>
        <v/>
      </c>
      <c r="MW332" s="1">
        <f>COUNTIFS(#REF!,LT332,#REF!,0,#REF!,"&gt;="&amp;MI332,#REF!,"&lt;="&amp;MH332,#REF!,"="&amp;KZ332,#REF!,"="&amp;LA332,#REF!,"&lt;="&amp;ME332,#REF!,"&gt;="&amp;MF332)</f>
        <v/>
      </c>
      <c r="MX332" s="1">
        <f>COUNTIFS(#REF!,LT332,#REF!,1,#REF!,"&gt;="&amp;MC332,#REF!,"&lt;="&amp;MB332,#REF!,"&lt;="&amp;ME332,#REF!,"&gt;="&amp;MF332)</f>
        <v/>
      </c>
      <c r="MY332" s="1">
        <f>COUNTIFS(#REF!,LT332,#REF!,0,#REF!,"&gt;="&amp;MC332,#REF!,"&lt;="&amp;MB332,#REF!,"&lt;="&amp;ME332,#REF!,"&gt;="&amp;MF332)</f>
        <v/>
      </c>
      <c r="MZ332" s="1">
        <f>COUNTIFS(#REF!,LT332,#REF!,1,#REF!,"&lt;="&amp;ME332,#REF!,"&gt;="&amp;MF332,#REF!,"="&amp;KV332,#REF!,"="&amp;KX332)</f>
        <v/>
      </c>
      <c r="NA332" s="1">
        <f>COUNTIFS(#REF!,LT332,#REF!,0,#REF!,"&lt;="&amp;ME332,#REF!,"&gt;="&amp;MF332,#REF!,"="&amp;KV332,#REF!,"="&amp;KX332)</f>
        <v/>
      </c>
      <c r="NB332" s="1">
        <f>COUNTIFS(#REF!,LT332,#REF!,1,#REF!,"&lt;="&amp;ME332,#REF!,"&gt;="&amp;MF332,#REF!,"="&amp;KW332,#REF!,"="&amp;KY332)</f>
        <v/>
      </c>
      <c r="NC332" s="1">
        <f>COUNTIFS(#REF!,LT332,#REF!,0,#REF!,"&lt;="&amp;ME332,#REF!,"&gt;="&amp;MF332,#REF!,"="&amp;KW332,#REF!,"="&amp;KY332)</f>
        <v/>
      </c>
      <c r="ND332" s="1">
        <f>MP332+MR332+MT332+MV332+MX332+MZ332+NB332</f>
        <v/>
      </c>
      <c r="NE332" s="1">
        <f>MQ332+MS332+MU332+MW332+MY332+NA332+NC332</f>
        <v/>
      </c>
      <c r="NF332" s="1">
        <f>ND332+NE332</f>
        <v/>
      </c>
      <c r="NG332" s="33">
        <f>ND332/(ND332+NE332)</f>
        <v/>
      </c>
      <c r="NH332" s="3">
        <f>1/NG332</f>
        <v/>
      </c>
      <c r="NI332" s="1">
        <f>LI332</f>
        <v/>
      </c>
      <c r="NJ332" s="79">
        <f>((1-NG332)*(1/(NI332-1))*0.98-(NG332*1))</f>
        <v/>
      </c>
      <c r="NK332" s="34">
        <f>IF(LR332&lt;0.9,0,IF(AND(LR332&gt;1.1),0,1))</f>
        <v/>
      </c>
      <c r="NL332" s="34">
        <f>IF(LS332&lt;0.9,0,IF(AND(LS332&gt;1.1),0,1))</f>
        <v/>
      </c>
      <c r="NM332" s="32">
        <f>IF(NF332&gt;99,1,0)</f>
        <v/>
      </c>
      <c r="NN332" s="32">
        <f>IF(NJ332&gt;0.0799,1,0)</f>
        <v/>
      </c>
      <c r="NO332" s="32">
        <f>IF(NJ332&gt;NQ332,1,0)</f>
        <v/>
      </c>
      <c r="NP332" s="32">
        <f>NM332+NN332+NO332+NK332+NL332</f>
        <v/>
      </c>
      <c r="NQ332" s="79">
        <f>(((100*NG332)*(NI332-1)*0.98)-((1-NG332)*100))/100</f>
        <v/>
      </c>
      <c r="NR332" s="34">
        <f>IF(LR332&lt;0.9,0,IF(AND(LR332&gt;1.1),0,1))</f>
        <v/>
      </c>
      <c r="NS332" s="34">
        <f>IF(LS332&lt;0.9,0,IF(AND(LS332&gt;1.1),0,1))</f>
        <v/>
      </c>
      <c r="NT332" s="32">
        <f>IF(NF332&gt;99,1,0)</f>
        <v/>
      </c>
      <c r="NU332" s="32">
        <f>IF(NQ332&gt;0.0799,1,0)</f>
        <v/>
      </c>
      <c r="NV332" s="32">
        <f>IF(NQ332&gt;NJ332,1,0)</f>
        <v/>
      </c>
      <c r="NW332" s="32">
        <f>NT332+NU332+NV332+NR332+NS332</f>
        <v/>
      </c>
      <c r="NX332">
        <f>IF(NP332=5,"LayAway0-1",IF(AND(NW332=5),"BackAway0-1",""))</f>
        <v/>
      </c>
      <c r="NY332">
        <f>IF(NP332=5,KO332,IF(AND(NW332=5),KO332,""))</f>
        <v/>
      </c>
      <c r="NZ332">
        <f>IF(NP332=5,"Match Odds",IF(AND(NW332=5),"Match Odds",""))</f>
        <v/>
      </c>
      <c r="OA332">
        <f>IF(NP332=5,KP332,IF(AND(NW332=5),KP332,""))</f>
        <v/>
      </c>
      <c r="OB332">
        <f>IF(NP332=5,"MATCH_ODDS",IF(AND(NW332=5),"MATCH_ODDS",""))</f>
        <v/>
      </c>
      <c r="OC332">
        <f>IF(NP332=5,"LAY",IF(AND(NW332=5),"BACK",""))</f>
        <v/>
      </c>
    </row>
    <row r="333" ht="16.5" customHeight="1" thickBot="1" thickTop="1">
      <c r="A333" s="2" t="n"/>
      <c r="KN333" s="1">
        <f>IF(INDEX(#REF!,MATCH('HT 0-1'!D333,#REF!,0))=INDEX(#REF!,MATCH('HT 0-1'!D333,#REF!,0)),INDEX(#REF!,MATCH('HT 0-1'!D333,#REF!,0)),"ERROR")</f>
        <v/>
      </c>
      <c r="KO333" s="1">
        <f>IF(INDEX(#REF!,MATCH('HT 0-1'!E333,#REF!,0))=INDEX(#REF!,MATCH('HT 0-1'!E333,#REF!,0)),INDEX(#REF!,MATCH('HT 0-1'!E333,#REF!,0)),"ERROR")</f>
        <v/>
      </c>
      <c r="KP333" s="1">
        <f>KN333&amp;" v "&amp;KO333</f>
        <v/>
      </c>
      <c r="KQ333">
        <f>B333&amp;"_"&amp;C333</f>
        <v/>
      </c>
      <c r="KR333" s="1">
        <f>IF((HW333/KK333)&lt;0.335,"G",IF((HW333/KK333)&gt;0.67,"R","A"))</f>
        <v/>
      </c>
      <c r="KS333" s="1">
        <f>IF((HX333/KK333)&lt;0.335,"G",IF((HX333/KK333)&gt;0.67,"R","A"))</f>
        <v/>
      </c>
      <c r="KT333" s="1">
        <f>IF((IH333/KK333)&lt;0.335,"G",IF((IH333/KK333)&gt;0.67,"R","A"))</f>
        <v/>
      </c>
      <c r="KU333" s="1">
        <f>IF((II333/KK333)&lt;0.335,"G",IF((II333/KK333)&gt;0.67,"R","A"))</f>
        <v/>
      </c>
      <c r="KV333" s="1">
        <f>IF((HZ333/KK333)&lt;0.335,"G",IF((HZ333/KK333)&gt;0.67,"R","A"))</f>
        <v/>
      </c>
      <c r="KW333" s="1">
        <f>IF((HY333/KK333)&lt;0.335,"G",IF((HY333/KK333)&gt;0.67,"R","A"))</f>
        <v/>
      </c>
      <c r="KX333" s="1">
        <f>IF((IK333/KK333)&lt;0.335,"G",IF((IK333/KK333)&gt;0.67,"R","A"))</f>
        <v/>
      </c>
      <c r="KY333" s="1">
        <f>IF((IJ333/KK333)&lt;0.335,"G",IF((IJ333/KK333)&gt;0.67,"R","A"))</f>
        <v/>
      </c>
      <c r="KZ333" s="1">
        <f>IF((HQ333/KK333)&lt;0.335,"G",IF((HQ333/KK333)&gt;0.67,"R","A"))</f>
        <v/>
      </c>
      <c r="LA333" s="1">
        <f>IF((IB333/KK333)&lt;0.335,"G",IF((IB333/KK333)&gt;0.67,"R","A"))</f>
        <v/>
      </c>
      <c r="LB333">
        <f>IF(LQ333="0-1",INDEX(Scrape!#REF!,MATCH('HT 0-1'!KP333,Scrape!$B:$B,0)),"")</f>
        <v/>
      </c>
      <c r="LC333">
        <f>IF(LQ333="0-1",INDEX(Scrape!$A:$A,MATCH('HT 0-1'!KP333,Scrape!$B:$B,0)),"")</f>
        <v/>
      </c>
      <c r="LD333">
        <f>IF(LQ333="0-1",INDEX(Scrape!$B:$B,MATCH('HT 0-1'!KP333,Scrape!$B:$B,0)),"")</f>
        <v/>
      </c>
      <c r="LE333">
        <f>IF(LQ333="0-1",INDEX(Scrape!$C:$C,MATCH('HT 0-1'!KP333,Scrape!$B:$B,0)),"")</f>
        <v/>
      </c>
      <c r="LF333">
        <f>IF(LQ333="0-1",INDEX(Scrape!$D:$D,MATCH('HT 0-1'!KP333,Scrape!$B:$B,0)),"")</f>
        <v/>
      </c>
      <c r="LG333">
        <f>IF(LQ333="0-1",INDEX(Scrape!$E:$E,MATCH('HT 0-1'!KP333,Scrape!$B:$B,0)),"")</f>
        <v/>
      </c>
      <c r="LH333">
        <f>IF(LQ333="0-1",INDEX(Scrape!$F:$F,MATCH('HT 0-1'!KP333,Scrape!$B:$B,0)),"")</f>
        <v/>
      </c>
      <c r="LI333">
        <f>IF(LQ333="0-1",INDEX(Scrape!$G:$G,MATCH('HT 0-1'!KP333,Scrape!$B:$B,0)),"")</f>
        <v/>
      </c>
      <c r="LJ333">
        <f>IF(LQ333="0-1",INDEX(Scrape!$H:$H,MATCH('HT 0-1'!KP333,Scrape!$B:$B,0)),"")</f>
        <v/>
      </c>
      <c r="LK333">
        <f>IF(LQ333="0-1",INDEX(Scrape!$I:$I,MATCH('HT 0-1'!KP333,Scrape!$B:$B,0)),"")</f>
        <v/>
      </c>
      <c r="LL333">
        <f>IF(LQ333="0-1",INDEX(Scrape!$J:$J,MATCH('HT 0-1'!KP333,Scrape!$B:$B,0)),"")</f>
        <v/>
      </c>
      <c r="LM333">
        <f>IF(LQ333="0-1",INDEX(Scrape!$K:$K,MATCH('HT 0-1'!KP333,Scrape!$B:$B,0)),"")</f>
        <v/>
      </c>
      <c r="LN333">
        <f>IF(LQ333="0-1",INDEX(Scrape!$L:$L,MATCH('HT 0-1'!KP333,Scrape!$B:$B,0)),"")</f>
        <v/>
      </c>
      <c r="LO333">
        <f>IF(LQ333="0-1",INDEX(Scrape!$M:$M,MATCH('HT 0-1'!KP333,Scrape!$B:$B,0)),"")</f>
        <v/>
      </c>
      <c r="LP333">
        <f>IF(LQ333="0-1",INDEX(Scrape!$N:$N,MATCH('HT 0-1'!KP333,Scrape!$B:$B,0)),"")</f>
        <v/>
      </c>
      <c r="LQ333">
        <f>INDEX(Scrape!$O:$O,MATCH('HT 0-1'!KP333,Scrape!$B:$B,0))</f>
        <v/>
      </c>
      <c r="LR333">
        <f>(1/LJ333)+(1/LI333)+(1/LH333)</f>
        <v/>
      </c>
      <c r="LS333">
        <f>(1/LG333)+(1/LF333)+(1/LE333)</f>
        <v/>
      </c>
      <c r="LT333" s="8">
        <f>IF(INDEX(#REF!,MATCH(KQ333,#REF!,0))=INDEX(#REF!,MATCH(KQ333,#REF!,0)),INDEX(#REF!,MATCH(KQ333,#REF!,0)),"ERROR")</f>
        <v/>
      </c>
      <c r="LU333" s="4">
        <f>IF(KR333="G",2,IF(KR333="R",0.5,IF(KR333="A",1)))</f>
        <v/>
      </c>
      <c r="LV333" s="4">
        <f>IF(KS333="G",0.5,IF(KS333="R",2,IF(KS333="A",1)))</f>
        <v/>
      </c>
      <c r="LW333" s="4">
        <f>IF(KT333="G",2,IF(KT333="R",0.5,IF(KT333="A",1)))</f>
        <v/>
      </c>
      <c r="LX333" s="4">
        <f>IF(KU333="G",0.5,IF(KU333="R",2,IF(KU333="A",1)))</f>
        <v/>
      </c>
      <c r="LY333" s="7">
        <f>(LK333*(LU333+LX333)+(LL333*(LU333+LX333)))</f>
        <v/>
      </c>
      <c r="LZ333" s="7">
        <f>(LN333*(LV333+LW333)+(LO333*(LV333+LW333)))</f>
        <v/>
      </c>
      <c r="MA333" s="11">
        <f>LY333-LZ333</f>
        <v/>
      </c>
      <c r="MB333" s="5">
        <f>MA333+2</f>
        <v/>
      </c>
      <c r="MC333" s="6">
        <f>MA333-2</f>
        <v/>
      </c>
      <c r="MD333" s="4">
        <f>LE333</f>
        <v/>
      </c>
      <c r="ME333" s="9">
        <f>IF(MD333=0,1000,MD333+0.75)</f>
        <v/>
      </c>
      <c r="MF333" s="10">
        <f>IF(MD333=0,0,MD333-0.75)</f>
        <v/>
      </c>
      <c r="MG333" s="4">
        <f>((LM333*(LU333+LX333))-((LP333*(LV333+LW333))))</f>
        <v/>
      </c>
      <c r="MH333" s="9">
        <f>MG333*1.2</f>
        <v/>
      </c>
      <c r="MI333" s="10">
        <f>MG333*0.8</f>
        <v/>
      </c>
      <c r="MJ333">
        <f>IFERROR(NX333,"")</f>
        <v/>
      </c>
      <c r="MK333">
        <f>IFERROR(NY333,"")</f>
        <v/>
      </c>
      <c r="ML333">
        <f>IFERROR(NZ333,"")</f>
        <v/>
      </c>
      <c r="MM333">
        <f>IFERROR(OA333,"")</f>
        <v/>
      </c>
      <c r="MN333">
        <f>IFERROR(OB333,"")</f>
        <v/>
      </c>
      <c r="MO333">
        <f>IFERROR(OC333,"")</f>
        <v/>
      </c>
      <c r="MP333" s="1">
        <f>COUNTIFS(#REF!,LT333,#REF!,1,#REF!,"&gt;="&amp;MC333,#REF!,"&lt;="&amp;MB333,#REF!,"&lt;="&amp;ME333,#REF!,"&gt;="&amp;MF333,#REF!,"="&amp;KV333,#REF!,"="&amp;KX333)</f>
        <v/>
      </c>
      <c r="MQ333" s="1">
        <f>COUNTIFS(#REF!,LT333,#REF!,0,#REF!,"&gt;="&amp;MC333,#REF!,"&lt;="&amp;MB333,#REF!,"&lt;="&amp;ME333,#REF!,"&gt;="&amp;MF333,#REF!,"="&amp;KV333,#REF!,"="&amp;KX333)</f>
        <v/>
      </c>
      <c r="MR333" s="1">
        <f>COUNTIFS(#REF!,LT333,#REF!,1,#REF!,"&gt;="&amp;MC333,#REF!,"&lt;="&amp;MB333,#REF!,"&lt;="&amp;ME333,#REF!,"&gt;="&amp;MF333,#REF!,"="&amp;KW333,#REF!,"="&amp;KY333)</f>
        <v/>
      </c>
      <c r="MS333" s="1">
        <f>COUNTIFS(#REF!,LT333,#REF!,0,#REF!,"&gt;="&amp;MC333,#REF!,"&lt;="&amp;MB333,#REF!,"&lt;="&amp;ME333,#REF!,"&gt;="&amp;MF333,#REF!,"="&amp;KW333,#REF!,"="&amp;KY333)</f>
        <v/>
      </c>
      <c r="MT333" s="1">
        <f>COUNTIFS(#REF!,LT333,#REF!,1,#REF!,"&gt;="&amp;MI333,#REF!,"&lt;="&amp;MH333,#REF!,"&lt;="&amp;ME333,#REF!,"&gt;="&amp;MF333)</f>
        <v/>
      </c>
      <c r="MU333" s="1">
        <f>COUNTIFS(#REF!,LT333,#REF!,0,#REF!,"&gt;="&amp;MI333,#REF!,"&lt;="&amp;MH333,#REF!,"&lt;="&amp;ME333,#REF!,"&gt;="&amp;MF333)</f>
        <v/>
      </c>
      <c r="MV333" s="1">
        <f>COUNTIFS(#REF!,LT333,#REF!,1,#REF!,"&gt;="&amp;MI333,#REF!,"&lt;="&amp;MH333,#REF!,"="&amp;KZ333,#REF!,"="&amp;LA333,#REF!,"&lt;="&amp;ME333,#REF!,"&gt;="&amp;MF333)</f>
        <v/>
      </c>
      <c r="MW333" s="1">
        <f>COUNTIFS(#REF!,LT333,#REF!,0,#REF!,"&gt;="&amp;MI333,#REF!,"&lt;="&amp;MH333,#REF!,"="&amp;KZ333,#REF!,"="&amp;LA333,#REF!,"&lt;="&amp;ME333,#REF!,"&gt;="&amp;MF333)</f>
        <v/>
      </c>
      <c r="MX333" s="1">
        <f>COUNTIFS(#REF!,LT333,#REF!,1,#REF!,"&gt;="&amp;MC333,#REF!,"&lt;="&amp;MB333,#REF!,"&lt;="&amp;ME333,#REF!,"&gt;="&amp;MF333)</f>
        <v/>
      </c>
      <c r="MY333" s="1">
        <f>COUNTIFS(#REF!,LT333,#REF!,0,#REF!,"&gt;="&amp;MC333,#REF!,"&lt;="&amp;MB333,#REF!,"&lt;="&amp;ME333,#REF!,"&gt;="&amp;MF333)</f>
        <v/>
      </c>
      <c r="MZ333" s="1">
        <f>COUNTIFS(#REF!,LT333,#REF!,1,#REF!,"&lt;="&amp;ME333,#REF!,"&gt;="&amp;MF333,#REF!,"="&amp;KV333,#REF!,"="&amp;KX333)</f>
        <v/>
      </c>
      <c r="NA333" s="1">
        <f>COUNTIFS(#REF!,LT333,#REF!,0,#REF!,"&lt;="&amp;ME333,#REF!,"&gt;="&amp;MF333,#REF!,"="&amp;KV333,#REF!,"="&amp;KX333)</f>
        <v/>
      </c>
      <c r="NB333" s="1">
        <f>COUNTIFS(#REF!,LT333,#REF!,1,#REF!,"&lt;="&amp;ME333,#REF!,"&gt;="&amp;MF333,#REF!,"="&amp;KW333,#REF!,"="&amp;KY333)</f>
        <v/>
      </c>
      <c r="NC333" s="1">
        <f>COUNTIFS(#REF!,LT333,#REF!,0,#REF!,"&lt;="&amp;ME333,#REF!,"&gt;="&amp;MF333,#REF!,"="&amp;KW333,#REF!,"="&amp;KY333)</f>
        <v/>
      </c>
      <c r="ND333" s="1">
        <f>MP333+MR333+MT333+MV333+MX333+MZ333+NB333</f>
        <v/>
      </c>
      <c r="NE333" s="1">
        <f>MQ333+MS333+MU333+MW333+MY333+NA333+NC333</f>
        <v/>
      </c>
      <c r="NF333" s="1">
        <f>ND333+NE333</f>
        <v/>
      </c>
      <c r="NG333" s="33">
        <f>ND333/(ND333+NE333)</f>
        <v/>
      </c>
      <c r="NH333" s="3">
        <f>1/NG333</f>
        <v/>
      </c>
      <c r="NI333" s="1">
        <f>LI333</f>
        <v/>
      </c>
      <c r="NJ333" s="79">
        <f>((1-NG333)*(1/(NI333-1))*0.98-(NG333*1))</f>
        <v/>
      </c>
      <c r="NK333" s="34">
        <f>IF(LR333&lt;0.9,0,IF(AND(LR333&gt;1.1),0,1))</f>
        <v/>
      </c>
      <c r="NL333" s="34">
        <f>IF(LS333&lt;0.9,0,IF(AND(LS333&gt;1.1),0,1))</f>
        <v/>
      </c>
      <c r="NM333" s="32">
        <f>IF(NF333&gt;99,1,0)</f>
        <v/>
      </c>
      <c r="NN333" s="32">
        <f>IF(NJ333&gt;0.0799,1,0)</f>
        <v/>
      </c>
      <c r="NO333" s="32">
        <f>IF(NJ333&gt;NQ333,1,0)</f>
        <v/>
      </c>
      <c r="NP333" s="32">
        <f>NM333+NN333+NO333+NK333+NL333</f>
        <v/>
      </c>
      <c r="NQ333" s="79">
        <f>(((100*NG333)*(NI333-1)*0.98)-((1-NG333)*100))/100</f>
        <v/>
      </c>
      <c r="NR333" s="34">
        <f>IF(LR333&lt;0.9,0,IF(AND(LR333&gt;1.1),0,1))</f>
        <v/>
      </c>
      <c r="NS333" s="34">
        <f>IF(LS333&lt;0.9,0,IF(AND(LS333&gt;1.1),0,1))</f>
        <v/>
      </c>
      <c r="NT333" s="32">
        <f>IF(NF333&gt;99,1,0)</f>
        <v/>
      </c>
      <c r="NU333" s="32">
        <f>IF(NQ333&gt;0.0799,1,0)</f>
        <v/>
      </c>
      <c r="NV333" s="32">
        <f>IF(NQ333&gt;NJ333,1,0)</f>
        <v/>
      </c>
      <c r="NW333" s="32">
        <f>NT333+NU333+NV333+NR333+NS333</f>
        <v/>
      </c>
      <c r="NX333">
        <f>IF(NP333=5,"LayAway0-1",IF(AND(NW333=5),"BackAway0-1",""))</f>
        <v/>
      </c>
      <c r="NY333">
        <f>IF(NP333=5,KO333,IF(AND(NW333=5),KO333,""))</f>
        <v/>
      </c>
      <c r="NZ333">
        <f>IF(NP333=5,"Match Odds",IF(AND(NW333=5),"Match Odds",""))</f>
        <v/>
      </c>
      <c r="OA333">
        <f>IF(NP333=5,KP333,IF(AND(NW333=5),KP333,""))</f>
        <v/>
      </c>
      <c r="OB333">
        <f>IF(NP333=5,"MATCH_ODDS",IF(AND(NW333=5),"MATCH_ODDS",""))</f>
        <v/>
      </c>
      <c r="OC333">
        <f>IF(NP333=5,"LAY",IF(AND(NW333=5),"BACK",""))</f>
        <v/>
      </c>
    </row>
    <row r="334" ht="16.5" customHeight="1" thickBot="1" thickTop="1">
      <c r="A334" s="2" t="n"/>
      <c r="KN334" s="1">
        <f>IF(INDEX(#REF!,MATCH('HT 0-1'!D334,#REF!,0))=INDEX(#REF!,MATCH('HT 0-1'!D334,#REF!,0)),INDEX(#REF!,MATCH('HT 0-1'!D334,#REF!,0)),"ERROR")</f>
        <v/>
      </c>
      <c r="KO334" s="1">
        <f>IF(INDEX(#REF!,MATCH('HT 0-1'!E334,#REF!,0))=INDEX(#REF!,MATCH('HT 0-1'!E334,#REF!,0)),INDEX(#REF!,MATCH('HT 0-1'!E334,#REF!,0)),"ERROR")</f>
        <v/>
      </c>
      <c r="KP334" s="1">
        <f>KN334&amp;" v "&amp;KO334</f>
        <v/>
      </c>
      <c r="KQ334">
        <f>B334&amp;"_"&amp;C334</f>
        <v/>
      </c>
      <c r="KR334" s="1">
        <f>IF((HW334/KK334)&lt;0.335,"G",IF((HW334/KK334)&gt;0.67,"R","A"))</f>
        <v/>
      </c>
      <c r="KS334" s="1">
        <f>IF((HX334/KK334)&lt;0.335,"G",IF((HX334/KK334)&gt;0.67,"R","A"))</f>
        <v/>
      </c>
      <c r="KT334" s="1">
        <f>IF((IH334/KK334)&lt;0.335,"G",IF((IH334/KK334)&gt;0.67,"R","A"))</f>
        <v/>
      </c>
      <c r="KU334" s="1">
        <f>IF((II334/KK334)&lt;0.335,"G",IF((II334/KK334)&gt;0.67,"R","A"))</f>
        <v/>
      </c>
      <c r="KV334" s="1">
        <f>IF((HZ334/KK334)&lt;0.335,"G",IF((HZ334/KK334)&gt;0.67,"R","A"))</f>
        <v/>
      </c>
      <c r="KW334" s="1">
        <f>IF((HY334/KK334)&lt;0.335,"G",IF((HY334/KK334)&gt;0.67,"R","A"))</f>
        <v/>
      </c>
      <c r="KX334" s="1">
        <f>IF((IK334/KK334)&lt;0.335,"G",IF((IK334/KK334)&gt;0.67,"R","A"))</f>
        <v/>
      </c>
      <c r="KY334" s="1">
        <f>IF((IJ334/KK334)&lt;0.335,"G",IF((IJ334/KK334)&gt;0.67,"R","A"))</f>
        <v/>
      </c>
      <c r="KZ334" s="1">
        <f>IF((HQ334/KK334)&lt;0.335,"G",IF((HQ334/KK334)&gt;0.67,"R","A"))</f>
        <v/>
      </c>
      <c r="LA334" s="1">
        <f>IF((IB334/KK334)&lt;0.335,"G",IF((IB334/KK334)&gt;0.67,"R","A"))</f>
        <v/>
      </c>
      <c r="LB334">
        <f>IF(LQ334="0-1",INDEX(Scrape!#REF!,MATCH('HT 0-1'!KP334,Scrape!$B:$B,0)),"")</f>
        <v/>
      </c>
      <c r="LC334">
        <f>IF(LQ334="0-1",INDEX(Scrape!$A:$A,MATCH('HT 0-1'!KP334,Scrape!$B:$B,0)),"")</f>
        <v/>
      </c>
      <c r="LD334">
        <f>IF(LQ334="0-1",INDEX(Scrape!$B:$B,MATCH('HT 0-1'!KP334,Scrape!$B:$B,0)),"")</f>
        <v/>
      </c>
      <c r="LE334">
        <f>IF(LQ334="0-1",INDEX(Scrape!$C:$C,MATCH('HT 0-1'!KP334,Scrape!$B:$B,0)),"")</f>
        <v/>
      </c>
      <c r="LF334">
        <f>IF(LQ334="0-1",INDEX(Scrape!$D:$D,MATCH('HT 0-1'!KP334,Scrape!$B:$B,0)),"")</f>
        <v/>
      </c>
      <c r="LG334">
        <f>IF(LQ334="0-1",INDEX(Scrape!$E:$E,MATCH('HT 0-1'!KP334,Scrape!$B:$B,0)),"")</f>
        <v/>
      </c>
      <c r="LH334">
        <f>IF(LQ334="0-1",INDEX(Scrape!$F:$F,MATCH('HT 0-1'!KP334,Scrape!$B:$B,0)),"")</f>
        <v/>
      </c>
      <c r="LI334">
        <f>IF(LQ334="0-1",INDEX(Scrape!$G:$G,MATCH('HT 0-1'!KP334,Scrape!$B:$B,0)),"")</f>
        <v/>
      </c>
      <c r="LJ334">
        <f>IF(LQ334="0-1",INDEX(Scrape!$H:$H,MATCH('HT 0-1'!KP334,Scrape!$B:$B,0)),"")</f>
        <v/>
      </c>
      <c r="LK334">
        <f>IF(LQ334="0-1",INDEX(Scrape!$I:$I,MATCH('HT 0-1'!KP334,Scrape!$B:$B,0)),"")</f>
        <v/>
      </c>
      <c r="LL334">
        <f>IF(LQ334="0-1",INDEX(Scrape!$J:$J,MATCH('HT 0-1'!KP334,Scrape!$B:$B,0)),"")</f>
        <v/>
      </c>
      <c r="LM334">
        <f>IF(LQ334="0-1",INDEX(Scrape!$K:$K,MATCH('HT 0-1'!KP334,Scrape!$B:$B,0)),"")</f>
        <v/>
      </c>
      <c r="LN334">
        <f>IF(LQ334="0-1",INDEX(Scrape!$L:$L,MATCH('HT 0-1'!KP334,Scrape!$B:$B,0)),"")</f>
        <v/>
      </c>
      <c r="LO334">
        <f>IF(LQ334="0-1",INDEX(Scrape!$M:$M,MATCH('HT 0-1'!KP334,Scrape!$B:$B,0)),"")</f>
        <v/>
      </c>
      <c r="LP334">
        <f>IF(LQ334="0-1",INDEX(Scrape!$N:$N,MATCH('HT 0-1'!KP334,Scrape!$B:$B,0)),"")</f>
        <v/>
      </c>
      <c r="LQ334">
        <f>INDEX(Scrape!$O:$O,MATCH('HT 0-1'!KP334,Scrape!$B:$B,0))</f>
        <v/>
      </c>
      <c r="LR334">
        <f>(1/LJ334)+(1/LI334)+(1/LH334)</f>
        <v/>
      </c>
      <c r="LS334">
        <f>(1/LG334)+(1/LF334)+(1/LE334)</f>
        <v/>
      </c>
      <c r="LT334" s="8">
        <f>IF(INDEX(#REF!,MATCH(KQ334,#REF!,0))=INDEX(#REF!,MATCH(KQ334,#REF!,0)),INDEX(#REF!,MATCH(KQ334,#REF!,0)),"ERROR")</f>
        <v/>
      </c>
      <c r="LU334" s="4">
        <f>IF(KR334="G",2,IF(KR334="R",0.5,IF(KR334="A",1)))</f>
        <v/>
      </c>
      <c r="LV334" s="4">
        <f>IF(KS334="G",0.5,IF(KS334="R",2,IF(KS334="A",1)))</f>
        <v/>
      </c>
      <c r="LW334" s="4">
        <f>IF(KT334="G",2,IF(KT334="R",0.5,IF(KT334="A",1)))</f>
        <v/>
      </c>
      <c r="LX334" s="4">
        <f>IF(KU334="G",0.5,IF(KU334="R",2,IF(KU334="A",1)))</f>
        <v/>
      </c>
      <c r="LY334" s="7">
        <f>(LK334*(LU334+LX334)+(LL334*(LU334+LX334)))</f>
        <v/>
      </c>
      <c r="LZ334" s="7">
        <f>(LN334*(LV334+LW334)+(LO334*(LV334+LW334)))</f>
        <v/>
      </c>
      <c r="MA334" s="11">
        <f>LY334-LZ334</f>
        <v/>
      </c>
      <c r="MB334" s="5">
        <f>MA334+2</f>
        <v/>
      </c>
      <c r="MC334" s="6">
        <f>MA334-2</f>
        <v/>
      </c>
      <c r="MD334" s="4">
        <f>LE334</f>
        <v/>
      </c>
      <c r="ME334" s="9">
        <f>IF(MD334=0,1000,MD334+0.75)</f>
        <v/>
      </c>
      <c r="MF334" s="10">
        <f>IF(MD334=0,0,MD334-0.75)</f>
        <v/>
      </c>
      <c r="MG334" s="4">
        <f>((LM334*(LU334+LX334))-((LP334*(LV334+LW334))))</f>
        <v/>
      </c>
      <c r="MH334" s="9">
        <f>MG334*1.2</f>
        <v/>
      </c>
      <c r="MI334" s="10">
        <f>MG334*0.8</f>
        <v/>
      </c>
      <c r="MJ334">
        <f>IFERROR(NX334,"")</f>
        <v/>
      </c>
      <c r="MK334">
        <f>IFERROR(NY334,"")</f>
        <v/>
      </c>
      <c r="ML334">
        <f>IFERROR(NZ334,"")</f>
        <v/>
      </c>
      <c r="MM334">
        <f>IFERROR(OA334,"")</f>
        <v/>
      </c>
      <c r="MN334">
        <f>IFERROR(OB334,"")</f>
        <v/>
      </c>
      <c r="MO334">
        <f>IFERROR(OC334,"")</f>
        <v/>
      </c>
      <c r="MP334" s="1">
        <f>COUNTIFS(#REF!,LT334,#REF!,1,#REF!,"&gt;="&amp;MC334,#REF!,"&lt;="&amp;MB334,#REF!,"&lt;="&amp;ME334,#REF!,"&gt;="&amp;MF334,#REF!,"="&amp;KV334,#REF!,"="&amp;KX334)</f>
        <v/>
      </c>
      <c r="MQ334" s="1">
        <f>COUNTIFS(#REF!,LT334,#REF!,0,#REF!,"&gt;="&amp;MC334,#REF!,"&lt;="&amp;MB334,#REF!,"&lt;="&amp;ME334,#REF!,"&gt;="&amp;MF334,#REF!,"="&amp;KV334,#REF!,"="&amp;KX334)</f>
        <v/>
      </c>
      <c r="MR334" s="1">
        <f>COUNTIFS(#REF!,LT334,#REF!,1,#REF!,"&gt;="&amp;MC334,#REF!,"&lt;="&amp;MB334,#REF!,"&lt;="&amp;ME334,#REF!,"&gt;="&amp;MF334,#REF!,"="&amp;KW334,#REF!,"="&amp;KY334)</f>
        <v/>
      </c>
      <c r="MS334" s="1">
        <f>COUNTIFS(#REF!,LT334,#REF!,0,#REF!,"&gt;="&amp;MC334,#REF!,"&lt;="&amp;MB334,#REF!,"&lt;="&amp;ME334,#REF!,"&gt;="&amp;MF334,#REF!,"="&amp;KW334,#REF!,"="&amp;KY334)</f>
        <v/>
      </c>
      <c r="MT334" s="1">
        <f>COUNTIFS(#REF!,LT334,#REF!,1,#REF!,"&gt;="&amp;MI334,#REF!,"&lt;="&amp;MH334,#REF!,"&lt;="&amp;ME334,#REF!,"&gt;="&amp;MF334)</f>
        <v/>
      </c>
      <c r="MU334" s="1">
        <f>COUNTIFS(#REF!,LT334,#REF!,0,#REF!,"&gt;="&amp;MI334,#REF!,"&lt;="&amp;MH334,#REF!,"&lt;="&amp;ME334,#REF!,"&gt;="&amp;MF334)</f>
        <v/>
      </c>
      <c r="MV334" s="1">
        <f>COUNTIFS(#REF!,LT334,#REF!,1,#REF!,"&gt;="&amp;MI334,#REF!,"&lt;="&amp;MH334,#REF!,"="&amp;KZ334,#REF!,"="&amp;LA334,#REF!,"&lt;="&amp;ME334,#REF!,"&gt;="&amp;MF334)</f>
        <v/>
      </c>
      <c r="MW334" s="1">
        <f>COUNTIFS(#REF!,LT334,#REF!,0,#REF!,"&gt;="&amp;MI334,#REF!,"&lt;="&amp;MH334,#REF!,"="&amp;KZ334,#REF!,"="&amp;LA334,#REF!,"&lt;="&amp;ME334,#REF!,"&gt;="&amp;MF334)</f>
        <v/>
      </c>
      <c r="MX334" s="1">
        <f>COUNTIFS(#REF!,LT334,#REF!,1,#REF!,"&gt;="&amp;MC334,#REF!,"&lt;="&amp;MB334,#REF!,"&lt;="&amp;ME334,#REF!,"&gt;="&amp;MF334)</f>
        <v/>
      </c>
      <c r="MY334" s="1">
        <f>COUNTIFS(#REF!,LT334,#REF!,0,#REF!,"&gt;="&amp;MC334,#REF!,"&lt;="&amp;MB334,#REF!,"&lt;="&amp;ME334,#REF!,"&gt;="&amp;MF334)</f>
        <v/>
      </c>
      <c r="MZ334" s="1">
        <f>COUNTIFS(#REF!,LT334,#REF!,1,#REF!,"&lt;="&amp;ME334,#REF!,"&gt;="&amp;MF334,#REF!,"="&amp;KV334,#REF!,"="&amp;KX334)</f>
        <v/>
      </c>
      <c r="NA334" s="1">
        <f>COUNTIFS(#REF!,LT334,#REF!,0,#REF!,"&lt;="&amp;ME334,#REF!,"&gt;="&amp;MF334,#REF!,"="&amp;KV334,#REF!,"="&amp;KX334)</f>
        <v/>
      </c>
      <c r="NB334" s="1">
        <f>COUNTIFS(#REF!,LT334,#REF!,1,#REF!,"&lt;="&amp;ME334,#REF!,"&gt;="&amp;MF334,#REF!,"="&amp;KW334,#REF!,"="&amp;KY334)</f>
        <v/>
      </c>
      <c r="NC334" s="1">
        <f>COUNTIFS(#REF!,LT334,#REF!,0,#REF!,"&lt;="&amp;ME334,#REF!,"&gt;="&amp;MF334,#REF!,"="&amp;KW334,#REF!,"="&amp;KY334)</f>
        <v/>
      </c>
      <c r="ND334" s="1">
        <f>MP334+MR334+MT334+MV334+MX334+MZ334+NB334</f>
        <v/>
      </c>
      <c r="NE334" s="1">
        <f>MQ334+MS334+MU334+MW334+MY334+NA334+NC334</f>
        <v/>
      </c>
      <c r="NF334" s="1">
        <f>ND334+NE334</f>
        <v/>
      </c>
      <c r="NG334" s="33">
        <f>ND334/(ND334+NE334)</f>
        <v/>
      </c>
      <c r="NH334" s="3">
        <f>1/NG334</f>
        <v/>
      </c>
      <c r="NI334" s="1">
        <f>LI334</f>
        <v/>
      </c>
      <c r="NJ334" s="79">
        <f>((1-NG334)*(1/(NI334-1))*0.98-(NG334*1))</f>
        <v/>
      </c>
      <c r="NK334" s="34">
        <f>IF(LR334&lt;0.9,0,IF(AND(LR334&gt;1.1),0,1))</f>
        <v/>
      </c>
      <c r="NL334" s="34">
        <f>IF(LS334&lt;0.9,0,IF(AND(LS334&gt;1.1),0,1))</f>
        <v/>
      </c>
      <c r="NM334" s="32">
        <f>IF(NF334&gt;99,1,0)</f>
        <v/>
      </c>
      <c r="NN334" s="32">
        <f>IF(NJ334&gt;0.0799,1,0)</f>
        <v/>
      </c>
      <c r="NO334" s="32">
        <f>IF(NJ334&gt;NQ334,1,0)</f>
        <v/>
      </c>
      <c r="NP334" s="32">
        <f>NM334+NN334+NO334+NK334+NL334</f>
        <v/>
      </c>
      <c r="NQ334" s="79">
        <f>(((100*NG334)*(NI334-1)*0.98)-((1-NG334)*100))/100</f>
        <v/>
      </c>
      <c r="NR334" s="34">
        <f>IF(LR334&lt;0.9,0,IF(AND(LR334&gt;1.1),0,1))</f>
        <v/>
      </c>
      <c r="NS334" s="34">
        <f>IF(LS334&lt;0.9,0,IF(AND(LS334&gt;1.1),0,1))</f>
        <v/>
      </c>
      <c r="NT334" s="32">
        <f>IF(NF334&gt;99,1,0)</f>
        <v/>
      </c>
      <c r="NU334" s="32">
        <f>IF(NQ334&gt;0.0799,1,0)</f>
        <v/>
      </c>
      <c r="NV334" s="32">
        <f>IF(NQ334&gt;NJ334,1,0)</f>
        <v/>
      </c>
      <c r="NW334" s="32">
        <f>NT334+NU334+NV334+NR334+NS334</f>
        <v/>
      </c>
      <c r="NX334">
        <f>IF(NP334=5,"LayAway0-1",IF(AND(NW334=5),"BackAway0-1",""))</f>
        <v/>
      </c>
      <c r="NY334">
        <f>IF(NP334=5,KO334,IF(AND(NW334=5),KO334,""))</f>
        <v/>
      </c>
      <c r="NZ334">
        <f>IF(NP334=5,"Match Odds",IF(AND(NW334=5),"Match Odds",""))</f>
        <v/>
      </c>
      <c r="OA334">
        <f>IF(NP334=5,KP334,IF(AND(NW334=5),KP334,""))</f>
        <v/>
      </c>
      <c r="OB334">
        <f>IF(NP334=5,"MATCH_ODDS",IF(AND(NW334=5),"MATCH_ODDS",""))</f>
        <v/>
      </c>
      <c r="OC334">
        <f>IF(NP334=5,"LAY",IF(AND(NW334=5),"BACK",""))</f>
        <v/>
      </c>
    </row>
    <row r="335" ht="16.5" customHeight="1" thickBot="1" thickTop="1">
      <c r="A335" s="2" t="n"/>
      <c r="KN335" s="1">
        <f>IF(INDEX(#REF!,MATCH('HT 0-1'!D335,#REF!,0))=INDEX(#REF!,MATCH('HT 0-1'!D335,#REF!,0)),INDEX(#REF!,MATCH('HT 0-1'!D335,#REF!,0)),"ERROR")</f>
        <v/>
      </c>
      <c r="KO335" s="1">
        <f>IF(INDEX(#REF!,MATCH('HT 0-1'!E335,#REF!,0))=INDEX(#REF!,MATCH('HT 0-1'!E335,#REF!,0)),INDEX(#REF!,MATCH('HT 0-1'!E335,#REF!,0)),"ERROR")</f>
        <v/>
      </c>
      <c r="KP335" s="1">
        <f>KN335&amp;" v "&amp;KO335</f>
        <v/>
      </c>
      <c r="KQ335">
        <f>B335&amp;"_"&amp;C335</f>
        <v/>
      </c>
      <c r="KR335" s="1">
        <f>IF((HW335/KK335)&lt;0.335,"G",IF((HW335/KK335)&gt;0.67,"R","A"))</f>
        <v/>
      </c>
      <c r="KS335" s="1">
        <f>IF((HX335/KK335)&lt;0.335,"G",IF((HX335/KK335)&gt;0.67,"R","A"))</f>
        <v/>
      </c>
      <c r="KT335" s="1">
        <f>IF((IH335/KK335)&lt;0.335,"G",IF((IH335/KK335)&gt;0.67,"R","A"))</f>
        <v/>
      </c>
      <c r="KU335" s="1">
        <f>IF((II335/KK335)&lt;0.335,"G",IF((II335/KK335)&gt;0.67,"R","A"))</f>
        <v/>
      </c>
      <c r="KV335" s="1">
        <f>IF((HZ335/KK335)&lt;0.335,"G",IF((HZ335/KK335)&gt;0.67,"R","A"))</f>
        <v/>
      </c>
      <c r="KW335" s="1">
        <f>IF((HY335/KK335)&lt;0.335,"G",IF((HY335/KK335)&gt;0.67,"R","A"))</f>
        <v/>
      </c>
      <c r="KX335" s="1">
        <f>IF((IK335/KK335)&lt;0.335,"G",IF((IK335/KK335)&gt;0.67,"R","A"))</f>
        <v/>
      </c>
      <c r="KY335" s="1">
        <f>IF((IJ335/KK335)&lt;0.335,"G",IF((IJ335/KK335)&gt;0.67,"R","A"))</f>
        <v/>
      </c>
      <c r="KZ335" s="1">
        <f>IF((HQ335/KK335)&lt;0.335,"G",IF((HQ335/KK335)&gt;0.67,"R","A"))</f>
        <v/>
      </c>
      <c r="LA335" s="1">
        <f>IF((IB335/KK335)&lt;0.335,"G",IF((IB335/KK335)&gt;0.67,"R","A"))</f>
        <v/>
      </c>
      <c r="LB335">
        <f>IF(LQ335="0-1",INDEX(Scrape!#REF!,MATCH('HT 0-1'!KP335,Scrape!$B:$B,0)),"")</f>
        <v/>
      </c>
      <c r="LC335">
        <f>IF(LQ335="0-1",INDEX(Scrape!$A:$A,MATCH('HT 0-1'!KP335,Scrape!$B:$B,0)),"")</f>
        <v/>
      </c>
      <c r="LD335">
        <f>IF(LQ335="0-1",INDEX(Scrape!$B:$B,MATCH('HT 0-1'!KP335,Scrape!$B:$B,0)),"")</f>
        <v/>
      </c>
      <c r="LE335">
        <f>IF(LQ335="0-1",INDEX(Scrape!$C:$C,MATCH('HT 0-1'!KP335,Scrape!$B:$B,0)),"")</f>
        <v/>
      </c>
      <c r="LF335">
        <f>IF(LQ335="0-1",INDEX(Scrape!$D:$D,MATCH('HT 0-1'!KP335,Scrape!$B:$B,0)),"")</f>
        <v/>
      </c>
      <c r="LG335">
        <f>IF(LQ335="0-1",INDEX(Scrape!$E:$E,MATCH('HT 0-1'!KP335,Scrape!$B:$B,0)),"")</f>
        <v/>
      </c>
      <c r="LH335">
        <f>IF(LQ335="0-1",INDEX(Scrape!$F:$F,MATCH('HT 0-1'!KP335,Scrape!$B:$B,0)),"")</f>
        <v/>
      </c>
      <c r="LI335">
        <f>IF(LQ335="0-1",INDEX(Scrape!$G:$G,MATCH('HT 0-1'!KP335,Scrape!$B:$B,0)),"")</f>
        <v/>
      </c>
      <c r="LJ335">
        <f>IF(LQ335="0-1",INDEX(Scrape!$H:$H,MATCH('HT 0-1'!KP335,Scrape!$B:$B,0)),"")</f>
        <v/>
      </c>
      <c r="LK335">
        <f>IF(LQ335="0-1",INDEX(Scrape!$I:$I,MATCH('HT 0-1'!KP335,Scrape!$B:$B,0)),"")</f>
        <v/>
      </c>
      <c r="LL335">
        <f>IF(LQ335="0-1",INDEX(Scrape!$J:$J,MATCH('HT 0-1'!KP335,Scrape!$B:$B,0)),"")</f>
        <v/>
      </c>
      <c r="LM335">
        <f>IF(LQ335="0-1",INDEX(Scrape!$K:$K,MATCH('HT 0-1'!KP335,Scrape!$B:$B,0)),"")</f>
        <v/>
      </c>
      <c r="LN335">
        <f>IF(LQ335="0-1",INDEX(Scrape!$L:$L,MATCH('HT 0-1'!KP335,Scrape!$B:$B,0)),"")</f>
        <v/>
      </c>
      <c r="LO335">
        <f>IF(LQ335="0-1",INDEX(Scrape!$M:$M,MATCH('HT 0-1'!KP335,Scrape!$B:$B,0)),"")</f>
        <v/>
      </c>
      <c r="LP335">
        <f>IF(LQ335="0-1",INDEX(Scrape!$N:$N,MATCH('HT 0-1'!KP335,Scrape!$B:$B,0)),"")</f>
        <v/>
      </c>
      <c r="LQ335">
        <f>INDEX(Scrape!$O:$O,MATCH('HT 0-1'!KP335,Scrape!$B:$B,0))</f>
        <v/>
      </c>
      <c r="LR335">
        <f>(1/LJ335)+(1/LI335)+(1/LH335)</f>
        <v/>
      </c>
      <c r="LS335">
        <f>(1/LG335)+(1/LF335)+(1/LE335)</f>
        <v/>
      </c>
      <c r="LT335" s="8">
        <f>IF(INDEX(#REF!,MATCH(KQ335,#REF!,0))=INDEX(#REF!,MATCH(KQ335,#REF!,0)),INDEX(#REF!,MATCH(KQ335,#REF!,0)),"ERROR")</f>
        <v/>
      </c>
      <c r="LU335" s="4">
        <f>IF(KR335="G",2,IF(KR335="R",0.5,IF(KR335="A",1)))</f>
        <v/>
      </c>
      <c r="LV335" s="4">
        <f>IF(KS335="G",0.5,IF(KS335="R",2,IF(KS335="A",1)))</f>
        <v/>
      </c>
      <c r="LW335" s="4">
        <f>IF(KT335="G",2,IF(KT335="R",0.5,IF(KT335="A",1)))</f>
        <v/>
      </c>
      <c r="LX335" s="4">
        <f>IF(KU335="G",0.5,IF(KU335="R",2,IF(KU335="A",1)))</f>
        <v/>
      </c>
      <c r="LY335" s="7">
        <f>(LK335*(LU335+LX335)+(LL335*(LU335+LX335)))</f>
        <v/>
      </c>
      <c r="LZ335" s="7">
        <f>(LN335*(LV335+LW335)+(LO335*(LV335+LW335)))</f>
        <v/>
      </c>
      <c r="MA335" s="11">
        <f>LY335-LZ335</f>
        <v/>
      </c>
      <c r="MB335" s="5">
        <f>MA335+2</f>
        <v/>
      </c>
      <c r="MC335" s="6">
        <f>MA335-2</f>
        <v/>
      </c>
      <c r="MD335" s="4">
        <f>LE335</f>
        <v/>
      </c>
      <c r="ME335" s="9">
        <f>IF(MD335=0,1000,MD335+0.75)</f>
        <v/>
      </c>
      <c r="MF335" s="10">
        <f>IF(MD335=0,0,MD335-0.75)</f>
        <v/>
      </c>
      <c r="MG335" s="4">
        <f>((LM335*(LU335+LX335))-((LP335*(LV335+LW335))))</f>
        <v/>
      </c>
      <c r="MH335" s="9">
        <f>MG335*1.2</f>
        <v/>
      </c>
      <c r="MI335" s="10">
        <f>MG335*0.8</f>
        <v/>
      </c>
      <c r="MJ335">
        <f>IFERROR(NX335,"")</f>
        <v/>
      </c>
      <c r="MK335">
        <f>IFERROR(NY335,"")</f>
        <v/>
      </c>
      <c r="ML335">
        <f>IFERROR(NZ335,"")</f>
        <v/>
      </c>
      <c r="MM335">
        <f>IFERROR(OA335,"")</f>
        <v/>
      </c>
      <c r="MN335">
        <f>IFERROR(OB335,"")</f>
        <v/>
      </c>
      <c r="MO335">
        <f>IFERROR(OC335,"")</f>
        <v/>
      </c>
      <c r="MP335" s="1">
        <f>COUNTIFS(#REF!,LT335,#REF!,1,#REF!,"&gt;="&amp;MC335,#REF!,"&lt;="&amp;MB335,#REF!,"&lt;="&amp;ME335,#REF!,"&gt;="&amp;MF335,#REF!,"="&amp;KV335,#REF!,"="&amp;KX335)</f>
        <v/>
      </c>
      <c r="MQ335" s="1">
        <f>COUNTIFS(#REF!,LT335,#REF!,0,#REF!,"&gt;="&amp;MC335,#REF!,"&lt;="&amp;MB335,#REF!,"&lt;="&amp;ME335,#REF!,"&gt;="&amp;MF335,#REF!,"="&amp;KV335,#REF!,"="&amp;KX335)</f>
        <v/>
      </c>
      <c r="MR335" s="1">
        <f>COUNTIFS(#REF!,LT335,#REF!,1,#REF!,"&gt;="&amp;MC335,#REF!,"&lt;="&amp;MB335,#REF!,"&lt;="&amp;ME335,#REF!,"&gt;="&amp;MF335,#REF!,"="&amp;KW335,#REF!,"="&amp;KY335)</f>
        <v/>
      </c>
      <c r="MS335" s="1">
        <f>COUNTIFS(#REF!,LT335,#REF!,0,#REF!,"&gt;="&amp;MC335,#REF!,"&lt;="&amp;MB335,#REF!,"&lt;="&amp;ME335,#REF!,"&gt;="&amp;MF335,#REF!,"="&amp;KW335,#REF!,"="&amp;KY335)</f>
        <v/>
      </c>
      <c r="MT335" s="1">
        <f>COUNTIFS(#REF!,LT335,#REF!,1,#REF!,"&gt;="&amp;MI335,#REF!,"&lt;="&amp;MH335,#REF!,"&lt;="&amp;ME335,#REF!,"&gt;="&amp;MF335)</f>
        <v/>
      </c>
      <c r="MU335" s="1">
        <f>COUNTIFS(#REF!,LT335,#REF!,0,#REF!,"&gt;="&amp;MI335,#REF!,"&lt;="&amp;MH335,#REF!,"&lt;="&amp;ME335,#REF!,"&gt;="&amp;MF335)</f>
        <v/>
      </c>
      <c r="MV335" s="1">
        <f>COUNTIFS(#REF!,LT335,#REF!,1,#REF!,"&gt;="&amp;MI335,#REF!,"&lt;="&amp;MH335,#REF!,"="&amp;KZ335,#REF!,"="&amp;LA335,#REF!,"&lt;="&amp;ME335,#REF!,"&gt;="&amp;MF335)</f>
        <v/>
      </c>
      <c r="MW335" s="1">
        <f>COUNTIFS(#REF!,LT335,#REF!,0,#REF!,"&gt;="&amp;MI335,#REF!,"&lt;="&amp;MH335,#REF!,"="&amp;KZ335,#REF!,"="&amp;LA335,#REF!,"&lt;="&amp;ME335,#REF!,"&gt;="&amp;MF335)</f>
        <v/>
      </c>
      <c r="MX335" s="1">
        <f>COUNTIFS(#REF!,LT335,#REF!,1,#REF!,"&gt;="&amp;MC335,#REF!,"&lt;="&amp;MB335,#REF!,"&lt;="&amp;ME335,#REF!,"&gt;="&amp;MF335)</f>
        <v/>
      </c>
      <c r="MY335" s="1">
        <f>COUNTIFS(#REF!,LT335,#REF!,0,#REF!,"&gt;="&amp;MC335,#REF!,"&lt;="&amp;MB335,#REF!,"&lt;="&amp;ME335,#REF!,"&gt;="&amp;MF335)</f>
        <v/>
      </c>
      <c r="MZ335" s="1">
        <f>COUNTIFS(#REF!,LT335,#REF!,1,#REF!,"&lt;="&amp;ME335,#REF!,"&gt;="&amp;MF335,#REF!,"="&amp;KV335,#REF!,"="&amp;KX335)</f>
        <v/>
      </c>
      <c r="NA335" s="1">
        <f>COUNTIFS(#REF!,LT335,#REF!,0,#REF!,"&lt;="&amp;ME335,#REF!,"&gt;="&amp;MF335,#REF!,"="&amp;KV335,#REF!,"="&amp;KX335)</f>
        <v/>
      </c>
      <c r="NB335" s="1">
        <f>COUNTIFS(#REF!,LT335,#REF!,1,#REF!,"&lt;="&amp;ME335,#REF!,"&gt;="&amp;MF335,#REF!,"="&amp;KW335,#REF!,"="&amp;KY335)</f>
        <v/>
      </c>
      <c r="NC335" s="1">
        <f>COUNTIFS(#REF!,LT335,#REF!,0,#REF!,"&lt;="&amp;ME335,#REF!,"&gt;="&amp;MF335,#REF!,"="&amp;KW335,#REF!,"="&amp;KY335)</f>
        <v/>
      </c>
      <c r="ND335" s="1">
        <f>MP335+MR335+MT335+MV335+MX335+MZ335+NB335</f>
        <v/>
      </c>
      <c r="NE335" s="1">
        <f>MQ335+MS335+MU335+MW335+MY335+NA335+NC335</f>
        <v/>
      </c>
      <c r="NF335" s="1">
        <f>ND335+NE335</f>
        <v/>
      </c>
      <c r="NG335" s="33">
        <f>ND335/(ND335+NE335)</f>
        <v/>
      </c>
      <c r="NH335" s="3">
        <f>1/NG335</f>
        <v/>
      </c>
      <c r="NI335" s="1">
        <f>LI335</f>
        <v/>
      </c>
      <c r="NJ335" s="79">
        <f>((1-NG335)*(1/(NI335-1))*0.98-(NG335*1))</f>
        <v/>
      </c>
      <c r="NK335" s="34">
        <f>IF(LR335&lt;0.9,0,IF(AND(LR335&gt;1.1),0,1))</f>
        <v/>
      </c>
      <c r="NL335" s="34">
        <f>IF(LS335&lt;0.9,0,IF(AND(LS335&gt;1.1),0,1))</f>
        <v/>
      </c>
      <c r="NM335" s="32">
        <f>IF(NF335&gt;99,1,0)</f>
        <v/>
      </c>
      <c r="NN335" s="32">
        <f>IF(NJ335&gt;0.0799,1,0)</f>
        <v/>
      </c>
      <c r="NO335" s="32">
        <f>IF(NJ335&gt;NQ335,1,0)</f>
        <v/>
      </c>
      <c r="NP335" s="32">
        <f>NM335+NN335+NO335+NK335+NL335</f>
        <v/>
      </c>
      <c r="NQ335" s="79">
        <f>(((100*NG335)*(NI335-1)*0.98)-((1-NG335)*100))/100</f>
        <v/>
      </c>
      <c r="NR335" s="34">
        <f>IF(LR335&lt;0.9,0,IF(AND(LR335&gt;1.1),0,1))</f>
        <v/>
      </c>
      <c r="NS335" s="34">
        <f>IF(LS335&lt;0.9,0,IF(AND(LS335&gt;1.1),0,1))</f>
        <v/>
      </c>
      <c r="NT335" s="32">
        <f>IF(NF335&gt;99,1,0)</f>
        <v/>
      </c>
      <c r="NU335" s="32">
        <f>IF(NQ335&gt;0.0799,1,0)</f>
        <v/>
      </c>
      <c r="NV335" s="32">
        <f>IF(NQ335&gt;NJ335,1,0)</f>
        <v/>
      </c>
      <c r="NW335" s="32">
        <f>NT335+NU335+NV335+NR335+NS335</f>
        <v/>
      </c>
      <c r="NX335">
        <f>IF(NP335=5,"LayAway0-1",IF(AND(NW335=5),"BackAway0-1",""))</f>
        <v/>
      </c>
      <c r="NY335">
        <f>IF(NP335=5,KO335,IF(AND(NW335=5),KO335,""))</f>
        <v/>
      </c>
      <c r="NZ335">
        <f>IF(NP335=5,"Match Odds",IF(AND(NW335=5),"Match Odds",""))</f>
        <v/>
      </c>
      <c r="OA335">
        <f>IF(NP335=5,KP335,IF(AND(NW335=5),KP335,""))</f>
        <v/>
      </c>
      <c r="OB335">
        <f>IF(NP335=5,"MATCH_ODDS",IF(AND(NW335=5),"MATCH_ODDS",""))</f>
        <v/>
      </c>
      <c r="OC335">
        <f>IF(NP335=5,"LAY",IF(AND(NW335=5),"BACK",""))</f>
        <v/>
      </c>
    </row>
    <row r="336" ht="16.5" customHeight="1" thickBot="1" thickTop="1">
      <c r="A336" s="2" t="n"/>
      <c r="KN336" s="1">
        <f>IF(INDEX(#REF!,MATCH('HT 0-1'!D336,#REF!,0))=INDEX(#REF!,MATCH('HT 0-1'!D336,#REF!,0)),INDEX(#REF!,MATCH('HT 0-1'!D336,#REF!,0)),"ERROR")</f>
        <v/>
      </c>
      <c r="KO336" s="1">
        <f>IF(INDEX(#REF!,MATCH('HT 0-1'!E336,#REF!,0))=INDEX(#REF!,MATCH('HT 0-1'!E336,#REF!,0)),INDEX(#REF!,MATCH('HT 0-1'!E336,#REF!,0)),"ERROR")</f>
        <v/>
      </c>
      <c r="KP336" s="1">
        <f>KN336&amp;" v "&amp;KO336</f>
        <v/>
      </c>
      <c r="KQ336">
        <f>B336&amp;"_"&amp;C336</f>
        <v/>
      </c>
      <c r="KR336" s="1">
        <f>IF((HW336/KK336)&lt;0.335,"G",IF((HW336/KK336)&gt;0.67,"R","A"))</f>
        <v/>
      </c>
      <c r="KS336" s="1">
        <f>IF((HX336/KK336)&lt;0.335,"G",IF((HX336/KK336)&gt;0.67,"R","A"))</f>
        <v/>
      </c>
      <c r="KT336" s="1">
        <f>IF((IH336/KK336)&lt;0.335,"G",IF((IH336/KK336)&gt;0.67,"R","A"))</f>
        <v/>
      </c>
      <c r="KU336" s="1">
        <f>IF((II336/KK336)&lt;0.335,"G",IF((II336/KK336)&gt;0.67,"R","A"))</f>
        <v/>
      </c>
      <c r="KV336" s="1">
        <f>IF((HZ336/KK336)&lt;0.335,"G",IF((HZ336/KK336)&gt;0.67,"R","A"))</f>
        <v/>
      </c>
      <c r="KW336" s="1">
        <f>IF((HY336/KK336)&lt;0.335,"G",IF((HY336/KK336)&gt;0.67,"R","A"))</f>
        <v/>
      </c>
      <c r="KX336" s="1">
        <f>IF((IK336/KK336)&lt;0.335,"G",IF((IK336/KK336)&gt;0.67,"R","A"))</f>
        <v/>
      </c>
      <c r="KY336" s="1">
        <f>IF((IJ336/KK336)&lt;0.335,"G",IF((IJ336/KK336)&gt;0.67,"R","A"))</f>
        <v/>
      </c>
      <c r="KZ336" s="1">
        <f>IF((HQ336/KK336)&lt;0.335,"G",IF((HQ336/KK336)&gt;0.67,"R","A"))</f>
        <v/>
      </c>
      <c r="LA336" s="1">
        <f>IF((IB336/KK336)&lt;0.335,"G",IF((IB336/KK336)&gt;0.67,"R","A"))</f>
        <v/>
      </c>
      <c r="LB336">
        <f>IF(LQ336="0-1",INDEX(Scrape!#REF!,MATCH('HT 0-1'!KP336,Scrape!$B:$B,0)),"")</f>
        <v/>
      </c>
      <c r="LC336">
        <f>IF(LQ336="0-1",INDEX(Scrape!$A:$A,MATCH('HT 0-1'!KP336,Scrape!$B:$B,0)),"")</f>
        <v/>
      </c>
      <c r="LD336">
        <f>IF(LQ336="0-1",INDEX(Scrape!$B:$B,MATCH('HT 0-1'!KP336,Scrape!$B:$B,0)),"")</f>
        <v/>
      </c>
      <c r="LE336">
        <f>IF(LQ336="0-1",INDEX(Scrape!$C:$C,MATCH('HT 0-1'!KP336,Scrape!$B:$B,0)),"")</f>
        <v/>
      </c>
      <c r="LF336">
        <f>IF(LQ336="0-1",INDEX(Scrape!$D:$D,MATCH('HT 0-1'!KP336,Scrape!$B:$B,0)),"")</f>
        <v/>
      </c>
      <c r="LG336">
        <f>IF(LQ336="0-1",INDEX(Scrape!$E:$E,MATCH('HT 0-1'!KP336,Scrape!$B:$B,0)),"")</f>
        <v/>
      </c>
      <c r="LH336">
        <f>IF(LQ336="0-1",INDEX(Scrape!$F:$F,MATCH('HT 0-1'!KP336,Scrape!$B:$B,0)),"")</f>
        <v/>
      </c>
      <c r="LI336">
        <f>IF(LQ336="0-1",INDEX(Scrape!$G:$G,MATCH('HT 0-1'!KP336,Scrape!$B:$B,0)),"")</f>
        <v/>
      </c>
      <c r="LJ336">
        <f>IF(LQ336="0-1",INDEX(Scrape!$H:$H,MATCH('HT 0-1'!KP336,Scrape!$B:$B,0)),"")</f>
        <v/>
      </c>
      <c r="LK336">
        <f>IF(LQ336="0-1",INDEX(Scrape!$I:$I,MATCH('HT 0-1'!KP336,Scrape!$B:$B,0)),"")</f>
        <v/>
      </c>
      <c r="LL336">
        <f>IF(LQ336="0-1",INDEX(Scrape!$J:$J,MATCH('HT 0-1'!KP336,Scrape!$B:$B,0)),"")</f>
        <v/>
      </c>
      <c r="LM336">
        <f>IF(LQ336="0-1",INDEX(Scrape!$K:$K,MATCH('HT 0-1'!KP336,Scrape!$B:$B,0)),"")</f>
        <v/>
      </c>
      <c r="LN336">
        <f>IF(LQ336="0-1",INDEX(Scrape!$L:$L,MATCH('HT 0-1'!KP336,Scrape!$B:$B,0)),"")</f>
        <v/>
      </c>
      <c r="LO336">
        <f>IF(LQ336="0-1",INDEX(Scrape!$M:$M,MATCH('HT 0-1'!KP336,Scrape!$B:$B,0)),"")</f>
        <v/>
      </c>
      <c r="LP336">
        <f>IF(LQ336="0-1",INDEX(Scrape!$N:$N,MATCH('HT 0-1'!KP336,Scrape!$B:$B,0)),"")</f>
        <v/>
      </c>
      <c r="LQ336">
        <f>INDEX(Scrape!$O:$O,MATCH('HT 0-1'!KP336,Scrape!$B:$B,0))</f>
        <v/>
      </c>
      <c r="LR336">
        <f>(1/LJ336)+(1/LI336)+(1/LH336)</f>
        <v/>
      </c>
      <c r="LS336">
        <f>(1/LG336)+(1/LF336)+(1/LE336)</f>
        <v/>
      </c>
      <c r="LT336" s="8">
        <f>IF(INDEX(#REF!,MATCH(KQ336,#REF!,0))=INDEX(#REF!,MATCH(KQ336,#REF!,0)),INDEX(#REF!,MATCH(KQ336,#REF!,0)),"ERROR")</f>
        <v/>
      </c>
      <c r="LU336" s="4">
        <f>IF(KR336="G",2,IF(KR336="R",0.5,IF(KR336="A",1)))</f>
        <v/>
      </c>
      <c r="LV336" s="4">
        <f>IF(KS336="G",0.5,IF(KS336="R",2,IF(KS336="A",1)))</f>
        <v/>
      </c>
      <c r="LW336" s="4">
        <f>IF(KT336="G",2,IF(KT336="R",0.5,IF(KT336="A",1)))</f>
        <v/>
      </c>
      <c r="LX336" s="4">
        <f>IF(KU336="G",0.5,IF(KU336="R",2,IF(KU336="A",1)))</f>
        <v/>
      </c>
      <c r="LY336" s="7">
        <f>(LK336*(LU336+LX336)+(LL336*(LU336+LX336)))</f>
        <v/>
      </c>
      <c r="LZ336" s="7">
        <f>(LN336*(LV336+LW336)+(LO336*(LV336+LW336)))</f>
        <v/>
      </c>
      <c r="MA336" s="11">
        <f>LY336-LZ336</f>
        <v/>
      </c>
      <c r="MB336" s="5">
        <f>MA336+2</f>
        <v/>
      </c>
      <c r="MC336" s="6">
        <f>MA336-2</f>
        <v/>
      </c>
      <c r="MD336" s="4">
        <f>LE336</f>
        <v/>
      </c>
      <c r="ME336" s="9">
        <f>IF(MD336=0,1000,MD336+0.75)</f>
        <v/>
      </c>
      <c r="MF336" s="10">
        <f>IF(MD336=0,0,MD336-0.75)</f>
        <v/>
      </c>
      <c r="MG336" s="4">
        <f>((LM336*(LU336+LX336))-((LP336*(LV336+LW336))))</f>
        <v/>
      </c>
      <c r="MH336" s="9">
        <f>MG336*1.2</f>
        <v/>
      </c>
      <c r="MI336" s="10">
        <f>MG336*0.8</f>
        <v/>
      </c>
      <c r="MJ336">
        <f>IFERROR(NX336,"")</f>
        <v/>
      </c>
      <c r="MK336">
        <f>IFERROR(NY336,"")</f>
        <v/>
      </c>
      <c r="ML336">
        <f>IFERROR(NZ336,"")</f>
        <v/>
      </c>
      <c r="MM336">
        <f>IFERROR(OA336,"")</f>
        <v/>
      </c>
      <c r="MN336">
        <f>IFERROR(OB336,"")</f>
        <v/>
      </c>
      <c r="MO336">
        <f>IFERROR(OC336,"")</f>
        <v/>
      </c>
      <c r="MP336" s="1">
        <f>COUNTIFS(#REF!,LT336,#REF!,1,#REF!,"&gt;="&amp;MC336,#REF!,"&lt;="&amp;MB336,#REF!,"&lt;="&amp;ME336,#REF!,"&gt;="&amp;MF336,#REF!,"="&amp;KV336,#REF!,"="&amp;KX336)</f>
        <v/>
      </c>
      <c r="MQ336" s="1">
        <f>COUNTIFS(#REF!,LT336,#REF!,0,#REF!,"&gt;="&amp;MC336,#REF!,"&lt;="&amp;MB336,#REF!,"&lt;="&amp;ME336,#REF!,"&gt;="&amp;MF336,#REF!,"="&amp;KV336,#REF!,"="&amp;KX336)</f>
        <v/>
      </c>
      <c r="MR336" s="1">
        <f>COUNTIFS(#REF!,LT336,#REF!,1,#REF!,"&gt;="&amp;MC336,#REF!,"&lt;="&amp;MB336,#REF!,"&lt;="&amp;ME336,#REF!,"&gt;="&amp;MF336,#REF!,"="&amp;KW336,#REF!,"="&amp;KY336)</f>
        <v/>
      </c>
      <c r="MS336" s="1">
        <f>COUNTIFS(#REF!,LT336,#REF!,0,#REF!,"&gt;="&amp;MC336,#REF!,"&lt;="&amp;MB336,#REF!,"&lt;="&amp;ME336,#REF!,"&gt;="&amp;MF336,#REF!,"="&amp;KW336,#REF!,"="&amp;KY336)</f>
        <v/>
      </c>
      <c r="MT336" s="1">
        <f>COUNTIFS(#REF!,LT336,#REF!,1,#REF!,"&gt;="&amp;MI336,#REF!,"&lt;="&amp;MH336,#REF!,"&lt;="&amp;ME336,#REF!,"&gt;="&amp;MF336)</f>
        <v/>
      </c>
      <c r="MU336" s="1">
        <f>COUNTIFS(#REF!,LT336,#REF!,0,#REF!,"&gt;="&amp;MI336,#REF!,"&lt;="&amp;MH336,#REF!,"&lt;="&amp;ME336,#REF!,"&gt;="&amp;MF336)</f>
        <v/>
      </c>
      <c r="MV336" s="1">
        <f>COUNTIFS(#REF!,LT336,#REF!,1,#REF!,"&gt;="&amp;MI336,#REF!,"&lt;="&amp;MH336,#REF!,"="&amp;KZ336,#REF!,"="&amp;LA336,#REF!,"&lt;="&amp;ME336,#REF!,"&gt;="&amp;MF336)</f>
        <v/>
      </c>
      <c r="MW336" s="1">
        <f>COUNTIFS(#REF!,LT336,#REF!,0,#REF!,"&gt;="&amp;MI336,#REF!,"&lt;="&amp;MH336,#REF!,"="&amp;KZ336,#REF!,"="&amp;LA336,#REF!,"&lt;="&amp;ME336,#REF!,"&gt;="&amp;MF336)</f>
        <v/>
      </c>
      <c r="MX336" s="1">
        <f>COUNTIFS(#REF!,LT336,#REF!,1,#REF!,"&gt;="&amp;MC336,#REF!,"&lt;="&amp;MB336,#REF!,"&lt;="&amp;ME336,#REF!,"&gt;="&amp;MF336)</f>
        <v/>
      </c>
      <c r="MY336" s="1">
        <f>COUNTIFS(#REF!,LT336,#REF!,0,#REF!,"&gt;="&amp;MC336,#REF!,"&lt;="&amp;MB336,#REF!,"&lt;="&amp;ME336,#REF!,"&gt;="&amp;MF336)</f>
        <v/>
      </c>
      <c r="MZ336" s="1">
        <f>COUNTIFS(#REF!,LT336,#REF!,1,#REF!,"&lt;="&amp;ME336,#REF!,"&gt;="&amp;MF336,#REF!,"="&amp;KV336,#REF!,"="&amp;KX336)</f>
        <v/>
      </c>
      <c r="NA336" s="1">
        <f>COUNTIFS(#REF!,LT336,#REF!,0,#REF!,"&lt;="&amp;ME336,#REF!,"&gt;="&amp;MF336,#REF!,"="&amp;KV336,#REF!,"="&amp;KX336)</f>
        <v/>
      </c>
      <c r="NB336" s="1">
        <f>COUNTIFS(#REF!,LT336,#REF!,1,#REF!,"&lt;="&amp;ME336,#REF!,"&gt;="&amp;MF336,#REF!,"="&amp;KW336,#REF!,"="&amp;KY336)</f>
        <v/>
      </c>
      <c r="NC336" s="1">
        <f>COUNTIFS(#REF!,LT336,#REF!,0,#REF!,"&lt;="&amp;ME336,#REF!,"&gt;="&amp;MF336,#REF!,"="&amp;KW336,#REF!,"="&amp;KY336)</f>
        <v/>
      </c>
      <c r="ND336" s="1">
        <f>MP336+MR336+MT336+MV336+MX336+MZ336+NB336</f>
        <v/>
      </c>
      <c r="NE336" s="1">
        <f>MQ336+MS336+MU336+MW336+MY336+NA336+NC336</f>
        <v/>
      </c>
      <c r="NF336" s="1">
        <f>ND336+NE336</f>
        <v/>
      </c>
      <c r="NG336" s="33">
        <f>ND336/(ND336+NE336)</f>
        <v/>
      </c>
      <c r="NH336" s="3">
        <f>1/NG336</f>
        <v/>
      </c>
      <c r="NI336" s="1">
        <f>LI336</f>
        <v/>
      </c>
      <c r="NJ336" s="79">
        <f>((1-NG336)*(1/(NI336-1))*0.98-(NG336*1))</f>
        <v/>
      </c>
      <c r="NK336" s="34">
        <f>IF(LR336&lt;0.9,0,IF(AND(LR336&gt;1.1),0,1))</f>
        <v/>
      </c>
      <c r="NL336" s="34">
        <f>IF(LS336&lt;0.9,0,IF(AND(LS336&gt;1.1),0,1))</f>
        <v/>
      </c>
      <c r="NM336" s="32">
        <f>IF(NF336&gt;99,1,0)</f>
        <v/>
      </c>
      <c r="NN336" s="32">
        <f>IF(NJ336&gt;0.0799,1,0)</f>
        <v/>
      </c>
      <c r="NO336" s="32">
        <f>IF(NJ336&gt;NQ336,1,0)</f>
        <v/>
      </c>
      <c r="NP336" s="32">
        <f>NM336+NN336+NO336+NK336+NL336</f>
        <v/>
      </c>
      <c r="NQ336" s="79">
        <f>(((100*NG336)*(NI336-1)*0.98)-((1-NG336)*100))/100</f>
        <v/>
      </c>
      <c r="NR336" s="34">
        <f>IF(LR336&lt;0.9,0,IF(AND(LR336&gt;1.1),0,1))</f>
        <v/>
      </c>
      <c r="NS336" s="34">
        <f>IF(LS336&lt;0.9,0,IF(AND(LS336&gt;1.1),0,1))</f>
        <v/>
      </c>
      <c r="NT336" s="32">
        <f>IF(NF336&gt;99,1,0)</f>
        <v/>
      </c>
      <c r="NU336" s="32">
        <f>IF(NQ336&gt;0.0799,1,0)</f>
        <v/>
      </c>
      <c r="NV336" s="32">
        <f>IF(NQ336&gt;NJ336,1,0)</f>
        <v/>
      </c>
      <c r="NW336" s="32">
        <f>NT336+NU336+NV336+NR336+NS336</f>
        <v/>
      </c>
      <c r="NX336">
        <f>IF(NP336=5,"LayAway0-1",IF(AND(NW336=5),"BackAway0-1",""))</f>
        <v/>
      </c>
      <c r="NY336">
        <f>IF(NP336=5,KO336,IF(AND(NW336=5),KO336,""))</f>
        <v/>
      </c>
      <c r="NZ336">
        <f>IF(NP336=5,"Match Odds",IF(AND(NW336=5),"Match Odds",""))</f>
        <v/>
      </c>
      <c r="OA336">
        <f>IF(NP336=5,KP336,IF(AND(NW336=5),KP336,""))</f>
        <v/>
      </c>
      <c r="OB336">
        <f>IF(NP336=5,"MATCH_ODDS",IF(AND(NW336=5),"MATCH_ODDS",""))</f>
        <v/>
      </c>
      <c r="OC336">
        <f>IF(NP336=5,"LAY",IF(AND(NW336=5),"BACK",""))</f>
        <v/>
      </c>
    </row>
    <row r="337" ht="16.5" customHeight="1" thickBot="1" thickTop="1">
      <c r="A337" s="2" t="n"/>
      <c r="KN337" s="1">
        <f>IF(INDEX(#REF!,MATCH('HT 0-1'!D337,#REF!,0))=INDEX(#REF!,MATCH('HT 0-1'!D337,#REF!,0)),INDEX(#REF!,MATCH('HT 0-1'!D337,#REF!,0)),"ERROR")</f>
        <v/>
      </c>
      <c r="KO337" s="1">
        <f>IF(INDEX(#REF!,MATCH('HT 0-1'!E337,#REF!,0))=INDEX(#REF!,MATCH('HT 0-1'!E337,#REF!,0)),INDEX(#REF!,MATCH('HT 0-1'!E337,#REF!,0)),"ERROR")</f>
        <v/>
      </c>
      <c r="KP337" s="1">
        <f>KN337&amp;" v "&amp;KO337</f>
        <v/>
      </c>
      <c r="KQ337">
        <f>B337&amp;"_"&amp;C337</f>
        <v/>
      </c>
      <c r="KR337" s="1">
        <f>IF((HW337/KK337)&lt;0.335,"G",IF((HW337/KK337)&gt;0.67,"R","A"))</f>
        <v/>
      </c>
      <c r="KS337" s="1">
        <f>IF((HX337/KK337)&lt;0.335,"G",IF((HX337/KK337)&gt;0.67,"R","A"))</f>
        <v/>
      </c>
      <c r="KT337" s="1">
        <f>IF((IH337/KK337)&lt;0.335,"G",IF((IH337/KK337)&gt;0.67,"R","A"))</f>
        <v/>
      </c>
      <c r="KU337" s="1">
        <f>IF((II337/KK337)&lt;0.335,"G",IF((II337/KK337)&gt;0.67,"R","A"))</f>
        <v/>
      </c>
      <c r="KV337" s="1">
        <f>IF((HZ337/KK337)&lt;0.335,"G",IF((HZ337/KK337)&gt;0.67,"R","A"))</f>
        <v/>
      </c>
      <c r="KW337" s="1">
        <f>IF((HY337/KK337)&lt;0.335,"G",IF((HY337/KK337)&gt;0.67,"R","A"))</f>
        <v/>
      </c>
      <c r="KX337" s="1">
        <f>IF((IK337/KK337)&lt;0.335,"G",IF((IK337/KK337)&gt;0.67,"R","A"))</f>
        <v/>
      </c>
      <c r="KY337" s="1">
        <f>IF((IJ337/KK337)&lt;0.335,"G",IF((IJ337/KK337)&gt;0.67,"R","A"))</f>
        <v/>
      </c>
      <c r="KZ337" s="1">
        <f>IF((HQ337/KK337)&lt;0.335,"G",IF((HQ337/KK337)&gt;0.67,"R","A"))</f>
        <v/>
      </c>
      <c r="LA337" s="1">
        <f>IF((IB337/KK337)&lt;0.335,"G",IF((IB337/KK337)&gt;0.67,"R","A"))</f>
        <v/>
      </c>
      <c r="LB337">
        <f>IF(LQ337="0-1",INDEX(Scrape!#REF!,MATCH('HT 0-1'!KP337,Scrape!$B:$B,0)),"")</f>
        <v/>
      </c>
      <c r="LC337">
        <f>IF(LQ337="0-1",INDEX(Scrape!$A:$A,MATCH('HT 0-1'!KP337,Scrape!$B:$B,0)),"")</f>
        <v/>
      </c>
      <c r="LD337">
        <f>IF(LQ337="0-1",INDEX(Scrape!$B:$B,MATCH('HT 0-1'!KP337,Scrape!$B:$B,0)),"")</f>
        <v/>
      </c>
      <c r="LE337">
        <f>IF(LQ337="0-1",INDEX(Scrape!$C:$C,MATCH('HT 0-1'!KP337,Scrape!$B:$B,0)),"")</f>
        <v/>
      </c>
      <c r="LF337">
        <f>IF(LQ337="0-1",INDEX(Scrape!$D:$D,MATCH('HT 0-1'!KP337,Scrape!$B:$B,0)),"")</f>
        <v/>
      </c>
      <c r="LG337">
        <f>IF(LQ337="0-1",INDEX(Scrape!$E:$E,MATCH('HT 0-1'!KP337,Scrape!$B:$B,0)),"")</f>
        <v/>
      </c>
      <c r="LH337">
        <f>IF(LQ337="0-1",INDEX(Scrape!$F:$F,MATCH('HT 0-1'!KP337,Scrape!$B:$B,0)),"")</f>
        <v/>
      </c>
      <c r="LI337">
        <f>IF(LQ337="0-1",INDEX(Scrape!$G:$G,MATCH('HT 0-1'!KP337,Scrape!$B:$B,0)),"")</f>
        <v/>
      </c>
      <c r="LJ337">
        <f>IF(LQ337="0-1",INDEX(Scrape!$H:$H,MATCH('HT 0-1'!KP337,Scrape!$B:$B,0)),"")</f>
        <v/>
      </c>
      <c r="LK337">
        <f>IF(LQ337="0-1",INDEX(Scrape!$I:$I,MATCH('HT 0-1'!KP337,Scrape!$B:$B,0)),"")</f>
        <v/>
      </c>
      <c r="LL337">
        <f>IF(LQ337="0-1",INDEX(Scrape!$J:$J,MATCH('HT 0-1'!KP337,Scrape!$B:$B,0)),"")</f>
        <v/>
      </c>
      <c r="LM337">
        <f>IF(LQ337="0-1",INDEX(Scrape!$K:$K,MATCH('HT 0-1'!KP337,Scrape!$B:$B,0)),"")</f>
        <v/>
      </c>
      <c r="LN337">
        <f>IF(LQ337="0-1",INDEX(Scrape!$L:$L,MATCH('HT 0-1'!KP337,Scrape!$B:$B,0)),"")</f>
        <v/>
      </c>
      <c r="LO337">
        <f>IF(LQ337="0-1",INDEX(Scrape!$M:$M,MATCH('HT 0-1'!KP337,Scrape!$B:$B,0)),"")</f>
        <v/>
      </c>
      <c r="LP337">
        <f>IF(LQ337="0-1",INDEX(Scrape!$N:$N,MATCH('HT 0-1'!KP337,Scrape!$B:$B,0)),"")</f>
        <v/>
      </c>
      <c r="LQ337">
        <f>INDEX(Scrape!$O:$O,MATCH('HT 0-1'!KP337,Scrape!$B:$B,0))</f>
        <v/>
      </c>
      <c r="LR337">
        <f>(1/LJ337)+(1/LI337)+(1/LH337)</f>
        <v/>
      </c>
      <c r="LS337">
        <f>(1/LG337)+(1/LF337)+(1/LE337)</f>
        <v/>
      </c>
      <c r="LT337" s="8">
        <f>IF(INDEX(#REF!,MATCH(KQ337,#REF!,0))=INDEX(#REF!,MATCH(KQ337,#REF!,0)),INDEX(#REF!,MATCH(KQ337,#REF!,0)),"ERROR")</f>
        <v/>
      </c>
      <c r="LU337" s="4">
        <f>IF(KR337="G",2,IF(KR337="R",0.5,IF(KR337="A",1)))</f>
        <v/>
      </c>
      <c r="LV337" s="4">
        <f>IF(KS337="G",0.5,IF(KS337="R",2,IF(KS337="A",1)))</f>
        <v/>
      </c>
      <c r="LW337" s="4">
        <f>IF(KT337="G",2,IF(KT337="R",0.5,IF(KT337="A",1)))</f>
        <v/>
      </c>
      <c r="LX337" s="4">
        <f>IF(KU337="G",0.5,IF(KU337="R",2,IF(KU337="A",1)))</f>
        <v/>
      </c>
      <c r="LY337" s="7">
        <f>(LK337*(LU337+LX337)+(LL337*(LU337+LX337)))</f>
        <v/>
      </c>
      <c r="LZ337" s="7">
        <f>(LN337*(LV337+LW337)+(LO337*(LV337+LW337)))</f>
        <v/>
      </c>
      <c r="MA337" s="11">
        <f>LY337-LZ337</f>
        <v/>
      </c>
      <c r="MB337" s="5">
        <f>MA337+2</f>
        <v/>
      </c>
      <c r="MC337" s="6">
        <f>MA337-2</f>
        <v/>
      </c>
      <c r="MD337" s="4">
        <f>LE337</f>
        <v/>
      </c>
      <c r="ME337" s="9">
        <f>IF(MD337=0,1000,MD337+0.75)</f>
        <v/>
      </c>
      <c r="MF337" s="10">
        <f>IF(MD337=0,0,MD337-0.75)</f>
        <v/>
      </c>
      <c r="MG337" s="4">
        <f>((LM337*(LU337+LX337))-((LP337*(LV337+LW337))))</f>
        <v/>
      </c>
      <c r="MH337" s="9">
        <f>MG337*1.2</f>
        <v/>
      </c>
      <c r="MI337" s="10">
        <f>MG337*0.8</f>
        <v/>
      </c>
      <c r="MJ337">
        <f>IFERROR(NX337,"")</f>
        <v/>
      </c>
      <c r="MK337">
        <f>IFERROR(NY337,"")</f>
        <v/>
      </c>
      <c r="ML337">
        <f>IFERROR(NZ337,"")</f>
        <v/>
      </c>
      <c r="MM337">
        <f>IFERROR(OA337,"")</f>
        <v/>
      </c>
      <c r="MN337">
        <f>IFERROR(OB337,"")</f>
        <v/>
      </c>
      <c r="MO337">
        <f>IFERROR(OC337,"")</f>
        <v/>
      </c>
      <c r="MP337" s="1">
        <f>COUNTIFS(#REF!,LT337,#REF!,1,#REF!,"&gt;="&amp;MC337,#REF!,"&lt;="&amp;MB337,#REF!,"&lt;="&amp;ME337,#REF!,"&gt;="&amp;MF337,#REF!,"="&amp;KV337,#REF!,"="&amp;KX337)</f>
        <v/>
      </c>
      <c r="MQ337" s="1">
        <f>COUNTIFS(#REF!,LT337,#REF!,0,#REF!,"&gt;="&amp;MC337,#REF!,"&lt;="&amp;MB337,#REF!,"&lt;="&amp;ME337,#REF!,"&gt;="&amp;MF337,#REF!,"="&amp;KV337,#REF!,"="&amp;KX337)</f>
        <v/>
      </c>
      <c r="MR337" s="1">
        <f>COUNTIFS(#REF!,LT337,#REF!,1,#REF!,"&gt;="&amp;MC337,#REF!,"&lt;="&amp;MB337,#REF!,"&lt;="&amp;ME337,#REF!,"&gt;="&amp;MF337,#REF!,"="&amp;KW337,#REF!,"="&amp;KY337)</f>
        <v/>
      </c>
      <c r="MS337" s="1">
        <f>COUNTIFS(#REF!,LT337,#REF!,0,#REF!,"&gt;="&amp;MC337,#REF!,"&lt;="&amp;MB337,#REF!,"&lt;="&amp;ME337,#REF!,"&gt;="&amp;MF337,#REF!,"="&amp;KW337,#REF!,"="&amp;KY337)</f>
        <v/>
      </c>
      <c r="MT337" s="1">
        <f>COUNTIFS(#REF!,LT337,#REF!,1,#REF!,"&gt;="&amp;MI337,#REF!,"&lt;="&amp;MH337,#REF!,"&lt;="&amp;ME337,#REF!,"&gt;="&amp;MF337)</f>
        <v/>
      </c>
      <c r="MU337" s="1">
        <f>COUNTIFS(#REF!,LT337,#REF!,0,#REF!,"&gt;="&amp;MI337,#REF!,"&lt;="&amp;MH337,#REF!,"&lt;="&amp;ME337,#REF!,"&gt;="&amp;MF337)</f>
        <v/>
      </c>
      <c r="MV337" s="1">
        <f>COUNTIFS(#REF!,LT337,#REF!,1,#REF!,"&gt;="&amp;MI337,#REF!,"&lt;="&amp;MH337,#REF!,"="&amp;KZ337,#REF!,"="&amp;LA337,#REF!,"&lt;="&amp;ME337,#REF!,"&gt;="&amp;MF337)</f>
        <v/>
      </c>
      <c r="MW337" s="1">
        <f>COUNTIFS(#REF!,LT337,#REF!,0,#REF!,"&gt;="&amp;MI337,#REF!,"&lt;="&amp;MH337,#REF!,"="&amp;KZ337,#REF!,"="&amp;LA337,#REF!,"&lt;="&amp;ME337,#REF!,"&gt;="&amp;MF337)</f>
        <v/>
      </c>
      <c r="MX337" s="1">
        <f>COUNTIFS(#REF!,LT337,#REF!,1,#REF!,"&gt;="&amp;MC337,#REF!,"&lt;="&amp;MB337,#REF!,"&lt;="&amp;ME337,#REF!,"&gt;="&amp;MF337)</f>
        <v/>
      </c>
      <c r="MY337" s="1">
        <f>COUNTIFS(#REF!,LT337,#REF!,0,#REF!,"&gt;="&amp;MC337,#REF!,"&lt;="&amp;MB337,#REF!,"&lt;="&amp;ME337,#REF!,"&gt;="&amp;MF337)</f>
        <v/>
      </c>
      <c r="MZ337" s="1">
        <f>COUNTIFS(#REF!,LT337,#REF!,1,#REF!,"&lt;="&amp;ME337,#REF!,"&gt;="&amp;MF337,#REF!,"="&amp;KV337,#REF!,"="&amp;KX337)</f>
        <v/>
      </c>
      <c r="NA337" s="1">
        <f>COUNTIFS(#REF!,LT337,#REF!,0,#REF!,"&lt;="&amp;ME337,#REF!,"&gt;="&amp;MF337,#REF!,"="&amp;KV337,#REF!,"="&amp;KX337)</f>
        <v/>
      </c>
      <c r="NB337" s="1">
        <f>COUNTIFS(#REF!,LT337,#REF!,1,#REF!,"&lt;="&amp;ME337,#REF!,"&gt;="&amp;MF337,#REF!,"="&amp;KW337,#REF!,"="&amp;KY337)</f>
        <v/>
      </c>
      <c r="NC337" s="1">
        <f>COUNTIFS(#REF!,LT337,#REF!,0,#REF!,"&lt;="&amp;ME337,#REF!,"&gt;="&amp;MF337,#REF!,"="&amp;KW337,#REF!,"="&amp;KY337)</f>
        <v/>
      </c>
      <c r="ND337" s="1">
        <f>MP337+MR337+MT337+MV337+MX337+MZ337+NB337</f>
        <v/>
      </c>
      <c r="NE337" s="1">
        <f>MQ337+MS337+MU337+MW337+MY337+NA337+NC337</f>
        <v/>
      </c>
      <c r="NF337" s="1">
        <f>ND337+NE337</f>
        <v/>
      </c>
      <c r="NG337" s="33">
        <f>ND337/(ND337+NE337)</f>
        <v/>
      </c>
      <c r="NH337" s="3">
        <f>1/NG337</f>
        <v/>
      </c>
      <c r="NI337" s="1">
        <f>LI337</f>
        <v/>
      </c>
      <c r="NJ337" s="79">
        <f>((1-NG337)*(1/(NI337-1))*0.98-(NG337*1))</f>
        <v/>
      </c>
      <c r="NK337" s="34">
        <f>IF(LR337&lt;0.9,0,IF(AND(LR337&gt;1.1),0,1))</f>
        <v/>
      </c>
      <c r="NL337" s="34">
        <f>IF(LS337&lt;0.9,0,IF(AND(LS337&gt;1.1),0,1))</f>
        <v/>
      </c>
      <c r="NM337" s="32">
        <f>IF(NF337&gt;99,1,0)</f>
        <v/>
      </c>
      <c r="NN337" s="32">
        <f>IF(NJ337&gt;0.0799,1,0)</f>
        <v/>
      </c>
      <c r="NO337" s="32">
        <f>IF(NJ337&gt;NQ337,1,0)</f>
        <v/>
      </c>
      <c r="NP337" s="32">
        <f>NM337+NN337+NO337+NK337+NL337</f>
        <v/>
      </c>
      <c r="NQ337" s="79">
        <f>(((100*NG337)*(NI337-1)*0.98)-((1-NG337)*100))/100</f>
        <v/>
      </c>
      <c r="NR337" s="34">
        <f>IF(LR337&lt;0.9,0,IF(AND(LR337&gt;1.1),0,1))</f>
        <v/>
      </c>
      <c r="NS337" s="34">
        <f>IF(LS337&lt;0.9,0,IF(AND(LS337&gt;1.1),0,1))</f>
        <v/>
      </c>
      <c r="NT337" s="32">
        <f>IF(NF337&gt;99,1,0)</f>
        <v/>
      </c>
      <c r="NU337" s="32">
        <f>IF(NQ337&gt;0.0799,1,0)</f>
        <v/>
      </c>
      <c r="NV337" s="32">
        <f>IF(NQ337&gt;NJ337,1,0)</f>
        <v/>
      </c>
      <c r="NW337" s="32">
        <f>NT337+NU337+NV337+NR337+NS337</f>
        <v/>
      </c>
      <c r="NX337">
        <f>IF(NP337=5,"LayAway0-1",IF(AND(NW337=5),"BackAway0-1",""))</f>
        <v/>
      </c>
      <c r="NY337">
        <f>IF(NP337=5,KO337,IF(AND(NW337=5),KO337,""))</f>
        <v/>
      </c>
      <c r="NZ337">
        <f>IF(NP337=5,"Match Odds",IF(AND(NW337=5),"Match Odds",""))</f>
        <v/>
      </c>
      <c r="OA337">
        <f>IF(NP337=5,KP337,IF(AND(NW337=5),KP337,""))</f>
        <v/>
      </c>
      <c r="OB337">
        <f>IF(NP337=5,"MATCH_ODDS",IF(AND(NW337=5),"MATCH_ODDS",""))</f>
        <v/>
      </c>
      <c r="OC337">
        <f>IF(NP337=5,"LAY",IF(AND(NW337=5),"BACK",""))</f>
        <v/>
      </c>
    </row>
    <row r="338" ht="16.5" customHeight="1" thickBot="1" thickTop="1">
      <c r="A338" s="2" t="n"/>
      <c r="KN338" s="1">
        <f>IF(INDEX(#REF!,MATCH('HT 0-1'!D338,#REF!,0))=INDEX(#REF!,MATCH('HT 0-1'!D338,#REF!,0)),INDEX(#REF!,MATCH('HT 0-1'!D338,#REF!,0)),"ERROR")</f>
        <v/>
      </c>
      <c r="KO338" s="1">
        <f>IF(INDEX(#REF!,MATCH('HT 0-1'!E338,#REF!,0))=INDEX(#REF!,MATCH('HT 0-1'!E338,#REF!,0)),INDEX(#REF!,MATCH('HT 0-1'!E338,#REF!,0)),"ERROR")</f>
        <v/>
      </c>
      <c r="KP338" s="1">
        <f>KN338&amp;" v "&amp;KO338</f>
        <v/>
      </c>
      <c r="KQ338">
        <f>B338&amp;"_"&amp;C338</f>
        <v/>
      </c>
      <c r="KR338" s="1">
        <f>IF((HW338/KK338)&lt;0.335,"G",IF((HW338/KK338)&gt;0.67,"R","A"))</f>
        <v/>
      </c>
      <c r="KS338" s="1">
        <f>IF((HX338/KK338)&lt;0.335,"G",IF((HX338/KK338)&gt;0.67,"R","A"))</f>
        <v/>
      </c>
      <c r="KT338" s="1">
        <f>IF((IH338/KK338)&lt;0.335,"G",IF((IH338/KK338)&gt;0.67,"R","A"))</f>
        <v/>
      </c>
      <c r="KU338" s="1">
        <f>IF((II338/KK338)&lt;0.335,"G",IF((II338/KK338)&gt;0.67,"R","A"))</f>
        <v/>
      </c>
      <c r="KV338" s="1">
        <f>IF((HZ338/KK338)&lt;0.335,"G",IF((HZ338/KK338)&gt;0.67,"R","A"))</f>
        <v/>
      </c>
      <c r="KW338" s="1">
        <f>IF((HY338/KK338)&lt;0.335,"G",IF((HY338/KK338)&gt;0.67,"R","A"))</f>
        <v/>
      </c>
      <c r="KX338" s="1">
        <f>IF((IK338/KK338)&lt;0.335,"G",IF((IK338/KK338)&gt;0.67,"R","A"))</f>
        <v/>
      </c>
      <c r="KY338" s="1">
        <f>IF((IJ338/KK338)&lt;0.335,"G",IF((IJ338/KK338)&gt;0.67,"R","A"))</f>
        <v/>
      </c>
      <c r="KZ338" s="1">
        <f>IF((HQ338/KK338)&lt;0.335,"G",IF((HQ338/KK338)&gt;0.67,"R","A"))</f>
        <v/>
      </c>
      <c r="LA338" s="1">
        <f>IF((IB338/KK338)&lt;0.335,"G",IF((IB338/KK338)&gt;0.67,"R","A"))</f>
        <v/>
      </c>
      <c r="LB338">
        <f>IF(LQ338="0-1",INDEX(Scrape!#REF!,MATCH('HT 0-1'!KP338,Scrape!$B:$B,0)),"")</f>
        <v/>
      </c>
      <c r="LC338">
        <f>IF(LQ338="0-1",INDEX(Scrape!$A:$A,MATCH('HT 0-1'!KP338,Scrape!$B:$B,0)),"")</f>
        <v/>
      </c>
      <c r="LD338">
        <f>IF(LQ338="0-1",INDEX(Scrape!$B:$B,MATCH('HT 0-1'!KP338,Scrape!$B:$B,0)),"")</f>
        <v/>
      </c>
      <c r="LE338">
        <f>IF(LQ338="0-1",INDEX(Scrape!$C:$C,MATCH('HT 0-1'!KP338,Scrape!$B:$B,0)),"")</f>
        <v/>
      </c>
      <c r="LF338">
        <f>IF(LQ338="0-1",INDEX(Scrape!$D:$D,MATCH('HT 0-1'!KP338,Scrape!$B:$B,0)),"")</f>
        <v/>
      </c>
      <c r="LG338">
        <f>IF(LQ338="0-1",INDEX(Scrape!$E:$E,MATCH('HT 0-1'!KP338,Scrape!$B:$B,0)),"")</f>
        <v/>
      </c>
      <c r="LH338">
        <f>IF(LQ338="0-1",INDEX(Scrape!$F:$F,MATCH('HT 0-1'!KP338,Scrape!$B:$B,0)),"")</f>
        <v/>
      </c>
      <c r="LI338">
        <f>IF(LQ338="0-1",INDEX(Scrape!$G:$G,MATCH('HT 0-1'!KP338,Scrape!$B:$B,0)),"")</f>
        <v/>
      </c>
      <c r="LJ338">
        <f>IF(LQ338="0-1",INDEX(Scrape!$H:$H,MATCH('HT 0-1'!KP338,Scrape!$B:$B,0)),"")</f>
        <v/>
      </c>
      <c r="LK338">
        <f>IF(LQ338="0-1",INDEX(Scrape!$I:$I,MATCH('HT 0-1'!KP338,Scrape!$B:$B,0)),"")</f>
        <v/>
      </c>
      <c r="LL338">
        <f>IF(LQ338="0-1",INDEX(Scrape!$J:$J,MATCH('HT 0-1'!KP338,Scrape!$B:$B,0)),"")</f>
        <v/>
      </c>
      <c r="LM338">
        <f>IF(LQ338="0-1",INDEX(Scrape!$K:$K,MATCH('HT 0-1'!KP338,Scrape!$B:$B,0)),"")</f>
        <v/>
      </c>
      <c r="LN338">
        <f>IF(LQ338="0-1",INDEX(Scrape!$L:$L,MATCH('HT 0-1'!KP338,Scrape!$B:$B,0)),"")</f>
        <v/>
      </c>
      <c r="LO338">
        <f>IF(LQ338="0-1",INDEX(Scrape!$M:$M,MATCH('HT 0-1'!KP338,Scrape!$B:$B,0)),"")</f>
        <v/>
      </c>
      <c r="LP338">
        <f>IF(LQ338="0-1",INDEX(Scrape!$N:$N,MATCH('HT 0-1'!KP338,Scrape!$B:$B,0)),"")</f>
        <v/>
      </c>
      <c r="LQ338">
        <f>INDEX(Scrape!$O:$O,MATCH('HT 0-1'!KP338,Scrape!$B:$B,0))</f>
        <v/>
      </c>
      <c r="LR338">
        <f>(1/LJ338)+(1/LI338)+(1/LH338)</f>
        <v/>
      </c>
      <c r="LS338">
        <f>(1/LG338)+(1/LF338)+(1/LE338)</f>
        <v/>
      </c>
      <c r="LT338" s="8">
        <f>IF(INDEX(#REF!,MATCH(KQ338,#REF!,0))=INDEX(#REF!,MATCH(KQ338,#REF!,0)),INDEX(#REF!,MATCH(KQ338,#REF!,0)),"ERROR")</f>
        <v/>
      </c>
      <c r="LU338" s="4">
        <f>IF(KR338="G",2,IF(KR338="R",0.5,IF(KR338="A",1)))</f>
        <v/>
      </c>
      <c r="LV338" s="4">
        <f>IF(KS338="G",0.5,IF(KS338="R",2,IF(KS338="A",1)))</f>
        <v/>
      </c>
      <c r="LW338" s="4">
        <f>IF(KT338="G",2,IF(KT338="R",0.5,IF(KT338="A",1)))</f>
        <v/>
      </c>
      <c r="LX338" s="4">
        <f>IF(KU338="G",0.5,IF(KU338="R",2,IF(KU338="A",1)))</f>
        <v/>
      </c>
      <c r="LY338" s="7">
        <f>(LK338*(LU338+LX338)+(LL338*(LU338+LX338)))</f>
        <v/>
      </c>
      <c r="LZ338" s="7">
        <f>(LN338*(LV338+LW338)+(LO338*(LV338+LW338)))</f>
        <v/>
      </c>
      <c r="MA338" s="11">
        <f>LY338-LZ338</f>
        <v/>
      </c>
      <c r="MB338" s="5">
        <f>MA338+2</f>
        <v/>
      </c>
      <c r="MC338" s="6">
        <f>MA338-2</f>
        <v/>
      </c>
      <c r="MD338" s="4">
        <f>LE338</f>
        <v/>
      </c>
      <c r="ME338" s="9">
        <f>IF(MD338=0,1000,MD338+0.75)</f>
        <v/>
      </c>
      <c r="MF338" s="10">
        <f>IF(MD338=0,0,MD338-0.75)</f>
        <v/>
      </c>
      <c r="MG338" s="4">
        <f>((LM338*(LU338+LX338))-((LP338*(LV338+LW338))))</f>
        <v/>
      </c>
      <c r="MH338" s="9">
        <f>MG338*1.2</f>
        <v/>
      </c>
      <c r="MI338" s="10">
        <f>MG338*0.8</f>
        <v/>
      </c>
      <c r="MJ338">
        <f>IFERROR(NX338,"")</f>
        <v/>
      </c>
      <c r="MK338">
        <f>IFERROR(NY338,"")</f>
        <v/>
      </c>
      <c r="ML338">
        <f>IFERROR(NZ338,"")</f>
        <v/>
      </c>
      <c r="MM338">
        <f>IFERROR(OA338,"")</f>
        <v/>
      </c>
      <c r="MN338">
        <f>IFERROR(OB338,"")</f>
        <v/>
      </c>
      <c r="MO338">
        <f>IFERROR(OC338,"")</f>
        <v/>
      </c>
      <c r="MP338" s="1">
        <f>COUNTIFS(#REF!,LT338,#REF!,1,#REF!,"&gt;="&amp;MC338,#REF!,"&lt;="&amp;MB338,#REF!,"&lt;="&amp;ME338,#REF!,"&gt;="&amp;MF338,#REF!,"="&amp;KV338,#REF!,"="&amp;KX338)</f>
        <v/>
      </c>
      <c r="MQ338" s="1">
        <f>COUNTIFS(#REF!,LT338,#REF!,0,#REF!,"&gt;="&amp;MC338,#REF!,"&lt;="&amp;MB338,#REF!,"&lt;="&amp;ME338,#REF!,"&gt;="&amp;MF338,#REF!,"="&amp;KV338,#REF!,"="&amp;KX338)</f>
        <v/>
      </c>
      <c r="MR338" s="1">
        <f>COUNTIFS(#REF!,LT338,#REF!,1,#REF!,"&gt;="&amp;MC338,#REF!,"&lt;="&amp;MB338,#REF!,"&lt;="&amp;ME338,#REF!,"&gt;="&amp;MF338,#REF!,"="&amp;KW338,#REF!,"="&amp;KY338)</f>
        <v/>
      </c>
      <c r="MS338" s="1">
        <f>COUNTIFS(#REF!,LT338,#REF!,0,#REF!,"&gt;="&amp;MC338,#REF!,"&lt;="&amp;MB338,#REF!,"&lt;="&amp;ME338,#REF!,"&gt;="&amp;MF338,#REF!,"="&amp;KW338,#REF!,"="&amp;KY338)</f>
        <v/>
      </c>
      <c r="MT338" s="1">
        <f>COUNTIFS(#REF!,LT338,#REF!,1,#REF!,"&gt;="&amp;MI338,#REF!,"&lt;="&amp;MH338,#REF!,"&lt;="&amp;ME338,#REF!,"&gt;="&amp;MF338)</f>
        <v/>
      </c>
      <c r="MU338" s="1">
        <f>COUNTIFS(#REF!,LT338,#REF!,0,#REF!,"&gt;="&amp;MI338,#REF!,"&lt;="&amp;MH338,#REF!,"&lt;="&amp;ME338,#REF!,"&gt;="&amp;MF338)</f>
        <v/>
      </c>
      <c r="MV338" s="1">
        <f>COUNTIFS(#REF!,LT338,#REF!,1,#REF!,"&gt;="&amp;MI338,#REF!,"&lt;="&amp;MH338,#REF!,"="&amp;KZ338,#REF!,"="&amp;LA338,#REF!,"&lt;="&amp;ME338,#REF!,"&gt;="&amp;MF338)</f>
        <v/>
      </c>
      <c r="MW338" s="1">
        <f>COUNTIFS(#REF!,LT338,#REF!,0,#REF!,"&gt;="&amp;MI338,#REF!,"&lt;="&amp;MH338,#REF!,"="&amp;KZ338,#REF!,"="&amp;LA338,#REF!,"&lt;="&amp;ME338,#REF!,"&gt;="&amp;MF338)</f>
        <v/>
      </c>
      <c r="MX338" s="1">
        <f>COUNTIFS(#REF!,LT338,#REF!,1,#REF!,"&gt;="&amp;MC338,#REF!,"&lt;="&amp;MB338,#REF!,"&lt;="&amp;ME338,#REF!,"&gt;="&amp;MF338)</f>
        <v/>
      </c>
      <c r="MY338" s="1">
        <f>COUNTIFS(#REF!,LT338,#REF!,0,#REF!,"&gt;="&amp;MC338,#REF!,"&lt;="&amp;MB338,#REF!,"&lt;="&amp;ME338,#REF!,"&gt;="&amp;MF338)</f>
        <v/>
      </c>
      <c r="MZ338" s="1">
        <f>COUNTIFS(#REF!,LT338,#REF!,1,#REF!,"&lt;="&amp;ME338,#REF!,"&gt;="&amp;MF338,#REF!,"="&amp;KV338,#REF!,"="&amp;KX338)</f>
        <v/>
      </c>
      <c r="NA338" s="1">
        <f>COUNTIFS(#REF!,LT338,#REF!,0,#REF!,"&lt;="&amp;ME338,#REF!,"&gt;="&amp;MF338,#REF!,"="&amp;KV338,#REF!,"="&amp;KX338)</f>
        <v/>
      </c>
      <c r="NB338" s="1">
        <f>COUNTIFS(#REF!,LT338,#REF!,1,#REF!,"&lt;="&amp;ME338,#REF!,"&gt;="&amp;MF338,#REF!,"="&amp;KW338,#REF!,"="&amp;KY338)</f>
        <v/>
      </c>
      <c r="NC338" s="1">
        <f>COUNTIFS(#REF!,LT338,#REF!,0,#REF!,"&lt;="&amp;ME338,#REF!,"&gt;="&amp;MF338,#REF!,"="&amp;KW338,#REF!,"="&amp;KY338)</f>
        <v/>
      </c>
      <c r="ND338" s="1">
        <f>MP338+MR338+MT338+MV338+MX338+MZ338+NB338</f>
        <v/>
      </c>
      <c r="NE338" s="1">
        <f>MQ338+MS338+MU338+MW338+MY338+NA338+NC338</f>
        <v/>
      </c>
      <c r="NF338" s="1">
        <f>ND338+NE338</f>
        <v/>
      </c>
      <c r="NG338" s="33">
        <f>ND338/(ND338+NE338)</f>
        <v/>
      </c>
      <c r="NH338" s="3">
        <f>1/NG338</f>
        <v/>
      </c>
      <c r="NI338" s="1">
        <f>LI338</f>
        <v/>
      </c>
      <c r="NJ338" s="79">
        <f>((1-NG338)*(1/(NI338-1))*0.98-(NG338*1))</f>
        <v/>
      </c>
      <c r="NK338" s="34">
        <f>IF(LR338&lt;0.9,0,IF(AND(LR338&gt;1.1),0,1))</f>
        <v/>
      </c>
      <c r="NL338" s="34">
        <f>IF(LS338&lt;0.9,0,IF(AND(LS338&gt;1.1),0,1))</f>
        <v/>
      </c>
      <c r="NM338" s="32">
        <f>IF(NF338&gt;99,1,0)</f>
        <v/>
      </c>
      <c r="NN338" s="32">
        <f>IF(NJ338&gt;0.0799,1,0)</f>
        <v/>
      </c>
      <c r="NO338" s="32">
        <f>IF(NJ338&gt;NQ338,1,0)</f>
        <v/>
      </c>
      <c r="NP338" s="32">
        <f>NM338+NN338+NO338+NK338+NL338</f>
        <v/>
      </c>
      <c r="NQ338" s="79">
        <f>(((100*NG338)*(NI338-1)*0.98)-((1-NG338)*100))/100</f>
        <v/>
      </c>
      <c r="NR338" s="34">
        <f>IF(LR338&lt;0.9,0,IF(AND(LR338&gt;1.1),0,1))</f>
        <v/>
      </c>
      <c r="NS338" s="34">
        <f>IF(LS338&lt;0.9,0,IF(AND(LS338&gt;1.1),0,1))</f>
        <v/>
      </c>
      <c r="NT338" s="32">
        <f>IF(NF338&gt;99,1,0)</f>
        <v/>
      </c>
      <c r="NU338" s="32">
        <f>IF(NQ338&gt;0.0799,1,0)</f>
        <v/>
      </c>
      <c r="NV338" s="32">
        <f>IF(NQ338&gt;NJ338,1,0)</f>
        <v/>
      </c>
      <c r="NW338" s="32">
        <f>NT338+NU338+NV338+NR338+NS338</f>
        <v/>
      </c>
      <c r="NX338">
        <f>IF(NP338=5,"LayAway0-1",IF(AND(NW338=5),"BackAway0-1",""))</f>
        <v/>
      </c>
      <c r="NY338">
        <f>IF(NP338=5,KO338,IF(AND(NW338=5),KO338,""))</f>
        <v/>
      </c>
      <c r="NZ338">
        <f>IF(NP338=5,"Match Odds",IF(AND(NW338=5),"Match Odds",""))</f>
        <v/>
      </c>
      <c r="OA338">
        <f>IF(NP338=5,KP338,IF(AND(NW338=5),KP338,""))</f>
        <v/>
      </c>
      <c r="OB338">
        <f>IF(NP338=5,"MATCH_ODDS",IF(AND(NW338=5),"MATCH_ODDS",""))</f>
        <v/>
      </c>
      <c r="OC338">
        <f>IF(NP338=5,"LAY",IF(AND(NW338=5),"BACK",""))</f>
        <v/>
      </c>
    </row>
    <row r="339" ht="16.5" customHeight="1" thickBot="1" thickTop="1">
      <c r="A339" s="2" t="n"/>
      <c r="KN339" s="1">
        <f>IF(INDEX(#REF!,MATCH('HT 0-1'!D339,#REF!,0))=INDEX(#REF!,MATCH('HT 0-1'!D339,#REF!,0)),INDEX(#REF!,MATCH('HT 0-1'!D339,#REF!,0)),"ERROR")</f>
        <v/>
      </c>
      <c r="KO339" s="1">
        <f>IF(INDEX(#REF!,MATCH('HT 0-1'!E339,#REF!,0))=INDEX(#REF!,MATCH('HT 0-1'!E339,#REF!,0)),INDEX(#REF!,MATCH('HT 0-1'!E339,#REF!,0)),"ERROR")</f>
        <v/>
      </c>
      <c r="KP339" s="1">
        <f>KN339&amp;" v "&amp;KO339</f>
        <v/>
      </c>
      <c r="KQ339">
        <f>B339&amp;"_"&amp;C339</f>
        <v/>
      </c>
      <c r="KR339" s="1">
        <f>IF((HW339/KK339)&lt;0.335,"G",IF((HW339/KK339)&gt;0.67,"R","A"))</f>
        <v/>
      </c>
      <c r="KS339" s="1">
        <f>IF((HX339/KK339)&lt;0.335,"G",IF((HX339/KK339)&gt;0.67,"R","A"))</f>
        <v/>
      </c>
      <c r="KT339" s="1">
        <f>IF((IH339/KK339)&lt;0.335,"G",IF((IH339/KK339)&gt;0.67,"R","A"))</f>
        <v/>
      </c>
      <c r="KU339" s="1">
        <f>IF((II339/KK339)&lt;0.335,"G",IF((II339/KK339)&gt;0.67,"R","A"))</f>
        <v/>
      </c>
      <c r="KV339" s="1">
        <f>IF((HZ339/KK339)&lt;0.335,"G",IF((HZ339/KK339)&gt;0.67,"R","A"))</f>
        <v/>
      </c>
      <c r="KW339" s="1">
        <f>IF((HY339/KK339)&lt;0.335,"G",IF((HY339/KK339)&gt;0.67,"R","A"))</f>
        <v/>
      </c>
      <c r="KX339" s="1">
        <f>IF((IK339/KK339)&lt;0.335,"G",IF((IK339/KK339)&gt;0.67,"R","A"))</f>
        <v/>
      </c>
      <c r="KY339" s="1">
        <f>IF((IJ339/KK339)&lt;0.335,"G",IF((IJ339/KK339)&gt;0.67,"R","A"))</f>
        <v/>
      </c>
      <c r="KZ339" s="1">
        <f>IF((HQ339/KK339)&lt;0.335,"G",IF((HQ339/KK339)&gt;0.67,"R","A"))</f>
        <v/>
      </c>
      <c r="LA339" s="1">
        <f>IF((IB339/KK339)&lt;0.335,"G",IF((IB339/KK339)&gt;0.67,"R","A"))</f>
        <v/>
      </c>
      <c r="LB339">
        <f>IF(LQ339="0-1",INDEX(Scrape!#REF!,MATCH('HT 0-1'!KP339,Scrape!$B:$B,0)),"")</f>
        <v/>
      </c>
      <c r="LC339">
        <f>IF(LQ339="0-1",INDEX(Scrape!$A:$A,MATCH('HT 0-1'!KP339,Scrape!$B:$B,0)),"")</f>
        <v/>
      </c>
      <c r="LD339">
        <f>IF(LQ339="0-1",INDEX(Scrape!$B:$B,MATCH('HT 0-1'!KP339,Scrape!$B:$B,0)),"")</f>
        <v/>
      </c>
      <c r="LE339">
        <f>IF(LQ339="0-1",INDEX(Scrape!$C:$C,MATCH('HT 0-1'!KP339,Scrape!$B:$B,0)),"")</f>
        <v/>
      </c>
      <c r="LF339">
        <f>IF(LQ339="0-1",INDEX(Scrape!$D:$D,MATCH('HT 0-1'!KP339,Scrape!$B:$B,0)),"")</f>
        <v/>
      </c>
      <c r="LG339">
        <f>IF(LQ339="0-1",INDEX(Scrape!$E:$E,MATCH('HT 0-1'!KP339,Scrape!$B:$B,0)),"")</f>
        <v/>
      </c>
      <c r="LH339">
        <f>IF(LQ339="0-1",INDEX(Scrape!$F:$F,MATCH('HT 0-1'!KP339,Scrape!$B:$B,0)),"")</f>
        <v/>
      </c>
      <c r="LI339">
        <f>IF(LQ339="0-1",INDEX(Scrape!$G:$G,MATCH('HT 0-1'!KP339,Scrape!$B:$B,0)),"")</f>
        <v/>
      </c>
      <c r="LJ339">
        <f>IF(LQ339="0-1",INDEX(Scrape!$H:$H,MATCH('HT 0-1'!KP339,Scrape!$B:$B,0)),"")</f>
        <v/>
      </c>
      <c r="LK339">
        <f>IF(LQ339="0-1",INDEX(Scrape!$I:$I,MATCH('HT 0-1'!KP339,Scrape!$B:$B,0)),"")</f>
        <v/>
      </c>
      <c r="LL339">
        <f>IF(LQ339="0-1",INDEX(Scrape!$J:$J,MATCH('HT 0-1'!KP339,Scrape!$B:$B,0)),"")</f>
        <v/>
      </c>
      <c r="LM339">
        <f>IF(LQ339="0-1",INDEX(Scrape!$K:$K,MATCH('HT 0-1'!KP339,Scrape!$B:$B,0)),"")</f>
        <v/>
      </c>
      <c r="LN339">
        <f>IF(LQ339="0-1",INDEX(Scrape!$L:$L,MATCH('HT 0-1'!KP339,Scrape!$B:$B,0)),"")</f>
        <v/>
      </c>
      <c r="LO339">
        <f>IF(LQ339="0-1",INDEX(Scrape!$M:$M,MATCH('HT 0-1'!KP339,Scrape!$B:$B,0)),"")</f>
        <v/>
      </c>
      <c r="LP339">
        <f>IF(LQ339="0-1",INDEX(Scrape!$N:$N,MATCH('HT 0-1'!KP339,Scrape!$B:$B,0)),"")</f>
        <v/>
      </c>
      <c r="LQ339">
        <f>INDEX(Scrape!$O:$O,MATCH('HT 0-1'!KP339,Scrape!$B:$B,0))</f>
        <v/>
      </c>
      <c r="LR339">
        <f>(1/LJ339)+(1/LI339)+(1/LH339)</f>
        <v/>
      </c>
      <c r="LS339">
        <f>(1/LG339)+(1/LF339)+(1/LE339)</f>
        <v/>
      </c>
      <c r="LT339" s="8">
        <f>IF(INDEX(#REF!,MATCH(KQ339,#REF!,0))=INDEX(#REF!,MATCH(KQ339,#REF!,0)),INDEX(#REF!,MATCH(KQ339,#REF!,0)),"ERROR")</f>
        <v/>
      </c>
      <c r="LU339" s="4">
        <f>IF(KR339="G",2,IF(KR339="R",0.5,IF(KR339="A",1)))</f>
        <v/>
      </c>
      <c r="LV339" s="4">
        <f>IF(KS339="G",0.5,IF(KS339="R",2,IF(KS339="A",1)))</f>
        <v/>
      </c>
      <c r="LW339" s="4">
        <f>IF(KT339="G",2,IF(KT339="R",0.5,IF(KT339="A",1)))</f>
        <v/>
      </c>
      <c r="LX339" s="4">
        <f>IF(KU339="G",0.5,IF(KU339="R",2,IF(KU339="A",1)))</f>
        <v/>
      </c>
      <c r="LY339" s="7">
        <f>(LK339*(LU339+LX339)+(LL339*(LU339+LX339)))</f>
        <v/>
      </c>
      <c r="LZ339" s="7">
        <f>(LN339*(LV339+LW339)+(LO339*(LV339+LW339)))</f>
        <v/>
      </c>
      <c r="MA339" s="11">
        <f>LY339-LZ339</f>
        <v/>
      </c>
      <c r="MB339" s="5">
        <f>MA339+2</f>
        <v/>
      </c>
      <c r="MC339" s="6">
        <f>MA339-2</f>
        <v/>
      </c>
      <c r="MD339" s="4">
        <f>LE339</f>
        <v/>
      </c>
      <c r="ME339" s="9">
        <f>IF(MD339=0,1000,MD339+0.75)</f>
        <v/>
      </c>
      <c r="MF339" s="10">
        <f>IF(MD339=0,0,MD339-0.75)</f>
        <v/>
      </c>
      <c r="MG339" s="4">
        <f>((LM339*(LU339+LX339))-((LP339*(LV339+LW339))))</f>
        <v/>
      </c>
      <c r="MH339" s="9">
        <f>MG339*1.2</f>
        <v/>
      </c>
      <c r="MI339" s="10">
        <f>MG339*0.8</f>
        <v/>
      </c>
      <c r="MJ339">
        <f>IFERROR(NX339,"")</f>
        <v/>
      </c>
      <c r="MK339">
        <f>IFERROR(NY339,"")</f>
        <v/>
      </c>
      <c r="ML339">
        <f>IFERROR(NZ339,"")</f>
        <v/>
      </c>
      <c r="MM339">
        <f>IFERROR(OA339,"")</f>
        <v/>
      </c>
      <c r="MN339">
        <f>IFERROR(OB339,"")</f>
        <v/>
      </c>
      <c r="MO339">
        <f>IFERROR(OC339,"")</f>
        <v/>
      </c>
      <c r="MP339" s="1">
        <f>COUNTIFS(#REF!,LT339,#REF!,1,#REF!,"&gt;="&amp;MC339,#REF!,"&lt;="&amp;MB339,#REF!,"&lt;="&amp;ME339,#REF!,"&gt;="&amp;MF339,#REF!,"="&amp;KV339,#REF!,"="&amp;KX339)</f>
        <v/>
      </c>
      <c r="MQ339" s="1">
        <f>COUNTIFS(#REF!,LT339,#REF!,0,#REF!,"&gt;="&amp;MC339,#REF!,"&lt;="&amp;MB339,#REF!,"&lt;="&amp;ME339,#REF!,"&gt;="&amp;MF339,#REF!,"="&amp;KV339,#REF!,"="&amp;KX339)</f>
        <v/>
      </c>
      <c r="MR339" s="1">
        <f>COUNTIFS(#REF!,LT339,#REF!,1,#REF!,"&gt;="&amp;MC339,#REF!,"&lt;="&amp;MB339,#REF!,"&lt;="&amp;ME339,#REF!,"&gt;="&amp;MF339,#REF!,"="&amp;KW339,#REF!,"="&amp;KY339)</f>
        <v/>
      </c>
      <c r="MS339" s="1">
        <f>COUNTIFS(#REF!,LT339,#REF!,0,#REF!,"&gt;="&amp;MC339,#REF!,"&lt;="&amp;MB339,#REF!,"&lt;="&amp;ME339,#REF!,"&gt;="&amp;MF339,#REF!,"="&amp;KW339,#REF!,"="&amp;KY339)</f>
        <v/>
      </c>
      <c r="MT339" s="1">
        <f>COUNTIFS(#REF!,LT339,#REF!,1,#REF!,"&gt;="&amp;MI339,#REF!,"&lt;="&amp;MH339,#REF!,"&lt;="&amp;ME339,#REF!,"&gt;="&amp;MF339)</f>
        <v/>
      </c>
      <c r="MU339" s="1">
        <f>COUNTIFS(#REF!,LT339,#REF!,0,#REF!,"&gt;="&amp;MI339,#REF!,"&lt;="&amp;MH339,#REF!,"&lt;="&amp;ME339,#REF!,"&gt;="&amp;MF339)</f>
        <v/>
      </c>
      <c r="MV339" s="1">
        <f>COUNTIFS(#REF!,LT339,#REF!,1,#REF!,"&gt;="&amp;MI339,#REF!,"&lt;="&amp;MH339,#REF!,"="&amp;KZ339,#REF!,"="&amp;LA339,#REF!,"&lt;="&amp;ME339,#REF!,"&gt;="&amp;MF339)</f>
        <v/>
      </c>
      <c r="MW339" s="1">
        <f>COUNTIFS(#REF!,LT339,#REF!,0,#REF!,"&gt;="&amp;MI339,#REF!,"&lt;="&amp;MH339,#REF!,"="&amp;KZ339,#REF!,"="&amp;LA339,#REF!,"&lt;="&amp;ME339,#REF!,"&gt;="&amp;MF339)</f>
        <v/>
      </c>
      <c r="MX339" s="1">
        <f>COUNTIFS(#REF!,LT339,#REF!,1,#REF!,"&gt;="&amp;MC339,#REF!,"&lt;="&amp;MB339,#REF!,"&lt;="&amp;ME339,#REF!,"&gt;="&amp;MF339)</f>
        <v/>
      </c>
      <c r="MY339" s="1">
        <f>COUNTIFS(#REF!,LT339,#REF!,0,#REF!,"&gt;="&amp;MC339,#REF!,"&lt;="&amp;MB339,#REF!,"&lt;="&amp;ME339,#REF!,"&gt;="&amp;MF339)</f>
        <v/>
      </c>
      <c r="MZ339" s="1">
        <f>COUNTIFS(#REF!,LT339,#REF!,1,#REF!,"&lt;="&amp;ME339,#REF!,"&gt;="&amp;MF339,#REF!,"="&amp;KV339,#REF!,"="&amp;KX339)</f>
        <v/>
      </c>
      <c r="NA339" s="1">
        <f>COUNTIFS(#REF!,LT339,#REF!,0,#REF!,"&lt;="&amp;ME339,#REF!,"&gt;="&amp;MF339,#REF!,"="&amp;KV339,#REF!,"="&amp;KX339)</f>
        <v/>
      </c>
      <c r="NB339" s="1">
        <f>COUNTIFS(#REF!,LT339,#REF!,1,#REF!,"&lt;="&amp;ME339,#REF!,"&gt;="&amp;MF339,#REF!,"="&amp;KW339,#REF!,"="&amp;KY339)</f>
        <v/>
      </c>
      <c r="NC339" s="1">
        <f>COUNTIFS(#REF!,LT339,#REF!,0,#REF!,"&lt;="&amp;ME339,#REF!,"&gt;="&amp;MF339,#REF!,"="&amp;KW339,#REF!,"="&amp;KY339)</f>
        <v/>
      </c>
      <c r="ND339" s="1">
        <f>MP339+MR339+MT339+MV339+MX339+MZ339+NB339</f>
        <v/>
      </c>
      <c r="NE339" s="1">
        <f>MQ339+MS339+MU339+MW339+MY339+NA339+NC339</f>
        <v/>
      </c>
      <c r="NF339" s="1">
        <f>ND339+NE339</f>
        <v/>
      </c>
      <c r="NG339" s="33">
        <f>ND339/(ND339+NE339)</f>
        <v/>
      </c>
      <c r="NH339" s="3">
        <f>1/NG339</f>
        <v/>
      </c>
      <c r="NI339" s="1">
        <f>LI339</f>
        <v/>
      </c>
      <c r="NJ339" s="79">
        <f>((1-NG339)*(1/(NI339-1))*0.98-(NG339*1))</f>
        <v/>
      </c>
      <c r="NK339" s="34">
        <f>IF(LR339&lt;0.9,0,IF(AND(LR339&gt;1.1),0,1))</f>
        <v/>
      </c>
      <c r="NL339" s="34">
        <f>IF(LS339&lt;0.9,0,IF(AND(LS339&gt;1.1),0,1))</f>
        <v/>
      </c>
      <c r="NM339" s="32">
        <f>IF(NF339&gt;99,1,0)</f>
        <v/>
      </c>
      <c r="NN339" s="32">
        <f>IF(NJ339&gt;0.0799,1,0)</f>
        <v/>
      </c>
      <c r="NO339" s="32">
        <f>IF(NJ339&gt;NQ339,1,0)</f>
        <v/>
      </c>
      <c r="NP339" s="32">
        <f>NM339+NN339+NO339+NK339+NL339</f>
        <v/>
      </c>
      <c r="NQ339" s="79">
        <f>(((100*NG339)*(NI339-1)*0.98)-((1-NG339)*100))/100</f>
        <v/>
      </c>
      <c r="NR339" s="34">
        <f>IF(LR339&lt;0.9,0,IF(AND(LR339&gt;1.1),0,1))</f>
        <v/>
      </c>
      <c r="NS339" s="34">
        <f>IF(LS339&lt;0.9,0,IF(AND(LS339&gt;1.1),0,1))</f>
        <v/>
      </c>
      <c r="NT339" s="32">
        <f>IF(NF339&gt;99,1,0)</f>
        <v/>
      </c>
      <c r="NU339" s="32">
        <f>IF(NQ339&gt;0.0799,1,0)</f>
        <v/>
      </c>
      <c r="NV339" s="32">
        <f>IF(NQ339&gt;NJ339,1,0)</f>
        <v/>
      </c>
      <c r="NW339" s="32">
        <f>NT339+NU339+NV339+NR339+NS339</f>
        <v/>
      </c>
      <c r="NX339">
        <f>IF(NP339=5,"LayAway0-1",IF(AND(NW339=5),"BackAway0-1",""))</f>
        <v/>
      </c>
      <c r="NY339">
        <f>IF(NP339=5,KO339,IF(AND(NW339=5),KO339,""))</f>
        <v/>
      </c>
      <c r="NZ339">
        <f>IF(NP339=5,"Match Odds",IF(AND(NW339=5),"Match Odds",""))</f>
        <v/>
      </c>
      <c r="OA339">
        <f>IF(NP339=5,KP339,IF(AND(NW339=5),KP339,""))</f>
        <v/>
      </c>
      <c r="OB339">
        <f>IF(NP339=5,"MATCH_ODDS",IF(AND(NW339=5),"MATCH_ODDS",""))</f>
        <v/>
      </c>
      <c r="OC339">
        <f>IF(NP339=5,"LAY",IF(AND(NW339=5),"BACK",""))</f>
        <v/>
      </c>
    </row>
    <row r="340" ht="16.5" customHeight="1" thickBot="1" thickTop="1">
      <c r="A340" s="2" t="n"/>
      <c r="KN340" s="1">
        <f>IF(INDEX(#REF!,MATCH('HT 0-1'!D340,#REF!,0))=INDEX(#REF!,MATCH('HT 0-1'!D340,#REF!,0)),INDEX(#REF!,MATCH('HT 0-1'!D340,#REF!,0)),"ERROR")</f>
        <v/>
      </c>
      <c r="KO340" s="1">
        <f>IF(INDEX(#REF!,MATCH('HT 0-1'!E340,#REF!,0))=INDEX(#REF!,MATCH('HT 0-1'!E340,#REF!,0)),INDEX(#REF!,MATCH('HT 0-1'!E340,#REF!,0)),"ERROR")</f>
        <v/>
      </c>
      <c r="KP340" s="1">
        <f>KN340&amp;" v "&amp;KO340</f>
        <v/>
      </c>
      <c r="KQ340">
        <f>B340&amp;"_"&amp;C340</f>
        <v/>
      </c>
      <c r="KR340" s="1">
        <f>IF((HW340/KK340)&lt;0.335,"G",IF((HW340/KK340)&gt;0.67,"R","A"))</f>
        <v/>
      </c>
      <c r="KS340" s="1">
        <f>IF((HX340/KK340)&lt;0.335,"G",IF((HX340/KK340)&gt;0.67,"R","A"))</f>
        <v/>
      </c>
      <c r="KT340" s="1">
        <f>IF((IH340/KK340)&lt;0.335,"G",IF((IH340/KK340)&gt;0.67,"R","A"))</f>
        <v/>
      </c>
      <c r="KU340" s="1">
        <f>IF((II340/KK340)&lt;0.335,"G",IF((II340/KK340)&gt;0.67,"R","A"))</f>
        <v/>
      </c>
      <c r="KV340" s="1">
        <f>IF((HZ340/KK340)&lt;0.335,"G",IF((HZ340/KK340)&gt;0.67,"R","A"))</f>
        <v/>
      </c>
      <c r="KW340" s="1">
        <f>IF((HY340/KK340)&lt;0.335,"G",IF((HY340/KK340)&gt;0.67,"R","A"))</f>
        <v/>
      </c>
      <c r="KX340" s="1">
        <f>IF((IK340/KK340)&lt;0.335,"G",IF((IK340/KK340)&gt;0.67,"R","A"))</f>
        <v/>
      </c>
      <c r="KY340" s="1">
        <f>IF((IJ340/KK340)&lt;0.335,"G",IF((IJ340/KK340)&gt;0.67,"R","A"))</f>
        <v/>
      </c>
      <c r="KZ340" s="1">
        <f>IF((HQ340/KK340)&lt;0.335,"G",IF((HQ340/KK340)&gt;0.67,"R","A"))</f>
        <v/>
      </c>
      <c r="LA340" s="1">
        <f>IF((IB340/KK340)&lt;0.335,"G",IF((IB340/KK340)&gt;0.67,"R","A"))</f>
        <v/>
      </c>
      <c r="LB340">
        <f>IF(LQ340="0-1",INDEX(Scrape!#REF!,MATCH('HT 0-1'!KP340,Scrape!$B:$B,0)),"")</f>
        <v/>
      </c>
      <c r="LC340">
        <f>IF(LQ340="0-1",INDEX(Scrape!$A:$A,MATCH('HT 0-1'!KP340,Scrape!$B:$B,0)),"")</f>
        <v/>
      </c>
      <c r="LD340">
        <f>IF(LQ340="0-1",INDEX(Scrape!$B:$B,MATCH('HT 0-1'!KP340,Scrape!$B:$B,0)),"")</f>
        <v/>
      </c>
      <c r="LE340">
        <f>IF(LQ340="0-1",INDEX(Scrape!$C:$C,MATCH('HT 0-1'!KP340,Scrape!$B:$B,0)),"")</f>
        <v/>
      </c>
      <c r="LF340">
        <f>IF(LQ340="0-1",INDEX(Scrape!$D:$D,MATCH('HT 0-1'!KP340,Scrape!$B:$B,0)),"")</f>
        <v/>
      </c>
      <c r="LG340">
        <f>IF(LQ340="0-1",INDEX(Scrape!$E:$E,MATCH('HT 0-1'!KP340,Scrape!$B:$B,0)),"")</f>
        <v/>
      </c>
      <c r="LH340">
        <f>IF(LQ340="0-1",INDEX(Scrape!$F:$F,MATCH('HT 0-1'!KP340,Scrape!$B:$B,0)),"")</f>
        <v/>
      </c>
      <c r="LI340">
        <f>IF(LQ340="0-1",INDEX(Scrape!$G:$G,MATCH('HT 0-1'!KP340,Scrape!$B:$B,0)),"")</f>
        <v/>
      </c>
      <c r="LJ340">
        <f>IF(LQ340="0-1",INDEX(Scrape!$H:$H,MATCH('HT 0-1'!KP340,Scrape!$B:$B,0)),"")</f>
        <v/>
      </c>
      <c r="LK340">
        <f>IF(LQ340="0-1",INDEX(Scrape!$I:$I,MATCH('HT 0-1'!KP340,Scrape!$B:$B,0)),"")</f>
        <v/>
      </c>
      <c r="LL340">
        <f>IF(LQ340="0-1",INDEX(Scrape!$J:$J,MATCH('HT 0-1'!KP340,Scrape!$B:$B,0)),"")</f>
        <v/>
      </c>
      <c r="LM340">
        <f>IF(LQ340="0-1",INDEX(Scrape!$K:$K,MATCH('HT 0-1'!KP340,Scrape!$B:$B,0)),"")</f>
        <v/>
      </c>
      <c r="LN340">
        <f>IF(LQ340="0-1",INDEX(Scrape!$L:$L,MATCH('HT 0-1'!KP340,Scrape!$B:$B,0)),"")</f>
        <v/>
      </c>
      <c r="LO340">
        <f>IF(LQ340="0-1",INDEX(Scrape!$M:$M,MATCH('HT 0-1'!KP340,Scrape!$B:$B,0)),"")</f>
        <v/>
      </c>
      <c r="LP340">
        <f>IF(LQ340="0-1",INDEX(Scrape!$N:$N,MATCH('HT 0-1'!KP340,Scrape!$B:$B,0)),"")</f>
        <v/>
      </c>
      <c r="LQ340">
        <f>INDEX(Scrape!$O:$O,MATCH('HT 0-1'!KP340,Scrape!$B:$B,0))</f>
        <v/>
      </c>
      <c r="LR340">
        <f>(1/LJ340)+(1/LI340)+(1/LH340)</f>
        <v/>
      </c>
      <c r="LS340">
        <f>(1/LG340)+(1/LF340)+(1/LE340)</f>
        <v/>
      </c>
      <c r="LT340" s="8">
        <f>IF(INDEX(#REF!,MATCH(KQ340,#REF!,0))=INDEX(#REF!,MATCH(KQ340,#REF!,0)),INDEX(#REF!,MATCH(KQ340,#REF!,0)),"ERROR")</f>
        <v/>
      </c>
      <c r="LU340" s="4">
        <f>IF(KR340="G",2,IF(KR340="R",0.5,IF(KR340="A",1)))</f>
        <v/>
      </c>
      <c r="LV340" s="4">
        <f>IF(KS340="G",0.5,IF(KS340="R",2,IF(KS340="A",1)))</f>
        <v/>
      </c>
      <c r="LW340" s="4">
        <f>IF(KT340="G",2,IF(KT340="R",0.5,IF(KT340="A",1)))</f>
        <v/>
      </c>
      <c r="LX340" s="4">
        <f>IF(KU340="G",0.5,IF(KU340="R",2,IF(KU340="A",1)))</f>
        <v/>
      </c>
      <c r="LY340" s="7">
        <f>(LK340*(LU340+LX340)+(LL340*(LU340+LX340)))</f>
        <v/>
      </c>
      <c r="LZ340" s="7">
        <f>(LN340*(LV340+LW340)+(LO340*(LV340+LW340)))</f>
        <v/>
      </c>
      <c r="MA340" s="11">
        <f>LY340-LZ340</f>
        <v/>
      </c>
      <c r="MB340" s="5">
        <f>MA340+2</f>
        <v/>
      </c>
      <c r="MC340" s="6">
        <f>MA340-2</f>
        <v/>
      </c>
      <c r="MD340" s="4">
        <f>LE340</f>
        <v/>
      </c>
      <c r="ME340" s="9">
        <f>IF(MD340=0,1000,MD340+0.75)</f>
        <v/>
      </c>
      <c r="MF340" s="10">
        <f>IF(MD340=0,0,MD340-0.75)</f>
        <v/>
      </c>
      <c r="MG340" s="4">
        <f>((LM340*(LU340+LX340))-((LP340*(LV340+LW340))))</f>
        <v/>
      </c>
      <c r="MH340" s="9">
        <f>MG340*1.2</f>
        <v/>
      </c>
      <c r="MI340" s="10">
        <f>MG340*0.8</f>
        <v/>
      </c>
      <c r="MJ340">
        <f>IFERROR(NX340,"")</f>
        <v/>
      </c>
      <c r="MK340">
        <f>IFERROR(NY340,"")</f>
        <v/>
      </c>
      <c r="ML340">
        <f>IFERROR(NZ340,"")</f>
        <v/>
      </c>
      <c r="MM340">
        <f>IFERROR(OA340,"")</f>
        <v/>
      </c>
      <c r="MN340">
        <f>IFERROR(OB340,"")</f>
        <v/>
      </c>
      <c r="MO340">
        <f>IFERROR(OC340,"")</f>
        <v/>
      </c>
      <c r="MP340" s="1">
        <f>COUNTIFS(#REF!,LT340,#REF!,1,#REF!,"&gt;="&amp;MC340,#REF!,"&lt;="&amp;MB340,#REF!,"&lt;="&amp;ME340,#REF!,"&gt;="&amp;MF340,#REF!,"="&amp;KV340,#REF!,"="&amp;KX340)</f>
        <v/>
      </c>
      <c r="MQ340" s="1">
        <f>COUNTIFS(#REF!,LT340,#REF!,0,#REF!,"&gt;="&amp;MC340,#REF!,"&lt;="&amp;MB340,#REF!,"&lt;="&amp;ME340,#REF!,"&gt;="&amp;MF340,#REF!,"="&amp;KV340,#REF!,"="&amp;KX340)</f>
        <v/>
      </c>
      <c r="MR340" s="1">
        <f>COUNTIFS(#REF!,LT340,#REF!,1,#REF!,"&gt;="&amp;MC340,#REF!,"&lt;="&amp;MB340,#REF!,"&lt;="&amp;ME340,#REF!,"&gt;="&amp;MF340,#REF!,"="&amp;KW340,#REF!,"="&amp;KY340)</f>
        <v/>
      </c>
      <c r="MS340" s="1">
        <f>COUNTIFS(#REF!,LT340,#REF!,0,#REF!,"&gt;="&amp;MC340,#REF!,"&lt;="&amp;MB340,#REF!,"&lt;="&amp;ME340,#REF!,"&gt;="&amp;MF340,#REF!,"="&amp;KW340,#REF!,"="&amp;KY340)</f>
        <v/>
      </c>
      <c r="MT340" s="1">
        <f>COUNTIFS(#REF!,LT340,#REF!,1,#REF!,"&gt;="&amp;MI340,#REF!,"&lt;="&amp;MH340,#REF!,"&lt;="&amp;ME340,#REF!,"&gt;="&amp;MF340)</f>
        <v/>
      </c>
      <c r="MU340" s="1">
        <f>COUNTIFS(#REF!,LT340,#REF!,0,#REF!,"&gt;="&amp;MI340,#REF!,"&lt;="&amp;MH340,#REF!,"&lt;="&amp;ME340,#REF!,"&gt;="&amp;MF340)</f>
        <v/>
      </c>
      <c r="MV340" s="1">
        <f>COUNTIFS(#REF!,LT340,#REF!,1,#REF!,"&gt;="&amp;MI340,#REF!,"&lt;="&amp;MH340,#REF!,"="&amp;KZ340,#REF!,"="&amp;LA340,#REF!,"&lt;="&amp;ME340,#REF!,"&gt;="&amp;MF340)</f>
        <v/>
      </c>
      <c r="MW340" s="1">
        <f>COUNTIFS(#REF!,LT340,#REF!,0,#REF!,"&gt;="&amp;MI340,#REF!,"&lt;="&amp;MH340,#REF!,"="&amp;KZ340,#REF!,"="&amp;LA340,#REF!,"&lt;="&amp;ME340,#REF!,"&gt;="&amp;MF340)</f>
        <v/>
      </c>
      <c r="MX340" s="1">
        <f>COUNTIFS(#REF!,LT340,#REF!,1,#REF!,"&gt;="&amp;MC340,#REF!,"&lt;="&amp;MB340,#REF!,"&lt;="&amp;ME340,#REF!,"&gt;="&amp;MF340)</f>
        <v/>
      </c>
      <c r="MY340" s="1">
        <f>COUNTIFS(#REF!,LT340,#REF!,0,#REF!,"&gt;="&amp;MC340,#REF!,"&lt;="&amp;MB340,#REF!,"&lt;="&amp;ME340,#REF!,"&gt;="&amp;MF340)</f>
        <v/>
      </c>
      <c r="MZ340" s="1">
        <f>COUNTIFS(#REF!,LT340,#REF!,1,#REF!,"&lt;="&amp;ME340,#REF!,"&gt;="&amp;MF340,#REF!,"="&amp;KV340,#REF!,"="&amp;KX340)</f>
        <v/>
      </c>
      <c r="NA340" s="1">
        <f>COUNTIFS(#REF!,LT340,#REF!,0,#REF!,"&lt;="&amp;ME340,#REF!,"&gt;="&amp;MF340,#REF!,"="&amp;KV340,#REF!,"="&amp;KX340)</f>
        <v/>
      </c>
      <c r="NB340" s="1">
        <f>COUNTIFS(#REF!,LT340,#REF!,1,#REF!,"&lt;="&amp;ME340,#REF!,"&gt;="&amp;MF340,#REF!,"="&amp;KW340,#REF!,"="&amp;KY340)</f>
        <v/>
      </c>
      <c r="NC340" s="1">
        <f>COUNTIFS(#REF!,LT340,#REF!,0,#REF!,"&lt;="&amp;ME340,#REF!,"&gt;="&amp;MF340,#REF!,"="&amp;KW340,#REF!,"="&amp;KY340)</f>
        <v/>
      </c>
      <c r="ND340" s="1">
        <f>MP340+MR340+MT340+MV340+MX340+MZ340+NB340</f>
        <v/>
      </c>
      <c r="NE340" s="1">
        <f>MQ340+MS340+MU340+MW340+MY340+NA340+NC340</f>
        <v/>
      </c>
      <c r="NF340" s="1">
        <f>ND340+NE340</f>
        <v/>
      </c>
      <c r="NG340" s="33">
        <f>ND340/(ND340+NE340)</f>
        <v/>
      </c>
      <c r="NH340" s="3">
        <f>1/NG340</f>
        <v/>
      </c>
      <c r="NI340" s="1">
        <f>LI340</f>
        <v/>
      </c>
      <c r="NJ340" s="79">
        <f>((1-NG340)*(1/(NI340-1))*0.98-(NG340*1))</f>
        <v/>
      </c>
      <c r="NK340" s="34">
        <f>IF(LR340&lt;0.9,0,IF(AND(LR340&gt;1.1),0,1))</f>
        <v/>
      </c>
      <c r="NL340" s="34">
        <f>IF(LS340&lt;0.9,0,IF(AND(LS340&gt;1.1),0,1))</f>
        <v/>
      </c>
      <c r="NM340" s="32">
        <f>IF(NF340&gt;99,1,0)</f>
        <v/>
      </c>
      <c r="NN340" s="32">
        <f>IF(NJ340&gt;0.0799,1,0)</f>
        <v/>
      </c>
      <c r="NO340" s="32">
        <f>IF(NJ340&gt;NQ340,1,0)</f>
        <v/>
      </c>
      <c r="NP340" s="32">
        <f>NM340+NN340+NO340+NK340+NL340</f>
        <v/>
      </c>
      <c r="NQ340" s="79">
        <f>(((100*NG340)*(NI340-1)*0.98)-((1-NG340)*100))/100</f>
        <v/>
      </c>
      <c r="NR340" s="34">
        <f>IF(LR340&lt;0.9,0,IF(AND(LR340&gt;1.1),0,1))</f>
        <v/>
      </c>
      <c r="NS340" s="34">
        <f>IF(LS340&lt;0.9,0,IF(AND(LS340&gt;1.1),0,1))</f>
        <v/>
      </c>
      <c r="NT340" s="32">
        <f>IF(NF340&gt;99,1,0)</f>
        <v/>
      </c>
      <c r="NU340" s="32">
        <f>IF(NQ340&gt;0.0799,1,0)</f>
        <v/>
      </c>
      <c r="NV340" s="32">
        <f>IF(NQ340&gt;NJ340,1,0)</f>
        <v/>
      </c>
      <c r="NW340" s="32">
        <f>NT340+NU340+NV340+NR340+NS340</f>
        <v/>
      </c>
      <c r="NX340">
        <f>IF(NP340=5,"LayAway0-1",IF(AND(NW340=5),"BackAway0-1",""))</f>
        <v/>
      </c>
      <c r="NY340">
        <f>IF(NP340=5,KO340,IF(AND(NW340=5),KO340,""))</f>
        <v/>
      </c>
      <c r="NZ340">
        <f>IF(NP340=5,"Match Odds",IF(AND(NW340=5),"Match Odds",""))</f>
        <v/>
      </c>
      <c r="OA340">
        <f>IF(NP340=5,KP340,IF(AND(NW340=5),KP340,""))</f>
        <v/>
      </c>
      <c r="OB340">
        <f>IF(NP340=5,"MATCH_ODDS",IF(AND(NW340=5),"MATCH_ODDS",""))</f>
        <v/>
      </c>
      <c r="OC340">
        <f>IF(NP340=5,"LAY",IF(AND(NW340=5),"BACK",""))</f>
        <v/>
      </c>
    </row>
    <row r="341" ht="16.5" customHeight="1" thickBot="1" thickTop="1">
      <c r="A341" s="2" t="n"/>
      <c r="KN341" s="1">
        <f>IF(INDEX(#REF!,MATCH('HT 0-1'!D341,#REF!,0))=INDEX(#REF!,MATCH('HT 0-1'!D341,#REF!,0)),INDEX(#REF!,MATCH('HT 0-1'!D341,#REF!,0)),"ERROR")</f>
        <v/>
      </c>
      <c r="KO341" s="1">
        <f>IF(INDEX(#REF!,MATCH('HT 0-1'!E341,#REF!,0))=INDEX(#REF!,MATCH('HT 0-1'!E341,#REF!,0)),INDEX(#REF!,MATCH('HT 0-1'!E341,#REF!,0)),"ERROR")</f>
        <v/>
      </c>
      <c r="KP341" s="1">
        <f>KN341&amp;" v "&amp;KO341</f>
        <v/>
      </c>
      <c r="KQ341">
        <f>B341&amp;"_"&amp;C341</f>
        <v/>
      </c>
      <c r="KR341" s="1">
        <f>IF((HW341/KK341)&lt;0.335,"G",IF((HW341/KK341)&gt;0.67,"R","A"))</f>
        <v/>
      </c>
      <c r="KS341" s="1">
        <f>IF((HX341/KK341)&lt;0.335,"G",IF((HX341/KK341)&gt;0.67,"R","A"))</f>
        <v/>
      </c>
      <c r="KT341" s="1">
        <f>IF((IH341/KK341)&lt;0.335,"G",IF((IH341/KK341)&gt;0.67,"R","A"))</f>
        <v/>
      </c>
      <c r="KU341" s="1">
        <f>IF((II341/KK341)&lt;0.335,"G",IF((II341/KK341)&gt;0.67,"R","A"))</f>
        <v/>
      </c>
      <c r="KV341" s="1">
        <f>IF((HZ341/KK341)&lt;0.335,"G",IF((HZ341/KK341)&gt;0.67,"R","A"))</f>
        <v/>
      </c>
      <c r="KW341" s="1">
        <f>IF((HY341/KK341)&lt;0.335,"G",IF((HY341/KK341)&gt;0.67,"R","A"))</f>
        <v/>
      </c>
      <c r="KX341" s="1">
        <f>IF((IK341/KK341)&lt;0.335,"G",IF((IK341/KK341)&gt;0.67,"R","A"))</f>
        <v/>
      </c>
      <c r="KY341" s="1">
        <f>IF((IJ341/KK341)&lt;0.335,"G",IF((IJ341/KK341)&gt;0.67,"R","A"))</f>
        <v/>
      </c>
      <c r="KZ341" s="1">
        <f>IF((HQ341/KK341)&lt;0.335,"G",IF((HQ341/KK341)&gt;0.67,"R","A"))</f>
        <v/>
      </c>
      <c r="LA341" s="1">
        <f>IF((IB341/KK341)&lt;0.335,"G",IF((IB341/KK341)&gt;0.67,"R","A"))</f>
        <v/>
      </c>
      <c r="LB341">
        <f>IF(LQ341="0-1",INDEX(Scrape!#REF!,MATCH('HT 0-1'!KP341,Scrape!$B:$B,0)),"")</f>
        <v/>
      </c>
      <c r="LC341">
        <f>IF(LQ341="0-1",INDEX(Scrape!$A:$A,MATCH('HT 0-1'!KP341,Scrape!$B:$B,0)),"")</f>
        <v/>
      </c>
      <c r="LD341">
        <f>IF(LQ341="0-1",INDEX(Scrape!$B:$B,MATCH('HT 0-1'!KP341,Scrape!$B:$B,0)),"")</f>
        <v/>
      </c>
      <c r="LE341">
        <f>IF(LQ341="0-1",INDEX(Scrape!$C:$C,MATCH('HT 0-1'!KP341,Scrape!$B:$B,0)),"")</f>
        <v/>
      </c>
      <c r="LF341">
        <f>IF(LQ341="0-1",INDEX(Scrape!$D:$D,MATCH('HT 0-1'!KP341,Scrape!$B:$B,0)),"")</f>
        <v/>
      </c>
      <c r="LG341">
        <f>IF(LQ341="0-1",INDEX(Scrape!$E:$E,MATCH('HT 0-1'!KP341,Scrape!$B:$B,0)),"")</f>
        <v/>
      </c>
      <c r="LH341">
        <f>IF(LQ341="0-1",INDEX(Scrape!$F:$F,MATCH('HT 0-1'!KP341,Scrape!$B:$B,0)),"")</f>
        <v/>
      </c>
      <c r="LI341">
        <f>IF(LQ341="0-1",INDEX(Scrape!$G:$G,MATCH('HT 0-1'!KP341,Scrape!$B:$B,0)),"")</f>
        <v/>
      </c>
      <c r="LJ341">
        <f>IF(LQ341="0-1",INDEX(Scrape!$H:$H,MATCH('HT 0-1'!KP341,Scrape!$B:$B,0)),"")</f>
        <v/>
      </c>
      <c r="LK341">
        <f>IF(LQ341="0-1",INDEX(Scrape!$I:$I,MATCH('HT 0-1'!KP341,Scrape!$B:$B,0)),"")</f>
        <v/>
      </c>
      <c r="LL341">
        <f>IF(LQ341="0-1",INDEX(Scrape!$J:$J,MATCH('HT 0-1'!KP341,Scrape!$B:$B,0)),"")</f>
        <v/>
      </c>
      <c r="LM341">
        <f>IF(LQ341="0-1",INDEX(Scrape!$K:$K,MATCH('HT 0-1'!KP341,Scrape!$B:$B,0)),"")</f>
        <v/>
      </c>
      <c r="LN341">
        <f>IF(LQ341="0-1",INDEX(Scrape!$L:$L,MATCH('HT 0-1'!KP341,Scrape!$B:$B,0)),"")</f>
        <v/>
      </c>
      <c r="LO341">
        <f>IF(LQ341="0-1",INDEX(Scrape!$M:$M,MATCH('HT 0-1'!KP341,Scrape!$B:$B,0)),"")</f>
        <v/>
      </c>
      <c r="LP341">
        <f>IF(LQ341="0-1",INDEX(Scrape!$N:$N,MATCH('HT 0-1'!KP341,Scrape!$B:$B,0)),"")</f>
        <v/>
      </c>
      <c r="LQ341">
        <f>INDEX(Scrape!$O:$O,MATCH('HT 0-1'!KP341,Scrape!$B:$B,0))</f>
        <v/>
      </c>
      <c r="LR341">
        <f>(1/LJ341)+(1/LI341)+(1/LH341)</f>
        <v/>
      </c>
      <c r="LS341">
        <f>(1/LG341)+(1/LF341)+(1/LE341)</f>
        <v/>
      </c>
      <c r="LT341" s="8">
        <f>IF(INDEX(#REF!,MATCH(KQ341,#REF!,0))=INDEX(#REF!,MATCH(KQ341,#REF!,0)),INDEX(#REF!,MATCH(KQ341,#REF!,0)),"ERROR")</f>
        <v/>
      </c>
      <c r="LU341" s="4">
        <f>IF(KR341="G",2,IF(KR341="R",0.5,IF(KR341="A",1)))</f>
        <v/>
      </c>
      <c r="LV341" s="4">
        <f>IF(KS341="G",0.5,IF(KS341="R",2,IF(KS341="A",1)))</f>
        <v/>
      </c>
      <c r="LW341" s="4">
        <f>IF(KT341="G",2,IF(KT341="R",0.5,IF(KT341="A",1)))</f>
        <v/>
      </c>
      <c r="LX341" s="4">
        <f>IF(KU341="G",0.5,IF(KU341="R",2,IF(KU341="A",1)))</f>
        <v/>
      </c>
      <c r="LY341" s="7">
        <f>(LK341*(LU341+LX341)+(LL341*(LU341+LX341)))</f>
        <v/>
      </c>
      <c r="LZ341" s="7">
        <f>(LN341*(LV341+LW341)+(LO341*(LV341+LW341)))</f>
        <v/>
      </c>
      <c r="MA341" s="11">
        <f>LY341-LZ341</f>
        <v/>
      </c>
      <c r="MB341" s="5">
        <f>MA341+2</f>
        <v/>
      </c>
      <c r="MC341" s="6">
        <f>MA341-2</f>
        <v/>
      </c>
      <c r="MD341" s="4">
        <f>LE341</f>
        <v/>
      </c>
      <c r="ME341" s="9">
        <f>IF(MD341=0,1000,MD341+0.75)</f>
        <v/>
      </c>
      <c r="MF341" s="10">
        <f>IF(MD341=0,0,MD341-0.75)</f>
        <v/>
      </c>
      <c r="MG341" s="4">
        <f>((LM341*(LU341+LX341))-((LP341*(LV341+LW341))))</f>
        <v/>
      </c>
      <c r="MH341" s="9">
        <f>MG341*1.2</f>
        <v/>
      </c>
      <c r="MI341" s="10">
        <f>MG341*0.8</f>
        <v/>
      </c>
      <c r="MJ341">
        <f>IFERROR(NX341,"")</f>
        <v/>
      </c>
      <c r="MK341">
        <f>IFERROR(NY341,"")</f>
        <v/>
      </c>
      <c r="ML341">
        <f>IFERROR(NZ341,"")</f>
        <v/>
      </c>
      <c r="MM341">
        <f>IFERROR(OA341,"")</f>
        <v/>
      </c>
      <c r="MN341">
        <f>IFERROR(OB341,"")</f>
        <v/>
      </c>
      <c r="MO341">
        <f>IFERROR(OC341,"")</f>
        <v/>
      </c>
      <c r="MP341" s="1">
        <f>COUNTIFS(#REF!,LT341,#REF!,1,#REF!,"&gt;="&amp;MC341,#REF!,"&lt;="&amp;MB341,#REF!,"&lt;="&amp;ME341,#REF!,"&gt;="&amp;MF341,#REF!,"="&amp;KV341,#REF!,"="&amp;KX341)</f>
        <v/>
      </c>
      <c r="MQ341" s="1">
        <f>COUNTIFS(#REF!,LT341,#REF!,0,#REF!,"&gt;="&amp;MC341,#REF!,"&lt;="&amp;MB341,#REF!,"&lt;="&amp;ME341,#REF!,"&gt;="&amp;MF341,#REF!,"="&amp;KV341,#REF!,"="&amp;KX341)</f>
        <v/>
      </c>
      <c r="MR341" s="1">
        <f>COUNTIFS(#REF!,LT341,#REF!,1,#REF!,"&gt;="&amp;MC341,#REF!,"&lt;="&amp;MB341,#REF!,"&lt;="&amp;ME341,#REF!,"&gt;="&amp;MF341,#REF!,"="&amp;KW341,#REF!,"="&amp;KY341)</f>
        <v/>
      </c>
      <c r="MS341" s="1">
        <f>COUNTIFS(#REF!,LT341,#REF!,0,#REF!,"&gt;="&amp;MC341,#REF!,"&lt;="&amp;MB341,#REF!,"&lt;="&amp;ME341,#REF!,"&gt;="&amp;MF341,#REF!,"="&amp;KW341,#REF!,"="&amp;KY341)</f>
        <v/>
      </c>
      <c r="MT341" s="1">
        <f>COUNTIFS(#REF!,LT341,#REF!,1,#REF!,"&gt;="&amp;MI341,#REF!,"&lt;="&amp;MH341,#REF!,"&lt;="&amp;ME341,#REF!,"&gt;="&amp;MF341)</f>
        <v/>
      </c>
      <c r="MU341" s="1">
        <f>COUNTIFS(#REF!,LT341,#REF!,0,#REF!,"&gt;="&amp;MI341,#REF!,"&lt;="&amp;MH341,#REF!,"&lt;="&amp;ME341,#REF!,"&gt;="&amp;MF341)</f>
        <v/>
      </c>
      <c r="MV341" s="1">
        <f>COUNTIFS(#REF!,LT341,#REF!,1,#REF!,"&gt;="&amp;MI341,#REF!,"&lt;="&amp;MH341,#REF!,"="&amp;KZ341,#REF!,"="&amp;LA341,#REF!,"&lt;="&amp;ME341,#REF!,"&gt;="&amp;MF341)</f>
        <v/>
      </c>
      <c r="MW341" s="1">
        <f>COUNTIFS(#REF!,LT341,#REF!,0,#REF!,"&gt;="&amp;MI341,#REF!,"&lt;="&amp;MH341,#REF!,"="&amp;KZ341,#REF!,"="&amp;LA341,#REF!,"&lt;="&amp;ME341,#REF!,"&gt;="&amp;MF341)</f>
        <v/>
      </c>
      <c r="MX341" s="1">
        <f>COUNTIFS(#REF!,LT341,#REF!,1,#REF!,"&gt;="&amp;MC341,#REF!,"&lt;="&amp;MB341,#REF!,"&lt;="&amp;ME341,#REF!,"&gt;="&amp;MF341)</f>
        <v/>
      </c>
      <c r="MY341" s="1">
        <f>COUNTIFS(#REF!,LT341,#REF!,0,#REF!,"&gt;="&amp;MC341,#REF!,"&lt;="&amp;MB341,#REF!,"&lt;="&amp;ME341,#REF!,"&gt;="&amp;MF341)</f>
        <v/>
      </c>
      <c r="MZ341" s="1">
        <f>COUNTIFS(#REF!,LT341,#REF!,1,#REF!,"&lt;="&amp;ME341,#REF!,"&gt;="&amp;MF341,#REF!,"="&amp;KV341,#REF!,"="&amp;KX341)</f>
        <v/>
      </c>
      <c r="NA341" s="1">
        <f>COUNTIFS(#REF!,LT341,#REF!,0,#REF!,"&lt;="&amp;ME341,#REF!,"&gt;="&amp;MF341,#REF!,"="&amp;KV341,#REF!,"="&amp;KX341)</f>
        <v/>
      </c>
      <c r="NB341" s="1">
        <f>COUNTIFS(#REF!,LT341,#REF!,1,#REF!,"&lt;="&amp;ME341,#REF!,"&gt;="&amp;MF341,#REF!,"="&amp;KW341,#REF!,"="&amp;KY341)</f>
        <v/>
      </c>
      <c r="NC341" s="1">
        <f>COUNTIFS(#REF!,LT341,#REF!,0,#REF!,"&lt;="&amp;ME341,#REF!,"&gt;="&amp;MF341,#REF!,"="&amp;KW341,#REF!,"="&amp;KY341)</f>
        <v/>
      </c>
      <c r="ND341" s="1">
        <f>MP341+MR341+MT341+MV341+MX341+MZ341+NB341</f>
        <v/>
      </c>
      <c r="NE341" s="1">
        <f>MQ341+MS341+MU341+MW341+MY341+NA341+NC341</f>
        <v/>
      </c>
      <c r="NF341" s="1">
        <f>ND341+NE341</f>
        <v/>
      </c>
      <c r="NG341" s="33">
        <f>ND341/(ND341+NE341)</f>
        <v/>
      </c>
      <c r="NH341" s="3">
        <f>1/NG341</f>
        <v/>
      </c>
      <c r="NI341" s="1">
        <f>LI341</f>
        <v/>
      </c>
      <c r="NJ341" s="79">
        <f>((1-NG341)*(1/(NI341-1))*0.98-(NG341*1))</f>
        <v/>
      </c>
      <c r="NK341" s="34">
        <f>IF(LR341&lt;0.9,0,IF(AND(LR341&gt;1.1),0,1))</f>
        <v/>
      </c>
      <c r="NL341" s="34">
        <f>IF(LS341&lt;0.9,0,IF(AND(LS341&gt;1.1),0,1))</f>
        <v/>
      </c>
      <c r="NM341" s="32">
        <f>IF(NF341&gt;99,1,0)</f>
        <v/>
      </c>
      <c r="NN341" s="32">
        <f>IF(NJ341&gt;0.0799,1,0)</f>
        <v/>
      </c>
      <c r="NO341" s="32">
        <f>IF(NJ341&gt;NQ341,1,0)</f>
        <v/>
      </c>
      <c r="NP341" s="32">
        <f>NM341+NN341+NO341+NK341+NL341</f>
        <v/>
      </c>
      <c r="NQ341" s="79">
        <f>(((100*NG341)*(NI341-1)*0.98)-((1-NG341)*100))/100</f>
        <v/>
      </c>
      <c r="NR341" s="34">
        <f>IF(LR341&lt;0.9,0,IF(AND(LR341&gt;1.1),0,1))</f>
        <v/>
      </c>
      <c r="NS341" s="34">
        <f>IF(LS341&lt;0.9,0,IF(AND(LS341&gt;1.1),0,1))</f>
        <v/>
      </c>
      <c r="NT341" s="32">
        <f>IF(NF341&gt;99,1,0)</f>
        <v/>
      </c>
      <c r="NU341" s="32">
        <f>IF(NQ341&gt;0.0799,1,0)</f>
        <v/>
      </c>
      <c r="NV341" s="32">
        <f>IF(NQ341&gt;NJ341,1,0)</f>
        <v/>
      </c>
      <c r="NW341" s="32">
        <f>NT341+NU341+NV341+NR341+NS341</f>
        <v/>
      </c>
      <c r="NX341">
        <f>IF(NP341=5,"LayAway0-1",IF(AND(NW341=5),"BackAway0-1",""))</f>
        <v/>
      </c>
      <c r="NY341">
        <f>IF(NP341=5,KO341,IF(AND(NW341=5),KO341,""))</f>
        <v/>
      </c>
      <c r="NZ341">
        <f>IF(NP341=5,"Match Odds",IF(AND(NW341=5),"Match Odds",""))</f>
        <v/>
      </c>
      <c r="OA341">
        <f>IF(NP341=5,KP341,IF(AND(NW341=5),KP341,""))</f>
        <v/>
      </c>
      <c r="OB341">
        <f>IF(NP341=5,"MATCH_ODDS",IF(AND(NW341=5),"MATCH_ODDS",""))</f>
        <v/>
      </c>
      <c r="OC341">
        <f>IF(NP341=5,"LAY",IF(AND(NW341=5),"BACK",""))</f>
        <v/>
      </c>
    </row>
    <row r="342" ht="16.5" customHeight="1" thickBot="1" thickTop="1">
      <c r="A342" s="2" t="n"/>
      <c r="KN342" s="1">
        <f>IF(INDEX(#REF!,MATCH('HT 0-1'!D342,#REF!,0))=INDEX(#REF!,MATCH('HT 0-1'!D342,#REF!,0)),INDEX(#REF!,MATCH('HT 0-1'!D342,#REF!,0)),"ERROR")</f>
        <v/>
      </c>
      <c r="KO342" s="1">
        <f>IF(INDEX(#REF!,MATCH('HT 0-1'!E342,#REF!,0))=INDEX(#REF!,MATCH('HT 0-1'!E342,#REF!,0)),INDEX(#REF!,MATCH('HT 0-1'!E342,#REF!,0)),"ERROR")</f>
        <v/>
      </c>
      <c r="KP342" s="1">
        <f>KN342&amp;" v "&amp;KO342</f>
        <v/>
      </c>
      <c r="KQ342">
        <f>B342&amp;"_"&amp;C342</f>
        <v/>
      </c>
      <c r="KR342" s="1">
        <f>IF((HW342/KK342)&lt;0.335,"G",IF((HW342/KK342)&gt;0.67,"R","A"))</f>
        <v/>
      </c>
      <c r="KS342" s="1">
        <f>IF((HX342/KK342)&lt;0.335,"G",IF((HX342/KK342)&gt;0.67,"R","A"))</f>
        <v/>
      </c>
      <c r="KT342" s="1">
        <f>IF((IH342/KK342)&lt;0.335,"G",IF((IH342/KK342)&gt;0.67,"R","A"))</f>
        <v/>
      </c>
      <c r="KU342" s="1">
        <f>IF((II342/KK342)&lt;0.335,"G",IF((II342/KK342)&gt;0.67,"R","A"))</f>
        <v/>
      </c>
      <c r="KV342" s="1">
        <f>IF((HZ342/KK342)&lt;0.335,"G",IF((HZ342/KK342)&gt;0.67,"R","A"))</f>
        <v/>
      </c>
      <c r="KW342" s="1">
        <f>IF((HY342/KK342)&lt;0.335,"G",IF((HY342/KK342)&gt;0.67,"R","A"))</f>
        <v/>
      </c>
      <c r="KX342" s="1">
        <f>IF((IK342/KK342)&lt;0.335,"G",IF((IK342/KK342)&gt;0.67,"R","A"))</f>
        <v/>
      </c>
      <c r="KY342" s="1">
        <f>IF((IJ342/KK342)&lt;0.335,"G",IF((IJ342/KK342)&gt;0.67,"R","A"))</f>
        <v/>
      </c>
      <c r="KZ342" s="1">
        <f>IF((HQ342/KK342)&lt;0.335,"G",IF((HQ342/KK342)&gt;0.67,"R","A"))</f>
        <v/>
      </c>
      <c r="LA342" s="1">
        <f>IF((IB342/KK342)&lt;0.335,"G",IF((IB342/KK342)&gt;0.67,"R","A"))</f>
        <v/>
      </c>
      <c r="LB342">
        <f>IF(LQ342="0-1",INDEX(Scrape!#REF!,MATCH('HT 0-1'!KP342,Scrape!$B:$B,0)),"")</f>
        <v/>
      </c>
      <c r="LC342">
        <f>IF(LQ342="0-1",INDEX(Scrape!$A:$A,MATCH('HT 0-1'!KP342,Scrape!$B:$B,0)),"")</f>
        <v/>
      </c>
      <c r="LD342">
        <f>IF(LQ342="0-1",INDEX(Scrape!$B:$B,MATCH('HT 0-1'!KP342,Scrape!$B:$B,0)),"")</f>
        <v/>
      </c>
      <c r="LE342">
        <f>IF(LQ342="0-1",INDEX(Scrape!$C:$C,MATCH('HT 0-1'!KP342,Scrape!$B:$B,0)),"")</f>
        <v/>
      </c>
      <c r="LF342">
        <f>IF(LQ342="0-1",INDEX(Scrape!$D:$D,MATCH('HT 0-1'!KP342,Scrape!$B:$B,0)),"")</f>
        <v/>
      </c>
      <c r="LG342">
        <f>IF(LQ342="0-1",INDEX(Scrape!$E:$E,MATCH('HT 0-1'!KP342,Scrape!$B:$B,0)),"")</f>
        <v/>
      </c>
      <c r="LH342">
        <f>IF(LQ342="0-1",INDEX(Scrape!$F:$F,MATCH('HT 0-1'!KP342,Scrape!$B:$B,0)),"")</f>
        <v/>
      </c>
      <c r="LI342">
        <f>IF(LQ342="0-1",INDEX(Scrape!$G:$G,MATCH('HT 0-1'!KP342,Scrape!$B:$B,0)),"")</f>
        <v/>
      </c>
      <c r="LJ342">
        <f>IF(LQ342="0-1",INDEX(Scrape!$H:$H,MATCH('HT 0-1'!KP342,Scrape!$B:$B,0)),"")</f>
        <v/>
      </c>
      <c r="LK342">
        <f>IF(LQ342="0-1",INDEX(Scrape!$I:$I,MATCH('HT 0-1'!KP342,Scrape!$B:$B,0)),"")</f>
        <v/>
      </c>
      <c r="LL342">
        <f>IF(LQ342="0-1",INDEX(Scrape!$J:$J,MATCH('HT 0-1'!KP342,Scrape!$B:$B,0)),"")</f>
        <v/>
      </c>
      <c r="LM342">
        <f>IF(LQ342="0-1",INDEX(Scrape!$K:$K,MATCH('HT 0-1'!KP342,Scrape!$B:$B,0)),"")</f>
        <v/>
      </c>
      <c r="LN342">
        <f>IF(LQ342="0-1",INDEX(Scrape!$L:$L,MATCH('HT 0-1'!KP342,Scrape!$B:$B,0)),"")</f>
        <v/>
      </c>
      <c r="LO342">
        <f>IF(LQ342="0-1",INDEX(Scrape!$M:$M,MATCH('HT 0-1'!KP342,Scrape!$B:$B,0)),"")</f>
        <v/>
      </c>
      <c r="LP342">
        <f>IF(LQ342="0-1",INDEX(Scrape!$N:$N,MATCH('HT 0-1'!KP342,Scrape!$B:$B,0)),"")</f>
        <v/>
      </c>
      <c r="LQ342">
        <f>INDEX(Scrape!$O:$O,MATCH('HT 0-1'!KP342,Scrape!$B:$B,0))</f>
        <v/>
      </c>
      <c r="LR342">
        <f>(1/LJ342)+(1/LI342)+(1/LH342)</f>
        <v/>
      </c>
      <c r="LS342">
        <f>(1/LG342)+(1/LF342)+(1/LE342)</f>
        <v/>
      </c>
      <c r="LT342" s="8">
        <f>IF(INDEX(#REF!,MATCH(KQ342,#REF!,0))=INDEX(#REF!,MATCH(KQ342,#REF!,0)),INDEX(#REF!,MATCH(KQ342,#REF!,0)),"ERROR")</f>
        <v/>
      </c>
      <c r="LU342" s="4">
        <f>IF(KR342="G",2,IF(KR342="R",0.5,IF(KR342="A",1)))</f>
        <v/>
      </c>
      <c r="LV342" s="4">
        <f>IF(KS342="G",0.5,IF(KS342="R",2,IF(KS342="A",1)))</f>
        <v/>
      </c>
      <c r="LW342" s="4">
        <f>IF(KT342="G",2,IF(KT342="R",0.5,IF(KT342="A",1)))</f>
        <v/>
      </c>
      <c r="LX342" s="4">
        <f>IF(KU342="G",0.5,IF(KU342="R",2,IF(KU342="A",1)))</f>
        <v/>
      </c>
      <c r="LY342" s="7">
        <f>(LK342*(LU342+LX342)+(LL342*(LU342+LX342)))</f>
        <v/>
      </c>
      <c r="LZ342" s="7">
        <f>(LN342*(LV342+LW342)+(LO342*(LV342+LW342)))</f>
        <v/>
      </c>
      <c r="MA342" s="11">
        <f>LY342-LZ342</f>
        <v/>
      </c>
      <c r="MB342" s="5">
        <f>MA342+2</f>
        <v/>
      </c>
      <c r="MC342" s="6">
        <f>MA342-2</f>
        <v/>
      </c>
      <c r="MD342" s="4">
        <f>LE342</f>
        <v/>
      </c>
      <c r="ME342" s="9">
        <f>IF(MD342=0,1000,MD342+0.75)</f>
        <v/>
      </c>
      <c r="MF342" s="10">
        <f>IF(MD342=0,0,MD342-0.75)</f>
        <v/>
      </c>
      <c r="MG342" s="4">
        <f>((LM342*(LU342+LX342))-((LP342*(LV342+LW342))))</f>
        <v/>
      </c>
      <c r="MH342" s="9">
        <f>MG342*1.2</f>
        <v/>
      </c>
      <c r="MI342" s="10">
        <f>MG342*0.8</f>
        <v/>
      </c>
      <c r="MJ342">
        <f>IFERROR(NX342,"")</f>
        <v/>
      </c>
      <c r="MK342">
        <f>IFERROR(NY342,"")</f>
        <v/>
      </c>
      <c r="ML342">
        <f>IFERROR(NZ342,"")</f>
        <v/>
      </c>
      <c r="MM342">
        <f>IFERROR(OA342,"")</f>
        <v/>
      </c>
      <c r="MN342">
        <f>IFERROR(OB342,"")</f>
        <v/>
      </c>
      <c r="MO342">
        <f>IFERROR(OC342,"")</f>
        <v/>
      </c>
      <c r="MP342" s="1">
        <f>COUNTIFS(#REF!,LT342,#REF!,1,#REF!,"&gt;="&amp;MC342,#REF!,"&lt;="&amp;MB342,#REF!,"&lt;="&amp;ME342,#REF!,"&gt;="&amp;MF342,#REF!,"="&amp;KV342,#REF!,"="&amp;KX342)</f>
        <v/>
      </c>
      <c r="MQ342" s="1">
        <f>COUNTIFS(#REF!,LT342,#REF!,0,#REF!,"&gt;="&amp;MC342,#REF!,"&lt;="&amp;MB342,#REF!,"&lt;="&amp;ME342,#REF!,"&gt;="&amp;MF342,#REF!,"="&amp;KV342,#REF!,"="&amp;KX342)</f>
        <v/>
      </c>
      <c r="MR342" s="1">
        <f>COUNTIFS(#REF!,LT342,#REF!,1,#REF!,"&gt;="&amp;MC342,#REF!,"&lt;="&amp;MB342,#REF!,"&lt;="&amp;ME342,#REF!,"&gt;="&amp;MF342,#REF!,"="&amp;KW342,#REF!,"="&amp;KY342)</f>
        <v/>
      </c>
      <c r="MS342" s="1">
        <f>COUNTIFS(#REF!,LT342,#REF!,0,#REF!,"&gt;="&amp;MC342,#REF!,"&lt;="&amp;MB342,#REF!,"&lt;="&amp;ME342,#REF!,"&gt;="&amp;MF342,#REF!,"="&amp;KW342,#REF!,"="&amp;KY342)</f>
        <v/>
      </c>
      <c r="MT342" s="1">
        <f>COUNTIFS(#REF!,LT342,#REF!,1,#REF!,"&gt;="&amp;MI342,#REF!,"&lt;="&amp;MH342,#REF!,"&lt;="&amp;ME342,#REF!,"&gt;="&amp;MF342)</f>
        <v/>
      </c>
      <c r="MU342" s="1">
        <f>COUNTIFS(#REF!,LT342,#REF!,0,#REF!,"&gt;="&amp;MI342,#REF!,"&lt;="&amp;MH342,#REF!,"&lt;="&amp;ME342,#REF!,"&gt;="&amp;MF342)</f>
        <v/>
      </c>
      <c r="MV342" s="1">
        <f>COUNTIFS(#REF!,LT342,#REF!,1,#REF!,"&gt;="&amp;MI342,#REF!,"&lt;="&amp;MH342,#REF!,"="&amp;KZ342,#REF!,"="&amp;LA342,#REF!,"&lt;="&amp;ME342,#REF!,"&gt;="&amp;MF342)</f>
        <v/>
      </c>
      <c r="MW342" s="1">
        <f>COUNTIFS(#REF!,LT342,#REF!,0,#REF!,"&gt;="&amp;MI342,#REF!,"&lt;="&amp;MH342,#REF!,"="&amp;KZ342,#REF!,"="&amp;LA342,#REF!,"&lt;="&amp;ME342,#REF!,"&gt;="&amp;MF342)</f>
        <v/>
      </c>
      <c r="MX342" s="1">
        <f>COUNTIFS(#REF!,LT342,#REF!,1,#REF!,"&gt;="&amp;MC342,#REF!,"&lt;="&amp;MB342,#REF!,"&lt;="&amp;ME342,#REF!,"&gt;="&amp;MF342)</f>
        <v/>
      </c>
      <c r="MY342" s="1">
        <f>COUNTIFS(#REF!,LT342,#REF!,0,#REF!,"&gt;="&amp;MC342,#REF!,"&lt;="&amp;MB342,#REF!,"&lt;="&amp;ME342,#REF!,"&gt;="&amp;MF342)</f>
        <v/>
      </c>
      <c r="MZ342" s="1">
        <f>COUNTIFS(#REF!,LT342,#REF!,1,#REF!,"&lt;="&amp;ME342,#REF!,"&gt;="&amp;MF342,#REF!,"="&amp;KV342,#REF!,"="&amp;KX342)</f>
        <v/>
      </c>
      <c r="NA342" s="1">
        <f>COUNTIFS(#REF!,LT342,#REF!,0,#REF!,"&lt;="&amp;ME342,#REF!,"&gt;="&amp;MF342,#REF!,"="&amp;KV342,#REF!,"="&amp;KX342)</f>
        <v/>
      </c>
      <c r="NB342" s="1">
        <f>COUNTIFS(#REF!,LT342,#REF!,1,#REF!,"&lt;="&amp;ME342,#REF!,"&gt;="&amp;MF342,#REF!,"="&amp;KW342,#REF!,"="&amp;KY342)</f>
        <v/>
      </c>
      <c r="NC342" s="1">
        <f>COUNTIFS(#REF!,LT342,#REF!,0,#REF!,"&lt;="&amp;ME342,#REF!,"&gt;="&amp;MF342,#REF!,"="&amp;KW342,#REF!,"="&amp;KY342)</f>
        <v/>
      </c>
      <c r="ND342" s="1">
        <f>MP342+MR342+MT342+MV342+MX342+MZ342+NB342</f>
        <v/>
      </c>
      <c r="NE342" s="1">
        <f>MQ342+MS342+MU342+MW342+MY342+NA342+NC342</f>
        <v/>
      </c>
      <c r="NF342" s="1">
        <f>ND342+NE342</f>
        <v/>
      </c>
      <c r="NG342" s="33">
        <f>ND342/(ND342+NE342)</f>
        <v/>
      </c>
      <c r="NH342" s="3">
        <f>1/NG342</f>
        <v/>
      </c>
      <c r="NI342" s="1">
        <f>LI342</f>
        <v/>
      </c>
      <c r="NJ342" s="79">
        <f>((1-NG342)*(1/(NI342-1))*0.98-(NG342*1))</f>
        <v/>
      </c>
      <c r="NK342" s="34">
        <f>IF(LR342&lt;0.9,0,IF(AND(LR342&gt;1.1),0,1))</f>
        <v/>
      </c>
      <c r="NL342" s="34">
        <f>IF(LS342&lt;0.9,0,IF(AND(LS342&gt;1.1),0,1))</f>
        <v/>
      </c>
      <c r="NM342" s="32">
        <f>IF(NF342&gt;99,1,0)</f>
        <v/>
      </c>
      <c r="NN342" s="32">
        <f>IF(NJ342&gt;0.0799,1,0)</f>
        <v/>
      </c>
      <c r="NO342" s="32">
        <f>IF(NJ342&gt;NQ342,1,0)</f>
        <v/>
      </c>
      <c r="NP342" s="32">
        <f>NM342+NN342+NO342+NK342+NL342</f>
        <v/>
      </c>
      <c r="NQ342" s="79">
        <f>(((100*NG342)*(NI342-1)*0.98)-((1-NG342)*100))/100</f>
        <v/>
      </c>
      <c r="NR342" s="34">
        <f>IF(LR342&lt;0.9,0,IF(AND(LR342&gt;1.1),0,1))</f>
        <v/>
      </c>
      <c r="NS342" s="34">
        <f>IF(LS342&lt;0.9,0,IF(AND(LS342&gt;1.1),0,1))</f>
        <v/>
      </c>
      <c r="NT342" s="32">
        <f>IF(NF342&gt;99,1,0)</f>
        <v/>
      </c>
      <c r="NU342" s="32">
        <f>IF(NQ342&gt;0.0799,1,0)</f>
        <v/>
      </c>
      <c r="NV342" s="32">
        <f>IF(NQ342&gt;NJ342,1,0)</f>
        <v/>
      </c>
      <c r="NW342" s="32">
        <f>NT342+NU342+NV342+NR342+NS342</f>
        <v/>
      </c>
      <c r="NX342">
        <f>IF(NP342=5,"LayAway0-1",IF(AND(NW342=5),"BackAway0-1",""))</f>
        <v/>
      </c>
      <c r="NY342">
        <f>IF(NP342=5,KO342,IF(AND(NW342=5),KO342,""))</f>
        <v/>
      </c>
      <c r="NZ342">
        <f>IF(NP342=5,"Match Odds",IF(AND(NW342=5),"Match Odds",""))</f>
        <v/>
      </c>
      <c r="OA342">
        <f>IF(NP342=5,KP342,IF(AND(NW342=5),KP342,""))</f>
        <v/>
      </c>
      <c r="OB342">
        <f>IF(NP342=5,"MATCH_ODDS",IF(AND(NW342=5),"MATCH_ODDS",""))</f>
        <v/>
      </c>
      <c r="OC342">
        <f>IF(NP342=5,"LAY",IF(AND(NW342=5),"BACK",""))</f>
        <v/>
      </c>
    </row>
    <row r="343" ht="16.5" customHeight="1" thickBot="1" thickTop="1">
      <c r="A343" s="2" t="n"/>
      <c r="KN343" s="1">
        <f>IF(INDEX(#REF!,MATCH('HT 0-1'!D343,#REF!,0))=INDEX(#REF!,MATCH('HT 0-1'!D343,#REF!,0)),INDEX(#REF!,MATCH('HT 0-1'!D343,#REF!,0)),"ERROR")</f>
        <v/>
      </c>
      <c r="KO343" s="1">
        <f>IF(INDEX(#REF!,MATCH('HT 0-1'!E343,#REF!,0))=INDEX(#REF!,MATCH('HT 0-1'!E343,#REF!,0)),INDEX(#REF!,MATCH('HT 0-1'!E343,#REF!,0)),"ERROR")</f>
        <v/>
      </c>
      <c r="KP343" s="1">
        <f>KN343&amp;" v "&amp;KO343</f>
        <v/>
      </c>
      <c r="KQ343">
        <f>B343&amp;"_"&amp;C343</f>
        <v/>
      </c>
      <c r="KR343" s="1">
        <f>IF((HW343/KK343)&lt;0.335,"G",IF((HW343/KK343)&gt;0.67,"R","A"))</f>
        <v/>
      </c>
      <c r="KS343" s="1">
        <f>IF((HX343/KK343)&lt;0.335,"G",IF((HX343/KK343)&gt;0.67,"R","A"))</f>
        <v/>
      </c>
      <c r="KT343" s="1">
        <f>IF((IH343/KK343)&lt;0.335,"G",IF((IH343/KK343)&gt;0.67,"R","A"))</f>
        <v/>
      </c>
      <c r="KU343" s="1">
        <f>IF((II343/KK343)&lt;0.335,"G",IF((II343/KK343)&gt;0.67,"R","A"))</f>
        <v/>
      </c>
      <c r="KV343" s="1">
        <f>IF((HZ343/KK343)&lt;0.335,"G",IF((HZ343/KK343)&gt;0.67,"R","A"))</f>
        <v/>
      </c>
      <c r="KW343" s="1">
        <f>IF((HY343/KK343)&lt;0.335,"G",IF((HY343/KK343)&gt;0.67,"R","A"))</f>
        <v/>
      </c>
      <c r="KX343" s="1">
        <f>IF((IK343/KK343)&lt;0.335,"G",IF((IK343/KK343)&gt;0.67,"R","A"))</f>
        <v/>
      </c>
      <c r="KY343" s="1">
        <f>IF((IJ343/KK343)&lt;0.335,"G",IF((IJ343/KK343)&gt;0.67,"R","A"))</f>
        <v/>
      </c>
      <c r="KZ343" s="1">
        <f>IF((HQ343/KK343)&lt;0.335,"G",IF((HQ343/KK343)&gt;0.67,"R","A"))</f>
        <v/>
      </c>
      <c r="LA343" s="1">
        <f>IF((IB343/KK343)&lt;0.335,"G",IF((IB343/KK343)&gt;0.67,"R","A"))</f>
        <v/>
      </c>
      <c r="LB343">
        <f>IF(LQ343="0-1",INDEX(Scrape!#REF!,MATCH('HT 0-1'!KP343,Scrape!$B:$B,0)),"")</f>
        <v/>
      </c>
      <c r="LC343">
        <f>IF(LQ343="0-1",INDEX(Scrape!$A:$A,MATCH('HT 0-1'!KP343,Scrape!$B:$B,0)),"")</f>
        <v/>
      </c>
      <c r="LD343">
        <f>IF(LQ343="0-1",INDEX(Scrape!$B:$B,MATCH('HT 0-1'!KP343,Scrape!$B:$B,0)),"")</f>
        <v/>
      </c>
      <c r="LE343">
        <f>IF(LQ343="0-1",INDEX(Scrape!$C:$C,MATCH('HT 0-1'!KP343,Scrape!$B:$B,0)),"")</f>
        <v/>
      </c>
      <c r="LF343">
        <f>IF(LQ343="0-1",INDEX(Scrape!$D:$D,MATCH('HT 0-1'!KP343,Scrape!$B:$B,0)),"")</f>
        <v/>
      </c>
      <c r="LG343">
        <f>IF(LQ343="0-1",INDEX(Scrape!$E:$E,MATCH('HT 0-1'!KP343,Scrape!$B:$B,0)),"")</f>
        <v/>
      </c>
      <c r="LH343">
        <f>IF(LQ343="0-1",INDEX(Scrape!$F:$F,MATCH('HT 0-1'!KP343,Scrape!$B:$B,0)),"")</f>
        <v/>
      </c>
      <c r="LI343">
        <f>IF(LQ343="0-1",INDEX(Scrape!$G:$G,MATCH('HT 0-1'!KP343,Scrape!$B:$B,0)),"")</f>
        <v/>
      </c>
      <c r="LJ343">
        <f>IF(LQ343="0-1",INDEX(Scrape!$H:$H,MATCH('HT 0-1'!KP343,Scrape!$B:$B,0)),"")</f>
        <v/>
      </c>
      <c r="LK343">
        <f>IF(LQ343="0-1",INDEX(Scrape!$I:$I,MATCH('HT 0-1'!KP343,Scrape!$B:$B,0)),"")</f>
        <v/>
      </c>
      <c r="LL343">
        <f>IF(LQ343="0-1",INDEX(Scrape!$J:$J,MATCH('HT 0-1'!KP343,Scrape!$B:$B,0)),"")</f>
        <v/>
      </c>
      <c r="LM343">
        <f>IF(LQ343="0-1",INDEX(Scrape!$K:$K,MATCH('HT 0-1'!KP343,Scrape!$B:$B,0)),"")</f>
        <v/>
      </c>
      <c r="LN343">
        <f>IF(LQ343="0-1",INDEX(Scrape!$L:$L,MATCH('HT 0-1'!KP343,Scrape!$B:$B,0)),"")</f>
        <v/>
      </c>
      <c r="LO343">
        <f>IF(LQ343="0-1",INDEX(Scrape!$M:$M,MATCH('HT 0-1'!KP343,Scrape!$B:$B,0)),"")</f>
        <v/>
      </c>
      <c r="LP343">
        <f>IF(LQ343="0-1",INDEX(Scrape!$N:$N,MATCH('HT 0-1'!KP343,Scrape!$B:$B,0)),"")</f>
        <v/>
      </c>
      <c r="LQ343">
        <f>INDEX(Scrape!$O:$O,MATCH('HT 0-1'!KP343,Scrape!$B:$B,0))</f>
        <v/>
      </c>
      <c r="LR343">
        <f>(1/LJ343)+(1/LI343)+(1/LH343)</f>
        <v/>
      </c>
      <c r="LS343">
        <f>(1/LG343)+(1/LF343)+(1/LE343)</f>
        <v/>
      </c>
      <c r="LT343" s="8">
        <f>IF(INDEX(#REF!,MATCH(KQ343,#REF!,0))=INDEX(#REF!,MATCH(KQ343,#REF!,0)),INDEX(#REF!,MATCH(KQ343,#REF!,0)),"ERROR")</f>
        <v/>
      </c>
      <c r="LU343" s="4">
        <f>IF(KR343="G",2,IF(KR343="R",0.5,IF(KR343="A",1)))</f>
        <v/>
      </c>
      <c r="LV343" s="4">
        <f>IF(KS343="G",0.5,IF(KS343="R",2,IF(KS343="A",1)))</f>
        <v/>
      </c>
      <c r="LW343" s="4">
        <f>IF(KT343="G",2,IF(KT343="R",0.5,IF(KT343="A",1)))</f>
        <v/>
      </c>
      <c r="LX343" s="4">
        <f>IF(KU343="G",0.5,IF(KU343="R",2,IF(KU343="A",1)))</f>
        <v/>
      </c>
      <c r="LY343" s="7">
        <f>(LK343*(LU343+LX343)+(LL343*(LU343+LX343)))</f>
        <v/>
      </c>
      <c r="LZ343" s="7">
        <f>(LN343*(LV343+LW343)+(LO343*(LV343+LW343)))</f>
        <v/>
      </c>
      <c r="MA343" s="11">
        <f>LY343-LZ343</f>
        <v/>
      </c>
      <c r="MB343" s="5">
        <f>MA343+2</f>
        <v/>
      </c>
      <c r="MC343" s="6">
        <f>MA343-2</f>
        <v/>
      </c>
      <c r="MD343" s="4">
        <f>LE343</f>
        <v/>
      </c>
      <c r="ME343" s="9">
        <f>IF(MD343=0,1000,MD343+0.75)</f>
        <v/>
      </c>
      <c r="MF343" s="10">
        <f>IF(MD343=0,0,MD343-0.75)</f>
        <v/>
      </c>
      <c r="MG343" s="4">
        <f>((LM343*(LU343+LX343))-((LP343*(LV343+LW343))))</f>
        <v/>
      </c>
      <c r="MH343" s="9">
        <f>MG343*1.2</f>
        <v/>
      </c>
      <c r="MI343" s="10">
        <f>MG343*0.8</f>
        <v/>
      </c>
      <c r="MJ343">
        <f>IFERROR(NX343,"")</f>
        <v/>
      </c>
      <c r="MK343">
        <f>IFERROR(NY343,"")</f>
        <v/>
      </c>
      <c r="ML343">
        <f>IFERROR(NZ343,"")</f>
        <v/>
      </c>
      <c r="MM343">
        <f>IFERROR(OA343,"")</f>
        <v/>
      </c>
      <c r="MN343">
        <f>IFERROR(OB343,"")</f>
        <v/>
      </c>
      <c r="MO343">
        <f>IFERROR(OC343,"")</f>
        <v/>
      </c>
      <c r="MP343" s="1">
        <f>COUNTIFS(#REF!,LT343,#REF!,1,#REF!,"&gt;="&amp;MC343,#REF!,"&lt;="&amp;MB343,#REF!,"&lt;="&amp;ME343,#REF!,"&gt;="&amp;MF343,#REF!,"="&amp;KV343,#REF!,"="&amp;KX343)</f>
        <v/>
      </c>
      <c r="MQ343" s="1">
        <f>COUNTIFS(#REF!,LT343,#REF!,0,#REF!,"&gt;="&amp;MC343,#REF!,"&lt;="&amp;MB343,#REF!,"&lt;="&amp;ME343,#REF!,"&gt;="&amp;MF343,#REF!,"="&amp;KV343,#REF!,"="&amp;KX343)</f>
        <v/>
      </c>
      <c r="MR343" s="1">
        <f>COUNTIFS(#REF!,LT343,#REF!,1,#REF!,"&gt;="&amp;MC343,#REF!,"&lt;="&amp;MB343,#REF!,"&lt;="&amp;ME343,#REF!,"&gt;="&amp;MF343,#REF!,"="&amp;KW343,#REF!,"="&amp;KY343)</f>
        <v/>
      </c>
      <c r="MS343" s="1">
        <f>COUNTIFS(#REF!,LT343,#REF!,0,#REF!,"&gt;="&amp;MC343,#REF!,"&lt;="&amp;MB343,#REF!,"&lt;="&amp;ME343,#REF!,"&gt;="&amp;MF343,#REF!,"="&amp;KW343,#REF!,"="&amp;KY343)</f>
        <v/>
      </c>
      <c r="MT343" s="1">
        <f>COUNTIFS(#REF!,LT343,#REF!,1,#REF!,"&gt;="&amp;MI343,#REF!,"&lt;="&amp;MH343,#REF!,"&lt;="&amp;ME343,#REF!,"&gt;="&amp;MF343)</f>
        <v/>
      </c>
      <c r="MU343" s="1">
        <f>COUNTIFS(#REF!,LT343,#REF!,0,#REF!,"&gt;="&amp;MI343,#REF!,"&lt;="&amp;MH343,#REF!,"&lt;="&amp;ME343,#REF!,"&gt;="&amp;MF343)</f>
        <v/>
      </c>
      <c r="MV343" s="1">
        <f>COUNTIFS(#REF!,LT343,#REF!,1,#REF!,"&gt;="&amp;MI343,#REF!,"&lt;="&amp;MH343,#REF!,"="&amp;KZ343,#REF!,"="&amp;LA343,#REF!,"&lt;="&amp;ME343,#REF!,"&gt;="&amp;MF343)</f>
        <v/>
      </c>
      <c r="MW343" s="1">
        <f>COUNTIFS(#REF!,LT343,#REF!,0,#REF!,"&gt;="&amp;MI343,#REF!,"&lt;="&amp;MH343,#REF!,"="&amp;KZ343,#REF!,"="&amp;LA343,#REF!,"&lt;="&amp;ME343,#REF!,"&gt;="&amp;MF343)</f>
        <v/>
      </c>
      <c r="MX343" s="1">
        <f>COUNTIFS(#REF!,LT343,#REF!,1,#REF!,"&gt;="&amp;MC343,#REF!,"&lt;="&amp;MB343,#REF!,"&lt;="&amp;ME343,#REF!,"&gt;="&amp;MF343)</f>
        <v/>
      </c>
      <c r="MY343" s="1">
        <f>COUNTIFS(#REF!,LT343,#REF!,0,#REF!,"&gt;="&amp;MC343,#REF!,"&lt;="&amp;MB343,#REF!,"&lt;="&amp;ME343,#REF!,"&gt;="&amp;MF343)</f>
        <v/>
      </c>
      <c r="MZ343" s="1">
        <f>COUNTIFS(#REF!,LT343,#REF!,1,#REF!,"&lt;="&amp;ME343,#REF!,"&gt;="&amp;MF343,#REF!,"="&amp;KV343,#REF!,"="&amp;KX343)</f>
        <v/>
      </c>
      <c r="NA343" s="1">
        <f>COUNTIFS(#REF!,LT343,#REF!,0,#REF!,"&lt;="&amp;ME343,#REF!,"&gt;="&amp;MF343,#REF!,"="&amp;KV343,#REF!,"="&amp;KX343)</f>
        <v/>
      </c>
      <c r="NB343" s="1">
        <f>COUNTIFS(#REF!,LT343,#REF!,1,#REF!,"&lt;="&amp;ME343,#REF!,"&gt;="&amp;MF343,#REF!,"="&amp;KW343,#REF!,"="&amp;KY343)</f>
        <v/>
      </c>
      <c r="NC343" s="1">
        <f>COUNTIFS(#REF!,LT343,#REF!,0,#REF!,"&lt;="&amp;ME343,#REF!,"&gt;="&amp;MF343,#REF!,"="&amp;KW343,#REF!,"="&amp;KY343)</f>
        <v/>
      </c>
      <c r="ND343" s="1">
        <f>MP343+MR343+MT343+MV343+MX343+MZ343+NB343</f>
        <v/>
      </c>
      <c r="NE343" s="1">
        <f>MQ343+MS343+MU343+MW343+MY343+NA343+NC343</f>
        <v/>
      </c>
      <c r="NF343" s="1">
        <f>ND343+NE343</f>
        <v/>
      </c>
      <c r="NG343" s="33">
        <f>ND343/(ND343+NE343)</f>
        <v/>
      </c>
      <c r="NH343" s="3">
        <f>1/NG343</f>
        <v/>
      </c>
      <c r="NI343" s="1">
        <f>LI343</f>
        <v/>
      </c>
      <c r="NJ343" s="79">
        <f>((1-NG343)*(1/(NI343-1))*0.98-(NG343*1))</f>
        <v/>
      </c>
      <c r="NK343" s="34">
        <f>IF(LR343&lt;0.9,0,IF(AND(LR343&gt;1.1),0,1))</f>
        <v/>
      </c>
      <c r="NL343" s="34">
        <f>IF(LS343&lt;0.9,0,IF(AND(LS343&gt;1.1),0,1))</f>
        <v/>
      </c>
      <c r="NM343" s="32">
        <f>IF(NF343&gt;99,1,0)</f>
        <v/>
      </c>
      <c r="NN343" s="32">
        <f>IF(NJ343&gt;0.0799,1,0)</f>
        <v/>
      </c>
      <c r="NO343" s="32">
        <f>IF(NJ343&gt;NQ343,1,0)</f>
        <v/>
      </c>
      <c r="NP343" s="32">
        <f>NM343+NN343+NO343+NK343+NL343</f>
        <v/>
      </c>
      <c r="NQ343" s="79">
        <f>(((100*NG343)*(NI343-1)*0.98)-((1-NG343)*100))/100</f>
        <v/>
      </c>
      <c r="NR343" s="34">
        <f>IF(LR343&lt;0.9,0,IF(AND(LR343&gt;1.1),0,1))</f>
        <v/>
      </c>
      <c r="NS343" s="34">
        <f>IF(LS343&lt;0.9,0,IF(AND(LS343&gt;1.1),0,1))</f>
        <v/>
      </c>
      <c r="NT343" s="32">
        <f>IF(NF343&gt;99,1,0)</f>
        <v/>
      </c>
      <c r="NU343" s="32">
        <f>IF(NQ343&gt;0.0799,1,0)</f>
        <v/>
      </c>
      <c r="NV343" s="32">
        <f>IF(NQ343&gt;NJ343,1,0)</f>
        <v/>
      </c>
      <c r="NW343" s="32">
        <f>NT343+NU343+NV343+NR343+NS343</f>
        <v/>
      </c>
      <c r="NX343">
        <f>IF(NP343=5,"LayAway0-1",IF(AND(NW343=5),"BackAway0-1",""))</f>
        <v/>
      </c>
      <c r="NY343">
        <f>IF(NP343=5,KO343,IF(AND(NW343=5),KO343,""))</f>
        <v/>
      </c>
      <c r="NZ343">
        <f>IF(NP343=5,"Match Odds",IF(AND(NW343=5),"Match Odds",""))</f>
        <v/>
      </c>
      <c r="OA343">
        <f>IF(NP343=5,KP343,IF(AND(NW343=5),KP343,""))</f>
        <v/>
      </c>
      <c r="OB343">
        <f>IF(NP343=5,"MATCH_ODDS",IF(AND(NW343=5),"MATCH_ODDS",""))</f>
        <v/>
      </c>
      <c r="OC343">
        <f>IF(NP343=5,"LAY",IF(AND(NW343=5),"BACK",""))</f>
        <v/>
      </c>
    </row>
    <row r="344" ht="16.5" customHeight="1" thickBot="1" thickTop="1">
      <c r="A344" s="2" t="n"/>
      <c r="KN344" s="1">
        <f>IF(INDEX(#REF!,MATCH('HT 0-1'!D344,#REF!,0))=INDEX(#REF!,MATCH('HT 0-1'!D344,#REF!,0)),INDEX(#REF!,MATCH('HT 0-1'!D344,#REF!,0)),"ERROR")</f>
        <v/>
      </c>
      <c r="KO344" s="1">
        <f>IF(INDEX(#REF!,MATCH('HT 0-1'!E344,#REF!,0))=INDEX(#REF!,MATCH('HT 0-1'!E344,#REF!,0)),INDEX(#REF!,MATCH('HT 0-1'!E344,#REF!,0)),"ERROR")</f>
        <v/>
      </c>
      <c r="KP344" s="1">
        <f>KN344&amp;" v "&amp;KO344</f>
        <v/>
      </c>
      <c r="KQ344">
        <f>B344&amp;"_"&amp;C344</f>
        <v/>
      </c>
      <c r="KR344" s="1">
        <f>IF((HW344/KK344)&lt;0.335,"G",IF((HW344/KK344)&gt;0.67,"R","A"))</f>
        <v/>
      </c>
      <c r="KS344" s="1">
        <f>IF((HX344/KK344)&lt;0.335,"G",IF((HX344/KK344)&gt;0.67,"R","A"))</f>
        <v/>
      </c>
      <c r="KT344" s="1">
        <f>IF((IH344/KK344)&lt;0.335,"G",IF((IH344/KK344)&gt;0.67,"R","A"))</f>
        <v/>
      </c>
      <c r="KU344" s="1">
        <f>IF((II344/KK344)&lt;0.335,"G",IF((II344/KK344)&gt;0.67,"R","A"))</f>
        <v/>
      </c>
      <c r="KV344" s="1">
        <f>IF((HZ344/KK344)&lt;0.335,"G",IF((HZ344/KK344)&gt;0.67,"R","A"))</f>
        <v/>
      </c>
      <c r="KW344" s="1">
        <f>IF((HY344/KK344)&lt;0.335,"G",IF((HY344/KK344)&gt;0.67,"R","A"))</f>
        <v/>
      </c>
      <c r="KX344" s="1">
        <f>IF((IK344/KK344)&lt;0.335,"G",IF((IK344/KK344)&gt;0.67,"R","A"))</f>
        <v/>
      </c>
      <c r="KY344" s="1">
        <f>IF((IJ344/KK344)&lt;0.335,"G",IF((IJ344/KK344)&gt;0.67,"R","A"))</f>
        <v/>
      </c>
      <c r="KZ344" s="1">
        <f>IF((HQ344/KK344)&lt;0.335,"G",IF((HQ344/KK344)&gt;0.67,"R","A"))</f>
        <v/>
      </c>
      <c r="LA344" s="1">
        <f>IF((IB344/KK344)&lt;0.335,"G",IF((IB344/KK344)&gt;0.67,"R","A"))</f>
        <v/>
      </c>
      <c r="LB344">
        <f>IF(LQ344="0-1",INDEX(Scrape!#REF!,MATCH('HT 0-1'!KP344,Scrape!$B:$B,0)),"")</f>
        <v/>
      </c>
      <c r="LC344">
        <f>IF(LQ344="0-1",INDEX(Scrape!$A:$A,MATCH('HT 0-1'!KP344,Scrape!$B:$B,0)),"")</f>
        <v/>
      </c>
      <c r="LD344">
        <f>IF(LQ344="0-1",INDEX(Scrape!$B:$B,MATCH('HT 0-1'!KP344,Scrape!$B:$B,0)),"")</f>
        <v/>
      </c>
      <c r="LE344">
        <f>IF(LQ344="0-1",INDEX(Scrape!$C:$C,MATCH('HT 0-1'!KP344,Scrape!$B:$B,0)),"")</f>
        <v/>
      </c>
      <c r="LF344">
        <f>IF(LQ344="0-1",INDEX(Scrape!$D:$D,MATCH('HT 0-1'!KP344,Scrape!$B:$B,0)),"")</f>
        <v/>
      </c>
      <c r="LG344">
        <f>IF(LQ344="0-1",INDEX(Scrape!$E:$E,MATCH('HT 0-1'!KP344,Scrape!$B:$B,0)),"")</f>
        <v/>
      </c>
      <c r="LH344">
        <f>IF(LQ344="0-1",INDEX(Scrape!$F:$F,MATCH('HT 0-1'!KP344,Scrape!$B:$B,0)),"")</f>
        <v/>
      </c>
      <c r="LI344">
        <f>IF(LQ344="0-1",INDEX(Scrape!$G:$G,MATCH('HT 0-1'!KP344,Scrape!$B:$B,0)),"")</f>
        <v/>
      </c>
      <c r="LJ344">
        <f>IF(LQ344="0-1",INDEX(Scrape!$H:$H,MATCH('HT 0-1'!KP344,Scrape!$B:$B,0)),"")</f>
        <v/>
      </c>
      <c r="LK344">
        <f>IF(LQ344="0-1",INDEX(Scrape!$I:$I,MATCH('HT 0-1'!KP344,Scrape!$B:$B,0)),"")</f>
        <v/>
      </c>
      <c r="LL344">
        <f>IF(LQ344="0-1",INDEX(Scrape!$J:$J,MATCH('HT 0-1'!KP344,Scrape!$B:$B,0)),"")</f>
        <v/>
      </c>
      <c r="LM344">
        <f>IF(LQ344="0-1",INDEX(Scrape!$K:$K,MATCH('HT 0-1'!KP344,Scrape!$B:$B,0)),"")</f>
        <v/>
      </c>
      <c r="LN344">
        <f>IF(LQ344="0-1",INDEX(Scrape!$L:$L,MATCH('HT 0-1'!KP344,Scrape!$B:$B,0)),"")</f>
        <v/>
      </c>
      <c r="LO344">
        <f>IF(LQ344="0-1",INDEX(Scrape!$M:$M,MATCH('HT 0-1'!KP344,Scrape!$B:$B,0)),"")</f>
        <v/>
      </c>
      <c r="LP344">
        <f>IF(LQ344="0-1",INDEX(Scrape!$N:$N,MATCH('HT 0-1'!KP344,Scrape!$B:$B,0)),"")</f>
        <v/>
      </c>
      <c r="LQ344">
        <f>INDEX(Scrape!$O:$O,MATCH('HT 0-1'!KP344,Scrape!$B:$B,0))</f>
        <v/>
      </c>
      <c r="LR344">
        <f>(1/LJ344)+(1/LI344)+(1/LH344)</f>
        <v/>
      </c>
      <c r="LS344">
        <f>(1/LG344)+(1/LF344)+(1/LE344)</f>
        <v/>
      </c>
      <c r="LT344" s="8">
        <f>IF(INDEX(#REF!,MATCH(KQ344,#REF!,0))=INDEX(#REF!,MATCH(KQ344,#REF!,0)),INDEX(#REF!,MATCH(KQ344,#REF!,0)),"ERROR")</f>
        <v/>
      </c>
      <c r="LU344" s="4">
        <f>IF(KR344="G",2,IF(KR344="R",0.5,IF(KR344="A",1)))</f>
        <v/>
      </c>
      <c r="LV344" s="4">
        <f>IF(KS344="G",0.5,IF(KS344="R",2,IF(KS344="A",1)))</f>
        <v/>
      </c>
      <c r="LW344" s="4">
        <f>IF(KT344="G",2,IF(KT344="R",0.5,IF(KT344="A",1)))</f>
        <v/>
      </c>
      <c r="LX344" s="4">
        <f>IF(KU344="G",0.5,IF(KU344="R",2,IF(KU344="A",1)))</f>
        <v/>
      </c>
      <c r="LY344" s="7">
        <f>(LK344*(LU344+LX344)+(LL344*(LU344+LX344)))</f>
        <v/>
      </c>
      <c r="LZ344" s="7">
        <f>(LN344*(LV344+LW344)+(LO344*(LV344+LW344)))</f>
        <v/>
      </c>
      <c r="MA344" s="11">
        <f>LY344-LZ344</f>
        <v/>
      </c>
      <c r="MB344" s="5">
        <f>MA344+2</f>
        <v/>
      </c>
      <c r="MC344" s="6">
        <f>MA344-2</f>
        <v/>
      </c>
      <c r="MD344" s="4">
        <f>LE344</f>
        <v/>
      </c>
      <c r="ME344" s="9">
        <f>IF(MD344=0,1000,MD344+0.75)</f>
        <v/>
      </c>
      <c r="MF344" s="10">
        <f>IF(MD344=0,0,MD344-0.75)</f>
        <v/>
      </c>
      <c r="MG344" s="4">
        <f>((LM344*(LU344+LX344))-((LP344*(LV344+LW344))))</f>
        <v/>
      </c>
      <c r="MH344" s="9">
        <f>MG344*1.2</f>
        <v/>
      </c>
      <c r="MI344" s="10">
        <f>MG344*0.8</f>
        <v/>
      </c>
      <c r="MJ344">
        <f>IFERROR(NX344,"")</f>
        <v/>
      </c>
      <c r="MK344">
        <f>IFERROR(NY344,"")</f>
        <v/>
      </c>
      <c r="ML344">
        <f>IFERROR(NZ344,"")</f>
        <v/>
      </c>
      <c r="MM344">
        <f>IFERROR(OA344,"")</f>
        <v/>
      </c>
      <c r="MN344">
        <f>IFERROR(OB344,"")</f>
        <v/>
      </c>
      <c r="MO344">
        <f>IFERROR(OC344,"")</f>
        <v/>
      </c>
      <c r="MP344" s="1">
        <f>COUNTIFS(#REF!,LT344,#REF!,1,#REF!,"&gt;="&amp;MC344,#REF!,"&lt;="&amp;MB344,#REF!,"&lt;="&amp;ME344,#REF!,"&gt;="&amp;MF344,#REF!,"="&amp;KV344,#REF!,"="&amp;KX344)</f>
        <v/>
      </c>
      <c r="MQ344" s="1">
        <f>COUNTIFS(#REF!,LT344,#REF!,0,#REF!,"&gt;="&amp;MC344,#REF!,"&lt;="&amp;MB344,#REF!,"&lt;="&amp;ME344,#REF!,"&gt;="&amp;MF344,#REF!,"="&amp;KV344,#REF!,"="&amp;KX344)</f>
        <v/>
      </c>
      <c r="MR344" s="1">
        <f>COUNTIFS(#REF!,LT344,#REF!,1,#REF!,"&gt;="&amp;MC344,#REF!,"&lt;="&amp;MB344,#REF!,"&lt;="&amp;ME344,#REF!,"&gt;="&amp;MF344,#REF!,"="&amp;KW344,#REF!,"="&amp;KY344)</f>
        <v/>
      </c>
      <c r="MS344" s="1">
        <f>COUNTIFS(#REF!,LT344,#REF!,0,#REF!,"&gt;="&amp;MC344,#REF!,"&lt;="&amp;MB344,#REF!,"&lt;="&amp;ME344,#REF!,"&gt;="&amp;MF344,#REF!,"="&amp;KW344,#REF!,"="&amp;KY344)</f>
        <v/>
      </c>
      <c r="MT344" s="1">
        <f>COUNTIFS(#REF!,LT344,#REF!,1,#REF!,"&gt;="&amp;MI344,#REF!,"&lt;="&amp;MH344,#REF!,"&lt;="&amp;ME344,#REF!,"&gt;="&amp;MF344)</f>
        <v/>
      </c>
      <c r="MU344" s="1">
        <f>COUNTIFS(#REF!,LT344,#REF!,0,#REF!,"&gt;="&amp;MI344,#REF!,"&lt;="&amp;MH344,#REF!,"&lt;="&amp;ME344,#REF!,"&gt;="&amp;MF344)</f>
        <v/>
      </c>
      <c r="MV344" s="1">
        <f>COUNTIFS(#REF!,LT344,#REF!,1,#REF!,"&gt;="&amp;MI344,#REF!,"&lt;="&amp;MH344,#REF!,"="&amp;KZ344,#REF!,"="&amp;LA344,#REF!,"&lt;="&amp;ME344,#REF!,"&gt;="&amp;MF344)</f>
        <v/>
      </c>
      <c r="MW344" s="1">
        <f>COUNTIFS(#REF!,LT344,#REF!,0,#REF!,"&gt;="&amp;MI344,#REF!,"&lt;="&amp;MH344,#REF!,"="&amp;KZ344,#REF!,"="&amp;LA344,#REF!,"&lt;="&amp;ME344,#REF!,"&gt;="&amp;MF344)</f>
        <v/>
      </c>
      <c r="MX344" s="1">
        <f>COUNTIFS(#REF!,LT344,#REF!,1,#REF!,"&gt;="&amp;MC344,#REF!,"&lt;="&amp;MB344,#REF!,"&lt;="&amp;ME344,#REF!,"&gt;="&amp;MF344)</f>
        <v/>
      </c>
      <c r="MY344" s="1">
        <f>COUNTIFS(#REF!,LT344,#REF!,0,#REF!,"&gt;="&amp;MC344,#REF!,"&lt;="&amp;MB344,#REF!,"&lt;="&amp;ME344,#REF!,"&gt;="&amp;MF344)</f>
        <v/>
      </c>
      <c r="MZ344" s="1">
        <f>COUNTIFS(#REF!,LT344,#REF!,1,#REF!,"&lt;="&amp;ME344,#REF!,"&gt;="&amp;MF344,#REF!,"="&amp;KV344,#REF!,"="&amp;KX344)</f>
        <v/>
      </c>
      <c r="NA344" s="1">
        <f>COUNTIFS(#REF!,LT344,#REF!,0,#REF!,"&lt;="&amp;ME344,#REF!,"&gt;="&amp;MF344,#REF!,"="&amp;KV344,#REF!,"="&amp;KX344)</f>
        <v/>
      </c>
      <c r="NB344" s="1">
        <f>COUNTIFS(#REF!,LT344,#REF!,1,#REF!,"&lt;="&amp;ME344,#REF!,"&gt;="&amp;MF344,#REF!,"="&amp;KW344,#REF!,"="&amp;KY344)</f>
        <v/>
      </c>
      <c r="NC344" s="1">
        <f>COUNTIFS(#REF!,LT344,#REF!,0,#REF!,"&lt;="&amp;ME344,#REF!,"&gt;="&amp;MF344,#REF!,"="&amp;KW344,#REF!,"="&amp;KY344)</f>
        <v/>
      </c>
      <c r="ND344" s="1">
        <f>MP344+MR344+MT344+MV344+MX344+MZ344+NB344</f>
        <v/>
      </c>
      <c r="NE344" s="1">
        <f>MQ344+MS344+MU344+MW344+MY344+NA344+NC344</f>
        <v/>
      </c>
      <c r="NF344" s="1">
        <f>ND344+NE344</f>
        <v/>
      </c>
      <c r="NG344" s="33">
        <f>ND344/(ND344+NE344)</f>
        <v/>
      </c>
      <c r="NH344" s="3">
        <f>1/NG344</f>
        <v/>
      </c>
      <c r="NI344" s="1">
        <f>LI344</f>
        <v/>
      </c>
      <c r="NJ344" s="79">
        <f>((1-NG344)*(1/(NI344-1))*0.98-(NG344*1))</f>
        <v/>
      </c>
      <c r="NK344" s="34">
        <f>IF(LR344&lt;0.9,0,IF(AND(LR344&gt;1.1),0,1))</f>
        <v/>
      </c>
      <c r="NL344" s="34">
        <f>IF(LS344&lt;0.9,0,IF(AND(LS344&gt;1.1),0,1))</f>
        <v/>
      </c>
      <c r="NM344" s="32">
        <f>IF(NF344&gt;99,1,0)</f>
        <v/>
      </c>
      <c r="NN344" s="32">
        <f>IF(NJ344&gt;0.0799,1,0)</f>
        <v/>
      </c>
      <c r="NO344" s="32">
        <f>IF(NJ344&gt;NQ344,1,0)</f>
        <v/>
      </c>
      <c r="NP344" s="32">
        <f>NM344+NN344+NO344+NK344+NL344</f>
        <v/>
      </c>
      <c r="NQ344" s="79">
        <f>(((100*NG344)*(NI344-1)*0.98)-((1-NG344)*100))/100</f>
        <v/>
      </c>
      <c r="NR344" s="34">
        <f>IF(LR344&lt;0.9,0,IF(AND(LR344&gt;1.1),0,1))</f>
        <v/>
      </c>
      <c r="NS344" s="34">
        <f>IF(LS344&lt;0.9,0,IF(AND(LS344&gt;1.1),0,1))</f>
        <v/>
      </c>
      <c r="NT344" s="32">
        <f>IF(NF344&gt;99,1,0)</f>
        <v/>
      </c>
      <c r="NU344" s="32">
        <f>IF(NQ344&gt;0.0799,1,0)</f>
        <v/>
      </c>
      <c r="NV344" s="32">
        <f>IF(NQ344&gt;NJ344,1,0)</f>
        <v/>
      </c>
      <c r="NW344" s="32">
        <f>NT344+NU344+NV344+NR344+NS344</f>
        <v/>
      </c>
      <c r="NX344">
        <f>IF(NP344=5,"LayAway0-1",IF(AND(NW344=5),"BackAway0-1",""))</f>
        <v/>
      </c>
      <c r="NY344">
        <f>IF(NP344=5,KO344,IF(AND(NW344=5),KO344,""))</f>
        <v/>
      </c>
      <c r="NZ344">
        <f>IF(NP344=5,"Match Odds",IF(AND(NW344=5),"Match Odds",""))</f>
        <v/>
      </c>
      <c r="OA344">
        <f>IF(NP344=5,KP344,IF(AND(NW344=5),KP344,""))</f>
        <v/>
      </c>
      <c r="OB344">
        <f>IF(NP344=5,"MATCH_ODDS",IF(AND(NW344=5),"MATCH_ODDS",""))</f>
        <v/>
      </c>
      <c r="OC344">
        <f>IF(NP344=5,"LAY",IF(AND(NW344=5),"BACK",""))</f>
        <v/>
      </c>
    </row>
    <row r="345" ht="16.5" customHeight="1" thickBot="1" thickTop="1">
      <c r="A345" s="2" t="n"/>
      <c r="KN345" s="1">
        <f>IF(INDEX(#REF!,MATCH('HT 0-1'!D345,#REF!,0))=INDEX(#REF!,MATCH('HT 0-1'!D345,#REF!,0)),INDEX(#REF!,MATCH('HT 0-1'!D345,#REF!,0)),"ERROR")</f>
        <v/>
      </c>
      <c r="KO345" s="1">
        <f>IF(INDEX(#REF!,MATCH('HT 0-1'!E345,#REF!,0))=INDEX(#REF!,MATCH('HT 0-1'!E345,#REF!,0)),INDEX(#REF!,MATCH('HT 0-1'!E345,#REF!,0)),"ERROR")</f>
        <v/>
      </c>
      <c r="KP345" s="1">
        <f>KN345&amp;" v "&amp;KO345</f>
        <v/>
      </c>
      <c r="KQ345">
        <f>B345&amp;"_"&amp;C345</f>
        <v/>
      </c>
      <c r="KR345" s="1">
        <f>IF((HW345/KK345)&lt;0.335,"G",IF((HW345/KK345)&gt;0.67,"R","A"))</f>
        <v/>
      </c>
      <c r="KS345" s="1">
        <f>IF((HX345/KK345)&lt;0.335,"G",IF((HX345/KK345)&gt;0.67,"R","A"))</f>
        <v/>
      </c>
      <c r="KT345" s="1">
        <f>IF((IH345/KK345)&lt;0.335,"G",IF((IH345/KK345)&gt;0.67,"R","A"))</f>
        <v/>
      </c>
      <c r="KU345" s="1">
        <f>IF((II345/KK345)&lt;0.335,"G",IF((II345/KK345)&gt;0.67,"R","A"))</f>
        <v/>
      </c>
      <c r="KV345" s="1">
        <f>IF((HZ345/KK345)&lt;0.335,"G",IF((HZ345/KK345)&gt;0.67,"R","A"))</f>
        <v/>
      </c>
      <c r="KW345" s="1">
        <f>IF((HY345/KK345)&lt;0.335,"G",IF((HY345/KK345)&gt;0.67,"R","A"))</f>
        <v/>
      </c>
      <c r="KX345" s="1">
        <f>IF((IK345/KK345)&lt;0.335,"G",IF((IK345/KK345)&gt;0.67,"R","A"))</f>
        <v/>
      </c>
      <c r="KY345" s="1">
        <f>IF((IJ345/KK345)&lt;0.335,"G",IF((IJ345/KK345)&gt;0.67,"R","A"))</f>
        <v/>
      </c>
      <c r="KZ345" s="1">
        <f>IF((HQ345/KK345)&lt;0.335,"G",IF((HQ345/KK345)&gt;0.67,"R","A"))</f>
        <v/>
      </c>
      <c r="LA345" s="1">
        <f>IF((IB345/KK345)&lt;0.335,"G",IF((IB345/KK345)&gt;0.67,"R","A"))</f>
        <v/>
      </c>
      <c r="LB345">
        <f>IF(LQ345="0-1",INDEX(Scrape!#REF!,MATCH('HT 0-1'!KP345,Scrape!$B:$B,0)),"")</f>
        <v/>
      </c>
      <c r="LC345">
        <f>IF(LQ345="0-1",INDEX(Scrape!$A:$A,MATCH('HT 0-1'!KP345,Scrape!$B:$B,0)),"")</f>
        <v/>
      </c>
      <c r="LD345">
        <f>IF(LQ345="0-1",INDEX(Scrape!$B:$B,MATCH('HT 0-1'!KP345,Scrape!$B:$B,0)),"")</f>
        <v/>
      </c>
      <c r="LE345">
        <f>IF(LQ345="0-1",INDEX(Scrape!$C:$C,MATCH('HT 0-1'!KP345,Scrape!$B:$B,0)),"")</f>
        <v/>
      </c>
      <c r="LF345">
        <f>IF(LQ345="0-1",INDEX(Scrape!$D:$D,MATCH('HT 0-1'!KP345,Scrape!$B:$B,0)),"")</f>
        <v/>
      </c>
      <c r="LG345">
        <f>IF(LQ345="0-1",INDEX(Scrape!$E:$E,MATCH('HT 0-1'!KP345,Scrape!$B:$B,0)),"")</f>
        <v/>
      </c>
      <c r="LH345">
        <f>IF(LQ345="0-1",INDEX(Scrape!$F:$F,MATCH('HT 0-1'!KP345,Scrape!$B:$B,0)),"")</f>
        <v/>
      </c>
      <c r="LI345">
        <f>IF(LQ345="0-1",INDEX(Scrape!$G:$G,MATCH('HT 0-1'!KP345,Scrape!$B:$B,0)),"")</f>
        <v/>
      </c>
      <c r="LJ345">
        <f>IF(LQ345="0-1",INDEX(Scrape!$H:$H,MATCH('HT 0-1'!KP345,Scrape!$B:$B,0)),"")</f>
        <v/>
      </c>
      <c r="LK345">
        <f>IF(LQ345="0-1",INDEX(Scrape!$I:$I,MATCH('HT 0-1'!KP345,Scrape!$B:$B,0)),"")</f>
        <v/>
      </c>
      <c r="LL345">
        <f>IF(LQ345="0-1",INDEX(Scrape!$J:$J,MATCH('HT 0-1'!KP345,Scrape!$B:$B,0)),"")</f>
        <v/>
      </c>
      <c r="LM345">
        <f>IF(LQ345="0-1",INDEX(Scrape!$K:$K,MATCH('HT 0-1'!KP345,Scrape!$B:$B,0)),"")</f>
        <v/>
      </c>
      <c r="LN345">
        <f>IF(LQ345="0-1",INDEX(Scrape!$L:$L,MATCH('HT 0-1'!KP345,Scrape!$B:$B,0)),"")</f>
        <v/>
      </c>
      <c r="LO345">
        <f>IF(LQ345="0-1",INDEX(Scrape!$M:$M,MATCH('HT 0-1'!KP345,Scrape!$B:$B,0)),"")</f>
        <v/>
      </c>
      <c r="LP345">
        <f>IF(LQ345="0-1",INDEX(Scrape!$N:$N,MATCH('HT 0-1'!KP345,Scrape!$B:$B,0)),"")</f>
        <v/>
      </c>
      <c r="LQ345">
        <f>INDEX(Scrape!$O:$O,MATCH('HT 0-1'!KP345,Scrape!$B:$B,0))</f>
        <v/>
      </c>
      <c r="LR345">
        <f>(1/LJ345)+(1/LI345)+(1/LH345)</f>
        <v/>
      </c>
      <c r="LS345">
        <f>(1/LG345)+(1/LF345)+(1/LE345)</f>
        <v/>
      </c>
      <c r="LT345" s="8">
        <f>IF(INDEX(#REF!,MATCH(KQ345,#REF!,0))=INDEX(#REF!,MATCH(KQ345,#REF!,0)),INDEX(#REF!,MATCH(KQ345,#REF!,0)),"ERROR")</f>
        <v/>
      </c>
      <c r="LU345" s="4">
        <f>IF(KR345="G",2,IF(KR345="R",0.5,IF(KR345="A",1)))</f>
        <v/>
      </c>
      <c r="LV345" s="4">
        <f>IF(KS345="G",0.5,IF(KS345="R",2,IF(KS345="A",1)))</f>
        <v/>
      </c>
      <c r="LW345" s="4">
        <f>IF(KT345="G",2,IF(KT345="R",0.5,IF(KT345="A",1)))</f>
        <v/>
      </c>
      <c r="LX345" s="4">
        <f>IF(KU345="G",0.5,IF(KU345="R",2,IF(KU345="A",1)))</f>
        <v/>
      </c>
      <c r="LY345" s="7">
        <f>(LK345*(LU345+LX345)+(LL345*(LU345+LX345)))</f>
        <v/>
      </c>
      <c r="LZ345" s="7">
        <f>(LN345*(LV345+LW345)+(LO345*(LV345+LW345)))</f>
        <v/>
      </c>
      <c r="MA345" s="11">
        <f>LY345-LZ345</f>
        <v/>
      </c>
      <c r="MB345" s="5">
        <f>MA345+2</f>
        <v/>
      </c>
      <c r="MC345" s="6">
        <f>MA345-2</f>
        <v/>
      </c>
      <c r="MD345" s="4">
        <f>LE345</f>
        <v/>
      </c>
      <c r="ME345" s="9">
        <f>IF(MD345=0,1000,MD345+0.75)</f>
        <v/>
      </c>
      <c r="MF345" s="10">
        <f>IF(MD345=0,0,MD345-0.75)</f>
        <v/>
      </c>
      <c r="MG345" s="4">
        <f>((LM345*(LU345+LX345))-((LP345*(LV345+LW345))))</f>
        <v/>
      </c>
      <c r="MH345" s="9">
        <f>MG345*1.2</f>
        <v/>
      </c>
      <c r="MI345" s="10">
        <f>MG345*0.8</f>
        <v/>
      </c>
      <c r="MJ345">
        <f>IFERROR(NX345,"")</f>
        <v/>
      </c>
      <c r="MK345">
        <f>IFERROR(NY345,"")</f>
        <v/>
      </c>
      <c r="ML345">
        <f>IFERROR(NZ345,"")</f>
        <v/>
      </c>
      <c r="MM345">
        <f>IFERROR(OA345,"")</f>
        <v/>
      </c>
      <c r="MN345">
        <f>IFERROR(OB345,"")</f>
        <v/>
      </c>
      <c r="MO345">
        <f>IFERROR(OC345,"")</f>
        <v/>
      </c>
      <c r="MP345" s="1">
        <f>COUNTIFS(#REF!,LT345,#REF!,1,#REF!,"&gt;="&amp;MC345,#REF!,"&lt;="&amp;MB345,#REF!,"&lt;="&amp;ME345,#REF!,"&gt;="&amp;MF345,#REF!,"="&amp;KV345,#REF!,"="&amp;KX345)</f>
        <v/>
      </c>
      <c r="MQ345" s="1">
        <f>COUNTIFS(#REF!,LT345,#REF!,0,#REF!,"&gt;="&amp;MC345,#REF!,"&lt;="&amp;MB345,#REF!,"&lt;="&amp;ME345,#REF!,"&gt;="&amp;MF345,#REF!,"="&amp;KV345,#REF!,"="&amp;KX345)</f>
        <v/>
      </c>
      <c r="MR345" s="1">
        <f>COUNTIFS(#REF!,LT345,#REF!,1,#REF!,"&gt;="&amp;MC345,#REF!,"&lt;="&amp;MB345,#REF!,"&lt;="&amp;ME345,#REF!,"&gt;="&amp;MF345,#REF!,"="&amp;KW345,#REF!,"="&amp;KY345)</f>
        <v/>
      </c>
      <c r="MS345" s="1">
        <f>COUNTIFS(#REF!,LT345,#REF!,0,#REF!,"&gt;="&amp;MC345,#REF!,"&lt;="&amp;MB345,#REF!,"&lt;="&amp;ME345,#REF!,"&gt;="&amp;MF345,#REF!,"="&amp;KW345,#REF!,"="&amp;KY345)</f>
        <v/>
      </c>
      <c r="MT345" s="1">
        <f>COUNTIFS(#REF!,LT345,#REF!,1,#REF!,"&gt;="&amp;MI345,#REF!,"&lt;="&amp;MH345,#REF!,"&lt;="&amp;ME345,#REF!,"&gt;="&amp;MF345)</f>
        <v/>
      </c>
      <c r="MU345" s="1">
        <f>COUNTIFS(#REF!,LT345,#REF!,0,#REF!,"&gt;="&amp;MI345,#REF!,"&lt;="&amp;MH345,#REF!,"&lt;="&amp;ME345,#REF!,"&gt;="&amp;MF345)</f>
        <v/>
      </c>
      <c r="MV345" s="1">
        <f>COUNTIFS(#REF!,LT345,#REF!,1,#REF!,"&gt;="&amp;MI345,#REF!,"&lt;="&amp;MH345,#REF!,"="&amp;KZ345,#REF!,"="&amp;LA345,#REF!,"&lt;="&amp;ME345,#REF!,"&gt;="&amp;MF345)</f>
        <v/>
      </c>
      <c r="MW345" s="1">
        <f>COUNTIFS(#REF!,LT345,#REF!,0,#REF!,"&gt;="&amp;MI345,#REF!,"&lt;="&amp;MH345,#REF!,"="&amp;KZ345,#REF!,"="&amp;LA345,#REF!,"&lt;="&amp;ME345,#REF!,"&gt;="&amp;MF345)</f>
        <v/>
      </c>
      <c r="MX345" s="1">
        <f>COUNTIFS(#REF!,LT345,#REF!,1,#REF!,"&gt;="&amp;MC345,#REF!,"&lt;="&amp;MB345,#REF!,"&lt;="&amp;ME345,#REF!,"&gt;="&amp;MF345)</f>
        <v/>
      </c>
      <c r="MY345" s="1">
        <f>COUNTIFS(#REF!,LT345,#REF!,0,#REF!,"&gt;="&amp;MC345,#REF!,"&lt;="&amp;MB345,#REF!,"&lt;="&amp;ME345,#REF!,"&gt;="&amp;MF345)</f>
        <v/>
      </c>
      <c r="MZ345" s="1">
        <f>COUNTIFS(#REF!,LT345,#REF!,1,#REF!,"&lt;="&amp;ME345,#REF!,"&gt;="&amp;MF345,#REF!,"="&amp;KV345,#REF!,"="&amp;KX345)</f>
        <v/>
      </c>
      <c r="NA345" s="1">
        <f>COUNTIFS(#REF!,LT345,#REF!,0,#REF!,"&lt;="&amp;ME345,#REF!,"&gt;="&amp;MF345,#REF!,"="&amp;KV345,#REF!,"="&amp;KX345)</f>
        <v/>
      </c>
      <c r="NB345" s="1">
        <f>COUNTIFS(#REF!,LT345,#REF!,1,#REF!,"&lt;="&amp;ME345,#REF!,"&gt;="&amp;MF345,#REF!,"="&amp;KW345,#REF!,"="&amp;KY345)</f>
        <v/>
      </c>
      <c r="NC345" s="1">
        <f>COUNTIFS(#REF!,LT345,#REF!,0,#REF!,"&lt;="&amp;ME345,#REF!,"&gt;="&amp;MF345,#REF!,"="&amp;KW345,#REF!,"="&amp;KY345)</f>
        <v/>
      </c>
      <c r="ND345" s="1">
        <f>MP345+MR345+MT345+MV345+MX345+MZ345+NB345</f>
        <v/>
      </c>
      <c r="NE345" s="1">
        <f>MQ345+MS345+MU345+MW345+MY345+NA345+NC345</f>
        <v/>
      </c>
      <c r="NF345" s="1">
        <f>ND345+NE345</f>
        <v/>
      </c>
      <c r="NG345" s="33">
        <f>ND345/(ND345+NE345)</f>
        <v/>
      </c>
      <c r="NH345" s="3">
        <f>1/NG345</f>
        <v/>
      </c>
      <c r="NI345" s="1">
        <f>LI345</f>
        <v/>
      </c>
      <c r="NJ345" s="79">
        <f>((1-NG345)*(1/(NI345-1))*0.98-(NG345*1))</f>
        <v/>
      </c>
      <c r="NK345" s="34">
        <f>IF(LR345&lt;0.9,0,IF(AND(LR345&gt;1.1),0,1))</f>
        <v/>
      </c>
      <c r="NL345" s="34">
        <f>IF(LS345&lt;0.9,0,IF(AND(LS345&gt;1.1),0,1))</f>
        <v/>
      </c>
      <c r="NM345" s="32">
        <f>IF(NF345&gt;99,1,0)</f>
        <v/>
      </c>
      <c r="NN345" s="32">
        <f>IF(NJ345&gt;0.0799,1,0)</f>
        <v/>
      </c>
      <c r="NO345" s="32">
        <f>IF(NJ345&gt;NQ345,1,0)</f>
        <v/>
      </c>
      <c r="NP345" s="32">
        <f>NM345+NN345+NO345+NK345+NL345</f>
        <v/>
      </c>
      <c r="NQ345" s="79">
        <f>(((100*NG345)*(NI345-1)*0.98)-((1-NG345)*100))/100</f>
        <v/>
      </c>
      <c r="NR345" s="34">
        <f>IF(LR345&lt;0.9,0,IF(AND(LR345&gt;1.1),0,1))</f>
        <v/>
      </c>
      <c r="NS345" s="34">
        <f>IF(LS345&lt;0.9,0,IF(AND(LS345&gt;1.1),0,1))</f>
        <v/>
      </c>
      <c r="NT345" s="32">
        <f>IF(NF345&gt;99,1,0)</f>
        <v/>
      </c>
      <c r="NU345" s="32">
        <f>IF(NQ345&gt;0.0799,1,0)</f>
        <v/>
      </c>
      <c r="NV345" s="32">
        <f>IF(NQ345&gt;NJ345,1,0)</f>
        <v/>
      </c>
      <c r="NW345" s="32">
        <f>NT345+NU345+NV345+NR345+NS345</f>
        <v/>
      </c>
      <c r="NX345">
        <f>IF(NP345=5,"LayAway0-1",IF(AND(NW345=5),"BackAway0-1",""))</f>
        <v/>
      </c>
      <c r="NY345">
        <f>IF(NP345=5,KO345,IF(AND(NW345=5),KO345,""))</f>
        <v/>
      </c>
      <c r="NZ345">
        <f>IF(NP345=5,"Match Odds",IF(AND(NW345=5),"Match Odds",""))</f>
        <v/>
      </c>
      <c r="OA345">
        <f>IF(NP345=5,KP345,IF(AND(NW345=5),KP345,""))</f>
        <v/>
      </c>
      <c r="OB345">
        <f>IF(NP345=5,"MATCH_ODDS",IF(AND(NW345=5),"MATCH_ODDS",""))</f>
        <v/>
      </c>
      <c r="OC345">
        <f>IF(NP345=5,"LAY",IF(AND(NW345=5),"BACK",""))</f>
        <v/>
      </c>
    </row>
    <row r="346" ht="16.5" customHeight="1" thickBot="1" thickTop="1">
      <c r="A346" s="2" t="n"/>
      <c r="KN346" s="1">
        <f>IF(INDEX(#REF!,MATCH('HT 0-1'!D346,#REF!,0))=INDEX(#REF!,MATCH('HT 0-1'!D346,#REF!,0)),INDEX(#REF!,MATCH('HT 0-1'!D346,#REF!,0)),"ERROR")</f>
        <v/>
      </c>
      <c r="KO346" s="1">
        <f>IF(INDEX(#REF!,MATCH('HT 0-1'!E346,#REF!,0))=INDEX(#REF!,MATCH('HT 0-1'!E346,#REF!,0)),INDEX(#REF!,MATCH('HT 0-1'!E346,#REF!,0)),"ERROR")</f>
        <v/>
      </c>
      <c r="KP346" s="1">
        <f>KN346&amp;" v "&amp;KO346</f>
        <v/>
      </c>
      <c r="KQ346">
        <f>B346&amp;"_"&amp;C346</f>
        <v/>
      </c>
      <c r="KR346" s="1">
        <f>IF((HW346/KK346)&lt;0.335,"G",IF((HW346/KK346)&gt;0.67,"R","A"))</f>
        <v/>
      </c>
      <c r="KS346" s="1">
        <f>IF((HX346/KK346)&lt;0.335,"G",IF((HX346/KK346)&gt;0.67,"R","A"))</f>
        <v/>
      </c>
      <c r="KT346" s="1">
        <f>IF((IH346/KK346)&lt;0.335,"G",IF((IH346/KK346)&gt;0.67,"R","A"))</f>
        <v/>
      </c>
      <c r="KU346" s="1">
        <f>IF((II346/KK346)&lt;0.335,"G",IF((II346/KK346)&gt;0.67,"R","A"))</f>
        <v/>
      </c>
      <c r="KV346" s="1">
        <f>IF((HZ346/KK346)&lt;0.335,"G",IF((HZ346/KK346)&gt;0.67,"R","A"))</f>
        <v/>
      </c>
      <c r="KW346" s="1">
        <f>IF((HY346/KK346)&lt;0.335,"G",IF((HY346/KK346)&gt;0.67,"R","A"))</f>
        <v/>
      </c>
      <c r="KX346" s="1">
        <f>IF((IK346/KK346)&lt;0.335,"G",IF((IK346/KK346)&gt;0.67,"R","A"))</f>
        <v/>
      </c>
      <c r="KY346" s="1">
        <f>IF((IJ346/KK346)&lt;0.335,"G",IF((IJ346/KK346)&gt;0.67,"R","A"))</f>
        <v/>
      </c>
      <c r="KZ346" s="1">
        <f>IF((HQ346/KK346)&lt;0.335,"G",IF((HQ346/KK346)&gt;0.67,"R","A"))</f>
        <v/>
      </c>
      <c r="LA346" s="1">
        <f>IF((IB346/KK346)&lt;0.335,"G",IF((IB346/KK346)&gt;0.67,"R","A"))</f>
        <v/>
      </c>
      <c r="LB346">
        <f>IF(LQ346="0-1",INDEX(Scrape!#REF!,MATCH('HT 0-1'!KP346,Scrape!$B:$B,0)),"")</f>
        <v/>
      </c>
      <c r="LC346">
        <f>IF(LQ346="0-1",INDEX(Scrape!$A:$A,MATCH('HT 0-1'!KP346,Scrape!$B:$B,0)),"")</f>
        <v/>
      </c>
      <c r="LD346">
        <f>IF(LQ346="0-1",INDEX(Scrape!$B:$B,MATCH('HT 0-1'!KP346,Scrape!$B:$B,0)),"")</f>
        <v/>
      </c>
      <c r="LE346">
        <f>IF(LQ346="0-1",INDEX(Scrape!$C:$C,MATCH('HT 0-1'!KP346,Scrape!$B:$B,0)),"")</f>
        <v/>
      </c>
      <c r="LF346">
        <f>IF(LQ346="0-1",INDEX(Scrape!$D:$D,MATCH('HT 0-1'!KP346,Scrape!$B:$B,0)),"")</f>
        <v/>
      </c>
      <c r="LG346">
        <f>IF(LQ346="0-1",INDEX(Scrape!$E:$E,MATCH('HT 0-1'!KP346,Scrape!$B:$B,0)),"")</f>
        <v/>
      </c>
      <c r="LH346">
        <f>IF(LQ346="0-1",INDEX(Scrape!$F:$F,MATCH('HT 0-1'!KP346,Scrape!$B:$B,0)),"")</f>
        <v/>
      </c>
      <c r="LI346">
        <f>IF(LQ346="0-1",INDEX(Scrape!$G:$G,MATCH('HT 0-1'!KP346,Scrape!$B:$B,0)),"")</f>
        <v/>
      </c>
      <c r="LJ346">
        <f>IF(LQ346="0-1",INDEX(Scrape!$H:$H,MATCH('HT 0-1'!KP346,Scrape!$B:$B,0)),"")</f>
        <v/>
      </c>
      <c r="LK346">
        <f>IF(LQ346="0-1",INDEX(Scrape!$I:$I,MATCH('HT 0-1'!KP346,Scrape!$B:$B,0)),"")</f>
        <v/>
      </c>
      <c r="LL346">
        <f>IF(LQ346="0-1",INDEX(Scrape!$J:$J,MATCH('HT 0-1'!KP346,Scrape!$B:$B,0)),"")</f>
        <v/>
      </c>
      <c r="LM346">
        <f>IF(LQ346="0-1",INDEX(Scrape!$K:$K,MATCH('HT 0-1'!KP346,Scrape!$B:$B,0)),"")</f>
        <v/>
      </c>
      <c r="LN346">
        <f>IF(LQ346="0-1",INDEX(Scrape!$L:$L,MATCH('HT 0-1'!KP346,Scrape!$B:$B,0)),"")</f>
        <v/>
      </c>
      <c r="LO346">
        <f>IF(LQ346="0-1",INDEX(Scrape!$M:$M,MATCH('HT 0-1'!KP346,Scrape!$B:$B,0)),"")</f>
        <v/>
      </c>
      <c r="LP346">
        <f>IF(LQ346="0-1",INDEX(Scrape!$N:$N,MATCH('HT 0-1'!KP346,Scrape!$B:$B,0)),"")</f>
        <v/>
      </c>
      <c r="LQ346">
        <f>INDEX(Scrape!$O:$O,MATCH('HT 0-1'!KP346,Scrape!$B:$B,0))</f>
        <v/>
      </c>
      <c r="LR346">
        <f>(1/LJ346)+(1/LI346)+(1/LH346)</f>
        <v/>
      </c>
      <c r="LS346">
        <f>(1/LG346)+(1/LF346)+(1/LE346)</f>
        <v/>
      </c>
      <c r="LT346" s="8">
        <f>IF(INDEX(#REF!,MATCH(KQ346,#REF!,0))=INDEX(#REF!,MATCH(KQ346,#REF!,0)),INDEX(#REF!,MATCH(KQ346,#REF!,0)),"ERROR")</f>
        <v/>
      </c>
      <c r="LU346" s="4">
        <f>IF(KR346="G",2,IF(KR346="R",0.5,IF(KR346="A",1)))</f>
        <v/>
      </c>
      <c r="LV346" s="4">
        <f>IF(KS346="G",0.5,IF(KS346="R",2,IF(KS346="A",1)))</f>
        <v/>
      </c>
      <c r="LW346" s="4">
        <f>IF(KT346="G",2,IF(KT346="R",0.5,IF(KT346="A",1)))</f>
        <v/>
      </c>
      <c r="LX346" s="4">
        <f>IF(KU346="G",0.5,IF(KU346="R",2,IF(KU346="A",1)))</f>
        <v/>
      </c>
      <c r="LY346" s="7">
        <f>(LK346*(LU346+LX346)+(LL346*(LU346+LX346)))</f>
        <v/>
      </c>
      <c r="LZ346" s="7">
        <f>(LN346*(LV346+LW346)+(LO346*(LV346+LW346)))</f>
        <v/>
      </c>
      <c r="MA346" s="11">
        <f>LY346-LZ346</f>
        <v/>
      </c>
      <c r="MB346" s="5">
        <f>MA346+2</f>
        <v/>
      </c>
      <c r="MC346" s="6">
        <f>MA346-2</f>
        <v/>
      </c>
      <c r="MD346" s="4">
        <f>LE346</f>
        <v/>
      </c>
      <c r="ME346" s="9">
        <f>IF(MD346=0,1000,MD346+0.75)</f>
        <v/>
      </c>
      <c r="MF346" s="10">
        <f>IF(MD346=0,0,MD346-0.75)</f>
        <v/>
      </c>
      <c r="MG346" s="4">
        <f>((LM346*(LU346+LX346))-((LP346*(LV346+LW346))))</f>
        <v/>
      </c>
      <c r="MH346" s="9">
        <f>MG346*1.2</f>
        <v/>
      </c>
      <c r="MI346" s="10">
        <f>MG346*0.8</f>
        <v/>
      </c>
      <c r="MJ346">
        <f>IFERROR(NX346,"")</f>
        <v/>
      </c>
      <c r="MK346">
        <f>IFERROR(NY346,"")</f>
        <v/>
      </c>
      <c r="ML346">
        <f>IFERROR(NZ346,"")</f>
        <v/>
      </c>
      <c r="MM346">
        <f>IFERROR(OA346,"")</f>
        <v/>
      </c>
      <c r="MN346">
        <f>IFERROR(OB346,"")</f>
        <v/>
      </c>
      <c r="MO346">
        <f>IFERROR(OC346,"")</f>
        <v/>
      </c>
      <c r="MP346" s="1">
        <f>COUNTIFS(#REF!,LT346,#REF!,1,#REF!,"&gt;="&amp;MC346,#REF!,"&lt;="&amp;MB346,#REF!,"&lt;="&amp;ME346,#REF!,"&gt;="&amp;MF346,#REF!,"="&amp;KV346,#REF!,"="&amp;KX346)</f>
        <v/>
      </c>
      <c r="MQ346" s="1">
        <f>COUNTIFS(#REF!,LT346,#REF!,0,#REF!,"&gt;="&amp;MC346,#REF!,"&lt;="&amp;MB346,#REF!,"&lt;="&amp;ME346,#REF!,"&gt;="&amp;MF346,#REF!,"="&amp;KV346,#REF!,"="&amp;KX346)</f>
        <v/>
      </c>
      <c r="MR346" s="1">
        <f>COUNTIFS(#REF!,LT346,#REF!,1,#REF!,"&gt;="&amp;MC346,#REF!,"&lt;="&amp;MB346,#REF!,"&lt;="&amp;ME346,#REF!,"&gt;="&amp;MF346,#REF!,"="&amp;KW346,#REF!,"="&amp;KY346)</f>
        <v/>
      </c>
      <c r="MS346" s="1">
        <f>COUNTIFS(#REF!,LT346,#REF!,0,#REF!,"&gt;="&amp;MC346,#REF!,"&lt;="&amp;MB346,#REF!,"&lt;="&amp;ME346,#REF!,"&gt;="&amp;MF346,#REF!,"="&amp;KW346,#REF!,"="&amp;KY346)</f>
        <v/>
      </c>
      <c r="MT346" s="1">
        <f>COUNTIFS(#REF!,LT346,#REF!,1,#REF!,"&gt;="&amp;MI346,#REF!,"&lt;="&amp;MH346,#REF!,"&lt;="&amp;ME346,#REF!,"&gt;="&amp;MF346)</f>
        <v/>
      </c>
      <c r="MU346" s="1">
        <f>COUNTIFS(#REF!,LT346,#REF!,0,#REF!,"&gt;="&amp;MI346,#REF!,"&lt;="&amp;MH346,#REF!,"&lt;="&amp;ME346,#REF!,"&gt;="&amp;MF346)</f>
        <v/>
      </c>
      <c r="MV346" s="1">
        <f>COUNTIFS(#REF!,LT346,#REF!,1,#REF!,"&gt;="&amp;MI346,#REF!,"&lt;="&amp;MH346,#REF!,"="&amp;KZ346,#REF!,"="&amp;LA346,#REF!,"&lt;="&amp;ME346,#REF!,"&gt;="&amp;MF346)</f>
        <v/>
      </c>
      <c r="MW346" s="1">
        <f>COUNTIFS(#REF!,LT346,#REF!,0,#REF!,"&gt;="&amp;MI346,#REF!,"&lt;="&amp;MH346,#REF!,"="&amp;KZ346,#REF!,"="&amp;LA346,#REF!,"&lt;="&amp;ME346,#REF!,"&gt;="&amp;MF346)</f>
        <v/>
      </c>
      <c r="MX346" s="1">
        <f>COUNTIFS(#REF!,LT346,#REF!,1,#REF!,"&gt;="&amp;MC346,#REF!,"&lt;="&amp;MB346,#REF!,"&lt;="&amp;ME346,#REF!,"&gt;="&amp;MF346)</f>
        <v/>
      </c>
      <c r="MY346" s="1">
        <f>COUNTIFS(#REF!,LT346,#REF!,0,#REF!,"&gt;="&amp;MC346,#REF!,"&lt;="&amp;MB346,#REF!,"&lt;="&amp;ME346,#REF!,"&gt;="&amp;MF346)</f>
        <v/>
      </c>
      <c r="MZ346" s="1">
        <f>COUNTIFS(#REF!,LT346,#REF!,1,#REF!,"&lt;="&amp;ME346,#REF!,"&gt;="&amp;MF346,#REF!,"="&amp;KV346,#REF!,"="&amp;KX346)</f>
        <v/>
      </c>
      <c r="NA346" s="1">
        <f>COUNTIFS(#REF!,LT346,#REF!,0,#REF!,"&lt;="&amp;ME346,#REF!,"&gt;="&amp;MF346,#REF!,"="&amp;KV346,#REF!,"="&amp;KX346)</f>
        <v/>
      </c>
      <c r="NB346" s="1">
        <f>COUNTIFS(#REF!,LT346,#REF!,1,#REF!,"&lt;="&amp;ME346,#REF!,"&gt;="&amp;MF346,#REF!,"="&amp;KW346,#REF!,"="&amp;KY346)</f>
        <v/>
      </c>
      <c r="NC346" s="1">
        <f>COUNTIFS(#REF!,LT346,#REF!,0,#REF!,"&lt;="&amp;ME346,#REF!,"&gt;="&amp;MF346,#REF!,"="&amp;KW346,#REF!,"="&amp;KY346)</f>
        <v/>
      </c>
      <c r="ND346" s="1">
        <f>MP346+MR346+MT346+MV346+MX346+MZ346+NB346</f>
        <v/>
      </c>
      <c r="NE346" s="1">
        <f>MQ346+MS346+MU346+MW346+MY346+NA346+NC346</f>
        <v/>
      </c>
      <c r="NF346" s="1">
        <f>ND346+NE346</f>
        <v/>
      </c>
      <c r="NG346" s="33">
        <f>ND346/(ND346+NE346)</f>
        <v/>
      </c>
      <c r="NH346" s="3">
        <f>1/NG346</f>
        <v/>
      </c>
      <c r="NI346" s="1">
        <f>LI346</f>
        <v/>
      </c>
      <c r="NJ346" s="79">
        <f>((1-NG346)*(1/(NI346-1))*0.98-(NG346*1))</f>
        <v/>
      </c>
      <c r="NK346" s="34">
        <f>IF(LR346&lt;0.9,0,IF(AND(LR346&gt;1.1),0,1))</f>
        <v/>
      </c>
      <c r="NL346" s="34">
        <f>IF(LS346&lt;0.9,0,IF(AND(LS346&gt;1.1),0,1))</f>
        <v/>
      </c>
      <c r="NM346" s="32">
        <f>IF(NF346&gt;99,1,0)</f>
        <v/>
      </c>
      <c r="NN346" s="32">
        <f>IF(NJ346&gt;0.0799,1,0)</f>
        <v/>
      </c>
      <c r="NO346" s="32">
        <f>IF(NJ346&gt;NQ346,1,0)</f>
        <v/>
      </c>
      <c r="NP346" s="32">
        <f>NM346+NN346+NO346+NK346+NL346</f>
        <v/>
      </c>
      <c r="NQ346" s="79">
        <f>(((100*NG346)*(NI346-1)*0.98)-((1-NG346)*100))/100</f>
        <v/>
      </c>
      <c r="NR346" s="34">
        <f>IF(LR346&lt;0.9,0,IF(AND(LR346&gt;1.1),0,1))</f>
        <v/>
      </c>
      <c r="NS346" s="34">
        <f>IF(LS346&lt;0.9,0,IF(AND(LS346&gt;1.1),0,1))</f>
        <v/>
      </c>
      <c r="NT346" s="32">
        <f>IF(NF346&gt;99,1,0)</f>
        <v/>
      </c>
      <c r="NU346" s="32">
        <f>IF(NQ346&gt;0.0799,1,0)</f>
        <v/>
      </c>
      <c r="NV346" s="32">
        <f>IF(NQ346&gt;NJ346,1,0)</f>
        <v/>
      </c>
      <c r="NW346" s="32">
        <f>NT346+NU346+NV346+NR346+NS346</f>
        <v/>
      </c>
      <c r="NX346">
        <f>IF(NP346=5,"LayAway0-1",IF(AND(NW346=5),"BackAway0-1",""))</f>
        <v/>
      </c>
      <c r="NY346">
        <f>IF(NP346=5,KO346,IF(AND(NW346=5),KO346,""))</f>
        <v/>
      </c>
      <c r="NZ346">
        <f>IF(NP346=5,"Match Odds",IF(AND(NW346=5),"Match Odds",""))</f>
        <v/>
      </c>
      <c r="OA346">
        <f>IF(NP346=5,KP346,IF(AND(NW346=5),KP346,""))</f>
        <v/>
      </c>
      <c r="OB346">
        <f>IF(NP346=5,"MATCH_ODDS",IF(AND(NW346=5),"MATCH_ODDS",""))</f>
        <v/>
      </c>
      <c r="OC346">
        <f>IF(NP346=5,"LAY",IF(AND(NW346=5),"BACK",""))</f>
        <v/>
      </c>
    </row>
    <row r="347" ht="16.5" customHeight="1" thickBot="1" thickTop="1">
      <c r="A347" s="2" t="n"/>
      <c r="KN347" s="1">
        <f>IF(INDEX(#REF!,MATCH('HT 0-1'!D347,#REF!,0))=INDEX(#REF!,MATCH('HT 0-1'!D347,#REF!,0)),INDEX(#REF!,MATCH('HT 0-1'!D347,#REF!,0)),"ERROR")</f>
        <v/>
      </c>
      <c r="KO347" s="1">
        <f>IF(INDEX(#REF!,MATCH('HT 0-1'!E347,#REF!,0))=INDEX(#REF!,MATCH('HT 0-1'!E347,#REF!,0)),INDEX(#REF!,MATCH('HT 0-1'!E347,#REF!,0)),"ERROR")</f>
        <v/>
      </c>
      <c r="KP347" s="1">
        <f>KN347&amp;" v "&amp;KO347</f>
        <v/>
      </c>
      <c r="KQ347">
        <f>B347&amp;"_"&amp;C347</f>
        <v/>
      </c>
      <c r="KR347" s="1">
        <f>IF((HW347/KK347)&lt;0.335,"G",IF((HW347/KK347)&gt;0.67,"R","A"))</f>
        <v/>
      </c>
      <c r="KS347" s="1">
        <f>IF((HX347/KK347)&lt;0.335,"G",IF((HX347/KK347)&gt;0.67,"R","A"))</f>
        <v/>
      </c>
      <c r="KT347" s="1">
        <f>IF((IH347/KK347)&lt;0.335,"G",IF((IH347/KK347)&gt;0.67,"R","A"))</f>
        <v/>
      </c>
      <c r="KU347" s="1">
        <f>IF((II347/KK347)&lt;0.335,"G",IF((II347/KK347)&gt;0.67,"R","A"))</f>
        <v/>
      </c>
      <c r="KV347" s="1">
        <f>IF((HZ347/KK347)&lt;0.335,"G",IF((HZ347/KK347)&gt;0.67,"R","A"))</f>
        <v/>
      </c>
      <c r="KW347" s="1">
        <f>IF((HY347/KK347)&lt;0.335,"G",IF((HY347/KK347)&gt;0.67,"R","A"))</f>
        <v/>
      </c>
      <c r="KX347" s="1">
        <f>IF((IK347/KK347)&lt;0.335,"G",IF((IK347/KK347)&gt;0.67,"R","A"))</f>
        <v/>
      </c>
      <c r="KY347" s="1">
        <f>IF((IJ347/KK347)&lt;0.335,"G",IF((IJ347/KK347)&gt;0.67,"R","A"))</f>
        <v/>
      </c>
      <c r="KZ347" s="1">
        <f>IF((HQ347/KK347)&lt;0.335,"G",IF((HQ347/KK347)&gt;0.67,"R","A"))</f>
        <v/>
      </c>
      <c r="LA347" s="1">
        <f>IF((IB347/KK347)&lt;0.335,"G",IF((IB347/KK347)&gt;0.67,"R","A"))</f>
        <v/>
      </c>
      <c r="LB347">
        <f>IF(LQ347="0-1",INDEX(Scrape!#REF!,MATCH('HT 0-1'!KP347,Scrape!$B:$B,0)),"")</f>
        <v/>
      </c>
      <c r="LC347">
        <f>IF(LQ347="0-1",INDEX(Scrape!$A:$A,MATCH('HT 0-1'!KP347,Scrape!$B:$B,0)),"")</f>
        <v/>
      </c>
      <c r="LD347">
        <f>IF(LQ347="0-1",INDEX(Scrape!$B:$B,MATCH('HT 0-1'!KP347,Scrape!$B:$B,0)),"")</f>
        <v/>
      </c>
      <c r="LE347">
        <f>IF(LQ347="0-1",INDEX(Scrape!$C:$C,MATCH('HT 0-1'!KP347,Scrape!$B:$B,0)),"")</f>
        <v/>
      </c>
      <c r="LF347">
        <f>IF(LQ347="0-1",INDEX(Scrape!$D:$D,MATCH('HT 0-1'!KP347,Scrape!$B:$B,0)),"")</f>
        <v/>
      </c>
      <c r="LG347">
        <f>IF(LQ347="0-1",INDEX(Scrape!$E:$E,MATCH('HT 0-1'!KP347,Scrape!$B:$B,0)),"")</f>
        <v/>
      </c>
      <c r="LH347">
        <f>IF(LQ347="0-1",INDEX(Scrape!$F:$F,MATCH('HT 0-1'!KP347,Scrape!$B:$B,0)),"")</f>
        <v/>
      </c>
      <c r="LI347">
        <f>IF(LQ347="0-1",INDEX(Scrape!$G:$G,MATCH('HT 0-1'!KP347,Scrape!$B:$B,0)),"")</f>
        <v/>
      </c>
      <c r="LJ347">
        <f>IF(LQ347="0-1",INDEX(Scrape!$H:$H,MATCH('HT 0-1'!KP347,Scrape!$B:$B,0)),"")</f>
        <v/>
      </c>
      <c r="LK347">
        <f>IF(LQ347="0-1",INDEX(Scrape!$I:$I,MATCH('HT 0-1'!KP347,Scrape!$B:$B,0)),"")</f>
        <v/>
      </c>
      <c r="LL347">
        <f>IF(LQ347="0-1",INDEX(Scrape!$J:$J,MATCH('HT 0-1'!KP347,Scrape!$B:$B,0)),"")</f>
        <v/>
      </c>
      <c r="LM347">
        <f>IF(LQ347="0-1",INDEX(Scrape!$K:$K,MATCH('HT 0-1'!KP347,Scrape!$B:$B,0)),"")</f>
        <v/>
      </c>
      <c r="LN347">
        <f>IF(LQ347="0-1",INDEX(Scrape!$L:$L,MATCH('HT 0-1'!KP347,Scrape!$B:$B,0)),"")</f>
        <v/>
      </c>
      <c r="LO347">
        <f>IF(LQ347="0-1",INDEX(Scrape!$M:$M,MATCH('HT 0-1'!KP347,Scrape!$B:$B,0)),"")</f>
        <v/>
      </c>
      <c r="LP347">
        <f>IF(LQ347="0-1",INDEX(Scrape!$N:$N,MATCH('HT 0-1'!KP347,Scrape!$B:$B,0)),"")</f>
        <v/>
      </c>
      <c r="LQ347">
        <f>INDEX(Scrape!$O:$O,MATCH('HT 0-1'!KP347,Scrape!$B:$B,0))</f>
        <v/>
      </c>
      <c r="LR347">
        <f>(1/LJ347)+(1/LI347)+(1/LH347)</f>
        <v/>
      </c>
      <c r="LS347">
        <f>(1/LG347)+(1/LF347)+(1/LE347)</f>
        <v/>
      </c>
      <c r="LT347" s="8">
        <f>IF(INDEX(#REF!,MATCH(KQ347,#REF!,0))=INDEX(#REF!,MATCH(KQ347,#REF!,0)),INDEX(#REF!,MATCH(KQ347,#REF!,0)),"ERROR")</f>
        <v/>
      </c>
      <c r="LU347" s="4">
        <f>IF(KR347="G",2,IF(KR347="R",0.5,IF(KR347="A",1)))</f>
        <v/>
      </c>
      <c r="LV347" s="4">
        <f>IF(KS347="G",0.5,IF(KS347="R",2,IF(KS347="A",1)))</f>
        <v/>
      </c>
      <c r="LW347" s="4">
        <f>IF(KT347="G",2,IF(KT347="R",0.5,IF(KT347="A",1)))</f>
        <v/>
      </c>
      <c r="LX347" s="4">
        <f>IF(KU347="G",0.5,IF(KU347="R",2,IF(KU347="A",1)))</f>
        <v/>
      </c>
      <c r="LY347" s="7">
        <f>(LK347*(LU347+LX347)+(LL347*(LU347+LX347)))</f>
        <v/>
      </c>
      <c r="LZ347" s="7">
        <f>(LN347*(LV347+LW347)+(LO347*(LV347+LW347)))</f>
        <v/>
      </c>
      <c r="MA347" s="11">
        <f>LY347-LZ347</f>
        <v/>
      </c>
      <c r="MB347" s="5">
        <f>MA347+2</f>
        <v/>
      </c>
      <c r="MC347" s="6">
        <f>MA347-2</f>
        <v/>
      </c>
      <c r="MD347" s="4">
        <f>LE347</f>
        <v/>
      </c>
      <c r="ME347" s="9">
        <f>IF(MD347=0,1000,MD347+0.75)</f>
        <v/>
      </c>
      <c r="MF347" s="10">
        <f>IF(MD347=0,0,MD347-0.75)</f>
        <v/>
      </c>
      <c r="MG347" s="4">
        <f>((LM347*(LU347+LX347))-((LP347*(LV347+LW347))))</f>
        <v/>
      </c>
      <c r="MH347" s="9">
        <f>MG347*1.2</f>
        <v/>
      </c>
      <c r="MI347" s="10">
        <f>MG347*0.8</f>
        <v/>
      </c>
      <c r="MJ347">
        <f>IFERROR(NX347,"")</f>
        <v/>
      </c>
      <c r="MK347">
        <f>IFERROR(NY347,"")</f>
        <v/>
      </c>
      <c r="ML347">
        <f>IFERROR(NZ347,"")</f>
        <v/>
      </c>
      <c r="MM347">
        <f>IFERROR(OA347,"")</f>
        <v/>
      </c>
      <c r="MN347">
        <f>IFERROR(OB347,"")</f>
        <v/>
      </c>
      <c r="MO347">
        <f>IFERROR(OC347,"")</f>
        <v/>
      </c>
      <c r="MP347" s="1">
        <f>COUNTIFS(#REF!,LT347,#REF!,1,#REF!,"&gt;="&amp;MC347,#REF!,"&lt;="&amp;MB347,#REF!,"&lt;="&amp;ME347,#REF!,"&gt;="&amp;MF347,#REF!,"="&amp;KV347,#REF!,"="&amp;KX347)</f>
        <v/>
      </c>
      <c r="MQ347" s="1">
        <f>COUNTIFS(#REF!,LT347,#REF!,0,#REF!,"&gt;="&amp;MC347,#REF!,"&lt;="&amp;MB347,#REF!,"&lt;="&amp;ME347,#REF!,"&gt;="&amp;MF347,#REF!,"="&amp;KV347,#REF!,"="&amp;KX347)</f>
        <v/>
      </c>
      <c r="MR347" s="1">
        <f>COUNTIFS(#REF!,LT347,#REF!,1,#REF!,"&gt;="&amp;MC347,#REF!,"&lt;="&amp;MB347,#REF!,"&lt;="&amp;ME347,#REF!,"&gt;="&amp;MF347,#REF!,"="&amp;KW347,#REF!,"="&amp;KY347)</f>
        <v/>
      </c>
      <c r="MS347" s="1">
        <f>COUNTIFS(#REF!,LT347,#REF!,0,#REF!,"&gt;="&amp;MC347,#REF!,"&lt;="&amp;MB347,#REF!,"&lt;="&amp;ME347,#REF!,"&gt;="&amp;MF347,#REF!,"="&amp;KW347,#REF!,"="&amp;KY347)</f>
        <v/>
      </c>
      <c r="MT347" s="1">
        <f>COUNTIFS(#REF!,LT347,#REF!,1,#REF!,"&gt;="&amp;MI347,#REF!,"&lt;="&amp;MH347,#REF!,"&lt;="&amp;ME347,#REF!,"&gt;="&amp;MF347)</f>
        <v/>
      </c>
      <c r="MU347" s="1">
        <f>COUNTIFS(#REF!,LT347,#REF!,0,#REF!,"&gt;="&amp;MI347,#REF!,"&lt;="&amp;MH347,#REF!,"&lt;="&amp;ME347,#REF!,"&gt;="&amp;MF347)</f>
        <v/>
      </c>
      <c r="MV347" s="1">
        <f>COUNTIFS(#REF!,LT347,#REF!,1,#REF!,"&gt;="&amp;MI347,#REF!,"&lt;="&amp;MH347,#REF!,"="&amp;KZ347,#REF!,"="&amp;LA347,#REF!,"&lt;="&amp;ME347,#REF!,"&gt;="&amp;MF347)</f>
        <v/>
      </c>
      <c r="MW347" s="1">
        <f>COUNTIFS(#REF!,LT347,#REF!,0,#REF!,"&gt;="&amp;MI347,#REF!,"&lt;="&amp;MH347,#REF!,"="&amp;KZ347,#REF!,"="&amp;LA347,#REF!,"&lt;="&amp;ME347,#REF!,"&gt;="&amp;MF347)</f>
        <v/>
      </c>
      <c r="MX347" s="1">
        <f>COUNTIFS(#REF!,LT347,#REF!,1,#REF!,"&gt;="&amp;MC347,#REF!,"&lt;="&amp;MB347,#REF!,"&lt;="&amp;ME347,#REF!,"&gt;="&amp;MF347)</f>
        <v/>
      </c>
      <c r="MY347" s="1">
        <f>COUNTIFS(#REF!,LT347,#REF!,0,#REF!,"&gt;="&amp;MC347,#REF!,"&lt;="&amp;MB347,#REF!,"&lt;="&amp;ME347,#REF!,"&gt;="&amp;MF347)</f>
        <v/>
      </c>
      <c r="MZ347" s="1">
        <f>COUNTIFS(#REF!,LT347,#REF!,1,#REF!,"&lt;="&amp;ME347,#REF!,"&gt;="&amp;MF347,#REF!,"="&amp;KV347,#REF!,"="&amp;KX347)</f>
        <v/>
      </c>
      <c r="NA347" s="1">
        <f>COUNTIFS(#REF!,LT347,#REF!,0,#REF!,"&lt;="&amp;ME347,#REF!,"&gt;="&amp;MF347,#REF!,"="&amp;KV347,#REF!,"="&amp;KX347)</f>
        <v/>
      </c>
      <c r="NB347" s="1">
        <f>COUNTIFS(#REF!,LT347,#REF!,1,#REF!,"&lt;="&amp;ME347,#REF!,"&gt;="&amp;MF347,#REF!,"="&amp;KW347,#REF!,"="&amp;KY347)</f>
        <v/>
      </c>
      <c r="NC347" s="1">
        <f>COUNTIFS(#REF!,LT347,#REF!,0,#REF!,"&lt;="&amp;ME347,#REF!,"&gt;="&amp;MF347,#REF!,"="&amp;KW347,#REF!,"="&amp;KY347)</f>
        <v/>
      </c>
      <c r="ND347" s="1">
        <f>MP347+MR347+MT347+MV347+MX347+MZ347+NB347</f>
        <v/>
      </c>
      <c r="NE347" s="1">
        <f>MQ347+MS347+MU347+MW347+MY347+NA347+NC347</f>
        <v/>
      </c>
      <c r="NF347" s="1">
        <f>ND347+NE347</f>
        <v/>
      </c>
      <c r="NG347" s="33">
        <f>ND347/(ND347+NE347)</f>
        <v/>
      </c>
      <c r="NH347" s="3">
        <f>1/NG347</f>
        <v/>
      </c>
      <c r="NI347" s="1">
        <f>LI347</f>
        <v/>
      </c>
      <c r="NJ347" s="79">
        <f>((1-NG347)*(1/(NI347-1))*0.98-(NG347*1))</f>
        <v/>
      </c>
      <c r="NK347" s="34">
        <f>IF(LR347&lt;0.9,0,IF(AND(LR347&gt;1.1),0,1))</f>
        <v/>
      </c>
      <c r="NL347" s="34">
        <f>IF(LS347&lt;0.9,0,IF(AND(LS347&gt;1.1),0,1))</f>
        <v/>
      </c>
      <c r="NM347" s="32">
        <f>IF(NF347&gt;99,1,0)</f>
        <v/>
      </c>
      <c r="NN347" s="32">
        <f>IF(NJ347&gt;0.0799,1,0)</f>
        <v/>
      </c>
      <c r="NO347" s="32">
        <f>IF(NJ347&gt;NQ347,1,0)</f>
        <v/>
      </c>
      <c r="NP347" s="32">
        <f>NM347+NN347+NO347+NK347+NL347</f>
        <v/>
      </c>
      <c r="NQ347" s="79">
        <f>(((100*NG347)*(NI347-1)*0.98)-((1-NG347)*100))/100</f>
        <v/>
      </c>
      <c r="NR347" s="34">
        <f>IF(LR347&lt;0.9,0,IF(AND(LR347&gt;1.1),0,1))</f>
        <v/>
      </c>
      <c r="NS347" s="34">
        <f>IF(LS347&lt;0.9,0,IF(AND(LS347&gt;1.1),0,1))</f>
        <v/>
      </c>
      <c r="NT347" s="32">
        <f>IF(NF347&gt;99,1,0)</f>
        <v/>
      </c>
      <c r="NU347" s="32">
        <f>IF(NQ347&gt;0.0799,1,0)</f>
        <v/>
      </c>
      <c r="NV347" s="32">
        <f>IF(NQ347&gt;NJ347,1,0)</f>
        <v/>
      </c>
      <c r="NW347" s="32">
        <f>NT347+NU347+NV347+NR347+NS347</f>
        <v/>
      </c>
      <c r="NX347">
        <f>IF(NP347=5,"LayAway0-1",IF(AND(NW347=5),"BackAway0-1",""))</f>
        <v/>
      </c>
      <c r="NY347">
        <f>IF(NP347=5,KO347,IF(AND(NW347=5),KO347,""))</f>
        <v/>
      </c>
      <c r="NZ347">
        <f>IF(NP347=5,"Match Odds",IF(AND(NW347=5),"Match Odds",""))</f>
        <v/>
      </c>
      <c r="OA347">
        <f>IF(NP347=5,KP347,IF(AND(NW347=5),KP347,""))</f>
        <v/>
      </c>
      <c r="OB347">
        <f>IF(NP347=5,"MATCH_ODDS",IF(AND(NW347=5),"MATCH_ODDS",""))</f>
        <v/>
      </c>
      <c r="OC347">
        <f>IF(NP347=5,"LAY",IF(AND(NW347=5),"BACK",""))</f>
        <v/>
      </c>
    </row>
    <row r="348" ht="16.5" customHeight="1" thickBot="1" thickTop="1">
      <c r="A348" s="2" t="n"/>
      <c r="KN348" s="1">
        <f>IF(INDEX(#REF!,MATCH('HT 0-1'!D348,#REF!,0))=INDEX(#REF!,MATCH('HT 0-1'!D348,#REF!,0)),INDEX(#REF!,MATCH('HT 0-1'!D348,#REF!,0)),"ERROR")</f>
        <v/>
      </c>
      <c r="KO348" s="1">
        <f>IF(INDEX(#REF!,MATCH('HT 0-1'!E348,#REF!,0))=INDEX(#REF!,MATCH('HT 0-1'!E348,#REF!,0)),INDEX(#REF!,MATCH('HT 0-1'!E348,#REF!,0)),"ERROR")</f>
        <v/>
      </c>
      <c r="KP348" s="1">
        <f>KN348&amp;" v "&amp;KO348</f>
        <v/>
      </c>
      <c r="KQ348">
        <f>B348&amp;"_"&amp;C348</f>
        <v/>
      </c>
      <c r="KR348" s="1">
        <f>IF((HW348/KK348)&lt;0.335,"G",IF((HW348/KK348)&gt;0.67,"R","A"))</f>
        <v/>
      </c>
      <c r="KS348" s="1">
        <f>IF((HX348/KK348)&lt;0.335,"G",IF((HX348/KK348)&gt;0.67,"R","A"))</f>
        <v/>
      </c>
      <c r="KT348" s="1">
        <f>IF((IH348/KK348)&lt;0.335,"G",IF((IH348/KK348)&gt;0.67,"R","A"))</f>
        <v/>
      </c>
      <c r="KU348" s="1">
        <f>IF((II348/KK348)&lt;0.335,"G",IF((II348/KK348)&gt;0.67,"R","A"))</f>
        <v/>
      </c>
      <c r="KV348" s="1">
        <f>IF((HZ348/KK348)&lt;0.335,"G",IF((HZ348/KK348)&gt;0.67,"R","A"))</f>
        <v/>
      </c>
      <c r="KW348" s="1">
        <f>IF((HY348/KK348)&lt;0.335,"G",IF((HY348/KK348)&gt;0.67,"R","A"))</f>
        <v/>
      </c>
      <c r="KX348" s="1">
        <f>IF((IK348/KK348)&lt;0.335,"G",IF((IK348/KK348)&gt;0.67,"R","A"))</f>
        <v/>
      </c>
      <c r="KY348" s="1">
        <f>IF((IJ348/KK348)&lt;0.335,"G",IF((IJ348/KK348)&gt;0.67,"R","A"))</f>
        <v/>
      </c>
      <c r="KZ348" s="1">
        <f>IF((HQ348/KK348)&lt;0.335,"G",IF((HQ348/KK348)&gt;0.67,"R","A"))</f>
        <v/>
      </c>
      <c r="LA348" s="1">
        <f>IF((IB348/KK348)&lt;0.335,"G",IF((IB348/KK348)&gt;0.67,"R","A"))</f>
        <v/>
      </c>
      <c r="LB348">
        <f>IF(LQ348="0-1",INDEX(Scrape!#REF!,MATCH('HT 0-1'!KP348,Scrape!$B:$B,0)),"")</f>
        <v/>
      </c>
      <c r="LC348">
        <f>IF(LQ348="0-1",INDEX(Scrape!$A:$A,MATCH('HT 0-1'!KP348,Scrape!$B:$B,0)),"")</f>
        <v/>
      </c>
      <c r="LD348">
        <f>IF(LQ348="0-1",INDEX(Scrape!$B:$B,MATCH('HT 0-1'!KP348,Scrape!$B:$B,0)),"")</f>
        <v/>
      </c>
      <c r="LE348">
        <f>IF(LQ348="0-1",INDEX(Scrape!$C:$C,MATCH('HT 0-1'!KP348,Scrape!$B:$B,0)),"")</f>
        <v/>
      </c>
      <c r="LF348">
        <f>IF(LQ348="0-1",INDEX(Scrape!$D:$D,MATCH('HT 0-1'!KP348,Scrape!$B:$B,0)),"")</f>
        <v/>
      </c>
      <c r="LG348">
        <f>IF(LQ348="0-1",INDEX(Scrape!$E:$E,MATCH('HT 0-1'!KP348,Scrape!$B:$B,0)),"")</f>
        <v/>
      </c>
      <c r="LH348">
        <f>IF(LQ348="0-1",INDEX(Scrape!$F:$F,MATCH('HT 0-1'!KP348,Scrape!$B:$B,0)),"")</f>
        <v/>
      </c>
      <c r="LI348">
        <f>IF(LQ348="0-1",INDEX(Scrape!$G:$G,MATCH('HT 0-1'!KP348,Scrape!$B:$B,0)),"")</f>
        <v/>
      </c>
      <c r="LJ348">
        <f>IF(LQ348="0-1",INDEX(Scrape!$H:$H,MATCH('HT 0-1'!KP348,Scrape!$B:$B,0)),"")</f>
        <v/>
      </c>
      <c r="LK348">
        <f>IF(LQ348="0-1",INDEX(Scrape!$I:$I,MATCH('HT 0-1'!KP348,Scrape!$B:$B,0)),"")</f>
        <v/>
      </c>
      <c r="LL348">
        <f>IF(LQ348="0-1",INDEX(Scrape!$J:$J,MATCH('HT 0-1'!KP348,Scrape!$B:$B,0)),"")</f>
        <v/>
      </c>
      <c r="LM348">
        <f>IF(LQ348="0-1",INDEX(Scrape!$K:$K,MATCH('HT 0-1'!KP348,Scrape!$B:$B,0)),"")</f>
        <v/>
      </c>
      <c r="LN348">
        <f>IF(LQ348="0-1",INDEX(Scrape!$L:$L,MATCH('HT 0-1'!KP348,Scrape!$B:$B,0)),"")</f>
        <v/>
      </c>
      <c r="LO348">
        <f>IF(LQ348="0-1",INDEX(Scrape!$M:$M,MATCH('HT 0-1'!KP348,Scrape!$B:$B,0)),"")</f>
        <v/>
      </c>
      <c r="LP348">
        <f>IF(LQ348="0-1",INDEX(Scrape!$N:$N,MATCH('HT 0-1'!KP348,Scrape!$B:$B,0)),"")</f>
        <v/>
      </c>
      <c r="LQ348">
        <f>INDEX(Scrape!$O:$O,MATCH('HT 0-1'!KP348,Scrape!$B:$B,0))</f>
        <v/>
      </c>
      <c r="LR348">
        <f>(1/LJ348)+(1/LI348)+(1/LH348)</f>
        <v/>
      </c>
      <c r="LS348">
        <f>(1/LG348)+(1/LF348)+(1/LE348)</f>
        <v/>
      </c>
      <c r="LT348" s="8">
        <f>IF(INDEX(#REF!,MATCH(KQ348,#REF!,0))=INDEX(#REF!,MATCH(KQ348,#REF!,0)),INDEX(#REF!,MATCH(KQ348,#REF!,0)),"ERROR")</f>
        <v/>
      </c>
      <c r="LU348" s="4">
        <f>IF(KR348="G",2,IF(KR348="R",0.5,IF(KR348="A",1)))</f>
        <v/>
      </c>
      <c r="LV348" s="4">
        <f>IF(KS348="G",0.5,IF(KS348="R",2,IF(KS348="A",1)))</f>
        <v/>
      </c>
      <c r="LW348" s="4">
        <f>IF(KT348="G",2,IF(KT348="R",0.5,IF(KT348="A",1)))</f>
        <v/>
      </c>
      <c r="LX348" s="4">
        <f>IF(KU348="G",0.5,IF(KU348="R",2,IF(KU348="A",1)))</f>
        <v/>
      </c>
      <c r="LY348" s="7">
        <f>(LK348*(LU348+LX348)+(LL348*(LU348+LX348)))</f>
        <v/>
      </c>
      <c r="LZ348" s="7">
        <f>(LN348*(LV348+LW348)+(LO348*(LV348+LW348)))</f>
        <v/>
      </c>
      <c r="MA348" s="11">
        <f>LY348-LZ348</f>
        <v/>
      </c>
      <c r="MB348" s="5">
        <f>MA348+2</f>
        <v/>
      </c>
      <c r="MC348" s="6">
        <f>MA348-2</f>
        <v/>
      </c>
      <c r="MD348" s="4">
        <f>LE348</f>
        <v/>
      </c>
      <c r="ME348" s="9">
        <f>IF(MD348=0,1000,MD348+0.75)</f>
        <v/>
      </c>
      <c r="MF348" s="10">
        <f>IF(MD348=0,0,MD348-0.75)</f>
        <v/>
      </c>
      <c r="MG348" s="4">
        <f>((LM348*(LU348+LX348))-((LP348*(LV348+LW348))))</f>
        <v/>
      </c>
      <c r="MH348" s="9">
        <f>MG348*1.2</f>
        <v/>
      </c>
      <c r="MI348" s="10">
        <f>MG348*0.8</f>
        <v/>
      </c>
      <c r="MJ348">
        <f>IFERROR(NX348,"")</f>
        <v/>
      </c>
      <c r="MK348">
        <f>IFERROR(NY348,"")</f>
        <v/>
      </c>
      <c r="ML348">
        <f>IFERROR(NZ348,"")</f>
        <v/>
      </c>
      <c r="MM348">
        <f>IFERROR(OA348,"")</f>
        <v/>
      </c>
      <c r="MN348">
        <f>IFERROR(OB348,"")</f>
        <v/>
      </c>
      <c r="MO348">
        <f>IFERROR(OC348,"")</f>
        <v/>
      </c>
      <c r="MP348" s="1">
        <f>COUNTIFS(#REF!,LT348,#REF!,1,#REF!,"&gt;="&amp;MC348,#REF!,"&lt;="&amp;MB348,#REF!,"&lt;="&amp;ME348,#REF!,"&gt;="&amp;MF348,#REF!,"="&amp;KV348,#REF!,"="&amp;KX348)</f>
        <v/>
      </c>
      <c r="MQ348" s="1">
        <f>COUNTIFS(#REF!,LT348,#REF!,0,#REF!,"&gt;="&amp;MC348,#REF!,"&lt;="&amp;MB348,#REF!,"&lt;="&amp;ME348,#REF!,"&gt;="&amp;MF348,#REF!,"="&amp;KV348,#REF!,"="&amp;KX348)</f>
        <v/>
      </c>
      <c r="MR348" s="1">
        <f>COUNTIFS(#REF!,LT348,#REF!,1,#REF!,"&gt;="&amp;MC348,#REF!,"&lt;="&amp;MB348,#REF!,"&lt;="&amp;ME348,#REF!,"&gt;="&amp;MF348,#REF!,"="&amp;KW348,#REF!,"="&amp;KY348)</f>
        <v/>
      </c>
      <c r="MS348" s="1">
        <f>COUNTIFS(#REF!,LT348,#REF!,0,#REF!,"&gt;="&amp;MC348,#REF!,"&lt;="&amp;MB348,#REF!,"&lt;="&amp;ME348,#REF!,"&gt;="&amp;MF348,#REF!,"="&amp;KW348,#REF!,"="&amp;KY348)</f>
        <v/>
      </c>
      <c r="MT348" s="1">
        <f>COUNTIFS(#REF!,LT348,#REF!,1,#REF!,"&gt;="&amp;MI348,#REF!,"&lt;="&amp;MH348,#REF!,"&lt;="&amp;ME348,#REF!,"&gt;="&amp;MF348)</f>
        <v/>
      </c>
      <c r="MU348" s="1">
        <f>COUNTIFS(#REF!,LT348,#REF!,0,#REF!,"&gt;="&amp;MI348,#REF!,"&lt;="&amp;MH348,#REF!,"&lt;="&amp;ME348,#REF!,"&gt;="&amp;MF348)</f>
        <v/>
      </c>
      <c r="MV348" s="1">
        <f>COUNTIFS(#REF!,LT348,#REF!,1,#REF!,"&gt;="&amp;MI348,#REF!,"&lt;="&amp;MH348,#REF!,"="&amp;KZ348,#REF!,"="&amp;LA348,#REF!,"&lt;="&amp;ME348,#REF!,"&gt;="&amp;MF348)</f>
        <v/>
      </c>
      <c r="MW348" s="1">
        <f>COUNTIFS(#REF!,LT348,#REF!,0,#REF!,"&gt;="&amp;MI348,#REF!,"&lt;="&amp;MH348,#REF!,"="&amp;KZ348,#REF!,"="&amp;LA348,#REF!,"&lt;="&amp;ME348,#REF!,"&gt;="&amp;MF348)</f>
        <v/>
      </c>
      <c r="MX348" s="1">
        <f>COUNTIFS(#REF!,LT348,#REF!,1,#REF!,"&gt;="&amp;MC348,#REF!,"&lt;="&amp;MB348,#REF!,"&lt;="&amp;ME348,#REF!,"&gt;="&amp;MF348)</f>
        <v/>
      </c>
      <c r="MY348" s="1">
        <f>COUNTIFS(#REF!,LT348,#REF!,0,#REF!,"&gt;="&amp;MC348,#REF!,"&lt;="&amp;MB348,#REF!,"&lt;="&amp;ME348,#REF!,"&gt;="&amp;MF348)</f>
        <v/>
      </c>
      <c r="MZ348" s="1">
        <f>COUNTIFS(#REF!,LT348,#REF!,1,#REF!,"&lt;="&amp;ME348,#REF!,"&gt;="&amp;MF348,#REF!,"="&amp;KV348,#REF!,"="&amp;KX348)</f>
        <v/>
      </c>
      <c r="NA348" s="1">
        <f>COUNTIFS(#REF!,LT348,#REF!,0,#REF!,"&lt;="&amp;ME348,#REF!,"&gt;="&amp;MF348,#REF!,"="&amp;KV348,#REF!,"="&amp;KX348)</f>
        <v/>
      </c>
      <c r="NB348" s="1">
        <f>COUNTIFS(#REF!,LT348,#REF!,1,#REF!,"&lt;="&amp;ME348,#REF!,"&gt;="&amp;MF348,#REF!,"="&amp;KW348,#REF!,"="&amp;KY348)</f>
        <v/>
      </c>
      <c r="NC348" s="1">
        <f>COUNTIFS(#REF!,LT348,#REF!,0,#REF!,"&lt;="&amp;ME348,#REF!,"&gt;="&amp;MF348,#REF!,"="&amp;KW348,#REF!,"="&amp;KY348)</f>
        <v/>
      </c>
      <c r="ND348" s="1">
        <f>MP348+MR348+MT348+MV348+MX348+MZ348+NB348</f>
        <v/>
      </c>
      <c r="NE348" s="1">
        <f>MQ348+MS348+MU348+MW348+MY348+NA348+NC348</f>
        <v/>
      </c>
      <c r="NF348" s="1">
        <f>ND348+NE348</f>
        <v/>
      </c>
      <c r="NG348" s="33">
        <f>ND348/(ND348+NE348)</f>
        <v/>
      </c>
      <c r="NH348" s="3">
        <f>1/NG348</f>
        <v/>
      </c>
      <c r="NI348" s="1">
        <f>LI348</f>
        <v/>
      </c>
      <c r="NJ348" s="79">
        <f>((1-NG348)*(1/(NI348-1))*0.98-(NG348*1))</f>
        <v/>
      </c>
      <c r="NK348" s="34">
        <f>IF(LR348&lt;0.9,0,IF(AND(LR348&gt;1.1),0,1))</f>
        <v/>
      </c>
      <c r="NL348" s="34">
        <f>IF(LS348&lt;0.9,0,IF(AND(LS348&gt;1.1),0,1))</f>
        <v/>
      </c>
      <c r="NM348" s="32">
        <f>IF(NF348&gt;99,1,0)</f>
        <v/>
      </c>
      <c r="NN348" s="32">
        <f>IF(NJ348&gt;0.0799,1,0)</f>
        <v/>
      </c>
      <c r="NO348" s="32">
        <f>IF(NJ348&gt;NQ348,1,0)</f>
        <v/>
      </c>
      <c r="NP348" s="32">
        <f>NM348+NN348+NO348+NK348+NL348</f>
        <v/>
      </c>
      <c r="NQ348" s="79">
        <f>(((100*NG348)*(NI348-1)*0.98)-((1-NG348)*100))/100</f>
        <v/>
      </c>
      <c r="NR348" s="34">
        <f>IF(LR348&lt;0.9,0,IF(AND(LR348&gt;1.1),0,1))</f>
        <v/>
      </c>
      <c r="NS348" s="34">
        <f>IF(LS348&lt;0.9,0,IF(AND(LS348&gt;1.1),0,1))</f>
        <v/>
      </c>
      <c r="NT348" s="32">
        <f>IF(NF348&gt;99,1,0)</f>
        <v/>
      </c>
      <c r="NU348" s="32">
        <f>IF(NQ348&gt;0.0799,1,0)</f>
        <v/>
      </c>
      <c r="NV348" s="32">
        <f>IF(NQ348&gt;NJ348,1,0)</f>
        <v/>
      </c>
      <c r="NW348" s="32">
        <f>NT348+NU348+NV348+NR348+NS348</f>
        <v/>
      </c>
      <c r="NX348">
        <f>IF(NP348=5,"LayAway0-1",IF(AND(NW348=5),"BackAway0-1",""))</f>
        <v/>
      </c>
      <c r="NY348">
        <f>IF(NP348=5,KO348,IF(AND(NW348=5),KO348,""))</f>
        <v/>
      </c>
      <c r="NZ348">
        <f>IF(NP348=5,"Match Odds",IF(AND(NW348=5),"Match Odds",""))</f>
        <v/>
      </c>
      <c r="OA348">
        <f>IF(NP348=5,KP348,IF(AND(NW348=5),KP348,""))</f>
        <v/>
      </c>
      <c r="OB348">
        <f>IF(NP348=5,"MATCH_ODDS",IF(AND(NW348=5),"MATCH_ODDS",""))</f>
        <v/>
      </c>
      <c r="OC348">
        <f>IF(NP348=5,"LAY",IF(AND(NW348=5),"BACK",""))</f>
        <v/>
      </c>
    </row>
    <row r="349" ht="16.5" customHeight="1" thickBot="1" thickTop="1">
      <c r="A349" s="2" t="n"/>
      <c r="KN349" s="1">
        <f>IF(INDEX(#REF!,MATCH('HT 0-1'!D349,#REF!,0))=INDEX(#REF!,MATCH('HT 0-1'!D349,#REF!,0)),INDEX(#REF!,MATCH('HT 0-1'!D349,#REF!,0)),"ERROR")</f>
        <v/>
      </c>
      <c r="KO349" s="1">
        <f>IF(INDEX(#REF!,MATCH('HT 0-1'!E349,#REF!,0))=INDEX(#REF!,MATCH('HT 0-1'!E349,#REF!,0)),INDEX(#REF!,MATCH('HT 0-1'!E349,#REF!,0)),"ERROR")</f>
        <v/>
      </c>
      <c r="KP349" s="1">
        <f>KN349&amp;" v "&amp;KO349</f>
        <v/>
      </c>
      <c r="KQ349">
        <f>B349&amp;"_"&amp;C349</f>
        <v/>
      </c>
      <c r="KR349" s="1">
        <f>IF((HW349/KK349)&lt;0.335,"G",IF((HW349/KK349)&gt;0.67,"R","A"))</f>
        <v/>
      </c>
      <c r="KS349" s="1">
        <f>IF((HX349/KK349)&lt;0.335,"G",IF((HX349/KK349)&gt;0.67,"R","A"))</f>
        <v/>
      </c>
      <c r="KT349" s="1">
        <f>IF((IH349/KK349)&lt;0.335,"G",IF((IH349/KK349)&gt;0.67,"R","A"))</f>
        <v/>
      </c>
      <c r="KU349" s="1">
        <f>IF((II349/KK349)&lt;0.335,"G",IF((II349/KK349)&gt;0.67,"R","A"))</f>
        <v/>
      </c>
      <c r="KV349" s="1">
        <f>IF((HZ349/KK349)&lt;0.335,"G",IF((HZ349/KK349)&gt;0.67,"R","A"))</f>
        <v/>
      </c>
      <c r="KW349" s="1">
        <f>IF((HY349/KK349)&lt;0.335,"G",IF((HY349/KK349)&gt;0.67,"R","A"))</f>
        <v/>
      </c>
      <c r="KX349" s="1">
        <f>IF((IK349/KK349)&lt;0.335,"G",IF((IK349/KK349)&gt;0.67,"R","A"))</f>
        <v/>
      </c>
      <c r="KY349" s="1">
        <f>IF((IJ349/KK349)&lt;0.335,"G",IF((IJ349/KK349)&gt;0.67,"R","A"))</f>
        <v/>
      </c>
      <c r="KZ349" s="1">
        <f>IF((HQ349/KK349)&lt;0.335,"G",IF((HQ349/KK349)&gt;0.67,"R","A"))</f>
        <v/>
      </c>
      <c r="LA349" s="1">
        <f>IF((IB349/KK349)&lt;0.335,"G",IF((IB349/KK349)&gt;0.67,"R","A"))</f>
        <v/>
      </c>
      <c r="LB349">
        <f>IF(LQ349="0-1",INDEX(Scrape!#REF!,MATCH('HT 0-1'!KP349,Scrape!$B:$B,0)),"")</f>
        <v/>
      </c>
      <c r="LC349">
        <f>IF(LQ349="0-1",INDEX(Scrape!$A:$A,MATCH('HT 0-1'!KP349,Scrape!$B:$B,0)),"")</f>
        <v/>
      </c>
      <c r="LD349">
        <f>IF(LQ349="0-1",INDEX(Scrape!$B:$B,MATCH('HT 0-1'!KP349,Scrape!$B:$B,0)),"")</f>
        <v/>
      </c>
      <c r="LE349">
        <f>IF(LQ349="0-1",INDEX(Scrape!$C:$C,MATCH('HT 0-1'!KP349,Scrape!$B:$B,0)),"")</f>
        <v/>
      </c>
      <c r="LF349">
        <f>IF(LQ349="0-1",INDEX(Scrape!$D:$D,MATCH('HT 0-1'!KP349,Scrape!$B:$B,0)),"")</f>
        <v/>
      </c>
      <c r="LG349">
        <f>IF(LQ349="0-1",INDEX(Scrape!$E:$E,MATCH('HT 0-1'!KP349,Scrape!$B:$B,0)),"")</f>
        <v/>
      </c>
      <c r="LH349">
        <f>IF(LQ349="0-1",INDEX(Scrape!$F:$F,MATCH('HT 0-1'!KP349,Scrape!$B:$B,0)),"")</f>
        <v/>
      </c>
      <c r="LI349">
        <f>IF(LQ349="0-1",INDEX(Scrape!$G:$G,MATCH('HT 0-1'!KP349,Scrape!$B:$B,0)),"")</f>
        <v/>
      </c>
      <c r="LJ349">
        <f>IF(LQ349="0-1",INDEX(Scrape!$H:$H,MATCH('HT 0-1'!KP349,Scrape!$B:$B,0)),"")</f>
        <v/>
      </c>
      <c r="LK349">
        <f>IF(LQ349="0-1",INDEX(Scrape!$I:$I,MATCH('HT 0-1'!KP349,Scrape!$B:$B,0)),"")</f>
        <v/>
      </c>
      <c r="LL349">
        <f>IF(LQ349="0-1",INDEX(Scrape!$J:$J,MATCH('HT 0-1'!KP349,Scrape!$B:$B,0)),"")</f>
        <v/>
      </c>
      <c r="LM349">
        <f>IF(LQ349="0-1",INDEX(Scrape!$K:$K,MATCH('HT 0-1'!KP349,Scrape!$B:$B,0)),"")</f>
        <v/>
      </c>
      <c r="LN349">
        <f>IF(LQ349="0-1",INDEX(Scrape!$L:$L,MATCH('HT 0-1'!KP349,Scrape!$B:$B,0)),"")</f>
        <v/>
      </c>
      <c r="LO349">
        <f>IF(LQ349="0-1",INDEX(Scrape!$M:$M,MATCH('HT 0-1'!KP349,Scrape!$B:$B,0)),"")</f>
        <v/>
      </c>
      <c r="LP349">
        <f>IF(LQ349="0-1",INDEX(Scrape!$N:$N,MATCH('HT 0-1'!KP349,Scrape!$B:$B,0)),"")</f>
        <v/>
      </c>
      <c r="LQ349">
        <f>INDEX(Scrape!$O:$O,MATCH('HT 0-1'!KP349,Scrape!$B:$B,0))</f>
        <v/>
      </c>
      <c r="LR349">
        <f>(1/LJ349)+(1/LI349)+(1/LH349)</f>
        <v/>
      </c>
      <c r="LS349">
        <f>(1/LG349)+(1/LF349)+(1/LE349)</f>
        <v/>
      </c>
      <c r="LT349" s="8">
        <f>IF(INDEX(#REF!,MATCH(KQ349,#REF!,0))=INDEX(#REF!,MATCH(KQ349,#REF!,0)),INDEX(#REF!,MATCH(KQ349,#REF!,0)),"ERROR")</f>
        <v/>
      </c>
      <c r="LU349" s="4">
        <f>IF(KR349="G",2,IF(KR349="R",0.5,IF(KR349="A",1)))</f>
        <v/>
      </c>
      <c r="LV349" s="4">
        <f>IF(KS349="G",0.5,IF(KS349="R",2,IF(KS349="A",1)))</f>
        <v/>
      </c>
      <c r="LW349" s="4">
        <f>IF(KT349="G",2,IF(KT349="R",0.5,IF(KT349="A",1)))</f>
        <v/>
      </c>
      <c r="LX349" s="4">
        <f>IF(KU349="G",0.5,IF(KU349="R",2,IF(KU349="A",1)))</f>
        <v/>
      </c>
      <c r="LY349" s="7">
        <f>(LK349*(LU349+LX349)+(LL349*(LU349+LX349)))</f>
        <v/>
      </c>
      <c r="LZ349" s="7">
        <f>(LN349*(LV349+LW349)+(LO349*(LV349+LW349)))</f>
        <v/>
      </c>
      <c r="MA349" s="11">
        <f>LY349-LZ349</f>
        <v/>
      </c>
      <c r="MB349" s="5">
        <f>MA349+2</f>
        <v/>
      </c>
      <c r="MC349" s="6">
        <f>MA349-2</f>
        <v/>
      </c>
      <c r="MD349" s="4">
        <f>LE349</f>
        <v/>
      </c>
      <c r="ME349" s="9">
        <f>IF(MD349=0,1000,MD349+0.75)</f>
        <v/>
      </c>
      <c r="MF349" s="10">
        <f>IF(MD349=0,0,MD349-0.75)</f>
        <v/>
      </c>
      <c r="MG349" s="4">
        <f>((LM349*(LU349+LX349))-((LP349*(LV349+LW349))))</f>
        <v/>
      </c>
      <c r="MH349" s="9">
        <f>MG349*1.2</f>
        <v/>
      </c>
      <c r="MI349" s="10">
        <f>MG349*0.8</f>
        <v/>
      </c>
      <c r="MJ349">
        <f>IFERROR(NX349,"")</f>
        <v/>
      </c>
      <c r="MK349">
        <f>IFERROR(NY349,"")</f>
        <v/>
      </c>
      <c r="ML349">
        <f>IFERROR(NZ349,"")</f>
        <v/>
      </c>
      <c r="MM349">
        <f>IFERROR(OA349,"")</f>
        <v/>
      </c>
      <c r="MN349">
        <f>IFERROR(OB349,"")</f>
        <v/>
      </c>
      <c r="MO349">
        <f>IFERROR(OC349,"")</f>
        <v/>
      </c>
      <c r="MP349" s="1">
        <f>COUNTIFS(#REF!,LT349,#REF!,1,#REF!,"&gt;="&amp;MC349,#REF!,"&lt;="&amp;MB349,#REF!,"&lt;="&amp;ME349,#REF!,"&gt;="&amp;MF349,#REF!,"="&amp;KV349,#REF!,"="&amp;KX349)</f>
        <v/>
      </c>
      <c r="MQ349" s="1">
        <f>COUNTIFS(#REF!,LT349,#REF!,0,#REF!,"&gt;="&amp;MC349,#REF!,"&lt;="&amp;MB349,#REF!,"&lt;="&amp;ME349,#REF!,"&gt;="&amp;MF349,#REF!,"="&amp;KV349,#REF!,"="&amp;KX349)</f>
        <v/>
      </c>
      <c r="MR349" s="1">
        <f>COUNTIFS(#REF!,LT349,#REF!,1,#REF!,"&gt;="&amp;MC349,#REF!,"&lt;="&amp;MB349,#REF!,"&lt;="&amp;ME349,#REF!,"&gt;="&amp;MF349,#REF!,"="&amp;KW349,#REF!,"="&amp;KY349)</f>
        <v/>
      </c>
      <c r="MS349" s="1">
        <f>COUNTIFS(#REF!,LT349,#REF!,0,#REF!,"&gt;="&amp;MC349,#REF!,"&lt;="&amp;MB349,#REF!,"&lt;="&amp;ME349,#REF!,"&gt;="&amp;MF349,#REF!,"="&amp;KW349,#REF!,"="&amp;KY349)</f>
        <v/>
      </c>
      <c r="MT349" s="1">
        <f>COUNTIFS(#REF!,LT349,#REF!,1,#REF!,"&gt;="&amp;MI349,#REF!,"&lt;="&amp;MH349,#REF!,"&lt;="&amp;ME349,#REF!,"&gt;="&amp;MF349)</f>
        <v/>
      </c>
      <c r="MU349" s="1">
        <f>COUNTIFS(#REF!,LT349,#REF!,0,#REF!,"&gt;="&amp;MI349,#REF!,"&lt;="&amp;MH349,#REF!,"&lt;="&amp;ME349,#REF!,"&gt;="&amp;MF349)</f>
        <v/>
      </c>
      <c r="MV349" s="1">
        <f>COUNTIFS(#REF!,LT349,#REF!,1,#REF!,"&gt;="&amp;MI349,#REF!,"&lt;="&amp;MH349,#REF!,"="&amp;KZ349,#REF!,"="&amp;LA349,#REF!,"&lt;="&amp;ME349,#REF!,"&gt;="&amp;MF349)</f>
        <v/>
      </c>
      <c r="MW349" s="1">
        <f>COUNTIFS(#REF!,LT349,#REF!,0,#REF!,"&gt;="&amp;MI349,#REF!,"&lt;="&amp;MH349,#REF!,"="&amp;KZ349,#REF!,"="&amp;LA349,#REF!,"&lt;="&amp;ME349,#REF!,"&gt;="&amp;MF349)</f>
        <v/>
      </c>
      <c r="MX349" s="1">
        <f>COUNTIFS(#REF!,LT349,#REF!,1,#REF!,"&gt;="&amp;MC349,#REF!,"&lt;="&amp;MB349,#REF!,"&lt;="&amp;ME349,#REF!,"&gt;="&amp;MF349)</f>
        <v/>
      </c>
      <c r="MY349" s="1">
        <f>COUNTIFS(#REF!,LT349,#REF!,0,#REF!,"&gt;="&amp;MC349,#REF!,"&lt;="&amp;MB349,#REF!,"&lt;="&amp;ME349,#REF!,"&gt;="&amp;MF349)</f>
        <v/>
      </c>
      <c r="MZ349" s="1">
        <f>COUNTIFS(#REF!,LT349,#REF!,1,#REF!,"&lt;="&amp;ME349,#REF!,"&gt;="&amp;MF349,#REF!,"="&amp;KV349,#REF!,"="&amp;KX349)</f>
        <v/>
      </c>
      <c r="NA349" s="1">
        <f>COUNTIFS(#REF!,LT349,#REF!,0,#REF!,"&lt;="&amp;ME349,#REF!,"&gt;="&amp;MF349,#REF!,"="&amp;KV349,#REF!,"="&amp;KX349)</f>
        <v/>
      </c>
      <c r="NB349" s="1">
        <f>COUNTIFS(#REF!,LT349,#REF!,1,#REF!,"&lt;="&amp;ME349,#REF!,"&gt;="&amp;MF349,#REF!,"="&amp;KW349,#REF!,"="&amp;KY349)</f>
        <v/>
      </c>
      <c r="NC349" s="1">
        <f>COUNTIFS(#REF!,LT349,#REF!,0,#REF!,"&lt;="&amp;ME349,#REF!,"&gt;="&amp;MF349,#REF!,"="&amp;KW349,#REF!,"="&amp;KY349)</f>
        <v/>
      </c>
      <c r="ND349" s="1">
        <f>MP349+MR349+MT349+MV349+MX349+MZ349+NB349</f>
        <v/>
      </c>
      <c r="NE349" s="1">
        <f>MQ349+MS349+MU349+MW349+MY349+NA349+NC349</f>
        <v/>
      </c>
      <c r="NF349" s="1">
        <f>ND349+NE349</f>
        <v/>
      </c>
      <c r="NG349" s="33">
        <f>ND349/(ND349+NE349)</f>
        <v/>
      </c>
      <c r="NH349" s="3">
        <f>1/NG349</f>
        <v/>
      </c>
      <c r="NI349" s="1">
        <f>LI349</f>
        <v/>
      </c>
      <c r="NJ349" s="79">
        <f>((1-NG349)*(1/(NI349-1))*0.98-(NG349*1))</f>
        <v/>
      </c>
      <c r="NK349" s="34">
        <f>IF(LR349&lt;0.9,0,IF(AND(LR349&gt;1.1),0,1))</f>
        <v/>
      </c>
      <c r="NL349" s="34">
        <f>IF(LS349&lt;0.9,0,IF(AND(LS349&gt;1.1),0,1))</f>
        <v/>
      </c>
      <c r="NM349" s="32">
        <f>IF(NF349&gt;99,1,0)</f>
        <v/>
      </c>
      <c r="NN349" s="32">
        <f>IF(NJ349&gt;0.0799,1,0)</f>
        <v/>
      </c>
      <c r="NO349" s="32">
        <f>IF(NJ349&gt;NQ349,1,0)</f>
        <v/>
      </c>
      <c r="NP349" s="32">
        <f>NM349+NN349+NO349+NK349+NL349</f>
        <v/>
      </c>
      <c r="NQ349" s="79">
        <f>(((100*NG349)*(NI349-1)*0.98)-((1-NG349)*100))/100</f>
        <v/>
      </c>
      <c r="NR349" s="34">
        <f>IF(LR349&lt;0.9,0,IF(AND(LR349&gt;1.1),0,1))</f>
        <v/>
      </c>
      <c r="NS349" s="34">
        <f>IF(LS349&lt;0.9,0,IF(AND(LS349&gt;1.1),0,1))</f>
        <v/>
      </c>
      <c r="NT349" s="32">
        <f>IF(NF349&gt;99,1,0)</f>
        <v/>
      </c>
      <c r="NU349" s="32">
        <f>IF(NQ349&gt;0.0799,1,0)</f>
        <v/>
      </c>
      <c r="NV349" s="32">
        <f>IF(NQ349&gt;NJ349,1,0)</f>
        <v/>
      </c>
      <c r="NW349" s="32">
        <f>NT349+NU349+NV349+NR349+NS349</f>
        <v/>
      </c>
      <c r="NX349">
        <f>IF(NP349=5,"LayAway0-1",IF(AND(NW349=5),"BackAway0-1",""))</f>
        <v/>
      </c>
      <c r="NY349">
        <f>IF(NP349=5,KO349,IF(AND(NW349=5),KO349,""))</f>
        <v/>
      </c>
      <c r="NZ349">
        <f>IF(NP349=5,"Match Odds",IF(AND(NW349=5),"Match Odds",""))</f>
        <v/>
      </c>
      <c r="OA349">
        <f>IF(NP349=5,KP349,IF(AND(NW349=5),KP349,""))</f>
        <v/>
      </c>
      <c r="OB349">
        <f>IF(NP349=5,"MATCH_ODDS",IF(AND(NW349=5),"MATCH_ODDS",""))</f>
        <v/>
      </c>
      <c r="OC349">
        <f>IF(NP349=5,"LAY",IF(AND(NW349=5),"BACK",""))</f>
        <v/>
      </c>
    </row>
    <row r="350" ht="16.5" customHeight="1" thickBot="1" thickTop="1">
      <c r="A350" s="2" t="n"/>
      <c r="KN350" s="1">
        <f>IF(INDEX(#REF!,MATCH('HT 0-1'!D350,#REF!,0))=INDEX(#REF!,MATCH('HT 0-1'!D350,#REF!,0)),INDEX(#REF!,MATCH('HT 0-1'!D350,#REF!,0)),"ERROR")</f>
        <v/>
      </c>
      <c r="KO350" s="1">
        <f>IF(INDEX(#REF!,MATCH('HT 0-1'!E350,#REF!,0))=INDEX(#REF!,MATCH('HT 0-1'!E350,#REF!,0)),INDEX(#REF!,MATCH('HT 0-1'!E350,#REF!,0)),"ERROR")</f>
        <v/>
      </c>
      <c r="KP350" s="1">
        <f>KN350&amp;" v "&amp;KO350</f>
        <v/>
      </c>
      <c r="KQ350">
        <f>B350&amp;"_"&amp;C350</f>
        <v/>
      </c>
      <c r="KR350" s="1">
        <f>IF((HW350/KK350)&lt;0.335,"G",IF((HW350/KK350)&gt;0.67,"R","A"))</f>
        <v/>
      </c>
      <c r="KS350" s="1">
        <f>IF((HX350/KK350)&lt;0.335,"G",IF((HX350/KK350)&gt;0.67,"R","A"))</f>
        <v/>
      </c>
      <c r="KT350" s="1">
        <f>IF((IH350/KK350)&lt;0.335,"G",IF((IH350/KK350)&gt;0.67,"R","A"))</f>
        <v/>
      </c>
      <c r="KU350" s="1">
        <f>IF((II350/KK350)&lt;0.335,"G",IF((II350/KK350)&gt;0.67,"R","A"))</f>
        <v/>
      </c>
      <c r="KV350" s="1">
        <f>IF((HZ350/KK350)&lt;0.335,"G",IF((HZ350/KK350)&gt;0.67,"R","A"))</f>
        <v/>
      </c>
      <c r="KW350" s="1">
        <f>IF((HY350/KK350)&lt;0.335,"G",IF((HY350/KK350)&gt;0.67,"R","A"))</f>
        <v/>
      </c>
      <c r="KX350" s="1">
        <f>IF((IK350/KK350)&lt;0.335,"G",IF((IK350/KK350)&gt;0.67,"R","A"))</f>
        <v/>
      </c>
      <c r="KY350" s="1">
        <f>IF((IJ350/KK350)&lt;0.335,"G",IF((IJ350/KK350)&gt;0.67,"R","A"))</f>
        <v/>
      </c>
      <c r="KZ350" s="1">
        <f>IF((HQ350/KK350)&lt;0.335,"G",IF((HQ350/KK350)&gt;0.67,"R","A"))</f>
        <v/>
      </c>
      <c r="LA350" s="1">
        <f>IF((IB350/KK350)&lt;0.335,"G",IF((IB350/KK350)&gt;0.67,"R","A"))</f>
        <v/>
      </c>
      <c r="LB350">
        <f>IF(LQ350="0-1",INDEX(Scrape!#REF!,MATCH('HT 0-1'!KP350,Scrape!$B:$B,0)),"")</f>
        <v/>
      </c>
      <c r="LC350">
        <f>IF(LQ350="0-1",INDEX(Scrape!$A:$A,MATCH('HT 0-1'!KP350,Scrape!$B:$B,0)),"")</f>
        <v/>
      </c>
      <c r="LD350">
        <f>IF(LQ350="0-1",INDEX(Scrape!$B:$B,MATCH('HT 0-1'!KP350,Scrape!$B:$B,0)),"")</f>
        <v/>
      </c>
      <c r="LE350">
        <f>IF(LQ350="0-1",INDEX(Scrape!$C:$C,MATCH('HT 0-1'!KP350,Scrape!$B:$B,0)),"")</f>
        <v/>
      </c>
      <c r="LF350">
        <f>IF(LQ350="0-1",INDEX(Scrape!$D:$D,MATCH('HT 0-1'!KP350,Scrape!$B:$B,0)),"")</f>
        <v/>
      </c>
      <c r="LG350">
        <f>IF(LQ350="0-1",INDEX(Scrape!$E:$E,MATCH('HT 0-1'!KP350,Scrape!$B:$B,0)),"")</f>
        <v/>
      </c>
      <c r="LH350">
        <f>IF(LQ350="0-1",INDEX(Scrape!$F:$F,MATCH('HT 0-1'!KP350,Scrape!$B:$B,0)),"")</f>
        <v/>
      </c>
      <c r="LI350">
        <f>IF(LQ350="0-1",INDEX(Scrape!$G:$G,MATCH('HT 0-1'!KP350,Scrape!$B:$B,0)),"")</f>
        <v/>
      </c>
      <c r="LJ350">
        <f>IF(LQ350="0-1",INDEX(Scrape!$H:$H,MATCH('HT 0-1'!KP350,Scrape!$B:$B,0)),"")</f>
        <v/>
      </c>
      <c r="LK350">
        <f>IF(LQ350="0-1",INDEX(Scrape!$I:$I,MATCH('HT 0-1'!KP350,Scrape!$B:$B,0)),"")</f>
        <v/>
      </c>
      <c r="LL350">
        <f>IF(LQ350="0-1",INDEX(Scrape!$J:$J,MATCH('HT 0-1'!KP350,Scrape!$B:$B,0)),"")</f>
        <v/>
      </c>
      <c r="LM350">
        <f>IF(LQ350="0-1",INDEX(Scrape!$K:$K,MATCH('HT 0-1'!KP350,Scrape!$B:$B,0)),"")</f>
        <v/>
      </c>
      <c r="LN350">
        <f>IF(LQ350="0-1",INDEX(Scrape!$L:$L,MATCH('HT 0-1'!KP350,Scrape!$B:$B,0)),"")</f>
        <v/>
      </c>
      <c r="LO350">
        <f>IF(LQ350="0-1",INDEX(Scrape!$M:$M,MATCH('HT 0-1'!KP350,Scrape!$B:$B,0)),"")</f>
        <v/>
      </c>
      <c r="LP350">
        <f>IF(LQ350="0-1",INDEX(Scrape!$N:$N,MATCH('HT 0-1'!KP350,Scrape!$B:$B,0)),"")</f>
        <v/>
      </c>
      <c r="LQ350">
        <f>INDEX(Scrape!$O:$O,MATCH('HT 0-1'!KP350,Scrape!$B:$B,0))</f>
        <v/>
      </c>
      <c r="LR350">
        <f>(1/LJ350)+(1/LI350)+(1/LH350)</f>
        <v/>
      </c>
      <c r="LS350">
        <f>(1/LG350)+(1/LF350)+(1/LE350)</f>
        <v/>
      </c>
      <c r="LT350" s="8">
        <f>IF(INDEX(#REF!,MATCH(KQ350,#REF!,0))=INDEX(#REF!,MATCH(KQ350,#REF!,0)),INDEX(#REF!,MATCH(KQ350,#REF!,0)),"ERROR")</f>
        <v/>
      </c>
      <c r="LU350" s="4">
        <f>IF(KR350="G",2,IF(KR350="R",0.5,IF(KR350="A",1)))</f>
        <v/>
      </c>
      <c r="LV350" s="4">
        <f>IF(KS350="G",0.5,IF(KS350="R",2,IF(KS350="A",1)))</f>
        <v/>
      </c>
      <c r="LW350" s="4">
        <f>IF(KT350="G",2,IF(KT350="R",0.5,IF(KT350="A",1)))</f>
        <v/>
      </c>
      <c r="LX350" s="4">
        <f>IF(KU350="G",0.5,IF(KU350="R",2,IF(KU350="A",1)))</f>
        <v/>
      </c>
      <c r="LY350" s="7">
        <f>(LK350*(LU350+LX350)+(LL350*(LU350+LX350)))</f>
        <v/>
      </c>
      <c r="LZ350" s="7">
        <f>(LN350*(LV350+LW350)+(LO350*(LV350+LW350)))</f>
        <v/>
      </c>
      <c r="MA350" s="11">
        <f>LY350-LZ350</f>
        <v/>
      </c>
      <c r="MB350" s="5">
        <f>MA350+2</f>
        <v/>
      </c>
      <c r="MC350" s="6">
        <f>MA350-2</f>
        <v/>
      </c>
      <c r="MD350" s="4">
        <f>LE350</f>
        <v/>
      </c>
      <c r="ME350" s="9">
        <f>IF(MD350=0,1000,MD350+0.75)</f>
        <v/>
      </c>
      <c r="MF350" s="10">
        <f>IF(MD350=0,0,MD350-0.75)</f>
        <v/>
      </c>
      <c r="MG350" s="4">
        <f>((LM350*(LU350+LX350))-((LP350*(LV350+LW350))))</f>
        <v/>
      </c>
      <c r="MH350" s="9">
        <f>MG350*1.2</f>
        <v/>
      </c>
      <c r="MI350" s="10">
        <f>MG350*0.8</f>
        <v/>
      </c>
      <c r="MJ350">
        <f>IFERROR(NX350,"")</f>
        <v/>
      </c>
      <c r="MK350">
        <f>IFERROR(NY350,"")</f>
        <v/>
      </c>
      <c r="ML350">
        <f>IFERROR(NZ350,"")</f>
        <v/>
      </c>
      <c r="MM350">
        <f>IFERROR(OA350,"")</f>
        <v/>
      </c>
      <c r="MN350">
        <f>IFERROR(OB350,"")</f>
        <v/>
      </c>
      <c r="MO350">
        <f>IFERROR(OC350,"")</f>
        <v/>
      </c>
      <c r="MP350" s="1">
        <f>COUNTIFS(#REF!,LT350,#REF!,1,#REF!,"&gt;="&amp;MC350,#REF!,"&lt;="&amp;MB350,#REF!,"&lt;="&amp;ME350,#REF!,"&gt;="&amp;MF350,#REF!,"="&amp;KV350,#REF!,"="&amp;KX350)</f>
        <v/>
      </c>
      <c r="MQ350" s="1">
        <f>COUNTIFS(#REF!,LT350,#REF!,0,#REF!,"&gt;="&amp;MC350,#REF!,"&lt;="&amp;MB350,#REF!,"&lt;="&amp;ME350,#REF!,"&gt;="&amp;MF350,#REF!,"="&amp;KV350,#REF!,"="&amp;KX350)</f>
        <v/>
      </c>
      <c r="MR350" s="1">
        <f>COUNTIFS(#REF!,LT350,#REF!,1,#REF!,"&gt;="&amp;MC350,#REF!,"&lt;="&amp;MB350,#REF!,"&lt;="&amp;ME350,#REF!,"&gt;="&amp;MF350,#REF!,"="&amp;KW350,#REF!,"="&amp;KY350)</f>
        <v/>
      </c>
      <c r="MS350" s="1">
        <f>COUNTIFS(#REF!,LT350,#REF!,0,#REF!,"&gt;="&amp;MC350,#REF!,"&lt;="&amp;MB350,#REF!,"&lt;="&amp;ME350,#REF!,"&gt;="&amp;MF350,#REF!,"="&amp;KW350,#REF!,"="&amp;KY350)</f>
        <v/>
      </c>
      <c r="MT350" s="1">
        <f>COUNTIFS(#REF!,LT350,#REF!,1,#REF!,"&gt;="&amp;MI350,#REF!,"&lt;="&amp;MH350,#REF!,"&lt;="&amp;ME350,#REF!,"&gt;="&amp;MF350)</f>
        <v/>
      </c>
      <c r="MU350" s="1">
        <f>COUNTIFS(#REF!,LT350,#REF!,0,#REF!,"&gt;="&amp;MI350,#REF!,"&lt;="&amp;MH350,#REF!,"&lt;="&amp;ME350,#REF!,"&gt;="&amp;MF350)</f>
        <v/>
      </c>
      <c r="MV350" s="1">
        <f>COUNTIFS(#REF!,LT350,#REF!,1,#REF!,"&gt;="&amp;MI350,#REF!,"&lt;="&amp;MH350,#REF!,"="&amp;KZ350,#REF!,"="&amp;LA350,#REF!,"&lt;="&amp;ME350,#REF!,"&gt;="&amp;MF350)</f>
        <v/>
      </c>
      <c r="MW350" s="1">
        <f>COUNTIFS(#REF!,LT350,#REF!,0,#REF!,"&gt;="&amp;MI350,#REF!,"&lt;="&amp;MH350,#REF!,"="&amp;KZ350,#REF!,"="&amp;LA350,#REF!,"&lt;="&amp;ME350,#REF!,"&gt;="&amp;MF350)</f>
        <v/>
      </c>
      <c r="MX350" s="1">
        <f>COUNTIFS(#REF!,LT350,#REF!,1,#REF!,"&gt;="&amp;MC350,#REF!,"&lt;="&amp;MB350,#REF!,"&lt;="&amp;ME350,#REF!,"&gt;="&amp;MF350)</f>
        <v/>
      </c>
      <c r="MY350" s="1">
        <f>COUNTIFS(#REF!,LT350,#REF!,0,#REF!,"&gt;="&amp;MC350,#REF!,"&lt;="&amp;MB350,#REF!,"&lt;="&amp;ME350,#REF!,"&gt;="&amp;MF350)</f>
        <v/>
      </c>
      <c r="MZ350" s="1">
        <f>COUNTIFS(#REF!,LT350,#REF!,1,#REF!,"&lt;="&amp;ME350,#REF!,"&gt;="&amp;MF350,#REF!,"="&amp;KV350,#REF!,"="&amp;KX350)</f>
        <v/>
      </c>
      <c r="NA350" s="1">
        <f>COUNTIFS(#REF!,LT350,#REF!,0,#REF!,"&lt;="&amp;ME350,#REF!,"&gt;="&amp;MF350,#REF!,"="&amp;KV350,#REF!,"="&amp;KX350)</f>
        <v/>
      </c>
      <c r="NB350" s="1">
        <f>COUNTIFS(#REF!,LT350,#REF!,1,#REF!,"&lt;="&amp;ME350,#REF!,"&gt;="&amp;MF350,#REF!,"="&amp;KW350,#REF!,"="&amp;KY350)</f>
        <v/>
      </c>
      <c r="NC350" s="1">
        <f>COUNTIFS(#REF!,LT350,#REF!,0,#REF!,"&lt;="&amp;ME350,#REF!,"&gt;="&amp;MF350,#REF!,"="&amp;KW350,#REF!,"="&amp;KY350)</f>
        <v/>
      </c>
      <c r="ND350" s="1">
        <f>MP350+MR350+MT350+MV350+MX350+MZ350+NB350</f>
        <v/>
      </c>
      <c r="NE350" s="1">
        <f>MQ350+MS350+MU350+MW350+MY350+NA350+NC350</f>
        <v/>
      </c>
      <c r="NF350" s="1">
        <f>ND350+NE350</f>
        <v/>
      </c>
      <c r="NG350" s="33">
        <f>ND350/(ND350+NE350)</f>
        <v/>
      </c>
      <c r="NH350" s="3">
        <f>1/NG350</f>
        <v/>
      </c>
      <c r="NI350" s="1">
        <f>LI350</f>
        <v/>
      </c>
      <c r="NJ350" s="79">
        <f>((1-NG350)*(1/(NI350-1))*0.98-(NG350*1))</f>
        <v/>
      </c>
      <c r="NK350" s="34">
        <f>IF(LR350&lt;0.9,0,IF(AND(LR350&gt;1.1),0,1))</f>
        <v/>
      </c>
      <c r="NL350" s="34">
        <f>IF(LS350&lt;0.9,0,IF(AND(LS350&gt;1.1),0,1))</f>
        <v/>
      </c>
      <c r="NM350" s="32">
        <f>IF(NF350&gt;99,1,0)</f>
        <v/>
      </c>
      <c r="NN350" s="32">
        <f>IF(NJ350&gt;0.0799,1,0)</f>
        <v/>
      </c>
      <c r="NO350" s="32">
        <f>IF(NJ350&gt;NQ350,1,0)</f>
        <v/>
      </c>
      <c r="NP350" s="32">
        <f>NM350+NN350+NO350+NK350+NL350</f>
        <v/>
      </c>
      <c r="NQ350" s="79">
        <f>(((100*NG350)*(NI350-1)*0.98)-((1-NG350)*100))/100</f>
        <v/>
      </c>
      <c r="NR350" s="34">
        <f>IF(LR350&lt;0.9,0,IF(AND(LR350&gt;1.1),0,1))</f>
        <v/>
      </c>
      <c r="NS350" s="34">
        <f>IF(LS350&lt;0.9,0,IF(AND(LS350&gt;1.1),0,1))</f>
        <v/>
      </c>
      <c r="NT350" s="32">
        <f>IF(NF350&gt;99,1,0)</f>
        <v/>
      </c>
      <c r="NU350" s="32">
        <f>IF(NQ350&gt;0.0799,1,0)</f>
        <v/>
      </c>
      <c r="NV350" s="32">
        <f>IF(NQ350&gt;NJ350,1,0)</f>
        <v/>
      </c>
      <c r="NW350" s="32">
        <f>NT350+NU350+NV350+NR350+NS350</f>
        <v/>
      </c>
      <c r="NX350">
        <f>IF(NP350=5,"LayAway0-1",IF(AND(NW350=5),"BackAway0-1",""))</f>
        <v/>
      </c>
      <c r="NY350">
        <f>IF(NP350=5,KO350,IF(AND(NW350=5),KO350,""))</f>
        <v/>
      </c>
      <c r="NZ350">
        <f>IF(NP350=5,"Match Odds",IF(AND(NW350=5),"Match Odds",""))</f>
        <v/>
      </c>
      <c r="OA350">
        <f>IF(NP350=5,KP350,IF(AND(NW350=5),KP350,""))</f>
        <v/>
      </c>
      <c r="OB350">
        <f>IF(NP350=5,"MATCH_ODDS",IF(AND(NW350=5),"MATCH_ODDS",""))</f>
        <v/>
      </c>
      <c r="OC350">
        <f>IF(NP350=5,"LAY",IF(AND(NW350=5),"BACK",""))</f>
        <v/>
      </c>
    </row>
    <row r="351" ht="16.5" customHeight="1" thickBot="1" thickTop="1">
      <c r="A351" s="2" t="n"/>
      <c r="KN351" s="1">
        <f>IF(INDEX(#REF!,MATCH('HT 0-1'!D351,#REF!,0))=INDEX(#REF!,MATCH('HT 0-1'!D351,#REF!,0)),INDEX(#REF!,MATCH('HT 0-1'!D351,#REF!,0)),"ERROR")</f>
        <v/>
      </c>
      <c r="KO351" s="1">
        <f>IF(INDEX(#REF!,MATCH('HT 0-1'!E351,#REF!,0))=INDEX(#REF!,MATCH('HT 0-1'!E351,#REF!,0)),INDEX(#REF!,MATCH('HT 0-1'!E351,#REF!,0)),"ERROR")</f>
        <v/>
      </c>
      <c r="KP351" s="1">
        <f>KN351&amp;" v "&amp;KO351</f>
        <v/>
      </c>
      <c r="KQ351">
        <f>B351&amp;"_"&amp;C351</f>
        <v/>
      </c>
      <c r="KR351" s="1">
        <f>IF((HW351/KK351)&lt;0.335,"G",IF((HW351/KK351)&gt;0.67,"R","A"))</f>
        <v/>
      </c>
      <c r="KS351" s="1">
        <f>IF((HX351/KK351)&lt;0.335,"G",IF((HX351/KK351)&gt;0.67,"R","A"))</f>
        <v/>
      </c>
      <c r="KT351" s="1">
        <f>IF((IH351/KK351)&lt;0.335,"G",IF((IH351/KK351)&gt;0.67,"R","A"))</f>
        <v/>
      </c>
      <c r="KU351" s="1">
        <f>IF((II351/KK351)&lt;0.335,"G",IF((II351/KK351)&gt;0.67,"R","A"))</f>
        <v/>
      </c>
      <c r="KV351" s="1">
        <f>IF((HZ351/KK351)&lt;0.335,"G",IF((HZ351/KK351)&gt;0.67,"R","A"))</f>
        <v/>
      </c>
      <c r="KW351" s="1">
        <f>IF((HY351/KK351)&lt;0.335,"G",IF((HY351/KK351)&gt;0.67,"R","A"))</f>
        <v/>
      </c>
      <c r="KX351" s="1">
        <f>IF((IK351/KK351)&lt;0.335,"G",IF((IK351/KK351)&gt;0.67,"R","A"))</f>
        <v/>
      </c>
      <c r="KY351" s="1">
        <f>IF((IJ351/KK351)&lt;0.335,"G",IF((IJ351/KK351)&gt;0.67,"R","A"))</f>
        <v/>
      </c>
      <c r="KZ351" s="1">
        <f>IF((HQ351/KK351)&lt;0.335,"G",IF((HQ351/KK351)&gt;0.67,"R","A"))</f>
        <v/>
      </c>
      <c r="LA351" s="1">
        <f>IF((IB351/KK351)&lt;0.335,"G",IF((IB351/KK351)&gt;0.67,"R","A"))</f>
        <v/>
      </c>
      <c r="LB351">
        <f>IF(LQ351="0-1",INDEX(Scrape!#REF!,MATCH('HT 0-1'!KP351,Scrape!$B:$B,0)),"")</f>
        <v/>
      </c>
      <c r="LC351">
        <f>IF(LQ351="0-1",INDEX(Scrape!$A:$A,MATCH('HT 0-1'!KP351,Scrape!$B:$B,0)),"")</f>
        <v/>
      </c>
      <c r="LD351">
        <f>IF(LQ351="0-1",INDEX(Scrape!$B:$B,MATCH('HT 0-1'!KP351,Scrape!$B:$B,0)),"")</f>
        <v/>
      </c>
      <c r="LE351">
        <f>IF(LQ351="0-1",INDEX(Scrape!$C:$C,MATCH('HT 0-1'!KP351,Scrape!$B:$B,0)),"")</f>
        <v/>
      </c>
      <c r="LF351">
        <f>IF(LQ351="0-1",INDEX(Scrape!$D:$D,MATCH('HT 0-1'!KP351,Scrape!$B:$B,0)),"")</f>
        <v/>
      </c>
      <c r="LG351">
        <f>IF(LQ351="0-1",INDEX(Scrape!$E:$E,MATCH('HT 0-1'!KP351,Scrape!$B:$B,0)),"")</f>
        <v/>
      </c>
      <c r="LH351">
        <f>IF(LQ351="0-1",INDEX(Scrape!$F:$F,MATCH('HT 0-1'!KP351,Scrape!$B:$B,0)),"")</f>
        <v/>
      </c>
      <c r="LI351">
        <f>IF(LQ351="0-1",INDEX(Scrape!$G:$G,MATCH('HT 0-1'!KP351,Scrape!$B:$B,0)),"")</f>
        <v/>
      </c>
      <c r="LJ351">
        <f>IF(LQ351="0-1",INDEX(Scrape!$H:$H,MATCH('HT 0-1'!KP351,Scrape!$B:$B,0)),"")</f>
        <v/>
      </c>
      <c r="LK351">
        <f>IF(LQ351="0-1",INDEX(Scrape!$I:$I,MATCH('HT 0-1'!KP351,Scrape!$B:$B,0)),"")</f>
        <v/>
      </c>
      <c r="LL351">
        <f>IF(LQ351="0-1",INDEX(Scrape!$J:$J,MATCH('HT 0-1'!KP351,Scrape!$B:$B,0)),"")</f>
        <v/>
      </c>
      <c r="LM351">
        <f>IF(LQ351="0-1",INDEX(Scrape!$K:$K,MATCH('HT 0-1'!KP351,Scrape!$B:$B,0)),"")</f>
        <v/>
      </c>
      <c r="LN351">
        <f>IF(LQ351="0-1",INDEX(Scrape!$L:$L,MATCH('HT 0-1'!KP351,Scrape!$B:$B,0)),"")</f>
        <v/>
      </c>
      <c r="LO351">
        <f>IF(LQ351="0-1",INDEX(Scrape!$M:$M,MATCH('HT 0-1'!KP351,Scrape!$B:$B,0)),"")</f>
        <v/>
      </c>
      <c r="LP351">
        <f>IF(LQ351="0-1",INDEX(Scrape!$N:$N,MATCH('HT 0-1'!KP351,Scrape!$B:$B,0)),"")</f>
        <v/>
      </c>
      <c r="LQ351">
        <f>INDEX(Scrape!$O:$O,MATCH('HT 0-1'!KP351,Scrape!$B:$B,0))</f>
        <v/>
      </c>
      <c r="LR351">
        <f>(1/LJ351)+(1/LI351)+(1/LH351)</f>
        <v/>
      </c>
      <c r="LS351">
        <f>(1/LG351)+(1/LF351)+(1/LE351)</f>
        <v/>
      </c>
      <c r="LT351" s="8">
        <f>IF(INDEX(#REF!,MATCH(KQ351,#REF!,0))=INDEX(#REF!,MATCH(KQ351,#REF!,0)),INDEX(#REF!,MATCH(KQ351,#REF!,0)),"ERROR")</f>
        <v/>
      </c>
      <c r="LU351" s="4">
        <f>IF(KR351="G",2,IF(KR351="R",0.5,IF(KR351="A",1)))</f>
        <v/>
      </c>
      <c r="LV351" s="4">
        <f>IF(KS351="G",0.5,IF(KS351="R",2,IF(KS351="A",1)))</f>
        <v/>
      </c>
      <c r="LW351" s="4">
        <f>IF(KT351="G",2,IF(KT351="R",0.5,IF(KT351="A",1)))</f>
        <v/>
      </c>
      <c r="LX351" s="4">
        <f>IF(KU351="G",0.5,IF(KU351="R",2,IF(KU351="A",1)))</f>
        <v/>
      </c>
      <c r="LY351" s="7">
        <f>(LK351*(LU351+LX351)+(LL351*(LU351+LX351)))</f>
        <v/>
      </c>
      <c r="LZ351" s="7">
        <f>(LN351*(LV351+LW351)+(LO351*(LV351+LW351)))</f>
        <v/>
      </c>
      <c r="MA351" s="11">
        <f>LY351-LZ351</f>
        <v/>
      </c>
      <c r="MB351" s="5">
        <f>MA351+2</f>
        <v/>
      </c>
      <c r="MC351" s="6">
        <f>MA351-2</f>
        <v/>
      </c>
      <c r="MD351" s="4">
        <f>LE351</f>
        <v/>
      </c>
      <c r="ME351" s="9">
        <f>IF(MD351=0,1000,MD351+0.75)</f>
        <v/>
      </c>
      <c r="MF351" s="10">
        <f>IF(MD351=0,0,MD351-0.75)</f>
        <v/>
      </c>
      <c r="MG351" s="4">
        <f>((LM351*(LU351+LX351))-((LP351*(LV351+LW351))))</f>
        <v/>
      </c>
      <c r="MH351" s="9">
        <f>MG351*1.2</f>
        <v/>
      </c>
      <c r="MI351" s="10">
        <f>MG351*0.8</f>
        <v/>
      </c>
      <c r="MJ351">
        <f>IFERROR(NX351,"")</f>
        <v/>
      </c>
      <c r="MK351">
        <f>IFERROR(NY351,"")</f>
        <v/>
      </c>
      <c r="ML351">
        <f>IFERROR(NZ351,"")</f>
        <v/>
      </c>
      <c r="MM351">
        <f>IFERROR(OA351,"")</f>
        <v/>
      </c>
      <c r="MN351">
        <f>IFERROR(OB351,"")</f>
        <v/>
      </c>
      <c r="MO351">
        <f>IFERROR(OC351,"")</f>
        <v/>
      </c>
      <c r="MP351" s="1">
        <f>COUNTIFS(#REF!,LT351,#REF!,1,#REF!,"&gt;="&amp;MC351,#REF!,"&lt;="&amp;MB351,#REF!,"&lt;="&amp;ME351,#REF!,"&gt;="&amp;MF351,#REF!,"="&amp;KV351,#REF!,"="&amp;KX351)</f>
        <v/>
      </c>
      <c r="MQ351" s="1">
        <f>COUNTIFS(#REF!,LT351,#REF!,0,#REF!,"&gt;="&amp;MC351,#REF!,"&lt;="&amp;MB351,#REF!,"&lt;="&amp;ME351,#REF!,"&gt;="&amp;MF351,#REF!,"="&amp;KV351,#REF!,"="&amp;KX351)</f>
        <v/>
      </c>
      <c r="MR351" s="1">
        <f>COUNTIFS(#REF!,LT351,#REF!,1,#REF!,"&gt;="&amp;MC351,#REF!,"&lt;="&amp;MB351,#REF!,"&lt;="&amp;ME351,#REF!,"&gt;="&amp;MF351,#REF!,"="&amp;KW351,#REF!,"="&amp;KY351)</f>
        <v/>
      </c>
      <c r="MS351" s="1">
        <f>COUNTIFS(#REF!,LT351,#REF!,0,#REF!,"&gt;="&amp;MC351,#REF!,"&lt;="&amp;MB351,#REF!,"&lt;="&amp;ME351,#REF!,"&gt;="&amp;MF351,#REF!,"="&amp;KW351,#REF!,"="&amp;KY351)</f>
        <v/>
      </c>
      <c r="MT351" s="1">
        <f>COUNTIFS(#REF!,LT351,#REF!,1,#REF!,"&gt;="&amp;MI351,#REF!,"&lt;="&amp;MH351,#REF!,"&lt;="&amp;ME351,#REF!,"&gt;="&amp;MF351)</f>
        <v/>
      </c>
      <c r="MU351" s="1">
        <f>COUNTIFS(#REF!,LT351,#REF!,0,#REF!,"&gt;="&amp;MI351,#REF!,"&lt;="&amp;MH351,#REF!,"&lt;="&amp;ME351,#REF!,"&gt;="&amp;MF351)</f>
        <v/>
      </c>
      <c r="MV351" s="1">
        <f>COUNTIFS(#REF!,LT351,#REF!,1,#REF!,"&gt;="&amp;MI351,#REF!,"&lt;="&amp;MH351,#REF!,"="&amp;KZ351,#REF!,"="&amp;LA351,#REF!,"&lt;="&amp;ME351,#REF!,"&gt;="&amp;MF351)</f>
        <v/>
      </c>
      <c r="MW351" s="1">
        <f>COUNTIFS(#REF!,LT351,#REF!,0,#REF!,"&gt;="&amp;MI351,#REF!,"&lt;="&amp;MH351,#REF!,"="&amp;KZ351,#REF!,"="&amp;LA351,#REF!,"&lt;="&amp;ME351,#REF!,"&gt;="&amp;MF351)</f>
        <v/>
      </c>
      <c r="MX351" s="1">
        <f>COUNTIFS(#REF!,LT351,#REF!,1,#REF!,"&gt;="&amp;MC351,#REF!,"&lt;="&amp;MB351,#REF!,"&lt;="&amp;ME351,#REF!,"&gt;="&amp;MF351)</f>
        <v/>
      </c>
      <c r="MY351" s="1">
        <f>COUNTIFS(#REF!,LT351,#REF!,0,#REF!,"&gt;="&amp;MC351,#REF!,"&lt;="&amp;MB351,#REF!,"&lt;="&amp;ME351,#REF!,"&gt;="&amp;MF351)</f>
        <v/>
      </c>
      <c r="MZ351" s="1">
        <f>COUNTIFS(#REF!,LT351,#REF!,1,#REF!,"&lt;="&amp;ME351,#REF!,"&gt;="&amp;MF351,#REF!,"="&amp;KV351,#REF!,"="&amp;KX351)</f>
        <v/>
      </c>
      <c r="NA351" s="1">
        <f>COUNTIFS(#REF!,LT351,#REF!,0,#REF!,"&lt;="&amp;ME351,#REF!,"&gt;="&amp;MF351,#REF!,"="&amp;KV351,#REF!,"="&amp;KX351)</f>
        <v/>
      </c>
      <c r="NB351" s="1">
        <f>COUNTIFS(#REF!,LT351,#REF!,1,#REF!,"&lt;="&amp;ME351,#REF!,"&gt;="&amp;MF351,#REF!,"="&amp;KW351,#REF!,"="&amp;KY351)</f>
        <v/>
      </c>
      <c r="NC351" s="1">
        <f>COUNTIFS(#REF!,LT351,#REF!,0,#REF!,"&lt;="&amp;ME351,#REF!,"&gt;="&amp;MF351,#REF!,"="&amp;KW351,#REF!,"="&amp;KY351)</f>
        <v/>
      </c>
      <c r="ND351" s="1">
        <f>MP351+MR351+MT351+MV351+MX351+MZ351+NB351</f>
        <v/>
      </c>
      <c r="NE351" s="1">
        <f>MQ351+MS351+MU351+MW351+MY351+NA351+NC351</f>
        <v/>
      </c>
      <c r="NF351" s="1">
        <f>ND351+NE351</f>
        <v/>
      </c>
      <c r="NG351" s="33">
        <f>ND351/(ND351+NE351)</f>
        <v/>
      </c>
      <c r="NH351" s="3">
        <f>1/NG351</f>
        <v/>
      </c>
      <c r="NI351" s="1">
        <f>LI351</f>
        <v/>
      </c>
      <c r="NJ351" s="79">
        <f>((1-NG351)*(1/(NI351-1))*0.98-(NG351*1))</f>
        <v/>
      </c>
      <c r="NK351" s="34">
        <f>IF(LR351&lt;0.9,0,IF(AND(LR351&gt;1.1),0,1))</f>
        <v/>
      </c>
      <c r="NL351" s="34">
        <f>IF(LS351&lt;0.9,0,IF(AND(LS351&gt;1.1),0,1))</f>
        <v/>
      </c>
      <c r="NM351" s="32">
        <f>IF(NF351&gt;99,1,0)</f>
        <v/>
      </c>
      <c r="NN351" s="32">
        <f>IF(NJ351&gt;0.0799,1,0)</f>
        <v/>
      </c>
      <c r="NO351" s="32">
        <f>IF(NJ351&gt;NQ351,1,0)</f>
        <v/>
      </c>
      <c r="NP351" s="32">
        <f>NM351+NN351+NO351+NK351+NL351</f>
        <v/>
      </c>
      <c r="NQ351" s="79">
        <f>(((100*NG351)*(NI351-1)*0.98)-((1-NG351)*100))/100</f>
        <v/>
      </c>
      <c r="NR351" s="34">
        <f>IF(LR351&lt;0.9,0,IF(AND(LR351&gt;1.1),0,1))</f>
        <v/>
      </c>
      <c r="NS351" s="34">
        <f>IF(LS351&lt;0.9,0,IF(AND(LS351&gt;1.1),0,1))</f>
        <v/>
      </c>
      <c r="NT351" s="32">
        <f>IF(NF351&gt;99,1,0)</f>
        <v/>
      </c>
      <c r="NU351" s="32">
        <f>IF(NQ351&gt;0.0799,1,0)</f>
        <v/>
      </c>
      <c r="NV351" s="32">
        <f>IF(NQ351&gt;NJ351,1,0)</f>
        <v/>
      </c>
      <c r="NW351" s="32">
        <f>NT351+NU351+NV351+NR351+NS351</f>
        <v/>
      </c>
      <c r="NX351">
        <f>IF(NP351=5,"LayAway0-1",IF(AND(NW351=5),"BackAway0-1",""))</f>
        <v/>
      </c>
      <c r="NY351">
        <f>IF(NP351=5,KO351,IF(AND(NW351=5),KO351,""))</f>
        <v/>
      </c>
      <c r="NZ351">
        <f>IF(NP351=5,"Match Odds",IF(AND(NW351=5),"Match Odds",""))</f>
        <v/>
      </c>
      <c r="OA351">
        <f>IF(NP351=5,KP351,IF(AND(NW351=5),KP351,""))</f>
        <v/>
      </c>
      <c r="OB351">
        <f>IF(NP351=5,"MATCH_ODDS",IF(AND(NW351=5),"MATCH_ODDS",""))</f>
        <v/>
      </c>
      <c r="OC351">
        <f>IF(NP351=5,"LAY",IF(AND(NW351=5),"BACK",""))</f>
        <v/>
      </c>
    </row>
    <row r="352" ht="16.5" customHeight="1" thickBot="1" thickTop="1">
      <c r="A352" s="2" t="n"/>
      <c r="KN352" s="1">
        <f>IF(INDEX(#REF!,MATCH('HT 0-1'!D352,#REF!,0))=INDEX(#REF!,MATCH('HT 0-1'!D352,#REF!,0)),INDEX(#REF!,MATCH('HT 0-1'!D352,#REF!,0)),"ERROR")</f>
        <v/>
      </c>
      <c r="KO352" s="1">
        <f>IF(INDEX(#REF!,MATCH('HT 0-1'!E352,#REF!,0))=INDEX(#REF!,MATCH('HT 0-1'!E352,#REF!,0)),INDEX(#REF!,MATCH('HT 0-1'!E352,#REF!,0)),"ERROR")</f>
        <v/>
      </c>
      <c r="KP352" s="1">
        <f>KN352&amp;" v "&amp;KO352</f>
        <v/>
      </c>
      <c r="KQ352">
        <f>B352&amp;"_"&amp;C352</f>
        <v/>
      </c>
      <c r="KR352" s="1">
        <f>IF((HW352/KK352)&lt;0.335,"G",IF((HW352/KK352)&gt;0.67,"R","A"))</f>
        <v/>
      </c>
      <c r="KS352" s="1">
        <f>IF((HX352/KK352)&lt;0.335,"G",IF((HX352/KK352)&gt;0.67,"R","A"))</f>
        <v/>
      </c>
      <c r="KT352" s="1">
        <f>IF((IH352/KK352)&lt;0.335,"G",IF((IH352/KK352)&gt;0.67,"R","A"))</f>
        <v/>
      </c>
      <c r="KU352" s="1">
        <f>IF((II352/KK352)&lt;0.335,"G",IF((II352/KK352)&gt;0.67,"R","A"))</f>
        <v/>
      </c>
      <c r="KV352" s="1">
        <f>IF((HZ352/KK352)&lt;0.335,"G",IF((HZ352/KK352)&gt;0.67,"R","A"))</f>
        <v/>
      </c>
      <c r="KW352" s="1">
        <f>IF((HY352/KK352)&lt;0.335,"G",IF((HY352/KK352)&gt;0.67,"R","A"))</f>
        <v/>
      </c>
      <c r="KX352" s="1">
        <f>IF((IK352/KK352)&lt;0.335,"G",IF((IK352/KK352)&gt;0.67,"R","A"))</f>
        <v/>
      </c>
      <c r="KY352" s="1">
        <f>IF((IJ352/KK352)&lt;0.335,"G",IF((IJ352/KK352)&gt;0.67,"R","A"))</f>
        <v/>
      </c>
      <c r="KZ352" s="1">
        <f>IF((HQ352/KK352)&lt;0.335,"G",IF((HQ352/KK352)&gt;0.67,"R","A"))</f>
        <v/>
      </c>
      <c r="LA352" s="1">
        <f>IF((IB352/KK352)&lt;0.335,"G",IF((IB352/KK352)&gt;0.67,"R","A"))</f>
        <v/>
      </c>
      <c r="LB352">
        <f>IF(LQ352="0-1",INDEX(Scrape!#REF!,MATCH('HT 0-1'!KP352,Scrape!$B:$B,0)),"")</f>
        <v/>
      </c>
      <c r="LC352">
        <f>IF(LQ352="0-1",INDEX(Scrape!$A:$A,MATCH('HT 0-1'!KP352,Scrape!$B:$B,0)),"")</f>
        <v/>
      </c>
      <c r="LD352">
        <f>IF(LQ352="0-1",INDEX(Scrape!$B:$B,MATCH('HT 0-1'!KP352,Scrape!$B:$B,0)),"")</f>
        <v/>
      </c>
      <c r="LE352">
        <f>IF(LQ352="0-1",INDEX(Scrape!$C:$C,MATCH('HT 0-1'!KP352,Scrape!$B:$B,0)),"")</f>
        <v/>
      </c>
      <c r="LF352">
        <f>IF(LQ352="0-1",INDEX(Scrape!$D:$D,MATCH('HT 0-1'!KP352,Scrape!$B:$B,0)),"")</f>
        <v/>
      </c>
      <c r="LG352">
        <f>IF(LQ352="0-1",INDEX(Scrape!$E:$E,MATCH('HT 0-1'!KP352,Scrape!$B:$B,0)),"")</f>
        <v/>
      </c>
      <c r="LH352">
        <f>IF(LQ352="0-1",INDEX(Scrape!$F:$F,MATCH('HT 0-1'!KP352,Scrape!$B:$B,0)),"")</f>
        <v/>
      </c>
      <c r="LI352">
        <f>IF(LQ352="0-1",INDEX(Scrape!$G:$G,MATCH('HT 0-1'!KP352,Scrape!$B:$B,0)),"")</f>
        <v/>
      </c>
      <c r="LJ352">
        <f>IF(LQ352="0-1",INDEX(Scrape!$H:$H,MATCH('HT 0-1'!KP352,Scrape!$B:$B,0)),"")</f>
        <v/>
      </c>
      <c r="LK352">
        <f>IF(LQ352="0-1",INDEX(Scrape!$I:$I,MATCH('HT 0-1'!KP352,Scrape!$B:$B,0)),"")</f>
        <v/>
      </c>
      <c r="LL352">
        <f>IF(LQ352="0-1",INDEX(Scrape!$J:$J,MATCH('HT 0-1'!KP352,Scrape!$B:$B,0)),"")</f>
        <v/>
      </c>
      <c r="LM352">
        <f>IF(LQ352="0-1",INDEX(Scrape!$K:$K,MATCH('HT 0-1'!KP352,Scrape!$B:$B,0)),"")</f>
        <v/>
      </c>
      <c r="LN352">
        <f>IF(LQ352="0-1",INDEX(Scrape!$L:$L,MATCH('HT 0-1'!KP352,Scrape!$B:$B,0)),"")</f>
        <v/>
      </c>
      <c r="LO352">
        <f>IF(LQ352="0-1",INDEX(Scrape!$M:$M,MATCH('HT 0-1'!KP352,Scrape!$B:$B,0)),"")</f>
        <v/>
      </c>
      <c r="LP352">
        <f>IF(LQ352="0-1",INDEX(Scrape!$N:$N,MATCH('HT 0-1'!KP352,Scrape!$B:$B,0)),"")</f>
        <v/>
      </c>
      <c r="LQ352">
        <f>INDEX(Scrape!$O:$O,MATCH('HT 0-1'!KP352,Scrape!$B:$B,0))</f>
        <v/>
      </c>
      <c r="LR352">
        <f>(1/LJ352)+(1/LI352)+(1/LH352)</f>
        <v/>
      </c>
      <c r="LS352">
        <f>(1/LG352)+(1/LF352)+(1/LE352)</f>
        <v/>
      </c>
      <c r="LT352" s="8">
        <f>IF(INDEX(#REF!,MATCH(KQ352,#REF!,0))=INDEX(#REF!,MATCH(KQ352,#REF!,0)),INDEX(#REF!,MATCH(KQ352,#REF!,0)),"ERROR")</f>
        <v/>
      </c>
      <c r="LU352" s="4">
        <f>IF(KR352="G",2,IF(KR352="R",0.5,IF(KR352="A",1)))</f>
        <v/>
      </c>
      <c r="LV352" s="4">
        <f>IF(KS352="G",0.5,IF(KS352="R",2,IF(KS352="A",1)))</f>
        <v/>
      </c>
      <c r="LW352" s="4">
        <f>IF(KT352="G",2,IF(KT352="R",0.5,IF(KT352="A",1)))</f>
        <v/>
      </c>
      <c r="LX352" s="4">
        <f>IF(KU352="G",0.5,IF(KU352="R",2,IF(KU352="A",1)))</f>
        <v/>
      </c>
      <c r="LY352" s="7">
        <f>(LK352*(LU352+LX352)+(LL352*(LU352+LX352)))</f>
        <v/>
      </c>
      <c r="LZ352" s="7">
        <f>(LN352*(LV352+LW352)+(LO352*(LV352+LW352)))</f>
        <v/>
      </c>
      <c r="MA352" s="11">
        <f>LY352-LZ352</f>
        <v/>
      </c>
      <c r="MB352" s="5">
        <f>MA352+2</f>
        <v/>
      </c>
      <c r="MC352" s="6">
        <f>MA352-2</f>
        <v/>
      </c>
      <c r="MD352" s="4">
        <f>LE352</f>
        <v/>
      </c>
      <c r="ME352" s="9">
        <f>IF(MD352=0,1000,MD352+0.75)</f>
        <v/>
      </c>
      <c r="MF352" s="10">
        <f>IF(MD352=0,0,MD352-0.75)</f>
        <v/>
      </c>
      <c r="MG352" s="4">
        <f>((LM352*(LU352+LX352))-((LP352*(LV352+LW352))))</f>
        <v/>
      </c>
      <c r="MH352" s="9">
        <f>MG352*1.2</f>
        <v/>
      </c>
      <c r="MI352" s="10">
        <f>MG352*0.8</f>
        <v/>
      </c>
      <c r="MJ352">
        <f>IFERROR(NX352,"")</f>
        <v/>
      </c>
      <c r="MK352">
        <f>IFERROR(NY352,"")</f>
        <v/>
      </c>
      <c r="ML352">
        <f>IFERROR(NZ352,"")</f>
        <v/>
      </c>
      <c r="MM352">
        <f>IFERROR(OA352,"")</f>
        <v/>
      </c>
      <c r="MN352">
        <f>IFERROR(OB352,"")</f>
        <v/>
      </c>
      <c r="MO352">
        <f>IFERROR(OC352,"")</f>
        <v/>
      </c>
      <c r="MP352" s="1">
        <f>COUNTIFS(#REF!,LT352,#REF!,1,#REF!,"&gt;="&amp;MC352,#REF!,"&lt;="&amp;MB352,#REF!,"&lt;="&amp;ME352,#REF!,"&gt;="&amp;MF352,#REF!,"="&amp;KV352,#REF!,"="&amp;KX352)</f>
        <v/>
      </c>
      <c r="MQ352" s="1">
        <f>COUNTIFS(#REF!,LT352,#REF!,0,#REF!,"&gt;="&amp;MC352,#REF!,"&lt;="&amp;MB352,#REF!,"&lt;="&amp;ME352,#REF!,"&gt;="&amp;MF352,#REF!,"="&amp;KV352,#REF!,"="&amp;KX352)</f>
        <v/>
      </c>
      <c r="MR352" s="1">
        <f>COUNTIFS(#REF!,LT352,#REF!,1,#REF!,"&gt;="&amp;MC352,#REF!,"&lt;="&amp;MB352,#REF!,"&lt;="&amp;ME352,#REF!,"&gt;="&amp;MF352,#REF!,"="&amp;KW352,#REF!,"="&amp;KY352)</f>
        <v/>
      </c>
      <c r="MS352" s="1">
        <f>COUNTIFS(#REF!,LT352,#REF!,0,#REF!,"&gt;="&amp;MC352,#REF!,"&lt;="&amp;MB352,#REF!,"&lt;="&amp;ME352,#REF!,"&gt;="&amp;MF352,#REF!,"="&amp;KW352,#REF!,"="&amp;KY352)</f>
        <v/>
      </c>
      <c r="MT352" s="1">
        <f>COUNTIFS(#REF!,LT352,#REF!,1,#REF!,"&gt;="&amp;MI352,#REF!,"&lt;="&amp;MH352,#REF!,"&lt;="&amp;ME352,#REF!,"&gt;="&amp;MF352)</f>
        <v/>
      </c>
      <c r="MU352" s="1">
        <f>COUNTIFS(#REF!,LT352,#REF!,0,#REF!,"&gt;="&amp;MI352,#REF!,"&lt;="&amp;MH352,#REF!,"&lt;="&amp;ME352,#REF!,"&gt;="&amp;MF352)</f>
        <v/>
      </c>
      <c r="MV352" s="1">
        <f>COUNTIFS(#REF!,LT352,#REF!,1,#REF!,"&gt;="&amp;MI352,#REF!,"&lt;="&amp;MH352,#REF!,"="&amp;KZ352,#REF!,"="&amp;LA352,#REF!,"&lt;="&amp;ME352,#REF!,"&gt;="&amp;MF352)</f>
        <v/>
      </c>
      <c r="MW352" s="1">
        <f>COUNTIFS(#REF!,LT352,#REF!,0,#REF!,"&gt;="&amp;MI352,#REF!,"&lt;="&amp;MH352,#REF!,"="&amp;KZ352,#REF!,"="&amp;LA352,#REF!,"&lt;="&amp;ME352,#REF!,"&gt;="&amp;MF352)</f>
        <v/>
      </c>
      <c r="MX352" s="1">
        <f>COUNTIFS(#REF!,LT352,#REF!,1,#REF!,"&gt;="&amp;MC352,#REF!,"&lt;="&amp;MB352,#REF!,"&lt;="&amp;ME352,#REF!,"&gt;="&amp;MF352)</f>
        <v/>
      </c>
      <c r="MY352" s="1">
        <f>COUNTIFS(#REF!,LT352,#REF!,0,#REF!,"&gt;="&amp;MC352,#REF!,"&lt;="&amp;MB352,#REF!,"&lt;="&amp;ME352,#REF!,"&gt;="&amp;MF352)</f>
        <v/>
      </c>
      <c r="MZ352" s="1">
        <f>COUNTIFS(#REF!,LT352,#REF!,1,#REF!,"&lt;="&amp;ME352,#REF!,"&gt;="&amp;MF352,#REF!,"="&amp;KV352,#REF!,"="&amp;KX352)</f>
        <v/>
      </c>
      <c r="NA352" s="1">
        <f>COUNTIFS(#REF!,LT352,#REF!,0,#REF!,"&lt;="&amp;ME352,#REF!,"&gt;="&amp;MF352,#REF!,"="&amp;KV352,#REF!,"="&amp;KX352)</f>
        <v/>
      </c>
      <c r="NB352" s="1">
        <f>COUNTIFS(#REF!,LT352,#REF!,1,#REF!,"&lt;="&amp;ME352,#REF!,"&gt;="&amp;MF352,#REF!,"="&amp;KW352,#REF!,"="&amp;KY352)</f>
        <v/>
      </c>
      <c r="NC352" s="1">
        <f>COUNTIFS(#REF!,LT352,#REF!,0,#REF!,"&lt;="&amp;ME352,#REF!,"&gt;="&amp;MF352,#REF!,"="&amp;KW352,#REF!,"="&amp;KY352)</f>
        <v/>
      </c>
      <c r="ND352" s="1">
        <f>MP352+MR352+MT352+MV352+MX352+MZ352+NB352</f>
        <v/>
      </c>
      <c r="NE352" s="1">
        <f>MQ352+MS352+MU352+MW352+MY352+NA352+NC352</f>
        <v/>
      </c>
      <c r="NF352" s="1">
        <f>ND352+NE352</f>
        <v/>
      </c>
      <c r="NG352" s="33">
        <f>ND352/(ND352+NE352)</f>
        <v/>
      </c>
      <c r="NH352" s="3">
        <f>1/NG352</f>
        <v/>
      </c>
      <c r="NI352" s="1">
        <f>LI352</f>
        <v/>
      </c>
      <c r="NJ352" s="79">
        <f>((1-NG352)*(1/(NI352-1))*0.98-(NG352*1))</f>
        <v/>
      </c>
      <c r="NK352" s="34">
        <f>IF(LR352&lt;0.9,0,IF(AND(LR352&gt;1.1),0,1))</f>
        <v/>
      </c>
      <c r="NL352" s="34">
        <f>IF(LS352&lt;0.9,0,IF(AND(LS352&gt;1.1),0,1))</f>
        <v/>
      </c>
      <c r="NM352" s="32">
        <f>IF(NF352&gt;99,1,0)</f>
        <v/>
      </c>
      <c r="NN352" s="32">
        <f>IF(NJ352&gt;0.0799,1,0)</f>
        <v/>
      </c>
      <c r="NO352" s="32">
        <f>IF(NJ352&gt;NQ352,1,0)</f>
        <v/>
      </c>
      <c r="NP352" s="32">
        <f>NM352+NN352+NO352+NK352+NL352</f>
        <v/>
      </c>
      <c r="NQ352" s="79">
        <f>(((100*NG352)*(NI352-1)*0.98)-((1-NG352)*100))/100</f>
        <v/>
      </c>
      <c r="NR352" s="34">
        <f>IF(LR352&lt;0.9,0,IF(AND(LR352&gt;1.1),0,1))</f>
        <v/>
      </c>
      <c r="NS352" s="34">
        <f>IF(LS352&lt;0.9,0,IF(AND(LS352&gt;1.1),0,1))</f>
        <v/>
      </c>
      <c r="NT352" s="32">
        <f>IF(NF352&gt;99,1,0)</f>
        <v/>
      </c>
      <c r="NU352" s="32">
        <f>IF(NQ352&gt;0.0799,1,0)</f>
        <v/>
      </c>
      <c r="NV352" s="32">
        <f>IF(NQ352&gt;NJ352,1,0)</f>
        <v/>
      </c>
      <c r="NW352" s="32">
        <f>NT352+NU352+NV352+NR352+NS352</f>
        <v/>
      </c>
      <c r="NX352">
        <f>IF(NP352=5,"LayAway0-1",IF(AND(NW352=5),"BackAway0-1",""))</f>
        <v/>
      </c>
      <c r="NY352">
        <f>IF(NP352=5,KO352,IF(AND(NW352=5),KO352,""))</f>
        <v/>
      </c>
      <c r="NZ352">
        <f>IF(NP352=5,"Match Odds",IF(AND(NW352=5),"Match Odds",""))</f>
        <v/>
      </c>
      <c r="OA352">
        <f>IF(NP352=5,KP352,IF(AND(NW352=5),KP352,""))</f>
        <v/>
      </c>
      <c r="OB352">
        <f>IF(NP352=5,"MATCH_ODDS",IF(AND(NW352=5),"MATCH_ODDS",""))</f>
        <v/>
      </c>
      <c r="OC352">
        <f>IF(NP352=5,"LAY",IF(AND(NW352=5),"BACK",""))</f>
        <v/>
      </c>
    </row>
    <row r="353" ht="16.5" customHeight="1" thickBot="1" thickTop="1">
      <c r="A353" s="2" t="n"/>
      <c r="KN353" s="1">
        <f>IF(INDEX(#REF!,MATCH('HT 0-1'!D353,#REF!,0))=INDEX(#REF!,MATCH('HT 0-1'!D353,#REF!,0)),INDEX(#REF!,MATCH('HT 0-1'!D353,#REF!,0)),"ERROR")</f>
        <v/>
      </c>
      <c r="KO353" s="1">
        <f>IF(INDEX(#REF!,MATCH('HT 0-1'!E353,#REF!,0))=INDEX(#REF!,MATCH('HT 0-1'!E353,#REF!,0)),INDEX(#REF!,MATCH('HT 0-1'!E353,#REF!,0)),"ERROR")</f>
        <v/>
      </c>
      <c r="KP353" s="1">
        <f>KN353&amp;" v "&amp;KO353</f>
        <v/>
      </c>
      <c r="KQ353">
        <f>B353&amp;"_"&amp;C353</f>
        <v/>
      </c>
      <c r="KR353" s="1">
        <f>IF((HW353/KK353)&lt;0.335,"G",IF((HW353/KK353)&gt;0.67,"R","A"))</f>
        <v/>
      </c>
      <c r="KS353" s="1">
        <f>IF((HX353/KK353)&lt;0.335,"G",IF((HX353/KK353)&gt;0.67,"R","A"))</f>
        <v/>
      </c>
      <c r="KT353" s="1">
        <f>IF((IH353/KK353)&lt;0.335,"G",IF((IH353/KK353)&gt;0.67,"R","A"))</f>
        <v/>
      </c>
      <c r="KU353" s="1">
        <f>IF((II353/KK353)&lt;0.335,"G",IF((II353/KK353)&gt;0.67,"R","A"))</f>
        <v/>
      </c>
      <c r="KV353" s="1">
        <f>IF((HZ353/KK353)&lt;0.335,"G",IF((HZ353/KK353)&gt;0.67,"R","A"))</f>
        <v/>
      </c>
      <c r="KW353" s="1">
        <f>IF((HY353/KK353)&lt;0.335,"G",IF((HY353/KK353)&gt;0.67,"R","A"))</f>
        <v/>
      </c>
      <c r="KX353" s="1">
        <f>IF((IK353/KK353)&lt;0.335,"G",IF((IK353/KK353)&gt;0.67,"R","A"))</f>
        <v/>
      </c>
      <c r="KY353" s="1">
        <f>IF((IJ353/KK353)&lt;0.335,"G",IF((IJ353/KK353)&gt;0.67,"R","A"))</f>
        <v/>
      </c>
      <c r="KZ353" s="1">
        <f>IF((HQ353/KK353)&lt;0.335,"G",IF((HQ353/KK353)&gt;0.67,"R","A"))</f>
        <v/>
      </c>
      <c r="LA353" s="1">
        <f>IF((IB353/KK353)&lt;0.335,"G",IF((IB353/KK353)&gt;0.67,"R","A"))</f>
        <v/>
      </c>
      <c r="LB353">
        <f>IF(LQ353="0-1",INDEX(Scrape!#REF!,MATCH('HT 0-1'!KP353,Scrape!$B:$B,0)),"")</f>
        <v/>
      </c>
      <c r="LC353">
        <f>IF(LQ353="0-1",INDEX(Scrape!$A:$A,MATCH('HT 0-1'!KP353,Scrape!$B:$B,0)),"")</f>
        <v/>
      </c>
      <c r="LD353">
        <f>IF(LQ353="0-1",INDEX(Scrape!$B:$B,MATCH('HT 0-1'!KP353,Scrape!$B:$B,0)),"")</f>
        <v/>
      </c>
      <c r="LE353">
        <f>IF(LQ353="0-1",INDEX(Scrape!$C:$C,MATCH('HT 0-1'!KP353,Scrape!$B:$B,0)),"")</f>
        <v/>
      </c>
      <c r="LF353">
        <f>IF(LQ353="0-1",INDEX(Scrape!$D:$D,MATCH('HT 0-1'!KP353,Scrape!$B:$B,0)),"")</f>
        <v/>
      </c>
      <c r="LG353">
        <f>IF(LQ353="0-1",INDEX(Scrape!$E:$E,MATCH('HT 0-1'!KP353,Scrape!$B:$B,0)),"")</f>
        <v/>
      </c>
      <c r="LH353">
        <f>IF(LQ353="0-1",INDEX(Scrape!$F:$F,MATCH('HT 0-1'!KP353,Scrape!$B:$B,0)),"")</f>
        <v/>
      </c>
      <c r="LI353">
        <f>IF(LQ353="0-1",INDEX(Scrape!$G:$G,MATCH('HT 0-1'!KP353,Scrape!$B:$B,0)),"")</f>
        <v/>
      </c>
      <c r="LJ353">
        <f>IF(LQ353="0-1",INDEX(Scrape!$H:$H,MATCH('HT 0-1'!KP353,Scrape!$B:$B,0)),"")</f>
        <v/>
      </c>
      <c r="LK353">
        <f>IF(LQ353="0-1",INDEX(Scrape!$I:$I,MATCH('HT 0-1'!KP353,Scrape!$B:$B,0)),"")</f>
        <v/>
      </c>
      <c r="LL353">
        <f>IF(LQ353="0-1",INDEX(Scrape!$J:$J,MATCH('HT 0-1'!KP353,Scrape!$B:$B,0)),"")</f>
        <v/>
      </c>
      <c r="LM353">
        <f>IF(LQ353="0-1",INDEX(Scrape!$K:$K,MATCH('HT 0-1'!KP353,Scrape!$B:$B,0)),"")</f>
        <v/>
      </c>
      <c r="LN353">
        <f>IF(LQ353="0-1",INDEX(Scrape!$L:$L,MATCH('HT 0-1'!KP353,Scrape!$B:$B,0)),"")</f>
        <v/>
      </c>
      <c r="LO353">
        <f>IF(LQ353="0-1",INDEX(Scrape!$M:$M,MATCH('HT 0-1'!KP353,Scrape!$B:$B,0)),"")</f>
        <v/>
      </c>
      <c r="LP353">
        <f>IF(LQ353="0-1",INDEX(Scrape!$N:$N,MATCH('HT 0-1'!KP353,Scrape!$B:$B,0)),"")</f>
        <v/>
      </c>
      <c r="LQ353">
        <f>INDEX(Scrape!$O:$O,MATCH('HT 0-1'!KP353,Scrape!$B:$B,0))</f>
        <v/>
      </c>
      <c r="LR353">
        <f>(1/LJ353)+(1/LI353)+(1/LH353)</f>
        <v/>
      </c>
      <c r="LS353">
        <f>(1/LG353)+(1/LF353)+(1/LE353)</f>
        <v/>
      </c>
      <c r="LT353" s="8">
        <f>IF(INDEX(#REF!,MATCH(KQ353,#REF!,0))=INDEX(#REF!,MATCH(KQ353,#REF!,0)),INDEX(#REF!,MATCH(KQ353,#REF!,0)),"ERROR")</f>
        <v/>
      </c>
      <c r="LU353" s="4">
        <f>IF(KR353="G",2,IF(KR353="R",0.5,IF(KR353="A",1)))</f>
        <v/>
      </c>
      <c r="LV353" s="4">
        <f>IF(KS353="G",0.5,IF(KS353="R",2,IF(KS353="A",1)))</f>
        <v/>
      </c>
      <c r="LW353" s="4">
        <f>IF(KT353="G",2,IF(KT353="R",0.5,IF(KT353="A",1)))</f>
        <v/>
      </c>
      <c r="LX353" s="4">
        <f>IF(KU353="G",0.5,IF(KU353="R",2,IF(KU353="A",1)))</f>
        <v/>
      </c>
      <c r="LY353" s="7">
        <f>(LK353*(LU353+LX353)+(LL353*(LU353+LX353)))</f>
        <v/>
      </c>
      <c r="LZ353" s="7">
        <f>(LN353*(LV353+LW353)+(LO353*(LV353+LW353)))</f>
        <v/>
      </c>
      <c r="MA353" s="11">
        <f>LY353-LZ353</f>
        <v/>
      </c>
      <c r="MB353" s="5">
        <f>MA353+2</f>
        <v/>
      </c>
      <c r="MC353" s="6">
        <f>MA353-2</f>
        <v/>
      </c>
      <c r="MD353" s="4">
        <f>LE353</f>
        <v/>
      </c>
      <c r="ME353" s="9">
        <f>IF(MD353=0,1000,MD353+0.75)</f>
        <v/>
      </c>
      <c r="MF353" s="10">
        <f>IF(MD353=0,0,MD353-0.75)</f>
        <v/>
      </c>
      <c r="MG353" s="4">
        <f>((LM353*(LU353+LX353))-((LP353*(LV353+LW353))))</f>
        <v/>
      </c>
      <c r="MH353" s="9">
        <f>MG353*1.2</f>
        <v/>
      </c>
      <c r="MI353" s="10">
        <f>MG353*0.8</f>
        <v/>
      </c>
      <c r="MJ353">
        <f>IFERROR(NX353,"")</f>
        <v/>
      </c>
      <c r="MK353">
        <f>IFERROR(NY353,"")</f>
        <v/>
      </c>
      <c r="ML353">
        <f>IFERROR(NZ353,"")</f>
        <v/>
      </c>
      <c r="MM353">
        <f>IFERROR(OA353,"")</f>
        <v/>
      </c>
      <c r="MN353">
        <f>IFERROR(OB353,"")</f>
        <v/>
      </c>
      <c r="MO353">
        <f>IFERROR(OC353,"")</f>
        <v/>
      </c>
      <c r="MP353" s="1">
        <f>COUNTIFS(#REF!,LT353,#REF!,1,#REF!,"&gt;="&amp;MC353,#REF!,"&lt;="&amp;MB353,#REF!,"&lt;="&amp;ME353,#REF!,"&gt;="&amp;MF353,#REF!,"="&amp;KV353,#REF!,"="&amp;KX353)</f>
        <v/>
      </c>
      <c r="MQ353" s="1">
        <f>COUNTIFS(#REF!,LT353,#REF!,0,#REF!,"&gt;="&amp;MC353,#REF!,"&lt;="&amp;MB353,#REF!,"&lt;="&amp;ME353,#REF!,"&gt;="&amp;MF353,#REF!,"="&amp;KV353,#REF!,"="&amp;KX353)</f>
        <v/>
      </c>
      <c r="MR353" s="1">
        <f>COUNTIFS(#REF!,LT353,#REF!,1,#REF!,"&gt;="&amp;MC353,#REF!,"&lt;="&amp;MB353,#REF!,"&lt;="&amp;ME353,#REF!,"&gt;="&amp;MF353,#REF!,"="&amp;KW353,#REF!,"="&amp;KY353)</f>
        <v/>
      </c>
      <c r="MS353" s="1">
        <f>COUNTIFS(#REF!,LT353,#REF!,0,#REF!,"&gt;="&amp;MC353,#REF!,"&lt;="&amp;MB353,#REF!,"&lt;="&amp;ME353,#REF!,"&gt;="&amp;MF353,#REF!,"="&amp;KW353,#REF!,"="&amp;KY353)</f>
        <v/>
      </c>
      <c r="MT353" s="1">
        <f>COUNTIFS(#REF!,LT353,#REF!,1,#REF!,"&gt;="&amp;MI353,#REF!,"&lt;="&amp;MH353,#REF!,"&lt;="&amp;ME353,#REF!,"&gt;="&amp;MF353)</f>
        <v/>
      </c>
      <c r="MU353" s="1">
        <f>COUNTIFS(#REF!,LT353,#REF!,0,#REF!,"&gt;="&amp;MI353,#REF!,"&lt;="&amp;MH353,#REF!,"&lt;="&amp;ME353,#REF!,"&gt;="&amp;MF353)</f>
        <v/>
      </c>
      <c r="MV353" s="1">
        <f>COUNTIFS(#REF!,LT353,#REF!,1,#REF!,"&gt;="&amp;MI353,#REF!,"&lt;="&amp;MH353,#REF!,"="&amp;KZ353,#REF!,"="&amp;LA353,#REF!,"&lt;="&amp;ME353,#REF!,"&gt;="&amp;MF353)</f>
        <v/>
      </c>
      <c r="MW353" s="1">
        <f>COUNTIFS(#REF!,LT353,#REF!,0,#REF!,"&gt;="&amp;MI353,#REF!,"&lt;="&amp;MH353,#REF!,"="&amp;KZ353,#REF!,"="&amp;LA353,#REF!,"&lt;="&amp;ME353,#REF!,"&gt;="&amp;MF353)</f>
        <v/>
      </c>
      <c r="MX353" s="1">
        <f>COUNTIFS(#REF!,LT353,#REF!,1,#REF!,"&gt;="&amp;MC353,#REF!,"&lt;="&amp;MB353,#REF!,"&lt;="&amp;ME353,#REF!,"&gt;="&amp;MF353)</f>
        <v/>
      </c>
      <c r="MY353" s="1">
        <f>COUNTIFS(#REF!,LT353,#REF!,0,#REF!,"&gt;="&amp;MC353,#REF!,"&lt;="&amp;MB353,#REF!,"&lt;="&amp;ME353,#REF!,"&gt;="&amp;MF353)</f>
        <v/>
      </c>
      <c r="MZ353" s="1">
        <f>COUNTIFS(#REF!,LT353,#REF!,1,#REF!,"&lt;="&amp;ME353,#REF!,"&gt;="&amp;MF353,#REF!,"="&amp;KV353,#REF!,"="&amp;KX353)</f>
        <v/>
      </c>
      <c r="NA353" s="1">
        <f>COUNTIFS(#REF!,LT353,#REF!,0,#REF!,"&lt;="&amp;ME353,#REF!,"&gt;="&amp;MF353,#REF!,"="&amp;KV353,#REF!,"="&amp;KX353)</f>
        <v/>
      </c>
      <c r="NB353" s="1">
        <f>COUNTIFS(#REF!,LT353,#REF!,1,#REF!,"&lt;="&amp;ME353,#REF!,"&gt;="&amp;MF353,#REF!,"="&amp;KW353,#REF!,"="&amp;KY353)</f>
        <v/>
      </c>
      <c r="NC353" s="1">
        <f>COUNTIFS(#REF!,LT353,#REF!,0,#REF!,"&lt;="&amp;ME353,#REF!,"&gt;="&amp;MF353,#REF!,"="&amp;KW353,#REF!,"="&amp;KY353)</f>
        <v/>
      </c>
      <c r="ND353" s="1">
        <f>MP353+MR353+MT353+MV353+MX353+MZ353+NB353</f>
        <v/>
      </c>
      <c r="NE353" s="1">
        <f>MQ353+MS353+MU353+MW353+MY353+NA353+NC353</f>
        <v/>
      </c>
      <c r="NF353" s="1">
        <f>ND353+NE353</f>
        <v/>
      </c>
      <c r="NG353" s="33">
        <f>ND353/(ND353+NE353)</f>
        <v/>
      </c>
      <c r="NH353" s="3">
        <f>1/NG353</f>
        <v/>
      </c>
      <c r="NI353" s="1">
        <f>LI353</f>
        <v/>
      </c>
      <c r="NJ353" s="79">
        <f>((1-NG353)*(1/(NI353-1))*0.98-(NG353*1))</f>
        <v/>
      </c>
      <c r="NK353" s="34">
        <f>IF(LR353&lt;0.9,0,IF(AND(LR353&gt;1.1),0,1))</f>
        <v/>
      </c>
      <c r="NL353" s="34">
        <f>IF(LS353&lt;0.9,0,IF(AND(LS353&gt;1.1),0,1))</f>
        <v/>
      </c>
      <c r="NM353" s="32">
        <f>IF(NF353&gt;99,1,0)</f>
        <v/>
      </c>
      <c r="NN353" s="32">
        <f>IF(NJ353&gt;0.0799,1,0)</f>
        <v/>
      </c>
      <c r="NO353" s="32">
        <f>IF(NJ353&gt;NQ353,1,0)</f>
        <v/>
      </c>
      <c r="NP353" s="32">
        <f>NM353+NN353+NO353+NK353+NL353</f>
        <v/>
      </c>
      <c r="NQ353" s="79">
        <f>(((100*NG353)*(NI353-1)*0.98)-((1-NG353)*100))/100</f>
        <v/>
      </c>
      <c r="NR353" s="34">
        <f>IF(LR353&lt;0.9,0,IF(AND(LR353&gt;1.1),0,1))</f>
        <v/>
      </c>
      <c r="NS353" s="34">
        <f>IF(LS353&lt;0.9,0,IF(AND(LS353&gt;1.1),0,1))</f>
        <v/>
      </c>
      <c r="NT353" s="32">
        <f>IF(NF353&gt;99,1,0)</f>
        <v/>
      </c>
      <c r="NU353" s="32">
        <f>IF(NQ353&gt;0.0799,1,0)</f>
        <v/>
      </c>
      <c r="NV353" s="32">
        <f>IF(NQ353&gt;NJ353,1,0)</f>
        <v/>
      </c>
      <c r="NW353" s="32">
        <f>NT353+NU353+NV353+NR353+NS353</f>
        <v/>
      </c>
      <c r="NX353">
        <f>IF(NP353=5,"LayAway0-1",IF(AND(NW353=5),"BackAway0-1",""))</f>
        <v/>
      </c>
      <c r="NY353">
        <f>IF(NP353=5,KO353,IF(AND(NW353=5),KO353,""))</f>
        <v/>
      </c>
      <c r="NZ353">
        <f>IF(NP353=5,"Match Odds",IF(AND(NW353=5),"Match Odds",""))</f>
        <v/>
      </c>
      <c r="OA353">
        <f>IF(NP353=5,KP353,IF(AND(NW353=5),KP353,""))</f>
        <v/>
      </c>
      <c r="OB353">
        <f>IF(NP353=5,"MATCH_ODDS",IF(AND(NW353=5),"MATCH_ODDS",""))</f>
        <v/>
      </c>
      <c r="OC353">
        <f>IF(NP353=5,"LAY",IF(AND(NW353=5),"BACK",""))</f>
        <v/>
      </c>
    </row>
    <row r="354" ht="16.5" customHeight="1" thickBot="1" thickTop="1">
      <c r="A354" s="2" t="n"/>
      <c r="KN354" s="1">
        <f>IF(INDEX(#REF!,MATCH('HT 0-1'!D354,#REF!,0))=INDEX(#REF!,MATCH('HT 0-1'!D354,#REF!,0)),INDEX(#REF!,MATCH('HT 0-1'!D354,#REF!,0)),"ERROR")</f>
        <v/>
      </c>
      <c r="KO354" s="1">
        <f>IF(INDEX(#REF!,MATCH('HT 0-1'!E354,#REF!,0))=INDEX(#REF!,MATCH('HT 0-1'!E354,#REF!,0)),INDEX(#REF!,MATCH('HT 0-1'!E354,#REF!,0)),"ERROR")</f>
        <v/>
      </c>
      <c r="KP354" s="1">
        <f>KN354&amp;" v "&amp;KO354</f>
        <v/>
      </c>
      <c r="KQ354">
        <f>B354&amp;"_"&amp;C354</f>
        <v/>
      </c>
      <c r="KR354" s="1">
        <f>IF((HW354/KK354)&lt;0.335,"G",IF((HW354/KK354)&gt;0.67,"R","A"))</f>
        <v/>
      </c>
      <c r="KS354" s="1">
        <f>IF((HX354/KK354)&lt;0.335,"G",IF((HX354/KK354)&gt;0.67,"R","A"))</f>
        <v/>
      </c>
      <c r="KT354" s="1">
        <f>IF((IH354/KK354)&lt;0.335,"G",IF((IH354/KK354)&gt;0.67,"R","A"))</f>
        <v/>
      </c>
      <c r="KU354" s="1">
        <f>IF((II354/KK354)&lt;0.335,"G",IF((II354/KK354)&gt;0.67,"R","A"))</f>
        <v/>
      </c>
      <c r="KV354" s="1">
        <f>IF((HZ354/KK354)&lt;0.335,"G",IF((HZ354/KK354)&gt;0.67,"R","A"))</f>
        <v/>
      </c>
      <c r="KW354" s="1">
        <f>IF((HY354/KK354)&lt;0.335,"G",IF((HY354/KK354)&gt;0.67,"R","A"))</f>
        <v/>
      </c>
      <c r="KX354" s="1">
        <f>IF((IK354/KK354)&lt;0.335,"G",IF((IK354/KK354)&gt;0.67,"R","A"))</f>
        <v/>
      </c>
      <c r="KY354" s="1">
        <f>IF((IJ354/KK354)&lt;0.335,"G",IF((IJ354/KK354)&gt;0.67,"R","A"))</f>
        <v/>
      </c>
      <c r="KZ354" s="1">
        <f>IF((HQ354/KK354)&lt;0.335,"G",IF((HQ354/KK354)&gt;0.67,"R","A"))</f>
        <v/>
      </c>
      <c r="LA354" s="1">
        <f>IF((IB354/KK354)&lt;0.335,"G",IF((IB354/KK354)&gt;0.67,"R","A"))</f>
        <v/>
      </c>
      <c r="LB354">
        <f>IF(LQ354="0-1",INDEX(Scrape!#REF!,MATCH('HT 0-1'!KP354,Scrape!$B:$B,0)),"")</f>
        <v/>
      </c>
      <c r="LC354">
        <f>IF(LQ354="0-1",INDEX(Scrape!$A:$A,MATCH('HT 0-1'!KP354,Scrape!$B:$B,0)),"")</f>
        <v/>
      </c>
      <c r="LD354">
        <f>IF(LQ354="0-1",INDEX(Scrape!$B:$B,MATCH('HT 0-1'!KP354,Scrape!$B:$B,0)),"")</f>
        <v/>
      </c>
      <c r="LE354">
        <f>IF(LQ354="0-1",INDEX(Scrape!$C:$C,MATCH('HT 0-1'!KP354,Scrape!$B:$B,0)),"")</f>
        <v/>
      </c>
      <c r="LF354">
        <f>IF(LQ354="0-1",INDEX(Scrape!$D:$D,MATCH('HT 0-1'!KP354,Scrape!$B:$B,0)),"")</f>
        <v/>
      </c>
      <c r="LG354">
        <f>IF(LQ354="0-1",INDEX(Scrape!$E:$E,MATCH('HT 0-1'!KP354,Scrape!$B:$B,0)),"")</f>
        <v/>
      </c>
      <c r="LH354">
        <f>IF(LQ354="0-1",INDEX(Scrape!$F:$F,MATCH('HT 0-1'!KP354,Scrape!$B:$B,0)),"")</f>
        <v/>
      </c>
      <c r="LI354">
        <f>IF(LQ354="0-1",INDEX(Scrape!$G:$G,MATCH('HT 0-1'!KP354,Scrape!$B:$B,0)),"")</f>
        <v/>
      </c>
      <c r="LJ354">
        <f>IF(LQ354="0-1",INDEX(Scrape!$H:$H,MATCH('HT 0-1'!KP354,Scrape!$B:$B,0)),"")</f>
        <v/>
      </c>
      <c r="LK354">
        <f>IF(LQ354="0-1",INDEX(Scrape!$I:$I,MATCH('HT 0-1'!KP354,Scrape!$B:$B,0)),"")</f>
        <v/>
      </c>
      <c r="LL354">
        <f>IF(LQ354="0-1",INDEX(Scrape!$J:$J,MATCH('HT 0-1'!KP354,Scrape!$B:$B,0)),"")</f>
        <v/>
      </c>
      <c r="LM354">
        <f>IF(LQ354="0-1",INDEX(Scrape!$K:$K,MATCH('HT 0-1'!KP354,Scrape!$B:$B,0)),"")</f>
        <v/>
      </c>
      <c r="LN354">
        <f>IF(LQ354="0-1",INDEX(Scrape!$L:$L,MATCH('HT 0-1'!KP354,Scrape!$B:$B,0)),"")</f>
        <v/>
      </c>
      <c r="LO354">
        <f>IF(LQ354="0-1",INDEX(Scrape!$M:$M,MATCH('HT 0-1'!KP354,Scrape!$B:$B,0)),"")</f>
        <v/>
      </c>
      <c r="LP354">
        <f>IF(LQ354="0-1",INDEX(Scrape!$N:$N,MATCH('HT 0-1'!KP354,Scrape!$B:$B,0)),"")</f>
        <v/>
      </c>
      <c r="LQ354">
        <f>INDEX(Scrape!$O:$O,MATCH('HT 0-1'!KP354,Scrape!$B:$B,0))</f>
        <v/>
      </c>
      <c r="LR354">
        <f>(1/LJ354)+(1/LI354)+(1/LH354)</f>
        <v/>
      </c>
      <c r="LS354">
        <f>(1/LG354)+(1/LF354)+(1/LE354)</f>
        <v/>
      </c>
      <c r="LT354" s="8">
        <f>IF(INDEX(#REF!,MATCH(KQ354,#REF!,0))=INDEX(#REF!,MATCH(KQ354,#REF!,0)),INDEX(#REF!,MATCH(KQ354,#REF!,0)),"ERROR")</f>
        <v/>
      </c>
      <c r="LU354" s="4">
        <f>IF(KR354="G",2,IF(KR354="R",0.5,IF(KR354="A",1)))</f>
        <v/>
      </c>
      <c r="LV354" s="4">
        <f>IF(KS354="G",0.5,IF(KS354="R",2,IF(KS354="A",1)))</f>
        <v/>
      </c>
      <c r="LW354" s="4">
        <f>IF(KT354="G",2,IF(KT354="R",0.5,IF(KT354="A",1)))</f>
        <v/>
      </c>
      <c r="LX354" s="4">
        <f>IF(KU354="G",0.5,IF(KU354="R",2,IF(KU354="A",1)))</f>
        <v/>
      </c>
      <c r="LY354" s="7">
        <f>(LK354*(LU354+LX354)+(LL354*(LU354+LX354)))</f>
        <v/>
      </c>
      <c r="LZ354" s="7">
        <f>(LN354*(LV354+LW354)+(LO354*(LV354+LW354)))</f>
        <v/>
      </c>
      <c r="MA354" s="11">
        <f>LY354-LZ354</f>
        <v/>
      </c>
      <c r="MB354" s="5">
        <f>MA354+2</f>
        <v/>
      </c>
      <c r="MC354" s="6">
        <f>MA354-2</f>
        <v/>
      </c>
      <c r="MD354" s="4">
        <f>LE354</f>
        <v/>
      </c>
      <c r="ME354" s="9">
        <f>IF(MD354=0,1000,MD354+0.75)</f>
        <v/>
      </c>
      <c r="MF354" s="10">
        <f>IF(MD354=0,0,MD354-0.75)</f>
        <v/>
      </c>
      <c r="MG354" s="4">
        <f>((LM354*(LU354+LX354))-((LP354*(LV354+LW354))))</f>
        <v/>
      </c>
      <c r="MH354" s="9">
        <f>MG354*1.2</f>
        <v/>
      </c>
      <c r="MI354" s="10">
        <f>MG354*0.8</f>
        <v/>
      </c>
      <c r="MJ354">
        <f>IFERROR(NX354,"")</f>
        <v/>
      </c>
      <c r="MK354">
        <f>IFERROR(NY354,"")</f>
        <v/>
      </c>
      <c r="ML354">
        <f>IFERROR(NZ354,"")</f>
        <v/>
      </c>
      <c r="MM354">
        <f>IFERROR(OA354,"")</f>
        <v/>
      </c>
      <c r="MN354">
        <f>IFERROR(OB354,"")</f>
        <v/>
      </c>
      <c r="MO354">
        <f>IFERROR(OC354,"")</f>
        <v/>
      </c>
      <c r="MP354" s="1">
        <f>COUNTIFS(#REF!,LT354,#REF!,1,#REF!,"&gt;="&amp;MC354,#REF!,"&lt;="&amp;MB354,#REF!,"&lt;="&amp;ME354,#REF!,"&gt;="&amp;MF354,#REF!,"="&amp;KV354,#REF!,"="&amp;KX354)</f>
        <v/>
      </c>
      <c r="MQ354" s="1">
        <f>COUNTIFS(#REF!,LT354,#REF!,0,#REF!,"&gt;="&amp;MC354,#REF!,"&lt;="&amp;MB354,#REF!,"&lt;="&amp;ME354,#REF!,"&gt;="&amp;MF354,#REF!,"="&amp;KV354,#REF!,"="&amp;KX354)</f>
        <v/>
      </c>
      <c r="MR354" s="1">
        <f>COUNTIFS(#REF!,LT354,#REF!,1,#REF!,"&gt;="&amp;MC354,#REF!,"&lt;="&amp;MB354,#REF!,"&lt;="&amp;ME354,#REF!,"&gt;="&amp;MF354,#REF!,"="&amp;KW354,#REF!,"="&amp;KY354)</f>
        <v/>
      </c>
      <c r="MS354" s="1">
        <f>COUNTIFS(#REF!,LT354,#REF!,0,#REF!,"&gt;="&amp;MC354,#REF!,"&lt;="&amp;MB354,#REF!,"&lt;="&amp;ME354,#REF!,"&gt;="&amp;MF354,#REF!,"="&amp;KW354,#REF!,"="&amp;KY354)</f>
        <v/>
      </c>
      <c r="MT354" s="1">
        <f>COUNTIFS(#REF!,LT354,#REF!,1,#REF!,"&gt;="&amp;MI354,#REF!,"&lt;="&amp;MH354,#REF!,"&lt;="&amp;ME354,#REF!,"&gt;="&amp;MF354)</f>
        <v/>
      </c>
      <c r="MU354" s="1">
        <f>COUNTIFS(#REF!,LT354,#REF!,0,#REF!,"&gt;="&amp;MI354,#REF!,"&lt;="&amp;MH354,#REF!,"&lt;="&amp;ME354,#REF!,"&gt;="&amp;MF354)</f>
        <v/>
      </c>
      <c r="MV354" s="1">
        <f>COUNTIFS(#REF!,LT354,#REF!,1,#REF!,"&gt;="&amp;MI354,#REF!,"&lt;="&amp;MH354,#REF!,"="&amp;KZ354,#REF!,"="&amp;LA354,#REF!,"&lt;="&amp;ME354,#REF!,"&gt;="&amp;MF354)</f>
        <v/>
      </c>
      <c r="MW354" s="1">
        <f>COUNTIFS(#REF!,LT354,#REF!,0,#REF!,"&gt;="&amp;MI354,#REF!,"&lt;="&amp;MH354,#REF!,"="&amp;KZ354,#REF!,"="&amp;LA354,#REF!,"&lt;="&amp;ME354,#REF!,"&gt;="&amp;MF354)</f>
        <v/>
      </c>
      <c r="MX354" s="1">
        <f>COUNTIFS(#REF!,LT354,#REF!,1,#REF!,"&gt;="&amp;MC354,#REF!,"&lt;="&amp;MB354,#REF!,"&lt;="&amp;ME354,#REF!,"&gt;="&amp;MF354)</f>
        <v/>
      </c>
      <c r="MY354" s="1">
        <f>COUNTIFS(#REF!,LT354,#REF!,0,#REF!,"&gt;="&amp;MC354,#REF!,"&lt;="&amp;MB354,#REF!,"&lt;="&amp;ME354,#REF!,"&gt;="&amp;MF354)</f>
        <v/>
      </c>
      <c r="MZ354" s="1">
        <f>COUNTIFS(#REF!,LT354,#REF!,1,#REF!,"&lt;="&amp;ME354,#REF!,"&gt;="&amp;MF354,#REF!,"="&amp;KV354,#REF!,"="&amp;KX354)</f>
        <v/>
      </c>
      <c r="NA354" s="1">
        <f>COUNTIFS(#REF!,LT354,#REF!,0,#REF!,"&lt;="&amp;ME354,#REF!,"&gt;="&amp;MF354,#REF!,"="&amp;KV354,#REF!,"="&amp;KX354)</f>
        <v/>
      </c>
      <c r="NB354" s="1">
        <f>COUNTIFS(#REF!,LT354,#REF!,1,#REF!,"&lt;="&amp;ME354,#REF!,"&gt;="&amp;MF354,#REF!,"="&amp;KW354,#REF!,"="&amp;KY354)</f>
        <v/>
      </c>
      <c r="NC354" s="1">
        <f>COUNTIFS(#REF!,LT354,#REF!,0,#REF!,"&lt;="&amp;ME354,#REF!,"&gt;="&amp;MF354,#REF!,"="&amp;KW354,#REF!,"="&amp;KY354)</f>
        <v/>
      </c>
      <c r="ND354" s="1">
        <f>MP354+MR354+MT354+MV354+MX354+MZ354+NB354</f>
        <v/>
      </c>
      <c r="NE354" s="1">
        <f>MQ354+MS354+MU354+MW354+MY354+NA354+NC354</f>
        <v/>
      </c>
      <c r="NF354" s="1">
        <f>ND354+NE354</f>
        <v/>
      </c>
      <c r="NG354" s="33">
        <f>ND354/(ND354+NE354)</f>
        <v/>
      </c>
      <c r="NH354" s="3">
        <f>1/NG354</f>
        <v/>
      </c>
      <c r="NI354" s="1">
        <f>LI354</f>
        <v/>
      </c>
      <c r="NJ354" s="79">
        <f>((1-NG354)*(1/(NI354-1))*0.98-(NG354*1))</f>
        <v/>
      </c>
      <c r="NK354" s="34">
        <f>IF(LR354&lt;0.9,0,IF(AND(LR354&gt;1.1),0,1))</f>
        <v/>
      </c>
      <c r="NL354" s="34">
        <f>IF(LS354&lt;0.9,0,IF(AND(LS354&gt;1.1),0,1))</f>
        <v/>
      </c>
      <c r="NM354" s="32">
        <f>IF(NF354&gt;99,1,0)</f>
        <v/>
      </c>
      <c r="NN354" s="32">
        <f>IF(NJ354&gt;0.0799,1,0)</f>
        <v/>
      </c>
      <c r="NO354" s="32">
        <f>IF(NJ354&gt;NQ354,1,0)</f>
        <v/>
      </c>
      <c r="NP354" s="32">
        <f>NM354+NN354+NO354+NK354+NL354</f>
        <v/>
      </c>
      <c r="NQ354" s="79">
        <f>(((100*NG354)*(NI354-1)*0.98)-((1-NG354)*100))/100</f>
        <v/>
      </c>
      <c r="NR354" s="34">
        <f>IF(LR354&lt;0.9,0,IF(AND(LR354&gt;1.1),0,1))</f>
        <v/>
      </c>
      <c r="NS354" s="34">
        <f>IF(LS354&lt;0.9,0,IF(AND(LS354&gt;1.1),0,1))</f>
        <v/>
      </c>
      <c r="NT354" s="32">
        <f>IF(NF354&gt;99,1,0)</f>
        <v/>
      </c>
      <c r="NU354" s="32">
        <f>IF(NQ354&gt;0.0799,1,0)</f>
        <v/>
      </c>
      <c r="NV354" s="32">
        <f>IF(NQ354&gt;NJ354,1,0)</f>
        <v/>
      </c>
      <c r="NW354" s="32">
        <f>NT354+NU354+NV354+NR354+NS354</f>
        <v/>
      </c>
      <c r="NX354">
        <f>IF(NP354=5,"LayAway0-1",IF(AND(NW354=5),"BackAway0-1",""))</f>
        <v/>
      </c>
      <c r="NY354">
        <f>IF(NP354=5,KO354,IF(AND(NW354=5),KO354,""))</f>
        <v/>
      </c>
      <c r="NZ354">
        <f>IF(NP354=5,"Match Odds",IF(AND(NW354=5),"Match Odds",""))</f>
        <v/>
      </c>
      <c r="OA354">
        <f>IF(NP354=5,KP354,IF(AND(NW354=5),KP354,""))</f>
        <v/>
      </c>
      <c r="OB354">
        <f>IF(NP354=5,"MATCH_ODDS",IF(AND(NW354=5),"MATCH_ODDS",""))</f>
        <v/>
      </c>
      <c r="OC354">
        <f>IF(NP354=5,"LAY",IF(AND(NW354=5),"BACK",""))</f>
        <v/>
      </c>
    </row>
    <row r="355" ht="16.5" customHeight="1" thickBot="1" thickTop="1">
      <c r="A355" s="2" t="n"/>
      <c r="KN355" s="1">
        <f>IF(INDEX(#REF!,MATCH('HT 0-1'!D355,#REF!,0))=INDEX(#REF!,MATCH('HT 0-1'!D355,#REF!,0)),INDEX(#REF!,MATCH('HT 0-1'!D355,#REF!,0)),"ERROR")</f>
        <v/>
      </c>
      <c r="KO355" s="1">
        <f>IF(INDEX(#REF!,MATCH('HT 0-1'!E355,#REF!,0))=INDEX(#REF!,MATCH('HT 0-1'!E355,#REF!,0)),INDEX(#REF!,MATCH('HT 0-1'!E355,#REF!,0)),"ERROR")</f>
        <v/>
      </c>
      <c r="KP355" s="1">
        <f>KN355&amp;" v "&amp;KO355</f>
        <v/>
      </c>
      <c r="KQ355">
        <f>B355&amp;"_"&amp;C355</f>
        <v/>
      </c>
      <c r="KR355" s="1">
        <f>IF((HW355/KK355)&lt;0.335,"G",IF((HW355/KK355)&gt;0.67,"R","A"))</f>
        <v/>
      </c>
      <c r="KS355" s="1">
        <f>IF((HX355/KK355)&lt;0.335,"G",IF((HX355/KK355)&gt;0.67,"R","A"))</f>
        <v/>
      </c>
      <c r="KT355" s="1">
        <f>IF((IH355/KK355)&lt;0.335,"G",IF((IH355/KK355)&gt;0.67,"R","A"))</f>
        <v/>
      </c>
      <c r="KU355" s="1">
        <f>IF((II355/KK355)&lt;0.335,"G",IF((II355/KK355)&gt;0.67,"R","A"))</f>
        <v/>
      </c>
      <c r="KV355" s="1">
        <f>IF((HZ355/KK355)&lt;0.335,"G",IF((HZ355/KK355)&gt;0.67,"R","A"))</f>
        <v/>
      </c>
      <c r="KW355" s="1">
        <f>IF((HY355/KK355)&lt;0.335,"G",IF((HY355/KK355)&gt;0.67,"R","A"))</f>
        <v/>
      </c>
      <c r="KX355" s="1">
        <f>IF((IK355/KK355)&lt;0.335,"G",IF((IK355/KK355)&gt;0.67,"R","A"))</f>
        <v/>
      </c>
      <c r="KY355" s="1">
        <f>IF((IJ355/KK355)&lt;0.335,"G",IF((IJ355/KK355)&gt;0.67,"R","A"))</f>
        <v/>
      </c>
      <c r="KZ355" s="1">
        <f>IF((HQ355/KK355)&lt;0.335,"G",IF((HQ355/KK355)&gt;0.67,"R","A"))</f>
        <v/>
      </c>
      <c r="LA355" s="1">
        <f>IF((IB355/KK355)&lt;0.335,"G",IF((IB355/KK355)&gt;0.67,"R","A"))</f>
        <v/>
      </c>
      <c r="LB355">
        <f>IF(LQ355="0-1",INDEX(Scrape!#REF!,MATCH('HT 0-1'!KP355,Scrape!$B:$B,0)),"")</f>
        <v/>
      </c>
      <c r="LC355">
        <f>IF(LQ355="0-1",INDEX(Scrape!$A:$A,MATCH('HT 0-1'!KP355,Scrape!$B:$B,0)),"")</f>
        <v/>
      </c>
      <c r="LD355">
        <f>IF(LQ355="0-1",INDEX(Scrape!$B:$B,MATCH('HT 0-1'!KP355,Scrape!$B:$B,0)),"")</f>
        <v/>
      </c>
      <c r="LE355">
        <f>IF(LQ355="0-1",INDEX(Scrape!$C:$C,MATCH('HT 0-1'!KP355,Scrape!$B:$B,0)),"")</f>
        <v/>
      </c>
      <c r="LF355">
        <f>IF(LQ355="0-1",INDEX(Scrape!$D:$D,MATCH('HT 0-1'!KP355,Scrape!$B:$B,0)),"")</f>
        <v/>
      </c>
      <c r="LG355">
        <f>IF(LQ355="0-1",INDEX(Scrape!$E:$E,MATCH('HT 0-1'!KP355,Scrape!$B:$B,0)),"")</f>
        <v/>
      </c>
      <c r="LH355">
        <f>IF(LQ355="0-1",INDEX(Scrape!$F:$F,MATCH('HT 0-1'!KP355,Scrape!$B:$B,0)),"")</f>
        <v/>
      </c>
      <c r="LI355">
        <f>IF(LQ355="0-1",INDEX(Scrape!$G:$G,MATCH('HT 0-1'!KP355,Scrape!$B:$B,0)),"")</f>
        <v/>
      </c>
      <c r="LJ355">
        <f>IF(LQ355="0-1",INDEX(Scrape!$H:$H,MATCH('HT 0-1'!KP355,Scrape!$B:$B,0)),"")</f>
        <v/>
      </c>
      <c r="LK355">
        <f>IF(LQ355="0-1",INDEX(Scrape!$I:$I,MATCH('HT 0-1'!KP355,Scrape!$B:$B,0)),"")</f>
        <v/>
      </c>
      <c r="LL355">
        <f>IF(LQ355="0-1",INDEX(Scrape!$J:$J,MATCH('HT 0-1'!KP355,Scrape!$B:$B,0)),"")</f>
        <v/>
      </c>
      <c r="LM355">
        <f>IF(LQ355="0-1",INDEX(Scrape!$K:$K,MATCH('HT 0-1'!KP355,Scrape!$B:$B,0)),"")</f>
        <v/>
      </c>
      <c r="LN355">
        <f>IF(LQ355="0-1",INDEX(Scrape!$L:$L,MATCH('HT 0-1'!KP355,Scrape!$B:$B,0)),"")</f>
        <v/>
      </c>
      <c r="LO355">
        <f>IF(LQ355="0-1",INDEX(Scrape!$M:$M,MATCH('HT 0-1'!KP355,Scrape!$B:$B,0)),"")</f>
        <v/>
      </c>
      <c r="LP355">
        <f>IF(LQ355="0-1",INDEX(Scrape!$N:$N,MATCH('HT 0-1'!KP355,Scrape!$B:$B,0)),"")</f>
        <v/>
      </c>
      <c r="LQ355">
        <f>INDEX(Scrape!$O:$O,MATCH('HT 0-1'!KP355,Scrape!$B:$B,0))</f>
        <v/>
      </c>
      <c r="LR355">
        <f>(1/LJ355)+(1/LI355)+(1/LH355)</f>
        <v/>
      </c>
      <c r="LS355">
        <f>(1/LG355)+(1/LF355)+(1/LE355)</f>
        <v/>
      </c>
      <c r="LT355" s="8">
        <f>IF(INDEX(#REF!,MATCH(KQ355,#REF!,0))=INDEX(#REF!,MATCH(KQ355,#REF!,0)),INDEX(#REF!,MATCH(KQ355,#REF!,0)),"ERROR")</f>
        <v/>
      </c>
      <c r="LU355" s="4">
        <f>IF(KR355="G",2,IF(KR355="R",0.5,IF(KR355="A",1)))</f>
        <v/>
      </c>
      <c r="LV355" s="4">
        <f>IF(KS355="G",0.5,IF(KS355="R",2,IF(KS355="A",1)))</f>
        <v/>
      </c>
      <c r="LW355" s="4">
        <f>IF(KT355="G",2,IF(KT355="R",0.5,IF(KT355="A",1)))</f>
        <v/>
      </c>
      <c r="LX355" s="4">
        <f>IF(KU355="G",0.5,IF(KU355="R",2,IF(KU355="A",1)))</f>
        <v/>
      </c>
      <c r="LY355" s="7">
        <f>(LK355*(LU355+LX355)+(LL355*(LU355+LX355)))</f>
        <v/>
      </c>
      <c r="LZ355" s="7">
        <f>(LN355*(LV355+LW355)+(LO355*(LV355+LW355)))</f>
        <v/>
      </c>
      <c r="MA355" s="11">
        <f>LY355-LZ355</f>
        <v/>
      </c>
      <c r="MB355" s="5">
        <f>MA355+2</f>
        <v/>
      </c>
      <c r="MC355" s="6">
        <f>MA355-2</f>
        <v/>
      </c>
      <c r="MD355" s="4">
        <f>LE355</f>
        <v/>
      </c>
      <c r="ME355" s="9">
        <f>IF(MD355=0,1000,MD355+0.75)</f>
        <v/>
      </c>
      <c r="MF355" s="10">
        <f>IF(MD355=0,0,MD355-0.75)</f>
        <v/>
      </c>
      <c r="MG355" s="4">
        <f>((LM355*(LU355+LX355))-((LP355*(LV355+LW355))))</f>
        <v/>
      </c>
      <c r="MH355" s="9">
        <f>MG355*1.2</f>
        <v/>
      </c>
      <c r="MI355" s="10">
        <f>MG355*0.8</f>
        <v/>
      </c>
      <c r="MJ355">
        <f>IFERROR(NX355,"")</f>
        <v/>
      </c>
      <c r="MK355">
        <f>IFERROR(NY355,"")</f>
        <v/>
      </c>
      <c r="ML355">
        <f>IFERROR(NZ355,"")</f>
        <v/>
      </c>
      <c r="MM355">
        <f>IFERROR(OA355,"")</f>
        <v/>
      </c>
      <c r="MN355">
        <f>IFERROR(OB355,"")</f>
        <v/>
      </c>
      <c r="MO355">
        <f>IFERROR(OC355,"")</f>
        <v/>
      </c>
      <c r="MP355" s="1">
        <f>COUNTIFS(#REF!,LT355,#REF!,1,#REF!,"&gt;="&amp;MC355,#REF!,"&lt;="&amp;MB355,#REF!,"&lt;="&amp;ME355,#REF!,"&gt;="&amp;MF355,#REF!,"="&amp;KV355,#REF!,"="&amp;KX355)</f>
        <v/>
      </c>
      <c r="MQ355" s="1">
        <f>COUNTIFS(#REF!,LT355,#REF!,0,#REF!,"&gt;="&amp;MC355,#REF!,"&lt;="&amp;MB355,#REF!,"&lt;="&amp;ME355,#REF!,"&gt;="&amp;MF355,#REF!,"="&amp;KV355,#REF!,"="&amp;KX355)</f>
        <v/>
      </c>
      <c r="MR355" s="1">
        <f>COUNTIFS(#REF!,LT355,#REF!,1,#REF!,"&gt;="&amp;MC355,#REF!,"&lt;="&amp;MB355,#REF!,"&lt;="&amp;ME355,#REF!,"&gt;="&amp;MF355,#REF!,"="&amp;KW355,#REF!,"="&amp;KY355)</f>
        <v/>
      </c>
      <c r="MS355" s="1">
        <f>COUNTIFS(#REF!,LT355,#REF!,0,#REF!,"&gt;="&amp;MC355,#REF!,"&lt;="&amp;MB355,#REF!,"&lt;="&amp;ME355,#REF!,"&gt;="&amp;MF355,#REF!,"="&amp;KW355,#REF!,"="&amp;KY355)</f>
        <v/>
      </c>
      <c r="MT355" s="1">
        <f>COUNTIFS(#REF!,LT355,#REF!,1,#REF!,"&gt;="&amp;MI355,#REF!,"&lt;="&amp;MH355,#REF!,"&lt;="&amp;ME355,#REF!,"&gt;="&amp;MF355)</f>
        <v/>
      </c>
      <c r="MU355" s="1">
        <f>COUNTIFS(#REF!,LT355,#REF!,0,#REF!,"&gt;="&amp;MI355,#REF!,"&lt;="&amp;MH355,#REF!,"&lt;="&amp;ME355,#REF!,"&gt;="&amp;MF355)</f>
        <v/>
      </c>
      <c r="MV355" s="1">
        <f>COUNTIFS(#REF!,LT355,#REF!,1,#REF!,"&gt;="&amp;MI355,#REF!,"&lt;="&amp;MH355,#REF!,"="&amp;KZ355,#REF!,"="&amp;LA355,#REF!,"&lt;="&amp;ME355,#REF!,"&gt;="&amp;MF355)</f>
        <v/>
      </c>
      <c r="MW355" s="1">
        <f>COUNTIFS(#REF!,LT355,#REF!,0,#REF!,"&gt;="&amp;MI355,#REF!,"&lt;="&amp;MH355,#REF!,"="&amp;KZ355,#REF!,"="&amp;LA355,#REF!,"&lt;="&amp;ME355,#REF!,"&gt;="&amp;MF355)</f>
        <v/>
      </c>
      <c r="MX355" s="1">
        <f>COUNTIFS(#REF!,LT355,#REF!,1,#REF!,"&gt;="&amp;MC355,#REF!,"&lt;="&amp;MB355,#REF!,"&lt;="&amp;ME355,#REF!,"&gt;="&amp;MF355)</f>
        <v/>
      </c>
      <c r="MY355" s="1">
        <f>COUNTIFS(#REF!,LT355,#REF!,0,#REF!,"&gt;="&amp;MC355,#REF!,"&lt;="&amp;MB355,#REF!,"&lt;="&amp;ME355,#REF!,"&gt;="&amp;MF355)</f>
        <v/>
      </c>
      <c r="MZ355" s="1">
        <f>COUNTIFS(#REF!,LT355,#REF!,1,#REF!,"&lt;="&amp;ME355,#REF!,"&gt;="&amp;MF355,#REF!,"="&amp;KV355,#REF!,"="&amp;KX355)</f>
        <v/>
      </c>
      <c r="NA355" s="1">
        <f>COUNTIFS(#REF!,LT355,#REF!,0,#REF!,"&lt;="&amp;ME355,#REF!,"&gt;="&amp;MF355,#REF!,"="&amp;KV355,#REF!,"="&amp;KX355)</f>
        <v/>
      </c>
      <c r="NB355" s="1">
        <f>COUNTIFS(#REF!,LT355,#REF!,1,#REF!,"&lt;="&amp;ME355,#REF!,"&gt;="&amp;MF355,#REF!,"="&amp;KW355,#REF!,"="&amp;KY355)</f>
        <v/>
      </c>
      <c r="NC355" s="1">
        <f>COUNTIFS(#REF!,LT355,#REF!,0,#REF!,"&lt;="&amp;ME355,#REF!,"&gt;="&amp;MF355,#REF!,"="&amp;KW355,#REF!,"="&amp;KY355)</f>
        <v/>
      </c>
      <c r="ND355" s="1">
        <f>MP355+MR355+MT355+MV355+MX355+MZ355+NB355</f>
        <v/>
      </c>
      <c r="NE355" s="1">
        <f>MQ355+MS355+MU355+MW355+MY355+NA355+NC355</f>
        <v/>
      </c>
      <c r="NF355" s="1">
        <f>ND355+NE355</f>
        <v/>
      </c>
      <c r="NG355" s="33">
        <f>ND355/(ND355+NE355)</f>
        <v/>
      </c>
      <c r="NH355" s="3">
        <f>1/NG355</f>
        <v/>
      </c>
      <c r="NI355" s="1">
        <f>LI355</f>
        <v/>
      </c>
      <c r="NJ355" s="79">
        <f>((1-NG355)*(1/(NI355-1))*0.98-(NG355*1))</f>
        <v/>
      </c>
      <c r="NK355" s="34">
        <f>IF(LR355&lt;0.9,0,IF(AND(LR355&gt;1.1),0,1))</f>
        <v/>
      </c>
      <c r="NL355" s="34">
        <f>IF(LS355&lt;0.9,0,IF(AND(LS355&gt;1.1),0,1))</f>
        <v/>
      </c>
      <c r="NM355" s="32">
        <f>IF(NF355&gt;99,1,0)</f>
        <v/>
      </c>
      <c r="NN355" s="32">
        <f>IF(NJ355&gt;0.0799,1,0)</f>
        <v/>
      </c>
      <c r="NO355" s="32">
        <f>IF(NJ355&gt;NQ355,1,0)</f>
        <v/>
      </c>
      <c r="NP355" s="32">
        <f>NM355+NN355+NO355+NK355+NL355</f>
        <v/>
      </c>
      <c r="NQ355" s="79">
        <f>(((100*NG355)*(NI355-1)*0.98)-((1-NG355)*100))/100</f>
        <v/>
      </c>
      <c r="NR355" s="34">
        <f>IF(LR355&lt;0.9,0,IF(AND(LR355&gt;1.1),0,1))</f>
        <v/>
      </c>
      <c r="NS355" s="34">
        <f>IF(LS355&lt;0.9,0,IF(AND(LS355&gt;1.1),0,1))</f>
        <v/>
      </c>
      <c r="NT355" s="32">
        <f>IF(NF355&gt;99,1,0)</f>
        <v/>
      </c>
      <c r="NU355" s="32">
        <f>IF(NQ355&gt;0.0799,1,0)</f>
        <v/>
      </c>
      <c r="NV355" s="32">
        <f>IF(NQ355&gt;NJ355,1,0)</f>
        <v/>
      </c>
      <c r="NW355" s="32">
        <f>NT355+NU355+NV355+NR355+NS355</f>
        <v/>
      </c>
      <c r="NX355">
        <f>IF(NP355=5,"LayAway0-1",IF(AND(NW355=5),"BackAway0-1",""))</f>
        <v/>
      </c>
      <c r="NY355">
        <f>IF(NP355=5,KO355,IF(AND(NW355=5),KO355,""))</f>
        <v/>
      </c>
      <c r="NZ355">
        <f>IF(NP355=5,"Match Odds",IF(AND(NW355=5),"Match Odds",""))</f>
        <v/>
      </c>
      <c r="OA355">
        <f>IF(NP355=5,KP355,IF(AND(NW355=5),KP355,""))</f>
        <v/>
      </c>
      <c r="OB355">
        <f>IF(NP355=5,"MATCH_ODDS",IF(AND(NW355=5),"MATCH_ODDS",""))</f>
        <v/>
      </c>
      <c r="OC355">
        <f>IF(NP355=5,"LAY",IF(AND(NW355=5),"BACK",""))</f>
        <v/>
      </c>
    </row>
    <row r="356" ht="16.5" customHeight="1" thickBot="1" thickTop="1">
      <c r="A356" s="2" t="n"/>
      <c r="KN356" s="1">
        <f>IF(INDEX(#REF!,MATCH('HT 0-1'!D356,#REF!,0))=INDEX(#REF!,MATCH('HT 0-1'!D356,#REF!,0)),INDEX(#REF!,MATCH('HT 0-1'!D356,#REF!,0)),"ERROR")</f>
        <v/>
      </c>
      <c r="KO356" s="1">
        <f>IF(INDEX(#REF!,MATCH('HT 0-1'!E356,#REF!,0))=INDEX(#REF!,MATCH('HT 0-1'!E356,#REF!,0)),INDEX(#REF!,MATCH('HT 0-1'!E356,#REF!,0)),"ERROR")</f>
        <v/>
      </c>
      <c r="KP356" s="1">
        <f>KN356&amp;" v "&amp;KO356</f>
        <v/>
      </c>
      <c r="KQ356">
        <f>B356&amp;"_"&amp;C356</f>
        <v/>
      </c>
      <c r="KR356" s="1">
        <f>IF((HW356/KK356)&lt;0.335,"G",IF((HW356/KK356)&gt;0.67,"R","A"))</f>
        <v/>
      </c>
      <c r="KS356" s="1">
        <f>IF((HX356/KK356)&lt;0.335,"G",IF((HX356/KK356)&gt;0.67,"R","A"))</f>
        <v/>
      </c>
      <c r="KT356" s="1">
        <f>IF((IH356/KK356)&lt;0.335,"G",IF((IH356/KK356)&gt;0.67,"R","A"))</f>
        <v/>
      </c>
      <c r="KU356" s="1">
        <f>IF((II356/KK356)&lt;0.335,"G",IF((II356/KK356)&gt;0.67,"R","A"))</f>
        <v/>
      </c>
      <c r="KV356" s="1">
        <f>IF((HZ356/KK356)&lt;0.335,"G",IF((HZ356/KK356)&gt;0.67,"R","A"))</f>
        <v/>
      </c>
      <c r="KW356" s="1">
        <f>IF((HY356/KK356)&lt;0.335,"G",IF((HY356/KK356)&gt;0.67,"R","A"))</f>
        <v/>
      </c>
      <c r="KX356" s="1">
        <f>IF((IK356/KK356)&lt;0.335,"G",IF((IK356/KK356)&gt;0.67,"R","A"))</f>
        <v/>
      </c>
      <c r="KY356" s="1">
        <f>IF((IJ356/KK356)&lt;0.335,"G",IF((IJ356/KK356)&gt;0.67,"R","A"))</f>
        <v/>
      </c>
      <c r="KZ356" s="1">
        <f>IF((HQ356/KK356)&lt;0.335,"G",IF((HQ356/KK356)&gt;0.67,"R","A"))</f>
        <v/>
      </c>
      <c r="LA356" s="1">
        <f>IF((IB356/KK356)&lt;0.335,"G",IF((IB356/KK356)&gt;0.67,"R","A"))</f>
        <v/>
      </c>
      <c r="LB356">
        <f>IF(LQ356="0-1",INDEX(Scrape!#REF!,MATCH('HT 0-1'!KP356,Scrape!$B:$B,0)),"")</f>
        <v/>
      </c>
      <c r="LC356">
        <f>IF(LQ356="0-1",INDEX(Scrape!$A:$A,MATCH('HT 0-1'!KP356,Scrape!$B:$B,0)),"")</f>
        <v/>
      </c>
      <c r="LD356">
        <f>IF(LQ356="0-1",INDEX(Scrape!$B:$B,MATCH('HT 0-1'!KP356,Scrape!$B:$B,0)),"")</f>
        <v/>
      </c>
      <c r="LE356">
        <f>IF(LQ356="0-1",INDEX(Scrape!$C:$C,MATCH('HT 0-1'!KP356,Scrape!$B:$B,0)),"")</f>
        <v/>
      </c>
      <c r="LF356">
        <f>IF(LQ356="0-1",INDEX(Scrape!$D:$D,MATCH('HT 0-1'!KP356,Scrape!$B:$B,0)),"")</f>
        <v/>
      </c>
      <c r="LG356">
        <f>IF(LQ356="0-1",INDEX(Scrape!$E:$E,MATCH('HT 0-1'!KP356,Scrape!$B:$B,0)),"")</f>
        <v/>
      </c>
      <c r="LH356">
        <f>IF(LQ356="0-1",INDEX(Scrape!$F:$F,MATCH('HT 0-1'!KP356,Scrape!$B:$B,0)),"")</f>
        <v/>
      </c>
      <c r="LI356">
        <f>IF(LQ356="0-1",INDEX(Scrape!$G:$G,MATCH('HT 0-1'!KP356,Scrape!$B:$B,0)),"")</f>
        <v/>
      </c>
      <c r="LJ356">
        <f>IF(LQ356="0-1",INDEX(Scrape!$H:$H,MATCH('HT 0-1'!KP356,Scrape!$B:$B,0)),"")</f>
        <v/>
      </c>
      <c r="LK356">
        <f>IF(LQ356="0-1",INDEX(Scrape!$I:$I,MATCH('HT 0-1'!KP356,Scrape!$B:$B,0)),"")</f>
        <v/>
      </c>
      <c r="LL356">
        <f>IF(LQ356="0-1",INDEX(Scrape!$J:$J,MATCH('HT 0-1'!KP356,Scrape!$B:$B,0)),"")</f>
        <v/>
      </c>
      <c r="LM356">
        <f>IF(LQ356="0-1",INDEX(Scrape!$K:$K,MATCH('HT 0-1'!KP356,Scrape!$B:$B,0)),"")</f>
        <v/>
      </c>
      <c r="LN356">
        <f>IF(LQ356="0-1",INDEX(Scrape!$L:$L,MATCH('HT 0-1'!KP356,Scrape!$B:$B,0)),"")</f>
        <v/>
      </c>
      <c r="LO356">
        <f>IF(LQ356="0-1",INDEX(Scrape!$M:$M,MATCH('HT 0-1'!KP356,Scrape!$B:$B,0)),"")</f>
        <v/>
      </c>
      <c r="LP356">
        <f>IF(LQ356="0-1",INDEX(Scrape!$N:$N,MATCH('HT 0-1'!KP356,Scrape!$B:$B,0)),"")</f>
        <v/>
      </c>
      <c r="LQ356">
        <f>INDEX(Scrape!$O:$O,MATCH('HT 0-1'!KP356,Scrape!$B:$B,0))</f>
        <v/>
      </c>
      <c r="LR356">
        <f>(1/LJ356)+(1/LI356)+(1/LH356)</f>
        <v/>
      </c>
      <c r="LS356">
        <f>(1/LG356)+(1/LF356)+(1/LE356)</f>
        <v/>
      </c>
      <c r="LT356" s="8">
        <f>IF(INDEX(#REF!,MATCH(KQ356,#REF!,0))=INDEX(#REF!,MATCH(KQ356,#REF!,0)),INDEX(#REF!,MATCH(KQ356,#REF!,0)),"ERROR")</f>
        <v/>
      </c>
      <c r="LU356" s="4">
        <f>IF(KR356="G",2,IF(KR356="R",0.5,IF(KR356="A",1)))</f>
        <v/>
      </c>
      <c r="LV356" s="4">
        <f>IF(KS356="G",0.5,IF(KS356="R",2,IF(KS356="A",1)))</f>
        <v/>
      </c>
      <c r="LW356" s="4">
        <f>IF(KT356="G",2,IF(KT356="R",0.5,IF(KT356="A",1)))</f>
        <v/>
      </c>
      <c r="LX356" s="4">
        <f>IF(KU356="G",0.5,IF(KU356="R",2,IF(KU356="A",1)))</f>
        <v/>
      </c>
      <c r="LY356" s="7">
        <f>(LK356*(LU356+LX356)+(LL356*(LU356+LX356)))</f>
        <v/>
      </c>
      <c r="LZ356" s="7">
        <f>(LN356*(LV356+LW356)+(LO356*(LV356+LW356)))</f>
        <v/>
      </c>
      <c r="MA356" s="11">
        <f>LY356-LZ356</f>
        <v/>
      </c>
      <c r="MB356" s="5">
        <f>MA356+2</f>
        <v/>
      </c>
      <c r="MC356" s="6">
        <f>MA356-2</f>
        <v/>
      </c>
      <c r="MD356" s="4">
        <f>LE356</f>
        <v/>
      </c>
      <c r="ME356" s="9">
        <f>IF(MD356=0,1000,MD356+0.75)</f>
        <v/>
      </c>
      <c r="MF356" s="10">
        <f>IF(MD356=0,0,MD356-0.75)</f>
        <v/>
      </c>
      <c r="MG356" s="4">
        <f>((LM356*(LU356+LX356))-((LP356*(LV356+LW356))))</f>
        <v/>
      </c>
      <c r="MH356" s="9">
        <f>MG356*1.2</f>
        <v/>
      </c>
      <c r="MI356" s="10">
        <f>MG356*0.8</f>
        <v/>
      </c>
      <c r="MJ356">
        <f>IFERROR(NX356,"")</f>
        <v/>
      </c>
      <c r="MK356">
        <f>IFERROR(NY356,"")</f>
        <v/>
      </c>
      <c r="ML356">
        <f>IFERROR(NZ356,"")</f>
        <v/>
      </c>
      <c r="MM356">
        <f>IFERROR(OA356,"")</f>
        <v/>
      </c>
      <c r="MN356">
        <f>IFERROR(OB356,"")</f>
        <v/>
      </c>
      <c r="MO356">
        <f>IFERROR(OC356,"")</f>
        <v/>
      </c>
      <c r="MP356" s="1">
        <f>COUNTIFS(#REF!,LT356,#REF!,1,#REF!,"&gt;="&amp;MC356,#REF!,"&lt;="&amp;MB356,#REF!,"&lt;="&amp;ME356,#REF!,"&gt;="&amp;MF356,#REF!,"="&amp;KV356,#REF!,"="&amp;KX356)</f>
        <v/>
      </c>
      <c r="MQ356" s="1">
        <f>COUNTIFS(#REF!,LT356,#REF!,0,#REF!,"&gt;="&amp;MC356,#REF!,"&lt;="&amp;MB356,#REF!,"&lt;="&amp;ME356,#REF!,"&gt;="&amp;MF356,#REF!,"="&amp;KV356,#REF!,"="&amp;KX356)</f>
        <v/>
      </c>
      <c r="MR356" s="1">
        <f>COUNTIFS(#REF!,LT356,#REF!,1,#REF!,"&gt;="&amp;MC356,#REF!,"&lt;="&amp;MB356,#REF!,"&lt;="&amp;ME356,#REF!,"&gt;="&amp;MF356,#REF!,"="&amp;KW356,#REF!,"="&amp;KY356)</f>
        <v/>
      </c>
      <c r="MS356" s="1">
        <f>COUNTIFS(#REF!,LT356,#REF!,0,#REF!,"&gt;="&amp;MC356,#REF!,"&lt;="&amp;MB356,#REF!,"&lt;="&amp;ME356,#REF!,"&gt;="&amp;MF356,#REF!,"="&amp;KW356,#REF!,"="&amp;KY356)</f>
        <v/>
      </c>
      <c r="MT356" s="1">
        <f>COUNTIFS(#REF!,LT356,#REF!,1,#REF!,"&gt;="&amp;MI356,#REF!,"&lt;="&amp;MH356,#REF!,"&lt;="&amp;ME356,#REF!,"&gt;="&amp;MF356)</f>
        <v/>
      </c>
      <c r="MU356" s="1">
        <f>COUNTIFS(#REF!,LT356,#REF!,0,#REF!,"&gt;="&amp;MI356,#REF!,"&lt;="&amp;MH356,#REF!,"&lt;="&amp;ME356,#REF!,"&gt;="&amp;MF356)</f>
        <v/>
      </c>
      <c r="MV356" s="1">
        <f>COUNTIFS(#REF!,LT356,#REF!,1,#REF!,"&gt;="&amp;MI356,#REF!,"&lt;="&amp;MH356,#REF!,"="&amp;KZ356,#REF!,"="&amp;LA356,#REF!,"&lt;="&amp;ME356,#REF!,"&gt;="&amp;MF356)</f>
        <v/>
      </c>
      <c r="MW356" s="1">
        <f>COUNTIFS(#REF!,LT356,#REF!,0,#REF!,"&gt;="&amp;MI356,#REF!,"&lt;="&amp;MH356,#REF!,"="&amp;KZ356,#REF!,"="&amp;LA356,#REF!,"&lt;="&amp;ME356,#REF!,"&gt;="&amp;MF356)</f>
        <v/>
      </c>
      <c r="MX356" s="1">
        <f>COUNTIFS(#REF!,LT356,#REF!,1,#REF!,"&gt;="&amp;MC356,#REF!,"&lt;="&amp;MB356,#REF!,"&lt;="&amp;ME356,#REF!,"&gt;="&amp;MF356)</f>
        <v/>
      </c>
      <c r="MY356" s="1">
        <f>COUNTIFS(#REF!,LT356,#REF!,0,#REF!,"&gt;="&amp;MC356,#REF!,"&lt;="&amp;MB356,#REF!,"&lt;="&amp;ME356,#REF!,"&gt;="&amp;MF356)</f>
        <v/>
      </c>
      <c r="MZ356" s="1">
        <f>COUNTIFS(#REF!,LT356,#REF!,1,#REF!,"&lt;="&amp;ME356,#REF!,"&gt;="&amp;MF356,#REF!,"="&amp;KV356,#REF!,"="&amp;KX356)</f>
        <v/>
      </c>
      <c r="NA356" s="1">
        <f>COUNTIFS(#REF!,LT356,#REF!,0,#REF!,"&lt;="&amp;ME356,#REF!,"&gt;="&amp;MF356,#REF!,"="&amp;KV356,#REF!,"="&amp;KX356)</f>
        <v/>
      </c>
      <c r="NB356" s="1">
        <f>COUNTIFS(#REF!,LT356,#REF!,1,#REF!,"&lt;="&amp;ME356,#REF!,"&gt;="&amp;MF356,#REF!,"="&amp;KW356,#REF!,"="&amp;KY356)</f>
        <v/>
      </c>
      <c r="NC356" s="1">
        <f>COUNTIFS(#REF!,LT356,#REF!,0,#REF!,"&lt;="&amp;ME356,#REF!,"&gt;="&amp;MF356,#REF!,"="&amp;KW356,#REF!,"="&amp;KY356)</f>
        <v/>
      </c>
      <c r="ND356" s="1">
        <f>MP356+MR356+MT356+MV356+MX356+MZ356+NB356</f>
        <v/>
      </c>
      <c r="NE356" s="1">
        <f>MQ356+MS356+MU356+MW356+MY356+NA356+NC356</f>
        <v/>
      </c>
      <c r="NF356" s="1">
        <f>ND356+NE356</f>
        <v/>
      </c>
      <c r="NG356" s="33">
        <f>ND356/(ND356+NE356)</f>
        <v/>
      </c>
      <c r="NH356" s="3">
        <f>1/NG356</f>
        <v/>
      </c>
      <c r="NI356" s="1">
        <f>LI356</f>
        <v/>
      </c>
      <c r="NJ356" s="79">
        <f>((1-NG356)*(1/(NI356-1))*0.98-(NG356*1))</f>
        <v/>
      </c>
      <c r="NK356" s="34">
        <f>IF(LR356&lt;0.9,0,IF(AND(LR356&gt;1.1),0,1))</f>
        <v/>
      </c>
      <c r="NL356" s="34">
        <f>IF(LS356&lt;0.9,0,IF(AND(LS356&gt;1.1),0,1))</f>
        <v/>
      </c>
      <c r="NM356" s="32">
        <f>IF(NF356&gt;99,1,0)</f>
        <v/>
      </c>
      <c r="NN356" s="32">
        <f>IF(NJ356&gt;0.0799,1,0)</f>
        <v/>
      </c>
      <c r="NO356" s="32">
        <f>IF(NJ356&gt;NQ356,1,0)</f>
        <v/>
      </c>
      <c r="NP356" s="32">
        <f>NM356+NN356+NO356+NK356+NL356</f>
        <v/>
      </c>
      <c r="NQ356" s="79">
        <f>(((100*NG356)*(NI356-1)*0.98)-((1-NG356)*100))/100</f>
        <v/>
      </c>
      <c r="NR356" s="34">
        <f>IF(LR356&lt;0.9,0,IF(AND(LR356&gt;1.1),0,1))</f>
        <v/>
      </c>
      <c r="NS356" s="34">
        <f>IF(LS356&lt;0.9,0,IF(AND(LS356&gt;1.1),0,1))</f>
        <v/>
      </c>
      <c r="NT356" s="32">
        <f>IF(NF356&gt;99,1,0)</f>
        <v/>
      </c>
      <c r="NU356" s="32">
        <f>IF(NQ356&gt;0.0799,1,0)</f>
        <v/>
      </c>
      <c r="NV356" s="32">
        <f>IF(NQ356&gt;NJ356,1,0)</f>
        <v/>
      </c>
      <c r="NW356" s="32">
        <f>NT356+NU356+NV356+NR356+NS356</f>
        <v/>
      </c>
      <c r="NX356">
        <f>IF(NP356=5,"LayAway0-1",IF(AND(NW356=5),"BackAway0-1",""))</f>
        <v/>
      </c>
      <c r="NY356">
        <f>IF(NP356=5,KO356,IF(AND(NW356=5),KO356,""))</f>
        <v/>
      </c>
      <c r="NZ356">
        <f>IF(NP356=5,"Match Odds",IF(AND(NW356=5),"Match Odds",""))</f>
        <v/>
      </c>
      <c r="OA356">
        <f>IF(NP356=5,KP356,IF(AND(NW356=5),KP356,""))</f>
        <v/>
      </c>
      <c r="OB356">
        <f>IF(NP356=5,"MATCH_ODDS",IF(AND(NW356=5),"MATCH_ODDS",""))</f>
        <v/>
      </c>
      <c r="OC356">
        <f>IF(NP356=5,"LAY",IF(AND(NW356=5),"BACK",""))</f>
        <v/>
      </c>
    </row>
    <row r="357" ht="16.5" customHeight="1" thickBot="1" thickTop="1">
      <c r="A357" s="2" t="n"/>
      <c r="KN357" s="1">
        <f>IF(INDEX(#REF!,MATCH('HT 0-1'!D357,#REF!,0))=INDEX(#REF!,MATCH('HT 0-1'!D357,#REF!,0)),INDEX(#REF!,MATCH('HT 0-1'!D357,#REF!,0)),"ERROR")</f>
        <v/>
      </c>
      <c r="KO357" s="1">
        <f>IF(INDEX(#REF!,MATCH('HT 0-1'!E357,#REF!,0))=INDEX(#REF!,MATCH('HT 0-1'!E357,#REF!,0)),INDEX(#REF!,MATCH('HT 0-1'!E357,#REF!,0)),"ERROR")</f>
        <v/>
      </c>
      <c r="KP357" s="1">
        <f>KN357&amp;" v "&amp;KO357</f>
        <v/>
      </c>
      <c r="KQ357">
        <f>B357&amp;"_"&amp;C357</f>
        <v/>
      </c>
      <c r="KR357" s="1">
        <f>IF((HW357/KK357)&lt;0.335,"G",IF((HW357/KK357)&gt;0.67,"R","A"))</f>
        <v/>
      </c>
      <c r="KS357" s="1">
        <f>IF((HX357/KK357)&lt;0.335,"G",IF((HX357/KK357)&gt;0.67,"R","A"))</f>
        <v/>
      </c>
      <c r="KT357" s="1">
        <f>IF((IH357/KK357)&lt;0.335,"G",IF((IH357/KK357)&gt;0.67,"R","A"))</f>
        <v/>
      </c>
      <c r="KU357" s="1">
        <f>IF((II357/KK357)&lt;0.335,"G",IF((II357/KK357)&gt;0.67,"R","A"))</f>
        <v/>
      </c>
      <c r="KV357" s="1">
        <f>IF((HZ357/KK357)&lt;0.335,"G",IF((HZ357/KK357)&gt;0.67,"R","A"))</f>
        <v/>
      </c>
      <c r="KW357" s="1">
        <f>IF((HY357/KK357)&lt;0.335,"G",IF((HY357/KK357)&gt;0.67,"R","A"))</f>
        <v/>
      </c>
      <c r="KX357" s="1">
        <f>IF((IK357/KK357)&lt;0.335,"G",IF((IK357/KK357)&gt;0.67,"R","A"))</f>
        <v/>
      </c>
      <c r="KY357" s="1">
        <f>IF((IJ357/KK357)&lt;0.335,"G",IF((IJ357/KK357)&gt;0.67,"R","A"))</f>
        <v/>
      </c>
      <c r="KZ357" s="1">
        <f>IF((HQ357/KK357)&lt;0.335,"G",IF((HQ357/KK357)&gt;0.67,"R","A"))</f>
        <v/>
      </c>
      <c r="LA357" s="1">
        <f>IF((IB357/KK357)&lt;0.335,"G",IF((IB357/KK357)&gt;0.67,"R","A"))</f>
        <v/>
      </c>
      <c r="LB357">
        <f>IF(LQ357="0-1",INDEX(Scrape!#REF!,MATCH('HT 0-1'!KP357,Scrape!$B:$B,0)),"")</f>
        <v/>
      </c>
      <c r="LC357">
        <f>IF(LQ357="0-1",INDEX(Scrape!$A:$A,MATCH('HT 0-1'!KP357,Scrape!$B:$B,0)),"")</f>
        <v/>
      </c>
      <c r="LD357">
        <f>IF(LQ357="0-1",INDEX(Scrape!$B:$B,MATCH('HT 0-1'!KP357,Scrape!$B:$B,0)),"")</f>
        <v/>
      </c>
      <c r="LE357">
        <f>IF(LQ357="0-1",INDEX(Scrape!$C:$C,MATCH('HT 0-1'!KP357,Scrape!$B:$B,0)),"")</f>
        <v/>
      </c>
      <c r="LF357">
        <f>IF(LQ357="0-1",INDEX(Scrape!$D:$D,MATCH('HT 0-1'!KP357,Scrape!$B:$B,0)),"")</f>
        <v/>
      </c>
      <c r="LG357">
        <f>IF(LQ357="0-1",INDEX(Scrape!$E:$E,MATCH('HT 0-1'!KP357,Scrape!$B:$B,0)),"")</f>
        <v/>
      </c>
      <c r="LH357">
        <f>IF(LQ357="0-1",INDEX(Scrape!$F:$F,MATCH('HT 0-1'!KP357,Scrape!$B:$B,0)),"")</f>
        <v/>
      </c>
      <c r="LI357">
        <f>IF(LQ357="0-1",INDEX(Scrape!$G:$G,MATCH('HT 0-1'!KP357,Scrape!$B:$B,0)),"")</f>
        <v/>
      </c>
      <c r="LJ357">
        <f>IF(LQ357="0-1",INDEX(Scrape!$H:$H,MATCH('HT 0-1'!KP357,Scrape!$B:$B,0)),"")</f>
        <v/>
      </c>
      <c r="LK357">
        <f>IF(LQ357="0-1",INDEX(Scrape!$I:$I,MATCH('HT 0-1'!KP357,Scrape!$B:$B,0)),"")</f>
        <v/>
      </c>
      <c r="LL357">
        <f>IF(LQ357="0-1",INDEX(Scrape!$J:$J,MATCH('HT 0-1'!KP357,Scrape!$B:$B,0)),"")</f>
        <v/>
      </c>
      <c r="LM357">
        <f>IF(LQ357="0-1",INDEX(Scrape!$K:$K,MATCH('HT 0-1'!KP357,Scrape!$B:$B,0)),"")</f>
        <v/>
      </c>
      <c r="LN357">
        <f>IF(LQ357="0-1",INDEX(Scrape!$L:$L,MATCH('HT 0-1'!KP357,Scrape!$B:$B,0)),"")</f>
        <v/>
      </c>
      <c r="LO357">
        <f>IF(LQ357="0-1",INDEX(Scrape!$M:$M,MATCH('HT 0-1'!KP357,Scrape!$B:$B,0)),"")</f>
        <v/>
      </c>
      <c r="LP357">
        <f>IF(LQ357="0-1",INDEX(Scrape!$N:$N,MATCH('HT 0-1'!KP357,Scrape!$B:$B,0)),"")</f>
        <v/>
      </c>
      <c r="LQ357">
        <f>INDEX(Scrape!$O:$O,MATCH('HT 0-1'!KP357,Scrape!$B:$B,0))</f>
        <v/>
      </c>
      <c r="LR357">
        <f>(1/LJ357)+(1/LI357)+(1/LH357)</f>
        <v/>
      </c>
      <c r="LS357">
        <f>(1/LG357)+(1/LF357)+(1/LE357)</f>
        <v/>
      </c>
      <c r="LT357" s="8">
        <f>IF(INDEX(#REF!,MATCH(KQ357,#REF!,0))=INDEX(#REF!,MATCH(KQ357,#REF!,0)),INDEX(#REF!,MATCH(KQ357,#REF!,0)),"ERROR")</f>
        <v/>
      </c>
      <c r="LU357" s="4">
        <f>IF(KR357="G",2,IF(KR357="R",0.5,IF(KR357="A",1)))</f>
        <v/>
      </c>
      <c r="LV357" s="4">
        <f>IF(KS357="G",0.5,IF(KS357="R",2,IF(KS357="A",1)))</f>
        <v/>
      </c>
      <c r="LW357" s="4">
        <f>IF(KT357="G",2,IF(KT357="R",0.5,IF(KT357="A",1)))</f>
        <v/>
      </c>
      <c r="LX357" s="4">
        <f>IF(KU357="G",0.5,IF(KU357="R",2,IF(KU357="A",1)))</f>
        <v/>
      </c>
      <c r="LY357" s="7">
        <f>(LK357*(LU357+LX357)+(LL357*(LU357+LX357)))</f>
        <v/>
      </c>
      <c r="LZ357" s="7">
        <f>(LN357*(LV357+LW357)+(LO357*(LV357+LW357)))</f>
        <v/>
      </c>
      <c r="MA357" s="11">
        <f>LY357-LZ357</f>
        <v/>
      </c>
      <c r="MB357" s="5">
        <f>MA357+2</f>
        <v/>
      </c>
      <c r="MC357" s="6">
        <f>MA357-2</f>
        <v/>
      </c>
      <c r="MD357" s="4">
        <f>LE357</f>
        <v/>
      </c>
      <c r="ME357" s="9">
        <f>IF(MD357=0,1000,MD357+0.75)</f>
        <v/>
      </c>
      <c r="MF357" s="10">
        <f>IF(MD357=0,0,MD357-0.75)</f>
        <v/>
      </c>
      <c r="MG357" s="4">
        <f>((LM357*(LU357+LX357))-((LP357*(LV357+LW357))))</f>
        <v/>
      </c>
      <c r="MH357" s="9">
        <f>MG357*1.2</f>
        <v/>
      </c>
      <c r="MI357" s="10">
        <f>MG357*0.8</f>
        <v/>
      </c>
      <c r="MJ357">
        <f>IFERROR(NX357,"")</f>
        <v/>
      </c>
      <c r="MK357">
        <f>IFERROR(NY357,"")</f>
        <v/>
      </c>
      <c r="ML357">
        <f>IFERROR(NZ357,"")</f>
        <v/>
      </c>
      <c r="MM357">
        <f>IFERROR(OA357,"")</f>
        <v/>
      </c>
      <c r="MN357">
        <f>IFERROR(OB357,"")</f>
        <v/>
      </c>
      <c r="MO357">
        <f>IFERROR(OC357,"")</f>
        <v/>
      </c>
      <c r="MP357" s="1">
        <f>COUNTIFS(#REF!,LT357,#REF!,1,#REF!,"&gt;="&amp;MC357,#REF!,"&lt;="&amp;MB357,#REF!,"&lt;="&amp;ME357,#REF!,"&gt;="&amp;MF357,#REF!,"="&amp;KV357,#REF!,"="&amp;KX357)</f>
        <v/>
      </c>
      <c r="MQ357" s="1">
        <f>COUNTIFS(#REF!,LT357,#REF!,0,#REF!,"&gt;="&amp;MC357,#REF!,"&lt;="&amp;MB357,#REF!,"&lt;="&amp;ME357,#REF!,"&gt;="&amp;MF357,#REF!,"="&amp;KV357,#REF!,"="&amp;KX357)</f>
        <v/>
      </c>
      <c r="MR357" s="1">
        <f>COUNTIFS(#REF!,LT357,#REF!,1,#REF!,"&gt;="&amp;MC357,#REF!,"&lt;="&amp;MB357,#REF!,"&lt;="&amp;ME357,#REF!,"&gt;="&amp;MF357,#REF!,"="&amp;KW357,#REF!,"="&amp;KY357)</f>
        <v/>
      </c>
      <c r="MS357" s="1">
        <f>COUNTIFS(#REF!,LT357,#REF!,0,#REF!,"&gt;="&amp;MC357,#REF!,"&lt;="&amp;MB357,#REF!,"&lt;="&amp;ME357,#REF!,"&gt;="&amp;MF357,#REF!,"="&amp;KW357,#REF!,"="&amp;KY357)</f>
        <v/>
      </c>
      <c r="MT357" s="1">
        <f>COUNTIFS(#REF!,LT357,#REF!,1,#REF!,"&gt;="&amp;MI357,#REF!,"&lt;="&amp;MH357,#REF!,"&lt;="&amp;ME357,#REF!,"&gt;="&amp;MF357)</f>
        <v/>
      </c>
      <c r="MU357" s="1">
        <f>COUNTIFS(#REF!,LT357,#REF!,0,#REF!,"&gt;="&amp;MI357,#REF!,"&lt;="&amp;MH357,#REF!,"&lt;="&amp;ME357,#REF!,"&gt;="&amp;MF357)</f>
        <v/>
      </c>
      <c r="MV357" s="1">
        <f>COUNTIFS(#REF!,LT357,#REF!,1,#REF!,"&gt;="&amp;MI357,#REF!,"&lt;="&amp;MH357,#REF!,"="&amp;KZ357,#REF!,"="&amp;LA357,#REF!,"&lt;="&amp;ME357,#REF!,"&gt;="&amp;MF357)</f>
        <v/>
      </c>
      <c r="MW357" s="1">
        <f>COUNTIFS(#REF!,LT357,#REF!,0,#REF!,"&gt;="&amp;MI357,#REF!,"&lt;="&amp;MH357,#REF!,"="&amp;KZ357,#REF!,"="&amp;LA357,#REF!,"&lt;="&amp;ME357,#REF!,"&gt;="&amp;MF357)</f>
        <v/>
      </c>
      <c r="MX357" s="1">
        <f>COUNTIFS(#REF!,LT357,#REF!,1,#REF!,"&gt;="&amp;MC357,#REF!,"&lt;="&amp;MB357,#REF!,"&lt;="&amp;ME357,#REF!,"&gt;="&amp;MF357)</f>
        <v/>
      </c>
      <c r="MY357" s="1">
        <f>COUNTIFS(#REF!,LT357,#REF!,0,#REF!,"&gt;="&amp;MC357,#REF!,"&lt;="&amp;MB357,#REF!,"&lt;="&amp;ME357,#REF!,"&gt;="&amp;MF357)</f>
        <v/>
      </c>
      <c r="MZ357" s="1">
        <f>COUNTIFS(#REF!,LT357,#REF!,1,#REF!,"&lt;="&amp;ME357,#REF!,"&gt;="&amp;MF357,#REF!,"="&amp;KV357,#REF!,"="&amp;KX357)</f>
        <v/>
      </c>
      <c r="NA357" s="1">
        <f>COUNTIFS(#REF!,LT357,#REF!,0,#REF!,"&lt;="&amp;ME357,#REF!,"&gt;="&amp;MF357,#REF!,"="&amp;KV357,#REF!,"="&amp;KX357)</f>
        <v/>
      </c>
      <c r="NB357" s="1">
        <f>COUNTIFS(#REF!,LT357,#REF!,1,#REF!,"&lt;="&amp;ME357,#REF!,"&gt;="&amp;MF357,#REF!,"="&amp;KW357,#REF!,"="&amp;KY357)</f>
        <v/>
      </c>
      <c r="NC357" s="1">
        <f>COUNTIFS(#REF!,LT357,#REF!,0,#REF!,"&lt;="&amp;ME357,#REF!,"&gt;="&amp;MF357,#REF!,"="&amp;KW357,#REF!,"="&amp;KY357)</f>
        <v/>
      </c>
      <c r="ND357" s="1">
        <f>MP357+MR357+MT357+MV357+MX357+MZ357+NB357</f>
        <v/>
      </c>
      <c r="NE357" s="1">
        <f>MQ357+MS357+MU357+MW357+MY357+NA357+NC357</f>
        <v/>
      </c>
      <c r="NF357" s="1">
        <f>ND357+NE357</f>
        <v/>
      </c>
      <c r="NG357" s="33">
        <f>ND357/(ND357+NE357)</f>
        <v/>
      </c>
      <c r="NH357" s="3">
        <f>1/NG357</f>
        <v/>
      </c>
      <c r="NI357" s="1">
        <f>LI357</f>
        <v/>
      </c>
      <c r="NJ357" s="79">
        <f>((1-NG357)*(1/(NI357-1))*0.98-(NG357*1))</f>
        <v/>
      </c>
      <c r="NK357" s="34">
        <f>IF(LR357&lt;0.9,0,IF(AND(LR357&gt;1.1),0,1))</f>
        <v/>
      </c>
      <c r="NL357" s="34">
        <f>IF(LS357&lt;0.9,0,IF(AND(LS357&gt;1.1),0,1))</f>
        <v/>
      </c>
      <c r="NM357" s="32">
        <f>IF(NF357&gt;99,1,0)</f>
        <v/>
      </c>
      <c r="NN357" s="32">
        <f>IF(NJ357&gt;0.0799,1,0)</f>
        <v/>
      </c>
      <c r="NO357" s="32">
        <f>IF(NJ357&gt;NQ357,1,0)</f>
        <v/>
      </c>
      <c r="NP357" s="32">
        <f>NM357+NN357+NO357+NK357+NL357</f>
        <v/>
      </c>
      <c r="NQ357" s="79">
        <f>(((100*NG357)*(NI357-1)*0.98)-((1-NG357)*100))/100</f>
        <v/>
      </c>
      <c r="NR357" s="34">
        <f>IF(LR357&lt;0.9,0,IF(AND(LR357&gt;1.1),0,1))</f>
        <v/>
      </c>
      <c r="NS357" s="34">
        <f>IF(LS357&lt;0.9,0,IF(AND(LS357&gt;1.1),0,1))</f>
        <v/>
      </c>
      <c r="NT357" s="32">
        <f>IF(NF357&gt;99,1,0)</f>
        <v/>
      </c>
      <c r="NU357" s="32">
        <f>IF(NQ357&gt;0.0799,1,0)</f>
        <v/>
      </c>
      <c r="NV357" s="32">
        <f>IF(NQ357&gt;NJ357,1,0)</f>
        <v/>
      </c>
      <c r="NW357" s="32">
        <f>NT357+NU357+NV357+NR357+NS357</f>
        <v/>
      </c>
      <c r="NX357">
        <f>IF(NP357=5,"LayAway0-1",IF(AND(NW357=5),"BackAway0-1",""))</f>
        <v/>
      </c>
      <c r="NY357">
        <f>IF(NP357=5,KO357,IF(AND(NW357=5),KO357,""))</f>
        <v/>
      </c>
      <c r="NZ357">
        <f>IF(NP357=5,"Match Odds",IF(AND(NW357=5),"Match Odds",""))</f>
        <v/>
      </c>
      <c r="OA357">
        <f>IF(NP357=5,KP357,IF(AND(NW357=5),KP357,""))</f>
        <v/>
      </c>
      <c r="OB357">
        <f>IF(NP357=5,"MATCH_ODDS",IF(AND(NW357=5),"MATCH_ODDS",""))</f>
        <v/>
      </c>
      <c r="OC357">
        <f>IF(NP357=5,"LAY",IF(AND(NW357=5),"BACK",""))</f>
        <v/>
      </c>
    </row>
    <row r="358" ht="16.5" customHeight="1" thickBot="1" thickTop="1">
      <c r="A358" s="2" t="n"/>
      <c r="KN358" s="1">
        <f>IF(INDEX(#REF!,MATCH('HT 0-1'!D358,#REF!,0))=INDEX(#REF!,MATCH('HT 0-1'!D358,#REF!,0)),INDEX(#REF!,MATCH('HT 0-1'!D358,#REF!,0)),"ERROR")</f>
        <v/>
      </c>
      <c r="KO358" s="1">
        <f>IF(INDEX(#REF!,MATCH('HT 0-1'!E358,#REF!,0))=INDEX(#REF!,MATCH('HT 0-1'!E358,#REF!,0)),INDEX(#REF!,MATCH('HT 0-1'!E358,#REF!,0)),"ERROR")</f>
        <v/>
      </c>
      <c r="KP358" s="1">
        <f>KN358&amp;" v "&amp;KO358</f>
        <v/>
      </c>
      <c r="KQ358">
        <f>B358&amp;"_"&amp;C358</f>
        <v/>
      </c>
      <c r="KR358" s="1">
        <f>IF((HW358/KK358)&lt;0.335,"G",IF((HW358/KK358)&gt;0.67,"R","A"))</f>
        <v/>
      </c>
      <c r="KS358" s="1">
        <f>IF((HX358/KK358)&lt;0.335,"G",IF((HX358/KK358)&gt;0.67,"R","A"))</f>
        <v/>
      </c>
      <c r="KT358" s="1">
        <f>IF((IH358/KK358)&lt;0.335,"G",IF((IH358/KK358)&gt;0.67,"R","A"))</f>
        <v/>
      </c>
      <c r="KU358" s="1">
        <f>IF((II358/KK358)&lt;0.335,"G",IF((II358/KK358)&gt;0.67,"R","A"))</f>
        <v/>
      </c>
      <c r="KV358" s="1">
        <f>IF((HZ358/KK358)&lt;0.335,"G",IF((HZ358/KK358)&gt;0.67,"R","A"))</f>
        <v/>
      </c>
      <c r="KW358" s="1">
        <f>IF((HY358/KK358)&lt;0.335,"G",IF((HY358/KK358)&gt;0.67,"R","A"))</f>
        <v/>
      </c>
      <c r="KX358" s="1">
        <f>IF((IK358/KK358)&lt;0.335,"G",IF((IK358/KK358)&gt;0.67,"R","A"))</f>
        <v/>
      </c>
      <c r="KY358" s="1">
        <f>IF((IJ358/KK358)&lt;0.335,"G",IF((IJ358/KK358)&gt;0.67,"R","A"))</f>
        <v/>
      </c>
      <c r="KZ358" s="1">
        <f>IF((HQ358/KK358)&lt;0.335,"G",IF((HQ358/KK358)&gt;0.67,"R","A"))</f>
        <v/>
      </c>
      <c r="LA358" s="1">
        <f>IF((IB358/KK358)&lt;0.335,"G",IF((IB358/KK358)&gt;0.67,"R","A"))</f>
        <v/>
      </c>
      <c r="LB358">
        <f>IF(LQ358="0-1",INDEX(Scrape!#REF!,MATCH('HT 0-1'!KP358,Scrape!$B:$B,0)),"")</f>
        <v/>
      </c>
      <c r="LC358">
        <f>IF(LQ358="0-1",INDEX(Scrape!$A:$A,MATCH('HT 0-1'!KP358,Scrape!$B:$B,0)),"")</f>
        <v/>
      </c>
      <c r="LD358">
        <f>IF(LQ358="0-1",INDEX(Scrape!$B:$B,MATCH('HT 0-1'!KP358,Scrape!$B:$B,0)),"")</f>
        <v/>
      </c>
      <c r="LE358">
        <f>IF(LQ358="0-1",INDEX(Scrape!$C:$C,MATCH('HT 0-1'!KP358,Scrape!$B:$B,0)),"")</f>
        <v/>
      </c>
      <c r="LF358">
        <f>IF(LQ358="0-1",INDEX(Scrape!$D:$D,MATCH('HT 0-1'!KP358,Scrape!$B:$B,0)),"")</f>
        <v/>
      </c>
      <c r="LG358">
        <f>IF(LQ358="0-1",INDEX(Scrape!$E:$E,MATCH('HT 0-1'!KP358,Scrape!$B:$B,0)),"")</f>
        <v/>
      </c>
      <c r="LH358">
        <f>IF(LQ358="0-1",INDEX(Scrape!$F:$F,MATCH('HT 0-1'!KP358,Scrape!$B:$B,0)),"")</f>
        <v/>
      </c>
      <c r="LI358">
        <f>IF(LQ358="0-1",INDEX(Scrape!$G:$G,MATCH('HT 0-1'!KP358,Scrape!$B:$B,0)),"")</f>
        <v/>
      </c>
      <c r="LJ358">
        <f>IF(LQ358="0-1",INDEX(Scrape!$H:$H,MATCH('HT 0-1'!KP358,Scrape!$B:$B,0)),"")</f>
        <v/>
      </c>
      <c r="LK358">
        <f>IF(LQ358="0-1",INDEX(Scrape!$I:$I,MATCH('HT 0-1'!KP358,Scrape!$B:$B,0)),"")</f>
        <v/>
      </c>
      <c r="LL358">
        <f>IF(LQ358="0-1",INDEX(Scrape!$J:$J,MATCH('HT 0-1'!KP358,Scrape!$B:$B,0)),"")</f>
        <v/>
      </c>
      <c r="LM358">
        <f>IF(LQ358="0-1",INDEX(Scrape!$K:$K,MATCH('HT 0-1'!KP358,Scrape!$B:$B,0)),"")</f>
        <v/>
      </c>
      <c r="LN358">
        <f>IF(LQ358="0-1",INDEX(Scrape!$L:$L,MATCH('HT 0-1'!KP358,Scrape!$B:$B,0)),"")</f>
        <v/>
      </c>
      <c r="LO358">
        <f>IF(LQ358="0-1",INDEX(Scrape!$M:$M,MATCH('HT 0-1'!KP358,Scrape!$B:$B,0)),"")</f>
        <v/>
      </c>
      <c r="LP358">
        <f>IF(LQ358="0-1",INDEX(Scrape!$N:$N,MATCH('HT 0-1'!KP358,Scrape!$B:$B,0)),"")</f>
        <v/>
      </c>
      <c r="LQ358">
        <f>INDEX(Scrape!$O:$O,MATCH('HT 0-1'!KP358,Scrape!$B:$B,0))</f>
        <v/>
      </c>
      <c r="LR358">
        <f>(1/LJ358)+(1/LI358)+(1/LH358)</f>
        <v/>
      </c>
      <c r="LS358">
        <f>(1/LG358)+(1/LF358)+(1/LE358)</f>
        <v/>
      </c>
      <c r="LT358" s="8">
        <f>IF(INDEX(#REF!,MATCH(KQ358,#REF!,0))=INDEX(#REF!,MATCH(KQ358,#REF!,0)),INDEX(#REF!,MATCH(KQ358,#REF!,0)),"ERROR")</f>
        <v/>
      </c>
      <c r="LU358" s="4">
        <f>IF(KR358="G",2,IF(KR358="R",0.5,IF(KR358="A",1)))</f>
        <v/>
      </c>
      <c r="LV358" s="4">
        <f>IF(KS358="G",0.5,IF(KS358="R",2,IF(KS358="A",1)))</f>
        <v/>
      </c>
      <c r="LW358" s="4">
        <f>IF(KT358="G",2,IF(KT358="R",0.5,IF(KT358="A",1)))</f>
        <v/>
      </c>
      <c r="LX358" s="4">
        <f>IF(KU358="G",0.5,IF(KU358="R",2,IF(KU358="A",1)))</f>
        <v/>
      </c>
      <c r="LY358" s="7">
        <f>(LK358*(LU358+LX358)+(LL358*(LU358+LX358)))</f>
        <v/>
      </c>
      <c r="LZ358" s="7">
        <f>(LN358*(LV358+LW358)+(LO358*(LV358+LW358)))</f>
        <v/>
      </c>
      <c r="MA358" s="11">
        <f>LY358-LZ358</f>
        <v/>
      </c>
      <c r="MB358" s="5">
        <f>MA358+2</f>
        <v/>
      </c>
      <c r="MC358" s="6">
        <f>MA358-2</f>
        <v/>
      </c>
      <c r="MD358" s="4">
        <f>LE358</f>
        <v/>
      </c>
      <c r="ME358" s="9">
        <f>IF(MD358=0,1000,MD358+0.75)</f>
        <v/>
      </c>
      <c r="MF358" s="10">
        <f>IF(MD358=0,0,MD358-0.75)</f>
        <v/>
      </c>
      <c r="MG358" s="4">
        <f>((LM358*(LU358+LX358))-((LP358*(LV358+LW358))))</f>
        <v/>
      </c>
      <c r="MH358" s="9">
        <f>MG358*1.2</f>
        <v/>
      </c>
      <c r="MI358" s="10">
        <f>MG358*0.8</f>
        <v/>
      </c>
      <c r="MJ358">
        <f>IFERROR(NX358,"")</f>
        <v/>
      </c>
      <c r="MK358">
        <f>IFERROR(NY358,"")</f>
        <v/>
      </c>
      <c r="ML358">
        <f>IFERROR(NZ358,"")</f>
        <v/>
      </c>
      <c r="MM358">
        <f>IFERROR(OA358,"")</f>
        <v/>
      </c>
      <c r="MN358">
        <f>IFERROR(OB358,"")</f>
        <v/>
      </c>
      <c r="MO358">
        <f>IFERROR(OC358,"")</f>
        <v/>
      </c>
      <c r="MP358" s="1">
        <f>COUNTIFS(#REF!,LT358,#REF!,1,#REF!,"&gt;="&amp;MC358,#REF!,"&lt;="&amp;MB358,#REF!,"&lt;="&amp;ME358,#REF!,"&gt;="&amp;MF358,#REF!,"="&amp;KV358,#REF!,"="&amp;KX358)</f>
        <v/>
      </c>
      <c r="MQ358" s="1">
        <f>COUNTIFS(#REF!,LT358,#REF!,0,#REF!,"&gt;="&amp;MC358,#REF!,"&lt;="&amp;MB358,#REF!,"&lt;="&amp;ME358,#REF!,"&gt;="&amp;MF358,#REF!,"="&amp;KV358,#REF!,"="&amp;KX358)</f>
        <v/>
      </c>
      <c r="MR358" s="1">
        <f>COUNTIFS(#REF!,LT358,#REF!,1,#REF!,"&gt;="&amp;MC358,#REF!,"&lt;="&amp;MB358,#REF!,"&lt;="&amp;ME358,#REF!,"&gt;="&amp;MF358,#REF!,"="&amp;KW358,#REF!,"="&amp;KY358)</f>
        <v/>
      </c>
      <c r="MS358" s="1">
        <f>COUNTIFS(#REF!,LT358,#REF!,0,#REF!,"&gt;="&amp;MC358,#REF!,"&lt;="&amp;MB358,#REF!,"&lt;="&amp;ME358,#REF!,"&gt;="&amp;MF358,#REF!,"="&amp;KW358,#REF!,"="&amp;KY358)</f>
        <v/>
      </c>
      <c r="MT358" s="1">
        <f>COUNTIFS(#REF!,LT358,#REF!,1,#REF!,"&gt;="&amp;MI358,#REF!,"&lt;="&amp;MH358,#REF!,"&lt;="&amp;ME358,#REF!,"&gt;="&amp;MF358)</f>
        <v/>
      </c>
      <c r="MU358" s="1">
        <f>COUNTIFS(#REF!,LT358,#REF!,0,#REF!,"&gt;="&amp;MI358,#REF!,"&lt;="&amp;MH358,#REF!,"&lt;="&amp;ME358,#REF!,"&gt;="&amp;MF358)</f>
        <v/>
      </c>
      <c r="MV358" s="1">
        <f>COUNTIFS(#REF!,LT358,#REF!,1,#REF!,"&gt;="&amp;MI358,#REF!,"&lt;="&amp;MH358,#REF!,"="&amp;KZ358,#REF!,"="&amp;LA358,#REF!,"&lt;="&amp;ME358,#REF!,"&gt;="&amp;MF358)</f>
        <v/>
      </c>
      <c r="MW358" s="1">
        <f>COUNTIFS(#REF!,LT358,#REF!,0,#REF!,"&gt;="&amp;MI358,#REF!,"&lt;="&amp;MH358,#REF!,"="&amp;KZ358,#REF!,"="&amp;LA358,#REF!,"&lt;="&amp;ME358,#REF!,"&gt;="&amp;MF358)</f>
        <v/>
      </c>
      <c r="MX358" s="1">
        <f>COUNTIFS(#REF!,LT358,#REF!,1,#REF!,"&gt;="&amp;MC358,#REF!,"&lt;="&amp;MB358,#REF!,"&lt;="&amp;ME358,#REF!,"&gt;="&amp;MF358)</f>
        <v/>
      </c>
      <c r="MY358" s="1">
        <f>COUNTIFS(#REF!,LT358,#REF!,0,#REF!,"&gt;="&amp;MC358,#REF!,"&lt;="&amp;MB358,#REF!,"&lt;="&amp;ME358,#REF!,"&gt;="&amp;MF358)</f>
        <v/>
      </c>
      <c r="MZ358" s="1">
        <f>COUNTIFS(#REF!,LT358,#REF!,1,#REF!,"&lt;="&amp;ME358,#REF!,"&gt;="&amp;MF358,#REF!,"="&amp;KV358,#REF!,"="&amp;KX358)</f>
        <v/>
      </c>
      <c r="NA358" s="1">
        <f>COUNTIFS(#REF!,LT358,#REF!,0,#REF!,"&lt;="&amp;ME358,#REF!,"&gt;="&amp;MF358,#REF!,"="&amp;KV358,#REF!,"="&amp;KX358)</f>
        <v/>
      </c>
      <c r="NB358" s="1">
        <f>COUNTIFS(#REF!,LT358,#REF!,1,#REF!,"&lt;="&amp;ME358,#REF!,"&gt;="&amp;MF358,#REF!,"="&amp;KW358,#REF!,"="&amp;KY358)</f>
        <v/>
      </c>
      <c r="NC358" s="1">
        <f>COUNTIFS(#REF!,LT358,#REF!,0,#REF!,"&lt;="&amp;ME358,#REF!,"&gt;="&amp;MF358,#REF!,"="&amp;KW358,#REF!,"="&amp;KY358)</f>
        <v/>
      </c>
      <c r="ND358" s="1">
        <f>MP358+MR358+MT358+MV358+MX358+MZ358+NB358</f>
        <v/>
      </c>
      <c r="NE358" s="1">
        <f>MQ358+MS358+MU358+MW358+MY358+NA358+NC358</f>
        <v/>
      </c>
      <c r="NF358" s="1">
        <f>ND358+NE358</f>
        <v/>
      </c>
      <c r="NG358" s="33">
        <f>ND358/(ND358+NE358)</f>
        <v/>
      </c>
      <c r="NH358" s="3">
        <f>1/NG358</f>
        <v/>
      </c>
      <c r="NI358" s="1">
        <f>LI358</f>
        <v/>
      </c>
      <c r="NJ358" s="79">
        <f>((1-NG358)*(1/(NI358-1))*0.98-(NG358*1))</f>
        <v/>
      </c>
      <c r="NK358" s="34">
        <f>IF(LR358&lt;0.9,0,IF(AND(LR358&gt;1.1),0,1))</f>
        <v/>
      </c>
      <c r="NL358" s="34">
        <f>IF(LS358&lt;0.9,0,IF(AND(LS358&gt;1.1),0,1))</f>
        <v/>
      </c>
      <c r="NM358" s="32">
        <f>IF(NF358&gt;99,1,0)</f>
        <v/>
      </c>
      <c r="NN358" s="32">
        <f>IF(NJ358&gt;0.0799,1,0)</f>
        <v/>
      </c>
      <c r="NO358" s="32">
        <f>IF(NJ358&gt;NQ358,1,0)</f>
        <v/>
      </c>
      <c r="NP358" s="32">
        <f>NM358+NN358+NO358+NK358+NL358</f>
        <v/>
      </c>
      <c r="NQ358" s="79">
        <f>(((100*NG358)*(NI358-1)*0.98)-((1-NG358)*100))/100</f>
        <v/>
      </c>
      <c r="NR358" s="34">
        <f>IF(LR358&lt;0.9,0,IF(AND(LR358&gt;1.1),0,1))</f>
        <v/>
      </c>
      <c r="NS358" s="34">
        <f>IF(LS358&lt;0.9,0,IF(AND(LS358&gt;1.1),0,1))</f>
        <v/>
      </c>
      <c r="NT358" s="32">
        <f>IF(NF358&gt;99,1,0)</f>
        <v/>
      </c>
      <c r="NU358" s="32">
        <f>IF(NQ358&gt;0.0799,1,0)</f>
        <v/>
      </c>
      <c r="NV358" s="32">
        <f>IF(NQ358&gt;NJ358,1,0)</f>
        <v/>
      </c>
      <c r="NW358" s="32">
        <f>NT358+NU358+NV358+NR358+NS358</f>
        <v/>
      </c>
      <c r="NX358">
        <f>IF(NP358=5,"LayAway0-1",IF(AND(NW358=5),"BackAway0-1",""))</f>
        <v/>
      </c>
      <c r="NY358">
        <f>IF(NP358=5,KO358,IF(AND(NW358=5),KO358,""))</f>
        <v/>
      </c>
      <c r="NZ358">
        <f>IF(NP358=5,"Match Odds",IF(AND(NW358=5),"Match Odds",""))</f>
        <v/>
      </c>
      <c r="OA358">
        <f>IF(NP358=5,KP358,IF(AND(NW358=5),KP358,""))</f>
        <v/>
      </c>
      <c r="OB358">
        <f>IF(NP358=5,"MATCH_ODDS",IF(AND(NW358=5),"MATCH_ODDS",""))</f>
        <v/>
      </c>
      <c r="OC358">
        <f>IF(NP358=5,"LAY",IF(AND(NW358=5),"BACK",""))</f>
        <v/>
      </c>
    </row>
    <row r="359" ht="16.5" customHeight="1" thickBot="1" thickTop="1">
      <c r="A359" s="2" t="n"/>
      <c r="KN359" s="1">
        <f>IF(INDEX(#REF!,MATCH('HT 0-1'!D359,#REF!,0))=INDEX(#REF!,MATCH('HT 0-1'!D359,#REF!,0)),INDEX(#REF!,MATCH('HT 0-1'!D359,#REF!,0)),"ERROR")</f>
        <v/>
      </c>
      <c r="KO359" s="1">
        <f>IF(INDEX(#REF!,MATCH('HT 0-1'!E359,#REF!,0))=INDEX(#REF!,MATCH('HT 0-1'!E359,#REF!,0)),INDEX(#REF!,MATCH('HT 0-1'!E359,#REF!,0)),"ERROR")</f>
        <v/>
      </c>
      <c r="KP359" s="1">
        <f>KN359&amp;" v "&amp;KO359</f>
        <v/>
      </c>
      <c r="KQ359">
        <f>B359&amp;"_"&amp;C359</f>
        <v/>
      </c>
      <c r="KR359" s="1">
        <f>IF((HW359/KK359)&lt;0.335,"G",IF((HW359/KK359)&gt;0.67,"R","A"))</f>
        <v/>
      </c>
      <c r="KS359" s="1">
        <f>IF((HX359/KK359)&lt;0.335,"G",IF((HX359/KK359)&gt;0.67,"R","A"))</f>
        <v/>
      </c>
      <c r="KT359" s="1">
        <f>IF((IH359/KK359)&lt;0.335,"G",IF((IH359/KK359)&gt;0.67,"R","A"))</f>
        <v/>
      </c>
      <c r="KU359" s="1">
        <f>IF((II359/KK359)&lt;0.335,"G",IF((II359/KK359)&gt;0.67,"R","A"))</f>
        <v/>
      </c>
      <c r="KV359" s="1">
        <f>IF((HZ359/KK359)&lt;0.335,"G",IF((HZ359/KK359)&gt;0.67,"R","A"))</f>
        <v/>
      </c>
      <c r="KW359" s="1">
        <f>IF((HY359/KK359)&lt;0.335,"G",IF((HY359/KK359)&gt;0.67,"R","A"))</f>
        <v/>
      </c>
      <c r="KX359" s="1">
        <f>IF((IK359/KK359)&lt;0.335,"G",IF((IK359/KK359)&gt;0.67,"R","A"))</f>
        <v/>
      </c>
      <c r="KY359" s="1">
        <f>IF((IJ359/KK359)&lt;0.335,"G",IF((IJ359/KK359)&gt;0.67,"R","A"))</f>
        <v/>
      </c>
      <c r="KZ359" s="1">
        <f>IF((HQ359/KK359)&lt;0.335,"G",IF((HQ359/KK359)&gt;0.67,"R","A"))</f>
        <v/>
      </c>
      <c r="LA359" s="1">
        <f>IF((IB359/KK359)&lt;0.335,"G",IF((IB359/KK359)&gt;0.67,"R","A"))</f>
        <v/>
      </c>
      <c r="LB359">
        <f>IF(LQ359="0-1",INDEX(Scrape!#REF!,MATCH('HT 0-1'!KP359,Scrape!$B:$B,0)),"")</f>
        <v/>
      </c>
      <c r="LC359">
        <f>IF(LQ359="0-1",INDEX(Scrape!$A:$A,MATCH('HT 0-1'!KP359,Scrape!$B:$B,0)),"")</f>
        <v/>
      </c>
      <c r="LD359">
        <f>IF(LQ359="0-1",INDEX(Scrape!$B:$B,MATCH('HT 0-1'!KP359,Scrape!$B:$B,0)),"")</f>
        <v/>
      </c>
      <c r="LE359">
        <f>IF(LQ359="0-1",INDEX(Scrape!$C:$C,MATCH('HT 0-1'!KP359,Scrape!$B:$B,0)),"")</f>
        <v/>
      </c>
      <c r="LF359">
        <f>IF(LQ359="0-1",INDEX(Scrape!$D:$D,MATCH('HT 0-1'!KP359,Scrape!$B:$B,0)),"")</f>
        <v/>
      </c>
      <c r="LG359">
        <f>IF(LQ359="0-1",INDEX(Scrape!$E:$E,MATCH('HT 0-1'!KP359,Scrape!$B:$B,0)),"")</f>
        <v/>
      </c>
      <c r="LH359">
        <f>IF(LQ359="0-1",INDEX(Scrape!$F:$F,MATCH('HT 0-1'!KP359,Scrape!$B:$B,0)),"")</f>
        <v/>
      </c>
      <c r="LI359">
        <f>IF(LQ359="0-1",INDEX(Scrape!$G:$G,MATCH('HT 0-1'!KP359,Scrape!$B:$B,0)),"")</f>
        <v/>
      </c>
      <c r="LJ359">
        <f>IF(LQ359="0-1",INDEX(Scrape!$H:$H,MATCH('HT 0-1'!KP359,Scrape!$B:$B,0)),"")</f>
        <v/>
      </c>
      <c r="LK359">
        <f>IF(LQ359="0-1",INDEX(Scrape!$I:$I,MATCH('HT 0-1'!KP359,Scrape!$B:$B,0)),"")</f>
        <v/>
      </c>
      <c r="LL359">
        <f>IF(LQ359="0-1",INDEX(Scrape!$J:$J,MATCH('HT 0-1'!KP359,Scrape!$B:$B,0)),"")</f>
        <v/>
      </c>
      <c r="LM359">
        <f>IF(LQ359="0-1",INDEX(Scrape!$K:$K,MATCH('HT 0-1'!KP359,Scrape!$B:$B,0)),"")</f>
        <v/>
      </c>
      <c r="LN359">
        <f>IF(LQ359="0-1",INDEX(Scrape!$L:$L,MATCH('HT 0-1'!KP359,Scrape!$B:$B,0)),"")</f>
        <v/>
      </c>
      <c r="LO359">
        <f>IF(LQ359="0-1",INDEX(Scrape!$M:$M,MATCH('HT 0-1'!KP359,Scrape!$B:$B,0)),"")</f>
        <v/>
      </c>
      <c r="LP359">
        <f>IF(LQ359="0-1",INDEX(Scrape!$N:$N,MATCH('HT 0-1'!KP359,Scrape!$B:$B,0)),"")</f>
        <v/>
      </c>
      <c r="LQ359">
        <f>INDEX(Scrape!$O:$O,MATCH('HT 0-1'!KP359,Scrape!$B:$B,0))</f>
        <v/>
      </c>
      <c r="LR359">
        <f>(1/LJ359)+(1/LI359)+(1/LH359)</f>
        <v/>
      </c>
      <c r="LS359">
        <f>(1/LG359)+(1/LF359)+(1/LE359)</f>
        <v/>
      </c>
      <c r="LT359" s="8">
        <f>IF(INDEX(#REF!,MATCH(KQ359,#REF!,0))=INDEX(#REF!,MATCH(KQ359,#REF!,0)),INDEX(#REF!,MATCH(KQ359,#REF!,0)),"ERROR")</f>
        <v/>
      </c>
      <c r="LU359" s="4">
        <f>IF(KR359="G",2,IF(KR359="R",0.5,IF(KR359="A",1)))</f>
        <v/>
      </c>
      <c r="LV359" s="4">
        <f>IF(KS359="G",0.5,IF(KS359="R",2,IF(KS359="A",1)))</f>
        <v/>
      </c>
      <c r="LW359" s="4">
        <f>IF(KT359="G",2,IF(KT359="R",0.5,IF(KT359="A",1)))</f>
        <v/>
      </c>
      <c r="LX359" s="4">
        <f>IF(KU359="G",0.5,IF(KU359="R",2,IF(KU359="A",1)))</f>
        <v/>
      </c>
      <c r="LY359" s="7">
        <f>(LK359*(LU359+LX359)+(LL359*(LU359+LX359)))</f>
        <v/>
      </c>
      <c r="LZ359" s="7">
        <f>(LN359*(LV359+LW359)+(LO359*(LV359+LW359)))</f>
        <v/>
      </c>
      <c r="MA359" s="11">
        <f>LY359-LZ359</f>
        <v/>
      </c>
      <c r="MB359" s="5">
        <f>MA359+2</f>
        <v/>
      </c>
      <c r="MC359" s="6">
        <f>MA359-2</f>
        <v/>
      </c>
      <c r="MD359" s="4">
        <f>LE359</f>
        <v/>
      </c>
      <c r="ME359" s="9">
        <f>IF(MD359=0,1000,MD359+0.75)</f>
        <v/>
      </c>
      <c r="MF359" s="10">
        <f>IF(MD359=0,0,MD359-0.75)</f>
        <v/>
      </c>
      <c r="MG359" s="4">
        <f>((LM359*(LU359+LX359))-((LP359*(LV359+LW359))))</f>
        <v/>
      </c>
      <c r="MH359" s="9">
        <f>MG359*1.2</f>
        <v/>
      </c>
      <c r="MI359" s="10">
        <f>MG359*0.8</f>
        <v/>
      </c>
      <c r="MJ359">
        <f>IFERROR(NX359,"")</f>
        <v/>
      </c>
      <c r="MK359">
        <f>IFERROR(NY359,"")</f>
        <v/>
      </c>
      <c r="ML359">
        <f>IFERROR(NZ359,"")</f>
        <v/>
      </c>
      <c r="MM359">
        <f>IFERROR(OA359,"")</f>
        <v/>
      </c>
      <c r="MN359">
        <f>IFERROR(OB359,"")</f>
        <v/>
      </c>
      <c r="MO359">
        <f>IFERROR(OC359,"")</f>
        <v/>
      </c>
      <c r="MP359" s="1">
        <f>COUNTIFS(#REF!,LT359,#REF!,1,#REF!,"&gt;="&amp;MC359,#REF!,"&lt;="&amp;MB359,#REF!,"&lt;="&amp;ME359,#REF!,"&gt;="&amp;MF359,#REF!,"="&amp;KV359,#REF!,"="&amp;KX359)</f>
        <v/>
      </c>
      <c r="MQ359" s="1">
        <f>COUNTIFS(#REF!,LT359,#REF!,0,#REF!,"&gt;="&amp;MC359,#REF!,"&lt;="&amp;MB359,#REF!,"&lt;="&amp;ME359,#REF!,"&gt;="&amp;MF359,#REF!,"="&amp;KV359,#REF!,"="&amp;KX359)</f>
        <v/>
      </c>
      <c r="MR359" s="1">
        <f>COUNTIFS(#REF!,LT359,#REF!,1,#REF!,"&gt;="&amp;MC359,#REF!,"&lt;="&amp;MB359,#REF!,"&lt;="&amp;ME359,#REF!,"&gt;="&amp;MF359,#REF!,"="&amp;KW359,#REF!,"="&amp;KY359)</f>
        <v/>
      </c>
      <c r="MS359" s="1">
        <f>COUNTIFS(#REF!,LT359,#REF!,0,#REF!,"&gt;="&amp;MC359,#REF!,"&lt;="&amp;MB359,#REF!,"&lt;="&amp;ME359,#REF!,"&gt;="&amp;MF359,#REF!,"="&amp;KW359,#REF!,"="&amp;KY359)</f>
        <v/>
      </c>
      <c r="MT359" s="1">
        <f>COUNTIFS(#REF!,LT359,#REF!,1,#REF!,"&gt;="&amp;MI359,#REF!,"&lt;="&amp;MH359,#REF!,"&lt;="&amp;ME359,#REF!,"&gt;="&amp;MF359)</f>
        <v/>
      </c>
      <c r="MU359" s="1">
        <f>COUNTIFS(#REF!,LT359,#REF!,0,#REF!,"&gt;="&amp;MI359,#REF!,"&lt;="&amp;MH359,#REF!,"&lt;="&amp;ME359,#REF!,"&gt;="&amp;MF359)</f>
        <v/>
      </c>
      <c r="MV359" s="1">
        <f>COUNTIFS(#REF!,LT359,#REF!,1,#REF!,"&gt;="&amp;MI359,#REF!,"&lt;="&amp;MH359,#REF!,"="&amp;KZ359,#REF!,"="&amp;LA359,#REF!,"&lt;="&amp;ME359,#REF!,"&gt;="&amp;MF359)</f>
        <v/>
      </c>
      <c r="MW359" s="1">
        <f>COUNTIFS(#REF!,LT359,#REF!,0,#REF!,"&gt;="&amp;MI359,#REF!,"&lt;="&amp;MH359,#REF!,"="&amp;KZ359,#REF!,"="&amp;LA359,#REF!,"&lt;="&amp;ME359,#REF!,"&gt;="&amp;MF359)</f>
        <v/>
      </c>
      <c r="MX359" s="1">
        <f>COUNTIFS(#REF!,LT359,#REF!,1,#REF!,"&gt;="&amp;MC359,#REF!,"&lt;="&amp;MB359,#REF!,"&lt;="&amp;ME359,#REF!,"&gt;="&amp;MF359)</f>
        <v/>
      </c>
      <c r="MY359" s="1">
        <f>COUNTIFS(#REF!,LT359,#REF!,0,#REF!,"&gt;="&amp;MC359,#REF!,"&lt;="&amp;MB359,#REF!,"&lt;="&amp;ME359,#REF!,"&gt;="&amp;MF359)</f>
        <v/>
      </c>
      <c r="MZ359" s="1">
        <f>COUNTIFS(#REF!,LT359,#REF!,1,#REF!,"&lt;="&amp;ME359,#REF!,"&gt;="&amp;MF359,#REF!,"="&amp;KV359,#REF!,"="&amp;KX359)</f>
        <v/>
      </c>
      <c r="NA359" s="1">
        <f>COUNTIFS(#REF!,LT359,#REF!,0,#REF!,"&lt;="&amp;ME359,#REF!,"&gt;="&amp;MF359,#REF!,"="&amp;KV359,#REF!,"="&amp;KX359)</f>
        <v/>
      </c>
      <c r="NB359" s="1">
        <f>COUNTIFS(#REF!,LT359,#REF!,1,#REF!,"&lt;="&amp;ME359,#REF!,"&gt;="&amp;MF359,#REF!,"="&amp;KW359,#REF!,"="&amp;KY359)</f>
        <v/>
      </c>
      <c r="NC359" s="1">
        <f>COUNTIFS(#REF!,LT359,#REF!,0,#REF!,"&lt;="&amp;ME359,#REF!,"&gt;="&amp;MF359,#REF!,"="&amp;KW359,#REF!,"="&amp;KY359)</f>
        <v/>
      </c>
      <c r="ND359" s="1">
        <f>MP359+MR359+MT359+MV359+MX359+MZ359+NB359</f>
        <v/>
      </c>
      <c r="NE359" s="1">
        <f>MQ359+MS359+MU359+MW359+MY359+NA359+NC359</f>
        <v/>
      </c>
      <c r="NF359" s="1">
        <f>ND359+NE359</f>
        <v/>
      </c>
      <c r="NG359" s="33">
        <f>ND359/(ND359+NE359)</f>
        <v/>
      </c>
      <c r="NH359" s="3">
        <f>1/NG359</f>
        <v/>
      </c>
      <c r="NI359" s="1">
        <f>LI359</f>
        <v/>
      </c>
      <c r="NJ359" s="79">
        <f>((1-NG359)*(1/(NI359-1))*0.98-(NG359*1))</f>
        <v/>
      </c>
      <c r="NK359" s="34">
        <f>IF(LR359&lt;0.9,0,IF(AND(LR359&gt;1.1),0,1))</f>
        <v/>
      </c>
      <c r="NL359" s="34">
        <f>IF(LS359&lt;0.9,0,IF(AND(LS359&gt;1.1),0,1))</f>
        <v/>
      </c>
      <c r="NM359" s="32">
        <f>IF(NF359&gt;99,1,0)</f>
        <v/>
      </c>
      <c r="NN359" s="32">
        <f>IF(NJ359&gt;0.0799,1,0)</f>
        <v/>
      </c>
      <c r="NO359" s="32">
        <f>IF(NJ359&gt;NQ359,1,0)</f>
        <v/>
      </c>
      <c r="NP359" s="32">
        <f>NM359+NN359+NO359+NK359+NL359</f>
        <v/>
      </c>
      <c r="NQ359" s="79">
        <f>(((100*NG359)*(NI359-1)*0.98)-((1-NG359)*100))/100</f>
        <v/>
      </c>
      <c r="NR359" s="34">
        <f>IF(LR359&lt;0.9,0,IF(AND(LR359&gt;1.1),0,1))</f>
        <v/>
      </c>
      <c r="NS359" s="34">
        <f>IF(LS359&lt;0.9,0,IF(AND(LS359&gt;1.1),0,1))</f>
        <v/>
      </c>
      <c r="NT359" s="32">
        <f>IF(NF359&gt;99,1,0)</f>
        <v/>
      </c>
      <c r="NU359" s="32">
        <f>IF(NQ359&gt;0.0799,1,0)</f>
        <v/>
      </c>
      <c r="NV359" s="32">
        <f>IF(NQ359&gt;NJ359,1,0)</f>
        <v/>
      </c>
      <c r="NW359" s="32">
        <f>NT359+NU359+NV359+NR359+NS359</f>
        <v/>
      </c>
      <c r="NX359">
        <f>IF(NP359=5,"LayAway0-1",IF(AND(NW359=5),"BackAway0-1",""))</f>
        <v/>
      </c>
      <c r="NY359">
        <f>IF(NP359=5,KO359,IF(AND(NW359=5),KO359,""))</f>
        <v/>
      </c>
      <c r="NZ359">
        <f>IF(NP359=5,"Match Odds",IF(AND(NW359=5),"Match Odds",""))</f>
        <v/>
      </c>
      <c r="OA359">
        <f>IF(NP359=5,KP359,IF(AND(NW359=5),KP359,""))</f>
        <v/>
      </c>
      <c r="OB359">
        <f>IF(NP359=5,"MATCH_ODDS",IF(AND(NW359=5),"MATCH_ODDS",""))</f>
        <v/>
      </c>
      <c r="OC359">
        <f>IF(NP359=5,"LAY",IF(AND(NW359=5),"BACK",""))</f>
        <v/>
      </c>
    </row>
    <row r="360" ht="16.5" customHeight="1" thickBot="1" thickTop="1">
      <c r="A360" s="2" t="n"/>
      <c r="KN360" s="1">
        <f>IF(INDEX(#REF!,MATCH('HT 0-1'!D360,#REF!,0))=INDEX(#REF!,MATCH('HT 0-1'!D360,#REF!,0)),INDEX(#REF!,MATCH('HT 0-1'!D360,#REF!,0)),"ERROR")</f>
        <v/>
      </c>
      <c r="KO360" s="1">
        <f>IF(INDEX(#REF!,MATCH('HT 0-1'!E360,#REF!,0))=INDEX(#REF!,MATCH('HT 0-1'!E360,#REF!,0)),INDEX(#REF!,MATCH('HT 0-1'!E360,#REF!,0)),"ERROR")</f>
        <v/>
      </c>
      <c r="KP360" s="1">
        <f>KN360&amp;" v "&amp;KO360</f>
        <v/>
      </c>
      <c r="KQ360">
        <f>B360&amp;"_"&amp;C360</f>
        <v/>
      </c>
      <c r="KR360" s="1">
        <f>IF((HW360/KK360)&lt;0.335,"G",IF((HW360/KK360)&gt;0.67,"R","A"))</f>
        <v/>
      </c>
      <c r="KS360" s="1">
        <f>IF((HX360/KK360)&lt;0.335,"G",IF((HX360/KK360)&gt;0.67,"R","A"))</f>
        <v/>
      </c>
      <c r="KT360" s="1">
        <f>IF((IH360/KK360)&lt;0.335,"G",IF((IH360/KK360)&gt;0.67,"R","A"))</f>
        <v/>
      </c>
      <c r="KU360" s="1">
        <f>IF((II360/KK360)&lt;0.335,"G",IF((II360/KK360)&gt;0.67,"R","A"))</f>
        <v/>
      </c>
      <c r="KV360" s="1">
        <f>IF((HZ360/KK360)&lt;0.335,"G",IF((HZ360/KK360)&gt;0.67,"R","A"))</f>
        <v/>
      </c>
      <c r="KW360" s="1">
        <f>IF((HY360/KK360)&lt;0.335,"G",IF((HY360/KK360)&gt;0.67,"R","A"))</f>
        <v/>
      </c>
      <c r="KX360" s="1">
        <f>IF((IK360/KK360)&lt;0.335,"G",IF((IK360/KK360)&gt;0.67,"R","A"))</f>
        <v/>
      </c>
      <c r="KY360" s="1">
        <f>IF((IJ360/KK360)&lt;0.335,"G",IF((IJ360/KK360)&gt;0.67,"R","A"))</f>
        <v/>
      </c>
      <c r="KZ360" s="1">
        <f>IF((HQ360/KK360)&lt;0.335,"G",IF((HQ360/KK360)&gt;0.67,"R","A"))</f>
        <v/>
      </c>
      <c r="LA360" s="1">
        <f>IF((IB360/KK360)&lt;0.335,"G",IF((IB360/KK360)&gt;0.67,"R","A"))</f>
        <v/>
      </c>
      <c r="LB360">
        <f>IF(LQ360="0-1",INDEX(Scrape!#REF!,MATCH('HT 0-1'!KP360,Scrape!$B:$B,0)),"")</f>
        <v/>
      </c>
      <c r="LC360">
        <f>IF(LQ360="0-1",INDEX(Scrape!$A:$A,MATCH('HT 0-1'!KP360,Scrape!$B:$B,0)),"")</f>
        <v/>
      </c>
      <c r="LD360">
        <f>IF(LQ360="0-1",INDEX(Scrape!$B:$B,MATCH('HT 0-1'!KP360,Scrape!$B:$B,0)),"")</f>
        <v/>
      </c>
      <c r="LE360">
        <f>IF(LQ360="0-1",INDEX(Scrape!$C:$C,MATCH('HT 0-1'!KP360,Scrape!$B:$B,0)),"")</f>
        <v/>
      </c>
      <c r="LF360">
        <f>IF(LQ360="0-1",INDEX(Scrape!$D:$D,MATCH('HT 0-1'!KP360,Scrape!$B:$B,0)),"")</f>
        <v/>
      </c>
      <c r="LG360">
        <f>IF(LQ360="0-1",INDEX(Scrape!$E:$E,MATCH('HT 0-1'!KP360,Scrape!$B:$B,0)),"")</f>
        <v/>
      </c>
      <c r="LH360">
        <f>IF(LQ360="0-1",INDEX(Scrape!$F:$F,MATCH('HT 0-1'!KP360,Scrape!$B:$B,0)),"")</f>
        <v/>
      </c>
      <c r="LI360">
        <f>IF(LQ360="0-1",INDEX(Scrape!$G:$G,MATCH('HT 0-1'!KP360,Scrape!$B:$B,0)),"")</f>
        <v/>
      </c>
      <c r="LJ360">
        <f>IF(LQ360="0-1",INDEX(Scrape!$H:$H,MATCH('HT 0-1'!KP360,Scrape!$B:$B,0)),"")</f>
        <v/>
      </c>
      <c r="LK360">
        <f>IF(LQ360="0-1",INDEX(Scrape!$I:$I,MATCH('HT 0-1'!KP360,Scrape!$B:$B,0)),"")</f>
        <v/>
      </c>
      <c r="LL360">
        <f>IF(LQ360="0-1",INDEX(Scrape!$J:$J,MATCH('HT 0-1'!KP360,Scrape!$B:$B,0)),"")</f>
        <v/>
      </c>
      <c r="LM360">
        <f>IF(LQ360="0-1",INDEX(Scrape!$K:$K,MATCH('HT 0-1'!KP360,Scrape!$B:$B,0)),"")</f>
        <v/>
      </c>
      <c r="LN360">
        <f>IF(LQ360="0-1",INDEX(Scrape!$L:$L,MATCH('HT 0-1'!KP360,Scrape!$B:$B,0)),"")</f>
        <v/>
      </c>
      <c r="LO360">
        <f>IF(LQ360="0-1",INDEX(Scrape!$M:$M,MATCH('HT 0-1'!KP360,Scrape!$B:$B,0)),"")</f>
        <v/>
      </c>
      <c r="LP360">
        <f>IF(LQ360="0-1",INDEX(Scrape!$N:$N,MATCH('HT 0-1'!KP360,Scrape!$B:$B,0)),"")</f>
        <v/>
      </c>
      <c r="LQ360">
        <f>INDEX(Scrape!$O:$O,MATCH('HT 0-1'!KP360,Scrape!$B:$B,0))</f>
        <v/>
      </c>
      <c r="LR360">
        <f>(1/LJ360)+(1/LI360)+(1/LH360)</f>
        <v/>
      </c>
      <c r="LS360">
        <f>(1/LG360)+(1/LF360)+(1/LE360)</f>
        <v/>
      </c>
      <c r="LT360" s="8">
        <f>IF(INDEX(#REF!,MATCH(KQ360,#REF!,0))=INDEX(#REF!,MATCH(KQ360,#REF!,0)),INDEX(#REF!,MATCH(KQ360,#REF!,0)),"ERROR")</f>
        <v/>
      </c>
      <c r="LU360" s="4">
        <f>IF(KR360="G",2,IF(KR360="R",0.5,IF(KR360="A",1)))</f>
        <v/>
      </c>
      <c r="LV360" s="4">
        <f>IF(KS360="G",0.5,IF(KS360="R",2,IF(KS360="A",1)))</f>
        <v/>
      </c>
      <c r="LW360" s="4">
        <f>IF(KT360="G",2,IF(KT360="R",0.5,IF(KT360="A",1)))</f>
        <v/>
      </c>
      <c r="LX360" s="4">
        <f>IF(KU360="G",0.5,IF(KU360="R",2,IF(KU360="A",1)))</f>
        <v/>
      </c>
      <c r="LY360" s="7">
        <f>(LK360*(LU360+LX360)+(LL360*(LU360+LX360)))</f>
        <v/>
      </c>
      <c r="LZ360" s="7">
        <f>(LN360*(LV360+LW360)+(LO360*(LV360+LW360)))</f>
        <v/>
      </c>
      <c r="MA360" s="11">
        <f>LY360-LZ360</f>
        <v/>
      </c>
      <c r="MB360" s="5">
        <f>MA360+2</f>
        <v/>
      </c>
      <c r="MC360" s="6">
        <f>MA360-2</f>
        <v/>
      </c>
      <c r="MD360" s="4">
        <f>LE360</f>
        <v/>
      </c>
      <c r="ME360" s="9">
        <f>IF(MD360=0,1000,MD360+0.75)</f>
        <v/>
      </c>
      <c r="MF360" s="10">
        <f>IF(MD360=0,0,MD360-0.75)</f>
        <v/>
      </c>
      <c r="MG360" s="4">
        <f>((LM360*(LU360+LX360))-((LP360*(LV360+LW360))))</f>
        <v/>
      </c>
      <c r="MH360" s="9">
        <f>MG360*1.2</f>
        <v/>
      </c>
      <c r="MI360" s="10">
        <f>MG360*0.8</f>
        <v/>
      </c>
      <c r="MJ360">
        <f>IFERROR(NX360,"")</f>
        <v/>
      </c>
      <c r="MK360">
        <f>IFERROR(NY360,"")</f>
        <v/>
      </c>
      <c r="ML360">
        <f>IFERROR(NZ360,"")</f>
        <v/>
      </c>
      <c r="MM360">
        <f>IFERROR(OA360,"")</f>
        <v/>
      </c>
      <c r="MN360">
        <f>IFERROR(OB360,"")</f>
        <v/>
      </c>
      <c r="MO360">
        <f>IFERROR(OC360,"")</f>
        <v/>
      </c>
      <c r="MP360" s="1">
        <f>COUNTIFS(#REF!,LT360,#REF!,1,#REF!,"&gt;="&amp;MC360,#REF!,"&lt;="&amp;MB360,#REF!,"&lt;="&amp;ME360,#REF!,"&gt;="&amp;MF360,#REF!,"="&amp;KV360,#REF!,"="&amp;KX360)</f>
        <v/>
      </c>
      <c r="MQ360" s="1">
        <f>COUNTIFS(#REF!,LT360,#REF!,0,#REF!,"&gt;="&amp;MC360,#REF!,"&lt;="&amp;MB360,#REF!,"&lt;="&amp;ME360,#REF!,"&gt;="&amp;MF360,#REF!,"="&amp;KV360,#REF!,"="&amp;KX360)</f>
        <v/>
      </c>
      <c r="MR360" s="1">
        <f>COUNTIFS(#REF!,LT360,#REF!,1,#REF!,"&gt;="&amp;MC360,#REF!,"&lt;="&amp;MB360,#REF!,"&lt;="&amp;ME360,#REF!,"&gt;="&amp;MF360,#REF!,"="&amp;KW360,#REF!,"="&amp;KY360)</f>
        <v/>
      </c>
      <c r="MS360" s="1">
        <f>COUNTIFS(#REF!,LT360,#REF!,0,#REF!,"&gt;="&amp;MC360,#REF!,"&lt;="&amp;MB360,#REF!,"&lt;="&amp;ME360,#REF!,"&gt;="&amp;MF360,#REF!,"="&amp;KW360,#REF!,"="&amp;KY360)</f>
        <v/>
      </c>
      <c r="MT360" s="1">
        <f>COUNTIFS(#REF!,LT360,#REF!,1,#REF!,"&gt;="&amp;MI360,#REF!,"&lt;="&amp;MH360,#REF!,"&lt;="&amp;ME360,#REF!,"&gt;="&amp;MF360)</f>
        <v/>
      </c>
      <c r="MU360" s="1">
        <f>COUNTIFS(#REF!,LT360,#REF!,0,#REF!,"&gt;="&amp;MI360,#REF!,"&lt;="&amp;MH360,#REF!,"&lt;="&amp;ME360,#REF!,"&gt;="&amp;MF360)</f>
        <v/>
      </c>
      <c r="MV360" s="1">
        <f>COUNTIFS(#REF!,LT360,#REF!,1,#REF!,"&gt;="&amp;MI360,#REF!,"&lt;="&amp;MH360,#REF!,"="&amp;KZ360,#REF!,"="&amp;LA360,#REF!,"&lt;="&amp;ME360,#REF!,"&gt;="&amp;MF360)</f>
        <v/>
      </c>
      <c r="MW360" s="1">
        <f>COUNTIFS(#REF!,LT360,#REF!,0,#REF!,"&gt;="&amp;MI360,#REF!,"&lt;="&amp;MH360,#REF!,"="&amp;KZ360,#REF!,"="&amp;LA360,#REF!,"&lt;="&amp;ME360,#REF!,"&gt;="&amp;MF360)</f>
        <v/>
      </c>
      <c r="MX360" s="1">
        <f>COUNTIFS(#REF!,LT360,#REF!,1,#REF!,"&gt;="&amp;MC360,#REF!,"&lt;="&amp;MB360,#REF!,"&lt;="&amp;ME360,#REF!,"&gt;="&amp;MF360)</f>
        <v/>
      </c>
      <c r="MY360" s="1">
        <f>COUNTIFS(#REF!,LT360,#REF!,0,#REF!,"&gt;="&amp;MC360,#REF!,"&lt;="&amp;MB360,#REF!,"&lt;="&amp;ME360,#REF!,"&gt;="&amp;MF360)</f>
        <v/>
      </c>
      <c r="MZ360" s="1">
        <f>COUNTIFS(#REF!,LT360,#REF!,1,#REF!,"&lt;="&amp;ME360,#REF!,"&gt;="&amp;MF360,#REF!,"="&amp;KV360,#REF!,"="&amp;KX360)</f>
        <v/>
      </c>
      <c r="NA360" s="1">
        <f>COUNTIFS(#REF!,LT360,#REF!,0,#REF!,"&lt;="&amp;ME360,#REF!,"&gt;="&amp;MF360,#REF!,"="&amp;KV360,#REF!,"="&amp;KX360)</f>
        <v/>
      </c>
      <c r="NB360" s="1">
        <f>COUNTIFS(#REF!,LT360,#REF!,1,#REF!,"&lt;="&amp;ME360,#REF!,"&gt;="&amp;MF360,#REF!,"="&amp;KW360,#REF!,"="&amp;KY360)</f>
        <v/>
      </c>
      <c r="NC360" s="1">
        <f>COUNTIFS(#REF!,LT360,#REF!,0,#REF!,"&lt;="&amp;ME360,#REF!,"&gt;="&amp;MF360,#REF!,"="&amp;KW360,#REF!,"="&amp;KY360)</f>
        <v/>
      </c>
      <c r="ND360" s="1">
        <f>MP360+MR360+MT360+MV360+MX360+MZ360+NB360</f>
        <v/>
      </c>
      <c r="NE360" s="1">
        <f>MQ360+MS360+MU360+MW360+MY360+NA360+NC360</f>
        <v/>
      </c>
      <c r="NF360" s="1">
        <f>ND360+NE360</f>
        <v/>
      </c>
      <c r="NG360" s="33">
        <f>ND360/(ND360+NE360)</f>
        <v/>
      </c>
      <c r="NH360" s="3">
        <f>1/NG360</f>
        <v/>
      </c>
      <c r="NI360" s="1">
        <f>LI360</f>
        <v/>
      </c>
      <c r="NJ360" s="79">
        <f>((1-NG360)*(1/(NI360-1))*0.98-(NG360*1))</f>
        <v/>
      </c>
      <c r="NK360" s="34">
        <f>IF(LR360&lt;0.9,0,IF(AND(LR360&gt;1.1),0,1))</f>
        <v/>
      </c>
      <c r="NL360" s="34">
        <f>IF(LS360&lt;0.9,0,IF(AND(LS360&gt;1.1),0,1))</f>
        <v/>
      </c>
      <c r="NM360" s="32">
        <f>IF(NF360&gt;99,1,0)</f>
        <v/>
      </c>
      <c r="NN360" s="32">
        <f>IF(NJ360&gt;0.0799,1,0)</f>
        <v/>
      </c>
      <c r="NO360" s="32">
        <f>IF(NJ360&gt;NQ360,1,0)</f>
        <v/>
      </c>
      <c r="NP360" s="32">
        <f>NM360+NN360+NO360+NK360+NL360</f>
        <v/>
      </c>
      <c r="NQ360" s="79">
        <f>(((100*NG360)*(NI360-1)*0.98)-((1-NG360)*100))/100</f>
        <v/>
      </c>
      <c r="NR360" s="34">
        <f>IF(LR360&lt;0.9,0,IF(AND(LR360&gt;1.1),0,1))</f>
        <v/>
      </c>
      <c r="NS360" s="34">
        <f>IF(LS360&lt;0.9,0,IF(AND(LS360&gt;1.1),0,1))</f>
        <v/>
      </c>
      <c r="NT360" s="32">
        <f>IF(NF360&gt;99,1,0)</f>
        <v/>
      </c>
      <c r="NU360" s="32">
        <f>IF(NQ360&gt;0.0799,1,0)</f>
        <v/>
      </c>
      <c r="NV360" s="32">
        <f>IF(NQ360&gt;NJ360,1,0)</f>
        <v/>
      </c>
      <c r="NW360" s="32">
        <f>NT360+NU360+NV360+NR360+NS360</f>
        <v/>
      </c>
      <c r="NX360">
        <f>IF(NP360=5,"LayAway0-1",IF(AND(NW360=5),"BackAway0-1",""))</f>
        <v/>
      </c>
      <c r="NY360">
        <f>IF(NP360=5,KO360,IF(AND(NW360=5),KO360,""))</f>
        <v/>
      </c>
      <c r="NZ360">
        <f>IF(NP360=5,"Match Odds",IF(AND(NW360=5),"Match Odds",""))</f>
        <v/>
      </c>
      <c r="OA360">
        <f>IF(NP360=5,KP360,IF(AND(NW360=5),KP360,""))</f>
        <v/>
      </c>
      <c r="OB360">
        <f>IF(NP360=5,"MATCH_ODDS",IF(AND(NW360=5),"MATCH_ODDS",""))</f>
        <v/>
      </c>
      <c r="OC360">
        <f>IF(NP360=5,"LAY",IF(AND(NW360=5),"BACK",""))</f>
        <v/>
      </c>
    </row>
    <row r="361" ht="16.5" customHeight="1" thickBot="1" thickTop="1">
      <c r="A361" s="2" t="n"/>
      <c r="KN361" s="1">
        <f>IF(INDEX(#REF!,MATCH('HT 0-1'!D361,#REF!,0))=INDEX(#REF!,MATCH('HT 0-1'!D361,#REF!,0)),INDEX(#REF!,MATCH('HT 0-1'!D361,#REF!,0)),"ERROR")</f>
        <v/>
      </c>
      <c r="KO361" s="1">
        <f>IF(INDEX(#REF!,MATCH('HT 0-1'!E361,#REF!,0))=INDEX(#REF!,MATCH('HT 0-1'!E361,#REF!,0)),INDEX(#REF!,MATCH('HT 0-1'!E361,#REF!,0)),"ERROR")</f>
        <v/>
      </c>
      <c r="KP361" s="1">
        <f>KN361&amp;" v "&amp;KO361</f>
        <v/>
      </c>
      <c r="KQ361">
        <f>B361&amp;"_"&amp;C361</f>
        <v/>
      </c>
      <c r="KR361" s="1">
        <f>IF((HW361/KK361)&lt;0.335,"G",IF((HW361/KK361)&gt;0.67,"R","A"))</f>
        <v/>
      </c>
      <c r="KS361" s="1">
        <f>IF((HX361/KK361)&lt;0.335,"G",IF((HX361/KK361)&gt;0.67,"R","A"))</f>
        <v/>
      </c>
      <c r="KT361" s="1">
        <f>IF((IH361/KK361)&lt;0.335,"G",IF((IH361/KK361)&gt;0.67,"R","A"))</f>
        <v/>
      </c>
      <c r="KU361" s="1">
        <f>IF((II361/KK361)&lt;0.335,"G",IF((II361/KK361)&gt;0.67,"R","A"))</f>
        <v/>
      </c>
      <c r="KV361" s="1">
        <f>IF((HZ361/KK361)&lt;0.335,"G",IF((HZ361/KK361)&gt;0.67,"R","A"))</f>
        <v/>
      </c>
      <c r="KW361" s="1">
        <f>IF((HY361/KK361)&lt;0.335,"G",IF((HY361/KK361)&gt;0.67,"R","A"))</f>
        <v/>
      </c>
      <c r="KX361" s="1">
        <f>IF((IK361/KK361)&lt;0.335,"G",IF((IK361/KK361)&gt;0.67,"R","A"))</f>
        <v/>
      </c>
      <c r="KY361" s="1">
        <f>IF((IJ361/KK361)&lt;0.335,"G",IF((IJ361/KK361)&gt;0.67,"R","A"))</f>
        <v/>
      </c>
      <c r="KZ361" s="1">
        <f>IF((HQ361/KK361)&lt;0.335,"G",IF((HQ361/KK361)&gt;0.67,"R","A"))</f>
        <v/>
      </c>
      <c r="LA361" s="1">
        <f>IF((IB361/KK361)&lt;0.335,"G",IF((IB361/KK361)&gt;0.67,"R","A"))</f>
        <v/>
      </c>
      <c r="LB361">
        <f>IF(LQ361="0-1",INDEX(Scrape!#REF!,MATCH('HT 0-1'!KP361,Scrape!$B:$B,0)),"")</f>
        <v/>
      </c>
      <c r="LC361">
        <f>IF(LQ361="0-1",INDEX(Scrape!$A:$A,MATCH('HT 0-1'!KP361,Scrape!$B:$B,0)),"")</f>
        <v/>
      </c>
      <c r="LD361">
        <f>IF(LQ361="0-1",INDEX(Scrape!$B:$B,MATCH('HT 0-1'!KP361,Scrape!$B:$B,0)),"")</f>
        <v/>
      </c>
      <c r="LE361">
        <f>IF(LQ361="0-1",INDEX(Scrape!$C:$C,MATCH('HT 0-1'!KP361,Scrape!$B:$B,0)),"")</f>
        <v/>
      </c>
      <c r="LF361">
        <f>IF(LQ361="0-1",INDEX(Scrape!$D:$D,MATCH('HT 0-1'!KP361,Scrape!$B:$B,0)),"")</f>
        <v/>
      </c>
      <c r="LG361">
        <f>IF(LQ361="0-1",INDEX(Scrape!$E:$E,MATCH('HT 0-1'!KP361,Scrape!$B:$B,0)),"")</f>
        <v/>
      </c>
      <c r="LH361">
        <f>IF(LQ361="0-1",INDEX(Scrape!$F:$F,MATCH('HT 0-1'!KP361,Scrape!$B:$B,0)),"")</f>
        <v/>
      </c>
      <c r="LI361">
        <f>IF(LQ361="0-1",INDEX(Scrape!$G:$G,MATCH('HT 0-1'!KP361,Scrape!$B:$B,0)),"")</f>
        <v/>
      </c>
      <c r="LJ361">
        <f>IF(LQ361="0-1",INDEX(Scrape!$H:$H,MATCH('HT 0-1'!KP361,Scrape!$B:$B,0)),"")</f>
        <v/>
      </c>
      <c r="LK361">
        <f>IF(LQ361="0-1",INDEX(Scrape!$I:$I,MATCH('HT 0-1'!KP361,Scrape!$B:$B,0)),"")</f>
        <v/>
      </c>
      <c r="LL361">
        <f>IF(LQ361="0-1",INDEX(Scrape!$J:$J,MATCH('HT 0-1'!KP361,Scrape!$B:$B,0)),"")</f>
        <v/>
      </c>
      <c r="LM361">
        <f>IF(LQ361="0-1",INDEX(Scrape!$K:$K,MATCH('HT 0-1'!KP361,Scrape!$B:$B,0)),"")</f>
        <v/>
      </c>
      <c r="LN361">
        <f>IF(LQ361="0-1",INDEX(Scrape!$L:$L,MATCH('HT 0-1'!KP361,Scrape!$B:$B,0)),"")</f>
        <v/>
      </c>
      <c r="LO361">
        <f>IF(LQ361="0-1",INDEX(Scrape!$M:$M,MATCH('HT 0-1'!KP361,Scrape!$B:$B,0)),"")</f>
        <v/>
      </c>
      <c r="LP361">
        <f>IF(LQ361="0-1",INDEX(Scrape!$N:$N,MATCH('HT 0-1'!KP361,Scrape!$B:$B,0)),"")</f>
        <v/>
      </c>
      <c r="LQ361">
        <f>INDEX(Scrape!$O:$O,MATCH('HT 0-1'!KP361,Scrape!$B:$B,0))</f>
        <v/>
      </c>
      <c r="LR361">
        <f>(1/LJ361)+(1/LI361)+(1/LH361)</f>
        <v/>
      </c>
      <c r="LS361">
        <f>(1/LG361)+(1/LF361)+(1/LE361)</f>
        <v/>
      </c>
      <c r="LT361" s="8">
        <f>IF(INDEX(#REF!,MATCH(KQ361,#REF!,0))=INDEX(#REF!,MATCH(KQ361,#REF!,0)),INDEX(#REF!,MATCH(KQ361,#REF!,0)),"ERROR")</f>
        <v/>
      </c>
      <c r="LU361" s="4">
        <f>IF(KR361="G",2,IF(KR361="R",0.5,IF(KR361="A",1)))</f>
        <v/>
      </c>
      <c r="LV361" s="4">
        <f>IF(KS361="G",0.5,IF(KS361="R",2,IF(KS361="A",1)))</f>
        <v/>
      </c>
      <c r="LW361" s="4">
        <f>IF(KT361="G",2,IF(KT361="R",0.5,IF(KT361="A",1)))</f>
        <v/>
      </c>
      <c r="LX361" s="4">
        <f>IF(KU361="G",0.5,IF(KU361="R",2,IF(KU361="A",1)))</f>
        <v/>
      </c>
      <c r="LY361" s="7">
        <f>(LK361*(LU361+LX361)+(LL361*(LU361+LX361)))</f>
        <v/>
      </c>
      <c r="LZ361" s="7">
        <f>(LN361*(LV361+LW361)+(LO361*(LV361+LW361)))</f>
        <v/>
      </c>
      <c r="MA361" s="11">
        <f>LY361-LZ361</f>
        <v/>
      </c>
      <c r="MB361" s="5">
        <f>MA361+2</f>
        <v/>
      </c>
      <c r="MC361" s="6">
        <f>MA361-2</f>
        <v/>
      </c>
      <c r="MD361" s="4">
        <f>LE361</f>
        <v/>
      </c>
      <c r="ME361" s="9">
        <f>IF(MD361=0,1000,MD361+0.75)</f>
        <v/>
      </c>
      <c r="MF361" s="10">
        <f>IF(MD361=0,0,MD361-0.75)</f>
        <v/>
      </c>
      <c r="MG361" s="4">
        <f>((LM361*(LU361+LX361))-((LP361*(LV361+LW361))))</f>
        <v/>
      </c>
      <c r="MH361" s="9">
        <f>MG361*1.2</f>
        <v/>
      </c>
      <c r="MI361" s="10">
        <f>MG361*0.8</f>
        <v/>
      </c>
      <c r="MJ361">
        <f>IFERROR(NX361,"")</f>
        <v/>
      </c>
      <c r="MK361">
        <f>IFERROR(NY361,"")</f>
        <v/>
      </c>
      <c r="ML361">
        <f>IFERROR(NZ361,"")</f>
        <v/>
      </c>
      <c r="MM361">
        <f>IFERROR(OA361,"")</f>
        <v/>
      </c>
      <c r="MN361">
        <f>IFERROR(OB361,"")</f>
        <v/>
      </c>
      <c r="MO361">
        <f>IFERROR(OC361,"")</f>
        <v/>
      </c>
      <c r="MP361" s="1">
        <f>COUNTIFS(#REF!,LT361,#REF!,1,#REF!,"&gt;="&amp;MC361,#REF!,"&lt;="&amp;MB361,#REF!,"&lt;="&amp;ME361,#REF!,"&gt;="&amp;MF361,#REF!,"="&amp;KV361,#REF!,"="&amp;KX361)</f>
        <v/>
      </c>
      <c r="MQ361" s="1">
        <f>COUNTIFS(#REF!,LT361,#REF!,0,#REF!,"&gt;="&amp;MC361,#REF!,"&lt;="&amp;MB361,#REF!,"&lt;="&amp;ME361,#REF!,"&gt;="&amp;MF361,#REF!,"="&amp;KV361,#REF!,"="&amp;KX361)</f>
        <v/>
      </c>
      <c r="MR361" s="1">
        <f>COUNTIFS(#REF!,LT361,#REF!,1,#REF!,"&gt;="&amp;MC361,#REF!,"&lt;="&amp;MB361,#REF!,"&lt;="&amp;ME361,#REF!,"&gt;="&amp;MF361,#REF!,"="&amp;KW361,#REF!,"="&amp;KY361)</f>
        <v/>
      </c>
      <c r="MS361" s="1">
        <f>COUNTIFS(#REF!,LT361,#REF!,0,#REF!,"&gt;="&amp;MC361,#REF!,"&lt;="&amp;MB361,#REF!,"&lt;="&amp;ME361,#REF!,"&gt;="&amp;MF361,#REF!,"="&amp;KW361,#REF!,"="&amp;KY361)</f>
        <v/>
      </c>
      <c r="MT361" s="1">
        <f>COUNTIFS(#REF!,LT361,#REF!,1,#REF!,"&gt;="&amp;MI361,#REF!,"&lt;="&amp;MH361,#REF!,"&lt;="&amp;ME361,#REF!,"&gt;="&amp;MF361)</f>
        <v/>
      </c>
      <c r="MU361" s="1">
        <f>COUNTIFS(#REF!,LT361,#REF!,0,#REF!,"&gt;="&amp;MI361,#REF!,"&lt;="&amp;MH361,#REF!,"&lt;="&amp;ME361,#REF!,"&gt;="&amp;MF361)</f>
        <v/>
      </c>
      <c r="MV361" s="1">
        <f>COUNTIFS(#REF!,LT361,#REF!,1,#REF!,"&gt;="&amp;MI361,#REF!,"&lt;="&amp;MH361,#REF!,"="&amp;KZ361,#REF!,"="&amp;LA361,#REF!,"&lt;="&amp;ME361,#REF!,"&gt;="&amp;MF361)</f>
        <v/>
      </c>
      <c r="MW361" s="1">
        <f>COUNTIFS(#REF!,LT361,#REF!,0,#REF!,"&gt;="&amp;MI361,#REF!,"&lt;="&amp;MH361,#REF!,"="&amp;KZ361,#REF!,"="&amp;LA361,#REF!,"&lt;="&amp;ME361,#REF!,"&gt;="&amp;MF361)</f>
        <v/>
      </c>
      <c r="MX361" s="1">
        <f>COUNTIFS(#REF!,LT361,#REF!,1,#REF!,"&gt;="&amp;MC361,#REF!,"&lt;="&amp;MB361,#REF!,"&lt;="&amp;ME361,#REF!,"&gt;="&amp;MF361)</f>
        <v/>
      </c>
      <c r="MY361" s="1">
        <f>COUNTIFS(#REF!,LT361,#REF!,0,#REF!,"&gt;="&amp;MC361,#REF!,"&lt;="&amp;MB361,#REF!,"&lt;="&amp;ME361,#REF!,"&gt;="&amp;MF361)</f>
        <v/>
      </c>
      <c r="MZ361" s="1">
        <f>COUNTIFS(#REF!,LT361,#REF!,1,#REF!,"&lt;="&amp;ME361,#REF!,"&gt;="&amp;MF361,#REF!,"="&amp;KV361,#REF!,"="&amp;KX361)</f>
        <v/>
      </c>
      <c r="NA361" s="1">
        <f>COUNTIFS(#REF!,LT361,#REF!,0,#REF!,"&lt;="&amp;ME361,#REF!,"&gt;="&amp;MF361,#REF!,"="&amp;KV361,#REF!,"="&amp;KX361)</f>
        <v/>
      </c>
      <c r="NB361" s="1">
        <f>COUNTIFS(#REF!,LT361,#REF!,1,#REF!,"&lt;="&amp;ME361,#REF!,"&gt;="&amp;MF361,#REF!,"="&amp;KW361,#REF!,"="&amp;KY361)</f>
        <v/>
      </c>
      <c r="NC361" s="1">
        <f>COUNTIFS(#REF!,LT361,#REF!,0,#REF!,"&lt;="&amp;ME361,#REF!,"&gt;="&amp;MF361,#REF!,"="&amp;KW361,#REF!,"="&amp;KY361)</f>
        <v/>
      </c>
      <c r="ND361" s="1">
        <f>MP361+MR361+MT361+MV361+MX361+MZ361+NB361</f>
        <v/>
      </c>
      <c r="NE361" s="1">
        <f>MQ361+MS361+MU361+MW361+MY361+NA361+NC361</f>
        <v/>
      </c>
      <c r="NF361" s="1">
        <f>ND361+NE361</f>
        <v/>
      </c>
      <c r="NG361" s="33">
        <f>ND361/(ND361+NE361)</f>
        <v/>
      </c>
      <c r="NH361" s="3">
        <f>1/NG361</f>
        <v/>
      </c>
      <c r="NI361" s="1">
        <f>LI361</f>
        <v/>
      </c>
      <c r="NJ361" s="79">
        <f>((1-NG361)*(1/(NI361-1))*0.98-(NG361*1))</f>
        <v/>
      </c>
      <c r="NK361" s="34">
        <f>IF(LR361&lt;0.9,0,IF(AND(LR361&gt;1.1),0,1))</f>
        <v/>
      </c>
      <c r="NL361" s="34">
        <f>IF(LS361&lt;0.9,0,IF(AND(LS361&gt;1.1),0,1))</f>
        <v/>
      </c>
      <c r="NM361" s="32">
        <f>IF(NF361&gt;99,1,0)</f>
        <v/>
      </c>
      <c r="NN361" s="32">
        <f>IF(NJ361&gt;0.0799,1,0)</f>
        <v/>
      </c>
      <c r="NO361" s="32">
        <f>IF(NJ361&gt;NQ361,1,0)</f>
        <v/>
      </c>
      <c r="NP361" s="32">
        <f>NM361+NN361+NO361+NK361+NL361</f>
        <v/>
      </c>
      <c r="NQ361" s="79">
        <f>(((100*NG361)*(NI361-1)*0.98)-((1-NG361)*100))/100</f>
        <v/>
      </c>
      <c r="NR361" s="34">
        <f>IF(LR361&lt;0.9,0,IF(AND(LR361&gt;1.1),0,1))</f>
        <v/>
      </c>
      <c r="NS361" s="34">
        <f>IF(LS361&lt;0.9,0,IF(AND(LS361&gt;1.1),0,1))</f>
        <v/>
      </c>
      <c r="NT361" s="32">
        <f>IF(NF361&gt;99,1,0)</f>
        <v/>
      </c>
      <c r="NU361" s="32">
        <f>IF(NQ361&gt;0.0799,1,0)</f>
        <v/>
      </c>
      <c r="NV361" s="32">
        <f>IF(NQ361&gt;NJ361,1,0)</f>
        <v/>
      </c>
      <c r="NW361" s="32">
        <f>NT361+NU361+NV361+NR361+NS361</f>
        <v/>
      </c>
      <c r="NX361">
        <f>IF(NP361=5,"LayAway0-1",IF(AND(NW361=5),"BackAway0-1",""))</f>
        <v/>
      </c>
      <c r="NY361">
        <f>IF(NP361=5,KO361,IF(AND(NW361=5),KO361,""))</f>
        <v/>
      </c>
      <c r="NZ361">
        <f>IF(NP361=5,"Match Odds",IF(AND(NW361=5),"Match Odds",""))</f>
        <v/>
      </c>
      <c r="OA361">
        <f>IF(NP361=5,KP361,IF(AND(NW361=5),KP361,""))</f>
        <v/>
      </c>
      <c r="OB361">
        <f>IF(NP361=5,"MATCH_ODDS",IF(AND(NW361=5),"MATCH_ODDS",""))</f>
        <v/>
      </c>
      <c r="OC361">
        <f>IF(NP361=5,"LAY",IF(AND(NW361=5),"BACK",""))</f>
        <v/>
      </c>
    </row>
    <row r="362" ht="16.5" customHeight="1" thickBot="1" thickTop="1">
      <c r="A362" s="2" t="n"/>
      <c r="KN362" s="1">
        <f>IF(INDEX(#REF!,MATCH('HT 0-1'!D362,#REF!,0))=INDEX(#REF!,MATCH('HT 0-1'!D362,#REF!,0)),INDEX(#REF!,MATCH('HT 0-1'!D362,#REF!,0)),"ERROR")</f>
        <v/>
      </c>
      <c r="KO362" s="1">
        <f>IF(INDEX(#REF!,MATCH('HT 0-1'!E362,#REF!,0))=INDEX(#REF!,MATCH('HT 0-1'!E362,#REF!,0)),INDEX(#REF!,MATCH('HT 0-1'!E362,#REF!,0)),"ERROR")</f>
        <v/>
      </c>
      <c r="KP362" s="1">
        <f>KN362&amp;" v "&amp;KO362</f>
        <v/>
      </c>
      <c r="KQ362">
        <f>B362&amp;"_"&amp;C362</f>
        <v/>
      </c>
      <c r="KR362" s="1">
        <f>IF((HW362/KK362)&lt;0.335,"G",IF((HW362/KK362)&gt;0.67,"R","A"))</f>
        <v/>
      </c>
      <c r="KS362" s="1">
        <f>IF((HX362/KK362)&lt;0.335,"G",IF((HX362/KK362)&gt;0.67,"R","A"))</f>
        <v/>
      </c>
      <c r="KT362" s="1">
        <f>IF((IH362/KK362)&lt;0.335,"G",IF((IH362/KK362)&gt;0.67,"R","A"))</f>
        <v/>
      </c>
      <c r="KU362" s="1">
        <f>IF((II362/KK362)&lt;0.335,"G",IF((II362/KK362)&gt;0.67,"R","A"))</f>
        <v/>
      </c>
      <c r="KV362" s="1">
        <f>IF((HZ362/KK362)&lt;0.335,"G",IF((HZ362/KK362)&gt;0.67,"R","A"))</f>
        <v/>
      </c>
      <c r="KW362" s="1">
        <f>IF((HY362/KK362)&lt;0.335,"G",IF((HY362/KK362)&gt;0.67,"R","A"))</f>
        <v/>
      </c>
      <c r="KX362" s="1">
        <f>IF((IK362/KK362)&lt;0.335,"G",IF((IK362/KK362)&gt;0.67,"R","A"))</f>
        <v/>
      </c>
      <c r="KY362" s="1">
        <f>IF((IJ362/KK362)&lt;0.335,"G",IF((IJ362/KK362)&gt;0.67,"R","A"))</f>
        <v/>
      </c>
      <c r="KZ362" s="1">
        <f>IF((HQ362/KK362)&lt;0.335,"G",IF((HQ362/KK362)&gt;0.67,"R","A"))</f>
        <v/>
      </c>
      <c r="LA362" s="1">
        <f>IF((IB362/KK362)&lt;0.335,"G",IF((IB362/KK362)&gt;0.67,"R","A"))</f>
        <v/>
      </c>
      <c r="LB362">
        <f>IF(LQ362="0-1",INDEX(Scrape!#REF!,MATCH('HT 0-1'!KP362,Scrape!$B:$B,0)),"")</f>
        <v/>
      </c>
      <c r="LC362">
        <f>IF(LQ362="0-1",INDEX(Scrape!$A:$A,MATCH('HT 0-1'!KP362,Scrape!$B:$B,0)),"")</f>
        <v/>
      </c>
      <c r="LD362">
        <f>IF(LQ362="0-1",INDEX(Scrape!$B:$B,MATCH('HT 0-1'!KP362,Scrape!$B:$B,0)),"")</f>
        <v/>
      </c>
      <c r="LE362">
        <f>IF(LQ362="0-1",INDEX(Scrape!$C:$C,MATCH('HT 0-1'!KP362,Scrape!$B:$B,0)),"")</f>
        <v/>
      </c>
      <c r="LF362">
        <f>IF(LQ362="0-1",INDEX(Scrape!$D:$D,MATCH('HT 0-1'!KP362,Scrape!$B:$B,0)),"")</f>
        <v/>
      </c>
      <c r="LG362">
        <f>IF(LQ362="0-1",INDEX(Scrape!$E:$E,MATCH('HT 0-1'!KP362,Scrape!$B:$B,0)),"")</f>
        <v/>
      </c>
      <c r="LH362">
        <f>IF(LQ362="0-1",INDEX(Scrape!$F:$F,MATCH('HT 0-1'!KP362,Scrape!$B:$B,0)),"")</f>
        <v/>
      </c>
      <c r="LI362">
        <f>IF(LQ362="0-1",INDEX(Scrape!$G:$G,MATCH('HT 0-1'!KP362,Scrape!$B:$B,0)),"")</f>
        <v/>
      </c>
      <c r="LJ362">
        <f>IF(LQ362="0-1",INDEX(Scrape!$H:$H,MATCH('HT 0-1'!KP362,Scrape!$B:$B,0)),"")</f>
        <v/>
      </c>
      <c r="LK362">
        <f>IF(LQ362="0-1",INDEX(Scrape!$I:$I,MATCH('HT 0-1'!KP362,Scrape!$B:$B,0)),"")</f>
        <v/>
      </c>
      <c r="LL362">
        <f>IF(LQ362="0-1",INDEX(Scrape!$J:$J,MATCH('HT 0-1'!KP362,Scrape!$B:$B,0)),"")</f>
        <v/>
      </c>
      <c r="LM362">
        <f>IF(LQ362="0-1",INDEX(Scrape!$K:$K,MATCH('HT 0-1'!KP362,Scrape!$B:$B,0)),"")</f>
        <v/>
      </c>
      <c r="LN362">
        <f>IF(LQ362="0-1",INDEX(Scrape!$L:$L,MATCH('HT 0-1'!KP362,Scrape!$B:$B,0)),"")</f>
        <v/>
      </c>
      <c r="LO362">
        <f>IF(LQ362="0-1",INDEX(Scrape!$M:$M,MATCH('HT 0-1'!KP362,Scrape!$B:$B,0)),"")</f>
        <v/>
      </c>
      <c r="LP362">
        <f>IF(LQ362="0-1",INDEX(Scrape!$N:$N,MATCH('HT 0-1'!KP362,Scrape!$B:$B,0)),"")</f>
        <v/>
      </c>
      <c r="LQ362">
        <f>INDEX(Scrape!$O:$O,MATCH('HT 0-1'!KP362,Scrape!$B:$B,0))</f>
        <v/>
      </c>
      <c r="LR362">
        <f>(1/LJ362)+(1/LI362)+(1/LH362)</f>
        <v/>
      </c>
      <c r="LS362">
        <f>(1/LG362)+(1/LF362)+(1/LE362)</f>
        <v/>
      </c>
      <c r="LT362" s="8">
        <f>IF(INDEX(#REF!,MATCH(KQ362,#REF!,0))=INDEX(#REF!,MATCH(KQ362,#REF!,0)),INDEX(#REF!,MATCH(KQ362,#REF!,0)),"ERROR")</f>
        <v/>
      </c>
      <c r="LU362" s="4">
        <f>IF(KR362="G",2,IF(KR362="R",0.5,IF(KR362="A",1)))</f>
        <v/>
      </c>
      <c r="LV362" s="4">
        <f>IF(KS362="G",0.5,IF(KS362="R",2,IF(KS362="A",1)))</f>
        <v/>
      </c>
      <c r="LW362" s="4">
        <f>IF(KT362="G",2,IF(KT362="R",0.5,IF(KT362="A",1)))</f>
        <v/>
      </c>
      <c r="LX362" s="4">
        <f>IF(KU362="G",0.5,IF(KU362="R",2,IF(KU362="A",1)))</f>
        <v/>
      </c>
      <c r="LY362" s="7">
        <f>(LK362*(LU362+LX362)+(LL362*(LU362+LX362)))</f>
        <v/>
      </c>
      <c r="LZ362" s="7">
        <f>(LN362*(LV362+LW362)+(LO362*(LV362+LW362)))</f>
        <v/>
      </c>
      <c r="MA362" s="11">
        <f>LY362-LZ362</f>
        <v/>
      </c>
      <c r="MB362" s="5">
        <f>MA362+2</f>
        <v/>
      </c>
      <c r="MC362" s="6">
        <f>MA362-2</f>
        <v/>
      </c>
      <c r="MD362" s="4">
        <f>LE362</f>
        <v/>
      </c>
      <c r="ME362" s="9">
        <f>IF(MD362=0,1000,MD362+0.75)</f>
        <v/>
      </c>
      <c r="MF362" s="10">
        <f>IF(MD362=0,0,MD362-0.75)</f>
        <v/>
      </c>
      <c r="MG362" s="4">
        <f>((LM362*(LU362+LX362))-((LP362*(LV362+LW362))))</f>
        <v/>
      </c>
      <c r="MH362" s="9">
        <f>MG362*1.2</f>
        <v/>
      </c>
      <c r="MI362" s="10">
        <f>MG362*0.8</f>
        <v/>
      </c>
      <c r="MJ362">
        <f>IFERROR(NX362,"")</f>
        <v/>
      </c>
      <c r="MK362">
        <f>IFERROR(NY362,"")</f>
        <v/>
      </c>
      <c r="ML362">
        <f>IFERROR(NZ362,"")</f>
        <v/>
      </c>
      <c r="MM362">
        <f>IFERROR(OA362,"")</f>
        <v/>
      </c>
      <c r="MN362">
        <f>IFERROR(OB362,"")</f>
        <v/>
      </c>
      <c r="MO362">
        <f>IFERROR(OC362,"")</f>
        <v/>
      </c>
      <c r="MP362" s="1">
        <f>COUNTIFS(#REF!,LT362,#REF!,1,#REF!,"&gt;="&amp;MC362,#REF!,"&lt;="&amp;MB362,#REF!,"&lt;="&amp;ME362,#REF!,"&gt;="&amp;MF362,#REF!,"="&amp;KV362,#REF!,"="&amp;KX362)</f>
        <v/>
      </c>
      <c r="MQ362" s="1">
        <f>COUNTIFS(#REF!,LT362,#REF!,0,#REF!,"&gt;="&amp;MC362,#REF!,"&lt;="&amp;MB362,#REF!,"&lt;="&amp;ME362,#REF!,"&gt;="&amp;MF362,#REF!,"="&amp;KV362,#REF!,"="&amp;KX362)</f>
        <v/>
      </c>
      <c r="MR362" s="1">
        <f>COUNTIFS(#REF!,LT362,#REF!,1,#REF!,"&gt;="&amp;MC362,#REF!,"&lt;="&amp;MB362,#REF!,"&lt;="&amp;ME362,#REF!,"&gt;="&amp;MF362,#REF!,"="&amp;KW362,#REF!,"="&amp;KY362)</f>
        <v/>
      </c>
      <c r="MS362" s="1">
        <f>COUNTIFS(#REF!,LT362,#REF!,0,#REF!,"&gt;="&amp;MC362,#REF!,"&lt;="&amp;MB362,#REF!,"&lt;="&amp;ME362,#REF!,"&gt;="&amp;MF362,#REF!,"="&amp;KW362,#REF!,"="&amp;KY362)</f>
        <v/>
      </c>
      <c r="MT362" s="1">
        <f>COUNTIFS(#REF!,LT362,#REF!,1,#REF!,"&gt;="&amp;MI362,#REF!,"&lt;="&amp;MH362,#REF!,"&lt;="&amp;ME362,#REF!,"&gt;="&amp;MF362)</f>
        <v/>
      </c>
      <c r="MU362" s="1">
        <f>COUNTIFS(#REF!,LT362,#REF!,0,#REF!,"&gt;="&amp;MI362,#REF!,"&lt;="&amp;MH362,#REF!,"&lt;="&amp;ME362,#REF!,"&gt;="&amp;MF362)</f>
        <v/>
      </c>
      <c r="MV362" s="1">
        <f>COUNTIFS(#REF!,LT362,#REF!,1,#REF!,"&gt;="&amp;MI362,#REF!,"&lt;="&amp;MH362,#REF!,"="&amp;KZ362,#REF!,"="&amp;LA362,#REF!,"&lt;="&amp;ME362,#REF!,"&gt;="&amp;MF362)</f>
        <v/>
      </c>
      <c r="MW362" s="1">
        <f>COUNTIFS(#REF!,LT362,#REF!,0,#REF!,"&gt;="&amp;MI362,#REF!,"&lt;="&amp;MH362,#REF!,"="&amp;KZ362,#REF!,"="&amp;LA362,#REF!,"&lt;="&amp;ME362,#REF!,"&gt;="&amp;MF362)</f>
        <v/>
      </c>
      <c r="MX362" s="1">
        <f>COUNTIFS(#REF!,LT362,#REF!,1,#REF!,"&gt;="&amp;MC362,#REF!,"&lt;="&amp;MB362,#REF!,"&lt;="&amp;ME362,#REF!,"&gt;="&amp;MF362)</f>
        <v/>
      </c>
      <c r="MY362" s="1">
        <f>COUNTIFS(#REF!,LT362,#REF!,0,#REF!,"&gt;="&amp;MC362,#REF!,"&lt;="&amp;MB362,#REF!,"&lt;="&amp;ME362,#REF!,"&gt;="&amp;MF362)</f>
        <v/>
      </c>
      <c r="MZ362" s="1">
        <f>COUNTIFS(#REF!,LT362,#REF!,1,#REF!,"&lt;="&amp;ME362,#REF!,"&gt;="&amp;MF362,#REF!,"="&amp;KV362,#REF!,"="&amp;KX362)</f>
        <v/>
      </c>
      <c r="NA362" s="1">
        <f>COUNTIFS(#REF!,LT362,#REF!,0,#REF!,"&lt;="&amp;ME362,#REF!,"&gt;="&amp;MF362,#REF!,"="&amp;KV362,#REF!,"="&amp;KX362)</f>
        <v/>
      </c>
      <c r="NB362" s="1">
        <f>COUNTIFS(#REF!,LT362,#REF!,1,#REF!,"&lt;="&amp;ME362,#REF!,"&gt;="&amp;MF362,#REF!,"="&amp;KW362,#REF!,"="&amp;KY362)</f>
        <v/>
      </c>
      <c r="NC362" s="1">
        <f>COUNTIFS(#REF!,LT362,#REF!,0,#REF!,"&lt;="&amp;ME362,#REF!,"&gt;="&amp;MF362,#REF!,"="&amp;KW362,#REF!,"="&amp;KY362)</f>
        <v/>
      </c>
      <c r="ND362" s="1">
        <f>MP362+MR362+MT362+MV362+MX362+MZ362+NB362</f>
        <v/>
      </c>
      <c r="NE362" s="1">
        <f>MQ362+MS362+MU362+MW362+MY362+NA362+NC362</f>
        <v/>
      </c>
      <c r="NF362" s="1">
        <f>ND362+NE362</f>
        <v/>
      </c>
      <c r="NG362" s="33">
        <f>ND362/(ND362+NE362)</f>
        <v/>
      </c>
      <c r="NH362" s="3">
        <f>1/NG362</f>
        <v/>
      </c>
      <c r="NI362" s="1">
        <f>LI362</f>
        <v/>
      </c>
      <c r="NJ362" s="79">
        <f>((1-NG362)*(1/(NI362-1))*0.98-(NG362*1))</f>
        <v/>
      </c>
      <c r="NK362" s="34">
        <f>IF(LR362&lt;0.9,0,IF(AND(LR362&gt;1.1),0,1))</f>
        <v/>
      </c>
      <c r="NL362" s="34">
        <f>IF(LS362&lt;0.9,0,IF(AND(LS362&gt;1.1),0,1))</f>
        <v/>
      </c>
      <c r="NM362" s="32">
        <f>IF(NF362&gt;99,1,0)</f>
        <v/>
      </c>
      <c r="NN362" s="32">
        <f>IF(NJ362&gt;0.0799,1,0)</f>
        <v/>
      </c>
      <c r="NO362" s="32">
        <f>IF(NJ362&gt;NQ362,1,0)</f>
        <v/>
      </c>
      <c r="NP362" s="32">
        <f>NM362+NN362+NO362+NK362+NL362</f>
        <v/>
      </c>
      <c r="NQ362" s="79">
        <f>(((100*NG362)*(NI362-1)*0.98)-((1-NG362)*100))/100</f>
        <v/>
      </c>
      <c r="NR362" s="34">
        <f>IF(LR362&lt;0.9,0,IF(AND(LR362&gt;1.1),0,1))</f>
        <v/>
      </c>
      <c r="NS362" s="34">
        <f>IF(LS362&lt;0.9,0,IF(AND(LS362&gt;1.1),0,1))</f>
        <v/>
      </c>
      <c r="NT362" s="32">
        <f>IF(NF362&gt;99,1,0)</f>
        <v/>
      </c>
      <c r="NU362" s="32">
        <f>IF(NQ362&gt;0.0799,1,0)</f>
        <v/>
      </c>
      <c r="NV362" s="32">
        <f>IF(NQ362&gt;NJ362,1,0)</f>
        <v/>
      </c>
      <c r="NW362" s="32">
        <f>NT362+NU362+NV362+NR362+NS362</f>
        <v/>
      </c>
      <c r="NX362">
        <f>IF(NP362=5,"LayAway0-1",IF(AND(NW362=5),"BackAway0-1",""))</f>
        <v/>
      </c>
      <c r="NY362">
        <f>IF(NP362=5,KO362,IF(AND(NW362=5),KO362,""))</f>
        <v/>
      </c>
      <c r="NZ362">
        <f>IF(NP362=5,"Match Odds",IF(AND(NW362=5),"Match Odds",""))</f>
        <v/>
      </c>
      <c r="OA362">
        <f>IF(NP362=5,KP362,IF(AND(NW362=5),KP362,""))</f>
        <v/>
      </c>
      <c r="OB362">
        <f>IF(NP362=5,"MATCH_ODDS",IF(AND(NW362=5),"MATCH_ODDS",""))</f>
        <v/>
      </c>
      <c r="OC362">
        <f>IF(NP362=5,"LAY",IF(AND(NW362=5),"BACK",""))</f>
        <v/>
      </c>
    </row>
    <row r="363" ht="16.5" customHeight="1" thickBot="1" thickTop="1">
      <c r="A363" s="2" t="n"/>
      <c r="KN363" s="1">
        <f>IF(INDEX(#REF!,MATCH('HT 0-1'!D363,#REF!,0))=INDEX(#REF!,MATCH('HT 0-1'!D363,#REF!,0)),INDEX(#REF!,MATCH('HT 0-1'!D363,#REF!,0)),"ERROR")</f>
        <v/>
      </c>
      <c r="KO363" s="1">
        <f>IF(INDEX(#REF!,MATCH('HT 0-1'!E363,#REF!,0))=INDEX(#REF!,MATCH('HT 0-1'!E363,#REF!,0)),INDEX(#REF!,MATCH('HT 0-1'!E363,#REF!,0)),"ERROR")</f>
        <v/>
      </c>
      <c r="KP363" s="1">
        <f>KN363&amp;" v "&amp;KO363</f>
        <v/>
      </c>
      <c r="KQ363">
        <f>B363&amp;"_"&amp;C363</f>
        <v/>
      </c>
      <c r="KR363" s="1">
        <f>IF((HW363/KK363)&lt;0.335,"G",IF((HW363/KK363)&gt;0.67,"R","A"))</f>
        <v/>
      </c>
      <c r="KS363" s="1">
        <f>IF((HX363/KK363)&lt;0.335,"G",IF((HX363/KK363)&gt;0.67,"R","A"))</f>
        <v/>
      </c>
      <c r="KT363" s="1">
        <f>IF((IH363/KK363)&lt;0.335,"G",IF((IH363/KK363)&gt;0.67,"R","A"))</f>
        <v/>
      </c>
      <c r="KU363" s="1">
        <f>IF((II363/KK363)&lt;0.335,"G",IF((II363/KK363)&gt;0.67,"R","A"))</f>
        <v/>
      </c>
      <c r="KV363" s="1">
        <f>IF((HZ363/KK363)&lt;0.335,"G",IF((HZ363/KK363)&gt;0.67,"R","A"))</f>
        <v/>
      </c>
      <c r="KW363" s="1">
        <f>IF((HY363/KK363)&lt;0.335,"G",IF((HY363/KK363)&gt;0.67,"R","A"))</f>
        <v/>
      </c>
      <c r="KX363" s="1">
        <f>IF((IK363/KK363)&lt;0.335,"G",IF((IK363/KK363)&gt;0.67,"R","A"))</f>
        <v/>
      </c>
      <c r="KY363" s="1">
        <f>IF((IJ363/KK363)&lt;0.335,"G",IF((IJ363/KK363)&gt;0.67,"R","A"))</f>
        <v/>
      </c>
      <c r="KZ363" s="1">
        <f>IF((HQ363/KK363)&lt;0.335,"G",IF((HQ363/KK363)&gt;0.67,"R","A"))</f>
        <v/>
      </c>
      <c r="LA363" s="1">
        <f>IF((IB363/KK363)&lt;0.335,"G",IF((IB363/KK363)&gt;0.67,"R","A"))</f>
        <v/>
      </c>
      <c r="LB363">
        <f>IF(LQ363="0-1",INDEX(Scrape!#REF!,MATCH('HT 0-1'!KP363,Scrape!$B:$B,0)),"")</f>
        <v/>
      </c>
      <c r="LC363">
        <f>IF(LQ363="0-1",INDEX(Scrape!$A:$A,MATCH('HT 0-1'!KP363,Scrape!$B:$B,0)),"")</f>
        <v/>
      </c>
      <c r="LD363">
        <f>IF(LQ363="0-1",INDEX(Scrape!$B:$B,MATCH('HT 0-1'!KP363,Scrape!$B:$B,0)),"")</f>
        <v/>
      </c>
      <c r="LE363">
        <f>IF(LQ363="0-1",INDEX(Scrape!$C:$C,MATCH('HT 0-1'!KP363,Scrape!$B:$B,0)),"")</f>
        <v/>
      </c>
      <c r="LF363">
        <f>IF(LQ363="0-1",INDEX(Scrape!$D:$D,MATCH('HT 0-1'!KP363,Scrape!$B:$B,0)),"")</f>
        <v/>
      </c>
      <c r="LG363">
        <f>IF(LQ363="0-1",INDEX(Scrape!$E:$E,MATCH('HT 0-1'!KP363,Scrape!$B:$B,0)),"")</f>
        <v/>
      </c>
      <c r="LH363">
        <f>IF(LQ363="0-1",INDEX(Scrape!$F:$F,MATCH('HT 0-1'!KP363,Scrape!$B:$B,0)),"")</f>
        <v/>
      </c>
      <c r="LI363">
        <f>IF(LQ363="0-1",INDEX(Scrape!$G:$G,MATCH('HT 0-1'!KP363,Scrape!$B:$B,0)),"")</f>
        <v/>
      </c>
      <c r="LJ363">
        <f>IF(LQ363="0-1",INDEX(Scrape!$H:$H,MATCH('HT 0-1'!KP363,Scrape!$B:$B,0)),"")</f>
        <v/>
      </c>
      <c r="LK363">
        <f>IF(LQ363="0-1",INDEX(Scrape!$I:$I,MATCH('HT 0-1'!KP363,Scrape!$B:$B,0)),"")</f>
        <v/>
      </c>
      <c r="LL363">
        <f>IF(LQ363="0-1",INDEX(Scrape!$J:$J,MATCH('HT 0-1'!KP363,Scrape!$B:$B,0)),"")</f>
        <v/>
      </c>
      <c r="LM363">
        <f>IF(LQ363="0-1",INDEX(Scrape!$K:$K,MATCH('HT 0-1'!KP363,Scrape!$B:$B,0)),"")</f>
        <v/>
      </c>
      <c r="LN363">
        <f>IF(LQ363="0-1",INDEX(Scrape!$L:$L,MATCH('HT 0-1'!KP363,Scrape!$B:$B,0)),"")</f>
        <v/>
      </c>
      <c r="LO363">
        <f>IF(LQ363="0-1",INDEX(Scrape!$M:$M,MATCH('HT 0-1'!KP363,Scrape!$B:$B,0)),"")</f>
        <v/>
      </c>
      <c r="LP363">
        <f>IF(LQ363="0-1",INDEX(Scrape!$N:$N,MATCH('HT 0-1'!KP363,Scrape!$B:$B,0)),"")</f>
        <v/>
      </c>
      <c r="LQ363">
        <f>INDEX(Scrape!$O:$O,MATCH('HT 0-1'!KP363,Scrape!$B:$B,0))</f>
        <v/>
      </c>
      <c r="LR363">
        <f>(1/LJ363)+(1/LI363)+(1/LH363)</f>
        <v/>
      </c>
      <c r="LS363">
        <f>(1/LG363)+(1/LF363)+(1/LE363)</f>
        <v/>
      </c>
      <c r="LT363" s="8">
        <f>IF(INDEX(#REF!,MATCH(KQ363,#REF!,0))=INDEX(#REF!,MATCH(KQ363,#REF!,0)),INDEX(#REF!,MATCH(KQ363,#REF!,0)),"ERROR")</f>
        <v/>
      </c>
      <c r="LU363" s="4">
        <f>IF(KR363="G",2,IF(KR363="R",0.5,IF(KR363="A",1)))</f>
        <v/>
      </c>
      <c r="LV363" s="4">
        <f>IF(KS363="G",0.5,IF(KS363="R",2,IF(KS363="A",1)))</f>
        <v/>
      </c>
      <c r="LW363" s="4">
        <f>IF(KT363="G",2,IF(KT363="R",0.5,IF(KT363="A",1)))</f>
        <v/>
      </c>
      <c r="LX363" s="4">
        <f>IF(KU363="G",0.5,IF(KU363="R",2,IF(KU363="A",1)))</f>
        <v/>
      </c>
      <c r="LY363" s="7">
        <f>(LK363*(LU363+LX363)+(LL363*(LU363+LX363)))</f>
        <v/>
      </c>
      <c r="LZ363" s="7">
        <f>(LN363*(LV363+LW363)+(LO363*(LV363+LW363)))</f>
        <v/>
      </c>
      <c r="MA363" s="11">
        <f>LY363-LZ363</f>
        <v/>
      </c>
      <c r="MB363" s="5">
        <f>MA363+2</f>
        <v/>
      </c>
      <c r="MC363" s="6">
        <f>MA363-2</f>
        <v/>
      </c>
      <c r="MD363" s="4">
        <f>LE363</f>
        <v/>
      </c>
      <c r="ME363" s="9">
        <f>IF(MD363=0,1000,MD363+0.75)</f>
        <v/>
      </c>
      <c r="MF363" s="10">
        <f>IF(MD363=0,0,MD363-0.75)</f>
        <v/>
      </c>
      <c r="MG363" s="4">
        <f>((LM363*(LU363+LX363))-((LP363*(LV363+LW363))))</f>
        <v/>
      </c>
      <c r="MH363" s="9">
        <f>MG363*1.2</f>
        <v/>
      </c>
      <c r="MI363" s="10">
        <f>MG363*0.8</f>
        <v/>
      </c>
      <c r="MJ363">
        <f>IFERROR(NX363,"")</f>
        <v/>
      </c>
      <c r="MK363">
        <f>IFERROR(NY363,"")</f>
        <v/>
      </c>
      <c r="ML363">
        <f>IFERROR(NZ363,"")</f>
        <v/>
      </c>
      <c r="MM363">
        <f>IFERROR(OA363,"")</f>
        <v/>
      </c>
      <c r="MN363">
        <f>IFERROR(OB363,"")</f>
        <v/>
      </c>
      <c r="MO363">
        <f>IFERROR(OC363,"")</f>
        <v/>
      </c>
      <c r="MP363" s="1">
        <f>COUNTIFS(#REF!,LT363,#REF!,1,#REF!,"&gt;="&amp;MC363,#REF!,"&lt;="&amp;MB363,#REF!,"&lt;="&amp;ME363,#REF!,"&gt;="&amp;MF363,#REF!,"="&amp;KV363,#REF!,"="&amp;KX363)</f>
        <v/>
      </c>
      <c r="MQ363" s="1">
        <f>COUNTIFS(#REF!,LT363,#REF!,0,#REF!,"&gt;="&amp;MC363,#REF!,"&lt;="&amp;MB363,#REF!,"&lt;="&amp;ME363,#REF!,"&gt;="&amp;MF363,#REF!,"="&amp;KV363,#REF!,"="&amp;KX363)</f>
        <v/>
      </c>
      <c r="MR363" s="1">
        <f>COUNTIFS(#REF!,LT363,#REF!,1,#REF!,"&gt;="&amp;MC363,#REF!,"&lt;="&amp;MB363,#REF!,"&lt;="&amp;ME363,#REF!,"&gt;="&amp;MF363,#REF!,"="&amp;KW363,#REF!,"="&amp;KY363)</f>
        <v/>
      </c>
      <c r="MS363" s="1">
        <f>COUNTIFS(#REF!,LT363,#REF!,0,#REF!,"&gt;="&amp;MC363,#REF!,"&lt;="&amp;MB363,#REF!,"&lt;="&amp;ME363,#REF!,"&gt;="&amp;MF363,#REF!,"="&amp;KW363,#REF!,"="&amp;KY363)</f>
        <v/>
      </c>
      <c r="MT363" s="1">
        <f>COUNTIFS(#REF!,LT363,#REF!,1,#REF!,"&gt;="&amp;MI363,#REF!,"&lt;="&amp;MH363,#REF!,"&lt;="&amp;ME363,#REF!,"&gt;="&amp;MF363)</f>
        <v/>
      </c>
      <c r="MU363" s="1">
        <f>COUNTIFS(#REF!,LT363,#REF!,0,#REF!,"&gt;="&amp;MI363,#REF!,"&lt;="&amp;MH363,#REF!,"&lt;="&amp;ME363,#REF!,"&gt;="&amp;MF363)</f>
        <v/>
      </c>
      <c r="MV363" s="1">
        <f>COUNTIFS(#REF!,LT363,#REF!,1,#REF!,"&gt;="&amp;MI363,#REF!,"&lt;="&amp;MH363,#REF!,"="&amp;KZ363,#REF!,"="&amp;LA363,#REF!,"&lt;="&amp;ME363,#REF!,"&gt;="&amp;MF363)</f>
        <v/>
      </c>
      <c r="MW363" s="1">
        <f>COUNTIFS(#REF!,LT363,#REF!,0,#REF!,"&gt;="&amp;MI363,#REF!,"&lt;="&amp;MH363,#REF!,"="&amp;KZ363,#REF!,"="&amp;LA363,#REF!,"&lt;="&amp;ME363,#REF!,"&gt;="&amp;MF363)</f>
        <v/>
      </c>
      <c r="MX363" s="1">
        <f>COUNTIFS(#REF!,LT363,#REF!,1,#REF!,"&gt;="&amp;MC363,#REF!,"&lt;="&amp;MB363,#REF!,"&lt;="&amp;ME363,#REF!,"&gt;="&amp;MF363)</f>
        <v/>
      </c>
      <c r="MY363" s="1">
        <f>COUNTIFS(#REF!,LT363,#REF!,0,#REF!,"&gt;="&amp;MC363,#REF!,"&lt;="&amp;MB363,#REF!,"&lt;="&amp;ME363,#REF!,"&gt;="&amp;MF363)</f>
        <v/>
      </c>
      <c r="MZ363" s="1">
        <f>COUNTIFS(#REF!,LT363,#REF!,1,#REF!,"&lt;="&amp;ME363,#REF!,"&gt;="&amp;MF363,#REF!,"="&amp;KV363,#REF!,"="&amp;KX363)</f>
        <v/>
      </c>
      <c r="NA363" s="1">
        <f>COUNTIFS(#REF!,LT363,#REF!,0,#REF!,"&lt;="&amp;ME363,#REF!,"&gt;="&amp;MF363,#REF!,"="&amp;KV363,#REF!,"="&amp;KX363)</f>
        <v/>
      </c>
      <c r="NB363" s="1">
        <f>COUNTIFS(#REF!,LT363,#REF!,1,#REF!,"&lt;="&amp;ME363,#REF!,"&gt;="&amp;MF363,#REF!,"="&amp;KW363,#REF!,"="&amp;KY363)</f>
        <v/>
      </c>
      <c r="NC363" s="1">
        <f>COUNTIFS(#REF!,LT363,#REF!,0,#REF!,"&lt;="&amp;ME363,#REF!,"&gt;="&amp;MF363,#REF!,"="&amp;KW363,#REF!,"="&amp;KY363)</f>
        <v/>
      </c>
      <c r="ND363" s="1">
        <f>MP363+MR363+MT363+MV363+MX363+MZ363+NB363</f>
        <v/>
      </c>
      <c r="NE363" s="1">
        <f>MQ363+MS363+MU363+MW363+MY363+NA363+NC363</f>
        <v/>
      </c>
      <c r="NF363" s="1">
        <f>ND363+NE363</f>
        <v/>
      </c>
      <c r="NG363" s="33">
        <f>ND363/(ND363+NE363)</f>
        <v/>
      </c>
      <c r="NH363" s="3">
        <f>1/NG363</f>
        <v/>
      </c>
      <c r="NI363" s="1">
        <f>LI363</f>
        <v/>
      </c>
      <c r="NJ363" s="79">
        <f>((1-NG363)*(1/(NI363-1))*0.98-(NG363*1))</f>
        <v/>
      </c>
      <c r="NK363" s="34">
        <f>IF(LR363&lt;0.9,0,IF(AND(LR363&gt;1.1),0,1))</f>
        <v/>
      </c>
      <c r="NL363" s="34">
        <f>IF(LS363&lt;0.9,0,IF(AND(LS363&gt;1.1),0,1))</f>
        <v/>
      </c>
      <c r="NM363" s="32">
        <f>IF(NF363&gt;99,1,0)</f>
        <v/>
      </c>
      <c r="NN363" s="32">
        <f>IF(NJ363&gt;0.0799,1,0)</f>
        <v/>
      </c>
      <c r="NO363" s="32">
        <f>IF(NJ363&gt;NQ363,1,0)</f>
        <v/>
      </c>
      <c r="NP363" s="32">
        <f>NM363+NN363+NO363+NK363+NL363</f>
        <v/>
      </c>
      <c r="NQ363" s="79">
        <f>(((100*NG363)*(NI363-1)*0.98)-((1-NG363)*100))/100</f>
        <v/>
      </c>
      <c r="NR363" s="34">
        <f>IF(LR363&lt;0.9,0,IF(AND(LR363&gt;1.1),0,1))</f>
        <v/>
      </c>
      <c r="NS363" s="34">
        <f>IF(LS363&lt;0.9,0,IF(AND(LS363&gt;1.1),0,1))</f>
        <v/>
      </c>
      <c r="NT363" s="32">
        <f>IF(NF363&gt;99,1,0)</f>
        <v/>
      </c>
      <c r="NU363" s="32">
        <f>IF(NQ363&gt;0.0799,1,0)</f>
        <v/>
      </c>
      <c r="NV363" s="32">
        <f>IF(NQ363&gt;NJ363,1,0)</f>
        <v/>
      </c>
      <c r="NW363" s="32">
        <f>NT363+NU363+NV363+NR363+NS363</f>
        <v/>
      </c>
      <c r="NX363">
        <f>IF(NP363=5,"LayAway0-1",IF(AND(NW363=5),"BackAway0-1",""))</f>
        <v/>
      </c>
      <c r="NY363">
        <f>IF(NP363=5,KO363,IF(AND(NW363=5),KO363,""))</f>
        <v/>
      </c>
      <c r="NZ363">
        <f>IF(NP363=5,"Match Odds",IF(AND(NW363=5),"Match Odds",""))</f>
        <v/>
      </c>
      <c r="OA363">
        <f>IF(NP363=5,KP363,IF(AND(NW363=5),KP363,""))</f>
        <v/>
      </c>
      <c r="OB363">
        <f>IF(NP363=5,"MATCH_ODDS",IF(AND(NW363=5),"MATCH_ODDS",""))</f>
        <v/>
      </c>
      <c r="OC363">
        <f>IF(NP363=5,"LAY",IF(AND(NW363=5),"BACK",""))</f>
        <v/>
      </c>
    </row>
    <row r="364" ht="16.5" customHeight="1" thickBot="1" thickTop="1">
      <c r="A364" s="2" t="n"/>
      <c r="KN364" s="1">
        <f>IF(INDEX(#REF!,MATCH('HT 0-1'!D364,#REF!,0))=INDEX(#REF!,MATCH('HT 0-1'!D364,#REF!,0)),INDEX(#REF!,MATCH('HT 0-1'!D364,#REF!,0)),"ERROR")</f>
        <v/>
      </c>
      <c r="KO364" s="1">
        <f>IF(INDEX(#REF!,MATCH('HT 0-1'!E364,#REF!,0))=INDEX(#REF!,MATCH('HT 0-1'!E364,#REF!,0)),INDEX(#REF!,MATCH('HT 0-1'!E364,#REF!,0)),"ERROR")</f>
        <v/>
      </c>
      <c r="KP364" s="1">
        <f>KN364&amp;" v "&amp;KO364</f>
        <v/>
      </c>
      <c r="KQ364">
        <f>B364&amp;"_"&amp;C364</f>
        <v/>
      </c>
      <c r="KR364" s="1">
        <f>IF((HW364/KK364)&lt;0.335,"G",IF((HW364/KK364)&gt;0.67,"R","A"))</f>
        <v/>
      </c>
      <c r="KS364" s="1">
        <f>IF((HX364/KK364)&lt;0.335,"G",IF((HX364/KK364)&gt;0.67,"R","A"))</f>
        <v/>
      </c>
      <c r="KT364" s="1">
        <f>IF((IH364/KK364)&lt;0.335,"G",IF((IH364/KK364)&gt;0.67,"R","A"))</f>
        <v/>
      </c>
      <c r="KU364" s="1">
        <f>IF((II364/KK364)&lt;0.335,"G",IF((II364/KK364)&gt;0.67,"R","A"))</f>
        <v/>
      </c>
      <c r="KV364" s="1">
        <f>IF((HZ364/KK364)&lt;0.335,"G",IF((HZ364/KK364)&gt;0.67,"R","A"))</f>
        <v/>
      </c>
      <c r="KW364" s="1">
        <f>IF((HY364/KK364)&lt;0.335,"G",IF((HY364/KK364)&gt;0.67,"R","A"))</f>
        <v/>
      </c>
      <c r="KX364" s="1">
        <f>IF((IK364/KK364)&lt;0.335,"G",IF((IK364/KK364)&gt;0.67,"R","A"))</f>
        <v/>
      </c>
      <c r="KY364" s="1">
        <f>IF((IJ364/KK364)&lt;0.335,"G",IF((IJ364/KK364)&gt;0.67,"R","A"))</f>
        <v/>
      </c>
      <c r="KZ364" s="1">
        <f>IF((HQ364/KK364)&lt;0.335,"G",IF((HQ364/KK364)&gt;0.67,"R","A"))</f>
        <v/>
      </c>
      <c r="LA364" s="1">
        <f>IF((IB364/KK364)&lt;0.335,"G",IF((IB364/KK364)&gt;0.67,"R","A"))</f>
        <v/>
      </c>
      <c r="LB364">
        <f>IF(LQ364="0-1",INDEX(Scrape!#REF!,MATCH('HT 0-1'!KP364,Scrape!$B:$B,0)),"")</f>
        <v/>
      </c>
      <c r="LC364">
        <f>IF(LQ364="0-1",INDEX(Scrape!$A:$A,MATCH('HT 0-1'!KP364,Scrape!$B:$B,0)),"")</f>
        <v/>
      </c>
      <c r="LD364">
        <f>IF(LQ364="0-1",INDEX(Scrape!$B:$B,MATCH('HT 0-1'!KP364,Scrape!$B:$B,0)),"")</f>
        <v/>
      </c>
      <c r="LE364">
        <f>IF(LQ364="0-1",INDEX(Scrape!$C:$C,MATCH('HT 0-1'!KP364,Scrape!$B:$B,0)),"")</f>
        <v/>
      </c>
      <c r="LF364">
        <f>IF(LQ364="0-1",INDEX(Scrape!$D:$D,MATCH('HT 0-1'!KP364,Scrape!$B:$B,0)),"")</f>
        <v/>
      </c>
      <c r="LG364">
        <f>IF(LQ364="0-1",INDEX(Scrape!$E:$E,MATCH('HT 0-1'!KP364,Scrape!$B:$B,0)),"")</f>
        <v/>
      </c>
      <c r="LH364">
        <f>IF(LQ364="0-1",INDEX(Scrape!$F:$F,MATCH('HT 0-1'!KP364,Scrape!$B:$B,0)),"")</f>
        <v/>
      </c>
      <c r="LI364">
        <f>IF(LQ364="0-1",INDEX(Scrape!$G:$G,MATCH('HT 0-1'!KP364,Scrape!$B:$B,0)),"")</f>
        <v/>
      </c>
      <c r="LJ364">
        <f>IF(LQ364="0-1",INDEX(Scrape!$H:$H,MATCH('HT 0-1'!KP364,Scrape!$B:$B,0)),"")</f>
        <v/>
      </c>
      <c r="LK364">
        <f>IF(LQ364="0-1",INDEX(Scrape!$I:$I,MATCH('HT 0-1'!KP364,Scrape!$B:$B,0)),"")</f>
        <v/>
      </c>
      <c r="LL364">
        <f>IF(LQ364="0-1",INDEX(Scrape!$J:$J,MATCH('HT 0-1'!KP364,Scrape!$B:$B,0)),"")</f>
        <v/>
      </c>
      <c r="LM364">
        <f>IF(LQ364="0-1",INDEX(Scrape!$K:$K,MATCH('HT 0-1'!KP364,Scrape!$B:$B,0)),"")</f>
        <v/>
      </c>
      <c r="LN364">
        <f>IF(LQ364="0-1",INDEX(Scrape!$L:$L,MATCH('HT 0-1'!KP364,Scrape!$B:$B,0)),"")</f>
        <v/>
      </c>
      <c r="LO364">
        <f>IF(LQ364="0-1",INDEX(Scrape!$M:$M,MATCH('HT 0-1'!KP364,Scrape!$B:$B,0)),"")</f>
        <v/>
      </c>
      <c r="LP364">
        <f>IF(LQ364="0-1",INDEX(Scrape!$N:$N,MATCH('HT 0-1'!KP364,Scrape!$B:$B,0)),"")</f>
        <v/>
      </c>
      <c r="LQ364">
        <f>INDEX(Scrape!$O:$O,MATCH('HT 0-1'!KP364,Scrape!$B:$B,0))</f>
        <v/>
      </c>
      <c r="LR364">
        <f>(1/LJ364)+(1/LI364)+(1/LH364)</f>
        <v/>
      </c>
      <c r="LS364">
        <f>(1/LG364)+(1/LF364)+(1/LE364)</f>
        <v/>
      </c>
      <c r="LT364" s="8">
        <f>IF(INDEX(#REF!,MATCH(KQ364,#REF!,0))=INDEX(#REF!,MATCH(KQ364,#REF!,0)),INDEX(#REF!,MATCH(KQ364,#REF!,0)),"ERROR")</f>
        <v/>
      </c>
      <c r="LU364" s="4">
        <f>IF(KR364="G",2,IF(KR364="R",0.5,IF(KR364="A",1)))</f>
        <v/>
      </c>
      <c r="LV364" s="4">
        <f>IF(KS364="G",0.5,IF(KS364="R",2,IF(KS364="A",1)))</f>
        <v/>
      </c>
      <c r="LW364" s="4">
        <f>IF(KT364="G",2,IF(KT364="R",0.5,IF(KT364="A",1)))</f>
        <v/>
      </c>
      <c r="LX364" s="4">
        <f>IF(KU364="G",0.5,IF(KU364="R",2,IF(KU364="A",1)))</f>
        <v/>
      </c>
      <c r="LY364" s="7">
        <f>(LK364*(LU364+LX364)+(LL364*(LU364+LX364)))</f>
        <v/>
      </c>
      <c r="LZ364" s="7">
        <f>(LN364*(LV364+LW364)+(LO364*(LV364+LW364)))</f>
        <v/>
      </c>
      <c r="MA364" s="11">
        <f>LY364-LZ364</f>
        <v/>
      </c>
      <c r="MB364" s="5">
        <f>MA364+2</f>
        <v/>
      </c>
      <c r="MC364" s="6">
        <f>MA364-2</f>
        <v/>
      </c>
      <c r="MD364" s="4">
        <f>LE364</f>
        <v/>
      </c>
      <c r="ME364" s="9">
        <f>IF(MD364=0,1000,MD364+0.75)</f>
        <v/>
      </c>
      <c r="MF364" s="10">
        <f>IF(MD364=0,0,MD364-0.75)</f>
        <v/>
      </c>
      <c r="MG364" s="4">
        <f>((LM364*(LU364+LX364))-((LP364*(LV364+LW364))))</f>
        <v/>
      </c>
      <c r="MH364" s="9">
        <f>MG364*1.2</f>
        <v/>
      </c>
      <c r="MI364" s="10">
        <f>MG364*0.8</f>
        <v/>
      </c>
      <c r="MJ364">
        <f>IFERROR(NX364,"")</f>
        <v/>
      </c>
      <c r="MK364">
        <f>IFERROR(NY364,"")</f>
        <v/>
      </c>
      <c r="ML364">
        <f>IFERROR(NZ364,"")</f>
        <v/>
      </c>
      <c r="MM364">
        <f>IFERROR(OA364,"")</f>
        <v/>
      </c>
      <c r="MN364">
        <f>IFERROR(OB364,"")</f>
        <v/>
      </c>
      <c r="MO364">
        <f>IFERROR(OC364,"")</f>
        <v/>
      </c>
      <c r="MP364" s="1">
        <f>COUNTIFS(#REF!,LT364,#REF!,1,#REF!,"&gt;="&amp;MC364,#REF!,"&lt;="&amp;MB364,#REF!,"&lt;="&amp;ME364,#REF!,"&gt;="&amp;MF364,#REF!,"="&amp;KV364,#REF!,"="&amp;KX364)</f>
        <v/>
      </c>
      <c r="MQ364" s="1">
        <f>COUNTIFS(#REF!,LT364,#REF!,0,#REF!,"&gt;="&amp;MC364,#REF!,"&lt;="&amp;MB364,#REF!,"&lt;="&amp;ME364,#REF!,"&gt;="&amp;MF364,#REF!,"="&amp;KV364,#REF!,"="&amp;KX364)</f>
        <v/>
      </c>
      <c r="MR364" s="1">
        <f>COUNTIFS(#REF!,LT364,#REF!,1,#REF!,"&gt;="&amp;MC364,#REF!,"&lt;="&amp;MB364,#REF!,"&lt;="&amp;ME364,#REF!,"&gt;="&amp;MF364,#REF!,"="&amp;KW364,#REF!,"="&amp;KY364)</f>
        <v/>
      </c>
      <c r="MS364" s="1">
        <f>COUNTIFS(#REF!,LT364,#REF!,0,#REF!,"&gt;="&amp;MC364,#REF!,"&lt;="&amp;MB364,#REF!,"&lt;="&amp;ME364,#REF!,"&gt;="&amp;MF364,#REF!,"="&amp;KW364,#REF!,"="&amp;KY364)</f>
        <v/>
      </c>
      <c r="MT364" s="1">
        <f>COUNTIFS(#REF!,LT364,#REF!,1,#REF!,"&gt;="&amp;MI364,#REF!,"&lt;="&amp;MH364,#REF!,"&lt;="&amp;ME364,#REF!,"&gt;="&amp;MF364)</f>
        <v/>
      </c>
      <c r="MU364" s="1">
        <f>COUNTIFS(#REF!,LT364,#REF!,0,#REF!,"&gt;="&amp;MI364,#REF!,"&lt;="&amp;MH364,#REF!,"&lt;="&amp;ME364,#REF!,"&gt;="&amp;MF364)</f>
        <v/>
      </c>
      <c r="MV364" s="1">
        <f>COUNTIFS(#REF!,LT364,#REF!,1,#REF!,"&gt;="&amp;MI364,#REF!,"&lt;="&amp;MH364,#REF!,"="&amp;KZ364,#REF!,"="&amp;LA364,#REF!,"&lt;="&amp;ME364,#REF!,"&gt;="&amp;MF364)</f>
        <v/>
      </c>
      <c r="MW364" s="1">
        <f>COUNTIFS(#REF!,LT364,#REF!,0,#REF!,"&gt;="&amp;MI364,#REF!,"&lt;="&amp;MH364,#REF!,"="&amp;KZ364,#REF!,"="&amp;LA364,#REF!,"&lt;="&amp;ME364,#REF!,"&gt;="&amp;MF364)</f>
        <v/>
      </c>
      <c r="MX364" s="1">
        <f>COUNTIFS(#REF!,LT364,#REF!,1,#REF!,"&gt;="&amp;MC364,#REF!,"&lt;="&amp;MB364,#REF!,"&lt;="&amp;ME364,#REF!,"&gt;="&amp;MF364)</f>
        <v/>
      </c>
      <c r="MY364" s="1">
        <f>COUNTIFS(#REF!,LT364,#REF!,0,#REF!,"&gt;="&amp;MC364,#REF!,"&lt;="&amp;MB364,#REF!,"&lt;="&amp;ME364,#REF!,"&gt;="&amp;MF364)</f>
        <v/>
      </c>
      <c r="MZ364" s="1">
        <f>COUNTIFS(#REF!,LT364,#REF!,1,#REF!,"&lt;="&amp;ME364,#REF!,"&gt;="&amp;MF364,#REF!,"="&amp;KV364,#REF!,"="&amp;KX364)</f>
        <v/>
      </c>
      <c r="NA364" s="1">
        <f>COUNTIFS(#REF!,LT364,#REF!,0,#REF!,"&lt;="&amp;ME364,#REF!,"&gt;="&amp;MF364,#REF!,"="&amp;KV364,#REF!,"="&amp;KX364)</f>
        <v/>
      </c>
      <c r="NB364" s="1">
        <f>COUNTIFS(#REF!,LT364,#REF!,1,#REF!,"&lt;="&amp;ME364,#REF!,"&gt;="&amp;MF364,#REF!,"="&amp;KW364,#REF!,"="&amp;KY364)</f>
        <v/>
      </c>
      <c r="NC364" s="1">
        <f>COUNTIFS(#REF!,LT364,#REF!,0,#REF!,"&lt;="&amp;ME364,#REF!,"&gt;="&amp;MF364,#REF!,"="&amp;KW364,#REF!,"="&amp;KY364)</f>
        <v/>
      </c>
      <c r="ND364" s="1">
        <f>MP364+MR364+MT364+MV364+MX364+MZ364+NB364</f>
        <v/>
      </c>
      <c r="NE364" s="1">
        <f>MQ364+MS364+MU364+MW364+MY364+NA364+NC364</f>
        <v/>
      </c>
      <c r="NF364" s="1">
        <f>ND364+NE364</f>
        <v/>
      </c>
      <c r="NG364" s="33">
        <f>ND364/(ND364+NE364)</f>
        <v/>
      </c>
      <c r="NH364" s="3">
        <f>1/NG364</f>
        <v/>
      </c>
      <c r="NI364" s="1">
        <f>LI364</f>
        <v/>
      </c>
      <c r="NJ364" s="79">
        <f>((1-NG364)*(1/(NI364-1))*0.98-(NG364*1))</f>
        <v/>
      </c>
      <c r="NK364" s="34">
        <f>IF(LR364&lt;0.9,0,IF(AND(LR364&gt;1.1),0,1))</f>
        <v/>
      </c>
      <c r="NL364" s="34">
        <f>IF(LS364&lt;0.9,0,IF(AND(LS364&gt;1.1),0,1))</f>
        <v/>
      </c>
      <c r="NM364" s="32">
        <f>IF(NF364&gt;99,1,0)</f>
        <v/>
      </c>
      <c r="NN364" s="32">
        <f>IF(NJ364&gt;0.0799,1,0)</f>
        <v/>
      </c>
      <c r="NO364" s="32">
        <f>IF(NJ364&gt;NQ364,1,0)</f>
        <v/>
      </c>
      <c r="NP364" s="32">
        <f>NM364+NN364+NO364+NK364+NL364</f>
        <v/>
      </c>
      <c r="NQ364" s="79">
        <f>(((100*NG364)*(NI364-1)*0.98)-((1-NG364)*100))/100</f>
        <v/>
      </c>
      <c r="NR364" s="34">
        <f>IF(LR364&lt;0.9,0,IF(AND(LR364&gt;1.1),0,1))</f>
        <v/>
      </c>
      <c r="NS364" s="34">
        <f>IF(LS364&lt;0.9,0,IF(AND(LS364&gt;1.1),0,1))</f>
        <v/>
      </c>
      <c r="NT364" s="32">
        <f>IF(NF364&gt;99,1,0)</f>
        <v/>
      </c>
      <c r="NU364" s="32">
        <f>IF(NQ364&gt;0.0799,1,0)</f>
        <v/>
      </c>
      <c r="NV364" s="32">
        <f>IF(NQ364&gt;NJ364,1,0)</f>
        <v/>
      </c>
      <c r="NW364" s="32">
        <f>NT364+NU364+NV364+NR364+NS364</f>
        <v/>
      </c>
      <c r="NX364">
        <f>IF(NP364=5,"LayAway0-1",IF(AND(NW364=5),"BackAway0-1",""))</f>
        <v/>
      </c>
      <c r="NY364">
        <f>IF(NP364=5,KO364,IF(AND(NW364=5),KO364,""))</f>
        <v/>
      </c>
      <c r="NZ364">
        <f>IF(NP364=5,"Match Odds",IF(AND(NW364=5),"Match Odds",""))</f>
        <v/>
      </c>
      <c r="OA364">
        <f>IF(NP364=5,KP364,IF(AND(NW364=5),KP364,""))</f>
        <v/>
      </c>
      <c r="OB364">
        <f>IF(NP364=5,"MATCH_ODDS",IF(AND(NW364=5),"MATCH_ODDS",""))</f>
        <v/>
      </c>
      <c r="OC364">
        <f>IF(NP364=5,"LAY",IF(AND(NW364=5),"BACK",""))</f>
        <v/>
      </c>
    </row>
    <row r="365" ht="16.5" customHeight="1" thickBot="1" thickTop="1">
      <c r="A365" s="2" t="n"/>
      <c r="KN365" s="1">
        <f>IF(INDEX(#REF!,MATCH('HT 0-1'!D365,#REF!,0))=INDEX(#REF!,MATCH('HT 0-1'!D365,#REF!,0)),INDEX(#REF!,MATCH('HT 0-1'!D365,#REF!,0)),"ERROR")</f>
        <v/>
      </c>
      <c r="KO365" s="1">
        <f>IF(INDEX(#REF!,MATCH('HT 0-1'!E365,#REF!,0))=INDEX(#REF!,MATCH('HT 0-1'!E365,#REF!,0)),INDEX(#REF!,MATCH('HT 0-1'!E365,#REF!,0)),"ERROR")</f>
        <v/>
      </c>
      <c r="KP365" s="1">
        <f>KN365&amp;" v "&amp;KO365</f>
        <v/>
      </c>
      <c r="KQ365">
        <f>B365&amp;"_"&amp;C365</f>
        <v/>
      </c>
      <c r="KR365" s="1">
        <f>IF((HW365/KK365)&lt;0.335,"G",IF((HW365/KK365)&gt;0.67,"R","A"))</f>
        <v/>
      </c>
      <c r="KS365" s="1">
        <f>IF((HX365/KK365)&lt;0.335,"G",IF((HX365/KK365)&gt;0.67,"R","A"))</f>
        <v/>
      </c>
      <c r="KT365" s="1">
        <f>IF((IH365/KK365)&lt;0.335,"G",IF((IH365/KK365)&gt;0.67,"R","A"))</f>
        <v/>
      </c>
      <c r="KU365" s="1">
        <f>IF((II365/KK365)&lt;0.335,"G",IF((II365/KK365)&gt;0.67,"R","A"))</f>
        <v/>
      </c>
      <c r="KV365" s="1">
        <f>IF((HZ365/KK365)&lt;0.335,"G",IF((HZ365/KK365)&gt;0.67,"R","A"))</f>
        <v/>
      </c>
      <c r="KW365" s="1">
        <f>IF((HY365/KK365)&lt;0.335,"G",IF((HY365/KK365)&gt;0.67,"R","A"))</f>
        <v/>
      </c>
      <c r="KX365" s="1">
        <f>IF((IK365/KK365)&lt;0.335,"G",IF((IK365/KK365)&gt;0.67,"R","A"))</f>
        <v/>
      </c>
      <c r="KY365" s="1">
        <f>IF((IJ365/KK365)&lt;0.335,"G",IF((IJ365/KK365)&gt;0.67,"R","A"))</f>
        <v/>
      </c>
      <c r="KZ365" s="1">
        <f>IF((HQ365/KK365)&lt;0.335,"G",IF((HQ365/KK365)&gt;0.67,"R","A"))</f>
        <v/>
      </c>
      <c r="LA365" s="1">
        <f>IF((IB365/KK365)&lt;0.335,"G",IF((IB365/KK365)&gt;0.67,"R","A"))</f>
        <v/>
      </c>
      <c r="LB365">
        <f>IF(LQ365="0-1",INDEX(Scrape!#REF!,MATCH('HT 0-1'!KP365,Scrape!$B:$B,0)),"")</f>
        <v/>
      </c>
      <c r="LC365">
        <f>IF(LQ365="0-1",INDEX(Scrape!$A:$A,MATCH('HT 0-1'!KP365,Scrape!$B:$B,0)),"")</f>
        <v/>
      </c>
      <c r="LD365">
        <f>IF(LQ365="0-1",INDEX(Scrape!$B:$B,MATCH('HT 0-1'!KP365,Scrape!$B:$B,0)),"")</f>
        <v/>
      </c>
      <c r="LE365">
        <f>IF(LQ365="0-1",INDEX(Scrape!$C:$C,MATCH('HT 0-1'!KP365,Scrape!$B:$B,0)),"")</f>
        <v/>
      </c>
      <c r="LF365">
        <f>IF(LQ365="0-1",INDEX(Scrape!$D:$D,MATCH('HT 0-1'!KP365,Scrape!$B:$B,0)),"")</f>
        <v/>
      </c>
      <c r="LG365">
        <f>IF(LQ365="0-1",INDEX(Scrape!$E:$E,MATCH('HT 0-1'!KP365,Scrape!$B:$B,0)),"")</f>
        <v/>
      </c>
      <c r="LH365">
        <f>IF(LQ365="0-1",INDEX(Scrape!$F:$F,MATCH('HT 0-1'!KP365,Scrape!$B:$B,0)),"")</f>
        <v/>
      </c>
      <c r="LI365">
        <f>IF(LQ365="0-1",INDEX(Scrape!$G:$G,MATCH('HT 0-1'!KP365,Scrape!$B:$B,0)),"")</f>
        <v/>
      </c>
      <c r="LJ365">
        <f>IF(LQ365="0-1",INDEX(Scrape!$H:$H,MATCH('HT 0-1'!KP365,Scrape!$B:$B,0)),"")</f>
        <v/>
      </c>
      <c r="LK365">
        <f>IF(LQ365="0-1",INDEX(Scrape!$I:$I,MATCH('HT 0-1'!KP365,Scrape!$B:$B,0)),"")</f>
        <v/>
      </c>
      <c r="LL365">
        <f>IF(LQ365="0-1",INDEX(Scrape!$J:$J,MATCH('HT 0-1'!KP365,Scrape!$B:$B,0)),"")</f>
        <v/>
      </c>
      <c r="LM365">
        <f>IF(LQ365="0-1",INDEX(Scrape!$K:$K,MATCH('HT 0-1'!KP365,Scrape!$B:$B,0)),"")</f>
        <v/>
      </c>
      <c r="LN365">
        <f>IF(LQ365="0-1",INDEX(Scrape!$L:$L,MATCH('HT 0-1'!KP365,Scrape!$B:$B,0)),"")</f>
        <v/>
      </c>
      <c r="LO365">
        <f>IF(LQ365="0-1",INDEX(Scrape!$M:$M,MATCH('HT 0-1'!KP365,Scrape!$B:$B,0)),"")</f>
        <v/>
      </c>
      <c r="LP365">
        <f>IF(LQ365="0-1",INDEX(Scrape!$N:$N,MATCH('HT 0-1'!KP365,Scrape!$B:$B,0)),"")</f>
        <v/>
      </c>
      <c r="LQ365">
        <f>INDEX(Scrape!$O:$O,MATCH('HT 0-1'!KP365,Scrape!$B:$B,0))</f>
        <v/>
      </c>
      <c r="LR365">
        <f>(1/LJ365)+(1/LI365)+(1/LH365)</f>
        <v/>
      </c>
      <c r="LS365">
        <f>(1/LG365)+(1/LF365)+(1/LE365)</f>
        <v/>
      </c>
      <c r="LT365" s="8">
        <f>IF(INDEX(#REF!,MATCH(KQ365,#REF!,0))=INDEX(#REF!,MATCH(KQ365,#REF!,0)),INDEX(#REF!,MATCH(KQ365,#REF!,0)),"ERROR")</f>
        <v/>
      </c>
      <c r="LU365" s="4">
        <f>IF(KR365="G",2,IF(KR365="R",0.5,IF(KR365="A",1)))</f>
        <v/>
      </c>
      <c r="LV365" s="4">
        <f>IF(KS365="G",0.5,IF(KS365="R",2,IF(KS365="A",1)))</f>
        <v/>
      </c>
      <c r="LW365" s="4">
        <f>IF(KT365="G",2,IF(KT365="R",0.5,IF(KT365="A",1)))</f>
        <v/>
      </c>
      <c r="LX365" s="4">
        <f>IF(KU365="G",0.5,IF(KU365="R",2,IF(KU365="A",1)))</f>
        <v/>
      </c>
      <c r="LY365" s="7">
        <f>(LK365*(LU365+LX365)+(LL365*(LU365+LX365)))</f>
        <v/>
      </c>
      <c r="LZ365" s="7">
        <f>(LN365*(LV365+LW365)+(LO365*(LV365+LW365)))</f>
        <v/>
      </c>
      <c r="MA365" s="11">
        <f>LY365-LZ365</f>
        <v/>
      </c>
      <c r="MB365" s="5">
        <f>MA365+2</f>
        <v/>
      </c>
      <c r="MC365" s="6">
        <f>MA365-2</f>
        <v/>
      </c>
      <c r="MD365" s="4">
        <f>LE365</f>
        <v/>
      </c>
      <c r="ME365" s="9">
        <f>IF(MD365=0,1000,MD365+0.75)</f>
        <v/>
      </c>
      <c r="MF365" s="10">
        <f>IF(MD365=0,0,MD365-0.75)</f>
        <v/>
      </c>
      <c r="MG365" s="4">
        <f>((LM365*(LU365+LX365))-((LP365*(LV365+LW365))))</f>
        <v/>
      </c>
      <c r="MH365" s="9">
        <f>MG365*1.2</f>
        <v/>
      </c>
      <c r="MI365" s="10">
        <f>MG365*0.8</f>
        <v/>
      </c>
      <c r="MJ365">
        <f>IFERROR(NX365,"")</f>
        <v/>
      </c>
      <c r="MK365">
        <f>IFERROR(NY365,"")</f>
        <v/>
      </c>
      <c r="ML365">
        <f>IFERROR(NZ365,"")</f>
        <v/>
      </c>
      <c r="MM365">
        <f>IFERROR(OA365,"")</f>
        <v/>
      </c>
      <c r="MN365">
        <f>IFERROR(OB365,"")</f>
        <v/>
      </c>
      <c r="MO365">
        <f>IFERROR(OC365,"")</f>
        <v/>
      </c>
      <c r="MP365" s="1">
        <f>COUNTIFS(#REF!,LT365,#REF!,1,#REF!,"&gt;="&amp;MC365,#REF!,"&lt;="&amp;MB365,#REF!,"&lt;="&amp;ME365,#REF!,"&gt;="&amp;MF365,#REF!,"="&amp;KV365,#REF!,"="&amp;KX365)</f>
        <v/>
      </c>
      <c r="MQ365" s="1">
        <f>COUNTIFS(#REF!,LT365,#REF!,0,#REF!,"&gt;="&amp;MC365,#REF!,"&lt;="&amp;MB365,#REF!,"&lt;="&amp;ME365,#REF!,"&gt;="&amp;MF365,#REF!,"="&amp;KV365,#REF!,"="&amp;KX365)</f>
        <v/>
      </c>
      <c r="MR365" s="1">
        <f>COUNTIFS(#REF!,LT365,#REF!,1,#REF!,"&gt;="&amp;MC365,#REF!,"&lt;="&amp;MB365,#REF!,"&lt;="&amp;ME365,#REF!,"&gt;="&amp;MF365,#REF!,"="&amp;KW365,#REF!,"="&amp;KY365)</f>
        <v/>
      </c>
      <c r="MS365" s="1">
        <f>COUNTIFS(#REF!,LT365,#REF!,0,#REF!,"&gt;="&amp;MC365,#REF!,"&lt;="&amp;MB365,#REF!,"&lt;="&amp;ME365,#REF!,"&gt;="&amp;MF365,#REF!,"="&amp;KW365,#REF!,"="&amp;KY365)</f>
        <v/>
      </c>
      <c r="MT365" s="1">
        <f>COUNTIFS(#REF!,LT365,#REF!,1,#REF!,"&gt;="&amp;MI365,#REF!,"&lt;="&amp;MH365,#REF!,"&lt;="&amp;ME365,#REF!,"&gt;="&amp;MF365)</f>
        <v/>
      </c>
      <c r="MU365" s="1">
        <f>COUNTIFS(#REF!,LT365,#REF!,0,#REF!,"&gt;="&amp;MI365,#REF!,"&lt;="&amp;MH365,#REF!,"&lt;="&amp;ME365,#REF!,"&gt;="&amp;MF365)</f>
        <v/>
      </c>
      <c r="MV365" s="1">
        <f>COUNTIFS(#REF!,LT365,#REF!,1,#REF!,"&gt;="&amp;MI365,#REF!,"&lt;="&amp;MH365,#REF!,"="&amp;KZ365,#REF!,"="&amp;LA365,#REF!,"&lt;="&amp;ME365,#REF!,"&gt;="&amp;MF365)</f>
        <v/>
      </c>
      <c r="MW365" s="1">
        <f>COUNTIFS(#REF!,LT365,#REF!,0,#REF!,"&gt;="&amp;MI365,#REF!,"&lt;="&amp;MH365,#REF!,"="&amp;KZ365,#REF!,"="&amp;LA365,#REF!,"&lt;="&amp;ME365,#REF!,"&gt;="&amp;MF365)</f>
        <v/>
      </c>
      <c r="MX365" s="1">
        <f>COUNTIFS(#REF!,LT365,#REF!,1,#REF!,"&gt;="&amp;MC365,#REF!,"&lt;="&amp;MB365,#REF!,"&lt;="&amp;ME365,#REF!,"&gt;="&amp;MF365)</f>
        <v/>
      </c>
      <c r="MY365" s="1">
        <f>COUNTIFS(#REF!,LT365,#REF!,0,#REF!,"&gt;="&amp;MC365,#REF!,"&lt;="&amp;MB365,#REF!,"&lt;="&amp;ME365,#REF!,"&gt;="&amp;MF365)</f>
        <v/>
      </c>
      <c r="MZ365" s="1">
        <f>COUNTIFS(#REF!,LT365,#REF!,1,#REF!,"&lt;="&amp;ME365,#REF!,"&gt;="&amp;MF365,#REF!,"="&amp;KV365,#REF!,"="&amp;KX365)</f>
        <v/>
      </c>
      <c r="NA365" s="1">
        <f>COUNTIFS(#REF!,LT365,#REF!,0,#REF!,"&lt;="&amp;ME365,#REF!,"&gt;="&amp;MF365,#REF!,"="&amp;KV365,#REF!,"="&amp;KX365)</f>
        <v/>
      </c>
      <c r="NB365" s="1">
        <f>COUNTIFS(#REF!,LT365,#REF!,1,#REF!,"&lt;="&amp;ME365,#REF!,"&gt;="&amp;MF365,#REF!,"="&amp;KW365,#REF!,"="&amp;KY365)</f>
        <v/>
      </c>
      <c r="NC365" s="1">
        <f>COUNTIFS(#REF!,LT365,#REF!,0,#REF!,"&lt;="&amp;ME365,#REF!,"&gt;="&amp;MF365,#REF!,"="&amp;KW365,#REF!,"="&amp;KY365)</f>
        <v/>
      </c>
      <c r="ND365" s="1">
        <f>MP365+MR365+MT365+MV365+MX365+MZ365+NB365</f>
        <v/>
      </c>
      <c r="NE365" s="1">
        <f>MQ365+MS365+MU365+MW365+MY365+NA365+NC365</f>
        <v/>
      </c>
      <c r="NF365" s="1">
        <f>ND365+NE365</f>
        <v/>
      </c>
      <c r="NG365" s="33">
        <f>ND365/(ND365+NE365)</f>
        <v/>
      </c>
      <c r="NH365" s="3">
        <f>1/NG365</f>
        <v/>
      </c>
      <c r="NI365" s="1">
        <f>LI365</f>
        <v/>
      </c>
      <c r="NJ365" s="79">
        <f>((1-NG365)*(1/(NI365-1))*0.98-(NG365*1))</f>
        <v/>
      </c>
      <c r="NK365" s="34">
        <f>IF(LR365&lt;0.9,0,IF(AND(LR365&gt;1.1),0,1))</f>
        <v/>
      </c>
      <c r="NL365" s="34">
        <f>IF(LS365&lt;0.9,0,IF(AND(LS365&gt;1.1),0,1))</f>
        <v/>
      </c>
      <c r="NM365" s="32">
        <f>IF(NF365&gt;99,1,0)</f>
        <v/>
      </c>
      <c r="NN365" s="32">
        <f>IF(NJ365&gt;0.0799,1,0)</f>
        <v/>
      </c>
      <c r="NO365" s="32">
        <f>IF(NJ365&gt;NQ365,1,0)</f>
        <v/>
      </c>
      <c r="NP365" s="32">
        <f>NM365+NN365+NO365+NK365+NL365</f>
        <v/>
      </c>
      <c r="NQ365" s="79">
        <f>(((100*NG365)*(NI365-1)*0.98)-((1-NG365)*100))/100</f>
        <v/>
      </c>
      <c r="NR365" s="34">
        <f>IF(LR365&lt;0.9,0,IF(AND(LR365&gt;1.1),0,1))</f>
        <v/>
      </c>
      <c r="NS365" s="34">
        <f>IF(LS365&lt;0.9,0,IF(AND(LS365&gt;1.1),0,1))</f>
        <v/>
      </c>
      <c r="NT365" s="32">
        <f>IF(NF365&gt;99,1,0)</f>
        <v/>
      </c>
      <c r="NU365" s="32">
        <f>IF(NQ365&gt;0.0799,1,0)</f>
        <v/>
      </c>
      <c r="NV365" s="32">
        <f>IF(NQ365&gt;NJ365,1,0)</f>
        <v/>
      </c>
      <c r="NW365" s="32">
        <f>NT365+NU365+NV365+NR365+NS365</f>
        <v/>
      </c>
      <c r="NX365">
        <f>IF(NP365=5,"LayAway0-1",IF(AND(NW365=5),"BackAway0-1",""))</f>
        <v/>
      </c>
      <c r="NY365">
        <f>IF(NP365=5,KO365,IF(AND(NW365=5),KO365,""))</f>
        <v/>
      </c>
      <c r="NZ365">
        <f>IF(NP365=5,"Match Odds",IF(AND(NW365=5),"Match Odds",""))</f>
        <v/>
      </c>
      <c r="OA365">
        <f>IF(NP365=5,KP365,IF(AND(NW365=5),KP365,""))</f>
        <v/>
      </c>
      <c r="OB365">
        <f>IF(NP365=5,"MATCH_ODDS",IF(AND(NW365=5),"MATCH_ODDS",""))</f>
        <v/>
      </c>
      <c r="OC365">
        <f>IF(NP365=5,"LAY",IF(AND(NW365=5),"BACK",""))</f>
        <v/>
      </c>
    </row>
    <row r="366" ht="16.5" customHeight="1" thickBot="1" thickTop="1">
      <c r="A366" s="2" t="n"/>
      <c r="KN366" s="1">
        <f>IF(INDEX(#REF!,MATCH('HT 0-1'!D366,#REF!,0))=INDEX(#REF!,MATCH('HT 0-1'!D366,#REF!,0)),INDEX(#REF!,MATCH('HT 0-1'!D366,#REF!,0)),"ERROR")</f>
        <v/>
      </c>
      <c r="KO366" s="1">
        <f>IF(INDEX(#REF!,MATCH('HT 0-1'!E366,#REF!,0))=INDEX(#REF!,MATCH('HT 0-1'!E366,#REF!,0)),INDEX(#REF!,MATCH('HT 0-1'!E366,#REF!,0)),"ERROR")</f>
        <v/>
      </c>
      <c r="KP366" s="1">
        <f>KN366&amp;" v "&amp;KO366</f>
        <v/>
      </c>
      <c r="KQ366">
        <f>B366&amp;"_"&amp;C366</f>
        <v/>
      </c>
      <c r="KR366" s="1">
        <f>IF((HW366/KK366)&lt;0.335,"G",IF((HW366/KK366)&gt;0.67,"R","A"))</f>
        <v/>
      </c>
      <c r="KS366" s="1">
        <f>IF((HX366/KK366)&lt;0.335,"G",IF((HX366/KK366)&gt;0.67,"R","A"))</f>
        <v/>
      </c>
      <c r="KT366" s="1">
        <f>IF((IH366/KK366)&lt;0.335,"G",IF((IH366/KK366)&gt;0.67,"R","A"))</f>
        <v/>
      </c>
      <c r="KU366" s="1">
        <f>IF((II366/KK366)&lt;0.335,"G",IF((II366/KK366)&gt;0.67,"R","A"))</f>
        <v/>
      </c>
      <c r="KV366" s="1">
        <f>IF((HZ366/KK366)&lt;0.335,"G",IF((HZ366/KK366)&gt;0.67,"R","A"))</f>
        <v/>
      </c>
      <c r="KW366" s="1">
        <f>IF((HY366/KK366)&lt;0.335,"G",IF((HY366/KK366)&gt;0.67,"R","A"))</f>
        <v/>
      </c>
      <c r="KX366" s="1">
        <f>IF((IK366/KK366)&lt;0.335,"G",IF((IK366/KK366)&gt;0.67,"R","A"))</f>
        <v/>
      </c>
      <c r="KY366" s="1">
        <f>IF((IJ366/KK366)&lt;0.335,"G",IF((IJ366/KK366)&gt;0.67,"R","A"))</f>
        <v/>
      </c>
      <c r="KZ366" s="1">
        <f>IF((HQ366/KK366)&lt;0.335,"G",IF((HQ366/KK366)&gt;0.67,"R","A"))</f>
        <v/>
      </c>
      <c r="LA366" s="1">
        <f>IF((IB366/KK366)&lt;0.335,"G",IF((IB366/KK366)&gt;0.67,"R","A"))</f>
        <v/>
      </c>
      <c r="LB366">
        <f>IF(LQ366="0-1",INDEX(Scrape!#REF!,MATCH('HT 0-1'!KP366,Scrape!$B:$B,0)),"")</f>
        <v/>
      </c>
      <c r="LC366">
        <f>IF(LQ366="0-1",INDEX(Scrape!$A:$A,MATCH('HT 0-1'!KP366,Scrape!$B:$B,0)),"")</f>
        <v/>
      </c>
      <c r="LD366">
        <f>IF(LQ366="0-1",INDEX(Scrape!$B:$B,MATCH('HT 0-1'!KP366,Scrape!$B:$B,0)),"")</f>
        <v/>
      </c>
      <c r="LE366">
        <f>IF(LQ366="0-1",INDEX(Scrape!$C:$C,MATCH('HT 0-1'!KP366,Scrape!$B:$B,0)),"")</f>
        <v/>
      </c>
      <c r="LF366">
        <f>IF(LQ366="0-1",INDEX(Scrape!$D:$D,MATCH('HT 0-1'!KP366,Scrape!$B:$B,0)),"")</f>
        <v/>
      </c>
      <c r="LG366">
        <f>IF(LQ366="0-1",INDEX(Scrape!$E:$E,MATCH('HT 0-1'!KP366,Scrape!$B:$B,0)),"")</f>
        <v/>
      </c>
      <c r="LH366">
        <f>IF(LQ366="0-1",INDEX(Scrape!$F:$F,MATCH('HT 0-1'!KP366,Scrape!$B:$B,0)),"")</f>
        <v/>
      </c>
      <c r="LI366">
        <f>IF(LQ366="0-1",INDEX(Scrape!$G:$G,MATCH('HT 0-1'!KP366,Scrape!$B:$B,0)),"")</f>
        <v/>
      </c>
      <c r="LJ366">
        <f>IF(LQ366="0-1",INDEX(Scrape!$H:$H,MATCH('HT 0-1'!KP366,Scrape!$B:$B,0)),"")</f>
        <v/>
      </c>
      <c r="LK366">
        <f>IF(LQ366="0-1",INDEX(Scrape!$I:$I,MATCH('HT 0-1'!KP366,Scrape!$B:$B,0)),"")</f>
        <v/>
      </c>
      <c r="LL366">
        <f>IF(LQ366="0-1",INDEX(Scrape!$J:$J,MATCH('HT 0-1'!KP366,Scrape!$B:$B,0)),"")</f>
        <v/>
      </c>
      <c r="LM366">
        <f>IF(LQ366="0-1",INDEX(Scrape!$K:$K,MATCH('HT 0-1'!KP366,Scrape!$B:$B,0)),"")</f>
        <v/>
      </c>
      <c r="LN366">
        <f>IF(LQ366="0-1",INDEX(Scrape!$L:$L,MATCH('HT 0-1'!KP366,Scrape!$B:$B,0)),"")</f>
        <v/>
      </c>
      <c r="LO366">
        <f>IF(LQ366="0-1",INDEX(Scrape!$M:$M,MATCH('HT 0-1'!KP366,Scrape!$B:$B,0)),"")</f>
        <v/>
      </c>
      <c r="LP366">
        <f>IF(LQ366="0-1",INDEX(Scrape!$N:$N,MATCH('HT 0-1'!KP366,Scrape!$B:$B,0)),"")</f>
        <v/>
      </c>
      <c r="LQ366">
        <f>INDEX(Scrape!$O:$O,MATCH('HT 0-1'!KP366,Scrape!$B:$B,0))</f>
        <v/>
      </c>
      <c r="LR366">
        <f>(1/LJ366)+(1/LI366)+(1/LH366)</f>
        <v/>
      </c>
      <c r="LS366">
        <f>(1/LG366)+(1/LF366)+(1/LE366)</f>
        <v/>
      </c>
      <c r="LT366" s="8">
        <f>IF(INDEX(#REF!,MATCH(KQ366,#REF!,0))=INDEX(#REF!,MATCH(KQ366,#REF!,0)),INDEX(#REF!,MATCH(KQ366,#REF!,0)),"ERROR")</f>
        <v/>
      </c>
      <c r="LU366" s="4">
        <f>IF(KR366="G",2,IF(KR366="R",0.5,IF(KR366="A",1)))</f>
        <v/>
      </c>
      <c r="LV366" s="4">
        <f>IF(KS366="G",0.5,IF(KS366="R",2,IF(KS366="A",1)))</f>
        <v/>
      </c>
      <c r="LW366" s="4">
        <f>IF(KT366="G",2,IF(KT366="R",0.5,IF(KT366="A",1)))</f>
        <v/>
      </c>
      <c r="LX366" s="4">
        <f>IF(KU366="G",0.5,IF(KU366="R",2,IF(KU366="A",1)))</f>
        <v/>
      </c>
      <c r="LY366" s="7">
        <f>(LK366*(LU366+LX366)+(LL366*(LU366+LX366)))</f>
        <v/>
      </c>
      <c r="LZ366" s="7">
        <f>(LN366*(LV366+LW366)+(LO366*(LV366+LW366)))</f>
        <v/>
      </c>
      <c r="MA366" s="11">
        <f>LY366-LZ366</f>
        <v/>
      </c>
      <c r="MB366" s="5">
        <f>MA366+2</f>
        <v/>
      </c>
      <c r="MC366" s="6">
        <f>MA366-2</f>
        <v/>
      </c>
      <c r="MD366" s="4">
        <f>LE366</f>
        <v/>
      </c>
      <c r="ME366" s="9">
        <f>IF(MD366=0,1000,MD366+0.75)</f>
        <v/>
      </c>
      <c r="MF366" s="10">
        <f>IF(MD366=0,0,MD366-0.75)</f>
        <v/>
      </c>
      <c r="MG366" s="4">
        <f>((LM366*(LU366+LX366))-((LP366*(LV366+LW366))))</f>
        <v/>
      </c>
      <c r="MH366" s="9">
        <f>MG366*1.2</f>
        <v/>
      </c>
      <c r="MI366" s="10">
        <f>MG366*0.8</f>
        <v/>
      </c>
      <c r="MJ366">
        <f>IFERROR(NX366,"")</f>
        <v/>
      </c>
      <c r="MK366">
        <f>IFERROR(NY366,"")</f>
        <v/>
      </c>
      <c r="ML366">
        <f>IFERROR(NZ366,"")</f>
        <v/>
      </c>
      <c r="MM366">
        <f>IFERROR(OA366,"")</f>
        <v/>
      </c>
      <c r="MN366">
        <f>IFERROR(OB366,"")</f>
        <v/>
      </c>
      <c r="MO366">
        <f>IFERROR(OC366,"")</f>
        <v/>
      </c>
      <c r="MP366" s="1">
        <f>COUNTIFS(#REF!,LT366,#REF!,1,#REF!,"&gt;="&amp;MC366,#REF!,"&lt;="&amp;MB366,#REF!,"&lt;="&amp;ME366,#REF!,"&gt;="&amp;MF366,#REF!,"="&amp;KV366,#REF!,"="&amp;KX366)</f>
        <v/>
      </c>
      <c r="MQ366" s="1">
        <f>COUNTIFS(#REF!,LT366,#REF!,0,#REF!,"&gt;="&amp;MC366,#REF!,"&lt;="&amp;MB366,#REF!,"&lt;="&amp;ME366,#REF!,"&gt;="&amp;MF366,#REF!,"="&amp;KV366,#REF!,"="&amp;KX366)</f>
        <v/>
      </c>
      <c r="MR366" s="1">
        <f>COUNTIFS(#REF!,LT366,#REF!,1,#REF!,"&gt;="&amp;MC366,#REF!,"&lt;="&amp;MB366,#REF!,"&lt;="&amp;ME366,#REF!,"&gt;="&amp;MF366,#REF!,"="&amp;KW366,#REF!,"="&amp;KY366)</f>
        <v/>
      </c>
      <c r="MS366" s="1">
        <f>COUNTIFS(#REF!,LT366,#REF!,0,#REF!,"&gt;="&amp;MC366,#REF!,"&lt;="&amp;MB366,#REF!,"&lt;="&amp;ME366,#REF!,"&gt;="&amp;MF366,#REF!,"="&amp;KW366,#REF!,"="&amp;KY366)</f>
        <v/>
      </c>
      <c r="MT366" s="1">
        <f>COUNTIFS(#REF!,LT366,#REF!,1,#REF!,"&gt;="&amp;MI366,#REF!,"&lt;="&amp;MH366,#REF!,"&lt;="&amp;ME366,#REF!,"&gt;="&amp;MF366)</f>
        <v/>
      </c>
      <c r="MU366" s="1">
        <f>COUNTIFS(#REF!,LT366,#REF!,0,#REF!,"&gt;="&amp;MI366,#REF!,"&lt;="&amp;MH366,#REF!,"&lt;="&amp;ME366,#REF!,"&gt;="&amp;MF366)</f>
        <v/>
      </c>
      <c r="MV366" s="1">
        <f>COUNTIFS(#REF!,LT366,#REF!,1,#REF!,"&gt;="&amp;MI366,#REF!,"&lt;="&amp;MH366,#REF!,"="&amp;KZ366,#REF!,"="&amp;LA366,#REF!,"&lt;="&amp;ME366,#REF!,"&gt;="&amp;MF366)</f>
        <v/>
      </c>
      <c r="MW366" s="1">
        <f>COUNTIFS(#REF!,LT366,#REF!,0,#REF!,"&gt;="&amp;MI366,#REF!,"&lt;="&amp;MH366,#REF!,"="&amp;KZ366,#REF!,"="&amp;LA366,#REF!,"&lt;="&amp;ME366,#REF!,"&gt;="&amp;MF366)</f>
        <v/>
      </c>
      <c r="MX366" s="1">
        <f>COUNTIFS(#REF!,LT366,#REF!,1,#REF!,"&gt;="&amp;MC366,#REF!,"&lt;="&amp;MB366,#REF!,"&lt;="&amp;ME366,#REF!,"&gt;="&amp;MF366)</f>
        <v/>
      </c>
      <c r="MY366" s="1">
        <f>COUNTIFS(#REF!,LT366,#REF!,0,#REF!,"&gt;="&amp;MC366,#REF!,"&lt;="&amp;MB366,#REF!,"&lt;="&amp;ME366,#REF!,"&gt;="&amp;MF366)</f>
        <v/>
      </c>
      <c r="MZ366" s="1">
        <f>COUNTIFS(#REF!,LT366,#REF!,1,#REF!,"&lt;="&amp;ME366,#REF!,"&gt;="&amp;MF366,#REF!,"="&amp;KV366,#REF!,"="&amp;KX366)</f>
        <v/>
      </c>
      <c r="NA366" s="1">
        <f>COUNTIFS(#REF!,LT366,#REF!,0,#REF!,"&lt;="&amp;ME366,#REF!,"&gt;="&amp;MF366,#REF!,"="&amp;KV366,#REF!,"="&amp;KX366)</f>
        <v/>
      </c>
      <c r="NB366" s="1">
        <f>COUNTIFS(#REF!,LT366,#REF!,1,#REF!,"&lt;="&amp;ME366,#REF!,"&gt;="&amp;MF366,#REF!,"="&amp;KW366,#REF!,"="&amp;KY366)</f>
        <v/>
      </c>
      <c r="NC366" s="1">
        <f>COUNTIFS(#REF!,LT366,#REF!,0,#REF!,"&lt;="&amp;ME366,#REF!,"&gt;="&amp;MF366,#REF!,"="&amp;KW366,#REF!,"="&amp;KY366)</f>
        <v/>
      </c>
      <c r="ND366" s="1">
        <f>MP366+MR366+MT366+MV366+MX366+MZ366+NB366</f>
        <v/>
      </c>
      <c r="NE366" s="1">
        <f>MQ366+MS366+MU366+MW366+MY366+NA366+NC366</f>
        <v/>
      </c>
      <c r="NF366" s="1">
        <f>ND366+NE366</f>
        <v/>
      </c>
      <c r="NG366" s="33">
        <f>ND366/(ND366+NE366)</f>
        <v/>
      </c>
      <c r="NH366" s="3">
        <f>1/NG366</f>
        <v/>
      </c>
      <c r="NI366" s="1">
        <f>LI366</f>
        <v/>
      </c>
      <c r="NJ366" s="79">
        <f>((1-NG366)*(1/(NI366-1))*0.98-(NG366*1))</f>
        <v/>
      </c>
      <c r="NK366" s="34">
        <f>IF(LR366&lt;0.9,0,IF(AND(LR366&gt;1.1),0,1))</f>
        <v/>
      </c>
      <c r="NL366" s="34">
        <f>IF(LS366&lt;0.9,0,IF(AND(LS366&gt;1.1),0,1))</f>
        <v/>
      </c>
      <c r="NM366" s="32">
        <f>IF(NF366&gt;99,1,0)</f>
        <v/>
      </c>
      <c r="NN366" s="32">
        <f>IF(NJ366&gt;0.0799,1,0)</f>
        <v/>
      </c>
      <c r="NO366" s="32">
        <f>IF(NJ366&gt;NQ366,1,0)</f>
        <v/>
      </c>
      <c r="NP366" s="32">
        <f>NM366+NN366+NO366+NK366+NL366</f>
        <v/>
      </c>
      <c r="NQ366" s="79">
        <f>(((100*NG366)*(NI366-1)*0.98)-((1-NG366)*100))/100</f>
        <v/>
      </c>
      <c r="NR366" s="34">
        <f>IF(LR366&lt;0.9,0,IF(AND(LR366&gt;1.1),0,1))</f>
        <v/>
      </c>
      <c r="NS366" s="34">
        <f>IF(LS366&lt;0.9,0,IF(AND(LS366&gt;1.1),0,1))</f>
        <v/>
      </c>
      <c r="NT366" s="32">
        <f>IF(NF366&gt;99,1,0)</f>
        <v/>
      </c>
      <c r="NU366" s="32">
        <f>IF(NQ366&gt;0.0799,1,0)</f>
        <v/>
      </c>
      <c r="NV366" s="32">
        <f>IF(NQ366&gt;NJ366,1,0)</f>
        <v/>
      </c>
      <c r="NW366" s="32">
        <f>NT366+NU366+NV366+NR366+NS366</f>
        <v/>
      </c>
      <c r="NX366">
        <f>IF(NP366=5,"LayAway0-1",IF(AND(NW366=5),"BackAway0-1",""))</f>
        <v/>
      </c>
      <c r="NY366">
        <f>IF(NP366=5,KO366,IF(AND(NW366=5),KO366,""))</f>
        <v/>
      </c>
      <c r="NZ366">
        <f>IF(NP366=5,"Match Odds",IF(AND(NW366=5),"Match Odds",""))</f>
        <v/>
      </c>
      <c r="OA366">
        <f>IF(NP366=5,KP366,IF(AND(NW366=5),KP366,""))</f>
        <v/>
      </c>
      <c r="OB366">
        <f>IF(NP366=5,"MATCH_ODDS",IF(AND(NW366=5),"MATCH_ODDS",""))</f>
        <v/>
      </c>
      <c r="OC366">
        <f>IF(NP366=5,"LAY",IF(AND(NW366=5),"BACK",""))</f>
        <v/>
      </c>
    </row>
    <row r="367" ht="16.5" customHeight="1" thickBot="1" thickTop="1">
      <c r="A367" s="2" t="n"/>
      <c r="KN367" s="1">
        <f>IF(INDEX(#REF!,MATCH('HT 0-1'!D367,#REF!,0))=INDEX(#REF!,MATCH('HT 0-1'!D367,#REF!,0)),INDEX(#REF!,MATCH('HT 0-1'!D367,#REF!,0)),"ERROR")</f>
        <v/>
      </c>
      <c r="KO367" s="1">
        <f>IF(INDEX(#REF!,MATCH('HT 0-1'!E367,#REF!,0))=INDEX(#REF!,MATCH('HT 0-1'!E367,#REF!,0)),INDEX(#REF!,MATCH('HT 0-1'!E367,#REF!,0)),"ERROR")</f>
        <v/>
      </c>
      <c r="KP367" s="1">
        <f>KN367&amp;" v "&amp;KO367</f>
        <v/>
      </c>
      <c r="KQ367">
        <f>B367&amp;"_"&amp;C367</f>
        <v/>
      </c>
      <c r="KR367" s="1">
        <f>IF((HW367/KK367)&lt;0.335,"G",IF((HW367/KK367)&gt;0.67,"R","A"))</f>
        <v/>
      </c>
      <c r="KS367" s="1">
        <f>IF((HX367/KK367)&lt;0.335,"G",IF((HX367/KK367)&gt;0.67,"R","A"))</f>
        <v/>
      </c>
      <c r="KT367" s="1">
        <f>IF((IH367/KK367)&lt;0.335,"G",IF((IH367/KK367)&gt;0.67,"R","A"))</f>
        <v/>
      </c>
      <c r="KU367" s="1">
        <f>IF((II367/KK367)&lt;0.335,"G",IF((II367/KK367)&gt;0.67,"R","A"))</f>
        <v/>
      </c>
      <c r="KV367" s="1">
        <f>IF((HZ367/KK367)&lt;0.335,"G",IF((HZ367/KK367)&gt;0.67,"R","A"))</f>
        <v/>
      </c>
      <c r="KW367" s="1">
        <f>IF((HY367/KK367)&lt;0.335,"G",IF((HY367/KK367)&gt;0.67,"R","A"))</f>
        <v/>
      </c>
      <c r="KX367" s="1">
        <f>IF((IK367/KK367)&lt;0.335,"G",IF((IK367/KK367)&gt;0.67,"R","A"))</f>
        <v/>
      </c>
      <c r="KY367" s="1">
        <f>IF((IJ367/KK367)&lt;0.335,"G",IF((IJ367/KK367)&gt;0.67,"R","A"))</f>
        <v/>
      </c>
      <c r="KZ367" s="1">
        <f>IF((HQ367/KK367)&lt;0.335,"G",IF((HQ367/KK367)&gt;0.67,"R","A"))</f>
        <v/>
      </c>
      <c r="LA367" s="1">
        <f>IF((IB367/KK367)&lt;0.335,"G",IF((IB367/KK367)&gt;0.67,"R","A"))</f>
        <v/>
      </c>
      <c r="LB367">
        <f>IF(LQ367="0-1",INDEX(Scrape!#REF!,MATCH('HT 0-1'!KP367,Scrape!$B:$B,0)),"")</f>
        <v/>
      </c>
      <c r="LC367">
        <f>IF(LQ367="0-1",INDEX(Scrape!$A:$A,MATCH('HT 0-1'!KP367,Scrape!$B:$B,0)),"")</f>
        <v/>
      </c>
      <c r="LD367">
        <f>IF(LQ367="0-1",INDEX(Scrape!$B:$B,MATCH('HT 0-1'!KP367,Scrape!$B:$B,0)),"")</f>
        <v/>
      </c>
      <c r="LE367">
        <f>IF(LQ367="0-1",INDEX(Scrape!$C:$C,MATCH('HT 0-1'!KP367,Scrape!$B:$B,0)),"")</f>
        <v/>
      </c>
      <c r="LF367">
        <f>IF(LQ367="0-1",INDEX(Scrape!$D:$D,MATCH('HT 0-1'!KP367,Scrape!$B:$B,0)),"")</f>
        <v/>
      </c>
      <c r="LG367">
        <f>IF(LQ367="0-1",INDEX(Scrape!$E:$E,MATCH('HT 0-1'!KP367,Scrape!$B:$B,0)),"")</f>
        <v/>
      </c>
      <c r="LH367">
        <f>IF(LQ367="0-1",INDEX(Scrape!$F:$F,MATCH('HT 0-1'!KP367,Scrape!$B:$B,0)),"")</f>
        <v/>
      </c>
      <c r="LI367">
        <f>IF(LQ367="0-1",INDEX(Scrape!$G:$G,MATCH('HT 0-1'!KP367,Scrape!$B:$B,0)),"")</f>
        <v/>
      </c>
      <c r="LJ367">
        <f>IF(LQ367="0-1",INDEX(Scrape!$H:$H,MATCH('HT 0-1'!KP367,Scrape!$B:$B,0)),"")</f>
        <v/>
      </c>
      <c r="LK367">
        <f>IF(LQ367="0-1",INDEX(Scrape!$I:$I,MATCH('HT 0-1'!KP367,Scrape!$B:$B,0)),"")</f>
        <v/>
      </c>
      <c r="LL367">
        <f>IF(LQ367="0-1",INDEX(Scrape!$J:$J,MATCH('HT 0-1'!KP367,Scrape!$B:$B,0)),"")</f>
        <v/>
      </c>
      <c r="LM367">
        <f>IF(LQ367="0-1",INDEX(Scrape!$K:$K,MATCH('HT 0-1'!KP367,Scrape!$B:$B,0)),"")</f>
        <v/>
      </c>
      <c r="LN367">
        <f>IF(LQ367="0-1",INDEX(Scrape!$L:$L,MATCH('HT 0-1'!KP367,Scrape!$B:$B,0)),"")</f>
        <v/>
      </c>
      <c r="LO367">
        <f>IF(LQ367="0-1",INDEX(Scrape!$M:$M,MATCH('HT 0-1'!KP367,Scrape!$B:$B,0)),"")</f>
        <v/>
      </c>
      <c r="LP367">
        <f>IF(LQ367="0-1",INDEX(Scrape!$N:$N,MATCH('HT 0-1'!KP367,Scrape!$B:$B,0)),"")</f>
        <v/>
      </c>
      <c r="LQ367">
        <f>INDEX(Scrape!$O:$O,MATCH('HT 0-1'!KP367,Scrape!$B:$B,0))</f>
        <v/>
      </c>
      <c r="LR367">
        <f>(1/LJ367)+(1/LI367)+(1/LH367)</f>
        <v/>
      </c>
      <c r="LS367">
        <f>(1/LG367)+(1/LF367)+(1/LE367)</f>
        <v/>
      </c>
      <c r="LT367" s="8">
        <f>IF(INDEX(#REF!,MATCH(KQ367,#REF!,0))=INDEX(#REF!,MATCH(KQ367,#REF!,0)),INDEX(#REF!,MATCH(KQ367,#REF!,0)),"ERROR")</f>
        <v/>
      </c>
      <c r="LU367" s="4">
        <f>IF(KR367="G",2,IF(KR367="R",0.5,IF(KR367="A",1)))</f>
        <v/>
      </c>
      <c r="LV367" s="4">
        <f>IF(KS367="G",0.5,IF(KS367="R",2,IF(KS367="A",1)))</f>
        <v/>
      </c>
      <c r="LW367" s="4">
        <f>IF(KT367="G",2,IF(KT367="R",0.5,IF(KT367="A",1)))</f>
        <v/>
      </c>
      <c r="LX367" s="4">
        <f>IF(KU367="G",0.5,IF(KU367="R",2,IF(KU367="A",1)))</f>
        <v/>
      </c>
      <c r="LY367" s="7">
        <f>(LK367*(LU367+LX367)+(LL367*(LU367+LX367)))</f>
        <v/>
      </c>
      <c r="LZ367" s="7">
        <f>(LN367*(LV367+LW367)+(LO367*(LV367+LW367)))</f>
        <v/>
      </c>
      <c r="MA367" s="11">
        <f>LY367-LZ367</f>
        <v/>
      </c>
      <c r="MB367" s="5">
        <f>MA367+2</f>
        <v/>
      </c>
      <c r="MC367" s="6">
        <f>MA367-2</f>
        <v/>
      </c>
      <c r="MD367" s="4">
        <f>LE367</f>
        <v/>
      </c>
      <c r="ME367" s="9">
        <f>IF(MD367=0,1000,MD367+0.75)</f>
        <v/>
      </c>
      <c r="MF367" s="10">
        <f>IF(MD367=0,0,MD367-0.75)</f>
        <v/>
      </c>
      <c r="MG367" s="4">
        <f>((LM367*(LU367+LX367))-((LP367*(LV367+LW367))))</f>
        <v/>
      </c>
      <c r="MH367" s="9">
        <f>MG367*1.2</f>
        <v/>
      </c>
      <c r="MI367" s="10">
        <f>MG367*0.8</f>
        <v/>
      </c>
      <c r="MJ367">
        <f>IFERROR(NX367,"")</f>
        <v/>
      </c>
      <c r="MK367">
        <f>IFERROR(NY367,"")</f>
        <v/>
      </c>
      <c r="ML367">
        <f>IFERROR(NZ367,"")</f>
        <v/>
      </c>
      <c r="MM367">
        <f>IFERROR(OA367,"")</f>
        <v/>
      </c>
      <c r="MN367">
        <f>IFERROR(OB367,"")</f>
        <v/>
      </c>
      <c r="MO367">
        <f>IFERROR(OC367,"")</f>
        <v/>
      </c>
      <c r="MP367" s="1">
        <f>COUNTIFS(#REF!,LT367,#REF!,1,#REF!,"&gt;="&amp;MC367,#REF!,"&lt;="&amp;MB367,#REF!,"&lt;="&amp;ME367,#REF!,"&gt;="&amp;MF367,#REF!,"="&amp;KV367,#REF!,"="&amp;KX367)</f>
        <v/>
      </c>
      <c r="MQ367" s="1">
        <f>COUNTIFS(#REF!,LT367,#REF!,0,#REF!,"&gt;="&amp;MC367,#REF!,"&lt;="&amp;MB367,#REF!,"&lt;="&amp;ME367,#REF!,"&gt;="&amp;MF367,#REF!,"="&amp;KV367,#REF!,"="&amp;KX367)</f>
        <v/>
      </c>
      <c r="MR367" s="1">
        <f>COUNTIFS(#REF!,LT367,#REF!,1,#REF!,"&gt;="&amp;MC367,#REF!,"&lt;="&amp;MB367,#REF!,"&lt;="&amp;ME367,#REF!,"&gt;="&amp;MF367,#REF!,"="&amp;KW367,#REF!,"="&amp;KY367)</f>
        <v/>
      </c>
      <c r="MS367" s="1">
        <f>COUNTIFS(#REF!,LT367,#REF!,0,#REF!,"&gt;="&amp;MC367,#REF!,"&lt;="&amp;MB367,#REF!,"&lt;="&amp;ME367,#REF!,"&gt;="&amp;MF367,#REF!,"="&amp;KW367,#REF!,"="&amp;KY367)</f>
        <v/>
      </c>
      <c r="MT367" s="1">
        <f>COUNTIFS(#REF!,LT367,#REF!,1,#REF!,"&gt;="&amp;MI367,#REF!,"&lt;="&amp;MH367,#REF!,"&lt;="&amp;ME367,#REF!,"&gt;="&amp;MF367)</f>
        <v/>
      </c>
      <c r="MU367" s="1">
        <f>COUNTIFS(#REF!,LT367,#REF!,0,#REF!,"&gt;="&amp;MI367,#REF!,"&lt;="&amp;MH367,#REF!,"&lt;="&amp;ME367,#REF!,"&gt;="&amp;MF367)</f>
        <v/>
      </c>
      <c r="MV367" s="1">
        <f>COUNTIFS(#REF!,LT367,#REF!,1,#REF!,"&gt;="&amp;MI367,#REF!,"&lt;="&amp;MH367,#REF!,"="&amp;KZ367,#REF!,"="&amp;LA367,#REF!,"&lt;="&amp;ME367,#REF!,"&gt;="&amp;MF367)</f>
        <v/>
      </c>
      <c r="MW367" s="1">
        <f>COUNTIFS(#REF!,LT367,#REF!,0,#REF!,"&gt;="&amp;MI367,#REF!,"&lt;="&amp;MH367,#REF!,"="&amp;KZ367,#REF!,"="&amp;LA367,#REF!,"&lt;="&amp;ME367,#REF!,"&gt;="&amp;MF367)</f>
        <v/>
      </c>
      <c r="MX367" s="1">
        <f>COUNTIFS(#REF!,LT367,#REF!,1,#REF!,"&gt;="&amp;MC367,#REF!,"&lt;="&amp;MB367,#REF!,"&lt;="&amp;ME367,#REF!,"&gt;="&amp;MF367)</f>
        <v/>
      </c>
      <c r="MY367" s="1">
        <f>COUNTIFS(#REF!,LT367,#REF!,0,#REF!,"&gt;="&amp;MC367,#REF!,"&lt;="&amp;MB367,#REF!,"&lt;="&amp;ME367,#REF!,"&gt;="&amp;MF367)</f>
        <v/>
      </c>
      <c r="MZ367" s="1">
        <f>COUNTIFS(#REF!,LT367,#REF!,1,#REF!,"&lt;="&amp;ME367,#REF!,"&gt;="&amp;MF367,#REF!,"="&amp;KV367,#REF!,"="&amp;KX367)</f>
        <v/>
      </c>
      <c r="NA367" s="1">
        <f>COUNTIFS(#REF!,LT367,#REF!,0,#REF!,"&lt;="&amp;ME367,#REF!,"&gt;="&amp;MF367,#REF!,"="&amp;KV367,#REF!,"="&amp;KX367)</f>
        <v/>
      </c>
      <c r="NB367" s="1">
        <f>COUNTIFS(#REF!,LT367,#REF!,1,#REF!,"&lt;="&amp;ME367,#REF!,"&gt;="&amp;MF367,#REF!,"="&amp;KW367,#REF!,"="&amp;KY367)</f>
        <v/>
      </c>
      <c r="NC367" s="1">
        <f>COUNTIFS(#REF!,LT367,#REF!,0,#REF!,"&lt;="&amp;ME367,#REF!,"&gt;="&amp;MF367,#REF!,"="&amp;KW367,#REF!,"="&amp;KY367)</f>
        <v/>
      </c>
      <c r="ND367" s="1">
        <f>MP367+MR367+MT367+MV367+MX367+MZ367+NB367</f>
        <v/>
      </c>
      <c r="NE367" s="1">
        <f>MQ367+MS367+MU367+MW367+MY367+NA367+NC367</f>
        <v/>
      </c>
      <c r="NF367" s="1">
        <f>ND367+NE367</f>
        <v/>
      </c>
      <c r="NG367" s="33">
        <f>ND367/(ND367+NE367)</f>
        <v/>
      </c>
      <c r="NH367" s="3">
        <f>1/NG367</f>
        <v/>
      </c>
      <c r="NI367" s="1">
        <f>LI367</f>
        <v/>
      </c>
      <c r="NJ367" s="79">
        <f>((1-NG367)*(1/(NI367-1))*0.98-(NG367*1))</f>
        <v/>
      </c>
      <c r="NK367" s="34">
        <f>IF(LR367&lt;0.9,0,IF(AND(LR367&gt;1.1),0,1))</f>
        <v/>
      </c>
      <c r="NL367" s="34">
        <f>IF(LS367&lt;0.9,0,IF(AND(LS367&gt;1.1),0,1))</f>
        <v/>
      </c>
      <c r="NM367" s="32">
        <f>IF(NF367&gt;99,1,0)</f>
        <v/>
      </c>
      <c r="NN367" s="32">
        <f>IF(NJ367&gt;0.0799,1,0)</f>
        <v/>
      </c>
      <c r="NO367" s="32">
        <f>IF(NJ367&gt;NQ367,1,0)</f>
        <v/>
      </c>
      <c r="NP367" s="32">
        <f>NM367+NN367+NO367+NK367+NL367</f>
        <v/>
      </c>
      <c r="NQ367" s="79">
        <f>(((100*NG367)*(NI367-1)*0.98)-((1-NG367)*100))/100</f>
        <v/>
      </c>
      <c r="NR367" s="34">
        <f>IF(LR367&lt;0.9,0,IF(AND(LR367&gt;1.1),0,1))</f>
        <v/>
      </c>
      <c r="NS367" s="34">
        <f>IF(LS367&lt;0.9,0,IF(AND(LS367&gt;1.1),0,1))</f>
        <v/>
      </c>
      <c r="NT367" s="32">
        <f>IF(NF367&gt;99,1,0)</f>
        <v/>
      </c>
      <c r="NU367" s="32">
        <f>IF(NQ367&gt;0.0799,1,0)</f>
        <v/>
      </c>
      <c r="NV367" s="32">
        <f>IF(NQ367&gt;NJ367,1,0)</f>
        <v/>
      </c>
      <c r="NW367" s="32">
        <f>NT367+NU367+NV367+NR367+NS367</f>
        <v/>
      </c>
      <c r="NX367">
        <f>IF(NP367=5,"LayAway0-1",IF(AND(NW367=5),"BackAway0-1",""))</f>
        <v/>
      </c>
      <c r="NY367">
        <f>IF(NP367=5,KO367,IF(AND(NW367=5),KO367,""))</f>
        <v/>
      </c>
      <c r="NZ367">
        <f>IF(NP367=5,"Match Odds",IF(AND(NW367=5),"Match Odds",""))</f>
        <v/>
      </c>
      <c r="OA367">
        <f>IF(NP367=5,KP367,IF(AND(NW367=5),KP367,""))</f>
        <v/>
      </c>
      <c r="OB367">
        <f>IF(NP367=5,"MATCH_ODDS",IF(AND(NW367=5),"MATCH_ODDS",""))</f>
        <v/>
      </c>
      <c r="OC367">
        <f>IF(NP367=5,"LAY",IF(AND(NW367=5),"BACK",""))</f>
        <v/>
      </c>
    </row>
    <row r="368" ht="16.5" customHeight="1" thickBot="1" thickTop="1">
      <c r="A368" s="2" t="n"/>
      <c r="KN368" s="1">
        <f>IF(INDEX(#REF!,MATCH('HT 0-1'!D368,#REF!,0))=INDEX(#REF!,MATCH('HT 0-1'!D368,#REF!,0)),INDEX(#REF!,MATCH('HT 0-1'!D368,#REF!,0)),"ERROR")</f>
        <v/>
      </c>
      <c r="KO368" s="1">
        <f>IF(INDEX(#REF!,MATCH('HT 0-1'!E368,#REF!,0))=INDEX(#REF!,MATCH('HT 0-1'!E368,#REF!,0)),INDEX(#REF!,MATCH('HT 0-1'!E368,#REF!,0)),"ERROR")</f>
        <v/>
      </c>
      <c r="KP368" s="1">
        <f>KN368&amp;" v "&amp;KO368</f>
        <v/>
      </c>
      <c r="KQ368">
        <f>B368&amp;"_"&amp;C368</f>
        <v/>
      </c>
      <c r="KR368" s="1">
        <f>IF((HW368/KK368)&lt;0.335,"G",IF((HW368/KK368)&gt;0.67,"R","A"))</f>
        <v/>
      </c>
      <c r="KS368" s="1">
        <f>IF((HX368/KK368)&lt;0.335,"G",IF((HX368/KK368)&gt;0.67,"R","A"))</f>
        <v/>
      </c>
      <c r="KT368" s="1">
        <f>IF((IH368/KK368)&lt;0.335,"G",IF((IH368/KK368)&gt;0.67,"R","A"))</f>
        <v/>
      </c>
      <c r="KU368" s="1">
        <f>IF((II368/KK368)&lt;0.335,"G",IF((II368/KK368)&gt;0.67,"R","A"))</f>
        <v/>
      </c>
      <c r="KV368" s="1">
        <f>IF((HZ368/KK368)&lt;0.335,"G",IF((HZ368/KK368)&gt;0.67,"R","A"))</f>
        <v/>
      </c>
      <c r="KW368" s="1">
        <f>IF((HY368/KK368)&lt;0.335,"G",IF((HY368/KK368)&gt;0.67,"R","A"))</f>
        <v/>
      </c>
      <c r="KX368" s="1">
        <f>IF((IK368/KK368)&lt;0.335,"G",IF((IK368/KK368)&gt;0.67,"R","A"))</f>
        <v/>
      </c>
      <c r="KY368" s="1">
        <f>IF((IJ368/KK368)&lt;0.335,"G",IF((IJ368/KK368)&gt;0.67,"R","A"))</f>
        <v/>
      </c>
      <c r="KZ368" s="1">
        <f>IF((HQ368/KK368)&lt;0.335,"G",IF((HQ368/KK368)&gt;0.67,"R","A"))</f>
        <v/>
      </c>
      <c r="LA368" s="1">
        <f>IF((IB368/KK368)&lt;0.335,"G",IF((IB368/KK368)&gt;0.67,"R","A"))</f>
        <v/>
      </c>
      <c r="LB368">
        <f>IF(LQ368="0-1",INDEX(Scrape!#REF!,MATCH('HT 0-1'!KP368,Scrape!$B:$B,0)),"")</f>
        <v/>
      </c>
      <c r="LC368">
        <f>IF(LQ368="0-1",INDEX(Scrape!$A:$A,MATCH('HT 0-1'!KP368,Scrape!$B:$B,0)),"")</f>
        <v/>
      </c>
      <c r="LD368">
        <f>IF(LQ368="0-1",INDEX(Scrape!$B:$B,MATCH('HT 0-1'!KP368,Scrape!$B:$B,0)),"")</f>
        <v/>
      </c>
      <c r="LE368">
        <f>IF(LQ368="0-1",INDEX(Scrape!$C:$C,MATCH('HT 0-1'!KP368,Scrape!$B:$B,0)),"")</f>
        <v/>
      </c>
      <c r="LF368">
        <f>IF(LQ368="0-1",INDEX(Scrape!$D:$D,MATCH('HT 0-1'!KP368,Scrape!$B:$B,0)),"")</f>
        <v/>
      </c>
      <c r="LG368">
        <f>IF(LQ368="0-1",INDEX(Scrape!$E:$E,MATCH('HT 0-1'!KP368,Scrape!$B:$B,0)),"")</f>
        <v/>
      </c>
      <c r="LH368">
        <f>IF(LQ368="0-1",INDEX(Scrape!$F:$F,MATCH('HT 0-1'!KP368,Scrape!$B:$B,0)),"")</f>
        <v/>
      </c>
      <c r="LI368">
        <f>IF(LQ368="0-1",INDEX(Scrape!$G:$G,MATCH('HT 0-1'!KP368,Scrape!$B:$B,0)),"")</f>
        <v/>
      </c>
      <c r="LJ368">
        <f>IF(LQ368="0-1",INDEX(Scrape!$H:$H,MATCH('HT 0-1'!KP368,Scrape!$B:$B,0)),"")</f>
        <v/>
      </c>
      <c r="LK368">
        <f>IF(LQ368="0-1",INDEX(Scrape!$I:$I,MATCH('HT 0-1'!KP368,Scrape!$B:$B,0)),"")</f>
        <v/>
      </c>
      <c r="LL368">
        <f>IF(LQ368="0-1",INDEX(Scrape!$J:$J,MATCH('HT 0-1'!KP368,Scrape!$B:$B,0)),"")</f>
        <v/>
      </c>
      <c r="LM368">
        <f>IF(LQ368="0-1",INDEX(Scrape!$K:$K,MATCH('HT 0-1'!KP368,Scrape!$B:$B,0)),"")</f>
        <v/>
      </c>
      <c r="LN368">
        <f>IF(LQ368="0-1",INDEX(Scrape!$L:$L,MATCH('HT 0-1'!KP368,Scrape!$B:$B,0)),"")</f>
        <v/>
      </c>
      <c r="LO368">
        <f>IF(LQ368="0-1",INDEX(Scrape!$M:$M,MATCH('HT 0-1'!KP368,Scrape!$B:$B,0)),"")</f>
        <v/>
      </c>
      <c r="LP368">
        <f>IF(LQ368="0-1",INDEX(Scrape!$N:$N,MATCH('HT 0-1'!KP368,Scrape!$B:$B,0)),"")</f>
        <v/>
      </c>
      <c r="LQ368">
        <f>INDEX(Scrape!$O:$O,MATCH('HT 0-1'!KP368,Scrape!$B:$B,0))</f>
        <v/>
      </c>
      <c r="LR368">
        <f>(1/LJ368)+(1/LI368)+(1/LH368)</f>
        <v/>
      </c>
      <c r="LS368">
        <f>(1/LG368)+(1/LF368)+(1/LE368)</f>
        <v/>
      </c>
      <c r="LT368" s="8">
        <f>IF(INDEX(#REF!,MATCH(KQ368,#REF!,0))=INDEX(#REF!,MATCH(KQ368,#REF!,0)),INDEX(#REF!,MATCH(KQ368,#REF!,0)),"ERROR")</f>
        <v/>
      </c>
      <c r="LU368" s="4">
        <f>IF(KR368="G",2,IF(KR368="R",0.5,IF(KR368="A",1)))</f>
        <v/>
      </c>
      <c r="LV368" s="4">
        <f>IF(KS368="G",0.5,IF(KS368="R",2,IF(KS368="A",1)))</f>
        <v/>
      </c>
      <c r="LW368" s="4">
        <f>IF(KT368="G",2,IF(KT368="R",0.5,IF(KT368="A",1)))</f>
        <v/>
      </c>
      <c r="LX368" s="4">
        <f>IF(KU368="G",0.5,IF(KU368="R",2,IF(KU368="A",1)))</f>
        <v/>
      </c>
      <c r="LY368" s="7">
        <f>(LK368*(LU368+LX368)+(LL368*(LU368+LX368)))</f>
        <v/>
      </c>
      <c r="LZ368" s="7">
        <f>(LN368*(LV368+LW368)+(LO368*(LV368+LW368)))</f>
        <v/>
      </c>
      <c r="MA368" s="11">
        <f>LY368-LZ368</f>
        <v/>
      </c>
      <c r="MB368" s="5">
        <f>MA368+2</f>
        <v/>
      </c>
      <c r="MC368" s="6">
        <f>MA368-2</f>
        <v/>
      </c>
      <c r="MD368" s="4">
        <f>LE368</f>
        <v/>
      </c>
      <c r="ME368" s="9">
        <f>IF(MD368=0,1000,MD368+0.75)</f>
        <v/>
      </c>
      <c r="MF368" s="10">
        <f>IF(MD368=0,0,MD368-0.75)</f>
        <v/>
      </c>
      <c r="MG368" s="4">
        <f>((LM368*(LU368+LX368))-((LP368*(LV368+LW368))))</f>
        <v/>
      </c>
      <c r="MH368" s="9">
        <f>MG368*1.2</f>
        <v/>
      </c>
      <c r="MI368" s="10">
        <f>MG368*0.8</f>
        <v/>
      </c>
      <c r="MJ368">
        <f>IFERROR(NX368,"")</f>
        <v/>
      </c>
      <c r="MK368">
        <f>IFERROR(NY368,"")</f>
        <v/>
      </c>
      <c r="ML368">
        <f>IFERROR(NZ368,"")</f>
        <v/>
      </c>
      <c r="MM368">
        <f>IFERROR(OA368,"")</f>
        <v/>
      </c>
      <c r="MN368">
        <f>IFERROR(OB368,"")</f>
        <v/>
      </c>
      <c r="MO368">
        <f>IFERROR(OC368,"")</f>
        <v/>
      </c>
      <c r="MP368" s="1">
        <f>COUNTIFS(#REF!,LT368,#REF!,1,#REF!,"&gt;="&amp;MC368,#REF!,"&lt;="&amp;MB368,#REF!,"&lt;="&amp;ME368,#REF!,"&gt;="&amp;MF368,#REF!,"="&amp;KV368,#REF!,"="&amp;KX368)</f>
        <v/>
      </c>
      <c r="MQ368" s="1">
        <f>COUNTIFS(#REF!,LT368,#REF!,0,#REF!,"&gt;="&amp;MC368,#REF!,"&lt;="&amp;MB368,#REF!,"&lt;="&amp;ME368,#REF!,"&gt;="&amp;MF368,#REF!,"="&amp;KV368,#REF!,"="&amp;KX368)</f>
        <v/>
      </c>
      <c r="MR368" s="1">
        <f>COUNTIFS(#REF!,LT368,#REF!,1,#REF!,"&gt;="&amp;MC368,#REF!,"&lt;="&amp;MB368,#REF!,"&lt;="&amp;ME368,#REF!,"&gt;="&amp;MF368,#REF!,"="&amp;KW368,#REF!,"="&amp;KY368)</f>
        <v/>
      </c>
      <c r="MS368" s="1">
        <f>COUNTIFS(#REF!,LT368,#REF!,0,#REF!,"&gt;="&amp;MC368,#REF!,"&lt;="&amp;MB368,#REF!,"&lt;="&amp;ME368,#REF!,"&gt;="&amp;MF368,#REF!,"="&amp;KW368,#REF!,"="&amp;KY368)</f>
        <v/>
      </c>
      <c r="MT368" s="1">
        <f>COUNTIFS(#REF!,LT368,#REF!,1,#REF!,"&gt;="&amp;MI368,#REF!,"&lt;="&amp;MH368,#REF!,"&lt;="&amp;ME368,#REF!,"&gt;="&amp;MF368)</f>
        <v/>
      </c>
      <c r="MU368" s="1">
        <f>COUNTIFS(#REF!,LT368,#REF!,0,#REF!,"&gt;="&amp;MI368,#REF!,"&lt;="&amp;MH368,#REF!,"&lt;="&amp;ME368,#REF!,"&gt;="&amp;MF368)</f>
        <v/>
      </c>
      <c r="MV368" s="1">
        <f>COUNTIFS(#REF!,LT368,#REF!,1,#REF!,"&gt;="&amp;MI368,#REF!,"&lt;="&amp;MH368,#REF!,"="&amp;KZ368,#REF!,"="&amp;LA368,#REF!,"&lt;="&amp;ME368,#REF!,"&gt;="&amp;MF368)</f>
        <v/>
      </c>
      <c r="MW368" s="1">
        <f>COUNTIFS(#REF!,LT368,#REF!,0,#REF!,"&gt;="&amp;MI368,#REF!,"&lt;="&amp;MH368,#REF!,"="&amp;KZ368,#REF!,"="&amp;LA368,#REF!,"&lt;="&amp;ME368,#REF!,"&gt;="&amp;MF368)</f>
        <v/>
      </c>
      <c r="MX368" s="1">
        <f>COUNTIFS(#REF!,LT368,#REF!,1,#REF!,"&gt;="&amp;MC368,#REF!,"&lt;="&amp;MB368,#REF!,"&lt;="&amp;ME368,#REF!,"&gt;="&amp;MF368)</f>
        <v/>
      </c>
      <c r="MY368" s="1">
        <f>COUNTIFS(#REF!,LT368,#REF!,0,#REF!,"&gt;="&amp;MC368,#REF!,"&lt;="&amp;MB368,#REF!,"&lt;="&amp;ME368,#REF!,"&gt;="&amp;MF368)</f>
        <v/>
      </c>
      <c r="MZ368" s="1">
        <f>COUNTIFS(#REF!,LT368,#REF!,1,#REF!,"&lt;="&amp;ME368,#REF!,"&gt;="&amp;MF368,#REF!,"="&amp;KV368,#REF!,"="&amp;KX368)</f>
        <v/>
      </c>
      <c r="NA368" s="1">
        <f>COUNTIFS(#REF!,LT368,#REF!,0,#REF!,"&lt;="&amp;ME368,#REF!,"&gt;="&amp;MF368,#REF!,"="&amp;KV368,#REF!,"="&amp;KX368)</f>
        <v/>
      </c>
      <c r="NB368" s="1">
        <f>COUNTIFS(#REF!,LT368,#REF!,1,#REF!,"&lt;="&amp;ME368,#REF!,"&gt;="&amp;MF368,#REF!,"="&amp;KW368,#REF!,"="&amp;KY368)</f>
        <v/>
      </c>
      <c r="NC368" s="1">
        <f>COUNTIFS(#REF!,LT368,#REF!,0,#REF!,"&lt;="&amp;ME368,#REF!,"&gt;="&amp;MF368,#REF!,"="&amp;KW368,#REF!,"="&amp;KY368)</f>
        <v/>
      </c>
      <c r="ND368" s="1">
        <f>MP368+MR368+MT368+MV368+MX368+MZ368+NB368</f>
        <v/>
      </c>
      <c r="NE368" s="1">
        <f>MQ368+MS368+MU368+MW368+MY368+NA368+NC368</f>
        <v/>
      </c>
      <c r="NF368" s="1">
        <f>ND368+NE368</f>
        <v/>
      </c>
      <c r="NG368" s="33">
        <f>ND368/(ND368+NE368)</f>
        <v/>
      </c>
      <c r="NH368" s="3">
        <f>1/NG368</f>
        <v/>
      </c>
      <c r="NI368" s="1">
        <f>LI368</f>
        <v/>
      </c>
      <c r="NJ368" s="79">
        <f>((1-NG368)*(1/(NI368-1))*0.98-(NG368*1))</f>
        <v/>
      </c>
      <c r="NK368" s="34">
        <f>IF(LR368&lt;0.9,0,IF(AND(LR368&gt;1.1),0,1))</f>
        <v/>
      </c>
      <c r="NL368" s="34">
        <f>IF(LS368&lt;0.9,0,IF(AND(LS368&gt;1.1),0,1))</f>
        <v/>
      </c>
      <c r="NM368" s="32">
        <f>IF(NF368&gt;99,1,0)</f>
        <v/>
      </c>
      <c r="NN368" s="32">
        <f>IF(NJ368&gt;0.0799,1,0)</f>
        <v/>
      </c>
      <c r="NO368" s="32">
        <f>IF(NJ368&gt;NQ368,1,0)</f>
        <v/>
      </c>
      <c r="NP368" s="32">
        <f>NM368+NN368+NO368+NK368+NL368</f>
        <v/>
      </c>
      <c r="NQ368" s="79">
        <f>(((100*NG368)*(NI368-1)*0.98)-((1-NG368)*100))/100</f>
        <v/>
      </c>
      <c r="NR368" s="34">
        <f>IF(LR368&lt;0.9,0,IF(AND(LR368&gt;1.1),0,1))</f>
        <v/>
      </c>
      <c r="NS368" s="34">
        <f>IF(LS368&lt;0.9,0,IF(AND(LS368&gt;1.1),0,1))</f>
        <v/>
      </c>
      <c r="NT368" s="32">
        <f>IF(NF368&gt;99,1,0)</f>
        <v/>
      </c>
      <c r="NU368" s="32">
        <f>IF(NQ368&gt;0.0799,1,0)</f>
        <v/>
      </c>
      <c r="NV368" s="32">
        <f>IF(NQ368&gt;NJ368,1,0)</f>
        <v/>
      </c>
      <c r="NW368" s="32">
        <f>NT368+NU368+NV368+NR368+NS368</f>
        <v/>
      </c>
      <c r="NX368">
        <f>IF(NP368=5,"LayAway0-1",IF(AND(NW368=5),"BackAway0-1",""))</f>
        <v/>
      </c>
      <c r="NY368">
        <f>IF(NP368=5,KO368,IF(AND(NW368=5),KO368,""))</f>
        <v/>
      </c>
      <c r="NZ368">
        <f>IF(NP368=5,"Match Odds",IF(AND(NW368=5),"Match Odds",""))</f>
        <v/>
      </c>
      <c r="OA368">
        <f>IF(NP368=5,KP368,IF(AND(NW368=5),KP368,""))</f>
        <v/>
      </c>
      <c r="OB368">
        <f>IF(NP368=5,"MATCH_ODDS",IF(AND(NW368=5),"MATCH_ODDS",""))</f>
        <v/>
      </c>
      <c r="OC368">
        <f>IF(NP368=5,"LAY",IF(AND(NW368=5),"BACK",""))</f>
        <v/>
      </c>
    </row>
    <row r="369" ht="16.5" customHeight="1" thickBot="1" thickTop="1">
      <c r="A369" s="2" t="n"/>
      <c r="KN369" s="1">
        <f>IF(INDEX(#REF!,MATCH('HT 0-1'!D369,#REF!,0))=INDEX(#REF!,MATCH('HT 0-1'!D369,#REF!,0)),INDEX(#REF!,MATCH('HT 0-1'!D369,#REF!,0)),"ERROR")</f>
        <v/>
      </c>
      <c r="KO369" s="1">
        <f>IF(INDEX(#REF!,MATCH('HT 0-1'!E369,#REF!,0))=INDEX(#REF!,MATCH('HT 0-1'!E369,#REF!,0)),INDEX(#REF!,MATCH('HT 0-1'!E369,#REF!,0)),"ERROR")</f>
        <v/>
      </c>
      <c r="KP369" s="1">
        <f>KN369&amp;" v "&amp;KO369</f>
        <v/>
      </c>
      <c r="KQ369">
        <f>B369&amp;"_"&amp;C369</f>
        <v/>
      </c>
      <c r="KR369" s="1">
        <f>IF((HW369/KK369)&lt;0.335,"G",IF((HW369/KK369)&gt;0.67,"R","A"))</f>
        <v/>
      </c>
      <c r="KS369" s="1">
        <f>IF((HX369/KK369)&lt;0.335,"G",IF((HX369/KK369)&gt;0.67,"R","A"))</f>
        <v/>
      </c>
      <c r="KT369" s="1">
        <f>IF((IH369/KK369)&lt;0.335,"G",IF((IH369/KK369)&gt;0.67,"R","A"))</f>
        <v/>
      </c>
      <c r="KU369" s="1">
        <f>IF((II369/KK369)&lt;0.335,"G",IF((II369/KK369)&gt;0.67,"R","A"))</f>
        <v/>
      </c>
      <c r="KV369" s="1">
        <f>IF((HZ369/KK369)&lt;0.335,"G",IF((HZ369/KK369)&gt;0.67,"R","A"))</f>
        <v/>
      </c>
      <c r="KW369" s="1">
        <f>IF((HY369/KK369)&lt;0.335,"G",IF((HY369/KK369)&gt;0.67,"R","A"))</f>
        <v/>
      </c>
      <c r="KX369" s="1">
        <f>IF((IK369/KK369)&lt;0.335,"G",IF((IK369/KK369)&gt;0.67,"R","A"))</f>
        <v/>
      </c>
      <c r="KY369" s="1">
        <f>IF((IJ369/KK369)&lt;0.335,"G",IF((IJ369/KK369)&gt;0.67,"R","A"))</f>
        <v/>
      </c>
      <c r="KZ369" s="1">
        <f>IF((HQ369/KK369)&lt;0.335,"G",IF((HQ369/KK369)&gt;0.67,"R","A"))</f>
        <v/>
      </c>
      <c r="LA369" s="1">
        <f>IF((IB369/KK369)&lt;0.335,"G",IF((IB369/KK369)&gt;0.67,"R","A"))</f>
        <v/>
      </c>
      <c r="LB369">
        <f>IF(LQ369="0-1",INDEX(Scrape!#REF!,MATCH('HT 0-1'!KP369,Scrape!$B:$B,0)),"")</f>
        <v/>
      </c>
      <c r="LC369">
        <f>IF(LQ369="0-1",INDEX(Scrape!$A:$A,MATCH('HT 0-1'!KP369,Scrape!$B:$B,0)),"")</f>
        <v/>
      </c>
      <c r="LD369">
        <f>IF(LQ369="0-1",INDEX(Scrape!$B:$B,MATCH('HT 0-1'!KP369,Scrape!$B:$B,0)),"")</f>
        <v/>
      </c>
      <c r="LE369">
        <f>IF(LQ369="0-1",INDEX(Scrape!$C:$C,MATCH('HT 0-1'!KP369,Scrape!$B:$B,0)),"")</f>
        <v/>
      </c>
      <c r="LF369">
        <f>IF(LQ369="0-1",INDEX(Scrape!$D:$D,MATCH('HT 0-1'!KP369,Scrape!$B:$B,0)),"")</f>
        <v/>
      </c>
      <c r="LG369">
        <f>IF(LQ369="0-1",INDEX(Scrape!$E:$E,MATCH('HT 0-1'!KP369,Scrape!$B:$B,0)),"")</f>
        <v/>
      </c>
      <c r="LH369">
        <f>IF(LQ369="0-1",INDEX(Scrape!$F:$F,MATCH('HT 0-1'!KP369,Scrape!$B:$B,0)),"")</f>
        <v/>
      </c>
      <c r="LI369">
        <f>IF(LQ369="0-1",INDEX(Scrape!$G:$G,MATCH('HT 0-1'!KP369,Scrape!$B:$B,0)),"")</f>
        <v/>
      </c>
      <c r="LJ369">
        <f>IF(LQ369="0-1",INDEX(Scrape!$H:$H,MATCH('HT 0-1'!KP369,Scrape!$B:$B,0)),"")</f>
        <v/>
      </c>
      <c r="LK369">
        <f>IF(LQ369="0-1",INDEX(Scrape!$I:$I,MATCH('HT 0-1'!KP369,Scrape!$B:$B,0)),"")</f>
        <v/>
      </c>
      <c r="LL369">
        <f>IF(LQ369="0-1",INDEX(Scrape!$J:$J,MATCH('HT 0-1'!KP369,Scrape!$B:$B,0)),"")</f>
        <v/>
      </c>
      <c r="LM369">
        <f>IF(LQ369="0-1",INDEX(Scrape!$K:$K,MATCH('HT 0-1'!KP369,Scrape!$B:$B,0)),"")</f>
        <v/>
      </c>
      <c r="LN369">
        <f>IF(LQ369="0-1",INDEX(Scrape!$L:$L,MATCH('HT 0-1'!KP369,Scrape!$B:$B,0)),"")</f>
        <v/>
      </c>
      <c r="LO369">
        <f>IF(LQ369="0-1",INDEX(Scrape!$M:$M,MATCH('HT 0-1'!KP369,Scrape!$B:$B,0)),"")</f>
        <v/>
      </c>
      <c r="LP369">
        <f>IF(LQ369="0-1",INDEX(Scrape!$N:$N,MATCH('HT 0-1'!KP369,Scrape!$B:$B,0)),"")</f>
        <v/>
      </c>
      <c r="LQ369">
        <f>INDEX(Scrape!$O:$O,MATCH('HT 0-1'!KP369,Scrape!$B:$B,0))</f>
        <v/>
      </c>
      <c r="LR369">
        <f>(1/LJ369)+(1/LI369)+(1/LH369)</f>
        <v/>
      </c>
      <c r="LS369">
        <f>(1/LG369)+(1/LF369)+(1/LE369)</f>
        <v/>
      </c>
      <c r="LT369" s="8">
        <f>IF(INDEX(#REF!,MATCH(KQ369,#REF!,0))=INDEX(#REF!,MATCH(KQ369,#REF!,0)),INDEX(#REF!,MATCH(KQ369,#REF!,0)),"ERROR")</f>
        <v/>
      </c>
      <c r="LU369" s="4">
        <f>IF(KR369="G",2,IF(KR369="R",0.5,IF(KR369="A",1)))</f>
        <v/>
      </c>
      <c r="LV369" s="4">
        <f>IF(KS369="G",0.5,IF(KS369="R",2,IF(KS369="A",1)))</f>
        <v/>
      </c>
      <c r="LW369" s="4">
        <f>IF(KT369="G",2,IF(KT369="R",0.5,IF(KT369="A",1)))</f>
        <v/>
      </c>
      <c r="LX369" s="4">
        <f>IF(KU369="G",0.5,IF(KU369="R",2,IF(KU369="A",1)))</f>
        <v/>
      </c>
      <c r="LY369" s="7">
        <f>(LK369*(LU369+LX369)+(LL369*(LU369+LX369)))</f>
        <v/>
      </c>
      <c r="LZ369" s="7">
        <f>(LN369*(LV369+LW369)+(LO369*(LV369+LW369)))</f>
        <v/>
      </c>
      <c r="MA369" s="11">
        <f>LY369-LZ369</f>
        <v/>
      </c>
      <c r="MB369" s="5">
        <f>MA369+2</f>
        <v/>
      </c>
      <c r="MC369" s="6">
        <f>MA369-2</f>
        <v/>
      </c>
      <c r="MD369" s="4">
        <f>LE369</f>
        <v/>
      </c>
      <c r="ME369" s="9">
        <f>IF(MD369=0,1000,MD369+0.75)</f>
        <v/>
      </c>
      <c r="MF369" s="10">
        <f>IF(MD369=0,0,MD369-0.75)</f>
        <v/>
      </c>
      <c r="MG369" s="4">
        <f>((LM369*(LU369+LX369))-((LP369*(LV369+LW369))))</f>
        <v/>
      </c>
      <c r="MH369" s="9">
        <f>MG369*1.2</f>
        <v/>
      </c>
      <c r="MI369" s="10">
        <f>MG369*0.8</f>
        <v/>
      </c>
      <c r="MJ369">
        <f>IFERROR(NX369,"")</f>
        <v/>
      </c>
      <c r="MK369">
        <f>IFERROR(NY369,"")</f>
        <v/>
      </c>
      <c r="ML369">
        <f>IFERROR(NZ369,"")</f>
        <v/>
      </c>
      <c r="MM369">
        <f>IFERROR(OA369,"")</f>
        <v/>
      </c>
      <c r="MN369">
        <f>IFERROR(OB369,"")</f>
        <v/>
      </c>
      <c r="MO369">
        <f>IFERROR(OC369,"")</f>
        <v/>
      </c>
      <c r="MP369" s="1">
        <f>COUNTIFS(#REF!,LT369,#REF!,1,#REF!,"&gt;="&amp;MC369,#REF!,"&lt;="&amp;MB369,#REF!,"&lt;="&amp;ME369,#REF!,"&gt;="&amp;MF369,#REF!,"="&amp;KV369,#REF!,"="&amp;KX369)</f>
        <v/>
      </c>
      <c r="MQ369" s="1">
        <f>COUNTIFS(#REF!,LT369,#REF!,0,#REF!,"&gt;="&amp;MC369,#REF!,"&lt;="&amp;MB369,#REF!,"&lt;="&amp;ME369,#REF!,"&gt;="&amp;MF369,#REF!,"="&amp;KV369,#REF!,"="&amp;KX369)</f>
        <v/>
      </c>
      <c r="MR369" s="1">
        <f>COUNTIFS(#REF!,LT369,#REF!,1,#REF!,"&gt;="&amp;MC369,#REF!,"&lt;="&amp;MB369,#REF!,"&lt;="&amp;ME369,#REF!,"&gt;="&amp;MF369,#REF!,"="&amp;KW369,#REF!,"="&amp;KY369)</f>
        <v/>
      </c>
      <c r="MS369" s="1">
        <f>COUNTIFS(#REF!,LT369,#REF!,0,#REF!,"&gt;="&amp;MC369,#REF!,"&lt;="&amp;MB369,#REF!,"&lt;="&amp;ME369,#REF!,"&gt;="&amp;MF369,#REF!,"="&amp;KW369,#REF!,"="&amp;KY369)</f>
        <v/>
      </c>
      <c r="MT369" s="1">
        <f>COUNTIFS(#REF!,LT369,#REF!,1,#REF!,"&gt;="&amp;MI369,#REF!,"&lt;="&amp;MH369,#REF!,"&lt;="&amp;ME369,#REF!,"&gt;="&amp;MF369)</f>
        <v/>
      </c>
      <c r="MU369" s="1">
        <f>COUNTIFS(#REF!,LT369,#REF!,0,#REF!,"&gt;="&amp;MI369,#REF!,"&lt;="&amp;MH369,#REF!,"&lt;="&amp;ME369,#REF!,"&gt;="&amp;MF369)</f>
        <v/>
      </c>
      <c r="MV369" s="1">
        <f>COUNTIFS(#REF!,LT369,#REF!,1,#REF!,"&gt;="&amp;MI369,#REF!,"&lt;="&amp;MH369,#REF!,"="&amp;KZ369,#REF!,"="&amp;LA369,#REF!,"&lt;="&amp;ME369,#REF!,"&gt;="&amp;MF369)</f>
        <v/>
      </c>
      <c r="MW369" s="1">
        <f>COUNTIFS(#REF!,LT369,#REF!,0,#REF!,"&gt;="&amp;MI369,#REF!,"&lt;="&amp;MH369,#REF!,"="&amp;KZ369,#REF!,"="&amp;LA369,#REF!,"&lt;="&amp;ME369,#REF!,"&gt;="&amp;MF369)</f>
        <v/>
      </c>
      <c r="MX369" s="1">
        <f>COUNTIFS(#REF!,LT369,#REF!,1,#REF!,"&gt;="&amp;MC369,#REF!,"&lt;="&amp;MB369,#REF!,"&lt;="&amp;ME369,#REF!,"&gt;="&amp;MF369)</f>
        <v/>
      </c>
      <c r="MY369" s="1">
        <f>COUNTIFS(#REF!,LT369,#REF!,0,#REF!,"&gt;="&amp;MC369,#REF!,"&lt;="&amp;MB369,#REF!,"&lt;="&amp;ME369,#REF!,"&gt;="&amp;MF369)</f>
        <v/>
      </c>
      <c r="MZ369" s="1">
        <f>COUNTIFS(#REF!,LT369,#REF!,1,#REF!,"&lt;="&amp;ME369,#REF!,"&gt;="&amp;MF369,#REF!,"="&amp;KV369,#REF!,"="&amp;KX369)</f>
        <v/>
      </c>
      <c r="NA369" s="1">
        <f>COUNTIFS(#REF!,LT369,#REF!,0,#REF!,"&lt;="&amp;ME369,#REF!,"&gt;="&amp;MF369,#REF!,"="&amp;KV369,#REF!,"="&amp;KX369)</f>
        <v/>
      </c>
      <c r="NB369" s="1">
        <f>COUNTIFS(#REF!,LT369,#REF!,1,#REF!,"&lt;="&amp;ME369,#REF!,"&gt;="&amp;MF369,#REF!,"="&amp;KW369,#REF!,"="&amp;KY369)</f>
        <v/>
      </c>
      <c r="NC369" s="1">
        <f>COUNTIFS(#REF!,LT369,#REF!,0,#REF!,"&lt;="&amp;ME369,#REF!,"&gt;="&amp;MF369,#REF!,"="&amp;KW369,#REF!,"="&amp;KY369)</f>
        <v/>
      </c>
      <c r="ND369" s="1">
        <f>MP369+MR369+MT369+MV369+MX369+MZ369+NB369</f>
        <v/>
      </c>
      <c r="NE369" s="1">
        <f>MQ369+MS369+MU369+MW369+MY369+NA369+NC369</f>
        <v/>
      </c>
      <c r="NF369" s="1">
        <f>ND369+NE369</f>
        <v/>
      </c>
      <c r="NG369" s="33">
        <f>ND369/(ND369+NE369)</f>
        <v/>
      </c>
      <c r="NH369" s="3">
        <f>1/NG369</f>
        <v/>
      </c>
      <c r="NI369" s="1">
        <f>LI369</f>
        <v/>
      </c>
      <c r="NJ369" s="79">
        <f>((1-NG369)*(1/(NI369-1))*0.98-(NG369*1))</f>
        <v/>
      </c>
      <c r="NK369" s="34">
        <f>IF(LR369&lt;0.9,0,IF(AND(LR369&gt;1.1),0,1))</f>
        <v/>
      </c>
      <c r="NL369" s="34">
        <f>IF(LS369&lt;0.9,0,IF(AND(LS369&gt;1.1),0,1))</f>
        <v/>
      </c>
      <c r="NM369" s="32">
        <f>IF(NF369&gt;99,1,0)</f>
        <v/>
      </c>
      <c r="NN369" s="32">
        <f>IF(NJ369&gt;0.0799,1,0)</f>
        <v/>
      </c>
      <c r="NO369" s="32">
        <f>IF(NJ369&gt;NQ369,1,0)</f>
        <v/>
      </c>
      <c r="NP369" s="32">
        <f>NM369+NN369+NO369+NK369+NL369</f>
        <v/>
      </c>
      <c r="NQ369" s="79">
        <f>(((100*NG369)*(NI369-1)*0.98)-((1-NG369)*100))/100</f>
        <v/>
      </c>
      <c r="NR369" s="34">
        <f>IF(LR369&lt;0.9,0,IF(AND(LR369&gt;1.1),0,1))</f>
        <v/>
      </c>
      <c r="NS369" s="34">
        <f>IF(LS369&lt;0.9,0,IF(AND(LS369&gt;1.1),0,1))</f>
        <v/>
      </c>
      <c r="NT369" s="32">
        <f>IF(NF369&gt;99,1,0)</f>
        <v/>
      </c>
      <c r="NU369" s="32">
        <f>IF(NQ369&gt;0.0799,1,0)</f>
        <v/>
      </c>
      <c r="NV369" s="32">
        <f>IF(NQ369&gt;NJ369,1,0)</f>
        <v/>
      </c>
      <c r="NW369" s="32">
        <f>NT369+NU369+NV369+NR369+NS369</f>
        <v/>
      </c>
      <c r="NX369">
        <f>IF(NP369=5,"LayAway0-1",IF(AND(NW369=5),"BackAway0-1",""))</f>
        <v/>
      </c>
      <c r="NY369">
        <f>IF(NP369=5,KO369,IF(AND(NW369=5),KO369,""))</f>
        <v/>
      </c>
      <c r="NZ369">
        <f>IF(NP369=5,"Match Odds",IF(AND(NW369=5),"Match Odds",""))</f>
        <v/>
      </c>
      <c r="OA369">
        <f>IF(NP369=5,KP369,IF(AND(NW369=5),KP369,""))</f>
        <v/>
      </c>
      <c r="OB369">
        <f>IF(NP369=5,"MATCH_ODDS",IF(AND(NW369=5),"MATCH_ODDS",""))</f>
        <v/>
      </c>
      <c r="OC369">
        <f>IF(NP369=5,"LAY",IF(AND(NW369=5),"BACK",""))</f>
        <v/>
      </c>
    </row>
    <row r="370" ht="16.5" customHeight="1" thickBot="1" thickTop="1">
      <c r="A370" s="2" t="n"/>
      <c r="KN370" s="1">
        <f>IF(INDEX(#REF!,MATCH('HT 0-1'!D370,#REF!,0))=INDEX(#REF!,MATCH('HT 0-1'!D370,#REF!,0)),INDEX(#REF!,MATCH('HT 0-1'!D370,#REF!,0)),"ERROR")</f>
        <v/>
      </c>
      <c r="KO370" s="1">
        <f>IF(INDEX(#REF!,MATCH('HT 0-1'!E370,#REF!,0))=INDEX(#REF!,MATCH('HT 0-1'!E370,#REF!,0)),INDEX(#REF!,MATCH('HT 0-1'!E370,#REF!,0)),"ERROR")</f>
        <v/>
      </c>
      <c r="KP370" s="1">
        <f>KN370&amp;" v "&amp;KO370</f>
        <v/>
      </c>
      <c r="KQ370">
        <f>B370&amp;"_"&amp;C370</f>
        <v/>
      </c>
      <c r="KR370" s="1">
        <f>IF((HW370/KK370)&lt;0.335,"G",IF((HW370/KK370)&gt;0.67,"R","A"))</f>
        <v/>
      </c>
      <c r="KS370" s="1">
        <f>IF((HX370/KK370)&lt;0.335,"G",IF((HX370/KK370)&gt;0.67,"R","A"))</f>
        <v/>
      </c>
      <c r="KT370" s="1">
        <f>IF((IH370/KK370)&lt;0.335,"G",IF((IH370/KK370)&gt;0.67,"R","A"))</f>
        <v/>
      </c>
      <c r="KU370" s="1">
        <f>IF((II370/KK370)&lt;0.335,"G",IF((II370/KK370)&gt;0.67,"R","A"))</f>
        <v/>
      </c>
      <c r="KV370" s="1">
        <f>IF((HZ370/KK370)&lt;0.335,"G",IF((HZ370/KK370)&gt;0.67,"R","A"))</f>
        <v/>
      </c>
      <c r="KW370" s="1">
        <f>IF((HY370/KK370)&lt;0.335,"G",IF((HY370/KK370)&gt;0.67,"R","A"))</f>
        <v/>
      </c>
      <c r="KX370" s="1">
        <f>IF((IK370/KK370)&lt;0.335,"G",IF((IK370/KK370)&gt;0.67,"R","A"))</f>
        <v/>
      </c>
      <c r="KY370" s="1">
        <f>IF((IJ370/KK370)&lt;0.335,"G",IF((IJ370/KK370)&gt;0.67,"R","A"))</f>
        <v/>
      </c>
      <c r="KZ370" s="1">
        <f>IF((HQ370/KK370)&lt;0.335,"G",IF((HQ370/KK370)&gt;0.67,"R","A"))</f>
        <v/>
      </c>
      <c r="LA370" s="1">
        <f>IF((IB370/KK370)&lt;0.335,"G",IF((IB370/KK370)&gt;0.67,"R","A"))</f>
        <v/>
      </c>
      <c r="LB370">
        <f>IF(LQ370="0-1",INDEX(Scrape!#REF!,MATCH('HT 0-1'!KP370,Scrape!$B:$B,0)),"")</f>
        <v/>
      </c>
      <c r="LC370">
        <f>IF(LQ370="0-1",INDEX(Scrape!$A:$A,MATCH('HT 0-1'!KP370,Scrape!$B:$B,0)),"")</f>
        <v/>
      </c>
      <c r="LD370">
        <f>IF(LQ370="0-1",INDEX(Scrape!$B:$B,MATCH('HT 0-1'!KP370,Scrape!$B:$B,0)),"")</f>
        <v/>
      </c>
      <c r="LE370">
        <f>IF(LQ370="0-1",INDEX(Scrape!$C:$C,MATCH('HT 0-1'!KP370,Scrape!$B:$B,0)),"")</f>
        <v/>
      </c>
      <c r="LF370">
        <f>IF(LQ370="0-1",INDEX(Scrape!$D:$D,MATCH('HT 0-1'!KP370,Scrape!$B:$B,0)),"")</f>
        <v/>
      </c>
      <c r="LG370">
        <f>IF(LQ370="0-1",INDEX(Scrape!$E:$E,MATCH('HT 0-1'!KP370,Scrape!$B:$B,0)),"")</f>
        <v/>
      </c>
      <c r="LH370">
        <f>IF(LQ370="0-1",INDEX(Scrape!$F:$F,MATCH('HT 0-1'!KP370,Scrape!$B:$B,0)),"")</f>
        <v/>
      </c>
      <c r="LI370">
        <f>IF(LQ370="0-1",INDEX(Scrape!$G:$G,MATCH('HT 0-1'!KP370,Scrape!$B:$B,0)),"")</f>
        <v/>
      </c>
      <c r="LJ370">
        <f>IF(LQ370="0-1",INDEX(Scrape!$H:$H,MATCH('HT 0-1'!KP370,Scrape!$B:$B,0)),"")</f>
        <v/>
      </c>
      <c r="LK370">
        <f>IF(LQ370="0-1",INDEX(Scrape!$I:$I,MATCH('HT 0-1'!KP370,Scrape!$B:$B,0)),"")</f>
        <v/>
      </c>
      <c r="LL370">
        <f>IF(LQ370="0-1",INDEX(Scrape!$J:$J,MATCH('HT 0-1'!KP370,Scrape!$B:$B,0)),"")</f>
        <v/>
      </c>
      <c r="LM370">
        <f>IF(LQ370="0-1",INDEX(Scrape!$K:$K,MATCH('HT 0-1'!KP370,Scrape!$B:$B,0)),"")</f>
        <v/>
      </c>
      <c r="LN370">
        <f>IF(LQ370="0-1",INDEX(Scrape!$L:$L,MATCH('HT 0-1'!KP370,Scrape!$B:$B,0)),"")</f>
        <v/>
      </c>
      <c r="LO370">
        <f>IF(LQ370="0-1",INDEX(Scrape!$M:$M,MATCH('HT 0-1'!KP370,Scrape!$B:$B,0)),"")</f>
        <v/>
      </c>
      <c r="LP370">
        <f>IF(LQ370="0-1",INDEX(Scrape!$N:$N,MATCH('HT 0-1'!KP370,Scrape!$B:$B,0)),"")</f>
        <v/>
      </c>
      <c r="LQ370">
        <f>INDEX(Scrape!$O:$O,MATCH('HT 0-1'!KP370,Scrape!$B:$B,0))</f>
        <v/>
      </c>
      <c r="LR370">
        <f>(1/LJ370)+(1/LI370)+(1/LH370)</f>
        <v/>
      </c>
      <c r="LS370">
        <f>(1/LG370)+(1/LF370)+(1/LE370)</f>
        <v/>
      </c>
      <c r="LT370" s="8">
        <f>IF(INDEX(#REF!,MATCH(KQ370,#REF!,0))=INDEX(#REF!,MATCH(KQ370,#REF!,0)),INDEX(#REF!,MATCH(KQ370,#REF!,0)),"ERROR")</f>
        <v/>
      </c>
      <c r="LU370" s="4">
        <f>IF(KR370="G",2,IF(KR370="R",0.5,IF(KR370="A",1)))</f>
        <v/>
      </c>
      <c r="LV370" s="4">
        <f>IF(KS370="G",0.5,IF(KS370="R",2,IF(KS370="A",1)))</f>
        <v/>
      </c>
      <c r="LW370" s="4">
        <f>IF(KT370="G",2,IF(KT370="R",0.5,IF(KT370="A",1)))</f>
        <v/>
      </c>
      <c r="LX370" s="4">
        <f>IF(KU370="G",0.5,IF(KU370="R",2,IF(KU370="A",1)))</f>
        <v/>
      </c>
      <c r="LY370" s="7">
        <f>(LK370*(LU370+LX370)+(LL370*(LU370+LX370)))</f>
        <v/>
      </c>
      <c r="LZ370" s="7">
        <f>(LN370*(LV370+LW370)+(LO370*(LV370+LW370)))</f>
        <v/>
      </c>
      <c r="MA370" s="11">
        <f>LY370-LZ370</f>
        <v/>
      </c>
      <c r="MB370" s="5">
        <f>MA370+2</f>
        <v/>
      </c>
      <c r="MC370" s="6">
        <f>MA370-2</f>
        <v/>
      </c>
      <c r="MD370" s="4">
        <f>LE370</f>
        <v/>
      </c>
      <c r="ME370" s="9">
        <f>IF(MD370=0,1000,MD370+0.75)</f>
        <v/>
      </c>
      <c r="MF370" s="10">
        <f>IF(MD370=0,0,MD370-0.75)</f>
        <v/>
      </c>
      <c r="MG370" s="4">
        <f>((LM370*(LU370+LX370))-((LP370*(LV370+LW370))))</f>
        <v/>
      </c>
      <c r="MH370" s="9">
        <f>MG370*1.2</f>
        <v/>
      </c>
      <c r="MI370" s="10">
        <f>MG370*0.8</f>
        <v/>
      </c>
      <c r="MJ370">
        <f>IFERROR(NX370,"")</f>
        <v/>
      </c>
      <c r="MK370">
        <f>IFERROR(NY370,"")</f>
        <v/>
      </c>
      <c r="ML370">
        <f>IFERROR(NZ370,"")</f>
        <v/>
      </c>
      <c r="MM370">
        <f>IFERROR(OA370,"")</f>
        <v/>
      </c>
      <c r="MN370">
        <f>IFERROR(OB370,"")</f>
        <v/>
      </c>
      <c r="MO370">
        <f>IFERROR(OC370,"")</f>
        <v/>
      </c>
      <c r="MP370" s="1">
        <f>COUNTIFS(#REF!,LT370,#REF!,1,#REF!,"&gt;="&amp;MC370,#REF!,"&lt;="&amp;MB370,#REF!,"&lt;="&amp;ME370,#REF!,"&gt;="&amp;MF370,#REF!,"="&amp;KV370,#REF!,"="&amp;KX370)</f>
        <v/>
      </c>
      <c r="MQ370" s="1">
        <f>COUNTIFS(#REF!,LT370,#REF!,0,#REF!,"&gt;="&amp;MC370,#REF!,"&lt;="&amp;MB370,#REF!,"&lt;="&amp;ME370,#REF!,"&gt;="&amp;MF370,#REF!,"="&amp;KV370,#REF!,"="&amp;KX370)</f>
        <v/>
      </c>
      <c r="MR370" s="1">
        <f>COUNTIFS(#REF!,LT370,#REF!,1,#REF!,"&gt;="&amp;MC370,#REF!,"&lt;="&amp;MB370,#REF!,"&lt;="&amp;ME370,#REF!,"&gt;="&amp;MF370,#REF!,"="&amp;KW370,#REF!,"="&amp;KY370)</f>
        <v/>
      </c>
      <c r="MS370" s="1">
        <f>COUNTIFS(#REF!,LT370,#REF!,0,#REF!,"&gt;="&amp;MC370,#REF!,"&lt;="&amp;MB370,#REF!,"&lt;="&amp;ME370,#REF!,"&gt;="&amp;MF370,#REF!,"="&amp;KW370,#REF!,"="&amp;KY370)</f>
        <v/>
      </c>
      <c r="MT370" s="1">
        <f>COUNTIFS(#REF!,LT370,#REF!,1,#REF!,"&gt;="&amp;MI370,#REF!,"&lt;="&amp;MH370,#REF!,"&lt;="&amp;ME370,#REF!,"&gt;="&amp;MF370)</f>
        <v/>
      </c>
      <c r="MU370" s="1">
        <f>COUNTIFS(#REF!,LT370,#REF!,0,#REF!,"&gt;="&amp;MI370,#REF!,"&lt;="&amp;MH370,#REF!,"&lt;="&amp;ME370,#REF!,"&gt;="&amp;MF370)</f>
        <v/>
      </c>
      <c r="MV370" s="1">
        <f>COUNTIFS(#REF!,LT370,#REF!,1,#REF!,"&gt;="&amp;MI370,#REF!,"&lt;="&amp;MH370,#REF!,"="&amp;KZ370,#REF!,"="&amp;LA370,#REF!,"&lt;="&amp;ME370,#REF!,"&gt;="&amp;MF370)</f>
        <v/>
      </c>
      <c r="MW370" s="1">
        <f>COUNTIFS(#REF!,LT370,#REF!,0,#REF!,"&gt;="&amp;MI370,#REF!,"&lt;="&amp;MH370,#REF!,"="&amp;KZ370,#REF!,"="&amp;LA370,#REF!,"&lt;="&amp;ME370,#REF!,"&gt;="&amp;MF370)</f>
        <v/>
      </c>
      <c r="MX370" s="1">
        <f>COUNTIFS(#REF!,LT370,#REF!,1,#REF!,"&gt;="&amp;MC370,#REF!,"&lt;="&amp;MB370,#REF!,"&lt;="&amp;ME370,#REF!,"&gt;="&amp;MF370)</f>
        <v/>
      </c>
      <c r="MY370" s="1">
        <f>COUNTIFS(#REF!,LT370,#REF!,0,#REF!,"&gt;="&amp;MC370,#REF!,"&lt;="&amp;MB370,#REF!,"&lt;="&amp;ME370,#REF!,"&gt;="&amp;MF370)</f>
        <v/>
      </c>
      <c r="MZ370" s="1">
        <f>COUNTIFS(#REF!,LT370,#REF!,1,#REF!,"&lt;="&amp;ME370,#REF!,"&gt;="&amp;MF370,#REF!,"="&amp;KV370,#REF!,"="&amp;KX370)</f>
        <v/>
      </c>
      <c r="NA370" s="1">
        <f>COUNTIFS(#REF!,LT370,#REF!,0,#REF!,"&lt;="&amp;ME370,#REF!,"&gt;="&amp;MF370,#REF!,"="&amp;KV370,#REF!,"="&amp;KX370)</f>
        <v/>
      </c>
      <c r="NB370" s="1">
        <f>COUNTIFS(#REF!,LT370,#REF!,1,#REF!,"&lt;="&amp;ME370,#REF!,"&gt;="&amp;MF370,#REF!,"="&amp;KW370,#REF!,"="&amp;KY370)</f>
        <v/>
      </c>
      <c r="NC370" s="1">
        <f>COUNTIFS(#REF!,LT370,#REF!,0,#REF!,"&lt;="&amp;ME370,#REF!,"&gt;="&amp;MF370,#REF!,"="&amp;KW370,#REF!,"="&amp;KY370)</f>
        <v/>
      </c>
      <c r="ND370" s="1">
        <f>MP370+MR370+MT370+MV370+MX370+MZ370+NB370</f>
        <v/>
      </c>
      <c r="NE370" s="1">
        <f>MQ370+MS370+MU370+MW370+MY370+NA370+NC370</f>
        <v/>
      </c>
      <c r="NF370" s="1">
        <f>ND370+NE370</f>
        <v/>
      </c>
      <c r="NG370" s="33">
        <f>ND370/(ND370+NE370)</f>
        <v/>
      </c>
      <c r="NH370" s="3">
        <f>1/NG370</f>
        <v/>
      </c>
      <c r="NI370" s="1">
        <f>LI370</f>
        <v/>
      </c>
      <c r="NJ370" s="79">
        <f>((1-NG370)*(1/(NI370-1))*0.98-(NG370*1))</f>
        <v/>
      </c>
      <c r="NK370" s="34">
        <f>IF(LR370&lt;0.9,0,IF(AND(LR370&gt;1.1),0,1))</f>
        <v/>
      </c>
      <c r="NL370" s="34">
        <f>IF(LS370&lt;0.9,0,IF(AND(LS370&gt;1.1),0,1))</f>
        <v/>
      </c>
      <c r="NM370" s="32">
        <f>IF(NF370&gt;99,1,0)</f>
        <v/>
      </c>
      <c r="NN370" s="32">
        <f>IF(NJ370&gt;0.0799,1,0)</f>
        <v/>
      </c>
      <c r="NO370" s="32">
        <f>IF(NJ370&gt;NQ370,1,0)</f>
        <v/>
      </c>
      <c r="NP370" s="32">
        <f>NM370+NN370+NO370+NK370+NL370</f>
        <v/>
      </c>
      <c r="NQ370" s="79">
        <f>(((100*NG370)*(NI370-1)*0.98)-((1-NG370)*100))/100</f>
        <v/>
      </c>
      <c r="NR370" s="34">
        <f>IF(LR370&lt;0.9,0,IF(AND(LR370&gt;1.1),0,1))</f>
        <v/>
      </c>
      <c r="NS370" s="34">
        <f>IF(LS370&lt;0.9,0,IF(AND(LS370&gt;1.1),0,1))</f>
        <v/>
      </c>
      <c r="NT370" s="32">
        <f>IF(NF370&gt;99,1,0)</f>
        <v/>
      </c>
      <c r="NU370" s="32">
        <f>IF(NQ370&gt;0.0799,1,0)</f>
        <v/>
      </c>
      <c r="NV370" s="32">
        <f>IF(NQ370&gt;NJ370,1,0)</f>
        <v/>
      </c>
      <c r="NW370" s="32">
        <f>NT370+NU370+NV370+NR370+NS370</f>
        <v/>
      </c>
      <c r="NX370">
        <f>IF(NP370=5,"LayAway0-1",IF(AND(NW370=5),"BackAway0-1",""))</f>
        <v/>
      </c>
      <c r="NY370">
        <f>IF(NP370=5,KO370,IF(AND(NW370=5),KO370,""))</f>
        <v/>
      </c>
      <c r="NZ370">
        <f>IF(NP370=5,"Match Odds",IF(AND(NW370=5),"Match Odds",""))</f>
        <v/>
      </c>
      <c r="OA370">
        <f>IF(NP370=5,KP370,IF(AND(NW370=5),KP370,""))</f>
        <v/>
      </c>
      <c r="OB370">
        <f>IF(NP370=5,"MATCH_ODDS",IF(AND(NW370=5),"MATCH_ODDS",""))</f>
        <v/>
      </c>
      <c r="OC370">
        <f>IF(NP370=5,"LAY",IF(AND(NW370=5),"BACK",""))</f>
        <v/>
      </c>
    </row>
    <row r="371" ht="16.5" customHeight="1" thickBot="1" thickTop="1">
      <c r="A371" s="2" t="n"/>
      <c r="KN371" s="1">
        <f>IF(INDEX(#REF!,MATCH('HT 0-1'!D371,#REF!,0))=INDEX(#REF!,MATCH('HT 0-1'!D371,#REF!,0)),INDEX(#REF!,MATCH('HT 0-1'!D371,#REF!,0)),"ERROR")</f>
        <v/>
      </c>
      <c r="KO371" s="1">
        <f>IF(INDEX(#REF!,MATCH('HT 0-1'!E371,#REF!,0))=INDEX(#REF!,MATCH('HT 0-1'!E371,#REF!,0)),INDEX(#REF!,MATCH('HT 0-1'!E371,#REF!,0)),"ERROR")</f>
        <v/>
      </c>
      <c r="KP371" s="1">
        <f>KN371&amp;" v "&amp;KO371</f>
        <v/>
      </c>
      <c r="KQ371">
        <f>B371&amp;"_"&amp;C371</f>
        <v/>
      </c>
      <c r="KR371" s="1">
        <f>IF((HW371/KK371)&lt;0.335,"G",IF((HW371/KK371)&gt;0.67,"R","A"))</f>
        <v/>
      </c>
      <c r="KS371" s="1">
        <f>IF((HX371/KK371)&lt;0.335,"G",IF((HX371/KK371)&gt;0.67,"R","A"))</f>
        <v/>
      </c>
      <c r="KT371" s="1">
        <f>IF((IH371/KK371)&lt;0.335,"G",IF((IH371/KK371)&gt;0.67,"R","A"))</f>
        <v/>
      </c>
      <c r="KU371" s="1">
        <f>IF((II371/KK371)&lt;0.335,"G",IF((II371/KK371)&gt;0.67,"R","A"))</f>
        <v/>
      </c>
      <c r="KV371" s="1">
        <f>IF((HZ371/KK371)&lt;0.335,"G",IF((HZ371/KK371)&gt;0.67,"R","A"))</f>
        <v/>
      </c>
      <c r="KW371" s="1">
        <f>IF((HY371/KK371)&lt;0.335,"G",IF((HY371/KK371)&gt;0.67,"R","A"))</f>
        <v/>
      </c>
      <c r="KX371" s="1">
        <f>IF((IK371/KK371)&lt;0.335,"G",IF((IK371/KK371)&gt;0.67,"R","A"))</f>
        <v/>
      </c>
      <c r="KY371" s="1">
        <f>IF((IJ371/KK371)&lt;0.335,"G",IF((IJ371/KK371)&gt;0.67,"R","A"))</f>
        <v/>
      </c>
      <c r="KZ371" s="1">
        <f>IF((HQ371/KK371)&lt;0.335,"G",IF((HQ371/KK371)&gt;0.67,"R","A"))</f>
        <v/>
      </c>
      <c r="LA371" s="1">
        <f>IF((IB371/KK371)&lt;0.335,"G",IF((IB371/KK371)&gt;0.67,"R","A"))</f>
        <v/>
      </c>
      <c r="LB371">
        <f>IF(LQ371="0-1",INDEX(Scrape!#REF!,MATCH('HT 0-1'!KP371,Scrape!$B:$B,0)),"")</f>
        <v/>
      </c>
      <c r="LC371">
        <f>IF(LQ371="0-1",INDEX(Scrape!$A:$A,MATCH('HT 0-1'!KP371,Scrape!$B:$B,0)),"")</f>
        <v/>
      </c>
      <c r="LD371">
        <f>IF(LQ371="0-1",INDEX(Scrape!$B:$B,MATCH('HT 0-1'!KP371,Scrape!$B:$B,0)),"")</f>
        <v/>
      </c>
      <c r="LE371">
        <f>IF(LQ371="0-1",INDEX(Scrape!$C:$C,MATCH('HT 0-1'!KP371,Scrape!$B:$B,0)),"")</f>
        <v/>
      </c>
      <c r="LF371">
        <f>IF(LQ371="0-1",INDEX(Scrape!$D:$D,MATCH('HT 0-1'!KP371,Scrape!$B:$B,0)),"")</f>
        <v/>
      </c>
      <c r="LG371">
        <f>IF(LQ371="0-1",INDEX(Scrape!$E:$E,MATCH('HT 0-1'!KP371,Scrape!$B:$B,0)),"")</f>
        <v/>
      </c>
      <c r="LH371">
        <f>IF(LQ371="0-1",INDEX(Scrape!$F:$F,MATCH('HT 0-1'!KP371,Scrape!$B:$B,0)),"")</f>
        <v/>
      </c>
      <c r="LI371">
        <f>IF(LQ371="0-1",INDEX(Scrape!$G:$G,MATCH('HT 0-1'!KP371,Scrape!$B:$B,0)),"")</f>
        <v/>
      </c>
      <c r="LJ371">
        <f>IF(LQ371="0-1",INDEX(Scrape!$H:$H,MATCH('HT 0-1'!KP371,Scrape!$B:$B,0)),"")</f>
        <v/>
      </c>
      <c r="LK371">
        <f>IF(LQ371="0-1",INDEX(Scrape!$I:$I,MATCH('HT 0-1'!KP371,Scrape!$B:$B,0)),"")</f>
        <v/>
      </c>
      <c r="LL371">
        <f>IF(LQ371="0-1",INDEX(Scrape!$J:$J,MATCH('HT 0-1'!KP371,Scrape!$B:$B,0)),"")</f>
        <v/>
      </c>
      <c r="LM371">
        <f>IF(LQ371="0-1",INDEX(Scrape!$K:$K,MATCH('HT 0-1'!KP371,Scrape!$B:$B,0)),"")</f>
        <v/>
      </c>
      <c r="LN371">
        <f>IF(LQ371="0-1",INDEX(Scrape!$L:$L,MATCH('HT 0-1'!KP371,Scrape!$B:$B,0)),"")</f>
        <v/>
      </c>
      <c r="LO371">
        <f>IF(LQ371="0-1",INDEX(Scrape!$M:$M,MATCH('HT 0-1'!KP371,Scrape!$B:$B,0)),"")</f>
        <v/>
      </c>
      <c r="LP371">
        <f>IF(LQ371="0-1",INDEX(Scrape!$N:$N,MATCH('HT 0-1'!KP371,Scrape!$B:$B,0)),"")</f>
        <v/>
      </c>
      <c r="LQ371">
        <f>INDEX(Scrape!$O:$O,MATCH('HT 0-1'!KP371,Scrape!$B:$B,0))</f>
        <v/>
      </c>
      <c r="LR371">
        <f>(1/LJ371)+(1/LI371)+(1/LH371)</f>
        <v/>
      </c>
      <c r="LS371">
        <f>(1/LG371)+(1/LF371)+(1/LE371)</f>
        <v/>
      </c>
      <c r="LT371" s="8">
        <f>IF(INDEX(#REF!,MATCH(KQ371,#REF!,0))=INDEX(#REF!,MATCH(KQ371,#REF!,0)),INDEX(#REF!,MATCH(KQ371,#REF!,0)),"ERROR")</f>
        <v/>
      </c>
      <c r="LU371" s="4">
        <f>IF(KR371="G",2,IF(KR371="R",0.5,IF(KR371="A",1)))</f>
        <v/>
      </c>
      <c r="LV371" s="4">
        <f>IF(KS371="G",0.5,IF(KS371="R",2,IF(KS371="A",1)))</f>
        <v/>
      </c>
      <c r="LW371" s="4">
        <f>IF(KT371="G",2,IF(KT371="R",0.5,IF(KT371="A",1)))</f>
        <v/>
      </c>
      <c r="LX371" s="4">
        <f>IF(KU371="G",0.5,IF(KU371="R",2,IF(KU371="A",1)))</f>
        <v/>
      </c>
      <c r="LY371" s="7">
        <f>(LK371*(LU371+LX371)+(LL371*(LU371+LX371)))</f>
        <v/>
      </c>
      <c r="LZ371" s="7">
        <f>(LN371*(LV371+LW371)+(LO371*(LV371+LW371)))</f>
        <v/>
      </c>
      <c r="MA371" s="11">
        <f>LY371-LZ371</f>
        <v/>
      </c>
      <c r="MB371" s="5">
        <f>MA371+2</f>
        <v/>
      </c>
      <c r="MC371" s="6">
        <f>MA371-2</f>
        <v/>
      </c>
      <c r="MD371" s="4">
        <f>LE371</f>
        <v/>
      </c>
      <c r="ME371" s="9">
        <f>IF(MD371=0,1000,MD371+0.75)</f>
        <v/>
      </c>
      <c r="MF371" s="10">
        <f>IF(MD371=0,0,MD371-0.75)</f>
        <v/>
      </c>
      <c r="MG371" s="4">
        <f>((LM371*(LU371+LX371))-((LP371*(LV371+LW371))))</f>
        <v/>
      </c>
      <c r="MH371" s="9">
        <f>MG371*1.2</f>
        <v/>
      </c>
      <c r="MI371" s="10">
        <f>MG371*0.8</f>
        <v/>
      </c>
      <c r="MJ371">
        <f>IFERROR(NX371,"")</f>
        <v/>
      </c>
      <c r="MK371">
        <f>IFERROR(NY371,"")</f>
        <v/>
      </c>
      <c r="ML371">
        <f>IFERROR(NZ371,"")</f>
        <v/>
      </c>
      <c r="MM371">
        <f>IFERROR(OA371,"")</f>
        <v/>
      </c>
      <c r="MN371">
        <f>IFERROR(OB371,"")</f>
        <v/>
      </c>
      <c r="MO371">
        <f>IFERROR(OC371,"")</f>
        <v/>
      </c>
      <c r="MP371" s="1">
        <f>COUNTIFS(#REF!,LT371,#REF!,1,#REF!,"&gt;="&amp;MC371,#REF!,"&lt;="&amp;MB371,#REF!,"&lt;="&amp;ME371,#REF!,"&gt;="&amp;MF371,#REF!,"="&amp;KV371,#REF!,"="&amp;KX371)</f>
        <v/>
      </c>
      <c r="MQ371" s="1">
        <f>COUNTIFS(#REF!,LT371,#REF!,0,#REF!,"&gt;="&amp;MC371,#REF!,"&lt;="&amp;MB371,#REF!,"&lt;="&amp;ME371,#REF!,"&gt;="&amp;MF371,#REF!,"="&amp;KV371,#REF!,"="&amp;KX371)</f>
        <v/>
      </c>
      <c r="MR371" s="1">
        <f>COUNTIFS(#REF!,LT371,#REF!,1,#REF!,"&gt;="&amp;MC371,#REF!,"&lt;="&amp;MB371,#REF!,"&lt;="&amp;ME371,#REF!,"&gt;="&amp;MF371,#REF!,"="&amp;KW371,#REF!,"="&amp;KY371)</f>
        <v/>
      </c>
      <c r="MS371" s="1">
        <f>COUNTIFS(#REF!,LT371,#REF!,0,#REF!,"&gt;="&amp;MC371,#REF!,"&lt;="&amp;MB371,#REF!,"&lt;="&amp;ME371,#REF!,"&gt;="&amp;MF371,#REF!,"="&amp;KW371,#REF!,"="&amp;KY371)</f>
        <v/>
      </c>
      <c r="MT371" s="1">
        <f>COUNTIFS(#REF!,LT371,#REF!,1,#REF!,"&gt;="&amp;MI371,#REF!,"&lt;="&amp;MH371,#REF!,"&lt;="&amp;ME371,#REF!,"&gt;="&amp;MF371)</f>
        <v/>
      </c>
      <c r="MU371" s="1">
        <f>COUNTIFS(#REF!,LT371,#REF!,0,#REF!,"&gt;="&amp;MI371,#REF!,"&lt;="&amp;MH371,#REF!,"&lt;="&amp;ME371,#REF!,"&gt;="&amp;MF371)</f>
        <v/>
      </c>
      <c r="MV371" s="1">
        <f>COUNTIFS(#REF!,LT371,#REF!,1,#REF!,"&gt;="&amp;MI371,#REF!,"&lt;="&amp;MH371,#REF!,"="&amp;KZ371,#REF!,"="&amp;LA371,#REF!,"&lt;="&amp;ME371,#REF!,"&gt;="&amp;MF371)</f>
        <v/>
      </c>
      <c r="MW371" s="1">
        <f>COUNTIFS(#REF!,LT371,#REF!,0,#REF!,"&gt;="&amp;MI371,#REF!,"&lt;="&amp;MH371,#REF!,"="&amp;KZ371,#REF!,"="&amp;LA371,#REF!,"&lt;="&amp;ME371,#REF!,"&gt;="&amp;MF371)</f>
        <v/>
      </c>
      <c r="MX371" s="1">
        <f>COUNTIFS(#REF!,LT371,#REF!,1,#REF!,"&gt;="&amp;MC371,#REF!,"&lt;="&amp;MB371,#REF!,"&lt;="&amp;ME371,#REF!,"&gt;="&amp;MF371)</f>
        <v/>
      </c>
      <c r="MY371" s="1">
        <f>COUNTIFS(#REF!,LT371,#REF!,0,#REF!,"&gt;="&amp;MC371,#REF!,"&lt;="&amp;MB371,#REF!,"&lt;="&amp;ME371,#REF!,"&gt;="&amp;MF371)</f>
        <v/>
      </c>
      <c r="MZ371" s="1">
        <f>COUNTIFS(#REF!,LT371,#REF!,1,#REF!,"&lt;="&amp;ME371,#REF!,"&gt;="&amp;MF371,#REF!,"="&amp;KV371,#REF!,"="&amp;KX371)</f>
        <v/>
      </c>
      <c r="NA371" s="1">
        <f>COUNTIFS(#REF!,LT371,#REF!,0,#REF!,"&lt;="&amp;ME371,#REF!,"&gt;="&amp;MF371,#REF!,"="&amp;KV371,#REF!,"="&amp;KX371)</f>
        <v/>
      </c>
      <c r="NB371" s="1">
        <f>COUNTIFS(#REF!,LT371,#REF!,1,#REF!,"&lt;="&amp;ME371,#REF!,"&gt;="&amp;MF371,#REF!,"="&amp;KW371,#REF!,"="&amp;KY371)</f>
        <v/>
      </c>
      <c r="NC371" s="1">
        <f>COUNTIFS(#REF!,LT371,#REF!,0,#REF!,"&lt;="&amp;ME371,#REF!,"&gt;="&amp;MF371,#REF!,"="&amp;KW371,#REF!,"="&amp;KY371)</f>
        <v/>
      </c>
      <c r="ND371" s="1">
        <f>MP371+MR371+MT371+MV371+MX371+MZ371+NB371</f>
        <v/>
      </c>
      <c r="NE371" s="1">
        <f>MQ371+MS371+MU371+MW371+MY371+NA371+NC371</f>
        <v/>
      </c>
      <c r="NF371" s="1">
        <f>ND371+NE371</f>
        <v/>
      </c>
      <c r="NG371" s="33">
        <f>ND371/(ND371+NE371)</f>
        <v/>
      </c>
      <c r="NH371" s="3">
        <f>1/NG371</f>
        <v/>
      </c>
      <c r="NI371" s="1">
        <f>LI371</f>
        <v/>
      </c>
      <c r="NJ371" s="79">
        <f>((1-NG371)*(1/(NI371-1))*0.98-(NG371*1))</f>
        <v/>
      </c>
      <c r="NK371" s="34">
        <f>IF(LR371&lt;0.9,0,IF(AND(LR371&gt;1.1),0,1))</f>
        <v/>
      </c>
      <c r="NL371" s="34">
        <f>IF(LS371&lt;0.9,0,IF(AND(LS371&gt;1.1),0,1))</f>
        <v/>
      </c>
      <c r="NM371" s="32">
        <f>IF(NF371&gt;99,1,0)</f>
        <v/>
      </c>
      <c r="NN371" s="32">
        <f>IF(NJ371&gt;0.0799,1,0)</f>
        <v/>
      </c>
      <c r="NO371" s="32">
        <f>IF(NJ371&gt;NQ371,1,0)</f>
        <v/>
      </c>
      <c r="NP371" s="32">
        <f>NM371+NN371+NO371+NK371+NL371</f>
        <v/>
      </c>
      <c r="NQ371" s="79">
        <f>(((100*NG371)*(NI371-1)*0.98)-((1-NG371)*100))/100</f>
        <v/>
      </c>
      <c r="NR371" s="34">
        <f>IF(LR371&lt;0.9,0,IF(AND(LR371&gt;1.1),0,1))</f>
        <v/>
      </c>
      <c r="NS371" s="34">
        <f>IF(LS371&lt;0.9,0,IF(AND(LS371&gt;1.1),0,1))</f>
        <v/>
      </c>
      <c r="NT371" s="32">
        <f>IF(NF371&gt;99,1,0)</f>
        <v/>
      </c>
      <c r="NU371" s="32">
        <f>IF(NQ371&gt;0.0799,1,0)</f>
        <v/>
      </c>
      <c r="NV371" s="32">
        <f>IF(NQ371&gt;NJ371,1,0)</f>
        <v/>
      </c>
      <c r="NW371" s="32">
        <f>NT371+NU371+NV371+NR371+NS371</f>
        <v/>
      </c>
      <c r="NX371">
        <f>IF(NP371=5,"LayAway0-1",IF(AND(NW371=5),"BackAway0-1",""))</f>
        <v/>
      </c>
      <c r="NY371">
        <f>IF(NP371=5,KO371,IF(AND(NW371=5),KO371,""))</f>
        <v/>
      </c>
      <c r="NZ371">
        <f>IF(NP371=5,"Match Odds",IF(AND(NW371=5),"Match Odds",""))</f>
        <v/>
      </c>
      <c r="OA371">
        <f>IF(NP371=5,KP371,IF(AND(NW371=5),KP371,""))</f>
        <v/>
      </c>
      <c r="OB371">
        <f>IF(NP371=5,"MATCH_ODDS",IF(AND(NW371=5),"MATCH_ODDS",""))</f>
        <v/>
      </c>
      <c r="OC371">
        <f>IF(NP371=5,"LAY",IF(AND(NW371=5),"BACK",""))</f>
        <v/>
      </c>
    </row>
    <row r="372" ht="16.5" customHeight="1" thickBot="1" thickTop="1">
      <c r="A372" s="2" t="n"/>
      <c r="KN372" s="1">
        <f>IF(INDEX(#REF!,MATCH('HT 0-1'!D372,#REF!,0))=INDEX(#REF!,MATCH('HT 0-1'!D372,#REF!,0)),INDEX(#REF!,MATCH('HT 0-1'!D372,#REF!,0)),"ERROR")</f>
        <v/>
      </c>
      <c r="KO372" s="1">
        <f>IF(INDEX(#REF!,MATCH('HT 0-1'!E372,#REF!,0))=INDEX(#REF!,MATCH('HT 0-1'!E372,#REF!,0)),INDEX(#REF!,MATCH('HT 0-1'!E372,#REF!,0)),"ERROR")</f>
        <v/>
      </c>
      <c r="KP372" s="1">
        <f>KN372&amp;" v "&amp;KO372</f>
        <v/>
      </c>
      <c r="KQ372">
        <f>B372&amp;"_"&amp;C372</f>
        <v/>
      </c>
      <c r="KR372" s="1">
        <f>IF((HW372/KK372)&lt;0.335,"G",IF((HW372/KK372)&gt;0.67,"R","A"))</f>
        <v/>
      </c>
      <c r="KS372" s="1">
        <f>IF((HX372/KK372)&lt;0.335,"G",IF((HX372/KK372)&gt;0.67,"R","A"))</f>
        <v/>
      </c>
      <c r="KT372" s="1">
        <f>IF((IH372/KK372)&lt;0.335,"G",IF((IH372/KK372)&gt;0.67,"R","A"))</f>
        <v/>
      </c>
      <c r="KU372" s="1">
        <f>IF((II372/KK372)&lt;0.335,"G",IF((II372/KK372)&gt;0.67,"R","A"))</f>
        <v/>
      </c>
      <c r="KV372" s="1">
        <f>IF((HZ372/KK372)&lt;0.335,"G",IF((HZ372/KK372)&gt;0.67,"R","A"))</f>
        <v/>
      </c>
      <c r="KW372" s="1">
        <f>IF((HY372/KK372)&lt;0.335,"G",IF((HY372/KK372)&gt;0.67,"R","A"))</f>
        <v/>
      </c>
      <c r="KX372" s="1">
        <f>IF((IK372/KK372)&lt;0.335,"G",IF((IK372/KK372)&gt;0.67,"R","A"))</f>
        <v/>
      </c>
      <c r="KY372" s="1">
        <f>IF((IJ372/KK372)&lt;0.335,"G",IF((IJ372/KK372)&gt;0.67,"R","A"))</f>
        <v/>
      </c>
      <c r="KZ372" s="1">
        <f>IF((HQ372/KK372)&lt;0.335,"G",IF((HQ372/KK372)&gt;0.67,"R","A"))</f>
        <v/>
      </c>
      <c r="LA372" s="1">
        <f>IF((IB372/KK372)&lt;0.335,"G",IF((IB372/KK372)&gt;0.67,"R","A"))</f>
        <v/>
      </c>
      <c r="LB372">
        <f>IF(LQ372="0-1",INDEX(Scrape!#REF!,MATCH('HT 0-1'!KP372,Scrape!$B:$B,0)),"")</f>
        <v/>
      </c>
      <c r="LC372">
        <f>IF(LQ372="0-1",INDEX(Scrape!$A:$A,MATCH('HT 0-1'!KP372,Scrape!$B:$B,0)),"")</f>
        <v/>
      </c>
      <c r="LD372">
        <f>IF(LQ372="0-1",INDEX(Scrape!$B:$B,MATCH('HT 0-1'!KP372,Scrape!$B:$B,0)),"")</f>
        <v/>
      </c>
      <c r="LE372">
        <f>IF(LQ372="0-1",INDEX(Scrape!$C:$C,MATCH('HT 0-1'!KP372,Scrape!$B:$B,0)),"")</f>
        <v/>
      </c>
      <c r="LF372">
        <f>IF(LQ372="0-1",INDEX(Scrape!$D:$D,MATCH('HT 0-1'!KP372,Scrape!$B:$B,0)),"")</f>
        <v/>
      </c>
      <c r="LG372">
        <f>IF(LQ372="0-1",INDEX(Scrape!$E:$E,MATCH('HT 0-1'!KP372,Scrape!$B:$B,0)),"")</f>
        <v/>
      </c>
      <c r="LH372">
        <f>IF(LQ372="0-1",INDEX(Scrape!$F:$F,MATCH('HT 0-1'!KP372,Scrape!$B:$B,0)),"")</f>
        <v/>
      </c>
      <c r="LI372">
        <f>IF(LQ372="0-1",INDEX(Scrape!$G:$G,MATCH('HT 0-1'!KP372,Scrape!$B:$B,0)),"")</f>
        <v/>
      </c>
      <c r="LJ372">
        <f>IF(LQ372="0-1",INDEX(Scrape!$H:$H,MATCH('HT 0-1'!KP372,Scrape!$B:$B,0)),"")</f>
        <v/>
      </c>
      <c r="LK372">
        <f>IF(LQ372="0-1",INDEX(Scrape!$I:$I,MATCH('HT 0-1'!KP372,Scrape!$B:$B,0)),"")</f>
        <v/>
      </c>
      <c r="LL372">
        <f>IF(LQ372="0-1",INDEX(Scrape!$J:$J,MATCH('HT 0-1'!KP372,Scrape!$B:$B,0)),"")</f>
        <v/>
      </c>
      <c r="LM372">
        <f>IF(LQ372="0-1",INDEX(Scrape!$K:$K,MATCH('HT 0-1'!KP372,Scrape!$B:$B,0)),"")</f>
        <v/>
      </c>
      <c r="LN372">
        <f>IF(LQ372="0-1",INDEX(Scrape!$L:$L,MATCH('HT 0-1'!KP372,Scrape!$B:$B,0)),"")</f>
        <v/>
      </c>
      <c r="LO372">
        <f>IF(LQ372="0-1",INDEX(Scrape!$M:$M,MATCH('HT 0-1'!KP372,Scrape!$B:$B,0)),"")</f>
        <v/>
      </c>
      <c r="LP372">
        <f>IF(LQ372="0-1",INDEX(Scrape!$N:$N,MATCH('HT 0-1'!KP372,Scrape!$B:$B,0)),"")</f>
        <v/>
      </c>
      <c r="LQ372">
        <f>INDEX(Scrape!$O:$O,MATCH('HT 0-1'!KP372,Scrape!$B:$B,0))</f>
        <v/>
      </c>
      <c r="LR372">
        <f>(1/LJ372)+(1/LI372)+(1/LH372)</f>
        <v/>
      </c>
      <c r="LS372">
        <f>(1/LG372)+(1/LF372)+(1/LE372)</f>
        <v/>
      </c>
      <c r="LT372" s="8">
        <f>IF(INDEX(#REF!,MATCH(KQ372,#REF!,0))=INDEX(#REF!,MATCH(KQ372,#REF!,0)),INDEX(#REF!,MATCH(KQ372,#REF!,0)),"ERROR")</f>
        <v/>
      </c>
      <c r="LU372" s="4">
        <f>IF(KR372="G",2,IF(KR372="R",0.5,IF(KR372="A",1)))</f>
        <v/>
      </c>
      <c r="LV372" s="4">
        <f>IF(KS372="G",0.5,IF(KS372="R",2,IF(KS372="A",1)))</f>
        <v/>
      </c>
      <c r="LW372" s="4">
        <f>IF(KT372="G",2,IF(KT372="R",0.5,IF(KT372="A",1)))</f>
        <v/>
      </c>
      <c r="LX372" s="4">
        <f>IF(KU372="G",0.5,IF(KU372="R",2,IF(KU372="A",1)))</f>
        <v/>
      </c>
      <c r="LY372" s="7">
        <f>(LK372*(LU372+LX372)+(LL372*(LU372+LX372)))</f>
        <v/>
      </c>
      <c r="LZ372" s="7">
        <f>(LN372*(LV372+LW372)+(LO372*(LV372+LW372)))</f>
        <v/>
      </c>
      <c r="MA372" s="11">
        <f>LY372-LZ372</f>
        <v/>
      </c>
      <c r="MB372" s="5">
        <f>MA372+2</f>
        <v/>
      </c>
      <c r="MC372" s="6">
        <f>MA372-2</f>
        <v/>
      </c>
      <c r="MD372" s="4">
        <f>LE372</f>
        <v/>
      </c>
      <c r="ME372" s="9">
        <f>IF(MD372=0,1000,MD372+0.75)</f>
        <v/>
      </c>
      <c r="MF372" s="10">
        <f>IF(MD372=0,0,MD372-0.75)</f>
        <v/>
      </c>
      <c r="MG372" s="4">
        <f>((LM372*(LU372+LX372))-((LP372*(LV372+LW372))))</f>
        <v/>
      </c>
      <c r="MH372" s="9">
        <f>MG372*1.2</f>
        <v/>
      </c>
      <c r="MI372" s="10">
        <f>MG372*0.8</f>
        <v/>
      </c>
      <c r="MJ372">
        <f>IFERROR(NX372,"")</f>
        <v/>
      </c>
      <c r="MK372">
        <f>IFERROR(NY372,"")</f>
        <v/>
      </c>
      <c r="ML372">
        <f>IFERROR(NZ372,"")</f>
        <v/>
      </c>
      <c r="MM372">
        <f>IFERROR(OA372,"")</f>
        <v/>
      </c>
      <c r="MN372">
        <f>IFERROR(OB372,"")</f>
        <v/>
      </c>
      <c r="MO372">
        <f>IFERROR(OC372,"")</f>
        <v/>
      </c>
      <c r="MP372" s="1">
        <f>COUNTIFS(#REF!,LT372,#REF!,1,#REF!,"&gt;="&amp;MC372,#REF!,"&lt;="&amp;MB372,#REF!,"&lt;="&amp;ME372,#REF!,"&gt;="&amp;MF372,#REF!,"="&amp;KV372,#REF!,"="&amp;KX372)</f>
        <v/>
      </c>
      <c r="MQ372" s="1">
        <f>COUNTIFS(#REF!,LT372,#REF!,0,#REF!,"&gt;="&amp;MC372,#REF!,"&lt;="&amp;MB372,#REF!,"&lt;="&amp;ME372,#REF!,"&gt;="&amp;MF372,#REF!,"="&amp;KV372,#REF!,"="&amp;KX372)</f>
        <v/>
      </c>
      <c r="MR372" s="1">
        <f>COUNTIFS(#REF!,LT372,#REF!,1,#REF!,"&gt;="&amp;MC372,#REF!,"&lt;="&amp;MB372,#REF!,"&lt;="&amp;ME372,#REF!,"&gt;="&amp;MF372,#REF!,"="&amp;KW372,#REF!,"="&amp;KY372)</f>
        <v/>
      </c>
      <c r="MS372" s="1">
        <f>COUNTIFS(#REF!,LT372,#REF!,0,#REF!,"&gt;="&amp;MC372,#REF!,"&lt;="&amp;MB372,#REF!,"&lt;="&amp;ME372,#REF!,"&gt;="&amp;MF372,#REF!,"="&amp;KW372,#REF!,"="&amp;KY372)</f>
        <v/>
      </c>
      <c r="MT372" s="1">
        <f>COUNTIFS(#REF!,LT372,#REF!,1,#REF!,"&gt;="&amp;MI372,#REF!,"&lt;="&amp;MH372,#REF!,"&lt;="&amp;ME372,#REF!,"&gt;="&amp;MF372)</f>
        <v/>
      </c>
      <c r="MU372" s="1">
        <f>COUNTIFS(#REF!,LT372,#REF!,0,#REF!,"&gt;="&amp;MI372,#REF!,"&lt;="&amp;MH372,#REF!,"&lt;="&amp;ME372,#REF!,"&gt;="&amp;MF372)</f>
        <v/>
      </c>
      <c r="MV372" s="1">
        <f>COUNTIFS(#REF!,LT372,#REF!,1,#REF!,"&gt;="&amp;MI372,#REF!,"&lt;="&amp;MH372,#REF!,"="&amp;KZ372,#REF!,"="&amp;LA372,#REF!,"&lt;="&amp;ME372,#REF!,"&gt;="&amp;MF372)</f>
        <v/>
      </c>
      <c r="MW372" s="1">
        <f>COUNTIFS(#REF!,LT372,#REF!,0,#REF!,"&gt;="&amp;MI372,#REF!,"&lt;="&amp;MH372,#REF!,"="&amp;KZ372,#REF!,"="&amp;LA372,#REF!,"&lt;="&amp;ME372,#REF!,"&gt;="&amp;MF372)</f>
        <v/>
      </c>
      <c r="MX372" s="1">
        <f>COUNTIFS(#REF!,LT372,#REF!,1,#REF!,"&gt;="&amp;MC372,#REF!,"&lt;="&amp;MB372,#REF!,"&lt;="&amp;ME372,#REF!,"&gt;="&amp;MF372)</f>
        <v/>
      </c>
      <c r="MY372" s="1">
        <f>COUNTIFS(#REF!,LT372,#REF!,0,#REF!,"&gt;="&amp;MC372,#REF!,"&lt;="&amp;MB372,#REF!,"&lt;="&amp;ME372,#REF!,"&gt;="&amp;MF372)</f>
        <v/>
      </c>
      <c r="MZ372" s="1">
        <f>COUNTIFS(#REF!,LT372,#REF!,1,#REF!,"&lt;="&amp;ME372,#REF!,"&gt;="&amp;MF372,#REF!,"="&amp;KV372,#REF!,"="&amp;KX372)</f>
        <v/>
      </c>
      <c r="NA372" s="1">
        <f>COUNTIFS(#REF!,LT372,#REF!,0,#REF!,"&lt;="&amp;ME372,#REF!,"&gt;="&amp;MF372,#REF!,"="&amp;KV372,#REF!,"="&amp;KX372)</f>
        <v/>
      </c>
      <c r="NB372" s="1">
        <f>COUNTIFS(#REF!,LT372,#REF!,1,#REF!,"&lt;="&amp;ME372,#REF!,"&gt;="&amp;MF372,#REF!,"="&amp;KW372,#REF!,"="&amp;KY372)</f>
        <v/>
      </c>
      <c r="NC372" s="1">
        <f>COUNTIFS(#REF!,LT372,#REF!,0,#REF!,"&lt;="&amp;ME372,#REF!,"&gt;="&amp;MF372,#REF!,"="&amp;KW372,#REF!,"="&amp;KY372)</f>
        <v/>
      </c>
      <c r="ND372" s="1">
        <f>MP372+MR372+MT372+MV372+MX372+MZ372+NB372</f>
        <v/>
      </c>
      <c r="NE372" s="1">
        <f>MQ372+MS372+MU372+MW372+MY372+NA372+NC372</f>
        <v/>
      </c>
      <c r="NF372" s="1">
        <f>ND372+NE372</f>
        <v/>
      </c>
      <c r="NG372" s="33">
        <f>ND372/(ND372+NE372)</f>
        <v/>
      </c>
      <c r="NH372" s="3">
        <f>1/NG372</f>
        <v/>
      </c>
      <c r="NI372" s="1">
        <f>LI372</f>
        <v/>
      </c>
      <c r="NJ372" s="79">
        <f>((1-NG372)*(1/(NI372-1))*0.98-(NG372*1))</f>
        <v/>
      </c>
      <c r="NK372" s="34">
        <f>IF(LR372&lt;0.9,0,IF(AND(LR372&gt;1.1),0,1))</f>
        <v/>
      </c>
      <c r="NL372" s="34">
        <f>IF(LS372&lt;0.9,0,IF(AND(LS372&gt;1.1),0,1))</f>
        <v/>
      </c>
      <c r="NM372" s="32">
        <f>IF(NF372&gt;99,1,0)</f>
        <v/>
      </c>
      <c r="NN372" s="32">
        <f>IF(NJ372&gt;0.0799,1,0)</f>
        <v/>
      </c>
      <c r="NO372" s="32">
        <f>IF(NJ372&gt;NQ372,1,0)</f>
        <v/>
      </c>
      <c r="NP372" s="32">
        <f>NM372+NN372+NO372+NK372+NL372</f>
        <v/>
      </c>
      <c r="NQ372" s="79">
        <f>(((100*NG372)*(NI372-1)*0.98)-((1-NG372)*100))/100</f>
        <v/>
      </c>
      <c r="NR372" s="34">
        <f>IF(LR372&lt;0.9,0,IF(AND(LR372&gt;1.1),0,1))</f>
        <v/>
      </c>
      <c r="NS372" s="34">
        <f>IF(LS372&lt;0.9,0,IF(AND(LS372&gt;1.1),0,1))</f>
        <v/>
      </c>
      <c r="NT372" s="32">
        <f>IF(NF372&gt;99,1,0)</f>
        <v/>
      </c>
      <c r="NU372" s="32">
        <f>IF(NQ372&gt;0.0799,1,0)</f>
        <v/>
      </c>
      <c r="NV372" s="32">
        <f>IF(NQ372&gt;NJ372,1,0)</f>
        <v/>
      </c>
      <c r="NW372" s="32">
        <f>NT372+NU372+NV372+NR372+NS372</f>
        <v/>
      </c>
      <c r="NX372">
        <f>IF(NP372=5,"LayAway0-1",IF(AND(NW372=5),"BackAway0-1",""))</f>
        <v/>
      </c>
      <c r="NY372">
        <f>IF(NP372=5,KO372,IF(AND(NW372=5),KO372,""))</f>
        <v/>
      </c>
      <c r="NZ372">
        <f>IF(NP372=5,"Match Odds",IF(AND(NW372=5),"Match Odds",""))</f>
        <v/>
      </c>
      <c r="OA372">
        <f>IF(NP372=5,KP372,IF(AND(NW372=5),KP372,""))</f>
        <v/>
      </c>
      <c r="OB372">
        <f>IF(NP372=5,"MATCH_ODDS",IF(AND(NW372=5),"MATCH_ODDS",""))</f>
        <v/>
      </c>
      <c r="OC372">
        <f>IF(NP372=5,"LAY",IF(AND(NW372=5),"BACK",""))</f>
        <v/>
      </c>
    </row>
    <row r="373" ht="16.5" customHeight="1" thickBot="1" thickTop="1">
      <c r="A373" s="2" t="n"/>
      <c r="KN373" s="1">
        <f>IF(INDEX(#REF!,MATCH('HT 0-1'!D373,#REF!,0))=INDEX(#REF!,MATCH('HT 0-1'!D373,#REF!,0)),INDEX(#REF!,MATCH('HT 0-1'!D373,#REF!,0)),"ERROR")</f>
        <v/>
      </c>
      <c r="KO373" s="1">
        <f>IF(INDEX(#REF!,MATCH('HT 0-1'!E373,#REF!,0))=INDEX(#REF!,MATCH('HT 0-1'!E373,#REF!,0)),INDEX(#REF!,MATCH('HT 0-1'!E373,#REF!,0)),"ERROR")</f>
        <v/>
      </c>
      <c r="KP373" s="1">
        <f>KN373&amp;" v "&amp;KO373</f>
        <v/>
      </c>
      <c r="KQ373">
        <f>B373&amp;"_"&amp;C373</f>
        <v/>
      </c>
      <c r="KR373" s="1">
        <f>IF((HW373/KK373)&lt;0.335,"G",IF((HW373/KK373)&gt;0.67,"R","A"))</f>
        <v/>
      </c>
      <c r="KS373" s="1">
        <f>IF((HX373/KK373)&lt;0.335,"G",IF((HX373/KK373)&gt;0.67,"R","A"))</f>
        <v/>
      </c>
      <c r="KT373" s="1">
        <f>IF((IH373/KK373)&lt;0.335,"G",IF((IH373/KK373)&gt;0.67,"R","A"))</f>
        <v/>
      </c>
      <c r="KU373" s="1">
        <f>IF((II373/KK373)&lt;0.335,"G",IF((II373/KK373)&gt;0.67,"R","A"))</f>
        <v/>
      </c>
      <c r="KV373" s="1">
        <f>IF((HZ373/KK373)&lt;0.335,"G",IF((HZ373/KK373)&gt;0.67,"R","A"))</f>
        <v/>
      </c>
      <c r="KW373" s="1">
        <f>IF((HY373/KK373)&lt;0.335,"G",IF((HY373/KK373)&gt;0.67,"R","A"))</f>
        <v/>
      </c>
      <c r="KX373" s="1">
        <f>IF((IK373/KK373)&lt;0.335,"G",IF((IK373/KK373)&gt;0.67,"R","A"))</f>
        <v/>
      </c>
      <c r="KY373" s="1">
        <f>IF((IJ373/KK373)&lt;0.335,"G",IF((IJ373/KK373)&gt;0.67,"R","A"))</f>
        <v/>
      </c>
      <c r="KZ373" s="1">
        <f>IF((HQ373/KK373)&lt;0.335,"G",IF((HQ373/KK373)&gt;0.67,"R","A"))</f>
        <v/>
      </c>
      <c r="LA373" s="1">
        <f>IF((IB373/KK373)&lt;0.335,"G",IF((IB373/KK373)&gt;0.67,"R","A"))</f>
        <v/>
      </c>
      <c r="LB373">
        <f>IF(LQ373="0-1",INDEX(Scrape!#REF!,MATCH('HT 0-1'!KP373,Scrape!$B:$B,0)),"")</f>
        <v/>
      </c>
      <c r="LC373">
        <f>IF(LQ373="0-1",INDEX(Scrape!$A:$A,MATCH('HT 0-1'!KP373,Scrape!$B:$B,0)),"")</f>
        <v/>
      </c>
      <c r="LD373">
        <f>IF(LQ373="0-1",INDEX(Scrape!$B:$B,MATCH('HT 0-1'!KP373,Scrape!$B:$B,0)),"")</f>
        <v/>
      </c>
      <c r="LE373">
        <f>IF(LQ373="0-1",INDEX(Scrape!$C:$C,MATCH('HT 0-1'!KP373,Scrape!$B:$B,0)),"")</f>
        <v/>
      </c>
      <c r="LF373">
        <f>IF(LQ373="0-1",INDEX(Scrape!$D:$D,MATCH('HT 0-1'!KP373,Scrape!$B:$B,0)),"")</f>
        <v/>
      </c>
      <c r="LG373">
        <f>IF(LQ373="0-1",INDEX(Scrape!$E:$E,MATCH('HT 0-1'!KP373,Scrape!$B:$B,0)),"")</f>
        <v/>
      </c>
      <c r="LH373">
        <f>IF(LQ373="0-1",INDEX(Scrape!$F:$F,MATCH('HT 0-1'!KP373,Scrape!$B:$B,0)),"")</f>
        <v/>
      </c>
      <c r="LI373">
        <f>IF(LQ373="0-1",INDEX(Scrape!$G:$G,MATCH('HT 0-1'!KP373,Scrape!$B:$B,0)),"")</f>
        <v/>
      </c>
      <c r="LJ373">
        <f>IF(LQ373="0-1",INDEX(Scrape!$H:$H,MATCH('HT 0-1'!KP373,Scrape!$B:$B,0)),"")</f>
        <v/>
      </c>
      <c r="LK373">
        <f>IF(LQ373="0-1",INDEX(Scrape!$I:$I,MATCH('HT 0-1'!KP373,Scrape!$B:$B,0)),"")</f>
        <v/>
      </c>
      <c r="LL373">
        <f>IF(LQ373="0-1",INDEX(Scrape!$J:$J,MATCH('HT 0-1'!KP373,Scrape!$B:$B,0)),"")</f>
        <v/>
      </c>
      <c r="LM373">
        <f>IF(LQ373="0-1",INDEX(Scrape!$K:$K,MATCH('HT 0-1'!KP373,Scrape!$B:$B,0)),"")</f>
        <v/>
      </c>
      <c r="LN373">
        <f>IF(LQ373="0-1",INDEX(Scrape!$L:$L,MATCH('HT 0-1'!KP373,Scrape!$B:$B,0)),"")</f>
        <v/>
      </c>
      <c r="LO373">
        <f>IF(LQ373="0-1",INDEX(Scrape!$M:$M,MATCH('HT 0-1'!KP373,Scrape!$B:$B,0)),"")</f>
        <v/>
      </c>
      <c r="LP373">
        <f>IF(LQ373="0-1",INDEX(Scrape!$N:$N,MATCH('HT 0-1'!KP373,Scrape!$B:$B,0)),"")</f>
        <v/>
      </c>
      <c r="LQ373">
        <f>INDEX(Scrape!$O:$O,MATCH('HT 0-1'!KP373,Scrape!$B:$B,0))</f>
        <v/>
      </c>
      <c r="LR373">
        <f>(1/LJ373)+(1/LI373)+(1/LH373)</f>
        <v/>
      </c>
      <c r="LS373">
        <f>(1/LG373)+(1/LF373)+(1/LE373)</f>
        <v/>
      </c>
      <c r="LT373" s="8">
        <f>IF(INDEX(#REF!,MATCH(KQ373,#REF!,0))=INDEX(#REF!,MATCH(KQ373,#REF!,0)),INDEX(#REF!,MATCH(KQ373,#REF!,0)),"ERROR")</f>
        <v/>
      </c>
      <c r="LU373" s="4">
        <f>IF(KR373="G",2,IF(KR373="R",0.5,IF(KR373="A",1)))</f>
        <v/>
      </c>
      <c r="LV373" s="4">
        <f>IF(KS373="G",0.5,IF(KS373="R",2,IF(KS373="A",1)))</f>
        <v/>
      </c>
      <c r="LW373" s="4">
        <f>IF(KT373="G",2,IF(KT373="R",0.5,IF(KT373="A",1)))</f>
        <v/>
      </c>
      <c r="LX373" s="4">
        <f>IF(KU373="G",0.5,IF(KU373="R",2,IF(KU373="A",1)))</f>
        <v/>
      </c>
      <c r="LY373" s="7">
        <f>(LK373*(LU373+LX373)+(LL373*(LU373+LX373)))</f>
        <v/>
      </c>
      <c r="LZ373" s="7">
        <f>(LN373*(LV373+LW373)+(LO373*(LV373+LW373)))</f>
        <v/>
      </c>
      <c r="MA373" s="11">
        <f>LY373-LZ373</f>
        <v/>
      </c>
      <c r="MB373" s="5">
        <f>MA373+2</f>
        <v/>
      </c>
      <c r="MC373" s="6">
        <f>MA373-2</f>
        <v/>
      </c>
      <c r="MD373" s="4">
        <f>LE373</f>
        <v/>
      </c>
      <c r="ME373" s="9">
        <f>IF(MD373=0,1000,MD373+0.75)</f>
        <v/>
      </c>
      <c r="MF373" s="10">
        <f>IF(MD373=0,0,MD373-0.75)</f>
        <v/>
      </c>
      <c r="MG373" s="4">
        <f>((LM373*(LU373+LX373))-((LP373*(LV373+LW373))))</f>
        <v/>
      </c>
      <c r="MH373" s="9">
        <f>MG373*1.2</f>
        <v/>
      </c>
      <c r="MI373" s="10">
        <f>MG373*0.8</f>
        <v/>
      </c>
      <c r="MJ373">
        <f>IFERROR(NX373,"")</f>
        <v/>
      </c>
      <c r="MK373">
        <f>IFERROR(NY373,"")</f>
        <v/>
      </c>
      <c r="ML373">
        <f>IFERROR(NZ373,"")</f>
        <v/>
      </c>
      <c r="MM373">
        <f>IFERROR(OA373,"")</f>
        <v/>
      </c>
      <c r="MN373">
        <f>IFERROR(OB373,"")</f>
        <v/>
      </c>
      <c r="MO373">
        <f>IFERROR(OC373,"")</f>
        <v/>
      </c>
      <c r="MP373" s="1">
        <f>COUNTIFS(#REF!,LT373,#REF!,1,#REF!,"&gt;="&amp;MC373,#REF!,"&lt;="&amp;MB373,#REF!,"&lt;="&amp;ME373,#REF!,"&gt;="&amp;MF373,#REF!,"="&amp;KV373,#REF!,"="&amp;KX373)</f>
        <v/>
      </c>
      <c r="MQ373" s="1">
        <f>COUNTIFS(#REF!,LT373,#REF!,0,#REF!,"&gt;="&amp;MC373,#REF!,"&lt;="&amp;MB373,#REF!,"&lt;="&amp;ME373,#REF!,"&gt;="&amp;MF373,#REF!,"="&amp;KV373,#REF!,"="&amp;KX373)</f>
        <v/>
      </c>
      <c r="MR373" s="1">
        <f>COUNTIFS(#REF!,LT373,#REF!,1,#REF!,"&gt;="&amp;MC373,#REF!,"&lt;="&amp;MB373,#REF!,"&lt;="&amp;ME373,#REF!,"&gt;="&amp;MF373,#REF!,"="&amp;KW373,#REF!,"="&amp;KY373)</f>
        <v/>
      </c>
      <c r="MS373" s="1">
        <f>COUNTIFS(#REF!,LT373,#REF!,0,#REF!,"&gt;="&amp;MC373,#REF!,"&lt;="&amp;MB373,#REF!,"&lt;="&amp;ME373,#REF!,"&gt;="&amp;MF373,#REF!,"="&amp;KW373,#REF!,"="&amp;KY373)</f>
        <v/>
      </c>
      <c r="MT373" s="1">
        <f>COUNTIFS(#REF!,LT373,#REF!,1,#REF!,"&gt;="&amp;MI373,#REF!,"&lt;="&amp;MH373,#REF!,"&lt;="&amp;ME373,#REF!,"&gt;="&amp;MF373)</f>
        <v/>
      </c>
      <c r="MU373" s="1">
        <f>COUNTIFS(#REF!,LT373,#REF!,0,#REF!,"&gt;="&amp;MI373,#REF!,"&lt;="&amp;MH373,#REF!,"&lt;="&amp;ME373,#REF!,"&gt;="&amp;MF373)</f>
        <v/>
      </c>
      <c r="MV373" s="1">
        <f>COUNTIFS(#REF!,LT373,#REF!,1,#REF!,"&gt;="&amp;MI373,#REF!,"&lt;="&amp;MH373,#REF!,"="&amp;KZ373,#REF!,"="&amp;LA373,#REF!,"&lt;="&amp;ME373,#REF!,"&gt;="&amp;MF373)</f>
        <v/>
      </c>
      <c r="MW373" s="1">
        <f>COUNTIFS(#REF!,LT373,#REF!,0,#REF!,"&gt;="&amp;MI373,#REF!,"&lt;="&amp;MH373,#REF!,"="&amp;KZ373,#REF!,"="&amp;LA373,#REF!,"&lt;="&amp;ME373,#REF!,"&gt;="&amp;MF373)</f>
        <v/>
      </c>
      <c r="MX373" s="1">
        <f>COUNTIFS(#REF!,LT373,#REF!,1,#REF!,"&gt;="&amp;MC373,#REF!,"&lt;="&amp;MB373,#REF!,"&lt;="&amp;ME373,#REF!,"&gt;="&amp;MF373)</f>
        <v/>
      </c>
      <c r="MY373" s="1">
        <f>COUNTIFS(#REF!,LT373,#REF!,0,#REF!,"&gt;="&amp;MC373,#REF!,"&lt;="&amp;MB373,#REF!,"&lt;="&amp;ME373,#REF!,"&gt;="&amp;MF373)</f>
        <v/>
      </c>
      <c r="MZ373" s="1">
        <f>COUNTIFS(#REF!,LT373,#REF!,1,#REF!,"&lt;="&amp;ME373,#REF!,"&gt;="&amp;MF373,#REF!,"="&amp;KV373,#REF!,"="&amp;KX373)</f>
        <v/>
      </c>
      <c r="NA373" s="1">
        <f>COUNTIFS(#REF!,LT373,#REF!,0,#REF!,"&lt;="&amp;ME373,#REF!,"&gt;="&amp;MF373,#REF!,"="&amp;KV373,#REF!,"="&amp;KX373)</f>
        <v/>
      </c>
      <c r="NB373" s="1">
        <f>COUNTIFS(#REF!,LT373,#REF!,1,#REF!,"&lt;="&amp;ME373,#REF!,"&gt;="&amp;MF373,#REF!,"="&amp;KW373,#REF!,"="&amp;KY373)</f>
        <v/>
      </c>
      <c r="NC373" s="1">
        <f>COUNTIFS(#REF!,LT373,#REF!,0,#REF!,"&lt;="&amp;ME373,#REF!,"&gt;="&amp;MF373,#REF!,"="&amp;KW373,#REF!,"="&amp;KY373)</f>
        <v/>
      </c>
      <c r="ND373" s="1">
        <f>MP373+MR373+MT373+MV373+MX373+MZ373+NB373</f>
        <v/>
      </c>
      <c r="NE373" s="1">
        <f>MQ373+MS373+MU373+MW373+MY373+NA373+NC373</f>
        <v/>
      </c>
      <c r="NF373" s="1">
        <f>ND373+NE373</f>
        <v/>
      </c>
      <c r="NG373" s="33">
        <f>ND373/(ND373+NE373)</f>
        <v/>
      </c>
      <c r="NH373" s="3">
        <f>1/NG373</f>
        <v/>
      </c>
      <c r="NI373" s="1">
        <f>LI373</f>
        <v/>
      </c>
      <c r="NJ373" s="79">
        <f>((1-NG373)*(1/(NI373-1))*0.98-(NG373*1))</f>
        <v/>
      </c>
      <c r="NK373" s="34">
        <f>IF(LR373&lt;0.9,0,IF(AND(LR373&gt;1.1),0,1))</f>
        <v/>
      </c>
      <c r="NL373" s="34">
        <f>IF(LS373&lt;0.9,0,IF(AND(LS373&gt;1.1),0,1))</f>
        <v/>
      </c>
      <c r="NM373" s="32">
        <f>IF(NF373&gt;99,1,0)</f>
        <v/>
      </c>
      <c r="NN373" s="32">
        <f>IF(NJ373&gt;0.0799,1,0)</f>
        <v/>
      </c>
      <c r="NO373" s="32">
        <f>IF(NJ373&gt;NQ373,1,0)</f>
        <v/>
      </c>
      <c r="NP373" s="32">
        <f>NM373+NN373+NO373+NK373+NL373</f>
        <v/>
      </c>
      <c r="NQ373" s="79">
        <f>(((100*NG373)*(NI373-1)*0.98)-((1-NG373)*100))/100</f>
        <v/>
      </c>
      <c r="NR373" s="34">
        <f>IF(LR373&lt;0.9,0,IF(AND(LR373&gt;1.1),0,1))</f>
        <v/>
      </c>
      <c r="NS373" s="34">
        <f>IF(LS373&lt;0.9,0,IF(AND(LS373&gt;1.1),0,1))</f>
        <v/>
      </c>
      <c r="NT373" s="32">
        <f>IF(NF373&gt;99,1,0)</f>
        <v/>
      </c>
      <c r="NU373" s="32">
        <f>IF(NQ373&gt;0.0799,1,0)</f>
        <v/>
      </c>
      <c r="NV373" s="32">
        <f>IF(NQ373&gt;NJ373,1,0)</f>
        <v/>
      </c>
      <c r="NW373" s="32">
        <f>NT373+NU373+NV373+NR373+NS373</f>
        <v/>
      </c>
      <c r="NX373">
        <f>IF(NP373=5,"LayAway0-1",IF(AND(NW373=5),"BackAway0-1",""))</f>
        <v/>
      </c>
      <c r="NY373">
        <f>IF(NP373=5,KO373,IF(AND(NW373=5),KO373,""))</f>
        <v/>
      </c>
      <c r="NZ373">
        <f>IF(NP373=5,"Match Odds",IF(AND(NW373=5),"Match Odds",""))</f>
        <v/>
      </c>
      <c r="OA373">
        <f>IF(NP373=5,KP373,IF(AND(NW373=5),KP373,""))</f>
        <v/>
      </c>
      <c r="OB373">
        <f>IF(NP373=5,"MATCH_ODDS",IF(AND(NW373=5),"MATCH_ODDS",""))</f>
        <v/>
      </c>
      <c r="OC373">
        <f>IF(NP373=5,"LAY",IF(AND(NW373=5),"BACK",""))</f>
        <v/>
      </c>
    </row>
    <row r="374" ht="16.5" customHeight="1" thickBot="1" thickTop="1">
      <c r="A374" s="2" t="n"/>
      <c r="KN374" s="1">
        <f>IF(INDEX(#REF!,MATCH('HT 0-1'!D374,#REF!,0))=INDEX(#REF!,MATCH('HT 0-1'!D374,#REF!,0)),INDEX(#REF!,MATCH('HT 0-1'!D374,#REF!,0)),"ERROR")</f>
        <v/>
      </c>
      <c r="KO374" s="1">
        <f>IF(INDEX(#REF!,MATCH('HT 0-1'!E374,#REF!,0))=INDEX(#REF!,MATCH('HT 0-1'!E374,#REF!,0)),INDEX(#REF!,MATCH('HT 0-1'!E374,#REF!,0)),"ERROR")</f>
        <v/>
      </c>
      <c r="KP374" s="1">
        <f>KN374&amp;" v "&amp;KO374</f>
        <v/>
      </c>
      <c r="KQ374">
        <f>B374&amp;"_"&amp;C374</f>
        <v/>
      </c>
      <c r="KR374" s="1">
        <f>IF((HW374/KK374)&lt;0.335,"G",IF((HW374/KK374)&gt;0.67,"R","A"))</f>
        <v/>
      </c>
      <c r="KS374" s="1">
        <f>IF((HX374/KK374)&lt;0.335,"G",IF((HX374/KK374)&gt;0.67,"R","A"))</f>
        <v/>
      </c>
      <c r="KT374" s="1">
        <f>IF((IH374/KK374)&lt;0.335,"G",IF((IH374/KK374)&gt;0.67,"R","A"))</f>
        <v/>
      </c>
      <c r="KU374" s="1">
        <f>IF((II374/KK374)&lt;0.335,"G",IF((II374/KK374)&gt;0.67,"R","A"))</f>
        <v/>
      </c>
      <c r="KV374" s="1">
        <f>IF((HZ374/KK374)&lt;0.335,"G",IF((HZ374/KK374)&gt;0.67,"R","A"))</f>
        <v/>
      </c>
      <c r="KW374" s="1">
        <f>IF((HY374/KK374)&lt;0.335,"G",IF((HY374/KK374)&gt;0.67,"R","A"))</f>
        <v/>
      </c>
      <c r="KX374" s="1">
        <f>IF((IK374/KK374)&lt;0.335,"G",IF((IK374/KK374)&gt;0.67,"R","A"))</f>
        <v/>
      </c>
      <c r="KY374" s="1">
        <f>IF((IJ374/KK374)&lt;0.335,"G",IF((IJ374/KK374)&gt;0.67,"R","A"))</f>
        <v/>
      </c>
      <c r="KZ374" s="1">
        <f>IF((HQ374/KK374)&lt;0.335,"G",IF((HQ374/KK374)&gt;0.67,"R","A"))</f>
        <v/>
      </c>
      <c r="LA374" s="1">
        <f>IF((IB374/KK374)&lt;0.335,"G",IF((IB374/KK374)&gt;0.67,"R","A"))</f>
        <v/>
      </c>
      <c r="LB374">
        <f>IF(LQ374="0-1",INDEX(Scrape!#REF!,MATCH('HT 0-1'!KP374,Scrape!$B:$B,0)),"")</f>
        <v/>
      </c>
      <c r="LC374">
        <f>IF(LQ374="0-1",INDEX(Scrape!$A:$A,MATCH('HT 0-1'!KP374,Scrape!$B:$B,0)),"")</f>
        <v/>
      </c>
      <c r="LD374">
        <f>IF(LQ374="0-1",INDEX(Scrape!$B:$B,MATCH('HT 0-1'!KP374,Scrape!$B:$B,0)),"")</f>
        <v/>
      </c>
      <c r="LE374">
        <f>IF(LQ374="0-1",INDEX(Scrape!$C:$C,MATCH('HT 0-1'!KP374,Scrape!$B:$B,0)),"")</f>
        <v/>
      </c>
      <c r="LF374">
        <f>IF(LQ374="0-1",INDEX(Scrape!$D:$D,MATCH('HT 0-1'!KP374,Scrape!$B:$B,0)),"")</f>
        <v/>
      </c>
      <c r="LG374">
        <f>IF(LQ374="0-1",INDEX(Scrape!$E:$E,MATCH('HT 0-1'!KP374,Scrape!$B:$B,0)),"")</f>
        <v/>
      </c>
      <c r="LH374">
        <f>IF(LQ374="0-1",INDEX(Scrape!$F:$F,MATCH('HT 0-1'!KP374,Scrape!$B:$B,0)),"")</f>
        <v/>
      </c>
      <c r="LI374">
        <f>IF(LQ374="0-1",INDEX(Scrape!$G:$G,MATCH('HT 0-1'!KP374,Scrape!$B:$B,0)),"")</f>
        <v/>
      </c>
      <c r="LJ374">
        <f>IF(LQ374="0-1",INDEX(Scrape!$H:$H,MATCH('HT 0-1'!KP374,Scrape!$B:$B,0)),"")</f>
        <v/>
      </c>
      <c r="LK374">
        <f>IF(LQ374="0-1",INDEX(Scrape!$I:$I,MATCH('HT 0-1'!KP374,Scrape!$B:$B,0)),"")</f>
        <v/>
      </c>
      <c r="LL374">
        <f>IF(LQ374="0-1",INDEX(Scrape!$J:$J,MATCH('HT 0-1'!KP374,Scrape!$B:$B,0)),"")</f>
        <v/>
      </c>
      <c r="LM374">
        <f>IF(LQ374="0-1",INDEX(Scrape!$K:$K,MATCH('HT 0-1'!KP374,Scrape!$B:$B,0)),"")</f>
        <v/>
      </c>
      <c r="LN374">
        <f>IF(LQ374="0-1",INDEX(Scrape!$L:$L,MATCH('HT 0-1'!KP374,Scrape!$B:$B,0)),"")</f>
        <v/>
      </c>
      <c r="LO374">
        <f>IF(LQ374="0-1",INDEX(Scrape!$M:$M,MATCH('HT 0-1'!KP374,Scrape!$B:$B,0)),"")</f>
        <v/>
      </c>
      <c r="LP374">
        <f>IF(LQ374="0-1",INDEX(Scrape!$N:$N,MATCH('HT 0-1'!KP374,Scrape!$B:$B,0)),"")</f>
        <v/>
      </c>
      <c r="LQ374">
        <f>INDEX(Scrape!$O:$O,MATCH('HT 0-1'!KP374,Scrape!$B:$B,0))</f>
        <v/>
      </c>
      <c r="LR374">
        <f>(1/LJ374)+(1/LI374)+(1/LH374)</f>
        <v/>
      </c>
      <c r="LS374">
        <f>(1/LG374)+(1/LF374)+(1/LE374)</f>
        <v/>
      </c>
      <c r="LT374" s="8">
        <f>IF(INDEX(#REF!,MATCH(KQ374,#REF!,0))=INDEX(#REF!,MATCH(KQ374,#REF!,0)),INDEX(#REF!,MATCH(KQ374,#REF!,0)),"ERROR")</f>
        <v/>
      </c>
      <c r="LU374" s="4">
        <f>IF(KR374="G",2,IF(KR374="R",0.5,IF(KR374="A",1)))</f>
        <v/>
      </c>
      <c r="LV374" s="4">
        <f>IF(KS374="G",0.5,IF(KS374="R",2,IF(KS374="A",1)))</f>
        <v/>
      </c>
      <c r="LW374" s="4">
        <f>IF(KT374="G",2,IF(KT374="R",0.5,IF(KT374="A",1)))</f>
        <v/>
      </c>
      <c r="LX374" s="4">
        <f>IF(KU374="G",0.5,IF(KU374="R",2,IF(KU374="A",1)))</f>
        <v/>
      </c>
      <c r="LY374" s="7">
        <f>(LK374*(LU374+LX374)+(LL374*(LU374+LX374)))</f>
        <v/>
      </c>
      <c r="LZ374" s="7">
        <f>(LN374*(LV374+LW374)+(LO374*(LV374+LW374)))</f>
        <v/>
      </c>
      <c r="MA374" s="11">
        <f>LY374-LZ374</f>
        <v/>
      </c>
      <c r="MB374" s="5">
        <f>MA374+2</f>
        <v/>
      </c>
      <c r="MC374" s="6">
        <f>MA374-2</f>
        <v/>
      </c>
      <c r="MD374" s="4">
        <f>LE374</f>
        <v/>
      </c>
      <c r="ME374" s="9">
        <f>IF(MD374=0,1000,MD374+0.75)</f>
        <v/>
      </c>
      <c r="MF374" s="10">
        <f>IF(MD374=0,0,MD374-0.75)</f>
        <v/>
      </c>
      <c r="MG374" s="4">
        <f>((LM374*(LU374+LX374))-((LP374*(LV374+LW374))))</f>
        <v/>
      </c>
      <c r="MH374" s="9">
        <f>MG374*1.2</f>
        <v/>
      </c>
      <c r="MI374" s="10">
        <f>MG374*0.8</f>
        <v/>
      </c>
      <c r="MJ374">
        <f>IFERROR(NX374,"")</f>
        <v/>
      </c>
      <c r="MK374">
        <f>IFERROR(NY374,"")</f>
        <v/>
      </c>
      <c r="ML374">
        <f>IFERROR(NZ374,"")</f>
        <v/>
      </c>
      <c r="MM374">
        <f>IFERROR(OA374,"")</f>
        <v/>
      </c>
      <c r="MN374">
        <f>IFERROR(OB374,"")</f>
        <v/>
      </c>
      <c r="MO374">
        <f>IFERROR(OC374,"")</f>
        <v/>
      </c>
      <c r="MP374" s="1">
        <f>COUNTIFS(#REF!,LT374,#REF!,1,#REF!,"&gt;="&amp;MC374,#REF!,"&lt;="&amp;MB374,#REF!,"&lt;="&amp;ME374,#REF!,"&gt;="&amp;MF374,#REF!,"="&amp;KV374,#REF!,"="&amp;KX374)</f>
        <v/>
      </c>
      <c r="MQ374" s="1">
        <f>COUNTIFS(#REF!,LT374,#REF!,0,#REF!,"&gt;="&amp;MC374,#REF!,"&lt;="&amp;MB374,#REF!,"&lt;="&amp;ME374,#REF!,"&gt;="&amp;MF374,#REF!,"="&amp;KV374,#REF!,"="&amp;KX374)</f>
        <v/>
      </c>
      <c r="MR374" s="1">
        <f>COUNTIFS(#REF!,LT374,#REF!,1,#REF!,"&gt;="&amp;MC374,#REF!,"&lt;="&amp;MB374,#REF!,"&lt;="&amp;ME374,#REF!,"&gt;="&amp;MF374,#REF!,"="&amp;KW374,#REF!,"="&amp;KY374)</f>
        <v/>
      </c>
      <c r="MS374" s="1">
        <f>COUNTIFS(#REF!,LT374,#REF!,0,#REF!,"&gt;="&amp;MC374,#REF!,"&lt;="&amp;MB374,#REF!,"&lt;="&amp;ME374,#REF!,"&gt;="&amp;MF374,#REF!,"="&amp;KW374,#REF!,"="&amp;KY374)</f>
        <v/>
      </c>
      <c r="MT374" s="1">
        <f>COUNTIFS(#REF!,LT374,#REF!,1,#REF!,"&gt;="&amp;MI374,#REF!,"&lt;="&amp;MH374,#REF!,"&lt;="&amp;ME374,#REF!,"&gt;="&amp;MF374)</f>
        <v/>
      </c>
      <c r="MU374" s="1">
        <f>COUNTIFS(#REF!,LT374,#REF!,0,#REF!,"&gt;="&amp;MI374,#REF!,"&lt;="&amp;MH374,#REF!,"&lt;="&amp;ME374,#REF!,"&gt;="&amp;MF374)</f>
        <v/>
      </c>
      <c r="MV374" s="1">
        <f>COUNTIFS(#REF!,LT374,#REF!,1,#REF!,"&gt;="&amp;MI374,#REF!,"&lt;="&amp;MH374,#REF!,"="&amp;KZ374,#REF!,"="&amp;LA374,#REF!,"&lt;="&amp;ME374,#REF!,"&gt;="&amp;MF374)</f>
        <v/>
      </c>
      <c r="MW374" s="1">
        <f>COUNTIFS(#REF!,LT374,#REF!,0,#REF!,"&gt;="&amp;MI374,#REF!,"&lt;="&amp;MH374,#REF!,"="&amp;KZ374,#REF!,"="&amp;LA374,#REF!,"&lt;="&amp;ME374,#REF!,"&gt;="&amp;MF374)</f>
        <v/>
      </c>
      <c r="MX374" s="1">
        <f>COUNTIFS(#REF!,LT374,#REF!,1,#REF!,"&gt;="&amp;MC374,#REF!,"&lt;="&amp;MB374,#REF!,"&lt;="&amp;ME374,#REF!,"&gt;="&amp;MF374)</f>
        <v/>
      </c>
      <c r="MY374" s="1">
        <f>COUNTIFS(#REF!,LT374,#REF!,0,#REF!,"&gt;="&amp;MC374,#REF!,"&lt;="&amp;MB374,#REF!,"&lt;="&amp;ME374,#REF!,"&gt;="&amp;MF374)</f>
        <v/>
      </c>
      <c r="MZ374" s="1">
        <f>COUNTIFS(#REF!,LT374,#REF!,1,#REF!,"&lt;="&amp;ME374,#REF!,"&gt;="&amp;MF374,#REF!,"="&amp;KV374,#REF!,"="&amp;KX374)</f>
        <v/>
      </c>
      <c r="NA374" s="1">
        <f>COUNTIFS(#REF!,LT374,#REF!,0,#REF!,"&lt;="&amp;ME374,#REF!,"&gt;="&amp;MF374,#REF!,"="&amp;KV374,#REF!,"="&amp;KX374)</f>
        <v/>
      </c>
      <c r="NB374" s="1">
        <f>COUNTIFS(#REF!,LT374,#REF!,1,#REF!,"&lt;="&amp;ME374,#REF!,"&gt;="&amp;MF374,#REF!,"="&amp;KW374,#REF!,"="&amp;KY374)</f>
        <v/>
      </c>
      <c r="NC374" s="1">
        <f>COUNTIFS(#REF!,LT374,#REF!,0,#REF!,"&lt;="&amp;ME374,#REF!,"&gt;="&amp;MF374,#REF!,"="&amp;KW374,#REF!,"="&amp;KY374)</f>
        <v/>
      </c>
      <c r="ND374" s="1">
        <f>MP374+MR374+MT374+MV374+MX374+MZ374+NB374</f>
        <v/>
      </c>
      <c r="NE374" s="1">
        <f>MQ374+MS374+MU374+MW374+MY374+NA374+NC374</f>
        <v/>
      </c>
      <c r="NF374" s="1">
        <f>ND374+NE374</f>
        <v/>
      </c>
      <c r="NG374" s="33">
        <f>ND374/(ND374+NE374)</f>
        <v/>
      </c>
      <c r="NH374" s="3">
        <f>1/NG374</f>
        <v/>
      </c>
      <c r="NI374" s="1">
        <f>LI374</f>
        <v/>
      </c>
      <c r="NJ374" s="79">
        <f>((1-NG374)*(1/(NI374-1))*0.98-(NG374*1))</f>
        <v/>
      </c>
      <c r="NK374" s="34">
        <f>IF(LR374&lt;0.9,0,IF(AND(LR374&gt;1.1),0,1))</f>
        <v/>
      </c>
      <c r="NL374" s="34">
        <f>IF(LS374&lt;0.9,0,IF(AND(LS374&gt;1.1),0,1))</f>
        <v/>
      </c>
      <c r="NM374" s="32">
        <f>IF(NF374&gt;99,1,0)</f>
        <v/>
      </c>
      <c r="NN374" s="32">
        <f>IF(NJ374&gt;0.0799,1,0)</f>
        <v/>
      </c>
      <c r="NO374" s="32">
        <f>IF(NJ374&gt;NQ374,1,0)</f>
        <v/>
      </c>
      <c r="NP374" s="32">
        <f>NM374+NN374+NO374+NK374+NL374</f>
        <v/>
      </c>
      <c r="NQ374" s="79">
        <f>(((100*NG374)*(NI374-1)*0.98)-((1-NG374)*100))/100</f>
        <v/>
      </c>
      <c r="NR374" s="34">
        <f>IF(LR374&lt;0.9,0,IF(AND(LR374&gt;1.1),0,1))</f>
        <v/>
      </c>
      <c r="NS374" s="34">
        <f>IF(LS374&lt;0.9,0,IF(AND(LS374&gt;1.1),0,1))</f>
        <v/>
      </c>
      <c r="NT374" s="32">
        <f>IF(NF374&gt;99,1,0)</f>
        <v/>
      </c>
      <c r="NU374" s="32">
        <f>IF(NQ374&gt;0.0799,1,0)</f>
        <v/>
      </c>
      <c r="NV374" s="32">
        <f>IF(NQ374&gt;NJ374,1,0)</f>
        <v/>
      </c>
      <c r="NW374" s="32">
        <f>NT374+NU374+NV374+NR374+NS374</f>
        <v/>
      </c>
      <c r="NX374">
        <f>IF(NP374=5,"LayAway0-1",IF(AND(NW374=5),"BackAway0-1",""))</f>
        <v/>
      </c>
      <c r="NY374">
        <f>IF(NP374=5,KO374,IF(AND(NW374=5),KO374,""))</f>
        <v/>
      </c>
      <c r="NZ374">
        <f>IF(NP374=5,"Match Odds",IF(AND(NW374=5),"Match Odds",""))</f>
        <v/>
      </c>
      <c r="OA374">
        <f>IF(NP374=5,KP374,IF(AND(NW374=5),KP374,""))</f>
        <v/>
      </c>
      <c r="OB374">
        <f>IF(NP374=5,"MATCH_ODDS",IF(AND(NW374=5),"MATCH_ODDS",""))</f>
        <v/>
      </c>
      <c r="OC374">
        <f>IF(NP374=5,"LAY",IF(AND(NW374=5),"BACK",""))</f>
        <v/>
      </c>
    </row>
    <row r="375" ht="16.5" customHeight="1" thickBot="1" thickTop="1">
      <c r="A375" s="2" t="n"/>
      <c r="KN375" s="1">
        <f>IF(INDEX(#REF!,MATCH('HT 0-1'!D375,#REF!,0))=INDEX(#REF!,MATCH('HT 0-1'!D375,#REF!,0)),INDEX(#REF!,MATCH('HT 0-1'!D375,#REF!,0)),"ERROR")</f>
        <v/>
      </c>
      <c r="KO375" s="1">
        <f>IF(INDEX(#REF!,MATCH('HT 0-1'!E375,#REF!,0))=INDEX(#REF!,MATCH('HT 0-1'!E375,#REF!,0)),INDEX(#REF!,MATCH('HT 0-1'!E375,#REF!,0)),"ERROR")</f>
        <v/>
      </c>
      <c r="KP375" s="1">
        <f>KN375&amp;" v "&amp;KO375</f>
        <v/>
      </c>
      <c r="KQ375">
        <f>B375&amp;"_"&amp;C375</f>
        <v/>
      </c>
      <c r="KR375" s="1">
        <f>IF((HW375/KK375)&lt;0.335,"G",IF((HW375/KK375)&gt;0.67,"R","A"))</f>
        <v/>
      </c>
      <c r="KS375" s="1">
        <f>IF((HX375/KK375)&lt;0.335,"G",IF((HX375/KK375)&gt;0.67,"R","A"))</f>
        <v/>
      </c>
      <c r="KT375" s="1">
        <f>IF((IH375/KK375)&lt;0.335,"G",IF((IH375/KK375)&gt;0.67,"R","A"))</f>
        <v/>
      </c>
      <c r="KU375" s="1">
        <f>IF((II375/KK375)&lt;0.335,"G",IF((II375/KK375)&gt;0.67,"R","A"))</f>
        <v/>
      </c>
      <c r="KV375" s="1">
        <f>IF((HZ375/KK375)&lt;0.335,"G",IF((HZ375/KK375)&gt;0.67,"R","A"))</f>
        <v/>
      </c>
      <c r="KW375" s="1">
        <f>IF((HY375/KK375)&lt;0.335,"G",IF((HY375/KK375)&gt;0.67,"R","A"))</f>
        <v/>
      </c>
      <c r="KX375" s="1">
        <f>IF((IK375/KK375)&lt;0.335,"G",IF((IK375/KK375)&gt;0.67,"R","A"))</f>
        <v/>
      </c>
      <c r="KY375" s="1">
        <f>IF((IJ375/KK375)&lt;0.335,"G",IF((IJ375/KK375)&gt;0.67,"R","A"))</f>
        <v/>
      </c>
      <c r="KZ375" s="1">
        <f>IF((HQ375/KK375)&lt;0.335,"G",IF((HQ375/KK375)&gt;0.67,"R","A"))</f>
        <v/>
      </c>
      <c r="LA375" s="1">
        <f>IF((IB375/KK375)&lt;0.335,"G",IF((IB375/KK375)&gt;0.67,"R","A"))</f>
        <v/>
      </c>
      <c r="LB375">
        <f>IF(LQ375="0-1",INDEX(Scrape!#REF!,MATCH('HT 0-1'!KP375,Scrape!$B:$B,0)),"")</f>
        <v/>
      </c>
      <c r="LC375">
        <f>IF(LQ375="0-1",INDEX(Scrape!$A:$A,MATCH('HT 0-1'!KP375,Scrape!$B:$B,0)),"")</f>
        <v/>
      </c>
      <c r="LD375">
        <f>IF(LQ375="0-1",INDEX(Scrape!$B:$B,MATCH('HT 0-1'!KP375,Scrape!$B:$B,0)),"")</f>
        <v/>
      </c>
      <c r="LE375">
        <f>IF(LQ375="0-1",INDEX(Scrape!$C:$C,MATCH('HT 0-1'!KP375,Scrape!$B:$B,0)),"")</f>
        <v/>
      </c>
      <c r="LF375">
        <f>IF(LQ375="0-1",INDEX(Scrape!$D:$D,MATCH('HT 0-1'!KP375,Scrape!$B:$B,0)),"")</f>
        <v/>
      </c>
      <c r="LG375">
        <f>IF(LQ375="0-1",INDEX(Scrape!$E:$E,MATCH('HT 0-1'!KP375,Scrape!$B:$B,0)),"")</f>
        <v/>
      </c>
      <c r="LH375">
        <f>IF(LQ375="0-1",INDEX(Scrape!$F:$F,MATCH('HT 0-1'!KP375,Scrape!$B:$B,0)),"")</f>
        <v/>
      </c>
      <c r="LI375">
        <f>IF(LQ375="0-1",INDEX(Scrape!$G:$G,MATCH('HT 0-1'!KP375,Scrape!$B:$B,0)),"")</f>
        <v/>
      </c>
      <c r="LJ375">
        <f>IF(LQ375="0-1",INDEX(Scrape!$H:$H,MATCH('HT 0-1'!KP375,Scrape!$B:$B,0)),"")</f>
        <v/>
      </c>
      <c r="LK375">
        <f>IF(LQ375="0-1",INDEX(Scrape!$I:$I,MATCH('HT 0-1'!KP375,Scrape!$B:$B,0)),"")</f>
        <v/>
      </c>
      <c r="LL375">
        <f>IF(LQ375="0-1",INDEX(Scrape!$J:$J,MATCH('HT 0-1'!KP375,Scrape!$B:$B,0)),"")</f>
        <v/>
      </c>
      <c r="LM375">
        <f>IF(LQ375="0-1",INDEX(Scrape!$K:$K,MATCH('HT 0-1'!KP375,Scrape!$B:$B,0)),"")</f>
        <v/>
      </c>
      <c r="LN375">
        <f>IF(LQ375="0-1",INDEX(Scrape!$L:$L,MATCH('HT 0-1'!KP375,Scrape!$B:$B,0)),"")</f>
        <v/>
      </c>
      <c r="LO375">
        <f>IF(LQ375="0-1",INDEX(Scrape!$M:$M,MATCH('HT 0-1'!KP375,Scrape!$B:$B,0)),"")</f>
        <v/>
      </c>
      <c r="LP375">
        <f>IF(LQ375="0-1",INDEX(Scrape!$N:$N,MATCH('HT 0-1'!KP375,Scrape!$B:$B,0)),"")</f>
        <v/>
      </c>
      <c r="LQ375">
        <f>INDEX(Scrape!$O:$O,MATCH('HT 0-1'!KP375,Scrape!$B:$B,0))</f>
        <v/>
      </c>
      <c r="LR375">
        <f>(1/LJ375)+(1/LI375)+(1/LH375)</f>
        <v/>
      </c>
      <c r="LS375">
        <f>(1/LG375)+(1/LF375)+(1/LE375)</f>
        <v/>
      </c>
      <c r="LT375" s="8">
        <f>IF(INDEX(#REF!,MATCH(KQ375,#REF!,0))=INDEX(#REF!,MATCH(KQ375,#REF!,0)),INDEX(#REF!,MATCH(KQ375,#REF!,0)),"ERROR")</f>
        <v/>
      </c>
      <c r="LU375" s="4">
        <f>IF(KR375="G",2,IF(KR375="R",0.5,IF(KR375="A",1)))</f>
        <v/>
      </c>
      <c r="LV375" s="4">
        <f>IF(KS375="G",0.5,IF(KS375="R",2,IF(KS375="A",1)))</f>
        <v/>
      </c>
      <c r="LW375" s="4">
        <f>IF(KT375="G",2,IF(KT375="R",0.5,IF(KT375="A",1)))</f>
        <v/>
      </c>
      <c r="LX375" s="4">
        <f>IF(KU375="G",0.5,IF(KU375="R",2,IF(KU375="A",1)))</f>
        <v/>
      </c>
      <c r="LY375" s="7">
        <f>(LK375*(LU375+LX375)+(LL375*(LU375+LX375)))</f>
        <v/>
      </c>
      <c r="LZ375" s="7">
        <f>(LN375*(LV375+LW375)+(LO375*(LV375+LW375)))</f>
        <v/>
      </c>
      <c r="MA375" s="11">
        <f>LY375-LZ375</f>
        <v/>
      </c>
      <c r="MB375" s="5">
        <f>MA375+2</f>
        <v/>
      </c>
      <c r="MC375" s="6">
        <f>MA375-2</f>
        <v/>
      </c>
      <c r="MD375" s="4">
        <f>LE375</f>
        <v/>
      </c>
      <c r="ME375" s="9">
        <f>IF(MD375=0,1000,MD375+0.75)</f>
        <v/>
      </c>
      <c r="MF375" s="10">
        <f>IF(MD375=0,0,MD375-0.75)</f>
        <v/>
      </c>
      <c r="MG375" s="4">
        <f>((LM375*(LU375+LX375))-((LP375*(LV375+LW375))))</f>
        <v/>
      </c>
      <c r="MH375" s="9">
        <f>MG375*1.2</f>
        <v/>
      </c>
      <c r="MI375" s="10">
        <f>MG375*0.8</f>
        <v/>
      </c>
      <c r="MJ375">
        <f>IFERROR(NX375,"")</f>
        <v/>
      </c>
      <c r="MK375">
        <f>IFERROR(NY375,"")</f>
        <v/>
      </c>
      <c r="ML375">
        <f>IFERROR(NZ375,"")</f>
        <v/>
      </c>
      <c r="MM375">
        <f>IFERROR(OA375,"")</f>
        <v/>
      </c>
      <c r="MN375">
        <f>IFERROR(OB375,"")</f>
        <v/>
      </c>
      <c r="MO375">
        <f>IFERROR(OC375,"")</f>
        <v/>
      </c>
      <c r="MP375" s="1">
        <f>COUNTIFS(#REF!,LT375,#REF!,1,#REF!,"&gt;="&amp;MC375,#REF!,"&lt;="&amp;MB375,#REF!,"&lt;="&amp;ME375,#REF!,"&gt;="&amp;MF375,#REF!,"="&amp;KV375,#REF!,"="&amp;KX375)</f>
        <v/>
      </c>
      <c r="MQ375" s="1">
        <f>COUNTIFS(#REF!,LT375,#REF!,0,#REF!,"&gt;="&amp;MC375,#REF!,"&lt;="&amp;MB375,#REF!,"&lt;="&amp;ME375,#REF!,"&gt;="&amp;MF375,#REF!,"="&amp;KV375,#REF!,"="&amp;KX375)</f>
        <v/>
      </c>
      <c r="MR375" s="1">
        <f>COUNTIFS(#REF!,LT375,#REF!,1,#REF!,"&gt;="&amp;MC375,#REF!,"&lt;="&amp;MB375,#REF!,"&lt;="&amp;ME375,#REF!,"&gt;="&amp;MF375,#REF!,"="&amp;KW375,#REF!,"="&amp;KY375)</f>
        <v/>
      </c>
      <c r="MS375" s="1">
        <f>COUNTIFS(#REF!,LT375,#REF!,0,#REF!,"&gt;="&amp;MC375,#REF!,"&lt;="&amp;MB375,#REF!,"&lt;="&amp;ME375,#REF!,"&gt;="&amp;MF375,#REF!,"="&amp;KW375,#REF!,"="&amp;KY375)</f>
        <v/>
      </c>
      <c r="MT375" s="1">
        <f>COUNTIFS(#REF!,LT375,#REF!,1,#REF!,"&gt;="&amp;MI375,#REF!,"&lt;="&amp;MH375,#REF!,"&lt;="&amp;ME375,#REF!,"&gt;="&amp;MF375)</f>
        <v/>
      </c>
      <c r="MU375" s="1">
        <f>COUNTIFS(#REF!,LT375,#REF!,0,#REF!,"&gt;="&amp;MI375,#REF!,"&lt;="&amp;MH375,#REF!,"&lt;="&amp;ME375,#REF!,"&gt;="&amp;MF375)</f>
        <v/>
      </c>
      <c r="MV375" s="1">
        <f>COUNTIFS(#REF!,LT375,#REF!,1,#REF!,"&gt;="&amp;MI375,#REF!,"&lt;="&amp;MH375,#REF!,"="&amp;KZ375,#REF!,"="&amp;LA375,#REF!,"&lt;="&amp;ME375,#REF!,"&gt;="&amp;MF375)</f>
        <v/>
      </c>
      <c r="MW375" s="1">
        <f>COUNTIFS(#REF!,LT375,#REF!,0,#REF!,"&gt;="&amp;MI375,#REF!,"&lt;="&amp;MH375,#REF!,"="&amp;KZ375,#REF!,"="&amp;LA375,#REF!,"&lt;="&amp;ME375,#REF!,"&gt;="&amp;MF375)</f>
        <v/>
      </c>
      <c r="MX375" s="1">
        <f>COUNTIFS(#REF!,LT375,#REF!,1,#REF!,"&gt;="&amp;MC375,#REF!,"&lt;="&amp;MB375,#REF!,"&lt;="&amp;ME375,#REF!,"&gt;="&amp;MF375)</f>
        <v/>
      </c>
      <c r="MY375" s="1">
        <f>COUNTIFS(#REF!,LT375,#REF!,0,#REF!,"&gt;="&amp;MC375,#REF!,"&lt;="&amp;MB375,#REF!,"&lt;="&amp;ME375,#REF!,"&gt;="&amp;MF375)</f>
        <v/>
      </c>
      <c r="MZ375" s="1">
        <f>COUNTIFS(#REF!,LT375,#REF!,1,#REF!,"&lt;="&amp;ME375,#REF!,"&gt;="&amp;MF375,#REF!,"="&amp;KV375,#REF!,"="&amp;KX375)</f>
        <v/>
      </c>
      <c r="NA375" s="1">
        <f>COUNTIFS(#REF!,LT375,#REF!,0,#REF!,"&lt;="&amp;ME375,#REF!,"&gt;="&amp;MF375,#REF!,"="&amp;KV375,#REF!,"="&amp;KX375)</f>
        <v/>
      </c>
      <c r="NB375" s="1">
        <f>COUNTIFS(#REF!,LT375,#REF!,1,#REF!,"&lt;="&amp;ME375,#REF!,"&gt;="&amp;MF375,#REF!,"="&amp;KW375,#REF!,"="&amp;KY375)</f>
        <v/>
      </c>
      <c r="NC375" s="1">
        <f>COUNTIFS(#REF!,LT375,#REF!,0,#REF!,"&lt;="&amp;ME375,#REF!,"&gt;="&amp;MF375,#REF!,"="&amp;KW375,#REF!,"="&amp;KY375)</f>
        <v/>
      </c>
      <c r="ND375" s="1">
        <f>MP375+MR375+MT375+MV375+MX375+MZ375+NB375</f>
        <v/>
      </c>
      <c r="NE375" s="1">
        <f>MQ375+MS375+MU375+MW375+MY375+NA375+NC375</f>
        <v/>
      </c>
      <c r="NF375" s="1">
        <f>ND375+NE375</f>
        <v/>
      </c>
      <c r="NG375" s="33">
        <f>ND375/(ND375+NE375)</f>
        <v/>
      </c>
      <c r="NH375" s="3">
        <f>1/NG375</f>
        <v/>
      </c>
      <c r="NI375" s="1">
        <f>LI375</f>
        <v/>
      </c>
      <c r="NJ375" s="79">
        <f>((1-NG375)*(1/(NI375-1))*0.98-(NG375*1))</f>
        <v/>
      </c>
      <c r="NK375" s="34">
        <f>IF(LR375&lt;0.9,0,IF(AND(LR375&gt;1.1),0,1))</f>
        <v/>
      </c>
      <c r="NL375" s="34">
        <f>IF(LS375&lt;0.9,0,IF(AND(LS375&gt;1.1),0,1))</f>
        <v/>
      </c>
      <c r="NM375" s="32">
        <f>IF(NF375&gt;99,1,0)</f>
        <v/>
      </c>
      <c r="NN375" s="32">
        <f>IF(NJ375&gt;0.0799,1,0)</f>
        <v/>
      </c>
      <c r="NO375" s="32">
        <f>IF(NJ375&gt;NQ375,1,0)</f>
        <v/>
      </c>
      <c r="NP375" s="32">
        <f>NM375+NN375+NO375+NK375+NL375</f>
        <v/>
      </c>
      <c r="NQ375" s="79">
        <f>(((100*NG375)*(NI375-1)*0.98)-((1-NG375)*100))/100</f>
        <v/>
      </c>
      <c r="NR375" s="34">
        <f>IF(LR375&lt;0.9,0,IF(AND(LR375&gt;1.1),0,1))</f>
        <v/>
      </c>
      <c r="NS375" s="34">
        <f>IF(LS375&lt;0.9,0,IF(AND(LS375&gt;1.1),0,1))</f>
        <v/>
      </c>
      <c r="NT375" s="32">
        <f>IF(NF375&gt;99,1,0)</f>
        <v/>
      </c>
      <c r="NU375" s="32">
        <f>IF(NQ375&gt;0.0799,1,0)</f>
        <v/>
      </c>
      <c r="NV375" s="32">
        <f>IF(NQ375&gt;NJ375,1,0)</f>
        <v/>
      </c>
      <c r="NW375" s="32">
        <f>NT375+NU375+NV375+NR375+NS375</f>
        <v/>
      </c>
      <c r="NX375">
        <f>IF(NP375=5,"LayAway0-1",IF(AND(NW375=5),"BackAway0-1",""))</f>
        <v/>
      </c>
      <c r="NY375">
        <f>IF(NP375=5,KO375,IF(AND(NW375=5),KO375,""))</f>
        <v/>
      </c>
      <c r="NZ375">
        <f>IF(NP375=5,"Match Odds",IF(AND(NW375=5),"Match Odds",""))</f>
        <v/>
      </c>
      <c r="OA375">
        <f>IF(NP375=5,KP375,IF(AND(NW375=5),KP375,""))</f>
        <v/>
      </c>
      <c r="OB375">
        <f>IF(NP375=5,"MATCH_ODDS",IF(AND(NW375=5),"MATCH_ODDS",""))</f>
        <v/>
      </c>
      <c r="OC375">
        <f>IF(NP375=5,"LAY",IF(AND(NW375=5),"BACK",""))</f>
        <v/>
      </c>
    </row>
    <row r="376" ht="16.5" customHeight="1" thickBot="1" thickTop="1">
      <c r="A376" s="2" t="n"/>
      <c r="KN376" s="1">
        <f>IF(INDEX(#REF!,MATCH('HT 0-1'!D376,#REF!,0))=INDEX(#REF!,MATCH('HT 0-1'!D376,#REF!,0)),INDEX(#REF!,MATCH('HT 0-1'!D376,#REF!,0)),"ERROR")</f>
        <v/>
      </c>
      <c r="KO376" s="1">
        <f>IF(INDEX(#REF!,MATCH('HT 0-1'!E376,#REF!,0))=INDEX(#REF!,MATCH('HT 0-1'!E376,#REF!,0)),INDEX(#REF!,MATCH('HT 0-1'!E376,#REF!,0)),"ERROR")</f>
        <v/>
      </c>
      <c r="KP376" s="1">
        <f>KN376&amp;" v "&amp;KO376</f>
        <v/>
      </c>
      <c r="KQ376">
        <f>B376&amp;"_"&amp;C376</f>
        <v/>
      </c>
      <c r="KR376" s="1">
        <f>IF((HW376/KK376)&lt;0.335,"G",IF((HW376/KK376)&gt;0.67,"R","A"))</f>
        <v/>
      </c>
      <c r="KS376" s="1">
        <f>IF((HX376/KK376)&lt;0.335,"G",IF((HX376/KK376)&gt;0.67,"R","A"))</f>
        <v/>
      </c>
      <c r="KT376" s="1">
        <f>IF((IH376/KK376)&lt;0.335,"G",IF((IH376/KK376)&gt;0.67,"R","A"))</f>
        <v/>
      </c>
      <c r="KU376" s="1">
        <f>IF((II376/KK376)&lt;0.335,"G",IF((II376/KK376)&gt;0.67,"R","A"))</f>
        <v/>
      </c>
      <c r="KV376" s="1">
        <f>IF((HZ376/KK376)&lt;0.335,"G",IF((HZ376/KK376)&gt;0.67,"R","A"))</f>
        <v/>
      </c>
      <c r="KW376" s="1">
        <f>IF((HY376/KK376)&lt;0.335,"G",IF((HY376/KK376)&gt;0.67,"R","A"))</f>
        <v/>
      </c>
      <c r="KX376" s="1">
        <f>IF((IK376/KK376)&lt;0.335,"G",IF((IK376/KK376)&gt;0.67,"R","A"))</f>
        <v/>
      </c>
      <c r="KY376" s="1">
        <f>IF((IJ376/KK376)&lt;0.335,"G",IF((IJ376/KK376)&gt;0.67,"R","A"))</f>
        <v/>
      </c>
      <c r="KZ376" s="1">
        <f>IF((HQ376/KK376)&lt;0.335,"G",IF((HQ376/KK376)&gt;0.67,"R","A"))</f>
        <v/>
      </c>
      <c r="LA376" s="1">
        <f>IF((IB376/KK376)&lt;0.335,"G",IF((IB376/KK376)&gt;0.67,"R","A"))</f>
        <v/>
      </c>
      <c r="LB376">
        <f>IF(LQ376="0-1",INDEX(Scrape!#REF!,MATCH('HT 0-1'!KP376,Scrape!$B:$B,0)),"")</f>
        <v/>
      </c>
      <c r="LC376">
        <f>IF(LQ376="0-1",INDEX(Scrape!$A:$A,MATCH('HT 0-1'!KP376,Scrape!$B:$B,0)),"")</f>
        <v/>
      </c>
      <c r="LD376">
        <f>IF(LQ376="0-1",INDEX(Scrape!$B:$B,MATCH('HT 0-1'!KP376,Scrape!$B:$B,0)),"")</f>
        <v/>
      </c>
      <c r="LE376">
        <f>IF(LQ376="0-1",INDEX(Scrape!$C:$C,MATCH('HT 0-1'!KP376,Scrape!$B:$B,0)),"")</f>
        <v/>
      </c>
      <c r="LF376">
        <f>IF(LQ376="0-1",INDEX(Scrape!$D:$D,MATCH('HT 0-1'!KP376,Scrape!$B:$B,0)),"")</f>
        <v/>
      </c>
      <c r="LG376">
        <f>IF(LQ376="0-1",INDEX(Scrape!$E:$E,MATCH('HT 0-1'!KP376,Scrape!$B:$B,0)),"")</f>
        <v/>
      </c>
      <c r="LH376">
        <f>IF(LQ376="0-1",INDEX(Scrape!$F:$F,MATCH('HT 0-1'!KP376,Scrape!$B:$B,0)),"")</f>
        <v/>
      </c>
      <c r="LI376">
        <f>IF(LQ376="0-1",INDEX(Scrape!$G:$G,MATCH('HT 0-1'!KP376,Scrape!$B:$B,0)),"")</f>
        <v/>
      </c>
      <c r="LJ376">
        <f>IF(LQ376="0-1",INDEX(Scrape!$H:$H,MATCH('HT 0-1'!KP376,Scrape!$B:$B,0)),"")</f>
        <v/>
      </c>
      <c r="LK376">
        <f>IF(LQ376="0-1",INDEX(Scrape!$I:$I,MATCH('HT 0-1'!KP376,Scrape!$B:$B,0)),"")</f>
        <v/>
      </c>
      <c r="LL376">
        <f>IF(LQ376="0-1",INDEX(Scrape!$J:$J,MATCH('HT 0-1'!KP376,Scrape!$B:$B,0)),"")</f>
        <v/>
      </c>
      <c r="LM376">
        <f>IF(LQ376="0-1",INDEX(Scrape!$K:$K,MATCH('HT 0-1'!KP376,Scrape!$B:$B,0)),"")</f>
        <v/>
      </c>
      <c r="LN376">
        <f>IF(LQ376="0-1",INDEX(Scrape!$L:$L,MATCH('HT 0-1'!KP376,Scrape!$B:$B,0)),"")</f>
        <v/>
      </c>
      <c r="LO376">
        <f>IF(LQ376="0-1",INDEX(Scrape!$M:$M,MATCH('HT 0-1'!KP376,Scrape!$B:$B,0)),"")</f>
        <v/>
      </c>
      <c r="LP376">
        <f>IF(LQ376="0-1",INDEX(Scrape!$N:$N,MATCH('HT 0-1'!KP376,Scrape!$B:$B,0)),"")</f>
        <v/>
      </c>
      <c r="LQ376">
        <f>INDEX(Scrape!$O:$O,MATCH('HT 0-1'!KP376,Scrape!$B:$B,0))</f>
        <v/>
      </c>
      <c r="LR376">
        <f>(1/LJ376)+(1/LI376)+(1/LH376)</f>
        <v/>
      </c>
      <c r="LS376">
        <f>(1/LG376)+(1/LF376)+(1/LE376)</f>
        <v/>
      </c>
      <c r="LT376" s="8">
        <f>IF(INDEX(#REF!,MATCH(KQ376,#REF!,0))=INDEX(#REF!,MATCH(KQ376,#REF!,0)),INDEX(#REF!,MATCH(KQ376,#REF!,0)),"ERROR")</f>
        <v/>
      </c>
      <c r="LU376" s="4">
        <f>IF(KR376="G",2,IF(KR376="R",0.5,IF(KR376="A",1)))</f>
        <v/>
      </c>
      <c r="LV376" s="4">
        <f>IF(KS376="G",0.5,IF(KS376="R",2,IF(KS376="A",1)))</f>
        <v/>
      </c>
      <c r="LW376" s="4">
        <f>IF(KT376="G",2,IF(KT376="R",0.5,IF(KT376="A",1)))</f>
        <v/>
      </c>
      <c r="LX376" s="4">
        <f>IF(KU376="G",0.5,IF(KU376="R",2,IF(KU376="A",1)))</f>
        <v/>
      </c>
      <c r="LY376" s="7">
        <f>(LK376*(LU376+LX376)+(LL376*(LU376+LX376)))</f>
        <v/>
      </c>
      <c r="LZ376" s="7">
        <f>(LN376*(LV376+LW376)+(LO376*(LV376+LW376)))</f>
        <v/>
      </c>
      <c r="MA376" s="11">
        <f>LY376-LZ376</f>
        <v/>
      </c>
      <c r="MB376" s="5">
        <f>MA376+2</f>
        <v/>
      </c>
      <c r="MC376" s="6">
        <f>MA376-2</f>
        <v/>
      </c>
      <c r="MD376" s="4">
        <f>LE376</f>
        <v/>
      </c>
      <c r="ME376" s="9">
        <f>IF(MD376=0,1000,MD376+0.75)</f>
        <v/>
      </c>
      <c r="MF376" s="10">
        <f>IF(MD376=0,0,MD376-0.75)</f>
        <v/>
      </c>
      <c r="MG376" s="4">
        <f>((LM376*(LU376+LX376))-((LP376*(LV376+LW376))))</f>
        <v/>
      </c>
      <c r="MH376" s="9">
        <f>MG376*1.2</f>
        <v/>
      </c>
      <c r="MI376" s="10">
        <f>MG376*0.8</f>
        <v/>
      </c>
      <c r="MJ376">
        <f>IFERROR(NX376,"")</f>
        <v/>
      </c>
      <c r="MK376">
        <f>IFERROR(NY376,"")</f>
        <v/>
      </c>
      <c r="ML376">
        <f>IFERROR(NZ376,"")</f>
        <v/>
      </c>
      <c r="MM376">
        <f>IFERROR(OA376,"")</f>
        <v/>
      </c>
      <c r="MN376">
        <f>IFERROR(OB376,"")</f>
        <v/>
      </c>
      <c r="MO376">
        <f>IFERROR(OC376,"")</f>
        <v/>
      </c>
      <c r="MP376" s="1">
        <f>COUNTIFS(#REF!,LT376,#REF!,1,#REF!,"&gt;="&amp;MC376,#REF!,"&lt;="&amp;MB376,#REF!,"&lt;="&amp;ME376,#REF!,"&gt;="&amp;MF376,#REF!,"="&amp;KV376,#REF!,"="&amp;KX376)</f>
        <v/>
      </c>
      <c r="MQ376" s="1">
        <f>COUNTIFS(#REF!,LT376,#REF!,0,#REF!,"&gt;="&amp;MC376,#REF!,"&lt;="&amp;MB376,#REF!,"&lt;="&amp;ME376,#REF!,"&gt;="&amp;MF376,#REF!,"="&amp;KV376,#REF!,"="&amp;KX376)</f>
        <v/>
      </c>
      <c r="MR376" s="1">
        <f>COUNTIFS(#REF!,LT376,#REF!,1,#REF!,"&gt;="&amp;MC376,#REF!,"&lt;="&amp;MB376,#REF!,"&lt;="&amp;ME376,#REF!,"&gt;="&amp;MF376,#REF!,"="&amp;KW376,#REF!,"="&amp;KY376)</f>
        <v/>
      </c>
      <c r="MS376" s="1">
        <f>COUNTIFS(#REF!,LT376,#REF!,0,#REF!,"&gt;="&amp;MC376,#REF!,"&lt;="&amp;MB376,#REF!,"&lt;="&amp;ME376,#REF!,"&gt;="&amp;MF376,#REF!,"="&amp;KW376,#REF!,"="&amp;KY376)</f>
        <v/>
      </c>
      <c r="MT376" s="1">
        <f>COUNTIFS(#REF!,LT376,#REF!,1,#REF!,"&gt;="&amp;MI376,#REF!,"&lt;="&amp;MH376,#REF!,"&lt;="&amp;ME376,#REF!,"&gt;="&amp;MF376)</f>
        <v/>
      </c>
      <c r="MU376" s="1">
        <f>COUNTIFS(#REF!,LT376,#REF!,0,#REF!,"&gt;="&amp;MI376,#REF!,"&lt;="&amp;MH376,#REF!,"&lt;="&amp;ME376,#REF!,"&gt;="&amp;MF376)</f>
        <v/>
      </c>
      <c r="MV376" s="1">
        <f>COUNTIFS(#REF!,LT376,#REF!,1,#REF!,"&gt;="&amp;MI376,#REF!,"&lt;="&amp;MH376,#REF!,"="&amp;KZ376,#REF!,"="&amp;LA376,#REF!,"&lt;="&amp;ME376,#REF!,"&gt;="&amp;MF376)</f>
        <v/>
      </c>
      <c r="MW376" s="1">
        <f>COUNTIFS(#REF!,LT376,#REF!,0,#REF!,"&gt;="&amp;MI376,#REF!,"&lt;="&amp;MH376,#REF!,"="&amp;KZ376,#REF!,"="&amp;LA376,#REF!,"&lt;="&amp;ME376,#REF!,"&gt;="&amp;MF376)</f>
        <v/>
      </c>
      <c r="MX376" s="1">
        <f>COUNTIFS(#REF!,LT376,#REF!,1,#REF!,"&gt;="&amp;MC376,#REF!,"&lt;="&amp;MB376,#REF!,"&lt;="&amp;ME376,#REF!,"&gt;="&amp;MF376)</f>
        <v/>
      </c>
      <c r="MY376" s="1">
        <f>COUNTIFS(#REF!,LT376,#REF!,0,#REF!,"&gt;="&amp;MC376,#REF!,"&lt;="&amp;MB376,#REF!,"&lt;="&amp;ME376,#REF!,"&gt;="&amp;MF376)</f>
        <v/>
      </c>
      <c r="MZ376" s="1">
        <f>COUNTIFS(#REF!,LT376,#REF!,1,#REF!,"&lt;="&amp;ME376,#REF!,"&gt;="&amp;MF376,#REF!,"="&amp;KV376,#REF!,"="&amp;KX376)</f>
        <v/>
      </c>
      <c r="NA376" s="1">
        <f>COUNTIFS(#REF!,LT376,#REF!,0,#REF!,"&lt;="&amp;ME376,#REF!,"&gt;="&amp;MF376,#REF!,"="&amp;KV376,#REF!,"="&amp;KX376)</f>
        <v/>
      </c>
      <c r="NB376" s="1">
        <f>COUNTIFS(#REF!,LT376,#REF!,1,#REF!,"&lt;="&amp;ME376,#REF!,"&gt;="&amp;MF376,#REF!,"="&amp;KW376,#REF!,"="&amp;KY376)</f>
        <v/>
      </c>
      <c r="NC376" s="1">
        <f>COUNTIFS(#REF!,LT376,#REF!,0,#REF!,"&lt;="&amp;ME376,#REF!,"&gt;="&amp;MF376,#REF!,"="&amp;KW376,#REF!,"="&amp;KY376)</f>
        <v/>
      </c>
      <c r="ND376" s="1">
        <f>MP376+MR376+MT376+MV376+MX376+MZ376+NB376</f>
        <v/>
      </c>
      <c r="NE376" s="1">
        <f>MQ376+MS376+MU376+MW376+MY376+NA376+NC376</f>
        <v/>
      </c>
      <c r="NF376" s="1">
        <f>ND376+NE376</f>
        <v/>
      </c>
      <c r="NG376" s="33">
        <f>ND376/(ND376+NE376)</f>
        <v/>
      </c>
      <c r="NH376" s="3">
        <f>1/NG376</f>
        <v/>
      </c>
      <c r="NI376" s="1">
        <f>LI376</f>
        <v/>
      </c>
      <c r="NJ376" s="79">
        <f>((1-NG376)*(1/(NI376-1))*0.98-(NG376*1))</f>
        <v/>
      </c>
      <c r="NK376" s="34">
        <f>IF(LR376&lt;0.9,0,IF(AND(LR376&gt;1.1),0,1))</f>
        <v/>
      </c>
      <c r="NL376" s="34">
        <f>IF(LS376&lt;0.9,0,IF(AND(LS376&gt;1.1),0,1))</f>
        <v/>
      </c>
      <c r="NM376" s="32">
        <f>IF(NF376&gt;99,1,0)</f>
        <v/>
      </c>
      <c r="NN376" s="32">
        <f>IF(NJ376&gt;0.0799,1,0)</f>
        <v/>
      </c>
      <c r="NO376" s="32">
        <f>IF(NJ376&gt;NQ376,1,0)</f>
        <v/>
      </c>
      <c r="NP376" s="32">
        <f>NM376+NN376+NO376+NK376+NL376</f>
        <v/>
      </c>
      <c r="NQ376" s="79">
        <f>(((100*NG376)*(NI376-1)*0.98)-((1-NG376)*100))/100</f>
        <v/>
      </c>
      <c r="NR376" s="34">
        <f>IF(LR376&lt;0.9,0,IF(AND(LR376&gt;1.1),0,1))</f>
        <v/>
      </c>
      <c r="NS376" s="34">
        <f>IF(LS376&lt;0.9,0,IF(AND(LS376&gt;1.1),0,1))</f>
        <v/>
      </c>
      <c r="NT376" s="32">
        <f>IF(NF376&gt;99,1,0)</f>
        <v/>
      </c>
      <c r="NU376" s="32">
        <f>IF(NQ376&gt;0.0799,1,0)</f>
        <v/>
      </c>
      <c r="NV376" s="32">
        <f>IF(NQ376&gt;NJ376,1,0)</f>
        <v/>
      </c>
      <c r="NW376" s="32">
        <f>NT376+NU376+NV376+NR376+NS376</f>
        <v/>
      </c>
      <c r="NX376">
        <f>IF(NP376=5,"LayAway0-1",IF(AND(NW376=5),"BackAway0-1",""))</f>
        <v/>
      </c>
      <c r="NY376">
        <f>IF(NP376=5,KO376,IF(AND(NW376=5),KO376,""))</f>
        <v/>
      </c>
      <c r="NZ376">
        <f>IF(NP376=5,"Match Odds",IF(AND(NW376=5),"Match Odds",""))</f>
        <v/>
      </c>
      <c r="OA376">
        <f>IF(NP376=5,KP376,IF(AND(NW376=5),KP376,""))</f>
        <v/>
      </c>
      <c r="OB376">
        <f>IF(NP376=5,"MATCH_ODDS",IF(AND(NW376=5),"MATCH_ODDS",""))</f>
        <v/>
      </c>
      <c r="OC376">
        <f>IF(NP376=5,"LAY",IF(AND(NW376=5),"BACK",""))</f>
        <v/>
      </c>
    </row>
    <row r="377" ht="16.5" customHeight="1" thickBot="1" thickTop="1">
      <c r="A377" s="2" t="n"/>
      <c r="KN377" s="1">
        <f>IF(INDEX(#REF!,MATCH('HT 0-1'!D377,#REF!,0))=INDEX(#REF!,MATCH('HT 0-1'!D377,#REF!,0)),INDEX(#REF!,MATCH('HT 0-1'!D377,#REF!,0)),"ERROR")</f>
        <v/>
      </c>
      <c r="KO377" s="1">
        <f>IF(INDEX(#REF!,MATCH('HT 0-1'!E377,#REF!,0))=INDEX(#REF!,MATCH('HT 0-1'!E377,#REF!,0)),INDEX(#REF!,MATCH('HT 0-1'!E377,#REF!,0)),"ERROR")</f>
        <v/>
      </c>
      <c r="KP377" s="1">
        <f>KN377&amp;" v "&amp;KO377</f>
        <v/>
      </c>
      <c r="KQ377">
        <f>B377&amp;"_"&amp;C377</f>
        <v/>
      </c>
      <c r="KR377" s="1">
        <f>IF((HW377/KK377)&lt;0.335,"G",IF((HW377/KK377)&gt;0.67,"R","A"))</f>
        <v/>
      </c>
      <c r="KS377" s="1">
        <f>IF((HX377/KK377)&lt;0.335,"G",IF((HX377/KK377)&gt;0.67,"R","A"))</f>
        <v/>
      </c>
      <c r="KT377" s="1">
        <f>IF((IH377/KK377)&lt;0.335,"G",IF((IH377/KK377)&gt;0.67,"R","A"))</f>
        <v/>
      </c>
      <c r="KU377" s="1">
        <f>IF((II377/KK377)&lt;0.335,"G",IF((II377/KK377)&gt;0.67,"R","A"))</f>
        <v/>
      </c>
      <c r="KV377" s="1">
        <f>IF((HZ377/KK377)&lt;0.335,"G",IF((HZ377/KK377)&gt;0.67,"R","A"))</f>
        <v/>
      </c>
      <c r="KW377" s="1">
        <f>IF((HY377/KK377)&lt;0.335,"G",IF((HY377/KK377)&gt;0.67,"R","A"))</f>
        <v/>
      </c>
      <c r="KX377" s="1">
        <f>IF((IK377/KK377)&lt;0.335,"G",IF((IK377/KK377)&gt;0.67,"R","A"))</f>
        <v/>
      </c>
      <c r="KY377" s="1">
        <f>IF((IJ377/KK377)&lt;0.335,"G",IF((IJ377/KK377)&gt;0.67,"R","A"))</f>
        <v/>
      </c>
      <c r="KZ377" s="1">
        <f>IF((HQ377/KK377)&lt;0.335,"G",IF((HQ377/KK377)&gt;0.67,"R","A"))</f>
        <v/>
      </c>
      <c r="LA377" s="1">
        <f>IF((IB377/KK377)&lt;0.335,"G",IF((IB377/KK377)&gt;0.67,"R","A"))</f>
        <v/>
      </c>
      <c r="LB377">
        <f>IF(LQ377="0-1",INDEX(Scrape!#REF!,MATCH('HT 0-1'!KP377,Scrape!$B:$B,0)),"")</f>
        <v/>
      </c>
      <c r="LC377">
        <f>IF(LQ377="0-1",INDEX(Scrape!$A:$A,MATCH('HT 0-1'!KP377,Scrape!$B:$B,0)),"")</f>
        <v/>
      </c>
      <c r="LD377">
        <f>IF(LQ377="0-1",INDEX(Scrape!$B:$B,MATCH('HT 0-1'!KP377,Scrape!$B:$B,0)),"")</f>
        <v/>
      </c>
      <c r="LE377">
        <f>IF(LQ377="0-1",INDEX(Scrape!$C:$C,MATCH('HT 0-1'!KP377,Scrape!$B:$B,0)),"")</f>
        <v/>
      </c>
      <c r="LF377">
        <f>IF(LQ377="0-1",INDEX(Scrape!$D:$D,MATCH('HT 0-1'!KP377,Scrape!$B:$B,0)),"")</f>
        <v/>
      </c>
      <c r="LG377">
        <f>IF(LQ377="0-1",INDEX(Scrape!$E:$E,MATCH('HT 0-1'!KP377,Scrape!$B:$B,0)),"")</f>
        <v/>
      </c>
      <c r="LH377">
        <f>IF(LQ377="0-1",INDEX(Scrape!$F:$F,MATCH('HT 0-1'!KP377,Scrape!$B:$B,0)),"")</f>
        <v/>
      </c>
      <c r="LI377">
        <f>IF(LQ377="0-1",INDEX(Scrape!$G:$G,MATCH('HT 0-1'!KP377,Scrape!$B:$B,0)),"")</f>
        <v/>
      </c>
      <c r="LJ377">
        <f>IF(LQ377="0-1",INDEX(Scrape!$H:$H,MATCH('HT 0-1'!KP377,Scrape!$B:$B,0)),"")</f>
        <v/>
      </c>
      <c r="LK377">
        <f>IF(LQ377="0-1",INDEX(Scrape!$I:$I,MATCH('HT 0-1'!KP377,Scrape!$B:$B,0)),"")</f>
        <v/>
      </c>
      <c r="LL377">
        <f>IF(LQ377="0-1",INDEX(Scrape!$J:$J,MATCH('HT 0-1'!KP377,Scrape!$B:$B,0)),"")</f>
        <v/>
      </c>
      <c r="LM377">
        <f>IF(LQ377="0-1",INDEX(Scrape!$K:$K,MATCH('HT 0-1'!KP377,Scrape!$B:$B,0)),"")</f>
        <v/>
      </c>
      <c r="LN377">
        <f>IF(LQ377="0-1",INDEX(Scrape!$L:$L,MATCH('HT 0-1'!KP377,Scrape!$B:$B,0)),"")</f>
        <v/>
      </c>
      <c r="LO377">
        <f>IF(LQ377="0-1",INDEX(Scrape!$M:$M,MATCH('HT 0-1'!KP377,Scrape!$B:$B,0)),"")</f>
        <v/>
      </c>
      <c r="LP377">
        <f>IF(LQ377="0-1",INDEX(Scrape!$N:$N,MATCH('HT 0-1'!KP377,Scrape!$B:$B,0)),"")</f>
        <v/>
      </c>
      <c r="LQ377">
        <f>INDEX(Scrape!$O:$O,MATCH('HT 0-1'!KP377,Scrape!$B:$B,0))</f>
        <v/>
      </c>
      <c r="LR377">
        <f>(1/LJ377)+(1/LI377)+(1/LH377)</f>
        <v/>
      </c>
      <c r="LS377">
        <f>(1/LG377)+(1/LF377)+(1/LE377)</f>
        <v/>
      </c>
      <c r="LT377" s="8">
        <f>IF(INDEX(#REF!,MATCH(KQ377,#REF!,0))=INDEX(#REF!,MATCH(KQ377,#REF!,0)),INDEX(#REF!,MATCH(KQ377,#REF!,0)),"ERROR")</f>
        <v/>
      </c>
      <c r="LU377" s="4">
        <f>IF(KR377="G",2,IF(KR377="R",0.5,IF(KR377="A",1)))</f>
        <v/>
      </c>
      <c r="LV377" s="4">
        <f>IF(KS377="G",0.5,IF(KS377="R",2,IF(KS377="A",1)))</f>
        <v/>
      </c>
      <c r="LW377" s="4">
        <f>IF(KT377="G",2,IF(KT377="R",0.5,IF(KT377="A",1)))</f>
        <v/>
      </c>
      <c r="LX377" s="4">
        <f>IF(KU377="G",0.5,IF(KU377="R",2,IF(KU377="A",1)))</f>
        <v/>
      </c>
      <c r="LY377" s="7">
        <f>(LK377*(LU377+LX377)+(LL377*(LU377+LX377)))</f>
        <v/>
      </c>
      <c r="LZ377" s="7">
        <f>(LN377*(LV377+LW377)+(LO377*(LV377+LW377)))</f>
        <v/>
      </c>
      <c r="MA377" s="11">
        <f>LY377-LZ377</f>
        <v/>
      </c>
      <c r="MB377" s="5">
        <f>MA377+2</f>
        <v/>
      </c>
      <c r="MC377" s="6">
        <f>MA377-2</f>
        <v/>
      </c>
      <c r="MD377" s="4">
        <f>LE377</f>
        <v/>
      </c>
      <c r="ME377" s="9">
        <f>IF(MD377=0,1000,MD377+0.75)</f>
        <v/>
      </c>
      <c r="MF377" s="10">
        <f>IF(MD377=0,0,MD377-0.75)</f>
        <v/>
      </c>
      <c r="MG377" s="4">
        <f>((LM377*(LU377+LX377))-((LP377*(LV377+LW377))))</f>
        <v/>
      </c>
      <c r="MH377" s="9">
        <f>MG377*1.2</f>
        <v/>
      </c>
      <c r="MI377" s="10">
        <f>MG377*0.8</f>
        <v/>
      </c>
      <c r="MJ377">
        <f>IFERROR(NX377,"")</f>
        <v/>
      </c>
      <c r="MK377">
        <f>IFERROR(NY377,"")</f>
        <v/>
      </c>
      <c r="ML377">
        <f>IFERROR(NZ377,"")</f>
        <v/>
      </c>
      <c r="MM377">
        <f>IFERROR(OA377,"")</f>
        <v/>
      </c>
      <c r="MN377">
        <f>IFERROR(OB377,"")</f>
        <v/>
      </c>
      <c r="MO377">
        <f>IFERROR(OC377,"")</f>
        <v/>
      </c>
      <c r="MP377" s="1">
        <f>COUNTIFS(#REF!,LT377,#REF!,1,#REF!,"&gt;="&amp;MC377,#REF!,"&lt;="&amp;MB377,#REF!,"&lt;="&amp;ME377,#REF!,"&gt;="&amp;MF377,#REF!,"="&amp;KV377,#REF!,"="&amp;KX377)</f>
        <v/>
      </c>
      <c r="MQ377" s="1">
        <f>COUNTIFS(#REF!,LT377,#REF!,0,#REF!,"&gt;="&amp;MC377,#REF!,"&lt;="&amp;MB377,#REF!,"&lt;="&amp;ME377,#REF!,"&gt;="&amp;MF377,#REF!,"="&amp;KV377,#REF!,"="&amp;KX377)</f>
        <v/>
      </c>
      <c r="MR377" s="1">
        <f>COUNTIFS(#REF!,LT377,#REF!,1,#REF!,"&gt;="&amp;MC377,#REF!,"&lt;="&amp;MB377,#REF!,"&lt;="&amp;ME377,#REF!,"&gt;="&amp;MF377,#REF!,"="&amp;KW377,#REF!,"="&amp;KY377)</f>
        <v/>
      </c>
      <c r="MS377" s="1">
        <f>COUNTIFS(#REF!,LT377,#REF!,0,#REF!,"&gt;="&amp;MC377,#REF!,"&lt;="&amp;MB377,#REF!,"&lt;="&amp;ME377,#REF!,"&gt;="&amp;MF377,#REF!,"="&amp;KW377,#REF!,"="&amp;KY377)</f>
        <v/>
      </c>
      <c r="MT377" s="1">
        <f>COUNTIFS(#REF!,LT377,#REF!,1,#REF!,"&gt;="&amp;MI377,#REF!,"&lt;="&amp;MH377,#REF!,"&lt;="&amp;ME377,#REF!,"&gt;="&amp;MF377)</f>
        <v/>
      </c>
      <c r="MU377" s="1">
        <f>COUNTIFS(#REF!,LT377,#REF!,0,#REF!,"&gt;="&amp;MI377,#REF!,"&lt;="&amp;MH377,#REF!,"&lt;="&amp;ME377,#REF!,"&gt;="&amp;MF377)</f>
        <v/>
      </c>
      <c r="MV377" s="1">
        <f>COUNTIFS(#REF!,LT377,#REF!,1,#REF!,"&gt;="&amp;MI377,#REF!,"&lt;="&amp;MH377,#REF!,"="&amp;KZ377,#REF!,"="&amp;LA377,#REF!,"&lt;="&amp;ME377,#REF!,"&gt;="&amp;MF377)</f>
        <v/>
      </c>
      <c r="MW377" s="1">
        <f>COUNTIFS(#REF!,LT377,#REF!,0,#REF!,"&gt;="&amp;MI377,#REF!,"&lt;="&amp;MH377,#REF!,"="&amp;KZ377,#REF!,"="&amp;LA377,#REF!,"&lt;="&amp;ME377,#REF!,"&gt;="&amp;MF377)</f>
        <v/>
      </c>
      <c r="MX377" s="1">
        <f>COUNTIFS(#REF!,LT377,#REF!,1,#REF!,"&gt;="&amp;MC377,#REF!,"&lt;="&amp;MB377,#REF!,"&lt;="&amp;ME377,#REF!,"&gt;="&amp;MF377)</f>
        <v/>
      </c>
      <c r="MY377" s="1">
        <f>COUNTIFS(#REF!,LT377,#REF!,0,#REF!,"&gt;="&amp;MC377,#REF!,"&lt;="&amp;MB377,#REF!,"&lt;="&amp;ME377,#REF!,"&gt;="&amp;MF377)</f>
        <v/>
      </c>
      <c r="MZ377" s="1">
        <f>COUNTIFS(#REF!,LT377,#REF!,1,#REF!,"&lt;="&amp;ME377,#REF!,"&gt;="&amp;MF377,#REF!,"="&amp;KV377,#REF!,"="&amp;KX377)</f>
        <v/>
      </c>
      <c r="NA377" s="1">
        <f>COUNTIFS(#REF!,LT377,#REF!,0,#REF!,"&lt;="&amp;ME377,#REF!,"&gt;="&amp;MF377,#REF!,"="&amp;KV377,#REF!,"="&amp;KX377)</f>
        <v/>
      </c>
      <c r="NB377" s="1">
        <f>COUNTIFS(#REF!,LT377,#REF!,1,#REF!,"&lt;="&amp;ME377,#REF!,"&gt;="&amp;MF377,#REF!,"="&amp;KW377,#REF!,"="&amp;KY377)</f>
        <v/>
      </c>
      <c r="NC377" s="1">
        <f>COUNTIFS(#REF!,LT377,#REF!,0,#REF!,"&lt;="&amp;ME377,#REF!,"&gt;="&amp;MF377,#REF!,"="&amp;KW377,#REF!,"="&amp;KY377)</f>
        <v/>
      </c>
      <c r="ND377" s="1">
        <f>MP377+MR377+MT377+MV377+MX377+MZ377+NB377</f>
        <v/>
      </c>
      <c r="NE377" s="1">
        <f>MQ377+MS377+MU377+MW377+MY377+NA377+NC377</f>
        <v/>
      </c>
      <c r="NF377" s="1">
        <f>ND377+NE377</f>
        <v/>
      </c>
      <c r="NG377" s="33">
        <f>ND377/(ND377+NE377)</f>
        <v/>
      </c>
      <c r="NH377" s="3">
        <f>1/NG377</f>
        <v/>
      </c>
      <c r="NI377" s="1">
        <f>LI377</f>
        <v/>
      </c>
      <c r="NJ377" s="79">
        <f>((1-NG377)*(1/(NI377-1))*0.98-(NG377*1))</f>
        <v/>
      </c>
      <c r="NK377" s="34">
        <f>IF(LR377&lt;0.9,0,IF(AND(LR377&gt;1.1),0,1))</f>
        <v/>
      </c>
      <c r="NL377" s="34">
        <f>IF(LS377&lt;0.9,0,IF(AND(LS377&gt;1.1),0,1))</f>
        <v/>
      </c>
      <c r="NM377" s="32">
        <f>IF(NF377&gt;99,1,0)</f>
        <v/>
      </c>
      <c r="NN377" s="32">
        <f>IF(NJ377&gt;0.0799,1,0)</f>
        <v/>
      </c>
      <c r="NO377" s="32">
        <f>IF(NJ377&gt;NQ377,1,0)</f>
        <v/>
      </c>
      <c r="NP377" s="32">
        <f>NM377+NN377+NO377+NK377+NL377</f>
        <v/>
      </c>
      <c r="NQ377" s="79">
        <f>(((100*NG377)*(NI377-1)*0.98)-((1-NG377)*100))/100</f>
        <v/>
      </c>
      <c r="NR377" s="34">
        <f>IF(LR377&lt;0.9,0,IF(AND(LR377&gt;1.1),0,1))</f>
        <v/>
      </c>
      <c r="NS377" s="34">
        <f>IF(LS377&lt;0.9,0,IF(AND(LS377&gt;1.1),0,1))</f>
        <v/>
      </c>
      <c r="NT377" s="32">
        <f>IF(NF377&gt;99,1,0)</f>
        <v/>
      </c>
      <c r="NU377" s="32">
        <f>IF(NQ377&gt;0.0799,1,0)</f>
        <v/>
      </c>
      <c r="NV377" s="32">
        <f>IF(NQ377&gt;NJ377,1,0)</f>
        <v/>
      </c>
      <c r="NW377" s="32">
        <f>NT377+NU377+NV377+NR377+NS377</f>
        <v/>
      </c>
      <c r="NX377">
        <f>IF(NP377=5,"LayAway0-1",IF(AND(NW377=5),"BackAway0-1",""))</f>
        <v/>
      </c>
      <c r="NY377">
        <f>IF(NP377=5,KO377,IF(AND(NW377=5),KO377,""))</f>
        <v/>
      </c>
      <c r="NZ377">
        <f>IF(NP377=5,"Match Odds",IF(AND(NW377=5),"Match Odds",""))</f>
        <v/>
      </c>
      <c r="OA377">
        <f>IF(NP377=5,KP377,IF(AND(NW377=5),KP377,""))</f>
        <v/>
      </c>
      <c r="OB377">
        <f>IF(NP377=5,"MATCH_ODDS",IF(AND(NW377=5),"MATCH_ODDS",""))</f>
        <v/>
      </c>
      <c r="OC377">
        <f>IF(NP377=5,"LAY",IF(AND(NW377=5),"BACK",""))</f>
        <v/>
      </c>
    </row>
    <row r="378" ht="16.5" customHeight="1" thickBot="1" thickTop="1">
      <c r="A378" s="2" t="n"/>
      <c r="KN378" s="1">
        <f>IF(INDEX(#REF!,MATCH('HT 0-1'!D378,#REF!,0))=INDEX(#REF!,MATCH('HT 0-1'!D378,#REF!,0)),INDEX(#REF!,MATCH('HT 0-1'!D378,#REF!,0)),"ERROR")</f>
        <v/>
      </c>
      <c r="KO378" s="1">
        <f>IF(INDEX(#REF!,MATCH('HT 0-1'!E378,#REF!,0))=INDEX(#REF!,MATCH('HT 0-1'!E378,#REF!,0)),INDEX(#REF!,MATCH('HT 0-1'!E378,#REF!,0)),"ERROR")</f>
        <v/>
      </c>
      <c r="KP378" s="1">
        <f>KN378&amp;" v "&amp;KO378</f>
        <v/>
      </c>
      <c r="KQ378">
        <f>B378&amp;"_"&amp;C378</f>
        <v/>
      </c>
      <c r="KR378" s="1">
        <f>IF((HW378/KK378)&lt;0.335,"G",IF((HW378/KK378)&gt;0.67,"R","A"))</f>
        <v/>
      </c>
      <c r="KS378" s="1">
        <f>IF((HX378/KK378)&lt;0.335,"G",IF((HX378/KK378)&gt;0.67,"R","A"))</f>
        <v/>
      </c>
      <c r="KT378" s="1">
        <f>IF((IH378/KK378)&lt;0.335,"G",IF((IH378/KK378)&gt;0.67,"R","A"))</f>
        <v/>
      </c>
      <c r="KU378" s="1">
        <f>IF((II378/KK378)&lt;0.335,"G",IF((II378/KK378)&gt;0.67,"R","A"))</f>
        <v/>
      </c>
      <c r="KV378" s="1">
        <f>IF((HZ378/KK378)&lt;0.335,"G",IF((HZ378/KK378)&gt;0.67,"R","A"))</f>
        <v/>
      </c>
      <c r="KW378" s="1">
        <f>IF((HY378/KK378)&lt;0.335,"G",IF((HY378/KK378)&gt;0.67,"R","A"))</f>
        <v/>
      </c>
      <c r="KX378" s="1">
        <f>IF((IK378/KK378)&lt;0.335,"G",IF((IK378/KK378)&gt;0.67,"R","A"))</f>
        <v/>
      </c>
      <c r="KY378" s="1">
        <f>IF((IJ378/KK378)&lt;0.335,"G",IF((IJ378/KK378)&gt;0.67,"R","A"))</f>
        <v/>
      </c>
      <c r="KZ378" s="1">
        <f>IF((HQ378/KK378)&lt;0.335,"G",IF((HQ378/KK378)&gt;0.67,"R","A"))</f>
        <v/>
      </c>
      <c r="LA378" s="1">
        <f>IF((IB378/KK378)&lt;0.335,"G",IF((IB378/KK378)&gt;0.67,"R","A"))</f>
        <v/>
      </c>
      <c r="LB378">
        <f>IF(LQ378="0-1",INDEX(Scrape!#REF!,MATCH('HT 0-1'!KP378,Scrape!$B:$B,0)),"")</f>
        <v/>
      </c>
      <c r="LC378">
        <f>IF(LQ378="0-1",INDEX(Scrape!$A:$A,MATCH('HT 0-1'!KP378,Scrape!$B:$B,0)),"")</f>
        <v/>
      </c>
      <c r="LD378">
        <f>IF(LQ378="0-1",INDEX(Scrape!$B:$B,MATCH('HT 0-1'!KP378,Scrape!$B:$B,0)),"")</f>
        <v/>
      </c>
      <c r="LE378">
        <f>IF(LQ378="0-1",INDEX(Scrape!$C:$C,MATCH('HT 0-1'!KP378,Scrape!$B:$B,0)),"")</f>
        <v/>
      </c>
      <c r="LF378">
        <f>IF(LQ378="0-1",INDEX(Scrape!$D:$D,MATCH('HT 0-1'!KP378,Scrape!$B:$B,0)),"")</f>
        <v/>
      </c>
      <c r="LG378">
        <f>IF(LQ378="0-1",INDEX(Scrape!$E:$E,MATCH('HT 0-1'!KP378,Scrape!$B:$B,0)),"")</f>
        <v/>
      </c>
      <c r="LH378">
        <f>IF(LQ378="0-1",INDEX(Scrape!$F:$F,MATCH('HT 0-1'!KP378,Scrape!$B:$B,0)),"")</f>
        <v/>
      </c>
      <c r="LI378">
        <f>IF(LQ378="0-1",INDEX(Scrape!$G:$G,MATCH('HT 0-1'!KP378,Scrape!$B:$B,0)),"")</f>
        <v/>
      </c>
      <c r="LJ378">
        <f>IF(LQ378="0-1",INDEX(Scrape!$H:$H,MATCH('HT 0-1'!KP378,Scrape!$B:$B,0)),"")</f>
        <v/>
      </c>
      <c r="LK378">
        <f>IF(LQ378="0-1",INDEX(Scrape!$I:$I,MATCH('HT 0-1'!KP378,Scrape!$B:$B,0)),"")</f>
        <v/>
      </c>
      <c r="LL378">
        <f>IF(LQ378="0-1",INDEX(Scrape!$J:$J,MATCH('HT 0-1'!KP378,Scrape!$B:$B,0)),"")</f>
        <v/>
      </c>
      <c r="LM378">
        <f>IF(LQ378="0-1",INDEX(Scrape!$K:$K,MATCH('HT 0-1'!KP378,Scrape!$B:$B,0)),"")</f>
        <v/>
      </c>
      <c r="LN378">
        <f>IF(LQ378="0-1",INDEX(Scrape!$L:$L,MATCH('HT 0-1'!KP378,Scrape!$B:$B,0)),"")</f>
        <v/>
      </c>
      <c r="LO378">
        <f>IF(LQ378="0-1",INDEX(Scrape!$M:$M,MATCH('HT 0-1'!KP378,Scrape!$B:$B,0)),"")</f>
        <v/>
      </c>
      <c r="LP378">
        <f>IF(LQ378="0-1",INDEX(Scrape!$N:$N,MATCH('HT 0-1'!KP378,Scrape!$B:$B,0)),"")</f>
        <v/>
      </c>
      <c r="LQ378">
        <f>INDEX(Scrape!$O:$O,MATCH('HT 0-1'!KP378,Scrape!$B:$B,0))</f>
        <v/>
      </c>
      <c r="LR378">
        <f>(1/LJ378)+(1/LI378)+(1/LH378)</f>
        <v/>
      </c>
      <c r="LS378">
        <f>(1/LG378)+(1/LF378)+(1/LE378)</f>
        <v/>
      </c>
      <c r="LT378" s="8">
        <f>IF(INDEX(#REF!,MATCH(KQ378,#REF!,0))=INDEX(#REF!,MATCH(KQ378,#REF!,0)),INDEX(#REF!,MATCH(KQ378,#REF!,0)),"ERROR")</f>
        <v/>
      </c>
      <c r="LU378" s="4">
        <f>IF(KR378="G",2,IF(KR378="R",0.5,IF(KR378="A",1)))</f>
        <v/>
      </c>
      <c r="LV378" s="4">
        <f>IF(KS378="G",0.5,IF(KS378="R",2,IF(KS378="A",1)))</f>
        <v/>
      </c>
      <c r="LW378" s="4">
        <f>IF(KT378="G",2,IF(KT378="R",0.5,IF(KT378="A",1)))</f>
        <v/>
      </c>
      <c r="LX378" s="4">
        <f>IF(KU378="G",0.5,IF(KU378="R",2,IF(KU378="A",1)))</f>
        <v/>
      </c>
      <c r="LY378" s="7">
        <f>(LK378*(LU378+LX378)+(LL378*(LU378+LX378)))</f>
        <v/>
      </c>
      <c r="LZ378" s="7">
        <f>(LN378*(LV378+LW378)+(LO378*(LV378+LW378)))</f>
        <v/>
      </c>
      <c r="MA378" s="11">
        <f>LY378-LZ378</f>
        <v/>
      </c>
      <c r="MB378" s="5">
        <f>MA378+2</f>
        <v/>
      </c>
      <c r="MC378" s="6">
        <f>MA378-2</f>
        <v/>
      </c>
      <c r="MD378" s="4">
        <f>LE378</f>
        <v/>
      </c>
      <c r="ME378" s="9">
        <f>IF(MD378=0,1000,MD378+0.75)</f>
        <v/>
      </c>
      <c r="MF378" s="10">
        <f>IF(MD378=0,0,MD378-0.75)</f>
        <v/>
      </c>
      <c r="MG378" s="4">
        <f>((LM378*(LU378+LX378))-((LP378*(LV378+LW378))))</f>
        <v/>
      </c>
      <c r="MH378" s="9">
        <f>MG378*1.2</f>
        <v/>
      </c>
      <c r="MI378" s="10">
        <f>MG378*0.8</f>
        <v/>
      </c>
      <c r="MJ378">
        <f>IFERROR(NX378,"")</f>
        <v/>
      </c>
      <c r="MK378">
        <f>IFERROR(NY378,"")</f>
        <v/>
      </c>
      <c r="ML378">
        <f>IFERROR(NZ378,"")</f>
        <v/>
      </c>
      <c r="MM378">
        <f>IFERROR(OA378,"")</f>
        <v/>
      </c>
      <c r="MN378">
        <f>IFERROR(OB378,"")</f>
        <v/>
      </c>
      <c r="MO378">
        <f>IFERROR(OC378,"")</f>
        <v/>
      </c>
      <c r="MP378" s="1">
        <f>COUNTIFS(#REF!,LT378,#REF!,1,#REF!,"&gt;="&amp;MC378,#REF!,"&lt;="&amp;MB378,#REF!,"&lt;="&amp;ME378,#REF!,"&gt;="&amp;MF378,#REF!,"="&amp;KV378,#REF!,"="&amp;KX378)</f>
        <v/>
      </c>
      <c r="MQ378" s="1">
        <f>COUNTIFS(#REF!,LT378,#REF!,0,#REF!,"&gt;="&amp;MC378,#REF!,"&lt;="&amp;MB378,#REF!,"&lt;="&amp;ME378,#REF!,"&gt;="&amp;MF378,#REF!,"="&amp;KV378,#REF!,"="&amp;KX378)</f>
        <v/>
      </c>
      <c r="MR378" s="1">
        <f>COUNTIFS(#REF!,LT378,#REF!,1,#REF!,"&gt;="&amp;MC378,#REF!,"&lt;="&amp;MB378,#REF!,"&lt;="&amp;ME378,#REF!,"&gt;="&amp;MF378,#REF!,"="&amp;KW378,#REF!,"="&amp;KY378)</f>
        <v/>
      </c>
      <c r="MS378" s="1">
        <f>COUNTIFS(#REF!,LT378,#REF!,0,#REF!,"&gt;="&amp;MC378,#REF!,"&lt;="&amp;MB378,#REF!,"&lt;="&amp;ME378,#REF!,"&gt;="&amp;MF378,#REF!,"="&amp;KW378,#REF!,"="&amp;KY378)</f>
        <v/>
      </c>
      <c r="MT378" s="1">
        <f>COUNTIFS(#REF!,LT378,#REF!,1,#REF!,"&gt;="&amp;MI378,#REF!,"&lt;="&amp;MH378,#REF!,"&lt;="&amp;ME378,#REF!,"&gt;="&amp;MF378)</f>
        <v/>
      </c>
      <c r="MU378" s="1">
        <f>COUNTIFS(#REF!,LT378,#REF!,0,#REF!,"&gt;="&amp;MI378,#REF!,"&lt;="&amp;MH378,#REF!,"&lt;="&amp;ME378,#REF!,"&gt;="&amp;MF378)</f>
        <v/>
      </c>
      <c r="MV378" s="1">
        <f>COUNTIFS(#REF!,LT378,#REF!,1,#REF!,"&gt;="&amp;MI378,#REF!,"&lt;="&amp;MH378,#REF!,"="&amp;KZ378,#REF!,"="&amp;LA378,#REF!,"&lt;="&amp;ME378,#REF!,"&gt;="&amp;MF378)</f>
        <v/>
      </c>
      <c r="MW378" s="1">
        <f>COUNTIFS(#REF!,LT378,#REF!,0,#REF!,"&gt;="&amp;MI378,#REF!,"&lt;="&amp;MH378,#REF!,"="&amp;KZ378,#REF!,"="&amp;LA378,#REF!,"&lt;="&amp;ME378,#REF!,"&gt;="&amp;MF378)</f>
        <v/>
      </c>
      <c r="MX378" s="1">
        <f>COUNTIFS(#REF!,LT378,#REF!,1,#REF!,"&gt;="&amp;MC378,#REF!,"&lt;="&amp;MB378,#REF!,"&lt;="&amp;ME378,#REF!,"&gt;="&amp;MF378)</f>
        <v/>
      </c>
      <c r="MY378" s="1">
        <f>COUNTIFS(#REF!,LT378,#REF!,0,#REF!,"&gt;="&amp;MC378,#REF!,"&lt;="&amp;MB378,#REF!,"&lt;="&amp;ME378,#REF!,"&gt;="&amp;MF378)</f>
        <v/>
      </c>
      <c r="MZ378" s="1">
        <f>COUNTIFS(#REF!,LT378,#REF!,1,#REF!,"&lt;="&amp;ME378,#REF!,"&gt;="&amp;MF378,#REF!,"="&amp;KV378,#REF!,"="&amp;KX378)</f>
        <v/>
      </c>
      <c r="NA378" s="1">
        <f>COUNTIFS(#REF!,LT378,#REF!,0,#REF!,"&lt;="&amp;ME378,#REF!,"&gt;="&amp;MF378,#REF!,"="&amp;KV378,#REF!,"="&amp;KX378)</f>
        <v/>
      </c>
      <c r="NB378" s="1">
        <f>COUNTIFS(#REF!,LT378,#REF!,1,#REF!,"&lt;="&amp;ME378,#REF!,"&gt;="&amp;MF378,#REF!,"="&amp;KW378,#REF!,"="&amp;KY378)</f>
        <v/>
      </c>
      <c r="NC378" s="1">
        <f>COUNTIFS(#REF!,LT378,#REF!,0,#REF!,"&lt;="&amp;ME378,#REF!,"&gt;="&amp;MF378,#REF!,"="&amp;KW378,#REF!,"="&amp;KY378)</f>
        <v/>
      </c>
      <c r="ND378" s="1">
        <f>MP378+MR378+MT378+MV378+MX378+MZ378+NB378</f>
        <v/>
      </c>
      <c r="NE378" s="1">
        <f>MQ378+MS378+MU378+MW378+MY378+NA378+NC378</f>
        <v/>
      </c>
      <c r="NF378" s="1">
        <f>ND378+NE378</f>
        <v/>
      </c>
      <c r="NG378" s="33">
        <f>ND378/(ND378+NE378)</f>
        <v/>
      </c>
      <c r="NH378" s="3">
        <f>1/NG378</f>
        <v/>
      </c>
      <c r="NI378" s="1">
        <f>LI378</f>
        <v/>
      </c>
      <c r="NJ378" s="79">
        <f>((1-NG378)*(1/(NI378-1))*0.98-(NG378*1))</f>
        <v/>
      </c>
      <c r="NK378" s="34">
        <f>IF(LR378&lt;0.9,0,IF(AND(LR378&gt;1.1),0,1))</f>
        <v/>
      </c>
      <c r="NL378" s="34">
        <f>IF(LS378&lt;0.9,0,IF(AND(LS378&gt;1.1),0,1))</f>
        <v/>
      </c>
      <c r="NM378" s="32">
        <f>IF(NF378&gt;99,1,0)</f>
        <v/>
      </c>
      <c r="NN378" s="32">
        <f>IF(NJ378&gt;0.0799,1,0)</f>
        <v/>
      </c>
      <c r="NO378" s="32">
        <f>IF(NJ378&gt;NQ378,1,0)</f>
        <v/>
      </c>
      <c r="NP378" s="32">
        <f>NM378+NN378+NO378+NK378+NL378</f>
        <v/>
      </c>
      <c r="NQ378" s="79">
        <f>(((100*NG378)*(NI378-1)*0.98)-((1-NG378)*100))/100</f>
        <v/>
      </c>
      <c r="NR378" s="34">
        <f>IF(LR378&lt;0.9,0,IF(AND(LR378&gt;1.1),0,1))</f>
        <v/>
      </c>
      <c r="NS378" s="34">
        <f>IF(LS378&lt;0.9,0,IF(AND(LS378&gt;1.1),0,1))</f>
        <v/>
      </c>
      <c r="NT378" s="32">
        <f>IF(NF378&gt;99,1,0)</f>
        <v/>
      </c>
      <c r="NU378" s="32">
        <f>IF(NQ378&gt;0.0799,1,0)</f>
        <v/>
      </c>
      <c r="NV378" s="32">
        <f>IF(NQ378&gt;NJ378,1,0)</f>
        <v/>
      </c>
      <c r="NW378" s="32">
        <f>NT378+NU378+NV378+NR378+NS378</f>
        <v/>
      </c>
      <c r="NX378">
        <f>IF(NP378=5,"LayAway0-1",IF(AND(NW378=5),"BackAway0-1",""))</f>
        <v/>
      </c>
      <c r="NY378">
        <f>IF(NP378=5,KO378,IF(AND(NW378=5),KO378,""))</f>
        <v/>
      </c>
      <c r="NZ378">
        <f>IF(NP378=5,"Match Odds",IF(AND(NW378=5),"Match Odds",""))</f>
        <v/>
      </c>
      <c r="OA378">
        <f>IF(NP378=5,KP378,IF(AND(NW378=5),KP378,""))</f>
        <v/>
      </c>
      <c r="OB378">
        <f>IF(NP378=5,"MATCH_ODDS",IF(AND(NW378=5),"MATCH_ODDS",""))</f>
        <v/>
      </c>
      <c r="OC378">
        <f>IF(NP378=5,"LAY",IF(AND(NW378=5),"BACK",""))</f>
        <v/>
      </c>
    </row>
    <row r="379" ht="16.5" customHeight="1" thickBot="1" thickTop="1">
      <c r="A379" s="2" t="n"/>
      <c r="KN379" s="1">
        <f>IF(INDEX(#REF!,MATCH('HT 0-1'!D379,#REF!,0))=INDEX(#REF!,MATCH('HT 0-1'!D379,#REF!,0)),INDEX(#REF!,MATCH('HT 0-1'!D379,#REF!,0)),"ERROR")</f>
        <v/>
      </c>
      <c r="KO379" s="1">
        <f>IF(INDEX(#REF!,MATCH('HT 0-1'!E379,#REF!,0))=INDEX(#REF!,MATCH('HT 0-1'!E379,#REF!,0)),INDEX(#REF!,MATCH('HT 0-1'!E379,#REF!,0)),"ERROR")</f>
        <v/>
      </c>
      <c r="KP379" s="1">
        <f>KN379&amp;" v "&amp;KO379</f>
        <v/>
      </c>
      <c r="KQ379">
        <f>B379&amp;"_"&amp;C379</f>
        <v/>
      </c>
      <c r="KR379" s="1">
        <f>IF((HW379/KK379)&lt;0.335,"G",IF((HW379/KK379)&gt;0.67,"R","A"))</f>
        <v/>
      </c>
      <c r="KS379" s="1">
        <f>IF((HX379/KK379)&lt;0.335,"G",IF((HX379/KK379)&gt;0.67,"R","A"))</f>
        <v/>
      </c>
      <c r="KT379" s="1">
        <f>IF((IH379/KK379)&lt;0.335,"G",IF((IH379/KK379)&gt;0.67,"R","A"))</f>
        <v/>
      </c>
      <c r="KU379" s="1">
        <f>IF((II379/KK379)&lt;0.335,"G",IF((II379/KK379)&gt;0.67,"R","A"))</f>
        <v/>
      </c>
      <c r="KV379" s="1">
        <f>IF((HZ379/KK379)&lt;0.335,"G",IF((HZ379/KK379)&gt;0.67,"R","A"))</f>
        <v/>
      </c>
      <c r="KW379" s="1">
        <f>IF((HY379/KK379)&lt;0.335,"G",IF((HY379/KK379)&gt;0.67,"R","A"))</f>
        <v/>
      </c>
      <c r="KX379" s="1">
        <f>IF((IK379/KK379)&lt;0.335,"G",IF((IK379/KK379)&gt;0.67,"R","A"))</f>
        <v/>
      </c>
      <c r="KY379" s="1">
        <f>IF((IJ379/KK379)&lt;0.335,"G",IF((IJ379/KK379)&gt;0.67,"R","A"))</f>
        <v/>
      </c>
      <c r="KZ379" s="1">
        <f>IF((HQ379/KK379)&lt;0.335,"G",IF((HQ379/KK379)&gt;0.67,"R","A"))</f>
        <v/>
      </c>
      <c r="LA379" s="1">
        <f>IF((IB379/KK379)&lt;0.335,"G",IF((IB379/KK379)&gt;0.67,"R","A"))</f>
        <v/>
      </c>
      <c r="LB379">
        <f>IF(LQ379="0-1",INDEX(Scrape!#REF!,MATCH('HT 0-1'!KP379,Scrape!$B:$B,0)),"")</f>
        <v/>
      </c>
      <c r="LC379">
        <f>IF(LQ379="0-1",INDEX(Scrape!$A:$A,MATCH('HT 0-1'!KP379,Scrape!$B:$B,0)),"")</f>
        <v/>
      </c>
      <c r="LD379">
        <f>IF(LQ379="0-1",INDEX(Scrape!$B:$B,MATCH('HT 0-1'!KP379,Scrape!$B:$B,0)),"")</f>
        <v/>
      </c>
      <c r="LE379">
        <f>IF(LQ379="0-1",INDEX(Scrape!$C:$C,MATCH('HT 0-1'!KP379,Scrape!$B:$B,0)),"")</f>
        <v/>
      </c>
      <c r="LF379">
        <f>IF(LQ379="0-1",INDEX(Scrape!$D:$D,MATCH('HT 0-1'!KP379,Scrape!$B:$B,0)),"")</f>
        <v/>
      </c>
      <c r="LG379">
        <f>IF(LQ379="0-1",INDEX(Scrape!$E:$E,MATCH('HT 0-1'!KP379,Scrape!$B:$B,0)),"")</f>
        <v/>
      </c>
      <c r="LH379">
        <f>IF(LQ379="0-1",INDEX(Scrape!$F:$F,MATCH('HT 0-1'!KP379,Scrape!$B:$B,0)),"")</f>
        <v/>
      </c>
      <c r="LI379">
        <f>IF(LQ379="0-1",INDEX(Scrape!$G:$G,MATCH('HT 0-1'!KP379,Scrape!$B:$B,0)),"")</f>
        <v/>
      </c>
      <c r="LJ379">
        <f>IF(LQ379="0-1",INDEX(Scrape!$H:$H,MATCH('HT 0-1'!KP379,Scrape!$B:$B,0)),"")</f>
        <v/>
      </c>
      <c r="LK379">
        <f>IF(LQ379="0-1",INDEX(Scrape!$I:$I,MATCH('HT 0-1'!KP379,Scrape!$B:$B,0)),"")</f>
        <v/>
      </c>
      <c r="LL379">
        <f>IF(LQ379="0-1",INDEX(Scrape!$J:$J,MATCH('HT 0-1'!KP379,Scrape!$B:$B,0)),"")</f>
        <v/>
      </c>
      <c r="LM379">
        <f>IF(LQ379="0-1",INDEX(Scrape!$K:$K,MATCH('HT 0-1'!KP379,Scrape!$B:$B,0)),"")</f>
        <v/>
      </c>
      <c r="LN379">
        <f>IF(LQ379="0-1",INDEX(Scrape!$L:$L,MATCH('HT 0-1'!KP379,Scrape!$B:$B,0)),"")</f>
        <v/>
      </c>
      <c r="LO379">
        <f>IF(LQ379="0-1",INDEX(Scrape!$M:$M,MATCH('HT 0-1'!KP379,Scrape!$B:$B,0)),"")</f>
        <v/>
      </c>
      <c r="LP379">
        <f>IF(LQ379="0-1",INDEX(Scrape!$N:$N,MATCH('HT 0-1'!KP379,Scrape!$B:$B,0)),"")</f>
        <v/>
      </c>
      <c r="LQ379">
        <f>INDEX(Scrape!$O:$O,MATCH('HT 0-1'!KP379,Scrape!$B:$B,0))</f>
        <v/>
      </c>
      <c r="LR379">
        <f>(1/LJ379)+(1/LI379)+(1/LH379)</f>
        <v/>
      </c>
      <c r="LS379">
        <f>(1/LG379)+(1/LF379)+(1/LE379)</f>
        <v/>
      </c>
      <c r="LT379" s="8">
        <f>IF(INDEX(#REF!,MATCH(KQ379,#REF!,0))=INDEX(#REF!,MATCH(KQ379,#REF!,0)),INDEX(#REF!,MATCH(KQ379,#REF!,0)),"ERROR")</f>
        <v/>
      </c>
      <c r="LU379" s="4">
        <f>IF(KR379="G",2,IF(KR379="R",0.5,IF(KR379="A",1)))</f>
        <v/>
      </c>
      <c r="LV379" s="4">
        <f>IF(KS379="G",0.5,IF(KS379="R",2,IF(KS379="A",1)))</f>
        <v/>
      </c>
      <c r="LW379" s="4">
        <f>IF(KT379="G",2,IF(KT379="R",0.5,IF(KT379="A",1)))</f>
        <v/>
      </c>
      <c r="LX379" s="4">
        <f>IF(KU379="G",0.5,IF(KU379="R",2,IF(KU379="A",1)))</f>
        <v/>
      </c>
      <c r="LY379" s="7">
        <f>(LK379*(LU379+LX379)+(LL379*(LU379+LX379)))</f>
        <v/>
      </c>
      <c r="LZ379" s="7">
        <f>(LN379*(LV379+LW379)+(LO379*(LV379+LW379)))</f>
        <v/>
      </c>
      <c r="MA379" s="11">
        <f>LY379-LZ379</f>
        <v/>
      </c>
      <c r="MB379" s="5">
        <f>MA379+2</f>
        <v/>
      </c>
      <c r="MC379" s="6">
        <f>MA379-2</f>
        <v/>
      </c>
      <c r="MD379" s="4">
        <f>LE379</f>
        <v/>
      </c>
      <c r="ME379" s="9">
        <f>IF(MD379=0,1000,MD379+0.75)</f>
        <v/>
      </c>
      <c r="MF379" s="10">
        <f>IF(MD379=0,0,MD379-0.75)</f>
        <v/>
      </c>
      <c r="MG379" s="4">
        <f>((LM379*(LU379+LX379))-((LP379*(LV379+LW379))))</f>
        <v/>
      </c>
      <c r="MH379" s="9">
        <f>MG379*1.2</f>
        <v/>
      </c>
      <c r="MI379" s="10">
        <f>MG379*0.8</f>
        <v/>
      </c>
      <c r="MJ379">
        <f>IFERROR(NX379,"")</f>
        <v/>
      </c>
      <c r="MK379">
        <f>IFERROR(NY379,"")</f>
        <v/>
      </c>
      <c r="ML379">
        <f>IFERROR(NZ379,"")</f>
        <v/>
      </c>
      <c r="MM379">
        <f>IFERROR(OA379,"")</f>
        <v/>
      </c>
      <c r="MN379">
        <f>IFERROR(OB379,"")</f>
        <v/>
      </c>
      <c r="MO379">
        <f>IFERROR(OC379,"")</f>
        <v/>
      </c>
      <c r="MP379" s="1">
        <f>COUNTIFS(#REF!,LT379,#REF!,1,#REF!,"&gt;="&amp;MC379,#REF!,"&lt;="&amp;MB379,#REF!,"&lt;="&amp;ME379,#REF!,"&gt;="&amp;MF379,#REF!,"="&amp;KV379,#REF!,"="&amp;KX379)</f>
        <v/>
      </c>
      <c r="MQ379" s="1">
        <f>COUNTIFS(#REF!,LT379,#REF!,0,#REF!,"&gt;="&amp;MC379,#REF!,"&lt;="&amp;MB379,#REF!,"&lt;="&amp;ME379,#REF!,"&gt;="&amp;MF379,#REF!,"="&amp;KV379,#REF!,"="&amp;KX379)</f>
        <v/>
      </c>
      <c r="MR379" s="1">
        <f>COUNTIFS(#REF!,LT379,#REF!,1,#REF!,"&gt;="&amp;MC379,#REF!,"&lt;="&amp;MB379,#REF!,"&lt;="&amp;ME379,#REF!,"&gt;="&amp;MF379,#REF!,"="&amp;KW379,#REF!,"="&amp;KY379)</f>
        <v/>
      </c>
      <c r="MS379" s="1">
        <f>COUNTIFS(#REF!,LT379,#REF!,0,#REF!,"&gt;="&amp;MC379,#REF!,"&lt;="&amp;MB379,#REF!,"&lt;="&amp;ME379,#REF!,"&gt;="&amp;MF379,#REF!,"="&amp;KW379,#REF!,"="&amp;KY379)</f>
        <v/>
      </c>
      <c r="MT379" s="1">
        <f>COUNTIFS(#REF!,LT379,#REF!,1,#REF!,"&gt;="&amp;MI379,#REF!,"&lt;="&amp;MH379,#REF!,"&lt;="&amp;ME379,#REF!,"&gt;="&amp;MF379)</f>
        <v/>
      </c>
      <c r="MU379" s="1">
        <f>COUNTIFS(#REF!,LT379,#REF!,0,#REF!,"&gt;="&amp;MI379,#REF!,"&lt;="&amp;MH379,#REF!,"&lt;="&amp;ME379,#REF!,"&gt;="&amp;MF379)</f>
        <v/>
      </c>
      <c r="MV379" s="1">
        <f>COUNTIFS(#REF!,LT379,#REF!,1,#REF!,"&gt;="&amp;MI379,#REF!,"&lt;="&amp;MH379,#REF!,"="&amp;KZ379,#REF!,"="&amp;LA379,#REF!,"&lt;="&amp;ME379,#REF!,"&gt;="&amp;MF379)</f>
        <v/>
      </c>
      <c r="MW379" s="1">
        <f>COUNTIFS(#REF!,LT379,#REF!,0,#REF!,"&gt;="&amp;MI379,#REF!,"&lt;="&amp;MH379,#REF!,"="&amp;KZ379,#REF!,"="&amp;LA379,#REF!,"&lt;="&amp;ME379,#REF!,"&gt;="&amp;MF379)</f>
        <v/>
      </c>
      <c r="MX379" s="1">
        <f>COUNTIFS(#REF!,LT379,#REF!,1,#REF!,"&gt;="&amp;MC379,#REF!,"&lt;="&amp;MB379,#REF!,"&lt;="&amp;ME379,#REF!,"&gt;="&amp;MF379)</f>
        <v/>
      </c>
      <c r="MY379" s="1">
        <f>COUNTIFS(#REF!,LT379,#REF!,0,#REF!,"&gt;="&amp;MC379,#REF!,"&lt;="&amp;MB379,#REF!,"&lt;="&amp;ME379,#REF!,"&gt;="&amp;MF379)</f>
        <v/>
      </c>
      <c r="MZ379" s="1">
        <f>COUNTIFS(#REF!,LT379,#REF!,1,#REF!,"&lt;="&amp;ME379,#REF!,"&gt;="&amp;MF379,#REF!,"="&amp;KV379,#REF!,"="&amp;KX379)</f>
        <v/>
      </c>
      <c r="NA379" s="1">
        <f>COUNTIFS(#REF!,LT379,#REF!,0,#REF!,"&lt;="&amp;ME379,#REF!,"&gt;="&amp;MF379,#REF!,"="&amp;KV379,#REF!,"="&amp;KX379)</f>
        <v/>
      </c>
      <c r="NB379" s="1">
        <f>COUNTIFS(#REF!,LT379,#REF!,1,#REF!,"&lt;="&amp;ME379,#REF!,"&gt;="&amp;MF379,#REF!,"="&amp;KW379,#REF!,"="&amp;KY379)</f>
        <v/>
      </c>
      <c r="NC379" s="1">
        <f>COUNTIFS(#REF!,LT379,#REF!,0,#REF!,"&lt;="&amp;ME379,#REF!,"&gt;="&amp;MF379,#REF!,"="&amp;KW379,#REF!,"="&amp;KY379)</f>
        <v/>
      </c>
      <c r="ND379" s="1">
        <f>MP379+MR379+MT379+MV379+MX379+MZ379+NB379</f>
        <v/>
      </c>
      <c r="NE379" s="1">
        <f>MQ379+MS379+MU379+MW379+MY379+NA379+NC379</f>
        <v/>
      </c>
      <c r="NF379" s="1">
        <f>ND379+NE379</f>
        <v/>
      </c>
      <c r="NG379" s="33">
        <f>ND379/(ND379+NE379)</f>
        <v/>
      </c>
      <c r="NH379" s="3">
        <f>1/NG379</f>
        <v/>
      </c>
      <c r="NI379" s="1">
        <f>LI379</f>
        <v/>
      </c>
      <c r="NJ379" s="79">
        <f>((1-NG379)*(1/(NI379-1))*0.98-(NG379*1))</f>
        <v/>
      </c>
      <c r="NK379" s="34">
        <f>IF(LR379&lt;0.9,0,IF(AND(LR379&gt;1.1),0,1))</f>
        <v/>
      </c>
      <c r="NL379" s="34">
        <f>IF(LS379&lt;0.9,0,IF(AND(LS379&gt;1.1),0,1))</f>
        <v/>
      </c>
      <c r="NM379" s="32">
        <f>IF(NF379&gt;99,1,0)</f>
        <v/>
      </c>
      <c r="NN379" s="32">
        <f>IF(NJ379&gt;0.0799,1,0)</f>
        <v/>
      </c>
      <c r="NO379" s="32">
        <f>IF(NJ379&gt;NQ379,1,0)</f>
        <v/>
      </c>
      <c r="NP379" s="32">
        <f>NM379+NN379+NO379+NK379+NL379</f>
        <v/>
      </c>
      <c r="NQ379" s="79">
        <f>(((100*NG379)*(NI379-1)*0.98)-((1-NG379)*100))/100</f>
        <v/>
      </c>
      <c r="NR379" s="34">
        <f>IF(LR379&lt;0.9,0,IF(AND(LR379&gt;1.1),0,1))</f>
        <v/>
      </c>
      <c r="NS379" s="34">
        <f>IF(LS379&lt;0.9,0,IF(AND(LS379&gt;1.1),0,1))</f>
        <v/>
      </c>
      <c r="NT379" s="32">
        <f>IF(NF379&gt;99,1,0)</f>
        <v/>
      </c>
      <c r="NU379" s="32">
        <f>IF(NQ379&gt;0.0799,1,0)</f>
        <v/>
      </c>
      <c r="NV379" s="32">
        <f>IF(NQ379&gt;NJ379,1,0)</f>
        <v/>
      </c>
      <c r="NW379" s="32">
        <f>NT379+NU379+NV379+NR379+NS379</f>
        <v/>
      </c>
      <c r="NX379">
        <f>IF(NP379=5,"LayAway0-1",IF(AND(NW379=5),"BackAway0-1",""))</f>
        <v/>
      </c>
      <c r="NY379">
        <f>IF(NP379=5,KO379,IF(AND(NW379=5),KO379,""))</f>
        <v/>
      </c>
      <c r="NZ379">
        <f>IF(NP379=5,"Match Odds",IF(AND(NW379=5),"Match Odds",""))</f>
        <v/>
      </c>
      <c r="OA379">
        <f>IF(NP379=5,KP379,IF(AND(NW379=5),KP379,""))</f>
        <v/>
      </c>
      <c r="OB379">
        <f>IF(NP379=5,"MATCH_ODDS",IF(AND(NW379=5),"MATCH_ODDS",""))</f>
        <v/>
      </c>
      <c r="OC379">
        <f>IF(NP379=5,"LAY",IF(AND(NW379=5),"BACK",""))</f>
        <v/>
      </c>
    </row>
    <row r="380" ht="16.5" customHeight="1" thickBot="1" thickTop="1">
      <c r="A380" s="2" t="n"/>
      <c r="KN380" s="1">
        <f>IF(INDEX(#REF!,MATCH('HT 0-1'!D380,#REF!,0))=INDEX(#REF!,MATCH('HT 0-1'!D380,#REF!,0)),INDEX(#REF!,MATCH('HT 0-1'!D380,#REF!,0)),"ERROR")</f>
        <v/>
      </c>
      <c r="KO380" s="1">
        <f>IF(INDEX(#REF!,MATCH('HT 0-1'!E380,#REF!,0))=INDEX(#REF!,MATCH('HT 0-1'!E380,#REF!,0)),INDEX(#REF!,MATCH('HT 0-1'!E380,#REF!,0)),"ERROR")</f>
        <v/>
      </c>
      <c r="KP380" s="1">
        <f>KN380&amp;" v "&amp;KO380</f>
        <v/>
      </c>
      <c r="KQ380">
        <f>B380&amp;"_"&amp;C380</f>
        <v/>
      </c>
      <c r="KR380" s="1">
        <f>IF((HW380/KK380)&lt;0.335,"G",IF((HW380/KK380)&gt;0.67,"R","A"))</f>
        <v/>
      </c>
      <c r="KS380" s="1">
        <f>IF((HX380/KK380)&lt;0.335,"G",IF((HX380/KK380)&gt;0.67,"R","A"))</f>
        <v/>
      </c>
      <c r="KT380" s="1">
        <f>IF((IH380/KK380)&lt;0.335,"G",IF((IH380/KK380)&gt;0.67,"R","A"))</f>
        <v/>
      </c>
      <c r="KU380" s="1">
        <f>IF((II380/KK380)&lt;0.335,"G",IF((II380/KK380)&gt;0.67,"R","A"))</f>
        <v/>
      </c>
      <c r="KV380" s="1">
        <f>IF((HZ380/KK380)&lt;0.335,"G",IF((HZ380/KK380)&gt;0.67,"R","A"))</f>
        <v/>
      </c>
      <c r="KW380" s="1">
        <f>IF((HY380/KK380)&lt;0.335,"G",IF((HY380/KK380)&gt;0.67,"R","A"))</f>
        <v/>
      </c>
      <c r="KX380" s="1">
        <f>IF((IK380/KK380)&lt;0.335,"G",IF((IK380/KK380)&gt;0.67,"R","A"))</f>
        <v/>
      </c>
      <c r="KY380" s="1">
        <f>IF((IJ380/KK380)&lt;0.335,"G",IF((IJ380/KK380)&gt;0.67,"R","A"))</f>
        <v/>
      </c>
      <c r="KZ380" s="1">
        <f>IF((HQ380/KK380)&lt;0.335,"G",IF((HQ380/KK380)&gt;0.67,"R","A"))</f>
        <v/>
      </c>
      <c r="LA380" s="1">
        <f>IF((IB380/KK380)&lt;0.335,"G",IF((IB380/KK380)&gt;0.67,"R","A"))</f>
        <v/>
      </c>
      <c r="LB380">
        <f>IF(LQ380="0-1",INDEX(Scrape!#REF!,MATCH('HT 0-1'!KP380,Scrape!$B:$B,0)),"")</f>
        <v/>
      </c>
      <c r="LC380">
        <f>IF(LQ380="0-1",INDEX(Scrape!$A:$A,MATCH('HT 0-1'!KP380,Scrape!$B:$B,0)),"")</f>
        <v/>
      </c>
      <c r="LD380">
        <f>IF(LQ380="0-1",INDEX(Scrape!$B:$B,MATCH('HT 0-1'!KP380,Scrape!$B:$B,0)),"")</f>
        <v/>
      </c>
      <c r="LE380">
        <f>IF(LQ380="0-1",INDEX(Scrape!$C:$C,MATCH('HT 0-1'!KP380,Scrape!$B:$B,0)),"")</f>
        <v/>
      </c>
      <c r="LF380">
        <f>IF(LQ380="0-1",INDEX(Scrape!$D:$D,MATCH('HT 0-1'!KP380,Scrape!$B:$B,0)),"")</f>
        <v/>
      </c>
      <c r="LG380">
        <f>IF(LQ380="0-1",INDEX(Scrape!$E:$E,MATCH('HT 0-1'!KP380,Scrape!$B:$B,0)),"")</f>
        <v/>
      </c>
      <c r="LH380">
        <f>IF(LQ380="0-1",INDEX(Scrape!$F:$F,MATCH('HT 0-1'!KP380,Scrape!$B:$B,0)),"")</f>
        <v/>
      </c>
      <c r="LI380">
        <f>IF(LQ380="0-1",INDEX(Scrape!$G:$G,MATCH('HT 0-1'!KP380,Scrape!$B:$B,0)),"")</f>
        <v/>
      </c>
      <c r="LJ380">
        <f>IF(LQ380="0-1",INDEX(Scrape!$H:$H,MATCH('HT 0-1'!KP380,Scrape!$B:$B,0)),"")</f>
        <v/>
      </c>
      <c r="LK380">
        <f>IF(LQ380="0-1",INDEX(Scrape!$I:$I,MATCH('HT 0-1'!KP380,Scrape!$B:$B,0)),"")</f>
        <v/>
      </c>
      <c r="LL380">
        <f>IF(LQ380="0-1",INDEX(Scrape!$J:$J,MATCH('HT 0-1'!KP380,Scrape!$B:$B,0)),"")</f>
        <v/>
      </c>
      <c r="LM380">
        <f>IF(LQ380="0-1",INDEX(Scrape!$K:$K,MATCH('HT 0-1'!KP380,Scrape!$B:$B,0)),"")</f>
        <v/>
      </c>
      <c r="LN380">
        <f>IF(LQ380="0-1",INDEX(Scrape!$L:$L,MATCH('HT 0-1'!KP380,Scrape!$B:$B,0)),"")</f>
        <v/>
      </c>
      <c r="LO380">
        <f>IF(LQ380="0-1",INDEX(Scrape!$M:$M,MATCH('HT 0-1'!KP380,Scrape!$B:$B,0)),"")</f>
        <v/>
      </c>
      <c r="LP380">
        <f>IF(LQ380="0-1",INDEX(Scrape!$N:$N,MATCH('HT 0-1'!KP380,Scrape!$B:$B,0)),"")</f>
        <v/>
      </c>
      <c r="LQ380">
        <f>INDEX(Scrape!$O:$O,MATCH('HT 0-1'!KP380,Scrape!$B:$B,0))</f>
        <v/>
      </c>
      <c r="LR380">
        <f>(1/LJ380)+(1/LI380)+(1/LH380)</f>
        <v/>
      </c>
      <c r="LS380">
        <f>(1/LG380)+(1/LF380)+(1/LE380)</f>
        <v/>
      </c>
      <c r="LT380" s="8">
        <f>IF(INDEX(#REF!,MATCH(KQ380,#REF!,0))=INDEX(#REF!,MATCH(KQ380,#REF!,0)),INDEX(#REF!,MATCH(KQ380,#REF!,0)),"ERROR")</f>
        <v/>
      </c>
      <c r="LU380" s="4">
        <f>IF(KR380="G",2,IF(KR380="R",0.5,IF(KR380="A",1)))</f>
        <v/>
      </c>
      <c r="LV380" s="4">
        <f>IF(KS380="G",0.5,IF(KS380="R",2,IF(KS380="A",1)))</f>
        <v/>
      </c>
      <c r="LW380" s="4">
        <f>IF(KT380="G",2,IF(KT380="R",0.5,IF(KT380="A",1)))</f>
        <v/>
      </c>
      <c r="LX380" s="4">
        <f>IF(KU380="G",0.5,IF(KU380="R",2,IF(KU380="A",1)))</f>
        <v/>
      </c>
      <c r="LY380" s="7">
        <f>(LK380*(LU380+LX380)+(LL380*(LU380+LX380)))</f>
        <v/>
      </c>
      <c r="LZ380" s="7">
        <f>(LN380*(LV380+LW380)+(LO380*(LV380+LW380)))</f>
        <v/>
      </c>
      <c r="MA380" s="11">
        <f>LY380-LZ380</f>
        <v/>
      </c>
      <c r="MB380" s="5">
        <f>MA380+2</f>
        <v/>
      </c>
      <c r="MC380" s="6">
        <f>MA380-2</f>
        <v/>
      </c>
      <c r="MD380" s="4">
        <f>LE380</f>
        <v/>
      </c>
      <c r="ME380" s="9">
        <f>IF(MD380=0,1000,MD380+0.75)</f>
        <v/>
      </c>
      <c r="MF380" s="10">
        <f>IF(MD380=0,0,MD380-0.75)</f>
        <v/>
      </c>
      <c r="MG380" s="4">
        <f>((LM380*(LU380+LX380))-((LP380*(LV380+LW380))))</f>
        <v/>
      </c>
      <c r="MH380" s="9">
        <f>MG380*1.2</f>
        <v/>
      </c>
      <c r="MI380" s="10">
        <f>MG380*0.8</f>
        <v/>
      </c>
      <c r="MJ380">
        <f>IFERROR(NX380,"")</f>
        <v/>
      </c>
      <c r="MK380">
        <f>IFERROR(NY380,"")</f>
        <v/>
      </c>
      <c r="ML380">
        <f>IFERROR(NZ380,"")</f>
        <v/>
      </c>
      <c r="MM380">
        <f>IFERROR(OA380,"")</f>
        <v/>
      </c>
      <c r="MN380">
        <f>IFERROR(OB380,"")</f>
        <v/>
      </c>
      <c r="MO380">
        <f>IFERROR(OC380,"")</f>
        <v/>
      </c>
      <c r="MP380" s="1">
        <f>COUNTIFS(#REF!,LT380,#REF!,1,#REF!,"&gt;="&amp;MC380,#REF!,"&lt;="&amp;MB380,#REF!,"&lt;="&amp;ME380,#REF!,"&gt;="&amp;MF380,#REF!,"="&amp;KV380,#REF!,"="&amp;KX380)</f>
        <v/>
      </c>
      <c r="MQ380" s="1">
        <f>COUNTIFS(#REF!,LT380,#REF!,0,#REF!,"&gt;="&amp;MC380,#REF!,"&lt;="&amp;MB380,#REF!,"&lt;="&amp;ME380,#REF!,"&gt;="&amp;MF380,#REF!,"="&amp;KV380,#REF!,"="&amp;KX380)</f>
        <v/>
      </c>
      <c r="MR380" s="1">
        <f>COUNTIFS(#REF!,LT380,#REF!,1,#REF!,"&gt;="&amp;MC380,#REF!,"&lt;="&amp;MB380,#REF!,"&lt;="&amp;ME380,#REF!,"&gt;="&amp;MF380,#REF!,"="&amp;KW380,#REF!,"="&amp;KY380)</f>
        <v/>
      </c>
      <c r="MS380" s="1">
        <f>COUNTIFS(#REF!,LT380,#REF!,0,#REF!,"&gt;="&amp;MC380,#REF!,"&lt;="&amp;MB380,#REF!,"&lt;="&amp;ME380,#REF!,"&gt;="&amp;MF380,#REF!,"="&amp;KW380,#REF!,"="&amp;KY380)</f>
        <v/>
      </c>
      <c r="MT380" s="1">
        <f>COUNTIFS(#REF!,LT380,#REF!,1,#REF!,"&gt;="&amp;MI380,#REF!,"&lt;="&amp;MH380,#REF!,"&lt;="&amp;ME380,#REF!,"&gt;="&amp;MF380)</f>
        <v/>
      </c>
      <c r="MU380" s="1">
        <f>COUNTIFS(#REF!,LT380,#REF!,0,#REF!,"&gt;="&amp;MI380,#REF!,"&lt;="&amp;MH380,#REF!,"&lt;="&amp;ME380,#REF!,"&gt;="&amp;MF380)</f>
        <v/>
      </c>
      <c r="MV380" s="1">
        <f>COUNTIFS(#REF!,LT380,#REF!,1,#REF!,"&gt;="&amp;MI380,#REF!,"&lt;="&amp;MH380,#REF!,"="&amp;KZ380,#REF!,"="&amp;LA380,#REF!,"&lt;="&amp;ME380,#REF!,"&gt;="&amp;MF380)</f>
        <v/>
      </c>
      <c r="MW380" s="1">
        <f>COUNTIFS(#REF!,LT380,#REF!,0,#REF!,"&gt;="&amp;MI380,#REF!,"&lt;="&amp;MH380,#REF!,"="&amp;KZ380,#REF!,"="&amp;LA380,#REF!,"&lt;="&amp;ME380,#REF!,"&gt;="&amp;MF380)</f>
        <v/>
      </c>
      <c r="MX380" s="1">
        <f>COUNTIFS(#REF!,LT380,#REF!,1,#REF!,"&gt;="&amp;MC380,#REF!,"&lt;="&amp;MB380,#REF!,"&lt;="&amp;ME380,#REF!,"&gt;="&amp;MF380)</f>
        <v/>
      </c>
      <c r="MY380" s="1">
        <f>COUNTIFS(#REF!,LT380,#REF!,0,#REF!,"&gt;="&amp;MC380,#REF!,"&lt;="&amp;MB380,#REF!,"&lt;="&amp;ME380,#REF!,"&gt;="&amp;MF380)</f>
        <v/>
      </c>
      <c r="MZ380" s="1">
        <f>COUNTIFS(#REF!,LT380,#REF!,1,#REF!,"&lt;="&amp;ME380,#REF!,"&gt;="&amp;MF380,#REF!,"="&amp;KV380,#REF!,"="&amp;KX380)</f>
        <v/>
      </c>
      <c r="NA380" s="1">
        <f>COUNTIFS(#REF!,LT380,#REF!,0,#REF!,"&lt;="&amp;ME380,#REF!,"&gt;="&amp;MF380,#REF!,"="&amp;KV380,#REF!,"="&amp;KX380)</f>
        <v/>
      </c>
      <c r="NB380" s="1">
        <f>COUNTIFS(#REF!,LT380,#REF!,1,#REF!,"&lt;="&amp;ME380,#REF!,"&gt;="&amp;MF380,#REF!,"="&amp;KW380,#REF!,"="&amp;KY380)</f>
        <v/>
      </c>
      <c r="NC380" s="1">
        <f>COUNTIFS(#REF!,LT380,#REF!,0,#REF!,"&lt;="&amp;ME380,#REF!,"&gt;="&amp;MF380,#REF!,"="&amp;KW380,#REF!,"="&amp;KY380)</f>
        <v/>
      </c>
      <c r="ND380" s="1">
        <f>MP380+MR380+MT380+MV380+MX380+MZ380+NB380</f>
        <v/>
      </c>
      <c r="NE380" s="1">
        <f>MQ380+MS380+MU380+MW380+MY380+NA380+NC380</f>
        <v/>
      </c>
      <c r="NF380" s="1">
        <f>ND380+NE380</f>
        <v/>
      </c>
      <c r="NG380" s="33">
        <f>ND380/(ND380+NE380)</f>
        <v/>
      </c>
      <c r="NH380" s="3">
        <f>1/NG380</f>
        <v/>
      </c>
      <c r="NI380" s="1">
        <f>LI380</f>
        <v/>
      </c>
      <c r="NJ380" s="79">
        <f>((1-NG380)*(1/(NI380-1))*0.98-(NG380*1))</f>
        <v/>
      </c>
      <c r="NK380" s="34">
        <f>IF(LR380&lt;0.9,0,IF(AND(LR380&gt;1.1),0,1))</f>
        <v/>
      </c>
      <c r="NL380" s="34">
        <f>IF(LS380&lt;0.9,0,IF(AND(LS380&gt;1.1),0,1))</f>
        <v/>
      </c>
      <c r="NM380" s="32">
        <f>IF(NF380&gt;99,1,0)</f>
        <v/>
      </c>
      <c r="NN380" s="32">
        <f>IF(NJ380&gt;0.0799,1,0)</f>
        <v/>
      </c>
      <c r="NO380" s="32">
        <f>IF(NJ380&gt;NQ380,1,0)</f>
        <v/>
      </c>
      <c r="NP380" s="32">
        <f>NM380+NN380+NO380+NK380+NL380</f>
        <v/>
      </c>
      <c r="NQ380" s="79">
        <f>(((100*NG380)*(NI380-1)*0.98)-((1-NG380)*100))/100</f>
        <v/>
      </c>
      <c r="NR380" s="34">
        <f>IF(LR380&lt;0.9,0,IF(AND(LR380&gt;1.1),0,1))</f>
        <v/>
      </c>
      <c r="NS380" s="34">
        <f>IF(LS380&lt;0.9,0,IF(AND(LS380&gt;1.1),0,1))</f>
        <v/>
      </c>
      <c r="NT380" s="32">
        <f>IF(NF380&gt;99,1,0)</f>
        <v/>
      </c>
      <c r="NU380" s="32">
        <f>IF(NQ380&gt;0.0799,1,0)</f>
        <v/>
      </c>
      <c r="NV380" s="32">
        <f>IF(NQ380&gt;NJ380,1,0)</f>
        <v/>
      </c>
      <c r="NW380" s="32">
        <f>NT380+NU380+NV380+NR380+NS380</f>
        <v/>
      </c>
      <c r="NX380">
        <f>IF(NP380=5,"LayAway0-1",IF(AND(NW380=5),"BackAway0-1",""))</f>
        <v/>
      </c>
      <c r="NY380">
        <f>IF(NP380=5,KO380,IF(AND(NW380=5),KO380,""))</f>
        <v/>
      </c>
      <c r="NZ380">
        <f>IF(NP380=5,"Match Odds",IF(AND(NW380=5),"Match Odds",""))</f>
        <v/>
      </c>
      <c r="OA380">
        <f>IF(NP380=5,KP380,IF(AND(NW380=5),KP380,""))</f>
        <v/>
      </c>
      <c r="OB380">
        <f>IF(NP380=5,"MATCH_ODDS",IF(AND(NW380=5),"MATCH_ODDS",""))</f>
        <v/>
      </c>
      <c r="OC380">
        <f>IF(NP380=5,"LAY",IF(AND(NW380=5),"BACK",""))</f>
        <v/>
      </c>
    </row>
    <row r="381" ht="16.5" customHeight="1" thickBot="1" thickTop="1">
      <c r="A381" s="2" t="n"/>
      <c r="KN381" s="1">
        <f>IF(INDEX(#REF!,MATCH('HT 0-1'!D381,#REF!,0))=INDEX(#REF!,MATCH('HT 0-1'!D381,#REF!,0)),INDEX(#REF!,MATCH('HT 0-1'!D381,#REF!,0)),"ERROR")</f>
        <v/>
      </c>
      <c r="KO381" s="1">
        <f>IF(INDEX(#REF!,MATCH('HT 0-1'!E381,#REF!,0))=INDEX(#REF!,MATCH('HT 0-1'!E381,#REF!,0)),INDEX(#REF!,MATCH('HT 0-1'!E381,#REF!,0)),"ERROR")</f>
        <v/>
      </c>
      <c r="KP381" s="1">
        <f>KN381&amp;" v "&amp;KO381</f>
        <v/>
      </c>
      <c r="KQ381">
        <f>B381&amp;"_"&amp;C381</f>
        <v/>
      </c>
      <c r="KR381" s="1">
        <f>IF((HW381/KK381)&lt;0.335,"G",IF((HW381/KK381)&gt;0.67,"R","A"))</f>
        <v/>
      </c>
      <c r="KS381" s="1">
        <f>IF((HX381/KK381)&lt;0.335,"G",IF((HX381/KK381)&gt;0.67,"R","A"))</f>
        <v/>
      </c>
      <c r="KT381" s="1">
        <f>IF((IH381/KK381)&lt;0.335,"G",IF((IH381/KK381)&gt;0.67,"R","A"))</f>
        <v/>
      </c>
      <c r="KU381" s="1">
        <f>IF((II381/KK381)&lt;0.335,"G",IF((II381/KK381)&gt;0.67,"R","A"))</f>
        <v/>
      </c>
      <c r="KV381" s="1">
        <f>IF((HZ381/KK381)&lt;0.335,"G",IF((HZ381/KK381)&gt;0.67,"R","A"))</f>
        <v/>
      </c>
      <c r="KW381" s="1">
        <f>IF((HY381/KK381)&lt;0.335,"G",IF((HY381/KK381)&gt;0.67,"R","A"))</f>
        <v/>
      </c>
      <c r="KX381" s="1">
        <f>IF((IK381/KK381)&lt;0.335,"G",IF((IK381/KK381)&gt;0.67,"R","A"))</f>
        <v/>
      </c>
      <c r="KY381" s="1">
        <f>IF((IJ381/KK381)&lt;0.335,"G",IF((IJ381/KK381)&gt;0.67,"R","A"))</f>
        <v/>
      </c>
      <c r="KZ381" s="1">
        <f>IF((HQ381/KK381)&lt;0.335,"G",IF((HQ381/KK381)&gt;0.67,"R","A"))</f>
        <v/>
      </c>
      <c r="LA381" s="1">
        <f>IF((IB381/KK381)&lt;0.335,"G",IF((IB381/KK381)&gt;0.67,"R","A"))</f>
        <v/>
      </c>
      <c r="LB381">
        <f>IF(LQ381="0-1",INDEX(Scrape!#REF!,MATCH('HT 0-1'!KP381,Scrape!$B:$B,0)),"")</f>
        <v/>
      </c>
      <c r="LC381">
        <f>IF(LQ381="0-1",INDEX(Scrape!$A:$A,MATCH('HT 0-1'!KP381,Scrape!$B:$B,0)),"")</f>
        <v/>
      </c>
      <c r="LD381">
        <f>IF(LQ381="0-1",INDEX(Scrape!$B:$B,MATCH('HT 0-1'!KP381,Scrape!$B:$B,0)),"")</f>
        <v/>
      </c>
      <c r="LE381">
        <f>IF(LQ381="0-1",INDEX(Scrape!$C:$C,MATCH('HT 0-1'!KP381,Scrape!$B:$B,0)),"")</f>
        <v/>
      </c>
      <c r="LF381">
        <f>IF(LQ381="0-1",INDEX(Scrape!$D:$D,MATCH('HT 0-1'!KP381,Scrape!$B:$B,0)),"")</f>
        <v/>
      </c>
      <c r="LG381">
        <f>IF(LQ381="0-1",INDEX(Scrape!$E:$E,MATCH('HT 0-1'!KP381,Scrape!$B:$B,0)),"")</f>
        <v/>
      </c>
      <c r="LH381">
        <f>IF(LQ381="0-1",INDEX(Scrape!$F:$F,MATCH('HT 0-1'!KP381,Scrape!$B:$B,0)),"")</f>
        <v/>
      </c>
      <c r="LI381">
        <f>IF(LQ381="0-1",INDEX(Scrape!$G:$G,MATCH('HT 0-1'!KP381,Scrape!$B:$B,0)),"")</f>
        <v/>
      </c>
      <c r="LJ381">
        <f>IF(LQ381="0-1",INDEX(Scrape!$H:$H,MATCH('HT 0-1'!KP381,Scrape!$B:$B,0)),"")</f>
        <v/>
      </c>
      <c r="LK381">
        <f>IF(LQ381="0-1",INDEX(Scrape!$I:$I,MATCH('HT 0-1'!KP381,Scrape!$B:$B,0)),"")</f>
        <v/>
      </c>
      <c r="LL381">
        <f>IF(LQ381="0-1",INDEX(Scrape!$J:$J,MATCH('HT 0-1'!KP381,Scrape!$B:$B,0)),"")</f>
        <v/>
      </c>
      <c r="LM381">
        <f>IF(LQ381="0-1",INDEX(Scrape!$K:$K,MATCH('HT 0-1'!KP381,Scrape!$B:$B,0)),"")</f>
        <v/>
      </c>
      <c r="LN381">
        <f>IF(LQ381="0-1",INDEX(Scrape!$L:$L,MATCH('HT 0-1'!KP381,Scrape!$B:$B,0)),"")</f>
        <v/>
      </c>
      <c r="LO381">
        <f>IF(LQ381="0-1",INDEX(Scrape!$M:$M,MATCH('HT 0-1'!KP381,Scrape!$B:$B,0)),"")</f>
        <v/>
      </c>
      <c r="LP381">
        <f>IF(LQ381="0-1",INDEX(Scrape!$N:$N,MATCH('HT 0-1'!KP381,Scrape!$B:$B,0)),"")</f>
        <v/>
      </c>
      <c r="LQ381">
        <f>INDEX(Scrape!$O:$O,MATCH('HT 0-1'!KP381,Scrape!$B:$B,0))</f>
        <v/>
      </c>
      <c r="LR381">
        <f>(1/LJ381)+(1/LI381)+(1/LH381)</f>
        <v/>
      </c>
      <c r="LS381">
        <f>(1/LG381)+(1/LF381)+(1/LE381)</f>
        <v/>
      </c>
      <c r="LT381" s="8">
        <f>IF(INDEX(#REF!,MATCH(KQ381,#REF!,0))=INDEX(#REF!,MATCH(KQ381,#REF!,0)),INDEX(#REF!,MATCH(KQ381,#REF!,0)),"ERROR")</f>
        <v/>
      </c>
      <c r="LU381" s="4">
        <f>IF(KR381="G",2,IF(KR381="R",0.5,IF(KR381="A",1)))</f>
        <v/>
      </c>
      <c r="LV381" s="4">
        <f>IF(KS381="G",0.5,IF(KS381="R",2,IF(KS381="A",1)))</f>
        <v/>
      </c>
      <c r="LW381" s="4">
        <f>IF(KT381="G",2,IF(KT381="R",0.5,IF(KT381="A",1)))</f>
        <v/>
      </c>
      <c r="LX381" s="4">
        <f>IF(KU381="G",0.5,IF(KU381="R",2,IF(KU381="A",1)))</f>
        <v/>
      </c>
      <c r="LY381" s="7">
        <f>(LK381*(LU381+LX381)+(LL381*(LU381+LX381)))</f>
        <v/>
      </c>
      <c r="LZ381" s="7">
        <f>(LN381*(LV381+LW381)+(LO381*(LV381+LW381)))</f>
        <v/>
      </c>
      <c r="MA381" s="11">
        <f>LY381-LZ381</f>
        <v/>
      </c>
      <c r="MB381" s="5">
        <f>MA381+2</f>
        <v/>
      </c>
      <c r="MC381" s="6">
        <f>MA381-2</f>
        <v/>
      </c>
      <c r="MD381" s="4">
        <f>LE381</f>
        <v/>
      </c>
      <c r="ME381" s="9">
        <f>IF(MD381=0,1000,MD381+0.75)</f>
        <v/>
      </c>
      <c r="MF381" s="10">
        <f>IF(MD381=0,0,MD381-0.75)</f>
        <v/>
      </c>
      <c r="MG381" s="4">
        <f>((LM381*(LU381+LX381))-((LP381*(LV381+LW381))))</f>
        <v/>
      </c>
      <c r="MH381" s="9">
        <f>MG381*1.2</f>
        <v/>
      </c>
      <c r="MI381" s="10">
        <f>MG381*0.8</f>
        <v/>
      </c>
      <c r="MJ381">
        <f>IFERROR(NX381,"")</f>
        <v/>
      </c>
      <c r="MK381">
        <f>IFERROR(NY381,"")</f>
        <v/>
      </c>
      <c r="ML381">
        <f>IFERROR(NZ381,"")</f>
        <v/>
      </c>
      <c r="MM381">
        <f>IFERROR(OA381,"")</f>
        <v/>
      </c>
      <c r="MN381">
        <f>IFERROR(OB381,"")</f>
        <v/>
      </c>
      <c r="MO381">
        <f>IFERROR(OC381,"")</f>
        <v/>
      </c>
      <c r="MP381" s="1">
        <f>COUNTIFS(#REF!,LT381,#REF!,1,#REF!,"&gt;="&amp;MC381,#REF!,"&lt;="&amp;MB381,#REF!,"&lt;="&amp;ME381,#REF!,"&gt;="&amp;MF381,#REF!,"="&amp;KV381,#REF!,"="&amp;KX381)</f>
        <v/>
      </c>
      <c r="MQ381" s="1">
        <f>COUNTIFS(#REF!,LT381,#REF!,0,#REF!,"&gt;="&amp;MC381,#REF!,"&lt;="&amp;MB381,#REF!,"&lt;="&amp;ME381,#REF!,"&gt;="&amp;MF381,#REF!,"="&amp;KV381,#REF!,"="&amp;KX381)</f>
        <v/>
      </c>
      <c r="MR381" s="1">
        <f>COUNTIFS(#REF!,LT381,#REF!,1,#REF!,"&gt;="&amp;MC381,#REF!,"&lt;="&amp;MB381,#REF!,"&lt;="&amp;ME381,#REF!,"&gt;="&amp;MF381,#REF!,"="&amp;KW381,#REF!,"="&amp;KY381)</f>
        <v/>
      </c>
      <c r="MS381" s="1">
        <f>COUNTIFS(#REF!,LT381,#REF!,0,#REF!,"&gt;="&amp;MC381,#REF!,"&lt;="&amp;MB381,#REF!,"&lt;="&amp;ME381,#REF!,"&gt;="&amp;MF381,#REF!,"="&amp;KW381,#REF!,"="&amp;KY381)</f>
        <v/>
      </c>
      <c r="MT381" s="1">
        <f>COUNTIFS(#REF!,LT381,#REF!,1,#REF!,"&gt;="&amp;MI381,#REF!,"&lt;="&amp;MH381,#REF!,"&lt;="&amp;ME381,#REF!,"&gt;="&amp;MF381)</f>
        <v/>
      </c>
      <c r="MU381" s="1">
        <f>COUNTIFS(#REF!,LT381,#REF!,0,#REF!,"&gt;="&amp;MI381,#REF!,"&lt;="&amp;MH381,#REF!,"&lt;="&amp;ME381,#REF!,"&gt;="&amp;MF381)</f>
        <v/>
      </c>
      <c r="MV381" s="1">
        <f>COUNTIFS(#REF!,LT381,#REF!,1,#REF!,"&gt;="&amp;MI381,#REF!,"&lt;="&amp;MH381,#REF!,"="&amp;KZ381,#REF!,"="&amp;LA381,#REF!,"&lt;="&amp;ME381,#REF!,"&gt;="&amp;MF381)</f>
        <v/>
      </c>
      <c r="MW381" s="1">
        <f>COUNTIFS(#REF!,LT381,#REF!,0,#REF!,"&gt;="&amp;MI381,#REF!,"&lt;="&amp;MH381,#REF!,"="&amp;KZ381,#REF!,"="&amp;LA381,#REF!,"&lt;="&amp;ME381,#REF!,"&gt;="&amp;MF381)</f>
        <v/>
      </c>
      <c r="MX381" s="1">
        <f>COUNTIFS(#REF!,LT381,#REF!,1,#REF!,"&gt;="&amp;MC381,#REF!,"&lt;="&amp;MB381,#REF!,"&lt;="&amp;ME381,#REF!,"&gt;="&amp;MF381)</f>
        <v/>
      </c>
      <c r="MY381" s="1">
        <f>COUNTIFS(#REF!,LT381,#REF!,0,#REF!,"&gt;="&amp;MC381,#REF!,"&lt;="&amp;MB381,#REF!,"&lt;="&amp;ME381,#REF!,"&gt;="&amp;MF381)</f>
        <v/>
      </c>
      <c r="MZ381" s="1">
        <f>COUNTIFS(#REF!,LT381,#REF!,1,#REF!,"&lt;="&amp;ME381,#REF!,"&gt;="&amp;MF381,#REF!,"="&amp;KV381,#REF!,"="&amp;KX381)</f>
        <v/>
      </c>
      <c r="NA381" s="1">
        <f>COUNTIFS(#REF!,LT381,#REF!,0,#REF!,"&lt;="&amp;ME381,#REF!,"&gt;="&amp;MF381,#REF!,"="&amp;KV381,#REF!,"="&amp;KX381)</f>
        <v/>
      </c>
      <c r="NB381" s="1">
        <f>COUNTIFS(#REF!,LT381,#REF!,1,#REF!,"&lt;="&amp;ME381,#REF!,"&gt;="&amp;MF381,#REF!,"="&amp;KW381,#REF!,"="&amp;KY381)</f>
        <v/>
      </c>
      <c r="NC381" s="1">
        <f>COUNTIFS(#REF!,LT381,#REF!,0,#REF!,"&lt;="&amp;ME381,#REF!,"&gt;="&amp;MF381,#REF!,"="&amp;KW381,#REF!,"="&amp;KY381)</f>
        <v/>
      </c>
      <c r="ND381" s="1">
        <f>MP381+MR381+MT381+MV381+MX381+MZ381+NB381</f>
        <v/>
      </c>
      <c r="NE381" s="1">
        <f>MQ381+MS381+MU381+MW381+MY381+NA381+NC381</f>
        <v/>
      </c>
      <c r="NF381" s="1">
        <f>ND381+NE381</f>
        <v/>
      </c>
      <c r="NG381" s="33">
        <f>ND381/(ND381+NE381)</f>
        <v/>
      </c>
      <c r="NH381" s="3">
        <f>1/NG381</f>
        <v/>
      </c>
      <c r="NI381" s="1">
        <f>LI381</f>
        <v/>
      </c>
      <c r="NJ381" s="79">
        <f>((1-NG381)*(1/(NI381-1))*0.98-(NG381*1))</f>
        <v/>
      </c>
      <c r="NK381" s="34">
        <f>IF(LR381&lt;0.9,0,IF(AND(LR381&gt;1.1),0,1))</f>
        <v/>
      </c>
      <c r="NL381" s="34">
        <f>IF(LS381&lt;0.9,0,IF(AND(LS381&gt;1.1),0,1))</f>
        <v/>
      </c>
      <c r="NM381" s="32">
        <f>IF(NF381&gt;99,1,0)</f>
        <v/>
      </c>
      <c r="NN381" s="32">
        <f>IF(NJ381&gt;0.0799,1,0)</f>
        <v/>
      </c>
      <c r="NO381" s="32">
        <f>IF(NJ381&gt;NQ381,1,0)</f>
        <v/>
      </c>
      <c r="NP381" s="32">
        <f>NM381+NN381+NO381+NK381+NL381</f>
        <v/>
      </c>
      <c r="NQ381" s="79">
        <f>(((100*NG381)*(NI381-1)*0.98)-((1-NG381)*100))/100</f>
        <v/>
      </c>
      <c r="NR381" s="34">
        <f>IF(LR381&lt;0.9,0,IF(AND(LR381&gt;1.1),0,1))</f>
        <v/>
      </c>
      <c r="NS381" s="34">
        <f>IF(LS381&lt;0.9,0,IF(AND(LS381&gt;1.1),0,1))</f>
        <v/>
      </c>
      <c r="NT381" s="32">
        <f>IF(NF381&gt;99,1,0)</f>
        <v/>
      </c>
      <c r="NU381" s="32">
        <f>IF(NQ381&gt;0.0799,1,0)</f>
        <v/>
      </c>
      <c r="NV381" s="32">
        <f>IF(NQ381&gt;NJ381,1,0)</f>
        <v/>
      </c>
      <c r="NW381" s="32">
        <f>NT381+NU381+NV381+NR381+NS381</f>
        <v/>
      </c>
      <c r="NX381">
        <f>IF(NP381=5,"LayAway0-1",IF(AND(NW381=5),"BackAway0-1",""))</f>
        <v/>
      </c>
      <c r="NY381">
        <f>IF(NP381=5,KO381,IF(AND(NW381=5),KO381,""))</f>
        <v/>
      </c>
      <c r="NZ381">
        <f>IF(NP381=5,"Match Odds",IF(AND(NW381=5),"Match Odds",""))</f>
        <v/>
      </c>
      <c r="OA381">
        <f>IF(NP381=5,KP381,IF(AND(NW381=5),KP381,""))</f>
        <v/>
      </c>
      <c r="OB381">
        <f>IF(NP381=5,"MATCH_ODDS",IF(AND(NW381=5),"MATCH_ODDS",""))</f>
        <v/>
      </c>
      <c r="OC381">
        <f>IF(NP381=5,"LAY",IF(AND(NW381=5),"BACK",""))</f>
        <v/>
      </c>
    </row>
    <row r="382" ht="16.5" customHeight="1" thickBot="1" thickTop="1">
      <c r="A382" s="2" t="n"/>
      <c r="KN382" s="1">
        <f>IF(INDEX(#REF!,MATCH('HT 0-1'!D382,#REF!,0))=INDEX(#REF!,MATCH('HT 0-1'!D382,#REF!,0)),INDEX(#REF!,MATCH('HT 0-1'!D382,#REF!,0)),"ERROR")</f>
        <v/>
      </c>
      <c r="KO382" s="1">
        <f>IF(INDEX(#REF!,MATCH('HT 0-1'!E382,#REF!,0))=INDEX(#REF!,MATCH('HT 0-1'!E382,#REF!,0)),INDEX(#REF!,MATCH('HT 0-1'!E382,#REF!,0)),"ERROR")</f>
        <v/>
      </c>
      <c r="KP382" s="1">
        <f>KN382&amp;" v "&amp;KO382</f>
        <v/>
      </c>
      <c r="KQ382">
        <f>B382&amp;"_"&amp;C382</f>
        <v/>
      </c>
      <c r="KR382" s="1">
        <f>IF((HW382/KK382)&lt;0.335,"G",IF((HW382/KK382)&gt;0.67,"R","A"))</f>
        <v/>
      </c>
      <c r="KS382" s="1">
        <f>IF((HX382/KK382)&lt;0.335,"G",IF((HX382/KK382)&gt;0.67,"R","A"))</f>
        <v/>
      </c>
      <c r="KT382" s="1">
        <f>IF((IH382/KK382)&lt;0.335,"G",IF((IH382/KK382)&gt;0.67,"R","A"))</f>
        <v/>
      </c>
      <c r="KU382" s="1">
        <f>IF((II382/KK382)&lt;0.335,"G",IF((II382/KK382)&gt;0.67,"R","A"))</f>
        <v/>
      </c>
      <c r="KV382" s="1">
        <f>IF((HZ382/KK382)&lt;0.335,"G",IF((HZ382/KK382)&gt;0.67,"R","A"))</f>
        <v/>
      </c>
      <c r="KW382" s="1">
        <f>IF((HY382/KK382)&lt;0.335,"G",IF((HY382/KK382)&gt;0.67,"R","A"))</f>
        <v/>
      </c>
      <c r="KX382" s="1">
        <f>IF((IK382/KK382)&lt;0.335,"G",IF((IK382/KK382)&gt;0.67,"R","A"))</f>
        <v/>
      </c>
      <c r="KY382" s="1">
        <f>IF((IJ382/KK382)&lt;0.335,"G",IF((IJ382/KK382)&gt;0.67,"R","A"))</f>
        <v/>
      </c>
      <c r="KZ382" s="1">
        <f>IF((HQ382/KK382)&lt;0.335,"G",IF((HQ382/KK382)&gt;0.67,"R","A"))</f>
        <v/>
      </c>
      <c r="LA382" s="1">
        <f>IF((IB382/KK382)&lt;0.335,"G",IF((IB382/KK382)&gt;0.67,"R","A"))</f>
        <v/>
      </c>
      <c r="LB382">
        <f>IF(LQ382="0-1",INDEX(Scrape!#REF!,MATCH('HT 0-1'!KP382,Scrape!$B:$B,0)),"")</f>
        <v/>
      </c>
      <c r="LC382">
        <f>IF(LQ382="0-1",INDEX(Scrape!$A:$A,MATCH('HT 0-1'!KP382,Scrape!$B:$B,0)),"")</f>
        <v/>
      </c>
      <c r="LD382">
        <f>IF(LQ382="0-1",INDEX(Scrape!$B:$B,MATCH('HT 0-1'!KP382,Scrape!$B:$B,0)),"")</f>
        <v/>
      </c>
      <c r="LE382">
        <f>IF(LQ382="0-1",INDEX(Scrape!$C:$C,MATCH('HT 0-1'!KP382,Scrape!$B:$B,0)),"")</f>
        <v/>
      </c>
      <c r="LF382">
        <f>IF(LQ382="0-1",INDEX(Scrape!$D:$D,MATCH('HT 0-1'!KP382,Scrape!$B:$B,0)),"")</f>
        <v/>
      </c>
      <c r="LG382">
        <f>IF(LQ382="0-1",INDEX(Scrape!$E:$E,MATCH('HT 0-1'!KP382,Scrape!$B:$B,0)),"")</f>
        <v/>
      </c>
      <c r="LH382">
        <f>IF(LQ382="0-1",INDEX(Scrape!$F:$F,MATCH('HT 0-1'!KP382,Scrape!$B:$B,0)),"")</f>
        <v/>
      </c>
      <c r="LI382">
        <f>IF(LQ382="0-1",INDEX(Scrape!$G:$G,MATCH('HT 0-1'!KP382,Scrape!$B:$B,0)),"")</f>
        <v/>
      </c>
      <c r="LJ382">
        <f>IF(LQ382="0-1",INDEX(Scrape!$H:$H,MATCH('HT 0-1'!KP382,Scrape!$B:$B,0)),"")</f>
        <v/>
      </c>
      <c r="LK382">
        <f>IF(LQ382="0-1",INDEX(Scrape!$I:$I,MATCH('HT 0-1'!KP382,Scrape!$B:$B,0)),"")</f>
        <v/>
      </c>
      <c r="LL382">
        <f>IF(LQ382="0-1",INDEX(Scrape!$J:$J,MATCH('HT 0-1'!KP382,Scrape!$B:$B,0)),"")</f>
        <v/>
      </c>
      <c r="LM382">
        <f>IF(LQ382="0-1",INDEX(Scrape!$K:$K,MATCH('HT 0-1'!KP382,Scrape!$B:$B,0)),"")</f>
        <v/>
      </c>
      <c r="LN382">
        <f>IF(LQ382="0-1",INDEX(Scrape!$L:$L,MATCH('HT 0-1'!KP382,Scrape!$B:$B,0)),"")</f>
        <v/>
      </c>
      <c r="LO382">
        <f>IF(LQ382="0-1",INDEX(Scrape!$M:$M,MATCH('HT 0-1'!KP382,Scrape!$B:$B,0)),"")</f>
        <v/>
      </c>
      <c r="LP382">
        <f>IF(LQ382="0-1",INDEX(Scrape!$N:$N,MATCH('HT 0-1'!KP382,Scrape!$B:$B,0)),"")</f>
        <v/>
      </c>
      <c r="LQ382">
        <f>INDEX(Scrape!$O:$O,MATCH('HT 0-1'!KP382,Scrape!$B:$B,0))</f>
        <v/>
      </c>
      <c r="LR382">
        <f>(1/LJ382)+(1/LI382)+(1/LH382)</f>
        <v/>
      </c>
      <c r="LS382">
        <f>(1/LG382)+(1/LF382)+(1/LE382)</f>
        <v/>
      </c>
      <c r="LT382" s="8">
        <f>IF(INDEX(#REF!,MATCH(KQ382,#REF!,0))=INDEX(#REF!,MATCH(KQ382,#REF!,0)),INDEX(#REF!,MATCH(KQ382,#REF!,0)),"ERROR")</f>
        <v/>
      </c>
      <c r="LU382" s="4">
        <f>IF(KR382="G",2,IF(KR382="R",0.5,IF(KR382="A",1)))</f>
        <v/>
      </c>
      <c r="LV382" s="4">
        <f>IF(KS382="G",0.5,IF(KS382="R",2,IF(KS382="A",1)))</f>
        <v/>
      </c>
      <c r="LW382" s="4">
        <f>IF(KT382="G",2,IF(KT382="R",0.5,IF(KT382="A",1)))</f>
        <v/>
      </c>
      <c r="LX382" s="4">
        <f>IF(KU382="G",0.5,IF(KU382="R",2,IF(KU382="A",1)))</f>
        <v/>
      </c>
      <c r="LY382" s="7">
        <f>(LK382*(LU382+LX382)+(LL382*(LU382+LX382)))</f>
        <v/>
      </c>
      <c r="LZ382" s="7">
        <f>(LN382*(LV382+LW382)+(LO382*(LV382+LW382)))</f>
        <v/>
      </c>
      <c r="MA382" s="11">
        <f>LY382-LZ382</f>
        <v/>
      </c>
      <c r="MB382" s="5">
        <f>MA382+2</f>
        <v/>
      </c>
      <c r="MC382" s="6">
        <f>MA382-2</f>
        <v/>
      </c>
      <c r="MD382" s="4">
        <f>LE382</f>
        <v/>
      </c>
      <c r="ME382" s="9">
        <f>IF(MD382=0,1000,MD382+0.75)</f>
        <v/>
      </c>
      <c r="MF382" s="10">
        <f>IF(MD382=0,0,MD382-0.75)</f>
        <v/>
      </c>
      <c r="MG382" s="4">
        <f>((LM382*(LU382+LX382))-((LP382*(LV382+LW382))))</f>
        <v/>
      </c>
      <c r="MH382" s="9">
        <f>MG382*1.2</f>
        <v/>
      </c>
      <c r="MI382" s="10">
        <f>MG382*0.8</f>
        <v/>
      </c>
      <c r="MJ382">
        <f>IFERROR(NX382,"")</f>
        <v/>
      </c>
      <c r="MK382">
        <f>IFERROR(NY382,"")</f>
        <v/>
      </c>
      <c r="ML382">
        <f>IFERROR(NZ382,"")</f>
        <v/>
      </c>
      <c r="MM382">
        <f>IFERROR(OA382,"")</f>
        <v/>
      </c>
      <c r="MN382">
        <f>IFERROR(OB382,"")</f>
        <v/>
      </c>
      <c r="MO382">
        <f>IFERROR(OC382,"")</f>
        <v/>
      </c>
      <c r="MP382" s="1">
        <f>COUNTIFS(#REF!,LT382,#REF!,1,#REF!,"&gt;="&amp;MC382,#REF!,"&lt;="&amp;MB382,#REF!,"&lt;="&amp;ME382,#REF!,"&gt;="&amp;MF382,#REF!,"="&amp;KV382,#REF!,"="&amp;KX382)</f>
        <v/>
      </c>
      <c r="MQ382" s="1">
        <f>COUNTIFS(#REF!,LT382,#REF!,0,#REF!,"&gt;="&amp;MC382,#REF!,"&lt;="&amp;MB382,#REF!,"&lt;="&amp;ME382,#REF!,"&gt;="&amp;MF382,#REF!,"="&amp;KV382,#REF!,"="&amp;KX382)</f>
        <v/>
      </c>
      <c r="MR382" s="1">
        <f>COUNTIFS(#REF!,LT382,#REF!,1,#REF!,"&gt;="&amp;MC382,#REF!,"&lt;="&amp;MB382,#REF!,"&lt;="&amp;ME382,#REF!,"&gt;="&amp;MF382,#REF!,"="&amp;KW382,#REF!,"="&amp;KY382)</f>
        <v/>
      </c>
      <c r="MS382" s="1">
        <f>COUNTIFS(#REF!,LT382,#REF!,0,#REF!,"&gt;="&amp;MC382,#REF!,"&lt;="&amp;MB382,#REF!,"&lt;="&amp;ME382,#REF!,"&gt;="&amp;MF382,#REF!,"="&amp;KW382,#REF!,"="&amp;KY382)</f>
        <v/>
      </c>
      <c r="MT382" s="1">
        <f>COUNTIFS(#REF!,LT382,#REF!,1,#REF!,"&gt;="&amp;MI382,#REF!,"&lt;="&amp;MH382,#REF!,"&lt;="&amp;ME382,#REF!,"&gt;="&amp;MF382)</f>
        <v/>
      </c>
      <c r="MU382" s="1">
        <f>COUNTIFS(#REF!,LT382,#REF!,0,#REF!,"&gt;="&amp;MI382,#REF!,"&lt;="&amp;MH382,#REF!,"&lt;="&amp;ME382,#REF!,"&gt;="&amp;MF382)</f>
        <v/>
      </c>
      <c r="MV382" s="1">
        <f>COUNTIFS(#REF!,LT382,#REF!,1,#REF!,"&gt;="&amp;MI382,#REF!,"&lt;="&amp;MH382,#REF!,"="&amp;KZ382,#REF!,"="&amp;LA382,#REF!,"&lt;="&amp;ME382,#REF!,"&gt;="&amp;MF382)</f>
        <v/>
      </c>
      <c r="MW382" s="1">
        <f>COUNTIFS(#REF!,LT382,#REF!,0,#REF!,"&gt;="&amp;MI382,#REF!,"&lt;="&amp;MH382,#REF!,"="&amp;KZ382,#REF!,"="&amp;LA382,#REF!,"&lt;="&amp;ME382,#REF!,"&gt;="&amp;MF382)</f>
        <v/>
      </c>
      <c r="MX382" s="1">
        <f>COUNTIFS(#REF!,LT382,#REF!,1,#REF!,"&gt;="&amp;MC382,#REF!,"&lt;="&amp;MB382,#REF!,"&lt;="&amp;ME382,#REF!,"&gt;="&amp;MF382)</f>
        <v/>
      </c>
      <c r="MY382" s="1">
        <f>COUNTIFS(#REF!,LT382,#REF!,0,#REF!,"&gt;="&amp;MC382,#REF!,"&lt;="&amp;MB382,#REF!,"&lt;="&amp;ME382,#REF!,"&gt;="&amp;MF382)</f>
        <v/>
      </c>
      <c r="MZ382" s="1">
        <f>COUNTIFS(#REF!,LT382,#REF!,1,#REF!,"&lt;="&amp;ME382,#REF!,"&gt;="&amp;MF382,#REF!,"="&amp;KV382,#REF!,"="&amp;KX382)</f>
        <v/>
      </c>
      <c r="NA382" s="1">
        <f>COUNTIFS(#REF!,LT382,#REF!,0,#REF!,"&lt;="&amp;ME382,#REF!,"&gt;="&amp;MF382,#REF!,"="&amp;KV382,#REF!,"="&amp;KX382)</f>
        <v/>
      </c>
      <c r="NB382" s="1">
        <f>COUNTIFS(#REF!,LT382,#REF!,1,#REF!,"&lt;="&amp;ME382,#REF!,"&gt;="&amp;MF382,#REF!,"="&amp;KW382,#REF!,"="&amp;KY382)</f>
        <v/>
      </c>
      <c r="NC382" s="1">
        <f>COUNTIFS(#REF!,LT382,#REF!,0,#REF!,"&lt;="&amp;ME382,#REF!,"&gt;="&amp;MF382,#REF!,"="&amp;KW382,#REF!,"="&amp;KY382)</f>
        <v/>
      </c>
      <c r="ND382" s="1">
        <f>MP382+MR382+MT382+MV382+MX382+MZ382+NB382</f>
        <v/>
      </c>
      <c r="NE382" s="1">
        <f>MQ382+MS382+MU382+MW382+MY382+NA382+NC382</f>
        <v/>
      </c>
      <c r="NF382" s="1">
        <f>ND382+NE382</f>
        <v/>
      </c>
      <c r="NG382" s="33">
        <f>ND382/(ND382+NE382)</f>
        <v/>
      </c>
      <c r="NH382" s="3">
        <f>1/NG382</f>
        <v/>
      </c>
      <c r="NI382" s="1">
        <f>LI382</f>
        <v/>
      </c>
      <c r="NJ382" s="79">
        <f>((1-NG382)*(1/(NI382-1))*0.98-(NG382*1))</f>
        <v/>
      </c>
      <c r="NK382" s="34">
        <f>IF(LR382&lt;0.9,0,IF(AND(LR382&gt;1.1),0,1))</f>
        <v/>
      </c>
      <c r="NL382" s="34">
        <f>IF(LS382&lt;0.9,0,IF(AND(LS382&gt;1.1),0,1))</f>
        <v/>
      </c>
      <c r="NM382" s="32">
        <f>IF(NF382&gt;99,1,0)</f>
        <v/>
      </c>
      <c r="NN382" s="32">
        <f>IF(NJ382&gt;0.0799,1,0)</f>
        <v/>
      </c>
      <c r="NO382" s="32">
        <f>IF(NJ382&gt;NQ382,1,0)</f>
        <v/>
      </c>
      <c r="NP382" s="32">
        <f>NM382+NN382+NO382+NK382+NL382</f>
        <v/>
      </c>
      <c r="NQ382" s="79">
        <f>(((100*NG382)*(NI382-1)*0.98)-((1-NG382)*100))/100</f>
        <v/>
      </c>
      <c r="NR382" s="34">
        <f>IF(LR382&lt;0.9,0,IF(AND(LR382&gt;1.1),0,1))</f>
        <v/>
      </c>
      <c r="NS382" s="34">
        <f>IF(LS382&lt;0.9,0,IF(AND(LS382&gt;1.1),0,1))</f>
        <v/>
      </c>
      <c r="NT382" s="32">
        <f>IF(NF382&gt;99,1,0)</f>
        <v/>
      </c>
      <c r="NU382" s="32">
        <f>IF(NQ382&gt;0.0799,1,0)</f>
        <v/>
      </c>
      <c r="NV382" s="32">
        <f>IF(NQ382&gt;NJ382,1,0)</f>
        <v/>
      </c>
      <c r="NW382" s="32">
        <f>NT382+NU382+NV382+NR382+NS382</f>
        <v/>
      </c>
      <c r="NX382">
        <f>IF(NP382=5,"LayAway0-1",IF(AND(NW382=5),"BackAway0-1",""))</f>
        <v/>
      </c>
      <c r="NY382">
        <f>IF(NP382=5,KO382,IF(AND(NW382=5),KO382,""))</f>
        <v/>
      </c>
      <c r="NZ382">
        <f>IF(NP382=5,"Match Odds",IF(AND(NW382=5),"Match Odds",""))</f>
        <v/>
      </c>
      <c r="OA382">
        <f>IF(NP382=5,KP382,IF(AND(NW382=5),KP382,""))</f>
        <v/>
      </c>
      <c r="OB382">
        <f>IF(NP382=5,"MATCH_ODDS",IF(AND(NW382=5),"MATCH_ODDS",""))</f>
        <v/>
      </c>
      <c r="OC382">
        <f>IF(NP382=5,"LAY",IF(AND(NW382=5),"BACK",""))</f>
        <v/>
      </c>
    </row>
    <row r="383" ht="16.5" customHeight="1" thickBot="1" thickTop="1">
      <c r="A383" s="2" t="n"/>
      <c r="KN383" s="1">
        <f>IF(INDEX(#REF!,MATCH('HT 0-1'!D383,#REF!,0))=INDEX(#REF!,MATCH('HT 0-1'!D383,#REF!,0)),INDEX(#REF!,MATCH('HT 0-1'!D383,#REF!,0)),"ERROR")</f>
        <v/>
      </c>
      <c r="KO383" s="1">
        <f>IF(INDEX(#REF!,MATCH('HT 0-1'!E383,#REF!,0))=INDEX(#REF!,MATCH('HT 0-1'!E383,#REF!,0)),INDEX(#REF!,MATCH('HT 0-1'!E383,#REF!,0)),"ERROR")</f>
        <v/>
      </c>
      <c r="KP383" s="1">
        <f>KN383&amp;" v "&amp;KO383</f>
        <v/>
      </c>
      <c r="KQ383">
        <f>B383&amp;"_"&amp;C383</f>
        <v/>
      </c>
      <c r="KR383" s="1">
        <f>IF((HW383/KK383)&lt;0.335,"G",IF((HW383/KK383)&gt;0.67,"R","A"))</f>
        <v/>
      </c>
      <c r="KS383" s="1">
        <f>IF((HX383/KK383)&lt;0.335,"G",IF((HX383/KK383)&gt;0.67,"R","A"))</f>
        <v/>
      </c>
      <c r="KT383" s="1">
        <f>IF((IH383/KK383)&lt;0.335,"G",IF((IH383/KK383)&gt;0.67,"R","A"))</f>
        <v/>
      </c>
      <c r="KU383" s="1">
        <f>IF((II383/KK383)&lt;0.335,"G",IF((II383/KK383)&gt;0.67,"R","A"))</f>
        <v/>
      </c>
      <c r="KV383" s="1">
        <f>IF((HZ383/KK383)&lt;0.335,"G",IF((HZ383/KK383)&gt;0.67,"R","A"))</f>
        <v/>
      </c>
      <c r="KW383" s="1">
        <f>IF((HY383/KK383)&lt;0.335,"G",IF((HY383/KK383)&gt;0.67,"R","A"))</f>
        <v/>
      </c>
      <c r="KX383" s="1">
        <f>IF((IK383/KK383)&lt;0.335,"G",IF((IK383/KK383)&gt;0.67,"R","A"))</f>
        <v/>
      </c>
      <c r="KY383" s="1">
        <f>IF((IJ383/KK383)&lt;0.335,"G",IF((IJ383/KK383)&gt;0.67,"R","A"))</f>
        <v/>
      </c>
      <c r="KZ383" s="1">
        <f>IF((HQ383/KK383)&lt;0.335,"G",IF((HQ383/KK383)&gt;0.67,"R","A"))</f>
        <v/>
      </c>
      <c r="LA383" s="1">
        <f>IF((IB383/KK383)&lt;0.335,"G",IF((IB383/KK383)&gt;0.67,"R","A"))</f>
        <v/>
      </c>
      <c r="LB383">
        <f>IF(LQ383="0-1",INDEX(Scrape!#REF!,MATCH('HT 0-1'!KP383,Scrape!$B:$B,0)),"")</f>
        <v/>
      </c>
      <c r="LC383">
        <f>IF(LQ383="0-1",INDEX(Scrape!$A:$A,MATCH('HT 0-1'!KP383,Scrape!$B:$B,0)),"")</f>
        <v/>
      </c>
      <c r="LD383">
        <f>IF(LQ383="0-1",INDEX(Scrape!$B:$B,MATCH('HT 0-1'!KP383,Scrape!$B:$B,0)),"")</f>
        <v/>
      </c>
      <c r="LE383">
        <f>IF(LQ383="0-1",INDEX(Scrape!$C:$C,MATCH('HT 0-1'!KP383,Scrape!$B:$B,0)),"")</f>
        <v/>
      </c>
      <c r="LF383">
        <f>IF(LQ383="0-1",INDEX(Scrape!$D:$D,MATCH('HT 0-1'!KP383,Scrape!$B:$B,0)),"")</f>
        <v/>
      </c>
      <c r="LG383">
        <f>IF(LQ383="0-1",INDEX(Scrape!$E:$E,MATCH('HT 0-1'!KP383,Scrape!$B:$B,0)),"")</f>
        <v/>
      </c>
      <c r="LH383">
        <f>IF(LQ383="0-1",INDEX(Scrape!$F:$F,MATCH('HT 0-1'!KP383,Scrape!$B:$B,0)),"")</f>
        <v/>
      </c>
      <c r="LI383">
        <f>IF(LQ383="0-1",INDEX(Scrape!$G:$G,MATCH('HT 0-1'!KP383,Scrape!$B:$B,0)),"")</f>
        <v/>
      </c>
      <c r="LJ383">
        <f>IF(LQ383="0-1",INDEX(Scrape!$H:$H,MATCH('HT 0-1'!KP383,Scrape!$B:$B,0)),"")</f>
        <v/>
      </c>
      <c r="LK383">
        <f>IF(LQ383="0-1",INDEX(Scrape!$I:$I,MATCH('HT 0-1'!KP383,Scrape!$B:$B,0)),"")</f>
        <v/>
      </c>
      <c r="LL383">
        <f>IF(LQ383="0-1",INDEX(Scrape!$J:$J,MATCH('HT 0-1'!KP383,Scrape!$B:$B,0)),"")</f>
        <v/>
      </c>
      <c r="LM383">
        <f>IF(LQ383="0-1",INDEX(Scrape!$K:$K,MATCH('HT 0-1'!KP383,Scrape!$B:$B,0)),"")</f>
        <v/>
      </c>
      <c r="LN383">
        <f>IF(LQ383="0-1",INDEX(Scrape!$L:$L,MATCH('HT 0-1'!KP383,Scrape!$B:$B,0)),"")</f>
        <v/>
      </c>
      <c r="LO383">
        <f>IF(LQ383="0-1",INDEX(Scrape!$M:$M,MATCH('HT 0-1'!KP383,Scrape!$B:$B,0)),"")</f>
        <v/>
      </c>
      <c r="LP383">
        <f>IF(LQ383="0-1",INDEX(Scrape!$N:$N,MATCH('HT 0-1'!KP383,Scrape!$B:$B,0)),"")</f>
        <v/>
      </c>
      <c r="LQ383">
        <f>INDEX(Scrape!$O:$O,MATCH('HT 0-1'!KP383,Scrape!$B:$B,0))</f>
        <v/>
      </c>
      <c r="LR383">
        <f>(1/LJ383)+(1/LI383)+(1/LH383)</f>
        <v/>
      </c>
      <c r="LS383">
        <f>(1/LG383)+(1/LF383)+(1/LE383)</f>
        <v/>
      </c>
      <c r="LT383" s="8">
        <f>IF(INDEX(#REF!,MATCH(KQ383,#REF!,0))=INDEX(#REF!,MATCH(KQ383,#REF!,0)),INDEX(#REF!,MATCH(KQ383,#REF!,0)),"ERROR")</f>
        <v/>
      </c>
      <c r="LU383" s="4">
        <f>IF(KR383="G",2,IF(KR383="R",0.5,IF(KR383="A",1)))</f>
        <v/>
      </c>
      <c r="LV383" s="4">
        <f>IF(KS383="G",0.5,IF(KS383="R",2,IF(KS383="A",1)))</f>
        <v/>
      </c>
      <c r="LW383" s="4">
        <f>IF(KT383="G",2,IF(KT383="R",0.5,IF(KT383="A",1)))</f>
        <v/>
      </c>
      <c r="LX383" s="4">
        <f>IF(KU383="G",0.5,IF(KU383="R",2,IF(KU383="A",1)))</f>
        <v/>
      </c>
      <c r="LY383" s="7">
        <f>(LK383*(LU383+LX383)+(LL383*(LU383+LX383)))</f>
        <v/>
      </c>
      <c r="LZ383" s="7">
        <f>(LN383*(LV383+LW383)+(LO383*(LV383+LW383)))</f>
        <v/>
      </c>
      <c r="MA383" s="11">
        <f>LY383-LZ383</f>
        <v/>
      </c>
      <c r="MB383" s="5">
        <f>MA383+2</f>
        <v/>
      </c>
      <c r="MC383" s="6">
        <f>MA383-2</f>
        <v/>
      </c>
      <c r="MD383" s="4">
        <f>LE383</f>
        <v/>
      </c>
      <c r="ME383" s="9">
        <f>IF(MD383=0,1000,MD383+0.75)</f>
        <v/>
      </c>
      <c r="MF383" s="10">
        <f>IF(MD383=0,0,MD383-0.75)</f>
        <v/>
      </c>
      <c r="MG383" s="4">
        <f>((LM383*(LU383+LX383))-((LP383*(LV383+LW383))))</f>
        <v/>
      </c>
      <c r="MH383" s="9">
        <f>MG383*1.2</f>
        <v/>
      </c>
      <c r="MI383" s="10">
        <f>MG383*0.8</f>
        <v/>
      </c>
      <c r="MJ383">
        <f>IFERROR(NX383,"")</f>
        <v/>
      </c>
      <c r="MK383">
        <f>IFERROR(NY383,"")</f>
        <v/>
      </c>
      <c r="ML383">
        <f>IFERROR(NZ383,"")</f>
        <v/>
      </c>
      <c r="MM383">
        <f>IFERROR(OA383,"")</f>
        <v/>
      </c>
      <c r="MN383">
        <f>IFERROR(OB383,"")</f>
        <v/>
      </c>
      <c r="MO383">
        <f>IFERROR(OC383,"")</f>
        <v/>
      </c>
      <c r="MP383" s="1">
        <f>COUNTIFS(#REF!,LT383,#REF!,1,#REF!,"&gt;="&amp;MC383,#REF!,"&lt;="&amp;MB383,#REF!,"&lt;="&amp;ME383,#REF!,"&gt;="&amp;MF383,#REF!,"="&amp;KV383,#REF!,"="&amp;KX383)</f>
        <v/>
      </c>
      <c r="MQ383" s="1">
        <f>COUNTIFS(#REF!,LT383,#REF!,0,#REF!,"&gt;="&amp;MC383,#REF!,"&lt;="&amp;MB383,#REF!,"&lt;="&amp;ME383,#REF!,"&gt;="&amp;MF383,#REF!,"="&amp;KV383,#REF!,"="&amp;KX383)</f>
        <v/>
      </c>
      <c r="MR383" s="1">
        <f>COUNTIFS(#REF!,LT383,#REF!,1,#REF!,"&gt;="&amp;MC383,#REF!,"&lt;="&amp;MB383,#REF!,"&lt;="&amp;ME383,#REF!,"&gt;="&amp;MF383,#REF!,"="&amp;KW383,#REF!,"="&amp;KY383)</f>
        <v/>
      </c>
      <c r="MS383" s="1">
        <f>COUNTIFS(#REF!,LT383,#REF!,0,#REF!,"&gt;="&amp;MC383,#REF!,"&lt;="&amp;MB383,#REF!,"&lt;="&amp;ME383,#REF!,"&gt;="&amp;MF383,#REF!,"="&amp;KW383,#REF!,"="&amp;KY383)</f>
        <v/>
      </c>
      <c r="MT383" s="1">
        <f>COUNTIFS(#REF!,LT383,#REF!,1,#REF!,"&gt;="&amp;MI383,#REF!,"&lt;="&amp;MH383,#REF!,"&lt;="&amp;ME383,#REF!,"&gt;="&amp;MF383)</f>
        <v/>
      </c>
      <c r="MU383" s="1">
        <f>COUNTIFS(#REF!,LT383,#REF!,0,#REF!,"&gt;="&amp;MI383,#REF!,"&lt;="&amp;MH383,#REF!,"&lt;="&amp;ME383,#REF!,"&gt;="&amp;MF383)</f>
        <v/>
      </c>
      <c r="MV383" s="1">
        <f>COUNTIFS(#REF!,LT383,#REF!,1,#REF!,"&gt;="&amp;MI383,#REF!,"&lt;="&amp;MH383,#REF!,"="&amp;KZ383,#REF!,"="&amp;LA383,#REF!,"&lt;="&amp;ME383,#REF!,"&gt;="&amp;MF383)</f>
        <v/>
      </c>
      <c r="MW383" s="1">
        <f>COUNTIFS(#REF!,LT383,#REF!,0,#REF!,"&gt;="&amp;MI383,#REF!,"&lt;="&amp;MH383,#REF!,"="&amp;KZ383,#REF!,"="&amp;LA383,#REF!,"&lt;="&amp;ME383,#REF!,"&gt;="&amp;MF383)</f>
        <v/>
      </c>
      <c r="MX383" s="1">
        <f>COUNTIFS(#REF!,LT383,#REF!,1,#REF!,"&gt;="&amp;MC383,#REF!,"&lt;="&amp;MB383,#REF!,"&lt;="&amp;ME383,#REF!,"&gt;="&amp;MF383)</f>
        <v/>
      </c>
      <c r="MY383" s="1">
        <f>COUNTIFS(#REF!,LT383,#REF!,0,#REF!,"&gt;="&amp;MC383,#REF!,"&lt;="&amp;MB383,#REF!,"&lt;="&amp;ME383,#REF!,"&gt;="&amp;MF383)</f>
        <v/>
      </c>
      <c r="MZ383" s="1">
        <f>COUNTIFS(#REF!,LT383,#REF!,1,#REF!,"&lt;="&amp;ME383,#REF!,"&gt;="&amp;MF383,#REF!,"="&amp;KV383,#REF!,"="&amp;KX383)</f>
        <v/>
      </c>
      <c r="NA383" s="1">
        <f>COUNTIFS(#REF!,LT383,#REF!,0,#REF!,"&lt;="&amp;ME383,#REF!,"&gt;="&amp;MF383,#REF!,"="&amp;KV383,#REF!,"="&amp;KX383)</f>
        <v/>
      </c>
      <c r="NB383" s="1">
        <f>COUNTIFS(#REF!,LT383,#REF!,1,#REF!,"&lt;="&amp;ME383,#REF!,"&gt;="&amp;MF383,#REF!,"="&amp;KW383,#REF!,"="&amp;KY383)</f>
        <v/>
      </c>
      <c r="NC383" s="1">
        <f>COUNTIFS(#REF!,LT383,#REF!,0,#REF!,"&lt;="&amp;ME383,#REF!,"&gt;="&amp;MF383,#REF!,"="&amp;KW383,#REF!,"="&amp;KY383)</f>
        <v/>
      </c>
      <c r="ND383" s="1">
        <f>MP383+MR383+MT383+MV383+MX383+MZ383+NB383</f>
        <v/>
      </c>
      <c r="NE383" s="1">
        <f>MQ383+MS383+MU383+MW383+MY383+NA383+NC383</f>
        <v/>
      </c>
      <c r="NF383" s="1">
        <f>ND383+NE383</f>
        <v/>
      </c>
      <c r="NG383" s="33">
        <f>ND383/(ND383+NE383)</f>
        <v/>
      </c>
      <c r="NH383" s="3">
        <f>1/NG383</f>
        <v/>
      </c>
      <c r="NI383" s="1">
        <f>LI383</f>
        <v/>
      </c>
      <c r="NJ383" s="79">
        <f>((1-NG383)*(1/(NI383-1))*0.98-(NG383*1))</f>
        <v/>
      </c>
      <c r="NK383" s="34">
        <f>IF(LR383&lt;0.9,0,IF(AND(LR383&gt;1.1),0,1))</f>
        <v/>
      </c>
      <c r="NL383" s="34">
        <f>IF(LS383&lt;0.9,0,IF(AND(LS383&gt;1.1),0,1))</f>
        <v/>
      </c>
      <c r="NM383" s="32">
        <f>IF(NF383&gt;99,1,0)</f>
        <v/>
      </c>
      <c r="NN383" s="32">
        <f>IF(NJ383&gt;0.0799,1,0)</f>
        <v/>
      </c>
      <c r="NO383" s="32">
        <f>IF(NJ383&gt;NQ383,1,0)</f>
        <v/>
      </c>
      <c r="NP383" s="32">
        <f>NM383+NN383+NO383+NK383+NL383</f>
        <v/>
      </c>
      <c r="NQ383" s="79">
        <f>(((100*NG383)*(NI383-1)*0.98)-((1-NG383)*100))/100</f>
        <v/>
      </c>
      <c r="NR383" s="34">
        <f>IF(LR383&lt;0.9,0,IF(AND(LR383&gt;1.1),0,1))</f>
        <v/>
      </c>
      <c r="NS383" s="34">
        <f>IF(LS383&lt;0.9,0,IF(AND(LS383&gt;1.1),0,1))</f>
        <v/>
      </c>
      <c r="NT383" s="32">
        <f>IF(NF383&gt;99,1,0)</f>
        <v/>
      </c>
      <c r="NU383" s="32">
        <f>IF(NQ383&gt;0.0799,1,0)</f>
        <v/>
      </c>
      <c r="NV383" s="32">
        <f>IF(NQ383&gt;NJ383,1,0)</f>
        <v/>
      </c>
      <c r="NW383" s="32">
        <f>NT383+NU383+NV383+NR383+NS383</f>
        <v/>
      </c>
      <c r="NX383">
        <f>IF(NP383=5,"LayAway0-1",IF(AND(NW383=5),"BackAway0-1",""))</f>
        <v/>
      </c>
      <c r="NY383">
        <f>IF(NP383=5,KO383,IF(AND(NW383=5),KO383,""))</f>
        <v/>
      </c>
      <c r="NZ383">
        <f>IF(NP383=5,"Match Odds",IF(AND(NW383=5),"Match Odds",""))</f>
        <v/>
      </c>
      <c r="OA383">
        <f>IF(NP383=5,KP383,IF(AND(NW383=5),KP383,""))</f>
        <v/>
      </c>
      <c r="OB383">
        <f>IF(NP383=5,"MATCH_ODDS",IF(AND(NW383=5),"MATCH_ODDS",""))</f>
        <v/>
      </c>
      <c r="OC383">
        <f>IF(NP383=5,"LAY",IF(AND(NW383=5),"BACK",""))</f>
        <v/>
      </c>
    </row>
    <row r="384" ht="16.5" customHeight="1" thickBot="1" thickTop="1">
      <c r="A384" s="2" t="n"/>
      <c r="KN384" s="1">
        <f>IF(INDEX(#REF!,MATCH('HT 0-1'!D384,#REF!,0))=INDEX(#REF!,MATCH('HT 0-1'!D384,#REF!,0)),INDEX(#REF!,MATCH('HT 0-1'!D384,#REF!,0)),"ERROR")</f>
        <v/>
      </c>
      <c r="KO384" s="1">
        <f>IF(INDEX(#REF!,MATCH('HT 0-1'!E384,#REF!,0))=INDEX(#REF!,MATCH('HT 0-1'!E384,#REF!,0)),INDEX(#REF!,MATCH('HT 0-1'!E384,#REF!,0)),"ERROR")</f>
        <v/>
      </c>
      <c r="KP384" s="1">
        <f>KN384&amp;" v "&amp;KO384</f>
        <v/>
      </c>
      <c r="KQ384">
        <f>B384&amp;"_"&amp;C384</f>
        <v/>
      </c>
      <c r="KR384" s="1">
        <f>IF((HW384/KK384)&lt;0.335,"G",IF((HW384/KK384)&gt;0.67,"R","A"))</f>
        <v/>
      </c>
      <c r="KS384" s="1">
        <f>IF((HX384/KK384)&lt;0.335,"G",IF((HX384/KK384)&gt;0.67,"R","A"))</f>
        <v/>
      </c>
      <c r="KT384" s="1">
        <f>IF((IH384/KK384)&lt;0.335,"G",IF((IH384/KK384)&gt;0.67,"R","A"))</f>
        <v/>
      </c>
      <c r="KU384" s="1">
        <f>IF((II384/KK384)&lt;0.335,"G",IF((II384/KK384)&gt;0.67,"R","A"))</f>
        <v/>
      </c>
      <c r="KV384" s="1">
        <f>IF((HZ384/KK384)&lt;0.335,"G",IF((HZ384/KK384)&gt;0.67,"R","A"))</f>
        <v/>
      </c>
      <c r="KW384" s="1">
        <f>IF((HY384/KK384)&lt;0.335,"G",IF((HY384/KK384)&gt;0.67,"R","A"))</f>
        <v/>
      </c>
      <c r="KX384" s="1">
        <f>IF((IK384/KK384)&lt;0.335,"G",IF((IK384/KK384)&gt;0.67,"R","A"))</f>
        <v/>
      </c>
      <c r="KY384" s="1">
        <f>IF((IJ384/KK384)&lt;0.335,"G",IF((IJ384/KK384)&gt;0.67,"R","A"))</f>
        <v/>
      </c>
      <c r="KZ384" s="1">
        <f>IF((HQ384/KK384)&lt;0.335,"G",IF((HQ384/KK384)&gt;0.67,"R","A"))</f>
        <v/>
      </c>
      <c r="LA384" s="1">
        <f>IF((IB384/KK384)&lt;0.335,"G",IF((IB384/KK384)&gt;0.67,"R","A"))</f>
        <v/>
      </c>
      <c r="LB384">
        <f>IF(LQ384="0-1",INDEX(Scrape!#REF!,MATCH('HT 0-1'!KP384,Scrape!$B:$B,0)),"")</f>
        <v/>
      </c>
      <c r="LC384">
        <f>IF(LQ384="0-1",INDEX(Scrape!$A:$A,MATCH('HT 0-1'!KP384,Scrape!$B:$B,0)),"")</f>
        <v/>
      </c>
      <c r="LD384">
        <f>IF(LQ384="0-1",INDEX(Scrape!$B:$B,MATCH('HT 0-1'!KP384,Scrape!$B:$B,0)),"")</f>
        <v/>
      </c>
      <c r="LE384">
        <f>IF(LQ384="0-1",INDEX(Scrape!$C:$C,MATCH('HT 0-1'!KP384,Scrape!$B:$B,0)),"")</f>
        <v/>
      </c>
      <c r="LF384">
        <f>IF(LQ384="0-1",INDEX(Scrape!$D:$D,MATCH('HT 0-1'!KP384,Scrape!$B:$B,0)),"")</f>
        <v/>
      </c>
      <c r="LG384">
        <f>IF(LQ384="0-1",INDEX(Scrape!$E:$E,MATCH('HT 0-1'!KP384,Scrape!$B:$B,0)),"")</f>
        <v/>
      </c>
      <c r="LH384">
        <f>IF(LQ384="0-1",INDEX(Scrape!$F:$F,MATCH('HT 0-1'!KP384,Scrape!$B:$B,0)),"")</f>
        <v/>
      </c>
      <c r="LI384">
        <f>IF(LQ384="0-1",INDEX(Scrape!$G:$G,MATCH('HT 0-1'!KP384,Scrape!$B:$B,0)),"")</f>
        <v/>
      </c>
      <c r="LJ384">
        <f>IF(LQ384="0-1",INDEX(Scrape!$H:$H,MATCH('HT 0-1'!KP384,Scrape!$B:$B,0)),"")</f>
        <v/>
      </c>
      <c r="LK384">
        <f>IF(LQ384="0-1",INDEX(Scrape!$I:$I,MATCH('HT 0-1'!KP384,Scrape!$B:$B,0)),"")</f>
        <v/>
      </c>
      <c r="LL384">
        <f>IF(LQ384="0-1",INDEX(Scrape!$J:$J,MATCH('HT 0-1'!KP384,Scrape!$B:$B,0)),"")</f>
        <v/>
      </c>
      <c r="LM384">
        <f>IF(LQ384="0-1",INDEX(Scrape!$K:$K,MATCH('HT 0-1'!KP384,Scrape!$B:$B,0)),"")</f>
        <v/>
      </c>
      <c r="LN384">
        <f>IF(LQ384="0-1",INDEX(Scrape!$L:$L,MATCH('HT 0-1'!KP384,Scrape!$B:$B,0)),"")</f>
        <v/>
      </c>
      <c r="LO384">
        <f>IF(LQ384="0-1",INDEX(Scrape!$M:$M,MATCH('HT 0-1'!KP384,Scrape!$B:$B,0)),"")</f>
        <v/>
      </c>
      <c r="LP384">
        <f>IF(LQ384="0-1",INDEX(Scrape!$N:$N,MATCH('HT 0-1'!KP384,Scrape!$B:$B,0)),"")</f>
        <v/>
      </c>
      <c r="LQ384">
        <f>INDEX(Scrape!$O:$O,MATCH('HT 0-1'!KP384,Scrape!$B:$B,0))</f>
        <v/>
      </c>
      <c r="LR384">
        <f>(1/LJ384)+(1/LI384)+(1/LH384)</f>
        <v/>
      </c>
      <c r="LS384">
        <f>(1/LG384)+(1/LF384)+(1/LE384)</f>
        <v/>
      </c>
      <c r="LT384" s="8">
        <f>IF(INDEX(#REF!,MATCH(KQ384,#REF!,0))=INDEX(#REF!,MATCH(KQ384,#REF!,0)),INDEX(#REF!,MATCH(KQ384,#REF!,0)),"ERROR")</f>
        <v/>
      </c>
      <c r="LU384" s="4">
        <f>IF(KR384="G",2,IF(KR384="R",0.5,IF(KR384="A",1)))</f>
        <v/>
      </c>
      <c r="LV384" s="4">
        <f>IF(KS384="G",0.5,IF(KS384="R",2,IF(KS384="A",1)))</f>
        <v/>
      </c>
      <c r="LW384" s="4">
        <f>IF(KT384="G",2,IF(KT384="R",0.5,IF(KT384="A",1)))</f>
        <v/>
      </c>
      <c r="LX384" s="4">
        <f>IF(KU384="G",0.5,IF(KU384="R",2,IF(KU384="A",1)))</f>
        <v/>
      </c>
      <c r="LY384" s="7">
        <f>(LK384*(LU384+LX384)+(LL384*(LU384+LX384)))</f>
        <v/>
      </c>
      <c r="LZ384" s="7">
        <f>(LN384*(LV384+LW384)+(LO384*(LV384+LW384)))</f>
        <v/>
      </c>
      <c r="MA384" s="11">
        <f>LY384-LZ384</f>
        <v/>
      </c>
      <c r="MB384" s="5">
        <f>MA384+2</f>
        <v/>
      </c>
      <c r="MC384" s="6">
        <f>MA384-2</f>
        <v/>
      </c>
      <c r="MD384" s="4">
        <f>LE384</f>
        <v/>
      </c>
      <c r="ME384" s="9">
        <f>IF(MD384=0,1000,MD384+0.75)</f>
        <v/>
      </c>
      <c r="MF384" s="10">
        <f>IF(MD384=0,0,MD384-0.75)</f>
        <v/>
      </c>
      <c r="MG384" s="4">
        <f>((LM384*(LU384+LX384))-((LP384*(LV384+LW384))))</f>
        <v/>
      </c>
      <c r="MH384" s="9">
        <f>MG384*1.2</f>
        <v/>
      </c>
      <c r="MI384" s="10">
        <f>MG384*0.8</f>
        <v/>
      </c>
      <c r="MJ384">
        <f>IFERROR(NX384,"")</f>
        <v/>
      </c>
      <c r="MK384">
        <f>IFERROR(NY384,"")</f>
        <v/>
      </c>
      <c r="ML384">
        <f>IFERROR(NZ384,"")</f>
        <v/>
      </c>
      <c r="MM384">
        <f>IFERROR(OA384,"")</f>
        <v/>
      </c>
      <c r="MN384">
        <f>IFERROR(OB384,"")</f>
        <v/>
      </c>
      <c r="MO384">
        <f>IFERROR(OC384,"")</f>
        <v/>
      </c>
      <c r="MP384" s="1">
        <f>COUNTIFS(#REF!,LT384,#REF!,1,#REF!,"&gt;="&amp;MC384,#REF!,"&lt;="&amp;MB384,#REF!,"&lt;="&amp;ME384,#REF!,"&gt;="&amp;MF384,#REF!,"="&amp;KV384,#REF!,"="&amp;KX384)</f>
        <v/>
      </c>
      <c r="MQ384" s="1">
        <f>COUNTIFS(#REF!,LT384,#REF!,0,#REF!,"&gt;="&amp;MC384,#REF!,"&lt;="&amp;MB384,#REF!,"&lt;="&amp;ME384,#REF!,"&gt;="&amp;MF384,#REF!,"="&amp;KV384,#REF!,"="&amp;KX384)</f>
        <v/>
      </c>
      <c r="MR384" s="1">
        <f>COUNTIFS(#REF!,LT384,#REF!,1,#REF!,"&gt;="&amp;MC384,#REF!,"&lt;="&amp;MB384,#REF!,"&lt;="&amp;ME384,#REF!,"&gt;="&amp;MF384,#REF!,"="&amp;KW384,#REF!,"="&amp;KY384)</f>
        <v/>
      </c>
      <c r="MS384" s="1">
        <f>COUNTIFS(#REF!,LT384,#REF!,0,#REF!,"&gt;="&amp;MC384,#REF!,"&lt;="&amp;MB384,#REF!,"&lt;="&amp;ME384,#REF!,"&gt;="&amp;MF384,#REF!,"="&amp;KW384,#REF!,"="&amp;KY384)</f>
        <v/>
      </c>
      <c r="MT384" s="1">
        <f>COUNTIFS(#REF!,LT384,#REF!,1,#REF!,"&gt;="&amp;MI384,#REF!,"&lt;="&amp;MH384,#REF!,"&lt;="&amp;ME384,#REF!,"&gt;="&amp;MF384)</f>
        <v/>
      </c>
      <c r="MU384" s="1">
        <f>COUNTIFS(#REF!,LT384,#REF!,0,#REF!,"&gt;="&amp;MI384,#REF!,"&lt;="&amp;MH384,#REF!,"&lt;="&amp;ME384,#REF!,"&gt;="&amp;MF384)</f>
        <v/>
      </c>
      <c r="MV384" s="1">
        <f>COUNTIFS(#REF!,LT384,#REF!,1,#REF!,"&gt;="&amp;MI384,#REF!,"&lt;="&amp;MH384,#REF!,"="&amp;KZ384,#REF!,"="&amp;LA384,#REF!,"&lt;="&amp;ME384,#REF!,"&gt;="&amp;MF384)</f>
        <v/>
      </c>
      <c r="MW384" s="1">
        <f>COUNTIFS(#REF!,LT384,#REF!,0,#REF!,"&gt;="&amp;MI384,#REF!,"&lt;="&amp;MH384,#REF!,"="&amp;KZ384,#REF!,"="&amp;LA384,#REF!,"&lt;="&amp;ME384,#REF!,"&gt;="&amp;MF384)</f>
        <v/>
      </c>
      <c r="MX384" s="1">
        <f>COUNTIFS(#REF!,LT384,#REF!,1,#REF!,"&gt;="&amp;MC384,#REF!,"&lt;="&amp;MB384,#REF!,"&lt;="&amp;ME384,#REF!,"&gt;="&amp;MF384)</f>
        <v/>
      </c>
      <c r="MY384" s="1">
        <f>COUNTIFS(#REF!,LT384,#REF!,0,#REF!,"&gt;="&amp;MC384,#REF!,"&lt;="&amp;MB384,#REF!,"&lt;="&amp;ME384,#REF!,"&gt;="&amp;MF384)</f>
        <v/>
      </c>
      <c r="MZ384" s="1">
        <f>COUNTIFS(#REF!,LT384,#REF!,1,#REF!,"&lt;="&amp;ME384,#REF!,"&gt;="&amp;MF384,#REF!,"="&amp;KV384,#REF!,"="&amp;KX384)</f>
        <v/>
      </c>
      <c r="NA384" s="1">
        <f>COUNTIFS(#REF!,LT384,#REF!,0,#REF!,"&lt;="&amp;ME384,#REF!,"&gt;="&amp;MF384,#REF!,"="&amp;KV384,#REF!,"="&amp;KX384)</f>
        <v/>
      </c>
      <c r="NB384" s="1">
        <f>COUNTIFS(#REF!,LT384,#REF!,1,#REF!,"&lt;="&amp;ME384,#REF!,"&gt;="&amp;MF384,#REF!,"="&amp;KW384,#REF!,"="&amp;KY384)</f>
        <v/>
      </c>
      <c r="NC384" s="1">
        <f>COUNTIFS(#REF!,LT384,#REF!,0,#REF!,"&lt;="&amp;ME384,#REF!,"&gt;="&amp;MF384,#REF!,"="&amp;KW384,#REF!,"="&amp;KY384)</f>
        <v/>
      </c>
      <c r="ND384" s="1">
        <f>MP384+MR384+MT384+MV384+MX384+MZ384+NB384</f>
        <v/>
      </c>
      <c r="NE384" s="1">
        <f>MQ384+MS384+MU384+MW384+MY384+NA384+NC384</f>
        <v/>
      </c>
      <c r="NF384" s="1">
        <f>ND384+NE384</f>
        <v/>
      </c>
      <c r="NG384" s="33">
        <f>ND384/(ND384+NE384)</f>
        <v/>
      </c>
      <c r="NH384" s="3">
        <f>1/NG384</f>
        <v/>
      </c>
      <c r="NI384" s="1">
        <f>LI384</f>
        <v/>
      </c>
      <c r="NJ384" s="79">
        <f>((1-NG384)*(1/(NI384-1))*0.98-(NG384*1))</f>
        <v/>
      </c>
      <c r="NK384" s="34">
        <f>IF(LR384&lt;0.9,0,IF(AND(LR384&gt;1.1),0,1))</f>
        <v/>
      </c>
      <c r="NL384" s="34">
        <f>IF(LS384&lt;0.9,0,IF(AND(LS384&gt;1.1),0,1))</f>
        <v/>
      </c>
      <c r="NM384" s="32">
        <f>IF(NF384&gt;99,1,0)</f>
        <v/>
      </c>
      <c r="NN384" s="32">
        <f>IF(NJ384&gt;0.0799,1,0)</f>
        <v/>
      </c>
      <c r="NO384" s="32">
        <f>IF(NJ384&gt;NQ384,1,0)</f>
        <v/>
      </c>
      <c r="NP384" s="32">
        <f>NM384+NN384+NO384+NK384+NL384</f>
        <v/>
      </c>
      <c r="NQ384" s="79">
        <f>(((100*NG384)*(NI384-1)*0.98)-((1-NG384)*100))/100</f>
        <v/>
      </c>
      <c r="NR384" s="34">
        <f>IF(LR384&lt;0.9,0,IF(AND(LR384&gt;1.1),0,1))</f>
        <v/>
      </c>
      <c r="NS384" s="34">
        <f>IF(LS384&lt;0.9,0,IF(AND(LS384&gt;1.1),0,1))</f>
        <v/>
      </c>
      <c r="NT384" s="32">
        <f>IF(NF384&gt;99,1,0)</f>
        <v/>
      </c>
      <c r="NU384" s="32">
        <f>IF(NQ384&gt;0.0799,1,0)</f>
        <v/>
      </c>
      <c r="NV384" s="32">
        <f>IF(NQ384&gt;NJ384,1,0)</f>
        <v/>
      </c>
      <c r="NW384" s="32">
        <f>NT384+NU384+NV384+NR384+NS384</f>
        <v/>
      </c>
      <c r="NX384">
        <f>IF(NP384=5,"LayAway0-1",IF(AND(NW384=5),"BackAway0-1",""))</f>
        <v/>
      </c>
      <c r="NY384">
        <f>IF(NP384=5,KO384,IF(AND(NW384=5),KO384,""))</f>
        <v/>
      </c>
      <c r="NZ384">
        <f>IF(NP384=5,"Match Odds",IF(AND(NW384=5),"Match Odds",""))</f>
        <v/>
      </c>
      <c r="OA384">
        <f>IF(NP384=5,KP384,IF(AND(NW384=5),KP384,""))</f>
        <v/>
      </c>
      <c r="OB384">
        <f>IF(NP384=5,"MATCH_ODDS",IF(AND(NW384=5),"MATCH_ODDS",""))</f>
        <v/>
      </c>
      <c r="OC384">
        <f>IF(NP384=5,"LAY",IF(AND(NW384=5),"BACK",""))</f>
        <v/>
      </c>
    </row>
    <row r="385" ht="16.5" customHeight="1" thickBot="1" thickTop="1">
      <c r="A385" s="2" t="n"/>
      <c r="KN385" s="1">
        <f>IF(INDEX(#REF!,MATCH('HT 0-1'!D385,#REF!,0))=INDEX(#REF!,MATCH('HT 0-1'!D385,#REF!,0)),INDEX(#REF!,MATCH('HT 0-1'!D385,#REF!,0)),"ERROR")</f>
        <v/>
      </c>
      <c r="KO385" s="1">
        <f>IF(INDEX(#REF!,MATCH('HT 0-1'!E385,#REF!,0))=INDEX(#REF!,MATCH('HT 0-1'!E385,#REF!,0)),INDEX(#REF!,MATCH('HT 0-1'!E385,#REF!,0)),"ERROR")</f>
        <v/>
      </c>
      <c r="KP385" s="1">
        <f>KN385&amp;" v "&amp;KO385</f>
        <v/>
      </c>
      <c r="KQ385">
        <f>B385&amp;"_"&amp;C385</f>
        <v/>
      </c>
      <c r="KR385" s="1">
        <f>IF((HW385/KK385)&lt;0.335,"G",IF((HW385/KK385)&gt;0.67,"R","A"))</f>
        <v/>
      </c>
      <c r="KS385" s="1">
        <f>IF((HX385/KK385)&lt;0.335,"G",IF((HX385/KK385)&gt;0.67,"R","A"))</f>
        <v/>
      </c>
      <c r="KT385" s="1">
        <f>IF((IH385/KK385)&lt;0.335,"G",IF((IH385/KK385)&gt;0.67,"R","A"))</f>
        <v/>
      </c>
      <c r="KU385" s="1">
        <f>IF((II385/KK385)&lt;0.335,"G",IF((II385/KK385)&gt;0.67,"R","A"))</f>
        <v/>
      </c>
      <c r="KV385" s="1">
        <f>IF((HZ385/KK385)&lt;0.335,"G",IF((HZ385/KK385)&gt;0.67,"R","A"))</f>
        <v/>
      </c>
      <c r="KW385" s="1">
        <f>IF((HY385/KK385)&lt;0.335,"G",IF((HY385/KK385)&gt;0.67,"R","A"))</f>
        <v/>
      </c>
      <c r="KX385" s="1">
        <f>IF((IK385/KK385)&lt;0.335,"G",IF((IK385/KK385)&gt;0.67,"R","A"))</f>
        <v/>
      </c>
      <c r="KY385" s="1">
        <f>IF((IJ385/KK385)&lt;0.335,"G",IF((IJ385/KK385)&gt;0.67,"R","A"))</f>
        <v/>
      </c>
      <c r="KZ385" s="1">
        <f>IF((HQ385/KK385)&lt;0.335,"G",IF((HQ385/KK385)&gt;0.67,"R","A"))</f>
        <v/>
      </c>
      <c r="LA385" s="1">
        <f>IF((IB385/KK385)&lt;0.335,"G",IF((IB385/KK385)&gt;0.67,"R","A"))</f>
        <v/>
      </c>
      <c r="LB385">
        <f>IF(LQ385="0-1",INDEX(Scrape!#REF!,MATCH('HT 0-1'!KP385,Scrape!$B:$B,0)),"")</f>
        <v/>
      </c>
      <c r="LC385">
        <f>IF(LQ385="0-1",INDEX(Scrape!$A:$A,MATCH('HT 0-1'!KP385,Scrape!$B:$B,0)),"")</f>
        <v/>
      </c>
      <c r="LD385">
        <f>IF(LQ385="0-1",INDEX(Scrape!$B:$B,MATCH('HT 0-1'!KP385,Scrape!$B:$B,0)),"")</f>
        <v/>
      </c>
      <c r="LE385">
        <f>IF(LQ385="0-1",INDEX(Scrape!$C:$C,MATCH('HT 0-1'!KP385,Scrape!$B:$B,0)),"")</f>
        <v/>
      </c>
      <c r="LF385">
        <f>IF(LQ385="0-1",INDEX(Scrape!$D:$D,MATCH('HT 0-1'!KP385,Scrape!$B:$B,0)),"")</f>
        <v/>
      </c>
      <c r="LG385">
        <f>IF(LQ385="0-1",INDEX(Scrape!$E:$E,MATCH('HT 0-1'!KP385,Scrape!$B:$B,0)),"")</f>
        <v/>
      </c>
      <c r="LH385">
        <f>IF(LQ385="0-1",INDEX(Scrape!$F:$F,MATCH('HT 0-1'!KP385,Scrape!$B:$B,0)),"")</f>
        <v/>
      </c>
      <c r="LI385">
        <f>IF(LQ385="0-1",INDEX(Scrape!$G:$G,MATCH('HT 0-1'!KP385,Scrape!$B:$B,0)),"")</f>
        <v/>
      </c>
      <c r="LJ385">
        <f>IF(LQ385="0-1",INDEX(Scrape!$H:$H,MATCH('HT 0-1'!KP385,Scrape!$B:$B,0)),"")</f>
        <v/>
      </c>
      <c r="LK385">
        <f>IF(LQ385="0-1",INDEX(Scrape!$I:$I,MATCH('HT 0-1'!KP385,Scrape!$B:$B,0)),"")</f>
        <v/>
      </c>
      <c r="LL385">
        <f>IF(LQ385="0-1",INDEX(Scrape!$J:$J,MATCH('HT 0-1'!KP385,Scrape!$B:$B,0)),"")</f>
        <v/>
      </c>
      <c r="LM385">
        <f>IF(LQ385="0-1",INDEX(Scrape!$K:$K,MATCH('HT 0-1'!KP385,Scrape!$B:$B,0)),"")</f>
        <v/>
      </c>
      <c r="LN385">
        <f>IF(LQ385="0-1",INDEX(Scrape!$L:$L,MATCH('HT 0-1'!KP385,Scrape!$B:$B,0)),"")</f>
        <v/>
      </c>
      <c r="LO385">
        <f>IF(LQ385="0-1",INDEX(Scrape!$M:$M,MATCH('HT 0-1'!KP385,Scrape!$B:$B,0)),"")</f>
        <v/>
      </c>
      <c r="LP385">
        <f>IF(LQ385="0-1",INDEX(Scrape!$N:$N,MATCH('HT 0-1'!KP385,Scrape!$B:$B,0)),"")</f>
        <v/>
      </c>
      <c r="LQ385">
        <f>INDEX(Scrape!$O:$O,MATCH('HT 0-1'!KP385,Scrape!$B:$B,0))</f>
        <v/>
      </c>
      <c r="LR385">
        <f>(1/LJ385)+(1/LI385)+(1/LH385)</f>
        <v/>
      </c>
      <c r="LS385">
        <f>(1/LG385)+(1/LF385)+(1/LE385)</f>
        <v/>
      </c>
      <c r="LT385" s="8">
        <f>IF(INDEX(#REF!,MATCH(KQ385,#REF!,0))=INDEX(#REF!,MATCH(KQ385,#REF!,0)),INDEX(#REF!,MATCH(KQ385,#REF!,0)),"ERROR")</f>
        <v/>
      </c>
      <c r="LU385" s="4">
        <f>IF(KR385="G",2,IF(KR385="R",0.5,IF(KR385="A",1)))</f>
        <v/>
      </c>
      <c r="LV385" s="4">
        <f>IF(KS385="G",0.5,IF(KS385="R",2,IF(KS385="A",1)))</f>
        <v/>
      </c>
      <c r="LW385" s="4">
        <f>IF(KT385="G",2,IF(KT385="R",0.5,IF(KT385="A",1)))</f>
        <v/>
      </c>
      <c r="LX385" s="4">
        <f>IF(KU385="G",0.5,IF(KU385="R",2,IF(KU385="A",1)))</f>
        <v/>
      </c>
      <c r="LY385" s="7">
        <f>(LK385*(LU385+LX385)+(LL385*(LU385+LX385)))</f>
        <v/>
      </c>
      <c r="LZ385" s="7">
        <f>(LN385*(LV385+LW385)+(LO385*(LV385+LW385)))</f>
        <v/>
      </c>
      <c r="MA385" s="11">
        <f>LY385-LZ385</f>
        <v/>
      </c>
      <c r="MB385" s="5">
        <f>MA385+2</f>
        <v/>
      </c>
      <c r="MC385" s="6">
        <f>MA385-2</f>
        <v/>
      </c>
      <c r="MD385" s="4">
        <f>LE385</f>
        <v/>
      </c>
      <c r="ME385" s="9">
        <f>IF(MD385=0,1000,MD385+0.75)</f>
        <v/>
      </c>
      <c r="MF385" s="10">
        <f>IF(MD385=0,0,MD385-0.75)</f>
        <v/>
      </c>
      <c r="MG385" s="4">
        <f>((LM385*(LU385+LX385))-((LP385*(LV385+LW385))))</f>
        <v/>
      </c>
      <c r="MH385" s="9">
        <f>MG385*1.2</f>
        <v/>
      </c>
      <c r="MI385" s="10">
        <f>MG385*0.8</f>
        <v/>
      </c>
      <c r="MJ385">
        <f>IFERROR(NX385,"")</f>
        <v/>
      </c>
      <c r="MK385">
        <f>IFERROR(NY385,"")</f>
        <v/>
      </c>
      <c r="ML385">
        <f>IFERROR(NZ385,"")</f>
        <v/>
      </c>
      <c r="MM385">
        <f>IFERROR(OA385,"")</f>
        <v/>
      </c>
      <c r="MN385">
        <f>IFERROR(OB385,"")</f>
        <v/>
      </c>
      <c r="MO385">
        <f>IFERROR(OC385,"")</f>
        <v/>
      </c>
      <c r="MP385" s="1">
        <f>COUNTIFS(#REF!,LT385,#REF!,1,#REF!,"&gt;="&amp;MC385,#REF!,"&lt;="&amp;MB385,#REF!,"&lt;="&amp;ME385,#REF!,"&gt;="&amp;MF385,#REF!,"="&amp;KV385,#REF!,"="&amp;KX385)</f>
        <v/>
      </c>
      <c r="MQ385" s="1">
        <f>COUNTIFS(#REF!,LT385,#REF!,0,#REF!,"&gt;="&amp;MC385,#REF!,"&lt;="&amp;MB385,#REF!,"&lt;="&amp;ME385,#REF!,"&gt;="&amp;MF385,#REF!,"="&amp;KV385,#REF!,"="&amp;KX385)</f>
        <v/>
      </c>
      <c r="MR385" s="1">
        <f>COUNTIFS(#REF!,LT385,#REF!,1,#REF!,"&gt;="&amp;MC385,#REF!,"&lt;="&amp;MB385,#REF!,"&lt;="&amp;ME385,#REF!,"&gt;="&amp;MF385,#REF!,"="&amp;KW385,#REF!,"="&amp;KY385)</f>
        <v/>
      </c>
      <c r="MS385" s="1">
        <f>COUNTIFS(#REF!,LT385,#REF!,0,#REF!,"&gt;="&amp;MC385,#REF!,"&lt;="&amp;MB385,#REF!,"&lt;="&amp;ME385,#REF!,"&gt;="&amp;MF385,#REF!,"="&amp;KW385,#REF!,"="&amp;KY385)</f>
        <v/>
      </c>
      <c r="MT385" s="1">
        <f>COUNTIFS(#REF!,LT385,#REF!,1,#REF!,"&gt;="&amp;MI385,#REF!,"&lt;="&amp;MH385,#REF!,"&lt;="&amp;ME385,#REF!,"&gt;="&amp;MF385)</f>
        <v/>
      </c>
      <c r="MU385" s="1">
        <f>COUNTIFS(#REF!,LT385,#REF!,0,#REF!,"&gt;="&amp;MI385,#REF!,"&lt;="&amp;MH385,#REF!,"&lt;="&amp;ME385,#REF!,"&gt;="&amp;MF385)</f>
        <v/>
      </c>
      <c r="MV385" s="1">
        <f>COUNTIFS(#REF!,LT385,#REF!,1,#REF!,"&gt;="&amp;MI385,#REF!,"&lt;="&amp;MH385,#REF!,"="&amp;KZ385,#REF!,"="&amp;LA385,#REF!,"&lt;="&amp;ME385,#REF!,"&gt;="&amp;MF385)</f>
        <v/>
      </c>
      <c r="MW385" s="1">
        <f>COUNTIFS(#REF!,LT385,#REF!,0,#REF!,"&gt;="&amp;MI385,#REF!,"&lt;="&amp;MH385,#REF!,"="&amp;KZ385,#REF!,"="&amp;LA385,#REF!,"&lt;="&amp;ME385,#REF!,"&gt;="&amp;MF385)</f>
        <v/>
      </c>
      <c r="MX385" s="1">
        <f>COUNTIFS(#REF!,LT385,#REF!,1,#REF!,"&gt;="&amp;MC385,#REF!,"&lt;="&amp;MB385,#REF!,"&lt;="&amp;ME385,#REF!,"&gt;="&amp;MF385)</f>
        <v/>
      </c>
      <c r="MY385" s="1">
        <f>COUNTIFS(#REF!,LT385,#REF!,0,#REF!,"&gt;="&amp;MC385,#REF!,"&lt;="&amp;MB385,#REF!,"&lt;="&amp;ME385,#REF!,"&gt;="&amp;MF385)</f>
        <v/>
      </c>
      <c r="MZ385" s="1">
        <f>COUNTIFS(#REF!,LT385,#REF!,1,#REF!,"&lt;="&amp;ME385,#REF!,"&gt;="&amp;MF385,#REF!,"="&amp;KV385,#REF!,"="&amp;KX385)</f>
        <v/>
      </c>
      <c r="NA385" s="1">
        <f>COUNTIFS(#REF!,LT385,#REF!,0,#REF!,"&lt;="&amp;ME385,#REF!,"&gt;="&amp;MF385,#REF!,"="&amp;KV385,#REF!,"="&amp;KX385)</f>
        <v/>
      </c>
      <c r="NB385" s="1">
        <f>COUNTIFS(#REF!,LT385,#REF!,1,#REF!,"&lt;="&amp;ME385,#REF!,"&gt;="&amp;MF385,#REF!,"="&amp;KW385,#REF!,"="&amp;KY385)</f>
        <v/>
      </c>
      <c r="NC385" s="1">
        <f>COUNTIFS(#REF!,LT385,#REF!,0,#REF!,"&lt;="&amp;ME385,#REF!,"&gt;="&amp;MF385,#REF!,"="&amp;KW385,#REF!,"="&amp;KY385)</f>
        <v/>
      </c>
      <c r="ND385" s="1">
        <f>MP385+MR385+MT385+MV385+MX385+MZ385+NB385</f>
        <v/>
      </c>
      <c r="NE385" s="1">
        <f>MQ385+MS385+MU385+MW385+MY385+NA385+NC385</f>
        <v/>
      </c>
      <c r="NF385" s="1">
        <f>ND385+NE385</f>
        <v/>
      </c>
      <c r="NG385" s="33">
        <f>ND385/(ND385+NE385)</f>
        <v/>
      </c>
      <c r="NH385" s="3">
        <f>1/NG385</f>
        <v/>
      </c>
      <c r="NI385" s="1">
        <f>LI385</f>
        <v/>
      </c>
      <c r="NJ385" s="79">
        <f>((1-NG385)*(1/(NI385-1))*0.98-(NG385*1))</f>
        <v/>
      </c>
      <c r="NK385" s="34">
        <f>IF(LR385&lt;0.9,0,IF(AND(LR385&gt;1.1),0,1))</f>
        <v/>
      </c>
      <c r="NL385" s="34">
        <f>IF(LS385&lt;0.9,0,IF(AND(LS385&gt;1.1),0,1))</f>
        <v/>
      </c>
      <c r="NM385" s="32">
        <f>IF(NF385&gt;99,1,0)</f>
        <v/>
      </c>
      <c r="NN385" s="32">
        <f>IF(NJ385&gt;0.0799,1,0)</f>
        <v/>
      </c>
      <c r="NO385" s="32">
        <f>IF(NJ385&gt;NQ385,1,0)</f>
        <v/>
      </c>
      <c r="NP385" s="32">
        <f>NM385+NN385+NO385+NK385+NL385</f>
        <v/>
      </c>
      <c r="NQ385" s="79">
        <f>(((100*NG385)*(NI385-1)*0.98)-((1-NG385)*100))/100</f>
        <v/>
      </c>
      <c r="NR385" s="34">
        <f>IF(LR385&lt;0.9,0,IF(AND(LR385&gt;1.1),0,1))</f>
        <v/>
      </c>
      <c r="NS385" s="34">
        <f>IF(LS385&lt;0.9,0,IF(AND(LS385&gt;1.1),0,1))</f>
        <v/>
      </c>
      <c r="NT385" s="32">
        <f>IF(NF385&gt;99,1,0)</f>
        <v/>
      </c>
      <c r="NU385" s="32">
        <f>IF(NQ385&gt;0.0799,1,0)</f>
        <v/>
      </c>
      <c r="NV385" s="32">
        <f>IF(NQ385&gt;NJ385,1,0)</f>
        <v/>
      </c>
      <c r="NW385" s="32">
        <f>NT385+NU385+NV385+NR385+NS385</f>
        <v/>
      </c>
      <c r="NX385">
        <f>IF(NP385=5,"LayAway0-1",IF(AND(NW385=5),"BackAway0-1",""))</f>
        <v/>
      </c>
      <c r="NY385">
        <f>IF(NP385=5,KO385,IF(AND(NW385=5),KO385,""))</f>
        <v/>
      </c>
      <c r="NZ385">
        <f>IF(NP385=5,"Match Odds",IF(AND(NW385=5),"Match Odds",""))</f>
        <v/>
      </c>
      <c r="OA385">
        <f>IF(NP385=5,KP385,IF(AND(NW385=5),KP385,""))</f>
        <v/>
      </c>
      <c r="OB385">
        <f>IF(NP385=5,"MATCH_ODDS",IF(AND(NW385=5),"MATCH_ODDS",""))</f>
        <v/>
      </c>
      <c r="OC385">
        <f>IF(NP385=5,"LAY",IF(AND(NW385=5),"BACK",""))</f>
        <v/>
      </c>
    </row>
    <row r="386" ht="16.5" customHeight="1" thickBot="1" thickTop="1">
      <c r="A386" s="2" t="n"/>
      <c r="KN386" s="1">
        <f>IF(INDEX(#REF!,MATCH('HT 0-1'!D386,#REF!,0))=INDEX(#REF!,MATCH('HT 0-1'!D386,#REF!,0)),INDEX(#REF!,MATCH('HT 0-1'!D386,#REF!,0)),"ERROR")</f>
        <v/>
      </c>
      <c r="KO386" s="1">
        <f>IF(INDEX(#REF!,MATCH('HT 0-1'!E386,#REF!,0))=INDEX(#REF!,MATCH('HT 0-1'!E386,#REF!,0)),INDEX(#REF!,MATCH('HT 0-1'!E386,#REF!,0)),"ERROR")</f>
        <v/>
      </c>
      <c r="KP386" s="1">
        <f>KN386&amp;" v "&amp;KO386</f>
        <v/>
      </c>
      <c r="KQ386">
        <f>B386&amp;"_"&amp;C386</f>
        <v/>
      </c>
      <c r="KR386" s="1">
        <f>IF((HW386/KK386)&lt;0.335,"G",IF((HW386/KK386)&gt;0.67,"R","A"))</f>
        <v/>
      </c>
      <c r="KS386" s="1">
        <f>IF((HX386/KK386)&lt;0.335,"G",IF((HX386/KK386)&gt;0.67,"R","A"))</f>
        <v/>
      </c>
      <c r="KT386" s="1">
        <f>IF((IH386/KK386)&lt;0.335,"G",IF((IH386/KK386)&gt;0.67,"R","A"))</f>
        <v/>
      </c>
      <c r="KU386" s="1">
        <f>IF((II386/KK386)&lt;0.335,"G",IF((II386/KK386)&gt;0.67,"R","A"))</f>
        <v/>
      </c>
      <c r="KV386" s="1">
        <f>IF((HZ386/KK386)&lt;0.335,"G",IF((HZ386/KK386)&gt;0.67,"R","A"))</f>
        <v/>
      </c>
      <c r="KW386" s="1">
        <f>IF((HY386/KK386)&lt;0.335,"G",IF((HY386/KK386)&gt;0.67,"R","A"))</f>
        <v/>
      </c>
      <c r="KX386" s="1">
        <f>IF((IK386/KK386)&lt;0.335,"G",IF((IK386/KK386)&gt;0.67,"R","A"))</f>
        <v/>
      </c>
      <c r="KY386" s="1">
        <f>IF((IJ386/KK386)&lt;0.335,"G",IF((IJ386/KK386)&gt;0.67,"R","A"))</f>
        <v/>
      </c>
      <c r="KZ386" s="1">
        <f>IF((HQ386/KK386)&lt;0.335,"G",IF((HQ386/KK386)&gt;0.67,"R","A"))</f>
        <v/>
      </c>
      <c r="LA386" s="1">
        <f>IF((IB386/KK386)&lt;0.335,"G",IF((IB386/KK386)&gt;0.67,"R","A"))</f>
        <v/>
      </c>
      <c r="LB386">
        <f>IF(LQ386="0-1",INDEX(Scrape!#REF!,MATCH('HT 0-1'!KP386,Scrape!$B:$B,0)),"")</f>
        <v/>
      </c>
      <c r="LC386">
        <f>IF(LQ386="0-1",INDEX(Scrape!$A:$A,MATCH('HT 0-1'!KP386,Scrape!$B:$B,0)),"")</f>
        <v/>
      </c>
      <c r="LD386">
        <f>IF(LQ386="0-1",INDEX(Scrape!$B:$B,MATCH('HT 0-1'!KP386,Scrape!$B:$B,0)),"")</f>
        <v/>
      </c>
      <c r="LE386">
        <f>IF(LQ386="0-1",INDEX(Scrape!$C:$C,MATCH('HT 0-1'!KP386,Scrape!$B:$B,0)),"")</f>
        <v/>
      </c>
      <c r="LF386">
        <f>IF(LQ386="0-1",INDEX(Scrape!$D:$D,MATCH('HT 0-1'!KP386,Scrape!$B:$B,0)),"")</f>
        <v/>
      </c>
      <c r="LG386">
        <f>IF(LQ386="0-1",INDEX(Scrape!$E:$E,MATCH('HT 0-1'!KP386,Scrape!$B:$B,0)),"")</f>
        <v/>
      </c>
      <c r="LH386">
        <f>IF(LQ386="0-1",INDEX(Scrape!$F:$F,MATCH('HT 0-1'!KP386,Scrape!$B:$B,0)),"")</f>
        <v/>
      </c>
      <c r="LI386">
        <f>IF(LQ386="0-1",INDEX(Scrape!$G:$G,MATCH('HT 0-1'!KP386,Scrape!$B:$B,0)),"")</f>
        <v/>
      </c>
      <c r="LJ386">
        <f>IF(LQ386="0-1",INDEX(Scrape!$H:$H,MATCH('HT 0-1'!KP386,Scrape!$B:$B,0)),"")</f>
        <v/>
      </c>
      <c r="LK386">
        <f>IF(LQ386="0-1",INDEX(Scrape!$I:$I,MATCH('HT 0-1'!KP386,Scrape!$B:$B,0)),"")</f>
        <v/>
      </c>
      <c r="LL386">
        <f>IF(LQ386="0-1",INDEX(Scrape!$J:$J,MATCH('HT 0-1'!KP386,Scrape!$B:$B,0)),"")</f>
        <v/>
      </c>
      <c r="LM386">
        <f>IF(LQ386="0-1",INDEX(Scrape!$K:$K,MATCH('HT 0-1'!KP386,Scrape!$B:$B,0)),"")</f>
        <v/>
      </c>
      <c r="LN386">
        <f>IF(LQ386="0-1",INDEX(Scrape!$L:$L,MATCH('HT 0-1'!KP386,Scrape!$B:$B,0)),"")</f>
        <v/>
      </c>
      <c r="LO386">
        <f>IF(LQ386="0-1",INDEX(Scrape!$M:$M,MATCH('HT 0-1'!KP386,Scrape!$B:$B,0)),"")</f>
        <v/>
      </c>
      <c r="LP386">
        <f>IF(LQ386="0-1",INDEX(Scrape!$N:$N,MATCH('HT 0-1'!KP386,Scrape!$B:$B,0)),"")</f>
        <v/>
      </c>
      <c r="LQ386">
        <f>INDEX(Scrape!$O:$O,MATCH('HT 0-1'!KP386,Scrape!$B:$B,0))</f>
        <v/>
      </c>
      <c r="LR386">
        <f>(1/LJ386)+(1/LI386)+(1/LH386)</f>
        <v/>
      </c>
      <c r="LS386">
        <f>(1/LG386)+(1/LF386)+(1/LE386)</f>
        <v/>
      </c>
      <c r="LT386" s="8">
        <f>IF(INDEX(#REF!,MATCH(KQ386,#REF!,0))=INDEX(#REF!,MATCH(KQ386,#REF!,0)),INDEX(#REF!,MATCH(KQ386,#REF!,0)),"ERROR")</f>
        <v/>
      </c>
      <c r="LU386" s="4">
        <f>IF(KR386="G",2,IF(KR386="R",0.5,IF(KR386="A",1)))</f>
        <v/>
      </c>
      <c r="LV386" s="4">
        <f>IF(KS386="G",0.5,IF(KS386="R",2,IF(KS386="A",1)))</f>
        <v/>
      </c>
      <c r="LW386" s="4">
        <f>IF(KT386="G",2,IF(KT386="R",0.5,IF(KT386="A",1)))</f>
        <v/>
      </c>
      <c r="LX386" s="4">
        <f>IF(KU386="G",0.5,IF(KU386="R",2,IF(KU386="A",1)))</f>
        <v/>
      </c>
      <c r="LY386" s="7">
        <f>(LK386*(LU386+LX386)+(LL386*(LU386+LX386)))</f>
        <v/>
      </c>
      <c r="LZ386" s="7">
        <f>(LN386*(LV386+LW386)+(LO386*(LV386+LW386)))</f>
        <v/>
      </c>
      <c r="MA386" s="11">
        <f>LY386-LZ386</f>
        <v/>
      </c>
      <c r="MB386" s="5">
        <f>MA386+2</f>
        <v/>
      </c>
      <c r="MC386" s="6">
        <f>MA386-2</f>
        <v/>
      </c>
      <c r="MD386" s="4">
        <f>LE386</f>
        <v/>
      </c>
      <c r="ME386" s="9">
        <f>IF(MD386=0,1000,MD386+0.75)</f>
        <v/>
      </c>
      <c r="MF386" s="10">
        <f>IF(MD386=0,0,MD386-0.75)</f>
        <v/>
      </c>
      <c r="MG386" s="4">
        <f>((LM386*(LU386+LX386))-((LP386*(LV386+LW386))))</f>
        <v/>
      </c>
      <c r="MH386" s="9">
        <f>MG386*1.2</f>
        <v/>
      </c>
      <c r="MI386" s="10">
        <f>MG386*0.8</f>
        <v/>
      </c>
      <c r="MJ386">
        <f>IFERROR(NX386,"")</f>
        <v/>
      </c>
      <c r="MK386">
        <f>IFERROR(NY386,"")</f>
        <v/>
      </c>
      <c r="ML386">
        <f>IFERROR(NZ386,"")</f>
        <v/>
      </c>
      <c r="MM386">
        <f>IFERROR(OA386,"")</f>
        <v/>
      </c>
      <c r="MN386">
        <f>IFERROR(OB386,"")</f>
        <v/>
      </c>
      <c r="MO386">
        <f>IFERROR(OC386,"")</f>
        <v/>
      </c>
      <c r="MP386" s="1">
        <f>COUNTIFS(#REF!,LT386,#REF!,1,#REF!,"&gt;="&amp;MC386,#REF!,"&lt;="&amp;MB386,#REF!,"&lt;="&amp;ME386,#REF!,"&gt;="&amp;MF386,#REF!,"="&amp;KV386,#REF!,"="&amp;KX386)</f>
        <v/>
      </c>
      <c r="MQ386" s="1">
        <f>COUNTIFS(#REF!,LT386,#REF!,0,#REF!,"&gt;="&amp;MC386,#REF!,"&lt;="&amp;MB386,#REF!,"&lt;="&amp;ME386,#REF!,"&gt;="&amp;MF386,#REF!,"="&amp;KV386,#REF!,"="&amp;KX386)</f>
        <v/>
      </c>
      <c r="MR386" s="1">
        <f>COUNTIFS(#REF!,LT386,#REF!,1,#REF!,"&gt;="&amp;MC386,#REF!,"&lt;="&amp;MB386,#REF!,"&lt;="&amp;ME386,#REF!,"&gt;="&amp;MF386,#REF!,"="&amp;KW386,#REF!,"="&amp;KY386)</f>
        <v/>
      </c>
      <c r="MS386" s="1">
        <f>COUNTIFS(#REF!,LT386,#REF!,0,#REF!,"&gt;="&amp;MC386,#REF!,"&lt;="&amp;MB386,#REF!,"&lt;="&amp;ME386,#REF!,"&gt;="&amp;MF386,#REF!,"="&amp;KW386,#REF!,"="&amp;KY386)</f>
        <v/>
      </c>
      <c r="MT386" s="1">
        <f>COUNTIFS(#REF!,LT386,#REF!,1,#REF!,"&gt;="&amp;MI386,#REF!,"&lt;="&amp;MH386,#REF!,"&lt;="&amp;ME386,#REF!,"&gt;="&amp;MF386)</f>
        <v/>
      </c>
      <c r="MU386" s="1">
        <f>COUNTIFS(#REF!,LT386,#REF!,0,#REF!,"&gt;="&amp;MI386,#REF!,"&lt;="&amp;MH386,#REF!,"&lt;="&amp;ME386,#REF!,"&gt;="&amp;MF386)</f>
        <v/>
      </c>
      <c r="MV386" s="1">
        <f>COUNTIFS(#REF!,LT386,#REF!,1,#REF!,"&gt;="&amp;MI386,#REF!,"&lt;="&amp;MH386,#REF!,"="&amp;KZ386,#REF!,"="&amp;LA386,#REF!,"&lt;="&amp;ME386,#REF!,"&gt;="&amp;MF386)</f>
        <v/>
      </c>
      <c r="MW386" s="1">
        <f>COUNTIFS(#REF!,LT386,#REF!,0,#REF!,"&gt;="&amp;MI386,#REF!,"&lt;="&amp;MH386,#REF!,"="&amp;KZ386,#REF!,"="&amp;LA386,#REF!,"&lt;="&amp;ME386,#REF!,"&gt;="&amp;MF386)</f>
        <v/>
      </c>
      <c r="MX386" s="1">
        <f>COUNTIFS(#REF!,LT386,#REF!,1,#REF!,"&gt;="&amp;MC386,#REF!,"&lt;="&amp;MB386,#REF!,"&lt;="&amp;ME386,#REF!,"&gt;="&amp;MF386)</f>
        <v/>
      </c>
      <c r="MY386" s="1">
        <f>COUNTIFS(#REF!,LT386,#REF!,0,#REF!,"&gt;="&amp;MC386,#REF!,"&lt;="&amp;MB386,#REF!,"&lt;="&amp;ME386,#REF!,"&gt;="&amp;MF386)</f>
        <v/>
      </c>
      <c r="MZ386" s="1">
        <f>COUNTIFS(#REF!,LT386,#REF!,1,#REF!,"&lt;="&amp;ME386,#REF!,"&gt;="&amp;MF386,#REF!,"="&amp;KV386,#REF!,"="&amp;KX386)</f>
        <v/>
      </c>
      <c r="NA386" s="1">
        <f>COUNTIFS(#REF!,LT386,#REF!,0,#REF!,"&lt;="&amp;ME386,#REF!,"&gt;="&amp;MF386,#REF!,"="&amp;KV386,#REF!,"="&amp;KX386)</f>
        <v/>
      </c>
      <c r="NB386" s="1">
        <f>COUNTIFS(#REF!,LT386,#REF!,1,#REF!,"&lt;="&amp;ME386,#REF!,"&gt;="&amp;MF386,#REF!,"="&amp;KW386,#REF!,"="&amp;KY386)</f>
        <v/>
      </c>
      <c r="NC386" s="1">
        <f>COUNTIFS(#REF!,LT386,#REF!,0,#REF!,"&lt;="&amp;ME386,#REF!,"&gt;="&amp;MF386,#REF!,"="&amp;KW386,#REF!,"="&amp;KY386)</f>
        <v/>
      </c>
      <c r="ND386" s="1">
        <f>MP386+MR386+MT386+MV386+MX386+MZ386+NB386</f>
        <v/>
      </c>
      <c r="NE386" s="1">
        <f>MQ386+MS386+MU386+MW386+MY386+NA386+NC386</f>
        <v/>
      </c>
      <c r="NF386" s="1">
        <f>ND386+NE386</f>
        <v/>
      </c>
      <c r="NG386" s="33">
        <f>ND386/(ND386+NE386)</f>
        <v/>
      </c>
      <c r="NH386" s="3">
        <f>1/NG386</f>
        <v/>
      </c>
      <c r="NI386" s="1">
        <f>LI386</f>
        <v/>
      </c>
      <c r="NJ386" s="79">
        <f>((1-NG386)*(1/(NI386-1))*0.98-(NG386*1))</f>
        <v/>
      </c>
      <c r="NK386" s="34">
        <f>IF(LR386&lt;0.9,0,IF(AND(LR386&gt;1.1),0,1))</f>
        <v/>
      </c>
      <c r="NL386" s="34">
        <f>IF(LS386&lt;0.9,0,IF(AND(LS386&gt;1.1),0,1))</f>
        <v/>
      </c>
      <c r="NM386" s="32">
        <f>IF(NF386&gt;99,1,0)</f>
        <v/>
      </c>
      <c r="NN386" s="32">
        <f>IF(NJ386&gt;0.0799,1,0)</f>
        <v/>
      </c>
      <c r="NO386" s="32">
        <f>IF(NJ386&gt;NQ386,1,0)</f>
        <v/>
      </c>
      <c r="NP386" s="32">
        <f>NM386+NN386+NO386+NK386+NL386</f>
        <v/>
      </c>
      <c r="NQ386" s="79">
        <f>(((100*NG386)*(NI386-1)*0.98)-((1-NG386)*100))/100</f>
        <v/>
      </c>
      <c r="NR386" s="34">
        <f>IF(LR386&lt;0.9,0,IF(AND(LR386&gt;1.1),0,1))</f>
        <v/>
      </c>
      <c r="NS386" s="34">
        <f>IF(LS386&lt;0.9,0,IF(AND(LS386&gt;1.1),0,1))</f>
        <v/>
      </c>
      <c r="NT386" s="32">
        <f>IF(NF386&gt;99,1,0)</f>
        <v/>
      </c>
      <c r="NU386" s="32">
        <f>IF(NQ386&gt;0.0799,1,0)</f>
        <v/>
      </c>
      <c r="NV386" s="32">
        <f>IF(NQ386&gt;NJ386,1,0)</f>
        <v/>
      </c>
      <c r="NW386" s="32">
        <f>NT386+NU386+NV386+NR386+NS386</f>
        <v/>
      </c>
      <c r="NX386">
        <f>IF(NP386=5,"LayAway0-1",IF(AND(NW386=5),"BackAway0-1",""))</f>
        <v/>
      </c>
      <c r="NY386">
        <f>IF(NP386=5,KO386,IF(AND(NW386=5),KO386,""))</f>
        <v/>
      </c>
      <c r="NZ386">
        <f>IF(NP386=5,"Match Odds",IF(AND(NW386=5),"Match Odds",""))</f>
        <v/>
      </c>
      <c r="OA386">
        <f>IF(NP386=5,KP386,IF(AND(NW386=5),KP386,""))</f>
        <v/>
      </c>
      <c r="OB386">
        <f>IF(NP386=5,"MATCH_ODDS",IF(AND(NW386=5),"MATCH_ODDS",""))</f>
        <v/>
      </c>
      <c r="OC386">
        <f>IF(NP386=5,"LAY",IF(AND(NW386=5),"BACK",""))</f>
        <v/>
      </c>
    </row>
    <row r="387" ht="16.5" customHeight="1" thickBot="1" thickTop="1">
      <c r="A387" s="2" t="n"/>
      <c r="KN387" s="1">
        <f>IF(INDEX(#REF!,MATCH('HT 0-1'!D387,#REF!,0))=INDEX(#REF!,MATCH('HT 0-1'!D387,#REF!,0)),INDEX(#REF!,MATCH('HT 0-1'!D387,#REF!,0)),"ERROR")</f>
        <v/>
      </c>
      <c r="KO387" s="1">
        <f>IF(INDEX(#REF!,MATCH('HT 0-1'!E387,#REF!,0))=INDEX(#REF!,MATCH('HT 0-1'!E387,#REF!,0)),INDEX(#REF!,MATCH('HT 0-1'!E387,#REF!,0)),"ERROR")</f>
        <v/>
      </c>
      <c r="KP387" s="1">
        <f>KN387&amp;" v "&amp;KO387</f>
        <v/>
      </c>
      <c r="KQ387">
        <f>B387&amp;"_"&amp;C387</f>
        <v/>
      </c>
      <c r="KR387" s="1">
        <f>IF((HW387/KK387)&lt;0.335,"G",IF((HW387/KK387)&gt;0.67,"R","A"))</f>
        <v/>
      </c>
      <c r="KS387" s="1">
        <f>IF((HX387/KK387)&lt;0.335,"G",IF((HX387/KK387)&gt;0.67,"R","A"))</f>
        <v/>
      </c>
      <c r="KT387" s="1">
        <f>IF((IH387/KK387)&lt;0.335,"G",IF((IH387/KK387)&gt;0.67,"R","A"))</f>
        <v/>
      </c>
      <c r="KU387" s="1">
        <f>IF((II387/KK387)&lt;0.335,"G",IF((II387/KK387)&gt;0.67,"R","A"))</f>
        <v/>
      </c>
      <c r="KV387" s="1">
        <f>IF((HZ387/KK387)&lt;0.335,"G",IF((HZ387/KK387)&gt;0.67,"R","A"))</f>
        <v/>
      </c>
      <c r="KW387" s="1">
        <f>IF((HY387/KK387)&lt;0.335,"G",IF((HY387/KK387)&gt;0.67,"R","A"))</f>
        <v/>
      </c>
      <c r="KX387" s="1">
        <f>IF((IK387/KK387)&lt;0.335,"G",IF((IK387/KK387)&gt;0.67,"R","A"))</f>
        <v/>
      </c>
      <c r="KY387" s="1">
        <f>IF((IJ387/KK387)&lt;0.335,"G",IF((IJ387/KK387)&gt;0.67,"R","A"))</f>
        <v/>
      </c>
      <c r="KZ387" s="1">
        <f>IF((HQ387/KK387)&lt;0.335,"G",IF((HQ387/KK387)&gt;0.67,"R","A"))</f>
        <v/>
      </c>
      <c r="LA387" s="1">
        <f>IF((IB387/KK387)&lt;0.335,"G",IF((IB387/KK387)&gt;0.67,"R","A"))</f>
        <v/>
      </c>
      <c r="LB387">
        <f>IF(LQ387="0-1",INDEX(Scrape!#REF!,MATCH('HT 0-1'!KP387,Scrape!$B:$B,0)),"")</f>
        <v/>
      </c>
      <c r="LC387">
        <f>IF(LQ387="0-1",INDEX(Scrape!$A:$A,MATCH('HT 0-1'!KP387,Scrape!$B:$B,0)),"")</f>
        <v/>
      </c>
      <c r="LD387">
        <f>IF(LQ387="0-1",INDEX(Scrape!$B:$B,MATCH('HT 0-1'!KP387,Scrape!$B:$B,0)),"")</f>
        <v/>
      </c>
      <c r="LE387">
        <f>IF(LQ387="0-1",INDEX(Scrape!$C:$C,MATCH('HT 0-1'!KP387,Scrape!$B:$B,0)),"")</f>
        <v/>
      </c>
      <c r="LF387">
        <f>IF(LQ387="0-1",INDEX(Scrape!$D:$D,MATCH('HT 0-1'!KP387,Scrape!$B:$B,0)),"")</f>
        <v/>
      </c>
      <c r="LG387">
        <f>IF(LQ387="0-1",INDEX(Scrape!$E:$E,MATCH('HT 0-1'!KP387,Scrape!$B:$B,0)),"")</f>
        <v/>
      </c>
      <c r="LH387">
        <f>IF(LQ387="0-1",INDEX(Scrape!$F:$F,MATCH('HT 0-1'!KP387,Scrape!$B:$B,0)),"")</f>
        <v/>
      </c>
      <c r="LI387">
        <f>IF(LQ387="0-1",INDEX(Scrape!$G:$G,MATCH('HT 0-1'!KP387,Scrape!$B:$B,0)),"")</f>
        <v/>
      </c>
      <c r="LJ387">
        <f>IF(LQ387="0-1",INDEX(Scrape!$H:$H,MATCH('HT 0-1'!KP387,Scrape!$B:$B,0)),"")</f>
        <v/>
      </c>
      <c r="LK387">
        <f>IF(LQ387="0-1",INDEX(Scrape!$I:$I,MATCH('HT 0-1'!KP387,Scrape!$B:$B,0)),"")</f>
        <v/>
      </c>
      <c r="LL387">
        <f>IF(LQ387="0-1",INDEX(Scrape!$J:$J,MATCH('HT 0-1'!KP387,Scrape!$B:$B,0)),"")</f>
        <v/>
      </c>
      <c r="LM387">
        <f>IF(LQ387="0-1",INDEX(Scrape!$K:$K,MATCH('HT 0-1'!KP387,Scrape!$B:$B,0)),"")</f>
        <v/>
      </c>
      <c r="LN387">
        <f>IF(LQ387="0-1",INDEX(Scrape!$L:$L,MATCH('HT 0-1'!KP387,Scrape!$B:$B,0)),"")</f>
        <v/>
      </c>
      <c r="LO387">
        <f>IF(LQ387="0-1",INDEX(Scrape!$M:$M,MATCH('HT 0-1'!KP387,Scrape!$B:$B,0)),"")</f>
        <v/>
      </c>
      <c r="LP387">
        <f>IF(LQ387="0-1",INDEX(Scrape!$N:$N,MATCH('HT 0-1'!KP387,Scrape!$B:$B,0)),"")</f>
        <v/>
      </c>
      <c r="LQ387">
        <f>INDEX(Scrape!$O:$O,MATCH('HT 0-1'!KP387,Scrape!$B:$B,0))</f>
        <v/>
      </c>
      <c r="LR387">
        <f>(1/LJ387)+(1/LI387)+(1/LH387)</f>
        <v/>
      </c>
      <c r="LS387">
        <f>(1/LG387)+(1/LF387)+(1/LE387)</f>
        <v/>
      </c>
      <c r="LT387" s="8">
        <f>IF(INDEX(#REF!,MATCH(KQ387,#REF!,0))=INDEX(#REF!,MATCH(KQ387,#REF!,0)),INDEX(#REF!,MATCH(KQ387,#REF!,0)),"ERROR")</f>
        <v/>
      </c>
      <c r="LU387" s="4">
        <f>IF(KR387="G",2,IF(KR387="R",0.5,IF(KR387="A",1)))</f>
        <v/>
      </c>
      <c r="LV387" s="4">
        <f>IF(KS387="G",0.5,IF(KS387="R",2,IF(KS387="A",1)))</f>
        <v/>
      </c>
      <c r="LW387" s="4">
        <f>IF(KT387="G",2,IF(KT387="R",0.5,IF(KT387="A",1)))</f>
        <v/>
      </c>
      <c r="LX387" s="4">
        <f>IF(KU387="G",0.5,IF(KU387="R",2,IF(KU387="A",1)))</f>
        <v/>
      </c>
      <c r="LY387" s="7">
        <f>(LK387*(LU387+LX387)+(LL387*(LU387+LX387)))</f>
        <v/>
      </c>
      <c r="LZ387" s="7">
        <f>(LN387*(LV387+LW387)+(LO387*(LV387+LW387)))</f>
        <v/>
      </c>
      <c r="MA387" s="11">
        <f>LY387-LZ387</f>
        <v/>
      </c>
      <c r="MB387" s="5">
        <f>MA387+2</f>
        <v/>
      </c>
      <c r="MC387" s="6">
        <f>MA387-2</f>
        <v/>
      </c>
      <c r="MD387" s="4">
        <f>LE387</f>
        <v/>
      </c>
      <c r="ME387" s="9">
        <f>IF(MD387=0,1000,MD387+0.75)</f>
        <v/>
      </c>
      <c r="MF387" s="10">
        <f>IF(MD387=0,0,MD387-0.75)</f>
        <v/>
      </c>
      <c r="MG387" s="4">
        <f>((LM387*(LU387+LX387))-((LP387*(LV387+LW387))))</f>
        <v/>
      </c>
      <c r="MH387" s="9">
        <f>MG387*1.2</f>
        <v/>
      </c>
      <c r="MI387" s="10">
        <f>MG387*0.8</f>
        <v/>
      </c>
      <c r="MJ387">
        <f>IFERROR(NX387,"")</f>
        <v/>
      </c>
      <c r="MK387">
        <f>IFERROR(NY387,"")</f>
        <v/>
      </c>
      <c r="ML387">
        <f>IFERROR(NZ387,"")</f>
        <v/>
      </c>
      <c r="MM387">
        <f>IFERROR(OA387,"")</f>
        <v/>
      </c>
      <c r="MN387">
        <f>IFERROR(OB387,"")</f>
        <v/>
      </c>
      <c r="MO387">
        <f>IFERROR(OC387,"")</f>
        <v/>
      </c>
      <c r="MP387" s="1">
        <f>COUNTIFS(#REF!,LT387,#REF!,1,#REF!,"&gt;="&amp;MC387,#REF!,"&lt;="&amp;MB387,#REF!,"&lt;="&amp;ME387,#REF!,"&gt;="&amp;MF387,#REF!,"="&amp;KV387,#REF!,"="&amp;KX387)</f>
        <v/>
      </c>
      <c r="MQ387" s="1">
        <f>COUNTIFS(#REF!,LT387,#REF!,0,#REF!,"&gt;="&amp;MC387,#REF!,"&lt;="&amp;MB387,#REF!,"&lt;="&amp;ME387,#REF!,"&gt;="&amp;MF387,#REF!,"="&amp;KV387,#REF!,"="&amp;KX387)</f>
        <v/>
      </c>
      <c r="MR387" s="1">
        <f>COUNTIFS(#REF!,LT387,#REF!,1,#REF!,"&gt;="&amp;MC387,#REF!,"&lt;="&amp;MB387,#REF!,"&lt;="&amp;ME387,#REF!,"&gt;="&amp;MF387,#REF!,"="&amp;KW387,#REF!,"="&amp;KY387)</f>
        <v/>
      </c>
      <c r="MS387" s="1">
        <f>COUNTIFS(#REF!,LT387,#REF!,0,#REF!,"&gt;="&amp;MC387,#REF!,"&lt;="&amp;MB387,#REF!,"&lt;="&amp;ME387,#REF!,"&gt;="&amp;MF387,#REF!,"="&amp;KW387,#REF!,"="&amp;KY387)</f>
        <v/>
      </c>
      <c r="MT387" s="1">
        <f>COUNTIFS(#REF!,LT387,#REF!,1,#REF!,"&gt;="&amp;MI387,#REF!,"&lt;="&amp;MH387,#REF!,"&lt;="&amp;ME387,#REF!,"&gt;="&amp;MF387)</f>
        <v/>
      </c>
      <c r="MU387" s="1">
        <f>COUNTIFS(#REF!,LT387,#REF!,0,#REF!,"&gt;="&amp;MI387,#REF!,"&lt;="&amp;MH387,#REF!,"&lt;="&amp;ME387,#REF!,"&gt;="&amp;MF387)</f>
        <v/>
      </c>
      <c r="MV387" s="1">
        <f>COUNTIFS(#REF!,LT387,#REF!,1,#REF!,"&gt;="&amp;MI387,#REF!,"&lt;="&amp;MH387,#REF!,"="&amp;KZ387,#REF!,"="&amp;LA387,#REF!,"&lt;="&amp;ME387,#REF!,"&gt;="&amp;MF387)</f>
        <v/>
      </c>
      <c r="MW387" s="1">
        <f>COUNTIFS(#REF!,LT387,#REF!,0,#REF!,"&gt;="&amp;MI387,#REF!,"&lt;="&amp;MH387,#REF!,"="&amp;KZ387,#REF!,"="&amp;LA387,#REF!,"&lt;="&amp;ME387,#REF!,"&gt;="&amp;MF387)</f>
        <v/>
      </c>
      <c r="MX387" s="1">
        <f>COUNTIFS(#REF!,LT387,#REF!,1,#REF!,"&gt;="&amp;MC387,#REF!,"&lt;="&amp;MB387,#REF!,"&lt;="&amp;ME387,#REF!,"&gt;="&amp;MF387)</f>
        <v/>
      </c>
      <c r="MY387" s="1">
        <f>COUNTIFS(#REF!,LT387,#REF!,0,#REF!,"&gt;="&amp;MC387,#REF!,"&lt;="&amp;MB387,#REF!,"&lt;="&amp;ME387,#REF!,"&gt;="&amp;MF387)</f>
        <v/>
      </c>
      <c r="MZ387" s="1">
        <f>COUNTIFS(#REF!,LT387,#REF!,1,#REF!,"&lt;="&amp;ME387,#REF!,"&gt;="&amp;MF387,#REF!,"="&amp;KV387,#REF!,"="&amp;KX387)</f>
        <v/>
      </c>
      <c r="NA387" s="1">
        <f>COUNTIFS(#REF!,LT387,#REF!,0,#REF!,"&lt;="&amp;ME387,#REF!,"&gt;="&amp;MF387,#REF!,"="&amp;KV387,#REF!,"="&amp;KX387)</f>
        <v/>
      </c>
      <c r="NB387" s="1">
        <f>COUNTIFS(#REF!,LT387,#REF!,1,#REF!,"&lt;="&amp;ME387,#REF!,"&gt;="&amp;MF387,#REF!,"="&amp;KW387,#REF!,"="&amp;KY387)</f>
        <v/>
      </c>
      <c r="NC387" s="1">
        <f>COUNTIFS(#REF!,LT387,#REF!,0,#REF!,"&lt;="&amp;ME387,#REF!,"&gt;="&amp;MF387,#REF!,"="&amp;KW387,#REF!,"="&amp;KY387)</f>
        <v/>
      </c>
      <c r="ND387" s="1">
        <f>MP387+MR387+MT387+MV387+MX387+MZ387+NB387</f>
        <v/>
      </c>
      <c r="NE387" s="1">
        <f>MQ387+MS387+MU387+MW387+MY387+NA387+NC387</f>
        <v/>
      </c>
      <c r="NF387" s="1">
        <f>ND387+NE387</f>
        <v/>
      </c>
      <c r="NG387" s="33">
        <f>ND387/(ND387+NE387)</f>
        <v/>
      </c>
      <c r="NH387" s="3">
        <f>1/NG387</f>
        <v/>
      </c>
      <c r="NI387" s="1">
        <f>LI387</f>
        <v/>
      </c>
      <c r="NJ387" s="79">
        <f>((1-NG387)*(1/(NI387-1))*0.98-(NG387*1))</f>
        <v/>
      </c>
      <c r="NK387" s="34">
        <f>IF(LR387&lt;0.9,0,IF(AND(LR387&gt;1.1),0,1))</f>
        <v/>
      </c>
      <c r="NL387" s="34">
        <f>IF(LS387&lt;0.9,0,IF(AND(LS387&gt;1.1),0,1))</f>
        <v/>
      </c>
      <c r="NM387" s="32">
        <f>IF(NF387&gt;99,1,0)</f>
        <v/>
      </c>
      <c r="NN387" s="32">
        <f>IF(NJ387&gt;0.0799,1,0)</f>
        <v/>
      </c>
      <c r="NO387" s="32">
        <f>IF(NJ387&gt;NQ387,1,0)</f>
        <v/>
      </c>
      <c r="NP387" s="32">
        <f>NM387+NN387+NO387+NK387+NL387</f>
        <v/>
      </c>
      <c r="NQ387" s="79">
        <f>(((100*NG387)*(NI387-1)*0.98)-((1-NG387)*100))/100</f>
        <v/>
      </c>
      <c r="NR387" s="34">
        <f>IF(LR387&lt;0.9,0,IF(AND(LR387&gt;1.1),0,1))</f>
        <v/>
      </c>
      <c r="NS387" s="34">
        <f>IF(LS387&lt;0.9,0,IF(AND(LS387&gt;1.1),0,1))</f>
        <v/>
      </c>
      <c r="NT387" s="32">
        <f>IF(NF387&gt;99,1,0)</f>
        <v/>
      </c>
      <c r="NU387" s="32">
        <f>IF(NQ387&gt;0.0799,1,0)</f>
        <v/>
      </c>
      <c r="NV387" s="32">
        <f>IF(NQ387&gt;NJ387,1,0)</f>
        <v/>
      </c>
      <c r="NW387" s="32">
        <f>NT387+NU387+NV387+NR387+NS387</f>
        <v/>
      </c>
      <c r="NX387">
        <f>IF(NP387=5,"LayAway0-1",IF(AND(NW387=5),"BackAway0-1",""))</f>
        <v/>
      </c>
      <c r="NY387">
        <f>IF(NP387=5,KO387,IF(AND(NW387=5),KO387,""))</f>
        <v/>
      </c>
      <c r="NZ387">
        <f>IF(NP387=5,"Match Odds",IF(AND(NW387=5),"Match Odds",""))</f>
        <v/>
      </c>
      <c r="OA387">
        <f>IF(NP387=5,KP387,IF(AND(NW387=5),KP387,""))</f>
        <v/>
      </c>
      <c r="OB387">
        <f>IF(NP387=5,"MATCH_ODDS",IF(AND(NW387=5),"MATCH_ODDS",""))</f>
        <v/>
      </c>
      <c r="OC387">
        <f>IF(NP387=5,"LAY",IF(AND(NW387=5),"BACK",""))</f>
        <v/>
      </c>
    </row>
    <row r="388" ht="16.5" customHeight="1" thickBot="1" thickTop="1">
      <c r="A388" s="2" t="n"/>
      <c r="KN388" s="1">
        <f>IF(INDEX(#REF!,MATCH('HT 0-1'!D388,#REF!,0))=INDEX(#REF!,MATCH('HT 0-1'!D388,#REF!,0)),INDEX(#REF!,MATCH('HT 0-1'!D388,#REF!,0)),"ERROR")</f>
        <v/>
      </c>
      <c r="KO388" s="1">
        <f>IF(INDEX(#REF!,MATCH('HT 0-1'!E388,#REF!,0))=INDEX(#REF!,MATCH('HT 0-1'!E388,#REF!,0)),INDEX(#REF!,MATCH('HT 0-1'!E388,#REF!,0)),"ERROR")</f>
        <v/>
      </c>
      <c r="KP388" s="1">
        <f>KN388&amp;" v "&amp;KO388</f>
        <v/>
      </c>
      <c r="KQ388">
        <f>B388&amp;"_"&amp;C388</f>
        <v/>
      </c>
      <c r="KR388" s="1">
        <f>IF((HW388/KK388)&lt;0.335,"G",IF((HW388/KK388)&gt;0.67,"R","A"))</f>
        <v/>
      </c>
      <c r="KS388" s="1">
        <f>IF((HX388/KK388)&lt;0.335,"G",IF((HX388/KK388)&gt;0.67,"R","A"))</f>
        <v/>
      </c>
      <c r="KT388" s="1">
        <f>IF((IH388/KK388)&lt;0.335,"G",IF((IH388/KK388)&gt;0.67,"R","A"))</f>
        <v/>
      </c>
      <c r="KU388" s="1">
        <f>IF((II388/KK388)&lt;0.335,"G",IF((II388/KK388)&gt;0.67,"R","A"))</f>
        <v/>
      </c>
      <c r="KV388" s="1">
        <f>IF((HZ388/KK388)&lt;0.335,"G",IF((HZ388/KK388)&gt;0.67,"R","A"))</f>
        <v/>
      </c>
      <c r="KW388" s="1">
        <f>IF((HY388/KK388)&lt;0.335,"G",IF((HY388/KK388)&gt;0.67,"R","A"))</f>
        <v/>
      </c>
      <c r="KX388" s="1">
        <f>IF((IK388/KK388)&lt;0.335,"G",IF((IK388/KK388)&gt;0.67,"R","A"))</f>
        <v/>
      </c>
      <c r="KY388" s="1">
        <f>IF((IJ388/KK388)&lt;0.335,"G",IF((IJ388/KK388)&gt;0.67,"R","A"))</f>
        <v/>
      </c>
      <c r="KZ388" s="1">
        <f>IF((HQ388/KK388)&lt;0.335,"G",IF((HQ388/KK388)&gt;0.67,"R","A"))</f>
        <v/>
      </c>
      <c r="LA388" s="1">
        <f>IF((IB388/KK388)&lt;0.335,"G",IF((IB388/KK388)&gt;0.67,"R","A"))</f>
        <v/>
      </c>
      <c r="LB388">
        <f>IF(LQ388="0-1",INDEX(Scrape!#REF!,MATCH('HT 0-1'!KP388,Scrape!$B:$B,0)),"")</f>
        <v/>
      </c>
      <c r="LC388">
        <f>IF(LQ388="0-1",INDEX(Scrape!$A:$A,MATCH('HT 0-1'!KP388,Scrape!$B:$B,0)),"")</f>
        <v/>
      </c>
      <c r="LD388">
        <f>IF(LQ388="0-1",INDEX(Scrape!$B:$B,MATCH('HT 0-1'!KP388,Scrape!$B:$B,0)),"")</f>
        <v/>
      </c>
      <c r="LE388">
        <f>IF(LQ388="0-1",INDEX(Scrape!$C:$C,MATCH('HT 0-1'!KP388,Scrape!$B:$B,0)),"")</f>
        <v/>
      </c>
      <c r="LF388">
        <f>IF(LQ388="0-1",INDEX(Scrape!$D:$D,MATCH('HT 0-1'!KP388,Scrape!$B:$B,0)),"")</f>
        <v/>
      </c>
      <c r="LG388">
        <f>IF(LQ388="0-1",INDEX(Scrape!$E:$E,MATCH('HT 0-1'!KP388,Scrape!$B:$B,0)),"")</f>
        <v/>
      </c>
      <c r="LH388">
        <f>IF(LQ388="0-1",INDEX(Scrape!$F:$F,MATCH('HT 0-1'!KP388,Scrape!$B:$B,0)),"")</f>
        <v/>
      </c>
      <c r="LI388">
        <f>IF(LQ388="0-1",INDEX(Scrape!$G:$G,MATCH('HT 0-1'!KP388,Scrape!$B:$B,0)),"")</f>
        <v/>
      </c>
      <c r="LJ388">
        <f>IF(LQ388="0-1",INDEX(Scrape!$H:$H,MATCH('HT 0-1'!KP388,Scrape!$B:$B,0)),"")</f>
        <v/>
      </c>
      <c r="LK388">
        <f>IF(LQ388="0-1",INDEX(Scrape!$I:$I,MATCH('HT 0-1'!KP388,Scrape!$B:$B,0)),"")</f>
        <v/>
      </c>
      <c r="LL388">
        <f>IF(LQ388="0-1",INDEX(Scrape!$J:$J,MATCH('HT 0-1'!KP388,Scrape!$B:$B,0)),"")</f>
        <v/>
      </c>
      <c r="LM388">
        <f>IF(LQ388="0-1",INDEX(Scrape!$K:$K,MATCH('HT 0-1'!KP388,Scrape!$B:$B,0)),"")</f>
        <v/>
      </c>
      <c r="LN388">
        <f>IF(LQ388="0-1",INDEX(Scrape!$L:$L,MATCH('HT 0-1'!KP388,Scrape!$B:$B,0)),"")</f>
        <v/>
      </c>
      <c r="LO388">
        <f>IF(LQ388="0-1",INDEX(Scrape!$M:$M,MATCH('HT 0-1'!KP388,Scrape!$B:$B,0)),"")</f>
        <v/>
      </c>
      <c r="LP388">
        <f>IF(LQ388="0-1",INDEX(Scrape!$N:$N,MATCH('HT 0-1'!KP388,Scrape!$B:$B,0)),"")</f>
        <v/>
      </c>
      <c r="LQ388">
        <f>INDEX(Scrape!$O:$O,MATCH('HT 0-1'!KP388,Scrape!$B:$B,0))</f>
        <v/>
      </c>
      <c r="LR388">
        <f>(1/LJ388)+(1/LI388)+(1/LH388)</f>
        <v/>
      </c>
      <c r="LS388">
        <f>(1/LG388)+(1/LF388)+(1/LE388)</f>
        <v/>
      </c>
      <c r="LT388" s="8">
        <f>IF(INDEX(#REF!,MATCH(KQ388,#REF!,0))=INDEX(#REF!,MATCH(KQ388,#REF!,0)),INDEX(#REF!,MATCH(KQ388,#REF!,0)),"ERROR")</f>
        <v/>
      </c>
      <c r="LU388" s="4">
        <f>IF(KR388="G",2,IF(KR388="R",0.5,IF(KR388="A",1)))</f>
        <v/>
      </c>
      <c r="LV388" s="4">
        <f>IF(KS388="G",0.5,IF(KS388="R",2,IF(KS388="A",1)))</f>
        <v/>
      </c>
      <c r="LW388" s="4">
        <f>IF(KT388="G",2,IF(KT388="R",0.5,IF(KT388="A",1)))</f>
        <v/>
      </c>
      <c r="LX388" s="4">
        <f>IF(KU388="G",0.5,IF(KU388="R",2,IF(KU388="A",1)))</f>
        <v/>
      </c>
      <c r="LY388" s="7">
        <f>(LK388*(LU388+LX388)+(LL388*(LU388+LX388)))</f>
        <v/>
      </c>
      <c r="LZ388" s="7">
        <f>(LN388*(LV388+LW388)+(LO388*(LV388+LW388)))</f>
        <v/>
      </c>
      <c r="MA388" s="11">
        <f>LY388-LZ388</f>
        <v/>
      </c>
      <c r="MB388" s="5">
        <f>MA388+2</f>
        <v/>
      </c>
      <c r="MC388" s="6">
        <f>MA388-2</f>
        <v/>
      </c>
      <c r="MD388" s="4">
        <f>LE388</f>
        <v/>
      </c>
      <c r="ME388" s="9">
        <f>IF(MD388=0,1000,MD388+0.75)</f>
        <v/>
      </c>
      <c r="MF388" s="10">
        <f>IF(MD388=0,0,MD388-0.75)</f>
        <v/>
      </c>
      <c r="MG388" s="4">
        <f>((LM388*(LU388+LX388))-((LP388*(LV388+LW388))))</f>
        <v/>
      </c>
      <c r="MH388" s="9">
        <f>MG388*1.2</f>
        <v/>
      </c>
      <c r="MI388" s="10">
        <f>MG388*0.8</f>
        <v/>
      </c>
      <c r="MJ388">
        <f>IFERROR(NX388,"")</f>
        <v/>
      </c>
      <c r="MK388">
        <f>IFERROR(NY388,"")</f>
        <v/>
      </c>
      <c r="ML388">
        <f>IFERROR(NZ388,"")</f>
        <v/>
      </c>
      <c r="MM388">
        <f>IFERROR(OA388,"")</f>
        <v/>
      </c>
      <c r="MN388">
        <f>IFERROR(OB388,"")</f>
        <v/>
      </c>
      <c r="MO388">
        <f>IFERROR(OC388,"")</f>
        <v/>
      </c>
      <c r="MP388" s="1">
        <f>COUNTIFS(#REF!,LT388,#REF!,1,#REF!,"&gt;="&amp;MC388,#REF!,"&lt;="&amp;MB388,#REF!,"&lt;="&amp;ME388,#REF!,"&gt;="&amp;MF388,#REF!,"="&amp;KV388,#REF!,"="&amp;KX388)</f>
        <v/>
      </c>
      <c r="MQ388" s="1">
        <f>COUNTIFS(#REF!,LT388,#REF!,0,#REF!,"&gt;="&amp;MC388,#REF!,"&lt;="&amp;MB388,#REF!,"&lt;="&amp;ME388,#REF!,"&gt;="&amp;MF388,#REF!,"="&amp;KV388,#REF!,"="&amp;KX388)</f>
        <v/>
      </c>
      <c r="MR388" s="1">
        <f>COUNTIFS(#REF!,LT388,#REF!,1,#REF!,"&gt;="&amp;MC388,#REF!,"&lt;="&amp;MB388,#REF!,"&lt;="&amp;ME388,#REF!,"&gt;="&amp;MF388,#REF!,"="&amp;KW388,#REF!,"="&amp;KY388)</f>
        <v/>
      </c>
      <c r="MS388" s="1">
        <f>COUNTIFS(#REF!,LT388,#REF!,0,#REF!,"&gt;="&amp;MC388,#REF!,"&lt;="&amp;MB388,#REF!,"&lt;="&amp;ME388,#REF!,"&gt;="&amp;MF388,#REF!,"="&amp;KW388,#REF!,"="&amp;KY388)</f>
        <v/>
      </c>
      <c r="MT388" s="1">
        <f>COUNTIFS(#REF!,LT388,#REF!,1,#REF!,"&gt;="&amp;MI388,#REF!,"&lt;="&amp;MH388,#REF!,"&lt;="&amp;ME388,#REF!,"&gt;="&amp;MF388)</f>
        <v/>
      </c>
      <c r="MU388" s="1">
        <f>COUNTIFS(#REF!,LT388,#REF!,0,#REF!,"&gt;="&amp;MI388,#REF!,"&lt;="&amp;MH388,#REF!,"&lt;="&amp;ME388,#REF!,"&gt;="&amp;MF388)</f>
        <v/>
      </c>
      <c r="MV388" s="1">
        <f>COUNTIFS(#REF!,LT388,#REF!,1,#REF!,"&gt;="&amp;MI388,#REF!,"&lt;="&amp;MH388,#REF!,"="&amp;KZ388,#REF!,"="&amp;LA388,#REF!,"&lt;="&amp;ME388,#REF!,"&gt;="&amp;MF388)</f>
        <v/>
      </c>
      <c r="MW388" s="1">
        <f>COUNTIFS(#REF!,LT388,#REF!,0,#REF!,"&gt;="&amp;MI388,#REF!,"&lt;="&amp;MH388,#REF!,"="&amp;KZ388,#REF!,"="&amp;LA388,#REF!,"&lt;="&amp;ME388,#REF!,"&gt;="&amp;MF388)</f>
        <v/>
      </c>
      <c r="MX388" s="1">
        <f>COUNTIFS(#REF!,LT388,#REF!,1,#REF!,"&gt;="&amp;MC388,#REF!,"&lt;="&amp;MB388,#REF!,"&lt;="&amp;ME388,#REF!,"&gt;="&amp;MF388)</f>
        <v/>
      </c>
      <c r="MY388" s="1">
        <f>COUNTIFS(#REF!,LT388,#REF!,0,#REF!,"&gt;="&amp;MC388,#REF!,"&lt;="&amp;MB388,#REF!,"&lt;="&amp;ME388,#REF!,"&gt;="&amp;MF388)</f>
        <v/>
      </c>
      <c r="MZ388" s="1">
        <f>COUNTIFS(#REF!,LT388,#REF!,1,#REF!,"&lt;="&amp;ME388,#REF!,"&gt;="&amp;MF388,#REF!,"="&amp;KV388,#REF!,"="&amp;KX388)</f>
        <v/>
      </c>
      <c r="NA388" s="1">
        <f>COUNTIFS(#REF!,LT388,#REF!,0,#REF!,"&lt;="&amp;ME388,#REF!,"&gt;="&amp;MF388,#REF!,"="&amp;KV388,#REF!,"="&amp;KX388)</f>
        <v/>
      </c>
      <c r="NB388" s="1">
        <f>COUNTIFS(#REF!,LT388,#REF!,1,#REF!,"&lt;="&amp;ME388,#REF!,"&gt;="&amp;MF388,#REF!,"="&amp;KW388,#REF!,"="&amp;KY388)</f>
        <v/>
      </c>
      <c r="NC388" s="1">
        <f>COUNTIFS(#REF!,LT388,#REF!,0,#REF!,"&lt;="&amp;ME388,#REF!,"&gt;="&amp;MF388,#REF!,"="&amp;KW388,#REF!,"="&amp;KY388)</f>
        <v/>
      </c>
      <c r="ND388" s="1">
        <f>MP388+MR388+MT388+MV388+MX388+MZ388+NB388</f>
        <v/>
      </c>
      <c r="NE388" s="1">
        <f>MQ388+MS388+MU388+MW388+MY388+NA388+NC388</f>
        <v/>
      </c>
      <c r="NF388" s="1">
        <f>ND388+NE388</f>
        <v/>
      </c>
      <c r="NG388" s="33">
        <f>ND388/(ND388+NE388)</f>
        <v/>
      </c>
      <c r="NH388" s="3">
        <f>1/NG388</f>
        <v/>
      </c>
      <c r="NI388" s="1">
        <f>LI388</f>
        <v/>
      </c>
      <c r="NJ388" s="79">
        <f>((1-NG388)*(1/(NI388-1))*0.98-(NG388*1))</f>
        <v/>
      </c>
      <c r="NK388" s="34">
        <f>IF(LR388&lt;0.9,0,IF(AND(LR388&gt;1.1),0,1))</f>
        <v/>
      </c>
      <c r="NL388" s="34">
        <f>IF(LS388&lt;0.9,0,IF(AND(LS388&gt;1.1),0,1))</f>
        <v/>
      </c>
      <c r="NM388" s="32">
        <f>IF(NF388&gt;99,1,0)</f>
        <v/>
      </c>
      <c r="NN388" s="32">
        <f>IF(NJ388&gt;0.0799,1,0)</f>
        <v/>
      </c>
      <c r="NO388" s="32">
        <f>IF(NJ388&gt;NQ388,1,0)</f>
        <v/>
      </c>
      <c r="NP388" s="32">
        <f>NM388+NN388+NO388+NK388+NL388</f>
        <v/>
      </c>
      <c r="NQ388" s="79">
        <f>(((100*NG388)*(NI388-1)*0.98)-((1-NG388)*100))/100</f>
        <v/>
      </c>
      <c r="NR388" s="34">
        <f>IF(LR388&lt;0.9,0,IF(AND(LR388&gt;1.1),0,1))</f>
        <v/>
      </c>
      <c r="NS388" s="34">
        <f>IF(LS388&lt;0.9,0,IF(AND(LS388&gt;1.1),0,1))</f>
        <v/>
      </c>
      <c r="NT388" s="32">
        <f>IF(NF388&gt;99,1,0)</f>
        <v/>
      </c>
      <c r="NU388" s="32">
        <f>IF(NQ388&gt;0.0799,1,0)</f>
        <v/>
      </c>
      <c r="NV388" s="32">
        <f>IF(NQ388&gt;NJ388,1,0)</f>
        <v/>
      </c>
      <c r="NW388" s="32">
        <f>NT388+NU388+NV388+NR388+NS388</f>
        <v/>
      </c>
      <c r="NX388">
        <f>IF(NP388=5,"LayAway0-1",IF(AND(NW388=5),"BackAway0-1",""))</f>
        <v/>
      </c>
      <c r="NY388">
        <f>IF(NP388=5,KO388,IF(AND(NW388=5),KO388,""))</f>
        <v/>
      </c>
      <c r="NZ388">
        <f>IF(NP388=5,"Match Odds",IF(AND(NW388=5),"Match Odds",""))</f>
        <v/>
      </c>
      <c r="OA388">
        <f>IF(NP388=5,KP388,IF(AND(NW388=5),KP388,""))</f>
        <v/>
      </c>
      <c r="OB388">
        <f>IF(NP388=5,"MATCH_ODDS",IF(AND(NW388=5),"MATCH_ODDS",""))</f>
        <v/>
      </c>
      <c r="OC388">
        <f>IF(NP388=5,"LAY",IF(AND(NW388=5),"BACK",""))</f>
        <v/>
      </c>
    </row>
    <row r="389" ht="16.5" customHeight="1" thickBot="1" thickTop="1">
      <c r="A389" s="2" t="n"/>
      <c r="KN389" s="1">
        <f>IF(INDEX(#REF!,MATCH('HT 0-1'!D389,#REF!,0))=INDEX(#REF!,MATCH('HT 0-1'!D389,#REF!,0)),INDEX(#REF!,MATCH('HT 0-1'!D389,#REF!,0)),"ERROR")</f>
        <v/>
      </c>
      <c r="KO389" s="1">
        <f>IF(INDEX(#REF!,MATCH('HT 0-1'!E389,#REF!,0))=INDEX(#REF!,MATCH('HT 0-1'!E389,#REF!,0)),INDEX(#REF!,MATCH('HT 0-1'!E389,#REF!,0)),"ERROR")</f>
        <v/>
      </c>
      <c r="KP389" s="1">
        <f>KN389&amp;" v "&amp;KO389</f>
        <v/>
      </c>
      <c r="KQ389">
        <f>B389&amp;"_"&amp;C389</f>
        <v/>
      </c>
      <c r="KR389" s="1">
        <f>IF((HW389/KK389)&lt;0.335,"G",IF((HW389/KK389)&gt;0.67,"R","A"))</f>
        <v/>
      </c>
      <c r="KS389" s="1">
        <f>IF((HX389/KK389)&lt;0.335,"G",IF((HX389/KK389)&gt;0.67,"R","A"))</f>
        <v/>
      </c>
      <c r="KT389" s="1">
        <f>IF((IH389/KK389)&lt;0.335,"G",IF((IH389/KK389)&gt;0.67,"R","A"))</f>
        <v/>
      </c>
      <c r="KU389" s="1">
        <f>IF((II389/KK389)&lt;0.335,"G",IF((II389/KK389)&gt;0.67,"R","A"))</f>
        <v/>
      </c>
      <c r="KV389" s="1">
        <f>IF((HZ389/KK389)&lt;0.335,"G",IF((HZ389/KK389)&gt;0.67,"R","A"))</f>
        <v/>
      </c>
      <c r="KW389" s="1">
        <f>IF((HY389/KK389)&lt;0.335,"G",IF((HY389/KK389)&gt;0.67,"R","A"))</f>
        <v/>
      </c>
      <c r="KX389" s="1">
        <f>IF((IK389/KK389)&lt;0.335,"G",IF((IK389/KK389)&gt;0.67,"R","A"))</f>
        <v/>
      </c>
      <c r="KY389" s="1">
        <f>IF((IJ389/KK389)&lt;0.335,"G",IF((IJ389/KK389)&gt;0.67,"R","A"))</f>
        <v/>
      </c>
      <c r="KZ389" s="1">
        <f>IF((HQ389/KK389)&lt;0.335,"G",IF((HQ389/KK389)&gt;0.67,"R","A"))</f>
        <v/>
      </c>
      <c r="LA389" s="1">
        <f>IF((IB389/KK389)&lt;0.335,"G",IF((IB389/KK389)&gt;0.67,"R","A"))</f>
        <v/>
      </c>
      <c r="LB389">
        <f>IF(LQ389="0-1",INDEX(Scrape!#REF!,MATCH('HT 0-1'!KP389,Scrape!$B:$B,0)),"")</f>
        <v/>
      </c>
      <c r="LC389">
        <f>IF(LQ389="0-1",INDEX(Scrape!$A:$A,MATCH('HT 0-1'!KP389,Scrape!$B:$B,0)),"")</f>
        <v/>
      </c>
      <c r="LD389">
        <f>IF(LQ389="0-1",INDEX(Scrape!$B:$B,MATCH('HT 0-1'!KP389,Scrape!$B:$B,0)),"")</f>
        <v/>
      </c>
      <c r="LE389">
        <f>IF(LQ389="0-1",INDEX(Scrape!$C:$C,MATCH('HT 0-1'!KP389,Scrape!$B:$B,0)),"")</f>
        <v/>
      </c>
      <c r="LF389">
        <f>IF(LQ389="0-1",INDEX(Scrape!$D:$D,MATCH('HT 0-1'!KP389,Scrape!$B:$B,0)),"")</f>
        <v/>
      </c>
      <c r="LG389">
        <f>IF(LQ389="0-1",INDEX(Scrape!$E:$E,MATCH('HT 0-1'!KP389,Scrape!$B:$B,0)),"")</f>
        <v/>
      </c>
      <c r="LH389">
        <f>IF(LQ389="0-1",INDEX(Scrape!$F:$F,MATCH('HT 0-1'!KP389,Scrape!$B:$B,0)),"")</f>
        <v/>
      </c>
      <c r="LI389">
        <f>IF(LQ389="0-1",INDEX(Scrape!$G:$G,MATCH('HT 0-1'!KP389,Scrape!$B:$B,0)),"")</f>
        <v/>
      </c>
      <c r="LJ389">
        <f>IF(LQ389="0-1",INDEX(Scrape!$H:$H,MATCH('HT 0-1'!KP389,Scrape!$B:$B,0)),"")</f>
        <v/>
      </c>
      <c r="LK389">
        <f>IF(LQ389="0-1",INDEX(Scrape!$I:$I,MATCH('HT 0-1'!KP389,Scrape!$B:$B,0)),"")</f>
        <v/>
      </c>
      <c r="LL389">
        <f>IF(LQ389="0-1",INDEX(Scrape!$J:$J,MATCH('HT 0-1'!KP389,Scrape!$B:$B,0)),"")</f>
        <v/>
      </c>
      <c r="LM389">
        <f>IF(LQ389="0-1",INDEX(Scrape!$K:$K,MATCH('HT 0-1'!KP389,Scrape!$B:$B,0)),"")</f>
        <v/>
      </c>
      <c r="LN389">
        <f>IF(LQ389="0-1",INDEX(Scrape!$L:$L,MATCH('HT 0-1'!KP389,Scrape!$B:$B,0)),"")</f>
        <v/>
      </c>
      <c r="LO389">
        <f>IF(LQ389="0-1",INDEX(Scrape!$M:$M,MATCH('HT 0-1'!KP389,Scrape!$B:$B,0)),"")</f>
        <v/>
      </c>
      <c r="LP389">
        <f>IF(LQ389="0-1",INDEX(Scrape!$N:$N,MATCH('HT 0-1'!KP389,Scrape!$B:$B,0)),"")</f>
        <v/>
      </c>
      <c r="LQ389">
        <f>INDEX(Scrape!$O:$O,MATCH('HT 0-1'!KP389,Scrape!$B:$B,0))</f>
        <v/>
      </c>
      <c r="LR389">
        <f>(1/LJ389)+(1/LI389)+(1/LH389)</f>
        <v/>
      </c>
      <c r="LS389">
        <f>(1/LG389)+(1/LF389)+(1/LE389)</f>
        <v/>
      </c>
      <c r="LT389" s="8">
        <f>IF(INDEX(#REF!,MATCH(KQ389,#REF!,0))=INDEX(#REF!,MATCH(KQ389,#REF!,0)),INDEX(#REF!,MATCH(KQ389,#REF!,0)),"ERROR")</f>
        <v/>
      </c>
      <c r="LU389" s="4">
        <f>IF(KR389="G",2,IF(KR389="R",0.5,IF(KR389="A",1)))</f>
        <v/>
      </c>
      <c r="LV389" s="4">
        <f>IF(KS389="G",0.5,IF(KS389="R",2,IF(KS389="A",1)))</f>
        <v/>
      </c>
      <c r="LW389" s="4">
        <f>IF(KT389="G",2,IF(KT389="R",0.5,IF(KT389="A",1)))</f>
        <v/>
      </c>
      <c r="LX389" s="4">
        <f>IF(KU389="G",0.5,IF(KU389="R",2,IF(KU389="A",1)))</f>
        <v/>
      </c>
      <c r="LY389" s="7">
        <f>(LK389*(LU389+LX389)+(LL389*(LU389+LX389)))</f>
        <v/>
      </c>
      <c r="LZ389" s="7">
        <f>(LN389*(LV389+LW389)+(LO389*(LV389+LW389)))</f>
        <v/>
      </c>
      <c r="MA389" s="11">
        <f>LY389-LZ389</f>
        <v/>
      </c>
      <c r="MB389" s="5">
        <f>MA389+2</f>
        <v/>
      </c>
      <c r="MC389" s="6">
        <f>MA389-2</f>
        <v/>
      </c>
      <c r="MD389" s="4">
        <f>LE389</f>
        <v/>
      </c>
      <c r="ME389" s="9">
        <f>IF(MD389=0,1000,MD389+0.75)</f>
        <v/>
      </c>
      <c r="MF389" s="10">
        <f>IF(MD389=0,0,MD389-0.75)</f>
        <v/>
      </c>
      <c r="MG389" s="4">
        <f>((LM389*(LU389+LX389))-((LP389*(LV389+LW389))))</f>
        <v/>
      </c>
      <c r="MH389" s="9">
        <f>MG389*1.2</f>
        <v/>
      </c>
      <c r="MI389" s="10">
        <f>MG389*0.8</f>
        <v/>
      </c>
      <c r="MJ389">
        <f>IFERROR(NX389,"")</f>
        <v/>
      </c>
      <c r="MK389">
        <f>IFERROR(NY389,"")</f>
        <v/>
      </c>
      <c r="ML389">
        <f>IFERROR(NZ389,"")</f>
        <v/>
      </c>
      <c r="MM389">
        <f>IFERROR(OA389,"")</f>
        <v/>
      </c>
      <c r="MN389">
        <f>IFERROR(OB389,"")</f>
        <v/>
      </c>
      <c r="MO389">
        <f>IFERROR(OC389,"")</f>
        <v/>
      </c>
      <c r="MP389" s="1">
        <f>COUNTIFS(#REF!,LT389,#REF!,1,#REF!,"&gt;="&amp;MC389,#REF!,"&lt;="&amp;MB389,#REF!,"&lt;="&amp;ME389,#REF!,"&gt;="&amp;MF389,#REF!,"="&amp;KV389,#REF!,"="&amp;KX389)</f>
        <v/>
      </c>
      <c r="MQ389" s="1">
        <f>COUNTIFS(#REF!,LT389,#REF!,0,#REF!,"&gt;="&amp;MC389,#REF!,"&lt;="&amp;MB389,#REF!,"&lt;="&amp;ME389,#REF!,"&gt;="&amp;MF389,#REF!,"="&amp;KV389,#REF!,"="&amp;KX389)</f>
        <v/>
      </c>
      <c r="MR389" s="1">
        <f>COUNTIFS(#REF!,LT389,#REF!,1,#REF!,"&gt;="&amp;MC389,#REF!,"&lt;="&amp;MB389,#REF!,"&lt;="&amp;ME389,#REF!,"&gt;="&amp;MF389,#REF!,"="&amp;KW389,#REF!,"="&amp;KY389)</f>
        <v/>
      </c>
      <c r="MS389" s="1">
        <f>COUNTIFS(#REF!,LT389,#REF!,0,#REF!,"&gt;="&amp;MC389,#REF!,"&lt;="&amp;MB389,#REF!,"&lt;="&amp;ME389,#REF!,"&gt;="&amp;MF389,#REF!,"="&amp;KW389,#REF!,"="&amp;KY389)</f>
        <v/>
      </c>
      <c r="MT389" s="1">
        <f>COUNTIFS(#REF!,LT389,#REF!,1,#REF!,"&gt;="&amp;MI389,#REF!,"&lt;="&amp;MH389,#REF!,"&lt;="&amp;ME389,#REF!,"&gt;="&amp;MF389)</f>
        <v/>
      </c>
      <c r="MU389" s="1">
        <f>COUNTIFS(#REF!,LT389,#REF!,0,#REF!,"&gt;="&amp;MI389,#REF!,"&lt;="&amp;MH389,#REF!,"&lt;="&amp;ME389,#REF!,"&gt;="&amp;MF389)</f>
        <v/>
      </c>
      <c r="MV389" s="1">
        <f>COUNTIFS(#REF!,LT389,#REF!,1,#REF!,"&gt;="&amp;MI389,#REF!,"&lt;="&amp;MH389,#REF!,"="&amp;KZ389,#REF!,"="&amp;LA389,#REF!,"&lt;="&amp;ME389,#REF!,"&gt;="&amp;MF389)</f>
        <v/>
      </c>
      <c r="MW389" s="1">
        <f>COUNTIFS(#REF!,LT389,#REF!,0,#REF!,"&gt;="&amp;MI389,#REF!,"&lt;="&amp;MH389,#REF!,"="&amp;KZ389,#REF!,"="&amp;LA389,#REF!,"&lt;="&amp;ME389,#REF!,"&gt;="&amp;MF389)</f>
        <v/>
      </c>
      <c r="MX389" s="1">
        <f>COUNTIFS(#REF!,LT389,#REF!,1,#REF!,"&gt;="&amp;MC389,#REF!,"&lt;="&amp;MB389,#REF!,"&lt;="&amp;ME389,#REF!,"&gt;="&amp;MF389)</f>
        <v/>
      </c>
      <c r="MY389" s="1">
        <f>COUNTIFS(#REF!,LT389,#REF!,0,#REF!,"&gt;="&amp;MC389,#REF!,"&lt;="&amp;MB389,#REF!,"&lt;="&amp;ME389,#REF!,"&gt;="&amp;MF389)</f>
        <v/>
      </c>
      <c r="MZ389" s="1">
        <f>COUNTIFS(#REF!,LT389,#REF!,1,#REF!,"&lt;="&amp;ME389,#REF!,"&gt;="&amp;MF389,#REF!,"="&amp;KV389,#REF!,"="&amp;KX389)</f>
        <v/>
      </c>
      <c r="NA389" s="1">
        <f>COUNTIFS(#REF!,LT389,#REF!,0,#REF!,"&lt;="&amp;ME389,#REF!,"&gt;="&amp;MF389,#REF!,"="&amp;KV389,#REF!,"="&amp;KX389)</f>
        <v/>
      </c>
      <c r="NB389" s="1">
        <f>COUNTIFS(#REF!,LT389,#REF!,1,#REF!,"&lt;="&amp;ME389,#REF!,"&gt;="&amp;MF389,#REF!,"="&amp;KW389,#REF!,"="&amp;KY389)</f>
        <v/>
      </c>
      <c r="NC389" s="1">
        <f>COUNTIFS(#REF!,LT389,#REF!,0,#REF!,"&lt;="&amp;ME389,#REF!,"&gt;="&amp;MF389,#REF!,"="&amp;KW389,#REF!,"="&amp;KY389)</f>
        <v/>
      </c>
      <c r="ND389" s="1">
        <f>MP389+MR389+MT389+MV389+MX389+MZ389+NB389</f>
        <v/>
      </c>
      <c r="NE389" s="1">
        <f>MQ389+MS389+MU389+MW389+MY389+NA389+NC389</f>
        <v/>
      </c>
      <c r="NF389" s="1">
        <f>ND389+NE389</f>
        <v/>
      </c>
      <c r="NG389" s="33">
        <f>ND389/(ND389+NE389)</f>
        <v/>
      </c>
      <c r="NH389" s="3">
        <f>1/NG389</f>
        <v/>
      </c>
      <c r="NI389" s="1">
        <f>LI389</f>
        <v/>
      </c>
      <c r="NJ389" s="79">
        <f>((1-NG389)*(1/(NI389-1))*0.98-(NG389*1))</f>
        <v/>
      </c>
      <c r="NK389" s="34">
        <f>IF(LR389&lt;0.9,0,IF(AND(LR389&gt;1.1),0,1))</f>
        <v/>
      </c>
      <c r="NL389" s="34">
        <f>IF(LS389&lt;0.9,0,IF(AND(LS389&gt;1.1),0,1))</f>
        <v/>
      </c>
      <c r="NM389" s="32">
        <f>IF(NF389&gt;99,1,0)</f>
        <v/>
      </c>
      <c r="NN389" s="32">
        <f>IF(NJ389&gt;0.0799,1,0)</f>
        <v/>
      </c>
      <c r="NO389" s="32">
        <f>IF(NJ389&gt;NQ389,1,0)</f>
        <v/>
      </c>
      <c r="NP389" s="32">
        <f>NM389+NN389+NO389+NK389+NL389</f>
        <v/>
      </c>
      <c r="NQ389" s="79">
        <f>(((100*NG389)*(NI389-1)*0.98)-((1-NG389)*100))/100</f>
        <v/>
      </c>
      <c r="NR389" s="34">
        <f>IF(LR389&lt;0.9,0,IF(AND(LR389&gt;1.1),0,1))</f>
        <v/>
      </c>
      <c r="NS389" s="34">
        <f>IF(LS389&lt;0.9,0,IF(AND(LS389&gt;1.1),0,1))</f>
        <v/>
      </c>
      <c r="NT389" s="32">
        <f>IF(NF389&gt;99,1,0)</f>
        <v/>
      </c>
      <c r="NU389" s="32">
        <f>IF(NQ389&gt;0.0799,1,0)</f>
        <v/>
      </c>
      <c r="NV389" s="32">
        <f>IF(NQ389&gt;NJ389,1,0)</f>
        <v/>
      </c>
      <c r="NW389" s="32">
        <f>NT389+NU389+NV389+NR389+NS389</f>
        <v/>
      </c>
      <c r="NX389">
        <f>IF(NP389=5,"LayAway0-1",IF(AND(NW389=5),"BackAway0-1",""))</f>
        <v/>
      </c>
      <c r="NY389">
        <f>IF(NP389=5,KO389,IF(AND(NW389=5),KO389,""))</f>
        <v/>
      </c>
      <c r="NZ389">
        <f>IF(NP389=5,"Match Odds",IF(AND(NW389=5),"Match Odds",""))</f>
        <v/>
      </c>
      <c r="OA389">
        <f>IF(NP389=5,KP389,IF(AND(NW389=5),KP389,""))</f>
        <v/>
      </c>
      <c r="OB389">
        <f>IF(NP389=5,"MATCH_ODDS",IF(AND(NW389=5),"MATCH_ODDS",""))</f>
        <v/>
      </c>
      <c r="OC389">
        <f>IF(NP389=5,"LAY",IF(AND(NW389=5),"BACK",""))</f>
        <v/>
      </c>
    </row>
    <row r="390" ht="16.5" customHeight="1" thickBot="1" thickTop="1">
      <c r="A390" s="2" t="n"/>
      <c r="KN390" s="1">
        <f>IF(INDEX(#REF!,MATCH('HT 0-1'!D390,#REF!,0))=INDEX(#REF!,MATCH('HT 0-1'!D390,#REF!,0)),INDEX(#REF!,MATCH('HT 0-1'!D390,#REF!,0)),"ERROR")</f>
        <v/>
      </c>
      <c r="KO390" s="1">
        <f>IF(INDEX(#REF!,MATCH('HT 0-1'!E390,#REF!,0))=INDEX(#REF!,MATCH('HT 0-1'!E390,#REF!,0)),INDEX(#REF!,MATCH('HT 0-1'!E390,#REF!,0)),"ERROR")</f>
        <v/>
      </c>
      <c r="KP390" s="1">
        <f>KN390&amp;" v "&amp;KO390</f>
        <v/>
      </c>
      <c r="KQ390">
        <f>B390&amp;"_"&amp;C390</f>
        <v/>
      </c>
      <c r="KR390" s="1">
        <f>IF((HW390/KK390)&lt;0.335,"G",IF((HW390/KK390)&gt;0.67,"R","A"))</f>
        <v/>
      </c>
      <c r="KS390" s="1">
        <f>IF((HX390/KK390)&lt;0.335,"G",IF((HX390/KK390)&gt;0.67,"R","A"))</f>
        <v/>
      </c>
      <c r="KT390" s="1">
        <f>IF((IH390/KK390)&lt;0.335,"G",IF((IH390/KK390)&gt;0.67,"R","A"))</f>
        <v/>
      </c>
      <c r="KU390" s="1">
        <f>IF((II390/KK390)&lt;0.335,"G",IF((II390/KK390)&gt;0.67,"R","A"))</f>
        <v/>
      </c>
      <c r="KV390" s="1">
        <f>IF((HZ390/KK390)&lt;0.335,"G",IF((HZ390/KK390)&gt;0.67,"R","A"))</f>
        <v/>
      </c>
      <c r="KW390" s="1">
        <f>IF((HY390/KK390)&lt;0.335,"G",IF((HY390/KK390)&gt;0.67,"R","A"))</f>
        <v/>
      </c>
      <c r="KX390" s="1">
        <f>IF((IK390/KK390)&lt;0.335,"G",IF((IK390/KK390)&gt;0.67,"R","A"))</f>
        <v/>
      </c>
      <c r="KY390" s="1">
        <f>IF((IJ390/KK390)&lt;0.335,"G",IF((IJ390/KK390)&gt;0.67,"R","A"))</f>
        <v/>
      </c>
      <c r="KZ390" s="1">
        <f>IF((HQ390/KK390)&lt;0.335,"G",IF((HQ390/KK390)&gt;0.67,"R","A"))</f>
        <v/>
      </c>
      <c r="LA390" s="1">
        <f>IF((IB390/KK390)&lt;0.335,"G",IF((IB390/KK390)&gt;0.67,"R","A"))</f>
        <v/>
      </c>
      <c r="LB390">
        <f>IF(LQ390="0-1",INDEX(Scrape!#REF!,MATCH('HT 0-1'!KP390,Scrape!$B:$B,0)),"")</f>
        <v/>
      </c>
      <c r="LC390">
        <f>IF(LQ390="0-1",INDEX(Scrape!$A:$A,MATCH('HT 0-1'!KP390,Scrape!$B:$B,0)),"")</f>
        <v/>
      </c>
      <c r="LD390">
        <f>IF(LQ390="0-1",INDEX(Scrape!$B:$B,MATCH('HT 0-1'!KP390,Scrape!$B:$B,0)),"")</f>
        <v/>
      </c>
      <c r="LE390">
        <f>IF(LQ390="0-1",INDEX(Scrape!$C:$C,MATCH('HT 0-1'!KP390,Scrape!$B:$B,0)),"")</f>
        <v/>
      </c>
      <c r="LF390">
        <f>IF(LQ390="0-1",INDEX(Scrape!$D:$D,MATCH('HT 0-1'!KP390,Scrape!$B:$B,0)),"")</f>
        <v/>
      </c>
      <c r="LG390">
        <f>IF(LQ390="0-1",INDEX(Scrape!$E:$E,MATCH('HT 0-1'!KP390,Scrape!$B:$B,0)),"")</f>
        <v/>
      </c>
      <c r="LH390">
        <f>IF(LQ390="0-1",INDEX(Scrape!$F:$F,MATCH('HT 0-1'!KP390,Scrape!$B:$B,0)),"")</f>
        <v/>
      </c>
      <c r="LI390">
        <f>IF(LQ390="0-1",INDEX(Scrape!$G:$G,MATCH('HT 0-1'!KP390,Scrape!$B:$B,0)),"")</f>
        <v/>
      </c>
      <c r="LJ390">
        <f>IF(LQ390="0-1",INDEX(Scrape!$H:$H,MATCH('HT 0-1'!KP390,Scrape!$B:$B,0)),"")</f>
        <v/>
      </c>
      <c r="LK390">
        <f>IF(LQ390="0-1",INDEX(Scrape!$I:$I,MATCH('HT 0-1'!KP390,Scrape!$B:$B,0)),"")</f>
        <v/>
      </c>
      <c r="LL390">
        <f>IF(LQ390="0-1",INDEX(Scrape!$J:$J,MATCH('HT 0-1'!KP390,Scrape!$B:$B,0)),"")</f>
        <v/>
      </c>
      <c r="LM390">
        <f>IF(LQ390="0-1",INDEX(Scrape!$K:$K,MATCH('HT 0-1'!KP390,Scrape!$B:$B,0)),"")</f>
        <v/>
      </c>
      <c r="LN390">
        <f>IF(LQ390="0-1",INDEX(Scrape!$L:$L,MATCH('HT 0-1'!KP390,Scrape!$B:$B,0)),"")</f>
        <v/>
      </c>
      <c r="LO390">
        <f>IF(LQ390="0-1",INDEX(Scrape!$M:$M,MATCH('HT 0-1'!KP390,Scrape!$B:$B,0)),"")</f>
        <v/>
      </c>
      <c r="LP390">
        <f>IF(LQ390="0-1",INDEX(Scrape!$N:$N,MATCH('HT 0-1'!KP390,Scrape!$B:$B,0)),"")</f>
        <v/>
      </c>
      <c r="LQ390">
        <f>INDEX(Scrape!$O:$O,MATCH('HT 0-1'!KP390,Scrape!$B:$B,0))</f>
        <v/>
      </c>
      <c r="LR390">
        <f>(1/LJ390)+(1/LI390)+(1/LH390)</f>
        <v/>
      </c>
      <c r="LS390">
        <f>(1/LG390)+(1/LF390)+(1/LE390)</f>
        <v/>
      </c>
      <c r="LT390" s="8">
        <f>IF(INDEX(#REF!,MATCH(KQ390,#REF!,0))=INDEX(#REF!,MATCH(KQ390,#REF!,0)),INDEX(#REF!,MATCH(KQ390,#REF!,0)),"ERROR")</f>
        <v/>
      </c>
      <c r="LU390" s="4">
        <f>IF(KR390="G",2,IF(KR390="R",0.5,IF(KR390="A",1)))</f>
        <v/>
      </c>
      <c r="LV390" s="4">
        <f>IF(KS390="G",0.5,IF(KS390="R",2,IF(KS390="A",1)))</f>
        <v/>
      </c>
      <c r="LW390" s="4">
        <f>IF(KT390="G",2,IF(KT390="R",0.5,IF(KT390="A",1)))</f>
        <v/>
      </c>
      <c r="LX390" s="4">
        <f>IF(KU390="G",0.5,IF(KU390="R",2,IF(KU390="A",1)))</f>
        <v/>
      </c>
      <c r="LY390" s="7">
        <f>(LK390*(LU390+LX390)+(LL390*(LU390+LX390)))</f>
        <v/>
      </c>
      <c r="LZ390" s="7">
        <f>(LN390*(LV390+LW390)+(LO390*(LV390+LW390)))</f>
        <v/>
      </c>
      <c r="MA390" s="11">
        <f>LY390-LZ390</f>
        <v/>
      </c>
      <c r="MB390" s="5">
        <f>MA390+2</f>
        <v/>
      </c>
      <c r="MC390" s="6">
        <f>MA390-2</f>
        <v/>
      </c>
      <c r="MD390" s="4">
        <f>LE390</f>
        <v/>
      </c>
      <c r="ME390" s="9">
        <f>IF(MD390=0,1000,MD390+0.75)</f>
        <v/>
      </c>
      <c r="MF390" s="10">
        <f>IF(MD390=0,0,MD390-0.75)</f>
        <v/>
      </c>
      <c r="MG390" s="4">
        <f>((LM390*(LU390+LX390))-((LP390*(LV390+LW390))))</f>
        <v/>
      </c>
      <c r="MH390" s="9">
        <f>MG390*1.2</f>
        <v/>
      </c>
      <c r="MI390" s="10">
        <f>MG390*0.8</f>
        <v/>
      </c>
      <c r="MJ390">
        <f>IFERROR(NX390,"")</f>
        <v/>
      </c>
      <c r="MK390">
        <f>IFERROR(NY390,"")</f>
        <v/>
      </c>
      <c r="ML390">
        <f>IFERROR(NZ390,"")</f>
        <v/>
      </c>
      <c r="MM390">
        <f>IFERROR(OA390,"")</f>
        <v/>
      </c>
      <c r="MN390">
        <f>IFERROR(OB390,"")</f>
        <v/>
      </c>
      <c r="MO390">
        <f>IFERROR(OC390,"")</f>
        <v/>
      </c>
      <c r="MP390" s="1">
        <f>COUNTIFS(#REF!,LT390,#REF!,1,#REF!,"&gt;="&amp;MC390,#REF!,"&lt;="&amp;MB390,#REF!,"&lt;="&amp;ME390,#REF!,"&gt;="&amp;MF390,#REF!,"="&amp;KV390,#REF!,"="&amp;KX390)</f>
        <v/>
      </c>
      <c r="MQ390" s="1">
        <f>COUNTIFS(#REF!,LT390,#REF!,0,#REF!,"&gt;="&amp;MC390,#REF!,"&lt;="&amp;MB390,#REF!,"&lt;="&amp;ME390,#REF!,"&gt;="&amp;MF390,#REF!,"="&amp;KV390,#REF!,"="&amp;KX390)</f>
        <v/>
      </c>
      <c r="MR390" s="1">
        <f>COUNTIFS(#REF!,LT390,#REF!,1,#REF!,"&gt;="&amp;MC390,#REF!,"&lt;="&amp;MB390,#REF!,"&lt;="&amp;ME390,#REF!,"&gt;="&amp;MF390,#REF!,"="&amp;KW390,#REF!,"="&amp;KY390)</f>
        <v/>
      </c>
      <c r="MS390" s="1">
        <f>COUNTIFS(#REF!,LT390,#REF!,0,#REF!,"&gt;="&amp;MC390,#REF!,"&lt;="&amp;MB390,#REF!,"&lt;="&amp;ME390,#REF!,"&gt;="&amp;MF390,#REF!,"="&amp;KW390,#REF!,"="&amp;KY390)</f>
        <v/>
      </c>
      <c r="MT390" s="1">
        <f>COUNTIFS(#REF!,LT390,#REF!,1,#REF!,"&gt;="&amp;MI390,#REF!,"&lt;="&amp;MH390,#REF!,"&lt;="&amp;ME390,#REF!,"&gt;="&amp;MF390)</f>
        <v/>
      </c>
      <c r="MU390" s="1">
        <f>COUNTIFS(#REF!,LT390,#REF!,0,#REF!,"&gt;="&amp;MI390,#REF!,"&lt;="&amp;MH390,#REF!,"&lt;="&amp;ME390,#REF!,"&gt;="&amp;MF390)</f>
        <v/>
      </c>
      <c r="MV390" s="1">
        <f>COUNTIFS(#REF!,LT390,#REF!,1,#REF!,"&gt;="&amp;MI390,#REF!,"&lt;="&amp;MH390,#REF!,"="&amp;KZ390,#REF!,"="&amp;LA390,#REF!,"&lt;="&amp;ME390,#REF!,"&gt;="&amp;MF390)</f>
        <v/>
      </c>
      <c r="MW390" s="1">
        <f>COUNTIFS(#REF!,LT390,#REF!,0,#REF!,"&gt;="&amp;MI390,#REF!,"&lt;="&amp;MH390,#REF!,"="&amp;KZ390,#REF!,"="&amp;LA390,#REF!,"&lt;="&amp;ME390,#REF!,"&gt;="&amp;MF390)</f>
        <v/>
      </c>
      <c r="MX390" s="1">
        <f>COUNTIFS(#REF!,LT390,#REF!,1,#REF!,"&gt;="&amp;MC390,#REF!,"&lt;="&amp;MB390,#REF!,"&lt;="&amp;ME390,#REF!,"&gt;="&amp;MF390)</f>
        <v/>
      </c>
      <c r="MY390" s="1">
        <f>COUNTIFS(#REF!,LT390,#REF!,0,#REF!,"&gt;="&amp;MC390,#REF!,"&lt;="&amp;MB390,#REF!,"&lt;="&amp;ME390,#REF!,"&gt;="&amp;MF390)</f>
        <v/>
      </c>
      <c r="MZ390" s="1">
        <f>COUNTIFS(#REF!,LT390,#REF!,1,#REF!,"&lt;="&amp;ME390,#REF!,"&gt;="&amp;MF390,#REF!,"="&amp;KV390,#REF!,"="&amp;KX390)</f>
        <v/>
      </c>
      <c r="NA390" s="1">
        <f>COUNTIFS(#REF!,LT390,#REF!,0,#REF!,"&lt;="&amp;ME390,#REF!,"&gt;="&amp;MF390,#REF!,"="&amp;KV390,#REF!,"="&amp;KX390)</f>
        <v/>
      </c>
      <c r="NB390" s="1">
        <f>COUNTIFS(#REF!,LT390,#REF!,1,#REF!,"&lt;="&amp;ME390,#REF!,"&gt;="&amp;MF390,#REF!,"="&amp;KW390,#REF!,"="&amp;KY390)</f>
        <v/>
      </c>
      <c r="NC390" s="1">
        <f>COUNTIFS(#REF!,LT390,#REF!,0,#REF!,"&lt;="&amp;ME390,#REF!,"&gt;="&amp;MF390,#REF!,"="&amp;KW390,#REF!,"="&amp;KY390)</f>
        <v/>
      </c>
      <c r="ND390" s="1">
        <f>MP390+MR390+MT390+MV390+MX390+MZ390+NB390</f>
        <v/>
      </c>
      <c r="NE390" s="1">
        <f>MQ390+MS390+MU390+MW390+MY390+NA390+NC390</f>
        <v/>
      </c>
      <c r="NF390" s="1">
        <f>ND390+NE390</f>
        <v/>
      </c>
      <c r="NG390" s="33">
        <f>ND390/(ND390+NE390)</f>
        <v/>
      </c>
      <c r="NH390" s="3">
        <f>1/NG390</f>
        <v/>
      </c>
      <c r="NI390" s="1">
        <f>LI390</f>
        <v/>
      </c>
      <c r="NJ390" s="79">
        <f>((1-NG390)*(1/(NI390-1))*0.98-(NG390*1))</f>
        <v/>
      </c>
      <c r="NK390" s="34">
        <f>IF(LR390&lt;0.9,0,IF(AND(LR390&gt;1.1),0,1))</f>
        <v/>
      </c>
      <c r="NL390" s="34">
        <f>IF(LS390&lt;0.9,0,IF(AND(LS390&gt;1.1),0,1))</f>
        <v/>
      </c>
      <c r="NM390" s="32">
        <f>IF(NF390&gt;99,1,0)</f>
        <v/>
      </c>
      <c r="NN390" s="32">
        <f>IF(NJ390&gt;0.0799,1,0)</f>
        <v/>
      </c>
      <c r="NO390" s="32">
        <f>IF(NJ390&gt;NQ390,1,0)</f>
        <v/>
      </c>
      <c r="NP390" s="32">
        <f>NM390+NN390+NO390+NK390+NL390</f>
        <v/>
      </c>
      <c r="NQ390" s="79">
        <f>(((100*NG390)*(NI390-1)*0.98)-((1-NG390)*100))/100</f>
        <v/>
      </c>
      <c r="NR390" s="34">
        <f>IF(LR390&lt;0.9,0,IF(AND(LR390&gt;1.1),0,1))</f>
        <v/>
      </c>
      <c r="NS390" s="34">
        <f>IF(LS390&lt;0.9,0,IF(AND(LS390&gt;1.1),0,1))</f>
        <v/>
      </c>
      <c r="NT390" s="32">
        <f>IF(NF390&gt;99,1,0)</f>
        <v/>
      </c>
      <c r="NU390" s="32">
        <f>IF(NQ390&gt;0.0799,1,0)</f>
        <v/>
      </c>
      <c r="NV390" s="32">
        <f>IF(NQ390&gt;NJ390,1,0)</f>
        <v/>
      </c>
      <c r="NW390" s="32">
        <f>NT390+NU390+NV390+NR390+NS390</f>
        <v/>
      </c>
      <c r="NX390">
        <f>IF(NP390=5,"LayAway0-1",IF(AND(NW390=5),"BackAway0-1",""))</f>
        <v/>
      </c>
      <c r="NY390">
        <f>IF(NP390=5,KO390,IF(AND(NW390=5),KO390,""))</f>
        <v/>
      </c>
      <c r="NZ390">
        <f>IF(NP390=5,"Match Odds",IF(AND(NW390=5),"Match Odds",""))</f>
        <v/>
      </c>
      <c r="OA390">
        <f>IF(NP390=5,KP390,IF(AND(NW390=5),KP390,""))</f>
        <v/>
      </c>
      <c r="OB390">
        <f>IF(NP390=5,"MATCH_ODDS",IF(AND(NW390=5),"MATCH_ODDS",""))</f>
        <v/>
      </c>
      <c r="OC390">
        <f>IF(NP390=5,"LAY",IF(AND(NW390=5),"BACK",""))</f>
        <v/>
      </c>
    </row>
    <row r="391" ht="16.5" customHeight="1" thickBot="1" thickTop="1">
      <c r="A391" s="2" t="n"/>
      <c r="KN391" s="1">
        <f>IF(INDEX(#REF!,MATCH('HT 0-1'!D391,#REF!,0))=INDEX(#REF!,MATCH('HT 0-1'!D391,#REF!,0)),INDEX(#REF!,MATCH('HT 0-1'!D391,#REF!,0)),"ERROR")</f>
        <v/>
      </c>
      <c r="KO391" s="1">
        <f>IF(INDEX(#REF!,MATCH('HT 0-1'!E391,#REF!,0))=INDEX(#REF!,MATCH('HT 0-1'!E391,#REF!,0)),INDEX(#REF!,MATCH('HT 0-1'!E391,#REF!,0)),"ERROR")</f>
        <v/>
      </c>
      <c r="KP391" s="1">
        <f>KN391&amp;" v "&amp;KO391</f>
        <v/>
      </c>
      <c r="KQ391">
        <f>B391&amp;"_"&amp;C391</f>
        <v/>
      </c>
      <c r="KR391" s="1">
        <f>IF((HW391/KK391)&lt;0.335,"G",IF((HW391/KK391)&gt;0.67,"R","A"))</f>
        <v/>
      </c>
      <c r="KS391" s="1">
        <f>IF((HX391/KK391)&lt;0.335,"G",IF((HX391/KK391)&gt;0.67,"R","A"))</f>
        <v/>
      </c>
      <c r="KT391" s="1">
        <f>IF((IH391/KK391)&lt;0.335,"G",IF((IH391/KK391)&gt;0.67,"R","A"))</f>
        <v/>
      </c>
      <c r="KU391" s="1">
        <f>IF((II391/KK391)&lt;0.335,"G",IF((II391/KK391)&gt;0.67,"R","A"))</f>
        <v/>
      </c>
      <c r="KV391" s="1">
        <f>IF((HZ391/KK391)&lt;0.335,"G",IF((HZ391/KK391)&gt;0.67,"R","A"))</f>
        <v/>
      </c>
      <c r="KW391" s="1">
        <f>IF((HY391/KK391)&lt;0.335,"G",IF((HY391/KK391)&gt;0.67,"R","A"))</f>
        <v/>
      </c>
      <c r="KX391" s="1">
        <f>IF((IK391/KK391)&lt;0.335,"G",IF((IK391/KK391)&gt;0.67,"R","A"))</f>
        <v/>
      </c>
      <c r="KY391" s="1">
        <f>IF((IJ391/KK391)&lt;0.335,"G",IF((IJ391/KK391)&gt;0.67,"R","A"))</f>
        <v/>
      </c>
      <c r="KZ391" s="1">
        <f>IF((HQ391/KK391)&lt;0.335,"G",IF((HQ391/KK391)&gt;0.67,"R","A"))</f>
        <v/>
      </c>
      <c r="LA391" s="1">
        <f>IF((IB391/KK391)&lt;0.335,"G",IF((IB391/KK391)&gt;0.67,"R","A"))</f>
        <v/>
      </c>
      <c r="LB391">
        <f>IF(LQ391="0-1",INDEX(Scrape!#REF!,MATCH('HT 0-1'!KP391,Scrape!$B:$B,0)),"")</f>
        <v/>
      </c>
      <c r="LC391">
        <f>IF(LQ391="0-1",INDEX(Scrape!$A:$A,MATCH('HT 0-1'!KP391,Scrape!$B:$B,0)),"")</f>
        <v/>
      </c>
      <c r="LD391">
        <f>IF(LQ391="0-1",INDEX(Scrape!$B:$B,MATCH('HT 0-1'!KP391,Scrape!$B:$B,0)),"")</f>
        <v/>
      </c>
      <c r="LE391">
        <f>IF(LQ391="0-1",INDEX(Scrape!$C:$C,MATCH('HT 0-1'!KP391,Scrape!$B:$B,0)),"")</f>
        <v/>
      </c>
      <c r="LF391">
        <f>IF(LQ391="0-1",INDEX(Scrape!$D:$D,MATCH('HT 0-1'!KP391,Scrape!$B:$B,0)),"")</f>
        <v/>
      </c>
      <c r="LG391">
        <f>IF(LQ391="0-1",INDEX(Scrape!$E:$E,MATCH('HT 0-1'!KP391,Scrape!$B:$B,0)),"")</f>
        <v/>
      </c>
      <c r="LH391">
        <f>IF(LQ391="0-1",INDEX(Scrape!$F:$F,MATCH('HT 0-1'!KP391,Scrape!$B:$B,0)),"")</f>
        <v/>
      </c>
      <c r="LI391">
        <f>IF(LQ391="0-1",INDEX(Scrape!$G:$G,MATCH('HT 0-1'!KP391,Scrape!$B:$B,0)),"")</f>
        <v/>
      </c>
      <c r="LJ391">
        <f>IF(LQ391="0-1",INDEX(Scrape!$H:$H,MATCH('HT 0-1'!KP391,Scrape!$B:$B,0)),"")</f>
        <v/>
      </c>
      <c r="LK391">
        <f>IF(LQ391="0-1",INDEX(Scrape!$I:$I,MATCH('HT 0-1'!KP391,Scrape!$B:$B,0)),"")</f>
        <v/>
      </c>
      <c r="LL391">
        <f>IF(LQ391="0-1",INDEX(Scrape!$J:$J,MATCH('HT 0-1'!KP391,Scrape!$B:$B,0)),"")</f>
        <v/>
      </c>
      <c r="LM391">
        <f>IF(LQ391="0-1",INDEX(Scrape!$K:$K,MATCH('HT 0-1'!KP391,Scrape!$B:$B,0)),"")</f>
        <v/>
      </c>
      <c r="LN391">
        <f>IF(LQ391="0-1",INDEX(Scrape!$L:$L,MATCH('HT 0-1'!KP391,Scrape!$B:$B,0)),"")</f>
        <v/>
      </c>
      <c r="LO391">
        <f>IF(LQ391="0-1",INDEX(Scrape!$M:$M,MATCH('HT 0-1'!KP391,Scrape!$B:$B,0)),"")</f>
        <v/>
      </c>
      <c r="LP391">
        <f>IF(LQ391="0-1",INDEX(Scrape!$N:$N,MATCH('HT 0-1'!KP391,Scrape!$B:$B,0)),"")</f>
        <v/>
      </c>
      <c r="LQ391">
        <f>INDEX(Scrape!$O:$O,MATCH('HT 0-1'!KP391,Scrape!$B:$B,0))</f>
        <v/>
      </c>
      <c r="LR391">
        <f>(1/LJ391)+(1/LI391)+(1/LH391)</f>
        <v/>
      </c>
      <c r="LS391">
        <f>(1/LG391)+(1/LF391)+(1/LE391)</f>
        <v/>
      </c>
      <c r="LT391" s="8">
        <f>IF(INDEX(#REF!,MATCH(KQ391,#REF!,0))=INDEX(#REF!,MATCH(KQ391,#REF!,0)),INDEX(#REF!,MATCH(KQ391,#REF!,0)),"ERROR")</f>
        <v/>
      </c>
      <c r="LU391" s="4">
        <f>IF(KR391="G",2,IF(KR391="R",0.5,IF(KR391="A",1)))</f>
        <v/>
      </c>
      <c r="LV391" s="4">
        <f>IF(KS391="G",0.5,IF(KS391="R",2,IF(KS391="A",1)))</f>
        <v/>
      </c>
      <c r="LW391" s="4">
        <f>IF(KT391="G",2,IF(KT391="R",0.5,IF(KT391="A",1)))</f>
        <v/>
      </c>
      <c r="LX391" s="4">
        <f>IF(KU391="G",0.5,IF(KU391="R",2,IF(KU391="A",1)))</f>
        <v/>
      </c>
      <c r="LY391" s="7">
        <f>(LK391*(LU391+LX391)+(LL391*(LU391+LX391)))</f>
        <v/>
      </c>
      <c r="LZ391" s="7">
        <f>(LN391*(LV391+LW391)+(LO391*(LV391+LW391)))</f>
        <v/>
      </c>
      <c r="MA391" s="11">
        <f>LY391-LZ391</f>
        <v/>
      </c>
      <c r="MB391" s="5">
        <f>MA391+2</f>
        <v/>
      </c>
      <c r="MC391" s="6">
        <f>MA391-2</f>
        <v/>
      </c>
      <c r="MD391" s="4">
        <f>LE391</f>
        <v/>
      </c>
      <c r="ME391" s="9">
        <f>IF(MD391=0,1000,MD391+0.75)</f>
        <v/>
      </c>
      <c r="MF391" s="10">
        <f>IF(MD391=0,0,MD391-0.75)</f>
        <v/>
      </c>
      <c r="MG391" s="4">
        <f>((LM391*(LU391+LX391))-((LP391*(LV391+LW391))))</f>
        <v/>
      </c>
      <c r="MH391" s="9">
        <f>MG391*1.2</f>
        <v/>
      </c>
      <c r="MI391" s="10">
        <f>MG391*0.8</f>
        <v/>
      </c>
      <c r="MJ391">
        <f>IFERROR(NX391,"")</f>
        <v/>
      </c>
      <c r="MK391">
        <f>IFERROR(NY391,"")</f>
        <v/>
      </c>
      <c r="ML391">
        <f>IFERROR(NZ391,"")</f>
        <v/>
      </c>
      <c r="MM391">
        <f>IFERROR(OA391,"")</f>
        <v/>
      </c>
      <c r="MN391">
        <f>IFERROR(OB391,"")</f>
        <v/>
      </c>
      <c r="MO391">
        <f>IFERROR(OC391,"")</f>
        <v/>
      </c>
      <c r="MP391" s="1">
        <f>COUNTIFS(#REF!,LT391,#REF!,1,#REF!,"&gt;="&amp;MC391,#REF!,"&lt;="&amp;MB391,#REF!,"&lt;="&amp;ME391,#REF!,"&gt;="&amp;MF391,#REF!,"="&amp;KV391,#REF!,"="&amp;KX391)</f>
        <v/>
      </c>
      <c r="MQ391" s="1">
        <f>COUNTIFS(#REF!,LT391,#REF!,0,#REF!,"&gt;="&amp;MC391,#REF!,"&lt;="&amp;MB391,#REF!,"&lt;="&amp;ME391,#REF!,"&gt;="&amp;MF391,#REF!,"="&amp;KV391,#REF!,"="&amp;KX391)</f>
        <v/>
      </c>
      <c r="MR391" s="1">
        <f>COUNTIFS(#REF!,LT391,#REF!,1,#REF!,"&gt;="&amp;MC391,#REF!,"&lt;="&amp;MB391,#REF!,"&lt;="&amp;ME391,#REF!,"&gt;="&amp;MF391,#REF!,"="&amp;KW391,#REF!,"="&amp;KY391)</f>
        <v/>
      </c>
      <c r="MS391" s="1">
        <f>COUNTIFS(#REF!,LT391,#REF!,0,#REF!,"&gt;="&amp;MC391,#REF!,"&lt;="&amp;MB391,#REF!,"&lt;="&amp;ME391,#REF!,"&gt;="&amp;MF391,#REF!,"="&amp;KW391,#REF!,"="&amp;KY391)</f>
        <v/>
      </c>
      <c r="MT391" s="1">
        <f>COUNTIFS(#REF!,LT391,#REF!,1,#REF!,"&gt;="&amp;MI391,#REF!,"&lt;="&amp;MH391,#REF!,"&lt;="&amp;ME391,#REF!,"&gt;="&amp;MF391)</f>
        <v/>
      </c>
      <c r="MU391" s="1">
        <f>COUNTIFS(#REF!,LT391,#REF!,0,#REF!,"&gt;="&amp;MI391,#REF!,"&lt;="&amp;MH391,#REF!,"&lt;="&amp;ME391,#REF!,"&gt;="&amp;MF391)</f>
        <v/>
      </c>
      <c r="MV391" s="1">
        <f>COUNTIFS(#REF!,LT391,#REF!,1,#REF!,"&gt;="&amp;MI391,#REF!,"&lt;="&amp;MH391,#REF!,"="&amp;KZ391,#REF!,"="&amp;LA391,#REF!,"&lt;="&amp;ME391,#REF!,"&gt;="&amp;MF391)</f>
        <v/>
      </c>
      <c r="MW391" s="1">
        <f>COUNTIFS(#REF!,LT391,#REF!,0,#REF!,"&gt;="&amp;MI391,#REF!,"&lt;="&amp;MH391,#REF!,"="&amp;KZ391,#REF!,"="&amp;LA391,#REF!,"&lt;="&amp;ME391,#REF!,"&gt;="&amp;MF391)</f>
        <v/>
      </c>
      <c r="MX391" s="1">
        <f>COUNTIFS(#REF!,LT391,#REF!,1,#REF!,"&gt;="&amp;MC391,#REF!,"&lt;="&amp;MB391,#REF!,"&lt;="&amp;ME391,#REF!,"&gt;="&amp;MF391)</f>
        <v/>
      </c>
      <c r="MY391" s="1">
        <f>COUNTIFS(#REF!,LT391,#REF!,0,#REF!,"&gt;="&amp;MC391,#REF!,"&lt;="&amp;MB391,#REF!,"&lt;="&amp;ME391,#REF!,"&gt;="&amp;MF391)</f>
        <v/>
      </c>
      <c r="MZ391" s="1">
        <f>COUNTIFS(#REF!,LT391,#REF!,1,#REF!,"&lt;="&amp;ME391,#REF!,"&gt;="&amp;MF391,#REF!,"="&amp;KV391,#REF!,"="&amp;KX391)</f>
        <v/>
      </c>
      <c r="NA391" s="1">
        <f>COUNTIFS(#REF!,LT391,#REF!,0,#REF!,"&lt;="&amp;ME391,#REF!,"&gt;="&amp;MF391,#REF!,"="&amp;KV391,#REF!,"="&amp;KX391)</f>
        <v/>
      </c>
      <c r="NB391" s="1">
        <f>COUNTIFS(#REF!,LT391,#REF!,1,#REF!,"&lt;="&amp;ME391,#REF!,"&gt;="&amp;MF391,#REF!,"="&amp;KW391,#REF!,"="&amp;KY391)</f>
        <v/>
      </c>
      <c r="NC391" s="1">
        <f>COUNTIFS(#REF!,LT391,#REF!,0,#REF!,"&lt;="&amp;ME391,#REF!,"&gt;="&amp;MF391,#REF!,"="&amp;KW391,#REF!,"="&amp;KY391)</f>
        <v/>
      </c>
      <c r="ND391" s="1">
        <f>MP391+MR391+MT391+MV391+MX391+MZ391+NB391</f>
        <v/>
      </c>
      <c r="NE391" s="1">
        <f>MQ391+MS391+MU391+MW391+MY391+NA391+NC391</f>
        <v/>
      </c>
      <c r="NF391" s="1">
        <f>ND391+NE391</f>
        <v/>
      </c>
      <c r="NG391" s="33">
        <f>ND391/(ND391+NE391)</f>
        <v/>
      </c>
      <c r="NH391" s="3">
        <f>1/NG391</f>
        <v/>
      </c>
      <c r="NI391" s="1">
        <f>LI391</f>
        <v/>
      </c>
      <c r="NJ391" s="79">
        <f>((1-NG391)*(1/(NI391-1))*0.98-(NG391*1))</f>
        <v/>
      </c>
      <c r="NK391" s="34">
        <f>IF(LR391&lt;0.9,0,IF(AND(LR391&gt;1.1),0,1))</f>
        <v/>
      </c>
      <c r="NL391" s="34">
        <f>IF(LS391&lt;0.9,0,IF(AND(LS391&gt;1.1),0,1))</f>
        <v/>
      </c>
      <c r="NM391" s="32">
        <f>IF(NF391&gt;99,1,0)</f>
        <v/>
      </c>
      <c r="NN391" s="32">
        <f>IF(NJ391&gt;0.0799,1,0)</f>
        <v/>
      </c>
      <c r="NO391" s="32">
        <f>IF(NJ391&gt;NQ391,1,0)</f>
        <v/>
      </c>
      <c r="NP391" s="32">
        <f>NM391+NN391+NO391+NK391+NL391</f>
        <v/>
      </c>
      <c r="NQ391" s="79">
        <f>(((100*NG391)*(NI391-1)*0.98)-((1-NG391)*100))/100</f>
        <v/>
      </c>
      <c r="NR391" s="34">
        <f>IF(LR391&lt;0.9,0,IF(AND(LR391&gt;1.1),0,1))</f>
        <v/>
      </c>
      <c r="NS391" s="34">
        <f>IF(LS391&lt;0.9,0,IF(AND(LS391&gt;1.1),0,1))</f>
        <v/>
      </c>
      <c r="NT391" s="32">
        <f>IF(NF391&gt;99,1,0)</f>
        <v/>
      </c>
      <c r="NU391" s="32">
        <f>IF(NQ391&gt;0.0799,1,0)</f>
        <v/>
      </c>
      <c r="NV391" s="32">
        <f>IF(NQ391&gt;NJ391,1,0)</f>
        <v/>
      </c>
      <c r="NW391" s="32">
        <f>NT391+NU391+NV391+NR391+NS391</f>
        <v/>
      </c>
      <c r="NX391">
        <f>IF(NP391=5,"LayAway0-1",IF(AND(NW391=5),"BackAway0-1",""))</f>
        <v/>
      </c>
      <c r="NY391">
        <f>IF(NP391=5,KO391,IF(AND(NW391=5),KO391,""))</f>
        <v/>
      </c>
      <c r="NZ391">
        <f>IF(NP391=5,"Match Odds",IF(AND(NW391=5),"Match Odds",""))</f>
        <v/>
      </c>
      <c r="OA391">
        <f>IF(NP391=5,KP391,IF(AND(NW391=5),KP391,""))</f>
        <v/>
      </c>
      <c r="OB391">
        <f>IF(NP391=5,"MATCH_ODDS",IF(AND(NW391=5),"MATCH_ODDS",""))</f>
        <v/>
      </c>
      <c r="OC391">
        <f>IF(NP391=5,"LAY",IF(AND(NW391=5),"BACK",""))</f>
        <v/>
      </c>
    </row>
    <row r="392" ht="16.5" customHeight="1" thickBot="1" thickTop="1">
      <c r="A392" s="2" t="n"/>
      <c r="KN392" s="1">
        <f>IF(INDEX(#REF!,MATCH('HT 0-1'!D392,#REF!,0))=INDEX(#REF!,MATCH('HT 0-1'!D392,#REF!,0)),INDEX(#REF!,MATCH('HT 0-1'!D392,#REF!,0)),"ERROR")</f>
        <v/>
      </c>
      <c r="KO392" s="1">
        <f>IF(INDEX(#REF!,MATCH('HT 0-1'!E392,#REF!,0))=INDEX(#REF!,MATCH('HT 0-1'!E392,#REF!,0)),INDEX(#REF!,MATCH('HT 0-1'!E392,#REF!,0)),"ERROR")</f>
        <v/>
      </c>
      <c r="KP392" s="1">
        <f>KN392&amp;" v "&amp;KO392</f>
        <v/>
      </c>
      <c r="KQ392">
        <f>B392&amp;"_"&amp;C392</f>
        <v/>
      </c>
      <c r="KR392" s="1">
        <f>IF((HW392/KK392)&lt;0.335,"G",IF((HW392/KK392)&gt;0.67,"R","A"))</f>
        <v/>
      </c>
      <c r="KS392" s="1">
        <f>IF((HX392/KK392)&lt;0.335,"G",IF((HX392/KK392)&gt;0.67,"R","A"))</f>
        <v/>
      </c>
      <c r="KT392" s="1">
        <f>IF((IH392/KK392)&lt;0.335,"G",IF((IH392/KK392)&gt;0.67,"R","A"))</f>
        <v/>
      </c>
      <c r="KU392" s="1">
        <f>IF((II392/KK392)&lt;0.335,"G",IF((II392/KK392)&gt;0.67,"R","A"))</f>
        <v/>
      </c>
      <c r="KV392" s="1">
        <f>IF((HZ392/KK392)&lt;0.335,"G",IF((HZ392/KK392)&gt;0.67,"R","A"))</f>
        <v/>
      </c>
      <c r="KW392" s="1">
        <f>IF((HY392/KK392)&lt;0.335,"G",IF((HY392/KK392)&gt;0.67,"R","A"))</f>
        <v/>
      </c>
      <c r="KX392" s="1">
        <f>IF((IK392/KK392)&lt;0.335,"G",IF((IK392/KK392)&gt;0.67,"R","A"))</f>
        <v/>
      </c>
      <c r="KY392" s="1">
        <f>IF((IJ392/KK392)&lt;0.335,"G",IF((IJ392/KK392)&gt;0.67,"R","A"))</f>
        <v/>
      </c>
      <c r="KZ392" s="1">
        <f>IF((HQ392/KK392)&lt;0.335,"G",IF((HQ392/KK392)&gt;0.67,"R","A"))</f>
        <v/>
      </c>
      <c r="LA392" s="1">
        <f>IF((IB392/KK392)&lt;0.335,"G",IF((IB392/KK392)&gt;0.67,"R","A"))</f>
        <v/>
      </c>
      <c r="LB392">
        <f>IF(LQ392="0-1",INDEX(Scrape!#REF!,MATCH('HT 0-1'!KP392,Scrape!$B:$B,0)),"")</f>
        <v/>
      </c>
      <c r="LC392">
        <f>IF(LQ392="0-1",INDEX(Scrape!$A:$A,MATCH('HT 0-1'!KP392,Scrape!$B:$B,0)),"")</f>
        <v/>
      </c>
      <c r="LD392">
        <f>IF(LQ392="0-1",INDEX(Scrape!$B:$B,MATCH('HT 0-1'!KP392,Scrape!$B:$B,0)),"")</f>
        <v/>
      </c>
      <c r="LE392">
        <f>IF(LQ392="0-1",INDEX(Scrape!$C:$C,MATCH('HT 0-1'!KP392,Scrape!$B:$B,0)),"")</f>
        <v/>
      </c>
      <c r="LF392">
        <f>IF(LQ392="0-1",INDEX(Scrape!$D:$D,MATCH('HT 0-1'!KP392,Scrape!$B:$B,0)),"")</f>
        <v/>
      </c>
      <c r="LG392">
        <f>IF(LQ392="0-1",INDEX(Scrape!$E:$E,MATCH('HT 0-1'!KP392,Scrape!$B:$B,0)),"")</f>
        <v/>
      </c>
      <c r="LH392">
        <f>IF(LQ392="0-1",INDEX(Scrape!$F:$F,MATCH('HT 0-1'!KP392,Scrape!$B:$B,0)),"")</f>
        <v/>
      </c>
      <c r="LI392">
        <f>IF(LQ392="0-1",INDEX(Scrape!$G:$G,MATCH('HT 0-1'!KP392,Scrape!$B:$B,0)),"")</f>
        <v/>
      </c>
      <c r="LJ392">
        <f>IF(LQ392="0-1",INDEX(Scrape!$H:$H,MATCH('HT 0-1'!KP392,Scrape!$B:$B,0)),"")</f>
        <v/>
      </c>
      <c r="LK392">
        <f>IF(LQ392="0-1",INDEX(Scrape!$I:$I,MATCH('HT 0-1'!KP392,Scrape!$B:$B,0)),"")</f>
        <v/>
      </c>
      <c r="LL392">
        <f>IF(LQ392="0-1",INDEX(Scrape!$J:$J,MATCH('HT 0-1'!KP392,Scrape!$B:$B,0)),"")</f>
        <v/>
      </c>
      <c r="LM392">
        <f>IF(LQ392="0-1",INDEX(Scrape!$K:$K,MATCH('HT 0-1'!KP392,Scrape!$B:$B,0)),"")</f>
        <v/>
      </c>
      <c r="LN392">
        <f>IF(LQ392="0-1",INDEX(Scrape!$L:$L,MATCH('HT 0-1'!KP392,Scrape!$B:$B,0)),"")</f>
        <v/>
      </c>
      <c r="LO392">
        <f>IF(LQ392="0-1",INDEX(Scrape!$M:$M,MATCH('HT 0-1'!KP392,Scrape!$B:$B,0)),"")</f>
        <v/>
      </c>
      <c r="LP392">
        <f>IF(LQ392="0-1",INDEX(Scrape!$N:$N,MATCH('HT 0-1'!KP392,Scrape!$B:$B,0)),"")</f>
        <v/>
      </c>
      <c r="LQ392">
        <f>INDEX(Scrape!$O:$O,MATCH('HT 0-1'!KP392,Scrape!$B:$B,0))</f>
        <v/>
      </c>
      <c r="LR392">
        <f>(1/LJ392)+(1/LI392)+(1/LH392)</f>
        <v/>
      </c>
      <c r="LS392">
        <f>(1/LG392)+(1/LF392)+(1/LE392)</f>
        <v/>
      </c>
      <c r="LT392" s="8">
        <f>IF(INDEX(#REF!,MATCH(KQ392,#REF!,0))=INDEX(#REF!,MATCH(KQ392,#REF!,0)),INDEX(#REF!,MATCH(KQ392,#REF!,0)),"ERROR")</f>
        <v/>
      </c>
      <c r="LU392" s="4">
        <f>IF(KR392="G",2,IF(KR392="R",0.5,IF(KR392="A",1)))</f>
        <v/>
      </c>
      <c r="LV392" s="4">
        <f>IF(KS392="G",0.5,IF(KS392="R",2,IF(KS392="A",1)))</f>
        <v/>
      </c>
      <c r="LW392" s="4">
        <f>IF(KT392="G",2,IF(KT392="R",0.5,IF(KT392="A",1)))</f>
        <v/>
      </c>
      <c r="LX392" s="4">
        <f>IF(KU392="G",0.5,IF(KU392="R",2,IF(KU392="A",1)))</f>
        <v/>
      </c>
      <c r="LY392" s="7">
        <f>(LK392*(LU392+LX392)+(LL392*(LU392+LX392)))</f>
        <v/>
      </c>
      <c r="LZ392" s="7">
        <f>(LN392*(LV392+LW392)+(LO392*(LV392+LW392)))</f>
        <v/>
      </c>
      <c r="MA392" s="11">
        <f>LY392-LZ392</f>
        <v/>
      </c>
      <c r="MB392" s="5">
        <f>MA392+2</f>
        <v/>
      </c>
      <c r="MC392" s="6">
        <f>MA392-2</f>
        <v/>
      </c>
      <c r="MD392" s="4">
        <f>LE392</f>
        <v/>
      </c>
      <c r="ME392" s="9">
        <f>IF(MD392=0,1000,MD392+0.75)</f>
        <v/>
      </c>
      <c r="MF392" s="10">
        <f>IF(MD392=0,0,MD392-0.75)</f>
        <v/>
      </c>
      <c r="MG392" s="4">
        <f>((LM392*(LU392+LX392))-((LP392*(LV392+LW392))))</f>
        <v/>
      </c>
      <c r="MH392" s="9">
        <f>MG392*1.2</f>
        <v/>
      </c>
      <c r="MI392" s="10">
        <f>MG392*0.8</f>
        <v/>
      </c>
      <c r="MJ392">
        <f>IFERROR(NX392,"")</f>
        <v/>
      </c>
      <c r="MK392">
        <f>IFERROR(NY392,"")</f>
        <v/>
      </c>
      <c r="ML392">
        <f>IFERROR(NZ392,"")</f>
        <v/>
      </c>
      <c r="MM392">
        <f>IFERROR(OA392,"")</f>
        <v/>
      </c>
      <c r="MN392">
        <f>IFERROR(OB392,"")</f>
        <v/>
      </c>
      <c r="MO392">
        <f>IFERROR(OC392,"")</f>
        <v/>
      </c>
      <c r="MP392" s="1">
        <f>COUNTIFS(#REF!,LT392,#REF!,1,#REF!,"&gt;="&amp;MC392,#REF!,"&lt;="&amp;MB392,#REF!,"&lt;="&amp;ME392,#REF!,"&gt;="&amp;MF392,#REF!,"="&amp;KV392,#REF!,"="&amp;KX392)</f>
        <v/>
      </c>
      <c r="MQ392" s="1">
        <f>COUNTIFS(#REF!,LT392,#REF!,0,#REF!,"&gt;="&amp;MC392,#REF!,"&lt;="&amp;MB392,#REF!,"&lt;="&amp;ME392,#REF!,"&gt;="&amp;MF392,#REF!,"="&amp;KV392,#REF!,"="&amp;KX392)</f>
        <v/>
      </c>
      <c r="MR392" s="1">
        <f>COUNTIFS(#REF!,LT392,#REF!,1,#REF!,"&gt;="&amp;MC392,#REF!,"&lt;="&amp;MB392,#REF!,"&lt;="&amp;ME392,#REF!,"&gt;="&amp;MF392,#REF!,"="&amp;KW392,#REF!,"="&amp;KY392)</f>
        <v/>
      </c>
      <c r="MS392" s="1">
        <f>COUNTIFS(#REF!,LT392,#REF!,0,#REF!,"&gt;="&amp;MC392,#REF!,"&lt;="&amp;MB392,#REF!,"&lt;="&amp;ME392,#REF!,"&gt;="&amp;MF392,#REF!,"="&amp;KW392,#REF!,"="&amp;KY392)</f>
        <v/>
      </c>
      <c r="MT392" s="1">
        <f>COUNTIFS(#REF!,LT392,#REF!,1,#REF!,"&gt;="&amp;MI392,#REF!,"&lt;="&amp;MH392,#REF!,"&lt;="&amp;ME392,#REF!,"&gt;="&amp;MF392)</f>
        <v/>
      </c>
      <c r="MU392" s="1">
        <f>COUNTIFS(#REF!,LT392,#REF!,0,#REF!,"&gt;="&amp;MI392,#REF!,"&lt;="&amp;MH392,#REF!,"&lt;="&amp;ME392,#REF!,"&gt;="&amp;MF392)</f>
        <v/>
      </c>
      <c r="MV392" s="1">
        <f>COUNTIFS(#REF!,LT392,#REF!,1,#REF!,"&gt;="&amp;MI392,#REF!,"&lt;="&amp;MH392,#REF!,"="&amp;KZ392,#REF!,"="&amp;LA392,#REF!,"&lt;="&amp;ME392,#REF!,"&gt;="&amp;MF392)</f>
        <v/>
      </c>
      <c r="MW392" s="1">
        <f>COUNTIFS(#REF!,LT392,#REF!,0,#REF!,"&gt;="&amp;MI392,#REF!,"&lt;="&amp;MH392,#REF!,"="&amp;KZ392,#REF!,"="&amp;LA392,#REF!,"&lt;="&amp;ME392,#REF!,"&gt;="&amp;MF392)</f>
        <v/>
      </c>
      <c r="MX392" s="1">
        <f>COUNTIFS(#REF!,LT392,#REF!,1,#REF!,"&gt;="&amp;MC392,#REF!,"&lt;="&amp;MB392,#REF!,"&lt;="&amp;ME392,#REF!,"&gt;="&amp;MF392)</f>
        <v/>
      </c>
      <c r="MY392" s="1">
        <f>COUNTIFS(#REF!,LT392,#REF!,0,#REF!,"&gt;="&amp;MC392,#REF!,"&lt;="&amp;MB392,#REF!,"&lt;="&amp;ME392,#REF!,"&gt;="&amp;MF392)</f>
        <v/>
      </c>
      <c r="MZ392" s="1">
        <f>COUNTIFS(#REF!,LT392,#REF!,1,#REF!,"&lt;="&amp;ME392,#REF!,"&gt;="&amp;MF392,#REF!,"="&amp;KV392,#REF!,"="&amp;KX392)</f>
        <v/>
      </c>
      <c r="NA392" s="1">
        <f>COUNTIFS(#REF!,LT392,#REF!,0,#REF!,"&lt;="&amp;ME392,#REF!,"&gt;="&amp;MF392,#REF!,"="&amp;KV392,#REF!,"="&amp;KX392)</f>
        <v/>
      </c>
      <c r="NB392" s="1">
        <f>COUNTIFS(#REF!,LT392,#REF!,1,#REF!,"&lt;="&amp;ME392,#REF!,"&gt;="&amp;MF392,#REF!,"="&amp;KW392,#REF!,"="&amp;KY392)</f>
        <v/>
      </c>
      <c r="NC392" s="1">
        <f>COUNTIFS(#REF!,LT392,#REF!,0,#REF!,"&lt;="&amp;ME392,#REF!,"&gt;="&amp;MF392,#REF!,"="&amp;KW392,#REF!,"="&amp;KY392)</f>
        <v/>
      </c>
      <c r="ND392" s="1">
        <f>MP392+MR392+MT392+MV392+MX392+MZ392+NB392</f>
        <v/>
      </c>
      <c r="NE392" s="1">
        <f>MQ392+MS392+MU392+MW392+MY392+NA392+NC392</f>
        <v/>
      </c>
      <c r="NF392" s="1">
        <f>ND392+NE392</f>
        <v/>
      </c>
      <c r="NG392" s="33">
        <f>ND392/(ND392+NE392)</f>
        <v/>
      </c>
      <c r="NH392" s="3">
        <f>1/NG392</f>
        <v/>
      </c>
      <c r="NI392" s="1">
        <f>LI392</f>
        <v/>
      </c>
      <c r="NJ392" s="79">
        <f>((1-NG392)*(1/(NI392-1))*0.98-(NG392*1))</f>
        <v/>
      </c>
      <c r="NK392" s="34">
        <f>IF(LR392&lt;0.9,0,IF(AND(LR392&gt;1.1),0,1))</f>
        <v/>
      </c>
      <c r="NL392" s="34">
        <f>IF(LS392&lt;0.9,0,IF(AND(LS392&gt;1.1),0,1))</f>
        <v/>
      </c>
      <c r="NM392" s="32">
        <f>IF(NF392&gt;99,1,0)</f>
        <v/>
      </c>
      <c r="NN392" s="32">
        <f>IF(NJ392&gt;0.0799,1,0)</f>
        <v/>
      </c>
      <c r="NO392" s="32">
        <f>IF(NJ392&gt;NQ392,1,0)</f>
        <v/>
      </c>
      <c r="NP392" s="32">
        <f>NM392+NN392+NO392+NK392+NL392</f>
        <v/>
      </c>
      <c r="NQ392" s="79">
        <f>(((100*NG392)*(NI392-1)*0.98)-((1-NG392)*100))/100</f>
        <v/>
      </c>
      <c r="NR392" s="34">
        <f>IF(LR392&lt;0.9,0,IF(AND(LR392&gt;1.1),0,1))</f>
        <v/>
      </c>
      <c r="NS392" s="34">
        <f>IF(LS392&lt;0.9,0,IF(AND(LS392&gt;1.1),0,1))</f>
        <v/>
      </c>
      <c r="NT392" s="32">
        <f>IF(NF392&gt;99,1,0)</f>
        <v/>
      </c>
      <c r="NU392" s="32">
        <f>IF(NQ392&gt;0.0799,1,0)</f>
        <v/>
      </c>
      <c r="NV392" s="32">
        <f>IF(NQ392&gt;NJ392,1,0)</f>
        <v/>
      </c>
      <c r="NW392" s="32">
        <f>NT392+NU392+NV392+NR392+NS392</f>
        <v/>
      </c>
      <c r="NX392">
        <f>IF(NP392=5,"LayAway0-1",IF(AND(NW392=5),"BackAway0-1",""))</f>
        <v/>
      </c>
      <c r="NY392">
        <f>IF(NP392=5,KO392,IF(AND(NW392=5),KO392,""))</f>
        <v/>
      </c>
      <c r="NZ392">
        <f>IF(NP392=5,"Match Odds",IF(AND(NW392=5),"Match Odds",""))</f>
        <v/>
      </c>
      <c r="OA392">
        <f>IF(NP392=5,KP392,IF(AND(NW392=5),KP392,""))</f>
        <v/>
      </c>
      <c r="OB392">
        <f>IF(NP392=5,"MATCH_ODDS",IF(AND(NW392=5),"MATCH_ODDS",""))</f>
        <v/>
      </c>
      <c r="OC392">
        <f>IF(NP392=5,"LAY",IF(AND(NW392=5),"BACK",""))</f>
        <v/>
      </c>
    </row>
    <row r="393" ht="16.5" customHeight="1" thickBot="1" thickTop="1">
      <c r="A393" s="2" t="n"/>
      <c r="KN393" s="1">
        <f>IF(INDEX(#REF!,MATCH('HT 0-1'!D393,#REF!,0))=INDEX(#REF!,MATCH('HT 0-1'!D393,#REF!,0)),INDEX(#REF!,MATCH('HT 0-1'!D393,#REF!,0)),"ERROR")</f>
        <v/>
      </c>
      <c r="KO393" s="1">
        <f>IF(INDEX(#REF!,MATCH('HT 0-1'!E393,#REF!,0))=INDEX(#REF!,MATCH('HT 0-1'!E393,#REF!,0)),INDEX(#REF!,MATCH('HT 0-1'!E393,#REF!,0)),"ERROR")</f>
        <v/>
      </c>
      <c r="KP393" s="1">
        <f>KN393&amp;" v "&amp;KO393</f>
        <v/>
      </c>
      <c r="KQ393">
        <f>B393&amp;"_"&amp;C393</f>
        <v/>
      </c>
      <c r="KR393" s="1">
        <f>IF((HW393/KK393)&lt;0.335,"G",IF((HW393/KK393)&gt;0.67,"R","A"))</f>
        <v/>
      </c>
      <c r="KS393" s="1">
        <f>IF((HX393/KK393)&lt;0.335,"G",IF((HX393/KK393)&gt;0.67,"R","A"))</f>
        <v/>
      </c>
      <c r="KT393" s="1">
        <f>IF((IH393/KK393)&lt;0.335,"G",IF((IH393/KK393)&gt;0.67,"R","A"))</f>
        <v/>
      </c>
      <c r="KU393" s="1">
        <f>IF((II393/KK393)&lt;0.335,"G",IF((II393/KK393)&gt;0.67,"R","A"))</f>
        <v/>
      </c>
      <c r="KV393" s="1">
        <f>IF((HZ393/KK393)&lt;0.335,"G",IF((HZ393/KK393)&gt;0.67,"R","A"))</f>
        <v/>
      </c>
      <c r="KW393" s="1">
        <f>IF((HY393/KK393)&lt;0.335,"G",IF((HY393/KK393)&gt;0.67,"R","A"))</f>
        <v/>
      </c>
      <c r="KX393" s="1">
        <f>IF((IK393/KK393)&lt;0.335,"G",IF((IK393/KK393)&gt;0.67,"R","A"))</f>
        <v/>
      </c>
      <c r="KY393" s="1">
        <f>IF((IJ393/KK393)&lt;0.335,"G",IF((IJ393/KK393)&gt;0.67,"R","A"))</f>
        <v/>
      </c>
      <c r="KZ393" s="1">
        <f>IF((HQ393/KK393)&lt;0.335,"G",IF((HQ393/KK393)&gt;0.67,"R","A"))</f>
        <v/>
      </c>
      <c r="LA393" s="1">
        <f>IF((IB393/KK393)&lt;0.335,"G",IF((IB393/KK393)&gt;0.67,"R","A"))</f>
        <v/>
      </c>
      <c r="LB393">
        <f>IF(LQ393="0-1",INDEX(Scrape!#REF!,MATCH('HT 0-1'!KP393,Scrape!$B:$B,0)),"")</f>
        <v/>
      </c>
      <c r="LC393">
        <f>IF(LQ393="0-1",INDEX(Scrape!$A:$A,MATCH('HT 0-1'!KP393,Scrape!$B:$B,0)),"")</f>
        <v/>
      </c>
      <c r="LD393">
        <f>IF(LQ393="0-1",INDEX(Scrape!$B:$B,MATCH('HT 0-1'!KP393,Scrape!$B:$B,0)),"")</f>
        <v/>
      </c>
      <c r="LE393">
        <f>IF(LQ393="0-1",INDEX(Scrape!$C:$C,MATCH('HT 0-1'!KP393,Scrape!$B:$B,0)),"")</f>
        <v/>
      </c>
      <c r="LF393">
        <f>IF(LQ393="0-1",INDEX(Scrape!$D:$D,MATCH('HT 0-1'!KP393,Scrape!$B:$B,0)),"")</f>
        <v/>
      </c>
      <c r="LG393">
        <f>IF(LQ393="0-1",INDEX(Scrape!$E:$E,MATCH('HT 0-1'!KP393,Scrape!$B:$B,0)),"")</f>
        <v/>
      </c>
      <c r="LH393">
        <f>IF(LQ393="0-1",INDEX(Scrape!$F:$F,MATCH('HT 0-1'!KP393,Scrape!$B:$B,0)),"")</f>
        <v/>
      </c>
      <c r="LI393">
        <f>IF(LQ393="0-1",INDEX(Scrape!$G:$G,MATCH('HT 0-1'!KP393,Scrape!$B:$B,0)),"")</f>
        <v/>
      </c>
      <c r="LJ393">
        <f>IF(LQ393="0-1",INDEX(Scrape!$H:$H,MATCH('HT 0-1'!KP393,Scrape!$B:$B,0)),"")</f>
        <v/>
      </c>
      <c r="LK393">
        <f>IF(LQ393="0-1",INDEX(Scrape!$I:$I,MATCH('HT 0-1'!KP393,Scrape!$B:$B,0)),"")</f>
        <v/>
      </c>
      <c r="LL393">
        <f>IF(LQ393="0-1",INDEX(Scrape!$J:$J,MATCH('HT 0-1'!KP393,Scrape!$B:$B,0)),"")</f>
        <v/>
      </c>
      <c r="LM393">
        <f>IF(LQ393="0-1",INDEX(Scrape!$K:$K,MATCH('HT 0-1'!KP393,Scrape!$B:$B,0)),"")</f>
        <v/>
      </c>
      <c r="LN393">
        <f>IF(LQ393="0-1",INDEX(Scrape!$L:$L,MATCH('HT 0-1'!KP393,Scrape!$B:$B,0)),"")</f>
        <v/>
      </c>
      <c r="LO393">
        <f>IF(LQ393="0-1",INDEX(Scrape!$M:$M,MATCH('HT 0-1'!KP393,Scrape!$B:$B,0)),"")</f>
        <v/>
      </c>
      <c r="LP393">
        <f>IF(LQ393="0-1",INDEX(Scrape!$N:$N,MATCH('HT 0-1'!KP393,Scrape!$B:$B,0)),"")</f>
        <v/>
      </c>
      <c r="LQ393">
        <f>INDEX(Scrape!$O:$O,MATCH('HT 0-1'!KP393,Scrape!$B:$B,0))</f>
        <v/>
      </c>
      <c r="LR393">
        <f>(1/LJ393)+(1/LI393)+(1/LH393)</f>
        <v/>
      </c>
      <c r="LS393">
        <f>(1/LG393)+(1/LF393)+(1/LE393)</f>
        <v/>
      </c>
      <c r="LT393" s="8">
        <f>IF(INDEX(#REF!,MATCH(KQ393,#REF!,0))=INDEX(#REF!,MATCH(KQ393,#REF!,0)),INDEX(#REF!,MATCH(KQ393,#REF!,0)),"ERROR")</f>
        <v/>
      </c>
      <c r="LU393" s="4">
        <f>IF(KR393="G",2,IF(KR393="R",0.5,IF(KR393="A",1)))</f>
        <v/>
      </c>
      <c r="LV393" s="4">
        <f>IF(KS393="G",0.5,IF(KS393="R",2,IF(KS393="A",1)))</f>
        <v/>
      </c>
      <c r="LW393" s="4">
        <f>IF(KT393="G",2,IF(KT393="R",0.5,IF(KT393="A",1)))</f>
        <v/>
      </c>
      <c r="LX393" s="4">
        <f>IF(KU393="G",0.5,IF(KU393="R",2,IF(KU393="A",1)))</f>
        <v/>
      </c>
      <c r="LY393" s="7">
        <f>(LK393*(LU393+LX393)+(LL393*(LU393+LX393)))</f>
        <v/>
      </c>
      <c r="LZ393" s="7">
        <f>(LN393*(LV393+LW393)+(LO393*(LV393+LW393)))</f>
        <v/>
      </c>
      <c r="MA393" s="11">
        <f>LY393-LZ393</f>
        <v/>
      </c>
      <c r="MB393" s="5">
        <f>MA393+2</f>
        <v/>
      </c>
      <c r="MC393" s="6">
        <f>MA393-2</f>
        <v/>
      </c>
      <c r="MD393" s="4">
        <f>LE393</f>
        <v/>
      </c>
      <c r="ME393" s="9">
        <f>IF(MD393=0,1000,MD393+0.75)</f>
        <v/>
      </c>
      <c r="MF393" s="10">
        <f>IF(MD393=0,0,MD393-0.75)</f>
        <v/>
      </c>
      <c r="MG393" s="4">
        <f>((LM393*(LU393+LX393))-((LP393*(LV393+LW393))))</f>
        <v/>
      </c>
      <c r="MH393" s="9">
        <f>MG393*1.2</f>
        <v/>
      </c>
      <c r="MI393" s="10">
        <f>MG393*0.8</f>
        <v/>
      </c>
      <c r="MJ393">
        <f>IFERROR(NX393,"")</f>
        <v/>
      </c>
      <c r="MK393">
        <f>IFERROR(NY393,"")</f>
        <v/>
      </c>
      <c r="ML393">
        <f>IFERROR(NZ393,"")</f>
        <v/>
      </c>
      <c r="MM393">
        <f>IFERROR(OA393,"")</f>
        <v/>
      </c>
      <c r="MN393">
        <f>IFERROR(OB393,"")</f>
        <v/>
      </c>
      <c r="MO393">
        <f>IFERROR(OC393,"")</f>
        <v/>
      </c>
      <c r="MP393" s="1">
        <f>COUNTIFS(#REF!,LT393,#REF!,1,#REF!,"&gt;="&amp;MC393,#REF!,"&lt;="&amp;MB393,#REF!,"&lt;="&amp;ME393,#REF!,"&gt;="&amp;MF393,#REF!,"="&amp;KV393,#REF!,"="&amp;KX393)</f>
        <v/>
      </c>
      <c r="MQ393" s="1">
        <f>COUNTIFS(#REF!,LT393,#REF!,0,#REF!,"&gt;="&amp;MC393,#REF!,"&lt;="&amp;MB393,#REF!,"&lt;="&amp;ME393,#REF!,"&gt;="&amp;MF393,#REF!,"="&amp;KV393,#REF!,"="&amp;KX393)</f>
        <v/>
      </c>
      <c r="MR393" s="1">
        <f>COUNTIFS(#REF!,LT393,#REF!,1,#REF!,"&gt;="&amp;MC393,#REF!,"&lt;="&amp;MB393,#REF!,"&lt;="&amp;ME393,#REF!,"&gt;="&amp;MF393,#REF!,"="&amp;KW393,#REF!,"="&amp;KY393)</f>
        <v/>
      </c>
      <c r="MS393" s="1">
        <f>COUNTIFS(#REF!,LT393,#REF!,0,#REF!,"&gt;="&amp;MC393,#REF!,"&lt;="&amp;MB393,#REF!,"&lt;="&amp;ME393,#REF!,"&gt;="&amp;MF393,#REF!,"="&amp;KW393,#REF!,"="&amp;KY393)</f>
        <v/>
      </c>
      <c r="MT393" s="1">
        <f>COUNTIFS(#REF!,LT393,#REF!,1,#REF!,"&gt;="&amp;MI393,#REF!,"&lt;="&amp;MH393,#REF!,"&lt;="&amp;ME393,#REF!,"&gt;="&amp;MF393)</f>
        <v/>
      </c>
      <c r="MU393" s="1">
        <f>COUNTIFS(#REF!,LT393,#REF!,0,#REF!,"&gt;="&amp;MI393,#REF!,"&lt;="&amp;MH393,#REF!,"&lt;="&amp;ME393,#REF!,"&gt;="&amp;MF393)</f>
        <v/>
      </c>
      <c r="MV393" s="1">
        <f>COUNTIFS(#REF!,LT393,#REF!,1,#REF!,"&gt;="&amp;MI393,#REF!,"&lt;="&amp;MH393,#REF!,"="&amp;KZ393,#REF!,"="&amp;LA393,#REF!,"&lt;="&amp;ME393,#REF!,"&gt;="&amp;MF393)</f>
        <v/>
      </c>
      <c r="MW393" s="1">
        <f>COUNTIFS(#REF!,LT393,#REF!,0,#REF!,"&gt;="&amp;MI393,#REF!,"&lt;="&amp;MH393,#REF!,"="&amp;KZ393,#REF!,"="&amp;LA393,#REF!,"&lt;="&amp;ME393,#REF!,"&gt;="&amp;MF393)</f>
        <v/>
      </c>
      <c r="MX393" s="1">
        <f>COUNTIFS(#REF!,LT393,#REF!,1,#REF!,"&gt;="&amp;MC393,#REF!,"&lt;="&amp;MB393,#REF!,"&lt;="&amp;ME393,#REF!,"&gt;="&amp;MF393)</f>
        <v/>
      </c>
      <c r="MY393" s="1">
        <f>COUNTIFS(#REF!,LT393,#REF!,0,#REF!,"&gt;="&amp;MC393,#REF!,"&lt;="&amp;MB393,#REF!,"&lt;="&amp;ME393,#REF!,"&gt;="&amp;MF393)</f>
        <v/>
      </c>
      <c r="MZ393" s="1">
        <f>COUNTIFS(#REF!,LT393,#REF!,1,#REF!,"&lt;="&amp;ME393,#REF!,"&gt;="&amp;MF393,#REF!,"="&amp;KV393,#REF!,"="&amp;KX393)</f>
        <v/>
      </c>
      <c r="NA393" s="1">
        <f>COUNTIFS(#REF!,LT393,#REF!,0,#REF!,"&lt;="&amp;ME393,#REF!,"&gt;="&amp;MF393,#REF!,"="&amp;KV393,#REF!,"="&amp;KX393)</f>
        <v/>
      </c>
      <c r="NB393" s="1">
        <f>COUNTIFS(#REF!,LT393,#REF!,1,#REF!,"&lt;="&amp;ME393,#REF!,"&gt;="&amp;MF393,#REF!,"="&amp;KW393,#REF!,"="&amp;KY393)</f>
        <v/>
      </c>
      <c r="NC393" s="1">
        <f>COUNTIFS(#REF!,LT393,#REF!,0,#REF!,"&lt;="&amp;ME393,#REF!,"&gt;="&amp;MF393,#REF!,"="&amp;KW393,#REF!,"="&amp;KY393)</f>
        <v/>
      </c>
      <c r="ND393" s="1">
        <f>MP393+MR393+MT393+MV393+MX393+MZ393+NB393</f>
        <v/>
      </c>
      <c r="NE393" s="1">
        <f>MQ393+MS393+MU393+MW393+MY393+NA393+NC393</f>
        <v/>
      </c>
      <c r="NF393" s="1">
        <f>ND393+NE393</f>
        <v/>
      </c>
      <c r="NG393" s="33">
        <f>ND393/(ND393+NE393)</f>
        <v/>
      </c>
      <c r="NH393" s="3">
        <f>1/NG393</f>
        <v/>
      </c>
      <c r="NI393" s="1">
        <f>LI393</f>
        <v/>
      </c>
      <c r="NJ393" s="79">
        <f>((1-NG393)*(1/(NI393-1))*0.98-(NG393*1))</f>
        <v/>
      </c>
      <c r="NK393" s="34">
        <f>IF(LR393&lt;0.9,0,IF(AND(LR393&gt;1.1),0,1))</f>
        <v/>
      </c>
      <c r="NL393" s="34">
        <f>IF(LS393&lt;0.9,0,IF(AND(LS393&gt;1.1),0,1))</f>
        <v/>
      </c>
      <c r="NM393" s="32">
        <f>IF(NF393&gt;99,1,0)</f>
        <v/>
      </c>
      <c r="NN393" s="32">
        <f>IF(NJ393&gt;0.0799,1,0)</f>
        <v/>
      </c>
      <c r="NO393" s="32">
        <f>IF(NJ393&gt;NQ393,1,0)</f>
        <v/>
      </c>
      <c r="NP393" s="32">
        <f>NM393+NN393+NO393+NK393+NL393</f>
        <v/>
      </c>
      <c r="NQ393" s="79">
        <f>(((100*NG393)*(NI393-1)*0.98)-((1-NG393)*100))/100</f>
        <v/>
      </c>
      <c r="NR393" s="34">
        <f>IF(LR393&lt;0.9,0,IF(AND(LR393&gt;1.1),0,1))</f>
        <v/>
      </c>
      <c r="NS393" s="34">
        <f>IF(LS393&lt;0.9,0,IF(AND(LS393&gt;1.1),0,1))</f>
        <v/>
      </c>
      <c r="NT393" s="32">
        <f>IF(NF393&gt;99,1,0)</f>
        <v/>
      </c>
      <c r="NU393" s="32">
        <f>IF(NQ393&gt;0.0799,1,0)</f>
        <v/>
      </c>
      <c r="NV393" s="32">
        <f>IF(NQ393&gt;NJ393,1,0)</f>
        <v/>
      </c>
      <c r="NW393" s="32">
        <f>NT393+NU393+NV393+NR393+NS393</f>
        <v/>
      </c>
      <c r="NX393">
        <f>IF(NP393=5,"LayAway0-1",IF(AND(NW393=5),"BackAway0-1",""))</f>
        <v/>
      </c>
      <c r="NY393">
        <f>IF(NP393=5,KO393,IF(AND(NW393=5),KO393,""))</f>
        <v/>
      </c>
      <c r="NZ393">
        <f>IF(NP393=5,"Match Odds",IF(AND(NW393=5),"Match Odds",""))</f>
        <v/>
      </c>
      <c r="OA393">
        <f>IF(NP393=5,KP393,IF(AND(NW393=5),KP393,""))</f>
        <v/>
      </c>
      <c r="OB393">
        <f>IF(NP393=5,"MATCH_ODDS",IF(AND(NW393=5),"MATCH_ODDS",""))</f>
        <v/>
      </c>
      <c r="OC393">
        <f>IF(NP393=5,"LAY",IF(AND(NW393=5),"BACK",""))</f>
        <v/>
      </c>
    </row>
    <row r="394" ht="16.5" customHeight="1" thickBot="1" thickTop="1">
      <c r="A394" s="2" t="n"/>
      <c r="KN394" s="1">
        <f>IF(INDEX(#REF!,MATCH('HT 0-1'!D394,#REF!,0))=INDEX(#REF!,MATCH('HT 0-1'!D394,#REF!,0)),INDEX(#REF!,MATCH('HT 0-1'!D394,#REF!,0)),"ERROR")</f>
        <v/>
      </c>
      <c r="KO394" s="1">
        <f>IF(INDEX(#REF!,MATCH('HT 0-1'!E394,#REF!,0))=INDEX(#REF!,MATCH('HT 0-1'!E394,#REF!,0)),INDEX(#REF!,MATCH('HT 0-1'!E394,#REF!,0)),"ERROR")</f>
        <v/>
      </c>
      <c r="KP394" s="1">
        <f>KN394&amp;" v "&amp;KO394</f>
        <v/>
      </c>
      <c r="KQ394">
        <f>B394&amp;"_"&amp;C394</f>
        <v/>
      </c>
      <c r="KR394" s="1">
        <f>IF((HW394/KK394)&lt;0.335,"G",IF((HW394/KK394)&gt;0.67,"R","A"))</f>
        <v/>
      </c>
      <c r="KS394" s="1">
        <f>IF((HX394/KK394)&lt;0.335,"G",IF((HX394/KK394)&gt;0.67,"R","A"))</f>
        <v/>
      </c>
      <c r="KT394" s="1">
        <f>IF((IH394/KK394)&lt;0.335,"G",IF((IH394/KK394)&gt;0.67,"R","A"))</f>
        <v/>
      </c>
      <c r="KU394" s="1">
        <f>IF((II394/KK394)&lt;0.335,"G",IF((II394/KK394)&gt;0.67,"R","A"))</f>
        <v/>
      </c>
      <c r="KV394" s="1">
        <f>IF((HZ394/KK394)&lt;0.335,"G",IF((HZ394/KK394)&gt;0.67,"R","A"))</f>
        <v/>
      </c>
      <c r="KW394" s="1">
        <f>IF((HY394/KK394)&lt;0.335,"G",IF((HY394/KK394)&gt;0.67,"R","A"))</f>
        <v/>
      </c>
      <c r="KX394" s="1">
        <f>IF((IK394/KK394)&lt;0.335,"G",IF((IK394/KK394)&gt;0.67,"R","A"))</f>
        <v/>
      </c>
      <c r="KY394" s="1">
        <f>IF((IJ394/KK394)&lt;0.335,"G",IF((IJ394/KK394)&gt;0.67,"R","A"))</f>
        <v/>
      </c>
      <c r="KZ394" s="1">
        <f>IF((HQ394/KK394)&lt;0.335,"G",IF((HQ394/KK394)&gt;0.67,"R","A"))</f>
        <v/>
      </c>
      <c r="LA394" s="1">
        <f>IF((IB394/KK394)&lt;0.335,"G",IF((IB394/KK394)&gt;0.67,"R","A"))</f>
        <v/>
      </c>
      <c r="LB394">
        <f>IF(LQ394="0-1",INDEX(Scrape!#REF!,MATCH('HT 0-1'!KP394,Scrape!$B:$B,0)),"")</f>
        <v/>
      </c>
      <c r="LC394">
        <f>IF(LQ394="0-1",INDEX(Scrape!$A:$A,MATCH('HT 0-1'!KP394,Scrape!$B:$B,0)),"")</f>
        <v/>
      </c>
      <c r="LD394">
        <f>IF(LQ394="0-1",INDEX(Scrape!$B:$B,MATCH('HT 0-1'!KP394,Scrape!$B:$B,0)),"")</f>
        <v/>
      </c>
      <c r="LE394">
        <f>IF(LQ394="0-1",INDEX(Scrape!$C:$C,MATCH('HT 0-1'!KP394,Scrape!$B:$B,0)),"")</f>
        <v/>
      </c>
      <c r="LF394">
        <f>IF(LQ394="0-1",INDEX(Scrape!$D:$D,MATCH('HT 0-1'!KP394,Scrape!$B:$B,0)),"")</f>
        <v/>
      </c>
      <c r="LG394">
        <f>IF(LQ394="0-1",INDEX(Scrape!$E:$E,MATCH('HT 0-1'!KP394,Scrape!$B:$B,0)),"")</f>
        <v/>
      </c>
      <c r="LH394">
        <f>IF(LQ394="0-1",INDEX(Scrape!$F:$F,MATCH('HT 0-1'!KP394,Scrape!$B:$B,0)),"")</f>
        <v/>
      </c>
      <c r="LI394">
        <f>IF(LQ394="0-1",INDEX(Scrape!$G:$G,MATCH('HT 0-1'!KP394,Scrape!$B:$B,0)),"")</f>
        <v/>
      </c>
      <c r="LJ394">
        <f>IF(LQ394="0-1",INDEX(Scrape!$H:$H,MATCH('HT 0-1'!KP394,Scrape!$B:$B,0)),"")</f>
        <v/>
      </c>
      <c r="LK394">
        <f>IF(LQ394="0-1",INDEX(Scrape!$I:$I,MATCH('HT 0-1'!KP394,Scrape!$B:$B,0)),"")</f>
        <v/>
      </c>
      <c r="LL394">
        <f>IF(LQ394="0-1",INDEX(Scrape!$J:$J,MATCH('HT 0-1'!KP394,Scrape!$B:$B,0)),"")</f>
        <v/>
      </c>
      <c r="LM394">
        <f>IF(LQ394="0-1",INDEX(Scrape!$K:$K,MATCH('HT 0-1'!KP394,Scrape!$B:$B,0)),"")</f>
        <v/>
      </c>
      <c r="LN394">
        <f>IF(LQ394="0-1",INDEX(Scrape!$L:$L,MATCH('HT 0-1'!KP394,Scrape!$B:$B,0)),"")</f>
        <v/>
      </c>
      <c r="LO394">
        <f>IF(LQ394="0-1",INDEX(Scrape!$M:$M,MATCH('HT 0-1'!KP394,Scrape!$B:$B,0)),"")</f>
        <v/>
      </c>
      <c r="LP394">
        <f>IF(LQ394="0-1",INDEX(Scrape!$N:$N,MATCH('HT 0-1'!KP394,Scrape!$B:$B,0)),"")</f>
        <v/>
      </c>
      <c r="LQ394">
        <f>INDEX(Scrape!$O:$O,MATCH('HT 0-1'!KP394,Scrape!$B:$B,0))</f>
        <v/>
      </c>
      <c r="LR394">
        <f>(1/LJ394)+(1/LI394)+(1/LH394)</f>
        <v/>
      </c>
      <c r="LS394">
        <f>(1/LG394)+(1/LF394)+(1/LE394)</f>
        <v/>
      </c>
      <c r="LT394" s="8">
        <f>IF(INDEX(#REF!,MATCH(KQ394,#REF!,0))=INDEX(#REF!,MATCH(KQ394,#REF!,0)),INDEX(#REF!,MATCH(KQ394,#REF!,0)),"ERROR")</f>
        <v/>
      </c>
      <c r="LU394" s="4">
        <f>IF(KR394="G",2,IF(KR394="R",0.5,IF(KR394="A",1)))</f>
        <v/>
      </c>
      <c r="LV394" s="4">
        <f>IF(KS394="G",0.5,IF(KS394="R",2,IF(KS394="A",1)))</f>
        <v/>
      </c>
      <c r="LW394" s="4">
        <f>IF(KT394="G",2,IF(KT394="R",0.5,IF(KT394="A",1)))</f>
        <v/>
      </c>
      <c r="LX394" s="4">
        <f>IF(KU394="G",0.5,IF(KU394="R",2,IF(KU394="A",1)))</f>
        <v/>
      </c>
      <c r="LY394" s="7">
        <f>(LK394*(LU394+LX394)+(LL394*(LU394+LX394)))</f>
        <v/>
      </c>
      <c r="LZ394" s="7">
        <f>(LN394*(LV394+LW394)+(LO394*(LV394+LW394)))</f>
        <v/>
      </c>
      <c r="MA394" s="11">
        <f>LY394-LZ394</f>
        <v/>
      </c>
      <c r="MB394" s="5">
        <f>MA394+2</f>
        <v/>
      </c>
      <c r="MC394" s="6">
        <f>MA394-2</f>
        <v/>
      </c>
      <c r="MD394" s="4">
        <f>LE394</f>
        <v/>
      </c>
      <c r="ME394" s="9">
        <f>IF(MD394=0,1000,MD394+0.75)</f>
        <v/>
      </c>
      <c r="MF394" s="10">
        <f>IF(MD394=0,0,MD394-0.75)</f>
        <v/>
      </c>
      <c r="MG394" s="4">
        <f>((LM394*(LU394+LX394))-((LP394*(LV394+LW394))))</f>
        <v/>
      </c>
      <c r="MH394" s="9">
        <f>MG394*1.2</f>
        <v/>
      </c>
      <c r="MI394" s="10">
        <f>MG394*0.8</f>
        <v/>
      </c>
      <c r="MJ394">
        <f>IFERROR(NX394,"")</f>
        <v/>
      </c>
      <c r="MK394">
        <f>IFERROR(NY394,"")</f>
        <v/>
      </c>
      <c r="ML394">
        <f>IFERROR(NZ394,"")</f>
        <v/>
      </c>
      <c r="MM394">
        <f>IFERROR(OA394,"")</f>
        <v/>
      </c>
      <c r="MN394">
        <f>IFERROR(OB394,"")</f>
        <v/>
      </c>
      <c r="MO394">
        <f>IFERROR(OC394,"")</f>
        <v/>
      </c>
      <c r="MP394" s="1">
        <f>COUNTIFS(#REF!,LT394,#REF!,1,#REF!,"&gt;="&amp;MC394,#REF!,"&lt;="&amp;MB394,#REF!,"&lt;="&amp;ME394,#REF!,"&gt;="&amp;MF394,#REF!,"="&amp;KV394,#REF!,"="&amp;KX394)</f>
        <v/>
      </c>
      <c r="MQ394" s="1">
        <f>COUNTIFS(#REF!,LT394,#REF!,0,#REF!,"&gt;="&amp;MC394,#REF!,"&lt;="&amp;MB394,#REF!,"&lt;="&amp;ME394,#REF!,"&gt;="&amp;MF394,#REF!,"="&amp;KV394,#REF!,"="&amp;KX394)</f>
        <v/>
      </c>
      <c r="MR394" s="1">
        <f>COUNTIFS(#REF!,LT394,#REF!,1,#REF!,"&gt;="&amp;MC394,#REF!,"&lt;="&amp;MB394,#REF!,"&lt;="&amp;ME394,#REF!,"&gt;="&amp;MF394,#REF!,"="&amp;KW394,#REF!,"="&amp;KY394)</f>
        <v/>
      </c>
      <c r="MS394" s="1">
        <f>COUNTIFS(#REF!,LT394,#REF!,0,#REF!,"&gt;="&amp;MC394,#REF!,"&lt;="&amp;MB394,#REF!,"&lt;="&amp;ME394,#REF!,"&gt;="&amp;MF394,#REF!,"="&amp;KW394,#REF!,"="&amp;KY394)</f>
        <v/>
      </c>
      <c r="MT394" s="1">
        <f>COUNTIFS(#REF!,LT394,#REF!,1,#REF!,"&gt;="&amp;MI394,#REF!,"&lt;="&amp;MH394,#REF!,"&lt;="&amp;ME394,#REF!,"&gt;="&amp;MF394)</f>
        <v/>
      </c>
      <c r="MU394" s="1">
        <f>COUNTIFS(#REF!,LT394,#REF!,0,#REF!,"&gt;="&amp;MI394,#REF!,"&lt;="&amp;MH394,#REF!,"&lt;="&amp;ME394,#REF!,"&gt;="&amp;MF394)</f>
        <v/>
      </c>
      <c r="MV394" s="1">
        <f>COUNTIFS(#REF!,LT394,#REF!,1,#REF!,"&gt;="&amp;MI394,#REF!,"&lt;="&amp;MH394,#REF!,"="&amp;KZ394,#REF!,"="&amp;LA394,#REF!,"&lt;="&amp;ME394,#REF!,"&gt;="&amp;MF394)</f>
        <v/>
      </c>
      <c r="MW394" s="1">
        <f>COUNTIFS(#REF!,LT394,#REF!,0,#REF!,"&gt;="&amp;MI394,#REF!,"&lt;="&amp;MH394,#REF!,"="&amp;KZ394,#REF!,"="&amp;LA394,#REF!,"&lt;="&amp;ME394,#REF!,"&gt;="&amp;MF394)</f>
        <v/>
      </c>
      <c r="MX394" s="1">
        <f>COUNTIFS(#REF!,LT394,#REF!,1,#REF!,"&gt;="&amp;MC394,#REF!,"&lt;="&amp;MB394,#REF!,"&lt;="&amp;ME394,#REF!,"&gt;="&amp;MF394)</f>
        <v/>
      </c>
      <c r="MY394" s="1">
        <f>COUNTIFS(#REF!,LT394,#REF!,0,#REF!,"&gt;="&amp;MC394,#REF!,"&lt;="&amp;MB394,#REF!,"&lt;="&amp;ME394,#REF!,"&gt;="&amp;MF394)</f>
        <v/>
      </c>
      <c r="MZ394" s="1">
        <f>COUNTIFS(#REF!,LT394,#REF!,1,#REF!,"&lt;="&amp;ME394,#REF!,"&gt;="&amp;MF394,#REF!,"="&amp;KV394,#REF!,"="&amp;KX394)</f>
        <v/>
      </c>
      <c r="NA394" s="1">
        <f>COUNTIFS(#REF!,LT394,#REF!,0,#REF!,"&lt;="&amp;ME394,#REF!,"&gt;="&amp;MF394,#REF!,"="&amp;KV394,#REF!,"="&amp;KX394)</f>
        <v/>
      </c>
      <c r="NB394" s="1">
        <f>COUNTIFS(#REF!,LT394,#REF!,1,#REF!,"&lt;="&amp;ME394,#REF!,"&gt;="&amp;MF394,#REF!,"="&amp;KW394,#REF!,"="&amp;KY394)</f>
        <v/>
      </c>
      <c r="NC394" s="1">
        <f>COUNTIFS(#REF!,LT394,#REF!,0,#REF!,"&lt;="&amp;ME394,#REF!,"&gt;="&amp;MF394,#REF!,"="&amp;KW394,#REF!,"="&amp;KY394)</f>
        <v/>
      </c>
      <c r="ND394" s="1">
        <f>MP394+MR394+MT394+MV394+MX394+MZ394+NB394</f>
        <v/>
      </c>
      <c r="NE394" s="1">
        <f>MQ394+MS394+MU394+MW394+MY394+NA394+NC394</f>
        <v/>
      </c>
      <c r="NF394" s="1">
        <f>ND394+NE394</f>
        <v/>
      </c>
      <c r="NG394" s="33">
        <f>ND394/(ND394+NE394)</f>
        <v/>
      </c>
      <c r="NH394" s="3">
        <f>1/NG394</f>
        <v/>
      </c>
      <c r="NI394" s="1">
        <f>LI394</f>
        <v/>
      </c>
      <c r="NJ394" s="79">
        <f>((1-NG394)*(1/(NI394-1))*0.98-(NG394*1))</f>
        <v/>
      </c>
      <c r="NK394" s="34">
        <f>IF(LR394&lt;0.9,0,IF(AND(LR394&gt;1.1),0,1))</f>
        <v/>
      </c>
      <c r="NL394" s="34">
        <f>IF(LS394&lt;0.9,0,IF(AND(LS394&gt;1.1),0,1))</f>
        <v/>
      </c>
      <c r="NM394" s="32">
        <f>IF(NF394&gt;99,1,0)</f>
        <v/>
      </c>
      <c r="NN394" s="32">
        <f>IF(NJ394&gt;0.0799,1,0)</f>
        <v/>
      </c>
      <c r="NO394" s="32">
        <f>IF(NJ394&gt;NQ394,1,0)</f>
        <v/>
      </c>
      <c r="NP394" s="32">
        <f>NM394+NN394+NO394+NK394+NL394</f>
        <v/>
      </c>
      <c r="NQ394" s="79">
        <f>(((100*NG394)*(NI394-1)*0.98)-((1-NG394)*100))/100</f>
        <v/>
      </c>
      <c r="NR394" s="34">
        <f>IF(LR394&lt;0.9,0,IF(AND(LR394&gt;1.1),0,1))</f>
        <v/>
      </c>
      <c r="NS394" s="34">
        <f>IF(LS394&lt;0.9,0,IF(AND(LS394&gt;1.1),0,1))</f>
        <v/>
      </c>
      <c r="NT394" s="32">
        <f>IF(NF394&gt;99,1,0)</f>
        <v/>
      </c>
      <c r="NU394" s="32">
        <f>IF(NQ394&gt;0.0799,1,0)</f>
        <v/>
      </c>
      <c r="NV394" s="32">
        <f>IF(NQ394&gt;NJ394,1,0)</f>
        <v/>
      </c>
      <c r="NW394" s="32">
        <f>NT394+NU394+NV394+NR394+NS394</f>
        <v/>
      </c>
      <c r="NX394">
        <f>IF(NP394=5,"LayAway0-1",IF(AND(NW394=5),"BackAway0-1",""))</f>
        <v/>
      </c>
      <c r="NY394">
        <f>IF(NP394=5,KO394,IF(AND(NW394=5),KO394,""))</f>
        <v/>
      </c>
      <c r="NZ394">
        <f>IF(NP394=5,"Match Odds",IF(AND(NW394=5),"Match Odds",""))</f>
        <v/>
      </c>
      <c r="OA394">
        <f>IF(NP394=5,KP394,IF(AND(NW394=5),KP394,""))</f>
        <v/>
      </c>
      <c r="OB394">
        <f>IF(NP394=5,"MATCH_ODDS",IF(AND(NW394=5),"MATCH_ODDS",""))</f>
        <v/>
      </c>
      <c r="OC394">
        <f>IF(NP394=5,"LAY",IF(AND(NW394=5),"BACK",""))</f>
        <v/>
      </c>
    </row>
    <row r="395" ht="16.5" customHeight="1" thickBot="1" thickTop="1">
      <c r="A395" s="2" t="n"/>
      <c r="KN395" s="1">
        <f>IF(INDEX(#REF!,MATCH('HT 0-1'!D395,#REF!,0))=INDEX(#REF!,MATCH('HT 0-1'!D395,#REF!,0)),INDEX(#REF!,MATCH('HT 0-1'!D395,#REF!,0)),"ERROR")</f>
        <v/>
      </c>
      <c r="KO395" s="1">
        <f>IF(INDEX(#REF!,MATCH('HT 0-1'!E395,#REF!,0))=INDEX(#REF!,MATCH('HT 0-1'!E395,#REF!,0)),INDEX(#REF!,MATCH('HT 0-1'!E395,#REF!,0)),"ERROR")</f>
        <v/>
      </c>
      <c r="KP395" s="1">
        <f>KN395&amp;" v "&amp;KO395</f>
        <v/>
      </c>
      <c r="KQ395">
        <f>B395&amp;"_"&amp;C395</f>
        <v/>
      </c>
      <c r="KR395" s="1">
        <f>IF((HW395/KK395)&lt;0.335,"G",IF((HW395/KK395)&gt;0.67,"R","A"))</f>
        <v/>
      </c>
      <c r="KS395" s="1">
        <f>IF((HX395/KK395)&lt;0.335,"G",IF((HX395/KK395)&gt;0.67,"R","A"))</f>
        <v/>
      </c>
      <c r="KT395" s="1">
        <f>IF((IH395/KK395)&lt;0.335,"G",IF((IH395/KK395)&gt;0.67,"R","A"))</f>
        <v/>
      </c>
      <c r="KU395" s="1">
        <f>IF((II395/KK395)&lt;0.335,"G",IF((II395/KK395)&gt;0.67,"R","A"))</f>
        <v/>
      </c>
      <c r="KV395" s="1">
        <f>IF((HZ395/KK395)&lt;0.335,"G",IF((HZ395/KK395)&gt;0.67,"R","A"))</f>
        <v/>
      </c>
      <c r="KW395" s="1">
        <f>IF((HY395/KK395)&lt;0.335,"G",IF((HY395/KK395)&gt;0.67,"R","A"))</f>
        <v/>
      </c>
      <c r="KX395" s="1">
        <f>IF((IK395/KK395)&lt;0.335,"G",IF((IK395/KK395)&gt;0.67,"R","A"))</f>
        <v/>
      </c>
      <c r="KY395" s="1">
        <f>IF((IJ395/KK395)&lt;0.335,"G",IF((IJ395/KK395)&gt;0.67,"R","A"))</f>
        <v/>
      </c>
      <c r="KZ395" s="1">
        <f>IF((HQ395/KK395)&lt;0.335,"G",IF((HQ395/KK395)&gt;0.67,"R","A"))</f>
        <v/>
      </c>
      <c r="LA395" s="1">
        <f>IF((IB395/KK395)&lt;0.335,"G",IF((IB395/KK395)&gt;0.67,"R","A"))</f>
        <v/>
      </c>
      <c r="LB395">
        <f>IF(LQ395="0-1",INDEX(Scrape!#REF!,MATCH('HT 0-1'!KP395,Scrape!$B:$B,0)),"")</f>
        <v/>
      </c>
      <c r="LC395">
        <f>IF(LQ395="0-1",INDEX(Scrape!$A:$A,MATCH('HT 0-1'!KP395,Scrape!$B:$B,0)),"")</f>
        <v/>
      </c>
      <c r="LD395">
        <f>IF(LQ395="0-1",INDEX(Scrape!$B:$B,MATCH('HT 0-1'!KP395,Scrape!$B:$B,0)),"")</f>
        <v/>
      </c>
      <c r="LE395">
        <f>IF(LQ395="0-1",INDEX(Scrape!$C:$C,MATCH('HT 0-1'!KP395,Scrape!$B:$B,0)),"")</f>
        <v/>
      </c>
      <c r="LF395">
        <f>IF(LQ395="0-1",INDEX(Scrape!$D:$D,MATCH('HT 0-1'!KP395,Scrape!$B:$B,0)),"")</f>
        <v/>
      </c>
      <c r="LG395">
        <f>IF(LQ395="0-1",INDEX(Scrape!$E:$E,MATCH('HT 0-1'!KP395,Scrape!$B:$B,0)),"")</f>
        <v/>
      </c>
      <c r="LH395">
        <f>IF(LQ395="0-1",INDEX(Scrape!$F:$F,MATCH('HT 0-1'!KP395,Scrape!$B:$B,0)),"")</f>
        <v/>
      </c>
      <c r="LI395">
        <f>IF(LQ395="0-1",INDEX(Scrape!$G:$G,MATCH('HT 0-1'!KP395,Scrape!$B:$B,0)),"")</f>
        <v/>
      </c>
      <c r="LJ395">
        <f>IF(LQ395="0-1",INDEX(Scrape!$H:$H,MATCH('HT 0-1'!KP395,Scrape!$B:$B,0)),"")</f>
        <v/>
      </c>
      <c r="LK395">
        <f>IF(LQ395="0-1",INDEX(Scrape!$I:$I,MATCH('HT 0-1'!KP395,Scrape!$B:$B,0)),"")</f>
        <v/>
      </c>
      <c r="LL395">
        <f>IF(LQ395="0-1",INDEX(Scrape!$J:$J,MATCH('HT 0-1'!KP395,Scrape!$B:$B,0)),"")</f>
        <v/>
      </c>
      <c r="LM395">
        <f>IF(LQ395="0-1",INDEX(Scrape!$K:$K,MATCH('HT 0-1'!KP395,Scrape!$B:$B,0)),"")</f>
        <v/>
      </c>
      <c r="LN395">
        <f>IF(LQ395="0-1",INDEX(Scrape!$L:$L,MATCH('HT 0-1'!KP395,Scrape!$B:$B,0)),"")</f>
        <v/>
      </c>
      <c r="LO395">
        <f>IF(LQ395="0-1",INDEX(Scrape!$M:$M,MATCH('HT 0-1'!KP395,Scrape!$B:$B,0)),"")</f>
        <v/>
      </c>
      <c r="LP395">
        <f>IF(LQ395="0-1",INDEX(Scrape!$N:$N,MATCH('HT 0-1'!KP395,Scrape!$B:$B,0)),"")</f>
        <v/>
      </c>
      <c r="LQ395">
        <f>INDEX(Scrape!$O:$O,MATCH('HT 0-1'!KP395,Scrape!$B:$B,0))</f>
        <v/>
      </c>
      <c r="LR395">
        <f>(1/LJ395)+(1/LI395)+(1/LH395)</f>
        <v/>
      </c>
      <c r="LS395">
        <f>(1/LG395)+(1/LF395)+(1/LE395)</f>
        <v/>
      </c>
      <c r="LT395" s="8">
        <f>IF(INDEX(#REF!,MATCH(KQ395,#REF!,0))=INDEX(#REF!,MATCH(KQ395,#REF!,0)),INDEX(#REF!,MATCH(KQ395,#REF!,0)),"ERROR")</f>
        <v/>
      </c>
      <c r="LU395" s="4">
        <f>IF(KR395="G",2,IF(KR395="R",0.5,IF(KR395="A",1)))</f>
        <v/>
      </c>
      <c r="LV395" s="4">
        <f>IF(KS395="G",0.5,IF(KS395="R",2,IF(KS395="A",1)))</f>
        <v/>
      </c>
      <c r="LW395" s="4">
        <f>IF(KT395="G",2,IF(KT395="R",0.5,IF(KT395="A",1)))</f>
        <v/>
      </c>
      <c r="LX395" s="4">
        <f>IF(KU395="G",0.5,IF(KU395="R",2,IF(KU395="A",1)))</f>
        <v/>
      </c>
      <c r="LY395" s="7">
        <f>(LK395*(LU395+LX395)+(LL395*(LU395+LX395)))</f>
        <v/>
      </c>
      <c r="LZ395" s="7">
        <f>(LN395*(LV395+LW395)+(LO395*(LV395+LW395)))</f>
        <v/>
      </c>
      <c r="MA395" s="11">
        <f>LY395-LZ395</f>
        <v/>
      </c>
      <c r="MB395" s="5">
        <f>MA395+2</f>
        <v/>
      </c>
      <c r="MC395" s="6">
        <f>MA395-2</f>
        <v/>
      </c>
      <c r="MD395" s="4">
        <f>LE395</f>
        <v/>
      </c>
      <c r="ME395" s="9">
        <f>IF(MD395=0,1000,MD395+0.75)</f>
        <v/>
      </c>
      <c r="MF395" s="10">
        <f>IF(MD395=0,0,MD395-0.75)</f>
        <v/>
      </c>
      <c r="MG395" s="4">
        <f>((LM395*(LU395+LX395))-((LP395*(LV395+LW395))))</f>
        <v/>
      </c>
      <c r="MH395" s="9">
        <f>MG395*1.2</f>
        <v/>
      </c>
      <c r="MI395" s="10">
        <f>MG395*0.8</f>
        <v/>
      </c>
      <c r="MJ395">
        <f>IFERROR(NX395,"")</f>
        <v/>
      </c>
      <c r="MK395">
        <f>IFERROR(NY395,"")</f>
        <v/>
      </c>
      <c r="ML395">
        <f>IFERROR(NZ395,"")</f>
        <v/>
      </c>
      <c r="MM395">
        <f>IFERROR(OA395,"")</f>
        <v/>
      </c>
      <c r="MN395">
        <f>IFERROR(OB395,"")</f>
        <v/>
      </c>
      <c r="MO395">
        <f>IFERROR(OC395,"")</f>
        <v/>
      </c>
      <c r="MP395" s="1">
        <f>COUNTIFS(#REF!,LT395,#REF!,1,#REF!,"&gt;="&amp;MC395,#REF!,"&lt;="&amp;MB395,#REF!,"&lt;="&amp;ME395,#REF!,"&gt;="&amp;MF395,#REF!,"="&amp;KV395,#REF!,"="&amp;KX395)</f>
        <v/>
      </c>
      <c r="MQ395" s="1">
        <f>COUNTIFS(#REF!,LT395,#REF!,0,#REF!,"&gt;="&amp;MC395,#REF!,"&lt;="&amp;MB395,#REF!,"&lt;="&amp;ME395,#REF!,"&gt;="&amp;MF395,#REF!,"="&amp;KV395,#REF!,"="&amp;KX395)</f>
        <v/>
      </c>
      <c r="MR395" s="1">
        <f>COUNTIFS(#REF!,LT395,#REF!,1,#REF!,"&gt;="&amp;MC395,#REF!,"&lt;="&amp;MB395,#REF!,"&lt;="&amp;ME395,#REF!,"&gt;="&amp;MF395,#REF!,"="&amp;KW395,#REF!,"="&amp;KY395)</f>
        <v/>
      </c>
      <c r="MS395" s="1">
        <f>COUNTIFS(#REF!,LT395,#REF!,0,#REF!,"&gt;="&amp;MC395,#REF!,"&lt;="&amp;MB395,#REF!,"&lt;="&amp;ME395,#REF!,"&gt;="&amp;MF395,#REF!,"="&amp;KW395,#REF!,"="&amp;KY395)</f>
        <v/>
      </c>
      <c r="MT395" s="1">
        <f>COUNTIFS(#REF!,LT395,#REF!,1,#REF!,"&gt;="&amp;MI395,#REF!,"&lt;="&amp;MH395,#REF!,"&lt;="&amp;ME395,#REF!,"&gt;="&amp;MF395)</f>
        <v/>
      </c>
      <c r="MU395" s="1">
        <f>COUNTIFS(#REF!,LT395,#REF!,0,#REF!,"&gt;="&amp;MI395,#REF!,"&lt;="&amp;MH395,#REF!,"&lt;="&amp;ME395,#REF!,"&gt;="&amp;MF395)</f>
        <v/>
      </c>
      <c r="MV395" s="1">
        <f>COUNTIFS(#REF!,LT395,#REF!,1,#REF!,"&gt;="&amp;MI395,#REF!,"&lt;="&amp;MH395,#REF!,"="&amp;KZ395,#REF!,"="&amp;LA395,#REF!,"&lt;="&amp;ME395,#REF!,"&gt;="&amp;MF395)</f>
        <v/>
      </c>
      <c r="MW395" s="1">
        <f>COUNTIFS(#REF!,LT395,#REF!,0,#REF!,"&gt;="&amp;MI395,#REF!,"&lt;="&amp;MH395,#REF!,"="&amp;KZ395,#REF!,"="&amp;LA395,#REF!,"&lt;="&amp;ME395,#REF!,"&gt;="&amp;MF395)</f>
        <v/>
      </c>
      <c r="MX395" s="1">
        <f>COUNTIFS(#REF!,LT395,#REF!,1,#REF!,"&gt;="&amp;MC395,#REF!,"&lt;="&amp;MB395,#REF!,"&lt;="&amp;ME395,#REF!,"&gt;="&amp;MF395)</f>
        <v/>
      </c>
      <c r="MY395" s="1">
        <f>COUNTIFS(#REF!,LT395,#REF!,0,#REF!,"&gt;="&amp;MC395,#REF!,"&lt;="&amp;MB395,#REF!,"&lt;="&amp;ME395,#REF!,"&gt;="&amp;MF395)</f>
        <v/>
      </c>
      <c r="MZ395" s="1">
        <f>COUNTIFS(#REF!,LT395,#REF!,1,#REF!,"&lt;="&amp;ME395,#REF!,"&gt;="&amp;MF395,#REF!,"="&amp;KV395,#REF!,"="&amp;KX395)</f>
        <v/>
      </c>
      <c r="NA395" s="1">
        <f>COUNTIFS(#REF!,LT395,#REF!,0,#REF!,"&lt;="&amp;ME395,#REF!,"&gt;="&amp;MF395,#REF!,"="&amp;KV395,#REF!,"="&amp;KX395)</f>
        <v/>
      </c>
      <c r="NB395" s="1">
        <f>COUNTIFS(#REF!,LT395,#REF!,1,#REF!,"&lt;="&amp;ME395,#REF!,"&gt;="&amp;MF395,#REF!,"="&amp;KW395,#REF!,"="&amp;KY395)</f>
        <v/>
      </c>
      <c r="NC395" s="1">
        <f>COUNTIFS(#REF!,LT395,#REF!,0,#REF!,"&lt;="&amp;ME395,#REF!,"&gt;="&amp;MF395,#REF!,"="&amp;KW395,#REF!,"="&amp;KY395)</f>
        <v/>
      </c>
      <c r="ND395" s="1">
        <f>MP395+MR395+MT395+MV395+MX395+MZ395+NB395</f>
        <v/>
      </c>
      <c r="NE395" s="1">
        <f>MQ395+MS395+MU395+MW395+MY395+NA395+NC395</f>
        <v/>
      </c>
      <c r="NF395" s="1">
        <f>ND395+NE395</f>
        <v/>
      </c>
      <c r="NG395" s="33">
        <f>ND395/(ND395+NE395)</f>
        <v/>
      </c>
      <c r="NH395" s="3">
        <f>1/NG395</f>
        <v/>
      </c>
      <c r="NI395" s="1">
        <f>LI395</f>
        <v/>
      </c>
      <c r="NJ395" s="79">
        <f>((1-NG395)*(1/(NI395-1))*0.98-(NG395*1))</f>
        <v/>
      </c>
      <c r="NK395" s="34">
        <f>IF(LR395&lt;0.9,0,IF(AND(LR395&gt;1.1),0,1))</f>
        <v/>
      </c>
      <c r="NL395" s="34">
        <f>IF(LS395&lt;0.9,0,IF(AND(LS395&gt;1.1),0,1))</f>
        <v/>
      </c>
      <c r="NM395" s="32">
        <f>IF(NF395&gt;99,1,0)</f>
        <v/>
      </c>
      <c r="NN395" s="32">
        <f>IF(NJ395&gt;0.0799,1,0)</f>
        <v/>
      </c>
      <c r="NO395" s="32">
        <f>IF(NJ395&gt;NQ395,1,0)</f>
        <v/>
      </c>
      <c r="NP395" s="32">
        <f>NM395+NN395+NO395+NK395+NL395</f>
        <v/>
      </c>
      <c r="NQ395" s="79">
        <f>(((100*NG395)*(NI395-1)*0.98)-((1-NG395)*100))/100</f>
        <v/>
      </c>
      <c r="NR395" s="34">
        <f>IF(LR395&lt;0.9,0,IF(AND(LR395&gt;1.1),0,1))</f>
        <v/>
      </c>
      <c r="NS395" s="34">
        <f>IF(LS395&lt;0.9,0,IF(AND(LS395&gt;1.1),0,1))</f>
        <v/>
      </c>
      <c r="NT395" s="32">
        <f>IF(NF395&gt;99,1,0)</f>
        <v/>
      </c>
      <c r="NU395" s="32">
        <f>IF(NQ395&gt;0.0799,1,0)</f>
        <v/>
      </c>
      <c r="NV395" s="32">
        <f>IF(NQ395&gt;NJ395,1,0)</f>
        <v/>
      </c>
      <c r="NW395" s="32">
        <f>NT395+NU395+NV395+NR395+NS395</f>
        <v/>
      </c>
      <c r="NX395">
        <f>IF(NP395=5,"LayAway0-1",IF(AND(NW395=5),"BackAway0-1",""))</f>
        <v/>
      </c>
      <c r="NY395">
        <f>IF(NP395=5,KO395,IF(AND(NW395=5),KO395,""))</f>
        <v/>
      </c>
      <c r="NZ395">
        <f>IF(NP395=5,"Match Odds",IF(AND(NW395=5),"Match Odds",""))</f>
        <v/>
      </c>
      <c r="OA395">
        <f>IF(NP395=5,KP395,IF(AND(NW395=5),KP395,""))</f>
        <v/>
      </c>
      <c r="OB395">
        <f>IF(NP395=5,"MATCH_ODDS",IF(AND(NW395=5),"MATCH_ODDS",""))</f>
        <v/>
      </c>
      <c r="OC395">
        <f>IF(NP395=5,"LAY",IF(AND(NW395=5),"BACK",""))</f>
        <v/>
      </c>
    </row>
    <row r="396" ht="16.5" customHeight="1" thickBot="1" thickTop="1">
      <c r="A396" s="2" t="n"/>
      <c r="KN396" s="1">
        <f>IF(INDEX(#REF!,MATCH('HT 0-1'!D396,#REF!,0))=INDEX(#REF!,MATCH('HT 0-1'!D396,#REF!,0)),INDEX(#REF!,MATCH('HT 0-1'!D396,#REF!,0)),"ERROR")</f>
        <v/>
      </c>
      <c r="KO396" s="1">
        <f>IF(INDEX(#REF!,MATCH('HT 0-1'!E396,#REF!,0))=INDEX(#REF!,MATCH('HT 0-1'!E396,#REF!,0)),INDEX(#REF!,MATCH('HT 0-1'!E396,#REF!,0)),"ERROR")</f>
        <v/>
      </c>
      <c r="KP396" s="1">
        <f>KN396&amp;" v "&amp;KO396</f>
        <v/>
      </c>
      <c r="KQ396">
        <f>B396&amp;"_"&amp;C396</f>
        <v/>
      </c>
      <c r="KR396" s="1">
        <f>IF((HW396/KK396)&lt;0.335,"G",IF((HW396/KK396)&gt;0.67,"R","A"))</f>
        <v/>
      </c>
      <c r="KS396" s="1">
        <f>IF((HX396/KK396)&lt;0.335,"G",IF((HX396/KK396)&gt;0.67,"R","A"))</f>
        <v/>
      </c>
      <c r="KT396" s="1">
        <f>IF((IH396/KK396)&lt;0.335,"G",IF((IH396/KK396)&gt;0.67,"R","A"))</f>
        <v/>
      </c>
      <c r="KU396" s="1">
        <f>IF((II396/KK396)&lt;0.335,"G",IF((II396/KK396)&gt;0.67,"R","A"))</f>
        <v/>
      </c>
      <c r="KV396" s="1">
        <f>IF((HZ396/KK396)&lt;0.335,"G",IF((HZ396/KK396)&gt;0.67,"R","A"))</f>
        <v/>
      </c>
      <c r="KW396" s="1">
        <f>IF((HY396/KK396)&lt;0.335,"G",IF((HY396/KK396)&gt;0.67,"R","A"))</f>
        <v/>
      </c>
      <c r="KX396" s="1">
        <f>IF((IK396/KK396)&lt;0.335,"G",IF((IK396/KK396)&gt;0.67,"R","A"))</f>
        <v/>
      </c>
      <c r="KY396" s="1">
        <f>IF((IJ396/KK396)&lt;0.335,"G",IF((IJ396/KK396)&gt;0.67,"R","A"))</f>
        <v/>
      </c>
      <c r="KZ396" s="1">
        <f>IF((HQ396/KK396)&lt;0.335,"G",IF((HQ396/KK396)&gt;0.67,"R","A"))</f>
        <v/>
      </c>
      <c r="LA396" s="1">
        <f>IF((IB396/KK396)&lt;0.335,"G",IF((IB396/KK396)&gt;0.67,"R","A"))</f>
        <v/>
      </c>
      <c r="LB396">
        <f>IF(LQ396="0-1",INDEX(Scrape!#REF!,MATCH('HT 0-1'!KP396,Scrape!$B:$B,0)),"")</f>
        <v/>
      </c>
      <c r="LC396">
        <f>IF(LQ396="0-1",INDEX(Scrape!$A:$A,MATCH('HT 0-1'!KP396,Scrape!$B:$B,0)),"")</f>
        <v/>
      </c>
      <c r="LD396">
        <f>IF(LQ396="0-1",INDEX(Scrape!$B:$B,MATCH('HT 0-1'!KP396,Scrape!$B:$B,0)),"")</f>
        <v/>
      </c>
      <c r="LE396">
        <f>IF(LQ396="0-1",INDEX(Scrape!$C:$C,MATCH('HT 0-1'!KP396,Scrape!$B:$B,0)),"")</f>
        <v/>
      </c>
      <c r="LF396">
        <f>IF(LQ396="0-1",INDEX(Scrape!$D:$D,MATCH('HT 0-1'!KP396,Scrape!$B:$B,0)),"")</f>
        <v/>
      </c>
      <c r="LG396">
        <f>IF(LQ396="0-1",INDEX(Scrape!$E:$E,MATCH('HT 0-1'!KP396,Scrape!$B:$B,0)),"")</f>
        <v/>
      </c>
      <c r="LH396">
        <f>IF(LQ396="0-1",INDEX(Scrape!$F:$F,MATCH('HT 0-1'!KP396,Scrape!$B:$B,0)),"")</f>
        <v/>
      </c>
      <c r="LI396">
        <f>IF(LQ396="0-1",INDEX(Scrape!$G:$G,MATCH('HT 0-1'!KP396,Scrape!$B:$B,0)),"")</f>
        <v/>
      </c>
      <c r="LJ396">
        <f>IF(LQ396="0-1",INDEX(Scrape!$H:$H,MATCH('HT 0-1'!KP396,Scrape!$B:$B,0)),"")</f>
        <v/>
      </c>
      <c r="LK396">
        <f>IF(LQ396="0-1",INDEX(Scrape!$I:$I,MATCH('HT 0-1'!KP396,Scrape!$B:$B,0)),"")</f>
        <v/>
      </c>
      <c r="LL396">
        <f>IF(LQ396="0-1",INDEX(Scrape!$J:$J,MATCH('HT 0-1'!KP396,Scrape!$B:$B,0)),"")</f>
        <v/>
      </c>
      <c r="LM396">
        <f>IF(LQ396="0-1",INDEX(Scrape!$K:$K,MATCH('HT 0-1'!KP396,Scrape!$B:$B,0)),"")</f>
        <v/>
      </c>
      <c r="LN396">
        <f>IF(LQ396="0-1",INDEX(Scrape!$L:$L,MATCH('HT 0-1'!KP396,Scrape!$B:$B,0)),"")</f>
        <v/>
      </c>
      <c r="LO396">
        <f>IF(LQ396="0-1",INDEX(Scrape!$M:$M,MATCH('HT 0-1'!KP396,Scrape!$B:$B,0)),"")</f>
        <v/>
      </c>
      <c r="LP396">
        <f>IF(LQ396="0-1",INDEX(Scrape!$N:$N,MATCH('HT 0-1'!KP396,Scrape!$B:$B,0)),"")</f>
        <v/>
      </c>
      <c r="LQ396">
        <f>INDEX(Scrape!$O:$O,MATCH('HT 0-1'!KP396,Scrape!$B:$B,0))</f>
        <v/>
      </c>
      <c r="LR396">
        <f>(1/LJ396)+(1/LI396)+(1/LH396)</f>
        <v/>
      </c>
      <c r="LS396">
        <f>(1/LG396)+(1/LF396)+(1/LE396)</f>
        <v/>
      </c>
      <c r="LT396" s="8">
        <f>IF(INDEX(#REF!,MATCH(KQ396,#REF!,0))=INDEX(#REF!,MATCH(KQ396,#REF!,0)),INDEX(#REF!,MATCH(KQ396,#REF!,0)),"ERROR")</f>
        <v/>
      </c>
      <c r="LU396" s="4">
        <f>IF(KR396="G",2,IF(KR396="R",0.5,IF(KR396="A",1)))</f>
        <v/>
      </c>
      <c r="LV396" s="4">
        <f>IF(KS396="G",0.5,IF(KS396="R",2,IF(KS396="A",1)))</f>
        <v/>
      </c>
      <c r="LW396" s="4">
        <f>IF(KT396="G",2,IF(KT396="R",0.5,IF(KT396="A",1)))</f>
        <v/>
      </c>
      <c r="LX396" s="4">
        <f>IF(KU396="G",0.5,IF(KU396="R",2,IF(KU396="A",1)))</f>
        <v/>
      </c>
      <c r="LY396" s="7">
        <f>(LK396*(LU396+LX396)+(LL396*(LU396+LX396)))</f>
        <v/>
      </c>
      <c r="LZ396" s="7">
        <f>(LN396*(LV396+LW396)+(LO396*(LV396+LW396)))</f>
        <v/>
      </c>
      <c r="MA396" s="11">
        <f>LY396-LZ396</f>
        <v/>
      </c>
      <c r="MB396" s="5">
        <f>MA396+2</f>
        <v/>
      </c>
      <c r="MC396" s="6">
        <f>MA396-2</f>
        <v/>
      </c>
      <c r="MD396" s="4">
        <f>LE396</f>
        <v/>
      </c>
      <c r="ME396" s="9">
        <f>IF(MD396=0,1000,MD396+0.75)</f>
        <v/>
      </c>
      <c r="MF396" s="10">
        <f>IF(MD396=0,0,MD396-0.75)</f>
        <v/>
      </c>
      <c r="MG396" s="4">
        <f>((LM396*(LU396+LX396))-((LP396*(LV396+LW396))))</f>
        <v/>
      </c>
      <c r="MH396" s="9">
        <f>MG396*1.2</f>
        <v/>
      </c>
      <c r="MI396" s="10">
        <f>MG396*0.8</f>
        <v/>
      </c>
      <c r="MJ396">
        <f>IFERROR(NX396,"")</f>
        <v/>
      </c>
      <c r="MK396">
        <f>IFERROR(NY396,"")</f>
        <v/>
      </c>
      <c r="ML396">
        <f>IFERROR(NZ396,"")</f>
        <v/>
      </c>
      <c r="MM396">
        <f>IFERROR(OA396,"")</f>
        <v/>
      </c>
      <c r="MN396">
        <f>IFERROR(OB396,"")</f>
        <v/>
      </c>
      <c r="MO396">
        <f>IFERROR(OC396,"")</f>
        <v/>
      </c>
      <c r="MP396" s="1">
        <f>COUNTIFS(#REF!,LT396,#REF!,1,#REF!,"&gt;="&amp;MC396,#REF!,"&lt;="&amp;MB396,#REF!,"&lt;="&amp;ME396,#REF!,"&gt;="&amp;MF396,#REF!,"="&amp;KV396,#REF!,"="&amp;KX396)</f>
        <v/>
      </c>
      <c r="MQ396" s="1">
        <f>COUNTIFS(#REF!,LT396,#REF!,0,#REF!,"&gt;="&amp;MC396,#REF!,"&lt;="&amp;MB396,#REF!,"&lt;="&amp;ME396,#REF!,"&gt;="&amp;MF396,#REF!,"="&amp;KV396,#REF!,"="&amp;KX396)</f>
        <v/>
      </c>
      <c r="MR396" s="1">
        <f>COUNTIFS(#REF!,LT396,#REF!,1,#REF!,"&gt;="&amp;MC396,#REF!,"&lt;="&amp;MB396,#REF!,"&lt;="&amp;ME396,#REF!,"&gt;="&amp;MF396,#REF!,"="&amp;KW396,#REF!,"="&amp;KY396)</f>
        <v/>
      </c>
      <c r="MS396" s="1">
        <f>COUNTIFS(#REF!,LT396,#REF!,0,#REF!,"&gt;="&amp;MC396,#REF!,"&lt;="&amp;MB396,#REF!,"&lt;="&amp;ME396,#REF!,"&gt;="&amp;MF396,#REF!,"="&amp;KW396,#REF!,"="&amp;KY396)</f>
        <v/>
      </c>
      <c r="MT396" s="1">
        <f>COUNTIFS(#REF!,LT396,#REF!,1,#REF!,"&gt;="&amp;MI396,#REF!,"&lt;="&amp;MH396,#REF!,"&lt;="&amp;ME396,#REF!,"&gt;="&amp;MF396)</f>
        <v/>
      </c>
      <c r="MU396" s="1">
        <f>COUNTIFS(#REF!,LT396,#REF!,0,#REF!,"&gt;="&amp;MI396,#REF!,"&lt;="&amp;MH396,#REF!,"&lt;="&amp;ME396,#REF!,"&gt;="&amp;MF396)</f>
        <v/>
      </c>
      <c r="MV396" s="1">
        <f>COUNTIFS(#REF!,LT396,#REF!,1,#REF!,"&gt;="&amp;MI396,#REF!,"&lt;="&amp;MH396,#REF!,"="&amp;KZ396,#REF!,"="&amp;LA396,#REF!,"&lt;="&amp;ME396,#REF!,"&gt;="&amp;MF396)</f>
        <v/>
      </c>
      <c r="MW396" s="1">
        <f>COUNTIFS(#REF!,LT396,#REF!,0,#REF!,"&gt;="&amp;MI396,#REF!,"&lt;="&amp;MH396,#REF!,"="&amp;KZ396,#REF!,"="&amp;LA396,#REF!,"&lt;="&amp;ME396,#REF!,"&gt;="&amp;MF396)</f>
        <v/>
      </c>
      <c r="MX396" s="1">
        <f>COUNTIFS(#REF!,LT396,#REF!,1,#REF!,"&gt;="&amp;MC396,#REF!,"&lt;="&amp;MB396,#REF!,"&lt;="&amp;ME396,#REF!,"&gt;="&amp;MF396)</f>
        <v/>
      </c>
      <c r="MY396" s="1">
        <f>COUNTIFS(#REF!,LT396,#REF!,0,#REF!,"&gt;="&amp;MC396,#REF!,"&lt;="&amp;MB396,#REF!,"&lt;="&amp;ME396,#REF!,"&gt;="&amp;MF396)</f>
        <v/>
      </c>
      <c r="MZ396" s="1">
        <f>COUNTIFS(#REF!,LT396,#REF!,1,#REF!,"&lt;="&amp;ME396,#REF!,"&gt;="&amp;MF396,#REF!,"="&amp;KV396,#REF!,"="&amp;KX396)</f>
        <v/>
      </c>
      <c r="NA396" s="1">
        <f>COUNTIFS(#REF!,LT396,#REF!,0,#REF!,"&lt;="&amp;ME396,#REF!,"&gt;="&amp;MF396,#REF!,"="&amp;KV396,#REF!,"="&amp;KX396)</f>
        <v/>
      </c>
      <c r="NB396" s="1">
        <f>COUNTIFS(#REF!,LT396,#REF!,1,#REF!,"&lt;="&amp;ME396,#REF!,"&gt;="&amp;MF396,#REF!,"="&amp;KW396,#REF!,"="&amp;KY396)</f>
        <v/>
      </c>
      <c r="NC396" s="1">
        <f>COUNTIFS(#REF!,LT396,#REF!,0,#REF!,"&lt;="&amp;ME396,#REF!,"&gt;="&amp;MF396,#REF!,"="&amp;KW396,#REF!,"="&amp;KY396)</f>
        <v/>
      </c>
      <c r="ND396" s="1">
        <f>MP396+MR396+MT396+MV396+MX396+MZ396+NB396</f>
        <v/>
      </c>
      <c r="NE396" s="1">
        <f>MQ396+MS396+MU396+MW396+MY396+NA396+NC396</f>
        <v/>
      </c>
      <c r="NF396" s="1">
        <f>ND396+NE396</f>
        <v/>
      </c>
      <c r="NG396" s="33">
        <f>ND396/(ND396+NE396)</f>
        <v/>
      </c>
      <c r="NH396" s="3">
        <f>1/NG396</f>
        <v/>
      </c>
      <c r="NI396" s="1">
        <f>LI396</f>
        <v/>
      </c>
      <c r="NJ396" s="79">
        <f>((1-NG396)*(1/(NI396-1))*0.98-(NG396*1))</f>
        <v/>
      </c>
      <c r="NK396" s="34">
        <f>IF(LR396&lt;0.9,0,IF(AND(LR396&gt;1.1),0,1))</f>
        <v/>
      </c>
      <c r="NL396" s="34">
        <f>IF(LS396&lt;0.9,0,IF(AND(LS396&gt;1.1),0,1))</f>
        <v/>
      </c>
      <c r="NM396" s="32">
        <f>IF(NF396&gt;99,1,0)</f>
        <v/>
      </c>
      <c r="NN396" s="32">
        <f>IF(NJ396&gt;0.0799,1,0)</f>
        <v/>
      </c>
      <c r="NO396" s="32">
        <f>IF(NJ396&gt;NQ396,1,0)</f>
        <v/>
      </c>
      <c r="NP396" s="32">
        <f>NM396+NN396+NO396+NK396+NL396</f>
        <v/>
      </c>
      <c r="NQ396" s="79">
        <f>(((100*NG396)*(NI396-1)*0.98)-((1-NG396)*100))/100</f>
        <v/>
      </c>
      <c r="NR396" s="34">
        <f>IF(LR396&lt;0.9,0,IF(AND(LR396&gt;1.1),0,1))</f>
        <v/>
      </c>
      <c r="NS396" s="34">
        <f>IF(LS396&lt;0.9,0,IF(AND(LS396&gt;1.1),0,1))</f>
        <v/>
      </c>
      <c r="NT396" s="32">
        <f>IF(NF396&gt;99,1,0)</f>
        <v/>
      </c>
      <c r="NU396" s="32">
        <f>IF(NQ396&gt;0.0799,1,0)</f>
        <v/>
      </c>
      <c r="NV396" s="32">
        <f>IF(NQ396&gt;NJ396,1,0)</f>
        <v/>
      </c>
      <c r="NW396" s="32">
        <f>NT396+NU396+NV396+NR396+NS396</f>
        <v/>
      </c>
      <c r="NX396">
        <f>IF(NP396=5,"LayAway0-1",IF(AND(NW396=5),"BackAway0-1",""))</f>
        <v/>
      </c>
      <c r="NY396">
        <f>IF(NP396=5,KO396,IF(AND(NW396=5),KO396,""))</f>
        <v/>
      </c>
      <c r="NZ396">
        <f>IF(NP396=5,"Match Odds",IF(AND(NW396=5),"Match Odds",""))</f>
        <v/>
      </c>
      <c r="OA396">
        <f>IF(NP396=5,KP396,IF(AND(NW396=5),KP396,""))</f>
        <v/>
      </c>
      <c r="OB396">
        <f>IF(NP396=5,"MATCH_ODDS",IF(AND(NW396=5),"MATCH_ODDS",""))</f>
        <v/>
      </c>
      <c r="OC396">
        <f>IF(NP396=5,"LAY",IF(AND(NW396=5),"BACK",""))</f>
        <v/>
      </c>
    </row>
    <row r="397" ht="16.5" customHeight="1" thickBot="1" thickTop="1">
      <c r="A397" s="2" t="n"/>
      <c r="KN397" s="1">
        <f>IF(INDEX(#REF!,MATCH('HT 0-1'!D397,#REF!,0))=INDEX(#REF!,MATCH('HT 0-1'!D397,#REF!,0)),INDEX(#REF!,MATCH('HT 0-1'!D397,#REF!,0)),"ERROR")</f>
        <v/>
      </c>
      <c r="KO397" s="1">
        <f>IF(INDEX(#REF!,MATCH('HT 0-1'!E397,#REF!,0))=INDEX(#REF!,MATCH('HT 0-1'!E397,#REF!,0)),INDEX(#REF!,MATCH('HT 0-1'!E397,#REF!,0)),"ERROR")</f>
        <v/>
      </c>
      <c r="KP397" s="1">
        <f>KN397&amp;" v "&amp;KO397</f>
        <v/>
      </c>
      <c r="KQ397">
        <f>B397&amp;"_"&amp;C397</f>
        <v/>
      </c>
      <c r="KR397" s="1">
        <f>IF((HW397/KK397)&lt;0.335,"G",IF((HW397/KK397)&gt;0.67,"R","A"))</f>
        <v/>
      </c>
      <c r="KS397" s="1">
        <f>IF((HX397/KK397)&lt;0.335,"G",IF((HX397/KK397)&gt;0.67,"R","A"))</f>
        <v/>
      </c>
      <c r="KT397" s="1">
        <f>IF((IH397/KK397)&lt;0.335,"G",IF((IH397/KK397)&gt;0.67,"R","A"))</f>
        <v/>
      </c>
      <c r="KU397" s="1">
        <f>IF((II397/KK397)&lt;0.335,"G",IF((II397/KK397)&gt;0.67,"R","A"))</f>
        <v/>
      </c>
      <c r="KV397" s="1">
        <f>IF((HZ397/KK397)&lt;0.335,"G",IF((HZ397/KK397)&gt;0.67,"R","A"))</f>
        <v/>
      </c>
      <c r="KW397" s="1">
        <f>IF((HY397/KK397)&lt;0.335,"G",IF((HY397/KK397)&gt;0.67,"R","A"))</f>
        <v/>
      </c>
      <c r="KX397" s="1">
        <f>IF((IK397/KK397)&lt;0.335,"G",IF((IK397/KK397)&gt;0.67,"R","A"))</f>
        <v/>
      </c>
      <c r="KY397" s="1">
        <f>IF((IJ397/KK397)&lt;0.335,"G",IF((IJ397/KK397)&gt;0.67,"R","A"))</f>
        <v/>
      </c>
      <c r="KZ397" s="1">
        <f>IF((HQ397/KK397)&lt;0.335,"G",IF((HQ397/KK397)&gt;0.67,"R","A"))</f>
        <v/>
      </c>
      <c r="LA397" s="1">
        <f>IF((IB397/KK397)&lt;0.335,"G",IF((IB397/KK397)&gt;0.67,"R","A"))</f>
        <v/>
      </c>
      <c r="LB397">
        <f>IF(LQ397="0-1",INDEX(Scrape!#REF!,MATCH('HT 0-1'!KP397,Scrape!$B:$B,0)),"")</f>
        <v/>
      </c>
      <c r="LC397">
        <f>IF(LQ397="0-1",INDEX(Scrape!$A:$A,MATCH('HT 0-1'!KP397,Scrape!$B:$B,0)),"")</f>
        <v/>
      </c>
      <c r="LD397">
        <f>IF(LQ397="0-1",INDEX(Scrape!$B:$B,MATCH('HT 0-1'!KP397,Scrape!$B:$B,0)),"")</f>
        <v/>
      </c>
      <c r="LE397">
        <f>IF(LQ397="0-1",INDEX(Scrape!$C:$C,MATCH('HT 0-1'!KP397,Scrape!$B:$B,0)),"")</f>
        <v/>
      </c>
      <c r="LF397">
        <f>IF(LQ397="0-1",INDEX(Scrape!$D:$D,MATCH('HT 0-1'!KP397,Scrape!$B:$B,0)),"")</f>
        <v/>
      </c>
      <c r="LG397">
        <f>IF(LQ397="0-1",INDEX(Scrape!$E:$E,MATCH('HT 0-1'!KP397,Scrape!$B:$B,0)),"")</f>
        <v/>
      </c>
      <c r="LH397">
        <f>IF(LQ397="0-1",INDEX(Scrape!$F:$F,MATCH('HT 0-1'!KP397,Scrape!$B:$B,0)),"")</f>
        <v/>
      </c>
      <c r="LI397">
        <f>IF(LQ397="0-1",INDEX(Scrape!$G:$G,MATCH('HT 0-1'!KP397,Scrape!$B:$B,0)),"")</f>
        <v/>
      </c>
      <c r="LJ397">
        <f>IF(LQ397="0-1",INDEX(Scrape!$H:$H,MATCH('HT 0-1'!KP397,Scrape!$B:$B,0)),"")</f>
        <v/>
      </c>
      <c r="LK397">
        <f>IF(LQ397="0-1",INDEX(Scrape!$I:$I,MATCH('HT 0-1'!KP397,Scrape!$B:$B,0)),"")</f>
        <v/>
      </c>
      <c r="LL397">
        <f>IF(LQ397="0-1",INDEX(Scrape!$J:$J,MATCH('HT 0-1'!KP397,Scrape!$B:$B,0)),"")</f>
        <v/>
      </c>
      <c r="LM397">
        <f>IF(LQ397="0-1",INDEX(Scrape!$K:$K,MATCH('HT 0-1'!KP397,Scrape!$B:$B,0)),"")</f>
        <v/>
      </c>
      <c r="LN397">
        <f>IF(LQ397="0-1",INDEX(Scrape!$L:$L,MATCH('HT 0-1'!KP397,Scrape!$B:$B,0)),"")</f>
        <v/>
      </c>
      <c r="LO397">
        <f>IF(LQ397="0-1",INDEX(Scrape!$M:$M,MATCH('HT 0-1'!KP397,Scrape!$B:$B,0)),"")</f>
        <v/>
      </c>
      <c r="LP397">
        <f>IF(LQ397="0-1",INDEX(Scrape!$N:$N,MATCH('HT 0-1'!KP397,Scrape!$B:$B,0)),"")</f>
        <v/>
      </c>
      <c r="LQ397">
        <f>INDEX(Scrape!$O:$O,MATCH('HT 0-1'!KP397,Scrape!$B:$B,0))</f>
        <v/>
      </c>
      <c r="LR397">
        <f>(1/LJ397)+(1/LI397)+(1/LH397)</f>
        <v/>
      </c>
      <c r="LS397">
        <f>(1/LG397)+(1/LF397)+(1/LE397)</f>
        <v/>
      </c>
      <c r="LT397" s="8">
        <f>IF(INDEX(#REF!,MATCH(KQ397,#REF!,0))=INDEX(#REF!,MATCH(KQ397,#REF!,0)),INDEX(#REF!,MATCH(KQ397,#REF!,0)),"ERROR")</f>
        <v/>
      </c>
      <c r="LU397" s="4">
        <f>IF(KR397="G",2,IF(KR397="R",0.5,IF(KR397="A",1)))</f>
        <v/>
      </c>
      <c r="LV397" s="4">
        <f>IF(KS397="G",0.5,IF(KS397="R",2,IF(KS397="A",1)))</f>
        <v/>
      </c>
      <c r="LW397" s="4">
        <f>IF(KT397="G",2,IF(KT397="R",0.5,IF(KT397="A",1)))</f>
        <v/>
      </c>
      <c r="LX397" s="4">
        <f>IF(KU397="G",0.5,IF(KU397="R",2,IF(KU397="A",1)))</f>
        <v/>
      </c>
      <c r="LY397" s="7">
        <f>(LK397*(LU397+LX397)+(LL397*(LU397+LX397)))</f>
        <v/>
      </c>
      <c r="LZ397" s="7">
        <f>(LN397*(LV397+LW397)+(LO397*(LV397+LW397)))</f>
        <v/>
      </c>
      <c r="MA397" s="11">
        <f>LY397-LZ397</f>
        <v/>
      </c>
      <c r="MB397" s="5">
        <f>MA397+2</f>
        <v/>
      </c>
      <c r="MC397" s="6">
        <f>MA397-2</f>
        <v/>
      </c>
      <c r="MD397" s="4">
        <f>LE397</f>
        <v/>
      </c>
      <c r="ME397" s="9">
        <f>IF(MD397=0,1000,MD397+0.75)</f>
        <v/>
      </c>
      <c r="MF397" s="10">
        <f>IF(MD397=0,0,MD397-0.75)</f>
        <v/>
      </c>
      <c r="MG397" s="4">
        <f>((LM397*(LU397+LX397))-((LP397*(LV397+LW397))))</f>
        <v/>
      </c>
      <c r="MH397" s="9">
        <f>MG397*1.2</f>
        <v/>
      </c>
      <c r="MI397" s="10">
        <f>MG397*0.8</f>
        <v/>
      </c>
      <c r="MJ397">
        <f>IFERROR(NX397,"")</f>
        <v/>
      </c>
      <c r="MK397">
        <f>IFERROR(NY397,"")</f>
        <v/>
      </c>
      <c r="ML397">
        <f>IFERROR(NZ397,"")</f>
        <v/>
      </c>
      <c r="MM397">
        <f>IFERROR(OA397,"")</f>
        <v/>
      </c>
      <c r="MN397">
        <f>IFERROR(OB397,"")</f>
        <v/>
      </c>
      <c r="MO397">
        <f>IFERROR(OC397,"")</f>
        <v/>
      </c>
      <c r="MP397" s="1">
        <f>COUNTIFS(#REF!,LT397,#REF!,1,#REF!,"&gt;="&amp;MC397,#REF!,"&lt;="&amp;MB397,#REF!,"&lt;="&amp;ME397,#REF!,"&gt;="&amp;MF397,#REF!,"="&amp;KV397,#REF!,"="&amp;KX397)</f>
        <v/>
      </c>
      <c r="MQ397" s="1">
        <f>COUNTIFS(#REF!,LT397,#REF!,0,#REF!,"&gt;="&amp;MC397,#REF!,"&lt;="&amp;MB397,#REF!,"&lt;="&amp;ME397,#REF!,"&gt;="&amp;MF397,#REF!,"="&amp;KV397,#REF!,"="&amp;KX397)</f>
        <v/>
      </c>
      <c r="MR397" s="1">
        <f>COUNTIFS(#REF!,LT397,#REF!,1,#REF!,"&gt;="&amp;MC397,#REF!,"&lt;="&amp;MB397,#REF!,"&lt;="&amp;ME397,#REF!,"&gt;="&amp;MF397,#REF!,"="&amp;KW397,#REF!,"="&amp;KY397)</f>
        <v/>
      </c>
      <c r="MS397" s="1">
        <f>COUNTIFS(#REF!,LT397,#REF!,0,#REF!,"&gt;="&amp;MC397,#REF!,"&lt;="&amp;MB397,#REF!,"&lt;="&amp;ME397,#REF!,"&gt;="&amp;MF397,#REF!,"="&amp;KW397,#REF!,"="&amp;KY397)</f>
        <v/>
      </c>
      <c r="MT397" s="1">
        <f>COUNTIFS(#REF!,LT397,#REF!,1,#REF!,"&gt;="&amp;MI397,#REF!,"&lt;="&amp;MH397,#REF!,"&lt;="&amp;ME397,#REF!,"&gt;="&amp;MF397)</f>
        <v/>
      </c>
      <c r="MU397" s="1">
        <f>COUNTIFS(#REF!,LT397,#REF!,0,#REF!,"&gt;="&amp;MI397,#REF!,"&lt;="&amp;MH397,#REF!,"&lt;="&amp;ME397,#REF!,"&gt;="&amp;MF397)</f>
        <v/>
      </c>
      <c r="MV397" s="1">
        <f>COUNTIFS(#REF!,LT397,#REF!,1,#REF!,"&gt;="&amp;MI397,#REF!,"&lt;="&amp;MH397,#REF!,"="&amp;KZ397,#REF!,"="&amp;LA397,#REF!,"&lt;="&amp;ME397,#REF!,"&gt;="&amp;MF397)</f>
        <v/>
      </c>
      <c r="MW397" s="1">
        <f>COUNTIFS(#REF!,LT397,#REF!,0,#REF!,"&gt;="&amp;MI397,#REF!,"&lt;="&amp;MH397,#REF!,"="&amp;KZ397,#REF!,"="&amp;LA397,#REF!,"&lt;="&amp;ME397,#REF!,"&gt;="&amp;MF397)</f>
        <v/>
      </c>
      <c r="MX397" s="1">
        <f>COUNTIFS(#REF!,LT397,#REF!,1,#REF!,"&gt;="&amp;MC397,#REF!,"&lt;="&amp;MB397,#REF!,"&lt;="&amp;ME397,#REF!,"&gt;="&amp;MF397)</f>
        <v/>
      </c>
      <c r="MY397" s="1">
        <f>COUNTIFS(#REF!,LT397,#REF!,0,#REF!,"&gt;="&amp;MC397,#REF!,"&lt;="&amp;MB397,#REF!,"&lt;="&amp;ME397,#REF!,"&gt;="&amp;MF397)</f>
        <v/>
      </c>
      <c r="MZ397" s="1">
        <f>COUNTIFS(#REF!,LT397,#REF!,1,#REF!,"&lt;="&amp;ME397,#REF!,"&gt;="&amp;MF397,#REF!,"="&amp;KV397,#REF!,"="&amp;KX397)</f>
        <v/>
      </c>
      <c r="NA397" s="1">
        <f>COUNTIFS(#REF!,LT397,#REF!,0,#REF!,"&lt;="&amp;ME397,#REF!,"&gt;="&amp;MF397,#REF!,"="&amp;KV397,#REF!,"="&amp;KX397)</f>
        <v/>
      </c>
      <c r="NB397" s="1">
        <f>COUNTIFS(#REF!,LT397,#REF!,1,#REF!,"&lt;="&amp;ME397,#REF!,"&gt;="&amp;MF397,#REF!,"="&amp;KW397,#REF!,"="&amp;KY397)</f>
        <v/>
      </c>
      <c r="NC397" s="1">
        <f>COUNTIFS(#REF!,LT397,#REF!,0,#REF!,"&lt;="&amp;ME397,#REF!,"&gt;="&amp;MF397,#REF!,"="&amp;KW397,#REF!,"="&amp;KY397)</f>
        <v/>
      </c>
      <c r="ND397" s="1">
        <f>MP397+MR397+MT397+MV397+MX397+MZ397+NB397</f>
        <v/>
      </c>
      <c r="NE397" s="1">
        <f>MQ397+MS397+MU397+MW397+MY397+NA397+NC397</f>
        <v/>
      </c>
      <c r="NF397" s="1">
        <f>ND397+NE397</f>
        <v/>
      </c>
      <c r="NG397" s="33">
        <f>ND397/(ND397+NE397)</f>
        <v/>
      </c>
      <c r="NH397" s="3">
        <f>1/NG397</f>
        <v/>
      </c>
      <c r="NI397" s="1">
        <f>LI397</f>
        <v/>
      </c>
      <c r="NJ397" s="79">
        <f>((1-NG397)*(1/(NI397-1))*0.98-(NG397*1))</f>
        <v/>
      </c>
      <c r="NK397" s="34">
        <f>IF(LR397&lt;0.9,0,IF(AND(LR397&gt;1.1),0,1))</f>
        <v/>
      </c>
      <c r="NL397" s="34">
        <f>IF(LS397&lt;0.9,0,IF(AND(LS397&gt;1.1),0,1))</f>
        <v/>
      </c>
      <c r="NM397" s="32">
        <f>IF(NF397&gt;99,1,0)</f>
        <v/>
      </c>
      <c r="NN397" s="32">
        <f>IF(NJ397&gt;0.0799,1,0)</f>
        <v/>
      </c>
      <c r="NO397" s="32">
        <f>IF(NJ397&gt;NQ397,1,0)</f>
        <v/>
      </c>
      <c r="NP397" s="32">
        <f>NM397+NN397+NO397+NK397+NL397</f>
        <v/>
      </c>
      <c r="NQ397" s="79">
        <f>(((100*NG397)*(NI397-1)*0.98)-((1-NG397)*100))/100</f>
        <v/>
      </c>
      <c r="NR397" s="34">
        <f>IF(LR397&lt;0.9,0,IF(AND(LR397&gt;1.1),0,1))</f>
        <v/>
      </c>
      <c r="NS397" s="34">
        <f>IF(LS397&lt;0.9,0,IF(AND(LS397&gt;1.1),0,1))</f>
        <v/>
      </c>
      <c r="NT397" s="32">
        <f>IF(NF397&gt;99,1,0)</f>
        <v/>
      </c>
      <c r="NU397" s="32">
        <f>IF(NQ397&gt;0.0799,1,0)</f>
        <v/>
      </c>
      <c r="NV397" s="32">
        <f>IF(NQ397&gt;NJ397,1,0)</f>
        <v/>
      </c>
      <c r="NW397" s="32">
        <f>NT397+NU397+NV397+NR397+NS397</f>
        <v/>
      </c>
      <c r="NX397">
        <f>IF(NP397=5,"LayAway0-1",IF(AND(NW397=5),"BackAway0-1",""))</f>
        <v/>
      </c>
      <c r="NY397">
        <f>IF(NP397=5,KO397,IF(AND(NW397=5),KO397,""))</f>
        <v/>
      </c>
      <c r="NZ397">
        <f>IF(NP397=5,"Match Odds",IF(AND(NW397=5),"Match Odds",""))</f>
        <v/>
      </c>
      <c r="OA397">
        <f>IF(NP397=5,KP397,IF(AND(NW397=5),KP397,""))</f>
        <v/>
      </c>
      <c r="OB397">
        <f>IF(NP397=5,"MATCH_ODDS",IF(AND(NW397=5),"MATCH_ODDS",""))</f>
        <v/>
      </c>
      <c r="OC397">
        <f>IF(NP397=5,"LAY",IF(AND(NW397=5),"BACK",""))</f>
        <v/>
      </c>
    </row>
    <row r="398" ht="16.5" customHeight="1" thickBot="1" thickTop="1">
      <c r="A398" s="2" t="n"/>
      <c r="KN398" s="1">
        <f>IF(INDEX(#REF!,MATCH('HT 0-1'!D398,#REF!,0))=INDEX(#REF!,MATCH('HT 0-1'!D398,#REF!,0)),INDEX(#REF!,MATCH('HT 0-1'!D398,#REF!,0)),"ERROR")</f>
        <v/>
      </c>
      <c r="KO398" s="1">
        <f>IF(INDEX(#REF!,MATCH('HT 0-1'!E398,#REF!,0))=INDEX(#REF!,MATCH('HT 0-1'!E398,#REF!,0)),INDEX(#REF!,MATCH('HT 0-1'!E398,#REF!,0)),"ERROR")</f>
        <v/>
      </c>
      <c r="KP398" s="1">
        <f>KN398&amp;" v "&amp;KO398</f>
        <v/>
      </c>
      <c r="KQ398">
        <f>B398&amp;"_"&amp;C398</f>
        <v/>
      </c>
      <c r="KR398" s="1">
        <f>IF((HW398/KK398)&lt;0.335,"G",IF((HW398/KK398)&gt;0.67,"R","A"))</f>
        <v/>
      </c>
      <c r="KS398" s="1">
        <f>IF((HX398/KK398)&lt;0.335,"G",IF((HX398/KK398)&gt;0.67,"R","A"))</f>
        <v/>
      </c>
      <c r="KT398" s="1">
        <f>IF((IH398/KK398)&lt;0.335,"G",IF((IH398/KK398)&gt;0.67,"R","A"))</f>
        <v/>
      </c>
      <c r="KU398" s="1">
        <f>IF((II398/KK398)&lt;0.335,"G",IF((II398/KK398)&gt;0.67,"R","A"))</f>
        <v/>
      </c>
      <c r="KV398" s="1">
        <f>IF((HZ398/KK398)&lt;0.335,"G",IF((HZ398/KK398)&gt;0.67,"R","A"))</f>
        <v/>
      </c>
      <c r="KW398" s="1">
        <f>IF((HY398/KK398)&lt;0.335,"G",IF((HY398/KK398)&gt;0.67,"R","A"))</f>
        <v/>
      </c>
      <c r="KX398" s="1">
        <f>IF((IK398/KK398)&lt;0.335,"G",IF((IK398/KK398)&gt;0.67,"R","A"))</f>
        <v/>
      </c>
      <c r="KY398" s="1">
        <f>IF((IJ398/KK398)&lt;0.335,"G",IF((IJ398/KK398)&gt;0.67,"R","A"))</f>
        <v/>
      </c>
      <c r="KZ398" s="1">
        <f>IF((HQ398/KK398)&lt;0.335,"G",IF((HQ398/KK398)&gt;0.67,"R","A"))</f>
        <v/>
      </c>
      <c r="LA398" s="1">
        <f>IF((IB398/KK398)&lt;0.335,"G",IF((IB398/KK398)&gt;0.67,"R","A"))</f>
        <v/>
      </c>
      <c r="LB398">
        <f>IF(LQ398="0-1",INDEX(Scrape!#REF!,MATCH('HT 0-1'!KP398,Scrape!$B:$B,0)),"")</f>
        <v/>
      </c>
      <c r="LC398">
        <f>IF(LQ398="0-1",INDEX(Scrape!$A:$A,MATCH('HT 0-1'!KP398,Scrape!$B:$B,0)),"")</f>
        <v/>
      </c>
      <c r="LD398">
        <f>IF(LQ398="0-1",INDEX(Scrape!$B:$B,MATCH('HT 0-1'!KP398,Scrape!$B:$B,0)),"")</f>
        <v/>
      </c>
      <c r="LE398">
        <f>IF(LQ398="0-1",INDEX(Scrape!$C:$C,MATCH('HT 0-1'!KP398,Scrape!$B:$B,0)),"")</f>
        <v/>
      </c>
      <c r="LF398">
        <f>IF(LQ398="0-1",INDEX(Scrape!$D:$D,MATCH('HT 0-1'!KP398,Scrape!$B:$B,0)),"")</f>
        <v/>
      </c>
      <c r="LG398">
        <f>IF(LQ398="0-1",INDEX(Scrape!$E:$E,MATCH('HT 0-1'!KP398,Scrape!$B:$B,0)),"")</f>
        <v/>
      </c>
      <c r="LH398">
        <f>IF(LQ398="0-1",INDEX(Scrape!$F:$F,MATCH('HT 0-1'!KP398,Scrape!$B:$B,0)),"")</f>
        <v/>
      </c>
      <c r="LI398">
        <f>IF(LQ398="0-1",INDEX(Scrape!$G:$G,MATCH('HT 0-1'!KP398,Scrape!$B:$B,0)),"")</f>
        <v/>
      </c>
      <c r="LJ398">
        <f>IF(LQ398="0-1",INDEX(Scrape!$H:$H,MATCH('HT 0-1'!KP398,Scrape!$B:$B,0)),"")</f>
        <v/>
      </c>
      <c r="LK398">
        <f>IF(LQ398="0-1",INDEX(Scrape!$I:$I,MATCH('HT 0-1'!KP398,Scrape!$B:$B,0)),"")</f>
        <v/>
      </c>
      <c r="LL398">
        <f>IF(LQ398="0-1",INDEX(Scrape!$J:$J,MATCH('HT 0-1'!KP398,Scrape!$B:$B,0)),"")</f>
        <v/>
      </c>
      <c r="LM398">
        <f>IF(LQ398="0-1",INDEX(Scrape!$K:$K,MATCH('HT 0-1'!KP398,Scrape!$B:$B,0)),"")</f>
        <v/>
      </c>
      <c r="LN398">
        <f>IF(LQ398="0-1",INDEX(Scrape!$L:$L,MATCH('HT 0-1'!KP398,Scrape!$B:$B,0)),"")</f>
        <v/>
      </c>
      <c r="LO398">
        <f>IF(LQ398="0-1",INDEX(Scrape!$M:$M,MATCH('HT 0-1'!KP398,Scrape!$B:$B,0)),"")</f>
        <v/>
      </c>
      <c r="LP398">
        <f>IF(LQ398="0-1",INDEX(Scrape!$N:$N,MATCH('HT 0-1'!KP398,Scrape!$B:$B,0)),"")</f>
        <v/>
      </c>
      <c r="LQ398">
        <f>INDEX(Scrape!$O:$O,MATCH('HT 0-1'!KP398,Scrape!$B:$B,0))</f>
        <v/>
      </c>
      <c r="LR398">
        <f>(1/LJ398)+(1/LI398)+(1/LH398)</f>
        <v/>
      </c>
      <c r="LS398">
        <f>(1/LG398)+(1/LF398)+(1/LE398)</f>
        <v/>
      </c>
      <c r="LT398" s="8">
        <f>IF(INDEX(#REF!,MATCH(KQ398,#REF!,0))=INDEX(#REF!,MATCH(KQ398,#REF!,0)),INDEX(#REF!,MATCH(KQ398,#REF!,0)),"ERROR")</f>
        <v/>
      </c>
      <c r="LU398" s="4">
        <f>IF(KR398="G",2,IF(KR398="R",0.5,IF(KR398="A",1)))</f>
        <v/>
      </c>
      <c r="LV398" s="4">
        <f>IF(KS398="G",0.5,IF(KS398="R",2,IF(KS398="A",1)))</f>
        <v/>
      </c>
      <c r="LW398" s="4">
        <f>IF(KT398="G",2,IF(KT398="R",0.5,IF(KT398="A",1)))</f>
        <v/>
      </c>
      <c r="LX398" s="4">
        <f>IF(KU398="G",0.5,IF(KU398="R",2,IF(KU398="A",1)))</f>
        <v/>
      </c>
      <c r="LY398" s="7">
        <f>(LK398*(LU398+LX398)+(LL398*(LU398+LX398)))</f>
        <v/>
      </c>
      <c r="LZ398" s="7">
        <f>(LN398*(LV398+LW398)+(LO398*(LV398+LW398)))</f>
        <v/>
      </c>
      <c r="MA398" s="11">
        <f>LY398-LZ398</f>
        <v/>
      </c>
      <c r="MB398" s="5">
        <f>MA398+2</f>
        <v/>
      </c>
      <c r="MC398" s="6">
        <f>MA398-2</f>
        <v/>
      </c>
      <c r="MD398" s="4">
        <f>LE398</f>
        <v/>
      </c>
      <c r="ME398" s="9">
        <f>IF(MD398=0,1000,MD398+0.75)</f>
        <v/>
      </c>
      <c r="MF398" s="10">
        <f>IF(MD398=0,0,MD398-0.75)</f>
        <v/>
      </c>
      <c r="MG398" s="4">
        <f>((LM398*(LU398+LX398))-((LP398*(LV398+LW398))))</f>
        <v/>
      </c>
      <c r="MH398" s="9">
        <f>MG398*1.2</f>
        <v/>
      </c>
      <c r="MI398" s="10">
        <f>MG398*0.8</f>
        <v/>
      </c>
      <c r="MJ398">
        <f>IFERROR(NX398,"")</f>
        <v/>
      </c>
      <c r="MK398">
        <f>IFERROR(NY398,"")</f>
        <v/>
      </c>
      <c r="ML398">
        <f>IFERROR(NZ398,"")</f>
        <v/>
      </c>
      <c r="MM398">
        <f>IFERROR(OA398,"")</f>
        <v/>
      </c>
      <c r="MN398">
        <f>IFERROR(OB398,"")</f>
        <v/>
      </c>
      <c r="MO398">
        <f>IFERROR(OC398,"")</f>
        <v/>
      </c>
      <c r="MP398" s="1">
        <f>COUNTIFS(#REF!,LT398,#REF!,1,#REF!,"&gt;="&amp;MC398,#REF!,"&lt;="&amp;MB398,#REF!,"&lt;="&amp;ME398,#REF!,"&gt;="&amp;MF398,#REF!,"="&amp;KV398,#REF!,"="&amp;KX398)</f>
        <v/>
      </c>
      <c r="MQ398" s="1">
        <f>COUNTIFS(#REF!,LT398,#REF!,0,#REF!,"&gt;="&amp;MC398,#REF!,"&lt;="&amp;MB398,#REF!,"&lt;="&amp;ME398,#REF!,"&gt;="&amp;MF398,#REF!,"="&amp;KV398,#REF!,"="&amp;KX398)</f>
        <v/>
      </c>
      <c r="MR398" s="1">
        <f>COUNTIFS(#REF!,LT398,#REF!,1,#REF!,"&gt;="&amp;MC398,#REF!,"&lt;="&amp;MB398,#REF!,"&lt;="&amp;ME398,#REF!,"&gt;="&amp;MF398,#REF!,"="&amp;KW398,#REF!,"="&amp;KY398)</f>
        <v/>
      </c>
      <c r="MS398" s="1">
        <f>COUNTIFS(#REF!,LT398,#REF!,0,#REF!,"&gt;="&amp;MC398,#REF!,"&lt;="&amp;MB398,#REF!,"&lt;="&amp;ME398,#REF!,"&gt;="&amp;MF398,#REF!,"="&amp;KW398,#REF!,"="&amp;KY398)</f>
        <v/>
      </c>
      <c r="MT398" s="1">
        <f>COUNTIFS(#REF!,LT398,#REF!,1,#REF!,"&gt;="&amp;MI398,#REF!,"&lt;="&amp;MH398,#REF!,"&lt;="&amp;ME398,#REF!,"&gt;="&amp;MF398)</f>
        <v/>
      </c>
      <c r="MU398" s="1">
        <f>COUNTIFS(#REF!,LT398,#REF!,0,#REF!,"&gt;="&amp;MI398,#REF!,"&lt;="&amp;MH398,#REF!,"&lt;="&amp;ME398,#REF!,"&gt;="&amp;MF398)</f>
        <v/>
      </c>
      <c r="MV398" s="1">
        <f>COUNTIFS(#REF!,LT398,#REF!,1,#REF!,"&gt;="&amp;MI398,#REF!,"&lt;="&amp;MH398,#REF!,"="&amp;KZ398,#REF!,"="&amp;LA398,#REF!,"&lt;="&amp;ME398,#REF!,"&gt;="&amp;MF398)</f>
        <v/>
      </c>
      <c r="MW398" s="1">
        <f>COUNTIFS(#REF!,LT398,#REF!,0,#REF!,"&gt;="&amp;MI398,#REF!,"&lt;="&amp;MH398,#REF!,"="&amp;KZ398,#REF!,"="&amp;LA398,#REF!,"&lt;="&amp;ME398,#REF!,"&gt;="&amp;MF398)</f>
        <v/>
      </c>
      <c r="MX398" s="1">
        <f>COUNTIFS(#REF!,LT398,#REF!,1,#REF!,"&gt;="&amp;MC398,#REF!,"&lt;="&amp;MB398,#REF!,"&lt;="&amp;ME398,#REF!,"&gt;="&amp;MF398)</f>
        <v/>
      </c>
      <c r="MY398" s="1">
        <f>COUNTIFS(#REF!,LT398,#REF!,0,#REF!,"&gt;="&amp;MC398,#REF!,"&lt;="&amp;MB398,#REF!,"&lt;="&amp;ME398,#REF!,"&gt;="&amp;MF398)</f>
        <v/>
      </c>
      <c r="MZ398" s="1">
        <f>COUNTIFS(#REF!,LT398,#REF!,1,#REF!,"&lt;="&amp;ME398,#REF!,"&gt;="&amp;MF398,#REF!,"="&amp;KV398,#REF!,"="&amp;KX398)</f>
        <v/>
      </c>
      <c r="NA398" s="1">
        <f>COUNTIFS(#REF!,LT398,#REF!,0,#REF!,"&lt;="&amp;ME398,#REF!,"&gt;="&amp;MF398,#REF!,"="&amp;KV398,#REF!,"="&amp;KX398)</f>
        <v/>
      </c>
      <c r="NB398" s="1">
        <f>COUNTIFS(#REF!,LT398,#REF!,1,#REF!,"&lt;="&amp;ME398,#REF!,"&gt;="&amp;MF398,#REF!,"="&amp;KW398,#REF!,"="&amp;KY398)</f>
        <v/>
      </c>
      <c r="NC398" s="1">
        <f>COUNTIFS(#REF!,LT398,#REF!,0,#REF!,"&lt;="&amp;ME398,#REF!,"&gt;="&amp;MF398,#REF!,"="&amp;KW398,#REF!,"="&amp;KY398)</f>
        <v/>
      </c>
      <c r="ND398" s="1">
        <f>MP398+MR398+MT398+MV398+MX398+MZ398+NB398</f>
        <v/>
      </c>
      <c r="NE398" s="1">
        <f>MQ398+MS398+MU398+MW398+MY398+NA398+NC398</f>
        <v/>
      </c>
      <c r="NF398" s="1">
        <f>ND398+NE398</f>
        <v/>
      </c>
      <c r="NG398" s="33">
        <f>ND398/(ND398+NE398)</f>
        <v/>
      </c>
      <c r="NH398" s="3">
        <f>1/NG398</f>
        <v/>
      </c>
      <c r="NI398" s="1">
        <f>LI398</f>
        <v/>
      </c>
      <c r="NJ398" s="79">
        <f>((1-NG398)*(1/(NI398-1))*0.98-(NG398*1))</f>
        <v/>
      </c>
      <c r="NK398" s="34">
        <f>IF(LR398&lt;0.9,0,IF(AND(LR398&gt;1.1),0,1))</f>
        <v/>
      </c>
      <c r="NL398" s="34">
        <f>IF(LS398&lt;0.9,0,IF(AND(LS398&gt;1.1),0,1))</f>
        <v/>
      </c>
      <c r="NM398" s="32">
        <f>IF(NF398&gt;99,1,0)</f>
        <v/>
      </c>
      <c r="NN398" s="32">
        <f>IF(NJ398&gt;0.0799,1,0)</f>
        <v/>
      </c>
      <c r="NO398" s="32">
        <f>IF(NJ398&gt;NQ398,1,0)</f>
        <v/>
      </c>
      <c r="NP398" s="32">
        <f>NM398+NN398+NO398+NK398+NL398</f>
        <v/>
      </c>
      <c r="NQ398" s="79">
        <f>(((100*NG398)*(NI398-1)*0.98)-((1-NG398)*100))/100</f>
        <v/>
      </c>
      <c r="NR398" s="34">
        <f>IF(LR398&lt;0.9,0,IF(AND(LR398&gt;1.1),0,1))</f>
        <v/>
      </c>
      <c r="NS398" s="34">
        <f>IF(LS398&lt;0.9,0,IF(AND(LS398&gt;1.1),0,1))</f>
        <v/>
      </c>
      <c r="NT398" s="32">
        <f>IF(NF398&gt;99,1,0)</f>
        <v/>
      </c>
      <c r="NU398" s="32">
        <f>IF(NQ398&gt;0.0799,1,0)</f>
        <v/>
      </c>
      <c r="NV398" s="32">
        <f>IF(NQ398&gt;NJ398,1,0)</f>
        <v/>
      </c>
      <c r="NW398" s="32">
        <f>NT398+NU398+NV398+NR398+NS398</f>
        <v/>
      </c>
      <c r="NX398">
        <f>IF(NP398=5,"LayAway0-1",IF(AND(NW398=5),"BackAway0-1",""))</f>
        <v/>
      </c>
      <c r="NY398">
        <f>IF(NP398=5,KO398,IF(AND(NW398=5),KO398,""))</f>
        <v/>
      </c>
      <c r="NZ398">
        <f>IF(NP398=5,"Match Odds",IF(AND(NW398=5),"Match Odds",""))</f>
        <v/>
      </c>
      <c r="OA398">
        <f>IF(NP398=5,KP398,IF(AND(NW398=5),KP398,""))</f>
        <v/>
      </c>
      <c r="OB398">
        <f>IF(NP398=5,"MATCH_ODDS",IF(AND(NW398=5),"MATCH_ODDS",""))</f>
        <v/>
      </c>
      <c r="OC398">
        <f>IF(NP398=5,"LAY",IF(AND(NW398=5),"BACK",""))</f>
        <v/>
      </c>
    </row>
    <row r="399" ht="16.5" customHeight="1" thickBot="1" thickTop="1">
      <c r="A399" s="2" t="n"/>
      <c r="KN399" s="1">
        <f>IF(INDEX(#REF!,MATCH('HT 0-1'!D399,#REF!,0))=INDEX(#REF!,MATCH('HT 0-1'!D399,#REF!,0)),INDEX(#REF!,MATCH('HT 0-1'!D399,#REF!,0)),"ERROR")</f>
        <v/>
      </c>
      <c r="KO399" s="1">
        <f>IF(INDEX(#REF!,MATCH('HT 0-1'!E399,#REF!,0))=INDEX(#REF!,MATCH('HT 0-1'!E399,#REF!,0)),INDEX(#REF!,MATCH('HT 0-1'!E399,#REF!,0)),"ERROR")</f>
        <v/>
      </c>
      <c r="KP399" s="1">
        <f>KN399&amp;" v "&amp;KO399</f>
        <v/>
      </c>
      <c r="KQ399">
        <f>B399&amp;"_"&amp;C399</f>
        <v/>
      </c>
      <c r="KR399" s="1">
        <f>IF((HW399/KK399)&lt;0.335,"G",IF((HW399/KK399)&gt;0.67,"R","A"))</f>
        <v/>
      </c>
      <c r="KS399" s="1">
        <f>IF((HX399/KK399)&lt;0.335,"G",IF((HX399/KK399)&gt;0.67,"R","A"))</f>
        <v/>
      </c>
      <c r="KT399" s="1">
        <f>IF((IH399/KK399)&lt;0.335,"G",IF((IH399/KK399)&gt;0.67,"R","A"))</f>
        <v/>
      </c>
      <c r="KU399" s="1">
        <f>IF((II399/KK399)&lt;0.335,"G",IF((II399/KK399)&gt;0.67,"R","A"))</f>
        <v/>
      </c>
      <c r="KV399" s="1">
        <f>IF((HZ399/KK399)&lt;0.335,"G",IF((HZ399/KK399)&gt;0.67,"R","A"))</f>
        <v/>
      </c>
      <c r="KW399" s="1">
        <f>IF((HY399/KK399)&lt;0.335,"G",IF((HY399/KK399)&gt;0.67,"R","A"))</f>
        <v/>
      </c>
      <c r="KX399" s="1">
        <f>IF((IK399/KK399)&lt;0.335,"G",IF((IK399/KK399)&gt;0.67,"R","A"))</f>
        <v/>
      </c>
      <c r="KY399" s="1">
        <f>IF((IJ399/KK399)&lt;0.335,"G",IF((IJ399/KK399)&gt;0.67,"R","A"))</f>
        <v/>
      </c>
      <c r="KZ399" s="1">
        <f>IF((HQ399/KK399)&lt;0.335,"G",IF((HQ399/KK399)&gt;0.67,"R","A"))</f>
        <v/>
      </c>
      <c r="LA399" s="1">
        <f>IF((IB399/KK399)&lt;0.335,"G",IF((IB399/KK399)&gt;0.67,"R","A"))</f>
        <v/>
      </c>
      <c r="LB399">
        <f>IF(LQ399="0-1",INDEX(Scrape!#REF!,MATCH('HT 0-1'!KP399,Scrape!$B:$B,0)),"")</f>
        <v/>
      </c>
      <c r="LC399">
        <f>IF(LQ399="0-1",INDEX(Scrape!$A:$A,MATCH('HT 0-1'!KP399,Scrape!$B:$B,0)),"")</f>
        <v/>
      </c>
      <c r="LD399">
        <f>IF(LQ399="0-1",INDEX(Scrape!$B:$B,MATCH('HT 0-1'!KP399,Scrape!$B:$B,0)),"")</f>
        <v/>
      </c>
      <c r="LE399">
        <f>IF(LQ399="0-1",INDEX(Scrape!$C:$C,MATCH('HT 0-1'!KP399,Scrape!$B:$B,0)),"")</f>
        <v/>
      </c>
      <c r="LF399">
        <f>IF(LQ399="0-1",INDEX(Scrape!$D:$D,MATCH('HT 0-1'!KP399,Scrape!$B:$B,0)),"")</f>
        <v/>
      </c>
      <c r="LG399">
        <f>IF(LQ399="0-1",INDEX(Scrape!$E:$E,MATCH('HT 0-1'!KP399,Scrape!$B:$B,0)),"")</f>
        <v/>
      </c>
      <c r="LH399">
        <f>IF(LQ399="0-1",INDEX(Scrape!$F:$F,MATCH('HT 0-1'!KP399,Scrape!$B:$B,0)),"")</f>
        <v/>
      </c>
      <c r="LI399">
        <f>IF(LQ399="0-1",INDEX(Scrape!$G:$G,MATCH('HT 0-1'!KP399,Scrape!$B:$B,0)),"")</f>
        <v/>
      </c>
      <c r="LJ399">
        <f>IF(LQ399="0-1",INDEX(Scrape!$H:$H,MATCH('HT 0-1'!KP399,Scrape!$B:$B,0)),"")</f>
        <v/>
      </c>
      <c r="LK399">
        <f>IF(LQ399="0-1",INDEX(Scrape!$I:$I,MATCH('HT 0-1'!KP399,Scrape!$B:$B,0)),"")</f>
        <v/>
      </c>
      <c r="LL399">
        <f>IF(LQ399="0-1",INDEX(Scrape!$J:$J,MATCH('HT 0-1'!KP399,Scrape!$B:$B,0)),"")</f>
        <v/>
      </c>
      <c r="LM399">
        <f>IF(LQ399="0-1",INDEX(Scrape!$K:$K,MATCH('HT 0-1'!KP399,Scrape!$B:$B,0)),"")</f>
        <v/>
      </c>
      <c r="LN399">
        <f>IF(LQ399="0-1",INDEX(Scrape!$L:$L,MATCH('HT 0-1'!KP399,Scrape!$B:$B,0)),"")</f>
        <v/>
      </c>
      <c r="LO399">
        <f>IF(LQ399="0-1",INDEX(Scrape!$M:$M,MATCH('HT 0-1'!KP399,Scrape!$B:$B,0)),"")</f>
        <v/>
      </c>
      <c r="LP399">
        <f>IF(LQ399="0-1",INDEX(Scrape!$N:$N,MATCH('HT 0-1'!KP399,Scrape!$B:$B,0)),"")</f>
        <v/>
      </c>
      <c r="LQ399">
        <f>INDEX(Scrape!$O:$O,MATCH('HT 0-1'!KP399,Scrape!$B:$B,0))</f>
        <v/>
      </c>
      <c r="LR399">
        <f>(1/LJ399)+(1/LI399)+(1/LH399)</f>
        <v/>
      </c>
      <c r="LS399">
        <f>(1/LG399)+(1/LF399)+(1/LE399)</f>
        <v/>
      </c>
      <c r="LT399" s="8">
        <f>IF(INDEX(#REF!,MATCH(KQ399,#REF!,0))=INDEX(#REF!,MATCH(KQ399,#REF!,0)),INDEX(#REF!,MATCH(KQ399,#REF!,0)),"ERROR")</f>
        <v/>
      </c>
      <c r="LU399" s="4">
        <f>IF(KR399="G",2,IF(KR399="R",0.5,IF(KR399="A",1)))</f>
        <v/>
      </c>
      <c r="LV399" s="4">
        <f>IF(KS399="G",0.5,IF(KS399="R",2,IF(KS399="A",1)))</f>
        <v/>
      </c>
      <c r="LW399" s="4">
        <f>IF(KT399="G",2,IF(KT399="R",0.5,IF(KT399="A",1)))</f>
        <v/>
      </c>
      <c r="LX399" s="4">
        <f>IF(KU399="G",0.5,IF(KU399="R",2,IF(KU399="A",1)))</f>
        <v/>
      </c>
      <c r="LY399" s="7">
        <f>(LK399*(LU399+LX399)+(LL399*(LU399+LX399)))</f>
        <v/>
      </c>
      <c r="LZ399" s="7">
        <f>(LN399*(LV399+LW399)+(LO399*(LV399+LW399)))</f>
        <v/>
      </c>
      <c r="MA399" s="11">
        <f>LY399-LZ399</f>
        <v/>
      </c>
      <c r="MB399" s="5">
        <f>MA399+2</f>
        <v/>
      </c>
      <c r="MC399" s="6">
        <f>MA399-2</f>
        <v/>
      </c>
      <c r="MD399" s="4">
        <f>LE399</f>
        <v/>
      </c>
      <c r="ME399" s="9">
        <f>IF(MD399=0,1000,MD399+0.75)</f>
        <v/>
      </c>
      <c r="MF399" s="10">
        <f>IF(MD399=0,0,MD399-0.75)</f>
        <v/>
      </c>
      <c r="MG399" s="4">
        <f>((LM399*(LU399+LX399))-((LP399*(LV399+LW399))))</f>
        <v/>
      </c>
      <c r="MH399" s="9">
        <f>MG399*1.2</f>
        <v/>
      </c>
      <c r="MI399" s="10">
        <f>MG399*0.8</f>
        <v/>
      </c>
      <c r="MJ399">
        <f>IFERROR(NX399,"")</f>
        <v/>
      </c>
      <c r="MK399">
        <f>IFERROR(NY399,"")</f>
        <v/>
      </c>
      <c r="ML399">
        <f>IFERROR(NZ399,"")</f>
        <v/>
      </c>
      <c r="MM399">
        <f>IFERROR(OA399,"")</f>
        <v/>
      </c>
      <c r="MN399">
        <f>IFERROR(OB399,"")</f>
        <v/>
      </c>
      <c r="MO399">
        <f>IFERROR(OC399,"")</f>
        <v/>
      </c>
      <c r="MP399" s="1">
        <f>COUNTIFS(#REF!,LT399,#REF!,1,#REF!,"&gt;="&amp;MC399,#REF!,"&lt;="&amp;MB399,#REF!,"&lt;="&amp;ME399,#REF!,"&gt;="&amp;MF399,#REF!,"="&amp;KV399,#REF!,"="&amp;KX399)</f>
        <v/>
      </c>
      <c r="MQ399" s="1">
        <f>COUNTIFS(#REF!,LT399,#REF!,0,#REF!,"&gt;="&amp;MC399,#REF!,"&lt;="&amp;MB399,#REF!,"&lt;="&amp;ME399,#REF!,"&gt;="&amp;MF399,#REF!,"="&amp;KV399,#REF!,"="&amp;KX399)</f>
        <v/>
      </c>
      <c r="MR399" s="1">
        <f>COUNTIFS(#REF!,LT399,#REF!,1,#REF!,"&gt;="&amp;MC399,#REF!,"&lt;="&amp;MB399,#REF!,"&lt;="&amp;ME399,#REF!,"&gt;="&amp;MF399,#REF!,"="&amp;KW399,#REF!,"="&amp;KY399)</f>
        <v/>
      </c>
      <c r="MS399" s="1">
        <f>COUNTIFS(#REF!,LT399,#REF!,0,#REF!,"&gt;="&amp;MC399,#REF!,"&lt;="&amp;MB399,#REF!,"&lt;="&amp;ME399,#REF!,"&gt;="&amp;MF399,#REF!,"="&amp;KW399,#REF!,"="&amp;KY399)</f>
        <v/>
      </c>
      <c r="MT399" s="1">
        <f>COUNTIFS(#REF!,LT399,#REF!,1,#REF!,"&gt;="&amp;MI399,#REF!,"&lt;="&amp;MH399,#REF!,"&lt;="&amp;ME399,#REF!,"&gt;="&amp;MF399)</f>
        <v/>
      </c>
      <c r="MU399" s="1">
        <f>COUNTIFS(#REF!,LT399,#REF!,0,#REF!,"&gt;="&amp;MI399,#REF!,"&lt;="&amp;MH399,#REF!,"&lt;="&amp;ME399,#REF!,"&gt;="&amp;MF399)</f>
        <v/>
      </c>
      <c r="MV399" s="1">
        <f>COUNTIFS(#REF!,LT399,#REF!,1,#REF!,"&gt;="&amp;MI399,#REF!,"&lt;="&amp;MH399,#REF!,"="&amp;KZ399,#REF!,"="&amp;LA399,#REF!,"&lt;="&amp;ME399,#REF!,"&gt;="&amp;MF399)</f>
        <v/>
      </c>
      <c r="MW399" s="1">
        <f>COUNTIFS(#REF!,LT399,#REF!,0,#REF!,"&gt;="&amp;MI399,#REF!,"&lt;="&amp;MH399,#REF!,"="&amp;KZ399,#REF!,"="&amp;LA399,#REF!,"&lt;="&amp;ME399,#REF!,"&gt;="&amp;MF399)</f>
        <v/>
      </c>
      <c r="MX399" s="1">
        <f>COUNTIFS(#REF!,LT399,#REF!,1,#REF!,"&gt;="&amp;MC399,#REF!,"&lt;="&amp;MB399,#REF!,"&lt;="&amp;ME399,#REF!,"&gt;="&amp;MF399)</f>
        <v/>
      </c>
      <c r="MY399" s="1">
        <f>COUNTIFS(#REF!,LT399,#REF!,0,#REF!,"&gt;="&amp;MC399,#REF!,"&lt;="&amp;MB399,#REF!,"&lt;="&amp;ME399,#REF!,"&gt;="&amp;MF399)</f>
        <v/>
      </c>
      <c r="MZ399" s="1">
        <f>COUNTIFS(#REF!,LT399,#REF!,1,#REF!,"&lt;="&amp;ME399,#REF!,"&gt;="&amp;MF399,#REF!,"="&amp;KV399,#REF!,"="&amp;KX399)</f>
        <v/>
      </c>
      <c r="NA399" s="1">
        <f>COUNTIFS(#REF!,LT399,#REF!,0,#REF!,"&lt;="&amp;ME399,#REF!,"&gt;="&amp;MF399,#REF!,"="&amp;KV399,#REF!,"="&amp;KX399)</f>
        <v/>
      </c>
      <c r="NB399" s="1">
        <f>COUNTIFS(#REF!,LT399,#REF!,1,#REF!,"&lt;="&amp;ME399,#REF!,"&gt;="&amp;MF399,#REF!,"="&amp;KW399,#REF!,"="&amp;KY399)</f>
        <v/>
      </c>
      <c r="NC399" s="1">
        <f>COUNTIFS(#REF!,LT399,#REF!,0,#REF!,"&lt;="&amp;ME399,#REF!,"&gt;="&amp;MF399,#REF!,"="&amp;KW399,#REF!,"="&amp;KY399)</f>
        <v/>
      </c>
      <c r="ND399" s="1">
        <f>MP399+MR399+MT399+MV399+MX399+MZ399+NB399</f>
        <v/>
      </c>
      <c r="NE399" s="1">
        <f>MQ399+MS399+MU399+MW399+MY399+NA399+NC399</f>
        <v/>
      </c>
      <c r="NF399" s="1">
        <f>ND399+NE399</f>
        <v/>
      </c>
      <c r="NG399" s="33">
        <f>ND399/(ND399+NE399)</f>
        <v/>
      </c>
      <c r="NH399" s="3">
        <f>1/NG399</f>
        <v/>
      </c>
      <c r="NI399" s="1">
        <f>LI399</f>
        <v/>
      </c>
      <c r="NJ399" s="79">
        <f>((1-NG399)*(1/(NI399-1))*0.98-(NG399*1))</f>
        <v/>
      </c>
      <c r="NK399" s="34">
        <f>IF(LR399&lt;0.9,0,IF(AND(LR399&gt;1.1),0,1))</f>
        <v/>
      </c>
      <c r="NL399" s="34">
        <f>IF(LS399&lt;0.9,0,IF(AND(LS399&gt;1.1),0,1))</f>
        <v/>
      </c>
      <c r="NM399" s="32">
        <f>IF(NF399&gt;99,1,0)</f>
        <v/>
      </c>
      <c r="NN399" s="32">
        <f>IF(NJ399&gt;0.0799,1,0)</f>
        <v/>
      </c>
      <c r="NO399" s="32">
        <f>IF(NJ399&gt;NQ399,1,0)</f>
        <v/>
      </c>
      <c r="NP399" s="32">
        <f>NM399+NN399+NO399+NK399+NL399</f>
        <v/>
      </c>
      <c r="NQ399" s="79">
        <f>(((100*NG399)*(NI399-1)*0.98)-((1-NG399)*100))/100</f>
        <v/>
      </c>
      <c r="NR399" s="34">
        <f>IF(LR399&lt;0.9,0,IF(AND(LR399&gt;1.1),0,1))</f>
        <v/>
      </c>
      <c r="NS399" s="34">
        <f>IF(LS399&lt;0.9,0,IF(AND(LS399&gt;1.1),0,1))</f>
        <v/>
      </c>
      <c r="NT399" s="32">
        <f>IF(NF399&gt;99,1,0)</f>
        <v/>
      </c>
      <c r="NU399" s="32">
        <f>IF(NQ399&gt;0.0799,1,0)</f>
        <v/>
      </c>
      <c r="NV399" s="32">
        <f>IF(NQ399&gt;NJ399,1,0)</f>
        <v/>
      </c>
      <c r="NW399" s="32">
        <f>NT399+NU399+NV399+NR399+NS399</f>
        <v/>
      </c>
      <c r="NX399">
        <f>IF(NP399=5,"LayAway0-1",IF(AND(NW399=5),"BackAway0-1",""))</f>
        <v/>
      </c>
      <c r="NY399">
        <f>IF(NP399=5,KO399,IF(AND(NW399=5),KO399,""))</f>
        <v/>
      </c>
      <c r="NZ399">
        <f>IF(NP399=5,"Match Odds",IF(AND(NW399=5),"Match Odds",""))</f>
        <v/>
      </c>
      <c r="OA399">
        <f>IF(NP399=5,KP399,IF(AND(NW399=5),KP399,""))</f>
        <v/>
      </c>
      <c r="OB399">
        <f>IF(NP399=5,"MATCH_ODDS",IF(AND(NW399=5),"MATCH_ODDS",""))</f>
        <v/>
      </c>
      <c r="OC399">
        <f>IF(NP399=5,"LAY",IF(AND(NW399=5),"BACK",""))</f>
        <v/>
      </c>
    </row>
    <row r="400" ht="16.5" customHeight="1" thickBot="1" thickTop="1">
      <c r="A400" s="2" t="n"/>
      <c r="KN400" s="1">
        <f>IF(INDEX(#REF!,MATCH('HT 0-1'!D400,#REF!,0))=INDEX(#REF!,MATCH('HT 0-1'!D400,#REF!,0)),INDEX(#REF!,MATCH('HT 0-1'!D400,#REF!,0)),"ERROR")</f>
        <v/>
      </c>
      <c r="KO400" s="1">
        <f>IF(INDEX(#REF!,MATCH('HT 0-1'!E400,#REF!,0))=INDEX(#REF!,MATCH('HT 0-1'!E400,#REF!,0)),INDEX(#REF!,MATCH('HT 0-1'!E400,#REF!,0)),"ERROR")</f>
        <v/>
      </c>
      <c r="KP400" s="1">
        <f>KN400&amp;" v "&amp;KO400</f>
        <v/>
      </c>
      <c r="KQ400">
        <f>B400&amp;"_"&amp;C400</f>
        <v/>
      </c>
      <c r="KR400" s="1">
        <f>IF((HW400/KK400)&lt;0.335,"G",IF((HW400/KK400)&gt;0.67,"R","A"))</f>
        <v/>
      </c>
      <c r="KS400" s="1">
        <f>IF((HX400/KK400)&lt;0.335,"G",IF((HX400/KK400)&gt;0.67,"R","A"))</f>
        <v/>
      </c>
      <c r="KT400" s="1">
        <f>IF((IH400/KK400)&lt;0.335,"G",IF((IH400/KK400)&gt;0.67,"R","A"))</f>
        <v/>
      </c>
      <c r="KU400" s="1">
        <f>IF((II400/KK400)&lt;0.335,"G",IF((II400/KK400)&gt;0.67,"R","A"))</f>
        <v/>
      </c>
      <c r="KV400" s="1">
        <f>IF((HZ400/KK400)&lt;0.335,"G",IF((HZ400/KK400)&gt;0.67,"R","A"))</f>
        <v/>
      </c>
      <c r="KW400" s="1">
        <f>IF((HY400/KK400)&lt;0.335,"G",IF((HY400/KK400)&gt;0.67,"R","A"))</f>
        <v/>
      </c>
      <c r="KX400" s="1">
        <f>IF((IK400/KK400)&lt;0.335,"G",IF((IK400/KK400)&gt;0.67,"R","A"))</f>
        <v/>
      </c>
      <c r="KY400" s="1">
        <f>IF((IJ400/KK400)&lt;0.335,"G",IF((IJ400/KK400)&gt;0.67,"R","A"))</f>
        <v/>
      </c>
      <c r="KZ400" s="1">
        <f>IF((HQ400/KK400)&lt;0.335,"G",IF((HQ400/KK400)&gt;0.67,"R","A"))</f>
        <v/>
      </c>
      <c r="LA400" s="1">
        <f>IF((IB400/KK400)&lt;0.335,"G",IF((IB400/KK400)&gt;0.67,"R","A"))</f>
        <v/>
      </c>
      <c r="LB400">
        <f>IF(LQ400="0-1",INDEX(Scrape!#REF!,MATCH('HT 0-1'!KP400,Scrape!$B:$B,0)),"")</f>
        <v/>
      </c>
      <c r="LC400">
        <f>IF(LQ400="0-1",INDEX(Scrape!$A:$A,MATCH('HT 0-1'!KP400,Scrape!$B:$B,0)),"")</f>
        <v/>
      </c>
      <c r="LD400">
        <f>IF(LQ400="0-1",INDEX(Scrape!$B:$B,MATCH('HT 0-1'!KP400,Scrape!$B:$B,0)),"")</f>
        <v/>
      </c>
      <c r="LE400">
        <f>IF(LQ400="0-1",INDEX(Scrape!$C:$C,MATCH('HT 0-1'!KP400,Scrape!$B:$B,0)),"")</f>
        <v/>
      </c>
      <c r="LF400">
        <f>IF(LQ400="0-1",INDEX(Scrape!$D:$D,MATCH('HT 0-1'!KP400,Scrape!$B:$B,0)),"")</f>
        <v/>
      </c>
      <c r="LG400">
        <f>IF(LQ400="0-1",INDEX(Scrape!$E:$E,MATCH('HT 0-1'!KP400,Scrape!$B:$B,0)),"")</f>
        <v/>
      </c>
      <c r="LH400">
        <f>IF(LQ400="0-1",INDEX(Scrape!$F:$F,MATCH('HT 0-1'!KP400,Scrape!$B:$B,0)),"")</f>
        <v/>
      </c>
      <c r="LI400">
        <f>IF(LQ400="0-1",INDEX(Scrape!$G:$G,MATCH('HT 0-1'!KP400,Scrape!$B:$B,0)),"")</f>
        <v/>
      </c>
      <c r="LJ400">
        <f>IF(LQ400="0-1",INDEX(Scrape!$H:$H,MATCH('HT 0-1'!KP400,Scrape!$B:$B,0)),"")</f>
        <v/>
      </c>
      <c r="LK400">
        <f>IF(LQ400="0-1",INDEX(Scrape!$I:$I,MATCH('HT 0-1'!KP400,Scrape!$B:$B,0)),"")</f>
        <v/>
      </c>
      <c r="LL400">
        <f>IF(LQ400="0-1",INDEX(Scrape!$J:$J,MATCH('HT 0-1'!KP400,Scrape!$B:$B,0)),"")</f>
        <v/>
      </c>
      <c r="LM400">
        <f>IF(LQ400="0-1",INDEX(Scrape!$K:$K,MATCH('HT 0-1'!KP400,Scrape!$B:$B,0)),"")</f>
        <v/>
      </c>
      <c r="LN400">
        <f>IF(LQ400="0-1",INDEX(Scrape!$L:$L,MATCH('HT 0-1'!KP400,Scrape!$B:$B,0)),"")</f>
        <v/>
      </c>
      <c r="LO400">
        <f>IF(LQ400="0-1",INDEX(Scrape!$M:$M,MATCH('HT 0-1'!KP400,Scrape!$B:$B,0)),"")</f>
        <v/>
      </c>
      <c r="LP400">
        <f>IF(LQ400="0-1",INDEX(Scrape!$N:$N,MATCH('HT 0-1'!KP400,Scrape!$B:$B,0)),"")</f>
        <v/>
      </c>
      <c r="LQ400">
        <f>INDEX(Scrape!$O:$O,MATCH('HT 0-1'!KP400,Scrape!$B:$B,0))</f>
        <v/>
      </c>
      <c r="LR400">
        <f>(1/LJ400)+(1/LI400)+(1/LH400)</f>
        <v/>
      </c>
      <c r="LS400">
        <f>(1/LG400)+(1/LF400)+(1/LE400)</f>
        <v/>
      </c>
      <c r="LT400" s="8">
        <f>IF(INDEX(#REF!,MATCH(KQ400,#REF!,0))=INDEX(#REF!,MATCH(KQ400,#REF!,0)),INDEX(#REF!,MATCH(KQ400,#REF!,0)),"ERROR")</f>
        <v/>
      </c>
      <c r="LU400" s="4">
        <f>IF(KR400="G",2,IF(KR400="R",0.5,IF(KR400="A",1)))</f>
        <v/>
      </c>
      <c r="LV400" s="4">
        <f>IF(KS400="G",0.5,IF(KS400="R",2,IF(KS400="A",1)))</f>
        <v/>
      </c>
      <c r="LW400" s="4">
        <f>IF(KT400="G",2,IF(KT400="R",0.5,IF(KT400="A",1)))</f>
        <v/>
      </c>
      <c r="LX400" s="4">
        <f>IF(KU400="G",0.5,IF(KU400="R",2,IF(KU400="A",1)))</f>
        <v/>
      </c>
      <c r="LY400" s="7">
        <f>(LK400*(LU400+LX400)+(LL400*(LU400+LX400)))</f>
        <v/>
      </c>
      <c r="LZ400" s="7">
        <f>(LN400*(LV400+LW400)+(LO400*(LV400+LW400)))</f>
        <v/>
      </c>
      <c r="MA400" s="11">
        <f>LY400-LZ400</f>
        <v/>
      </c>
      <c r="MB400" s="5">
        <f>MA400+2</f>
        <v/>
      </c>
      <c r="MC400" s="6">
        <f>MA400-2</f>
        <v/>
      </c>
      <c r="MD400" s="4">
        <f>LE400</f>
        <v/>
      </c>
      <c r="ME400" s="9">
        <f>IF(MD400=0,1000,MD400+0.75)</f>
        <v/>
      </c>
      <c r="MF400" s="10">
        <f>IF(MD400=0,0,MD400-0.75)</f>
        <v/>
      </c>
      <c r="MG400" s="4">
        <f>((LM400*(LU400+LX400))-((LP400*(LV400+LW400))))</f>
        <v/>
      </c>
      <c r="MH400" s="9">
        <f>MG400*1.2</f>
        <v/>
      </c>
      <c r="MI400" s="10">
        <f>MG400*0.8</f>
        <v/>
      </c>
      <c r="MJ400">
        <f>IFERROR(NX400,"")</f>
        <v/>
      </c>
      <c r="MK400">
        <f>IFERROR(NY400,"")</f>
        <v/>
      </c>
      <c r="ML400">
        <f>IFERROR(NZ400,"")</f>
        <v/>
      </c>
      <c r="MM400">
        <f>IFERROR(OA400,"")</f>
        <v/>
      </c>
      <c r="MN400">
        <f>IFERROR(OB400,"")</f>
        <v/>
      </c>
      <c r="MO400">
        <f>IFERROR(OC400,"")</f>
        <v/>
      </c>
      <c r="MP400" s="1">
        <f>COUNTIFS(#REF!,LT400,#REF!,1,#REF!,"&gt;="&amp;MC400,#REF!,"&lt;="&amp;MB400,#REF!,"&lt;="&amp;ME400,#REF!,"&gt;="&amp;MF400,#REF!,"="&amp;KV400,#REF!,"="&amp;KX400)</f>
        <v/>
      </c>
      <c r="MQ400" s="1">
        <f>COUNTIFS(#REF!,LT400,#REF!,0,#REF!,"&gt;="&amp;MC400,#REF!,"&lt;="&amp;MB400,#REF!,"&lt;="&amp;ME400,#REF!,"&gt;="&amp;MF400,#REF!,"="&amp;KV400,#REF!,"="&amp;KX400)</f>
        <v/>
      </c>
      <c r="MR400" s="1">
        <f>COUNTIFS(#REF!,LT400,#REF!,1,#REF!,"&gt;="&amp;MC400,#REF!,"&lt;="&amp;MB400,#REF!,"&lt;="&amp;ME400,#REF!,"&gt;="&amp;MF400,#REF!,"="&amp;KW400,#REF!,"="&amp;KY400)</f>
        <v/>
      </c>
      <c r="MS400" s="1">
        <f>COUNTIFS(#REF!,LT400,#REF!,0,#REF!,"&gt;="&amp;MC400,#REF!,"&lt;="&amp;MB400,#REF!,"&lt;="&amp;ME400,#REF!,"&gt;="&amp;MF400,#REF!,"="&amp;KW400,#REF!,"="&amp;KY400)</f>
        <v/>
      </c>
      <c r="MT400" s="1">
        <f>COUNTIFS(#REF!,LT400,#REF!,1,#REF!,"&gt;="&amp;MI400,#REF!,"&lt;="&amp;MH400,#REF!,"&lt;="&amp;ME400,#REF!,"&gt;="&amp;MF400)</f>
        <v/>
      </c>
      <c r="MU400" s="1">
        <f>COUNTIFS(#REF!,LT400,#REF!,0,#REF!,"&gt;="&amp;MI400,#REF!,"&lt;="&amp;MH400,#REF!,"&lt;="&amp;ME400,#REF!,"&gt;="&amp;MF400)</f>
        <v/>
      </c>
      <c r="MV400" s="1">
        <f>COUNTIFS(#REF!,LT400,#REF!,1,#REF!,"&gt;="&amp;MI400,#REF!,"&lt;="&amp;MH400,#REF!,"="&amp;KZ400,#REF!,"="&amp;LA400,#REF!,"&lt;="&amp;ME400,#REF!,"&gt;="&amp;MF400)</f>
        <v/>
      </c>
      <c r="MW400" s="1">
        <f>COUNTIFS(#REF!,LT400,#REF!,0,#REF!,"&gt;="&amp;MI400,#REF!,"&lt;="&amp;MH400,#REF!,"="&amp;KZ400,#REF!,"="&amp;LA400,#REF!,"&lt;="&amp;ME400,#REF!,"&gt;="&amp;MF400)</f>
        <v/>
      </c>
      <c r="MX400" s="1">
        <f>COUNTIFS(#REF!,LT400,#REF!,1,#REF!,"&gt;="&amp;MC400,#REF!,"&lt;="&amp;MB400,#REF!,"&lt;="&amp;ME400,#REF!,"&gt;="&amp;MF400)</f>
        <v/>
      </c>
      <c r="MY400" s="1">
        <f>COUNTIFS(#REF!,LT400,#REF!,0,#REF!,"&gt;="&amp;MC400,#REF!,"&lt;="&amp;MB400,#REF!,"&lt;="&amp;ME400,#REF!,"&gt;="&amp;MF400)</f>
        <v/>
      </c>
      <c r="MZ400" s="1">
        <f>COUNTIFS(#REF!,LT400,#REF!,1,#REF!,"&lt;="&amp;ME400,#REF!,"&gt;="&amp;MF400,#REF!,"="&amp;KV400,#REF!,"="&amp;KX400)</f>
        <v/>
      </c>
      <c r="NA400" s="1">
        <f>COUNTIFS(#REF!,LT400,#REF!,0,#REF!,"&lt;="&amp;ME400,#REF!,"&gt;="&amp;MF400,#REF!,"="&amp;KV400,#REF!,"="&amp;KX400)</f>
        <v/>
      </c>
      <c r="NB400" s="1">
        <f>COUNTIFS(#REF!,LT400,#REF!,1,#REF!,"&lt;="&amp;ME400,#REF!,"&gt;="&amp;MF400,#REF!,"="&amp;KW400,#REF!,"="&amp;KY400)</f>
        <v/>
      </c>
      <c r="NC400" s="1">
        <f>COUNTIFS(#REF!,LT400,#REF!,0,#REF!,"&lt;="&amp;ME400,#REF!,"&gt;="&amp;MF400,#REF!,"="&amp;KW400,#REF!,"="&amp;KY400)</f>
        <v/>
      </c>
      <c r="ND400" s="1">
        <f>MP400+MR400+MT400+MV400+MX400+MZ400+NB400</f>
        <v/>
      </c>
      <c r="NE400" s="1">
        <f>MQ400+MS400+MU400+MW400+MY400+NA400+NC400</f>
        <v/>
      </c>
      <c r="NF400" s="1">
        <f>ND400+NE400</f>
        <v/>
      </c>
      <c r="NG400" s="33">
        <f>ND400/(ND400+NE400)</f>
        <v/>
      </c>
      <c r="NH400" s="3">
        <f>1/NG400</f>
        <v/>
      </c>
      <c r="NI400" s="1">
        <f>LI400</f>
        <v/>
      </c>
      <c r="NJ400" s="79">
        <f>((1-NG400)*(1/(NI400-1))*0.98-(NG400*1))</f>
        <v/>
      </c>
      <c r="NK400" s="34">
        <f>IF(LR400&lt;0.9,0,IF(AND(LR400&gt;1.1),0,1))</f>
        <v/>
      </c>
      <c r="NL400" s="34">
        <f>IF(LS400&lt;0.9,0,IF(AND(LS400&gt;1.1),0,1))</f>
        <v/>
      </c>
      <c r="NM400" s="32">
        <f>IF(NF400&gt;99,1,0)</f>
        <v/>
      </c>
      <c r="NN400" s="32">
        <f>IF(NJ400&gt;0.0799,1,0)</f>
        <v/>
      </c>
      <c r="NO400" s="32">
        <f>IF(NJ400&gt;NQ400,1,0)</f>
        <v/>
      </c>
      <c r="NP400" s="32">
        <f>NM400+NN400+NO400+NK400+NL400</f>
        <v/>
      </c>
      <c r="NQ400" s="79">
        <f>(((100*NG400)*(NI400-1)*0.98)-((1-NG400)*100))/100</f>
        <v/>
      </c>
      <c r="NR400" s="34">
        <f>IF(LR400&lt;0.9,0,IF(AND(LR400&gt;1.1),0,1))</f>
        <v/>
      </c>
      <c r="NS400" s="34">
        <f>IF(LS400&lt;0.9,0,IF(AND(LS400&gt;1.1),0,1))</f>
        <v/>
      </c>
      <c r="NT400" s="32">
        <f>IF(NF400&gt;99,1,0)</f>
        <v/>
      </c>
      <c r="NU400" s="32">
        <f>IF(NQ400&gt;0.0799,1,0)</f>
        <v/>
      </c>
      <c r="NV400" s="32">
        <f>IF(NQ400&gt;NJ400,1,0)</f>
        <v/>
      </c>
      <c r="NW400" s="32">
        <f>NT400+NU400+NV400+NR400+NS400</f>
        <v/>
      </c>
      <c r="NX400">
        <f>IF(NP400=5,"LayAway0-1",IF(AND(NW400=5),"BackAway0-1",""))</f>
        <v/>
      </c>
      <c r="NY400">
        <f>IF(NP400=5,KO400,IF(AND(NW400=5),KO400,""))</f>
        <v/>
      </c>
      <c r="NZ400">
        <f>IF(NP400=5,"Match Odds",IF(AND(NW400=5),"Match Odds",""))</f>
        <v/>
      </c>
      <c r="OA400">
        <f>IF(NP400=5,KP400,IF(AND(NW400=5),KP400,""))</f>
        <v/>
      </c>
      <c r="OB400">
        <f>IF(NP400=5,"MATCH_ODDS",IF(AND(NW400=5),"MATCH_ODDS",""))</f>
        <v/>
      </c>
      <c r="OC400">
        <f>IF(NP400=5,"LAY",IF(AND(NW400=5),"BACK",""))</f>
        <v/>
      </c>
    </row>
    <row r="401" ht="16.5" customHeight="1" thickBot="1" thickTop="1">
      <c r="A401" s="2" t="n"/>
      <c r="KN401" s="1">
        <f>IF(INDEX(#REF!,MATCH('HT 0-1'!D401,#REF!,0))=INDEX(#REF!,MATCH('HT 0-1'!D401,#REF!,0)),INDEX(#REF!,MATCH('HT 0-1'!D401,#REF!,0)),"ERROR")</f>
        <v/>
      </c>
      <c r="KO401" s="1">
        <f>IF(INDEX(#REF!,MATCH('HT 0-1'!E401,#REF!,0))=INDEX(#REF!,MATCH('HT 0-1'!E401,#REF!,0)),INDEX(#REF!,MATCH('HT 0-1'!E401,#REF!,0)),"ERROR")</f>
        <v/>
      </c>
      <c r="KP401" s="1">
        <f>KN401&amp;" v "&amp;KO401</f>
        <v/>
      </c>
      <c r="KQ401">
        <f>B401&amp;"_"&amp;C401</f>
        <v/>
      </c>
      <c r="KR401" s="1">
        <f>IF((HW401/KK401)&lt;0.335,"G",IF((HW401/KK401)&gt;0.67,"R","A"))</f>
        <v/>
      </c>
      <c r="KS401" s="1">
        <f>IF((HX401/KK401)&lt;0.335,"G",IF((HX401/KK401)&gt;0.67,"R","A"))</f>
        <v/>
      </c>
      <c r="KT401" s="1">
        <f>IF((IH401/KK401)&lt;0.335,"G",IF((IH401/KK401)&gt;0.67,"R","A"))</f>
        <v/>
      </c>
      <c r="KU401" s="1">
        <f>IF((II401/KK401)&lt;0.335,"G",IF((II401/KK401)&gt;0.67,"R","A"))</f>
        <v/>
      </c>
      <c r="KV401" s="1">
        <f>IF((HZ401/KK401)&lt;0.335,"G",IF((HZ401/KK401)&gt;0.67,"R","A"))</f>
        <v/>
      </c>
      <c r="KW401" s="1">
        <f>IF((HY401/KK401)&lt;0.335,"G",IF((HY401/KK401)&gt;0.67,"R","A"))</f>
        <v/>
      </c>
      <c r="KX401" s="1">
        <f>IF((IK401/KK401)&lt;0.335,"G",IF((IK401/KK401)&gt;0.67,"R","A"))</f>
        <v/>
      </c>
      <c r="KY401" s="1">
        <f>IF((IJ401/KK401)&lt;0.335,"G",IF((IJ401/KK401)&gt;0.67,"R","A"))</f>
        <v/>
      </c>
      <c r="KZ401" s="1">
        <f>IF((HQ401/KK401)&lt;0.335,"G",IF((HQ401/KK401)&gt;0.67,"R","A"))</f>
        <v/>
      </c>
      <c r="LA401" s="1">
        <f>IF((IB401/KK401)&lt;0.335,"G",IF((IB401/KK401)&gt;0.67,"R","A"))</f>
        <v/>
      </c>
      <c r="LB401">
        <f>IF(LQ401="0-1",INDEX(Scrape!#REF!,MATCH('HT 0-1'!KP401,Scrape!$B:$B,0)),"")</f>
        <v/>
      </c>
      <c r="LC401">
        <f>IF(LQ401="0-1",INDEX(Scrape!$A:$A,MATCH('HT 0-1'!KP401,Scrape!$B:$B,0)),"")</f>
        <v/>
      </c>
      <c r="LD401">
        <f>IF(LQ401="0-1",INDEX(Scrape!$B:$B,MATCH('HT 0-1'!KP401,Scrape!$B:$B,0)),"")</f>
        <v/>
      </c>
      <c r="LE401">
        <f>IF(LQ401="0-1",INDEX(Scrape!$C:$C,MATCH('HT 0-1'!KP401,Scrape!$B:$B,0)),"")</f>
        <v/>
      </c>
      <c r="LF401">
        <f>IF(LQ401="0-1",INDEX(Scrape!$D:$D,MATCH('HT 0-1'!KP401,Scrape!$B:$B,0)),"")</f>
        <v/>
      </c>
      <c r="LG401">
        <f>IF(LQ401="0-1",INDEX(Scrape!$E:$E,MATCH('HT 0-1'!KP401,Scrape!$B:$B,0)),"")</f>
        <v/>
      </c>
      <c r="LH401">
        <f>IF(LQ401="0-1",INDEX(Scrape!$F:$F,MATCH('HT 0-1'!KP401,Scrape!$B:$B,0)),"")</f>
        <v/>
      </c>
      <c r="LI401">
        <f>IF(LQ401="0-1",INDEX(Scrape!$G:$G,MATCH('HT 0-1'!KP401,Scrape!$B:$B,0)),"")</f>
        <v/>
      </c>
      <c r="LJ401">
        <f>IF(LQ401="0-1",INDEX(Scrape!$H:$H,MATCH('HT 0-1'!KP401,Scrape!$B:$B,0)),"")</f>
        <v/>
      </c>
      <c r="LK401">
        <f>IF(LQ401="0-1",INDEX(Scrape!$I:$I,MATCH('HT 0-1'!KP401,Scrape!$B:$B,0)),"")</f>
        <v/>
      </c>
      <c r="LL401">
        <f>IF(LQ401="0-1",INDEX(Scrape!$J:$J,MATCH('HT 0-1'!KP401,Scrape!$B:$B,0)),"")</f>
        <v/>
      </c>
      <c r="LM401">
        <f>IF(LQ401="0-1",INDEX(Scrape!$K:$K,MATCH('HT 0-1'!KP401,Scrape!$B:$B,0)),"")</f>
        <v/>
      </c>
      <c r="LN401">
        <f>IF(LQ401="0-1",INDEX(Scrape!$L:$L,MATCH('HT 0-1'!KP401,Scrape!$B:$B,0)),"")</f>
        <v/>
      </c>
      <c r="LO401">
        <f>IF(LQ401="0-1",INDEX(Scrape!$M:$M,MATCH('HT 0-1'!KP401,Scrape!$B:$B,0)),"")</f>
        <v/>
      </c>
      <c r="LP401">
        <f>IF(LQ401="0-1",INDEX(Scrape!$N:$N,MATCH('HT 0-1'!KP401,Scrape!$B:$B,0)),"")</f>
        <v/>
      </c>
      <c r="LQ401">
        <f>INDEX(Scrape!$O:$O,MATCH('HT 0-1'!KP401,Scrape!$B:$B,0))</f>
        <v/>
      </c>
      <c r="LR401">
        <f>(1/LJ401)+(1/LI401)+(1/LH401)</f>
        <v/>
      </c>
      <c r="LS401">
        <f>(1/LG401)+(1/LF401)+(1/LE401)</f>
        <v/>
      </c>
      <c r="LT401" s="8">
        <f>IF(INDEX(#REF!,MATCH(KQ401,#REF!,0))=INDEX(#REF!,MATCH(KQ401,#REF!,0)),INDEX(#REF!,MATCH(KQ401,#REF!,0)),"ERROR")</f>
        <v/>
      </c>
      <c r="LU401" s="4">
        <f>IF(KR401="G",2,IF(KR401="R",0.5,IF(KR401="A",1)))</f>
        <v/>
      </c>
      <c r="LV401" s="4">
        <f>IF(KS401="G",0.5,IF(KS401="R",2,IF(KS401="A",1)))</f>
        <v/>
      </c>
      <c r="LW401" s="4">
        <f>IF(KT401="G",2,IF(KT401="R",0.5,IF(KT401="A",1)))</f>
        <v/>
      </c>
      <c r="LX401" s="4">
        <f>IF(KU401="G",0.5,IF(KU401="R",2,IF(KU401="A",1)))</f>
        <v/>
      </c>
      <c r="LY401" s="7">
        <f>(LK401*(LU401+LX401)+(LL401*(LU401+LX401)))</f>
        <v/>
      </c>
      <c r="LZ401" s="7">
        <f>(LN401*(LV401+LW401)+(LO401*(LV401+LW401)))</f>
        <v/>
      </c>
      <c r="MA401" s="11">
        <f>LY401-LZ401</f>
        <v/>
      </c>
      <c r="MB401" s="5">
        <f>MA401+2</f>
        <v/>
      </c>
      <c r="MC401" s="6">
        <f>MA401-2</f>
        <v/>
      </c>
      <c r="MD401" s="4">
        <f>LE401</f>
        <v/>
      </c>
      <c r="ME401" s="9">
        <f>IF(MD401=0,1000,MD401+0.75)</f>
        <v/>
      </c>
      <c r="MF401" s="10">
        <f>IF(MD401=0,0,MD401-0.75)</f>
        <v/>
      </c>
      <c r="MG401" s="4">
        <f>((LM401*(LU401+LX401))-((LP401*(LV401+LW401))))</f>
        <v/>
      </c>
      <c r="MH401" s="9">
        <f>MG401*1.2</f>
        <v/>
      </c>
      <c r="MI401" s="10">
        <f>MG401*0.8</f>
        <v/>
      </c>
      <c r="MJ401">
        <f>IFERROR(NX401,"")</f>
        <v/>
      </c>
      <c r="MK401">
        <f>IFERROR(NY401,"")</f>
        <v/>
      </c>
      <c r="ML401">
        <f>IFERROR(NZ401,"")</f>
        <v/>
      </c>
      <c r="MM401">
        <f>IFERROR(OA401,"")</f>
        <v/>
      </c>
      <c r="MN401">
        <f>IFERROR(OB401,"")</f>
        <v/>
      </c>
      <c r="MO401">
        <f>IFERROR(OC401,"")</f>
        <v/>
      </c>
      <c r="MP401" s="1">
        <f>COUNTIFS(#REF!,LT401,#REF!,1,#REF!,"&gt;="&amp;MC401,#REF!,"&lt;="&amp;MB401,#REF!,"&lt;="&amp;ME401,#REF!,"&gt;="&amp;MF401,#REF!,"="&amp;KV401,#REF!,"="&amp;KX401)</f>
        <v/>
      </c>
      <c r="MQ401" s="1">
        <f>COUNTIFS(#REF!,LT401,#REF!,0,#REF!,"&gt;="&amp;MC401,#REF!,"&lt;="&amp;MB401,#REF!,"&lt;="&amp;ME401,#REF!,"&gt;="&amp;MF401,#REF!,"="&amp;KV401,#REF!,"="&amp;KX401)</f>
        <v/>
      </c>
      <c r="MR401" s="1">
        <f>COUNTIFS(#REF!,LT401,#REF!,1,#REF!,"&gt;="&amp;MC401,#REF!,"&lt;="&amp;MB401,#REF!,"&lt;="&amp;ME401,#REF!,"&gt;="&amp;MF401,#REF!,"="&amp;KW401,#REF!,"="&amp;KY401)</f>
        <v/>
      </c>
      <c r="MS401" s="1">
        <f>COUNTIFS(#REF!,LT401,#REF!,0,#REF!,"&gt;="&amp;MC401,#REF!,"&lt;="&amp;MB401,#REF!,"&lt;="&amp;ME401,#REF!,"&gt;="&amp;MF401,#REF!,"="&amp;KW401,#REF!,"="&amp;KY401)</f>
        <v/>
      </c>
      <c r="MT401" s="1">
        <f>COUNTIFS(#REF!,LT401,#REF!,1,#REF!,"&gt;="&amp;MI401,#REF!,"&lt;="&amp;MH401,#REF!,"&lt;="&amp;ME401,#REF!,"&gt;="&amp;MF401)</f>
        <v/>
      </c>
      <c r="MU401" s="1">
        <f>COUNTIFS(#REF!,LT401,#REF!,0,#REF!,"&gt;="&amp;MI401,#REF!,"&lt;="&amp;MH401,#REF!,"&lt;="&amp;ME401,#REF!,"&gt;="&amp;MF401)</f>
        <v/>
      </c>
      <c r="MV401" s="1">
        <f>COUNTIFS(#REF!,LT401,#REF!,1,#REF!,"&gt;="&amp;MI401,#REF!,"&lt;="&amp;MH401,#REF!,"="&amp;KZ401,#REF!,"="&amp;LA401,#REF!,"&lt;="&amp;ME401,#REF!,"&gt;="&amp;MF401)</f>
        <v/>
      </c>
      <c r="MW401" s="1">
        <f>COUNTIFS(#REF!,LT401,#REF!,0,#REF!,"&gt;="&amp;MI401,#REF!,"&lt;="&amp;MH401,#REF!,"="&amp;KZ401,#REF!,"="&amp;LA401,#REF!,"&lt;="&amp;ME401,#REF!,"&gt;="&amp;MF401)</f>
        <v/>
      </c>
      <c r="MX401" s="1">
        <f>COUNTIFS(#REF!,LT401,#REF!,1,#REF!,"&gt;="&amp;MC401,#REF!,"&lt;="&amp;MB401,#REF!,"&lt;="&amp;ME401,#REF!,"&gt;="&amp;MF401)</f>
        <v/>
      </c>
      <c r="MY401" s="1">
        <f>COUNTIFS(#REF!,LT401,#REF!,0,#REF!,"&gt;="&amp;MC401,#REF!,"&lt;="&amp;MB401,#REF!,"&lt;="&amp;ME401,#REF!,"&gt;="&amp;MF401)</f>
        <v/>
      </c>
      <c r="MZ401" s="1">
        <f>COUNTIFS(#REF!,LT401,#REF!,1,#REF!,"&lt;="&amp;ME401,#REF!,"&gt;="&amp;MF401,#REF!,"="&amp;KV401,#REF!,"="&amp;KX401)</f>
        <v/>
      </c>
      <c r="NA401" s="1">
        <f>COUNTIFS(#REF!,LT401,#REF!,0,#REF!,"&lt;="&amp;ME401,#REF!,"&gt;="&amp;MF401,#REF!,"="&amp;KV401,#REF!,"="&amp;KX401)</f>
        <v/>
      </c>
      <c r="NB401" s="1">
        <f>COUNTIFS(#REF!,LT401,#REF!,1,#REF!,"&lt;="&amp;ME401,#REF!,"&gt;="&amp;MF401,#REF!,"="&amp;KW401,#REF!,"="&amp;KY401)</f>
        <v/>
      </c>
      <c r="NC401" s="1">
        <f>COUNTIFS(#REF!,LT401,#REF!,0,#REF!,"&lt;="&amp;ME401,#REF!,"&gt;="&amp;MF401,#REF!,"="&amp;KW401,#REF!,"="&amp;KY401)</f>
        <v/>
      </c>
      <c r="ND401" s="1">
        <f>MP401+MR401+MT401+MV401+MX401+MZ401+NB401</f>
        <v/>
      </c>
      <c r="NE401" s="1">
        <f>MQ401+MS401+MU401+MW401+MY401+NA401+NC401</f>
        <v/>
      </c>
      <c r="NF401" s="1">
        <f>ND401+NE401</f>
        <v/>
      </c>
      <c r="NG401" s="33">
        <f>ND401/(ND401+NE401)</f>
        <v/>
      </c>
      <c r="NH401" s="3">
        <f>1/NG401</f>
        <v/>
      </c>
      <c r="NI401" s="1">
        <f>LI401</f>
        <v/>
      </c>
      <c r="NJ401" s="79">
        <f>((1-NG401)*(1/(NI401-1))*0.98-(NG401*1))</f>
        <v/>
      </c>
      <c r="NK401" s="34">
        <f>IF(LR401&lt;0.9,0,IF(AND(LR401&gt;1.1),0,1))</f>
        <v/>
      </c>
      <c r="NL401" s="34">
        <f>IF(LS401&lt;0.9,0,IF(AND(LS401&gt;1.1),0,1))</f>
        <v/>
      </c>
      <c r="NM401" s="32">
        <f>IF(NF401&gt;99,1,0)</f>
        <v/>
      </c>
      <c r="NN401" s="32">
        <f>IF(NJ401&gt;0.0799,1,0)</f>
        <v/>
      </c>
      <c r="NO401" s="32">
        <f>IF(NJ401&gt;NQ401,1,0)</f>
        <v/>
      </c>
      <c r="NP401" s="32">
        <f>NM401+NN401+NO401+NK401+NL401</f>
        <v/>
      </c>
      <c r="NQ401" s="79">
        <f>(((100*NG401)*(NI401-1)*0.98)-((1-NG401)*100))/100</f>
        <v/>
      </c>
      <c r="NR401" s="34">
        <f>IF(LR401&lt;0.9,0,IF(AND(LR401&gt;1.1),0,1))</f>
        <v/>
      </c>
      <c r="NS401" s="34">
        <f>IF(LS401&lt;0.9,0,IF(AND(LS401&gt;1.1),0,1))</f>
        <v/>
      </c>
      <c r="NT401" s="32">
        <f>IF(NF401&gt;99,1,0)</f>
        <v/>
      </c>
      <c r="NU401" s="32">
        <f>IF(NQ401&gt;0.0799,1,0)</f>
        <v/>
      </c>
      <c r="NV401" s="32">
        <f>IF(NQ401&gt;NJ401,1,0)</f>
        <v/>
      </c>
      <c r="NW401" s="32">
        <f>NT401+NU401+NV401+NR401+NS401</f>
        <v/>
      </c>
      <c r="NX401">
        <f>IF(NP401=5,"LayAway0-1",IF(AND(NW401=5),"BackAway0-1",""))</f>
        <v/>
      </c>
      <c r="NY401">
        <f>IF(NP401=5,KO401,IF(AND(NW401=5),KO401,""))</f>
        <v/>
      </c>
      <c r="NZ401">
        <f>IF(NP401=5,"Match Odds",IF(AND(NW401=5),"Match Odds",""))</f>
        <v/>
      </c>
      <c r="OA401">
        <f>IF(NP401=5,KP401,IF(AND(NW401=5),KP401,""))</f>
        <v/>
      </c>
      <c r="OB401">
        <f>IF(NP401=5,"MATCH_ODDS",IF(AND(NW401=5),"MATCH_ODDS",""))</f>
        <v/>
      </c>
      <c r="OC401">
        <f>IF(NP401=5,"LAY",IF(AND(NW401=5),"BACK",""))</f>
        <v/>
      </c>
    </row>
    <row r="402" ht="16.5" customHeight="1" thickBot="1" thickTop="1">
      <c r="A402" s="2" t="n"/>
      <c r="KN402" s="1">
        <f>IF(INDEX(#REF!,MATCH('HT 0-1'!D402,#REF!,0))=INDEX(#REF!,MATCH('HT 0-1'!D402,#REF!,0)),INDEX(#REF!,MATCH('HT 0-1'!D402,#REF!,0)),"ERROR")</f>
        <v/>
      </c>
      <c r="KO402" s="1">
        <f>IF(INDEX(#REF!,MATCH('HT 0-1'!E402,#REF!,0))=INDEX(#REF!,MATCH('HT 0-1'!E402,#REF!,0)),INDEX(#REF!,MATCH('HT 0-1'!E402,#REF!,0)),"ERROR")</f>
        <v/>
      </c>
      <c r="KP402" s="1">
        <f>KN402&amp;" v "&amp;KO402</f>
        <v/>
      </c>
      <c r="KQ402">
        <f>B402&amp;"_"&amp;C402</f>
        <v/>
      </c>
      <c r="KR402" s="1">
        <f>IF((HW402/KK402)&lt;0.335,"G",IF((HW402/KK402)&gt;0.67,"R","A"))</f>
        <v/>
      </c>
      <c r="KS402" s="1">
        <f>IF((HX402/KK402)&lt;0.335,"G",IF((HX402/KK402)&gt;0.67,"R","A"))</f>
        <v/>
      </c>
      <c r="KT402" s="1">
        <f>IF((IH402/KK402)&lt;0.335,"G",IF((IH402/KK402)&gt;0.67,"R","A"))</f>
        <v/>
      </c>
      <c r="KU402" s="1">
        <f>IF((II402/KK402)&lt;0.335,"G",IF((II402/KK402)&gt;0.67,"R","A"))</f>
        <v/>
      </c>
      <c r="KV402" s="1">
        <f>IF((HZ402/KK402)&lt;0.335,"G",IF((HZ402/KK402)&gt;0.67,"R","A"))</f>
        <v/>
      </c>
      <c r="KW402" s="1">
        <f>IF((HY402/KK402)&lt;0.335,"G",IF((HY402/KK402)&gt;0.67,"R","A"))</f>
        <v/>
      </c>
      <c r="KX402" s="1">
        <f>IF((IK402/KK402)&lt;0.335,"G",IF((IK402/KK402)&gt;0.67,"R","A"))</f>
        <v/>
      </c>
      <c r="KY402" s="1">
        <f>IF((IJ402/KK402)&lt;0.335,"G",IF((IJ402/KK402)&gt;0.67,"R","A"))</f>
        <v/>
      </c>
      <c r="KZ402" s="1">
        <f>IF((HQ402/KK402)&lt;0.335,"G",IF((HQ402/KK402)&gt;0.67,"R","A"))</f>
        <v/>
      </c>
      <c r="LA402" s="1">
        <f>IF((IB402/KK402)&lt;0.335,"G",IF((IB402/KK402)&gt;0.67,"R","A"))</f>
        <v/>
      </c>
      <c r="LB402">
        <f>IF(LQ402="0-1",INDEX(Scrape!#REF!,MATCH('HT 0-1'!KP402,Scrape!$B:$B,0)),"")</f>
        <v/>
      </c>
      <c r="LC402">
        <f>IF(LQ402="0-1",INDEX(Scrape!$A:$A,MATCH('HT 0-1'!KP402,Scrape!$B:$B,0)),"")</f>
        <v/>
      </c>
      <c r="LD402">
        <f>IF(LQ402="0-1",INDEX(Scrape!$B:$B,MATCH('HT 0-1'!KP402,Scrape!$B:$B,0)),"")</f>
        <v/>
      </c>
      <c r="LE402">
        <f>IF(LQ402="0-1",INDEX(Scrape!$C:$C,MATCH('HT 0-1'!KP402,Scrape!$B:$B,0)),"")</f>
        <v/>
      </c>
      <c r="LF402">
        <f>IF(LQ402="0-1",INDEX(Scrape!$D:$D,MATCH('HT 0-1'!KP402,Scrape!$B:$B,0)),"")</f>
        <v/>
      </c>
      <c r="LG402">
        <f>IF(LQ402="0-1",INDEX(Scrape!$E:$E,MATCH('HT 0-1'!KP402,Scrape!$B:$B,0)),"")</f>
        <v/>
      </c>
      <c r="LH402">
        <f>IF(LQ402="0-1",INDEX(Scrape!$F:$F,MATCH('HT 0-1'!KP402,Scrape!$B:$B,0)),"")</f>
        <v/>
      </c>
      <c r="LI402">
        <f>IF(LQ402="0-1",INDEX(Scrape!$G:$G,MATCH('HT 0-1'!KP402,Scrape!$B:$B,0)),"")</f>
        <v/>
      </c>
      <c r="LJ402">
        <f>IF(LQ402="0-1",INDEX(Scrape!$H:$H,MATCH('HT 0-1'!KP402,Scrape!$B:$B,0)),"")</f>
        <v/>
      </c>
      <c r="LK402">
        <f>IF(LQ402="0-1",INDEX(Scrape!$I:$I,MATCH('HT 0-1'!KP402,Scrape!$B:$B,0)),"")</f>
        <v/>
      </c>
      <c r="LL402">
        <f>IF(LQ402="0-1",INDEX(Scrape!$J:$J,MATCH('HT 0-1'!KP402,Scrape!$B:$B,0)),"")</f>
        <v/>
      </c>
      <c r="LM402">
        <f>IF(LQ402="0-1",INDEX(Scrape!$K:$K,MATCH('HT 0-1'!KP402,Scrape!$B:$B,0)),"")</f>
        <v/>
      </c>
      <c r="LN402">
        <f>IF(LQ402="0-1",INDEX(Scrape!$L:$L,MATCH('HT 0-1'!KP402,Scrape!$B:$B,0)),"")</f>
        <v/>
      </c>
      <c r="LO402">
        <f>IF(LQ402="0-1",INDEX(Scrape!$M:$M,MATCH('HT 0-1'!KP402,Scrape!$B:$B,0)),"")</f>
        <v/>
      </c>
      <c r="LP402">
        <f>IF(LQ402="0-1",INDEX(Scrape!$N:$N,MATCH('HT 0-1'!KP402,Scrape!$B:$B,0)),"")</f>
        <v/>
      </c>
      <c r="LQ402">
        <f>INDEX(Scrape!$O:$O,MATCH('HT 0-1'!KP402,Scrape!$B:$B,0))</f>
        <v/>
      </c>
      <c r="LR402">
        <f>(1/LJ402)+(1/LI402)+(1/LH402)</f>
        <v/>
      </c>
      <c r="LS402">
        <f>(1/LG402)+(1/LF402)+(1/LE402)</f>
        <v/>
      </c>
      <c r="LT402" s="8">
        <f>IF(INDEX(#REF!,MATCH(KQ402,#REF!,0))=INDEX(#REF!,MATCH(KQ402,#REF!,0)),INDEX(#REF!,MATCH(KQ402,#REF!,0)),"ERROR")</f>
        <v/>
      </c>
      <c r="LU402" s="4">
        <f>IF(KR402="G",2,IF(KR402="R",0.5,IF(KR402="A",1)))</f>
        <v/>
      </c>
      <c r="LV402" s="4">
        <f>IF(KS402="G",0.5,IF(KS402="R",2,IF(KS402="A",1)))</f>
        <v/>
      </c>
      <c r="LW402" s="4">
        <f>IF(KT402="G",2,IF(KT402="R",0.5,IF(KT402="A",1)))</f>
        <v/>
      </c>
      <c r="LX402" s="4">
        <f>IF(KU402="G",0.5,IF(KU402="R",2,IF(KU402="A",1)))</f>
        <v/>
      </c>
      <c r="LY402" s="7">
        <f>(LK402*(LU402+LX402)+(LL402*(LU402+LX402)))</f>
        <v/>
      </c>
      <c r="LZ402" s="7">
        <f>(LN402*(LV402+LW402)+(LO402*(LV402+LW402)))</f>
        <v/>
      </c>
      <c r="MA402" s="11">
        <f>LY402-LZ402</f>
        <v/>
      </c>
      <c r="MB402" s="5">
        <f>MA402+2</f>
        <v/>
      </c>
      <c r="MC402" s="6">
        <f>MA402-2</f>
        <v/>
      </c>
      <c r="MD402" s="4">
        <f>LE402</f>
        <v/>
      </c>
      <c r="ME402" s="9">
        <f>IF(MD402=0,1000,MD402+0.75)</f>
        <v/>
      </c>
      <c r="MF402" s="10">
        <f>IF(MD402=0,0,MD402-0.75)</f>
        <v/>
      </c>
      <c r="MG402" s="4">
        <f>((LM402*(LU402+LX402))-((LP402*(LV402+LW402))))</f>
        <v/>
      </c>
      <c r="MH402" s="9">
        <f>MG402*1.2</f>
        <v/>
      </c>
      <c r="MI402" s="10">
        <f>MG402*0.8</f>
        <v/>
      </c>
      <c r="MJ402">
        <f>IFERROR(NX402,"")</f>
        <v/>
      </c>
      <c r="MK402">
        <f>IFERROR(NY402,"")</f>
        <v/>
      </c>
      <c r="ML402">
        <f>IFERROR(NZ402,"")</f>
        <v/>
      </c>
      <c r="MM402">
        <f>IFERROR(OA402,"")</f>
        <v/>
      </c>
      <c r="MN402">
        <f>IFERROR(OB402,"")</f>
        <v/>
      </c>
      <c r="MO402">
        <f>IFERROR(OC402,"")</f>
        <v/>
      </c>
      <c r="MP402" s="1">
        <f>COUNTIFS(#REF!,LT402,#REF!,1,#REF!,"&gt;="&amp;MC402,#REF!,"&lt;="&amp;MB402,#REF!,"&lt;="&amp;ME402,#REF!,"&gt;="&amp;MF402,#REF!,"="&amp;KV402,#REF!,"="&amp;KX402)</f>
        <v/>
      </c>
      <c r="MQ402" s="1">
        <f>COUNTIFS(#REF!,LT402,#REF!,0,#REF!,"&gt;="&amp;MC402,#REF!,"&lt;="&amp;MB402,#REF!,"&lt;="&amp;ME402,#REF!,"&gt;="&amp;MF402,#REF!,"="&amp;KV402,#REF!,"="&amp;KX402)</f>
        <v/>
      </c>
      <c r="MR402" s="1">
        <f>COUNTIFS(#REF!,LT402,#REF!,1,#REF!,"&gt;="&amp;MC402,#REF!,"&lt;="&amp;MB402,#REF!,"&lt;="&amp;ME402,#REF!,"&gt;="&amp;MF402,#REF!,"="&amp;KW402,#REF!,"="&amp;KY402)</f>
        <v/>
      </c>
      <c r="MS402" s="1">
        <f>COUNTIFS(#REF!,LT402,#REF!,0,#REF!,"&gt;="&amp;MC402,#REF!,"&lt;="&amp;MB402,#REF!,"&lt;="&amp;ME402,#REF!,"&gt;="&amp;MF402,#REF!,"="&amp;KW402,#REF!,"="&amp;KY402)</f>
        <v/>
      </c>
      <c r="MT402" s="1">
        <f>COUNTIFS(#REF!,LT402,#REF!,1,#REF!,"&gt;="&amp;MI402,#REF!,"&lt;="&amp;MH402,#REF!,"&lt;="&amp;ME402,#REF!,"&gt;="&amp;MF402)</f>
        <v/>
      </c>
      <c r="MU402" s="1">
        <f>COUNTIFS(#REF!,LT402,#REF!,0,#REF!,"&gt;="&amp;MI402,#REF!,"&lt;="&amp;MH402,#REF!,"&lt;="&amp;ME402,#REF!,"&gt;="&amp;MF402)</f>
        <v/>
      </c>
      <c r="MV402" s="1">
        <f>COUNTIFS(#REF!,LT402,#REF!,1,#REF!,"&gt;="&amp;MI402,#REF!,"&lt;="&amp;MH402,#REF!,"="&amp;KZ402,#REF!,"="&amp;LA402,#REF!,"&lt;="&amp;ME402,#REF!,"&gt;="&amp;MF402)</f>
        <v/>
      </c>
      <c r="MW402" s="1">
        <f>COUNTIFS(#REF!,LT402,#REF!,0,#REF!,"&gt;="&amp;MI402,#REF!,"&lt;="&amp;MH402,#REF!,"="&amp;KZ402,#REF!,"="&amp;LA402,#REF!,"&lt;="&amp;ME402,#REF!,"&gt;="&amp;MF402)</f>
        <v/>
      </c>
      <c r="MX402" s="1">
        <f>COUNTIFS(#REF!,LT402,#REF!,1,#REF!,"&gt;="&amp;MC402,#REF!,"&lt;="&amp;MB402,#REF!,"&lt;="&amp;ME402,#REF!,"&gt;="&amp;MF402)</f>
        <v/>
      </c>
      <c r="MY402" s="1">
        <f>COUNTIFS(#REF!,LT402,#REF!,0,#REF!,"&gt;="&amp;MC402,#REF!,"&lt;="&amp;MB402,#REF!,"&lt;="&amp;ME402,#REF!,"&gt;="&amp;MF402)</f>
        <v/>
      </c>
      <c r="MZ402" s="1">
        <f>COUNTIFS(#REF!,LT402,#REF!,1,#REF!,"&lt;="&amp;ME402,#REF!,"&gt;="&amp;MF402,#REF!,"="&amp;KV402,#REF!,"="&amp;KX402)</f>
        <v/>
      </c>
      <c r="NA402" s="1">
        <f>COUNTIFS(#REF!,LT402,#REF!,0,#REF!,"&lt;="&amp;ME402,#REF!,"&gt;="&amp;MF402,#REF!,"="&amp;KV402,#REF!,"="&amp;KX402)</f>
        <v/>
      </c>
      <c r="NB402" s="1">
        <f>COUNTIFS(#REF!,LT402,#REF!,1,#REF!,"&lt;="&amp;ME402,#REF!,"&gt;="&amp;MF402,#REF!,"="&amp;KW402,#REF!,"="&amp;KY402)</f>
        <v/>
      </c>
      <c r="NC402" s="1">
        <f>COUNTIFS(#REF!,LT402,#REF!,0,#REF!,"&lt;="&amp;ME402,#REF!,"&gt;="&amp;MF402,#REF!,"="&amp;KW402,#REF!,"="&amp;KY402)</f>
        <v/>
      </c>
      <c r="ND402" s="1">
        <f>MP402+MR402+MT402+MV402+MX402+MZ402+NB402</f>
        <v/>
      </c>
      <c r="NE402" s="1">
        <f>MQ402+MS402+MU402+MW402+MY402+NA402+NC402</f>
        <v/>
      </c>
      <c r="NF402" s="1">
        <f>ND402+NE402</f>
        <v/>
      </c>
      <c r="NG402" s="33">
        <f>ND402/(ND402+NE402)</f>
        <v/>
      </c>
      <c r="NH402" s="3">
        <f>1/NG402</f>
        <v/>
      </c>
      <c r="NI402" s="1">
        <f>LI402</f>
        <v/>
      </c>
      <c r="NJ402" s="79">
        <f>((1-NG402)*(1/(NI402-1))*0.98-(NG402*1))</f>
        <v/>
      </c>
      <c r="NK402" s="34">
        <f>IF(LR402&lt;0.9,0,IF(AND(LR402&gt;1.1),0,1))</f>
        <v/>
      </c>
      <c r="NL402" s="34">
        <f>IF(LS402&lt;0.9,0,IF(AND(LS402&gt;1.1),0,1))</f>
        <v/>
      </c>
      <c r="NM402" s="32">
        <f>IF(NF402&gt;99,1,0)</f>
        <v/>
      </c>
      <c r="NN402" s="32">
        <f>IF(NJ402&gt;0.0799,1,0)</f>
        <v/>
      </c>
      <c r="NO402" s="32">
        <f>IF(NJ402&gt;NQ402,1,0)</f>
        <v/>
      </c>
      <c r="NP402" s="32">
        <f>NM402+NN402+NO402+NK402+NL402</f>
        <v/>
      </c>
      <c r="NQ402" s="79">
        <f>(((100*NG402)*(NI402-1)*0.98)-((1-NG402)*100))/100</f>
        <v/>
      </c>
      <c r="NR402" s="34">
        <f>IF(LR402&lt;0.9,0,IF(AND(LR402&gt;1.1),0,1))</f>
        <v/>
      </c>
      <c r="NS402" s="34">
        <f>IF(LS402&lt;0.9,0,IF(AND(LS402&gt;1.1),0,1))</f>
        <v/>
      </c>
      <c r="NT402" s="32">
        <f>IF(NF402&gt;99,1,0)</f>
        <v/>
      </c>
      <c r="NU402" s="32">
        <f>IF(NQ402&gt;0.0799,1,0)</f>
        <v/>
      </c>
      <c r="NV402" s="32">
        <f>IF(NQ402&gt;NJ402,1,0)</f>
        <v/>
      </c>
      <c r="NW402" s="32">
        <f>NT402+NU402+NV402+NR402+NS402</f>
        <v/>
      </c>
      <c r="NX402">
        <f>IF(NP402=5,"LayAway0-1",IF(AND(NW402=5),"BackAway0-1",""))</f>
        <v/>
      </c>
      <c r="NY402">
        <f>IF(NP402=5,KO402,IF(AND(NW402=5),KO402,""))</f>
        <v/>
      </c>
      <c r="NZ402">
        <f>IF(NP402=5,"Match Odds",IF(AND(NW402=5),"Match Odds",""))</f>
        <v/>
      </c>
      <c r="OA402">
        <f>IF(NP402=5,KP402,IF(AND(NW402=5),KP402,""))</f>
        <v/>
      </c>
      <c r="OB402">
        <f>IF(NP402=5,"MATCH_ODDS",IF(AND(NW402=5),"MATCH_ODDS",""))</f>
        <v/>
      </c>
      <c r="OC402">
        <f>IF(NP402=5,"LAY",IF(AND(NW402=5),"BACK",""))</f>
        <v/>
      </c>
    </row>
    <row r="403" ht="16.5" customHeight="1" thickBot="1" thickTop="1">
      <c r="A403" s="2" t="n"/>
      <c r="KN403" s="1">
        <f>IF(INDEX(#REF!,MATCH('HT 0-1'!D403,#REF!,0))=INDEX(#REF!,MATCH('HT 0-1'!D403,#REF!,0)),INDEX(#REF!,MATCH('HT 0-1'!D403,#REF!,0)),"ERROR")</f>
        <v/>
      </c>
      <c r="KO403" s="1">
        <f>IF(INDEX(#REF!,MATCH('HT 0-1'!E403,#REF!,0))=INDEX(#REF!,MATCH('HT 0-1'!E403,#REF!,0)),INDEX(#REF!,MATCH('HT 0-1'!E403,#REF!,0)),"ERROR")</f>
        <v/>
      </c>
      <c r="KP403" s="1">
        <f>KN403&amp;" v "&amp;KO403</f>
        <v/>
      </c>
      <c r="KQ403">
        <f>B403&amp;"_"&amp;C403</f>
        <v/>
      </c>
      <c r="KR403" s="1">
        <f>IF((HW403/KK403)&lt;0.335,"G",IF((HW403/KK403)&gt;0.67,"R","A"))</f>
        <v/>
      </c>
      <c r="KS403" s="1">
        <f>IF((HX403/KK403)&lt;0.335,"G",IF((HX403/KK403)&gt;0.67,"R","A"))</f>
        <v/>
      </c>
      <c r="KT403" s="1">
        <f>IF((IH403/KK403)&lt;0.335,"G",IF((IH403/KK403)&gt;0.67,"R","A"))</f>
        <v/>
      </c>
      <c r="KU403" s="1">
        <f>IF((II403/KK403)&lt;0.335,"G",IF((II403/KK403)&gt;0.67,"R","A"))</f>
        <v/>
      </c>
      <c r="KV403" s="1">
        <f>IF((HZ403/KK403)&lt;0.335,"G",IF((HZ403/KK403)&gt;0.67,"R","A"))</f>
        <v/>
      </c>
      <c r="KW403" s="1">
        <f>IF((HY403/KK403)&lt;0.335,"G",IF((HY403/KK403)&gt;0.67,"R","A"))</f>
        <v/>
      </c>
      <c r="KX403" s="1">
        <f>IF((IK403/KK403)&lt;0.335,"G",IF((IK403/KK403)&gt;0.67,"R","A"))</f>
        <v/>
      </c>
      <c r="KY403" s="1">
        <f>IF((IJ403/KK403)&lt;0.335,"G",IF((IJ403/KK403)&gt;0.67,"R","A"))</f>
        <v/>
      </c>
      <c r="KZ403" s="1">
        <f>IF((HQ403/KK403)&lt;0.335,"G",IF((HQ403/KK403)&gt;0.67,"R","A"))</f>
        <v/>
      </c>
      <c r="LA403" s="1">
        <f>IF((IB403/KK403)&lt;0.335,"G",IF((IB403/KK403)&gt;0.67,"R","A"))</f>
        <v/>
      </c>
      <c r="LB403">
        <f>IF(LQ403="0-1",INDEX(Scrape!#REF!,MATCH('HT 0-1'!KP403,Scrape!$B:$B,0)),"")</f>
        <v/>
      </c>
      <c r="LC403">
        <f>IF(LQ403="0-1",INDEX(Scrape!$A:$A,MATCH('HT 0-1'!KP403,Scrape!$B:$B,0)),"")</f>
        <v/>
      </c>
      <c r="LD403">
        <f>IF(LQ403="0-1",INDEX(Scrape!$B:$B,MATCH('HT 0-1'!KP403,Scrape!$B:$B,0)),"")</f>
        <v/>
      </c>
      <c r="LE403">
        <f>IF(LQ403="0-1",INDEX(Scrape!$C:$C,MATCH('HT 0-1'!KP403,Scrape!$B:$B,0)),"")</f>
        <v/>
      </c>
      <c r="LF403">
        <f>IF(LQ403="0-1",INDEX(Scrape!$D:$D,MATCH('HT 0-1'!KP403,Scrape!$B:$B,0)),"")</f>
        <v/>
      </c>
      <c r="LG403">
        <f>IF(LQ403="0-1",INDEX(Scrape!$E:$E,MATCH('HT 0-1'!KP403,Scrape!$B:$B,0)),"")</f>
        <v/>
      </c>
      <c r="LH403">
        <f>IF(LQ403="0-1",INDEX(Scrape!$F:$F,MATCH('HT 0-1'!KP403,Scrape!$B:$B,0)),"")</f>
        <v/>
      </c>
      <c r="LI403">
        <f>IF(LQ403="0-1",INDEX(Scrape!$G:$G,MATCH('HT 0-1'!KP403,Scrape!$B:$B,0)),"")</f>
        <v/>
      </c>
      <c r="LJ403">
        <f>IF(LQ403="0-1",INDEX(Scrape!$H:$H,MATCH('HT 0-1'!KP403,Scrape!$B:$B,0)),"")</f>
        <v/>
      </c>
      <c r="LK403">
        <f>IF(LQ403="0-1",INDEX(Scrape!$I:$I,MATCH('HT 0-1'!KP403,Scrape!$B:$B,0)),"")</f>
        <v/>
      </c>
      <c r="LL403">
        <f>IF(LQ403="0-1",INDEX(Scrape!$J:$J,MATCH('HT 0-1'!KP403,Scrape!$B:$B,0)),"")</f>
        <v/>
      </c>
      <c r="LM403">
        <f>IF(LQ403="0-1",INDEX(Scrape!$K:$K,MATCH('HT 0-1'!KP403,Scrape!$B:$B,0)),"")</f>
        <v/>
      </c>
      <c r="LN403">
        <f>IF(LQ403="0-1",INDEX(Scrape!$L:$L,MATCH('HT 0-1'!KP403,Scrape!$B:$B,0)),"")</f>
        <v/>
      </c>
      <c r="LO403">
        <f>IF(LQ403="0-1",INDEX(Scrape!$M:$M,MATCH('HT 0-1'!KP403,Scrape!$B:$B,0)),"")</f>
        <v/>
      </c>
      <c r="LP403">
        <f>IF(LQ403="0-1",INDEX(Scrape!$N:$N,MATCH('HT 0-1'!KP403,Scrape!$B:$B,0)),"")</f>
        <v/>
      </c>
      <c r="LQ403">
        <f>INDEX(Scrape!$O:$O,MATCH('HT 0-1'!KP403,Scrape!$B:$B,0))</f>
        <v/>
      </c>
      <c r="LR403">
        <f>(1/LJ403)+(1/LI403)+(1/LH403)</f>
        <v/>
      </c>
      <c r="LS403">
        <f>(1/LG403)+(1/LF403)+(1/LE403)</f>
        <v/>
      </c>
      <c r="LT403" s="8">
        <f>IF(INDEX(#REF!,MATCH(KQ403,#REF!,0))=INDEX(#REF!,MATCH(KQ403,#REF!,0)),INDEX(#REF!,MATCH(KQ403,#REF!,0)),"ERROR")</f>
        <v/>
      </c>
      <c r="LU403" s="4">
        <f>IF(KR403="G",2,IF(KR403="R",0.5,IF(KR403="A",1)))</f>
        <v/>
      </c>
      <c r="LV403" s="4">
        <f>IF(KS403="G",0.5,IF(KS403="R",2,IF(KS403="A",1)))</f>
        <v/>
      </c>
      <c r="LW403" s="4">
        <f>IF(KT403="G",2,IF(KT403="R",0.5,IF(KT403="A",1)))</f>
        <v/>
      </c>
      <c r="LX403" s="4">
        <f>IF(KU403="G",0.5,IF(KU403="R",2,IF(KU403="A",1)))</f>
        <v/>
      </c>
      <c r="LY403" s="7">
        <f>(LK403*(LU403+LX403)+(LL403*(LU403+LX403)))</f>
        <v/>
      </c>
      <c r="LZ403" s="7">
        <f>(LN403*(LV403+LW403)+(LO403*(LV403+LW403)))</f>
        <v/>
      </c>
      <c r="MA403" s="11">
        <f>LY403-LZ403</f>
        <v/>
      </c>
      <c r="MB403" s="5">
        <f>MA403+2</f>
        <v/>
      </c>
      <c r="MC403" s="6">
        <f>MA403-2</f>
        <v/>
      </c>
      <c r="MD403" s="4">
        <f>LE403</f>
        <v/>
      </c>
      <c r="ME403" s="9">
        <f>IF(MD403=0,1000,MD403+0.75)</f>
        <v/>
      </c>
      <c r="MF403" s="10">
        <f>IF(MD403=0,0,MD403-0.75)</f>
        <v/>
      </c>
      <c r="MG403" s="4">
        <f>((LM403*(LU403+LX403))-((LP403*(LV403+LW403))))</f>
        <v/>
      </c>
      <c r="MH403" s="9">
        <f>MG403*1.2</f>
        <v/>
      </c>
      <c r="MI403" s="10">
        <f>MG403*0.8</f>
        <v/>
      </c>
      <c r="MJ403">
        <f>IFERROR(NX403,"")</f>
        <v/>
      </c>
      <c r="MK403">
        <f>IFERROR(NY403,"")</f>
        <v/>
      </c>
      <c r="ML403">
        <f>IFERROR(NZ403,"")</f>
        <v/>
      </c>
      <c r="MM403">
        <f>IFERROR(OA403,"")</f>
        <v/>
      </c>
      <c r="MN403">
        <f>IFERROR(OB403,"")</f>
        <v/>
      </c>
      <c r="MO403">
        <f>IFERROR(OC403,"")</f>
        <v/>
      </c>
      <c r="MP403" s="1">
        <f>COUNTIFS(#REF!,LT403,#REF!,1,#REF!,"&gt;="&amp;MC403,#REF!,"&lt;="&amp;MB403,#REF!,"&lt;="&amp;ME403,#REF!,"&gt;="&amp;MF403,#REF!,"="&amp;KV403,#REF!,"="&amp;KX403)</f>
        <v/>
      </c>
      <c r="MQ403" s="1">
        <f>COUNTIFS(#REF!,LT403,#REF!,0,#REF!,"&gt;="&amp;MC403,#REF!,"&lt;="&amp;MB403,#REF!,"&lt;="&amp;ME403,#REF!,"&gt;="&amp;MF403,#REF!,"="&amp;KV403,#REF!,"="&amp;KX403)</f>
        <v/>
      </c>
      <c r="MR403" s="1">
        <f>COUNTIFS(#REF!,LT403,#REF!,1,#REF!,"&gt;="&amp;MC403,#REF!,"&lt;="&amp;MB403,#REF!,"&lt;="&amp;ME403,#REF!,"&gt;="&amp;MF403,#REF!,"="&amp;KW403,#REF!,"="&amp;KY403)</f>
        <v/>
      </c>
      <c r="MS403" s="1">
        <f>COUNTIFS(#REF!,LT403,#REF!,0,#REF!,"&gt;="&amp;MC403,#REF!,"&lt;="&amp;MB403,#REF!,"&lt;="&amp;ME403,#REF!,"&gt;="&amp;MF403,#REF!,"="&amp;KW403,#REF!,"="&amp;KY403)</f>
        <v/>
      </c>
      <c r="MT403" s="1">
        <f>COUNTIFS(#REF!,LT403,#REF!,1,#REF!,"&gt;="&amp;MI403,#REF!,"&lt;="&amp;MH403,#REF!,"&lt;="&amp;ME403,#REF!,"&gt;="&amp;MF403)</f>
        <v/>
      </c>
      <c r="MU403" s="1">
        <f>COUNTIFS(#REF!,LT403,#REF!,0,#REF!,"&gt;="&amp;MI403,#REF!,"&lt;="&amp;MH403,#REF!,"&lt;="&amp;ME403,#REF!,"&gt;="&amp;MF403)</f>
        <v/>
      </c>
      <c r="MV403" s="1">
        <f>COUNTIFS(#REF!,LT403,#REF!,1,#REF!,"&gt;="&amp;MI403,#REF!,"&lt;="&amp;MH403,#REF!,"="&amp;KZ403,#REF!,"="&amp;LA403,#REF!,"&lt;="&amp;ME403,#REF!,"&gt;="&amp;MF403)</f>
        <v/>
      </c>
      <c r="MW403" s="1">
        <f>COUNTIFS(#REF!,LT403,#REF!,0,#REF!,"&gt;="&amp;MI403,#REF!,"&lt;="&amp;MH403,#REF!,"="&amp;KZ403,#REF!,"="&amp;LA403,#REF!,"&lt;="&amp;ME403,#REF!,"&gt;="&amp;MF403)</f>
        <v/>
      </c>
      <c r="MX403" s="1">
        <f>COUNTIFS(#REF!,LT403,#REF!,1,#REF!,"&gt;="&amp;MC403,#REF!,"&lt;="&amp;MB403,#REF!,"&lt;="&amp;ME403,#REF!,"&gt;="&amp;MF403)</f>
        <v/>
      </c>
      <c r="MY403" s="1">
        <f>COUNTIFS(#REF!,LT403,#REF!,0,#REF!,"&gt;="&amp;MC403,#REF!,"&lt;="&amp;MB403,#REF!,"&lt;="&amp;ME403,#REF!,"&gt;="&amp;MF403)</f>
        <v/>
      </c>
      <c r="MZ403" s="1">
        <f>COUNTIFS(#REF!,LT403,#REF!,1,#REF!,"&lt;="&amp;ME403,#REF!,"&gt;="&amp;MF403,#REF!,"="&amp;KV403,#REF!,"="&amp;KX403)</f>
        <v/>
      </c>
      <c r="NA403" s="1">
        <f>COUNTIFS(#REF!,LT403,#REF!,0,#REF!,"&lt;="&amp;ME403,#REF!,"&gt;="&amp;MF403,#REF!,"="&amp;KV403,#REF!,"="&amp;KX403)</f>
        <v/>
      </c>
      <c r="NB403" s="1">
        <f>COUNTIFS(#REF!,LT403,#REF!,1,#REF!,"&lt;="&amp;ME403,#REF!,"&gt;="&amp;MF403,#REF!,"="&amp;KW403,#REF!,"="&amp;KY403)</f>
        <v/>
      </c>
      <c r="NC403" s="1">
        <f>COUNTIFS(#REF!,LT403,#REF!,0,#REF!,"&lt;="&amp;ME403,#REF!,"&gt;="&amp;MF403,#REF!,"="&amp;KW403,#REF!,"="&amp;KY403)</f>
        <v/>
      </c>
      <c r="ND403" s="1">
        <f>MP403+MR403+MT403+MV403+MX403+MZ403+NB403</f>
        <v/>
      </c>
      <c r="NE403" s="1">
        <f>MQ403+MS403+MU403+MW403+MY403+NA403+NC403</f>
        <v/>
      </c>
      <c r="NF403" s="1">
        <f>ND403+NE403</f>
        <v/>
      </c>
      <c r="NG403" s="33">
        <f>ND403/(ND403+NE403)</f>
        <v/>
      </c>
      <c r="NH403" s="3">
        <f>1/NG403</f>
        <v/>
      </c>
      <c r="NI403" s="1">
        <f>LI403</f>
        <v/>
      </c>
      <c r="NJ403" s="79">
        <f>((1-NG403)*(1/(NI403-1))*0.98-(NG403*1))</f>
        <v/>
      </c>
      <c r="NK403" s="34">
        <f>IF(LR403&lt;0.9,0,IF(AND(LR403&gt;1.1),0,1))</f>
        <v/>
      </c>
      <c r="NL403" s="34">
        <f>IF(LS403&lt;0.9,0,IF(AND(LS403&gt;1.1),0,1))</f>
        <v/>
      </c>
      <c r="NM403" s="32">
        <f>IF(NF403&gt;99,1,0)</f>
        <v/>
      </c>
      <c r="NN403" s="32">
        <f>IF(NJ403&gt;0.0799,1,0)</f>
        <v/>
      </c>
      <c r="NO403" s="32">
        <f>IF(NJ403&gt;NQ403,1,0)</f>
        <v/>
      </c>
      <c r="NP403" s="32">
        <f>NM403+NN403+NO403+NK403+NL403</f>
        <v/>
      </c>
      <c r="NQ403" s="79">
        <f>(((100*NG403)*(NI403-1)*0.98)-((1-NG403)*100))/100</f>
        <v/>
      </c>
      <c r="NR403" s="34">
        <f>IF(LR403&lt;0.9,0,IF(AND(LR403&gt;1.1),0,1))</f>
        <v/>
      </c>
      <c r="NS403" s="34">
        <f>IF(LS403&lt;0.9,0,IF(AND(LS403&gt;1.1),0,1))</f>
        <v/>
      </c>
      <c r="NT403" s="32">
        <f>IF(NF403&gt;99,1,0)</f>
        <v/>
      </c>
      <c r="NU403" s="32">
        <f>IF(NQ403&gt;0.0799,1,0)</f>
        <v/>
      </c>
      <c r="NV403" s="32">
        <f>IF(NQ403&gt;NJ403,1,0)</f>
        <v/>
      </c>
      <c r="NW403" s="32">
        <f>NT403+NU403+NV403+NR403+NS403</f>
        <v/>
      </c>
      <c r="NX403">
        <f>IF(NP403=5,"LayAway0-1",IF(AND(NW403=5),"BackAway0-1",""))</f>
        <v/>
      </c>
      <c r="NY403">
        <f>IF(NP403=5,KO403,IF(AND(NW403=5),KO403,""))</f>
        <v/>
      </c>
      <c r="NZ403">
        <f>IF(NP403=5,"Match Odds",IF(AND(NW403=5),"Match Odds",""))</f>
        <v/>
      </c>
      <c r="OA403">
        <f>IF(NP403=5,KP403,IF(AND(NW403=5),KP403,""))</f>
        <v/>
      </c>
      <c r="OB403">
        <f>IF(NP403=5,"MATCH_ODDS",IF(AND(NW403=5),"MATCH_ODDS",""))</f>
        <v/>
      </c>
      <c r="OC403">
        <f>IF(NP403=5,"LAY",IF(AND(NW403=5),"BACK",""))</f>
        <v/>
      </c>
    </row>
    <row r="404" ht="16.5" customHeight="1" thickBot="1" thickTop="1">
      <c r="A404" s="2" t="n"/>
      <c r="KN404" s="1">
        <f>IF(INDEX(#REF!,MATCH('HT 0-1'!D404,#REF!,0))=INDEX(#REF!,MATCH('HT 0-1'!D404,#REF!,0)),INDEX(#REF!,MATCH('HT 0-1'!D404,#REF!,0)),"ERROR")</f>
        <v/>
      </c>
      <c r="KO404" s="1">
        <f>IF(INDEX(#REF!,MATCH('HT 0-1'!E404,#REF!,0))=INDEX(#REF!,MATCH('HT 0-1'!E404,#REF!,0)),INDEX(#REF!,MATCH('HT 0-1'!E404,#REF!,0)),"ERROR")</f>
        <v/>
      </c>
      <c r="KP404" s="1">
        <f>KN404&amp;" v "&amp;KO404</f>
        <v/>
      </c>
      <c r="KQ404">
        <f>B404&amp;"_"&amp;C404</f>
        <v/>
      </c>
      <c r="KR404" s="1">
        <f>IF((HW404/KK404)&lt;0.335,"G",IF((HW404/KK404)&gt;0.67,"R","A"))</f>
        <v/>
      </c>
      <c r="KS404" s="1">
        <f>IF((HX404/KK404)&lt;0.335,"G",IF((HX404/KK404)&gt;0.67,"R","A"))</f>
        <v/>
      </c>
      <c r="KT404" s="1">
        <f>IF((IH404/KK404)&lt;0.335,"G",IF((IH404/KK404)&gt;0.67,"R","A"))</f>
        <v/>
      </c>
      <c r="KU404" s="1">
        <f>IF((II404/KK404)&lt;0.335,"G",IF((II404/KK404)&gt;0.67,"R","A"))</f>
        <v/>
      </c>
      <c r="KV404" s="1">
        <f>IF((HZ404/KK404)&lt;0.335,"G",IF((HZ404/KK404)&gt;0.67,"R","A"))</f>
        <v/>
      </c>
      <c r="KW404" s="1">
        <f>IF((HY404/KK404)&lt;0.335,"G",IF((HY404/KK404)&gt;0.67,"R","A"))</f>
        <v/>
      </c>
      <c r="KX404" s="1">
        <f>IF((IK404/KK404)&lt;0.335,"G",IF((IK404/KK404)&gt;0.67,"R","A"))</f>
        <v/>
      </c>
      <c r="KY404" s="1">
        <f>IF((IJ404/KK404)&lt;0.335,"G",IF((IJ404/KK404)&gt;0.67,"R","A"))</f>
        <v/>
      </c>
      <c r="KZ404" s="1">
        <f>IF((HQ404/KK404)&lt;0.335,"G",IF((HQ404/KK404)&gt;0.67,"R","A"))</f>
        <v/>
      </c>
      <c r="LA404" s="1">
        <f>IF((IB404/KK404)&lt;0.335,"G",IF((IB404/KK404)&gt;0.67,"R","A"))</f>
        <v/>
      </c>
      <c r="LB404">
        <f>IF(LQ404="0-1",INDEX(Scrape!#REF!,MATCH('HT 0-1'!KP404,Scrape!$B:$B,0)),"")</f>
        <v/>
      </c>
      <c r="LC404">
        <f>IF(LQ404="0-1",INDEX(Scrape!$A:$A,MATCH('HT 0-1'!KP404,Scrape!$B:$B,0)),"")</f>
        <v/>
      </c>
      <c r="LD404">
        <f>IF(LQ404="0-1",INDEX(Scrape!$B:$B,MATCH('HT 0-1'!KP404,Scrape!$B:$B,0)),"")</f>
        <v/>
      </c>
      <c r="LE404">
        <f>IF(LQ404="0-1",INDEX(Scrape!$C:$C,MATCH('HT 0-1'!KP404,Scrape!$B:$B,0)),"")</f>
        <v/>
      </c>
      <c r="LF404">
        <f>IF(LQ404="0-1",INDEX(Scrape!$D:$D,MATCH('HT 0-1'!KP404,Scrape!$B:$B,0)),"")</f>
        <v/>
      </c>
      <c r="LG404">
        <f>IF(LQ404="0-1",INDEX(Scrape!$E:$E,MATCH('HT 0-1'!KP404,Scrape!$B:$B,0)),"")</f>
        <v/>
      </c>
      <c r="LH404">
        <f>IF(LQ404="0-1",INDEX(Scrape!$F:$F,MATCH('HT 0-1'!KP404,Scrape!$B:$B,0)),"")</f>
        <v/>
      </c>
      <c r="LI404">
        <f>IF(LQ404="0-1",INDEX(Scrape!$G:$G,MATCH('HT 0-1'!KP404,Scrape!$B:$B,0)),"")</f>
        <v/>
      </c>
      <c r="LJ404">
        <f>IF(LQ404="0-1",INDEX(Scrape!$H:$H,MATCH('HT 0-1'!KP404,Scrape!$B:$B,0)),"")</f>
        <v/>
      </c>
      <c r="LK404">
        <f>IF(LQ404="0-1",INDEX(Scrape!$I:$I,MATCH('HT 0-1'!KP404,Scrape!$B:$B,0)),"")</f>
        <v/>
      </c>
      <c r="LL404">
        <f>IF(LQ404="0-1",INDEX(Scrape!$J:$J,MATCH('HT 0-1'!KP404,Scrape!$B:$B,0)),"")</f>
        <v/>
      </c>
      <c r="LM404">
        <f>IF(LQ404="0-1",INDEX(Scrape!$K:$K,MATCH('HT 0-1'!KP404,Scrape!$B:$B,0)),"")</f>
        <v/>
      </c>
      <c r="LN404">
        <f>IF(LQ404="0-1",INDEX(Scrape!$L:$L,MATCH('HT 0-1'!KP404,Scrape!$B:$B,0)),"")</f>
        <v/>
      </c>
      <c r="LO404">
        <f>IF(LQ404="0-1",INDEX(Scrape!$M:$M,MATCH('HT 0-1'!KP404,Scrape!$B:$B,0)),"")</f>
        <v/>
      </c>
      <c r="LP404">
        <f>IF(LQ404="0-1",INDEX(Scrape!$N:$N,MATCH('HT 0-1'!KP404,Scrape!$B:$B,0)),"")</f>
        <v/>
      </c>
      <c r="LQ404">
        <f>INDEX(Scrape!$O:$O,MATCH('HT 0-1'!KP404,Scrape!$B:$B,0))</f>
        <v/>
      </c>
      <c r="LR404">
        <f>(1/LJ404)+(1/LI404)+(1/LH404)</f>
        <v/>
      </c>
      <c r="LS404">
        <f>(1/LG404)+(1/LF404)+(1/LE404)</f>
        <v/>
      </c>
      <c r="LT404" s="8">
        <f>IF(INDEX(#REF!,MATCH(KQ404,#REF!,0))=INDEX(#REF!,MATCH(KQ404,#REF!,0)),INDEX(#REF!,MATCH(KQ404,#REF!,0)),"ERROR")</f>
        <v/>
      </c>
      <c r="LU404" s="4">
        <f>IF(KR404="G",2,IF(KR404="R",0.5,IF(KR404="A",1)))</f>
        <v/>
      </c>
      <c r="LV404" s="4">
        <f>IF(KS404="G",0.5,IF(KS404="R",2,IF(KS404="A",1)))</f>
        <v/>
      </c>
      <c r="LW404" s="4">
        <f>IF(KT404="G",2,IF(KT404="R",0.5,IF(KT404="A",1)))</f>
        <v/>
      </c>
      <c r="LX404" s="4">
        <f>IF(KU404="G",0.5,IF(KU404="R",2,IF(KU404="A",1)))</f>
        <v/>
      </c>
      <c r="LY404" s="7">
        <f>(LK404*(LU404+LX404)+(LL404*(LU404+LX404)))</f>
        <v/>
      </c>
      <c r="LZ404" s="7">
        <f>(LN404*(LV404+LW404)+(LO404*(LV404+LW404)))</f>
        <v/>
      </c>
      <c r="MA404" s="11">
        <f>LY404-LZ404</f>
        <v/>
      </c>
      <c r="MB404" s="5">
        <f>MA404+2</f>
        <v/>
      </c>
      <c r="MC404" s="6">
        <f>MA404-2</f>
        <v/>
      </c>
      <c r="MD404" s="4">
        <f>LE404</f>
        <v/>
      </c>
      <c r="ME404" s="9">
        <f>IF(MD404=0,1000,MD404+0.75)</f>
        <v/>
      </c>
      <c r="MF404" s="10">
        <f>IF(MD404=0,0,MD404-0.75)</f>
        <v/>
      </c>
      <c r="MG404" s="4">
        <f>((LM404*(LU404+LX404))-((LP404*(LV404+LW404))))</f>
        <v/>
      </c>
      <c r="MH404" s="9">
        <f>MG404*1.2</f>
        <v/>
      </c>
      <c r="MI404" s="10">
        <f>MG404*0.8</f>
        <v/>
      </c>
      <c r="MJ404">
        <f>IFERROR(NX404,"")</f>
        <v/>
      </c>
      <c r="MK404">
        <f>IFERROR(NY404,"")</f>
        <v/>
      </c>
      <c r="ML404">
        <f>IFERROR(NZ404,"")</f>
        <v/>
      </c>
      <c r="MM404">
        <f>IFERROR(OA404,"")</f>
        <v/>
      </c>
      <c r="MN404">
        <f>IFERROR(OB404,"")</f>
        <v/>
      </c>
      <c r="MO404">
        <f>IFERROR(OC404,"")</f>
        <v/>
      </c>
      <c r="MP404" s="1">
        <f>COUNTIFS(#REF!,LT404,#REF!,1,#REF!,"&gt;="&amp;MC404,#REF!,"&lt;="&amp;MB404,#REF!,"&lt;="&amp;ME404,#REF!,"&gt;="&amp;MF404,#REF!,"="&amp;KV404,#REF!,"="&amp;KX404)</f>
        <v/>
      </c>
      <c r="MQ404" s="1">
        <f>COUNTIFS(#REF!,LT404,#REF!,0,#REF!,"&gt;="&amp;MC404,#REF!,"&lt;="&amp;MB404,#REF!,"&lt;="&amp;ME404,#REF!,"&gt;="&amp;MF404,#REF!,"="&amp;KV404,#REF!,"="&amp;KX404)</f>
        <v/>
      </c>
      <c r="MR404" s="1">
        <f>COUNTIFS(#REF!,LT404,#REF!,1,#REF!,"&gt;="&amp;MC404,#REF!,"&lt;="&amp;MB404,#REF!,"&lt;="&amp;ME404,#REF!,"&gt;="&amp;MF404,#REF!,"="&amp;KW404,#REF!,"="&amp;KY404)</f>
        <v/>
      </c>
      <c r="MS404" s="1">
        <f>COUNTIFS(#REF!,LT404,#REF!,0,#REF!,"&gt;="&amp;MC404,#REF!,"&lt;="&amp;MB404,#REF!,"&lt;="&amp;ME404,#REF!,"&gt;="&amp;MF404,#REF!,"="&amp;KW404,#REF!,"="&amp;KY404)</f>
        <v/>
      </c>
      <c r="MT404" s="1">
        <f>COUNTIFS(#REF!,LT404,#REF!,1,#REF!,"&gt;="&amp;MI404,#REF!,"&lt;="&amp;MH404,#REF!,"&lt;="&amp;ME404,#REF!,"&gt;="&amp;MF404)</f>
        <v/>
      </c>
      <c r="MU404" s="1">
        <f>COUNTIFS(#REF!,LT404,#REF!,0,#REF!,"&gt;="&amp;MI404,#REF!,"&lt;="&amp;MH404,#REF!,"&lt;="&amp;ME404,#REF!,"&gt;="&amp;MF404)</f>
        <v/>
      </c>
      <c r="MV404" s="1">
        <f>COUNTIFS(#REF!,LT404,#REF!,1,#REF!,"&gt;="&amp;MI404,#REF!,"&lt;="&amp;MH404,#REF!,"="&amp;KZ404,#REF!,"="&amp;LA404,#REF!,"&lt;="&amp;ME404,#REF!,"&gt;="&amp;MF404)</f>
        <v/>
      </c>
      <c r="MW404" s="1">
        <f>COUNTIFS(#REF!,LT404,#REF!,0,#REF!,"&gt;="&amp;MI404,#REF!,"&lt;="&amp;MH404,#REF!,"="&amp;KZ404,#REF!,"="&amp;LA404,#REF!,"&lt;="&amp;ME404,#REF!,"&gt;="&amp;MF404)</f>
        <v/>
      </c>
      <c r="MX404" s="1">
        <f>COUNTIFS(#REF!,LT404,#REF!,1,#REF!,"&gt;="&amp;MC404,#REF!,"&lt;="&amp;MB404,#REF!,"&lt;="&amp;ME404,#REF!,"&gt;="&amp;MF404)</f>
        <v/>
      </c>
      <c r="MY404" s="1">
        <f>COUNTIFS(#REF!,LT404,#REF!,0,#REF!,"&gt;="&amp;MC404,#REF!,"&lt;="&amp;MB404,#REF!,"&lt;="&amp;ME404,#REF!,"&gt;="&amp;MF404)</f>
        <v/>
      </c>
      <c r="MZ404" s="1">
        <f>COUNTIFS(#REF!,LT404,#REF!,1,#REF!,"&lt;="&amp;ME404,#REF!,"&gt;="&amp;MF404,#REF!,"="&amp;KV404,#REF!,"="&amp;KX404)</f>
        <v/>
      </c>
      <c r="NA404" s="1">
        <f>COUNTIFS(#REF!,LT404,#REF!,0,#REF!,"&lt;="&amp;ME404,#REF!,"&gt;="&amp;MF404,#REF!,"="&amp;KV404,#REF!,"="&amp;KX404)</f>
        <v/>
      </c>
      <c r="NB404" s="1">
        <f>COUNTIFS(#REF!,LT404,#REF!,1,#REF!,"&lt;="&amp;ME404,#REF!,"&gt;="&amp;MF404,#REF!,"="&amp;KW404,#REF!,"="&amp;KY404)</f>
        <v/>
      </c>
      <c r="NC404" s="1">
        <f>COUNTIFS(#REF!,LT404,#REF!,0,#REF!,"&lt;="&amp;ME404,#REF!,"&gt;="&amp;MF404,#REF!,"="&amp;KW404,#REF!,"="&amp;KY404)</f>
        <v/>
      </c>
      <c r="ND404" s="1">
        <f>MP404+MR404+MT404+MV404+MX404+MZ404+NB404</f>
        <v/>
      </c>
      <c r="NE404" s="1">
        <f>MQ404+MS404+MU404+MW404+MY404+NA404+NC404</f>
        <v/>
      </c>
      <c r="NF404" s="1">
        <f>ND404+NE404</f>
        <v/>
      </c>
      <c r="NG404" s="33">
        <f>ND404/(ND404+NE404)</f>
        <v/>
      </c>
      <c r="NH404" s="3">
        <f>1/NG404</f>
        <v/>
      </c>
      <c r="NI404" s="1">
        <f>LI404</f>
        <v/>
      </c>
      <c r="NJ404" s="79">
        <f>((1-NG404)*(1/(NI404-1))*0.98-(NG404*1))</f>
        <v/>
      </c>
      <c r="NK404" s="34">
        <f>IF(LR404&lt;0.9,0,IF(AND(LR404&gt;1.1),0,1))</f>
        <v/>
      </c>
      <c r="NL404" s="34">
        <f>IF(LS404&lt;0.9,0,IF(AND(LS404&gt;1.1),0,1))</f>
        <v/>
      </c>
      <c r="NM404" s="32">
        <f>IF(NF404&gt;99,1,0)</f>
        <v/>
      </c>
      <c r="NN404" s="32">
        <f>IF(NJ404&gt;0.0799,1,0)</f>
        <v/>
      </c>
      <c r="NO404" s="32">
        <f>IF(NJ404&gt;NQ404,1,0)</f>
        <v/>
      </c>
      <c r="NP404" s="32">
        <f>NM404+NN404+NO404+NK404+NL404</f>
        <v/>
      </c>
      <c r="NQ404" s="79">
        <f>(((100*NG404)*(NI404-1)*0.98)-((1-NG404)*100))/100</f>
        <v/>
      </c>
      <c r="NR404" s="34">
        <f>IF(LR404&lt;0.9,0,IF(AND(LR404&gt;1.1),0,1))</f>
        <v/>
      </c>
      <c r="NS404" s="34">
        <f>IF(LS404&lt;0.9,0,IF(AND(LS404&gt;1.1),0,1))</f>
        <v/>
      </c>
      <c r="NT404" s="32">
        <f>IF(NF404&gt;99,1,0)</f>
        <v/>
      </c>
      <c r="NU404" s="32">
        <f>IF(NQ404&gt;0.0799,1,0)</f>
        <v/>
      </c>
      <c r="NV404" s="32">
        <f>IF(NQ404&gt;NJ404,1,0)</f>
        <v/>
      </c>
      <c r="NW404" s="32">
        <f>NT404+NU404+NV404+NR404+NS404</f>
        <v/>
      </c>
      <c r="NX404">
        <f>IF(NP404=5,"LayAway0-1",IF(AND(NW404=5),"BackAway0-1",""))</f>
        <v/>
      </c>
      <c r="NY404">
        <f>IF(NP404=5,KO404,IF(AND(NW404=5),KO404,""))</f>
        <v/>
      </c>
      <c r="NZ404">
        <f>IF(NP404=5,"Match Odds",IF(AND(NW404=5),"Match Odds",""))</f>
        <v/>
      </c>
      <c r="OA404">
        <f>IF(NP404=5,KP404,IF(AND(NW404=5),KP404,""))</f>
        <v/>
      </c>
      <c r="OB404">
        <f>IF(NP404=5,"MATCH_ODDS",IF(AND(NW404=5),"MATCH_ODDS",""))</f>
        <v/>
      </c>
      <c r="OC404">
        <f>IF(NP404=5,"LAY",IF(AND(NW404=5),"BACK",""))</f>
        <v/>
      </c>
    </row>
    <row r="405" ht="16.5" customHeight="1" thickBot="1" thickTop="1">
      <c r="A405" s="2" t="n"/>
      <c r="KN405" s="1">
        <f>IF(INDEX(#REF!,MATCH('HT 0-1'!D405,#REF!,0))=INDEX(#REF!,MATCH('HT 0-1'!D405,#REF!,0)),INDEX(#REF!,MATCH('HT 0-1'!D405,#REF!,0)),"ERROR")</f>
        <v/>
      </c>
      <c r="KO405" s="1">
        <f>IF(INDEX(#REF!,MATCH('HT 0-1'!E405,#REF!,0))=INDEX(#REF!,MATCH('HT 0-1'!E405,#REF!,0)),INDEX(#REF!,MATCH('HT 0-1'!E405,#REF!,0)),"ERROR")</f>
        <v/>
      </c>
      <c r="KP405" s="1">
        <f>KN405&amp;" v "&amp;KO405</f>
        <v/>
      </c>
      <c r="KQ405">
        <f>B405&amp;"_"&amp;C405</f>
        <v/>
      </c>
      <c r="KR405" s="1">
        <f>IF((HW405/KK405)&lt;0.335,"G",IF((HW405/KK405)&gt;0.67,"R","A"))</f>
        <v/>
      </c>
      <c r="KS405" s="1">
        <f>IF((HX405/KK405)&lt;0.335,"G",IF((HX405/KK405)&gt;0.67,"R","A"))</f>
        <v/>
      </c>
      <c r="KT405" s="1">
        <f>IF((IH405/KK405)&lt;0.335,"G",IF((IH405/KK405)&gt;0.67,"R","A"))</f>
        <v/>
      </c>
      <c r="KU405" s="1">
        <f>IF((II405/KK405)&lt;0.335,"G",IF((II405/KK405)&gt;0.67,"R","A"))</f>
        <v/>
      </c>
      <c r="KV405" s="1">
        <f>IF((HZ405/KK405)&lt;0.335,"G",IF((HZ405/KK405)&gt;0.67,"R","A"))</f>
        <v/>
      </c>
      <c r="KW405" s="1">
        <f>IF((HY405/KK405)&lt;0.335,"G",IF((HY405/KK405)&gt;0.67,"R","A"))</f>
        <v/>
      </c>
      <c r="KX405" s="1">
        <f>IF((IK405/KK405)&lt;0.335,"G",IF((IK405/KK405)&gt;0.67,"R","A"))</f>
        <v/>
      </c>
      <c r="KY405" s="1">
        <f>IF((IJ405/KK405)&lt;0.335,"G",IF((IJ405/KK405)&gt;0.67,"R","A"))</f>
        <v/>
      </c>
      <c r="KZ405" s="1">
        <f>IF((HQ405/KK405)&lt;0.335,"G",IF((HQ405/KK405)&gt;0.67,"R","A"))</f>
        <v/>
      </c>
      <c r="LA405" s="1">
        <f>IF((IB405/KK405)&lt;0.335,"G",IF((IB405/KK405)&gt;0.67,"R","A"))</f>
        <v/>
      </c>
      <c r="LB405">
        <f>IF(LQ405="0-1",INDEX(Scrape!#REF!,MATCH('HT 0-1'!KP405,Scrape!$B:$B,0)),"")</f>
        <v/>
      </c>
      <c r="LC405">
        <f>IF(LQ405="0-1",INDEX(Scrape!$A:$A,MATCH('HT 0-1'!KP405,Scrape!$B:$B,0)),"")</f>
        <v/>
      </c>
      <c r="LD405">
        <f>IF(LQ405="0-1",INDEX(Scrape!$B:$B,MATCH('HT 0-1'!KP405,Scrape!$B:$B,0)),"")</f>
        <v/>
      </c>
      <c r="LE405">
        <f>IF(LQ405="0-1",INDEX(Scrape!$C:$C,MATCH('HT 0-1'!KP405,Scrape!$B:$B,0)),"")</f>
        <v/>
      </c>
      <c r="LF405">
        <f>IF(LQ405="0-1",INDEX(Scrape!$D:$D,MATCH('HT 0-1'!KP405,Scrape!$B:$B,0)),"")</f>
        <v/>
      </c>
      <c r="LG405">
        <f>IF(LQ405="0-1",INDEX(Scrape!$E:$E,MATCH('HT 0-1'!KP405,Scrape!$B:$B,0)),"")</f>
        <v/>
      </c>
      <c r="LH405">
        <f>IF(LQ405="0-1",INDEX(Scrape!$F:$F,MATCH('HT 0-1'!KP405,Scrape!$B:$B,0)),"")</f>
        <v/>
      </c>
      <c r="LI405">
        <f>IF(LQ405="0-1",INDEX(Scrape!$G:$G,MATCH('HT 0-1'!KP405,Scrape!$B:$B,0)),"")</f>
        <v/>
      </c>
      <c r="LJ405">
        <f>IF(LQ405="0-1",INDEX(Scrape!$H:$H,MATCH('HT 0-1'!KP405,Scrape!$B:$B,0)),"")</f>
        <v/>
      </c>
      <c r="LK405">
        <f>IF(LQ405="0-1",INDEX(Scrape!$I:$I,MATCH('HT 0-1'!KP405,Scrape!$B:$B,0)),"")</f>
        <v/>
      </c>
      <c r="LL405">
        <f>IF(LQ405="0-1",INDEX(Scrape!$J:$J,MATCH('HT 0-1'!KP405,Scrape!$B:$B,0)),"")</f>
        <v/>
      </c>
      <c r="LM405">
        <f>IF(LQ405="0-1",INDEX(Scrape!$K:$K,MATCH('HT 0-1'!KP405,Scrape!$B:$B,0)),"")</f>
        <v/>
      </c>
      <c r="LN405">
        <f>IF(LQ405="0-1",INDEX(Scrape!$L:$L,MATCH('HT 0-1'!KP405,Scrape!$B:$B,0)),"")</f>
        <v/>
      </c>
      <c r="LO405">
        <f>IF(LQ405="0-1",INDEX(Scrape!$M:$M,MATCH('HT 0-1'!KP405,Scrape!$B:$B,0)),"")</f>
        <v/>
      </c>
      <c r="LP405">
        <f>IF(LQ405="0-1",INDEX(Scrape!$N:$N,MATCH('HT 0-1'!KP405,Scrape!$B:$B,0)),"")</f>
        <v/>
      </c>
      <c r="LQ405">
        <f>INDEX(Scrape!$O:$O,MATCH('HT 0-1'!KP405,Scrape!$B:$B,0))</f>
        <v/>
      </c>
      <c r="LR405">
        <f>(1/LJ405)+(1/LI405)+(1/LH405)</f>
        <v/>
      </c>
      <c r="LS405">
        <f>(1/LG405)+(1/LF405)+(1/LE405)</f>
        <v/>
      </c>
      <c r="LT405" s="8">
        <f>IF(INDEX(#REF!,MATCH(KQ405,#REF!,0))=INDEX(#REF!,MATCH(KQ405,#REF!,0)),INDEX(#REF!,MATCH(KQ405,#REF!,0)),"ERROR")</f>
        <v/>
      </c>
      <c r="LU405" s="4">
        <f>IF(KR405="G",2,IF(KR405="R",0.5,IF(KR405="A",1)))</f>
        <v/>
      </c>
      <c r="LV405" s="4">
        <f>IF(KS405="G",0.5,IF(KS405="R",2,IF(KS405="A",1)))</f>
        <v/>
      </c>
      <c r="LW405" s="4">
        <f>IF(KT405="G",2,IF(KT405="R",0.5,IF(KT405="A",1)))</f>
        <v/>
      </c>
      <c r="LX405" s="4">
        <f>IF(KU405="G",0.5,IF(KU405="R",2,IF(KU405="A",1)))</f>
        <v/>
      </c>
      <c r="LY405" s="7">
        <f>(LK405*(LU405+LX405)+(LL405*(LU405+LX405)))</f>
        <v/>
      </c>
      <c r="LZ405" s="7">
        <f>(LN405*(LV405+LW405)+(LO405*(LV405+LW405)))</f>
        <v/>
      </c>
      <c r="MA405" s="11">
        <f>LY405-LZ405</f>
        <v/>
      </c>
      <c r="MB405" s="5">
        <f>MA405+2</f>
        <v/>
      </c>
      <c r="MC405" s="6">
        <f>MA405-2</f>
        <v/>
      </c>
      <c r="MD405" s="4">
        <f>LE405</f>
        <v/>
      </c>
      <c r="ME405" s="9">
        <f>IF(MD405=0,1000,MD405+0.75)</f>
        <v/>
      </c>
      <c r="MF405" s="10">
        <f>IF(MD405=0,0,MD405-0.75)</f>
        <v/>
      </c>
      <c r="MG405" s="4">
        <f>((LM405*(LU405+LX405))-((LP405*(LV405+LW405))))</f>
        <v/>
      </c>
      <c r="MH405" s="9">
        <f>MG405*1.2</f>
        <v/>
      </c>
      <c r="MI405" s="10">
        <f>MG405*0.8</f>
        <v/>
      </c>
      <c r="MJ405">
        <f>IFERROR(NX405,"")</f>
        <v/>
      </c>
      <c r="MK405">
        <f>IFERROR(NY405,"")</f>
        <v/>
      </c>
      <c r="ML405">
        <f>IFERROR(NZ405,"")</f>
        <v/>
      </c>
      <c r="MM405">
        <f>IFERROR(OA405,"")</f>
        <v/>
      </c>
      <c r="MN405">
        <f>IFERROR(OB405,"")</f>
        <v/>
      </c>
      <c r="MO405">
        <f>IFERROR(OC405,"")</f>
        <v/>
      </c>
      <c r="MP405" s="1">
        <f>COUNTIFS(#REF!,LT405,#REF!,1,#REF!,"&gt;="&amp;MC405,#REF!,"&lt;="&amp;MB405,#REF!,"&lt;="&amp;ME405,#REF!,"&gt;="&amp;MF405,#REF!,"="&amp;KV405,#REF!,"="&amp;KX405)</f>
        <v/>
      </c>
      <c r="MQ405" s="1">
        <f>COUNTIFS(#REF!,LT405,#REF!,0,#REF!,"&gt;="&amp;MC405,#REF!,"&lt;="&amp;MB405,#REF!,"&lt;="&amp;ME405,#REF!,"&gt;="&amp;MF405,#REF!,"="&amp;KV405,#REF!,"="&amp;KX405)</f>
        <v/>
      </c>
      <c r="MR405" s="1">
        <f>COUNTIFS(#REF!,LT405,#REF!,1,#REF!,"&gt;="&amp;MC405,#REF!,"&lt;="&amp;MB405,#REF!,"&lt;="&amp;ME405,#REF!,"&gt;="&amp;MF405,#REF!,"="&amp;KW405,#REF!,"="&amp;KY405)</f>
        <v/>
      </c>
      <c r="MS405" s="1">
        <f>COUNTIFS(#REF!,LT405,#REF!,0,#REF!,"&gt;="&amp;MC405,#REF!,"&lt;="&amp;MB405,#REF!,"&lt;="&amp;ME405,#REF!,"&gt;="&amp;MF405,#REF!,"="&amp;KW405,#REF!,"="&amp;KY405)</f>
        <v/>
      </c>
      <c r="MT405" s="1">
        <f>COUNTIFS(#REF!,LT405,#REF!,1,#REF!,"&gt;="&amp;MI405,#REF!,"&lt;="&amp;MH405,#REF!,"&lt;="&amp;ME405,#REF!,"&gt;="&amp;MF405)</f>
        <v/>
      </c>
      <c r="MU405" s="1">
        <f>COUNTIFS(#REF!,LT405,#REF!,0,#REF!,"&gt;="&amp;MI405,#REF!,"&lt;="&amp;MH405,#REF!,"&lt;="&amp;ME405,#REF!,"&gt;="&amp;MF405)</f>
        <v/>
      </c>
      <c r="MV405" s="1">
        <f>COUNTIFS(#REF!,LT405,#REF!,1,#REF!,"&gt;="&amp;MI405,#REF!,"&lt;="&amp;MH405,#REF!,"="&amp;KZ405,#REF!,"="&amp;LA405,#REF!,"&lt;="&amp;ME405,#REF!,"&gt;="&amp;MF405)</f>
        <v/>
      </c>
      <c r="MW405" s="1">
        <f>COUNTIFS(#REF!,LT405,#REF!,0,#REF!,"&gt;="&amp;MI405,#REF!,"&lt;="&amp;MH405,#REF!,"="&amp;KZ405,#REF!,"="&amp;LA405,#REF!,"&lt;="&amp;ME405,#REF!,"&gt;="&amp;MF405)</f>
        <v/>
      </c>
      <c r="MX405" s="1">
        <f>COUNTIFS(#REF!,LT405,#REF!,1,#REF!,"&gt;="&amp;MC405,#REF!,"&lt;="&amp;MB405,#REF!,"&lt;="&amp;ME405,#REF!,"&gt;="&amp;MF405)</f>
        <v/>
      </c>
      <c r="MY405" s="1">
        <f>COUNTIFS(#REF!,LT405,#REF!,0,#REF!,"&gt;="&amp;MC405,#REF!,"&lt;="&amp;MB405,#REF!,"&lt;="&amp;ME405,#REF!,"&gt;="&amp;MF405)</f>
        <v/>
      </c>
      <c r="MZ405" s="1">
        <f>COUNTIFS(#REF!,LT405,#REF!,1,#REF!,"&lt;="&amp;ME405,#REF!,"&gt;="&amp;MF405,#REF!,"="&amp;KV405,#REF!,"="&amp;KX405)</f>
        <v/>
      </c>
      <c r="NA405" s="1">
        <f>COUNTIFS(#REF!,LT405,#REF!,0,#REF!,"&lt;="&amp;ME405,#REF!,"&gt;="&amp;MF405,#REF!,"="&amp;KV405,#REF!,"="&amp;KX405)</f>
        <v/>
      </c>
      <c r="NB405" s="1">
        <f>COUNTIFS(#REF!,LT405,#REF!,1,#REF!,"&lt;="&amp;ME405,#REF!,"&gt;="&amp;MF405,#REF!,"="&amp;KW405,#REF!,"="&amp;KY405)</f>
        <v/>
      </c>
      <c r="NC405" s="1">
        <f>COUNTIFS(#REF!,LT405,#REF!,0,#REF!,"&lt;="&amp;ME405,#REF!,"&gt;="&amp;MF405,#REF!,"="&amp;KW405,#REF!,"="&amp;KY405)</f>
        <v/>
      </c>
      <c r="ND405" s="1">
        <f>MP405+MR405+MT405+MV405+MX405+MZ405+NB405</f>
        <v/>
      </c>
      <c r="NE405" s="1">
        <f>MQ405+MS405+MU405+MW405+MY405+NA405+NC405</f>
        <v/>
      </c>
      <c r="NF405" s="1">
        <f>ND405+NE405</f>
        <v/>
      </c>
      <c r="NG405" s="33">
        <f>ND405/(ND405+NE405)</f>
        <v/>
      </c>
      <c r="NH405" s="3">
        <f>1/NG405</f>
        <v/>
      </c>
      <c r="NI405" s="1">
        <f>LI405</f>
        <v/>
      </c>
      <c r="NJ405" s="79">
        <f>((1-NG405)*(1/(NI405-1))*0.98-(NG405*1))</f>
        <v/>
      </c>
      <c r="NK405" s="34">
        <f>IF(LR405&lt;0.9,0,IF(AND(LR405&gt;1.1),0,1))</f>
        <v/>
      </c>
      <c r="NL405" s="34">
        <f>IF(LS405&lt;0.9,0,IF(AND(LS405&gt;1.1),0,1))</f>
        <v/>
      </c>
      <c r="NM405" s="32">
        <f>IF(NF405&gt;99,1,0)</f>
        <v/>
      </c>
      <c r="NN405" s="32">
        <f>IF(NJ405&gt;0.0799,1,0)</f>
        <v/>
      </c>
      <c r="NO405" s="32">
        <f>IF(NJ405&gt;NQ405,1,0)</f>
        <v/>
      </c>
      <c r="NP405" s="32">
        <f>NM405+NN405+NO405+NK405+NL405</f>
        <v/>
      </c>
      <c r="NQ405" s="79">
        <f>(((100*NG405)*(NI405-1)*0.98)-((1-NG405)*100))/100</f>
        <v/>
      </c>
      <c r="NR405" s="34">
        <f>IF(LR405&lt;0.9,0,IF(AND(LR405&gt;1.1),0,1))</f>
        <v/>
      </c>
      <c r="NS405" s="34">
        <f>IF(LS405&lt;0.9,0,IF(AND(LS405&gt;1.1),0,1))</f>
        <v/>
      </c>
      <c r="NT405" s="32">
        <f>IF(NF405&gt;99,1,0)</f>
        <v/>
      </c>
      <c r="NU405" s="32">
        <f>IF(NQ405&gt;0.0799,1,0)</f>
        <v/>
      </c>
      <c r="NV405" s="32">
        <f>IF(NQ405&gt;NJ405,1,0)</f>
        <v/>
      </c>
      <c r="NW405" s="32">
        <f>NT405+NU405+NV405+NR405+NS405</f>
        <v/>
      </c>
      <c r="NX405">
        <f>IF(NP405=5,"LayAway0-1",IF(AND(NW405=5),"BackAway0-1",""))</f>
        <v/>
      </c>
      <c r="NY405">
        <f>IF(NP405=5,KO405,IF(AND(NW405=5),KO405,""))</f>
        <v/>
      </c>
      <c r="NZ405">
        <f>IF(NP405=5,"Match Odds",IF(AND(NW405=5),"Match Odds",""))</f>
        <v/>
      </c>
      <c r="OA405">
        <f>IF(NP405=5,KP405,IF(AND(NW405=5),KP405,""))</f>
        <v/>
      </c>
      <c r="OB405">
        <f>IF(NP405=5,"MATCH_ODDS",IF(AND(NW405=5),"MATCH_ODDS",""))</f>
        <v/>
      </c>
      <c r="OC405">
        <f>IF(NP405=5,"LAY",IF(AND(NW405=5),"BACK",""))</f>
        <v/>
      </c>
    </row>
    <row r="406" ht="16.5" customHeight="1" thickBot="1" thickTop="1">
      <c r="A406" s="2" t="n"/>
      <c r="KN406" s="1">
        <f>IF(INDEX(#REF!,MATCH('HT 0-1'!D406,#REF!,0))=INDEX(#REF!,MATCH('HT 0-1'!D406,#REF!,0)),INDEX(#REF!,MATCH('HT 0-1'!D406,#REF!,0)),"ERROR")</f>
        <v/>
      </c>
      <c r="KO406" s="1">
        <f>IF(INDEX(#REF!,MATCH('HT 0-1'!E406,#REF!,0))=INDEX(#REF!,MATCH('HT 0-1'!E406,#REF!,0)),INDEX(#REF!,MATCH('HT 0-1'!E406,#REF!,0)),"ERROR")</f>
        <v/>
      </c>
      <c r="KP406" s="1">
        <f>KN406&amp;" v "&amp;KO406</f>
        <v/>
      </c>
      <c r="KQ406">
        <f>B406&amp;"_"&amp;C406</f>
        <v/>
      </c>
      <c r="KR406" s="1">
        <f>IF((HW406/KK406)&lt;0.335,"G",IF((HW406/KK406)&gt;0.67,"R","A"))</f>
        <v/>
      </c>
      <c r="KS406" s="1">
        <f>IF((HX406/KK406)&lt;0.335,"G",IF((HX406/KK406)&gt;0.67,"R","A"))</f>
        <v/>
      </c>
      <c r="KT406" s="1">
        <f>IF((IH406/KK406)&lt;0.335,"G",IF((IH406/KK406)&gt;0.67,"R","A"))</f>
        <v/>
      </c>
      <c r="KU406" s="1">
        <f>IF((II406/KK406)&lt;0.335,"G",IF((II406/KK406)&gt;0.67,"R","A"))</f>
        <v/>
      </c>
      <c r="KV406" s="1">
        <f>IF((HZ406/KK406)&lt;0.335,"G",IF((HZ406/KK406)&gt;0.67,"R","A"))</f>
        <v/>
      </c>
      <c r="KW406" s="1">
        <f>IF((HY406/KK406)&lt;0.335,"G",IF((HY406/KK406)&gt;0.67,"R","A"))</f>
        <v/>
      </c>
      <c r="KX406" s="1">
        <f>IF((IK406/KK406)&lt;0.335,"G",IF((IK406/KK406)&gt;0.67,"R","A"))</f>
        <v/>
      </c>
      <c r="KY406" s="1">
        <f>IF((IJ406/KK406)&lt;0.335,"G",IF((IJ406/KK406)&gt;0.67,"R","A"))</f>
        <v/>
      </c>
      <c r="KZ406" s="1">
        <f>IF((HQ406/KK406)&lt;0.335,"G",IF((HQ406/KK406)&gt;0.67,"R","A"))</f>
        <v/>
      </c>
      <c r="LA406" s="1">
        <f>IF((IB406/KK406)&lt;0.335,"G",IF((IB406/KK406)&gt;0.67,"R","A"))</f>
        <v/>
      </c>
      <c r="LB406">
        <f>IF(LQ406="0-1",INDEX(Scrape!#REF!,MATCH('HT 0-1'!KP406,Scrape!$B:$B,0)),"")</f>
        <v/>
      </c>
      <c r="LC406">
        <f>IF(LQ406="0-1",INDEX(Scrape!$A:$A,MATCH('HT 0-1'!KP406,Scrape!$B:$B,0)),"")</f>
        <v/>
      </c>
      <c r="LD406">
        <f>IF(LQ406="0-1",INDEX(Scrape!$B:$B,MATCH('HT 0-1'!KP406,Scrape!$B:$B,0)),"")</f>
        <v/>
      </c>
      <c r="LE406">
        <f>IF(LQ406="0-1",INDEX(Scrape!$C:$C,MATCH('HT 0-1'!KP406,Scrape!$B:$B,0)),"")</f>
        <v/>
      </c>
      <c r="LF406">
        <f>IF(LQ406="0-1",INDEX(Scrape!$D:$D,MATCH('HT 0-1'!KP406,Scrape!$B:$B,0)),"")</f>
        <v/>
      </c>
      <c r="LG406">
        <f>IF(LQ406="0-1",INDEX(Scrape!$E:$E,MATCH('HT 0-1'!KP406,Scrape!$B:$B,0)),"")</f>
        <v/>
      </c>
      <c r="LH406">
        <f>IF(LQ406="0-1",INDEX(Scrape!$F:$F,MATCH('HT 0-1'!KP406,Scrape!$B:$B,0)),"")</f>
        <v/>
      </c>
      <c r="LI406">
        <f>IF(LQ406="0-1",INDEX(Scrape!$G:$G,MATCH('HT 0-1'!KP406,Scrape!$B:$B,0)),"")</f>
        <v/>
      </c>
      <c r="LJ406">
        <f>IF(LQ406="0-1",INDEX(Scrape!$H:$H,MATCH('HT 0-1'!KP406,Scrape!$B:$B,0)),"")</f>
        <v/>
      </c>
      <c r="LK406">
        <f>IF(LQ406="0-1",INDEX(Scrape!$I:$I,MATCH('HT 0-1'!KP406,Scrape!$B:$B,0)),"")</f>
        <v/>
      </c>
      <c r="LL406">
        <f>IF(LQ406="0-1",INDEX(Scrape!$J:$J,MATCH('HT 0-1'!KP406,Scrape!$B:$B,0)),"")</f>
        <v/>
      </c>
      <c r="LM406">
        <f>IF(LQ406="0-1",INDEX(Scrape!$K:$K,MATCH('HT 0-1'!KP406,Scrape!$B:$B,0)),"")</f>
        <v/>
      </c>
      <c r="LN406">
        <f>IF(LQ406="0-1",INDEX(Scrape!$L:$L,MATCH('HT 0-1'!KP406,Scrape!$B:$B,0)),"")</f>
        <v/>
      </c>
      <c r="LO406">
        <f>IF(LQ406="0-1",INDEX(Scrape!$M:$M,MATCH('HT 0-1'!KP406,Scrape!$B:$B,0)),"")</f>
        <v/>
      </c>
      <c r="LP406">
        <f>IF(LQ406="0-1",INDEX(Scrape!$N:$N,MATCH('HT 0-1'!KP406,Scrape!$B:$B,0)),"")</f>
        <v/>
      </c>
      <c r="LQ406">
        <f>INDEX(Scrape!$O:$O,MATCH('HT 0-1'!KP406,Scrape!$B:$B,0))</f>
        <v/>
      </c>
      <c r="LR406">
        <f>(1/LJ406)+(1/LI406)+(1/LH406)</f>
        <v/>
      </c>
      <c r="LS406">
        <f>(1/LG406)+(1/LF406)+(1/LE406)</f>
        <v/>
      </c>
      <c r="LT406" s="8">
        <f>IF(INDEX(#REF!,MATCH(KQ406,#REF!,0))=INDEX(#REF!,MATCH(KQ406,#REF!,0)),INDEX(#REF!,MATCH(KQ406,#REF!,0)),"ERROR")</f>
        <v/>
      </c>
      <c r="LU406" s="4">
        <f>IF(KR406="G",2,IF(KR406="R",0.5,IF(KR406="A",1)))</f>
        <v/>
      </c>
      <c r="LV406" s="4">
        <f>IF(KS406="G",0.5,IF(KS406="R",2,IF(KS406="A",1)))</f>
        <v/>
      </c>
      <c r="LW406" s="4">
        <f>IF(KT406="G",2,IF(KT406="R",0.5,IF(KT406="A",1)))</f>
        <v/>
      </c>
      <c r="LX406" s="4">
        <f>IF(KU406="G",0.5,IF(KU406="R",2,IF(KU406="A",1)))</f>
        <v/>
      </c>
      <c r="LY406" s="7">
        <f>(LK406*(LU406+LX406)+(LL406*(LU406+LX406)))</f>
        <v/>
      </c>
      <c r="LZ406" s="7">
        <f>(LN406*(LV406+LW406)+(LO406*(LV406+LW406)))</f>
        <v/>
      </c>
      <c r="MA406" s="11">
        <f>LY406-LZ406</f>
        <v/>
      </c>
      <c r="MB406" s="5">
        <f>MA406+2</f>
        <v/>
      </c>
      <c r="MC406" s="6">
        <f>MA406-2</f>
        <v/>
      </c>
      <c r="MD406" s="4">
        <f>LE406</f>
        <v/>
      </c>
      <c r="ME406" s="9">
        <f>IF(MD406=0,1000,MD406+0.75)</f>
        <v/>
      </c>
      <c r="MF406" s="10">
        <f>IF(MD406=0,0,MD406-0.75)</f>
        <v/>
      </c>
      <c r="MG406" s="4">
        <f>((LM406*(LU406+LX406))-((LP406*(LV406+LW406))))</f>
        <v/>
      </c>
      <c r="MH406" s="9">
        <f>MG406*1.2</f>
        <v/>
      </c>
      <c r="MI406" s="10">
        <f>MG406*0.8</f>
        <v/>
      </c>
      <c r="MJ406">
        <f>IFERROR(NX406,"")</f>
        <v/>
      </c>
      <c r="MK406">
        <f>IFERROR(NY406,"")</f>
        <v/>
      </c>
      <c r="ML406">
        <f>IFERROR(NZ406,"")</f>
        <v/>
      </c>
      <c r="MM406">
        <f>IFERROR(OA406,"")</f>
        <v/>
      </c>
      <c r="MN406">
        <f>IFERROR(OB406,"")</f>
        <v/>
      </c>
      <c r="MO406">
        <f>IFERROR(OC406,"")</f>
        <v/>
      </c>
      <c r="MP406" s="1">
        <f>COUNTIFS(#REF!,LT406,#REF!,1,#REF!,"&gt;="&amp;MC406,#REF!,"&lt;="&amp;MB406,#REF!,"&lt;="&amp;ME406,#REF!,"&gt;="&amp;MF406,#REF!,"="&amp;KV406,#REF!,"="&amp;KX406)</f>
        <v/>
      </c>
      <c r="MQ406" s="1">
        <f>COUNTIFS(#REF!,LT406,#REF!,0,#REF!,"&gt;="&amp;MC406,#REF!,"&lt;="&amp;MB406,#REF!,"&lt;="&amp;ME406,#REF!,"&gt;="&amp;MF406,#REF!,"="&amp;KV406,#REF!,"="&amp;KX406)</f>
        <v/>
      </c>
      <c r="MR406" s="1">
        <f>COUNTIFS(#REF!,LT406,#REF!,1,#REF!,"&gt;="&amp;MC406,#REF!,"&lt;="&amp;MB406,#REF!,"&lt;="&amp;ME406,#REF!,"&gt;="&amp;MF406,#REF!,"="&amp;KW406,#REF!,"="&amp;KY406)</f>
        <v/>
      </c>
      <c r="MS406" s="1">
        <f>COUNTIFS(#REF!,LT406,#REF!,0,#REF!,"&gt;="&amp;MC406,#REF!,"&lt;="&amp;MB406,#REF!,"&lt;="&amp;ME406,#REF!,"&gt;="&amp;MF406,#REF!,"="&amp;KW406,#REF!,"="&amp;KY406)</f>
        <v/>
      </c>
      <c r="MT406" s="1">
        <f>COUNTIFS(#REF!,LT406,#REF!,1,#REF!,"&gt;="&amp;MI406,#REF!,"&lt;="&amp;MH406,#REF!,"&lt;="&amp;ME406,#REF!,"&gt;="&amp;MF406)</f>
        <v/>
      </c>
      <c r="MU406" s="1">
        <f>COUNTIFS(#REF!,LT406,#REF!,0,#REF!,"&gt;="&amp;MI406,#REF!,"&lt;="&amp;MH406,#REF!,"&lt;="&amp;ME406,#REF!,"&gt;="&amp;MF406)</f>
        <v/>
      </c>
      <c r="MV406" s="1">
        <f>COUNTIFS(#REF!,LT406,#REF!,1,#REF!,"&gt;="&amp;MI406,#REF!,"&lt;="&amp;MH406,#REF!,"="&amp;KZ406,#REF!,"="&amp;LA406,#REF!,"&lt;="&amp;ME406,#REF!,"&gt;="&amp;MF406)</f>
        <v/>
      </c>
      <c r="MW406" s="1">
        <f>COUNTIFS(#REF!,LT406,#REF!,0,#REF!,"&gt;="&amp;MI406,#REF!,"&lt;="&amp;MH406,#REF!,"="&amp;KZ406,#REF!,"="&amp;LA406,#REF!,"&lt;="&amp;ME406,#REF!,"&gt;="&amp;MF406)</f>
        <v/>
      </c>
      <c r="MX406" s="1">
        <f>COUNTIFS(#REF!,LT406,#REF!,1,#REF!,"&gt;="&amp;MC406,#REF!,"&lt;="&amp;MB406,#REF!,"&lt;="&amp;ME406,#REF!,"&gt;="&amp;MF406)</f>
        <v/>
      </c>
      <c r="MY406" s="1">
        <f>COUNTIFS(#REF!,LT406,#REF!,0,#REF!,"&gt;="&amp;MC406,#REF!,"&lt;="&amp;MB406,#REF!,"&lt;="&amp;ME406,#REF!,"&gt;="&amp;MF406)</f>
        <v/>
      </c>
      <c r="MZ406" s="1">
        <f>COUNTIFS(#REF!,LT406,#REF!,1,#REF!,"&lt;="&amp;ME406,#REF!,"&gt;="&amp;MF406,#REF!,"="&amp;KV406,#REF!,"="&amp;KX406)</f>
        <v/>
      </c>
      <c r="NA406" s="1">
        <f>COUNTIFS(#REF!,LT406,#REF!,0,#REF!,"&lt;="&amp;ME406,#REF!,"&gt;="&amp;MF406,#REF!,"="&amp;KV406,#REF!,"="&amp;KX406)</f>
        <v/>
      </c>
      <c r="NB406" s="1">
        <f>COUNTIFS(#REF!,LT406,#REF!,1,#REF!,"&lt;="&amp;ME406,#REF!,"&gt;="&amp;MF406,#REF!,"="&amp;KW406,#REF!,"="&amp;KY406)</f>
        <v/>
      </c>
      <c r="NC406" s="1">
        <f>COUNTIFS(#REF!,LT406,#REF!,0,#REF!,"&lt;="&amp;ME406,#REF!,"&gt;="&amp;MF406,#REF!,"="&amp;KW406,#REF!,"="&amp;KY406)</f>
        <v/>
      </c>
      <c r="ND406" s="1">
        <f>MP406+MR406+MT406+MV406+MX406+MZ406+NB406</f>
        <v/>
      </c>
      <c r="NE406" s="1">
        <f>MQ406+MS406+MU406+MW406+MY406+NA406+NC406</f>
        <v/>
      </c>
      <c r="NF406" s="1">
        <f>ND406+NE406</f>
        <v/>
      </c>
      <c r="NG406" s="33">
        <f>ND406/(ND406+NE406)</f>
        <v/>
      </c>
      <c r="NH406" s="3">
        <f>1/NG406</f>
        <v/>
      </c>
      <c r="NI406" s="1">
        <f>LI406</f>
        <v/>
      </c>
      <c r="NJ406" s="79">
        <f>((1-NG406)*(1/(NI406-1))*0.98-(NG406*1))</f>
        <v/>
      </c>
      <c r="NK406" s="34">
        <f>IF(LR406&lt;0.9,0,IF(AND(LR406&gt;1.1),0,1))</f>
        <v/>
      </c>
      <c r="NL406" s="34">
        <f>IF(LS406&lt;0.9,0,IF(AND(LS406&gt;1.1),0,1))</f>
        <v/>
      </c>
      <c r="NM406" s="32">
        <f>IF(NF406&gt;99,1,0)</f>
        <v/>
      </c>
      <c r="NN406" s="32">
        <f>IF(NJ406&gt;0.0799,1,0)</f>
        <v/>
      </c>
      <c r="NO406" s="32">
        <f>IF(NJ406&gt;NQ406,1,0)</f>
        <v/>
      </c>
      <c r="NP406" s="32">
        <f>NM406+NN406+NO406+NK406+NL406</f>
        <v/>
      </c>
      <c r="NQ406" s="79">
        <f>(((100*NG406)*(NI406-1)*0.98)-((1-NG406)*100))/100</f>
        <v/>
      </c>
      <c r="NR406" s="34">
        <f>IF(LR406&lt;0.9,0,IF(AND(LR406&gt;1.1),0,1))</f>
        <v/>
      </c>
      <c r="NS406" s="34">
        <f>IF(LS406&lt;0.9,0,IF(AND(LS406&gt;1.1),0,1))</f>
        <v/>
      </c>
      <c r="NT406" s="32">
        <f>IF(NF406&gt;99,1,0)</f>
        <v/>
      </c>
      <c r="NU406" s="32">
        <f>IF(NQ406&gt;0.0799,1,0)</f>
        <v/>
      </c>
      <c r="NV406" s="32">
        <f>IF(NQ406&gt;NJ406,1,0)</f>
        <v/>
      </c>
      <c r="NW406" s="32">
        <f>NT406+NU406+NV406+NR406+NS406</f>
        <v/>
      </c>
      <c r="NX406">
        <f>IF(NP406=5,"LayAway0-1",IF(AND(NW406=5),"BackAway0-1",""))</f>
        <v/>
      </c>
      <c r="NY406">
        <f>IF(NP406=5,KO406,IF(AND(NW406=5),KO406,""))</f>
        <v/>
      </c>
      <c r="NZ406">
        <f>IF(NP406=5,"Match Odds",IF(AND(NW406=5),"Match Odds",""))</f>
        <v/>
      </c>
      <c r="OA406">
        <f>IF(NP406=5,KP406,IF(AND(NW406=5),KP406,""))</f>
        <v/>
      </c>
      <c r="OB406">
        <f>IF(NP406=5,"MATCH_ODDS",IF(AND(NW406=5),"MATCH_ODDS",""))</f>
        <v/>
      </c>
      <c r="OC406">
        <f>IF(NP406=5,"LAY",IF(AND(NW406=5),"BACK",""))</f>
        <v/>
      </c>
    </row>
    <row r="407" ht="16.5" customHeight="1" thickBot="1" thickTop="1">
      <c r="A407" s="2" t="n"/>
      <c r="KN407" s="1">
        <f>IF(INDEX(#REF!,MATCH('HT 0-1'!D407,#REF!,0))=INDEX(#REF!,MATCH('HT 0-1'!D407,#REF!,0)),INDEX(#REF!,MATCH('HT 0-1'!D407,#REF!,0)),"ERROR")</f>
        <v/>
      </c>
      <c r="KO407" s="1">
        <f>IF(INDEX(#REF!,MATCH('HT 0-1'!E407,#REF!,0))=INDEX(#REF!,MATCH('HT 0-1'!E407,#REF!,0)),INDEX(#REF!,MATCH('HT 0-1'!E407,#REF!,0)),"ERROR")</f>
        <v/>
      </c>
      <c r="KP407" s="1">
        <f>KN407&amp;" v "&amp;KO407</f>
        <v/>
      </c>
      <c r="KQ407">
        <f>B407&amp;"_"&amp;C407</f>
        <v/>
      </c>
      <c r="KR407" s="1">
        <f>IF((HW407/KK407)&lt;0.335,"G",IF((HW407/KK407)&gt;0.67,"R","A"))</f>
        <v/>
      </c>
      <c r="KS407" s="1">
        <f>IF((HX407/KK407)&lt;0.335,"G",IF((HX407/KK407)&gt;0.67,"R","A"))</f>
        <v/>
      </c>
      <c r="KT407" s="1">
        <f>IF((IH407/KK407)&lt;0.335,"G",IF((IH407/KK407)&gt;0.67,"R","A"))</f>
        <v/>
      </c>
      <c r="KU407" s="1">
        <f>IF((II407/KK407)&lt;0.335,"G",IF((II407/KK407)&gt;0.67,"R","A"))</f>
        <v/>
      </c>
      <c r="KV407" s="1">
        <f>IF((HZ407/KK407)&lt;0.335,"G",IF((HZ407/KK407)&gt;0.67,"R","A"))</f>
        <v/>
      </c>
      <c r="KW407" s="1">
        <f>IF((HY407/KK407)&lt;0.335,"G",IF((HY407/KK407)&gt;0.67,"R","A"))</f>
        <v/>
      </c>
      <c r="KX407" s="1">
        <f>IF((IK407/KK407)&lt;0.335,"G",IF((IK407/KK407)&gt;0.67,"R","A"))</f>
        <v/>
      </c>
      <c r="KY407" s="1">
        <f>IF((IJ407/KK407)&lt;0.335,"G",IF((IJ407/KK407)&gt;0.67,"R","A"))</f>
        <v/>
      </c>
      <c r="KZ407" s="1">
        <f>IF((HQ407/KK407)&lt;0.335,"G",IF((HQ407/KK407)&gt;0.67,"R","A"))</f>
        <v/>
      </c>
      <c r="LA407" s="1">
        <f>IF((IB407/KK407)&lt;0.335,"G",IF((IB407/KK407)&gt;0.67,"R","A"))</f>
        <v/>
      </c>
      <c r="LB407">
        <f>IF(LQ407="0-1",INDEX(Scrape!#REF!,MATCH('HT 0-1'!KP407,Scrape!$B:$B,0)),"")</f>
        <v/>
      </c>
      <c r="LC407">
        <f>IF(LQ407="0-1",INDEX(Scrape!$A:$A,MATCH('HT 0-1'!KP407,Scrape!$B:$B,0)),"")</f>
        <v/>
      </c>
      <c r="LD407">
        <f>IF(LQ407="0-1",INDEX(Scrape!$B:$B,MATCH('HT 0-1'!KP407,Scrape!$B:$B,0)),"")</f>
        <v/>
      </c>
      <c r="LE407">
        <f>IF(LQ407="0-1",INDEX(Scrape!$C:$C,MATCH('HT 0-1'!KP407,Scrape!$B:$B,0)),"")</f>
        <v/>
      </c>
      <c r="LF407">
        <f>IF(LQ407="0-1",INDEX(Scrape!$D:$D,MATCH('HT 0-1'!KP407,Scrape!$B:$B,0)),"")</f>
        <v/>
      </c>
      <c r="LG407">
        <f>IF(LQ407="0-1",INDEX(Scrape!$E:$E,MATCH('HT 0-1'!KP407,Scrape!$B:$B,0)),"")</f>
        <v/>
      </c>
      <c r="LH407">
        <f>IF(LQ407="0-1",INDEX(Scrape!$F:$F,MATCH('HT 0-1'!KP407,Scrape!$B:$B,0)),"")</f>
        <v/>
      </c>
      <c r="LI407">
        <f>IF(LQ407="0-1",INDEX(Scrape!$G:$G,MATCH('HT 0-1'!KP407,Scrape!$B:$B,0)),"")</f>
        <v/>
      </c>
      <c r="LJ407">
        <f>IF(LQ407="0-1",INDEX(Scrape!$H:$H,MATCH('HT 0-1'!KP407,Scrape!$B:$B,0)),"")</f>
        <v/>
      </c>
      <c r="LK407">
        <f>IF(LQ407="0-1",INDEX(Scrape!$I:$I,MATCH('HT 0-1'!KP407,Scrape!$B:$B,0)),"")</f>
        <v/>
      </c>
      <c r="LL407">
        <f>IF(LQ407="0-1",INDEX(Scrape!$J:$J,MATCH('HT 0-1'!KP407,Scrape!$B:$B,0)),"")</f>
        <v/>
      </c>
      <c r="LM407">
        <f>IF(LQ407="0-1",INDEX(Scrape!$K:$K,MATCH('HT 0-1'!KP407,Scrape!$B:$B,0)),"")</f>
        <v/>
      </c>
      <c r="LN407">
        <f>IF(LQ407="0-1",INDEX(Scrape!$L:$L,MATCH('HT 0-1'!KP407,Scrape!$B:$B,0)),"")</f>
        <v/>
      </c>
      <c r="LO407">
        <f>IF(LQ407="0-1",INDEX(Scrape!$M:$M,MATCH('HT 0-1'!KP407,Scrape!$B:$B,0)),"")</f>
        <v/>
      </c>
      <c r="LP407">
        <f>IF(LQ407="0-1",INDEX(Scrape!$N:$N,MATCH('HT 0-1'!KP407,Scrape!$B:$B,0)),"")</f>
        <v/>
      </c>
      <c r="LQ407">
        <f>INDEX(Scrape!$O:$O,MATCH('HT 0-1'!KP407,Scrape!$B:$B,0))</f>
        <v/>
      </c>
      <c r="LR407">
        <f>(1/LJ407)+(1/LI407)+(1/LH407)</f>
        <v/>
      </c>
      <c r="LS407">
        <f>(1/LG407)+(1/LF407)+(1/LE407)</f>
        <v/>
      </c>
      <c r="LT407" s="8">
        <f>IF(INDEX(#REF!,MATCH(KQ407,#REF!,0))=INDEX(#REF!,MATCH(KQ407,#REF!,0)),INDEX(#REF!,MATCH(KQ407,#REF!,0)),"ERROR")</f>
        <v/>
      </c>
      <c r="LU407" s="4">
        <f>IF(KR407="G",2,IF(KR407="R",0.5,IF(KR407="A",1)))</f>
        <v/>
      </c>
      <c r="LV407" s="4">
        <f>IF(KS407="G",0.5,IF(KS407="R",2,IF(KS407="A",1)))</f>
        <v/>
      </c>
      <c r="LW407" s="4">
        <f>IF(KT407="G",2,IF(KT407="R",0.5,IF(KT407="A",1)))</f>
        <v/>
      </c>
      <c r="LX407" s="4">
        <f>IF(KU407="G",0.5,IF(KU407="R",2,IF(KU407="A",1)))</f>
        <v/>
      </c>
      <c r="LY407" s="7">
        <f>(LK407*(LU407+LX407)+(LL407*(LU407+LX407)))</f>
        <v/>
      </c>
      <c r="LZ407" s="7">
        <f>(LN407*(LV407+LW407)+(LO407*(LV407+LW407)))</f>
        <v/>
      </c>
      <c r="MA407" s="11">
        <f>LY407-LZ407</f>
        <v/>
      </c>
      <c r="MB407" s="5">
        <f>MA407+2</f>
        <v/>
      </c>
      <c r="MC407" s="6">
        <f>MA407-2</f>
        <v/>
      </c>
      <c r="MD407" s="4">
        <f>LE407</f>
        <v/>
      </c>
      <c r="ME407" s="9">
        <f>IF(MD407=0,1000,MD407+0.75)</f>
        <v/>
      </c>
      <c r="MF407" s="10">
        <f>IF(MD407=0,0,MD407-0.75)</f>
        <v/>
      </c>
      <c r="MG407" s="4">
        <f>((LM407*(LU407+LX407))-((LP407*(LV407+LW407))))</f>
        <v/>
      </c>
      <c r="MH407" s="9">
        <f>MG407*1.2</f>
        <v/>
      </c>
      <c r="MI407" s="10">
        <f>MG407*0.8</f>
        <v/>
      </c>
      <c r="MJ407">
        <f>IFERROR(NX407,"")</f>
        <v/>
      </c>
      <c r="MK407">
        <f>IFERROR(NY407,"")</f>
        <v/>
      </c>
      <c r="ML407">
        <f>IFERROR(NZ407,"")</f>
        <v/>
      </c>
      <c r="MM407">
        <f>IFERROR(OA407,"")</f>
        <v/>
      </c>
      <c r="MN407">
        <f>IFERROR(OB407,"")</f>
        <v/>
      </c>
      <c r="MO407">
        <f>IFERROR(OC407,"")</f>
        <v/>
      </c>
      <c r="MP407" s="1">
        <f>COUNTIFS(#REF!,LT407,#REF!,1,#REF!,"&gt;="&amp;MC407,#REF!,"&lt;="&amp;MB407,#REF!,"&lt;="&amp;ME407,#REF!,"&gt;="&amp;MF407,#REF!,"="&amp;KV407,#REF!,"="&amp;KX407)</f>
        <v/>
      </c>
      <c r="MQ407" s="1">
        <f>COUNTIFS(#REF!,LT407,#REF!,0,#REF!,"&gt;="&amp;MC407,#REF!,"&lt;="&amp;MB407,#REF!,"&lt;="&amp;ME407,#REF!,"&gt;="&amp;MF407,#REF!,"="&amp;KV407,#REF!,"="&amp;KX407)</f>
        <v/>
      </c>
      <c r="MR407" s="1">
        <f>COUNTIFS(#REF!,LT407,#REF!,1,#REF!,"&gt;="&amp;MC407,#REF!,"&lt;="&amp;MB407,#REF!,"&lt;="&amp;ME407,#REF!,"&gt;="&amp;MF407,#REF!,"="&amp;KW407,#REF!,"="&amp;KY407)</f>
        <v/>
      </c>
      <c r="MS407" s="1">
        <f>COUNTIFS(#REF!,LT407,#REF!,0,#REF!,"&gt;="&amp;MC407,#REF!,"&lt;="&amp;MB407,#REF!,"&lt;="&amp;ME407,#REF!,"&gt;="&amp;MF407,#REF!,"="&amp;KW407,#REF!,"="&amp;KY407)</f>
        <v/>
      </c>
      <c r="MT407" s="1">
        <f>COUNTIFS(#REF!,LT407,#REF!,1,#REF!,"&gt;="&amp;MI407,#REF!,"&lt;="&amp;MH407,#REF!,"&lt;="&amp;ME407,#REF!,"&gt;="&amp;MF407)</f>
        <v/>
      </c>
      <c r="MU407" s="1">
        <f>COUNTIFS(#REF!,LT407,#REF!,0,#REF!,"&gt;="&amp;MI407,#REF!,"&lt;="&amp;MH407,#REF!,"&lt;="&amp;ME407,#REF!,"&gt;="&amp;MF407)</f>
        <v/>
      </c>
      <c r="MV407" s="1">
        <f>COUNTIFS(#REF!,LT407,#REF!,1,#REF!,"&gt;="&amp;MI407,#REF!,"&lt;="&amp;MH407,#REF!,"="&amp;KZ407,#REF!,"="&amp;LA407,#REF!,"&lt;="&amp;ME407,#REF!,"&gt;="&amp;MF407)</f>
        <v/>
      </c>
      <c r="MW407" s="1">
        <f>COUNTIFS(#REF!,LT407,#REF!,0,#REF!,"&gt;="&amp;MI407,#REF!,"&lt;="&amp;MH407,#REF!,"="&amp;KZ407,#REF!,"="&amp;LA407,#REF!,"&lt;="&amp;ME407,#REF!,"&gt;="&amp;MF407)</f>
        <v/>
      </c>
      <c r="MX407" s="1">
        <f>COUNTIFS(#REF!,LT407,#REF!,1,#REF!,"&gt;="&amp;MC407,#REF!,"&lt;="&amp;MB407,#REF!,"&lt;="&amp;ME407,#REF!,"&gt;="&amp;MF407)</f>
        <v/>
      </c>
      <c r="MY407" s="1">
        <f>COUNTIFS(#REF!,LT407,#REF!,0,#REF!,"&gt;="&amp;MC407,#REF!,"&lt;="&amp;MB407,#REF!,"&lt;="&amp;ME407,#REF!,"&gt;="&amp;MF407)</f>
        <v/>
      </c>
      <c r="MZ407" s="1">
        <f>COUNTIFS(#REF!,LT407,#REF!,1,#REF!,"&lt;="&amp;ME407,#REF!,"&gt;="&amp;MF407,#REF!,"="&amp;KV407,#REF!,"="&amp;KX407)</f>
        <v/>
      </c>
      <c r="NA407" s="1">
        <f>COUNTIFS(#REF!,LT407,#REF!,0,#REF!,"&lt;="&amp;ME407,#REF!,"&gt;="&amp;MF407,#REF!,"="&amp;KV407,#REF!,"="&amp;KX407)</f>
        <v/>
      </c>
      <c r="NB407" s="1">
        <f>COUNTIFS(#REF!,LT407,#REF!,1,#REF!,"&lt;="&amp;ME407,#REF!,"&gt;="&amp;MF407,#REF!,"="&amp;KW407,#REF!,"="&amp;KY407)</f>
        <v/>
      </c>
      <c r="NC407" s="1">
        <f>COUNTIFS(#REF!,LT407,#REF!,0,#REF!,"&lt;="&amp;ME407,#REF!,"&gt;="&amp;MF407,#REF!,"="&amp;KW407,#REF!,"="&amp;KY407)</f>
        <v/>
      </c>
      <c r="ND407" s="1">
        <f>MP407+MR407+MT407+MV407+MX407+MZ407+NB407</f>
        <v/>
      </c>
      <c r="NE407" s="1">
        <f>MQ407+MS407+MU407+MW407+MY407+NA407+NC407</f>
        <v/>
      </c>
      <c r="NF407" s="1">
        <f>ND407+NE407</f>
        <v/>
      </c>
      <c r="NG407" s="33">
        <f>ND407/(ND407+NE407)</f>
        <v/>
      </c>
      <c r="NH407" s="3">
        <f>1/NG407</f>
        <v/>
      </c>
      <c r="NI407" s="1">
        <f>LI407</f>
        <v/>
      </c>
      <c r="NJ407" s="79">
        <f>((1-NG407)*(1/(NI407-1))*0.98-(NG407*1))</f>
        <v/>
      </c>
      <c r="NK407" s="34">
        <f>IF(LR407&lt;0.9,0,IF(AND(LR407&gt;1.1),0,1))</f>
        <v/>
      </c>
      <c r="NL407" s="34">
        <f>IF(LS407&lt;0.9,0,IF(AND(LS407&gt;1.1),0,1))</f>
        <v/>
      </c>
      <c r="NM407" s="32">
        <f>IF(NF407&gt;99,1,0)</f>
        <v/>
      </c>
      <c r="NN407" s="32">
        <f>IF(NJ407&gt;0.0799,1,0)</f>
        <v/>
      </c>
      <c r="NO407" s="32">
        <f>IF(NJ407&gt;NQ407,1,0)</f>
        <v/>
      </c>
      <c r="NP407" s="32">
        <f>NM407+NN407+NO407+NK407+NL407</f>
        <v/>
      </c>
      <c r="NQ407" s="79">
        <f>(((100*NG407)*(NI407-1)*0.98)-((1-NG407)*100))/100</f>
        <v/>
      </c>
      <c r="NR407" s="34">
        <f>IF(LR407&lt;0.9,0,IF(AND(LR407&gt;1.1),0,1))</f>
        <v/>
      </c>
      <c r="NS407" s="34">
        <f>IF(LS407&lt;0.9,0,IF(AND(LS407&gt;1.1),0,1))</f>
        <v/>
      </c>
      <c r="NT407" s="32">
        <f>IF(NF407&gt;99,1,0)</f>
        <v/>
      </c>
      <c r="NU407" s="32">
        <f>IF(NQ407&gt;0.0799,1,0)</f>
        <v/>
      </c>
      <c r="NV407" s="32">
        <f>IF(NQ407&gt;NJ407,1,0)</f>
        <v/>
      </c>
      <c r="NW407" s="32">
        <f>NT407+NU407+NV407+NR407+NS407</f>
        <v/>
      </c>
      <c r="NX407">
        <f>IF(NP407=5,"LayAway0-1",IF(AND(NW407=5),"BackAway0-1",""))</f>
        <v/>
      </c>
      <c r="NY407">
        <f>IF(NP407=5,KO407,IF(AND(NW407=5),KO407,""))</f>
        <v/>
      </c>
      <c r="NZ407">
        <f>IF(NP407=5,"Match Odds",IF(AND(NW407=5),"Match Odds",""))</f>
        <v/>
      </c>
      <c r="OA407">
        <f>IF(NP407=5,KP407,IF(AND(NW407=5),KP407,""))</f>
        <v/>
      </c>
      <c r="OB407">
        <f>IF(NP407=5,"MATCH_ODDS",IF(AND(NW407=5),"MATCH_ODDS",""))</f>
        <v/>
      </c>
      <c r="OC407">
        <f>IF(NP407=5,"LAY",IF(AND(NW407=5),"BACK",""))</f>
        <v/>
      </c>
    </row>
    <row r="408" ht="16.5" customHeight="1" thickBot="1" thickTop="1">
      <c r="A408" s="2" t="n"/>
      <c r="KN408" s="1">
        <f>IF(INDEX(#REF!,MATCH('HT 0-1'!D408,#REF!,0))=INDEX(#REF!,MATCH('HT 0-1'!D408,#REF!,0)),INDEX(#REF!,MATCH('HT 0-1'!D408,#REF!,0)),"ERROR")</f>
        <v/>
      </c>
      <c r="KO408" s="1">
        <f>IF(INDEX(#REF!,MATCH('HT 0-1'!E408,#REF!,0))=INDEX(#REF!,MATCH('HT 0-1'!E408,#REF!,0)),INDEX(#REF!,MATCH('HT 0-1'!E408,#REF!,0)),"ERROR")</f>
        <v/>
      </c>
      <c r="KP408" s="1">
        <f>KN408&amp;" v "&amp;KO408</f>
        <v/>
      </c>
      <c r="KQ408">
        <f>B408&amp;"_"&amp;C408</f>
        <v/>
      </c>
      <c r="KR408" s="1">
        <f>IF((HW408/KK408)&lt;0.335,"G",IF((HW408/KK408)&gt;0.67,"R","A"))</f>
        <v/>
      </c>
      <c r="KS408" s="1">
        <f>IF((HX408/KK408)&lt;0.335,"G",IF((HX408/KK408)&gt;0.67,"R","A"))</f>
        <v/>
      </c>
      <c r="KT408" s="1">
        <f>IF((IH408/KK408)&lt;0.335,"G",IF((IH408/KK408)&gt;0.67,"R","A"))</f>
        <v/>
      </c>
      <c r="KU408" s="1">
        <f>IF((II408/KK408)&lt;0.335,"G",IF((II408/KK408)&gt;0.67,"R","A"))</f>
        <v/>
      </c>
      <c r="KV408" s="1">
        <f>IF((HZ408/KK408)&lt;0.335,"G",IF((HZ408/KK408)&gt;0.67,"R","A"))</f>
        <v/>
      </c>
      <c r="KW408" s="1">
        <f>IF((HY408/KK408)&lt;0.335,"G",IF((HY408/KK408)&gt;0.67,"R","A"))</f>
        <v/>
      </c>
      <c r="KX408" s="1">
        <f>IF((IK408/KK408)&lt;0.335,"G",IF((IK408/KK408)&gt;0.67,"R","A"))</f>
        <v/>
      </c>
      <c r="KY408" s="1">
        <f>IF((IJ408/KK408)&lt;0.335,"G",IF((IJ408/KK408)&gt;0.67,"R","A"))</f>
        <v/>
      </c>
      <c r="KZ408" s="1">
        <f>IF((HQ408/KK408)&lt;0.335,"G",IF((HQ408/KK408)&gt;0.67,"R","A"))</f>
        <v/>
      </c>
      <c r="LA408" s="1">
        <f>IF((IB408/KK408)&lt;0.335,"G",IF((IB408/KK408)&gt;0.67,"R","A"))</f>
        <v/>
      </c>
      <c r="LB408">
        <f>IF(LQ408="0-1",INDEX(Scrape!#REF!,MATCH('HT 0-1'!KP408,Scrape!$B:$B,0)),"")</f>
        <v/>
      </c>
      <c r="LC408">
        <f>IF(LQ408="0-1",INDEX(Scrape!$A:$A,MATCH('HT 0-1'!KP408,Scrape!$B:$B,0)),"")</f>
        <v/>
      </c>
      <c r="LD408">
        <f>IF(LQ408="0-1",INDEX(Scrape!$B:$B,MATCH('HT 0-1'!KP408,Scrape!$B:$B,0)),"")</f>
        <v/>
      </c>
      <c r="LE408">
        <f>IF(LQ408="0-1",INDEX(Scrape!$C:$C,MATCH('HT 0-1'!KP408,Scrape!$B:$B,0)),"")</f>
        <v/>
      </c>
      <c r="LF408">
        <f>IF(LQ408="0-1",INDEX(Scrape!$D:$D,MATCH('HT 0-1'!KP408,Scrape!$B:$B,0)),"")</f>
        <v/>
      </c>
      <c r="LG408">
        <f>IF(LQ408="0-1",INDEX(Scrape!$E:$E,MATCH('HT 0-1'!KP408,Scrape!$B:$B,0)),"")</f>
        <v/>
      </c>
      <c r="LH408">
        <f>IF(LQ408="0-1",INDEX(Scrape!$F:$F,MATCH('HT 0-1'!KP408,Scrape!$B:$B,0)),"")</f>
        <v/>
      </c>
      <c r="LI408">
        <f>IF(LQ408="0-1",INDEX(Scrape!$G:$G,MATCH('HT 0-1'!KP408,Scrape!$B:$B,0)),"")</f>
        <v/>
      </c>
      <c r="LJ408">
        <f>IF(LQ408="0-1",INDEX(Scrape!$H:$H,MATCH('HT 0-1'!KP408,Scrape!$B:$B,0)),"")</f>
        <v/>
      </c>
      <c r="LK408">
        <f>IF(LQ408="0-1",INDEX(Scrape!$I:$I,MATCH('HT 0-1'!KP408,Scrape!$B:$B,0)),"")</f>
        <v/>
      </c>
      <c r="LL408">
        <f>IF(LQ408="0-1",INDEX(Scrape!$J:$J,MATCH('HT 0-1'!KP408,Scrape!$B:$B,0)),"")</f>
        <v/>
      </c>
      <c r="LM408">
        <f>IF(LQ408="0-1",INDEX(Scrape!$K:$K,MATCH('HT 0-1'!KP408,Scrape!$B:$B,0)),"")</f>
        <v/>
      </c>
      <c r="LN408">
        <f>IF(LQ408="0-1",INDEX(Scrape!$L:$L,MATCH('HT 0-1'!KP408,Scrape!$B:$B,0)),"")</f>
        <v/>
      </c>
      <c r="LO408">
        <f>IF(LQ408="0-1",INDEX(Scrape!$M:$M,MATCH('HT 0-1'!KP408,Scrape!$B:$B,0)),"")</f>
        <v/>
      </c>
      <c r="LP408">
        <f>IF(LQ408="0-1",INDEX(Scrape!$N:$N,MATCH('HT 0-1'!KP408,Scrape!$B:$B,0)),"")</f>
        <v/>
      </c>
      <c r="LQ408">
        <f>INDEX(Scrape!$O:$O,MATCH('HT 0-1'!KP408,Scrape!$B:$B,0))</f>
        <v/>
      </c>
      <c r="LR408">
        <f>(1/LJ408)+(1/LI408)+(1/LH408)</f>
        <v/>
      </c>
      <c r="LS408">
        <f>(1/LG408)+(1/LF408)+(1/LE408)</f>
        <v/>
      </c>
      <c r="LT408" s="8">
        <f>IF(INDEX(#REF!,MATCH(KQ408,#REF!,0))=INDEX(#REF!,MATCH(KQ408,#REF!,0)),INDEX(#REF!,MATCH(KQ408,#REF!,0)),"ERROR")</f>
        <v/>
      </c>
      <c r="LU408" s="4">
        <f>IF(KR408="G",2,IF(KR408="R",0.5,IF(KR408="A",1)))</f>
        <v/>
      </c>
      <c r="LV408" s="4">
        <f>IF(KS408="G",0.5,IF(KS408="R",2,IF(KS408="A",1)))</f>
        <v/>
      </c>
      <c r="LW408" s="4">
        <f>IF(KT408="G",2,IF(KT408="R",0.5,IF(KT408="A",1)))</f>
        <v/>
      </c>
      <c r="LX408" s="4">
        <f>IF(KU408="G",0.5,IF(KU408="R",2,IF(KU408="A",1)))</f>
        <v/>
      </c>
      <c r="LY408" s="7">
        <f>(LK408*(LU408+LX408)+(LL408*(LU408+LX408)))</f>
        <v/>
      </c>
      <c r="LZ408" s="7">
        <f>(LN408*(LV408+LW408)+(LO408*(LV408+LW408)))</f>
        <v/>
      </c>
      <c r="MA408" s="11">
        <f>LY408-LZ408</f>
        <v/>
      </c>
      <c r="MB408" s="5">
        <f>MA408+2</f>
        <v/>
      </c>
      <c r="MC408" s="6">
        <f>MA408-2</f>
        <v/>
      </c>
      <c r="MD408" s="4">
        <f>LE408</f>
        <v/>
      </c>
      <c r="ME408" s="9">
        <f>IF(MD408=0,1000,MD408+0.75)</f>
        <v/>
      </c>
      <c r="MF408" s="10">
        <f>IF(MD408=0,0,MD408-0.75)</f>
        <v/>
      </c>
      <c r="MG408" s="4">
        <f>((LM408*(LU408+LX408))-((LP408*(LV408+LW408))))</f>
        <v/>
      </c>
      <c r="MH408" s="9">
        <f>MG408*1.2</f>
        <v/>
      </c>
      <c r="MI408" s="10">
        <f>MG408*0.8</f>
        <v/>
      </c>
      <c r="MJ408">
        <f>IFERROR(NX408,"")</f>
        <v/>
      </c>
      <c r="MK408">
        <f>IFERROR(NY408,"")</f>
        <v/>
      </c>
      <c r="ML408">
        <f>IFERROR(NZ408,"")</f>
        <v/>
      </c>
      <c r="MM408">
        <f>IFERROR(OA408,"")</f>
        <v/>
      </c>
      <c r="MN408">
        <f>IFERROR(OB408,"")</f>
        <v/>
      </c>
      <c r="MO408">
        <f>IFERROR(OC408,"")</f>
        <v/>
      </c>
      <c r="MP408" s="1">
        <f>COUNTIFS(#REF!,LT408,#REF!,1,#REF!,"&gt;="&amp;MC408,#REF!,"&lt;="&amp;MB408,#REF!,"&lt;="&amp;ME408,#REF!,"&gt;="&amp;MF408,#REF!,"="&amp;KV408,#REF!,"="&amp;KX408)</f>
        <v/>
      </c>
      <c r="MQ408" s="1">
        <f>COUNTIFS(#REF!,LT408,#REF!,0,#REF!,"&gt;="&amp;MC408,#REF!,"&lt;="&amp;MB408,#REF!,"&lt;="&amp;ME408,#REF!,"&gt;="&amp;MF408,#REF!,"="&amp;KV408,#REF!,"="&amp;KX408)</f>
        <v/>
      </c>
      <c r="MR408" s="1">
        <f>COUNTIFS(#REF!,LT408,#REF!,1,#REF!,"&gt;="&amp;MC408,#REF!,"&lt;="&amp;MB408,#REF!,"&lt;="&amp;ME408,#REF!,"&gt;="&amp;MF408,#REF!,"="&amp;KW408,#REF!,"="&amp;KY408)</f>
        <v/>
      </c>
      <c r="MS408" s="1">
        <f>COUNTIFS(#REF!,LT408,#REF!,0,#REF!,"&gt;="&amp;MC408,#REF!,"&lt;="&amp;MB408,#REF!,"&lt;="&amp;ME408,#REF!,"&gt;="&amp;MF408,#REF!,"="&amp;KW408,#REF!,"="&amp;KY408)</f>
        <v/>
      </c>
      <c r="MT408" s="1">
        <f>COUNTIFS(#REF!,LT408,#REF!,1,#REF!,"&gt;="&amp;MI408,#REF!,"&lt;="&amp;MH408,#REF!,"&lt;="&amp;ME408,#REF!,"&gt;="&amp;MF408)</f>
        <v/>
      </c>
      <c r="MU408" s="1">
        <f>COUNTIFS(#REF!,LT408,#REF!,0,#REF!,"&gt;="&amp;MI408,#REF!,"&lt;="&amp;MH408,#REF!,"&lt;="&amp;ME408,#REF!,"&gt;="&amp;MF408)</f>
        <v/>
      </c>
      <c r="MV408" s="1">
        <f>COUNTIFS(#REF!,LT408,#REF!,1,#REF!,"&gt;="&amp;MI408,#REF!,"&lt;="&amp;MH408,#REF!,"="&amp;KZ408,#REF!,"="&amp;LA408,#REF!,"&lt;="&amp;ME408,#REF!,"&gt;="&amp;MF408)</f>
        <v/>
      </c>
      <c r="MW408" s="1">
        <f>COUNTIFS(#REF!,LT408,#REF!,0,#REF!,"&gt;="&amp;MI408,#REF!,"&lt;="&amp;MH408,#REF!,"="&amp;KZ408,#REF!,"="&amp;LA408,#REF!,"&lt;="&amp;ME408,#REF!,"&gt;="&amp;MF408)</f>
        <v/>
      </c>
      <c r="MX408" s="1">
        <f>COUNTIFS(#REF!,LT408,#REF!,1,#REF!,"&gt;="&amp;MC408,#REF!,"&lt;="&amp;MB408,#REF!,"&lt;="&amp;ME408,#REF!,"&gt;="&amp;MF408)</f>
        <v/>
      </c>
      <c r="MY408" s="1">
        <f>COUNTIFS(#REF!,LT408,#REF!,0,#REF!,"&gt;="&amp;MC408,#REF!,"&lt;="&amp;MB408,#REF!,"&lt;="&amp;ME408,#REF!,"&gt;="&amp;MF408)</f>
        <v/>
      </c>
      <c r="MZ408" s="1">
        <f>COUNTIFS(#REF!,LT408,#REF!,1,#REF!,"&lt;="&amp;ME408,#REF!,"&gt;="&amp;MF408,#REF!,"="&amp;KV408,#REF!,"="&amp;KX408)</f>
        <v/>
      </c>
      <c r="NA408" s="1">
        <f>COUNTIFS(#REF!,LT408,#REF!,0,#REF!,"&lt;="&amp;ME408,#REF!,"&gt;="&amp;MF408,#REF!,"="&amp;KV408,#REF!,"="&amp;KX408)</f>
        <v/>
      </c>
      <c r="NB408" s="1">
        <f>COUNTIFS(#REF!,LT408,#REF!,1,#REF!,"&lt;="&amp;ME408,#REF!,"&gt;="&amp;MF408,#REF!,"="&amp;KW408,#REF!,"="&amp;KY408)</f>
        <v/>
      </c>
      <c r="NC408" s="1">
        <f>COUNTIFS(#REF!,LT408,#REF!,0,#REF!,"&lt;="&amp;ME408,#REF!,"&gt;="&amp;MF408,#REF!,"="&amp;KW408,#REF!,"="&amp;KY408)</f>
        <v/>
      </c>
      <c r="ND408" s="1">
        <f>MP408+MR408+MT408+MV408+MX408+MZ408+NB408</f>
        <v/>
      </c>
      <c r="NE408" s="1">
        <f>MQ408+MS408+MU408+MW408+MY408+NA408+NC408</f>
        <v/>
      </c>
      <c r="NF408" s="1">
        <f>ND408+NE408</f>
        <v/>
      </c>
      <c r="NG408" s="33">
        <f>ND408/(ND408+NE408)</f>
        <v/>
      </c>
      <c r="NH408" s="3">
        <f>1/NG408</f>
        <v/>
      </c>
      <c r="NI408" s="1">
        <f>LI408</f>
        <v/>
      </c>
      <c r="NJ408" s="79">
        <f>((1-NG408)*(1/(NI408-1))*0.98-(NG408*1))</f>
        <v/>
      </c>
      <c r="NK408" s="34">
        <f>IF(LR408&lt;0.9,0,IF(AND(LR408&gt;1.1),0,1))</f>
        <v/>
      </c>
      <c r="NL408" s="34">
        <f>IF(LS408&lt;0.9,0,IF(AND(LS408&gt;1.1),0,1))</f>
        <v/>
      </c>
      <c r="NM408" s="32">
        <f>IF(NF408&gt;99,1,0)</f>
        <v/>
      </c>
      <c r="NN408" s="32">
        <f>IF(NJ408&gt;0.0799,1,0)</f>
        <v/>
      </c>
      <c r="NO408" s="32">
        <f>IF(NJ408&gt;NQ408,1,0)</f>
        <v/>
      </c>
      <c r="NP408" s="32">
        <f>NM408+NN408+NO408+NK408+NL408</f>
        <v/>
      </c>
      <c r="NQ408" s="79">
        <f>(((100*NG408)*(NI408-1)*0.98)-((1-NG408)*100))/100</f>
        <v/>
      </c>
      <c r="NR408" s="34">
        <f>IF(LR408&lt;0.9,0,IF(AND(LR408&gt;1.1),0,1))</f>
        <v/>
      </c>
      <c r="NS408" s="34">
        <f>IF(LS408&lt;0.9,0,IF(AND(LS408&gt;1.1),0,1))</f>
        <v/>
      </c>
      <c r="NT408" s="32">
        <f>IF(NF408&gt;99,1,0)</f>
        <v/>
      </c>
      <c r="NU408" s="32">
        <f>IF(NQ408&gt;0.0799,1,0)</f>
        <v/>
      </c>
      <c r="NV408" s="32">
        <f>IF(NQ408&gt;NJ408,1,0)</f>
        <v/>
      </c>
      <c r="NW408" s="32">
        <f>NT408+NU408+NV408+NR408+NS408</f>
        <v/>
      </c>
      <c r="NX408">
        <f>IF(NP408=5,"LayAway0-1",IF(AND(NW408=5),"BackAway0-1",""))</f>
        <v/>
      </c>
      <c r="NY408">
        <f>IF(NP408=5,KO408,IF(AND(NW408=5),KO408,""))</f>
        <v/>
      </c>
      <c r="NZ408">
        <f>IF(NP408=5,"Match Odds",IF(AND(NW408=5),"Match Odds",""))</f>
        <v/>
      </c>
      <c r="OA408">
        <f>IF(NP408=5,KP408,IF(AND(NW408=5),KP408,""))</f>
        <v/>
      </c>
      <c r="OB408">
        <f>IF(NP408=5,"MATCH_ODDS",IF(AND(NW408=5),"MATCH_ODDS",""))</f>
        <v/>
      </c>
      <c r="OC408">
        <f>IF(NP408=5,"LAY",IF(AND(NW408=5),"BACK",""))</f>
        <v/>
      </c>
    </row>
    <row r="409" ht="16.5" customHeight="1" thickBot="1" thickTop="1">
      <c r="A409" s="2" t="n"/>
      <c r="KN409" s="1">
        <f>IF(INDEX(#REF!,MATCH('HT 0-1'!D409,#REF!,0))=INDEX(#REF!,MATCH('HT 0-1'!D409,#REF!,0)),INDEX(#REF!,MATCH('HT 0-1'!D409,#REF!,0)),"ERROR")</f>
        <v/>
      </c>
      <c r="KO409" s="1">
        <f>IF(INDEX(#REF!,MATCH('HT 0-1'!E409,#REF!,0))=INDEX(#REF!,MATCH('HT 0-1'!E409,#REF!,0)),INDEX(#REF!,MATCH('HT 0-1'!E409,#REF!,0)),"ERROR")</f>
        <v/>
      </c>
      <c r="KP409" s="1">
        <f>KN409&amp;" v "&amp;KO409</f>
        <v/>
      </c>
      <c r="KQ409">
        <f>B409&amp;"_"&amp;C409</f>
        <v/>
      </c>
      <c r="KR409" s="1">
        <f>IF((HW409/KK409)&lt;0.335,"G",IF((HW409/KK409)&gt;0.67,"R","A"))</f>
        <v/>
      </c>
      <c r="KS409" s="1">
        <f>IF((HX409/KK409)&lt;0.335,"G",IF((HX409/KK409)&gt;0.67,"R","A"))</f>
        <v/>
      </c>
      <c r="KT409" s="1">
        <f>IF((IH409/KK409)&lt;0.335,"G",IF((IH409/KK409)&gt;0.67,"R","A"))</f>
        <v/>
      </c>
      <c r="KU409" s="1">
        <f>IF((II409/KK409)&lt;0.335,"G",IF((II409/KK409)&gt;0.67,"R","A"))</f>
        <v/>
      </c>
      <c r="KV409" s="1">
        <f>IF((HZ409/KK409)&lt;0.335,"G",IF((HZ409/KK409)&gt;0.67,"R","A"))</f>
        <v/>
      </c>
      <c r="KW409" s="1">
        <f>IF((HY409/KK409)&lt;0.335,"G",IF((HY409/KK409)&gt;0.67,"R","A"))</f>
        <v/>
      </c>
      <c r="KX409" s="1">
        <f>IF((IK409/KK409)&lt;0.335,"G",IF((IK409/KK409)&gt;0.67,"R","A"))</f>
        <v/>
      </c>
      <c r="KY409" s="1">
        <f>IF((IJ409/KK409)&lt;0.335,"G",IF((IJ409/KK409)&gt;0.67,"R","A"))</f>
        <v/>
      </c>
      <c r="KZ409" s="1">
        <f>IF((HQ409/KK409)&lt;0.335,"G",IF((HQ409/KK409)&gt;0.67,"R","A"))</f>
        <v/>
      </c>
      <c r="LA409" s="1">
        <f>IF((IB409/KK409)&lt;0.335,"G",IF((IB409/KK409)&gt;0.67,"R","A"))</f>
        <v/>
      </c>
      <c r="LB409">
        <f>IF(LQ409="0-1",INDEX(Scrape!#REF!,MATCH('HT 0-1'!KP409,Scrape!$B:$B,0)),"")</f>
        <v/>
      </c>
      <c r="LC409">
        <f>IF(LQ409="0-1",INDEX(Scrape!$A:$A,MATCH('HT 0-1'!KP409,Scrape!$B:$B,0)),"")</f>
        <v/>
      </c>
      <c r="LD409">
        <f>IF(LQ409="0-1",INDEX(Scrape!$B:$B,MATCH('HT 0-1'!KP409,Scrape!$B:$B,0)),"")</f>
        <v/>
      </c>
      <c r="LE409">
        <f>IF(LQ409="0-1",INDEX(Scrape!$C:$C,MATCH('HT 0-1'!KP409,Scrape!$B:$B,0)),"")</f>
        <v/>
      </c>
      <c r="LF409">
        <f>IF(LQ409="0-1",INDEX(Scrape!$D:$D,MATCH('HT 0-1'!KP409,Scrape!$B:$B,0)),"")</f>
        <v/>
      </c>
      <c r="LG409">
        <f>IF(LQ409="0-1",INDEX(Scrape!$E:$E,MATCH('HT 0-1'!KP409,Scrape!$B:$B,0)),"")</f>
        <v/>
      </c>
      <c r="LH409">
        <f>IF(LQ409="0-1",INDEX(Scrape!$F:$F,MATCH('HT 0-1'!KP409,Scrape!$B:$B,0)),"")</f>
        <v/>
      </c>
      <c r="LI409">
        <f>IF(LQ409="0-1",INDEX(Scrape!$G:$G,MATCH('HT 0-1'!KP409,Scrape!$B:$B,0)),"")</f>
        <v/>
      </c>
      <c r="LJ409">
        <f>IF(LQ409="0-1",INDEX(Scrape!$H:$H,MATCH('HT 0-1'!KP409,Scrape!$B:$B,0)),"")</f>
        <v/>
      </c>
      <c r="LK409">
        <f>IF(LQ409="0-1",INDEX(Scrape!$I:$I,MATCH('HT 0-1'!KP409,Scrape!$B:$B,0)),"")</f>
        <v/>
      </c>
      <c r="LL409">
        <f>IF(LQ409="0-1",INDEX(Scrape!$J:$J,MATCH('HT 0-1'!KP409,Scrape!$B:$B,0)),"")</f>
        <v/>
      </c>
      <c r="LM409">
        <f>IF(LQ409="0-1",INDEX(Scrape!$K:$K,MATCH('HT 0-1'!KP409,Scrape!$B:$B,0)),"")</f>
        <v/>
      </c>
      <c r="LN409">
        <f>IF(LQ409="0-1",INDEX(Scrape!$L:$L,MATCH('HT 0-1'!KP409,Scrape!$B:$B,0)),"")</f>
        <v/>
      </c>
      <c r="LO409">
        <f>IF(LQ409="0-1",INDEX(Scrape!$M:$M,MATCH('HT 0-1'!KP409,Scrape!$B:$B,0)),"")</f>
        <v/>
      </c>
      <c r="LP409">
        <f>IF(LQ409="0-1",INDEX(Scrape!$N:$N,MATCH('HT 0-1'!KP409,Scrape!$B:$B,0)),"")</f>
        <v/>
      </c>
      <c r="LQ409">
        <f>INDEX(Scrape!$O:$O,MATCH('HT 0-1'!KP409,Scrape!$B:$B,0))</f>
        <v/>
      </c>
      <c r="LR409">
        <f>(1/LJ409)+(1/LI409)+(1/LH409)</f>
        <v/>
      </c>
      <c r="LS409">
        <f>(1/LG409)+(1/LF409)+(1/LE409)</f>
        <v/>
      </c>
      <c r="LT409" s="8">
        <f>IF(INDEX(#REF!,MATCH(KQ409,#REF!,0))=INDEX(#REF!,MATCH(KQ409,#REF!,0)),INDEX(#REF!,MATCH(KQ409,#REF!,0)),"ERROR")</f>
        <v/>
      </c>
      <c r="LU409" s="4">
        <f>IF(KR409="G",2,IF(KR409="R",0.5,IF(KR409="A",1)))</f>
        <v/>
      </c>
      <c r="LV409" s="4">
        <f>IF(KS409="G",0.5,IF(KS409="R",2,IF(KS409="A",1)))</f>
        <v/>
      </c>
      <c r="LW409" s="4">
        <f>IF(KT409="G",2,IF(KT409="R",0.5,IF(KT409="A",1)))</f>
        <v/>
      </c>
      <c r="LX409" s="4">
        <f>IF(KU409="G",0.5,IF(KU409="R",2,IF(KU409="A",1)))</f>
        <v/>
      </c>
      <c r="LY409" s="7">
        <f>(LK409*(LU409+LX409)+(LL409*(LU409+LX409)))</f>
        <v/>
      </c>
      <c r="LZ409" s="7">
        <f>(LN409*(LV409+LW409)+(LO409*(LV409+LW409)))</f>
        <v/>
      </c>
      <c r="MA409" s="11">
        <f>LY409-LZ409</f>
        <v/>
      </c>
      <c r="MB409" s="5">
        <f>MA409+2</f>
        <v/>
      </c>
      <c r="MC409" s="6">
        <f>MA409-2</f>
        <v/>
      </c>
      <c r="MD409" s="4">
        <f>LE409</f>
        <v/>
      </c>
      <c r="ME409" s="9">
        <f>IF(MD409=0,1000,MD409+0.75)</f>
        <v/>
      </c>
      <c r="MF409" s="10">
        <f>IF(MD409=0,0,MD409-0.75)</f>
        <v/>
      </c>
      <c r="MG409" s="4">
        <f>((LM409*(LU409+LX409))-((LP409*(LV409+LW409))))</f>
        <v/>
      </c>
      <c r="MH409" s="9">
        <f>MG409*1.2</f>
        <v/>
      </c>
      <c r="MI409" s="10">
        <f>MG409*0.8</f>
        <v/>
      </c>
      <c r="MJ409">
        <f>IFERROR(NX409,"")</f>
        <v/>
      </c>
      <c r="MK409">
        <f>IFERROR(NY409,"")</f>
        <v/>
      </c>
      <c r="ML409">
        <f>IFERROR(NZ409,"")</f>
        <v/>
      </c>
      <c r="MM409">
        <f>IFERROR(OA409,"")</f>
        <v/>
      </c>
      <c r="MN409">
        <f>IFERROR(OB409,"")</f>
        <v/>
      </c>
      <c r="MO409">
        <f>IFERROR(OC409,"")</f>
        <v/>
      </c>
      <c r="MP409" s="1">
        <f>COUNTIFS(#REF!,LT409,#REF!,1,#REF!,"&gt;="&amp;MC409,#REF!,"&lt;="&amp;MB409,#REF!,"&lt;="&amp;ME409,#REF!,"&gt;="&amp;MF409,#REF!,"="&amp;KV409,#REF!,"="&amp;KX409)</f>
        <v/>
      </c>
      <c r="MQ409" s="1">
        <f>COUNTIFS(#REF!,LT409,#REF!,0,#REF!,"&gt;="&amp;MC409,#REF!,"&lt;="&amp;MB409,#REF!,"&lt;="&amp;ME409,#REF!,"&gt;="&amp;MF409,#REF!,"="&amp;KV409,#REF!,"="&amp;KX409)</f>
        <v/>
      </c>
      <c r="MR409" s="1">
        <f>COUNTIFS(#REF!,LT409,#REF!,1,#REF!,"&gt;="&amp;MC409,#REF!,"&lt;="&amp;MB409,#REF!,"&lt;="&amp;ME409,#REF!,"&gt;="&amp;MF409,#REF!,"="&amp;KW409,#REF!,"="&amp;KY409)</f>
        <v/>
      </c>
      <c r="MS409" s="1">
        <f>COUNTIFS(#REF!,LT409,#REF!,0,#REF!,"&gt;="&amp;MC409,#REF!,"&lt;="&amp;MB409,#REF!,"&lt;="&amp;ME409,#REF!,"&gt;="&amp;MF409,#REF!,"="&amp;KW409,#REF!,"="&amp;KY409)</f>
        <v/>
      </c>
      <c r="MT409" s="1">
        <f>COUNTIFS(#REF!,LT409,#REF!,1,#REF!,"&gt;="&amp;MI409,#REF!,"&lt;="&amp;MH409,#REF!,"&lt;="&amp;ME409,#REF!,"&gt;="&amp;MF409)</f>
        <v/>
      </c>
      <c r="MU409" s="1">
        <f>COUNTIFS(#REF!,LT409,#REF!,0,#REF!,"&gt;="&amp;MI409,#REF!,"&lt;="&amp;MH409,#REF!,"&lt;="&amp;ME409,#REF!,"&gt;="&amp;MF409)</f>
        <v/>
      </c>
      <c r="MV409" s="1">
        <f>COUNTIFS(#REF!,LT409,#REF!,1,#REF!,"&gt;="&amp;MI409,#REF!,"&lt;="&amp;MH409,#REF!,"="&amp;KZ409,#REF!,"="&amp;LA409,#REF!,"&lt;="&amp;ME409,#REF!,"&gt;="&amp;MF409)</f>
        <v/>
      </c>
      <c r="MW409" s="1">
        <f>COUNTIFS(#REF!,LT409,#REF!,0,#REF!,"&gt;="&amp;MI409,#REF!,"&lt;="&amp;MH409,#REF!,"="&amp;KZ409,#REF!,"="&amp;LA409,#REF!,"&lt;="&amp;ME409,#REF!,"&gt;="&amp;MF409)</f>
        <v/>
      </c>
      <c r="MX409" s="1">
        <f>COUNTIFS(#REF!,LT409,#REF!,1,#REF!,"&gt;="&amp;MC409,#REF!,"&lt;="&amp;MB409,#REF!,"&lt;="&amp;ME409,#REF!,"&gt;="&amp;MF409)</f>
        <v/>
      </c>
      <c r="MY409" s="1">
        <f>COUNTIFS(#REF!,LT409,#REF!,0,#REF!,"&gt;="&amp;MC409,#REF!,"&lt;="&amp;MB409,#REF!,"&lt;="&amp;ME409,#REF!,"&gt;="&amp;MF409)</f>
        <v/>
      </c>
      <c r="MZ409" s="1">
        <f>COUNTIFS(#REF!,LT409,#REF!,1,#REF!,"&lt;="&amp;ME409,#REF!,"&gt;="&amp;MF409,#REF!,"="&amp;KV409,#REF!,"="&amp;KX409)</f>
        <v/>
      </c>
      <c r="NA409" s="1">
        <f>COUNTIFS(#REF!,LT409,#REF!,0,#REF!,"&lt;="&amp;ME409,#REF!,"&gt;="&amp;MF409,#REF!,"="&amp;KV409,#REF!,"="&amp;KX409)</f>
        <v/>
      </c>
      <c r="NB409" s="1">
        <f>COUNTIFS(#REF!,LT409,#REF!,1,#REF!,"&lt;="&amp;ME409,#REF!,"&gt;="&amp;MF409,#REF!,"="&amp;KW409,#REF!,"="&amp;KY409)</f>
        <v/>
      </c>
      <c r="NC409" s="1">
        <f>COUNTIFS(#REF!,LT409,#REF!,0,#REF!,"&lt;="&amp;ME409,#REF!,"&gt;="&amp;MF409,#REF!,"="&amp;KW409,#REF!,"="&amp;KY409)</f>
        <v/>
      </c>
      <c r="ND409" s="1">
        <f>MP409+MR409+MT409+MV409+MX409+MZ409+NB409</f>
        <v/>
      </c>
      <c r="NE409" s="1">
        <f>MQ409+MS409+MU409+MW409+MY409+NA409+NC409</f>
        <v/>
      </c>
      <c r="NF409" s="1">
        <f>ND409+NE409</f>
        <v/>
      </c>
      <c r="NG409" s="33">
        <f>ND409/(ND409+NE409)</f>
        <v/>
      </c>
      <c r="NH409" s="3">
        <f>1/NG409</f>
        <v/>
      </c>
      <c r="NI409" s="1">
        <f>LI409</f>
        <v/>
      </c>
      <c r="NJ409" s="79">
        <f>((1-NG409)*(1/(NI409-1))*0.98-(NG409*1))</f>
        <v/>
      </c>
      <c r="NK409" s="34">
        <f>IF(LR409&lt;0.9,0,IF(AND(LR409&gt;1.1),0,1))</f>
        <v/>
      </c>
      <c r="NL409" s="34">
        <f>IF(LS409&lt;0.9,0,IF(AND(LS409&gt;1.1),0,1))</f>
        <v/>
      </c>
      <c r="NM409" s="32">
        <f>IF(NF409&gt;99,1,0)</f>
        <v/>
      </c>
      <c r="NN409" s="32">
        <f>IF(NJ409&gt;0.0799,1,0)</f>
        <v/>
      </c>
      <c r="NO409" s="32">
        <f>IF(NJ409&gt;NQ409,1,0)</f>
        <v/>
      </c>
      <c r="NP409" s="32">
        <f>NM409+NN409+NO409+NK409+NL409</f>
        <v/>
      </c>
      <c r="NQ409" s="79">
        <f>(((100*NG409)*(NI409-1)*0.98)-((1-NG409)*100))/100</f>
        <v/>
      </c>
      <c r="NR409" s="34">
        <f>IF(LR409&lt;0.9,0,IF(AND(LR409&gt;1.1),0,1))</f>
        <v/>
      </c>
      <c r="NS409" s="34">
        <f>IF(LS409&lt;0.9,0,IF(AND(LS409&gt;1.1),0,1))</f>
        <v/>
      </c>
      <c r="NT409" s="32">
        <f>IF(NF409&gt;99,1,0)</f>
        <v/>
      </c>
      <c r="NU409" s="32">
        <f>IF(NQ409&gt;0.0799,1,0)</f>
        <v/>
      </c>
      <c r="NV409" s="32">
        <f>IF(NQ409&gt;NJ409,1,0)</f>
        <v/>
      </c>
      <c r="NW409" s="32">
        <f>NT409+NU409+NV409+NR409+NS409</f>
        <v/>
      </c>
      <c r="NX409">
        <f>IF(NP409=5,"LayAway0-1",IF(AND(NW409=5),"BackAway0-1",""))</f>
        <v/>
      </c>
      <c r="NY409">
        <f>IF(NP409=5,KO409,IF(AND(NW409=5),KO409,""))</f>
        <v/>
      </c>
      <c r="NZ409">
        <f>IF(NP409=5,"Match Odds",IF(AND(NW409=5),"Match Odds",""))</f>
        <v/>
      </c>
      <c r="OA409">
        <f>IF(NP409=5,KP409,IF(AND(NW409=5),KP409,""))</f>
        <v/>
      </c>
      <c r="OB409">
        <f>IF(NP409=5,"MATCH_ODDS",IF(AND(NW409=5),"MATCH_ODDS",""))</f>
        <v/>
      </c>
      <c r="OC409">
        <f>IF(NP409=5,"LAY",IF(AND(NW409=5),"BACK",""))</f>
        <v/>
      </c>
    </row>
    <row r="410" ht="16.5" customHeight="1" thickBot="1" thickTop="1">
      <c r="A410" s="2" t="n"/>
      <c r="KN410" s="1">
        <f>IF(INDEX(#REF!,MATCH('HT 0-1'!D410,#REF!,0))=INDEX(#REF!,MATCH('HT 0-1'!D410,#REF!,0)),INDEX(#REF!,MATCH('HT 0-1'!D410,#REF!,0)),"ERROR")</f>
        <v/>
      </c>
      <c r="KO410" s="1">
        <f>IF(INDEX(#REF!,MATCH('HT 0-1'!E410,#REF!,0))=INDEX(#REF!,MATCH('HT 0-1'!E410,#REF!,0)),INDEX(#REF!,MATCH('HT 0-1'!E410,#REF!,0)),"ERROR")</f>
        <v/>
      </c>
      <c r="KP410" s="1">
        <f>KN410&amp;" v "&amp;KO410</f>
        <v/>
      </c>
      <c r="KQ410">
        <f>B410&amp;"_"&amp;C410</f>
        <v/>
      </c>
      <c r="KR410" s="1">
        <f>IF((HW410/KK410)&lt;0.335,"G",IF((HW410/KK410)&gt;0.67,"R","A"))</f>
        <v/>
      </c>
      <c r="KS410" s="1">
        <f>IF((HX410/KK410)&lt;0.335,"G",IF((HX410/KK410)&gt;0.67,"R","A"))</f>
        <v/>
      </c>
      <c r="KT410" s="1">
        <f>IF((IH410/KK410)&lt;0.335,"G",IF((IH410/KK410)&gt;0.67,"R","A"))</f>
        <v/>
      </c>
      <c r="KU410" s="1">
        <f>IF((II410/KK410)&lt;0.335,"G",IF((II410/KK410)&gt;0.67,"R","A"))</f>
        <v/>
      </c>
      <c r="KV410" s="1">
        <f>IF((HZ410/KK410)&lt;0.335,"G",IF((HZ410/KK410)&gt;0.67,"R","A"))</f>
        <v/>
      </c>
      <c r="KW410" s="1">
        <f>IF((HY410/KK410)&lt;0.335,"G",IF((HY410/KK410)&gt;0.67,"R","A"))</f>
        <v/>
      </c>
      <c r="KX410" s="1">
        <f>IF((IK410/KK410)&lt;0.335,"G",IF((IK410/KK410)&gt;0.67,"R","A"))</f>
        <v/>
      </c>
      <c r="KY410" s="1">
        <f>IF((IJ410/KK410)&lt;0.335,"G",IF((IJ410/KK410)&gt;0.67,"R","A"))</f>
        <v/>
      </c>
      <c r="KZ410" s="1">
        <f>IF((HQ410/KK410)&lt;0.335,"G",IF((HQ410/KK410)&gt;0.67,"R","A"))</f>
        <v/>
      </c>
      <c r="LA410" s="1">
        <f>IF((IB410/KK410)&lt;0.335,"G",IF((IB410/KK410)&gt;0.67,"R","A"))</f>
        <v/>
      </c>
      <c r="LB410">
        <f>IF(LQ410="0-1",INDEX(Scrape!#REF!,MATCH('HT 0-1'!KP410,Scrape!$B:$B,0)),"")</f>
        <v/>
      </c>
      <c r="LC410">
        <f>IF(LQ410="0-1",INDEX(Scrape!$A:$A,MATCH('HT 0-1'!KP410,Scrape!$B:$B,0)),"")</f>
        <v/>
      </c>
      <c r="LD410">
        <f>IF(LQ410="0-1",INDEX(Scrape!$B:$B,MATCH('HT 0-1'!KP410,Scrape!$B:$B,0)),"")</f>
        <v/>
      </c>
      <c r="LE410">
        <f>IF(LQ410="0-1",INDEX(Scrape!$C:$C,MATCH('HT 0-1'!KP410,Scrape!$B:$B,0)),"")</f>
        <v/>
      </c>
      <c r="LF410">
        <f>IF(LQ410="0-1",INDEX(Scrape!$D:$D,MATCH('HT 0-1'!KP410,Scrape!$B:$B,0)),"")</f>
        <v/>
      </c>
      <c r="LG410">
        <f>IF(LQ410="0-1",INDEX(Scrape!$E:$E,MATCH('HT 0-1'!KP410,Scrape!$B:$B,0)),"")</f>
        <v/>
      </c>
      <c r="LH410">
        <f>IF(LQ410="0-1",INDEX(Scrape!$F:$F,MATCH('HT 0-1'!KP410,Scrape!$B:$B,0)),"")</f>
        <v/>
      </c>
      <c r="LI410">
        <f>IF(LQ410="0-1",INDEX(Scrape!$G:$G,MATCH('HT 0-1'!KP410,Scrape!$B:$B,0)),"")</f>
        <v/>
      </c>
      <c r="LJ410">
        <f>IF(LQ410="0-1",INDEX(Scrape!$H:$H,MATCH('HT 0-1'!KP410,Scrape!$B:$B,0)),"")</f>
        <v/>
      </c>
      <c r="LK410">
        <f>IF(LQ410="0-1",INDEX(Scrape!$I:$I,MATCH('HT 0-1'!KP410,Scrape!$B:$B,0)),"")</f>
        <v/>
      </c>
      <c r="LL410">
        <f>IF(LQ410="0-1",INDEX(Scrape!$J:$J,MATCH('HT 0-1'!KP410,Scrape!$B:$B,0)),"")</f>
        <v/>
      </c>
      <c r="LM410">
        <f>IF(LQ410="0-1",INDEX(Scrape!$K:$K,MATCH('HT 0-1'!KP410,Scrape!$B:$B,0)),"")</f>
        <v/>
      </c>
      <c r="LN410">
        <f>IF(LQ410="0-1",INDEX(Scrape!$L:$L,MATCH('HT 0-1'!KP410,Scrape!$B:$B,0)),"")</f>
        <v/>
      </c>
      <c r="LO410">
        <f>IF(LQ410="0-1",INDEX(Scrape!$M:$M,MATCH('HT 0-1'!KP410,Scrape!$B:$B,0)),"")</f>
        <v/>
      </c>
      <c r="LP410">
        <f>IF(LQ410="0-1",INDEX(Scrape!$N:$N,MATCH('HT 0-1'!KP410,Scrape!$B:$B,0)),"")</f>
        <v/>
      </c>
      <c r="LQ410">
        <f>INDEX(Scrape!$O:$O,MATCH('HT 0-1'!KP410,Scrape!$B:$B,0))</f>
        <v/>
      </c>
      <c r="LR410">
        <f>(1/LJ410)+(1/LI410)+(1/LH410)</f>
        <v/>
      </c>
      <c r="LS410">
        <f>(1/LG410)+(1/LF410)+(1/LE410)</f>
        <v/>
      </c>
      <c r="LT410" s="8">
        <f>IF(INDEX(#REF!,MATCH(KQ410,#REF!,0))=INDEX(#REF!,MATCH(KQ410,#REF!,0)),INDEX(#REF!,MATCH(KQ410,#REF!,0)),"ERROR")</f>
        <v/>
      </c>
      <c r="LU410" s="4">
        <f>IF(KR410="G",2,IF(KR410="R",0.5,IF(KR410="A",1)))</f>
        <v/>
      </c>
      <c r="LV410" s="4">
        <f>IF(KS410="G",0.5,IF(KS410="R",2,IF(KS410="A",1)))</f>
        <v/>
      </c>
      <c r="LW410" s="4">
        <f>IF(KT410="G",2,IF(KT410="R",0.5,IF(KT410="A",1)))</f>
        <v/>
      </c>
      <c r="LX410" s="4">
        <f>IF(KU410="G",0.5,IF(KU410="R",2,IF(KU410="A",1)))</f>
        <v/>
      </c>
      <c r="LY410" s="7">
        <f>(LK410*(LU410+LX410)+(LL410*(LU410+LX410)))</f>
        <v/>
      </c>
      <c r="LZ410" s="7">
        <f>(LN410*(LV410+LW410)+(LO410*(LV410+LW410)))</f>
        <v/>
      </c>
      <c r="MA410" s="11">
        <f>LY410-LZ410</f>
        <v/>
      </c>
      <c r="MB410" s="5">
        <f>MA410+2</f>
        <v/>
      </c>
      <c r="MC410" s="6">
        <f>MA410-2</f>
        <v/>
      </c>
      <c r="MD410" s="4">
        <f>LE410</f>
        <v/>
      </c>
      <c r="ME410" s="9">
        <f>IF(MD410=0,1000,MD410+0.75)</f>
        <v/>
      </c>
      <c r="MF410" s="10">
        <f>IF(MD410=0,0,MD410-0.75)</f>
        <v/>
      </c>
      <c r="MG410" s="4">
        <f>((LM410*(LU410+LX410))-((LP410*(LV410+LW410))))</f>
        <v/>
      </c>
      <c r="MH410" s="9">
        <f>MG410*1.2</f>
        <v/>
      </c>
      <c r="MI410" s="10">
        <f>MG410*0.8</f>
        <v/>
      </c>
      <c r="MJ410">
        <f>IFERROR(NX410,"")</f>
        <v/>
      </c>
      <c r="MK410">
        <f>IFERROR(NY410,"")</f>
        <v/>
      </c>
      <c r="ML410">
        <f>IFERROR(NZ410,"")</f>
        <v/>
      </c>
      <c r="MM410">
        <f>IFERROR(OA410,"")</f>
        <v/>
      </c>
      <c r="MN410">
        <f>IFERROR(OB410,"")</f>
        <v/>
      </c>
      <c r="MO410">
        <f>IFERROR(OC410,"")</f>
        <v/>
      </c>
      <c r="MP410" s="1">
        <f>COUNTIFS(#REF!,LT410,#REF!,1,#REF!,"&gt;="&amp;MC410,#REF!,"&lt;="&amp;MB410,#REF!,"&lt;="&amp;ME410,#REF!,"&gt;="&amp;MF410,#REF!,"="&amp;KV410,#REF!,"="&amp;KX410)</f>
        <v/>
      </c>
      <c r="MQ410" s="1">
        <f>COUNTIFS(#REF!,LT410,#REF!,0,#REF!,"&gt;="&amp;MC410,#REF!,"&lt;="&amp;MB410,#REF!,"&lt;="&amp;ME410,#REF!,"&gt;="&amp;MF410,#REF!,"="&amp;KV410,#REF!,"="&amp;KX410)</f>
        <v/>
      </c>
      <c r="MR410" s="1">
        <f>COUNTIFS(#REF!,LT410,#REF!,1,#REF!,"&gt;="&amp;MC410,#REF!,"&lt;="&amp;MB410,#REF!,"&lt;="&amp;ME410,#REF!,"&gt;="&amp;MF410,#REF!,"="&amp;KW410,#REF!,"="&amp;KY410)</f>
        <v/>
      </c>
      <c r="MS410" s="1">
        <f>COUNTIFS(#REF!,LT410,#REF!,0,#REF!,"&gt;="&amp;MC410,#REF!,"&lt;="&amp;MB410,#REF!,"&lt;="&amp;ME410,#REF!,"&gt;="&amp;MF410,#REF!,"="&amp;KW410,#REF!,"="&amp;KY410)</f>
        <v/>
      </c>
      <c r="MT410" s="1">
        <f>COUNTIFS(#REF!,LT410,#REF!,1,#REF!,"&gt;="&amp;MI410,#REF!,"&lt;="&amp;MH410,#REF!,"&lt;="&amp;ME410,#REF!,"&gt;="&amp;MF410)</f>
        <v/>
      </c>
      <c r="MU410" s="1">
        <f>COUNTIFS(#REF!,LT410,#REF!,0,#REF!,"&gt;="&amp;MI410,#REF!,"&lt;="&amp;MH410,#REF!,"&lt;="&amp;ME410,#REF!,"&gt;="&amp;MF410)</f>
        <v/>
      </c>
      <c r="MV410" s="1">
        <f>COUNTIFS(#REF!,LT410,#REF!,1,#REF!,"&gt;="&amp;MI410,#REF!,"&lt;="&amp;MH410,#REF!,"="&amp;KZ410,#REF!,"="&amp;LA410,#REF!,"&lt;="&amp;ME410,#REF!,"&gt;="&amp;MF410)</f>
        <v/>
      </c>
      <c r="MW410" s="1">
        <f>COUNTIFS(#REF!,LT410,#REF!,0,#REF!,"&gt;="&amp;MI410,#REF!,"&lt;="&amp;MH410,#REF!,"="&amp;KZ410,#REF!,"="&amp;LA410,#REF!,"&lt;="&amp;ME410,#REF!,"&gt;="&amp;MF410)</f>
        <v/>
      </c>
      <c r="MX410" s="1">
        <f>COUNTIFS(#REF!,LT410,#REF!,1,#REF!,"&gt;="&amp;MC410,#REF!,"&lt;="&amp;MB410,#REF!,"&lt;="&amp;ME410,#REF!,"&gt;="&amp;MF410)</f>
        <v/>
      </c>
      <c r="MY410" s="1">
        <f>COUNTIFS(#REF!,LT410,#REF!,0,#REF!,"&gt;="&amp;MC410,#REF!,"&lt;="&amp;MB410,#REF!,"&lt;="&amp;ME410,#REF!,"&gt;="&amp;MF410)</f>
        <v/>
      </c>
      <c r="MZ410" s="1">
        <f>COUNTIFS(#REF!,LT410,#REF!,1,#REF!,"&lt;="&amp;ME410,#REF!,"&gt;="&amp;MF410,#REF!,"="&amp;KV410,#REF!,"="&amp;KX410)</f>
        <v/>
      </c>
      <c r="NA410" s="1">
        <f>COUNTIFS(#REF!,LT410,#REF!,0,#REF!,"&lt;="&amp;ME410,#REF!,"&gt;="&amp;MF410,#REF!,"="&amp;KV410,#REF!,"="&amp;KX410)</f>
        <v/>
      </c>
      <c r="NB410" s="1">
        <f>COUNTIFS(#REF!,LT410,#REF!,1,#REF!,"&lt;="&amp;ME410,#REF!,"&gt;="&amp;MF410,#REF!,"="&amp;KW410,#REF!,"="&amp;KY410)</f>
        <v/>
      </c>
      <c r="NC410" s="1">
        <f>COUNTIFS(#REF!,LT410,#REF!,0,#REF!,"&lt;="&amp;ME410,#REF!,"&gt;="&amp;MF410,#REF!,"="&amp;KW410,#REF!,"="&amp;KY410)</f>
        <v/>
      </c>
      <c r="ND410" s="1">
        <f>MP410+MR410+MT410+MV410+MX410+MZ410+NB410</f>
        <v/>
      </c>
      <c r="NE410" s="1">
        <f>MQ410+MS410+MU410+MW410+MY410+NA410+NC410</f>
        <v/>
      </c>
      <c r="NF410" s="1">
        <f>ND410+NE410</f>
        <v/>
      </c>
      <c r="NG410" s="33">
        <f>ND410/(ND410+NE410)</f>
        <v/>
      </c>
      <c r="NH410" s="3">
        <f>1/NG410</f>
        <v/>
      </c>
      <c r="NI410" s="1">
        <f>LI410</f>
        <v/>
      </c>
      <c r="NJ410" s="79">
        <f>((1-NG410)*(1/(NI410-1))*0.98-(NG410*1))</f>
        <v/>
      </c>
      <c r="NK410" s="34">
        <f>IF(LR410&lt;0.9,0,IF(AND(LR410&gt;1.1),0,1))</f>
        <v/>
      </c>
      <c r="NL410" s="34">
        <f>IF(LS410&lt;0.9,0,IF(AND(LS410&gt;1.1),0,1))</f>
        <v/>
      </c>
      <c r="NM410" s="32">
        <f>IF(NF410&gt;99,1,0)</f>
        <v/>
      </c>
      <c r="NN410" s="32">
        <f>IF(NJ410&gt;0.0799,1,0)</f>
        <v/>
      </c>
      <c r="NO410" s="32">
        <f>IF(NJ410&gt;NQ410,1,0)</f>
        <v/>
      </c>
      <c r="NP410" s="32">
        <f>NM410+NN410+NO410+NK410+NL410</f>
        <v/>
      </c>
      <c r="NQ410" s="79">
        <f>(((100*NG410)*(NI410-1)*0.98)-((1-NG410)*100))/100</f>
        <v/>
      </c>
      <c r="NR410" s="34">
        <f>IF(LR410&lt;0.9,0,IF(AND(LR410&gt;1.1),0,1))</f>
        <v/>
      </c>
      <c r="NS410" s="34">
        <f>IF(LS410&lt;0.9,0,IF(AND(LS410&gt;1.1),0,1))</f>
        <v/>
      </c>
      <c r="NT410" s="32">
        <f>IF(NF410&gt;99,1,0)</f>
        <v/>
      </c>
      <c r="NU410" s="32">
        <f>IF(NQ410&gt;0.0799,1,0)</f>
        <v/>
      </c>
      <c r="NV410" s="32">
        <f>IF(NQ410&gt;NJ410,1,0)</f>
        <v/>
      </c>
      <c r="NW410" s="32">
        <f>NT410+NU410+NV410+NR410+NS410</f>
        <v/>
      </c>
      <c r="NX410">
        <f>IF(NP410=5,"LayAway0-1",IF(AND(NW410=5),"BackAway0-1",""))</f>
        <v/>
      </c>
      <c r="NY410">
        <f>IF(NP410=5,KO410,IF(AND(NW410=5),KO410,""))</f>
        <v/>
      </c>
      <c r="NZ410">
        <f>IF(NP410=5,"Match Odds",IF(AND(NW410=5),"Match Odds",""))</f>
        <v/>
      </c>
      <c r="OA410">
        <f>IF(NP410=5,KP410,IF(AND(NW410=5),KP410,""))</f>
        <v/>
      </c>
      <c r="OB410">
        <f>IF(NP410=5,"MATCH_ODDS",IF(AND(NW410=5),"MATCH_ODDS",""))</f>
        <v/>
      </c>
      <c r="OC410">
        <f>IF(NP410=5,"LAY",IF(AND(NW410=5),"BACK",""))</f>
        <v/>
      </c>
    </row>
    <row r="411" ht="16.5" customHeight="1" thickBot="1" thickTop="1">
      <c r="A411" s="2" t="n"/>
      <c r="KN411" s="1">
        <f>IF(INDEX(#REF!,MATCH('HT 0-1'!D411,#REF!,0))=INDEX(#REF!,MATCH('HT 0-1'!D411,#REF!,0)),INDEX(#REF!,MATCH('HT 0-1'!D411,#REF!,0)),"ERROR")</f>
        <v/>
      </c>
      <c r="KO411" s="1">
        <f>IF(INDEX(#REF!,MATCH('HT 0-1'!E411,#REF!,0))=INDEX(#REF!,MATCH('HT 0-1'!E411,#REF!,0)),INDEX(#REF!,MATCH('HT 0-1'!E411,#REF!,0)),"ERROR")</f>
        <v/>
      </c>
      <c r="KP411" s="1">
        <f>KN411&amp;" v "&amp;KO411</f>
        <v/>
      </c>
      <c r="KQ411">
        <f>B411&amp;"_"&amp;C411</f>
        <v/>
      </c>
      <c r="KR411" s="1">
        <f>IF((HW411/KK411)&lt;0.335,"G",IF((HW411/KK411)&gt;0.67,"R","A"))</f>
        <v/>
      </c>
      <c r="KS411" s="1">
        <f>IF((HX411/KK411)&lt;0.335,"G",IF((HX411/KK411)&gt;0.67,"R","A"))</f>
        <v/>
      </c>
      <c r="KT411" s="1">
        <f>IF((IH411/KK411)&lt;0.335,"G",IF((IH411/KK411)&gt;0.67,"R","A"))</f>
        <v/>
      </c>
      <c r="KU411" s="1">
        <f>IF((II411/KK411)&lt;0.335,"G",IF((II411/KK411)&gt;0.67,"R","A"))</f>
        <v/>
      </c>
      <c r="KV411" s="1">
        <f>IF((HZ411/KK411)&lt;0.335,"G",IF((HZ411/KK411)&gt;0.67,"R","A"))</f>
        <v/>
      </c>
      <c r="KW411" s="1">
        <f>IF((HY411/KK411)&lt;0.335,"G",IF((HY411/KK411)&gt;0.67,"R","A"))</f>
        <v/>
      </c>
      <c r="KX411" s="1">
        <f>IF((IK411/KK411)&lt;0.335,"G",IF((IK411/KK411)&gt;0.67,"R","A"))</f>
        <v/>
      </c>
      <c r="KY411" s="1">
        <f>IF((IJ411/KK411)&lt;0.335,"G",IF((IJ411/KK411)&gt;0.67,"R","A"))</f>
        <v/>
      </c>
      <c r="KZ411" s="1">
        <f>IF((HQ411/KK411)&lt;0.335,"G",IF((HQ411/KK411)&gt;0.67,"R","A"))</f>
        <v/>
      </c>
      <c r="LA411" s="1">
        <f>IF((IB411/KK411)&lt;0.335,"G",IF((IB411/KK411)&gt;0.67,"R","A"))</f>
        <v/>
      </c>
      <c r="LB411">
        <f>IF(LQ411="0-1",INDEX(Scrape!#REF!,MATCH('HT 0-1'!KP411,Scrape!$B:$B,0)),"")</f>
        <v/>
      </c>
      <c r="LC411">
        <f>IF(LQ411="0-1",INDEX(Scrape!$A:$A,MATCH('HT 0-1'!KP411,Scrape!$B:$B,0)),"")</f>
        <v/>
      </c>
      <c r="LD411">
        <f>IF(LQ411="0-1",INDEX(Scrape!$B:$B,MATCH('HT 0-1'!KP411,Scrape!$B:$B,0)),"")</f>
        <v/>
      </c>
      <c r="LE411">
        <f>IF(LQ411="0-1",INDEX(Scrape!$C:$C,MATCH('HT 0-1'!KP411,Scrape!$B:$B,0)),"")</f>
        <v/>
      </c>
      <c r="LF411">
        <f>IF(LQ411="0-1",INDEX(Scrape!$D:$D,MATCH('HT 0-1'!KP411,Scrape!$B:$B,0)),"")</f>
        <v/>
      </c>
      <c r="LG411">
        <f>IF(LQ411="0-1",INDEX(Scrape!$E:$E,MATCH('HT 0-1'!KP411,Scrape!$B:$B,0)),"")</f>
        <v/>
      </c>
      <c r="LH411">
        <f>IF(LQ411="0-1",INDEX(Scrape!$F:$F,MATCH('HT 0-1'!KP411,Scrape!$B:$B,0)),"")</f>
        <v/>
      </c>
      <c r="LI411">
        <f>IF(LQ411="0-1",INDEX(Scrape!$G:$G,MATCH('HT 0-1'!KP411,Scrape!$B:$B,0)),"")</f>
        <v/>
      </c>
      <c r="LJ411">
        <f>IF(LQ411="0-1",INDEX(Scrape!$H:$H,MATCH('HT 0-1'!KP411,Scrape!$B:$B,0)),"")</f>
        <v/>
      </c>
      <c r="LK411">
        <f>IF(LQ411="0-1",INDEX(Scrape!$I:$I,MATCH('HT 0-1'!KP411,Scrape!$B:$B,0)),"")</f>
        <v/>
      </c>
      <c r="LL411">
        <f>IF(LQ411="0-1",INDEX(Scrape!$J:$J,MATCH('HT 0-1'!KP411,Scrape!$B:$B,0)),"")</f>
        <v/>
      </c>
      <c r="LM411">
        <f>IF(LQ411="0-1",INDEX(Scrape!$K:$K,MATCH('HT 0-1'!KP411,Scrape!$B:$B,0)),"")</f>
        <v/>
      </c>
      <c r="LN411">
        <f>IF(LQ411="0-1",INDEX(Scrape!$L:$L,MATCH('HT 0-1'!KP411,Scrape!$B:$B,0)),"")</f>
        <v/>
      </c>
      <c r="LO411">
        <f>IF(LQ411="0-1",INDEX(Scrape!$M:$M,MATCH('HT 0-1'!KP411,Scrape!$B:$B,0)),"")</f>
        <v/>
      </c>
      <c r="LP411">
        <f>IF(LQ411="0-1",INDEX(Scrape!$N:$N,MATCH('HT 0-1'!KP411,Scrape!$B:$B,0)),"")</f>
        <v/>
      </c>
      <c r="LQ411">
        <f>INDEX(Scrape!$O:$O,MATCH('HT 0-1'!KP411,Scrape!$B:$B,0))</f>
        <v/>
      </c>
      <c r="LR411">
        <f>(1/LJ411)+(1/LI411)+(1/LH411)</f>
        <v/>
      </c>
      <c r="LS411">
        <f>(1/LG411)+(1/LF411)+(1/LE411)</f>
        <v/>
      </c>
      <c r="LT411" s="8">
        <f>IF(INDEX(#REF!,MATCH(KQ411,#REF!,0))=INDEX(#REF!,MATCH(KQ411,#REF!,0)),INDEX(#REF!,MATCH(KQ411,#REF!,0)),"ERROR")</f>
        <v/>
      </c>
      <c r="LU411" s="4">
        <f>IF(KR411="G",2,IF(KR411="R",0.5,IF(KR411="A",1)))</f>
        <v/>
      </c>
      <c r="LV411" s="4">
        <f>IF(KS411="G",0.5,IF(KS411="R",2,IF(KS411="A",1)))</f>
        <v/>
      </c>
      <c r="LW411" s="4">
        <f>IF(KT411="G",2,IF(KT411="R",0.5,IF(KT411="A",1)))</f>
        <v/>
      </c>
      <c r="LX411" s="4">
        <f>IF(KU411="G",0.5,IF(KU411="R",2,IF(KU411="A",1)))</f>
        <v/>
      </c>
      <c r="LY411" s="7">
        <f>(LK411*(LU411+LX411)+(LL411*(LU411+LX411)))</f>
        <v/>
      </c>
      <c r="LZ411" s="7">
        <f>(LN411*(LV411+LW411)+(LO411*(LV411+LW411)))</f>
        <v/>
      </c>
      <c r="MA411" s="11">
        <f>LY411-LZ411</f>
        <v/>
      </c>
      <c r="MB411" s="5">
        <f>MA411+2</f>
        <v/>
      </c>
      <c r="MC411" s="6">
        <f>MA411-2</f>
        <v/>
      </c>
      <c r="MD411" s="4">
        <f>LE411</f>
        <v/>
      </c>
      <c r="ME411" s="9">
        <f>IF(MD411=0,1000,MD411+0.75)</f>
        <v/>
      </c>
      <c r="MF411" s="10">
        <f>IF(MD411=0,0,MD411-0.75)</f>
        <v/>
      </c>
      <c r="MG411" s="4">
        <f>((LM411*(LU411+LX411))-((LP411*(LV411+LW411))))</f>
        <v/>
      </c>
      <c r="MH411" s="9">
        <f>MG411*1.2</f>
        <v/>
      </c>
      <c r="MI411" s="10">
        <f>MG411*0.8</f>
        <v/>
      </c>
      <c r="MJ411">
        <f>IFERROR(NX411,"")</f>
        <v/>
      </c>
      <c r="MK411">
        <f>IFERROR(NY411,"")</f>
        <v/>
      </c>
      <c r="ML411">
        <f>IFERROR(NZ411,"")</f>
        <v/>
      </c>
      <c r="MM411">
        <f>IFERROR(OA411,"")</f>
        <v/>
      </c>
      <c r="MN411">
        <f>IFERROR(OB411,"")</f>
        <v/>
      </c>
      <c r="MO411">
        <f>IFERROR(OC411,"")</f>
        <v/>
      </c>
      <c r="MP411" s="1">
        <f>COUNTIFS(#REF!,LT411,#REF!,1,#REF!,"&gt;="&amp;MC411,#REF!,"&lt;="&amp;MB411,#REF!,"&lt;="&amp;ME411,#REF!,"&gt;="&amp;MF411,#REF!,"="&amp;KV411,#REF!,"="&amp;KX411)</f>
        <v/>
      </c>
      <c r="MQ411" s="1">
        <f>COUNTIFS(#REF!,LT411,#REF!,0,#REF!,"&gt;="&amp;MC411,#REF!,"&lt;="&amp;MB411,#REF!,"&lt;="&amp;ME411,#REF!,"&gt;="&amp;MF411,#REF!,"="&amp;KV411,#REF!,"="&amp;KX411)</f>
        <v/>
      </c>
      <c r="MR411" s="1">
        <f>COUNTIFS(#REF!,LT411,#REF!,1,#REF!,"&gt;="&amp;MC411,#REF!,"&lt;="&amp;MB411,#REF!,"&lt;="&amp;ME411,#REF!,"&gt;="&amp;MF411,#REF!,"="&amp;KW411,#REF!,"="&amp;KY411)</f>
        <v/>
      </c>
      <c r="MS411" s="1">
        <f>COUNTIFS(#REF!,LT411,#REF!,0,#REF!,"&gt;="&amp;MC411,#REF!,"&lt;="&amp;MB411,#REF!,"&lt;="&amp;ME411,#REF!,"&gt;="&amp;MF411,#REF!,"="&amp;KW411,#REF!,"="&amp;KY411)</f>
        <v/>
      </c>
      <c r="MT411" s="1">
        <f>COUNTIFS(#REF!,LT411,#REF!,1,#REF!,"&gt;="&amp;MI411,#REF!,"&lt;="&amp;MH411,#REF!,"&lt;="&amp;ME411,#REF!,"&gt;="&amp;MF411)</f>
        <v/>
      </c>
      <c r="MU411" s="1">
        <f>COUNTIFS(#REF!,LT411,#REF!,0,#REF!,"&gt;="&amp;MI411,#REF!,"&lt;="&amp;MH411,#REF!,"&lt;="&amp;ME411,#REF!,"&gt;="&amp;MF411)</f>
        <v/>
      </c>
      <c r="MV411" s="1">
        <f>COUNTIFS(#REF!,LT411,#REF!,1,#REF!,"&gt;="&amp;MI411,#REF!,"&lt;="&amp;MH411,#REF!,"="&amp;KZ411,#REF!,"="&amp;LA411,#REF!,"&lt;="&amp;ME411,#REF!,"&gt;="&amp;MF411)</f>
        <v/>
      </c>
      <c r="MW411" s="1">
        <f>COUNTIFS(#REF!,LT411,#REF!,0,#REF!,"&gt;="&amp;MI411,#REF!,"&lt;="&amp;MH411,#REF!,"="&amp;KZ411,#REF!,"="&amp;LA411,#REF!,"&lt;="&amp;ME411,#REF!,"&gt;="&amp;MF411)</f>
        <v/>
      </c>
      <c r="MX411" s="1">
        <f>COUNTIFS(#REF!,LT411,#REF!,1,#REF!,"&gt;="&amp;MC411,#REF!,"&lt;="&amp;MB411,#REF!,"&lt;="&amp;ME411,#REF!,"&gt;="&amp;MF411)</f>
        <v/>
      </c>
      <c r="MY411" s="1">
        <f>COUNTIFS(#REF!,LT411,#REF!,0,#REF!,"&gt;="&amp;MC411,#REF!,"&lt;="&amp;MB411,#REF!,"&lt;="&amp;ME411,#REF!,"&gt;="&amp;MF411)</f>
        <v/>
      </c>
      <c r="MZ411" s="1">
        <f>COUNTIFS(#REF!,LT411,#REF!,1,#REF!,"&lt;="&amp;ME411,#REF!,"&gt;="&amp;MF411,#REF!,"="&amp;KV411,#REF!,"="&amp;KX411)</f>
        <v/>
      </c>
      <c r="NA411" s="1">
        <f>COUNTIFS(#REF!,LT411,#REF!,0,#REF!,"&lt;="&amp;ME411,#REF!,"&gt;="&amp;MF411,#REF!,"="&amp;KV411,#REF!,"="&amp;KX411)</f>
        <v/>
      </c>
      <c r="NB411" s="1">
        <f>COUNTIFS(#REF!,LT411,#REF!,1,#REF!,"&lt;="&amp;ME411,#REF!,"&gt;="&amp;MF411,#REF!,"="&amp;KW411,#REF!,"="&amp;KY411)</f>
        <v/>
      </c>
      <c r="NC411" s="1">
        <f>COUNTIFS(#REF!,LT411,#REF!,0,#REF!,"&lt;="&amp;ME411,#REF!,"&gt;="&amp;MF411,#REF!,"="&amp;KW411,#REF!,"="&amp;KY411)</f>
        <v/>
      </c>
      <c r="ND411" s="1">
        <f>MP411+MR411+MT411+MV411+MX411+MZ411+NB411</f>
        <v/>
      </c>
      <c r="NE411" s="1">
        <f>MQ411+MS411+MU411+MW411+MY411+NA411+NC411</f>
        <v/>
      </c>
      <c r="NF411" s="1">
        <f>ND411+NE411</f>
        <v/>
      </c>
      <c r="NG411" s="33">
        <f>ND411/(ND411+NE411)</f>
        <v/>
      </c>
      <c r="NH411" s="3">
        <f>1/NG411</f>
        <v/>
      </c>
      <c r="NI411" s="1">
        <f>LI411</f>
        <v/>
      </c>
      <c r="NJ411" s="79">
        <f>((1-NG411)*(1/(NI411-1))*0.98-(NG411*1))</f>
        <v/>
      </c>
      <c r="NK411" s="34">
        <f>IF(LR411&lt;0.9,0,IF(AND(LR411&gt;1.1),0,1))</f>
        <v/>
      </c>
      <c r="NL411" s="34">
        <f>IF(LS411&lt;0.9,0,IF(AND(LS411&gt;1.1),0,1))</f>
        <v/>
      </c>
      <c r="NM411" s="32">
        <f>IF(NF411&gt;99,1,0)</f>
        <v/>
      </c>
      <c r="NN411" s="32">
        <f>IF(NJ411&gt;0.0799,1,0)</f>
        <v/>
      </c>
      <c r="NO411" s="32">
        <f>IF(NJ411&gt;NQ411,1,0)</f>
        <v/>
      </c>
      <c r="NP411" s="32">
        <f>NM411+NN411+NO411+NK411+NL411</f>
        <v/>
      </c>
      <c r="NQ411" s="79">
        <f>(((100*NG411)*(NI411-1)*0.98)-((1-NG411)*100))/100</f>
        <v/>
      </c>
      <c r="NR411" s="34">
        <f>IF(LR411&lt;0.9,0,IF(AND(LR411&gt;1.1),0,1))</f>
        <v/>
      </c>
      <c r="NS411" s="34">
        <f>IF(LS411&lt;0.9,0,IF(AND(LS411&gt;1.1),0,1))</f>
        <v/>
      </c>
      <c r="NT411" s="32">
        <f>IF(NF411&gt;99,1,0)</f>
        <v/>
      </c>
      <c r="NU411" s="32">
        <f>IF(NQ411&gt;0.0799,1,0)</f>
        <v/>
      </c>
      <c r="NV411" s="32">
        <f>IF(NQ411&gt;NJ411,1,0)</f>
        <v/>
      </c>
      <c r="NW411" s="32">
        <f>NT411+NU411+NV411+NR411+NS411</f>
        <v/>
      </c>
      <c r="NX411">
        <f>IF(NP411=5,"LayAway0-1",IF(AND(NW411=5),"BackAway0-1",""))</f>
        <v/>
      </c>
      <c r="NY411">
        <f>IF(NP411=5,KO411,IF(AND(NW411=5),KO411,""))</f>
        <v/>
      </c>
      <c r="NZ411">
        <f>IF(NP411=5,"Match Odds",IF(AND(NW411=5),"Match Odds",""))</f>
        <v/>
      </c>
      <c r="OA411">
        <f>IF(NP411=5,KP411,IF(AND(NW411=5),KP411,""))</f>
        <v/>
      </c>
      <c r="OB411">
        <f>IF(NP411=5,"MATCH_ODDS",IF(AND(NW411=5),"MATCH_ODDS",""))</f>
        <v/>
      </c>
      <c r="OC411">
        <f>IF(NP411=5,"LAY",IF(AND(NW411=5),"BACK",""))</f>
        <v/>
      </c>
    </row>
    <row r="412" ht="16.5" customHeight="1" thickBot="1" thickTop="1">
      <c r="A412" s="2" t="n"/>
      <c r="KN412" s="1">
        <f>IF(INDEX(#REF!,MATCH('HT 0-1'!D412,#REF!,0))=INDEX(#REF!,MATCH('HT 0-1'!D412,#REF!,0)),INDEX(#REF!,MATCH('HT 0-1'!D412,#REF!,0)),"ERROR")</f>
        <v/>
      </c>
      <c r="KO412" s="1">
        <f>IF(INDEX(#REF!,MATCH('HT 0-1'!E412,#REF!,0))=INDEX(#REF!,MATCH('HT 0-1'!E412,#REF!,0)),INDEX(#REF!,MATCH('HT 0-1'!E412,#REF!,0)),"ERROR")</f>
        <v/>
      </c>
      <c r="KP412" s="1">
        <f>KN412&amp;" v "&amp;KO412</f>
        <v/>
      </c>
      <c r="KQ412">
        <f>B412&amp;"_"&amp;C412</f>
        <v/>
      </c>
      <c r="KR412" s="1">
        <f>IF((HW412/KK412)&lt;0.335,"G",IF((HW412/KK412)&gt;0.67,"R","A"))</f>
        <v/>
      </c>
      <c r="KS412" s="1">
        <f>IF((HX412/KK412)&lt;0.335,"G",IF((HX412/KK412)&gt;0.67,"R","A"))</f>
        <v/>
      </c>
      <c r="KT412" s="1">
        <f>IF((IH412/KK412)&lt;0.335,"G",IF((IH412/KK412)&gt;0.67,"R","A"))</f>
        <v/>
      </c>
      <c r="KU412" s="1">
        <f>IF((II412/KK412)&lt;0.335,"G",IF((II412/KK412)&gt;0.67,"R","A"))</f>
        <v/>
      </c>
      <c r="KV412" s="1">
        <f>IF((HZ412/KK412)&lt;0.335,"G",IF((HZ412/KK412)&gt;0.67,"R","A"))</f>
        <v/>
      </c>
      <c r="KW412" s="1">
        <f>IF((HY412/KK412)&lt;0.335,"G",IF((HY412/KK412)&gt;0.67,"R","A"))</f>
        <v/>
      </c>
      <c r="KX412" s="1">
        <f>IF((IK412/KK412)&lt;0.335,"G",IF((IK412/KK412)&gt;0.67,"R","A"))</f>
        <v/>
      </c>
      <c r="KY412" s="1">
        <f>IF((IJ412/KK412)&lt;0.335,"G",IF((IJ412/KK412)&gt;0.67,"R","A"))</f>
        <v/>
      </c>
      <c r="KZ412" s="1">
        <f>IF((HQ412/KK412)&lt;0.335,"G",IF((HQ412/KK412)&gt;0.67,"R","A"))</f>
        <v/>
      </c>
      <c r="LA412" s="1">
        <f>IF((IB412/KK412)&lt;0.335,"G",IF((IB412/KK412)&gt;0.67,"R","A"))</f>
        <v/>
      </c>
      <c r="LB412">
        <f>IF(LQ412="0-1",INDEX(Scrape!#REF!,MATCH('HT 0-1'!KP412,Scrape!$B:$B,0)),"")</f>
        <v/>
      </c>
      <c r="LC412">
        <f>IF(LQ412="0-1",INDEX(Scrape!$A:$A,MATCH('HT 0-1'!KP412,Scrape!$B:$B,0)),"")</f>
        <v/>
      </c>
      <c r="LD412">
        <f>IF(LQ412="0-1",INDEX(Scrape!$B:$B,MATCH('HT 0-1'!KP412,Scrape!$B:$B,0)),"")</f>
        <v/>
      </c>
      <c r="LE412">
        <f>IF(LQ412="0-1",INDEX(Scrape!$C:$C,MATCH('HT 0-1'!KP412,Scrape!$B:$B,0)),"")</f>
        <v/>
      </c>
      <c r="LF412">
        <f>IF(LQ412="0-1",INDEX(Scrape!$D:$D,MATCH('HT 0-1'!KP412,Scrape!$B:$B,0)),"")</f>
        <v/>
      </c>
      <c r="LG412">
        <f>IF(LQ412="0-1",INDEX(Scrape!$E:$E,MATCH('HT 0-1'!KP412,Scrape!$B:$B,0)),"")</f>
        <v/>
      </c>
      <c r="LH412">
        <f>IF(LQ412="0-1",INDEX(Scrape!$F:$F,MATCH('HT 0-1'!KP412,Scrape!$B:$B,0)),"")</f>
        <v/>
      </c>
      <c r="LI412">
        <f>IF(LQ412="0-1",INDEX(Scrape!$G:$G,MATCH('HT 0-1'!KP412,Scrape!$B:$B,0)),"")</f>
        <v/>
      </c>
      <c r="LJ412">
        <f>IF(LQ412="0-1",INDEX(Scrape!$H:$H,MATCH('HT 0-1'!KP412,Scrape!$B:$B,0)),"")</f>
        <v/>
      </c>
      <c r="LK412">
        <f>IF(LQ412="0-1",INDEX(Scrape!$I:$I,MATCH('HT 0-1'!KP412,Scrape!$B:$B,0)),"")</f>
        <v/>
      </c>
      <c r="LL412">
        <f>IF(LQ412="0-1",INDEX(Scrape!$J:$J,MATCH('HT 0-1'!KP412,Scrape!$B:$B,0)),"")</f>
        <v/>
      </c>
      <c r="LM412">
        <f>IF(LQ412="0-1",INDEX(Scrape!$K:$K,MATCH('HT 0-1'!KP412,Scrape!$B:$B,0)),"")</f>
        <v/>
      </c>
      <c r="LN412">
        <f>IF(LQ412="0-1",INDEX(Scrape!$L:$L,MATCH('HT 0-1'!KP412,Scrape!$B:$B,0)),"")</f>
        <v/>
      </c>
      <c r="LO412">
        <f>IF(LQ412="0-1",INDEX(Scrape!$M:$M,MATCH('HT 0-1'!KP412,Scrape!$B:$B,0)),"")</f>
        <v/>
      </c>
      <c r="LP412">
        <f>IF(LQ412="0-1",INDEX(Scrape!$N:$N,MATCH('HT 0-1'!KP412,Scrape!$B:$B,0)),"")</f>
        <v/>
      </c>
      <c r="LQ412">
        <f>INDEX(Scrape!$O:$O,MATCH('HT 0-1'!KP412,Scrape!$B:$B,0))</f>
        <v/>
      </c>
      <c r="LR412">
        <f>(1/LJ412)+(1/LI412)+(1/LH412)</f>
        <v/>
      </c>
      <c r="LS412">
        <f>(1/LG412)+(1/LF412)+(1/LE412)</f>
        <v/>
      </c>
      <c r="LT412" s="8">
        <f>IF(INDEX(#REF!,MATCH(KQ412,#REF!,0))=INDEX(#REF!,MATCH(KQ412,#REF!,0)),INDEX(#REF!,MATCH(KQ412,#REF!,0)),"ERROR")</f>
        <v/>
      </c>
      <c r="LU412" s="4">
        <f>IF(KR412="G",2,IF(KR412="R",0.5,IF(KR412="A",1)))</f>
        <v/>
      </c>
      <c r="LV412" s="4">
        <f>IF(KS412="G",0.5,IF(KS412="R",2,IF(KS412="A",1)))</f>
        <v/>
      </c>
      <c r="LW412" s="4">
        <f>IF(KT412="G",2,IF(KT412="R",0.5,IF(KT412="A",1)))</f>
        <v/>
      </c>
      <c r="LX412" s="4">
        <f>IF(KU412="G",0.5,IF(KU412="R",2,IF(KU412="A",1)))</f>
        <v/>
      </c>
      <c r="LY412" s="7">
        <f>(LK412*(LU412+LX412)+(LL412*(LU412+LX412)))</f>
        <v/>
      </c>
      <c r="LZ412" s="7">
        <f>(LN412*(LV412+LW412)+(LO412*(LV412+LW412)))</f>
        <v/>
      </c>
      <c r="MA412" s="11">
        <f>LY412-LZ412</f>
        <v/>
      </c>
      <c r="MB412" s="5">
        <f>MA412+2</f>
        <v/>
      </c>
      <c r="MC412" s="6">
        <f>MA412-2</f>
        <v/>
      </c>
      <c r="MD412" s="4">
        <f>LE412</f>
        <v/>
      </c>
      <c r="ME412" s="9">
        <f>IF(MD412=0,1000,MD412+0.75)</f>
        <v/>
      </c>
      <c r="MF412" s="10">
        <f>IF(MD412=0,0,MD412-0.75)</f>
        <v/>
      </c>
      <c r="MG412" s="4">
        <f>((LM412*(LU412+LX412))-((LP412*(LV412+LW412))))</f>
        <v/>
      </c>
      <c r="MH412" s="9">
        <f>MG412*1.2</f>
        <v/>
      </c>
      <c r="MI412" s="10">
        <f>MG412*0.8</f>
        <v/>
      </c>
      <c r="MJ412">
        <f>IFERROR(NX412,"")</f>
        <v/>
      </c>
      <c r="MK412">
        <f>IFERROR(NY412,"")</f>
        <v/>
      </c>
      <c r="ML412">
        <f>IFERROR(NZ412,"")</f>
        <v/>
      </c>
      <c r="MM412">
        <f>IFERROR(OA412,"")</f>
        <v/>
      </c>
      <c r="MN412">
        <f>IFERROR(OB412,"")</f>
        <v/>
      </c>
      <c r="MO412">
        <f>IFERROR(OC412,"")</f>
        <v/>
      </c>
      <c r="MP412" s="1">
        <f>COUNTIFS(#REF!,LT412,#REF!,1,#REF!,"&gt;="&amp;MC412,#REF!,"&lt;="&amp;MB412,#REF!,"&lt;="&amp;ME412,#REF!,"&gt;="&amp;MF412,#REF!,"="&amp;KV412,#REF!,"="&amp;KX412)</f>
        <v/>
      </c>
      <c r="MQ412" s="1">
        <f>COUNTIFS(#REF!,LT412,#REF!,0,#REF!,"&gt;="&amp;MC412,#REF!,"&lt;="&amp;MB412,#REF!,"&lt;="&amp;ME412,#REF!,"&gt;="&amp;MF412,#REF!,"="&amp;KV412,#REF!,"="&amp;KX412)</f>
        <v/>
      </c>
      <c r="MR412" s="1">
        <f>COUNTIFS(#REF!,LT412,#REF!,1,#REF!,"&gt;="&amp;MC412,#REF!,"&lt;="&amp;MB412,#REF!,"&lt;="&amp;ME412,#REF!,"&gt;="&amp;MF412,#REF!,"="&amp;KW412,#REF!,"="&amp;KY412)</f>
        <v/>
      </c>
      <c r="MS412" s="1">
        <f>COUNTIFS(#REF!,LT412,#REF!,0,#REF!,"&gt;="&amp;MC412,#REF!,"&lt;="&amp;MB412,#REF!,"&lt;="&amp;ME412,#REF!,"&gt;="&amp;MF412,#REF!,"="&amp;KW412,#REF!,"="&amp;KY412)</f>
        <v/>
      </c>
      <c r="MT412" s="1">
        <f>COUNTIFS(#REF!,LT412,#REF!,1,#REF!,"&gt;="&amp;MI412,#REF!,"&lt;="&amp;MH412,#REF!,"&lt;="&amp;ME412,#REF!,"&gt;="&amp;MF412)</f>
        <v/>
      </c>
      <c r="MU412" s="1">
        <f>COUNTIFS(#REF!,LT412,#REF!,0,#REF!,"&gt;="&amp;MI412,#REF!,"&lt;="&amp;MH412,#REF!,"&lt;="&amp;ME412,#REF!,"&gt;="&amp;MF412)</f>
        <v/>
      </c>
      <c r="MV412" s="1">
        <f>COUNTIFS(#REF!,LT412,#REF!,1,#REF!,"&gt;="&amp;MI412,#REF!,"&lt;="&amp;MH412,#REF!,"="&amp;KZ412,#REF!,"="&amp;LA412,#REF!,"&lt;="&amp;ME412,#REF!,"&gt;="&amp;MF412)</f>
        <v/>
      </c>
      <c r="MW412" s="1">
        <f>COUNTIFS(#REF!,LT412,#REF!,0,#REF!,"&gt;="&amp;MI412,#REF!,"&lt;="&amp;MH412,#REF!,"="&amp;KZ412,#REF!,"="&amp;LA412,#REF!,"&lt;="&amp;ME412,#REF!,"&gt;="&amp;MF412)</f>
        <v/>
      </c>
      <c r="MX412" s="1">
        <f>COUNTIFS(#REF!,LT412,#REF!,1,#REF!,"&gt;="&amp;MC412,#REF!,"&lt;="&amp;MB412,#REF!,"&lt;="&amp;ME412,#REF!,"&gt;="&amp;MF412)</f>
        <v/>
      </c>
      <c r="MY412" s="1">
        <f>COUNTIFS(#REF!,LT412,#REF!,0,#REF!,"&gt;="&amp;MC412,#REF!,"&lt;="&amp;MB412,#REF!,"&lt;="&amp;ME412,#REF!,"&gt;="&amp;MF412)</f>
        <v/>
      </c>
      <c r="MZ412" s="1">
        <f>COUNTIFS(#REF!,LT412,#REF!,1,#REF!,"&lt;="&amp;ME412,#REF!,"&gt;="&amp;MF412,#REF!,"="&amp;KV412,#REF!,"="&amp;KX412)</f>
        <v/>
      </c>
      <c r="NA412" s="1">
        <f>COUNTIFS(#REF!,LT412,#REF!,0,#REF!,"&lt;="&amp;ME412,#REF!,"&gt;="&amp;MF412,#REF!,"="&amp;KV412,#REF!,"="&amp;KX412)</f>
        <v/>
      </c>
      <c r="NB412" s="1">
        <f>COUNTIFS(#REF!,LT412,#REF!,1,#REF!,"&lt;="&amp;ME412,#REF!,"&gt;="&amp;MF412,#REF!,"="&amp;KW412,#REF!,"="&amp;KY412)</f>
        <v/>
      </c>
      <c r="NC412" s="1">
        <f>COUNTIFS(#REF!,LT412,#REF!,0,#REF!,"&lt;="&amp;ME412,#REF!,"&gt;="&amp;MF412,#REF!,"="&amp;KW412,#REF!,"="&amp;KY412)</f>
        <v/>
      </c>
      <c r="ND412" s="1">
        <f>MP412+MR412+MT412+MV412+MX412+MZ412+NB412</f>
        <v/>
      </c>
      <c r="NE412" s="1">
        <f>MQ412+MS412+MU412+MW412+MY412+NA412+NC412</f>
        <v/>
      </c>
      <c r="NF412" s="1">
        <f>ND412+NE412</f>
        <v/>
      </c>
      <c r="NG412" s="33">
        <f>ND412/(ND412+NE412)</f>
        <v/>
      </c>
      <c r="NH412" s="3">
        <f>1/NG412</f>
        <v/>
      </c>
      <c r="NI412" s="1">
        <f>LI412</f>
        <v/>
      </c>
      <c r="NJ412" s="79">
        <f>((1-NG412)*(1/(NI412-1))*0.98-(NG412*1))</f>
        <v/>
      </c>
      <c r="NK412" s="34">
        <f>IF(LR412&lt;0.9,0,IF(AND(LR412&gt;1.1),0,1))</f>
        <v/>
      </c>
      <c r="NL412" s="34">
        <f>IF(LS412&lt;0.9,0,IF(AND(LS412&gt;1.1),0,1))</f>
        <v/>
      </c>
      <c r="NM412" s="32">
        <f>IF(NF412&gt;99,1,0)</f>
        <v/>
      </c>
      <c r="NN412" s="32">
        <f>IF(NJ412&gt;0.0799,1,0)</f>
        <v/>
      </c>
      <c r="NO412" s="32">
        <f>IF(NJ412&gt;NQ412,1,0)</f>
        <v/>
      </c>
      <c r="NP412" s="32">
        <f>NM412+NN412+NO412+NK412+NL412</f>
        <v/>
      </c>
      <c r="NQ412" s="79">
        <f>(((100*NG412)*(NI412-1)*0.98)-((1-NG412)*100))/100</f>
        <v/>
      </c>
      <c r="NR412" s="34">
        <f>IF(LR412&lt;0.9,0,IF(AND(LR412&gt;1.1),0,1))</f>
        <v/>
      </c>
      <c r="NS412" s="34">
        <f>IF(LS412&lt;0.9,0,IF(AND(LS412&gt;1.1),0,1))</f>
        <v/>
      </c>
      <c r="NT412" s="32">
        <f>IF(NF412&gt;99,1,0)</f>
        <v/>
      </c>
      <c r="NU412" s="32">
        <f>IF(NQ412&gt;0.0799,1,0)</f>
        <v/>
      </c>
      <c r="NV412" s="32">
        <f>IF(NQ412&gt;NJ412,1,0)</f>
        <v/>
      </c>
      <c r="NW412" s="32">
        <f>NT412+NU412+NV412+NR412+NS412</f>
        <v/>
      </c>
      <c r="NX412">
        <f>IF(NP412=5,"LayAway0-1",IF(AND(NW412=5),"BackAway0-1",""))</f>
        <v/>
      </c>
      <c r="NY412">
        <f>IF(NP412=5,KO412,IF(AND(NW412=5),KO412,""))</f>
        <v/>
      </c>
      <c r="NZ412">
        <f>IF(NP412=5,"Match Odds",IF(AND(NW412=5),"Match Odds",""))</f>
        <v/>
      </c>
      <c r="OA412">
        <f>IF(NP412=5,KP412,IF(AND(NW412=5),KP412,""))</f>
        <v/>
      </c>
      <c r="OB412">
        <f>IF(NP412=5,"MATCH_ODDS",IF(AND(NW412=5),"MATCH_ODDS",""))</f>
        <v/>
      </c>
      <c r="OC412">
        <f>IF(NP412=5,"LAY",IF(AND(NW412=5),"BACK",""))</f>
        <v/>
      </c>
    </row>
    <row r="413" ht="16.5" customHeight="1" thickBot="1" thickTop="1">
      <c r="A413" s="2" t="n"/>
      <c r="KN413" s="1">
        <f>IF(INDEX(#REF!,MATCH('HT 0-1'!D413,#REF!,0))=INDEX(#REF!,MATCH('HT 0-1'!D413,#REF!,0)),INDEX(#REF!,MATCH('HT 0-1'!D413,#REF!,0)),"ERROR")</f>
        <v/>
      </c>
      <c r="KO413" s="1">
        <f>IF(INDEX(#REF!,MATCH('HT 0-1'!E413,#REF!,0))=INDEX(#REF!,MATCH('HT 0-1'!E413,#REF!,0)),INDEX(#REF!,MATCH('HT 0-1'!E413,#REF!,0)),"ERROR")</f>
        <v/>
      </c>
      <c r="KP413" s="1">
        <f>KN413&amp;" v "&amp;KO413</f>
        <v/>
      </c>
      <c r="KQ413">
        <f>B413&amp;"_"&amp;C413</f>
        <v/>
      </c>
      <c r="KR413" s="1">
        <f>IF((HW413/KK413)&lt;0.335,"G",IF((HW413/KK413)&gt;0.67,"R","A"))</f>
        <v/>
      </c>
      <c r="KS413" s="1">
        <f>IF((HX413/KK413)&lt;0.335,"G",IF((HX413/KK413)&gt;0.67,"R","A"))</f>
        <v/>
      </c>
      <c r="KT413" s="1">
        <f>IF((IH413/KK413)&lt;0.335,"G",IF((IH413/KK413)&gt;0.67,"R","A"))</f>
        <v/>
      </c>
      <c r="KU413" s="1">
        <f>IF((II413/KK413)&lt;0.335,"G",IF((II413/KK413)&gt;0.67,"R","A"))</f>
        <v/>
      </c>
      <c r="KV413" s="1">
        <f>IF((HZ413/KK413)&lt;0.335,"G",IF((HZ413/KK413)&gt;0.67,"R","A"))</f>
        <v/>
      </c>
      <c r="KW413" s="1">
        <f>IF((HY413/KK413)&lt;0.335,"G",IF((HY413/KK413)&gt;0.67,"R","A"))</f>
        <v/>
      </c>
      <c r="KX413" s="1">
        <f>IF((IK413/KK413)&lt;0.335,"G",IF((IK413/KK413)&gt;0.67,"R","A"))</f>
        <v/>
      </c>
      <c r="KY413" s="1">
        <f>IF((IJ413/KK413)&lt;0.335,"G",IF((IJ413/KK413)&gt;0.67,"R","A"))</f>
        <v/>
      </c>
      <c r="KZ413" s="1">
        <f>IF((HQ413/KK413)&lt;0.335,"G",IF((HQ413/KK413)&gt;0.67,"R","A"))</f>
        <v/>
      </c>
      <c r="LA413" s="1">
        <f>IF((IB413/KK413)&lt;0.335,"G",IF((IB413/KK413)&gt;0.67,"R","A"))</f>
        <v/>
      </c>
      <c r="LB413">
        <f>IF(LQ413="0-1",INDEX(Scrape!#REF!,MATCH('HT 0-1'!KP413,Scrape!$B:$B,0)),"")</f>
        <v/>
      </c>
      <c r="LC413">
        <f>IF(LQ413="0-1",INDEX(Scrape!$A:$A,MATCH('HT 0-1'!KP413,Scrape!$B:$B,0)),"")</f>
        <v/>
      </c>
      <c r="LD413">
        <f>IF(LQ413="0-1",INDEX(Scrape!$B:$B,MATCH('HT 0-1'!KP413,Scrape!$B:$B,0)),"")</f>
        <v/>
      </c>
      <c r="LE413">
        <f>IF(LQ413="0-1",INDEX(Scrape!$C:$C,MATCH('HT 0-1'!KP413,Scrape!$B:$B,0)),"")</f>
        <v/>
      </c>
      <c r="LF413">
        <f>IF(LQ413="0-1",INDEX(Scrape!$D:$D,MATCH('HT 0-1'!KP413,Scrape!$B:$B,0)),"")</f>
        <v/>
      </c>
      <c r="LG413">
        <f>IF(LQ413="0-1",INDEX(Scrape!$E:$E,MATCH('HT 0-1'!KP413,Scrape!$B:$B,0)),"")</f>
        <v/>
      </c>
      <c r="LH413">
        <f>IF(LQ413="0-1",INDEX(Scrape!$F:$F,MATCH('HT 0-1'!KP413,Scrape!$B:$B,0)),"")</f>
        <v/>
      </c>
      <c r="LI413">
        <f>IF(LQ413="0-1",INDEX(Scrape!$G:$G,MATCH('HT 0-1'!KP413,Scrape!$B:$B,0)),"")</f>
        <v/>
      </c>
      <c r="LJ413">
        <f>IF(LQ413="0-1",INDEX(Scrape!$H:$H,MATCH('HT 0-1'!KP413,Scrape!$B:$B,0)),"")</f>
        <v/>
      </c>
      <c r="LK413">
        <f>IF(LQ413="0-1",INDEX(Scrape!$I:$I,MATCH('HT 0-1'!KP413,Scrape!$B:$B,0)),"")</f>
        <v/>
      </c>
      <c r="LL413">
        <f>IF(LQ413="0-1",INDEX(Scrape!$J:$J,MATCH('HT 0-1'!KP413,Scrape!$B:$B,0)),"")</f>
        <v/>
      </c>
      <c r="LM413">
        <f>IF(LQ413="0-1",INDEX(Scrape!$K:$K,MATCH('HT 0-1'!KP413,Scrape!$B:$B,0)),"")</f>
        <v/>
      </c>
      <c r="LN413">
        <f>IF(LQ413="0-1",INDEX(Scrape!$L:$L,MATCH('HT 0-1'!KP413,Scrape!$B:$B,0)),"")</f>
        <v/>
      </c>
      <c r="LO413">
        <f>IF(LQ413="0-1",INDEX(Scrape!$M:$M,MATCH('HT 0-1'!KP413,Scrape!$B:$B,0)),"")</f>
        <v/>
      </c>
      <c r="LP413">
        <f>IF(LQ413="0-1",INDEX(Scrape!$N:$N,MATCH('HT 0-1'!KP413,Scrape!$B:$B,0)),"")</f>
        <v/>
      </c>
      <c r="LQ413">
        <f>INDEX(Scrape!$O:$O,MATCH('HT 0-1'!KP413,Scrape!$B:$B,0))</f>
        <v/>
      </c>
      <c r="LR413">
        <f>(1/LJ413)+(1/LI413)+(1/LH413)</f>
        <v/>
      </c>
      <c r="LS413">
        <f>(1/LG413)+(1/LF413)+(1/LE413)</f>
        <v/>
      </c>
      <c r="LT413" s="8">
        <f>IF(INDEX(#REF!,MATCH(KQ413,#REF!,0))=INDEX(#REF!,MATCH(KQ413,#REF!,0)),INDEX(#REF!,MATCH(KQ413,#REF!,0)),"ERROR")</f>
        <v/>
      </c>
      <c r="LU413" s="4">
        <f>IF(KR413="G",2,IF(KR413="R",0.5,IF(KR413="A",1)))</f>
        <v/>
      </c>
      <c r="LV413" s="4">
        <f>IF(KS413="G",0.5,IF(KS413="R",2,IF(KS413="A",1)))</f>
        <v/>
      </c>
      <c r="LW413" s="4">
        <f>IF(KT413="G",2,IF(KT413="R",0.5,IF(KT413="A",1)))</f>
        <v/>
      </c>
      <c r="LX413" s="4">
        <f>IF(KU413="G",0.5,IF(KU413="R",2,IF(KU413="A",1)))</f>
        <v/>
      </c>
      <c r="LY413" s="7">
        <f>(LK413*(LU413+LX413)+(LL413*(LU413+LX413)))</f>
        <v/>
      </c>
      <c r="LZ413" s="7">
        <f>(LN413*(LV413+LW413)+(LO413*(LV413+LW413)))</f>
        <v/>
      </c>
      <c r="MA413" s="11">
        <f>LY413-LZ413</f>
        <v/>
      </c>
      <c r="MB413" s="5">
        <f>MA413+2</f>
        <v/>
      </c>
      <c r="MC413" s="6">
        <f>MA413-2</f>
        <v/>
      </c>
      <c r="MD413" s="4">
        <f>LE413</f>
        <v/>
      </c>
      <c r="ME413" s="9">
        <f>IF(MD413=0,1000,MD413+0.75)</f>
        <v/>
      </c>
      <c r="MF413" s="10">
        <f>IF(MD413=0,0,MD413-0.75)</f>
        <v/>
      </c>
      <c r="MG413" s="4">
        <f>((LM413*(LU413+LX413))-((LP413*(LV413+LW413))))</f>
        <v/>
      </c>
      <c r="MH413" s="9">
        <f>MG413*1.2</f>
        <v/>
      </c>
      <c r="MI413" s="10">
        <f>MG413*0.8</f>
        <v/>
      </c>
      <c r="MJ413">
        <f>IFERROR(NX413,"")</f>
        <v/>
      </c>
      <c r="MK413">
        <f>IFERROR(NY413,"")</f>
        <v/>
      </c>
      <c r="ML413">
        <f>IFERROR(NZ413,"")</f>
        <v/>
      </c>
      <c r="MM413">
        <f>IFERROR(OA413,"")</f>
        <v/>
      </c>
      <c r="MN413">
        <f>IFERROR(OB413,"")</f>
        <v/>
      </c>
      <c r="MO413">
        <f>IFERROR(OC413,"")</f>
        <v/>
      </c>
      <c r="MP413" s="1">
        <f>COUNTIFS(#REF!,LT413,#REF!,1,#REF!,"&gt;="&amp;MC413,#REF!,"&lt;="&amp;MB413,#REF!,"&lt;="&amp;ME413,#REF!,"&gt;="&amp;MF413,#REF!,"="&amp;KV413,#REF!,"="&amp;KX413)</f>
        <v/>
      </c>
      <c r="MQ413" s="1">
        <f>COUNTIFS(#REF!,LT413,#REF!,0,#REF!,"&gt;="&amp;MC413,#REF!,"&lt;="&amp;MB413,#REF!,"&lt;="&amp;ME413,#REF!,"&gt;="&amp;MF413,#REF!,"="&amp;KV413,#REF!,"="&amp;KX413)</f>
        <v/>
      </c>
      <c r="MR413" s="1">
        <f>COUNTIFS(#REF!,LT413,#REF!,1,#REF!,"&gt;="&amp;MC413,#REF!,"&lt;="&amp;MB413,#REF!,"&lt;="&amp;ME413,#REF!,"&gt;="&amp;MF413,#REF!,"="&amp;KW413,#REF!,"="&amp;KY413)</f>
        <v/>
      </c>
      <c r="MS413" s="1">
        <f>COUNTIFS(#REF!,LT413,#REF!,0,#REF!,"&gt;="&amp;MC413,#REF!,"&lt;="&amp;MB413,#REF!,"&lt;="&amp;ME413,#REF!,"&gt;="&amp;MF413,#REF!,"="&amp;KW413,#REF!,"="&amp;KY413)</f>
        <v/>
      </c>
      <c r="MT413" s="1">
        <f>COUNTIFS(#REF!,LT413,#REF!,1,#REF!,"&gt;="&amp;MI413,#REF!,"&lt;="&amp;MH413,#REF!,"&lt;="&amp;ME413,#REF!,"&gt;="&amp;MF413)</f>
        <v/>
      </c>
      <c r="MU413" s="1">
        <f>COUNTIFS(#REF!,LT413,#REF!,0,#REF!,"&gt;="&amp;MI413,#REF!,"&lt;="&amp;MH413,#REF!,"&lt;="&amp;ME413,#REF!,"&gt;="&amp;MF413)</f>
        <v/>
      </c>
      <c r="MV413" s="1">
        <f>COUNTIFS(#REF!,LT413,#REF!,1,#REF!,"&gt;="&amp;MI413,#REF!,"&lt;="&amp;MH413,#REF!,"="&amp;KZ413,#REF!,"="&amp;LA413,#REF!,"&lt;="&amp;ME413,#REF!,"&gt;="&amp;MF413)</f>
        <v/>
      </c>
      <c r="MW413" s="1">
        <f>COUNTIFS(#REF!,LT413,#REF!,0,#REF!,"&gt;="&amp;MI413,#REF!,"&lt;="&amp;MH413,#REF!,"="&amp;KZ413,#REF!,"="&amp;LA413,#REF!,"&lt;="&amp;ME413,#REF!,"&gt;="&amp;MF413)</f>
        <v/>
      </c>
      <c r="MX413" s="1">
        <f>COUNTIFS(#REF!,LT413,#REF!,1,#REF!,"&gt;="&amp;MC413,#REF!,"&lt;="&amp;MB413,#REF!,"&lt;="&amp;ME413,#REF!,"&gt;="&amp;MF413)</f>
        <v/>
      </c>
      <c r="MY413" s="1">
        <f>COUNTIFS(#REF!,LT413,#REF!,0,#REF!,"&gt;="&amp;MC413,#REF!,"&lt;="&amp;MB413,#REF!,"&lt;="&amp;ME413,#REF!,"&gt;="&amp;MF413)</f>
        <v/>
      </c>
      <c r="MZ413" s="1">
        <f>COUNTIFS(#REF!,LT413,#REF!,1,#REF!,"&lt;="&amp;ME413,#REF!,"&gt;="&amp;MF413,#REF!,"="&amp;KV413,#REF!,"="&amp;KX413)</f>
        <v/>
      </c>
      <c r="NA413" s="1">
        <f>COUNTIFS(#REF!,LT413,#REF!,0,#REF!,"&lt;="&amp;ME413,#REF!,"&gt;="&amp;MF413,#REF!,"="&amp;KV413,#REF!,"="&amp;KX413)</f>
        <v/>
      </c>
      <c r="NB413" s="1">
        <f>COUNTIFS(#REF!,LT413,#REF!,1,#REF!,"&lt;="&amp;ME413,#REF!,"&gt;="&amp;MF413,#REF!,"="&amp;KW413,#REF!,"="&amp;KY413)</f>
        <v/>
      </c>
      <c r="NC413" s="1">
        <f>COUNTIFS(#REF!,LT413,#REF!,0,#REF!,"&lt;="&amp;ME413,#REF!,"&gt;="&amp;MF413,#REF!,"="&amp;KW413,#REF!,"="&amp;KY413)</f>
        <v/>
      </c>
      <c r="ND413" s="1">
        <f>MP413+MR413+MT413+MV413+MX413+MZ413+NB413</f>
        <v/>
      </c>
      <c r="NE413" s="1">
        <f>MQ413+MS413+MU413+MW413+MY413+NA413+NC413</f>
        <v/>
      </c>
      <c r="NF413" s="1">
        <f>ND413+NE413</f>
        <v/>
      </c>
      <c r="NG413" s="33">
        <f>ND413/(ND413+NE413)</f>
        <v/>
      </c>
      <c r="NH413" s="3">
        <f>1/NG413</f>
        <v/>
      </c>
      <c r="NI413" s="1">
        <f>LI413</f>
        <v/>
      </c>
      <c r="NJ413" s="79">
        <f>((1-NG413)*(1/(NI413-1))*0.98-(NG413*1))</f>
        <v/>
      </c>
      <c r="NK413" s="34">
        <f>IF(LR413&lt;0.9,0,IF(AND(LR413&gt;1.1),0,1))</f>
        <v/>
      </c>
      <c r="NL413" s="34">
        <f>IF(LS413&lt;0.9,0,IF(AND(LS413&gt;1.1),0,1))</f>
        <v/>
      </c>
      <c r="NM413" s="32">
        <f>IF(NF413&gt;99,1,0)</f>
        <v/>
      </c>
      <c r="NN413" s="32">
        <f>IF(NJ413&gt;0.0799,1,0)</f>
        <v/>
      </c>
      <c r="NO413" s="32">
        <f>IF(NJ413&gt;NQ413,1,0)</f>
        <v/>
      </c>
      <c r="NP413" s="32">
        <f>NM413+NN413+NO413+NK413+NL413</f>
        <v/>
      </c>
      <c r="NQ413" s="79">
        <f>(((100*NG413)*(NI413-1)*0.98)-((1-NG413)*100))/100</f>
        <v/>
      </c>
      <c r="NR413" s="34">
        <f>IF(LR413&lt;0.9,0,IF(AND(LR413&gt;1.1),0,1))</f>
        <v/>
      </c>
      <c r="NS413" s="34">
        <f>IF(LS413&lt;0.9,0,IF(AND(LS413&gt;1.1),0,1))</f>
        <v/>
      </c>
      <c r="NT413" s="32">
        <f>IF(NF413&gt;99,1,0)</f>
        <v/>
      </c>
      <c r="NU413" s="32">
        <f>IF(NQ413&gt;0.0799,1,0)</f>
        <v/>
      </c>
      <c r="NV413" s="32">
        <f>IF(NQ413&gt;NJ413,1,0)</f>
        <v/>
      </c>
      <c r="NW413" s="32">
        <f>NT413+NU413+NV413+NR413+NS413</f>
        <v/>
      </c>
      <c r="NX413">
        <f>IF(NP413=5,"LayAway0-1",IF(AND(NW413=5),"BackAway0-1",""))</f>
        <v/>
      </c>
      <c r="NY413">
        <f>IF(NP413=5,KO413,IF(AND(NW413=5),KO413,""))</f>
        <v/>
      </c>
      <c r="NZ413">
        <f>IF(NP413=5,"Match Odds",IF(AND(NW413=5),"Match Odds",""))</f>
        <v/>
      </c>
      <c r="OA413">
        <f>IF(NP413=5,KP413,IF(AND(NW413=5),KP413,""))</f>
        <v/>
      </c>
      <c r="OB413">
        <f>IF(NP413=5,"MATCH_ODDS",IF(AND(NW413=5),"MATCH_ODDS",""))</f>
        <v/>
      </c>
      <c r="OC413">
        <f>IF(NP413=5,"LAY",IF(AND(NW413=5),"BACK",""))</f>
        <v/>
      </c>
    </row>
    <row r="414" ht="16.5" customHeight="1" thickBot="1" thickTop="1">
      <c r="A414" s="2" t="n"/>
      <c r="KN414" s="1">
        <f>IF(INDEX(#REF!,MATCH('HT 0-1'!D414,#REF!,0))=INDEX(#REF!,MATCH('HT 0-1'!D414,#REF!,0)),INDEX(#REF!,MATCH('HT 0-1'!D414,#REF!,0)),"ERROR")</f>
        <v/>
      </c>
      <c r="KO414" s="1">
        <f>IF(INDEX(#REF!,MATCH('HT 0-1'!E414,#REF!,0))=INDEX(#REF!,MATCH('HT 0-1'!E414,#REF!,0)),INDEX(#REF!,MATCH('HT 0-1'!E414,#REF!,0)),"ERROR")</f>
        <v/>
      </c>
      <c r="KP414" s="1">
        <f>KN414&amp;" v "&amp;KO414</f>
        <v/>
      </c>
      <c r="KQ414">
        <f>B414&amp;"_"&amp;C414</f>
        <v/>
      </c>
      <c r="KR414" s="1">
        <f>IF((HW414/KK414)&lt;0.335,"G",IF((HW414/KK414)&gt;0.67,"R","A"))</f>
        <v/>
      </c>
      <c r="KS414" s="1">
        <f>IF((HX414/KK414)&lt;0.335,"G",IF((HX414/KK414)&gt;0.67,"R","A"))</f>
        <v/>
      </c>
      <c r="KT414" s="1">
        <f>IF((IH414/KK414)&lt;0.335,"G",IF((IH414/KK414)&gt;0.67,"R","A"))</f>
        <v/>
      </c>
      <c r="KU414" s="1">
        <f>IF((II414/KK414)&lt;0.335,"G",IF((II414/KK414)&gt;0.67,"R","A"))</f>
        <v/>
      </c>
      <c r="KV414" s="1">
        <f>IF((HZ414/KK414)&lt;0.335,"G",IF((HZ414/KK414)&gt;0.67,"R","A"))</f>
        <v/>
      </c>
      <c r="KW414" s="1">
        <f>IF((HY414/KK414)&lt;0.335,"G",IF((HY414/KK414)&gt;0.67,"R","A"))</f>
        <v/>
      </c>
      <c r="KX414" s="1">
        <f>IF((IK414/KK414)&lt;0.335,"G",IF((IK414/KK414)&gt;0.67,"R","A"))</f>
        <v/>
      </c>
      <c r="KY414" s="1">
        <f>IF((IJ414/KK414)&lt;0.335,"G",IF((IJ414/KK414)&gt;0.67,"R","A"))</f>
        <v/>
      </c>
      <c r="KZ414" s="1">
        <f>IF((HQ414/KK414)&lt;0.335,"G",IF((HQ414/KK414)&gt;0.67,"R","A"))</f>
        <v/>
      </c>
      <c r="LA414" s="1">
        <f>IF((IB414/KK414)&lt;0.335,"G",IF((IB414/KK414)&gt;0.67,"R","A"))</f>
        <v/>
      </c>
      <c r="LB414">
        <f>IF(LQ414="0-1",INDEX(Scrape!#REF!,MATCH('HT 0-1'!KP414,Scrape!$B:$B,0)),"")</f>
        <v/>
      </c>
      <c r="LC414">
        <f>IF(LQ414="0-1",INDEX(Scrape!$A:$A,MATCH('HT 0-1'!KP414,Scrape!$B:$B,0)),"")</f>
        <v/>
      </c>
      <c r="LD414">
        <f>IF(LQ414="0-1",INDEX(Scrape!$B:$B,MATCH('HT 0-1'!KP414,Scrape!$B:$B,0)),"")</f>
        <v/>
      </c>
      <c r="LE414">
        <f>IF(LQ414="0-1",INDEX(Scrape!$C:$C,MATCH('HT 0-1'!KP414,Scrape!$B:$B,0)),"")</f>
        <v/>
      </c>
      <c r="LF414">
        <f>IF(LQ414="0-1",INDEX(Scrape!$D:$D,MATCH('HT 0-1'!KP414,Scrape!$B:$B,0)),"")</f>
        <v/>
      </c>
      <c r="LG414">
        <f>IF(LQ414="0-1",INDEX(Scrape!$E:$E,MATCH('HT 0-1'!KP414,Scrape!$B:$B,0)),"")</f>
        <v/>
      </c>
      <c r="LH414">
        <f>IF(LQ414="0-1",INDEX(Scrape!$F:$F,MATCH('HT 0-1'!KP414,Scrape!$B:$B,0)),"")</f>
        <v/>
      </c>
      <c r="LI414">
        <f>IF(LQ414="0-1",INDEX(Scrape!$G:$G,MATCH('HT 0-1'!KP414,Scrape!$B:$B,0)),"")</f>
        <v/>
      </c>
      <c r="LJ414">
        <f>IF(LQ414="0-1",INDEX(Scrape!$H:$H,MATCH('HT 0-1'!KP414,Scrape!$B:$B,0)),"")</f>
        <v/>
      </c>
      <c r="LK414">
        <f>IF(LQ414="0-1",INDEX(Scrape!$I:$I,MATCH('HT 0-1'!KP414,Scrape!$B:$B,0)),"")</f>
        <v/>
      </c>
      <c r="LL414">
        <f>IF(LQ414="0-1",INDEX(Scrape!$J:$J,MATCH('HT 0-1'!KP414,Scrape!$B:$B,0)),"")</f>
        <v/>
      </c>
      <c r="LM414">
        <f>IF(LQ414="0-1",INDEX(Scrape!$K:$K,MATCH('HT 0-1'!KP414,Scrape!$B:$B,0)),"")</f>
        <v/>
      </c>
      <c r="LN414">
        <f>IF(LQ414="0-1",INDEX(Scrape!$L:$L,MATCH('HT 0-1'!KP414,Scrape!$B:$B,0)),"")</f>
        <v/>
      </c>
      <c r="LO414">
        <f>IF(LQ414="0-1",INDEX(Scrape!$M:$M,MATCH('HT 0-1'!KP414,Scrape!$B:$B,0)),"")</f>
        <v/>
      </c>
      <c r="LP414">
        <f>IF(LQ414="0-1",INDEX(Scrape!$N:$N,MATCH('HT 0-1'!KP414,Scrape!$B:$B,0)),"")</f>
        <v/>
      </c>
      <c r="LQ414">
        <f>INDEX(Scrape!$O:$O,MATCH('HT 0-1'!KP414,Scrape!$B:$B,0))</f>
        <v/>
      </c>
      <c r="LR414">
        <f>(1/LJ414)+(1/LI414)+(1/LH414)</f>
        <v/>
      </c>
      <c r="LS414">
        <f>(1/LG414)+(1/LF414)+(1/LE414)</f>
        <v/>
      </c>
      <c r="LT414" s="8">
        <f>IF(INDEX(#REF!,MATCH(KQ414,#REF!,0))=INDEX(#REF!,MATCH(KQ414,#REF!,0)),INDEX(#REF!,MATCH(KQ414,#REF!,0)),"ERROR")</f>
        <v/>
      </c>
      <c r="LU414" s="4">
        <f>IF(KR414="G",2,IF(KR414="R",0.5,IF(KR414="A",1)))</f>
        <v/>
      </c>
      <c r="LV414" s="4">
        <f>IF(KS414="G",0.5,IF(KS414="R",2,IF(KS414="A",1)))</f>
        <v/>
      </c>
      <c r="LW414" s="4">
        <f>IF(KT414="G",2,IF(KT414="R",0.5,IF(KT414="A",1)))</f>
        <v/>
      </c>
      <c r="LX414" s="4">
        <f>IF(KU414="G",0.5,IF(KU414="R",2,IF(KU414="A",1)))</f>
        <v/>
      </c>
      <c r="LY414" s="7">
        <f>(LK414*(LU414+LX414)+(LL414*(LU414+LX414)))</f>
        <v/>
      </c>
      <c r="LZ414" s="7">
        <f>(LN414*(LV414+LW414)+(LO414*(LV414+LW414)))</f>
        <v/>
      </c>
      <c r="MA414" s="11">
        <f>LY414-LZ414</f>
        <v/>
      </c>
      <c r="MB414" s="5">
        <f>MA414+2</f>
        <v/>
      </c>
      <c r="MC414" s="6">
        <f>MA414-2</f>
        <v/>
      </c>
      <c r="MD414" s="4">
        <f>LE414</f>
        <v/>
      </c>
      <c r="ME414" s="9">
        <f>IF(MD414=0,1000,MD414+0.75)</f>
        <v/>
      </c>
      <c r="MF414" s="10">
        <f>IF(MD414=0,0,MD414-0.75)</f>
        <v/>
      </c>
      <c r="MG414" s="4">
        <f>((LM414*(LU414+LX414))-((LP414*(LV414+LW414))))</f>
        <v/>
      </c>
      <c r="MH414" s="9">
        <f>MG414*1.2</f>
        <v/>
      </c>
      <c r="MI414" s="10">
        <f>MG414*0.8</f>
        <v/>
      </c>
      <c r="MJ414">
        <f>IFERROR(NX414,"")</f>
        <v/>
      </c>
      <c r="MK414">
        <f>IFERROR(NY414,"")</f>
        <v/>
      </c>
      <c r="ML414">
        <f>IFERROR(NZ414,"")</f>
        <v/>
      </c>
      <c r="MM414">
        <f>IFERROR(OA414,"")</f>
        <v/>
      </c>
      <c r="MN414">
        <f>IFERROR(OB414,"")</f>
        <v/>
      </c>
      <c r="MO414">
        <f>IFERROR(OC414,"")</f>
        <v/>
      </c>
      <c r="MP414" s="1">
        <f>COUNTIFS(#REF!,LT414,#REF!,1,#REF!,"&gt;="&amp;MC414,#REF!,"&lt;="&amp;MB414,#REF!,"&lt;="&amp;ME414,#REF!,"&gt;="&amp;MF414,#REF!,"="&amp;KV414,#REF!,"="&amp;KX414)</f>
        <v/>
      </c>
      <c r="MQ414" s="1">
        <f>COUNTIFS(#REF!,LT414,#REF!,0,#REF!,"&gt;="&amp;MC414,#REF!,"&lt;="&amp;MB414,#REF!,"&lt;="&amp;ME414,#REF!,"&gt;="&amp;MF414,#REF!,"="&amp;KV414,#REF!,"="&amp;KX414)</f>
        <v/>
      </c>
      <c r="MR414" s="1">
        <f>COUNTIFS(#REF!,LT414,#REF!,1,#REF!,"&gt;="&amp;MC414,#REF!,"&lt;="&amp;MB414,#REF!,"&lt;="&amp;ME414,#REF!,"&gt;="&amp;MF414,#REF!,"="&amp;KW414,#REF!,"="&amp;KY414)</f>
        <v/>
      </c>
      <c r="MS414" s="1">
        <f>COUNTIFS(#REF!,LT414,#REF!,0,#REF!,"&gt;="&amp;MC414,#REF!,"&lt;="&amp;MB414,#REF!,"&lt;="&amp;ME414,#REF!,"&gt;="&amp;MF414,#REF!,"="&amp;KW414,#REF!,"="&amp;KY414)</f>
        <v/>
      </c>
      <c r="MT414" s="1">
        <f>COUNTIFS(#REF!,LT414,#REF!,1,#REF!,"&gt;="&amp;MI414,#REF!,"&lt;="&amp;MH414,#REF!,"&lt;="&amp;ME414,#REF!,"&gt;="&amp;MF414)</f>
        <v/>
      </c>
      <c r="MU414" s="1">
        <f>COUNTIFS(#REF!,LT414,#REF!,0,#REF!,"&gt;="&amp;MI414,#REF!,"&lt;="&amp;MH414,#REF!,"&lt;="&amp;ME414,#REF!,"&gt;="&amp;MF414)</f>
        <v/>
      </c>
      <c r="MV414" s="1">
        <f>COUNTIFS(#REF!,LT414,#REF!,1,#REF!,"&gt;="&amp;MI414,#REF!,"&lt;="&amp;MH414,#REF!,"="&amp;KZ414,#REF!,"="&amp;LA414,#REF!,"&lt;="&amp;ME414,#REF!,"&gt;="&amp;MF414)</f>
        <v/>
      </c>
      <c r="MW414" s="1">
        <f>COUNTIFS(#REF!,LT414,#REF!,0,#REF!,"&gt;="&amp;MI414,#REF!,"&lt;="&amp;MH414,#REF!,"="&amp;KZ414,#REF!,"="&amp;LA414,#REF!,"&lt;="&amp;ME414,#REF!,"&gt;="&amp;MF414)</f>
        <v/>
      </c>
      <c r="MX414" s="1">
        <f>COUNTIFS(#REF!,LT414,#REF!,1,#REF!,"&gt;="&amp;MC414,#REF!,"&lt;="&amp;MB414,#REF!,"&lt;="&amp;ME414,#REF!,"&gt;="&amp;MF414)</f>
        <v/>
      </c>
      <c r="MY414" s="1">
        <f>COUNTIFS(#REF!,LT414,#REF!,0,#REF!,"&gt;="&amp;MC414,#REF!,"&lt;="&amp;MB414,#REF!,"&lt;="&amp;ME414,#REF!,"&gt;="&amp;MF414)</f>
        <v/>
      </c>
      <c r="MZ414" s="1">
        <f>COUNTIFS(#REF!,LT414,#REF!,1,#REF!,"&lt;="&amp;ME414,#REF!,"&gt;="&amp;MF414,#REF!,"="&amp;KV414,#REF!,"="&amp;KX414)</f>
        <v/>
      </c>
      <c r="NA414" s="1">
        <f>COUNTIFS(#REF!,LT414,#REF!,0,#REF!,"&lt;="&amp;ME414,#REF!,"&gt;="&amp;MF414,#REF!,"="&amp;KV414,#REF!,"="&amp;KX414)</f>
        <v/>
      </c>
      <c r="NB414" s="1">
        <f>COUNTIFS(#REF!,LT414,#REF!,1,#REF!,"&lt;="&amp;ME414,#REF!,"&gt;="&amp;MF414,#REF!,"="&amp;KW414,#REF!,"="&amp;KY414)</f>
        <v/>
      </c>
      <c r="NC414" s="1">
        <f>COUNTIFS(#REF!,LT414,#REF!,0,#REF!,"&lt;="&amp;ME414,#REF!,"&gt;="&amp;MF414,#REF!,"="&amp;KW414,#REF!,"="&amp;KY414)</f>
        <v/>
      </c>
      <c r="ND414" s="1">
        <f>MP414+MR414+MT414+MV414+MX414+MZ414+NB414</f>
        <v/>
      </c>
      <c r="NE414" s="1">
        <f>MQ414+MS414+MU414+MW414+MY414+NA414+NC414</f>
        <v/>
      </c>
      <c r="NF414" s="1">
        <f>ND414+NE414</f>
        <v/>
      </c>
      <c r="NG414" s="33">
        <f>ND414/(ND414+NE414)</f>
        <v/>
      </c>
      <c r="NH414" s="3">
        <f>1/NG414</f>
        <v/>
      </c>
      <c r="NI414" s="1">
        <f>LI414</f>
        <v/>
      </c>
      <c r="NJ414" s="79">
        <f>((1-NG414)*(1/(NI414-1))*0.98-(NG414*1))</f>
        <v/>
      </c>
      <c r="NK414" s="34">
        <f>IF(LR414&lt;0.9,0,IF(AND(LR414&gt;1.1),0,1))</f>
        <v/>
      </c>
      <c r="NL414" s="34">
        <f>IF(LS414&lt;0.9,0,IF(AND(LS414&gt;1.1),0,1))</f>
        <v/>
      </c>
      <c r="NM414" s="32">
        <f>IF(NF414&gt;99,1,0)</f>
        <v/>
      </c>
      <c r="NN414" s="32">
        <f>IF(NJ414&gt;0.0799,1,0)</f>
        <v/>
      </c>
      <c r="NO414" s="32">
        <f>IF(NJ414&gt;NQ414,1,0)</f>
        <v/>
      </c>
      <c r="NP414" s="32">
        <f>NM414+NN414+NO414+NK414+NL414</f>
        <v/>
      </c>
      <c r="NQ414" s="79">
        <f>(((100*NG414)*(NI414-1)*0.98)-((1-NG414)*100))/100</f>
        <v/>
      </c>
      <c r="NR414" s="34">
        <f>IF(LR414&lt;0.9,0,IF(AND(LR414&gt;1.1),0,1))</f>
        <v/>
      </c>
      <c r="NS414" s="34">
        <f>IF(LS414&lt;0.9,0,IF(AND(LS414&gt;1.1),0,1))</f>
        <v/>
      </c>
      <c r="NT414" s="32">
        <f>IF(NF414&gt;99,1,0)</f>
        <v/>
      </c>
      <c r="NU414" s="32">
        <f>IF(NQ414&gt;0.0799,1,0)</f>
        <v/>
      </c>
      <c r="NV414" s="32">
        <f>IF(NQ414&gt;NJ414,1,0)</f>
        <v/>
      </c>
      <c r="NW414" s="32">
        <f>NT414+NU414+NV414+NR414+NS414</f>
        <v/>
      </c>
      <c r="NX414">
        <f>IF(NP414=5,"LayAway0-1",IF(AND(NW414=5),"BackAway0-1",""))</f>
        <v/>
      </c>
      <c r="NY414">
        <f>IF(NP414=5,KO414,IF(AND(NW414=5),KO414,""))</f>
        <v/>
      </c>
      <c r="NZ414">
        <f>IF(NP414=5,"Match Odds",IF(AND(NW414=5),"Match Odds",""))</f>
        <v/>
      </c>
      <c r="OA414">
        <f>IF(NP414=5,KP414,IF(AND(NW414=5),KP414,""))</f>
        <v/>
      </c>
      <c r="OB414">
        <f>IF(NP414=5,"MATCH_ODDS",IF(AND(NW414=5),"MATCH_ODDS",""))</f>
        <v/>
      </c>
      <c r="OC414">
        <f>IF(NP414=5,"LAY",IF(AND(NW414=5),"BACK",""))</f>
        <v/>
      </c>
    </row>
    <row r="415" ht="16.5" customHeight="1" thickBot="1" thickTop="1">
      <c r="A415" s="2" t="n"/>
      <c r="KN415" s="1">
        <f>IF(INDEX(#REF!,MATCH('HT 0-1'!D415,#REF!,0))=INDEX(#REF!,MATCH('HT 0-1'!D415,#REF!,0)),INDEX(#REF!,MATCH('HT 0-1'!D415,#REF!,0)),"ERROR")</f>
        <v/>
      </c>
      <c r="KO415" s="1">
        <f>IF(INDEX(#REF!,MATCH('HT 0-1'!E415,#REF!,0))=INDEX(#REF!,MATCH('HT 0-1'!E415,#REF!,0)),INDEX(#REF!,MATCH('HT 0-1'!E415,#REF!,0)),"ERROR")</f>
        <v/>
      </c>
      <c r="KP415" s="1">
        <f>KN415&amp;" v "&amp;KO415</f>
        <v/>
      </c>
      <c r="KQ415">
        <f>B415&amp;"_"&amp;C415</f>
        <v/>
      </c>
      <c r="KR415" s="1">
        <f>IF((HW415/KK415)&lt;0.335,"G",IF((HW415/KK415)&gt;0.67,"R","A"))</f>
        <v/>
      </c>
      <c r="KS415" s="1">
        <f>IF((HX415/KK415)&lt;0.335,"G",IF((HX415/KK415)&gt;0.67,"R","A"))</f>
        <v/>
      </c>
      <c r="KT415" s="1">
        <f>IF((IH415/KK415)&lt;0.335,"G",IF((IH415/KK415)&gt;0.67,"R","A"))</f>
        <v/>
      </c>
      <c r="KU415" s="1">
        <f>IF((II415/KK415)&lt;0.335,"G",IF((II415/KK415)&gt;0.67,"R","A"))</f>
        <v/>
      </c>
      <c r="KV415" s="1">
        <f>IF((HZ415/KK415)&lt;0.335,"G",IF((HZ415/KK415)&gt;0.67,"R","A"))</f>
        <v/>
      </c>
      <c r="KW415" s="1">
        <f>IF((HY415/KK415)&lt;0.335,"G",IF((HY415/KK415)&gt;0.67,"R","A"))</f>
        <v/>
      </c>
      <c r="KX415" s="1">
        <f>IF((IK415/KK415)&lt;0.335,"G",IF((IK415/KK415)&gt;0.67,"R","A"))</f>
        <v/>
      </c>
      <c r="KY415" s="1">
        <f>IF((IJ415/KK415)&lt;0.335,"G",IF((IJ415/KK415)&gt;0.67,"R","A"))</f>
        <v/>
      </c>
      <c r="KZ415" s="1">
        <f>IF((HQ415/KK415)&lt;0.335,"G",IF((HQ415/KK415)&gt;0.67,"R","A"))</f>
        <v/>
      </c>
      <c r="LA415" s="1">
        <f>IF((IB415/KK415)&lt;0.335,"G",IF((IB415/KK415)&gt;0.67,"R","A"))</f>
        <v/>
      </c>
      <c r="LB415">
        <f>IF(LQ415="0-1",INDEX(Scrape!#REF!,MATCH('HT 0-1'!KP415,Scrape!$B:$B,0)),"")</f>
        <v/>
      </c>
      <c r="LC415">
        <f>IF(LQ415="0-1",INDEX(Scrape!$A:$A,MATCH('HT 0-1'!KP415,Scrape!$B:$B,0)),"")</f>
        <v/>
      </c>
      <c r="LD415">
        <f>IF(LQ415="0-1",INDEX(Scrape!$B:$B,MATCH('HT 0-1'!KP415,Scrape!$B:$B,0)),"")</f>
        <v/>
      </c>
      <c r="LE415">
        <f>IF(LQ415="0-1",INDEX(Scrape!$C:$C,MATCH('HT 0-1'!KP415,Scrape!$B:$B,0)),"")</f>
        <v/>
      </c>
      <c r="LF415">
        <f>IF(LQ415="0-1",INDEX(Scrape!$D:$D,MATCH('HT 0-1'!KP415,Scrape!$B:$B,0)),"")</f>
        <v/>
      </c>
      <c r="LG415">
        <f>IF(LQ415="0-1",INDEX(Scrape!$E:$E,MATCH('HT 0-1'!KP415,Scrape!$B:$B,0)),"")</f>
        <v/>
      </c>
      <c r="LH415">
        <f>IF(LQ415="0-1",INDEX(Scrape!$F:$F,MATCH('HT 0-1'!KP415,Scrape!$B:$B,0)),"")</f>
        <v/>
      </c>
      <c r="LI415">
        <f>IF(LQ415="0-1",INDEX(Scrape!$G:$G,MATCH('HT 0-1'!KP415,Scrape!$B:$B,0)),"")</f>
        <v/>
      </c>
      <c r="LJ415">
        <f>IF(LQ415="0-1",INDEX(Scrape!$H:$H,MATCH('HT 0-1'!KP415,Scrape!$B:$B,0)),"")</f>
        <v/>
      </c>
      <c r="LK415">
        <f>IF(LQ415="0-1",INDEX(Scrape!$I:$I,MATCH('HT 0-1'!KP415,Scrape!$B:$B,0)),"")</f>
        <v/>
      </c>
      <c r="LL415">
        <f>IF(LQ415="0-1",INDEX(Scrape!$J:$J,MATCH('HT 0-1'!KP415,Scrape!$B:$B,0)),"")</f>
        <v/>
      </c>
      <c r="LM415">
        <f>IF(LQ415="0-1",INDEX(Scrape!$K:$K,MATCH('HT 0-1'!KP415,Scrape!$B:$B,0)),"")</f>
        <v/>
      </c>
      <c r="LN415">
        <f>IF(LQ415="0-1",INDEX(Scrape!$L:$L,MATCH('HT 0-1'!KP415,Scrape!$B:$B,0)),"")</f>
        <v/>
      </c>
      <c r="LO415">
        <f>IF(LQ415="0-1",INDEX(Scrape!$M:$M,MATCH('HT 0-1'!KP415,Scrape!$B:$B,0)),"")</f>
        <v/>
      </c>
      <c r="LP415">
        <f>IF(LQ415="0-1",INDEX(Scrape!$N:$N,MATCH('HT 0-1'!KP415,Scrape!$B:$B,0)),"")</f>
        <v/>
      </c>
      <c r="LQ415">
        <f>INDEX(Scrape!$O:$O,MATCH('HT 0-1'!KP415,Scrape!$B:$B,0))</f>
        <v/>
      </c>
      <c r="LR415">
        <f>(1/LJ415)+(1/LI415)+(1/LH415)</f>
        <v/>
      </c>
      <c r="LS415">
        <f>(1/LG415)+(1/LF415)+(1/LE415)</f>
        <v/>
      </c>
      <c r="LT415" s="8">
        <f>IF(INDEX(#REF!,MATCH(KQ415,#REF!,0))=INDEX(#REF!,MATCH(KQ415,#REF!,0)),INDEX(#REF!,MATCH(KQ415,#REF!,0)),"ERROR")</f>
        <v/>
      </c>
      <c r="LU415" s="4">
        <f>IF(KR415="G",2,IF(KR415="R",0.5,IF(KR415="A",1)))</f>
        <v/>
      </c>
      <c r="LV415" s="4">
        <f>IF(KS415="G",0.5,IF(KS415="R",2,IF(KS415="A",1)))</f>
        <v/>
      </c>
      <c r="LW415" s="4">
        <f>IF(KT415="G",2,IF(KT415="R",0.5,IF(KT415="A",1)))</f>
        <v/>
      </c>
      <c r="LX415" s="4">
        <f>IF(KU415="G",0.5,IF(KU415="R",2,IF(KU415="A",1)))</f>
        <v/>
      </c>
      <c r="LY415" s="7">
        <f>(LK415*(LU415+LX415)+(LL415*(LU415+LX415)))</f>
        <v/>
      </c>
      <c r="LZ415" s="7">
        <f>(LN415*(LV415+LW415)+(LO415*(LV415+LW415)))</f>
        <v/>
      </c>
      <c r="MA415" s="11">
        <f>LY415-LZ415</f>
        <v/>
      </c>
      <c r="MB415" s="5">
        <f>MA415+2</f>
        <v/>
      </c>
      <c r="MC415" s="6">
        <f>MA415-2</f>
        <v/>
      </c>
      <c r="MD415" s="4">
        <f>LE415</f>
        <v/>
      </c>
      <c r="ME415" s="9">
        <f>IF(MD415=0,1000,MD415+0.75)</f>
        <v/>
      </c>
      <c r="MF415" s="10">
        <f>IF(MD415=0,0,MD415-0.75)</f>
        <v/>
      </c>
      <c r="MG415" s="4">
        <f>((LM415*(LU415+LX415))-((LP415*(LV415+LW415))))</f>
        <v/>
      </c>
      <c r="MH415" s="9">
        <f>MG415*1.2</f>
        <v/>
      </c>
      <c r="MI415" s="10">
        <f>MG415*0.8</f>
        <v/>
      </c>
      <c r="MJ415">
        <f>IFERROR(NX415,"")</f>
        <v/>
      </c>
      <c r="MK415">
        <f>IFERROR(NY415,"")</f>
        <v/>
      </c>
      <c r="ML415">
        <f>IFERROR(NZ415,"")</f>
        <v/>
      </c>
      <c r="MM415">
        <f>IFERROR(OA415,"")</f>
        <v/>
      </c>
      <c r="MN415">
        <f>IFERROR(OB415,"")</f>
        <v/>
      </c>
      <c r="MO415">
        <f>IFERROR(OC415,"")</f>
        <v/>
      </c>
      <c r="MP415" s="1">
        <f>COUNTIFS(#REF!,LT415,#REF!,1,#REF!,"&gt;="&amp;MC415,#REF!,"&lt;="&amp;MB415,#REF!,"&lt;="&amp;ME415,#REF!,"&gt;="&amp;MF415,#REF!,"="&amp;KV415,#REF!,"="&amp;KX415)</f>
        <v/>
      </c>
      <c r="MQ415" s="1">
        <f>COUNTIFS(#REF!,LT415,#REF!,0,#REF!,"&gt;="&amp;MC415,#REF!,"&lt;="&amp;MB415,#REF!,"&lt;="&amp;ME415,#REF!,"&gt;="&amp;MF415,#REF!,"="&amp;KV415,#REF!,"="&amp;KX415)</f>
        <v/>
      </c>
      <c r="MR415" s="1">
        <f>COUNTIFS(#REF!,LT415,#REF!,1,#REF!,"&gt;="&amp;MC415,#REF!,"&lt;="&amp;MB415,#REF!,"&lt;="&amp;ME415,#REF!,"&gt;="&amp;MF415,#REF!,"="&amp;KW415,#REF!,"="&amp;KY415)</f>
        <v/>
      </c>
      <c r="MS415" s="1">
        <f>COUNTIFS(#REF!,LT415,#REF!,0,#REF!,"&gt;="&amp;MC415,#REF!,"&lt;="&amp;MB415,#REF!,"&lt;="&amp;ME415,#REF!,"&gt;="&amp;MF415,#REF!,"="&amp;KW415,#REF!,"="&amp;KY415)</f>
        <v/>
      </c>
      <c r="MT415" s="1">
        <f>COUNTIFS(#REF!,LT415,#REF!,1,#REF!,"&gt;="&amp;MI415,#REF!,"&lt;="&amp;MH415,#REF!,"&lt;="&amp;ME415,#REF!,"&gt;="&amp;MF415)</f>
        <v/>
      </c>
      <c r="MU415" s="1">
        <f>COUNTIFS(#REF!,LT415,#REF!,0,#REF!,"&gt;="&amp;MI415,#REF!,"&lt;="&amp;MH415,#REF!,"&lt;="&amp;ME415,#REF!,"&gt;="&amp;MF415)</f>
        <v/>
      </c>
      <c r="MV415" s="1">
        <f>COUNTIFS(#REF!,LT415,#REF!,1,#REF!,"&gt;="&amp;MI415,#REF!,"&lt;="&amp;MH415,#REF!,"="&amp;KZ415,#REF!,"="&amp;LA415,#REF!,"&lt;="&amp;ME415,#REF!,"&gt;="&amp;MF415)</f>
        <v/>
      </c>
      <c r="MW415" s="1">
        <f>COUNTIFS(#REF!,LT415,#REF!,0,#REF!,"&gt;="&amp;MI415,#REF!,"&lt;="&amp;MH415,#REF!,"="&amp;KZ415,#REF!,"="&amp;LA415,#REF!,"&lt;="&amp;ME415,#REF!,"&gt;="&amp;MF415)</f>
        <v/>
      </c>
      <c r="MX415" s="1">
        <f>COUNTIFS(#REF!,LT415,#REF!,1,#REF!,"&gt;="&amp;MC415,#REF!,"&lt;="&amp;MB415,#REF!,"&lt;="&amp;ME415,#REF!,"&gt;="&amp;MF415)</f>
        <v/>
      </c>
      <c r="MY415" s="1">
        <f>COUNTIFS(#REF!,LT415,#REF!,0,#REF!,"&gt;="&amp;MC415,#REF!,"&lt;="&amp;MB415,#REF!,"&lt;="&amp;ME415,#REF!,"&gt;="&amp;MF415)</f>
        <v/>
      </c>
      <c r="MZ415" s="1">
        <f>COUNTIFS(#REF!,LT415,#REF!,1,#REF!,"&lt;="&amp;ME415,#REF!,"&gt;="&amp;MF415,#REF!,"="&amp;KV415,#REF!,"="&amp;KX415)</f>
        <v/>
      </c>
      <c r="NA415" s="1">
        <f>COUNTIFS(#REF!,LT415,#REF!,0,#REF!,"&lt;="&amp;ME415,#REF!,"&gt;="&amp;MF415,#REF!,"="&amp;KV415,#REF!,"="&amp;KX415)</f>
        <v/>
      </c>
      <c r="NB415" s="1">
        <f>COUNTIFS(#REF!,LT415,#REF!,1,#REF!,"&lt;="&amp;ME415,#REF!,"&gt;="&amp;MF415,#REF!,"="&amp;KW415,#REF!,"="&amp;KY415)</f>
        <v/>
      </c>
      <c r="NC415" s="1">
        <f>COUNTIFS(#REF!,LT415,#REF!,0,#REF!,"&lt;="&amp;ME415,#REF!,"&gt;="&amp;MF415,#REF!,"="&amp;KW415,#REF!,"="&amp;KY415)</f>
        <v/>
      </c>
      <c r="ND415" s="1">
        <f>MP415+MR415+MT415+MV415+MX415+MZ415+NB415</f>
        <v/>
      </c>
      <c r="NE415" s="1">
        <f>MQ415+MS415+MU415+MW415+MY415+NA415+NC415</f>
        <v/>
      </c>
      <c r="NF415" s="1">
        <f>ND415+NE415</f>
        <v/>
      </c>
      <c r="NG415" s="33">
        <f>ND415/(ND415+NE415)</f>
        <v/>
      </c>
      <c r="NH415" s="3">
        <f>1/NG415</f>
        <v/>
      </c>
      <c r="NI415" s="1">
        <f>LI415</f>
        <v/>
      </c>
      <c r="NJ415" s="79">
        <f>((1-NG415)*(1/(NI415-1))*0.98-(NG415*1))</f>
        <v/>
      </c>
      <c r="NK415" s="34">
        <f>IF(LR415&lt;0.9,0,IF(AND(LR415&gt;1.1),0,1))</f>
        <v/>
      </c>
      <c r="NL415" s="34">
        <f>IF(LS415&lt;0.9,0,IF(AND(LS415&gt;1.1),0,1))</f>
        <v/>
      </c>
      <c r="NM415" s="32">
        <f>IF(NF415&gt;99,1,0)</f>
        <v/>
      </c>
      <c r="NN415" s="32">
        <f>IF(NJ415&gt;0.0799,1,0)</f>
        <v/>
      </c>
      <c r="NO415" s="32">
        <f>IF(NJ415&gt;NQ415,1,0)</f>
        <v/>
      </c>
      <c r="NP415" s="32">
        <f>NM415+NN415+NO415+NK415+NL415</f>
        <v/>
      </c>
      <c r="NQ415" s="79">
        <f>(((100*NG415)*(NI415-1)*0.98)-((1-NG415)*100))/100</f>
        <v/>
      </c>
      <c r="NR415" s="34">
        <f>IF(LR415&lt;0.9,0,IF(AND(LR415&gt;1.1),0,1))</f>
        <v/>
      </c>
      <c r="NS415" s="34">
        <f>IF(LS415&lt;0.9,0,IF(AND(LS415&gt;1.1),0,1))</f>
        <v/>
      </c>
      <c r="NT415" s="32">
        <f>IF(NF415&gt;99,1,0)</f>
        <v/>
      </c>
      <c r="NU415" s="32">
        <f>IF(NQ415&gt;0.0799,1,0)</f>
        <v/>
      </c>
      <c r="NV415" s="32">
        <f>IF(NQ415&gt;NJ415,1,0)</f>
        <v/>
      </c>
      <c r="NW415" s="32">
        <f>NT415+NU415+NV415+NR415+NS415</f>
        <v/>
      </c>
      <c r="NX415">
        <f>IF(NP415=5,"LayAway0-1",IF(AND(NW415=5),"BackAway0-1",""))</f>
        <v/>
      </c>
      <c r="NY415">
        <f>IF(NP415=5,KO415,IF(AND(NW415=5),KO415,""))</f>
        <v/>
      </c>
      <c r="NZ415">
        <f>IF(NP415=5,"Match Odds",IF(AND(NW415=5),"Match Odds",""))</f>
        <v/>
      </c>
      <c r="OA415">
        <f>IF(NP415=5,KP415,IF(AND(NW415=5),KP415,""))</f>
        <v/>
      </c>
      <c r="OB415">
        <f>IF(NP415=5,"MATCH_ODDS",IF(AND(NW415=5),"MATCH_ODDS",""))</f>
        <v/>
      </c>
      <c r="OC415">
        <f>IF(NP415=5,"LAY",IF(AND(NW415=5),"BACK",""))</f>
        <v/>
      </c>
    </row>
    <row r="416" ht="16.5" customHeight="1" thickBot="1" thickTop="1">
      <c r="A416" s="2" t="n"/>
      <c r="KN416" s="1">
        <f>IF(INDEX(#REF!,MATCH('HT 0-1'!D416,#REF!,0))=INDEX(#REF!,MATCH('HT 0-1'!D416,#REF!,0)),INDEX(#REF!,MATCH('HT 0-1'!D416,#REF!,0)),"ERROR")</f>
        <v/>
      </c>
      <c r="KO416" s="1">
        <f>IF(INDEX(#REF!,MATCH('HT 0-1'!E416,#REF!,0))=INDEX(#REF!,MATCH('HT 0-1'!E416,#REF!,0)),INDEX(#REF!,MATCH('HT 0-1'!E416,#REF!,0)),"ERROR")</f>
        <v/>
      </c>
      <c r="KP416" s="1">
        <f>KN416&amp;" v "&amp;KO416</f>
        <v/>
      </c>
      <c r="KQ416">
        <f>B416&amp;"_"&amp;C416</f>
        <v/>
      </c>
      <c r="KR416" s="1">
        <f>IF((HW416/KK416)&lt;0.335,"G",IF((HW416/KK416)&gt;0.67,"R","A"))</f>
        <v/>
      </c>
      <c r="KS416" s="1">
        <f>IF((HX416/KK416)&lt;0.335,"G",IF((HX416/KK416)&gt;0.67,"R","A"))</f>
        <v/>
      </c>
      <c r="KT416" s="1">
        <f>IF((IH416/KK416)&lt;0.335,"G",IF((IH416/KK416)&gt;0.67,"R","A"))</f>
        <v/>
      </c>
      <c r="KU416" s="1">
        <f>IF((II416/KK416)&lt;0.335,"G",IF((II416/KK416)&gt;0.67,"R","A"))</f>
        <v/>
      </c>
      <c r="KV416" s="1">
        <f>IF((HZ416/KK416)&lt;0.335,"G",IF((HZ416/KK416)&gt;0.67,"R","A"))</f>
        <v/>
      </c>
      <c r="KW416" s="1">
        <f>IF((HY416/KK416)&lt;0.335,"G",IF((HY416/KK416)&gt;0.67,"R","A"))</f>
        <v/>
      </c>
      <c r="KX416" s="1">
        <f>IF((IK416/KK416)&lt;0.335,"G",IF((IK416/KK416)&gt;0.67,"R","A"))</f>
        <v/>
      </c>
      <c r="KY416" s="1">
        <f>IF((IJ416/KK416)&lt;0.335,"G",IF((IJ416/KK416)&gt;0.67,"R","A"))</f>
        <v/>
      </c>
      <c r="KZ416" s="1">
        <f>IF((HQ416/KK416)&lt;0.335,"G",IF((HQ416/KK416)&gt;0.67,"R","A"))</f>
        <v/>
      </c>
      <c r="LA416" s="1">
        <f>IF((IB416/KK416)&lt;0.335,"G",IF((IB416/KK416)&gt;0.67,"R","A"))</f>
        <v/>
      </c>
      <c r="LB416">
        <f>IF(LQ416="0-1",INDEX(Scrape!#REF!,MATCH('HT 0-1'!KP416,Scrape!$B:$B,0)),"")</f>
        <v/>
      </c>
      <c r="LC416">
        <f>IF(LQ416="0-1",INDEX(Scrape!$A:$A,MATCH('HT 0-1'!KP416,Scrape!$B:$B,0)),"")</f>
        <v/>
      </c>
      <c r="LD416">
        <f>IF(LQ416="0-1",INDEX(Scrape!$B:$B,MATCH('HT 0-1'!KP416,Scrape!$B:$B,0)),"")</f>
        <v/>
      </c>
      <c r="LE416">
        <f>IF(LQ416="0-1",INDEX(Scrape!$C:$C,MATCH('HT 0-1'!KP416,Scrape!$B:$B,0)),"")</f>
        <v/>
      </c>
      <c r="LF416">
        <f>IF(LQ416="0-1",INDEX(Scrape!$D:$D,MATCH('HT 0-1'!KP416,Scrape!$B:$B,0)),"")</f>
        <v/>
      </c>
      <c r="LG416">
        <f>IF(LQ416="0-1",INDEX(Scrape!$E:$E,MATCH('HT 0-1'!KP416,Scrape!$B:$B,0)),"")</f>
        <v/>
      </c>
      <c r="LH416">
        <f>IF(LQ416="0-1",INDEX(Scrape!$F:$F,MATCH('HT 0-1'!KP416,Scrape!$B:$B,0)),"")</f>
        <v/>
      </c>
      <c r="LI416">
        <f>IF(LQ416="0-1",INDEX(Scrape!$G:$G,MATCH('HT 0-1'!KP416,Scrape!$B:$B,0)),"")</f>
        <v/>
      </c>
      <c r="LJ416">
        <f>IF(LQ416="0-1",INDEX(Scrape!$H:$H,MATCH('HT 0-1'!KP416,Scrape!$B:$B,0)),"")</f>
        <v/>
      </c>
      <c r="LK416">
        <f>IF(LQ416="0-1",INDEX(Scrape!$I:$I,MATCH('HT 0-1'!KP416,Scrape!$B:$B,0)),"")</f>
        <v/>
      </c>
      <c r="LL416">
        <f>IF(LQ416="0-1",INDEX(Scrape!$J:$J,MATCH('HT 0-1'!KP416,Scrape!$B:$B,0)),"")</f>
        <v/>
      </c>
      <c r="LM416">
        <f>IF(LQ416="0-1",INDEX(Scrape!$K:$K,MATCH('HT 0-1'!KP416,Scrape!$B:$B,0)),"")</f>
        <v/>
      </c>
      <c r="LN416">
        <f>IF(LQ416="0-1",INDEX(Scrape!$L:$L,MATCH('HT 0-1'!KP416,Scrape!$B:$B,0)),"")</f>
        <v/>
      </c>
      <c r="LO416">
        <f>IF(LQ416="0-1",INDEX(Scrape!$M:$M,MATCH('HT 0-1'!KP416,Scrape!$B:$B,0)),"")</f>
        <v/>
      </c>
      <c r="LP416">
        <f>IF(LQ416="0-1",INDEX(Scrape!$N:$N,MATCH('HT 0-1'!KP416,Scrape!$B:$B,0)),"")</f>
        <v/>
      </c>
      <c r="LQ416">
        <f>INDEX(Scrape!$O:$O,MATCH('HT 0-1'!KP416,Scrape!$B:$B,0))</f>
        <v/>
      </c>
      <c r="LR416">
        <f>(1/LJ416)+(1/LI416)+(1/LH416)</f>
        <v/>
      </c>
      <c r="LS416">
        <f>(1/LG416)+(1/LF416)+(1/LE416)</f>
        <v/>
      </c>
      <c r="LT416" s="8">
        <f>IF(INDEX(#REF!,MATCH(KQ416,#REF!,0))=INDEX(#REF!,MATCH(KQ416,#REF!,0)),INDEX(#REF!,MATCH(KQ416,#REF!,0)),"ERROR")</f>
        <v/>
      </c>
      <c r="LU416" s="4">
        <f>IF(KR416="G",2,IF(KR416="R",0.5,IF(KR416="A",1)))</f>
        <v/>
      </c>
      <c r="LV416" s="4">
        <f>IF(KS416="G",0.5,IF(KS416="R",2,IF(KS416="A",1)))</f>
        <v/>
      </c>
      <c r="LW416" s="4">
        <f>IF(KT416="G",2,IF(KT416="R",0.5,IF(KT416="A",1)))</f>
        <v/>
      </c>
      <c r="LX416" s="4">
        <f>IF(KU416="G",0.5,IF(KU416="R",2,IF(KU416="A",1)))</f>
        <v/>
      </c>
      <c r="LY416" s="7">
        <f>(LK416*(LU416+LX416)+(LL416*(LU416+LX416)))</f>
        <v/>
      </c>
      <c r="LZ416" s="7">
        <f>(LN416*(LV416+LW416)+(LO416*(LV416+LW416)))</f>
        <v/>
      </c>
      <c r="MA416" s="11">
        <f>LY416-LZ416</f>
        <v/>
      </c>
      <c r="MB416" s="5">
        <f>MA416+2</f>
        <v/>
      </c>
      <c r="MC416" s="6">
        <f>MA416-2</f>
        <v/>
      </c>
      <c r="MD416" s="4">
        <f>LE416</f>
        <v/>
      </c>
      <c r="ME416" s="9">
        <f>IF(MD416=0,1000,MD416+0.75)</f>
        <v/>
      </c>
      <c r="MF416" s="10">
        <f>IF(MD416=0,0,MD416-0.75)</f>
        <v/>
      </c>
      <c r="MG416" s="4">
        <f>((LM416*(LU416+LX416))-((LP416*(LV416+LW416))))</f>
        <v/>
      </c>
      <c r="MH416" s="9">
        <f>MG416*1.2</f>
        <v/>
      </c>
      <c r="MI416" s="10">
        <f>MG416*0.8</f>
        <v/>
      </c>
      <c r="MJ416">
        <f>IFERROR(NX416,"")</f>
        <v/>
      </c>
      <c r="MK416">
        <f>IFERROR(NY416,"")</f>
        <v/>
      </c>
      <c r="ML416">
        <f>IFERROR(NZ416,"")</f>
        <v/>
      </c>
      <c r="MM416">
        <f>IFERROR(OA416,"")</f>
        <v/>
      </c>
      <c r="MN416">
        <f>IFERROR(OB416,"")</f>
        <v/>
      </c>
      <c r="MO416">
        <f>IFERROR(OC416,"")</f>
        <v/>
      </c>
      <c r="MP416" s="1">
        <f>COUNTIFS(#REF!,LT416,#REF!,1,#REF!,"&gt;="&amp;MC416,#REF!,"&lt;="&amp;MB416,#REF!,"&lt;="&amp;ME416,#REF!,"&gt;="&amp;MF416,#REF!,"="&amp;KV416,#REF!,"="&amp;KX416)</f>
        <v/>
      </c>
      <c r="MQ416" s="1">
        <f>COUNTIFS(#REF!,LT416,#REF!,0,#REF!,"&gt;="&amp;MC416,#REF!,"&lt;="&amp;MB416,#REF!,"&lt;="&amp;ME416,#REF!,"&gt;="&amp;MF416,#REF!,"="&amp;KV416,#REF!,"="&amp;KX416)</f>
        <v/>
      </c>
      <c r="MR416" s="1">
        <f>COUNTIFS(#REF!,LT416,#REF!,1,#REF!,"&gt;="&amp;MC416,#REF!,"&lt;="&amp;MB416,#REF!,"&lt;="&amp;ME416,#REF!,"&gt;="&amp;MF416,#REF!,"="&amp;KW416,#REF!,"="&amp;KY416)</f>
        <v/>
      </c>
      <c r="MS416" s="1">
        <f>COUNTIFS(#REF!,LT416,#REF!,0,#REF!,"&gt;="&amp;MC416,#REF!,"&lt;="&amp;MB416,#REF!,"&lt;="&amp;ME416,#REF!,"&gt;="&amp;MF416,#REF!,"="&amp;KW416,#REF!,"="&amp;KY416)</f>
        <v/>
      </c>
      <c r="MT416" s="1">
        <f>COUNTIFS(#REF!,LT416,#REF!,1,#REF!,"&gt;="&amp;MI416,#REF!,"&lt;="&amp;MH416,#REF!,"&lt;="&amp;ME416,#REF!,"&gt;="&amp;MF416)</f>
        <v/>
      </c>
      <c r="MU416" s="1">
        <f>COUNTIFS(#REF!,LT416,#REF!,0,#REF!,"&gt;="&amp;MI416,#REF!,"&lt;="&amp;MH416,#REF!,"&lt;="&amp;ME416,#REF!,"&gt;="&amp;MF416)</f>
        <v/>
      </c>
      <c r="MV416" s="1">
        <f>COUNTIFS(#REF!,LT416,#REF!,1,#REF!,"&gt;="&amp;MI416,#REF!,"&lt;="&amp;MH416,#REF!,"="&amp;KZ416,#REF!,"="&amp;LA416,#REF!,"&lt;="&amp;ME416,#REF!,"&gt;="&amp;MF416)</f>
        <v/>
      </c>
      <c r="MW416" s="1">
        <f>COUNTIFS(#REF!,LT416,#REF!,0,#REF!,"&gt;="&amp;MI416,#REF!,"&lt;="&amp;MH416,#REF!,"="&amp;KZ416,#REF!,"="&amp;LA416,#REF!,"&lt;="&amp;ME416,#REF!,"&gt;="&amp;MF416)</f>
        <v/>
      </c>
      <c r="MX416" s="1">
        <f>COUNTIFS(#REF!,LT416,#REF!,1,#REF!,"&gt;="&amp;MC416,#REF!,"&lt;="&amp;MB416,#REF!,"&lt;="&amp;ME416,#REF!,"&gt;="&amp;MF416)</f>
        <v/>
      </c>
      <c r="MY416" s="1">
        <f>COUNTIFS(#REF!,LT416,#REF!,0,#REF!,"&gt;="&amp;MC416,#REF!,"&lt;="&amp;MB416,#REF!,"&lt;="&amp;ME416,#REF!,"&gt;="&amp;MF416)</f>
        <v/>
      </c>
      <c r="MZ416" s="1">
        <f>COUNTIFS(#REF!,LT416,#REF!,1,#REF!,"&lt;="&amp;ME416,#REF!,"&gt;="&amp;MF416,#REF!,"="&amp;KV416,#REF!,"="&amp;KX416)</f>
        <v/>
      </c>
      <c r="NA416" s="1">
        <f>COUNTIFS(#REF!,LT416,#REF!,0,#REF!,"&lt;="&amp;ME416,#REF!,"&gt;="&amp;MF416,#REF!,"="&amp;KV416,#REF!,"="&amp;KX416)</f>
        <v/>
      </c>
      <c r="NB416" s="1">
        <f>COUNTIFS(#REF!,LT416,#REF!,1,#REF!,"&lt;="&amp;ME416,#REF!,"&gt;="&amp;MF416,#REF!,"="&amp;KW416,#REF!,"="&amp;KY416)</f>
        <v/>
      </c>
      <c r="NC416" s="1">
        <f>COUNTIFS(#REF!,LT416,#REF!,0,#REF!,"&lt;="&amp;ME416,#REF!,"&gt;="&amp;MF416,#REF!,"="&amp;KW416,#REF!,"="&amp;KY416)</f>
        <v/>
      </c>
      <c r="ND416" s="1">
        <f>MP416+MR416+MT416+MV416+MX416+MZ416+NB416</f>
        <v/>
      </c>
      <c r="NE416" s="1">
        <f>MQ416+MS416+MU416+MW416+MY416+NA416+NC416</f>
        <v/>
      </c>
      <c r="NF416" s="1">
        <f>ND416+NE416</f>
        <v/>
      </c>
      <c r="NG416" s="33">
        <f>ND416/(ND416+NE416)</f>
        <v/>
      </c>
      <c r="NH416" s="3">
        <f>1/NG416</f>
        <v/>
      </c>
      <c r="NI416" s="1">
        <f>LI416</f>
        <v/>
      </c>
      <c r="NJ416" s="79">
        <f>((1-NG416)*(1/(NI416-1))*0.98-(NG416*1))</f>
        <v/>
      </c>
      <c r="NK416" s="34">
        <f>IF(LR416&lt;0.9,0,IF(AND(LR416&gt;1.1),0,1))</f>
        <v/>
      </c>
      <c r="NL416" s="34">
        <f>IF(LS416&lt;0.9,0,IF(AND(LS416&gt;1.1),0,1))</f>
        <v/>
      </c>
      <c r="NM416" s="32">
        <f>IF(NF416&gt;99,1,0)</f>
        <v/>
      </c>
      <c r="NN416" s="32">
        <f>IF(NJ416&gt;0.0799,1,0)</f>
        <v/>
      </c>
      <c r="NO416" s="32">
        <f>IF(NJ416&gt;NQ416,1,0)</f>
        <v/>
      </c>
      <c r="NP416" s="32">
        <f>NM416+NN416+NO416+NK416+NL416</f>
        <v/>
      </c>
      <c r="NQ416" s="79">
        <f>(((100*NG416)*(NI416-1)*0.98)-((1-NG416)*100))/100</f>
        <v/>
      </c>
      <c r="NR416" s="34">
        <f>IF(LR416&lt;0.9,0,IF(AND(LR416&gt;1.1),0,1))</f>
        <v/>
      </c>
      <c r="NS416" s="34">
        <f>IF(LS416&lt;0.9,0,IF(AND(LS416&gt;1.1),0,1))</f>
        <v/>
      </c>
      <c r="NT416" s="32">
        <f>IF(NF416&gt;99,1,0)</f>
        <v/>
      </c>
      <c r="NU416" s="32">
        <f>IF(NQ416&gt;0.0799,1,0)</f>
        <v/>
      </c>
      <c r="NV416" s="32">
        <f>IF(NQ416&gt;NJ416,1,0)</f>
        <v/>
      </c>
      <c r="NW416" s="32">
        <f>NT416+NU416+NV416+NR416+NS416</f>
        <v/>
      </c>
      <c r="NX416">
        <f>IF(NP416=5,"LayAway0-1",IF(AND(NW416=5),"BackAway0-1",""))</f>
        <v/>
      </c>
      <c r="NY416">
        <f>IF(NP416=5,KO416,IF(AND(NW416=5),KO416,""))</f>
        <v/>
      </c>
      <c r="NZ416">
        <f>IF(NP416=5,"Match Odds",IF(AND(NW416=5),"Match Odds",""))</f>
        <v/>
      </c>
      <c r="OA416">
        <f>IF(NP416=5,KP416,IF(AND(NW416=5),KP416,""))</f>
        <v/>
      </c>
      <c r="OB416">
        <f>IF(NP416=5,"MATCH_ODDS",IF(AND(NW416=5),"MATCH_ODDS",""))</f>
        <v/>
      </c>
      <c r="OC416">
        <f>IF(NP416=5,"LAY",IF(AND(NW416=5),"BACK",""))</f>
        <v/>
      </c>
    </row>
    <row r="417" ht="16.5" customHeight="1" thickBot="1" thickTop="1">
      <c r="A417" s="2" t="n"/>
      <c r="KN417" s="1">
        <f>IF(INDEX(#REF!,MATCH('HT 0-1'!D417,#REF!,0))=INDEX(#REF!,MATCH('HT 0-1'!D417,#REF!,0)),INDEX(#REF!,MATCH('HT 0-1'!D417,#REF!,0)),"ERROR")</f>
        <v/>
      </c>
      <c r="KO417" s="1">
        <f>IF(INDEX(#REF!,MATCH('HT 0-1'!E417,#REF!,0))=INDEX(#REF!,MATCH('HT 0-1'!E417,#REF!,0)),INDEX(#REF!,MATCH('HT 0-1'!E417,#REF!,0)),"ERROR")</f>
        <v/>
      </c>
      <c r="KP417" s="1">
        <f>KN417&amp;" v "&amp;KO417</f>
        <v/>
      </c>
      <c r="KQ417">
        <f>B417&amp;"_"&amp;C417</f>
        <v/>
      </c>
      <c r="KR417" s="1">
        <f>IF((HW417/KK417)&lt;0.335,"G",IF((HW417/KK417)&gt;0.67,"R","A"))</f>
        <v/>
      </c>
      <c r="KS417" s="1">
        <f>IF((HX417/KK417)&lt;0.335,"G",IF((HX417/KK417)&gt;0.67,"R","A"))</f>
        <v/>
      </c>
      <c r="KT417" s="1">
        <f>IF((IH417/KK417)&lt;0.335,"G",IF((IH417/KK417)&gt;0.67,"R","A"))</f>
        <v/>
      </c>
      <c r="KU417" s="1">
        <f>IF((II417/KK417)&lt;0.335,"G",IF((II417/KK417)&gt;0.67,"R","A"))</f>
        <v/>
      </c>
      <c r="KV417" s="1">
        <f>IF((HZ417/KK417)&lt;0.335,"G",IF((HZ417/KK417)&gt;0.67,"R","A"))</f>
        <v/>
      </c>
      <c r="KW417" s="1">
        <f>IF((HY417/KK417)&lt;0.335,"G",IF((HY417/KK417)&gt;0.67,"R","A"))</f>
        <v/>
      </c>
      <c r="KX417" s="1">
        <f>IF((IK417/KK417)&lt;0.335,"G",IF((IK417/KK417)&gt;0.67,"R","A"))</f>
        <v/>
      </c>
      <c r="KY417" s="1">
        <f>IF((IJ417/KK417)&lt;0.335,"G",IF((IJ417/KK417)&gt;0.67,"R","A"))</f>
        <v/>
      </c>
      <c r="KZ417" s="1">
        <f>IF((HQ417/KK417)&lt;0.335,"G",IF((HQ417/KK417)&gt;0.67,"R","A"))</f>
        <v/>
      </c>
      <c r="LA417" s="1">
        <f>IF((IB417/KK417)&lt;0.335,"G",IF((IB417/KK417)&gt;0.67,"R","A"))</f>
        <v/>
      </c>
      <c r="LB417">
        <f>IF(LQ417="0-1",INDEX(Scrape!#REF!,MATCH('HT 0-1'!KP417,Scrape!$B:$B,0)),"")</f>
        <v/>
      </c>
      <c r="LC417">
        <f>IF(LQ417="0-1",INDEX(Scrape!$A:$A,MATCH('HT 0-1'!KP417,Scrape!$B:$B,0)),"")</f>
        <v/>
      </c>
      <c r="LD417">
        <f>IF(LQ417="0-1",INDEX(Scrape!$B:$B,MATCH('HT 0-1'!KP417,Scrape!$B:$B,0)),"")</f>
        <v/>
      </c>
      <c r="LE417">
        <f>IF(LQ417="0-1",INDEX(Scrape!$C:$C,MATCH('HT 0-1'!KP417,Scrape!$B:$B,0)),"")</f>
        <v/>
      </c>
      <c r="LF417">
        <f>IF(LQ417="0-1",INDEX(Scrape!$D:$D,MATCH('HT 0-1'!KP417,Scrape!$B:$B,0)),"")</f>
        <v/>
      </c>
      <c r="LG417">
        <f>IF(LQ417="0-1",INDEX(Scrape!$E:$E,MATCH('HT 0-1'!KP417,Scrape!$B:$B,0)),"")</f>
        <v/>
      </c>
      <c r="LH417">
        <f>IF(LQ417="0-1",INDEX(Scrape!$F:$F,MATCH('HT 0-1'!KP417,Scrape!$B:$B,0)),"")</f>
        <v/>
      </c>
      <c r="LI417">
        <f>IF(LQ417="0-1",INDEX(Scrape!$G:$G,MATCH('HT 0-1'!KP417,Scrape!$B:$B,0)),"")</f>
        <v/>
      </c>
      <c r="LJ417">
        <f>IF(LQ417="0-1",INDEX(Scrape!$H:$H,MATCH('HT 0-1'!KP417,Scrape!$B:$B,0)),"")</f>
        <v/>
      </c>
      <c r="LK417">
        <f>IF(LQ417="0-1",INDEX(Scrape!$I:$I,MATCH('HT 0-1'!KP417,Scrape!$B:$B,0)),"")</f>
        <v/>
      </c>
      <c r="LL417">
        <f>IF(LQ417="0-1",INDEX(Scrape!$J:$J,MATCH('HT 0-1'!KP417,Scrape!$B:$B,0)),"")</f>
        <v/>
      </c>
      <c r="LM417">
        <f>IF(LQ417="0-1",INDEX(Scrape!$K:$K,MATCH('HT 0-1'!KP417,Scrape!$B:$B,0)),"")</f>
        <v/>
      </c>
      <c r="LN417">
        <f>IF(LQ417="0-1",INDEX(Scrape!$L:$L,MATCH('HT 0-1'!KP417,Scrape!$B:$B,0)),"")</f>
        <v/>
      </c>
      <c r="LO417">
        <f>IF(LQ417="0-1",INDEX(Scrape!$M:$M,MATCH('HT 0-1'!KP417,Scrape!$B:$B,0)),"")</f>
        <v/>
      </c>
      <c r="LP417">
        <f>IF(LQ417="0-1",INDEX(Scrape!$N:$N,MATCH('HT 0-1'!KP417,Scrape!$B:$B,0)),"")</f>
        <v/>
      </c>
      <c r="LQ417">
        <f>INDEX(Scrape!$O:$O,MATCH('HT 0-1'!KP417,Scrape!$B:$B,0))</f>
        <v/>
      </c>
      <c r="LR417">
        <f>(1/LJ417)+(1/LI417)+(1/LH417)</f>
        <v/>
      </c>
      <c r="LS417">
        <f>(1/LG417)+(1/LF417)+(1/LE417)</f>
        <v/>
      </c>
      <c r="LT417" s="8">
        <f>IF(INDEX(#REF!,MATCH(KQ417,#REF!,0))=INDEX(#REF!,MATCH(KQ417,#REF!,0)),INDEX(#REF!,MATCH(KQ417,#REF!,0)),"ERROR")</f>
        <v/>
      </c>
      <c r="LU417" s="4">
        <f>IF(KR417="G",2,IF(KR417="R",0.5,IF(KR417="A",1)))</f>
        <v/>
      </c>
      <c r="LV417" s="4">
        <f>IF(KS417="G",0.5,IF(KS417="R",2,IF(KS417="A",1)))</f>
        <v/>
      </c>
      <c r="LW417" s="4">
        <f>IF(KT417="G",2,IF(KT417="R",0.5,IF(KT417="A",1)))</f>
        <v/>
      </c>
      <c r="LX417" s="4">
        <f>IF(KU417="G",0.5,IF(KU417="R",2,IF(KU417="A",1)))</f>
        <v/>
      </c>
      <c r="LY417" s="7">
        <f>(LK417*(LU417+LX417)+(LL417*(LU417+LX417)))</f>
        <v/>
      </c>
      <c r="LZ417" s="7">
        <f>(LN417*(LV417+LW417)+(LO417*(LV417+LW417)))</f>
        <v/>
      </c>
      <c r="MA417" s="11">
        <f>LY417-LZ417</f>
        <v/>
      </c>
      <c r="MB417" s="5">
        <f>MA417+2</f>
        <v/>
      </c>
      <c r="MC417" s="6">
        <f>MA417-2</f>
        <v/>
      </c>
      <c r="MD417" s="4">
        <f>LE417</f>
        <v/>
      </c>
      <c r="ME417" s="9">
        <f>IF(MD417=0,1000,MD417+0.75)</f>
        <v/>
      </c>
      <c r="MF417" s="10">
        <f>IF(MD417=0,0,MD417-0.75)</f>
        <v/>
      </c>
      <c r="MG417" s="4">
        <f>((LM417*(LU417+LX417))-((LP417*(LV417+LW417))))</f>
        <v/>
      </c>
      <c r="MH417" s="9">
        <f>MG417*1.2</f>
        <v/>
      </c>
      <c r="MI417" s="10">
        <f>MG417*0.8</f>
        <v/>
      </c>
      <c r="MJ417">
        <f>IFERROR(NX417,"")</f>
        <v/>
      </c>
      <c r="MK417">
        <f>IFERROR(NY417,"")</f>
        <v/>
      </c>
      <c r="ML417">
        <f>IFERROR(NZ417,"")</f>
        <v/>
      </c>
      <c r="MM417">
        <f>IFERROR(OA417,"")</f>
        <v/>
      </c>
      <c r="MN417">
        <f>IFERROR(OB417,"")</f>
        <v/>
      </c>
      <c r="MO417">
        <f>IFERROR(OC417,"")</f>
        <v/>
      </c>
      <c r="MP417" s="1">
        <f>COUNTIFS(#REF!,LT417,#REF!,1,#REF!,"&gt;="&amp;MC417,#REF!,"&lt;="&amp;MB417,#REF!,"&lt;="&amp;ME417,#REF!,"&gt;="&amp;MF417,#REF!,"="&amp;KV417,#REF!,"="&amp;KX417)</f>
        <v/>
      </c>
      <c r="MQ417" s="1">
        <f>COUNTIFS(#REF!,LT417,#REF!,0,#REF!,"&gt;="&amp;MC417,#REF!,"&lt;="&amp;MB417,#REF!,"&lt;="&amp;ME417,#REF!,"&gt;="&amp;MF417,#REF!,"="&amp;KV417,#REF!,"="&amp;KX417)</f>
        <v/>
      </c>
      <c r="MR417" s="1">
        <f>COUNTIFS(#REF!,LT417,#REF!,1,#REF!,"&gt;="&amp;MC417,#REF!,"&lt;="&amp;MB417,#REF!,"&lt;="&amp;ME417,#REF!,"&gt;="&amp;MF417,#REF!,"="&amp;KW417,#REF!,"="&amp;KY417)</f>
        <v/>
      </c>
      <c r="MS417" s="1">
        <f>COUNTIFS(#REF!,LT417,#REF!,0,#REF!,"&gt;="&amp;MC417,#REF!,"&lt;="&amp;MB417,#REF!,"&lt;="&amp;ME417,#REF!,"&gt;="&amp;MF417,#REF!,"="&amp;KW417,#REF!,"="&amp;KY417)</f>
        <v/>
      </c>
      <c r="MT417" s="1">
        <f>COUNTIFS(#REF!,LT417,#REF!,1,#REF!,"&gt;="&amp;MI417,#REF!,"&lt;="&amp;MH417,#REF!,"&lt;="&amp;ME417,#REF!,"&gt;="&amp;MF417)</f>
        <v/>
      </c>
      <c r="MU417" s="1">
        <f>COUNTIFS(#REF!,LT417,#REF!,0,#REF!,"&gt;="&amp;MI417,#REF!,"&lt;="&amp;MH417,#REF!,"&lt;="&amp;ME417,#REF!,"&gt;="&amp;MF417)</f>
        <v/>
      </c>
      <c r="MV417" s="1">
        <f>COUNTIFS(#REF!,LT417,#REF!,1,#REF!,"&gt;="&amp;MI417,#REF!,"&lt;="&amp;MH417,#REF!,"="&amp;KZ417,#REF!,"="&amp;LA417,#REF!,"&lt;="&amp;ME417,#REF!,"&gt;="&amp;MF417)</f>
        <v/>
      </c>
      <c r="MW417" s="1">
        <f>COUNTIFS(#REF!,LT417,#REF!,0,#REF!,"&gt;="&amp;MI417,#REF!,"&lt;="&amp;MH417,#REF!,"="&amp;KZ417,#REF!,"="&amp;LA417,#REF!,"&lt;="&amp;ME417,#REF!,"&gt;="&amp;MF417)</f>
        <v/>
      </c>
      <c r="MX417" s="1">
        <f>COUNTIFS(#REF!,LT417,#REF!,1,#REF!,"&gt;="&amp;MC417,#REF!,"&lt;="&amp;MB417,#REF!,"&lt;="&amp;ME417,#REF!,"&gt;="&amp;MF417)</f>
        <v/>
      </c>
      <c r="MY417" s="1">
        <f>COUNTIFS(#REF!,LT417,#REF!,0,#REF!,"&gt;="&amp;MC417,#REF!,"&lt;="&amp;MB417,#REF!,"&lt;="&amp;ME417,#REF!,"&gt;="&amp;MF417)</f>
        <v/>
      </c>
      <c r="MZ417" s="1">
        <f>COUNTIFS(#REF!,LT417,#REF!,1,#REF!,"&lt;="&amp;ME417,#REF!,"&gt;="&amp;MF417,#REF!,"="&amp;KV417,#REF!,"="&amp;KX417)</f>
        <v/>
      </c>
      <c r="NA417" s="1">
        <f>COUNTIFS(#REF!,LT417,#REF!,0,#REF!,"&lt;="&amp;ME417,#REF!,"&gt;="&amp;MF417,#REF!,"="&amp;KV417,#REF!,"="&amp;KX417)</f>
        <v/>
      </c>
      <c r="NB417" s="1">
        <f>COUNTIFS(#REF!,LT417,#REF!,1,#REF!,"&lt;="&amp;ME417,#REF!,"&gt;="&amp;MF417,#REF!,"="&amp;KW417,#REF!,"="&amp;KY417)</f>
        <v/>
      </c>
      <c r="NC417" s="1">
        <f>COUNTIFS(#REF!,LT417,#REF!,0,#REF!,"&lt;="&amp;ME417,#REF!,"&gt;="&amp;MF417,#REF!,"="&amp;KW417,#REF!,"="&amp;KY417)</f>
        <v/>
      </c>
      <c r="ND417" s="1">
        <f>MP417+MR417+MT417+MV417+MX417+MZ417+NB417</f>
        <v/>
      </c>
      <c r="NE417" s="1">
        <f>MQ417+MS417+MU417+MW417+MY417+NA417+NC417</f>
        <v/>
      </c>
      <c r="NF417" s="1">
        <f>ND417+NE417</f>
        <v/>
      </c>
      <c r="NG417" s="33">
        <f>ND417/(ND417+NE417)</f>
        <v/>
      </c>
      <c r="NH417" s="3">
        <f>1/NG417</f>
        <v/>
      </c>
      <c r="NI417" s="1">
        <f>LI417</f>
        <v/>
      </c>
      <c r="NJ417" s="79">
        <f>((1-NG417)*(1/(NI417-1))*0.98-(NG417*1))</f>
        <v/>
      </c>
      <c r="NK417" s="34">
        <f>IF(LR417&lt;0.9,0,IF(AND(LR417&gt;1.1),0,1))</f>
        <v/>
      </c>
      <c r="NL417" s="34">
        <f>IF(LS417&lt;0.9,0,IF(AND(LS417&gt;1.1),0,1))</f>
        <v/>
      </c>
      <c r="NM417" s="32">
        <f>IF(NF417&gt;99,1,0)</f>
        <v/>
      </c>
      <c r="NN417" s="32">
        <f>IF(NJ417&gt;0.0799,1,0)</f>
        <v/>
      </c>
      <c r="NO417" s="32">
        <f>IF(NJ417&gt;NQ417,1,0)</f>
        <v/>
      </c>
      <c r="NP417" s="32">
        <f>NM417+NN417+NO417+NK417+NL417</f>
        <v/>
      </c>
      <c r="NQ417" s="79">
        <f>(((100*NG417)*(NI417-1)*0.98)-((1-NG417)*100))/100</f>
        <v/>
      </c>
      <c r="NR417" s="34">
        <f>IF(LR417&lt;0.9,0,IF(AND(LR417&gt;1.1),0,1))</f>
        <v/>
      </c>
      <c r="NS417" s="34">
        <f>IF(LS417&lt;0.9,0,IF(AND(LS417&gt;1.1),0,1))</f>
        <v/>
      </c>
      <c r="NT417" s="32">
        <f>IF(NF417&gt;99,1,0)</f>
        <v/>
      </c>
      <c r="NU417" s="32">
        <f>IF(NQ417&gt;0.0799,1,0)</f>
        <v/>
      </c>
      <c r="NV417" s="32">
        <f>IF(NQ417&gt;NJ417,1,0)</f>
        <v/>
      </c>
      <c r="NW417" s="32">
        <f>NT417+NU417+NV417+NR417+NS417</f>
        <v/>
      </c>
      <c r="NX417">
        <f>IF(NP417=5,"LayAway0-1",IF(AND(NW417=5),"BackAway0-1",""))</f>
        <v/>
      </c>
      <c r="NY417">
        <f>IF(NP417=5,KO417,IF(AND(NW417=5),KO417,""))</f>
        <v/>
      </c>
      <c r="NZ417">
        <f>IF(NP417=5,"Match Odds",IF(AND(NW417=5),"Match Odds",""))</f>
        <v/>
      </c>
      <c r="OA417">
        <f>IF(NP417=5,KP417,IF(AND(NW417=5),KP417,""))</f>
        <v/>
      </c>
      <c r="OB417">
        <f>IF(NP417=5,"MATCH_ODDS",IF(AND(NW417=5),"MATCH_ODDS",""))</f>
        <v/>
      </c>
      <c r="OC417">
        <f>IF(NP417=5,"LAY",IF(AND(NW417=5),"BACK",""))</f>
        <v/>
      </c>
    </row>
    <row r="418" ht="16.5" customHeight="1" thickBot="1" thickTop="1">
      <c r="A418" s="2" t="n"/>
      <c r="KN418" s="1">
        <f>IF(INDEX(#REF!,MATCH('HT 0-1'!D418,#REF!,0))=INDEX(#REF!,MATCH('HT 0-1'!D418,#REF!,0)),INDEX(#REF!,MATCH('HT 0-1'!D418,#REF!,0)),"ERROR")</f>
        <v/>
      </c>
      <c r="KO418" s="1">
        <f>IF(INDEX(#REF!,MATCH('HT 0-1'!E418,#REF!,0))=INDEX(#REF!,MATCH('HT 0-1'!E418,#REF!,0)),INDEX(#REF!,MATCH('HT 0-1'!E418,#REF!,0)),"ERROR")</f>
        <v/>
      </c>
      <c r="KP418" s="1">
        <f>KN418&amp;" v "&amp;KO418</f>
        <v/>
      </c>
      <c r="KQ418">
        <f>B418&amp;"_"&amp;C418</f>
        <v/>
      </c>
      <c r="KR418" s="1">
        <f>IF((HW418/KK418)&lt;0.335,"G",IF((HW418/KK418)&gt;0.67,"R","A"))</f>
        <v/>
      </c>
      <c r="KS418" s="1">
        <f>IF((HX418/KK418)&lt;0.335,"G",IF((HX418/KK418)&gt;0.67,"R","A"))</f>
        <v/>
      </c>
      <c r="KT418" s="1">
        <f>IF((IH418/KK418)&lt;0.335,"G",IF((IH418/KK418)&gt;0.67,"R","A"))</f>
        <v/>
      </c>
      <c r="KU418" s="1">
        <f>IF((II418/KK418)&lt;0.335,"G",IF((II418/KK418)&gt;0.67,"R","A"))</f>
        <v/>
      </c>
      <c r="KV418" s="1">
        <f>IF((HZ418/KK418)&lt;0.335,"G",IF((HZ418/KK418)&gt;0.67,"R","A"))</f>
        <v/>
      </c>
      <c r="KW418" s="1">
        <f>IF((HY418/KK418)&lt;0.335,"G",IF((HY418/KK418)&gt;0.67,"R","A"))</f>
        <v/>
      </c>
      <c r="KX418" s="1">
        <f>IF((IK418/KK418)&lt;0.335,"G",IF((IK418/KK418)&gt;0.67,"R","A"))</f>
        <v/>
      </c>
      <c r="KY418" s="1">
        <f>IF((IJ418/KK418)&lt;0.335,"G",IF((IJ418/KK418)&gt;0.67,"R","A"))</f>
        <v/>
      </c>
      <c r="KZ418" s="1">
        <f>IF((HQ418/KK418)&lt;0.335,"G",IF((HQ418/KK418)&gt;0.67,"R","A"))</f>
        <v/>
      </c>
      <c r="LA418" s="1">
        <f>IF((IB418/KK418)&lt;0.335,"G",IF((IB418/KK418)&gt;0.67,"R","A"))</f>
        <v/>
      </c>
      <c r="LB418">
        <f>IF(LQ418="0-1",INDEX(Scrape!#REF!,MATCH('HT 0-1'!KP418,Scrape!$B:$B,0)),"")</f>
        <v/>
      </c>
      <c r="LC418">
        <f>IF(LQ418="0-1",INDEX(Scrape!$A:$A,MATCH('HT 0-1'!KP418,Scrape!$B:$B,0)),"")</f>
        <v/>
      </c>
      <c r="LD418">
        <f>IF(LQ418="0-1",INDEX(Scrape!$B:$B,MATCH('HT 0-1'!KP418,Scrape!$B:$B,0)),"")</f>
        <v/>
      </c>
      <c r="LE418">
        <f>IF(LQ418="0-1",INDEX(Scrape!$C:$C,MATCH('HT 0-1'!KP418,Scrape!$B:$B,0)),"")</f>
        <v/>
      </c>
      <c r="LF418">
        <f>IF(LQ418="0-1",INDEX(Scrape!$D:$D,MATCH('HT 0-1'!KP418,Scrape!$B:$B,0)),"")</f>
        <v/>
      </c>
      <c r="LG418">
        <f>IF(LQ418="0-1",INDEX(Scrape!$E:$E,MATCH('HT 0-1'!KP418,Scrape!$B:$B,0)),"")</f>
        <v/>
      </c>
      <c r="LH418">
        <f>IF(LQ418="0-1",INDEX(Scrape!$F:$F,MATCH('HT 0-1'!KP418,Scrape!$B:$B,0)),"")</f>
        <v/>
      </c>
      <c r="LI418">
        <f>IF(LQ418="0-1",INDEX(Scrape!$G:$G,MATCH('HT 0-1'!KP418,Scrape!$B:$B,0)),"")</f>
        <v/>
      </c>
      <c r="LJ418">
        <f>IF(LQ418="0-1",INDEX(Scrape!$H:$H,MATCH('HT 0-1'!KP418,Scrape!$B:$B,0)),"")</f>
        <v/>
      </c>
      <c r="LK418">
        <f>IF(LQ418="0-1",INDEX(Scrape!$I:$I,MATCH('HT 0-1'!KP418,Scrape!$B:$B,0)),"")</f>
        <v/>
      </c>
      <c r="LL418">
        <f>IF(LQ418="0-1",INDEX(Scrape!$J:$J,MATCH('HT 0-1'!KP418,Scrape!$B:$B,0)),"")</f>
        <v/>
      </c>
      <c r="LM418">
        <f>IF(LQ418="0-1",INDEX(Scrape!$K:$K,MATCH('HT 0-1'!KP418,Scrape!$B:$B,0)),"")</f>
        <v/>
      </c>
      <c r="LN418">
        <f>IF(LQ418="0-1",INDEX(Scrape!$L:$L,MATCH('HT 0-1'!KP418,Scrape!$B:$B,0)),"")</f>
        <v/>
      </c>
      <c r="LO418">
        <f>IF(LQ418="0-1",INDEX(Scrape!$M:$M,MATCH('HT 0-1'!KP418,Scrape!$B:$B,0)),"")</f>
        <v/>
      </c>
      <c r="LP418">
        <f>IF(LQ418="0-1",INDEX(Scrape!$N:$N,MATCH('HT 0-1'!KP418,Scrape!$B:$B,0)),"")</f>
        <v/>
      </c>
      <c r="LQ418">
        <f>INDEX(Scrape!$O:$O,MATCH('HT 0-1'!KP418,Scrape!$B:$B,0))</f>
        <v/>
      </c>
      <c r="LR418">
        <f>(1/LJ418)+(1/LI418)+(1/LH418)</f>
        <v/>
      </c>
      <c r="LS418">
        <f>(1/LG418)+(1/LF418)+(1/LE418)</f>
        <v/>
      </c>
      <c r="LT418" s="8">
        <f>IF(INDEX(#REF!,MATCH(KQ418,#REF!,0))=INDEX(#REF!,MATCH(KQ418,#REF!,0)),INDEX(#REF!,MATCH(KQ418,#REF!,0)),"ERROR")</f>
        <v/>
      </c>
      <c r="LU418" s="4">
        <f>IF(KR418="G",2,IF(KR418="R",0.5,IF(KR418="A",1)))</f>
        <v/>
      </c>
      <c r="LV418" s="4">
        <f>IF(KS418="G",0.5,IF(KS418="R",2,IF(KS418="A",1)))</f>
        <v/>
      </c>
      <c r="LW418" s="4">
        <f>IF(KT418="G",2,IF(KT418="R",0.5,IF(KT418="A",1)))</f>
        <v/>
      </c>
      <c r="LX418" s="4">
        <f>IF(KU418="G",0.5,IF(KU418="R",2,IF(KU418="A",1)))</f>
        <v/>
      </c>
      <c r="LY418" s="7">
        <f>(LK418*(LU418+LX418)+(LL418*(LU418+LX418)))</f>
        <v/>
      </c>
      <c r="LZ418" s="7">
        <f>(LN418*(LV418+LW418)+(LO418*(LV418+LW418)))</f>
        <v/>
      </c>
      <c r="MA418" s="11">
        <f>LY418-LZ418</f>
        <v/>
      </c>
      <c r="MB418" s="5">
        <f>MA418+2</f>
        <v/>
      </c>
      <c r="MC418" s="6">
        <f>MA418-2</f>
        <v/>
      </c>
      <c r="MD418" s="4">
        <f>LE418</f>
        <v/>
      </c>
      <c r="ME418" s="9">
        <f>IF(MD418=0,1000,MD418+0.75)</f>
        <v/>
      </c>
      <c r="MF418" s="10">
        <f>IF(MD418=0,0,MD418-0.75)</f>
        <v/>
      </c>
      <c r="MG418" s="4">
        <f>((LM418*(LU418+LX418))-((LP418*(LV418+LW418))))</f>
        <v/>
      </c>
      <c r="MH418" s="9">
        <f>MG418*1.2</f>
        <v/>
      </c>
      <c r="MI418" s="10">
        <f>MG418*0.8</f>
        <v/>
      </c>
      <c r="MJ418">
        <f>IFERROR(NX418,"")</f>
        <v/>
      </c>
      <c r="MK418">
        <f>IFERROR(NY418,"")</f>
        <v/>
      </c>
      <c r="ML418">
        <f>IFERROR(NZ418,"")</f>
        <v/>
      </c>
      <c r="MM418">
        <f>IFERROR(OA418,"")</f>
        <v/>
      </c>
      <c r="MN418">
        <f>IFERROR(OB418,"")</f>
        <v/>
      </c>
      <c r="MO418">
        <f>IFERROR(OC418,"")</f>
        <v/>
      </c>
      <c r="MP418" s="1">
        <f>COUNTIFS(#REF!,LT418,#REF!,1,#REF!,"&gt;="&amp;MC418,#REF!,"&lt;="&amp;MB418,#REF!,"&lt;="&amp;ME418,#REF!,"&gt;="&amp;MF418,#REF!,"="&amp;KV418,#REF!,"="&amp;KX418)</f>
        <v/>
      </c>
      <c r="MQ418" s="1">
        <f>COUNTIFS(#REF!,LT418,#REF!,0,#REF!,"&gt;="&amp;MC418,#REF!,"&lt;="&amp;MB418,#REF!,"&lt;="&amp;ME418,#REF!,"&gt;="&amp;MF418,#REF!,"="&amp;KV418,#REF!,"="&amp;KX418)</f>
        <v/>
      </c>
      <c r="MR418" s="1">
        <f>COUNTIFS(#REF!,LT418,#REF!,1,#REF!,"&gt;="&amp;MC418,#REF!,"&lt;="&amp;MB418,#REF!,"&lt;="&amp;ME418,#REF!,"&gt;="&amp;MF418,#REF!,"="&amp;KW418,#REF!,"="&amp;KY418)</f>
        <v/>
      </c>
      <c r="MS418" s="1">
        <f>COUNTIFS(#REF!,LT418,#REF!,0,#REF!,"&gt;="&amp;MC418,#REF!,"&lt;="&amp;MB418,#REF!,"&lt;="&amp;ME418,#REF!,"&gt;="&amp;MF418,#REF!,"="&amp;KW418,#REF!,"="&amp;KY418)</f>
        <v/>
      </c>
      <c r="MT418" s="1">
        <f>COUNTIFS(#REF!,LT418,#REF!,1,#REF!,"&gt;="&amp;MI418,#REF!,"&lt;="&amp;MH418,#REF!,"&lt;="&amp;ME418,#REF!,"&gt;="&amp;MF418)</f>
        <v/>
      </c>
      <c r="MU418" s="1">
        <f>COUNTIFS(#REF!,LT418,#REF!,0,#REF!,"&gt;="&amp;MI418,#REF!,"&lt;="&amp;MH418,#REF!,"&lt;="&amp;ME418,#REF!,"&gt;="&amp;MF418)</f>
        <v/>
      </c>
      <c r="MV418" s="1">
        <f>COUNTIFS(#REF!,LT418,#REF!,1,#REF!,"&gt;="&amp;MI418,#REF!,"&lt;="&amp;MH418,#REF!,"="&amp;KZ418,#REF!,"="&amp;LA418,#REF!,"&lt;="&amp;ME418,#REF!,"&gt;="&amp;MF418)</f>
        <v/>
      </c>
      <c r="MW418" s="1">
        <f>COUNTIFS(#REF!,LT418,#REF!,0,#REF!,"&gt;="&amp;MI418,#REF!,"&lt;="&amp;MH418,#REF!,"="&amp;KZ418,#REF!,"="&amp;LA418,#REF!,"&lt;="&amp;ME418,#REF!,"&gt;="&amp;MF418)</f>
        <v/>
      </c>
      <c r="MX418" s="1">
        <f>COUNTIFS(#REF!,LT418,#REF!,1,#REF!,"&gt;="&amp;MC418,#REF!,"&lt;="&amp;MB418,#REF!,"&lt;="&amp;ME418,#REF!,"&gt;="&amp;MF418)</f>
        <v/>
      </c>
      <c r="MY418" s="1">
        <f>COUNTIFS(#REF!,LT418,#REF!,0,#REF!,"&gt;="&amp;MC418,#REF!,"&lt;="&amp;MB418,#REF!,"&lt;="&amp;ME418,#REF!,"&gt;="&amp;MF418)</f>
        <v/>
      </c>
      <c r="MZ418" s="1">
        <f>COUNTIFS(#REF!,LT418,#REF!,1,#REF!,"&lt;="&amp;ME418,#REF!,"&gt;="&amp;MF418,#REF!,"="&amp;KV418,#REF!,"="&amp;KX418)</f>
        <v/>
      </c>
      <c r="NA418" s="1">
        <f>COUNTIFS(#REF!,LT418,#REF!,0,#REF!,"&lt;="&amp;ME418,#REF!,"&gt;="&amp;MF418,#REF!,"="&amp;KV418,#REF!,"="&amp;KX418)</f>
        <v/>
      </c>
      <c r="NB418" s="1">
        <f>COUNTIFS(#REF!,LT418,#REF!,1,#REF!,"&lt;="&amp;ME418,#REF!,"&gt;="&amp;MF418,#REF!,"="&amp;KW418,#REF!,"="&amp;KY418)</f>
        <v/>
      </c>
      <c r="NC418" s="1">
        <f>COUNTIFS(#REF!,LT418,#REF!,0,#REF!,"&lt;="&amp;ME418,#REF!,"&gt;="&amp;MF418,#REF!,"="&amp;KW418,#REF!,"="&amp;KY418)</f>
        <v/>
      </c>
      <c r="ND418" s="1">
        <f>MP418+MR418+MT418+MV418+MX418+MZ418+NB418</f>
        <v/>
      </c>
      <c r="NE418" s="1">
        <f>MQ418+MS418+MU418+MW418+MY418+NA418+NC418</f>
        <v/>
      </c>
      <c r="NF418" s="1">
        <f>ND418+NE418</f>
        <v/>
      </c>
      <c r="NG418" s="33">
        <f>ND418/(ND418+NE418)</f>
        <v/>
      </c>
      <c r="NH418" s="3">
        <f>1/NG418</f>
        <v/>
      </c>
      <c r="NI418" s="1">
        <f>LI418</f>
        <v/>
      </c>
      <c r="NJ418" s="79">
        <f>((1-NG418)*(1/(NI418-1))*0.98-(NG418*1))</f>
        <v/>
      </c>
      <c r="NK418" s="34">
        <f>IF(LR418&lt;0.9,0,IF(AND(LR418&gt;1.1),0,1))</f>
        <v/>
      </c>
      <c r="NL418" s="34">
        <f>IF(LS418&lt;0.9,0,IF(AND(LS418&gt;1.1),0,1))</f>
        <v/>
      </c>
      <c r="NM418" s="32">
        <f>IF(NF418&gt;99,1,0)</f>
        <v/>
      </c>
      <c r="NN418" s="32">
        <f>IF(NJ418&gt;0.0799,1,0)</f>
        <v/>
      </c>
      <c r="NO418" s="32">
        <f>IF(NJ418&gt;NQ418,1,0)</f>
        <v/>
      </c>
      <c r="NP418" s="32">
        <f>NM418+NN418+NO418+NK418+NL418</f>
        <v/>
      </c>
      <c r="NQ418" s="79">
        <f>(((100*NG418)*(NI418-1)*0.98)-((1-NG418)*100))/100</f>
        <v/>
      </c>
      <c r="NR418" s="34">
        <f>IF(LR418&lt;0.9,0,IF(AND(LR418&gt;1.1),0,1))</f>
        <v/>
      </c>
      <c r="NS418" s="34">
        <f>IF(LS418&lt;0.9,0,IF(AND(LS418&gt;1.1),0,1))</f>
        <v/>
      </c>
      <c r="NT418" s="32">
        <f>IF(NF418&gt;99,1,0)</f>
        <v/>
      </c>
      <c r="NU418" s="32">
        <f>IF(NQ418&gt;0.0799,1,0)</f>
        <v/>
      </c>
      <c r="NV418" s="32">
        <f>IF(NQ418&gt;NJ418,1,0)</f>
        <v/>
      </c>
      <c r="NW418" s="32">
        <f>NT418+NU418+NV418+NR418+NS418</f>
        <v/>
      </c>
      <c r="NX418">
        <f>IF(NP418=5,"LayAway0-1",IF(AND(NW418=5),"BackAway0-1",""))</f>
        <v/>
      </c>
      <c r="NY418">
        <f>IF(NP418=5,KO418,IF(AND(NW418=5),KO418,""))</f>
        <v/>
      </c>
      <c r="NZ418">
        <f>IF(NP418=5,"Match Odds",IF(AND(NW418=5),"Match Odds",""))</f>
        <v/>
      </c>
      <c r="OA418">
        <f>IF(NP418=5,KP418,IF(AND(NW418=5),KP418,""))</f>
        <v/>
      </c>
      <c r="OB418">
        <f>IF(NP418=5,"MATCH_ODDS",IF(AND(NW418=5),"MATCH_ODDS",""))</f>
        <v/>
      </c>
      <c r="OC418">
        <f>IF(NP418=5,"LAY",IF(AND(NW418=5),"BACK",""))</f>
        <v/>
      </c>
    </row>
    <row r="419" ht="16.5" customHeight="1" thickBot="1" thickTop="1">
      <c r="A419" s="2" t="n"/>
      <c r="KN419" s="1">
        <f>IF(INDEX(#REF!,MATCH('HT 0-1'!D419,#REF!,0))=INDEX(#REF!,MATCH('HT 0-1'!D419,#REF!,0)),INDEX(#REF!,MATCH('HT 0-1'!D419,#REF!,0)),"ERROR")</f>
        <v/>
      </c>
      <c r="KO419" s="1">
        <f>IF(INDEX(#REF!,MATCH('HT 0-1'!E419,#REF!,0))=INDEX(#REF!,MATCH('HT 0-1'!E419,#REF!,0)),INDEX(#REF!,MATCH('HT 0-1'!E419,#REF!,0)),"ERROR")</f>
        <v/>
      </c>
      <c r="KP419" s="1">
        <f>KN419&amp;" v "&amp;KO419</f>
        <v/>
      </c>
      <c r="KQ419">
        <f>B419&amp;"_"&amp;C419</f>
        <v/>
      </c>
      <c r="KR419" s="1">
        <f>IF((HW419/KK419)&lt;0.335,"G",IF((HW419/KK419)&gt;0.67,"R","A"))</f>
        <v/>
      </c>
      <c r="KS419" s="1">
        <f>IF((HX419/KK419)&lt;0.335,"G",IF((HX419/KK419)&gt;0.67,"R","A"))</f>
        <v/>
      </c>
      <c r="KT419" s="1">
        <f>IF((IH419/KK419)&lt;0.335,"G",IF((IH419/KK419)&gt;0.67,"R","A"))</f>
        <v/>
      </c>
      <c r="KU419" s="1">
        <f>IF((II419/KK419)&lt;0.335,"G",IF((II419/KK419)&gt;0.67,"R","A"))</f>
        <v/>
      </c>
      <c r="KV419" s="1">
        <f>IF((HZ419/KK419)&lt;0.335,"G",IF((HZ419/KK419)&gt;0.67,"R","A"))</f>
        <v/>
      </c>
      <c r="KW419" s="1">
        <f>IF((HY419/KK419)&lt;0.335,"G",IF((HY419/KK419)&gt;0.67,"R","A"))</f>
        <v/>
      </c>
      <c r="KX419" s="1">
        <f>IF((IK419/KK419)&lt;0.335,"G",IF((IK419/KK419)&gt;0.67,"R","A"))</f>
        <v/>
      </c>
      <c r="KY419" s="1">
        <f>IF((IJ419/KK419)&lt;0.335,"G",IF((IJ419/KK419)&gt;0.67,"R","A"))</f>
        <v/>
      </c>
      <c r="KZ419" s="1">
        <f>IF((HQ419/KK419)&lt;0.335,"G",IF((HQ419/KK419)&gt;0.67,"R","A"))</f>
        <v/>
      </c>
      <c r="LA419" s="1">
        <f>IF((IB419/KK419)&lt;0.335,"G",IF((IB419/KK419)&gt;0.67,"R","A"))</f>
        <v/>
      </c>
      <c r="LB419">
        <f>IF(LQ419="0-1",INDEX(Scrape!#REF!,MATCH('HT 0-1'!KP419,Scrape!$B:$B,0)),"")</f>
        <v/>
      </c>
      <c r="LC419">
        <f>IF(LQ419="0-1",INDEX(Scrape!$A:$A,MATCH('HT 0-1'!KP419,Scrape!$B:$B,0)),"")</f>
        <v/>
      </c>
      <c r="LD419">
        <f>IF(LQ419="0-1",INDEX(Scrape!$B:$B,MATCH('HT 0-1'!KP419,Scrape!$B:$B,0)),"")</f>
        <v/>
      </c>
      <c r="LE419">
        <f>IF(LQ419="0-1",INDEX(Scrape!$C:$C,MATCH('HT 0-1'!KP419,Scrape!$B:$B,0)),"")</f>
        <v/>
      </c>
      <c r="LF419">
        <f>IF(LQ419="0-1",INDEX(Scrape!$D:$D,MATCH('HT 0-1'!KP419,Scrape!$B:$B,0)),"")</f>
        <v/>
      </c>
      <c r="LG419">
        <f>IF(LQ419="0-1",INDEX(Scrape!$E:$E,MATCH('HT 0-1'!KP419,Scrape!$B:$B,0)),"")</f>
        <v/>
      </c>
      <c r="LH419">
        <f>IF(LQ419="0-1",INDEX(Scrape!$F:$F,MATCH('HT 0-1'!KP419,Scrape!$B:$B,0)),"")</f>
        <v/>
      </c>
      <c r="LI419">
        <f>IF(LQ419="0-1",INDEX(Scrape!$G:$G,MATCH('HT 0-1'!KP419,Scrape!$B:$B,0)),"")</f>
        <v/>
      </c>
      <c r="LJ419">
        <f>IF(LQ419="0-1",INDEX(Scrape!$H:$H,MATCH('HT 0-1'!KP419,Scrape!$B:$B,0)),"")</f>
        <v/>
      </c>
      <c r="LK419">
        <f>IF(LQ419="0-1",INDEX(Scrape!$I:$I,MATCH('HT 0-1'!KP419,Scrape!$B:$B,0)),"")</f>
        <v/>
      </c>
      <c r="LL419">
        <f>IF(LQ419="0-1",INDEX(Scrape!$J:$J,MATCH('HT 0-1'!KP419,Scrape!$B:$B,0)),"")</f>
        <v/>
      </c>
      <c r="LM419">
        <f>IF(LQ419="0-1",INDEX(Scrape!$K:$K,MATCH('HT 0-1'!KP419,Scrape!$B:$B,0)),"")</f>
        <v/>
      </c>
      <c r="LN419">
        <f>IF(LQ419="0-1",INDEX(Scrape!$L:$L,MATCH('HT 0-1'!KP419,Scrape!$B:$B,0)),"")</f>
        <v/>
      </c>
      <c r="LO419">
        <f>IF(LQ419="0-1",INDEX(Scrape!$M:$M,MATCH('HT 0-1'!KP419,Scrape!$B:$B,0)),"")</f>
        <v/>
      </c>
      <c r="LP419">
        <f>IF(LQ419="0-1",INDEX(Scrape!$N:$N,MATCH('HT 0-1'!KP419,Scrape!$B:$B,0)),"")</f>
        <v/>
      </c>
      <c r="LQ419">
        <f>INDEX(Scrape!$O:$O,MATCH('HT 0-1'!KP419,Scrape!$B:$B,0))</f>
        <v/>
      </c>
      <c r="LR419">
        <f>(1/LJ419)+(1/LI419)+(1/LH419)</f>
        <v/>
      </c>
      <c r="LS419">
        <f>(1/LG419)+(1/LF419)+(1/LE419)</f>
        <v/>
      </c>
      <c r="LT419" s="8">
        <f>IF(INDEX(#REF!,MATCH(KQ419,#REF!,0))=INDEX(#REF!,MATCH(KQ419,#REF!,0)),INDEX(#REF!,MATCH(KQ419,#REF!,0)),"ERROR")</f>
        <v/>
      </c>
      <c r="LU419" s="4">
        <f>IF(KR419="G",2,IF(KR419="R",0.5,IF(KR419="A",1)))</f>
        <v/>
      </c>
      <c r="LV419" s="4">
        <f>IF(KS419="G",0.5,IF(KS419="R",2,IF(KS419="A",1)))</f>
        <v/>
      </c>
      <c r="LW419" s="4">
        <f>IF(KT419="G",2,IF(KT419="R",0.5,IF(KT419="A",1)))</f>
        <v/>
      </c>
      <c r="LX419" s="4">
        <f>IF(KU419="G",0.5,IF(KU419="R",2,IF(KU419="A",1)))</f>
        <v/>
      </c>
      <c r="LY419" s="7">
        <f>(LK419*(LU419+LX419)+(LL419*(LU419+LX419)))</f>
        <v/>
      </c>
      <c r="LZ419" s="7">
        <f>(LN419*(LV419+LW419)+(LO419*(LV419+LW419)))</f>
        <v/>
      </c>
      <c r="MA419" s="11">
        <f>LY419-LZ419</f>
        <v/>
      </c>
      <c r="MB419" s="5">
        <f>MA419+2</f>
        <v/>
      </c>
      <c r="MC419" s="6">
        <f>MA419-2</f>
        <v/>
      </c>
      <c r="MD419" s="4">
        <f>LE419</f>
        <v/>
      </c>
      <c r="ME419" s="9">
        <f>IF(MD419=0,1000,MD419+0.75)</f>
        <v/>
      </c>
      <c r="MF419" s="10">
        <f>IF(MD419=0,0,MD419-0.75)</f>
        <v/>
      </c>
      <c r="MG419" s="4">
        <f>((LM419*(LU419+LX419))-((LP419*(LV419+LW419))))</f>
        <v/>
      </c>
      <c r="MH419" s="9">
        <f>MG419*1.2</f>
        <v/>
      </c>
      <c r="MI419" s="10">
        <f>MG419*0.8</f>
        <v/>
      </c>
      <c r="MJ419">
        <f>IFERROR(NX419,"")</f>
        <v/>
      </c>
      <c r="MK419">
        <f>IFERROR(NY419,"")</f>
        <v/>
      </c>
      <c r="ML419">
        <f>IFERROR(NZ419,"")</f>
        <v/>
      </c>
      <c r="MM419">
        <f>IFERROR(OA419,"")</f>
        <v/>
      </c>
      <c r="MN419">
        <f>IFERROR(OB419,"")</f>
        <v/>
      </c>
      <c r="MO419">
        <f>IFERROR(OC419,"")</f>
        <v/>
      </c>
      <c r="MP419" s="1">
        <f>COUNTIFS(#REF!,LT419,#REF!,1,#REF!,"&gt;="&amp;MC419,#REF!,"&lt;="&amp;MB419,#REF!,"&lt;="&amp;ME419,#REF!,"&gt;="&amp;MF419,#REF!,"="&amp;KV419,#REF!,"="&amp;KX419)</f>
        <v/>
      </c>
      <c r="MQ419" s="1">
        <f>COUNTIFS(#REF!,LT419,#REF!,0,#REF!,"&gt;="&amp;MC419,#REF!,"&lt;="&amp;MB419,#REF!,"&lt;="&amp;ME419,#REF!,"&gt;="&amp;MF419,#REF!,"="&amp;KV419,#REF!,"="&amp;KX419)</f>
        <v/>
      </c>
      <c r="MR419" s="1">
        <f>COUNTIFS(#REF!,LT419,#REF!,1,#REF!,"&gt;="&amp;MC419,#REF!,"&lt;="&amp;MB419,#REF!,"&lt;="&amp;ME419,#REF!,"&gt;="&amp;MF419,#REF!,"="&amp;KW419,#REF!,"="&amp;KY419)</f>
        <v/>
      </c>
      <c r="MS419" s="1">
        <f>COUNTIFS(#REF!,LT419,#REF!,0,#REF!,"&gt;="&amp;MC419,#REF!,"&lt;="&amp;MB419,#REF!,"&lt;="&amp;ME419,#REF!,"&gt;="&amp;MF419,#REF!,"="&amp;KW419,#REF!,"="&amp;KY419)</f>
        <v/>
      </c>
      <c r="MT419" s="1">
        <f>COUNTIFS(#REF!,LT419,#REF!,1,#REF!,"&gt;="&amp;MI419,#REF!,"&lt;="&amp;MH419,#REF!,"&lt;="&amp;ME419,#REF!,"&gt;="&amp;MF419)</f>
        <v/>
      </c>
      <c r="MU419" s="1">
        <f>COUNTIFS(#REF!,LT419,#REF!,0,#REF!,"&gt;="&amp;MI419,#REF!,"&lt;="&amp;MH419,#REF!,"&lt;="&amp;ME419,#REF!,"&gt;="&amp;MF419)</f>
        <v/>
      </c>
      <c r="MV419" s="1">
        <f>COUNTIFS(#REF!,LT419,#REF!,1,#REF!,"&gt;="&amp;MI419,#REF!,"&lt;="&amp;MH419,#REF!,"="&amp;KZ419,#REF!,"="&amp;LA419,#REF!,"&lt;="&amp;ME419,#REF!,"&gt;="&amp;MF419)</f>
        <v/>
      </c>
      <c r="MW419" s="1">
        <f>COUNTIFS(#REF!,LT419,#REF!,0,#REF!,"&gt;="&amp;MI419,#REF!,"&lt;="&amp;MH419,#REF!,"="&amp;KZ419,#REF!,"="&amp;LA419,#REF!,"&lt;="&amp;ME419,#REF!,"&gt;="&amp;MF419)</f>
        <v/>
      </c>
      <c r="MX419" s="1">
        <f>COUNTIFS(#REF!,LT419,#REF!,1,#REF!,"&gt;="&amp;MC419,#REF!,"&lt;="&amp;MB419,#REF!,"&lt;="&amp;ME419,#REF!,"&gt;="&amp;MF419)</f>
        <v/>
      </c>
      <c r="MY419" s="1">
        <f>COUNTIFS(#REF!,LT419,#REF!,0,#REF!,"&gt;="&amp;MC419,#REF!,"&lt;="&amp;MB419,#REF!,"&lt;="&amp;ME419,#REF!,"&gt;="&amp;MF419)</f>
        <v/>
      </c>
      <c r="MZ419" s="1">
        <f>COUNTIFS(#REF!,LT419,#REF!,1,#REF!,"&lt;="&amp;ME419,#REF!,"&gt;="&amp;MF419,#REF!,"="&amp;KV419,#REF!,"="&amp;KX419)</f>
        <v/>
      </c>
      <c r="NA419" s="1">
        <f>COUNTIFS(#REF!,LT419,#REF!,0,#REF!,"&lt;="&amp;ME419,#REF!,"&gt;="&amp;MF419,#REF!,"="&amp;KV419,#REF!,"="&amp;KX419)</f>
        <v/>
      </c>
      <c r="NB419" s="1">
        <f>COUNTIFS(#REF!,LT419,#REF!,1,#REF!,"&lt;="&amp;ME419,#REF!,"&gt;="&amp;MF419,#REF!,"="&amp;KW419,#REF!,"="&amp;KY419)</f>
        <v/>
      </c>
      <c r="NC419" s="1">
        <f>COUNTIFS(#REF!,LT419,#REF!,0,#REF!,"&lt;="&amp;ME419,#REF!,"&gt;="&amp;MF419,#REF!,"="&amp;KW419,#REF!,"="&amp;KY419)</f>
        <v/>
      </c>
      <c r="ND419" s="1">
        <f>MP419+MR419+MT419+MV419+MX419+MZ419+NB419</f>
        <v/>
      </c>
      <c r="NE419" s="1">
        <f>MQ419+MS419+MU419+MW419+MY419+NA419+NC419</f>
        <v/>
      </c>
      <c r="NF419" s="1">
        <f>ND419+NE419</f>
        <v/>
      </c>
      <c r="NG419" s="33">
        <f>ND419/(ND419+NE419)</f>
        <v/>
      </c>
      <c r="NH419" s="3">
        <f>1/NG419</f>
        <v/>
      </c>
      <c r="NI419" s="1">
        <f>LI419</f>
        <v/>
      </c>
      <c r="NJ419" s="79">
        <f>((1-NG419)*(1/(NI419-1))*0.98-(NG419*1))</f>
        <v/>
      </c>
      <c r="NK419" s="34">
        <f>IF(LR419&lt;0.9,0,IF(AND(LR419&gt;1.1),0,1))</f>
        <v/>
      </c>
      <c r="NL419" s="34">
        <f>IF(LS419&lt;0.9,0,IF(AND(LS419&gt;1.1),0,1))</f>
        <v/>
      </c>
      <c r="NM419" s="32">
        <f>IF(NF419&gt;99,1,0)</f>
        <v/>
      </c>
      <c r="NN419" s="32">
        <f>IF(NJ419&gt;0.0799,1,0)</f>
        <v/>
      </c>
      <c r="NO419" s="32">
        <f>IF(NJ419&gt;NQ419,1,0)</f>
        <v/>
      </c>
      <c r="NP419" s="32">
        <f>NM419+NN419+NO419+NK419+NL419</f>
        <v/>
      </c>
      <c r="NQ419" s="79">
        <f>(((100*NG419)*(NI419-1)*0.98)-((1-NG419)*100))/100</f>
        <v/>
      </c>
      <c r="NR419" s="34">
        <f>IF(LR419&lt;0.9,0,IF(AND(LR419&gt;1.1),0,1))</f>
        <v/>
      </c>
      <c r="NS419" s="34">
        <f>IF(LS419&lt;0.9,0,IF(AND(LS419&gt;1.1),0,1))</f>
        <v/>
      </c>
      <c r="NT419" s="32">
        <f>IF(NF419&gt;99,1,0)</f>
        <v/>
      </c>
      <c r="NU419" s="32">
        <f>IF(NQ419&gt;0.0799,1,0)</f>
        <v/>
      </c>
      <c r="NV419" s="32">
        <f>IF(NQ419&gt;NJ419,1,0)</f>
        <v/>
      </c>
      <c r="NW419" s="32">
        <f>NT419+NU419+NV419+NR419+NS419</f>
        <v/>
      </c>
      <c r="NX419">
        <f>IF(NP419=5,"LayAway0-1",IF(AND(NW419=5),"BackAway0-1",""))</f>
        <v/>
      </c>
      <c r="NY419">
        <f>IF(NP419=5,KO419,IF(AND(NW419=5),KO419,""))</f>
        <v/>
      </c>
      <c r="NZ419">
        <f>IF(NP419=5,"Match Odds",IF(AND(NW419=5),"Match Odds",""))</f>
        <v/>
      </c>
      <c r="OA419">
        <f>IF(NP419=5,KP419,IF(AND(NW419=5),KP419,""))</f>
        <v/>
      </c>
      <c r="OB419">
        <f>IF(NP419=5,"MATCH_ODDS",IF(AND(NW419=5),"MATCH_ODDS",""))</f>
        <v/>
      </c>
      <c r="OC419">
        <f>IF(NP419=5,"LAY",IF(AND(NW419=5),"BACK",""))</f>
        <v/>
      </c>
    </row>
    <row r="420" ht="16.5" customHeight="1" thickBot="1" thickTop="1">
      <c r="A420" s="2" t="n"/>
      <c r="KN420" s="1">
        <f>IF(INDEX(#REF!,MATCH('HT 0-1'!D420,#REF!,0))=INDEX(#REF!,MATCH('HT 0-1'!D420,#REF!,0)),INDEX(#REF!,MATCH('HT 0-1'!D420,#REF!,0)),"ERROR")</f>
        <v/>
      </c>
      <c r="KO420" s="1">
        <f>IF(INDEX(#REF!,MATCH('HT 0-1'!E420,#REF!,0))=INDEX(#REF!,MATCH('HT 0-1'!E420,#REF!,0)),INDEX(#REF!,MATCH('HT 0-1'!E420,#REF!,0)),"ERROR")</f>
        <v/>
      </c>
      <c r="KP420" s="1">
        <f>KN420&amp;" v "&amp;KO420</f>
        <v/>
      </c>
      <c r="KQ420">
        <f>B420&amp;"_"&amp;C420</f>
        <v/>
      </c>
      <c r="KR420" s="1">
        <f>IF((HW420/KK420)&lt;0.335,"G",IF((HW420/KK420)&gt;0.67,"R","A"))</f>
        <v/>
      </c>
      <c r="KS420" s="1">
        <f>IF((HX420/KK420)&lt;0.335,"G",IF((HX420/KK420)&gt;0.67,"R","A"))</f>
        <v/>
      </c>
      <c r="KT420" s="1">
        <f>IF((IH420/KK420)&lt;0.335,"G",IF((IH420/KK420)&gt;0.67,"R","A"))</f>
        <v/>
      </c>
      <c r="KU420" s="1">
        <f>IF((II420/KK420)&lt;0.335,"G",IF((II420/KK420)&gt;0.67,"R","A"))</f>
        <v/>
      </c>
      <c r="KV420" s="1">
        <f>IF((HZ420/KK420)&lt;0.335,"G",IF((HZ420/KK420)&gt;0.67,"R","A"))</f>
        <v/>
      </c>
      <c r="KW420" s="1">
        <f>IF((HY420/KK420)&lt;0.335,"G",IF((HY420/KK420)&gt;0.67,"R","A"))</f>
        <v/>
      </c>
      <c r="KX420" s="1">
        <f>IF((IK420/KK420)&lt;0.335,"G",IF((IK420/KK420)&gt;0.67,"R","A"))</f>
        <v/>
      </c>
      <c r="KY420" s="1">
        <f>IF((IJ420/KK420)&lt;0.335,"G",IF((IJ420/KK420)&gt;0.67,"R","A"))</f>
        <v/>
      </c>
      <c r="KZ420" s="1">
        <f>IF((HQ420/KK420)&lt;0.335,"G",IF((HQ420/KK420)&gt;0.67,"R","A"))</f>
        <v/>
      </c>
      <c r="LA420" s="1">
        <f>IF((IB420/KK420)&lt;0.335,"G",IF((IB420/KK420)&gt;0.67,"R","A"))</f>
        <v/>
      </c>
      <c r="LB420">
        <f>IF(LQ420="0-1",INDEX(Scrape!#REF!,MATCH('HT 0-1'!KP420,Scrape!$B:$B,0)),"")</f>
        <v/>
      </c>
      <c r="LC420">
        <f>IF(LQ420="0-1",INDEX(Scrape!$A:$A,MATCH('HT 0-1'!KP420,Scrape!$B:$B,0)),"")</f>
        <v/>
      </c>
      <c r="LD420">
        <f>IF(LQ420="0-1",INDEX(Scrape!$B:$B,MATCH('HT 0-1'!KP420,Scrape!$B:$B,0)),"")</f>
        <v/>
      </c>
      <c r="LE420">
        <f>IF(LQ420="0-1",INDEX(Scrape!$C:$C,MATCH('HT 0-1'!KP420,Scrape!$B:$B,0)),"")</f>
        <v/>
      </c>
      <c r="LF420">
        <f>IF(LQ420="0-1",INDEX(Scrape!$D:$D,MATCH('HT 0-1'!KP420,Scrape!$B:$B,0)),"")</f>
        <v/>
      </c>
      <c r="LG420">
        <f>IF(LQ420="0-1",INDEX(Scrape!$E:$E,MATCH('HT 0-1'!KP420,Scrape!$B:$B,0)),"")</f>
        <v/>
      </c>
      <c r="LH420">
        <f>IF(LQ420="0-1",INDEX(Scrape!$F:$F,MATCH('HT 0-1'!KP420,Scrape!$B:$B,0)),"")</f>
        <v/>
      </c>
      <c r="LI420">
        <f>IF(LQ420="0-1",INDEX(Scrape!$G:$G,MATCH('HT 0-1'!KP420,Scrape!$B:$B,0)),"")</f>
        <v/>
      </c>
      <c r="LJ420">
        <f>IF(LQ420="0-1",INDEX(Scrape!$H:$H,MATCH('HT 0-1'!KP420,Scrape!$B:$B,0)),"")</f>
        <v/>
      </c>
      <c r="LK420">
        <f>IF(LQ420="0-1",INDEX(Scrape!$I:$I,MATCH('HT 0-1'!KP420,Scrape!$B:$B,0)),"")</f>
        <v/>
      </c>
      <c r="LL420">
        <f>IF(LQ420="0-1",INDEX(Scrape!$J:$J,MATCH('HT 0-1'!KP420,Scrape!$B:$B,0)),"")</f>
        <v/>
      </c>
      <c r="LM420">
        <f>IF(LQ420="0-1",INDEX(Scrape!$K:$K,MATCH('HT 0-1'!KP420,Scrape!$B:$B,0)),"")</f>
        <v/>
      </c>
      <c r="LN420">
        <f>IF(LQ420="0-1",INDEX(Scrape!$L:$L,MATCH('HT 0-1'!KP420,Scrape!$B:$B,0)),"")</f>
        <v/>
      </c>
      <c r="LO420">
        <f>IF(LQ420="0-1",INDEX(Scrape!$M:$M,MATCH('HT 0-1'!KP420,Scrape!$B:$B,0)),"")</f>
        <v/>
      </c>
      <c r="LP420">
        <f>IF(LQ420="0-1",INDEX(Scrape!$N:$N,MATCH('HT 0-1'!KP420,Scrape!$B:$B,0)),"")</f>
        <v/>
      </c>
      <c r="LQ420">
        <f>INDEX(Scrape!$O:$O,MATCH('HT 0-1'!KP420,Scrape!$B:$B,0))</f>
        <v/>
      </c>
      <c r="LR420">
        <f>(1/LJ420)+(1/LI420)+(1/LH420)</f>
        <v/>
      </c>
      <c r="LS420">
        <f>(1/LG420)+(1/LF420)+(1/LE420)</f>
        <v/>
      </c>
      <c r="LT420" s="8">
        <f>IF(INDEX(#REF!,MATCH(KQ420,#REF!,0))=INDEX(#REF!,MATCH(KQ420,#REF!,0)),INDEX(#REF!,MATCH(KQ420,#REF!,0)),"ERROR")</f>
        <v/>
      </c>
      <c r="LU420" s="4">
        <f>IF(KR420="G",2,IF(KR420="R",0.5,IF(KR420="A",1)))</f>
        <v/>
      </c>
      <c r="LV420" s="4">
        <f>IF(KS420="G",0.5,IF(KS420="R",2,IF(KS420="A",1)))</f>
        <v/>
      </c>
      <c r="LW420" s="4">
        <f>IF(KT420="G",2,IF(KT420="R",0.5,IF(KT420="A",1)))</f>
        <v/>
      </c>
      <c r="LX420" s="4">
        <f>IF(KU420="G",0.5,IF(KU420="R",2,IF(KU420="A",1)))</f>
        <v/>
      </c>
      <c r="LY420" s="7">
        <f>(LK420*(LU420+LX420)+(LL420*(LU420+LX420)))</f>
        <v/>
      </c>
      <c r="LZ420" s="7">
        <f>(LN420*(LV420+LW420)+(LO420*(LV420+LW420)))</f>
        <v/>
      </c>
      <c r="MA420" s="11">
        <f>LY420-LZ420</f>
        <v/>
      </c>
      <c r="MB420" s="5">
        <f>MA420+2</f>
        <v/>
      </c>
      <c r="MC420" s="6">
        <f>MA420-2</f>
        <v/>
      </c>
      <c r="MD420" s="4">
        <f>LE420</f>
        <v/>
      </c>
      <c r="ME420" s="9">
        <f>IF(MD420=0,1000,MD420+0.75)</f>
        <v/>
      </c>
      <c r="MF420" s="10">
        <f>IF(MD420=0,0,MD420-0.75)</f>
        <v/>
      </c>
      <c r="MG420" s="4">
        <f>((LM420*(LU420+LX420))-((LP420*(LV420+LW420))))</f>
        <v/>
      </c>
      <c r="MH420" s="9">
        <f>MG420*1.2</f>
        <v/>
      </c>
      <c r="MI420" s="10">
        <f>MG420*0.8</f>
        <v/>
      </c>
      <c r="MJ420">
        <f>IFERROR(NX420,"")</f>
        <v/>
      </c>
      <c r="MK420">
        <f>IFERROR(NY420,"")</f>
        <v/>
      </c>
      <c r="ML420">
        <f>IFERROR(NZ420,"")</f>
        <v/>
      </c>
      <c r="MM420">
        <f>IFERROR(OA420,"")</f>
        <v/>
      </c>
      <c r="MN420">
        <f>IFERROR(OB420,"")</f>
        <v/>
      </c>
      <c r="MO420">
        <f>IFERROR(OC420,"")</f>
        <v/>
      </c>
      <c r="MP420" s="1">
        <f>COUNTIFS(#REF!,LT420,#REF!,1,#REF!,"&gt;="&amp;MC420,#REF!,"&lt;="&amp;MB420,#REF!,"&lt;="&amp;ME420,#REF!,"&gt;="&amp;MF420,#REF!,"="&amp;KV420,#REF!,"="&amp;KX420)</f>
        <v/>
      </c>
      <c r="MQ420" s="1">
        <f>COUNTIFS(#REF!,LT420,#REF!,0,#REF!,"&gt;="&amp;MC420,#REF!,"&lt;="&amp;MB420,#REF!,"&lt;="&amp;ME420,#REF!,"&gt;="&amp;MF420,#REF!,"="&amp;KV420,#REF!,"="&amp;KX420)</f>
        <v/>
      </c>
      <c r="MR420" s="1">
        <f>COUNTIFS(#REF!,LT420,#REF!,1,#REF!,"&gt;="&amp;MC420,#REF!,"&lt;="&amp;MB420,#REF!,"&lt;="&amp;ME420,#REF!,"&gt;="&amp;MF420,#REF!,"="&amp;KW420,#REF!,"="&amp;KY420)</f>
        <v/>
      </c>
      <c r="MS420" s="1">
        <f>COUNTIFS(#REF!,LT420,#REF!,0,#REF!,"&gt;="&amp;MC420,#REF!,"&lt;="&amp;MB420,#REF!,"&lt;="&amp;ME420,#REF!,"&gt;="&amp;MF420,#REF!,"="&amp;KW420,#REF!,"="&amp;KY420)</f>
        <v/>
      </c>
      <c r="MT420" s="1">
        <f>COUNTIFS(#REF!,LT420,#REF!,1,#REF!,"&gt;="&amp;MI420,#REF!,"&lt;="&amp;MH420,#REF!,"&lt;="&amp;ME420,#REF!,"&gt;="&amp;MF420)</f>
        <v/>
      </c>
      <c r="MU420" s="1">
        <f>COUNTIFS(#REF!,LT420,#REF!,0,#REF!,"&gt;="&amp;MI420,#REF!,"&lt;="&amp;MH420,#REF!,"&lt;="&amp;ME420,#REF!,"&gt;="&amp;MF420)</f>
        <v/>
      </c>
      <c r="MV420" s="1">
        <f>COUNTIFS(#REF!,LT420,#REF!,1,#REF!,"&gt;="&amp;MI420,#REF!,"&lt;="&amp;MH420,#REF!,"="&amp;KZ420,#REF!,"="&amp;LA420,#REF!,"&lt;="&amp;ME420,#REF!,"&gt;="&amp;MF420)</f>
        <v/>
      </c>
      <c r="MW420" s="1">
        <f>COUNTIFS(#REF!,LT420,#REF!,0,#REF!,"&gt;="&amp;MI420,#REF!,"&lt;="&amp;MH420,#REF!,"="&amp;KZ420,#REF!,"="&amp;LA420,#REF!,"&lt;="&amp;ME420,#REF!,"&gt;="&amp;MF420)</f>
        <v/>
      </c>
      <c r="MX420" s="1">
        <f>COUNTIFS(#REF!,LT420,#REF!,1,#REF!,"&gt;="&amp;MC420,#REF!,"&lt;="&amp;MB420,#REF!,"&lt;="&amp;ME420,#REF!,"&gt;="&amp;MF420)</f>
        <v/>
      </c>
      <c r="MY420" s="1">
        <f>COUNTIFS(#REF!,LT420,#REF!,0,#REF!,"&gt;="&amp;MC420,#REF!,"&lt;="&amp;MB420,#REF!,"&lt;="&amp;ME420,#REF!,"&gt;="&amp;MF420)</f>
        <v/>
      </c>
      <c r="MZ420" s="1">
        <f>COUNTIFS(#REF!,LT420,#REF!,1,#REF!,"&lt;="&amp;ME420,#REF!,"&gt;="&amp;MF420,#REF!,"="&amp;KV420,#REF!,"="&amp;KX420)</f>
        <v/>
      </c>
      <c r="NA420" s="1">
        <f>COUNTIFS(#REF!,LT420,#REF!,0,#REF!,"&lt;="&amp;ME420,#REF!,"&gt;="&amp;MF420,#REF!,"="&amp;KV420,#REF!,"="&amp;KX420)</f>
        <v/>
      </c>
      <c r="NB420" s="1">
        <f>COUNTIFS(#REF!,LT420,#REF!,1,#REF!,"&lt;="&amp;ME420,#REF!,"&gt;="&amp;MF420,#REF!,"="&amp;KW420,#REF!,"="&amp;KY420)</f>
        <v/>
      </c>
      <c r="NC420" s="1">
        <f>COUNTIFS(#REF!,LT420,#REF!,0,#REF!,"&lt;="&amp;ME420,#REF!,"&gt;="&amp;MF420,#REF!,"="&amp;KW420,#REF!,"="&amp;KY420)</f>
        <v/>
      </c>
      <c r="ND420" s="1">
        <f>MP420+MR420+MT420+MV420+MX420+MZ420+NB420</f>
        <v/>
      </c>
      <c r="NE420" s="1">
        <f>MQ420+MS420+MU420+MW420+MY420+NA420+NC420</f>
        <v/>
      </c>
      <c r="NF420" s="1">
        <f>ND420+NE420</f>
        <v/>
      </c>
      <c r="NG420" s="33">
        <f>ND420/(ND420+NE420)</f>
        <v/>
      </c>
      <c r="NH420" s="3">
        <f>1/NG420</f>
        <v/>
      </c>
      <c r="NI420" s="1">
        <f>LI420</f>
        <v/>
      </c>
      <c r="NJ420" s="79">
        <f>((1-NG420)*(1/(NI420-1))*0.98-(NG420*1))</f>
        <v/>
      </c>
      <c r="NK420" s="34">
        <f>IF(LR420&lt;0.9,0,IF(AND(LR420&gt;1.1),0,1))</f>
        <v/>
      </c>
      <c r="NL420" s="34">
        <f>IF(LS420&lt;0.9,0,IF(AND(LS420&gt;1.1),0,1))</f>
        <v/>
      </c>
      <c r="NM420" s="32">
        <f>IF(NF420&gt;99,1,0)</f>
        <v/>
      </c>
      <c r="NN420" s="32">
        <f>IF(NJ420&gt;0.0799,1,0)</f>
        <v/>
      </c>
      <c r="NO420" s="32">
        <f>IF(NJ420&gt;NQ420,1,0)</f>
        <v/>
      </c>
      <c r="NP420" s="32">
        <f>NM420+NN420+NO420+NK420+NL420</f>
        <v/>
      </c>
      <c r="NQ420" s="79">
        <f>(((100*NG420)*(NI420-1)*0.98)-((1-NG420)*100))/100</f>
        <v/>
      </c>
      <c r="NR420" s="34">
        <f>IF(LR420&lt;0.9,0,IF(AND(LR420&gt;1.1),0,1))</f>
        <v/>
      </c>
      <c r="NS420" s="34">
        <f>IF(LS420&lt;0.9,0,IF(AND(LS420&gt;1.1),0,1))</f>
        <v/>
      </c>
      <c r="NT420" s="32">
        <f>IF(NF420&gt;99,1,0)</f>
        <v/>
      </c>
      <c r="NU420" s="32">
        <f>IF(NQ420&gt;0.0799,1,0)</f>
        <v/>
      </c>
      <c r="NV420" s="32">
        <f>IF(NQ420&gt;NJ420,1,0)</f>
        <v/>
      </c>
      <c r="NW420" s="32">
        <f>NT420+NU420+NV420+NR420+NS420</f>
        <v/>
      </c>
      <c r="NX420">
        <f>IF(NP420=5,"LayAway0-1",IF(AND(NW420=5),"BackAway0-1",""))</f>
        <v/>
      </c>
      <c r="NY420">
        <f>IF(NP420=5,KO420,IF(AND(NW420=5),KO420,""))</f>
        <v/>
      </c>
      <c r="NZ420">
        <f>IF(NP420=5,"Match Odds",IF(AND(NW420=5),"Match Odds",""))</f>
        <v/>
      </c>
      <c r="OA420">
        <f>IF(NP420=5,KP420,IF(AND(NW420=5),KP420,""))</f>
        <v/>
      </c>
      <c r="OB420">
        <f>IF(NP420=5,"MATCH_ODDS",IF(AND(NW420=5),"MATCH_ODDS",""))</f>
        <v/>
      </c>
      <c r="OC420">
        <f>IF(NP420=5,"LAY",IF(AND(NW420=5),"BACK",""))</f>
        <v/>
      </c>
    </row>
    <row r="421" ht="16.5" customHeight="1" thickBot="1" thickTop="1">
      <c r="A421" s="2" t="n"/>
      <c r="KN421" s="1">
        <f>IF(INDEX(#REF!,MATCH('HT 0-1'!D421,#REF!,0))=INDEX(#REF!,MATCH('HT 0-1'!D421,#REF!,0)),INDEX(#REF!,MATCH('HT 0-1'!D421,#REF!,0)),"ERROR")</f>
        <v/>
      </c>
      <c r="KO421" s="1">
        <f>IF(INDEX(#REF!,MATCH('HT 0-1'!E421,#REF!,0))=INDEX(#REF!,MATCH('HT 0-1'!E421,#REF!,0)),INDEX(#REF!,MATCH('HT 0-1'!E421,#REF!,0)),"ERROR")</f>
        <v/>
      </c>
      <c r="KP421" s="1">
        <f>KN421&amp;" v "&amp;KO421</f>
        <v/>
      </c>
      <c r="KQ421">
        <f>B421&amp;"_"&amp;C421</f>
        <v/>
      </c>
      <c r="KR421" s="1">
        <f>IF((HW421/KK421)&lt;0.335,"G",IF((HW421/KK421)&gt;0.67,"R","A"))</f>
        <v/>
      </c>
      <c r="KS421" s="1">
        <f>IF((HX421/KK421)&lt;0.335,"G",IF((HX421/KK421)&gt;0.67,"R","A"))</f>
        <v/>
      </c>
      <c r="KT421" s="1">
        <f>IF((IH421/KK421)&lt;0.335,"G",IF((IH421/KK421)&gt;0.67,"R","A"))</f>
        <v/>
      </c>
      <c r="KU421" s="1">
        <f>IF((II421/KK421)&lt;0.335,"G",IF((II421/KK421)&gt;0.67,"R","A"))</f>
        <v/>
      </c>
      <c r="KV421" s="1">
        <f>IF((HZ421/KK421)&lt;0.335,"G",IF((HZ421/KK421)&gt;0.67,"R","A"))</f>
        <v/>
      </c>
      <c r="KW421" s="1">
        <f>IF((HY421/KK421)&lt;0.335,"G",IF((HY421/KK421)&gt;0.67,"R","A"))</f>
        <v/>
      </c>
      <c r="KX421" s="1">
        <f>IF((IK421/KK421)&lt;0.335,"G",IF((IK421/KK421)&gt;0.67,"R","A"))</f>
        <v/>
      </c>
      <c r="KY421" s="1">
        <f>IF((IJ421/KK421)&lt;0.335,"G",IF((IJ421/KK421)&gt;0.67,"R","A"))</f>
        <v/>
      </c>
      <c r="KZ421" s="1">
        <f>IF((HQ421/KK421)&lt;0.335,"G",IF((HQ421/KK421)&gt;0.67,"R","A"))</f>
        <v/>
      </c>
      <c r="LA421" s="1">
        <f>IF((IB421/KK421)&lt;0.335,"G",IF((IB421/KK421)&gt;0.67,"R","A"))</f>
        <v/>
      </c>
      <c r="LB421">
        <f>IF(LQ421="0-1",INDEX(Scrape!#REF!,MATCH('HT 0-1'!KP421,Scrape!$B:$B,0)),"")</f>
        <v/>
      </c>
      <c r="LC421">
        <f>IF(LQ421="0-1",INDEX(Scrape!$A:$A,MATCH('HT 0-1'!KP421,Scrape!$B:$B,0)),"")</f>
        <v/>
      </c>
      <c r="LD421">
        <f>IF(LQ421="0-1",INDEX(Scrape!$B:$B,MATCH('HT 0-1'!KP421,Scrape!$B:$B,0)),"")</f>
        <v/>
      </c>
      <c r="LE421">
        <f>IF(LQ421="0-1",INDEX(Scrape!$C:$C,MATCH('HT 0-1'!KP421,Scrape!$B:$B,0)),"")</f>
        <v/>
      </c>
      <c r="LF421">
        <f>IF(LQ421="0-1",INDEX(Scrape!$D:$D,MATCH('HT 0-1'!KP421,Scrape!$B:$B,0)),"")</f>
        <v/>
      </c>
      <c r="LG421">
        <f>IF(LQ421="0-1",INDEX(Scrape!$E:$E,MATCH('HT 0-1'!KP421,Scrape!$B:$B,0)),"")</f>
        <v/>
      </c>
      <c r="LH421">
        <f>IF(LQ421="0-1",INDEX(Scrape!$F:$F,MATCH('HT 0-1'!KP421,Scrape!$B:$B,0)),"")</f>
        <v/>
      </c>
      <c r="LI421">
        <f>IF(LQ421="0-1",INDEX(Scrape!$G:$G,MATCH('HT 0-1'!KP421,Scrape!$B:$B,0)),"")</f>
        <v/>
      </c>
      <c r="LJ421">
        <f>IF(LQ421="0-1",INDEX(Scrape!$H:$H,MATCH('HT 0-1'!KP421,Scrape!$B:$B,0)),"")</f>
        <v/>
      </c>
      <c r="LK421">
        <f>IF(LQ421="0-1",INDEX(Scrape!$I:$I,MATCH('HT 0-1'!KP421,Scrape!$B:$B,0)),"")</f>
        <v/>
      </c>
      <c r="LL421">
        <f>IF(LQ421="0-1",INDEX(Scrape!$J:$J,MATCH('HT 0-1'!KP421,Scrape!$B:$B,0)),"")</f>
        <v/>
      </c>
      <c r="LM421">
        <f>IF(LQ421="0-1",INDEX(Scrape!$K:$K,MATCH('HT 0-1'!KP421,Scrape!$B:$B,0)),"")</f>
        <v/>
      </c>
      <c r="LN421">
        <f>IF(LQ421="0-1",INDEX(Scrape!$L:$L,MATCH('HT 0-1'!KP421,Scrape!$B:$B,0)),"")</f>
        <v/>
      </c>
      <c r="LO421">
        <f>IF(LQ421="0-1",INDEX(Scrape!$M:$M,MATCH('HT 0-1'!KP421,Scrape!$B:$B,0)),"")</f>
        <v/>
      </c>
      <c r="LP421">
        <f>IF(LQ421="0-1",INDEX(Scrape!$N:$N,MATCH('HT 0-1'!KP421,Scrape!$B:$B,0)),"")</f>
        <v/>
      </c>
      <c r="LQ421">
        <f>INDEX(Scrape!$O:$O,MATCH('HT 0-1'!KP421,Scrape!$B:$B,0))</f>
        <v/>
      </c>
      <c r="LR421">
        <f>(1/LJ421)+(1/LI421)+(1/LH421)</f>
        <v/>
      </c>
      <c r="LS421">
        <f>(1/LG421)+(1/LF421)+(1/LE421)</f>
        <v/>
      </c>
      <c r="LT421" s="8">
        <f>IF(INDEX(#REF!,MATCH(KQ421,#REF!,0))=INDEX(#REF!,MATCH(KQ421,#REF!,0)),INDEX(#REF!,MATCH(KQ421,#REF!,0)),"ERROR")</f>
        <v/>
      </c>
      <c r="LU421" s="4">
        <f>IF(KR421="G",2,IF(KR421="R",0.5,IF(KR421="A",1)))</f>
        <v/>
      </c>
      <c r="LV421" s="4">
        <f>IF(KS421="G",0.5,IF(KS421="R",2,IF(KS421="A",1)))</f>
        <v/>
      </c>
      <c r="LW421" s="4">
        <f>IF(KT421="G",2,IF(KT421="R",0.5,IF(KT421="A",1)))</f>
        <v/>
      </c>
      <c r="LX421" s="4">
        <f>IF(KU421="G",0.5,IF(KU421="R",2,IF(KU421="A",1)))</f>
        <v/>
      </c>
      <c r="LY421" s="7">
        <f>(LK421*(LU421+LX421)+(LL421*(LU421+LX421)))</f>
        <v/>
      </c>
      <c r="LZ421" s="7">
        <f>(LN421*(LV421+LW421)+(LO421*(LV421+LW421)))</f>
        <v/>
      </c>
      <c r="MA421" s="11">
        <f>LY421-LZ421</f>
        <v/>
      </c>
      <c r="MB421" s="5">
        <f>MA421+2</f>
        <v/>
      </c>
      <c r="MC421" s="6">
        <f>MA421-2</f>
        <v/>
      </c>
      <c r="MD421" s="4">
        <f>LE421</f>
        <v/>
      </c>
      <c r="ME421" s="9">
        <f>IF(MD421=0,1000,MD421+0.75)</f>
        <v/>
      </c>
      <c r="MF421" s="10">
        <f>IF(MD421=0,0,MD421-0.75)</f>
        <v/>
      </c>
      <c r="MG421" s="4">
        <f>((LM421*(LU421+LX421))-((LP421*(LV421+LW421))))</f>
        <v/>
      </c>
      <c r="MH421" s="9">
        <f>MG421*1.2</f>
        <v/>
      </c>
      <c r="MI421" s="10">
        <f>MG421*0.8</f>
        <v/>
      </c>
      <c r="MJ421">
        <f>IFERROR(NX421,"")</f>
        <v/>
      </c>
      <c r="MK421">
        <f>IFERROR(NY421,"")</f>
        <v/>
      </c>
      <c r="ML421">
        <f>IFERROR(NZ421,"")</f>
        <v/>
      </c>
      <c r="MM421">
        <f>IFERROR(OA421,"")</f>
        <v/>
      </c>
      <c r="MN421">
        <f>IFERROR(OB421,"")</f>
        <v/>
      </c>
      <c r="MO421">
        <f>IFERROR(OC421,"")</f>
        <v/>
      </c>
      <c r="MP421" s="1">
        <f>COUNTIFS(#REF!,LT421,#REF!,1,#REF!,"&gt;="&amp;MC421,#REF!,"&lt;="&amp;MB421,#REF!,"&lt;="&amp;ME421,#REF!,"&gt;="&amp;MF421,#REF!,"="&amp;KV421,#REF!,"="&amp;KX421)</f>
        <v/>
      </c>
      <c r="MQ421" s="1">
        <f>COUNTIFS(#REF!,LT421,#REF!,0,#REF!,"&gt;="&amp;MC421,#REF!,"&lt;="&amp;MB421,#REF!,"&lt;="&amp;ME421,#REF!,"&gt;="&amp;MF421,#REF!,"="&amp;KV421,#REF!,"="&amp;KX421)</f>
        <v/>
      </c>
      <c r="MR421" s="1">
        <f>COUNTIFS(#REF!,LT421,#REF!,1,#REF!,"&gt;="&amp;MC421,#REF!,"&lt;="&amp;MB421,#REF!,"&lt;="&amp;ME421,#REF!,"&gt;="&amp;MF421,#REF!,"="&amp;KW421,#REF!,"="&amp;KY421)</f>
        <v/>
      </c>
      <c r="MS421" s="1">
        <f>COUNTIFS(#REF!,LT421,#REF!,0,#REF!,"&gt;="&amp;MC421,#REF!,"&lt;="&amp;MB421,#REF!,"&lt;="&amp;ME421,#REF!,"&gt;="&amp;MF421,#REF!,"="&amp;KW421,#REF!,"="&amp;KY421)</f>
        <v/>
      </c>
      <c r="MT421" s="1">
        <f>COUNTIFS(#REF!,LT421,#REF!,1,#REF!,"&gt;="&amp;MI421,#REF!,"&lt;="&amp;MH421,#REF!,"&lt;="&amp;ME421,#REF!,"&gt;="&amp;MF421)</f>
        <v/>
      </c>
      <c r="MU421" s="1">
        <f>COUNTIFS(#REF!,LT421,#REF!,0,#REF!,"&gt;="&amp;MI421,#REF!,"&lt;="&amp;MH421,#REF!,"&lt;="&amp;ME421,#REF!,"&gt;="&amp;MF421)</f>
        <v/>
      </c>
      <c r="MV421" s="1">
        <f>COUNTIFS(#REF!,LT421,#REF!,1,#REF!,"&gt;="&amp;MI421,#REF!,"&lt;="&amp;MH421,#REF!,"="&amp;KZ421,#REF!,"="&amp;LA421,#REF!,"&lt;="&amp;ME421,#REF!,"&gt;="&amp;MF421)</f>
        <v/>
      </c>
      <c r="MW421" s="1">
        <f>COUNTIFS(#REF!,LT421,#REF!,0,#REF!,"&gt;="&amp;MI421,#REF!,"&lt;="&amp;MH421,#REF!,"="&amp;KZ421,#REF!,"="&amp;LA421,#REF!,"&lt;="&amp;ME421,#REF!,"&gt;="&amp;MF421)</f>
        <v/>
      </c>
      <c r="MX421" s="1">
        <f>COUNTIFS(#REF!,LT421,#REF!,1,#REF!,"&gt;="&amp;MC421,#REF!,"&lt;="&amp;MB421,#REF!,"&lt;="&amp;ME421,#REF!,"&gt;="&amp;MF421)</f>
        <v/>
      </c>
      <c r="MY421" s="1">
        <f>COUNTIFS(#REF!,LT421,#REF!,0,#REF!,"&gt;="&amp;MC421,#REF!,"&lt;="&amp;MB421,#REF!,"&lt;="&amp;ME421,#REF!,"&gt;="&amp;MF421)</f>
        <v/>
      </c>
      <c r="MZ421" s="1">
        <f>COUNTIFS(#REF!,LT421,#REF!,1,#REF!,"&lt;="&amp;ME421,#REF!,"&gt;="&amp;MF421,#REF!,"="&amp;KV421,#REF!,"="&amp;KX421)</f>
        <v/>
      </c>
      <c r="NA421" s="1">
        <f>COUNTIFS(#REF!,LT421,#REF!,0,#REF!,"&lt;="&amp;ME421,#REF!,"&gt;="&amp;MF421,#REF!,"="&amp;KV421,#REF!,"="&amp;KX421)</f>
        <v/>
      </c>
      <c r="NB421" s="1">
        <f>COUNTIFS(#REF!,LT421,#REF!,1,#REF!,"&lt;="&amp;ME421,#REF!,"&gt;="&amp;MF421,#REF!,"="&amp;KW421,#REF!,"="&amp;KY421)</f>
        <v/>
      </c>
      <c r="NC421" s="1">
        <f>COUNTIFS(#REF!,LT421,#REF!,0,#REF!,"&lt;="&amp;ME421,#REF!,"&gt;="&amp;MF421,#REF!,"="&amp;KW421,#REF!,"="&amp;KY421)</f>
        <v/>
      </c>
      <c r="ND421" s="1">
        <f>MP421+MR421+MT421+MV421+MX421+MZ421+NB421</f>
        <v/>
      </c>
      <c r="NE421" s="1">
        <f>MQ421+MS421+MU421+MW421+MY421+NA421+NC421</f>
        <v/>
      </c>
      <c r="NF421" s="1">
        <f>ND421+NE421</f>
        <v/>
      </c>
      <c r="NG421" s="33">
        <f>ND421/(ND421+NE421)</f>
        <v/>
      </c>
      <c r="NH421" s="3">
        <f>1/NG421</f>
        <v/>
      </c>
      <c r="NI421" s="1">
        <f>LI421</f>
        <v/>
      </c>
      <c r="NJ421" s="79">
        <f>((1-NG421)*(1/(NI421-1))*0.98-(NG421*1))</f>
        <v/>
      </c>
      <c r="NK421" s="34">
        <f>IF(LR421&lt;0.9,0,IF(AND(LR421&gt;1.1),0,1))</f>
        <v/>
      </c>
      <c r="NL421" s="34">
        <f>IF(LS421&lt;0.9,0,IF(AND(LS421&gt;1.1),0,1))</f>
        <v/>
      </c>
      <c r="NM421" s="32">
        <f>IF(NF421&gt;99,1,0)</f>
        <v/>
      </c>
      <c r="NN421" s="32">
        <f>IF(NJ421&gt;0.0799,1,0)</f>
        <v/>
      </c>
      <c r="NO421" s="32">
        <f>IF(NJ421&gt;NQ421,1,0)</f>
        <v/>
      </c>
      <c r="NP421" s="32">
        <f>NM421+NN421+NO421+NK421+NL421</f>
        <v/>
      </c>
      <c r="NQ421" s="79">
        <f>(((100*NG421)*(NI421-1)*0.98)-((1-NG421)*100))/100</f>
        <v/>
      </c>
      <c r="NR421" s="34">
        <f>IF(LR421&lt;0.9,0,IF(AND(LR421&gt;1.1),0,1))</f>
        <v/>
      </c>
      <c r="NS421" s="34">
        <f>IF(LS421&lt;0.9,0,IF(AND(LS421&gt;1.1),0,1))</f>
        <v/>
      </c>
      <c r="NT421" s="32">
        <f>IF(NF421&gt;99,1,0)</f>
        <v/>
      </c>
      <c r="NU421" s="32">
        <f>IF(NQ421&gt;0.0799,1,0)</f>
        <v/>
      </c>
      <c r="NV421" s="32">
        <f>IF(NQ421&gt;NJ421,1,0)</f>
        <v/>
      </c>
      <c r="NW421" s="32">
        <f>NT421+NU421+NV421+NR421+NS421</f>
        <v/>
      </c>
      <c r="NX421">
        <f>IF(NP421=5,"LayAway0-1",IF(AND(NW421=5),"BackAway0-1",""))</f>
        <v/>
      </c>
      <c r="NY421">
        <f>IF(NP421=5,KO421,IF(AND(NW421=5),KO421,""))</f>
        <v/>
      </c>
      <c r="NZ421">
        <f>IF(NP421=5,"Match Odds",IF(AND(NW421=5),"Match Odds",""))</f>
        <v/>
      </c>
      <c r="OA421">
        <f>IF(NP421=5,KP421,IF(AND(NW421=5),KP421,""))</f>
        <v/>
      </c>
      <c r="OB421">
        <f>IF(NP421=5,"MATCH_ODDS",IF(AND(NW421=5),"MATCH_ODDS",""))</f>
        <v/>
      </c>
      <c r="OC421">
        <f>IF(NP421=5,"LAY",IF(AND(NW421=5),"BACK",""))</f>
        <v/>
      </c>
    </row>
    <row r="422" ht="16.5" customHeight="1" thickBot="1" thickTop="1">
      <c r="A422" s="2" t="n"/>
      <c r="KN422" s="1">
        <f>IF(INDEX(#REF!,MATCH('HT 0-1'!D422,#REF!,0))=INDEX(#REF!,MATCH('HT 0-1'!D422,#REF!,0)),INDEX(#REF!,MATCH('HT 0-1'!D422,#REF!,0)),"ERROR")</f>
        <v/>
      </c>
      <c r="KO422" s="1">
        <f>IF(INDEX(#REF!,MATCH('HT 0-1'!E422,#REF!,0))=INDEX(#REF!,MATCH('HT 0-1'!E422,#REF!,0)),INDEX(#REF!,MATCH('HT 0-1'!E422,#REF!,0)),"ERROR")</f>
        <v/>
      </c>
      <c r="KP422" s="1">
        <f>KN422&amp;" v "&amp;KO422</f>
        <v/>
      </c>
      <c r="KQ422">
        <f>B422&amp;"_"&amp;C422</f>
        <v/>
      </c>
      <c r="KR422" s="1">
        <f>IF((HW422/KK422)&lt;0.335,"G",IF((HW422/KK422)&gt;0.67,"R","A"))</f>
        <v/>
      </c>
      <c r="KS422" s="1">
        <f>IF((HX422/KK422)&lt;0.335,"G",IF((HX422/KK422)&gt;0.67,"R","A"))</f>
        <v/>
      </c>
      <c r="KT422" s="1">
        <f>IF((IH422/KK422)&lt;0.335,"G",IF((IH422/KK422)&gt;0.67,"R","A"))</f>
        <v/>
      </c>
      <c r="KU422" s="1">
        <f>IF((II422/KK422)&lt;0.335,"G",IF((II422/KK422)&gt;0.67,"R","A"))</f>
        <v/>
      </c>
      <c r="KV422" s="1">
        <f>IF((HZ422/KK422)&lt;0.335,"G",IF((HZ422/KK422)&gt;0.67,"R","A"))</f>
        <v/>
      </c>
      <c r="KW422" s="1">
        <f>IF((HY422/KK422)&lt;0.335,"G",IF((HY422/KK422)&gt;0.67,"R","A"))</f>
        <v/>
      </c>
      <c r="KX422" s="1">
        <f>IF((IK422/KK422)&lt;0.335,"G",IF((IK422/KK422)&gt;0.67,"R","A"))</f>
        <v/>
      </c>
      <c r="KY422" s="1">
        <f>IF((IJ422/KK422)&lt;0.335,"G",IF((IJ422/KK422)&gt;0.67,"R","A"))</f>
        <v/>
      </c>
      <c r="KZ422" s="1">
        <f>IF((HQ422/KK422)&lt;0.335,"G",IF((HQ422/KK422)&gt;0.67,"R","A"))</f>
        <v/>
      </c>
      <c r="LA422" s="1">
        <f>IF((IB422/KK422)&lt;0.335,"G",IF((IB422/KK422)&gt;0.67,"R","A"))</f>
        <v/>
      </c>
      <c r="LB422">
        <f>IF(LQ422="0-1",INDEX(Scrape!#REF!,MATCH('HT 0-1'!KP422,Scrape!$B:$B,0)),"")</f>
        <v/>
      </c>
      <c r="LC422">
        <f>IF(LQ422="0-1",INDEX(Scrape!$A:$A,MATCH('HT 0-1'!KP422,Scrape!$B:$B,0)),"")</f>
        <v/>
      </c>
      <c r="LD422">
        <f>IF(LQ422="0-1",INDEX(Scrape!$B:$B,MATCH('HT 0-1'!KP422,Scrape!$B:$B,0)),"")</f>
        <v/>
      </c>
      <c r="LE422">
        <f>IF(LQ422="0-1",INDEX(Scrape!$C:$C,MATCH('HT 0-1'!KP422,Scrape!$B:$B,0)),"")</f>
        <v/>
      </c>
      <c r="LF422">
        <f>IF(LQ422="0-1",INDEX(Scrape!$D:$D,MATCH('HT 0-1'!KP422,Scrape!$B:$B,0)),"")</f>
        <v/>
      </c>
      <c r="LG422">
        <f>IF(LQ422="0-1",INDEX(Scrape!$E:$E,MATCH('HT 0-1'!KP422,Scrape!$B:$B,0)),"")</f>
        <v/>
      </c>
      <c r="LH422">
        <f>IF(LQ422="0-1",INDEX(Scrape!$F:$F,MATCH('HT 0-1'!KP422,Scrape!$B:$B,0)),"")</f>
        <v/>
      </c>
      <c r="LI422">
        <f>IF(LQ422="0-1",INDEX(Scrape!$G:$G,MATCH('HT 0-1'!KP422,Scrape!$B:$B,0)),"")</f>
        <v/>
      </c>
      <c r="LJ422">
        <f>IF(LQ422="0-1",INDEX(Scrape!$H:$H,MATCH('HT 0-1'!KP422,Scrape!$B:$B,0)),"")</f>
        <v/>
      </c>
      <c r="LK422">
        <f>IF(LQ422="0-1",INDEX(Scrape!$I:$I,MATCH('HT 0-1'!KP422,Scrape!$B:$B,0)),"")</f>
        <v/>
      </c>
      <c r="LL422">
        <f>IF(LQ422="0-1",INDEX(Scrape!$J:$J,MATCH('HT 0-1'!KP422,Scrape!$B:$B,0)),"")</f>
        <v/>
      </c>
      <c r="LM422">
        <f>IF(LQ422="0-1",INDEX(Scrape!$K:$K,MATCH('HT 0-1'!KP422,Scrape!$B:$B,0)),"")</f>
        <v/>
      </c>
      <c r="LN422">
        <f>IF(LQ422="0-1",INDEX(Scrape!$L:$L,MATCH('HT 0-1'!KP422,Scrape!$B:$B,0)),"")</f>
        <v/>
      </c>
      <c r="LO422">
        <f>IF(LQ422="0-1",INDEX(Scrape!$M:$M,MATCH('HT 0-1'!KP422,Scrape!$B:$B,0)),"")</f>
        <v/>
      </c>
      <c r="LP422">
        <f>IF(LQ422="0-1",INDEX(Scrape!$N:$N,MATCH('HT 0-1'!KP422,Scrape!$B:$B,0)),"")</f>
        <v/>
      </c>
      <c r="LQ422">
        <f>INDEX(Scrape!$O:$O,MATCH('HT 0-1'!KP422,Scrape!$B:$B,0))</f>
        <v/>
      </c>
      <c r="LR422">
        <f>(1/LJ422)+(1/LI422)+(1/LH422)</f>
        <v/>
      </c>
      <c r="LS422">
        <f>(1/LG422)+(1/LF422)+(1/LE422)</f>
        <v/>
      </c>
      <c r="LT422" s="8">
        <f>IF(INDEX(#REF!,MATCH(KQ422,#REF!,0))=INDEX(#REF!,MATCH(KQ422,#REF!,0)),INDEX(#REF!,MATCH(KQ422,#REF!,0)),"ERROR")</f>
        <v/>
      </c>
      <c r="LU422" s="4">
        <f>IF(KR422="G",2,IF(KR422="R",0.5,IF(KR422="A",1)))</f>
        <v/>
      </c>
      <c r="LV422" s="4">
        <f>IF(KS422="G",0.5,IF(KS422="R",2,IF(KS422="A",1)))</f>
        <v/>
      </c>
      <c r="LW422" s="4">
        <f>IF(KT422="G",2,IF(KT422="R",0.5,IF(KT422="A",1)))</f>
        <v/>
      </c>
      <c r="LX422" s="4">
        <f>IF(KU422="G",0.5,IF(KU422="R",2,IF(KU422="A",1)))</f>
        <v/>
      </c>
      <c r="LY422" s="7">
        <f>(LK422*(LU422+LX422)+(LL422*(LU422+LX422)))</f>
        <v/>
      </c>
      <c r="LZ422" s="7">
        <f>(LN422*(LV422+LW422)+(LO422*(LV422+LW422)))</f>
        <v/>
      </c>
      <c r="MA422" s="11">
        <f>LY422-LZ422</f>
        <v/>
      </c>
      <c r="MB422" s="5">
        <f>MA422+2</f>
        <v/>
      </c>
      <c r="MC422" s="6">
        <f>MA422-2</f>
        <v/>
      </c>
      <c r="MD422" s="4">
        <f>LE422</f>
        <v/>
      </c>
      <c r="ME422" s="9">
        <f>IF(MD422=0,1000,MD422+0.75)</f>
        <v/>
      </c>
      <c r="MF422" s="10">
        <f>IF(MD422=0,0,MD422-0.75)</f>
        <v/>
      </c>
      <c r="MG422" s="4">
        <f>((LM422*(LU422+LX422))-((LP422*(LV422+LW422))))</f>
        <v/>
      </c>
      <c r="MH422" s="9">
        <f>MG422*1.2</f>
        <v/>
      </c>
      <c r="MI422" s="10">
        <f>MG422*0.8</f>
        <v/>
      </c>
      <c r="MJ422">
        <f>IFERROR(NX422,"")</f>
        <v/>
      </c>
      <c r="MK422">
        <f>IFERROR(NY422,"")</f>
        <v/>
      </c>
      <c r="ML422">
        <f>IFERROR(NZ422,"")</f>
        <v/>
      </c>
      <c r="MM422">
        <f>IFERROR(OA422,"")</f>
        <v/>
      </c>
      <c r="MN422">
        <f>IFERROR(OB422,"")</f>
        <v/>
      </c>
      <c r="MO422">
        <f>IFERROR(OC422,"")</f>
        <v/>
      </c>
      <c r="MP422" s="1">
        <f>COUNTIFS(#REF!,LT422,#REF!,1,#REF!,"&gt;="&amp;MC422,#REF!,"&lt;="&amp;MB422,#REF!,"&lt;="&amp;ME422,#REF!,"&gt;="&amp;MF422,#REF!,"="&amp;KV422,#REF!,"="&amp;KX422)</f>
        <v/>
      </c>
      <c r="MQ422" s="1">
        <f>COUNTIFS(#REF!,LT422,#REF!,0,#REF!,"&gt;="&amp;MC422,#REF!,"&lt;="&amp;MB422,#REF!,"&lt;="&amp;ME422,#REF!,"&gt;="&amp;MF422,#REF!,"="&amp;KV422,#REF!,"="&amp;KX422)</f>
        <v/>
      </c>
      <c r="MR422" s="1">
        <f>COUNTIFS(#REF!,LT422,#REF!,1,#REF!,"&gt;="&amp;MC422,#REF!,"&lt;="&amp;MB422,#REF!,"&lt;="&amp;ME422,#REF!,"&gt;="&amp;MF422,#REF!,"="&amp;KW422,#REF!,"="&amp;KY422)</f>
        <v/>
      </c>
      <c r="MS422" s="1">
        <f>COUNTIFS(#REF!,LT422,#REF!,0,#REF!,"&gt;="&amp;MC422,#REF!,"&lt;="&amp;MB422,#REF!,"&lt;="&amp;ME422,#REF!,"&gt;="&amp;MF422,#REF!,"="&amp;KW422,#REF!,"="&amp;KY422)</f>
        <v/>
      </c>
      <c r="MT422" s="1">
        <f>COUNTIFS(#REF!,LT422,#REF!,1,#REF!,"&gt;="&amp;MI422,#REF!,"&lt;="&amp;MH422,#REF!,"&lt;="&amp;ME422,#REF!,"&gt;="&amp;MF422)</f>
        <v/>
      </c>
      <c r="MU422" s="1">
        <f>COUNTIFS(#REF!,LT422,#REF!,0,#REF!,"&gt;="&amp;MI422,#REF!,"&lt;="&amp;MH422,#REF!,"&lt;="&amp;ME422,#REF!,"&gt;="&amp;MF422)</f>
        <v/>
      </c>
      <c r="MV422" s="1">
        <f>COUNTIFS(#REF!,LT422,#REF!,1,#REF!,"&gt;="&amp;MI422,#REF!,"&lt;="&amp;MH422,#REF!,"="&amp;KZ422,#REF!,"="&amp;LA422,#REF!,"&lt;="&amp;ME422,#REF!,"&gt;="&amp;MF422)</f>
        <v/>
      </c>
      <c r="MW422" s="1">
        <f>COUNTIFS(#REF!,LT422,#REF!,0,#REF!,"&gt;="&amp;MI422,#REF!,"&lt;="&amp;MH422,#REF!,"="&amp;KZ422,#REF!,"="&amp;LA422,#REF!,"&lt;="&amp;ME422,#REF!,"&gt;="&amp;MF422)</f>
        <v/>
      </c>
      <c r="MX422" s="1">
        <f>COUNTIFS(#REF!,LT422,#REF!,1,#REF!,"&gt;="&amp;MC422,#REF!,"&lt;="&amp;MB422,#REF!,"&lt;="&amp;ME422,#REF!,"&gt;="&amp;MF422)</f>
        <v/>
      </c>
      <c r="MY422" s="1">
        <f>COUNTIFS(#REF!,LT422,#REF!,0,#REF!,"&gt;="&amp;MC422,#REF!,"&lt;="&amp;MB422,#REF!,"&lt;="&amp;ME422,#REF!,"&gt;="&amp;MF422)</f>
        <v/>
      </c>
      <c r="MZ422" s="1">
        <f>COUNTIFS(#REF!,LT422,#REF!,1,#REF!,"&lt;="&amp;ME422,#REF!,"&gt;="&amp;MF422,#REF!,"="&amp;KV422,#REF!,"="&amp;KX422)</f>
        <v/>
      </c>
      <c r="NA422" s="1">
        <f>COUNTIFS(#REF!,LT422,#REF!,0,#REF!,"&lt;="&amp;ME422,#REF!,"&gt;="&amp;MF422,#REF!,"="&amp;KV422,#REF!,"="&amp;KX422)</f>
        <v/>
      </c>
      <c r="NB422" s="1">
        <f>COUNTIFS(#REF!,LT422,#REF!,1,#REF!,"&lt;="&amp;ME422,#REF!,"&gt;="&amp;MF422,#REF!,"="&amp;KW422,#REF!,"="&amp;KY422)</f>
        <v/>
      </c>
      <c r="NC422" s="1">
        <f>COUNTIFS(#REF!,LT422,#REF!,0,#REF!,"&lt;="&amp;ME422,#REF!,"&gt;="&amp;MF422,#REF!,"="&amp;KW422,#REF!,"="&amp;KY422)</f>
        <v/>
      </c>
      <c r="ND422" s="1">
        <f>MP422+MR422+MT422+MV422+MX422+MZ422+NB422</f>
        <v/>
      </c>
      <c r="NE422" s="1">
        <f>MQ422+MS422+MU422+MW422+MY422+NA422+NC422</f>
        <v/>
      </c>
      <c r="NF422" s="1">
        <f>ND422+NE422</f>
        <v/>
      </c>
      <c r="NG422" s="33">
        <f>ND422/(ND422+NE422)</f>
        <v/>
      </c>
      <c r="NH422" s="3">
        <f>1/NG422</f>
        <v/>
      </c>
      <c r="NI422" s="1">
        <f>LI422</f>
        <v/>
      </c>
      <c r="NJ422" s="79">
        <f>((1-NG422)*(1/(NI422-1))*0.98-(NG422*1))</f>
        <v/>
      </c>
      <c r="NK422" s="34">
        <f>IF(LR422&lt;0.9,0,IF(AND(LR422&gt;1.1),0,1))</f>
        <v/>
      </c>
      <c r="NL422" s="34">
        <f>IF(LS422&lt;0.9,0,IF(AND(LS422&gt;1.1),0,1))</f>
        <v/>
      </c>
      <c r="NM422" s="32">
        <f>IF(NF422&gt;99,1,0)</f>
        <v/>
      </c>
      <c r="NN422" s="32">
        <f>IF(NJ422&gt;0.0799,1,0)</f>
        <v/>
      </c>
      <c r="NO422" s="32">
        <f>IF(NJ422&gt;NQ422,1,0)</f>
        <v/>
      </c>
      <c r="NP422" s="32">
        <f>NM422+NN422+NO422+NK422+NL422</f>
        <v/>
      </c>
      <c r="NQ422" s="79">
        <f>(((100*NG422)*(NI422-1)*0.98)-((1-NG422)*100))/100</f>
        <v/>
      </c>
      <c r="NR422" s="34">
        <f>IF(LR422&lt;0.9,0,IF(AND(LR422&gt;1.1),0,1))</f>
        <v/>
      </c>
      <c r="NS422" s="34">
        <f>IF(LS422&lt;0.9,0,IF(AND(LS422&gt;1.1),0,1))</f>
        <v/>
      </c>
      <c r="NT422" s="32">
        <f>IF(NF422&gt;99,1,0)</f>
        <v/>
      </c>
      <c r="NU422" s="32">
        <f>IF(NQ422&gt;0.0799,1,0)</f>
        <v/>
      </c>
      <c r="NV422" s="32">
        <f>IF(NQ422&gt;NJ422,1,0)</f>
        <v/>
      </c>
      <c r="NW422" s="32">
        <f>NT422+NU422+NV422+NR422+NS422</f>
        <v/>
      </c>
      <c r="NX422">
        <f>IF(NP422=5,"LayAway0-1",IF(AND(NW422=5),"BackAway0-1",""))</f>
        <v/>
      </c>
      <c r="NY422">
        <f>IF(NP422=5,KO422,IF(AND(NW422=5),KO422,""))</f>
        <v/>
      </c>
      <c r="NZ422">
        <f>IF(NP422=5,"Match Odds",IF(AND(NW422=5),"Match Odds",""))</f>
        <v/>
      </c>
      <c r="OA422">
        <f>IF(NP422=5,KP422,IF(AND(NW422=5),KP422,""))</f>
        <v/>
      </c>
      <c r="OB422">
        <f>IF(NP422=5,"MATCH_ODDS",IF(AND(NW422=5),"MATCH_ODDS",""))</f>
        <v/>
      </c>
      <c r="OC422">
        <f>IF(NP422=5,"LAY",IF(AND(NW422=5),"BACK",""))</f>
        <v/>
      </c>
    </row>
    <row r="423" ht="16.5" customHeight="1" thickBot="1" thickTop="1">
      <c r="A423" s="2" t="n"/>
      <c r="KN423" s="1">
        <f>IF(INDEX(#REF!,MATCH('HT 0-1'!D423,#REF!,0))=INDEX(#REF!,MATCH('HT 0-1'!D423,#REF!,0)),INDEX(#REF!,MATCH('HT 0-1'!D423,#REF!,0)),"ERROR")</f>
        <v/>
      </c>
      <c r="KO423" s="1">
        <f>IF(INDEX(#REF!,MATCH('HT 0-1'!E423,#REF!,0))=INDEX(#REF!,MATCH('HT 0-1'!E423,#REF!,0)),INDEX(#REF!,MATCH('HT 0-1'!E423,#REF!,0)),"ERROR")</f>
        <v/>
      </c>
      <c r="KP423" s="1">
        <f>KN423&amp;" v "&amp;KO423</f>
        <v/>
      </c>
      <c r="KQ423">
        <f>B423&amp;"_"&amp;C423</f>
        <v/>
      </c>
      <c r="KR423" s="1">
        <f>IF((HW423/KK423)&lt;0.335,"G",IF((HW423/KK423)&gt;0.67,"R","A"))</f>
        <v/>
      </c>
      <c r="KS423" s="1">
        <f>IF((HX423/KK423)&lt;0.335,"G",IF((HX423/KK423)&gt;0.67,"R","A"))</f>
        <v/>
      </c>
      <c r="KT423" s="1">
        <f>IF((IH423/KK423)&lt;0.335,"G",IF((IH423/KK423)&gt;0.67,"R","A"))</f>
        <v/>
      </c>
      <c r="KU423" s="1">
        <f>IF((II423/KK423)&lt;0.335,"G",IF((II423/KK423)&gt;0.67,"R","A"))</f>
        <v/>
      </c>
      <c r="KV423" s="1">
        <f>IF((HZ423/KK423)&lt;0.335,"G",IF((HZ423/KK423)&gt;0.67,"R","A"))</f>
        <v/>
      </c>
      <c r="KW423" s="1">
        <f>IF((HY423/KK423)&lt;0.335,"G",IF((HY423/KK423)&gt;0.67,"R","A"))</f>
        <v/>
      </c>
      <c r="KX423" s="1">
        <f>IF((IK423/KK423)&lt;0.335,"G",IF((IK423/KK423)&gt;0.67,"R","A"))</f>
        <v/>
      </c>
      <c r="KY423" s="1">
        <f>IF((IJ423/KK423)&lt;0.335,"G",IF((IJ423/KK423)&gt;0.67,"R","A"))</f>
        <v/>
      </c>
      <c r="KZ423" s="1">
        <f>IF((HQ423/KK423)&lt;0.335,"G",IF((HQ423/KK423)&gt;0.67,"R","A"))</f>
        <v/>
      </c>
      <c r="LA423" s="1">
        <f>IF((IB423/KK423)&lt;0.335,"G",IF((IB423/KK423)&gt;0.67,"R","A"))</f>
        <v/>
      </c>
      <c r="LB423">
        <f>IF(LQ423="0-1",INDEX(Scrape!#REF!,MATCH('HT 0-1'!KP423,Scrape!$B:$B,0)),"")</f>
        <v/>
      </c>
      <c r="LC423">
        <f>IF(LQ423="0-1",INDEX(Scrape!$A:$A,MATCH('HT 0-1'!KP423,Scrape!$B:$B,0)),"")</f>
        <v/>
      </c>
      <c r="LD423">
        <f>IF(LQ423="0-1",INDEX(Scrape!$B:$B,MATCH('HT 0-1'!KP423,Scrape!$B:$B,0)),"")</f>
        <v/>
      </c>
      <c r="LE423">
        <f>IF(LQ423="0-1",INDEX(Scrape!$C:$C,MATCH('HT 0-1'!KP423,Scrape!$B:$B,0)),"")</f>
        <v/>
      </c>
      <c r="LF423">
        <f>IF(LQ423="0-1",INDEX(Scrape!$D:$D,MATCH('HT 0-1'!KP423,Scrape!$B:$B,0)),"")</f>
        <v/>
      </c>
      <c r="LG423">
        <f>IF(LQ423="0-1",INDEX(Scrape!$E:$E,MATCH('HT 0-1'!KP423,Scrape!$B:$B,0)),"")</f>
        <v/>
      </c>
      <c r="LH423">
        <f>IF(LQ423="0-1",INDEX(Scrape!$F:$F,MATCH('HT 0-1'!KP423,Scrape!$B:$B,0)),"")</f>
        <v/>
      </c>
      <c r="LI423">
        <f>IF(LQ423="0-1",INDEX(Scrape!$G:$G,MATCH('HT 0-1'!KP423,Scrape!$B:$B,0)),"")</f>
        <v/>
      </c>
      <c r="LJ423">
        <f>IF(LQ423="0-1",INDEX(Scrape!$H:$H,MATCH('HT 0-1'!KP423,Scrape!$B:$B,0)),"")</f>
        <v/>
      </c>
      <c r="LK423">
        <f>IF(LQ423="0-1",INDEX(Scrape!$I:$I,MATCH('HT 0-1'!KP423,Scrape!$B:$B,0)),"")</f>
        <v/>
      </c>
      <c r="LL423">
        <f>IF(LQ423="0-1",INDEX(Scrape!$J:$J,MATCH('HT 0-1'!KP423,Scrape!$B:$B,0)),"")</f>
        <v/>
      </c>
      <c r="LM423">
        <f>IF(LQ423="0-1",INDEX(Scrape!$K:$K,MATCH('HT 0-1'!KP423,Scrape!$B:$B,0)),"")</f>
        <v/>
      </c>
      <c r="LN423">
        <f>IF(LQ423="0-1",INDEX(Scrape!$L:$L,MATCH('HT 0-1'!KP423,Scrape!$B:$B,0)),"")</f>
        <v/>
      </c>
      <c r="LO423">
        <f>IF(LQ423="0-1",INDEX(Scrape!$M:$M,MATCH('HT 0-1'!KP423,Scrape!$B:$B,0)),"")</f>
        <v/>
      </c>
      <c r="LP423">
        <f>IF(LQ423="0-1",INDEX(Scrape!$N:$N,MATCH('HT 0-1'!KP423,Scrape!$B:$B,0)),"")</f>
        <v/>
      </c>
      <c r="LQ423">
        <f>INDEX(Scrape!$O:$O,MATCH('HT 0-1'!KP423,Scrape!$B:$B,0))</f>
        <v/>
      </c>
      <c r="LR423">
        <f>(1/LJ423)+(1/LI423)+(1/LH423)</f>
        <v/>
      </c>
      <c r="LS423">
        <f>(1/LG423)+(1/LF423)+(1/LE423)</f>
        <v/>
      </c>
      <c r="LT423" s="8">
        <f>IF(INDEX(#REF!,MATCH(KQ423,#REF!,0))=INDEX(#REF!,MATCH(KQ423,#REF!,0)),INDEX(#REF!,MATCH(KQ423,#REF!,0)),"ERROR")</f>
        <v/>
      </c>
      <c r="LU423" s="4">
        <f>IF(KR423="G",2,IF(KR423="R",0.5,IF(KR423="A",1)))</f>
        <v/>
      </c>
      <c r="LV423" s="4">
        <f>IF(KS423="G",0.5,IF(KS423="R",2,IF(KS423="A",1)))</f>
        <v/>
      </c>
      <c r="LW423" s="4">
        <f>IF(KT423="G",2,IF(KT423="R",0.5,IF(KT423="A",1)))</f>
        <v/>
      </c>
      <c r="LX423" s="4">
        <f>IF(KU423="G",0.5,IF(KU423="R",2,IF(KU423="A",1)))</f>
        <v/>
      </c>
      <c r="LY423" s="7">
        <f>(LK423*(LU423+LX423)+(LL423*(LU423+LX423)))</f>
        <v/>
      </c>
      <c r="LZ423" s="7">
        <f>(LN423*(LV423+LW423)+(LO423*(LV423+LW423)))</f>
        <v/>
      </c>
      <c r="MA423" s="11">
        <f>LY423-LZ423</f>
        <v/>
      </c>
      <c r="MB423" s="5">
        <f>MA423+2</f>
        <v/>
      </c>
      <c r="MC423" s="6">
        <f>MA423-2</f>
        <v/>
      </c>
      <c r="MD423" s="4">
        <f>LE423</f>
        <v/>
      </c>
      <c r="ME423" s="9">
        <f>IF(MD423=0,1000,MD423+0.75)</f>
        <v/>
      </c>
      <c r="MF423" s="10">
        <f>IF(MD423=0,0,MD423-0.75)</f>
        <v/>
      </c>
      <c r="MG423" s="4">
        <f>((LM423*(LU423+LX423))-((LP423*(LV423+LW423))))</f>
        <v/>
      </c>
      <c r="MH423" s="9">
        <f>MG423*1.2</f>
        <v/>
      </c>
      <c r="MI423" s="10">
        <f>MG423*0.8</f>
        <v/>
      </c>
      <c r="MJ423">
        <f>IFERROR(NX423,"")</f>
        <v/>
      </c>
      <c r="MK423">
        <f>IFERROR(NY423,"")</f>
        <v/>
      </c>
      <c r="ML423">
        <f>IFERROR(NZ423,"")</f>
        <v/>
      </c>
      <c r="MM423">
        <f>IFERROR(OA423,"")</f>
        <v/>
      </c>
      <c r="MN423">
        <f>IFERROR(OB423,"")</f>
        <v/>
      </c>
      <c r="MO423">
        <f>IFERROR(OC423,"")</f>
        <v/>
      </c>
      <c r="MP423" s="1">
        <f>COUNTIFS(#REF!,LT423,#REF!,1,#REF!,"&gt;="&amp;MC423,#REF!,"&lt;="&amp;MB423,#REF!,"&lt;="&amp;ME423,#REF!,"&gt;="&amp;MF423,#REF!,"="&amp;KV423,#REF!,"="&amp;KX423)</f>
        <v/>
      </c>
      <c r="MQ423" s="1">
        <f>COUNTIFS(#REF!,LT423,#REF!,0,#REF!,"&gt;="&amp;MC423,#REF!,"&lt;="&amp;MB423,#REF!,"&lt;="&amp;ME423,#REF!,"&gt;="&amp;MF423,#REF!,"="&amp;KV423,#REF!,"="&amp;KX423)</f>
        <v/>
      </c>
      <c r="MR423" s="1">
        <f>COUNTIFS(#REF!,LT423,#REF!,1,#REF!,"&gt;="&amp;MC423,#REF!,"&lt;="&amp;MB423,#REF!,"&lt;="&amp;ME423,#REF!,"&gt;="&amp;MF423,#REF!,"="&amp;KW423,#REF!,"="&amp;KY423)</f>
        <v/>
      </c>
      <c r="MS423" s="1">
        <f>COUNTIFS(#REF!,LT423,#REF!,0,#REF!,"&gt;="&amp;MC423,#REF!,"&lt;="&amp;MB423,#REF!,"&lt;="&amp;ME423,#REF!,"&gt;="&amp;MF423,#REF!,"="&amp;KW423,#REF!,"="&amp;KY423)</f>
        <v/>
      </c>
      <c r="MT423" s="1">
        <f>COUNTIFS(#REF!,LT423,#REF!,1,#REF!,"&gt;="&amp;MI423,#REF!,"&lt;="&amp;MH423,#REF!,"&lt;="&amp;ME423,#REF!,"&gt;="&amp;MF423)</f>
        <v/>
      </c>
      <c r="MU423" s="1">
        <f>COUNTIFS(#REF!,LT423,#REF!,0,#REF!,"&gt;="&amp;MI423,#REF!,"&lt;="&amp;MH423,#REF!,"&lt;="&amp;ME423,#REF!,"&gt;="&amp;MF423)</f>
        <v/>
      </c>
      <c r="MV423" s="1">
        <f>COUNTIFS(#REF!,LT423,#REF!,1,#REF!,"&gt;="&amp;MI423,#REF!,"&lt;="&amp;MH423,#REF!,"="&amp;KZ423,#REF!,"="&amp;LA423,#REF!,"&lt;="&amp;ME423,#REF!,"&gt;="&amp;MF423)</f>
        <v/>
      </c>
      <c r="MW423" s="1">
        <f>COUNTIFS(#REF!,LT423,#REF!,0,#REF!,"&gt;="&amp;MI423,#REF!,"&lt;="&amp;MH423,#REF!,"="&amp;KZ423,#REF!,"="&amp;LA423,#REF!,"&lt;="&amp;ME423,#REF!,"&gt;="&amp;MF423)</f>
        <v/>
      </c>
      <c r="MX423" s="1">
        <f>COUNTIFS(#REF!,LT423,#REF!,1,#REF!,"&gt;="&amp;MC423,#REF!,"&lt;="&amp;MB423,#REF!,"&lt;="&amp;ME423,#REF!,"&gt;="&amp;MF423)</f>
        <v/>
      </c>
      <c r="MY423" s="1">
        <f>COUNTIFS(#REF!,LT423,#REF!,0,#REF!,"&gt;="&amp;MC423,#REF!,"&lt;="&amp;MB423,#REF!,"&lt;="&amp;ME423,#REF!,"&gt;="&amp;MF423)</f>
        <v/>
      </c>
      <c r="MZ423" s="1">
        <f>COUNTIFS(#REF!,LT423,#REF!,1,#REF!,"&lt;="&amp;ME423,#REF!,"&gt;="&amp;MF423,#REF!,"="&amp;KV423,#REF!,"="&amp;KX423)</f>
        <v/>
      </c>
      <c r="NA423" s="1">
        <f>COUNTIFS(#REF!,LT423,#REF!,0,#REF!,"&lt;="&amp;ME423,#REF!,"&gt;="&amp;MF423,#REF!,"="&amp;KV423,#REF!,"="&amp;KX423)</f>
        <v/>
      </c>
      <c r="NB423" s="1">
        <f>COUNTIFS(#REF!,LT423,#REF!,1,#REF!,"&lt;="&amp;ME423,#REF!,"&gt;="&amp;MF423,#REF!,"="&amp;KW423,#REF!,"="&amp;KY423)</f>
        <v/>
      </c>
      <c r="NC423" s="1">
        <f>COUNTIFS(#REF!,LT423,#REF!,0,#REF!,"&lt;="&amp;ME423,#REF!,"&gt;="&amp;MF423,#REF!,"="&amp;KW423,#REF!,"="&amp;KY423)</f>
        <v/>
      </c>
      <c r="ND423" s="1">
        <f>MP423+MR423+MT423+MV423+MX423+MZ423+NB423</f>
        <v/>
      </c>
      <c r="NE423" s="1">
        <f>MQ423+MS423+MU423+MW423+MY423+NA423+NC423</f>
        <v/>
      </c>
      <c r="NF423" s="1">
        <f>ND423+NE423</f>
        <v/>
      </c>
      <c r="NG423" s="33">
        <f>ND423/(ND423+NE423)</f>
        <v/>
      </c>
      <c r="NH423" s="3">
        <f>1/NG423</f>
        <v/>
      </c>
      <c r="NI423" s="1">
        <f>LI423</f>
        <v/>
      </c>
      <c r="NJ423" s="79">
        <f>((1-NG423)*(1/(NI423-1))*0.98-(NG423*1))</f>
        <v/>
      </c>
      <c r="NK423" s="34">
        <f>IF(LR423&lt;0.9,0,IF(AND(LR423&gt;1.1),0,1))</f>
        <v/>
      </c>
      <c r="NL423" s="34">
        <f>IF(LS423&lt;0.9,0,IF(AND(LS423&gt;1.1),0,1))</f>
        <v/>
      </c>
      <c r="NM423" s="32">
        <f>IF(NF423&gt;99,1,0)</f>
        <v/>
      </c>
      <c r="NN423" s="32">
        <f>IF(NJ423&gt;0.0799,1,0)</f>
        <v/>
      </c>
      <c r="NO423" s="32">
        <f>IF(NJ423&gt;NQ423,1,0)</f>
        <v/>
      </c>
      <c r="NP423" s="32">
        <f>NM423+NN423+NO423+NK423+NL423</f>
        <v/>
      </c>
      <c r="NQ423" s="79">
        <f>(((100*NG423)*(NI423-1)*0.98)-((1-NG423)*100))/100</f>
        <v/>
      </c>
      <c r="NR423" s="34">
        <f>IF(LR423&lt;0.9,0,IF(AND(LR423&gt;1.1),0,1))</f>
        <v/>
      </c>
      <c r="NS423" s="34">
        <f>IF(LS423&lt;0.9,0,IF(AND(LS423&gt;1.1),0,1))</f>
        <v/>
      </c>
      <c r="NT423" s="32">
        <f>IF(NF423&gt;99,1,0)</f>
        <v/>
      </c>
      <c r="NU423" s="32">
        <f>IF(NQ423&gt;0.0799,1,0)</f>
        <v/>
      </c>
      <c r="NV423" s="32">
        <f>IF(NQ423&gt;NJ423,1,0)</f>
        <v/>
      </c>
      <c r="NW423" s="32">
        <f>NT423+NU423+NV423+NR423+NS423</f>
        <v/>
      </c>
      <c r="NX423">
        <f>IF(NP423=5,"LayAway0-1",IF(AND(NW423=5),"BackAway0-1",""))</f>
        <v/>
      </c>
      <c r="NY423">
        <f>IF(NP423=5,KO423,IF(AND(NW423=5),KO423,""))</f>
        <v/>
      </c>
      <c r="NZ423">
        <f>IF(NP423=5,"Match Odds",IF(AND(NW423=5),"Match Odds",""))</f>
        <v/>
      </c>
      <c r="OA423">
        <f>IF(NP423=5,KP423,IF(AND(NW423=5),KP423,""))</f>
        <v/>
      </c>
      <c r="OB423">
        <f>IF(NP423=5,"MATCH_ODDS",IF(AND(NW423=5),"MATCH_ODDS",""))</f>
        <v/>
      </c>
      <c r="OC423">
        <f>IF(NP423=5,"LAY",IF(AND(NW423=5),"BACK",""))</f>
        <v/>
      </c>
    </row>
    <row r="424" ht="16.5" customHeight="1" thickBot="1" thickTop="1">
      <c r="A424" s="2" t="n"/>
      <c r="KN424" s="1">
        <f>IF(INDEX(#REF!,MATCH('HT 0-1'!D424,#REF!,0))=INDEX(#REF!,MATCH('HT 0-1'!D424,#REF!,0)),INDEX(#REF!,MATCH('HT 0-1'!D424,#REF!,0)),"ERROR")</f>
        <v/>
      </c>
      <c r="KO424" s="1">
        <f>IF(INDEX(#REF!,MATCH('HT 0-1'!E424,#REF!,0))=INDEX(#REF!,MATCH('HT 0-1'!E424,#REF!,0)),INDEX(#REF!,MATCH('HT 0-1'!E424,#REF!,0)),"ERROR")</f>
        <v/>
      </c>
      <c r="KP424" s="1">
        <f>KN424&amp;" v "&amp;KO424</f>
        <v/>
      </c>
      <c r="KQ424">
        <f>B424&amp;"_"&amp;C424</f>
        <v/>
      </c>
      <c r="KR424" s="1">
        <f>IF((HW424/KK424)&lt;0.335,"G",IF((HW424/KK424)&gt;0.67,"R","A"))</f>
        <v/>
      </c>
      <c r="KS424" s="1">
        <f>IF((HX424/KK424)&lt;0.335,"G",IF((HX424/KK424)&gt;0.67,"R","A"))</f>
        <v/>
      </c>
      <c r="KT424" s="1">
        <f>IF((IH424/KK424)&lt;0.335,"G",IF((IH424/KK424)&gt;0.67,"R","A"))</f>
        <v/>
      </c>
      <c r="KU424" s="1">
        <f>IF((II424/KK424)&lt;0.335,"G",IF((II424/KK424)&gt;0.67,"R","A"))</f>
        <v/>
      </c>
      <c r="KV424" s="1">
        <f>IF((HZ424/KK424)&lt;0.335,"G",IF((HZ424/KK424)&gt;0.67,"R","A"))</f>
        <v/>
      </c>
      <c r="KW424" s="1">
        <f>IF((HY424/KK424)&lt;0.335,"G",IF((HY424/KK424)&gt;0.67,"R","A"))</f>
        <v/>
      </c>
      <c r="KX424" s="1">
        <f>IF((IK424/KK424)&lt;0.335,"G",IF((IK424/KK424)&gt;0.67,"R","A"))</f>
        <v/>
      </c>
      <c r="KY424" s="1">
        <f>IF((IJ424/KK424)&lt;0.335,"G",IF((IJ424/KK424)&gt;0.67,"R","A"))</f>
        <v/>
      </c>
      <c r="KZ424" s="1">
        <f>IF((HQ424/KK424)&lt;0.335,"G",IF((HQ424/KK424)&gt;0.67,"R","A"))</f>
        <v/>
      </c>
      <c r="LA424" s="1">
        <f>IF((IB424/KK424)&lt;0.335,"G",IF((IB424/KK424)&gt;0.67,"R","A"))</f>
        <v/>
      </c>
      <c r="LB424">
        <f>IF(LQ424="0-1",INDEX(Scrape!#REF!,MATCH('HT 0-1'!KP424,Scrape!$B:$B,0)),"")</f>
        <v/>
      </c>
      <c r="LC424">
        <f>IF(LQ424="0-1",INDEX(Scrape!$A:$A,MATCH('HT 0-1'!KP424,Scrape!$B:$B,0)),"")</f>
        <v/>
      </c>
      <c r="LD424">
        <f>IF(LQ424="0-1",INDEX(Scrape!$B:$B,MATCH('HT 0-1'!KP424,Scrape!$B:$B,0)),"")</f>
        <v/>
      </c>
      <c r="LE424">
        <f>IF(LQ424="0-1",INDEX(Scrape!$C:$C,MATCH('HT 0-1'!KP424,Scrape!$B:$B,0)),"")</f>
        <v/>
      </c>
      <c r="LF424">
        <f>IF(LQ424="0-1",INDEX(Scrape!$D:$D,MATCH('HT 0-1'!KP424,Scrape!$B:$B,0)),"")</f>
        <v/>
      </c>
      <c r="LG424">
        <f>IF(LQ424="0-1",INDEX(Scrape!$E:$E,MATCH('HT 0-1'!KP424,Scrape!$B:$B,0)),"")</f>
        <v/>
      </c>
      <c r="LH424">
        <f>IF(LQ424="0-1",INDEX(Scrape!$F:$F,MATCH('HT 0-1'!KP424,Scrape!$B:$B,0)),"")</f>
        <v/>
      </c>
      <c r="LI424">
        <f>IF(LQ424="0-1",INDEX(Scrape!$G:$G,MATCH('HT 0-1'!KP424,Scrape!$B:$B,0)),"")</f>
        <v/>
      </c>
      <c r="LJ424">
        <f>IF(LQ424="0-1",INDEX(Scrape!$H:$H,MATCH('HT 0-1'!KP424,Scrape!$B:$B,0)),"")</f>
        <v/>
      </c>
      <c r="LK424">
        <f>IF(LQ424="0-1",INDEX(Scrape!$I:$I,MATCH('HT 0-1'!KP424,Scrape!$B:$B,0)),"")</f>
        <v/>
      </c>
      <c r="LL424">
        <f>IF(LQ424="0-1",INDEX(Scrape!$J:$J,MATCH('HT 0-1'!KP424,Scrape!$B:$B,0)),"")</f>
        <v/>
      </c>
      <c r="LM424">
        <f>IF(LQ424="0-1",INDEX(Scrape!$K:$K,MATCH('HT 0-1'!KP424,Scrape!$B:$B,0)),"")</f>
        <v/>
      </c>
      <c r="LN424">
        <f>IF(LQ424="0-1",INDEX(Scrape!$L:$L,MATCH('HT 0-1'!KP424,Scrape!$B:$B,0)),"")</f>
        <v/>
      </c>
      <c r="LO424">
        <f>IF(LQ424="0-1",INDEX(Scrape!$M:$M,MATCH('HT 0-1'!KP424,Scrape!$B:$B,0)),"")</f>
        <v/>
      </c>
      <c r="LP424">
        <f>IF(LQ424="0-1",INDEX(Scrape!$N:$N,MATCH('HT 0-1'!KP424,Scrape!$B:$B,0)),"")</f>
        <v/>
      </c>
      <c r="LQ424">
        <f>INDEX(Scrape!$O:$O,MATCH('HT 0-1'!KP424,Scrape!$B:$B,0))</f>
        <v/>
      </c>
      <c r="LR424">
        <f>(1/LJ424)+(1/LI424)+(1/LH424)</f>
        <v/>
      </c>
      <c r="LS424">
        <f>(1/LG424)+(1/LF424)+(1/LE424)</f>
        <v/>
      </c>
      <c r="LT424" s="8">
        <f>IF(INDEX(#REF!,MATCH(KQ424,#REF!,0))=INDEX(#REF!,MATCH(KQ424,#REF!,0)),INDEX(#REF!,MATCH(KQ424,#REF!,0)),"ERROR")</f>
        <v/>
      </c>
      <c r="LU424" s="4">
        <f>IF(KR424="G",2,IF(KR424="R",0.5,IF(KR424="A",1)))</f>
        <v/>
      </c>
      <c r="LV424" s="4">
        <f>IF(KS424="G",0.5,IF(KS424="R",2,IF(KS424="A",1)))</f>
        <v/>
      </c>
      <c r="LW424" s="4">
        <f>IF(KT424="G",2,IF(KT424="R",0.5,IF(KT424="A",1)))</f>
        <v/>
      </c>
      <c r="LX424" s="4">
        <f>IF(KU424="G",0.5,IF(KU424="R",2,IF(KU424="A",1)))</f>
        <v/>
      </c>
      <c r="LY424" s="7">
        <f>(LK424*(LU424+LX424)+(LL424*(LU424+LX424)))</f>
        <v/>
      </c>
      <c r="LZ424" s="7">
        <f>(LN424*(LV424+LW424)+(LO424*(LV424+LW424)))</f>
        <v/>
      </c>
      <c r="MA424" s="11">
        <f>LY424-LZ424</f>
        <v/>
      </c>
      <c r="MB424" s="5">
        <f>MA424+2</f>
        <v/>
      </c>
      <c r="MC424" s="6">
        <f>MA424-2</f>
        <v/>
      </c>
      <c r="MD424" s="4">
        <f>LE424</f>
        <v/>
      </c>
      <c r="ME424" s="9">
        <f>IF(MD424=0,1000,MD424+0.75)</f>
        <v/>
      </c>
      <c r="MF424" s="10">
        <f>IF(MD424=0,0,MD424-0.75)</f>
        <v/>
      </c>
      <c r="MG424" s="4">
        <f>((LM424*(LU424+LX424))-((LP424*(LV424+LW424))))</f>
        <v/>
      </c>
      <c r="MH424" s="9">
        <f>MG424*1.2</f>
        <v/>
      </c>
      <c r="MI424" s="10">
        <f>MG424*0.8</f>
        <v/>
      </c>
      <c r="MJ424">
        <f>IFERROR(NX424,"")</f>
        <v/>
      </c>
      <c r="MK424">
        <f>IFERROR(NY424,"")</f>
        <v/>
      </c>
      <c r="ML424">
        <f>IFERROR(NZ424,"")</f>
        <v/>
      </c>
      <c r="MM424">
        <f>IFERROR(OA424,"")</f>
        <v/>
      </c>
      <c r="MN424">
        <f>IFERROR(OB424,"")</f>
        <v/>
      </c>
      <c r="MO424">
        <f>IFERROR(OC424,"")</f>
        <v/>
      </c>
      <c r="MP424" s="1">
        <f>COUNTIFS(#REF!,LT424,#REF!,1,#REF!,"&gt;="&amp;MC424,#REF!,"&lt;="&amp;MB424,#REF!,"&lt;="&amp;ME424,#REF!,"&gt;="&amp;MF424,#REF!,"="&amp;KV424,#REF!,"="&amp;KX424)</f>
        <v/>
      </c>
      <c r="MQ424" s="1">
        <f>COUNTIFS(#REF!,LT424,#REF!,0,#REF!,"&gt;="&amp;MC424,#REF!,"&lt;="&amp;MB424,#REF!,"&lt;="&amp;ME424,#REF!,"&gt;="&amp;MF424,#REF!,"="&amp;KV424,#REF!,"="&amp;KX424)</f>
        <v/>
      </c>
      <c r="MR424" s="1">
        <f>COUNTIFS(#REF!,LT424,#REF!,1,#REF!,"&gt;="&amp;MC424,#REF!,"&lt;="&amp;MB424,#REF!,"&lt;="&amp;ME424,#REF!,"&gt;="&amp;MF424,#REF!,"="&amp;KW424,#REF!,"="&amp;KY424)</f>
        <v/>
      </c>
      <c r="MS424" s="1">
        <f>COUNTIFS(#REF!,LT424,#REF!,0,#REF!,"&gt;="&amp;MC424,#REF!,"&lt;="&amp;MB424,#REF!,"&lt;="&amp;ME424,#REF!,"&gt;="&amp;MF424,#REF!,"="&amp;KW424,#REF!,"="&amp;KY424)</f>
        <v/>
      </c>
      <c r="MT424" s="1">
        <f>COUNTIFS(#REF!,LT424,#REF!,1,#REF!,"&gt;="&amp;MI424,#REF!,"&lt;="&amp;MH424,#REF!,"&lt;="&amp;ME424,#REF!,"&gt;="&amp;MF424)</f>
        <v/>
      </c>
      <c r="MU424" s="1">
        <f>COUNTIFS(#REF!,LT424,#REF!,0,#REF!,"&gt;="&amp;MI424,#REF!,"&lt;="&amp;MH424,#REF!,"&lt;="&amp;ME424,#REF!,"&gt;="&amp;MF424)</f>
        <v/>
      </c>
      <c r="MV424" s="1">
        <f>COUNTIFS(#REF!,LT424,#REF!,1,#REF!,"&gt;="&amp;MI424,#REF!,"&lt;="&amp;MH424,#REF!,"="&amp;KZ424,#REF!,"="&amp;LA424,#REF!,"&lt;="&amp;ME424,#REF!,"&gt;="&amp;MF424)</f>
        <v/>
      </c>
      <c r="MW424" s="1">
        <f>COUNTIFS(#REF!,LT424,#REF!,0,#REF!,"&gt;="&amp;MI424,#REF!,"&lt;="&amp;MH424,#REF!,"="&amp;KZ424,#REF!,"="&amp;LA424,#REF!,"&lt;="&amp;ME424,#REF!,"&gt;="&amp;MF424)</f>
        <v/>
      </c>
      <c r="MX424" s="1">
        <f>COUNTIFS(#REF!,LT424,#REF!,1,#REF!,"&gt;="&amp;MC424,#REF!,"&lt;="&amp;MB424,#REF!,"&lt;="&amp;ME424,#REF!,"&gt;="&amp;MF424)</f>
        <v/>
      </c>
      <c r="MY424" s="1">
        <f>COUNTIFS(#REF!,LT424,#REF!,0,#REF!,"&gt;="&amp;MC424,#REF!,"&lt;="&amp;MB424,#REF!,"&lt;="&amp;ME424,#REF!,"&gt;="&amp;MF424)</f>
        <v/>
      </c>
      <c r="MZ424" s="1">
        <f>COUNTIFS(#REF!,LT424,#REF!,1,#REF!,"&lt;="&amp;ME424,#REF!,"&gt;="&amp;MF424,#REF!,"="&amp;KV424,#REF!,"="&amp;KX424)</f>
        <v/>
      </c>
      <c r="NA424" s="1">
        <f>COUNTIFS(#REF!,LT424,#REF!,0,#REF!,"&lt;="&amp;ME424,#REF!,"&gt;="&amp;MF424,#REF!,"="&amp;KV424,#REF!,"="&amp;KX424)</f>
        <v/>
      </c>
      <c r="NB424" s="1">
        <f>COUNTIFS(#REF!,LT424,#REF!,1,#REF!,"&lt;="&amp;ME424,#REF!,"&gt;="&amp;MF424,#REF!,"="&amp;KW424,#REF!,"="&amp;KY424)</f>
        <v/>
      </c>
      <c r="NC424" s="1">
        <f>COUNTIFS(#REF!,LT424,#REF!,0,#REF!,"&lt;="&amp;ME424,#REF!,"&gt;="&amp;MF424,#REF!,"="&amp;KW424,#REF!,"="&amp;KY424)</f>
        <v/>
      </c>
      <c r="ND424" s="1">
        <f>MP424+MR424+MT424+MV424+MX424+MZ424+NB424</f>
        <v/>
      </c>
      <c r="NE424" s="1">
        <f>MQ424+MS424+MU424+MW424+MY424+NA424+NC424</f>
        <v/>
      </c>
      <c r="NF424" s="1">
        <f>ND424+NE424</f>
        <v/>
      </c>
      <c r="NG424" s="33">
        <f>ND424/(ND424+NE424)</f>
        <v/>
      </c>
      <c r="NH424" s="3">
        <f>1/NG424</f>
        <v/>
      </c>
      <c r="NI424" s="1">
        <f>LI424</f>
        <v/>
      </c>
      <c r="NJ424" s="79">
        <f>((1-NG424)*(1/(NI424-1))*0.98-(NG424*1))</f>
        <v/>
      </c>
      <c r="NK424" s="34">
        <f>IF(LR424&lt;0.9,0,IF(AND(LR424&gt;1.1),0,1))</f>
        <v/>
      </c>
      <c r="NL424" s="34">
        <f>IF(LS424&lt;0.9,0,IF(AND(LS424&gt;1.1),0,1))</f>
        <v/>
      </c>
      <c r="NM424" s="32">
        <f>IF(NF424&gt;99,1,0)</f>
        <v/>
      </c>
      <c r="NN424" s="32">
        <f>IF(NJ424&gt;0.0799,1,0)</f>
        <v/>
      </c>
      <c r="NO424" s="32">
        <f>IF(NJ424&gt;NQ424,1,0)</f>
        <v/>
      </c>
      <c r="NP424" s="32">
        <f>NM424+NN424+NO424+NK424+NL424</f>
        <v/>
      </c>
      <c r="NQ424" s="79">
        <f>(((100*NG424)*(NI424-1)*0.98)-((1-NG424)*100))/100</f>
        <v/>
      </c>
      <c r="NR424" s="34">
        <f>IF(LR424&lt;0.9,0,IF(AND(LR424&gt;1.1),0,1))</f>
        <v/>
      </c>
      <c r="NS424" s="34">
        <f>IF(LS424&lt;0.9,0,IF(AND(LS424&gt;1.1),0,1))</f>
        <v/>
      </c>
      <c r="NT424" s="32">
        <f>IF(NF424&gt;99,1,0)</f>
        <v/>
      </c>
      <c r="NU424" s="32">
        <f>IF(NQ424&gt;0.0799,1,0)</f>
        <v/>
      </c>
      <c r="NV424" s="32">
        <f>IF(NQ424&gt;NJ424,1,0)</f>
        <v/>
      </c>
      <c r="NW424" s="32">
        <f>NT424+NU424+NV424+NR424+NS424</f>
        <v/>
      </c>
      <c r="NX424">
        <f>IF(NP424=5,"LayAway0-1",IF(AND(NW424=5),"BackAway0-1",""))</f>
        <v/>
      </c>
      <c r="NY424">
        <f>IF(NP424=5,KO424,IF(AND(NW424=5),KO424,""))</f>
        <v/>
      </c>
      <c r="NZ424">
        <f>IF(NP424=5,"Match Odds",IF(AND(NW424=5),"Match Odds",""))</f>
        <v/>
      </c>
      <c r="OA424">
        <f>IF(NP424=5,KP424,IF(AND(NW424=5),KP424,""))</f>
        <v/>
      </c>
      <c r="OB424">
        <f>IF(NP424=5,"MATCH_ODDS",IF(AND(NW424=5),"MATCH_ODDS",""))</f>
        <v/>
      </c>
      <c r="OC424">
        <f>IF(NP424=5,"LAY",IF(AND(NW424=5),"BACK",""))</f>
        <v/>
      </c>
    </row>
    <row r="425" ht="16.5" customHeight="1" thickBot="1" thickTop="1">
      <c r="A425" s="2" t="n"/>
      <c r="KN425" s="1">
        <f>IF(INDEX(#REF!,MATCH('HT 0-1'!D425,#REF!,0))=INDEX(#REF!,MATCH('HT 0-1'!D425,#REF!,0)),INDEX(#REF!,MATCH('HT 0-1'!D425,#REF!,0)),"ERROR")</f>
        <v/>
      </c>
      <c r="KO425" s="1">
        <f>IF(INDEX(#REF!,MATCH('HT 0-1'!E425,#REF!,0))=INDEX(#REF!,MATCH('HT 0-1'!E425,#REF!,0)),INDEX(#REF!,MATCH('HT 0-1'!E425,#REF!,0)),"ERROR")</f>
        <v/>
      </c>
      <c r="KP425" s="1">
        <f>KN425&amp;" v "&amp;KO425</f>
        <v/>
      </c>
      <c r="KQ425">
        <f>B425&amp;"_"&amp;C425</f>
        <v/>
      </c>
      <c r="KR425" s="1">
        <f>IF((HW425/KK425)&lt;0.335,"G",IF((HW425/KK425)&gt;0.67,"R","A"))</f>
        <v/>
      </c>
      <c r="KS425" s="1">
        <f>IF((HX425/KK425)&lt;0.335,"G",IF((HX425/KK425)&gt;0.67,"R","A"))</f>
        <v/>
      </c>
      <c r="KT425" s="1">
        <f>IF((IH425/KK425)&lt;0.335,"G",IF((IH425/KK425)&gt;0.67,"R","A"))</f>
        <v/>
      </c>
      <c r="KU425" s="1">
        <f>IF((II425/KK425)&lt;0.335,"G",IF((II425/KK425)&gt;0.67,"R","A"))</f>
        <v/>
      </c>
      <c r="KV425" s="1">
        <f>IF((HZ425/KK425)&lt;0.335,"G",IF((HZ425/KK425)&gt;0.67,"R","A"))</f>
        <v/>
      </c>
      <c r="KW425" s="1">
        <f>IF((HY425/KK425)&lt;0.335,"G",IF((HY425/KK425)&gt;0.67,"R","A"))</f>
        <v/>
      </c>
      <c r="KX425" s="1">
        <f>IF((IK425/KK425)&lt;0.335,"G",IF((IK425/KK425)&gt;0.67,"R","A"))</f>
        <v/>
      </c>
      <c r="KY425" s="1">
        <f>IF((IJ425/KK425)&lt;0.335,"G",IF((IJ425/KK425)&gt;0.67,"R","A"))</f>
        <v/>
      </c>
      <c r="KZ425" s="1">
        <f>IF((HQ425/KK425)&lt;0.335,"G",IF((HQ425/KK425)&gt;0.67,"R","A"))</f>
        <v/>
      </c>
      <c r="LA425" s="1">
        <f>IF((IB425/KK425)&lt;0.335,"G",IF((IB425/KK425)&gt;0.67,"R","A"))</f>
        <v/>
      </c>
      <c r="LB425">
        <f>IF(LQ425="0-1",INDEX(Scrape!#REF!,MATCH('HT 0-1'!KP425,Scrape!$B:$B,0)),"")</f>
        <v/>
      </c>
      <c r="LC425">
        <f>IF(LQ425="0-1",INDEX(Scrape!$A:$A,MATCH('HT 0-1'!KP425,Scrape!$B:$B,0)),"")</f>
        <v/>
      </c>
      <c r="LD425">
        <f>IF(LQ425="0-1",INDEX(Scrape!$B:$B,MATCH('HT 0-1'!KP425,Scrape!$B:$B,0)),"")</f>
        <v/>
      </c>
      <c r="LE425">
        <f>IF(LQ425="0-1",INDEX(Scrape!$C:$C,MATCH('HT 0-1'!KP425,Scrape!$B:$B,0)),"")</f>
        <v/>
      </c>
      <c r="LF425">
        <f>IF(LQ425="0-1",INDEX(Scrape!$D:$D,MATCH('HT 0-1'!KP425,Scrape!$B:$B,0)),"")</f>
        <v/>
      </c>
      <c r="LG425">
        <f>IF(LQ425="0-1",INDEX(Scrape!$E:$E,MATCH('HT 0-1'!KP425,Scrape!$B:$B,0)),"")</f>
        <v/>
      </c>
      <c r="LH425">
        <f>IF(LQ425="0-1",INDEX(Scrape!$F:$F,MATCH('HT 0-1'!KP425,Scrape!$B:$B,0)),"")</f>
        <v/>
      </c>
      <c r="LI425">
        <f>IF(LQ425="0-1",INDEX(Scrape!$G:$G,MATCH('HT 0-1'!KP425,Scrape!$B:$B,0)),"")</f>
        <v/>
      </c>
      <c r="LJ425">
        <f>IF(LQ425="0-1",INDEX(Scrape!$H:$H,MATCH('HT 0-1'!KP425,Scrape!$B:$B,0)),"")</f>
        <v/>
      </c>
      <c r="LK425">
        <f>IF(LQ425="0-1",INDEX(Scrape!$I:$I,MATCH('HT 0-1'!KP425,Scrape!$B:$B,0)),"")</f>
        <v/>
      </c>
      <c r="LL425">
        <f>IF(LQ425="0-1",INDEX(Scrape!$J:$J,MATCH('HT 0-1'!KP425,Scrape!$B:$B,0)),"")</f>
        <v/>
      </c>
      <c r="LM425">
        <f>IF(LQ425="0-1",INDEX(Scrape!$K:$K,MATCH('HT 0-1'!KP425,Scrape!$B:$B,0)),"")</f>
        <v/>
      </c>
      <c r="LN425">
        <f>IF(LQ425="0-1",INDEX(Scrape!$L:$L,MATCH('HT 0-1'!KP425,Scrape!$B:$B,0)),"")</f>
        <v/>
      </c>
      <c r="LO425">
        <f>IF(LQ425="0-1",INDEX(Scrape!$M:$M,MATCH('HT 0-1'!KP425,Scrape!$B:$B,0)),"")</f>
        <v/>
      </c>
      <c r="LP425">
        <f>IF(LQ425="0-1",INDEX(Scrape!$N:$N,MATCH('HT 0-1'!KP425,Scrape!$B:$B,0)),"")</f>
        <v/>
      </c>
      <c r="LQ425">
        <f>INDEX(Scrape!$O:$O,MATCH('HT 0-1'!KP425,Scrape!$B:$B,0))</f>
        <v/>
      </c>
      <c r="LR425">
        <f>(1/LJ425)+(1/LI425)+(1/LH425)</f>
        <v/>
      </c>
      <c r="LS425">
        <f>(1/LG425)+(1/LF425)+(1/LE425)</f>
        <v/>
      </c>
      <c r="LT425" s="8">
        <f>IF(INDEX(#REF!,MATCH(KQ425,#REF!,0))=INDEX(#REF!,MATCH(KQ425,#REF!,0)),INDEX(#REF!,MATCH(KQ425,#REF!,0)),"ERROR")</f>
        <v/>
      </c>
      <c r="LU425" s="4">
        <f>IF(KR425="G",2,IF(KR425="R",0.5,IF(KR425="A",1)))</f>
        <v/>
      </c>
      <c r="LV425" s="4">
        <f>IF(KS425="G",0.5,IF(KS425="R",2,IF(KS425="A",1)))</f>
        <v/>
      </c>
      <c r="LW425" s="4">
        <f>IF(KT425="G",2,IF(KT425="R",0.5,IF(KT425="A",1)))</f>
        <v/>
      </c>
      <c r="LX425" s="4">
        <f>IF(KU425="G",0.5,IF(KU425="R",2,IF(KU425="A",1)))</f>
        <v/>
      </c>
      <c r="LY425" s="7">
        <f>(LK425*(LU425+LX425)+(LL425*(LU425+LX425)))</f>
        <v/>
      </c>
      <c r="LZ425" s="7">
        <f>(LN425*(LV425+LW425)+(LO425*(LV425+LW425)))</f>
        <v/>
      </c>
      <c r="MA425" s="11">
        <f>LY425-LZ425</f>
        <v/>
      </c>
      <c r="MB425" s="5">
        <f>MA425+2</f>
        <v/>
      </c>
      <c r="MC425" s="6">
        <f>MA425-2</f>
        <v/>
      </c>
      <c r="MD425" s="4">
        <f>LE425</f>
        <v/>
      </c>
      <c r="ME425" s="9">
        <f>IF(MD425=0,1000,MD425+0.75)</f>
        <v/>
      </c>
      <c r="MF425" s="10">
        <f>IF(MD425=0,0,MD425-0.75)</f>
        <v/>
      </c>
      <c r="MG425" s="4">
        <f>((LM425*(LU425+LX425))-((LP425*(LV425+LW425))))</f>
        <v/>
      </c>
      <c r="MH425" s="9">
        <f>MG425*1.2</f>
        <v/>
      </c>
      <c r="MI425" s="10">
        <f>MG425*0.8</f>
        <v/>
      </c>
      <c r="MJ425">
        <f>IFERROR(NX425,"")</f>
        <v/>
      </c>
      <c r="MK425">
        <f>IFERROR(NY425,"")</f>
        <v/>
      </c>
      <c r="ML425">
        <f>IFERROR(NZ425,"")</f>
        <v/>
      </c>
      <c r="MM425">
        <f>IFERROR(OA425,"")</f>
        <v/>
      </c>
      <c r="MN425">
        <f>IFERROR(OB425,"")</f>
        <v/>
      </c>
      <c r="MO425">
        <f>IFERROR(OC425,"")</f>
        <v/>
      </c>
      <c r="MP425" s="1">
        <f>COUNTIFS(#REF!,LT425,#REF!,1,#REF!,"&gt;="&amp;MC425,#REF!,"&lt;="&amp;MB425,#REF!,"&lt;="&amp;ME425,#REF!,"&gt;="&amp;MF425,#REF!,"="&amp;KV425,#REF!,"="&amp;KX425)</f>
        <v/>
      </c>
      <c r="MQ425" s="1">
        <f>COUNTIFS(#REF!,LT425,#REF!,0,#REF!,"&gt;="&amp;MC425,#REF!,"&lt;="&amp;MB425,#REF!,"&lt;="&amp;ME425,#REF!,"&gt;="&amp;MF425,#REF!,"="&amp;KV425,#REF!,"="&amp;KX425)</f>
        <v/>
      </c>
      <c r="MR425" s="1">
        <f>COUNTIFS(#REF!,LT425,#REF!,1,#REF!,"&gt;="&amp;MC425,#REF!,"&lt;="&amp;MB425,#REF!,"&lt;="&amp;ME425,#REF!,"&gt;="&amp;MF425,#REF!,"="&amp;KW425,#REF!,"="&amp;KY425)</f>
        <v/>
      </c>
      <c r="MS425" s="1">
        <f>COUNTIFS(#REF!,LT425,#REF!,0,#REF!,"&gt;="&amp;MC425,#REF!,"&lt;="&amp;MB425,#REF!,"&lt;="&amp;ME425,#REF!,"&gt;="&amp;MF425,#REF!,"="&amp;KW425,#REF!,"="&amp;KY425)</f>
        <v/>
      </c>
      <c r="MT425" s="1">
        <f>COUNTIFS(#REF!,LT425,#REF!,1,#REF!,"&gt;="&amp;MI425,#REF!,"&lt;="&amp;MH425,#REF!,"&lt;="&amp;ME425,#REF!,"&gt;="&amp;MF425)</f>
        <v/>
      </c>
      <c r="MU425" s="1">
        <f>COUNTIFS(#REF!,LT425,#REF!,0,#REF!,"&gt;="&amp;MI425,#REF!,"&lt;="&amp;MH425,#REF!,"&lt;="&amp;ME425,#REF!,"&gt;="&amp;MF425)</f>
        <v/>
      </c>
      <c r="MV425" s="1">
        <f>COUNTIFS(#REF!,LT425,#REF!,1,#REF!,"&gt;="&amp;MI425,#REF!,"&lt;="&amp;MH425,#REF!,"="&amp;KZ425,#REF!,"="&amp;LA425,#REF!,"&lt;="&amp;ME425,#REF!,"&gt;="&amp;MF425)</f>
        <v/>
      </c>
      <c r="MW425" s="1">
        <f>COUNTIFS(#REF!,LT425,#REF!,0,#REF!,"&gt;="&amp;MI425,#REF!,"&lt;="&amp;MH425,#REF!,"="&amp;KZ425,#REF!,"="&amp;LA425,#REF!,"&lt;="&amp;ME425,#REF!,"&gt;="&amp;MF425)</f>
        <v/>
      </c>
      <c r="MX425" s="1">
        <f>COUNTIFS(#REF!,LT425,#REF!,1,#REF!,"&gt;="&amp;MC425,#REF!,"&lt;="&amp;MB425,#REF!,"&lt;="&amp;ME425,#REF!,"&gt;="&amp;MF425)</f>
        <v/>
      </c>
      <c r="MY425" s="1">
        <f>COUNTIFS(#REF!,LT425,#REF!,0,#REF!,"&gt;="&amp;MC425,#REF!,"&lt;="&amp;MB425,#REF!,"&lt;="&amp;ME425,#REF!,"&gt;="&amp;MF425)</f>
        <v/>
      </c>
      <c r="MZ425" s="1">
        <f>COUNTIFS(#REF!,LT425,#REF!,1,#REF!,"&lt;="&amp;ME425,#REF!,"&gt;="&amp;MF425,#REF!,"="&amp;KV425,#REF!,"="&amp;KX425)</f>
        <v/>
      </c>
      <c r="NA425" s="1">
        <f>COUNTIFS(#REF!,LT425,#REF!,0,#REF!,"&lt;="&amp;ME425,#REF!,"&gt;="&amp;MF425,#REF!,"="&amp;KV425,#REF!,"="&amp;KX425)</f>
        <v/>
      </c>
      <c r="NB425" s="1">
        <f>COUNTIFS(#REF!,LT425,#REF!,1,#REF!,"&lt;="&amp;ME425,#REF!,"&gt;="&amp;MF425,#REF!,"="&amp;KW425,#REF!,"="&amp;KY425)</f>
        <v/>
      </c>
      <c r="NC425" s="1">
        <f>COUNTIFS(#REF!,LT425,#REF!,0,#REF!,"&lt;="&amp;ME425,#REF!,"&gt;="&amp;MF425,#REF!,"="&amp;KW425,#REF!,"="&amp;KY425)</f>
        <v/>
      </c>
      <c r="ND425" s="1">
        <f>MP425+MR425+MT425+MV425+MX425+MZ425+NB425</f>
        <v/>
      </c>
      <c r="NE425" s="1">
        <f>MQ425+MS425+MU425+MW425+MY425+NA425+NC425</f>
        <v/>
      </c>
      <c r="NF425" s="1">
        <f>ND425+NE425</f>
        <v/>
      </c>
      <c r="NG425" s="33">
        <f>ND425/(ND425+NE425)</f>
        <v/>
      </c>
      <c r="NH425" s="3">
        <f>1/NG425</f>
        <v/>
      </c>
      <c r="NI425" s="1">
        <f>LI425</f>
        <v/>
      </c>
      <c r="NJ425" s="79">
        <f>((1-NG425)*(1/(NI425-1))*0.98-(NG425*1))</f>
        <v/>
      </c>
      <c r="NK425" s="34">
        <f>IF(LR425&lt;0.9,0,IF(AND(LR425&gt;1.1),0,1))</f>
        <v/>
      </c>
      <c r="NL425" s="34">
        <f>IF(LS425&lt;0.9,0,IF(AND(LS425&gt;1.1),0,1))</f>
        <v/>
      </c>
      <c r="NM425" s="32">
        <f>IF(NF425&gt;99,1,0)</f>
        <v/>
      </c>
      <c r="NN425" s="32">
        <f>IF(NJ425&gt;0.0799,1,0)</f>
        <v/>
      </c>
      <c r="NO425" s="32">
        <f>IF(NJ425&gt;NQ425,1,0)</f>
        <v/>
      </c>
      <c r="NP425" s="32">
        <f>NM425+NN425+NO425+NK425+NL425</f>
        <v/>
      </c>
      <c r="NQ425" s="79">
        <f>(((100*NG425)*(NI425-1)*0.98)-((1-NG425)*100))/100</f>
        <v/>
      </c>
      <c r="NR425" s="34">
        <f>IF(LR425&lt;0.9,0,IF(AND(LR425&gt;1.1),0,1))</f>
        <v/>
      </c>
      <c r="NS425" s="34">
        <f>IF(LS425&lt;0.9,0,IF(AND(LS425&gt;1.1),0,1))</f>
        <v/>
      </c>
      <c r="NT425" s="32">
        <f>IF(NF425&gt;99,1,0)</f>
        <v/>
      </c>
      <c r="NU425" s="32">
        <f>IF(NQ425&gt;0.0799,1,0)</f>
        <v/>
      </c>
      <c r="NV425" s="32">
        <f>IF(NQ425&gt;NJ425,1,0)</f>
        <v/>
      </c>
      <c r="NW425" s="32">
        <f>NT425+NU425+NV425+NR425+NS425</f>
        <v/>
      </c>
      <c r="NX425">
        <f>IF(NP425=5,"LayAway0-1",IF(AND(NW425=5),"BackAway0-1",""))</f>
        <v/>
      </c>
      <c r="NY425">
        <f>IF(NP425=5,KO425,IF(AND(NW425=5),KO425,""))</f>
        <v/>
      </c>
      <c r="NZ425">
        <f>IF(NP425=5,"Match Odds",IF(AND(NW425=5),"Match Odds",""))</f>
        <v/>
      </c>
      <c r="OA425">
        <f>IF(NP425=5,KP425,IF(AND(NW425=5),KP425,""))</f>
        <v/>
      </c>
      <c r="OB425">
        <f>IF(NP425=5,"MATCH_ODDS",IF(AND(NW425=5),"MATCH_ODDS",""))</f>
        <v/>
      </c>
      <c r="OC425">
        <f>IF(NP425=5,"LAY",IF(AND(NW425=5),"BACK",""))</f>
        <v/>
      </c>
    </row>
    <row r="426" ht="16.5" customHeight="1" thickBot="1" thickTop="1">
      <c r="A426" s="2" t="n"/>
      <c r="KN426" s="1">
        <f>IF(INDEX(#REF!,MATCH('HT 0-1'!D426,#REF!,0))=INDEX(#REF!,MATCH('HT 0-1'!D426,#REF!,0)),INDEX(#REF!,MATCH('HT 0-1'!D426,#REF!,0)),"ERROR")</f>
        <v/>
      </c>
      <c r="KO426" s="1">
        <f>IF(INDEX(#REF!,MATCH('HT 0-1'!E426,#REF!,0))=INDEX(#REF!,MATCH('HT 0-1'!E426,#REF!,0)),INDEX(#REF!,MATCH('HT 0-1'!E426,#REF!,0)),"ERROR")</f>
        <v/>
      </c>
      <c r="KP426" s="1">
        <f>KN426&amp;" v "&amp;KO426</f>
        <v/>
      </c>
      <c r="KQ426">
        <f>B426&amp;"_"&amp;C426</f>
        <v/>
      </c>
      <c r="KR426" s="1">
        <f>IF((HW426/KK426)&lt;0.335,"G",IF((HW426/KK426)&gt;0.67,"R","A"))</f>
        <v/>
      </c>
      <c r="KS426" s="1">
        <f>IF((HX426/KK426)&lt;0.335,"G",IF((HX426/KK426)&gt;0.67,"R","A"))</f>
        <v/>
      </c>
      <c r="KT426" s="1">
        <f>IF((IH426/KK426)&lt;0.335,"G",IF((IH426/KK426)&gt;0.67,"R","A"))</f>
        <v/>
      </c>
      <c r="KU426" s="1">
        <f>IF((II426/KK426)&lt;0.335,"G",IF((II426/KK426)&gt;0.67,"R","A"))</f>
        <v/>
      </c>
      <c r="KV426" s="1">
        <f>IF((HZ426/KK426)&lt;0.335,"G",IF((HZ426/KK426)&gt;0.67,"R","A"))</f>
        <v/>
      </c>
      <c r="KW426" s="1">
        <f>IF((HY426/KK426)&lt;0.335,"G",IF((HY426/KK426)&gt;0.67,"R","A"))</f>
        <v/>
      </c>
      <c r="KX426" s="1">
        <f>IF((IK426/KK426)&lt;0.335,"G",IF((IK426/KK426)&gt;0.67,"R","A"))</f>
        <v/>
      </c>
      <c r="KY426" s="1">
        <f>IF((IJ426/KK426)&lt;0.335,"G",IF((IJ426/KK426)&gt;0.67,"R","A"))</f>
        <v/>
      </c>
      <c r="KZ426" s="1">
        <f>IF((HQ426/KK426)&lt;0.335,"G",IF((HQ426/KK426)&gt;0.67,"R","A"))</f>
        <v/>
      </c>
      <c r="LA426" s="1">
        <f>IF((IB426/KK426)&lt;0.335,"G",IF((IB426/KK426)&gt;0.67,"R","A"))</f>
        <v/>
      </c>
      <c r="LB426">
        <f>IF(LQ426="0-1",INDEX(Scrape!#REF!,MATCH('HT 0-1'!KP426,Scrape!$B:$B,0)),"")</f>
        <v/>
      </c>
      <c r="LC426">
        <f>IF(LQ426="0-1",INDEX(Scrape!$A:$A,MATCH('HT 0-1'!KP426,Scrape!$B:$B,0)),"")</f>
        <v/>
      </c>
      <c r="LD426">
        <f>IF(LQ426="0-1",INDEX(Scrape!$B:$B,MATCH('HT 0-1'!KP426,Scrape!$B:$B,0)),"")</f>
        <v/>
      </c>
      <c r="LE426">
        <f>IF(LQ426="0-1",INDEX(Scrape!$C:$C,MATCH('HT 0-1'!KP426,Scrape!$B:$B,0)),"")</f>
        <v/>
      </c>
      <c r="LF426">
        <f>IF(LQ426="0-1",INDEX(Scrape!$D:$D,MATCH('HT 0-1'!KP426,Scrape!$B:$B,0)),"")</f>
        <v/>
      </c>
      <c r="LG426">
        <f>IF(LQ426="0-1",INDEX(Scrape!$E:$E,MATCH('HT 0-1'!KP426,Scrape!$B:$B,0)),"")</f>
        <v/>
      </c>
      <c r="LH426">
        <f>IF(LQ426="0-1",INDEX(Scrape!$F:$F,MATCH('HT 0-1'!KP426,Scrape!$B:$B,0)),"")</f>
        <v/>
      </c>
      <c r="LI426">
        <f>IF(LQ426="0-1",INDEX(Scrape!$G:$G,MATCH('HT 0-1'!KP426,Scrape!$B:$B,0)),"")</f>
        <v/>
      </c>
      <c r="LJ426">
        <f>IF(LQ426="0-1",INDEX(Scrape!$H:$H,MATCH('HT 0-1'!KP426,Scrape!$B:$B,0)),"")</f>
        <v/>
      </c>
      <c r="LK426">
        <f>IF(LQ426="0-1",INDEX(Scrape!$I:$I,MATCH('HT 0-1'!KP426,Scrape!$B:$B,0)),"")</f>
        <v/>
      </c>
      <c r="LL426">
        <f>IF(LQ426="0-1",INDEX(Scrape!$J:$J,MATCH('HT 0-1'!KP426,Scrape!$B:$B,0)),"")</f>
        <v/>
      </c>
      <c r="LM426">
        <f>IF(LQ426="0-1",INDEX(Scrape!$K:$K,MATCH('HT 0-1'!KP426,Scrape!$B:$B,0)),"")</f>
        <v/>
      </c>
      <c r="LN426">
        <f>IF(LQ426="0-1",INDEX(Scrape!$L:$L,MATCH('HT 0-1'!KP426,Scrape!$B:$B,0)),"")</f>
        <v/>
      </c>
      <c r="LO426">
        <f>IF(LQ426="0-1",INDEX(Scrape!$M:$M,MATCH('HT 0-1'!KP426,Scrape!$B:$B,0)),"")</f>
        <v/>
      </c>
      <c r="LP426">
        <f>IF(LQ426="0-1",INDEX(Scrape!$N:$N,MATCH('HT 0-1'!KP426,Scrape!$B:$B,0)),"")</f>
        <v/>
      </c>
      <c r="LQ426">
        <f>INDEX(Scrape!$O:$O,MATCH('HT 0-1'!KP426,Scrape!$B:$B,0))</f>
        <v/>
      </c>
      <c r="LR426">
        <f>(1/LJ426)+(1/LI426)+(1/LH426)</f>
        <v/>
      </c>
      <c r="LS426">
        <f>(1/LG426)+(1/LF426)+(1/LE426)</f>
        <v/>
      </c>
      <c r="LT426" s="8">
        <f>IF(INDEX(#REF!,MATCH(KQ426,#REF!,0))=INDEX(#REF!,MATCH(KQ426,#REF!,0)),INDEX(#REF!,MATCH(KQ426,#REF!,0)),"ERROR")</f>
        <v/>
      </c>
      <c r="LU426" s="4">
        <f>IF(KR426="G",2,IF(KR426="R",0.5,IF(KR426="A",1)))</f>
        <v/>
      </c>
      <c r="LV426" s="4">
        <f>IF(KS426="G",0.5,IF(KS426="R",2,IF(KS426="A",1)))</f>
        <v/>
      </c>
      <c r="LW426" s="4">
        <f>IF(KT426="G",2,IF(KT426="R",0.5,IF(KT426="A",1)))</f>
        <v/>
      </c>
      <c r="LX426" s="4">
        <f>IF(KU426="G",0.5,IF(KU426="R",2,IF(KU426="A",1)))</f>
        <v/>
      </c>
      <c r="LY426" s="7">
        <f>(LK426*(LU426+LX426)+(LL426*(LU426+LX426)))</f>
        <v/>
      </c>
      <c r="LZ426" s="7">
        <f>(LN426*(LV426+LW426)+(LO426*(LV426+LW426)))</f>
        <v/>
      </c>
      <c r="MA426" s="11">
        <f>LY426-LZ426</f>
        <v/>
      </c>
      <c r="MB426" s="5">
        <f>MA426+2</f>
        <v/>
      </c>
      <c r="MC426" s="6">
        <f>MA426-2</f>
        <v/>
      </c>
      <c r="MD426" s="4">
        <f>LE426</f>
        <v/>
      </c>
      <c r="ME426" s="9">
        <f>IF(MD426=0,1000,MD426+0.75)</f>
        <v/>
      </c>
      <c r="MF426" s="10">
        <f>IF(MD426=0,0,MD426-0.75)</f>
        <v/>
      </c>
      <c r="MG426" s="4">
        <f>((LM426*(LU426+LX426))-((LP426*(LV426+LW426))))</f>
        <v/>
      </c>
      <c r="MH426" s="9">
        <f>MG426*1.2</f>
        <v/>
      </c>
      <c r="MI426" s="10">
        <f>MG426*0.8</f>
        <v/>
      </c>
      <c r="MJ426">
        <f>IFERROR(NX426,"")</f>
        <v/>
      </c>
      <c r="MK426">
        <f>IFERROR(NY426,"")</f>
        <v/>
      </c>
      <c r="ML426">
        <f>IFERROR(NZ426,"")</f>
        <v/>
      </c>
      <c r="MM426">
        <f>IFERROR(OA426,"")</f>
        <v/>
      </c>
      <c r="MN426">
        <f>IFERROR(OB426,"")</f>
        <v/>
      </c>
      <c r="MO426">
        <f>IFERROR(OC426,"")</f>
        <v/>
      </c>
      <c r="MP426" s="1">
        <f>COUNTIFS(#REF!,LT426,#REF!,1,#REF!,"&gt;="&amp;MC426,#REF!,"&lt;="&amp;MB426,#REF!,"&lt;="&amp;ME426,#REF!,"&gt;="&amp;MF426,#REF!,"="&amp;KV426,#REF!,"="&amp;KX426)</f>
        <v/>
      </c>
      <c r="MQ426" s="1">
        <f>COUNTIFS(#REF!,LT426,#REF!,0,#REF!,"&gt;="&amp;MC426,#REF!,"&lt;="&amp;MB426,#REF!,"&lt;="&amp;ME426,#REF!,"&gt;="&amp;MF426,#REF!,"="&amp;KV426,#REF!,"="&amp;KX426)</f>
        <v/>
      </c>
      <c r="MR426" s="1">
        <f>COUNTIFS(#REF!,LT426,#REF!,1,#REF!,"&gt;="&amp;MC426,#REF!,"&lt;="&amp;MB426,#REF!,"&lt;="&amp;ME426,#REF!,"&gt;="&amp;MF426,#REF!,"="&amp;KW426,#REF!,"="&amp;KY426)</f>
        <v/>
      </c>
      <c r="MS426" s="1">
        <f>COUNTIFS(#REF!,LT426,#REF!,0,#REF!,"&gt;="&amp;MC426,#REF!,"&lt;="&amp;MB426,#REF!,"&lt;="&amp;ME426,#REF!,"&gt;="&amp;MF426,#REF!,"="&amp;KW426,#REF!,"="&amp;KY426)</f>
        <v/>
      </c>
      <c r="MT426" s="1">
        <f>COUNTIFS(#REF!,LT426,#REF!,1,#REF!,"&gt;="&amp;MI426,#REF!,"&lt;="&amp;MH426,#REF!,"&lt;="&amp;ME426,#REF!,"&gt;="&amp;MF426)</f>
        <v/>
      </c>
      <c r="MU426" s="1">
        <f>COUNTIFS(#REF!,LT426,#REF!,0,#REF!,"&gt;="&amp;MI426,#REF!,"&lt;="&amp;MH426,#REF!,"&lt;="&amp;ME426,#REF!,"&gt;="&amp;MF426)</f>
        <v/>
      </c>
      <c r="MV426" s="1">
        <f>COUNTIFS(#REF!,LT426,#REF!,1,#REF!,"&gt;="&amp;MI426,#REF!,"&lt;="&amp;MH426,#REF!,"="&amp;KZ426,#REF!,"="&amp;LA426,#REF!,"&lt;="&amp;ME426,#REF!,"&gt;="&amp;MF426)</f>
        <v/>
      </c>
      <c r="MW426" s="1">
        <f>COUNTIFS(#REF!,LT426,#REF!,0,#REF!,"&gt;="&amp;MI426,#REF!,"&lt;="&amp;MH426,#REF!,"="&amp;KZ426,#REF!,"="&amp;LA426,#REF!,"&lt;="&amp;ME426,#REF!,"&gt;="&amp;MF426)</f>
        <v/>
      </c>
      <c r="MX426" s="1">
        <f>COUNTIFS(#REF!,LT426,#REF!,1,#REF!,"&gt;="&amp;MC426,#REF!,"&lt;="&amp;MB426,#REF!,"&lt;="&amp;ME426,#REF!,"&gt;="&amp;MF426)</f>
        <v/>
      </c>
      <c r="MY426" s="1">
        <f>COUNTIFS(#REF!,LT426,#REF!,0,#REF!,"&gt;="&amp;MC426,#REF!,"&lt;="&amp;MB426,#REF!,"&lt;="&amp;ME426,#REF!,"&gt;="&amp;MF426)</f>
        <v/>
      </c>
      <c r="MZ426" s="1">
        <f>COUNTIFS(#REF!,LT426,#REF!,1,#REF!,"&lt;="&amp;ME426,#REF!,"&gt;="&amp;MF426,#REF!,"="&amp;KV426,#REF!,"="&amp;KX426)</f>
        <v/>
      </c>
      <c r="NA426" s="1">
        <f>COUNTIFS(#REF!,LT426,#REF!,0,#REF!,"&lt;="&amp;ME426,#REF!,"&gt;="&amp;MF426,#REF!,"="&amp;KV426,#REF!,"="&amp;KX426)</f>
        <v/>
      </c>
      <c r="NB426" s="1">
        <f>COUNTIFS(#REF!,LT426,#REF!,1,#REF!,"&lt;="&amp;ME426,#REF!,"&gt;="&amp;MF426,#REF!,"="&amp;KW426,#REF!,"="&amp;KY426)</f>
        <v/>
      </c>
      <c r="NC426" s="1">
        <f>COUNTIFS(#REF!,LT426,#REF!,0,#REF!,"&lt;="&amp;ME426,#REF!,"&gt;="&amp;MF426,#REF!,"="&amp;KW426,#REF!,"="&amp;KY426)</f>
        <v/>
      </c>
      <c r="ND426" s="1">
        <f>MP426+MR426+MT426+MV426+MX426+MZ426+NB426</f>
        <v/>
      </c>
      <c r="NE426" s="1">
        <f>MQ426+MS426+MU426+MW426+MY426+NA426+NC426</f>
        <v/>
      </c>
      <c r="NF426" s="1">
        <f>ND426+NE426</f>
        <v/>
      </c>
      <c r="NG426" s="33">
        <f>ND426/(ND426+NE426)</f>
        <v/>
      </c>
      <c r="NH426" s="3">
        <f>1/NG426</f>
        <v/>
      </c>
      <c r="NI426" s="1">
        <f>LI426</f>
        <v/>
      </c>
      <c r="NJ426" s="79">
        <f>((1-NG426)*(1/(NI426-1))*0.98-(NG426*1))</f>
        <v/>
      </c>
      <c r="NK426" s="34">
        <f>IF(LR426&lt;0.9,0,IF(AND(LR426&gt;1.1),0,1))</f>
        <v/>
      </c>
      <c r="NL426" s="34">
        <f>IF(LS426&lt;0.9,0,IF(AND(LS426&gt;1.1),0,1))</f>
        <v/>
      </c>
      <c r="NM426" s="32">
        <f>IF(NF426&gt;99,1,0)</f>
        <v/>
      </c>
      <c r="NN426" s="32">
        <f>IF(NJ426&gt;0.0799,1,0)</f>
        <v/>
      </c>
      <c r="NO426" s="32">
        <f>IF(NJ426&gt;NQ426,1,0)</f>
        <v/>
      </c>
      <c r="NP426" s="32">
        <f>NM426+NN426+NO426+NK426+NL426</f>
        <v/>
      </c>
      <c r="NQ426" s="79">
        <f>(((100*NG426)*(NI426-1)*0.98)-((1-NG426)*100))/100</f>
        <v/>
      </c>
      <c r="NR426" s="34">
        <f>IF(LR426&lt;0.9,0,IF(AND(LR426&gt;1.1),0,1))</f>
        <v/>
      </c>
      <c r="NS426" s="34">
        <f>IF(LS426&lt;0.9,0,IF(AND(LS426&gt;1.1),0,1))</f>
        <v/>
      </c>
      <c r="NT426" s="32">
        <f>IF(NF426&gt;99,1,0)</f>
        <v/>
      </c>
      <c r="NU426" s="32">
        <f>IF(NQ426&gt;0.0799,1,0)</f>
        <v/>
      </c>
      <c r="NV426" s="32">
        <f>IF(NQ426&gt;NJ426,1,0)</f>
        <v/>
      </c>
      <c r="NW426" s="32">
        <f>NT426+NU426+NV426+NR426+NS426</f>
        <v/>
      </c>
      <c r="NX426">
        <f>IF(NP426=5,"LayAway0-1",IF(AND(NW426=5),"BackAway0-1",""))</f>
        <v/>
      </c>
      <c r="NY426">
        <f>IF(NP426=5,KO426,IF(AND(NW426=5),KO426,""))</f>
        <v/>
      </c>
      <c r="NZ426">
        <f>IF(NP426=5,"Match Odds",IF(AND(NW426=5),"Match Odds",""))</f>
        <v/>
      </c>
      <c r="OA426">
        <f>IF(NP426=5,KP426,IF(AND(NW426=5),KP426,""))</f>
        <v/>
      </c>
      <c r="OB426">
        <f>IF(NP426=5,"MATCH_ODDS",IF(AND(NW426=5),"MATCH_ODDS",""))</f>
        <v/>
      </c>
      <c r="OC426">
        <f>IF(NP426=5,"LAY",IF(AND(NW426=5),"BACK",""))</f>
        <v/>
      </c>
    </row>
    <row r="427" ht="16.5" customHeight="1" thickBot="1" thickTop="1">
      <c r="A427" s="2" t="n"/>
      <c r="KN427" s="1">
        <f>IF(INDEX(#REF!,MATCH('HT 0-1'!D427,#REF!,0))=INDEX(#REF!,MATCH('HT 0-1'!D427,#REF!,0)),INDEX(#REF!,MATCH('HT 0-1'!D427,#REF!,0)),"ERROR")</f>
        <v/>
      </c>
      <c r="KO427" s="1">
        <f>IF(INDEX(#REF!,MATCH('HT 0-1'!E427,#REF!,0))=INDEX(#REF!,MATCH('HT 0-1'!E427,#REF!,0)),INDEX(#REF!,MATCH('HT 0-1'!E427,#REF!,0)),"ERROR")</f>
        <v/>
      </c>
      <c r="KP427" s="1">
        <f>KN427&amp;" v "&amp;KO427</f>
        <v/>
      </c>
      <c r="KQ427">
        <f>B427&amp;"_"&amp;C427</f>
        <v/>
      </c>
      <c r="KR427" s="1">
        <f>IF((HW427/KK427)&lt;0.335,"G",IF((HW427/KK427)&gt;0.67,"R","A"))</f>
        <v/>
      </c>
      <c r="KS427" s="1">
        <f>IF((HX427/KK427)&lt;0.335,"G",IF((HX427/KK427)&gt;0.67,"R","A"))</f>
        <v/>
      </c>
      <c r="KT427" s="1">
        <f>IF((IH427/KK427)&lt;0.335,"G",IF((IH427/KK427)&gt;0.67,"R","A"))</f>
        <v/>
      </c>
      <c r="KU427" s="1">
        <f>IF((II427/KK427)&lt;0.335,"G",IF((II427/KK427)&gt;0.67,"R","A"))</f>
        <v/>
      </c>
      <c r="KV427" s="1">
        <f>IF((HZ427/KK427)&lt;0.335,"G",IF((HZ427/KK427)&gt;0.67,"R","A"))</f>
        <v/>
      </c>
      <c r="KW427" s="1">
        <f>IF((HY427/KK427)&lt;0.335,"G",IF((HY427/KK427)&gt;0.67,"R","A"))</f>
        <v/>
      </c>
      <c r="KX427" s="1">
        <f>IF((IK427/KK427)&lt;0.335,"G",IF((IK427/KK427)&gt;0.67,"R","A"))</f>
        <v/>
      </c>
      <c r="KY427" s="1">
        <f>IF((IJ427/KK427)&lt;0.335,"G",IF((IJ427/KK427)&gt;0.67,"R","A"))</f>
        <v/>
      </c>
      <c r="KZ427" s="1">
        <f>IF((HQ427/KK427)&lt;0.335,"G",IF((HQ427/KK427)&gt;0.67,"R","A"))</f>
        <v/>
      </c>
      <c r="LA427" s="1">
        <f>IF((IB427/KK427)&lt;0.335,"G",IF((IB427/KK427)&gt;0.67,"R","A"))</f>
        <v/>
      </c>
      <c r="LB427">
        <f>IF(LQ427="0-1",INDEX(Scrape!#REF!,MATCH('HT 0-1'!KP427,Scrape!$B:$B,0)),"")</f>
        <v/>
      </c>
      <c r="LC427">
        <f>IF(LQ427="0-1",INDEX(Scrape!$A:$A,MATCH('HT 0-1'!KP427,Scrape!$B:$B,0)),"")</f>
        <v/>
      </c>
      <c r="LD427">
        <f>IF(LQ427="0-1",INDEX(Scrape!$B:$B,MATCH('HT 0-1'!KP427,Scrape!$B:$B,0)),"")</f>
        <v/>
      </c>
      <c r="LE427">
        <f>IF(LQ427="0-1",INDEX(Scrape!$C:$C,MATCH('HT 0-1'!KP427,Scrape!$B:$B,0)),"")</f>
        <v/>
      </c>
      <c r="LF427">
        <f>IF(LQ427="0-1",INDEX(Scrape!$D:$D,MATCH('HT 0-1'!KP427,Scrape!$B:$B,0)),"")</f>
        <v/>
      </c>
      <c r="LG427">
        <f>IF(LQ427="0-1",INDEX(Scrape!$E:$E,MATCH('HT 0-1'!KP427,Scrape!$B:$B,0)),"")</f>
        <v/>
      </c>
      <c r="LH427">
        <f>IF(LQ427="0-1",INDEX(Scrape!$F:$F,MATCH('HT 0-1'!KP427,Scrape!$B:$B,0)),"")</f>
        <v/>
      </c>
      <c r="LI427">
        <f>IF(LQ427="0-1",INDEX(Scrape!$G:$G,MATCH('HT 0-1'!KP427,Scrape!$B:$B,0)),"")</f>
        <v/>
      </c>
      <c r="LJ427">
        <f>IF(LQ427="0-1",INDEX(Scrape!$H:$H,MATCH('HT 0-1'!KP427,Scrape!$B:$B,0)),"")</f>
        <v/>
      </c>
      <c r="LK427">
        <f>IF(LQ427="0-1",INDEX(Scrape!$I:$I,MATCH('HT 0-1'!KP427,Scrape!$B:$B,0)),"")</f>
        <v/>
      </c>
      <c r="LL427">
        <f>IF(LQ427="0-1",INDEX(Scrape!$J:$J,MATCH('HT 0-1'!KP427,Scrape!$B:$B,0)),"")</f>
        <v/>
      </c>
      <c r="LM427">
        <f>IF(LQ427="0-1",INDEX(Scrape!$K:$K,MATCH('HT 0-1'!KP427,Scrape!$B:$B,0)),"")</f>
        <v/>
      </c>
      <c r="LN427">
        <f>IF(LQ427="0-1",INDEX(Scrape!$L:$L,MATCH('HT 0-1'!KP427,Scrape!$B:$B,0)),"")</f>
        <v/>
      </c>
      <c r="LO427">
        <f>IF(LQ427="0-1",INDEX(Scrape!$M:$M,MATCH('HT 0-1'!KP427,Scrape!$B:$B,0)),"")</f>
        <v/>
      </c>
      <c r="LP427">
        <f>IF(LQ427="0-1",INDEX(Scrape!$N:$N,MATCH('HT 0-1'!KP427,Scrape!$B:$B,0)),"")</f>
        <v/>
      </c>
      <c r="LQ427">
        <f>INDEX(Scrape!$O:$O,MATCH('HT 0-1'!KP427,Scrape!$B:$B,0))</f>
        <v/>
      </c>
      <c r="LR427">
        <f>(1/LJ427)+(1/LI427)+(1/LH427)</f>
        <v/>
      </c>
      <c r="LS427">
        <f>(1/LG427)+(1/LF427)+(1/LE427)</f>
        <v/>
      </c>
      <c r="LT427" s="8">
        <f>IF(INDEX(#REF!,MATCH(KQ427,#REF!,0))=INDEX(#REF!,MATCH(KQ427,#REF!,0)),INDEX(#REF!,MATCH(KQ427,#REF!,0)),"ERROR")</f>
        <v/>
      </c>
      <c r="LU427" s="4">
        <f>IF(KR427="G",2,IF(KR427="R",0.5,IF(KR427="A",1)))</f>
        <v/>
      </c>
      <c r="LV427" s="4">
        <f>IF(KS427="G",0.5,IF(KS427="R",2,IF(KS427="A",1)))</f>
        <v/>
      </c>
      <c r="LW427" s="4">
        <f>IF(KT427="G",2,IF(KT427="R",0.5,IF(KT427="A",1)))</f>
        <v/>
      </c>
      <c r="LX427" s="4">
        <f>IF(KU427="G",0.5,IF(KU427="R",2,IF(KU427="A",1)))</f>
        <v/>
      </c>
      <c r="LY427" s="7">
        <f>(LK427*(LU427+LX427)+(LL427*(LU427+LX427)))</f>
        <v/>
      </c>
      <c r="LZ427" s="7">
        <f>(LN427*(LV427+LW427)+(LO427*(LV427+LW427)))</f>
        <v/>
      </c>
      <c r="MA427" s="11">
        <f>LY427-LZ427</f>
        <v/>
      </c>
      <c r="MB427" s="5">
        <f>MA427+2</f>
        <v/>
      </c>
      <c r="MC427" s="6">
        <f>MA427-2</f>
        <v/>
      </c>
      <c r="MD427" s="4">
        <f>LE427</f>
        <v/>
      </c>
      <c r="ME427" s="9">
        <f>IF(MD427=0,1000,MD427+0.75)</f>
        <v/>
      </c>
      <c r="MF427" s="10">
        <f>IF(MD427=0,0,MD427-0.75)</f>
        <v/>
      </c>
      <c r="MG427" s="4">
        <f>((LM427*(LU427+LX427))-((LP427*(LV427+LW427))))</f>
        <v/>
      </c>
      <c r="MH427" s="9">
        <f>MG427*1.2</f>
        <v/>
      </c>
      <c r="MI427" s="10">
        <f>MG427*0.8</f>
        <v/>
      </c>
      <c r="MJ427">
        <f>IFERROR(NX427,"")</f>
        <v/>
      </c>
      <c r="MK427">
        <f>IFERROR(NY427,"")</f>
        <v/>
      </c>
      <c r="ML427">
        <f>IFERROR(NZ427,"")</f>
        <v/>
      </c>
      <c r="MM427">
        <f>IFERROR(OA427,"")</f>
        <v/>
      </c>
      <c r="MN427">
        <f>IFERROR(OB427,"")</f>
        <v/>
      </c>
      <c r="MO427">
        <f>IFERROR(OC427,"")</f>
        <v/>
      </c>
      <c r="MP427" s="1">
        <f>COUNTIFS(#REF!,LT427,#REF!,1,#REF!,"&gt;="&amp;MC427,#REF!,"&lt;="&amp;MB427,#REF!,"&lt;="&amp;ME427,#REF!,"&gt;="&amp;MF427,#REF!,"="&amp;KV427,#REF!,"="&amp;KX427)</f>
        <v/>
      </c>
      <c r="MQ427" s="1">
        <f>COUNTIFS(#REF!,LT427,#REF!,0,#REF!,"&gt;="&amp;MC427,#REF!,"&lt;="&amp;MB427,#REF!,"&lt;="&amp;ME427,#REF!,"&gt;="&amp;MF427,#REF!,"="&amp;KV427,#REF!,"="&amp;KX427)</f>
        <v/>
      </c>
      <c r="MR427" s="1">
        <f>COUNTIFS(#REF!,LT427,#REF!,1,#REF!,"&gt;="&amp;MC427,#REF!,"&lt;="&amp;MB427,#REF!,"&lt;="&amp;ME427,#REF!,"&gt;="&amp;MF427,#REF!,"="&amp;KW427,#REF!,"="&amp;KY427)</f>
        <v/>
      </c>
      <c r="MS427" s="1">
        <f>COUNTIFS(#REF!,LT427,#REF!,0,#REF!,"&gt;="&amp;MC427,#REF!,"&lt;="&amp;MB427,#REF!,"&lt;="&amp;ME427,#REF!,"&gt;="&amp;MF427,#REF!,"="&amp;KW427,#REF!,"="&amp;KY427)</f>
        <v/>
      </c>
      <c r="MT427" s="1">
        <f>COUNTIFS(#REF!,LT427,#REF!,1,#REF!,"&gt;="&amp;MI427,#REF!,"&lt;="&amp;MH427,#REF!,"&lt;="&amp;ME427,#REF!,"&gt;="&amp;MF427)</f>
        <v/>
      </c>
      <c r="MU427" s="1">
        <f>COUNTIFS(#REF!,LT427,#REF!,0,#REF!,"&gt;="&amp;MI427,#REF!,"&lt;="&amp;MH427,#REF!,"&lt;="&amp;ME427,#REF!,"&gt;="&amp;MF427)</f>
        <v/>
      </c>
      <c r="MV427" s="1">
        <f>COUNTIFS(#REF!,LT427,#REF!,1,#REF!,"&gt;="&amp;MI427,#REF!,"&lt;="&amp;MH427,#REF!,"="&amp;KZ427,#REF!,"="&amp;LA427,#REF!,"&lt;="&amp;ME427,#REF!,"&gt;="&amp;MF427)</f>
        <v/>
      </c>
      <c r="MW427" s="1">
        <f>COUNTIFS(#REF!,LT427,#REF!,0,#REF!,"&gt;="&amp;MI427,#REF!,"&lt;="&amp;MH427,#REF!,"="&amp;KZ427,#REF!,"="&amp;LA427,#REF!,"&lt;="&amp;ME427,#REF!,"&gt;="&amp;MF427)</f>
        <v/>
      </c>
      <c r="MX427" s="1">
        <f>COUNTIFS(#REF!,LT427,#REF!,1,#REF!,"&gt;="&amp;MC427,#REF!,"&lt;="&amp;MB427,#REF!,"&lt;="&amp;ME427,#REF!,"&gt;="&amp;MF427)</f>
        <v/>
      </c>
      <c r="MY427" s="1">
        <f>COUNTIFS(#REF!,LT427,#REF!,0,#REF!,"&gt;="&amp;MC427,#REF!,"&lt;="&amp;MB427,#REF!,"&lt;="&amp;ME427,#REF!,"&gt;="&amp;MF427)</f>
        <v/>
      </c>
      <c r="MZ427" s="1">
        <f>COUNTIFS(#REF!,LT427,#REF!,1,#REF!,"&lt;="&amp;ME427,#REF!,"&gt;="&amp;MF427,#REF!,"="&amp;KV427,#REF!,"="&amp;KX427)</f>
        <v/>
      </c>
      <c r="NA427" s="1">
        <f>COUNTIFS(#REF!,LT427,#REF!,0,#REF!,"&lt;="&amp;ME427,#REF!,"&gt;="&amp;MF427,#REF!,"="&amp;KV427,#REF!,"="&amp;KX427)</f>
        <v/>
      </c>
      <c r="NB427" s="1">
        <f>COUNTIFS(#REF!,LT427,#REF!,1,#REF!,"&lt;="&amp;ME427,#REF!,"&gt;="&amp;MF427,#REF!,"="&amp;KW427,#REF!,"="&amp;KY427)</f>
        <v/>
      </c>
      <c r="NC427" s="1">
        <f>COUNTIFS(#REF!,LT427,#REF!,0,#REF!,"&lt;="&amp;ME427,#REF!,"&gt;="&amp;MF427,#REF!,"="&amp;KW427,#REF!,"="&amp;KY427)</f>
        <v/>
      </c>
      <c r="ND427" s="1">
        <f>MP427+MR427+MT427+MV427+MX427+MZ427+NB427</f>
        <v/>
      </c>
      <c r="NE427" s="1">
        <f>MQ427+MS427+MU427+MW427+MY427+NA427+NC427</f>
        <v/>
      </c>
      <c r="NF427" s="1">
        <f>ND427+NE427</f>
        <v/>
      </c>
      <c r="NG427" s="33">
        <f>ND427/(ND427+NE427)</f>
        <v/>
      </c>
      <c r="NH427" s="3">
        <f>1/NG427</f>
        <v/>
      </c>
      <c r="NI427" s="1">
        <f>LI427</f>
        <v/>
      </c>
      <c r="NJ427" s="79">
        <f>((1-NG427)*(1/(NI427-1))*0.98-(NG427*1))</f>
        <v/>
      </c>
      <c r="NK427" s="34">
        <f>IF(LR427&lt;0.9,0,IF(AND(LR427&gt;1.1),0,1))</f>
        <v/>
      </c>
      <c r="NL427" s="34">
        <f>IF(LS427&lt;0.9,0,IF(AND(LS427&gt;1.1),0,1))</f>
        <v/>
      </c>
      <c r="NM427" s="32">
        <f>IF(NF427&gt;99,1,0)</f>
        <v/>
      </c>
      <c r="NN427" s="32">
        <f>IF(NJ427&gt;0.0799,1,0)</f>
        <v/>
      </c>
      <c r="NO427" s="32">
        <f>IF(NJ427&gt;NQ427,1,0)</f>
        <v/>
      </c>
      <c r="NP427" s="32">
        <f>NM427+NN427+NO427+NK427+NL427</f>
        <v/>
      </c>
      <c r="NQ427" s="79">
        <f>(((100*NG427)*(NI427-1)*0.98)-((1-NG427)*100))/100</f>
        <v/>
      </c>
      <c r="NR427" s="34">
        <f>IF(LR427&lt;0.9,0,IF(AND(LR427&gt;1.1),0,1))</f>
        <v/>
      </c>
      <c r="NS427" s="34">
        <f>IF(LS427&lt;0.9,0,IF(AND(LS427&gt;1.1),0,1))</f>
        <v/>
      </c>
      <c r="NT427" s="32">
        <f>IF(NF427&gt;99,1,0)</f>
        <v/>
      </c>
      <c r="NU427" s="32">
        <f>IF(NQ427&gt;0.0799,1,0)</f>
        <v/>
      </c>
      <c r="NV427" s="32">
        <f>IF(NQ427&gt;NJ427,1,0)</f>
        <v/>
      </c>
      <c r="NW427" s="32">
        <f>NT427+NU427+NV427+NR427+NS427</f>
        <v/>
      </c>
      <c r="NX427">
        <f>IF(NP427=5,"LayAway0-1",IF(AND(NW427=5),"BackAway0-1",""))</f>
        <v/>
      </c>
      <c r="NY427">
        <f>IF(NP427=5,KO427,IF(AND(NW427=5),KO427,""))</f>
        <v/>
      </c>
      <c r="NZ427">
        <f>IF(NP427=5,"Match Odds",IF(AND(NW427=5),"Match Odds",""))</f>
        <v/>
      </c>
      <c r="OA427">
        <f>IF(NP427=5,KP427,IF(AND(NW427=5),KP427,""))</f>
        <v/>
      </c>
      <c r="OB427">
        <f>IF(NP427=5,"MATCH_ODDS",IF(AND(NW427=5),"MATCH_ODDS",""))</f>
        <v/>
      </c>
      <c r="OC427">
        <f>IF(NP427=5,"LAY",IF(AND(NW427=5),"BACK",""))</f>
        <v/>
      </c>
    </row>
    <row r="428" ht="16.5" customHeight="1" thickBot="1" thickTop="1">
      <c r="A428" s="2" t="n"/>
      <c r="KN428" s="1">
        <f>IF(INDEX(#REF!,MATCH('HT 0-1'!D428,#REF!,0))=INDEX(#REF!,MATCH('HT 0-1'!D428,#REF!,0)),INDEX(#REF!,MATCH('HT 0-1'!D428,#REF!,0)),"ERROR")</f>
        <v/>
      </c>
      <c r="KO428" s="1">
        <f>IF(INDEX(#REF!,MATCH('HT 0-1'!E428,#REF!,0))=INDEX(#REF!,MATCH('HT 0-1'!E428,#REF!,0)),INDEX(#REF!,MATCH('HT 0-1'!E428,#REF!,0)),"ERROR")</f>
        <v/>
      </c>
      <c r="KP428" s="1">
        <f>KN428&amp;" v "&amp;KO428</f>
        <v/>
      </c>
      <c r="KQ428">
        <f>B428&amp;"_"&amp;C428</f>
        <v/>
      </c>
      <c r="KR428" s="1">
        <f>IF((HW428/KK428)&lt;0.335,"G",IF((HW428/KK428)&gt;0.67,"R","A"))</f>
        <v/>
      </c>
      <c r="KS428" s="1">
        <f>IF((HX428/KK428)&lt;0.335,"G",IF((HX428/KK428)&gt;0.67,"R","A"))</f>
        <v/>
      </c>
      <c r="KT428" s="1">
        <f>IF((IH428/KK428)&lt;0.335,"G",IF((IH428/KK428)&gt;0.67,"R","A"))</f>
        <v/>
      </c>
      <c r="KU428" s="1">
        <f>IF((II428/KK428)&lt;0.335,"G",IF((II428/KK428)&gt;0.67,"R","A"))</f>
        <v/>
      </c>
      <c r="KV428" s="1">
        <f>IF((HZ428/KK428)&lt;0.335,"G",IF((HZ428/KK428)&gt;0.67,"R","A"))</f>
        <v/>
      </c>
      <c r="KW428" s="1">
        <f>IF((HY428/KK428)&lt;0.335,"G",IF((HY428/KK428)&gt;0.67,"R","A"))</f>
        <v/>
      </c>
      <c r="KX428" s="1">
        <f>IF((IK428/KK428)&lt;0.335,"G",IF((IK428/KK428)&gt;0.67,"R","A"))</f>
        <v/>
      </c>
      <c r="KY428" s="1">
        <f>IF((IJ428/KK428)&lt;0.335,"G",IF((IJ428/KK428)&gt;0.67,"R","A"))</f>
        <v/>
      </c>
      <c r="KZ428" s="1">
        <f>IF((HQ428/KK428)&lt;0.335,"G",IF((HQ428/KK428)&gt;0.67,"R","A"))</f>
        <v/>
      </c>
      <c r="LA428" s="1">
        <f>IF((IB428/KK428)&lt;0.335,"G",IF((IB428/KK428)&gt;0.67,"R","A"))</f>
        <v/>
      </c>
      <c r="LB428">
        <f>IF(LQ428="0-1",INDEX(Scrape!#REF!,MATCH('HT 0-1'!KP428,Scrape!$B:$B,0)),"")</f>
        <v/>
      </c>
      <c r="LC428">
        <f>IF(LQ428="0-1",INDEX(Scrape!$A:$A,MATCH('HT 0-1'!KP428,Scrape!$B:$B,0)),"")</f>
        <v/>
      </c>
      <c r="LD428">
        <f>IF(LQ428="0-1",INDEX(Scrape!$B:$B,MATCH('HT 0-1'!KP428,Scrape!$B:$B,0)),"")</f>
        <v/>
      </c>
      <c r="LE428">
        <f>IF(LQ428="0-1",INDEX(Scrape!$C:$C,MATCH('HT 0-1'!KP428,Scrape!$B:$B,0)),"")</f>
        <v/>
      </c>
      <c r="LF428">
        <f>IF(LQ428="0-1",INDEX(Scrape!$D:$D,MATCH('HT 0-1'!KP428,Scrape!$B:$B,0)),"")</f>
        <v/>
      </c>
      <c r="LG428">
        <f>IF(LQ428="0-1",INDEX(Scrape!$E:$E,MATCH('HT 0-1'!KP428,Scrape!$B:$B,0)),"")</f>
        <v/>
      </c>
      <c r="LH428">
        <f>IF(LQ428="0-1",INDEX(Scrape!$F:$F,MATCH('HT 0-1'!KP428,Scrape!$B:$B,0)),"")</f>
        <v/>
      </c>
      <c r="LI428">
        <f>IF(LQ428="0-1",INDEX(Scrape!$G:$G,MATCH('HT 0-1'!KP428,Scrape!$B:$B,0)),"")</f>
        <v/>
      </c>
      <c r="LJ428">
        <f>IF(LQ428="0-1",INDEX(Scrape!$H:$H,MATCH('HT 0-1'!KP428,Scrape!$B:$B,0)),"")</f>
        <v/>
      </c>
      <c r="LK428">
        <f>IF(LQ428="0-1",INDEX(Scrape!$I:$I,MATCH('HT 0-1'!KP428,Scrape!$B:$B,0)),"")</f>
        <v/>
      </c>
      <c r="LL428">
        <f>IF(LQ428="0-1",INDEX(Scrape!$J:$J,MATCH('HT 0-1'!KP428,Scrape!$B:$B,0)),"")</f>
        <v/>
      </c>
      <c r="LM428">
        <f>IF(LQ428="0-1",INDEX(Scrape!$K:$K,MATCH('HT 0-1'!KP428,Scrape!$B:$B,0)),"")</f>
        <v/>
      </c>
      <c r="LN428">
        <f>IF(LQ428="0-1",INDEX(Scrape!$L:$L,MATCH('HT 0-1'!KP428,Scrape!$B:$B,0)),"")</f>
        <v/>
      </c>
      <c r="LO428">
        <f>IF(LQ428="0-1",INDEX(Scrape!$M:$M,MATCH('HT 0-1'!KP428,Scrape!$B:$B,0)),"")</f>
        <v/>
      </c>
      <c r="LP428">
        <f>IF(LQ428="0-1",INDEX(Scrape!$N:$N,MATCH('HT 0-1'!KP428,Scrape!$B:$B,0)),"")</f>
        <v/>
      </c>
      <c r="LQ428">
        <f>INDEX(Scrape!$O:$O,MATCH('HT 0-1'!KP428,Scrape!$B:$B,0))</f>
        <v/>
      </c>
      <c r="LR428">
        <f>(1/LJ428)+(1/LI428)+(1/LH428)</f>
        <v/>
      </c>
      <c r="LS428">
        <f>(1/LG428)+(1/LF428)+(1/LE428)</f>
        <v/>
      </c>
      <c r="LT428" s="8">
        <f>IF(INDEX(#REF!,MATCH(KQ428,#REF!,0))=INDEX(#REF!,MATCH(KQ428,#REF!,0)),INDEX(#REF!,MATCH(KQ428,#REF!,0)),"ERROR")</f>
        <v/>
      </c>
      <c r="LU428" s="4">
        <f>IF(KR428="G",2,IF(KR428="R",0.5,IF(KR428="A",1)))</f>
        <v/>
      </c>
      <c r="LV428" s="4">
        <f>IF(KS428="G",0.5,IF(KS428="R",2,IF(KS428="A",1)))</f>
        <v/>
      </c>
      <c r="LW428" s="4">
        <f>IF(KT428="G",2,IF(KT428="R",0.5,IF(KT428="A",1)))</f>
        <v/>
      </c>
      <c r="LX428" s="4">
        <f>IF(KU428="G",0.5,IF(KU428="R",2,IF(KU428="A",1)))</f>
        <v/>
      </c>
      <c r="LY428" s="7">
        <f>(LK428*(LU428+LX428)+(LL428*(LU428+LX428)))</f>
        <v/>
      </c>
      <c r="LZ428" s="7">
        <f>(LN428*(LV428+LW428)+(LO428*(LV428+LW428)))</f>
        <v/>
      </c>
      <c r="MA428" s="11">
        <f>LY428-LZ428</f>
        <v/>
      </c>
      <c r="MB428" s="5">
        <f>MA428+2</f>
        <v/>
      </c>
      <c r="MC428" s="6">
        <f>MA428-2</f>
        <v/>
      </c>
      <c r="MD428" s="4">
        <f>LE428</f>
        <v/>
      </c>
      <c r="ME428" s="9">
        <f>IF(MD428=0,1000,MD428+0.75)</f>
        <v/>
      </c>
      <c r="MF428" s="10">
        <f>IF(MD428=0,0,MD428-0.75)</f>
        <v/>
      </c>
      <c r="MG428" s="4">
        <f>((LM428*(LU428+LX428))-((LP428*(LV428+LW428))))</f>
        <v/>
      </c>
      <c r="MH428" s="9">
        <f>MG428*1.2</f>
        <v/>
      </c>
      <c r="MI428" s="10">
        <f>MG428*0.8</f>
        <v/>
      </c>
      <c r="MJ428">
        <f>IFERROR(NX428,"")</f>
        <v/>
      </c>
      <c r="MK428">
        <f>IFERROR(NY428,"")</f>
        <v/>
      </c>
      <c r="ML428">
        <f>IFERROR(NZ428,"")</f>
        <v/>
      </c>
      <c r="MM428">
        <f>IFERROR(OA428,"")</f>
        <v/>
      </c>
      <c r="MN428">
        <f>IFERROR(OB428,"")</f>
        <v/>
      </c>
      <c r="MO428">
        <f>IFERROR(OC428,"")</f>
        <v/>
      </c>
      <c r="MP428" s="1">
        <f>COUNTIFS(#REF!,LT428,#REF!,1,#REF!,"&gt;="&amp;MC428,#REF!,"&lt;="&amp;MB428,#REF!,"&lt;="&amp;ME428,#REF!,"&gt;="&amp;MF428,#REF!,"="&amp;KV428,#REF!,"="&amp;KX428)</f>
        <v/>
      </c>
      <c r="MQ428" s="1">
        <f>COUNTIFS(#REF!,LT428,#REF!,0,#REF!,"&gt;="&amp;MC428,#REF!,"&lt;="&amp;MB428,#REF!,"&lt;="&amp;ME428,#REF!,"&gt;="&amp;MF428,#REF!,"="&amp;KV428,#REF!,"="&amp;KX428)</f>
        <v/>
      </c>
      <c r="MR428" s="1">
        <f>COUNTIFS(#REF!,LT428,#REF!,1,#REF!,"&gt;="&amp;MC428,#REF!,"&lt;="&amp;MB428,#REF!,"&lt;="&amp;ME428,#REF!,"&gt;="&amp;MF428,#REF!,"="&amp;KW428,#REF!,"="&amp;KY428)</f>
        <v/>
      </c>
      <c r="MS428" s="1">
        <f>COUNTIFS(#REF!,LT428,#REF!,0,#REF!,"&gt;="&amp;MC428,#REF!,"&lt;="&amp;MB428,#REF!,"&lt;="&amp;ME428,#REF!,"&gt;="&amp;MF428,#REF!,"="&amp;KW428,#REF!,"="&amp;KY428)</f>
        <v/>
      </c>
      <c r="MT428" s="1">
        <f>COUNTIFS(#REF!,LT428,#REF!,1,#REF!,"&gt;="&amp;MI428,#REF!,"&lt;="&amp;MH428,#REF!,"&lt;="&amp;ME428,#REF!,"&gt;="&amp;MF428)</f>
        <v/>
      </c>
      <c r="MU428" s="1">
        <f>COUNTIFS(#REF!,LT428,#REF!,0,#REF!,"&gt;="&amp;MI428,#REF!,"&lt;="&amp;MH428,#REF!,"&lt;="&amp;ME428,#REF!,"&gt;="&amp;MF428)</f>
        <v/>
      </c>
      <c r="MV428" s="1">
        <f>COUNTIFS(#REF!,LT428,#REF!,1,#REF!,"&gt;="&amp;MI428,#REF!,"&lt;="&amp;MH428,#REF!,"="&amp;KZ428,#REF!,"="&amp;LA428,#REF!,"&lt;="&amp;ME428,#REF!,"&gt;="&amp;MF428)</f>
        <v/>
      </c>
      <c r="MW428" s="1">
        <f>COUNTIFS(#REF!,LT428,#REF!,0,#REF!,"&gt;="&amp;MI428,#REF!,"&lt;="&amp;MH428,#REF!,"="&amp;KZ428,#REF!,"="&amp;LA428,#REF!,"&lt;="&amp;ME428,#REF!,"&gt;="&amp;MF428)</f>
        <v/>
      </c>
      <c r="MX428" s="1">
        <f>COUNTIFS(#REF!,LT428,#REF!,1,#REF!,"&gt;="&amp;MC428,#REF!,"&lt;="&amp;MB428,#REF!,"&lt;="&amp;ME428,#REF!,"&gt;="&amp;MF428)</f>
        <v/>
      </c>
      <c r="MY428" s="1">
        <f>COUNTIFS(#REF!,LT428,#REF!,0,#REF!,"&gt;="&amp;MC428,#REF!,"&lt;="&amp;MB428,#REF!,"&lt;="&amp;ME428,#REF!,"&gt;="&amp;MF428)</f>
        <v/>
      </c>
      <c r="MZ428" s="1">
        <f>COUNTIFS(#REF!,LT428,#REF!,1,#REF!,"&lt;="&amp;ME428,#REF!,"&gt;="&amp;MF428,#REF!,"="&amp;KV428,#REF!,"="&amp;KX428)</f>
        <v/>
      </c>
      <c r="NA428" s="1">
        <f>COUNTIFS(#REF!,LT428,#REF!,0,#REF!,"&lt;="&amp;ME428,#REF!,"&gt;="&amp;MF428,#REF!,"="&amp;KV428,#REF!,"="&amp;KX428)</f>
        <v/>
      </c>
      <c r="NB428" s="1">
        <f>COUNTIFS(#REF!,LT428,#REF!,1,#REF!,"&lt;="&amp;ME428,#REF!,"&gt;="&amp;MF428,#REF!,"="&amp;KW428,#REF!,"="&amp;KY428)</f>
        <v/>
      </c>
      <c r="NC428" s="1">
        <f>COUNTIFS(#REF!,LT428,#REF!,0,#REF!,"&lt;="&amp;ME428,#REF!,"&gt;="&amp;MF428,#REF!,"="&amp;KW428,#REF!,"="&amp;KY428)</f>
        <v/>
      </c>
      <c r="ND428" s="1">
        <f>MP428+MR428+MT428+MV428+MX428+MZ428+NB428</f>
        <v/>
      </c>
      <c r="NE428" s="1">
        <f>MQ428+MS428+MU428+MW428+MY428+NA428+NC428</f>
        <v/>
      </c>
      <c r="NF428" s="1">
        <f>ND428+NE428</f>
        <v/>
      </c>
      <c r="NG428" s="33">
        <f>ND428/(ND428+NE428)</f>
        <v/>
      </c>
      <c r="NH428" s="3">
        <f>1/NG428</f>
        <v/>
      </c>
      <c r="NI428" s="1">
        <f>LI428</f>
        <v/>
      </c>
      <c r="NJ428" s="79">
        <f>((1-NG428)*(1/(NI428-1))*0.98-(NG428*1))</f>
        <v/>
      </c>
      <c r="NK428" s="34">
        <f>IF(LR428&lt;0.9,0,IF(AND(LR428&gt;1.1),0,1))</f>
        <v/>
      </c>
      <c r="NL428" s="34">
        <f>IF(LS428&lt;0.9,0,IF(AND(LS428&gt;1.1),0,1))</f>
        <v/>
      </c>
      <c r="NM428" s="32">
        <f>IF(NF428&gt;99,1,0)</f>
        <v/>
      </c>
      <c r="NN428" s="32">
        <f>IF(NJ428&gt;0.0799,1,0)</f>
        <v/>
      </c>
      <c r="NO428" s="32">
        <f>IF(NJ428&gt;NQ428,1,0)</f>
        <v/>
      </c>
      <c r="NP428" s="32">
        <f>NM428+NN428+NO428+NK428+NL428</f>
        <v/>
      </c>
      <c r="NQ428" s="79">
        <f>(((100*NG428)*(NI428-1)*0.98)-((1-NG428)*100))/100</f>
        <v/>
      </c>
      <c r="NR428" s="34">
        <f>IF(LR428&lt;0.9,0,IF(AND(LR428&gt;1.1),0,1))</f>
        <v/>
      </c>
      <c r="NS428" s="34">
        <f>IF(LS428&lt;0.9,0,IF(AND(LS428&gt;1.1),0,1))</f>
        <v/>
      </c>
      <c r="NT428" s="32">
        <f>IF(NF428&gt;99,1,0)</f>
        <v/>
      </c>
      <c r="NU428" s="32">
        <f>IF(NQ428&gt;0.0799,1,0)</f>
        <v/>
      </c>
      <c r="NV428" s="32">
        <f>IF(NQ428&gt;NJ428,1,0)</f>
        <v/>
      </c>
      <c r="NW428" s="32">
        <f>NT428+NU428+NV428+NR428+NS428</f>
        <v/>
      </c>
      <c r="NX428">
        <f>IF(NP428=5,"LayAway0-1",IF(AND(NW428=5),"BackAway0-1",""))</f>
        <v/>
      </c>
      <c r="NY428">
        <f>IF(NP428=5,KO428,IF(AND(NW428=5),KO428,""))</f>
        <v/>
      </c>
      <c r="NZ428">
        <f>IF(NP428=5,"Match Odds",IF(AND(NW428=5),"Match Odds",""))</f>
        <v/>
      </c>
      <c r="OA428">
        <f>IF(NP428=5,KP428,IF(AND(NW428=5),KP428,""))</f>
        <v/>
      </c>
      <c r="OB428">
        <f>IF(NP428=5,"MATCH_ODDS",IF(AND(NW428=5),"MATCH_ODDS",""))</f>
        <v/>
      </c>
      <c r="OC428">
        <f>IF(NP428=5,"LAY",IF(AND(NW428=5),"BACK",""))</f>
        <v/>
      </c>
    </row>
    <row r="429" ht="16.5" customHeight="1" thickBot="1" thickTop="1">
      <c r="A429" s="2" t="n"/>
      <c r="KN429" s="1">
        <f>IF(INDEX(#REF!,MATCH('HT 0-1'!D429,#REF!,0))=INDEX(#REF!,MATCH('HT 0-1'!D429,#REF!,0)),INDEX(#REF!,MATCH('HT 0-1'!D429,#REF!,0)),"ERROR")</f>
        <v/>
      </c>
      <c r="KO429" s="1">
        <f>IF(INDEX(#REF!,MATCH('HT 0-1'!E429,#REF!,0))=INDEX(#REF!,MATCH('HT 0-1'!E429,#REF!,0)),INDEX(#REF!,MATCH('HT 0-1'!E429,#REF!,0)),"ERROR")</f>
        <v/>
      </c>
      <c r="KP429" s="1">
        <f>KN429&amp;" v "&amp;KO429</f>
        <v/>
      </c>
      <c r="KQ429">
        <f>B429&amp;"_"&amp;C429</f>
        <v/>
      </c>
      <c r="KR429" s="1">
        <f>IF((HW429/KK429)&lt;0.335,"G",IF((HW429/KK429)&gt;0.67,"R","A"))</f>
        <v/>
      </c>
      <c r="KS429" s="1">
        <f>IF((HX429/KK429)&lt;0.335,"G",IF((HX429/KK429)&gt;0.67,"R","A"))</f>
        <v/>
      </c>
      <c r="KT429" s="1">
        <f>IF((IH429/KK429)&lt;0.335,"G",IF((IH429/KK429)&gt;0.67,"R","A"))</f>
        <v/>
      </c>
      <c r="KU429" s="1">
        <f>IF((II429/KK429)&lt;0.335,"G",IF((II429/KK429)&gt;0.67,"R","A"))</f>
        <v/>
      </c>
      <c r="KV429" s="1">
        <f>IF((HZ429/KK429)&lt;0.335,"G",IF((HZ429/KK429)&gt;0.67,"R","A"))</f>
        <v/>
      </c>
      <c r="KW429" s="1">
        <f>IF((HY429/KK429)&lt;0.335,"G",IF((HY429/KK429)&gt;0.67,"R","A"))</f>
        <v/>
      </c>
      <c r="KX429" s="1">
        <f>IF((IK429/KK429)&lt;0.335,"G",IF((IK429/KK429)&gt;0.67,"R","A"))</f>
        <v/>
      </c>
      <c r="KY429" s="1">
        <f>IF((IJ429/KK429)&lt;0.335,"G",IF((IJ429/KK429)&gt;0.67,"R","A"))</f>
        <v/>
      </c>
      <c r="KZ429" s="1">
        <f>IF((HQ429/KK429)&lt;0.335,"G",IF((HQ429/KK429)&gt;0.67,"R","A"))</f>
        <v/>
      </c>
      <c r="LA429" s="1">
        <f>IF((IB429/KK429)&lt;0.335,"G",IF((IB429/KK429)&gt;0.67,"R","A"))</f>
        <v/>
      </c>
      <c r="LB429">
        <f>IF(LQ429="0-1",INDEX(Scrape!#REF!,MATCH('HT 0-1'!KP429,Scrape!$B:$B,0)),"")</f>
        <v/>
      </c>
      <c r="LC429">
        <f>IF(LQ429="0-1",INDEX(Scrape!$A:$A,MATCH('HT 0-1'!KP429,Scrape!$B:$B,0)),"")</f>
        <v/>
      </c>
      <c r="LD429">
        <f>IF(LQ429="0-1",INDEX(Scrape!$B:$B,MATCH('HT 0-1'!KP429,Scrape!$B:$B,0)),"")</f>
        <v/>
      </c>
      <c r="LE429">
        <f>IF(LQ429="0-1",INDEX(Scrape!$C:$C,MATCH('HT 0-1'!KP429,Scrape!$B:$B,0)),"")</f>
        <v/>
      </c>
      <c r="LF429">
        <f>IF(LQ429="0-1",INDEX(Scrape!$D:$D,MATCH('HT 0-1'!KP429,Scrape!$B:$B,0)),"")</f>
        <v/>
      </c>
      <c r="LG429">
        <f>IF(LQ429="0-1",INDEX(Scrape!$E:$E,MATCH('HT 0-1'!KP429,Scrape!$B:$B,0)),"")</f>
        <v/>
      </c>
      <c r="LH429">
        <f>IF(LQ429="0-1",INDEX(Scrape!$F:$F,MATCH('HT 0-1'!KP429,Scrape!$B:$B,0)),"")</f>
        <v/>
      </c>
      <c r="LI429">
        <f>IF(LQ429="0-1",INDEX(Scrape!$G:$G,MATCH('HT 0-1'!KP429,Scrape!$B:$B,0)),"")</f>
        <v/>
      </c>
      <c r="LJ429">
        <f>IF(LQ429="0-1",INDEX(Scrape!$H:$H,MATCH('HT 0-1'!KP429,Scrape!$B:$B,0)),"")</f>
        <v/>
      </c>
      <c r="LK429">
        <f>IF(LQ429="0-1",INDEX(Scrape!$I:$I,MATCH('HT 0-1'!KP429,Scrape!$B:$B,0)),"")</f>
        <v/>
      </c>
      <c r="LL429">
        <f>IF(LQ429="0-1",INDEX(Scrape!$J:$J,MATCH('HT 0-1'!KP429,Scrape!$B:$B,0)),"")</f>
        <v/>
      </c>
      <c r="LM429">
        <f>IF(LQ429="0-1",INDEX(Scrape!$K:$K,MATCH('HT 0-1'!KP429,Scrape!$B:$B,0)),"")</f>
        <v/>
      </c>
      <c r="LN429">
        <f>IF(LQ429="0-1",INDEX(Scrape!$L:$L,MATCH('HT 0-1'!KP429,Scrape!$B:$B,0)),"")</f>
        <v/>
      </c>
      <c r="LO429">
        <f>IF(LQ429="0-1",INDEX(Scrape!$M:$M,MATCH('HT 0-1'!KP429,Scrape!$B:$B,0)),"")</f>
        <v/>
      </c>
      <c r="LP429">
        <f>IF(LQ429="0-1",INDEX(Scrape!$N:$N,MATCH('HT 0-1'!KP429,Scrape!$B:$B,0)),"")</f>
        <v/>
      </c>
      <c r="LQ429">
        <f>INDEX(Scrape!$O:$O,MATCH('HT 0-1'!KP429,Scrape!$B:$B,0))</f>
        <v/>
      </c>
      <c r="LR429">
        <f>(1/LJ429)+(1/LI429)+(1/LH429)</f>
        <v/>
      </c>
      <c r="LS429">
        <f>(1/LG429)+(1/LF429)+(1/LE429)</f>
        <v/>
      </c>
      <c r="LT429" s="8">
        <f>IF(INDEX(#REF!,MATCH(KQ429,#REF!,0))=INDEX(#REF!,MATCH(KQ429,#REF!,0)),INDEX(#REF!,MATCH(KQ429,#REF!,0)),"ERROR")</f>
        <v/>
      </c>
      <c r="LU429" s="4">
        <f>IF(KR429="G",2,IF(KR429="R",0.5,IF(KR429="A",1)))</f>
        <v/>
      </c>
      <c r="LV429" s="4">
        <f>IF(KS429="G",0.5,IF(KS429="R",2,IF(KS429="A",1)))</f>
        <v/>
      </c>
      <c r="LW429" s="4">
        <f>IF(KT429="G",2,IF(KT429="R",0.5,IF(KT429="A",1)))</f>
        <v/>
      </c>
      <c r="LX429" s="4">
        <f>IF(KU429="G",0.5,IF(KU429="R",2,IF(KU429="A",1)))</f>
        <v/>
      </c>
      <c r="LY429" s="7">
        <f>(LK429*(LU429+LX429)+(LL429*(LU429+LX429)))</f>
        <v/>
      </c>
      <c r="LZ429" s="7">
        <f>(LN429*(LV429+LW429)+(LO429*(LV429+LW429)))</f>
        <v/>
      </c>
      <c r="MA429" s="11">
        <f>LY429-LZ429</f>
        <v/>
      </c>
      <c r="MB429" s="5">
        <f>MA429+2</f>
        <v/>
      </c>
      <c r="MC429" s="6">
        <f>MA429-2</f>
        <v/>
      </c>
      <c r="MD429" s="4">
        <f>LE429</f>
        <v/>
      </c>
      <c r="ME429" s="9">
        <f>IF(MD429=0,1000,MD429+0.75)</f>
        <v/>
      </c>
      <c r="MF429" s="10">
        <f>IF(MD429=0,0,MD429-0.75)</f>
        <v/>
      </c>
      <c r="MG429" s="4">
        <f>((LM429*(LU429+LX429))-((LP429*(LV429+LW429))))</f>
        <v/>
      </c>
      <c r="MH429" s="9">
        <f>MG429*1.2</f>
        <v/>
      </c>
      <c r="MI429" s="10">
        <f>MG429*0.8</f>
        <v/>
      </c>
      <c r="MJ429">
        <f>IFERROR(NX429,"")</f>
        <v/>
      </c>
      <c r="MK429">
        <f>IFERROR(NY429,"")</f>
        <v/>
      </c>
      <c r="ML429">
        <f>IFERROR(NZ429,"")</f>
        <v/>
      </c>
      <c r="MM429">
        <f>IFERROR(OA429,"")</f>
        <v/>
      </c>
      <c r="MN429">
        <f>IFERROR(OB429,"")</f>
        <v/>
      </c>
      <c r="MO429">
        <f>IFERROR(OC429,"")</f>
        <v/>
      </c>
      <c r="MP429" s="1">
        <f>COUNTIFS(#REF!,LT429,#REF!,1,#REF!,"&gt;="&amp;MC429,#REF!,"&lt;="&amp;MB429,#REF!,"&lt;="&amp;ME429,#REF!,"&gt;="&amp;MF429,#REF!,"="&amp;KV429,#REF!,"="&amp;KX429)</f>
        <v/>
      </c>
      <c r="MQ429" s="1">
        <f>COUNTIFS(#REF!,LT429,#REF!,0,#REF!,"&gt;="&amp;MC429,#REF!,"&lt;="&amp;MB429,#REF!,"&lt;="&amp;ME429,#REF!,"&gt;="&amp;MF429,#REF!,"="&amp;KV429,#REF!,"="&amp;KX429)</f>
        <v/>
      </c>
      <c r="MR429" s="1">
        <f>COUNTIFS(#REF!,LT429,#REF!,1,#REF!,"&gt;="&amp;MC429,#REF!,"&lt;="&amp;MB429,#REF!,"&lt;="&amp;ME429,#REF!,"&gt;="&amp;MF429,#REF!,"="&amp;KW429,#REF!,"="&amp;KY429)</f>
        <v/>
      </c>
      <c r="MS429" s="1">
        <f>COUNTIFS(#REF!,LT429,#REF!,0,#REF!,"&gt;="&amp;MC429,#REF!,"&lt;="&amp;MB429,#REF!,"&lt;="&amp;ME429,#REF!,"&gt;="&amp;MF429,#REF!,"="&amp;KW429,#REF!,"="&amp;KY429)</f>
        <v/>
      </c>
      <c r="MT429" s="1">
        <f>COUNTIFS(#REF!,LT429,#REF!,1,#REF!,"&gt;="&amp;MI429,#REF!,"&lt;="&amp;MH429,#REF!,"&lt;="&amp;ME429,#REF!,"&gt;="&amp;MF429)</f>
        <v/>
      </c>
      <c r="MU429" s="1">
        <f>COUNTIFS(#REF!,LT429,#REF!,0,#REF!,"&gt;="&amp;MI429,#REF!,"&lt;="&amp;MH429,#REF!,"&lt;="&amp;ME429,#REF!,"&gt;="&amp;MF429)</f>
        <v/>
      </c>
      <c r="MV429" s="1">
        <f>COUNTIFS(#REF!,LT429,#REF!,1,#REF!,"&gt;="&amp;MI429,#REF!,"&lt;="&amp;MH429,#REF!,"="&amp;KZ429,#REF!,"="&amp;LA429,#REF!,"&lt;="&amp;ME429,#REF!,"&gt;="&amp;MF429)</f>
        <v/>
      </c>
      <c r="MW429" s="1">
        <f>COUNTIFS(#REF!,LT429,#REF!,0,#REF!,"&gt;="&amp;MI429,#REF!,"&lt;="&amp;MH429,#REF!,"="&amp;KZ429,#REF!,"="&amp;LA429,#REF!,"&lt;="&amp;ME429,#REF!,"&gt;="&amp;MF429)</f>
        <v/>
      </c>
      <c r="MX429" s="1">
        <f>COUNTIFS(#REF!,LT429,#REF!,1,#REF!,"&gt;="&amp;MC429,#REF!,"&lt;="&amp;MB429,#REF!,"&lt;="&amp;ME429,#REF!,"&gt;="&amp;MF429)</f>
        <v/>
      </c>
      <c r="MY429" s="1">
        <f>COUNTIFS(#REF!,LT429,#REF!,0,#REF!,"&gt;="&amp;MC429,#REF!,"&lt;="&amp;MB429,#REF!,"&lt;="&amp;ME429,#REF!,"&gt;="&amp;MF429)</f>
        <v/>
      </c>
      <c r="MZ429" s="1">
        <f>COUNTIFS(#REF!,LT429,#REF!,1,#REF!,"&lt;="&amp;ME429,#REF!,"&gt;="&amp;MF429,#REF!,"="&amp;KV429,#REF!,"="&amp;KX429)</f>
        <v/>
      </c>
      <c r="NA429" s="1">
        <f>COUNTIFS(#REF!,LT429,#REF!,0,#REF!,"&lt;="&amp;ME429,#REF!,"&gt;="&amp;MF429,#REF!,"="&amp;KV429,#REF!,"="&amp;KX429)</f>
        <v/>
      </c>
      <c r="NB429" s="1">
        <f>COUNTIFS(#REF!,LT429,#REF!,1,#REF!,"&lt;="&amp;ME429,#REF!,"&gt;="&amp;MF429,#REF!,"="&amp;KW429,#REF!,"="&amp;KY429)</f>
        <v/>
      </c>
      <c r="NC429" s="1">
        <f>COUNTIFS(#REF!,LT429,#REF!,0,#REF!,"&lt;="&amp;ME429,#REF!,"&gt;="&amp;MF429,#REF!,"="&amp;KW429,#REF!,"="&amp;KY429)</f>
        <v/>
      </c>
      <c r="ND429" s="1">
        <f>MP429+MR429+MT429+MV429+MX429+MZ429+NB429</f>
        <v/>
      </c>
      <c r="NE429" s="1">
        <f>MQ429+MS429+MU429+MW429+MY429+NA429+NC429</f>
        <v/>
      </c>
      <c r="NF429" s="1">
        <f>ND429+NE429</f>
        <v/>
      </c>
      <c r="NG429" s="33">
        <f>ND429/(ND429+NE429)</f>
        <v/>
      </c>
      <c r="NH429" s="3">
        <f>1/NG429</f>
        <v/>
      </c>
      <c r="NI429" s="1">
        <f>LI429</f>
        <v/>
      </c>
      <c r="NJ429" s="79">
        <f>((1-NG429)*(1/(NI429-1))*0.98-(NG429*1))</f>
        <v/>
      </c>
      <c r="NK429" s="34">
        <f>IF(LR429&lt;0.9,0,IF(AND(LR429&gt;1.1),0,1))</f>
        <v/>
      </c>
      <c r="NL429" s="34">
        <f>IF(LS429&lt;0.9,0,IF(AND(LS429&gt;1.1),0,1))</f>
        <v/>
      </c>
      <c r="NM429" s="32">
        <f>IF(NF429&gt;99,1,0)</f>
        <v/>
      </c>
      <c r="NN429" s="32">
        <f>IF(NJ429&gt;0.0799,1,0)</f>
        <v/>
      </c>
      <c r="NO429" s="32">
        <f>IF(NJ429&gt;NQ429,1,0)</f>
        <v/>
      </c>
      <c r="NP429" s="32">
        <f>NM429+NN429+NO429+NK429+NL429</f>
        <v/>
      </c>
      <c r="NQ429" s="79">
        <f>(((100*NG429)*(NI429-1)*0.98)-((1-NG429)*100))/100</f>
        <v/>
      </c>
      <c r="NR429" s="34">
        <f>IF(LR429&lt;0.9,0,IF(AND(LR429&gt;1.1),0,1))</f>
        <v/>
      </c>
      <c r="NS429" s="34">
        <f>IF(LS429&lt;0.9,0,IF(AND(LS429&gt;1.1),0,1))</f>
        <v/>
      </c>
      <c r="NT429" s="32">
        <f>IF(NF429&gt;99,1,0)</f>
        <v/>
      </c>
      <c r="NU429" s="32">
        <f>IF(NQ429&gt;0.0799,1,0)</f>
        <v/>
      </c>
      <c r="NV429" s="32">
        <f>IF(NQ429&gt;NJ429,1,0)</f>
        <v/>
      </c>
      <c r="NW429" s="32">
        <f>NT429+NU429+NV429+NR429+NS429</f>
        <v/>
      </c>
      <c r="NX429">
        <f>IF(NP429=5,"LayAway0-1",IF(AND(NW429=5),"BackAway0-1",""))</f>
        <v/>
      </c>
      <c r="NY429">
        <f>IF(NP429=5,KO429,IF(AND(NW429=5),KO429,""))</f>
        <v/>
      </c>
      <c r="NZ429">
        <f>IF(NP429=5,"Match Odds",IF(AND(NW429=5),"Match Odds",""))</f>
        <v/>
      </c>
      <c r="OA429">
        <f>IF(NP429=5,KP429,IF(AND(NW429=5),KP429,""))</f>
        <v/>
      </c>
      <c r="OB429">
        <f>IF(NP429=5,"MATCH_ODDS",IF(AND(NW429=5),"MATCH_ODDS",""))</f>
        <v/>
      </c>
      <c r="OC429">
        <f>IF(NP429=5,"LAY",IF(AND(NW429=5),"BACK",""))</f>
        <v/>
      </c>
    </row>
    <row r="430" ht="16.5" customHeight="1" thickBot="1" thickTop="1">
      <c r="A430" s="2" t="n"/>
      <c r="KN430" s="1">
        <f>IF(INDEX(#REF!,MATCH('HT 0-1'!D430,#REF!,0))=INDEX(#REF!,MATCH('HT 0-1'!D430,#REF!,0)),INDEX(#REF!,MATCH('HT 0-1'!D430,#REF!,0)),"ERROR")</f>
        <v/>
      </c>
      <c r="KO430" s="1">
        <f>IF(INDEX(#REF!,MATCH('HT 0-1'!E430,#REF!,0))=INDEX(#REF!,MATCH('HT 0-1'!E430,#REF!,0)),INDEX(#REF!,MATCH('HT 0-1'!E430,#REF!,0)),"ERROR")</f>
        <v/>
      </c>
      <c r="KP430" s="1">
        <f>KN430&amp;" v "&amp;KO430</f>
        <v/>
      </c>
      <c r="KQ430">
        <f>B430&amp;"_"&amp;C430</f>
        <v/>
      </c>
      <c r="KR430" s="1">
        <f>IF((HW430/KK430)&lt;0.335,"G",IF((HW430/KK430)&gt;0.67,"R","A"))</f>
        <v/>
      </c>
      <c r="KS430" s="1">
        <f>IF((HX430/KK430)&lt;0.335,"G",IF((HX430/KK430)&gt;0.67,"R","A"))</f>
        <v/>
      </c>
      <c r="KT430" s="1">
        <f>IF((IH430/KK430)&lt;0.335,"G",IF((IH430/KK430)&gt;0.67,"R","A"))</f>
        <v/>
      </c>
      <c r="KU430" s="1">
        <f>IF((II430/KK430)&lt;0.335,"G",IF((II430/KK430)&gt;0.67,"R","A"))</f>
        <v/>
      </c>
      <c r="KV430" s="1">
        <f>IF((HZ430/KK430)&lt;0.335,"G",IF((HZ430/KK430)&gt;0.67,"R","A"))</f>
        <v/>
      </c>
      <c r="KW430" s="1">
        <f>IF((HY430/KK430)&lt;0.335,"G",IF((HY430/KK430)&gt;0.67,"R","A"))</f>
        <v/>
      </c>
      <c r="KX430" s="1">
        <f>IF((IK430/KK430)&lt;0.335,"G",IF((IK430/KK430)&gt;0.67,"R","A"))</f>
        <v/>
      </c>
      <c r="KY430" s="1">
        <f>IF((IJ430/KK430)&lt;0.335,"G",IF((IJ430/KK430)&gt;0.67,"R","A"))</f>
        <v/>
      </c>
      <c r="KZ430" s="1">
        <f>IF((HQ430/KK430)&lt;0.335,"G",IF((HQ430/KK430)&gt;0.67,"R","A"))</f>
        <v/>
      </c>
      <c r="LA430" s="1">
        <f>IF((IB430/KK430)&lt;0.335,"G",IF((IB430/KK430)&gt;0.67,"R","A"))</f>
        <v/>
      </c>
      <c r="LB430">
        <f>IF(LQ430="0-1",INDEX(Scrape!#REF!,MATCH('HT 0-1'!KP430,Scrape!$B:$B,0)),"")</f>
        <v/>
      </c>
      <c r="LC430">
        <f>IF(LQ430="0-1",INDEX(Scrape!$A:$A,MATCH('HT 0-1'!KP430,Scrape!$B:$B,0)),"")</f>
        <v/>
      </c>
      <c r="LD430">
        <f>IF(LQ430="0-1",INDEX(Scrape!$B:$B,MATCH('HT 0-1'!KP430,Scrape!$B:$B,0)),"")</f>
        <v/>
      </c>
      <c r="LE430">
        <f>IF(LQ430="0-1",INDEX(Scrape!$C:$C,MATCH('HT 0-1'!KP430,Scrape!$B:$B,0)),"")</f>
        <v/>
      </c>
      <c r="LF430">
        <f>IF(LQ430="0-1",INDEX(Scrape!$D:$D,MATCH('HT 0-1'!KP430,Scrape!$B:$B,0)),"")</f>
        <v/>
      </c>
      <c r="LG430">
        <f>IF(LQ430="0-1",INDEX(Scrape!$E:$E,MATCH('HT 0-1'!KP430,Scrape!$B:$B,0)),"")</f>
        <v/>
      </c>
      <c r="LH430">
        <f>IF(LQ430="0-1",INDEX(Scrape!$F:$F,MATCH('HT 0-1'!KP430,Scrape!$B:$B,0)),"")</f>
        <v/>
      </c>
      <c r="LI430">
        <f>IF(LQ430="0-1",INDEX(Scrape!$G:$G,MATCH('HT 0-1'!KP430,Scrape!$B:$B,0)),"")</f>
        <v/>
      </c>
      <c r="LJ430">
        <f>IF(LQ430="0-1",INDEX(Scrape!$H:$H,MATCH('HT 0-1'!KP430,Scrape!$B:$B,0)),"")</f>
        <v/>
      </c>
      <c r="LK430">
        <f>IF(LQ430="0-1",INDEX(Scrape!$I:$I,MATCH('HT 0-1'!KP430,Scrape!$B:$B,0)),"")</f>
        <v/>
      </c>
      <c r="LL430">
        <f>IF(LQ430="0-1",INDEX(Scrape!$J:$J,MATCH('HT 0-1'!KP430,Scrape!$B:$B,0)),"")</f>
        <v/>
      </c>
      <c r="LM430">
        <f>IF(LQ430="0-1",INDEX(Scrape!$K:$K,MATCH('HT 0-1'!KP430,Scrape!$B:$B,0)),"")</f>
        <v/>
      </c>
      <c r="LN430">
        <f>IF(LQ430="0-1",INDEX(Scrape!$L:$L,MATCH('HT 0-1'!KP430,Scrape!$B:$B,0)),"")</f>
        <v/>
      </c>
      <c r="LO430">
        <f>IF(LQ430="0-1",INDEX(Scrape!$M:$M,MATCH('HT 0-1'!KP430,Scrape!$B:$B,0)),"")</f>
        <v/>
      </c>
      <c r="LP430">
        <f>IF(LQ430="0-1",INDEX(Scrape!$N:$N,MATCH('HT 0-1'!KP430,Scrape!$B:$B,0)),"")</f>
        <v/>
      </c>
      <c r="LQ430">
        <f>INDEX(Scrape!$O:$O,MATCH('HT 0-1'!KP430,Scrape!$B:$B,0))</f>
        <v/>
      </c>
      <c r="LR430">
        <f>(1/LJ430)+(1/LI430)+(1/LH430)</f>
        <v/>
      </c>
      <c r="LS430">
        <f>(1/LG430)+(1/LF430)+(1/LE430)</f>
        <v/>
      </c>
      <c r="LT430" s="8">
        <f>IF(INDEX(#REF!,MATCH(KQ430,#REF!,0))=INDEX(#REF!,MATCH(KQ430,#REF!,0)),INDEX(#REF!,MATCH(KQ430,#REF!,0)),"ERROR")</f>
        <v/>
      </c>
      <c r="LU430" s="4">
        <f>IF(KR430="G",2,IF(KR430="R",0.5,IF(KR430="A",1)))</f>
        <v/>
      </c>
      <c r="LV430" s="4">
        <f>IF(KS430="G",0.5,IF(KS430="R",2,IF(KS430="A",1)))</f>
        <v/>
      </c>
      <c r="LW430" s="4">
        <f>IF(KT430="G",2,IF(KT430="R",0.5,IF(KT430="A",1)))</f>
        <v/>
      </c>
      <c r="LX430" s="4">
        <f>IF(KU430="G",0.5,IF(KU430="R",2,IF(KU430="A",1)))</f>
        <v/>
      </c>
      <c r="LY430" s="7">
        <f>(LK430*(LU430+LX430)+(LL430*(LU430+LX430)))</f>
        <v/>
      </c>
      <c r="LZ430" s="7">
        <f>(LN430*(LV430+LW430)+(LO430*(LV430+LW430)))</f>
        <v/>
      </c>
      <c r="MA430" s="11">
        <f>LY430-LZ430</f>
        <v/>
      </c>
      <c r="MB430" s="5">
        <f>MA430+2</f>
        <v/>
      </c>
      <c r="MC430" s="6">
        <f>MA430-2</f>
        <v/>
      </c>
      <c r="MD430" s="4">
        <f>LE430</f>
        <v/>
      </c>
      <c r="ME430" s="9">
        <f>IF(MD430=0,1000,MD430+0.75)</f>
        <v/>
      </c>
      <c r="MF430" s="10">
        <f>IF(MD430=0,0,MD430-0.75)</f>
        <v/>
      </c>
      <c r="MG430" s="4">
        <f>((LM430*(LU430+LX430))-((LP430*(LV430+LW430))))</f>
        <v/>
      </c>
      <c r="MH430" s="9">
        <f>MG430*1.2</f>
        <v/>
      </c>
      <c r="MI430" s="10">
        <f>MG430*0.8</f>
        <v/>
      </c>
      <c r="MJ430">
        <f>IFERROR(NX430,"")</f>
        <v/>
      </c>
      <c r="MK430">
        <f>IFERROR(NY430,"")</f>
        <v/>
      </c>
      <c r="ML430">
        <f>IFERROR(NZ430,"")</f>
        <v/>
      </c>
      <c r="MM430">
        <f>IFERROR(OA430,"")</f>
        <v/>
      </c>
      <c r="MN430">
        <f>IFERROR(OB430,"")</f>
        <v/>
      </c>
      <c r="MO430">
        <f>IFERROR(OC430,"")</f>
        <v/>
      </c>
      <c r="MP430" s="1">
        <f>COUNTIFS(#REF!,LT430,#REF!,1,#REF!,"&gt;="&amp;MC430,#REF!,"&lt;="&amp;MB430,#REF!,"&lt;="&amp;ME430,#REF!,"&gt;="&amp;MF430,#REF!,"="&amp;KV430,#REF!,"="&amp;KX430)</f>
        <v/>
      </c>
      <c r="MQ430" s="1">
        <f>COUNTIFS(#REF!,LT430,#REF!,0,#REF!,"&gt;="&amp;MC430,#REF!,"&lt;="&amp;MB430,#REF!,"&lt;="&amp;ME430,#REF!,"&gt;="&amp;MF430,#REF!,"="&amp;KV430,#REF!,"="&amp;KX430)</f>
        <v/>
      </c>
      <c r="MR430" s="1">
        <f>COUNTIFS(#REF!,LT430,#REF!,1,#REF!,"&gt;="&amp;MC430,#REF!,"&lt;="&amp;MB430,#REF!,"&lt;="&amp;ME430,#REF!,"&gt;="&amp;MF430,#REF!,"="&amp;KW430,#REF!,"="&amp;KY430)</f>
        <v/>
      </c>
      <c r="MS430" s="1">
        <f>COUNTIFS(#REF!,LT430,#REF!,0,#REF!,"&gt;="&amp;MC430,#REF!,"&lt;="&amp;MB430,#REF!,"&lt;="&amp;ME430,#REF!,"&gt;="&amp;MF430,#REF!,"="&amp;KW430,#REF!,"="&amp;KY430)</f>
        <v/>
      </c>
      <c r="MT430" s="1">
        <f>COUNTIFS(#REF!,LT430,#REF!,1,#REF!,"&gt;="&amp;MI430,#REF!,"&lt;="&amp;MH430,#REF!,"&lt;="&amp;ME430,#REF!,"&gt;="&amp;MF430)</f>
        <v/>
      </c>
      <c r="MU430" s="1">
        <f>COUNTIFS(#REF!,LT430,#REF!,0,#REF!,"&gt;="&amp;MI430,#REF!,"&lt;="&amp;MH430,#REF!,"&lt;="&amp;ME430,#REF!,"&gt;="&amp;MF430)</f>
        <v/>
      </c>
      <c r="MV430" s="1">
        <f>COUNTIFS(#REF!,LT430,#REF!,1,#REF!,"&gt;="&amp;MI430,#REF!,"&lt;="&amp;MH430,#REF!,"="&amp;KZ430,#REF!,"="&amp;LA430,#REF!,"&lt;="&amp;ME430,#REF!,"&gt;="&amp;MF430)</f>
        <v/>
      </c>
      <c r="MW430" s="1">
        <f>COUNTIFS(#REF!,LT430,#REF!,0,#REF!,"&gt;="&amp;MI430,#REF!,"&lt;="&amp;MH430,#REF!,"="&amp;KZ430,#REF!,"="&amp;LA430,#REF!,"&lt;="&amp;ME430,#REF!,"&gt;="&amp;MF430)</f>
        <v/>
      </c>
      <c r="MX430" s="1">
        <f>COUNTIFS(#REF!,LT430,#REF!,1,#REF!,"&gt;="&amp;MC430,#REF!,"&lt;="&amp;MB430,#REF!,"&lt;="&amp;ME430,#REF!,"&gt;="&amp;MF430)</f>
        <v/>
      </c>
      <c r="MY430" s="1">
        <f>COUNTIFS(#REF!,LT430,#REF!,0,#REF!,"&gt;="&amp;MC430,#REF!,"&lt;="&amp;MB430,#REF!,"&lt;="&amp;ME430,#REF!,"&gt;="&amp;MF430)</f>
        <v/>
      </c>
      <c r="MZ430" s="1">
        <f>COUNTIFS(#REF!,LT430,#REF!,1,#REF!,"&lt;="&amp;ME430,#REF!,"&gt;="&amp;MF430,#REF!,"="&amp;KV430,#REF!,"="&amp;KX430)</f>
        <v/>
      </c>
      <c r="NA430" s="1">
        <f>COUNTIFS(#REF!,LT430,#REF!,0,#REF!,"&lt;="&amp;ME430,#REF!,"&gt;="&amp;MF430,#REF!,"="&amp;KV430,#REF!,"="&amp;KX430)</f>
        <v/>
      </c>
      <c r="NB430" s="1">
        <f>COUNTIFS(#REF!,LT430,#REF!,1,#REF!,"&lt;="&amp;ME430,#REF!,"&gt;="&amp;MF430,#REF!,"="&amp;KW430,#REF!,"="&amp;KY430)</f>
        <v/>
      </c>
      <c r="NC430" s="1">
        <f>COUNTIFS(#REF!,LT430,#REF!,0,#REF!,"&lt;="&amp;ME430,#REF!,"&gt;="&amp;MF430,#REF!,"="&amp;KW430,#REF!,"="&amp;KY430)</f>
        <v/>
      </c>
      <c r="ND430" s="1">
        <f>MP430+MR430+MT430+MV430+MX430+MZ430+NB430</f>
        <v/>
      </c>
      <c r="NE430" s="1">
        <f>MQ430+MS430+MU430+MW430+MY430+NA430+NC430</f>
        <v/>
      </c>
      <c r="NF430" s="1">
        <f>ND430+NE430</f>
        <v/>
      </c>
      <c r="NG430" s="33">
        <f>ND430/(ND430+NE430)</f>
        <v/>
      </c>
      <c r="NH430" s="3">
        <f>1/NG430</f>
        <v/>
      </c>
      <c r="NI430" s="1">
        <f>LI430</f>
        <v/>
      </c>
      <c r="NJ430" s="79">
        <f>((1-NG430)*(1/(NI430-1))*0.98-(NG430*1))</f>
        <v/>
      </c>
      <c r="NK430" s="34">
        <f>IF(LR430&lt;0.9,0,IF(AND(LR430&gt;1.1),0,1))</f>
        <v/>
      </c>
      <c r="NL430" s="34">
        <f>IF(LS430&lt;0.9,0,IF(AND(LS430&gt;1.1),0,1))</f>
        <v/>
      </c>
      <c r="NM430" s="32">
        <f>IF(NF430&gt;99,1,0)</f>
        <v/>
      </c>
      <c r="NN430" s="32">
        <f>IF(NJ430&gt;0.0799,1,0)</f>
        <v/>
      </c>
      <c r="NO430" s="32">
        <f>IF(NJ430&gt;NQ430,1,0)</f>
        <v/>
      </c>
      <c r="NP430" s="32">
        <f>NM430+NN430+NO430+NK430+NL430</f>
        <v/>
      </c>
      <c r="NQ430" s="79">
        <f>(((100*NG430)*(NI430-1)*0.98)-((1-NG430)*100))/100</f>
        <v/>
      </c>
      <c r="NR430" s="34">
        <f>IF(LR430&lt;0.9,0,IF(AND(LR430&gt;1.1),0,1))</f>
        <v/>
      </c>
      <c r="NS430" s="34">
        <f>IF(LS430&lt;0.9,0,IF(AND(LS430&gt;1.1),0,1))</f>
        <v/>
      </c>
      <c r="NT430" s="32">
        <f>IF(NF430&gt;99,1,0)</f>
        <v/>
      </c>
      <c r="NU430" s="32">
        <f>IF(NQ430&gt;0.0799,1,0)</f>
        <v/>
      </c>
      <c r="NV430" s="32">
        <f>IF(NQ430&gt;NJ430,1,0)</f>
        <v/>
      </c>
      <c r="NW430" s="32">
        <f>NT430+NU430+NV430+NR430+NS430</f>
        <v/>
      </c>
      <c r="NX430">
        <f>IF(NP430=5,"LayAway0-1",IF(AND(NW430=5),"BackAway0-1",""))</f>
        <v/>
      </c>
      <c r="NY430">
        <f>IF(NP430=5,KO430,IF(AND(NW430=5),KO430,""))</f>
        <v/>
      </c>
      <c r="NZ430">
        <f>IF(NP430=5,"Match Odds",IF(AND(NW430=5),"Match Odds",""))</f>
        <v/>
      </c>
      <c r="OA430">
        <f>IF(NP430=5,KP430,IF(AND(NW430=5),KP430,""))</f>
        <v/>
      </c>
      <c r="OB430">
        <f>IF(NP430=5,"MATCH_ODDS",IF(AND(NW430=5),"MATCH_ODDS",""))</f>
        <v/>
      </c>
      <c r="OC430">
        <f>IF(NP430=5,"LAY",IF(AND(NW430=5),"BACK",""))</f>
        <v/>
      </c>
    </row>
    <row r="431" ht="16.5" customHeight="1" thickBot="1" thickTop="1">
      <c r="A431" s="2" t="n"/>
      <c r="KN431" s="1">
        <f>IF(INDEX(#REF!,MATCH('HT 0-1'!D431,#REF!,0))=INDEX(#REF!,MATCH('HT 0-1'!D431,#REF!,0)),INDEX(#REF!,MATCH('HT 0-1'!D431,#REF!,0)),"ERROR")</f>
        <v/>
      </c>
      <c r="KO431" s="1">
        <f>IF(INDEX(#REF!,MATCH('HT 0-1'!E431,#REF!,0))=INDEX(#REF!,MATCH('HT 0-1'!E431,#REF!,0)),INDEX(#REF!,MATCH('HT 0-1'!E431,#REF!,0)),"ERROR")</f>
        <v/>
      </c>
      <c r="KP431" s="1">
        <f>KN431&amp;" v "&amp;KO431</f>
        <v/>
      </c>
      <c r="KQ431">
        <f>B431&amp;"_"&amp;C431</f>
        <v/>
      </c>
      <c r="KR431" s="1">
        <f>IF((HW431/KK431)&lt;0.335,"G",IF((HW431/KK431)&gt;0.67,"R","A"))</f>
        <v/>
      </c>
      <c r="KS431" s="1">
        <f>IF((HX431/KK431)&lt;0.335,"G",IF((HX431/KK431)&gt;0.67,"R","A"))</f>
        <v/>
      </c>
      <c r="KT431" s="1">
        <f>IF((IH431/KK431)&lt;0.335,"G",IF((IH431/KK431)&gt;0.67,"R","A"))</f>
        <v/>
      </c>
      <c r="KU431" s="1">
        <f>IF((II431/KK431)&lt;0.335,"G",IF((II431/KK431)&gt;0.67,"R","A"))</f>
        <v/>
      </c>
      <c r="KV431" s="1">
        <f>IF((HZ431/KK431)&lt;0.335,"G",IF((HZ431/KK431)&gt;0.67,"R","A"))</f>
        <v/>
      </c>
      <c r="KW431" s="1">
        <f>IF((HY431/KK431)&lt;0.335,"G",IF((HY431/KK431)&gt;0.67,"R","A"))</f>
        <v/>
      </c>
      <c r="KX431" s="1">
        <f>IF((IK431/KK431)&lt;0.335,"G",IF((IK431/KK431)&gt;0.67,"R","A"))</f>
        <v/>
      </c>
      <c r="KY431" s="1">
        <f>IF((IJ431/KK431)&lt;0.335,"G",IF((IJ431/KK431)&gt;0.67,"R","A"))</f>
        <v/>
      </c>
      <c r="KZ431" s="1">
        <f>IF((HQ431/KK431)&lt;0.335,"G",IF((HQ431/KK431)&gt;0.67,"R","A"))</f>
        <v/>
      </c>
      <c r="LA431" s="1">
        <f>IF((IB431/KK431)&lt;0.335,"G",IF((IB431/KK431)&gt;0.67,"R","A"))</f>
        <v/>
      </c>
      <c r="LB431">
        <f>IF(LQ431="0-1",INDEX(Scrape!#REF!,MATCH('HT 0-1'!KP431,Scrape!$B:$B,0)),"")</f>
        <v/>
      </c>
      <c r="LC431">
        <f>IF(LQ431="0-1",INDEX(Scrape!$A:$A,MATCH('HT 0-1'!KP431,Scrape!$B:$B,0)),"")</f>
        <v/>
      </c>
      <c r="LD431">
        <f>IF(LQ431="0-1",INDEX(Scrape!$B:$B,MATCH('HT 0-1'!KP431,Scrape!$B:$B,0)),"")</f>
        <v/>
      </c>
      <c r="LE431">
        <f>IF(LQ431="0-1",INDEX(Scrape!$C:$C,MATCH('HT 0-1'!KP431,Scrape!$B:$B,0)),"")</f>
        <v/>
      </c>
      <c r="LF431">
        <f>IF(LQ431="0-1",INDEX(Scrape!$D:$D,MATCH('HT 0-1'!KP431,Scrape!$B:$B,0)),"")</f>
        <v/>
      </c>
      <c r="LG431">
        <f>IF(LQ431="0-1",INDEX(Scrape!$E:$E,MATCH('HT 0-1'!KP431,Scrape!$B:$B,0)),"")</f>
        <v/>
      </c>
      <c r="LH431">
        <f>IF(LQ431="0-1",INDEX(Scrape!$F:$F,MATCH('HT 0-1'!KP431,Scrape!$B:$B,0)),"")</f>
        <v/>
      </c>
      <c r="LI431">
        <f>IF(LQ431="0-1",INDEX(Scrape!$G:$G,MATCH('HT 0-1'!KP431,Scrape!$B:$B,0)),"")</f>
        <v/>
      </c>
      <c r="LJ431">
        <f>IF(LQ431="0-1",INDEX(Scrape!$H:$H,MATCH('HT 0-1'!KP431,Scrape!$B:$B,0)),"")</f>
        <v/>
      </c>
      <c r="LK431">
        <f>IF(LQ431="0-1",INDEX(Scrape!$I:$I,MATCH('HT 0-1'!KP431,Scrape!$B:$B,0)),"")</f>
        <v/>
      </c>
      <c r="LL431">
        <f>IF(LQ431="0-1",INDEX(Scrape!$J:$J,MATCH('HT 0-1'!KP431,Scrape!$B:$B,0)),"")</f>
        <v/>
      </c>
      <c r="LM431">
        <f>IF(LQ431="0-1",INDEX(Scrape!$K:$K,MATCH('HT 0-1'!KP431,Scrape!$B:$B,0)),"")</f>
        <v/>
      </c>
      <c r="LN431">
        <f>IF(LQ431="0-1",INDEX(Scrape!$L:$L,MATCH('HT 0-1'!KP431,Scrape!$B:$B,0)),"")</f>
        <v/>
      </c>
      <c r="LO431">
        <f>IF(LQ431="0-1",INDEX(Scrape!$M:$M,MATCH('HT 0-1'!KP431,Scrape!$B:$B,0)),"")</f>
        <v/>
      </c>
      <c r="LP431">
        <f>IF(LQ431="0-1",INDEX(Scrape!$N:$N,MATCH('HT 0-1'!KP431,Scrape!$B:$B,0)),"")</f>
        <v/>
      </c>
      <c r="LQ431">
        <f>INDEX(Scrape!$O:$O,MATCH('HT 0-1'!KP431,Scrape!$B:$B,0))</f>
        <v/>
      </c>
      <c r="LR431">
        <f>(1/LJ431)+(1/LI431)+(1/LH431)</f>
        <v/>
      </c>
      <c r="LS431">
        <f>(1/LG431)+(1/LF431)+(1/LE431)</f>
        <v/>
      </c>
      <c r="LT431" s="8">
        <f>IF(INDEX(#REF!,MATCH(KQ431,#REF!,0))=INDEX(#REF!,MATCH(KQ431,#REF!,0)),INDEX(#REF!,MATCH(KQ431,#REF!,0)),"ERROR")</f>
        <v/>
      </c>
      <c r="LU431" s="4">
        <f>IF(KR431="G",2,IF(KR431="R",0.5,IF(KR431="A",1)))</f>
        <v/>
      </c>
      <c r="LV431" s="4">
        <f>IF(KS431="G",0.5,IF(KS431="R",2,IF(KS431="A",1)))</f>
        <v/>
      </c>
      <c r="LW431" s="4">
        <f>IF(KT431="G",2,IF(KT431="R",0.5,IF(KT431="A",1)))</f>
        <v/>
      </c>
      <c r="LX431" s="4">
        <f>IF(KU431="G",0.5,IF(KU431="R",2,IF(KU431="A",1)))</f>
        <v/>
      </c>
      <c r="LY431" s="7">
        <f>(LK431*(LU431+LX431)+(LL431*(LU431+LX431)))</f>
        <v/>
      </c>
      <c r="LZ431" s="7">
        <f>(LN431*(LV431+LW431)+(LO431*(LV431+LW431)))</f>
        <v/>
      </c>
      <c r="MA431" s="11">
        <f>LY431-LZ431</f>
        <v/>
      </c>
      <c r="MB431" s="5">
        <f>MA431+2</f>
        <v/>
      </c>
      <c r="MC431" s="6">
        <f>MA431-2</f>
        <v/>
      </c>
      <c r="MD431" s="4">
        <f>LE431</f>
        <v/>
      </c>
      <c r="ME431" s="9">
        <f>IF(MD431=0,1000,MD431+0.75)</f>
        <v/>
      </c>
      <c r="MF431" s="10">
        <f>IF(MD431=0,0,MD431-0.75)</f>
        <v/>
      </c>
      <c r="MG431" s="4">
        <f>((LM431*(LU431+LX431))-((LP431*(LV431+LW431))))</f>
        <v/>
      </c>
      <c r="MH431" s="9">
        <f>MG431*1.2</f>
        <v/>
      </c>
      <c r="MI431" s="10">
        <f>MG431*0.8</f>
        <v/>
      </c>
      <c r="MJ431">
        <f>IFERROR(NX431,"")</f>
        <v/>
      </c>
      <c r="MK431">
        <f>IFERROR(NY431,"")</f>
        <v/>
      </c>
      <c r="ML431">
        <f>IFERROR(NZ431,"")</f>
        <v/>
      </c>
      <c r="MM431">
        <f>IFERROR(OA431,"")</f>
        <v/>
      </c>
      <c r="MN431">
        <f>IFERROR(OB431,"")</f>
        <v/>
      </c>
      <c r="MO431">
        <f>IFERROR(OC431,"")</f>
        <v/>
      </c>
      <c r="MP431" s="1">
        <f>COUNTIFS(#REF!,LT431,#REF!,1,#REF!,"&gt;="&amp;MC431,#REF!,"&lt;="&amp;MB431,#REF!,"&lt;="&amp;ME431,#REF!,"&gt;="&amp;MF431,#REF!,"="&amp;KV431,#REF!,"="&amp;KX431)</f>
        <v/>
      </c>
      <c r="MQ431" s="1">
        <f>COUNTIFS(#REF!,LT431,#REF!,0,#REF!,"&gt;="&amp;MC431,#REF!,"&lt;="&amp;MB431,#REF!,"&lt;="&amp;ME431,#REF!,"&gt;="&amp;MF431,#REF!,"="&amp;KV431,#REF!,"="&amp;KX431)</f>
        <v/>
      </c>
      <c r="MR431" s="1">
        <f>COUNTIFS(#REF!,LT431,#REF!,1,#REF!,"&gt;="&amp;MC431,#REF!,"&lt;="&amp;MB431,#REF!,"&lt;="&amp;ME431,#REF!,"&gt;="&amp;MF431,#REF!,"="&amp;KW431,#REF!,"="&amp;KY431)</f>
        <v/>
      </c>
      <c r="MS431" s="1">
        <f>COUNTIFS(#REF!,LT431,#REF!,0,#REF!,"&gt;="&amp;MC431,#REF!,"&lt;="&amp;MB431,#REF!,"&lt;="&amp;ME431,#REF!,"&gt;="&amp;MF431,#REF!,"="&amp;KW431,#REF!,"="&amp;KY431)</f>
        <v/>
      </c>
      <c r="MT431" s="1">
        <f>COUNTIFS(#REF!,LT431,#REF!,1,#REF!,"&gt;="&amp;MI431,#REF!,"&lt;="&amp;MH431,#REF!,"&lt;="&amp;ME431,#REF!,"&gt;="&amp;MF431)</f>
        <v/>
      </c>
      <c r="MU431" s="1">
        <f>COUNTIFS(#REF!,LT431,#REF!,0,#REF!,"&gt;="&amp;MI431,#REF!,"&lt;="&amp;MH431,#REF!,"&lt;="&amp;ME431,#REF!,"&gt;="&amp;MF431)</f>
        <v/>
      </c>
      <c r="MV431" s="1">
        <f>COUNTIFS(#REF!,LT431,#REF!,1,#REF!,"&gt;="&amp;MI431,#REF!,"&lt;="&amp;MH431,#REF!,"="&amp;KZ431,#REF!,"="&amp;LA431,#REF!,"&lt;="&amp;ME431,#REF!,"&gt;="&amp;MF431)</f>
        <v/>
      </c>
      <c r="MW431" s="1">
        <f>COUNTIFS(#REF!,LT431,#REF!,0,#REF!,"&gt;="&amp;MI431,#REF!,"&lt;="&amp;MH431,#REF!,"="&amp;KZ431,#REF!,"="&amp;LA431,#REF!,"&lt;="&amp;ME431,#REF!,"&gt;="&amp;MF431)</f>
        <v/>
      </c>
      <c r="MX431" s="1">
        <f>COUNTIFS(#REF!,LT431,#REF!,1,#REF!,"&gt;="&amp;MC431,#REF!,"&lt;="&amp;MB431,#REF!,"&lt;="&amp;ME431,#REF!,"&gt;="&amp;MF431)</f>
        <v/>
      </c>
      <c r="MY431" s="1">
        <f>COUNTIFS(#REF!,LT431,#REF!,0,#REF!,"&gt;="&amp;MC431,#REF!,"&lt;="&amp;MB431,#REF!,"&lt;="&amp;ME431,#REF!,"&gt;="&amp;MF431)</f>
        <v/>
      </c>
      <c r="MZ431" s="1">
        <f>COUNTIFS(#REF!,LT431,#REF!,1,#REF!,"&lt;="&amp;ME431,#REF!,"&gt;="&amp;MF431,#REF!,"="&amp;KV431,#REF!,"="&amp;KX431)</f>
        <v/>
      </c>
      <c r="NA431" s="1">
        <f>COUNTIFS(#REF!,LT431,#REF!,0,#REF!,"&lt;="&amp;ME431,#REF!,"&gt;="&amp;MF431,#REF!,"="&amp;KV431,#REF!,"="&amp;KX431)</f>
        <v/>
      </c>
      <c r="NB431" s="1">
        <f>COUNTIFS(#REF!,LT431,#REF!,1,#REF!,"&lt;="&amp;ME431,#REF!,"&gt;="&amp;MF431,#REF!,"="&amp;KW431,#REF!,"="&amp;KY431)</f>
        <v/>
      </c>
      <c r="NC431" s="1">
        <f>COUNTIFS(#REF!,LT431,#REF!,0,#REF!,"&lt;="&amp;ME431,#REF!,"&gt;="&amp;MF431,#REF!,"="&amp;KW431,#REF!,"="&amp;KY431)</f>
        <v/>
      </c>
      <c r="ND431" s="1">
        <f>MP431+MR431+MT431+MV431+MX431+MZ431+NB431</f>
        <v/>
      </c>
      <c r="NE431" s="1">
        <f>MQ431+MS431+MU431+MW431+MY431+NA431+NC431</f>
        <v/>
      </c>
      <c r="NF431" s="1">
        <f>ND431+NE431</f>
        <v/>
      </c>
      <c r="NG431" s="33">
        <f>ND431/(ND431+NE431)</f>
        <v/>
      </c>
      <c r="NH431" s="3">
        <f>1/NG431</f>
        <v/>
      </c>
      <c r="NI431" s="1">
        <f>LI431</f>
        <v/>
      </c>
      <c r="NJ431" s="79">
        <f>((1-NG431)*(1/(NI431-1))*0.98-(NG431*1))</f>
        <v/>
      </c>
      <c r="NK431" s="34">
        <f>IF(LR431&lt;0.9,0,IF(AND(LR431&gt;1.1),0,1))</f>
        <v/>
      </c>
      <c r="NL431" s="34">
        <f>IF(LS431&lt;0.9,0,IF(AND(LS431&gt;1.1),0,1))</f>
        <v/>
      </c>
      <c r="NM431" s="32">
        <f>IF(NF431&gt;99,1,0)</f>
        <v/>
      </c>
      <c r="NN431" s="32">
        <f>IF(NJ431&gt;0.0799,1,0)</f>
        <v/>
      </c>
      <c r="NO431" s="32">
        <f>IF(NJ431&gt;NQ431,1,0)</f>
        <v/>
      </c>
      <c r="NP431" s="32">
        <f>NM431+NN431+NO431+NK431+NL431</f>
        <v/>
      </c>
      <c r="NQ431" s="79">
        <f>(((100*NG431)*(NI431-1)*0.98)-((1-NG431)*100))/100</f>
        <v/>
      </c>
      <c r="NR431" s="34">
        <f>IF(LR431&lt;0.9,0,IF(AND(LR431&gt;1.1),0,1))</f>
        <v/>
      </c>
      <c r="NS431" s="34">
        <f>IF(LS431&lt;0.9,0,IF(AND(LS431&gt;1.1),0,1))</f>
        <v/>
      </c>
      <c r="NT431" s="32">
        <f>IF(NF431&gt;99,1,0)</f>
        <v/>
      </c>
      <c r="NU431" s="32">
        <f>IF(NQ431&gt;0.0799,1,0)</f>
        <v/>
      </c>
      <c r="NV431" s="32">
        <f>IF(NQ431&gt;NJ431,1,0)</f>
        <v/>
      </c>
      <c r="NW431" s="32">
        <f>NT431+NU431+NV431+NR431+NS431</f>
        <v/>
      </c>
      <c r="NX431">
        <f>IF(NP431=5,"LayAway0-1",IF(AND(NW431=5),"BackAway0-1",""))</f>
        <v/>
      </c>
      <c r="NY431">
        <f>IF(NP431=5,KO431,IF(AND(NW431=5),KO431,""))</f>
        <v/>
      </c>
      <c r="NZ431">
        <f>IF(NP431=5,"Match Odds",IF(AND(NW431=5),"Match Odds",""))</f>
        <v/>
      </c>
      <c r="OA431">
        <f>IF(NP431=5,KP431,IF(AND(NW431=5),KP431,""))</f>
        <v/>
      </c>
      <c r="OB431">
        <f>IF(NP431=5,"MATCH_ODDS",IF(AND(NW431=5),"MATCH_ODDS",""))</f>
        <v/>
      </c>
      <c r="OC431">
        <f>IF(NP431=5,"LAY",IF(AND(NW431=5),"BACK",""))</f>
        <v/>
      </c>
    </row>
    <row r="432" ht="16.5" customHeight="1" thickBot="1" thickTop="1">
      <c r="A432" s="2" t="n"/>
      <c r="KN432" s="1">
        <f>IF(INDEX(#REF!,MATCH('HT 0-1'!D432,#REF!,0))=INDEX(#REF!,MATCH('HT 0-1'!D432,#REF!,0)),INDEX(#REF!,MATCH('HT 0-1'!D432,#REF!,0)),"ERROR")</f>
        <v/>
      </c>
      <c r="KO432" s="1">
        <f>IF(INDEX(#REF!,MATCH('HT 0-1'!E432,#REF!,0))=INDEX(#REF!,MATCH('HT 0-1'!E432,#REF!,0)),INDEX(#REF!,MATCH('HT 0-1'!E432,#REF!,0)),"ERROR")</f>
        <v/>
      </c>
      <c r="KP432" s="1">
        <f>KN432&amp;" v "&amp;KO432</f>
        <v/>
      </c>
      <c r="KQ432">
        <f>B432&amp;"_"&amp;C432</f>
        <v/>
      </c>
      <c r="KR432" s="1">
        <f>IF((HW432/KK432)&lt;0.335,"G",IF((HW432/KK432)&gt;0.67,"R","A"))</f>
        <v/>
      </c>
      <c r="KS432" s="1">
        <f>IF((HX432/KK432)&lt;0.335,"G",IF((HX432/KK432)&gt;0.67,"R","A"))</f>
        <v/>
      </c>
      <c r="KT432" s="1">
        <f>IF((IH432/KK432)&lt;0.335,"G",IF((IH432/KK432)&gt;0.67,"R","A"))</f>
        <v/>
      </c>
      <c r="KU432" s="1">
        <f>IF((II432/KK432)&lt;0.335,"G",IF((II432/KK432)&gt;0.67,"R","A"))</f>
        <v/>
      </c>
      <c r="KV432" s="1">
        <f>IF((HZ432/KK432)&lt;0.335,"G",IF((HZ432/KK432)&gt;0.67,"R","A"))</f>
        <v/>
      </c>
      <c r="KW432" s="1">
        <f>IF((HY432/KK432)&lt;0.335,"G",IF((HY432/KK432)&gt;0.67,"R","A"))</f>
        <v/>
      </c>
      <c r="KX432" s="1">
        <f>IF((IK432/KK432)&lt;0.335,"G",IF((IK432/KK432)&gt;0.67,"R","A"))</f>
        <v/>
      </c>
      <c r="KY432" s="1">
        <f>IF((IJ432/KK432)&lt;0.335,"G",IF((IJ432/KK432)&gt;0.67,"R","A"))</f>
        <v/>
      </c>
      <c r="KZ432" s="1">
        <f>IF((HQ432/KK432)&lt;0.335,"G",IF((HQ432/KK432)&gt;0.67,"R","A"))</f>
        <v/>
      </c>
      <c r="LA432" s="1">
        <f>IF((IB432/KK432)&lt;0.335,"G",IF((IB432/KK432)&gt;0.67,"R","A"))</f>
        <v/>
      </c>
      <c r="LB432">
        <f>IF(LQ432="0-1",INDEX(Scrape!#REF!,MATCH('HT 0-1'!KP432,Scrape!$B:$B,0)),"")</f>
        <v/>
      </c>
      <c r="LC432">
        <f>IF(LQ432="0-1",INDEX(Scrape!$A:$A,MATCH('HT 0-1'!KP432,Scrape!$B:$B,0)),"")</f>
        <v/>
      </c>
      <c r="LD432">
        <f>IF(LQ432="0-1",INDEX(Scrape!$B:$B,MATCH('HT 0-1'!KP432,Scrape!$B:$B,0)),"")</f>
        <v/>
      </c>
      <c r="LE432">
        <f>IF(LQ432="0-1",INDEX(Scrape!$C:$C,MATCH('HT 0-1'!KP432,Scrape!$B:$B,0)),"")</f>
        <v/>
      </c>
      <c r="LF432">
        <f>IF(LQ432="0-1",INDEX(Scrape!$D:$D,MATCH('HT 0-1'!KP432,Scrape!$B:$B,0)),"")</f>
        <v/>
      </c>
      <c r="LG432">
        <f>IF(LQ432="0-1",INDEX(Scrape!$E:$E,MATCH('HT 0-1'!KP432,Scrape!$B:$B,0)),"")</f>
        <v/>
      </c>
      <c r="LH432">
        <f>IF(LQ432="0-1",INDEX(Scrape!$F:$F,MATCH('HT 0-1'!KP432,Scrape!$B:$B,0)),"")</f>
        <v/>
      </c>
      <c r="LI432">
        <f>IF(LQ432="0-1",INDEX(Scrape!$G:$G,MATCH('HT 0-1'!KP432,Scrape!$B:$B,0)),"")</f>
        <v/>
      </c>
      <c r="LJ432">
        <f>IF(LQ432="0-1",INDEX(Scrape!$H:$H,MATCH('HT 0-1'!KP432,Scrape!$B:$B,0)),"")</f>
        <v/>
      </c>
      <c r="LK432">
        <f>IF(LQ432="0-1",INDEX(Scrape!$I:$I,MATCH('HT 0-1'!KP432,Scrape!$B:$B,0)),"")</f>
        <v/>
      </c>
      <c r="LL432">
        <f>IF(LQ432="0-1",INDEX(Scrape!$J:$J,MATCH('HT 0-1'!KP432,Scrape!$B:$B,0)),"")</f>
        <v/>
      </c>
      <c r="LM432">
        <f>IF(LQ432="0-1",INDEX(Scrape!$K:$K,MATCH('HT 0-1'!KP432,Scrape!$B:$B,0)),"")</f>
        <v/>
      </c>
      <c r="LN432">
        <f>IF(LQ432="0-1",INDEX(Scrape!$L:$L,MATCH('HT 0-1'!KP432,Scrape!$B:$B,0)),"")</f>
        <v/>
      </c>
      <c r="LO432">
        <f>IF(LQ432="0-1",INDEX(Scrape!$M:$M,MATCH('HT 0-1'!KP432,Scrape!$B:$B,0)),"")</f>
        <v/>
      </c>
      <c r="LP432">
        <f>IF(LQ432="0-1",INDEX(Scrape!$N:$N,MATCH('HT 0-1'!KP432,Scrape!$B:$B,0)),"")</f>
        <v/>
      </c>
      <c r="LQ432">
        <f>INDEX(Scrape!$O:$O,MATCH('HT 0-1'!KP432,Scrape!$B:$B,0))</f>
        <v/>
      </c>
      <c r="LR432">
        <f>(1/LJ432)+(1/LI432)+(1/LH432)</f>
        <v/>
      </c>
      <c r="LS432">
        <f>(1/LG432)+(1/LF432)+(1/LE432)</f>
        <v/>
      </c>
      <c r="LT432" s="8">
        <f>IF(INDEX(#REF!,MATCH(KQ432,#REF!,0))=INDEX(#REF!,MATCH(KQ432,#REF!,0)),INDEX(#REF!,MATCH(KQ432,#REF!,0)),"ERROR")</f>
        <v/>
      </c>
      <c r="LU432" s="4">
        <f>IF(KR432="G",2,IF(KR432="R",0.5,IF(KR432="A",1)))</f>
        <v/>
      </c>
      <c r="LV432" s="4">
        <f>IF(KS432="G",0.5,IF(KS432="R",2,IF(KS432="A",1)))</f>
        <v/>
      </c>
      <c r="LW432" s="4">
        <f>IF(KT432="G",2,IF(KT432="R",0.5,IF(KT432="A",1)))</f>
        <v/>
      </c>
      <c r="LX432" s="4">
        <f>IF(KU432="G",0.5,IF(KU432="R",2,IF(KU432="A",1)))</f>
        <v/>
      </c>
      <c r="LY432" s="7">
        <f>(LK432*(LU432+LX432)+(LL432*(LU432+LX432)))</f>
        <v/>
      </c>
      <c r="LZ432" s="7">
        <f>(LN432*(LV432+LW432)+(LO432*(LV432+LW432)))</f>
        <v/>
      </c>
      <c r="MA432" s="11">
        <f>LY432-LZ432</f>
        <v/>
      </c>
      <c r="MB432" s="5">
        <f>MA432+2</f>
        <v/>
      </c>
      <c r="MC432" s="6">
        <f>MA432-2</f>
        <v/>
      </c>
      <c r="MD432" s="4">
        <f>LE432</f>
        <v/>
      </c>
      <c r="ME432" s="9">
        <f>IF(MD432=0,1000,MD432+0.75)</f>
        <v/>
      </c>
      <c r="MF432" s="10">
        <f>IF(MD432=0,0,MD432-0.75)</f>
        <v/>
      </c>
      <c r="MG432" s="4">
        <f>((LM432*(LU432+LX432))-((LP432*(LV432+LW432))))</f>
        <v/>
      </c>
      <c r="MH432" s="9">
        <f>MG432*1.2</f>
        <v/>
      </c>
      <c r="MI432" s="10">
        <f>MG432*0.8</f>
        <v/>
      </c>
      <c r="MJ432">
        <f>IFERROR(NX432,"")</f>
        <v/>
      </c>
      <c r="MK432">
        <f>IFERROR(NY432,"")</f>
        <v/>
      </c>
      <c r="ML432">
        <f>IFERROR(NZ432,"")</f>
        <v/>
      </c>
      <c r="MM432">
        <f>IFERROR(OA432,"")</f>
        <v/>
      </c>
      <c r="MN432">
        <f>IFERROR(OB432,"")</f>
        <v/>
      </c>
      <c r="MO432">
        <f>IFERROR(OC432,"")</f>
        <v/>
      </c>
      <c r="MP432" s="1">
        <f>COUNTIFS(#REF!,LT432,#REF!,1,#REF!,"&gt;="&amp;MC432,#REF!,"&lt;="&amp;MB432,#REF!,"&lt;="&amp;ME432,#REF!,"&gt;="&amp;MF432,#REF!,"="&amp;KV432,#REF!,"="&amp;KX432)</f>
        <v/>
      </c>
      <c r="MQ432" s="1">
        <f>COUNTIFS(#REF!,LT432,#REF!,0,#REF!,"&gt;="&amp;MC432,#REF!,"&lt;="&amp;MB432,#REF!,"&lt;="&amp;ME432,#REF!,"&gt;="&amp;MF432,#REF!,"="&amp;KV432,#REF!,"="&amp;KX432)</f>
        <v/>
      </c>
      <c r="MR432" s="1">
        <f>COUNTIFS(#REF!,LT432,#REF!,1,#REF!,"&gt;="&amp;MC432,#REF!,"&lt;="&amp;MB432,#REF!,"&lt;="&amp;ME432,#REF!,"&gt;="&amp;MF432,#REF!,"="&amp;KW432,#REF!,"="&amp;KY432)</f>
        <v/>
      </c>
      <c r="MS432" s="1">
        <f>COUNTIFS(#REF!,LT432,#REF!,0,#REF!,"&gt;="&amp;MC432,#REF!,"&lt;="&amp;MB432,#REF!,"&lt;="&amp;ME432,#REF!,"&gt;="&amp;MF432,#REF!,"="&amp;KW432,#REF!,"="&amp;KY432)</f>
        <v/>
      </c>
      <c r="MT432" s="1">
        <f>COUNTIFS(#REF!,LT432,#REF!,1,#REF!,"&gt;="&amp;MI432,#REF!,"&lt;="&amp;MH432,#REF!,"&lt;="&amp;ME432,#REF!,"&gt;="&amp;MF432)</f>
        <v/>
      </c>
      <c r="MU432" s="1">
        <f>COUNTIFS(#REF!,LT432,#REF!,0,#REF!,"&gt;="&amp;MI432,#REF!,"&lt;="&amp;MH432,#REF!,"&lt;="&amp;ME432,#REF!,"&gt;="&amp;MF432)</f>
        <v/>
      </c>
      <c r="MV432" s="1">
        <f>COUNTIFS(#REF!,LT432,#REF!,1,#REF!,"&gt;="&amp;MI432,#REF!,"&lt;="&amp;MH432,#REF!,"="&amp;KZ432,#REF!,"="&amp;LA432,#REF!,"&lt;="&amp;ME432,#REF!,"&gt;="&amp;MF432)</f>
        <v/>
      </c>
      <c r="MW432" s="1">
        <f>COUNTIFS(#REF!,LT432,#REF!,0,#REF!,"&gt;="&amp;MI432,#REF!,"&lt;="&amp;MH432,#REF!,"="&amp;KZ432,#REF!,"="&amp;LA432,#REF!,"&lt;="&amp;ME432,#REF!,"&gt;="&amp;MF432)</f>
        <v/>
      </c>
      <c r="MX432" s="1">
        <f>COUNTIFS(#REF!,LT432,#REF!,1,#REF!,"&gt;="&amp;MC432,#REF!,"&lt;="&amp;MB432,#REF!,"&lt;="&amp;ME432,#REF!,"&gt;="&amp;MF432)</f>
        <v/>
      </c>
      <c r="MY432" s="1">
        <f>COUNTIFS(#REF!,LT432,#REF!,0,#REF!,"&gt;="&amp;MC432,#REF!,"&lt;="&amp;MB432,#REF!,"&lt;="&amp;ME432,#REF!,"&gt;="&amp;MF432)</f>
        <v/>
      </c>
      <c r="MZ432" s="1">
        <f>COUNTIFS(#REF!,LT432,#REF!,1,#REF!,"&lt;="&amp;ME432,#REF!,"&gt;="&amp;MF432,#REF!,"="&amp;KV432,#REF!,"="&amp;KX432)</f>
        <v/>
      </c>
      <c r="NA432" s="1">
        <f>COUNTIFS(#REF!,LT432,#REF!,0,#REF!,"&lt;="&amp;ME432,#REF!,"&gt;="&amp;MF432,#REF!,"="&amp;KV432,#REF!,"="&amp;KX432)</f>
        <v/>
      </c>
      <c r="NB432" s="1">
        <f>COUNTIFS(#REF!,LT432,#REF!,1,#REF!,"&lt;="&amp;ME432,#REF!,"&gt;="&amp;MF432,#REF!,"="&amp;KW432,#REF!,"="&amp;KY432)</f>
        <v/>
      </c>
      <c r="NC432" s="1">
        <f>COUNTIFS(#REF!,LT432,#REF!,0,#REF!,"&lt;="&amp;ME432,#REF!,"&gt;="&amp;MF432,#REF!,"="&amp;KW432,#REF!,"="&amp;KY432)</f>
        <v/>
      </c>
      <c r="ND432" s="1">
        <f>MP432+MR432+MT432+MV432+MX432+MZ432+NB432</f>
        <v/>
      </c>
      <c r="NE432" s="1">
        <f>MQ432+MS432+MU432+MW432+MY432+NA432+NC432</f>
        <v/>
      </c>
      <c r="NF432" s="1">
        <f>ND432+NE432</f>
        <v/>
      </c>
      <c r="NG432" s="33">
        <f>ND432/(ND432+NE432)</f>
        <v/>
      </c>
      <c r="NH432" s="3">
        <f>1/NG432</f>
        <v/>
      </c>
      <c r="NI432" s="1">
        <f>LI432</f>
        <v/>
      </c>
      <c r="NJ432" s="79">
        <f>((1-NG432)*(1/(NI432-1))*0.98-(NG432*1))</f>
        <v/>
      </c>
      <c r="NK432" s="34">
        <f>IF(LR432&lt;0.9,0,IF(AND(LR432&gt;1.1),0,1))</f>
        <v/>
      </c>
      <c r="NL432" s="34">
        <f>IF(LS432&lt;0.9,0,IF(AND(LS432&gt;1.1),0,1))</f>
        <v/>
      </c>
      <c r="NM432" s="32">
        <f>IF(NF432&gt;99,1,0)</f>
        <v/>
      </c>
      <c r="NN432" s="32">
        <f>IF(NJ432&gt;0.0799,1,0)</f>
        <v/>
      </c>
      <c r="NO432" s="32">
        <f>IF(NJ432&gt;NQ432,1,0)</f>
        <v/>
      </c>
      <c r="NP432" s="32">
        <f>NM432+NN432+NO432+NK432+NL432</f>
        <v/>
      </c>
      <c r="NQ432" s="79">
        <f>(((100*NG432)*(NI432-1)*0.98)-((1-NG432)*100))/100</f>
        <v/>
      </c>
      <c r="NR432" s="34">
        <f>IF(LR432&lt;0.9,0,IF(AND(LR432&gt;1.1),0,1))</f>
        <v/>
      </c>
      <c r="NS432" s="34">
        <f>IF(LS432&lt;0.9,0,IF(AND(LS432&gt;1.1),0,1))</f>
        <v/>
      </c>
      <c r="NT432" s="32">
        <f>IF(NF432&gt;99,1,0)</f>
        <v/>
      </c>
      <c r="NU432" s="32">
        <f>IF(NQ432&gt;0.0799,1,0)</f>
        <v/>
      </c>
      <c r="NV432" s="32">
        <f>IF(NQ432&gt;NJ432,1,0)</f>
        <v/>
      </c>
      <c r="NW432" s="32">
        <f>NT432+NU432+NV432+NR432+NS432</f>
        <v/>
      </c>
      <c r="NX432">
        <f>IF(NP432=5,"LayAway0-1",IF(AND(NW432=5),"BackAway0-1",""))</f>
        <v/>
      </c>
      <c r="NY432">
        <f>IF(NP432=5,KO432,IF(AND(NW432=5),KO432,""))</f>
        <v/>
      </c>
      <c r="NZ432">
        <f>IF(NP432=5,"Match Odds",IF(AND(NW432=5),"Match Odds",""))</f>
        <v/>
      </c>
      <c r="OA432">
        <f>IF(NP432=5,KP432,IF(AND(NW432=5),KP432,""))</f>
        <v/>
      </c>
      <c r="OB432">
        <f>IF(NP432=5,"MATCH_ODDS",IF(AND(NW432=5),"MATCH_ODDS",""))</f>
        <v/>
      </c>
      <c r="OC432">
        <f>IF(NP432=5,"LAY",IF(AND(NW432=5),"BACK",""))</f>
        <v/>
      </c>
    </row>
    <row r="433" ht="16.5" customHeight="1" thickBot="1" thickTop="1">
      <c r="A433" s="2" t="n"/>
      <c r="KN433" s="1">
        <f>IF(INDEX(#REF!,MATCH('HT 0-1'!D433,#REF!,0))=INDEX(#REF!,MATCH('HT 0-1'!D433,#REF!,0)),INDEX(#REF!,MATCH('HT 0-1'!D433,#REF!,0)),"ERROR")</f>
        <v/>
      </c>
      <c r="KO433" s="1">
        <f>IF(INDEX(#REF!,MATCH('HT 0-1'!E433,#REF!,0))=INDEX(#REF!,MATCH('HT 0-1'!E433,#REF!,0)),INDEX(#REF!,MATCH('HT 0-1'!E433,#REF!,0)),"ERROR")</f>
        <v/>
      </c>
      <c r="KP433" s="1">
        <f>KN433&amp;" v "&amp;KO433</f>
        <v/>
      </c>
      <c r="KQ433">
        <f>B433&amp;"_"&amp;C433</f>
        <v/>
      </c>
      <c r="KR433" s="1">
        <f>IF((HW433/KK433)&lt;0.335,"G",IF((HW433/KK433)&gt;0.67,"R","A"))</f>
        <v/>
      </c>
      <c r="KS433" s="1">
        <f>IF((HX433/KK433)&lt;0.335,"G",IF((HX433/KK433)&gt;0.67,"R","A"))</f>
        <v/>
      </c>
      <c r="KT433" s="1">
        <f>IF((IH433/KK433)&lt;0.335,"G",IF((IH433/KK433)&gt;0.67,"R","A"))</f>
        <v/>
      </c>
      <c r="KU433" s="1">
        <f>IF((II433/KK433)&lt;0.335,"G",IF((II433/KK433)&gt;0.67,"R","A"))</f>
        <v/>
      </c>
      <c r="KV433" s="1">
        <f>IF((HZ433/KK433)&lt;0.335,"G",IF((HZ433/KK433)&gt;0.67,"R","A"))</f>
        <v/>
      </c>
      <c r="KW433" s="1">
        <f>IF((HY433/KK433)&lt;0.335,"G",IF((HY433/KK433)&gt;0.67,"R","A"))</f>
        <v/>
      </c>
      <c r="KX433" s="1">
        <f>IF((IK433/KK433)&lt;0.335,"G",IF((IK433/KK433)&gt;0.67,"R","A"))</f>
        <v/>
      </c>
      <c r="KY433" s="1">
        <f>IF((IJ433/KK433)&lt;0.335,"G",IF((IJ433/KK433)&gt;0.67,"R","A"))</f>
        <v/>
      </c>
      <c r="KZ433" s="1">
        <f>IF((HQ433/KK433)&lt;0.335,"G",IF((HQ433/KK433)&gt;0.67,"R","A"))</f>
        <v/>
      </c>
      <c r="LA433" s="1">
        <f>IF((IB433/KK433)&lt;0.335,"G",IF((IB433/KK433)&gt;0.67,"R","A"))</f>
        <v/>
      </c>
      <c r="LB433">
        <f>IF(LQ433="0-1",INDEX(Scrape!#REF!,MATCH('HT 0-1'!KP433,Scrape!$B:$B,0)),"")</f>
        <v/>
      </c>
      <c r="LC433">
        <f>IF(LQ433="0-1",INDEX(Scrape!$A:$A,MATCH('HT 0-1'!KP433,Scrape!$B:$B,0)),"")</f>
        <v/>
      </c>
      <c r="LD433">
        <f>IF(LQ433="0-1",INDEX(Scrape!$B:$B,MATCH('HT 0-1'!KP433,Scrape!$B:$B,0)),"")</f>
        <v/>
      </c>
      <c r="LE433">
        <f>IF(LQ433="0-1",INDEX(Scrape!$C:$C,MATCH('HT 0-1'!KP433,Scrape!$B:$B,0)),"")</f>
        <v/>
      </c>
      <c r="LF433">
        <f>IF(LQ433="0-1",INDEX(Scrape!$D:$D,MATCH('HT 0-1'!KP433,Scrape!$B:$B,0)),"")</f>
        <v/>
      </c>
      <c r="LG433">
        <f>IF(LQ433="0-1",INDEX(Scrape!$E:$E,MATCH('HT 0-1'!KP433,Scrape!$B:$B,0)),"")</f>
        <v/>
      </c>
      <c r="LH433">
        <f>IF(LQ433="0-1",INDEX(Scrape!$F:$F,MATCH('HT 0-1'!KP433,Scrape!$B:$B,0)),"")</f>
        <v/>
      </c>
      <c r="LI433">
        <f>IF(LQ433="0-1",INDEX(Scrape!$G:$G,MATCH('HT 0-1'!KP433,Scrape!$B:$B,0)),"")</f>
        <v/>
      </c>
      <c r="LJ433">
        <f>IF(LQ433="0-1",INDEX(Scrape!$H:$H,MATCH('HT 0-1'!KP433,Scrape!$B:$B,0)),"")</f>
        <v/>
      </c>
      <c r="LK433">
        <f>IF(LQ433="0-1",INDEX(Scrape!$I:$I,MATCH('HT 0-1'!KP433,Scrape!$B:$B,0)),"")</f>
        <v/>
      </c>
      <c r="LL433">
        <f>IF(LQ433="0-1",INDEX(Scrape!$J:$J,MATCH('HT 0-1'!KP433,Scrape!$B:$B,0)),"")</f>
        <v/>
      </c>
      <c r="LM433">
        <f>IF(LQ433="0-1",INDEX(Scrape!$K:$K,MATCH('HT 0-1'!KP433,Scrape!$B:$B,0)),"")</f>
        <v/>
      </c>
      <c r="LN433">
        <f>IF(LQ433="0-1",INDEX(Scrape!$L:$L,MATCH('HT 0-1'!KP433,Scrape!$B:$B,0)),"")</f>
        <v/>
      </c>
      <c r="LO433">
        <f>IF(LQ433="0-1",INDEX(Scrape!$M:$M,MATCH('HT 0-1'!KP433,Scrape!$B:$B,0)),"")</f>
        <v/>
      </c>
      <c r="LP433">
        <f>IF(LQ433="0-1",INDEX(Scrape!$N:$N,MATCH('HT 0-1'!KP433,Scrape!$B:$B,0)),"")</f>
        <v/>
      </c>
      <c r="LQ433">
        <f>INDEX(Scrape!$O:$O,MATCH('HT 0-1'!KP433,Scrape!$B:$B,0))</f>
        <v/>
      </c>
      <c r="LR433">
        <f>(1/LJ433)+(1/LI433)+(1/LH433)</f>
        <v/>
      </c>
      <c r="LS433">
        <f>(1/LG433)+(1/LF433)+(1/LE433)</f>
        <v/>
      </c>
      <c r="LT433" s="8">
        <f>IF(INDEX(#REF!,MATCH(KQ433,#REF!,0))=INDEX(#REF!,MATCH(KQ433,#REF!,0)),INDEX(#REF!,MATCH(KQ433,#REF!,0)),"ERROR")</f>
        <v/>
      </c>
      <c r="LU433" s="4">
        <f>IF(KR433="G",2,IF(KR433="R",0.5,IF(KR433="A",1)))</f>
        <v/>
      </c>
      <c r="LV433" s="4">
        <f>IF(KS433="G",0.5,IF(KS433="R",2,IF(KS433="A",1)))</f>
        <v/>
      </c>
      <c r="LW433" s="4">
        <f>IF(KT433="G",2,IF(KT433="R",0.5,IF(KT433="A",1)))</f>
        <v/>
      </c>
      <c r="LX433" s="4">
        <f>IF(KU433="G",0.5,IF(KU433="R",2,IF(KU433="A",1)))</f>
        <v/>
      </c>
      <c r="LY433" s="7">
        <f>(LK433*(LU433+LX433)+(LL433*(LU433+LX433)))</f>
        <v/>
      </c>
      <c r="LZ433" s="7">
        <f>(LN433*(LV433+LW433)+(LO433*(LV433+LW433)))</f>
        <v/>
      </c>
      <c r="MA433" s="11">
        <f>LY433-LZ433</f>
        <v/>
      </c>
      <c r="MB433" s="5">
        <f>MA433+2</f>
        <v/>
      </c>
      <c r="MC433" s="6">
        <f>MA433-2</f>
        <v/>
      </c>
      <c r="MD433" s="4">
        <f>LE433</f>
        <v/>
      </c>
      <c r="ME433" s="9">
        <f>IF(MD433=0,1000,MD433+0.75)</f>
        <v/>
      </c>
      <c r="MF433" s="10">
        <f>IF(MD433=0,0,MD433-0.75)</f>
        <v/>
      </c>
      <c r="MG433" s="4">
        <f>((LM433*(LU433+LX433))-((LP433*(LV433+LW433))))</f>
        <v/>
      </c>
      <c r="MH433" s="9">
        <f>MG433*1.2</f>
        <v/>
      </c>
      <c r="MI433" s="10">
        <f>MG433*0.8</f>
        <v/>
      </c>
      <c r="MJ433">
        <f>IFERROR(NX433,"")</f>
        <v/>
      </c>
      <c r="MK433">
        <f>IFERROR(NY433,"")</f>
        <v/>
      </c>
      <c r="ML433">
        <f>IFERROR(NZ433,"")</f>
        <v/>
      </c>
      <c r="MM433">
        <f>IFERROR(OA433,"")</f>
        <v/>
      </c>
      <c r="MN433">
        <f>IFERROR(OB433,"")</f>
        <v/>
      </c>
      <c r="MO433">
        <f>IFERROR(OC433,"")</f>
        <v/>
      </c>
      <c r="MP433" s="1">
        <f>COUNTIFS(#REF!,LT433,#REF!,1,#REF!,"&gt;="&amp;MC433,#REF!,"&lt;="&amp;MB433,#REF!,"&lt;="&amp;ME433,#REF!,"&gt;="&amp;MF433,#REF!,"="&amp;KV433,#REF!,"="&amp;KX433)</f>
        <v/>
      </c>
      <c r="MQ433" s="1">
        <f>COUNTIFS(#REF!,LT433,#REF!,0,#REF!,"&gt;="&amp;MC433,#REF!,"&lt;="&amp;MB433,#REF!,"&lt;="&amp;ME433,#REF!,"&gt;="&amp;MF433,#REF!,"="&amp;KV433,#REF!,"="&amp;KX433)</f>
        <v/>
      </c>
      <c r="MR433" s="1">
        <f>COUNTIFS(#REF!,LT433,#REF!,1,#REF!,"&gt;="&amp;MC433,#REF!,"&lt;="&amp;MB433,#REF!,"&lt;="&amp;ME433,#REF!,"&gt;="&amp;MF433,#REF!,"="&amp;KW433,#REF!,"="&amp;KY433)</f>
        <v/>
      </c>
      <c r="MS433" s="1">
        <f>COUNTIFS(#REF!,LT433,#REF!,0,#REF!,"&gt;="&amp;MC433,#REF!,"&lt;="&amp;MB433,#REF!,"&lt;="&amp;ME433,#REF!,"&gt;="&amp;MF433,#REF!,"="&amp;KW433,#REF!,"="&amp;KY433)</f>
        <v/>
      </c>
      <c r="MT433" s="1">
        <f>COUNTIFS(#REF!,LT433,#REF!,1,#REF!,"&gt;="&amp;MI433,#REF!,"&lt;="&amp;MH433,#REF!,"&lt;="&amp;ME433,#REF!,"&gt;="&amp;MF433)</f>
        <v/>
      </c>
      <c r="MU433" s="1">
        <f>COUNTIFS(#REF!,LT433,#REF!,0,#REF!,"&gt;="&amp;MI433,#REF!,"&lt;="&amp;MH433,#REF!,"&lt;="&amp;ME433,#REF!,"&gt;="&amp;MF433)</f>
        <v/>
      </c>
      <c r="MV433" s="1">
        <f>COUNTIFS(#REF!,LT433,#REF!,1,#REF!,"&gt;="&amp;MI433,#REF!,"&lt;="&amp;MH433,#REF!,"="&amp;KZ433,#REF!,"="&amp;LA433,#REF!,"&lt;="&amp;ME433,#REF!,"&gt;="&amp;MF433)</f>
        <v/>
      </c>
      <c r="MW433" s="1">
        <f>COUNTIFS(#REF!,LT433,#REF!,0,#REF!,"&gt;="&amp;MI433,#REF!,"&lt;="&amp;MH433,#REF!,"="&amp;KZ433,#REF!,"="&amp;LA433,#REF!,"&lt;="&amp;ME433,#REF!,"&gt;="&amp;MF433)</f>
        <v/>
      </c>
      <c r="MX433" s="1">
        <f>COUNTIFS(#REF!,LT433,#REF!,1,#REF!,"&gt;="&amp;MC433,#REF!,"&lt;="&amp;MB433,#REF!,"&lt;="&amp;ME433,#REF!,"&gt;="&amp;MF433)</f>
        <v/>
      </c>
      <c r="MY433" s="1">
        <f>COUNTIFS(#REF!,LT433,#REF!,0,#REF!,"&gt;="&amp;MC433,#REF!,"&lt;="&amp;MB433,#REF!,"&lt;="&amp;ME433,#REF!,"&gt;="&amp;MF433)</f>
        <v/>
      </c>
      <c r="MZ433" s="1">
        <f>COUNTIFS(#REF!,LT433,#REF!,1,#REF!,"&lt;="&amp;ME433,#REF!,"&gt;="&amp;MF433,#REF!,"="&amp;KV433,#REF!,"="&amp;KX433)</f>
        <v/>
      </c>
      <c r="NA433" s="1">
        <f>COUNTIFS(#REF!,LT433,#REF!,0,#REF!,"&lt;="&amp;ME433,#REF!,"&gt;="&amp;MF433,#REF!,"="&amp;KV433,#REF!,"="&amp;KX433)</f>
        <v/>
      </c>
      <c r="NB433" s="1">
        <f>COUNTIFS(#REF!,LT433,#REF!,1,#REF!,"&lt;="&amp;ME433,#REF!,"&gt;="&amp;MF433,#REF!,"="&amp;KW433,#REF!,"="&amp;KY433)</f>
        <v/>
      </c>
      <c r="NC433" s="1">
        <f>COUNTIFS(#REF!,LT433,#REF!,0,#REF!,"&lt;="&amp;ME433,#REF!,"&gt;="&amp;MF433,#REF!,"="&amp;KW433,#REF!,"="&amp;KY433)</f>
        <v/>
      </c>
      <c r="ND433" s="1">
        <f>MP433+MR433+MT433+MV433+MX433+MZ433+NB433</f>
        <v/>
      </c>
      <c r="NE433" s="1">
        <f>MQ433+MS433+MU433+MW433+MY433+NA433+NC433</f>
        <v/>
      </c>
      <c r="NF433" s="1">
        <f>ND433+NE433</f>
        <v/>
      </c>
      <c r="NG433" s="33">
        <f>ND433/(ND433+NE433)</f>
        <v/>
      </c>
      <c r="NH433" s="3">
        <f>1/NG433</f>
        <v/>
      </c>
      <c r="NI433" s="1">
        <f>LI433</f>
        <v/>
      </c>
      <c r="NJ433" s="79">
        <f>((1-NG433)*(1/(NI433-1))*0.98-(NG433*1))</f>
        <v/>
      </c>
      <c r="NK433" s="34">
        <f>IF(LR433&lt;0.9,0,IF(AND(LR433&gt;1.1),0,1))</f>
        <v/>
      </c>
      <c r="NL433" s="34">
        <f>IF(LS433&lt;0.9,0,IF(AND(LS433&gt;1.1),0,1))</f>
        <v/>
      </c>
      <c r="NM433" s="32">
        <f>IF(NF433&gt;99,1,0)</f>
        <v/>
      </c>
      <c r="NN433" s="32">
        <f>IF(NJ433&gt;0.0799,1,0)</f>
        <v/>
      </c>
      <c r="NO433" s="32">
        <f>IF(NJ433&gt;NQ433,1,0)</f>
        <v/>
      </c>
      <c r="NP433" s="32">
        <f>NM433+NN433+NO433+NK433+NL433</f>
        <v/>
      </c>
      <c r="NQ433" s="79">
        <f>(((100*NG433)*(NI433-1)*0.98)-((1-NG433)*100))/100</f>
        <v/>
      </c>
      <c r="NR433" s="34">
        <f>IF(LR433&lt;0.9,0,IF(AND(LR433&gt;1.1),0,1))</f>
        <v/>
      </c>
      <c r="NS433" s="34">
        <f>IF(LS433&lt;0.9,0,IF(AND(LS433&gt;1.1),0,1))</f>
        <v/>
      </c>
      <c r="NT433" s="32">
        <f>IF(NF433&gt;99,1,0)</f>
        <v/>
      </c>
      <c r="NU433" s="32">
        <f>IF(NQ433&gt;0.0799,1,0)</f>
        <v/>
      </c>
      <c r="NV433" s="32">
        <f>IF(NQ433&gt;NJ433,1,0)</f>
        <v/>
      </c>
      <c r="NW433" s="32">
        <f>NT433+NU433+NV433+NR433+NS433</f>
        <v/>
      </c>
      <c r="NX433">
        <f>IF(NP433=5,"LayAway0-1",IF(AND(NW433=5),"BackAway0-1",""))</f>
        <v/>
      </c>
      <c r="NY433">
        <f>IF(NP433=5,KO433,IF(AND(NW433=5),KO433,""))</f>
        <v/>
      </c>
      <c r="NZ433">
        <f>IF(NP433=5,"Match Odds",IF(AND(NW433=5),"Match Odds",""))</f>
        <v/>
      </c>
      <c r="OA433">
        <f>IF(NP433=5,KP433,IF(AND(NW433=5),KP433,""))</f>
        <v/>
      </c>
      <c r="OB433">
        <f>IF(NP433=5,"MATCH_ODDS",IF(AND(NW433=5),"MATCH_ODDS",""))</f>
        <v/>
      </c>
      <c r="OC433">
        <f>IF(NP433=5,"LAY",IF(AND(NW433=5),"BACK",""))</f>
        <v/>
      </c>
    </row>
    <row r="434" ht="16.5" customHeight="1" thickBot="1" thickTop="1">
      <c r="A434" s="2" t="n"/>
      <c r="KN434" s="1">
        <f>IF(INDEX(#REF!,MATCH('HT 0-1'!D434,#REF!,0))=INDEX(#REF!,MATCH('HT 0-1'!D434,#REF!,0)),INDEX(#REF!,MATCH('HT 0-1'!D434,#REF!,0)),"ERROR")</f>
        <v/>
      </c>
      <c r="KO434" s="1">
        <f>IF(INDEX(#REF!,MATCH('HT 0-1'!E434,#REF!,0))=INDEX(#REF!,MATCH('HT 0-1'!E434,#REF!,0)),INDEX(#REF!,MATCH('HT 0-1'!E434,#REF!,0)),"ERROR")</f>
        <v/>
      </c>
      <c r="KP434" s="1">
        <f>KN434&amp;" v "&amp;KO434</f>
        <v/>
      </c>
      <c r="KQ434">
        <f>B434&amp;"_"&amp;C434</f>
        <v/>
      </c>
      <c r="KR434" s="1">
        <f>IF((HW434/KK434)&lt;0.335,"G",IF((HW434/KK434)&gt;0.67,"R","A"))</f>
        <v/>
      </c>
      <c r="KS434" s="1">
        <f>IF((HX434/KK434)&lt;0.335,"G",IF((HX434/KK434)&gt;0.67,"R","A"))</f>
        <v/>
      </c>
      <c r="KT434" s="1">
        <f>IF((IH434/KK434)&lt;0.335,"G",IF((IH434/KK434)&gt;0.67,"R","A"))</f>
        <v/>
      </c>
      <c r="KU434" s="1">
        <f>IF((II434/KK434)&lt;0.335,"G",IF((II434/KK434)&gt;0.67,"R","A"))</f>
        <v/>
      </c>
      <c r="KV434" s="1">
        <f>IF((HZ434/KK434)&lt;0.335,"G",IF((HZ434/KK434)&gt;0.67,"R","A"))</f>
        <v/>
      </c>
      <c r="KW434" s="1">
        <f>IF((HY434/KK434)&lt;0.335,"G",IF((HY434/KK434)&gt;0.67,"R","A"))</f>
        <v/>
      </c>
      <c r="KX434" s="1">
        <f>IF((IK434/KK434)&lt;0.335,"G",IF((IK434/KK434)&gt;0.67,"R","A"))</f>
        <v/>
      </c>
      <c r="KY434" s="1">
        <f>IF((IJ434/KK434)&lt;0.335,"G",IF((IJ434/KK434)&gt;0.67,"R","A"))</f>
        <v/>
      </c>
      <c r="KZ434" s="1">
        <f>IF((HQ434/KK434)&lt;0.335,"G",IF((HQ434/KK434)&gt;0.67,"R","A"))</f>
        <v/>
      </c>
      <c r="LA434" s="1">
        <f>IF((IB434/KK434)&lt;0.335,"G",IF((IB434/KK434)&gt;0.67,"R","A"))</f>
        <v/>
      </c>
      <c r="LB434">
        <f>IF(LQ434="0-1",INDEX(Scrape!#REF!,MATCH('HT 0-1'!KP434,Scrape!$B:$B,0)),"")</f>
        <v/>
      </c>
      <c r="LC434">
        <f>IF(LQ434="0-1",INDEX(Scrape!$A:$A,MATCH('HT 0-1'!KP434,Scrape!$B:$B,0)),"")</f>
        <v/>
      </c>
      <c r="LD434">
        <f>IF(LQ434="0-1",INDEX(Scrape!$B:$B,MATCH('HT 0-1'!KP434,Scrape!$B:$B,0)),"")</f>
        <v/>
      </c>
      <c r="LE434">
        <f>IF(LQ434="0-1",INDEX(Scrape!$C:$C,MATCH('HT 0-1'!KP434,Scrape!$B:$B,0)),"")</f>
        <v/>
      </c>
      <c r="LF434">
        <f>IF(LQ434="0-1",INDEX(Scrape!$D:$D,MATCH('HT 0-1'!KP434,Scrape!$B:$B,0)),"")</f>
        <v/>
      </c>
      <c r="LG434">
        <f>IF(LQ434="0-1",INDEX(Scrape!$E:$E,MATCH('HT 0-1'!KP434,Scrape!$B:$B,0)),"")</f>
        <v/>
      </c>
      <c r="LH434">
        <f>IF(LQ434="0-1",INDEX(Scrape!$F:$F,MATCH('HT 0-1'!KP434,Scrape!$B:$B,0)),"")</f>
        <v/>
      </c>
      <c r="LI434">
        <f>IF(LQ434="0-1",INDEX(Scrape!$G:$G,MATCH('HT 0-1'!KP434,Scrape!$B:$B,0)),"")</f>
        <v/>
      </c>
      <c r="LJ434">
        <f>IF(LQ434="0-1",INDEX(Scrape!$H:$H,MATCH('HT 0-1'!KP434,Scrape!$B:$B,0)),"")</f>
        <v/>
      </c>
      <c r="LK434">
        <f>IF(LQ434="0-1",INDEX(Scrape!$I:$I,MATCH('HT 0-1'!KP434,Scrape!$B:$B,0)),"")</f>
        <v/>
      </c>
      <c r="LL434">
        <f>IF(LQ434="0-1",INDEX(Scrape!$J:$J,MATCH('HT 0-1'!KP434,Scrape!$B:$B,0)),"")</f>
        <v/>
      </c>
      <c r="LM434">
        <f>IF(LQ434="0-1",INDEX(Scrape!$K:$K,MATCH('HT 0-1'!KP434,Scrape!$B:$B,0)),"")</f>
        <v/>
      </c>
      <c r="LN434">
        <f>IF(LQ434="0-1",INDEX(Scrape!$L:$L,MATCH('HT 0-1'!KP434,Scrape!$B:$B,0)),"")</f>
        <v/>
      </c>
      <c r="LO434">
        <f>IF(LQ434="0-1",INDEX(Scrape!$M:$M,MATCH('HT 0-1'!KP434,Scrape!$B:$B,0)),"")</f>
        <v/>
      </c>
      <c r="LP434">
        <f>IF(LQ434="0-1",INDEX(Scrape!$N:$N,MATCH('HT 0-1'!KP434,Scrape!$B:$B,0)),"")</f>
        <v/>
      </c>
      <c r="LQ434">
        <f>INDEX(Scrape!$O:$O,MATCH('HT 0-1'!KP434,Scrape!$B:$B,0))</f>
        <v/>
      </c>
      <c r="LR434">
        <f>(1/LJ434)+(1/LI434)+(1/LH434)</f>
        <v/>
      </c>
      <c r="LS434">
        <f>(1/LG434)+(1/LF434)+(1/LE434)</f>
        <v/>
      </c>
      <c r="LT434" s="8">
        <f>IF(INDEX(#REF!,MATCH(KQ434,#REF!,0))=INDEX(#REF!,MATCH(KQ434,#REF!,0)),INDEX(#REF!,MATCH(KQ434,#REF!,0)),"ERROR")</f>
        <v/>
      </c>
      <c r="LU434" s="4">
        <f>IF(KR434="G",2,IF(KR434="R",0.5,IF(KR434="A",1)))</f>
        <v/>
      </c>
      <c r="LV434" s="4">
        <f>IF(KS434="G",0.5,IF(KS434="R",2,IF(KS434="A",1)))</f>
        <v/>
      </c>
      <c r="LW434" s="4">
        <f>IF(KT434="G",2,IF(KT434="R",0.5,IF(KT434="A",1)))</f>
        <v/>
      </c>
      <c r="LX434" s="4">
        <f>IF(KU434="G",0.5,IF(KU434="R",2,IF(KU434="A",1)))</f>
        <v/>
      </c>
      <c r="LY434" s="7">
        <f>(LK434*(LU434+LX434)+(LL434*(LU434+LX434)))</f>
        <v/>
      </c>
      <c r="LZ434" s="7">
        <f>(LN434*(LV434+LW434)+(LO434*(LV434+LW434)))</f>
        <v/>
      </c>
      <c r="MA434" s="11">
        <f>LY434-LZ434</f>
        <v/>
      </c>
      <c r="MB434" s="5">
        <f>MA434+2</f>
        <v/>
      </c>
      <c r="MC434" s="6">
        <f>MA434-2</f>
        <v/>
      </c>
      <c r="MD434" s="4">
        <f>LE434</f>
        <v/>
      </c>
      <c r="ME434" s="9">
        <f>IF(MD434=0,1000,MD434+0.75)</f>
        <v/>
      </c>
      <c r="MF434" s="10">
        <f>IF(MD434=0,0,MD434-0.75)</f>
        <v/>
      </c>
      <c r="MG434" s="4">
        <f>((LM434*(LU434+LX434))-((LP434*(LV434+LW434))))</f>
        <v/>
      </c>
      <c r="MH434" s="9">
        <f>MG434*1.2</f>
        <v/>
      </c>
      <c r="MI434" s="10">
        <f>MG434*0.8</f>
        <v/>
      </c>
      <c r="MJ434">
        <f>IFERROR(NX434,"")</f>
        <v/>
      </c>
      <c r="MK434">
        <f>IFERROR(NY434,"")</f>
        <v/>
      </c>
      <c r="ML434">
        <f>IFERROR(NZ434,"")</f>
        <v/>
      </c>
      <c r="MM434">
        <f>IFERROR(OA434,"")</f>
        <v/>
      </c>
      <c r="MN434">
        <f>IFERROR(OB434,"")</f>
        <v/>
      </c>
      <c r="MO434">
        <f>IFERROR(OC434,"")</f>
        <v/>
      </c>
      <c r="MP434" s="1">
        <f>COUNTIFS(#REF!,LT434,#REF!,1,#REF!,"&gt;="&amp;MC434,#REF!,"&lt;="&amp;MB434,#REF!,"&lt;="&amp;ME434,#REF!,"&gt;="&amp;MF434,#REF!,"="&amp;KV434,#REF!,"="&amp;KX434)</f>
        <v/>
      </c>
      <c r="MQ434" s="1">
        <f>COUNTIFS(#REF!,LT434,#REF!,0,#REF!,"&gt;="&amp;MC434,#REF!,"&lt;="&amp;MB434,#REF!,"&lt;="&amp;ME434,#REF!,"&gt;="&amp;MF434,#REF!,"="&amp;KV434,#REF!,"="&amp;KX434)</f>
        <v/>
      </c>
      <c r="MR434" s="1">
        <f>COUNTIFS(#REF!,LT434,#REF!,1,#REF!,"&gt;="&amp;MC434,#REF!,"&lt;="&amp;MB434,#REF!,"&lt;="&amp;ME434,#REF!,"&gt;="&amp;MF434,#REF!,"="&amp;KW434,#REF!,"="&amp;KY434)</f>
        <v/>
      </c>
      <c r="MS434" s="1">
        <f>COUNTIFS(#REF!,LT434,#REF!,0,#REF!,"&gt;="&amp;MC434,#REF!,"&lt;="&amp;MB434,#REF!,"&lt;="&amp;ME434,#REF!,"&gt;="&amp;MF434,#REF!,"="&amp;KW434,#REF!,"="&amp;KY434)</f>
        <v/>
      </c>
      <c r="MT434" s="1">
        <f>COUNTIFS(#REF!,LT434,#REF!,1,#REF!,"&gt;="&amp;MI434,#REF!,"&lt;="&amp;MH434,#REF!,"&lt;="&amp;ME434,#REF!,"&gt;="&amp;MF434)</f>
        <v/>
      </c>
      <c r="MU434" s="1">
        <f>COUNTIFS(#REF!,LT434,#REF!,0,#REF!,"&gt;="&amp;MI434,#REF!,"&lt;="&amp;MH434,#REF!,"&lt;="&amp;ME434,#REF!,"&gt;="&amp;MF434)</f>
        <v/>
      </c>
      <c r="MV434" s="1">
        <f>COUNTIFS(#REF!,LT434,#REF!,1,#REF!,"&gt;="&amp;MI434,#REF!,"&lt;="&amp;MH434,#REF!,"="&amp;KZ434,#REF!,"="&amp;LA434,#REF!,"&lt;="&amp;ME434,#REF!,"&gt;="&amp;MF434)</f>
        <v/>
      </c>
      <c r="MW434" s="1">
        <f>COUNTIFS(#REF!,LT434,#REF!,0,#REF!,"&gt;="&amp;MI434,#REF!,"&lt;="&amp;MH434,#REF!,"="&amp;KZ434,#REF!,"="&amp;LA434,#REF!,"&lt;="&amp;ME434,#REF!,"&gt;="&amp;MF434)</f>
        <v/>
      </c>
      <c r="MX434" s="1">
        <f>COUNTIFS(#REF!,LT434,#REF!,1,#REF!,"&gt;="&amp;MC434,#REF!,"&lt;="&amp;MB434,#REF!,"&lt;="&amp;ME434,#REF!,"&gt;="&amp;MF434)</f>
        <v/>
      </c>
      <c r="MY434" s="1">
        <f>COUNTIFS(#REF!,LT434,#REF!,0,#REF!,"&gt;="&amp;MC434,#REF!,"&lt;="&amp;MB434,#REF!,"&lt;="&amp;ME434,#REF!,"&gt;="&amp;MF434)</f>
        <v/>
      </c>
      <c r="MZ434" s="1">
        <f>COUNTIFS(#REF!,LT434,#REF!,1,#REF!,"&lt;="&amp;ME434,#REF!,"&gt;="&amp;MF434,#REF!,"="&amp;KV434,#REF!,"="&amp;KX434)</f>
        <v/>
      </c>
      <c r="NA434" s="1">
        <f>COUNTIFS(#REF!,LT434,#REF!,0,#REF!,"&lt;="&amp;ME434,#REF!,"&gt;="&amp;MF434,#REF!,"="&amp;KV434,#REF!,"="&amp;KX434)</f>
        <v/>
      </c>
      <c r="NB434" s="1">
        <f>COUNTIFS(#REF!,LT434,#REF!,1,#REF!,"&lt;="&amp;ME434,#REF!,"&gt;="&amp;MF434,#REF!,"="&amp;KW434,#REF!,"="&amp;KY434)</f>
        <v/>
      </c>
      <c r="NC434" s="1">
        <f>COUNTIFS(#REF!,LT434,#REF!,0,#REF!,"&lt;="&amp;ME434,#REF!,"&gt;="&amp;MF434,#REF!,"="&amp;KW434,#REF!,"="&amp;KY434)</f>
        <v/>
      </c>
      <c r="ND434" s="1">
        <f>MP434+MR434+MT434+MV434+MX434+MZ434+NB434</f>
        <v/>
      </c>
      <c r="NE434" s="1">
        <f>MQ434+MS434+MU434+MW434+MY434+NA434+NC434</f>
        <v/>
      </c>
      <c r="NF434" s="1">
        <f>ND434+NE434</f>
        <v/>
      </c>
      <c r="NG434" s="33">
        <f>ND434/(ND434+NE434)</f>
        <v/>
      </c>
      <c r="NH434" s="3">
        <f>1/NG434</f>
        <v/>
      </c>
      <c r="NI434" s="1">
        <f>LI434</f>
        <v/>
      </c>
      <c r="NJ434" s="79">
        <f>((1-NG434)*(1/(NI434-1))*0.98-(NG434*1))</f>
        <v/>
      </c>
      <c r="NK434" s="34">
        <f>IF(LR434&lt;0.9,0,IF(AND(LR434&gt;1.1),0,1))</f>
        <v/>
      </c>
      <c r="NL434" s="34">
        <f>IF(LS434&lt;0.9,0,IF(AND(LS434&gt;1.1),0,1))</f>
        <v/>
      </c>
      <c r="NM434" s="32">
        <f>IF(NF434&gt;99,1,0)</f>
        <v/>
      </c>
      <c r="NN434" s="32">
        <f>IF(NJ434&gt;0.0799,1,0)</f>
        <v/>
      </c>
      <c r="NO434" s="32">
        <f>IF(NJ434&gt;NQ434,1,0)</f>
        <v/>
      </c>
      <c r="NP434" s="32">
        <f>NM434+NN434+NO434+NK434+NL434</f>
        <v/>
      </c>
      <c r="NQ434" s="79">
        <f>(((100*NG434)*(NI434-1)*0.98)-((1-NG434)*100))/100</f>
        <v/>
      </c>
      <c r="NR434" s="34">
        <f>IF(LR434&lt;0.9,0,IF(AND(LR434&gt;1.1),0,1))</f>
        <v/>
      </c>
      <c r="NS434" s="34">
        <f>IF(LS434&lt;0.9,0,IF(AND(LS434&gt;1.1),0,1))</f>
        <v/>
      </c>
      <c r="NT434" s="32">
        <f>IF(NF434&gt;99,1,0)</f>
        <v/>
      </c>
      <c r="NU434" s="32">
        <f>IF(NQ434&gt;0.0799,1,0)</f>
        <v/>
      </c>
      <c r="NV434" s="32">
        <f>IF(NQ434&gt;NJ434,1,0)</f>
        <v/>
      </c>
      <c r="NW434" s="32">
        <f>NT434+NU434+NV434+NR434+NS434</f>
        <v/>
      </c>
      <c r="NX434">
        <f>IF(NP434=5,"LayAway0-1",IF(AND(NW434=5),"BackAway0-1",""))</f>
        <v/>
      </c>
      <c r="NY434">
        <f>IF(NP434=5,KO434,IF(AND(NW434=5),KO434,""))</f>
        <v/>
      </c>
      <c r="NZ434">
        <f>IF(NP434=5,"Match Odds",IF(AND(NW434=5),"Match Odds",""))</f>
        <v/>
      </c>
      <c r="OA434">
        <f>IF(NP434=5,KP434,IF(AND(NW434=5),KP434,""))</f>
        <v/>
      </c>
      <c r="OB434">
        <f>IF(NP434=5,"MATCH_ODDS",IF(AND(NW434=5),"MATCH_ODDS",""))</f>
        <v/>
      </c>
      <c r="OC434">
        <f>IF(NP434=5,"LAY",IF(AND(NW434=5),"BACK",""))</f>
        <v/>
      </c>
    </row>
    <row r="435" ht="16.5" customHeight="1" thickBot="1" thickTop="1">
      <c r="A435" s="2" t="n"/>
      <c r="KN435" s="1">
        <f>IF(INDEX(#REF!,MATCH('HT 0-1'!D435,#REF!,0))=INDEX(#REF!,MATCH('HT 0-1'!D435,#REF!,0)),INDEX(#REF!,MATCH('HT 0-1'!D435,#REF!,0)),"ERROR")</f>
        <v/>
      </c>
      <c r="KO435" s="1">
        <f>IF(INDEX(#REF!,MATCH('HT 0-1'!E435,#REF!,0))=INDEX(#REF!,MATCH('HT 0-1'!E435,#REF!,0)),INDEX(#REF!,MATCH('HT 0-1'!E435,#REF!,0)),"ERROR")</f>
        <v/>
      </c>
      <c r="KP435" s="1">
        <f>KN435&amp;" v "&amp;KO435</f>
        <v/>
      </c>
      <c r="KQ435">
        <f>B435&amp;"_"&amp;C435</f>
        <v/>
      </c>
      <c r="KR435" s="1">
        <f>IF((HW435/KK435)&lt;0.335,"G",IF((HW435/KK435)&gt;0.67,"R","A"))</f>
        <v/>
      </c>
      <c r="KS435" s="1">
        <f>IF((HX435/KK435)&lt;0.335,"G",IF((HX435/KK435)&gt;0.67,"R","A"))</f>
        <v/>
      </c>
      <c r="KT435" s="1">
        <f>IF((IH435/KK435)&lt;0.335,"G",IF((IH435/KK435)&gt;0.67,"R","A"))</f>
        <v/>
      </c>
      <c r="KU435" s="1">
        <f>IF((II435/KK435)&lt;0.335,"G",IF((II435/KK435)&gt;0.67,"R","A"))</f>
        <v/>
      </c>
      <c r="KV435" s="1">
        <f>IF((HZ435/KK435)&lt;0.335,"G",IF((HZ435/KK435)&gt;0.67,"R","A"))</f>
        <v/>
      </c>
      <c r="KW435" s="1">
        <f>IF((HY435/KK435)&lt;0.335,"G",IF((HY435/KK435)&gt;0.67,"R","A"))</f>
        <v/>
      </c>
      <c r="KX435" s="1">
        <f>IF((IK435/KK435)&lt;0.335,"G",IF((IK435/KK435)&gt;0.67,"R","A"))</f>
        <v/>
      </c>
      <c r="KY435" s="1">
        <f>IF((IJ435/KK435)&lt;0.335,"G",IF((IJ435/KK435)&gt;0.67,"R","A"))</f>
        <v/>
      </c>
      <c r="KZ435" s="1">
        <f>IF((HQ435/KK435)&lt;0.335,"G",IF((HQ435/KK435)&gt;0.67,"R","A"))</f>
        <v/>
      </c>
      <c r="LA435" s="1">
        <f>IF((IB435/KK435)&lt;0.335,"G",IF((IB435/KK435)&gt;0.67,"R","A"))</f>
        <v/>
      </c>
      <c r="LB435">
        <f>IF(LQ435="0-1",INDEX(Scrape!#REF!,MATCH('HT 0-1'!KP435,Scrape!$B:$B,0)),"")</f>
        <v/>
      </c>
      <c r="LC435">
        <f>IF(LQ435="0-1",INDEX(Scrape!$A:$A,MATCH('HT 0-1'!KP435,Scrape!$B:$B,0)),"")</f>
        <v/>
      </c>
      <c r="LD435">
        <f>IF(LQ435="0-1",INDEX(Scrape!$B:$B,MATCH('HT 0-1'!KP435,Scrape!$B:$B,0)),"")</f>
        <v/>
      </c>
      <c r="LE435">
        <f>IF(LQ435="0-1",INDEX(Scrape!$C:$C,MATCH('HT 0-1'!KP435,Scrape!$B:$B,0)),"")</f>
        <v/>
      </c>
      <c r="LF435">
        <f>IF(LQ435="0-1",INDEX(Scrape!$D:$D,MATCH('HT 0-1'!KP435,Scrape!$B:$B,0)),"")</f>
        <v/>
      </c>
      <c r="LG435">
        <f>IF(LQ435="0-1",INDEX(Scrape!$E:$E,MATCH('HT 0-1'!KP435,Scrape!$B:$B,0)),"")</f>
        <v/>
      </c>
      <c r="LH435">
        <f>IF(LQ435="0-1",INDEX(Scrape!$F:$F,MATCH('HT 0-1'!KP435,Scrape!$B:$B,0)),"")</f>
        <v/>
      </c>
      <c r="LI435">
        <f>IF(LQ435="0-1",INDEX(Scrape!$G:$G,MATCH('HT 0-1'!KP435,Scrape!$B:$B,0)),"")</f>
        <v/>
      </c>
      <c r="LJ435">
        <f>IF(LQ435="0-1",INDEX(Scrape!$H:$H,MATCH('HT 0-1'!KP435,Scrape!$B:$B,0)),"")</f>
        <v/>
      </c>
      <c r="LK435">
        <f>IF(LQ435="0-1",INDEX(Scrape!$I:$I,MATCH('HT 0-1'!KP435,Scrape!$B:$B,0)),"")</f>
        <v/>
      </c>
      <c r="LL435">
        <f>IF(LQ435="0-1",INDEX(Scrape!$J:$J,MATCH('HT 0-1'!KP435,Scrape!$B:$B,0)),"")</f>
        <v/>
      </c>
      <c r="LM435">
        <f>IF(LQ435="0-1",INDEX(Scrape!$K:$K,MATCH('HT 0-1'!KP435,Scrape!$B:$B,0)),"")</f>
        <v/>
      </c>
      <c r="LN435">
        <f>IF(LQ435="0-1",INDEX(Scrape!$L:$L,MATCH('HT 0-1'!KP435,Scrape!$B:$B,0)),"")</f>
        <v/>
      </c>
      <c r="LO435">
        <f>IF(LQ435="0-1",INDEX(Scrape!$M:$M,MATCH('HT 0-1'!KP435,Scrape!$B:$B,0)),"")</f>
        <v/>
      </c>
      <c r="LP435">
        <f>IF(LQ435="0-1",INDEX(Scrape!$N:$N,MATCH('HT 0-1'!KP435,Scrape!$B:$B,0)),"")</f>
        <v/>
      </c>
      <c r="LQ435">
        <f>INDEX(Scrape!$O:$O,MATCH('HT 0-1'!KP435,Scrape!$B:$B,0))</f>
        <v/>
      </c>
      <c r="LR435">
        <f>(1/LJ435)+(1/LI435)+(1/LH435)</f>
        <v/>
      </c>
      <c r="LS435">
        <f>(1/LG435)+(1/LF435)+(1/LE435)</f>
        <v/>
      </c>
      <c r="LT435" s="8">
        <f>IF(INDEX(#REF!,MATCH(KQ435,#REF!,0))=INDEX(#REF!,MATCH(KQ435,#REF!,0)),INDEX(#REF!,MATCH(KQ435,#REF!,0)),"ERROR")</f>
        <v/>
      </c>
      <c r="LU435" s="4">
        <f>IF(KR435="G",2,IF(KR435="R",0.5,IF(KR435="A",1)))</f>
        <v/>
      </c>
      <c r="LV435" s="4">
        <f>IF(KS435="G",0.5,IF(KS435="R",2,IF(KS435="A",1)))</f>
        <v/>
      </c>
      <c r="LW435" s="4">
        <f>IF(KT435="G",2,IF(KT435="R",0.5,IF(KT435="A",1)))</f>
        <v/>
      </c>
      <c r="LX435" s="4">
        <f>IF(KU435="G",0.5,IF(KU435="R",2,IF(KU435="A",1)))</f>
        <v/>
      </c>
      <c r="LY435" s="7">
        <f>(LK435*(LU435+LX435)+(LL435*(LU435+LX435)))</f>
        <v/>
      </c>
      <c r="LZ435" s="7">
        <f>(LN435*(LV435+LW435)+(LO435*(LV435+LW435)))</f>
        <v/>
      </c>
      <c r="MA435" s="11">
        <f>LY435-LZ435</f>
        <v/>
      </c>
      <c r="MB435" s="5">
        <f>MA435+2</f>
        <v/>
      </c>
      <c r="MC435" s="6">
        <f>MA435-2</f>
        <v/>
      </c>
      <c r="MD435" s="4">
        <f>LE435</f>
        <v/>
      </c>
      <c r="ME435" s="9">
        <f>IF(MD435=0,1000,MD435+0.75)</f>
        <v/>
      </c>
      <c r="MF435" s="10">
        <f>IF(MD435=0,0,MD435-0.75)</f>
        <v/>
      </c>
      <c r="MG435" s="4">
        <f>((LM435*(LU435+LX435))-((LP435*(LV435+LW435))))</f>
        <v/>
      </c>
      <c r="MH435" s="9">
        <f>MG435*1.2</f>
        <v/>
      </c>
      <c r="MI435" s="10">
        <f>MG435*0.8</f>
        <v/>
      </c>
      <c r="MJ435">
        <f>IFERROR(NX435,"")</f>
        <v/>
      </c>
      <c r="MK435">
        <f>IFERROR(NY435,"")</f>
        <v/>
      </c>
      <c r="ML435">
        <f>IFERROR(NZ435,"")</f>
        <v/>
      </c>
      <c r="MM435">
        <f>IFERROR(OA435,"")</f>
        <v/>
      </c>
      <c r="MN435">
        <f>IFERROR(OB435,"")</f>
        <v/>
      </c>
      <c r="MO435">
        <f>IFERROR(OC435,"")</f>
        <v/>
      </c>
      <c r="MP435" s="1">
        <f>COUNTIFS(#REF!,LT435,#REF!,1,#REF!,"&gt;="&amp;MC435,#REF!,"&lt;="&amp;MB435,#REF!,"&lt;="&amp;ME435,#REF!,"&gt;="&amp;MF435,#REF!,"="&amp;KV435,#REF!,"="&amp;KX435)</f>
        <v/>
      </c>
      <c r="MQ435" s="1">
        <f>COUNTIFS(#REF!,LT435,#REF!,0,#REF!,"&gt;="&amp;MC435,#REF!,"&lt;="&amp;MB435,#REF!,"&lt;="&amp;ME435,#REF!,"&gt;="&amp;MF435,#REF!,"="&amp;KV435,#REF!,"="&amp;KX435)</f>
        <v/>
      </c>
      <c r="MR435" s="1">
        <f>COUNTIFS(#REF!,LT435,#REF!,1,#REF!,"&gt;="&amp;MC435,#REF!,"&lt;="&amp;MB435,#REF!,"&lt;="&amp;ME435,#REF!,"&gt;="&amp;MF435,#REF!,"="&amp;KW435,#REF!,"="&amp;KY435)</f>
        <v/>
      </c>
      <c r="MS435" s="1">
        <f>COUNTIFS(#REF!,LT435,#REF!,0,#REF!,"&gt;="&amp;MC435,#REF!,"&lt;="&amp;MB435,#REF!,"&lt;="&amp;ME435,#REF!,"&gt;="&amp;MF435,#REF!,"="&amp;KW435,#REF!,"="&amp;KY435)</f>
        <v/>
      </c>
      <c r="MT435" s="1">
        <f>COUNTIFS(#REF!,LT435,#REF!,1,#REF!,"&gt;="&amp;MI435,#REF!,"&lt;="&amp;MH435,#REF!,"&lt;="&amp;ME435,#REF!,"&gt;="&amp;MF435)</f>
        <v/>
      </c>
      <c r="MU435" s="1">
        <f>COUNTIFS(#REF!,LT435,#REF!,0,#REF!,"&gt;="&amp;MI435,#REF!,"&lt;="&amp;MH435,#REF!,"&lt;="&amp;ME435,#REF!,"&gt;="&amp;MF435)</f>
        <v/>
      </c>
      <c r="MV435" s="1">
        <f>COUNTIFS(#REF!,LT435,#REF!,1,#REF!,"&gt;="&amp;MI435,#REF!,"&lt;="&amp;MH435,#REF!,"="&amp;KZ435,#REF!,"="&amp;LA435,#REF!,"&lt;="&amp;ME435,#REF!,"&gt;="&amp;MF435)</f>
        <v/>
      </c>
      <c r="MW435" s="1">
        <f>COUNTIFS(#REF!,LT435,#REF!,0,#REF!,"&gt;="&amp;MI435,#REF!,"&lt;="&amp;MH435,#REF!,"="&amp;KZ435,#REF!,"="&amp;LA435,#REF!,"&lt;="&amp;ME435,#REF!,"&gt;="&amp;MF435)</f>
        <v/>
      </c>
      <c r="MX435" s="1">
        <f>COUNTIFS(#REF!,LT435,#REF!,1,#REF!,"&gt;="&amp;MC435,#REF!,"&lt;="&amp;MB435,#REF!,"&lt;="&amp;ME435,#REF!,"&gt;="&amp;MF435)</f>
        <v/>
      </c>
      <c r="MY435" s="1">
        <f>COUNTIFS(#REF!,LT435,#REF!,0,#REF!,"&gt;="&amp;MC435,#REF!,"&lt;="&amp;MB435,#REF!,"&lt;="&amp;ME435,#REF!,"&gt;="&amp;MF435)</f>
        <v/>
      </c>
      <c r="MZ435" s="1">
        <f>COUNTIFS(#REF!,LT435,#REF!,1,#REF!,"&lt;="&amp;ME435,#REF!,"&gt;="&amp;MF435,#REF!,"="&amp;KV435,#REF!,"="&amp;KX435)</f>
        <v/>
      </c>
      <c r="NA435" s="1">
        <f>COUNTIFS(#REF!,LT435,#REF!,0,#REF!,"&lt;="&amp;ME435,#REF!,"&gt;="&amp;MF435,#REF!,"="&amp;KV435,#REF!,"="&amp;KX435)</f>
        <v/>
      </c>
      <c r="NB435" s="1">
        <f>COUNTIFS(#REF!,LT435,#REF!,1,#REF!,"&lt;="&amp;ME435,#REF!,"&gt;="&amp;MF435,#REF!,"="&amp;KW435,#REF!,"="&amp;KY435)</f>
        <v/>
      </c>
      <c r="NC435" s="1">
        <f>COUNTIFS(#REF!,LT435,#REF!,0,#REF!,"&lt;="&amp;ME435,#REF!,"&gt;="&amp;MF435,#REF!,"="&amp;KW435,#REF!,"="&amp;KY435)</f>
        <v/>
      </c>
      <c r="ND435" s="1">
        <f>MP435+MR435+MT435+MV435+MX435+MZ435+NB435</f>
        <v/>
      </c>
      <c r="NE435" s="1">
        <f>MQ435+MS435+MU435+MW435+MY435+NA435+NC435</f>
        <v/>
      </c>
      <c r="NF435" s="1">
        <f>ND435+NE435</f>
        <v/>
      </c>
      <c r="NG435" s="33">
        <f>ND435/(ND435+NE435)</f>
        <v/>
      </c>
      <c r="NH435" s="3">
        <f>1/NG435</f>
        <v/>
      </c>
      <c r="NI435" s="1">
        <f>LI435</f>
        <v/>
      </c>
      <c r="NJ435" s="79">
        <f>((1-NG435)*(1/(NI435-1))*0.98-(NG435*1))</f>
        <v/>
      </c>
      <c r="NK435" s="34">
        <f>IF(LR435&lt;0.9,0,IF(AND(LR435&gt;1.1),0,1))</f>
        <v/>
      </c>
      <c r="NL435" s="34">
        <f>IF(LS435&lt;0.9,0,IF(AND(LS435&gt;1.1),0,1))</f>
        <v/>
      </c>
      <c r="NM435" s="32">
        <f>IF(NF435&gt;99,1,0)</f>
        <v/>
      </c>
      <c r="NN435" s="32">
        <f>IF(NJ435&gt;0.0799,1,0)</f>
        <v/>
      </c>
      <c r="NO435" s="32">
        <f>IF(NJ435&gt;NQ435,1,0)</f>
        <v/>
      </c>
      <c r="NP435" s="32">
        <f>NM435+NN435+NO435+NK435+NL435</f>
        <v/>
      </c>
      <c r="NQ435" s="79">
        <f>(((100*NG435)*(NI435-1)*0.98)-((1-NG435)*100))/100</f>
        <v/>
      </c>
      <c r="NR435" s="34">
        <f>IF(LR435&lt;0.9,0,IF(AND(LR435&gt;1.1),0,1))</f>
        <v/>
      </c>
      <c r="NS435" s="34">
        <f>IF(LS435&lt;0.9,0,IF(AND(LS435&gt;1.1),0,1))</f>
        <v/>
      </c>
      <c r="NT435" s="32">
        <f>IF(NF435&gt;99,1,0)</f>
        <v/>
      </c>
      <c r="NU435" s="32">
        <f>IF(NQ435&gt;0.0799,1,0)</f>
        <v/>
      </c>
      <c r="NV435" s="32">
        <f>IF(NQ435&gt;NJ435,1,0)</f>
        <v/>
      </c>
      <c r="NW435" s="32">
        <f>NT435+NU435+NV435+NR435+NS435</f>
        <v/>
      </c>
      <c r="NX435">
        <f>IF(NP435=5,"LayAway0-1",IF(AND(NW435=5),"BackAway0-1",""))</f>
        <v/>
      </c>
      <c r="NY435">
        <f>IF(NP435=5,KO435,IF(AND(NW435=5),KO435,""))</f>
        <v/>
      </c>
      <c r="NZ435">
        <f>IF(NP435=5,"Match Odds",IF(AND(NW435=5),"Match Odds",""))</f>
        <v/>
      </c>
      <c r="OA435">
        <f>IF(NP435=5,KP435,IF(AND(NW435=5),KP435,""))</f>
        <v/>
      </c>
      <c r="OB435">
        <f>IF(NP435=5,"MATCH_ODDS",IF(AND(NW435=5),"MATCH_ODDS",""))</f>
        <v/>
      </c>
      <c r="OC435">
        <f>IF(NP435=5,"LAY",IF(AND(NW435=5),"BACK",""))</f>
        <v/>
      </c>
    </row>
    <row r="436" ht="16.5" customHeight="1" thickBot="1" thickTop="1">
      <c r="A436" s="2" t="n"/>
      <c r="KN436" s="1">
        <f>IF(INDEX(#REF!,MATCH('HT 0-1'!D436,#REF!,0))=INDEX(#REF!,MATCH('HT 0-1'!D436,#REF!,0)),INDEX(#REF!,MATCH('HT 0-1'!D436,#REF!,0)),"ERROR")</f>
        <v/>
      </c>
      <c r="KO436" s="1">
        <f>IF(INDEX(#REF!,MATCH('HT 0-1'!E436,#REF!,0))=INDEX(#REF!,MATCH('HT 0-1'!E436,#REF!,0)),INDEX(#REF!,MATCH('HT 0-1'!E436,#REF!,0)),"ERROR")</f>
        <v/>
      </c>
      <c r="KP436" s="1">
        <f>KN436&amp;" v "&amp;KO436</f>
        <v/>
      </c>
      <c r="KQ436">
        <f>B436&amp;"_"&amp;C436</f>
        <v/>
      </c>
      <c r="KR436" s="1">
        <f>IF((HW436/KK436)&lt;0.335,"G",IF((HW436/KK436)&gt;0.67,"R","A"))</f>
        <v/>
      </c>
      <c r="KS436" s="1">
        <f>IF((HX436/KK436)&lt;0.335,"G",IF((HX436/KK436)&gt;0.67,"R","A"))</f>
        <v/>
      </c>
      <c r="KT436" s="1">
        <f>IF((IH436/KK436)&lt;0.335,"G",IF((IH436/KK436)&gt;0.67,"R","A"))</f>
        <v/>
      </c>
      <c r="KU436" s="1">
        <f>IF((II436/KK436)&lt;0.335,"G",IF((II436/KK436)&gt;0.67,"R","A"))</f>
        <v/>
      </c>
      <c r="KV436" s="1">
        <f>IF((HZ436/KK436)&lt;0.335,"G",IF((HZ436/KK436)&gt;0.67,"R","A"))</f>
        <v/>
      </c>
      <c r="KW436" s="1">
        <f>IF((HY436/KK436)&lt;0.335,"G",IF((HY436/KK436)&gt;0.67,"R","A"))</f>
        <v/>
      </c>
      <c r="KX436" s="1">
        <f>IF((IK436/KK436)&lt;0.335,"G",IF((IK436/KK436)&gt;0.67,"R","A"))</f>
        <v/>
      </c>
      <c r="KY436" s="1">
        <f>IF((IJ436/KK436)&lt;0.335,"G",IF((IJ436/KK436)&gt;0.67,"R","A"))</f>
        <v/>
      </c>
      <c r="KZ436" s="1">
        <f>IF((HQ436/KK436)&lt;0.335,"G",IF((HQ436/KK436)&gt;0.67,"R","A"))</f>
        <v/>
      </c>
      <c r="LA436" s="1">
        <f>IF((IB436/KK436)&lt;0.335,"G",IF((IB436/KK436)&gt;0.67,"R","A"))</f>
        <v/>
      </c>
      <c r="LB436">
        <f>IF(LQ436="0-1",INDEX(Scrape!#REF!,MATCH('HT 0-1'!KP436,Scrape!$B:$B,0)),"")</f>
        <v/>
      </c>
      <c r="LC436">
        <f>IF(LQ436="0-1",INDEX(Scrape!$A:$A,MATCH('HT 0-1'!KP436,Scrape!$B:$B,0)),"")</f>
        <v/>
      </c>
      <c r="LD436">
        <f>IF(LQ436="0-1",INDEX(Scrape!$B:$B,MATCH('HT 0-1'!KP436,Scrape!$B:$B,0)),"")</f>
        <v/>
      </c>
      <c r="LE436">
        <f>IF(LQ436="0-1",INDEX(Scrape!$C:$C,MATCH('HT 0-1'!KP436,Scrape!$B:$B,0)),"")</f>
        <v/>
      </c>
      <c r="LF436">
        <f>IF(LQ436="0-1",INDEX(Scrape!$D:$D,MATCH('HT 0-1'!KP436,Scrape!$B:$B,0)),"")</f>
        <v/>
      </c>
      <c r="LG436">
        <f>IF(LQ436="0-1",INDEX(Scrape!$E:$E,MATCH('HT 0-1'!KP436,Scrape!$B:$B,0)),"")</f>
        <v/>
      </c>
      <c r="LH436">
        <f>IF(LQ436="0-1",INDEX(Scrape!$F:$F,MATCH('HT 0-1'!KP436,Scrape!$B:$B,0)),"")</f>
        <v/>
      </c>
      <c r="LI436">
        <f>IF(LQ436="0-1",INDEX(Scrape!$G:$G,MATCH('HT 0-1'!KP436,Scrape!$B:$B,0)),"")</f>
        <v/>
      </c>
      <c r="LJ436">
        <f>IF(LQ436="0-1",INDEX(Scrape!$H:$H,MATCH('HT 0-1'!KP436,Scrape!$B:$B,0)),"")</f>
        <v/>
      </c>
      <c r="LK436">
        <f>IF(LQ436="0-1",INDEX(Scrape!$I:$I,MATCH('HT 0-1'!KP436,Scrape!$B:$B,0)),"")</f>
        <v/>
      </c>
      <c r="LL436">
        <f>IF(LQ436="0-1",INDEX(Scrape!$J:$J,MATCH('HT 0-1'!KP436,Scrape!$B:$B,0)),"")</f>
        <v/>
      </c>
      <c r="LM436">
        <f>IF(LQ436="0-1",INDEX(Scrape!$K:$K,MATCH('HT 0-1'!KP436,Scrape!$B:$B,0)),"")</f>
        <v/>
      </c>
      <c r="LN436">
        <f>IF(LQ436="0-1",INDEX(Scrape!$L:$L,MATCH('HT 0-1'!KP436,Scrape!$B:$B,0)),"")</f>
        <v/>
      </c>
      <c r="LO436">
        <f>IF(LQ436="0-1",INDEX(Scrape!$M:$M,MATCH('HT 0-1'!KP436,Scrape!$B:$B,0)),"")</f>
        <v/>
      </c>
      <c r="LP436">
        <f>IF(LQ436="0-1",INDEX(Scrape!$N:$N,MATCH('HT 0-1'!KP436,Scrape!$B:$B,0)),"")</f>
        <v/>
      </c>
      <c r="LQ436">
        <f>INDEX(Scrape!$O:$O,MATCH('HT 0-1'!KP436,Scrape!$B:$B,0))</f>
        <v/>
      </c>
      <c r="LR436">
        <f>(1/LJ436)+(1/LI436)+(1/LH436)</f>
        <v/>
      </c>
      <c r="LS436">
        <f>(1/LG436)+(1/LF436)+(1/LE436)</f>
        <v/>
      </c>
      <c r="LT436" s="8">
        <f>IF(INDEX(#REF!,MATCH(KQ436,#REF!,0))=INDEX(#REF!,MATCH(KQ436,#REF!,0)),INDEX(#REF!,MATCH(KQ436,#REF!,0)),"ERROR")</f>
        <v/>
      </c>
      <c r="LU436" s="4">
        <f>IF(KR436="G",2,IF(KR436="R",0.5,IF(KR436="A",1)))</f>
        <v/>
      </c>
      <c r="LV436" s="4">
        <f>IF(KS436="G",0.5,IF(KS436="R",2,IF(KS436="A",1)))</f>
        <v/>
      </c>
      <c r="LW436" s="4">
        <f>IF(KT436="G",2,IF(KT436="R",0.5,IF(KT436="A",1)))</f>
        <v/>
      </c>
      <c r="LX436" s="4">
        <f>IF(KU436="G",0.5,IF(KU436="R",2,IF(KU436="A",1)))</f>
        <v/>
      </c>
      <c r="LY436" s="7">
        <f>(LK436*(LU436+LX436)+(LL436*(LU436+LX436)))</f>
        <v/>
      </c>
      <c r="LZ436" s="7">
        <f>(LN436*(LV436+LW436)+(LO436*(LV436+LW436)))</f>
        <v/>
      </c>
      <c r="MA436" s="11">
        <f>LY436-LZ436</f>
        <v/>
      </c>
      <c r="MB436" s="5">
        <f>MA436+2</f>
        <v/>
      </c>
      <c r="MC436" s="6">
        <f>MA436-2</f>
        <v/>
      </c>
      <c r="MD436" s="4">
        <f>LE436</f>
        <v/>
      </c>
      <c r="ME436" s="9">
        <f>IF(MD436=0,1000,MD436+0.75)</f>
        <v/>
      </c>
      <c r="MF436" s="10">
        <f>IF(MD436=0,0,MD436-0.75)</f>
        <v/>
      </c>
      <c r="MG436" s="4">
        <f>((LM436*(LU436+LX436))-((LP436*(LV436+LW436))))</f>
        <v/>
      </c>
      <c r="MH436" s="9">
        <f>MG436*1.2</f>
        <v/>
      </c>
      <c r="MI436" s="10">
        <f>MG436*0.8</f>
        <v/>
      </c>
      <c r="MJ436">
        <f>IFERROR(NX436,"")</f>
        <v/>
      </c>
      <c r="MK436">
        <f>IFERROR(NY436,"")</f>
        <v/>
      </c>
      <c r="ML436">
        <f>IFERROR(NZ436,"")</f>
        <v/>
      </c>
      <c r="MM436">
        <f>IFERROR(OA436,"")</f>
        <v/>
      </c>
      <c r="MN436">
        <f>IFERROR(OB436,"")</f>
        <v/>
      </c>
      <c r="MO436">
        <f>IFERROR(OC436,"")</f>
        <v/>
      </c>
      <c r="MP436" s="1">
        <f>COUNTIFS(#REF!,LT436,#REF!,1,#REF!,"&gt;="&amp;MC436,#REF!,"&lt;="&amp;MB436,#REF!,"&lt;="&amp;ME436,#REF!,"&gt;="&amp;MF436,#REF!,"="&amp;KV436,#REF!,"="&amp;KX436)</f>
        <v/>
      </c>
      <c r="MQ436" s="1">
        <f>COUNTIFS(#REF!,LT436,#REF!,0,#REF!,"&gt;="&amp;MC436,#REF!,"&lt;="&amp;MB436,#REF!,"&lt;="&amp;ME436,#REF!,"&gt;="&amp;MF436,#REF!,"="&amp;KV436,#REF!,"="&amp;KX436)</f>
        <v/>
      </c>
      <c r="MR436" s="1">
        <f>COUNTIFS(#REF!,LT436,#REF!,1,#REF!,"&gt;="&amp;MC436,#REF!,"&lt;="&amp;MB436,#REF!,"&lt;="&amp;ME436,#REF!,"&gt;="&amp;MF436,#REF!,"="&amp;KW436,#REF!,"="&amp;KY436)</f>
        <v/>
      </c>
      <c r="MS436" s="1">
        <f>COUNTIFS(#REF!,LT436,#REF!,0,#REF!,"&gt;="&amp;MC436,#REF!,"&lt;="&amp;MB436,#REF!,"&lt;="&amp;ME436,#REF!,"&gt;="&amp;MF436,#REF!,"="&amp;KW436,#REF!,"="&amp;KY436)</f>
        <v/>
      </c>
      <c r="MT436" s="1">
        <f>COUNTIFS(#REF!,LT436,#REF!,1,#REF!,"&gt;="&amp;MI436,#REF!,"&lt;="&amp;MH436,#REF!,"&lt;="&amp;ME436,#REF!,"&gt;="&amp;MF436)</f>
        <v/>
      </c>
      <c r="MU436" s="1">
        <f>COUNTIFS(#REF!,LT436,#REF!,0,#REF!,"&gt;="&amp;MI436,#REF!,"&lt;="&amp;MH436,#REF!,"&lt;="&amp;ME436,#REF!,"&gt;="&amp;MF436)</f>
        <v/>
      </c>
      <c r="MV436" s="1">
        <f>COUNTIFS(#REF!,LT436,#REF!,1,#REF!,"&gt;="&amp;MI436,#REF!,"&lt;="&amp;MH436,#REF!,"="&amp;KZ436,#REF!,"="&amp;LA436,#REF!,"&lt;="&amp;ME436,#REF!,"&gt;="&amp;MF436)</f>
        <v/>
      </c>
      <c r="MW436" s="1">
        <f>COUNTIFS(#REF!,LT436,#REF!,0,#REF!,"&gt;="&amp;MI436,#REF!,"&lt;="&amp;MH436,#REF!,"="&amp;KZ436,#REF!,"="&amp;LA436,#REF!,"&lt;="&amp;ME436,#REF!,"&gt;="&amp;MF436)</f>
        <v/>
      </c>
      <c r="MX436" s="1">
        <f>COUNTIFS(#REF!,LT436,#REF!,1,#REF!,"&gt;="&amp;MC436,#REF!,"&lt;="&amp;MB436,#REF!,"&lt;="&amp;ME436,#REF!,"&gt;="&amp;MF436)</f>
        <v/>
      </c>
      <c r="MY436" s="1">
        <f>COUNTIFS(#REF!,LT436,#REF!,0,#REF!,"&gt;="&amp;MC436,#REF!,"&lt;="&amp;MB436,#REF!,"&lt;="&amp;ME436,#REF!,"&gt;="&amp;MF436)</f>
        <v/>
      </c>
      <c r="MZ436" s="1">
        <f>COUNTIFS(#REF!,LT436,#REF!,1,#REF!,"&lt;="&amp;ME436,#REF!,"&gt;="&amp;MF436,#REF!,"="&amp;KV436,#REF!,"="&amp;KX436)</f>
        <v/>
      </c>
      <c r="NA436" s="1">
        <f>COUNTIFS(#REF!,LT436,#REF!,0,#REF!,"&lt;="&amp;ME436,#REF!,"&gt;="&amp;MF436,#REF!,"="&amp;KV436,#REF!,"="&amp;KX436)</f>
        <v/>
      </c>
      <c r="NB436" s="1">
        <f>COUNTIFS(#REF!,LT436,#REF!,1,#REF!,"&lt;="&amp;ME436,#REF!,"&gt;="&amp;MF436,#REF!,"="&amp;KW436,#REF!,"="&amp;KY436)</f>
        <v/>
      </c>
      <c r="NC436" s="1">
        <f>COUNTIFS(#REF!,LT436,#REF!,0,#REF!,"&lt;="&amp;ME436,#REF!,"&gt;="&amp;MF436,#REF!,"="&amp;KW436,#REF!,"="&amp;KY436)</f>
        <v/>
      </c>
      <c r="ND436" s="1">
        <f>MP436+MR436+MT436+MV436+MX436+MZ436+NB436</f>
        <v/>
      </c>
      <c r="NE436" s="1">
        <f>MQ436+MS436+MU436+MW436+MY436+NA436+NC436</f>
        <v/>
      </c>
      <c r="NF436" s="1">
        <f>ND436+NE436</f>
        <v/>
      </c>
      <c r="NG436" s="33">
        <f>ND436/(ND436+NE436)</f>
        <v/>
      </c>
      <c r="NH436" s="3">
        <f>1/NG436</f>
        <v/>
      </c>
      <c r="NI436" s="1">
        <f>LI436</f>
        <v/>
      </c>
      <c r="NJ436" s="79">
        <f>((1-NG436)*(1/(NI436-1))*0.98-(NG436*1))</f>
        <v/>
      </c>
      <c r="NK436" s="34">
        <f>IF(LR436&lt;0.9,0,IF(AND(LR436&gt;1.1),0,1))</f>
        <v/>
      </c>
      <c r="NL436" s="34">
        <f>IF(LS436&lt;0.9,0,IF(AND(LS436&gt;1.1),0,1))</f>
        <v/>
      </c>
      <c r="NM436" s="32">
        <f>IF(NF436&gt;99,1,0)</f>
        <v/>
      </c>
      <c r="NN436" s="32">
        <f>IF(NJ436&gt;0.0799,1,0)</f>
        <v/>
      </c>
      <c r="NO436" s="32">
        <f>IF(NJ436&gt;NQ436,1,0)</f>
        <v/>
      </c>
      <c r="NP436" s="32">
        <f>NM436+NN436+NO436+NK436+NL436</f>
        <v/>
      </c>
      <c r="NQ436" s="79">
        <f>(((100*NG436)*(NI436-1)*0.98)-((1-NG436)*100))/100</f>
        <v/>
      </c>
      <c r="NR436" s="34">
        <f>IF(LR436&lt;0.9,0,IF(AND(LR436&gt;1.1),0,1))</f>
        <v/>
      </c>
      <c r="NS436" s="34">
        <f>IF(LS436&lt;0.9,0,IF(AND(LS436&gt;1.1),0,1))</f>
        <v/>
      </c>
      <c r="NT436" s="32">
        <f>IF(NF436&gt;99,1,0)</f>
        <v/>
      </c>
      <c r="NU436" s="32">
        <f>IF(NQ436&gt;0.0799,1,0)</f>
        <v/>
      </c>
      <c r="NV436" s="32">
        <f>IF(NQ436&gt;NJ436,1,0)</f>
        <v/>
      </c>
      <c r="NW436" s="32">
        <f>NT436+NU436+NV436+NR436+NS436</f>
        <v/>
      </c>
      <c r="NX436">
        <f>IF(NP436=5,"LayAway0-1",IF(AND(NW436=5),"BackAway0-1",""))</f>
        <v/>
      </c>
      <c r="NY436">
        <f>IF(NP436=5,KO436,IF(AND(NW436=5),KO436,""))</f>
        <v/>
      </c>
      <c r="NZ436">
        <f>IF(NP436=5,"Match Odds",IF(AND(NW436=5),"Match Odds",""))</f>
        <v/>
      </c>
      <c r="OA436">
        <f>IF(NP436=5,KP436,IF(AND(NW436=5),KP436,""))</f>
        <v/>
      </c>
      <c r="OB436">
        <f>IF(NP436=5,"MATCH_ODDS",IF(AND(NW436=5),"MATCH_ODDS",""))</f>
        <v/>
      </c>
      <c r="OC436">
        <f>IF(NP436=5,"LAY",IF(AND(NW436=5),"BACK",""))</f>
        <v/>
      </c>
    </row>
    <row r="437" ht="16.5" customHeight="1" thickBot="1" thickTop="1">
      <c r="A437" s="2" t="n"/>
      <c r="KN437" s="1">
        <f>IF(INDEX(#REF!,MATCH('HT 0-1'!D437,#REF!,0))=INDEX(#REF!,MATCH('HT 0-1'!D437,#REF!,0)),INDEX(#REF!,MATCH('HT 0-1'!D437,#REF!,0)),"ERROR")</f>
        <v/>
      </c>
      <c r="KO437" s="1">
        <f>IF(INDEX(#REF!,MATCH('HT 0-1'!E437,#REF!,0))=INDEX(#REF!,MATCH('HT 0-1'!E437,#REF!,0)),INDEX(#REF!,MATCH('HT 0-1'!E437,#REF!,0)),"ERROR")</f>
        <v/>
      </c>
      <c r="KP437" s="1">
        <f>KN437&amp;" v "&amp;KO437</f>
        <v/>
      </c>
      <c r="KQ437">
        <f>B437&amp;"_"&amp;C437</f>
        <v/>
      </c>
      <c r="KR437" s="1">
        <f>IF((HW437/KK437)&lt;0.335,"G",IF((HW437/KK437)&gt;0.67,"R","A"))</f>
        <v/>
      </c>
      <c r="KS437" s="1">
        <f>IF((HX437/KK437)&lt;0.335,"G",IF((HX437/KK437)&gt;0.67,"R","A"))</f>
        <v/>
      </c>
      <c r="KT437" s="1">
        <f>IF((IH437/KK437)&lt;0.335,"G",IF((IH437/KK437)&gt;0.67,"R","A"))</f>
        <v/>
      </c>
      <c r="KU437" s="1">
        <f>IF((II437/KK437)&lt;0.335,"G",IF((II437/KK437)&gt;0.67,"R","A"))</f>
        <v/>
      </c>
      <c r="KV437" s="1">
        <f>IF((HZ437/KK437)&lt;0.335,"G",IF((HZ437/KK437)&gt;0.67,"R","A"))</f>
        <v/>
      </c>
      <c r="KW437" s="1">
        <f>IF((HY437/KK437)&lt;0.335,"G",IF((HY437/KK437)&gt;0.67,"R","A"))</f>
        <v/>
      </c>
      <c r="KX437" s="1">
        <f>IF((IK437/KK437)&lt;0.335,"G",IF((IK437/KK437)&gt;0.67,"R","A"))</f>
        <v/>
      </c>
      <c r="KY437" s="1">
        <f>IF((IJ437/KK437)&lt;0.335,"G",IF((IJ437/KK437)&gt;0.67,"R","A"))</f>
        <v/>
      </c>
      <c r="KZ437" s="1">
        <f>IF((HQ437/KK437)&lt;0.335,"G",IF((HQ437/KK437)&gt;0.67,"R","A"))</f>
        <v/>
      </c>
      <c r="LA437" s="1">
        <f>IF((IB437/KK437)&lt;0.335,"G",IF((IB437/KK437)&gt;0.67,"R","A"))</f>
        <v/>
      </c>
      <c r="LB437">
        <f>IF(LQ437="0-1",INDEX(Scrape!#REF!,MATCH('HT 0-1'!KP437,Scrape!$B:$B,0)),"")</f>
        <v/>
      </c>
      <c r="LC437">
        <f>IF(LQ437="0-1",INDEX(Scrape!$A:$A,MATCH('HT 0-1'!KP437,Scrape!$B:$B,0)),"")</f>
        <v/>
      </c>
      <c r="LD437">
        <f>IF(LQ437="0-1",INDEX(Scrape!$B:$B,MATCH('HT 0-1'!KP437,Scrape!$B:$B,0)),"")</f>
        <v/>
      </c>
      <c r="LE437">
        <f>IF(LQ437="0-1",INDEX(Scrape!$C:$C,MATCH('HT 0-1'!KP437,Scrape!$B:$B,0)),"")</f>
        <v/>
      </c>
      <c r="LF437">
        <f>IF(LQ437="0-1",INDEX(Scrape!$D:$D,MATCH('HT 0-1'!KP437,Scrape!$B:$B,0)),"")</f>
        <v/>
      </c>
      <c r="LG437">
        <f>IF(LQ437="0-1",INDEX(Scrape!$E:$E,MATCH('HT 0-1'!KP437,Scrape!$B:$B,0)),"")</f>
        <v/>
      </c>
      <c r="LH437">
        <f>IF(LQ437="0-1",INDEX(Scrape!$F:$F,MATCH('HT 0-1'!KP437,Scrape!$B:$B,0)),"")</f>
        <v/>
      </c>
      <c r="LI437">
        <f>IF(LQ437="0-1",INDEX(Scrape!$G:$G,MATCH('HT 0-1'!KP437,Scrape!$B:$B,0)),"")</f>
        <v/>
      </c>
      <c r="LJ437">
        <f>IF(LQ437="0-1",INDEX(Scrape!$H:$H,MATCH('HT 0-1'!KP437,Scrape!$B:$B,0)),"")</f>
        <v/>
      </c>
      <c r="LK437">
        <f>IF(LQ437="0-1",INDEX(Scrape!$I:$I,MATCH('HT 0-1'!KP437,Scrape!$B:$B,0)),"")</f>
        <v/>
      </c>
      <c r="LL437">
        <f>IF(LQ437="0-1",INDEX(Scrape!$J:$J,MATCH('HT 0-1'!KP437,Scrape!$B:$B,0)),"")</f>
        <v/>
      </c>
      <c r="LM437">
        <f>IF(LQ437="0-1",INDEX(Scrape!$K:$K,MATCH('HT 0-1'!KP437,Scrape!$B:$B,0)),"")</f>
        <v/>
      </c>
      <c r="LN437">
        <f>IF(LQ437="0-1",INDEX(Scrape!$L:$L,MATCH('HT 0-1'!KP437,Scrape!$B:$B,0)),"")</f>
        <v/>
      </c>
      <c r="LO437">
        <f>IF(LQ437="0-1",INDEX(Scrape!$M:$M,MATCH('HT 0-1'!KP437,Scrape!$B:$B,0)),"")</f>
        <v/>
      </c>
      <c r="LP437">
        <f>IF(LQ437="0-1",INDEX(Scrape!$N:$N,MATCH('HT 0-1'!KP437,Scrape!$B:$B,0)),"")</f>
        <v/>
      </c>
      <c r="LQ437">
        <f>INDEX(Scrape!$O:$O,MATCH('HT 0-1'!KP437,Scrape!$B:$B,0))</f>
        <v/>
      </c>
      <c r="LR437">
        <f>(1/LJ437)+(1/LI437)+(1/LH437)</f>
        <v/>
      </c>
      <c r="LS437">
        <f>(1/LG437)+(1/LF437)+(1/LE437)</f>
        <v/>
      </c>
      <c r="LT437" s="8">
        <f>IF(INDEX(#REF!,MATCH(KQ437,#REF!,0))=INDEX(#REF!,MATCH(KQ437,#REF!,0)),INDEX(#REF!,MATCH(KQ437,#REF!,0)),"ERROR")</f>
        <v/>
      </c>
      <c r="LU437" s="4">
        <f>IF(KR437="G",2,IF(KR437="R",0.5,IF(KR437="A",1)))</f>
        <v/>
      </c>
      <c r="LV437" s="4">
        <f>IF(KS437="G",0.5,IF(KS437="R",2,IF(KS437="A",1)))</f>
        <v/>
      </c>
      <c r="LW437" s="4">
        <f>IF(KT437="G",2,IF(KT437="R",0.5,IF(KT437="A",1)))</f>
        <v/>
      </c>
      <c r="LX437" s="4">
        <f>IF(KU437="G",0.5,IF(KU437="R",2,IF(KU437="A",1)))</f>
        <v/>
      </c>
      <c r="LY437" s="7">
        <f>(LK437*(LU437+LX437)+(LL437*(LU437+LX437)))</f>
        <v/>
      </c>
      <c r="LZ437" s="7">
        <f>(LN437*(LV437+LW437)+(LO437*(LV437+LW437)))</f>
        <v/>
      </c>
      <c r="MA437" s="11">
        <f>LY437-LZ437</f>
        <v/>
      </c>
      <c r="MB437" s="5">
        <f>MA437+2</f>
        <v/>
      </c>
      <c r="MC437" s="6">
        <f>MA437-2</f>
        <v/>
      </c>
      <c r="MD437" s="4">
        <f>LE437</f>
        <v/>
      </c>
      <c r="ME437" s="9">
        <f>IF(MD437=0,1000,MD437+0.75)</f>
        <v/>
      </c>
      <c r="MF437" s="10">
        <f>IF(MD437=0,0,MD437-0.75)</f>
        <v/>
      </c>
      <c r="MG437" s="4">
        <f>((LM437*(LU437+LX437))-((LP437*(LV437+LW437))))</f>
        <v/>
      </c>
      <c r="MH437" s="9">
        <f>MG437*1.2</f>
        <v/>
      </c>
      <c r="MI437" s="10">
        <f>MG437*0.8</f>
        <v/>
      </c>
      <c r="MJ437">
        <f>IFERROR(NX437,"")</f>
        <v/>
      </c>
      <c r="MK437">
        <f>IFERROR(NY437,"")</f>
        <v/>
      </c>
      <c r="ML437">
        <f>IFERROR(NZ437,"")</f>
        <v/>
      </c>
      <c r="MM437">
        <f>IFERROR(OA437,"")</f>
        <v/>
      </c>
      <c r="MN437">
        <f>IFERROR(OB437,"")</f>
        <v/>
      </c>
      <c r="MO437">
        <f>IFERROR(OC437,"")</f>
        <v/>
      </c>
      <c r="MP437" s="1">
        <f>COUNTIFS(#REF!,LT437,#REF!,1,#REF!,"&gt;="&amp;MC437,#REF!,"&lt;="&amp;MB437,#REF!,"&lt;="&amp;ME437,#REF!,"&gt;="&amp;MF437,#REF!,"="&amp;KV437,#REF!,"="&amp;KX437)</f>
        <v/>
      </c>
      <c r="MQ437" s="1">
        <f>COUNTIFS(#REF!,LT437,#REF!,0,#REF!,"&gt;="&amp;MC437,#REF!,"&lt;="&amp;MB437,#REF!,"&lt;="&amp;ME437,#REF!,"&gt;="&amp;MF437,#REF!,"="&amp;KV437,#REF!,"="&amp;KX437)</f>
        <v/>
      </c>
      <c r="MR437" s="1">
        <f>COUNTIFS(#REF!,LT437,#REF!,1,#REF!,"&gt;="&amp;MC437,#REF!,"&lt;="&amp;MB437,#REF!,"&lt;="&amp;ME437,#REF!,"&gt;="&amp;MF437,#REF!,"="&amp;KW437,#REF!,"="&amp;KY437)</f>
        <v/>
      </c>
      <c r="MS437" s="1">
        <f>COUNTIFS(#REF!,LT437,#REF!,0,#REF!,"&gt;="&amp;MC437,#REF!,"&lt;="&amp;MB437,#REF!,"&lt;="&amp;ME437,#REF!,"&gt;="&amp;MF437,#REF!,"="&amp;KW437,#REF!,"="&amp;KY437)</f>
        <v/>
      </c>
      <c r="MT437" s="1">
        <f>COUNTIFS(#REF!,LT437,#REF!,1,#REF!,"&gt;="&amp;MI437,#REF!,"&lt;="&amp;MH437,#REF!,"&lt;="&amp;ME437,#REF!,"&gt;="&amp;MF437)</f>
        <v/>
      </c>
      <c r="MU437" s="1">
        <f>COUNTIFS(#REF!,LT437,#REF!,0,#REF!,"&gt;="&amp;MI437,#REF!,"&lt;="&amp;MH437,#REF!,"&lt;="&amp;ME437,#REF!,"&gt;="&amp;MF437)</f>
        <v/>
      </c>
      <c r="MV437" s="1">
        <f>COUNTIFS(#REF!,LT437,#REF!,1,#REF!,"&gt;="&amp;MI437,#REF!,"&lt;="&amp;MH437,#REF!,"="&amp;KZ437,#REF!,"="&amp;LA437,#REF!,"&lt;="&amp;ME437,#REF!,"&gt;="&amp;MF437)</f>
        <v/>
      </c>
      <c r="MW437" s="1">
        <f>COUNTIFS(#REF!,LT437,#REF!,0,#REF!,"&gt;="&amp;MI437,#REF!,"&lt;="&amp;MH437,#REF!,"="&amp;KZ437,#REF!,"="&amp;LA437,#REF!,"&lt;="&amp;ME437,#REF!,"&gt;="&amp;MF437)</f>
        <v/>
      </c>
      <c r="MX437" s="1">
        <f>COUNTIFS(#REF!,LT437,#REF!,1,#REF!,"&gt;="&amp;MC437,#REF!,"&lt;="&amp;MB437,#REF!,"&lt;="&amp;ME437,#REF!,"&gt;="&amp;MF437)</f>
        <v/>
      </c>
      <c r="MY437" s="1">
        <f>COUNTIFS(#REF!,LT437,#REF!,0,#REF!,"&gt;="&amp;MC437,#REF!,"&lt;="&amp;MB437,#REF!,"&lt;="&amp;ME437,#REF!,"&gt;="&amp;MF437)</f>
        <v/>
      </c>
      <c r="MZ437" s="1">
        <f>COUNTIFS(#REF!,LT437,#REF!,1,#REF!,"&lt;="&amp;ME437,#REF!,"&gt;="&amp;MF437,#REF!,"="&amp;KV437,#REF!,"="&amp;KX437)</f>
        <v/>
      </c>
      <c r="NA437" s="1">
        <f>COUNTIFS(#REF!,LT437,#REF!,0,#REF!,"&lt;="&amp;ME437,#REF!,"&gt;="&amp;MF437,#REF!,"="&amp;KV437,#REF!,"="&amp;KX437)</f>
        <v/>
      </c>
      <c r="NB437" s="1">
        <f>COUNTIFS(#REF!,LT437,#REF!,1,#REF!,"&lt;="&amp;ME437,#REF!,"&gt;="&amp;MF437,#REF!,"="&amp;KW437,#REF!,"="&amp;KY437)</f>
        <v/>
      </c>
      <c r="NC437" s="1">
        <f>COUNTIFS(#REF!,LT437,#REF!,0,#REF!,"&lt;="&amp;ME437,#REF!,"&gt;="&amp;MF437,#REF!,"="&amp;KW437,#REF!,"="&amp;KY437)</f>
        <v/>
      </c>
      <c r="ND437" s="1">
        <f>MP437+MR437+MT437+MV437+MX437+MZ437+NB437</f>
        <v/>
      </c>
      <c r="NE437" s="1">
        <f>MQ437+MS437+MU437+MW437+MY437+NA437+NC437</f>
        <v/>
      </c>
      <c r="NF437" s="1">
        <f>ND437+NE437</f>
        <v/>
      </c>
      <c r="NG437" s="33">
        <f>ND437/(ND437+NE437)</f>
        <v/>
      </c>
      <c r="NH437" s="3">
        <f>1/NG437</f>
        <v/>
      </c>
      <c r="NI437" s="1">
        <f>LI437</f>
        <v/>
      </c>
      <c r="NJ437" s="79">
        <f>((1-NG437)*(1/(NI437-1))*0.98-(NG437*1))</f>
        <v/>
      </c>
      <c r="NK437" s="34">
        <f>IF(LR437&lt;0.9,0,IF(AND(LR437&gt;1.1),0,1))</f>
        <v/>
      </c>
      <c r="NL437" s="34">
        <f>IF(LS437&lt;0.9,0,IF(AND(LS437&gt;1.1),0,1))</f>
        <v/>
      </c>
      <c r="NM437" s="32">
        <f>IF(NF437&gt;99,1,0)</f>
        <v/>
      </c>
      <c r="NN437" s="32">
        <f>IF(NJ437&gt;0.0799,1,0)</f>
        <v/>
      </c>
      <c r="NO437" s="32">
        <f>IF(NJ437&gt;NQ437,1,0)</f>
        <v/>
      </c>
      <c r="NP437" s="32">
        <f>NM437+NN437+NO437+NK437+NL437</f>
        <v/>
      </c>
      <c r="NQ437" s="79">
        <f>(((100*NG437)*(NI437-1)*0.98)-((1-NG437)*100))/100</f>
        <v/>
      </c>
      <c r="NR437" s="34">
        <f>IF(LR437&lt;0.9,0,IF(AND(LR437&gt;1.1),0,1))</f>
        <v/>
      </c>
      <c r="NS437" s="34">
        <f>IF(LS437&lt;0.9,0,IF(AND(LS437&gt;1.1),0,1))</f>
        <v/>
      </c>
      <c r="NT437" s="32">
        <f>IF(NF437&gt;99,1,0)</f>
        <v/>
      </c>
      <c r="NU437" s="32">
        <f>IF(NQ437&gt;0.0799,1,0)</f>
        <v/>
      </c>
      <c r="NV437" s="32">
        <f>IF(NQ437&gt;NJ437,1,0)</f>
        <v/>
      </c>
      <c r="NW437" s="32">
        <f>NT437+NU437+NV437+NR437+NS437</f>
        <v/>
      </c>
      <c r="NX437">
        <f>IF(NP437=5,"LayAway0-1",IF(AND(NW437=5),"BackAway0-1",""))</f>
        <v/>
      </c>
      <c r="NY437">
        <f>IF(NP437=5,KO437,IF(AND(NW437=5),KO437,""))</f>
        <v/>
      </c>
      <c r="NZ437">
        <f>IF(NP437=5,"Match Odds",IF(AND(NW437=5),"Match Odds",""))</f>
        <v/>
      </c>
      <c r="OA437">
        <f>IF(NP437=5,KP437,IF(AND(NW437=5),KP437,""))</f>
        <v/>
      </c>
      <c r="OB437">
        <f>IF(NP437=5,"MATCH_ODDS",IF(AND(NW437=5),"MATCH_ODDS",""))</f>
        <v/>
      </c>
      <c r="OC437">
        <f>IF(NP437=5,"LAY",IF(AND(NW437=5),"BACK",""))</f>
        <v/>
      </c>
    </row>
    <row r="438" ht="16.5" customHeight="1" thickBot="1" thickTop="1">
      <c r="A438" s="2" t="n"/>
      <c r="KN438" s="1">
        <f>IF(INDEX(#REF!,MATCH('HT 0-1'!D438,#REF!,0))=INDEX(#REF!,MATCH('HT 0-1'!D438,#REF!,0)),INDEX(#REF!,MATCH('HT 0-1'!D438,#REF!,0)),"ERROR")</f>
        <v/>
      </c>
      <c r="KO438" s="1">
        <f>IF(INDEX(#REF!,MATCH('HT 0-1'!E438,#REF!,0))=INDEX(#REF!,MATCH('HT 0-1'!E438,#REF!,0)),INDEX(#REF!,MATCH('HT 0-1'!E438,#REF!,0)),"ERROR")</f>
        <v/>
      </c>
      <c r="KP438" s="1">
        <f>KN438&amp;" v "&amp;KO438</f>
        <v/>
      </c>
      <c r="KQ438">
        <f>B438&amp;"_"&amp;C438</f>
        <v/>
      </c>
      <c r="KR438" s="1">
        <f>IF((HW438/KK438)&lt;0.335,"G",IF((HW438/KK438)&gt;0.67,"R","A"))</f>
        <v/>
      </c>
      <c r="KS438" s="1">
        <f>IF((HX438/KK438)&lt;0.335,"G",IF((HX438/KK438)&gt;0.67,"R","A"))</f>
        <v/>
      </c>
      <c r="KT438" s="1">
        <f>IF((IH438/KK438)&lt;0.335,"G",IF((IH438/KK438)&gt;0.67,"R","A"))</f>
        <v/>
      </c>
      <c r="KU438" s="1">
        <f>IF((II438/KK438)&lt;0.335,"G",IF((II438/KK438)&gt;0.67,"R","A"))</f>
        <v/>
      </c>
      <c r="KV438" s="1">
        <f>IF((HZ438/KK438)&lt;0.335,"G",IF((HZ438/KK438)&gt;0.67,"R","A"))</f>
        <v/>
      </c>
      <c r="KW438" s="1">
        <f>IF((HY438/KK438)&lt;0.335,"G",IF((HY438/KK438)&gt;0.67,"R","A"))</f>
        <v/>
      </c>
      <c r="KX438" s="1">
        <f>IF((IK438/KK438)&lt;0.335,"G",IF((IK438/KK438)&gt;0.67,"R","A"))</f>
        <v/>
      </c>
      <c r="KY438" s="1">
        <f>IF((IJ438/KK438)&lt;0.335,"G",IF((IJ438/KK438)&gt;0.67,"R","A"))</f>
        <v/>
      </c>
      <c r="KZ438" s="1">
        <f>IF((HQ438/KK438)&lt;0.335,"G",IF((HQ438/KK438)&gt;0.67,"R","A"))</f>
        <v/>
      </c>
      <c r="LA438" s="1">
        <f>IF((IB438/KK438)&lt;0.335,"G",IF((IB438/KK438)&gt;0.67,"R","A"))</f>
        <v/>
      </c>
      <c r="LB438">
        <f>IF(LQ438="0-1",INDEX(Scrape!#REF!,MATCH('HT 0-1'!KP438,Scrape!$B:$B,0)),"")</f>
        <v/>
      </c>
      <c r="LC438">
        <f>IF(LQ438="0-1",INDEX(Scrape!$A:$A,MATCH('HT 0-1'!KP438,Scrape!$B:$B,0)),"")</f>
        <v/>
      </c>
      <c r="LD438">
        <f>IF(LQ438="0-1",INDEX(Scrape!$B:$B,MATCH('HT 0-1'!KP438,Scrape!$B:$B,0)),"")</f>
        <v/>
      </c>
      <c r="LE438">
        <f>IF(LQ438="0-1",INDEX(Scrape!$C:$C,MATCH('HT 0-1'!KP438,Scrape!$B:$B,0)),"")</f>
        <v/>
      </c>
      <c r="LF438">
        <f>IF(LQ438="0-1",INDEX(Scrape!$D:$D,MATCH('HT 0-1'!KP438,Scrape!$B:$B,0)),"")</f>
        <v/>
      </c>
      <c r="LG438">
        <f>IF(LQ438="0-1",INDEX(Scrape!$E:$E,MATCH('HT 0-1'!KP438,Scrape!$B:$B,0)),"")</f>
        <v/>
      </c>
      <c r="LH438">
        <f>IF(LQ438="0-1",INDEX(Scrape!$F:$F,MATCH('HT 0-1'!KP438,Scrape!$B:$B,0)),"")</f>
        <v/>
      </c>
      <c r="LI438">
        <f>IF(LQ438="0-1",INDEX(Scrape!$G:$G,MATCH('HT 0-1'!KP438,Scrape!$B:$B,0)),"")</f>
        <v/>
      </c>
      <c r="LJ438">
        <f>IF(LQ438="0-1",INDEX(Scrape!$H:$H,MATCH('HT 0-1'!KP438,Scrape!$B:$B,0)),"")</f>
        <v/>
      </c>
      <c r="LK438">
        <f>IF(LQ438="0-1",INDEX(Scrape!$I:$I,MATCH('HT 0-1'!KP438,Scrape!$B:$B,0)),"")</f>
        <v/>
      </c>
      <c r="LL438">
        <f>IF(LQ438="0-1",INDEX(Scrape!$J:$J,MATCH('HT 0-1'!KP438,Scrape!$B:$B,0)),"")</f>
        <v/>
      </c>
      <c r="LM438">
        <f>IF(LQ438="0-1",INDEX(Scrape!$K:$K,MATCH('HT 0-1'!KP438,Scrape!$B:$B,0)),"")</f>
        <v/>
      </c>
      <c r="LN438">
        <f>IF(LQ438="0-1",INDEX(Scrape!$L:$L,MATCH('HT 0-1'!KP438,Scrape!$B:$B,0)),"")</f>
        <v/>
      </c>
      <c r="LO438">
        <f>IF(LQ438="0-1",INDEX(Scrape!$M:$M,MATCH('HT 0-1'!KP438,Scrape!$B:$B,0)),"")</f>
        <v/>
      </c>
      <c r="LP438">
        <f>IF(LQ438="0-1",INDEX(Scrape!$N:$N,MATCH('HT 0-1'!KP438,Scrape!$B:$B,0)),"")</f>
        <v/>
      </c>
      <c r="LQ438">
        <f>INDEX(Scrape!$O:$O,MATCH('HT 0-1'!KP438,Scrape!$B:$B,0))</f>
        <v/>
      </c>
      <c r="LR438">
        <f>(1/LJ438)+(1/LI438)+(1/LH438)</f>
        <v/>
      </c>
      <c r="LS438">
        <f>(1/LG438)+(1/LF438)+(1/LE438)</f>
        <v/>
      </c>
      <c r="LT438" s="8">
        <f>IF(INDEX(#REF!,MATCH(KQ438,#REF!,0))=INDEX(#REF!,MATCH(KQ438,#REF!,0)),INDEX(#REF!,MATCH(KQ438,#REF!,0)),"ERROR")</f>
        <v/>
      </c>
      <c r="LU438" s="4">
        <f>IF(KR438="G",2,IF(KR438="R",0.5,IF(KR438="A",1)))</f>
        <v/>
      </c>
      <c r="LV438" s="4">
        <f>IF(KS438="G",0.5,IF(KS438="R",2,IF(KS438="A",1)))</f>
        <v/>
      </c>
      <c r="LW438" s="4">
        <f>IF(KT438="G",2,IF(KT438="R",0.5,IF(KT438="A",1)))</f>
        <v/>
      </c>
      <c r="LX438" s="4">
        <f>IF(KU438="G",0.5,IF(KU438="R",2,IF(KU438="A",1)))</f>
        <v/>
      </c>
      <c r="LY438" s="7">
        <f>(LK438*(LU438+LX438)+(LL438*(LU438+LX438)))</f>
        <v/>
      </c>
      <c r="LZ438" s="7">
        <f>(LN438*(LV438+LW438)+(LO438*(LV438+LW438)))</f>
        <v/>
      </c>
      <c r="MA438" s="11">
        <f>LY438-LZ438</f>
        <v/>
      </c>
      <c r="MB438" s="5">
        <f>MA438+2</f>
        <v/>
      </c>
      <c r="MC438" s="6">
        <f>MA438-2</f>
        <v/>
      </c>
      <c r="MD438" s="4">
        <f>LE438</f>
        <v/>
      </c>
      <c r="ME438" s="9">
        <f>IF(MD438=0,1000,MD438+0.75)</f>
        <v/>
      </c>
      <c r="MF438" s="10">
        <f>IF(MD438=0,0,MD438-0.75)</f>
        <v/>
      </c>
      <c r="MG438" s="4">
        <f>((LM438*(LU438+LX438))-((LP438*(LV438+LW438))))</f>
        <v/>
      </c>
      <c r="MH438" s="9">
        <f>MG438*1.2</f>
        <v/>
      </c>
      <c r="MI438" s="10">
        <f>MG438*0.8</f>
        <v/>
      </c>
      <c r="MJ438">
        <f>IFERROR(NX438,"")</f>
        <v/>
      </c>
      <c r="MK438">
        <f>IFERROR(NY438,"")</f>
        <v/>
      </c>
      <c r="ML438">
        <f>IFERROR(NZ438,"")</f>
        <v/>
      </c>
      <c r="MM438">
        <f>IFERROR(OA438,"")</f>
        <v/>
      </c>
      <c r="MN438">
        <f>IFERROR(OB438,"")</f>
        <v/>
      </c>
      <c r="MO438">
        <f>IFERROR(OC438,"")</f>
        <v/>
      </c>
      <c r="MP438" s="1">
        <f>COUNTIFS(#REF!,LT438,#REF!,1,#REF!,"&gt;="&amp;MC438,#REF!,"&lt;="&amp;MB438,#REF!,"&lt;="&amp;ME438,#REF!,"&gt;="&amp;MF438,#REF!,"="&amp;KV438,#REF!,"="&amp;KX438)</f>
        <v/>
      </c>
      <c r="MQ438" s="1">
        <f>COUNTIFS(#REF!,LT438,#REF!,0,#REF!,"&gt;="&amp;MC438,#REF!,"&lt;="&amp;MB438,#REF!,"&lt;="&amp;ME438,#REF!,"&gt;="&amp;MF438,#REF!,"="&amp;KV438,#REF!,"="&amp;KX438)</f>
        <v/>
      </c>
      <c r="MR438" s="1">
        <f>COUNTIFS(#REF!,LT438,#REF!,1,#REF!,"&gt;="&amp;MC438,#REF!,"&lt;="&amp;MB438,#REF!,"&lt;="&amp;ME438,#REF!,"&gt;="&amp;MF438,#REF!,"="&amp;KW438,#REF!,"="&amp;KY438)</f>
        <v/>
      </c>
      <c r="MS438" s="1">
        <f>COUNTIFS(#REF!,LT438,#REF!,0,#REF!,"&gt;="&amp;MC438,#REF!,"&lt;="&amp;MB438,#REF!,"&lt;="&amp;ME438,#REF!,"&gt;="&amp;MF438,#REF!,"="&amp;KW438,#REF!,"="&amp;KY438)</f>
        <v/>
      </c>
      <c r="MT438" s="1">
        <f>COUNTIFS(#REF!,LT438,#REF!,1,#REF!,"&gt;="&amp;MI438,#REF!,"&lt;="&amp;MH438,#REF!,"&lt;="&amp;ME438,#REF!,"&gt;="&amp;MF438)</f>
        <v/>
      </c>
      <c r="MU438" s="1">
        <f>COUNTIFS(#REF!,LT438,#REF!,0,#REF!,"&gt;="&amp;MI438,#REF!,"&lt;="&amp;MH438,#REF!,"&lt;="&amp;ME438,#REF!,"&gt;="&amp;MF438)</f>
        <v/>
      </c>
      <c r="MV438" s="1">
        <f>COUNTIFS(#REF!,LT438,#REF!,1,#REF!,"&gt;="&amp;MI438,#REF!,"&lt;="&amp;MH438,#REF!,"="&amp;KZ438,#REF!,"="&amp;LA438,#REF!,"&lt;="&amp;ME438,#REF!,"&gt;="&amp;MF438)</f>
        <v/>
      </c>
      <c r="MW438" s="1">
        <f>COUNTIFS(#REF!,LT438,#REF!,0,#REF!,"&gt;="&amp;MI438,#REF!,"&lt;="&amp;MH438,#REF!,"="&amp;KZ438,#REF!,"="&amp;LA438,#REF!,"&lt;="&amp;ME438,#REF!,"&gt;="&amp;MF438)</f>
        <v/>
      </c>
      <c r="MX438" s="1">
        <f>COUNTIFS(#REF!,LT438,#REF!,1,#REF!,"&gt;="&amp;MC438,#REF!,"&lt;="&amp;MB438,#REF!,"&lt;="&amp;ME438,#REF!,"&gt;="&amp;MF438)</f>
        <v/>
      </c>
      <c r="MY438" s="1">
        <f>COUNTIFS(#REF!,LT438,#REF!,0,#REF!,"&gt;="&amp;MC438,#REF!,"&lt;="&amp;MB438,#REF!,"&lt;="&amp;ME438,#REF!,"&gt;="&amp;MF438)</f>
        <v/>
      </c>
      <c r="MZ438" s="1">
        <f>COUNTIFS(#REF!,LT438,#REF!,1,#REF!,"&lt;="&amp;ME438,#REF!,"&gt;="&amp;MF438,#REF!,"="&amp;KV438,#REF!,"="&amp;KX438)</f>
        <v/>
      </c>
      <c r="NA438" s="1">
        <f>COUNTIFS(#REF!,LT438,#REF!,0,#REF!,"&lt;="&amp;ME438,#REF!,"&gt;="&amp;MF438,#REF!,"="&amp;KV438,#REF!,"="&amp;KX438)</f>
        <v/>
      </c>
      <c r="NB438" s="1">
        <f>COUNTIFS(#REF!,LT438,#REF!,1,#REF!,"&lt;="&amp;ME438,#REF!,"&gt;="&amp;MF438,#REF!,"="&amp;KW438,#REF!,"="&amp;KY438)</f>
        <v/>
      </c>
      <c r="NC438" s="1">
        <f>COUNTIFS(#REF!,LT438,#REF!,0,#REF!,"&lt;="&amp;ME438,#REF!,"&gt;="&amp;MF438,#REF!,"="&amp;KW438,#REF!,"="&amp;KY438)</f>
        <v/>
      </c>
      <c r="ND438" s="1">
        <f>MP438+MR438+MT438+MV438+MX438+MZ438+NB438</f>
        <v/>
      </c>
      <c r="NE438" s="1">
        <f>MQ438+MS438+MU438+MW438+MY438+NA438+NC438</f>
        <v/>
      </c>
      <c r="NF438" s="1">
        <f>ND438+NE438</f>
        <v/>
      </c>
      <c r="NG438" s="33">
        <f>ND438/(ND438+NE438)</f>
        <v/>
      </c>
      <c r="NH438" s="3">
        <f>1/NG438</f>
        <v/>
      </c>
      <c r="NI438" s="1">
        <f>LI438</f>
        <v/>
      </c>
      <c r="NJ438" s="79">
        <f>((1-NG438)*(1/(NI438-1))*0.98-(NG438*1))</f>
        <v/>
      </c>
      <c r="NK438" s="34">
        <f>IF(LR438&lt;0.9,0,IF(AND(LR438&gt;1.1),0,1))</f>
        <v/>
      </c>
      <c r="NL438" s="34">
        <f>IF(LS438&lt;0.9,0,IF(AND(LS438&gt;1.1),0,1))</f>
        <v/>
      </c>
      <c r="NM438" s="32">
        <f>IF(NF438&gt;99,1,0)</f>
        <v/>
      </c>
      <c r="NN438" s="32">
        <f>IF(NJ438&gt;0.0799,1,0)</f>
        <v/>
      </c>
      <c r="NO438" s="32">
        <f>IF(NJ438&gt;NQ438,1,0)</f>
        <v/>
      </c>
      <c r="NP438" s="32">
        <f>NM438+NN438+NO438+NK438+NL438</f>
        <v/>
      </c>
      <c r="NQ438" s="79">
        <f>(((100*NG438)*(NI438-1)*0.98)-((1-NG438)*100))/100</f>
        <v/>
      </c>
      <c r="NR438" s="34">
        <f>IF(LR438&lt;0.9,0,IF(AND(LR438&gt;1.1),0,1))</f>
        <v/>
      </c>
      <c r="NS438" s="34">
        <f>IF(LS438&lt;0.9,0,IF(AND(LS438&gt;1.1),0,1))</f>
        <v/>
      </c>
      <c r="NT438" s="32">
        <f>IF(NF438&gt;99,1,0)</f>
        <v/>
      </c>
      <c r="NU438" s="32">
        <f>IF(NQ438&gt;0.0799,1,0)</f>
        <v/>
      </c>
      <c r="NV438" s="32">
        <f>IF(NQ438&gt;NJ438,1,0)</f>
        <v/>
      </c>
      <c r="NW438" s="32">
        <f>NT438+NU438+NV438+NR438+NS438</f>
        <v/>
      </c>
      <c r="NX438">
        <f>IF(NP438=5,"LayAway0-1",IF(AND(NW438=5),"BackAway0-1",""))</f>
        <v/>
      </c>
      <c r="NY438">
        <f>IF(NP438=5,KO438,IF(AND(NW438=5),KO438,""))</f>
        <v/>
      </c>
      <c r="NZ438">
        <f>IF(NP438=5,"Match Odds",IF(AND(NW438=5),"Match Odds",""))</f>
        <v/>
      </c>
      <c r="OA438">
        <f>IF(NP438=5,KP438,IF(AND(NW438=5),KP438,""))</f>
        <v/>
      </c>
      <c r="OB438">
        <f>IF(NP438=5,"MATCH_ODDS",IF(AND(NW438=5),"MATCH_ODDS",""))</f>
        <v/>
      </c>
      <c r="OC438">
        <f>IF(NP438=5,"LAY",IF(AND(NW438=5),"BACK",""))</f>
        <v/>
      </c>
    </row>
    <row r="439" ht="16.5" customHeight="1" thickBot="1" thickTop="1">
      <c r="A439" s="2" t="n"/>
      <c r="KN439" s="1">
        <f>IF(INDEX(#REF!,MATCH('HT 0-1'!D439,#REF!,0))=INDEX(#REF!,MATCH('HT 0-1'!D439,#REF!,0)),INDEX(#REF!,MATCH('HT 0-1'!D439,#REF!,0)),"ERROR")</f>
        <v/>
      </c>
      <c r="KO439" s="1">
        <f>IF(INDEX(#REF!,MATCH('HT 0-1'!E439,#REF!,0))=INDEX(#REF!,MATCH('HT 0-1'!E439,#REF!,0)),INDEX(#REF!,MATCH('HT 0-1'!E439,#REF!,0)),"ERROR")</f>
        <v/>
      </c>
      <c r="KP439" s="1">
        <f>KN439&amp;" v "&amp;KO439</f>
        <v/>
      </c>
      <c r="KQ439">
        <f>B439&amp;"_"&amp;C439</f>
        <v/>
      </c>
      <c r="KR439" s="1">
        <f>IF((HW439/KK439)&lt;0.335,"G",IF((HW439/KK439)&gt;0.67,"R","A"))</f>
        <v/>
      </c>
      <c r="KS439" s="1">
        <f>IF((HX439/KK439)&lt;0.335,"G",IF((HX439/KK439)&gt;0.67,"R","A"))</f>
        <v/>
      </c>
      <c r="KT439" s="1">
        <f>IF((IH439/KK439)&lt;0.335,"G",IF((IH439/KK439)&gt;0.67,"R","A"))</f>
        <v/>
      </c>
      <c r="KU439" s="1">
        <f>IF((II439/KK439)&lt;0.335,"G",IF((II439/KK439)&gt;0.67,"R","A"))</f>
        <v/>
      </c>
      <c r="KV439" s="1">
        <f>IF((HZ439/KK439)&lt;0.335,"G",IF((HZ439/KK439)&gt;0.67,"R","A"))</f>
        <v/>
      </c>
      <c r="KW439" s="1">
        <f>IF((HY439/KK439)&lt;0.335,"G",IF((HY439/KK439)&gt;0.67,"R","A"))</f>
        <v/>
      </c>
      <c r="KX439" s="1">
        <f>IF((IK439/KK439)&lt;0.335,"G",IF((IK439/KK439)&gt;0.67,"R","A"))</f>
        <v/>
      </c>
      <c r="KY439" s="1">
        <f>IF((IJ439/KK439)&lt;0.335,"G",IF((IJ439/KK439)&gt;0.67,"R","A"))</f>
        <v/>
      </c>
      <c r="KZ439" s="1">
        <f>IF((HQ439/KK439)&lt;0.335,"G",IF((HQ439/KK439)&gt;0.67,"R","A"))</f>
        <v/>
      </c>
      <c r="LA439" s="1">
        <f>IF((IB439/KK439)&lt;0.335,"G",IF((IB439/KK439)&gt;0.67,"R","A"))</f>
        <v/>
      </c>
      <c r="LB439">
        <f>IF(LQ439="0-1",INDEX(Scrape!#REF!,MATCH('HT 0-1'!KP439,Scrape!$B:$B,0)),"")</f>
        <v/>
      </c>
      <c r="LC439">
        <f>IF(LQ439="0-1",INDEX(Scrape!$A:$A,MATCH('HT 0-1'!KP439,Scrape!$B:$B,0)),"")</f>
        <v/>
      </c>
      <c r="LD439">
        <f>IF(LQ439="0-1",INDEX(Scrape!$B:$B,MATCH('HT 0-1'!KP439,Scrape!$B:$B,0)),"")</f>
        <v/>
      </c>
      <c r="LE439">
        <f>IF(LQ439="0-1",INDEX(Scrape!$C:$C,MATCH('HT 0-1'!KP439,Scrape!$B:$B,0)),"")</f>
        <v/>
      </c>
      <c r="LF439">
        <f>IF(LQ439="0-1",INDEX(Scrape!$D:$D,MATCH('HT 0-1'!KP439,Scrape!$B:$B,0)),"")</f>
        <v/>
      </c>
      <c r="LG439">
        <f>IF(LQ439="0-1",INDEX(Scrape!$E:$E,MATCH('HT 0-1'!KP439,Scrape!$B:$B,0)),"")</f>
        <v/>
      </c>
      <c r="LH439">
        <f>IF(LQ439="0-1",INDEX(Scrape!$F:$F,MATCH('HT 0-1'!KP439,Scrape!$B:$B,0)),"")</f>
        <v/>
      </c>
      <c r="LI439">
        <f>IF(LQ439="0-1",INDEX(Scrape!$G:$G,MATCH('HT 0-1'!KP439,Scrape!$B:$B,0)),"")</f>
        <v/>
      </c>
      <c r="LJ439">
        <f>IF(LQ439="0-1",INDEX(Scrape!$H:$H,MATCH('HT 0-1'!KP439,Scrape!$B:$B,0)),"")</f>
        <v/>
      </c>
      <c r="LK439">
        <f>IF(LQ439="0-1",INDEX(Scrape!$I:$I,MATCH('HT 0-1'!KP439,Scrape!$B:$B,0)),"")</f>
        <v/>
      </c>
      <c r="LL439">
        <f>IF(LQ439="0-1",INDEX(Scrape!$J:$J,MATCH('HT 0-1'!KP439,Scrape!$B:$B,0)),"")</f>
        <v/>
      </c>
      <c r="LM439">
        <f>IF(LQ439="0-1",INDEX(Scrape!$K:$K,MATCH('HT 0-1'!KP439,Scrape!$B:$B,0)),"")</f>
        <v/>
      </c>
      <c r="LN439">
        <f>IF(LQ439="0-1",INDEX(Scrape!$L:$L,MATCH('HT 0-1'!KP439,Scrape!$B:$B,0)),"")</f>
        <v/>
      </c>
      <c r="LO439">
        <f>IF(LQ439="0-1",INDEX(Scrape!$M:$M,MATCH('HT 0-1'!KP439,Scrape!$B:$B,0)),"")</f>
        <v/>
      </c>
      <c r="LP439">
        <f>IF(LQ439="0-1",INDEX(Scrape!$N:$N,MATCH('HT 0-1'!KP439,Scrape!$B:$B,0)),"")</f>
        <v/>
      </c>
      <c r="LQ439">
        <f>INDEX(Scrape!$O:$O,MATCH('HT 0-1'!KP439,Scrape!$B:$B,0))</f>
        <v/>
      </c>
      <c r="LR439">
        <f>(1/LJ439)+(1/LI439)+(1/LH439)</f>
        <v/>
      </c>
      <c r="LS439">
        <f>(1/LG439)+(1/LF439)+(1/LE439)</f>
        <v/>
      </c>
      <c r="LT439" s="8">
        <f>IF(INDEX(#REF!,MATCH(KQ439,#REF!,0))=INDEX(#REF!,MATCH(KQ439,#REF!,0)),INDEX(#REF!,MATCH(KQ439,#REF!,0)),"ERROR")</f>
        <v/>
      </c>
      <c r="LU439" s="4">
        <f>IF(KR439="G",2,IF(KR439="R",0.5,IF(KR439="A",1)))</f>
        <v/>
      </c>
      <c r="LV439" s="4">
        <f>IF(KS439="G",0.5,IF(KS439="R",2,IF(KS439="A",1)))</f>
        <v/>
      </c>
      <c r="LW439" s="4">
        <f>IF(KT439="G",2,IF(KT439="R",0.5,IF(KT439="A",1)))</f>
        <v/>
      </c>
      <c r="LX439" s="4">
        <f>IF(KU439="G",0.5,IF(KU439="R",2,IF(KU439="A",1)))</f>
        <v/>
      </c>
      <c r="LY439" s="7">
        <f>(LK439*(LU439+LX439)+(LL439*(LU439+LX439)))</f>
        <v/>
      </c>
      <c r="LZ439" s="7">
        <f>(LN439*(LV439+LW439)+(LO439*(LV439+LW439)))</f>
        <v/>
      </c>
      <c r="MA439" s="11">
        <f>LY439-LZ439</f>
        <v/>
      </c>
      <c r="MB439" s="5">
        <f>MA439+2</f>
        <v/>
      </c>
      <c r="MC439" s="6">
        <f>MA439-2</f>
        <v/>
      </c>
      <c r="MD439" s="4">
        <f>LE439</f>
        <v/>
      </c>
      <c r="ME439" s="9">
        <f>IF(MD439=0,1000,MD439+0.75)</f>
        <v/>
      </c>
      <c r="MF439" s="10">
        <f>IF(MD439=0,0,MD439-0.75)</f>
        <v/>
      </c>
      <c r="MG439" s="4">
        <f>((LM439*(LU439+LX439))-((LP439*(LV439+LW439))))</f>
        <v/>
      </c>
      <c r="MH439" s="9">
        <f>MG439*1.2</f>
        <v/>
      </c>
      <c r="MI439" s="10">
        <f>MG439*0.8</f>
        <v/>
      </c>
      <c r="MJ439">
        <f>IFERROR(NX439,"")</f>
        <v/>
      </c>
      <c r="MK439">
        <f>IFERROR(NY439,"")</f>
        <v/>
      </c>
      <c r="ML439">
        <f>IFERROR(NZ439,"")</f>
        <v/>
      </c>
      <c r="MM439">
        <f>IFERROR(OA439,"")</f>
        <v/>
      </c>
      <c r="MN439">
        <f>IFERROR(OB439,"")</f>
        <v/>
      </c>
      <c r="MO439">
        <f>IFERROR(OC439,"")</f>
        <v/>
      </c>
      <c r="MP439" s="1">
        <f>COUNTIFS(#REF!,LT439,#REF!,1,#REF!,"&gt;="&amp;MC439,#REF!,"&lt;="&amp;MB439,#REF!,"&lt;="&amp;ME439,#REF!,"&gt;="&amp;MF439,#REF!,"="&amp;KV439,#REF!,"="&amp;KX439)</f>
        <v/>
      </c>
      <c r="MQ439" s="1">
        <f>COUNTIFS(#REF!,LT439,#REF!,0,#REF!,"&gt;="&amp;MC439,#REF!,"&lt;="&amp;MB439,#REF!,"&lt;="&amp;ME439,#REF!,"&gt;="&amp;MF439,#REF!,"="&amp;KV439,#REF!,"="&amp;KX439)</f>
        <v/>
      </c>
      <c r="MR439" s="1">
        <f>COUNTIFS(#REF!,LT439,#REF!,1,#REF!,"&gt;="&amp;MC439,#REF!,"&lt;="&amp;MB439,#REF!,"&lt;="&amp;ME439,#REF!,"&gt;="&amp;MF439,#REF!,"="&amp;KW439,#REF!,"="&amp;KY439)</f>
        <v/>
      </c>
      <c r="MS439" s="1">
        <f>COUNTIFS(#REF!,LT439,#REF!,0,#REF!,"&gt;="&amp;MC439,#REF!,"&lt;="&amp;MB439,#REF!,"&lt;="&amp;ME439,#REF!,"&gt;="&amp;MF439,#REF!,"="&amp;KW439,#REF!,"="&amp;KY439)</f>
        <v/>
      </c>
      <c r="MT439" s="1">
        <f>COUNTIFS(#REF!,LT439,#REF!,1,#REF!,"&gt;="&amp;MI439,#REF!,"&lt;="&amp;MH439,#REF!,"&lt;="&amp;ME439,#REF!,"&gt;="&amp;MF439)</f>
        <v/>
      </c>
      <c r="MU439" s="1">
        <f>COUNTIFS(#REF!,LT439,#REF!,0,#REF!,"&gt;="&amp;MI439,#REF!,"&lt;="&amp;MH439,#REF!,"&lt;="&amp;ME439,#REF!,"&gt;="&amp;MF439)</f>
        <v/>
      </c>
      <c r="MV439" s="1">
        <f>COUNTIFS(#REF!,LT439,#REF!,1,#REF!,"&gt;="&amp;MI439,#REF!,"&lt;="&amp;MH439,#REF!,"="&amp;KZ439,#REF!,"="&amp;LA439,#REF!,"&lt;="&amp;ME439,#REF!,"&gt;="&amp;MF439)</f>
        <v/>
      </c>
      <c r="MW439" s="1">
        <f>COUNTIFS(#REF!,LT439,#REF!,0,#REF!,"&gt;="&amp;MI439,#REF!,"&lt;="&amp;MH439,#REF!,"="&amp;KZ439,#REF!,"="&amp;LA439,#REF!,"&lt;="&amp;ME439,#REF!,"&gt;="&amp;MF439)</f>
        <v/>
      </c>
      <c r="MX439" s="1">
        <f>COUNTIFS(#REF!,LT439,#REF!,1,#REF!,"&gt;="&amp;MC439,#REF!,"&lt;="&amp;MB439,#REF!,"&lt;="&amp;ME439,#REF!,"&gt;="&amp;MF439)</f>
        <v/>
      </c>
      <c r="MY439" s="1">
        <f>COUNTIFS(#REF!,LT439,#REF!,0,#REF!,"&gt;="&amp;MC439,#REF!,"&lt;="&amp;MB439,#REF!,"&lt;="&amp;ME439,#REF!,"&gt;="&amp;MF439)</f>
        <v/>
      </c>
      <c r="MZ439" s="1">
        <f>COUNTIFS(#REF!,LT439,#REF!,1,#REF!,"&lt;="&amp;ME439,#REF!,"&gt;="&amp;MF439,#REF!,"="&amp;KV439,#REF!,"="&amp;KX439)</f>
        <v/>
      </c>
      <c r="NA439" s="1">
        <f>COUNTIFS(#REF!,LT439,#REF!,0,#REF!,"&lt;="&amp;ME439,#REF!,"&gt;="&amp;MF439,#REF!,"="&amp;KV439,#REF!,"="&amp;KX439)</f>
        <v/>
      </c>
      <c r="NB439" s="1">
        <f>COUNTIFS(#REF!,LT439,#REF!,1,#REF!,"&lt;="&amp;ME439,#REF!,"&gt;="&amp;MF439,#REF!,"="&amp;KW439,#REF!,"="&amp;KY439)</f>
        <v/>
      </c>
      <c r="NC439" s="1">
        <f>COUNTIFS(#REF!,LT439,#REF!,0,#REF!,"&lt;="&amp;ME439,#REF!,"&gt;="&amp;MF439,#REF!,"="&amp;KW439,#REF!,"="&amp;KY439)</f>
        <v/>
      </c>
      <c r="ND439" s="1">
        <f>MP439+MR439+MT439+MV439+MX439+MZ439+NB439</f>
        <v/>
      </c>
      <c r="NE439" s="1">
        <f>MQ439+MS439+MU439+MW439+MY439+NA439+NC439</f>
        <v/>
      </c>
      <c r="NF439" s="1">
        <f>ND439+NE439</f>
        <v/>
      </c>
      <c r="NG439" s="33">
        <f>ND439/(ND439+NE439)</f>
        <v/>
      </c>
      <c r="NH439" s="3">
        <f>1/NG439</f>
        <v/>
      </c>
      <c r="NI439" s="1">
        <f>LI439</f>
        <v/>
      </c>
      <c r="NJ439" s="79">
        <f>((1-NG439)*(1/(NI439-1))*0.98-(NG439*1))</f>
        <v/>
      </c>
      <c r="NK439" s="34">
        <f>IF(LR439&lt;0.9,0,IF(AND(LR439&gt;1.1),0,1))</f>
        <v/>
      </c>
      <c r="NL439" s="34">
        <f>IF(LS439&lt;0.9,0,IF(AND(LS439&gt;1.1),0,1))</f>
        <v/>
      </c>
      <c r="NM439" s="32">
        <f>IF(NF439&gt;99,1,0)</f>
        <v/>
      </c>
      <c r="NN439" s="32">
        <f>IF(NJ439&gt;0.0799,1,0)</f>
        <v/>
      </c>
      <c r="NO439" s="32">
        <f>IF(NJ439&gt;NQ439,1,0)</f>
        <v/>
      </c>
      <c r="NP439" s="32">
        <f>NM439+NN439+NO439+NK439+NL439</f>
        <v/>
      </c>
      <c r="NQ439" s="79">
        <f>(((100*NG439)*(NI439-1)*0.98)-((1-NG439)*100))/100</f>
        <v/>
      </c>
      <c r="NR439" s="34">
        <f>IF(LR439&lt;0.9,0,IF(AND(LR439&gt;1.1),0,1))</f>
        <v/>
      </c>
      <c r="NS439" s="34">
        <f>IF(LS439&lt;0.9,0,IF(AND(LS439&gt;1.1),0,1))</f>
        <v/>
      </c>
      <c r="NT439" s="32">
        <f>IF(NF439&gt;99,1,0)</f>
        <v/>
      </c>
      <c r="NU439" s="32">
        <f>IF(NQ439&gt;0.0799,1,0)</f>
        <v/>
      </c>
      <c r="NV439" s="32">
        <f>IF(NQ439&gt;NJ439,1,0)</f>
        <v/>
      </c>
      <c r="NW439" s="32">
        <f>NT439+NU439+NV439+NR439+NS439</f>
        <v/>
      </c>
      <c r="NX439">
        <f>IF(NP439=5,"LayAway0-1",IF(AND(NW439=5),"BackAway0-1",""))</f>
        <v/>
      </c>
      <c r="NY439">
        <f>IF(NP439=5,KO439,IF(AND(NW439=5),KO439,""))</f>
        <v/>
      </c>
      <c r="NZ439">
        <f>IF(NP439=5,"Match Odds",IF(AND(NW439=5),"Match Odds",""))</f>
        <v/>
      </c>
      <c r="OA439">
        <f>IF(NP439=5,KP439,IF(AND(NW439=5),KP439,""))</f>
        <v/>
      </c>
      <c r="OB439">
        <f>IF(NP439=5,"MATCH_ODDS",IF(AND(NW439=5),"MATCH_ODDS",""))</f>
        <v/>
      </c>
      <c r="OC439">
        <f>IF(NP439=5,"LAY",IF(AND(NW439=5),"BACK",""))</f>
        <v/>
      </c>
    </row>
    <row r="440" ht="16.5" customHeight="1" thickBot="1" thickTop="1">
      <c r="A440" s="2" t="n"/>
      <c r="KN440" s="1">
        <f>IF(INDEX(#REF!,MATCH('HT 0-1'!D440,#REF!,0))=INDEX(#REF!,MATCH('HT 0-1'!D440,#REF!,0)),INDEX(#REF!,MATCH('HT 0-1'!D440,#REF!,0)),"ERROR")</f>
        <v/>
      </c>
      <c r="KO440" s="1">
        <f>IF(INDEX(#REF!,MATCH('HT 0-1'!E440,#REF!,0))=INDEX(#REF!,MATCH('HT 0-1'!E440,#REF!,0)),INDEX(#REF!,MATCH('HT 0-1'!E440,#REF!,0)),"ERROR")</f>
        <v/>
      </c>
      <c r="KP440" s="1">
        <f>KN440&amp;" v "&amp;KO440</f>
        <v/>
      </c>
      <c r="KQ440">
        <f>B440&amp;"_"&amp;C440</f>
        <v/>
      </c>
      <c r="KR440" s="1">
        <f>IF((HW440/KK440)&lt;0.335,"G",IF((HW440/KK440)&gt;0.67,"R","A"))</f>
        <v/>
      </c>
      <c r="KS440" s="1">
        <f>IF((HX440/KK440)&lt;0.335,"G",IF((HX440/KK440)&gt;0.67,"R","A"))</f>
        <v/>
      </c>
      <c r="KT440" s="1">
        <f>IF((IH440/KK440)&lt;0.335,"G",IF((IH440/KK440)&gt;0.67,"R","A"))</f>
        <v/>
      </c>
      <c r="KU440" s="1">
        <f>IF((II440/KK440)&lt;0.335,"G",IF((II440/KK440)&gt;0.67,"R","A"))</f>
        <v/>
      </c>
      <c r="KV440" s="1">
        <f>IF((HZ440/KK440)&lt;0.335,"G",IF((HZ440/KK440)&gt;0.67,"R","A"))</f>
        <v/>
      </c>
      <c r="KW440" s="1">
        <f>IF((HY440/KK440)&lt;0.335,"G",IF((HY440/KK440)&gt;0.67,"R","A"))</f>
        <v/>
      </c>
      <c r="KX440" s="1">
        <f>IF((IK440/KK440)&lt;0.335,"G",IF((IK440/KK440)&gt;0.67,"R","A"))</f>
        <v/>
      </c>
      <c r="KY440" s="1">
        <f>IF((IJ440/KK440)&lt;0.335,"G",IF((IJ440/KK440)&gt;0.67,"R","A"))</f>
        <v/>
      </c>
      <c r="KZ440" s="1">
        <f>IF((HQ440/KK440)&lt;0.335,"G",IF((HQ440/KK440)&gt;0.67,"R","A"))</f>
        <v/>
      </c>
      <c r="LA440" s="1">
        <f>IF((IB440/KK440)&lt;0.335,"G",IF((IB440/KK440)&gt;0.67,"R","A"))</f>
        <v/>
      </c>
      <c r="LB440">
        <f>IF(LQ440="0-1",INDEX(Scrape!#REF!,MATCH('HT 0-1'!KP440,Scrape!$B:$B,0)),"")</f>
        <v/>
      </c>
      <c r="LC440">
        <f>IF(LQ440="0-1",INDEX(Scrape!$A:$A,MATCH('HT 0-1'!KP440,Scrape!$B:$B,0)),"")</f>
        <v/>
      </c>
      <c r="LD440">
        <f>IF(LQ440="0-1",INDEX(Scrape!$B:$B,MATCH('HT 0-1'!KP440,Scrape!$B:$B,0)),"")</f>
        <v/>
      </c>
      <c r="LE440">
        <f>IF(LQ440="0-1",INDEX(Scrape!$C:$C,MATCH('HT 0-1'!KP440,Scrape!$B:$B,0)),"")</f>
        <v/>
      </c>
      <c r="LF440">
        <f>IF(LQ440="0-1",INDEX(Scrape!$D:$D,MATCH('HT 0-1'!KP440,Scrape!$B:$B,0)),"")</f>
        <v/>
      </c>
      <c r="LG440">
        <f>IF(LQ440="0-1",INDEX(Scrape!$E:$E,MATCH('HT 0-1'!KP440,Scrape!$B:$B,0)),"")</f>
        <v/>
      </c>
      <c r="LH440">
        <f>IF(LQ440="0-1",INDEX(Scrape!$F:$F,MATCH('HT 0-1'!KP440,Scrape!$B:$B,0)),"")</f>
        <v/>
      </c>
      <c r="LI440">
        <f>IF(LQ440="0-1",INDEX(Scrape!$G:$G,MATCH('HT 0-1'!KP440,Scrape!$B:$B,0)),"")</f>
        <v/>
      </c>
      <c r="LJ440">
        <f>IF(LQ440="0-1",INDEX(Scrape!$H:$H,MATCH('HT 0-1'!KP440,Scrape!$B:$B,0)),"")</f>
        <v/>
      </c>
      <c r="LK440">
        <f>IF(LQ440="0-1",INDEX(Scrape!$I:$I,MATCH('HT 0-1'!KP440,Scrape!$B:$B,0)),"")</f>
        <v/>
      </c>
      <c r="LL440">
        <f>IF(LQ440="0-1",INDEX(Scrape!$J:$J,MATCH('HT 0-1'!KP440,Scrape!$B:$B,0)),"")</f>
        <v/>
      </c>
      <c r="LM440">
        <f>IF(LQ440="0-1",INDEX(Scrape!$K:$K,MATCH('HT 0-1'!KP440,Scrape!$B:$B,0)),"")</f>
        <v/>
      </c>
      <c r="LN440">
        <f>IF(LQ440="0-1",INDEX(Scrape!$L:$L,MATCH('HT 0-1'!KP440,Scrape!$B:$B,0)),"")</f>
        <v/>
      </c>
      <c r="LO440">
        <f>IF(LQ440="0-1",INDEX(Scrape!$M:$M,MATCH('HT 0-1'!KP440,Scrape!$B:$B,0)),"")</f>
        <v/>
      </c>
      <c r="LP440">
        <f>IF(LQ440="0-1",INDEX(Scrape!$N:$N,MATCH('HT 0-1'!KP440,Scrape!$B:$B,0)),"")</f>
        <v/>
      </c>
      <c r="LQ440">
        <f>INDEX(Scrape!$O:$O,MATCH('HT 0-1'!KP440,Scrape!$B:$B,0))</f>
        <v/>
      </c>
      <c r="LR440">
        <f>(1/LJ440)+(1/LI440)+(1/LH440)</f>
        <v/>
      </c>
      <c r="LS440">
        <f>(1/LG440)+(1/LF440)+(1/LE440)</f>
        <v/>
      </c>
      <c r="LT440" s="8">
        <f>IF(INDEX(#REF!,MATCH(KQ440,#REF!,0))=INDEX(#REF!,MATCH(KQ440,#REF!,0)),INDEX(#REF!,MATCH(KQ440,#REF!,0)),"ERROR")</f>
        <v/>
      </c>
      <c r="LU440" s="4">
        <f>IF(KR440="G",2,IF(KR440="R",0.5,IF(KR440="A",1)))</f>
        <v/>
      </c>
      <c r="LV440" s="4">
        <f>IF(KS440="G",0.5,IF(KS440="R",2,IF(KS440="A",1)))</f>
        <v/>
      </c>
      <c r="LW440" s="4">
        <f>IF(KT440="G",2,IF(KT440="R",0.5,IF(KT440="A",1)))</f>
        <v/>
      </c>
      <c r="LX440" s="4">
        <f>IF(KU440="G",0.5,IF(KU440="R",2,IF(KU440="A",1)))</f>
        <v/>
      </c>
      <c r="LY440" s="7">
        <f>(LK440*(LU440+LX440)+(LL440*(LU440+LX440)))</f>
        <v/>
      </c>
      <c r="LZ440" s="7">
        <f>(LN440*(LV440+LW440)+(LO440*(LV440+LW440)))</f>
        <v/>
      </c>
      <c r="MA440" s="11">
        <f>LY440-LZ440</f>
        <v/>
      </c>
      <c r="MB440" s="5">
        <f>MA440+2</f>
        <v/>
      </c>
      <c r="MC440" s="6">
        <f>MA440-2</f>
        <v/>
      </c>
      <c r="MD440" s="4">
        <f>LE440</f>
        <v/>
      </c>
      <c r="ME440" s="9">
        <f>IF(MD440=0,1000,MD440+0.75)</f>
        <v/>
      </c>
      <c r="MF440" s="10">
        <f>IF(MD440=0,0,MD440-0.75)</f>
        <v/>
      </c>
      <c r="MG440" s="4">
        <f>((LM440*(LU440+LX440))-((LP440*(LV440+LW440))))</f>
        <v/>
      </c>
      <c r="MH440" s="9">
        <f>MG440*1.2</f>
        <v/>
      </c>
      <c r="MI440" s="10">
        <f>MG440*0.8</f>
        <v/>
      </c>
      <c r="MJ440">
        <f>IFERROR(NX440,"")</f>
        <v/>
      </c>
      <c r="MK440">
        <f>IFERROR(NY440,"")</f>
        <v/>
      </c>
      <c r="ML440">
        <f>IFERROR(NZ440,"")</f>
        <v/>
      </c>
      <c r="MM440">
        <f>IFERROR(OA440,"")</f>
        <v/>
      </c>
      <c r="MN440">
        <f>IFERROR(OB440,"")</f>
        <v/>
      </c>
      <c r="MO440">
        <f>IFERROR(OC440,"")</f>
        <v/>
      </c>
      <c r="MP440" s="1">
        <f>COUNTIFS(#REF!,LT440,#REF!,1,#REF!,"&gt;="&amp;MC440,#REF!,"&lt;="&amp;MB440,#REF!,"&lt;="&amp;ME440,#REF!,"&gt;="&amp;MF440,#REF!,"="&amp;KV440,#REF!,"="&amp;KX440)</f>
        <v/>
      </c>
      <c r="MQ440" s="1">
        <f>COUNTIFS(#REF!,LT440,#REF!,0,#REF!,"&gt;="&amp;MC440,#REF!,"&lt;="&amp;MB440,#REF!,"&lt;="&amp;ME440,#REF!,"&gt;="&amp;MF440,#REF!,"="&amp;KV440,#REF!,"="&amp;KX440)</f>
        <v/>
      </c>
      <c r="MR440" s="1">
        <f>COUNTIFS(#REF!,LT440,#REF!,1,#REF!,"&gt;="&amp;MC440,#REF!,"&lt;="&amp;MB440,#REF!,"&lt;="&amp;ME440,#REF!,"&gt;="&amp;MF440,#REF!,"="&amp;KW440,#REF!,"="&amp;KY440)</f>
        <v/>
      </c>
      <c r="MS440" s="1">
        <f>COUNTIFS(#REF!,LT440,#REF!,0,#REF!,"&gt;="&amp;MC440,#REF!,"&lt;="&amp;MB440,#REF!,"&lt;="&amp;ME440,#REF!,"&gt;="&amp;MF440,#REF!,"="&amp;KW440,#REF!,"="&amp;KY440)</f>
        <v/>
      </c>
      <c r="MT440" s="1">
        <f>COUNTIFS(#REF!,LT440,#REF!,1,#REF!,"&gt;="&amp;MI440,#REF!,"&lt;="&amp;MH440,#REF!,"&lt;="&amp;ME440,#REF!,"&gt;="&amp;MF440)</f>
        <v/>
      </c>
      <c r="MU440" s="1">
        <f>COUNTIFS(#REF!,LT440,#REF!,0,#REF!,"&gt;="&amp;MI440,#REF!,"&lt;="&amp;MH440,#REF!,"&lt;="&amp;ME440,#REF!,"&gt;="&amp;MF440)</f>
        <v/>
      </c>
      <c r="MV440" s="1">
        <f>COUNTIFS(#REF!,LT440,#REF!,1,#REF!,"&gt;="&amp;MI440,#REF!,"&lt;="&amp;MH440,#REF!,"="&amp;KZ440,#REF!,"="&amp;LA440,#REF!,"&lt;="&amp;ME440,#REF!,"&gt;="&amp;MF440)</f>
        <v/>
      </c>
      <c r="MW440" s="1">
        <f>COUNTIFS(#REF!,LT440,#REF!,0,#REF!,"&gt;="&amp;MI440,#REF!,"&lt;="&amp;MH440,#REF!,"="&amp;KZ440,#REF!,"="&amp;LA440,#REF!,"&lt;="&amp;ME440,#REF!,"&gt;="&amp;MF440)</f>
        <v/>
      </c>
      <c r="MX440" s="1">
        <f>COUNTIFS(#REF!,LT440,#REF!,1,#REF!,"&gt;="&amp;MC440,#REF!,"&lt;="&amp;MB440,#REF!,"&lt;="&amp;ME440,#REF!,"&gt;="&amp;MF440)</f>
        <v/>
      </c>
      <c r="MY440" s="1">
        <f>COUNTIFS(#REF!,LT440,#REF!,0,#REF!,"&gt;="&amp;MC440,#REF!,"&lt;="&amp;MB440,#REF!,"&lt;="&amp;ME440,#REF!,"&gt;="&amp;MF440)</f>
        <v/>
      </c>
      <c r="MZ440" s="1">
        <f>COUNTIFS(#REF!,LT440,#REF!,1,#REF!,"&lt;="&amp;ME440,#REF!,"&gt;="&amp;MF440,#REF!,"="&amp;KV440,#REF!,"="&amp;KX440)</f>
        <v/>
      </c>
      <c r="NA440" s="1">
        <f>COUNTIFS(#REF!,LT440,#REF!,0,#REF!,"&lt;="&amp;ME440,#REF!,"&gt;="&amp;MF440,#REF!,"="&amp;KV440,#REF!,"="&amp;KX440)</f>
        <v/>
      </c>
      <c r="NB440" s="1">
        <f>COUNTIFS(#REF!,LT440,#REF!,1,#REF!,"&lt;="&amp;ME440,#REF!,"&gt;="&amp;MF440,#REF!,"="&amp;KW440,#REF!,"="&amp;KY440)</f>
        <v/>
      </c>
      <c r="NC440" s="1">
        <f>COUNTIFS(#REF!,LT440,#REF!,0,#REF!,"&lt;="&amp;ME440,#REF!,"&gt;="&amp;MF440,#REF!,"="&amp;KW440,#REF!,"="&amp;KY440)</f>
        <v/>
      </c>
      <c r="ND440" s="1">
        <f>MP440+MR440+MT440+MV440+MX440+MZ440+NB440</f>
        <v/>
      </c>
      <c r="NE440" s="1">
        <f>MQ440+MS440+MU440+MW440+MY440+NA440+NC440</f>
        <v/>
      </c>
      <c r="NF440" s="1">
        <f>ND440+NE440</f>
        <v/>
      </c>
      <c r="NG440" s="33">
        <f>ND440/(ND440+NE440)</f>
        <v/>
      </c>
      <c r="NH440" s="3">
        <f>1/NG440</f>
        <v/>
      </c>
      <c r="NI440" s="1">
        <f>LI440</f>
        <v/>
      </c>
      <c r="NJ440" s="79">
        <f>((1-NG440)*(1/(NI440-1))*0.98-(NG440*1))</f>
        <v/>
      </c>
      <c r="NK440" s="34">
        <f>IF(LR440&lt;0.9,0,IF(AND(LR440&gt;1.1),0,1))</f>
        <v/>
      </c>
      <c r="NL440" s="34">
        <f>IF(LS440&lt;0.9,0,IF(AND(LS440&gt;1.1),0,1))</f>
        <v/>
      </c>
      <c r="NM440" s="32">
        <f>IF(NF440&gt;99,1,0)</f>
        <v/>
      </c>
      <c r="NN440" s="32">
        <f>IF(NJ440&gt;0.0799,1,0)</f>
        <v/>
      </c>
      <c r="NO440" s="32">
        <f>IF(NJ440&gt;NQ440,1,0)</f>
        <v/>
      </c>
      <c r="NP440" s="32">
        <f>NM440+NN440+NO440+NK440+NL440</f>
        <v/>
      </c>
      <c r="NQ440" s="79">
        <f>(((100*NG440)*(NI440-1)*0.98)-((1-NG440)*100))/100</f>
        <v/>
      </c>
      <c r="NR440" s="34">
        <f>IF(LR440&lt;0.9,0,IF(AND(LR440&gt;1.1),0,1))</f>
        <v/>
      </c>
      <c r="NS440" s="34">
        <f>IF(LS440&lt;0.9,0,IF(AND(LS440&gt;1.1),0,1))</f>
        <v/>
      </c>
      <c r="NT440" s="32">
        <f>IF(NF440&gt;99,1,0)</f>
        <v/>
      </c>
      <c r="NU440" s="32">
        <f>IF(NQ440&gt;0.0799,1,0)</f>
        <v/>
      </c>
      <c r="NV440" s="32">
        <f>IF(NQ440&gt;NJ440,1,0)</f>
        <v/>
      </c>
      <c r="NW440" s="32">
        <f>NT440+NU440+NV440+NR440+NS440</f>
        <v/>
      </c>
      <c r="NX440">
        <f>IF(NP440=5,"LayAway0-1",IF(AND(NW440=5),"BackAway0-1",""))</f>
        <v/>
      </c>
      <c r="NY440">
        <f>IF(NP440=5,KO440,IF(AND(NW440=5),KO440,""))</f>
        <v/>
      </c>
      <c r="NZ440">
        <f>IF(NP440=5,"Match Odds",IF(AND(NW440=5),"Match Odds",""))</f>
        <v/>
      </c>
      <c r="OA440">
        <f>IF(NP440=5,KP440,IF(AND(NW440=5),KP440,""))</f>
        <v/>
      </c>
      <c r="OB440">
        <f>IF(NP440=5,"MATCH_ODDS",IF(AND(NW440=5),"MATCH_ODDS",""))</f>
        <v/>
      </c>
      <c r="OC440">
        <f>IF(NP440=5,"LAY",IF(AND(NW440=5),"BACK",""))</f>
        <v/>
      </c>
    </row>
    <row r="441" ht="16.5" customHeight="1" thickBot="1" thickTop="1">
      <c r="A441" s="2" t="n"/>
      <c r="KN441" s="1">
        <f>IF(INDEX(#REF!,MATCH('HT 0-1'!D441,#REF!,0))=INDEX(#REF!,MATCH('HT 0-1'!D441,#REF!,0)),INDEX(#REF!,MATCH('HT 0-1'!D441,#REF!,0)),"ERROR")</f>
        <v/>
      </c>
      <c r="KO441" s="1">
        <f>IF(INDEX(#REF!,MATCH('HT 0-1'!E441,#REF!,0))=INDEX(#REF!,MATCH('HT 0-1'!E441,#REF!,0)),INDEX(#REF!,MATCH('HT 0-1'!E441,#REF!,0)),"ERROR")</f>
        <v/>
      </c>
      <c r="KP441" s="1">
        <f>KN441&amp;" v "&amp;KO441</f>
        <v/>
      </c>
      <c r="KQ441">
        <f>B441&amp;"_"&amp;C441</f>
        <v/>
      </c>
      <c r="KR441" s="1">
        <f>IF((HW441/KK441)&lt;0.335,"G",IF((HW441/KK441)&gt;0.67,"R","A"))</f>
        <v/>
      </c>
      <c r="KS441" s="1">
        <f>IF((HX441/KK441)&lt;0.335,"G",IF((HX441/KK441)&gt;0.67,"R","A"))</f>
        <v/>
      </c>
      <c r="KT441" s="1">
        <f>IF((IH441/KK441)&lt;0.335,"G",IF((IH441/KK441)&gt;0.67,"R","A"))</f>
        <v/>
      </c>
      <c r="KU441" s="1">
        <f>IF((II441/KK441)&lt;0.335,"G",IF((II441/KK441)&gt;0.67,"R","A"))</f>
        <v/>
      </c>
      <c r="KV441" s="1">
        <f>IF((HZ441/KK441)&lt;0.335,"G",IF((HZ441/KK441)&gt;0.67,"R","A"))</f>
        <v/>
      </c>
      <c r="KW441" s="1">
        <f>IF((HY441/KK441)&lt;0.335,"G",IF((HY441/KK441)&gt;0.67,"R","A"))</f>
        <v/>
      </c>
      <c r="KX441" s="1">
        <f>IF((IK441/KK441)&lt;0.335,"G",IF((IK441/KK441)&gt;0.67,"R","A"))</f>
        <v/>
      </c>
      <c r="KY441" s="1">
        <f>IF((IJ441/KK441)&lt;0.335,"G",IF((IJ441/KK441)&gt;0.67,"R","A"))</f>
        <v/>
      </c>
      <c r="KZ441" s="1">
        <f>IF((HQ441/KK441)&lt;0.335,"G",IF((HQ441/KK441)&gt;0.67,"R","A"))</f>
        <v/>
      </c>
      <c r="LA441" s="1">
        <f>IF((IB441/KK441)&lt;0.335,"G",IF((IB441/KK441)&gt;0.67,"R","A"))</f>
        <v/>
      </c>
      <c r="LB441">
        <f>IF(LQ441="0-1",INDEX(Scrape!#REF!,MATCH('HT 0-1'!KP441,Scrape!$B:$B,0)),"")</f>
        <v/>
      </c>
      <c r="LC441">
        <f>IF(LQ441="0-1",INDEX(Scrape!$A:$A,MATCH('HT 0-1'!KP441,Scrape!$B:$B,0)),"")</f>
        <v/>
      </c>
      <c r="LD441">
        <f>IF(LQ441="0-1",INDEX(Scrape!$B:$B,MATCH('HT 0-1'!KP441,Scrape!$B:$B,0)),"")</f>
        <v/>
      </c>
      <c r="LE441">
        <f>IF(LQ441="0-1",INDEX(Scrape!$C:$C,MATCH('HT 0-1'!KP441,Scrape!$B:$B,0)),"")</f>
        <v/>
      </c>
      <c r="LF441">
        <f>IF(LQ441="0-1",INDEX(Scrape!$D:$D,MATCH('HT 0-1'!KP441,Scrape!$B:$B,0)),"")</f>
        <v/>
      </c>
      <c r="LG441">
        <f>IF(LQ441="0-1",INDEX(Scrape!$E:$E,MATCH('HT 0-1'!KP441,Scrape!$B:$B,0)),"")</f>
        <v/>
      </c>
      <c r="LH441">
        <f>IF(LQ441="0-1",INDEX(Scrape!$F:$F,MATCH('HT 0-1'!KP441,Scrape!$B:$B,0)),"")</f>
        <v/>
      </c>
      <c r="LI441">
        <f>IF(LQ441="0-1",INDEX(Scrape!$G:$G,MATCH('HT 0-1'!KP441,Scrape!$B:$B,0)),"")</f>
        <v/>
      </c>
      <c r="LJ441">
        <f>IF(LQ441="0-1",INDEX(Scrape!$H:$H,MATCH('HT 0-1'!KP441,Scrape!$B:$B,0)),"")</f>
        <v/>
      </c>
      <c r="LK441">
        <f>IF(LQ441="0-1",INDEX(Scrape!$I:$I,MATCH('HT 0-1'!KP441,Scrape!$B:$B,0)),"")</f>
        <v/>
      </c>
      <c r="LL441">
        <f>IF(LQ441="0-1",INDEX(Scrape!$J:$J,MATCH('HT 0-1'!KP441,Scrape!$B:$B,0)),"")</f>
        <v/>
      </c>
      <c r="LM441">
        <f>IF(LQ441="0-1",INDEX(Scrape!$K:$K,MATCH('HT 0-1'!KP441,Scrape!$B:$B,0)),"")</f>
        <v/>
      </c>
      <c r="LN441">
        <f>IF(LQ441="0-1",INDEX(Scrape!$L:$L,MATCH('HT 0-1'!KP441,Scrape!$B:$B,0)),"")</f>
        <v/>
      </c>
      <c r="LO441">
        <f>IF(LQ441="0-1",INDEX(Scrape!$M:$M,MATCH('HT 0-1'!KP441,Scrape!$B:$B,0)),"")</f>
        <v/>
      </c>
      <c r="LP441">
        <f>IF(LQ441="0-1",INDEX(Scrape!$N:$N,MATCH('HT 0-1'!KP441,Scrape!$B:$B,0)),"")</f>
        <v/>
      </c>
      <c r="LQ441">
        <f>INDEX(Scrape!$O:$O,MATCH('HT 0-1'!KP441,Scrape!$B:$B,0))</f>
        <v/>
      </c>
      <c r="LR441">
        <f>(1/LJ441)+(1/LI441)+(1/LH441)</f>
        <v/>
      </c>
      <c r="LS441">
        <f>(1/LG441)+(1/LF441)+(1/LE441)</f>
        <v/>
      </c>
      <c r="LT441" s="8">
        <f>IF(INDEX(#REF!,MATCH(KQ441,#REF!,0))=INDEX(#REF!,MATCH(KQ441,#REF!,0)),INDEX(#REF!,MATCH(KQ441,#REF!,0)),"ERROR")</f>
        <v/>
      </c>
      <c r="LU441" s="4">
        <f>IF(KR441="G",2,IF(KR441="R",0.5,IF(KR441="A",1)))</f>
        <v/>
      </c>
      <c r="LV441" s="4">
        <f>IF(KS441="G",0.5,IF(KS441="R",2,IF(KS441="A",1)))</f>
        <v/>
      </c>
      <c r="LW441" s="4">
        <f>IF(KT441="G",2,IF(KT441="R",0.5,IF(KT441="A",1)))</f>
        <v/>
      </c>
      <c r="LX441" s="4">
        <f>IF(KU441="G",0.5,IF(KU441="R",2,IF(KU441="A",1)))</f>
        <v/>
      </c>
      <c r="LY441" s="7">
        <f>(LK441*(LU441+LX441)+(LL441*(LU441+LX441)))</f>
        <v/>
      </c>
      <c r="LZ441" s="7">
        <f>(LN441*(LV441+LW441)+(LO441*(LV441+LW441)))</f>
        <v/>
      </c>
      <c r="MA441" s="11">
        <f>LY441-LZ441</f>
        <v/>
      </c>
      <c r="MB441" s="5">
        <f>MA441+2</f>
        <v/>
      </c>
      <c r="MC441" s="6">
        <f>MA441-2</f>
        <v/>
      </c>
      <c r="MD441" s="4">
        <f>LE441</f>
        <v/>
      </c>
      <c r="ME441" s="9">
        <f>IF(MD441=0,1000,MD441+0.75)</f>
        <v/>
      </c>
      <c r="MF441" s="10">
        <f>IF(MD441=0,0,MD441-0.75)</f>
        <v/>
      </c>
      <c r="MG441" s="4">
        <f>((LM441*(LU441+LX441))-((LP441*(LV441+LW441))))</f>
        <v/>
      </c>
      <c r="MH441" s="9">
        <f>MG441*1.2</f>
        <v/>
      </c>
      <c r="MI441" s="10">
        <f>MG441*0.8</f>
        <v/>
      </c>
      <c r="MJ441">
        <f>IFERROR(NX441,"")</f>
        <v/>
      </c>
      <c r="MK441">
        <f>IFERROR(NY441,"")</f>
        <v/>
      </c>
      <c r="ML441">
        <f>IFERROR(NZ441,"")</f>
        <v/>
      </c>
      <c r="MM441">
        <f>IFERROR(OA441,"")</f>
        <v/>
      </c>
      <c r="MN441">
        <f>IFERROR(OB441,"")</f>
        <v/>
      </c>
      <c r="MO441">
        <f>IFERROR(OC441,"")</f>
        <v/>
      </c>
      <c r="MP441" s="1">
        <f>COUNTIFS(#REF!,LT441,#REF!,1,#REF!,"&gt;="&amp;MC441,#REF!,"&lt;="&amp;MB441,#REF!,"&lt;="&amp;ME441,#REF!,"&gt;="&amp;MF441,#REF!,"="&amp;KV441,#REF!,"="&amp;KX441)</f>
        <v/>
      </c>
      <c r="MQ441" s="1">
        <f>COUNTIFS(#REF!,LT441,#REF!,0,#REF!,"&gt;="&amp;MC441,#REF!,"&lt;="&amp;MB441,#REF!,"&lt;="&amp;ME441,#REF!,"&gt;="&amp;MF441,#REF!,"="&amp;KV441,#REF!,"="&amp;KX441)</f>
        <v/>
      </c>
      <c r="MR441" s="1">
        <f>COUNTIFS(#REF!,LT441,#REF!,1,#REF!,"&gt;="&amp;MC441,#REF!,"&lt;="&amp;MB441,#REF!,"&lt;="&amp;ME441,#REF!,"&gt;="&amp;MF441,#REF!,"="&amp;KW441,#REF!,"="&amp;KY441)</f>
        <v/>
      </c>
      <c r="MS441" s="1">
        <f>COUNTIFS(#REF!,LT441,#REF!,0,#REF!,"&gt;="&amp;MC441,#REF!,"&lt;="&amp;MB441,#REF!,"&lt;="&amp;ME441,#REF!,"&gt;="&amp;MF441,#REF!,"="&amp;KW441,#REF!,"="&amp;KY441)</f>
        <v/>
      </c>
      <c r="MT441" s="1">
        <f>COUNTIFS(#REF!,LT441,#REF!,1,#REF!,"&gt;="&amp;MI441,#REF!,"&lt;="&amp;MH441,#REF!,"&lt;="&amp;ME441,#REF!,"&gt;="&amp;MF441)</f>
        <v/>
      </c>
      <c r="MU441" s="1">
        <f>COUNTIFS(#REF!,LT441,#REF!,0,#REF!,"&gt;="&amp;MI441,#REF!,"&lt;="&amp;MH441,#REF!,"&lt;="&amp;ME441,#REF!,"&gt;="&amp;MF441)</f>
        <v/>
      </c>
      <c r="MV441" s="1">
        <f>COUNTIFS(#REF!,LT441,#REF!,1,#REF!,"&gt;="&amp;MI441,#REF!,"&lt;="&amp;MH441,#REF!,"="&amp;KZ441,#REF!,"="&amp;LA441,#REF!,"&lt;="&amp;ME441,#REF!,"&gt;="&amp;MF441)</f>
        <v/>
      </c>
      <c r="MW441" s="1">
        <f>COUNTIFS(#REF!,LT441,#REF!,0,#REF!,"&gt;="&amp;MI441,#REF!,"&lt;="&amp;MH441,#REF!,"="&amp;KZ441,#REF!,"="&amp;LA441,#REF!,"&lt;="&amp;ME441,#REF!,"&gt;="&amp;MF441)</f>
        <v/>
      </c>
      <c r="MX441" s="1">
        <f>COUNTIFS(#REF!,LT441,#REF!,1,#REF!,"&gt;="&amp;MC441,#REF!,"&lt;="&amp;MB441,#REF!,"&lt;="&amp;ME441,#REF!,"&gt;="&amp;MF441)</f>
        <v/>
      </c>
      <c r="MY441" s="1">
        <f>COUNTIFS(#REF!,LT441,#REF!,0,#REF!,"&gt;="&amp;MC441,#REF!,"&lt;="&amp;MB441,#REF!,"&lt;="&amp;ME441,#REF!,"&gt;="&amp;MF441)</f>
        <v/>
      </c>
      <c r="MZ441" s="1">
        <f>COUNTIFS(#REF!,LT441,#REF!,1,#REF!,"&lt;="&amp;ME441,#REF!,"&gt;="&amp;MF441,#REF!,"="&amp;KV441,#REF!,"="&amp;KX441)</f>
        <v/>
      </c>
      <c r="NA441" s="1">
        <f>COUNTIFS(#REF!,LT441,#REF!,0,#REF!,"&lt;="&amp;ME441,#REF!,"&gt;="&amp;MF441,#REF!,"="&amp;KV441,#REF!,"="&amp;KX441)</f>
        <v/>
      </c>
      <c r="NB441" s="1">
        <f>COUNTIFS(#REF!,LT441,#REF!,1,#REF!,"&lt;="&amp;ME441,#REF!,"&gt;="&amp;MF441,#REF!,"="&amp;KW441,#REF!,"="&amp;KY441)</f>
        <v/>
      </c>
      <c r="NC441" s="1">
        <f>COUNTIFS(#REF!,LT441,#REF!,0,#REF!,"&lt;="&amp;ME441,#REF!,"&gt;="&amp;MF441,#REF!,"="&amp;KW441,#REF!,"="&amp;KY441)</f>
        <v/>
      </c>
      <c r="ND441" s="1">
        <f>MP441+MR441+MT441+MV441+MX441+MZ441+NB441</f>
        <v/>
      </c>
      <c r="NE441" s="1">
        <f>MQ441+MS441+MU441+MW441+MY441+NA441+NC441</f>
        <v/>
      </c>
      <c r="NF441" s="1">
        <f>ND441+NE441</f>
        <v/>
      </c>
      <c r="NG441" s="33">
        <f>ND441/(ND441+NE441)</f>
        <v/>
      </c>
      <c r="NH441" s="3">
        <f>1/NG441</f>
        <v/>
      </c>
      <c r="NI441" s="1">
        <f>LI441</f>
        <v/>
      </c>
      <c r="NJ441" s="79">
        <f>((1-NG441)*(1/(NI441-1))*0.98-(NG441*1))</f>
        <v/>
      </c>
      <c r="NK441" s="34">
        <f>IF(LR441&lt;0.9,0,IF(AND(LR441&gt;1.1),0,1))</f>
        <v/>
      </c>
      <c r="NL441" s="34">
        <f>IF(LS441&lt;0.9,0,IF(AND(LS441&gt;1.1),0,1))</f>
        <v/>
      </c>
      <c r="NM441" s="32">
        <f>IF(NF441&gt;99,1,0)</f>
        <v/>
      </c>
      <c r="NN441" s="32">
        <f>IF(NJ441&gt;0.0799,1,0)</f>
        <v/>
      </c>
      <c r="NO441" s="32">
        <f>IF(NJ441&gt;NQ441,1,0)</f>
        <v/>
      </c>
      <c r="NP441" s="32">
        <f>NM441+NN441+NO441+NK441+NL441</f>
        <v/>
      </c>
      <c r="NQ441" s="79">
        <f>(((100*NG441)*(NI441-1)*0.98)-((1-NG441)*100))/100</f>
        <v/>
      </c>
      <c r="NR441" s="34">
        <f>IF(LR441&lt;0.9,0,IF(AND(LR441&gt;1.1),0,1))</f>
        <v/>
      </c>
      <c r="NS441" s="34">
        <f>IF(LS441&lt;0.9,0,IF(AND(LS441&gt;1.1),0,1))</f>
        <v/>
      </c>
      <c r="NT441" s="32">
        <f>IF(NF441&gt;99,1,0)</f>
        <v/>
      </c>
      <c r="NU441" s="32">
        <f>IF(NQ441&gt;0.0799,1,0)</f>
        <v/>
      </c>
      <c r="NV441" s="32">
        <f>IF(NQ441&gt;NJ441,1,0)</f>
        <v/>
      </c>
      <c r="NW441" s="32">
        <f>NT441+NU441+NV441+NR441+NS441</f>
        <v/>
      </c>
      <c r="NX441">
        <f>IF(NP441=5,"LayAway0-1",IF(AND(NW441=5),"BackAway0-1",""))</f>
        <v/>
      </c>
      <c r="NY441">
        <f>IF(NP441=5,KO441,IF(AND(NW441=5),KO441,""))</f>
        <v/>
      </c>
      <c r="NZ441">
        <f>IF(NP441=5,"Match Odds",IF(AND(NW441=5),"Match Odds",""))</f>
        <v/>
      </c>
      <c r="OA441">
        <f>IF(NP441=5,KP441,IF(AND(NW441=5),KP441,""))</f>
        <v/>
      </c>
      <c r="OB441">
        <f>IF(NP441=5,"MATCH_ODDS",IF(AND(NW441=5),"MATCH_ODDS",""))</f>
        <v/>
      </c>
      <c r="OC441">
        <f>IF(NP441=5,"LAY",IF(AND(NW441=5),"BACK",""))</f>
        <v/>
      </c>
    </row>
    <row r="442" ht="16.5" customHeight="1" thickBot="1" thickTop="1">
      <c r="A442" s="2" t="n"/>
      <c r="KN442" s="1">
        <f>IF(INDEX(#REF!,MATCH('HT 0-1'!D442,#REF!,0))=INDEX(#REF!,MATCH('HT 0-1'!D442,#REF!,0)),INDEX(#REF!,MATCH('HT 0-1'!D442,#REF!,0)),"ERROR")</f>
        <v/>
      </c>
      <c r="KO442" s="1">
        <f>IF(INDEX(#REF!,MATCH('HT 0-1'!E442,#REF!,0))=INDEX(#REF!,MATCH('HT 0-1'!E442,#REF!,0)),INDEX(#REF!,MATCH('HT 0-1'!E442,#REF!,0)),"ERROR")</f>
        <v/>
      </c>
      <c r="KP442" s="1">
        <f>KN442&amp;" v "&amp;KO442</f>
        <v/>
      </c>
      <c r="KQ442">
        <f>B442&amp;"_"&amp;C442</f>
        <v/>
      </c>
      <c r="KR442" s="1">
        <f>IF((HW442/KK442)&lt;0.335,"G",IF((HW442/KK442)&gt;0.67,"R","A"))</f>
        <v/>
      </c>
      <c r="KS442" s="1">
        <f>IF((HX442/KK442)&lt;0.335,"G",IF((HX442/KK442)&gt;0.67,"R","A"))</f>
        <v/>
      </c>
      <c r="KT442" s="1">
        <f>IF((IH442/KK442)&lt;0.335,"G",IF((IH442/KK442)&gt;0.67,"R","A"))</f>
        <v/>
      </c>
      <c r="KU442" s="1">
        <f>IF((II442/KK442)&lt;0.335,"G",IF((II442/KK442)&gt;0.67,"R","A"))</f>
        <v/>
      </c>
      <c r="KV442" s="1">
        <f>IF((HZ442/KK442)&lt;0.335,"G",IF((HZ442/KK442)&gt;0.67,"R","A"))</f>
        <v/>
      </c>
      <c r="KW442" s="1">
        <f>IF((HY442/KK442)&lt;0.335,"G",IF((HY442/KK442)&gt;0.67,"R","A"))</f>
        <v/>
      </c>
      <c r="KX442" s="1">
        <f>IF((IK442/KK442)&lt;0.335,"G",IF((IK442/KK442)&gt;0.67,"R","A"))</f>
        <v/>
      </c>
      <c r="KY442" s="1">
        <f>IF((IJ442/KK442)&lt;0.335,"G",IF((IJ442/KK442)&gt;0.67,"R","A"))</f>
        <v/>
      </c>
      <c r="KZ442" s="1">
        <f>IF((HQ442/KK442)&lt;0.335,"G",IF((HQ442/KK442)&gt;0.67,"R","A"))</f>
        <v/>
      </c>
      <c r="LA442" s="1">
        <f>IF((IB442/KK442)&lt;0.335,"G",IF((IB442/KK442)&gt;0.67,"R","A"))</f>
        <v/>
      </c>
      <c r="LB442">
        <f>IF(LQ442="0-1",INDEX(Scrape!#REF!,MATCH('HT 0-1'!KP442,Scrape!$B:$B,0)),"")</f>
        <v/>
      </c>
      <c r="LC442">
        <f>IF(LQ442="0-1",INDEX(Scrape!$A:$A,MATCH('HT 0-1'!KP442,Scrape!$B:$B,0)),"")</f>
        <v/>
      </c>
      <c r="LD442">
        <f>IF(LQ442="0-1",INDEX(Scrape!$B:$B,MATCH('HT 0-1'!KP442,Scrape!$B:$B,0)),"")</f>
        <v/>
      </c>
      <c r="LE442">
        <f>IF(LQ442="0-1",INDEX(Scrape!$C:$C,MATCH('HT 0-1'!KP442,Scrape!$B:$B,0)),"")</f>
        <v/>
      </c>
      <c r="LF442">
        <f>IF(LQ442="0-1",INDEX(Scrape!$D:$D,MATCH('HT 0-1'!KP442,Scrape!$B:$B,0)),"")</f>
        <v/>
      </c>
      <c r="LG442">
        <f>IF(LQ442="0-1",INDEX(Scrape!$E:$E,MATCH('HT 0-1'!KP442,Scrape!$B:$B,0)),"")</f>
        <v/>
      </c>
      <c r="LH442">
        <f>IF(LQ442="0-1",INDEX(Scrape!$F:$F,MATCH('HT 0-1'!KP442,Scrape!$B:$B,0)),"")</f>
        <v/>
      </c>
      <c r="LI442">
        <f>IF(LQ442="0-1",INDEX(Scrape!$G:$G,MATCH('HT 0-1'!KP442,Scrape!$B:$B,0)),"")</f>
        <v/>
      </c>
      <c r="LJ442">
        <f>IF(LQ442="0-1",INDEX(Scrape!$H:$H,MATCH('HT 0-1'!KP442,Scrape!$B:$B,0)),"")</f>
        <v/>
      </c>
      <c r="LK442">
        <f>IF(LQ442="0-1",INDEX(Scrape!$I:$I,MATCH('HT 0-1'!KP442,Scrape!$B:$B,0)),"")</f>
        <v/>
      </c>
      <c r="LL442">
        <f>IF(LQ442="0-1",INDEX(Scrape!$J:$J,MATCH('HT 0-1'!KP442,Scrape!$B:$B,0)),"")</f>
        <v/>
      </c>
      <c r="LM442">
        <f>IF(LQ442="0-1",INDEX(Scrape!$K:$K,MATCH('HT 0-1'!KP442,Scrape!$B:$B,0)),"")</f>
        <v/>
      </c>
      <c r="LN442">
        <f>IF(LQ442="0-1",INDEX(Scrape!$L:$L,MATCH('HT 0-1'!KP442,Scrape!$B:$B,0)),"")</f>
        <v/>
      </c>
      <c r="LO442">
        <f>IF(LQ442="0-1",INDEX(Scrape!$M:$M,MATCH('HT 0-1'!KP442,Scrape!$B:$B,0)),"")</f>
        <v/>
      </c>
      <c r="LP442">
        <f>IF(LQ442="0-1",INDEX(Scrape!$N:$N,MATCH('HT 0-1'!KP442,Scrape!$B:$B,0)),"")</f>
        <v/>
      </c>
      <c r="LQ442">
        <f>INDEX(Scrape!$O:$O,MATCH('HT 0-1'!KP442,Scrape!$B:$B,0))</f>
        <v/>
      </c>
      <c r="LR442">
        <f>(1/LJ442)+(1/LI442)+(1/LH442)</f>
        <v/>
      </c>
      <c r="LS442">
        <f>(1/LG442)+(1/LF442)+(1/LE442)</f>
        <v/>
      </c>
      <c r="LT442" s="8">
        <f>IF(INDEX(#REF!,MATCH(KQ442,#REF!,0))=INDEX(#REF!,MATCH(KQ442,#REF!,0)),INDEX(#REF!,MATCH(KQ442,#REF!,0)),"ERROR")</f>
        <v/>
      </c>
      <c r="LU442" s="4">
        <f>IF(KR442="G",2,IF(KR442="R",0.5,IF(KR442="A",1)))</f>
        <v/>
      </c>
      <c r="LV442" s="4">
        <f>IF(KS442="G",0.5,IF(KS442="R",2,IF(KS442="A",1)))</f>
        <v/>
      </c>
      <c r="LW442" s="4">
        <f>IF(KT442="G",2,IF(KT442="R",0.5,IF(KT442="A",1)))</f>
        <v/>
      </c>
      <c r="LX442" s="4">
        <f>IF(KU442="G",0.5,IF(KU442="R",2,IF(KU442="A",1)))</f>
        <v/>
      </c>
      <c r="LY442" s="7">
        <f>(LK442*(LU442+LX442)+(LL442*(LU442+LX442)))</f>
        <v/>
      </c>
      <c r="LZ442" s="7">
        <f>(LN442*(LV442+LW442)+(LO442*(LV442+LW442)))</f>
        <v/>
      </c>
      <c r="MA442" s="11">
        <f>LY442-LZ442</f>
        <v/>
      </c>
      <c r="MB442" s="5">
        <f>MA442+2</f>
        <v/>
      </c>
      <c r="MC442" s="6">
        <f>MA442-2</f>
        <v/>
      </c>
      <c r="MD442" s="4">
        <f>LE442</f>
        <v/>
      </c>
      <c r="ME442" s="9">
        <f>IF(MD442=0,1000,MD442+0.75)</f>
        <v/>
      </c>
      <c r="MF442" s="10">
        <f>IF(MD442=0,0,MD442-0.75)</f>
        <v/>
      </c>
      <c r="MG442" s="4">
        <f>((LM442*(LU442+LX442))-((LP442*(LV442+LW442))))</f>
        <v/>
      </c>
      <c r="MH442" s="9">
        <f>MG442*1.2</f>
        <v/>
      </c>
      <c r="MI442" s="10">
        <f>MG442*0.8</f>
        <v/>
      </c>
      <c r="MJ442">
        <f>IFERROR(NX442,"")</f>
        <v/>
      </c>
      <c r="MK442">
        <f>IFERROR(NY442,"")</f>
        <v/>
      </c>
      <c r="ML442">
        <f>IFERROR(NZ442,"")</f>
        <v/>
      </c>
      <c r="MM442">
        <f>IFERROR(OA442,"")</f>
        <v/>
      </c>
      <c r="MN442">
        <f>IFERROR(OB442,"")</f>
        <v/>
      </c>
      <c r="MO442">
        <f>IFERROR(OC442,"")</f>
        <v/>
      </c>
      <c r="MP442" s="1">
        <f>COUNTIFS(#REF!,LT442,#REF!,1,#REF!,"&gt;="&amp;MC442,#REF!,"&lt;="&amp;MB442,#REF!,"&lt;="&amp;ME442,#REF!,"&gt;="&amp;MF442,#REF!,"="&amp;KV442,#REF!,"="&amp;KX442)</f>
        <v/>
      </c>
      <c r="MQ442" s="1">
        <f>COUNTIFS(#REF!,LT442,#REF!,0,#REF!,"&gt;="&amp;MC442,#REF!,"&lt;="&amp;MB442,#REF!,"&lt;="&amp;ME442,#REF!,"&gt;="&amp;MF442,#REF!,"="&amp;KV442,#REF!,"="&amp;KX442)</f>
        <v/>
      </c>
      <c r="MR442" s="1">
        <f>COUNTIFS(#REF!,LT442,#REF!,1,#REF!,"&gt;="&amp;MC442,#REF!,"&lt;="&amp;MB442,#REF!,"&lt;="&amp;ME442,#REF!,"&gt;="&amp;MF442,#REF!,"="&amp;KW442,#REF!,"="&amp;KY442)</f>
        <v/>
      </c>
      <c r="MS442" s="1">
        <f>COUNTIFS(#REF!,LT442,#REF!,0,#REF!,"&gt;="&amp;MC442,#REF!,"&lt;="&amp;MB442,#REF!,"&lt;="&amp;ME442,#REF!,"&gt;="&amp;MF442,#REF!,"="&amp;KW442,#REF!,"="&amp;KY442)</f>
        <v/>
      </c>
      <c r="MT442" s="1">
        <f>COUNTIFS(#REF!,LT442,#REF!,1,#REF!,"&gt;="&amp;MI442,#REF!,"&lt;="&amp;MH442,#REF!,"&lt;="&amp;ME442,#REF!,"&gt;="&amp;MF442)</f>
        <v/>
      </c>
      <c r="MU442" s="1">
        <f>COUNTIFS(#REF!,LT442,#REF!,0,#REF!,"&gt;="&amp;MI442,#REF!,"&lt;="&amp;MH442,#REF!,"&lt;="&amp;ME442,#REF!,"&gt;="&amp;MF442)</f>
        <v/>
      </c>
      <c r="MV442" s="1">
        <f>COUNTIFS(#REF!,LT442,#REF!,1,#REF!,"&gt;="&amp;MI442,#REF!,"&lt;="&amp;MH442,#REF!,"="&amp;KZ442,#REF!,"="&amp;LA442,#REF!,"&lt;="&amp;ME442,#REF!,"&gt;="&amp;MF442)</f>
        <v/>
      </c>
      <c r="MW442" s="1">
        <f>COUNTIFS(#REF!,LT442,#REF!,0,#REF!,"&gt;="&amp;MI442,#REF!,"&lt;="&amp;MH442,#REF!,"="&amp;KZ442,#REF!,"="&amp;LA442,#REF!,"&lt;="&amp;ME442,#REF!,"&gt;="&amp;MF442)</f>
        <v/>
      </c>
      <c r="MX442" s="1">
        <f>COUNTIFS(#REF!,LT442,#REF!,1,#REF!,"&gt;="&amp;MC442,#REF!,"&lt;="&amp;MB442,#REF!,"&lt;="&amp;ME442,#REF!,"&gt;="&amp;MF442)</f>
        <v/>
      </c>
      <c r="MY442" s="1">
        <f>COUNTIFS(#REF!,LT442,#REF!,0,#REF!,"&gt;="&amp;MC442,#REF!,"&lt;="&amp;MB442,#REF!,"&lt;="&amp;ME442,#REF!,"&gt;="&amp;MF442)</f>
        <v/>
      </c>
      <c r="MZ442" s="1">
        <f>COUNTIFS(#REF!,LT442,#REF!,1,#REF!,"&lt;="&amp;ME442,#REF!,"&gt;="&amp;MF442,#REF!,"="&amp;KV442,#REF!,"="&amp;KX442)</f>
        <v/>
      </c>
      <c r="NA442" s="1">
        <f>COUNTIFS(#REF!,LT442,#REF!,0,#REF!,"&lt;="&amp;ME442,#REF!,"&gt;="&amp;MF442,#REF!,"="&amp;KV442,#REF!,"="&amp;KX442)</f>
        <v/>
      </c>
      <c r="NB442" s="1">
        <f>COUNTIFS(#REF!,LT442,#REF!,1,#REF!,"&lt;="&amp;ME442,#REF!,"&gt;="&amp;MF442,#REF!,"="&amp;KW442,#REF!,"="&amp;KY442)</f>
        <v/>
      </c>
      <c r="NC442" s="1">
        <f>COUNTIFS(#REF!,LT442,#REF!,0,#REF!,"&lt;="&amp;ME442,#REF!,"&gt;="&amp;MF442,#REF!,"="&amp;KW442,#REF!,"="&amp;KY442)</f>
        <v/>
      </c>
      <c r="ND442" s="1">
        <f>MP442+MR442+MT442+MV442+MX442+MZ442+NB442</f>
        <v/>
      </c>
      <c r="NE442" s="1">
        <f>MQ442+MS442+MU442+MW442+MY442+NA442+NC442</f>
        <v/>
      </c>
      <c r="NF442" s="1">
        <f>ND442+NE442</f>
        <v/>
      </c>
      <c r="NG442" s="33">
        <f>ND442/(ND442+NE442)</f>
        <v/>
      </c>
      <c r="NH442" s="3">
        <f>1/NG442</f>
        <v/>
      </c>
      <c r="NI442" s="1">
        <f>LI442</f>
        <v/>
      </c>
      <c r="NJ442" s="79">
        <f>((1-NG442)*(1/(NI442-1))*0.98-(NG442*1))</f>
        <v/>
      </c>
      <c r="NK442" s="34">
        <f>IF(LR442&lt;0.9,0,IF(AND(LR442&gt;1.1),0,1))</f>
        <v/>
      </c>
      <c r="NL442" s="34">
        <f>IF(LS442&lt;0.9,0,IF(AND(LS442&gt;1.1),0,1))</f>
        <v/>
      </c>
      <c r="NM442" s="32">
        <f>IF(NF442&gt;99,1,0)</f>
        <v/>
      </c>
      <c r="NN442" s="32">
        <f>IF(NJ442&gt;0.0799,1,0)</f>
        <v/>
      </c>
      <c r="NO442" s="32">
        <f>IF(NJ442&gt;NQ442,1,0)</f>
        <v/>
      </c>
      <c r="NP442" s="32">
        <f>NM442+NN442+NO442+NK442+NL442</f>
        <v/>
      </c>
      <c r="NQ442" s="79">
        <f>(((100*NG442)*(NI442-1)*0.98)-((1-NG442)*100))/100</f>
        <v/>
      </c>
      <c r="NR442" s="34">
        <f>IF(LR442&lt;0.9,0,IF(AND(LR442&gt;1.1),0,1))</f>
        <v/>
      </c>
      <c r="NS442" s="34">
        <f>IF(LS442&lt;0.9,0,IF(AND(LS442&gt;1.1),0,1))</f>
        <v/>
      </c>
      <c r="NT442" s="32">
        <f>IF(NF442&gt;99,1,0)</f>
        <v/>
      </c>
      <c r="NU442" s="32">
        <f>IF(NQ442&gt;0.0799,1,0)</f>
        <v/>
      </c>
      <c r="NV442" s="32">
        <f>IF(NQ442&gt;NJ442,1,0)</f>
        <v/>
      </c>
      <c r="NW442" s="32">
        <f>NT442+NU442+NV442+NR442+NS442</f>
        <v/>
      </c>
      <c r="NX442">
        <f>IF(NP442=5,"LayAway0-1",IF(AND(NW442=5),"BackAway0-1",""))</f>
        <v/>
      </c>
      <c r="NY442">
        <f>IF(NP442=5,KO442,IF(AND(NW442=5),KO442,""))</f>
        <v/>
      </c>
      <c r="NZ442">
        <f>IF(NP442=5,"Match Odds",IF(AND(NW442=5),"Match Odds",""))</f>
        <v/>
      </c>
      <c r="OA442">
        <f>IF(NP442=5,KP442,IF(AND(NW442=5),KP442,""))</f>
        <v/>
      </c>
      <c r="OB442">
        <f>IF(NP442=5,"MATCH_ODDS",IF(AND(NW442=5),"MATCH_ODDS",""))</f>
        <v/>
      </c>
      <c r="OC442">
        <f>IF(NP442=5,"LAY",IF(AND(NW442=5),"BACK",""))</f>
        <v/>
      </c>
    </row>
    <row r="443" ht="16.5" customHeight="1" thickBot="1" thickTop="1">
      <c r="A443" s="2" t="n"/>
      <c r="KN443" s="1">
        <f>IF(INDEX(#REF!,MATCH('HT 0-1'!D443,#REF!,0))=INDEX(#REF!,MATCH('HT 0-1'!D443,#REF!,0)),INDEX(#REF!,MATCH('HT 0-1'!D443,#REF!,0)),"ERROR")</f>
        <v/>
      </c>
      <c r="KO443" s="1">
        <f>IF(INDEX(#REF!,MATCH('HT 0-1'!E443,#REF!,0))=INDEX(#REF!,MATCH('HT 0-1'!E443,#REF!,0)),INDEX(#REF!,MATCH('HT 0-1'!E443,#REF!,0)),"ERROR")</f>
        <v/>
      </c>
      <c r="KP443" s="1">
        <f>KN443&amp;" v "&amp;KO443</f>
        <v/>
      </c>
      <c r="KQ443">
        <f>B443&amp;"_"&amp;C443</f>
        <v/>
      </c>
      <c r="KR443" s="1">
        <f>IF((HW443/KK443)&lt;0.335,"G",IF((HW443/KK443)&gt;0.67,"R","A"))</f>
        <v/>
      </c>
      <c r="KS443" s="1">
        <f>IF((HX443/KK443)&lt;0.335,"G",IF((HX443/KK443)&gt;0.67,"R","A"))</f>
        <v/>
      </c>
      <c r="KT443" s="1">
        <f>IF((IH443/KK443)&lt;0.335,"G",IF((IH443/KK443)&gt;0.67,"R","A"))</f>
        <v/>
      </c>
      <c r="KU443" s="1">
        <f>IF((II443/KK443)&lt;0.335,"G",IF((II443/KK443)&gt;0.67,"R","A"))</f>
        <v/>
      </c>
      <c r="KV443" s="1">
        <f>IF((HZ443/KK443)&lt;0.335,"G",IF((HZ443/KK443)&gt;0.67,"R","A"))</f>
        <v/>
      </c>
      <c r="KW443" s="1">
        <f>IF((HY443/KK443)&lt;0.335,"G",IF((HY443/KK443)&gt;0.67,"R","A"))</f>
        <v/>
      </c>
      <c r="KX443" s="1">
        <f>IF((IK443/KK443)&lt;0.335,"G",IF((IK443/KK443)&gt;0.67,"R","A"))</f>
        <v/>
      </c>
      <c r="KY443" s="1">
        <f>IF((IJ443/KK443)&lt;0.335,"G",IF((IJ443/KK443)&gt;0.67,"R","A"))</f>
        <v/>
      </c>
      <c r="KZ443" s="1">
        <f>IF((HQ443/KK443)&lt;0.335,"G",IF((HQ443/KK443)&gt;0.67,"R","A"))</f>
        <v/>
      </c>
      <c r="LA443" s="1">
        <f>IF((IB443/KK443)&lt;0.335,"G",IF((IB443/KK443)&gt;0.67,"R","A"))</f>
        <v/>
      </c>
      <c r="LB443">
        <f>IF(LQ443="0-1",INDEX(Scrape!#REF!,MATCH('HT 0-1'!KP443,Scrape!$B:$B,0)),"")</f>
        <v/>
      </c>
      <c r="LC443">
        <f>IF(LQ443="0-1",INDEX(Scrape!$A:$A,MATCH('HT 0-1'!KP443,Scrape!$B:$B,0)),"")</f>
        <v/>
      </c>
      <c r="LD443">
        <f>IF(LQ443="0-1",INDEX(Scrape!$B:$B,MATCH('HT 0-1'!KP443,Scrape!$B:$B,0)),"")</f>
        <v/>
      </c>
      <c r="LE443">
        <f>IF(LQ443="0-1",INDEX(Scrape!$C:$C,MATCH('HT 0-1'!KP443,Scrape!$B:$B,0)),"")</f>
        <v/>
      </c>
      <c r="LF443">
        <f>IF(LQ443="0-1",INDEX(Scrape!$D:$D,MATCH('HT 0-1'!KP443,Scrape!$B:$B,0)),"")</f>
        <v/>
      </c>
      <c r="LG443">
        <f>IF(LQ443="0-1",INDEX(Scrape!$E:$E,MATCH('HT 0-1'!KP443,Scrape!$B:$B,0)),"")</f>
        <v/>
      </c>
      <c r="LH443">
        <f>IF(LQ443="0-1",INDEX(Scrape!$F:$F,MATCH('HT 0-1'!KP443,Scrape!$B:$B,0)),"")</f>
        <v/>
      </c>
      <c r="LI443">
        <f>IF(LQ443="0-1",INDEX(Scrape!$G:$G,MATCH('HT 0-1'!KP443,Scrape!$B:$B,0)),"")</f>
        <v/>
      </c>
      <c r="LJ443">
        <f>IF(LQ443="0-1",INDEX(Scrape!$H:$H,MATCH('HT 0-1'!KP443,Scrape!$B:$B,0)),"")</f>
        <v/>
      </c>
      <c r="LK443">
        <f>IF(LQ443="0-1",INDEX(Scrape!$I:$I,MATCH('HT 0-1'!KP443,Scrape!$B:$B,0)),"")</f>
        <v/>
      </c>
      <c r="LL443">
        <f>IF(LQ443="0-1",INDEX(Scrape!$J:$J,MATCH('HT 0-1'!KP443,Scrape!$B:$B,0)),"")</f>
        <v/>
      </c>
      <c r="LM443">
        <f>IF(LQ443="0-1",INDEX(Scrape!$K:$K,MATCH('HT 0-1'!KP443,Scrape!$B:$B,0)),"")</f>
        <v/>
      </c>
      <c r="LN443">
        <f>IF(LQ443="0-1",INDEX(Scrape!$L:$L,MATCH('HT 0-1'!KP443,Scrape!$B:$B,0)),"")</f>
        <v/>
      </c>
      <c r="LO443">
        <f>IF(LQ443="0-1",INDEX(Scrape!$M:$M,MATCH('HT 0-1'!KP443,Scrape!$B:$B,0)),"")</f>
        <v/>
      </c>
      <c r="LP443">
        <f>IF(LQ443="0-1",INDEX(Scrape!$N:$N,MATCH('HT 0-1'!KP443,Scrape!$B:$B,0)),"")</f>
        <v/>
      </c>
      <c r="LQ443">
        <f>INDEX(Scrape!$O:$O,MATCH('HT 0-1'!KP443,Scrape!$B:$B,0))</f>
        <v/>
      </c>
      <c r="LR443">
        <f>(1/LJ443)+(1/LI443)+(1/LH443)</f>
        <v/>
      </c>
      <c r="LS443">
        <f>(1/LG443)+(1/LF443)+(1/LE443)</f>
        <v/>
      </c>
      <c r="LT443" s="8">
        <f>IF(INDEX(#REF!,MATCH(KQ443,#REF!,0))=INDEX(#REF!,MATCH(KQ443,#REF!,0)),INDEX(#REF!,MATCH(KQ443,#REF!,0)),"ERROR")</f>
        <v/>
      </c>
      <c r="LU443" s="4">
        <f>IF(KR443="G",2,IF(KR443="R",0.5,IF(KR443="A",1)))</f>
        <v/>
      </c>
      <c r="LV443" s="4">
        <f>IF(KS443="G",0.5,IF(KS443="R",2,IF(KS443="A",1)))</f>
        <v/>
      </c>
      <c r="LW443" s="4">
        <f>IF(KT443="G",2,IF(KT443="R",0.5,IF(KT443="A",1)))</f>
        <v/>
      </c>
      <c r="LX443" s="4">
        <f>IF(KU443="G",0.5,IF(KU443="R",2,IF(KU443="A",1)))</f>
        <v/>
      </c>
      <c r="LY443" s="7">
        <f>(LK443*(LU443+LX443)+(LL443*(LU443+LX443)))</f>
        <v/>
      </c>
      <c r="LZ443" s="7">
        <f>(LN443*(LV443+LW443)+(LO443*(LV443+LW443)))</f>
        <v/>
      </c>
      <c r="MA443" s="11">
        <f>LY443-LZ443</f>
        <v/>
      </c>
      <c r="MB443" s="5">
        <f>MA443+2</f>
        <v/>
      </c>
      <c r="MC443" s="6">
        <f>MA443-2</f>
        <v/>
      </c>
      <c r="MD443" s="4">
        <f>LE443</f>
        <v/>
      </c>
      <c r="ME443" s="9">
        <f>IF(MD443=0,1000,MD443+0.75)</f>
        <v/>
      </c>
      <c r="MF443" s="10">
        <f>IF(MD443=0,0,MD443-0.75)</f>
        <v/>
      </c>
      <c r="MG443" s="4">
        <f>((LM443*(LU443+LX443))-((LP443*(LV443+LW443))))</f>
        <v/>
      </c>
      <c r="MH443" s="9">
        <f>MG443*1.2</f>
        <v/>
      </c>
      <c r="MI443" s="10">
        <f>MG443*0.8</f>
        <v/>
      </c>
      <c r="MJ443">
        <f>IFERROR(NX443,"")</f>
        <v/>
      </c>
      <c r="MK443">
        <f>IFERROR(NY443,"")</f>
        <v/>
      </c>
      <c r="ML443">
        <f>IFERROR(NZ443,"")</f>
        <v/>
      </c>
      <c r="MM443">
        <f>IFERROR(OA443,"")</f>
        <v/>
      </c>
      <c r="MN443">
        <f>IFERROR(OB443,"")</f>
        <v/>
      </c>
      <c r="MO443">
        <f>IFERROR(OC443,"")</f>
        <v/>
      </c>
      <c r="MP443" s="1">
        <f>COUNTIFS(#REF!,LT443,#REF!,1,#REF!,"&gt;="&amp;MC443,#REF!,"&lt;="&amp;MB443,#REF!,"&lt;="&amp;ME443,#REF!,"&gt;="&amp;MF443,#REF!,"="&amp;KV443,#REF!,"="&amp;KX443)</f>
        <v/>
      </c>
      <c r="MQ443" s="1">
        <f>COUNTIFS(#REF!,LT443,#REF!,0,#REF!,"&gt;="&amp;MC443,#REF!,"&lt;="&amp;MB443,#REF!,"&lt;="&amp;ME443,#REF!,"&gt;="&amp;MF443,#REF!,"="&amp;KV443,#REF!,"="&amp;KX443)</f>
        <v/>
      </c>
      <c r="MR443" s="1">
        <f>COUNTIFS(#REF!,LT443,#REF!,1,#REF!,"&gt;="&amp;MC443,#REF!,"&lt;="&amp;MB443,#REF!,"&lt;="&amp;ME443,#REF!,"&gt;="&amp;MF443,#REF!,"="&amp;KW443,#REF!,"="&amp;KY443)</f>
        <v/>
      </c>
      <c r="MS443" s="1">
        <f>COUNTIFS(#REF!,LT443,#REF!,0,#REF!,"&gt;="&amp;MC443,#REF!,"&lt;="&amp;MB443,#REF!,"&lt;="&amp;ME443,#REF!,"&gt;="&amp;MF443,#REF!,"="&amp;KW443,#REF!,"="&amp;KY443)</f>
        <v/>
      </c>
      <c r="MT443" s="1">
        <f>COUNTIFS(#REF!,LT443,#REF!,1,#REF!,"&gt;="&amp;MI443,#REF!,"&lt;="&amp;MH443,#REF!,"&lt;="&amp;ME443,#REF!,"&gt;="&amp;MF443)</f>
        <v/>
      </c>
      <c r="MU443" s="1">
        <f>COUNTIFS(#REF!,LT443,#REF!,0,#REF!,"&gt;="&amp;MI443,#REF!,"&lt;="&amp;MH443,#REF!,"&lt;="&amp;ME443,#REF!,"&gt;="&amp;MF443)</f>
        <v/>
      </c>
      <c r="MV443" s="1">
        <f>COUNTIFS(#REF!,LT443,#REF!,1,#REF!,"&gt;="&amp;MI443,#REF!,"&lt;="&amp;MH443,#REF!,"="&amp;KZ443,#REF!,"="&amp;LA443,#REF!,"&lt;="&amp;ME443,#REF!,"&gt;="&amp;MF443)</f>
        <v/>
      </c>
      <c r="MW443" s="1">
        <f>COUNTIFS(#REF!,LT443,#REF!,0,#REF!,"&gt;="&amp;MI443,#REF!,"&lt;="&amp;MH443,#REF!,"="&amp;KZ443,#REF!,"="&amp;LA443,#REF!,"&lt;="&amp;ME443,#REF!,"&gt;="&amp;MF443)</f>
        <v/>
      </c>
      <c r="MX443" s="1">
        <f>COUNTIFS(#REF!,LT443,#REF!,1,#REF!,"&gt;="&amp;MC443,#REF!,"&lt;="&amp;MB443,#REF!,"&lt;="&amp;ME443,#REF!,"&gt;="&amp;MF443)</f>
        <v/>
      </c>
      <c r="MY443" s="1">
        <f>COUNTIFS(#REF!,LT443,#REF!,0,#REF!,"&gt;="&amp;MC443,#REF!,"&lt;="&amp;MB443,#REF!,"&lt;="&amp;ME443,#REF!,"&gt;="&amp;MF443)</f>
        <v/>
      </c>
      <c r="MZ443" s="1">
        <f>COUNTIFS(#REF!,LT443,#REF!,1,#REF!,"&lt;="&amp;ME443,#REF!,"&gt;="&amp;MF443,#REF!,"="&amp;KV443,#REF!,"="&amp;KX443)</f>
        <v/>
      </c>
      <c r="NA443" s="1">
        <f>COUNTIFS(#REF!,LT443,#REF!,0,#REF!,"&lt;="&amp;ME443,#REF!,"&gt;="&amp;MF443,#REF!,"="&amp;KV443,#REF!,"="&amp;KX443)</f>
        <v/>
      </c>
      <c r="NB443" s="1">
        <f>COUNTIFS(#REF!,LT443,#REF!,1,#REF!,"&lt;="&amp;ME443,#REF!,"&gt;="&amp;MF443,#REF!,"="&amp;KW443,#REF!,"="&amp;KY443)</f>
        <v/>
      </c>
      <c r="NC443" s="1">
        <f>COUNTIFS(#REF!,LT443,#REF!,0,#REF!,"&lt;="&amp;ME443,#REF!,"&gt;="&amp;MF443,#REF!,"="&amp;KW443,#REF!,"="&amp;KY443)</f>
        <v/>
      </c>
      <c r="ND443" s="1">
        <f>MP443+MR443+MT443+MV443+MX443+MZ443+NB443</f>
        <v/>
      </c>
      <c r="NE443" s="1">
        <f>MQ443+MS443+MU443+MW443+MY443+NA443+NC443</f>
        <v/>
      </c>
      <c r="NF443" s="1">
        <f>ND443+NE443</f>
        <v/>
      </c>
      <c r="NG443" s="33">
        <f>ND443/(ND443+NE443)</f>
        <v/>
      </c>
      <c r="NH443" s="3">
        <f>1/NG443</f>
        <v/>
      </c>
      <c r="NI443" s="1">
        <f>LI443</f>
        <v/>
      </c>
      <c r="NJ443" s="79">
        <f>((1-NG443)*(1/(NI443-1))*0.98-(NG443*1))</f>
        <v/>
      </c>
      <c r="NK443" s="34">
        <f>IF(LR443&lt;0.9,0,IF(AND(LR443&gt;1.1),0,1))</f>
        <v/>
      </c>
      <c r="NL443" s="34">
        <f>IF(LS443&lt;0.9,0,IF(AND(LS443&gt;1.1),0,1))</f>
        <v/>
      </c>
      <c r="NM443" s="32">
        <f>IF(NF443&gt;99,1,0)</f>
        <v/>
      </c>
      <c r="NN443" s="32">
        <f>IF(NJ443&gt;0.0799,1,0)</f>
        <v/>
      </c>
      <c r="NO443" s="32">
        <f>IF(NJ443&gt;NQ443,1,0)</f>
        <v/>
      </c>
      <c r="NP443" s="32">
        <f>NM443+NN443+NO443+NK443+NL443</f>
        <v/>
      </c>
      <c r="NQ443" s="79">
        <f>(((100*NG443)*(NI443-1)*0.98)-((1-NG443)*100))/100</f>
        <v/>
      </c>
      <c r="NR443" s="34">
        <f>IF(LR443&lt;0.9,0,IF(AND(LR443&gt;1.1),0,1))</f>
        <v/>
      </c>
      <c r="NS443" s="34">
        <f>IF(LS443&lt;0.9,0,IF(AND(LS443&gt;1.1),0,1))</f>
        <v/>
      </c>
      <c r="NT443" s="32">
        <f>IF(NF443&gt;99,1,0)</f>
        <v/>
      </c>
      <c r="NU443" s="32">
        <f>IF(NQ443&gt;0.0799,1,0)</f>
        <v/>
      </c>
      <c r="NV443" s="32">
        <f>IF(NQ443&gt;NJ443,1,0)</f>
        <v/>
      </c>
      <c r="NW443" s="32">
        <f>NT443+NU443+NV443+NR443+NS443</f>
        <v/>
      </c>
      <c r="NX443">
        <f>IF(NP443=5,"LayAway0-1",IF(AND(NW443=5),"BackAway0-1",""))</f>
        <v/>
      </c>
      <c r="NY443">
        <f>IF(NP443=5,KO443,IF(AND(NW443=5),KO443,""))</f>
        <v/>
      </c>
      <c r="NZ443">
        <f>IF(NP443=5,"Match Odds",IF(AND(NW443=5),"Match Odds",""))</f>
        <v/>
      </c>
      <c r="OA443">
        <f>IF(NP443=5,KP443,IF(AND(NW443=5),KP443,""))</f>
        <v/>
      </c>
      <c r="OB443">
        <f>IF(NP443=5,"MATCH_ODDS",IF(AND(NW443=5),"MATCH_ODDS",""))</f>
        <v/>
      </c>
      <c r="OC443">
        <f>IF(NP443=5,"LAY",IF(AND(NW443=5),"BACK",""))</f>
        <v/>
      </c>
    </row>
    <row r="444" ht="16.5" customHeight="1" thickBot="1" thickTop="1">
      <c r="A444" s="2" t="n"/>
      <c r="KN444" s="1">
        <f>IF(INDEX(#REF!,MATCH('HT 0-1'!D444,#REF!,0))=INDEX(#REF!,MATCH('HT 0-1'!D444,#REF!,0)),INDEX(#REF!,MATCH('HT 0-1'!D444,#REF!,0)),"ERROR")</f>
        <v/>
      </c>
      <c r="KO444" s="1">
        <f>IF(INDEX(#REF!,MATCH('HT 0-1'!E444,#REF!,0))=INDEX(#REF!,MATCH('HT 0-1'!E444,#REF!,0)),INDEX(#REF!,MATCH('HT 0-1'!E444,#REF!,0)),"ERROR")</f>
        <v/>
      </c>
      <c r="KP444" s="1">
        <f>KN444&amp;" v "&amp;KO444</f>
        <v/>
      </c>
      <c r="KQ444">
        <f>B444&amp;"_"&amp;C444</f>
        <v/>
      </c>
      <c r="KR444" s="1">
        <f>IF((HW444/KK444)&lt;0.335,"G",IF((HW444/KK444)&gt;0.67,"R","A"))</f>
        <v/>
      </c>
      <c r="KS444" s="1">
        <f>IF((HX444/KK444)&lt;0.335,"G",IF((HX444/KK444)&gt;0.67,"R","A"))</f>
        <v/>
      </c>
      <c r="KT444" s="1">
        <f>IF((IH444/KK444)&lt;0.335,"G",IF((IH444/KK444)&gt;0.67,"R","A"))</f>
        <v/>
      </c>
      <c r="KU444" s="1">
        <f>IF((II444/KK444)&lt;0.335,"G",IF((II444/KK444)&gt;0.67,"R","A"))</f>
        <v/>
      </c>
      <c r="KV444" s="1">
        <f>IF((HZ444/KK444)&lt;0.335,"G",IF((HZ444/KK444)&gt;0.67,"R","A"))</f>
        <v/>
      </c>
      <c r="KW444" s="1">
        <f>IF((HY444/KK444)&lt;0.335,"G",IF((HY444/KK444)&gt;0.67,"R","A"))</f>
        <v/>
      </c>
      <c r="KX444" s="1">
        <f>IF((IK444/KK444)&lt;0.335,"G",IF((IK444/KK444)&gt;0.67,"R","A"))</f>
        <v/>
      </c>
      <c r="KY444" s="1">
        <f>IF((IJ444/KK444)&lt;0.335,"G",IF((IJ444/KK444)&gt;0.67,"R","A"))</f>
        <v/>
      </c>
      <c r="KZ444" s="1">
        <f>IF((HQ444/KK444)&lt;0.335,"G",IF((HQ444/KK444)&gt;0.67,"R","A"))</f>
        <v/>
      </c>
      <c r="LA444" s="1">
        <f>IF((IB444/KK444)&lt;0.335,"G",IF((IB444/KK444)&gt;0.67,"R","A"))</f>
        <v/>
      </c>
      <c r="LB444">
        <f>IF(LQ444="0-1",INDEX(Scrape!#REF!,MATCH('HT 0-1'!KP444,Scrape!$B:$B,0)),"")</f>
        <v/>
      </c>
      <c r="LC444">
        <f>IF(LQ444="0-1",INDEX(Scrape!$A:$A,MATCH('HT 0-1'!KP444,Scrape!$B:$B,0)),"")</f>
        <v/>
      </c>
      <c r="LD444">
        <f>IF(LQ444="0-1",INDEX(Scrape!$B:$B,MATCH('HT 0-1'!KP444,Scrape!$B:$B,0)),"")</f>
        <v/>
      </c>
      <c r="LE444">
        <f>IF(LQ444="0-1",INDEX(Scrape!$C:$C,MATCH('HT 0-1'!KP444,Scrape!$B:$B,0)),"")</f>
        <v/>
      </c>
      <c r="LF444">
        <f>IF(LQ444="0-1",INDEX(Scrape!$D:$D,MATCH('HT 0-1'!KP444,Scrape!$B:$B,0)),"")</f>
        <v/>
      </c>
      <c r="LG444">
        <f>IF(LQ444="0-1",INDEX(Scrape!$E:$E,MATCH('HT 0-1'!KP444,Scrape!$B:$B,0)),"")</f>
        <v/>
      </c>
      <c r="LH444">
        <f>IF(LQ444="0-1",INDEX(Scrape!$F:$F,MATCH('HT 0-1'!KP444,Scrape!$B:$B,0)),"")</f>
        <v/>
      </c>
      <c r="LI444">
        <f>IF(LQ444="0-1",INDEX(Scrape!$G:$G,MATCH('HT 0-1'!KP444,Scrape!$B:$B,0)),"")</f>
        <v/>
      </c>
      <c r="LJ444">
        <f>IF(LQ444="0-1",INDEX(Scrape!$H:$H,MATCH('HT 0-1'!KP444,Scrape!$B:$B,0)),"")</f>
        <v/>
      </c>
      <c r="LK444">
        <f>IF(LQ444="0-1",INDEX(Scrape!$I:$I,MATCH('HT 0-1'!KP444,Scrape!$B:$B,0)),"")</f>
        <v/>
      </c>
      <c r="LL444">
        <f>IF(LQ444="0-1",INDEX(Scrape!$J:$J,MATCH('HT 0-1'!KP444,Scrape!$B:$B,0)),"")</f>
        <v/>
      </c>
      <c r="LM444">
        <f>IF(LQ444="0-1",INDEX(Scrape!$K:$K,MATCH('HT 0-1'!KP444,Scrape!$B:$B,0)),"")</f>
        <v/>
      </c>
      <c r="LN444">
        <f>IF(LQ444="0-1",INDEX(Scrape!$L:$L,MATCH('HT 0-1'!KP444,Scrape!$B:$B,0)),"")</f>
        <v/>
      </c>
      <c r="LO444">
        <f>IF(LQ444="0-1",INDEX(Scrape!$M:$M,MATCH('HT 0-1'!KP444,Scrape!$B:$B,0)),"")</f>
        <v/>
      </c>
      <c r="LP444">
        <f>IF(LQ444="0-1",INDEX(Scrape!$N:$N,MATCH('HT 0-1'!KP444,Scrape!$B:$B,0)),"")</f>
        <v/>
      </c>
      <c r="LQ444">
        <f>INDEX(Scrape!$O:$O,MATCH('HT 0-1'!KP444,Scrape!$B:$B,0))</f>
        <v/>
      </c>
      <c r="LR444">
        <f>(1/LJ444)+(1/LI444)+(1/LH444)</f>
        <v/>
      </c>
      <c r="LS444">
        <f>(1/LG444)+(1/LF444)+(1/LE444)</f>
        <v/>
      </c>
      <c r="LT444" s="8">
        <f>IF(INDEX(#REF!,MATCH(KQ444,#REF!,0))=INDEX(#REF!,MATCH(KQ444,#REF!,0)),INDEX(#REF!,MATCH(KQ444,#REF!,0)),"ERROR")</f>
        <v/>
      </c>
      <c r="LU444" s="4">
        <f>IF(KR444="G",2,IF(KR444="R",0.5,IF(KR444="A",1)))</f>
        <v/>
      </c>
      <c r="LV444" s="4">
        <f>IF(KS444="G",0.5,IF(KS444="R",2,IF(KS444="A",1)))</f>
        <v/>
      </c>
      <c r="LW444" s="4">
        <f>IF(KT444="G",2,IF(KT444="R",0.5,IF(KT444="A",1)))</f>
        <v/>
      </c>
      <c r="LX444" s="4">
        <f>IF(KU444="G",0.5,IF(KU444="R",2,IF(KU444="A",1)))</f>
        <v/>
      </c>
      <c r="LY444" s="7">
        <f>(LK444*(LU444+LX444)+(LL444*(LU444+LX444)))</f>
        <v/>
      </c>
      <c r="LZ444" s="7">
        <f>(LN444*(LV444+LW444)+(LO444*(LV444+LW444)))</f>
        <v/>
      </c>
      <c r="MA444" s="11">
        <f>LY444-LZ444</f>
        <v/>
      </c>
      <c r="MB444" s="5">
        <f>MA444+2</f>
        <v/>
      </c>
      <c r="MC444" s="6">
        <f>MA444-2</f>
        <v/>
      </c>
      <c r="MD444" s="4">
        <f>LE444</f>
        <v/>
      </c>
      <c r="ME444" s="9">
        <f>IF(MD444=0,1000,MD444+0.75)</f>
        <v/>
      </c>
      <c r="MF444" s="10">
        <f>IF(MD444=0,0,MD444-0.75)</f>
        <v/>
      </c>
      <c r="MG444" s="4">
        <f>((LM444*(LU444+LX444))-((LP444*(LV444+LW444))))</f>
        <v/>
      </c>
      <c r="MH444" s="9">
        <f>MG444*1.2</f>
        <v/>
      </c>
      <c r="MI444" s="10">
        <f>MG444*0.8</f>
        <v/>
      </c>
      <c r="MJ444">
        <f>IFERROR(NX444,"")</f>
        <v/>
      </c>
      <c r="MK444">
        <f>IFERROR(NY444,"")</f>
        <v/>
      </c>
      <c r="ML444">
        <f>IFERROR(NZ444,"")</f>
        <v/>
      </c>
      <c r="MM444">
        <f>IFERROR(OA444,"")</f>
        <v/>
      </c>
      <c r="MN444">
        <f>IFERROR(OB444,"")</f>
        <v/>
      </c>
      <c r="MO444">
        <f>IFERROR(OC444,"")</f>
        <v/>
      </c>
      <c r="MP444" s="1">
        <f>COUNTIFS(#REF!,LT444,#REF!,1,#REF!,"&gt;="&amp;MC444,#REF!,"&lt;="&amp;MB444,#REF!,"&lt;="&amp;ME444,#REF!,"&gt;="&amp;MF444,#REF!,"="&amp;KV444,#REF!,"="&amp;KX444)</f>
        <v/>
      </c>
      <c r="MQ444" s="1">
        <f>COUNTIFS(#REF!,LT444,#REF!,0,#REF!,"&gt;="&amp;MC444,#REF!,"&lt;="&amp;MB444,#REF!,"&lt;="&amp;ME444,#REF!,"&gt;="&amp;MF444,#REF!,"="&amp;KV444,#REF!,"="&amp;KX444)</f>
        <v/>
      </c>
      <c r="MR444" s="1">
        <f>COUNTIFS(#REF!,LT444,#REF!,1,#REF!,"&gt;="&amp;MC444,#REF!,"&lt;="&amp;MB444,#REF!,"&lt;="&amp;ME444,#REF!,"&gt;="&amp;MF444,#REF!,"="&amp;KW444,#REF!,"="&amp;KY444)</f>
        <v/>
      </c>
      <c r="MS444" s="1">
        <f>COUNTIFS(#REF!,LT444,#REF!,0,#REF!,"&gt;="&amp;MC444,#REF!,"&lt;="&amp;MB444,#REF!,"&lt;="&amp;ME444,#REF!,"&gt;="&amp;MF444,#REF!,"="&amp;KW444,#REF!,"="&amp;KY444)</f>
        <v/>
      </c>
      <c r="MT444" s="1">
        <f>COUNTIFS(#REF!,LT444,#REF!,1,#REF!,"&gt;="&amp;MI444,#REF!,"&lt;="&amp;MH444,#REF!,"&lt;="&amp;ME444,#REF!,"&gt;="&amp;MF444)</f>
        <v/>
      </c>
      <c r="MU444" s="1">
        <f>COUNTIFS(#REF!,LT444,#REF!,0,#REF!,"&gt;="&amp;MI444,#REF!,"&lt;="&amp;MH444,#REF!,"&lt;="&amp;ME444,#REF!,"&gt;="&amp;MF444)</f>
        <v/>
      </c>
      <c r="MV444" s="1">
        <f>COUNTIFS(#REF!,LT444,#REF!,1,#REF!,"&gt;="&amp;MI444,#REF!,"&lt;="&amp;MH444,#REF!,"="&amp;KZ444,#REF!,"="&amp;LA444,#REF!,"&lt;="&amp;ME444,#REF!,"&gt;="&amp;MF444)</f>
        <v/>
      </c>
      <c r="MW444" s="1">
        <f>COUNTIFS(#REF!,LT444,#REF!,0,#REF!,"&gt;="&amp;MI444,#REF!,"&lt;="&amp;MH444,#REF!,"="&amp;KZ444,#REF!,"="&amp;LA444,#REF!,"&lt;="&amp;ME444,#REF!,"&gt;="&amp;MF444)</f>
        <v/>
      </c>
      <c r="MX444" s="1">
        <f>COUNTIFS(#REF!,LT444,#REF!,1,#REF!,"&gt;="&amp;MC444,#REF!,"&lt;="&amp;MB444,#REF!,"&lt;="&amp;ME444,#REF!,"&gt;="&amp;MF444)</f>
        <v/>
      </c>
      <c r="MY444" s="1">
        <f>COUNTIFS(#REF!,LT444,#REF!,0,#REF!,"&gt;="&amp;MC444,#REF!,"&lt;="&amp;MB444,#REF!,"&lt;="&amp;ME444,#REF!,"&gt;="&amp;MF444)</f>
        <v/>
      </c>
      <c r="MZ444" s="1">
        <f>COUNTIFS(#REF!,LT444,#REF!,1,#REF!,"&lt;="&amp;ME444,#REF!,"&gt;="&amp;MF444,#REF!,"="&amp;KV444,#REF!,"="&amp;KX444)</f>
        <v/>
      </c>
      <c r="NA444" s="1">
        <f>COUNTIFS(#REF!,LT444,#REF!,0,#REF!,"&lt;="&amp;ME444,#REF!,"&gt;="&amp;MF444,#REF!,"="&amp;KV444,#REF!,"="&amp;KX444)</f>
        <v/>
      </c>
      <c r="NB444" s="1">
        <f>COUNTIFS(#REF!,LT444,#REF!,1,#REF!,"&lt;="&amp;ME444,#REF!,"&gt;="&amp;MF444,#REF!,"="&amp;KW444,#REF!,"="&amp;KY444)</f>
        <v/>
      </c>
      <c r="NC444" s="1">
        <f>COUNTIFS(#REF!,LT444,#REF!,0,#REF!,"&lt;="&amp;ME444,#REF!,"&gt;="&amp;MF444,#REF!,"="&amp;KW444,#REF!,"="&amp;KY444)</f>
        <v/>
      </c>
      <c r="ND444" s="1">
        <f>MP444+MR444+MT444+MV444+MX444+MZ444+NB444</f>
        <v/>
      </c>
      <c r="NE444" s="1">
        <f>MQ444+MS444+MU444+MW444+MY444+NA444+NC444</f>
        <v/>
      </c>
      <c r="NF444" s="1">
        <f>ND444+NE444</f>
        <v/>
      </c>
      <c r="NG444" s="33">
        <f>ND444/(ND444+NE444)</f>
        <v/>
      </c>
      <c r="NH444" s="3">
        <f>1/NG444</f>
        <v/>
      </c>
      <c r="NI444" s="1">
        <f>LI444</f>
        <v/>
      </c>
      <c r="NJ444" s="79">
        <f>((1-NG444)*(1/(NI444-1))*0.98-(NG444*1))</f>
        <v/>
      </c>
      <c r="NK444" s="34">
        <f>IF(LR444&lt;0.9,0,IF(AND(LR444&gt;1.1),0,1))</f>
        <v/>
      </c>
      <c r="NL444" s="34">
        <f>IF(LS444&lt;0.9,0,IF(AND(LS444&gt;1.1),0,1))</f>
        <v/>
      </c>
      <c r="NM444" s="32">
        <f>IF(NF444&gt;99,1,0)</f>
        <v/>
      </c>
      <c r="NN444" s="32">
        <f>IF(NJ444&gt;0.0799,1,0)</f>
        <v/>
      </c>
      <c r="NO444" s="32">
        <f>IF(NJ444&gt;NQ444,1,0)</f>
        <v/>
      </c>
      <c r="NP444" s="32">
        <f>NM444+NN444+NO444+NK444+NL444</f>
        <v/>
      </c>
      <c r="NQ444" s="79">
        <f>(((100*NG444)*(NI444-1)*0.98)-((1-NG444)*100))/100</f>
        <v/>
      </c>
      <c r="NR444" s="34">
        <f>IF(LR444&lt;0.9,0,IF(AND(LR444&gt;1.1),0,1))</f>
        <v/>
      </c>
      <c r="NS444" s="34">
        <f>IF(LS444&lt;0.9,0,IF(AND(LS444&gt;1.1),0,1))</f>
        <v/>
      </c>
      <c r="NT444" s="32">
        <f>IF(NF444&gt;99,1,0)</f>
        <v/>
      </c>
      <c r="NU444" s="32">
        <f>IF(NQ444&gt;0.0799,1,0)</f>
        <v/>
      </c>
      <c r="NV444" s="32">
        <f>IF(NQ444&gt;NJ444,1,0)</f>
        <v/>
      </c>
      <c r="NW444" s="32">
        <f>NT444+NU444+NV444+NR444+NS444</f>
        <v/>
      </c>
      <c r="NX444">
        <f>IF(NP444=5,"LayAway0-1",IF(AND(NW444=5),"BackAway0-1",""))</f>
        <v/>
      </c>
      <c r="NY444">
        <f>IF(NP444=5,KO444,IF(AND(NW444=5),KO444,""))</f>
        <v/>
      </c>
      <c r="NZ444">
        <f>IF(NP444=5,"Match Odds",IF(AND(NW444=5),"Match Odds",""))</f>
        <v/>
      </c>
      <c r="OA444">
        <f>IF(NP444=5,KP444,IF(AND(NW444=5),KP444,""))</f>
        <v/>
      </c>
      <c r="OB444">
        <f>IF(NP444=5,"MATCH_ODDS",IF(AND(NW444=5),"MATCH_ODDS",""))</f>
        <v/>
      </c>
      <c r="OC444">
        <f>IF(NP444=5,"LAY",IF(AND(NW444=5),"BACK",""))</f>
        <v/>
      </c>
    </row>
    <row r="445" ht="16.5" customHeight="1" thickBot="1" thickTop="1">
      <c r="A445" s="2" t="n"/>
      <c r="KN445" s="1">
        <f>IF(INDEX(#REF!,MATCH('HT 0-1'!D445,#REF!,0))=INDEX(#REF!,MATCH('HT 0-1'!D445,#REF!,0)),INDEX(#REF!,MATCH('HT 0-1'!D445,#REF!,0)),"ERROR")</f>
        <v/>
      </c>
      <c r="KO445" s="1">
        <f>IF(INDEX(#REF!,MATCH('HT 0-1'!E445,#REF!,0))=INDEX(#REF!,MATCH('HT 0-1'!E445,#REF!,0)),INDEX(#REF!,MATCH('HT 0-1'!E445,#REF!,0)),"ERROR")</f>
        <v/>
      </c>
      <c r="KP445" s="1">
        <f>KN445&amp;" v "&amp;KO445</f>
        <v/>
      </c>
      <c r="KQ445">
        <f>B445&amp;"_"&amp;C445</f>
        <v/>
      </c>
      <c r="KR445" s="1">
        <f>IF((HW445/KK445)&lt;0.335,"G",IF((HW445/KK445)&gt;0.67,"R","A"))</f>
        <v/>
      </c>
      <c r="KS445" s="1">
        <f>IF((HX445/KK445)&lt;0.335,"G",IF((HX445/KK445)&gt;0.67,"R","A"))</f>
        <v/>
      </c>
      <c r="KT445" s="1">
        <f>IF((IH445/KK445)&lt;0.335,"G",IF((IH445/KK445)&gt;0.67,"R","A"))</f>
        <v/>
      </c>
      <c r="KU445" s="1">
        <f>IF((II445/KK445)&lt;0.335,"G",IF((II445/KK445)&gt;0.67,"R","A"))</f>
        <v/>
      </c>
      <c r="KV445" s="1">
        <f>IF((HZ445/KK445)&lt;0.335,"G",IF((HZ445/KK445)&gt;0.67,"R","A"))</f>
        <v/>
      </c>
      <c r="KW445" s="1">
        <f>IF((HY445/KK445)&lt;0.335,"G",IF((HY445/KK445)&gt;0.67,"R","A"))</f>
        <v/>
      </c>
      <c r="KX445" s="1">
        <f>IF((IK445/KK445)&lt;0.335,"G",IF((IK445/KK445)&gt;0.67,"R","A"))</f>
        <v/>
      </c>
      <c r="KY445" s="1">
        <f>IF((IJ445/KK445)&lt;0.335,"G",IF((IJ445/KK445)&gt;0.67,"R","A"))</f>
        <v/>
      </c>
      <c r="KZ445" s="1">
        <f>IF((HQ445/KK445)&lt;0.335,"G",IF((HQ445/KK445)&gt;0.67,"R","A"))</f>
        <v/>
      </c>
      <c r="LA445" s="1">
        <f>IF((IB445/KK445)&lt;0.335,"G",IF((IB445/KK445)&gt;0.67,"R","A"))</f>
        <v/>
      </c>
      <c r="LB445">
        <f>IF(LQ445="0-1",INDEX(Scrape!#REF!,MATCH('HT 0-1'!KP445,Scrape!$B:$B,0)),"")</f>
        <v/>
      </c>
      <c r="LC445">
        <f>IF(LQ445="0-1",INDEX(Scrape!$A:$A,MATCH('HT 0-1'!KP445,Scrape!$B:$B,0)),"")</f>
        <v/>
      </c>
      <c r="LD445">
        <f>IF(LQ445="0-1",INDEX(Scrape!$B:$B,MATCH('HT 0-1'!KP445,Scrape!$B:$B,0)),"")</f>
        <v/>
      </c>
      <c r="LE445">
        <f>IF(LQ445="0-1",INDEX(Scrape!$C:$C,MATCH('HT 0-1'!KP445,Scrape!$B:$B,0)),"")</f>
        <v/>
      </c>
      <c r="LF445">
        <f>IF(LQ445="0-1",INDEX(Scrape!$D:$D,MATCH('HT 0-1'!KP445,Scrape!$B:$B,0)),"")</f>
        <v/>
      </c>
      <c r="LG445">
        <f>IF(LQ445="0-1",INDEX(Scrape!$E:$E,MATCH('HT 0-1'!KP445,Scrape!$B:$B,0)),"")</f>
        <v/>
      </c>
      <c r="LH445">
        <f>IF(LQ445="0-1",INDEX(Scrape!$F:$F,MATCH('HT 0-1'!KP445,Scrape!$B:$B,0)),"")</f>
        <v/>
      </c>
      <c r="LI445">
        <f>IF(LQ445="0-1",INDEX(Scrape!$G:$G,MATCH('HT 0-1'!KP445,Scrape!$B:$B,0)),"")</f>
        <v/>
      </c>
      <c r="LJ445">
        <f>IF(LQ445="0-1",INDEX(Scrape!$H:$H,MATCH('HT 0-1'!KP445,Scrape!$B:$B,0)),"")</f>
        <v/>
      </c>
      <c r="LK445">
        <f>IF(LQ445="0-1",INDEX(Scrape!$I:$I,MATCH('HT 0-1'!KP445,Scrape!$B:$B,0)),"")</f>
        <v/>
      </c>
      <c r="LL445">
        <f>IF(LQ445="0-1",INDEX(Scrape!$J:$J,MATCH('HT 0-1'!KP445,Scrape!$B:$B,0)),"")</f>
        <v/>
      </c>
      <c r="LM445">
        <f>IF(LQ445="0-1",INDEX(Scrape!$K:$K,MATCH('HT 0-1'!KP445,Scrape!$B:$B,0)),"")</f>
        <v/>
      </c>
      <c r="LN445">
        <f>IF(LQ445="0-1",INDEX(Scrape!$L:$L,MATCH('HT 0-1'!KP445,Scrape!$B:$B,0)),"")</f>
        <v/>
      </c>
      <c r="LO445">
        <f>IF(LQ445="0-1",INDEX(Scrape!$M:$M,MATCH('HT 0-1'!KP445,Scrape!$B:$B,0)),"")</f>
        <v/>
      </c>
      <c r="LP445">
        <f>IF(LQ445="0-1",INDEX(Scrape!$N:$N,MATCH('HT 0-1'!KP445,Scrape!$B:$B,0)),"")</f>
        <v/>
      </c>
      <c r="LQ445">
        <f>INDEX(Scrape!$O:$O,MATCH('HT 0-1'!KP445,Scrape!$B:$B,0))</f>
        <v/>
      </c>
      <c r="LR445">
        <f>(1/LJ445)+(1/LI445)+(1/LH445)</f>
        <v/>
      </c>
      <c r="LS445">
        <f>(1/LG445)+(1/LF445)+(1/LE445)</f>
        <v/>
      </c>
      <c r="LT445" s="8">
        <f>IF(INDEX(#REF!,MATCH(KQ445,#REF!,0))=INDEX(#REF!,MATCH(KQ445,#REF!,0)),INDEX(#REF!,MATCH(KQ445,#REF!,0)),"ERROR")</f>
        <v/>
      </c>
      <c r="LU445" s="4">
        <f>IF(KR445="G",2,IF(KR445="R",0.5,IF(KR445="A",1)))</f>
        <v/>
      </c>
      <c r="LV445" s="4">
        <f>IF(KS445="G",0.5,IF(KS445="R",2,IF(KS445="A",1)))</f>
        <v/>
      </c>
      <c r="LW445" s="4">
        <f>IF(KT445="G",2,IF(KT445="R",0.5,IF(KT445="A",1)))</f>
        <v/>
      </c>
      <c r="LX445" s="4">
        <f>IF(KU445="G",0.5,IF(KU445="R",2,IF(KU445="A",1)))</f>
        <v/>
      </c>
      <c r="LY445" s="7">
        <f>(LK445*(LU445+LX445)+(LL445*(LU445+LX445)))</f>
        <v/>
      </c>
      <c r="LZ445" s="7">
        <f>(LN445*(LV445+LW445)+(LO445*(LV445+LW445)))</f>
        <v/>
      </c>
      <c r="MA445" s="11">
        <f>LY445-LZ445</f>
        <v/>
      </c>
      <c r="MB445" s="5">
        <f>MA445+2</f>
        <v/>
      </c>
      <c r="MC445" s="6">
        <f>MA445-2</f>
        <v/>
      </c>
      <c r="MD445" s="4">
        <f>LE445</f>
        <v/>
      </c>
      <c r="ME445" s="9">
        <f>IF(MD445=0,1000,MD445+0.75)</f>
        <v/>
      </c>
      <c r="MF445" s="10">
        <f>IF(MD445=0,0,MD445-0.75)</f>
        <v/>
      </c>
      <c r="MG445" s="4">
        <f>((LM445*(LU445+LX445))-((LP445*(LV445+LW445))))</f>
        <v/>
      </c>
      <c r="MH445" s="9">
        <f>MG445*1.2</f>
        <v/>
      </c>
      <c r="MI445" s="10">
        <f>MG445*0.8</f>
        <v/>
      </c>
      <c r="MJ445">
        <f>IFERROR(NX445,"")</f>
        <v/>
      </c>
      <c r="MK445">
        <f>IFERROR(NY445,"")</f>
        <v/>
      </c>
      <c r="ML445">
        <f>IFERROR(NZ445,"")</f>
        <v/>
      </c>
      <c r="MM445">
        <f>IFERROR(OA445,"")</f>
        <v/>
      </c>
      <c r="MN445">
        <f>IFERROR(OB445,"")</f>
        <v/>
      </c>
      <c r="MO445">
        <f>IFERROR(OC445,"")</f>
        <v/>
      </c>
      <c r="MP445" s="1">
        <f>COUNTIFS(#REF!,LT445,#REF!,1,#REF!,"&gt;="&amp;MC445,#REF!,"&lt;="&amp;MB445,#REF!,"&lt;="&amp;ME445,#REF!,"&gt;="&amp;MF445,#REF!,"="&amp;KV445,#REF!,"="&amp;KX445)</f>
        <v/>
      </c>
      <c r="MQ445" s="1">
        <f>COUNTIFS(#REF!,LT445,#REF!,0,#REF!,"&gt;="&amp;MC445,#REF!,"&lt;="&amp;MB445,#REF!,"&lt;="&amp;ME445,#REF!,"&gt;="&amp;MF445,#REF!,"="&amp;KV445,#REF!,"="&amp;KX445)</f>
        <v/>
      </c>
      <c r="MR445" s="1">
        <f>COUNTIFS(#REF!,LT445,#REF!,1,#REF!,"&gt;="&amp;MC445,#REF!,"&lt;="&amp;MB445,#REF!,"&lt;="&amp;ME445,#REF!,"&gt;="&amp;MF445,#REF!,"="&amp;KW445,#REF!,"="&amp;KY445)</f>
        <v/>
      </c>
      <c r="MS445" s="1">
        <f>COUNTIFS(#REF!,LT445,#REF!,0,#REF!,"&gt;="&amp;MC445,#REF!,"&lt;="&amp;MB445,#REF!,"&lt;="&amp;ME445,#REF!,"&gt;="&amp;MF445,#REF!,"="&amp;KW445,#REF!,"="&amp;KY445)</f>
        <v/>
      </c>
      <c r="MT445" s="1">
        <f>COUNTIFS(#REF!,LT445,#REF!,1,#REF!,"&gt;="&amp;MI445,#REF!,"&lt;="&amp;MH445,#REF!,"&lt;="&amp;ME445,#REF!,"&gt;="&amp;MF445)</f>
        <v/>
      </c>
      <c r="MU445" s="1">
        <f>COUNTIFS(#REF!,LT445,#REF!,0,#REF!,"&gt;="&amp;MI445,#REF!,"&lt;="&amp;MH445,#REF!,"&lt;="&amp;ME445,#REF!,"&gt;="&amp;MF445)</f>
        <v/>
      </c>
      <c r="MV445" s="1">
        <f>COUNTIFS(#REF!,LT445,#REF!,1,#REF!,"&gt;="&amp;MI445,#REF!,"&lt;="&amp;MH445,#REF!,"="&amp;KZ445,#REF!,"="&amp;LA445,#REF!,"&lt;="&amp;ME445,#REF!,"&gt;="&amp;MF445)</f>
        <v/>
      </c>
      <c r="MW445" s="1">
        <f>COUNTIFS(#REF!,LT445,#REF!,0,#REF!,"&gt;="&amp;MI445,#REF!,"&lt;="&amp;MH445,#REF!,"="&amp;KZ445,#REF!,"="&amp;LA445,#REF!,"&lt;="&amp;ME445,#REF!,"&gt;="&amp;MF445)</f>
        <v/>
      </c>
      <c r="MX445" s="1">
        <f>COUNTIFS(#REF!,LT445,#REF!,1,#REF!,"&gt;="&amp;MC445,#REF!,"&lt;="&amp;MB445,#REF!,"&lt;="&amp;ME445,#REF!,"&gt;="&amp;MF445)</f>
        <v/>
      </c>
      <c r="MY445" s="1">
        <f>COUNTIFS(#REF!,LT445,#REF!,0,#REF!,"&gt;="&amp;MC445,#REF!,"&lt;="&amp;MB445,#REF!,"&lt;="&amp;ME445,#REF!,"&gt;="&amp;MF445)</f>
        <v/>
      </c>
      <c r="MZ445" s="1">
        <f>COUNTIFS(#REF!,LT445,#REF!,1,#REF!,"&lt;="&amp;ME445,#REF!,"&gt;="&amp;MF445,#REF!,"="&amp;KV445,#REF!,"="&amp;KX445)</f>
        <v/>
      </c>
      <c r="NA445" s="1">
        <f>COUNTIFS(#REF!,LT445,#REF!,0,#REF!,"&lt;="&amp;ME445,#REF!,"&gt;="&amp;MF445,#REF!,"="&amp;KV445,#REF!,"="&amp;KX445)</f>
        <v/>
      </c>
      <c r="NB445" s="1">
        <f>COUNTIFS(#REF!,LT445,#REF!,1,#REF!,"&lt;="&amp;ME445,#REF!,"&gt;="&amp;MF445,#REF!,"="&amp;KW445,#REF!,"="&amp;KY445)</f>
        <v/>
      </c>
      <c r="NC445" s="1">
        <f>COUNTIFS(#REF!,LT445,#REF!,0,#REF!,"&lt;="&amp;ME445,#REF!,"&gt;="&amp;MF445,#REF!,"="&amp;KW445,#REF!,"="&amp;KY445)</f>
        <v/>
      </c>
      <c r="ND445" s="1">
        <f>MP445+MR445+MT445+MV445+MX445+MZ445+NB445</f>
        <v/>
      </c>
      <c r="NE445" s="1">
        <f>MQ445+MS445+MU445+MW445+MY445+NA445+NC445</f>
        <v/>
      </c>
      <c r="NF445" s="1">
        <f>ND445+NE445</f>
        <v/>
      </c>
      <c r="NG445" s="33">
        <f>ND445/(ND445+NE445)</f>
        <v/>
      </c>
      <c r="NH445" s="3">
        <f>1/NG445</f>
        <v/>
      </c>
      <c r="NI445" s="1">
        <f>LI445</f>
        <v/>
      </c>
      <c r="NJ445" s="79">
        <f>((1-NG445)*(1/(NI445-1))*0.98-(NG445*1))</f>
        <v/>
      </c>
      <c r="NK445" s="34">
        <f>IF(LR445&lt;0.9,0,IF(AND(LR445&gt;1.1),0,1))</f>
        <v/>
      </c>
      <c r="NL445" s="34">
        <f>IF(LS445&lt;0.9,0,IF(AND(LS445&gt;1.1),0,1))</f>
        <v/>
      </c>
      <c r="NM445" s="32">
        <f>IF(NF445&gt;99,1,0)</f>
        <v/>
      </c>
      <c r="NN445" s="32">
        <f>IF(NJ445&gt;0.0799,1,0)</f>
        <v/>
      </c>
      <c r="NO445" s="32">
        <f>IF(NJ445&gt;NQ445,1,0)</f>
        <v/>
      </c>
      <c r="NP445" s="32">
        <f>NM445+NN445+NO445+NK445+NL445</f>
        <v/>
      </c>
      <c r="NQ445" s="79">
        <f>(((100*NG445)*(NI445-1)*0.98)-((1-NG445)*100))/100</f>
        <v/>
      </c>
      <c r="NR445" s="34">
        <f>IF(LR445&lt;0.9,0,IF(AND(LR445&gt;1.1),0,1))</f>
        <v/>
      </c>
      <c r="NS445" s="34">
        <f>IF(LS445&lt;0.9,0,IF(AND(LS445&gt;1.1),0,1))</f>
        <v/>
      </c>
      <c r="NT445" s="32">
        <f>IF(NF445&gt;99,1,0)</f>
        <v/>
      </c>
      <c r="NU445" s="32">
        <f>IF(NQ445&gt;0.0799,1,0)</f>
        <v/>
      </c>
      <c r="NV445" s="32">
        <f>IF(NQ445&gt;NJ445,1,0)</f>
        <v/>
      </c>
      <c r="NW445" s="32">
        <f>NT445+NU445+NV445+NR445+NS445</f>
        <v/>
      </c>
      <c r="NX445">
        <f>IF(NP445=5,"LayAway0-1",IF(AND(NW445=5),"BackAway0-1",""))</f>
        <v/>
      </c>
      <c r="NY445">
        <f>IF(NP445=5,KO445,IF(AND(NW445=5),KO445,""))</f>
        <v/>
      </c>
      <c r="NZ445">
        <f>IF(NP445=5,"Match Odds",IF(AND(NW445=5),"Match Odds",""))</f>
        <v/>
      </c>
      <c r="OA445">
        <f>IF(NP445=5,KP445,IF(AND(NW445=5),KP445,""))</f>
        <v/>
      </c>
      <c r="OB445">
        <f>IF(NP445=5,"MATCH_ODDS",IF(AND(NW445=5),"MATCH_ODDS",""))</f>
        <v/>
      </c>
      <c r="OC445">
        <f>IF(NP445=5,"LAY",IF(AND(NW445=5),"BACK",""))</f>
        <v/>
      </c>
    </row>
    <row r="446" ht="16.5" customHeight="1" thickBot="1" thickTop="1">
      <c r="A446" s="2" t="n"/>
      <c r="KN446" s="1">
        <f>IF(INDEX(#REF!,MATCH('HT 0-1'!D446,#REF!,0))=INDEX(#REF!,MATCH('HT 0-1'!D446,#REF!,0)),INDEX(#REF!,MATCH('HT 0-1'!D446,#REF!,0)),"ERROR")</f>
        <v/>
      </c>
      <c r="KO446" s="1">
        <f>IF(INDEX(#REF!,MATCH('HT 0-1'!E446,#REF!,0))=INDEX(#REF!,MATCH('HT 0-1'!E446,#REF!,0)),INDEX(#REF!,MATCH('HT 0-1'!E446,#REF!,0)),"ERROR")</f>
        <v/>
      </c>
      <c r="KP446" s="1">
        <f>KN446&amp;" v "&amp;KO446</f>
        <v/>
      </c>
      <c r="KQ446">
        <f>B446&amp;"_"&amp;C446</f>
        <v/>
      </c>
      <c r="KR446" s="1">
        <f>IF((HW446/KK446)&lt;0.335,"G",IF((HW446/KK446)&gt;0.67,"R","A"))</f>
        <v/>
      </c>
      <c r="KS446" s="1">
        <f>IF((HX446/KK446)&lt;0.335,"G",IF((HX446/KK446)&gt;0.67,"R","A"))</f>
        <v/>
      </c>
      <c r="KT446" s="1">
        <f>IF((IH446/KK446)&lt;0.335,"G",IF((IH446/KK446)&gt;0.67,"R","A"))</f>
        <v/>
      </c>
      <c r="KU446" s="1">
        <f>IF((II446/KK446)&lt;0.335,"G",IF((II446/KK446)&gt;0.67,"R","A"))</f>
        <v/>
      </c>
      <c r="KV446" s="1">
        <f>IF((HZ446/KK446)&lt;0.335,"G",IF((HZ446/KK446)&gt;0.67,"R","A"))</f>
        <v/>
      </c>
      <c r="KW446" s="1">
        <f>IF((HY446/KK446)&lt;0.335,"G",IF((HY446/KK446)&gt;0.67,"R","A"))</f>
        <v/>
      </c>
      <c r="KX446" s="1">
        <f>IF((IK446/KK446)&lt;0.335,"G",IF((IK446/KK446)&gt;0.67,"R","A"))</f>
        <v/>
      </c>
      <c r="KY446" s="1">
        <f>IF((IJ446/KK446)&lt;0.335,"G",IF((IJ446/KK446)&gt;0.67,"R","A"))</f>
        <v/>
      </c>
      <c r="KZ446" s="1">
        <f>IF((HQ446/KK446)&lt;0.335,"G",IF((HQ446/KK446)&gt;0.67,"R","A"))</f>
        <v/>
      </c>
      <c r="LA446" s="1">
        <f>IF((IB446/KK446)&lt;0.335,"G",IF((IB446/KK446)&gt;0.67,"R","A"))</f>
        <v/>
      </c>
      <c r="LB446">
        <f>IF(LQ446="0-1",INDEX(Scrape!#REF!,MATCH('HT 0-1'!KP446,Scrape!$B:$B,0)),"")</f>
        <v/>
      </c>
      <c r="LC446">
        <f>IF(LQ446="0-1",INDEX(Scrape!$A:$A,MATCH('HT 0-1'!KP446,Scrape!$B:$B,0)),"")</f>
        <v/>
      </c>
      <c r="LD446">
        <f>IF(LQ446="0-1",INDEX(Scrape!$B:$B,MATCH('HT 0-1'!KP446,Scrape!$B:$B,0)),"")</f>
        <v/>
      </c>
      <c r="LE446">
        <f>IF(LQ446="0-1",INDEX(Scrape!$C:$C,MATCH('HT 0-1'!KP446,Scrape!$B:$B,0)),"")</f>
        <v/>
      </c>
      <c r="LF446">
        <f>IF(LQ446="0-1",INDEX(Scrape!$D:$D,MATCH('HT 0-1'!KP446,Scrape!$B:$B,0)),"")</f>
        <v/>
      </c>
      <c r="LG446">
        <f>IF(LQ446="0-1",INDEX(Scrape!$E:$E,MATCH('HT 0-1'!KP446,Scrape!$B:$B,0)),"")</f>
        <v/>
      </c>
      <c r="LH446">
        <f>IF(LQ446="0-1",INDEX(Scrape!$F:$F,MATCH('HT 0-1'!KP446,Scrape!$B:$B,0)),"")</f>
        <v/>
      </c>
      <c r="LI446">
        <f>IF(LQ446="0-1",INDEX(Scrape!$G:$G,MATCH('HT 0-1'!KP446,Scrape!$B:$B,0)),"")</f>
        <v/>
      </c>
      <c r="LJ446">
        <f>IF(LQ446="0-1",INDEX(Scrape!$H:$H,MATCH('HT 0-1'!KP446,Scrape!$B:$B,0)),"")</f>
        <v/>
      </c>
      <c r="LK446">
        <f>IF(LQ446="0-1",INDEX(Scrape!$I:$I,MATCH('HT 0-1'!KP446,Scrape!$B:$B,0)),"")</f>
        <v/>
      </c>
      <c r="LL446">
        <f>IF(LQ446="0-1",INDEX(Scrape!$J:$J,MATCH('HT 0-1'!KP446,Scrape!$B:$B,0)),"")</f>
        <v/>
      </c>
      <c r="LM446">
        <f>IF(LQ446="0-1",INDEX(Scrape!$K:$K,MATCH('HT 0-1'!KP446,Scrape!$B:$B,0)),"")</f>
        <v/>
      </c>
      <c r="LN446">
        <f>IF(LQ446="0-1",INDEX(Scrape!$L:$L,MATCH('HT 0-1'!KP446,Scrape!$B:$B,0)),"")</f>
        <v/>
      </c>
      <c r="LO446">
        <f>IF(LQ446="0-1",INDEX(Scrape!$M:$M,MATCH('HT 0-1'!KP446,Scrape!$B:$B,0)),"")</f>
        <v/>
      </c>
      <c r="LP446">
        <f>IF(LQ446="0-1",INDEX(Scrape!$N:$N,MATCH('HT 0-1'!KP446,Scrape!$B:$B,0)),"")</f>
        <v/>
      </c>
      <c r="LQ446">
        <f>INDEX(Scrape!$O:$O,MATCH('HT 0-1'!KP446,Scrape!$B:$B,0))</f>
        <v/>
      </c>
      <c r="LR446">
        <f>(1/LJ446)+(1/LI446)+(1/LH446)</f>
        <v/>
      </c>
      <c r="LS446">
        <f>(1/LG446)+(1/LF446)+(1/LE446)</f>
        <v/>
      </c>
      <c r="LT446" s="8">
        <f>IF(INDEX(#REF!,MATCH(KQ446,#REF!,0))=INDEX(#REF!,MATCH(KQ446,#REF!,0)),INDEX(#REF!,MATCH(KQ446,#REF!,0)),"ERROR")</f>
        <v/>
      </c>
      <c r="LU446" s="4">
        <f>IF(KR446="G",2,IF(KR446="R",0.5,IF(KR446="A",1)))</f>
        <v/>
      </c>
      <c r="LV446" s="4">
        <f>IF(KS446="G",0.5,IF(KS446="R",2,IF(KS446="A",1)))</f>
        <v/>
      </c>
      <c r="LW446" s="4">
        <f>IF(KT446="G",2,IF(KT446="R",0.5,IF(KT446="A",1)))</f>
        <v/>
      </c>
      <c r="LX446" s="4">
        <f>IF(KU446="G",0.5,IF(KU446="R",2,IF(KU446="A",1)))</f>
        <v/>
      </c>
      <c r="LY446" s="7">
        <f>(LK446*(LU446+LX446)+(LL446*(LU446+LX446)))</f>
        <v/>
      </c>
      <c r="LZ446" s="7">
        <f>(LN446*(LV446+LW446)+(LO446*(LV446+LW446)))</f>
        <v/>
      </c>
      <c r="MA446" s="11">
        <f>LY446-LZ446</f>
        <v/>
      </c>
      <c r="MB446" s="5">
        <f>MA446+2</f>
        <v/>
      </c>
      <c r="MC446" s="6">
        <f>MA446-2</f>
        <v/>
      </c>
      <c r="MD446" s="4">
        <f>LE446</f>
        <v/>
      </c>
      <c r="ME446" s="9">
        <f>IF(MD446=0,1000,MD446+0.75)</f>
        <v/>
      </c>
      <c r="MF446" s="10">
        <f>IF(MD446=0,0,MD446-0.75)</f>
        <v/>
      </c>
      <c r="MG446" s="4">
        <f>((LM446*(LU446+LX446))-((LP446*(LV446+LW446))))</f>
        <v/>
      </c>
      <c r="MH446" s="9">
        <f>MG446*1.2</f>
        <v/>
      </c>
      <c r="MI446" s="10">
        <f>MG446*0.8</f>
        <v/>
      </c>
      <c r="MJ446">
        <f>IFERROR(NX446,"")</f>
        <v/>
      </c>
      <c r="MK446">
        <f>IFERROR(NY446,"")</f>
        <v/>
      </c>
      <c r="ML446">
        <f>IFERROR(NZ446,"")</f>
        <v/>
      </c>
      <c r="MM446">
        <f>IFERROR(OA446,"")</f>
        <v/>
      </c>
      <c r="MN446">
        <f>IFERROR(OB446,"")</f>
        <v/>
      </c>
      <c r="MO446">
        <f>IFERROR(OC446,"")</f>
        <v/>
      </c>
      <c r="MP446" s="1">
        <f>COUNTIFS(#REF!,LT446,#REF!,1,#REF!,"&gt;="&amp;MC446,#REF!,"&lt;="&amp;MB446,#REF!,"&lt;="&amp;ME446,#REF!,"&gt;="&amp;MF446,#REF!,"="&amp;KV446,#REF!,"="&amp;KX446)</f>
        <v/>
      </c>
      <c r="MQ446" s="1">
        <f>COUNTIFS(#REF!,LT446,#REF!,0,#REF!,"&gt;="&amp;MC446,#REF!,"&lt;="&amp;MB446,#REF!,"&lt;="&amp;ME446,#REF!,"&gt;="&amp;MF446,#REF!,"="&amp;KV446,#REF!,"="&amp;KX446)</f>
        <v/>
      </c>
      <c r="MR446" s="1">
        <f>COUNTIFS(#REF!,LT446,#REF!,1,#REF!,"&gt;="&amp;MC446,#REF!,"&lt;="&amp;MB446,#REF!,"&lt;="&amp;ME446,#REF!,"&gt;="&amp;MF446,#REF!,"="&amp;KW446,#REF!,"="&amp;KY446)</f>
        <v/>
      </c>
      <c r="MS446" s="1">
        <f>COUNTIFS(#REF!,LT446,#REF!,0,#REF!,"&gt;="&amp;MC446,#REF!,"&lt;="&amp;MB446,#REF!,"&lt;="&amp;ME446,#REF!,"&gt;="&amp;MF446,#REF!,"="&amp;KW446,#REF!,"="&amp;KY446)</f>
        <v/>
      </c>
      <c r="MT446" s="1">
        <f>COUNTIFS(#REF!,LT446,#REF!,1,#REF!,"&gt;="&amp;MI446,#REF!,"&lt;="&amp;MH446,#REF!,"&lt;="&amp;ME446,#REF!,"&gt;="&amp;MF446)</f>
        <v/>
      </c>
      <c r="MU446" s="1">
        <f>COUNTIFS(#REF!,LT446,#REF!,0,#REF!,"&gt;="&amp;MI446,#REF!,"&lt;="&amp;MH446,#REF!,"&lt;="&amp;ME446,#REF!,"&gt;="&amp;MF446)</f>
        <v/>
      </c>
      <c r="MV446" s="1">
        <f>COUNTIFS(#REF!,LT446,#REF!,1,#REF!,"&gt;="&amp;MI446,#REF!,"&lt;="&amp;MH446,#REF!,"="&amp;KZ446,#REF!,"="&amp;LA446,#REF!,"&lt;="&amp;ME446,#REF!,"&gt;="&amp;MF446)</f>
        <v/>
      </c>
      <c r="MW446" s="1">
        <f>COUNTIFS(#REF!,LT446,#REF!,0,#REF!,"&gt;="&amp;MI446,#REF!,"&lt;="&amp;MH446,#REF!,"="&amp;KZ446,#REF!,"="&amp;LA446,#REF!,"&lt;="&amp;ME446,#REF!,"&gt;="&amp;MF446)</f>
        <v/>
      </c>
      <c r="MX446" s="1">
        <f>COUNTIFS(#REF!,LT446,#REF!,1,#REF!,"&gt;="&amp;MC446,#REF!,"&lt;="&amp;MB446,#REF!,"&lt;="&amp;ME446,#REF!,"&gt;="&amp;MF446)</f>
        <v/>
      </c>
      <c r="MY446" s="1">
        <f>COUNTIFS(#REF!,LT446,#REF!,0,#REF!,"&gt;="&amp;MC446,#REF!,"&lt;="&amp;MB446,#REF!,"&lt;="&amp;ME446,#REF!,"&gt;="&amp;MF446)</f>
        <v/>
      </c>
      <c r="MZ446" s="1">
        <f>COUNTIFS(#REF!,LT446,#REF!,1,#REF!,"&lt;="&amp;ME446,#REF!,"&gt;="&amp;MF446,#REF!,"="&amp;KV446,#REF!,"="&amp;KX446)</f>
        <v/>
      </c>
      <c r="NA446" s="1">
        <f>COUNTIFS(#REF!,LT446,#REF!,0,#REF!,"&lt;="&amp;ME446,#REF!,"&gt;="&amp;MF446,#REF!,"="&amp;KV446,#REF!,"="&amp;KX446)</f>
        <v/>
      </c>
      <c r="NB446" s="1">
        <f>COUNTIFS(#REF!,LT446,#REF!,1,#REF!,"&lt;="&amp;ME446,#REF!,"&gt;="&amp;MF446,#REF!,"="&amp;KW446,#REF!,"="&amp;KY446)</f>
        <v/>
      </c>
      <c r="NC446" s="1">
        <f>COUNTIFS(#REF!,LT446,#REF!,0,#REF!,"&lt;="&amp;ME446,#REF!,"&gt;="&amp;MF446,#REF!,"="&amp;KW446,#REF!,"="&amp;KY446)</f>
        <v/>
      </c>
      <c r="ND446" s="1">
        <f>MP446+MR446+MT446+MV446+MX446+MZ446+NB446</f>
        <v/>
      </c>
      <c r="NE446" s="1">
        <f>MQ446+MS446+MU446+MW446+MY446+NA446+NC446</f>
        <v/>
      </c>
      <c r="NF446" s="1">
        <f>ND446+NE446</f>
        <v/>
      </c>
      <c r="NG446" s="33">
        <f>ND446/(ND446+NE446)</f>
        <v/>
      </c>
      <c r="NH446" s="3">
        <f>1/NG446</f>
        <v/>
      </c>
      <c r="NI446" s="1">
        <f>LI446</f>
        <v/>
      </c>
      <c r="NJ446" s="79">
        <f>((1-NG446)*(1/(NI446-1))*0.98-(NG446*1))</f>
        <v/>
      </c>
      <c r="NK446" s="34">
        <f>IF(LR446&lt;0.9,0,IF(AND(LR446&gt;1.1),0,1))</f>
        <v/>
      </c>
      <c r="NL446" s="34">
        <f>IF(LS446&lt;0.9,0,IF(AND(LS446&gt;1.1),0,1))</f>
        <v/>
      </c>
      <c r="NM446" s="32">
        <f>IF(NF446&gt;99,1,0)</f>
        <v/>
      </c>
      <c r="NN446" s="32">
        <f>IF(NJ446&gt;0.0799,1,0)</f>
        <v/>
      </c>
      <c r="NO446" s="32">
        <f>IF(NJ446&gt;NQ446,1,0)</f>
        <v/>
      </c>
      <c r="NP446" s="32">
        <f>NM446+NN446+NO446+NK446+NL446</f>
        <v/>
      </c>
      <c r="NQ446" s="79">
        <f>(((100*NG446)*(NI446-1)*0.98)-((1-NG446)*100))/100</f>
        <v/>
      </c>
      <c r="NR446" s="34">
        <f>IF(LR446&lt;0.9,0,IF(AND(LR446&gt;1.1),0,1))</f>
        <v/>
      </c>
      <c r="NS446" s="34">
        <f>IF(LS446&lt;0.9,0,IF(AND(LS446&gt;1.1),0,1))</f>
        <v/>
      </c>
      <c r="NT446" s="32">
        <f>IF(NF446&gt;99,1,0)</f>
        <v/>
      </c>
      <c r="NU446" s="32">
        <f>IF(NQ446&gt;0.0799,1,0)</f>
        <v/>
      </c>
      <c r="NV446" s="32">
        <f>IF(NQ446&gt;NJ446,1,0)</f>
        <v/>
      </c>
      <c r="NW446" s="32">
        <f>NT446+NU446+NV446+NR446+NS446</f>
        <v/>
      </c>
      <c r="NX446">
        <f>IF(NP446=5,"LayAway0-1",IF(AND(NW446=5),"BackAway0-1",""))</f>
        <v/>
      </c>
      <c r="NY446">
        <f>IF(NP446=5,KO446,IF(AND(NW446=5),KO446,""))</f>
        <v/>
      </c>
      <c r="NZ446">
        <f>IF(NP446=5,"Match Odds",IF(AND(NW446=5),"Match Odds",""))</f>
        <v/>
      </c>
      <c r="OA446">
        <f>IF(NP446=5,KP446,IF(AND(NW446=5),KP446,""))</f>
        <v/>
      </c>
      <c r="OB446">
        <f>IF(NP446=5,"MATCH_ODDS",IF(AND(NW446=5),"MATCH_ODDS",""))</f>
        <v/>
      </c>
      <c r="OC446">
        <f>IF(NP446=5,"LAY",IF(AND(NW446=5),"BACK",""))</f>
        <v/>
      </c>
    </row>
    <row r="447" ht="16.5" customHeight="1" thickBot="1" thickTop="1">
      <c r="A447" s="2" t="n"/>
      <c r="KN447" s="1">
        <f>IF(INDEX(#REF!,MATCH('HT 0-1'!D447,#REF!,0))=INDEX(#REF!,MATCH('HT 0-1'!D447,#REF!,0)),INDEX(#REF!,MATCH('HT 0-1'!D447,#REF!,0)),"ERROR")</f>
        <v/>
      </c>
      <c r="KO447" s="1">
        <f>IF(INDEX(#REF!,MATCH('HT 0-1'!E447,#REF!,0))=INDEX(#REF!,MATCH('HT 0-1'!E447,#REF!,0)),INDEX(#REF!,MATCH('HT 0-1'!E447,#REF!,0)),"ERROR")</f>
        <v/>
      </c>
      <c r="KP447" s="1">
        <f>KN447&amp;" v "&amp;KO447</f>
        <v/>
      </c>
      <c r="KQ447">
        <f>B447&amp;"_"&amp;C447</f>
        <v/>
      </c>
      <c r="KR447" s="1">
        <f>IF((HW447/KK447)&lt;0.335,"G",IF((HW447/KK447)&gt;0.67,"R","A"))</f>
        <v/>
      </c>
      <c r="KS447" s="1">
        <f>IF((HX447/KK447)&lt;0.335,"G",IF((HX447/KK447)&gt;0.67,"R","A"))</f>
        <v/>
      </c>
      <c r="KT447" s="1">
        <f>IF((IH447/KK447)&lt;0.335,"G",IF((IH447/KK447)&gt;0.67,"R","A"))</f>
        <v/>
      </c>
      <c r="KU447" s="1">
        <f>IF((II447/KK447)&lt;0.335,"G",IF((II447/KK447)&gt;0.67,"R","A"))</f>
        <v/>
      </c>
      <c r="KV447" s="1">
        <f>IF((HZ447/KK447)&lt;0.335,"G",IF((HZ447/KK447)&gt;0.67,"R","A"))</f>
        <v/>
      </c>
      <c r="KW447" s="1">
        <f>IF((HY447/KK447)&lt;0.335,"G",IF((HY447/KK447)&gt;0.67,"R","A"))</f>
        <v/>
      </c>
      <c r="KX447" s="1">
        <f>IF((IK447/KK447)&lt;0.335,"G",IF((IK447/KK447)&gt;0.67,"R","A"))</f>
        <v/>
      </c>
      <c r="KY447" s="1">
        <f>IF((IJ447/KK447)&lt;0.335,"G",IF((IJ447/KK447)&gt;0.67,"R","A"))</f>
        <v/>
      </c>
      <c r="KZ447" s="1">
        <f>IF((HQ447/KK447)&lt;0.335,"G",IF((HQ447/KK447)&gt;0.67,"R","A"))</f>
        <v/>
      </c>
      <c r="LA447" s="1">
        <f>IF((IB447/KK447)&lt;0.335,"G",IF((IB447/KK447)&gt;0.67,"R","A"))</f>
        <v/>
      </c>
      <c r="LB447">
        <f>IF(LQ447="0-1",INDEX(Scrape!#REF!,MATCH('HT 0-1'!KP447,Scrape!$B:$B,0)),"")</f>
        <v/>
      </c>
      <c r="LC447">
        <f>IF(LQ447="0-1",INDEX(Scrape!$A:$A,MATCH('HT 0-1'!KP447,Scrape!$B:$B,0)),"")</f>
        <v/>
      </c>
      <c r="LD447">
        <f>IF(LQ447="0-1",INDEX(Scrape!$B:$B,MATCH('HT 0-1'!KP447,Scrape!$B:$B,0)),"")</f>
        <v/>
      </c>
      <c r="LE447">
        <f>IF(LQ447="0-1",INDEX(Scrape!$C:$C,MATCH('HT 0-1'!KP447,Scrape!$B:$B,0)),"")</f>
        <v/>
      </c>
      <c r="LF447">
        <f>IF(LQ447="0-1",INDEX(Scrape!$D:$D,MATCH('HT 0-1'!KP447,Scrape!$B:$B,0)),"")</f>
        <v/>
      </c>
      <c r="LG447">
        <f>IF(LQ447="0-1",INDEX(Scrape!$E:$E,MATCH('HT 0-1'!KP447,Scrape!$B:$B,0)),"")</f>
        <v/>
      </c>
      <c r="LH447">
        <f>IF(LQ447="0-1",INDEX(Scrape!$F:$F,MATCH('HT 0-1'!KP447,Scrape!$B:$B,0)),"")</f>
        <v/>
      </c>
      <c r="LI447">
        <f>IF(LQ447="0-1",INDEX(Scrape!$G:$G,MATCH('HT 0-1'!KP447,Scrape!$B:$B,0)),"")</f>
        <v/>
      </c>
      <c r="LJ447">
        <f>IF(LQ447="0-1",INDEX(Scrape!$H:$H,MATCH('HT 0-1'!KP447,Scrape!$B:$B,0)),"")</f>
        <v/>
      </c>
      <c r="LK447">
        <f>IF(LQ447="0-1",INDEX(Scrape!$I:$I,MATCH('HT 0-1'!KP447,Scrape!$B:$B,0)),"")</f>
        <v/>
      </c>
      <c r="LL447">
        <f>IF(LQ447="0-1",INDEX(Scrape!$J:$J,MATCH('HT 0-1'!KP447,Scrape!$B:$B,0)),"")</f>
        <v/>
      </c>
      <c r="LM447">
        <f>IF(LQ447="0-1",INDEX(Scrape!$K:$K,MATCH('HT 0-1'!KP447,Scrape!$B:$B,0)),"")</f>
        <v/>
      </c>
      <c r="LN447">
        <f>IF(LQ447="0-1",INDEX(Scrape!$L:$L,MATCH('HT 0-1'!KP447,Scrape!$B:$B,0)),"")</f>
        <v/>
      </c>
      <c r="LO447">
        <f>IF(LQ447="0-1",INDEX(Scrape!$M:$M,MATCH('HT 0-1'!KP447,Scrape!$B:$B,0)),"")</f>
        <v/>
      </c>
      <c r="LP447">
        <f>IF(LQ447="0-1",INDEX(Scrape!$N:$N,MATCH('HT 0-1'!KP447,Scrape!$B:$B,0)),"")</f>
        <v/>
      </c>
      <c r="LQ447">
        <f>INDEX(Scrape!$O:$O,MATCH('HT 0-1'!KP447,Scrape!$B:$B,0))</f>
        <v/>
      </c>
      <c r="LR447">
        <f>(1/LJ447)+(1/LI447)+(1/LH447)</f>
        <v/>
      </c>
      <c r="LS447">
        <f>(1/LG447)+(1/LF447)+(1/LE447)</f>
        <v/>
      </c>
      <c r="LT447" s="8">
        <f>IF(INDEX(#REF!,MATCH(KQ447,#REF!,0))=INDEX(#REF!,MATCH(KQ447,#REF!,0)),INDEX(#REF!,MATCH(KQ447,#REF!,0)),"ERROR")</f>
        <v/>
      </c>
      <c r="LU447" s="4">
        <f>IF(KR447="G",2,IF(KR447="R",0.5,IF(KR447="A",1)))</f>
        <v/>
      </c>
      <c r="LV447" s="4">
        <f>IF(KS447="G",0.5,IF(KS447="R",2,IF(KS447="A",1)))</f>
        <v/>
      </c>
      <c r="LW447" s="4">
        <f>IF(KT447="G",2,IF(KT447="R",0.5,IF(KT447="A",1)))</f>
        <v/>
      </c>
      <c r="LX447" s="4">
        <f>IF(KU447="G",0.5,IF(KU447="R",2,IF(KU447="A",1)))</f>
        <v/>
      </c>
      <c r="LY447" s="7">
        <f>(LK447*(LU447+LX447)+(LL447*(LU447+LX447)))</f>
        <v/>
      </c>
      <c r="LZ447" s="7">
        <f>(LN447*(LV447+LW447)+(LO447*(LV447+LW447)))</f>
        <v/>
      </c>
      <c r="MA447" s="11">
        <f>LY447-LZ447</f>
        <v/>
      </c>
      <c r="MB447" s="5">
        <f>MA447+2</f>
        <v/>
      </c>
      <c r="MC447" s="6">
        <f>MA447-2</f>
        <v/>
      </c>
      <c r="MD447" s="4">
        <f>LE447</f>
        <v/>
      </c>
      <c r="ME447" s="9">
        <f>IF(MD447=0,1000,MD447+0.75)</f>
        <v/>
      </c>
      <c r="MF447" s="10">
        <f>IF(MD447=0,0,MD447-0.75)</f>
        <v/>
      </c>
      <c r="MG447" s="4">
        <f>((LM447*(LU447+LX447))-((LP447*(LV447+LW447))))</f>
        <v/>
      </c>
      <c r="MH447" s="9">
        <f>MG447*1.2</f>
        <v/>
      </c>
      <c r="MI447" s="10">
        <f>MG447*0.8</f>
        <v/>
      </c>
      <c r="MJ447">
        <f>IFERROR(NX447,"")</f>
        <v/>
      </c>
      <c r="MK447">
        <f>IFERROR(NY447,"")</f>
        <v/>
      </c>
      <c r="ML447">
        <f>IFERROR(NZ447,"")</f>
        <v/>
      </c>
      <c r="MM447">
        <f>IFERROR(OA447,"")</f>
        <v/>
      </c>
      <c r="MN447">
        <f>IFERROR(OB447,"")</f>
        <v/>
      </c>
      <c r="MO447">
        <f>IFERROR(OC447,"")</f>
        <v/>
      </c>
      <c r="MP447" s="1">
        <f>COUNTIFS(#REF!,LT447,#REF!,1,#REF!,"&gt;="&amp;MC447,#REF!,"&lt;="&amp;MB447,#REF!,"&lt;="&amp;ME447,#REF!,"&gt;="&amp;MF447,#REF!,"="&amp;KV447,#REF!,"="&amp;KX447)</f>
        <v/>
      </c>
      <c r="MQ447" s="1">
        <f>COUNTIFS(#REF!,LT447,#REF!,0,#REF!,"&gt;="&amp;MC447,#REF!,"&lt;="&amp;MB447,#REF!,"&lt;="&amp;ME447,#REF!,"&gt;="&amp;MF447,#REF!,"="&amp;KV447,#REF!,"="&amp;KX447)</f>
        <v/>
      </c>
      <c r="MR447" s="1">
        <f>COUNTIFS(#REF!,LT447,#REF!,1,#REF!,"&gt;="&amp;MC447,#REF!,"&lt;="&amp;MB447,#REF!,"&lt;="&amp;ME447,#REF!,"&gt;="&amp;MF447,#REF!,"="&amp;KW447,#REF!,"="&amp;KY447)</f>
        <v/>
      </c>
      <c r="MS447" s="1">
        <f>COUNTIFS(#REF!,LT447,#REF!,0,#REF!,"&gt;="&amp;MC447,#REF!,"&lt;="&amp;MB447,#REF!,"&lt;="&amp;ME447,#REF!,"&gt;="&amp;MF447,#REF!,"="&amp;KW447,#REF!,"="&amp;KY447)</f>
        <v/>
      </c>
      <c r="MT447" s="1">
        <f>COUNTIFS(#REF!,LT447,#REF!,1,#REF!,"&gt;="&amp;MI447,#REF!,"&lt;="&amp;MH447,#REF!,"&lt;="&amp;ME447,#REF!,"&gt;="&amp;MF447)</f>
        <v/>
      </c>
      <c r="MU447" s="1">
        <f>COUNTIFS(#REF!,LT447,#REF!,0,#REF!,"&gt;="&amp;MI447,#REF!,"&lt;="&amp;MH447,#REF!,"&lt;="&amp;ME447,#REF!,"&gt;="&amp;MF447)</f>
        <v/>
      </c>
      <c r="MV447" s="1">
        <f>COUNTIFS(#REF!,LT447,#REF!,1,#REF!,"&gt;="&amp;MI447,#REF!,"&lt;="&amp;MH447,#REF!,"="&amp;KZ447,#REF!,"="&amp;LA447,#REF!,"&lt;="&amp;ME447,#REF!,"&gt;="&amp;MF447)</f>
        <v/>
      </c>
      <c r="MW447" s="1">
        <f>COUNTIFS(#REF!,LT447,#REF!,0,#REF!,"&gt;="&amp;MI447,#REF!,"&lt;="&amp;MH447,#REF!,"="&amp;KZ447,#REF!,"="&amp;LA447,#REF!,"&lt;="&amp;ME447,#REF!,"&gt;="&amp;MF447)</f>
        <v/>
      </c>
      <c r="MX447" s="1">
        <f>COUNTIFS(#REF!,LT447,#REF!,1,#REF!,"&gt;="&amp;MC447,#REF!,"&lt;="&amp;MB447,#REF!,"&lt;="&amp;ME447,#REF!,"&gt;="&amp;MF447)</f>
        <v/>
      </c>
      <c r="MY447" s="1">
        <f>COUNTIFS(#REF!,LT447,#REF!,0,#REF!,"&gt;="&amp;MC447,#REF!,"&lt;="&amp;MB447,#REF!,"&lt;="&amp;ME447,#REF!,"&gt;="&amp;MF447)</f>
        <v/>
      </c>
      <c r="MZ447" s="1">
        <f>COUNTIFS(#REF!,LT447,#REF!,1,#REF!,"&lt;="&amp;ME447,#REF!,"&gt;="&amp;MF447,#REF!,"="&amp;KV447,#REF!,"="&amp;KX447)</f>
        <v/>
      </c>
      <c r="NA447" s="1">
        <f>COUNTIFS(#REF!,LT447,#REF!,0,#REF!,"&lt;="&amp;ME447,#REF!,"&gt;="&amp;MF447,#REF!,"="&amp;KV447,#REF!,"="&amp;KX447)</f>
        <v/>
      </c>
      <c r="NB447" s="1">
        <f>COUNTIFS(#REF!,LT447,#REF!,1,#REF!,"&lt;="&amp;ME447,#REF!,"&gt;="&amp;MF447,#REF!,"="&amp;KW447,#REF!,"="&amp;KY447)</f>
        <v/>
      </c>
      <c r="NC447" s="1">
        <f>COUNTIFS(#REF!,LT447,#REF!,0,#REF!,"&lt;="&amp;ME447,#REF!,"&gt;="&amp;MF447,#REF!,"="&amp;KW447,#REF!,"="&amp;KY447)</f>
        <v/>
      </c>
      <c r="ND447" s="1">
        <f>MP447+MR447+MT447+MV447+MX447+MZ447+NB447</f>
        <v/>
      </c>
      <c r="NE447" s="1">
        <f>MQ447+MS447+MU447+MW447+MY447+NA447+NC447</f>
        <v/>
      </c>
      <c r="NF447" s="1">
        <f>ND447+NE447</f>
        <v/>
      </c>
      <c r="NG447" s="33">
        <f>ND447/(ND447+NE447)</f>
        <v/>
      </c>
      <c r="NH447" s="3">
        <f>1/NG447</f>
        <v/>
      </c>
      <c r="NI447" s="1">
        <f>LI447</f>
        <v/>
      </c>
      <c r="NJ447" s="79">
        <f>((1-NG447)*(1/(NI447-1))*0.98-(NG447*1))</f>
        <v/>
      </c>
      <c r="NK447" s="34">
        <f>IF(LR447&lt;0.9,0,IF(AND(LR447&gt;1.1),0,1))</f>
        <v/>
      </c>
      <c r="NL447" s="34">
        <f>IF(LS447&lt;0.9,0,IF(AND(LS447&gt;1.1),0,1))</f>
        <v/>
      </c>
      <c r="NM447" s="32">
        <f>IF(NF447&gt;99,1,0)</f>
        <v/>
      </c>
      <c r="NN447" s="32">
        <f>IF(NJ447&gt;0.0799,1,0)</f>
        <v/>
      </c>
      <c r="NO447" s="32">
        <f>IF(NJ447&gt;NQ447,1,0)</f>
        <v/>
      </c>
      <c r="NP447" s="32">
        <f>NM447+NN447+NO447+NK447+NL447</f>
        <v/>
      </c>
      <c r="NQ447" s="79">
        <f>(((100*NG447)*(NI447-1)*0.98)-((1-NG447)*100))/100</f>
        <v/>
      </c>
      <c r="NR447" s="34">
        <f>IF(LR447&lt;0.9,0,IF(AND(LR447&gt;1.1),0,1))</f>
        <v/>
      </c>
      <c r="NS447" s="34">
        <f>IF(LS447&lt;0.9,0,IF(AND(LS447&gt;1.1),0,1))</f>
        <v/>
      </c>
      <c r="NT447" s="32">
        <f>IF(NF447&gt;99,1,0)</f>
        <v/>
      </c>
      <c r="NU447" s="32">
        <f>IF(NQ447&gt;0.0799,1,0)</f>
        <v/>
      </c>
      <c r="NV447" s="32">
        <f>IF(NQ447&gt;NJ447,1,0)</f>
        <v/>
      </c>
      <c r="NW447" s="32">
        <f>NT447+NU447+NV447+NR447+NS447</f>
        <v/>
      </c>
      <c r="NX447">
        <f>IF(NP447=5,"LayAway0-1",IF(AND(NW447=5),"BackAway0-1",""))</f>
        <v/>
      </c>
      <c r="NY447">
        <f>IF(NP447=5,KO447,IF(AND(NW447=5),KO447,""))</f>
        <v/>
      </c>
      <c r="NZ447">
        <f>IF(NP447=5,"Match Odds",IF(AND(NW447=5),"Match Odds",""))</f>
        <v/>
      </c>
      <c r="OA447">
        <f>IF(NP447=5,KP447,IF(AND(NW447=5),KP447,""))</f>
        <v/>
      </c>
      <c r="OB447">
        <f>IF(NP447=5,"MATCH_ODDS",IF(AND(NW447=5),"MATCH_ODDS",""))</f>
        <v/>
      </c>
      <c r="OC447">
        <f>IF(NP447=5,"LAY",IF(AND(NW447=5),"BACK",""))</f>
        <v/>
      </c>
    </row>
    <row r="448" ht="16.5" customHeight="1" thickBot="1" thickTop="1">
      <c r="A448" s="2" t="n"/>
      <c r="KN448" s="1">
        <f>IF(INDEX(#REF!,MATCH('HT 0-1'!D448,#REF!,0))=INDEX(#REF!,MATCH('HT 0-1'!D448,#REF!,0)),INDEX(#REF!,MATCH('HT 0-1'!D448,#REF!,0)),"ERROR")</f>
        <v/>
      </c>
      <c r="KO448" s="1">
        <f>IF(INDEX(#REF!,MATCH('HT 0-1'!E448,#REF!,0))=INDEX(#REF!,MATCH('HT 0-1'!E448,#REF!,0)),INDEX(#REF!,MATCH('HT 0-1'!E448,#REF!,0)),"ERROR")</f>
        <v/>
      </c>
      <c r="KP448" s="1">
        <f>KN448&amp;" v "&amp;KO448</f>
        <v/>
      </c>
      <c r="KQ448">
        <f>B448&amp;"_"&amp;C448</f>
        <v/>
      </c>
      <c r="KR448" s="1">
        <f>IF((HW448/KK448)&lt;0.335,"G",IF((HW448/KK448)&gt;0.67,"R","A"))</f>
        <v/>
      </c>
      <c r="KS448" s="1">
        <f>IF((HX448/KK448)&lt;0.335,"G",IF((HX448/KK448)&gt;0.67,"R","A"))</f>
        <v/>
      </c>
      <c r="KT448" s="1">
        <f>IF((IH448/KK448)&lt;0.335,"G",IF((IH448/KK448)&gt;0.67,"R","A"))</f>
        <v/>
      </c>
      <c r="KU448" s="1">
        <f>IF((II448/KK448)&lt;0.335,"G",IF((II448/KK448)&gt;0.67,"R","A"))</f>
        <v/>
      </c>
      <c r="KV448" s="1">
        <f>IF((HZ448/KK448)&lt;0.335,"G",IF((HZ448/KK448)&gt;0.67,"R","A"))</f>
        <v/>
      </c>
      <c r="KW448" s="1">
        <f>IF((HY448/KK448)&lt;0.335,"G",IF((HY448/KK448)&gt;0.67,"R","A"))</f>
        <v/>
      </c>
      <c r="KX448" s="1">
        <f>IF((IK448/KK448)&lt;0.335,"G",IF((IK448/KK448)&gt;0.67,"R","A"))</f>
        <v/>
      </c>
      <c r="KY448" s="1">
        <f>IF((IJ448/KK448)&lt;0.335,"G",IF((IJ448/KK448)&gt;0.67,"R","A"))</f>
        <v/>
      </c>
      <c r="KZ448" s="1">
        <f>IF((HQ448/KK448)&lt;0.335,"G",IF((HQ448/KK448)&gt;0.67,"R","A"))</f>
        <v/>
      </c>
      <c r="LA448" s="1">
        <f>IF((IB448/KK448)&lt;0.335,"G",IF((IB448/KK448)&gt;0.67,"R","A"))</f>
        <v/>
      </c>
      <c r="LB448">
        <f>IF(LQ448="0-1",INDEX(Scrape!#REF!,MATCH('HT 0-1'!KP448,Scrape!$B:$B,0)),"")</f>
        <v/>
      </c>
      <c r="LC448">
        <f>IF(LQ448="0-1",INDEX(Scrape!$A:$A,MATCH('HT 0-1'!KP448,Scrape!$B:$B,0)),"")</f>
        <v/>
      </c>
      <c r="LD448">
        <f>IF(LQ448="0-1",INDEX(Scrape!$B:$B,MATCH('HT 0-1'!KP448,Scrape!$B:$B,0)),"")</f>
        <v/>
      </c>
      <c r="LE448">
        <f>IF(LQ448="0-1",INDEX(Scrape!$C:$C,MATCH('HT 0-1'!KP448,Scrape!$B:$B,0)),"")</f>
        <v/>
      </c>
      <c r="LF448">
        <f>IF(LQ448="0-1",INDEX(Scrape!$D:$D,MATCH('HT 0-1'!KP448,Scrape!$B:$B,0)),"")</f>
        <v/>
      </c>
      <c r="LG448">
        <f>IF(LQ448="0-1",INDEX(Scrape!$E:$E,MATCH('HT 0-1'!KP448,Scrape!$B:$B,0)),"")</f>
        <v/>
      </c>
      <c r="LH448">
        <f>IF(LQ448="0-1",INDEX(Scrape!$F:$F,MATCH('HT 0-1'!KP448,Scrape!$B:$B,0)),"")</f>
        <v/>
      </c>
      <c r="LI448">
        <f>IF(LQ448="0-1",INDEX(Scrape!$G:$G,MATCH('HT 0-1'!KP448,Scrape!$B:$B,0)),"")</f>
        <v/>
      </c>
      <c r="LJ448">
        <f>IF(LQ448="0-1",INDEX(Scrape!$H:$H,MATCH('HT 0-1'!KP448,Scrape!$B:$B,0)),"")</f>
        <v/>
      </c>
      <c r="LK448">
        <f>IF(LQ448="0-1",INDEX(Scrape!$I:$I,MATCH('HT 0-1'!KP448,Scrape!$B:$B,0)),"")</f>
        <v/>
      </c>
      <c r="LL448">
        <f>IF(LQ448="0-1",INDEX(Scrape!$J:$J,MATCH('HT 0-1'!KP448,Scrape!$B:$B,0)),"")</f>
        <v/>
      </c>
      <c r="LM448">
        <f>IF(LQ448="0-1",INDEX(Scrape!$K:$K,MATCH('HT 0-1'!KP448,Scrape!$B:$B,0)),"")</f>
        <v/>
      </c>
      <c r="LN448">
        <f>IF(LQ448="0-1",INDEX(Scrape!$L:$L,MATCH('HT 0-1'!KP448,Scrape!$B:$B,0)),"")</f>
        <v/>
      </c>
      <c r="LO448">
        <f>IF(LQ448="0-1",INDEX(Scrape!$M:$M,MATCH('HT 0-1'!KP448,Scrape!$B:$B,0)),"")</f>
        <v/>
      </c>
      <c r="LP448">
        <f>IF(LQ448="0-1",INDEX(Scrape!$N:$N,MATCH('HT 0-1'!KP448,Scrape!$B:$B,0)),"")</f>
        <v/>
      </c>
      <c r="LQ448">
        <f>INDEX(Scrape!$O:$O,MATCH('HT 0-1'!KP448,Scrape!$B:$B,0))</f>
        <v/>
      </c>
      <c r="LR448">
        <f>(1/LJ448)+(1/LI448)+(1/LH448)</f>
        <v/>
      </c>
      <c r="LS448">
        <f>(1/LG448)+(1/LF448)+(1/LE448)</f>
        <v/>
      </c>
      <c r="LT448" s="8">
        <f>IF(INDEX(#REF!,MATCH(KQ448,#REF!,0))=INDEX(#REF!,MATCH(KQ448,#REF!,0)),INDEX(#REF!,MATCH(KQ448,#REF!,0)),"ERROR")</f>
        <v/>
      </c>
      <c r="LU448" s="4">
        <f>IF(KR448="G",2,IF(KR448="R",0.5,IF(KR448="A",1)))</f>
        <v/>
      </c>
      <c r="LV448" s="4">
        <f>IF(KS448="G",0.5,IF(KS448="R",2,IF(KS448="A",1)))</f>
        <v/>
      </c>
      <c r="LW448" s="4">
        <f>IF(KT448="G",2,IF(KT448="R",0.5,IF(KT448="A",1)))</f>
        <v/>
      </c>
      <c r="LX448" s="4">
        <f>IF(KU448="G",0.5,IF(KU448="R",2,IF(KU448="A",1)))</f>
        <v/>
      </c>
      <c r="LY448" s="7">
        <f>(LK448*(LU448+LX448)+(LL448*(LU448+LX448)))</f>
        <v/>
      </c>
      <c r="LZ448" s="7">
        <f>(LN448*(LV448+LW448)+(LO448*(LV448+LW448)))</f>
        <v/>
      </c>
      <c r="MA448" s="11">
        <f>LY448-LZ448</f>
        <v/>
      </c>
      <c r="MB448" s="5">
        <f>MA448+2</f>
        <v/>
      </c>
      <c r="MC448" s="6">
        <f>MA448-2</f>
        <v/>
      </c>
      <c r="MD448" s="4">
        <f>LE448</f>
        <v/>
      </c>
      <c r="ME448" s="9">
        <f>IF(MD448=0,1000,MD448+0.75)</f>
        <v/>
      </c>
      <c r="MF448" s="10">
        <f>IF(MD448=0,0,MD448-0.75)</f>
        <v/>
      </c>
      <c r="MG448" s="4">
        <f>((LM448*(LU448+LX448))-((LP448*(LV448+LW448))))</f>
        <v/>
      </c>
      <c r="MH448" s="9">
        <f>MG448*1.2</f>
        <v/>
      </c>
      <c r="MI448" s="10">
        <f>MG448*0.8</f>
        <v/>
      </c>
      <c r="MJ448">
        <f>IFERROR(NX448,"")</f>
        <v/>
      </c>
      <c r="MK448">
        <f>IFERROR(NY448,"")</f>
        <v/>
      </c>
      <c r="ML448">
        <f>IFERROR(NZ448,"")</f>
        <v/>
      </c>
      <c r="MM448">
        <f>IFERROR(OA448,"")</f>
        <v/>
      </c>
      <c r="MN448">
        <f>IFERROR(OB448,"")</f>
        <v/>
      </c>
      <c r="MO448">
        <f>IFERROR(OC448,"")</f>
        <v/>
      </c>
      <c r="MP448" s="1">
        <f>COUNTIFS(#REF!,LT448,#REF!,1,#REF!,"&gt;="&amp;MC448,#REF!,"&lt;="&amp;MB448,#REF!,"&lt;="&amp;ME448,#REF!,"&gt;="&amp;MF448,#REF!,"="&amp;KV448,#REF!,"="&amp;KX448)</f>
        <v/>
      </c>
      <c r="MQ448" s="1">
        <f>COUNTIFS(#REF!,LT448,#REF!,0,#REF!,"&gt;="&amp;MC448,#REF!,"&lt;="&amp;MB448,#REF!,"&lt;="&amp;ME448,#REF!,"&gt;="&amp;MF448,#REF!,"="&amp;KV448,#REF!,"="&amp;KX448)</f>
        <v/>
      </c>
      <c r="MR448" s="1">
        <f>COUNTIFS(#REF!,LT448,#REF!,1,#REF!,"&gt;="&amp;MC448,#REF!,"&lt;="&amp;MB448,#REF!,"&lt;="&amp;ME448,#REF!,"&gt;="&amp;MF448,#REF!,"="&amp;KW448,#REF!,"="&amp;KY448)</f>
        <v/>
      </c>
      <c r="MS448" s="1">
        <f>COUNTIFS(#REF!,LT448,#REF!,0,#REF!,"&gt;="&amp;MC448,#REF!,"&lt;="&amp;MB448,#REF!,"&lt;="&amp;ME448,#REF!,"&gt;="&amp;MF448,#REF!,"="&amp;KW448,#REF!,"="&amp;KY448)</f>
        <v/>
      </c>
      <c r="MT448" s="1">
        <f>COUNTIFS(#REF!,LT448,#REF!,1,#REF!,"&gt;="&amp;MI448,#REF!,"&lt;="&amp;MH448,#REF!,"&lt;="&amp;ME448,#REF!,"&gt;="&amp;MF448)</f>
        <v/>
      </c>
      <c r="MU448" s="1">
        <f>COUNTIFS(#REF!,LT448,#REF!,0,#REF!,"&gt;="&amp;MI448,#REF!,"&lt;="&amp;MH448,#REF!,"&lt;="&amp;ME448,#REF!,"&gt;="&amp;MF448)</f>
        <v/>
      </c>
      <c r="MV448" s="1">
        <f>COUNTIFS(#REF!,LT448,#REF!,1,#REF!,"&gt;="&amp;MI448,#REF!,"&lt;="&amp;MH448,#REF!,"="&amp;KZ448,#REF!,"="&amp;LA448,#REF!,"&lt;="&amp;ME448,#REF!,"&gt;="&amp;MF448)</f>
        <v/>
      </c>
      <c r="MW448" s="1">
        <f>COUNTIFS(#REF!,LT448,#REF!,0,#REF!,"&gt;="&amp;MI448,#REF!,"&lt;="&amp;MH448,#REF!,"="&amp;KZ448,#REF!,"="&amp;LA448,#REF!,"&lt;="&amp;ME448,#REF!,"&gt;="&amp;MF448)</f>
        <v/>
      </c>
      <c r="MX448" s="1">
        <f>COUNTIFS(#REF!,LT448,#REF!,1,#REF!,"&gt;="&amp;MC448,#REF!,"&lt;="&amp;MB448,#REF!,"&lt;="&amp;ME448,#REF!,"&gt;="&amp;MF448)</f>
        <v/>
      </c>
      <c r="MY448" s="1">
        <f>COUNTIFS(#REF!,LT448,#REF!,0,#REF!,"&gt;="&amp;MC448,#REF!,"&lt;="&amp;MB448,#REF!,"&lt;="&amp;ME448,#REF!,"&gt;="&amp;MF448)</f>
        <v/>
      </c>
      <c r="MZ448" s="1">
        <f>COUNTIFS(#REF!,LT448,#REF!,1,#REF!,"&lt;="&amp;ME448,#REF!,"&gt;="&amp;MF448,#REF!,"="&amp;KV448,#REF!,"="&amp;KX448)</f>
        <v/>
      </c>
      <c r="NA448" s="1">
        <f>COUNTIFS(#REF!,LT448,#REF!,0,#REF!,"&lt;="&amp;ME448,#REF!,"&gt;="&amp;MF448,#REF!,"="&amp;KV448,#REF!,"="&amp;KX448)</f>
        <v/>
      </c>
      <c r="NB448" s="1">
        <f>COUNTIFS(#REF!,LT448,#REF!,1,#REF!,"&lt;="&amp;ME448,#REF!,"&gt;="&amp;MF448,#REF!,"="&amp;KW448,#REF!,"="&amp;KY448)</f>
        <v/>
      </c>
      <c r="NC448" s="1">
        <f>COUNTIFS(#REF!,LT448,#REF!,0,#REF!,"&lt;="&amp;ME448,#REF!,"&gt;="&amp;MF448,#REF!,"="&amp;KW448,#REF!,"="&amp;KY448)</f>
        <v/>
      </c>
      <c r="ND448" s="1">
        <f>MP448+MR448+MT448+MV448+MX448+MZ448+NB448</f>
        <v/>
      </c>
      <c r="NE448" s="1">
        <f>MQ448+MS448+MU448+MW448+MY448+NA448+NC448</f>
        <v/>
      </c>
      <c r="NF448" s="1">
        <f>ND448+NE448</f>
        <v/>
      </c>
      <c r="NG448" s="33">
        <f>ND448/(ND448+NE448)</f>
        <v/>
      </c>
      <c r="NH448" s="3">
        <f>1/NG448</f>
        <v/>
      </c>
      <c r="NI448" s="1">
        <f>LI448</f>
        <v/>
      </c>
      <c r="NJ448" s="79">
        <f>((1-NG448)*(1/(NI448-1))*0.98-(NG448*1))</f>
        <v/>
      </c>
      <c r="NK448" s="34">
        <f>IF(LR448&lt;0.9,0,IF(AND(LR448&gt;1.1),0,1))</f>
        <v/>
      </c>
      <c r="NL448" s="34">
        <f>IF(LS448&lt;0.9,0,IF(AND(LS448&gt;1.1),0,1))</f>
        <v/>
      </c>
      <c r="NM448" s="32">
        <f>IF(NF448&gt;99,1,0)</f>
        <v/>
      </c>
      <c r="NN448" s="32">
        <f>IF(NJ448&gt;0.0799,1,0)</f>
        <v/>
      </c>
      <c r="NO448" s="32">
        <f>IF(NJ448&gt;NQ448,1,0)</f>
        <v/>
      </c>
      <c r="NP448" s="32">
        <f>NM448+NN448+NO448+NK448+NL448</f>
        <v/>
      </c>
      <c r="NQ448" s="79">
        <f>(((100*NG448)*(NI448-1)*0.98)-((1-NG448)*100))/100</f>
        <v/>
      </c>
      <c r="NR448" s="34">
        <f>IF(LR448&lt;0.9,0,IF(AND(LR448&gt;1.1),0,1))</f>
        <v/>
      </c>
      <c r="NS448" s="34">
        <f>IF(LS448&lt;0.9,0,IF(AND(LS448&gt;1.1),0,1))</f>
        <v/>
      </c>
      <c r="NT448" s="32">
        <f>IF(NF448&gt;99,1,0)</f>
        <v/>
      </c>
      <c r="NU448" s="32">
        <f>IF(NQ448&gt;0.0799,1,0)</f>
        <v/>
      </c>
      <c r="NV448" s="32">
        <f>IF(NQ448&gt;NJ448,1,0)</f>
        <v/>
      </c>
      <c r="NW448" s="32">
        <f>NT448+NU448+NV448+NR448+NS448</f>
        <v/>
      </c>
      <c r="NX448">
        <f>IF(NP448=5,"LayAway0-1",IF(AND(NW448=5),"BackAway0-1",""))</f>
        <v/>
      </c>
      <c r="NY448">
        <f>IF(NP448=5,KO448,IF(AND(NW448=5),KO448,""))</f>
        <v/>
      </c>
      <c r="NZ448">
        <f>IF(NP448=5,"Match Odds",IF(AND(NW448=5),"Match Odds",""))</f>
        <v/>
      </c>
      <c r="OA448">
        <f>IF(NP448=5,KP448,IF(AND(NW448=5),KP448,""))</f>
        <v/>
      </c>
      <c r="OB448">
        <f>IF(NP448=5,"MATCH_ODDS",IF(AND(NW448=5),"MATCH_ODDS",""))</f>
        <v/>
      </c>
      <c r="OC448">
        <f>IF(NP448=5,"LAY",IF(AND(NW448=5),"BACK",""))</f>
        <v/>
      </c>
    </row>
    <row r="449" ht="16.5" customHeight="1" thickBot="1" thickTop="1">
      <c r="A449" s="2" t="n"/>
      <c r="KN449" s="1">
        <f>IF(INDEX(#REF!,MATCH('HT 0-1'!D449,#REF!,0))=INDEX(#REF!,MATCH('HT 0-1'!D449,#REF!,0)),INDEX(#REF!,MATCH('HT 0-1'!D449,#REF!,0)),"ERROR")</f>
        <v/>
      </c>
      <c r="KO449" s="1">
        <f>IF(INDEX(#REF!,MATCH('HT 0-1'!E449,#REF!,0))=INDEX(#REF!,MATCH('HT 0-1'!E449,#REF!,0)),INDEX(#REF!,MATCH('HT 0-1'!E449,#REF!,0)),"ERROR")</f>
        <v/>
      </c>
      <c r="KP449" s="1">
        <f>KN449&amp;" v "&amp;KO449</f>
        <v/>
      </c>
      <c r="KQ449">
        <f>B449&amp;"_"&amp;C449</f>
        <v/>
      </c>
      <c r="KR449" s="1">
        <f>IF((HW449/KK449)&lt;0.335,"G",IF((HW449/KK449)&gt;0.67,"R","A"))</f>
        <v/>
      </c>
      <c r="KS449" s="1">
        <f>IF((HX449/KK449)&lt;0.335,"G",IF((HX449/KK449)&gt;0.67,"R","A"))</f>
        <v/>
      </c>
      <c r="KT449" s="1">
        <f>IF((IH449/KK449)&lt;0.335,"G",IF((IH449/KK449)&gt;0.67,"R","A"))</f>
        <v/>
      </c>
      <c r="KU449" s="1">
        <f>IF((II449/KK449)&lt;0.335,"G",IF((II449/KK449)&gt;0.67,"R","A"))</f>
        <v/>
      </c>
      <c r="KV449" s="1">
        <f>IF((HZ449/KK449)&lt;0.335,"G",IF((HZ449/KK449)&gt;0.67,"R","A"))</f>
        <v/>
      </c>
      <c r="KW449" s="1">
        <f>IF((HY449/KK449)&lt;0.335,"G",IF((HY449/KK449)&gt;0.67,"R","A"))</f>
        <v/>
      </c>
      <c r="KX449" s="1">
        <f>IF((IK449/KK449)&lt;0.335,"G",IF((IK449/KK449)&gt;0.67,"R","A"))</f>
        <v/>
      </c>
      <c r="KY449" s="1">
        <f>IF((IJ449/KK449)&lt;0.335,"G",IF((IJ449/KK449)&gt;0.67,"R","A"))</f>
        <v/>
      </c>
      <c r="KZ449" s="1">
        <f>IF((HQ449/KK449)&lt;0.335,"G",IF((HQ449/KK449)&gt;0.67,"R","A"))</f>
        <v/>
      </c>
      <c r="LA449" s="1">
        <f>IF((IB449/KK449)&lt;0.335,"G",IF((IB449/KK449)&gt;0.67,"R","A"))</f>
        <v/>
      </c>
      <c r="LB449">
        <f>IF(LQ449="0-1",INDEX(Scrape!#REF!,MATCH('HT 0-1'!KP449,Scrape!$B:$B,0)),"")</f>
        <v/>
      </c>
      <c r="LC449">
        <f>IF(LQ449="0-1",INDEX(Scrape!$A:$A,MATCH('HT 0-1'!KP449,Scrape!$B:$B,0)),"")</f>
        <v/>
      </c>
      <c r="LD449">
        <f>IF(LQ449="0-1",INDEX(Scrape!$B:$B,MATCH('HT 0-1'!KP449,Scrape!$B:$B,0)),"")</f>
        <v/>
      </c>
      <c r="LE449">
        <f>IF(LQ449="0-1",INDEX(Scrape!$C:$C,MATCH('HT 0-1'!KP449,Scrape!$B:$B,0)),"")</f>
        <v/>
      </c>
      <c r="LF449">
        <f>IF(LQ449="0-1",INDEX(Scrape!$D:$D,MATCH('HT 0-1'!KP449,Scrape!$B:$B,0)),"")</f>
        <v/>
      </c>
      <c r="LG449">
        <f>IF(LQ449="0-1",INDEX(Scrape!$E:$E,MATCH('HT 0-1'!KP449,Scrape!$B:$B,0)),"")</f>
        <v/>
      </c>
      <c r="LH449">
        <f>IF(LQ449="0-1",INDEX(Scrape!$F:$F,MATCH('HT 0-1'!KP449,Scrape!$B:$B,0)),"")</f>
        <v/>
      </c>
      <c r="LI449">
        <f>IF(LQ449="0-1",INDEX(Scrape!$G:$G,MATCH('HT 0-1'!KP449,Scrape!$B:$B,0)),"")</f>
        <v/>
      </c>
      <c r="LJ449">
        <f>IF(LQ449="0-1",INDEX(Scrape!$H:$H,MATCH('HT 0-1'!KP449,Scrape!$B:$B,0)),"")</f>
        <v/>
      </c>
      <c r="LK449">
        <f>IF(LQ449="0-1",INDEX(Scrape!$I:$I,MATCH('HT 0-1'!KP449,Scrape!$B:$B,0)),"")</f>
        <v/>
      </c>
      <c r="LL449">
        <f>IF(LQ449="0-1",INDEX(Scrape!$J:$J,MATCH('HT 0-1'!KP449,Scrape!$B:$B,0)),"")</f>
        <v/>
      </c>
      <c r="LM449">
        <f>IF(LQ449="0-1",INDEX(Scrape!$K:$K,MATCH('HT 0-1'!KP449,Scrape!$B:$B,0)),"")</f>
        <v/>
      </c>
      <c r="LN449">
        <f>IF(LQ449="0-1",INDEX(Scrape!$L:$L,MATCH('HT 0-1'!KP449,Scrape!$B:$B,0)),"")</f>
        <v/>
      </c>
      <c r="LO449">
        <f>IF(LQ449="0-1",INDEX(Scrape!$M:$M,MATCH('HT 0-1'!KP449,Scrape!$B:$B,0)),"")</f>
        <v/>
      </c>
      <c r="LP449">
        <f>IF(LQ449="0-1",INDEX(Scrape!$N:$N,MATCH('HT 0-1'!KP449,Scrape!$B:$B,0)),"")</f>
        <v/>
      </c>
      <c r="LQ449">
        <f>INDEX(Scrape!$O:$O,MATCH('HT 0-1'!KP449,Scrape!$B:$B,0))</f>
        <v/>
      </c>
      <c r="LR449">
        <f>(1/LJ449)+(1/LI449)+(1/LH449)</f>
        <v/>
      </c>
      <c r="LS449">
        <f>(1/LG449)+(1/LF449)+(1/LE449)</f>
        <v/>
      </c>
      <c r="LT449" s="8">
        <f>IF(INDEX(#REF!,MATCH(KQ449,#REF!,0))=INDEX(#REF!,MATCH(KQ449,#REF!,0)),INDEX(#REF!,MATCH(KQ449,#REF!,0)),"ERROR")</f>
        <v/>
      </c>
      <c r="LU449" s="4">
        <f>IF(KR449="G",2,IF(KR449="R",0.5,IF(KR449="A",1)))</f>
        <v/>
      </c>
      <c r="LV449" s="4">
        <f>IF(KS449="G",0.5,IF(KS449="R",2,IF(KS449="A",1)))</f>
        <v/>
      </c>
      <c r="LW449" s="4">
        <f>IF(KT449="G",2,IF(KT449="R",0.5,IF(KT449="A",1)))</f>
        <v/>
      </c>
      <c r="LX449" s="4">
        <f>IF(KU449="G",0.5,IF(KU449="R",2,IF(KU449="A",1)))</f>
        <v/>
      </c>
      <c r="LY449" s="7">
        <f>(LK449*(LU449+LX449)+(LL449*(LU449+LX449)))</f>
        <v/>
      </c>
      <c r="LZ449" s="7">
        <f>(LN449*(LV449+LW449)+(LO449*(LV449+LW449)))</f>
        <v/>
      </c>
      <c r="MA449" s="11">
        <f>LY449-LZ449</f>
        <v/>
      </c>
      <c r="MB449" s="5">
        <f>MA449+2</f>
        <v/>
      </c>
      <c r="MC449" s="6">
        <f>MA449-2</f>
        <v/>
      </c>
      <c r="MD449" s="4">
        <f>LE449</f>
        <v/>
      </c>
      <c r="ME449" s="9">
        <f>IF(MD449=0,1000,MD449+0.75)</f>
        <v/>
      </c>
      <c r="MF449" s="10">
        <f>IF(MD449=0,0,MD449-0.75)</f>
        <v/>
      </c>
      <c r="MG449" s="4">
        <f>((LM449*(LU449+LX449))-((LP449*(LV449+LW449))))</f>
        <v/>
      </c>
      <c r="MH449" s="9">
        <f>MG449*1.2</f>
        <v/>
      </c>
      <c r="MI449" s="10">
        <f>MG449*0.8</f>
        <v/>
      </c>
      <c r="MJ449">
        <f>IFERROR(NX449,"")</f>
        <v/>
      </c>
      <c r="MK449">
        <f>IFERROR(NY449,"")</f>
        <v/>
      </c>
      <c r="ML449">
        <f>IFERROR(NZ449,"")</f>
        <v/>
      </c>
      <c r="MM449">
        <f>IFERROR(OA449,"")</f>
        <v/>
      </c>
      <c r="MN449">
        <f>IFERROR(OB449,"")</f>
        <v/>
      </c>
      <c r="MO449">
        <f>IFERROR(OC449,"")</f>
        <v/>
      </c>
      <c r="MP449" s="1">
        <f>COUNTIFS(#REF!,LT449,#REF!,1,#REF!,"&gt;="&amp;MC449,#REF!,"&lt;="&amp;MB449,#REF!,"&lt;="&amp;ME449,#REF!,"&gt;="&amp;MF449,#REF!,"="&amp;KV449,#REF!,"="&amp;KX449)</f>
        <v/>
      </c>
      <c r="MQ449" s="1">
        <f>COUNTIFS(#REF!,LT449,#REF!,0,#REF!,"&gt;="&amp;MC449,#REF!,"&lt;="&amp;MB449,#REF!,"&lt;="&amp;ME449,#REF!,"&gt;="&amp;MF449,#REF!,"="&amp;KV449,#REF!,"="&amp;KX449)</f>
        <v/>
      </c>
      <c r="MR449" s="1">
        <f>COUNTIFS(#REF!,LT449,#REF!,1,#REF!,"&gt;="&amp;MC449,#REF!,"&lt;="&amp;MB449,#REF!,"&lt;="&amp;ME449,#REF!,"&gt;="&amp;MF449,#REF!,"="&amp;KW449,#REF!,"="&amp;KY449)</f>
        <v/>
      </c>
      <c r="MS449" s="1">
        <f>COUNTIFS(#REF!,LT449,#REF!,0,#REF!,"&gt;="&amp;MC449,#REF!,"&lt;="&amp;MB449,#REF!,"&lt;="&amp;ME449,#REF!,"&gt;="&amp;MF449,#REF!,"="&amp;KW449,#REF!,"="&amp;KY449)</f>
        <v/>
      </c>
      <c r="MT449" s="1">
        <f>COUNTIFS(#REF!,LT449,#REF!,1,#REF!,"&gt;="&amp;MI449,#REF!,"&lt;="&amp;MH449,#REF!,"&lt;="&amp;ME449,#REF!,"&gt;="&amp;MF449)</f>
        <v/>
      </c>
      <c r="MU449" s="1">
        <f>COUNTIFS(#REF!,LT449,#REF!,0,#REF!,"&gt;="&amp;MI449,#REF!,"&lt;="&amp;MH449,#REF!,"&lt;="&amp;ME449,#REF!,"&gt;="&amp;MF449)</f>
        <v/>
      </c>
      <c r="MV449" s="1">
        <f>COUNTIFS(#REF!,LT449,#REF!,1,#REF!,"&gt;="&amp;MI449,#REF!,"&lt;="&amp;MH449,#REF!,"="&amp;KZ449,#REF!,"="&amp;LA449,#REF!,"&lt;="&amp;ME449,#REF!,"&gt;="&amp;MF449)</f>
        <v/>
      </c>
      <c r="MW449" s="1">
        <f>COUNTIFS(#REF!,LT449,#REF!,0,#REF!,"&gt;="&amp;MI449,#REF!,"&lt;="&amp;MH449,#REF!,"="&amp;KZ449,#REF!,"="&amp;LA449,#REF!,"&lt;="&amp;ME449,#REF!,"&gt;="&amp;MF449)</f>
        <v/>
      </c>
      <c r="MX449" s="1">
        <f>COUNTIFS(#REF!,LT449,#REF!,1,#REF!,"&gt;="&amp;MC449,#REF!,"&lt;="&amp;MB449,#REF!,"&lt;="&amp;ME449,#REF!,"&gt;="&amp;MF449)</f>
        <v/>
      </c>
      <c r="MY449" s="1">
        <f>COUNTIFS(#REF!,LT449,#REF!,0,#REF!,"&gt;="&amp;MC449,#REF!,"&lt;="&amp;MB449,#REF!,"&lt;="&amp;ME449,#REF!,"&gt;="&amp;MF449)</f>
        <v/>
      </c>
      <c r="MZ449" s="1">
        <f>COUNTIFS(#REF!,LT449,#REF!,1,#REF!,"&lt;="&amp;ME449,#REF!,"&gt;="&amp;MF449,#REF!,"="&amp;KV449,#REF!,"="&amp;KX449)</f>
        <v/>
      </c>
      <c r="NA449" s="1">
        <f>COUNTIFS(#REF!,LT449,#REF!,0,#REF!,"&lt;="&amp;ME449,#REF!,"&gt;="&amp;MF449,#REF!,"="&amp;KV449,#REF!,"="&amp;KX449)</f>
        <v/>
      </c>
      <c r="NB449" s="1">
        <f>COUNTIFS(#REF!,LT449,#REF!,1,#REF!,"&lt;="&amp;ME449,#REF!,"&gt;="&amp;MF449,#REF!,"="&amp;KW449,#REF!,"="&amp;KY449)</f>
        <v/>
      </c>
      <c r="NC449" s="1">
        <f>COUNTIFS(#REF!,LT449,#REF!,0,#REF!,"&lt;="&amp;ME449,#REF!,"&gt;="&amp;MF449,#REF!,"="&amp;KW449,#REF!,"="&amp;KY449)</f>
        <v/>
      </c>
      <c r="ND449" s="1">
        <f>MP449+MR449+MT449+MV449+MX449+MZ449+NB449</f>
        <v/>
      </c>
      <c r="NE449" s="1">
        <f>MQ449+MS449+MU449+MW449+MY449+NA449+NC449</f>
        <v/>
      </c>
      <c r="NF449" s="1">
        <f>ND449+NE449</f>
        <v/>
      </c>
      <c r="NG449" s="33">
        <f>ND449/(ND449+NE449)</f>
        <v/>
      </c>
      <c r="NH449" s="3">
        <f>1/NG449</f>
        <v/>
      </c>
      <c r="NI449" s="1">
        <f>LI449</f>
        <v/>
      </c>
      <c r="NJ449" s="79">
        <f>((1-NG449)*(1/(NI449-1))*0.98-(NG449*1))</f>
        <v/>
      </c>
      <c r="NK449" s="34">
        <f>IF(LR449&lt;0.9,0,IF(AND(LR449&gt;1.1),0,1))</f>
        <v/>
      </c>
      <c r="NL449" s="34">
        <f>IF(LS449&lt;0.9,0,IF(AND(LS449&gt;1.1),0,1))</f>
        <v/>
      </c>
      <c r="NM449" s="32">
        <f>IF(NF449&gt;99,1,0)</f>
        <v/>
      </c>
      <c r="NN449" s="32">
        <f>IF(NJ449&gt;0.0799,1,0)</f>
        <v/>
      </c>
      <c r="NO449" s="32">
        <f>IF(NJ449&gt;NQ449,1,0)</f>
        <v/>
      </c>
      <c r="NP449" s="32">
        <f>NM449+NN449+NO449+NK449+NL449</f>
        <v/>
      </c>
      <c r="NQ449" s="79">
        <f>(((100*NG449)*(NI449-1)*0.98)-((1-NG449)*100))/100</f>
        <v/>
      </c>
      <c r="NR449" s="34">
        <f>IF(LR449&lt;0.9,0,IF(AND(LR449&gt;1.1),0,1))</f>
        <v/>
      </c>
      <c r="NS449" s="34">
        <f>IF(LS449&lt;0.9,0,IF(AND(LS449&gt;1.1),0,1))</f>
        <v/>
      </c>
      <c r="NT449" s="32">
        <f>IF(NF449&gt;99,1,0)</f>
        <v/>
      </c>
      <c r="NU449" s="32">
        <f>IF(NQ449&gt;0.0799,1,0)</f>
        <v/>
      </c>
      <c r="NV449" s="32">
        <f>IF(NQ449&gt;NJ449,1,0)</f>
        <v/>
      </c>
      <c r="NW449" s="32">
        <f>NT449+NU449+NV449+NR449+NS449</f>
        <v/>
      </c>
      <c r="NX449">
        <f>IF(NP449=5,"LayAway0-1",IF(AND(NW449=5),"BackAway0-1",""))</f>
        <v/>
      </c>
      <c r="NY449">
        <f>IF(NP449=5,KO449,IF(AND(NW449=5),KO449,""))</f>
        <v/>
      </c>
      <c r="NZ449">
        <f>IF(NP449=5,"Match Odds",IF(AND(NW449=5),"Match Odds",""))</f>
        <v/>
      </c>
      <c r="OA449">
        <f>IF(NP449=5,KP449,IF(AND(NW449=5),KP449,""))</f>
        <v/>
      </c>
      <c r="OB449">
        <f>IF(NP449=5,"MATCH_ODDS",IF(AND(NW449=5),"MATCH_ODDS",""))</f>
        <v/>
      </c>
      <c r="OC449">
        <f>IF(NP449=5,"LAY",IF(AND(NW449=5),"BACK",""))</f>
        <v/>
      </c>
    </row>
    <row r="450" ht="16.5" customHeight="1" thickBot="1" thickTop="1">
      <c r="A450" s="2" t="n"/>
      <c r="KN450" s="1">
        <f>IF(INDEX(#REF!,MATCH('HT 0-1'!D450,#REF!,0))=INDEX(#REF!,MATCH('HT 0-1'!D450,#REF!,0)),INDEX(#REF!,MATCH('HT 0-1'!D450,#REF!,0)),"ERROR")</f>
        <v/>
      </c>
      <c r="KO450" s="1">
        <f>IF(INDEX(#REF!,MATCH('HT 0-1'!E450,#REF!,0))=INDEX(#REF!,MATCH('HT 0-1'!E450,#REF!,0)),INDEX(#REF!,MATCH('HT 0-1'!E450,#REF!,0)),"ERROR")</f>
        <v/>
      </c>
      <c r="KP450" s="1">
        <f>KN450&amp;" v "&amp;KO450</f>
        <v/>
      </c>
      <c r="KQ450">
        <f>B450&amp;"_"&amp;C450</f>
        <v/>
      </c>
      <c r="KR450" s="1">
        <f>IF((HW450/KK450)&lt;0.335,"G",IF((HW450/KK450)&gt;0.67,"R","A"))</f>
        <v/>
      </c>
      <c r="KS450" s="1">
        <f>IF((HX450/KK450)&lt;0.335,"G",IF((HX450/KK450)&gt;0.67,"R","A"))</f>
        <v/>
      </c>
      <c r="KT450" s="1">
        <f>IF((IH450/KK450)&lt;0.335,"G",IF((IH450/KK450)&gt;0.67,"R","A"))</f>
        <v/>
      </c>
      <c r="KU450" s="1">
        <f>IF((II450/KK450)&lt;0.335,"G",IF((II450/KK450)&gt;0.67,"R","A"))</f>
        <v/>
      </c>
      <c r="KV450" s="1">
        <f>IF((HZ450/KK450)&lt;0.335,"G",IF((HZ450/KK450)&gt;0.67,"R","A"))</f>
        <v/>
      </c>
      <c r="KW450" s="1">
        <f>IF((HY450/KK450)&lt;0.335,"G",IF((HY450/KK450)&gt;0.67,"R","A"))</f>
        <v/>
      </c>
      <c r="KX450" s="1">
        <f>IF((IK450/KK450)&lt;0.335,"G",IF((IK450/KK450)&gt;0.67,"R","A"))</f>
        <v/>
      </c>
      <c r="KY450" s="1">
        <f>IF((IJ450/KK450)&lt;0.335,"G",IF((IJ450/KK450)&gt;0.67,"R","A"))</f>
        <v/>
      </c>
      <c r="KZ450" s="1">
        <f>IF((HQ450/KK450)&lt;0.335,"G",IF((HQ450/KK450)&gt;0.67,"R","A"))</f>
        <v/>
      </c>
      <c r="LA450" s="1">
        <f>IF((IB450/KK450)&lt;0.335,"G",IF((IB450/KK450)&gt;0.67,"R","A"))</f>
        <v/>
      </c>
      <c r="LB450">
        <f>IF(LQ450="0-1",INDEX(Scrape!#REF!,MATCH('HT 0-1'!KP450,Scrape!$B:$B,0)),"")</f>
        <v/>
      </c>
      <c r="LC450">
        <f>IF(LQ450="0-1",INDEX(Scrape!$A:$A,MATCH('HT 0-1'!KP450,Scrape!$B:$B,0)),"")</f>
        <v/>
      </c>
      <c r="LD450">
        <f>IF(LQ450="0-1",INDEX(Scrape!$B:$B,MATCH('HT 0-1'!KP450,Scrape!$B:$B,0)),"")</f>
        <v/>
      </c>
      <c r="LE450">
        <f>IF(LQ450="0-1",INDEX(Scrape!$C:$C,MATCH('HT 0-1'!KP450,Scrape!$B:$B,0)),"")</f>
        <v/>
      </c>
      <c r="LF450">
        <f>IF(LQ450="0-1",INDEX(Scrape!$D:$D,MATCH('HT 0-1'!KP450,Scrape!$B:$B,0)),"")</f>
        <v/>
      </c>
      <c r="LG450">
        <f>IF(LQ450="0-1",INDEX(Scrape!$E:$E,MATCH('HT 0-1'!KP450,Scrape!$B:$B,0)),"")</f>
        <v/>
      </c>
      <c r="LH450">
        <f>IF(LQ450="0-1",INDEX(Scrape!$F:$F,MATCH('HT 0-1'!KP450,Scrape!$B:$B,0)),"")</f>
        <v/>
      </c>
      <c r="LI450">
        <f>IF(LQ450="0-1",INDEX(Scrape!$G:$G,MATCH('HT 0-1'!KP450,Scrape!$B:$B,0)),"")</f>
        <v/>
      </c>
      <c r="LJ450">
        <f>IF(LQ450="0-1",INDEX(Scrape!$H:$H,MATCH('HT 0-1'!KP450,Scrape!$B:$B,0)),"")</f>
        <v/>
      </c>
      <c r="LK450">
        <f>IF(LQ450="0-1",INDEX(Scrape!$I:$I,MATCH('HT 0-1'!KP450,Scrape!$B:$B,0)),"")</f>
        <v/>
      </c>
      <c r="LL450">
        <f>IF(LQ450="0-1",INDEX(Scrape!$J:$J,MATCH('HT 0-1'!KP450,Scrape!$B:$B,0)),"")</f>
        <v/>
      </c>
      <c r="LM450">
        <f>IF(LQ450="0-1",INDEX(Scrape!$K:$K,MATCH('HT 0-1'!KP450,Scrape!$B:$B,0)),"")</f>
        <v/>
      </c>
      <c r="LN450">
        <f>IF(LQ450="0-1",INDEX(Scrape!$L:$L,MATCH('HT 0-1'!KP450,Scrape!$B:$B,0)),"")</f>
        <v/>
      </c>
      <c r="LO450">
        <f>IF(LQ450="0-1",INDEX(Scrape!$M:$M,MATCH('HT 0-1'!KP450,Scrape!$B:$B,0)),"")</f>
        <v/>
      </c>
      <c r="LP450">
        <f>IF(LQ450="0-1",INDEX(Scrape!$N:$N,MATCH('HT 0-1'!KP450,Scrape!$B:$B,0)),"")</f>
        <v/>
      </c>
      <c r="LQ450">
        <f>INDEX(Scrape!$O:$O,MATCH('HT 0-1'!KP450,Scrape!$B:$B,0))</f>
        <v/>
      </c>
      <c r="LR450">
        <f>(1/LJ450)+(1/LI450)+(1/LH450)</f>
        <v/>
      </c>
      <c r="LS450">
        <f>(1/LG450)+(1/LF450)+(1/LE450)</f>
        <v/>
      </c>
      <c r="LT450" s="8">
        <f>IF(INDEX(#REF!,MATCH(KQ450,#REF!,0))=INDEX(#REF!,MATCH(KQ450,#REF!,0)),INDEX(#REF!,MATCH(KQ450,#REF!,0)),"ERROR")</f>
        <v/>
      </c>
      <c r="LU450" s="4">
        <f>IF(KR450="G",2,IF(KR450="R",0.5,IF(KR450="A",1)))</f>
        <v/>
      </c>
      <c r="LV450" s="4">
        <f>IF(KS450="G",0.5,IF(KS450="R",2,IF(KS450="A",1)))</f>
        <v/>
      </c>
      <c r="LW450" s="4">
        <f>IF(KT450="G",2,IF(KT450="R",0.5,IF(KT450="A",1)))</f>
        <v/>
      </c>
      <c r="LX450" s="4">
        <f>IF(KU450="G",0.5,IF(KU450="R",2,IF(KU450="A",1)))</f>
        <v/>
      </c>
      <c r="LY450" s="7">
        <f>(LK450*(LU450+LX450)+(LL450*(LU450+LX450)))</f>
        <v/>
      </c>
      <c r="LZ450" s="7">
        <f>(LN450*(LV450+LW450)+(LO450*(LV450+LW450)))</f>
        <v/>
      </c>
      <c r="MA450" s="11">
        <f>LY450-LZ450</f>
        <v/>
      </c>
      <c r="MB450" s="5">
        <f>MA450+2</f>
        <v/>
      </c>
      <c r="MC450" s="6">
        <f>MA450-2</f>
        <v/>
      </c>
      <c r="MD450" s="4">
        <f>LE450</f>
        <v/>
      </c>
      <c r="ME450" s="9">
        <f>IF(MD450=0,1000,MD450+0.75)</f>
        <v/>
      </c>
      <c r="MF450" s="10">
        <f>IF(MD450=0,0,MD450-0.75)</f>
        <v/>
      </c>
      <c r="MG450" s="4">
        <f>((LM450*(LU450+LX450))-((LP450*(LV450+LW450))))</f>
        <v/>
      </c>
      <c r="MH450" s="9">
        <f>MG450*1.2</f>
        <v/>
      </c>
      <c r="MI450" s="10">
        <f>MG450*0.8</f>
        <v/>
      </c>
      <c r="MJ450">
        <f>IFERROR(NX450,"")</f>
        <v/>
      </c>
      <c r="MK450">
        <f>IFERROR(NY450,"")</f>
        <v/>
      </c>
      <c r="ML450">
        <f>IFERROR(NZ450,"")</f>
        <v/>
      </c>
      <c r="MM450">
        <f>IFERROR(OA450,"")</f>
        <v/>
      </c>
      <c r="MN450">
        <f>IFERROR(OB450,"")</f>
        <v/>
      </c>
      <c r="MO450">
        <f>IFERROR(OC450,"")</f>
        <v/>
      </c>
      <c r="MP450" s="1">
        <f>COUNTIFS(#REF!,LT450,#REF!,1,#REF!,"&gt;="&amp;MC450,#REF!,"&lt;="&amp;MB450,#REF!,"&lt;="&amp;ME450,#REF!,"&gt;="&amp;MF450,#REF!,"="&amp;KV450,#REF!,"="&amp;KX450)</f>
        <v/>
      </c>
      <c r="MQ450" s="1">
        <f>COUNTIFS(#REF!,LT450,#REF!,0,#REF!,"&gt;="&amp;MC450,#REF!,"&lt;="&amp;MB450,#REF!,"&lt;="&amp;ME450,#REF!,"&gt;="&amp;MF450,#REF!,"="&amp;KV450,#REF!,"="&amp;KX450)</f>
        <v/>
      </c>
      <c r="MR450" s="1">
        <f>COUNTIFS(#REF!,LT450,#REF!,1,#REF!,"&gt;="&amp;MC450,#REF!,"&lt;="&amp;MB450,#REF!,"&lt;="&amp;ME450,#REF!,"&gt;="&amp;MF450,#REF!,"="&amp;KW450,#REF!,"="&amp;KY450)</f>
        <v/>
      </c>
      <c r="MS450" s="1">
        <f>COUNTIFS(#REF!,LT450,#REF!,0,#REF!,"&gt;="&amp;MC450,#REF!,"&lt;="&amp;MB450,#REF!,"&lt;="&amp;ME450,#REF!,"&gt;="&amp;MF450,#REF!,"="&amp;KW450,#REF!,"="&amp;KY450)</f>
        <v/>
      </c>
      <c r="MT450" s="1">
        <f>COUNTIFS(#REF!,LT450,#REF!,1,#REF!,"&gt;="&amp;MI450,#REF!,"&lt;="&amp;MH450,#REF!,"&lt;="&amp;ME450,#REF!,"&gt;="&amp;MF450)</f>
        <v/>
      </c>
      <c r="MU450" s="1">
        <f>COUNTIFS(#REF!,LT450,#REF!,0,#REF!,"&gt;="&amp;MI450,#REF!,"&lt;="&amp;MH450,#REF!,"&lt;="&amp;ME450,#REF!,"&gt;="&amp;MF450)</f>
        <v/>
      </c>
      <c r="MV450" s="1">
        <f>COUNTIFS(#REF!,LT450,#REF!,1,#REF!,"&gt;="&amp;MI450,#REF!,"&lt;="&amp;MH450,#REF!,"="&amp;KZ450,#REF!,"="&amp;LA450,#REF!,"&lt;="&amp;ME450,#REF!,"&gt;="&amp;MF450)</f>
        <v/>
      </c>
      <c r="MW450" s="1">
        <f>COUNTIFS(#REF!,LT450,#REF!,0,#REF!,"&gt;="&amp;MI450,#REF!,"&lt;="&amp;MH450,#REF!,"="&amp;KZ450,#REF!,"="&amp;LA450,#REF!,"&lt;="&amp;ME450,#REF!,"&gt;="&amp;MF450)</f>
        <v/>
      </c>
      <c r="MX450" s="1">
        <f>COUNTIFS(#REF!,LT450,#REF!,1,#REF!,"&gt;="&amp;MC450,#REF!,"&lt;="&amp;MB450,#REF!,"&lt;="&amp;ME450,#REF!,"&gt;="&amp;MF450)</f>
        <v/>
      </c>
      <c r="MY450" s="1">
        <f>COUNTIFS(#REF!,LT450,#REF!,0,#REF!,"&gt;="&amp;MC450,#REF!,"&lt;="&amp;MB450,#REF!,"&lt;="&amp;ME450,#REF!,"&gt;="&amp;MF450)</f>
        <v/>
      </c>
      <c r="MZ450" s="1">
        <f>COUNTIFS(#REF!,LT450,#REF!,1,#REF!,"&lt;="&amp;ME450,#REF!,"&gt;="&amp;MF450,#REF!,"="&amp;KV450,#REF!,"="&amp;KX450)</f>
        <v/>
      </c>
      <c r="NA450" s="1">
        <f>COUNTIFS(#REF!,LT450,#REF!,0,#REF!,"&lt;="&amp;ME450,#REF!,"&gt;="&amp;MF450,#REF!,"="&amp;KV450,#REF!,"="&amp;KX450)</f>
        <v/>
      </c>
      <c r="NB450" s="1">
        <f>COUNTIFS(#REF!,LT450,#REF!,1,#REF!,"&lt;="&amp;ME450,#REF!,"&gt;="&amp;MF450,#REF!,"="&amp;KW450,#REF!,"="&amp;KY450)</f>
        <v/>
      </c>
      <c r="NC450" s="1">
        <f>COUNTIFS(#REF!,LT450,#REF!,0,#REF!,"&lt;="&amp;ME450,#REF!,"&gt;="&amp;MF450,#REF!,"="&amp;KW450,#REF!,"="&amp;KY450)</f>
        <v/>
      </c>
      <c r="ND450" s="1">
        <f>MP450+MR450+MT450+MV450+MX450+MZ450+NB450</f>
        <v/>
      </c>
      <c r="NE450" s="1">
        <f>MQ450+MS450+MU450+MW450+MY450+NA450+NC450</f>
        <v/>
      </c>
      <c r="NF450" s="1">
        <f>ND450+NE450</f>
        <v/>
      </c>
      <c r="NG450" s="33">
        <f>ND450/(ND450+NE450)</f>
        <v/>
      </c>
      <c r="NH450" s="3">
        <f>1/NG450</f>
        <v/>
      </c>
      <c r="NI450" s="1">
        <f>LI450</f>
        <v/>
      </c>
      <c r="NJ450" s="79">
        <f>((1-NG450)*(1/(NI450-1))*0.98-(NG450*1))</f>
        <v/>
      </c>
      <c r="NK450" s="34">
        <f>IF(LR450&lt;0.9,0,IF(AND(LR450&gt;1.1),0,1))</f>
        <v/>
      </c>
      <c r="NL450" s="34">
        <f>IF(LS450&lt;0.9,0,IF(AND(LS450&gt;1.1),0,1))</f>
        <v/>
      </c>
      <c r="NM450" s="32">
        <f>IF(NF450&gt;99,1,0)</f>
        <v/>
      </c>
      <c r="NN450" s="32">
        <f>IF(NJ450&gt;0.0799,1,0)</f>
        <v/>
      </c>
      <c r="NO450" s="32">
        <f>IF(NJ450&gt;NQ450,1,0)</f>
        <v/>
      </c>
      <c r="NP450" s="32">
        <f>NM450+NN450+NO450+NK450+NL450</f>
        <v/>
      </c>
      <c r="NQ450" s="79">
        <f>(((100*NG450)*(NI450-1)*0.98)-((1-NG450)*100))/100</f>
        <v/>
      </c>
      <c r="NR450" s="34">
        <f>IF(LR450&lt;0.9,0,IF(AND(LR450&gt;1.1),0,1))</f>
        <v/>
      </c>
      <c r="NS450" s="34">
        <f>IF(LS450&lt;0.9,0,IF(AND(LS450&gt;1.1),0,1))</f>
        <v/>
      </c>
      <c r="NT450" s="32">
        <f>IF(NF450&gt;99,1,0)</f>
        <v/>
      </c>
      <c r="NU450" s="32">
        <f>IF(NQ450&gt;0.0799,1,0)</f>
        <v/>
      </c>
      <c r="NV450" s="32">
        <f>IF(NQ450&gt;NJ450,1,0)</f>
        <v/>
      </c>
      <c r="NW450" s="32">
        <f>NT450+NU450+NV450+NR450+NS450</f>
        <v/>
      </c>
      <c r="NX450">
        <f>IF(NP450=5,"LayAway0-1",IF(AND(NW450=5),"BackAway0-1",""))</f>
        <v/>
      </c>
      <c r="NY450">
        <f>IF(NP450=5,KO450,IF(AND(NW450=5),KO450,""))</f>
        <v/>
      </c>
      <c r="NZ450">
        <f>IF(NP450=5,"Match Odds",IF(AND(NW450=5),"Match Odds",""))</f>
        <v/>
      </c>
      <c r="OA450">
        <f>IF(NP450=5,KP450,IF(AND(NW450=5),KP450,""))</f>
        <v/>
      </c>
      <c r="OB450">
        <f>IF(NP450=5,"MATCH_ODDS",IF(AND(NW450=5),"MATCH_ODDS",""))</f>
        <v/>
      </c>
      <c r="OC450">
        <f>IF(NP450=5,"LAY",IF(AND(NW450=5),"BACK",""))</f>
        <v/>
      </c>
    </row>
    <row r="451" ht="16.5" customHeight="1" thickBot="1" thickTop="1">
      <c r="A451" s="2" t="n"/>
      <c r="KN451" s="1">
        <f>IF(INDEX(#REF!,MATCH('HT 0-1'!D451,#REF!,0))=INDEX(#REF!,MATCH('HT 0-1'!D451,#REF!,0)),INDEX(#REF!,MATCH('HT 0-1'!D451,#REF!,0)),"ERROR")</f>
        <v/>
      </c>
      <c r="KO451" s="1">
        <f>IF(INDEX(#REF!,MATCH('HT 0-1'!E451,#REF!,0))=INDEX(#REF!,MATCH('HT 0-1'!E451,#REF!,0)),INDEX(#REF!,MATCH('HT 0-1'!E451,#REF!,0)),"ERROR")</f>
        <v/>
      </c>
      <c r="KP451" s="1">
        <f>KN451&amp;" v "&amp;KO451</f>
        <v/>
      </c>
      <c r="KQ451">
        <f>B451&amp;"_"&amp;C451</f>
        <v/>
      </c>
      <c r="KR451" s="1">
        <f>IF((HW451/KK451)&lt;0.335,"G",IF((HW451/KK451)&gt;0.67,"R","A"))</f>
        <v/>
      </c>
      <c r="KS451" s="1">
        <f>IF((HX451/KK451)&lt;0.335,"G",IF((HX451/KK451)&gt;0.67,"R","A"))</f>
        <v/>
      </c>
      <c r="KT451" s="1">
        <f>IF((IH451/KK451)&lt;0.335,"G",IF((IH451/KK451)&gt;0.67,"R","A"))</f>
        <v/>
      </c>
      <c r="KU451" s="1">
        <f>IF((II451/KK451)&lt;0.335,"G",IF((II451/KK451)&gt;0.67,"R","A"))</f>
        <v/>
      </c>
      <c r="KV451" s="1">
        <f>IF((HZ451/KK451)&lt;0.335,"G",IF((HZ451/KK451)&gt;0.67,"R","A"))</f>
        <v/>
      </c>
      <c r="KW451" s="1">
        <f>IF((HY451/KK451)&lt;0.335,"G",IF((HY451/KK451)&gt;0.67,"R","A"))</f>
        <v/>
      </c>
      <c r="KX451" s="1">
        <f>IF((IK451/KK451)&lt;0.335,"G",IF((IK451/KK451)&gt;0.67,"R","A"))</f>
        <v/>
      </c>
      <c r="KY451" s="1">
        <f>IF((IJ451/KK451)&lt;0.335,"G",IF((IJ451/KK451)&gt;0.67,"R","A"))</f>
        <v/>
      </c>
      <c r="KZ451" s="1">
        <f>IF((HQ451/KK451)&lt;0.335,"G",IF((HQ451/KK451)&gt;0.67,"R","A"))</f>
        <v/>
      </c>
      <c r="LA451" s="1">
        <f>IF((IB451/KK451)&lt;0.335,"G",IF((IB451/KK451)&gt;0.67,"R","A"))</f>
        <v/>
      </c>
      <c r="LB451">
        <f>IF(LQ451="0-1",INDEX(Scrape!#REF!,MATCH('HT 0-1'!KP451,Scrape!$B:$B,0)),"")</f>
        <v/>
      </c>
      <c r="LC451">
        <f>IF(LQ451="0-1",INDEX(Scrape!$A:$A,MATCH('HT 0-1'!KP451,Scrape!$B:$B,0)),"")</f>
        <v/>
      </c>
      <c r="LD451">
        <f>IF(LQ451="0-1",INDEX(Scrape!$B:$B,MATCH('HT 0-1'!KP451,Scrape!$B:$B,0)),"")</f>
        <v/>
      </c>
      <c r="LE451">
        <f>IF(LQ451="0-1",INDEX(Scrape!$C:$C,MATCH('HT 0-1'!KP451,Scrape!$B:$B,0)),"")</f>
        <v/>
      </c>
      <c r="LF451">
        <f>IF(LQ451="0-1",INDEX(Scrape!$D:$D,MATCH('HT 0-1'!KP451,Scrape!$B:$B,0)),"")</f>
        <v/>
      </c>
      <c r="LG451">
        <f>IF(LQ451="0-1",INDEX(Scrape!$E:$E,MATCH('HT 0-1'!KP451,Scrape!$B:$B,0)),"")</f>
        <v/>
      </c>
      <c r="LH451">
        <f>IF(LQ451="0-1",INDEX(Scrape!$F:$F,MATCH('HT 0-1'!KP451,Scrape!$B:$B,0)),"")</f>
        <v/>
      </c>
      <c r="LI451">
        <f>IF(LQ451="0-1",INDEX(Scrape!$G:$G,MATCH('HT 0-1'!KP451,Scrape!$B:$B,0)),"")</f>
        <v/>
      </c>
      <c r="LJ451">
        <f>IF(LQ451="0-1",INDEX(Scrape!$H:$H,MATCH('HT 0-1'!KP451,Scrape!$B:$B,0)),"")</f>
        <v/>
      </c>
      <c r="LK451">
        <f>IF(LQ451="0-1",INDEX(Scrape!$I:$I,MATCH('HT 0-1'!KP451,Scrape!$B:$B,0)),"")</f>
        <v/>
      </c>
      <c r="LL451">
        <f>IF(LQ451="0-1",INDEX(Scrape!$J:$J,MATCH('HT 0-1'!KP451,Scrape!$B:$B,0)),"")</f>
        <v/>
      </c>
      <c r="LM451">
        <f>IF(LQ451="0-1",INDEX(Scrape!$K:$K,MATCH('HT 0-1'!KP451,Scrape!$B:$B,0)),"")</f>
        <v/>
      </c>
      <c r="LN451">
        <f>IF(LQ451="0-1",INDEX(Scrape!$L:$L,MATCH('HT 0-1'!KP451,Scrape!$B:$B,0)),"")</f>
        <v/>
      </c>
      <c r="LO451">
        <f>IF(LQ451="0-1",INDEX(Scrape!$M:$M,MATCH('HT 0-1'!KP451,Scrape!$B:$B,0)),"")</f>
        <v/>
      </c>
      <c r="LP451">
        <f>IF(LQ451="0-1",INDEX(Scrape!$N:$N,MATCH('HT 0-1'!KP451,Scrape!$B:$B,0)),"")</f>
        <v/>
      </c>
      <c r="LQ451">
        <f>INDEX(Scrape!$O:$O,MATCH('HT 0-1'!KP451,Scrape!$B:$B,0))</f>
        <v/>
      </c>
      <c r="LR451">
        <f>(1/LJ451)+(1/LI451)+(1/LH451)</f>
        <v/>
      </c>
      <c r="LS451">
        <f>(1/LG451)+(1/LF451)+(1/LE451)</f>
        <v/>
      </c>
      <c r="LT451" s="8">
        <f>IF(INDEX(#REF!,MATCH(KQ451,#REF!,0))=INDEX(#REF!,MATCH(KQ451,#REF!,0)),INDEX(#REF!,MATCH(KQ451,#REF!,0)),"ERROR")</f>
        <v/>
      </c>
      <c r="LU451" s="4">
        <f>IF(KR451="G",2,IF(KR451="R",0.5,IF(KR451="A",1)))</f>
        <v/>
      </c>
      <c r="LV451" s="4">
        <f>IF(KS451="G",0.5,IF(KS451="R",2,IF(KS451="A",1)))</f>
        <v/>
      </c>
      <c r="LW451" s="4">
        <f>IF(KT451="G",2,IF(KT451="R",0.5,IF(KT451="A",1)))</f>
        <v/>
      </c>
      <c r="LX451" s="4">
        <f>IF(KU451="G",0.5,IF(KU451="R",2,IF(KU451="A",1)))</f>
        <v/>
      </c>
      <c r="LY451" s="7">
        <f>(LK451*(LU451+LX451)+(LL451*(LU451+LX451)))</f>
        <v/>
      </c>
      <c r="LZ451" s="7">
        <f>(LN451*(LV451+LW451)+(LO451*(LV451+LW451)))</f>
        <v/>
      </c>
      <c r="MA451" s="11">
        <f>LY451-LZ451</f>
        <v/>
      </c>
      <c r="MB451" s="5">
        <f>MA451+2</f>
        <v/>
      </c>
      <c r="MC451" s="6">
        <f>MA451-2</f>
        <v/>
      </c>
      <c r="MD451" s="4">
        <f>LE451</f>
        <v/>
      </c>
      <c r="ME451" s="9">
        <f>IF(MD451=0,1000,MD451+0.75)</f>
        <v/>
      </c>
      <c r="MF451" s="10">
        <f>IF(MD451=0,0,MD451-0.75)</f>
        <v/>
      </c>
      <c r="MG451" s="4">
        <f>((LM451*(LU451+LX451))-((LP451*(LV451+LW451))))</f>
        <v/>
      </c>
      <c r="MH451" s="9">
        <f>MG451*1.2</f>
        <v/>
      </c>
      <c r="MI451" s="10">
        <f>MG451*0.8</f>
        <v/>
      </c>
      <c r="MJ451">
        <f>IFERROR(NX451,"")</f>
        <v/>
      </c>
      <c r="MK451">
        <f>IFERROR(NY451,"")</f>
        <v/>
      </c>
      <c r="ML451">
        <f>IFERROR(NZ451,"")</f>
        <v/>
      </c>
      <c r="MM451">
        <f>IFERROR(OA451,"")</f>
        <v/>
      </c>
      <c r="MN451">
        <f>IFERROR(OB451,"")</f>
        <v/>
      </c>
      <c r="MO451">
        <f>IFERROR(OC451,"")</f>
        <v/>
      </c>
      <c r="MP451" s="1">
        <f>COUNTIFS(#REF!,LT451,#REF!,1,#REF!,"&gt;="&amp;MC451,#REF!,"&lt;="&amp;MB451,#REF!,"&lt;="&amp;ME451,#REF!,"&gt;="&amp;MF451,#REF!,"="&amp;KV451,#REF!,"="&amp;KX451)</f>
        <v/>
      </c>
      <c r="MQ451" s="1">
        <f>COUNTIFS(#REF!,LT451,#REF!,0,#REF!,"&gt;="&amp;MC451,#REF!,"&lt;="&amp;MB451,#REF!,"&lt;="&amp;ME451,#REF!,"&gt;="&amp;MF451,#REF!,"="&amp;KV451,#REF!,"="&amp;KX451)</f>
        <v/>
      </c>
      <c r="MR451" s="1">
        <f>COUNTIFS(#REF!,LT451,#REF!,1,#REF!,"&gt;="&amp;MC451,#REF!,"&lt;="&amp;MB451,#REF!,"&lt;="&amp;ME451,#REF!,"&gt;="&amp;MF451,#REF!,"="&amp;KW451,#REF!,"="&amp;KY451)</f>
        <v/>
      </c>
      <c r="MS451" s="1">
        <f>COUNTIFS(#REF!,LT451,#REF!,0,#REF!,"&gt;="&amp;MC451,#REF!,"&lt;="&amp;MB451,#REF!,"&lt;="&amp;ME451,#REF!,"&gt;="&amp;MF451,#REF!,"="&amp;KW451,#REF!,"="&amp;KY451)</f>
        <v/>
      </c>
      <c r="MT451" s="1">
        <f>COUNTIFS(#REF!,LT451,#REF!,1,#REF!,"&gt;="&amp;MI451,#REF!,"&lt;="&amp;MH451,#REF!,"&lt;="&amp;ME451,#REF!,"&gt;="&amp;MF451)</f>
        <v/>
      </c>
      <c r="MU451" s="1">
        <f>COUNTIFS(#REF!,LT451,#REF!,0,#REF!,"&gt;="&amp;MI451,#REF!,"&lt;="&amp;MH451,#REF!,"&lt;="&amp;ME451,#REF!,"&gt;="&amp;MF451)</f>
        <v/>
      </c>
      <c r="MV451" s="1">
        <f>COUNTIFS(#REF!,LT451,#REF!,1,#REF!,"&gt;="&amp;MI451,#REF!,"&lt;="&amp;MH451,#REF!,"="&amp;KZ451,#REF!,"="&amp;LA451,#REF!,"&lt;="&amp;ME451,#REF!,"&gt;="&amp;MF451)</f>
        <v/>
      </c>
      <c r="MW451" s="1">
        <f>COUNTIFS(#REF!,LT451,#REF!,0,#REF!,"&gt;="&amp;MI451,#REF!,"&lt;="&amp;MH451,#REF!,"="&amp;KZ451,#REF!,"="&amp;LA451,#REF!,"&lt;="&amp;ME451,#REF!,"&gt;="&amp;MF451)</f>
        <v/>
      </c>
      <c r="MX451" s="1">
        <f>COUNTIFS(#REF!,LT451,#REF!,1,#REF!,"&gt;="&amp;MC451,#REF!,"&lt;="&amp;MB451,#REF!,"&lt;="&amp;ME451,#REF!,"&gt;="&amp;MF451)</f>
        <v/>
      </c>
      <c r="MY451" s="1">
        <f>COUNTIFS(#REF!,LT451,#REF!,0,#REF!,"&gt;="&amp;MC451,#REF!,"&lt;="&amp;MB451,#REF!,"&lt;="&amp;ME451,#REF!,"&gt;="&amp;MF451)</f>
        <v/>
      </c>
      <c r="MZ451" s="1">
        <f>COUNTIFS(#REF!,LT451,#REF!,1,#REF!,"&lt;="&amp;ME451,#REF!,"&gt;="&amp;MF451,#REF!,"="&amp;KV451,#REF!,"="&amp;KX451)</f>
        <v/>
      </c>
      <c r="NA451" s="1">
        <f>COUNTIFS(#REF!,LT451,#REF!,0,#REF!,"&lt;="&amp;ME451,#REF!,"&gt;="&amp;MF451,#REF!,"="&amp;KV451,#REF!,"="&amp;KX451)</f>
        <v/>
      </c>
      <c r="NB451" s="1">
        <f>COUNTIFS(#REF!,LT451,#REF!,1,#REF!,"&lt;="&amp;ME451,#REF!,"&gt;="&amp;MF451,#REF!,"="&amp;KW451,#REF!,"="&amp;KY451)</f>
        <v/>
      </c>
      <c r="NC451" s="1">
        <f>COUNTIFS(#REF!,LT451,#REF!,0,#REF!,"&lt;="&amp;ME451,#REF!,"&gt;="&amp;MF451,#REF!,"="&amp;KW451,#REF!,"="&amp;KY451)</f>
        <v/>
      </c>
      <c r="ND451" s="1">
        <f>MP451+MR451+MT451+MV451+MX451+MZ451+NB451</f>
        <v/>
      </c>
      <c r="NE451" s="1">
        <f>MQ451+MS451+MU451+MW451+MY451+NA451+NC451</f>
        <v/>
      </c>
      <c r="NF451" s="1">
        <f>ND451+NE451</f>
        <v/>
      </c>
      <c r="NG451" s="33">
        <f>ND451/(ND451+NE451)</f>
        <v/>
      </c>
      <c r="NH451" s="3">
        <f>1/NG451</f>
        <v/>
      </c>
      <c r="NI451" s="1">
        <f>LI451</f>
        <v/>
      </c>
      <c r="NJ451" s="79">
        <f>((1-NG451)*(1/(NI451-1))*0.98-(NG451*1))</f>
        <v/>
      </c>
      <c r="NK451" s="34">
        <f>IF(LR451&lt;0.9,0,IF(AND(LR451&gt;1.1),0,1))</f>
        <v/>
      </c>
      <c r="NL451" s="34">
        <f>IF(LS451&lt;0.9,0,IF(AND(LS451&gt;1.1),0,1))</f>
        <v/>
      </c>
      <c r="NM451" s="32">
        <f>IF(NF451&gt;99,1,0)</f>
        <v/>
      </c>
      <c r="NN451" s="32">
        <f>IF(NJ451&gt;0.0799,1,0)</f>
        <v/>
      </c>
      <c r="NO451" s="32">
        <f>IF(NJ451&gt;NQ451,1,0)</f>
        <v/>
      </c>
      <c r="NP451" s="32">
        <f>NM451+NN451+NO451+NK451+NL451</f>
        <v/>
      </c>
      <c r="NQ451" s="79">
        <f>(((100*NG451)*(NI451-1)*0.98)-((1-NG451)*100))/100</f>
        <v/>
      </c>
      <c r="NR451" s="34">
        <f>IF(LR451&lt;0.9,0,IF(AND(LR451&gt;1.1),0,1))</f>
        <v/>
      </c>
      <c r="NS451" s="34">
        <f>IF(LS451&lt;0.9,0,IF(AND(LS451&gt;1.1),0,1))</f>
        <v/>
      </c>
      <c r="NT451" s="32">
        <f>IF(NF451&gt;99,1,0)</f>
        <v/>
      </c>
      <c r="NU451" s="32">
        <f>IF(NQ451&gt;0.0799,1,0)</f>
        <v/>
      </c>
      <c r="NV451" s="32">
        <f>IF(NQ451&gt;NJ451,1,0)</f>
        <v/>
      </c>
      <c r="NW451" s="32">
        <f>NT451+NU451+NV451+NR451+NS451</f>
        <v/>
      </c>
      <c r="NX451">
        <f>IF(NP451=5,"LayAway0-1",IF(AND(NW451=5),"BackAway0-1",""))</f>
        <v/>
      </c>
      <c r="NY451">
        <f>IF(NP451=5,KO451,IF(AND(NW451=5),KO451,""))</f>
        <v/>
      </c>
      <c r="NZ451">
        <f>IF(NP451=5,"Match Odds",IF(AND(NW451=5),"Match Odds",""))</f>
        <v/>
      </c>
      <c r="OA451">
        <f>IF(NP451=5,KP451,IF(AND(NW451=5),KP451,""))</f>
        <v/>
      </c>
      <c r="OB451">
        <f>IF(NP451=5,"MATCH_ODDS",IF(AND(NW451=5),"MATCH_ODDS",""))</f>
        <v/>
      </c>
      <c r="OC451">
        <f>IF(NP451=5,"LAY",IF(AND(NW451=5),"BACK",""))</f>
        <v/>
      </c>
    </row>
    <row r="452" ht="16.5" customHeight="1" thickBot="1" thickTop="1">
      <c r="A452" s="2" t="n"/>
      <c r="KN452" s="1">
        <f>IF(INDEX(#REF!,MATCH('HT 0-1'!D452,#REF!,0))=INDEX(#REF!,MATCH('HT 0-1'!D452,#REF!,0)),INDEX(#REF!,MATCH('HT 0-1'!D452,#REF!,0)),"ERROR")</f>
        <v/>
      </c>
      <c r="KO452" s="1">
        <f>IF(INDEX(#REF!,MATCH('HT 0-1'!E452,#REF!,0))=INDEX(#REF!,MATCH('HT 0-1'!E452,#REF!,0)),INDEX(#REF!,MATCH('HT 0-1'!E452,#REF!,0)),"ERROR")</f>
        <v/>
      </c>
      <c r="KP452" s="1">
        <f>KN452&amp;" v "&amp;KO452</f>
        <v/>
      </c>
      <c r="KQ452">
        <f>B452&amp;"_"&amp;C452</f>
        <v/>
      </c>
      <c r="KR452" s="1">
        <f>IF((HW452/KK452)&lt;0.335,"G",IF((HW452/KK452)&gt;0.67,"R","A"))</f>
        <v/>
      </c>
      <c r="KS452" s="1">
        <f>IF((HX452/KK452)&lt;0.335,"G",IF((HX452/KK452)&gt;0.67,"R","A"))</f>
        <v/>
      </c>
      <c r="KT452" s="1">
        <f>IF((IH452/KK452)&lt;0.335,"G",IF((IH452/KK452)&gt;0.67,"R","A"))</f>
        <v/>
      </c>
      <c r="KU452" s="1">
        <f>IF((II452/KK452)&lt;0.335,"G",IF((II452/KK452)&gt;0.67,"R","A"))</f>
        <v/>
      </c>
      <c r="KV452" s="1">
        <f>IF((HZ452/KK452)&lt;0.335,"G",IF((HZ452/KK452)&gt;0.67,"R","A"))</f>
        <v/>
      </c>
      <c r="KW452" s="1">
        <f>IF((HY452/KK452)&lt;0.335,"G",IF((HY452/KK452)&gt;0.67,"R","A"))</f>
        <v/>
      </c>
      <c r="KX452" s="1">
        <f>IF((IK452/KK452)&lt;0.335,"G",IF((IK452/KK452)&gt;0.67,"R","A"))</f>
        <v/>
      </c>
      <c r="KY452" s="1">
        <f>IF((IJ452/KK452)&lt;0.335,"G",IF((IJ452/KK452)&gt;0.67,"R","A"))</f>
        <v/>
      </c>
      <c r="KZ452" s="1">
        <f>IF((HQ452/KK452)&lt;0.335,"G",IF((HQ452/KK452)&gt;0.67,"R","A"))</f>
        <v/>
      </c>
      <c r="LA452" s="1">
        <f>IF((IB452/KK452)&lt;0.335,"G",IF((IB452/KK452)&gt;0.67,"R","A"))</f>
        <v/>
      </c>
      <c r="LB452">
        <f>IF(LQ452="0-1",INDEX(Scrape!#REF!,MATCH('HT 0-1'!KP452,Scrape!$B:$B,0)),"")</f>
        <v/>
      </c>
      <c r="LC452">
        <f>IF(LQ452="0-1",INDEX(Scrape!$A:$A,MATCH('HT 0-1'!KP452,Scrape!$B:$B,0)),"")</f>
        <v/>
      </c>
      <c r="LD452">
        <f>IF(LQ452="0-1",INDEX(Scrape!$B:$B,MATCH('HT 0-1'!KP452,Scrape!$B:$B,0)),"")</f>
        <v/>
      </c>
      <c r="LE452">
        <f>IF(LQ452="0-1",INDEX(Scrape!$C:$C,MATCH('HT 0-1'!KP452,Scrape!$B:$B,0)),"")</f>
        <v/>
      </c>
      <c r="LF452">
        <f>IF(LQ452="0-1",INDEX(Scrape!$D:$D,MATCH('HT 0-1'!KP452,Scrape!$B:$B,0)),"")</f>
        <v/>
      </c>
      <c r="LG452">
        <f>IF(LQ452="0-1",INDEX(Scrape!$E:$E,MATCH('HT 0-1'!KP452,Scrape!$B:$B,0)),"")</f>
        <v/>
      </c>
      <c r="LH452">
        <f>IF(LQ452="0-1",INDEX(Scrape!$F:$F,MATCH('HT 0-1'!KP452,Scrape!$B:$B,0)),"")</f>
        <v/>
      </c>
      <c r="LI452">
        <f>IF(LQ452="0-1",INDEX(Scrape!$G:$G,MATCH('HT 0-1'!KP452,Scrape!$B:$B,0)),"")</f>
        <v/>
      </c>
      <c r="LJ452">
        <f>IF(LQ452="0-1",INDEX(Scrape!$H:$H,MATCH('HT 0-1'!KP452,Scrape!$B:$B,0)),"")</f>
        <v/>
      </c>
      <c r="LK452">
        <f>IF(LQ452="0-1",INDEX(Scrape!$I:$I,MATCH('HT 0-1'!KP452,Scrape!$B:$B,0)),"")</f>
        <v/>
      </c>
      <c r="LL452">
        <f>IF(LQ452="0-1",INDEX(Scrape!$J:$J,MATCH('HT 0-1'!KP452,Scrape!$B:$B,0)),"")</f>
        <v/>
      </c>
      <c r="LM452">
        <f>IF(LQ452="0-1",INDEX(Scrape!$K:$K,MATCH('HT 0-1'!KP452,Scrape!$B:$B,0)),"")</f>
        <v/>
      </c>
      <c r="LN452">
        <f>IF(LQ452="0-1",INDEX(Scrape!$L:$L,MATCH('HT 0-1'!KP452,Scrape!$B:$B,0)),"")</f>
        <v/>
      </c>
      <c r="LO452">
        <f>IF(LQ452="0-1",INDEX(Scrape!$M:$M,MATCH('HT 0-1'!KP452,Scrape!$B:$B,0)),"")</f>
        <v/>
      </c>
      <c r="LP452">
        <f>IF(LQ452="0-1",INDEX(Scrape!$N:$N,MATCH('HT 0-1'!KP452,Scrape!$B:$B,0)),"")</f>
        <v/>
      </c>
      <c r="LQ452">
        <f>INDEX(Scrape!$O:$O,MATCH('HT 0-1'!KP452,Scrape!$B:$B,0))</f>
        <v/>
      </c>
      <c r="LR452">
        <f>(1/LJ452)+(1/LI452)+(1/LH452)</f>
        <v/>
      </c>
      <c r="LS452">
        <f>(1/LG452)+(1/LF452)+(1/LE452)</f>
        <v/>
      </c>
      <c r="LT452" s="8">
        <f>IF(INDEX(#REF!,MATCH(KQ452,#REF!,0))=INDEX(#REF!,MATCH(KQ452,#REF!,0)),INDEX(#REF!,MATCH(KQ452,#REF!,0)),"ERROR")</f>
        <v/>
      </c>
      <c r="LU452" s="4">
        <f>IF(KR452="G",2,IF(KR452="R",0.5,IF(KR452="A",1)))</f>
        <v/>
      </c>
      <c r="LV452" s="4">
        <f>IF(KS452="G",0.5,IF(KS452="R",2,IF(KS452="A",1)))</f>
        <v/>
      </c>
      <c r="LW452" s="4">
        <f>IF(KT452="G",2,IF(KT452="R",0.5,IF(KT452="A",1)))</f>
        <v/>
      </c>
      <c r="LX452" s="4">
        <f>IF(KU452="G",0.5,IF(KU452="R",2,IF(KU452="A",1)))</f>
        <v/>
      </c>
      <c r="LY452" s="7">
        <f>(LK452*(LU452+LX452)+(LL452*(LU452+LX452)))</f>
        <v/>
      </c>
      <c r="LZ452" s="7">
        <f>(LN452*(LV452+LW452)+(LO452*(LV452+LW452)))</f>
        <v/>
      </c>
      <c r="MA452" s="11">
        <f>LY452-LZ452</f>
        <v/>
      </c>
      <c r="MB452" s="5">
        <f>MA452+2</f>
        <v/>
      </c>
      <c r="MC452" s="6">
        <f>MA452-2</f>
        <v/>
      </c>
      <c r="MD452" s="4">
        <f>LE452</f>
        <v/>
      </c>
      <c r="ME452" s="9">
        <f>IF(MD452=0,1000,MD452+0.75)</f>
        <v/>
      </c>
      <c r="MF452" s="10">
        <f>IF(MD452=0,0,MD452-0.75)</f>
        <v/>
      </c>
      <c r="MG452" s="4">
        <f>((LM452*(LU452+LX452))-((LP452*(LV452+LW452))))</f>
        <v/>
      </c>
      <c r="MH452" s="9">
        <f>MG452*1.2</f>
        <v/>
      </c>
      <c r="MI452" s="10">
        <f>MG452*0.8</f>
        <v/>
      </c>
      <c r="MJ452">
        <f>IFERROR(NX452,"")</f>
        <v/>
      </c>
      <c r="MK452">
        <f>IFERROR(NY452,"")</f>
        <v/>
      </c>
      <c r="ML452">
        <f>IFERROR(NZ452,"")</f>
        <v/>
      </c>
      <c r="MM452">
        <f>IFERROR(OA452,"")</f>
        <v/>
      </c>
      <c r="MN452">
        <f>IFERROR(OB452,"")</f>
        <v/>
      </c>
      <c r="MO452">
        <f>IFERROR(OC452,"")</f>
        <v/>
      </c>
      <c r="MP452" s="1">
        <f>COUNTIFS(#REF!,LT452,#REF!,1,#REF!,"&gt;="&amp;MC452,#REF!,"&lt;="&amp;MB452,#REF!,"&lt;="&amp;ME452,#REF!,"&gt;="&amp;MF452,#REF!,"="&amp;KV452,#REF!,"="&amp;KX452)</f>
        <v/>
      </c>
      <c r="MQ452" s="1">
        <f>COUNTIFS(#REF!,LT452,#REF!,0,#REF!,"&gt;="&amp;MC452,#REF!,"&lt;="&amp;MB452,#REF!,"&lt;="&amp;ME452,#REF!,"&gt;="&amp;MF452,#REF!,"="&amp;KV452,#REF!,"="&amp;KX452)</f>
        <v/>
      </c>
      <c r="MR452" s="1">
        <f>COUNTIFS(#REF!,LT452,#REF!,1,#REF!,"&gt;="&amp;MC452,#REF!,"&lt;="&amp;MB452,#REF!,"&lt;="&amp;ME452,#REF!,"&gt;="&amp;MF452,#REF!,"="&amp;KW452,#REF!,"="&amp;KY452)</f>
        <v/>
      </c>
      <c r="MS452" s="1">
        <f>COUNTIFS(#REF!,LT452,#REF!,0,#REF!,"&gt;="&amp;MC452,#REF!,"&lt;="&amp;MB452,#REF!,"&lt;="&amp;ME452,#REF!,"&gt;="&amp;MF452,#REF!,"="&amp;KW452,#REF!,"="&amp;KY452)</f>
        <v/>
      </c>
      <c r="MT452" s="1">
        <f>COUNTIFS(#REF!,LT452,#REF!,1,#REF!,"&gt;="&amp;MI452,#REF!,"&lt;="&amp;MH452,#REF!,"&lt;="&amp;ME452,#REF!,"&gt;="&amp;MF452)</f>
        <v/>
      </c>
      <c r="MU452" s="1">
        <f>COUNTIFS(#REF!,LT452,#REF!,0,#REF!,"&gt;="&amp;MI452,#REF!,"&lt;="&amp;MH452,#REF!,"&lt;="&amp;ME452,#REF!,"&gt;="&amp;MF452)</f>
        <v/>
      </c>
      <c r="MV452" s="1">
        <f>COUNTIFS(#REF!,LT452,#REF!,1,#REF!,"&gt;="&amp;MI452,#REF!,"&lt;="&amp;MH452,#REF!,"="&amp;KZ452,#REF!,"="&amp;LA452,#REF!,"&lt;="&amp;ME452,#REF!,"&gt;="&amp;MF452)</f>
        <v/>
      </c>
      <c r="MW452" s="1">
        <f>COUNTIFS(#REF!,LT452,#REF!,0,#REF!,"&gt;="&amp;MI452,#REF!,"&lt;="&amp;MH452,#REF!,"="&amp;KZ452,#REF!,"="&amp;LA452,#REF!,"&lt;="&amp;ME452,#REF!,"&gt;="&amp;MF452)</f>
        <v/>
      </c>
      <c r="MX452" s="1">
        <f>COUNTIFS(#REF!,LT452,#REF!,1,#REF!,"&gt;="&amp;MC452,#REF!,"&lt;="&amp;MB452,#REF!,"&lt;="&amp;ME452,#REF!,"&gt;="&amp;MF452)</f>
        <v/>
      </c>
      <c r="MY452" s="1">
        <f>COUNTIFS(#REF!,LT452,#REF!,0,#REF!,"&gt;="&amp;MC452,#REF!,"&lt;="&amp;MB452,#REF!,"&lt;="&amp;ME452,#REF!,"&gt;="&amp;MF452)</f>
        <v/>
      </c>
      <c r="MZ452" s="1">
        <f>COUNTIFS(#REF!,LT452,#REF!,1,#REF!,"&lt;="&amp;ME452,#REF!,"&gt;="&amp;MF452,#REF!,"="&amp;KV452,#REF!,"="&amp;KX452)</f>
        <v/>
      </c>
      <c r="NA452" s="1">
        <f>COUNTIFS(#REF!,LT452,#REF!,0,#REF!,"&lt;="&amp;ME452,#REF!,"&gt;="&amp;MF452,#REF!,"="&amp;KV452,#REF!,"="&amp;KX452)</f>
        <v/>
      </c>
      <c r="NB452" s="1">
        <f>COUNTIFS(#REF!,LT452,#REF!,1,#REF!,"&lt;="&amp;ME452,#REF!,"&gt;="&amp;MF452,#REF!,"="&amp;KW452,#REF!,"="&amp;KY452)</f>
        <v/>
      </c>
      <c r="NC452" s="1">
        <f>COUNTIFS(#REF!,LT452,#REF!,0,#REF!,"&lt;="&amp;ME452,#REF!,"&gt;="&amp;MF452,#REF!,"="&amp;KW452,#REF!,"="&amp;KY452)</f>
        <v/>
      </c>
      <c r="ND452" s="1">
        <f>MP452+MR452+MT452+MV452+MX452+MZ452+NB452</f>
        <v/>
      </c>
      <c r="NE452" s="1">
        <f>MQ452+MS452+MU452+MW452+MY452+NA452+NC452</f>
        <v/>
      </c>
      <c r="NF452" s="1">
        <f>ND452+NE452</f>
        <v/>
      </c>
      <c r="NG452" s="33">
        <f>ND452/(ND452+NE452)</f>
        <v/>
      </c>
      <c r="NH452" s="3">
        <f>1/NG452</f>
        <v/>
      </c>
      <c r="NI452" s="1">
        <f>LI452</f>
        <v/>
      </c>
      <c r="NJ452" s="79">
        <f>((1-NG452)*(1/(NI452-1))*0.98-(NG452*1))</f>
        <v/>
      </c>
      <c r="NK452" s="34">
        <f>IF(LR452&lt;0.9,0,IF(AND(LR452&gt;1.1),0,1))</f>
        <v/>
      </c>
      <c r="NL452" s="34">
        <f>IF(LS452&lt;0.9,0,IF(AND(LS452&gt;1.1),0,1))</f>
        <v/>
      </c>
      <c r="NM452" s="32">
        <f>IF(NF452&gt;99,1,0)</f>
        <v/>
      </c>
      <c r="NN452" s="32">
        <f>IF(NJ452&gt;0.0799,1,0)</f>
        <v/>
      </c>
      <c r="NO452" s="32">
        <f>IF(NJ452&gt;NQ452,1,0)</f>
        <v/>
      </c>
      <c r="NP452" s="32">
        <f>NM452+NN452+NO452+NK452+NL452</f>
        <v/>
      </c>
      <c r="NQ452" s="79">
        <f>(((100*NG452)*(NI452-1)*0.98)-((1-NG452)*100))/100</f>
        <v/>
      </c>
      <c r="NR452" s="34">
        <f>IF(LR452&lt;0.9,0,IF(AND(LR452&gt;1.1),0,1))</f>
        <v/>
      </c>
      <c r="NS452" s="34">
        <f>IF(LS452&lt;0.9,0,IF(AND(LS452&gt;1.1),0,1))</f>
        <v/>
      </c>
      <c r="NT452" s="32">
        <f>IF(NF452&gt;99,1,0)</f>
        <v/>
      </c>
      <c r="NU452" s="32">
        <f>IF(NQ452&gt;0.0799,1,0)</f>
        <v/>
      </c>
      <c r="NV452" s="32">
        <f>IF(NQ452&gt;NJ452,1,0)</f>
        <v/>
      </c>
      <c r="NW452" s="32">
        <f>NT452+NU452+NV452+NR452+NS452</f>
        <v/>
      </c>
      <c r="NX452">
        <f>IF(NP452=5,"LayAway0-1",IF(AND(NW452=5),"BackAway0-1",""))</f>
        <v/>
      </c>
      <c r="NY452">
        <f>IF(NP452=5,KO452,IF(AND(NW452=5),KO452,""))</f>
        <v/>
      </c>
      <c r="NZ452">
        <f>IF(NP452=5,"Match Odds",IF(AND(NW452=5),"Match Odds",""))</f>
        <v/>
      </c>
      <c r="OA452">
        <f>IF(NP452=5,KP452,IF(AND(NW452=5),KP452,""))</f>
        <v/>
      </c>
      <c r="OB452">
        <f>IF(NP452=5,"MATCH_ODDS",IF(AND(NW452=5),"MATCH_ODDS",""))</f>
        <v/>
      </c>
      <c r="OC452">
        <f>IF(NP452=5,"LAY",IF(AND(NW452=5),"BACK",""))</f>
        <v/>
      </c>
    </row>
    <row r="453" ht="16.5" customHeight="1" thickBot="1" thickTop="1">
      <c r="A453" s="2" t="n"/>
      <c r="KN453" s="1">
        <f>IF(INDEX(#REF!,MATCH('HT 0-1'!D453,#REF!,0))=INDEX(#REF!,MATCH('HT 0-1'!D453,#REF!,0)),INDEX(#REF!,MATCH('HT 0-1'!D453,#REF!,0)),"ERROR")</f>
        <v/>
      </c>
      <c r="KO453" s="1">
        <f>IF(INDEX(#REF!,MATCH('HT 0-1'!E453,#REF!,0))=INDEX(#REF!,MATCH('HT 0-1'!E453,#REF!,0)),INDEX(#REF!,MATCH('HT 0-1'!E453,#REF!,0)),"ERROR")</f>
        <v/>
      </c>
      <c r="KP453" s="1">
        <f>KN453&amp;" v "&amp;KO453</f>
        <v/>
      </c>
      <c r="KQ453">
        <f>B453&amp;"_"&amp;C453</f>
        <v/>
      </c>
      <c r="KR453" s="1">
        <f>IF((HW453/KK453)&lt;0.335,"G",IF((HW453/KK453)&gt;0.67,"R","A"))</f>
        <v/>
      </c>
      <c r="KS453" s="1">
        <f>IF((HX453/KK453)&lt;0.335,"G",IF((HX453/KK453)&gt;0.67,"R","A"))</f>
        <v/>
      </c>
      <c r="KT453" s="1">
        <f>IF((IH453/KK453)&lt;0.335,"G",IF((IH453/KK453)&gt;0.67,"R","A"))</f>
        <v/>
      </c>
      <c r="KU453" s="1">
        <f>IF((II453/KK453)&lt;0.335,"G",IF((II453/KK453)&gt;0.67,"R","A"))</f>
        <v/>
      </c>
      <c r="KV453" s="1">
        <f>IF((HZ453/KK453)&lt;0.335,"G",IF((HZ453/KK453)&gt;0.67,"R","A"))</f>
        <v/>
      </c>
      <c r="KW453" s="1">
        <f>IF((HY453/KK453)&lt;0.335,"G",IF((HY453/KK453)&gt;0.67,"R","A"))</f>
        <v/>
      </c>
      <c r="KX453" s="1">
        <f>IF((IK453/KK453)&lt;0.335,"G",IF((IK453/KK453)&gt;0.67,"R","A"))</f>
        <v/>
      </c>
      <c r="KY453" s="1">
        <f>IF((IJ453/KK453)&lt;0.335,"G",IF((IJ453/KK453)&gt;0.67,"R","A"))</f>
        <v/>
      </c>
      <c r="KZ453" s="1">
        <f>IF((HQ453/KK453)&lt;0.335,"G",IF((HQ453/KK453)&gt;0.67,"R","A"))</f>
        <v/>
      </c>
      <c r="LA453" s="1">
        <f>IF((IB453/KK453)&lt;0.335,"G",IF((IB453/KK453)&gt;0.67,"R","A"))</f>
        <v/>
      </c>
      <c r="LB453">
        <f>IF(LQ453="0-1",INDEX(Scrape!#REF!,MATCH('HT 0-1'!KP453,Scrape!$B:$B,0)),"")</f>
        <v/>
      </c>
      <c r="LC453">
        <f>IF(LQ453="0-1",INDEX(Scrape!$A:$A,MATCH('HT 0-1'!KP453,Scrape!$B:$B,0)),"")</f>
        <v/>
      </c>
      <c r="LD453">
        <f>IF(LQ453="0-1",INDEX(Scrape!$B:$B,MATCH('HT 0-1'!KP453,Scrape!$B:$B,0)),"")</f>
        <v/>
      </c>
      <c r="LE453">
        <f>IF(LQ453="0-1",INDEX(Scrape!$C:$C,MATCH('HT 0-1'!KP453,Scrape!$B:$B,0)),"")</f>
        <v/>
      </c>
      <c r="LF453">
        <f>IF(LQ453="0-1",INDEX(Scrape!$D:$D,MATCH('HT 0-1'!KP453,Scrape!$B:$B,0)),"")</f>
        <v/>
      </c>
      <c r="LG453">
        <f>IF(LQ453="0-1",INDEX(Scrape!$E:$E,MATCH('HT 0-1'!KP453,Scrape!$B:$B,0)),"")</f>
        <v/>
      </c>
      <c r="LH453">
        <f>IF(LQ453="0-1",INDEX(Scrape!$F:$F,MATCH('HT 0-1'!KP453,Scrape!$B:$B,0)),"")</f>
        <v/>
      </c>
      <c r="LI453">
        <f>IF(LQ453="0-1",INDEX(Scrape!$G:$G,MATCH('HT 0-1'!KP453,Scrape!$B:$B,0)),"")</f>
        <v/>
      </c>
      <c r="LJ453">
        <f>IF(LQ453="0-1",INDEX(Scrape!$H:$H,MATCH('HT 0-1'!KP453,Scrape!$B:$B,0)),"")</f>
        <v/>
      </c>
      <c r="LK453">
        <f>IF(LQ453="0-1",INDEX(Scrape!$I:$I,MATCH('HT 0-1'!KP453,Scrape!$B:$B,0)),"")</f>
        <v/>
      </c>
      <c r="LL453">
        <f>IF(LQ453="0-1",INDEX(Scrape!$J:$J,MATCH('HT 0-1'!KP453,Scrape!$B:$B,0)),"")</f>
        <v/>
      </c>
      <c r="LM453">
        <f>IF(LQ453="0-1",INDEX(Scrape!$K:$K,MATCH('HT 0-1'!KP453,Scrape!$B:$B,0)),"")</f>
        <v/>
      </c>
      <c r="LN453">
        <f>IF(LQ453="0-1",INDEX(Scrape!$L:$L,MATCH('HT 0-1'!KP453,Scrape!$B:$B,0)),"")</f>
        <v/>
      </c>
      <c r="LO453">
        <f>IF(LQ453="0-1",INDEX(Scrape!$M:$M,MATCH('HT 0-1'!KP453,Scrape!$B:$B,0)),"")</f>
        <v/>
      </c>
      <c r="LP453">
        <f>IF(LQ453="0-1",INDEX(Scrape!$N:$N,MATCH('HT 0-1'!KP453,Scrape!$B:$B,0)),"")</f>
        <v/>
      </c>
      <c r="LQ453">
        <f>INDEX(Scrape!$O:$O,MATCH('HT 0-1'!KP453,Scrape!$B:$B,0))</f>
        <v/>
      </c>
      <c r="LR453">
        <f>(1/LJ453)+(1/LI453)+(1/LH453)</f>
        <v/>
      </c>
      <c r="LS453">
        <f>(1/LG453)+(1/LF453)+(1/LE453)</f>
        <v/>
      </c>
      <c r="LT453" s="8">
        <f>IF(INDEX(#REF!,MATCH(KQ453,#REF!,0))=INDEX(#REF!,MATCH(KQ453,#REF!,0)),INDEX(#REF!,MATCH(KQ453,#REF!,0)),"ERROR")</f>
        <v/>
      </c>
      <c r="LU453" s="4">
        <f>IF(KR453="G",2,IF(KR453="R",0.5,IF(KR453="A",1)))</f>
        <v/>
      </c>
      <c r="LV453" s="4">
        <f>IF(KS453="G",0.5,IF(KS453="R",2,IF(KS453="A",1)))</f>
        <v/>
      </c>
      <c r="LW453" s="4">
        <f>IF(KT453="G",2,IF(KT453="R",0.5,IF(KT453="A",1)))</f>
        <v/>
      </c>
      <c r="LX453" s="4">
        <f>IF(KU453="G",0.5,IF(KU453="R",2,IF(KU453="A",1)))</f>
        <v/>
      </c>
      <c r="LY453" s="7">
        <f>(LK453*(LU453+LX453)+(LL453*(LU453+LX453)))</f>
        <v/>
      </c>
      <c r="LZ453" s="7">
        <f>(LN453*(LV453+LW453)+(LO453*(LV453+LW453)))</f>
        <v/>
      </c>
      <c r="MA453" s="11">
        <f>LY453-LZ453</f>
        <v/>
      </c>
      <c r="MB453" s="5">
        <f>MA453+2</f>
        <v/>
      </c>
      <c r="MC453" s="6">
        <f>MA453-2</f>
        <v/>
      </c>
      <c r="MD453" s="4">
        <f>LE453</f>
        <v/>
      </c>
      <c r="ME453" s="9">
        <f>IF(MD453=0,1000,MD453+0.75)</f>
        <v/>
      </c>
      <c r="MF453" s="10">
        <f>IF(MD453=0,0,MD453-0.75)</f>
        <v/>
      </c>
      <c r="MG453" s="4">
        <f>((LM453*(LU453+LX453))-((LP453*(LV453+LW453))))</f>
        <v/>
      </c>
      <c r="MH453" s="9">
        <f>MG453*1.2</f>
        <v/>
      </c>
      <c r="MI453" s="10">
        <f>MG453*0.8</f>
        <v/>
      </c>
      <c r="MJ453">
        <f>IFERROR(NX453,"")</f>
        <v/>
      </c>
      <c r="MK453">
        <f>IFERROR(NY453,"")</f>
        <v/>
      </c>
      <c r="ML453">
        <f>IFERROR(NZ453,"")</f>
        <v/>
      </c>
      <c r="MM453">
        <f>IFERROR(OA453,"")</f>
        <v/>
      </c>
      <c r="MN453">
        <f>IFERROR(OB453,"")</f>
        <v/>
      </c>
      <c r="MO453">
        <f>IFERROR(OC453,"")</f>
        <v/>
      </c>
      <c r="MP453" s="1">
        <f>COUNTIFS(#REF!,LT453,#REF!,1,#REF!,"&gt;="&amp;MC453,#REF!,"&lt;="&amp;MB453,#REF!,"&lt;="&amp;ME453,#REF!,"&gt;="&amp;MF453,#REF!,"="&amp;KV453,#REF!,"="&amp;KX453)</f>
        <v/>
      </c>
      <c r="MQ453" s="1">
        <f>COUNTIFS(#REF!,LT453,#REF!,0,#REF!,"&gt;="&amp;MC453,#REF!,"&lt;="&amp;MB453,#REF!,"&lt;="&amp;ME453,#REF!,"&gt;="&amp;MF453,#REF!,"="&amp;KV453,#REF!,"="&amp;KX453)</f>
        <v/>
      </c>
      <c r="MR453" s="1">
        <f>COUNTIFS(#REF!,LT453,#REF!,1,#REF!,"&gt;="&amp;MC453,#REF!,"&lt;="&amp;MB453,#REF!,"&lt;="&amp;ME453,#REF!,"&gt;="&amp;MF453,#REF!,"="&amp;KW453,#REF!,"="&amp;KY453)</f>
        <v/>
      </c>
      <c r="MS453" s="1">
        <f>COUNTIFS(#REF!,LT453,#REF!,0,#REF!,"&gt;="&amp;MC453,#REF!,"&lt;="&amp;MB453,#REF!,"&lt;="&amp;ME453,#REF!,"&gt;="&amp;MF453,#REF!,"="&amp;KW453,#REF!,"="&amp;KY453)</f>
        <v/>
      </c>
      <c r="MT453" s="1">
        <f>COUNTIFS(#REF!,LT453,#REF!,1,#REF!,"&gt;="&amp;MI453,#REF!,"&lt;="&amp;MH453,#REF!,"&lt;="&amp;ME453,#REF!,"&gt;="&amp;MF453)</f>
        <v/>
      </c>
      <c r="MU453" s="1">
        <f>COUNTIFS(#REF!,LT453,#REF!,0,#REF!,"&gt;="&amp;MI453,#REF!,"&lt;="&amp;MH453,#REF!,"&lt;="&amp;ME453,#REF!,"&gt;="&amp;MF453)</f>
        <v/>
      </c>
      <c r="MV453" s="1">
        <f>COUNTIFS(#REF!,LT453,#REF!,1,#REF!,"&gt;="&amp;MI453,#REF!,"&lt;="&amp;MH453,#REF!,"="&amp;KZ453,#REF!,"="&amp;LA453,#REF!,"&lt;="&amp;ME453,#REF!,"&gt;="&amp;MF453)</f>
        <v/>
      </c>
      <c r="MW453" s="1">
        <f>COUNTIFS(#REF!,LT453,#REF!,0,#REF!,"&gt;="&amp;MI453,#REF!,"&lt;="&amp;MH453,#REF!,"="&amp;KZ453,#REF!,"="&amp;LA453,#REF!,"&lt;="&amp;ME453,#REF!,"&gt;="&amp;MF453)</f>
        <v/>
      </c>
      <c r="MX453" s="1">
        <f>COUNTIFS(#REF!,LT453,#REF!,1,#REF!,"&gt;="&amp;MC453,#REF!,"&lt;="&amp;MB453,#REF!,"&lt;="&amp;ME453,#REF!,"&gt;="&amp;MF453)</f>
        <v/>
      </c>
      <c r="MY453" s="1">
        <f>COUNTIFS(#REF!,LT453,#REF!,0,#REF!,"&gt;="&amp;MC453,#REF!,"&lt;="&amp;MB453,#REF!,"&lt;="&amp;ME453,#REF!,"&gt;="&amp;MF453)</f>
        <v/>
      </c>
      <c r="MZ453" s="1">
        <f>COUNTIFS(#REF!,LT453,#REF!,1,#REF!,"&lt;="&amp;ME453,#REF!,"&gt;="&amp;MF453,#REF!,"="&amp;KV453,#REF!,"="&amp;KX453)</f>
        <v/>
      </c>
      <c r="NA453" s="1">
        <f>COUNTIFS(#REF!,LT453,#REF!,0,#REF!,"&lt;="&amp;ME453,#REF!,"&gt;="&amp;MF453,#REF!,"="&amp;KV453,#REF!,"="&amp;KX453)</f>
        <v/>
      </c>
      <c r="NB453" s="1">
        <f>COUNTIFS(#REF!,LT453,#REF!,1,#REF!,"&lt;="&amp;ME453,#REF!,"&gt;="&amp;MF453,#REF!,"="&amp;KW453,#REF!,"="&amp;KY453)</f>
        <v/>
      </c>
      <c r="NC453" s="1">
        <f>COUNTIFS(#REF!,LT453,#REF!,0,#REF!,"&lt;="&amp;ME453,#REF!,"&gt;="&amp;MF453,#REF!,"="&amp;KW453,#REF!,"="&amp;KY453)</f>
        <v/>
      </c>
      <c r="ND453" s="1">
        <f>MP453+MR453+MT453+MV453+MX453+MZ453+NB453</f>
        <v/>
      </c>
      <c r="NE453" s="1">
        <f>MQ453+MS453+MU453+MW453+MY453+NA453+NC453</f>
        <v/>
      </c>
      <c r="NF453" s="1">
        <f>ND453+NE453</f>
        <v/>
      </c>
      <c r="NG453" s="33">
        <f>ND453/(ND453+NE453)</f>
        <v/>
      </c>
      <c r="NH453" s="3">
        <f>1/NG453</f>
        <v/>
      </c>
      <c r="NI453" s="1">
        <f>LI453</f>
        <v/>
      </c>
      <c r="NJ453" s="79">
        <f>((1-NG453)*(1/(NI453-1))*0.98-(NG453*1))</f>
        <v/>
      </c>
      <c r="NK453" s="34">
        <f>IF(LR453&lt;0.9,0,IF(AND(LR453&gt;1.1),0,1))</f>
        <v/>
      </c>
      <c r="NL453" s="34">
        <f>IF(LS453&lt;0.9,0,IF(AND(LS453&gt;1.1),0,1))</f>
        <v/>
      </c>
      <c r="NM453" s="32">
        <f>IF(NF453&gt;99,1,0)</f>
        <v/>
      </c>
      <c r="NN453" s="32">
        <f>IF(NJ453&gt;0.0799,1,0)</f>
        <v/>
      </c>
      <c r="NO453" s="32">
        <f>IF(NJ453&gt;NQ453,1,0)</f>
        <v/>
      </c>
      <c r="NP453" s="32">
        <f>NM453+NN453+NO453+NK453+NL453</f>
        <v/>
      </c>
      <c r="NQ453" s="79">
        <f>(((100*NG453)*(NI453-1)*0.98)-((1-NG453)*100))/100</f>
        <v/>
      </c>
      <c r="NR453" s="34">
        <f>IF(LR453&lt;0.9,0,IF(AND(LR453&gt;1.1),0,1))</f>
        <v/>
      </c>
      <c r="NS453" s="34">
        <f>IF(LS453&lt;0.9,0,IF(AND(LS453&gt;1.1),0,1))</f>
        <v/>
      </c>
      <c r="NT453" s="32">
        <f>IF(NF453&gt;99,1,0)</f>
        <v/>
      </c>
      <c r="NU453" s="32">
        <f>IF(NQ453&gt;0.0799,1,0)</f>
        <v/>
      </c>
      <c r="NV453" s="32">
        <f>IF(NQ453&gt;NJ453,1,0)</f>
        <v/>
      </c>
      <c r="NW453" s="32">
        <f>NT453+NU453+NV453+NR453+NS453</f>
        <v/>
      </c>
      <c r="NX453">
        <f>IF(NP453=5,"LayAway0-1",IF(AND(NW453=5),"BackAway0-1",""))</f>
        <v/>
      </c>
      <c r="NY453">
        <f>IF(NP453=5,KO453,IF(AND(NW453=5),KO453,""))</f>
        <v/>
      </c>
      <c r="NZ453">
        <f>IF(NP453=5,"Match Odds",IF(AND(NW453=5),"Match Odds",""))</f>
        <v/>
      </c>
      <c r="OA453">
        <f>IF(NP453=5,KP453,IF(AND(NW453=5),KP453,""))</f>
        <v/>
      </c>
      <c r="OB453">
        <f>IF(NP453=5,"MATCH_ODDS",IF(AND(NW453=5),"MATCH_ODDS",""))</f>
        <v/>
      </c>
      <c r="OC453">
        <f>IF(NP453=5,"LAY",IF(AND(NW453=5),"BACK",""))</f>
        <v/>
      </c>
    </row>
    <row r="454" ht="16.5" customHeight="1" thickBot="1" thickTop="1">
      <c r="A454" s="2" t="n"/>
      <c r="KN454" s="1">
        <f>IF(INDEX(#REF!,MATCH('HT 0-1'!D454,#REF!,0))=INDEX(#REF!,MATCH('HT 0-1'!D454,#REF!,0)),INDEX(#REF!,MATCH('HT 0-1'!D454,#REF!,0)),"ERROR")</f>
        <v/>
      </c>
      <c r="KO454" s="1">
        <f>IF(INDEX(#REF!,MATCH('HT 0-1'!E454,#REF!,0))=INDEX(#REF!,MATCH('HT 0-1'!E454,#REF!,0)),INDEX(#REF!,MATCH('HT 0-1'!E454,#REF!,0)),"ERROR")</f>
        <v/>
      </c>
      <c r="KP454" s="1">
        <f>KN454&amp;" v "&amp;KO454</f>
        <v/>
      </c>
      <c r="KQ454">
        <f>B454&amp;"_"&amp;C454</f>
        <v/>
      </c>
      <c r="KR454" s="1">
        <f>IF((HW454/KK454)&lt;0.335,"G",IF((HW454/KK454)&gt;0.67,"R","A"))</f>
        <v/>
      </c>
      <c r="KS454" s="1">
        <f>IF((HX454/KK454)&lt;0.335,"G",IF((HX454/KK454)&gt;0.67,"R","A"))</f>
        <v/>
      </c>
      <c r="KT454" s="1">
        <f>IF((IH454/KK454)&lt;0.335,"G",IF((IH454/KK454)&gt;0.67,"R","A"))</f>
        <v/>
      </c>
      <c r="KU454" s="1">
        <f>IF((II454/KK454)&lt;0.335,"G",IF((II454/KK454)&gt;0.67,"R","A"))</f>
        <v/>
      </c>
      <c r="KV454" s="1">
        <f>IF((HZ454/KK454)&lt;0.335,"G",IF((HZ454/KK454)&gt;0.67,"R","A"))</f>
        <v/>
      </c>
      <c r="KW454" s="1">
        <f>IF((HY454/KK454)&lt;0.335,"G",IF((HY454/KK454)&gt;0.67,"R","A"))</f>
        <v/>
      </c>
      <c r="KX454" s="1">
        <f>IF((IK454/KK454)&lt;0.335,"G",IF((IK454/KK454)&gt;0.67,"R","A"))</f>
        <v/>
      </c>
      <c r="KY454" s="1">
        <f>IF((IJ454/KK454)&lt;0.335,"G",IF((IJ454/KK454)&gt;0.67,"R","A"))</f>
        <v/>
      </c>
      <c r="KZ454" s="1">
        <f>IF((HQ454/KK454)&lt;0.335,"G",IF((HQ454/KK454)&gt;0.67,"R","A"))</f>
        <v/>
      </c>
      <c r="LA454" s="1">
        <f>IF((IB454/KK454)&lt;0.335,"G",IF((IB454/KK454)&gt;0.67,"R","A"))</f>
        <v/>
      </c>
      <c r="LB454">
        <f>IF(LQ454="0-1",INDEX(Scrape!#REF!,MATCH('HT 0-1'!KP454,Scrape!$B:$B,0)),"")</f>
        <v/>
      </c>
      <c r="LC454">
        <f>IF(LQ454="0-1",INDEX(Scrape!$A:$A,MATCH('HT 0-1'!KP454,Scrape!$B:$B,0)),"")</f>
        <v/>
      </c>
      <c r="LD454">
        <f>IF(LQ454="0-1",INDEX(Scrape!$B:$B,MATCH('HT 0-1'!KP454,Scrape!$B:$B,0)),"")</f>
        <v/>
      </c>
      <c r="LE454">
        <f>IF(LQ454="0-1",INDEX(Scrape!$C:$C,MATCH('HT 0-1'!KP454,Scrape!$B:$B,0)),"")</f>
        <v/>
      </c>
      <c r="LF454">
        <f>IF(LQ454="0-1",INDEX(Scrape!$D:$D,MATCH('HT 0-1'!KP454,Scrape!$B:$B,0)),"")</f>
        <v/>
      </c>
      <c r="LG454">
        <f>IF(LQ454="0-1",INDEX(Scrape!$E:$E,MATCH('HT 0-1'!KP454,Scrape!$B:$B,0)),"")</f>
        <v/>
      </c>
      <c r="LH454">
        <f>IF(LQ454="0-1",INDEX(Scrape!$F:$F,MATCH('HT 0-1'!KP454,Scrape!$B:$B,0)),"")</f>
        <v/>
      </c>
      <c r="LI454">
        <f>IF(LQ454="0-1",INDEX(Scrape!$G:$G,MATCH('HT 0-1'!KP454,Scrape!$B:$B,0)),"")</f>
        <v/>
      </c>
      <c r="LJ454">
        <f>IF(LQ454="0-1",INDEX(Scrape!$H:$H,MATCH('HT 0-1'!KP454,Scrape!$B:$B,0)),"")</f>
        <v/>
      </c>
      <c r="LK454">
        <f>IF(LQ454="0-1",INDEX(Scrape!$I:$I,MATCH('HT 0-1'!KP454,Scrape!$B:$B,0)),"")</f>
        <v/>
      </c>
      <c r="LL454">
        <f>IF(LQ454="0-1",INDEX(Scrape!$J:$J,MATCH('HT 0-1'!KP454,Scrape!$B:$B,0)),"")</f>
        <v/>
      </c>
      <c r="LM454">
        <f>IF(LQ454="0-1",INDEX(Scrape!$K:$K,MATCH('HT 0-1'!KP454,Scrape!$B:$B,0)),"")</f>
        <v/>
      </c>
      <c r="LN454">
        <f>IF(LQ454="0-1",INDEX(Scrape!$L:$L,MATCH('HT 0-1'!KP454,Scrape!$B:$B,0)),"")</f>
        <v/>
      </c>
      <c r="LO454">
        <f>IF(LQ454="0-1",INDEX(Scrape!$M:$M,MATCH('HT 0-1'!KP454,Scrape!$B:$B,0)),"")</f>
        <v/>
      </c>
      <c r="LP454">
        <f>IF(LQ454="0-1",INDEX(Scrape!$N:$N,MATCH('HT 0-1'!KP454,Scrape!$B:$B,0)),"")</f>
        <v/>
      </c>
      <c r="LQ454">
        <f>INDEX(Scrape!$O:$O,MATCH('HT 0-1'!KP454,Scrape!$B:$B,0))</f>
        <v/>
      </c>
      <c r="LR454">
        <f>(1/LJ454)+(1/LI454)+(1/LH454)</f>
        <v/>
      </c>
      <c r="LS454">
        <f>(1/LG454)+(1/LF454)+(1/LE454)</f>
        <v/>
      </c>
      <c r="LT454" s="8">
        <f>IF(INDEX(#REF!,MATCH(KQ454,#REF!,0))=INDEX(#REF!,MATCH(KQ454,#REF!,0)),INDEX(#REF!,MATCH(KQ454,#REF!,0)),"ERROR")</f>
        <v/>
      </c>
      <c r="LU454" s="4">
        <f>IF(KR454="G",2,IF(KR454="R",0.5,IF(KR454="A",1)))</f>
        <v/>
      </c>
      <c r="LV454" s="4">
        <f>IF(KS454="G",0.5,IF(KS454="R",2,IF(KS454="A",1)))</f>
        <v/>
      </c>
      <c r="LW454" s="4">
        <f>IF(KT454="G",2,IF(KT454="R",0.5,IF(KT454="A",1)))</f>
        <v/>
      </c>
      <c r="LX454" s="4">
        <f>IF(KU454="G",0.5,IF(KU454="R",2,IF(KU454="A",1)))</f>
        <v/>
      </c>
      <c r="LY454" s="7">
        <f>(LK454*(LU454+LX454)+(LL454*(LU454+LX454)))</f>
        <v/>
      </c>
      <c r="LZ454" s="7">
        <f>(LN454*(LV454+LW454)+(LO454*(LV454+LW454)))</f>
        <v/>
      </c>
      <c r="MA454" s="11">
        <f>LY454-LZ454</f>
        <v/>
      </c>
      <c r="MB454" s="5">
        <f>MA454+2</f>
        <v/>
      </c>
      <c r="MC454" s="6">
        <f>MA454-2</f>
        <v/>
      </c>
      <c r="MD454" s="4">
        <f>LE454</f>
        <v/>
      </c>
      <c r="ME454" s="9">
        <f>IF(MD454=0,1000,MD454+0.75)</f>
        <v/>
      </c>
      <c r="MF454" s="10">
        <f>IF(MD454=0,0,MD454-0.75)</f>
        <v/>
      </c>
      <c r="MG454" s="4">
        <f>((LM454*(LU454+LX454))-((LP454*(LV454+LW454))))</f>
        <v/>
      </c>
      <c r="MH454" s="9">
        <f>MG454*1.2</f>
        <v/>
      </c>
      <c r="MI454" s="10">
        <f>MG454*0.8</f>
        <v/>
      </c>
      <c r="MJ454">
        <f>IFERROR(NX454,"")</f>
        <v/>
      </c>
      <c r="MK454">
        <f>IFERROR(NY454,"")</f>
        <v/>
      </c>
      <c r="ML454">
        <f>IFERROR(NZ454,"")</f>
        <v/>
      </c>
      <c r="MM454">
        <f>IFERROR(OA454,"")</f>
        <v/>
      </c>
      <c r="MN454">
        <f>IFERROR(OB454,"")</f>
        <v/>
      </c>
      <c r="MO454">
        <f>IFERROR(OC454,"")</f>
        <v/>
      </c>
      <c r="MP454" s="1">
        <f>COUNTIFS(#REF!,LT454,#REF!,1,#REF!,"&gt;="&amp;MC454,#REF!,"&lt;="&amp;MB454,#REF!,"&lt;="&amp;ME454,#REF!,"&gt;="&amp;MF454,#REF!,"="&amp;KV454,#REF!,"="&amp;KX454)</f>
        <v/>
      </c>
      <c r="MQ454" s="1">
        <f>COUNTIFS(#REF!,LT454,#REF!,0,#REF!,"&gt;="&amp;MC454,#REF!,"&lt;="&amp;MB454,#REF!,"&lt;="&amp;ME454,#REF!,"&gt;="&amp;MF454,#REF!,"="&amp;KV454,#REF!,"="&amp;KX454)</f>
        <v/>
      </c>
      <c r="MR454" s="1">
        <f>COUNTIFS(#REF!,LT454,#REF!,1,#REF!,"&gt;="&amp;MC454,#REF!,"&lt;="&amp;MB454,#REF!,"&lt;="&amp;ME454,#REF!,"&gt;="&amp;MF454,#REF!,"="&amp;KW454,#REF!,"="&amp;KY454)</f>
        <v/>
      </c>
      <c r="MS454" s="1">
        <f>COUNTIFS(#REF!,LT454,#REF!,0,#REF!,"&gt;="&amp;MC454,#REF!,"&lt;="&amp;MB454,#REF!,"&lt;="&amp;ME454,#REF!,"&gt;="&amp;MF454,#REF!,"="&amp;KW454,#REF!,"="&amp;KY454)</f>
        <v/>
      </c>
      <c r="MT454" s="1">
        <f>COUNTIFS(#REF!,LT454,#REF!,1,#REF!,"&gt;="&amp;MI454,#REF!,"&lt;="&amp;MH454,#REF!,"&lt;="&amp;ME454,#REF!,"&gt;="&amp;MF454)</f>
        <v/>
      </c>
      <c r="MU454" s="1">
        <f>COUNTIFS(#REF!,LT454,#REF!,0,#REF!,"&gt;="&amp;MI454,#REF!,"&lt;="&amp;MH454,#REF!,"&lt;="&amp;ME454,#REF!,"&gt;="&amp;MF454)</f>
        <v/>
      </c>
      <c r="MV454" s="1">
        <f>COUNTIFS(#REF!,LT454,#REF!,1,#REF!,"&gt;="&amp;MI454,#REF!,"&lt;="&amp;MH454,#REF!,"="&amp;KZ454,#REF!,"="&amp;LA454,#REF!,"&lt;="&amp;ME454,#REF!,"&gt;="&amp;MF454)</f>
        <v/>
      </c>
      <c r="MW454" s="1">
        <f>COUNTIFS(#REF!,LT454,#REF!,0,#REF!,"&gt;="&amp;MI454,#REF!,"&lt;="&amp;MH454,#REF!,"="&amp;KZ454,#REF!,"="&amp;LA454,#REF!,"&lt;="&amp;ME454,#REF!,"&gt;="&amp;MF454)</f>
        <v/>
      </c>
      <c r="MX454" s="1">
        <f>COUNTIFS(#REF!,LT454,#REF!,1,#REF!,"&gt;="&amp;MC454,#REF!,"&lt;="&amp;MB454,#REF!,"&lt;="&amp;ME454,#REF!,"&gt;="&amp;MF454)</f>
        <v/>
      </c>
      <c r="MY454" s="1">
        <f>COUNTIFS(#REF!,LT454,#REF!,0,#REF!,"&gt;="&amp;MC454,#REF!,"&lt;="&amp;MB454,#REF!,"&lt;="&amp;ME454,#REF!,"&gt;="&amp;MF454)</f>
        <v/>
      </c>
      <c r="MZ454" s="1">
        <f>COUNTIFS(#REF!,LT454,#REF!,1,#REF!,"&lt;="&amp;ME454,#REF!,"&gt;="&amp;MF454,#REF!,"="&amp;KV454,#REF!,"="&amp;KX454)</f>
        <v/>
      </c>
      <c r="NA454" s="1">
        <f>COUNTIFS(#REF!,LT454,#REF!,0,#REF!,"&lt;="&amp;ME454,#REF!,"&gt;="&amp;MF454,#REF!,"="&amp;KV454,#REF!,"="&amp;KX454)</f>
        <v/>
      </c>
      <c r="NB454" s="1">
        <f>COUNTIFS(#REF!,LT454,#REF!,1,#REF!,"&lt;="&amp;ME454,#REF!,"&gt;="&amp;MF454,#REF!,"="&amp;KW454,#REF!,"="&amp;KY454)</f>
        <v/>
      </c>
      <c r="NC454" s="1">
        <f>COUNTIFS(#REF!,LT454,#REF!,0,#REF!,"&lt;="&amp;ME454,#REF!,"&gt;="&amp;MF454,#REF!,"="&amp;KW454,#REF!,"="&amp;KY454)</f>
        <v/>
      </c>
      <c r="ND454" s="1">
        <f>MP454+MR454+MT454+MV454+MX454+MZ454+NB454</f>
        <v/>
      </c>
      <c r="NE454" s="1">
        <f>MQ454+MS454+MU454+MW454+MY454+NA454+NC454</f>
        <v/>
      </c>
      <c r="NF454" s="1">
        <f>ND454+NE454</f>
        <v/>
      </c>
      <c r="NG454" s="33">
        <f>ND454/(ND454+NE454)</f>
        <v/>
      </c>
      <c r="NH454" s="3">
        <f>1/NG454</f>
        <v/>
      </c>
      <c r="NI454" s="1">
        <f>LI454</f>
        <v/>
      </c>
      <c r="NJ454" s="79">
        <f>((1-NG454)*(1/(NI454-1))*0.98-(NG454*1))</f>
        <v/>
      </c>
      <c r="NK454" s="34">
        <f>IF(LR454&lt;0.9,0,IF(AND(LR454&gt;1.1),0,1))</f>
        <v/>
      </c>
      <c r="NL454" s="34">
        <f>IF(LS454&lt;0.9,0,IF(AND(LS454&gt;1.1),0,1))</f>
        <v/>
      </c>
      <c r="NM454" s="32">
        <f>IF(NF454&gt;99,1,0)</f>
        <v/>
      </c>
      <c r="NN454" s="32">
        <f>IF(NJ454&gt;0.0799,1,0)</f>
        <v/>
      </c>
      <c r="NO454" s="32">
        <f>IF(NJ454&gt;NQ454,1,0)</f>
        <v/>
      </c>
      <c r="NP454" s="32">
        <f>NM454+NN454+NO454+NK454+NL454</f>
        <v/>
      </c>
      <c r="NQ454" s="79">
        <f>(((100*NG454)*(NI454-1)*0.98)-((1-NG454)*100))/100</f>
        <v/>
      </c>
      <c r="NR454" s="34">
        <f>IF(LR454&lt;0.9,0,IF(AND(LR454&gt;1.1),0,1))</f>
        <v/>
      </c>
      <c r="NS454" s="34">
        <f>IF(LS454&lt;0.9,0,IF(AND(LS454&gt;1.1),0,1))</f>
        <v/>
      </c>
      <c r="NT454" s="32">
        <f>IF(NF454&gt;99,1,0)</f>
        <v/>
      </c>
      <c r="NU454" s="32">
        <f>IF(NQ454&gt;0.0799,1,0)</f>
        <v/>
      </c>
      <c r="NV454" s="32">
        <f>IF(NQ454&gt;NJ454,1,0)</f>
        <v/>
      </c>
      <c r="NW454" s="32">
        <f>NT454+NU454+NV454+NR454+NS454</f>
        <v/>
      </c>
      <c r="NX454">
        <f>IF(NP454=5,"LayAway0-1",IF(AND(NW454=5),"BackAway0-1",""))</f>
        <v/>
      </c>
      <c r="NY454">
        <f>IF(NP454=5,KO454,IF(AND(NW454=5),KO454,""))</f>
        <v/>
      </c>
      <c r="NZ454">
        <f>IF(NP454=5,"Match Odds",IF(AND(NW454=5),"Match Odds",""))</f>
        <v/>
      </c>
      <c r="OA454">
        <f>IF(NP454=5,KP454,IF(AND(NW454=5),KP454,""))</f>
        <v/>
      </c>
      <c r="OB454">
        <f>IF(NP454=5,"MATCH_ODDS",IF(AND(NW454=5),"MATCH_ODDS",""))</f>
        <v/>
      </c>
      <c r="OC454">
        <f>IF(NP454=5,"LAY",IF(AND(NW454=5),"BACK",""))</f>
        <v/>
      </c>
    </row>
    <row r="455" ht="16.5" customHeight="1" thickBot="1" thickTop="1">
      <c r="A455" s="2" t="n"/>
      <c r="KN455" s="1">
        <f>IF(INDEX(#REF!,MATCH('HT 0-1'!D455,#REF!,0))=INDEX(#REF!,MATCH('HT 0-1'!D455,#REF!,0)),INDEX(#REF!,MATCH('HT 0-1'!D455,#REF!,0)),"ERROR")</f>
        <v/>
      </c>
      <c r="KO455" s="1">
        <f>IF(INDEX(#REF!,MATCH('HT 0-1'!E455,#REF!,0))=INDEX(#REF!,MATCH('HT 0-1'!E455,#REF!,0)),INDEX(#REF!,MATCH('HT 0-1'!E455,#REF!,0)),"ERROR")</f>
        <v/>
      </c>
      <c r="KP455" s="1">
        <f>KN455&amp;" v "&amp;KO455</f>
        <v/>
      </c>
      <c r="KQ455">
        <f>B455&amp;"_"&amp;C455</f>
        <v/>
      </c>
      <c r="KR455" s="1">
        <f>IF((HW455/KK455)&lt;0.335,"G",IF((HW455/KK455)&gt;0.67,"R","A"))</f>
        <v/>
      </c>
      <c r="KS455" s="1">
        <f>IF((HX455/KK455)&lt;0.335,"G",IF((HX455/KK455)&gt;0.67,"R","A"))</f>
        <v/>
      </c>
      <c r="KT455" s="1">
        <f>IF((IH455/KK455)&lt;0.335,"G",IF((IH455/KK455)&gt;0.67,"R","A"))</f>
        <v/>
      </c>
      <c r="KU455" s="1">
        <f>IF((II455/KK455)&lt;0.335,"G",IF((II455/KK455)&gt;0.67,"R","A"))</f>
        <v/>
      </c>
      <c r="KV455" s="1">
        <f>IF((HZ455/KK455)&lt;0.335,"G",IF((HZ455/KK455)&gt;0.67,"R","A"))</f>
        <v/>
      </c>
      <c r="KW455" s="1">
        <f>IF((HY455/KK455)&lt;0.335,"G",IF((HY455/KK455)&gt;0.67,"R","A"))</f>
        <v/>
      </c>
      <c r="KX455" s="1">
        <f>IF((IK455/KK455)&lt;0.335,"G",IF((IK455/KK455)&gt;0.67,"R","A"))</f>
        <v/>
      </c>
      <c r="KY455" s="1">
        <f>IF((IJ455/KK455)&lt;0.335,"G",IF((IJ455/KK455)&gt;0.67,"R","A"))</f>
        <v/>
      </c>
      <c r="KZ455" s="1">
        <f>IF((HQ455/KK455)&lt;0.335,"G",IF((HQ455/KK455)&gt;0.67,"R","A"))</f>
        <v/>
      </c>
      <c r="LA455" s="1">
        <f>IF((IB455/KK455)&lt;0.335,"G",IF((IB455/KK455)&gt;0.67,"R","A"))</f>
        <v/>
      </c>
      <c r="LB455">
        <f>IF(LQ455="0-1",INDEX(Scrape!#REF!,MATCH('HT 0-1'!KP455,Scrape!$B:$B,0)),"")</f>
        <v/>
      </c>
      <c r="LC455">
        <f>IF(LQ455="0-1",INDEX(Scrape!$A:$A,MATCH('HT 0-1'!KP455,Scrape!$B:$B,0)),"")</f>
        <v/>
      </c>
      <c r="LD455">
        <f>IF(LQ455="0-1",INDEX(Scrape!$B:$B,MATCH('HT 0-1'!KP455,Scrape!$B:$B,0)),"")</f>
        <v/>
      </c>
      <c r="LE455">
        <f>IF(LQ455="0-1",INDEX(Scrape!$C:$C,MATCH('HT 0-1'!KP455,Scrape!$B:$B,0)),"")</f>
        <v/>
      </c>
      <c r="LF455">
        <f>IF(LQ455="0-1",INDEX(Scrape!$D:$D,MATCH('HT 0-1'!KP455,Scrape!$B:$B,0)),"")</f>
        <v/>
      </c>
      <c r="LG455">
        <f>IF(LQ455="0-1",INDEX(Scrape!$E:$E,MATCH('HT 0-1'!KP455,Scrape!$B:$B,0)),"")</f>
        <v/>
      </c>
      <c r="LH455">
        <f>IF(LQ455="0-1",INDEX(Scrape!$F:$F,MATCH('HT 0-1'!KP455,Scrape!$B:$B,0)),"")</f>
        <v/>
      </c>
      <c r="LI455">
        <f>IF(LQ455="0-1",INDEX(Scrape!$G:$G,MATCH('HT 0-1'!KP455,Scrape!$B:$B,0)),"")</f>
        <v/>
      </c>
      <c r="LJ455">
        <f>IF(LQ455="0-1",INDEX(Scrape!$H:$H,MATCH('HT 0-1'!KP455,Scrape!$B:$B,0)),"")</f>
        <v/>
      </c>
      <c r="LK455">
        <f>IF(LQ455="0-1",INDEX(Scrape!$I:$I,MATCH('HT 0-1'!KP455,Scrape!$B:$B,0)),"")</f>
        <v/>
      </c>
      <c r="LL455">
        <f>IF(LQ455="0-1",INDEX(Scrape!$J:$J,MATCH('HT 0-1'!KP455,Scrape!$B:$B,0)),"")</f>
        <v/>
      </c>
      <c r="LM455">
        <f>IF(LQ455="0-1",INDEX(Scrape!$K:$K,MATCH('HT 0-1'!KP455,Scrape!$B:$B,0)),"")</f>
        <v/>
      </c>
      <c r="LN455">
        <f>IF(LQ455="0-1",INDEX(Scrape!$L:$L,MATCH('HT 0-1'!KP455,Scrape!$B:$B,0)),"")</f>
        <v/>
      </c>
      <c r="LO455">
        <f>IF(LQ455="0-1",INDEX(Scrape!$M:$M,MATCH('HT 0-1'!KP455,Scrape!$B:$B,0)),"")</f>
        <v/>
      </c>
      <c r="LP455">
        <f>IF(LQ455="0-1",INDEX(Scrape!$N:$N,MATCH('HT 0-1'!KP455,Scrape!$B:$B,0)),"")</f>
        <v/>
      </c>
      <c r="LQ455">
        <f>INDEX(Scrape!$O:$O,MATCH('HT 0-1'!KP455,Scrape!$B:$B,0))</f>
        <v/>
      </c>
      <c r="LR455">
        <f>(1/LJ455)+(1/LI455)+(1/LH455)</f>
        <v/>
      </c>
      <c r="LS455">
        <f>(1/LG455)+(1/LF455)+(1/LE455)</f>
        <v/>
      </c>
      <c r="LT455" s="8">
        <f>IF(INDEX(#REF!,MATCH(KQ455,#REF!,0))=INDEX(#REF!,MATCH(KQ455,#REF!,0)),INDEX(#REF!,MATCH(KQ455,#REF!,0)),"ERROR")</f>
        <v/>
      </c>
      <c r="LU455" s="4">
        <f>IF(KR455="G",2,IF(KR455="R",0.5,IF(KR455="A",1)))</f>
        <v/>
      </c>
      <c r="LV455" s="4">
        <f>IF(KS455="G",0.5,IF(KS455="R",2,IF(KS455="A",1)))</f>
        <v/>
      </c>
      <c r="LW455" s="4">
        <f>IF(KT455="G",2,IF(KT455="R",0.5,IF(KT455="A",1)))</f>
        <v/>
      </c>
      <c r="LX455" s="4">
        <f>IF(KU455="G",0.5,IF(KU455="R",2,IF(KU455="A",1)))</f>
        <v/>
      </c>
      <c r="LY455" s="7">
        <f>(LK455*(LU455+LX455)+(LL455*(LU455+LX455)))</f>
        <v/>
      </c>
      <c r="LZ455" s="7">
        <f>(LN455*(LV455+LW455)+(LO455*(LV455+LW455)))</f>
        <v/>
      </c>
      <c r="MA455" s="11">
        <f>LY455-LZ455</f>
        <v/>
      </c>
      <c r="MB455" s="5">
        <f>MA455+2</f>
        <v/>
      </c>
      <c r="MC455" s="6">
        <f>MA455-2</f>
        <v/>
      </c>
      <c r="MD455" s="4">
        <f>LE455</f>
        <v/>
      </c>
      <c r="ME455" s="9">
        <f>IF(MD455=0,1000,MD455+0.75)</f>
        <v/>
      </c>
      <c r="MF455" s="10">
        <f>IF(MD455=0,0,MD455-0.75)</f>
        <v/>
      </c>
      <c r="MG455" s="4">
        <f>((LM455*(LU455+LX455))-((LP455*(LV455+LW455))))</f>
        <v/>
      </c>
      <c r="MH455" s="9">
        <f>MG455*1.2</f>
        <v/>
      </c>
      <c r="MI455" s="10">
        <f>MG455*0.8</f>
        <v/>
      </c>
      <c r="MJ455">
        <f>IFERROR(NX455,"")</f>
        <v/>
      </c>
      <c r="MK455">
        <f>IFERROR(NY455,"")</f>
        <v/>
      </c>
      <c r="ML455">
        <f>IFERROR(NZ455,"")</f>
        <v/>
      </c>
      <c r="MM455">
        <f>IFERROR(OA455,"")</f>
        <v/>
      </c>
      <c r="MN455">
        <f>IFERROR(OB455,"")</f>
        <v/>
      </c>
      <c r="MO455">
        <f>IFERROR(OC455,"")</f>
        <v/>
      </c>
      <c r="MP455" s="1">
        <f>COUNTIFS(#REF!,LT455,#REF!,1,#REF!,"&gt;="&amp;MC455,#REF!,"&lt;="&amp;MB455,#REF!,"&lt;="&amp;ME455,#REF!,"&gt;="&amp;MF455,#REF!,"="&amp;KV455,#REF!,"="&amp;KX455)</f>
        <v/>
      </c>
      <c r="MQ455" s="1">
        <f>COUNTIFS(#REF!,LT455,#REF!,0,#REF!,"&gt;="&amp;MC455,#REF!,"&lt;="&amp;MB455,#REF!,"&lt;="&amp;ME455,#REF!,"&gt;="&amp;MF455,#REF!,"="&amp;KV455,#REF!,"="&amp;KX455)</f>
        <v/>
      </c>
      <c r="MR455" s="1">
        <f>COUNTIFS(#REF!,LT455,#REF!,1,#REF!,"&gt;="&amp;MC455,#REF!,"&lt;="&amp;MB455,#REF!,"&lt;="&amp;ME455,#REF!,"&gt;="&amp;MF455,#REF!,"="&amp;KW455,#REF!,"="&amp;KY455)</f>
        <v/>
      </c>
      <c r="MS455" s="1">
        <f>COUNTIFS(#REF!,LT455,#REF!,0,#REF!,"&gt;="&amp;MC455,#REF!,"&lt;="&amp;MB455,#REF!,"&lt;="&amp;ME455,#REF!,"&gt;="&amp;MF455,#REF!,"="&amp;KW455,#REF!,"="&amp;KY455)</f>
        <v/>
      </c>
      <c r="MT455" s="1">
        <f>COUNTIFS(#REF!,LT455,#REF!,1,#REF!,"&gt;="&amp;MI455,#REF!,"&lt;="&amp;MH455,#REF!,"&lt;="&amp;ME455,#REF!,"&gt;="&amp;MF455)</f>
        <v/>
      </c>
      <c r="MU455" s="1">
        <f>COUNTIFS(#REF!,LT455,#REF!,0,#REF!,"&gt;="&amp;MI455,#REF!,"&lt;="&amp;MH455,#REF!,"&lt;="&amp;ME455,#REF!,"&gt;="&amp;MF455)</f>
        <v/>
      </c>
      <c r="MV455" s="1">
        <f>COUNTIFS(#REF!,LT455,#REF!,1,#REF!,"&gt;="&amp;MI455,#REF!,"&lt;="&amp;MH455,#REF!,"="&amp;KZ455,#REF!,"="&amp;LA455,#REF!,"&lt;="&amp;ME455,#REF!,"&gt;="&amp;MF455)</f>
        <v/>
      </c>
      <c r="MW455" s="1">
        <f>COUNTIFS(#REF!,LT455,#REF!,0,#REF!,"&gt;="&amp;MI455,#REF!,"&lt;="&amp;MH455,#REF!,"="&amp;KZ455,#REF!,"="&amp;LA455,#REF!,"&lt;="&amp;ME455,#REF!,"&gt;="&amp;MF455)</f>
        <v/>
      </c>
      <c r="MX455" s="1">
        <f>COUNTIFS(#REF!,LT455,#REF!,1,#REF!,"&gt;="&amp;MC455,#REF!,"&lt;="&amp;MB455,#REF!,"&lt;="&amp;ME455,#REF!,"&gt;="&amp;MF455)</f>
        <v/>
      </c>
      <c r="MY455" s="1">
        <f>COUNTIFS(#REF!,LT455,#REF!,0,#REF!,"&gt;="&amp;MC455,#REF!,"&lt;="&amp;MB455,#REF!,"&lt;="&amp;ME455,#REF!,"&gt;="&amp;MF455)</f>
        <v/>
      </c>
      <c r="MZ455" s="1">
        <f>COUNTIFS(#REF!,LT455,#REF!,1,#REF!,"&lt;="&amp;ME455,#REF!,"&gt;="&amp;MF455,#REF!,"="&amp;KV455,#REF!,"="&amp;KX455)</f>
        <v/>
      </c>
      <c r="NA455" s="1">
        <f>COUNTIFS(#REF!,LT455,#REF!,0,#REF!,"&lt;="&amp;ME455,#REF!,"&gt;="&amp;MF455,#REF!,"="&amp;KV455,#REF!,"="&amp;KX455)</f>
        <v/>
      </c>
      <c r="NB455" s="1">
        <f>COUNTIFS(#REF!,LT455,#REF!,1,#REF!,"&lt;="&amp;ME455,#REF!,"&gt;="&amp;MF455,#REF!,"="&amp;KW455,#REF!,"="&amp;KY455)</f>
        <v/>
      </c>
      <c r="NC455" s="1">
        <f>COUNTIFS(#REF!,LT455,#REF!,0,#REF!,"&lt;="&amp;ME455,#REF!,"&gt;="&amp;MF455,#REF!,"="&amp;KW455,#REF!,"="&amp;KY455)</f>
        <v/>
      </c>
      <c r="ND455" s="1">
        <f>MP455+MR455+MT455+MV455+MX455+MZ455+NB455</f>
        <v/>
      </c>
      <c r="NE455" s="1">
        <f>MQ455+MS455+MU455+MW455+MY455+NA455+NC455</f>
        <v/>
      </c>
      <c r="NF455" s="1">
        <f>ND455+NE455</f>
        <v/>
      </c>
      <c r="NG455" s="33">
        <f>ND455/(ND455+NE455)</f>
        <v/>
      </c>
      <c r="NH455" s="3">
        <f>1/NG455</f>
        <v/>
      </c>
      <c r="NI455" s="1">
        <f>LI455</f>
        <v/>
      </c>
      <c r="NJ455" s="79">
        <f>((1-NG455)*(1/(NI455-1))*0.98-(NG455*1))</f>
        <v/>
      </c>
      <c r="NK455" s="34">
        <f>IF(LR455&lt;0.9,0,IF(AND(LR455&gt;1.1),0,1))</f>
        <v/>
      </c>
      <c r="NL455" s="34">
        <f>IF(LS455&lt;0.9,0,IF(AND(LS455&gt;1.1),0,1))</f>
        <v/>
      </c>
      <c r="NM455" s="32">
        <f>IF(NF455&gt;99,1,0)</f>
        <v/>
      </c>
      <c r="NN455" s="32">
        <f>IF(NJ455&gt;0.0799,1,0)</f>
        <v/>
      </c>
      <c r="NO455" s="32">
        <f>IF(NJ455&gt;NQ455,1,0)</f>
        <v/>
      </c>
      <c r="NP455" s="32">
        <f>NM455+NN455+NO455+NK455+NL455</f>
        <v/>
      </c>
      <c r="NQ455" s="79">
        <f>(((100*NG455)*(NI455-1)*0.98)-((1-NG455)*100))/100</f>
        <v/>
      </c>
      <c r="NR455" s="34">
        <f>IF(LR455&lt;0.9,0,IF(AND(LR455&gt;1.1),0,1))</f>
        <v/>
      </c>
      <c r="NS455" s="34">
        <f>IF(LS455&lt;0.9,0,IF(AND(LS455&gt;1.1),0,1))</f>
        <v/>
      </c>
      <c r="NT455" s="32">
        <f>IF(NF455&gt;99,1,0)</f>
        <v/>
      </c>
      <c r="NU455" s="32">
        <f>IF(NQ455&gt;0.0799,1,0)</f>
        <v/>
      </c>
      <c r="NV455" s="32">
        <f>IF(NQ455&gt;NJ455,1,0)</f>
        <v/>
      </c>
      <c r="NW455" s="32">
        <f>NT455+NU455+NV455+NR455+NS455</f>
        <v/>
      </c>
      <c r="NX455">
        <f>IF(NP455=5,"LayAway0-1",IF(AND(NW455=5),"BackAway0-1",""))</f>
        <v/>
      </c>
      <c r="NY455">
        <f>IF(NP455=5,KO455,IF(AND(NW455=5),KO455,""))</f>
        <v/>
      </c>
      <c r="NZ455">
        <f>IF(NP455=5,"Match Odds",IF(AND(NW455=5),"Match Odds",""))</f>
        <v/>
      </c>
      <c r="OA455">
        <f>IF(NP455=5,KP455,IF(AND(NW455=5),KP455,""))</f>
        <v/>
      </c>
      <c r="OB455">
        <f>IF(NP455=5,"MATCH_ODDS",IF(AND(NW455=5),"MATCH_ODDS",""))</f>
        <v/>
      </c>
      <c r="OC455">
        <f>IF(NP455=5,"LAY",IF(AND(NW455=5),"BACK",""))</f>
        <v/>
      </c>
    </row>
    <row r="456" ht="16.5" customHeight="1" thickBot="1" thickTop="1">
      <c r="A456" s="2" t="n"/>
      <c r="KN456" s="1">
        <f>IF(INDEX(#REF!,MATCH('HT 0-1'!D456,#REF!,0))=INDEX(#REF!,MATCH('HT 0-1'!D456,#REF!,0)),INDEX(#REF!,MATCH('HT 0-1'!D456,#REF!,0)),"ERROR")</f>
        <v/>
      </c>
      <c r="KO456" s="1">
        <f>IF(INDEX(#REF!,MATCH('HT 0-1'!E456,#REF!,0))=INDEX(#REF!,MATCH('HT 0-1'!E456,#REF!,0)),INDEX(#REF!,MATCH('HT 0-1'!E456,#REF!,0)),"ERROR")</f>
        <v/>
      </c>
      <c r="KP456" s="1">
        <f>KN456&amp;" v "&amp;KO456</f>
        <v/>
      </c>
      <c r="KQ456">
        <f>B456&amp;"_"&amp;C456</f>
        <v/>
      </c>
      <c r="KR456" s="1">
        <f>IF((HW456/KK456)&lt;0.335,"G",IF((HW456/KK456)&gt;0.67,"R","A"))</f>
        <v/>
      </c>
      <c r="KS456" s="1">
        <f>IF((HX456/KK456)&lt;0.335,"G",IF((HX456/KK456)&gt;0.67,"R","A"))</f>
        <v/>
      </c>
      <c r="KT456" s="1">
        <f>IF((IH456/KK456)&lt;0.335,"G",IF((IH456/KK456)&gt;0.67,"R","A"))</f>
        <v/>
      </c>
      <c r="KU456" s="1">
        <f>IF((II456/KK456)&lt;0.335,"G",IF((II456/KK456)&gt;0.67,"R","A"))</f>
        <v/>
      </c>
      <c r="KV456" s="1">
        <f>IF((HZ456/KK456)&lt;0.335,"G",IF((HZ456/KK456)&gt;0.67,"R","A"))</f>
        <v/>
      </c>
      <c r="KW456" s="1">
        <f>IF((HY456/KK456)&lt;0.335,"G",IF((HY456/KK456)&gt;0.67,"R","A"))</f>
        <v/>
      </c>
      <c r="KX456" s="1">
        <f>IF((IK456/KK456)&lt;0.335,"G",IF((IK456/KK456)&gt;0.67,"R","A"))</f>
        <v/>
      </c>
      <c r="KY456" s="1">
        <f>IF((IJ456/KK456)&lt;0.335,"G",IF((IJ456/KK456)&gt;0.67,"R","A"))</f>
        <v/>
      </c>
      <c r="KZ456" s="1">
        <f>IF((HQ456/KK456)&lt;0.335,"G",IF((HQ456/KK456)&gt;0.67,"R","A"))</f>
        <v/>
      </c>
      <c r="LA456" s="1">
        <f>IF((IB456/KK456)&lt;0.335,"G",IF((IB456/KK456)&gt;0.67,"R","A"))</f>
        <v/>
      </c>
      <c r="LB456">
        <f>IF(LQ456="0-1",INDEX(Scrape!#REF!,MATCH('HT 0-1'!KP456,Scrape!$B:$B,0)),"")</f>
        <v/>
      </c>
      <c r="LC456">
        <f>IF(LQ456="0-1",INDEX(Scrape!$A:$A,MATCH('HT 0-1'!KP456,Scrape!$B:$B,0)),"")</f>
        <v/>
      </c>
      <c r="LD456">
        <f>IF(LQ456="0-1",INDEX(Scrape!$B:$B,MATCH('HT 0-1'!KP456,Scrape!$B:$B,0)),"")</f>
        <v/>
      </c>
      <c r="LE456">
        <f>IF(LQ456="0-1",INDEX(Scrape!$C:$C,MATCH('HT 0-1'!KP456,Scrape!$B:$B,0)),"")</f>
        <v/>
      </c>
      <c r="LF456">
        <f>IF(LQ456="0-1",INDEX(Scrape!$D:$D,MATCH('HT 0-1'!KP456,Scrape!$B:$B,0)),"")</f>
        <v/>
      </c>
      <c r="LG456">
        <f>IF(LQ456="0-1",INDEX(Scrape!$E:$E,MATCH('HT 0-1'!KP456,Scrape!$B:$B,0)),"")</f>
        <v/>
      </c>
      <c r="LH456">
        <f>IF(LQ456="0-1",INDEX(Scrape!$F:$F,MATCH('HT 0-1'!KP456,Scrape!$B:$B,0)),"")</f>
        <v/>
      </c>
      <c r="LI456">
        <f>IF(LQ456="0-1",INDEX(Scrape!$G:$G,MATCH('HT 0-1'!KP456,Scrape!$B:$B,0)),"")</f>
        <v/>
      </c>
      <c r="LJ456">
        <f>IF(LQ456="0-1",INDEX(Scrape!$H:$H,MATCH('HT 0-1'!KP456,Scrape!$B:$B,0)),"")</f>
        <v/>
      </c>
      <c r="LK456">
        <f>IF(LQ456="0-1",INDEX(Scrape!$I:$I,MATCH('HT 0-1'!KP456,Scrape!$B:$B,0)),"")</f>
        <v/>
      </c>
      <c r="LL456">
        <f>IF(LQ456="0-1",INDEX(Scrape!$J:$J,MATCH('HT 0-1'!KP456,Scrape!$B:$B,0)),"")</f>
        <v/>
      </c>
      <c r="LM456">
        <f>IF(LQ456="0-1",INDEX(Scrape!$K:$K,MATCH('HT 0-1'!KP456,Scrape!$B:$B,0)),"")</f>
        <v/>
      </c>
      <c r="LN456">
        <f>IF(LQ456="0-1",INDEX(Scrape!$L:$L,MATCH('HT 0-1'!KP456,Scrape!$B:$B,0)),"")</f>
        <v/>
      </c>
      <c r="LO456">
        <f>IF(LQ456="0-1",INDEX(Scrape!$M:$M,MATCH('HT 0-1'!KP456,Scrape!$B:$B,0)),"")</f>
        <v/>
      </c>
      <c r="LP456">
        <f>IF(LQ456="0-1",INDEX(Scrape!$N:$N,MATCH('HT 0-1'!KP456,Scrape!$B:$B,0)),"")</f>
        <v/>
      </c>
      <c r="LQ456">
        <f>INDEX(Scrape!$O:$O,MATCH('HT 0-1'!KP456,Scrape!$B:$B,0))</f>
        <v/>
      </c>
      <c r="LR456">
        <f>(1/LJ456)+(1/LI456)+(1/LH456)</f>
        <v/>
      </c>
      <c r="LS456">
        <f>(1/LG456)+(1/LF456)+(1/LE456)</f>
        <v/>
      </c>
      <c r="LT456" s="8">
        <f>IF(INDEX(#REF!,MATCH(KQ456,#REF!,0))=INDEX(#REF!,MATCH(KQ456,#REF!,0)),INDEX(#REF!,MATCH(KQ456,#REF!,0)),"ERROR")</f>
        <v/>
      </c>
      <c r="LU456" s="4">
        <f>IF(KR456="G",2,IF(KR456="R",0.5,IF(KR456="A",1)))</f>
        <v/>
      </c>
      <c r="LV456" s="4">
        <f>IF(KS456="G",0.5,IF(KS456="R",2,IF(KS456="A",1)))</f>
        <v/>
      </c>
      <c r="LW456" s="4">
        <f>IF(KT456="G",2,IF(KT456="R",0.5,IF(KT456="A",1)))</f>
        <v/>
      </c>
      <c r="LX456" s="4">
        <f>IF(KU456="G",0.5,IF(KU456="R",2,IF(KU456="A",1)))</f>
        <v/>
      </c>
      <c r="LY456" s="7">
        <f>(LK456*(LU456+LX456)+(LL456*(LU456+LX456)))</f>
        <v/>
      </c>
      <c r="LZ456" s="7">
        <f>(LN456*(LV456+LW456)+(LO456*(LV456+LW456)))</f>
        <v/>
      </c>
      <c r="MA456" s="11">
        <f>LY456-LZ456</f>
        <v/>
      </c>
      <c r="MB456" s="5">
        <f>MA456+2</f>
        <v/>
      </c>
      <c r="MC456" s="6">
        <f>MA456-2</f>
        <v/>
      </c>
      <c r="MD456" s="4">
        <f>LE456</f>
        <v/>
      </c>
      <c r="ME456" s="9">
        <f>IF(MD456=0,1000,MD456+0.75)</f>
        <v/>
      </c>
      <c r="MF456" s="10">
        <f>IF(MD456=0,0,MD456-0.75)</f>
        <v/>
      </c>
      <c r="MG456" s="4">
        <f>((LM456*(LU456+LX456))-((LP456*(LV456+LW456))))</f>
        <v/>
      </c>
      <c r="MH456" s="9">
        <f>MG456*1.2</f>
        <v/>
      </c>
      <c r="MI456" s="10">
        <f>MG456*0.8</f>
        <v/>
      </c>
      <c r="MJ456">
        <f>IFERROR(NX456,"")</f>
        <v/>
      </c>
      <c r="MK456">
        <f>IFERROR(NY456,"")</f>
        <v/>
      </c>
      <c r="ML456">
        <f>IFERROR(NZ456,"")</f>
        <v/>
      </c>
      <c r="MM456">
        <f>IFERROR(OA456,"")</f>
        <v/>
      </c>
      <c r="MN456">
        <f>IFERROR(OB456,"")</f>
        <v/>
      </c>
      <c r="MO456">
        <f>IFERROR(OC456,"")</f>
        <v/>
      </c>
      <c r="MP456" s="1">
        <f>COUNTIFS(#REF!,LT456,#REF!,1,#REF!,"&gt;="&amp;MC456,#REF!,"&lt;="&amp;MB456,#REF!,"&lt;="&amp;ME456,#REF!,"&gt;="&amp;MF456,#REF!,"="&amp;KV456,#REF!,"="&amp;KX456)</f>
        <v/>
      </c>
      <c r="MQ456" s="1">
        <f>COUNTIFS(#REF!,LT456,#REF!,0,#REF!,"&gt;="&amp;MC456,#REF!,"&lt;="&amp;MB456,#REF!,"&lt;="&amp;ME456,#REF!,"&gt;="&amp;MF456,#REF!,"="&amp;KV456,#REF!,"="&amp;KX456)</f>
        <v/>
      </c>
      <c r="MR456" s="1">
        <f>COUNTIFS(#REF!,LT456,#REF!,1,#REF!,"&gt;="&amp;MC456,#REF!,"&lt;="&amp;MB456,#REF!,"&lt;="&amp;ME456,#REF!,"&gt;="&amp;MF456,#REF!,"="&amp;KW456,#REF!,"="&amp;KY456)</f>
        <v/>
      </c>
      <c r="MS456" s="1">
        <f>COUNTIFS(#REF!,LT456,#REF!,0,#REF!,"&gt;="&amp;MC456,#REF!,"&lt;="&amp;MB456,#REF!,"&lt;="&amp;ME456,#REF!,"&gt;="&amp;MF456,#REF!,"="&amp;KW456,#REF!,"="&amp;KY456)</f>
        <v/>
      </c>
      <c r="MT456" s="1">
        <f>COUNTIFS(#REF!,LT456,#REF!,1,#REF!,"&gt;="&amp;MI456,#REF!,"&lt;="&amp;MH456,#REF!,"&lt;="&amp;ME456,#REF!,"&gt;="&amp;MF456)</f>
        <v/>
      </c>
      <c r="MU456" s="1">
        <f>COUNTIFS(#REF!,LT456,#REF!,0,#REF!,"&gt;="&amp;MI456,#REF!,"&lt;="&amp;MH456,#REF!,"&lt;="&amp;ME456,#REF!,"&gt;="&amp;MF456)</f>
        <v/>
      </c>
      <c r="MV456" s="1">
        <f>COUNTIFS(#REF!,LT456,#REF!,1,#REF!,"&gt;="&amp;MI456,#REF!,"&lt;="&amp;MH456,#REF!,"="&amp;KZ456,#REF!,"="&amp;LA456,#REF!,"&lt;="&amp;ME456,#REF!,"&gt;="&amp;MF456)</f>
        <v/>
      </c>
      <c r="MW456" s="1">
        <f>COUNTIFS(#REF!,LT456,#REF!,0,#REF!,"&gt;="&amp;MI456,#REF!,"&lt;="&amp;MH456,#REF!,"="&amp;KZ456,#REF!,"="&amp;LA456,#REF!,"&lt;="&amp;ME456,#REF!,"&gt;="&amp;MF456)</f>
        <v/>
      </c>
      <c r="MX456" s="1">
        <f>COUNTIFS(#REF!,LT456,#REF!,1,#REF!,"&gt;="&amp;MC456,#REF!,"&lt;="&amp;MB456,#REF!,"&lt;="&amp;ME456,#REF!,"&gt;="&amp;MF456)</f>
        <v/>
      </c>
      <c r="MY456" s="1">
        <f>COUNTIFS(#REF!,LT456,#REF!,0,#REF!,"&gt;="&amp;MC456,#REF!,"&lt;="&amp;MB456,#REF!,"&lt;="&amp;ME456,#REF!,"&gt;="&amp;MF456)</f>
        <v/>
      </c>
      <c r="MZ456" s="1">
        <f>COUNTIFS(#REF!,LT456,#REF!,1,#REF!,"&lt;="&amp;ME456,#REF!,"&gt;="&amp;MF456,#REF!,"="&amp;KV456,#REF!,"="&amp;KX456)</f>
        <v/>
      </c>
      <c r="NA456" s="1">
        <f>COUNTIFS(#REF!,LT456,#REF!,0,#REF!,"&lt;="&amp;ME456,#REF!,"&gt;="&amp;MF456,#REF!,"="&amp;KV456,#REF!,"="&amp;KX456)</f>
        <v/>
      </c>
      <c r="NB456" s="1">
        <f>COUNTIFS(#REF!,LT456,#REF!,1,#REF!,"&lt;="&amp;ME456,#REF!,"&gt;="&amp;MF456,#REF!,"="&amp;KW456,#REF!,"="&amp;KY456)</f>
        <v/>
      </c>
      <c r="NC456" s="1">
        <f>COUNTIFS(#REF!,LT456,#REF!,0,#REF!,"&lt;="&amp;ME456,#REF!,"&gt;="&amp;MF456,#REF!,"="&amp;KW456,#REF!,"="&amp;KY456)</f>
        <v/>
      </c>
      <c r="ND456" s="1">
        <f>MP456+MR456+MT456+MV456+MX456+MZ456+NB456</f>
        <v/>
      </c>
      <c r="NE456" s="1">
        <f>MQ456+MS456+MU456+MW456+MY456+NA456+NC456</f>
        <v/>
      </c>
      <c r="NF456" s="1">
        <f>ND456+NE456</f>
        <v/>
      </c>
      <c r="NG456" s="33">
        <f>ND456/(ND456+NE456)</f>
        <v/>
      </c>
      <c r="NH456" s="3">
        <f>1/NG456</f>
        <v/>
      </c>
      <c r="NI456" s="1">
        <f>LI456</f>
        <v/>
      </c>
      <c r="NJ456" s="79">
        <f>((1-NG456)*(1/(NI456-1))*0.98-(NG456*1))</f>
        <v/>
      </c>
      <c r="NK456" s="34">
        <f>IF(LR456&lt;0.9,0,IF(AND(LR456&gt;1.1),0,1))</f>
        <v/>
      </c>
      <c r="NL456" s="34">
        <f>IF(LS456&lt;0.9,0,IF(AND(LS456&gt;1.1),0,1))</f>
        <v/>
      </c>
      <c r="NM456" s="32">
        <f>IF(NF456&gt;99,1,0)</f>
        <v/>
      </c>
      <c r="NN456" s="32">
        <f>IF(NJ456&gt;0.0799,1,0)</f>
        <v/>
      </c>
      <c r="NO456" s="32">
        <f>IF(NJ456&gt;NQ456,1,0)</f>
        <v/>
      </c>
      <c r="NP456" s="32">
        <f>NM456+NN456+NO456+NK456+NL456</f>
        <v/>
      </c>
      <c r="NQ456" s="79">
        <f>(((100*NG456)*(NI456-1)*0.98)-((1-NG456)*100))/100</f>
        <v/>
      </c>
      <c r="NR456" s="34">
        <f>IF(LR456&lt;0.9,0,IF(AND(LR456&gt;1.1),0,1))</f>
        <v/>
      </c>
      <c r="NS456" s="34">
        <f>IF(LS456&lt;0.9,0,IF(AND(LS456&gt;1.1),0,1))</f>
        <v/>
      </c>
      <c r="NT456" s="32">
        <f>IF(NF456&gt;99,1,0)</f>
        <v/>
      </c>
      <c r="NU456" s="32">
        <f>IF(NQ456&gt;0.0799,1,0)</f>
        <v/>
      </c>
      <c r="NV456" s="32">
        <f>IF(NQ456&gt;NJ456,1,0)</f>
        <v/>
      </c>
      <c r="NW456" s="32">
        <f>NT456+NU456+NV456+NR456+NS456</f>
        <v/>
      </c>
      <c r="NX456">
        <f>IF(NP456=5,"LayAway0-1",IF(AND(NW456=5),"BackAway0-1",""))</f>
        <v/>
      </c>
      <c r="NY456">
        <f>IF(NP456=5,KO456,IF(AND(NW456=5),KO456,""))</f>
        <v/>
      </c>
      <c r="NZ456">
        <f>IF(NP456=5,"Match Odds",IF(AND(NW456=5),"Match Odds",""))</f>
        <v/>
      </c>
      <c r="OA456">
        <f>IF(NP456=5,KP456,IF(AND(NW456=5),KP456,""))</f>
        <v/>
      </c>
      <c r="OB456">
        <f>IF(NP456=5,"MATCH_ODDS",IF(AND(NW456=5),"MATCH_ODDS",""))</f>
        <v/>
      </c>
      <c r="OC456">
        <f>IF(NP456=5,"LAY",IF(AND(NW456=5),"BACK",""))</f>
        <v/>
      </c>
    </row>
    <row r="457" ht="16.5" customHeight="1" thickBot="1" thickTop="1">
      <c r="A457" s="2" t="n"/>
      <c r="KN457" s="1">
        <f>IF(INDEX(#REF!,MATCH('HT 0-1'!D457,#REF!,0))=INDEX(#REF!,MATCH('HT 0-1'!D457,#REF!,0)),INDEX(#REF!,MATCH('HT 0-1'!D457,#REF!,0)),"ERROR")</f>
        <v/>
      </c>
      <c r="KO457" s="1">
        <f>IF(INDEX(#REF!,MATCH('HT 0-1'!E457,#REF!,0))=INDEX(#REF!,MATCH('HT 0-1'!E457,#REF!,0)),INDEX(#REF!,MATCH('HT 0-1'!E457,#REF!,0)),"ERROR")</f>
        <v/>
      </c>
      <c r="KP457" s="1">
        <f>KN457&amp;" v "&amp;KO457</f>
        <v/>
      </c>
      <c r="KQ457">
        <f>B457&amp;"_"&amp;C457</f>
        <v/>
      </c>
      <c r="KR457" s="1">
        <f>IF((HW457/KK457)&lt;0.335,"G",IF((HW457/KK457)&gt;0.67,"R","A"))</f>
        <v/>
      </c>
      <c r="KS457" s="1">
        <f>IF((HX457/KK457)&lt;0.335,"G",IF((HX457/KK457)&gt;0.67,"R","A"))</f>
        <v/>
      </c>
      <c r="KT457" s="1">
        <f>IF((IH457/KK457)&lt;0.335,"G",IF((IH457/KK457)&gt;0.67,"R","A"))</f>
        <v/>
      </c>
      <c r="KU457" s="1">
        <f>IF((II457/KK457)&lt;0.335,"G",IF((II457/KK457)&gt;0.67,"R","A"))</f>
        <v/>
      </c>
      <c r="KV457" s="1">
        <f>IF((HZ457/KK457)&lt;0.335,"G",IF((HZ457/KK457)&gt;0.67,"R","A"))</f>
        <v/>
      </c>
      <c r="KW457" s="1">
        <f>IF((HY457/KK457)&lt;0.335,"G",IF((HY457/KK457)&gt;0.67,"R","A"))</f>
        <v/>
      </c>
      <c r="KX457" s="1">
        <f>IF((IK457/KK457)&lt;0.335,"G",IF((IK457/KK457)&gt;0.67,"R","A"))</f>
        <v/>
      </c>
      <c r="KY457" s="1">
        <f>IF((IJ457/KK457)&lt;0.335,"G",IF((IJ457/KK457)&gt;0.67,"R","A"))</f>
        <v/>
      </c>
      <c r="KZ457" s="1">
        <f>IF((HQ457/KK457)&lt;0.335,"G",IF((HQ457/KK457)&gt;0.67,"R","A"))</f>
        <v/>
      </c>
      <c r="LA457" s="1">
        <f>IF((IB457/KK457)&lt;0.335,"G",IF((IB457/KK457)&gt;0.67,"R","A"))</f>
        <v/>
      </c>
      <c r="LB457">
        <f>IF(LQ457="0-1",INDEX(Scrape!#REF!,MATCH('HT 0-1'!KP457,Scrape!$B:$B,0)),"")</f>
        <v/>
      </c>
      <c r="LC457">
        <f>IF(LQ457="0-1",INDEX(Scrape!$A:$A,MATCH('HT 0-1'!KP457,Scrape!$B:$B,0)),"")</f>
        <v/>
      </c>
      <c r="LD457">
        <f>IF(LQ457="0-1",INDEX(Scrape!$B:$B,MATCH('HT 0-1'!KP457,Scrape!$B:$B,0)),"")</f>
        <v/>
      </c>
      <c r="LE457">
        <f>IF(LQ457="0-1",INDEX(Scrape!$C:$C,MATCH('HT 0-1'!KP457,Scrape!$B:$B,0)),"")</f>
        <v/>
      </c>
      <c r="LF457">
        <f>IF(LQ457="0-1",INDEX(Scrape!$D:$D,MATCH('HT 0-1'!KP457,Scrape!$B:$B,0)),"")</f>
        <v/>
      </c>
      <c r="LG457">
        <f>IF(LQ457="0-1",INDEX(Scrape!$E:$E,MATCH('HT 0-1'!KP457,Scrape!$B:$B,0)),"")</f>
        <v/>
      </c>
      <c r="LH457">
        <f>IF(LQ457="0-1",INDEX(Scrape!$F:$F,MATCH('HT 0-1'!KP457,Scrape!$B:$B,0)),"")</f>
        <v/>
      </c>
      <c r="LI457">
        <f>IF(LQ457="0-1",INDEX(Scrape!$G:$G,MATCH('HT 0-1'!KP457,Scrape!$B:$B,0)),"")</f>
        <v/>
      </c>
      <c r="LJ457">
        <f>IF(LQ457="0-1",INDEX(Scrape!$H:$H,MATCH('HT 0-1'!KP457,Scrape!$B:$B,0)),"")</f>
        <v/>
      </c>
      <c r="LK457">
        <f>IF(LQ457="0-1",INDEX(Scrape!$I:$I,MATCH('HT 0-1'!KP457,Scrape!$B:$B,0)),"")</f>
        <v/>
      </c>
      <c r="LL457">
        <f>IF(LQ457="0-1",INDEX(Scrape!$J:$J,MATCH('HT 0-1'!KP457,Scrape!$B:$B,0)),"")</f>
        <v/>
      </c>
      <c r="LM457">
        <f>IF(LQ457="0-1",INDEX(Scrape!$K:$K,MATCH('HT 0-1'!KP457,Scrape!$B:$B,0)),"")</f>
        <v/>
      </c>
      <c r="LN457">
        <f>IF(LQ457="0-1",INDEX(Scrape!$L:$L,MATCH('HT 0-1'!KP457,Scrape!$B:$B,0)),"")</f>
        <v/>
      </c>
      <c r="LO457">
        <f>IF(LQ457="0-1",INDEX(Scrape!$M:$M,MATCH('HT 0-1'!KP457,Scrape!$B:$B,0)),"")</f>
        <v/>
      </c>
      <c r="LP457">
        <f>IF(LQ457="0-1",INDEX(Scrape!$N:$N,MATCH('HT 0-1'!KP457,Scrape!$B:$B,0)),"")</f>
        <v/>
      </c>
      <c r="LQ457">
        <f>INDEX(Scrape!$O:$O,MATCH('HT 0-1'!KP457,Scrape!$B:$B,0))</f>
        <v/>
      </c>
      <c r="LR457">
        <f>(1/LJ457)+(1/LI457)+(1/LH457)</f>
        <v/>
      </c>
      <c r="LS457">
        <f>(1/LG457)+(1/LF457)+(1/LE457)</f>
        <v/>
      </c>
      <c r="LT457" s="8">
        <f>IF(INDEX(#REF!,MATCH(KQ457,#REF!,0))=INDEX(#REF!,MATCH(KQ457,#REF!,0)),INDEX(#REF!,MATCH(KQ457,#REF!,0)),"ERROR")</f>
        <v/>
      </c>
      <c r="LU457" s="4">
        <f>IF(KR457="G",2,IF(KR457="R",0.5,IF(KR457="A",1)))</f>
        <v/>
      </c>
      <c r="LV457" s="4">
        <f>IF(KS457="G",0.5,IF(KS457="R",2,IF(KS457="A",1)))</f>
        <v/>
      </c>
      <c r="LW457" s="4">
        <f>IF(KT457="G",2,IF(KT457="R",0.5,IF(KT457="A",1)))</f>
        <v/>
      </c>
      <c r="LX457" s="4">
        <f>IF(KU457="G",0.5,IF(KU457="R",2,IF(KU457="A",1)))</f>
        <v/>
      </c>
      <c r="LY457" s="7">
        <f>(LK457*(LU457+LX457)+(LL457*(LU457+LX457)))</f>
        <v/>
      </c>
      <c r="LZ457" s="7">
        <f>(LN457*(LV457+LW457)+(LO457*(LV457+LW457)))</f>
        <v/>
      </c>
      <c r="MA457" s="11">
        <f>LY457-LZ457</f>
        <v/>
      </c>
      <c r="MB457" s="5">
        <f>MA457+2</f>
        <v/>
      </c>
      <c r="MC457" s="6">
        <f>MA457-2</f>
        <v/>
      </c>
      <c r="MD457" s="4">
        <f>LE457</f>
        <v/>
      </c>
      <c r="ME457" s="9">
        <f>IF(MD457=0,1000,MD457+0.75)</f>
        <v/>
      </c>
      <c r="MF457" s="10">
        <f>IF(MD457=0,0,MD457-0.75)</f>
        <v/>
      </c>
      <c r="MG457" s="4">
        <f>((LM457*(LU457+LX457))-((LP457*(LV457+LW457))))</f>
        <v/>
      </c>
      <c r="MH457" s="9">
        <f>MG457*1.2</f>
        <v/>
      </c>
      <c r="MI457" s="10">
        <f>MG457*0.8</f>
        <v/>
      </c>
      <c r="MJ457">
        <f>IFERROR(NX457,"")</f>
        <v/>
      </c>
      <c r="MK457">
        <f>IFERROR(NY457,"")</f>
        <v/>
      </c>
      <c r="ML457">
        <f>IFERROR(NZ457,"")</f>
        <v/>
      </c>
      <c r="MM457">
        <f>IFERROR(OA457,"")</f>
        <v/>
      </c>
      <c r="MN457">
        <f>IFERROR(OB457,"")</f>
        <v/>
      </c>
      <c r="MO457">
        <f>IFERROR(OC457,"")</f>
        <v/>
      </c>
      <c r="MP457" s="1">
        <f>COUNTIFS(#REF!,LT457,#REF!,1,#REF!,"&gt;="&amp;MC457,#REF!,"&lt;="&amp;MB457,#REF!,"&lt;="&amp;ME457,#REF!,"&gt;="&amp;MF457,#REF!,"="&amp;KV457,#REF!,"="&amp;KX457)</f>
        <v/>
      </c>
      <c r="MQ457" s="1">
        <f>COUNTIFS(#REF!,LT457,#REF!,0,#REF!,"&gt;="&amp;MC457,#REF!,"&lt;="&amp;MB457,#REF!,"&lt;="&amp;ME457,#REF!,"&gt;="&amp;MF457,#REF!,"="&amp;KV457,#REF!,"="&amp;KX457)</f>
        <v/>
      </c>
      <c r="MR457" s="1">
        <f>COUNTIFS(#REF!,LT457,#REF!,1,#REF!,"&gt;="&amp;MC457,#REF!,"&lt;="&amp;MB457,#REF!,"&lt;="&amp;ME457,#REF!,"&gt;="&amp;MF457,#REF!,"="&amp;KW457,#REF!,"="&amp;KY457)</f>
        <v/>
      </c>
      <c r="MS457" s="1">
        <f>COUNTIFS(#REF!,LT457,#REF!,0,#REF!,"&gt;="&amp;MC457,#REF!,"&lt;="&amp;MB457,#REF!,"&lt;="&amp;ME457,#REF!,"&gt;="&amp;MF457,#REF!,"="&amp;KW457,#REF!,"="&amp;KY457)</f>
        <v/>
      </c>
      <c r="MT457" s="1">
        <f>COUNTIFS(#REF!,LT457,#REF!,1,#REF!,"&gt;="&amp;MI457,#REF!,"&lt;="&amp;MH457,#REF!,"&lt;="&amp;ME457,#REF!,"&gt;="&amp;MF457)</f>
        <v/>
      </c>
      <c r="MU457" s="1">
        <f>COUNTIFS(#REF!,LT457,#REF!,0,#REF!,"&gt;="&amp;MI457,#REF!,"&lt;="&amp;MH457,#REF!,"&lt;="&amp;ME457,#REF!,"&gt;="&amp;MF457)</f>
        <v/>
      </c>
      <c r="MV457" s="1">
        <f>COUNTIFS(#REF!,LT457,#REF!,1,#REF!,"&gt;="&amp;MI457,#REF!,"&lt;="&amp;MH457,#REF!,"="&amp;KZ457,#REF!,"="&amp;LA457,#REF!,"&lt;="&amp;ME457,#REF!,"&gt;="&amp;MF457)</f>
        <v/>
      </c>
      <c r="MW457" s="1">
        <f>COUNTIFS(#REF!,LT457,#REF!,0,#REF!,"&gt;="&amp;MI457,#REF!,"&lt;="&amp;MH457,#REF!,"="&amp;KZ457,#REF!,"="&amp;LA457,#REF!,"&lt;="&amp;ME457,#REF!,"&gt;="&amp;MF457)</f>
        <v/>
      </c>
      <c r="MX457" s="1">
        <f>COUNTIFS(#REF!,LT457,#REF!,1,#REF!,"&gt;="&amp;MC457,#REF!,"&lt;="&amp;MB457,#REF!,"&lt;="&amp;ME457,#REF!,"&gt;="&amp;MF457)</f>
        <v/>
      </c>
      <c r="MY457" s="1">
        <f>COUNTIFS(#REF!,LT457,#REF!,0,#REF!,"&gt;="&amp;MC457,#REF!,"&lt;="&amp;MB457,#REF!,"&lt;="&amp;ME457,#REF!,"&gt;="&amp;MF457)</f>
        <v/>
      </c>
      <c r="MZ457" s="1">
        <f>COUNTIFS(#REF!,LT457,#REF!,1,#REF!,"&lt;="&amp;ME457,#REF!,"&gt;="&amp;MF457,#REF!,"="&amp;KV457,#REF!,"="&amp;KX457)</f>
        <v/>
      </c>
      <c r="NA457" s="1">
        <f>COUNTIFS(#REF!,LT457,#REF!,0,#REF!,"&lt;="&amp;ME457,#REF!,"&gt;="&amp;MF457,#REF!,"="&amp;KV457,#REF!,"="&amp;KX457)</f>
        <v/>
      </c>
      <c r="NB457" s="1">
        <f>COUNTIFS(#REF!,LT457,#REF!,1,#REF!,"&lt;="&amp;ME457,#REF!,"&gt;="&amp;MF457,#REF!,"="&amp;KW457,#REF!,"="&amp;KY457)</f>
        <v/>
      </c>
      <c r="NC457" s="1">
        <f>COUNTIFS(#REF!,LT457,#REF!,0,#REF!,"&lt;="&amp;ME457,#REF!,"&gt;="&amp;MF457,#REF!,"="&amp;KW457,#REF!,"="&amp;KY457)</f>
        <v/>
      </c>
      <c r="ND457" s="1">
        <f>MP457+MR457+MT457+MV457+MX457+MZ457+NB457</f>
        <v/>
      </c>
      <c r="NE457" s="1">
        <f>MQ457+MS457+MU457+MW457+MY457+NA457+NC457</f>
        <v/>
      </c>
      <c r="NF457" s="1">
        <f>ND457+NE457</f>
        <v/>
      </c>
      <c r="NG457" s="33">
        <f>ND457/(ND457+NE457)</f>
        <v/>
      </c>
      <c r="NH457" s="3">
        <f>1/NG457</f>
        <v/>
      </c>
      <c r="NI457" s="1">
        <f>LI457</f>
        <v/>
      </c>
      <c r="NJ457" s="79">
        <f>((1-NG457)*(1/(NI457-1))*0.98-(NG457*1))</f>
        <v/>
      </c>
      <c r="NK457" s="34">
        <f>IF(LR457&lt;0.9,0,IF(AND(LR457&gt;1.1),0,1))</f>
        <v/>
      </c>
      <c r="NL457" s="34">
        <f>IF(LS457&lt;0.9,0,IF(AND(LS457&gt;1.1),0,1))</f>
        <v/>
      </c>
      <c r="NM457" s="32">
        <f>IF(NF457&gt;99,1,0)</f>
        <v/>
      </c>
      <c r="NN457" s="32">
        <f>IF(NJ457&gt;0.0799,1,0)</f>
        <v/>
      </c>
      <c r="NO457" s="32">
        <f>IF(NJ457&gt;NQ457,1,0)</f>
        <v/>
      </c>
      <c r="NP457" s="32">
        <f>NM457+NN457+NO457+NK457+NL457</f>
        <v/>
      </c>
      <c r="NQ457" s="79">
        <f>(((100*NG457)*(NI457-1)*0.98)-((1-NG457)*100))/100</f>
        <v/>
      </c>
      <c r="NR457" s="34">
        <f>IF(LR457&lt;0.9,0,IF(AND(LR457&gt;1.1),0,1))</f>
        <v/>
      </c>
      <c r="NS457" s="34">
        <f>IF(LS457&lt;0.9,0,IF(AND(LS457&gt;1.1),0,1))</f>
        <v/>
      </c>
      <c r="NT457" s="32">
        <f>IF(NF457&gt;99,1,0)</f>
        <v/>
      </c>
      <c r="NU457" s="32">
        <f>IF(NQ457&gt;0.0799,1,0)</f>
        <v/>
      </c>
      <c r="NV457" s="32">
        <f>IF(NQ457&gt;NJ457,1,0)</f>
        <v/>
      </c>
      <c r="NW457" s="32">
        <f>NT457+NU457+NV457+NR457+NS457</f>
        <v/>
      </c>
      <c r="NX457">
        <f>IF(NP457=5,"LayAway0-1",IF(AND(NW457=5),"BackAway0-1",""))</f>
        <v/>
      </c>
      <c r="NY457">
        <f>IF(NP457=5,KO457,IF(AND(NW457=5),KO457,""))</f>
        <v/>
      </c>
      <c r="NZ457">
        <f>IF(NP457=5,"Match Odds",IF(AND(NW457=5),"Match Odds",""))</f>
        <v/>
      </c>
      <c r="OA457">
        <f>IF(NP457=5,KP457,IF(AND(NW457=5),KP457,""))</f>
        <v/>
      </c>
      <c r="OB457">
        <f>IF(NP457=5,"MATCH_ODDS",IF(AND(NW457=5),"MATCH_ODDS",""))</f>
        <v/>
      </c>
      <c r="OC457">
        <f>IF(NP457=5,"LAY",IF(AND(NW457=5),"BACK",""))</f>
        <v/>
      </c>
    </row>
    <row r="458" ht="16.5" customHeight="1" thickBot="1" thickTop="1">
      <c r="A458" s="2" t="n"/>
      <c r="KN458" s="1">
        <f>IF(INDEX(#REF!,MATCH('HT 0-1'!D458,#REF!,0))=INDEX(#REF!,MATCH('HT 0-1'!D458,#REF!,0)),INDEX(#REF!,MATCH('HT 0-1'!D458,#REF!,0)),"ERROR")</f>
        <v/>
      </c>
      <c r="KO458" s="1">
        <f>IF(INDEX(#REF!,MATCH('HT 0-1'!E458,#REF!,0))=INDEX(#REF!,MATCH('HT 0-1'!E458,#REF!,0)),INDEX(#REF!,MATCH('HT 0-1'!E458,#REF!,0)),"ERROR")</f>
        <v/>
      </c>
      <c r="KP458" s="1">
        <f>KN458&amp;" v "&amp;KO458</f>
        <v/>
      </c>
      <c r="KQ458">
        <f>B458&amp;"_"&amp;C458</f>
        <v/>
      </c>
      <c r="KR458" s="1">
        <f>IF((HW458/KK458)&lt;0.335,"G",IF((HW458/KK458)&gt;0.67,"R","A"))</f>
        <v/>
      </c>
      <c r="KS458" s="1">
        <f>IF((HX458/KK458)&lt;0.335,"G",IF((HX458/KK458)&gt;0.67,"R","A"))</f>
        <v/>
      </c>
      <c r="KT458" s="1">
        <f>IF((IH458/KK458)&lt;0.335,"G",IF((IH458/KK458)&gt;0.67,"R","A"))</f>
        <v/>
      </c>
      <c r="KU458" s="1">
        <f>IF((II458/KK458)&lt;0.335,"G",IF((II458/KK458)&gt;0.67,"R","A"))</f>
        <v/>
      </c>
      <c r="KV458" s="1">
        <f>IF((HZ458/KK458)&lt;0.335,"G",IF((HZ458/KK458)&gt;0.67,"R","A"))</f>
        <v/>
      </c>
      <c r="KW458" s="1">
        <f>IF((HY458/KK458)&lt;0.335,"G",IF((HY458/KK458)&gt;0.67,"R","A"))</f>
        <v/>
      </c>
      <c r="KX458" s="1">
        <f>IF((IK458/KK458)&lt;0.335,"G",IF((IK458/KK458)&gt;0.67,"R","A"))</f>
        <v/>
      </c>
      <c r="KY458" s="1">
        <f>IF((IJ458/KK458)&lt;0.335,"G",IF((IJ458/KK458)&gt;0.67,"R","A"))</f>
        <v/>
      </c>
      <c r="KZ458" s="1">
        <f>IF((HQ458/KK458)&lt;0.335,"G",IF((HQ458/KK458)&gt;0.67,"R","A"))</f>
        <v/>
      </c>
      <c r="LA458" s="1">
        <f>IF((IB458/KK458)&lt;0.335,"G",IF((IB458/KK458)&gt;0.67,"R","A"))</f>
        <v/>
      </c>
      <c r="LB458">
        <f>IF(LQ458="0-1",INDEX(Scrape!#REF!,MATCH('HT 0-1'!KP458,Scrape!$B:$B,0)),"")</f>
        <v/>
      </c>
      <c r="LC458">
        <f>IF(LQ458="0-1",INDEX(Scrape!$A:$A,MATCH('HT 0-1'!KP458,Scrape!$B:$B,0)),"")</f>
        <v/>
      </c>
      <c r="LD458">
        <f>IF(LQ458="0-1",INDEX(Scrape!$B:$B,MATCH('HT 0-1'!KP458,Scrape!$B:$B,0)),"")</f>
        <v/>
      </c>
      <c r="LE458">
        <f>IF(LQ458="0-1",INDEX(Scrape!$C:$C,MATCH('HT 0-1'!KP458,Scrape!$B:$B,0)),"")</f>
        <v/>
      </c>
      <c r="LF458">
        <f>IF(LQ458="0-1",INDEX(Scrape!$D:$D,MATCH('HT 0-1'!KP458,Scrape!$B:$B,0)),"")</f>
        <v/>
      </c>
      <c r="LG458">
        <f>IF(LQ458="0-1",INDEX(Scrape!$E:$E,MATCH('HT 0-1'!KP458,Scrape!$B:$B,0)),"")</f>
        <v/>
      </c>
      <c r="LH458">
        <f>IF(LQ458="0-1",INDEX(Scrape!$F:$F,MATCH('HT 0-1'!KP458,Scrape!$B:$B,0)),"")</f>
        <v/>
      </c>
      <c r="LI458">
        <f>IF(LQ458="0-1",INDEX(Scrape!$G:$G,MATCH('HT 0-1'!KP458,Scrape!$B:$B,0)),"")</f>
        <v/>
      </c>
      <c r="LJ458">
        <f>IF(LQ458="0-1",INDEX(Scrape!$H:$H,MATCH('HT 0-1'!KP458,Scrape!$B:$B,0)),"")</f>
        <v/>
      </c>
      <c r="LK458">
        <f>IF(LQ458="0-1",INDEX(Scrape!$I:$I,MATCH('HT 0-1'!KP458,Scrape!$B:$B,0)),"")</f>
        <v/>
      </c>
      <c r="LL458">
        <f>IF(LQ458="0-1",INDEX(Scrape!$J:$J,MATCH('HT 0-1'!KP458,Scrape!$B:$B,0)),"")</f>
        <v/>
      </c>
      <c r="LM458">
        <f>IF(LQ458="0-1",INDEX(Scrape!$K:$K,MATCH('HT 0-1'!KP458,Scrape!$B:$B,0)),"")</f>
        <v/>
      </c>
      <c r="LN458">
        <f>IF(LQ458="0-1",INDEX(Scrape!$L:$L,MATCH('HT 0-1'!KP458,Scrape!$B:$B,0)),"")</f>
        <v/>
      </c>
      <c r="LO458">
        <f>IF(LQ458="0-1",INDEX(Scrape!$M:$M,MATCH('HT 0-1'!KP458,Scrape!$B:$B,0)),"")</f>
        <v/>
      </c>
      <c r="LP458">
        <f>IF(LQ458="0-1",INDEX(Scrape!$N:$N,MATCH('HT 0-1'!KP458,Scrape!$B:$B,0)),"")</f>
        <v/>
      </c>
      <c r="LQ458">
        <f>INDEX(Scrape!$O:$O,MATCH('HT 0-1'!KP458,Scrape!$B:$B,0))</f>
        <v/>
      </c>
      <c r="LR458">
        <f>(1/LJ458)+(1/LI458)+(1/LH458)</f>
        <v/>
      </c>
      <c r="LS458">
        <f>(1/LG458)+(1/LF458)+(1/LE458)</f>
        <v/>
      </c>
      <c r="LT458" s="8">
        <f>IF(INDEX(#REF!,MATCH(KQ458,#REF!,0))=INDEX(#REF!,MATCH(KQ458,#REF!,0)),INDEX(#REF!,MATCH(KQ458,#REF!,0)),"ERROR")</f>
        <v/>
      </c>
      <c r="LU458" s="4">
        <f>IF(KR458="G",2,IF(KR458="R",0.5,IF(KR458="A",1)))</f>
        <v/>
      </c>
      <c r="LV458" s="4">
        <f>IF(KS458="G",0.5,IF(KS458="R",2,IF(KS458="A",1)))</f>
        <v/>
      </c>
      <c r="LW458" s="4">
        <f>IF(KT458="G",2,IF(KT458="R",0.5,IF(KT458="A",1)))</f>
        <v/>
      </c>
      <c r="LX458" s="4">
        <f>IF(KU458="G",0.5,IF(KU458="R",2,IF(KU458="A",1)))</f>
        <v/>
      </c>
      <c r="LY458" s="7">
        <f>(LK458*(LU458+LX458)+(LL458*(LU458+LX458)))</f>
        <v/>
      </c>
      <c r="LZ458" s="7">
        <f>(LN458*(LV458+LW458)+(LO458*(LV458+LW458)))</f>
        <v/>
      </c>
      <c r="MA458" s="11">
        <f>LY458-LZ458</f>
        <v/>
      </c>
      <c r="MB458" s="5">
        <f>MA458+2</f>
        <v/>
      </c>
      <c r="MC458" s="6">
        <f>MA458-2</f>
        <v/>
      </c>
      <c r="MD458" s="4">
        <f>LE458</f>
        <v/>
      </c>
      <c r="ME458" s="9">
        <f>IF(MD458=0,1000,MD458+0.75)</f>
        <v/>
      </c>
      <c r="MF458" s="10">
        <f>IF(MD458=0,0,MD458-0.75)</f>
        <v/>
      </c>
      <c r="MG458" s="4">
        <f>((LM458*(LU458+LX458))-((LP458*(LV458+LW458))))</f>
        <v/>
      </c>
      <c r="MH458" s="9">
        <f>MG458*1.2</f>
        <v/>
      </c>
      <c r="MI458" s="10">
        <f>MG458*0.8</f>
        <v/>
      </c>
      <c r="MJ458">
        <f>IFERROR(NX458,"")</f>
        <v/>
      </c>
      <c r="MK458">
        <f>IFERROR(NY458,"")</f>
        <v/>
      </c>
      <c r="ML458">
        <f>IFERROR(NZ458,"")</f>
        <v/>
      </c>
      <c r="MM458">
        <f>IFERROR(OA458,"")</f>
        <v/>
      </c>
      <c r="MN458">
        <f>IFERROR(OB458,"")</f>
        <v/>
      </c>
      <c r="MO458">
        <f>IFERROR(OC458,"")</f>
        <v/>
      </c>
      <c r="MP458" s="1">
        <f>COUNTIFS(#REF!,LT458,#REF!,1,#REF!,"&gt;="&amp;MC458,#REF!,"&lt;="&amp;MB458,#REF!,"&lt;="&amp;ME458,#REF!,"&gt;="&amp;MF458,#REF!,"="&amp;KV458,#REF!,"="&amp;KX458)</f>
        <v/>
      </c>
      <c r="MQ458" s="1">
        <f>COUNTIFS(#REF!,LT458,#REF!,0,#REF!,"&gt;="&amp;MC458,#REF!,"&lt;="&amp;MB458,#REF!,"&lt;="&amp;ME458,#REF!,"&gt;="&amp;MF458,#REF!,"="&amp;KV458,#REF!,"="&amp;KX458)</f>
        <v/>
      </c>
      <c r="MR458" s="1">
        <f>COUNTIFS(#REF!,LT458,#REF!,1,#REF!,"&gt;="&amp;MC458,#REF!,"&lt;="&amp;MB458,#REF!,"&lt;="&amp;ME458,#REF!,"&gt;="&amp;MF458,#REF!,"="&amp;KW458,#REF!,"="&amp;KY458)</f>
        <v/>
      </c>
      <c r="MS458" s="1">
        <f>COUNTIFS(#REF!,LT458,#REF!,0,#REF!,"&gt;="&amp;MC458,#REF!,"&lt;="&amp;MB458,#REF!,"&lt;="&amp;ME458,#REF!,"&gt;="&amp;MF458,#REF!,"="&amp;KW458,#REF!,"="&amp;KY458)</f>
        <v/>
      </c>
      <c r="MT458" s="1">
        <f>COUNTIFS(#REF!,LT458,#REF!,1,#REF!,"&gt;="&amp;MI458,#REF!,"&lt;="&amp;MH458,#REF!,"&lt;="&amp;ME458,#REF!,"&gt;="&amp;MF458)</f>
        <v/>
      </c>
      <c r="MU458" s="1">
        <f>COUNTIFS(#REF!,LT458,#REF!,0,#REF!,"&gt;="&amp;MI458,#REF!,"&lt;="&amp;MH458,#REF!,"&lt;="&amp;ME458,#REF!,"&gt;="&amp;MF458)</f>
        <v/>
      </c>
      <c r="MV458" s="1">
        <f>COUNTIFS(#REF!,LT458,#REF!,1,#REF!,"&gt;="&amp;MI458,#REF!,"&lt;="&amp;MH458,#REF!,"="&amp;KZ458,#REF!,"="&amp;LA458,#REF!,"&lt;="&amp;ME458,#REF!,"&gt;="&amp;MF458)</f>
        <v/>
      </c>
      <c r="MW458" s="1">
        <f>COUNTIFS(#REF!,LT458,#REF!,0,#REF!,"&gt;="&amp;MI458,#REF!,"&lt;="&amp;MH458,#REF!,"="&amp;KZ458,#REF!,"="&amp;LA458,#REF!,"&lt;="&amp;ME458,#REF!,"&gt;="&amp;MF458)</f>
        <v/>
      </c>
      <c r="MX458" s="1">
        <f>COUNTIFS(#REF!,LT458,#REF!,1,#REF!,"&gt;="&amp;MC458,#REF!,"&lt;="&amp;MB458,#REF!,"&lt;="&amp;ME458,#REF!,"&gt;="&amp;MF458)</f>
        <v/>
      </c>
      <c r="MY458" s="1">
        <f>COUNTIFS(#REF!,LT458,#REF!,0,#REF!,"&gt;="&amp;MC458,#REF!,"&lt;="&amp;MB458,#REF!,"&lt;="&amp;ME458,#REF!,"&gt;="&amp;MF458)</f>
        <v/>
      </c>
      <c r="MZ458" s="1">
        <f>COUNTIFS(#REF!,LT458,#REF!,1,#REF!,"&lt;="&amp;ME458,#REF!,"&gt;="&amp;MF458,#REF!,"="&amp;KV458,#REF!,"="&amp;KX458)</f>
        <v/>
      </c>
      <c r="NA458" s="1">
        <f>COUNTIFS(#REF!,LT458,#REF!,0,#REF!,"&lt;="&amp;ME458,#REF!,"&gt;="&amp;MF458,#REF!,"="&amp;KV458,#REF!,"="&amp;KX458)</f>
        <v/>
      </c>
      <c r="NB458" s="1">
        <f>COUNTIFS(#REF!,LT458,#REF!,1,#REF!,"&lt;="&amp;ME458,#REF!,"&gt;="&amp;MF458,#REF!,"="&amp;KW458,#REF!,"="&amp;KY458)</f>
        <v/>
      </c>
      <c r="NC458" s="1">
        <f>COUNTIFS(#REF!,LT458,#REF!,0,#REF!,"&lt;="&amp;ME458,#REF!,"&gt;="&amp;MF458,#REF!,"="&amp;KW458,#REF!,"="&amp;KY458)</f>
        <v/>
      </c>
      <c r="ND458" s="1">
        <f>MP458+MR458+MT458+MV458+MX458+MZ458+NB458</f>
        <v/>
      </c>
      <c r="NE458" s="1">
        <f>MQ458+MS458+MU458+MW458+MY458+NA458+NC458</f>
        <v/>
      </c>
      <c r="NF458" s="1">
        <f>ND458+NE458</f>
        <v/>
      </c>
      <c r="NG458" s="33">
        <f>ND458/(ND458+NE458)</f>
        <v/>
      </c>
      <c r="NH458" s="3">
        <f>1/NG458</f>
        <v/>
      </c>
      <c r="NI458" s="1">
        <f>LI458</f>
        <v/>
      </c>
      <c r="NJ458" s="79">
        <f>((1-NG458)*(1/(NI458-1))*0.98-(NG458*1))</f>
        <v/>
      </c>
      <c r="NK458" s="34">
        <f>IF(LR458&lt;0.9,0,IF(AND(LR458&gt;1.1),0,1))</f>
        <v/>
      </c>
      <c r="NL458" s="34">
        <f>IF(LS458&lt;0.9,0,IF(AND(LS458&gt;1.1),0,1))</f>
        <v/>
      </c>
      <c r="NM458" s="32">
        <f>IF(NF458&gt;99,1,0)</f>
        <v/>
      </c>
      <c r="NN458" s="32">
        <f>IF(NJ458&gt;0.0799,1,0)</f>
        <v/>
      </c>
      <c r="NO458" s="32">
        <f>IF(NJ458&gt;NQ458,1,0)</f>
        <v/>
      </c>
      <c r="NP458" s="32">
        <f>NM458+NN458+NO458+NK458+NL458</f>
        <v/>
      </c>
      <c r="NQ458" s="79">
        <f>(((100*NG458)*(NI458-1)*0.98)-((1-NG458)*100))/100</f>
        <v/>
      </c>
      <c r="NR458" s="34">
        <f>IF(LR458&lt;0.9,0,IF(AND(LR458&gt;1.1),0,1))</f>
        <v/>
      </c>
      <c r="NS458" s="34">
        <f>IF(LS458&lt;0.9,0,IF(AND(LS458&gt;1.1),0,1))</f>
        <v/>
      </c>
      <c r="NT458" s="32">
        <f>IF(NF458&gt;99,1,0)</f>
        <v/>
      </c>
      <c r="NU458" s="32">
        <f>IF(NQ458&gt;0.0799,1,0)</f>
        <v/>
      </c>
      <c r="NV458" s="32">
        <f>IF(NQ458&gt;NJ458,1,0)</f>
        <v/>
      </c>
      <c r="NW458" s="32">
        <f>NT458+NU458+NV458+NR458+NS458</f>
        <v/>
      </c>
      <c r="NX458">
        <f>IF(NP458=5,"LayAway0-1",IF(AND(NW458=5),"BackAway0-1",""))</f>
        <v/>
      </c>
      <c r="NY458">
        <f>IF(NP458=5,KO458,IF(AND(NW458=5),KO458,""))</f>
        <v/>
      </c>
      <c r="NZ458">
        <f>IF(NP458=5,"Match Odds",IF(AND(NW458=5),"Match Odds",""))</f>
        <v/>
      </c>
      <c r="OA458">
        <f>IF(NP458=5,KP458,IF(AND(NW458=5),KP458,""))</f>
        <v/>
      </c>
      <c r="OB458">
        <f>IF(NP458=5,"MATCH_ODDS",IF(AND(NW458=5),"MATCH_ODDS",""))</f>
        <v/>
      </c>
      <c r="OC458">
        <f>IF(NP458=5,"LAY",IF(AND(NW458=5),"BACK",""))</f>
        <v/>
      </c>
    </row>
    <row r="459" ht="16.5" customHeight="1" thickBot="1" thickTop="1">
      <c r="A459" s="2" t="n"/>
      <c r="KN459" s="1">
        <f>IF(INDEX(#REF!,MATCH('HT 0-1'!D459,#REF!,0))=INDEX(#REF!,MATCH('HT 0-1'!D459,#REF!,0)),INDEX(#REF!,MATCH('HT 0-1'!D459,#REF!,0)),"ERROR")</f>
        <v/>
      </c>
      <c r="KO459" s="1">
        <f>IF(INDEX(#REF!,MATCH('HT 0-1'!E459,#REF!,0))=INDEX(#REF!,MATCH('HT 0-1'!E459,#REF!,0)),INDEX(#REF!,MATCH('HT 0-1'!E459,#REF!,0)),"ERROR")</f>
        <v/>
      </c>
      <c r="KP459" s="1">
        <f>KN459&amp;" v "&amp;KO459</f>
        <v/>
      </c>
      <c r="KQ459">
        <f>B459&amp;"_"&amp;C459</f>
        <v/>
      </c>
      <c r="KR459" s="1">
        <f>IF((HW459/KK459)&lt;0.335,"G",IF((HW459/KK459)&gt;0.67,"R","A"))</f>
        <v/>
      </c>
      <c r="KS459" s="1">
        <f>IF((HX459/KK459)&lt;0.335,"G",IF((HX459/KK459)&gt;0.67,"R","A"))</f>
        <v/>
      </c>
      <c r="KT459" s="1">
        <f>IF((IH459/KK459)&lt;0.335,"G",IF((IH459/KK459)&gt;0.67,"R","A"))</f>
        <v/>
      </c>
      <c r="KU459" s="1">
        <f>IF((II459/KK459)&lt;0.335,"G",IF((II459/KK459)&gt;0.67,"R","A"))</f>
        <v/>
      </c>
      <c r="KV459" s="1">
        <f>IF((HZ459/KK459)&lt;0.335,"G",IF((HZ459/KK459)&gt;0.67,"R","A"))</f>
        <v/>
      </c>
      <c r="KW459" s="1">
        <f>IF((HY459/KK459)&lt;0.335,"G",IF((HY459/KK459)&gt;0.67,"R","A"))</f>
        <v/>
      </c>
      <c r="KX459" s="1">
        <f>IF((IK459/KK459)&lt;0.335,"G",IF((IK459/KK459)&gt;0.67,"R","A"))</f>
        <v/>
      </c>
      <c r="KY459" s="1">
        <f>IF((IJ459/KK459)&lt;0.335,"G",IF((IJ459/KK459)&gt;0.67,"R","A"))</f>
        <v/>
      </c>
      <c r="KZ459" s="1">
        <f>IF((HQ459/KK459)&lt;0.335,"G",IF((HQ459/KK459)&gt;0.67,"R","A"))</f>
        <v/>
      </c>
      <c r="LA459" s="1">
        <f>IF((IB459/KK459)&lt;0.335,"G",IF((IB459/KK459)&gt;0.67,"R","A"))</f>
        <v/>
      </c>
      <c r="LB459">
        <f>IF(LQ459="0-1",INDEX(Scrape!#REF!,MATCH('HT 0-1'!KP459,Scrape!$B:$B,0)),"")</f>
        <v/>
      </c>
      <c r="LC459">
        <f>IF(LQ459="0-1",INDEX(Scrape!$A:$A,MATCH('HT 0-1'!KP459,Scrape!$B:$B,0)),"")</f>
        <v/>
      </c>
      <c r="LD459">
        <f>IF(LQ459="0-1",INDEX(Scrape!$B:$B,MATCH('HT 0-1'!KP459,Scrape!$B:$B,0)),"")</f>
        <v/>
      </c>
      <c r="LE459">
        <f>IF(LQ459="0-1",INDEX(Scrape!$C:$C,MATCH('HT 0-1'!KP459,Scrape!$B:$B,0)),"")</f>
        <v/>
      </c>
      <c r="LF459">
        <f>IF(LQ459="0-1",INDEX(Scrape!$D:$D,MATCH('HT 0-1'!KP459,Scrape!$B:$B,0)),"")</f>
        <v/>
      </c>
      <c r="LG459">
        <f>IF(LQ459="0-1",INDEX(Scrape!$E:$E,MATCH('HT 0-1'!KP459,Scrape!$B:$B,0)),"")</f>
        <v/>
      </c>
      <c r="LH459">
        <f>IF(LQ459="0-1",INDEX(Scrape!$F:$F,MATCH('HT 0-1'!KP459,Scrape!$B:$B,0)),"")</f>
        <v/>
      </c>
      <c r="LI459">
        <f>IF(LQ459="0-1",INDEX(Scrape!$G:$G,MATCH('HT 0-1'!KP459,Scrape!$B:$B,0)),"")</f>
        <v/>
      </c>
      <c r="LJ459">
        <f>IF(LQ459="0-1",INDEX(Scrape!$H:$H,MATCH('HT 0-1'!KP459,Scrape!$B:$B,0)),"")</f>
        <v/>
      </c>
      <c r="LK459">
        <f>IF(LQ459="0-1",INDEX(Scrape!$I:$I,MATCH('HT 0-1'!KP459,Scrape!$B:$B,0)),"")</f>
        <v/>
      </c>
      <c r="LL459">
        <f>IF(LQ459="0-1",INDEX(Scrape!$J:$J,MATCH('HT 0-1'!KP459,Scrape!$B:$B,0)),"")</f>
        <v/>
      </c>
      <c r="LM459">
        <f>IF(LQ459="0-1",INDEX(Scrape!$K:$K,MATCH('HT 0-1'!KP459,Scrape!$B:$B,0)),"")</f>
        <v/>
      </c>
      <c r="LN459">
        <f>IF(LQ459="0-1",INDEX(Scrape!$L:$L,MATCH('HT 0-1'!KP459,Scrape!$B:$B,0)),"")</f>
        <v/>
      </c>
      <c r="LO459">
        <f>IF(LQ459="0-1",INDEX(Scrape!$M:$M,MATCH('HT 0-1'!KP459,Scrape!$B:$B,0)),"")</f>
        <v/>
      </c>
      <c r="LP459">
        <f>IF(LQ459="0-1",INDEX(Scrape!$N:$N,MATCH('HT 0-1'!KP459,Scrape!$B:$B,0)),"")</f>
        <v/>
      </c>
      <c r="LQ459">
        <f>INDEX(Scrape!$O:$O,MATCH('HT 0-1'!KP459,Scrape!$B:$B,0))</f>
        <v/>
      </c>
      <c r="LR459">
        <f>(1/LJ459)+(1/LI459)+(1/LH459)</f>
        <v/>
      </c>
      <c r="LS459">
        <f>(1/LG459)+(1/LF459)+(1/LE459)</f>
        <v/>
      </c>
      <c r="LT459" s="8">
        <f>IF(INDEX(#REF!,MATCH(KQ459,#REF!,0))=INDEX(#REF!,MATCH(KQ459,#REF!,0)),INDEX(#REF!,MATCH(KQ459,#REF!,0)),"ERROR")</f>
        <v/>
      </c>
      <c r="LU459" s="4">
        <f>IF(KR459="G",2,IF(KR459="R",0.5,IF(KR459="A",1)))</f>
        <v/>
      </c>
      <c r="LV459" s="4">
        <f>IF(KS459="G",0.5,IF(KS459="R",2,IF(KS459="A",1)))</f>
        <v/>
      </c>
      <c r="LW459" s="4">
        <f>IF(KT459="G",2,IF(KT459="R",0.5,IF(KT459="A",1)))</f>
        <v/>
      </c>
      <c r="LX459" s="4">
        <f>IF(KU459="G",0.5,IF(KU459="R",2,IF(KU459="A",1)))</f>
        <v/>
      </c>
      <c r="LY459" s="7">
        <f>(LK459*(LU459+LX459)+(LL459*(LU459+LX459)))</f>
        <v/>
      </c>
      <c r="LZ459" s="7">
        <f>(LN459*(LV459+LW459)+(LO459*(LV459+LW459)))</f>
        <v/>
      </c>
      <c r="MA459" s="11">
        <f>LY459-LZ459</f>
        <v/>
      </c>
      <c r="MB459" s="5">
        <f>MA459+2</f>
        <v/>
      </c>
      <c r="MC459" s="6">
        <f>MA459-2</f>
        <v/>
      </c>
      <c r="MD459" s="4">
        <f>LE459</f>
        <v/>
      </c>
      <c r="ME459" s="9">
        <f>IF(MD459=0,1000,MD459+0.75)</f>
        <v/>
      </c>
      <c r="MF459" s="10">
        <f>IF(MD459=0,0,MD459-0.75)</f>
        <v/>
      </c>
      <c r="MG459" s="4">
        <f>((LM459*(LU459+LX459))-((LP459*(LV459+LW459))))</f>
        <v/>
      </c>
      <c r="MH459" s="9">
        <f>MG459*1.2</f>
        <v/>
      </c>
      <c r="MI459" s="10">
        <f>MG459*0.8</f>
        <v/>
      </c>
      <c r="MJ459">
        <f>IFERROR(NX459,"")</f>
        <v/>
      </c>
      <c r="MK459">
        <f>IFERROR(NY459,"")</f>
        <v/>
      </c>
      <c r="ML459">
        <f>IFERROR(NZ459,"")</f>
        <v/>
      </c>
      <c r="MM459">
        <f>IFERROR(OA459,"")</f>
        <v/>
      </c>
      <c r="MN459">
        <f>IFERROR(OB459,"")</f>
        <v/>
      </c>
      <c r="MO459">
        <f>IFERROR(OC459,"")</f>
        <v/>
      </c>
      <c r="MP459" s="1">
        <f>COUNTIFS(#REF!,LT459,#REF!,1,#REF!,"&gt;="&amp;MC459,#REF!,"&lt;="&amp;MB459,#REF!,"&lt;="&amp;ME459,#REF!,"&gt;="&amp;MF459,#REF!,"="&amp;KV459,#REF!,"="&amp;KX459)</f>
        <v/>
      </c>
      <c r="MQ459" s="1">
        <f>COUNTIFS(#REF!,LT459,#REF!,0,#REF!,"&gt;="&amp;MC459,#REF!,"&lt;="&amp;MB459,#REF!,"&lt;="&amp;ME459,#REF!,"&gt;="&amp;MF459,#REF!,"="&amp;KV459,#REF!,"="&amp;KX459)</f>
        <v/>
      </c>
      <c r="MR459" s="1">
        <f>COUNTIFS(#REF!,LT459,#REF!,1,#REF!,"&gt;="&amp;MC459,#REF!,"&lt;="&amp;MB459,#REF!,"&lt;="&amp;ME459,#REF!,"&gt;="&amp;MF459,#REF!,"="&amp;KW459,#REF!,"="&amp;KY459)</f>
        <v/>
      </c>
      <c r="MS459" s="1">
        <f>COUNTIFS(#REF!,LT459,#REF!,0,#REF!,"&gt;="&amp;MC459,#REF!,"&lt;="&amp;MB459,#REF!,"&lt;="&amp;ME459,#REF!,"&gt;="&amp;MF459,#REF!,"="&amp;KW459,#REF!,"="&amp;KY459)</f>
        <v/>
      </c>
      <c r="MT459" s="1">
        <f>COUNTIFS(#REF!,LT459,#REF!,1,#REF!,"&gt;="&amp;MI459,#REF!,"&lt;="&amp;MH459,#REF!,"&lt;="&amp;ME459,#REF!,"&gt;="&amp;MF459)</f>
        <v/>
      </c>
      <c r="MU459" s="1">
        <f>COUNTIFS(#REF!,LT459,#REF!,0,#REF!,"&gt;="&amp;MI459,#REF!,"&lt;="&amp;MH459,#REF!,"&lt;="&amp;ME459,#REF!,"&gt;="&amp;MF459)</f>
        <v/>
      </c>
      <c r="MV459" s="1">
        <f>COUNTIFS(#REF!,LT459,#REF!,1,#REF!,"&gt;="&amp;MI459,#REF!,"&lt;="&amp;MH459,#REF!,"="&amp;KZ459,#REF!,"="&amp;LA459,#REF!,"&lt;="&amp;ME459,#REF!,"&gt;="&amp;MF459)</f>
        <v/>
      </c>
      <c r="MW459" s="1">
        <f>COUNTIFS(#REF!,LT459,#REF!,0,#REF!,"&gt;="&amp;MI459,#REF!,"&lt;="&amp;MH459,#REF!,"="&amp;KZ459,#REF!,"="&amp;LA459,#REF!,"&lt;="&amp;ME459,#REF!,"&gt;="&amp;MF459)</f>
        <v/>
      </c>
      <c r="MX459" s="1">
        <f>COUNTIFS(#REF!,LT459,#REF!,1,#REF!,"&gt;="&amp;MC459,#REF!,"&lt;="&amp;MB459,#REF!,"&lt;="&amp;ME459,#REF!,"&gt;="&amp;MF459)</f>
        <v/>
      </c>
      <c r="MY459" s="1">
        <f>COUNTIFS(#REF!,LT459,#REF!,0,#REF!,"&gt;="&amp;MC459,#REF!,"&lt;="&amp;MB459,#REF!,"&lt;="&amp;ME459,#REF!,"&gt;="&amp;MF459)</f>
        <v/>
      </c>
      <c r="MZ459" s="1">
        <f>COUNTIFS(#REF!,LT459,#REF!,1,#REF!,"&lt;="&amp;ME459,#REF!,"&gt;="&amp;MF459,#REF!,"="&amp;KV459,#REF!,"="&amp;KX459)</f>
        <v/>
      </c>
      <c r="NA459" s="1">
        <f>COUNTIFS(#REF!,LT459,#REF!,0,#REF!,"&lt;="&amp;ME459,#REF!,"&gt;="&amp;MF459,#REF!,"="&amp;KV459,#REF!,"="&amp;KX459)</f>
        <v/>
      </c>
      <c r="NB459" s="1">
        <f>COUNTIFS(#REF!,LT459,#REF!,1,#REF!,"&lt;="&amp;ME459,#REF!,"&gt;="&amp;MF459,#REF!,"="&amp;KW459,#REF!,"="&amp;KY459)</f>
        <v/>
      </c>
      <c r="NC459" s="1">
        <f>COUNTIFS(#REF!,LT459,#REF!,0,#REF!,"&lt;="&amp;ME459,#REF!,"&gt;="&amp;MF459,#REF!,"="&amp;KW459,#REF!,"="&amp;KY459)</f>
        <v/>
      </c>
      <c r="ND459" s="1">
        <f>MP459+MR459+MT459+MV459+MX459+MZ459+NB459</f>
        <v/>
      </c>
      <c r="NE459" s="1">
        <f>MQ459+MS459+MU459+MW459+MY459+NA459+NC459</f>
        <v/>
      </c>
      <c r="NF459" s="1">
        <f>ND459+NE459</f>
        <v/>
      </c>
      <c r="NG459" s="33">
        <f>ND459/(ND459+NE459)</f>
        <v/>
      </c>
      <c r="NH459" s="3">
        <f>1/NG459</f>
        <v/>
      </c>
      <c r="NI459" s="1">
        <f>LI459</f>
        <v/>
      </c>
      <c r="NJ459" s="79">
        <f>((1-NG459)*(1/(NI459-1))*0.98-(NG459*1))</f>
        <v/>
      </c>
      <c r="NK459" s="34">
        <f>IF(LR459&lt;0.9,0,IF(AND(LR459&gt;1.1),0,1))</f>
        <v/>
      </c>
      <c r="NL459" s="34">
        <f>IF(LS459&lt;0.9,0,IF(AND(LS459&gt;1.1),0,1))</f>
        <v/>
      </c>
      <c r="NM459" s="32">
        <f>IF(NF459&gt;99,1,0)</f>
        <v/>
      </c>
      <c r="NN459" s="32">
        <f>IF(NJ459&gt;0.0799,1,0)</f>
        <v/>
      </c>
      <c r="NO459" s="32">
        <f>IF(NJ459&gt;NQ459,1,0)</f>
        <v/>
      </c>
      <c r="NP459" s="32">
        <f>NM459+NN459+NO459+NK459+NL459</f>
        <v/>
      </c>
      <c r="NQ459" s="79">
        <f>(((100*NG459)*(NI459-1)*0.98)-((1-NG459)*100))/100</f>
        <v/>
      </c>
      <c r="NR459" s="34">
        <f>IF(LR459&lt;0.9,0,IF(AND(LR459&gt;1.1),0,1))</f>
        <v/>
      </c>
      <c r="NS459" s="34">
        <f>IF(LS459&lt;0.9,0,IF(AND(LS459&gt;1.1),0,1))</f>
        <v/>
      </c>
      <c r="NT459" s="32">
        <f>IF(NF459&gt;99,1,0)</f>
        <v/>
      </c>
      <c r="NU459" s="32">
        <f>IF(NQ459&gt;0.0799,1,0)</f>
        <v/>
      </c>
      <c r="NV459" s="32">
        <f>IF(NQ459&gt;NJ459,1,0)</f>
        <v/>
      </c>
      <c r="NW459" s="32">
        <f>NT459+NU459+NV459+NR459+NS459</f>
        <v/>
      </c>
      <c r="NX459">
        <f>IF(NP459=5,"LayAway0-1",IF(AND(NW459=5),"BackAway0-1",""))</f>
        <v/>
      </c>
      <c r="NY459">
        <f>IF(NP459=5,KO459,IF(AND(NW459=5),KO459,""))</f>
        <v/>
      </c>
      <c r="NZ459">
        <f>IF(NP459=5,"Match Odds",IF(AND(NW459=5),"Match Odds",""))</f>
        <v/>
      </c>
      <c r="OA459">
        <f>IF(NP459=5,KP459,IF(AND(NW459=5),KP459,""))</f>
        <v/>
      </c>
      <c r="OB459">
        <f>IF(NP459=5,"MATCH_ODDS",IF(AND(NW459=5),"MATCH_ODDS",""))</f>
        <v/>
      </c>
      <c r="OC459">
        <f>IF(NP459=5,"LAY",IF(AND(NW459=5),"BACK",""))</f>
        <v/>
      </c>
    </row>
    <row r="460" ht="16.5" customHeight="1" thickBot="1" thickTop="1">
      <c r="A460" s="2" t="n"/>
      <c r="KN460" s="1">
        <f>IF(INDEX(#REF!,MATCH('HT 0-1'!D460,#REF!,0))=INDEX(#REF!,MATCH('HT 0-1'!D460,#REF!,0)),INDEX(#REF!,MATCH('HT 0-1'!D460,#REF!,0)),"ERROR")</f>
        <v/>
      </c>
      <c r="KO460" s="1">
        <f>IF(INDEX(#REF!,MATCH('HT 0-1'!E460,#REF!,0))=INDEX(#REF!,MATCH('HT 0-1'!E460,#REF!,0)),INDEX(#REF!,MATCH('HT 0-1'!E460,#REF!,0)),"ERROR")</f>
        <v/>
      </c>
      <c r="KP460" s="1">
        <f>KN460&amp;" v "&amp;KO460</f>
        <v/>
      </c>
      <c r="KQ460">
        <f>B460&amp;"_"&amp;C460</f>
        <v/>
      </c>
      <c r="KR460" s="1">
        <f>IF((HW460/KK460)&lt;0.335,"G",IF((HW460/KK460)&gt;0.67,"R","A"))</f>
        <v/>
      </c>
      <c r="KS460" s="1">
        <f>IF((HX460/KK460)&lt;0.335,"G",IF((HX460/KK460)&gt;0.67,"R","A"))</f>
        <v/>
      </c>
      <c r="KT460" s="1">
        <f>IF((IH460/KK460)&lt;0.335,"G",IF((IH460/KK460)&gt;0.67,"R","A"))</f>
        <v/>
      </c>
      <c r="KU460" s="1">
        <f>IF((II460/KK460)&lt;0.335,"G",IF((II460/KK460)&gt;0.67,"R","A"))</f>
        <v/>
      </c>
      <c r="KV460" s="1">
        <f>IF((HZ460/KK460)&lt;0.335,"G",IF((HZ460/KK460)&gt;0.67,"R","A"))</f>
        <v/>
      </c>
      <c r="KW460" s="1">
        <f>IF((HY460/KK460)&lt;0.335,"G",IF((HY460/KK460)&gt;0.67,"R","A"))</f>
        <v/>
      </c>
      <c r="KX460" s="1">
        <f>IF((IK460/KK460)&lt;0.335,"G",IF((IK460/KK460)&gt;0.67,"R","A"))</f>
        <v/>
      </c>
      <c r="KY460" s="1">
        <f>IF((IJ460/KK460)&lt;0.335,"G",IF((IJ460/KK460)&gt;0.67,"R","A"))</f>
        <v/>
      </c>
      <c r="KZ460" s="1">
        <f>IF((HQ460/KK460)&lt;0.335,"G",IF((HQ460/KK460)&gt;0.67,"R","A"))</f>
        <v/>
      </c>
      <c r="LA460" s="1">
        <f>IF((IB460/KK460)&lt;0.335,"G",IF((IB460/KK460)&gt;0.67,"R","A"))</f>
        <v/>
      </c>
      <c r="LB460">
        <f>IF(LQ460="0-1",INDEX(Scrape!#REF!,MATCH('HT 0-1'!KP460,Scrape!$B:$B,0)),"")</f>
        <v/>
      </c>
      <c r="LC460">
        <f>IF(LQ460="0-1",INDEX(Scrape!$A:$A,MATCH('HT 0-1'!KP460,Scrape!$B:$B,0)),"")</f>
        <v/>
      </c>
      <c r="LD460">
        <f>IF(LQ460="0-1",INDEX(Scrape!$B:$B,MATCH('HT 0-1'!KP460,Scrape!$B:$B,0)),"")</f>
        <v/>
      </c>
      <c r="LE460">
        <f>IF(LQ460="0-1",INDEX(Scrape!$C:$C,MATCH('HT 0-1'!KP460,Scrape!$B:$B,0)),"")</f>
        <v/>
      </c>
      <c r="LF460">
        <f>IF(LQ460="0-1",INDEX(Scrape!$D:$D,MATCH('HT 0-1'!KP460,Scrape!$B:$B,0)),"")</f>
        <v/>
      </c>
      <c r="LG460">
        <f>IF(LQ460="0-1",INDEX(Scrape!$E:$E,MATCH('HT 0-1'!KP460,Scrape!$B:$B,0)),"")</f>
        <v/>
      </c>
      <c r="LH460">
        <f>IF(LQ460="0-1",INDEX(Scrape!$F:$F,MATCH('HT 0-1'!KP460,Scrape!$B:$B,0)),"")</f>
        <v/>
      </c>
      <c r="LI460">
        <f>IF(LQ460="0-1",INDEX(Scrape!$G:$G,MATCH('HT 0-1'!KP460,Scrape!$B:$B,0)),"")</f>
        <v/>
      </c>
      <c r="LJ460">
        <f>IF(LQ460="0-1",INDEX(Scrape!$H:$H,MATCH('HT 0-1'!KP460,Scrape!$B:$B,0)),"")</f>
        <v/>
      </c>
      <c r="LK460">
        <f>IF(LQ460="0-1",INDEX(Scrape!$I:$I,MATCH('HT 0-1'!KP460,Scrape!$B:$B,0)),"")</f>
        <v/>
      </c>
      <c r="LL460">
        <f>IF(LQ460="0-1",INDEX(Scrape!$J:$J,MATCH('HT 0-1'!KP460,Scrape!$B:$B,0)),"")</f>
        <v/>
      </c>
      <c r="LM460">
        <f>IF(LQ460="0-1",INDEX(Scrape!$K:$K,MATCH('HT 0-1'!KP460,Scrape!$B:$B,0)),"")</f>
        <v/>
      </c>
      <c r="LN460">
        <f>IF(LQ460="0-1",INDEX(Scrape!$L:$L,MATCH('HT 0-1'!KP460,Scrape!$B:$B,0)),"")</f>
        <v/>
      </c>
      <c r="LO460">
        <f>IF(LQ460="0-1",INDEX(Scrape!$M:$M,MATCH('HT 0-1'!KP460,Scrape!$B:$B,0)),"")</f>
        <v/>
      </c>
      <c r="LP460">
        <f>IF(LQ460="0-1",INDEX(Scrape!$N:$N,MATCH('HT 0-1'!KP460,Scrape!$B:$B,0)),"")</f>
        <v/>
      </c>
      <c r="LQ460">
        <f>INDEX(Scrape!$O:$O,MATCH('HT 0-1'!KP460,Scrape!$B:$B,0))</f>
        <v/>
      </c>
      <c r="LR460">
        <f>(1/LJ460)+(1/LI460)+(1/LH460)</f>
        <v/>
      </c>
      <c r="LS460">
        <f>(1/LG460)+(1/LF460)+(1/LE460)</f>
        <v/>
      </c>
      <c r="LT460" s="8">
        <f>IF(INDEX(#REF!,MATCH(KQ460,#REF!,0))=INDEX(#REF!,MATCH(KQ460,#REF!,0)),INDEX(#REF!,MATCH(KQ460,#REF!,0)),"ERROR")</f>
        <v/>
      </c>
      <c r="LU460" s="4">
        <f>IF(KR460="G",2,IF(KR460="R",0.5,IF(KR460="A",1)))</f>
        <v/>
      </c>
      <c r="LV460" s="4">
        <f>IF(KS460="G",0.5,IF(KS460="R",2,IF(KS460="A",1)))</f>
        <v/>
      </c>
      <c r="LW460" s="4">
        <f>IF(KT460="G",2,IF(KT460="R",0.5,IF(KT460="A",1)))</f>
        <v/>
      </c>
      <c r="LX460" s="4">
        <f>IF(KU460="G",0.5,IF(KU460="R",2,IF(KU460="A",1)))</f>
        <v/>
      </c>
      <c r="LY460" s="7">
        <f>(LK460*(LU460+LX460)+(LL460*(LU460+LX460)))</f>
        <v/>
      </c>
      <c r="LZ460" s="7">
        <f>(LN460*(LV460+LW460)+(LO460*(LV460+LW460)))</f>
        <v/>
      </c>
      <c r="MA460" s="11">
        <f>LY460-LZ460</f>
        <v/>
      </c>
      <c r="MB460" s="5">
        <f>MA460+2</f>
        <v/>
      </c>
      <c r="MC460" s="6">
        <f>MA460-2</f>
        <v/>
      </c>
      <c r="MD460" s="4">
        <f>LE460</f>
        <v/>
      </c>
      <c r="ME460" s="9">
        <f>IF(MD460=0,1000,MD460+0.75)</f>
        <v/>
      </c>
      <c r="MF460" s="10">
        <f>IF(MD460=0,0,MD460-0.75)</f>
        <v/>
      </c>
      <c r="MG460" s="4">
        <f>((LM460*(LU460+LX460))-((LP460*(LV460+LW460))))</f>
        <v/>
      </c>
      <c r="MH460" s="9">
        <f>MG460*1.2</f>
        <v/>
      </c>
      <c r="MI460" s="10">
        <f>MG460*0.8</f>
        <v/>
      </c>
      <c r="MJ460">
        <f>IFERROR(NX460,"")</f>
        <v/>
      </c>
      <c r="MK460">
        <f>IFERROR(NY460,"")</f>
        <v/>
      </c>
      <c r="ML460">
        <f>IFERROR(NZ460,"")</f>
        <v/>
      </c>
      <c r="MM460">
        <f>IFERROR(OA460,"")</f>
        <v/>
      </c>
      <c r="MN460">
        <f>IFERROR(OB460,"")</f>
        <v/>
      </c>
      <c r="MO460">
        <f>IFERROR(OC460,"")</f>
        <v/>
      </c>
      <c r="MP460" s="1">
        <f>COUNTIFS(#REF!,LT460,#REF!,1,#REF!,"&gt;="&amp;MC460,#REF!,"&lt;="&amp;MB460,#REF!,"&lt;="&amp;ME460,#REF!,"&gt;="&amp;MF460,#REF!,"="&amp;KV460,#REF!,"="&amp;KX460)</f>
        <v/>
      </c>
      <c r="MQ460" s="1">
        <f>COUNTIFS(#REF!,LT460,#REF!,0,#REF!,"&gt;="&amp;MC460,#REF!,"&lt;="&amp;MB460,#REF!,"&lt;="&amp;ME460,#REF!,"&gt;="&amp;MF460,#REF!,"="&amp;KV460,#REF!,"="&amp;KX460)</f>
        <v/>
      </c>
      <c r="MR460" s="1">
        <f>COUNTIFS(#REF!,LT460,#REF!,1,#REF!,"&gt;="&amp;MC460,#REF!,"&lt;="&amp;MB460,#REF!,"&lt;="&amp;ME460,#REF!,"&gt;="&amp;MF460,#REF!,"="&amp;KW460,#REF!,"="&amp;KY460)</f>
        <v/>
      </c>
      <c r="MS460" s="1">
        <f>COUNTIFS(#REF!,LT460,#REF!,0,#REF!,"&gt;="&amp;MC460,#REF!,"&lt;="&amp;MB460,#REF!,"&lt;="&amp;ME460,#REF!,"&gt;="&amp;MF460,#REF!,"="&amp;KW460,#REF!,"="&amp;KY460)</f>
        <v/>
      </c>
      <c r="MT460" s="1">
        <f>COUNTIFS(#REF!,LT460,#REF!,1,#REF!,"&gt;="&amp;MI460,#REF!,"&lt;="&amp;MH460,#REF!,"&lt;="&amp;ME460,#REF!,"&gt;="&amp;MF460)</f>
        <v/>
      </c>
      <c r="MU460" s="1">
        <f>COUNTIFS(#REF!,LT460,#REF!,0,#REF!,"&gt;="&amp;MI460,#REF!,"&lt;="&amp;MH460,#REF!,"&lt;="&amp;ME460,#REF!,"&gt;="&amp;MF460)</f>
        <v/>
      </c>
      <c r="MV460" s="1">
        <f>COUNTIFS(#REF!,LT460,#REF!,1,#REF!,"&gt;="&amp;MI460,#REF!,"&lt;="&amp;MH460,#REF!,"="&amp;KZ460,#REF!,"="&amp;LA460,#REF!,"&lt;="&amp;ME460,#REF!,"&gt;="&amp;MF460)</f>
        <v/>
      </c>
      <c r="MW460" s="1">
        <f>COUNTIFS(#REF!,LT460,#REF!,0,#REF!,"&gt;="&amp;MI460,#REF!,"&lt;="&amp;MH460,#REF!,"="&amp;KZ460,#REF!,"="&amp;LA460,#REF!,"&lt;="&amp;ME460,#REF!,"&gt;="&amp;MF460)</f>
        <v/>
      </c>
      <c r="MX460" s="1">
        <f>COUNTIFS(#REF!,LT460,#REF!,1,#REF!,"&gt;="&amp;MC460,#REF!,"&lt;="&amp;MB460,#REF!,"&lt;="&amp;ME460,#REF!,"&gt;="&amp;MF460)</f>
        <v/>
      </c>
      <c r="MY460" s="1">
        <f>COUNTIFS(#REF!,LT460,#REF!,0,#REF!,"&gt;="&amp;MC460,#REF!,"&lt;="&amp;MB460,#REF!,"&lt;="&amp;ME460,#REF!,"&gt;="&amp;MF460)</f>
        <v/>
      </c>
      <c r="MZ460" s="1">
        <f>COUNTIFS(#REF!,LT460,#REF!,1,#REF!,"&lt;="&amp;ME460,#REF!,"&gt;="&amp;MF460,#REF!,"="&amp;KV460,#REF!,"="&amp;KX460)</f>
        <v/>
      </c>
      <c r="NA460" s="1">
        <f>COUNTIFS(#REF!,LT460,#REF!,0,#REF!,"&lt;="&amp;ME460,#REF!,"&gt;="&amp;MF460,#REF!,"="&amp;KV460,#REF!,"="&amp;KX460)</f>
        <v/>
      </c>
      <c r="NB460" s="1">
        <f>COUNTIFS(#REF!,LT460,#REF!,1,#REF!,"&lt;="&amp;ME460,#REF!,"&gt;="&amp;MF460,#REF!,"="&amp;KW460,#REF!,"="&amp;KY460)</f>
        <v/>
      </c>
      <c r="NC460" s="1">
        <f>COUNTIFS(#REF!,LT460,#REF!,0,#REF!,"&lt;="&amp;ME460,#REF!,"&gt;="&amp;MF460,#REF!,"="&amp;KW460,#REF!,"="&amp;KY460)</f>
        <v/>
      </c>
      <c r="ND460" s="1">
        <f>MP460+MR460+MT460+MV460+MX460+MZ460+NB460</f>
        <v/>
      </c>
      <c r="NE460" s="1">
        <f>MQ460+MS460+MU460+MW460+MY460+NA460+NC460</f>
        <v/>
      </c>
      <c r="NF460" s="1">
        <f>ND460+NE460</f>
        <v/>
      </c>
      <c r="NG460" s="33">
        <f>ND460/(ND460+NE460)</f>
        <v/>
      </c>
      <c r="NH460" s="3">
        <f>1/NG460</f>
        <v/>
      </c>
      <c r="NI460" s="1">
        <f>LI460</f>
        <v/>
      </c>
      <c r="NJ460" s="79">
        <f>((1-NG460)*(1/(NI460-1))*0.98-(NG460*1))</f>
        <v/>
      </c>
      <c r="NK460" s="34">
        <f>IF(LR460&lt;0.9,0,IF(AND(LR460&gt;1.1),0,1))</f>
        <v/>
      </c>
      <c r="NL460" s="34">
        <f>IF(LS460&lt;0.9,0,IF(AND(LS460&gt;1.1),0,1))</f>
        <v/>
      </c>
      <c r="NM460" s="32">
        <f>IF(NF460&gt;99,1,0)</f>
        <v/>
      </c>
      <c r="NN460" s="32">
        <f>IF(NJ460&gt;0.0799,1,0)</f>
        <v/>
      </c>
      <c r="NO460" s="32">
        <f>IF(NJ460&gt;NQ460,1,0)</f>
        <v/>
      </c>
      <c r="NP460" s="32">
        <f>NM460+NN460+NO460+NK460+NL460</f>
        <v/>
      </c>
      <c r="NQ460" s="79">
        <f>(((100*NG460)*(NI460-1)*0.98)-((1-NG460)*100))/100</f>
        <v/>
      </c>
      <c r="NR460" s="34">
        <f>IF(LR460&lt;0.9,0,IF(AND(LR460&gt;1.1),0,1))</f>
        <v/>
      </c>
      <c r="NS460" s="34">
        <f>IF(LS460&lt;0.9,0,IF(AND(LS460&gt;1.1),0,1))</f>
        <v/>
      </c>
      <c r="NT460" s="32">
        <f>IF(NF460&gt;99,1,0)</f>
        <v/>
      </c>
      <c r="NU460" s="32">
        <f>IF(NQ460&gt;0.0799,1,0)</f>
        <v/>
      </c>
      <c r="NV460" s="32">
        <f>IF(NQ460&gt;NJ460,1,0)</f>
        <v/>
      </c>
      <c r="NW460" s="32">
        <f>NT460+NU460+NV460+NR460+NS460</f>
        <v/>
      </c>
      <c r="NX460">
        <f>IF(NP460=5,"LayAway0-1",IF(AND(NW460=5),"BackAway0-1",""))</f>
        <v/>
      </c>
      <c r="NY460">
        <f>IF(NP460=5,KO460,IF(AND(NW460=5),KO460,""))</f>
        <v/>
      </c>
      <c r="NZ460">
        <f>IF(NP460=5,"Match Odds",IF(AND(NW460=5),"Match Odds",""))</f>
        <v/>
      </c>
      <c r="OA460">
        <f>IF(NP460=5,KP460,IF(AND(NW460=5),KP460,""))</f>
        <v/>
      </c>
      <c r="OB460">
        <f>IF(NP460=5,"MATCH_ODDS",IF(AND(NW460=5),"MATCH_ODDS",""))</f>
        <v/>
      </c>
      <c r="OC460">
        <f>IF(NP460=5,"LAY",IF(AND(NW460=5),"BACK",""))</f>
        <v/>
      </c>
    </row>
    <row r="461" ht="16.5" customHeight="1" thickBot="1" thickTop="1">
      <c r="A461" s="2" t="n"/>
      <c r="KN461" s="1">
        <f>IF(INDEX(#REF!,MATCH('HT 0-1'!D461,#REF!,0))=INDEX(#REF!,MATCH('HT 0-1'!D461,#REF!,0)),INDEX(#REF!,MATCH('HT 0-1'!D461,#REF!,0)),"ERROR")</f>
        <v/>
      </c>
      <c r="KO461" s="1">
        <f>IF(INDEX(#REF!,MATCH('HT 0-1'!E461,#REF!,0))=INDEX(#REF!,MATCH('HT 0-1'!E461,#REF!,0)),INDEX(#REF!,MATCH('HT 0-1'!E461,#REF!,0)),"ERROR")</f>
        <v/>
      </c>
      <c r="KP461" s="1">
        <f>KN461&amp;" v "&amp;KO461</f>
        <v/>
      </c>
      <c r="KQ461">
        <f>B461&amp;"_"&amp;C461</f>
        <v/>
      </c>
      <c r="KR461" s="1">
        <f>IF((HW461/KK461)&lt;0.335,"G",IF((HW461/KK461)&gt;0.67,"R","A"))</f>
        <v/>
      </c>
      <c r="KS461" s="1">
        <f>IF((HX461/KK461)&lt;0.335,"G",IF((HX461/KK461)&gt;0.67,"R","A"))</f>
        <v/>
      </c>
      <c r="KT461" s="1">
        <f>IF((IH461/KK461)&lt;0.335,"G",IF((IH461/KK461)&gt;0.67,"R","A"))</f>
        <v/>
      </c>
      <c r="KU461" s="1">
        <f>IF((II461/KK461)&lt;0.335,"G",IF((II461/KK461)&gt;0.67,"R","A"))</f>
        <v/>
      </c>
      <c r="KV461" s="1">
        <f>IF((HZ461/KK461)&lt;0.335,"G",IF((HZ461/KK461)&gt;0.67,"R","A"))</f>
        <v/>
      </c>
      <c r="KW461" s="1">
        <f>IF((HY461/KK461)&lt;0.335,"G",IF((HY461/KK461)&gt;0.67,"R","A"))</f>
        <v/>
      </c>
      <c r="KX461" s="1">
        <f>IF((IK461/KK461)&lt;0.335,"G",IF((IK461/KK461)&gt;0.67,"R","A"))</f>
        <v/>
      </c>
      <c r="KY461" s="1">
        <f>IF((IJ461/KK461)&lt;0.335,"G",IF((IJ461/KK461)&gt;0.67,"R","A"))</f>
        <v/>
      </c>
      <c r="KZ461" s="1">
        <f>IF((HQ461/KK461)&lt;0.335,"G",IF((HQ461/KK461)&gt;0.67,"R","A"))</f>
        <v/>
      </c>
      <c r="LA461" s="1">
        <f>IF((IB461/KK461)&lt;0.335,"G",IF((IB461/KK461)&gt;0.67,"R","A"))</f>
        <v/>
      </c>
      <c r="LB461">
        <f>IF(LQ461="0-1",INDEX(Scrape!#REF!,MATCH('HT 0-1'!KP461,Scrape!$B:$B,0)),"")</f>
        <v/>
      </c>
      <c r="LC461">
        <f>IF(LQ461="0-1",INDEX(Scrape!$A:$A,MATCH('HT 0-1'!KP461,Scrape!$B:$B,0)),"")</f>
        <v/>
      </c>
      <c r="LD461">
        <f>IF(LQ461="0-1",INDEX(Scrape!$B:$B,MATCH('HT 0-1'!KP461,Scrape!$B:$B,0)),"")</f>
        <v/>
      </c>
      <c r="LE461">
        <f>IF(LQ461="0-1",INDEX(Scrape!$C:$C,MATCH('HT 0-1'!KP461,Scrape!$B:$B,0)),"")</f>
        <v/>
      </c>
      <c r="LF461">
        <f>IF(LQ461="0-1",INDEX(Scrape!$D:$D,MATCH('HT 0-1'!KP461,Scrape!$B:$B,0)),"")</f>
        <v/>
      </c>
      <c r="LG461">
        <f>IF(LQ461="0-1",INDEX(Scrape!$E:$E,MATCH('HT 0-1'!KP461,Scrape!$B:$B,0)),"")</f>
        <v/>
      </c>
      <c r="LH461">
        <f>IF(LQ461="0-1",INDEX(Scrape!$F:$F,MATCH('HT 0-1'!KP461,Scrape!$B:$B,0)),"")</f>
        <v/>
      </c>
      <c r="LI461">
        <f>IF(LQ461="0-1",INDEX(Scrape!$G:$G,MATCH('HT 0-1'!KP461,Scrape!$B:$B,0)),"")</f>
        <v/>
      </c>
      <c r="LJ461">
        <f>IF(LQ461="0-1",INDEX(Scrape!$H:$H,MATCH('HT 0-1'!KP461,Scrape!$B:$B,0)),"")</f>
        <v/>
      </c>
      <c r="LK461">
        <f>IF(LQ461="0-1",INDEX(Scrape!$I:$I,MATCH('HT 0-1'!KP461,Scrape!$B:$B,0)),"")</f>
        <v/>
      </c>
      <c r="LL461">
        <f>IF(LQ461="0-1",INDEX(Scrape!$J:$J,MATCH('HT 0-1'!KP461,Scrape!$B:$B,0)),"")</f>
        <v/>
      </c>
      <c r="LM461">
        <f>IF(LQ461="0-1",INDEX(Scrape!$K:$K,MATCH('HT 0-1'!KP461,Scrape!$B:$B,0)),"")</f>
        <v/>
      </c>
      <c r="LN461">
        <f>IF(LQ461="0-1",INDEX(Scrape!$L:$L,MATCH('HT 0-1'!KP461,Scrape!$B:$B,0)),"")</f>
        <v/>
      </c>
      <c r="LO461">
        <f>IF(LQ461="0-1",INDEX(Scrape!$M:$M,MATCH('HT 0-1'!KP461,Scrape!$B:$B,0)),"")</f>
        <v/>
      </c>
      <c r="LP461">
        <f>IF(LQ461="0-1",INDEX(Scrape!$N:$N,MATCH('HT 0-1'!KP461,Scrape!$B:$B,0)),"")</f>
        <v/>
      </c>
      <c r="LQ461">
        <f>INDEX(Scrape!$O:$O,MATCH('HT 0-1'!KP461,Scrape!$B:$B,0))</f>
        <v/>
      </c>
      <c r="LR461">
        <f>(1/LJ461)+(1/LI461)+(1/LH461)</f>
        <v/>
      </c>
      <c r="LS461">
        <f>(1/LG461)+(1/LF461)+(1/LE461)</f>
        <v/>
      </c>
      <c r="LT461" s="8">
        <f>IF(INDEX(#REF!,MATCH(KQ461,#REF!,0))=INDEX(#REF!,MATCH(KQ461,#REF!,0)),INDEX(#REF!,MATCH(KQ461,#REF!,0)),"ERROR")</f>
        <v/>
      </c>
      <c r="LU461" s="4">
        <f>IF(KR461="G",2,IF(KR461="R",0.5,IF(KR461="A",1)))</f>
        <v/>
      </c>
      <c r="LV461" s="4">
        <f>IF(KS461="G",0.5,IF(KS461="R",2,IF(KS461="A",1)))</f>
        <v/>
      </c>
      <c r="LW461" s="4">
        <f>IF(KT461="G",2,IF(KT461="R",0.5,IF(KT461="A",1)))</f>
        <v/>
      </c>
      <c r="LX461" s="4">
        <f>IF(KU461="G",0.5,IF(KU461="R",2,IF(KU461="A",1)))</f>
        <v/>
      </c>
      <c r="LY461" s="7">
        <f>(LK461*(LU461+LX461)+(LL461*(LU461+LX461)))</f>
        <v/>
      </c>
      <c r="LZ461" s="7">
        <f>(LN461*(LV461+LW461)+(LO461*(LV461+LW461)))</f>
        <v/>
      </c>
      <c r="MA461" s="11">
        <f>LY461-LZ461</f>
        <v/>
      </c>
      <c r="MB461" s="5">
        <f>MA461+2</f>
        <v/>
      </c>
      <c r="MC461" s="6">
        <f>MA461-2</f>
        <v/>
      </c>
      <c r="MD461" s="4">
        <f>LE461</f>
        <v/>
      </c>
      <c r="ME461" s="9">
        <f>IF(MD461=0,1000,MD461+0.75)</f>
        <v/>
      </c>
      <c r="MF461" s="10">
        <f>IF(MD461=0,0,MD461-0.75)</f>
        <v/>
      </c>
      <c r="MG461" s="4">
        <f>((LM461*(LU461+LX461))-((LP461*(LV461+LW461))))</f>
        <v/>
      </c>
      <c r="MH461" s="9">
        <f>MG461*1.2</f>
        <v/>
      </c>
      <c r="MI461" s="10">
        <f>MG461*0.8</f>
        <v/>
      </c>
      <c r="MJ461">
        <f>IFERROR(NX461,"")</f>
        <v/>
      </c>
      <c r="MK461">
        <f>IFERROR(NY461,"")</f>
        <v/>
      </c>
      <c r="ML461">
        <f>IFERROR(NZ461,"")</f>
        <v/>
      </c>
      <c r="MM461">
        <f>IFERROR(OA461,"")</f>
        <v/>
      </c>
      <c r="MN461">
        <f>IFERROR(OB461,"")</f>
        <v/>
      </c>
      <c r="MO461">
        <f>IFERROR(OC461,"")</f>
        <v/>
      </c>
      <c r="MP461" s="1">
        <f>COUNTIFS(#REF!,LT461,#REF!,1,#REF!,"&gt;="&amp;MC461,#REF!,"&lt;="&amp;MB461,#REF!,"&lt;="&amp;ME461,#REF!,"&gt;="&amp;MF461,#REF!,"="&amp;KV461,#REF!,"="&amp;KX461)</f>
        <v/>
      </c>
      <c r="MQ461" s="1">
        <f>COUNTIFS(#REF!,LT461,#REF!,0,#REF!,"&gt;="&amp;MC461,#REF!,"&lt;="&amp;MB461,#REF!,"&lt;="&amp;ME461,#REF!,"&gt;="&amp;MF461,#REF!,"="&amp;KV461,#REF!,"="&amp;KX461)</f>
        <v/>
      </c>
      <c r="MR461" s="1">
        <f>COUNTIFS(#REF!,LT461,#REF!,1,#REF!,"&gt;="&amp;MC461,#REF!,"&lt;="&amp;MB461,#REF!,"&lt;="&amp;ME461,#REF!,"&gt;="&amp;MF461,#REF!,"="&amp;KW461,#REF!,"="&amp;KY461)</f>
        <v/>
      </c>
      <c r="MS461" s="1">
        <f>COUNTIFS(#REF!,LT461,#REF!,0,#REF!,"&gt;="&amp;MC461,#REF!,"&lt;="&amp;MB461,#REF!,"&lt;="&amp;ME461,#REF!,"&gt;="&amp;MF461,#REF!,"="&amp;KW461,#REF!,"="&amp;KY461)</f>
        <v/>
      </c>
      <c r="MT461" s="1">
        <f>COUNTIFS(#REF!,LT461,#REF!,1,#REF!,"&gt;="&amp;MI461,#REF!,"&lt;="&amp;MH461,#REF!,"&lt;="&amp;ME461,#REF!,"&gt;="&amp;MF461)</f>
        <v/>
      </c>
      <c r="MU461" s="1">
        <f>COUNTIFS(#REF!,LT461,#REF!,0,#REF!,"&gt;="&amp;MI461,#REF!,"&lt;="&amp;MH461,#REF!,"&lt;="&amp;ME461,#REF!,"&gt;="&amp;MF461)</f>
        <v/>
      </c>
      <c r="MV461" s="1">
        <f>COUNTIFS(#REF!,LT461,#REF!,1,#REF!,"&gt;="&amp;MI461,#REF!,"&lt;="&amp;MH461,#REF!,"="&amp;KZ461,#REF!,"="&amp;LA461,#REF!,"&lt;="&amp;ME461,#REF!,"&gt;="&amp;MF461)</f>
        <v/>
      </c>
      <c r="MW461" s="1">
        <f>COUNTIFS(#REF!,LT461,#REF!,0,#REF!,"&gt;="&amp;MI461,#REF!,"&lt;="&amp;MH461,#REF!,"="&amp;KZ461,#REF!,"="&amp;LA461,#REF!,"&lt;="&amp;ME461,#REF!,"&gt;="&amp;MF461)</f>
        <v/>
      </c>
      <c r="MX461" s="1">
        <f>COUNTIFS(#REF!,LT461,#REF!,1,#REF!,"&gt;="&amp;MC461,#REF!,"&lt;="&amp;MB461,#REF!,"&lt;="&amp;ME461,#REF!,"&gt;="&amp;MF461)</f>
        <v/>
      </c>
      <c r="MY461" s="1">
        <f>COUNTIFS(#REF!,LT461,#REF!,0,#REF!,"&gt;="&amp;MC461,#REF!,"&lt;="&amp;MB461,#REF!,"&lt;="&amp;ME461,#REF!,"&gt;="&amp;MF461)</f>
        <v/>
      </c>
      <c r="MZ461" s="1">
        <f>COUNTIFS(#REF!,LT461,#REF!,1,#REF!,"&lt;="&amp;ME461,#REF!,"&gt;="&amp;MF461,#REF!,"="&amp;KV461,#REF!,"="&amp;KX461)</f>
        <v/>
      </c>
      <c r="NA461" s="1">
        <f>COUNTIFS(#REF!,LT461,#REF!,0,#REF!,"&lt;="&amp;ME461,#REF!,"&gt;="&amp;MF461,#REF!,"="&amp;KV461,#REF!,"="&amp;KX461)</f>
        <v/>
      </c>
      <c r="NB461" s="1">
        <f>COUNTIFS(#REF!,LT461,#REF!,1,#REF!,"&lt;="&amp;ME461,#REF!,"&gt;="&amp;MF461,#REF!,"="&amp;KW461,#REF!,"="&amp;KY461)</f>
        <v/>
      </c>
      <c r="NC461" s="1">
        <f>COUNTIFS(#REF!,LT461,#REF!,0,#REF!,"&lt;="&amp;ME461,#REF!,"&gt;="&amp;MF461,#REF!,"="&amp;KW461,#REF!,"="&amp;KY461)</f>
        <v/>
      </c>
      <c r="ND461" s="1">
        <f>MP461+MR461+MT461+MV461+MX461+MZ461+NB461</f>
        <v/>
      </c>
      <c r="NE461" s="1">
        <f>MQ461+MS461+MU461+MW461+MY461+NA461+NC461</f>
        <v/>
      </c>
      <c r="NF461" s="1">
        <f>ND461+NE461</f>
        <v/>
      </c>
      <c r="NG461" s="33">
        <f>ND461/(ND461+NE461)</f>
        <v/>
      </c>
      <c r="NH461" s="3">
        <f>1/NG461</f>
        <v/>
      </c>
      <c r="NI461" s="1">
        <f>LI461</f>
        <v/>
      </c>
      <c r="NJ461" s="79">
        <f>((1-NG461)*(1/(NI461-1))*0.98-(NG461*1))</f>
        <v/>
      </c>
      <c r="NK461" s="34">
        <f>IF(LR461&lt;0.9,0,IF(AND(LR461&gt;1.1),0,1))</f>
        <v/>
      </c>
      <c r="NL461" s="34">
        <f>IF(LS461&lt;0.9,0,IF(AND(LS461&gt;1.1),0,1))</f>
        <v/>
      </c>
      <c r="NM461" s="32">
        <f>IF(NF461&gt;99,1,0)</f>
        <v/>
      </c>
      <c r="NN461" s="32">
        <f>IF(NJ461&gt;0.0799,1,0)</f>
        <v/>
      </c>
      <c r="NO461" s="32">
        <f>IF(NJ461&gt;NQ461,1,0)</f>
        <v/>
      </c>
      <c r="NP461" s="32">
        <f>NM461+NN461+NO461+NK461+NL461</f>
        <v/>
      </c>
      <c r="NQ461" s="79">
        <f>(((100*NG461)*(NI461-1)*0.98)-((1-NG461)*100))/100</f>
        <v/>
      </c>
      <c r="NR461" s="34">
        <f>IF(LR461&lt;0.9,0,IF(AND(LR461&gt;1.1),0,1))</f>
        <v/>
      </c>
      <c r="NS461" s="34">
        <f>IF(LS461&lt;0.9,0,IF(AND(LS461&gt;1.1),0,1))</f>
        <v/>
      </c>
      <c r="NT461" s="32">
        <f>IF(NF461&gt;99,1,0)</f>
        <v/>
      </c>
      <c r="NU461" s="32">
        <f>IF(NQ461&gt;0.0799,1,0)</f>
        <v/>
      </c>
      <c r="NV461" s="32">
        <f>IF(NQ461&gt;NJ461,1,0)</f>
        <v/>
      </c>
      <c r="NW461" s="32">
        <f>NT461+NU461+NV461+NR461+NS461</f>
        <v/>
      </c>
      <c r="NX461">
        <f>IF(NP461=5,"LayAway0-1",IF(AND(NW461=5),"BackAway0-1",""))</f>
        <v/>
      </c>
      <c r="NY461">
        <f>IF(NP461=5,KO461,IF(AND(NW461=5),KO461,""))</f>
        <v/>
      </c>
      <c r="NZ461">
        <f>IF(NP461=5,"Match Odds",IF(AND(NW461=5),"Match Odds",""))</f>
        <v/>
      </c>
      <c r="OA461">
        <f>IF(NP461=5,KP461,IF(AND(NW461=5),KP461,""))</f>
        <v/>
      </c>
      <c r="OB461">
        <f>IF(NP461=5,"MATCH_ODDS",IF(AND(NW461=5),"MATCH_ODDS",""))</f>
        <v/>
      </c>
      <c r="OC461">
        <f>IF(NP461=5,"LAY",IF(AND(NW461=5),"BACK",""))</f>
        <v/>
      </c>
    </row>
    <row r="462" ht="16.5" customHeight="1" thickBot="1" thickTop="1">
      <c r="A462" s="2" t="n"/>
      <c r="KN462" s="1">
        <f>IF(INDEX(#REF!,MATCH('HT 0-1'!D462,#REF!,0))=INDEX(#REF!,MATCH('HT 0-1'!D462,#REF!,0)),INDEX(#REF!,MATCH('HT 0-1'!D462,#REF!,0)),"ERROR")</f>
        <v/>
      </c>
      <c r="KO462" s="1">
        <f>IF(INDEX(#REF!,MATCH('HT 0-1'!E462,#REF!,0))=INDEX(#REF!,MATCH('HT 0-1'!E462,#REF!,0)),INDEX(#REF!,MATCH('HT 0-1'!E462,#REF!,0)),"ERROR")</f>
        <v/>
      </c>
      <c r="KP462" s="1">
        <f>KN462&amp;" v "&amp;KO462</f>
        <v/>
      </c>
      <c r="KQ462">
        <f>B462&amp;"_"&amp;C462</f>
        <v/>
      </c>
      <c r="KR462" s="1">
        <f>IF((HW462/KK462)&lt;0.335,"G",IF((HW462/KK462)&gt;0.67,"R","A"))</f>
        <v/>
      </c>
      <c r="KS462" s="1">
        <f>IF((HX462/KK462)&lt;0.335,"G",IF((HX462/KK462)&gt;0.67,"R","A"))</f>
        <v/>
      </c>
      <c r="KT462" s="1">
        <f>IF((IH462/KK462)&lt;0.335,"G",IF((IH462/KK462)&gt;0.67,"R","A"))</f>
        <v/>
      </c>
      <c r="KU462" s="1">
        <f>IF((II462/KK462)&lt;0.335,"G",IF((II462/KK462)&gt;0.67,"R","A"))</f>
        <v/>
      </c>
      <c r="KV462" s="1">
        <f>IF((HZ462/KK462)&lt;0.335,"G",IF((HZ462/KK462)&gt;0.67,"R","A"))</f>
        <v/>
      </c>
      <c r="KW462" s="1">
        <f>IF((HY462/KK462)&lt;0.335,"G",IF((HY462/KK462)&gt;0.67,"R","A"))</f>
        <v/>
      </c>
      <c r="KX462" s="1">
        <f>IF((IK462/KK462)&lt;0.335,"G",IF((IK462/KK462)&gt;0.67,"R","A"))</f>
        <v/>
      </c>
      <c r="KY462" s="1">
        <f>IF((IJ462/KK462)&lt;0.335,"G",IF((IJ462/KK462)&gt;0.67,"R","A"))</f>
        <v/>
      </c>
      <c r="KZ462" s="1">
        <f>IF((HQ462/KK462)&lt;0.335,"G",IF((HQ462/KK462)&gt;0.67,"R","A"))</f>
        <v/>
      </c>
      <c r="LA462" s="1">
        <f>IF((IB462/KK462)&lt;0.335,"G",IF((IB462/KK462)&gt;0.67,"R","A"))</f>
        <v/>
      </c>
      <c r="LB462">
        <f>IF(LQ462="0-1",INDEX(Scrape!#REF!,MATCH('HT 0-1'!KP462,Scrape!$B:$B,0)),"")</f>
        <v/>
      </c>
      <c r="LC462">
        <f>IF(LQ462="0-1",INDEX(Scrape!$A:$A,MATCH('HT 0-1'!KP462,Scrape!$B:$B,0)),"")</f>
        <v/>
      </c>
      <c r="LD462">
        <f>IF(LQ462="0-1",INDEX(Scrape!$B:$B,MATCH('HT 0-1'!KP462,Scrape!$B:$B,0)),"")</f>
        <v/>
      </c>
      <c r="LE462">
        <f>IF(LQ462="0-1",INDEX(Scrape!$C:$C,MATCH('HT 0-1'!KP462,Scrape!$B:$B,0)),"")</f>
        <v/>
      </c>
      <c r="LF462">
        <f>IF(LQ462="0-1",INDEX(Scrape!$D:$D,MATCH('HT 0-1'!KP462,Scrape!$B:$B,0)),"")</f>
        <v/>
      </c>
      <c r="LG462">
        <f>IF(LQ462="0-1",INDEX(Scrape!$E:$E,MATCH('HT 0-1'!KP462,Scrape!$B:$B,0)),"")</f>
        <v/>
      </c>
      <c r="LH462">
        <f>IF(LQ462="0-1",INDEX(Scrape!$F:$F,MATCH('HT 0-1'!KP462,Scrape!$B:$B,0)),"")</f>
        <v/>
      </c>
      <c r="LI462">
        <f>IF(LQ462="0-1",INDEX(Scrape!$G:$G,MATCH('HT 0-1'!KP462,Scrape!$B:$B,0)),"")</f>
        <v/>
      </c>
      <c r="LJ462">
        <f>IF(LQ462="0-1",INDEX(Scrape!$H:$H,MATCH('HT 0-1'!KP462,Scrape!$B:$B,0)),"")</f>
        <v/>
      </c>
      <c r="LK462">
        <f>IF(LQ462="0-1",INDEX(Scrape!$I:$I,MATCH('HT 0-1'!KP462,Scrape!$B:$B,0)),"")</f>
        <v/>
      </c>
      <c r="LL462">
        <f>IF(LQ462="0-1",INDEX(Scrape!$J:$J,MATCH('HT 0-1'!KP462,Scrape!$B:$B,0)),"")</f>
        <v/>
      </c>
      <c r="LM462">
        <f>IF(LQ462="0-1",INDEX(Scrape!$K:$K,MATCH('HT 0-1'!KP462,Scrape!$B:$B,0)),"")</f>
        <v/>
      </c>
      <c r="LN462">
        <f>IF(LQ462="0-1",INDEX(Scrape!$L:$L,MATCH('HT 0-1'!KP462,Scrape!$B:$B,0)),"")</f>
        <v/>
      </c>
      <c r="LO462">
        <f>IF(LQ462="0-1",INDEX(Scrape!$M:$M,MATCH('HT 0-1'!KP462,Scrape!$B:$B,0)),"")</f>
        <v/>
      </c>
      <c r="LP462">
        <f>IF(LQ462="0-1",INDEX(Scrape!$N:$N,MATCH('HT 0-1'!KP462,Scrape!$B:$B,0)),"")</f>
        <v/>
      </c>
      <c r="LQ462">
        <f>INDEX(Scrape!$O:$O,MATCH('HT 0-1'!KP462,Scrape!$B:$B,0))</f>
        <v/>
      </c>
      <c r="LR462">
        <f>(1/LJ462)+(1/LI462)+(1/LH462)</f>
        <v/>
      </c>
      <c r="LS462">
        <f>(1/LG462)+(1/LF462)+(1/LE462)</f>
        <v/>
      </c>
      <c r="LT462" s="8">
        <f>IF(INDEX(#REF!,MATCH(KQ462,#REF!,0))=INDEX(#REF!,MATCH(KQ462,#REF!,0)),INDEX(#REF!,MATCH(KQ462,#REF!,0)),"ERROR")</f>
        <v/>
      </c>
      <c r="LU462" s="4">
        <f>IF(KR462="G",2,IF(KR462="R",0.5,IF(KR462="A",1)))</f>
        <v/>
      </c>
      <c r="LV462" s="4">
        <f>IF(KS462="G",0.5,IF(KS462="R",2,IF(KS462="A",1)))</f>
        <v/>
      </c>
      <c r="LW462" s="4">
        <f>IF(KT462="G",2,IF(KT462="R",0.5,IF(KT462="A",1)))</f>
        <v/>
      </c>
      <c r="LX462" s="4">
        <f>IF(KU462="G",0.5,IF(KU462="R",2,IF(KU462="A",1)))</f>
        <v/>
      </c>
      <c r="LY462" s="7">
        <f>(LK462*(LU462+LX462)+(LL462*(LU462+LX462)))</f>
        <v/>
      </c>
      <c r="LZ462" s="7">
        <f>(LN462*(LV462+LW462)+(LO462*(LV462+LW462)))</f>
        <v/>
      </c>
      <c r="MA462" s="11">
        <f>LY462-LZ462</f>
        <v/>
      </c>
      <c r="MB462" s="5">
        <f>MA462+2</f>
        <v/>
      </c>
      <c r="MC462" s="6">
        <f>MA462-2</f>
        <v/>
      </c>
      <c r="MD462" s="4">
        <f>LE462</f>
        <v/>
      </c>
      <c r="ME462" s="9">
        <f>IF(MD462=0,1000,MD462+0.75)</f>
        <v/>
      </c>
      <c r="MF462" s="10">
        <f>IF(MD462=0,0,MD462-0.75)</f>
        <v/>
      </c>
      <c r="MG462" s="4">
        <f>((LM462*(LU462+LX462))-((LP462*(LV462+LW462))))</f>
        <v/>
      </c>
      <c r="MH462" s="9">
        <f>MG462*1.2</f>
        <v/>
      </c>
      <c r="MI462" s="10">
        <f>MG462*0.8</f>
        <v/>
      </c>
      <c r="MJ462">
        <f>IFERROR(NX462,"")</f>
        <v/>
      </c>
      <c r="MK462">
        <f>IFERROR(NY462,"")</f>
        <v/>
      </c>
      <c r="ML462">
        <f>IFERROR(NZ462,"")</f>
        <v/>
      </c>
      <c r="MM462">
        <f>IFERROR(OA462,"")</f>
        <v/>
      </c>
      <c r="MN462">
        <f>IFERROR(OB462,"")</f>
        <v/>
      </c>
      <c r="MO462">
        <f>IFERROR(OC462,"")</f>
        <v/>
      </c>
      <c r="MP462" s="1">
        <f>COUNTIFS(#REF!,LT462,#REF!,1,#REF!,"&gt;="&amp;MC462,#REF!,"&lt;="&amp;MB462,#REF!,"&lt;="&amp;ME462,#REF!,"&gt;="&amp;MF462,#REF!,"="&amp;KV462,#REF!,"="&amp;KX462)</f>
        <v/>
      </c>
      <c r="MQ462" s="1">
        <f>COUNTIFS(#REF!,LT462,#REF!,0,#REF!,"&gt;="&amp;MC462,#REF!,"&lt;="&amp;MB462,#REF!,"&lt;="&amp;ME462,#REF!,"&gt;="&amp;MF462,#REF!,"="&amp;KV462,#REF!,"="&amp;KX462)</f>
        <v/>
      </c>
      <c r="MR462" s="1">
        <f>COUNTIFS(#REF!,LT462,#REF!,1,#REF!,"&gt;="&amp;MC462,#REF!,"&lt;="&amp;MB462,#REF!,"&lt;="&amp;ME462,#REF!,"&gt;="&amp;MF462,#REF!,"="&amp;KW462,#REF!,"="&amp;KY462)</f>
        <v/>
      </c>
      <c r="MS462" s="1">
        <f>COUNTIFS(#REF!,LT462,#REF!,0,#REF!,"&gt;="&amp;MC462,#REF!,"&lt;="&amp;MB462,#REF!,"&lt;="&amp;ME462,#REF!,"&gt;="&amp;MF462,#REF!,"="&amp;KW462,#REF!,"="&amp;KY462)</f>
        <v/>
      </c>
      <c r="MT462" s="1">
        <f>COUNTIFS(#REF!,LT462,#REF!,1,#REF!,"&gt;="&amp;MI462,#REF!,"&lt;="&amp;MH462,#REF!,"&lt;="&amp;ME462,#REF!,"&gt;="&amp;MF462)</f>
        <v/>
      </c>
      <c r="MU462" s="1">
        <f>COUNTIFS(#REF!,LT462,#REF!,0,#REF!,"&gt;="&amp;MI462,#REF!,"&lt;="&amp;MH462,#REF!,"&lt;="&amp;ME462,#REF!,"&gt;="&amp;MF462)</f>
        <v/>
      </c>
      <c r="MV462" s="1">
        <f>COUNTIFS(#REF!,LT462,#REF!,1,#REF!,"&gt;="&amp;MI462,#REF!,"&lt;="&amp;MH462,#REF!,"="&amp;KZ462,#REF!,"="&amp;LA462,#REF!,"&lt;="&amp;ME462,#REF!,"&gt;="&amp;MF462)</f>
        <v/>
      </c>
      <c r="MW462" s="1">
        <f>COUNTIFS(#REF!,LT462,#REF!,0,#REF!,"&gt;="&amp;MI462,#REF!,"&lt;="&amp;MH462,#REF!,"="&amp;KZ462,#REF!,"="&amp;LA462,#REF!,"&lt;="&amp;ME462,#REF!,"&gt;="&amp;MF462)</f>
        <v/>
      </c>
      <c r="MX462" s="1">
        <f>COUNTIFS(#REF!,LT462,#REF!,1,#REF!,"&gt;="&amp;MC462,#REF!,"&lt;="&amp;MB462,#REF!,"&lt;="&amp;ME462,#REF!,"&gt;="&amp;MF462)</f>
        <v/>
      </c>
      <c r="MY462" s="1">
        <f>COUNTIFS(#REF!,LT462,#REF!,0,#REF!,"&gt;="&amp;MC462,#REF!,"&lt;="&amp;MB462,#REF!,"&lt;="&amp;ME462,#REF!,"&gt;="&amp;MF462)</f>
        <v/>
      </c>
      <c r="MZ462" s="1">
        <f>COUNTIFS(#REF!,LT462,#REF!,1,#REF!,"&lt;="&amp;ME462,#REF!,"&gt;="&amp;MF462,#REF!,"="&amp;KV462,#REF!,"="&amp;KX462)</f>
        <v/>
      </c>
      <c r="NA462" s="1">
        <f>COUNTIFS(#REF!,LT462,#REF!,0,#REF!,"&lt;="&amp;ME462,#REF!,"&gt;="&amp;MF462,#REF!,"="&amp;KV462,#REF!,"="&amp;KX462)</f>
        <v/>
      </c>
      <c r="NB462" s="1">
        <f>COUNTIFS(#REF!,LT462,#REF!,1,#REF!,"&lt;="&amp;ME462,#REF!,"&gt;="&amp;MF462,#REF!,"="&amp;KW462,#REF!,"="&amp;KY462)</f>
        <v/>
      </c>
      <c r="NC462" s="1">
        <f>COUNTIFS(#REF!,LT462,#REF!,0,#REF!,"&lt;="&amp;ME462,#REF!,"&gt;="&amp;MF462,#REF!,"="&amp;KW462,#REF!,"="&amp;KY462)</f>
        <v/>
      </c>
      <c r="ND462" s="1">
        <f>MP462+MR462+MT462+MV462+MX462+MZ462+NB462</f>
        <v/>
      </c>
      <c r="NE462" s="1">
        <f>MQ462+MS462+MU462+MW462+MY462+NA462+NC462</f>
        <v/>
      </c>
      <c r="NF462" s="1">
        <f>ND462+NE462</f>
        <v/>
      </c>
      <c r="NG462" s="33">
        <f>ND462/(ND462+NE462)</f>
        <v/>
      </c>
      <c r="NH462" s="3">
        <f>1/NG462</f>
        <v/>
      </c>
      <c r="NI462" s="1">
        <f>LI462</f>
        <v/>
      </c>
      <c r="NJ462" s="79">
        <f>((1-NG462)*(1/(NI462-1))*0.98-(NG462*1))</f>
        <v/>
      </c>
      <c r="NK462" s="34">
        <f>IF(LR462&lt;0.9,0,IF(AND(LR462&gt;1.1),0,1))</f>
        <v/>
      </c>
      <c r="NL462" s="34">
        <f>IF(LS462&lt;0.9,0,IF(AND(LS462&gt;1.1),0,1))</f>
        <v/>
      </c>
      <c r="NM462" s="32">
        <f>IF(NF462&gt;99,1,0)</f>
        <v/>
      </c>
      <c r="NN462" s="32">
        <f>IF(NJ462&gt;0.0799,1,0)</f>
        <v/>
      </c>
      <c r="NO462" s="32">
        <f>IF(NJ462&gt;NQ462,1,0)</f>
        <v/>
      </c>
      <c r="NP462" s="32">
        <f>NM462+NN462+NO462+NK462+NL462</f>
        <v/>
      </c>
      <c r="NQ462" s="79">
        <f>(((100*NG462)*(NI462-1)*0.98)-((1-NG462)*100))/100</f>
        <v/>
      </c>
      <c r="NR462" s="34">
        <f>IF(LR462&lt;0.9,0,IF(AND(LR462&gt;1.1),0,1))</f>
        <v/>
      </c>
      <c r="NS462" s="34">
        <f>IF(LS462&lt;0.9,0,IF(AND(LS462&gt;1.1),0,1))</f>
        <v/>
      </c>
      <c r="NT462" s="32">
        <f>IF(NF462&gt;99,1,0)</f>
        <v/>
      </c>
      <c r="NU462" s="32">
        <f>IF(NQ462&gt;0.0799,1,0)</f>
        <v/>
      </c>
      <c r="NV462" s="32">
        <f>IF(NQ462&gt;NJ462,1,0)</f>
        <v/>
      </c>
      <c r="NW462" s="32">
        <f>NT462+NU462+NV462+NR462+NS462</f>
        <v/>
      </c>
      <c r="NX462">
        <f>IF(NP462=5,"LayAway0-1",IF(AND(NW462=5),"BackAway0-1",""))</f>
        <v/>
      </c>
      <c r="NY462">
        <f>IF(NP462=5,KO462,IF(AND(NW462=5),KO462,""))</f>
        <v/>
      </c>
      <c r="NZ462">
        <f>IF(NP462=5,"Match Odds",IF(AND(NW462=5),"Match Odds",""))</f>
        <v/>
      </c>
      <c r="OA462">
        <f>IF(NP462=5,KP462,IF(AND(NW462=5),KP462,""))</f>
        <v/>
      </c>
      <c r="OB462">
        <f>IF(NP462=5,"MATCH_ODDS",IF(AND(NW462=5),"MATCH_ODDS",""))</f>
        <v/>
      </c>
      <c r="OC462">
        <f>IF(NP462=5,"LAY",IF(AND(NW462=5),"BACK",""))</f>
        <v/>
      </c>
    </row>
    <row r="463" ht="16.5" customHeight="1" thickBot="1" thickTop="1">
      <c r="A463" s="2" t="n"/>
      <c r="KN463" s="1">
        <f>IF(INDEX(#REF!,MATCH('HT 0-1'!D463,#REF!,0))=INDEX(#REF!,MATCH('HT 0-1'!D463,#REF!,0)),INDEX(#REF!,MATCH('HT 0-1'!D463,#REF!,0)),"ERROR")</f>
        <v/>
      </c>
      <c r="KO463" s="1">
        <f>IF(INDEX(#REF!,MATCH('HT 0-1'!E463,#REF!,0))=INDEX(#REF!,MATCH('HT 0-1'!E463,#REF!,0)),INDEX(#REF!,MATCH('HT 0-1'!E463,#REF!,0)),"ERROR")</f>
        <v/>
      </c>
      <c r="KP463" s="1">
        <f>KN463&amp;" v "&amp;KO463</f>
        <v/>
      </c>
      <c r="KQ463">
        <f>B463&amp;"_"&amp;C463</f>
        <v/>
      </c>
      <c r="KR463" s="1">
        <f>IF((HW463/KK463)&lt;0.335,"G",IF((HW463/KK463)&gt;0.67,"R","A"))</f>
        <v/>
      </c>
      <c r="KS463" s="1">
        <f>IF((HX463/KK463)&lt;0.335,"G",IF((HX463/KK463)&gt;0.67,"R","A"))</f>
        <v/>
      </c>
      <c r="KT463" s="1">
        <f>IF((IH463/KK463)&lt;0.335,"G",IF((IH463/KK463)&gt;0.67,"R","A"))</f>
        <v/>
      </c>
      <c r="KU463" s="1">
        <f>IF((II463/KK463)&lt;0.335,"G",IF((II463/KK463)&gt;0.67,"R","A"))</f>
        <v/>
      </c>
      <c r="KV463" s="1">
        <f>IF((HZ463/KK463)&lt;0.335,"G",IF((HZ463/KK463)&gt;0.67,"R","A"))</f>
        <v/>
      </c>
      <c r="KW463" s="1">
        <f>IF((HY463/KK463)&lt;0.335,"G",IF((HY463/KK463)&gt;0.67,"R","A"))</f>
        <v/>
      </c>
      <c r="KX463" s="1">
        <f>IF((IK463/KK463)&lt;0.335,"G",IF((IK463/KK463)&gt;0.67,"R","A"))</f>
        <v/>
      </c>
      <c r="KY463" s="1">
        <f>IF((IJ463/KK463)&lt;0.335,"G",IF((IJ463/KK463)&gt;0.67,"R","A"))</f>
        <v/>
      </c>
      <c r="KZ463" s="1">
        <f>IF((HQ463/KK463)&lt;0.335,"G",IF((HQ463/KK463)&gt;0.67,"R","A"))</f>
        <v/>
      </c>
      <c r="LA463" s="1">
        <f>IF((IB463/KK463)&lt;0.335,"G",IF((IB463/KK463)&gt;0.67,"R","A"))</f>
        <v/>
      </c>
      <c r="LB463">
        <f>IF(LQ463="0-1",INDEX(Scrape!#REF!,MATCH('HT 0-1'!KP463,Scrape!$B:$B,0)),"")</f>
        <v/>
      </c>
      <c r="LC463">
        <f>IF(LQ463="0-1",INDEX(Scrape!$A:$A,MATCH('HT 0-1'!KP463,Scrape!$B:$B,0)),"")</f>
        <v/>
      </c>
      <c r="LD463">
        <f>IF(LQ463="0-1",INDEX(Scrape!$B:$B,MATCH('HT 0-1'!KP463,Scrape!$B:$B,0)),"")</f>
        <v/>
      </c>
      <c r="LE463">
        <f>IF(LQ463="0-1",INDEX(Scrape!$C:$C,MATCH('HT 0-1'!KP463,Scrape!$B:$B,0)),"")</f>
        <v/>
      </c>
      <c r="LF463">
        <f>IF(LQ463="0-1",INDEX(Scrape!$D:$D,MATCH('HT 0-1'!KP463,Scrape!$B:$B,0)),"")</f>
        <v/>
      </c>
      <c r="LG463">
        <f>IF(LQ463="0-1",INDEX(Scrape!$E:$E,MATCH('HT 0-1'!KP463,Scrape!$B:$B,0)),"")</f>
        <v/>
      </c>
      <c r="LH463">
        <f>IF(LQ463="0-1",INDEX(Scrape!$F:$F,MATCH('HT 0-1'!KP463,Scrape!$B:$B,0)),"")</f>
        <v/>
      </c>
      <c r="LI463">
        <f>IF(LQ463="0-1",INDEX(Scrape!$G:$G,MATCH('HT 0-1'!KP463,Scrape!$B:$B,0)),"")</f>
        <v/>
      </c>
      <c r="LJ463">
        <f>IF(LQ463="0-1",INDEX(Scrape!$H:$H,MATCH('HT 0-1'!KP463,Scrape!$B:$B,0)),"")</f>
        <v/>
      </c>
      <c r="LK463">
        <f>IF(LQ463="0-1",INDEX(Scrape!$I:$I,MATCH('HT 0-1'!KP463,Scrape!$B:$B,0)),"")</f>
        <v/>
      </c>
      <c r="LL463">
        <f>IF(LQ463="0-1",INDEX(Scrape!$J:$J,MATCH('HT 0-1'!KP463,Scrape!$B:$B,0)),"")</f>
        <v/>
      </c>
      <c r="LM463">
        <f>IF(LQ463="0-1",INDEX(Scrape!$K:$K,MATCH('HT 0-1'!KP463,Scrape!$B:$B,0)),"")</f>
        <v/>
      </c>
      <c r="LN463">
        <f>IF(LQ463="0-1",INDEX(Scrape!$L:$L,MATCH('HT 0-1'!KP463,Scrape!$B:$B,0)),"")</f>
        <v/>
      </c>
      <c r="LO463">
        <f>IF(LQ463="0-1",INDEX(Scrape!$M:$M,MATCH('HT 0-1'!KP463,Scrape!$B:$B,0)),"")</f>
        <v/>
      </c>
      <c r="LP463">
        <f>IF(LQ463="0-1",INDEX(Scrape!$N:$N,MATCH('HT 0-1'!KP463,Scrape!$B:$B,0)),"")</f>
        <v/>
      </c>
      <c r="LQ463">
        <f>INDEX(Scrape!$O:$O,MATCH('HT 0-1'!KP463,Scrape!$B:$B,0))</f>
        <v/>
      </c>
      <c r="LR463">
        <f>(1/LJ463)+(1/LI463)+(1/LH463)</f>
        <v/>
      </c>
      <c r="LS463">
        <f>(1/LG463)+(1/LF463)+(1/LE463)</f>
        <v/>
      </c>
      <c r="LT463" s="8">
        <f>IF(INDEX(#REF!,MATCH(KQ463,#REF!,0))=INDEX(#REF!,MATCH(KQ463,#REF!,0)),INDEX(#REF!,MATCH(KQ463,#REF!,0)),"ERROR")</f>
        <v/>
      </c>
      <c r="LU463" s="4">
        <f>IF(KR463="G",2,IF(KR463="R",0.5,IF(KR463="A",1)))</f>
        <v/>
      </c>
      <c r="LV463" s="4">
        <f>IF(KS463="G",0.5,IF(KS463="R",2,IF(KS463="A",1)))</f>
        <v/>
      </c>
      <c r="LW463" s="4">
        <f>IF(KT463="G",2,IF(KT463="R",0.5,IF(KT463="A",1)))</f>
        <v/>
      </c>
      <c r="LX463" s="4">
        <f>IF(KU463="G",0.5,IF(KU463="R",2,IF(KU463="A",1)))</f>
        <v/>
      </c>
      <c r="LY463" s="7">
        <f>(LK463*(LU463+LX463)+(LL463*(LU463+LX463)))</f>
        <v/>
      </c>
      <c r="LZ463" s="7">
        <f>(LN463*(LV463+LW463)+(LO463*(LV463+LW463)))</f>
        <v/>
      </c>
      <c r="MA463" s="11">
        <f>LY463-LZ463</f>
        <v/>
      </c>
      <c r="MB463" s="5">
        <f>MA463+2</f>
        <v/>
      </c>
      <c r="MC463" s="6">
        <f>MA463-2</f>
        <v/>
      </c>
      <c r="MD463" s="4">
        <f>LE463</f>
        <v/>
      </c>
      <c r="ME463" s="9">
        <f>IF(MD463=0,1000,MD463+0.75)</f>
        <v/>
      </c>
      <c r="MF463" s="10">
        <f>IF(MD463=0,0,MD463-0.75)</f>
        <v/>
      </c>
      <c r="MG463" s="4">
        <f>((LM463*(LU463+LX463))-((LP463*(LV463+LW463))))</f>
        <v/>
      </c>
      <c r="MH463" s="9">
        <f>MG463*1.2</f>
        <v/>
      </c>
      <c r="MI463" s="10">
        <f>MG463*0.8</f>
        <v/>
      </c>
      <c r="MJ463">
        <f>IFERROR(NX463,"")</f>
        <v/>
      </c>
      <c r="MK463">
        <f>IFERROR(NY463,"")</f>
        <v/>
      </c>
      <c r="ML463">
        <f>IFERROR(NZ463,"")</f>
        <v/>
      </c>
      <c r="MM463">
        <f>IFERROR(OA463,"")</f>
        <v/>
      </c>
      <c r="MN463">
        <f>IFERROR(OB463,"")</f>
        <v/>
      </c>
      <c r="MO463">
        <f>IFERROR(OC463,"")</f>
        <v/>
      </c>
      <c r="MP463" s="1">
        <f>COUNTIFS(#REF!,LT463,#REF!,1,#REF!,"&gt;="&amp;MC463,#REF!,"&lt;="&amp;MB463,#REF!,"&lt;="&amp;ME463,#REF!,"&gt;="&amp;MF463,#REF!,"="&amp;KV463,#REF!,"="&amp;KX463)</f>
        <v/>
      </c>
      <c r="MQ463" s="1">
        <f>COUNTIFS(#REF!,LT463,#REF!,0,#REF!,"&gt;="&amp;MC463,#REF!,"&lt;="&amp;MB463,#REF!,"&lt;="&amp;ME463,#REF!,"&gt;="&amp;MF463,#REF!,"="&amp;KV463,#REF!,"="&amp;KX463)</f>
        <v/>
      </c>
      <c r="MR463" s="1">
        <f>COUNTIFS(#REF!,LT463,#REF!,1,#REF!,"&gt;="&amp;MC463,#REF!,"&lt;="&amp;MB463,#REF!,"&lt;="&amp;ME463,#REF!,"&gt;="&amp;MF463,#REF!,"="&amp;KW463,#REF!,"="&amp;KY463)</f>
        <v/>
      </c>
      <c r="MS463" s="1">
        <f>COUNTIFS(#REF!,LT463,#REF!,0,#REF!,"&gt;="&amp;MC463,#REF!,"&lt;="&amp;MB463,#REF!,"&lt;="&amp;ME463,#REF!,"&gt;="&amp;MF463,#REF!,"="&amp;KW463,#REF!,"="&amp;KY463)</f>
        <v/>
      </c>
      <c r="MT463" s="1">
        <f>COUNTIFS(#REF!,LT463,#REF!,1,#REF!,"&gt;="&amp;MI463,#REF!,"&lt;="&amp;MH463,#REF!,"&lt;="&amp;ME463,#REF!,"&gt;="&amp;MF463)</f>
        <v/>
      </c>
      <c r="MU463" s="1">
        <f>COUNTIFS(#REF!,LT463,#REF!,0,#REF!,"&gt;="&amp;MI463,#REF!,"&lt;="&amp;MH463,#REF!,"&lt;="&amp;ME463,#REF!,"&gt;="&amp;MF463)</f>
        <v/>
      </c>
      <c r="MV463" s="1">
        <f>COUNTIFS(#REF!,LT463,#REF!,1,#REF!,"&gt;="&amp;MI463,#REF!,"&lt;="&amp;MH463,#REF!,"="&amp;KZ463,#REF!,"="&amp;LA463,#REF!,"&lt;="&amp;ME463,#REF!,"&gt;="&amp;MF463)</f>
        <v/>
      </c>
      <c r="MW463" s="1">
        <f>COUNTIFS(#REF!,LT463,#REF!,0,#REF!,"&gt;="&amp;MI463,#REF!,"&lt;="&amp;MH463,#REF!,"="&amp;KZ463,#REF!,"="&amp;LA463,#REF!,"&lt;="&amp;ME463,#REF!,"&gt;="&amp;MF463)</f>
        <v/>
      </c>
      <c r="MX463" s="1">
        <f>COUNTIFS(#REF!,LT463,#REF!,1,#REF!,"&gt;="&amp;MC463,#REF!,"&lt;="&amp;MB463,#REF!,"&lt;="&amp;ME463,#REF!,"&gt;="&amp;MF463)</f>
        <v/>
      </c>
      <c r="MY463" s="1">
        <f>COUNTIFS(#REF!,LT463,#REF!,0,#REF!,"&gt;="&amp;MC463,#REF!,"&lt;="&amp;MB463,#REF!,"&lt;="&amp;ME463,#REF!,"&gt;="&amp;MF463)</f>
        <v/>
      </c>
      <c r="MZ463" s="1">
        <f>COUNTIFS(#REF!,LT463,#REF!,1,#REF!,"&lt;="&amp;ME463,#REF!,"&gt;="&amp;MF463,#REF!,"="&amp;KV463,#REF!,"="&amp;KX463)</f>
        <v/>
      </c>
      <c r="NA463" s="1">
        <f>COUNTIFS(#REF!,LT463,#REF!,0,#REF!,"&lt;="&amp;ME463,#REF!,"&gt;="&amp;MF463,#REF!,"="&amp;KV463,#REF!,"="&amp;KX463)</f>
        <v/>
      </c>
      <c r="NB463" s="1">
        <f>COUNTIFS(#REF!,LT463,#REF!,1,#REF!,"&lt;="&amp;ME463,#REF!,"&gt;="&amp;MF463,#REF!,"="&amp;KW463,#REF!,"="&amp;KY463)</f>
        <v/>
      </c>
      <c r="NC463" s="1">
        <f>COUNTIFS(#REF!,LT463,#REF!,0,#REF!,"&lt;="&amp;ME463,#REF!,"&gt;="&amp;MF463,#REF!,"="&amp;KW463,#REF!,"="&amp;KY463)</f>
        <v/>
      </c>
      <c r="ND463" s="1">
        <f>MP463+MR463+MT463+MV463+MX463+MZ463+NB463</f>
        <v/>
      </c>
      <c r="NE463" s="1">
        <f>MQ463+MS463+MU463+MW463+MY463+NA463+NC463</f>
        <v/>
      </c>
      <c r="NF463" s="1">
        <f>ND463+NE463</f>
        <v/>
      </c>
      <c r="NG463" s="33">
        <f>ND463/(ND463+NE463)</f>
        <v/>
      </c>
      <c r="NH463" s="3">
        <f>1/NG463</f>
        <v/>
      </c>
      <c r="NI463" s="1">
        <f>LI463</f>
        <v/>
      </c>
      <c r="NJ463" s="79">
        <f>((1-NG463)*(1/(NI463-1))*0.98-(NG463*1))</f>
        <v/>
      </c>
      <c r="NK463" s="34">
        <f>IF(LR463&lt;0.9,0,IF(AND(LR463&gt;1.1),0,1))</f>
        <v/>
      </c>
      <c r="NL463" s="34">
        <f>IF(LS463&lt;0.9,0,IF(AND(LS463&gt;1.1),0,1))</f>
        <v/>
      </c>
      <c r="NM463" s="32">
        <f>IF(NF463&gt;99,1,0)</f>
        <v/>
      </c>
      <c r="NN463" s="32">
        <f>IF(NJ463&gt;0.0799,1,0)</f>
        <v/>
      </c>
      <c r="NO463" s="32">
        <f>IF(NJ463&gt;NQ463,1,0)</f>
        <v/>
      </c>
      <c r="NP463" s="32">
        <f>NM463+NN463+NO463+NK463+NL463</f>
        <v/>
      </c>
      <c r="NQ463" s="79">
        <f>(((100*NG463)*(NI463-1)*0.98)-((1-NG463)*100))/100</f>
        <v/>
      </c>
      <c r="NR463" s="34">
        <f>IF(LR463&lt;0.9,0,IF(AND(LR463&gt;1.1),0,1))</f>
        <v/>
      </c>
      <c r="NS463" s="34">
        <f>IF(LS463&lt;0.9,0,IF(AND(LS463&gt;1.1),0,1))</f>
        <v/>
      </c>
      <c r="NT463" s="32">
        <f>IF(NF463&gt;99,1,0)</f>
        <v/>
      </c>
      <c r="NU463" s="32">
        <f>IF(NQ463&gt;0.0799,1,0)</f>
        <v/>
      </c>
      <c r="NV463" s="32">
        <f>IF(NQ463&gt;NJ463,1,0)</f>
        <v/>
      </c>
      <c r="NW463" s="32">
        <f>NT463+NU463+NV463+NR463+NS463</f>
        <v/>
      </c>
      <c r="NX463">
        <f>IF(NP463=5,"LayAway0-1",IF(AND(NW463=5),"BackAway0-1",""))</f>
        <v/>
      </c>
      <c r="NY463">
        <f>IF(NP463=5,KO463,IF(AND(NW463=5),KO463,""))</f>
        <v/>
      </c>
      <c r="NZ463">
        <f>IF(NP463=5,"Match Odds",IF(AND(NW463=5),"Match Odds",""))</f>
        <v/>
      </c>
      <c r="OA463">
        <f>IF(NP463=5,KP463,IF(AND(NW463=5),KP463,""))</f>
        <v/>
      </c>
      <c r="OB463">
        <f>IF(NP463=5,"MATCH_ODDS",IF(AND(NW463=5),"MATCH_ODDS",""))</f>
        <v/>
      </c>
      <c r="OC463">
        <f>IF(NP463=5,"LAY",IF(AND(NW463=5),"BACK",""))</f>
        <v/>
      </c>
    </row>
    <row r="464" ht="16.5" customHeight="1" thickBot="1" thickTop="1">
      <c r="A464" s="2" t="n"/>
      <c r="KN464" s="1">
        <f>IF(INDEX(#REF!,MATCH('HT 0-1'!D464,#REF!,0))=INDEX(#REF!,MATCH('HT 0-1'!D464,#REF!,0)),INDEX(#REF!,MATCH('HT 0-1'!D464,#REF!,0)),"ERROR")</f>
        <v/>
      </c>
      <c r="KO464" s="1">
        <f>IF(INDEX(#REF!,MATCH('HT 0-1'!E464,#REF!,0))=INDEX(#REF!,MATCH('HT 0-1'!E464,#REF!,0)),INDEX(#REF!,MATCH('HT 0-1'!E464,#REF!,0)),"ERROR")</f>
        <v/>
      </c>
      <c r="KP464" s="1">
        <f>KN464&amp;" v "&amp;KO464</f>
        <v/>
      </c>
      <c r="KQ464">
        <f>B464&amp;"_"&amp;C464</f>
        <v/>
      </c>
      <c r="KR464" s="1">
        <f>IF((HW464/KK464)&lt;0.335,"G",IF((HW464/KK464)&gt;0.67,"R","A"))</f>
        <v/>
      </c>
      <c r="KS464" s="1">
        <f>IF((HX464/KK464)&lt;0.335,"G",IF((HX464/KK464)&gt;0.67,"R","A"))</f>
        <v/>
      </c>
      <c r="KT464" s="1">
        <f>IF((IH464/KK464)&lt;0.335,"G",IF((IH464/KK464)&gt;0.67,"R","A"))</f>
        <v/>
      </c>
      <c r="KU464" s="1">
        <f>IF((II464/KK464)&lt;0.335,"G",IF((II464/KK464)&gt;0.67,"R","A"))</f>
        <v/>
      </c>
      <c r="KV464" s="1">
        <f>IF((HZ464/KK464)&lt;0.335,"G",IF((HZ464/KK464)&gt;0.67,"R","A"))</f>
        <v/>
      </c>
      <c r="KW464" s="1">
        <f>IF((HY464/KK464)&lt;0.335,"G",IF((HY464/KK464)&gt;0.67,"R","A"))</f>
        <v/>
      </c>
      <c r="KX464" s="1">
        <f>IF((IK464/KK464)&lt;0.335,"G",IF((IK464/KK464)&gt;0.67,"R","A"))</f>
        <v/>
      </c>
      <c r="KY464" s="1">
        <f>IF((IJ464/KK464)&lt;0.335,"G",IF((IJ464/KK464)&gt;0.67,"R","A"))</f>
        <v/>
      </c>
      <c r="KZ464" s="1">
        <f>IF((HQ464/KK464)&lt;0.335,"G",IF((HQ464/KK464)&gt;0.67,"R","A"))</f>
        <v/>
      </c>
      <c r="LA464" s="1">
        <f>IF((IB464/KK464)&lt;0.335,"G",IF((IB464/KK464)&gt;0.67,"R","A"))</f>
        <v/>
      </c>
      <c r="LB464">
        <f>IF(LQ464="0-1",INDEX(Scrape!#REF!,MATCH('HT 0-1'!KP464,Scrape!$B:$B,0)),"")</f>
        <v/>
      </c>
      <c r="LC464">
        <f>IF(LQ464="0-1",INDEX(Scrape!$A:$A,MATCH('HT 0-1'!KP464,Scrape!$B:$B,0)),"")</f>
        <v/>
      </c>
      <c r="LD464">
        <f>IF(LQ464="0-1",INDEX(Scrape!$B:$B,MATCH('HT 0-1'!KP464,Scrape!$B:$B,0)),"")</f>
        <v/>
      </c>
      <c r="LE464">
        <f>IF(LQ464="0-1",INDEX(Scrape!$C:$C,MATCH('HT 0-1'!KP464,Scrape!$B:$B,0)),"")</f>
        <v/>
      </c>
      <c r="LF464">
        <f>IF(LQ464="0-1",INDEX(Scrape!$D:$D,MATCH('HT 0-1'!KP464,Scrape!$B:$B,0)),"")</f>
        <v/>
      </c>
      <c r="LG464">
        <f>IF(LQ464="0-1",INDEX(Scrape!$E:$E,MATCH('HT 0-1'!KP464,Scrape!$B:$B,0)),"")</f>
        <v/>
      </c>
      <c r="LH464">
        <f>IF(LQ464="0-1",INDEX(Scrape!$F:$F,MATCH('HT 0-1'!KP464,Scrape!$B:$B,0)),"")</f>
        <v/>
      </c>
      <c r="LI464">
        <f>IF(LQ464="0-1",INDEX(Scrape!$G:$G,MATCH('HT 0-1'!KP464,Scrape!$B:$B,0)),"")</f>
        <v/>
      </c>
      <c r="LJ464">
        <f>IF(LQ464="0-1",INDEX(Scrape!$H:$H,MATCH('HT 0-1'!KP464,Scrape!$B:$B,0)),"")</f>
        <v/>
      </c>
      <c r="LK464">
        <f>IF(LQ464="0-1",INDEX(Scrape!$I:$I,MATCH('HT 0-1'!KP464,Scrape!$B:$B,0)),"")</f>
        <v/>
      </c>
      <c r="LL464">
        <f>IF(LQ464="0-1",INDEX(Scrape!$J:$J,MATCH('HT 0-1'!KP464,Scrape!$B:$B,0)),"")</f>
        <v/>
      </c>
      <c r="LM464">
        <f>IF(LQ464="0-1",INDEX(Scrape!$K:$K,MATCH('HT 0-1'!KP464,Scrape!$B:$B,0)),"")</f>
        <v/>
      </c>
      <c r="LN464">
        <f>IF(LQ464="0-1",INDEX(Scrape!$L:$L,MATCH('HT 0-1'!KP464,Scrape!$B:$B,0)),"")</f>
        <v/>
      </c>
      <c r="LO464">
        <f>IF(LQ464="0-1",INDEX(Scrape!$M:$M,MATCH('HT 0-1'!KP464,Scrape!$B:$B,0)),"")</f>
        <v/>
      </c>
      <c r="LP464">
        <f>IF(LQ464="0-1",INDEX(Scrape!$N:$N,MATCH('HT 0-1'!KP464,Scrape!$B:$B,0)),"")</f>
        <v/>
      </c>
      <c r="LQ464">
        <f>INDEX(Scrape!$O:$O,MATCH('HT 0-1'!KP464,Scrape!$B:$B,0))</f>
        <v/>
      </c>
      <c r="LR464">
        <f>(1/LJ464)+(1/LI464)+(1/LH464)</f>
        <v/>
      </c>
      <c r="LS464">
        <f>(1/LG464)+(1/LF464)+(1/LE464)</f>
        <v/>
      </c>
      <c r="LT464" s="8">
        <f>IF(INDEX(#REF!,MATCH(KQ464,#REF!,0))=INDEX(#REF!,MATCH(KQ464,#REF!,0)),INDEX(#REF!,MATCH(KQ464,#REF!,0)),"ERROR")</f>
        <v/>
      </c>
      <c r="LU464" s="4">
        <f>IF(KR464="G",2,IF(KR464="R",0.5,IF(KR464="A",1)))</f>
        <v/>
      </c>
      <c r="LV464" s="4">
        <f>IF(KS464="G",0.5,IF(KS464="R",2,IF(KS464="A",1)))</f>
        <v/>
      </c>
      <c r="LW464" s="4">
        <f>IF(KT464="G",2,IF(KT464="R",0.5,IF(KT464="A",1)))</f>
        <v/>
      </c>
      <c r="LX464" s="4">
        <f>IF(KU464="G",0.5,IF(KU464="R",2,IF(KU464="A",1)))</f>
        <v/>
      </c>
      <c r="LY464" s="7">
        <f>(LK464*(LU464+LX464)+(LL464*(LU464+LX464)))</f>
        <v/>
      </c>
      <c r="LZ464" s="7">
        <f>(LN464*(LV464+LW464)+(LO464*(LV464+LW464)))</f>
        <v/>
      </c>
      <c r="MA464" s="11">
        <f>LY464-LZ464</f>
        <v/>
      </c>
      <c r="MB464" s="5">
        <f>MA464+2</f>
        <v/>
      </c>
      <c r="MC464" s="6">
        <f>MA464-2</f>
        <v/>
      </c>
      <c r="MD464" s="4">
        <f>LE464</f>
        <v/>
      </c>
      <c r="ME464" s="9">
        <f>IF(MD464=0,1000,MD464+0.75)</f>
        <v/>
      </c>
      <c r="MF464" s="10">
        <f>IF(MD464=0,0,MD464-0.75)</f>
        <v/>
      </c>
      <c r="MG464" s="4">
        <f>((LM464*(LU464+LX464))-((LP464*(LV464+LW464))))</f>
        <v/>
      </c>
      <c r="MH464" s="9">
        <f>MG464*1.2</f>
        <v/>
      </c>
      <c r="MI464" s="10">
        <f>MG464*0.8</f>
        <v/>
      </c>
      <c r="MJ464">
        <f>IFERROR(NX464,"")</f>
        <v/>
      </c>
      <c r="MK464">
        <f>IFERROR(NY464,"")</f>
        <v/>
      </c>
      <c r="ML464">
        <f>IFERROR(NZ464,"")</f>
        <v/>
      </c>
      <c r="MM464">
        <f>IFERROR(OA464,"")</f>
        <v/>
      </c>
      <c r="MN464">
        <f>IFERROR(OB464,"")</f>
        <v/>
      </c>
      <c r="MO464">
        <f>IFERROR(OC464,"")</f>
        <v/>
      </c>
      <c r="MP464" s="1">
        <f>COUNTIFS(#REF!,LT464,#REF!,1,#REF!,"&gt;="&amp;MC464,#REF!,"&lt;="&amp;MB464,#REF!,"&lt;="&amp;ME464,#REF!,"&gt;="&amp;MF464,#REF!,"="&amp;KV464,#REF!,"="&amp;KX464)</f>
        <v/>
      </c>
      <c r="MQ464" s="1">
        <f>COUNTIFS(#REF!,LT464,#REF!,0,#REF!,"&gt;="&amp;MC464,#REF!,"&lt;="&amp;MB464,#REF!,"&lt;="&amp;ME464,#REF!,"&gt;="&amp;MF464,#REF!,"="&amp;KV464,#REF!,"="&amp;KX464)</f>
        <v/>
      </c>
      <c r="MR464" s="1">
        <f>COUNTIFS(#REF!,LT464,#REF!,1,#REF!,"&gt;="&amp;MC464,#REF!,"&lt;="&amp;MB464,#REF!,"&lt;="&amp;ME464,#REF!,"&gt;="&amp;MF464,#REF!,"="&amp;KW464,#REF!,"="&amp;KY464)</f>
        <v/>
      </c>
      <c r="MS464" s="1">
        <f>COUNTIFS(#REF!,LT464,#REF!,0,#REF!,"&gt;="&amp;MC464,#REF!,"&lt;="&amp;MB464,#REF!,"&lt;="&amp;ME464,#REF!,"&gt;="&amp;MF464,#REF!,"="&amp;KW464,#REF!,"="&amp;KY464)</f>
        <v/>
      </c>
      <c r="MT464" s="1">
        <f>COUNTIFS(#REF!,LT464,#REF!,1,#REF!,"&gt;="&amp;MI464,#REF!,"&lt;="&amp;MH464,#REF!,"&lt;="&amp;ME464,#REF!,"&gt;="&amp;MF464)</f>
        <v/>
      </c>
      <c r="MU464" s="1">
        <f>COUNTIFS(#REF!,LT464,#REF!,0,#REF!,"&gt;="&amp;MI464,#REF!,"&lt;="&amp;MH464,#REF!,"&lt;="&amp;ME464,#REF!,"&gt;="&amp;MF464)</f>
        <v/>
      </c>
      <c r="MV464" s="1">
        <f>COUNTIFS(#REF!,LT464,#REF!,1,#REF!,"&gt;="&amp;MI464,#REF!,"&lt;="&amp;MH464,#REF!,"="&amp;KZ464,#REF!,"="&amp;LA464,#REF!,"&lt;="&amp;ME464,#REF!,"&gt;="&amp;MF464)</f>
        <v/>
      </c>
      <c r="MW464" s="1">
        <f>COUNTIFS(#REF!,LT464,#REF!,0,#REF!,"&gt;="&amp;MI464,#REF!,"&lt;="&amp;MH464,#REF!,"="&amp;KZ464,#REF!,"="&amp;LA464,#REF!,"&lt;="&amp;ME464,#REF!,"&gt;="&amp;MF464)</f>
        <v/>
      </c>
      <c r="MX464" s="1">
        <f>COUNTIFS(#REF!,LT464,#REF!,1,#REF!,"&gt;="&amp;MC464,#REF!,"&lt;="&amp;MB464,#REF!,"&lt;="&amp;ME464,#REF!,"&gt;="&amp;MF464)</f>
        <v/>
      </c>
      <c r="MY464" s="1">
        <f>COUNTIFS(#REF!,LT464,#REF!,0,#REF!,"&gt;="&amp;MC464,#REF!,"&lt;="&amp;MB464,#REF!,"&lt;="&amp;ME464,#REF!,"&gt;="&amp;MF464)</f>
        <v/>
      </c>
      <c r="MZ464" s="1">
        <f>COUNTIFS(#REF!,LT464,#REF!,1,#REF!,"&lt;="&amp;ME464,#REF!,"&gt;="&amp;MF464,#REF!,"="&amp;KV464,#REF!,"="&amp;KX464)</f>
        <v/>
      </c>
      <c r="NA464" s="1">
        <f>COUNTIFS(#REF!,LT464,#REF!,0,#REF!,"&lt;="&amp;ME464,#REF!,"&gt;="&amp;MF464,#REF!,"="&amp;KV464,#REF!,"="&amp;KX464)</f>
        <v/>
      </c>
      <c r="NB464" s="1">
        <f>COUNTIFS(#REF!,LT464,#REF!,1,#REF!,"&lt;="&amp;ME464,#REF!,"&gt;="&amp;MF464,#REF!,"="&amp;KW464,#REF!,"="&amp;KY464)</f>
        <v/>
      </c>
      <c r="NC464" s="1">
        <f>COUNTIFS(#REF!,LT464,#REF!,0,#REF!,"&lt;="&amp;ME464,#REF!,"&gt;="&amp;MF464,#REF!,"="&amp;KW464,#REF!,"="&amp;KY464)</f>
        <v/>
      </c>
      <c r="ND464" s="1">
        <f>MP464+MR464+MT464+MV464+MX464+MZ464+NB464</f>
        <v/>
      </c>
      <c r="NE464" s="1">
        <f>MQ464+MS464+MU464+MW464+MY464+NA464+NC464</f>
        <v/>
      </c>
      <c r="NF464" s="1">
        <f>ND464+NE464</f>
        <v/>
      </c>
      <c r="NG464" s="33">
        <f>ND464/(ND464+NE464)</f>
        <v/>
      </c>
      <c r="NH464" s="3">
        <f>1/NG464</f>
        <v/>
      </c>
      <c r="NI464" s="1">
        <f>LI464</f>
        <v/>
      </c>
      <c r="NJ464" s="79">
        <f>((1-NG464)*(1/(NI464-1))*0.98-(NG464*1))</f>
        <v/>
      </c>
      <c r="NK464" s="34">
        <f>IF(LR464&lt;0.9,0,IF(AND(LR464&gt;1.1),0,1))</f>
        <v/>
      </c>
      <c r="NL464" s="34">
        <f>IF(LS464&lt;0.9,0,IF(AND(LS464&gt;1.1),0,1))</f>
        <v/>
      </c>
      <c r="NM464" s="32">
        <f>IF(NF464&gt;99,1,0)</f>
        <v/>
      </c>
      <c r="NN464" s="32">
        <f>IF(NJ464&gt;0.0799,1,0)</f>
        <v/>
      </c>
      <c r="NO464" s="32">
        <f>IF(NJ464&gt;NQ464,1,0)</f>
        <v/>
      </c>
      <c r="NP464" s="32">
        <f>NM464+NN464+NO464+NK464+NL464</f>
        <v/>
      </c>
      <c r="NQ464" s="79">
        <f>(((100*NG464)*(NI464-1)*0.98)-((1-NG464)*100))/100</f>
        <v/>
      </c>
      <c r="NR464" s="34">
        <f>IF(LR464&lt;0.9,0,IF(AND(LR464&gt;1.1),0,1))</f>
        <v/>
      </c>
      <c r="NS464" s="34">
        <f>IF(LS464&lt;0.9,0,IF(AND(LS464&gt;1.1),0,1))</f>
        <v/>
      </c>
      <c r="NT464" s="32">
        <f>IF(NF464&gt;99,1,0)</f>
        <v/>
      </c>
      <c r="NU464" s="32">
        <f>IF(NQ464&gt;0.0799,1,0)</f>
        <v/>
      </c>
      <c r="NV464" s="32">
        <f>IF(NQ464&gt;NJ464,1,0)</f>
        <v/>
      </c>
      <c r="NW464" s="32">
        <f>NT464+NU464+NV464+NR464+NS464</f>
        <v/>
      </c>
      <c r="NX464">
        <f>IF(NP464=5,"LayAway0-1",IF(AND(NW464=5),"BackAway0-1",""))</f>
        <v/>
      </c>
      <c r="NY464">
        <f>IF(NP464=5,KO464,IF(AND(NW464=5),KO464,""))</f>
        <v/>
      </c>
      <c r="NZ464">
        <f>IF(NP464=5,"Match Odds",IF(AND(NW464=5),"Match Odds",""))</f>
        <v/>
      </c>
      <c r="OA464">
        <f>IF(NP464=5,KP464,IF(AND(NW464=5),KP464,""))</f>
        <v/>
      </c>
      <c r="OB464">
        <f>IF(NP464=5,"MATCH_ODDS",IF(AND(NW464=5),"MATCH_ODDS",""))</f>
        <v/>
      </c>
      <c r="OC464">
        <f>IF(NP464=5,"LAY",IF(AND(NW464=5),"BACK",""))</f>
        <v/>
      </c>
    </row>
    <row r="465" ht="16.5" customHeight="1" thickBot="1" thickTop="1">
      <c r="A465" s="2" t="n"/>
      <c r="KN465" s="1">
        <f>IF(INDEX(#REF!,MATCH('HT 0-1'!D465,#REF!,0))=INDEX(#REF!,MATCH('HT 0-1'!D465,#REF!,0)),INDEX(#REF!,MATCH('HT 0-1'!D465,#REF!,0)),"ERROR")</f>
        <v/>
      </c>
      <c r="KO465" s="1">
        <f>IF(INDEX(#REF!,MATCH('HT 0-1'!E465,#REF!,0))=INDEX(#REF!,MATCH('HT 0-1'!E465,#REF!,0)),INDEX(#REF!,MATCH('HT 0-1'!E465,#REF!,0)),"ERROR")</f>
        <v/>
      </c>
      <c r="KP465" s="1">
        <f>KN465&amp;" v "&amp;KO465</f>
        <v/>
      </c>
      <c r="KQ465">
        <f>B465&amp;"_"&amp;C465</f>
        <v/>
      </c>
      <c r="KR465" s="1">
        <f>IF((HW465/KK465)&lt;0.335,"G",IF((HW465/KK465)&gt;0.67,"R","A"))</f>
        <v/>
      </c>
      <c r="KS465" s="1">
        <f>IF((HX465/KK465)&lt;0.335,"G",IF((HX465/KK465)&gt;0.67,"R","A"))</f>
        <v/>
      </c>
      <c r="KT465" s="1">
        <f>IF((IH465/KK465)&lt;0.335,"G",IF((IH465/KK465)&gt;0.67,"R","A"))</f>
        <v/>
      </c>
      <c r="KU465" s="1">
        <f>IF((II465/KK465)&lt;0.335,"G",IF((II465/KK465)&gt;0.67,"R","A"))</f>
        <v/>
      </c>
      <c r="KV465" s="1">
        <f>IF((HZ465/KK465)&lt;0.335,"G",IF((HZ465/KK465)&gt;0.67,"R","A"))</f>
        <v/>
      </c>
      <c r="KW465" s="1">
        <f>IF((HY465/KK465)&lt;0.335,"G",IF((HY465/KK465)&gt;0.67,"R","A"))</f>
        <v/>
      </c>
      <c r="KX465" s="1">
        <f>IF((IK465/KK465)&lt;0.335,"G",IF((IK465/KK465)&gt;0.67,"R","A"))</f>
        <v/>
      </c>
      <c r="KY465" s="1">
        <f>IF((IJ465/KK465)&lt;0.335,"G",IF((IJ465/KK465)&gt;0.67,"R","A"))</f>
        <v/>
      </c>
      <c r="KZ465" s="1">
        <f>IF((HQ465/KK465)&lt;0.335,"G",IF((HQ465/KK465)&gt;0.67,"R","A"))</f>
        <v/>
      </c>
      <c r="LA465" s="1">
        <f>IF((IB465/KK465)&lt;0.335,"G",IF((IB465/KK465)&gt;0.67,"R","A"))</f>
        <v/>
      </c>
      <c r="LB465">
        <f>IF(LQ465="0-1",INDEX(Scrape!#REF!,MATCH('HT 0-1'!KP465,Scrape!$B:$B,0)),"")</f>
        <v/>
      </c>
      <c r="LC465">
        <f>IF(LQ465="0-1",INDEX(Scrape!$A:$A,MATCH('HT 0-1'!KP465,Scrape!$B:$B,0)),"")</f>
        <v/>
      </c>
      <c r="LD465">
        <f>IF(LQ465="0-1",INDEX(Scrape!$B:$B,MATCH('HT 0-1'!KP465,Scrape!$B:$B,0)),"")</f>
        <v/>
      </c>
      <c r="LE465">
        <f>IF(LQ465="0-1",INDEX(Scrape!$C:$C,MATCH('HT 0-1'!KP465,Scrape!$B:$B,0)),"")</f>
        <v/>
      </c>
      <c r="LF465">
        <f>IF(LQ465="0-1",INDEX(Scrape!$D:$D,MATCH('HT 0-1'!KP465,Scrape!$B:$B,0)),"")</f>
        <v/>
      </c>
      <c r="LG465">
        <f>IF(LQ465="0-1",INDEX(Scrape!$E:$E,MATCH('HT 0-1'!KP465,Scrape!$B:$B,0)),"")</f>
        <v/>
      </c>
      <c r="LH465">
        <f>IF(LQ465="0-1",INDEX(Scrape!$F:$F,MATCH('HT 0-1'!KP465,Scrape!$B:$B,0)),"")</f>
        <v/>
      </c>
      <c r="LI465">
        <f>IF(LQ465="0-1",INDEX(Scrape!$G:$G,MATCH('HT 0-1'!KP465,Scrape!$B:$B,0)),"")</f>
        <v/>
      </c>
      <c r="LJ465">
        <f>IF(LQ465="0-1",INDEX(Scrape!$H:$H,MATCH('HT 0-1'!KP465,Scrape!$B:$B,0)),"")</f>
        <v/>
      </c>
      <c r="LK465">
        <f>IF(LQ465="0-1",INDEX(Scrape!$I:$I,MATCH('HT 0-1'!KP465,Scrape!$B:$B,0)),"")</f>
        <v/>
      </c>
      <c r="LL465">
        <f>IF(LQ465="0-1",INDEX(Scrape!$J:$J,MATCH('HT 0-1'!KP465,Scrape!$B:$B,0)),"")</f>
        <v/>
      </c>
      <c r="LM465">
        <f>IF(LQ465="0-1",INDEX(Scrape!$K:$K,MATCH('HT 0-1'!KP465,Scrape!$B:$B,0)),"")</f>
        <v/>
      </c>
      <c r="LN465">
        <f>IF(LQ465="0-1",INDEX(Scrape!$L:$L,MATCH('HT 0-1'!KP465,Scrape!$B:$B,0)),"")</f>
        <v/>
      </c>
      <c r="LO465">
        <f>IF(LQ465="0-1",INDEX(Scrape!$M:$M,MATCH('HT 0-1'!KP465,Scrape!$B:$B,0)),"")</f>
        <v/>
      </c>
      <c r="LP465">
        <f>IF(LQ465="0-1",INDEX(Scrape!$N:$N,MATCH('HT 0-1'!KP465,Scrape!$B:$B,0)),"")</f>
        <v/>
      </c>
      <c r="LQ465">
        <f>INDEX(Scrape!$O:$O,MATCH('HT 0-1'!KP465,Scrape!$B:$B,0))</f>
        <v/>
      </c>
      <c r="LR465">
        <f>(1/LJ465)+(1/LI465)+(1/LH465)</f>
        <v/>
      </c>
      <c r="LS465">
        <f>(1/LG465)+(1/LF465)+(1/LE465)</f>
        <v/>
      </c>
      <c r="LT465" s="8">
        <f>IF(INDEX(#REF!,MATCH(KQ465,#REF!,0))=INDEX(#REF!,MATCH(KQ465,#REF!,0)),INDEX(#REF!,MATCH(KQ465,#REF!,0)),"ERROR")</f>
        <v/>
      </c>
      <c r="LU465" s="4">
        <f>IF(KR465="G",2,IF(KR465="R",0.5,IF(KR465="A",1)))</f>
        <v/>
      </c>
      <c r="LV465" s="4">
        <f>IF(KS465="G",0.5,IF(KS465="R",2,IF(KS465="A",1)))</f>
        <v/>
      </c>
      <c r="LW465" s="4">
        <f>IF(KT465="G",2,IF(KT465="R",0.5,IF(KT465="A",1)))</f>
        <v/>
      </c>
      <c r="LX465" s="4">
        <f>IF(KU465="G",0.5,IF(KU465="R",2,IF(KU465="A",1)))</f>
        <v/>
      </c>
      <c r="LY465" s="7">
        <f>(LK465*(LU465+LX465)+(LL465*(LU465+LX465)))</f>
        <v/>
      </c>
      <c r="LZ465" s="7">
        <f>(LN465*(LV465+LW465)+(LO465*(LV465+LW465)))</f>
        <v/>
      </c>
      <c r="MA465" s="11">
        <f>LY465-LZ465</f>
        <v/>
      </c>
      <c r="MB465" s="5">
        <f>MA465+2</f>
        <v/>
      </c>
      <c r="MC465" s="6">
        <f>MA465-2</f>
        <v/>
      </c>
      <c r="MD465" s="4">
        <f>LE465</f>
        <v/>
      </c>
      <c r="ME465" s="9">
        <f>IF(MD465=0,1000,MD465+0.75)</f>
        <v/>
      </c>
      <c r="MF465" s="10">
        <f>IF(MD465=0,0,MD465-0.75)</f>
        <v/>
      </c>
      <c r="MG465" s="4">
        <f>((LM465*(LU465+LX465))-((LP465*(LV465+LW465))))</f>
        <v/>
      </c>
      <c r="MH465" s="9">
        <f>MG465*1.2</f>
        <v/>
      </c>
      <c r="MI465" s="10">
        <f>MG465*0.8</f>
        <v/>
      </c>
      <c r="MJ465">
        <f>IFERROR(NX465,"")</f>
        <v/>
      </c>
      <c r="MK465">
        <f>IFERROR(NY465,"")</f>
        <v/>
      </c>
      <c r="ML465">
        <f>IFERROR(NZ465,"")</f>
        <v/>
      </c>
      <c r="MM465">
        <f>IFERROR(OA465,"")</f>
        <v/>
      </c>
      <c r="MN465">
        <f>IFERROR(OB465,"")</f>
        <v/>
      </c>
      <c r="MO465">
        <f>IFERROR(OC465,"")</f>
        <v/>
      </c>
      <c r="MP465" s="1">
        <f>COUNTIFS(#REF!,LT465,#REF!,1,#REF!,"&gt;="&amp;MC465,#REF!,"&lt;="&amp;MB465,#REF!,"&lt;="&amp;ME465,#REF!,"&gt;="&amp;MF465,#REF!,"="&amp;KV465,#REF!,"="&amp;KX465)</f>
        <v/>
      </c>
      <c r="MQ465" s="1">
        <f>COUNTIFS(#REF!,LT465,#REF!,0,#REF!,"&gt;="&amp;MC465,#REF!,"&lt;="&amp;MB465,#REF!,"&lt;="&amp;ME465,#REF!,"&gt;="&amp;MF465,#REF!,"="&amp;KV465,#REF!,"="&amp;KX465)</f>
        <v/>
      </c>
      <c r="MR465" s="1">
        <f>COUNTIFS(#REF!,LT465,#REF!,1,#REF!,"&gt;="&amp;MC465,#REF!,"&lt;="&amp;MB465,#REF!,"&lt;="&amp;ME465,#REF!,"&gt;="&amp;MF465,#REF!,"="&amp;KW465,#REF!,"="&amp;KY465)</f>
        <v/>
      </c>
      <c r="MS465" s="1">
        <f>COUNTIFS(#REF!,LT465,#REF!,0,#REF!,"&gt;="&amp;MC465,#REF!,"&lt;="&amp;MB465,#REF!,"&lt;="&amp;ME465,#REF!,"&gt;="&amp;MF465,#REF!,"="&amp;KW465,#REF!,"="&amp;KY465)</f>
        <v/>
      </c>
      <c r="MT465" s="1">
        <f>COUNTIFS(#REF!,LT465,#REF!,1,#REF!,"&gt;="&amp;MI465,#REF!,"&lt;="&amp;MH465,#REF!,"&lt;="&amp;ME465,#REF!,"&gt;="&amp;MF465)</f>
        <v/>
      </c>
      <c r="MU465" s="1">
        <f>COUNTIFS(#REF!,LT465,#REF!,0,#REF!,"&gt;="&amp;MI465,#REF!,"&lt;="&amp;MH465,#REF!,"&lt;="&amp;ME465,#REF!,"&gt;="&amp;MF465)</f>
        <v/>
      </c>
      <c r="MV465" s="1">
        <f>COUNTIFS(#REF!,LT465,#REF!,1,#REF!,"&gt;="&amp;MI465,#REF!,"&lt;="&amp;MH465,#REF!,"="&amp;KZ465,#REF!,"="&amp;LA465,#REF!,"&lt;="&amp;ME465,#REF!,"&gt;="&amp;MF465)</f>
        <v/>
      </c>
      <c r="MW465" s="1">
        <f>COUNTIFS(#REF!,LT465,#REF!,0,#REF!,"&gt;="&amp;MI465,#REF!,"&lt;="&amp;MH465,#REF!,"="&amp;KZ465,#REF!,"="&amp;LA465,#REF!,"&lt;="&amp;ME465,#REF!,"&gt;="&amp;MF465)</f>
        <v/>
      </c>
      <c r="MX465" s="1">
        <f>COUNTIFS(#REF!,LT465,#REF!,1,#REF!,"&gt;="&amp;MC465,#REF!,"&lt;="&amp;MB465,#REF!,"&lt;="&amp;ME465,#REF!,"&gt;="&amp;MF465)</f>
        <v/>
      </c>
      <c r="MY465" s="1">
        <f>COUNTIFS(#REF!,LT465,#REF!,0,#REF!,"&gt;="&amp;MC465,#REF!,"&lt;="&amp;MB465,#REF!,"&lt;="&amp;ME465,#REF!,"&gt;="&amp;MF465)</f>
        <v/>
      </c>
      <c r="MZ465" s="1">
        <f>COUNTIFS(#REF!,LT465,#REF!,1,#REF!,"&lt;="&amp;ME465,#REF!,"&gt;="&amp;MF465,#REF!,"="&amp;KV465,#REF!,"="&amp;KX465)</f>
        <v/>
      </c>
      <c r="NA465" s="1">
        <f>COUNTIFS(#REF!,LT465,#REF!,0,#REF!,"&lt;="&amp;ME465,#REF!,"&gt;="&amp;MF465,#REF!,"="&amp;KV465,#REF!,"="&amp;KX465)</f>
        <v/>
      </c>
      <c r="NB465" s="1">
        <f>COUNTIFS(#REF!,LT465,#REF!,1,#REF!,"&lt;="&amp;ME465,#REF!,"&gt;="&amp;MF465,#REF!,"="&amp;KW465,#REF!,"="&amp;KY465)</f>
        <v/>
      </c>
      <c r="NC465" s="1">
        <f>COUNTIFS(#REF!,LT465,#REF!,0,#REF!,"&lt;="&amp;ME465,#REF!,"&gt;="&amp;MF465,#REF!,"="&amp;KW465,#REF!,"="&amp;KY465)</f>
        <v/>
      </c>
      <c r="ND465" s="1">
        <f>MP465+MR465+MT465+MV465+MX465+MZ465+NB465</f>
        <v/>
      </c>
      <c r="NE465" s="1">
        <f>MQ465+MS465+MU465+MW465+MY465+NA465+NC465</f>
        <v/>
      </c>
      <c r="NF465" s="1">
        <f>ND465+NE465</f>
        <v/>
      </c>
      <c r="NG465" s="33">
        <f>ND465/(ND465+NE465)</f>
        <v/>
      </c>
      <c r="NH465" s="3">
        <f>1/NG465</f>
        <v/>
      </c>
      <c r="NI465" s="1">
        <f>LI465</f>
        <v/>
      </c>
      <c r="NJ465" s="79">
        <f>((1-NG465)*(1/(NI465-1))*0.98-(NG465*1))</f>
        <v/>
      </c>
      <c r="NK465" s="34">
        <f>IF(LR465&lt;0.9,0,IF(AND(LR465&gt;1.1),0,1))</f>
        <v/>
      </c>
      <c r="NL465" s="34">
        <f>IF(LS465&lt;0.9,0,IF(AND(LS465&gt;1.1),0,1))</f>
        <v/>
      </c>
      <c r="NM465" s="32">
        <f>IF(NF465&gt;99,1,0)</f>
        <v/>
      </c>
      <c r="NN465" s="32">
        <f>IF(NJ465&gt;0.0799,1,0)</f>
        <v/>
      </c>
      <c r="NO465" s="32">
        <f>IF(NJ465&gt;NQ465,1,0)</f>
        <v/>
      </c>
      <c r="NP465" s="32">
        <f>NM465+NN465+NO465+NK465+NL465</f>
        <v/>
      </c>
      <c r="NQ465" s="79">
        <f>(((100*NG465)*(NI465-1)*0.98)-((1-NG465)*100))/100</f>
        <v/>
      </c>
      <c r="NR465" s="34">
        <f>IF(LR465&lt;0.9,0,IF(AND(LR465&gt;1.1),0,1))</f>
        <v/>
      </c>
      <c r="NS465" s="34">
        <f>IF(LS465&lt;0.9,0,IF(AND(LS465&gt;1.1),0,1))</f>
        <v/>
      </c>
      <c r="NT465" s="32">
        <f>IF(NF465&gt;99,1,0)</f>
        <v/>
      </c>
      <c r="NU465" s="32">
        <f>IF(NQ465&gt;0.0799,1,0)</f>
        <v/>
      </c>
      <c r="NV465" s="32">
        <f>IF(NQ465&gt;NJ465,1,0)</f>
        <v/>
      </c>
      <c r="NW465" s="32">
        <f>NT465+NU465+NV465+NR465+NS465</f>
        <v/>
      </c>
      <c r="NX465">
        <f>IF(NP465=5,"LayAway0-1",IF(AND(NW465=5),"BackAway0-1",""))</f>
        <v/>
      </c>
      <c r="NY465">
        <f>IF(NP465=5,KO465,IF(AND(NW465=5),KO465,""))</f>
        <v/>
      </c>
      <c r="NZ465">
        <f>IF(NP465=5,"Match Odds",IF(AND(NW465=5),"Match Odds",""))</f>
        <v/>
      </c>
      <c r="OA465">
        <f>IF(NP465=5,KP465,IF(AND(NW465=5),KP465,""))</f>
        <v/>
      </c>
      <c r="OB465">
        <f>IF(NP465=5,"MATCH_ODDS",IF(AND(NW465=5),"MATCH_ODDS",""))</f>
        <v/>
      </c>
      <c r="OC465">
        <f>IF(NP465=5,"LAY",IF(AND(NW465=5),"BACK",""))</f>
        <v/>
      </c>
    </row>
    <row r="466" ht="16.5" customHeight="1" thickBot="1" thickTop="1">
      <c r="A466" s="2" t="n"/>
      <c r="KN466" s="1">
        <f>IF(INDEX(#REF!,MATCH('HT 0-1'!D466,#REF!,0))=INDEX(#REF!,MATCH('HT 0-1'!D466,#REF!,0)),INDEX(#REF!,MATCH('HT 0-1'!D466,#REF!,0)),"ERROR")</f>
        <v/>
      </c>
      <c r="KO466" s="1">
        <f>IF(INDEX(#REF!,MATCH('HT 0-1'!E466,#REF!,0))=INDEX(#REF!,MATCH('HT 0-1'!E466,#REF!,0)),INDEX(#REF!,MATCH('HT 0-1'!E466,#REF!,0)),"ERROR")</f>
        <v/>
      </c>
      <c r="KP466" s="1">
        <f>KN466&amp;" v "&amp;KO466</f>
        <v/>
      </c>
      <c r="KQ466">
        <f>B466&amp;"_"&amp;C466</f>
        <v/>
      </c>
      <c r="KR466" s="1">
        <f>IF((HW466/KK466)&lt;0.335,"G",IF((HW466/KK466)&gt;0.67,"R","A"))</f>
        <v/>
      </c>
      <c r="KS466" s="1">
        <f>IF((HX466/KK466)&lt;0.335,"G",IF((HX466/KK466)&gt;0.67,"R","A"))</f>
        <v/>
      </c>
      <c r="KT466" s="1">
        <f>IF((IH466/KK466)&lt;0.335,"G",IF((IH466/KK466)&gt;0.67,"R","A"))</f>
        <v/>
      </c>
      <c r="KU466" s="1">
        <f>IF((II466/KK466)&lt;0.335,"G",IF((II466/KK466)&gt;0.67,"R","A"))</f>
        <v/>
      </c>
      <c r="KV466" s="1">
        <f>IF((HZ466/KK466)&lt;0.335,"G",IF((HZ466/KK466)&gt;0.67,"R","A"))</f>
        <v/>
      </c>
      <c r="KW466" s="1">
        <f>IF((HY466/KK466)&lt;0.335,"G",IF((HY466/KK466)&gt;0.67,"R","A"))</f>
        <v/>
      </c>
      <c r="KX466" s="1">
        <f>IF((IK466/KK466)&lt;0.335,"G",IF((IK466/KK466)&gt;0.67,"R","A"))</f>
        <v/>
      </c>
      <c r="KY466" s="1">
        <f>IF((IJ466/KK466)&lt;0.335,"G",IF((IJ466/KK466)&gt;0.67,"R","A"))</f>
        <v/>
      </c>
      <c r="KZ466" s="1">
        <f>IF((HQ466/KK466)&lt;0.335,"G",IF((HQ466/KK466)&gt;0.67,"R","A"))</f>
        <v/>
      </c>
      <c r="LA466" s="1">
        <f>IF((IB466/KK466)&lt;0.335,"G",IF((IB466/KK466)&gt;0.67,"R","A"))</f>
        <v/>
      </c>
      <c r="LB466">
        <f>IF(LQ466="0-1",INDEX(Scrape!#REF!,MATCH('HT 0-1'!KP466,Scrape!$B:$B,0)),"")</f>
        <v/>
      </c>
      <c r="LC466">
        <f>IF(LQ466="0-1",INDEX(Scrape!$A:$A,MATCH('HT 0-1'!KP466,Scrape!$B:$B,0)),"")</f>
        <v/>
      </c>
      <c r="LD466">
        <f>IF(LQ466="0-1",INDEX(Scrape!$B:$B,MATCH('HT 0-1'!KP466,Scrape!$B:$B,0)),"")</f>
        <v/>
      </c>
      <c r="LE466">
        <f>IF(LQ466="0-1",INDEX(Scrape!$C:$C,MATCH('HT 0-1'!KP466,Scrape!$B:$B,0)),"")</f>
        <v/>
      </c>
      <c r="LF466">
        <f>IF(LQ466="0-1",INDEX(Scrape!$D:$D,MATCH('HT 0-1'!KP466,Scrape!$B:$B,0)),"")</f>
        <v/>
      </c>
      <c r="LG466">
        <f>IF(LQ466="0-1",INDEX(Scrape!$E:$E,MATCH('HT 0-1'!KP466,Scrape!$B:$B,0)),"")</f>
        <v/>
      </c>
      <c r="LH466">
        <f>IF(LQ466="0-1",INDEX(Scrape!$F:$F,MATCH('HT 0-1'!KP466,Scrape!$B:$B,0)),"")</f>
        <v/>
      </c>
      <c r="LI466">
        <f>IF(LQ466="0-1",INDEX(Scrape!$G:$G,MATCH('HT 0-1'!KP466,Scrape!$B:$B,0)),"")</f>
        <v/>
      </c>
      <c r="LJ466">
        <f>IF(LQ466="0-1",INDEX(Scrape!$H:$H,MATCH('HT 0-1'!KP466,Scrape!$B:$B,0)),"")</f>
        <v/>
      </c>
      <c r="LK466">
        <f>IF(LQ466="0-1",INDEX(Scrape!$I:$I,MATCH('HT 0-1'!KP466,Scrape!$B:$B,0)),"")</f>
        <v/>
      </c>
      <c r="LL466">
        <f>IF(LQ466="0-1",INDEX(Scrape!$J:$J,MATCH('HT 0-1'!KP466,Scrape!$B:$B,0)),"")</f>
        <v/>
      </c>
      <c r="LM466">
        <f>IF(LQ466="0-1",INDEX(Scrape!$K:$K,MATCH('HT 0-1'!KP466,Scrape!$B:$B,0)),"")</f>
        <v/>
      </c>
      <c r="LN466">
        <f>IF(LQ466="0-1",INDEX(Scrape!$L:$L,MATCH('HT 0-1'!KP466,Scrape!$B:$B,0)),"")</f>
        <v/>
      </c>
      <c r="LO466">
        <f>IF(LQ466="0-1",INDEX(Scrape!$M:$M,MATCH('HT 0-1'!KP466,Scrape!$B:$B,0)),"")</f>
        <v/>
      </c>
      <c r="LP466">
        <f>IF(LQ466="0-1",INDEX(Scrape!$N:$N,MATCH('HT 0-1'!KP466,Scrape!$B:$B,0)),"")</f>
        <v/>
      </c>
      <c r="LQ466">
        <f>INDEX(Scrape!$O:$O,MATCH('HT 0-1'!KP466,Scrape!$B:$B,0))</f>
        <v/>
      </c>
      <c r="LR466">
        <f>(1/LJ466)+(1/LI466)+(1/LH466)</f>
        <v/>
      </c>
      <c r="LS466">
        <f>(1/LG466)+(1/LF466)+(1/LE466)</f>
        <v/>
      </c>
      <c r="LT466" s="8">
        <f>IF(INDEX(#REF!,MATCH(KQ466,#REF!,0))=INDEX(#REF!,MATCH(KQ466,#REF!,0)),INDEX(#REF!,MATCH(KQ466,#REF!,0)),"ERROR")</f>
        <v/>
      </c>
      <c r="LU466" s="4">
        <f>IF(KR466="G",2,IF(KR466="R",0.5,IF(KR466="A",1)))</f>
        <v/>
      </c>
      <c r="LV466" s="4">
        <f>IF(KS466="G",0.5,IF(KS466="R",2,IF(KS466="A",1)))</f>
        <v/>
      </c>
      <c r="LW466" s="4">
        <f>IF(KT466="G",2,IF(KT466="R",0.5,IF(KT466="A",1)))</f>
        <v/>
      </c>
      <c r="LX466" s="4">
        <f>IF(KU466="G",0.5,IF(KU466="R",2,IF(KU466="A",1)))</f>
        <v/>
      </c>
      <c r="LY466" s="7">
        <f>(LK466*(LU466+LX466)+(LL466*(LU466+LX466)))</f>
        <v/>
      </c>
      <c r="LZ466" s="7">
        <f>(LN466*(LV466+LW466)+(LO466*(LV466+LW466)))</f>
        <v/>
      </c>
      <c r="MA466" s="11">
        <f>LY466-LZ466</f>
        <v/>
      </c>
      <c r="MB466" s="5">
        <f>MA466+2</f>
        <v/>
      </c>
      <c r="MC466" s="6">
        <f>MA466-2</f>
        <v/>
      </c>
      <c r="MD466" s="4">
        <f>LE466</f>
        <v/>
      </c>
      <c r="ME466" s="9">
        <f>IF(MD466=0,1000,MD466+0.75)</f>
        <v/>
      </c>
      <c r="MF466" s="10">
        <f>IF(MD466=0,0,MD466-0.75)</f>
        <v/>
      </c>
      <c r="MG466" s="4">
        <f>((LM466*(LU466+LX466))-((LP466*(LV466+LW466))))</f>
        <v/>
      </c>
      <c r="MH466" s="9">
        <f>MG466*1.2</f>
        <v/>
      </c>
      <c r="MI466" s="10">
        <f>MG466*0.8</f>
        <v/>
      </c>
      <c r="MJ466">
        <f>IFERROR(NX466,"")</f>
        <v/>
      </c>
      <c r="MK466">
        <f>IFERROR(NY466,"")</f>
        <v/>
      </c>
      <c r="ML466">
        <f>IFERROR(NZ466,"")</f>
        <v/>
      </c>
      <c r="MM466">
        <f>IFERROR(OA466,"")</f>
        <v/>
      </c>
      <c r="MN466">
        <f>IFERROR(OB466,"")</f>
        <v/>
      </c>
      <c r="MO466">
        <f>IFERROR(OC466,"")</f>
        <v/>
      </c>
      <c r="MP466" s="1">
        <f>COUNTIFS(#REF!,LT466,#REF!,1,#REF!,"&gt;="&amp;MC466,#REF!,"&lt;="&amp;MB466,#REF!,"&lt;="&amp;ME466,#REF!,"&gt;="&amp;MF466,#REF!,"="&amp;KV466,#REF!,"="&amp;KX466)</f>
        <v/>
      </c>
      <c r="MQ466" s="1">
        <f>COUNTIFS(#REF!,LT466,#REF!,0,#REF!,"&gt;="&amp;MC466,#REF!,"&lt;="&amp;MB466,#REF!,"&lt;="&amp;ME466,#REF!,"&gt;="&amp;MF466,#REF!,"="&amp;KV466,#REF!,"="&amp;KX466)</f>
        <v/>
      </c>
      <c r="MR466" s="1">
        <f>COUNTIFS(#REF!,LT466,#REF!,1,#REF!,"&gt;="&amp;MC466,#REF!,"&lt;="&amp;MB466,#REF!,"&lt;="&amp;ME466,#REF!,"&gt;="&amp;MF466,#REF!,"="&amp;KW466,#REF!,"="&amp;KY466)</f>
        <v/>
      </c>
      <c r="MS466" s="1">
        <f>COUNTIFS(#REF!,LT466,#REF!,0,#REF!,"&gt;="&amp;MC466,#REF!,"&lt;="&amp;MB466,#REF!,"&lt;="&amp;ME466,#REF!,"&gt;="&amp;MF466,#REF!,"="&amp;KW466,#REF!,"="&amp;KY466)</f>
        <v/>
      </c>
      <c r="MT466" s="1">
        <f>COUNTIFS(#REF!,LT466,#REF!,1,#REF!,"&gt;="&amp;MI466,#REF!,"&lt;="&amp;MH466,#REF!,"&lt;="&amp;ME466,#REF!,"&gt;="&amp;MF466)</f>
        <v/>
      </c>
      <c r="MU466" s="1">
        <f>COUNTIFS(#REF!,LT466,#REF!,0,#REF!,"&gt;="&amp;MI466,#REF!,"&lt;="&amp;MH466,#REF!,"&lt;="&amp;ME466,#REF!,"&gt;="&amp;MF466)</f>
        <v/>
      </c>
      <c r="MV466" s="1">
        <f>COUNTIFS(#REF!,LT466,#REF!,1,#REF!,"&gt;="&amp;MI466,#REF!,"&lt;="&amp;MH466,#REF!,"="&amp;KZ466,#REF!,"="&amp;LA466,#REF!,"&lt;="&amp;ME466,#REF!,"&gt;="&amp;MF466)</f>
        <v/>
      </c>
      <c r="MW466" s="1">
        <f>COUNTIFS(#REF!,LT466,#REF!,0,#REF!,"&gt;="&amp;MI466,#REF!,"&lt;="&amp;MH466,#REF!,"="&amp;KZ466,#REF!,"="&amp;LA466,#REF!,"&lt;="&amp;ME466,#REF!,"&gt;="&amp;MF466)</f>
        <v/>
      </c>
      <c r="MX466" s="1">
        <f>COUNTIFS(#REF!,LT466,#REF!,1,#REF!,"&gt;="&amp;MC466,#REF!,"&lt;="&amp;MB466,#REF!,"&lt;="&amp;ME466,#REF!,"&gt;="&amp;MF466)</f>
        <v/>
      </c>
      <c r="MY466" s="1">
        <f>COUNTIFS(#REF!,LT466,#REF!,0,#REF!,"&gt;="&amp;MC466,#REF!,"&lt;="&amp;MB466,#REF!,"&lt;="&amp;ME466,#REF!,"&gt;="&amp;MF466)</f>
        <v/>
      </c>
      <c r="MZ466" s="1">
        <f>COUNTIFS(#REF!,LT466,#REF!,1,#REF!,"&lt;="&amp;ME466,#REF!,"&gt;="&amp;MF466,#REF!,"="&amp;KV466,#REF!,"="&amp;KX466)</f>
        <v/>
      </c>
      <c r="NA466" s="1">
        <f>COUNTIFS(#REF!,LT466,#REF!,0,#REF!,"&lt;="&amp;ME466,#REF!,"&gt;="&amp;MF466,#REF!,"="&amp;KV466,#REF!,"="&amp;KX466)</f>
        <v/>
      </c>
      <c r="NB466" s="1">
        <f>COUNTIFS(#REF!,LT466,#REF!,1,#REF!,"&lt;="&amp;ME466,#REF!,"&gt;="&amp;MF466,#REF!,"="&amp;KW466,#REF!,"="&amp;KY466)</f>
        <v/>
      </c>
      <c r="NC466" s="1">
        <f>COUNTIFS(#REF!,LT466,#REF!,0,#REF!,"&lt;="&amp;ME466,#REF!,"&gt;="&amp;MF466,#REF!,"="&amp;KW466,#REF!,"="&amp;KY466)</f>
        <v/>
      </c>
      <c r="ND466" s="1">
        <f>MP466+MR466+MT466+MV466+MX466+MZ466+NB466</f>
        <v/>
      </c>
      <c r="NE466" s="1">
        <f>MQ466+MS466+MU466+MW466+MY466+NA466+NC466</f>
        <v/>
      </c>
      <c r="NF466" s="1">
        <f>ND466+NE466</f>
        <v/>
      </c>
      <c r="NG466" s="33">
        <f>ND466/(ND466+NE466)</f>
        <v/>
      </c>
      <c r="NH466" s="3">
        <f>1/NG466</f>
        <v/>
      </c>
      <c r="NI466" s="1">
        <f>LI466</f>
        <v/>
      </c>
      <c r="NJ466" s="79">
        <f>((1-NG466)*(1/(NI466-1))*0.98-(NG466*1))</f>
        <v/>
      </c>
      <c r="NK466" s="34">
        <f>IF(LR466&lt;0.9,0,IF(AND(LR466&gt;1.1),0,1))</f>
        <v/>
      </c>
      <c r="NL466" s="34">
        <f>IF(LS466&lt;0.9,0,IF(AND(LS466&gt;1.1),0,1))</f>
        <v/>
      </c>
      <c r="NM466" s="32">
        <f>IF(NF466&gt;99,1,0)</f>
        <v/>
      </c>
      <c r="NN466" s="32">
        <f>IF(NJ466&gt;0.0799,1,0)</f>
        <v/>
      </c>
      <c r="NO466" s="32">
        <f>IF(NJ466&gt;NQ466,1,0)</f>
        <v/>
      </c>
      <c r="NP466" s="32">
        <f>NM466+NN466+NO466+NK466+NL466</f>
        <v/>
      </c>
      <c r="NQ466" s="79">
        <f>(((100*NG466)*(NI466-1)*0.98)-((1-NG466)*100))/100</f>
        <v/>
      </c>
      <c r="NR466" s="34">
        <f>IF(LR466&lt;0.9,0,IF(AND(LR466&gt;1.1),0,1))</f>
        <v/>
      </c>
      <c r="NS466" s="34">
        <f>IF(LS466&lt;0.9,0,IF(AND(LS466&gt;1.1),0,1))</f>
        <v/>
      </c>
      <c r="NT466" s="32">
        <f>IF(NF466&gt;99,1,0)</f>
        <v/>
      </c>
      <c r="NU466" s="32">
        <f>IF(NQ466&gt;0.0799,1,0)</f>
        <v/>
      </c>
      <c r="NV466" s="32">
        <f>IF(NQ466&gt;NJ466,1,0)</f>
        <v/>
      </c>
      <c r="NW466" s="32">
        <f>NT466+NU466+NV466+NR466+NS466</f>
        <v/>
      </c>
      <c r="NX466">
        <f>IF(NP466=5,"LayAway0-1",IF(AND(NW466=5),"BackAway0-1",""))</f>
        <v/>
      </c>
      <c r="NY466">
        <f>IF(NP466=5,KO466,IF(AND(NW466=5),KO466,""))</f>
        <v/>
      </c>
      <c r="NZ466">
        <f>IF(NP466=5,"Match Odds",IF(AND(NW466=5),"Match Odds",""))</f>
        <v/>
      </c>
      <c r="OA466">
        <f>IF(NP466=5,KP466,IF(AND(NW466=5),KP466,""))</f>
        <v/>
      </c>
      <c r="OB466">
        <f>IF(NP466=5,"MATCH_ODDS",IF(AND(NW466=5),"MATCH_ODDS",""))</f>
        <v/>
      </c>
      <c r="OC466">
        <f>IF(NP466=5,"LAY",IF(AND(NW466=5),"BACK",""))</f>
        <v/>
      </c>
    </row>
    <row r="467" ht="16.5" customHeight="1" thickBot="1" thickTop="1">
      <c r="A467" s="2" t="n"/>
      <c r="KN467" s="1">
        <f>IF(INDEX(#REF!,MATCH('HT 0-1'!D467,#REF!,0))=INDEX(#REF!,MATCH('HT 0-1'!D467,#REF!,0)),INDEX(#REF!,MATCH('HT 0-1'!D467,#REF!,0)),"ERROR")</f>
        <v/>
      </c>
      <c r="KO467" s="1">
        <f>IF(INDEX(#REF!,MATCH('HT 0-1'!E467,#REF!,0))=INDEX(#REF!,MATCH('HT 0-1'!E467,#REF!,0)),INDEX(#REF!,MATCH('HT 0-1'!E467,#REF!,0)),"ERROR")</f>
        <v/>
      </c>
      <c r="KP467" s="1">
        <f>KN467&amp;" v "&amp;KO467</f>
        <v/>
      </c>
      <c r="KQ467">
        <f>B467&amp;"_"&amp;C467</f>
        <v/>
      </c>
      <c r="KR467" s="1">
        <f>IF((HW467/KK467)&lt;0.335,"G",IF((HW467/KK467)&gt;0.67,"R","A"))</f>
        <v/>
      </c>
      <c r="KS467" s="1">
        <f>IF((HX467/KK467)&lt;0.335,"G",IF((HX467/KK467)&gt;0.67,"R","A"))</f>
        <v/>
      </c>
      <c r="KT467" s="1">
        <f>IF((IH467/KK467)&lt;0.335,"G",IF((IH467/KK467)&gt;0.67,"R","A"))</f>
        <v/>
      </c>
      <c r="KU467" s="1">
        <f>IF((II467/KK467)&lt;0.335,"G",IF((II467/KK467)&gt;0.67,"R","A"))</f>
        <v/>
      </c>
      <c r="KV467" s="1">
        <f>IF((HZ467/KK467)&lt;0.335,"G",IF((HZ467/KK467)&gt;0.67,"R","A"))</f>
        <v/>
      </c>
      <c r="KW467" s="1">
        <f>IF((HY467/KK467)&lt;0.335,"G",IF((HY467/KK467)&gt;0.67,"R","A"))</f>
        <v/>
      </c>
      <c r="KX467" s="1">
        <f>IF((IK467/KK467)&lt;0.335,"G",IF((IK467/KK467)&gt;0.67,"R","A"))</f>
        <v/>
      </c>
      <c r="KY467" s="1">
        <f>IF((IJ467/KK467)&lt;0.335,"G",IF((IJ467/KK467)&gt;0.67,"R","A"))</f>
        <v/>
      </c>
      <c r="KZ467" s="1">
        <f>IF((HQ467/KK467)&lt;0.335,"G",IF((HQ467/KK467)&gt;0.67,"R","A"))</f>
        <v/>
      </c>
      <c r="LA467" s="1">
        <f>IF((IB467/KK467)&lt;0.335,"G",IF((IB467/KK467)&gt;0.67,"R","A"))</f>
        <v/>
      </c>
      <c r="LB467">
        <f>IF(LQ467="0-1",INDEX(Scrape!#REF!,MATCH('HT 0-1'!KP467,Scrape!$B:$B,0)),"")</f>
        <v/>
      </c>
      <c r="LC467">
        <f>IF(LQ467="0-1",INDEX(Scrape!$A:$A,MATCH('HT 0-1'!KP467,Scrape!$B:$B,0)),"")</f>
        <v/>
      </c>
      <c r="LD467">
        <f>IF(LQ467="0-1",INDEX(Scrape!$B:$B,MATCH('HT 0-1'!KP467,Scrape!$B:$B,0)),"")</f>
        <v/>
      </c>
      <c r="LE467">
        <f>IF(LQ467="0-1",INDEX(Scrape!$C:$C,MATCH('HT 0-1'!KP467,Scrape!$B:$B,0)),"")</f>
        <v/>
      </c>
      <c r="LF467">
        <f>IF(LQ467="0-1",INDEX(Scrape!$D:$D,MATCH('HT 0-1'!KP467,Scrape!$B:$B,0)),"")</f>
        <v/>
      </c>
      <c r="LG467">
        <f>IF(LQ467="0-1",INDEX(Scrape!$E:$E,MATCH('HT 0-1'!KP467,Scrape!$B:$B,0)),"")</f>
        <v/>
      </c>
      <c r="LH467">
        <f>IF(LQ467="0-1",INDEX(Scrape!$F:$F,MATCH('HT 0-1'!KP467,Scrape!$B:$B,0)),"")</f>
        <v/>
      </c>
      <c r="LI467">
        <f>IF(LQ467="0-1",INDEX(Scrape!$G:$G,MATCH('HT 0-1'!KP467,Scrape!$B:$B,0)),"")</f>
        <v/>
      </c>
      <c r="LJ467">
        <f>IF(LQ467="0-1",INDEX(Scrape!$H:$H,MATCH('HT 0-1'!KP467,Scrape!$B:$B,0)),"")</f>
        <v/>
      </c>
      <c r="LK467">
        <f>IF(LQ467="0-1",INDEX(Scrape!$I:$I,MATCH('HT 0-1'!KP467,Scrape!$B:$B,0)),"")</f>
        <v/>
      </c>
      <c r="LL467">
        <f>IF(LQ467="0-1",INDEX(Scrape!$J:$J,MATCH('HT 0-1'!KP467,Scrape!$B:$B,0)),"")</f>
        <v/>
      </c>
      <c r="LM467">
        <f>IF(LQ467="0-1",INDEX(Scrape!$K:$K,MATCH('HT 0-1'!KP467,Scrape!$B:$B,0)),"")</f>
        <v/>
      </c>
      <c r="LN467">
        <f>IF(LQ467="0-1",INDEX(Scrape!$L:$L,MATCH('HT 0-1'!KP467,Scrape!$B:$B,0)),"")</f>
        <v/>
      </c>
      <c r="LO467">
        <f>IF(LQ467="0-1",INDEX(Scrape!$M:$M,MATCH('HT 0-1'!KP467,Scrape!$B:$B,0)),"")</f>
        <v/>
      </c>
      <c r="LP467">
        <f>IF(LQ467="0-1",INDEX(Scrape!$N:$N,MATCH('HT 0-1'!KP467,Scrape!$B:$B,0)),"")</f>
        <v/>
      </c>
      <c r="LQ467">
        <f>INDEX(Scrape!$O:$O,MATCH('HT 0-1'!KP467,Scrape!$B:$B,0))</f>
        <v/>
      </c>
      <c r="LR467">
        <f>(1/LJ467)+(1/LI467)+(1/LH467)</f>
        <v/>
      </c>
      <c r="LS467">
        <f>(1/LG467)+(1/LF467)+(1/LE467)</f>
        <v/>
      </c>
      <c r="LT467" s="8">
        <f>IF(INDEX(#REF!,MATCH(KQ467,#REF!,0))=INDEX(#REF!,MATCH(KQ467,#REF!,0)),INDEX(#REF!,MATCH(KQ467,#REF!,0)),"ERROR")</f>
        <v/>
      </c>
      <c r="LU467" s="4">
        <f>IF(KR467="G",2,IF(KR467="R",0.5,IF(KR467="A",1)))</f>
        <v/>
      </c>
      <c r="LV467" s="4">
        <f>IF(KS467="G",0.5,IF(KS467="R",2,IF(KS467="A",1)))</f>
        <v/>
      </c>
      <c r="LW467" s="4">
        <f>IF(KT467="G",2,IF(KT467="R",0.5,IF(KT467="A",1)))</f>
        <v/>
      </c>
      <c r="LX467" s="4">
        <f>IF(KU467="G",0.5,IF(KU467="R",2,IF(KU467="A",1)))</f>
        <v/>
      </c>
      <c r="LY467" s="7">
        <f>(LK467*(LU467+LX467)+(LL467*(LU467+LX467)))</f>
        <v/>
      </c>
      <c r="LZ467" s="7">
        <f>(LN467*(LV467+LW467)+(LO467*(LV467+LW467)))</f>
        <v/>
      </c>
      <c r="MA467" s="11">
        <f>LY467-LZ467</f>
        <v/>
      </c>
      <c r="MB467" s="5">
        <f>MA467+2</f>
        <v/>
      </c>
      <c r="MC467" s="6">
        <f>MA467-2</f>
        <v/>
      </c>
      <c r="MD467" s="4">
        <f>LE467</f>
        <v/>
      </c>
      <c r="ME467" s="9">
        <f>IF(MD467=0,1000,MD467+0.75)</f>
        <v/>
      </c>
      <c r="MF467" s="10">
        <f>IF(MD467=0,0,MD467-0.75)</f>
        <v/>
      </c>
      <c r="MG467" s="4">
        <f>((LM467*(LU467+LX467))-((LP467*(LV467+LW467))))</f>
        <v/>
      </c>
      <c r="MH467" s="9">
        <f>MG467*1.2</f>
        <v/>
      </c>
      <c r="MI467" s="10">
        <f>MG467*0.8</f>
        <v/>
      </c>
      <c r="MJ467">
        <f>IFERROR(NX467,"")</f>
        <v/>
      </c>
      <c r="MK467">
        <f>IFERROR(NY467,"")</f>
        <v/>
      </c>
      <c r="ML467">
        <f>IFERROR(NZ467,"")</f>
        <v/>
      </c>
      <c r="MM467">
        <f>IFERROR(OA467,"")</f>
        <v/>
      </c>
      <c r="MN467">
        <f>IFERROR(OB467,"")</f>
        <v/>
      </c>
      <c r="MO467">
        <f>IFERROR(OC467,"")</f>
        <v/>
      </c>
      <c r="MP467" s="1">
        <f>COUNTIFS(#REF!,LT467,#REF!,1,#REF!,"&gt;="&amp;MC467,#REF!,"&lt;="&amp;MB467,#REF!,"&lt;="&amp;ME467,#REF!,"&gt;="&amp;MF467,#REF!,"="&amp;KV467,#REF!,"="&amp;KX467)</f>
        <v/>
      </c>
      <c r="MQ467" s="1">
        <f>COUNTIFS(#REF!,LT467,#REF!,0,#REF!,"&gt;="&amp;MC467,#REF!,"&lt;="&amp;MB467,#REF!,"&lt;="&amp;ME467,#REF!,"&gt;="&amp;MF467,#REF!,"="&amp;KV467,#REF!,"="&amp;KX467)</f>
        <v/>
      </c>
      <c r="MR467" s="1">
        <f>COUNTIFS(#REF!,LT467,#REF!,1,#REF!,"&gt;="&amp;MC467,#REF!,"&lt;="&amp;MB467,#REF!,"&lt;="&amp;ME467,#REF!,"&gt;="&amp;MF467,#REF!,"="&amp;KW467,#REF!,"="&amp;KY467)</f>
        <v/>
      </c>
      <c r="MS467" s="1">
        <f>COUNTIFS(#REF!,LT467,#REF!,0,#REF!,"&gt;="&amp;MC467,#REF!,"&lt;="&amp;MB467,#REF!,"&lt;="&amp;ME467,#REF!,"&gt;="&amp;MF467,#REF!,"="&amp;KW467,#REF!,"="&amp;KY467)</f>
        <v/>
      </c>
      <c r="MT467" s="1">
        <f>COUNTIFS(#REF!,LT467,#REF!,1,#REF!,"&gt;="&amp;MI467,#REF!,"&lt;="&amp;MH467,#REF!,"&lt;="&amp;ME467,#REF!,"&gt;="&amp;MF467)</f>
        <v/>
      </c>
      <c r="MU467" s="1">
        <f>COUNTIFS(#REF!,LT467,#REF!,0,#REF!,"&gt;="&amp;MI467,#REF!,"&lt;="&amp;MH467,#REF!,"&lt;="&amp;ME467,#REF!,"&gt;="&amp;MF467)</f>
        <v/>
      </c>
      <c r="MV467" s="1">
        <f>COUNTIFS(#REF!,LT467,#REF!,1,#REF!,"&gt;="&amp;MI467,#REF!,"&lt;="&amp;MH467,#REF!,"="&amp;KZ467,#REF!,"="&amp;LA467,#REF!,"&lt;="&amp;ME467,#REF!,"&gt;="&amp;MF467)</f>
        <v/>
      </c>
      <c r="MW467" s="1">
        <f>COUNTIFS(#REF!,LT467,#REF!,0,#REF!,"&gt;="&amp;MI467,#REF!,"&lt;="&amp;MH467,#REF!,"="&amp;KZ467,#REF!,"="&amp;LA467,#REF!,"&lt;="&amp;ME467,#REF!,"&gt;="&amp;MF467)</f>
        <v/>
      </c>
      <c r="MX467" s="1">
        <f>COUNTIFS(#REF!,LT467,#REF!,1,#REF!,"&gt;="&amp;MC467,#REF!,"&lt;="&amp;MB467,#REF!,"&lt;="&amp;ME467,#REF!,"&gt;="&amp;MF467)</f>
        <v/>
      </c>
      <c r="MY467" s="1">
        <f>COUNTIFS(#REF!,LT467,#REF!,0,#REF!,"&gt;="&amp;MC467,#REF!,"&lt;="&amp;MB467,#REF!,"&lt;="&amp;ME467,#REF!,"&gt;="&amp;MF467)</f>
        <v/>
      </c>
      <c r="MZ467" s="1">
        <f>COUNTIFS(#REF!,LT467,#REF!,1,#REF!,"&lt;="&amp;ME467,#REF!,"&gt;="&amp;MF467,#REF!,"="&amp;KV467,#REF!,"="&amp;KX467)</f>
        <v/>
      </c>
      <c r="NA467" s="1">
        <f>COUNTIFS(#REF!,LT467,#REF!,0,#REF!,"&lt;="&amp;ME467,#REF!,"&gt;="&amp;MF467,#REF!,"="&amp;KV467,#REF!,"="&amp;KX467)</f>
        <v/>
      </c>
      <c r="NB467" s="1">
        <f>COUNTIFS(#REF!,LT467,#REF!,1,#REF!,"&lt;="&amp;ME467,#REF!,"&gt;="&amp;MF467,#REF!,"="&amp;KW467,#REF!,"="&amp;KY467)</f>
        <v/>
      </c>
      <c r="NC467" s="1">
        <f>COUNTIFS(#REF!,LT467,#REF!,0,#REF!,"&lt;="&amp;ME467,#REF!,"&gt;="&amp;MF467,#REF!,"="&amp;KW467,#REF!,"="&amp;KY467)</f>
        <v/>
      </c>
      <c r="ND467" s="1">
        <f>MP467+MR467+MT467+MV467+MX467+MZ467+NB467</f>
        <v/>
      </c>
      <c r="NE467" s="1">
        <f>MQ467+MS467+MU467+MW467+MY467+NA467+NC467</f>
        <v/>
      </c>
      <c r="NF467" s="1">
        <f>ND467+NE467</f>
        <v/>
      </c>
      <c r="NG467" s="33">
        <f>ND467/(ND467+NE467)</f>
        <v/>
      </c>
      <c r="NH467" s="3">
        <f>1/NG467</f>
        <v/>
      </c>
      <c r="NI467" s="1">
        <f>LI467</f>
        <v/>
      </c>
      <c r="NJ467" s="79">
        <f>((1-NG467)*(1/(NI467-1))*0.98-(NG467*1))</f>
        <v/>
      </c>
      <c r="NK467" s="34">
        <f>IF(LR467&lt;0.9,0,IF(AND(LR467&gt;1.1),0,1))</f>
        <v/>
      </c>
      <c r="NL467" s="34">
        <f>IF(LS467&lt;0.9,0,IF(AND(LS467&gt;1.1),0,1))</f>
        <v/>
      </c>
      <c r="NM467" s="32">
        <f>IF(NF467&gt;99,1,0)</f>
        <v/>
      </c>
      <c r="NN467" s="32">
        <f>IF(NJ467&gt;0.0799,1,0)</f>
        <v/>
      </c>
      <c r="NO467" s="32">
        <f>IF(NJ467&gt;NQ467,1,0)</f>
        <v/>
      </c>
      <c r="NP467" s="32">
        <f>NM467+NN467+NO467+NK467+NL467</f>
        <v/>
      </c>
      <c r="NQ467" s="79">
        <f>(((100*NG467)*(NI467-1)*0.98)-((1-NG467)*100))/100</f>
        <v/>
      </c>
      <c r="NR467" s="34">
        <f>IF(LR467&lt;0.9,0,IF(AND(LR467&gt;1.1),0,1))</f>
        <v/>
      </c>
      <c r="NS467" s="34">
        <f>IF(LS467&lt;0.9,0,IF(AND(LS467&gt;1.1),0,1))</f>
        <v/>
      </c>
      <c r="NT467" s="32">
        <f>IF(NF467&gt;99,1,0)</f>
        <v/>
      </c>
      <c r="NU467" s="32">
        <f>IF(NQ467&gt;0.0799,1,0)</f>
        <v/>
      </c>
      <c r="NV467" s="32">
        <f>IF(NQ467&gt;NJ467,1,0)</f>
        <v/>
      </c>
      <c r="NW467" s="32">
        <f>NT467+NU467+NV467+NR467+NS467</f>
        <v/>
      </c>
      <c r="NX467">
        <f>IF(NP467=5,"LayAway0-1",IF(AND(NW467=5),"BackAway0-1",""))</f>
        <v/>
      </c>
      <c r="NY467">
        <f>IF(NP467=5,KO467,IF(AND(NW467=5),KO467,""))</f>
        <v/>
      </c>
      <c r="NZ467">
        <f>IF(NP467=5,"Match Odds",IF(AND(NW467=5),"Match Odds",""))</f>
        <v/>
      </c>
      <c r="OA467">
        <f>IF(NP467=5,KP467,IF(AND(NW467=5),KP467,""))</f>
        <v/>
      </c>
      <c r="OB467">
        <f>IF(NP467=5,"MATCH_ODDS",IF(AND(NW467=5),"MATCH_ODDS",""))</f>
        <v/>
      </c>
      <c r="OC467">
        <f>IF(NP467=5,"LAY",IF(AND(NW467=5),"BACK",""))</f>
        <v/>
      </c>
    </row>
    <row r="468" ht="16.5" customHeight="1" thickBot="1" thickTop="1">
      <c r="A468" s="2" t="n"/>
      <c r="KN468" s="1">
        <f>IF(INDEX(#REF!,MATCH('HT 0-1'!D468,#REF!,0))=INDEX(#REF!,MATCH('HT 0-1'!D468,#REF!,0)),INDEX(#REF!,MATCH('HT 0-1'!D468,#REF!,0)),"ERROR")</f>
        <v/>
      </c>
      <c r="KO468" s="1">
        <f>IF(INDEX(#REF!,MATCH('HT 0-1'!E468,#REF!,0))=INDEX(#REF!,MATCH('HT 0-1'!E468,#REF!,0)),INDEX(#REF!,MATCH('HT 0-1'!E468,#REF!,0)),"ERROR")</f>
        <v/>
      </c>
      <c r="KP468" s="1">
        <f>KN468&amp;" v "&amp;KO468</f>
        <v/>
      </c>
      <c r="KQ468">
        <f>B468&amp;"_"&amp;C468</f>
        <v/>
      </c>
      <c r="KR468" s="1">
        <f>IF((HW468/KK468)&lt;0.335,"G",IF((HW468/KK468)&gt;0.67,"R","A"))</f>
        <v/>
      </c>
      <c r="KS468" s="1">
        <f>IF((HX468/KK468)&lt;0.335,"G",IF((HX468/KK468)&gt;0.67,"R","A"))</f>
        <v/>
      </c>
      <c r="KT468" s="1">
        <f>IF((IH468/KK468)&lt;0.335,"G",IF((IH468/KK468)&gt;0.67,"R","A"))</f>
        <v/>
      </c>
      <c r="KU468" s="1">
        <f>IF((II468/KK468)&lt;0.335,"G",IF((II468/KK468)&gt;0.67,"R","A"))</f>
        <v/>
      </c>
      <c r="KV468" s="1">
        <f>IF((HZ468/KK468)&lt;0.335,"G",IF((HZ468/KK468)&gt;0.67,"R","A"))</f>
        <v/>
      </c>
      <c r="KW468" s="1">
        <f>IF((HY468/KK468)&lt;0.335,"G",IF((HY468/KK468)&gt;0.67,"R","A"))</f>
        <v/>
      </c>
      <c r="KX468" s="1">
        <f>IF((IK468/KK468)&lt;0.335,"G",IF((IK468/KK468)&gt;0.67,"R","A"))</f>
        <v/>
      </c>
      <c r="KY468" s="1">
        <f>IF((IJ468/KK468)&lt;0.335,"G",IF((IJ468/KK468)&gt;0.67,"R","A"))</f>
        <v/>
      </c>
      <c r="KZ468" s="1">
        <f>IF((HQ468/KK468)&lt;0.335,"G",IF((HQ468/KK468)&gt;0.67,"R","A"))</f>
        <v/>
      </c>
      <c r="LA468" s="1">
        <f>IF((IB468/KK468)&lt;0.335,"G",IF((IB468/KK468)&gt;0.67,"R","A"))</f>
        <v/>
      </c>
      <c r="LB468">
        <f>IF(LQ468="0-1",INDEX(Scrape!#REF!,MATCH('HT 0-1'!KP468,Scrape!$B:$B,0)),"")</f>
        <v/>
      </c>
      <c r="LC468">
        <f>IF(LQ468="0-1",INDEX(Scrape!$A:$A,MATCH('HT 0-1'!KP468,Scrape!$B:$B,0)),"")</f>
        <v/>
      </c>
      <c r="LD468">
        <f>IF(LQ468="0-1",INDEX(Scrape!$B:$B,MATCH('HT 0-1'!KP468,Scrape!$B:$B,0)),"")</f>
        <v/>
      </c>
      <c r="LE468">
        <f>IF(LQ468="0-1",INDEX(Scrape!$C:$C,MATCH('HT 0-1'!KP468,Scrape!$B:$B,0)),"")</f>
        <v/>
      </c>
      <c r="LF468">
        <f>IF(LQ468="0-1",INDEX(Scrape!$D:$D,MATCH('HT 0-1'!KP468,Scrape!$B:$B,0)),"")</f>
        <v/>
      </c>
      <c r="LG468">
        <f>IF(LQ468="0-1",INDEX(Scrape!$E:$E,MATCH('HT 0-1'!KP468,Scrape!$B:$B,0)),"")</f>
        <v/>
      </c>
      <c r="LH468">
        <f>IF(LQ468="0-1",INDEX(Scrape!$F:$F,MATCH('HT 0-1'!KP468,Scrape!$B:$B,0)),"")</f>
        <v/>
      </c>
      <c r="LI468">
        <f>IF(LQ468="0-1",INDEX(Scrape!$G:$G,MATCH('HT 0-1'!KP468,Scrape!$B:$B,0)),"")</f>
        <v/>
      </c>
      <c r="LJ468">
        <f>IF(LQ468="0-1",INDEX(Scrape!$H:$H,MATCH('HT 0-1'!KP468,Scrape!$B:$B,0)),"")</f>
        <v/>
      </c>
      <c r="LK468">
        <f>IF(LQ468="0-1",INDEX(Scrape!$I:$I,MATCH('HT 0-1'!KP468,Scrape!$B:$B,0)),"")</f>
        <v/>
      </c>
      <c r="LL468">
        <f>IF(LQ468="0-1",INDEX(Scrape!$J:$J,MATCH('HT 0-1'!KP468,Scrape!$B:$B,0)),"")</f>
        <v/>
      </c>
      <c r="LM468">
        <f>IF(LQ468="0-1",INDEX(Scrape!$K:$K,MATCH('HT 0-1'!KP468,Scrape!$B:$B,0)),"")</f>
        <v/>
      </c>
      <c r="LN468">
        <f>IF(LQ468="0-1",INDEX(Scrape!$L:$L,MATCH('HT 0-1'!KP468,Scrape!$B:$B,0)),"")</f>
        <v/>
      </c>
      <c r="LO468">
        <f>IF(LQ468="0-1",INDEX(Scrape!$M:$M,MATCH('HT 0-1'!KP468,Scrape!$B:$B,0)),"")</f>
        <v/>
      </c>
      <c r="LP468">
        <f>IF(LQ468="0-1",INDEX(Scrape!$N:$N,MATCH('HT 0-1'!KP468,Scrape!$B:$B,0)),"")</f>
        <v/>
      </c>
      <c r="LQ468">
        <f>INDEX(Scrape!$O:$O,MATCH('HT 0-1'!KP468,Scrape!$B:$B,0))</f>
        <v/>
      </c>
      <c r="LR468">
        <f>(1/LJ468)+(1/LI468)+(1/LH468)</f>
        <v/>
      </c>
      <c r="LS468">
        <f>(1/LG468)+(1/LF468)+(1/LE468)</f>
        <v/>
      </c>
      <c r="LT468" s="8">
        <f>IF(INDEX(#REF!,MATCH(KQ468,#REF!,0))=INDEX(#REF!,MATCH(KQ468,#REF!,0)),INDEX(#REF!,MATCH(KQ468,#REF!,0)),"ERROR")</f>
        <v/>
      </c>
      <c r="LU468" s="4">
        <f>IF(KR468="G",2,IF(KR468="R",0.5,IF(KR468="A",1)))</f>
        <v/>
      </c>
      <c r="LV468" s="4">
        <f>IF(KS468="G",0.5,IF(KS468="R",2,IF(KS468="A",1)))</f>
        <v/>
      </c>
      <c r="LW468" s="4">
        <f>IF(KT468="G",2,IF(KT468="R",0.5,IF(KT468="A",1)))</f>
        <v/>
      </c>
      <c r="LX468" s="4">
        <f>IF(KU468="G",0.5,IF(KU468="R",2,IF(KU468="A",1)))</f>
        <v/>
      </c>
      <c r="LY468" s="7">
        <f>(LK468*(LU468+LX468)+(LL468*(LU468+LX468)))</f>
        <v/>
      </c>
      <c r="LZ468" s="7">
        <f>(LN468*(LV468+LW468)+(LO468*(LV468+LW468)))</f>
        <v/>
      </c>
      <c r="MA468" s="11">
        <f>LY468-LZ468</f>
        <v/>
      </c>
      <c r="MB468" s="5">
        <f>MA468+2</f>
        <v/>
      </c>
      <c r="MC468" s="6">
        <f>MA468-2</f>
        <v/>
      </c>
      <c r="MD468" s="4">
        <f>LE468</f>
        <v/>
      </c>
      <c r="ME468" s="9">
        <f>IF(MD468=0,1000,MD468+0.75)</f>
        <v/>
      </c>
      <c r="MF468" s="10">
        <f>IF(MD468=0,0,MD468-0.75)</f>
        <v/>
      </c>
      <c r="MG468" s="4">
        <f>((LM468*(LU468+LX468))-((LP468*(LV468+LW468))))</f>
        <v/>
      </c>
      <c r="MH468" s="9">
        <f>MG468*1.2</f>
        <v/>
      </c>
      <c r="MI468" s="10">
        <f>MG468*0.8</f>
        <v/>
      </c>
      <c r="MJ468">
        <f>IFERROR(NX468,"")</f>
        <v/>
      </c>
      <c r="MK468">
        <f>IFERROR(NY468,"")</f>
        <v/>
      </c>
      <c r="ML468">
        <f>IFERROR(NZ468,"")</f>
        <v/>
      </c>
      <c r="MM468">
        <f>IFERROR(OA468,"")</f>
        <v/>
      </c>
      <c r="MN468">
        <f>IFERROR(OB468,"")</f>
        <v/>
      </c>
      <c r="MO468">
        <f>IFERROR(OC468,"")</f>
        <v/>
      </c>
      <c r="MP468" s="1">
        <f>COUNTIFS(#REF!,LT468,#REF!,1,#REF!,"&gt;="&amp;MC468,#REF!,"&lt;="&amp;MB468,#REF!,"&lt;="&amp;ME468,#REF!,"&gt;="&amp;MF468,#REF!,"="&amp;KV468,#REF!,"="&amp;KX468)</f>
        <v/>
      </c>
      <c r="MQ468" s="1">
        <f>COUNTIFS(#REF!,LT468,#REF!,0,#REF!,"&gt;="&amp;MC468,#REF!,"&lt;="&amp;MB468,#REF!,"&lt;="&amp;ME468,#REF!,"&gt;="&amp;MF468,#REF!,"="&amp;KV468,#REF!,"="&amp;KX468)</f>
        <v/>
      </c>
      <c r="MR468" s="1">
        <f>COUNTIFS(#REF!,LT468,#REF!,1,#REF!,"&gt;="&amp;MC468,#REF!,"&lt;="&amp;MB468,#REF!,"&lt;="&amp;ME468,#REF!,"&gt;="&amp;MF468,#REF!,"="&amp;KW468,#REF!,"="&amp;KY468)</f>
        <v/>
      </c>
      <c r="MS468" s="1">
        <f>COUNTIFS(#REF!,LT468,#REF!,0,#REF!,"&gt;="&amp;MC468,#REF!,"&lt;="&amp;MB468,#REF!,"&lt;="&amp;ME468,#REF!,"&gt;="&amp;MF468,#REF!,"="&amp;KW468,#REF!,"="&amp;KY468)</f>
        <v/>
      </c>
      <c r="MT468" s="1">
        <f>COUNTIFS(#REF!,LT468,#REF!,1,#REF!,"&gt;="&amp;MI468,#REF!,"&lt;="&amp;MH468,#REF!,"&lt;="&amp;ME468,#REF!,"&gt;="&amp;MF468)</f>
        <v/>
      </c>
      <c r="MU468" s="1">
        <f>COUNTIFS(#REF!,LT468,#REF!,0,#REF!,"&gt;="&amp;MI468,#REF!,"&lt;="&amp;MH468,#REF!,"&lt;="&amp;ME468,#REF!,"&gt;="&amp;MF468)</f>
        <v/>
      </c>
      <c r="MV468" s="1">
        <f>COUNTIFS(#REF!,LT468,#REF!,1,#REF!,"&gt;="&amp;MI468,#REF!,"&lt;="&amp;MH468,#REF!,"="&amp;KZ468,#REF!,"="&amp;LA468,#REF!,"&lt;="&amp;ME468,#REF!,"&gt;="&amp;MF468)</f>
        <v/>
      </c>
      <c r="MW468" s="1">
        <f>COUNTIFS(#REF!,LT468,#REF!,0,#REF!,"&gt;="&amp;MI468,#REF!,"&lt;="&amp;MH468,#REF!,"="&amp;KZ468,#REF!,"="&amp;LA468,#REF!,"&lt;="&amp;ME468,#REF!,"&gt;="&amp;MF468)</f>
        <v/>
      </c>
      <c r="MX468" s="1">
        <f>COUNTIFS(#REF!,LT468,#REF!,1,#REF!,"&gt;="&amp;MC468,#REF!,"&lt;="&amp;MB468,#REF!,"&lt;="&amp;ME468,#REF!,"&gt;="&amp;MF468)</f>
        <v/>
      </c>
      <c r="MY468" s="1">
        <f>COUNTIFS(#REF!,LT468,#REF!,0,#REF!,"&gt;="&amp;MC468,#REF!,"&lt;="&amp;MB468,#REF!,"&lt;="&amp;ME468,#REF!,"&gt;="&amp;MF468)</f>
        <v/>
      </c>
      <c r="MZ468" s="1">
        <f>COUNTIFS(#REF!,LT468,#REF!,1,#REF!,"&lt;="&amp;ME468,#REF!,"&gt;="&amp;MF468,#REF!,"="&amp;KV468,#REF!,"="&amp;KX468)</f>
        <v/>
      </c>
      <c r="NA468" s="1">
        <f>COUNTIFS(#REF!,LT468,#REF!,0,#REF!,"&lt;="&amp;ME468,#REF!,"&gt;="&amp;MF468,#REF!,"="&amp;KV468,#REF!,"="&amp;KX468)</f>
        <v/>
      </c>
      <c r="NB468" s="1">
        <f>COUNTIFS(#REF!,LT468,#REF!,1,#REF!,"&lt;="&amp;ME468,#REF!,"&gt;="&amp;MF468,#REF!,"="&amp;KW468,#REF!,"="&amp;KY468)</f>
        <v/>
      </c>
      <c r="NC468" s="1">
        <f>COUNTIFS(#REF!,LT468,#REF!,0,#REF!,"&lt;="&amp;ME468,#REF!,"&gt;="&amp;MF468,#REF!,"="&amp;KW468,#REF!,"="&amp;KY468)</f>
        <v/>
      </c>
      <c r="ND468" s="1">
        <f>MP468+MR468+MT468+MV468+MX468+MZ468+NB468</f>
        <v/>
      </c>
      <c r="NE468" s="1">
        <f>MQ468+MS468+MU468+MW468+MY468+NA468+NC468</f>
        <v/>
      </c>
      <c r="NF468" s="1">
        <f>ND468+NE468</f>
        <v/>
      </c>
      <c r="NG468" s="33">
        <f>ND468/(ND468+NE468)</f>
        <v/>
      </c>
      <c r="NH468" s="3">
        <f>1/NG468</f>
        <v/>
      </c>
      <c r="NI468" s="1">
        <f>LI468</f>
        <v/>
      </c>
      <c r="NJ468" s="79">
        <f>((1-NG468)*(1/(NI468-1))*0.98-(NG468*1))</f>
        <v/>
      </c>
      <c r="NK468" s="34">
        <f>IF(LR468&lt;0.9,0,IF(AND(LR468&gt;1.1),0,1))</f>
        <v/>
      </c>
      <c r="NL468" s="34">
        <f>IF(LS468&lt;0.9,0,IF(AND(LS468&gt;1.1),0,1))</f>
        <v/>
      </c>
      <c r="NM468" s="32">
        <f>IF(NF468&gt;99,1,0)</f>
        <v/>
      </c>
      <c r="NN468" s="32">
        <f>IF(NJ468&gt;0.0799,1,0)</f>
        <v/>
      </c>
      <c r="NO468" s="32">
        <f>IF(NJ468&gt;NQ468,1,0)</f>
        <v/>
      </c>
      <c r="NP468" s="32">
        <f>NM468+NN468+NO468+NK468+NL468</f>
        <v/>
      </c>
      <c r="NQ468" s="79">
        <f>(((100*NG468)*(NI468-1)*0.98)-((1-NG468)*100))/100</f>
        <v/>
      </c>
      <c r="NR468" s="34">
        <f>IF(LR468&lt;0.9,0,IF(AND(LR468&gt;1.1),0,1))</f>
        <v/>
      </c>
      <c r="NS468" s="34">
        <f>IF(LS468&lt;0.9,0,IF(AND(LS468&gt;1.1),0,1))</f>
        <v/>
      </c>
      <c r="NT468" s="32">
        <f>IF(NF468&gt;99,1,0)</f>
        <v/>
      </c>
      <c r="NU468" s="32">
        <f>IF(NQ468&gt;0.0799,1,0)</f>
        <v/>
      </c>
      <c r="NV468" s="32">
        <f>IF(NQ468&gt;NJ468,1,0)</f>
        <v/>
      </c>
      <c r="NW468" s="32">
        <f>NT468+NU468+NV468+NR468+NS468</f>
        <v/>
      </c>
      <c r="NX468">
        <f>IF(NP468=5,"LayAway0-1",IF(AND(NW468=5),"BackAway0-1",""))</f>
        <v/>
      </c>
      <c r="NY468">
        <f>IF(NP468=5,KO468,IF(AND(NW468=5),KO468,""))</f>
        <v/>
      </c>
      <c r="NZ468">
        <f>IF(NP468=5,"Match Odds",IF(AND(NW468=5),"Match Odds",""))</f>
        <v/>
      </c>
      <c r="OA468">
        <f>IF(NP468=5,KP468,IF(AND(NW468=5),KP468,""))</f>
        <v/>
      </c>
      <c r="OB468">
        <f>IF(NP468=5,"MATCH_ODDS",IF(AND(NW468=5),"MATCH_ODDS",""))</f>
        <v/>
      </c>
      <c r="OC468">
        <f>IF(NP468=5,"LAY",IF(AND(NW468=5),"BACK",""))</f>
        <v/>
      </c>
    </row>
    <row r="469" ht="16.5" customHeight="1" thickBot="1" thickTop="1">
      <c r="A469" s="2" t="n"/>
      <c r="KN469" s="1">
        <f>IF(INDEX(#REF!,MATCH('HT 0-1'!D469,#REF!,0))=INDEX(#REF!,MATCH('HT 0-1'!D469,#REF!,0)),INDEX(#REF!,MATCH('HT 0-1'!D469,#REF!,0)),"ERROR")</f>
        <v/>
      </c>
      <c r="KO469" s="1">
        <f>IF(INDEX(#REF!,MATCH('HT 0-1'!E469,#REF!,0))=INDEX(#REF!,MATCH('HT 0-1'!E469,#REF!,0)),INDEX(#REF!,MATCH('HT 0-1'!E469,#REF!,0)),"ERROR")</f>
        <v/>
      </c>
      <c r="KP469" s="1">
        <f>KN469&amp;" v "&amp;KO469</f>
        <v/>
      </c>
      <c r="KQ469">
        <f>B469&amp;"_"&amp;C469</f>
        <v/>
      </c>
      <c r="KR469" s="1">
        <f>IF((HW469/KK469)&lt;0.335,"G",IF((HW469/KK469)&gt;0.67,"R","A"))</f>
        <v/>
      </c>
      <c r="KS469" s="1">
        <f>IF((HX469/KK469)&lt;0.335,"G",IF((HX469/KK469)&gt;0.67,"R","A"))</f>
        <v/>
      </c>
      <c r="KT469" s="1">
        <f>IF((IH469/KK469)&lt;0.335,"G",IF((IH469/KK469)&gt;0.67,"R","A"))</f>
        <v/>
      </c>
      <c r="KU469" s="1">
        <f>IF((II469/KK469)&lt;0.335,"G",IF((II469/KK469)&gt;0.67,"R","A"))</f>
        <v/>
      </c>
      <c r="KV469" s="1">
        <f>IF((HZ469/KK469)&lt;0.335,"G",IF((HZ469/KK469)&gt;0.67,"R","A"))</f>
        <v/>
      </c>
      <c r="KW469" s="1">
        <f>IF((HY469/KK469)&lt;0.335,"G",IF((HY469/KK469)&gt;0.67,"R","A"))</f>
        <v/>
      </c>
      <c r="KX469" s="1">
        <f>IF((IK469/KK469)&lt;0.335,"G",IF((IK469/KK469)&gt;0.67,"R","A"))</f>
        <v/>
      </c>
      <c r="KY469" s="1">
        <f>IF((IJ469/KK469)&lt;0.335,"G",IF((IJ469/KK469)&gt;0.67,"R","A"))</f>
        <v/>
      </c>
      <c r="KZ469" s="1">
        <f>IF((HQ469/KK469)&lt;0.335,"G",IF((HQ469/KK469)&gt;0.67,"R","A"))</f>
        <v/>
      </c>
      <c r="LA469" s="1">
        <f>IF((IB469/KK469)&lt;0.335,"G",IF((IB469/KK469)&gt;0.67,"R","A"))</f>
        <v/>
      </c>
      <c r="LB469">
        <f>IF(LQ469="0-1",INDEX(Scrape!#REF!,MATCH('HT 0-1'!KP469,Scrape!$B:$B,0)),"")</f>
        <v/>
      </c>
      <c r="LC469">
        <f>IF(LQ469="0-1",INDEX(Scrape!$A:$A,MATCH('HT 0-1'!KP469,Scrape!$B:$B,0)),"")</f>
        <v/>
      </c>
      <c r="LD469">
        <f>IF(LQ469="0-1",INDEX(Scrape!$B:$B,MATCH('HT 0-1'!KP469,Scrape!$B:$B,0)),"")</f>
        <v/>
      </c>
      <c r="LE469">
        <f>IF(LQ469="0-1",INDEX(Scrape!$C:$C,MATCH('HT 0-1'!KP469,Scrape!$B:$B,0)),"")</f>
        <v/>
      </c>
      <c r="LF469">
        <f>IF(LQ469="0-1",INDEX(Scrape!$D:$D,MATCH('HT 0-1'!KP469,Scrape!$B:$B,0)),"")</f>
        <v/>
      </c>
      <c r="LG469">
        <f>IF(LQ469="0-1",INDEX(Scrape!$E:$E,MATCH('HT 0-1'!KP469,Scrape!$B:$B,0)),"")</f>
        <v/>
      </c>
      <c r="LH469">
        <f>IF(LQ469="0-1",INDEX(Scrape!$F:$F,MATCH('HT 0-1'!KP469,Scrape!$B:$B,0)),"")</f>
        <v/>
      </c>
      <c r="LI469">
        <f>IF(LQ469="0-1",INDEX(Scrape!$G:$G,MATCH('HT 0-1'!KP469,Scrape!$B:$B,0)),"")</f>
        <v/>
      </c>
      <c r="LJ469">
        <f>IF(LQ469="0-1",INDEX(Scrape!$H:$H,MATCH('HT 0-1'!KP469,Scrape!$B:$B,0)),"")</f>
        <v/>
      </c>
      <c r="LK469">
        <f>IF(LQ469="0-1",INDEX(Scrape!$I:$I,MATCH('HT 0-1'!KP469,Scrape!$B:$B,0)),"")</f>
        <v/>
      </c>
      <c r="LL469">
        <f>IF(LQ469="0-1",INDEX(Scrape!$J:$J,MATCH('HT 0-1'!KP469,Scrape!$B:$B,0)),"")</f>
        <v/>
      </c>
      <c r="LM469">
        <f>IF(LQ469="0-1",INDEX(Scrape!$K:$K,MATCH('HT 0-1'!KP469,Scrape!$B:$B,0)),"")</f>
        <v/>
      </c>
      <c r="LN469">
        <f>IF(LQ469="0-1",INDEX(Scrape!$L:$L,MATCH('HT 0-1'!KP469,Scrape!$B:$B,0)),"")</f>
        <v/>
      </c>
      <c r="LO469">
        <f>IF(LQ469="0-1",INDEX(Scrape!$M:$M,MATCH('HT 0-1'!KP469,Scrape!$B:$B,0)),"")</f>
        <v/>
      </c>
      <c r="LP469">
        <f>IF(LQ469="0-1",INDEX(Scrape!$N:$N,MATCH('HT 0-1'!KP469,Scrape!$B:$B,0)),"")</f>
        <v/>
      </c>
      <c r="LQ469">
        <f>INDEX(Scrape!$O:$O,MATCH('HT 0-1'!KP469,Scrape!$B:$B,0))</f>
        <v/>
      </c>
      <c r="LR469">
        <f>(1/LJ469)+(1/LI469)+(1/LH469)</f>
        <v/>
      </c>
      <c r="LS469">
        <f>(1/LG469)+(1/LF469)+(1/LE469)</f>
        <v/>
      </c>
      <c r="LT469" s="8">
        <f>IF(INDEX(#REF!,MATCH(KQ469,#REF!,0))=INDEX(#REF!,MATCH(KQ469,#REF!,0)),INDEX(#REF!,MATCH(KQ469,#REF!,0)),"ERROR")</f>
        <v/>
      </c>
      <c r="LU469" s="4">
        <f>IF(KR469="G",2,IF(KR469="R",0.5,IF(KR469="A",1)))</f>
        <v/>
      </c>
      <c r="LV469" s="4">
        <f>IF(KS469="G",0.5,IF(KS469="R",2,IF(KS469="A",1)))</f>
        <v/>
      </c>
      <c r="LW469" s="4">
        <f>IF(KT469="G",2,IF(KT469="R",0.5,IF(KT469="A",1)))</f>
        <v/>
      </c>
      <c r="LX469" s="4">
        <f>IF(KU469="G",0.5,IF(KU469="R",2,IF(KU469="A",1)))</f>
        <v/>
      </c>
      <c r="LY469" s="7">
        <f>(LK469*(LU469+LX469)+(LL469*(LU469+LX469)))</f>
        <v/>
      </c>
      <c r="LZ469" s="7">
        <f>(LN469*(LV469+LW469)+(LO469*(LV469+LW469)))</f>
        <v/>
      </c>
      <c r="MA469" s="11">
        <f>LY469-LZ469</f>
        <v/>
      </c>
      <c r="MB469" s="5">
        <f>MA469+2</f>
        <v/>
      </c>
      <c r="MC469" s="6">
        <f>MA469-2</f>
        <v/>
      </c>
      <c r="MD469" s="4">
        <f>LE469</f>
        <v/>
      </c>
      <c r="ME469" s="9">
        <f>IF(MD469=0,1000,MD469+0.75)</f>
        <v/>
      </c>
      <c r="MF469" s="10">
        <f>IF(MD469=0,0,MD469-0.75)</f>
        <v/>
      </c>
      <c r="MG469" s="4">
        <f>((LM469*(LU469+LX469))-((LP469*(LV469+LW469))))</f>
        <v/>
      </c>
      <c r="MH469" s="9">
        <f>MG469*1.2</f>
        <v/>
      </c>
      <c r="MI469" s="10">
        <f>MG469*0.8</f>
        <v/>
      </c>
      <c r="MJ469">
        <f>IFERROR(NX469,"")</f>
        <v/>
      </c>
      <c r="MK469">
        <f>IFERROR(NY469,"")</f>
        <v/>
      </c>
      <c r="ML469">
        <f>IFERROR(NZ469,"")</f>
        <v/>
      </c>
      <c r="MM469">
        <f>IFERROR(OA469,"")</f>
        <v/>
      </c>
      <c r="MN469">
        <f>IFERROR(OB469,"")</f>
        <v/>
      </c>
      <c r="MO469">
        <f>IFERROR(OC469,"")</f>
        <v/>
      </c>
      <c r="MP469" s="1">
        <f>COUNTIFS(#REF!,LT469,#REF!,1,#REF!,"&gt;="&amp;MC469,#REF!,"&lt;="&amp;MB469,#REF!,"&lt;="&amp;ME469,#REF!,"&gt;="&amp;MF469,#REF!,"="&amp;KV469,#REF!,"="&amp;KX469)</f>
        <v/>
      </c>
      <c r="MQ469" s="1">
        <f>COUNTIFS(#REF!,LT469,#REF!,0,#REF!,"&gt;="&amp;MC469,#REF!,"&lt;="&amp;MB469,#REF!,"&lt;="&amp;ME469,#REF!,"&gt;="&amp;MF469,#REF!,"="&amp;KV469,#REF!,"="&amp;KX469)</f>
        <v/>
      </c>
      <c r="MR469" s="1">
        <f>COUNTIFS(#REF!,LT469,#REF!,1,#REF!,"&gt;="&amp;MC469,#REF!,"&lt;="&amp;MB469,#REF!,"&lt;="&amp;ME469,#REF!,"&gt;="&amp;MF469,#REF!,"="&amp;KW469,#REF!,"="&amp;KY469)</f>
        <v/>
      </c>
      <c r="MS469" s="1">
        <f>COUNTIFS(#REF!,LT469,#REF!,0,#REF!,"&gt;="&amp;MC469,#REF!,"&lt;="&amp;MB469,#REF!,"&lt;="&amp;ME469,#REF!,"&gt;="&amp;MF469,#REF!,"="&amp;KW469,#REF!,"="&amp;KY469)</f>
        <v/>
      </c>
      <c r="MT469" s="1">
        <f>COUNTIFS(#REF!,LT469,#REF!,1,#REF!,"&gt;="&amp;MI469,#REF!,"&lt;="&amp;MH469,#REF!,"&lt;="&amp;ME469,#REF!,"&gt;="&amp;MF469)</f>
        <v/>
      </c>
      <c r="MU469" s="1">
        <f>COUNTIFS(#REF!,LT469,#REF!,0,#REF!,"&gt;="&amp;MI469,#REF!,"&lt;="&amp;MH469,#REF!,"&lt;="&amp;ME469,#REF!,"&gt;="&amp;MF469)</f>
        <v/>
      </c>
      <c r="MV469" s="1">
        <f>COUNTIFS(#REF!,LT469,#REF!,1,#REF!,"&gt;="&amp;MI469,#REF!,"&lt;="&amp;MH469,#REF!,"="&amp;KZ469,#REF!,"="&amp;LA469,#REF!,"&lt;="&amp;ME469,#REF!,"&gt;="&amp;MF469)</f>
        <v/>
      </c>
      <c r="MW469" s="1">
        <f>COUNTIFS(#REF!,LT469,#REF!,0,#REF!,"&gt;="&amp;MI469,#REF!,"&lt;="&amp;MH469,#REF!,"="&amp;KZ469,#REF!,"="&amp;LA469,#REF!,"&lt;="&amp;ME469,#REF!,"&gt;="&amp;MF469)</f>
        <v/>
      </c>
      <c r="MX469" s="1">
        <f>COUNTIFS(#REF!,LT469,#REF!,1,#REF!,"&gt;="&amp;MC469,#REF!,"&lt;="&amp;MB469,#REF!,"&lt;="&amp;ME469,#REF!,"&gt;="&amp;MF469)</f>
        <v/>
      </c>
      <c r="MY469" s="1">
        <f>COUNTIFS(#REF!,LT469,#REF!,0,#REF!,"&gt;="&amp;MC469,#REF!,"&lt;="&amp;MB469,#REF!,"&lt;="&amp;ME469,#REF!,"&gt;="&amp;MF469)</f>
        <v/>
      </c>
      <c r="MZ469" s="1">
        <f>COUNTIFS(#REF!,LT469,#REF!,1,#REF!,"&lt;="&amp;ME469,#REF!,"&gt;="&amp;MF469,#REF!,"="&amp;KV469,#REF!,"="&amp;KX469)</f>
        <v/>
      </c>
      <c r="NA469" s="1">
        <f>COUNTIFS(#REF!,LT469,#REF!,0,#REF!,"&lt;="&amp;ME469,#REF!,"&gt;="&amp;MF469,#REF!,"="&amp;KV469,#REF!,"="&amp;KX469)</f>
        <v/>
      </c>
      <c r="NB469" s="1">
        <f>COUNTIFS(#REF!,LT469,#REF!,1,#REF!,"&lt;="&amp;ME469,#REF!,"&gt;="&amp;MF469,#REF!,"="&amp;KW469,#REF!,"="&amp;KY469)</f>
        <v/>
      </c>
      <c r="NC469" s="1">
        <f>COUNTIFS(#REF!,LT469,#REF!,0,#REF!,"&lt;="&amp;ME469,#REF!,"&gt;="&amp;MF469,#REF!,"="&amp;KW469,#REF!,"="&amp;KY469)</f>
        <v/>
      </c>
      <c r="ND469" s="1">
        <f>MP469+MR469+MT469+MV469+MX469+MZ469+NB469</f>
        <v/>
      </c>
      <c r="NE469" s="1">
        <f>MQ469+MS469+MU469+MW469+MY469+NA469+NC469</f>
        <v/>
      </c>
      <c r="NF469" s="1">
        <f>ND469+NE469</f>
        <v/>
      </c>
      <c r="NG469" s="33">
        <f>ND469/(ND469+NE469)</f>
        <v/>
      </c>
      <c r="NH469" s="3">
        <f>1/NG469</f>
        <v/>
      </c>
      <c r="NI469" s="1">
        <f>LI469</f>
        <v/>
      </c>
      <c r="NJ469" s="79">
        <f>((1-NG469)*(1/(NI469-1))*0.98-(NG469*1))</f>
        <v/>
      </c>
      <c r="NK469" s="34">
        <f>IF(LR469&lt;0.9,0,IF(AND(LR469&gt;1.1),0,1))</f>
        <v/>
      </c>
      <c r="NL469" s="34">
        <f>IF(LS469&lt;0.9,0,IF(AND(LS469&gt;1.1),0,1))</f>
        <v/>
      </c>
      <c r="NM469" s="32">
        <f>IF(NF469&gt;99,1,0)</f>
        <v/>
      </c>
      <c r="NN469" s="32">
        <f>IF(NJ469&gt;0.0799,1,0)</f>
        <v/>
      </c>
      <c r="NO469" s="32">
        <f>IF(NJ469&gt;NQ469,1,0)</f>
        <v/>
      </c>
      <c r="NP469" s="32">
        <f>NM469+NN469+NO469+NK469+NL469</f>
        <v/>
      </c>
      <c r="NQ469" s="79">
        <f>(((100*NG469)*(NI469-1)*0.98)-((1-NG469)*100))/100</f>
        <v/>
      </c>
      <c r="NR469" s="34">
        <f>IF(LR469&lt;0.9,0,IF(AND(LR469&gt;1.1),0,1))</f>
        <v/>
      </c>
      <c r="NS469" s="34">
        <f>IF(LS469&lt;0.9,0,IF(AND(LS469&gt;1.1),0,1))</f>
        <v/>
      </c>
      <c r="NT469" s="32">
        <f>IF(NF469&gt;99,1,0)</f>
        <v/>
      </c>
      <c r="NU469" s="32">
        <f>IF(NQ469&gt;0.0799,1,0)</f>
        <v/>
      </c>
      <c r="NV469" s="32">
        <f>IF(NQ469&gt;NJ469,1,0)</f>
        <v/>
      </c>
      <c r="NW469" s="32">
        <f>NT469+NU469+NV469+NR469+NS469</f>
        <v/>
      </c>
      <c r="NX469">
        <f>IF(NP469=5,"LayAway0-1",IF(AND(NW469=5),"BackAway0-1",""))</f>
        <v/>
      </c>
      <c r="NY469">
        <f>IF(NP469=5,KO469,IF(AND(NW469=5),KO469,""))</f>
        <v/>
      </c>
      <c r="NZ469">
        <f>IF(NP469=5,"Match Odds",IF(AND(NW469=5),"Match Odds",""))</f>
        <v/>
      </c>
      <c r="OA469">
        <f>IF(NP469=5,KP469,IF(AND(NW469=5),KP469,""))</f>
        <v/>
      </c>
      <c r="OB469">
        <f>IF(NP469=5,"MATCH_ODDS",IF(AND(NW469=5),"MATCH_ODDS",""))</f>
        <v/>
      </c>
      <c r="OC469">
        <f>IF(NP469=5,"LAY",IF(AND(NW469=5),"BACK",""))</f>
        <v/>
      </c>
    </row>
    <row r="470" ht="16.5" customHeight="1" thickBot="1" thickTop="1">
      <c r="A470" s="2" t="n"/>
      <c r="KN470" s="1">
        <f>IF(INDEX(#REF!,MATCH('HT 0-1'!D470,#REF!,0))=INDEX(#REF!,MATCH('HT 0-1'!D470,#REF!,0)),INDEX(#REF!,MATCH('HT 0-1'!D470,#REF!,0)),"ERROR")</f>
        <v/>
      </c>
      <c r="KO470" s="1">
        <f>IF(INDEX(#REF!,MATCH('HT 0-1'!E470,#REF!,0))=INDEX(#REF!,MATCH('HT 0-1'!E470,#REF!,0)),INDEX(#REF!,MATCH('HT 0-1'!E470,#REF!,0)),"ERROR")</f>
        <v/>
      </c>
      <c r="KP470" s="1">
        <f>KN470&amp;" v "&amp;KO470</f>
        <v/>
      </c>
      <c r="KQ470">
        <f>B470&amp;"_"&amp;C470</f>
        <v/>
      </c>
      <c r="KR470" s="1">
        <f>IF((HW470/KK470)&lt;0.335,"G",IF((HW470/KK470)&gt;0.67,"R","A"))</f>
        <v/>
      </c>
      <c r="KS470" s="1">
        <f>IF((HX470/KK470)&lt;0.335,"G",IF((HX470/KK470)&gt;0.67,"R","A"))</f>
        <v/>
      </c>
      <c r="KT470" s="1">
        <f>IF((IH470/KK470)&lt;0.335,"G",IF((IH470/KK470)&gt;0.67,"R","A"))</f>
        <v/>
      </c>
      <c r="KU470" s="1">
        <f>IF((II470/KK470)&lt;0.335,"G",IF((II470/KK470)&gt;0.67,"R","A"))</f>
        <v/>
      </c>
      <c r="KV470" s="1">
        <f>IF((HZ470/KK470)&lt;0.335,"G",IF((HZ470/KK470)&gt;0.67,"R","A"))</f>
        <v/>
      </c>
      <c r="KW470" s="1">
        <f>IF((HY470/KK470)&lt;0.335,"G",IF((HY470/KK470)&gt;0.67,"R","A"))</f>
        <v/>
      </c>
      <c r="KX470" s="1">
        <f>IF((IK470/KK470)&lt;0.335,"G",IF((IK470/KK470)&gt;0.67,"R","A"))</f>
        <v/>
      </c>
      <c r="KY470" s="1">
        <f>IF((IJ470/KK470)&lt;0.335,"G",IF((IJ470/KK470)&gt;0.67,"R","A"))</f>
        <v/>
      </c>
      <c r="KZ470" s="1">
        <f>IF((HQ470/KK470)&lt;0.335,"G",IF((HQ470/KK470)&gt;0.67,"R","A"))</f>
        <v/>
      </c>
      <c r="LA470" s="1">
        <f>IF((IB470/KK470)&lt;0.335,"G",IF((IB470/KK470)&gt;0.67,"R","A"))</f>
        <v/>
      </c>
      <c r="LB470">
        <f>IF(LQ470="0-1",INDEX(Scrape!#REF!,MATCH('HT 0-1'!KP470,Scrape!$B:$B,0)),"")</f>
        <v/>
      </c>
      <c r="LC470">
        <f>IF(LQ470="0-1",INDEX(Scrape!$A:$A,MATCH('HT 0-1'!KP470,Scrape!$B:$B,0)),"")</f>
        <v/>
      </c>
      <c r="LD470">
        <f>IF(LQ470="0-1",INDEX(Scrape!$B:$B,MATCH('HT 0-1'!KP470,Scrape!$B:$B,0)),"")</f>
        <v/>
      </c>
      <c r="LE470">
        <f>IF(LQ470="0-1",INDEX(Scrape!$C:$C,MATCH('HT 0-1'!KP470,Scrape!$B:$B,0)),"")</f>
        <v/>
      </c>
      <c r="LF470">
        <f>IF(LQ470="0-1",INDEX(Scrape!$D:$D,MATCH('HT 0-1'!KP470,Scrape!$B:$B,0)),"")</f>
        <v/>
      </c>
      <c r="LG470">
        <f>IF(LQ470="0-1",INDEX(Scrape!$E:$E,MATCH('HT 0-1'!KP470,Scrape!$B:$B,0)),"")</f>
        <v/>
      </c>
      <c r="LH470">
        <f>IF(LQ470="0-1",INDEX(Scrape!$F:$F,MATCH('HT 0-1'!KP470,Scrape!$B:$B,0)),"")</f>
        <v/>
      </c>
      <c r="LI470">
        <f>IF(LQ470="0-1",INDEX(Scrape!$G:$G,MATCH('HT 0-1'!KP470,Scrape!$B:$B,0)),"")</f>
        <v/>
      </c>
      <c r="LJ470">
        <f>IF(LQ470="0-1",INDEX(Scrape!$H:$H,MATCH('HT 0-1'!KP470,Scrape!$B:$B,0)),"")</f>
        <v/>
      </c>
      <c r="LK470">
        <f>IF(LQ470="0-1",INDEX(Scrape!$I:$I,MATCH('HT 0-1'!KP470,Scrape!$B:$B,0)),"")</f>
        <v/>
      </c>
      <c r="LL470">
        <f>IF(LQ470="0-1",INDEX(Scrape!$J:$J,MATCH('HT 0-1'!KP470,Scrape!$B:$B,0)),"")</f>
        <v/>
      </c>
      <c r="LM470">
        <f>IF(LQ470="0-1",INDEX(Scrape!$K:$K,MATCH('HT 0-1'!KP470,Scrape!$B:$B,0)),"")</f>
        <v/>
      </c>
      <c r="LN470">
        <f>IF(LQ470="0-1",INDEX(Scrape!$L:$L,MATCH('HT 0-1'!KP470,Scrape!$B:$B,0)),"")</f>
        <v/>
      </c>
      <c r="LO470">
        <f>IF(LQ470="0-1",INDEX(Scrape!$M:$M,MATCH('HT 0-1'!KP470,Scrape!$B:$B,0)),"")</f>
        <v/>
      </c>
      <c r="LP470">
        <f>IF(LQ470="0-1",INDEX(Scrape!$N:$N,MATCH('HT 0-1'!KP470,Scrape!$B:$B,0)),"")</f>
        <v/>
      </c>
      <c r="LQ470">
        <f>INDEX(Scrape!$O:$O,MATCH('HT 0-1'!KP470,Scrape!$B:$B,0))</f>
        <v/>
      </c>
      <c r="LR470">
        <f>(1/LJ470)+(1/LI470)+(1/LH470)</f>
        <v/>
      </c>
      <c r="LS470">
        <f>(1/LG470)+(1/LF470)+(1/LE470)</f>
        <v/>
      </c>
      <c r="LT470" s="8">
        <f>IF(INDEX(#REF!,MATCH(KQ470,#REF!,0))=INDEX(#REF!,MATCH(KQ470,#REF!,0)),INDEX(#REF!,MATCH(KQ470,#REF!,0)),"ERROR")</f>
        <v/>
      </c>
      <c r="LU470" s="4">
        <f>IF(KR470="G",2,IF(KR470="R",0.5,IF(KR470="A",1)))</f>
        <v/>
      </c>
      <c r="LV470" s="4">
        <f>IF(KS470="G",0.5,IF(KS470="R",2,IF(KS470="A",1)))</f>
        <v/>
      </c>
      <c r="LW470" s="4">
        <f>IF(KT470="G",2,IF(KT470="R",0.5,IF(KT470="A",1)))</f>
        <v/>
      </c>
      <c r="LX470" s="4">
        <f>IF(KU470="G",0.5,IF(KU470="R",2,IF(KU470="A",1)))</f>
        <v/>
      </c>
      <c r="LY470" s="7">
        <f>(LK470*(LU470+LX470)+(LL470*(LU470+LX470)))</f>
        <v/>
      </c>
      <c r="LZ470" s="7">
        <f>(LN470*(LV470+LW470)+(LO470*(LV470+LW470)))</f>
        <v/>
      </c>
      <c r="MA470" s="11">
        <f>LY470-LZ470</f>
        <v/>
      </c>
      <c r="MB470" s="5">
        <f>MA470+2</f>
        <v/>
      </c>
      <c r="MC470" s="6">
        <f>MA470-2</f>
        <v/>
      </c>
      <c r="MD470" s="4">
        <f>LE470</f>
        <v/>
      </c>
      <c r="ME470" s="9">
        <f>IF(MD470=0,1000,MD470+0.75)</f>
        <v/>
      </c>
      <c r="MF470" s="10">
        <f>IF(MD470=0,0,MD470-0.75)</f>
        <v/>
      </c>
      <c r="MG470" s="4">
        <f>((LM470*(LU470+LX470))-((LP470*(LV470+LW470))))</f>
        <v/>
      </c>
      <c r="MH470" s="9">
        <f>MG470*1.2</f>
        <v/>
      </c>
      <c r="MI470" s="10">
        <f>MG470*0.8</f>
        <v/>
      </c>
      <c r="MJ470">
        <f>IFERROR(NX470,"")</f>
        <v/>
      </c>
      <c r="MK470">
        <f>IFERROR(NY470,"")</f>
        <v/>
      </c>
      <c r="ML470">
        <f>IFERROR(NZ470,"")</f>
        <v/>
      </c>
      <c r="MM470">
        <f>IFERROR(OA470,"")</f>
        <v/>
      </c>
      <c r="MN470">
        <f>IFERROR(OB470,"")</f>
        <v/>
      </c>
      <c r="MO470">
        <f>IFERROR(OC470,"")</f>
        <v/>
      </c>
      <c r="MP470" s="1">
        <f>COUNTIFS(#REF!,LT470,#REF!,1,#REF!,"&gt;="&amp;MC470,#REF!,"&lt;="&amp;MB470,#REF!,"&lt;="&amp;ME470,#REF!,"&gt;="&amp;MF470,#REF!,"="&amp;KV470,#REF!,"="&amp;KX470)</f>
        <v/>
      </c>
      <c r="MQ470" s="1">
        <f>COUNTIFS(#REF!,LT470,#REF!,0,#REF!,"&gt;="&amp;MC470,#REF!,"&lt;="&amp;MB470,#REF!,"&lt;="&amp;ME470,#REF!,"&gt;="&amp;MF470,#REF!,"="&amp;KV470,#REF!,"="&amp;KX470)</f>
        <v/>
      </c>
      <c r="MR470" s="1">
        <f>COUNTIFS(#REF!,LT470,#REF!,1,#REF!,"&gt;="&amp;MC470,#REF!,"&lt;="&amp;MB470,#REF!,"&lt;="&amp;ME470,#REF!,"&gt;="&amp;MF470,#REF!,"="&amp;KW470,#REF!,"="&amp;KY470)</f>
        <v/>
      </c>
      <c r="MS470" s="1">
        <f>COUNTIFS(#REF!,LT470,#REF!,0,#REF!,"&gt;="&amp;MC470,#REF!,"&lt;="&amp;MB470,#REF!,"&lt;="&amp;ME470,#REF!,"&gt;="&amp;MF470,#REF!,"="&amp;KW470,#REF!,"="&amp;KY470)</f>
        <v/>
      </c>
      <c r="MT470" s="1">
        <f>COUNTIFS(#REF!,LT470,#REF!,1,#REF!,"&gt;="&amp;MI470,#REF!,"&lt;="&amp;MH470,#REF!,"&lt;="&amp;ME470,#REF!,"&gt;="&amp;MF470)</f>
        <v/>
      </c>
      <c r="MU470" s="1">
        <f>COUNTIFS(#REF!,LT470,#REF!,0,#REF!,"&gt;="&amp;MI470,#REF!,"&lt;="&amp;MH470,#REF!,"&lt;="&amp;ME470,#REF!,"&gt;="&amp;MF470)</f>
        <v/>
      </c>
      <c r="MV470" s="1">
        <f>COUNTIFS(#REF!,LT470,#REF!,1,#REF!,"&gt;="&amp;MI470,#REF!,"&lt;="&amp;MH470,#REF!,"="&amp;KZ470,#REF!,"="&amp;LA470,#REF!,"&lt;="&amp;ME470,#REF!,"&gt;="&amp;MF470)</f>
        <v/>
      </c>
      <c r="MW470" s="1">
        <f>COUNTIFS(#REF!,LT470,#REF!,0,#REF!,"&gt;="&amp;MI470,#REF!,"&lt;="&amp;MH470,#REF!,"="&amp;KZ470,#REF!,"="&amp;LA470,#REF!,"&lt;="&amp;ME470,#REF!,"&gt;="&amp;MF470)</f>
        <v/>
      </c>
      <c r="MX470" s="1">
        <f>COUNTIFS(#REF!,LT470,#REF!,1,#REF!,"&gt;="&amp;MC470,#REF!,"&lt;="&amp;MB470,#REF!,"&lt;="&amp;ME470,#REF!,"&gt;="&amp;MF470)</f>
        <v/>
      </c>
      <c r="MY470" s="1">
        <f>COUNTIFS(#REF!,LT470,#REF!,0,#REF!,"&gt;="&amp;MC470,#REF!,"&lt;="&amp;MB470,#REF!,"&lt;="&amp;ME470,#REF!,"&gt;="&amp;MF470)</f>
        <v/>
      </c>
      <c r="MZ470" s="1">
        <f>COUNTIFS(#REF!,LT470,#REF!,1,#REF!,"&lt;="&amp;ME470,#REF!,"&gt;="&amp;MF470,#REF!,"="&amp;KV470,#REF!,"="&amp;KX470)</f>
        <v/>
      </c>
      <c r="NA470" s="1">
        <f>COUNTIFS(#REF!,LT470,#REF!,0,#REF!,"&lt;="&amp;ME470,#REF!,"&gt;="&amp;MF470,#REF!,"="&amp;KV470,#REF!,"="&amp;KX470)</f>
        <v/>
      </c>
      <c r="NB470" s="1">
        <f>COUNTIFS(#REF!,LT470,#REF!,1,#REF!,"&lt;="&amp;ME470,#REF!,"&gt;="&amp;MF470,#REF!,"="&amp;KW470,#REF!,"="&amp;KY470)</f>
        <v/>
      </c>
      <c r="NC470" s="1">
        <f>COUNTIFS(#REF!,LT470,#REF!,0,#REF!,"&lt;="&amp;ME470,#REF!,"&gt;="&amp;MF470,#REF!,"="&amp;KW470,#REF!,"="&amp;KY470)</f>
        <v/>
      </c>
      <c r="ND470" s="1">
        <f>MP470+MR470+MT470+MV470+MX470+MZ470+NB470</f>
        <v/>
      </c>
      <c r="NE470" s="1">
        <f>MQ470+MS470+MU470+MW470+MY470+NA470+NC470</f>
        <v/>
      </c>
      <c r="NF470" s="1">
        <f>ND470+NE470</f>
        <v/>
      </c>
      <c r="NG470" s="33">
        <f>ND470/(ND470+NE470)</f>
        <v/>
      </c>
      <c r="NH470" s="3">
        <f>1/NG470</f>
        <v/>
      </c>
      <c r="NI470" s="1">
        <f>LI470</f>
        <v/>
      </c>
      <c r="NJ470" s="79">
        <f>((1-NG470)*(1/(NI470-1))*0.98-(NG470*1))</f>
        <v/>
      </c>
      <c r="NK470" s="34">
        <f>IF(LR470&lt;0.9,0,IF(AND(LR470&gt;1.1),0,1))</f>
        <v/>
      </c>
      <c r="NL470" s="34">
        <f>IF(LS470&lt;0.9,0,IF(AND(LS470&gt;1.1),0,1))</f>
        <v/>
      </c>
      <c r="NM470" s="32">
        <f>IF(NF470&gt;99,1,0)</f>
        <v/>
      </c>
      <c r="NN470" s="32">
        <f>IF(NJ470&gt;0.0799,1,0)</f>
        <v/>
      </c>
      <c r="NO470" s="32">
        <f>IF(NJ470&gt;NQ470,1,0)</f>
        <v/>
      </c>
      <c r="NP470" s="32">
        <f>NM470+NN470+NO470+NK470+NL470</f>
        <v/>
      </c>
      <c r="NQ470" s="79">
        <f>(((100*NG470)*(NI470-1)*0.98)-((1-NG470)*100))/100</f>
        <v/>
      </c>
      <c r="NR470" s="34">
        <f>IF(LR470&lt;0.9,0,IF(AND(LR470&gt;1.1),0,1))</f>
        <v/>
      </c>
      <c r="NS470" s="34">
        <f>IF(LS470&lt;0.9,0,IF(AND(LS470&gt;1.1),0,1))</f>
        <v/>
      </c>
      <c r="NT470" s="32">
        <f>IF(NF470&gt;99,1,0)</f>
        <v/>
      </c>
      <c r="NU470" s="32">
        <f>IF(NQ470&gt;0.0799,1,0)</f>
        <v/>
      </c>
      <c r="NV470" s="32">
        <f>IF(NQ470&gt;NJ470,1,0)</f>
        <v/>
      </c>
      <c r="NW470" s="32">
        <f>NT470+NU470+NV470+NR470+NS470</f>
        <v/>
      </c>
      <c r="NX470">
        <f>IF(NP470=5,"LayAway0-1",IF(AND(NW470=5),"BackAway0-1",""))</f>
        <v/>
      </c>
      <c r="NY470">
        <f>IF(NP470=5,KO470,IF(AND(NW470=5),KO470,""))</f>
        <v/>
      </c>
      <c r="NZ470">
        <f>IF(NP470=5,"Match Odds",IF(AND(NW470=5),"Match Odds",""))</f>
        <v/>
      </c>
      <c r="OA470">
        <f>IF(NP470=5,KP470,IF(AND(NW470=5),KP470,""))</f>
        <v/>
      </c>
      <c r="OB470">
        <f>IF(NP470=5,"MATCH_ODDS",IF(AND(NW470=5),"MATCH_ODDS",""))</f>
        <v/>
      </c>
      <c r="OC470">
        <f>IF(NP470=5,"LAY",IF(AND(NW470=5),"BACK",""))</f>
        <v/>
      </c>
    </row>
    <row r="471" ht="16.5" customHeight="1" thickBot="1" thickTop="1">
      <c r="A471" s="2" t="n"/>
      <c r="KN471" s="1">
        <f>IF(INDEX(#REF!,MATCH('HT 0-1'!D471,#REF!,0))=INDEX(#REF!,MATCH('HT 0-1'!D471,#REF!,0)),INDEX(#REF!,MATCH('HT 0-1'!D471,#REF!,0)),"ERROR")</f>
        <v/>
      </c>
      <c r="KO471" s="1">
        <f>IF(INDEX(#REF!,MATCH('HT 0-1'!E471,#REF!,0))=INDEX(#REF!,MATCH('HT 0-1'!E471,#REF!,0)),INDEX(#REF!,MATCH('HT 0-1'!E471,#REF!,0)),"ERROR")</f>
        <v/>
      </c>
      <c r="KP471" s="1">
        <f>KN471&amp;" v "&amp;KO471</f>
        <v/>
      </c>
      <c r="KQ471">
        <f>B471&amp;"_"&amp;C471</f>
        <v/>
      </c>
      <c r="KR471" s="1">
        <f>IF((HW471/KK471)&lt;0.335,"G",IF((HW471/KK471)&gt;0.67,"R","A"))</f>
        <v/>
      </c>
      <c r="KS471" s="1">
        <f>IF((HX471/KK471)&lt;0.335,"G",IF((HX471/KK471)&gt;0.67,"R","A"))</f>
        <v/>
      </c>
      <c r="KT471" s="1">
        <f>IF((IH471/KK471)&lt;0.335,"G",IF((IH471/KK471)&gt;0.67,"R","A"))</f>
        <v/>
      </c>
      <c r="KU471" s="1">
        <f>IF((II471/KK471)&lt;0.335,"G",IF((II471/KK471)&gt;0.67,"R","A"))</f>
        <v/>
      </c>
      <c r="KV471" s="1">
        <f>IF((HZ471/KK471)&lt;0.335,"G",IF((HZ471/KK471)&gt;0.67,"R","A"))</f>
        <v/>
      </c>
      <c r="KW471" s="1">
        <f>IF((HY471/KK471)&lt;0.335,"G",IF((HY471/KK471)&gt;0.67,"R","A"))</f>
        <v/>
      </c>
      <c r="KX471" s="1">
        <f>IF((IK471/KK471)&lt;0.335,"G",IF((IK471/KK471)&gt;0.67,"R","A"))</f>
        <v/>
      </c>
      <c r="KY471" s="1">
        <f>IF((IJ471/KK471)&lt;0.335,"G",IF((IJ471/KK471)&gt;0.67,"R","A"))</f>
        <v/>
      </c>
      <c r="KZ471" s="1">
        <f>IF((HQ471/KK471)&lt;0.335,"G",IF((HQ471/KK471)&gt;0.67,"R","A"))</f>
        <v/>
      </c>
      <c r="LA471" s="1">
        <f>IF((IB471/KK471)&lt;0.335,"G",IF((IB471/KK471)&gt;0.67,"R","A"))</f>
        <v/>
      </c>
      <c r="LB471">
        <f>IF(LQ471="0-1",INDEX(Scrape!#REF!,MATCH('HT 0-1'!KP471,Scrape!$B:$B,0)),"")</f>
        <v/>
      </c>
      <c r="LC471">
        <f>IF(LQ471="0-1",INDEX(Scrape!$A:$A,MATCH('HT 0-1'!KP471,Scrape!$B:$B,0)),"")</f>
        <v/>
      </c>
      <c r="LD471">
        <f>IF(LQ471="0-1",INDEX(Scrape!$B:$B,MATCH('HT 0-1'!KP471,Scrape!$B:$B,0)),"")</f>
        <v/>
      </c>
      <c r="LE471">
        <f>IF(LQ471="0-1",INDEX(Scrape!$C:$C,MATCH('HT 0-1'!KP471,Scrape!$B:$B,0)),"")</f>
        <v/>
      </c>
      <c r="LF471">
        <f>IF(LQ471="0-1",INDEX(Scrape!$D:$D,MATCH('HT 0-1'!KP471,Scrape!$B:$B,0)),"")</f>
        <v/>
      </c>
      <c r="LG471">
        <f>IF(LQ471="0-1",INDEX(Scrape!$E:$E,MATCH('HT 0-1'!KP471,Scrape!$B:$B,0)),"")</f>
        <v/>
      </c>
      <c r="LH471">
        <f>IF(LQ471="0-1",INDEX(Scrape!$F:$F,MATCH('HT 0-1'!KP471,Scrape!$B:$B,0)),"")</f>
        <v/>
      </c>
      <c r="LI471">
        <f>IF(LQ471="0-1",INDEX(Scrape!$G:$G,MATCH('HT 0-1'!KP471,Scrape!$B:$B,0)),"")</f>
        <v/>
      </c>
      <c r="LJ471">
        <f>IF(LQ471="0-1",INDEX(Scrape!$H:$H,MATCH('HT 0-1'!KP471,Scrape!$B:$B,0)),"")</f>
        <v/>
      </c>
      <c r="LK471">
        <f>IF(LQ471="0-1",INDEX(Scrape!$I:$I,MATCH('HT 0-1'!KP471,Scrape!$B:$B,0)),"")</f>
        <v/>
      </c>
      <c r="LL471">
        <f>IF(LQ471="0-1",INDEX(Scrape!$J:$J,MATCH('HT 0-1'!KP471,Scrape!$B:$B,0)),"")</f>
        <v/>
      </c>
      <c r="LM471">
        <f>IF(LQ471="0-1",INDEX(Scrape!$K:$K,MATCH('HT 0-1'!KP471,Scrape!$B:$B,0)),"")</f>
        <v/>
      </c>
      <c r="LN471">
        <f>IF(LQ471="0-1",INDEX(Scrape!$L:$L,MATCH('HT 0-1'!KP471,Scrape!$B:$B,0)),"")</f>
        <v/>
      </c>
      <c r="LO471">
        <f>IF(LQ471="0-1",INDEX(Scrape!$M:$M,MATCH('HT 0-1'!KP471,Scrape!$B:$B,0)),"")</f>
        <v/>
      </c>
      <c r="LP471">
        <f>IF(LQ471="0-1",INDEX(Scrape!$N:$N,MATCH('HT 0-1'!KP471,Scrape!$B:$B,0)),"")</f>
        <v/>
      </c>
      <c r="LQ471">
        <f>INDEX(Scrape!$O:$O,MATCH('HT 0-1'!KP471,Scrape!$B:$B,0))</f>
        <v/>
      </c>
      <c r="LR471">
        <f>(1/LJ471)+(1/LI471)+(1/LH471)</f>
        <v/>
      </c>
      <c r="LS471">
        <f>(1/LG471)+(1/LF471)+(1/LE471)</f>
        <v/>
      </c>
      <c r="LT471" s="8">
        <f>IF(INDEX(#REF!,MATCH(KQ471,#REF!,0))=INDEX(#REF!,MATCH(KQ471,#REF!,0)),INDEX(#REF!,MATCH(KQ471,#REF!,0)),"ERROR")</f>
        <v/>
      </c>
      <c r="LU471" s="4">
        <f>IF(KR471="G",2,IF(KR471="R",0.5,IF(KR471="A",1)))</f>
        <v/>
      </c>
      <c r="LV471" s="4">
        <f>IF(KS471="G",0.5,IF(KS471="R",2,IF(KS471="A",1)))</f>
        <v/>
      </c>
      <c r="LW471" s="4">
        <f>IF(KT471="G",2,IF(KT471="R",0.5,IF(KT471="A",1)))</f>
        <v/>
      </c>
      <c r="LX471" s="4">
        <f>IF(KU471="G",0.5,IF(KU471="R",2,IF(KU471="A",1)))</f>
        <v/>
      </c>
      <c r="LY471" s="7">
        <f>(LK471*(LU471+LX471)+(LL471*(LU471+LX471)))</f>
        <v/>
      </c>
      <c r="LZ471" s="7">
        <f>(LN471*(LV471+LW471)+(LO471*(LV471+LW471)))</f>
        <v/>
      </c>
      <c r="MA471" s="11">
        <f>LY471-LZ471</f>
        <v/>
      </c>
      <c r="MB471" s="5">
        <f>MA471+2</f>
        <v/>
      </c>
      <c r="MC471" s="6">
        <f>MA471-2</f>
        <v/>
      </c>
      <c r="MD471" s="4">
        <f>LE471</f>
        <v/>
      </c>
      <c r="ME471" s="9">
        <f>IF(MD471=0,1000,MD471+0.75)</f>
        <v/>
      </c>
      <c r="MF471" s="10">
        <f>IF(MD471=0,0,MD471-0.75)</f>
        <v/>
      </c>
      <c r="MG471" s="4">
        <f>((LM471*(LU471+LX471))-((LP471*(LV471+LW471))))</f>
        <v/>
      </c>
      <c r="MH471" s="9">
        <f>MG471*1.2</f>
        <v/>
      </c>
      <c r="MI471" s="10">
        <f>MG471*0.8</f>
        <v/>
      </c>
      <c r="MJ471">
        <f>IFERROR(NX471,"")</f>
        <v/>
      </c>
      <c r="MK471">
        <f>IFERROR(NY471,"")</f>
        <v/>
      </c>
      <c r="ML471">
        <f>IFERROR(NZ471,"")</f>
        <v/>
      </c>
      <c r="MM471">
        <f>IFERROR(OA471,"")</f>
        <v/>
      </c>
      <c r="MN471">
        <f>IFERROR(OB471,"")</f>
        <v/>
      </c>
      <c r="MO471">
        <f>IFERROR(OC471,"")</f>
        <v/>
      </c>
      <c r="MP471" s="1">
        <f>COUNTIFS(#REF!,LT471,#REF!,1,#REF!,"&gt;="&amp;MC471,#REF!,"&lt;="&amp;MB471,#REF!,"&lt;="&amp;ME471,#REF!,"&gt;="&amp;MF471,#REF!,"="&amp;KV471,#REF!,"="&amp;KX471)</f>
        <v/>
      </c>
      <c r="MQ471" s="1">
        <f>COUNTIFS(#REF!,LT471,#REF!,0,#REF!,"&gt;="&amp;MC471,#REF!,"&lt;="&amp;MB471,#REF!,"&lt;="&amp;ME471,#REF!,"&gt;="&amp;MF471,#REF!,"="&amp;KV471,#REF!,"="&amp;KX471)</f>
        <v/>
      </c>
      <c r="MR471" s="1">
        <f>COUNTIFS(#REF!,LT471,#REF!,1,#REF!,"&gt;="&amp;MC471,#REF!,"&lt;="&amp;MB471,#REF!,"&lt;="&amp;ME471,#REF!,"&gt;="&amp;MF471,#REF!,"="&amp;KW471,#REF!,"="&amp;KY471)</f>
        <v/>
      </c>
      <c r="MS471" s="1">
        <f>COUNTIFS(#REF!,LT471,#REF!,0,#REF!,"&gt;="&amp;MC471,#REF!,"&lt;="&amp;MB471,#REF!,"&lt;="&amp;ME471,#REF!,"&gt;="&amp;MF471,#REF!,"="&amp;KW471,#REF!,"="&amp;KY471)</f>
        <v/>
      </c>
      <c r="MT471" s="1">
        <f>COUNTIFS(#REF!,LT471,#REF!,1,#REF!,"&gt;="&amp;MI471,#REF!,"&lt;="&amp;MH471,#REF!,"&lt;="&amp;ME471,#REF!,"&gt;="&amp;MF471)</f>
        <v/>
      </c>
      <c r="MU471" s="1">
        <f>COUNTIFS(#REF!,LT471,#REF!,0,#REF!,"&gt;="&amp;MI471,#REF!,"&lt;="&amp;MH471,#REF!,"&lt;="&amp;ME471,#REF!,"&gt;="&amp;MF471)</f>
        <v/>
      </c>
      <c r="MV471" s="1">
        <f>COUNTIFS(#REF!,LT471,#REF!,1,#REF!,"&gt;="&amp;MI471,#REF!,"&lt;="&amp;MH471,#REF!,"="&amp;KZ471,#REF!,"="&amp;LA471,#REF!,"&lt;="&amp;ME471,#REF!,"&gt;="&amp;MF471)</f>
        <v/>
      </c>
      <c r="MW471" s="1">
        <f>COUNTIFS(#REF!,LT471,#REF!,0,#REF!,"&gt;="&amp;MI471,#REF!,"&lt;="&amp;MH471,#REF!,"="&amp;KZ471,#REF!,"="&amp;LA471,#REF!,"&lt;="&amp;ME471,#REF!,"&gt;="&amp;MF471)</f>
        <v/>
      </c>
      <c r="MX471" s="1">
        <f>COUNTIFS(#REF!,LT471,#REF!,1,#REF!,"&gt;="&amp;MC471,#REF!,"&lt;="&amp;MB471,#REF!,"&lt;="&amp;ME471,#REF!,"&gt;="&amp;MF471)</f>
        <v/>
      </c>
      <c r="MY471" s="1">
        <f>COUNTIFS(#REF!,LT471,#REF!,0,#REF!,"&gt;="&amp;MC471,#REF!,"&lt;="&amp;MB471,#REF!,"&lt;="&amp;ME471,#REF!,"&gt;="&amp;MF471)</f>
        <v/>
      </c>
      <c r="MZ471" s="1">
        <f>COUNTIFS(#REF!,LT471,#REF!,1,#REF!,"&lt;="&amp;ME471,#REF!,"&gt;="&amp;MF471,#REF!,"="&amp;KV471,#REF!,"="&amp;KX471)</f>
        <v/>
      </c>
      <c r="NA471" s="1">
        <f>COUNTIFS(#REF!,LT471,#REF!,0,#REF!,"&lt;="&amp;ME471,#REF!,"&gt;="&amp;MF471,#REF!,"="&amp;KV471,#REF!,"="&amp;KX471)</f>
        <v/>
      </c>
      <c r="NB471" s="1">
        <f>COUNTIFS(#REF!,LT471,#REF!,1,#REF!,"&lt;="&amp;ME471,#REF!,"&gt;="&amp;MF471,#REF!,"="&amp;KW471,#REF!,"="&amp;KY471)</f>
        <v/>
      </c>
      <c r="NC471" s="1">
        <f>COUNTIFS(#REF!,LT471,#REF!,0,#REF!,"&lt;="&amp;ME471,#REF!,"&gt;="&amp;MF471,#REF!,"="&amp;KW471,#REF!,"="&amp;KY471)</f>
        <v/>
      </c>
      <c r="ND471" s="1">
        <f>MP471+MR471+MT471+MV471+MX471+MZ471+NB471</f>
        <v/>
      </c>
      <c r="NE471" s="1">
        <f>MQ471+MS471+MU471+MW471+MY471+NA471+NC471</f>
        <v/>
      </c>
      <c r="NF471" s="1">
        <f>ND471+NE471</f>
        <v/>
      </c>
      <c r="NG471" s="33">
        <f>ND471/(ND471+NE471)</f>
        <v/>
      </c>
      <c r="NH471" s="3">
        <f>1/NG471</f>
        <v/>
      </c>
      <c r="NI471" s="1">
        <f>LI471</f>
        <v/>
      </c>
      <c r="NJ471" s="79">
        <f>((1-NG471)*(1/(NI471-1))*0.98-(NG471*1))</f>
        <v/>
      </c>
      <c r="NK471" s="34">
        <f>IF(LR471&lt;0.9,0,IF(AND(LR471&gt;1.1),0,1))</f>
        <v/>
      </c>
      <c r="NL471" s="34">
        <f>IF(LS471&lt;0.9,0,IF(AND(LS471&gt;1.1),0,1))</f>
        <v/>
      </c>
      <c r="NM471" s="32">
        <f>IF(NF471&gt;99,1,0)</f>
        <v/>
      </c>
      <c r="NN471" s="32">
        <f>IF(NJ471&gt;0.0799,1,0)</f>
        <v/>
      </c>
      <c r="NO471" s="32">
        <f>IF(NJ471&gt;NQ471,1,0)</f>
        <v/>
      </c>
      <c r="NP471" s="32">
        <f>NM471+NN471+NO471+NK471+NL471</f>
        <v/>
      </c>
      <c r="NQ471" s="79">
        <f>(((100*NG471)*(NI471-1)*0.98)-((1-NG471)*100))/100</f>
        <v/>
      </c>
      <c r="NR471" s="34">
        <f>IF(LR471&lt;0.9,0,IF(AND(LR471&gt;1.1),0,1))</f>
        <v/>
      </c>
      <c r="NS471" s="34">
        <f>IF(LS471&lt;0.9,0,IF(AND(LS471&gt;1.1),0,1))</f>
        <v/>
      </c>
      <c r="NT471" s="32">
        <f>IF(NF471&gt;99,1,0)</f>
        <v/>
      </c>
      <c r="NU471" s="32">
        <f>IF(NQ471&gt;0.0799,1,0)</f>
        <v/>
      </c>
      <c r="NV471" s="32">
        <f>IF(NQ471&gt;NJ471,1,0)</f>
        <v/>
      </c>
      <c r="NW471" s="32">
        <f>NT471+NU471+NV471+NR471+NS471</f>
        <v/>
      </c>
      <c r="NX471">
        <f>IF(NP471=5,"LayAway0-1",IF(AND(NW471=5),"BackAway0-1",""))</f>
        <v/>
      </c>
      <c r="NY471">
        <f>IF(NP471=5,KO471,IF(AND(NW471=5),KO471,""))</f>
        <v/>
      </c>
      <c r="NZ471">
        <f>IF(NP471=5,"Match Odds",IF(AND(NW471=5),"Match Odds",""))</f>
        <v/>
      </c>
      <c r="OA471">
        <f>IF(NP471=5,KP471,IF(AND(NW471=5),KP471,""))</f>
        <v/>
      </c>
      <c r="OB471">
        <f>IF(NP471=5,"MATCH_ODDS",IF(AND(NW471=5),"MATCH_ODDS",""))</f>
        <v/>
      </c>
      <c r="OC471">
        <f>IF(NP471=5,"LAY",IF(AND(NW471=5),"BACK",""))</f>
        <v/>
      </c>
    </row>
    <row r="472" ht="16.5" customHeight="1" thickBot="1" thickTop="1">
      <c r="A472" s="2" t="n"/>
      <c r="KN472" s="1">
        <f>IF(INDEX(#REF!,MATCH('HT 0-1'!D472,#REF!,0))=INDEX(#REF!,MATCH('HT 0-1'!D472,#REF!,0)),INDEX(#REF!,MATCH('HT 0-1'!D472,#REF!,0)),"ERROR")</f>
        <v/>
      </c>
      <c r="KO472" s="1">
        <f>IF(INDEX(#REF!,MATCH('HT 0-1'!E472,#REF!,0))=INDEX(#REF!,MATCH('HT 0-1'!E472,#REF!,0)),INDEX(#REF!,MATCH('HT 0-1'!E472,#REF!,0)),"ERROR")</f>
        <v/>
      </c>
      <c r="KP472" s="1">
        <f>KN472&amp;" v "&amp;KO472</f>
        <v/>
      </c>
      <c r="KQ472">
        <f>B472&amp;"_"&amp;C472</f>
        <v/>
      </c>
      <c r="KR472" s="1">
        <f>IF((HW472/KK472)&lt;0.335,"G",IF((HW472/KK472)&gt;0.67,"R","A"))</f>
        <v/>
      </c>
      <c r="KS472" s="1">
        <f>IF((HX472/KK472)&lt;0.335,"G",IF((HX472/KK472)&gt;0.67,"R","A"))</f>
        <v/>
      </c>
      <c r="KT472" s="1">
        <f>IF((IH472/KK472)&lt;0.335,"G",IF((IH472/KK472)&gt;0.67,"R","A"))</f>
        <v/>
      </c>
      <c r="KU472" s="1">
        <f>IF((II472/KK472)&lt;0.335,"G",IF((II472/KK472)&gt;0.67,"R","A"))</f>
        <v/>
      </c>
      <c r="KV472" s="1">
        <f>IF((HZ472/KK472)&lt;0.335,"G",IF((HZ472/KK472)&gt;0.67,"R","A"))</f>
        <v/>
      </c>
      <c r="KW472" s="1">
        <f>IF((HY472/KK472)&lt;0.335,"G",IF((HY472/KK472)&gt;0.67,"R","A"))</f>
        <v/>
      </c>
      <c r="KX472" s="1">
        <f>IF((IK472/KK472)&lt;0.335,"G",IF((IK472/KK472)&gt;0.67,"R","A"))</f>
        <v/>
      </c>
      <c r="KY472" s="1">
        <f>IF((IJ472/KK472)&lt;0.335,"G",IF((IJ472/KK472)&gt;0.67,"R","A"))</f>
        <v/>
      </c>
      <c r="KZ472" s="1">
        <f>IF((HQ472/KK472)&lt;0.335,"G",IF((HQ472/KK472)&gt;0.67,"R","A"))</f>
        <v/>
      </c>
      <c r="LA472" s="1">
        <f>IF((IB472/KK472)&lt;0.335,"G",IF((IB472/KK472)&gt;0.67,"R","A"))</f>
        <v/>
      </c>
      <c r="LB472">
        <f>IF(LQ472="0-1",INDEX(Scrape!#REF!,MATCH('HT 0-1'!KP472,Scrape!$B:$B,0)),"")</f>
        <v/>
      </c>
      <c r="LC472">
        <f>IF(LQ472="0-1",INDEX(Scrape!$A:$A,MATCH('HT 0-1'!KP472,Scrape!$B:$B,0)),"")</f>
        <v/>
      </c>
      <c r="LD472">
        <f>IF(LQ472="0-1",INDEX(Scrape!$B:$B,MATCH('HT 0-1'!KP472,Scrape!$B:$B,0)),"")</f>
        <v/>
      </c>
      <c r="LE472">
        <f>IF(LQ472="0-1",INDEX(Scrape!$C:$C,MATCH('HT 0-1'!KP472,Scrape!$B:$B,0)),"")</f>
        <v/>
      </c>
      <c r="LF472">
        <f>IF(LQ472="0-1",INDEX(Scrape!$D:$D,MATCH('HT 0-1'!KP472,Scrape!$B:$B,0)),"")</f>
        <v/>
      </c>
      <c r="LG472">
        <f>IF(LQ472="0-1",INDEX(Scrape!$E:$E,MATCH('HT 0-1'!KP472,Scrape!$B:$B,0)),"")</f>
        <v/>
      </c>
      <c r="LH472">
        <f>IF(LQ472="0-1",INDEX(Scrape!$F:$F,MATCH('HT 0-1'!KP472,Scrape!$B:$B,0)),"")</f>
        <v/>
      </c>
      <c r="LI472">
        <f>IF(LQ472="0-1",INDEX(Scrape!$G:$G,MATCH('HT 0-1'!KP472,Scrape!$B:$B,0)),"")</f>
        <v/>
      </c>
      <c r="LJ472">
        <f>IF(LQ472="0-1",INDEX(Scrape!$H:$H,MATCH('HT 0-1'!KP472,Scrape!$B:$B,0)),"")</f>
        <v/>
      </c>
      <c r="LK472">
        <f>IF(LQ472="0-1",INDEX(Scrape!$I:$I,MATCH('HT 0-1'!KP472,Scrape!$B:$B,0)),"")</f>
        <v/>
      </c>
      <c r="LL472">
        <f>IF(LQ472="0-1",INDEX(Scrape!$J:$J,MATCH('HT 0-1'!KP472,Scrape!$B:$B,0)),"")</f>
        <v/>
      </c>
      <c r="LM472">
        <f>IF(LQ472="0-1",INDEX(Scrape!$K:$K,MATCH('HT 0-1'!KP472,Scrape!$B:$B,0)),"")</f>
        <v/>
      </c>
      <c r="LN472">
        <f>IF(LQ472="0-1",INDEX(Scrape!$L:$L,MATCH('HT 0-1'!KP472,Scrape!$B:$B,0)),"")</f>
        <v/>
      </c>
      <c r="LO472">
        <f>IF(LQ472="0-1",INDEX(Scrape!$M:$M,MATCH('HT 0-1'!KP472,Scrape!$B:$B,0)),"")</f>
        <v/>
      </c>
      <c r="LP472">
        <f>IF(LQ472="0-1",INDEX(Scrape!$N:$N,MATCH('HT 0-1'!KP472,Scrape!$B:$B,0)),"")</f>
        <v/>
      </c>
      <c r="LQ472">
        <f>INDEX(Scrape!$O:$O,MATCH('HT 0-1'!KP472,Scrape!$B:$B,0))</f>
        <v/>
      </c>
      <c r="LR472">
        <f>(1/LJ472)+(1/LI472)+(1/LH472)</f>
        <v/>
      </c>
      <c r="LS472">
        <f>(1/LG472)+(1/LF472)+(1/LE472)</f>
        <v/>
      </c>
      <c r="LT472" s="8">
        <f>IF(INDEX(#REF!,MATCH(KQ472,#REF!,0))=INDEX(#REF!,MATCH(KQ472,#REF!,0)),INDEX(#REF!,MATCH(KQ472,#REF!,0)),"ERROR")</f>
        <v/>
      </c>
      <c r="LU472" s="4">
        <f>IF(KR472="G",2,IF(KR472="R",0.5,IF(KR472="A",1)))</f>
        <v/>
      </c>
      <c r="LV472" s="4">
        <f>IF(KS472="G",0.5,IF(KS472="R",2,IF(KS472="A",1)))</f>
        <v/>
      </c>
      <c r="LW472" s="4">
        <f>IF(KT472="G",2,IF(KT472="R",0.5,IF(KT472="A",1)))</f>
        <v/>
      </c>
      <c r="LX472" s="4">
        <f>IF(KU472="G",0.5,IF(KU472="R",2,IF(KU472="A",1)))</f>
        <v/>
      </c>
      <c r="LY472" s="7">
        <f>(LK472*(LU472+LX472)+(LL472*(LU472+LX472)))</f>
        <v/>
      </c>
      <c r="LZ472" s="7">
        <f>(LN472*(LV472+LW472)+(LO472*(LV472+LW472)))</f>
        <v/>
      </c>
      <c r="MA472" s="11">
        <f>LY472-LZ472</f>
        <v/>
      </c>
      <c r="MB472" s="5">
        <f>MA472+2</f>
        <v/>
      </c>
      <c r="MC472" s="6">
        <f>MA472-2</f>
        <v/>
      </c>
      <c r="MD472" s="4">
        <f>LE472</f>
        <v/>
      </c>
      <c r="ME472" s="9">
        <f>IF(MD472=0,1000,MD472+0.75)</f>
        <v/>
      </c>
      <c r="MF472" s="10">
        <f>IF(MD472=0,0,MD472-0.75)</f>
        <v/>
      </c>
      <c r="MG472" s="4">
        <f>((LM472*(LU472+LX472))-((LP472*(LV472+LW472))))</f>
        <v/>
      </c>
      <c r="MH472" s="9">
        <f>MG472*1.2</f>
        <v/>
      </c>
      <c r="MI472" s="10">
        <f>MG472*0.8</f>
        <v/>
      </c>
      <c r="MJ472">
        <f>IFERROR(NX472,"")</f>
        <v/>
      </c>
      <c r="MK472">
        <f>IFERROR(NY472,"")</f>
        <v/>
      </c>
      <c r="ML472">
        <f>IFERROR(NZ472,"")</f>
        <v/>
      </c>
      <c r="MM472">
        <f>IFERROR(OA472,"")</f>
        <v/>
      </c>
      <c r="MN472">
        <f>IFERROR(OB472,"")</f>
        <v/>
      </c>
      <c r="MO472">
        <f>IFERROR(OC472,"")</f>
        <v/>
      </c>
      <c r="MP472" s="1">
        <f>COUNTIFS(#REF!,LT472,#REF!,1,#REF!,"&gt;="&amp;MC472,#REF!,"&lt;="&amp;MB472,#REF!,"&lt;="&amp;ME472,#REF!,"&gt;="&amp;MF472,#REF!,"="&amp;KV472,#REF!,"="&amp;KX472)</f>
        <v/>
      </c>
      <c r="MQ472" s="1">
        <f>COUNTIFS(#REF!,LT472,#REF!,0,#REF!,"&gt;="&amp;MC472,#REF!,"&lt;="&amp;MB472,#REF!,"&lt;="&amp;ME472,#REF!,"&gt;="&amp;MF472,#REF!,"="&amp;KV472,#REF!,"="&amp;KX472)</f>
        <v/>
      </c>
      <c r="MR472" s="1">
        <f>COUNTIFS(#REF!,LT472,#REF!,1,#REF!,"&gt;="&amp;MC472,#REF!,"&lt;="&amp;MB472,#REF!,"&lt;="&amp;ME472,#REF!,"&gt;="&amp;MF472,#REF!,"="&amp;KW472,#REF!,"="&amp;KY472)</f>
        <v/>
      </c>
      <c r="MS472" s="1">
        <f>COUNTIFS(#REF!,LT472,#REF!,0,#REF!,"&gt;="&amp;MC472,#REF!,"&lt;="&amp;MB472,#REF!,"&lt;="&amp;ME472,#REF!,"&gt;="&amp;MF472,#REF!,"="&amp;KW472,#REF!,"="&amp;KY472)</f>
        <v/>
      </c>
      <c r="MT472" s="1">
        <f>COUNTIFS(#REF!,LT472,#REF!,1,#REF!,"&gt;="&amp;MI472,#REF!,"&lt;="&amp;MH472,#REF!,"&lt;="&amp;ME472,#REF!,"&gt;="&amp;MF472)</f>
        <v/>
      </c>
      <c r="MU472" s="1">
        <f>COUNTIFS(#REF!,LT472,#REF!,0,#REF!,"&gt;="&amp;MI472,#REF!,"&lt;="&amp;MH472,#REF!,"&lt;="&amp;ME472,#REF!,"&gt;="&amp;MF472)</f>
        <v/>
      </c>
      <c r="MV472" s="1">
        <f>COUNTIFS(#REF!,LT472,#REF!,1,#REF!,"&gt;="&amp;MI472,#REF!,"&lt;="&amp;MH472,#REF!,"="&amp;KZ472,#REF!,"="&amp;LA472,#REF!,"&lt;="&amp;ME472,#REF!,"&gt;="&amp;MF472)</f>
        <v/>
      </c>
      <c r="MW472" s="1">
        <f>COUNTIFS(#REF!,LT472,#REF!,0,#REF!,"&gt;="&amp;MI472,#REF!,"&lt;="&amp;MH472,#REF!,"="&amp;KZ472,#REF!,"="&amp;LA472,#REF!,"&lt;="&amp;ME472,#REF!,"&gt;="&amp;MF472)</f>
        <v/>
      </c>
      <c r="MX472" s="1">
        <f>COUNTIFS(#REF!,LT472,#REF!,1,#REF!,"&gt;="&amp;MC472,#REF!,"&lt;="&amp;MB472,#REF!,"&lt;="&amp;ME472,#REF!,"&gt;="&amp;MF472)</f>
        <v/>
      </c>
      <c r="MY472" s="1">
        <f>COUNTIFS(#REF!,LT472,#REF!,0,#REF!,"&gt;="&amp;MC472,#REF!,"&lt;="&amp;MB472,#REF!,"&lt;="&amp;ME472,#REF!,"&gt;="&amp;MF472)</f>
        <v/>
      </c>
      <c r="MZ472" s="1">
        <f>COUNTIFS(#REF!,LT472,#REF!,1,#REF!,"&lt;="&amp;ME472,#REF!,"&gt;="&amp;MF472,#REF!,"="&amp;KV472,#REF!,"="&amp;KX472)</f>
        <v/>
      </c>
      <c r="NA472" s="1">
        <f>COUNTIFS(#REF!,LT472,#REF!,0,#REF!,"&lt;="&amp;ME472,#REF!,"&gt;="&amp;MF472,#REF!,"="&amp;KV472,#REF!,"="&amp;KX472)</f>
        <v/>
      </c>
      <c r="NB472" s="1">
        <f>COUNTIFS(#REF!,LT472,#REF!,1,#REF!,"&lt;="&amp;ME472,#REF!,"&gt;="&amp;MF472,#REF!,"="&amp;KW472,#REF!,"="&amp;KY472)</f>
        <v/>
      </c>
      <c r="NC472" s="1">
        <f>COUNTIFS(#REF!,LT472,#REF!,0,#REF!,"&lt;="&amp;ME472,#REF!,"&gt;="&amp;MF472,#REF!,"="&amp;KW472,#REF!,"="&amp;KY472)</f>
        <v/>
      </c>
      <c r="ND472" s="1">
        <f>MP472+MR472+MT472+MV472+MX472+MZ472+NB472</f>
        <v/>
      </c>
      <c r="NE472" s="1">
        <f>MQ472+MS472+MU472+MW472+MY472+NA472+NC472</f>
        <v/>
      </c>
      <c r="NF472" s="1">
        <f>ND472+NE472</f>
        <v/>
      </c>
      <c r="NG472" s="33">
        <f>ND472/(ND472+NE472)</f>
        <v/>
      </c>
      <c r="NH472" s="3">
        <f>1/NG472</f>
        <v/>
      </c>
      <c r="NI472" s="1">
        <f>LI472</f>
        <v/>
      </c>
      <c r="NJ472" s="79">
        <f>((1-NG472)*(1/(NI472-1))*0.98-(NG472*1))</f>
        <v/>
      </c>
      <c r="NK472" s="34">
        <f>IF(LR472&lt;0.9,0,IF(AND(LR472&gt;1.1),0,1))</f>
        <v/>
      </c>
      <c r="NL472" s="34">
        <f>IF(LS472&lt;0.9,0,IF(AND(LS472&gt;1.1),0,1))</f>
        <v/>
      </c>
      <c r="NM472" s="32">
        <f>IF(NF472&gt;99,1,0)</f>
        <v/>
      </c>
      <c r="NN472" s="32">
        <f>IF(NJ472&gt;0.0799,1,0)</f>
        <v/>
      </c>
      <c r="NO472" s="32">
        <f>IF(NJ472&gt;NQ472,1,0)</f>
        <v/>
      </c>
      <c r="NP472" s="32">
        <f>NM472+NN472+NO472+NK472+NL472</f>
        <v/>
      </c>
      <c r="NQ472" s="79">
        <f>(((100*NG472)*(NI472-1)*0.98)-((1-NG472)*100))/100</f>
        <v/>
      </c>
      <c r="NR472" s="34">
        <f>IF(LR472&lt;0.9,0,IF(AND(LR472&gt;1.1),0,1))</f>
        <v/>
      </c>
      <c r="NS472" s="34">
        <f>IF(LS472&lt;0.9,0,IF(AND(LS472&gt;1.1),0,1))</f>
        <v/>
      </c>
      <c r="NT472" s="32">
        <f>IF(NF472&gt;99,1,0)</f>
        <v/>
      </c>
      <c r="NU472" s="32">
        <f>IF(NQ472&gt;0.0799,1,0)</f>
        <v/>
      </c>
      <c r="NV472" s="32">
        <f>IF(NQ472&gt;NJ472,1,0)</f>
        <v/>
      </c>
      <c r="NW472" s="32">
        <f>NT472+NU472+NV472+NR472+NS472</f>
        <v/>
      </c>
      <c r="NX472">
        <f>IF(NP472=5,"LayAway0-1",IF(AND(NW472=5),"BackAway0-1",""))</f>
        <v/>
      </c>
      <c r="NY472">
        <f>IF(NP472=5,KO472,IF(AND(NW472=5),KO472,""))</f>
        <v/>
      </c>
      <c r="NZ472">
        <f>IF(NP472=5,"Match Odds",IF(AND(NW472=5),"Match Odds",""))</f>
        <v/>
      </c>
      <c r="OA472">
        <f>IF(NP472=5,KP472,IF(AND(NW472=5),KP472,""))</f>
        <v/>
      </c>
      <c r="OB472">
        <f>IF(NP472=5,"MATCH_ODDS",IF(AND(NW472=5),"MATCH_ODDS",""))</f>
        <v/>
      </c>
      <c r="OC472">
        <f>IF(NP472=5,"LAY",IF(AND(NW472=5),"BACK",""))</f>
        <v/>
      </c>
    </row>
    <row r="473" ht="16.5" customHeight="1" thickBot="1" thickTop="1">
      <c r="A473" s="2" t="n"/>
      <c r="KN473" s="1">
        <f>IF(INDEX(#REF!,MATCH('HT 0-1'!D473,#REF!,0))=INDEX(#REF!,MATCH('HT 0-1'!D473,#REF!,0)),INDEX(#REF!,MATCH('HT 0-1'!D473,#REF!,0)),"ERROR")</f>
        <v/>
      </c>
      <c r="KO473" s="1">
        <f>IF(INDEX(#REF!,MATCH('HT 0-1'!E473,#REF!,0))=INDEX(#REF!,MATCH('HT 0-1'!E473,#REF!,0)),INDEX(#REF!,MATCH('HT 0-1'!E473,#REF!,0)),"ERROR")</f>
        <v/>
      </c>
      <c r="KP473" s="1">
        <f>KN473&amp;" v "&amp;KO473</f>
        <v/>
      </c>
      <c r="KQ473">
        <f>B473&amp;"_"&amp;C473</f>
        <v/>
      </c>
      <c r="KR473" s="1">
        <f>IF((HW473/KK473)&lt;0.335,"G",IF((HW473/KK473)&gt;0.67,"R","A"))</f>
        <v/>
      </c>
      <c r="KS473" s="1">
        <f>IF((HX473/KK473)&lt;0.335,"G",IF((HX473/KK473)&gt;0.67,"R","A"))</f>
        <v/>
      </c>
      <c r="KT473" s="1">
        <f>IF((IH473/KK473)&lt;0.335,"G",IF((IH473/KK473)&gt;0.67,"R","A"))</f>
        <v/>
      </c>
      <c r="KU473" s="1">
        <f>IF((II473/KK473)&lt;0.335,"G",IF((II473/KK473)&gt;0.67,"R","A"))</f>
        <v/>
      </c>
      <c r="KV473" s="1">
        <f>IF((HZ473/KK473)&lt;0.335,"G",IF((HZ473/KK473)&gt;0.67,"R","A"))</f>
        <v/>
      </c>
      <c r="KW473" s="1">
        <f>IF((HY473/KK473)&lt;0.335,"G",IF((HY473/KK473)&gt;0.67,"R","A"))</f>
        <v/>
      </c>
      <c r="KX473" s="1">
        <f>IF((IK473/KK473)&lt;0.335,"G",IF((IK473/KK473)&gt;0.67,"R","A"))</f>
        <v/>
      </c>
      <c r="KY473" s="1">
        <f>IF((IJ473/KK473)&lt;0.335,"G",IF((IJ473/KK473)&gt;0.67,"R","A"))</f>
        <v/>
      </c>
      <c r="KZ473" s="1">
        <f>IF((HQ473/KK473)&lt;0.335,"G",IF((HQ473/KK473)&gt;0.67,"R","A"))</f>
        <v/>
      </c>
      <c r="LA473" s="1">
        <f>IF((IB473/KK473)&lt;0.335,"G",IF((IB473/KK473)&gt;0.67,"R","A"))</f>
        <v/>
      </c>
      <c r="LB473">
        <f>IF(LQ473="0-1",INDEX(Scrape!#REF!,MATCH('HT 0-1'!KP473,Scrape!$B:$B,0)),"")</f>
        <v/>
      </c>
      <c r="LC473">
        <f>IF(LQ473="0-1",INDEX(Scrape!$A:$A,MATCH('HT 0-1'!KP473,Scrape!$B:$B,0)),"")</f>
        <v/>
      </c>
      <c r="LD473">
        <f>IF(LQ473="0-1",INDEX(Scrape!$B:$B,MATCH('HT 0-1'!KP473,Scrape!$B:$B,0)),"")</f>
        <v/>
      </c>
      <c r="LE473">
        <f>IF(LQ473="0-1",INDEX(Scrape!$C:$C,MATCH('HT 0-1'!KP473,Scrape!$B:$B,0)),"")</f>
        <v/>
      </c>
      <c r="LF473">
        <f>IF(LQ473="0-1",INDEX(Scrape!$D:$D,MATCH('HT 0-1'!KP473,Scrape!$B:$B,0)),"")</f>
        <v/>
      </c>
      <c r="LG473">
        <f>IF(LQ473="0-1",INDEX(Scrape!$E:$E,MATCH('HT 0-1'!KP473,Scrape!$B:$B,0)),"")</f>
        <v/>
      </c>
      <c r="LH473">
        <f>IF(LQ473="0-1",INDEX(Scrape!$F:$F,MATCH('HT 0-1'!KP473,Scrape!$B:$B,0)),"")</f>
        <v/>
      </c>
      <c r="LI473">
        <f>IF(LQ473="0-1",INDEX(Scrape!$G:$G,MATCH('HT 0-1'!KP473,Scrape!$B:$B,0)),"")</f>
        <v/>
      </c>
      <c r="LJ473">
        <f>IF(LQ473="0-1",INDEX(Scrape!$H:$H,MATCH('HT 0-1'!KP473,Scrape!$B:$B,0)),"")</f>
        <v/>
      </c>
      <c r="LK473">
        <f>IF(LQ473="0-1",INDEX(Scrape!$I:$I,MATCH('HT 0-1'!KP473,Scrape!$B:$B,0)),"")</f>
        <v/>
      </c>
      <c r="LL473">
        <f>IF(LQ473="0-1",INDEX(Scrape!$J:$J,MATCH('HT 0-1'!KP473,Scrape!$B:$B,0)),"")</f>
        <v/>
      </c>
      <c r="LM473">
        <f>IF(LQ473="0-1",INDEX(Scrape!$K:$K,MATCH('HT 0-1'!KP473,Scrape!$B:$B,0)),"")</f>
        <v/>
      </c>
      <c r="LN473">
        <f>IF(LQ473="0-1",INDEX(Scrape!$L:$L,MATCH('HT 0-1'!KP473,Scrape!$B:$B,0)),"")</f>
        <v/>
      </c>
      <c r="LO473">
        <f>IF(LQ473="0-1",INDEX(Scrape!$M:$M,MATCH('HT 0-1'!KP473,Scrape!$B:$B,0)),"")</f>
        <v/>
      </c>
      <c r="LP473">
        <f>IF(LQ473="0-1",INDEX(Scrape!$N:$N,MATCH('HT 0-1'!KP473,Scrape!$B:$B,0)),"")</f>
        <v/>
      </c>
      <c r="LQ473">
        <f>INDEX(Scrape!$O:$O,MATCH('HT 0-1'!KP473,Scrape!$B:$B,0))</f>
        <v/>
      </c>
      <c r="LR473">
        <f>(1/LJ473)+(1/LI473)+(1/LH473)</f>
        <v/>
      </c>
      <c r="LS473">
        <f>(1/LG473)+(1/LF473)+(1/LE473)</f>
        <v/>
      </c>
      <c r="LT473" s="8">
        <f>IF(INDEX(#REF!,MATCH(KQ473,#REF!,0))=INDEX(#REF!,MATCH(KQ473,#REF!,0)),INDEX(#REF!,MATCH(KQ473,#REF!,0)),"ERROR")</f>
        <v/>
      </c>
      <c r="LU473" s="4">
        <f>IF(KR473="G",2,IF(KR473="R",0.5,IF(KR473="A",1)))</f>
        <v/>
      </c>
      <c r="LV473" s="4">
        <f>IF(KS473="G",0.5,IF(KS473="R",2,IF(KS473="A",1)))</f>
        <v/>
      </c>
      <c r="LW473" s="4">
        <f>IF(KT473="G",2,IF(KT473="R",0.5,IF(KT473="A",1)))</f>
        <v/>
      </c>
      <c r="LX473" s="4">
        <f>IF(KU473="G",0.5,IF(KU473="R",2,IF(KU473="A",1)))</f>
        <v/>
      </c>
      <c r="LY473" s="7">
        <f>(LK473*(LU473+LX473)+(LL473*(LU473+LX473)))</f>
        <v/>
      </c>
      <c r="LZ473" s="7">
        <f>(LN473*(LV473+LW473)+(LO473*(LV473+LW473)))</f>
        <v/>
      </c>
      <c r="MA473" s="11">
        <f>LY473-LZ473</f>
        <v/>
      </c>
      <c r="MB473" s="5">
        <f>MA473+2</f>
        <v/>
      </c>
      <c r="MC473" s="6">
        <f>MA473-2</f>
        <v/>
      </c>
      <c r="MD473" s="4">
        <f>LE473</f>
        <v/>
      </c>
      <c r="ME473" s="9">
        <f>IF(MD473=0,1000,MD473+0.75)</f>
        <v/>
      </c>
      <c r="MF473" s="10">
        <f>IF(MD473=0,0,MD473-0.75)</f>
        <v/>
      </c>
      <c r="MG473" s="4">
        <f>((LM473*(LU473+LX473))-((LP473*(LV473+LW473))))</f>
        <v/>
      </c>
      <c r="MH473" s="9">
        <f>MG473*1.2</f>
        <v/>
      </c>
      <c r="MI473" s="10">
        <f>MG473*0.8</f>
        <v/>
      </c>
      <c r="MJ473">
        <f>IFERROR(NX473,"")</f>
        <v/>
      </c>
      <c r="MK473">
        <f>IFERROR(NY473,"")</f>
        <v/>
      </c>
      <c r="ML473">
        <f>IFERROR(NZ473,"")</f>
        <v/>
      </c>
      <c r="MM473">
        <f>IFERROR(OA473,"")</f>
        <v/>
      </c>
      <c r="MN473">
        <f>IFERROR(OB473,"")</f>
        <v/>
      </c>
      <c r="MO473">
        <f>IFERROR(OC473,"")</f>
        <v/>
      </c>
      <c r="MP473" s="1">
        <f>COUNTIFS(#REF!,LT473,#REF!,1,#REF!,"&gt;="&amp;MC473,#REF!,"&lt;="&amp;MB473,#REF!,"&lt;="&amp;ME473,#REF!,"&gt;="&amp;MF473,#REF!,"="&amp;KV473,#REF!,"="&amp;KX473)</f>
        <v/>
      </c>
      <c r="MQ473" s="1">
        <f>COUNTIFS(#REF!,LT473,#REF!,0,#REF!,"&gt;="&amp;MC473,#REF!,"&lt;="&amp;MB473,#REF!,"&lt;="&amp;ME473,#REF!,"&gt;="&amp;MF473,#REF!,"="&amp;KV473,#REF!,"="&amp;KX473)</f>
        <v/>
      </c>
      <c r="MR473" s="1">
        <f>COUNTIFS(#REF!,LT473,#REF!,1,#REF!,"&gt;="&amp;MC473,#REF!,"&lt;="&amp;MB473,#REF!,"&lt;="&amp;ME473,#REF!,"&gt;="&amp;MF473,#REF!,"="&amp;KW473,#REF!,"="&amp;KY473)</f>
        <v/>
      </c>
      <c r="MS473" s="1">
        <f>COUNTIFS(#REF!,LT473,#REF!,0,#REF!,"&gt;="&amp;MC473,#REF!,"&lt;="&amp;MB473,#REF!,"&lt;="&amp;ME473,#REF!,"&gt;="&amp;MF473,#REF!,"="&amp;KW473,#REF!,"="&amp;KY473)</f>
        <v/>
      </c>
      <c r="MT473" s="1">
        <f>COUNTIFS(#REF!,LT473,#REF!,1,#REF!,"&gt;="&amp;MI473,#REF!,"&lt;="&amp;MH473,#REF!,"&lt;="&amp;ME473,#REF!,"&gt;="&amp;MF473)</f>
        <v/>
      </c>
      <c r="MU473" s="1">
        <f>COUNTIFS(#REF!,LT473,#REF!,0,#REF!,"&gt;="&amp;MI473,#REF!,"&lt;="&amp;MH473,#REF!,"&lt;="&amp;ME473,#REF!,"&gt;="&amp;MF473)</f>
        <v/>
      </c>
      <c r="MV473" s="1">
        <f>COUNTIFS(#REF!,LT473,#REF!,1,#REF!,"&gt;="&amp;MI473,#REF!,"&lt;="&amp;MH473,#REF!,"="&amp;KZ473,#REF!,"="&amp;LA473,#REF!,"&lt;="&amp;ME473,#REF!,"&gt;="&amp;MF473)</f>
        <v/>
      </c>
      <c r="MW473" s="1">
        <f>COUNTIFS(#REF!,LT473,#REF!,0,#REF!,"&gt;="&amp;MI473,#REF!,"&lt;="&amp;MH473,#REF!,"="&amp;KZ473,#REF!,"="&amp;LA473,#REF!,"&lt;="&amp;ME473,#REF!,"&gt;="&amp;MF473)</f>
        <v/>
      </c>
      <c r="MX473" s="1">
        <f>COUNTIFS(#REF!,LT473,#REF!,1,#REF!,"&gt;="&amp;MC473,#REF!,"&lt;="&amp;MB473,#REF!,"&lt;="&amp;ME473,#REF!,"&gt;="&amp;MF473)</f>
        <v/>
      </c>
      <c r="MY473" s="1">
        <f>COUNTIFS(#REF!,LT473,#REF!,0,#REF!,"&gt;="&amp;MC473,#REF!,"&lt;="&amp;MB473,#REF!,"&lt;="&amp;ME473,#REF!,"&gt;="&amp;MF473)</f>
        <v/>
      </c>
      <c r="MZ473" s="1">
        <f>COUNTIFS(#REF!,LT473,#REF!,1,#REF!,"&lt;="&amp;ME473,#REF!,"&gt;="&amp;MF473,#REF!,"="&amp;KV473,#REF!,"="&amp;KX473)</f>
        <v/>
      </c>
      <c r="NA473" s="1">
        <f>COUNTIFS(#REF!,LT473,#REF!,0,#REF!,"&lt;="&amp;ME473,#REF!,"&gt;="&amp;MF473,#REF!,"="&amp;KV473,#REF!,"="&amp;KX473)</f>
        <v/>
      </c>
      <c r="NB473" s="1">
        <f>COUNTIFS(#REF!,LT473,#REF!,1,#REF!,"&lt;="&amp;ME473,#REF!,"&gt;="&amp;MF473,#REF!,"="&amp;KW473,#REF!,"="&amp;KY473)</f>
        <v/>
      </c>
      <c r="NC473" s="1">
        <f>COUNTIFS(#REF!,LT473,#REF!,0,#REF!,"&lt;="&amp;ME473,#REF!,"&gt;="&amp;MF473,#REF!,"="&amp;KW473,#REF!,"="&amp;KY473)</f>
        <v/>
      </c>
      <c r="ND473" s="1">
        <f>MP473+MR473+MT473+MV473+MX473+MZ473+NB473</f>
        <v/>
      </c>
      <c r="NE473" s="1">
        <f>MQ473+MS473+MU473+MW473+MY473+NA473+NC473</f>
        <v/>
      </c>
      <c r="NF473" s="1">
        <f>ND473+NE473</f>
        <v/>
      </c>
      <c r="NG473" s="33">
        <f>ND473/(ND473+NE473)</f>
        <v/>
      </c>
      <c r="NH473" s="3">
        <f>1/NG473</f>
        <v/>
      </c>
      <c r="NI473" s="1">
        <f>LI473</f>
        <v/>
      </c>
      <c r="NJ473" s="79">
        <f>((1-NG473)*(1/(NI473-1))*0.98-(NG473*1))</f>
        <v/>
      </c>
      <c r="NK473" s="34">
        <f>IF(LR473&lt;0.9,0,IF(AND(LR473&gt;1.1),0,1))</f>
        <v/>
      </c>
      <c r="NL473" s="34">
        <f>IF(LS473&lt;0.9,0,IF(AND(LS473&gt;1.1),0,1))</f>
        <v/>
      </c>
      <c r="NM473" s="32">
        <f>IF(NF473&gt;99,1,0)</f>
        <v/>
      </c>
      <c r="NN473" s="32">
        <f>IF(NJ473&gt;0.0799,1,0)</f>
        <v/>
      </c>
      <c r="NO473" s="32">
        <f>IF(NJ473&gt;NQ473,1,0)</f>
        <v/>
      </c>
      <c r="NP473" s="32">
        <f>NM473+NN473+NO473+NK473+NL473</f>
        <v/>
      </c>
      <c r="NQ473" s="79">
        <f>(((100*NG473)*(NI473-1)*0.98)-((1-NG473)*100))/100</f>
        <v/>
      </c>
      <c r="NR473" s="34">
        <f>IF(LR473&lt;0.9,0,IF(AND(LR473&gt;1.1),0,1))</f>
        <v/>
      </c>
      <c r="NS473" s="34">
        <f>IF(LS473&lt;0.9,0,IF(AND(LS473&gt;1.1),0,1))</f>
        <v/>
      </c>
      <c r="NT473" s="32">
        <f>IF(NF473&gt;99,1,0)</f>
        <v/>
      </c>
      <c r="NU473" s="32">
        <f>IF(NQ473&gt;0.0799,1,0)</f>
        <v/>
      </c>
      <c r="NV473" s="32">
        <f>IF(NQ473&gt;NJ473,1,0)</f>
        <v/>
      </c>
      <c r="NW473" s="32">
        <f>NT473+NU473+NV473+NR473+NS473</f>
        <v/>
      </c>
      <c r="NX473">
        <f>IF(NP473=5,"LayAway0-1",IF(AND(NW473=5),"BackAway0-1",""))</f>
        <v/>
      </c>
      <c r="NY473">
        <f>IF(NP473=5,KO473,IF(AND(NW473=5),KO473,""))</f>
        <v/>
      </c>
      <c r="NZ473">
        <f>IF(NP473=5,"Match Odds",IF(AND(NW473=5),"Match Odds",""))</f>
        <v/>
      </c>
      <c r="OA473">
        <f>IF(NP473=5,KP473,IF(AND(NW473=5),KP473,""))</f>
        <v/>
      </c>
      <c r="OB473">
        <f>IF(NP473=5,"MATCH_ODDS",IF(AND(NW473=5),"MATCH_ODDS",""))</f>
        <v/>
      </c>
      <c r="OC473">
        <f>IF(NP473=5,"LAY",IF(AND(NW473=5),"BACK",""))</f>
        <v/>
      </c>
    </row>
    <row r="474" ht="16.5" customHeight="1" thickBot="1" thickTop="1">
      <c r="A474" s="2" t="n"/>
      <c r="KN474" s="1">
        <f>IF(INDEX(#REF!,MATCH('HT 0-1'!D474,#REF!,0))=INDEX(#REF!,MATCH('HT 0-1'!D474,#REF!,0)),INDEX(#REF!,MATCH('HT 0-1'!D474,#REF!,0)),"ERROR")</f>
        <v/>
      </c>
      <c r="KO474" s="1">
        <f>IF(INDEX(#REF!,MATCH('HT 0-1'!E474,#REF!,0))=INDEX(#REF!,MATCH('HT 0-1'!E474,#REF!,0)),INDEX(#REF!,MATCH('HT 0-1'!E474,#REF!,0)),"ERROR")</f>
        <v/>
      </c>
      <c r="KP474" s="1">
        <f>KN474&amp;" v "&amp;KO474</f>
        <v/>
      </c>
      <c r="KQ474">
        <f>B474&amp;"_"&amp;C474</f>
        <v/>
      </c>
      <c r="KR474" s="1">
        <f>IF((HW474/KK474)&lt;0.335,"G",IF((HW474/KK474)&gt;0.67,"R","A"))</f>
        <v/>
      </c>
      <c r="KS474" s="1">
        <f>IF((HX474/KK474)&lt;0.335,"G",IF((HX474/KK474)&gt;0.67,"R","A"))</f>
        <v/>
      </c>
      <c r="KT474" s="1">
        <f>IF((IH474/KK474)&lt;0.335,"G",IF((IH474/KK474)&gt;0.67,"R","A"))</f>
        <v/>
      </c>
      <c r="KU474" s="1">
        <f>IF((II474/KK474)&lt;0.335,"G",IF((II474/KK474)&gt;0.67,"R","A"))</f>
        <v/>
      </c>
      <c r="KV474" s="1">
        <f>IF((HZ474/KK474)&lt;0.335,"G",IF((HZ474/KK474)&gt;0.67,"R","A"))</f>
        <v/>
      </c>
      <c r="KW474" s="1">
        <f>IF((HY474/KK474)&lt;0.335,"G",IF((HY474/KK474)&gt;0.67,"R","A"))</f>
        <v/>
      </c>
      <c r="KX474" s="1">
        <f>IF((IK474/KK474)&lt;0.335,"G",IF((IK474/KK474)&gt;0.67,"R","A"))</f>
        <v/>
      </c>
      <c r="KY474" s="1">
        <f>IF((IJ474/KK474)&lt;0.335,"G",IF((IJ474/KK474)&gt;0.67,"R","A"))</f>
        <v/>
      </c>
      <c r="KZ474" s="1">
        <f>IF((HQ474/KK474)&lt;0.335,"G",IF((HQ474/KK474)&gt;0.67,"R","A"))</f>
        <v/>
      </c>
      <c r="LA474" s="1">
        <f>IF((IB474/KK474)&lt;0.335,"G",IF((IB474/KK474)&gt;0.67,"R","A"))</f>
        <v/>
      </c>
      <c r="LB474">
        <f>IF(LQ474="0-1",INDEX(Scrape!#REF!,MATCH('HT 0-1'!KP474,Scrape!$B:$B,0)),"")</f>
        <v/>
      </c>
      <c r="LC474">
        <f>IF(LQ474="0-1",INDEX(Scrape!$A:$A,MATCH('HT 0-1'!KP474,Scrape!$B:$B,0)),"")</f>
        <v/>
      </c>
      <c r="LD474">
        <f>IF(LQ474="0-1",INDEX(Scrape!$B:$B,MATCH('HT 0-1'!KP474,Scrape!$B:$B,0)),"")</f>
        <v/>
      </c>
      <c r="LE474">
        <f>IF(LQ474="0-1",INDEX(Scrape!$C:$C,MATCH('HT 0-1'!KP474,Scrape!$B:$B,0)),"")</f>
        <v/>
      </c>
      <c r="LF474">
        <f>IF(LQ474="0-1",INDEX(Scrape!$D:$D,MATCH('HT 0-1'!KP474,Scrape!$B:$B,0)),"")</f>
        <v/>
      </c>
      <c r="LG474">
        <f>IF(LQ474="0-1",INDEX(Scrape!$E:$E,MATCH('HT 0-1'!KP474,Scrape!$B:$B,0)),"")</f>
        <v/>
      </c>
      <c r="LH474">
        <f>IF(LQ474="0-1",INDEX(Scrape!$F:$F,MATCH('HT 0-1'!KP474,Scrape!$B:$B,0)),"")</f>
        <v/>
      </c>
      <c r="LI474">
        <f>IF(LQ474="0-1",INDEX(Scrape!$G:$G,MATCH('HT 0-1'!KP474,Scrape!$B:$B,0)),"")</f>
        <v/>
      </c>
      <c r="LJ474">
        <f>IF(LQ474="0-1",INDEX(Scrape!$H:$H,MATCH('HT 0-1'!KP474,Scrape!$B:$B,0)),"")</f>
        <v/>
      </c>
      <c r="LK474">
        <f>IF(LQ474="0-1",INDEX(Scrape!$I:$I,MATCH('HT 0-1'!KP474,Scrape!$B:$B,0)),"")</f>
        <v/>
      </c>
      <c r="LL474">
        <f>IF(LQ474="0-1",INDEX(Scrape!$J:$J,MATCH('HT 0-1'!KP474,Scrape!$B:$B,0)),"")</f>
        <v/>
      </c>
      <c r="LM474">
        <f>IF(LQ474="0-1",INDEX(Scrape!$K:$K,MATCH('HT 0-1'!KP474,Scrape!$B:$B,0)),"")</f>
        <v/>
      </c>
      <c r="LN474">
        <f>IF(LQ474="0-1",INDEX(Scrape!$L:$L,MATCH('HT 0-1'!KP474,Scrape!$B:$B,0)),"")</f>
        <v/>
      </c>
      <c r="LO474">
        <f>IF(LQ474="0-1",INDEX(Scrape!$M:$M,MATCH('HT 0-1'!KP474,Scrape!$B:$B,0)),"")</f>
        <v/>
      </c>
      <c r="LP474">
        <f>IF(LQ474="0-1",INDEX(Scrape!$N:$N,MATCH('HT 0-1'!KP474,Scrape!$B:$B,0)),"")</f>
        <v/>
      </c>
      <c r="LQ474">
        <f>INDEX(Scrape!$O:$O,MATCH('HT 0-1'!KP474,Scrape!$B:$B,0))</f>
        <v/>
      </c>
      <c r="LR474">
        <f>(1/LJ474)+(1/LI474)+(1/LH474)</f>
        <v/>
      </c>
      <c r="LS474">
        <f>(1/LG474)+(1/LF474)+(1/LE474)</f>
        <v/>
      </c>
      <c r="LT474" s="8">
        <f>IF(INDEX(#REF!,MATCH(KQ474,#REF!,0))=INDEX(#REF!,MATCH(KQ474,#REF!,0)),INDEX(#REF!,MATCH(KQ474,#REF!,0)),"ERROR")</f>
        <v/>
      </c>
      <c r="LU474" s="4">
        <f>IF(KR474="G",2,IF(KR474="R",0.5,IF(KR474="A",1)))</f>
        <v/>
      </c>
      <c r="LV474" s="4">
        <f>IF(KS474="G",0.5,IF(KS474="R",2,IF(KS474="A",1)))</f>
        <v/>
      </c>
      <c r="LW474" s="4">
        <f>IF(KT474="G",2,IF(KT474="R",0.5,IF(KT474="A",1)))</f>
        <v/>
      </c>
      <c r="LX474" s="4">
        <f>IF(KU474="G",0.5,IF(KU474="R",2,IF(KU474="A",1)))</f>
        <v/>
      </c>
      <c r="LY474" s="7">
        <f>(LK474*(LU474+LX474)+(LL474*(LU474+LX474)))</f>
        <v/>
      </c>
      <c r="LZ474" s="7">
        <f>(LN474*(LV474+LW474)+(LO474*(LV474+LW474)))</f>
        <v/>
      </c>
      <c r="MA474" s="11">
        <f>LY474-LZ474</f>
        <v/>
      </c>
      <c r="MB474" s="5">
        <f>MA474+2</f>
        <v/>
      </c>
      <c r="MC474" s="6">
        <f>MA474-2</f>
        <v/>
      </c>
      <c r="MD474" s="4">
        <f>LE474</f>
        <v/>
      </c>
      <c r="ME474" s="9">
        <f>IF(MD474=0,1000,MD474+0.75)</f>
        <v/>
      </c>
      <c r="MF474" s="10">
        <f>IF(MD474=0,0,MD474-0.75)</f>
        <v/>
      </c>
      <c r="MG474" s="4">
        <f>((LM474*(LU474+LX474))-((LP474*(LV474+LW474))))</f>
        <v/>
      </c>
      <c r="MH474" s="9">
        <f>MG474*1.2</f>
        <v/>
      </c>
      <c r="MI474" s="10">
        <f>MG474*0.8</f>
        <v/>
      </c>
      <c r="MJ474">
        <f>IFERROR(NX474,"")</f>
        <v/>
      </c>
      <c r="MK474">
        <f>IFERROR(NY474,"")</f>
        <v/>
      </c>
      <c r="ML474">
        <f>IFERROR(NZ474,"")</f>
        <v/>
      </c>
      <c r="MM474">
        <f>IFERROR(OA474,"")</f>
        <v/>
      </c>
      <c r="MN474">
        <f>IFERROR(OB474,"")</f>
        <v/>
      </c>
      <c r="MO474">
        <f>IFERROR(OC474,"")</f>
        <v/>
      </c>
      <c r="MP474" s="1">
        <f>COUNTIFS(#REF!,LT474,#REF!,1,#REF!,"&gt;="&amp;MC474,#REF!,"&lt;="&amp;MB474,#REF!,"&lt;="&amp;ME474,#REF!,"&gt;="&amp;MF474,#REF!,"="&amp;KV474,#REF!,"="&amp;KX474)</f>
        <v/>
      </c>
      <c r="MQ474" s="1">
        <f>COUNTIFS(#REF!,LT474,#REF!,0,#REF!,"&gt;="&amp;MC474,#REF!,"&lt;="&amp;MB474,#REF!,"&lt;="&amp;ME474,#REF!,"&gt;="&amp;MF474,#REF!,"="&amp;KV474,#REF!,"="&amp;KX474)</f>
        <v/>
      </c>
      <c r="MR474" s="1">
        <f>COUNTIFS(#REF!,LT474,#REF!,1,#REF!,"&gt;="&amp;MC474,#REF!,"&lt;="&amp;MB474,#REF!,"&lt;="&amp;ME474,#REF!,"&gt;="&amp;MF474,#REF!,"="&amp;KW474,#REF!,"="&amp;KY474)</f>
        <v/>
      </c>
      <c r="MS474" s="1">
        <f>COUNTIFS(#REF!,LT474,#REF!,0,#REF!,"&gt;="&amp;MC474,#REF!,"&lt;="&amp;MB474,#REF!,"&lt;="&amp;ME474,#REF!,"&gt;="&amp;MF474,#REF!,"="&amp;KW474,#REF!,"="&amp;KY474)</f>
        <v/>
      </c>
      <c r="MT474" s="1">
        <f>COUNTIFS(#REF!,LT474,#REF!,1,#REF!,"&gt;="&amp;MI474,#REF!,"&lt;="&amp;MH474,#REF!,"&lt;="&amp;ME474,#REF!,"&gt;="&amp;MF474)</f>
        <v/>
      </c>
      <c r="MU474" s="1">
        <f>COUNTIFS(#REF!,LT474,#REF!,0,#REF!,"&gt;="&amp;MI474,#REF!,"&lt;="&amp;MH474,#REF!,"&lt;="&amp;ME474,#REF!,"&gt;="&amp;MF474)</f>
        <v/>
      </c>
      <c r="MV474" s="1">
        <f>COUNTIFS(#REF!,LT474,#REF!,1,#REF!,"&gt;="&amp;MI474,#REF!,"&lt;="&amp;MH474,#REF!,"="&amp;KZ474,#REF!,"="&amp;LA474,#REF!,"&lt;="&amp;ME474,#REF!,"&gt;="&amp;MF474)</f>
        <v/>
      </c>
      <c r="MW474" s="1">
        <f>COUNTIFS(#REF!,LT474,#REF!,0,#REF!,"&gt;="&amp;MI474,#REF!,"&lt;="&amp;MH474,#REF!,"="&amp;KZ474,#REF!,"="&amp;LA474,#REF!,"&lt;="&amp;ME474,#REF!,"&gt;="&amp;MF474)</f>
        <v/>
      </c>
      <c r="MX474" s="1">
        <f>COUNTIFS(#REF!,LT474,#REF!,1,#REF!,"&gt;="&amp;MC474,#REF!,"&lt;="&amp;MB474,#REF!,"&lt;="&amp;ME474,#REF!,"&gt;="&amp;MF474)</f>
        <v/>
      </c>
      <c r="MY474" s="1">
        <f>COUNTIFS(#REF!,LT474,#REF!,0,#REF!,"&gt;="&amp;MC474,#REF!,"&lt;="&amp;MB474,#REF!,"&lt;="&amp;ME474,#REF!,"&gt;="&amp;MF474)</f>
        <v/>
      </c>
      <c r="MZ474" s="1">
        <f>COUNTIFS(#REF!,LT474,#REF!,1,#REF!,"&lt;="&amp;ME474,#REF!,"&gt;="&amp;MF474,#REF!,"="&amp;KV474,#REF!,"="&amp;KX474)</f>
        <v/>
      </c>
      <c r="NA474" s="1">
        <f>COUNTIFS(#REF!,LT474,#REF!,0,#REF!,"&lt;="&amp;ME474,#REF!,"&gt;="&amp;MF474,#REF!,"="&amp;KV474,#REF!,"="&amp;KX474)</f>
        <v/>
      </c>
      <c r="NB474" s="1">
        <f>COUNTIFS(#REF!,LT474,#REF!,1,#REF!,"&lt;="&amp;ME474,#REF!,"&gt;="&amp;MF474,#REF!,"="&amp;KW474,#REF!,"="&amp;KY474)</f>
        <v/>
      </c>
      <c r="NC474" s="1">
        <f>COUNTIFS(#REF!,LT474,#REF!,0,#REF!,"&lt;="&amp;ME474,#REF!,"&gt;="&amp;MF474,#REF!,"="&amp;KW474,#REF!,"="&amp;KY474)</f>
        <v/>
      </c>
      <c r="ND474" s="1">
        <f>MP474+MR474+MT474+MV474+MX474+MZ474+NB474</f>
        <v/>
      </c>
      <c r="NE474" s="1">
        <f>MQ474+MS474+MU474+MW474+MY474+NA474+NC474</f>
        <v/>
      </c>
      <c r="NF474" s="1">
        <f>ND474+NE474</f>
        <v/>
      </c>
      <c r="NG474" s="33">
        <f>ND474/(ND474+NE474)</f>
        <v/>
      </c>
      <c r="NH474" s="3">
        <f>1/NG474</f>
        <v/>
      </c>
      <c r="NI474" s="1">
        <f>LI474</f>
        <v/>
      </c>
      <c r="NJ474" s="79">
        <f>((1-NG474)*(1/(NI474-1))*0.98-(NG474*1))</f>
        <v/>
      </c>
      <c r="NK474" s="34">
        <f>IF(LR474&lt;0.9,0,IF(AND(LR474&gt;1.1),0,1))</f>
        <v/>
      </c>
      <c r="NL474" s="34">
        <f>IF(LS474&lt;0.9,0,IF(AND(LS474&gt;1.1),0,1))</f>
        <v/>
      </c>
      <c r="NM474" s="32">
        <f>IF(NF474&gt;99,1,0)</f>
        <v/>
      </c>
      <c r="NN474" s="32">
        <f>IF(NJ474&gt;0.0799,1,0)</f>
        <v/>
      </c>
      <c r="NO474" s="32">
        <f>IF(NJ474&gt;NQ474,1,0)</f>
        <v/>
      </c>
      <c r="NP474" s="32">
        <f>NM474+NN474+NO474+NK474+NL474</f>
        <v/>
      </c>
      <c r="NQ474" s="79">
        <f>(((100*NG474)*(NI474-1)*0.98)-((1-NG474)*100))/100</f>
        <v/>
      </c>
      <c r="NR474" s="34">
        <f>IF(LR474&lt;0.9,0,IF(AND(LR474&gt;1.1),0,1))</f>
        <v/>
      </c>
      <c r="NS474" s="34">
        <f>IF(LS474&lt;0.9,0,IF(AND(LS474&gt;1.1),0,1))</f>
        <v/>
      </c>
      <c r="NT474" s="32">
        <f>IF(NF474&gt;99,1,0)</f>
        <v/>
      </c>
      <c r="NU474" s="32">
        <f>IF(NQ474&gt;0.0799,1,0)</f>
        <v/>
      </c>
      <c r="NV474" s="32">
        <f>IF(NQ474&gt;NJ474,1,0)</f>
        <v/>
      </c>
      <c r="NW474" s="32">
        <f>NT474+NU474+NV474+NR474+NS474</f>
        <v/>
      </c>
      <c r="NX474">
        <f>IF(NP474=5,"LayAway0-1",IF(AND(NW474=5),"BackAway0-1",""))</f>
        <v/>
      </c>
      <c r="NY474">
        <f>IF(NP474=5,KO474,IF(AND(NW474=5),KO474,""))</f>
        <v/>
      </c>
      <c r="NZ474">
        <f>IF(NP474=5,"Match Odds",IF(AND(NW474=5),"Match Odds",""))</f>
        <v/>
      </c>
      <c r="OA474">
        <f>IF(NP474=5,KP474,IF(AND(NW474=5),KP474,""))</f>
        <v/>
      </c>
      <c r="OB474">
        <f>IF(NP474=5,"MATCH_ODDS",IF(AND(NW474=5),"MATCH_ODDS",""))</f>
        <v/>
      </c>
      <c r="OC474">
        <f>IF(NP474=5,"LAY",IF(AND(NW474=5),"BACK",""))</f>
        <v/>
      </c>
    </row>
    <row r="475" ht="16.5" customHeight="1" thickBot="1" thickTop="1">
      <c r="A475" s="2" t="n"/>
      <c r="KN475" s="1">
        <f>IF(INDEX(#REF!,MATCH('HT 0-1'!D475,#REF!,0))=INDEX(#REF!,MATCH('HT 0-1'!D475,#REF!,0)),INDEX(#REF!,MATCH('HT 0-1'!D475,#REF!,0)),"ERROR")</f>
        <v/>
      </c>
      <c r="KO475" s="1">
        <f>IF(INDEX(#REF!,MATCH('HT 0-1'!E475,#REF!,0))=INDEX(#REF!,MATCH('HT 0-1'!E475,#REF!,0)),INDEX(#REF!,MATCH('HT 0-1'!E475,#REF!,0)),"ERROR")</f>
        <v/>
      </c>
      <c r="KP475" s="1">
        <f>KN475&amp;" v "&amp;KO475</f>
        <v/>
      </c>
      <c r="KQ475">
        <f>B475&amp;"_"&amp;C475</f>
        <v/>
      </c>
      <c r="KR475" s="1">
        <f>IF((HW475/KK475)&lt;0.335,"G",IF((HW475/KK475)&gt;0.67,"R","A"))</f>
        <v/>
      </c>
      <c r="KS475" s="1">
        <f>IF((HX475/KK475)&lt;0.335,"G",IF((HX475/KK475)&gt;0.67,"R","A"))</f>
        <v/>
      </c>
      <c r="KT475" s="1">
        <f>IF((IH475/KK475)&lt;0.335,"G",IF((IH475/KK475)&gt;0.67,"R","A"))</f>
        <v/>
      </c>
      <c r="KU475" s="1">
        <f>IF((II475/KK475)&lt;0.335,"G",IF((II475/KK475)&gt;0.67,"R","A"))</f>
        <v/>
      </c>
      <c r="KV475" s="1">
        <f>IF((HZ475/KK475)&lt;0.335,"G",IF((HZ475/KK475)&gt;0.67,"R","A"))</f>
        <v/>
      </c>
      <c r="KW475" s="1">
        <f>IF((HY475/KK475)&lt;0.335,"G",IF((HY475/KK475)&gt;0.67,"R","A"))</f>
        <v/>
      </c>
      <c r="KX475" s="1">
        <f>IF((IK475/KK475)&lt;0.335,"G",IF((IK475/KK475)&gt;0.67,"R","A"))</f>
        <v/>
      </c>
      <c r="KY475" s="1">
        <f>IF((IJ475/KK475)&lt;0.335,"G",IF((IJ475/KK475)&gt;0.67,"R","A"))</f>
        <v/>
      </c>
      <c r="KZ475" s="1">
        <f>IF((HQ475/KK475)&lt;0.335,"G",IF((HQ475/KK475)&gt;0.67,"R","A"))</f>
        <v/>
      </c>
      <c r="LA475" s="1">
        <f>IF((IB475/KK475)&lt;0.335,"G",IF((IB475/KK475)&gt;0.67,"R","A"))</f>
        <v/>
      </c>
      <c r="LB475">
        <f>IF(LQ475="0-1",INDEX(Scrape!#REF!,MATCH('HT 0-1'!KP475,Scrape!$B:$B,0)),"")</f>
        <v/>
      </c>
      <c r="LC475">
        <f>IF(LQ475="0-1",INDEX(Scrape!$A:$A,MATCH('HT 0-1'!KP475,Scrape!$B:$B,0)),"")</f>
        <v/>
      </c>
      <c r="LD475">
        <f>IF(LQ475="0-1",INDEX(Scrape!$B:$B,MATCH('HT 0-1'!KP475,Scrape!$B:$B,0)),"")</f>
        <v/>
      </c>
      <c r="LE475">
        <f>IF(LQ475="0-1",INDEX(Scrape!$C:$C,MATCH('HT 0-1'!KP475,Scrape!$B:$B,0)),"")</f>
        <v/>
      </c>
      <c r="LF475">
        <f>IF(LQ475="0-1",INDEX(Scrape!$D:$D,MATCH('HT 0-1'!KP475,Scrape!$B:$B,0)),"")</f>
        <v/>
      </c>
      <c r="LG475">
        <f>IF(LQ475="0-1",INDEX(Scrape!$E:$E,MATCH('HT 0-1'!KP475,Scrape!$B:$B,0)),"")</f>
        <v/>
      </c>
      <c r="LH475">
        <f>IF(LQ475="0-1",INDEX(Scrape!$F:$F,MATCH('HT 0-1'!KP475,Scrape!$B:$B,0)),"")</f>
        <v/>
      </c>
      <c r="LI475">
        <f>IF(LQ475="0-1",INDEX(Scrape!$G:$G,MATCH('HT 0-1'!KP475,Scrape!$B:$B,0)),"")</f>
        <v/>
      </c>
      <c r="LJ475">
        <f>IF(LQ475="0-1",INDEX(Scrape!$H:$H,MATCH('HT 0-1'!KP475,Scrape!$B:$B,0)),"")</f>
        <v/>
      </c>
      <c r="LK475">
        <f>IF(LQ475="0-1",INDEX(Scrape!$I:$I,MATCH('HT 0-1'!KP475,Scrape!$B:$B,0)),"")</f>
        <v/>
      </c>
      <c r="LL475">
        <f>IF(LQ475="0-1",INDEX(Scrape!$J:$J,MATCH('HT 0-1'!KP475,Scrape!$B:$B,0)),"")</f>
        <v/>
      </c>
      <c r="LM475">
        <f>IF(LQ475="0-1",INDEX(Scrape!$K:$K,MATCH('HT 0-1'!KP475,Scrape!$B:$B,0)),"")</f>
        <v/>
      </c>
      <c r="LN475">
        <f>IF(LQ475="0-1",INDEX(Scrape!$L:$L,MATCH('HT 0-1'!KP475,Scrape!$B:$B,0)),"")</f>
        <v/>
      </c>
      <c r="LO475">
        <f>IF(LQ475="0-1",INDEX(Scrape!$M:$M,MATCH('HT 0-1'!KP475,Scrape!$B:$B,0)),"")</f>
        <v/>
      </c>
      <c r="LP475">
        <f>IF(LQ475="0-1",INDEX(Scrape!$N:$N,MATCH('HT 0-1'!KP475,Scrape!$B:$B,0)),"")</f>
        <v/>
      </c>
      <c r="LQ475">
        <f>INDEX(Scrape!$O:$O,MATCH('HT 0-1'!KP475,Scrape!$B:$B,0))</f>
        <v/>
      </c>
      <c r="LR475">
        <f>(1/LJ475)+(1/LI475)+(1/LH475)</f>
        <v/>
      </c>
      <c r="LS475">
        <f>(1/LG475)+(1/LF475)+(1/LE475)</f>
        <v/>
      </c>
      <c r="LT475" s="8">
        <f>IF(INDEX(#REF!,MATCH(KQ475,#REF!,0))=INDEX(#REF!,MATCH(KQ475,#REF!,0)),INDEX(#REF!,MATCH(KQ475,#REF!,0)),"ERROR")</f>
        <v/>
      </c>
      <c r="LU475" s="4">
        <f>IF(KR475="G",2,IF(KR475="R",0.5,IF(KR475="A",1)))</f>
        <v/>
      </c>
      <c r="LV475" s="4">
        <f>IF(KS475="G",0.5,IF(KS475="R",2,IF(KS475="A",1)))</f>
        <v/>
      </c>
      <c r="LW475" s="4">
        <f>IF(KT475="G",2,IF(KT475="R",0.5,IF(KT475="A",1)))</f>
        <v/>
      </c>
      <c r="LX475" s="4">
        <f>IF(KU475="G",0.5,IF(KU475="R",2,IF(KU475="A",1)))</f>
        <v/>
      </c>
      <c r="LY475" s="7">
        <f>(LK475*(LU475+LX475)+(LL475*(LU475+LX475)))</f>
        <v/>
      </c>
      <c r="LZ475" s="7">
        <f>(LN475*(LV475+LW475)+(LO475*(LV475+LW475)))</f>
        <v/>
      </c>
      <c r="MA475" s="11">
        <f>LY475-LZ475</f>
        <v/>
      </c>
      <c r="MB475" s="5">
        <f>MA475+2</f>
        <v/>
      </c>
      <c r="MC475" s="6">
        <f>MA475-2</f>
        <v/>
      </c>
      <c r="MD475" s="4">
        <f>LE475</f>
        <v/>
      </c>
      <c r="ME475" s="9">
        <f>IF(MD475=0,1000,MD475+0.75)</f>
        <v/>
      </c>
      <c r="MF475" s="10">
        <f>IF(MD475=0,0,MD475-0.75)</f>
        <v/>
      </c>
      <c r="MG475" s="4">
        <f>((LM475*(LU475+LX475))-((LP475*(LV475+LW475))))</f>
        <v/>
      </c>
      <c r="MH475" s="9">
        <f>MG475*1.2</f>
        <v/>
      </c>
      <c r="MI475" s="10">
        <f>MG475*0.8</f>
        <v/>
      </c>
      <c r="MJ475">
        <f>IFERROR(NX475,"")</f>
        <v/>
      </c>
      <c r="MK475">
        <f>IFERROR(NY475,"")</f>
        <v/>
      </c>
      <c r="ML475">
        <f>IFERROR(NZ475,"")</f>
        <v/>
      </c>
      <c r="MM475">
        <f>IFERROR(OA475,"")</f>
        <v/>
      </c>
      <c r="MN475">
        <f>IFERROR(OB475,"")</f>
        <v/>
      </c>
      <c r="MO475">
        <f>IFERROR(OC475,"")</f>
        <v/>
      </c>
      <c r="MP475" s="1">
        <f>COUNTIFS(#REF!,LT475,#REF!,1,#REF!,"&gt;="&amp;MC475,#REF!,"&lt;="&amp;MB475,#REF!,"&lt;="&amp;ME475,#REF!,"&gt;="&amp;MF475,#REF!,"="&amp;KV475,#REF!,"="&amp;KX475)</f>
        <v/>
      </c>
      <c r="MQ475" s="1">
        <f>COUNTIFS(#REF!,LT475,#REF!,0,#REF!,"&gt;="&amp;MC475,#REF!,"&lt;="&amp;MB475,#REF!,"&lt;="&amp;ME475,#REF!,"&gt;="&amp;MF475,#REF!,"="&amp;KV475,#REF!,"="&amp;KX475)</f>
        <v/>
      </c>
      <c r="MR475" s="1">
        <f>COUNTIFS(#REF!,LT475,#REF!,1,#REF!,"&gt;="&amp;MC475,#REF!,"&lt;="&amp;MB475,#REF!,"&lt;="&amp;ME475,#REF!,"&gt;="&amp;MF475,#REF!,"="&amp;KW475,#REF!,"="&amp;KY475)</f>
        <v/>
      </c>
      <c r="MS475" s="1">
        <f>COUNTIFS(#REF!,LT475,#REF!,0,#REF!,"&gt;="&amp;MC475,#REF!,"&lt;="&amp;MB475,#REF!,"&lt;="&amp;ME475,#REF!,"&gt;="&amp;MF475,#REF!,"="&amp;KW475,#REF!,"="&amp;KY475)</f>
        <v/>
      </c>
      <c r="MT475" s="1">
        <f>COUNTIFS(#REF!,LT475,#REF!,1,#REF!,"&gt;="&amp;MI475,#REF!,"&lt;="&amp;MH475,#REF!,"&lt;="&amp;ME475,#REF!,"&gt;="&amp;MF475)</f>
        <v/>
      </c>
      <c r="MU475" s="1">
        <f>COUNTIFS(#REF!,LT475,#REF!,0,#REF!,"&gt;="&amp;MI475,#REF!,"&lt;="&amp;MH475,#REF!,"&lt;="&amp;ME475,#REF!,"&gt;="&amp;MF475)</f>
        <v/>
      </c>
      <c r="MV475" s="1">
        <f>COUNTIFS(#REF!,LT475,#REF!,1,#REF!,"&gt;="&amp;MI475,#REF!,"&lt;="&amp;MH475,#REF!,"="&amp;KZ475,#REF!,"="&amp;LA475,#REF!,"&lt;="&amp;ME475,#REF!,"&gt;="&amp;MF475)</f>
        <v/>
      </c>
      <c r="MW475" s="1">
        <f>COUNTIFS(#REF!,LT475,#REF!,0,#REF!,"&gt;="&amp;MI475,#REF!,"&lt;="&amp;MH475,#REF!,"="&amp;KZ475,#REF!,"="&amp;LA475,#REF!,"&lt;="&amp;ME475,#REF!,"&gt;="&amp;MF475)</f>
        <v/>
      </c>
      <c r="MX475" s="1">
        <f>COUNTIFS(#REF!,LT475,#REF!,1,#REF!,"&gt;="&amp;MC475,#REF!,"&lt;="&amp;MB475,#REF!,"&lt;="&amp;ME475,#REF!,"&gt;="&amp;MF475)</f>
        <v/>
      </c>
      <c r="MY475" s="1">
        <f>COUNTIFS(#REF!,LT475,#REF!,0,#REF!,"&gt;="&amp;MC475,#REF!,"&lt;="&amp;MB475,#REF!,"&lt;="&amp;ME475,#REF!,"&gt;="&amp;MF475)</f>
        <v/>
      </c>
      <c r="MZ475" s="1">
        <f>COUNTIFS(#REF!,LT475,#REF!,1,#REF!,"&lt;="&amp;ME475,#REF!,"&gt;="&amp;MF475,#REF!,"="&amp;KV475,#REF!,"="&amp;KX475)</f>
        <v/>
      </c>
      <c r="NA475" s="1">
        <f>COUNTIFS(#REF!,LT475,#REF!,0,#REF!,"&lt;="&amp;ME475,#REF!,"&gt;="&amp;MF475,#REF!,"="&amp;KV475,#REF!,"="&amp;KX475)</f>
        <v/>
      </c>
      <c r="NB475" s="1">
        <f>COUNTIFS(#REF!,LT475,#REF!,1,#REF!,"&lt;="&amp;ME475,#REF!,"&gt;="&amp;MF475,#REF!,"="&amp;KW475,#REF!,"="&amp;KY475)</f>
        <v/>
      </c>
      <c r="NC475" s="1">
        <f>COUNTIFS(#REF!,LT475,#REF!,0,#REF!,"&lt;="&amp;ME475,#REF!,"&gt;="&amp;MF475,#REF!,"="&amp;KW475,#REF!,"="&amp;KY475)</f>
        <v/>
      </c>
      <c r="ND475" s="1">
        <f>MP475+MR475+MT475+MV475+MX475+MZ475+NB475</f>
        <v/>
      </c>
      <c r="NE475" s="1">
        <f>MQ475+MS475+MU475+MW475+MY475+NA475+NC475</f>
        <v/>
      </c>
      <c r="NF475" s="1">
        <f>ND475+NE475</f>
        <v/>
      </c>
      <c r="NG475" s="33">
        <f>ND475/(ND475+NE475)</f>
        <v/>
      </c>
      <c r="NH475" s="3">
        <f>1/NG475</f>
        <v/>
      </c>
      <c r="NI475" s="1">
        <f>LI475</f>
        <v/>
      </c>
      <c r="NJ475" s="79">
        <f>((1-NG475)*(1/(NI475-1))*0.98-(NG475*1))</f>
        <v/>
      </c>
      <c r="NK475" s="34">
        <f>IF(LR475&lt;0.9,0,IF(AND(LR475&gt;1.1),0,1))</f>
        <v/>
      </c>
      <c r="NL475" s="34">
        <f>IF(LS475&lt;0.9,0,IF(AND(LS475&gt;1.1),0,1))</f>
        <v/>
      </c>
      <c r="NM475" s="32">
        <f>IF(NF475&gt;99,1,0)</f>
        <v/>
      </c>
      <c r="NN475" s="32">
        <f>IF(NJ475&gt;0.0799,1,0)</f>
        <v/>
      </c>
      <c r="NO475" s="32">
        <f>IF(NJ475&gt;NQ475,1,0)</f>
        <v/>
      </c>
      <c r="NP475" s="32">
        <f>NM475+NN475+NO475+NK475+NL475</f>
        <v/>
      </c>
      <c r="NQ475" s="79">
        <f>(((100*NG475)*(NI475-1)*0.98)-((1-NG475)*100))/100</f>
        <v/>
      </c>
      <c r="NR475" s="34">
        <f>IF(LR475&lt;0.9,0,IF(AND(LR475&gt;1.1),0,1))</f>
        <v/>
      </c>
      <c r="NS475" s="34">
        <f>IF(LS475&lt;0.9,0,IF(AND(LS475&gt;1.1),0,1))</f>
        <v/>
      </c>
      <c r="NT475" s="32">
        <f>IF(NF475&gt;99,1,0)</f>
        <v/>
      </c>
      <c r="NU475" s="32">
        <f>IF(NQ475&gt;0.0799,1,0)</f>
        <v/>
      </c>
      <c r="NV475" s="32">
        <f>IF(NQ475&gt;NJ475,1,0)</f>
        <v/>
      </c>
      <c r="NW475" s="32">
        <f>NT475+NU475+NV475+NR475+NS475</f>
        <v/>
      </c>
      <c r="NX475">
        <f>IF(NP475=5,"LayAway0-1",IF(AND(NW475=5),"BackAway0-1",""))</f>
        <v/>
      </c>
      <c r="NY475">
        <f>IF(NP475=5,KO475,IF(AND(NW475=5),KO475,""))</f>
        <v/>
      </c>
      <c r="NZ475">
        <f>IF(NP475=5,"Match Odds",IF(AND(NW475=5),"Match Odds",""))</f>
        <v/>
      </c>
      <c r="OA475">
        <f>IF(NP475=5,KP475,IF(AND(NW475=5),KP475,""))</f>
        <v/>
      </c>
      <c r="OB475">
        <f>IF(NP475=5,"MATCH_ODDS",IF(AND(NW475=5),"MATCH_ODDS",""))</f>
        <v/>
      </c>
      <c r="OC475">
        <f>IF(NP475=5,"LAY",IF(AND(NW475=5),"BACK",""))</f>
        <v/>
      </c>
    </row>
    <row r="476" ht="16.5" customHeight="1" thickBot="1" thickTop="1">
      <c r="A476" s="2" t="n"/>
      <c r="KN476" s="1">
        <f>IF(INDEX(#REF!,MATCH('HT 0-1'!D476,#REF!,0))=INDEX(#REF!,MATCH('HT 0-1'!D476,#REF!,0)),INDEX(#REF!,MATCH('HT 0-1'!D476,#REF!,0)),"ERROR")</f>
        <v/>
      </c>
      <c r="KO476" s="1">
        <f>IF(INDEX(#REF!,MATCH('HT 0-1'!E476,#REF!,0))=INDEX(#REF!,MATCH('HT 0-1'!E476,#REF!,0)),INDEX(#REF!,MATCH('HT 0-1'!E476,#REF!,0)),"ERROR")</f>
        <v/>
      </c>
      <c r="KP476" s="1">
        <f>KN476&amp;" v "&amp;KO476</f>
        <v/>
      </c>
      <c r="KQ476">
        <f>B476&amp;"_"&amp;C476</f>
        <v/>
      </c>
      <c r="KR476" s="1">
        <f>IF((HW476/KK476)&lt;0.335,"G",IF((HW476/KK476)&gt;0.67,"R","A"))</f>
        <v/>
      </c>
      <c r="KS476" s="1">
        <f>IF((HX476/KK476)&lt;0.335,"G",IF((HX476/KK476)&gt;0.67,"R","A"))</f>
        <v/>
      </c>
      <c r="KT476" s="1">
        <f>IF((IH476/KK476)&lt;0.335,"G",IF((IH476/KK476)&gt;0.67,"R","A"))</f>
        <v/>
      </c>
      <c r="KU476" s="1">
        <f>IF((II476/KK476)&lt;0.335,"G",IF((II476/KK476)&gt;0.67,"R","A"))</f>
        <v/>
      </c>
      <c r="KV476" s="1">
        <f>IF((HZ476/KK476)&lt;0.335,"G",IF((HZ476/KK476)&gt;0.67,"R","A"))</f>
        <v/>
      </c>
      <c r="KW476" s="1">
        <f>IF((HY476/KK476)&lt;0.335,"G",IF((HY476/KK476)&gt;0.67,"R","A"))</f>
        <v/>
      </c>
      <c r="KX476" s="1">
        <f>IF((IK476/KK476)&lt;0.335,"G",IF((IK476/KK476)&gt;0.67,"R","A"))</f>
        <v/>
      </c>
      <c r="KY476" s="1">
        <f>IF((IJ476/KK476)&lt;0.335,"G",IF((IJ476/KK476)&gt;0.67,"R","A"))</f>
        <v/>
      </c>
      <c r="KZ476" s="1">
        <f>IF((HQ476/KK476)&lt;0.335,"G",IF((HQ476/KK476)&gt;0.67,"R","A"))</f>
        <v/>
      </c>
      <c r="LA476" s="1">
        <f>IF((IB476/KK476)&lt;0.335,"G",IF((IB476/KK476)&gt;0.67,"R","A"))</f>
        <v/>
      </c>
      <c r="LB476">
        <f>IF(LQ476="0-1",INDEX(Scrape!#REF!,MATCH('HT 0-1'!KP476,Scrape!$B:$B,0)),"")</f>
        <v/>
      </c>
      <c r="LC476">
        <f>IF(LQ476="0-1",INDEX(Scrape!$A:$A,MATCH('HT 0-1'!KP476,Scrape!$B:$B,0)),"")</f>
        <v/>
      </c>
      <c r="LD476">
        <f>IF(LQ476="0-1",INDEX(Scrape!$B:$B,MATCH('HT 0-1'!KP476,Scrape!$B:$B,0)),"")</f>
        <v/>
      </c>
      <c r="LE476">
        <f>IF(LQ476="0-1",INDEX(Scrape!$C:$C,MATCH('HT 0-1'!KP476,Scrape!$B:$B,0)),"")</f>
        <v/>
      </c>
      <c r="LF476">
        <f>IF(LQ476="0-1",INDEX(Scrape!$D:$D,MATCH('HT 0-1'!KP476,Scrape!$B:$B,0)),"")</f>
        <v/>
      </c>
      <c r="LG476">
        <f>IF(LQ476="0-1",INDEX(Scrape!$E:$E,MATCH('HT 0-1'!KP476,Scrape!$B:$B,0)),"")</f>
        <v/>
      </c>
      <c r="LH476">
        <f>IF(LQ476="0-1",INDEX(Scrape!$F:$F,MATCH('HT 0-1'!KP476,Scrape!$B:$B,0)),"")</f>
        <v/>
      </c>
      <c r="LI476">
        <f>IF(LQ476="0-1",INDEX(Scrape!$G:$G,MATCH('HT 0-1'!KP476,Scrape!$B:$B,0)),"")</f>
        <v/>
      </c>
      <c r="LJ476">
        <f>IF(LQ476="0-1",INDEX(Scrape!$H:$H,MATCH('HT 0-1'!KP476,Scrape!$B:$B,0)),"")</f>
        <v/>
      </c>
      <c r="LK476">
        <f>IF(LQ476="0-1",INDEX(Scrape!$I:$I,MATCH('HT 0-1'!KP476,Scrape!$B:$B,0)),"")</f>
        <v/>
      </c>
      <c r="LL476">
        <f>IF(LQ476="0-1",INDEX(Scrape!$J:$J,MATCH('HT 0-1'!KP476,Scrape!$B:$B,0)),"")</f>
        <v/>
      </c>
      <c r="LM476">
        <f>IF(LQ476="0-1",INDEX(Scrape!$K:$K,MATCH('HT 0-1'!KP476,Scrape!$B:$B,0)),"")</f>
        <v/>
      </c>
      <c r="LN476">
        <f>IF(LQ476="0-1",INDEX(Scrape!$L:$L,MATCH('HT 0-1'!KP476,Scrape!$B:$B,0)),"")</f>
        <v/>
      </c>
      <c r="LO476">
        <f>IF(LQ476="0-1",INDEX(Scrape!$M:$M,MATCH('HT 0-1'!KP476,Scrape!$B:$B,0)),"")</f>
        <v/>
      </c>
      <c r="LP476">
        <f>IF(LQ476="0-1",INDEX(Scrape!$N:$N,MATCH('HT 0-1'!KP476,Scrape!$B:$B,0)),"")</f>
        <v/>
      </c>
      <c r="LQ476">
        <f>INDEX(Scrape!$O:$O,MATCH('HT 0-1'!KP476,Scrape!$B:$B,0))</f>
        <v/>
      </c>
      <c r="LR476">
        <f>(1/LJ476)+(1/LI476)+(1/LH476)</f>
        <v/>
      </c>
      <c r="LS476">
        <f>(1/LG476)+(1/LF476)+(1/LE476)</f>
        <v/>
      </c>
      <c r="LT476" s="8">
        <f>IF(INDEX(#REF!,MATCH(KQ476,#REF!,0))=INDEX(#REF!,MATCH(KQ476,#REF!,0)),INDEX(#REF!,MATCH(KQ476,#REF!,0)),"ERROR")</f>
        <v/>
      </c>
      <c r="LU476" s="4">
        <f>IF(KR476="G",2,IF(KR476="R",0.5,IF(KR476="A",1)))</f>
        <v/>
      </c>
      <c r="LV476" s="4">
        <f>IF(KS476="G",0.5,IF(KS476="R",2,IF(KS476="A",1)))</f>
        <v/>
      </c>
      <c r="LW476" s="4">
        <f>IF(KT476="G",2,IF(KT476="R",0.5,IF(KT476="A",1)))</f>
        <v/>
      </c>
      <c r="LX476" s="4">
        <f>IF(KU476="G",0.5,IF(KU476="R",2,IF(KU476="A",1)))</f>
        <v/>
      </c>
      <c r="LY476" s="7">
        <f>(LK476*(LU476+LX476)+(LL476*(LU476+LX476)))</f>
        <v/>
      </c>
      <c r="LZ476" s="7">
        <f>(LN476*(LV476+LW476)+(LO476*(LV476+LW476)))</f>
        <v/>
      </c>
      <c r="MA476" s="11">
        <f>LY476-LZ476</f>
        <v/>
      </c>
      <c r="MB476" s="5">
        <f>MA476+2</f>
        <v/>
      </c>
      <c r="MC476" s="6">
        <f>MA476-2</f>
        <v/>
      </c>
      <c r="MD476" s="4">
        <f>LE476</f>
        <v/>
      </c>
      <c r="ME476" s="9">
        <f>IF(MD476=0,1000,MD476+0.75)</f>
        <v/>
      </c>
      <c r="MF476" s="10">
        <f>IF(MD476=0,0,MD476-0.75)</f>
        <v/>
      </c>
      <c r="MG476" s="4">
        <f>((LM476*(LU476+LX476))-((LP476*(LV476+LW476))))</f>
        <v/>
      </c>
      <c r="MH476" s="9">
        <f>MG476*1.2</f>
        <v/>
      </c>
      <c r="MI476" s="10">
        <f>MG476*0.8</f>
        <v/>
      </c>
      <c r="MJ476">
        <f>IFERROR(NX476,"")</f>
        <v/>
      </c>
      <c r="MK476">
        <f>IFERROR(NY476,"")</f>
        <v/>
      </c>
      <c r="ML476">
        <f>IFERROR(NZ476,"")</f>
        <v/>
      </c>
      <c r="MM476">
        <f>IFERROR(OA476,"")</f>
        <v/>
      </c>
      <c r="MN476">
        <f>IFERROR(OB476,"")</f>
        <v/>
      </c>
      <c r="MO476">
        <f>IFERROR(OC476,"")</f>
        <v/>
      </c>
      <c r="MP476" s="1">
        <f>COUNTIFS(#REF!,LT476,#REF!,1,#REF!,"&gt;="&amp;MC476,#REF!,"&lt;="&amp;MB476,#REF!,"&lt;="&amp;ME476,#REF!,"&gt;="&amp;MF476,#REF!,"="&amp;KV476,#REF!,"="&amp;KX476)</f>
        <v/>
      </c>
      <c r="MQ476" s="1">
        <f>COUNTIFS(#REF!,LT476,#REF!,0,#REF!,"&gt;="&amp;MC476,#REF!,"&lt;="&amp;MB476,#REF!,"&lt;="&amp;ME476,#REF!,"&gt;="&amp;MF476,#REF!,"="&amp;KV476,#REF!,"="&amp;KX476)</f>
        <v/>
      </c>
      <c r="MR476" s="1">
        <f>COUNTIFS(#REF!,LT476,#REF!,1,#REF!,"&gt;="&amp;MC476,#REF!,"&lt;="&amp;MB476,#REF!,"&lt;="&amp;ME476,#REF!,"&gt;="&amp;MF476,#REF!,"="&amp;KW476,#REF!,"="&amp;KY476)</f>
        <v/>
      </c>
      <c r="MS476" s="1">
        <f>COUNTIFS(#REF!,LT476,#REF!,0,#REF!,"&gt;="&amp;MC476,#REF!,"&lt;="&amp;MB476,#REF!,"&lt;="&amp;ME476,#REF!,"&gt;="&amp;MF476,#REF!,"="&amp;KW476,#REF!,"="&amp;KY476)</f>
        <v/>
      </c>
      <c r="MT476" s="1">
        <f>COUNTIFS(#REF!,LT476,#REF!,1,#REF!,"&gt;="&amp;MI476,#REF!,"&lt;="&amp;MH476,#REF!,"&lt;="&amp;ME476,#REF!,"&gt;="&amp;MF476)</f>
        <v/>
      </c>
      <c r="MU476" s="1">
        <f>COUNTIFS(#REF!,LT476,#REF!,0,#REF!,"&gt;="&amp;MI476,#REF!,"&lt;="&amp;MH476,#REF!,"&lt;="&amp;ME476,#REF!,"&gt;="&amp;MF476)</f>
        <v/>
      </c>
      <c r="MV476" s="1">
        <f>COUNTIFS(#REF!,LT476,#REF!,1,#REF!,"&gt;="&amp;MI476,#REF!,"&lt;="&amp;MH476,#REF!,"="&amp;KZ476,#REF!,"="&amp;LA476,#REF!,"&lt;="&amp;ME476,#REF!,"&gt;="&amp;MF476)</f>
        <v/>
      </c>
      <c r="MW476" s="1">
        <f>COUNTIFS(#REF!,LT476,#REF!,0,#REF!,"&gt;="&amp;MI476,#REF!,"&lt;="&amp;MH476,#REF!,"="&amp;KZ476,#REF!,"="&amp;LA476,#REF!,"&lt;="&amp;ME476,#REF!,"&gt;="&amp;MF476)</f>
        <v/>
      </c>
      <c r="MX476" s="1">
        <f>COUNTIFS(#REF!,LT476,#REF!,1,#REF!,"&gt;="&amp;MC476,#REF!,"&lt;="&amp;MB476,#REF!,"&lt;="&amp;ME476,#REF!,"&gt;="&amp;MF476)</f>
        <v/>
      </c>
      <c r="MY476" s="1">
        <f>COUNTIFS(#REF!,LT476,#REF!,0,#REF!,"&gt;="&amp;MC476,#REF!,"&lt;="&amp;MB476,#REF!,"&lt;="&amp;ME476,#REF!,"&gt;="&amp;MF476)</f>
        <v/>
      </c>
      <c r="MZ476" s="1">
        <f>COUNTIFS(#REF!,LT476,#REF!,1,#REF!,"&lt;="&amp;ME476,#REF!,"&gt;="&amp;MF476,#REF!,"="&amp;KV476,#REF!,"="&amp;KX476)</f>
        <v/>
      </c>
      <c r="NA476" s="1">
        <f>COUNTIFS(#REF!,LT476,#REF!,0,#REF!,"&lt;="&amp;ME476,#REF!,"&gt;="&amp;MF476,#REF!,"="&amp;KV476,#REF!,"="&amp;KX476)</f>
        <v/>
      </c>
      <c r="NB476" s="1">
        <f>COUNTIFS(#REF!,LT476,#REF!,1,#REF!,"&lt;="&amp;ME476,#REF!,"&gt;="&amp;MF476,#REF!,"="&amp;KW476,#REF!,"="&amp;KY476)</f>
        <v/>
      </c>
      <c r="NC476" s="1">
        <f>COUNTIFS(#REF!,LT476,#REF!,0,#REF!,"&lt;="&amp;ME476,#REF!,"&gt;="&amp;MF476,#REF!,"="&amp;KW476,#REF!,"="&amp;KY476)</f>
        <v/>
      </c>
      <c r="ND476" s="1">
        <f>MP476+MR476+MT476+MV476+MX476+MZ476+NB476</f>
        <v/>
      </c>
      <c r="NE476" s="1">
        <f>MQ476+MS476+MU476+MW476+MY476+NA476+NC476</f>
        <v/>
      </c>
      <c r="NF476" s="1">
        <f>ND476+NE476</f>
        <v/>
      </c>
      <c r="NG476" s="33">
        <f>ND476/(ND476+NE476)</f>
        <v/>
      </c>
      <c r="NH476" s="3">
        <f>1/NG476</f>
        <v/>
      </c>
      <c r="NI476" s="1">
        <f>LI476</f>
        <v/>
      </c>
      <c r="NJ476" s="79">
        <f>((1-NG476)*(1/(NI476-1))*0.98-(NG476*1))</f>
        <v/>
      </c>
      <c r="NK476" s="34">
        <f>IF(LR476&lt;0.9,0,IF(AND(LR476&gt;1.1),0,1))</f>
        <v/>
      </c>
      <c r="NL476" s="34">
        <f>IF(LS476&lt;0.9,0,IF(AND(LS476&gt;1.1),0,1))</f>
        <v/>
      </c>
      <c r="NM476" s="32">
        <f>IF(NF476&gt;99,1,0)</f>
        <v/>
      </c>
      <c r="NN476" s="32">
        <f>IF(NJ476&gt;0.0799,1,0)</f>
        <v/>
      </c>
      <c r="NO476" s="32">
        <f>IF(NJ476&gt;NQ476,1,0)</f>
        <v/>
      </c>
      <c r="NP476" s="32">
        <f>NM476+NN476+NO476+NK476+NL476</f>
        <v/>
      </c>
      <c r="NQ476" s="79">
        <f>(((100*NG476)*(NI476-1)*0.98)-((1-NG476)*100))/100</f>
        <v/>
      </c>
      <c r="NR476" s="34">
        <f>IF(LR476&lt;0.9,0,IF(AND(LR476&gt;1.1),0,1))</f>
        <v/>
      </c>
      <c r="NS476" s="34">
        <f>IF(LS476&lt;0.9,0,IF(AND(LS476&gt;1.1),0,1))</f>
        <v/>
      </c>
      <c r="NT476" s="32">
        <f>IF(NF476&gt;99,1,0)</f>
        <v/>
      </c>
      <c r="NU476" s="32">
        <f>IF(NQ476&gt;0.0799,1,0)</f>
        <v/>
      </c>
      <c r="NV476" s="32">
        <f>IF(NQ476&gt;NJ476,1,0)</f>
        <v/>
      </c>
      <c r="NW476" s="32">
        <f>NT476+NU476+NV476+NR476+NS476</f>
        <v/>
      </c>
      <c r="NX476">
        <f>IF(NP476=5,"LayAway0-1",IF(AND(NW476=5),"BackAway0-1",""))</f>
        <v/>
      </c>
      <c r="NY476">
        <f>IF(NP476=5,KO476,IF(AND(NW476=5),KO476,""))</f>
        <v/>
      </c>
      <c r="NZ476">
        <f>IF(NP476=5,"Match Odds",IF(AND(NW476=5),"Match Odds",""))</f>
        <v/>
      </c>
      <c r="OA476">
        <f>IF(NP476=5,KP476,IF(AND(NW476=5),KP476,""))</f>
        <v/>
      </c>
      <c r="OB476">
        <f>IF(NP476=5,"MATCH_ODDS",IF(AND(NW476=5),"MATCH_ODDS",""))</f>
        <v/>
      </c>
      <c r="OC476">
        <f>IF(NP476=5,"LAY",IF(AND(NW476=5),"BACK",""))</f>
        <v/>
      </c>
    </row>
    <row r="477" ht="16.5" customHeight="1" thickBot="1" thickTop="1">
      <c r="A477" s="2" t="n"/>
      <c r="KN477" s="1">
        <f>IF(INDEX(#REF!,MATCH('HT 0-1'!D477,#REF!,0))=INDEX(#REF!,MATCH('HT 0-1'!D477,#REF!,0)),INDEX(#REF!,MATCH('HT 0-1'!D477,#REF!,0)),"ERROR")</f>
        <v/>
      </c>
      <c r="KO477" s="1">
        <f>IF(INDEX(#REF!,MATCH('HT 0-1'!E477,#REF!,0))=INDEX(#REF!,MATCH('HT 0-1'!E477,#REF!,0)),INDEX(#REF!,MATCH('HT 0-1'!E477,#REF!,0)),"ERROR")</f>
        <v/>
      </c>
      <c r="KP477" s="1">
        <f>KN477&amp;" v "&amp;KO477</f>
        <v/>
      </c>
      <c r="KQ477">
        <f>B477&amp;"_"&amp;C477</f>
        <v/>
      </c>
      <c r="KR477" s="1">
        <f>IF((HW477/KK477)&lt;0.335,"G",IF((HW477/KK477)&gt;0.67,"R","A"))</f>
        <v/>
      </c>
      <c r="KS477" s="1">
        <f>IF((HX477/KK477)&lt;0.335,"G",IF((HX477/KK477)&gt;0.67,"R","A"))</f>
        <v/>
      </c>
      <c r="KT477" s="1">
        <f>IF((IH477/KK477)&lt;0.335,"G",IF((IH477/KK477)&gt;0.67,"R","A"))</f>
        <v/>
      </c>
      <c r="KU477" s="1">
        <f>IF((II477/KK477)&lt;0.335,"G",IF((II477/KK477)&gt;0.67,"R","A"))</f>
        <v/>
      </c>
      <c r="KV477" s="1">
        <f>IF((HZ477/KK477)&lt;0.335,"G",IF((HZ477/KK477)&gt;0.67,"R","A"))</f>
        <v/>
      </c>
      <c r="KW477" s="1">
        <f>IF((HY477/KK477)&lt;0.335,"G",IF((HY477/KK477)&gt;0.67,"R","A"))</f>
        <v/>
      </c>
      <c r="KX477" s="1">
        <f>IF((IK477/KK477)&lt;0.335,"G",IF((IK477/KK477)&gt;0.67,"R","A"))</f>
        <v/>
      </c>
      <c r="KY477" s="1">
        <f>IF((IJ477/KK477)&lt;0.335,"G",IF((IJ477/KK477)&gt;0.67,"R","A"))</f>
        <v/>
      </c>
      <c r="KZ477" s="1">
        <f>IF((HQ477/KK477)&lt;0.335,"G",IF((HQ477/KK477)&gt;0.67,"R","A"))</f>
        <v/>
      </c>
      <c r="LA477" s="1">
        <f>IF((IB477/KK477)&lt;0.335,"G",IF((IB477/KK477)&gt;0.67,"R","A"))</f>
        <v/>
      </c>
      <c r="LB477">
        <f>IF(LQ477="0-1",INDEX(Scrape!#REF!,MATCH('HT 0-1'!KP477,Scrape!$B:$B,0)),"")</f>
        <v/>
      </c>
      <c r="LC477">
        <f>IF(LQ477="0-1",INDEX(Scrape!$A:$A,MATCH('HT 0-1'!KP477,Scrape!$B:$B,0)),"")</f>
        <v/>
      </c>
      <c r="LD477">
        <f>IF(LQ477="0-1",INDEX(Scrape!$B:$B,MATCH('HT 0-1'!KP477,Scrape!$B:$B,0)),"")</f>
        <v/>
      </c>
      <c r="LE477">
        <f>IF(LQ477="0-1",INDEX(Scrape!$C:$C,MATCH('HT 0-1'!KP477,Scrape!$B:$B,0)),"")</f>
        <v/>
      </c>
      <c r="LF477">
        <f>IF(LQ477="0-1",INDEX(Scrape!$D:$D,MATCH('HT 0-1'!KP477,Scrape!$B:$B,0)),"")</f>
        <v/>
      </c>
      <c r="LG477">
        <f>IF(LQ477="0-1",INDEX(Scrape!$E:$E,MATCH('HT 0-1'!KP477,Scrape!$B:$B,0)),"")</f>
        <v/>
      </c>
      <c r="LH477">
        <f>IF(LQ477="0-1",INDEX(Scrape!$F:$F,MATCH('HT 0-1'!KP477,Scrape!$B:$B,0)),"")</f>
        <v/>
      </c>
      <c r="LI477">
        <f>IF(LQ477="0-1",INDEX(Scrape!$G:$G,MATCH('HT 0-1'!KP477,Scrape!$B:$B,0)),"")</f>
        <v/>
      </c>
      <c r="LJ477">
        <f>IF(LQ477="0-1",INDEX(Scrape!$H:$H,MATCH('HT 0-1'!KP477,Scrape!$B:$B,0)),"")</f>
        <v/>
      </c>
      <c r="LK477">
        <f>IF(LQ477="0-1",INDEX(Scrape!$I:$I,MATCH('HT 0-1'!KP477,Scrape!$B:$B,0)),"")</f>
        <v/>
      </c>
      <c r="LL477">
        <f>IF(LQ477="0-1",INDEX(Scrape!$J:$J,MATCH('HT 0-1'!KP477,Scrape!$B:$B,0)),"")</f>
        <v/>
      </c>
      <c r="LM477">
        <f>IF(LQ477="0-1",INDEX(Scrape!$K:$K,MATCH('HT 0-1'!KP477,Scrape!$B:$B,0)),"")</f>
        <v/>
      </c>
      <c r="LN477">
        <f>IF(LQ477="0-1",INDEX(Scrape!$L:$L,MATCH('HT 0-1'!KP477,Scrape!$B:$B,0)),"")</f>
        <v/>
      </c>
      <c r="LO477">
        <f>IF(LQ477="0-1",INDEX(Scrape!$M:$M,MATCH('HT 0-1'!KP477,Scrape!$B:$B,0)),"")</f>
        <v/>
      </c>
      <c r="LP477">
        <f>IF(LQ477="0-1",INDEX(Scrape!$N:$N,MATCH('HT 0-1'!KP477,Scrape!$B:$B,0)),"")</f>
        <v/>
      </c>
      <c r="LQ477">
        <f>INDEX(Scrape!$O:$O,MATCH('HT 0-1'!KP477,Scrape!$B:$B,0))</f>
        <v/>
      </c>
      <c r="LR477">
        <f>(1/LJ477)+(1/LI477)+(1/LH477)</f>
        <v/>
      </c>
      <c r="LS477">
        <f>(1/LG477)+(1/LF477)+(1/LE477)</f>
        <v/>
      </c>
      <c r="LT477" s="8">
        <f>IF(INDEX(#REF!,MATCH(KQ477,#REF!,0))=INDEX(#REF!,MATCH(KQ477,#REF!,0)),INDEX(#REF!,MATCH(KQ477,#REF!,0)),"ERROR")</f>
        <v/>
      </c>
      <c r="LU477" s="4">
        <f>IF(KR477="G",2,IF(KR477="R",0.5,IF(KR477="A",1)))</f>
        <v/>
      </c>
      <c r="LV477" s="4">
        <f>IF(KS477="G",0.5,IF(KS477="R",2,IF(KS477="A",1)))</f>
        <v/>
      </c>
      <c r="LW477" s="4">
        <f>IF(KT477="G",2,IF(KT477="R",0.5,IF(KT477="A",1)))</f>
        <v/>
      </c>
      <c r="LX477" s="4">
        <f>IF(KU477="G",0.5,IF(KU477="R",2,IF(KU477="A",1)))</f>
        <v/>
      </c>
      <c r="LY477" s="7">
        <f>(LK477*(LU477+LX477)+(LL477*(LU477+LX477)))</f>
        <v/>
      </c>
      <c r="LZ477" s="7">
        <f>(LN477*(LV477+LW477)+(LO477*(LV477+LW477)))</f>
        <v/>
      </c>
      <c r="MA477" s="11">
        <f>LY477-LZ477</f>
        <v/>
      </c>
      <c r="MB477" s="5">
        <f>MA477+2</f>
        <v/>
      </c>
      <c r="MC477" s="6">
        <f>MA477-2</f>
        <v/>
      </c>
      <c r="MD477" s="4">
        <f>LE477</f>
        <v/>
      </c>
      <c r="ME477" s="9">
        <f>IF(MD477=0,1000,MD477+0.75)</f>
        <v/>
      </c>
      <c r="MF477" s="10">
        <f>IF(MD477=0,0,MD477-0.75)</f>
        <v/>
      </c>
      <c r="MG477" s="4">
        <f>((LM477*(LU477+LX477))-((LP477*(LV477+LW477))))</f>
        <v/>
      </c>
      <c r="MH477" s="9">
        <f>MG477*1.2</f>
        <v/>
      </c>
      <c r="MI477" s="10">
        <f>MG477*0.8</f>
        <v/>
      </c>
      <c r="MJ477">
        <f>IFERROR(NX477,"")</f>
        <v/>
      </c>
      <c r="MK477">
        <f>IFERROR(NY477,"")</f>
        <v/>
      </c>
      <c r="ML477">
        <f>IFERROR(NZ477,"")</f>
        <v/>
      </c>
      <c r="MM477">
        <f>IFERROR(OA477,"")</f>
        <v/>
      </c>
      <c r="MN477">
        <f>IFERROR(OB477,"")</f>
        <v/>
      </c>
      <c r="MO477">
        <f>IFERROR(OC477,"")</f>
        <v/>
      </c>
      <c r="MP477" s="1">
        <f>COUNTIFS(#REF!,LT477,#REF!,1,#REF!,"&gt;="&amp;MC477,#REF!,"&lt;="&amp;MB477,#REF!,"&lt;="&amp;ME477,#REF!,"&gt;="&amp;MF477,#REF!,"="&amp;KV477,#REF!,"="&amp;KX477)</f>
        <v/>
      </c>
      <c r="MQ477" s="1">
        <f>COUNTIFS(#REF!,LT477,#REF!,0,#REF!,"&gt;="&amp;MC477,#REF!,"&lt;="&amp;MB477,#REF!,"&lt;="&amp;ME477,#REF!,"&gt;="&amp;MF477,#REF!,"="&amp;KV477,#REF!,"="&amp;KX477)</f>
        <v/>
      </c>
      <c r="MR477" s="1">
        <f>COUNTIFS(#REF!,LT477,#REF!,1,#REF!,"&gt;="&amp;MC477,#REF!,"&lt;="&amp;MB477,#REF!,"&lt;="&amp;ME477,#REF!,"&gt;="&amp;MF477,#REF!,"="&amp;KW477,#REF!,"="&amp;KY477)</f>
        <v/>
      </c>
      <c r="MS477" s="1">
        <f>COUNTIFS(#REF!,LT477,#REF!,0,#REF!,"&gt;="&amp;MC477,#REF!,"&lt;="&amp;MB477,#REF!,"&lt;="&amp;ME477,#REF!,"&gt;="&amp;MF477,#REF!,"="&amp;KW477,#REF!,"="&amp;KY477)</f>
        <v/>
      </c>
      <c r="MT477" s="1">
        <f>COUNTIFS(#REF!,LT477,#REF!,1,#REF!,"&gt;="&amp;MI477,#REF!,"&lt;="&amp;MH477,#REF!,"&lt;="&amp;ME477,#REF!,"&gt;="&amp;MF477)</f>
        <v/>
      </c>
      <c r="MU477" s="1">
        <f>COUNTIFS(#REF!,LT477,#REF!,0,#REF!,"&gt;="&amp;MI477,#REF!,"&lt;="&amp;MH477,#REF!,"&lt;="&amp;ME477,#REF!,"&gt;="&amp;MF477)</f>
        <v/>
      </c>
      <c r="MV477" s="1">
        <f>COUNTIFS(#REF!,LT477,#REF!,1,#REF!,"&gt;="&amp;MI477,#REF!,"&lt;="&amp;MH477,#REF!,"="&amp;KZ477,#REF!,"="&amp;LA477,#REF!,"&lt;="&amp;ME477,#REF!,"&gt;="&amp;MF477)</f>
        <v/>
      </c>
      <c r="MW477" s="1">
        <f>COUNTIFS(#REF!,LT477,#REF!,0,#REF!,"&gt;="&amp;MI477,#REF!,"&lt;="&amp;MH477,#REF!,"="&amp;KZ477,#REF!,"="&amp;LA477,#REF!,"&lt;="&amp;ME477,#REF!,"&gt;="&amp;MF477)</f>
        <v/>
      </c>
      <c r="MX477" s="1">
        <f>COUNTIFS(#REF!,LT477,#REF!,1,#REF!,"&gt;="&amp;MC477,#REF!,"&lt;="&amp;MB477,#REF!,"&lt;="&amp;ME477,#REF!,"&gt;="&amp;MF477)</f>
        <v/>
      </c>
      <c r="MY477" s="1">
        <f>COUNTIFS(#REF!,LT477,#REF!,0,#REF!,"&gt;="&amp;MC477,#REF!,"&lt;="&amp;MB477,#REF!,"&lt;="&amp;ME477,#REF!,"&gt;="&amp;MF477)</f>
        <v/>
      </c>
      <c r="MZ477" s="1">
        <f>COUNTIFS(#REF!,LT477,#REF!,1,#REF!,"&lt;="&amp;ME477,#REF!,"&gt;="&amp;MF477,#REF!,"="&amp;KV477,#REF!,"="&amp;KX477)</f>
        <v/>
      </c>
      <c r="NA477" s="1">
        <f>COUNTIFS(#REF!,LT477,#REF!,0,#REF!,"&lt;="&amp;ME477,#REF!,"&gt;="&amp;MF477,#REF!,"="&amp;KV477,#REF!,"="&amp;KX477)</f>
        <v/>
      </c>
      <c r="NB477" s="1">
        <f>COUNTIFS(#REF!,LT477,#REF!,1,#REF!,"&lt;="&amp;ME477,#REF!,"&gt;="&amp;MF477,#REF!,"="&amp;KW477,#REF!,"="&amp;KY477)</f>
        <v/>
      </c>
      <c r="NC477" s="1">
        <f>COUNTIFS(#REF!,LT477,#REF!,0,#REF!,"&lt;="&amp;ME477,#REF!,"&gt;="&amp;MF477,#REF!,"="&amp;KW477,#REF!,"="&amp;KY477)</f>
        <v/>
      </c>
      <c r="ND477" s="1">
        <f>MP477+MR477+MT477+MV477+MX477+MZ477+NB477</f>
        <v/>
      </c>
      <c r="NE477" s="1">
        <f>MQ477+MS477+MU477+MW477+MY477+NA477+NC477</f>
        <v/>
      </c>
      <c r="NF477" s="1">
        <f>ND477+NE477</f>
        <v/>
      </c>
      <c r="NG477" s="33">
        <f>ND477/(ND477+NE477)</f>
        <v/>
      </c>
      <c r="NH477" s="3">
        <f>1/NG477</f>
        <v/>
      </c>
      <c r="NI477" s="1">
        <f>LI477</f>
        <v/>
      </c>
      <c r="NJ477" s="79">
        <f>((1-NG477)*(1/(NI477-1))*0.98-(NG477*1))</f>
        <v/>
      </c>
      <c r="NK477" s="34">
        <f>IF(LR477&lt;0.9,0,IF(AND(LR477&gt;1.1),0,1))</f>
        <v/>
      </c>
      <c r="NL477" s="34">
        <f>IF(LS477&lt;0.9,0,IF(AND(LS477&gt;1.1),0,1))</f>
        <v/>
      </c>
      <c r="NM477" s="32">
        <f>IF(NF477&gt;99,1,0)</f>
        <v/>
      </c>
      <c r="NN477" s="32">
        <f>IF(NJ477&gt;0.0799,1,0)</f>
        <v/>
      </c>
      <c r="NO477" s="32">
        <f>IF(NJ477&gt;NQ477,1,0)</f>
        <v/>
      </c>
      <c r="NP477" s="32">
        <f>NM477+NN477+NO477+NK477+NL477</f>
        <v/>
      </c>
      <c r="NQ477" s="79">
        <f>(((100*NG477)*(NI477-1)*0.98)-((1-NG477)*100))/100</f>
        <v/>
      </c>
      <c r="NR477" s="34">
        <f>IF(LR477&lt;0.9,0,IF(AND(LR477&gt;1.1),0,1))</f>
        <v/>
      </c>
      <c r="NS477" s="34">
        <f>IF(LS477&lt;0.9,0,IF(AND(LS477&gt;1.1),0,1))</f>
        <v/>
      </c>
      <c r="NT477" s="32">
        <f>IF(NF477&gt;99,1,0)</f>
        <v/>
      </c>
      <c r="NU477" s="32">
        <f>IF(NQ477&gt;0.0799,1,0)</f>
        <v/>
      </c>
      <c r="NV477" s="32">
        <f>IF(NQ477&gt;NJ477,1,0)</f>
        <v/>
      </c>
      <c r="NW477" s="32">
        <f>NT477+NU477+NV477+NR477+NS477</f>
        <v/>
      </c>
      <c r="NX477">
        <f>IF(NP477=5,"LayAway0-1",IF(AND(NW477=5),"BackAway0-1",""))</f>
        <v/>
      </c>
      <c r="NY477">
        <f>IF(NP477=5,KO477,IF(AND(NW477=5),KO477,""))</f>
        <v/>
      </c>
      <c r="NZ477">
        <f>IF(NP477=5,"Match Odds",IF(AND(NW477=5),"Match Odds",""))</f>
        <v/>
      </c>
      <c r="OA477">
        <f>IF(NP477=5,KP477,IF(AND(NW477=5),KP477,""))</f>
        <v/>
      </c>
      <c r="OB477">
        <f>IF(NP477=5,"MATCH_ODDS",IF(AND(NW477=5),"MATCH_ODDS",""))</f>
        <v/>
      </c>
      <c r="OC477">
        <f>IF(NP477=5,"LAY",IF(AND(NW477=5),"BACK",""))</f>
        <v/>
      </c>
    </row>
    <row r="478" ht="16.5" customHeight="1" thickBot="1" thickTop="1">
      <c r="A478" s="2" t="n"/>
      <c r="KN478" s="1">
        <f>IF(INDEX(#REF!,MATCH('HT 0-1'!D478,#REF!,0))=INDEX(#REF!,MATCH('HT 0-1'!D478,#REF!,0)),INDEX(#REF!,MATCH('HT 0-1'!D478,#REF!,0)),"ERROR")</f>
        <v/>
      </c>
      <c r="KO478" s="1">
        <f>IF(INDEX(#REF!,MATCH('HT 0-1'!E478,#REF!,0))=INDEX(#REF!,MATCH('HT 0-1'!E478,#REF!,0)),INDEX(#REF!,MATCH('HT 0-1'!E478,#REF!,0)),"ERROR")</f>
        <v/>
      </c>
      <c r="KP478" s="1">
        <f>KN478&amp;" v "&amp;KO478</f>
        <v/>
      </c>
      <c r="KQ478">
        <f>B478&amp;"_"&amp;C478</f>
        <v/>
      </c>
      <c r="KR478" s="1">
        <f>IF((HW478/KK478)&lt;0.335,"G",IF((HW478/KK478)&gt;0.67,"R","A"))</f>
        <v/>
      </c>
      <c r="KS478" s="1">
        <f>IF((HX478/KK478)&lt;0.335,"G",IF((HX478/KK478)&gt;0.67,"R","A"))</f>
        <v/>
      </c>
      <c r="KT478" s="1">
        <f>IF((IH478/KK478)&lt;0.335,"G",IF((IH478/KK478)&gt;0.67,"R","A"))</f>
        <v/>
      </c>
      <c r="KU478" s="1">
        <f>IF((II478/KK478)&lt;0.335,"G",IF((II478/KK478)&gt;0.67,"R","A"))</f>
        <v/>
      </c>
      <c r="KV478" s="1">
        <f>IF((HZ478/KK478)&lt;0.335,"G",IF((HZ478/KK478)&gt;0.67,"R","A"))</f>
        <v/>
      </c>
      <c r="KW478" s="1">
        <f>IF((HY478/KK478)&lt;0.335,"G",IF((HY478/KK478)&gt;0.67,"R","A"))</f>
        <v/>
      </c>
      <c r="KX478" s="1">
        <f>IF((IK478/KK478)&lt;0.335,"G",IF((IK478/KK478)&gt;0.67,"R","A"))</f>
        <v/>
      </c>
      <c r="KY478" s="1">
        <f>IF((IJ478/KK478)&lt;0.335,"G",IF((IJ478/KK478)&gt;0.67,"R","A"))</f>
        <v/>
      </c>
      <c r="KZ478" s="1">
        <f>IF((HQ478/KK478)&lt;0.335,"G",IF((HQ478/KK478)&gt;0.67,"R","A"))</f>
        <v/>
      </c>
      <c r="LA478" s="1">
        <f>IF((IB478/KK478)&lt;0.335,"G",IF((IB478/KK478)&gt;0.67,"R","A"))</f>
        <v/>
      </c>
      <c r="LB478">
        <f>IF(LQ478="0-1",INDEX(Scrape!#REF!,MATCH('HT 0-1'!KP478,Scrape!$B:$B,0)),"")</f>
        <v/>
      </c>
      <c r="LC478">
        <f>IF(LQ478="0-1",INDEX(Scrape!$A:$A,MATCH('HT 0-1'!KP478,Scrape!$B:$B,0)),"")</f>
        <v/>
      </c>
      <c r="LD478">
        <f>IF(LQ478="0-1",INDEX(Scrape!$B:$B,MATCH('HT 0-1'!KP478,Scrape!$B:$B,0)),"")</f>
        <v/>
      </c>
      <c r="LE478">
        <f>IF(LQ478="0-1",INDEX(Scrape!$C:$C,MATCH('HT 0-1'!KP478,Scrape!$B:$B,0)),"")</f>
        <v/>
      </c>
      <c r="LF478">
        <f>IF(LQ478="0-1",INDEX(Scrape!$D:$D,MATCH('HT 0-1'!KP478,Scrape!$B:$B,0)),"")</f>
        <v/>
      </c>
      <c r="LG478">
        <f>IF(LQ478="0-1",INDEX(Scrape!$E:$E,MATCH('HT 0-1'!KP478,Scrape!$B:$B,0)),"")</f>
        <v/>
      </c>
      <c r="LH478">
        <f>IF(LQ478="0-1",INDEX(Scrape!$F:$F,MATCH('HT 0-1'!KP478,Scrape!$B:$B,0)),"")</f>
        <v/>
      </c>
      <c r="LI478">
        <f>IF(LQ478="0-1",INDEX(Scrape!$G:$G,MATCH('HT 0-1'!KP478,Scrape!$B:$B,0)),"")</f>
        <v/>
      </c>
      <c r="LJ478">
        <f>IF(LQ478="0-1",INDEX(Scrape!$H:$H,MATCH('HT 0-1'!KP478,Scrape!$B:$B,0)),"")</f>
        <v/>
      </c>
      <c r="LK478">
        <f>IF(LQ478="0-1",INDEX(Scrape!$I:$I,MATCH('HT 0-1'!KP478,Scrape!$B:$B,0)),"")</f>
        <v/>
      </c>
      <c r="LL478">
        <f>IF(LQ478="0-1",INDEX(Scrape!$J:$J,MATCH('HT 0-1'!KP478,Scrape!$B:$B,0)),"")</f>
        <v/>
      </c>
      <c r="LM478">
        <f>IF(LQ478="0-1",INDEX(Scrape!$K:$K,MATCH('HT 0-1'!KP478,Scrape!$B:$B,0)),"")</f>
        <v/>
      </c>
      <c r="LN478">
        <f>IF(LQ478="0-1",INDEX(Scrape!$L:$L,MATCH('HT 0-1'!KP478,Scrape!$B:$B,0)),"")</f>
        <v/>
      </c>
      <c r="LO478">
        <f>IF(LQ478="0-1",INDEX(Scrape!$M:$M,MATCH('HT 0-1'!KP478,Scrape!$B:$B,0)),"")</f>
        <v/>
      </c>
      <c r="LP478">
        <f>IF(LQ478="0-1",INDEX(Scrape!$N:$N,MATCH('HT 0-1'!KP478,Scrape!$B:$B,0)),"")</f>
        <v/>
      </c>
      <c r="LQ478">
        <f>INDEX(Scrape!$O:$O,MATCH('HT 0-1'!KP478,Scrape!$B:$B,0))</f>
        <v/>
      </c>
      <c r="LR478">
        <f>(1/LJ478)+(1/LI478)+(1/LH478)</f>
        <v/>
      </c>
      <c r="LS478">
        <f>(1/LG478)+(1/LF478)+(1/LE478)</f>
        <v/>
      </c>
      <c r="LT478" s="8">
        <f>IF(INDEX(#REF!,MATCH(KQ478,#REF!,0))=INDEX(#REF!,MATCH(KQ478,#REF!,0)),INDEX(#REF!,MATCH(KQ478,#REF!,0)),"ERROR")</f>
        <v/>
      </c>
      <c r="LU478" s="4">
        <f>IF(KR478="G",2,IF(KR478="R",0.5,IF(KR478="A",1)))</f>
        <v/>
      </c>
      <c r="LV478" s="4">
        <f>IF(KS478="G",0.5,IF(KS478="R",2,IF(KS478="A",1)))</f>
        <v/>
      </c>
      <c r="LW478" s="4">
        <f>IF(KT478="G",2,IF(KT478="R",0.5,IF(KT478="A",1)))</f>
        <v/>
      </c>
      <c r="LX478" s="4">
        <f>IF(KU478="G",0.5,IF(KU478="R",2,IF(KU478="A",1)))</f>
        <v/>
      </c>
      <c r="LY478" s="7">
        <f>(LK478*(LU478+LX478)+(LL478*(LU478+LX478)))</f>
        <v/>
      </c>
      <c r="LZ478" s="7">
        <f>(LN478*(LV478+LW478)+(LO478*(LV478+LW478)))</f>
        <v/>
      </c>
      <c r="MA478" s="11">
        <f>LY478-LZ478</f>
        <v/>
      </c>
      <c r="MB478" s="5">
        <f>MA478+2</f>
        <v/>
      </c>
      <c r="MC478" s="6">
        <f>MA478-2</f>
        <v/>
      </c>
      <c r="MD478" s="4">
        <f>LE478</f>
        <v/>
      </c>
      <c r="ME478" s="9">
        <f>IF(MD478=0,1000,MD478+0.75)</f>
        <v/>
      </c>
      <c r="MF478" s="10">
        <f>IF(MD478=0,0,MD478-0.75)</f>
        <v/>
      </c>
      <c r="MG478" s="4">
        <f>((LM478*(LU478+LX478))-((LP478*(LV478+LW478))))</f>
        <v/>
      </c>
      <c r="MH478" s="9">
        <f>MG478*1.2</f>
        <v/>
      </c>
      <c r="MI478" s="10">
        <f>MG478*0.8</f>
        <v/>
      </c>
      <c r="MJ478">
        <f>IFERROR(NX478,"")</f>
        <v/>
      </c>
      <c r="MK478">
        <f>IFERROR(NY478,"")</f>
        <v/>
      </c>
      <c r="ML478">
        <f>IFERROR(NZ478,"")</f>
        <v/>
      </c>
      <c r="MM478">
        <f>IFERROR(OA478,"")</f>
        <v/>
      </c>
      <c r="MN478">
        <f>IFERROR(OB478,"")</f>
        <v/>
      </c>
      <c r="MO478">
        <f>IFERROR(OC478,"")</f>
        <v/>
      </c>
      <c r="MP478" s="1">
        <f>COUNTIFS(#REF!,LT478,#REF!,1,#REF!,"&gt;="&amp;MC478,#REF!,"&lt;="&amp;MB478,#REF!,"&lt;="&amp;ME478,#REF!,"&gt;="&amp;MF478,#REF!,"="&amp;KV478,#REF!,"="&amp;KX478)</f>
        <v/>
      </c>
      <c r="MQ478" s="1">
        <f>COUNTIFS(#REF!,LT478,#REF!,0,#REF!,"&gt;="&amp;MC478,#REF!,"&lt;="&amp;MB478,#REF!,"&lt;="&amp;ME478,#REF!,"&gt;="&amp;MF478,#REF!,"="&amp;KV478,#REF!,"="&amp;KX478)</f>
        <v/>
      </c>
      <c r="MR478" s="1">
        <f>COUNTIFS(#REF!,LT478,#REF!,1,#REF!,"&gt;="&amp;MC478,#REF!,"&lt;="&amp;MB478,#REF!,"&lt;="&amp;ME478,#REF!,"&gt;="&amp;MF478,#REF!,"="&amp;KW478,#REF!,"="&amp;KY478)</f>
        <v/>
      </c>
      <c r="MS478" s="1">
        <f>COUNTIFS(#REF!,LT478,#REF!,0,#REF!,"&gt;="&amp;MC478,#REF!,"&lt;="&amp;MB478,#REF!,"&lt;="&amp;ME478,#REF!,"&gt;="&amp;MF478,#REF!,"="&amp;KW478,#REF!,"="&amp;KY478)</f>
        <v/>
      </c>
      <c r="MT478" s="1">
        <f>COUNTIFS(#REF!,LT478,#REF!,1,#REF!,"&gt;="&amp;MI478,#REF!,"&lt;="&amp;MH478,#REF!,"&lt;="&amp;ME478,#REF!,"&gt;="&amp;MF478)</f>
        <v/>
      </c>
      <c r="MU478" s="1">
        <f>COUNTIFS(#REF!,LT478,#REF!,0,#REF!,"&gt;="&amp;MI478,#REF!,"&lt;="&amp;MH478,#REF!,"&lt;="&amp;ME478,#REF!,"&gt;="&amp;MF478)</f>
        <v/>
      </c>
      <c r="MV478" s="1">
        <f>COUNTIFS(#REF!,LT478,#REF!,1,#REF!,"&gt;="&amp;MI478,#REF!,"&lt;="&amp;MH478,#REF!,"="&amp;KZ478,#REF!,"="&amp;LA478,#REF!,"&lt;="&amp;ME478,#REF!,"&gt;="&amp;MF478)</f>
        <v/>
      </c>
      <c r="MW478" s="1">
        <f>COUNTIFS(#REF!,LT478,#REF!,0,#REF!,"&gt;="&amp;MI478,#REF!,"&lt;="&amp;MH478,#REF!,"="&amp;KZ478,#REF!,"="&amp;LA478,#REF!,"&lt;="&amp;ME478,#REF!,"&gt;="&amp;MF478)</f>
        <v/>
      </c>
      <c r="MX478" s="1">
        <f>COUNTIFS(#REF!,LT478,#REF!,1,#REF!,"&gt;="&amp;MC478,#REF!,"&lt;="&amp;MB478,#REF!,"&lt;="&amp;ME478,#REF!,"&gt;="&amp;MF478)</f>
        <v/>
      </c>
      <c r="MY478" s="1">
        <f>COUNTIFS(#REF!,LT478,#REF!,0,#REF!,"&gt;="&amp;MC478,#REF!,"&lt;="&amp;MB478,#REF!,"&lt;="&amp;ME478,#REF!,"&gt;="&amp;MF478)</f>
        <v/>
      </c>
      <c r="MZ478" s="1">
        <f>COUNTIFS(#REF!,LT478,#REF!,1,#REF!,"&lt;="&amp;ME478,#REF!,"&gt;="&amp;MF478,#REF!,"="&amp;KV478,#REF!,"="&amp;KX478)</f>
        <v/>
      </c>
      <c r="NA478" s="1">
        <f>COUNTIFS(#REF!,LT478,#REF!,0,#REF!,"&lt;="&amp;ME478,#REF!,"&gt;="&amp;MF478,#REF!,"="&amp;KV478,#REF!,"="&amp;KX478)</f>
        <v/>
      </c>
      <c r="NB478" s="1">
        <f>COUNTIFS(#REF!,LT478,#REF!,1,#REF!,"&lt;="&amp;ME478,#REF!,"&gt;="&amp;MF478,#REF!,"="&amp;KW478,#REF!,"="&amp;KY478)</f>
        <v/>
      </c>
      <c r="NC478" s="1">
        <f>COUNTIFS(#REF!,LT478,#REF!,0,#REF!,"&lt;="&amp;ME478,#REF!,"&gt;="&amp;MF478,#REF!,"="&amp;KW478,#REF!,"="&amp;KY478)</f>
        <v/>
      </c>
      <c r="ND478" s="1">
        <f>MP478+MR478+MT478+MV478+MX478+MZ478+NB478</f>
        <v/>
      </c>
      <c r="NE478" s="1">
        <f>MQ478+MS478+MU478+MW478+MY478+NA478+NC478</f>
        <v/>
      </c>
      <c r="NF478" s="1">
        <f>ND478+NE478</f>
        <v/>
      </c>
      <c r="NG478" s="33">
        <f>ND478/(ND478+NE478)</f>
        <v/>
      </c>
      <c r="NH478" s="3">
        <f>1/NG478</f>
        <v/>
      </c>
      <c r="NI478" s="1">
        <f>LI478</f>
        <v/>
      </c>
      <c r="NJ478" s="79">
        <f>((1-NG478)*(1/(NI478-1))*0.98-(NG478*1))</f>
        <v/>
      </c>
      <c r="NK478" s="34">
        <f>IF(LR478&lt;0.9,0,IF(AND(LR478&gt;1.1),0,1))</f>
        <v/>
      </c>
      <c r="NL478" s="34">
        <f>IF(LS478&lt;0.9,0,IF(AND(LS478&gt;1.1),0,1))</f>
        <v/>
      </c>
      <c r="NM478" s="32">
        <f>IF(NF478&gt;99,1,0)</f>
        <v/>
      </c>
      <c r="NN478" s="32">
        <f>IF(NJ478&gt;0.0799,1,0)</f>
        <v/>
      </c>
      <c r="NO478" s="32">
        <f>IF(NJ478&gt;NQ478,1,0)</f>
        <v/>
      </c>
      <c r="NP478" s="32">
        <f>NM478+NN478+NO478+NK478+NL478</f>
        <v/>
      </c>
      <c r="NQ478" s="79">
        <f>(((100*NG478)*(NI478-1)*0.98)-((1-NG478)*100))/100</f>
        <v/>
      </c>
      <c r="NR478" s="34">
        <f>IF(LR478&lt;0.9,0,IF(AND(LR478&gt;1.1),0,1))</f>
        <v/>
      </c>
      <c r="NS478" s="34">
        <f>IF(LS478&lt;0.9,0,IF(AND(LS478&gt;1.1),0,1))</f>
        <v/>
      </c>
      <c r="NT478" s="32">
        <f>IF(NF478&gt;99,1,0)</f>
        <v/>
      </c>
      <c r="NU478" s="32">
        <f>IF(NQ478&gt;0.0799,1,0)</f>
        <v/>
      </c>
      <c r="NV478" s="32">
        <f>IF(NQ478&gt;NJ478,1,0)</f>
        <v/>
      </c>
      <c r="NW478" s="32">
        <f>NT478+NU478+NV478+NR478+NS478</f>
        <v/>
      </c>
      <c r="NX478">
        <f>IF(NP478=5,"LayAway0-1",IF(AND(NW478=5),"BackAway0-1",""))</f>
        <v/>
      </c>
      <c r="NY478">
        <f>IF(NP478=5,KO478,IF(AND(NW478=5),KO478,""))</f>
        <v/>
      </c>
      <c r="NZ478">
        <f>IF(NP478=5,"Match Odds",IF(AND(NW478=5),"Match Odds",""))</f>
        <v/>
      </c>
      <c r="OA478">
        <f>IF(NP478=5,KP478,IF(AND(NW478=5),KP478,""))</f>
        <v/>
      </c>
      <c r="OB478">
        <f>IF(NP478=5,"MATCH_ODDS",IF(AND(NW478=5),"MATCH_ODDS",""))</f>
        <v/>
      </c>
      <c r="OC478">
        <f>IF(NP478=5,"LAY",IF(AND(NW478=5),"BACK",""))</f>
        <v/>
      </c>
    </row>
    <row r="479" ht="16.5" customHeight="1" thickBot="1" thickTop="1">
      <c r="A479" s="2" t="n"/>
      <c r="KN479" s="1">
        <f>IF(INDEX(#REF!,MATCH('HT 0-1'!D479,#REF!,0))=INDEX(#REF!,MATCH('HT 0-1'!D479,#REF!,0)),INDEX(#REF!,MATCH('HT 0-1'!D479,#REF!,0)),"ERROR")</f>
        <v/>
      </c>
      <c r="KO479" s="1">
        <f>IF(INDEX(#REF!,MATCH('HT 0-1'!E479,#REF!,0))=INDEX(#REF!,MATCH('HT 0-1'!E479,#REF!,0)),INDEX(#REF!,MATCH('HT 0-1'!E479,#REF!,0)),"ERROR")</f>
        <v/>
      </c>
      <c r="KP479" s="1">
        <f>KN479&amp;" v "&amp;KO479</f>
        <v/>
      </c>
      <c r="KQ479">
        <f>B479&amp;"_"&amp;C479</f>
        <v/>
      </c>
      <c r="KR479" s="1">
        <f>IF((HW479/KK479)&lt;0.335,"G",IF((HW479/KK479)&gt;0.67,"R","A"))</f>
        <v/>
      </c>
      <c r="KS479" s="1">
        <f>IF((HX479/KK479)&lt;0.335,"G",IF((HX479/KK479)&gt;0.67,"R","A"))</f>
        <v/>
      </c>
      <c r="KT479" s="1">
        <f>IF((IH479/KK479)&lt;0.335,"G",IF((IH479/KK479)&gt;0.67,"R","A"))</f>
        <v/>
      </c>
      <c r="KU479" s="1">
        <f>IF((II479/KK479)&lt;0.335,"G",IF((II479/KK479)&gt;0.67,"R","A"))</f>
        <v/>
      </c>
      <c r="KV479" s="1">
        <f>IF((HZ479/KK479)&lt;0.335,"G",IF((HZ479/KK479)&gt;0.67,"R","A"))</f>
        <v/>
      </c>
      <c r="KW479" s="1">
        <f>IF((HY479/KK479)&lt;0.335,"G",IF((HY479/KK479)&gt;0.67,"R","A"))</f>
        <v/>
      </c>
      <c r="KX479" s="1">
        <f>IF((IK479/KK479)&lt;0.335,"G",IF((IK479/KK479)&gt;0.67,"R","A"))</f>
        <v/>
      </c>
      <c r="KY479" s="1">
        <f>IF((IJ479/KK479)&lt;0.335,"G",IF((IJ479/KK479)&gt;0.67,"R","A"))</f>
        <v/>
      </c>
      <c r="KZ479" s="1">
        <f>IF((HQ479/KK479)&lt;0.335,"G",IF((HQ479/KK479)&gt;0.67,"R","A"))</f>
        <v/>
      </c>
      <c r="LA479" s="1">
        <f>IF((IB479/KK479)&lt;0.335,"G",IF((IB479/KK479)&gt;0.67,"R","A"))</f>
        <v/>
      </c>
      <c r="LB479">
        <f>IF(LQ479="0-1",INDEX(Scrape!#REF!,MATCH('HT 0-1'!KP479,Scrape!$B:$B,0)),"")</f>
        <v/>
      </c>
      <c r="LC479">
        <f>IF(LQ479="0-1",INDEX(Scrape!$A:$A,MATCH('HT 0-1'!KP479,Scrape!$B:$B,0)),"")</f>
        <v/>
      </c>
      <c r="LD479">
        <f>IF(LQ479="0-1",INDEX(Scrape!$B:$B,MATCH('HT 0-1'!KP479,Scrape!$B:$B,0)),"")</f>
        <v/>
      </c>
      <c r="LE479">
        <f>IF(LQ479="0-1",INDEX(Scrape!$C:$C,MATCH('HT 0-1'!KP479,Scrape!$B:$B,0)),"")</f>
        <v/>
      </c>
      <c r="LF479">
        <f>IF(LQ479="0-1",INDEX(Scrape!$D:$D,MATCH('HT 0-1'!KP479,Scrape!$B:$B,0)),"")</f>
        <v/>
      </c>
      <c r="LG479">
        <f>IF(LQ479="0-1",INDEX(Scrape!$E:$E,MATCH('HT 0-1'!KP479,Scrape!$B:$B,0)),"")</f>
        <v/>
      </c>
      <c r="LH479">
        <f>IF(LQ479="0-1",INDEX(Scrape!$F:$F,MATCH('HT 0-1'!KP479,Scrape!$B:$B,0)),"")</f>
        <v/>
      </c>
      <c r="LI479">
        <f>IF(LQ479="0-1",INDEX(Scrape!$G:$G,MATCH('HT 0-1'!KP479,Scrape!$B:$B,0)),"")</f>
        <v/>
      </c>
      <c r="LJ479">
        <f>IF(LQ479="0-1",INDEX(Scrape!$H:$H,MATCH('HT 0-1'!KP479,Scrape!$B:$B,0)),"")</f>
        <v/>
      </c>
      <c r="LK479">
        <f>IF(LQ479="0-1",INDEX(Scrape!$I:$I,MATCH('HT 0-1'!KP479,Scrape!$B:$B,0)),"")</f>
        <v/>
      </c>
      <c r="LL479">
        <f>IF(LQ479="0-1",INDEX(Scrape!$J:$J,MATCH('HT 0-1'!KP479,Scrape!$B:$B,0)),"")</f>
        <v/>
      </c>
      <c r="LM479">
        <f>IF(LQ479="0-1",INDEX(Scrape!$K:$K,MATCH('HT 0-1'!KP479,Scrape!$B:$B,0)),"")</f>
        <v/>
      </c>
      <c r="LN479">
        <f>IF(LQ479="0-1",INDEX(Scrape!$L:$L,MATCH('HT 0-1'!KP479,Scrape!$B:$B,0)),"")</f>
        <v/>
      </c>
      <c r="LO479">
        <f>IF(LQ479="0-1",INDEX(Scrape!$M:$M,MATCH('HT 0-1'!KP479,Scrape!$B:$B,0)),"")</f>
        <v/>
      </c>
      <c r="LP479">
        <f>IF(LQ479="0-1",INDEX(Scrape!$N:$N,MATCH('HT 0-1'!KP479,Scrape!$B:$B,0)),"")</f>
        <v/>
      </c>
      <c r="LQ479">
        <f>INDEX(Scrape!$O:$O,MATCH('HT 0-1'!KP479,Scrape!$B:$B,0))</f>
        <v/>
      </c>
      <c r="LR479">
        <f>(1/LJ479)+(1/LI479)+(1/LH479)</f>
        <v/>
      </c>
      <c r="LS479">
        <f>(1/LG479)+(1/LF479)+(1/LE479)</f>
        <v/>
      </c>
      <c r="LT479" s="8">
        <f>IF(INDEX(#REF!,MATCH(KQ479,#REF!,0))=INDEX(#REF!,MATCH(KQ479,#REF!,0)),INDEX(#REF!,MATCH(KQ479,#REF!,0)),"ERROR")</f>
        <v/>
      </c>
      <c r="LU479" s="4">
        <f>IF(KR479="G",2,IF(KR479="R",0.5,IF(KR479="A",1)))</f>
        <v/>
      </c>
      <c r="LV479" s="4">
        <f>IF(KS479="G",0.5,IF(KS479="R",2,IF(KS479="A",1)))</f>
        <v/>
      </c>
      <c r="LW479" s="4">
        <f>IF(KT479="G",2,IF(KT479="R",0.5,IF(KT479="A",1)))</f>
        <v/>
      </c>
      <c r="LX479" s="4">
        <f>IF(KU479="G",0.5,IF(KU479="R",2,IF(KU479="A",1)))</f>
        <v/>
      </c>
      <c r="LY479" s="7">
        <f>(LK479*(LU479+LX479)+(LL479*(LU479+LX479)))</f>
        <v/>
      </c>
      <c r="LZ479" s="7">
        <f>(LN479*(LV479+LW479)+(LO479*(LV479+LW479)))</f>
        <v/>
      </c>
      <c r="MA479" s="11">
        <f>LY479-LZ479</f>
        <v/>
      </c>
      <c r="MB479" s="5">
        <f>MA479+2</f>
        <v/>
      </c>
      <c r="MC479" s="6">
        <f>MA479-2</f>
        <v/>
      </c>
      <c r="MD479" s="4">
        <f>LE479</f>
        <v/>
      </c>
      <c r="ME479" s="9">
        <f>IF(MD479=0,1000,MD479+0.75)</f>
        <v/>
      </c>
      <c r="MF479" s="10">
        <f>IF(MD479=0,0,MD479-0.75)</f>
        <v/>
      </c>
      <c r="MG479" s="4">
        <f>((LM479*(LU479+LX479))-((LP479*(LV479+LW479))))</f>
        <v/>
      </c>
      <c r="MH479" s="9">
        <f>MG479*1.2</f>
        <v/>
      </c>
      <c r="MI479" s="10">
        <f>MG479*0.8</f>
        <v/>
      </c>
      <c r="MJ479">
        <f>IFERROR(NX479,"")</f>
        <v/>
      </c>
      <c r="MK479">
        <f>IFERROR(NY479,"")</f>
        <v/>
      </c>
      <c r="ML479">
        <f>IFERROR(NZ479,"")</f>
        <v/>
      </c>
      <c r="MM479">
        <f>IFERROR(OA479,"")</f>
        <v/>
      </c>
      <c r="MN479">
        <f>IFERROR(OB479,"")</f>
        <v/>
      </c>
      <c r="MO479">
        <f>IFERROR(OC479,"")</f>
        <v/>
      </c>
      <c r="MP479" s="1">
        <f>COUNTIFS(#REF!,LT479,#REF!,1,#REF!,"&gt;="&amp;MC479,#REF!,"&lt;="&amp;MB479,#REF!,"&lt;="&amp;ME479,#REF!,"&gt;="&amp;MF479,#REF!,"="&amp;KV479,#REF!,"="&amp;KX479)</f>
        <v/>
      </c>
      <c r="MQ479" s="1">
        <f>COUNTIFS(#REF!,LT479,#REF!,0,#REF!,"&gt;="&amp;MC479,#REF!,"&lt;="&amp;MB479,#REF!,"&lt;="&amp;ME479,#REF!,"&gt;="&amp;MF479,#REF!,"="&amp;KV479,#REF!,"="&amp;KX479)</f>
        <v/>
      </c>
      <c r="MR479" s="1">
        <f>COUNTIFS(#REF!,LT479,#REF!,1,#REF!,"&gt;="&amp;MC479,#REF!,"&lt;="&amp;MB479,#REF!,"&lt;="&amp;ME479,#REF!,"&gt;="&amp;MF479,#REF!,"="&amp;KW479,#REF!,"="&amp;KY479)</f>
        <v/>
      </c>
      <c r="MS479" s="1">
        <f>COUNTIFS(#REF!,LT479,#REF!,0,#REF!,"&gt;="&amp;MC479,#REF!,"&lt;="&amp;MB479,#REF!,"&lt;="&amp;ME479,#REF!,"&gt;="&amp;MF479,#REF!,"="&amp;KW479,#REF!,"="&amp;KY479)</f>
        <v/>
      </c>
      <c r="MT479" s="1">
        <f>COUNTIFS(#REF!,LT479,#REF!,1,#REF!,"&gt;="&amp;MI479,#REF!,"&lt;="&amp;MH479,#REF!,"&lt;="&amp;ME479,#REF!,"&gt;="&amp;MF479)</f>
        <v/>
      </c>
      <c r="MU479" s="1">
        <f>COUNTIFS(#REF!,LT479,#REF!,0,#REF!,"&gt;="&amp;MI479,#REF!,"&lt;="&amp;MH479,#REF!,"&lt;="&amp;ME479,#REF!,"&gt;="&amp;MF479)</f>
        <v/>
      </c>
      <c r="MV479" s="1">
        <f>COUNTIFS(#REF!,LT479,#REF!,1,#REF!,"&gt;="&amp;MI479,#REF!,"&lt;="&amp;MH479,#REF!,"="&amp;KZ479,#REF!,"="&amp;LA479,#REF!,"&lt;="&amp;ME479,#REF!,"&gt;="&amp;MF479)</f>
        <v/>
      </c>
      <c r="MW479" s="1">
        <f>COUNTIFS(#REF!,LT479,#REF!,0,#REF!,"&gt;="&amp;MI479,#REF!,"&lt;="&amp;MH479,#REF!,"="&amp;KZ479,#REF!,"="&amp;LA479,#REF!,"&lt;="&amp;ME479,#REF!,"&gt;="&amp;MF479)</f>
        <v/>
      </c>
      <c r="MX479" s="1">
        <f>COUNTIFS(#REF!,LT479,#REF!,1,#REF!,"&gt;="&amp;MC479,#REF!,"&lt;="&amp;MB479,#REF!,"&lt;="&amp;ME479,#REF!,"&gt;="&amp;MF479)</f>
        <v/>
      </c>
      <c r="MY479" s="1">
        <f>COUNTIFS(#REF!,LT479,#REF!,0,#REF!,"&gt;="&amp;MC479,#REF!,"&lt;="&amp;MB479,#REF!,"&lt;="&amp;ME479,#REF!,"&gt;="&amp;MF479)</f>
        <v/>
      </c>
      <c r="MZ479" s="1">
        <f>COUNTIFS(#REF!,LT479,#REF!,1,#REF!,"&lt;="&amp;ME479,#REF!,"&gt;="&amp;MF479,#REF!,"="&amp;KV479,#REF!,"="&amp;KX479)</f>
        <v/>
      </c>
      <c r="NA479" s="1">
        <f>COUNTIFS(#REF!,LT479,#REF!,0,#REF!,"&lt;="&amp;ME479,#REF!,"&gt;="&amp;MF479,#REF!,"="&amp;KV479,#REF!,"="&amp;KX479)</f>
        <v/>
      </c>
      <c r="NB479" s="1">
        <f>COUNTIFS(#REF!,LT479,#REF!,1,#REF!,"&lt;="&amp;ME479,#REF!,"&gt;="&amp;MF479,#REF!,"="&amp;KW479,#REF!,"="&amp;KY479)</f>
        <v/>
      </c>
      <c r="NC479" s="1">
        <f>COUNTIFS(#REF!,LT479,#REF!,0,#REF!,"&lt;="&amp;ME479,#REF!,"&gt;="&amp;MF479,#REF!,"="&amp;KW479,#REF!,"="&amp;KY479)</f>
        <v/>
      </c>
      <c r="ND479" s="1">
        <f>MP479+MR479+MT479+MV479+MX479+MZ479+NB479</f>
        <v/>
      </c>
      <c r="NE479" s="1">
        <f>MQ479+MS479+MU479+MW479+MY479+NA479+NC479</f>
        <v/>
      </c>
      <c r="NF479" s="1">
        <f>ND479+NE479</f>
        <v/>
      </c>
      <c r="NG479" s="33">
        <f>ND479/(ND479+NE479)</f>
        <v/>
      </c>
      <c r="NH479" s="3">
        <f>1/NG479</f>
        <v/>
      </c>
      <c r="NI479" s="1">
        <f>LI479</f>
        <v/>
      </c>
      <c r="NJ479" s="79">
        <f>((1-NG479)*(1/(NI479-1))*0.98-(NG479*1))</f>
        <v/>
      </c>
      <c r="NK479" s="34">
        <f>IF(LR479&lt;0.9,0,IF(AND(LR479&gt;1.1),0,1))</f>
        <v/>
      </c>
      <c r="NL479" s="34">
        <f>IF(LS479&lt;0.9,0,IF(AND(LS479&gt;1.1),0,1))</f>
        <v/>
      </c>
      <c r="NM479" s="32">
        <f>IF(NF479&gt;99,1,0)</f>
        <v/>
      </c>
      <c r="NN479" s="32">
        <f>IF(NJ479&gt;0.0799,1,0)</f>
        <v/>
      </c>
      <c r="NO479" s="32">
        <f>IF(NJ479&gt;NQ479,1,0)</f>
        <v/>
      </c>
      <c r="NP479" s="32">
        <f>NM479+NN479+NO479+NK479+NL479</f>
        <v/>
      </c>
      <c r="NQ479" s="79">
        <f>(((100*NG479)*(NI479-1)*0.98)-((1-NG479)*100))/100</f>
        <v/>
      </c>
      <c r="NR479" s="34">
        <f>IF(LR479&lt;0.9,0,IF(AND(LR479&gt;1.1),0,1))</f>
        <v/>
      </c>
      <c r="NS479" s="34">
        <f>IF(LS479&lt;0.9,0,IF(AND(LS479&gt;1.1),0,1))</f>
        <v/>
      </c>
      <c r="NT479" s="32">
        <f>IF(NF479&gt;99,1,0)</f>
        <v/>
      </c>
      <c r="NU479" s="32">
        <f>IF(NQ479&gt;0.0799,1,0)</f>
        <v/>
      </c>
      <c r="NV479" s="32">
        <f>IF(NQ479&gt;NJ479,1,0)</f>
        <v/>
      </c>
      <c r="NW479" s="32">
        <f>NT479+NU479+NV479+NR479+NS479</f>
        <v/>
      </c>
      <c r="NX479">
        <f>IF(NP479=5,"LayAway0-1",IF(AND(NW479=5),"BackAway0-1",""))</f>
        <v/>
      </c>
      <c r="NY479">
        <f>IF(NP479=5,KO479,IF(AND(NW479=5),KO479,""))</f>
        <v/>
      </c>
      <c r="NZ479">
        <f>IF(NP479=5,"Match Odds",IF(AND(NW479=5),"Match Odds",""))</f>
        <v/>
      </c>
      <c r="OA479">
        <f>IF(NP479=5,KP479,IF(AND(NW479=5),KP479,""))</f>
        <v/>
      </c>
      <c r="OB479">
        <f>IF(NP479=5,"MATCH_ODDS",IF(AND(NW479=5),"MATCH_ODDS",""))</f>
        <v/>
      </c>
      <c r="OC479">
        <f>IF(NP479=5,"LAY",IF(AND(NW479=5),"BACK",""))</f>
        <v/>
      </c>
    </row>
    <row r="480" ht="16.5" customHeight="1" thickBot="1" thickTop="1">
      <c r="A480" s="2" t="n"/>
      <c r="KN480" s="1">
        <f>IF(INDEX(#REF!,MATCH('HT 0-1'!D480,#REF!,0))=INDEX(#REF!,MATCH('HT 0-1'!D480,#REF!,0)),INDEX(#REF!,MATCH('HT 0-1'!D480,#REF!,0)),"ERROR")</f>
        <v/>
      </c>
      <c r="KO480" s="1">
        <f>IF(INDEX(#REF!,MATCH('HT 0-1'!E480,#REF!,0))=INDEX(#REF!,MATCH('HT 0-1'!E480,#REF!,0)),INDEX(#REF!,MATCH('HT 0-1'!E480,#REF!,0)),"ERROR")</f>
        <v/>
      </c>
      <c r="KP480" s="1">
        <f>KN480&amp;" v "&amp;KO480</f>
        <v/>
      </c>
      <c r="KQ480">
        <f>B480&amp;"_"&amp;C480</f>
        <v/>
      </c>
      <c r="KR480" s="1">
        <f>IF((HW480/KK480)&lt;0.335,"G",IF((HW480/KK480)&gt;0.67,"R","A"))</f>
        <v/>
      </c>
      <c r="KS480" s="1">
        <f>IF((HX480/KK480)&lt;0.335,"G",IF((HX480/KK480)&gt;0.67,"R","A"))</f>
        <v/>
      </c>
      <c r="KT480" s="1">
        <f>IF((IH480/KK480)&lt;0.335,"G",IF((IH480/KK480)&gt;0.67,"R","A"))</f>
        <v/>
      </c>
      <c r="KU480" s="1">
        <f>IF((II480/KK480)&lt;0.335,"G",IF((II480/KK480)&gt;0.67,"R","A"))</f>
        <v/>
      </c>
      <c r="KV480" s="1">
        <f>IF((HZ480/KK480)&lt;0.335,"G",IF((HZ480/KK480)&gt;0.67,"R","A"))</f>
        <v/>
      </c>
      <c r="KW480" s="1">
        <f>IF((HY480/KK480)&lt;0.335,"G",IF((HY480/KK480)&gt;0.67,"R","A"))</f>
        <v/>
      </c>
      <c r="KX480" s="1">
        <f>IF((IK480/KK480)&lt;0.335,"G",IF((IK480/KK480)&gt;0.67,"R","A"))</f>
        <v/>
      </c>
      <c r="KY480" s="1">
        <f>IF((IJ480/KK480)&lt;0.335,"G",IF((IJ480/KK480)&gt;0.67,"R","A"))</f>
        <v/>
      </c>
      <c r="KZ480" s="1">
        <f>IF((HQ480/KK480)&lt;0.335,"G",IF((HQ480/KK480)&gt;0.67,"R","A"))</f>
        <v/>
      </c>
      <c r="LA480" s="1">
        <f>IF((IB480/KK480)&lt;0.335,"G",IF((IB480/KK480)&gt;0.67,"R","A"))</f>
        <v/>
      </c>
      <c r="LB480">
        <f>IF(LQ480="0-1",INDEX(Scrape!#REF!,MATCH('HT 0-1'!KP480,Scrape!$B:$B,0)),"")</f>
        <v/>
      </c>
      <c r="LC480">
        <f>IF(LQ480="0-1",INDEX(Scrape!$A:$A,MATCH('HT 0-1'!KP480,Scrape!$B:$B,0)),"")</f>
        <v/>
      </c>
      <c r="LD480">
        <f>IF(LQ480="0-1",INDEX(Scrape!$B:$B,MATCH('HT 0-1'!KP480,Scrape!$B:$B,0)),"")</f>
        <v/>
      </c>
      <c r="LE480">
        <f>IF(LQ480="0-1",INDEX(Scrape!$C:$C,MATCH('HT 0-1'!KP480,Scrape!$B:$B,0)),"")</f>
        <v/>
      </c>
      <c r="LF480">
        <f>IF(LQ480="0-1",INDEX(Scrape!$D:$D,MATCH('HT 0-1'!KP480,Scrape!$B:$B,0)),"")</f>
        <v/>
      </c>
      <c r="LG480">
        <f>IF(LQ480="0-1",INDEX(Scrape!$E:$E,MATCH('HT 0-1'!KP480,Scrape!$B:$B,0)),"")</f>
        <v/>
      </c>
      <c r="LH480">
        <f>IF(LQ480="0-1",INDEX(Scrape!$F:$F,MATCH('HT 0-1'!KP480,Scrape!$B:$B,0)),"")</f>
        <v/>
      </c>
      <c r="LI480">
        <f>IF(LQ480="0-1",INDEX(Scrape!$G:$G,MATCH('HT 0-1'!KP480,Scrape!$B:$B,0)),"")</f>
        <v/>
      </c>
      <c r="LJ480">
        <f>IF(LQ480="0-1",INDEX(Scrape!$H:$H,MATCH('HT 0-1'!KP480,Scrape!$B:$B,0)),"")</f>
        <v/>
      </c>
      <c r="LK480">
        <f>IF(LQ480="0-1",INDEX(Scrape!$I:$I,MATCH('HT 0-1'!KP480,Scrape!$B:$B,0)),"")</f>
        <v/>
      </c>
      <c r="LL480">
        <f>IF(LQ480="0-1",INDEX(Scrape!$J:$J,MATCH('HT 0-1'!KP480,Scrape!$B:$B,0)),"")</f>
        <v/>
      </c>
      <c r="LM480">
        <f>IF(LQ480="0-1",INDEX(Scrape!$K:$K,MATCH('HT 0-1'!KP480,Scrape!$B:$B,0)),"")</f>
        <v/>
      </c>
      <c r="LN480">
        <f>IF(LQ480="0-1",INDEX(Scrape!$L:$L,MATCH('HT 0-1'!KP480,Scrape!$B:$B,0)),"")</f>
        <v/>
      </c>
      <c r="LO480">
        <f>IF(LQ480="0-1",INDEX(Scrape!$M:$M,MATCH('HT 0-1'!KP480,Scrape!$B:$B,0)),"")</f>
        <v/>
      </c>
      <c r="LP480">
        <f>IF(LQ480="0-1",INDEX(Scrape!$N:$N,MATCH('HT 0-1'!KP480,Scrape!$B:$B,0)),"")</f>
        <v/>
      </c>
      <c r="LQ480">
        <f>INDEX(Scrape!$O:$O,MATCH('HT 0-1'!KP480,Scrape!$B:$B,0))</f>
        <v/>
      </c>
      <c r="LR480">
        <f>(1/LJ480)+(1/LI480)+(1/LH480)</f>
        <v/>
      </c>
      <c r="LS480">
        <f>(1/LG480)+(1/LF480)+(1/LE480)</f>
        <v/>
      </c>
      <c r="LT480" s="8">
        <f>IF(INDEX(#REF!,MATCH(KQ480,#REF!,0))=INDEX(#REF!,MATCH(KQ480,#REF!,0)),INDEX(#REF!,MATCH(KQ480,#REF!,0)),"ERROR")</f>
        <v/>
      </c>
      <c r="LU480" s="4">
        <f>IF(KR480="G",2,IF(KR480="R",0.5,IF(KR480="A",1)))</f>
        <v/>
      </c>
      <c r="LV480" s="4">
        <f>IF(KS480="G",0.5,IF(KS480="R",2,IF(KS480="A",1)))</f>
        <v/>
      </c>
      <c r="LW480" s="4">
        <f>IF(KT480="G",2,IF(KT480="R",0.5,IF(KT480="A",1)))</f>
        <v/>
      </c>
      <c r="LX480" s="4">
        <f>IF(KU480="G",0.5,IF(KU480="R",2,IF(KU480="A",1)))</f>
        <v/>
      </c>
      <c r="LY480" s="7">
        <f>(LK480*(LU480+LX480)+(LL480*(LU480+LX480)))</f>
        <v/>
      </c>
      <c r="LZ480" s="7">
        <f>(LN480*(LV480+LW480)+(LO480*(LV480+LW480)))</f>
        <v/>
      </c>
      <c r="MA480" s="11">
        <f>LY480-LZ480</f>
        <v/>
      </c>
      <c r="MB480" s="5">
        <f>MA480+2</f>
        <v/>
      </c>
      <c r="MC480" s="6">
        <f>MA480-2</f>
        <v/>
      </c>
      <c r="MD480" s="4">
        <f>LE480</f>
        <v/>
      </c>
      <c r="ME480" s="9">
        <f>IF(MD480=0,1000,MD480+0.75)</f>
        <v/>
      </c>
      <c r="MF480" s="10">
        <f>IF(MD480=0,0,MD480-0.75)</f>
        <v/>
      </c>
      <c r="MG480" s="4">
        <f>((LM480*(LU480+LX480))-((LP480*(LV480+LW480))))</f>
        <v/>
      </c>
      <c r="MH480" s="9">
        <f>MG480*1.2</f>
        <v/>
      </c>
      <c r="MI480" s="10">
        <f>MG480*0.8</f>
        <v/>
      </c>
      <c r="MJ480">
        <f>IFERROR(NX480,"")</f>
        <v/>
      </c>
      <c r="MK480">
        <f>IFERROR(NY480,"")</f>
        <v/>
      </c>
      <c r="ML480">
        <f>IFERROR(NZ480,"")</f>
        <v/>
      </c>
      <c r="MM480">
        <f>IFERROR(OA480,"")</f>
        <v/>
      </c>
      <c r="MN480">
        <f>IFERROR(OB480,"")</f>
        <v/>
      </c>
      <c r="MO480">
        <f>IFERROR(OC480,"")</f>
        <v/>
      </c>
      <c r="MP480" s="1">
        <f>COUNTIFS(#REF!,LT480,#REF!,1,#REF!,"&gt;="&amp;MC480,#REF!,"&lt;="&amp;MB480,#REF!,"&lt;="&amp;ME480,#REF!,"&gt;="&amp;MF480,#REF!,"="&amp;KV480,#REF!,"="&amp;KX480)</f>
        <v/>
      </c>
      <c r="MQ480" s="1">
        <f>COUNTIFS(#REF!,LT480,#REF!,0,#REF!,"&gt;="&amp;MC480,#REF!,"&lt;="&amp;MB480,#REF!,"&lt;="&amp;ME480,#REF!,"&gt;="&amp;MF480,#REF!,"="&amp;KV480,#REF!,"="&amp;KX480)</f>
        <v/>
      </c>
      <c r="MR480" s="1">
        <f>COUNTIFS(#REF!,LT480,#REF!,1,#REF!,"&gt;="&amp;MC480,#REF!,"&lt;="&amp;MB480,#REF!,"&lt;="&amp;ME480,#REF!,"&gt;="&amp;MF480,#REF!,"="&amp;KW480,#REF!,"="&amp;KY480)</f>
        <v/>
      </c>
      <c r="MS480" s="1">
        <f>COUNTIFS(#REF!,LT480,#REF!,0,#REF!,"&gt;="&amp;MC480,#REF!,"&lt;="&amp;MB480,#REF!,"&lt;="&amp;ME480,#REF!,"&gt;="&amp;MF480,#REF!,"="&amp;KW480,#REF!,"="&amp;KY480)</f>
        <v/>
      </c>
      <c r="MT480" s="1">
        <f>COUNTIFS(#REF!,LT480,#REF!,1,#REF!,"&gt;="&amp;MI480,#REF!,"&lt;="&amp;MH480,#REF!,"&lt;="&amp;ME480,#REF!,"&gt;="&amp;MF480)</f>
        <v/>
      </c>
      <c r="MU480" s="1">
        <f>COUNTIFS(#REF!,LT480,#REF!,0,#REF!,"&gt;="&amp;MI480,#REF!,"&lt;="&amp;MH480,#REF!,"&lt;="&amp;ME480,#REF!,"&gt;="&amp;MF480)</f>
        <v/>
      </c>
      <c r="MV480" s="1">
        <f>COUNTIFS(#REF!,LT480,#REF!,1,#REF!,"&gt;="&amp;MI480,#REF!,"&lt;="&amp;MH480,#REF!,"="&amp;KZ480,#REF!,"="&amp;LA480,#REF!,"&lt;="&amp;ME480,#REF!,"&gt;="&amp;MF480)</f>
        <v/>
      </c>
      <c r="MW480" s="1">
        <f>COUNTIFS(#REF!,LT480,#REF!,0,#REF!,"&gt;="&amp;MI480,#REF!,"&lt;="&amp;MH480,#REF!,"="&amp;KZ480,#REF!,"="&amp;LA480,#REF!,"&lt;="&amp;ME480,#REF!,"&gt;="&amp;MF480)</f>
        <v/>
      </c>
      <c r="MX480" s="1">
        <f>COUNTIFS(#REF!,LT480,#REF!,1,#REF!,"&gt;="&amp;MC480,#REF!,"&lt;="&amp;MB480,#REF!,"&lt;="&amp;ME480,#REF!,"&gt;="&amp;MF480)</f>
        <v/>
      </c>
      <c r="MY480" s="1">
        <f>COUNTIFS(#REF!,LT480,#REF!,0,#REF!,"&gt;="&amp;MC480,#REF!,"&lt;="&amp;MB480,#REF!,"&lt;="&amp;ME480,#REF!,"&gt;="&amp;MF480)</f>
        <v/>
      </c>
      <c r="MZ480" s="1">
        <f>COUNTIFS(#REF!,LT480,#REF!,1,#REF!,"&lt;="&amp;ME480,#REF!,"&gt;="&amp;MF480,#REF!,"="&amp;KV480,#REF!,"="&amp;KX480)</f>
        <v/>
      </c>
      <c r="NA480" s="1">
        <f>COUNTIFS(#REF!,LT480,#REF!,0,#REF!,"&lt;="&amp;ME480,#REF!,"&gt;="&amp;MF480,#REF!,"="&amp;KV480,#REF!,"="&amp;KX480)</f>
        <v/>
      </c>
      <c r="NB480" s="1">
        <f>COUNTIFS(#REF!,LT480,#REF!,1,#REF!,"&lt;="&amp;ME480,#REF!,"&gt;="&amp;MF480,#REF!,"="&amp;KW480,#REF!,"="&amp;KY480)</f>
        <v/>
      </c>
      <c r="NC480" s="1">
        <f>COUNTIFS(#REF!,LT480,#REF!,0,#REF!,"&lt;="&amp;ME480,#REF!,"&gt;="&amp;MF480,#REF!,"="&amp;KW480,#REF!,"="&amp;KY480)</f>
        <v/>
      </c>
      <c r="ND480" s="1">
        <f>MP480+MR480+MT480+MV480+MX480+MZ480+NB480</f>
        <v/>
      </c>
      <c r="NE480" s="1">
        <f>MQ480+MS480+MU480+MW480+MY480+NA480+NC480</f>
        <v/>
      </c>
      <c r="NF480" s="1">
        <f>ND480+NE480</f>
        <v/>
      </c>
      <c r="NG480" s="33">
        <f>ND480/(ND480+NE480)</f>
        <v/>
      </c>
      <c r="NH480" s="3">
        <f>1/NG480</f>
        <v/>
      </c>
      <c r="NI480" s="1">
        <f>LI480</f>
        <v/>
      </c>
      <c r="NJ480" s="79">
        <f>((1-NG480)*(1/(NI480-1))*0.98-(NG480*1))</f>
        <v/>
      </c>
      <c r="NK480" s="34">
        <f>IF(LR480&lt;0.9,0,IF(AND(LR480&gt;1.1),0,1))</f>
        <v/>
      </c>
      <c r="NL480" s="34">
        <f>IF(LS480&lt;0.9,0,IF(AND(LS480&gt;1.1),0,1))</f>
        <v/>
      </c>
      <c r="NM480" s="32">
        <f>IF(NF480&gt;99,1,0)</f>
        <v/>
      </c>
      <c r="NN480" s="32">
        <f>IF(NJ480&gt;0.0799,1,0)</f>
        <v/>
      </c>
      <c r="NO480" s="32">
        <f>IF(NJ480&gt;NQ480,1,0)</f>
        <v/>
      </c>
      <c r="NP480" s="32">
        <f>NM480+NN480+NO480+NK480+NL480</f>
        <v/>
      </c>
      <c r="NQ480" s="79">
        <f>(((100*NG480)*(NI480-1)*0.98)-((1-NG480)*100))/100</f>
        <v/>
      </c>
      <c r="NR480" s="34">
        <f>IF(LR480&lt;0.9,0,IF(AND(LR480&gt;1.1),0,1))</f>
        <v/>
      </c>
      <c r="NS480" s="34">
        <f>IF(LS480&lt;0.9,0,IF(AND(LS480&gt;1.1),0,1))</f>
        <v/>
      </c>
      <c r="NT480" s="32">
        <f>IF(NF480&gt;99,1,0)</f>
        <v/>
      </c>
      <c r="NU480" s="32">
        <f>IF(NQ480&gt;0.0799,1,0)</f>
        <v/>
      </c>
      <c r="NV480" s="32">
        <f>IF(NQ480&gt;NJ480,1,0)</f>
        <v/>
      </c>
      <c r="NW480" s="32">
        <f>NT480+NU480+NV480+NR480+NS480</f>
        <v/>
      </c>
      <c r="NX480">
        <f>IF(NP480=5,"LayAway0-1",IF(AND(NW480=5),"BackAway0-1",""))</f>
        <v/>
      </c>
      <c r="NY480">
        <f>IF(NP480=5,KO480,IF(AND(NW480=5),KO480,""))</f>
        <v/>
      </c>
      <c r="NZ480">
        <f>IF(NP480=5,"Match Odds",IF(AND(NW480=5),"Match Odds",""))</f>
        <v/>
      </c>
      <c r="OA480">
        <f>IF(NP480=5,KP480,IF(AND(NW480=5),KP480,""))</f>
        <v/>
      </c>
      <c r="OB480">
        <f>IF(NP480=5,"MATCH_ODDS",IF(AND(NW480=5),"MATCH_ODDS",""))</f>
        <v/>
      </c>
      <c r="OC480">
        <f>IF(NP480=5,"LAY",IF(AND(NW480=5),"BACK",""))</f>
        <v/>
      </c>
    </row>
    <row r="481" ht="16.5" customHeight="1" thickBot="1" thickTop="1">
      <c r="A481" s="2" t="n"/>
      <c r="KN481" s="1">
        <f>IF(INDEX(#REF!,MATCH('HT 0-1'!D481,#REF!,0))=INDEX(#REF!,MATCH('HT 0-1'!D481,#REF!,0)),INDEX(#REF!,MATCH('HT 0-1'!D481,#REF!,0)),"ERROR")</f>
        <v/>
      </c>
      <c r="KO481" s="1">
        <f>IF(INDEX(#REF!,MATCH('HT 0-1'!E481,#REF!,0))=INDEX(#REF!,MATCH('HT 0-1'!E481,#REF!,0)),INDEX(#REF!,MATCH('HT 0-1'!E481,#REF!,0)),"ERROR")</f>
        <v/>
      </c>
      <c r="KP481" s="1">
        <f>KN481&amp;" v "&amp;KO481</f>
        <v/>
      </c>
      <c r="KQ481">
        <f>B481&amp;"_"&amp;C481</f>
        <v/>
      </c>
      <c r="KR481" s="1">
        <f>IF((HW481/KK481)&lt;0.335,"G",IF((HW481/KK481)&gt;0.67,"R","A"))</f>
        <v/>
      </c>
      <c r="KS481" s="1">
        <f>IF((HX481/KK481)&lt;0.335,"G",IF((HX481/KK481)&gt;0.67,"R","A"))</f>
        <v/>
      </c>
      <c r="KT481" s="1">
        <f>IF((IH481/KK481)&lt;0.335,"G",IF((IH481/KK481)&gt;0.67,"R","A"))</f>
        <v/>
      </c>
      <c r="KU481" s="1">
        <f>IF((II481/KK481)&lt;0.335,"G",IF((II481/KK481)&gt;0.67,"R","A"))</f>
        <v/>
      </c>
      <c r="KV481" s="1">
        <f>IF((HZ481/KK481)&lt;0.335,"G",IF((HZ481/KK481)&gt;0.67,"R","A"))</f>
        <v/>
      </c>
      <c r="KW481" s="1">
        <f>IF((HY481/KK481)&lt;0.335,"G",IF((HY481/KK481)&gt;0.67,"R","A"))</f>
        <v/>
      </c>
      <c r="KX481" s="1">
        <f>IF((IK481/KK481)&lt;0.335,"G",IF((IK481/KK481)&gt;0.67,"R","A"))</f>
        <v/>
      </c>
      <c r="KY481" s="1">
        <f>IF((IJ481/KK481)&lt;0.335,"G",IF((IJ481/KK481)&gt;0.67,"R","A"))</f>
        <v/>
      </c>
      <c r="KZ481" s="1">
        <f>IF((HQ481/KK481)&lt;0.335,"G",IF((HQ481/KK481)&gt;0.67,"R","A"))</f>
        <v/>
      </c>
      <c r="LA481" s="1">
        <f>IF((IB481/KK481)&lt;0.335,"G",IF((IB481/KK481)&gt;0.67,"R","A"))</f>
        <v/>
      </c>
      <c r="LB481">
        <f>IF(LQ481="0-1",INDEX(Scrape!#REF!,MATCH('HT 0-1'!KP481,Scrape!$B:$B,0)),"")</f>
        <v/>
      </c>
      <c r="LC481">
        <f>IF(LQ481="0-1",INDEX(Scrape!$A:$A,MATCH('HT 0-1'!KP481,Scrape!$B:$B,0)),"")</f>
        <v/>
      </c>
      <c r="LD481">
        <f>IF(LQ481="0-1",INDEX(Scrape!$B:$B,MATCH('HT 0-1'!KP481,Scrape!$B:$B,0)),"")</f>
        <v/>
      </c>
      <c r="LE481">
        <f>IF(LQ481="0-1",INDEX(Scrape!$C:$C,MATCH('HT 0-1'!KP481,Scrape!$B:$B,0)),"")</f>
        <v/>
      </c>
      <c r="LF481">
        <f>IF(LQ481="0-1",INDEX(Scrape!$D:$D,MATCH('HT 0-1'!KP481,Scrape!$B:$B,0)),"")</f>
        <v/>
      </c>
      <c r="LG481">
        <f>IF(LQ481="0-1",INDEX(Scrape!$E:$E,MATCH('HT 0-1'!KP481,Scrape!$B:$B,0)),"")</f>
        <v/>
      </c>
      <c r="LH481">
        <f>IF(LQ481="0-1",INDEX(Scrape!$F:$F,MATCH('HT 0-1'!KP481,Scrape!$B:$B,0)),"")</f>
        <v/>
      </c>
      <c r="LI481">
        <f>IF(LQ481="0-1",INDEX(Scrape!$G:$G,MATCH('HT 0-1'!KP481,Scrape!$B:$B,0)),"")</f>
        <v/>
      </c>
      <c r="LJ481">
        <f>IF(LQ481="0-1",INDEX(Scrape!$H:$H,MATCH('HT 0-1'!KP481,Scrape!$B:$B,0)),"")</f>
        <v/>
      </c>
      <c r="LK481">
        <f>IF(LQ481="0-1",INDEX(Scrape!$I:$I,MATCH('HT 0-1'!KP481,Scrape!$B:$B,0)),"")</f>
        <v/>
      </c>
      <c r="LL481">
        <f>IF(LQ481="0-1",INDEX(Scrape!$J:$J,MATCH('HT 0-1'!KP481,Scrape!$B:$B,0)),"")</f>
        <v/>
      </c>
      <c r="LM481">
        <f>IF(LQ481="0-1",INDEX(Scrape!$K:$K,MATCH('HT 0-1'!KP481,Scrape!$B:$B,0)),"")</f>
        <v/>
      </c>
      <c r="LN481">
        <f>IF(LQ481="0-1",INDEX(Scrape!$L:$L,MATCH('HT 0-1'!KP481,Scrape!$B:$B,0)),"")</f>
        <v/>
      </c>
      <c r="LO481">
        <f>IF(LQ481="0-1",INDEX(Scrape!$M:$M,MATCH('HT 0-1'!KP481,Scrape!$B:$B,0)),"")</f>
        <v/>
      </c>
      <c r="LP481">
        <f>IF(LQ481="0-1",INDEX(Scrape!$N:$N,MATCH('HT 0-1'!KP481,Scrape!$B:$B,0)),"")</f>
        <v/>
      </c>
      <c r="LQ481">
        <f>INDEX(Scrape!$O:$O,MATCH('HT 0-1'!KP481,Scrape!$B:$B,0))</f>
        <v/>
      </c>
      <c r="LR481">
        <f>(1/LJ481)+(1/LI481)+(1/LH481)</f>
        <v/>
      </c>
      <c r="LS481">
        <f>(1/LG481)+(1/LF481)+(1/LE481)</f>
        <v/>
      </c>
      <c r="LT481" s="8">
        <f>IF(INDEX(#REF!,MATCH(KQ481,#REF!,0))=INDEX(#REF!,MATCH(KQ481,#REF!,0)),INDEX(#REF!,MATCH(KQ481,#REF!,0)),"ERROR")</f>
        <v/>
      </c>
      <c r="LU481" s="4">
        <f>IF(KR481="G",2,IF(KR481="R",0.5,IF(KR481="A",1)))</f>
        <v/>
      </c>
      <c r="LV481" s="4">
        <f>IF(KS481="G",0.5,IF(KS481="R",2,IF(KS481="A",1)))</f>
        <v/>
      </c>
      <c r="LW481" s="4">
        <f>IF(KT481="G",2,IF(KT481="R",0.5,IF(KT481="A",1)))</f>
        <v/>
      </c>
      <c r="LX481" s="4">
        <f>IF(KU481="G",0.5,IF(KU481="R",2,IF(KU481="A",1)))</f>
        <v/>
      </c>
      <c r="LY481" s="7">
        <f>(LK481*(LU481+LX481)+(LL481*(LU481+LX481)))</f>
        <v/>
      </c>
      <c r="LZ481" s="7">
        <f>(LN481*(LV481+LW481)+(LO481*(LV481+LW481)))</f>
        <v/>
      </c>
      <c r="MA481" s="11">
        <f>LY481-LZ481</f>
        <v/>
      </c>
      <c r="MB481" s="5">
        <f>MA481+2</f>
        <v/>
      </c>
      <c r="MC481" s="6">
        <f>MA481-2</f>
        <v/>
      </c>
      <c r="MD481" s="4">
        <f>LE481</f>
        <v/>
      </c>
      <c r="ME481" s="9">
        <f>IF(MD481=0,1000,MD481+0.75)</f>
        <v/>
      </c>
      <c r="MF481" s="10">
        <f>IF(MD481=0,0,MD481-0.75)</f>
        <v/>
      </c>
      <c r="MG481" s="4">
        <f>((LM481*(LU481+LX481))-((LP481*(LV481+LW481))))</f>
        <v/>
      </c>
      <c r="MH481" s="9">
        <f>MG481*1.2</f>
        <v/>
      </c>
      <c r="MI481" s="10">
        <f>MG481*0.8</f>
        <v/>
      </c>
      <c r="MJ481">
        <f>IFERROR(NX481,"")</f>
        <v/>
      </c>
      <c r="MK481">
        <f>IFERROR(NY481,"")</f>
        <v/>
      </c>
      <c r="ML481">
        <f>IFERROR(NZ481,"")</f>
        <v/>
      </c>
      <c r="MM481">
        <f>IFERROR(OA481,"")</f>
        <v/>
      </c>
      <c r="MN481">
        <f>IFERROR(OB481,"")</f>
        <v/>
      </c>
      <c r="MO481">
        <f>IFERROR(OC481,"")</f>
        <v/>
      </c>
      <c r="MP481" s="1">
        <f>COUNTIFS(#REF!,LT481,#REF!,1,#REF!,"&gt;="&amp;MC481,#REF!,"&lt;="&amp;MB481,#REF!,"&lt;="&amp;ME481,#REF!,"&gt;="&amp;MF481,#REF!,"="&amp;KV481,#REF!,"="&amp;KX481)</f>
        <v/>
      </c>
      <c r="MQ481" s="1">
        <f>COUNTIFS(#REF!,LT481,#REF!,0,#REF!,"&gt;="&amp;MC481,#REF!,"&lt;="&amp;MB481,#REF!,"&lt;="&amp;ME481,#REF!,"&gt;="&amp;MF481,#REF!,"="&amp;KV481,#REF!,"="&amp;KX481)</f>
        <v/>
      </c>
      <c r="MR481" s="1">
        <f>COUNTIFS(#REF!,LT481,#REF!,1,#REF!,"&gt;="&amp;MC481,#REF!,"&lt;="&amp;MB481,#REF!,"&lt;="&amp;ME481,#REF!,"&gt;="&amp;MF481,#REF!,"="&amp;KW481,#REF!,"="&amp;KY481)</f>
        <v/>
      </c>
      <c r="MS481" s="1">
        <f>COUNTIFS(#REF!,LT481,#REF!,0,#REF!,"&gt;="&amp;MC481,#REF!,"&lt;="&amp;MB481,#REF!,"&lt;="&amp;ME481,#REF!,"&gt;="&amp;MF481,#REF!,"="&amp;KW481,#REF!,"="&amp;KY481)</f>
        <v/>
      </c>
      <c r="MT481" s="1">
        <f>COUNTIFS(#REF!,LT481,#REF!,1,#REF!,"&gt;="&amp;MI481,#REF!,"&lt;="&amp;MH481,#REF!,"&lt;="&amp;ME481,#REF!,"&gt;="&amp;MF481)</f>
        <v/>
      </c>
      <c r="MU481" s="1">
        <f>COUNTIFS(#REF!,LT481,#REF!,0,#REF!,"&gt;="&amp;MI481,#REF!,"&lt;="&amp;MH481,#REF!,"&lt;="&amp;ME481,#REF!,"&gt;="&amp;MF481)</f>
        <v/>
      </c>
      <c r="MV481" s="1">
        <f>COUNTIFS(#REF!,LT481,#REF!,1,#REF!,"&gt;="&amp;MI481,#REF!,"&lt;="&amp;MH481,#REF!,"="&amp;KZ481,#REF!,"="&amp;LA481,#REF!,"&lt;="&amp;ME481,#REF!,"&gt;="&amp;MF481)</f>
        <v/>
      </c>
      <c r="MW481" s="1">
        <f>COUNTIFS(#REF!,LT481,#REF!,0,#REF!,"&gt;="&amp;MI481,#REF!,"&lt;="&amp;MH481,#REF!,"="&amp;KZ481,#REF!,"="&amp;LA481,#REF!,"&lt;="&amp;ME481,#REF!,"&gt;="&amp;MF481)</f>
        <v/>
      </c>
      <c r="MX481" s="1">
        <f>COUNTIFS(#REF!,LT481,#REF!,1,#REF!,"&gt;="&amp;MC481,#REF!,"&lt;="&amp;MB481,#REF!,"&lt;="&amp;ME481,#REF!,"&gt;="&amp;MF481)</f>
        <v/>
      </c>
      <c r="MY481" s="1">
        <f>COUNTIFS(#REF!,LT481,#REF!,0,#REF!,"&gt;="&amp;MC481,#REF!,"&lt;="&amp;MB481,#REF!,"&lt;="&amp;ME481,#REF!,"&gt;="&amp;MF481)</f>
        <v/>
      </c>
      <c r="MZ481" s="1">
        <f>COUNTIFS(#REF!,LT481,#REF!,1,#REF!,"&lt;="&amp;ME481,#REF!,"&gt;="&amp;MF481,#REF!,"="&amp;KV481,#REF!,"="&amp;KX481)</f>
        <v/>
      </c>
      <c r="NA481" s="1">
        <f>COUNTIFS(#REF!,LT481,#REF!,0,#REF!,"&lt;="&amp;ME481,#REF!,"&gt;="&amp;MF481,#REF!,"="&amp;KV481,#REF!,"="&amp;KX481)</f>
        <v/>
      </c>
      <c r="NB481" s="1">
        <f>COUNTIFS(#REF!,LT481,#REF!,1,#REF!,"&lt;="&amp;ME481,#REF!,"&gt;="&amp;MF481,#REF!,"="&amp;KW481,#REF!,"="&amp;KY481)</f>
        <v/>
      </c>
      <c r="NC481" s="1">
        <f>COUNTIFS(#REF!,LT481,#REF!,0,#REF!,"&lt;="&amp;ME481,#REF!,"&gt;="&amp;MF481,#REF!,"="&amp;KW481,#REF!,"="&amp;KY481)</f>
        <v/>
      </c>
      <c r="ND481" s="1">
        <f>MP481+MR481+MT481+MV481+MX481+MZ481+NB481</f>
        <v/>
      </c>
      <c r="NE481" s="1">
        <f>MQ481+MS481+MU481+MW481+MY481+NA481+NC481</f>
        <v/>
      </c>
      <c r="NF481" s="1">
        <f>ND481+NE481</f>
        <v/>
      </c>
      <c r="NG481" s="33">
        <f>ND481/(ND481+NE481)</f>
        <v/>
      </c>
      <c r="NH481" s="3">
        <f>1/NG481</f>
        <v/>
      </c>
      <c r="NI481" s="1">
        <f>LI481</f>
        <v/>
      </c>
      <c r="NJ481" s="79">
        <f>((1-NG481)*(1/(NI481-1))*0.98-(NG481*1))</f>
        <v/>
      </c>
      <c r="NK481" s="34">
        <f>IF(LR481&lt;0.9,0,IF(AND(LR481&gt;1.1),0,1))</f>
        <v/>
      </c>
      <c r="NL481" s="34">
        <f>IF(LS481&lt;0.9,0,IF(AND(LS481&gt;1.1),0,1))</f>
        <v/>
      </c>
      <c r="NM481" s="32">
        <f>IF(NF481&gt;99,1,0)</f>
        <v/>
      </c>
      <c r="NN481" s="32">
        <f>IF(NJ481&gt;0.0799,1,0)</f>
        <v/>
      </c>
      <c r="NO481" s="32">
        <f>IF(NJ481&gt;NQ481,1,0)</f>
        <v/>
      </c>
      <c r="NP481" s="32">
        <f>NM481+NN481+NO481+NK481+NL481</f>
        <v/>
      </c>
      <c r="NQ481" s="79">
        <f>(((100*NG481)*(NI481-1)*0.98)-((1-NG481)*100))/100</f>
        <v/>
      </c>
      <c r="NR481" s="34">
        <f>IF(LR481&lt;0.9,0,IF(AND(LR481&gt;1.1),0,1))</f>
        <v/>
      </c>
      <c r="NS481" s="34">
        <f>IF(LS481&lt;0.9,0,IF(AND(LS481&gt;1.1),0,1))</f>
        <v/>
      </c>
      <c r="NT481" s="32">
        <f>IF(NF481&gt;99,1,0)</f>
        <v/>
      </c>
      <c r="NU481" s="32">
        <f>IF(NQ481&gt;0.0799,1,0)</f>
        <v/>
      </c>
      <c r="NV481" s="32">
        <f>IF(NQ481&gt;NJ481,1,0)</f>
        <v/>
      </c>
      <c r="NW481" s="32">
        <f>NT481+NU481+NV481+NR481+NS481</f>
        <v/>
      </c>
      <c r="NX481">
        <f>IF(NP481=5,"LayAway0-1",IF(AND(NW481=5),"BackAway0-1",""))</f>
        <v/>
      </c>
      <c r="NY481">
        <f>IF(NP481=5,KO481,IF(AND(NW481=5),KO481,""))</f>
        <v/>
      </c>
      <c r="NZ481">
        <f>IF(NP481=5,"Match Odds",IF(AND(NW481=5),"Match Odds",""))</f>
        <v/>
      </c>
      <c r="OA481">
        <f>IF(NP481=5,KP481,IF(AND(NW481=5),KP481,""))</f>
        <v/>
      </c>
      <c r="OB481">
        <f>IF(NP481=5,"MATCH_ODDS",IF(AND(NW481=5),"MATCH_ODDS",""))</f>
        <v/>
      </c>
      <c r="OC481">
        <f>IF(NP481=5,"LAY",IF(AND(NW481=5),"BACK",""))</f>
        <v/>
      </c>
    </row>
    <row r="482" ht="16.5" customHeight="1" thickBot="1" thickTop="1">
      <c r="A482" s="2" t="n"/>
      <c r="KN482" s="1">
        <f>IF(INDEX(#REF!,MATCH('HT 0-1'!D482,#REF!,0))=INDEX(#REF!,MATCH('HT 0-1'!D482,#REF!,0)),INDEX(#REF!,MATCH('HT 0-1'!D482,#REF!,0)),"ERROR")</f>
        <v/>
      </c>
      <c r="KO482" s="1">
        <f>IF(INDEX(#REF!,MATCH('HT 0-1'!E482,#REF!,0))=INDEX(#REF!,MATCH('HT 0-1'!E482,#REF!,0)),INDEX(#REF!,MATCH('HT 0-1'!E482,#REF!,0)),"ERROR")</f>
        <v/>
      </c>
      <c r="KP482" s="1">
        <f>KN482&amp;" v "&amp;KO482</f>
        <v/>
      </c>
      <c r="KQ482">
        <f>B482&amp;"_"&amp;C482</f>
        <v/>
      </c>
      <c r="KR482" s="1">
        <f>IF((HW482/KK482)&lt;0.335,"G",IF((HW482/KK482)&gt;0.67,"R","A"))</f>
        <v/>
      </c>
      <c r="KS482" s="1">
        <f>IF((HX482/KK482)&lt;0.335,"G",IF((HX482/KK482)&gt;0.67,"R","A"))</f>
        <v/>
      </c>
      <c r="KT482" s="1">
        <f>IF((IH482/KK482)&lt;0.335,"G",IF((IH482/KK482)&gt;0.67,"R","A"))</f>
        <v/>
      </c>
      <c r="KU482" s="1">
        <f>IF((II482/KK482)&lt;0.335,"G",IF((II482/KK482)&gt;0.67,"R","A"))</f>
        <v/>
      </c>
      <c r="KV482" s="1">
        <f>IF((HZ482/KK482)&lt;0.335,"G",IF((HZ482/KK482)&gt;0.67,"R","A"))</f>
        <v/>
      </c>
      <c r="KW482" s="1">
        <f>IF((HY482/KK482)&lt;0.335,"G",IF((HY482/KK482)&gt;0.67,"R","A"))</f>
        <v/>
      </c>
      <c r="KX482" s="1">
        <f>IF((IK482/KK482)&lt;0.335,"G",IF((IK482/KK482)&gt;0.67,"R","A"))</f>
        <v/>
      </c>
      <c r="KY482" s="1">
        <f>IF((IJ482/KK482)&lt;0.335,"G",IF((IJ482/KK482)&gt;0.67,"R","A"))</f>
        <v/>
      </c>
      <c r="KZ482" s="1">
        <f>IF((HQ482/KK482)&lt;0.335,"G",IF((HQ482/KK482)&gt;0.67,"R","A"))</f>
        <v/>
      </c>
      <c r="LA482" s="1">
        <f>IF((IB482/KK482)&lt;0.335,"G",IF((IB482/KK482)&gt;0.67,"R","A"))</f>
        <v/>
      </c>
      <c r="LB482">
        <f>IF(LQ482="0-1",INDEX(Scrape!#REF!,MATCH('HT 0-1'!KP482,Scrape!$B:$B,0)),"")</f>
        <v/>
      </c>
      <c r="LC482">
        <f>IF(LQ482="0-1",INDEX(Scrape!$A:$A,MATCH('HT 0-1'!KP482,Scrape!$B:$B,0)),"")</f>
        <v/>
      </c>
      <c r="LD482">
        <f>IF(LQ482="0-1",INDEX(Scrape!$B:$B,MATCH('HT 0-1'!KP482,Scrape!$B:$B,0)),"")</f>
        <v/>
      </c>
      <c r="LE482">
        <f>IF(LQ482="0-1",INDEX(Scrape!$C:$C,MATCH('HT 0-1'!KP482,Scrape!$B:$B,0)),"")</f>
        <v/>
      </c>
      <c r="LF482">
        <f>IF(LQ482="0-1",INDEX(Scrape!$D:$D,MATCH('HT 0-1'!KP482,Scrape!$B:$B,0)),"")</f>
        <v/>
      </c>
      <c r="LG482">
        <f>IF(LQ482="0-1",INDEX(Scrape!$E:$E,MATCH('HT 0-1'!KP482,Scrape!$B:$B,0)),"")</f>
        <v/>
      </c>
      <c r="LH482">
        <f>IF(LQ482="0-1",INDEX(Scrape!$F:$F,MATCH('HT 0-1'!KP482,Scrape!$B:$B,0)),"")</f>
        <v/>
      </c>
      <c r="LI482">
        <f>IF(LQ482="0-1",INDEX(Scrape!$G:$G,MATCH('HT 0-1'!KP482,Scrape!$B:$B,0)),"")</f>
        <v/>
      </c>
      <c r="LJ482">
        <f>IF(LQ482="0-1",INDEX(Scrape!$H:$H,MATCH('HT 0-1'!KP482,Scrape!$B:$B,0)),"")</f>
        <v/>
      </c>
      <c r="LK482">
        <f>IF(LQ482="0-1",INDEX(Scrape!$I:$I,MATCH('HT 0-1'!KP482,Scrape!$B:$B,0)),"")</f>
        <v/>
      </c>
      <c r="LL482">
        <f>IF(LQ482="0-1",INDEX(Scrape!$J:$J,MATCH('HT 0-1'!KP482,Scrape!$B:$B,0)),"")</f>
        <v/>
      </c>
      <c r="LM482">
        <f>IF(LQ482="0-1",INDEX(Scrape!$K:$K,MATCH('HT 0-1'!KP482,Scrape!$B:$B,0)),"")</f>
        <v/>
      </c>
      <c r="LN482">
        <f>IF(LQ482="0-1",INDEX(Scrape!$L:$L,MATCH('HT 0-1'!KP482,Scrape!$B:$B,0)),"")</f>
        <v/>
      </c>
      <c r="LO482">
        <f>IF(LQ482="0-1",INDEX(Scrape!$M:$M,MATCH('HT 0-1'!KP482,Scrape!$B:$B,0)),"")</f>
        <v/>
      </c>
      <c r="LP482">
        <f>IF(LQ482="0-1",INDEX(Scrape!$N:$N,MATCH('HT 0-1'!KP482,Scrape!$B:$B,0)),"")</f>
        <v/>
      </c>
      <c r="LQ482">
        <f>INDEX(Scrape!$O:$O,MATCH('HT 0-1'!KP482,Scrape!$B:$B,0))</f>
        <v/>
      </c>
      <c r="LR482">
        <f>(1/LJ482)+(1/LI482)+(1/LH482)</f>
        <v/>
      </c>
      <c r="LS482">
        <f>(1/LG482)+(1/LF482)+(1/LE482)</f>
        <v/>
      </c>
      <c r="LT482" s="8">
        <f>IF(INDEX(#REF!,MATCH(KQ482,#REF!,0))=INDEX(#REF!,MATCH(KQ482,#REF!,0)),INDEX(#REF!,MATCH(KQ482,#REF!,0)),"ERROR")</f>
        <v/>
      </c>
      <c r="LU482" s="4">
        <f>IF(KR482="G",2,IF(KR482="R",0.5,IF(KR482="A",1)))</f>
        <v/>
      </c>
      <c r="LV482" s="4">
        <f>IF(KS482="G",0.5,IF(KS482="R",2,IF(KS482="A",1)))</f>
        <v/>
      </c>
      <c r="LW482" s="4">
        <f>IF(KT482="G",2,IF(KT482="R",0.5,IF(KT482="A",1)))</f>
        <v/>
      </c>
      <c r="LX482" s="4">
        <f>IF(KU482="G",0.5,IF(KU482="R",2,IF(KU482="A",1)))</f>
        <v/>
      </c>
      <c r="LY482" s="7">
        <f>(LK482*(LU482+LX482)+(LL482*(LU482+LX482)))</f>
        <v/>
      </c>
      <c r="LZ482" s="7">
        <f>(LN482*(LV482+LW482)+(LO482*(LV482+LW482)))</f>
        <v/>
      </c>
      <c r="MA482" s="11">
        <f>LY482-LZ482</f>
        <v/>
      </c>
      <c r="MB482" s="5">
        <f>MA482+2</f>
        <v/>
      </c>
      <c r="MC482" s="6">
        <f>MA482-2</f>
        <v/>
      </c>
      <c r="MD482" s="4">
        <f>LE482</f>
        <v/>
      </c>
      <c r="ME482" s="9">
        <f>IF(MD482=0,1000,MD482+0.75)</f>
        <v/>
      </c>
      <c r="MF482" s="10">
        <f>IF(MD482=0,0,MD482-0.75)</f>
        <v/>
      </c>
      <c r="MG482" s="4">
        <f>((LM482*(LU482+LX482))-((LP482*(LV482+LW482))))</f>
        <v/>
      </c>
      <c r="MH482" s="9">
        <f>MG482*1.2</f>
        <v/>
      </c>
      <c r="MI482" s="10">
        <f>MG482*0.8</f>
        <v/>
      </c>
      <c r="MJ482">
        <f>IFERROR(NX482,"")</f>
        <v/>
      </c>
      <c r="MK482">
        <f>IFERROR(NY482,"")</f>
        <v/>
      </c>
      <c r="ML482">
        <f>IFERROR(NZ482,"")</f>
        <v/>
      </c>
      <c r="MM482">
        <f>IFERROR(OA482,"")</f>
        <v/>
      </c>
      <c r="MN482">
        <f>IFERROR(OB482,"")</f>
        <v/>
      </c>
      <c r="MO482">
        <f>IFERROR(OC482,"")</f>
        <v/>
      </c>
      <c r="MP482" s="1">
        <f>COUNTIFS(#REF!,LT482,#REF!,1,#REF!,"&gt;="&amp;MC482,#REF!,"&lt;="&amp;MB482,#REF!,"&lt;="&amp;ME482,#REF!,"&gt;="&amp;MF482,#REF!,"="&amp;KV482,#REF!,"="&amp;KX482)</f>
        <v/>
      </c>
      <c r="MQ482" s="1">
        <f>COUNTIFS(#REF!,LT482,#REF!,0,#REF!,"&gt;="&amp;MC482,#REF!,"&lt;="&amp;MB482,#REF!,"&lt;="&amp;ME482,#REF!,"&gt;="&amp;MF482,#REF!,"="&amp;KV482,#REF!,"="&amp;KX482)</f>
        <v/>
      </c>
      <c r="MR482" s="1">
        <f>COUNTIFS(#REF!,LT482,#REF!,1,#REF!,"&gt;="&amp;MC482,#REF!,"&lt;="&amp;MB482,#REF!,"&lt;="&amp;ME482,#REF!,"&gt;="&amp;MF482,#REF!,"="&amp;KW482,#REF!,"="&amp;KY482)</f>
        <v/>
      </c>
      <c r="MS482" s="1">
        <f>COUNTIFS(#REF!,LT482,#REF!,0,#REF!,"&gt;="&amp;MC482,#REF!,"&lt;="&amp;MB482,#REF!,"&lt;="&amp;ME482,#REF!,"&gt;="&amp;MF482,#REF!,"="&amp;KW482,#REF!,"="&amp;KY482)</f>
        <v/>
      </c>
      <c r="MT482" s="1">
        <f>COUNTIFS(#REF!,LT482,#REF!,1,#REF!,"&gt;="&amp;MI482,#REF!,"&lt;="&amp;MH482,#REF!,"&lt;="&amp;ME482,#REF!,"&gt;="&amp;MF482)</f>
        <v/>
      </c>
      <c r="MU482" s="1">
        <f>COUNTIFS(#REF!,LT482,#REF!,0,#REF!,"&gt;="&amp;MI482,#REF!,"&lt;="&amp;MH482,#REF!,"&lt;="&amp;ME482,#REF!,"&gt;="&amp;MF482)</f>
        <v/>
      </c>
      <c r="MV482" s="1">
        <f>COUNTIFS(#REF!,LT482,#REF!,1,#REF!,"&gt;="&amp;MI482,#REF!,"&lt;="&amp;MH482,#REF!,"="&amp;KZ482,#REF!,"="&amp;LA482,#REF!,"&lt;="&amp;ME482,#REF!,"&gt;="&amp;MF482)</f>
        <v/>
      </c>
      <c r="MW482" s="1">
        <f>COUNTIFS(#REF!,LT482,#REF!,0,#REF!,"&gt;="&amp;MI482,#REF!,"&lt;="&amp;MH482,#REF!,"="&amp;KZ482,#REF!,"="&amp;LA482,#REF!,"&lt;="&amp;ME482,#REF!,"&gt;="&amp;MF482)</f>
        <v/>
      </c>
      <c r="MX482" s="1">
        <f>COUNTIFS(#REF!,LT482,#REF!,1,#REF!,"&gt;="&amp;MC482,#REF!,"&lt;="&amp;MB482,#REF!,"&lt;="&amp;ME482,#REF!,"&gt;="&amp;MF482)</f>
        <v/>
      </c>
      <c r="MY482" s="1">
        <f>COUNTIFS(#REF!,LT482,#REF!,0,#REF!,"&gt;="&amp;MC482,#REF!,"&lt;="&amp;MB482,#REF!,"&lt;="&amp;ME482,#REF!,"&gt;="&amp;MF482)</f>
        <v/>
      </c>
      <c r="MZ482" s="1">
        <f>COUNTIFS(#REF!,LT482,#REF!,1,#REF!,"&lt;="&amp;ME482,#REF!,"&gt;="&amp;MF482,#REF!,"="&amp;KV482,#REF!,"="&amp;KX482)</f>
        <v/>
      </c>
      <c r="NA482" s="1">
        <f>COUNTIFS(#REF!,LT482,#REF!,0,#REF!,"&lt;="&amp;ME482,#REF!,"&gt;="&amp;MF482,#REF!,"="&amp;KV482,#REF!,"="&amp;KX482)</f>
        <v/>
      </c>
      <c r="NB482" s="1">
        <f>COUNTIFS(#REF!,LT482,#REF!,1,#REF!,"&lt;="&amp;ME482,#REF!,"&gt;="&amp;MF482,#REF!,"="&amp;KW482,#REF!,"="&amp;KY482)</f>
        <v/>
      </c>
      <c r="NC482" s="1">
        <f>COUNTIFS(#REF!,LT482,#REF!,0,#REF!,"&lt;="&amp;ME482,#REF!,"&gt;="&amp;MF482,#REF!,"="&amp;KW482,#REF!,"="&amp;KY482)</f>
        <v/>
      </c>
      <c r="ND482" s="1">
        <f>MP482+MR482+MT482+MV482+MX482+MZ482+NB482</f>
        <v/>
      </c>
      <c r="NE482" s="1">
        <f>MQ482+MS482+MU482+MW482+MY482+NA482+NC482</f>
        <v/>
      </c>
      <c r="NF482" s="1">
        <f>ND482+NE482</f>
        <v/>
      </c>
      <c r="NG482" s="33">
        <f>ND482/(ND482+NE482)</f>
        <v/>
      </c>
      <c r="NH482" s="3">
        <f>1/NG482</f>
        <v/>
      </c>
      <c r="NI482" s="1">
        <f>LI482</f>
        <v/>
      </c>
      <c r="NJ482" s="79">
        <f>((1-NG482)*(1/(NI482-1))*0.98-(NG482*1))</f>
        <v/>
      </c>
      <c r="NK482" s="34">
        <f>IF(LR482&lt;0.9,0,IF(AND(LR482&gt;1.1),0,1))</f>
        <v/>
      </c>
      <c r="NL482" s="34">
        <f>IF(LS482&lt;0.9,0,IF(AND(LS482&gt;1.1),0,1))</f>
        <v/>
      </c>
      <c r="NM482" s="32">
        <f>IF(NF482&gt;99,1,0)</f>
        <v/>
      </c>
      <c r="NN482" s="32">
        <f>IF(NJ482&gt;0.0799,1,0)</f>
        <v/>
      </c>
      <c r="NO482" s="32">
        <f>IF(NJ482&gt;NQ482,1,0)</f>
        <v/>
      </c>
      <c r="NP482" s="32">
        <f>NM482+NN482+NO482+NK482+NL482</f>
        <v/>
      </c>
      <c r="NQ482" s="79">
        <f>(((100*NG482)*(NI482-1)*0.98)-((1-NG482)*100))/100</f>
        <v/>
      </c>
      <c r="NR482" s="34">
        <f>IF(LR482&lt;0.9,0,IF(AND(LR482&gt;1.1),0,1))</f>
        <v/>
      </c>
      <c r="NS482" s="34">
        <f>IF(LS482&lt;0.9,0,IF(AND(LS482&gt;1.1),0,1))</f>
        <v/>
      </c>
      <c r="NT482" s="32">
        <f>IF(NF482&gt;99,1,0)</f>
        <v/>
      </c>
      <c r="NU482" s="32">
        <f>IF(NQ482&gt;0.0799,1,0)</f>
        <v/>
      </c>
      <c r="NV482" s="32">
        <f>IF(NQ482&gt;NJ482,1,0)</f>
        <v/>
      </c>
      <c r="NW482" s="32">
        <f>NT482+NU482+NV482+NR482+NS482</f>
        <v/>
      </c>
      <c r="NX482">
        <f>IF(NP482=5,"LayAway0-1",IF(AND(NW482=5),"BackAway0-1",""))</f>
        <v/>
      </c>
      <c r="NY482">
        <f>IF(NP482=5,KO482,IF(AND(NW482=5),KO482,""))</f>
        <v/>
      </c>
      <c r="NZ482">
        <f>IF(NP482=5,"Match Odds",IF(AND(NW482=5),"Match Odds",""))</f>
        <v/>
      </c>
      <c r="OA482">
        <f>IF(NP482=5,KP482,IF(AND(NW482=5),KP482,""))</f>
        <v/>
      </c>
      <c r="OB482">
        <f>IF(NP482=5,"MATCH_ODDS",IF(AND(NW482=5),"MATCH_ODDS",""))</f>
        <v/>
      </c>
      <c r="OC482">
        <f>IF(NP482=5,"LAY",IF(AND(NW482=5),"BACK",""))</f>
        <v/>
      </c>
    </row>
    <row r="483" ht="16.5" customHeight="1" thickBot="1" thickTop="1">
      <c r="A483" s="2" t="n"/>
      <c r="KN483" s="1">
        <f>IF(INDEX(#REF!,MATCH('HT 0-1'!D483,#REF!,0))=INDEX(#REF!,MATCH('HT 0-1'!D483,#REF!,0)),INDEX(#REF!,MATCH('HT 0-1'!D483,#REF!,0)),"ERROR")</f>
        <v/>
      </c>
      <c r="KO483" s="1">
        <f>IF(INDEX(#REF!,MATCH('HT 0-1'!E483,#REF!,0))=INDEX(#REF!,MATCH('HT 0-1'!E483,#REF!,0)),INDEX(#REF!,MATCH('HT 0-1'!E483,#REF!,0)),"ERROR")</f>
        <v/>
      </c>
      <c r="KP483" s="1">
        <f>KN483&amp;" v "&amp;KO483</f>
        <v/>
      </c>
      <c r="KQ483">
        <f>B483&amp;"_"&amp;C483</f>
        <v/>
      </c>
      <c r="KR483" s="1">
        <f>IF((HW483/KK483)&lt;0.335,"G",IF((HW483/KK483)&gt;0.67,"R","A"))</f>
        <v/>
      </c>
      <c r="KS483" s="1">
        <f>IF((HX483/KK483)&lt;0.335,"G",IF((HX483/KK483)&gt;0.67,"R","A"))</f>
        <v/>
      </c>
      <c r="KT483" s="1">
        <f>IF((IH483/KK483)&lt;0.335,"G",IF((IH483/KK483)&gt;0.67,"R","A"))</f>
        <v/>
      </c>
      <c r="KU483" s="1">
        <f>IF((II483/KK483)&lt;0.335,"G",IF((II483/KK483)&gt;0.67,"R","A"))</f>
        <v/>
      </c>
      <c r="KV483" s="1">
        <f>IF((HZ483/KK483)&lt;0.335,"G",IF((HZ483/KK483)&gt;0.67,"R","A"))</f>
        <v/>
      </c>
      <c r="KW483" s="1">
        <f>IF((HY483/KK483)&lt;0.335,"G",IF((HY483/KK483)&gt;0.67,"R","A"))</f>
        <v/>
      </c>
      <c r="KX483" s="1">
        <f>IF((IK483/KK483)&lt;0.335,"G",IF((IK483/KK483)&gt;0.67,"R","A"))</f>
        <v/>
      </c>
      <c r="KY483" s="1">
        <f>IF((IJ483/KK483)&lt;0.335,"G",IF((IJ483/KK483)&gt;0.67,"R","A"))</f>
        <v/>
      </c>
      <c r="KZ483" s="1">
        <f>IF((HQ483/KK483)&lt;0.335,"G",IF((HQ483/KK483)&gt;0.67,"R","A"))</f>
        <v/>
      </c>
      <c r="LA483" s="1">
        <f>IF((IB483/KK483)&lt;0.335,"G",IF((IB483/KK483)&gt;0.67,"R","A"))</f>
        <v/>
      </c>
      <c r="LB483">
        <f>IF(LQ483="0-1",INDEX(Scrape!#REF!,MATCH('HT 0-1'!KP483,Scrape!$B:$B,0)),"")</f>
        <v/>
      </c>
      <c r="LC483">
        <f>IF(LQ483="0-1",INDEX(Scrape!$A:$A,MATCH('HT 0-1'!KP483,Scrape!$B:$B,0)),"")</f>
        <v/>
      </c>
      <c r="LD483">
        <f>IF(LQ483="0-1",INDEX(Scrape!$B:$B,MATCH('HT 0-1'!KP483,Scrape!$B:$B,0)),"")</f>
        <v/>
      </c>
      <c r="LE483">
        <f>IF(LQ483="0-1",INDEX(Scrape!$C:$C,MATCH('HT 0-1'!KP483,Scrape!$B:$B,0)),"")</f>
        <v/>
      </c>
      <c r="LF483">
        <f>IF(LQ483="0-1",INDEX(Scrape!$D:$D,MATCH('HT 0-1'!KP483,Scrape!$B:$B,0)),"")</f>
        <v/>
      </c>
      <c r="LG483">
        <f>IF(LQ483="0-1",INDEX(Scrape!$E:$E,MATCH('HT 0-1'!KP483,Scrape!$B:$B,0)),"")</f>
        <v/>
      </c>
      <c r="LH483">
        <f>IF(LQ483="0-1",INDEX(Scrape!$F:$F,MATCH('HT 0-1'!KP483,Scrape!$B:$B,0)),"")</f>
        <v/>
      </c>
      <c r="LI483">
        <f>IF(LQ483="0-1",INDEX(Scrape!$G:$G,MATCH('HT 0-1'!KP483,Scrape!$B:$B,0)),"")</f>
        <v/>
      </c>
      <c r="LJ483">
        <f>IF(LQ483="0-1",INDEX(Scrape!$H:$H,MATCH('HT 0-1'!KP483,Scrape!$B:$B,0)),"")</f>
        <v/>
      </c>
      <c r="LK483">
        <f>IF(LQ483="0-1",INDEX(Scrape!$I:$I,MATCH('HT 0-1'!KP483,Scrape!$B:$B,0)),"")</f>
        <v/>
      </c>
      <c r="LL483">
        <f>IF(LQ483="0-1",INDEX(Scrape!$J:$J,MATCH('HT 0-1'!KP483,Scrape!$B:$B,0)),"")</f>
        <v/>
      </c>
      <c r="LM483">
        <f>IF(LQ483="0-1",INDEX(Scrape!$K:$K,MATCH('HT 0-1'!KP483,Scrape!$B:$B,0)),"")</f>
        <v/>
      </c>
      <c r="LN483">
        <f>IF(LQ483="0-1",INDEX(Scrape!$L:$L,MATCH('HT 0-1'!KP483,Scrape!$B:$B,0)),"")</f>
        <v/>
      </c>
      <c r="LO483">
        <f>IF(LQ483="0-1",INDEX(Scrape!$M:$M,MATCH('HT 0-1'!KP483,Scrape!$B:$B,0)),"")</f>
        <v/>
      </c>
      <c r="LP483">
        <f>IF(LQ483="0-1",INDEX(Scrape!$N:$N,MATCH('HT 0-1'!KP483,Scrape!$B:$B,0)),"")</f>
        <v/>
      </c>
      <c r="LQ483">
        <f>INDEX(Scrape!$O:$O,MATCH('HT 0-1'!KP483,Scrape!$B:$B,0))</f>
        <v/>
      </c>
      <c r="LR483">
        <f>(1/LJ483)+(1/LI483)+(1/LH483)</f>
        <v/>
      </c>
      <c r="LS483">
        <f>(1/LG483)+(1/LF483)+(1/LE483)</f>
        <v/>
      </c>
      <c r="LT483" s="8">
        <f>IF(INDEX(#REF!,MATCH(KQ483,#REF!,0))=INDEX(#REF!,MATCH(KQ483,#REF!,0)),INDEX(#REF!,MATCH(KQ483,#REF!,0)),"ERROR")</f>
        <v/>
      </c>
      <c r="LU483" s="4">
        <f>IF(KR483="G",2,IF(KR483="R",0.5,IF(KR483="A",1)))</f>
        <v/>
      </c>
      <c r="LV483" s="4">
        <f>IF(KS483="G",0.5,IF(KS483="R",2,IF(KS483="A",1)))</f>
        <v/>
      </c>
      <c r="LW483" s="4">
        <f>IF(KT483="G",2,IF(KT483="R",0.5,IF(KT483="A",1)))</f>
        <v/>
      </c>
      <c r="LX483" s="4">
        <f>IF(KU483="G",0.5,IF(KU483="R",2,IF(KU483="A",1)))</f>
        <v/>
      </c>
      <c r="LY483" s="7">
        <f>(LK483*(LU483+LX483)+(LL483*(LU483+LX483)))</f>
        <v/>
      </c>
      <c r="LZ483" s="7">
        <f>(LN483*(LV483+LW483)+(LO483*(LV483+LW483)))</f>
        <v/>
      </c>
      <c r="MA483" s="11">
        <f>LY483-LZ483</f>
        <v/>
      </c>
      <c r="MB483" s="5">
        <f>MA483+2</f>
        <v/>
      </c>
      <c r="MC483" s="6">
        <f>MA483-2</f>
        <v/>
      </c>
      <c r="MD483" s="4">
        <f>LE483</f>
        <v/>
      </c>
      <c r="ME483" s="9">
        <f>IF(MD483=0,1000,MD483+0.75)</f>
        <v/>
      </c>
      <c r="MF483" s="10">
        <f>IF(MD483=0,0,MD483-0.75)</f>
        <v/>
      </c>
      <c r="MG483" s="4">
        <f>((LM483*(LU483+LX483))-((LP483*(LV483+LW483))))</f>
        <v/>
      </c>
      <c r="MH483" s="9">
        <f>MG483*1.2</f>
        <v/>
      </c>
      <c r="MI483" s="10">
        <f>MG483*0.8</f>
        <v/>
      </c>
      <c r="MJ483">
        <f>IFERROR(NX483,"")</f>
        <v/>
      </c>
      <c r="MK483">
        <f>IFERROR(NY483,"")</f>
        <v/>
      </c>
      <c r="ML483">
        <f>IFERROR(NZ483,"")</f>
        <v/>
      </c>
      <c r="MM483">
        <f>IFERROR(OA483,"")</f>
        <v/>
      </c>
      <c r="MN483">
        <f>IFERROR(OB483,"")</f>
        <v/>
      </c>
      <c r="MO483">
        <f>IFERROR(OC483,"")</f>
        <v/>
      </c>
      <c r="MP483" s="1">
        <f>COUNTIFS(#REF!,LT483,#REF!,1,#REF!,"&gt;="&amp;MC483,#REF!,"&lt;="&amp;MB483,#REF!,"&lt;="&amp;ME483,#REF!,"&gt;="&amp;MF483,#REF!,"="&amp;KV483,#REF!,"="&amp;KX483)</f>
        <v/>
      </c>
      <c r="MQ483" s="1">
        <f>COUNTIFS(#REF!,LT483,#REF!,0,#REF!,"&gt;="&amp;MC483,#REF!,"&lt;="&amp;MB483,#REF!,"&lt;="&amp;ME483,#REF!,"&gt;="&amp;MF483,#REF!,"="&amp;KV483,#REF!,"="&amp;KX483)</f>
        <v/>
      </c>
      <c r="MR483" s="1">
        <f>COUNTIFS(#REF!,LT483,#REF!,1,#REF!,"&gt;="&amp;MC483,#REF!,"&lt;="&amp;MB483,#REF!,"&lt;="&amp;ME483,#REF!,"&gt;="&amp;MF483,#REF!,"="&amp;KW483,#REF!,"="&amp;KY483)</f>
        <v/>
      </c>
      <c r="MS483" s="1">
        <f>COUNTIFS(#REF!,LT483,#REF!,0,#REF!,"&gt;="&amp;MC483,#REF!,"&lt;="&amp;MB483,#REF!,"&lt;="&amp;ME483,#REF!,"&gt;="&amp;MF483,#REF!,"="&amp;KW483,#REF!,"="&amp;KY483)</f>
        <v/>
      </c>
      <c r="MT483" s="1">
        <f>COUNTIFS(#REF!,LT483,#REF!,1,#REF!,"&gt;="&amp;MI483,#REF!,"&lt;="&amp;MH483,#REF!,"&lt;="&amp;ME483,#REF!,"&gt;="&amp;MF483)</f>
        <v/>
      </c>
      <c r="MU483" s="1">
        <f>COUNTIFS(#REF!,LT483,#REF!,0,#REF!,"&gt;="&amp;MI483,#REF!,"&lt;="&amp;MH483,#REF!,"&lt;="&amp;ME483,#REF!,"&gt;="&amp;MF483)</f>
        <v/>
      </c>
      <c r="MV483" s="1">
        <f>COUNTIFS(#REF!,LT483,#REF!,1,#REF!,"&gt;="&amp;MI483,#REF!,"&lt;="&amp;MH483,#REF!,"="&amp;KZ483,#REF!,"="&amp;LA483,#REF!,"&lt;="&amp;ME483,#REF!,"&gt;="&amp;MF483)</f>
        <v/>
      </c>
      <c r="MW483" s="1">
        <f>COUNTIFS(#REF!,LT483,#REF!,0,#REF!,"&gt;="&amp;MI483,#REF!,"&lt;="&amp;MH483,#REF!,"="&amp;KZ483,#REF!,"="&amp;LA483,#REF!,"&lt;="&amp;ME483,#REF!,"&gt;="&amp;MF483)</f>
        <v/>
      </c>
      <c r="MX483" s="1">
        <f>COUNTIFS(#REF!,LT483,#REF!,1,#REF!,"&gt;="&amp;MC483,#REF!,"&lt;="&amp;MB483,#REF!,"&lt;="&amp;ME483,#REF!,"&gt;="&amp;MF483)</f>
        <v/>
      </c>
      <c r="MY483" s="1">
        <f>COUNTIFS(#REF!,LT483,#REF!,0,#REF!,"&gt;="&amp;MC483,#REF!,"&lt;="&amp;MB483,#REF!,"&lt;="&amp;ME483,#REF!,"&gt;="&amp;MF483)</f>
        <v/>
      </c>
      <c r="MZ483" s="1">
        <f>COUNTIFS(#REF!,LT483,#REF!,1,#REF!,"&lt;="&amp;ME483,#REF!,"&gt;="&amp;MF483,#REF!,"="&amp;KV483,#REF!,"="&amp;KX483)</f>
        <v/>
      </c>
      <c r="NA483" s="1">
        <f>COUNTIFS(#REF!,LT483,#REF!,0,#REF!,"&lt;="&amp;ME483,#REF!,"&gt;="&amp;MF483,#REF!,"="&amp;KV483,#REF!,"="&amp;KX483)</f>
        <v/>
      </c>
      <c r="NB483" s="1">
        <f>COUNTIFS(#REF!,LT483,#REF!,1,#REF!,"&lt;="&amp;ME483,#REF!,"&gt;="&amp;MF483,#REF!,"="&amp;KW483,#REF!,"="&amp;KY483)</f>
        <v/>
      </c>
      <c r="NC483" s="1">
        <f>COUNTIFS(#REF!,LT483,#REF!,0,#REF!,"&lt;="&amp;ME483,#REF!,"&gt;="&amp;MF483,#REF!,"="&amp;KW483,#REF!,"="&amp;KY483)</f>
        <v/>
      </c>
      <c r="ND483" s="1">
        <f>MP483+MR483+MT483+MV483+MX483+MZ483+NB483</f>
        <v/>
      </c>
      <c r="NE483" s="1">
        <f>MQ483+MS483+MU483+MW483+MY483+NA483+NC483</f>
        <v/>
      </c>
      <c r="NF483" s="1">
        <f>ND483+NE483</f>
        <v/>
      </c>
      <c r="NG483" s="33">
        <f>ND483/(ND483+NE483)</f>
        <v/>
      </c>
      <c r="NH483" s="3">
        <f>1/NG483</f>
        <v/>
      </c>
      <c r="NI483" s="1">
        <f>LI483</f>
        <v/>
      </c>
      <c r="NJ483" s="79">
        <f>((1-NG483)*(1/(NI483-1))*0.98-(NG483*1))</f>
        <v/>
      </c>
      <c r="NK483" s="34">
        <f>IF(LR483&lt;0.9,0,IF(AND(LR483&gt;1.1),0,1))</f>
        <v/>
      </c>
      <c r="NL483" s="34">
        <f>IF(LS483&lt;0.9,0,IF(AND(LS483&gt;1.1),0,1))</f>
        <v/>
      </c>
      <c r="NM483" s="32">
        <f>IF(NF483&gt;99,1,0)</f>
        <v/>
      </c>
      <c r="NN483" s="32">
        <f>IF(NJ483&gt;0.0799,1,0)</f>
        <v/>
      </c>
      <c r="NO483" s="32">
        <f>IF(NJ483&gt;NQ483,1,0)</f>
        <v/>
      </c>
      <c r="NP483" s="32">
        <f>NM483+NN483+NO483+NK483+NL483</f>
        <v/>
      </c>
      <c r="NQ483" s="79">
        <f>(((100*NG483)*(NI483-1)*0.98)-((1-NG483)*100))/100</f>
        <v/>
      </c>
      <c r="NR483" s="34">
        <f>IF(LR483&lt;0.9,0,IF(AND(LR483&gt;1.1),0,1))</f>
        <v/>
      </c>
      <c r="NS483" s="34">
        <f>IF(LS483&lt;0.9,0,IF(AND(LS483&gt;1.1),0,1))</f>
        <v/>
      </c>
      <c r="NT483" s="32">
        <f>IF(NF483&gt;99,1,0)</f>
        <v/>
      </c>
      <c r="NU483" s="32">
        <f>IF(NQ483&gt;0.0799,1,0)</f>
        <v/>
      </c>
      <c r="NV483" s="32">
        <f>IF(NQ483&gt;NJ483,1,0)</f>
        <v/>
      </c>
      <c r="NW483" s="32">
        <f>NT483+NU483+NV483+NR483+NS483</f>
        <v/>
      </c>
      <c r="NX483">
        <f>IF(NP483=5,"LayAway0-1",IF(AND(NW483=5),"BackAway0-1",""))</f>
        <v/>
      </c>
      <c r="NY483">
        <f>IF(NP483=5,KO483,IF(AND(NW483=5),KO483,""))</f>
        <v/>
      </c>
      <c r="NZ483">
        <f>IF(NP483=5,"Match Odds",IF(AND(NW483=5),"Match Odds",""))</f>
        <v/>
      </c>
      <c r="OA483">
        <f>IF(NP483=5,KP483,IF(AND(NW483=5),KP483,""))</f>
        <v/>
      </c>
      <c r="OB483">
        <f>IF(NP483=5,"MATCH_ODDS",IF(AND(NW483=5),"MATCH_ODDS",""))</f>
        <v/>
      </c>
      <c r="OC483">
        <f>IF(NP483=5,"LAY",IF(AND(NW483=5),"BACK",""))</f>
        <v/>
      </c>
    </row>
    <row r="484" ht="16.5" customHeight="1" thickBot="1" thickTop="1">
      <c r="A484" s="2" t="n"/>
      <c r="KN484" s="1">
        <f>IF(INDEX(#REF!,MATCH('HT 0-1'!D484,#REF!,0))=INDEX(#REF!,MATCH('HT 0-1'!D484,#REF!,0)),INDEX(#REF!,MATCH('HT 0-1'!D484,#REF!,0)),"ERROR")</f>
        <v/>
      </c>
      <c r="KO484" s="1">
        <f>IF(INDEX(#REF!,MATCH('HT 0-1'!E484,#REF!,0))=INDEX(#REF!,MATCH('HT 0-1'!E484,#REF!,0)),INDEX(#REF!,MATCH('HT 0-1'!E484,#REF!,0)),"ERROR")</f>
        <v/>
      </c>
      <c r="KP484" s="1">
        <f>KN484&amp;" v "&amp;KO484</f>
        <v/>
      </c>
      <c r="KQ484">
        <f>B484&amp;"_"&amp;C484</f>
        <v/>
      </c>
      <c r="KR484" s="1">
        <f>IF((HW484/KK484)&lt;0.335,"G",IF((HW484/KK484)&gt;0.67,"R","A"))</f>
        <v/>
      </c>
      <c r="KS484" s="1">
        <f>IF((HX484/KK484)&lt;0.335,"G",IF((HX484/KK484)&gt;0.67,"R","A"))</f>
        <v/>
      </c>
      <c r="KT484" s="1">
        <f>IF((IH484/KK484)&lt;0.335,"G",IF((IH484/KK484)&gt;0.67,"R","A"))</f>
        <v/>
      </c>
      <c r="KU484" s="1">
        <f>IF((II484/KK484)&lt;0.335,"G",IF((II484/KK484)&gt;0.67,"R","A"))</f>
        <v/>
      </c>
      <c r="KV484" s="1">
        <f>IF((HZ484/KK484)&lt;0.335,"G",IF((HZ484/KK484)&gt;0.67,"R","A"))</f>
        <v/>
      </c>
      <c r="KW484" s="1">
        <f>IF((HY484/KK484)&lt;0.335,"G",IF((HY484/KK484)&gt;0.67,"R","A"))</f>
        <v/>
      </c>
      <c r="KX484" s="1">
        <f>IF((IK484/KK484)&lt;0.335,"G",IF((IK484/KK484)&gt;0.67,"R","A"))</f>
        <v/>
      </c>
      <c r="KY484" s="1">
        <f>IF((IJ484/KK484)&lt;0.335,"G",IF((IJ484/KK484)&gt;0.67,"R","A"))</f>
        <v/>
      </c>
      <c r="KZ484" s="1">
        <f>IF((HQ484/KK484)&lt;0.335,"G",IF((HQ484/KK484)&gt;0.67,"R","A"))</f>
        <v/>
      </c>
      <c r="LA484" s="1">
        <f>IF((IB484/KK484)&lt;0.335,"G",IF((IB484/KK484)&gt;0.67,"R","A"))</f>
        <v/>
      </c>
      <c r="LB484">
        <f>IF(LQ484="0-1",INDEX(Scrape!#REF!,MATCH('HT 0-1'!KP484,Scrape!$B:$B,0)),"")</f>
        <v/>
      </c>
      <c r="LC484">
        <f>IF(LQ484="0-1",INDEX(Scrape!$A:$A,MATCH('HT 0-1'!KP484,Scrape!$B:$B,0)),"")</f>
        <v/>
      </c>
      <c r="LD484">
        <f>IF(LQ484="0-1",INDEX(Scrape!$B:$B,MATCH('HT 0-1'!KP484,Scrape!$B:$B,0)),"")</f>
        <v/>
      </c>
      <c r="LE484">
        <f>IF(LQ484="0-1",INDEX(Scrape!$C:$C,MATCH('HT 0-1'!KP484,Scrape!$B:$B,0)),"")</f>
        <v/>
      </c>
      <c r="LF484">
        <f>IF(LQ484="0-1",INDEX(Scrape!$D:$D,MATCH('HT 0-1'!KP484,Scrape!$B:$B,0)),"")</f>
        <v/>
      </c>
      <c r="LG484">
        <f>IF(LQ484="0-1",INDEX(Scrape!$E:$E,MATCH('HT 0-1'!KP484,Scrape!$B:$B,0)),"")</f>
        <v/>
      </c>
      <c r="LH484">
        <f>IF(LQ484="0-1",INDEX(Scrape!$F:$F,MATCH('HT 0-1'!KP484,Scrape!$B:$B,0)),"")</f>
        <v/>
      </c>
      <c r="LI484">
        <f>IF(LQ484="0-1",INDEX(Scrape!$G:$G,MATCH('HT 0-1'!KP484,Scrape!$B:$B,0)),"")</f>
        <v/>
      </c>
      <c r="LJ484">
        <f>IF(LQ484="0-1",INDEX(Scrape!$H:$H,MATCH('HT 0-1'!KP484,Scrape!$B:$B,0)),"")</f>
        <v/>
      </c>
      <c r="LK484">
        <f>IF(LQ484="0-1",INDEX(Scrape!$I:$I,MATCH('HT 0-1'!KP484,Scrape!$B:$B,0)),"")</f>
        <v/>
      </c>
      <c r="LL484">
        <f>IF(LQ484="0-1",INDEX(Scrape!$J:$J,MATCH('HT 0-1'!KP484,Scrape!$B:$B,0)),"")</f>
        <v/>
      </c>
      <c r="LM484">
        <f>IF(LQ484="0-1",INDEX(Scrape!$K:$K,MATCH('HT 0-1'!KP484,Scrape!$B:$B,0)),"")</f>
        <v/>
      </c>
      <c r="LN484">
        <f>IF(LQ484="0-1",INDEX(Scrape!$L:$L,MATCH('HT 0-1'!KP484,Scrape!$B:$B,0)),"")</f>
        <v/>
      </c>
      <c r="LO484">
        <f>IF(LQ484="0-1",INDEX(Scrape!$M:$M,MATCH('HT 0-1'!KP484,Scrape!$B:$B,0)),"")</f>
        <v/>
      </c>
      <c r="LP484">
        <f>IF(LQ484="0-1",INDEX(Scrape!$N:$N,MATCH('HT 0-1'!KP484,Scrape!$B:$B,0)),"")</f>
        <v/>
      </c>
      <c r="LQ484">
        <f>INDEX(Scrape!$O:$O,MATCH('HT 0-1'!KP484,Scrape!$B:$B,0))</f>
        <v/>
      </c>
      <c r="LR484">
        <f>(1/LJ484)+(1/LI484)+(1/LH484)</f>
        <v/>
      </c>
      <c r="LS484">
        <f>(1/LG484)+(1/LF484)+(1/LE484)</f>
        <v/>
      </c>
      <c r="LT484" s="8">
        <f>IF(INDEX(#REF!,MATCH(KQ484,#REF!,0))=INDEX(#REF!,MATCH(KQ484,#REF!,0)),INDEX(#REF!,MATCH(KQ484,#REF!,0)),"ERROR")</f>
        <v/>
      </c>
      <c r="LU484" s="4">
        <f>IF(KR484="G",2,IF(KR484="R",0.5,IF(KR484="A",1)))</f>
        <v/>
      </c>
      <c r="LV484" s="4">
        <f>IF(KS484="G",0.5,IF(KS484="R",2,IF(KS484="A",1)))</f>
        <v/>
      </c>
      <c r="LW484" s="4">
        <f>IF(KT484="G",2,IF(KT484="R",0.5,IF(KT484="A",1)))</f>
        <v/>
      </c>
      <c r="LX484" s="4">
        <f>IF(KU484="G",0.5,IF(KU484="R",2,IF(KU484="A",1)))</f>
        <v/>
      </c>
      <c r="LY484" s="7">
        <f>(LK484*(LU484+LX484)+(LL484*(LU484+LX484)))</f>
        <v/>
      </c>
      <c r="LZ484" s="7">
        <f>(LN484*(LV484+LW484)+(LO484*(LV484+LW484)))</f>
        <v/>
      </c>
      <c r="MA484" s="11">
        <f>LY484-LZ484</f>
        <v/>
      </c>
      <c r="MB484" s="5">
        <f>MA484+2</f>
        <v/>
      </c>
      <c r="MC484" s="6">
        <f>MA484-2</f>
        <v/>
      </c>
      <c r="MD484" s="4">
        <f>LE484</f>
        <v/>
      </c>
      <c r="ME484" s="9">
        <f>IF(MD484=0,1000,MD484+0.75)</f>
        <v/>
      </c>
      <c r="MF484" s="10">
        <f>IF(MD484=0,0,MD484-0.75)</f>
        <v/>
      </c>
      <c r="MG484" s="4">
        <f>((LM484*(LU484+LX484))-((LP484*(LV484+LW484))))</f>
        <v/>
      </c>
      <c r="MH484" s="9">
        <f>MG484*1.2</f>
        <v/>
      </c>
      <c r="MI484" s="10">
        <f>MG484*0.8</f>
        <v/>
      </c>
      <c r="MJ484">
        <f>IFERROR(NX484,"")</f>
        <v/>
      </c>
      <c r="MK484">
        <f>IFERROR(NY484,"")</f>
        <v/>
      </c>
      <c r="ML484">
        <f>IFERROR(NZ484,"")</f>
        <v/>
      </c>
      <c r="MM484">
        <f>IFERROR(OA484,"")</f>
        <v/>
      </c>
      <c r="MN484">
        <f>IFERROR(OB484,"")</f>
        <v/>
      </c>
      <c r="MO484">
        <f>IFERROR(OC484,"")</f>
        <v/>
      </c>
      <c r="MP484" s="1">
        <f>COUNTIFS(#REF!,LT484,#REF!,1,#REF!,"&gt;="&amp;MC484,#REF!,"&lt;="&amp;MB484,#REF!,"&lt;="&amp;ME484,#REF!,"&gt;="&amp;MF484,#REF!,"="&amp;KV484,#REF!,"="&amp;KX484)</f>
        <v/>
      </c>
      <c r="MQ484" s="1">
        <f>COUNTIFS(#REF!,LT484,#REF!,0,#REF!,"&gt;="&amp;MC484,#REF!,"&lt;="&amp;MB484,#REF!,"&lt;="&amp;ME484,#REF!,"&gt;="&amp;MF484,#REF!,"="&amp;KV484,#REF!,"="&amp;KX484)</f>
        <v/>
      </c>
      <c r="MR484" s="1">
        <f>COUNTIFS(#REF!,LT484,#REF!,1,#REF!,"&gt;="&amp;MC484,#REF!,"&lt;="&amp;MB484,#REF!,"&lt;="&amp;ME484,#REF!,"&gt;="&amp;MF484,#REF!,"="&amp;KW484,#REF!,"="&amp;KY484)</f>
        <v/>
      </c>
      <c r="MS484" s="1">
        <f>COUNTIFS(#REF!,LT484,#REF!,0,#REF!,"&gt;="&amp;MC484,#REF!,"&lt;="&amp;MB484,#REF!,"&lt;="&amp;ME484,#REF!,"&gt;="&amp;MF484,#REF!,"="&amp;KW484,#REF!,"="&amp;KY484)</f>
        <v/>
      </c>
      <c r="MT484" s="1">
        <f>COUNTIFS(#REF!,LT484,#REF!,1,#REF!,"&gt;="&amp;MI484,#REF!,"&lt;="&amp;MH484,#REF!,"&lt;="&amp;ME484,#REF!,"&gt;="&amp;MF484)</f>
        <v/>
      </c>
      <c r="MU484" s="1">
        <f>COUNTIFS(#REF!,LT484,#REF!,0,#REF!,"&gt;="&amp;MI484,#REF!,"&lt;="&amp;MH484,#REF!,"&lt;="&amp;ME484,#REF!,"&gt;="&amp;MF484)</f>
        <v/>
      </c>
      <c r="MV484" s="1">
        <f>COUNTIFS(#REF!,LT484,#REF!,1,#REF!,"&gt;="&amp;MI484,#REF!,"&lt;="&amp;MH484,#REF!,"="&amp;KZ484,#REF!,"="&amp;LA484,#REF!,"&lt;="&amp;ME484,#REF!,"&gt;="&amp;MF484)</f>
        <v/>
      </c>
      <c r="MW484" s="1">
        <f>COUNTIFS(#REF!,LT484,#REF!,0,#REF!,"&gt;="&amp;MI484,#REF!,"&lt;="&amp;MH484,#REF!,"="&amp;KZ484,#REF!,"="&amp;LA484,#REF!,"&lt;="&amp;ME484,#REF!,"&gt;="&amp;MF484)</f>
        <v/>
      </c>
      <c r="MX484" s="1">
        <f>COUNTIFS(#REF!,LT484,#REF!,1,#REF!,"&gt;="&amp;MC484,#REF!,"&lt;="&amp;MB484,#REF!,"&lt;="&amp;ME484,#REF!,"&gt;="&amp;MF484)</f>
        <v/>
      </c>
      <c r="MY484" s="1">
        <f>COUNTIFS(#REF!,LT484,#REF!,0,#REF!,"&gt;="&amp;MC484,#REF!,"&lt;="&amp;MB484,#REF!,"&lt;="&amp;ME484,#REF!,"&gt;="&amp;MF484)</f>
        <v/>
      </c>
      <c r="MZ484" s="1">
        <f>COUNTIFS(#REF!,LT484,#REF!,1,#REF!,"&lt;="&amp;ME484,#REF!,"&gt;="&amp;MF484,#REF!,"="&amp;KV484,#REF!,"="&amp;KX484)</f>
        <v/>
      </c>
      <c r="NA484" s="1">
        <f>COUNTIFS(#REF!,LT484,#REF!,0,#REF!,"&lt;="&amp;ME484,#REF!,"&gt;="&amp;MF484,#REF!,"="&amp;KV484,#REF!,"="&amp;KX484)</f>
        <v/>
      </c>
      <c r="NB484" s="1">
        <f>COUNTIFS(#REF!,LT484,#REF!,1,#REF!,"&lt;="&amp;ME484,#REF!,"&gt;="&amp;MF484,#REF!,"="&amp;KW484,#REF!,"="&amp;KY484)</f>
        <v/>
      </c>
      <c r="NC484" s="1">
        <f>COUNTIFS(#REF!,LT484,#REF!,0,#REF!,"&lt;="&amp;ME484,#REF!,"&gt;="&amp;MF484,#REF!,"="&amp;KW484,#REF!,"="&amp;KY484)</f>
        <v/>
      </c>
      <c r="ND484" s="1">
        <f>MP484+MR484+MT484+MV484+MX484+MZ484+NB484</f>
        <v/>
      </c>
      <c r="NE484" s="1">
        <f>MQ484+MS484+MU484+MW484+MY484+NA484+NC484</f>
        <v/>
      </c>
      <c r="NF484" s="1">
        <f>ND484+NE484</f>
        <v/>
      </c>
      <c r="NG484" s="33">
        <f>ND484/(ND484+NE484)</f>
        <v/>
      </c>
      <c r="NH484" s="3">
        <f>1/NG484</f>
        <v/>
      </c>
      <c r="NI484" s="1">
        <f>LI484</f>
        <v/>
      </c>
      <c r="NJ484" s="79">
        <f>((1-NG484)*(1/(NI484-1))*0.98-(NG484*1))</f>
        <v/>
      </c>
      <c r="NK484" s="34">
        <f>IF(LR484&lt;0.9,0,IF(AND(LR484&gt;1.1),0,1))</f>
        <v/>
      </c>
      <c r="NL484" s="34">
        <f>IF(LS484&lt;0.9,0,IF(AND(LS484&gt;1.1),0,1))</f>
        <v/>
      </c>
      <c r="NM484" s="32">
        <f>IF(NF484&gt;99,1,0)</f>
        <v/>
      </c>
      <c r="NN484" s="32">
        <f>IF(NJ484&gt;0.0799,1,0)</f>
        <v/>
      </c>
      <c r="NO484" s="32">
        <f>IF(NJ484&gt;NQ484,1,0)</f>
        <v/>
      </c>
      <c r="NP484" s="32">
        <f>NM484+NN484+NO484+NK484+NL484</f>
        <v/>
      </c>
      <c r="NQ484" s="79">
        <f>(((100*NG484)*(NI484-1)*0.98)-((1-NG484)*100))/100</f>
        <v/>
      </c>
      <c r="NR484" s="34">
        <f>IF(LR484&lt;0.9,0,IF(AND(LR484&gt;1.1),0,1))</f>
        <v/>
      </c>
      <c r="NS484" s="34">
        <f>IF(LS484&lt;0.9,0,IF(AND(LS484&gt;1.1),0,1))</f>
        <v/>
      </c>
      <c r="NT484" s="32">
        <f>IF(NF484&gt;99,1,0)</f>
        <v/>
      </c>
      <c r="NU484" s="32">
        <f>IF(NQ484&gt;0.0799,1,0)</f>
        <v/>
      </c>
      <c r="NV484" s="32">
        <f>IF(NQ484&gt;NJ484,1,0)</f>
        <v/>
      </c>
      <c r="NW484" s="32">
        <f>NT484+NU484+NV484+NR484+NS484</f>
        <v/>
      </c>
      <c r="NX484">
        <f>IF(NP484=5,"LayAway0-1",IF(AND(NW484=5),"BackAway0-1",""))</f>
        <v/>
      </c>
      <c r="NY484">
        <f>IF(NP484=5,KO484,IF(AND(NW484=5),KO484,""))</f>
        <v/>
      </c>
      <c r="NZ484">
        <f>IF(NP484=5,"Match Odds",IF(AND(NW484=5),"Match Odds",""))</f>
        <v/>
      </c>
      <c r="OA484">
        <f>IF(NP484=5,KP484,IF(AND(NW484=5),KP484,""))</f>
        <v/>
      </c>
      <c r="OB484">
        <f>IF(NP484=5,"MATCH_ODDS",IF(AND(NW484=5),"MATCH_ODDS",""))</f>
        <v/>
      </c>
      <c r="OC484">
        <f>IF(NP484=5,"LAY",IF(AND(NW484=5),"BACK",""))</f>
        <v/>
      </c>
    </row>
    <row r="485" ht="16.5" customHeight="1" thickBot="1" thickTop="1">
      <c r="A485" s="2" t="n"/>
      <c r="KN485" s="1">
        <f>IF(INDEX(#REF!,MATCH('HT 0-1'!D485,#REF!,0))=INDEX(#REF!,MATCH('HT 0-1'!D485,#REF!,0)),INDEX(#REF!,MATCH('HT 0-1'!D485,#REF!,0)),"ERROR")</f>
        <v/>
      </c>
      <c r="KO485" s="1">
        <f>IF(INDEX(#REF!,MATCH('HT 0-1'!E485,#REF!,0))=INDEX(#REF!,MATCH('HT 0-1'!E485,#REF!,0)),INDEX(#REF!,MATCH('HT 0-1'!E485,#REF!,0)),"ERROR")</f>
        <v/>
      </c>
      <c r="KP485" s="1">
        <f>KN485&amp;" v "&amp;KO485</f>
        <v/>
      </c>
      <c r="KQ485">
        <f>B485&amp;"_"&amp;C485</f>
        <v/>
      </c>
      <c r="KR485" s="1">
        <f>IF((HW485/KK485)&lt;0.335,"G",IF((HW485/KK485)&gt;0.67,"R","A"))</f>
        <v/>
      </c>
      <c r="KS485" s="1">
        <f>IF((HX485/KK485)&lt;0.335,"G",IF((HX485/KK485)&gt;0.67,"R","A"))</f>
        <v/>
      </c>
      <c r="KT485" s="1">
        <f>IF((IH485/KK485)&lt;0.335,"G",IF((IH485/KK485)&gt;0.67,"R","A"))</f>
        <v/>
      </c>
      <c r="KU485" s="1">
        <f>IF((II485/KK485)&lt;0.335,"G",IF((II485/KK485)&gt;0.67,"R","A"))</f>
        <v/>
      </c>
      <c r="KV485" s="1">
        <f>IF((HZ485/KK485)&lt;0.335,"G",IF((HZ485/KK485)&gt;0.67,"R","A"))</f>
        <v/>
      </c>
      <c r="KW485" s="1">
        <f>IF((HY485/KK485)&lt;0.335,"G",IF((HY485/KK485)&gt;0.67,"R","A"))</f>
        <v/>
      </c>
      <c r="KX485" s="1">
        <f>IF((IK485/KK485)&lt;0.335,"G",IF((IK485/KK485)&gt;0.67,"R","A"))</f>
        <v/>
      </c>
      <c r="KY485" s="1">
        <f>IF((IJ485/KK485)&lt;0.335,"G",IF((IJ485/KK485)&gt;0.67,"R","A"))</f>
        <v/>
      </c>
      <c r="KZ485" s="1">
        <f>IF((HQ485/KK485)&lt;0.335,"G",IF((HQ485/KK485)&gt;0.67,"R","A"))</f>
        <v/>
      </c>
      <c r="LA485" s="1">
        <f>IF((IB485/KK485)&lt;0.335,"G",IF((IB485/KK485)&gt;0.67,"R","A"))</f>
        <v/>
      </c>
      <c r="LB485">
        <f>IF(LQ485="0-1",INDEX(Scrape!#REF!,MATCH('HT 0-1'!KP485,Scrape!$B:$B,0)),"")</f>
        <v/>
      </c>
      <c r="LC485">
        <f>IF(LQ485="0-1",INDEX(Scrape!$A:$A,MATCH('HT 0-1'!KP485,Scrape!$B:$B,0)),"")</f>
        <v/>
      </c>
      <c r="LD485">
        <f>IF(LQ485="0-1",INDEX(Scrape!$B:$B,MATCH('HT 0-1'!KP485,Scrape!$B:$B,0)),"")</f>
        <v/>
      </c>
      <c r="LE485">
        <f>IF(LQ485="0-1",INDEX(Scrape!$C:$C,MATCH('HT 0-1'!KP485,Scrape!$B:$B,0)),"")</f>
        <v/>
      </c>
      <c r="LF485">
        <f>IF(LQ485="0-1",INDEX(Scrape!$D:$D,MATCH('HT 0-1'!KP485,Scrape!$B:$B,0)),"")</f>
        <v/>
      </c>
      <c r="LG485">
        <f>IF(LQ485="0-1",INDEX(Scrape!$E:$E,MATCH('HT 0-1'!KP485,Scrape!$B:$B,0)),"")</f>
        <v/>
      </c>
      <c r="LH485">
        <f>IF(LQ485="0-1",INDEX(Scrape!$F:$F,MATCH('HT 0-1'!KP485,Scrape!$B:$B,0)),"")</f>
        <v/>
      </c>
      <c r="LI485">
        <f>IF(LQ485="0-1",INDEX(Scrape!$G:$G,MATCH('HT 0-1'!KP485,Scrape!$B:$B,0)),"")</f>
        <v/>
      </c>
      <c r="LJ485">
        <f>IF(LQ485="0-1",INDEX(Scrape!$H:$H,MATCH('HT 0-1'!KP485,Scrape!$B:$B,0)),"")</f>
        <v/>
      </c>
      <c r="LK485">
        <f>IF(LQ485="0-1",INDEX(Scrape!$I:$I,MATCH('HT 0-1'!KP485,Scrape!$B:$B,0)),"")</f>
        <v/>
      </c>
      <c r="LL485">
        <f>IF(LQ485="0-1",INDEX(Scrape!$J:$J,MATCH('HT 0-1'!KP485,Scrape!$B:$B,0)),"")</f>
        <v/>
      </c>
      <c r="LM485">
        <f>IF(LQ485="0-1",INDEX(Scrape!$K:$K,MATCH('HT 0-1'!KP485,Scrape!$B:$B,0)),"")</f>
        <v/>
      </c>
      <c r="LN485">
        <f>IF(LQ485="0-1",INDEX(Scrape!$L:$L,MATCH('HT 0-1'!KP485,Scrape!$B:$B,0)),"")</f>
        <v/>
      </c>
      <c r="LO485">
        <f>IF(LQ485="0-1",INDEX(Scrape!$M:$M,MATCH('HT 0-1'!KP485,Scrape!$B:$B,0)),"")</f>
        <v/>
      </c>
      <c r="LP485">
        <f>IF(LQ485="0-1",INDEX(Scrape!$N:$N,MATCH('HT 0-1'!KP485,Scrape!$B:$B,0)),"")</f>
        <v/>
      </c>
      <c r="LQ485">
        <f>INDEX(Scrape!$O:$O,MATCH('HT 0-1'!KP485,Scrape!$B:$B,0))</f>
        <v/>
      </c>
      <c r="LR485">
        <f>(1/LJ485)+(1/LI485)+(1/LH485)</f>
        <v/>
      </c>
      <c r="LS485">
        <f>(1/LG485)+(1/LF485)+(1/LE485)</f>
        <v/>
      </c>
      <c r="LT485" s="8">
        <f>IF(INDEX(#REF!,MATCH(KQ485,#REF!,0))=INDEX(#REF!,MATCH(KQ485,#REF!,0)),INDEX(#REF!,MATCH(KQ485,#REF!,0)),"ERROR")</f>
        <v/>
      </c>
      <c r="LU485" s="4">
        <f>IF(KR485="G",2,IF(KR485="R",0.5,IF(KR485="A",1)))</f>
        <v/>
      </c>
      <c r="LV485" s="4">
        <f>IF(KS485="G",0.5,IF(KS485="R",2,IF(KS485="A",1)))</f>
        <v/>
      </c>
      <c r="LW485" s="4">
        <f>IF(KT485="G",2,IF(KT485="R",0.5,IF(KT485="A",1)))</f>
        <v/>
      </c>
      <c r="LX485" s="4">
        <f>IF(KU485="G",0.5,IF(KU485="R",2,IF(KU485="A",1)))</f>
        <v/>
      </c>
      <c r="LY485" s="7">
        <f>(LK485*(LU485+LX485)+(LL485*(LU485+LX485)))</f>
        <v/>
      </c>
      <c r="LZ485" s="7">
        <f>(LN485*(LV485+LW485)+(LO485*(LV485+LW485)))</f>
        <v/>
      </c>
      <c r="MA485" s="11">
        <f>LY485-LZ485</f>
        <v/>
      </c>
      <c r="MB485" s="5">
        <f>MA485+2</f>
        <v/>
      </c>
      <c r="MC485" s="6">
        <f>MA485-2</f>
        <v/>
      </c>
      <c r="MD485" s="4">
        <f>LE485</f>
        <v/>
      </c>
      <c r="ME485" s="9">
        <f>IF(MD485=0,1000,MD485+0.75)</f>
        <v/>
      </c>
      <c r="MF485" s="10">
        <f>IF(MD485=0,0,MD485-0.75)</f>
        <v/>
      </c>
      <c r="MG485" s="4">
        <f>((LM485*(LU485+LX485))-((LP485*(LV485+LW485))))</f>
        <v/>
      </c>
      <c r="MH485" s="9">
        <f>MG485*1.2</f>
        <v/>
      </c>
      <c r="MI485" s="10">
        <f>MG485*0.8</f>
        <v/>
      </c>
      <c r="MJ485">
        <f>IFERROR(NX485,"")</f>
        <v/>
      </c>
      <c r="MK485">
        <f>IFERROR(NY485,"")</f>
        <v/>
      </c>
      <c r="ML485">
        <f>IFERROR(NZ485,"")</f>
        <v/>
      </c>
      <c r="MM485">
        <f>IFERROR(OA485,"")</f>
        <v/>
      </c>
      <c r="MN485">
        <f>IFERROR(OB485,"")</f>
        <v/>
      </c>
      <c r="MO485">
        <f>IFERROR(OC485,"")</f>
        <v/>
      </c>
      <c r="MP485" s="1">
        <f>COUNTIFS(#REF!,LT485,#REF!,1,#REF!,"&gt;="&amp;MC485,#REF!,"&lt;="&amp;MB485,#REF!,"&lt;="&amp;ME485,#REF!,"&gt;="&amp;MF485,#REF!,"="&amp;KV485,#REF!,"="&amp;KX485)</f>
        <v/>
      </c>
      <c r="MQ485" s="1">
        <f>COUNTIFS(#REF!,LT485,#REF!,0,#REF!,"&gt;="&amp;MC485,#REF!,"&lt;="&amp;MB485,#REF!,"&lt;="&amp;ME485,#REF!,"&gt;="&amp;MF485,#REF!,"="&amp;KV485,#REF!,"="&amp;KX485)</f>
        <v/>
      </c>
      <c r="MR485" s="1">
        <f>COUNTIFS(#REF!,LT485,#REF!,1,#REF!,"&gt;="&amp;MC485,#REF!,"&lt;="&amp;MB485,#REF!,"&lt;="&amp;ME485,#REF!,"&gt;="&amp;MF485,#REF!,"="&amp;KW485,#REF!,"="&amp;KY485)</f>
        <v/>
      </c>
      <c r="MS485" s="1">
        <f>COUNTIFS(#REF!,LT485,#REF!,0,#REF!,"&gt;="&amp;MC485,#REF!,"&lt;="&amp;MB485,#REF!,"&lt;="&amp;ME485,#REF!,"&gt;="&amp;MF485,#REF!,"="&amp;KW485,#REF!,"="&amp;KY485)</f>
        <v/>
      </c>
      <c r="MT485" s="1">
        <f>COUNTIFS(#REF!,LT485,#REF!,1,#REF!,"&gt;="&amp;MI485,#REF!,"&lt;="&amp;MH485,#REF!,"&lt;="&amp;ME485,#REF!,"&gt;="&amp;MF485)</f>
        <v/>
      </c>
      <c r="MU485" s="1">
        <f>COUNTIFS(#REF!,LT485,#REF!,0,#REF!,"&gt;="&amp;MI485,#REF!,"&lt;="&amp;MH485,#REF!,"&lt;="&amp;ME485,#REF!,"&gt;="&amp;MF485)</f>
        <v/>
      </c>
      <c r="MV485" s="1">
        <f>COUNTIFS(#REF!,LT485,#REF!,1,#REF!,"&gt;="&amp;MI485,#REF!,"&lt;="&amp;MH485,#REF!,"="&amp;KZ485,#REF!,"="&amp;LA485,#REF!,"&lt;="&amp;ME485,#REF!,"&gt;="&amp;MF485)</f>
        <v/>
      </c>
      <c r="MW485" s="1">
        <f>COUNTIFS(#REF!,LT485,#REF!,0,#REF!,"&gt;="&amp;MI485,#REF!,"&lt;="&amp;MH485,#REF!,"="&amp;KZ485,#REF!,"="&amp;LA485,#REF!,"&lt;="&amp;ME485,#REF!,"&gt;="&amp;MF485)</f>
        <v/>
      </c>
      <c r="MX485" s="1">
        <f>COUNTIFS(#REF!,LT485,#REF!,1,#REF!,"&gt;="&amp;MC485,#REF!,"&lt;="&amp;MB485,#REF!,"&lt;="&amp;ME485,#REF!,"&gt;="&amp;MF485)</f>
        <v/>
      </c>
      <c r="MY485" s="1">
        <f>COUNTIFS(#REF!,LT485,#REF!,0,#REF!,"&gt;="&amp;MC485,#REF!,"&lt;="&amp;MB485,#REF!,"&lt;="&amp;ME485,#REF!,"&gt;="&amp;MF485)</f>
        <v/>
      </c>
      <c r="MZ485" s="1">
        <f>COUNTIFS(#REF!,LT485,#REF!,1,#REF!,"&lt;="&amp;ME485,#REF!,"&gt;="&amp;MF485,#REF!,"="&amp;KV485,#REF!,"="&amp;KX485)</f>
        <v/>
      </c>
      <c r="NA485" s="1">
        <f>COUNTIFS(#REF!,LT485,#REF!,0,#REF!,"&lt;="&amp;ME485,#REF!,"&gt;="&amp;MF485,#REF!,"="&amp;KV485,#REF!,"="&amp;KX485)</f>
        <v/>
      </c>
      <c r="NB485" s="1">
        <f>COUNTIFS(#REF!,LT485,#REF!,1,#REF!,"&lt;="&amp;ME485,#REF!,"&gt;="&amp;MF485,#REF!,"="&amp;KW485,#REF!,"="&amp;KY485)</f>
        <v/>
      </c>
      <c r="NC485" s="1">
        <f>COUNTIFS(#REF!,LT485,#REF!,0,#REF!,"&lt;="&amp;ME485,#REF!,"&gt;="&amp;MF485,#REF!,"="&amp;KW485,#REF!,"="&amp;KY485)</f>
        <v/>
      </c>
      <c r="ND485" s="1">
        <f>MP485+MR485+MT485+MV485+MX485+MZ485+NB485</f>
        <v/>
      </c>
      <c r="NE485" s="1">
        <f>MQ485+MS485+MU485+MW485+MY485+NA485+NC485</f>
        <v/>
      </c>
      <c r="NF485" s="1">
        <f>ND485+NE485</f>
        <v/>
      </c>
      <c r="NG485" s="33">
        <f>ND485/(ND485+NE485)</f>
        <v/>
      </c>
      <c r="NH485" s="3">
        <f>1/NG485</f>
        <v/>
      </c>
      <c r="NI485" s="1">
        <f>LI485</f>
        <v/>
      </c>
      <c r="NJ485" s="79">
        <f>((1-NG485)*(1/(NI485-1))*0.98-(NG485*1))</f>
        <v/>
      </c>
      <c r="NK485" s="34">
        <f>IF(LR485&lt;0.9,0,IF(AND(LR485&gt;1.1),0,1))</f>
        <v/>
      </c>
      <c r="NL485" s="34">
        <f>IF(LS485&lt;0.9,0,IF(AND(LS485&gt;1.1),0,1))</f>
        <v/>
      </c>
      <c r="NM485" s="32">
        <f>IF(NF485&gt;99,1,0)</f>
        <v/>
      </c>
      <c r="NN485" s="32">
        <f>IF(NJ485&gt;0.0799,1,0)</f>
        <v/>
      </c>
      <c r="NO485" s="32">
        <f>IF(NJ485&gt;NQ485,1,0)</f>
        <v/>
      </c>
      <c r="NP485" s="32">
        <f>NM485+NN485+NO485+NK485+NL485</f>
        <v/>
      </c>
      <c r="NQ485" s="79">
        <f>(((100*NG485)*(NI485-1)*0.98)-((1-NG485)*100))/100</f>
        <v/>
      </c>
      <c r="NR485" s="34">
        <f>IF(LR485&lt;0.9,0,IF(AND(LR485&gt;1.1),0,1))</f>
        <v/>
      </c>
      <c r="NS485" s="34">
        <f>IF(LS485&lt;0.9,0,IF(AND(LS485&gt;1.1),0,1))</f>
        <v/>
      </c>
      <c r="NT485" s="32">
        <f>IF(NF485&gt;99,1,0)</f>
        <v/>
      </c>
      <c r="NU485" s="32">
        <f>IF(NQ485&gt;0.0799,1,0)</f>
        <v/>
      </c>
      <c r="NV485" s="32">
        <f>IF(NQ485&gt;NJ485,1,0)</f>
        <v/>
      </c>
      <c r="NW485" s="32">
        <f>NT485+NU485+NV485+NR485+NS485</f>
        <v/>
      </c>
      <c r="NX485">
        <f>IF(NP485=5,"LayAway0-1",IF(AND(NW485=5),"BackAway0-1",""))</f>
        <v/>
      </c>
      <c r="NY485">
        <f>IF(NP485=5,KO485,IF(AND(NW485=5),KO485,""))</f>
        <v/>
      </c>
      <c r="NZ485">
        <f>IF(NP485=5,"Match Odds",IF(AND(NW485=5),"Match Odds",""))</f>
        <v/>
      </c>
      <c r="OA485">
        <f>IF(NP485=5,KP485,IF(AND(NW485=5),KP485,""))</f>
        <v/>
      </c>
      <c r="OB485">
        <f>IF(NP485=5,"MATCH_ODDS",IF(AND(NW485=5),"MATCH_ODDS",""))</f>
        <v/>
      </c>
      <c r="OC485">
        <f>IF(NP485=5,"LAY",IF(AND(NW485=5),"BACK",""))</f>
        <v/>
      </c>
    </row>
    <row r="486" ht="16.5" customHeight="1" thickBot="1" thickTop="1">
      <c r="A486" s="2" t="n"/>
      <c r="KN486" s="1">
        <f>IF(INDEX(#REF!,MATCH('HT 0-1'!D486,#REF!,0))=INDEX(#REF!,MATCH('HT 0-1'!D486,#REF!,0)),INDEX(#REF!,MATCH('HT 0-1'!D486,#REF!,0)),"ERROR")</f>
        <v/>
      </c>
      <c r="KO486" s="1">
        <f>IF(INDEX(#REF!,MATCH('HT 0-1'!E486,#REF!,0))=INDEX(#REF!,MATCH('HT 0-1'!E486,#REF!,0)),INDEX(#REF!,MATCH('HT 0-1'!E486,#REF!,0)),"ERROR")</f>
        <v/>
      </c>
      <c r="KP486" s="1">
        <f>KN486&amp;" v "&amp;KO486</f>
        <v/>
      </c>
      <c r="KQ486">
        <f>B486&amp;"_"&amp;C486</f>
        <v/>
      </c>
      <c r="KR486" s="1">
        <f>IF((HW486/KK486)&lt;0.335,"G",IF((HW486/KK486)&gt;0.67,"R","A"))</f>
        <v/>
      </c>
      <c r="KS486" s="1">
        <f>IF((HX486/KK486)&lt;0.335,"G",IF((HX486/KK486)&gt;0.67,"R","A"))</f>
        <v/>
      </c>
      <c r="KT486" s="1">
        <f>IF((IH486/KK486)&lt;0.335,"G",IF((IH486/KK486)&gt;0.67,"R","A"))</f>
        <v/>
      </c>
      <c r="KU486" s="1">
        <f>IF((II486/KK486)&lt;0.335,"G",IF((II486/KK486)&gt;0.67,"R","A"))</f>
        <v/>
      </c>
      <c r="KV486" s="1">
        <f>IF((HZ486/KK486)&lt;0.335,"G",IF((HZ486/KK486)&gt;0.67,"R","A"))</f>
        <v/>
      </c>
      <c r="KW486" s="1">
        <f>IF((HY486/KK486)&lt;0.335,"G",IF((HY486/KK486)&gt;0.67,"R","A"))</f>
        <v/>
      </c>
      <c r="KX486" s="1">
        <f>IF((IK486/KK486)&lt;0.335,"G",IF((IK486/KK486)&gt;0.67,"R","A"))</f>
        <v/>
      </c>
      <c r="KY486" s="1">
        <f>IF((IJ486/KK486)&lt;0.335,"G",IF((IJ486/KK486)&gt;0.67,"R","A"))</f>
        <v/>
      </c>
      <c r="KZ486" s="1">
        <f>IF((HQ486/KK486)&lt;0.335,"G",IF((HQ486/KK486)&gt;0.67,"R","A"))</f>
        <v/>
      </c>
      <c r="LA486" s="1">
        <f>IF((IB486/KK486)&lt;0.335,"G",IF((IB486/KK486)&gt;0.67,"R","A"))</f>
        <v/>
      </c>
      <c r="LB486">
        <f>IF(LQ486="0-1",INDEX(Scrape!#REF!,MATCH('HT 0-1'!KP486,Scrape!$B:$B,0)),"")</f>
        <v/>
      </c>
      <c r="LC486">
        <f>IF(LQ486="0-1",INDEX(Scrape!$A:$A,MATCH('HT 0-1'!KP486,Scrape!$B:$B,0)),"")</f>
        <v/>
      </c>
      <c r="LD486">
        <f>IF(LQ486="0-1",INDEX(Scrape!$B:$B,MATCH('HT 0-1'!KP486,Scrape!$B:$B,0)),"")</f>
        <v/>
      </c>
      <c r="LE486">
        <f>IF(LQ486="0-1",INDEX(Scrape!$C:$C,MATCH('HT 0-1'!KP486,Scrape!$B:$B,0)),"")</f>
        <v/>
      </c>
      <c r="LF486">
        <f>IF(LQ486="0-1",INDEX(Scrape!$D:$D,MATCH('HT 0-1'!KP486,Scrape!$B:$B,0)),"")</f>
        <v/>
      </c>
      <c r="LG486">
        <f>IF(LQ486="0-1",INDEX(Scrape!$E:$E,MATCH('HT 0-1'!KP486,Scrape!$B:$B,0)),"")</f>
        <v/>
      </c>
      <c r="LH486">
        <f>IF(LQ486="0-1",INDEX(Scrape!$F:$F,MATCH('HT 0-1'!KP486,Scrape!$B:$B,0)),"")</f>
        <v/>
      </c>
      <c r="LI486">
        <f>IF(LQ486="0-1",INDEX(Scrape!$G:$G,MATCH('HT 0-1'!KP486,Scrape!$B:$B,0)),"")</f>
        <v/>
      </c>
      <c r="LJ486">
        <f>IF(LQ486="0-1",INDEX(Scrape!$H:$H,MATCH('HT 0-1'!KP486,Scrape!$B:$B,0)),"")</f>
        <v/>
      </c>
      <c r="LK486">
        <f>IF(LQ486="0-1",INDEX(Scrape!$I:$I,MATCH('HT 0-1'!KP486,Scrape!$B:$B,0)),"")</f>
        <v/>
      </c>
      <c r="LL486">
        <f>IF(LQ486="0-1",INDEX(Scrape!$J:$J,MATCH('HT 0-1'!KP486,Scrape!$B:$B,0)),"")</f>
        <v/>
      </c>
      <c r="LM486">
        <f>IF(LQ486="0-1",INDEX(Scrape!$K:$K,MATCH('HT 0-1'!KP486,Scrape!$B:$B,0)),"")</f>
        <v/>
      </c>
      <c r="LN486">
        <f>IF(LQ486="0-1",INDEX(Scrape!$L:$L,MATCH('HT 0-1'!KP486,Scrape!$B:$B,0)),"")</f>
        <v/>
      </c>
      <c r="LO486">
        <f>IF(LQ486="0-1",INDEX(Scrape!$M:$M,MATCH('HT 0-1'!KP486,Scrape!$B:$B,0)),"")</f>
        <v/>
      </c>
      <c r="LP486">
        <f>IF(LQ486="0-1",INDEX(Scrape!$N:$N,MATCH('HT 0-1'!KP486,Scrape!$B:$B,0)),"")</f>
        <v/>
      </c>
      <c r="LQ486">
        <f>INDEX(Scrape!$O:$O,MATCH('HT 0-1'!KP486,Scrape!$B:$B,0))</f>
        <v/>
      </c>
      <c r="LR486">
        <f>(1/LJ486)+(1/LI486)+(1/LH486)</f>
        <v/>
      </c>
      <c r="LS486">
        <f>(1/LG486)+(1/LF486)+(1/LE486)</f>
        <v/>
      </c>
      <c r="LT486" s="8">
        <f>IF(INDEX(#REF!,MATCH(KQ486,#REF!,0))=INDEX(#REF!,MATCH(KQ486,#REF!,0)),INDEX(#REF!,MATCH(KQ486,#REF!,0)),"ERROR")</f>
        <v/>
      </c>
      <c r="LU486" s="4">
        <f>IF(KR486="G",2,IF(KR486="R",0.5,IF(KR486="A",1)))</f>
        <v/>
      </c>
      <c r="LV486" s="4">
        <f>IF(KS486="G",0.5,IF(KS486="R",2,IF(KS486="A",1)))</f>
        <v/>
      </c>
      <c r="LW486" s="4">
        <f>IF(KT486="G",2,IF(KT486="R",0.5,IF(KT486="A",1)))</f>
        <v/>
      </c>
      <c r="LX486" s="4">
        <f>IF(KU486="G",0.5,IF(KU486="R",2,IF(KU486="A",1)))</f>
        <v/>
      </c>
      <c r="LY486" s="7">
        <f>(LK486*(LU486+LX486)+(LL486*(LU486+LX486)))</f>
        <v/>
      </c>
      <c r="LZ486" s="7">
        <f>(LN486*(LV486+LW486)+(LO486*(LV486+LW486)))</f>
        <v/>
      </c>
      <c r="MA486" s="11">
        <f>LY486-LZ486</f>
        <v/>
      </c>
      <c r="MB486" s="5">
        <f>MA486+2</f>
        <v/>
      </c>
      <c r="MC486" s="6">
        <f>MA486-2</f>
        <v/>
      </c>
      <c r="MD486" s="4">
        <f>LE486</f>
        <v/>
      </c>
      <c r="ME486" s="9">
        <f>IF(MD486=0,1000,MD486+0.75)</f>
        <v/>
      </c>
      <c r="MF486" s="10">
        <f>IF(MD486=0,0,MD486-0.75)</f>
        <v/>
      </c>
      <c r="MG486" s="4">
        <f>((LM486*(LU486+LX486))-((LP486*(LV486+LW486))))</f>
        <v/>
      </c>
      <c r="MH486" s="9">
        <f>MG486*1.2</f>
        <v/>
      </c>
      <c r="MI486" s="10">
        <f>MG486*0.8</f>
        <v/>
      </c>
      <c r="MJ486">
        <f>IFERROR(NX486,"")</f>
        <v/>
      </c>
      <c r="MK486">
        <f>IFERROR(NY486,"")</f>
        <v/>
      </c>
      <c r="ML486">
        <f>IFERROR(NZ486,"")</f>
        <v/>
      </c>
      <c r="MM486">
        <f>IFERROR(OA486,"")</f>
        <v/>
      </c>
      <c r="MN486">
        <f>IFERROR(OB486,"")</f>
        <v/>
      </c>
      <c r="MO486">
        <f>IFERROR(OC486,"")</f>
        <v/>
      </c>
      <c r="MP486" s="1">
        <f>COUNTIFS(#REF!,LT486,#REF!,1,#REF!,"&gt;="&amp;MC486,#REF!,"&lt;="&amp;MB486,#REF!,"&lt;="&amp;ME486,#REF!,"&gt;="&amp;MF486,#REF!,"="&amp;KV486,#REF!,"="&amp;KX486)</f>
        <v/>
      </c>
      <c r="MQ486" s="1">
        <f>COUNTIFS(#REF!,LT486,#REF!,0,#REF!,"&gt;="&amp;MC486,#REF!,"&lt;="&amp;MB486,#REF!,"&lt;="&amp;ME486,#REF!,"&gt;="&amp;MF486,#REF!,"="&amp;KV486,#REF!,"="&amp;KX486)</f>
        <v/>
      </c>
      <c r="MR486" s="1">
        <f>COUNTIFS(#REF!,LT486,#REF!,1,#REF!,"&gt;="&amp;MC486,#REF!,"&lt;="&amp;MB486,#REF!,"&lt;="&amp;ME486,#REF!,"&gt;="&amp;MF486,#REF!,"="&amp;KW486,#REF!,"="&amp;KY486)</f>
        <v/>
      </c>
      <c r="MS486" s="1">
        <f>COUNTIFS(#REF!,LT486,#REF!,0,#REF!,"&gt;="&amp;MC486,#REF!,"&lt;="&amp;MB486,#REF!,"&lt;="&amp;ME486,#REF!,"&gt;="&amp;MF486,#REF!,"="&amp;KW486,#REF!,"="&amp;KY486)</f>
        <v/>
      </c>
      <c r="MT486" s="1">
        <f>COUNTIFS(#REF!,LT486,#REF!,1,#REF!,"&gt;="&amp;MI486,#REF!,"&lt;="&amp;MH486,#REF!,"&lt;="&amp;ME486,#REF!,"&gt;="&amp;MF486)</f>
        <v/>
      </c>
      <c r="MU486" s="1">
        <f>COUNTIFS(#REF!,LT486,#REF!,0,#REF!,"&gt;="&amp;MI486,#REF!,"&lt;="&amp;MH486,#REF!,"&lt;="&amp;ME486,#REF!,"&gt;="&amp;MF486)</f>
        <v/>
      </c>
      <c r="MV486" s="1">
        <f>COUNTIFS(#REF!,LT486,#REF!,1,#REF!,"&gt;="&amp;MI486,#REF!,"&lt;="&amp;MH486,#REF!,"="&amp;KZ486,#REF!,"="&amp;LA486,#REF!,"&lt;="&amp;ME486,#REF!,"&gt;="&amp;MF486)</f>
        <v/>
      </c>
      <c r="MW486" s="1">
        <f>COUNTIFS(#REF!,LT486,#REF!,0,#REF!,"&gt;="&amp;MI486,#REF!,"&lt;="&amp;MH486,#REF!,"="&amp;KZ486,#REF!,"="&amp;LA486,#REF!,"&lt;="&amp;ME486,#REF!,"&gt;="&amp;MF486)</f>
        <v/>
      </c>
      <c r="MX486" s="1">
        <f>COUNTIFS(#REF!,LT486,#REF!,1,#REF!,"&gt;="&amp;MC486,#REF!,"&lt;="&amp;MB486,#REF!,"&lt;="&amp;ME486,#REF!,"&gt;="&amp;MF486)</f>
        <v/>
      </c>
      <c r="MY486" s="1">
        <f>COUNTIFS(#REF!,LT486,#REF!,0,#REF!,"&gt;="&amp;MC486,#REF!,"&lt;="&amp;MB486,#REF!,"&lt;="&amp;ME486,#REF!,"&gt;="&amp;MF486)</f>
        <v/>
      </c>
      <c r="MZ486" s="1">
        <f>COUNTIFS(#REF!,LT486,#REF!,1,#REF!,"&lt;="&amp;ME486,#REF!,"&gt;="&amp;MF486,#REF!,"="&amp;KV486,#REF!,"="&amp;KX486)</f>
        <v/>
      </c>
      <c r="NA486" s="1">
        <f>COUNTIFS(#REF!,LT486,#REF!,0,#REF!,"&lt;="&amp;ME486,#REF!,"&gt;="&amp;MF486,#REF!,"="&amp;KV486,#REF!,"="&amp;KX486)</f>
        <v/>
      </c>
      <c r="NB486" s="1">
        <f>COUNTIFS(#REF!,LT486,#REF!,1,#REF!,"&lt;="&amp;ME486,#REF!,"&gt;="&amp;MF486,#REF!,"="&amp;KW486,#REF!,"="&amp;KY486)</f>
        <v/>
      </c>
      <c r="NC486" s="1">
        <f>COUNTIFS(#REF!,LT486,#REF!,0,#REF!,"&lt;="&amp;ME486,#REF!,"&gt;="&amp;MF486,#REF!,"="&amp;KW486,#REF!,"="&amp;KY486)</f>
        <v/>
      </c>
      <c r="ND486" s="1">
        <f>MP486+MR486+MT486+MV486+MX486+MZ486+NB486</f>
        <v/>
      </c>
      <c r="NE486" s="1">
        <f>MQ486+MS486+MU486+MW486+MY486+NA486+NC486</f>
        <v/>
      </c>
      <c r="NF486" s="1">
        <f>ND486+NE486</f>
        <v/>
      </c>
      <c r="NG486" s="33">
        <f>ND486/(ND486+NE486)</f>
        <v/>
      </c>
      <c r="NH486" s="3">
        <f>1/NG486</f>
        <v/>
      </c>
      <c r="NI486" s="1">
        <f>LI486</f>
        <v/>
      </c>
      <c r="NJ486" s="79">
        <f>((1-NG486)*(1/(NI486-1))*0.98-(NG486*1))</f>
        <v/>
      </c>
      <c r="NK486" s="34">
        <f>IF(LR486&lt;0.9,0,IF(AND(LR486&gt;1.1),0,1))</f>
        <v/>
      </c>
      <c r="NL486" s="34">
        <f>IF(LS486&lt;0.9,0,IF(AND(LS486&gt;1.1),0,1))</f>
        <v/>
      </c>
      <c r="NM486" s="32">
        <f>IF(NF486&gt;99,1,0)</f>
        <v/>
      </c>
      <c r="NN486" s="32">
        <f>IF(NJ486&gt;0.0799,1,0)</f>
        <v/>
      </c>
      <c r="NO486" s="32">
        <f>IF(NJ486&gt;NQ486,1,0)</f>
        <v/>
      </c>
      <c r="NP486" s="32">
        <f>NM486+NN486+NO486+NK486+NL486</f>
        <v/>
      </c>
      <c r="NQ486" s="79">
        <f>(((100*NG486)*(NI486-1)*0.98)-((1-NG486)*100))/100</f>
        <v/>
      </c>
      <c r="NR486" s="34">
        <f>IF(LR486&lt;0.9,0,IF(AND(LR486&gt;1.1),0,1))</f>
        <v/>
      </c>
      <c r="NS486" s="34">
        <f>IF(LS486&lt;0.9,0,IF(AND(LS486&gt;1.1),0,1))</f>
        <v/>
      </c>
      <c r="NT486" s="32">
        <f>IF(NF486&gt;99,1,0)</f>
        <v/>
      </c>
      <c r="NU486" s="32">
        <f>IF(NQ486&gt;0.0799,1,0)</f>
        <v/>
      </c>
      <c r="NV486" s="32">
        <f>IF(NQ486&gt;NJ486,1,0)</f>
        <v/>
      </c>
      <c r="NW486" s="32">
        <f>NT486+NU486+NV486+NR486+NS486</f>
        <v/>
      </c>
      <c r="NX486">
        <f>IF(NP486=5,"LayAway0-1",IF(AND(NW486=5),"BackAway0-1",""))</f>
        <v/>
      </c>
      <c r="NY486">
        <f>IF(NP486=5,KO486,IF(AND(NW486=5),KO486,""))</f>
        <v/>
      </c>
      <c r="NZ486">
        <f>IF(NP486=5,"Match Odds",IF(AND(NW486=5),"Match Odds",""))</f>
        <v/>
      </c>
      <c r="OA486">
        <f>IF(NP486=5,KP486,IF(AND(NW486=5),KP486,""))</f>
        <v/>
      </c>
      <c r="OB486">
        <f>IF(NP486=5,"MATCH_ODDS",IF(AND(NW486=5),"MATCH_ODDS",""))</f>
        <v/>
      </c>
      <c r="OC486">
        <f>IF(NP486=5,"LAY",IF(AND(NW486=5),"BACK",""))</f>
        <v/>
      </c>
    </row>
    <row r="487" ht="16.5" customHeight="1" thickBot="1" thickTop="1">
      <c r="A487" s="2" t="n"/>
      <c r="KN487" s="1">
        <f>IF(INDEX(#REF!,MATCH('HT 0-1'!D487,#REF!,0))=INDEX(#REF!,MATCH('HT 0-1'!D487,#REF!,0)),INDEX(#REF!,MATCH('HT 0-1'!D487,#REF!,0)),"ERROR")</f>
        <v/>
      </c>
      <c r="KO487" s="1">
        <f>IF(INDEX(#REF!,MATCH('HT 0-1'!E487,#REF!,0))=INDEX(#REF!,MATCH('HT 0-1'!E487,#REF!,0)),INDEX(#REF!,MATCH('HT 0-1'!E487,#REF!,0)),"ERROR")</f>
        <v/>
      </c>
      <c r="KP487" s="1">
        <f>KN487&amp;" v "&amp;KO487</f>
        <v/>
      </c>
      <c r="KQ487">
        <f>B487&amp;"_"&amp;C487</f>
        <v/>
      </c>
      <c r="KR487" s="1">
        <f>IF((HW487/KK487)&lt;0.335,"G",IF((HW487/KK487)&gt;0.67,"R","A"))</f>
        <v/>
      </c>
      <c r="KS487" s="1">
        <f>IF((HX487/KK487)&lt;0.335,"G",IF((HX487/KK487)&gt;0.67,"R","A"))</f>
        <v/>
      </c>
      <c r="KT487" s="1">
        <f>IF((IH487/KK487)&lt;0.335,"G",IF((IH487/KK487)&gt;0.67,"R","A"))</f>
        <v/>
      </c>
      <c r="KU487" s="1">
        <f>IF((II487/KK487)&lt;0.335,"G",IF((II487/KK487)&gt;0.67,"R","A"))</f>
        <v/>
      </c>
      <c r="KV487" s="1">
        <f>IF((HZ487/KK487)&lt;0.335,"G",IF((HZ487/KK487)&gt;0.67,"R","A"))</f>
        <v/>
      </c>
      <c r="KW487" s="1">
        <f>IF((HY487/KK487)&lt;0.335,"G",IF((HY487/KK487)&gt;0.67,"R","A"))</f>
        <v/>
      </c>
      <c r="KX487" s="1">
        <f>IF((IK487/KK487)&lt;0.335,"G",IF((IK487/KK487)&gt;0.67,"R","A"))</f>
        <v/>
      </c>
      <c r="KY487" s="1">
        <f>IF((IJ487/KK487)&lt;0.335,"G",IF((IJ487/KK487)&gt;0.67,"R","A"))</f>
        <v/>
      </c>
      <c r="KZ487" s="1">
        <f>IF((HQ487/KK487)&lt;0.335,"G",IF((HQ487/KK487)&gt;0.67,"R","A"))</f>
        <v/>
      </c>
      <c r="LA487" s="1">
        <f>IF((IB487/KK487)&lt;0.335,"G",IF((IB487/KK487)&gt;0.67,"R","A"))</f>
        <v/>
      </c>
      <c r="LB487">
        <f>IF(LQ487="0-1",INDEX(Scrape!#REF!,MATCH('HT 0-1'!KP487,Scrape!$B:$B,0)),"")</f>
        <v/>
      </c>
      <c r="LC487">
        <f>IF(LQ487="0-1",INDEX(Scrape!$A:$A,MATCH('HT 0-1'!KP487,Scrape!$B:$B,0)),"")</f>
        <v/>
      </c>
      <c r="LD487">
        <f>IF(LQ487="0-1",INDEX(Scrape!$B:$B,MATCH('HT 0-1'!KP487,Scrape!$B:$B,0)),"")</f>
        <v/>
      </c>
      <c r="LE487">
        <f>IF(LQ487="0-1",INDEX(Scrape!$C:$C,MATCH('HT 0-1'!KP487,Scrape!$B:$B,0)),"")</f>
        <v/>
      </c>
      <c r="LF487">
        <f>IF(LQ487="0-1",INDEX(Scrape!$D:$D,MATCH('HT 0-1'!KP487,Scrape!$B:$B,0)),"")</f>
        <v/>
      </c>
      <c r="LG487">
        <f>IF(LQ487="0-1",INDEX(Scrape!$E:$E,MATCH('HT 0-1'!KP487,Scrape!$B:$B,0)),"")</f>
        <v/>
      </c>
      <c r="LH487">
        <f>IF(LQ487="0-1",INDEX(Scrape!$F:$F,MATCH('HT 0-1'!KP487,Scrape!$B:$B,0)),"")</f>
        <v/>
      </c>
      <c r="LI487">
        <f>IF(LQ487="0-1",INDEX(Scrape!$G:$G,MATCH('HT 0-1'!KP487,Scrape!$B:$B,0)),"")</f>
        <v/>
      </c>
      <c r="LJ487">
        <f>IF(LQ487="0-1",INDEX(Scrape!$H:$H,MATCH('HT 0-1'!KP487,Scrape!$B:$B,0)),"")</f>
        <v/>
      </c>
      <c r="LK487">
        <f>IF(LQ487="0-1",INDEX(Scrape!$I:$I,MATCH('HT 0-1'!KP487,Scrape!$B:$B,0)),"")</f>
        <v/>
      </c>
      <c r="LL487">
        <f>IF(LQ487="0-1",INDEX(Scrape!$J:$J,MATCH('HT 0-1'!KP487,Scrape!$B:$B,0)),"")</f>
        <v/>
      </c>
      <c r="LM487">
        <f>IF(LQ487="0-1",INDEX(Scrape!$K:$K,MATCH('HT 0-1'!KP487,Scrape!$B:$B,0)),"")</f>
        <v/>
      </c>
      <c r="LN487">
        <f>IF(LQ487="0-1",INDEX(Scrape!$L:$L,MATCH('HT 0-1'!KP487,Scrape!$B:$B,0)),"")</f>
        <v/>
      </c>
      <c r="LO487">
        <f>IF(LQ487="0-1",INDEX(Scrape!$M:$M,MATCH('HT 0-1'!KP487,Scrape!$B:$B,0)),"")</f>
        <v/>
      </c>
      <c r="LP487">
        <f>IF(LQ487="0-1",INDEX(Scrape!$N:$N,MATCH('HT 0-1'!KP487,Scrape!$B:$B,0)),"")</f>
        <v/>
      </c>
      <c r="LQ487">
        <f>INDEX(Scrape!$O:$O,MATCH('HT 0-1'!KP487,Scrape!$B:$B,0))</f>
        <v/>
      </c>
      <c r="LR487">
        <f>(1/LJ487)+(1/LI487)+(1/LH487)</f>
        <v/>
      </c>
      <c r="LS487">
        <f>(1/LG487)+(1/LF487)+(1/LE487)</f>
        <v/>
      </c>
      <c r="LT487" s="8">
        <f>IF(INDEX(#REF!,MATCH(KQ487,#REF!,0))=INDEX(#REF!,MATCH(KQ487,#REF!,0)),INDEX(#REF!,MATCH(KQ487,#REF!,0)),"ERROR")</f>
        <v/>
      </c>
      <c r="LU487" s="4">
        <f>IF(KR487="G",2,IF(KR487="R",0.5,IF(KR487="A",1)))</f>
        <v/>
      </c>
      <c r="LV487" s="4">
        <f>IF(KS487="G",0.5,IF(KS487="R",2,IF(KS487="A",1)))</f>
        <v/>
      </c>
      <c r="LW487" s="4">
        <f>IF(KT487="G",2,IF(KT487="R",0.5,IF(KT487="A",1)))</f>
        <v/>
      </c>
      <c r="LX487" s="4">
        <f>IF(KU487="G",0.5,IF(KU487="R",2,IF(KU487="A",1)))</f>
        <v/>
      </c>
      <c r="LY487" s="7">
        <f>(LK487*(LU487+LX487)+(LL487*(LU487+LX487)))</f>
        <v/>
      </c>
      <c r="LZ487" s="7">
        <f>(LN487*(LV487+LW487)+(LO487*(LV487+LW487)))</f>
        <v/>
      </c>
      <c r="MA487" s="11">
        <f>LY487-LZ487</f>
        <v/>
      </c>
      <c r="MB487" s="5">
        <f>MA487+2</f>
        <v/>
      </c>
      <c r="MC487" s="6">
        <f>MA487-2</f>
        <v/>
      </c>
      <c r="MD487" s="4">
        <f>LE487</f>
        <v/>
      </c>
      <c r="ME487" s="9">
        <f>IF(MD487=0,1000,MD487+0.75)</f>
        <v/>
      </c>
      <c r="MF487" s="10">
        <f>IF(MD487=0,0,MD487-0.75)</f>
        <v/>
      </c>
      <c r="MG487" s="4">
        <f>((LM487*(LU487+LX487))-((LP487*(LV487+LW487))))</f>
        <v/>
      </c>
      <c r="MH487" s="9">
        <f>MG487*1.2</f>
        <v/>
      </c>
      <c r="MI487" s="10">
        <f>MG487*0.8</f>
        <v/>
      </c>
      <c r="MJ487">
        <f>IFERROR(NX487,"")</f>
        <v/>
      </c>
      <c r="MK487">
        <f>IFERROR(NY487,"")</f>
        <v/>
      </c>
      <c r="ML487">
        <f>IFERROR(NZ487,"")</f>
        <v/>
      </c>
      <c r="MM487">
        <f>IFERROR(OA487,"")</f>
        <v/>
      </c>
      <c r="MN487">
        <f>IFERROR(OB487,"")</f>
        <v/>
      </c>
      <c r="MO487">
        <f>IFERROR(OC487,"")</f>
        <v/>
      </c>
      <c r="MP487" s="1">
        <f>COUNTIFS(#REF!,LT487,#REF!,1,#REF!,"&gt;="&amp;MC487,#REF!,"&lt;="&amp;MB487,#REF!,"&lt;="&amp;ME487,#REF!,"&gt;="&amp;MF487,#REF!,"="&amp;KV487,#REF!,"="&amp;KX487)</f>
        <v/>
      </c>
      <c r="MQ487" s="1">
        <f>COUNTIFS(#REF!,LT487,#REF!,0,#REF!,"&gt;="&amp;MC487,#REF!,"&lt;="&amp;MB487,#REF!,"&lt;="&amp;ME487,#REF!,"&gt;="&amp;MF487,#REF!,"="&amp;KV487,#REF!,"="&amp;KX487)</f>
        <v/>
      </c>
      <c r="MR487" s="1">
        <f>COUNTIFS(#REF!,LT487,#REF!,1,#REF!,"&gt;="&amp;MC487,#REF!,"&lt;="&amp;MB487,#REF!,"&lt;="&amp;ME487,#REF!,"&gt;="&amp;MF487,#REF!,"="&amp;KW487,#REF!,"="&amp;KY487)</f>
        <v/>
      </c>
      <c r="MS487" s="1">
        <f>COUNTIFS(#REF!,LT487,#REF!,0,#REF!,"&gt;="&amp;MC487,#REF!,"&lt;="&amp;MB487,#REF!,"&lt;="&amp;ME487,#REF!,"&gt;="&amp;MF487,#REF!,"="&amp;KW487,#REF!,"="&amp;KY487)</f>
        <v/>
      </c>
      <c r="MT487" s="1">
        <f>COUNTIFS(#REF!,LT487,#REF!,1,#REF!,"&gt;="&amp;MI487,#REF!,"&lt;="&amp;MH487,#REF!,"&lt;="&amp;ME487,#REF!,"&gt;="&amp;MF487)</f>
        <v/>
      </c>
      <c r="MU487" s="1">
        <f>COUNTIFS(#REF!,LT487,#REF!,0,#REF!,"&gt;="&amp;MI487,#REF!,"&lt;="&amp;MH487,#REF!,"&lt;="&amp;ME487,#REF!,"&gt;="&amp;MF487)</f>
        <v/>
      </c>
      <c r="MV487" s="1">
        <f>COUNTIFS(#REF!,LT487,#REF!,1,#REF!,"&gt;="&amp;MI487,#REF!,"&lt;="&amp;MH487,#REF!,"="&amp;KZ487,#REF!,"="&amp;LA487,#REF!,"&lt;="&amp;ME487,#REF!,"&gt;="&amp;MF487)</f>
        <v/>
      </c>
      <c r="MW487" s="1">
        <f>COUNTIFS(#REF!,LT487,#REF!,0,#REF!,"&gt;="&amp;MI487,#REF!,"&lt;="&amp;MH487,#REF!,"="&amp;KZ487,#REF!,"="&amp;LA487,#REF!,"&lt;="&amp;ME487,#REF!,"&gt;="&amp;MF487)</f>
        <v/>
      </c>
      <c r="MX487" s="1">
        <f>COUNTIFS(#REF!,LT487,#REF!,1,#REF!,"&gt;="&amp;MC487,#REF!,"&lt;="&amp;MB487,#REF!,"&lt;="&amp;ME487,#REF!,"&gt;="&amp;MF487)</f>
        <v/>
      </c>
      <c r="MY487" s="1">
        <f>COUNTIFS(#REF!,LT487,#REF!,0,#REF!,"&gt;="&amp;MC487,#REF!,"&lt;="&amp;MB487,#REF!,"&lt;="&amp;ME487,#REF!,"&gt;="&amp;MF487)</f>
        <v/>
      </c>
      <c r="MZ487" s="1">
        <f>COUNTIFS(#REF!,LT487,#REF!,1,#REF!,"&lt;="&amp;ME487,#REF!,"&gt;="&amp;MF487,#REF!,"="&amp;KV487,#REF!,"="&amp;KX487)</f>
        <v/>
      </c>
      <c r="NA487" s="1">
        <f>COUNTIFS(#REF!,LT487,#REF!,0,#REF!,"&lt;="&amp;ME487,#REF!,"&gt;="&amp;MF487,#REF!,"="&amp;KV487,#REF!,"="&amp;KX487)</f>
        <v/>
      </c>
      <c r="NB487" s="1">
        <f>COUNTIFS(#REF!,LT487,#REF!,1,#REF!,"&lt;="&amp;ME487,#REF!,"&gt;="&amp;MF487,#REF!,"="&amp;KW487,#REF!,"="&amp;KY487)</f>
        <v/>
      </c>
      <c r="NC487" s="1">
        <f>COUNTIFS(#REF!,LT487,#REF!,0,#REF!,"&lt;="&amp;ME487,#REF!,"&gt;="&amp;MF487,#REF!,"="&amp;KW487,#REF!,"="&amp;KY487)</f>
        <v/>
      </c>
      <c r="ND487" s="1">
        <f>MP487+MR487+MT487+MV487+MX487+MZ487+NB487</f>
        <v/>
      </c>
      <c r="NE487" s="1">
        <f>MQ487+MS487+MU487+MW487+MY487+NA487+NC487</f>
        <v/>
      </c>
      <c r="NF487" s="1">
        <f>ND487+NE487</f>
        <v/>
      </c>
      <c r="NG487" s="33">
        <f>ND487/(ND487+NE487)</f>
        <v/>
      </c>
      <c r="NH487" s="3">
        <f>1/NG487</f>
        <v/>
      </c>
      <c r="NI487" s="1">
        <f>LI487</f>
        <v/>
      </c>
      <c r="NJ487" s="79">
        <f>((1-NG487)*(1/(NI487-1))*0.98-(NG487*1))</f>
        <v/>
      </c>
      <c r="NK487" s="34">
        <f>IF(LR487&lt;0.9,0,IF(AND(LR487&gt;1.1),0,1))</f>
        <v/>
      </c>
      <c r="NL487" s="34">
        <f>IF(LS487&lt;0.9,0,IF(AND(LS487&gt;1.1),0,1))</f>
        <v/>
      </c>
      <c r="NM487" s="32">
        <f>IF(NF487&gt;99,1,0)</f>
        <v/>
      </c>
      <c r="NN487" s="32">
        <f>IF(NJ487&gt;0.0799,1,0)</f>
        <v/>
      </c>
      <c r="NO487" s="32">
        <f>IF(NJ487&gt;NQ487,1,0)</f>
        <v/>
      </c>
      <c r="NP487" s="32">
        <f>NM487+NN487+NO487+NK487+NL487</f>
        <v/>
      </c>
      <c r="NQ487" s="79">
        <f>(((100*NG487)*(NI487-1)*0.98)-((1-NG487)*100))/100</f>
        <v/>
      </c>
      <c r="NR487" s="34">
        <f>IF(LR487&lt;0.9,0,IF(AND(LR487&gt;1.1),0,1))</f>
        <v/>
      </c>
      <c r="NS487" s="34">
        <f>IF(LS487&lt;0.9,0,IF(AND(LS487&gt;1.1),0,1))</f>
        <v/>
      </c>
      <c r="NT487" s="32">
        <f>IF(NF487&gt;99,1,0)</f>
        <v/>
      </c>
      <c r="NU487" s="32">
        <f>IF(NQ487&gt;0.0799,1,0)</f>
        <v/>
      </c>
      <c r="NV487" s="32">
        <f>IF(NQ487&gt;NJ487,1,0)</f>
        <v/>
      </c>
      <c r="NW487" s="32">
        <f>NT487+NU487+NV487+NR487+NS487</f>
        <v/>
      </c>
      <c r="NX487">
        <f>IF(NP487=5,"LayAway0-1",IF(AND(NW487=5),"BackAway0-1",""))</f>
        <v/>
      </c>
      <c r="NY487">
        <f>IF(NP487=5,KO487,IF(AND(NW487=5),KO487,""))</f>
        <v/>
      </c>
      <c r="NZ487">
        <f>IF(NP487=5,"Match Odds",IF(AND(NW487=5),"Match Odds",""))</f>
        <v/>
      </c>
      <c r="OA487">
        <f>IF(NP487=5,KP487,IF(AND(NW487=5),KP487,""))</f>
        <v/>
      </c>
      <c r="OB487">
        <f>IF(NP487=5,"MATCH_ODDS",IF(AND(NW487=5),"MATCH_ODDS",""))</f>
        <v/>
      </c>
      <c r="OC487">
        <f>IF(NP487=5,"LAY",IF(AND(NW487=5),"BACK",""))</f>
        <v/>
      </c>
    </row>
    <row r="488" ht="16.5" customHeight="1" thickBot="1" thickTop="1">
      <c r="A488" s="2" t="n"/>
      <c r="KN488" s="1">
        <f>IF(INDEX(#REF!,MATCH('HT 0-1'!D488,#REF!,0))=INDEX(#REF!,MATCH('HT 0-1'!D488,#REF!,0)),INDEX(#REF!,MATCH('HT 0-1'!D488,#REF!,0)),"ERROR")</f>
        <v/>
      </c>
      <c r="KO488" s="1">
        <f>IF(INDEX(#REF!,MATCH('HT 0-1'!E488,#REF!,0))=INDEX(#REF!,MATCH('HT 0-1'!E488,#REF!,0)),INDEX(#REF!,MATCH('HT 0-1'!E488,#REF!,0)),"ERROR")</f>
        <v/>
      </c>
      <c r="KP488" s="1">
        <f>KN488&amp;" v "&amp;KO488</f>
        <v/>
      </c>
      <c r="KQ488">
        <f>B488&amp;"_"&amp;C488</f>
        <v/>
      </c>
      <c r="KR488" s="1">
        <f>IF((HW488/KK488)&lt;0.335,"G",IF((HW488/KK488)&gt;0.67,"R","A"))</f>
        <v/>
      </c>
      <c r="KS488" s="1">
        <f>IF((HX488/KK488)&lt;0.335,"G",IF((HX488/KK488)&gt;0.67,"R","A"))</f>
        <v/>
      </c>
      <c r="KT488" s="1">
        <f>IF((IH488/KK488)&lt;0.335,"G",IF((IH488/KK488)&gt;0.67,"R","A"))</f>
        <v/>
      </c>
      <c r="KU488" s="1">
        <f>IF((II488/KK488)&lt;0.335,"G",IF((II488/KK488)&gt;0.67,"R","A"))</f>
        <v/>
      </c>
      <c r="KV488" s="1">
        <f>IF((HZ488/KK488)&lt;0.335,"G",IF((HZ488/KK488)&gt;0.67,"R","A"))</f>
        <v/>
      </c>
      <c r="KW488" s="1">
        <f>IF((HY488/KK488)&lt;0.335,"G",IF((HY488/KK488)&gt;0.67,"R","A"))</f>
        <v/>
      </c>
      <c r="KX488" s="1">
        <f>IF((IK488/KK488)&lt;0.335,"G",IF((IK488/KK488)&gt;0.67,"R","A"))</f>
        <v/>
      </c>
      <c r="KY488" s="1">
        <f>IF((IJ488/KK488)&lt;0.335,"G",IF((IJ488/KK488)&gt;0.67,"R","A"))</f>
        <v/>
      </c>
      <c r="KZ488" s="1">
        <f>IF((HQ488/KK488)&lt;0.335,"G",IF((HQ488/KK488)&gt;0.67,"R","A"))</f>
        <v/>
      </c>
      <c r="LA488" s="1">
        <f>IF((IB488/KK488)&lt;0.335,"G",IF((IB488/KK488)&gt;0.67,"R","A"))</f>
        <v/>
      </c>
      <c r="LB488">
        <f>IF(LQ488="0-1",INDEX(Scrape!#REF!,MATCH('HT 0-1'!KP488,Scrape!$B:$B,0)),"")</f>
        <v/>
      </c>
      <c r="LC488">
        <f>IF(LQ488="0-1",INDEX(Scrape!$A:$A,MATCH('HT 0-1'!KP488,Scrape!$B:$B,0)),"")</f>
        <v/>
      </c>
      <c r="LD488">
        <f>IF(LQ488="0-1",INDEX(Scrape!$B:$B,MATCH('HT 0-1'!KP488,Scrape!$B:$B,0)),"")</f>
        <v/>
      </c>
      <c r="LE488">
        <f>IF(LQ488="0-1",INDEX(Scrape!$C:$C,MATCH('HT 0-1'!KP488,Scrape!$B:$B,0)),"")</f>
        <v/>
      </c>
      <c r="LF488">
        <f>IF(LQ488="0-1",INDEX(Scrape!$D:$D,MATCH('HT 0-1'!KP488,Scrape!$B:$B,0)),"")</f>
        <v/>
      </c>
      <c r="LG488">
        <f>IF(LQ488="0-1",INDEX(Scrape!$E:$E,MATCH('HT 0-1'!KP488,Scrape!$B:$B,0)),"")</f>
        <v/>
      </c>
      <c r="LH488">
        <f>IF(LQ488="0-1",INDEX(Scrape!$F:$F,MATCH('HT 0-1'!KP488,Scrape!$B:$B,0)),"")</f>
        <v/>
      </c>
      <c r="LI488">
        <f>IF(LQ488="0-1",INDEX(Scrape!$G:$G,MATCH('HT 0-1'!KP488,Scrape!$B:$B,0)),"")</f>
        <v/>
      </c>
      <c r="LJ488">
        <f>IF(LQ488="0-1",INDEX(Scrape!$H:$H,MATCH('HT 0-1'!KP488,Scrape!$B:$B,0)),"")</f>
        <v/>
      </c>
      <c r="LK488">
        <f>IF(LQ488="0-1",INDEX(Scrape!$I:$I,MATCH('HT 0-1'!KP488,Scrape!$B:$B,0)),"")</f>
        <v/>
      </c>
      <c r="LL488">
        <f>IF(LQ488="0-1",INDEX(Scrape!$J:$J,MATCH('HT 0-1'!KP488,Scrape!$B:$B,0)),"")</f>
        <v/>
      </c>
      <c r="LM488">
        <f>IF(LQ488="0-1",INDEX(Scrape!$K:$K,MATCH('HT 0-1'!KP488,Scrape!$B:$B,0)),"")</f>
        <v/>
      </c>
      <c r="LN488">
        <f>IF(LQ488="0-1",INDEX(Scrape!$L:$L,MATCH('HT 0-1'!KP488,Scrape!$B:$B,0)),"")</f>
        <v/>
      </c>
      <c r="LO488">
        <f>IF(LQ488="0-1",INDEX(Scrape!$M:$M,MATCH('HT 0-1'!KP488,Scrape!$B:$B,0)),"")</f>
        <v/>
      </c>
      <c r="LP488">
        <f>IF(LQ488="0-1",INDEX(Scrape!$N:$N,MATCH('HT 0-1'!KP488,Scrape!$B:$B,0)),"")</f>
        <v/>
      </c>
      <c r="LQ488">
        <f>INDEX(Scrape!$O:$O,MATCH('HT 0-1'!KP488,Scrape!$B:$B,0))</f>
        <v/>
      </c>
      <c r="LR488">
        <f>(1/LJ488)+(1/LI488)+(1/LH488)</f>
        <v/>
      </c>
      <c r="LS488">
        <f>(1/LG488)+(1/LF488)+(1/LE488)</f>
        <v/>
      </c>
      <c r="LT488" s="8">
        <f>IF(INDEX(#REF!,MATCH(KQ488,#REF!,0))=INDEX(#REF!,MATCH(KQ488,#REF!,0)),INDEX(#REF!,MATCH(KQ488,#REF!,0)),"ERROR")</f>
        <v/>
      </c>
      <c r="LU488" s="4">
        <f>IF(KR488="G",2,IF(KR488="R",0.5,IF(KR488="A",1)))</f>
        <v/>
      </c>
      <c r="LV488" s="4">
        <f>IF(KS488="G",0.5,IF(KS488="R",2,IF(KS488="A",1)))</f>
        <v/>
      </c>
      <c r="LW488" s="4">
        <f>IF(KT488="G",2,IF(KT488="R",0.5,IF(KT488="A",1)))</f>
        <v/>
      </c>
      <c r="LX488" s="4">
        <f>IF(KU488="G",0.5,IF(KU488="R",2,IF(KU488="A",1)))</f>
        <v/>
      </c>
      <c r="LY488" s="7">
        <f>(LK488*(LU488+LX488)+(LL488*(LU488+LX488)))</f>
        <v/>
      </c>
      <c r="LZ488" s="7">
        <f>(LN488*(LV488+LW488)+(LO488*(LV488+LW488)))</f>
        <v/>
      </c>
      <c r="MA488" s="11">
        <f>LY488-LZ488</f>
        <v/>
      </c>
      <c r="MB488" s="5">
        <f>MA488+2</f>
        <v/>
      </c>
      <c r="MC488" s="6">
        <f>MA488-2</f>
        <v/>
      </c>
      <c r="MD488" s="4">
        <f>LE488</f>
        <v/>
      </c>
      <c r="ME488" s="9">
        <f>IF(MD488=0,1000,MD488+0.75)</f>
        <v/>
      </c>
      <c r="MF488" s="10">
        <f>IF(MD488=0,0,MD488-0.75)</f>
        <v/>
      </c>
      <c r="MG488" s="4">
        <f>((LM488*(LU488+LX488))-((LP488*(LV488+LW488))))</f>
        <v/>
      </c>
      <c r="MH488" s="9">
        <f>MG488*1.2</f>
        <v/>
      </c>
      <c r="MI488" s="10">
        <f>MG488*0.8</f>
        <v/>
      </c>
      <c r="MJ488">
        <f>IFERROR(NX488,"")</f>
        <v/>
      </c>
      <c r="MK488">
        <f>IFERROR(NY488,"")</f>
        <v/>
      </c>
      <c r="ML488">
        <f>IFERROR(NZ488,"")</f>
        <v/>
      </c>
      <c r="MM488">
        <f>IFERROR(OA488,"")</f>
        <v/>
      </c>
      <c r="MN488">
        <f>IFERROR(OB488,"")</f>
        <v/>
      </c>
      <c r="MO488">
        <f>IFERROR(OC488,"")</f>
        <v/>
      </c>
      <c r="MP488" s="1">
        <f>COUNTIFS(#REF!,LT488,#REF!,1,#REF!,"&gt;="&amp;MC488,#REF!,"&lt;="&amp;MB488,#REF!,"&lt;="&amp;ME488,#REF!,"&gt;="&amp;MF488,#REF!,"="&amp;KV488,#REF!,"="&amp;KX488)</f>
        <v/>
      </c>
      <c r="MQ488" s="1">
        <f>COUNTIFS(#REF!,LT488,#REF!,0,#REF!,"&gt;="&amp;MC488,#REF!,"&lt;="&amp;MB488,#REF!,"&lt;="&amp;ME488,#REF!,"&gt;="&amp;MF488,#REF!,"="&amp;KV488,#REF!,"="&amp;KX488)</f>
        <v/>
      </c>
      <c r="MR488" s="1">
        <f>COUNTIFS(#REF!,LT488,#REF!,1,#REF!,"&gt;="&amp;MC488,#REF!,"&lt;="&amp;MB488,#REF!,"&lt;="&amp;ME488,#REF!,"&gt;="&amp;MF488,#REF!,"="&amp;KW488,#REF!,"="&amp;KY488)</f>
        <v/>
      </c>
      <c r="MS488" s="1">
        <f>COUNTIFS(#REF!,LT488,#REF!,0,#REF!,"&gt;="&amp;MC488,#REF!,"&lt;="&amp;MB488,#REF!,"&lt;="&amp;ME488,#REF!,"&gt;="&amp;MF488,#REF!,"="&amp;KW488,#REF!,"="&amp;KY488)</f>
        <v/>
      </c>
      <c r="MT488" s="1">
        <f>COUNTIFS(#REF!,LT488,#REF!,1,#REF!,"&gt;="&amp;MI488,#REF!,"&lt;="&amp;MH488,#REF!,"&lt;="&amp;ME488,#REF!,"&gt;="&amp;MF488)</f>
        <v/>
      </c>
      <c r="MU488" s="1">
        <f>COUNTIFS(#REF!,LT488,#REF!,0,#REF!,"&gt;="&amp;MI488,#REF!,"&lt;="&amp;MH488,#REF!,"&lt;="&amp;ME488,#REF!,"&gt;="&amp;MF488)</f>
        <v/>
      </c>
      <c r="MV488" s="1">
        <f>COUNTIFS(#REF!,LT488,#REF!,1,#REF!,"&gt;="&amp;MI488,#REF!,"&lt;="&amp;MH488,#REF!,"="&amp;KZ488,#REF!,"="&amp;LA488,#REF!,"&lt;="&amp;ME488,#REF!,"&gt;="&amp;MF488)</f>
        <v/>
      </c>
      <c r="MW488" s="1">
        <f>COUNTIFS(#REF!,LT488,#REF!,0,#REF!,"&gt;="&amp;MI488,#REF!,"&lt;="&amp;MH488,#REF!,"="&amp;KZ488,#REF!,"="&amp;LA488,#REF!,"&lt;="&amp;ME488,#REF!,"&gt;="&amp;MF488)</f>
        <v/>
      </c>
      <c r="MX488" s="1">
        <f>COUNTIFS(#REF!,LT488,#REF!,1,#REF!,"&gt;="&amp;MC488,#REF!,"&lt;="&amp;MB488,#REF!,"&lt;="&amp;ME488,#REF!,"&gt;="&amp;MF488)</f>
        <v/>
      </c>
      <c r="MY488" s="1">
        <f>COUNTIFS(#REF!,LT488,#REF!,0,#REF!,"&gt;="&amp;MC488,#REF!,"&lt;="&amp;MB488,#REF!,"&lt;="&amp;ME488,#REF!,"&gt;="&amp;MF488)</f>
        <v/>
      </c>
      <c r="MZ488" s="1">
        <f>COUNTIFS(#REF!,LT488,#REF!,1,#REF!,"&lt;="&amp;ME488,#REF!,"&gt;="&amp;MF488,#REF!,"="&amp;KV488,#REF!,"="&amp;KX488)</f>
        <v/>
      </c>
      <c r="NA488" s="1">
        <f>COUNTIFS(#REF!,LT488,#REF!,0,#REF!,"&lt;="&amp;ME488,#REF!,"&gt;="&amp;MF488,#REF!,"="&amp;KV488,#REF!,"="&amp;KX488)</f>
        <v/>
      </c>
      <c r="NB488" s="1">
        <f>COUNTIFS(#REF!,LT488,#REF!,1,#REF!,"&lt;="&amp;ME488,#REF!,"&gt;="&amp;MF488,#REF!,"="&amp;KW488,#REF!,"="&amp;KY488)</f>
        <v/>
      </c>
      <c r="NC488" s="1">
        <f>COUNTIFS(#REF!,LT488,#REF!,0,#REF!,"&lt;="&amp;ME488,#REF!,"&gt;="&amp;MF488,#REF!,"="&amp;KW488,#REF!,"="&amp;KY488)</f>
        <v/>
      </c>
      <c r="ND488" s="1">
        <f>MP488+MR488+MT488+MV488+MX488+MZ488+NB488</f>
        <v/>
      </c>
      <c r="NE488" s="1">
        <f>MQ488+MS488+MU488+MW488+MY488+NA488+NC488</f>
        <v/>
      </c>
      <c r="NF488" s="1">
        <f>ND488+NE488</f>
        <v/>
      </c>
      <c r="NG488" s="33">
        <f>ND488/(ND488+NE488)</f>
        <v/>
      </c>
      <c r="NH488" s="3">
        <f>1/NG488</f>
        <v/>
      </c>
      <c r="NI488" s="1">
        <f>LI488</f>
        <v/>
      </c>
      <c r="NJ488" s="79">
        <f>((1-NG488)*(1/(NI488-1))*0.98-(NG488*1))</f>
        <v/>
      </c>
      <c r="NK488" s="34">
        <f>IF(LR488&lt;0.9,0,IF(AND(LR488&gt;1.1),0,1))</f>
        <v/>
      </c>
      <c r="NL488" s="34">
        <f>IF(LS488&lt;0.9,0,IF(AND(LS488&gt;1.1),0,1))</f>
        <v/>
      </c>
      <c r="NM488" s="32">
        <f>IF(NF488&gt;99,1,0)</f>
        <v/>
      </c>
      <c r="NN488" s="32">
        <f>IF(NJ488&gt;0.0799,1,0)</f>
        <v/>
      </c>
      <c r="NO488" s="32">
        <f>IF(NJ488&gt;NQ488,1,0)</f>
        <v/>
      </c>
      <c r="NP488" s="32">
        <f>NM488+NN488+NO488+NK488+NL488</f>
        <v/>
      </c>
      <c r="NQ488" s="79">
        <f>(((100*NG488)*(NI488-1)*0.98)-((1-NG488)*100))/100</f>
        <v/>
      </c>
      <c r="NR488" s="34">
        <f>IF(LR488&lt;0.9,0,IF(AND(LR488&gt;1.1),0,1))</f>
        <v/>
      </c>
      <c r="NS488" s="34">
        <f>IF(LS488&lt;0.9,0,IF(AND(LS488&gt;1.1),0,1))</f>
        <v/>
      </c>
      <c r="NT488" s="32">
        <f>IF(NF488&gt;99,1,0)</f>
        <v/>
      </c>
      <c r="NU488" s="32">
        <f>IF(NQ488&gt;0.0799,1,0)</f>
        <v/>
      </c>
      <c r="NV488" s="32">
        <f>IF(NQ488&gt;NJ488,1,0)</f>
        <v/>
      </c>
      <c r="NW488" s="32">
        <f>NT488+NU488+NV488+NR488+NS488</f>
        <v/>
      </c>
      <c r="NX488">
        <f>IF(NP488=5,"LayAway0-1",IF(AND(NW488=5),"BackAway0-1",""))</f>
        <v/>
      </c>
      <c r="NY488">
        <f>IF(NP488=5,KO488,IF(AND(NW488=5),KO488,""))</f>
        <v/>
      </c>
      <c r="NZ488">
        <f>IF(NP488=5,"Match Odds",IF(AND(NW488=5),"Match Odds",""))</f>
        <v/>
      </c>
      <c r="OA488">
        <f>IF(NP488=5,KP488,IF(AND(NW488=5),KP488,""))</f>
        <v/>
      </c>
      <c r="OB488">
        <f>IF(NP488=5,"MATCH_ODDS",IF(AND(NW488=5),"MATCH_ODDS",""))</f>
        <v/>
      </c>
      <c r="OC488">
        <f>IF(NP488=5,"LAY",IF(AND(NW488=5),"BACK",""))</f>
        <v/>
      </c>
    </row>
    <row r="489" ht="16.5" customHeight="1" thickBot="1" thickTop="1">
      <c r="A489" s="2" t="n"/>
      <c r="KN489" s="1">
        <f>IF(INDEX(#REF!,MATCH('HT 0-1'!D489,#REF!,0))=INDEX(#REF!,MATCH('HT 0-1'!D489,#REF!,0)),INDEX(#REF!,MATCH('HT 0-1'!D489,#REF!,0)),"ERROR")</f>
        <v/>
      </c>
      <c r="KO489" s="1">
        <f>IF(INDEX(#REF!,MATCH('HT 0-1'!E489,#REF!,0))=INDEX(#REF!,MATCH('HT 0-1'!E489,#REF!,0)),INDEX(#REF!,MATCH('HT 0-1'!E489,#REF!,0)),"ERROR")</f>
        <v/>
      </c>
      <c r="KP489" s="1">
        <f>KN489&amp;" v "&amp;KO489</f>
        <v/>
      </c>
      <c r="KQ489">
        <f>B489&amp;"_"&amp;C489</f>
        <v/>
      </c>
      <c r="KR489" s="1">
        <f>IF((HW489/KK489)&lt;0.335,"G",IF((HW489/KK489)&gt;0.67,"R","A"))</f>
        <v/>
      </c>
      <c r="KS489" s="1">
        <f>IF((HX489/KK489)&lt;0.335,"G",IF((HX489/KK489)&gt;0.67,"R","A"))</f>
        <v/>
      </c>
      <c r="KT489" s="1">
        <f>IF((IH489/KK489)&lt;0.335,"G",IF((IH489/KK489)&gt;0.67,"R","A"))</f>
        <v/>
      </c>
      <c r="KU489" s="1">
        <f>IF((II489/KK489)&lt;0.335,"G",IF((II489/KK489)&gt;0.67,"R","A"))</f>
        <v/>
      </c>
      <c r="KV489" s="1">
        <f>IF((HZ489/KK489)&lt;0.335,"G",IF((HZ489/KK489)&gt;0.67,"R","A"))</f>
        <v/>
      </c>
      <c r="KW489" s="1">
        <f>IF((HY489/KK489)&lt;0.335,"G",IF((HY489/KK489)&gt;0.67,"R","A"))</f>
        <v/>
      </c>
      <c r="KX489" s="1">
        <f>IF((IK489/KK489)&lt;0.335,"G",IF((IK489/KK489)&gt;0.67,"R","A"))</f>
        <v/>
      </c>
      <c r="KY489" s="1">
        <f>IF((IJ489/KK489)&lt;0.335,"G",IF((IJ489/KK489)&gt;0.67,"R","A"))</f>
        <v/>
      </c>
      <c r="KZ489" s="1">
        <f>IF((HQ489/KK489)&lt;0.335,"G",IF((HQ489/KK489)&gt;0.67,"R","A"))</f>
        <v/>
      </c>
      <c r="LA489" s="1">
        <f>IF((IB489/KK489)&lt;0.335,"G",IF((IB489/KK489)&gt;0.67,"R","A"))</f>
        <v/>
      </c>
      <c r="LB489">
        <f>IF(LQ489="0-1",INDEX(Scrape!#REF!,MATCH('HT 0-1'!KP489,Scrape!$B:$B,0)),"")</f>
        <v/>
      </c>
      <c r="LC489">
        <f>IF(LQ489="0-1",INDEX(Scrape!$A:$A,MATCH('HT 0-1'!KP489,Scrape!$B:$B,0)),"")</f>
        <v/>
      </c>
      <c r="LD489">
        <f>IF(LQ489="0-1",INDEX(Scrape!$B:$B,MATCH('HT 0-1'!KP489,Scrape!$B:$B,0)),"")</f>
        <v/>
      </c>
      <c r="LE489">
        <f>IF(LQ489="0-1",INDEX(Scrape!$C:$C,MATCH('HT 0-1'!KP489,Scrape!$B:$B,0)),"")</f>
        <v/>
      </c>
      <c r="LF489">
        <f>IF(LQ489="0-1",INDEX(Scrape!$D:$D,MATCH('HT 0-1'!KP489,Scrape!$B:$B,0)),"")</f>
        <v/>
      </c>
      <c r="LG489">
        <f>IF(LQ489="0-1",INDEX(Scrape!$E:$E,MATCH('HT 0-1'!KP489,Scrape!$B:$B,0)),"")</f>
        <v/>
      </c>
      <c r="LH489">
        <f>IF(LQ489="0-1",INDEX(Scrape!$F:$F,MATCH('HT 0-1'!KP489,Scrape!$B:$B,0)),"")</f>
        <v/>
      </c>
      <c r="LI489">
        <f>IF(LQ489="0-1",INDEX(Scrape!$G:$G,MATCH('HT 0-1'!KP489,Scrape!$B:$B,0)),"")</f>
        <v/>
      </c>
      <c r="LJ489">
        <f>IF(LQ489="0-1",INDEX(Scrape!$H:$H,MATCH('HT 0-1'!KP489,Scrape!$B:$B,0)),"")</f>
        <v/>
      </c>
      <c r="LK489">
        <f>IF(LQ489="0-1",INDEX(Scrape!$I:$I,MATCH('HT 0-1'!KP489,Scrape!$B:$B,0)),"")</f>
        <v/>
      </c>
      <c r="LL489">
        <f>IF(LQ489="0-1",INDEX(Scrape!$J:$J,MATCH('HT 0-1'!KP489,Scrape!$B:$B,0)),"")</f>
        <v/>
      </c>
      <c r="LM489">
        <f>IF(LQ489="0-1",INDEX(Scrape!$K:$K,MATCH('HT 0-1'!KP489,Scrape!$B:$B,0)),"")</f>
        <v/>
      </c>
      <c r="LN489">
        <f>IF(LQ489="0-1",INDEX(Scrape!$L:$L,MATCH('HT 0-1'!KP489,Scrape!$B:$B,0)),"")</f>
        <v/>
      </c>
      <c r="LO489">
        <f>IF(LQ489="0-1",INDEX(Scrape!$M:$M,MATCH('HT 0-1'!KP489,Scrape!$B:$B,0)),"")</f>
        <v/>
      </c>
      <c r="LP489">
        <f>IF(LQ489="0-1",INDEX(Scrape!$N:$N,MATCH('HT 0-1'!KP489,Scrape!$B:$B,0)),"")</f>
        <v/>
      </c>
      <c r="LQ489">
        <f>INDEX(Scrape!$O:$O,MATCH('HT 0-1'!KP489,Scrape!$B:$B,0))</f>
        <v/>
      </c>
      <c r="LR489">
        <f>(1/LJ489)+(1/LI489)+(1/LH489)</f>
        <v/>
      </c>
      <c r="LS489">
        <f>(1/LG489)+(1/LF489)+(1/LE489)</f>
        <v/>
      </c>
      <c r="LT489" s="8">
        <f>IF(INDEX(#REF!,MATCH(KQ489,#REF!,0))=INDEX(#REF!,MATCH(KQ489,#REF!,0)),INDEX(#REF!,MATCH(KQ489,#REF!,0)),"ERROR")</f>
        <v/>
      </c>
      <c r="LU489" s="4">
        <f>IF(KR489="G",2,IF(KR489="R",0.5,IF(KR489="A",1)))</f>
        <v/>
      </c>
      <c r="LV489" s="4">
        <f>IF(KS489="G",0.5,IF(KS489="R",2,IF(KS489="A",1)))</f>
        <v/>
      </c>
      <c r="LW489" s="4">
        <f>IF(KT489="G",2,IF(KT489="R",0.5,IF(KT489="A",1)))</f>
        <v/>
      </c>
      <c r="LX489" s="4">
        <f>IF(KU489="G",0.5,IF(KU489="R",2,IF(KU489="A",1)))</f>
        <v/>
      </c>
      <c r="LY489" s="7">
        <f>(LK489*(LU489+LX489)+(LL489*(LU489+LX489)))</f>
        <v/>
      </c>
      <c r="LZ489" s="7">
        <f>(LN489*(LV489+LW489)+(LO489*(LV489+LW489)))</f>
        <v/>
      </c>
      <c r="MA489" s="11">
        <f>LY489-LZ489</f>
        <v/>
      </c>
      <c r="MB489" s="5">
        <f>MA489+2</f>
        <v/>
      </c>
      <c r="MC489" s="6">
        <f>MA489-2</f>
        <v/>
      </c>
      <c r="MD489" s="4">
        <f>LE489</f>
        <v/>
      </c>
      <c r="ME489" s="9">
        <f>IF(MD489=0,1000,MD489+0.75)</f>
        <v/>
      </c>
      <c r="MF489" s="10">
        <f>IF(MD489=0,0,MD489-0.75)</f>
        <v/>
      </c>
      <c r="MG489" s="4">
        <f>((LM489*(LU489+LX489))-((LP489*(LV489+LW489))))</f>
        <v/>
      </c>
      <c r="MH489" s="9">
        <f>MG489*1.2</f>
        <v/>
      </c>
      <c r="MI489" s="10">
        <f>MG489*0.8</f>
        <v/>
      </c>
      <c r="MJ489">
        <f>IFERROR(NX489,"")</f>
        <v/>
      </c>
      <c r="MK489">
        <f>IFERROR(NY489,"")</f>
        <v/>
      </c>
      <c r="ML489">
        <f>IFERROR(NZ489,"")</f>
        <v/>
      </c>
      <c r="MM489">
        <f>IFERROR(OA489,"")</f>
        <v/>
      </c>
      <c r="MN489">
        <f>IFERROR(OB489,"")</f>
        <v/>
      </c>
      <c r="MO489">
        <f>IFERROR(OC489,"")</f>
        <v/>
      </c>
      <c r="MP489" s="1">
        <f>COUNTIFS(#REF!,LT489,#REF!,1,#REF!,"&gt;="&amp;MC489,#REF!,"&lt;="&amp;MB489,#REF!,"&lt;="&amp;ME489,#REF!,"&gt;="&amp;MF489,#REF!,"="&amp;KV489,#REF!,"="&amp;KX489)</f>
        <v/>
      </c>
      <c r="MQ489" s="1">
        <f>COUNTIFS(#REF!,LT489,#REF!,0,#REF!,"&gt;="&amp;MC489,#REF!,"&lt;="&amp;MB489,#REF!,"&lt;="&amp;ME489,#REF!,"&gt;="&amp;MF489,#REF!,"="&amp;KV489,#REF!,"="&amp;KX489)</f>
        <v/>
      </c>
      <c r="MR489" s="1">
        <f>COUNTIFS(#REF!,LT489,#REF!,1,#REF!,"&gt;="&amp;MC489,#REF!,"&lt;="&amp;MB489,#REF!,"&lt;="&amp;ME489,#REF!,"&gt;="&amp;MF489,#REF!,"="&amp;KW489,#REF!,"="&amp;KY489)</f>
        <v/>
      </c>
      <c r="MS489" s="1">
        <f>COUNTIFS(#REF!,LT489,#REF!,0,#REF!,"&gt;="&amp;MC489,#REF!,"&lt;="&amp;MB489,#REF!,"&lt;="&amp;ME489,#REF!,"&gt;="&amp;MF489,#REF!,"="&amp;KW489,#REF!,"="&amp;KY489)</f>
        <v/>
      </c>
      <c r="MT489" s="1">
        <f>COUNTIFS(#REF!,LT489,#REF!,1,#REF!,"&gt;="&amp;MI489,#REF!,"&lt;="&amp;MH489,#REF!,"&lt;="&amp;ME489,#REF!,"&gt;="&amp;MF489)</f>
        <v/>
      </c>
      <c r="MU489" s="1">
        <f>COUNTIFS(#REF!,LT489,#REF!,0,#REF!,"&gt;="&amp;MI489,#REF!,"&lt;="&amp;MH489,#REF!,"&lt;="&amp;ME489,#REF!,"&gt;="&amp;MF489)</f>
        <v/>
      </c>
      <c r="MV489" s="1">
        <f>COUNTIFS(#REF!,LT489,#REF!,1,#REF!,"&gt;="&amp;MI489,#REF!,"&lt;="&amp;MH489,#REF!,"="&amp;KZ489,#REF!,"="&amp;LA489,#REF!,"&lt;="&amp;ME489,#REF!,"&gt;="&amp;MF489)</f>
        <v/>
      </c>
      <c r="MW489" s="1">
        <f>COUNTIFS(#REF!,LT489,#REF!,0,#REF!,"&gt;="&amp;MI489,#REF!,"&lt;="&amp;MH489,#REF!,"="&amp;KZ489,#REF!,"="&amp;LA489,#REF!,"&lt;="&amp;ME489,#REF!,"&gt;="&amp;MF489)</f>
        <v/>
      </c>
      <c r="MX489" s="1">
        <f>COUNTIFS(#REF!,LT489,#REF!,1,#REF!,"&gt;="&amp;MC489,#REF!,"&lt;="&amp;MB489,#REF!,"&lt;="&amp;ME489,#REF!,"&gt;="&amp;MF489)</f>
        <v/>
      </c>
      <c r="MY489" s="1">
        <f>COUNTIFS(#REF!,LT489,#REF!,0,#REF!,"&gt;="&amp;MC489,#REF!,"&lt;="&amp;MB489,#REF!,"&lt;="&amp;ME489,#REF!,"&gt;="&amp;MF489)</f>
        <v/>
      </c>
      <c r="MZ489" s="1">
        <f>COUNTIFS(#REF!,LT489,#REF!,1,#REF!,"&lt;="&amp;ME489,#REF!,"&gt;="&amp;MF489,#REF!,"="&amp;KV489,#REF!,"="&amp;KX489)</f>
        <v/>
      </c>
      <c r="NA489" s="1">
        <f>COUNTIFS(#REF!,LT489,#REF!,0,#REF!,"&lt;="&amp;ME489,#REF!,"&gt;="&amp;MF489,#REF!,"="&amp;KV489,#REF!,"="&amp;KX489)</f>
        <v/>
      </c>
      <c r="NB489" s="1">
        <f>COUNTIFS(#REF!,LT489,#REF!,1,#REF!,"&lt;="&amp;ME489,#REF!,"&gt;="&amp;MF489,#REF!,"="&amp;KW489,#REF!,"="&amp;KY489)</f>
        <v/>
      </c>
      <c r="NC489" s="1">
        <f>COUNTIFS(#REF!,LT489,#REF!,0,#REF!,"&lt;="&amp;ME489,#REF!,"&gt;="&amp;MF489,#REF!,"="&amp;KW489,#REF!,"="&amp;KY489)</f>
        <v/>
      </c>
      <c r="ND489" s="1">
        <f>MP489+MR489+MT489+MV489+MX489+MZ489+NB489</f>
        <v/>
      </c>
      <c r="NE489" s="1">
        <f>MQ489+MS489+MU489+MW489+MY489+NA489+NC489</f>
        <v/>
      </c>
      <c r="NF489" s="1">
        <f>ND489+NE489</f>
        <v/>
      </c>
      <c r="NG489" s="33">
        <f>ND489/(ND489+NE489)</f>
        <v/>
      </c>
      <c r="NH489" s="3">
        <f>1/NG489</f>
        <v/>
      </c>
      <c r="NI489" s="1">
        <f>LI489</f>
        <v/>
      </c>
      <c r="NJ489" s="79">
        <f>((1-NG489)*(1/(NI489-1))*0.98-(NG489*1))</f>
        <v/>
      </c>
      <c r="NK489" s="34">
        <f>IF(LR489&lt;0.9,0,IF(AND(LR489&gt;1.1),0,1))</f>
        <v/>
      </c>
      <c r="NL489" s="34">
        <f>IF(LS489&lt;0.9,0,IF(AND(LS489&gt;1.1),0,1))</f>
        <v/>
      </c>
      <c r="NM489" s="32">
        <f>IF(NF489&gt;99,1,0)</f>
        <v/>
      </c>
      <c r="NN489" s="32">
        <f>IF(NJ489&gt;0.0799,1,0)</f>
        <v/>
      </c>
      <c r="NO489" s="32">
        <f>IF(NJ489&gt;NQ489,1,0)</f>
        <v/>
      </c>
      <c r="NP489" s="32">
        <f>NM489+NN489+NO489+NK489+NL489</f>
        <v/>
      </c>
      <c r="NQ489" s="79">
        <f>(((100*NG489)*(NI489-1)*0.98)-((1-NG489)*100))/100</f>
        <v/>
      </c>
      <c r="NR489" s="34">
        <f>IF(LR489&lt;0.9,0,IF(AND(LR489&gt;1.1),0,1))</f>
        <v/>
      </c>
      <c r="NS489" s="34">
        <f>IF(LS489&lt;0.9,0,IF(AND(LS489&gt;1.1),0,1))</f>
        <v/>
      </c>
      <c r="NT489" s="32">
        <f>IF(NF489&gt;99,1,0)</f>
        <v/>
      </c>
      <c r="NU489" s="32">
        <f>IF(NQ489&gt;0.0799,1,0)</f>
        <v/>
      </c>
      <c r="NV489" s="32">
        <f>IF(NQ489&gt;NJ489,1,0)</f>
        <v/>
      </c>
      <c r="NW489" s="32">
        <f>NT489+NU489+NV489+NR489+NS489</f>
        <v/>
      </c>
      <c r="NX489">
        <f>IF(NP489=5,"LayAway0-1",IF(AND(NW489=5),"BackAway0-1",""))</f>
        <v/>
      </c>
      <c r="NY489">
        <f>IF(NP489=5,KO489,IF(AND(NW489=5),KO489,""))</f>
        <v/>
      </c>
      <c r="NZ489">
        <f>IF(NP489=5,"Match Odds",IF(AND(NW489=5),"Match Odds",""))</f>
        <v/>
      </c>
      <c r="OA489">
        <f>IF(NP489=5,KP489,IF(AND(NW489=5),KP489,""))</f>
        <v/>
      </c>
      <c r="OB489">
        <f>IF(NP489=5,"MATCH_ODDS",IF(AND(NW489=5),"MATCH_ODDS",""))</f>
        <v/>
      </c>
      <c r="OC489">
        <f>IF(NP489=5,"LAY",IF(AND(NW489=5),"BACK",""))</f>
        <v/>
      </c>
    </row>
    <row r="490" ht="16.5" customHeight="1" thickBot="1" thickTop="1">
      <c r="A490" s="2" t="n"/>
      <c r="KN490" s="1">
        <f>IF(INDEX(#REF!,MATCH('HT 0-1'!D490,#REF!,0))=INDEX(#REF!,MATCH('HT 0-1'!D490,#REF!,0)),INDEX(#REF!,MATCH('HT 0-1'!D490,#REF!,0)),"ERROR")</f>
        <v/>
      </c>
      <c r="KO490" s="1">
        <f>IF(INDEX(#REF!,MATCH('HT 0-1'!E490,#REF!,0))=INDEX(#REF!,MATCH('HT 0-1'!E490,#REF!,0)),INDEX(#REF!,MATCH('HT 0-1'!E490,#REF!,0)),"ERROR")</f>
        <v/>
      </c>
      <c r="KP490" s="1">
        <f>KN490&amp;" v "&amp;KO490</f>
        <v/>
      </c>
      <c r="KQ490">
        <f>B490&amp;"_"&amp;C490</f>
        <v/>
      </c>
      <c r="KR490" s="1">
        <f>IF((HW490/KK490)&lt;0.335,"G",IF((HW490/KK490)&gt;0.67,"R","A"))</f>
        <v/>
      </c>
      <c r="KS490" s="1">
        <f>IF((HX490/KK490)&lt;0.335,"G",IF((HX490/KK490)&gt;0.67,"R","A"))</f>
        <v/>
      </c>
      <c r="KT490" s="1">
        <f>IF((IH490/KK490)&lt;0.335,"G",IF((IH490/KK490)&gt;0.67,"R","A"))</f>
        <v/>
      </c>
      <c r="KU490" s="1">
        <f>IF((II490/KK490)&lt;0.335,"G",IF((II490/KK490)&gt;0.67,"R","A"))</f>
        <v/>
      </c>
      <c r="KV490" s="1">
        <f>IF((HZ490/KK490)&lt;0.335,"G",IF((HZ490/KK490)&gt;0.67,"R","A"))</f>
        <v/>
      </c>
      <c r="KW490" s="1">
        <f>IF((HY490/KK490)&lt;0.335,"G",IF((HY490/KK490)&gt;0.67,"R","A"))</f>
        <v/>
      </c>
      <c r="KX490" s="1">
        <f>IF((IK490/KK490)&lt;0.335,"G",IF((IK490/KK490)&gt;0.67,"R","A"))</f>
        <v/>
      </c>
      <c r="KY490" s="1">
        <f>IF((IJ490/KK490)&lt;0.335,"G",IF((IJ490/KK490)&gt;0.67,"R","A"))</f>
        <v/>
      </c>
      <c r="KZ490" s="1">
        <f>IF((HQ490/KK490)&lt;0.335,"G",IF((HQ490/KK490)&gt;0.67,"R","A"))</f>
        <v/>
      </c>
      <c r="LA490" s="1">
        <f>IF((IB490/KK490)&lt;0.335,"G",IF((IB490/KK490)&gt;0.67,"R","A"))</f>
        <v/>
      </c>
      <c r="LB490">
        <f>IF(LQ490="0-1",INDEX(Scrape!#REF!,MATCH('HT 0-1'!KP490,Scrape!$B:$B,0)),"")</f>
        <v/>
      </c>
      <c r="LC490">
        <f>IF(LQ490="0-1",INDEX(Scrape!$A:$A,MATCH('HT 0-1'!KP490,Scrape!$B:$B,0)),"")</f>
        <v/>
      </c>
      <c r="LD490">
        <f>IF(LQ490="0-1",INDEX(Scrape!$B:$B,MATCH('HT 0-1'!KP490,Scrape!$B:$B,0)),"")</f>
        <v/>
      </c>
      <c r="LE490">
        <f>IF(LQ490="0-1",INDEX(Scrape!$C:$C,MATCH('HT 0-1'!KP490,Scrape!$B:$B,0)),"")</f>
        <v/>
      </c>
      <c r="LF490">
        <f>IF(LQ490="0-1",INDEX(Scrape!$D:$D,MATCH('HT 0-1'!KP490,Scrape!$B:$B,0)),"")</f>
        <v/>
      </c>
      <c r="LG490">
        <f>IF(LQ490="0-1",INDEX(Scrape!$E:$E,MATCH('HT 0-1'!KP490,Scrape!$B:$B,0)),"")</f>
        <v/>
      </c>
      <c r="LH490">
        <f>IF(LQ490="0-1",INDEX(Scrape!$F:$F,MATCH('HT 0-1'!KP490,Scrape!$B:$B,0)),"")</f>
        <v/>
      </c>
      <c r="LI490">
        <f>IF(LQ490="0-1",INDEX(Scrape!$G:$G,MATCH('HT 0-1'!KP490,Scrape!$B:$B,0)),"")</f>
        <v/>
      </c>
      <c r="LJ490">
        <f>IF(LQ490="0-1",INDEX(Scrape!$H:$H,MATCH('HT 0-1'!KP490,Scrape!$B:$B,0)),"")</f>
        <v/>
      </c>
      <c r="LK490">
        <f>IF(LQ490="0-1",INDEX(Scrape!$I:$I,MATCH('HT 0-1'!KP490,Scrape!$B:$B,0)),"")</f>
        <v/>
      </c>
      <c r="LL490">
        <f>IF(LQ490="0-1",INDEX(Scrape!$J:$J,MATCH('HT 0-1'!KP490,Scrape!$B:$B,0)),"")</f>
        <v/>
      </c>
      <c r="LM490">
        <f>IF(LQ490="0-1",INDEX(Scrape!$K:$K,MATCH('HT 0-1'!KP490,Scrape!$B:$B,0)),"")</f>
        <v/>
      </c>
      <c r="LN490">
        <f>IF(LQ490="0-1",INDEX(Scrape!$L:$L,MATCH('HT 0-1'!KP490,Scrape!$B:$B,0)),"")</f>
        <v/>
      </c>
      <c r="LO490">
        <f>IF(LQ490="0-1",INDEX(Scrape!$M:$M,MATCH('HT 0-1'!KP490,Scrape!$B:$B,0)),"")</f>
        <v/>
      </c>
      <c r="LP490">
        <f>IF(LQ490="0-1",INDEX(Scrape!$N:$N,MATCH('HT 0-1'!KP490,Scrape!$B:$B,0)),"")</f>
        <v/>
      </c>
      <c r="LQ490">
        <f>INDEX(Scrape!$O:$O,MATCH('HT 0-1'!KP490,Scrape!$B:$B,0))</f>
        <v/>
      </c>
      <c r="LR490">
        <f>(1/LJ490)+(1/LI490)+(1/LH490)</f>
        <v/>
      </c>
      <c r="LS490">
        <f>(1/LG490)+(1/LF490)+(1/LE490)</f>
        <v/>
      </c>
      <c r="LT490" s="8">
        <f>IF(INDEX(#REF!,MATCH(KQ490,#REF!,0))=INDEX(#REF!,MATCH(KQ490,#REF!,0)),INDEX(#REF!,MATCH(KQ490,#REF!,0)),"ERROR")</f>
        <v/>
      </c>
      <c r="LU490" s="4">
        <f>IF(KR490="G",2,IF(KR490="R",0.5,IF(KR490="A",1)))</f>
        <v/>
      </c>
      <c r="LV490" s="4">
        <f>IF(KS490="G",0.5,IF(KS490="R",2,IF(KS490="A",1)))</f>
        <v/>
      </c>
      <c r="LW490" s="4">
        <f>IF(KT490="G",2,IF(KT490="R",0.5,IF(KT490="A",1)))</f>
        <v/>
      </c>
      <c r="LX490" s="4">
        <f>IF(KU490="G",0.5,IF(KU490="R",2,IF(KU490="A",1)))</f>
        <v/>
      </c>
      <c r="LY490" s="7">
        <f>(LK490*(LU490+LX490)+(LL490*(LU490+LX490)))</f>
        <v/>
      </c>
      <c r="LZ490" s="7">
        <f>(LN490*(LV490+LW490)+(LO490*(LV490+LW490)))</f>
        <v/>
      </c>
      <c r="MA490" s="11">
        <f>LY490-LZ490</f>
        <v/>
      </c>
      <c r="MB490" s="5">
        <f>MA490+2</f>
        <v/>
      </c>
      <c r="MC490" s="6">
        <f>MA490-2</f>
        <v/>
      </c>
      <c r="MD490" s="4">
        <f>LE490</f>
        <v/>
      </c>
      <c r="ME490" s="9">
        <f>IF(MD490=0,1000,MD490+0.75)</f>
        <v/>
      </c>
      <c r="MF490" s="10">
        <f>IF(MD490=0,0,MD490-0.75)</f>
        <v/>
      </c>
      <c r="MG490" s="4">
        <f>((LM490*(LU490+LX490))-((LP490*(LV490+LW490))))</f>
        <v/>
      </c>
      <c r="MH490" s="9">
        <f>MG490*1.2</f>
        <v/>
      </c>
      <c r="MI490" s="10">
        <f>MG490*0.8</f>
        <v/>
      </c>
      <c r="MJ490">
        <f>IFERROR(NX490,"")</f>
        <v/>
      </c>
      <c r="MK490">
        <f>IFERROR(NY490,"")</f>
        <v/>
      </c>
      <c r="ML490">
        <f>IFERROR(NZ490,"")</f>
        <v/>
      </c>
      <c r="MM490">
        <f>IFERROR(OA490,"")</f>
        <v/>
      </c>
      <c r="MN490">
        <f>IFERROR(OB490,"")</f>
        <v/>
      </c>
      <c r="MO490">
        <f>IFERROR(OC490,"")</f>
        <v/>
      </c>
      <c r="MP490" s="1">
        <f>COUNTIFS(#REF!,LT490,#REF!,1,#REF!,"&gt;="&amp;MC490,#REF!,"&lt;="&amp;MB490,#REF!,"&lt;="&amp;ME490,#REF!,"&gt;="&amp;MF490,#REF!,"="&amp;KV490,#REF!,"="&amp;KX490)</f>
        <v/>
      </c>
      <c r="MQ490" s="1">
        <f>COUNTIFS(#REF!,LT490,#REF!,0,#REF!,"&gt;="&amp;MC490,#REF!,"&lt;="&amp;MB490,#REF!,"&lt;="&amp;ME490,#REF!,"&gt;="&amp;MF490,#REF!,"="&amp;KV490,#REF!,"="&amp;KX490)</f>
        <v/>
      </c>
      <c r="MR490" s="1">
        <f>COUNTIFS(#REF!,LT490,#REF!,1,#REF!,"&gt;="&amp;MC490,#REF!,"&lt;="&amp;MB490,#REF!,"&lt;="&amp;ME490,#REF!,"&gt;="&amp;MF490,#REF!,"="&amp;KW490,#REF!,"="&amp;KY490)</f>
        <v/>
      </c>
      <c r="MS490" s="1">
        <f>COUNTIFS(#REF!,LT490,#REF!,0,#REF!,"&gt;="&amp;MC490,#REF!,"&lt;="&amp;MB490,#REF!,"&lt;="&amp;ME490,#REF!,"&gt;="&amp;MF490,#REF!,"="&amp;KW490,#REF!,"="&amp;KY490)</f>
        <v/>
      </c>
      <c r="MT490" s="1">
        <f>COUNTIFS(#REF!,LT490,#REF!,1,#REF!,"&gt;="&amp;MI490,#REF!,"&lt;="&amp;MH490,#REF!,"&lt;="&amp;ME490,#REF!,"&gt;="&amp;MF490)</f>
        <v/>
      </c>
      <c r="MU490" s="1">
        <f>COUNTIFS(#REF!,LT490,#REF!,0,#REF!,"&gt;="&amp;MI490,#REF!,"&lt;="&amp;MH490,#REF!,"&lt;="&amp;ME490,#REF!,"&gt;="&amp;MF490)</f>
        <v/>
      </c>
      <c r="MV490" s="1">
        <f>COUNTIFS(#REF!,LT490,#REF!,1,#REF!,"&gt;="&amp;MI490,#REF!,"&lt;="&amp;MH490,#REF!,"="&amp;KZ490,#REF!,"="&amp;LA490,#REF!,"&lt;="&amp;ME490,#REF!,"&gt;="&amp;MF490)</f>
        <v/>
      </c>
      <c r="MW490" s="1">
        <f>COUNTIFS(#REF!,LT490,#REF!,0,#REF!,"&gt;="&amp;MI490,#REF!,"&lt;="&amp;MH490,#REF!,"="&amp;KZ490,#REF!,"="&amp;LA490,#REF!,"&lt;="&amp;ME490,#REF!,"&gt;="&amp;MF490)</f>
        <v/>
      </c>
      <c r="MX490" s="1">
        <f>COUNTIFS(#REF!,LT490,#REF!,1,#REF!,"&gt;="&amp;MC490,#REF!,"&lt;="&amp;MB490,#REF!,"&lt;="&amp;ME490,#REF!,"&gt;="&amp;MF490)</f>
        <v/>
      </c>
      <c r="MY490" s="1">
        <f>COUNTIFS(#REF!,LT490,#REF!,0,#REF!,"&gt;="&amp;MC490,#REF!,"&lt;="&amp;MB490,#REF!,"&lt;="&amp;ME490,#REF!,"&gt;="&amp;MF490)</f>
        <v/>
      </c>
      <c r="MZ490" s="1">
        <f>COUNTIFS(#REF!,LT490,#REF!,1,#REF!,"&lt;="&amp;ME490,#REF!,"&gt;="&amp;MF490,#REF!,"="&amp;KV490,#REF!,"="&amp;KX490)</f>
        <v/>
      </c>
      <c r="NA490" s="1">
        <f>COUNTIFS(#REF!,LT490,#REF!,0,#REF!,"&lt;="&amp;ME490,#REF!,"&gt;="&amp;MF490,#REF!,"="&amp;KV490,#REF!,"="&amp;KX490)</f>
        <v/>
      </c>
      <c r="NB490" s="1">
        <f>COUNTIFS(#REF!,LT490,#REF!,1,#REF!,"&lt;="&amp;ME490,#REF!,"&gt;="&amp;MF490,#REF!,"="&amp;KW490,#REF!,"="&amp;KY490)</f>
        <v/>
      </c>
      <c r="NC490" s="1">
        <f>COUNTIFS(#REF!,LT490,#REF!,0,#REF!,"&lt;="&amp;ME490,#REF!,"&gt;="&amp;MF490,#REF!,"="&amp;KW490,#REF!,"="&amp;KY490)</f>
        <v/>
      </c>
      <c r="ND490" s="1">
        <f>MP490+MR490+MT490+MV490+MX490+MZ490+NB490</f>
        <v/>
      </c>
      <c r="NE490" s="1">
        <f>MQ490+MS490+MU490+MW490+MY490+NA490+NC490</f>
        <v/>
      </c>
      <c r="NF490" s="1">
        <f>ND490+NE490</f>
        <v/>
      </c>
      <c r="NG490" s="33">
        <f>ND490/(ND490+NE490)</f>
        <v/>
      </c>
      <c r="NH490" s="3">
        <f>1/NG490</f>
        <v/>
      </c>
      <c r="NI490" s="1">
        <f>LI490</f>
        <v/>
      </c>
      <c r="NJ490" s="79">
        <f>((1-NG490)*(1/(NI490-1))*0.98-(NG490*1))</f>
        <v/>
      </c>
      <c r="NK490" s="34">
        <f>IF(LR490&lt;0.9,0,IF(AND(LR490&gt;1.1),0,1))</f>
        <v/>
      </c>
      <c r="NL490" s="34">
        <f>IF(LS490&lt;0.9,0,IF(AND(LS490&gt;1.1),0,1))</f>
        <v/>
      </c>
      <c r="NM490" s="32">
        <f>IF(NF490&gt;99,1,0)</f>
        <v/>
      </c>
      <c r="NN490" s="32">
        <f>IF(NJ490&gt;0.0799,1,0)</f>
        <v/>
      </c>
      <c r="NO490" s="32">
        <f>IF(NJ490&gt;NQ490,1,0)</f>
        <v/>
      </c>
      <c r="NP490" s="32">
        <f>NM490+NN490+NO490+NK490+NL490</f>
        <v/>
      </c>
      <c r="NQ490" s="79">
        <f>(((100*NG490)*(NI490-1)*0.98)-((1-NG490)*100))/100</f>
        <v/>
      </c>
      <c r="NR490" s="34">
        <f>IF(LR490&lt;0.9,0,IF(AND(LR490&gt;1.1),0,1))</f>
        <v/>
      </c>
      <c r="NS490" s="34">
        <f>IF(LS490&lt;0.9,0,IF(AND(LS490&gt;1.1),0,1))</f>
        <v/>
      </c>
      <c r="NT490" s="32">
        <f>IF(NF490&gt;99,1,0)</f>
        <v/>
      </c>
      <c r="NU490" s="32">
        <f>IF(NQ490&gt;0.0799,1,0)</f>
        <v/>
      </c>
      <c r="NV490" s="32">
        <f>IF(NQ490&gt;NJ490,1,0)</f>
        <v/>
      </c>
      <c r="NW490" s="32">
        <f>NT490+NU490+NV490+NR490+NS490</f>
        <v/>
      </c>
      <c r="NX490">
        <f>IF(NP490=5,"LayAway0-1",IF(AND(NW490=5),"BackAway0-1",""))</f>
        <v/>
      </c>
      <c r="NY490">
        <f>IF(NP490=5,KO490,IF(AND(NW490=5),KO490,""))</f>
        <v/>
      </c>
      <c r="NZ490">
        <f>IF(NP490=5,"Match Odds",IF(AND(NW490=5),"Match Odds",""))</f>
        <v/>
      </c>
      <c r="OA490">
        <f>IF(NP490=5,KP490,IF(AND(NW490=5),KP490,""))</f>
        <v/>
      </c>
      <c r="OB490">
        <f>IF(NP490=5,"MATCH_ODDS",IF(AND(NW490=5),"MATCH_ODDS",""))</f>
        <v/>
      </c>
      <c r="OC490">
        <f>IF(NP490=5,"LAY",IF(AND(NW490=5),"BACK",""))</f>
        <v/>
      </c>
    </row>
    <row r="491" ht="16.5" customHeight="1" thickBot="1" thickTop="1">
      <c r="A491" s="2" t="n"/>
      <c r="KN491" s="1">
        <f>IF(INDEX(#REF!,MATCH('HT 0-1'!D491,#REF!,0))=INDEX(#REF!,MATCH('HT 0-1'!D491,#REF!,0)),INDEX(#REF!,MATCH('HT 0-1'!D491,#REF!,0)),"ERROR")</f>
        <v/>
      </c>
      <c r="KO491" s="1">
        <f>IF(INDEX(#REF!,MATCH('HT 0-1'!E491,#REF!,0))=INDEX(#REF!,MATCH('HT 0-1'!E491,#REF!,0)),INDEX(#REF!,MATCH('HT 0-1'!E491,#REF!,0)),"ERROR")</f>
        <v/>
      </c>
      <c r="KP491" s="1">
        <f>KN491&amp;" v "&amp;KO491</f>
        <v/>
      </c>
      <c r="KQ491">
        <f>B491&amp;"_"&amp;C491</f>
        <v/>
      </c>
      <c r="KR491" s="1">
        <f>IF((HW491/KK491)&lt;0.335,"G",IF((HW491/KK491)&gt;0.67,"R","A"))</f>
        <v/>
      </c>
      <c r="KS491" s="1">
        <f>IF((HX491/KK491)&lt;0.335,"G",IF((HX491/KK491)&gt;0.67,"R","A"))</f>
        <v/>
      </c>
      <c r="KT491" s="1">
        <f>IF((IH491/KK491)&lt;0.335,"G",IF((IH491/KK491)&gt;0.67,"R","A"))</f>
        <v/>
      </c>
      <c r="KU491" s="1">
        <f>IF((II491/KK491)&lt;0.335,"G",IF((II491/KK491)&gt;0.67,"R","A"))</f>
        <v/>
      </c>
      <c r="KV491" s="1">
        <f>IF((HZ491/KK491)&lt;0.335,"G",IF((HZ491/KK491)&gt;0.67,"R","A"))</f>
        <v/>
      </c>
      <c r="KW491" s="1">
        <f>IF((HY491/KK491)&lt;0.335,"G",IF((HY491/KK491)&gt;0.67,"R","A"))</f>
        <v/>
      </c>
      <c r="KX491" s="1">
        <f>IF((IK491/KK491)&lt;0.335,"G",IF((IK491/KK491)&gt;0.67,"R","A"))</f>
        <v/>
      </c>
      <c r="KY491" s="1">
        <f>IF((IJ491/KK491)&lt;0.335,"G",IF((IJ491/KK491)&gt;0.67,"R","A"))</f>
        <v/>
      </c>
      <c r="KZ491" s="1">
        <f>IF((HQ491/KK491)&lt;0.335,"G",IF((HQ491/KK491)&gt;0.67,"R","A"))</f>
        <v/>
      </c>
      <c r="LA491" s="1">
        <f>IF((IB491/KK491)&lt;0.335,"G",IF((IB491/KK491)&gt;0.67,"R","A"))</f>
        <v/>
      </c>
      <c r="LB491">
        <f>IF(LQ491="0-1",INDEX(Scrape!#REF!,MATCH('HT 0-1'!KP491,Scrape!$B:$B,0)),"")</f>
        <v/>
      </c>
      <c r="LC491">
        <f>IF(LQ491="0-1",INDEX(Scrape!$A:$A,MATCH('HT 0-1'!KP491,Scrape!$B:$B,0)),"")</f>
        <v/>
      </c>
      <c r="LD491">
        <f>IF(LQ491="0-1",INDEX(Scrape!$B:$B,MATCH('HT 0-1'!KP491,Scrape!$B:$B,0)),"")</f>
        <v/>
      </c>
      <c r="LE491">
        <f>IF(LQ491="0-1",INDEX(Scrape!$C:$C,MATCH('HT 0-1'!KP491,Scrape!$B:$B,0)),"")</f>
        <v/>
      </c>
      <c r="LF491">
        <f>IF(LQ491="0-1",INDEX(Scrape!$D:$D,MATCH('HT 0-1'!KP491,Scrape!$B:$B,0)),"")</f>
        <v/>
      </c>
      <c r="LG491">
        <f>IF(LQ491="0-1",INDEX(Scrape!$E:$E,MATCH('HT 0-1'!KP491,Scrape!$B:$B,0)),"")</f>
        <v/>
      </c>
      <c r="LH491">
        <f>IF(LQ491="0-1",INDEX(Scrape!$F:$F,MATCH('HT 0-1'!KP491,Scrape!$B:$B,0)),"")</f>
        <v/>
      </c>
      <c r="LI491">
        <f>IF(LQ491="0-1",INDEX(Scrape!$G:$G,MATCH('HT 0-1'!KP491,Scrape!$B:$B,0)),"")</f>
        <v/>
      </c>
      <c r="LJ491">
        <f>IF(LQ491="0-1",INDEX(Scrape!$H:$H,MATCH('HT 0-1'!KP491,Scrape!$B:$B,0)),"")</f>
        <v/>
      </c>
      <c r="LK491">
        <f>IF(LQ491="0-1",INDEX(Scrape!$I:$I,MATCH('HT 0-1'!KP491,Scrape!$B:$B,0)),"")</f>
        <v/>
      </c>
      <c r="LL491">
        <f>IF(LQ491="0-1",INDEX(Scrape!$J:$J,MATCH('HT 0-1'!KP491,Scrape!$B:$B,0)),"")</f>
        <v/>
      </c>
      <c r="LM491">
        <f>IF(LQ491="0-1",INDEX(Scrape!$K:$K,MATCH('HT 0-1'!KP491,Scrape!$B:$B,0)),"")</f>
        <v/>
      </c>
      <c r="LN491">
        <f>IF(LQ491="0-1",INDEX(Scrape!$L:$L,MATCH('HT 0-1'!KP491,Scrape!$B:$B,0)),"")</f>
        <v/>
      </c>
      <c r="LO491">
        <f>IF(LQ491="0-1",INDEX(Scrape!$M:$M,MATCH('HT 0-1'!KP491,Scrape!$B:$B,0)),"")</f>
        <v/>
      </c>
      <c r="LP491">
        <f>IF(LQ491="0-1",INDEX(Scrape!$N:$N,MATCH('HT 0-1'!KP491,Scrape!$B:$B,0)),"")</f>
        <v/>
      </c>
      <c r="LQ491">
        <f>INDEX(Scrape!$O:$O,MATCH('HT 0-1'!KP491,Scrape!$B:$B,0))</f>
        <v/>
      </c>
      <c r="LR491">
        <f>(1/LJ491)+(1/LI491)+(1/LH491)</f>
        <v/>
      </c>
      <c r="LS491">
        <f>(1/LG491)+(1/LF491)+(1/LE491)</f>
        <v/>
      </c>
      <c r="LT491" s="8">
        <f>IF(INDEX(#REF!,MATCH(KQ491,#REF!,0))=INDEX(#REF!,MATCH(KQ491,#REF!,0)),INDEX(#REF!,MATCH(KQ491,#REF!,0)),"ERROR")</f>
        <v/>
      </c>
      <c r="LU491" s="4">
        <f>IF(KR491="G",2,IF(KR491="R",0.5,IF(KR491="A",1)))</f>
        <v/>
      </c>
      <c r="LV491" s="4">
        <f>IF(KS491="G",0.5,IF(KS491="R",2,IF(KS491="A",1)))</f>
        <v/>
      </c>
      <c r="LW491" s="4">
        <f>IF(KT491="G",2,IF(KT491="R",0.5,IF(KT491="A",1)))</f>
        <v/>
      </c>
      <c r="LX491" s="4">
        <f>IF(KU491="G",0.5,IF(KU491="R",2,IF(KU491="A",1)))</f>
        <v/>
      </c>
      <c r="LY491" s="7">
        <f>(LK491*(LU491+LX491)+(LL491*(LU491+LX491)))</f>
        <v/>
      </c>
      <c r="LZ491" s="7">
        <f>(LN491*(LV491+LW491)+(LO491*(LV491+LW491)))</f>
        <v/>
      </c>
      <c r="MA491" s="11">
        <f>LY491-LZ491</f>
        <v/>
      </c>
      <c r="MB491" s="5">
        <f>MA491+2</f>
        <v/>
      </c>
      <c r="MC491" s="6">
        <f>MA491-2</f>
        <v/>
      </c>
      <c r="MD491" s="4">
        <f>LE491</f>
        <v/>
      </c>
      <c r="ME491" s="9">
        <f>IF(MD491=0,1000,MD491+0.75)</f>
        <v/>
      </c>
      <c r="MF491" s="10">
        <f>IF(MD491=0,0,MD491-0.75)</f>
        <v/>
      </c>
      <c r="MG491" s="4">
        <f>((LM491*(LU491+LX491))-((LP491*(LV491+LW491))))</f>
        <v/>
      </c>
      <c r="MH491" s="9">
        <f>MG491*1.2</f>
        <v/>
      </c>
      <c r="MI491" s="10">
        <f>MG491*0.8</f>
        <v/>
      </c>
      <c r="MJ491">
        <f>IFERROR(NX491,"")</f>
        <v/>
      </c>
      <c r="MK491">
        <f>IFERROR(NY491,"")</f>
        <v/>
      </c>
      <c r="ML491">
        <f>IFERROR(NZ491,"")</f>
        <v/>
      </c>
      <c r="MM491">
        <f>IFERROR(OA491,"")</f>
        <v/>
      </c>
      <c r="MN491">
        <f>IFERROR(OB491,"")</f>
        <v/>
      </c>
      <c r="MO491">
        <f>IFERROR(OC491,"")</f>
        <v/>
      </c>
      <c r="MP491" s="1">
        <f>COUNTIFS(#REF!,LT491,#REF!,1,#REF!,"&gt;="&amp;MC491,#REF!,"&lt;="&amp;MB491,#REF!,"&lt;="&amp;ME491,#REF!,"&gt;="&amp;MF491,#REF!,"="&amp;KV491,#REF!,"="&amp;KX491)</f>
        <v/>
      </c>
      <c r="MQ491" s="1">
        <f>COUNTIFS(#REF!,LT491,#REF!,0,#REF!,"&gt;="&amp;MC491,#REF!,"&lt;="&amp;MB491,#REF!,"&lt;="&amp;ME491,#REF!,"&gt;="&amp;MF491,#REF!,"="&amp;KV491,#REF!,"="&amp;KX491)</f>
        <v/>
      </c>
      <c r="MR491" s="1">
        <f>COUNTIFS(#REF!,LT491,#REF!,1,#REF!,"&gt;="&amp;MC491,#REF!,"&lt;="&amp;MB491,#REF!,"&lt;="&amp;ME491,#REF!,"&gt;="&amp;MF491,#REF!,"="&amp;KW491,#REF!,"="&amp;KY491)</f>
        <v/>
      </c>
      <c r="MS491" s="1">
        <f>COUNTIFS(#REF!,LT491,#REF!,0,#REF!,"&gt;="&amp;MC491,#REF!,"&lt;="&amp;MB491,#REF!,"&lt;="&amp;ME491,#REF!,"&gt;="&amp;MF491,#REF!,"="&amp;KW491,#REF!,"="&amp;KY491)</f>
        <v/>
      </c>
      <c r="MT491" s="1">
        <f>COUNTIFS(#REF!,LT491,#REF!,1,#REF!,"&gt;="&amp;MI491,#REF!,"&lt;="&amp;MH491,#REF!,"&lt;="&amp;ME491,#REF!,"&gt;="&amp;MF491)</f>
        <v/>
      </c>
      <c r="MU491" s="1">
        <f>COUNTIFS(#REF!,LT491,#REF!,0,#REF!,"&gt;="&amp;MI491,#REF!,"&lt;="&amp;MH491,#REF!,"&lt;="&amp;ME491,#REF!,"&gt;="&amp;MF491)</f>
        <v/>
      </c>
      <c r="MV491" s="1">
        <f>COUNTIFS(#REF!,LT491,#REF!,1,#REF!,"&gt;="&amp;MI491,#REF!,"&lt;="&amp;MH491,#REF!,"="&amp;KZ491,#REF!,"="&amp;LA491,#REF!,"&lt;="&amp;ME491,#REF!,"&gt;="&amp;MF491)</f>
        <v/>
      </c>
      <c r="MW491" s="1">
        <f>COUNTIFS(#REF!,LT491,#REF!,0,#REF!,"&gt;="&amp;MI491,#REF!,"&lt;="&amp;MH491,#REF!,"="&amp;KZ491,#REF!,"="&amp;LA491,#REF!,"&lt;="&amp;ME491,#REF!,"&gt;="&amp;MF491)</f>
        <v/>
      </c>
      <c r="MX491" s="1">
        <f>COUNTIFS(#REF!,LT491,#REF!,1,#REF!,"&gt;="&amp;MC491,#REF!,"&lt;="&amp;MB491,#REF!,"&lt;="&amp;ME491,#REF!,"&gt;="&amp;MF491)</f>
        <v/>
      </c>
      <c r="MY491" s="1">
        <f>COUNTIFS(#REF!,LT491,#REF!,0,#REF!,"&gt;="&amp;MC491,#REF!,"&lt;="&amp;MB491,#REF!,"&lt;="&amp;ME491,#REF!,"&gt;="&amp;MF491)</f>
        <v/>
      </c>
      <c r="MZ491" s="1">
        <f>COUNTIFS(#REF!,LT491,#REF!,1,#REF!,"&lt;="&amp;ME491,#REF!,"&gt;="&amp;MF491,#REF!,"="&amp;KV491,#REF!,"="&amp;KX491)</f>
        <v/>
      </c>
      <c r="NA491" s="1">
        <f>COUNTIFS(#REF!,LT491,#REF!,0,#REF!,"&lt;="&amp;ME491,#REF!,"&gt;="&amp;MF491,#REF!,"="&amp;KV491,#REF!,"="&amp;KX491)</f>
        <v/>
      </c>
      <c r="NB491" s="1">
        <f>COUNTIFS(#REF!,LT491,#REF!,1,#REF!,"&lt;="&amp;ME491,#REF!,"&gt;="&amp;MF491,#REF!,"="&amp;KW491,#REF!,"="&amp;KY491)</f>
        <v/>
      </c>
      <c r="NC491" s="1">
        <f>COUNTIFS(#REF!,LT491,#REF!,0,#REF!,"&lt;="&amp;ME491,#REF!,"&gt;="&amp;MF491,#REF!,"="&amp;KW491,#REF!,"="&amp;KY491)</f>
        <v/>
      </c>
      <c r="ND491" s="1">
        <f>MP491+MR491+MT491+MV491+MX491+MZ491+NB491</f>
        <v/>
      </c>
      <c r="NE491" s="1">
        <f>MQ491+MS491+MU491+MW491+MY491+NA491+NC491</f>
        <v/>
      </c>
      <c r="NF491" s="1">
        <f>ND491+NE491</f>
        <v/>
      </c>
      <c r="NG491" s="33">
        <f>ND491/(ND491+NE491)</f>
        <v/>
      </c>
      <c r="NH491" s="3">
        <f>1/NG491</f>
        <v/>
      </c>
      <c r="NI491" s="1">
        <f>LI491</f>
        <v/>
      </c>
      <c r="NJ491" s="79">
        <f>((1-NG491)*(1/(NI491-1))*0.98-(NG491*1))</f>
        <v/>
      </c>
      <c r="NK491" s="34">
        <f>IF(LR491&lt;0.9,0,IF(AND(LR491&gt;1.1),0,1))</f>
        <v/>
      </c>
      <c r="NL491" s="34">
        <f>IF(LS491&lt;0.9,0,IF(AND(LS491&gt;1.1),0,1))</f>
        <v/>
      </c>
      <c r="NM491" s="32">
        <f>IF(NF491&gt;99,1,0)</f>
        <v/>
      </c>
      <c r="NN491" s="32">
        <f>IF(NJ491&gt;0.0799,1,0)</f>
        <v/>
      </c>
      <c r="NO491" s="32">
        <f>IF(NJ491&gt;NQ491,1,0)</f>
        <v/>
      </c>
      <c r="NP491" s="32">
        <f>NM491+NN491+NO491+NK491+NL491</f>
        <v/>
      </c>
      <c r="NQ491" s="79">
        <f>(((100*NG491)*(NI491-1)*0.98)-((1-NG491)*100))/100</f>
        <v/>
      </c>
      <c r="NR491" s="34">
        <f>IF(LR491&lt;0.9,0,IF(AND(LR491&gt;1.1),0,1))</f>
        <v/>
      </c>
      <c r="NS491" s="34">
        <f>IF(LS491&lt;0.9,0,IF(AND(LS491&gt;1.1),0,1))</f>
        <v/>
      </c>
      <c r="NT491" s="32">
        <f>IF(NF491&gt;99,1,0)</f>
        <v/>
      </c>
      <c r="NU491" s="32">
        <f>IF(NQ491&gt;0.0799,1,0)</f>
        <v/>
      </c>
      <c r="NV491" s="32">
        <f>IF(NQ491&gt;NJ491,1,0)</f>
        <v/>
      </c>
      <c r="NW491" s="32">
        <f>NT491+NU491+NV491+NR491+NS491</f>
        <v/>
      </c>
      <c r="NX491">
        <f>IF(NP491=5,"LayAway0-1",IF(AND(NW491=5),"BackAway0-1",""))</f>
        <v/>
      </c>
      <c r="NY491">
        <f>IF(NP491=5,KO491,IF(AND(NW491=5),KO491,""))</f>
        <v/>
      </c>
      <c r="NZ491">
        <f>IF(NP491=5,"Match Odds",IF(AND(NW491=5),"Match Odds",""))</f>
        <v/>
      </c>
      <c r="OA491">
        <f>IF(NP491=5,KP491,IF(AND(NW491=5),KP491,""))</f>
        <v/>
      </c>
      <c r="OB491">
        <f>IF(NP491=5,"MATCH_ODDS",IF(AND(NW491=5),"MATCH_ODDS",""))</f>
        <v/>
      </c>
      <c r="OC491">
        <f>IF(NP491=5,"LAY",IF(AND(NW491=5),"BACK",""))</f>
        <v/>
      </c>
    </row>
    <row r="492" ht="16.5" customHeight="1" thickBot="1" thickTop="1">
      <c r="A492" s="2" t="n"/>
      <c r="KN492" s="1">
        <f>IF(INDEX(#REF!,MATCH('HT 0-1'!D492,#REF!,0))=INDEX(#REF!,MATCH('HT 0-1'!D492,#REF!,0)),INDEX(#REF!,MATCH('HT 0-1'!D492,#REF!,0)),"ERROR")</f>
        <v/>
      </c>
      <c r="KO492" s="1">
        <f>IF(INDEX(#REF!,MATCH('HT 0-1'!E492,#REF!,0))=INDEX(#REF!,MATCH('HT 0-1'!E492,#REF!,0)),INDEX(#REF!,MATCH('HT 0-1'!E492,#REF!,0)),"ERROR")</f>
        <v/>
      </c>
      <c r="KP492" s="1">
        <f>KN492&amp;" v "&amp;KO492</f>
        <v/>
      </c>
      <c r="KQ492">
        <f>B492&amp;"_"&amp;C492</f>
        <v/>
      </c>
      <c r="KR492" s="1">
        <f>IF((HW492/KK492)&lt;0.335,"G",IF((HW492/KK492)&gt;0.67,"R","A"))</f>
        <v/>
      </c>
      <c r="KS492" s="1">
        <f>IF((HX492/KK492)&lt;0.335,"G",IF((HX492/KK492)&gt;0.67,"R","A"))</f>
        <v/>
      </c>
      <c r="KT492" s="1">
        <f>IF((IH492/KK492)&lt;0.335,"G",IF((IH492/KK492)&gt;0.67,"R","A"))</f>
        <v/>
      </c>
      <c r="KU492" s="1">
        <f>IF((II492/KK492)&lt;0.335,"G",IF((II492/KK492)&gt;0.67,"R","A"))</f>
        <v/>
      </c>
      <c r="KV492" s="1">
        <f>IF((HZ492/KK492)&lt;0.335,"G",IF((HZ492/KK492)&gt;0.67,"R","A"))</f>
        <v/>
      </c>
      <c r="KW492" s="1">
        <f>IF((HY492/KK492)&lt;0.335,"G",IF((HY492/KK492)&gt;0.67,"R","A"))</f>
        <v/>
      </c>
      <c r="KX492" s="1">
        <f>IF((IK492/KK492)&lt;0.335,"G",IF((IK492/KK492)&gt;0.67,"R","A"))</f>
        <v/>
      </c>
      <c r="KY492" s="1">
        <f>IF((IJ492/KK492)&lt;0.335,"G",IF((IJ492/KK492)&gt;0.67,"R","A"))</f>
        <v/>
      </c>
      <c r="KZ492" s="1">
        <f>IF((HQ492/KK492)&lt;0.335,"G",IF((HQ492/KK492)&gt;0.67,"R","A"))</f>
        <v/>
      </c>
      <c r="LA492" s="1">
        <f>IF((IB492/KK492)&lt;0.335,"G",IF((IB492/KK492)&gt;0.67,"R","A"))</f>
        <v/>
      </c>
      <c r="LB492">
        <f>IF(LQ492="0-1",INDEX(Scrape!#REF!,MATCH('HT 0-1'!KP492,Scrape!$B:$B,0)),"")</f>
        <v/>
      </c>
      <c r="LC492">
        <f>IF(LQ492="0-1",INDEX(Scrape!$A:$A,MATCH('HT 0-1'!KP492,Scrape!$B:$B,0)),"")</f>
        <v/>
      </c>
      <c r="LD492">
        <f>IF(LQ492="0-1",INDEX(Scrape!$B:$B,MATCH('HT 0-1'!KP492,Scrape!$B:$B,0)),"")</f>
        <v/>
      </c>
      <c r="LE492">
        <f>IF(LQ492="0-1",INDEX(Scrape!$C:$C,MATCH('HT 0-1'!KP492,Scrape!$B:$B,0)),"")</f>
        <v/>
      </c>
      <c r="LF492">
        <f>IF(LQ492="0-1",INDEX(Scrape!$D:$D,MATCH('HT 0-1'!KP492,Scrape!$B:$B,0)),"")</f>
        <v/>
      </c>
      <c r="LG492">
        <f>IF(LQ492="0-1",INDEX(Scrape!$E:$E,MATCH('HT 0-1'!KP492,Scrape!$B:$B,0)),"")</f>
        <v/>
      </c>
      <c r="LH492">
        <f>IF(LQ492="0-1",INDEX(Scrape!$F:$F,MATCH('HT 0-1'!KP492,Scrape!$B:$B,0)),"")</f>
        <v/>
      </c>
      <c r="LI492">
        <f>IF(LQ492="0-1",INDEX(Scrape!$G:$G,MATCH('HT 0-1'!KP492,Scrape!$B:$B,0)),"")</f>
        <v/>
      </c>
      <c r="LJ492">
        <f>IF(LQ492="0-1",INDEX(Scrape!$H:$H,MATCH('HT 0-1'!KP492,Scrape!$B:$B,0)),"")</f>
        <v/>
      </c>
      <c r="LK492">
        <f>IF(LQ492="0-1",INDEX(Scrape!$I:$I,MATCH('HT 0-1'!KP492,Scrape!$B:$B,0)),"")</f>
        <v/>
      </c>
      <c r="LL492">
        <f>IF(LQ492="0-1",INDEX(Scrape!$J:$J,MATCH('HT 0-1'!KP492,Scrape!$B:$B,0)),"")</f>
        <v/>
      </c>
      <c r="LM492">
        <f>IF(LQ492="0-1",INDEX(Scrape!$K:$K,MATCH('HT 0-1'!KP492,Scrape!$B:$B,0)),"")</f>
        <v/>
      </c>
      <c r="LN492">
        <f>IF(LQ492="0-1",INDEX(Scrape!$L:$L,MATCH('HT 0-1'!KP492,Scrape!$B:$B,0)),"")</f>
        <v/>
      </c>
      <c r="LO492">
        <f>IF(LQ492="0-1",INDEX(Scrape!$M:$M,MATCH('HT 0-1'!KP492,Scrape!$B:$B,0)),"")</f>
        <v/>
      </c>
      <c r="LP492">
        <f>IF(LQ492="0-1",INDEX(Scrape!$N:$N,MATCH('HT 0-1'!KP492,Scrape!$B:$B,0)),"")</f>
        <v/>
      </c>
      <c r="LQ492">
        <f>INDEX(Scrape!$O:$O,MATCH('HT 0-1'!KP492,Scrape!$B:$B,0))</f>
        <v/>
      </c>
      <c r="LR492">
        <f>(1/LJ492)+(1/LI492)+(1/LH492)</f>
        <v/>
      </c>
      <c r="LS492">
        <f>(1/LG492)+(1/LF492)+(1/LE492)</f>
        <v/>
      </c>
      <c r="LT492" s="8">
        <f>IF(INDEX(#REF!,MATCH(KQ492,#REF!,0))=INDEX(#REF!,MATCH(KQ492,#REF!,0)),INDEX(#REF!,MATCH(KQ492,#REF!,0)),"ERROR")</f>
        <v/>
      </c>
      <c r="LU492" s="4">
        <f>IF(KR492="G",2,IF(KR492="R",0.5,IF(KR492="A",1)))</f>
        <v/>
      </c>
      <c r="LV492" s="4">
        <f>IF(KS492="G",0.5,IF(KS492="R",2,IF(KS492="A",1)))</f>
        <v/>
      </c>
      <c r="LW492" s="4">
        <f>IF(KT492="G",2,IF(KT492="R",0.5,IF(KT492="A",1)))</f>
        <v/>
      </c>
      <c r="LX492" s="4">
        <f>IF(KU492="G",0.5,IF(KU492="R",2,IF(KU492="A",1)))</f>
        <v/>
      </c>
      <c r="LY492" s="7">
        <f>(LK492*(LU492+LX492)+(LL492*(LU492+LX492)))</f>
        <v/>
      </c>
      <c r="LZ492" s="7">
        <f>(LN492*(LV492+LW492)+(LO492*(LV492+LW492)))</f>
        <v/>
      </c>
      <c r="MA492" s="11">
        <f>LY492-LZ492</f>
        <v/>
      </c>
      <c r="MB492" s="5">
        <f>MA492+2</f>
        <v/>
      </c>
      <c r="MC492" s="6">
        <f>MA492-2</f>
        <v/>
      </c>
      <c r="MD492" s="4">
        <f>LE492</f>
        <v/>
      </c>
      <c r="ME492" s="9">
        <f>IF(MD492=0,1000,MD492+0.75)</f>
        <v/>
      </c>
      <c r="MF492" s="10">
        <f>IF(MD492=0,0,MD492-0.75)</f>
        <v/>
      </c>
      <c r="MG492" s="4">
        <f>((LM492*(LU492+LX492))-((LP492*(LV492+LW492))))</f>
        <v/>
      </c>
      <c r="MH492" s="9">
        <f>MG492*1.2</f>
        <v/>
      </c>
      <c r="MI492" s="10">
        <f>MG492*0.8</f>
        <v/>
      </c>
      <c r="MJ492">
        <f>IFERROR(NX492,"")</f>
        <v/>
      </c>
      <c r="MK492">
        <f>IFERROR(NY492,"")</f>
        <v/>
      </c>
      <c r="ML492">
        <f>IFERROR(NZ492,"")</f>
        <v/>
      </c>
      <c r="MM492">
        <f>IFERROR(OA492,"")</f>
        <v/>
      </c>
      <c r="MN492">
        <f>IFERROR(OB492,"")</f>
        <v/>
      </c>
      <c r="MO492">
        <f>IFERROR(OC492,"")</f>
        <v/>
      </c>
      <c r="MP492" s="1">
        <f>COUNTIFS(#REF!,LT492,#REF!,1,#REF!,"&gt;="&amp;MC492,#REF!,"&lt;="&amp;MB492,#REF!,"&lt;="&amp;ME492,#REF!,"&gt;="&amp;MF492,#REF!,"="&amp;KV492,#REF!,"="&amp;KX492)</f>
        <v/>
      </c>
      <c r="MQ492" s="1">
        <f>COUNTIFS(#REF!,LT492,#REF!,0,#REF!,"&gt;="&amp;MC492,#REF!,"&lt;="&amp;MB492,#REF!,"&lt;="&amp;ME492,#REF!,"&gt;="&amp;MF492,#REF!,"="&amp;KV492,#REF!,"="&amp;KX492)</f>
        <v/>
      </c>
      <c r="MR492" s="1">
        <f>COUNTIFS(#REF!,LT492,#REF!,1,#REF!,"&gt;="&amp;MC492,#REF!,"&lt;="&amp;MB492,#REF!,"&lt;="&amp;ME492,#REF!,"&gt;="&amp;MF492,#REF!,"="&amp;KW492,#REF!,"="&amp;KY492)</f>
        <v/>
      </c>
      <c r="MS492" s="1">
        <f>COUNTIFS(#REF!,LT492,#REF!,0,#REF!,"&gt;="&amp;MC492,#REF!,"&lt;="&amp;MB492,#REF!,"&lt;="&amp;ME492,#REF!,"&gt;="&amp;MF492,#REF!,"="&amp;KW492,#REF!,"="&amp;KY492)</f>
        <v/>
      </c>
      <c r="MT492" s="1">
        <f>COUNTIFS(#REF!,LT492,#REF!,1,#REF!,"&gt;="&amp;MI492,#REF!,"&lt;="&amp;MH492,#REF!,"&lt;="&amp;ME492,#REF!,"&gt;="&amp;MF492)</f>
        <v/>
      </c>
      <c r="MU492" s="1">
        <f>COUNTIFS(#REF!,LT492,#REF!,0,#REF!,"&gt;="&amp;MI492,#REF!,"&lt;="&amp;MH492,#REF!,"&lt;="&amp;ME492,#REF!,"&gt;="&amp;MF492)</f>
        <v/>
      </c>
      <c r="MV492" s="1">
        <f>COUNTIFS(#REF!,LT492,#REF!,1,#REF!,"&gt;="&amp;MI492,#REF!,"&lt;="&amp;MH492,#REF!,"="&amp;KZ492,#REF!,"="&amp;LA492,#REF!,"&lt;="&amp;ME492,#REF!,"&gt;="&amp;MF492)</f>
        <v/>
      </c>
      <c r="MW492" s="1">
        <f>COUNTIFS(#REF!,LT492,#REF!,0,#REF!,"&gt;="&amp;MI492,#REF!,"&lt;="&amp;MH492,#REF!,"="&amp;KZ492,#REF!,"="&amp;LA492,#REF!,"&lt;="&amp;ME492,#REF!,"&gt;="&amp;MF492)</f>
        <v/>
      </c>
      <c r="MX492" s="1">
        <f>COUNTIFS(#REF!,LT492,#REF!,1,#REF!,"&gt;="&amp;MC492,#REF!,"&lt;="&amp;MB492,#REF!,"&lt;="&amp;ME492,#REF!,"&gt;="&amp;MF492)</f>
        <v/>
      </c>
      <c r="MY492" s="1">
        <f>COUNTIFS(#REF!,LT492,#REF!,0,#REF!,"&gt;="&amp;MC492,#REF!,"&lt;="&amp;MB492,#REF!,"&lt;="&amp;ME492,#REF!,"&gt;="&amp;MF492)</f>
        <v/>
      </c>
      <c r="MZ492" s="1">
        <f>COUNTIFS(#REF!,LT492,#REF!,1,#REF!,"&lt;="&amp;ME492,#REF!,"&gt;="&amp;MF492,#REF!,"="&amp;KV492,#REF!,"="&amp;KX492)</f>
        <v/>
      </c>
      <c r="NA492" s="1">
        <f>COUNTIFS(#REF!,LT492,#REF!,0,#REF!,"&lt;="&amp;ME492,#REF!,"&gt;="&amp;MF492,#REF!,"="&amp;KV492,#REF!,"="&amp;KX492)</f>
        <v/>
      </c>
      <c r="NB492" s="1">
        <f>COUNTIFS(#REF!,LT492,#REF!,1,#REF!,"&lt;="&amp;ME492,#REF!,"&gt;="&amp;MF492,#REF!,"="&amp;KW492,#REF!,"="&amp;KY492)</f>
        <v/>
      </c>
      <c r="NC492" s="1">
        <f>COUNTIFS(#REF!,LT492,#REF!,0,#REF!,"&lt;="&amp;ME492,#REF!,"&gt;="&amp;MF492,#REF!,"="&amp;KW492,#REF!,"="&amp;KY492)</f>
        <v/>
      </c>
      <c r="ND492" s="1">
        <f>MP492+MR492+MT492+MV492+MX492+MZ492+NB492</f>
        <v/>
      </c>
      <c r="NE492" s="1">
        <f>MQ492+MS492+MU492+MW492+MY492+NA492+NC492</f>
        <v/>
      </c>
      <c r="NF492" s="1">
        <f>ND492+NE492</f>
        <v/>
      </c>
      <c r="NG492" s="33">
        <f>ND492/(ND492+NE492)</f>
        <v/>
      </c>
      <c r="NH492" s="3">
        <f>1/NG492</f>
        <v/>
      </c>
      <c r="NI492" s="1">
        <f>LI492</f>
        <v/>
      </c>
      <c r="NJ492" s="79">
        <f>((1-NG492)*(1/(NI492-1))*0.98-(NG492*1))</f>
        <v/>
      </c>
      <c r="NK492" s="34">
        <f>IF(LR492&lt;0.9,0,IF(AND(LR492&gt;1.1),0,1))</f>
        <v/>
      </c>
      <c r="NL492" s="34">
        <f>IF(LS492&lt;0.9,0,IF(AND(LS492&gt;1.1),0,1))</f>
        <v/>
      </c>
      <c r="NM492" s="32">
        <f>IF(NF492&gt;99,1,0)</f>
        <v/>
      </c>
      <c r="NN492" s="32">
        <f>IF(NJ492&gt;0.0799,1,0)</f>
        <v/>
      </c>
      <c r="NO492" s="32">
        <f>IF(NJ492&gt;NQ492,1,0)</f>
        <v/>
      </c>
      <c r="NP492" s="32">
        <f>NM492+NN492+NO492+NK492+NL492</f>
        <v/>
      </c>
      <c r="NQ492" s="79">
        <f>(((100*NG492)*(NI492-1)*0.98)-((1-NG492)*100))/100</f>
        <v/>
      </c>
      <c r="NR492" s="34">
        <f>IF(LR492&lt;0.9,0,IF(AND(LR492&gt;1.1),0,1))</f>
        <v/>
      </c>
      <c r="NS492" s="34">
        <f>IF(LS492&lt;0.9,0,IF(AND(LS492&gt;1.1),0,1))</f>
        <v/>
      </c>
      <c r="NT492" s="32">
        <f>IF(NF492&gt;99,1,0)</f>
        <v/>
      </c>
      <c r="NU492" s="32">
        <f>IF(NQ492&gt;0.0799,1,0)</f>
        <v/>
      </c>
      <c r="NV492" s="32">
        <f>IF(NQ492&gt;NJ492,1,0)</f>
        <v/>
      </c>
      <c r="NW492" s="32">
        <f>NT492+NU492+NV492+NR492+NS492</f>
        <v/>
      </c>
      <c r="NX492">
        <f>IF(NP492=5,"LayAway0-1",IF(AND(NW492=5),"BackAway0-1",""))</f>
        <v/>
      </c>
      <c r="NY492">
        <f>IF(NP492=5,KO492,IF(AND(NW492=5),KO492,""))</f>
        <v/>
      </c>
      <c r="NZ492">
        <f>IF(NP492=5,"Match Odds",IF(AND(NW492=5),"Match Odds",""))</f>
        <v/>
      </c>
      <c r="OA492">
        <f>IF(NP492=5,KP492,IF(AND(NW492=5),KP492,""))</f>
        <v/>
      </c>
      <c r="OB492">
        <f>IF(NP492=5,"MATCH_ODDS",IF(AND(NW492=5),"MATCH_ODDS",""))</f>
        <v/>
      </c>
      <c r="OC492">
        <f>IF(NP492=5,"LAY",IF(AND(NW492=5),"BACK",""))</f>
        <v/>
      </c>
    </row>
    <row r="493" ht="16.5" customHeight="1" thickBot="1" thickTop="1">
      <c r="A493" s="2" t="n"/>
      <c r="KN493" s="1">
        <f>IF(INDEX(#REF!,MATCH('HT 0-1'!D493,#REF!,0))=INDEX(#REF!,MATCH('HT 0-1'!D493,#REF!,0)),INDEX(#REF!,MATCH('HT 0-1'!D493,#REF!,0)),"ERROR")</f>
        <v/>
      </c>
      <c r="KO493" s="1">
        <f>IF(INDEX(#REF!,MATCH('HT 0-1'!E493,#REF!,0))=INDEX(#REF!,MATCH('HT 0-1'!E493,#REF!,0)),INDEX(#REF!,MATCH('HT 0-1'!E493,#REF!,0)),"ERROR")</f>
        <v/>
      </c>
      <c r="KP493" s="1">
        <f>KN493&amp;" v "&amp;KO493</f>
        <v/>
      </c>
      <c r="KQ493">
        <f>B493&amp;"_"&amp;C493</f>
        <v/>
      </c>
      <c r="KR493" s="1">
        <f>IF((HW493/KK493)&lt;0.335,"G",IF((HW493/KK493)&gt;0.67,"R","A"))</f>
        <v/>
      </c>
      <c r="KS493" s="1">
        <f>IF((HX493/KK493)&lt;0.335,"G",IF((HX493/KK493)&gt;0.67,"R","A"))</f>
        <v/>
      </c>
      <c r="KT493" s="1">
        <f>IF((IH493/KK493)&lt;0.335,"G",IF((IH493/KK493)&gt;0.67,"R","A"))</f>
        <v/>
      </c>
      <c r="KU493" s="1">
        <f>IF((II493/KK493)&lt;0.335,"G",IF((II493/KK493)&gt;0.67,"R","A"))</f>
        <v/>
      </c>
      <c r="KV493" s="1">
        <f>IF((HZ493/KK493)&lt;0.335,"G",IF((HZ493/KK493)&gt;0.67,"R","A"))</f>
        <v/>
      </c>
      <c r="KW493" s="1">
        <f>IF((HY493/KK493)&lt;0.335,"G",IF((HY493/KK493)&gt;0.67,"R","A"))</f>
        <v/>
      </c>
      <c r="KX493" s="1">
        <f>IF((IK493/KK493)&lt;0.335,"G",IF((IK493/KK493)&gt;0.67,"R","A"))</f>
        <v/>
      </c>
      <c r="KY493" s="1">
        <f>IF((IJ493/KK493)&lt;0.335,"G",IF((IJ493/KK493)&gt;0.67,"R","A"))</f>
        <v/>
      </c>
      <c r="KZ493" s="1">
        <f>IF((HQ493/KK493)&lt;0.335,"G",IF((HQ493/KK493)&gt;0.67,"R","A"))</f>
        <v/>
      </c>
      <c r="LA493" s="1">
        <f>IF((IB493/KK493)&lt;0.335,"G",IF((IB493/KK493)&gt;0.67,"R","A"))</f>
        <v/>
      </c>
      <c r="LB493">
        <f>IF(LQ493="0-1",INDEX(Scrape!#REF!,MATCH('HT 0-1'!KP493,Scrape!$B:$B,0)),"")</f>
        <v/>
      </c>
      <c r="LC493">
        <f>IF(LQ493="0-1",INDEX(Scrape!$A:$A,MATCH('HT 0-1'!KP493,Scrape!$B:$B,0)),"")</f>
        <v/>
      </c>
      <c r="LD493">
        <f>IF(LQ493="0-1",INDEX(Scrape!$B:$B,MATCH('HT 0-1'!KP493,Scrape!$B:$B,0)),"")</f>
        <v/>
      </c>
      <c r="LE493">
        <f>IF(LQ493="0-1",INDEX(Scrape!$C:$C,MATCH('HT 0-1'!KP493,Scrape!$B:$B,0)),"")</f>
        <v/>
      </c>
      <c r="LF493">
        <f>IF(LQ493="0-1",INDEX(Scrape!$D:$D,MATCH('HT 0-1'!KP493,Scrape!$B:$B,0)),"")</f>
        <v/>
      </c>
      <c r="LG493">
        <f>IF(LQ493="0-1",INDEX(Scrape!$E:$E,MATCH('HT 0-1'!KP493,Scrape!$B:$B,0)),"")</f>
        <v/>
      </c>
      <c r="LH493">
        <f>IF(LQ493="0-1",INDEX(Scrape!$F:$F,MATCH('HT 0-1'!KP493,Scrape!$B:$B,0)),"")</f>
        <v/>
      </c>
      <c r="LI493">
        <f>IF(LQ493="0-1",INDEX(Scrape!$G:$G,MATCH('HT 0-1'!KP493,Scrape!$B:$B,0)),"")</f>
        <v/>
      </c>
      <c r="LJ493">
        <f>IF(LQ493="0-1",INDEX(Scrape!$H:$H,MATCH('HT 0-1'!KP493,Scrape!$B:$B,0)),"")</f>
        <v/>
      </c>
      <c r="LK493">
        <f>IF(LQ493="0-1",INDEX(Scrape!$I:$I,MATCH('HT 0-1'!KP493,Scrape!$B:$B,0)),"")</f>
        <v/>
      </c>
      <c r="LL493">
        <f>IF(LQ493="0-1",INDEX(Scrape!$J:$J,MATCH('HT 0-1'!KP493,Scrape!$B:$B,0)),"")</f>
        <v/>
      </c>
      <c r="LM493">
        <f>IF(LQ493="0-1",INDEX(Scrape!$K:$K,MATCH('HT 0-1'!KP493,Scrape!$B:$B,0)),"")</f>
        <v/>
      </c>
      <c r="LN493">
        <f>IF(LQ493="0-1",INDEX(Scrape!$L:$L,MATCH('HT 0-1'!KP493,Scrape!$B:$B,0)),"")</f>
        <v/>
      </c>
      <c r="LO493">
        <f>IF(LQ493="0-1",INDEX(Scrape!$M:$M,MATCH('HT 0-1'!KP493,Scrape!$B:$B,0)),"")</f>
        <v/>
      </c>
      <c r="LP493">
        <f>IF(LQ493="0-1",INDEX(Scrape!$N:$N,MATCH('HT 0-1'!KP493,Scrape!$B:$B,0)),"")</f>
        <v/>
      </c>
      <c r="LQ493">
        <f>INDEX(Scrape!$O:$O,MATCH('HT 0-1'!KP493,Scrape!$B:$B,0))</f>
        <v/>
      </c>
      <c r="LR493">
        <f>(1/LJ493)+(1/LI493)+(1/LH493)</f>
        <v/>
      </c>
      <c r="LS493">
        <f>(1/LG493)+(1/LF493)+(1/LE493)</f>
        <v/>
      </c>
      <c r="LT493" s="8">
        <f>IF(INDEX(#REF!,MATCH(KQ493,#REF!,0))=INDEX(#REF!,MATCH(KQ493,#REF!,0)),INDEX(#REF!,MATCH(KQ493,#REF!,0)),"ERROR")</f>
        <v/>
      </c>
      <c r="LU493" s="4">
        <f>IF(KR493="G",2,IF(KR493="R",0.5,IF(KR493="A",1)))</f>
        <v/>
      </c>
      <c r="LV493" s="4">
        <f>IF(KS493="G",0.5,IF(KS493="R",2,IF(KS493="A",1)))</f>
        <v/>
      </c>
      <c r="LW493" s="4">
        <f>IF(KT493="G",2,IF(KT493="R",0.5,IF(KT493="A",1)))</f>
        <v/>
      </c>
      <c r="LX493" s="4">
        <f>IF(KU493="G",0.5,IF(KU493="R",2,IF(KU493="A",1)))</f>
        <v/>
      </c>
      <c r="LY493" s="7">
        <f>(LK493*(LU493+LX493)+(LL493*(LU493+LX493)))</f>
        <v/>
      </c>
      <c r="LZ493" s="7">
        <f>(LN493*(LV493+LW493)+(LO493*(LV493+LW493)))</f>
        <v/>
      </c>
      <c r="MA493" s="11">
        <f>LY493-LZ493</f>
        <v/>
      </c>
      <c r="MB493" s="5">
        <f>MA493+2</f>
        <v/>
      </c>
      <c r="MC493" s="6">
        <f>MA493-2</f>
        <v/>
      </c>
      <c r="MD493" s="4">
        <f>LE493</f>
        <v/>
      </c>
      <c r="ME493" s="9">
        <f>IF(MD493=0,1000,MD493+0.75)</f>
        <v/>
      </c>
      <c r="MF493" s="10">
        <f>IF(MD493=0,0,MD493-0.75)</f>
        <v/>
      </c>
      <c r="MG493" s="4">
        <f>((LM493*(LU493+LX493))-((LP493*(LV493+LW493))))</f>
        <v/>
      </c>
      <c r="MH493" s="9">
        <f>MG493*1.2</f>
        <v/>
      </c>
      <c r="MI493" s="10">
        <f>MG493*0.8</f>
        <v/>
      </c>
      <c r="MJ493">
        <f>IFERROR(NX493,"")</f>
        <v/>
      </c>
      <c r="MK493">
        <f>IFERROR(NY493,"")</f>
        <v/>
      </c>
      <c r="ML493">
        <f>IFERROR(NZ493,"")</f>
        <v/>
      </c>
      <c r="MM493">
        <f>IFERROR(OA493,"")</f>
        <v/>
      </c>
      <c r="MN493">
        <f>IFERROR(OB493,"")</f>
        <v/>
      </c>
      <c r="MO493">
        <f>IFERROR(OC493,"")</f>
        <v/>
      </c>
      <c r="MP493" s="1">
        <f>COUNTIFS(#REF!,LT493,#REF!,1,#REF!,"&gt;="&amp;MC493,#REF!,"&lt;="&amp;MB493,#REF!,"&lt;="&amp;ME493,#REF!,"&gt;="&amp;MF493,#REF!,"="&amp;KV493,#REF!,"="&amp;KX493)</f>
        <v/>
      </c>
      <c r="MQ493" s="1">
        <f>COUNTIFS(#REF!,LT493,#REF!,0,#REF!,"&gt;="&amp;MC493,#REF!,"&lt;="&amp;MB493,#REF!,"&lt;="&amp;ME493,#REF!,"&gt;="&amp;MF493,#REF!,"="&amp;KV493,#REF!,"="&amp;KX493)</f>
        <v/>
      </c>
      <c r="MR493" s="1">
        <f>COUNTIFS(#REF!,LT493,#REF!,1,#REF!,"&gt;="&amp;MC493,#REF!,"&lt;="&amp;MB493,#REF!,"&lt;="&amp;ME493,#REF!,"&gt;="&amp;MF493,#REF!,"="&amp;KW493,#REF!,"="&amp;KY493)</f>
        <v/>
      </c>
      <c r="MS493" s="1">
        <f>COUNTIFS(#REF!,LT493,#REF!,0,#REF!,"&gt;="&amp;MC493,#REF!,"&lt;="&amp;MB493,#REF!,"&lt;="&amp;ME493,#REF!,"&gt;="&amp;MF493,#REF!,"="&amp;KW493,#REF!,"="&amp;KY493)</f>
        <v/>
      </c>
      <c r="MT493" s="1">
        <f>COUNTIFS(#REF!,LT493,#REF!,1,#REF!,"&gt;="&amp;MI493,#REF!,"&lt;="&amp;MH493,#REF!,"&lt;="&amp;ME493,#REF!,"&gt;="&amp;MF493)</f>
        <v/>
      </c>
      <c r="MU493" s="1">
        <f>COUNTIFS(#REF!,LT493,#REF!,0,#REF!,"&gt;="&amp;MI493,#REF!,"&lt;="&amp;MH493,#REF!,"&lt;="&amp;ME493,#REF!,"&gt;="&amp;MF493)</f>
        <v/>
      </c>
      <c r="MV493" s="1">
        <f>COUNTIFS(#REF!,LT493,#REF!,1,#REF!,"&gt;="&amp;MI493,#REF!,"&lt;="&amp;MH493,#REF!,"="&amp;KZ493,#REF!,"="&amp;LA493,#REF!,"&lt;="&amp;ME493,#REF!,"&gt;="&amp;MF493)</f>
        <v/>
      </c>
      <c r="MW493" s="1">
        <f>COUNTIFS(#REF!,LT493,#REF!,0,#REF!,"&gt;="&amp;MI493,#REF!,"&lt;="&amp;MH493,#REF!,"="&amp;KZ493,#REF!,"="&amp;LA493,#REF!,"&lt;="&amp;ME493,#REF!,"&gt;="&amp;MF493)</f>
        <v/>
      </c>
      <c r="MX493" s="1">
        <f>COUNTIFS(#REF!,LT493,#REF!,1,#REF!,"&gt;="&amp;MC493,#REF!,"&lt;="&amp;MB493,#REF!,"&lt;="&amp;ME493,#REF!,"&gt;="&amp;MF493)</f>
        <v/>
      </c>
      <c r="MY493" s="1">
        <f>COUNTIFS(#REF!,LT493,#REF!,0,#REF!,"&gt;="&amp;MC493,#REF!,"&lt;="&amp;MB493,#REF!,"&lt;="&amp;ME493,#REF!,"&gt;="&amp;MF493)</f>
        <v/>
      </c>
      <c r="MZ493" s="1">
        <f>COUNTIFS(#REF!,LT493,#REF!,1,#REF!,"&lt;="&amp;ME493,#REF!,"&gt;="&amp;MF493,#REF!,"="&amp;KV493,#REF!,"="&amp;KX493)</f>
        <v/>
      </c>
      <c r="NA493" s="1">
        <f>COUNTIFS(#REF!,LT493,#REF!,0,#REF!,"&lt;="&amp;ME493,#REF!,"&gt;="&amp;MF493,#REF!,"="&amp;KV493,#REF!,"="&amp;KX493)</f>
        <v/>
      </c>
      <c r="NB493" s="1">
        <f>COUNTIFS(#REF!,LT493,#REF!,1,#REF!,"&lt;="&amp;ME493,#REF!,"&gt;="&amp;MF493,#REF!,"="&amp;KW493,#REF!,"="&amp;KY493)</f>
        <v/>
      </c>
      <c r="NC493" s="1">
        <f>COUNTIFS(#REF!,LT493,#REF!,0,#REF!,"&lt;="&amp;ME493,#REF!,"&gt;="&amp;MF493,#REF!,"="&amp;KW493,#REF!,"="&amp;KY493)</f>
        <v/>
      </c>
      <c r="ND493" s="1">
        <f>MP493+MR493+MT493+MV493+MX493+MZ493+NB493</f>
        <v/>
      </c>
      <c r="NE493" s="1">
        <f>MQ493+MS493+MU493+MW493+MY493+NA493+NC493</f>
        <v/>
      </c>
      <c r="NF493" s="1">
        <f>ND493+NE493</f>
        <v/>
      </c>
      <c r="NG493" s="33">
        <f>ND493/(ND493+NE493)</f>
        <v/>
      </c>
      <c r="NH493" s="3">
        <f>1/NG493</f>
        <v/>
      </c>
      <c r="NI493" s="1">
        <f>LI493</f>
        <v/>
      </c>
      <c r="NJ493" s="79">
        <f>((1-NG493)*(1/(NI493-1))*0.98-(NG493*1))</f>
        <v/>
      </c>
      <c r="NK493" s="34">
        <f>IF(LR493&lt;0.9,0,IF(AND(LR493&gt;1.1),0,1))</f>
        <v/>
      </c>
      <c r="NL493" s="34">
        <f>IF(LS493&lt;0.9,0,IF(AND(LS493&gt;1.1),0,1))</f>
        <v/>
      </c>
      <c r="NM493" s="32">
        <f>IF(NF493&gt;99,1,0)</f>
        <v/>
      </c>
      <c r="NN493" s="32">
        <f>IF(NJ493&gt;0.0799,1,0)</f>
        <v/>
      </c>
      <c r="NO493" s="32">
        <f>IF(NJ493&gt;NQ493,1,0)</f>
        <v/>
      </c>
      <c r="NP493" s="32">
        <f>NM493+NN493+NO493+NK493+NL493</f>
        <v/>
      </c>
      <c r="NQ493" s="79">
        <f>(((100*NG493)*(NI493-1)*0.98)-((1-NG493)*100))/100</f>
        <v/>
      </c>
      <c r="NR493" s="34">
        <f>IF(LR493&lt;0.9,0,IF(AND(LR493&gt;1.1),0,1))</f>
        <v/>
      </c>
      <c r="NS493" s="34">
        <f>IF(LS493&lt;0.9,0,IF(AND(LS493&gt;1.1),0,1))</f>
        <v/>
      </c>
      <c r="NT493" s="32">
        <f>IF(NF493&gt;99,1,0)</f>
        <v/>
      </c>
      <c r="NU493" s="32">
        <f>IF(NQ493&gt;0.0799,1,0)</f>
        <v/>
      </c>
      <c r="NV493" s="32">
        <f>IF(NQ493&gt;NJ493,1,0)</f>
        <v/>
      </c>
      <c r="NW493" s="32">
        <f>NT493+NU493+NV493+NR493+NS493</f>
        <v/>
      </c>
      <c r="NX493">
        <f>IF(NP493=5,"LayAway0-1",IF(AND(NW493=5),"BackAway0-1",""))</f>
        <v/>
      </c>
      <c r="NY493">
        <f>IF(NP493=5,KO493,IF(AND(NW493=5),KO493,""))</f>
        <v/>
      </c>
      <c r="NZ493">
        <f>IF(NP493=5,"Match Odds",IF(AND(NW493=5),"Match Odds",""))</f>
        <v/>
      </c>
      <c r="OA493">
        <f>IF(NP493=5,KP493,IF(AND(NW493=5),KP493,""))</f>
        <v/>
      </c>
      <c r="OB493">
        <f>IF(NP493=5,"MATCH_ODDS",IF(AND(NW493=5),"MATCH_ODDS",""))</f>
        <v/>
      </c>
      <c r="OC493">
        <f>IF(NP493=5,"LAY",IF(AND(NW493=5),"BACK",""))</f>
        <v/>
      </c>
    </row>
    <row r="494" ht="16.5" customHeight="1" thickBot="1" thickTop="1">
      <c r="A494" s="2" t="n"/>
      <c r="KN494" s="1">
        <f>IF(INDEX(#REF!,MATCH('HT 0-1'!D494,#REF!,0))=INDEX(#REF!,MATCH('HT 0-1'!D494,#REF!,0)),INDEX(#REF!,MATCH('HT 0-1'!D494,#REF!,0)),"ERROR")</f>
        <v/>
      </c>
      <c r="KO494" s="1">
        <f>IF(INDEX(#REF!,MATCH('HT 0-1'!E494,#REF!,0))=INDEX(#REF!,MATCH('HT 0-1'!E494,#REF!,0)),INDEX(#REF!,MATCH('HT 0-1'!E494,#REF!,0)),"ERROR")</f>
        <v/>
      </c>
      <c r="KP494" s="1">
        <f>KN494&amp;" v "&amp;KO494</f>
        <v/>
      </c>
      <c r="KQ494">
        <f>B494&amp;"_"&amp;C494</f>
        <v/>
      </c>
      <c r="KR494" s="1">
        <f>IF((HW494/KK494)&lt;0.335,"G",IF((HW494/KK494)&gt;0.67,"R","A"))</f>
        <v/>
      </c>
      <c r="KS494" s="1">
        <f>IF((HX494/KK494)&lt;0.335,"G",IF((HX494/KK494)&gt;0.67,"R","A"))</f>
        <v/>
      </c>
      <c r="KT494" s="1">
        <f>IF((IH494/KK494)&lt;0.335,"G",IF((IH494/KK494)&gt;0.67,"R","A"))</f>
        <v/>
      </c>
      <c r="KU494" s="1">
        <f>IF((II494/KK494)&lt;0.335,"G",IF((II494/KK494)&gt;0.67,"R","A"))</f>
        <v/>
      </c>
      <c r="KV494" s="1">
        <f>IF((HZ494/KK494)&lt;0.335,"G",IF((HZ494/KK494)&gt;0.67,"R","A"))</f>
        <v/>
      </c>
      <c r="KW494" s="1">
        <f>IF((HY494/KK494)&lt;0.335,"G",IF((HY494/KK494)&gt;0.67,"R","A"))</f>
        <v/>
      </c>
      <c r="KX494" s="1">
        <f>IF((IK494/KK494)&lt;0.335,"G",IF((IK494/KK494)&gt;0.67,"R","A"))</f>
        <v/>
      </c>
      <c r="KY494" s="1">
        <f>IF((IJ494/KK494)&lt;0.335,"G",IF((IJ494/KK494)&gt;0.67,"R","A"))</f>
        <v/>
      </c>
      <c r="KZ494" s="1">
        <f>IF((HQ494/KK494)&lt;0.335,"G",IF((HQ494/KK494)&gt;0.67,"R","A"))</f>
        <v/>
      </c>
      <c r="LA494" s="1">
        <f>IF((IB494/KK494)&lt;0.335,"G",IF((IB494/KK494)&gt;0.67,"R","A"))</f>
        <v/>
      </c>
      <c r="LB494">
        <f>IF(LQ494="0-1",INDEX(Scrape!#REF!,MATCH('HT 0-1'!KP494,Scrape!$B:$B,0)),"")</f>
        <v/>
      </c>
      <c r="LC494">
        <f>IF(LQ494="0-1",INDEX(Scrape!$A:$A,MATCH('HT 0-1'!KP494,Scrape!$B:$B,0)),"")</f>
        <v/>
      </c>
      <c r="LD494">
        <f>IF(LQ494="0-1",INDEX(Scrape!$B:$B,MATCH('HT 0-1'!KP494,Scrape!$B:$B,0)),"")</f>
        <v/>
      </c>
      <c r="LE494">
        <f>IF(LQ494="0-1",INDEX(Scrape!$C:$C,MATCH('HT 0-1'!KP494,Scrape!$B:$B,0)),"")</f>
        <v/>
      </c>
      <c r="LF494">
        <f>IF(LQ494="0-1",INDEX(Scrape!$D:$D,MATCH('HT 0-1'!KP494,Scrape!$B:$B,0)),"")</f>
        <v/>
      </c>
      <c r="LG494">
        <f>IF(LQ494="0-1",INDEX(Scrape!$E:$E,MATCH('HT 0-1'!KP494,Scrape!$B:$B,0)),"")</f>
        <v/>
      </c>
      <c r="LH494">
        <f>IF(LQ494="0-1",INDEX(Scrape!$F:$F,MATCH('HT 0-1'!KP494,Scrape!$B:$B,0)),"")</f>
        <v/>
      </c>
      <c r="LI494">
        <f>IF(LQ494="0-1",INDEX(Scrape!$G:$G,MATCH('HT 0-1'!KP494,Scrape!$B:$B,0)),"")</f>
        <v/>
      </c>
      <c r="LJ494">
        <f>IF(LQ494="0-1",INDEX(Scrape!$H:$H,MATCH('HT 0-1'!KP494,Scrape!$B:$B,0)),"")</f>
        <v/>
      </c>
      <c r="LK494">
        <f>IF(LQ494="0-1",INDEX(Scrape!$I:$I,MATCH('HT 0-1'!KP494,Scrape!$B:$B,0)),"")</f>
        <v/>
      </c>
      <c r="LL494">
        <f>IF(LQ494="0-1",INDEX(Scrape!$J:$J,MATCH('HT 0-1'!KP494,Scrape!$B:$B,0)),"")</f>
        <v/>
      </c>
      <c r="LM494">
        <f>IF(LQ494="0-1",INDEX(Scrape!$K:$K,MATCH('HT 0-1'!KP494,Scrape!$B:$B,0)),"")</f>
        <v/>
      </c>
      <c r="LN494">
        <f>IF(LQ494="0-1",INDEX(Scrape!$L:$L,MATCH('HT 0-1'!KP494,Scrape!$B:$B,0)),"")</f>
        <v/>
      </c>
      <c r="LO494">
        <f>IF(LQ494="0-1",INDEX(Scrape!$M:$M,MATCH('HT 0-1'!KP494,Scrape!$B:$B,0)),"")</f>
        <v/>
      </c>
      <c r="LP494">
        <f>IF(LQ494="0-1",INDEX(Scrape!$N:$N,MATCH('HT 0-1'!KP494,Scrape!$B:$B,0)),"")</f>
        <v/>
      </c>
      <c r="LQ494">
        <f>INDEX(Scrape!$O:$O,MATCH('HT 0-1'!KP494,Scrape!$B:$B,0))</f>
        <v/>
      </c>
      <c r="LR494">
        <f>(1/LJ494)+(1/LI494)+(1/LH494)</f>
        <v/>
      </c>
      <c r="LS494">
        <f>(1/LG494)+(1/LF494)+(1/LE494)</f>
        <v/>
      </c>
      <c r="LT494" s="8">
        <f>IF(INDEX(#REF!,MATCH(KQ494,#REF!,0))=INDEX(#REF!,MATCH(KQ494,#REF!,0)),INDEX(#REF!,MATCH(KQ494,#REF!,0)),"ERROR")</f>
        <v/>
      </c>
      <c r="LU494" s="4">
        <f>IF(KR494="G",2,IF(KR494="R",0.5,IF(KR494="A",1)))</f>
        <v/>
      </c>
      <c r="LV494" s="4">
        <f>IF(KS494="G",0.5,IF(KS494="R",2,IF(KS494="A",1)))</f>
        <v/>
      </c>
      <c r="LW494" s="4">
        <f>IF(KT494="G",2,IF(KT494="R",0.5,IF(KT494="A",1)))</f>
        <v/>
      </c>
      <c r="LX494" s="4">
        <f>IF(KU494="G",0.5,IF(KU494="R",2,IF(KU494="A",1)))</f>
        <v/>
      </c>
      <c r="LY494" s="7">
        <f>(LK494*(LU494+LX494)+(LL494*(LU494+LX494)))</f>
        <v/>
      </c>
      <c r="LZ494" s="7">
        <f>(LN494*(LV494+LW494)+(LO494*(LV494+LW494)))</f>
        <v/>
      </c>
      <c r="MA494" s="11">
        <f>LY494-LZ494</f>
        <v/>
      </c>
      <c r="MB494" s="5">
        <f>MA494+2</f>
        <v/>
      </c>
      <c r="MC494" s="6">
        <f>MA494-2</f>
        <v/>
      </c>
      <c r="MD494" s="4">
        <f>LE494</f>
        <v/>
      </c>
      <c r="ME494" s="9">
        <f>IF(MD494=0,1000,MD494+0.75)</f>
        <v/>
      </c>
      <c r="MF494" s="10">
        <f>IF(MD494=0,0,MD494-0.75)</f>
        <v/>
      </c>
      <c r="MG494" s="4">
        <f>((LM494*(LU494+LX494))-((LP494*(LV494+LW494))))</f>
        <v/>
      </c>
      <c r="MH494" s="9">
        <f>MG494*1.2</f>
        <v/>
      </c>
      <c r="MI494" s="10">
        <f>MG494*0.8</f>
        <v/>
      </c>
      <c r="MJ494">
        <f>IFERROR(NX494,"")</f>
        <v/>
      </c>
      <c r="MK494">
        <f>IFERROR(NY494,"")</f>
        <v/>
      </c>
      <c r="ML494">
        <f>IFERROR(NZ494,"")</f>
        <v/>
      </c>
      <c r="MM494">
        <f>IFERROR(OA494,"")</f>
        <v/>
      </c>
      <c r="MN494">
        <f>IFERROR(OB494,"")</f>
        <v/>
      </c>
      <c r="MO494">
        <f>IFERROR(OC494,"")</f>
        <v/>
      </c>
      <c r="MP494" s="1">
        <f>COUNTIFS(#REF!,LT494,#REF!,1,#REF!,"&gt;="&amp;MC494,#REF!,"&lt;="&amp;MB494,#REF!,"&lt;="&amp;ME494,#REF!,"&gt;="&amp;MF494,#REF!,"="&amp;KV494,#REF!,"="&amp;KX494)</f>
        <v/>
      </c>
      <c r="MQ494" s="1">
        <f>COUNTIFS(#REF!,LT494,#REF!,0,#REF!,"&gt;="&amp;MC494,#REF!,"&lt;="&amp;MB494,#REF!,"&lt;="&amp;ME494,#REF!,"&gt;="&amp;MF494,#REF!,"="&amp;KV494,#REF!,"="&amp;KX494)</f>
        <v/>
      </c>
      <c r="MR494" s="1">
        <f>COUNTIFS(#REF!,LT494,#REF!,1,#REF!,"&gt;="&amp;MC494,#REF!,"&lt;="&amp;MB494,#REF!,"&lt;="&amp;ME494,#REF!,"&gt;="&amp;MF494,#REF!,"="&amp;KW494,#REF!,"="&amp;KY494)</f>
        <v/>
      </c>
      <c r="MS494" s="1">
        <f>COUNTIFS(#REF!,LT494,#REF!,0,#REF!,"&gt;="&amp;MC494,#REF!,"&lt;="&amp;MB494,#REF!,"&lt;="&amp;ME494,#REF!,"&gt;="&amp;MF494,#REF!,"="&amp;KW494,#REF!,"="&amp;KY494)</f>
        <v/>
      </c>
      <c r="MT494" s="1">
        <f>COUNTIFS(#REF!,LT494,#REF!,1,#REF!,"&gt;="&amp;MI494,#REF!,"&lt;="&amp;MH494,#REF!,"&lt;="&amp;ME494,#REF!,"&gt;="&amp;MF494)</f>
        <v/>
      </c>
      <c r="MU494" s="1">
        <f>COUNTIFS(#REF!,LT494,#REF!,0,#REF!,"&gt;="&amp;MI494,#REF!,"&lt;="&amp;MH494,#REF!,"&lt;="&amp;ME494,#REF!,"&gt;="&amp;MF494)</f>
        <v/>
      </c>
      <c r="MV494" s="1">
        <f>COUNTIFS(#REF!,LT494,#REF!,1,#REF!,"&gt;="&amp;MI494,#REF!,"&lt;="&amp;MH494,#REF!,"="&amp;KZ494,#REF!,"="&amp;LA494,#REF!,"&lt;="&amp;ME494,#REF!,"&gt;="&amp;MF494)</f>
        <v/>
      </c>
      <c r="MW494" s="1">
        <f>COUNTIFS(#REF!,LT494,#REF!,0,#REF!,"&gt;="&amp;MI494,#REF!,"&lt;="&amp;MH494,#REF!,"="&amp;KZ494,#REF!,"="&amp;LA494,#REF!,"&lt;="&amp;ME494,#REF!,"&gt;="&amp;MF494)</f>
        <v/>
      </c>
      <c r="MX494" s="1">
        <f>COUNTIFS(#REF!,LT494,#REF!,1,#REF!,"&gt;="&amp;MC494,#REF!,"&lt;="&amp;MB494,#REF!,"&lt;="&amp;ME494,#REF!,"&gt;="&amp;MF494)</f>
        <v/>
      </c>
      <c r="MY494" s="1">
        <f>COUNTIFS(#REF!,LT494,#REF!,0,#REF!,"&gt;="&amp;MC494,#REF!,"&lt;="&amp;MB494,#REF!,"&lt;="&amp;ME494,#REF!,"&gt;="&amp;MF494)</f>
        <v/>
      </c>
      <c r="MZ494" s="1">
        <f>COUNTIFS(#REF!,LT494,#REF!,1,#REF!,"&lt;="&amp;ME494,#REF!,"&gt;="&amp;MF494,#REF!,"="&amp;KV494,#REF!,"="&amp;KX494)</f>
        <v/>
      </c>
      <c r="NA494" s="1">
        <f>COUNTIFS(#REF!,LT494,#REF!,0,#REF!,"&lt;="&amp;ME494,#REF!,"&gt;="&amp;MF494,#REF!,"="&amp;KV494,#REF!,"="&amp;KX494)</f>
        <v/>
      </c>
      <c r="NB494" s="1">
        <f>COUNTIFS(#REF!,LT494,#REF!,1,#REF!,"&lt;="&amp;ME494,#REF!,"&gt;="&amp;MF494,#REF!,"="&amp;KW494,#REF!,"="&amp;KY494)</f>
        <v/>
      </c>
      <c r="NC494" s="1">
        <f>COUNTIFS(#REF!,LT494,#REF!,0,#REF!,"&lt;="&amp;ME494,#REF!,"&gt;="&amp;MF494,#REF!,"="&amp;KW494,#REF!,"="&amp;KY494)</f>
        <v/>
      </c>
      <c r="ND494" s="1">
        <f>MP494+MR494+MT494+MV494+MX494+MZ494+NB494</f>
        <v/>
      </c>
      <c r="NE494" s="1">
        <f>MQ494+MS494+MU494+MW494+MY494+NA494+NC494</f>
        <v/>
      </c>
      <c r="NF494" s="1">
        <f>ND494+NE494</f>
        <v/>
      </c>
      <c r="NG494" s="33">
        <f>ND494/(ND494+NE494)</f>
        <v/>
      </c>
      <c r="NH494" s="3">
        <f>1/NG494</f>
        <v/>
      </c>
      <c r="NI494" s="1">
        <f>LI494</f>
        <v/>
      </c>
      <c r="NJ494" s="79">
        <f>((1-NG494)*(1/(NI494-1))*0.98-(NG494*1))</f>
        <v/>
      </c>
      <c r="NK494" s="34">
        <f>IF(LR494&lt;0.9,0,IF(AND(LR494&gt;1.1),0,1))</f>
        <v/>
      </c>
      <c r="NL494" s="34">
        <f>IF(LS494&lt;0.9,0,IF(AND(LS494&gt;1.1),0,1))</f>
        <v/>
      </c>
      <c r="NM494" s="32">
        <f>IF(NF494&gt;99,1,0)</f>
        <v/>
      </c>
      <c r="NN494" s="32">
        <f>IF(NJ494&gt;0.0799,1,0)</f>
        <v/>
      </c>
      <c r="NO494" s="32">
        <f>IF(NJ494&gt;NQ494,1,0)</f>
        <v/>
      </c>
      <c r="NP494" s="32">
        <f>NM494+NN494+NO494+NK494+NL494</f>
        <v/>
      </c>
      <c r="NQ494" s="79">
        <f>(((100*NG494)*(NI494-1)*0.98)-((1-NG494)*100))/100</f>
        <v/>
      </c>
      <c r="NR494" s="34">
        <f>IF(LR494&lt;0.9,0,IF(AND(LR494&gt;1.1),0,1))</f>
        <v/>
      </c>
      <c r="NS494" s="34">
        <f>IF(LS494&lt;0.9,0,IF(AND(LS494&gt;1.1),0,1))</f>
        <v/>
      </c>
      <c r="NT494" s="32">
        <f>IF(NF494&gt;99,1,0)</f>
        <v/>
      </c>
      <c r="NU494" s="32">
        <f>IF(NQ494&gt;0.0799,1,0)</f>
        <v/>
      </c>
      <c r="NV494" s="32">
        <f>IF(NQ494&gt;NJ494,1,0)</f>
        <v/>
      </c>
      <c r="NW494" s="32">
        <f>NT494+NU494+NV494+NR494+NS494</f>
        <v/>
      </c>
      <c r="NX494">
        <f>IF(NP494=5,"LayAway0-1",IF(AND(NW494=5),"BackAway0-1",""))</f>
        <v/>
      </c>
      <c r="NY494">
        <f>IF(NP494=5,KO494,IF(AND(NW494=5),KO494,""))</f>
        <v/>
      </c>
      <c r="NZ494">
        <f>IF(NP494=5,"Match Odds",IF(AND(NW494=5),"Match Odds",""))</f>
        <v/>
      </c>
      <c r="OA494">
        <f>IF(NP494=5,KP494,IF(AND(NW494=5),KP494,""))</f>
        <v/>
      </c>
      <c r="OB494">
        <f>IF(NP494=5,"MATCH_ODDS",IF(AND(NW494=5),"MATCH_ODDS",""))</f>
        <v/>
      </c>
      <c r="OC494">
        <f>IF(NP494=5,"LAY",IF(AND(NW494=5),"BACK",""))</f>
        <v/>
      </c>
    </row>
    <row r="495" ht="16.5" customHeight="1" thickBot="1" thickTop="1">
      <c r="A495" s="2" t="n"/>
      <c r="KN495" s="1">
        <f>IF(INDEX(#REF!,MATCH('HT 0-1'!D495,#REF!,0))=INDEX(#REF!,MATCH('HT 0-1'!D495,#REF!,0)),INDEX(#REF!,MATCH('HT 0-1'!D495,#REF!,0)),"ERROR")</f>
        <v/>
      </c>
      <c r="KO495" s="1">
        <f>IF(INDEX(#REF!,MATCH('HT 0-1'!E495,#REF!,0))=INDEX(#REF!,MATCH('HT 0-1'!E495,#REF!,0)),INDEX(#REF!,MATCH('HT 0-1'!E495,#REF!,0)),"ERROR")</f>
        <v/>
      </c>
      <c r="KP495" s="1">
        <f>KN495&amp;" v "&amp;KO495</f>
        <v/>
      </c>
      <c r="KQ495">
        <f>B495&amp;"_"&amp;C495</f>
        <v/>
      </c>
      <c r="KR495" s="1">
        <f>IF((HW495/KK495)&lt;0.335,"G",IF((HW495/KK495)&gt;0.67,"R","A"))</f>
        <v/>
      </c>
      <c r="KS495" s="1">
        <f>IF((HX495/KK495)&lt;0.335,"G",IF((HX495/KK495)&gt;0.67,"R","A"))</f>
        <v/>
      </c>
      <c r="KT495" s="1">
        <f>IF((IH495/KK495)&lt;0.335,"G",IF((IH495/KK495)&gt;0.67,"R","A"))</f>
        <v/>
      </c>
      <c r="KU495" s="1">
        <f>IF((II495/KK495)&lt;0.335,"G",IF((II495/KK495)&gt;0.67,"R","A"))</f>
        <v/>
      </c>
      <c r="KV495" s="1">
        <f>IF((HZ495/KK495)&lt;0.335,"G",IF((HZ495/KK495)&gt;0.67,"R","A"))</f>
        <v/>
      </c>
      <c r="KW495" s="1">
        <f>IF((HY495/KK495)&lt;0.335,"G",IF((HY495/KK495)&gt;0.67,"R","A"))</f>
        <v/>
      </c>
      <c r="KX495" s="1">
        <f>IF((IK495/KK495)&lt;0.335,"G",IF((IK495/KK495)&gt;0.67,"R","A"))</f>
        <v/>
      </c>
      <c r="KY495" s="1">
        <f>IF((IJ495/KK495)&lt;0.335,"G",IF((IJ495/KK495)&gt;0.67,"R","A"))</f>
        <v/>
      </c>
      <c r="KZ495" s="1">
        <f>IF((HQ495/KK495)&lt;0.335,"G",IF((HQ495/KK495)&gt;0.67,"R","A"))</f>
        <v/>
      </c>
      <c r="LA495" s="1">
        <f>IF((IB495/KK495)&lt;0.335,"G",IF((IB495/KK495)&gt;0.67,"R","A"))</f>
        <v/>
      </c>
      <c r="LB495">
        <f>IF(LQ495="0-1",INDEX(Scrape!#REF!,MATCH('HT 0-1'!KP495,Scrape!$B:$B,0)),"")</f>
        <v/>
      </c>
      <c r="LC495">
        <f>IF(LQ495="0-1",INDEX(Scrape!$A:$A,MATCH('HT 0-1'!KP495,Scrape!$B:$B,0)),"")</f>
        <v/>
      </c>
      <c r="LD495">
        <f>IF(LQ495="0-1",INDEX(Scrape!$B:$B,MATCH('HT 0-1'!KP495,Scrape!$B:$B,0)),"")</f>
        <v/>
      </c>
      <c r="LE495">
        <f>IF(LQ495="0-1",INDEX(Scrape!$C:$C,MATCH('HT 0-1'!KP495,Scrape!$B:$B,0)),"")</f>
        <v/>
      </c>
      <c r="LF495">
        <f>IF(LQ495="0-1",INDEX(Scrape!$D:$D,MATCH('HT 0-1'!KP495,Scrape!$B:$B,0)),"")</f>
        <v/>
      </c>
      <c r="LG495">
        <f>IF(LQ495="0-1",INDEX(Scrape!$E:$E,MATCH('HT 0-1'!KP495,Scrape!$B:$B,0)),"")</f>
        <v/>
      </c>
      <c r="LH495">
        <f>IF(LQ495="0-1",INDEX(Scrape!$F:$F,MATCH('HT 0-1'!KP495,Scrape!$B:$B,0)),"")</f>
        <v/>
      </c>
      <c r="LI495">
        <f>IF(LQ495="0-1",INDEX(Scrape!$G:$G,MATCH('HT 0-1'!KP495,Scrape!$B:$B,0)),"")</f>
        <v/>
      </c>
      <c r="LJ495">
        <f>IF(LQ495="0-1",INDEX(Scrape!$H:$H,MATCH('HT 0-1'!KP495,Scrape!$B:$B,0)),"")</f>
        <v/>
      </c>
      <c r="LK495">
        <f>IF(LQ495="0-1",INDEX(Scrape!$I:$I,MATCH('HT 0-1'!KP495,Scrape!$B:$B,0)),"")</f>
        <v/>
      </c>
      <c r="LL495">
        <f>IF(LQ495="0-1",INDEX(Scrape!$J:$J,MATCH('HT 0-1'!KP495,Scrape!$B:$B,0)),"")</f>
        <v/>
      </c>
      <c r="LM495">
        <f>IF(LQ495="0-1",INDEX(Scrape!$K:$K,MATCH('HT 0-1'!KP495,Scrape!$B:$B,0)),"")</f>
        <v/>
      </c>
      <c r="LN495">
        <f>IF(LQ495="0-1",INDEX(Scrape!$L:$L,MATCH('HT 0-1'!KP495,Scrape!$B:$B,0)),"")</f>
        <v/>
      </c>
      <c r="LO495">
        <f>IF(LQ495="0-1",INDEX(Scrape!$M:$M,MATCH('HT 0-1'!KP495,Scrape!$B:$B,0)),"")</f>
        <v/>
      </c>
      <c r="LP495">
        <f>IF(LQ495="0-1",INDEX(Scrape!$N:$N,MATCH('HT 0-1'!KP495,Scrape!$B:$B,0)),"")</f>
        <v/>
      </c>
      <c r="LQ495">
        <f>INDEX(Scrape!$O:$O,MATCH('HT 0-1'!KP495,Scrape!$B:$B,0))</f>
        <v/>
      </c>
      <c r="LR495">
        <f>(1/LJ495)+(1/LI495)+(1/LH495)</f>
        <v/>
      </c>
      <c r="LS495">
        <f>(1/LG495)+(1/LF495)+(1/LE495)</f>
        <v/>
      </c>
      <c r="LT495" s="8">
        <f>IF(INDEX(#REF!,MATCH(KQ495,#REF!,0))=INDEX(#REF!,MATCH(KQ495,#REF!,0)),INDEX(#REF!,MATCH(KQ495,#REF!,0)),"ERROR")</f>
        <v/>
      </c>
      <c r="LU495" s="4">
        <f>IF(KR495="G",2,IF(KR495="R",0.5,IF(KR495="A",1)))</f>
        <v/>
      </c>
      <c r="LV495" s="4">
        <f>IF(KS495="G",0.5,IF(KS495="R",2,IF(KS495="A",1)))</f>
        <v/>
      </c>
      <c r="LW495" s="4">
        <f>IF(KT495="G",2,IF(KT495="R",0.5,IF(KT495="A",1)))</f>
        <v/>
      </c>
      <c r="LX495" s="4">
        <f>IF(KU495="G",0.5,IF(KU495="R",2,IF(KU495="A",1)))</f>
        <v/>
      </c>
      <c r="LY495" s="7">
        <f>(LK495*(LU495+LX495)+(LL495*(LU495+LX495)))</f>
        <v/>
      </c>
      <c r="LZ495" s="7">
        <f>(LN495*(LV495+LW495)+(LO495*(LV495+LW495)))</f>
        <v/>
      </c>
      <c r="MA495" s="11">
        <f>LY495-LZ495</f>
        <v/>
      </c>
      <c r="MB495" s="5">
        <f>MA495+2</f>
        <v/>
      </c>
      <c r="MC495" s="6">
        <f>MA495-2</f>
        <v/>
      </c>
      <c r="MD495" s="4">
        <f>LE495</f>
        <v/>
      </c>
      <c r="ME495" s="9">
        <f>IF(MD495=0,1000,MD495+0.75)</f>
        <v/>
      </c>
      <c r="MF495" s="10">
        <f>IF(MD495=0,0,MD495-0.75)</f>
        <v/>
      </c>
      <c r="MG495" s="4">
        <f>((LM495*(LU495+LX495))-((LP495*(LV495+LW495))))</f>
        <v/>
      </c>
      <c r="MH495" s="9">
        <f>MG495*1.2</f>
        <v/>
      </c>
      <c r="MI495" s="10">
        <f>MG495*0.8</f>
        <v/>
      </c>
      <c r="MJ495">
        <f>IFERROR(NX495,"")</f>
        <v/>
      </c>
      <c r="MK495">
        <f>IFERROR(NY495,"")</f>
        <v/>
      </c>
      <c r="ML495">
        <f>IFERROR(NZ495,"")</f>
        <v/>
      </c>
      <c r="MM495">
        <f>IFERROR(OA495,"")</f>
        <v/>
      </c>
      <c r="MN495">
        <f>IFERROR(OB495,"")</f>
        <v/>
      </c>
      <c r="MO495">
        <f>IFERROR(OC495,"")</f>
        <v/>
      </c>
      <c r="MP495" s="1">
        <f>COUNTIFS(#REF!,LT495,#REF!,1,#REF!,"&gt;="&amp;MC495,#REF!,"&lt;="&amp;MB495,#REF!,"&lt;="&amp;ME495,#REF!,"&gt;="&amp;MF495,#REF!,"="&amp;KV495,#REF!,"="&amp;KX495)</f>
        <v/>
      </c>
      <c r="MQ495" s="1">
        <f>COUNTIFS(#REF!,LT495,#REF!,0,#REF!,"&gt;="&amp;MC495,#REF!,"&lt;="&amp;MB495,#REF!,"&lt;="&amp;ME495,#REF!,"&gt;="&amp;MF495,#REF!,"="&amp;KV495,#REF!,"="&amp;KX495)</f>
        <v/>
      </c>
      <c r="MR495" s="1">
        <f>COUNTIFS(#REF!,LT495,#REF!,1,#REF!,"&gt;="&amp;MC495,#REF!,"&lt;="&amp;MB495,#REF!,"&lt;="&amp;ME495,#REF!,"&gt;="&amp;MF495,#REF!,"="&amp;KW495,#REF!,"="&amp;KY495)</f>
        <v/>
      </c>
      <c r="MS495" s="1">
        <f>COUNTIFS(#REF!,LT495,#REF!,0,#REF!,"&gt;="&amp;MC495,#REF!,"&lt;="&amp;MB495,#REF!,"&lt;="&amp;ME495,#REF!,"&gt;="&amp;MF495,#REF!,"="&amp;KW495,#REF!,"="&amp;KY495)</f>
        <v/>
      </c>
      <c r="MT495" s="1">
        <f>COUNTIFS(#REF!,LT495,#REF!,1,#REF!,"&gt;="&amp;MI495,#REF!,"&lt;="&amp;MH495,#REF!,"&lt;="&amp;ME495,#REF!,"&gt;="&amp;MF495)</f>
        <v/>
      </c>
      <c r="MU495" s="1">
        <f>COUNTIFS(#REF!,LT495,#REF!,0,#REF!,"&gt;="&amp;MI495,#REF!,"&lt;="&amp;MH495,#REF!,"&lt;="&amp;ME495,#REF!,"&gt;="&amp;MF495)</f>
        <v/>
      </c>
      <c r="MV495" s="1">
        <f>COUNTIFS(#REF!,LT495,#REF!,1,#REF!,"&gt;="&amp;MI495,#REF!,"&lt;="&amp;MH495,#REF!,"="&amp;KZ495,#REF!,"="&amp;LA495,#REF!,"&lt;="&amp;ME495,#REF!,"&gt;="&amp;MF495)</f>
        <v/>
      </c>
      <c r="MW495" s="1">
        <f>COUNTIFS(#REF!,LT495,#REF!,0,#REF!,"&gt;="&amp;MI495,#REF!,"&lt;="&amp;MH495,#REF!,"="&amp;KZ495,#REF!,"="&amp;LA495,#REF!,"&lt;="&amp;ME495,#REF!,"&gt;="&amp;MF495)</f>
        <v/>
      </c>
      <c r="MX495" s="1">
        <f>COUNTIFS(#REF!,LT495,#REF!,1,#REF!,"&gt;="&amp;MC495,#REF!,"&lt;="&amp;MB495,#REF!,"&lt;="&amp;ME495,#REF!,"&gt;="&amp;MF495)</f>
        <v/>
      </c>
      <c r="MY495" s="1">
        <f>COUNTIFS(#REF!,LT495,#REF!,0,#REF!,"&gt;="&amp;MC495,#REF!,"&lt;="&amp;MB495,#REF!,"&lt;="&amp;ME495,#REF!,"&gt;="&amp;MF495)</f>
        <v/>
      </c>
      <c r="MZ495" s="1">
        <f>COUNTIFS(#REF!,LT495,#REF!,1,#REF!,"&lt;="&amp;ME495,#REF!,"&gt;="&amp;MF495,#REF!,"="&amp;KV495,#REF!,"="&amp;KX495)</f>
        <v/>
      </c>
      <c r="NA495" s="1">
        <f>COUNTIFS(#REF!,LT495,#REF!,0,#REF!,"&lt;="&amp;ME495,#REF!,"&gt;="&amp;MF495,#REF!,"="&amp;KV495,#REF!,"="&amp;KX495)</f>
        <v/>
      </c>
      <c r="NB495" s="1">
        <f>COUNTIFS(#REF!,LT495,#REF!,1,#REF!,"&lt;="&amp;ME495,#REF!,"&gt;="&amp;MF495,#REF!,"="&amp;KW495,#REF!,"="&amp;KY495)</f>
        <v/>
      </c>
      <c r="NC495" s="1">
        <f>COUNTIFS(#REF!,LT495,#REF!,0,#REF!,"&lt;="&amp;ME495,#REF!,"&gt;="&amp;MF495,#REF!,"="&amp;KW495,#REF!,"="&amp;KY495)</f>
        <v/>
      </c>
      <c r="ND495" s="1">
        <f>MP495+MR495+MT495+MV495+MX495+MZ495+NB495</f>
        <v/>
      </c>
      <c r="NE495" s="1">
        <f>MQ495+MS495+MU495+MW495+MY495+NA495+NC495</f>
        <v/>
      </c>
      <c r="NF495" s="1">
        <f>ND495+NE495</f>
        <v/>
      </c>
      <c r="NG495" s="33">
        <f>ND495/(ND495+NE495)</f>
        <v/>
      </c>
      <c r="NH495" s="3">
        <f>1/NG495</f>
        <v/>
      </c>
      <c r="NI495" s="1">
        <f>LI495</f>
        <v/>
      </c>
      <c r="NJ495" s="79">
        <f>((1-NG495)*(1/(NI495-1))*0.98-(NG495*1))</f>
        <v/>
      </c>
      <c r="NK495" s="34">
        <f>IF(LR495&lt;0.9,0,IF(AND(LR495&gt;1.1),0,1))</f>
        <v/>
      </c>
      <c r="NL495" s="34">
        <f>IF(LS495&lt;0.9,0,IF(AND(LS495&gt;1.1),0,1))</f>
        <v/>
      </c>
      <c r="NM495" s="32">
        <f>IF(NF495&gt;99,1,0)</f>
        <v/>
      </c>
      <c r="NN495" s="32">
        <f>IF(NJ495&gt;0.0799,1,0)</f>
        <v/>
      </c>
      <c r="NO495" s="32">
        <f>IF(NJ495&gt;NQ495,1,0)</f>
        <v/>
      </c>
      <c r="NP495" s="32">
        <f>NM495+NN495+NO495+NK495+NL495</f>
        <v/>
      </c>
      <c r="NQ495" s="79">
        <f>(((100*NG495)*(NI495-1)*0.98)-((1-NG495)*100))/100</f>
        <v/>
      </c>
      <c r="NR495" s="34">
        <f>IF(LR495&lt;0.9,0,IF(AND(LR495&gt;1.1),0,1))</f>
        <v/>
      </c>
      <c r="NS495" s="34">
        <f>IF(LS495&lt;0.9,0,IF(AND(LS495&gt;1.1),0,1))</f>
        <v/>
      </c>
      <c r="NT495" s="32">
        <f>IF(NF495&gt;99,1,0)</f>
        <v/>
      </c>
      <c r="NU495" s="32">
        <f>IF(NQ495&gt;0.0799,1,0)</f>
        <v/>
      </c>
      <c r="NV495" s="32">
        <f>IF(NQ495&gt;NJ495,1,0)</f>
        <v/>
      </c>
      <c r="NW495" s="32">
        <f>NT495+NU495+NV495+NR495+NS495</f>
        <v/>
      </c>
      <c r="NX495">
        <f>IF(NP495=5,"LayAway0-1",IF(AND(NW495=5),"BackAway0-1",""))</f>
        <v/>
      </c>
      <c r="NY495">
        <f>IF(NP495=5,KO495,IF(AND(NW495=5),KO495,""))</f>
        <v/>
      </c>
      <c r="NZ495">
        <f>IF(NP495=5,"Match Odds",IF(AND(NW495=5),"Match Odds",""))</f>
        <v/>
      </c>
      <c r="OA495">
        <f>IF(NP495=5,KP495,IF(AND(NW495=5),KP495,""))</f>
        <v/>
      </c>
      <c r="OB495">
        <f>IF(NP495=5,"MATCH_ODDS",IF(AND(NW495=5),"MATCH_ODDS",""))</f>
        <v/>
      </c>
      <c r="OC495">
        <f>IF(NP495=5,"LAY",IF(AND(NW495=5),"BACK",""))</f>
        <v/>
      </c>
    </row>
    <row r="496" ht="16.5" customHeight="1" thickBot="1" thickTop="1">
      <c r="A496" s="2" t="n"/>
      <c r="KN496" s="1">
        <f>IF(INDEX(#REF!,MATCH('HT 0-1'!D496,#REF!,0))=INDEX(#REF!,MATCH('HT 0-1'!D496,#REF!,0)),INDEX(#REF!,MATCH('HT 0-1'!D496,#REF!,0)),"ERROR")</f>
        <v/>
      </c>
      <c r="KO496" s="1">
        <f>IF(INDEX(#REF!,MATCH('HT 0-1'!E496,#REF!,0))=INDEX(#REF!,MATCH('HT 0-1'!E496,#REF!,0)),INDEX(#REF!,MATCH('HT 0-1'!E496,#REF!,0)),"ERROR")</f>
        <v/>
      </c>
      <c r="KP496" s="1">
        <f>KN496&amp;" v "&amp;KO496</f>
        <v/>
      </c>
      <c r="KQ496">
        <f>B496&amp;"_"&amp;C496</f>
        <v/>
      </c>
      <c r="KR496" s="1">
        <f>IF((HW496/KK496)&lt;0.335,"G",IF((HW496/KK496)&gt;0.67,"R","A"))</f>
        <v/>
      </c>
      <c r="KS496" s="1">
        <f>IF((HX496/KK496)&lt;0.335,"G",IF((HX496/KK496)&gt;0.67,"R","A"))</f>
        <v/>
      </c>
      <c r="KT496" s="1">
        <f>IF((IH496/KK496)&lt;0.335,"G",IF((IH496/KK496)&gt;0.67,"R","A"))</f>
        <v/>
      </c>
      <c r="KU496" s="1">
        <f>IF((II496/KK496)&lt;0.335,"G",IF((II496/KK496)&gt;0.67,"R","A"))</f>
        <v/>
      </c>
      <c r="KV496" s="1">
        <f>IF((HZ496/KK496)&lt;0.335,"G",IF((HZ496/KK496)&gt;0.67,"R","A"))</f>
        <v/>
      </c>
      <c r="KW496" s="1">
        <f>IF((HY496/KK496)&lt;0.335,"G",IF((HY496/KK496)&gt;0.67,"R","A"))</f>
        <v/>
      </c>
      <c r="KX496" s="1">
        <f>IF((IK496/KK496)&lt;0.335,"G",IF((IK496/KK496)&gt;0.67,"R","A"))</f>
        <v/>
      </c>
      <c r="KY496" s="1">
        <f>IF((IJ496/KK496)&lt;0.335,"G",IF((IJ496/KK496)&gt;0.67,"R","A"))</f>
        <v/>
      </c>
      <c r="KZ496" s="1">
        <f>IF((HQ496/KK496)&lt;0.335,"G",IF((HQ496/KK496)&gt;0.67,"R","A"))</f>
        <v/>
      </c>
      <c r="LA496" s="1">
        <f>IF((IB496/KK496)&lt;0.335,"G",IF((IB496/KK496)&gt;0.67,"R","A"))</f>
        <v/>
      </c>
      <c r="LB496">
        <f>IF(LQ496="0-1",INDEX(Scrape!#REF!,MATCH('HT 0-1'!KP496,Scrape!$B:$B,0)),"")</f>
        <v/>
      </c>
      <c r="LC496">
        <f>IF(LQ496="0-1",INDEX(Scrape!$A:$A,MATCH('HT 0-1'!KP496,Scrape!$B:$B,0)),"")</f>
        <v/>
      </c>
      <c r="LD496">
        <f>IF(LQ496="0-1",INDEX(Scrape!$B:$B,MATCH('HT 0-1'!KP496,Scrape!$B:$B,0)),"")</f>
        <v/>
      </c>
      <c r="LE496">
        <f>IF(LQ496="0-1",INDEX(Scrape!$C:$C,MATCH('HT 0-1'!KP496,Scrape!$B:$B,0)),"")</f>
        <v/>
      </c>
      <c r="LF496">
        <f>IF(LQ496="0-1",INDEX(Scrape!$D:$D,MATCH('HT 0-1'!KP496,Scrape!$B:$B,0)),"")</f>
        <v/>
      </c>
      <c r="LG496">
        <f>IF(LQ496="0-1",INDEX(Scrape!$E:$E,MATCH('HT 0-1'!KP496,Scrape!$B:$B,0)),"")</f>
        <v/>
      </c>
      <c r="LH496">
        <f>IF(LQ496="0-1",INDEX(Scrape!$F:$F,MATCH('HT 0-1'!KP496,Scrape!$B:$B,0)),"")</f>
        <v/>
      </c>
      <c r="LI496">
        <f>IF(LQ496="0-1",INDEX(Scrape!$G:$G,MATCH('HT 0-1'!KP496,Scrape!$B:$B,0)),"")</f>
        <v/>
      </c>
      <c r="LJ496">
        <f>IF(LQ496="0-1",INDEX(Scrape!$H:$H,MATCH('HT 0-1'!KP496,Scrape!$B:$B,0)),"")</f>
        <v/>
      </c>
      <c r="LK496">
        <f>IF(LQ496="0-1",INDEX(Scrape!$I:$I,MATCH('HT 0-1'!KP496,Scrape!$B:$B,0)),"")</f>
        <v/>
      </c>
      <c r="LL496">
        <f>IF(LQ496="0-1",INDEX(Scrape!$J:$J,MATCH('HT 0-1'!KP496,Scrape!$B:$B,0)),"")</f>
        <v/>
      </c>
      <c r="LM496">
        <f>IF(LQ496="0-1",INDEX(Scrape!$K:$K,MATCH('HT 0-1'!KP496,Scrape!$B:$B,0)),"")</f>
        <v/>
      </c>
      <c r="LN496">
        <f>IF(LQ496="0-1",INDEX(Scrape!$L:$L,MATCH('HT 0-1'!KP496,Scrape!$B:$B,0)),"")</f>
        <v/>
      </c>
      <c r="LO496">
        <f>IF(LQ496="0-1",INDEX(Scrape!$M:$M,MATCH('HT 0-1'!KP496,Scrape!$B:$B,0)),"")</f>
        <v/>
      </c>
      <c r="LP496">
        <f>IF(LQ496="0-1",INDEX(Scrape!$N:$N,MATCH('HT 0-1'!KP496,Scrape!$B:$B,0)),"")</f>
        <v/>
      </c>
      <c r="LQ496">
        <f>INDEX(Scrape!$O:$O,MATCH('HT 0-1'!KP496,Scrape!$B:$B,0))</f>
        <v/>
      </c>
      <c r="LR496">
        <f>(1/LJ496)+(1/LI496)+(1/LH496)</f>
        <v/>
      </c>
      <c r="LS496">
        <f>(1/LG496)+(1/LF496)+(1/LE496)</f>
        <v/>
      </c>
      <c r="LT496" s="8">
        <f>IF(INDEX(#REF!,MATCH(KQ496,#REF!,0))=INDEX(#REF!,MATCH(KQ496,#REF!,0)),INDEX(#REF!,MATCH(KQ496,#REF!,0)),"ERROR")</f>
        <v/>
      </c>
      <c r="LU496" s="4">
        <f>IF(KR496="G",2,IF(KR496="R",0.5,IF(KR496="A",1)))</f>
        <v/>
      </c>
      <c r="LV496" s="4">
        <f>IF(KS496="G",0.5,IF(KS496="R",2,IF(KS496="A",1)))</f>
        <v/>
      </c>
      <c r="LW496" s="4">
        <f>IF(KT496="G",2,IF(KT496="R",0.5,IF(KT496="A",1)))</f>
        <v/>
      </c>
      <c r="LX496" s="4">
        <f>IF(KU496="G",0.5,IF(KU496="R",2,IF(KU496="A",1)))</f>
        <v/>
      </c>
      <c r="LY496" s="7">
        <f>(LK496*(LU496+LX496)+(LL496*(LU496+LX496)))</f>
        <v/>
      </c>
      <c r="LZ496" s="7">
        <f>(LN496*(LV496+LW496)+(LO496*(LV496+LW496)))</f>
        <v/>
      </c>
      <c r="MA496" s="11">
        <f>LY496-LZ496</f>
        <v/>
      </c>
      <c r="MB496" s="5">
        <f>MA496+2</f>
        <v/>
      </c>
      <c r="MC496" s="6">
        <f>MA496-2</f>
        <v/>
      </c>
      <c r="MD496" s="4">
        <f>LE496</f>
        <v/>
      </c>
      <c r="ME496" s="9">
        <f>IF(MD496=0,1000,MD496+0.75)</f>
        <v/>
      </c>
      <c r="MF496" s="10">
        <f>IF(MD496=0,0,MD496-0.75)</f>
        <v/>
      </c>
      <c r="MG496" s="4">
        <f>((LM496*(LU496+LX496))-((LP496*(LV496+LW496))))</f>
        <v/>
      </c>
      <c r="MH496" s="9">
        <f>MG496*1.2</f>
        <v/>
      </c>
      <c r="MI496" s="10">
        <f>MG496*0.8</f>
        <v/>
      </c>
      <c r="MJ496">
        <f>IFERROR(NX496,"")</f>
        <v/>
      </c>
      <c r="MK496">
        <f>IFERROR(NY496,"")</f>
        <v/>
      </c>
      <c r="ML496">
        <f>IFERROR(NZ496,"")</f>
        <v/>
      </c>
      <c r="MM496">
        <f>IFERROR(OA496,"")</f>
        <v/>
      </c>
      <c r="MN496">
        <f>IFERROR(OB496,"")</f>
        <v/>
      </c>
      <c r="MO496">
        <f>IFERROR(OC496,"")</f>
        <v/>
      </c>
      <c r="MP496" s="1">
        <f>COUNTIFS(#REF!,LT496,#REF!,1,#REF!,"&gt;="&amp;MC496,#REF!,"&lt;="&amp;MB496,#REF!,"&lt;="&amp;ME496,#REF!,"&gt;="&amp;MF496,#REF!,"="&amp;KV496,#REF!,"="&amp;KX496)</f>
        <v/>
      </c>
      <c r="MQ496" s="1">
        <f>COUNTIFS(#REF!,LT496,#REF!,0,#REF!,"&gt;="&amp;MC496,#REF!,"&lt;="&amp;MB496,#REF!,"&lt;="&amp;ME496,#REF!,"&gt;="&amp;MF496,#REF!,"="&amp;KV496,#REF!,"="&amp;KX496)</f>
        <v/>
      </c>
      <c r="MR496" s="1">
        <f>COUNTIFS(#REF!,LT496,#REF!,1,#REF!,"&gt;="&amp;MC496,#REF!,"&lt;="&amp;MB496,#REF!,"&lt;="&amp;ME496,#REF!,"&gt;="&amp;MF496,#REF!,"="&amp;KW496,#REF!,"="&amp;KY496)</f>
        <v/>
      </c>
      <c r="MS496" s="1">
        <f>COUNTIFS(#REF!,LT496,#REF!,0,#REF!,"&gt;="&amp;MC496,#REF!,"&lt;="&amp;MB496,#REF!,"&lt;="&amp;ME496,#REF!,"&gt;="&amp;MF496,#REF!,"="&amp;KW496,#REF!,"="&amp;KY496)</f>
        <v/>
      </c>
      <c r="MT496" s="1">
        <f>COUNTIFS(#REF!,LT496,#REF!,1,#REF!,"&gt;="&amp;MI496,#REF!,"&lt;="&amp;MH496,#REF!,"&lt;="&amp;ME496,#REF!,"&gt;="&amp;MF496)</f>
        <v/>
      </c>
      <c r="MU496" s="1">
        <f>COUNTIFS(#REF!,LT496,#REF!,0,#REF!,"&gt;="&amp;MI496,#REF!,"&lt;="&amp;MH496,#REF!,"&lt;="&amp;ME496,#REF!,"&gt;="&amp;MF496)</f>
        <v/>
      </c>
      <c r="MV496" s="1">
        <f>COUNTIFS(#REF!,LT496,#REF!,1,#REF!,"&gt;="&amp;MI496,#REF!,"&lt;="&amp;MH496,#REF!,"="&amp;KZ496,#REF!,"="&amp;LA496,#REF!,"&lt;="&amp;ME496,#REF!,"&gt;="&amp;MF496)</f>
        <v/>
      </c>
      <c r="MW496" s="1">
        <f>COUNTIFS(#REF!,LT496,#REF!,0,#REF!,"&gt;="&amp;MI496,#REF!,"&lt;="&amp;MH496,#REF!,"="&amp;KZ496,#REF!,"="&amp;LA496,#REF!,"&lt;="&amp;ME496,#REF!,"&gt;="&amp;MF496)</f>
        <v/>
      </c>
      <c r="MX496" s="1">
        <f>COUNTIFS(#REF!,LT496,#REF!,1,#REF!,"&gt;="&amp;MC496,#REF!,"&lt;="&amp;MB496,#REF!,"&lt;="&amp;ME496,#REF!,"&gt;="&amp;MF496)</f>
        <v/>
      </c>
      <c r="MY496" s="1">
        <f>COUNTIFS(#REF!,LT496,#REF!,0,#REF!,"&gt;="&amp;MC496,#REF!,"&lt;="&amp;MB496,#REF!,"&lt;="&amp;ME496,#REF!,"&gt;="&amp;MF496)</f>
        <v/>
      </c>
      <c r="MZ496" s="1">
        <f>COUNTIFS(#REF!,LT496,#REF!,1,#REF!,"&lt;="&amp;ME496,#REF!,"&gt;="&amp;MF496,#REF!,"="&amp;KV496,#REF!,"="&amp;KX496)</f>
        <v/>
      </c>
      <c r="NA496" s="1">
        <f>COUNTIFS(#REF!,LT496,#REF!,0,#REF!,"&lt;="&amp;ME496,#REF!,"&gt;="&amp;MF496,#REF!,"="&amp;KV496,#REF!,"="&amp;KX496)</f>
        <v/>
      </c>
      <c r="NB496" s="1">
        <f>COUNTIFS(#REF!,LT496,#REF!,1,#REF!,"&lt;="&amp;ME496,#REF!,"&gt;="&amp;MF496,#REF!,"="&amp;KW496,#REF!,"="&amp;KY496)</f>
        <v/>
      </c>
      <c r="NC496" s="1">
        <f>COUNTIFS(#REF!,LT496,#REF!,0,#REF!,"&lt;="&amp;ME496,#REF!,"&gt;="&amp;MF496,#REF!,"="&amp;KW496,#REF!,"="&amp;KY496)</f>
        <v/>
      </c>
      <c r="ND496" s="1">
        <f>MP496+MR496+MT496+MV496+MX496+MZ496+NB496</f>
        <v/>
      </c>
      <c r="NE496" s="1">
        <f>MQ496+MS496+MU496+MW496+MY496+NA496+NC496</f>
        <v/>
      </c>
      <c r="NF496" s="1">
        <f>ND496+NE496</f>
        <v/>
      </c>
      <c r="NG496" s="33">
        <f>ND496/(ND496+NE496)</f>
        <v/>
      </c>
      <c r="NH496" s="3">
        <f>1/NG496</f>
        <v/>
      </c>
      <c r="NI496" s="1">
        <f>LI496</f>
        <v/>
      </c>
      <c r="NJ496" s="79">
        <f>((1-NG496)*(1/(NI496-1))*0.98-(NG496*1))</f>
        <v/>
      </c>
      <c r="NK496" s="34">
        <f>IF(LR496&lt;0.9,0,IF(AND(LR496&gt;1.1),0,1))</f>
        <v/>
      </c>
      <c r="NL496" s="34">
        <f>IF(LS496&lt;0.9,0,IF(AND(LS496&gt;1.1),0,1))</f>
        <v/>
      </c>
      <c r="NM496" s="32">
        <f>IF(NF496&gt;99,1,0)</f>
        <v/>
      </c>
      <c r="NN496" s="32">
        <f>IF(NJ496&gt;0.0799,1,0)</f>
        <v/>
      </c>
      <c r="NO496" s="32">
        <f>IF(NJ496&gt;NQ496,1,0)</f>
        <v/>
      </c>
      <c r="NP496" s="32">
        <f>NM496+NN496+NO496+NK496+NL496</f>
        <v/>
      </c>
      <c r="NQ496" s="79">
        <f>(((100*NG496)*(NI496-1)*0.98)-((1-NG496)*100))/100</f>
        <v/>
      </c>
      <c r="NR496" s="34">
        <f>IF(LR496&lt;0.9,0,IF(AND(LR496&gt;1.1),0,1))</f>
        <v/>
      </c>
      <c r="NS496" s="34">
        <f>IF(LS496&lt;0.9,0,IF(AND(LS496&gt;1.1),0,1))</f>
        <v/>
      </c>
      <c r="NT496" s="32">
        <f>IF(NF496&gt;99,1,0)</f>
        <v/>
      </c>
      <c r="NU496" s="32">
        <f>IF(NQ496&gt;0.0799,1,0)</f>
        <v/>
      </c>
      <c r="NV496" s="32">
        <f>IF(NQ496&gt;NJ496,1,0)</f>
        <v/>
      </c>
      <c r="NW496" s="32">
        <f>NT496+NU496+NV496+NR496+NS496</f>
        <v/>
      </c>
      <c r="NX496">
        <f>IF(NP496=5,"LayAway0-1",IF(AND(NW496=5),"BackAway0-1",""))</f>
        <v/>
      </c>
      <c r="NY496">
        <f>IF(NP496=5,KO496,IF(AND(NW496=5),KO496,""))</f>
        <v/>
      </c>
      <c r="NZ496">
        <f>IF(NP496=5,"Match Odds",IF(AND(NW496=5),"Match Odds",""))</f>
        <v/>
      </c>
      <c r="OA496">
        <f>IF(NP496=5,KP496,IF(AND(NW496=5),KP496,""))</f>
        <v/>
      </c>
      <c r="OB496">
        <f>IF(NP496=5,"MATCH_ODDS",IF(AND(NW496=5),"MATCH_ODDS",""))</f>
        <v/>
      </c>
      <c r="OC496">
        <f>IF(NP496=5,"LAY",IF(AND(NW496=5),"BACK",""))</f>
        <v/>
      </c>
    </row>
    <row r="497" ht="16.5" customHeight="1" thickBot="1" thickTop="1">
      <c r="A497" s="2" t="n"/>
      <c r="KN497" s="1">
        <f>IF(INDEX(#REF!,MATCH('HT 0-1'!D497,#REF!,0))=INDEX(#REF!,MATCH('HT 0-1'!D497,#REF!,0)),INDEX(#REF!,MATCH('HT 0-1'!D497,#REF!,0)),"ERROR")</f>
        <v/>
      </c>
      <c r="KO497" s="1">
        <f>IF(INDEX(#REF!,MATCH('HT 0-1'!E497,#REF!,0))=INDEX(#REF!,MATCH('HT 0-1'!E497,#REF!,0)),INDEX(#REF!,MATCH('HT 0-1'!E497,#REF!,0)),"ERROR")</f>
        <v/>
      </c>
      <c r="KP497" s="1">
        <f>KN497&amp;" v "&amp;KO497</f>
        <v/>
      </c>
      <c r="KQ497">
        <f>B497&amp;"_"&amp;C497</f>
        <v/>
      </c>
      <c r="KR497" s="1">
        <f>IF((HW497/KK497)&lt;0.335,"G",IF((HW497/KK497)&gt;0.67,"R","A"))</f>
        <v/>
      </c>
      <c r="KS497" s="1">
        <f>IF((HX497/KK497)&lt;0.335,"G",IF((HX497/KK497)&gt;0.67,"R","A"))</f>
        <v/>
      </c>
      <c r="KT497" s="1">
        <f>IF((IH497/KK497)&lt;0.335,"G",IF((IH497/KK497)&gt;0.67,"R","A"))</f>
        <v/>
      </c>
      <c r="KU497" s="1">
        <f>IF((II497/KK497)&lt;0.335,"G",IF((II497/KK497)&gt;0.67,"R","A"))</f>
        <v/>
      </c>
      <c r="KV497" s="1">
        <f>IF((HZ497/KK497)&lt;0.335,"G",IF((HZ497/KK497)&gt;0.67,"R","A"))</f>
        <v/>
      </c>
      <c r="KW497" s="1">
        <f>IF((HY497/KK497)&lt;0.335,"G",IF((HY497/KK497)&gt;0.67,"R","A"))</f>
        <v/>
      </c>
      <c r="KX497" s="1">
        <f>IF((IK497/KK497)&lt;0.335,"G",IF((IK497/KK497)&gt;0.67,"R","A"))</f>
        <v/>
      </c>
      <c r="KY497" s="1">
        <f>IF((IJ497/KK497)&lt;0.335,"G",IF((IJ497/KK497)&gt;0.67,"R","A"))</f>
        <v/>
      </c>
      <c r="KZ497" s="1">
        <f>IF((HQ497/KK497)&lt;0.335,"G",IF((HQ497/KK497)&gt;0.67,"R","A"))</f>
        <v/>
      </c>
      <c r="LA497" s="1">
        <f>IF((IB497/KK497)&lt;0.335,"G",IF((IB497/KK497)&gt;0.67,"R","A"))</f>
        <v/>
      </c>
      <c r="LB497">
        <f>IF(LQ497="0-1",INDEX(Scrape!#REF!,MATCH('HT 0-1'!KP497,Scrape!$B:$B,0)),"")</f>
        <v/>
      </c>
      <c r="LC497">
        <f>IF(LQ497="0-1",INDEX(Scrape!$A:$A,MATCH('HT 0-1'!KP497,Scrape!$B:$B,0)),"")</f>
        <v/>
      </c>
      <c r="LD497">
        <f>IF(LQ497="0-1",INDEX(Scrape!$B:$B,MATCH('HT 0-1'!KP497,Scrape!$B:$B,0)),"")</f>
        <v/>
      </c>
      <c r="LE497">
        <f>IF(LQ497="0-1",INDEX(Scrape!$C:$C,MATCH('HT 0-1'!KP497,Scrape!$B:$B,0)),"")</f>
        <v/>
      </c>
      <c r="LF497">
        <f>IF(LQ497="0-1",INDEX(Scrape!$D:$D,MATCH('HT 0-1'!KP497,Scrape!$B:$B,0)),"")</f>
        <v/>
      </c>
      <c r="LG497">
        <f>IF(LQ497="0-1",INDEX(Scrape!$E:$E,MATCH('HT 0-1'!KP497,Scrape!$B:$B,0)),"")</f>
        <v/>
      </c>
      <c r="LH497">
        <f>IF(LQ497="0-1",INDEX(Scrape!$F:$F,MATCH('HT 0-1'!KP497,Scrape!$B:$B,0)),"")</f>
        <v/>
      </c>
      <c r="LI497">
        <f>IF(LQ497="0-1",INDEX(Scrape!$G:$G,MATCH('HT 0-1'!KP497,Scrape!$B:$B,0)),"")</f>
        <v/>
      </c>
      <c r="LJ497">
        <f>IF(LQ497="0-1",INDEX(Scrape!$H:$H,MATCH('HT 0-1'!KP497,Scrape!$B:$B,0)),"")</f>
        <v/>
      </c>
      <c r="LK497">
        <f>IF(LQ497="0-1",INDEX(Scrape!$I:$I,MATCH('HT 0-1'!KP497,Scrape!$B:$B,0)),"")</f>
        <v/>
      </c>
      <c r="LL497">
        <f>IF(LQ497="0-1",INDEX(Scrape!$J:$J,MATCH('HT 0-1'!KP497,Scrape!$B:$B,0)),"")</f>
        <v/>
      </c>
      <c r="LM497">
        <f>IF(LQ497="0-1",INDEX(Scrape!$K:$K,MATCH('HT 0-1'!KP497,Scrape!$B:$B,0)),"")</f>
        <v/>
      </c>
      <c r="LN497">
        <f>IF(LQ497="0-1",INDEX(Scrape!$L:$L,MATCH('HT 0-1'!KP497,Scrape!$B:$B,0)),"")</f>
        <v/>
      </c>
      <c r="LO497">
        <f>IF(LQ497="0-1",INDEX(Scrape!$M:$M,MATCH('HT 0-1'!KP497,Scrape!$B:$B,0)),"")</f>
        <v/>
      </c>
      <c r="LP497">
        <f>IF(LQ497="0-1",INDEX(Scrape!$N:$N,MATCH('HT 0-1'!KP497,Scrape!$B:$B,0)),"")</f>
        <v/>
      </c>
      <c r="LQ497">
        <f>INDEX(Scrape!$O:$O,MATCH('HT 0-1'!KP497,Scrape!$B:$B,0))</f>
        <v/>
      </c>
      <c r="LR497">
        <f>(1/LJ497)+(1/LI497)+(1/LH497)</f>
        <v/>
      </c>
      <c r="LS497">
        <f>(1/LG497)+(1/LF497)+(1/LE497)</f>
        <v/>
      </c>
      <c r="LT497" s="8">
        <f>IF(INDEX(#REF!,MATCH(KQ497,#REF!,0))=INDEX(#REF!,MATCH(KQ497,#REF!,0)),INDEX(#REF!,MATCH(KQ497,#REF!,0)),"ERROR")</f>
        <v/>
      </c>
      <c r="LU497" s="4">
        <f>IF(KR497="G",2,IF(KR497="R",0.5,IF(KR497="A",1)))</f>
        <v/>
      </c>
      <c r="LV497" s="4">
        <f>IF(KS497="G",0.5,IF(KS497="R",2,IF(KS497="A",1)))</f>
        <v/>
      </c>
      <c r="LW497" s="4">
        <f>IF(KT497="G",2,IF(KT497="R",0.5,IF(KT497="A",1)))</f>
        <v/>
      </c>
      <c r="LX497" s="4">
        <f>IF(KU497="G",0.5,IF(KU497="R",2,IF(KU497="A",1)))</f>
        <v/>
      </c>
      <c r="LY497" s="7">
        <f>(LK497*(LU497+LX497)+(LL497*(LU497+LX497)))</f>
        <v/>
      </c>
      <c r="LZ497" s="7">
        <f>(LN497*(LV497+LW497)+(LO497*(LV497+LW497)))</f>
        <v/>
      </c>
      <c r="MA497" s="11">
        <f>LY497-LZ497</f>
        <v/>
      </c>
      <c r="MB497" s="5">
        <f>MA497+2</f>
        <v/>
      </c>
      <c r="MC497" s="6">
        <f>MA497-2</f>
        <v/>
      </c>
      <c r="MD497" s="4">
        <f>LE497</f>
        <v/>
      </c>
      <c r="ME497" s="9">
        <f>IF(MD497=0,1000,MD497+0.75)</f>
        <v/>
      </c>
      <c r="MF497" s="10">
        <f>IF(MD497=0,0,MD497-0.75)</f>
        <v/>
      </c>
      <c r="MG497" s="4">
        <f>((LM497*(LU497+LX497))-((LP497*(LV497+LW497))))</f>
        <v/>
      </c>
      <c r="MH497" s="9">
        <f>MG497*1.2</f>
        <v/>
      </c>
      <c r="MI497" s="10">
        <f>MG497*0.8</f>
        <v/>
      </c>
      <c r="MJ497">
        <f>IFERROR(NX497,"")</f>
        <v/>
      </c>
      <c r="MK497">
        <f>IFERROR(NY497,"")</f>
        <v/>
      </c>
      <c r="ML497">
        <f>IFERROR(NZ497,"")</f>
        <v/>
      </c>
      <c r="MM497">
        <f>IFERROR(OA497,"")</f>
        <v/>
      </c>
      <c r="MN497">
        <f>IFERROR(OB497,"")</f>
        <v/>
      </c>
      <c r="MO497">
        <f>IFERROR(OC497,"")</f>
        <v/>
      </c>
      <c r="MP497" s="1">
        <f>COUNTIFS(#REF!,LT497,#REF!,1,#REF!,"&gt;="&amp;MC497,#REF!,"&lt;="&amp;MB497,#REF!,"&lt;="&amp;ME497,#REF!,"&gt;="&amp;MF497,#REF!,"="&amp;KV497,#REF!,"="&amp;KX497)</f>
        <v/>
      </c>
      <c r="MQ497" s="1">
        <f>COUNTIFS(#REF!,LT497,#REF!,0,#REF!,"&gt;="&amp;MC497,#REF!,"&lt;="&amp;MB497,#REF!,"&lt;="&amp;ME497,#REF!,"&gt;="&amp;MF497,#REF!,"="&amp;KV497,#REF!,"="&amp;KX497)</f>
        <v/>
      </c>
      <c r="MR497" s="1">
        <f>COUNTIFS(#REF!,LT497,#REF!,1,#REF!,"&gt;="&amp;MC497,#REF!,"&lt;="&amp;MB497,#REF!,"&lt;="&amp;ME497,#REF!,"&gt;="&amp;MF497,#REF!,"="&amp;KW497,#REF!,"="&amp;KY497)</f>
        <v/>
      </c>
      <c r="MS497" s="1">
        <f>COUNTIFS(#REF!,LT497,#REF!,0,#REF!,"&gt;="&amp;MC497,#REF!,"&lt;="&amp;MB497,#REF!,"&lt;="&amp;ME497,#REF!,"&gt;="&amp;MF497,#REF!,"="&amp;KW497,#REF!,"="&amp;KY497)</f>
        <v/>
      </c>
      <c r="MT497" s="1">
        <f>COUNTIFS(#REF!,LT497,#REF!,1,#REF!,"&gt;="&amp;MI497,#REF!,"&lt;="&amp;MH497,#REF!,"&lt;="&amp;ME497,#REF!,"&gt;="&amp;MF497)</f>
        <v/>
      </c>
      <c r="MU497" s="1">
        <f>COUNTIFS(#REF!,LT497,#REF!,0,#REF!,"&gt;="&amp;MI497,#REF!,"&lt;="&amp;MH497,#REF!,"&lt;="&amp;ME497,#REF!,"&gt;="&amp;MF497)</f>
        <v/>
      </c>
      <c r="MV497" s="1">
        <f>COUNTIFS(#REF!,LT497,#REF!,1,#REF!,"&gt;="&amp;MI497,#REF!,"&lt;="&amp;MH497,#REF!,"="&amp;KZ497,#REF!,"="&amp;LA497,#REF!,"&lt;="&amp;ME497,#REF!,"&gt;="&amp;MF497)</f>
        <v/>
      </c>
      <c r="MW497" s="1">
        <f>COUNTIFS(#REF!,LT497,#REF!,0,#REF!,"&gt;="&amp;MI497,#REF!,"&lt;="&amp;MH497,#REF!,"="&amp;KZ497,#REF!,"="&amp;LA497,#REF!,"&lt;="&amp;ME497,#REF!,"&gt;="&amp;MF497)</f>
        <v/>
      </c>
      <c r="MX497" s="1">
        <f>COUNTIFS(#REF!,LT497,#REF!,1,#REF!,"&gt;="&amp;MC497,#REF!,"&lt;="&amp;MB497,#REF!,"&lt;="&amp;ME497,#REF!,"&gt;="&amp;MF497)</f>
        <v/>
      </c>
      <c r="MY497" s="1">
        <f>COUNTIFS(#REF!,LT497,#REF!,0,#REF!,"&gt;="&amp;MC497,#REF!,"&lt;="&amp;MB497,#REF!,"&lt;="&amp;ME497,#REF!,"&gt;="&amp;MF497)</f>
        <v/>
      </c>
      <c r="MZ497" s="1">
        <f>COUNTIFS(#REF!,LT497,#REF!,1,#REF!,"&lt;="&amp;ME497,#REF!,"&gt;="&amp;MF497,#REF!,"="&amp;KV497,#REF!,"="&amp;KX497)</f>
        <v/>
      </c>
      <c r="NA497" s="1">
        <f>COUNTIFS(#REF!,LT497,#REF!,0,#REF!,"&lt;="&amp;ME497,#REF!,"&gt;="&amp;MF497,#REF!,"="&amp;KV497,#REF!,"="&amp;KX497)</f>
        <v/>
      </c>
      <c r="NB497" s="1">
        <f>COUNTIFS(#REF!,LT497,#REF!,1,#REF!,"&lt;="&amp;ME497,#REF!,"&gt;="&amp;MF497,#REF!,"="&amp;KW497,#REF!,"="&amp;KY497)</f>
        <v/>
      </c>
      <c r="NC497" s="1">
        <f>COUNTIFS(#REF!,LT497,#REF!,0,#REF!,"&lt;="&amp;ME497,#REF!,"&gt;="&amp;MF497,#REF!,"="&amp;KW497,#REF!,"="&amp;KY497)</f>
        <v/>
      </c>
      <c r="ND497" s="1">
        <f>MP497+MR497+MT497+MV497+MX497+MZ497+NB497</f>
        <v/>
      </c>
      <c r="NE497" s="1">
        <f>MQ497+MS497+MU497+MW497+MY497+NA497+NC497</f>
        <v/>
      </c>
      <c r="NF497" s="1">
        <f>ND497+NE497</f>
        <v/>
      </c>
      <c r="NG497" s="33">
        <f>ND497/(ND497+NE497)</f>
        <v/>
      </c>
      <c r="NH497" s="3">
        <f>1/NG497</f>
        <v/>
      </c>
      <c r="NI497" s="1">
        <f>LI497</f>
        <v/>
      </c>
      <c r="NJ497" s="79">
        <f>((1-NG497)*(1/(NI497-1))*0.98-(NG497*1))</f>
        <v/>
      </c>
      <c r="NK497" s="34">
        <f>IF(LR497&lt;0.9,0,IF(AND(LR497&gt;1.1),0,1))</f>
        <v/>
      </c>
      <c r="NL497" s="34">
        <f>IF(LS497&lt;0.9,0,IF(AND(LS497&gt;1.1),0,1))</f>
        <v/>
      </c>
      <c r="NM497" s="32">
        <f>IF(NF497&gt;99,1,0)</f>
        <v/>
      </c>
      <c r="NN497" s="32">
        <f>IF(NJ497&gt;0.0799,1,0)</f>
        <v/>
      </c>
      <c r="NO497" s="32">
        <f>IF(NJ497&gt;NQ497,1,0)</f>
        <v/>
      </c>
      <c r="NP497" s="32">
        <f>NM497+NN497+NO497+NK497+NL497</f>
        <v/>
      </c>
      <c r="NQ497" s="79">
        <f>(((100*NG497)*(NI497-1)*0.98)-((1-NG497)*100))/100</f>
        <v/>
      </c>
      <c r="NR497" s="34">
        <f>IF(LR497&lt;0.9,0,IF(AND(LR497&gt;1.1),0,1))</f>
        <v/>
      </c>
      <c r="NS497" s="34">
        <f>IF(LS497&lt;0.9,0,IF(AND(LS497&gt;1.1),0,1))</f>
        <v/>
      </c>
      <c r="NT497" s="32">
        <f>IF(NF497&gt;99,1,0)</f>
        <v/>
      </c>
      <c r="NU497" s="32">
        <f>IF(NQ497&gt;0.0799,1,0)</f>
        <v/>
      </c>
      <c r="NV497" s="32">
        <f>IF(NQ497&gt;NJ497,1,0)</f>
        <v/>
      </c>
      <c r="NW497" s="32">
        <f>NT497+NU497+NV497+NR497+NS497</f>
        <v/>
      </c>
      <c r="NX497">
        <f>IF(NP497=5,"LayAway0-1",IF(AND(NW497=5),"BackAway0-1",""))</f>
        <v/>
      </c>
      <c r="NY497">
        <f>IF(NP497=5,KO497,IF(AND(NW497=5),KO497,""))</f>
        <v/>
      </c>
      <c r="NZ497">
        <f>IF(NP497=5,"Match Odds",IF(AND(NW497=5),"Match Odds",""))</f>
        <v/>
      </c>
      <c r="OA497">
        <f>IF(NP497=5,KP497,IF(AND(NW497=5),KP497,""))</f>
        <v/>
      </c>
      <c r="OB497">
        <f>IF(NP497=5,"MATCH_ODDS",IF(AND(NW497=5),"MATCH_ODDS",""))</f>
        <v/>
      </c>
      <c r="OC497">
        <f>IF(NP497=5,"LAY",IF(AND(NW497=5),"BACK",""))</f>
        <v/>
      </c>
    </row>
    <row r="498" ht="16.5" customHeight="1" thickBot="1" thickTop="1">
      <c r="A498" s="2" t="n"/>
      <c r="KN498" s="1">
        <f>IF(INDEX(#REF!,MATCH('HT 0-1'!D498,#REF!,0))=INDEX(#REF!,MATCH('HT 0-1'!D498,#REF!,0)),INDEX(#REF!,MATCH('HT 0-1'!D498,#REF!,0)),"ERROR")</f>
        <v/>
      </c>
      <c r="KO498" s="1">
        <f>IF(INDEX(#REF!,MATCH('HT 0-1'!E498,#REF!,0))=INDEX(#REF!,MATCH('HT 0-1'!E498,#REF!,0)),INDEX(#REF!,MATCH('HT 0-1'!E498,#REF!,0)),"ERROR")</f>
        <v/>
      </c>
      <c r="KP498" s="1">
        <f>KN498&amp;" v "&amp;KO498</f>
        <v/>
      </c>
      <c r="KQ498">
        <f>B498&amp;"_"&amp;C498</f>
        <v/>
      </c>
      <c r="KR498" s="1">
        <f>IF((HW498/KK498)&lt;0.335,"G",IF((HW498/KK498)&gt;0.67,"R","A"))</f>
        <v/>
      </c>
      <c r="KS498" s="1">
        <f>IF((HX498/KK498)&lt;0.335,"G",IF((HX498/KK498)&gt;0.67,"R","A"))</f>
        <v/>
      </c>
      <c r="KT498" s="1">
        <f>IF((IH498/KK498)&lt;0.335,"G",IF((IH498/KK498)&gt;0.67,"R","A"))</f>
        <v/>
      </c>
      <c r="KU498" s="1">
        <f>IF((II498/KK498)&lt;0.335,"G",IF((II498/KK498)&gt;0.67,"R","A"))</f>
        <v/>
      </c>
      <c r="KV498" s="1">
        <f>IF((HZ498/KK498)&lt;0.335,"G",IF((HZ498/KK498)&gt;0.67,"R","A"))</f>
        <v/>
      </c>
      <c r="KW498" s="1">
        <f>IF((HY498/KK498)&lt;0.335,"G",IF((HY498/KK498)&gt;0.67,"R","A"))</f>
        <v/>
      </c>
      <c r="KX498" s="1">
        <f>IF((IK498/KK498)&lt;0.335,"G",IF((IK498/KK498)&gt;0.67,"R","A"))</f>
        <v/>
      </c>
      <c r="KY498" s="1">
        <f>IF((IJ498/KK498)&lt;0.335,"G",IF((IJ498/KK498)&gt;0.67,"R","A"))</f>
        <v/>
      </c>
      <c r="KZ498" s="1">
        <f>IF((HQ498/KK498)&lt;0.335,"G",IF((HQ498/KK498)&gt;0.67,"R","A"))</f>
        <v/>
      </c>
      <c r="LA498" s="1">
        <f>IF((IB498/KK498)&lt;0.335,"G",IF((IB498/KK498)&gt;0.67,"R","A"))</f>
        <v/>
      </c>
      <c r="LB498">
        <f>IF(LQ498="0-1",INDEX(Scrape!#REF!,MATCH('HT 0-1'!KP498,Scrape!$B:$B,0)),"")</f>
        <v/>
      </c>
      <c r="LC498">
        <f>IF(LQ498="0-1",INDEX(Scrape!$A:$A,MATCH('HT 0-1'!KP498,Scrape!$B:$B,0)),"")</f>
        <v/>
      </c>
      <c r="LD498">
        <f>IF(LQ498="0-1",INDEX(Scrape!$B:$B,MATCH('HT 0-1'!KP498,Scrape!$B:$B,0)),"")</f>
        <v/>
      </c>
      <c r="LE498">
        <f>IF(LQ498="0-1",INDEX(Scrape!$C:$C,MATCH('HT 0-1'!KP498,Scrape!$B:$B,0)),"")</f>
        <v/>
      </c>
      <c r="LF498">
        <f>IF(LQ498="0-1",INDEX(Scrape!$D:$D,MATCH('HT 0-1'!KP498,Scrape!$B:$B,0)),"")</f>
        <v/>
      </c>
      <c r="LG498">
        <f>IF(LQ498="0-1",INDEX(Scrape!$E:$E,MATCH('HT 0-1'!KP498,Scrape!$B:$B,0)),"")</f>
        <v/>
      </c>
      <c r="LH498">
        <f>IF(LQ498="0-1",INDEX(Scrape!$F:$F,MATCH('HT 0-1'!KP498,Scrape!$B:$B,0)),"")</f>
        <v/>
      </c>
      <c r="LI498">
        <f>IF(LQ498="0-1",INDEX(Scrape!$G:$G,MATCH('HT 0-1'!KP498,Scrape!$B:$B,0)),"")</f>
        <v/>
      </c>
      <c r="LJ498">
        <f>IF(LQ498="0-1",INDEX(Scrape!$H:$H,MATCH('HT 0-1'!KP498,Scrape!$B:$B,0)),"")</f>
        <v/>
      </c>
      <c r="LK498">
        <f>IF(LQ498="0-1",INDEX(Scrape!$I:$I,MATCH('HT 0-1'!KP498,Scrape!$B:$B,0)),"")</f>
        <v/>
      </c>
      <c r="LL498">
        <f>IF(LQ498="0-1",INDEX(Scrape!$J:$J,MATCH('HT 0-1'!KP498,Scrape!$B:$B,0)),"")</f>
        <v/>
      </c>
      <c r="LM498">
        <f>IF(LQ498="0-1",INDEX(Scrape!$K:$K,MATCH('HT 0-1'!KP498,Scrape!$B:$B,0)),"")</f>
        <v/>
      </c>
      <c r="LN498">
        <f>IF(LQ498="0-1",INDEX(Scrape!$L:$L,MATCH('HT 0-1'!KP498,Scrape!$B:$B,0)),"")</f>
        <v/>
      </c>
      <c r="LO498">
        <f>IF(LQ498="0-1",INDEX(Scrape!$M:$M,MATCH('HT 0-1'!KP498,Scrape!$B:$B,0)),"")</f>
        <v/>
      </c>
      <c r="LP498">
        <f>IF(LQ498="0-1",INDEX(Scrape!$N:$N,MATCH('HT 0-1'!KP498,Scrape!$B:$B,0)),"")</f>
        <v/>
      </c>
      <c r="LQ498">
        <f>INDEX(Scrape!$O:$O,MATCH('HT 0-1'!KP498,Scrape!$B:$B,0))</f>
        <v/>
      </c>
      <c r="LR498">
        <f>(1/LJ498)+(1/LI498)+(1/LH498)</f>
        <v/>
      </c>
      <c r="LS498">
        <f>(1/LG498)+(1/LF498)+(1/LE498)</f>
        <v/>
      </c>
      <c r="LT498" s="8">
        <f>IF(INDEX(#REF!,MATCH(KQ498,#REF!,0))=INDEX(#REF!,MATCH(KQ498,#REF!,0)),INDEX(#REF!,MATCH(KQ498,#REF!,0)),"ERROR")</f>
        <v/>
      </c>
      <c r="LU498" s="4">
        <f>IF(KR498="G",2,IF(KR498="R",0.5,IF(KR498="A",1)))</f>
        <v/>
      </c>
      <c r="LV498" s="4">
        <f>IF(KS498="G",0.5,IF(KS498="R",2,IF(KS498="A",1)))</f>
        <v/>
      </c>
      <c r="LW498" s="4">
        <f>IF(KT498="G",2,IF(KT498="R",0.5,IF(KT498="A",1)))</f>
        <v/>
      </c>
      <c r="LX498" s="4">
        <f>IF(KU498="G",0.5,IF(KU498="R",2,IF(KU498="A",1)))</f>
        <v/>
      </c>
      <c r="LY498" s="7">
        <f>(LK498*(LU498+LX498)+(LL498*(LU498+LX498)))</f>
        <v/>
      </c>
      <c r="LZ498" s="7">
        <f>(LN498*(LV498+LW498)+(LO498*(LV498+LW498)))</f>
        <v/>
      </c>
      <c r="MA498" s="11">
        <f>LY498-LZ498</f>
        <v/>
      </c>
      <c r="MB498" s="5">
        <f>MA498+2</f>
        <v/>
      </c>
      <c r="MC498" s="6">
        <f>MA498-2</f>
        <v/>
      </c>
      <c r="MD498" s="4">
        <f>LE498</f>
        <v/>
      </c>
      <c r="ME498" s="9">
        <f>IF(MD498=0,1000,MD498+0.75)</f>
        <v/>
      </c>
      <c r="MF498" s="10">
        <f>IF(MD498=0,0,MD498-0.75)</f>
        <v/>
      </c>
      <c r="MG498" s="4">
        <f>((LM498*(LU498+LX498))-((LP498*(LV498+LW498))))</f>
        <v/>
      </c>
      <c r="MH498" s="9">
        <f>MG498*1.2</f>
        <v/>
      </c>
      <c r="MI498" s="10">
        <f>MG498*0.8</f>
        <v/>
      </c>
      <c r="MJ498">
        <f>IFERROR(NX498,"")</f>
        <v/>
      </c>
      <c r="MK498">
        <f>IFERROR(NY498,"")</f>
        <v/>
      </c>
      <c r="ML498">
        <f>IFERROR(NZ498,"")</f>
        <v/>
      </c>
      <c r="MM498">
        <f>IFERROR(OA498,"")</f>
        <v/>
      </c>
      <c r="MN498">
        <f>IFERROR(OB498,"")</f>
        <v/>
      </c>
      <c r="MO498">
        <f>IFERROR(OC498,"")</f>
        <v/>
      </c>
      <c r="MP498" s="1">
        <f>COUNTIFS(#REF!,LT498,#REF!,1,#REF!,"&gt;="&amp;MC498,#REF!,"&lt;="&amp;MB498,#REF!,"&lt;="&amp;ME498,#REF!,"&gt;="&amp;MF498,#REF!,"="&amp;KV498,#REF!,"="&amp;KX498)</f>
        <v/>
      </c>
      <c r="MQ498" s="1">
        <f>COUNTIFS(#REF!,LT498,#REF!,0,#REF!,"&gt;="&amp;MC498,#REF!,"&lt;="&amp;MB498,#REF!,"&lt;="&amp;ME498,#REF!,"&gt;="&amp;MF498,#REF!,"="&amp;KV498,#REF!,"="&amp;KX498)</f>
        <v/>
      </c>
      <c r="MR498" s="1">
        <f>COUNTIFS(#REF!,LT498,#REF!,1,#REF!,"&gt;="&amp;MC498,#REF!,"&lt;="&amp;MB498,#REF!,"&lt;="&amp;ME498,#REF!,"&gt;="&amp;MF498,#REF!,"="&amp;KW498,#REF!,"="&amp;KY498)</f>
        <v/>
      </c>
      <c r="MS498" s="1">
        <f>COUNTIFS(#REF!,LT498,#REF!,0,#REF!,"&gt;="&amp;MC498,#REF!,"&lt;="&amp;MB498,#REF!,"&lt;="&amp;ME498,#REF!,"&gt;="&amp;MF498,#REF!,"="&amp;KW498,#REF!,"="&amp;KY498)</f>
        <v/>
      </c>
      <c r="MT498" s="1">
        <f>COUNTIFS(#REF!,LT498,#REF!,1,#REF!,"&gt;="&amp;MI498,#REF!,"&lt;="&amp;MH498,#REF!,"&lt;="&amp;ME498,#REF!,"&gt;="&amp;MF498)</f>
        <v/>
      </c>
      <c r="MU498" s="1">
        <f>COUNTIFS(#REF!,LT498,#REF!,0,#REF!,"&gt;="&amp;MI498,#REF!,"&lt;="&amp;MH498,#REF!,"&lt;="&amp;ME498,#REF!,"&gt;="&amp;MF498)</f>
        <v/>
      </c>
      <c r="MV498" s="1">
        <f>COUNTIFS(#REF!,LT498,#REF!,1,#REF!,"&gt;="&amp;MI498,#REF!,"&lt;="&amp;MH498,#REF!,"="&amp;KZ498,#REF!,"="&amp;LA498,#REF!,"&lt;="&amp;ME498,#REF!,"&gt;="&amp;MF498)</f>
        <v/>
      </c>
      <c r="MW498" s="1">
        <f>COUNTIFS(#REF!,LT498,#REF!,0,#REF!,"&gt;="&amp;MI498,#REF!,"&lt;="&amp;MH498,#REF!,"="&amp;KZ498,#REF!,"="&amp;LA498,#REF!,"&lt;="&amp;ME498,#REF!,"&gt;="&amp;MF498)</f>
        <v/>
      </c>
      <c r="MX498" s="1">
        <f>COUNTIFS(#REF!,LT498,#REF!,1,#REF!,"&gt;="&amp;MC498,#REF!,"&lt;="&amp;MB498,#REF!,"&lt;="&amp;ME498,#REF!,"&gt;="&amp;MF498)</f>
        <v/>
      </c>
      <c r="MY498" s="1">
        <f>COUNTIFS(#REF!,LT498,#REF!,0,#REF!,"&gt;="&amp;MC498,#REF!,"&lt;="&amp;MB498,#REF!,"&lt;="&amp;ME498,#REF!,"&gt;="&amp;MF498)</f>
        <v/>
      </c>
      <c r="MZ498" s="1">
        <f>COUNTIFS(#REF!,LT498,#REF!,1,#REF!,"&lt;="&amp;ME498,#REF!,"&gt;="&amp;MF498,#REF!,"="&amp;KV498,#REF!,"="&amp;KX498)</f>
        <v/>
      </c>
      <c r="NA498" s="1">
        <f>COUNTIFS(#REF!,LT498,#REF!,0,#REF!,"&lt;="&amp;ME498,#REF!,"&gt;="&amp;MF498,#REF!,"="&amp;KV498,#REF!,"="&amp;KX498)</f>
        <v/>
      </c>
      <c r="NB498" s="1">
        <f>COUNTIFS(#REF!,LT498,#REF!,1,#REF!,"&lt;="&amp;ME498,#REF!,"&gt;="&amp;MF498,#REF!,"="&amp;KW498,#REF!,"="&amp;KY498)</f>
        <v/>
      </c>
      <c r="NC498" s="1">
        <f>COUNTIFS(#REF!,LT498,#REF!,0,#REF!,"&lt;="&amp;ME498,#REF!,"&gt;="&amp;MF498,#REF!,"="&amp;KW498,#REF!,"="&amp;KY498)</f>
        <v/>
      </c>
      <c r="ND498" s="1">
        <f>MP498+MR498+MT498+MV498+MX498+MZ498+NB498</f>
        <v/>
      </c>
      <c r="NE498" s="1">
        <f>MQ498+MS498+MU498+MW498+MY498+NA498+NC498</f>
        <v/>
      </c>
      <c r="NF498" s="1">
        <f>ND498+NE498</f>
        <v/>
      </c>
      <c r="NG498" s="33">
        <f>ND498/(ND498+NE498)</f>
        <v/>
      </c>
      <c r="NH498" s="3">
        <f>1/NG498</f>
        <v/>
      </c>
      <c r="NI498" s="1">
        <f>LI498</f>
        <v/>
      </c>
      <c r="NJ498" s="79">
        <f>((1-NG498)*(1/(NI498-1))*0.98-(NG498*1))</f>
        <v/>
      </c>
      <c r="NK498" s="34">
        <f>IF(LR498&lt;0.9,0,IF(AND(LR498&gt;1.1),0,1))</f>
        <v/>
      </c>
      <c r="NL498" s="34">
        <f>IF(LS498&lt;0.9,0,IF(AND(LS498&gt;1.1),0,1))</f>
        <v/>
      </c>
      <c r="NM498" s="32">
        <f>IF(NF498&gt;99,1,0)</f>
        <v/>
      </c>
      <c r="NN498" s="32">
        <f>IF(NJ498&gt;0.0799,1,0)</f>
        <v/>
      </c>
      <c r="NO498" s="32">
        <f>IF(NJ498&gt;NQ498,1,0)</f>
        <v/>
      </c>
      <c r="NP498" s="32">
        <f>NM498+NN498+NO498+NK498+NL498</f>
        <v/>
      </c>
      <c r="NQ498" s="79">
        <f>(((100*NG498)*(NI498-1)*0.98)-((1-NG498)*100))/100</f>
        <v/>
      </c>
      <c r="NR498" s="34">
        <f>IF(LR498&lt;0.9,0,IF(AND(LR498&gt;1.1),0,1))</f>
        <v/>
      </c>
      <c r="NS498" s="34">
        <f>IF(LS498&lt;0.9,0,IF(AND(LS498&gt;1.1),0,1))</f>
        <v/>
      </c>
      <c r="NT498" s="32">
        <f>IF(NF498&gt;99,1,0)</f>
        <v/>
      </c>
      <c r="NU498" s="32">
        <f>IF(NQ498&gt;0.0799,1,0)</f>
        <v/>
      </c>
      <c r="NV498" s="32">
        <f>IF(NQ498&gt;NJ498,1,0)</f>
        <v/>
      </c>
      <c r="NW498" s="32">
        <f>NT498+NU498+NV498+NR498+NS498</f>
        <v/>
      </c>
      <c r="NX498">
        <f>IF(NP498=5,"LayAway0-1",IF(AND(NW498=5),"BackAway0-1",""))</f>
        <v/>
      </c>
      <c r="NY498">
        <f>IF(NP498=5,KO498,IF(AND(NW498=5),KO498,""))</f>
        <v/>
      </c>
      <c r="NZ498">
        <f>IF(NP498=5,"Match Odds",IF(AND(NW498=5),"Match Odds",""))</f>
        <v/>
      </c>
      <c r="OA498">
        <f>IF(NP498=5,KP498,IF(AND(NW498=5),KP498,""))</f>
        <v/>
      </c>
      <c r="OB498">
        <f>IF(NP498=5,"MATCH_ODDS",IF(AND(NW498=5),"MATCH_ODDS",""))</f>
        <v/>
      </c>
      <c r="OC498">
        <f>IF(NP498=5,"LAY",IF(AND(NW498=5),"BACK",""))</f>
        <v/>
      </c>
    </row>
    <row r="499" ht="16.5" customHeight="1" thickBot="1" thickTop="1">
      <c r="A499" s="2" t="n"/>
      <c r="KN499" s="1">
        <f>IF(INDEX(#REF!,MATCH('HT 0-1'!D499,#REF!,0))=INDEX(#REF!,MATCH('HT 0-1'!D499,#REF!,0)),INDEX(#REF!,MATCH('HT 0-1'!D499,#REF!,0)),"ERROR")</f>
        <v/>
      </c>
      <c r="KO499" s="1">
        <f>IF(INDEX(#REF!,MATCH('HT 0-1'!E499,#REF!,0))=INDEX(#REF!,MATCH('HT 0-1'!E499,#REF!,0)),INDEX(#REF!,MATCH('HT 0-1'!E499,#REF!,0)),"ERROR")</f>
        <v/>
      </c>
      <c r="KP499" s="1">
        <f>KN499&amp;" v "&amp;KO499</f>
        <v/>
      </c>
      <c r="KQ499">
        <f>B499&amp;"_"&amp;C499</f>
        <v/>
      </c>
      <c r="KR499" s="1">
        <f>IF((HW499/KK499)&lt;0.335,"G",IF((HW499/KK499)&gt;0.67,"R","A"))</f>
        <v/>
      </c>
      <c r="KS499" s="1">
        <f>IF((HX499/KK499)&lt;0.335,"G",IF((HX499/KK499)&gt;0.67,"R","A"))</f>
        <v/>
      </c>
      <c r="KT499" s="1">
        <f>IF((IH499/KK499)&lt;0.335,"G",IF((IH499/KK499)&gt;0.67,"R","A"))</f>
        <v/>
      </c>
      <c r="KU499" s="1">
        <f>IF((II499/KK499)&lt;0.335,"G",IF((II499/KK499)&gt;0.67,"R","A"))</f>
        <v/>
      </c>
      <c r="KV499" s="1">
        <f>IF((HZ499/KK499)&lt;0.335,"G",IF((HZ499/KK499)&gt;0.67,"R","A"))</f>
        <v/>
      </c>
      <c r="KW499" s="1">
        <f>IF((HY499/KK499)&lt;0.335,"G",IF((HY499/KK499)&gt;0.67,"R","A"))</f>
        <v/>
      </c>
      <c r="KX499" s="1">
        <f>IF((IK499/KK499)&lt;0.335,"G",IF((IK499/KK499)&gt;0.67,"R","A"))</f>
        <v/>
      </c>
      <c r="KY499" s="1">
        <f>IF((IJ499/KK499)&lt;0.335,"G",IF((IJ499/KK499)&gt;0.67,"R","A"))</f>
        <v/>
      </c>
      <c r="KZ499" s="1">
        <f>IF((HQ499/KK499)&lt;0.335,"G",IF((HQ499/KK499)&gt;0.67,"R","A"))</f>
        <v/>
      </c>
      <c r="LA499" s="1">
        <f>IF((IB499/KK499)&lt;0.335,"G",IF((IB499/KK499)&gt;0.67,"R","A"))</f>
        <v/>
      </c>
      <c r="LB499">
        <f>IF(LQ499="0-1",INDEX(Scrape!#REF!,MATCH('HT 0-1'!KP499,Scrape!$B:$B,0)),"")</f>
        <v/>
      </c>
      <c r="LC499">
        <f>IF(LQ499="0-1",INDEX(Scrape!$A:$A,MATCH('HT 0-1'!KP499,Scrape!$B:$B,0)),"")</f>
        <v/>
      </c>
      <c r="LD499">
        <f>IF(LQ499="0-1",INDEX(Scrape!$B:$B,MATCH('HT 0-1'!KP499,Scrape!$B:$B,0)),"")</f>
        <v/>
      </c>
      <c r="LE499">
        <f>IF(LQ499="0-1",INDEX(Scrape!$C:$C,MATCH('HT 0-1'!KP499,Scrape!$B:$B,0)),"")</f>
        <v/>
      </c>
      <c r="LF499">
        <f>IF(LQ499="0-1",INDEX(Scrape!$D:$D,MATCH('HT 0-1'!KP499,Scrape!$B:$B,0)),"")</f>
        <v/>
      </c>
      <c r="LG499">
        <f>IF(LQ499="0-1",INDEX(Scrape!$E:$E,MATCH('HT 0-1'!KP499,Scrape!$B:$B,0)),"")</f>
        <v/>
      </c>
      <c r="LH499">
        <f>IF(LQ499="0-1",INDEX(Scrape!$F:$F,MATCH('HT 0-1'!KP499,Scrape!$B:$B,0)),"")</f>
        <v/>
      </c>
      <c r="LI499">
        <f>IF(LQ499="0-1",INDEX(Scrape!$G:$G,MATCH('HT 0-1'!KP499,Scrape!$B:$B,0)),"")</f>
        <v/>
      </c>
      <c r="LJ499">
        <f>IF(LQ499="0-1",INDEX(Scrape!$H:$H,MATCH('HT 0-1'!KP499,Scrape!$B:$B,0)),"")</f>
        <v/>
      </c>
      <c r="LK499">
        <f>IF(LQ499="0-1",INDEX(Scrape!$I:$I,MATCH('HT 0-1'!KP499,Scrape!$B:$B,0)),"")</f>
        <v/>
      </c>
      <c r="LL499">
        <f>IF(LQ499="0-1",INDEX(Scrape!$J:$J,MATCH('HT 0-1'!KP499,Scrape!$B:$B,0)),"")</f>
        <v/>
      </c>
      <c r="LM499">
        <f>IF(LQ499="0-1",INDEX(Scrape!$K:$K,MATCH('HT 0-1'!KP499,Scrape!$B:$B,0)),"")</f>
        <v/>
      </c>
      <c r="LN499">
        <f>IF(LQ499="0-1",INDEX(Scrape!$L:$L,MATCH('HT 0-1'!KP499,Scrape!$B:$B,0)),"")</f>
        <v/>
      </c>
      <c r="LO499">
        <f>IF(LQ499="0-1",INDEX(Scrape!$M:$M,MATCH('HT 0-1'!KP499,Scrape!$B:$B,0)),"")</f>
        <v/>
      </c>
      <c r="LP499">
        <f>IF(LQ499="0-1",INDEX(Scrape!$N:$N,MATCH('HT 0-1'!KP499,Scrape!$B:$B,0)),"")</f>
        <v/>
      </c>
      <c r="LQ499">
        <f>INDEX(Scrape!$O:$O,MATCH('HT 0-1'!KP499,Scrape!$B:$B,0))</f>
        <v/>
      </c>
      <c r="LR499">
        <f>(1/LJ499)+(1/LI499)+(1/LH499)</f>
        <v/>
      </c>
      <c r="LS499">
        <f>(1/LG499)+(1/LF499)+(1/LE499)</f>
        <v/>
      </c>
      <c r="LT499" s="8">
        <f>IF(INDEX(#REF!,MATCH(KQ499,#REF!,0))=INDEX(#REF!,MATCH(KQ499,#REF!,0)),INDEX(#REF!,MATCH(KQ499,#REF!,0)),"ERROR")</f>
        <v/>
      </c>
      <c r="LU499" s="4">
        <f>IF(KR499="G",2,IF(KR499="R",0.5,IF(KR499="A",1)))</f>
        <v/>
      </c>
      <c r="LV499" s="4">
        <f>IF(KS499="G",0.5,IF(KS499="R",2,IF(KS499="A",1)))</f>
        <v/>
      </c>
      <c r="LW499" s="4">
        <f>IF(KT499="G",2,IF(KT499="R",0.5,IF(KT499="A",1)))</f>
        <v/>
      </c>
      <c r="LX499" s="4">
        <f>IF(KU499="G",0.5,IF(KU499="R",2,IF(KU499="A",1)))</f>
        <v/>
      </c>
      <c r="LY499" s="7">
        <f>(LK499*(LU499+LX499)+(LL499*(LU499+LX499)))</f>
        <v/>
      </c>
      <c r="LZ499" s="7">
        <f>(LN499*(LV499+LW499)+(LO499*(LV499+LW499)))</f>
        <v/>
      </c>
      <c r="MA499" s="11">
        <f>LY499-LZ499</f>
        <v/>
      </c>
      <c r="MB499" s="5">
        <f>MA499+2</f>
        <v/>
      </c>
      <c r="MC499" s="6">
        <f>MA499-2</f>
        <v/>
      </c>
      <c r="MD499" s="4">
        <f>LE499</f>
        <v/>
      </c>
      <c r="ME499" s="9">
        <f>IF(MD499=0,1000,MD499+0.75)</f>
        <v/>
      </c>
      <c r="MF499" s="10">
        <f>IF(MD499=0,0,MD499-0.75)</f>
        <v/>
      </c>
      <c r="MG499" s="4">
        <f>((LM499*(LU499+LX499))-((LP499*(LV499+LW499))))</f>
        <v/>
      </c>
      <c r="MH499" s="9">
        <f>MG499*1.2</f>
        <v/>
      </c>
      <c r="MI499" s="10">
        <f>MG499*0.8</f>
        <v/>
      </c>
      <c r="MJ499">
        <f>IFERROR(NX499,"")</f>
        <v/>
      </c>
      <c r="MK499">
        <f>IFERROR(NY499,"")</f>
        <v/>
      </c>
      <c r="ML499">
        <f>IFERROR(NZ499,"")</f>
        <v/>
      </c>
      <c r="MM499">
        <f>IFERROR(OA499,"")</f>
        <v/>
      </c>
      <c r="MN499">
        <f>IFERROR(OB499,"")</f>
        <v/>
      </c>
      <c r="MO499">
        <f>IFERROR(OC499,"")</f>
        <v/>
      </c>
      <c r="MP499" s="1">
        <f>COUNTIFS(#REF!,LT499,#REF!,1,#REF!,"&gt;="&amp;MC499,#REF!,"&lt;="&amp;MB499,#REF!,"&lt;="&amp;ME499,#REF!,"&gt;="&amp;MF499,#REF!,"="&amp;KV499,#REF!,"="&amp;KX499)</f>
        <v/>
      </c>
      <c r="MQ499" s="1">
        <f>COUNTIFS(#REF!,LT499,#REF!,0,#REF!,"&gt;="&amp;MC499,#REF!,"&lt;="&amp;MB499,#REF!,"&lt;="&amp;ME499,#REF!,"&gt;="&amp;MF499,#REF!,"="&amp;KV499,#REF!,"="&amp;KX499)</f>
        <v/>
      </c>
      <c r="MR499" s="1">
        <f>COUNTIFS(#REF!,LT499,#REF!,1,#REF!,"&gt;="&amp;MC499,#REF!,"&lt;="&amp;MB499,#REF!,"&lt;="&amp;ME499,#REF!,"&gt;="&amp;MF499,#REF!,"="&amp;KW499,#REF!,"="&amp;KY499)</f>
        <v/>
      </c>
      <c r="MS499" s="1">
        <f>COUNTIFS(#REF!,LT499,#REF!,0,#REF!,"&gt;="&amp;MC499,#REF!,"&lt;="&amp;MB499,#REF!,"&lt;="&amp;ME499,#REF!,"&gt;="&amp;MF499,#REF!,"="&amp;KW499,#REF!,"="&amp;KY499)</f>
        <v/>
      </c>
      <c r="MT499" s="1">
        <f>COUNTIFS(#REF!,LT499,#REF!,1,#REF!,"&gt;="&amp;MI499,#REF!,"&lt;="&amp;MH499,#REF!,"&lt;="&amp;ME499,#REF!,"&gt;="&amp;MF499)</f>
        <v/>
      </c>
      <c r="MU499" s="1">
        <f>COUNTIFS(#REF!,LT499,#REF!,0,#REF!,"&gt;="&amp;MI499,#REF!,"&lt;="&amp;MH499,#REF!,"&lt;="&amp;ME499,#REF!,"&gt;="&amp;MF499)</f>
        <v/>
      </c>
      <c r="MV499" s="1">
        <f>COUNTIFS(#REF!,LT499,#REF!,1,#REF!,"&gt;="&amp;MI499,#REF!,"&lt;="&amp;MH499,#REF!,"="&amp;KZ499,#REF!,"="&amp;LA499,#REF!,"&lt;="&amp;ME499,#REF!,"&gt;="&amp;MF499)</f>
        <v/>
      </c>
      <c r="MW499" s="1">
        <f>COUNTIFS(#REF!,LT499,#REF!,0,#REF!,"&gt;="&amp;MI499,#REF!,"&lt;="&amp;MH499,#REF!,"="&amp;KZ499,#REF!,"="&amp;LA499,#REF!,"&lt;="&amp;ME499,#REF!,"&gt;="&amp;MF499)</f>
        <v/>
      </c>
      <c r="MX499" s="1">
        <f>COUNTIFS(#REF!,LT499,#REF!,1,#REF!,"&gt;="&amp;MC499,#REF!,"&lt;="&amp;MB499,#REF!,"&lt;="&amp;ME499,#REF!,"&gt;="&amp;MF499)</f>
        <v/>
      </c>
      <c r="MY499" s="1">
        <f>COUNTIFS(#REF!,LT499,#REF!,0,#REF!,"&gt;="&amp;MC499,#REF!,"&lt;="&amp;MB499,#REF!,"&lt;="&amp;ME499,#REF!,"&gt;="&amp;MF499)</f>
        <v/>
      </c>
      <c r="MZ499" s="1">
        <f>COUNTIFS(#REF!,LT499,#REF!,1,#REF!,"&lt;="&amp;ME499,#REF!,"&gt;="&amp;MF499,#REF!,"="&amp;KV499,#REF!,"="&amp;KX499)</f>
        <v/>
      </c>
      <c r="NA499" s="1">
        <f>COUNTIFS(#REF!,LT499,#REF!,0,#REF!,"&lt;="&amp;ME499,#REF!,"&gt;="&amp;MF499,#REF!,"="&amp;KV499,#REF!,"="&amp;KX499)</f>
        <v/>
      </c>
      <c r="NB499" s="1">
        <f>COUNTIFS(#REF!,LT499,#REF!,1,#REF!,"&lt;="&amp;ME499,#REF!,"&gt;="&amp;MF499,#REF!,"="&amp;KW499,#REF!,"="&amp;KY499)</f>
        <v/>
      </c>
      <c r="NC499" s="1">
        <f>COUNTIFS(#REF!,LT499,#REF!,0,#REF!,"&lt;="&amp;ME499,#REF!,"&gt;="&amp;MF499,#REF!,"="&amp;KW499,#REF!,"="&amp;KY499)</f>
        <v/>
      </c>
      <c r="ND499" s="1">
        <f>MP499+MR499+MT499+MV499+MX499+MZ499+NB499</f>
        <v/>
      </c>
      <c r="NE499" s="1">
        <f>MQ499+MS499+MU499+MW499+MY499+NA499+NC499</f>
        <v/>
      </c>
      <c r="NF499" s="1">
        <f>ND499+NE499</f>
        <v/>
      </c>
      <c r="NG499" s="33">
        <f>ND499/(ND499+NE499)</f>
        <v/>
      </c>
      <c r="NH499" s="3">
        <f>1/NG499</f>
        <v/>
      </c>
      <c r="NI499" s="1">
        <f>LI499</f>
        <v/>
      </c>
      <c r="NJ499" s="79">
        <f>((1-NG499)*(1/(NI499-1))*0.98-(NG499*1))</f>
        <v/>
      </c>
      <c r="NK499" s="34">
        <f>IF(LR499&lt;0.9,0,IF(AND(LR499&gt;1.1),0,1))</f>
        <v/>
      </c>
      <c r="NL499" s="34">
        <f>IF(LS499&lt;0.9,0,IF(AND(LS499&gt;1.1),0,1))</f>
        <v/>
      </c>
      <c r="NM499" s="32">
        <f>IF(NF499&gt;99,1,0)</f>
        <v/>
      </c>
      <c r="NN499" s="32">
        <f>IF(NJ499&gt;0.0799,1,0)</f>
        <v/>
      </c>
      <c r="NO499" s="32">
        <f>IF(NJ499&gt;NQ499,1,0)</f>
        <v/>
      </c>
      <c r="NP499" s="32">
        <f>NM499+NN499+NO499+NK499+NL499</f>
        <v/>
      </c>
      <c r="NQ499" s="79">
        <f>(((100*NG499)*(NI499-1)*0.98)-((1-NG499)*100))/100</f>
        <v/>
      </c>
      <c r="NR499" s="34">
        <f>IF(LR499&lt;0.9,0,IF(AND(LR499&gt;1.1),0,1))</f>
        <v/>
      </c>
      <c r="NS499" s="34">
        <f>IF(LS499&lt;0.9,0,IF(AND(LS499&gt;1.1),0,1))</f>
        <v/>
      </c>
      <c r="NT499" s="32">
        <f>IF(NF499&gt;99,1,0)</f>
        <v/>
      </c>
      <c r="NU499" s="32">
        <f>IF(NQ499&gt;0.0799,1,0)</f>
        <v/>
      </c>
      <c r="NV499" s="32">
        <f>IF(NQ499&gt;NJ499,1,0)</f>
        <v/>
      </c>
      <c r="NW499" s="32">
        <f>NT499+NU499+NV499+NR499+NS499</f>
        <v/>
      </c>
      <c r="NX499">
        <f>IF(NP499=5,"LayAway0-1",IF(AND(NW499=5),"BackAway0-1",""))</f>
        <v/>
      </c>
      <c r="NY499">
        <f>IF(NP499=5,KO499,IF(AND(NW499=5),KO499,""))</f>
        <v/>
      </c>
      <c r="NZ499">
        <f>IF(NP499=5,"Match Odds",IF(AND(NW499=5),"Match Odds",""))</f>
        <v/>
      </c>
      <c r="OA499">
        <f>IF(NP499=5,KP499,IF(AND(NW499=5),KP499,""))</f>
        <v/>
      </c>
      <c r="OB499">
        <f>IF(NP499=5,"MATCH_ODDS",IF(AND(NW499=5),"MATCH_ODDS",""))</f>
        <v/>
      </c>
      <c r="OC499">
        <f>IF(NP499=5,"LAY",IF(AND(NW499=5),"BACK",""))</f>
        <v/>
      </c>
    </row>
    <row r="500" ht="16.5" customHeight="1" thickBot="1" thickTop="1">
      <c r="A500" s="2" t="n"/>
      <c r="KN500" s="1">
        <f>IF(INDEX(#REF!,MATCH('HT 0-1'!D500,#REF!,0))=INDEX(#REF!,MATCH('HT 0-1'!D500,#REF!,0)),INDEX(#REF!,MATCH('HT 0-1'!D500,#REF!,0)),"ERROR")</f>
        <v/>
      </c>
      <c r="KO500" s="1">
        <f>IF(INDEX(#REF!,MATCH('HT 0-1'!E500,#REF!,0))=INDEX(#REF!,MATCH('HT 0-1'!E500,#REF!,0)),INDEX(#REF!,MATCH('HT 0-1'!E500,#REF!,0)),"ERROR")</f>
        <v/>
      </c>
      <c r="KP500" s="1">
        <f>KN500&amp;" v "&amp;KO500</f>
        <v/>
      </c>
      <c r="KQ500">
        <f>B500&amp;"_"&amp;C500</f>
        <v/>
      </c>
      <c r="KR500" s="1">
        <f>IF((HW500/KK500)&lt;0.335,"G",IF((HW500/KK500)&gt;0.67,"R","A"))</f>
        <v/>
      </c>
      <c r="KS500" s="1">
        <f>IF((HX500/KK500)&lt;0.335,"G",IF((HX500/KK500)&gt;0.67,"R","A"))</f>
        <v/>
      </c>
      <c r="KT500" s="1">
        <f>IF((IH500/KK500)&lt;0.335,"G",IF((IH500/KK500)&gt;0.67,"R","A"))</f>
        <v/>
      </c>
      <c r="KU500" s="1">
        <f>IF((II500/KK500)&lt;0.335,"G",IF((II500/KK500)&gt;0.67,"R","A"))</f>
        <v/>
      </c>
      <c r="KV500" s="1">
        <f>IF((HZ500/KK500)&lt;0.335,"G",IF((HZ500/KK500)&gt;0.67,"R","A"))</f>
        <v/>
      </c>
      <c r="KW500" s="1">
        <f>IF((HY500/KK500)&lt;0.335,"G",IF((HY500/KK500)&gt;0.67,"R","A"))</f>
        <v/>
      </c>
      <c r="KX500" s="1">
        <f>IF((IK500/KK500)&lt;0.335,"G",IF((IK500/KK500)&gt;0.67,"R","A"))</f>
        <v/>
      </c>
      <c r="KY500" s="1">
        <f>IF((IJ500/KK500)&lt;0.335,"G",IF((IJ500/KK500)&gt;0.67,"R","A"))</f>
        <v/>
      </c>
      <c r="KZ500" s="1">
        <f>IF((HQ500/KK500)&lt;0.335,"G",IF((HQ500/KK500)&gt;0.67,"R","A"))</f>
        <v/>
      </c>
      <c r="LA500" s="1">
        <f>IF((IB500/KK500)&lt;0.335,"G",IF((IB500/KK500)&gt;0.67,"R","A"))</f>
        <v/>
      </c>
      <c r="LB500">
        <f>IF(LQ500="0-1",INDEX(Scrape!#REF!,MATCH('HT 0-1'!KP500,Scrape!$B:$B,0)),"")</f>
        <v/>
      </c>
      <c r="LC500">
        <f>IF(LQ500="0-1",INDEX(Scrape!$A:$A,MATCH('HT 0-1'!KP500,Scrape!$B:$B,0)),"")</f>
        <v/>
      </c>
      <c r="LD500">
        <f>IF(LQ500="0-1",INDEX(Scrape!$B:$B,MATCH('HT 0-1'!KP500,Scrape!$B:$B,0)),"")</f>
        <v/>
      </c>
      <c r="LE500">
        <f>IF(LQ500="0-1",INDEX(Scrape!$C:$C,MATCH('HT 0-1'!KP500,Scrape!$B:$B,0)),"")</f>
        <v/>
      </c>
      <c r="LF500">
        <f>IF(LQ500="0-1",INDEX(Scrape!$D:$D,MATCH('HT 0-1'!KP500,Scrape!$B:$B,0)),"")</f>
        <v/>
      </c>
      <c r="LG500">
        <f>IF(LQ500="0-1",INDEX(Scrape!$E:$E,MATCH('HT 0-1'!KP500,Scrape!$B:$B,0)),"")</f>
        <v/>
      </c>
      <c r="LH500">
        <f>IF(LQ500="0-1",INDEX(Scrape!$F:$F,MATCH('HT 0-1'!KP500,Scrape!$B:$B,0)),"")</f>
        <v/>
      </c>
      <c r="LI500">
        <f>IF(LQ500="0-1",INDEX(Scrape!$G:$G,MATCH('HT 0-1'!KP500,Scrape!$B:$B,0)),"")</f>
        <v/>
      </c>
      <c r="LJ500">
        <f>IF(LQ500="0-1",INDEX(Scrape!$H:$H,MATCH('HT 0-1'!KP500,Scrape!$B:$B,0)),"")</f>
        <v/>
      </c>
      <c r="LK500">
        <f>IF(LQ500="0-1",INDEX(Scrape!$I:$I,MATCH('HT 0-1'!KP500,Scrape!$B:$B,0)),"")</f>
        <v/>
      </c>
      <c r="LL500">
        <f>IF(LQ500="0-1",INDEX(Scrape!$J:$J,MATCH('HT 0-1'!KP500,Scrape!$B:$B,0)),"")</f>
        <v/>
      </c>
      <c r="LM500">
        <f>IF(LQ500="0-1",INDEX(Scrape!$K:$K,MATCH('HT 0-1'!KP500,Scrape!$B:$B,0)),"")</f>
        <v/>
      </c>
      <c r="LN500">
        <f>IF(LQ500="0-1",INDEX(Scrape!$L:$L,MATCH('HT 0-1'!KP500,Scrape!$B:$B,0)),"")</f>
        <v/>
      </c>
      <c r="LO500">
        <f>IF(LQ500="0-1",INDEX(Scrape!$M:$M,MATCH('HT 0-1'!KP500,Scrape!$B:$B,0)),"")</f>
        <v/>
      </c>
      <c r="LP500">
        <f>IF(LQ500="0-1",INDEX(Scrape!$N:$N,MATCH('HT 0-1'!KP500,Scrape!$B:$B,0)),"")</f>
        <v/>
      </c>
      <c r="LQ500">
        <f>INDEX(Scrape!$O:$O,MATCH('HT 0-1'!KP500,Scrape!$B:$B,0))</f>
        <v/>
      </c>
      <c r="LR500">
        <f>(1/LJ500)+(1/LI500)+(1/LH500)</f>
        <v/>
      </c>
      <c r="LS500">
        <f>(1/LG500)+(1/LF500)+(1/LE500)</f>
        <v/>
      </c>
      <c r="LT500" s="8">
        <f>IF(INDEX(#REF!,MATCH(KQ500,#REF!,0))=INDEX(#REF!,MATCH(KQ500,#REF!,0)),INDEX(#REF!,MATCH(KQ500,#REF!,0)),"ERROR")</f>
        <v/>
      </c>
      <c r="LU500" s="4">
        <f>IF(KR500="G",2,IF(KR500="R",0.5,IF(KR500="A",1)))</f>
        <v/>
      </c>
      <c r="LV500" s="4">
        <f>IF(KS500="G",0.5,IF(KS500="R",2,IF(KS500="A",1)))</f>
        <v/>
      </c>
      <c r="LW500" s="4">
        <f>IF(KT500="G",2,IF(KT500="R",0.5,IF(KT500="A",1)))</f>
        <v/>
      </c>
      <c r="LX500" s="4">
        <f>IF(KU500="G",0.5,IF(KU500="R",2,IF(KU500="A",1)))</f>
        <v/>
      </c>
      <c r="LY500" s="7">
        <f>(LK500*(LU500+LX500)+(LL500*(LU500+LX500)))</f>
        <v/>
      </c>
      <c r="LZ500" s="7">
        <f>(LN500*(LV500+LW500)+(LO500*(LV500+LW500)))</f>
        <v/>
      </c>
      <c r="MA500" s="11">
        <f>LY500-LZ500</f>
        <v/>
      </c>
      <c r="MB500" s="5">
        <f>MA500+2</f>
        <v/>
      </c>
      <c r="MC500" s="6">
        <f>MA500-2</f>
        <v/>
      </c>
      <c r="MD500" s="4">
        <f>LE500</f>
        <v/>
      </c>
      <c r="ME500" s="9">
        <f>IF(MD500=0,1000,MD500+0.75)</f>
        <v/>
      </c>
      <c r="MF500" s="10">
        <f>IF(MD500=0,0,MD500-0.75)</f>
        <v/>
      </c>
      <c r="MG500" s="4">
        <f>((LM500*(LU500+LX500))-((LP500*(LV500+LW500))))</f>
        <v/>
      </c>
      <c r="MH500" s="9">
        <f>MG500*1.2</f>
        <v/>
      </c>
      <c r="MI500" s="10">
        <f>MG500*0.8</f>
        <v/>
      </c>
      <c r="MJ500">
        <f>IFERROR(NX500,"")</f>
        <v/>
      </c>
      <c r="MK500">
        <f>IFERROR(NY500,"")</f>
        <v/>
      </c>
      <c r="ML500">
        <f>IFERROR(NZ500,"")</f>
        <v/>
      </c>
      <c r="MM500">
        <f>IFERROR(OA500,"")</f>
        <v/>
      </c>
      <c r="MN500">
        <f>IFERROR(OB500,"")</f>
        <v/>
      </c>
      <c r="MO500">
        <f>IFERROR(OC500,"")</f>
        <v/>
      </c>
      <c r="MP500" s="1">
        <f>COUNTIFS(#REF!,LT500,#REF!,1,#REF!,"&gt;="&amp;MC500,#REF!,"&lt;="&amp;MB500,#REF!,"&lt;="&amp;ME500,#REF!,"&gt;="&amp;MF500,#REF!,"="&amp;KV500,#REF!,"="&amp;KX500)</f>
        <v/>
      </c>
      <c r="MQ500" s="1">
        <f>COUNTIFS(#REF!,LT500,#REF!,0,#REF!,"&gt;="&amp;MC500,#REF!,"&lt;="&amp;MB500,#REF!,"&lt;="&amp;ME500,#REF!,"&gt;="&amp;MF500,#REF!,"="&amp;KV500,#REF!,"="&amp;KX500)</f>
        <v/>
      </c>
      <c r="MR500" s="1">
        <f>COUNTIFS(#REF!,LT500,#REF!,1,#REF!,"&gt;="&amp;MC500,#REF!,"&lt;="&amp;MB500,#REF!,"&lt;="&amp;ME500,#REF!,"&gt;="&amp;MF500,#REF!,"="&amp;KW500,#REF!,"="&amp;KY500)</f>
        <v/>
      </c>
      <c r="MS500" s="1">
        <f>COUNTIFS(#REF!,LT500,#REF!,0,#REF!,"&gt;="&amp;MC500,#REF!,"&lt;="&amp;MB500,#REF!,"&lt;="&amp;ME500,#REF!,"&gt;="&amp;MF500,#REF!,"="&amp;KW500,#REF!,"="&amp;KY500)</f>
        <v/>
      </c>
      <c r="MT500" s="1">
        <f>COUNTIFS(#REF!,LT500,#REF!,1,#REF!,"&gt;="&amp;MI500,#REF!,"&lt;="&amp;MH500,#REF!,"&lt;="&amp;ME500,#REF!,"&gt;="&amp;MF500)</f>
        <v/>
      </c>
      <c r="MU500" s="1">
        <f>COUNTIFS(#REF!,LT500,#REF!,0,#REF!,"&gt;="&amp;MI500,#REF!,"&lt;="&amp;MH500,#REF!,"&lt;="&amp;ME500,#REF!,"&gt;="&amp;MF500)</f>
        <v/>
      </c>
      <c r="MV500" s="1">
        <f>COUNTIFS(#REF!,LT500,#REF!,1,#REF!,"&gt;="&amp;MI500,#REF!,"&lt;="&amp;MH500,#REF!,"="&amp;KZ500,#REF!,"="&amp;LA500,#REF!,"&lt;="&amp;ME500,#REF!,"&gt;="&amp;MF500)</f>
        <v/>
      </c>
      <c r="MW500" s="1">
        <f>COUNTIFS(#REF!,LT500,#REF!,0,#REF!,"&gt;="&amp;MI500,#REF!,"&lt;="&amp;MH500,#REF!,"="&amp;KZ500,#REF!,"="&amp;LA500,#REF!,"&lt;="&amp;ME500,#REF!,"&gt;="&amp;MF500)</f>
        <v/>
      </c>
      <c r="MX500" s="1">
        <f>COUNTIFS(#REF!,LT500,#REF!,1,#REF!,"&gt;="&amp;MC500,#REF!,"&lt;="&amp;MB500,#REF!,"&lt;="&amp;ME500,#REF!,"&gt;="&amp;MF500)</f>
        <v/>
      </c>
      <c r="MY500" s="1">
        <f>COUNTIFS(#REF!,LT500,#REF!,0,#REF!,"&gt;="&amp;MC500,#REF!,"&lt;="&amp;MB500,#REF!,"&lt;="&amp;ME500,#REF!,"&gt;="&amp;MF500)</f>
        <v/>
      </c>
      <c r="MZ500" s="1">
        <f>COUNTIFS(#REF!,LT500,#REF!,1,#REF!,"&lt;="&amp;ME500,#REF!,"&gt;="&amp;MF500,#REF!,"="&amp;KV500,#REF!,"="&amp;KX500)</f>
        <v/>
      </c>
      <c r="NA500" s="1">
        <f>COUNTIFS(#REF!,LT500,#REF!,0,#REF!,"&lt;="&amp;ME500,#REF!,"&gt;="&amp;MF500,#REF!,"="&amp;KV500,#REF!,"="&amp;KX500)</f>
        <v/>
      </c>
      <c r="NB500" s="1">
        <f>COUNTIFS(#REF!,LT500,#REF!,1,#REF!,"&lt;="&amp;ME500,#REF!,"&gt;="&amp;MF500,#REF!,"="&amp;KW500,#REF!,"="&amp;KY500)</f>
        <v/>
      </c>
      <c r="NC500" s="1">
        <f>COUNTIFS(#REF!,LT500,#REF!,0,#REF!,"&lt;="&amp;ME500,#REF!,"&gt;="&amp;MF500,#REF!,"="&amp;KW500,#REF!,"="&amp;KY500)</f>
        <v/>
      </c>
      <c r="ND500" s="1">
        <f>MP500+MR500+MT500+MV500+MX500+MZ500+NB500</f>
        <v/>
      </c>
      <c r="NE500" s="1">
        <f>MQ500+MS500+MU500+MW500+MY500+NA500+NC500</f>
        <v/>
      </c>
      <c r="NF500" s="1">
        <f>ND500+NE500</f>
        <v/>
      </c>
      <c r="NG500" s="33">
        <f>ND500/(ND500+NE500)</f>
        <v/>
      </c>
      <c r="NH500" s="3">
        <f>1/NG500</f>
        <v/>
      </c>
      <c r="NI500" s="1">
        <f>LI500</f>
        <v/>
      </c>
      <c r="NJ500" s="79">
        <f>((1-NG500)*(1/(NI500-1))*0.98-(NG500*1))</f>
        <v/>
      </c>
      <c r="NK500" s="34">
        <f>IF(LR500&lt;0.9,0,IF(AND(LR500&gt;1.1),0,1))</f>
        <v/>
      </c>
      <c r="NL500" s="34">
        <f>IF(LS500&lt;0.9,0,IF(AND(LS500&gt;1.1),0,1))</f>
        <v/>
      </c>
      <c r="NM500" s="32">
        <f>IF(NF500&gt;99,1,0)</f>
        <v/>
      </c>
      <c r="NN500" s="32">
        <f>IF(NJ500&gt;0.0799,1,0)</f>
        <v/>
      </c>
      <c r="NO500" s="32">
        <f>IF(NJ500&gt;NQ500,1,0)</f>
        <v/>
      </c>
      <c r="NP500" s="32">
        <f>NM500+NN500+NO500+NK500+NL500</f>
        <v/>
      </c>
      <c r="NQ500" s="79">
        <f>(((100*NG500)*(NI500-1)*0.98)-((1-NG500)*100))/100</f>
        <v/>
      </c>
      <c r="NR500" s="34">
        <f>IF(LR500&lt;0.9,0,IF(AND(LR500&gt;1.1),0,1))</f>
        <v/>
      </c>
      <c r="NS500" s="34">
        <f>IF(LS500&lt;0.9,0,IF(AND(LS500&gt;1.1),0,1))</f>
        <v/>
      </c>
      <c r="NT500" s="32">
        <f>IF(NF500&gt;99,1,0)</f>
        <v/>
      </c>
      <c r="NU500" s="32">
        <f>IF(NQ500&gt;0.0799,1,0)</f>
        <v/>
      </c>
      <c r="NV500" s="32">
        <f>IF(NQ500&gt;NJ500,1,0)</f>
        <v/>
      </c>
      <c r="NW500" s="32">
        <f>NT500+NU500+NV500+NR500+NS500</f>
        <v/>
      </c>
      <c r="NX500">
        <f>IF(NP500=5,"LayAway0-1",IF(AND(NW500=5),"BackAway0-1",""))</f>
        <v/>
      </c>
      <c r="NY500">
        <f>IF(NP500=5,KO500,IF(AND(NW500=5),KO500,""))</f>
        <v/>
      </c>
      <c r="NZ500">
        <f>IF(NP500=5,"Match Odds",IF(AND(NW500=5),"Match Odds",""))</f>
        <v/>
      </c>
      <c r="OA500">
        <f>IF(NP500=5,KP500,IF(AND(NW500=5),KP500,""))</f>
        <v/>
      </c>
      <c r="OB500">
        <f>IF(NP500=5,"MATCH_ODDS",IF(AND(NW500=5),"MATCH_ODDS",""))</f>
        <v/>
      </c>
      <c r="OC500">
        <f>IF(NP500=5,"LAY",IF(AND(NW500=5),"BACK",""))</f>
        <v/>
      </c>
    </row>
    <row r="501" ht="16.5" customHeight="1" thickBot="1" thickTop="1">
      <c r="A501" s="2" t="n"/>
      <c r="KN501" s="1">
        <f>IF(INDEX(#REF!,MATCH('HT 0-1'!D501,#REF!,0))=INDEX(#REF!,MATCH('HT 0-1'!D501,#REF!,0)),INDEX(#REF!,MATCH('HT 0-1'!D501,#REF!,0)),"ERROR")</f>
        <v/>
      </c>
      <c r="KO501" s="1">
        <f>IF(INDEX(#REF!,MATCH('HT 0-1'!E501,#REF!,0))=INDEX(#REF!,MATCH('HT 0-1'!E501,#REF!,0)),INDEX(#REF!,MATCH('HT 0-1'!E501,#REF!,0)),"ERROR")</f>
        <v/>
      </c>
      <c r="KP501" s="1">
        <f>KN501&amp;" v "&amp;KO501</f>
        <v/>
      </c>
      <c r="KQ501">
        <f>B501&amp;"_"&amp;C501</f>
        <v/>
      </c>
      <c r="KR501" s="1">
        <f>IF((HW501/KK501)&lt;0.335,"G",IF((HW501/KK501)&gt;0.67,"R","A"))</f>
        <v/>
      </c>
      <c r="KS501" s="1">
        <f>IF((HX501/KK501)&lt;0.335,"G",IF((HX501/KK501)&gt;0.67,"R","A"))</f>
        <v/>
      </c>
      <c r="KT501" s="1">
        <f>IF((IH501/KK501)&lt;0.335,"G",IF((IH501/KK501)&gt;0.67,"R","A"))</f>
        <v/>
      </c>
      <c r="KU501" s="1">
        <f>IF((II501/KK501)&lt;0.335,"G",IF((II501/KK501)&gt;0.67,"R","A"))</f>
        <v/>
      </c>
      <c r="KV501" s="1">
        <f>IF((HZ501/KK501)&lt;0.335,"G",IF((HZ501/KK501)&gt;0.67,"R","A"))</f>
        <v/>
      </c>
      <c r="KW501" s="1">
        <f>IF((HY501/KK501)&lt;0.335,"G",IF((HY501/KK501)&gt;0.67,"R","A"))</f>
        <v/>
      </c>
      <c r="KX501" s="1">
        <f>IF((IK501/KK501)&lt;0.335,"G",IF((IK501/KK501)&gt;0.67,"R","A"))</f>
        <v/>
      </c>
      <c r="KY501" s="1">
        <f>IF((IJ501/KK501)&lt;0.335,"G",IF((IJ501/KK501)&gt;0.67,"R","A"))</f>
        <v/>
      </c>
      <c r="KZ501" s="1">
        <f>IF((HQ501/KK501)&lt;0.335,"G",IF((HQ501/KK501)&gt;0.67,"R","A"))</f>
        <v/>
      </c>
      <c r="LA501" s="1">
        <f>IF((IB501/KK501)&lt;0.335,"G",IF((IB501/KK501)&gt;0.67,"R","A"))</f>
        <v/>
      </c>
      <c r="LB501">
        <f>IF(LQ501="0-1",INDEX(Scrape!#REF!,MATCH('HT 0-1'!KP501,Scrape!$B:$B,0)),"")</f>
        <v/>
      </c>
      <c r="LC501">
        <f>IF(LQ501="0-1",INDEX(Scrape!$A:$A,MATCH('HT 0-1'!KP501,Scrape!$B:$B,0)),"")</f>
        <v/>
      </c>
      <c r="LD501">
        <f>IF(LQ501="0-1",INDEX(Scrape!$B:$B,MATCH('HT 0-1'!KP501,Scrape!$B:$B,0)),"")</f>
        <v/>
      </c>
      <c r="LE501">
        <f>IF(LQ501="0-1",INDEX(Scrape!$C:$C,MATCH('HT 0-1'!KP501,Scrape!$B:$B,0)),"")</f>
        <v/>
      </c>
      <c r="LF501">
        <f>IF(LQ501="0-1",INDEX(Scrape!$D:$D,MATCH('HT 0-1'!KP501,Scrape!$B:$B,0)),"")</f>
        <v/>
      </c>
      <c r="LG501">
        <f>IF(LQ501="0-1",INDEX(Scrape!$E:$E,MATCH('HT 0-1'!KP501,Scrape!$B:$B,0)),"")</f>
        <v/>
      </c>
      <c r="LH501">
        <f>IF(LQ501="0-1",INDEX(Scrape!$F:$F,MATCH('HT 0-1'!KP501,Scrape!$B:$B,0)),"")</f>
        <v/>
      </c>
      <c r="LI501">
        <f>IF(LQ501="0-1",INDEX(Scrape!$G:$G,MATCH('HT 0-1'!KP501,Scrape!$B:$B,0)),"")</f>
        <v/>
      </c>
      <c r="LJ501">
        <f>IF(LQ501="0-1",INDEX(Scrape!$H:$H,MATCH('HT 0-1'!KP501,Scrape!$B:$B,0)),"")</f>
        <v/>
      </c>
      <c r="LK501">
        <f>IF(LQ501="0-1",INDEX(Scrape!$I:$I,MATCH('HT 0-1'!KP501,Scrape!$B:$B,0)),"")</f>
        <v/>
      </c>
      <c r="LL501">
        <f>IF(LQ501="0-1",INDEX(Scrape!$J:$J,MATCH('HT 0-1'!KP501,Scrape!$B:$B,0)),"")</f>
        <v/>
      </c>
      <c r="LM501">
        <f>IF(LQ501="0-1",INDEX(Scrape!$K:$K,MATCH('HT 0-1'!KP501,Scrape!$B:$B,0)),"")</f>
        <v/>
      </c>
      <c r="LN501">
        <f>IF(LQ501="0-1",INDEX(Scrape!$L:$L,MATCH('HT 0-1'!KP501,Scrape!$B:$B,0)),"")</f>
        <v/>
      </c>
      <c r="LO501">
        <f>IF(LQ501="0-1",INDEX(Scrape!$M:$M,MATCH('HT 0-1'!KP501,Scrape!$B:$B,0)),"")</f>
        <v/>
      </c>
      <c r="LP501">
        <f>IF(LQ501="0-1",INDEX(Scrape!$N:$N,MATCH('HT 0-1'!KP501,Scrape!$B:$B,0)),"")</f>
        <v/>
      </c>
      <c r="LQ501">
        <f>INDEX(Scrape!$O:$O,MATCH('HT 0-1'!KP501,Scrape!$B:$B,0))</f>
        <v/>
      </c>
      <c r="LR501">
        <f>(1/LJ501)+(1/LI501)+(1/LH501)</f>
        <v/>
      </c>
      <c r="LS501">
        <f>(1/LG501)+(1/LF501)+(1/LE501)</f>
        <v/>
      </c>
      <c r="LT501" s="8">
        <f>IF(INDEX(#REF!,MATCH(KQ501,#REF!,0))=INDEX(#REF!,MATCH(KQ501,#REF!,0)),INDEX(#REF!,MATCH(KQ501,#REF!,0)),"ERROR")</f>
        <v/>
      </c>
      <c r="LU501" s="4">
        <f>IF(KR501="G",2,IF(KR501="R",0.5,IF(KR501="A",1)))</f>
        <v/>
      </c>
      <c r="LV501" s="4">
        <f>IF(KS501="G",0.5,IF(KS501="R",2,IF(KS501="A",1)))</f>
        <v/>
      </c>
      <c r="LW501" s="4">
        <f>IF(KT501="G",2,IF(KT501="R",0.5,IF(KT501="A",1)))</f>
        <v/>
      </c>
      <c r="LX501" s="4">
        <f>IF(KU501="G",0.5,IF(KU501="R",2,IF(KU501="A",1)))</f>
        <v/>
      </c>
      <c r="LY501" s="7">
        <f>(LK501*(LU501+LX501)+(LL501*(LU501+LX501)))</f>
        <v/>
      </c>
      <c r="LZ501" s="7">
        <f>(LN501*(LV501+LW501)+(LO501*(LV501+LW501)))</f>
        <v/>
      </c>
      <c r="MA501" s="11">
        <f>LY501-LZ501</f>
        <v/>
      </c>
      <c r="MB501" s="5">
        <f>MA501+2</f>
        <v/>
      </c>
      <c r="MC501" s="6">
        <f>MA501-2</f>
        <v/>
      </c>
      <c r="MD501" s="4">
        <f>LE501</f>
        <v/>
      </c>
      <c r="ME501" s="9">
        <f>IF(MD501=0,1000,MD501+0.75)</f>
        <v/>
      </c>
      <c r="MF501" s="10">
        <f>IF(MD501=0,0,MD501-0.75)</f>
        <v/>
      </c>
      <c r="MG501" s="4">
        <f>((LM501*(LU501+LX501))-((LP501*(LV501+LW501))))</f>
        <v/>
      </c>
      <c r="MH501" s="9">
        <f>MG501*1.2</f>
        <v/>
      </c>
      <c r="MI501" s="10">
        <f>MG501*0.8</f>
        <v/>
      </c>
      <c r="MJ501">
        <f>IFERROR(NX501,"")</f>
        <v/>
      </c>
      <c r="MK501">
        <f>IFERROR(NY501,"")</f>
        <v/>
      </c>
      <c r="ML501">
        <f>IFERROR(NZ501,"")</f>
        <v/>
      </c>
      <c r="MM501">
        <f>IFERROR(OA501,"")</f>
        <v/>
      </c>
      <c r="MN501">
        <f>IFERROR(OB501,"")</f>
        <v/>
      </c>
      <c r="MO501">
        <f>IFERROR(OC501,"")</f>
        <v/>
      </c>
      <c r="MP501" s="1">
        <f>COUNTIFS(#REF!,LT501,#REF!,1,#REF!,"&gt;="&amp;MC501,#REF!,"&lt;="&amp;MB501,#REF!,"&lt;="&amp;ME501,#REF!,"&gt;="&amp;MF501,#REF!,"="&amp;KV501,#REF!,"="&amp;KX501)</f>
        <v/>
      </c>
      <c r="MQ501" s="1">
        <f>COUNTIFS(#REF!,LT501,#REF!,0,#REF!,"&gt;="&amp;MC501,#REF!,"&lt;="&amp;MB501,#REF!,"&lt;="&amp;ME501,#REF!,"&gt;="&amp;MF501,#REF!,"="&amp;KV501,#REF!,"="&amp;KX501)</f>
        <v/>
      </c>
      <c r="MR501" s="1">
        <f>COUNTIFS(#REF!,LT501,#REF!,1,#REF!,"&gt;="&amp;MC501,#REF!,"&lt;="&amp;MB501,#REF!,"&lt;="&amp;ME501,#REF!,"&gt;="&amp;MF501,#REF!,"="&amp;KW501,#REF!,"="&amp;KY501)</f>
        <v/>
      </c>
      <c r="MS501" s="1">
        <f>COUNTIFS(#REF!,LT501,#REF!,0,#REF!,"&gt;="&amp;MC501,#REF!,"&lt;="&amp;MB501,#REF!,"&lt;="&amp;ME501,#REF!,"&gt;="&amp;MF501,#REF!,"="&amp;KW501,#REF!,"="&amp;KY501)</f>
        <v/>
      </c>
      <c r="MT501" s="1">
        <f>COUNTIFS(#REF!,LT501,#REF!,1,#REF!,"&gt;="&amp;MI501,#REF!,"&lt;="&amp;MH501,#REF!,"&lt;="&amp;ME501,#REF!,"&gt;="&amp;MF501)</f>
        <v/>
      </c>
      <c r="MU501" s="1">
        <f>COUNTIFS(#REF!,LT501,#REF!,0,#REF!,"&gt;="&amp;MI501,#REF!,"&lt;="&amp;MH501,#REF!,"&lt;="&amp;ME501,#REF!,"&gt;="&amp;MF501)</f>
        <v/>
      </c>
      <c r="MV501" s="1">
        <f>COUNTIFS(#REF!,LT501,#REF!,1,#REF!,"&gt;="&amp;MI501,#REF!,"&lt;="&amp;MH501,#REF!,"="&amp;KZ501,#REF!,"="&amp;LA501,#REF!,"&lt;="&amp;ME501,#REF!,"&gt;="&amp;MF501)</f>
        <v/>
      </c>
      <c r="MW501" s="1">
        <f>COUNTIFS(#REF!,LT501,#REF!,0,#REF!,"&gt;="&amp;MI501,#REF!,"&lt;="&amp;MH501,#REF!,"="&amp;KZ501,#REF!,"="&amp;LA501,#REF!,"&lt;="&amp;ME501,#REF!,"&gt;="&amp;MF501)</f>
        <v/>
      </c>
      <c r="MX501" s="1">
        <f>COUNTIFS(#REF!,LT501,#REF!,1,#REF!,"&gt;="&amp;MC501,#REF!,"&lt;="&amp;MB501,#REF!,"&lt;="&amp;ME501,#REF!,"&gt;="&amp;MF501)</f>
        <v/>
      </c>
      <c r="MY501" s="1">
        <f>COUNTIFS(#REF!,LT501,#REF!,0,#REF!,"&gt;="&amp;MC501,#REF!,"&lt;="&amp;MB501,#REF!,"&lt;="&amp;ME501,#REF!,"&gt;="&amp;MF501)</f>
        <v/>
      </c>
      <c r="MZ501" s="1">
        <f>COUNTIFS(#REF!,LT501,#REF!,1,#REF!,"&lt;="&amp;ME501,#REF!,"&gt;="&amp;MF501,#REF!,"="&amp;KV501,#REF!,"="&amp;KX501)</f>
        <v/>
      </c>
      <c r="NA501" s="1">
        <f>COUNTIFS(#REF!,LT501,#REF!,0,#REF!,"&lt;="&amp;ME501,#REF!,"&gt;="&amp;MF501,#REF!,"="&amp;KV501,#REF!,"="&amp;KX501)</f>
        <v/>
      </c>
      <c r="NB501" s="1">
        <f>COUNTIFS(#REF!,LT501,#REF!,1,#REF!,"&lt;="&amp;ME501,#REF!,"&gt;="&amp;MF501,#REF!,"="&amp;KW501,#REF!,"="&amp;KY501)</f>
        <v/>
      </c>
      <c r="NC501" s="1">
        <f>COUNTIFS(#REF!,LT501,#REF!,0,#REF!,"&lt;="&amp;ME501,#REF!,"&gt;="&amp;MF501,#REF!,"="&amp;KW501,#REF!,"="&amp;KY501)</f>
        <v/>
      </c>
      <c r="ND501" s="1">
        <f>MP501+MR501+MT501+MV501+MX501+MZ501+NB501</f>
        <v/>
      </c>
      <c r="NE501" s="1">
        <f>MQ501+MS501+MU501+MW501+MY501+NA501+NC501</f>
        <v/>
      </c>
      <c r="NF501" s="1">
        <f>ND501+NE501</f>
        <v/>
      </c>
      <c r="NG501" s="33">
        <f>ND501/(ND501+NE501)</f>
        <v/>
      </c>
      <c r="NH501" s="3">
        <f>1/NG501</f>
        <v/>
      </c>
      <c r="NI501" s="1">
        <f>LI501</f>
        <v/>
      </c>
      <c r="NJ501" s="79">
        <f>((1-NG501)*(1/(NI501-1))*0.98-(NG501*1))</f>
        <v/>
      </c>
      <c r="NK501" s="34">
        <f>IF(LR501&lt;0.9,0,IF(AND(LR501&gt;1.1),0,1))</f>
        <v/>
      </c>
      <c r="NL501" s="34">
        <f>IF(LS501&lt;0.9,0,IF(AND(LS501&gt;1.1),0,1))</f>
        <v/>
      </c>
      <c r="NM501" s="32">
        <f>IF(NF501&gt;99,1,0)</f>
        <v/>
      </c>
      <c r="NN501" s="32">
        <f>IF(NJ501&gt;0.0799,1,0)</f>
        <v/>
      </c>
      <c r="NO501" s="32">
        <f>IF(NJ501&gt;NQ501,1,0)</f>
        <v/>
      </c>
      <c r="NP501" s="32">
        <f>NM501+NN501+NO501+NK501+NL501</f>
        <v/>
      </c>
      <c r="NQ501" s="79">
        <f>(((100*NG501)*(NI501-1)*0.98)-((1-NG501)*100))/100</f>
        <v/>
      </c>
      <c r="NR501" s="34">
        <f>IF(LR501&lt;0.9,0,IF(AND(LR501&gt;1.1),0,1))</f>
        <v/>
      </c>
      <c r="NS501" s="34">
        <f>IF(LS501&lt;0.9,0,IF(AND(LS501&gt;1.1),0,1))</f>
        <v/>
      </c>
      <c r="NT501" s="32">
        <f>IF(NF501&gt;99,1,0)</f>
        <v/>
      </c>
      <c r="NU501" s="32">
        <f>IF(NQ501&gt;0.0799,1,0)</f>
        <v/>
      </c>
      <c r="NV501" s="32">
        <f>IF(NQ501&gt;NJ501,1,0)</f>
        <v/>
      </c>
      <c r="NW501" s="32">
        <f>NT501+NU501+NV501+NR501+NS501</f>
        <v/>
      </c>
      <c r="NX501">
        <f>IF(NP501=5,"LayAway0-1",IF(AND(NW501=5),"BackAway0-1",""))</f>
        <v/>
      </c>
      <c r="NY501">
        <f>IF(NP501=5,KO501,IF(AND(NW501=5),KO501,""))</f>
        <v/>
      </c>
      <c r="NZ501">
        <f>IF(NP501=5,"Match Odds",IF(AND(NW501=5),"Match Odds",""))</f>
        <v/>
      </c>
      <c r="OA501">
        <f>IF(NP501=5,KP501,IF(AND(NW501=5),KP501,""))</f>
        <v/>
      </c>
      <c r="OB501">
        <f>IF(NP501=5,"MATCH_ODDS",IF(AND(NW501=5),"MATCH_ODDS",""))</f>
        <v/>
      </c>
      <c r="OC501">
        <f>IF(NP501=5,"LAY",IF(AND(NW501=5),"BACK",""))</f>
        <v/>
      </c>
    </row>
    <row r="502" ht="16.5" customHeight="1" thickBot="1" thickTop="1">
      <c r="A502" s="2" t="n"/>
      <c r="KN502" s="1">
        <f>IF(INDEX(#REF!,MATCH('HT 0-1'!D502,#REF!,0))=INDEX(#REF!,MATCH('HT 0-1'!D502,#REF!,0)),INDEX(#REF!,MATCH('HT 0-1'!D502,#REF!,0)),"ERROR")</f>
        <v/>
      </c>
      <c r="KO502" s="1">
        <f>IF(INDEX(#REF!,MATCH('HT 0-1'!E502,#REF!,0))=INDEX(#REF!,MATCH('HT 0-1'!E502,#REF!,0)),INDEX(#REF!,MATCH('HT 0-1'!E502,#REF!,0)),"ERROR")</f>
        <v/>
      </c>
      <c r="KP502" s="1">
        <f>KN502&amp;" v "&amp;KO502</f>
        <v/>
      </c>
      <c r="KQ502">
        <f>B502&amp;"_"&amp;C502</f>
        <v/>
      </c>
      <c r="KR502" s="1">
        <f>IF((HW502/KK502)&lt;0.335,"G",IF((HW502/KK502)&gt;0.67,"R","A"))</f>
        <v/>
      </c>
      <c r="KS502" s="1">
        <f>IF((HX502/KK502)&lt;0.335,"G",IF((HX502/KK502)&gt;0.67,"R","A"))</f>
        <v/>
      </c>
      <c r="KT502" s="1">
        <f>IF((IH502/KK502)&lt;0.335,"G",IF((IH502/KK502)&gt;0.67,"R","A"))</f>
        <v/>
      </c>
      <c r="KU502" s="1">
        <f>IF((II502/KK502)&lt;0.335,"G",IF((II502/KK502)&gt;0.67,"R","A"))</f>
        <v/>
      </c>
      <c r="KV502" s="1">
        <f>IF((HZ502/KK502)&lt;0.335,"G",IF((HZ502/KK502)&gt;0.67,"R","A"))</f>
        <v/>
      </c>
      <c r="KW502" s="1">
        <f>IF((HY502/KK502)&lt;0.335,"G",IF((HY502/KK502)&gt;0.67,"R","A"))</f>
        <v/>
      </c>
      <c r="KX502" s="1">
        <f>IF((IK502/KK502)&lt;0.335,"G",IF((IK502/KK502)&gt;0.67,"R","A"))</f>
        <v/>
      </c>
      <c r="KY502" s="1">
        <f>IF((IJ502/KK502)&lt;0.335,"G",IF((IJ502/KK502)&gt;0.67,"R","A"))</f>
        <v/>
      </c>
      <c r="KZ502" s="1">
        <f>IF((HQ502/KK502)&lt;0.335,"G",IF((HQ502/KK502)&gt;0.67,"R","A"))</f>
        <v/>
      </c>
      <c r="LA502" s="1">
        <f>IF((IB502/KK502)&lt;0.335,"G",IF((IB502/KK502)&gt;0.67,"R","A"))</f>
        <v/>
      </c>
      <c r="LB502">
        <f>IF(LQ502="0-1",INDEX(Scrape!#REF!,MATCH('HT 0-1'!KP502,Scrape!$B:$B,0)),"")</f>
        <v/>
      </c>
      <c r="LC502">
        <f>IF(LQ502="0-1",INDEX(Scrape!$A:$A,MATCH('HT 0-1'!KP502,Scrape!$B:$B,0)),"")</f>
        <v/>
      </c>
      <c r="LD502">
        <f>IF(LQ502="0-1",INDEX(Scrape!$B:$B,MATCH('HT 0-1'!KP502,Scrape!$B:$B,0)),"")</f>
        <v/>
      </c>
      <c r="LE502">
        <f>IF(LQ502="0-1",INDEX(Scrape!$C:$C,MATCH('HT 0-1'!KP502,Scrape!$B:$B,0)),"")</f>
        <v/>
      </c>
      <c r="LF502">
        <f>IF(LQ502="0-1",INDEX(Scrape!$D:$D,MATCH('HT 0-1'!KP502,Scrape!$B:$B,0)),"")</f>
        <v/>
      </c>
      <c r="LG502">
        <f>IF(LQ502="0-1",INDEX(Scrape!$E:$E,MATCH('HT 0-1'!KP502,Scrape!$B:$B,0)),"")</f>
        <v/>
      </c>
      <c r="LH502">
        <f>IF(LQ502="0-1",INDEX(Scrape!$F:$F,MATCH('HT 0-1'!KP502,Scrape!$B:$B,0)),"")</f>
        <v/>
      </c>
      <c r="LI502">
        <f>IF(LQ502="0-1",INDEX(Scrape!$G:$G,MATCH('HT 0-1'!KP502,Scrape!$B:$B,0)),"")</f>
        <v/>
      </c>
      <c r="LJ502">
        <f>IF(LQ502="0-1",INDEX(Scrape!$H:$H,MATCH('HT 0-1'!KP502,Scrape!$B:$B,0)),"")</f>
        <v/>
      </c>
      <c r="LK502">
        <f>IF(LQ502="0-1",INDEX(Scrape!$I:$I,MATCH('HT 0-1'!KP502,Scrape!$B:$B,0)),"")</f>
        <v/>
      </c>
      <c r="LL502">
        <f>IF(LQ502="0-1",INDEX(Scrape!$J:$J,MATCH('HT 0-1'!KP502,Scrape!$B:$B,0)),"")</f>
        <v/>
      </c>
      <c r="LM502">
        <f>IF(LQ502="0-1",INDEX(Scrape!$K:$K,MATCH('HT 0-1'!KP502,Scrape!$B:$B,0)),"")</f>
        <v/>
      </c>
      <c r="LN502">
        <f>IF(LQ502="0-1",INDEX(Scrape!$L:$L,MATCH('HT 0-1'!KP502,Scrape!$B:$B,0)),"")</f>
        <v/>
      </c>
      <c r="LO502">
        <f>IF(LQ502="0-1",INDEX(Scrape!$M:$M,MATCH('HT 0-1'!KP502,Scrape!$B:$B,0)),"")</f>
        <v/>
      </c>
      <c r="LP502">
        <f>IF(LQ502="0-1",INDEX(Scrape!$N:$N,MATCH('HT 0-1'!KP502,Scrape!$B:$B,0)),"")</f>
        <v/>
      </c>
      <c r="LQ502">
        <f>INDEX(Scrape!$O:$O,MATCH('HT 0-1'!KP502,Scrape!$B:$B,0))</f>
        <v/>
      </c>
      <c r="LR502">
        <f>(1/LJ502)+(1/LI502)+(1/LH502)</f>
        <v/>
      </c>
      <c r="LS502">
        <f>(1/LG502)+(1/LF502)+(1/LE502)</f>
        <v/>
      </c>
      <c r="LT502" s="8">
        <f>IF(INDEX(#REF!,MATCH(KQ502,#REF!,0))=INDEX(#REF!,MATCH(KQ502,#REF!,0)),INDEX(#REF!,MATCH(KQ502,#REF!,0)),"ERROR")</f>
        <v/>
      </c>
      <c r="LU502" s="4">
        <f>IF(KR502="G",2,IF(KR502="R",0.5,IF(KR502="A",1)))</f>
        <v/>
      </c>
      <c r="LV502" s="4">
        <f>IF(KS502="G",0.5,IF(KS502="R",2,IF(KS502="A",1)))</f>
        <v/>
      </c>
      <c r="LW502" s="4">
        <f>IF(KT502="G",2,IF(KT502="R",0.5,IF(KT502="A",1)))</f>
        <v/>
      </c>
      <c r="LX502" s="4">
        <f>IF(KU502="G",0.5,IF(KU502="R",2,IF(KU502="A",1)))</f>
        <v/>
      </c>
      <c r="LY502" s="7">
        <f>(LK502*(LU502+LX502)+(LL502*(LU502+LX502)))</f>
        <v/>
      </c>
      <c r="LZ502" s="7">
        <f>(LN502*(LV502+LW502)+(LO502*(LV502+LW502)))</f>
        <v/>
      </c>
      <c r="MA502" s="11">
        <f>LY502-LZ502</f>
        <v/>
      </c>
      <c r="MB502" s="5">
        <f>MA502+2</f>
        <v/>
      </c>
      <c r="MC502" s="6">
        <f>MA502-2</f>
        <v/>
      </c>
      <c r="MD502" s="4">
        <f>LE502</f>
        <v/>
      </c>
      <c r="ME502" s="9">
        <f>IF(MD502=0,1000,MD502+0.75)</f>
        <v/>
      </c>
      <c r="MF502" s="10">
        <f>IF(MD502=0,0,MD502-0.75)</f>
        <v/>
      </c>
      <c r="MG502" s="4">
        <f>((LM502*(LU502+LX502))-((LP502*(LV502+LW502))))</f>
        <v/>
      </c>
      <c r="MH502" s="9">
        <f>MG502*1.2</f>
        <v/>
      </c>
      <c r="MI502" s="10">
        <f>MG502*0.8</f>
        <v/>
      </c>
      <c r="MJ502">
        <f>IFERROR(NX502,"")</f>
        <v/>
      </c>
      <c r="MK502">
        <f>IFERROR(NY502,"")</f>
        <v/>
      </c>
      <c r="ML502">
        <f>IFERROR(NZ502,"")</f>
        <v/>
      </c>
      <c r="MM502">
        <f>IFERROR(OA502,"")</f>
        <v/>
      </c>
      <c r="MN502">
        <f>IFERROR(OB502,"")</f>
        <v/>
      </c>
      <c r="MO502">
        <f>IFERROR(OC502,"")</f>
        <v/>
      </c>
      <c r="MP502" s="1">
        <f>COUNTIFS(#REF!,LT502,#REF!,1,#REF!,"&gt;="&amp;MC502,#REF!,"&lt;="&amp;MB502,#REF!,"&lt;="&amp;ME502,#REF!,"&gt;="&amp;MF502,#REF!,"="&amp;KV502,#REF!,"="&amp;KX502)</f>
        <v/>
      </c>
      <c r="MQ502" s="1">
        <f>COUNTIFS(#REF!,LT502,#REF!,0,#REF!,"&gt;="&amp;MC502,#REF!,"&lt;="&amp;MB502,#REF!,"&lt;="&amp;ME502,#REF!,"&gt;="&amp;MF502,#REF!,"="&amp;KV502,#REF!,"="&amp;KX502)</f>
        <v/>
      </c>
      <c r="MR502" s="1">
        <f>COUNTIFS(#REF!,LT502,#REF!,1,#REF!,"&gt;="&amp;MC502,#REF!,"&lt;="&amp;MB502,#REF!,"&lt;="&amp;ME502,#REF!,"&gt;="&amp;MF502,#REF!,"="&amp;KW502,#REF!,"="&amp;KY502)</f>
        <v/>
      </c>
      <c r="MS502" s="1">
        <f>COUNTIFS(#REF!,LT502,#REF!,0,#REF!,"&gt;="&amp;MC502,#REF!,"&lt;="&amp;MB502,#REF!,"&lt;="&amp;ME502,#REF!,"&gt;="&amp;MF502,#REF!,"="&amp;KW502,#REF!,"="&amp;KY502)</f>
        <v/>
      </c>
      <c r="MT502" s="1">
        <f>COUNTIFS(#REF!,LT502,#REF!,1,#REF!,"&gt;="&amp;MI502,#REF!,"&lt;="&amp;MH502,#REF!,"&lt;="&amp;ME502,#REF!,"&gt;="&amp;MF502)</f>
        <v/>
      </c>
      <c r="MU502" s="1">
        <f>COUNTIFS(#REF!,LT502,#REF!,0,#REF!,"&gt;="&amp;MI502,#REF!,"&lt;="&amp;MH502,#REF!,"&lt;="&amp;ME502,#REF!,"&gt;="&amp;MF502)</f>
        <v/>
      </c>
      <c r="MV502" s="1">
        <f>COUNTIFS(#REF!,LT502,#REF!,1,#REF!,"&gt;="&amp;MI502,#REF!,"&lt;="&amp;MH502,#REF!,"="&amp;KZ502,#REF!,"="&amp;LA502,#REF!,"&lt;="&amp;ME502,#REF!,"&gt;="&amp;MF502)</f>
        <v/>
      </c>
      <c r="MW502" s="1">
        <f>COUNTIFS(#REF!,LT502,#REF!,0,#REF!,"&gt;="&amp;MI502,#REF!,"&lt;="&amp;MH502,#REF!,"="&amp;KZ502,#REF!,"="&amp;LA502,#REF!,"&lt;="&amp;ME502,#REF!,"&gt;="&amp;MF502)</f>
        <v/>
      </c>
      <c r="MX502" s="1">
        <f>COUNTIFS(#REF!,LT502,#REF!,1,#REF!,"&gt;="&amp;MC502,#REF!,"&lt;="&amp;MB502,#REF!,"&lt;="&amp;ME502,#REF!,"&gt;="&amp;MF502)</f>
        <v/>
      </c>
      <c r="MY502" s="1">
        <f>COUNTIFS(#REF!,LT502,#REF!,0,#REF!,"&gt;="&amp;MC502,#REF!,"&lt;="&amp;MB502,#REF!,"&lt;="&amp;ME502,#REF!,"&gt;="&amp;MF502)</f>
        <v/>
      </c>
      <c r="MZ502" s="1">
        <f>COUNTIFS(#REF!,LT502,#REF!,1,#REF!,"&lt;="&amp;ME502,#REF!,"&gt;="&amp;MF502,#REF!,"="&amp;KV502,#REF!,"="&amp;KX502)</f>
        <v/>
      </c>
      <c r="NA502" s="1">
        <f>COUNTIFS(#REF!,LT502,#REF!,0,#REF!,"&lt;="&amp;ME502,#REF!,"&gt;="&amp;MF502,#REF!,"="&amp;KV502,#REF!,"="&amp;KX502)</f>
        <v/>
      </c>
      <c r="NB502" s="1">
        <f>COUNTIFS(#REF!,LT502,#REF!,1,#REF!,"&lt;="&amp;ME502,#REF!,"&gt;="&amp;MF502,#REF!,"="&amp;KW502,#REF!,"="&amp;KY502)</f>
        <v/>
      </c>
      <c r="NC502" s="1">
        <f>COUNTIFS(#REF!,LT502,#REF!,0,#REF!,"&lt;="&amp;ME502,#REF!,"&gt;="&amp;MF502,#REF!,"="&amp;KW502,#REF!,"="&amp;KY502)</f>
        <v/>
      </c>
      <c r="ND502" s="1">
        <f>MP502+MR502+MT502+MV502+MX502+MZ502+NB502</f>
        <v/>
      </c>
      <c r="NE502" s="1">
        <f>MQ502+MS502+MU502+MW502+MY502+NA502+NC502</f>
        <v/>
      </c>
      <c r="NF502" s="1">
        <f>ND502+NE502</f>
        <v/>
      </c>
      <c r="NG502" s="33">
        <f>ND502/(ND502+NE502)</f>
        <v/>
      </c>
      <c r="NH502" s="3">
        <f>1/NG502</f>
        <v/>
      </c>
      <c r="NI502" s="1">
        <f>LI502</f>
        <v/>
      </c>
      <c r="NJ502" s="79">
        <f>((1-NG502)*(1/(NI502-1))*0.98-(NG502*1))</f>
        <v/>
      </c>
      <c r="NK502" s="34">
        <f>IF(LR502&lt;0.9,0,IF(AND(LR502&gt;1.1),0,1))</f>
        <v/>
      </c>
      <c r="NL502" s="34">
        <f>IF(LS502&lt;0.9,0,IF(AND(LS502&gt;1.1),0,1))</f>
        <v/>
      </c>
      <c r="NM502" s="32">
        <f>IF(NF502&gt;99,1,0)</f>
        <v/>
      </c>
      <c r="NN502" s="32">
        <f>IF(NJ502&gt;0.0799,1,0)</f>
        <v/>
      </c>
      <c r="NO502" s="32">
        <f>IF(NJ502&gt;NQ502,1,0)</f>
        <v/>
      </c>
      <c r="NP502" s="32">
        <f>NM502+NN502+NO502+NK502+NL502</f>
        <v/>
      </c>
      <c r="NQ502" s="79">
        <f>(((100*NG502)*(NI502-1)*0.98)-((1-NG502)*100))/100</f>
        <v/>
      </c>
      <c r="NR502" s="34">
        <f>IF(LR502&lt;0.9,0,IF(AND(LR502&gt;1.1),0,1))</f>
        <v/>
      </c>
      <c r="NS502" s="34">
        <f>IF(LS502&lt;0.9,0,IF(AND(LS502&gt;1.1),0,1))</f>
        <v/>
      </c>
      <c r="NT502" s="32">
        <f>IF(NF502&gt;99,1,0)</f>
        <v/>
      </c>
      <c r="NU502" s="32">
        <f>IF(NQ502&gt;0.0799,1,0)</f>
        <v/>
      </c>
      <c r="NV502" s="32">
        <f>IF(NQ502&gt;NJ502,1,0)</f>
        <v/>
      </c>
      <c r="NW502" s="32">
        <f>NT502+NU502+NV502+NR502+NS502</f>
        <v/>
      </c>
      <c r="NX502">
        <f>IF(NP502=5,"LayAway0-1",IF(AND(NW502=5),"BackAway0-1",""))</f>
        <v/>
      </c>
      <c r="NY502">
        <f>IF(NP502=5,KO502,IF(AND(NW502=5),KO502,""))</f>
        <v/>
      </c>
      <c r="NZ502">
        <f>IF(NP502=5,"Match Odds",IF(AND(NW502=5),"Match Odds",""))</f>
        <v/>
      </c>
      <c r="OA502">
        <f>IF(NP502=5,KP502,IF(AND(NW502=5),KP502,""))</f>
        <v/>
      </c>
      <c r="OB502">
        <f>IF(NP502=5,"MATCH_ODDS",IF(AND(NW502=5),"MATCH_ODDS",""))</f>
        <v/>
      </c>
      <c r="OC502">
        <f>IF(NP502=5,"LAY",IF(AND(NW502=5),"BACK",""))</f>
        <v/>
      </c>
    </row>
    <row r="503" ht="16.5" customHeight="1" thickBot="1" thickTop="1">
      <c r="A503" s="2" t="n"/>
      <c r="KN503" s="1">
        <f>IF(INDEX(#REF!,MATCH('HT 0-1'!D503,#REF!,0))=INDEX(#REF!,MATCH('HT 0-1'!D503,#REF!,0)),INDEX(#REF!,MATCH('HT 0-1'!D503,#REF!,0)),"ERROR")</f>
        <v/>
      </c>
      <c r="KO503" s="1">
        <f>IF(INDEX(#REF!,MATCH('HT 0-1'!E503,#REF!,0))=INDEX(#REF!,MATCH('HT 0-1'!E503,#REF!,0)),INDEX(#REF!,MATCH('HT 0-1'!E503,#REF!,0)),"ERROR")</f>
        <v/>
      </c>
      <c r="KP503" s="1">
        <f>KN503&amp;" v "&amp;KO503</f>
        <v/>
      </c>
      <c r="KQ503">
        <f>B503&amp;"_"&amp;C503</f>
        <v/>
      </c>
      <c r="KR503" s="1">
        <f>IF((HW503/KK503)&lt;0.335,"G",IF((HW503/KK503)&gt;0.67,"R","A"))</f>
        <v/>
      </c>
      <c r="KS503" s="1">
        <f>IF((HX503/KK503)&lt;0.335,"G",IF((HX503/KK503)&gt;0.67,"R","A"))</f>
        <v/>
      </c>
      <c r="KT503" s="1">
        <f>IF((IH503/KK503)&lt;0.335,"G",IF((IH503/KK503)&gt;0.67,"R","A"))</f>
        <v/>
      </c>
      <c r="KU503" s="1">
        <f>IF((II503/KK503)&lt;0.335,"G",IF((II503/KK503)&gt;0.67,"R","A"))</f>
        <v/>
      </c>
      <c r="KV503" s="1">
        <f>IF((HZ503/KK503)&lt;0.335,"G",IF((HZ503/KK503)&gt;0.67,"R","A"))</f>
        <v/>
      </c>
      <c r="KW503" s="1">
        <f>IF((HY503/KK503)&lt;0.335,"G",IF((HY503/KK503)&gt;0.67,"R","A"))</f>
        <v/>
      </c>
      <c r="KX503" s="1">
        <f>IF((IK503/KK503)&lt;0.335,"G",IF((IK503/KK503)&gt;0.67,"R","A"))</f>
        <v/>
      </c>
      <c r="KY503" s="1">
        <f>IF((IJ503/KK503)&lt;0.335,"G",IF((IJ503/KK503)&gt;0.67,"R","A"))</f>
        <v/>
      </c>
      <c r="KZ503" s="1">
        <f>IF((HQ503/KK503)&lt;0.335,"G",IF((HQ503/KK503)&gt;0.67,"R","A"))</f>
        <v/>
      </c>
      <c r="LA503" s="1">
        <f>IF((IB503/KK503)&lt;0.335,"G",IF((IB503/KK503)&gt;0.67,"R","A"))</f>
        <v/>
      </c>
      <c r="LB503">
        <f>IF(LQ503="0-1",INDEX(Scrape!#REF!,MATCH('HT 0-1'!KP503,Scrape!$B:$B,0)),"")</f>
        <v/>
      </c>
      <c r="LC503">
        <f>IF(LQ503="0-1",INDEX(Scrape!$A:$A,MATCH('HT 0-1'!KP503,Scrape!$B:$B,0)),"")</f>
        <v/>
      </c>
      <c r="LD503">
        <f>IF(LQ503="0-1",INDEX(Scrape!$B:$B,MATCH('HT 0-1'!KP503,Scrape!$B:$B,0)),"")</f>
        <v/>
      </c>
      <c r="LE503">
        <f>IF(LQ503="0-1",INDEX(Scrape!$C:$C,MATCH('HT 0-1'!KP503,Scrape!$B:$B,0)),"")</f>
        <v/>
      </c>
      <c r="LF503">
        <f>IF(LQ503="0-1",INDEX(Scrape!$D:$D,MATCH('HT 0-1'!KP503,Scrape!$B:$B,0)),"")</f>
        <v/>
      </c>
      <c r="LG503">
        <f>IF(LQ503="0-1",INDEX(Scrape!$E:$E,MATCH('HT 0-1'!KP503,Scrape!$B:$B,0)),"")</f>
        <v/>
      </c>
      <c r="LH503">
        <f>IF(LQ503="0-1",INDEX(Scrape!$F:$F,MATCH('HT 0-1'!KP503,Scrape!$B:$B,0)),"")</f>
        <v/>
      </c>
      <c r="LI503">
        <f>IF(LQ503="0-1",INDEX(Scrape!$G:$G,MATCH('HT 0-1'!KP503,Scrape!$B:$B,0)),"")</f>
        <v/>
      </c>
      <c r="LJ503">
        <f>IF(LQ503="0-1",INDEX(Scrape!$H:$H,MATCH('HT 0-1'!KP503,Scrape!$B:$B,0)),"")</f>
        <v/>
      </c>
      <c r="LK503">
        <f>IF(LQ503="0-1",INDEX(Scrape!$I:$I,MATCH('HT 0-1'!KP503,Scrape!$B:$B,0)),"")</f>
        <v/>
      </c>
      <c r="LL503">
        <f>IF(LQ503="0-1",INDEX(Scrape!$J:$J,MATCH('HT 0-1'!KP503,Scrape!$B:$B,0)),"")</f>
        <v/>
      </c>
      <c r="LM503">
        <f>IF(LQ503="0-1",INDEX(Scrape!$K:$K,MATCH('HT 0-1'!KP503,Scrape!$B:$B,0)),"")</f>
        <v/>
      </c>
      <c r="LN503">
        <f>IF(LQ503="0-1",INDEX(Scrape!$L:$L,MATCH('HT 0-1'!KP503,Scrape!$B:$B,0)),"")</f>
        <v/>
      </c>
      <c r="LO503">
        <f>IF(LQ503="0-1",INDEX(Scrape!$M:$M,MATCH('HT 0-1'!KP503,Scrape!$B:$B,0)),"")</f>
        <v/>
      </c>
      <c r="LP503">
        <f>IF(LQ503="0-1",INDEX(Scrape!$N:$N,MATCH('HT 0-1'!KP503,Scrape!$B:$B,0)),"")</f>
        <v/>
      </c>
      <c r="LQ503">
        <f>INDEX(Scrape!$O:$O,MATCH('HT 0-1'!KP503,Scrape!$B:$B,0))</f>
        <v/>
      </c>
      <c r="LR503">
        <f>(1/LJ503)+(1/LI503)+(1/LH503)</f>
        <v/>
      </c>
      <c r="LS503">
        <f>(1/LG503)+(1/LF503)+(1/LE503)</f>
        <v/>
      </c>
      <c r="LT503" s="8">
        <f>IF(INDEX(#REF!,MATCH(KQ503,#REF!,0))=INDEX(#REF!,MATCH(KQ503,#REF!,0)),INDEX(#REF!,MATCH(KQ503,#REF!,0)),"ERROR")</f>
        <v/>
      </c>
      <c r="LU503" s="4">
        <f>IF(KR503="G",2,IF(KR503="R",0.5,IF(KR503="A",1)))</f>
        <v/>
      </c>
      <c r="LV503" s="4">
        <f>IF(KS503="G",0.5,IF(KS503="R",2,IF(KS503="A",1)))</f>
        <v/>
      </c>
      <c r="LW503" s="4">
        <f>IF(KT503="G",2,IF(KT503="R",0.5,IF(KT503="A",1)))</f>
        <v/>
      </c>
      <c r="LX503" s="4">
        <f>IF(KU503="G",0.5,IF(KU503="R",2,IF(KU503="A",1)))</f>
        <v/>
      </c>
      <c r="LY503" s="7">
        <f>(LK503*(LU503+LX503)+(LL503*(LU503+LX503)))</f>
        <v/>
      </c>
      <c r="LZ503" s="7">
        <f>(LN503*(LV503+LW503)+(LO503*(LV503+LW503)))</f>
        <v/>
      </c>
      <c r="MA503" s="11">
        <f>LY503-LZ503</f>
        <v/>
      </c>
      <c r="MB503" s="5">
        <f>MA503+2</f>
        <v/>
      </c>
      <c r="MC503" s="6">
        <f>MA503-2</f>
        <v/>
      </c>
      <c r="MD503" s="4">
        <f>LE503</f>
        <v/>
      </c>
      <c r="ME503" s="9">
        <f>IF(MD503=0,1000,MD503+0.75)</f>
        <v/>
      </c>
      <c r="MF503" s="10">
        <f>IF(MD503=0,0,MD503-0.75)</f>
        <v/>
      </c>
      <c r="MG503" s="4">
        <f>((LM503*(LU503+LX503))-((LP503*(LV503+LW503))))</f>
        <v/>
      </c>
      <c r="MH503" s="9">
        <f>MG503*1.2</f>
        <v/>
      </c>
      <c r="MI503" s="10">
        <f>MG503*0.8</f>
        <v/>
      </c>
      <c r="MJ503">
        <f>IFERROR(NX503,"")</f>
        <v/>
      </c>
      <c r="MK503">
        <f>IFERROR(NY503,"")</f>
        <v/>
      </c>
      <c r="ML503">
        <f>IFERROR(NZ503,"")</f>
        <v/>
      </c>
      <c r="MM503">
        <f>IFERROR(OA503,"")</f>
        <v/>
      </c>
      <c r="MN503">
        <f>IFERROR(OB503,"")</f>
        <v/>
      </c>
      <c r="MO503">
        <f>IFERROR(OC503,"")</f>
        <v/>
      </c>
      <c r="MP503" s="1">
        <f>COUNTIFS(#REF!,LT503,#REF!,1,#REF!,"&gt;="&amp;MC503,#REF!,"&lt;="&amp;MB503,#REF!,"&lt;="&amp;ME503,#REF!,"&gt;="&amp;MF503,#REF!,"="&amp;KV503,#REF!,"="&amp;KX503)</f>
        <v/>
      </c>
      <c r="MQ503" s="1">
        <f>COUNTIFS(#REF!,LT503,#REF!,0,#REF!,"&gt;="&amp;MC503,#REF!,"&lt;="&amp;MB503,#REF!,"&lt;="&amp;ME503,#REF!,"&gt;="&amp;MF503,#REF!,"="&amp;KV503,#REF!,"="&amp;KX503)</f>
        <v/>
      </c>
      <c r="MR503" s="1">
        <f>COUNTIFS(#REF!,LT503,#REF!,1,#REF!,"&gt;="&amp;MC503,#REF!,"&lt;="&amp;MB503,#REF!,"&lt;="&amp;ME503,#REF!,"&gt;="&amp;MF503,#REF!,"="&amp;KW503,#REF!,"="&amp;KY503)</f>
        <v/>
      </c>
      <c r="MS503" s="1">
        <f>COUNTIFS(#REF!,LT503,#REF!,0,#REF!,"&gt;="&amp;MC503,#REF!,"&lt;="&amp;MB503,#REF!,"&lt;="&amp;ME503,#REF!,"&gt;="&amp;MF503,#REF!,"="&amp;KW503,#REF!,"="&amp;KY503)</f>
        <v/>
      </c>
      <c r="MT503" s="1">
        <f>COUNTIFS(#REF!,LT503,#REF!,1,#REF!,"&gt;="&amp;MI503,#REF!,"&lt;="&amp;MH503,#REF!,"&lt;="&amp;ME503,#REF!,"&gt;="&amp;MF503)</f>
        <v/>
      </c>
      <c r="MU503" s="1">
        <f>COUNTIFS(#REF!,LT503,#REF!,0,#REF!,"&gt;="&amp;MI503,#REF!,"&lt;="&amp;MH503,#REF!,"&lt;="&amp;ME503,#REF!,"&gt;="&amp;MF503)</f>
        <v/>
      </c>
      <c r="MV503" s="1">
        <f>COUNTIFS(#REF!,LT503,#REF!,1,#REF!,"&gt;="&amp;MI503,#REF!,"&lt;="&amp;MH503,#REF!,"="&amp;KZ503,#REF!,"="&amp;LA503,#REF!,"&lt;="&amp;ME503,#REF!,"&gt;="&amp;MF503)</f>
        <v/>
      </c>
      <c r="MW503" s="1">
        <f>COUNTIFS(#REF!,LT503,#REF!,0,#REF!,"&gt;="&amp;MI503,#REF!,"&lt;="&amp;MH503,#REF!,"="&amp;KZ503,#REF!,"="&amp;LA503,#REF!,"&lt;="&amp;ME503,#REF!,"&gt;="&amp;MF503)</f>
        <v/>
      </c>
      <c r="MX503" s="1">
        <f>COUNTIFS(#REF!,LT503,#REF!,1,#REF!,"&gt;="&amp;MC503,#REF!,"&lt;="&amp;MB503,#REF!,"&lt;="&amp;ME503,#REF!,"&gt;="&amp;MF503)</f>
        <v/>
      </c>
      <c r="MY503" s="1">
        <f>COUNTIFS(#REF!,LT503,#REF!,0,#REF!,"&gt;="&amp;MC503,#REF!,"&lt;="&amp;MB503,#REF!,"&lt;="&amp;ME503,#REF!,"&gt;="&amp;MF503)</f>
        <v/>
      </c>
      <c r="MZ503" s="1">
        <f>COUNTIFS(#REF!,LT503,#REF!,1,#REF!,"&lt;="&amp;ME503,#REF!,"&gt;="&amp;MF503,#REF!,"="&amp;KV503,#REF!,"="&amp;KX503)</f>
        <v/>
      </c>
      <c r="NA503" s="1">
        <f>COUNTIFS(#REF!,LT503,#REF!,0,#REF!,"&lt;="&amp;ME503,#REF!,"&gt;="&amp;MF503,#REF!,"="&amp;KV503,#REF!,"="&amp;KX503)</f>
        <v/>
      </c>
      <c r="NB503" s="1">
        <f>COUNTIFS(#REF!,LT503,#REF!,1,#REF!,"&lt;="&amp;ME503,#REF!,"&gt;="&amp;MF503,#REF!,"="&amp;KW503,#REF!,"="&amp;KY503)</f>
        <v/>
      </c>
      <c r="NC503" s="1">
        <f>COUNTIFS(#REF!,LT503,#REF!,0,#REF!,"&lt;="&amp;ME503,#REF!,"&gt;="&amp;MF503,#REF!,"="&amp;KW503,#REF!,"="&amp;KY503)</f>
        <v/>
      </c>
      <c r="ND503" s="1">
        <f>MP503+MR503+MT503+MV503+MX503+MZ503+NB503</f>
        <v/>
      </c>
      <c r="NE503" s="1">
        <f>MQ503+MS503+MU503+MW503+MY503+NA503+NC503</f>
        <v/>
      </c>
      <c r="NF503" s="1">
        <f>ND503+NE503</f>
        <v/>
      </c>
      <c r="NG503" s="33">
        <f>ND503/(ND503+NE503)</f>
        <v/>
      </c>
      <c r="NH503" s="3">
        <f>1/NG503</f>
        <v/>
      </c>
      <c r="NI503" s="1">
        <f>LI503</f>
        <v/>
      </c>
      <c r="NJ503" s="79">
        <f>((1-NG503)*(1/(NI503-1))*0.98-(NG503*1))</f>
        <v/>
      </c>
      <c r="NK503" s="34">
        <f>IF(LR503&lt;0.9,0,IF(AND(LR503&gt;1.1),0,1))</f>
        <v/>
      </c>
      <c r="NL503" s="34">
        <f>IF(LS503&lt;0.9,0,IF(AND(LS503&gt;1.1),0,1))</f>
        <v/>
      </c>
      <c r="NM503" s="32">
        <f>IF(NF503&gt;99,1,0)</f>
        <v/>
      </c>
      <c r="NN503" s="32">
        <f>IF(NJ503&gt;0.0799,1,0)</f>
        <v/>
      </c>
      <c r="NO503" s="32">
        <f>IF(NJ503&gt;NQ503,1,0)</f>
        <v/>
      </c>
      <c r="NP503" s="32">
        <f>NM503+NN503+NO503+NK503+NL503</f>
        <v/>
      </c>
      <c r="NQ503" s="79">
        <f>(((100*NG503)*(NI503-1)*0.98)-((1-NG503)*100))/100</f>
        <v/>
      </c>
      <c r="NR503" s="34">
        <f>IF(LR503&lt;0.9,0,IF(AND(LR503&gt;1.1),0,1))</f>
        <v/>
      </c>
      <c r="NS503" s="34">
        <f>IF(LS503&lt;0.9,0,IF(AND(LS503&gt;1.1),0,1))</f>
        <v/>
      </c>
      <c r="NT503" s="32">
        <f>IF(NF503&gt;99,1,0)</f>
        <v/>
      </c>
      <c r="NU503" s="32">
        <f>IF(NQ503&gt;0.0799,1,0)</f>
        <v/>
      </c>
      <c r="NV503" s="32">
        <f>IF(NQ503&gt;NJ503,1,0)</f>
        <v/>
      </c>
      <c r="NW503" s="32">
        <f>NT503+NU503+NV503+NR503+NS503</f>
        <v/>
      </c>
      <c r="NX503">
        <f>IF(NP503=5,"LayAway0-1",IF(AND(NW503=5),"BackAway0-1",""))</f>
        <v/>
      </c>
      <c r="NY503">
        <f>IF(NP503=5,KO503,IF(AND(NW503=5),KO503,""))</f>
        <v/>
      </c>
      <c r="NZ503">
        <f>IF(NP503=5,"Match Odds",IF(AND(NW503=5),"Match Odds",""))</f>
        <v/>
      </c>
      <c r="OA503">
        <f>IF(NP503=5,KP503,IF(AND(NW503=5),KP503,""))</f>
        <v/>
      </c>
      <c r="OB503">
        <f>IF(NP503=5,"MATCH_ODDS",IF(AND(NW503=5),"MATCH_ODDS",""))</f>
        <v/>
      </c>
      <c r="OC503">
        <f>IF(NP503=5,"LAY",IF(AND(NW503=5),"BACK",""))</f>
        <v/>
      </c>
    </row>
    <row r="504" ht="16.5" customHeight="1" thickBot="1" thickTop="1">
      <c r="A504" s="2" t="n"/>
      <c r="KN504" s="1">
        <f>IF(INDEX(#REF!,MATCH('HT 0-1'!D504,#REF!,0))=INDEX(#REF!,MATCH('HT 0-1'!D504,#REF!,0)),INDEX(#REF!,MATCH('HT 0-1'!D504,#REF!,0)),"ERROR")</f>
        <v/>
      </c>
      <c r="KO504" s="1">
        <f>IF(INDEX(#REF!,MATCH('HT 0-1'!E504,#REF!,0))=INDEX(#REF!,MATCH('HT 0-1'!E504,#REF!,0)),INDEX(#REF!,MATCH('HT 0-1'!E504,#REF!,0)),"ERROR")</f>
        <v/>
      </c>
      <c r="KP504" s="1">
        <f>KN504&amp;" v "&amp;KO504</f>
        <v/>
      </c>
      <c r="KQ504">
        <f>B504&amp;"_"&amp;C504</f>
        <v/>
      </c>
      <c r="KR504" s="1">
        <f>IF((HW504/KK504)&lt;0.335,"G",IF((HW504/KK504)&gt;0.67,"R","A"))</f>
        <v/>
      </c>
      <c r="KS504" s="1">
        <f>IF((HX504/KK504)&lt;0.335,"G",IF((HX504/KK504)&gt;0.67,"R","A"))</f>
        <v/>
      </c>
      <c r="KT504" s="1">
        <f>IF((IH504/KK504)&lt;0.335,"G",IF((IH504/KK504)&gt;0.67,"R","A"))</f>
        <v/>
      </c>
      <c r="KU504" s="1">
        <f>IF((II504/KK504)&lt;0.335,"G",IF((II504/KK504)&gt;0.67,"R","A"))</f>
        <v/>
      </c>
      <c r="KV504" s="1">
        <f>IF((HZ504/KK504)&lt;0.335,"G",IF((HZ504/KK504)&gt;0.67,"R","A"))</f>
        <v/>
      </c>
      <c r="KW504" s="1">
        <f>IF((HY504/KK504)&lt;0.335,"G",IF((HY504/KK504)&gt;0.67,"R","A"))</f>
        <v/>
      </c>
      <c r="KX504" s="1">
        <f>IF((IK504/KK504)&lt;0.335,"G",IF((IK504/KK504)&gt;0.67,"R","A"))</f>
        <v/>
      </c>
      <c r="KY504" s="1">
        <f>IF((IJ504/KK504)&lt;0.335,"G",IF((IJ504/KK504)&gt;0.67,"R","A"))</f>
        <v/>
      </c>
      <c r="KZ504" s="1">
        <f>IF((HQ504/KK504)&lt;0.335,"G",IF((HQ504/KK504)&gt;0.67,"R","A"))</f>
        <v/>
      </c>
      <c r="LA504" s="1">
        <f>IF((IB504/KK504)&lt;0.335,"G",IF((IB504/KK504)&gt;0.67,"R","A"))</f>
        <v/>
      </c>
      <c r="LB504">
        <f>IF(LQ504="0-1",INDEX(Scrape!#REF!,MATCH('HT 0-1'!KP504,Scrape!$B:$B,0)),"")</f>
        <v/>
      </c>
      <c r="LC504">
        <f>IF(LQ504="0-1",INDEX(Scrape!$A:$A,MATCH('HT 0-1'!KP504,Scrape!$B:$B,0)),"")</f>
        <v/>
      </c>
      <c r="LD504">
        <f>IF(LQ504="0-1",INDEX(Scrape!$B:$B,MATCH('HT 0-1'!KP504,Scrape!$B:$B,0)),"")</f>
        <v/>
      </c>
      <c r="LE504">
        <f>IF(LQ504="0-1",INDEX(Scrape!$C:$C,MATCH('HT 0-1'!KP504,Scrape!$B:$B,0)),"")</f>
        <v/>
      </c>
      <c r="LF504">
        <f>IF(LQ504="0-1",INDEX(Scrape!$D:$D,MATCH('HT 0-1'!KP504,Scrape!$B:$B,0)),"")</f>
        <v/>
      </c>
      <c r="LG504">
        <f>IF(LQ504="0-1",INDEX(Scrape!$E:$E,MATCH('HT 0-1'!KP504,Scrape!$B:$B,0)),"")</f>
        <v/>
      </c>
      <c r="LH504">
        <f>IF(LQ504="0-1",INDEX(Scrape!$F:$F,MATCH('HT 0-1'!KP504,Scrape!$B:$B,0)),"")</f>
        <v/>
      </c>
      <c r="LI504">
        <f>IF(LQ504="0-1",INDEX(Scrape!$G:$G,MATCH('HT 0-1'!KP504,Scrape!$B:$B,0)),"")</f>
        <v/>
      </c>
      <c r="LJ504">
        <f>IF(LQ504="0-1",INDEX(Scrape!$H:$H,MATCH('HT 0-1'!KP504,Scrape!$B:$B,0)),"")</f>
        <v/>
      </c>
      <c r="LK504">
        <f>IF(LQ504="0-1",INDEX(Scrape!$I:$I,MATCH('HT 0-1'!KP504,Scrape!$B:$B,0)),"")</f>
        <v/>
      </c>
      <c r="LL504">
        <f>IF(LQ504="0-1",INDEX(Scrape!$J:$J,MATCH('HT 0-1'!KP504,Scrape!$B:$B,0)),"")</f>
        <v/>
      </c>
      <c r="LM504">
        <f>IF(LQ504="0-1",INDEX(Scrape!$K:$K,MATCH('HT 0-1'!KP504,Scrape!$B:$B,0)),"")</f>
        <v/>
      </c>
      <c r="LN504">
        <f>IF(LQ504="0-1",INDEX(Scrape!$L:$L,MATCH('HT 0-1'!KP504,Scrape!$B:$B,0)),"")</f>
        <v/>
      </c>
      <c r="LO504">
        <f>IF(LQ504="0-1",INDEX(Scrape!$M:$M,MATCH('HT 0-1'!KP504,Scrape!$B:$B,0)),"")</f>
        <v/>
      </c>
      <c r="LP504">
        <f>IF(LQ504="0-1",INDEX(Scrape!$N:$N,MATCH('HT 0-1'!KP504,Scrape!$B:$B,0)),"")</f>
        <v/>
      </c>
      <c r="LQ504">
        <f>INDEX(Scrape!$O:$O,MATCH('HT 0-1'!KP504,Scrape!$B:$B,0))</f>
        <v/>
      </c>
      <c r="LR504">
        <f>(1/LJ504)+(1/LI504)+(1/LH504)</f>
        <v/>
      </c>
      <c r="LS504">
        <f>(1/LG504)+(1/LF504)+(1/LE504)</f>
        <v/>
      </c>
      <c r="LT504" s="8">
        <f>IF(INDEX(#REF!,MATCH(KQ504,#REF!,0))=INDEX(#REF!,MATCH(KQ504,#REF!,0)),INDEX(#REF!,MATCH(KQ504,#REF!,0)),"ERROR")</f>
        <v/>
      </c>
      <c r="LU504" s="4">
        <f>IF(KR504="G",2,IF(KR504="R",0.5,IF(KR504="A",1)))</f>
        <v/>
      </c>
      <c r="LV504" s="4">
        <f>IF(KS504="G",0.5,IF(KS504="R",2,IF(KS504="A",1)))</f>
        <v/>
      </c>
      <c r="LW504" s="4">
        <f>IF(KT504="G",2,IF(KT504="R",0.5,IF(KT504="A",1)))</f>
        <v/>
      </c>
      <c r="LX504" s="4">
        <f>IF(KU504="G",0.5,IF(KU504="R",2,IF(KU504="A",1)))</f>
        <v/>
      </c>
      <c r="LY504" s="7">
        <f>(LK504*(LU504+LX504)+(LL504*(LU504+LX504)))</f>
        <v/>
      </c>
      <c r="LZ504" s="7">
        <f>(LN504*(LV504+LW504)+(LO504*(LV504+LW504)))</f>
        <v/>
      </c>
      <c r="MA504" s="11">
        <f>LY504-LZ504</f>
        <v/>
      </c>
      <c r="MB504" s="5">
        <f>MA504+2</f>
        <v/>
      </c>
      <c r="MC504" s="6">
        <f>MA504-2</f>
        <v/>
      </c>
      <c r="MD504" s="4">
        <f>LE504</f>
        <v/>
      </c>
      <c r="ME504" s="9">
        <f>IF(MD504=0,1000,MD504+0.75)</f>
        <v/>
      </c>
      <c r="MF504" s="10">
        <f>IF(MD504=0,0,MD504-0.75)</f>
        <v/>
      </c>
      <c r="MG504" s="4">
        <f>((LM504*(LU504+LX504))-((LP504*(LV504+LW504))))</f>
        <v/>
      </c>
      <c r="MH504" s="9">
        <f>MG504*1.2</f>
        <v/>
      </c>
      <c r="MI504" s="10">
        <f>MG504*0.8</f>
        <v/>
      </c>
      <c r="MJ504">
        <f>IFERROR(NX504,"")</f>
        <v/>
      </c>
      <c r="MK504">
        <f>IFERROR(NY504,"")</f>
        <v/>
      </c>
      <c r="ML504">
        <f>IFERROR(NZ504,"")</f>
        <v/>
      </c>
      <c r="MM504">
        <f>IFERROR(OA504,"")</f>
        <v/>
      </c>
      <c r="MN504">
        <f>IFERROR(OB504,"")</f>
        <v/>
      </c>
      <c r="MO504">
        <f>IFERROR(OC504,"")</f>
        <v/>
      </c>
      <c r="MP504" s="1">
        <f>COUNTIFS(#REF!,LT504,#REF!,1,#REF!,"&gt;="&amp;MC504,#REF!,"&lt;="&amp;MB504,#REF!,"&lt;="&amp;ME504,#REF!,"&gt;="&amp;MF504,#REF!,"="&amp;KV504,#REF!,"="&amp;KX504)</f>
        <v/>
      </c>
      <c r="MQ504" s="1">
        <f>COUNTIFS(#REF!,LT504,#REF!,0,#REF!,"&gt;="&amp;MC504,#REF!,"&lt;="&amp;MB504,#REF!,"&lt;="&amp;ME504,#REF!,"&gt;="&amp;MF504,#REF!,"="&amp;KV504,#REF!,"="&amp;KX504)</f>
        <v/>
      </c>
      <c r="MR504" s="1">
        <f>COUNTIFS(#REF!,LT504,#REF!,1,#REF!,"&gt;="&amp;MC504,#REF!,"&lt;="&amp;MB504,#REF!,"&lt;="&amp;ME504,#REF!,"&gt;="&amp;MF504,#REF!,"="&amp;KW504,#REF!,"="&amp;KY504)</f>
        <v/>
      </c>
      <c r="MS504" s="1">
        <f>COUNTIFS(#REF!,LT504,#REF!,0,#REF!,"&gt;="&amp;MC504,#REF!,"&lt;="&amp;MB504,#REF!,"&lt;="&amp;ME504,#REF!,"&gt;="&amp;MF504,#REF!,"="&amp;KW504,#REF!,"="&amp;KY504)</f>
        <v/>
      </c>
      <c r="MT504" s="1">
        <f>COUNTIFS(#REF!,LT504,#REF!,1,#REF!,"&gt;="&amp;MI504,#REF!,"&lt;="&amp;MH504,#REF!,"&lt;="&amp;ME504,#REF!,"&gt;="&amp;MF504)</f>
        <v/>
      </c>
      <c r="MU504" s="1">
        <f>COUNTIFS(#REF!,LT504,#REF!,0,#REF!,"&gt;="&amp;MI504,#REF!,"&lt;="&amp;MH504,#REF!,"&lt;="&amp;ME504,#REF!,"&gt;="&amp;MF504)</f>
        <v/>
      </c>
      <c r="MV504" s="1">
        <f>COUNTIFS(#REF!,LT504,#REF!,1,#REF!,"&gt;="&amp;MI504,#REF!,"&lt;="&amp;MH504,#REF!,"="&amp;KZ504,#REF!,"="&amp;LA504,#REF!,"&lt;="&amp;ME504,#REF!,"&gt;="&amp;MF504)</f>
        <v/>
      </c>
      <c r="MW504" s="1">
        <f>COUNTIFS(#REF!,LT504,#REF!,0,#REF!,"&gt;="&amp;MI504,#REF!,"&lt;="&amp;MH504,#REF!,"="&amp;KZ504,#REF!,"="&amp;LA504,#REF!,"&lt;="&amp;ME504,#REF!,"&gt;="&amp;MF504)</f>
        <v/>
      </c>
      <c r="MX504" s="1">
        <f>COUNTIFS(#REF!,LT504,#REF!,1,#REF!,"&gt;="&amp;MC504,#REF!,"&lt;="&amp;MB504,#REF!,"&lt;="&amp;ME504,#REF!,"&gt;="&amp;MF504)</f>
        <v/>
      </c>
      <c r="MY504" s="1">
        <f>COUNTIFS(#REF!,LT504,#REF!,0,#REF!,"&gt;="&amp;MC504,#REF!,"&lt;="&amp;MB504,#REF!,"&lt;="&amp;ME504,#REF!,"&gt;="&amp;MF504)</f>
        <v/>
      </c>
      <c r="MZ504" s="1">
        <f>COUNTIFS(#REF!,LT504,#REF!,1,#REF!,"&lt;="&amp;ME504,#REF!,"&gt;="&amp;MF504,#REF!,"="&amp;KV504,#REF!,"="&amp;KX504)</f>
        <v/>
      </c>
      <c r="NA504" s="1">
        <f>COUNTIFS(#REF!,LT504,#REF!,0,#REF!,"&lt;="&amp;ME504,#REF!,"&gt;="&amp;MF504,#REF!,"="&amp;KV504,#REF!,"="&amp;KX504)</f>
        <v/>
      </c>
      <c r="NB504" s="1">
        <f>COUNTIFS(#REF!,LT504,#REF!,1,#REF!,"&lt;="&amp;ME504,#REF!,"&gt;="&amp;MF504,#REF!,"="&amp;KW504,#REF!,"="&amp;KY504)</f>
        <v/>
      </c>
      <c r="NC504" s="1">
        <f>COUNTIFS(#REF!,LT504,#REF!,0,#REF!,"&lt;="&amp;ME504,#REF!,"&gt;="&amp;MF504,#REF!,"="&amp;KW504,#REF!,"="&amp;KY504)</f>
        <v/>
      </c>
      <c r="ND504" s="1">
        <f>MP504+MR504+MT504+MV504+MX504+MZ504+NB504</f>
        <v/>
      </c>
      <c r="NE504" s="1">
        <f>MQ504+MS504+MU504+MW504+MY504+NA504+NC504</f>
        <v/>
      </c>
      <c r="NF504" s="1">
        <f>ND504+NE504</f>
        <v/>
      </c>
      <c r="NG504" s="33">
        <f>ND504/(ND504+NE504)</f>
        <v/>
      </c>
      <c r="NH504" s="3">
        <f>1/NG504</f>
        <v/>
      </c>
      <c r="NI504" s="1">
        <f>LI504</f>
        <v/>
      </c>
      <c r="NJ504" s="79">
        <f>((1-NG504)*(1/(NI504-1))*0.98-(NG504*1))</f>
        <v/>
      </c>
      <c r="NK504" s="34">
        <f>IF(LR504&lt;0.9,0,IF(AND(LR504&gt;1.1),0,1))</f>
        <v/>
      </c>
      <c r="NL504" s="34">
        <f>IF(LS504&lt;0.9,0,IF(AND(LS504&gt;1.1),0,1))</f>
        <v/>
      </c>
      <c r="NM504" s="32">
        <f>IF(NF504&gt;99,1,0)</f>
        <v/>
      </c>
      <c r="NN504" s="32">
        <f>IF(NJ504&gt;0.0799,1,0)</f>
        <v/>
      </c>
      <c r="NO504" s="32">
        <f>IF(NJ504&gt;NQ504,1,0)</f>
        <v/>
      </c>
      <c r="NP504" s="32">
        <f>NM504+NN504+NO504+NK504+NL504</f>
        <v/>
      </c>
      <c r="NQ504" s="79">
        <f>(((100*NG504)*(NI504-1)*0.98)-((1-NG504)*100))/100</f>
        <v/>
      </c>
      <c r="NR504" s="34">
        <f>IF(LR504&lt;0.9,0,IF(AND(LR504&gt;1.1),0,1))</f>
        <v/>
      </c>
      <c r="NS504" s="34">
        <f>IF(LS504&lt;0.9,0,IF(AND(LS504&gt;1.1),0,1))</f>
        <v/>
      </c>
      <c r="NT504" s="32">
        <f>IF(NF504&gt;99,1,0)</f>
        <v/>
      </c>
      <c r="NU504" s="32">
        <f>IF(NQ504&gt;0.0799,1,0)</f>
        <v/>
      </c>
      <c r="NV504" s="32">
        <f>IF(NQ504&gt;NJ504,1,0)</f>
        <v/>
      </c>
      <c r="NW504" s="32">
        <f>NT504+NU504+NV504+NR504+NS504</f>
        <v/>
      </c>
      <c r="NX504">
        <f>IF(NP504=5,"LayAway0-1",IF(AND(NW504=5),"BackAway0-1",""))</f>
        <v/>
      </c>
      <c r="NY504">
        <f>IF(NP504=5,KO504,IF(AND(NW504=5),KO504,""))</f>
        <v/>
      </c>
      <c r="NZ504">
        <f>IF(NP504=5,"Match Odds",IF(AND(NW504=5),"Match Odds",""))</f>
        <v/>
      </c>
      <c r="OA504">
        <f>IF(NP504=5,KP504,IF(AND(NW504=5),KP504,""))</f>
        <v/>
      </c>
      <c r="OB504">
        <f>IF(NP504=5,"MATCH_ODDS",IF(AND(NW504=5),"MATCH_ODDS",""))</f>
        <v/>
      </c>
      <c r="OC504">
        <f>IF(NP504=5,"LAY",IF(AND(NW504=5),"BACK",""))</f>
        <v/>
      </c>
    </row>
    <row r="505" ht="16.5" customHeight="1" thickBot="1" thickTop="1">
      <c r="A505" s="2" t="n"/>
      <c r="KN505" s="1">
        <f>IF(INDEX(#REF!,MATCH('HT 0-1'!D505,#REF!,0))=INDEX(#REF!,MATCH('HT 0-1'!D505,#REF!,0)),INDEX(#REF!,MATCH('HT 0-1'!D505,#REF!,0)),"ERROR")</f>
        <v/>
      </c>
      <c r="KO505" s="1">
        <f>IF(INDEX(#REF!,MATCH('HT 0-1'!E505,#REF!,0))=INDEX(#REF!,MATCH('HT 0-1'!E505,#REF!,0)),INDEX(#REF!,MATCH('HT 0-1'!E505,#REF!,0)),"ERROR")</f>
        <v/>
      </c>
      <c r="KP505" s="1">
        <f>KN505&amp;" v "&amp;KO505</f>
        <v/>
      </c>
      <c r="KQ505">
        <f>B505&amp;"_"&amp;C505</f>
        <v/>
      </c>
      <c r="KR505" s="1">
        <f>IF((HW505/KK505)&lt;0.335,"G",IF((HW505/KK505)&gt;0.67,"R","A"))</f>
        <v/>
      </c>
      <c r="KS505" s="1">
        <f>IF((HX505/KK505)&lt;0.335,"G",IF((HX505/KK505)&gt;0.67,"R","A"))</f>
        <v/>
      </c>
      <c r="KT505" s="1">
        <f>IF((IH505/KK505)&lt;0.335,"G",IF((IH505/KK505)&gt;0.67,"R","A"))</f>
        <v/>
      </c>
      <c r="KU505" s="1">
        <f>IF((II505/KK505)&lt;0.335,"G",IF((II505/KK505)&gt;0.67,"R","A"))</f>
        <v/>
      </c>
      <c r="KV505" s="1">
        <f>IF((HZ505/KK505)&lt;0.335,"G",IF((HZ505/KK505)&gt;0.67,"R","A"))</f>
        <v/>
      </c>
      <c r="KW505" s="1">
        <f>IF((HY505/KK505)&lt;0.335,"G",IF((HY505/KK505)&gt;0.67,"R","A"))</f>
        <v/>
      </c>
      <c r="KX505" s="1">
        <f>IF((IK505/KK505)&lt;0.335,"G",IF((IK505/KK505)&gt;0.67,"R","A"))</f>
        <v/>
      </c>
      <c r="KY505" s="1">
        <f>IF((IJ505/KK505)&lt;0.335,"G",IF((IJ505/KK505)&gt;0.67,"R","A"))</f>
        <v/>
      </c>
      <c r="KZ505" s="1">
        <f>IF((HQ505/KK505)&lt;0.335,"G",IF((HQ505/KK505)&gt;0.67,"R","A"))</f>
        <v/>
      </c>
      <c r="LA505" s="1">
        <f>IF((IB505/KK505)&lt;0.335,"G",IF((IB505/KK505)&gt;0.67,"R","A"))</f>
        <v/>
      </c>
      <c r="LB505">
        <f>IF(LQ505="0-1",INDEX(Scrape!#REF!,MATCH('HT 0-1'!KP505,Scrape!$B:$B,0)),"")</f>
        <v/>
      </c>
      <c r="LC505">
        <f>IF(LQ505="0-1",INDEX(Scrape!$A:$A,MATCH('HT 0-1'!KP505,Scrape!$B:$B,0)),"")</f>
        <v/>
      </c>
      <c r="LD505">
        <f>IF(LQ505="0-1",INDEX(Scrape!$B:$B,MATCH('HT 0-1'!KP505,Scrape!$B:$B,0)),"")</f>
        <v/>
      </c>
      <c r="LE505">
        <f>IF(LQ505="0-1",INDEX(Scrape!$C:$C,MATCH('HT 0-1'!KP505,Scrape!$B:$B,0)),"")</f>
        <v/>
      </c>
      <c r="LF505">
        <f>IF(LQ505="0-1",INDEX(Scrape!$D:$D,MATCH('HT 0-1'!KP505,Scrape!$B:$B,0)),"")</f>
        <v/>
      </c>
      <c r="LG505">
        <f>IF(LQ505="0-1",INDEX(Scrape!$E:$E,MATCH('HT 0-1'!KP505,Scrape!$B:$B,0)),"")</f>
        <v/>
      </c>
      <c r="LH505">
        <f>IF(LQ505="0-1",INDEX(Scrape!$F:$F,MATCH('HT 0-1'!KP505,Scrape!$B:$B,0)),"")</f>
        <v/>
      </c>
      <c r="LI505">
        <f>IF(LQ505="0-1",INDEX(Scrape!$G:$G,MATCH('HT 0-1'!KP505,Scrape!$B:$B,0)),"")</f>
        <v/>
      </c>
      <c r="LJ505">
        <f>IF(LQ505="0-1",INDEX(Scrape!$H:$H,MATCH('HT 0-1'!KP505,Scrape!$B:$B,0)),"")</f>
        <v/>
      </c>
      <c r="LK505">
        <f>IF(LQ505="0-1",INDEX(Scrape!$I:$I,MATCH('HT 0-1'!KP505,Scrape!$B:$B,0)),"")</f>
        <v/>
      </c>
      <c r="LL505">
        <f>IF(LQ505="0-1",INDEX(Scrape!$J:$J,MATCH('HT 0-1'!KP505,Scrape!$B:$B,0)),"")</f>
        <v/>
      </c>
      <c r="LM505">
        <f>IF(LQ505="0-1",INDEX(Scrape!$K:$K,MATCH('HT 0-1'!KP505,Scrape!$B:$B,0)),"")</f>
        <v/>
      </c>
      <c r="LN505">
        <f>IF(LQ505="0-1",INDEX(Scrape!$L:$L,MATCH('HT 0-1'!KP505,Scrape!$B:$B,0)),"")</f>
        <v/>
      </c>
      <c r="LO505">
        <f>IF(LQ505="0-1",INDEX(Scrape!$M:$M,MATCH('HT 0-1'!KP505,Scrape!$B:$B,0)),"")</f>
        <v/>
      </c>
      <c r="LP505">
        <f>IF(LQ505="0-1",INDEX(Scrape!$N:$N,MATCH('HT 0-1'!KP505,Scrape!$B:$B,0)),"")</f>
        <v/>
      </c>
      <c r="LQ505">
        <f>INDEX(Scrape!$O:$O,MATCH('HT 0-1'!KP505,Scrape!$B:$B,0))</f>
        <v/>
      </c>
      <c r="LR505">
        <f>(1/LJ505)+(1/LI505)+(1/LH505)</f>
        <v/>
      </c>
      <c r="LS505">
        <f>(1/LG505)+(1/LF505)+(1/LE505)</f>
        <v/>
      </c>
      <c r="LT505" s="8">
        <f>IF(INDEX(#REF!,MATCH(KQ505,#REF!,0))=INDEX(#REF!,MATCH(KQ505,#REF!,0)),INDEX(#REF!,MATCH(KQ505,#REF!,0)),"ERROR")</f>
        <v/>
      </c>
      <c r="LU505" s="4">
        <f>IF(KR505="G",2,IF(KR505="R",0.5,IF(KR505="A",1)))</f>
        <v/>
      </c>
      <c r="LV505" s="4">
        <f>IF(KS505="G",0.5,IF(KS505="R",2,IF(KS505="A",1)))</f>
        <v/>
      </c>
      <c r="LW505" s="4">
        <f>IF(KT505="G",2,IF(KT505="R",0.5,IF(KT505="A",1)))</f>
        <v/>
      </c>
      <c r="LX505" s="4">
        <f>IF(KU505="G",0.5,IF(KU505="R",2,IF(KU505="A",1)))</f>
        <v/>
      </c>
      <c r="LY505" s="7">
        <f>(LK505*(LU505+LX505)+(LL505*(LU505+LX505)))</f>
        <v/>
      </c>
      <c r="LZ505" s="7">
        <f>(LN505*(LV505+LW505)+(LO505*(LV505+LW505)))</f>
        <v/>
      </c>
      <c r="MA505" s="11">
        <f>LY505-LZ505</f>
        <v/>
      </c>
      <c r="MB505" s="5">
        <f>MA505+2</f>
        <v/>
      </c>
      <c r="MC505" s="6">
        <f>MA505-2</f>
        <v/>
      </c>
      <c r="MD505" s="4">
        <f>LE505</f>
        <v/>
      </c>
      <c r="ME505" s="9">
        <f>IF(MD505=0,1000,MD505+0.75)</f>
        <v/>
      </c>
      <c r="MF505" s="10">
        <f>IF(MD505=0,0,MD505-0.75)</f>
        <v/>
      </c>
      <c r="MG505" s="4">
        <f>((LM505*(LU505+LX505))-((LP505*(LV505+LW505))))</f>
        <v/>
      </c>
      <c r="MH505" s="9">
        <f>MG505*1.2</f>
        <v/>
      </c>
      <c r="MI505" s="10">
        <f>MG505*0.8</f>
        <v/>
      </c>
      <c r="MJ505">
        <f>IFERROR(NX505,"")</f>
        <v/>
      </c>
      <c r="MK505">
        <f>IFERROR(NY505,"")</f>
        <v/>
      </c>
      <c r="ML505">
        <f>IFERROR(NZ505,"")</f>
        <v/>
      </c>
      <c r="MM505">
        <f>IFERROR(OA505,"")</f>
        <v/>
      </c>
      <c r="MN505">
        <f>IFERROR(OB505,"")</f>
        <v/>
      </c>
      <c r="MO505">
        <f>IFERROR(OC505,"")</f>
        <v/>
      </c>
      <c r="MP505" s="1">
        <f>COUNTIFS(#REF!,LT505,#REF!,1,#REF!,"&gt;="&amp;MC505,#REF!,"&lt;="&amp;MB505,#REF!,"&lt;="&amp;ME505,#REF!,"&gt;="&amp;MF505,#REF!,"="&amp;KV505,#REF!,"="&amp;KX505)</f>
        <v/>
      </c>
      <c r="MQ505" s="1">
        <f>COUNTIFS(#REF!,LT505,#REF!,0,#REF!,"&gt;="&amp;MC505,#REF!,"&lt;="&amp;MB505,#REF!,"&lt;="&amp;ME505,#REF!,"&gt;="&amp;MF505,#REF!,"="&amp;KV505,#REF!,"="&amp;KX505)</f>
        <v/>
      </c>
      <c r="MR505" s="1">
        <f>COUNTIFS(#REF!,LT505,#REF!,1,#REF!,"&gt;="&amp;MC505,#REF!,"&lt;="&amp;MB505,#REF!,"&lt;="&amp;ME505,#REF!,"&gt;="&amp;MF505,#REF!,"="&amp;KW505,#REF!,"="&amp;KY505)</f>
        <v/>
      </c>
      <c r="MS505" s="1">
        <f>COUNTIFS(#REF!,LT505,#REF!,0,#REF!,"&gt;="&amp;MC505,#REF!,"&lt;="&amp;MB505,#REF!,"&lt;="&amp;ME505,#REF!,"&gt;="&amp;MF505,#REF!,"="&amp;KW505,#REF!,"="&amp;KY505)</f>
        <v/>
      </c>
      <c r="MT505" s="1">
        <f>COUNTIFS(#REF!,LT505,#REF!,1,#REF!,"&gt;="&amp;MI505,#REF!,"&lt;="&amp;MH505,#REF!,"&lt;="&amp;ME505,#REF!,"&gt;="&amp;MF505)</f>
        <v/>
      </c>
      <c r="MU505" s="1">
        <f>COUNTIFS(#REF!,LT505,#REF!,0,#REF!,"&gt;="&amp;MI505,#REF!,"&lt;="&amp;MH505,#REF!,"&lt;="&amp;ME505,#REF!,"&gt;="&amp;MF505)</f>
        <v/>
      </c>
      <c r="MV505" s="1">
        <f>COUNTIFS(#REF!,LT505,#REF!,1,#REF!,"&gt;="&amp;MI505,#REF!,"&lt;="&amp;MH505,#REF!,"="&amp;KZ505,#REF!,"="&amp;LA505,#REF!,"&lt;="&amp;ME505,#REF!,"&gt;="&amp;MF505)</f>
        <v/>
      </c>
      <c r="MW505" s="1">
        <f>COUNTIFS(#REF!,LT505,#REF!,0,#REF!,"&gt;="&amp;MI505,#REF!,"&lt;="&amp;MH505,#REF!,"="&amp;KZ505,#REF!,"="&amp;LA505,#REF!,"&lt;="&amp;ME505,#REF!,"&gt;="&amp;MF505)</f>
        <v/>
      </c>
      <c r="MX505" s="1">
        <f>COUNTIFS(#REF!,LT505,#REF!,1,#REF!,"&gt;="&amp;MC505,#REF!,"&lt;="&amp;MB505,#REF!,"&lt;="&amp;ME505,#REF!,"&gt;="&amp;MF505)</f>
        <v/>
      </c>
      <c r="MY505" s="1">
        <f>COUNTIFS(#REF!,LT505,#REF!,0,#REF!,"&gt;="&amp;MC505,#REF!,"&lt;="&amp;MB505,#REF!,"&lt;="&amp;ME505,#REF!,"&gt;="&amp;MF505)</f>
        <v/>
      </c>
      <c r="MZ505" s="1">
        <f>COUNTIFS(#REF!,LT505,#REF!,1,#REF!,"&lt;="&amp;ME505,#REF!,"&gt;="&amp;MF505,#REF!,"="&amp;KV505,#REF!,"="&amp;KX505)</f>
        <v/>
      </c>
      <c r="NA505" s="1">
        <f>COUNTIFS(#REF!,LT505,#REF!,0,#REF!,"&lt;="&amp;ME505,#REF!,"&gt;="&amp;MF505,#REF!,"="&amp;KV505,#REF!,"="&amp;KX505)</f>
        <v/>
      </c>
      <c r="NB505" s="1">
        <f>COUNTIFS(#REF!,LT505,#REF!,1,#REF!,"&lt;="&amp;ME505,#REF!,"&gt;="&amp;MF505,#REF!,"="&amp;KW505,#REF!,"="&amp;KY505)</f>
        <v/>
      </c>
      <c r="NC505" s="1">
        <f>COUNTIFS(#REF!,LT505,#REF!,0,#REF!,"&lt;="&amp;ME505,#REF!,"&gt;="&amp;MF505,#REF!,"="&amp;KW505,#REF!,"="&amp;KY505)</f>
        <v/>
      </c>
      <c r="ND505" s="1">
        <f>MP505+MR505+MT505+MV505+MX505+MZ505+NB505</f>
        <v/>
      </c>
      <c r="NE505" s="1">
        <f>MQ505+MS505+MU505+MW505+MY505+NA505+NC505</f>
        <v/>
      </c>
      <c r="NF505" s="1">
        <f>ND505+NE505</f>
        <v/>
      </c>
      <c r="NG505" s="33">
        <f>ND505/(ND505+NE505)</f>
        <v/>
      </c>
      <c r="NH505" s="3">
        <f>1/NG505</f>
        <v/>
      </c>
      <c r="NI505" s="1">
        <f>LI505</f>
        <v/>
      </c>
      <c r="NJ505" s="79">
        <f>((1-NG505)*(1/(NI505-1))*0.98-(NG505*1))</f>
        <v/>
      </c>
      <c r="NK505" s="34">
        <f>IF(LR505&lt;0.9,0,IF(AND(LR505&gt;1.1),0,1))</f>
        <v/>
      </c>
      <c r="NL505" s="34">
        <f>IF(LS505&lt;0.9,0,IF(AND(LS505&gt;1.1),0,1))</f>
        <v/>
      </c>
      <c r="NM505" s="32">
        <f>IF(NF505&gt;99,1,0)</f>
        <v/>
      </c>
      <c r="NN505" s="32">
        <f>IF(NJ505&gt;0.0799,1,0)</f>
        <v/>
      </c>
      <c r="NO505" s="32">
        <f>IF(NJ505&gt;NQ505,1,0)</f>
        <v/>
      </c>
      <c r="NP505" s="32">
        <f>NM505+NN505+NO505+NK505+NL505</f>
        <v/>
      </c>
      <c r="NQ505" s="79">
        <f>(((100*NG505)*(NI505-1)*0.98)-((1-NG505)*100))/100</f>
        <v/>
      </c>
      <c r="NR505" s="34">
        <f>IF(LR505&lt;0.9,0,IF(AND(LR505&gt;1.1),0,1))</f>
        <v/>
      </c>
      <c r="NS505" s="34">
        <f>IF(LS505&lt;0.9,0,IF(AND(LS505&gt;1.1),0,1))</f>
        <v/>
      </c>
      <c r="NT505" s="32">
        <f>IF(NF505&gt;99,1,0)</f>
        <v/>
      </c>
      <c r="NU505" s="32">
        <f>IF(NQ505&gt;0.0799,1,0)</f>
        <v/>
      </c>
      <c r="NV505" s="32">
        <f>IF(NQ505&gt;NJ505,1,0)</f>
        <v/>
      </c>
      <c r="NW505" s="32">
        <f>NT505+NU505+NV505+NR505+NS505</f>
        <v/>
      </c>
      <c r="NX505">
        <f>IF(NP505=5,"LayAway0-1",IF(AND(NW505=5),"BackAway0-1",""))</f>
        <v/>
      </c>
      <c r="NY505">
        <f>IF(NP505=5,KO505,IF(AND(NW505=5),KO505,""))</f>
        <v/>
      </c>
      <c r="NZ505">
        <f>IF(NP505=5,"Match Odds",IF(AND(NW505=5),"Match Odds",""))</f>
        <v/>
      </c>
      <c r="OA505">
        <f>IF(NP505=5,KP505,IF(AND(NW505=5),KP505,""))</f>
        <v/>
      </c>
      <c r="OB505">
        <f>IF(NP505=5,"MATCH_ODDS",IF(AND(NW505=5),"MATCH_ODDS",""))</f>
        <v/>
      </c>
      <c r="OC505">
        <f>IF(NP505=5,"LAY",IF(AND(NW505=5),"BACK",""))</f>
        <v/>
      </c>
    </row>
    <row r="506" ht="16.5" customHeight="1" thickBot="1" thickTop="1">
      <c r="A506" s="2" t="n"/>
      <c r="KN506" s="1">
        <f>IF(INDEX(#REF!,MATCH('HT 0-1'!D506,#REF!,0))=INDEX(#REF!,MATCH('HT 0-1'!D506,#REF!,0)),INDEX(#REF!,MATCH('HT 0-1'!D506,#REF!,0)),"ERROR")</f>
        <v/>
      </c>
      <c r="KO506" s="1">
        <f>IF(INDEX(#REF!,MATCH('HT 0-1'!E506,#REF!,0))=INDEX(#REF!,MATCH('HT 0-1'!E506,#REF!,0)),INDEX(#REF!,MATCH('HT 0-1'!E506,#REF!,0)),"ERROR")</f>
        <v/>
      </c>
      <c r="KP506" s="1">
        <f>KN506&amp;" v "&amp;KO506</f>
        <v/>
      </c>
      <c r="KQ506">
        <f>B506&amp;"_"&amp;C506</f>
        <v/>
      </c>
      <c r="KR506" s="1">
        <f>IF((HW506/KK506)&lt;0.335,"G",IF((HW506/KK506)&gt;0.67,"R","A"))</f>
        <v/>
      </c>
      <c r="KS506" s="1">
        <f>IF((HX506/KK506)&lt;0.335,"G",IF((HX506/KK506)&gt;0.67,"R","A"))</f>
        <v/>
      </c>
      <c r="KT506" s="1">
        <f>IF((IH506/KK506)&lt;0.335,"G",IF((IH506/KK506)&gt;0.67,"R","A"))</f>
        <v/>
      </c>
      <c r="KU506" s="1">
        <f>IF((II506/KK506)&lt;0.335,"G",IF((II506/KK506)&gt;0.67,"R","A"))</f>
        <v/>
      </c>
      <c r="KV506" s="1">
        <f>IF((HZ506/KK506)&lt;0.335,"G",IF((HZ506/KK506)&gt;0.67,"R","A"))</f>
        <v/>
      </c>
      <c r="KW506" s="1">
        <f>IF((HY506/KK506)&lt;0.335,"G",IF((HY506/KK506)&gt;0.67,"R","A"))</f>
        <v/>
      </c>
      <c r="KX506" s="1">
        <f>IF((IK506/KK506)&lt;0.335,"G",IF((IK506/KK506)&gt;0.67,"R","A"))</f>
        <v/>
      </c>
      <c r="KY506" s="1">
        <f>IF((IJ506/KK506)&lt;0.335,"G",IF((IJ506/KK506)&gt;0.67,"R","A"))</f>
        <v/>
      </c>
      <c r="KZ506" s="1">
        <f>IF((HQ506/KK506)&lt;0.335,"G",IF((HQ506/KK506)&gt;0.67,"R","A"))</f>
        <v/>
      </c>
      <c r="LA506" s="1">
        <f>IF((IB506/KK506)&lt;0.335,"G",IF((IB506/KK506)&gt;0.67,"R","A"))</f>
        <v/>
      </c>
      <c r="LB506">
        <f>IF(LQ506="0-1",INDEX(Scrape!#REF!,MATCH('HT 0-1'!KP506,Scrape!$B:$B,0)),"")</f>
        <v/>
      </c>
      <c r="LC506">
        <f>IF(LQ506="0-1",INDEX(Scrape!$A:$A,MATCH('HT 0-1'!KP506,Scrape!$B:$B,0)),"")</f>
        <v/>
      </c>
      <c r="LD506">
        <f>IF(LQ506="0-1",INDEX(Scrape!$B:$B,MATCH('HT 0-1'!KP506,Scrape!$B:$B,0)),"")</f>
        <v/>
      </c>
      <c r="LE506">
        <f>IF(LQ506="0-1",INDEX(Scrape!$C:$C,MATCH('HT 0-1'!KP506,Scrape!$B:$B,0)),"")</f>
        <v/>
      </c>
      <c r="LF506">
        <f>IF(LQ506="0-1",INDEX(Scrape!$D:$D,MATCH('HT 0-1'!KP506,Scrape!$B:$B,0)),"")</f>
        <v/>
      </c>
      <c r="LG506">
        <f>IF(LQ506="0-1",INDEX(Scrape!$E:$E,MATCH('HT 0-1'!KP506,Scrape!$B:$B,0)),"")</f>
        <v/>
      </c>
      <c r="LH506">
        <f>IF(LQ506="0-1",INDEX(Scrape!$F:$F,MATCH('HT 0-1'!KP506,Scrape!$B:$B,0)),"")</f>
        <v/>
      </c>
      <c r="LI506">
        <f>IF(LQ506="0-1",INDEX(Scrape!$G:$G,MATCH('HT 0-1'!KP506,Scrape!$B:$B,0)),"")</f>
        <v/>
      </c>
      <c r="LJ506">
        <f>IF(LQ506="0-1",INDEX(Scrape!$H:$H,MATCH('HT 0-1'!KP506,Scrape!$B:$B,0)),"")</f>
        <v/>
      </c>
      <c r="LK506">
        <f>IF(LQ506="0-1",INDEX(Scrape!$I:$I,MATCH('HT 0-1'!KP506,Scrape!$B:$B,0)),"")</f>
        <v/>
      </c>
      <c r="LL506">
        <f>IF(LQ506="0-1",INDEX(Scrape!$J:$J,MATCH('HT 0-1'!KP506,Scrape!$B:$B,0)),"")</f>
        <v/>
      </c>
      <c r="LM506">
        <f>IF(LQ506="0-1",INDEX(Scrape!$K:$K,MATCH('HT 0-1'!KP506,Scrape!$B:$B,0)),"")</f>
        <v/>
      </c>
      <c r="LN506">
        <f>IF(LQ506="0-1",INDEX(Scrape!$L:$L,MATCH('HT 0-1'!KP506,Scrape!$B:$B,0)),"")</f>
        <v/>
      </c>
      <c r="LO506">
        <f>IF(LQ506="0-1",INDEX(Scrape!$M:$M,MATCH('HT 0-1'!KP506,Scrape!$B:$B,0)),"")</f>
        <v/>
      </c>
      <c r="LP506">
        <f>IF(LQ506="0-1",INDEX(Scrape!$N:$N,MATCH('HT 0-1'!KP506,Scrape!$B:$B,0)),"")</f>
        <v/>
      </c>
      <c r="LQ506">
        <f>INDEX(Scrape!$O:$O,MATCH('HT 0-1'!KP506,Scrape!$B:$B,0))</f>
        <v/>
      </c>
      <c r="LR506">
        <f>(1/LJ506)+(1/LI506)+(1/LH506)</f>
        <v/>
      </c>
      <c r="LS506">
        <f>(1/LG506)+(1/LF506)+(1/LE506)</f>
        <v/>
      </c>
      <c r="LT506" s="8">
        <f>IF(INDEX(#REF!,MATCH(KQ506,#REF!,0))=INDEX(#REF!,MATCH(KQ506,#REF!,0)),INDEX(#REF!,MATCH(KQ506,#REF!,0)),"ERROR")</f>
        <v/>
      </c>
      <c r="LU506" s="4">
        <f>IF(KR506="G",2,IF(KR506="R",0.5,IF(KR506="A",1)))</f>
        <v/>
      </c>
      <c r="LV506" s="4">
        <f>IF(KS506="G",0.5,IF(KS506="R",2,IF(KS506="A",1)))</f>
        <v/>
      </c>
      <c r="LW506" s="4">
        <f>IF(KT506="G",2,IF(KT506="R",0.5,IF(KT506="A",1)))</f>
        <v/>
      </c>
      <c r="LX506" s="4">
        <f>IF(KU506="G",0.5,IF(KU506="R",2,IF(KU506="A",1)))</f>
        <v/>
      </c>
      <c r="LY506" s="7">
        <f>(LK506*(LU506+LX506)+(LL506*(LU506+LX506)))</f>
        <v/>
      </c>
      <c r="LZ506" s="7">
        <f>(LN506*(LV506+LW506)+(LO506*(LV506+LW506)))</f>
        <v/>
      </c>
      <c r="MA506" s="11">
        <f>LY506-LZ506</f>
        <v/>
      </c>
      <c r="MB506" s="5">
        <f>MA506+2</f>
        <v/>
      </c>
      <c r="MC506" s="6">
        <f>MA506-2</f>
        <v/>
      </c>
      <c r="MD506" s="4">
        <f>LE506</f>
        <v/>
      </c>
      <c r="ME506" s="9">
        <f>IF(MD506=0,1000,MD506+0.75)</f>
        <v/>
      </c>
      <c r="MF506" s="10">
        <f>IF(MD506=0,0,MD506-0.75)</f>
        <v/>
      </c>
      <c r="MG506" s="4">
        <f>((LM506*(LU506+LX506))-((LP506*(LV506+LW506))))</f>
        <v/>
      </c>
      <c r="MH506" s="9">
        <f>MG506*1.2</f>
        <v/>
      </c>
      <c r="MI506" s="10">
        <f>MG506*0.8</f>
        <v/>
      </c>
      <c r="MJ506">
        <f>IFERROR(NX506,"")</f>
        <v/>
      </c>
      <c r="MK506">
        <f>IFERROR(NY506,"")</f>
        <v/>
      </c>
      <c r="ML506">
        <f>IFERROR(NZ506,"")</f>
        <v/>
      </c>
      <c r="MM506">
        <f>IFERROR(OA506,"")</f>
        <v/>
      </c>
      <c r="MN506">
        <f>IFERROR(OB506,"")</f>
        <v/>
      </c>
      <c r="MO506">
        <f>IFERROR(OC506,"")</f>
        <v/>
      </c>
      <c r="MP506" s="1">
        <f>COUNTIFS(#REF!,LT506,#REF!,1,#REF!,"&gt;="&amp;MC506,#REF!,"&lt;="&amp;MB506,#REF!,"&lt;="&amp;ME506,#REF!,"&gt;="&amp;MF506,#REF!,"="&amp;KV506,#REF!,"="&amp;KX506)</f>
        <v/>
      </c>
      <c r="MQ506" s="1">
        <f>COUNTIFS(#REF!,LT506,#REF!,0,#REF!,"&gt;="&amp;MC506,#REF!,"&lt;="&amp;MB506,#REF!,"&lt;="&amp;ME506,#REF!,"&gt;="&amp;MF506,#REF!,"="&amp;KV506,#REF!,"="&amp;KX506)</f>
        <v/>
      </c>
      <c r="MR506" s="1">
        <f>COUNTIFS(#REF!,LT506,#REF!,1,#REF!,"&gt;="&amp;MC506,#REF!,"&lt;="&amp;MB506,#REF!,"&lt;="&amp;ME506,#REF!,"&gt;="&amp;MF506,#REF!,"="&amp;KW506,#REF!,"="&amp;KY506)</f>
        <v/>
      </c>
      <c r="MS506" s="1">
        <f>COUNTIFS(#REF!,LT506,#REF!,0,#REF!,"&gt;="&amp;MC506,#REF!,"&lt;="&amp;MB506,#REF!,"&lt;="&amp;ME506,#REF!,"&gt;="&amp;MF506,#REF!,"="&amp;KW506,#REF!,"="&amp;KY506)</f>
        <v/>
      </c>
      <c r="MT506" s="1">
        <f>COUNTIFS(#REF!,LT506,#REF!,1,#REF!,"&gt;="&amp;MI506,#REF!,"&lt;="&amp;MH506,#REF!,"&lt;="&amp;ME506,#REF!,"&gt;="&amp;MF506)</f>
        <v/>
      </c>
      <c r="MU506" s="1">
        <f>COUNTIFS(#REF!,LT506,#REF!,0,#REF!,"&gt;="&amp;MI506,#REF!,"&lt;="&amp;MH506,#REF!,"&lt;="&amp;ME506,#REF!,"&gt;="&amp;MF506)</f>
        <v/>
      </c>
      <c r="MV506" s="1">
        <f>COUNTIFS(#REF!,LT506,#REF!,1,#REF!,"&gt;="&amp;MI506,#REF!,"&lt;="&amp;MH506,#REF!,"="&amp;KZ506,#REF!,"="&amp;LA506,#REF!,"&lt;="&amp;ME506,#REF!,"&gt;="&amp;MF506)</f>
        <v/>
      </c>
      <c r="MW506" s="1">
        <f>COUNTIFS(#REF!,LT506,#REF!,0,#REF!,"&gt;="&amp;MI506,#REF!,"&lt;="&amp;MH506,#REF!,"="&amp;KZ506,#REF!,"="&amp;LA506,#REF!,"&lt;="&amp;ME506,#REF!,"&gt;="&amp;MF506)</f>
        <v/>
      </c>
      <c r="MX506" s="1">
        <f>COUNTIFS(#REF!,LT506,#REF!,1,#REF!,"&gt;="&amp;MC506,#REF!,"&lt;="&amp;MB506,#REF!,"&lt;="&amp;ME506,#REF!,"&gt;="&amp;MF506)</f>
        <v/>
      </c>
      <c r="MY506" s="1">
        <f>COUNTIFS(#REF!,LT506,#REF!,0,#REF!,"&gt;="&amp;MC506,#REF!,"&lt;="&amp;MB506,#REF!,"&lt;="&amp;ME506,#REF!,"&gt;="&amp;MF506)</f>
        <v/>
      </c>
      <c r="MZ506" s="1">
        <f>COUNTIFS(#REF!,LT506,#REF!,1,#REF!,"&lt;="&amp;ME506,#REF!,"&gt;="&amp;MF506,#REF!,"="&amp;KV506,#REF!,"="&amp;KX506)</f>
        <v/>
      </c>
      <c r="NA506" s="1">
        <f>COUNTIFS(#REF!,LT506,#REF!,0,#REF!,"&lt;="&amp;ME506,#REF!,"&gt;="&amp;MF506,#REF!,"="&amp;KV506,#REF!,"="&amp;KX506)</f>
        <v/>
      </c>
      <c r="NB506" s="1">
        <f>COUNTIFS(#REF!,LT506,#REF!,1,#REF!,"&lt;="&amp;ME506,#REF!,"&gt;="&amp;MF506,#REF!,"="&amp;KW506,#REF!,"="&amp;KY506)</f>
        <v/>
      </c>
      <c r="NC506" s="1">
        <f>COUNTIFS(#REF!,LT506,#REF!,0,#REF!,"&lt;="&amp;ME506,#REF!,"&gt;="&amp;MF506,#REF!,"="&amp;KW506,#REF!,"="&amp;KY506)</f>
        <v/>
      </c>
      <c r="ND506" s="1">
        <f>MP506+MR506+MT506+MV506+MX506+MZ506+NB506</f>
        <v/>
      </c>
      <c r="NE506" s="1">
        <f>MQ506+MS506+MU506+MW506+MY506+NA506+NC506</f>
        <v/>
      </c>
      <c r="NF506" s="1">
        <f>ND506+NE506</f>
        <v/>
      </c>
      <c r="NG506" s="33">
        <f>ND506/(ND506+NE506)</f>
        <v/>
      </c>
      <c r="NH506" s="3">
        <f>1/NG506</f>
        <v/>
      </c>
      <c r="NI506" s="1">
        <f>LI506</f>
        <v/>
      </c>
      <c r="NJ506" s="79">
        <f>((1-NG506)*(1/(NI506-1))*0.98-(NG506*1))</f>
        <v/>
      </c>
      <c r="NK506" s="34">
        <f>IF(LR506&lt;0.9,0,IF(AND(LR506&gt;1.1),0,1))</f>
        <v/>
      </c>
      <c r="NL506" s="34">
        <f>IF(LS506&lt;0.9,0,IF(AND(LS506&gt;1.1),0,1))</f>
        <v/>
      </c>
      <c r="NM506" s="32">
        <f>IF(NF506&gt;99,1,0)</f>
        <v/>
      </c>
      <c r="NN506" s="32">
        <f>IF(NJ506&gt;0.0799,1,0)</f>
        <v/>
      </c>
      <c r="NO506" s="32">
        <f>IF(NJ506&gt;NQ506,1,0)</f>
        <v/>
      </c>
      <c r="NP506" s="32">
        <f>NM506+NN506+NO506+NK506+NL506</f>
        <v/>
      </c>
      <c r="NQ506" s="79">
        <f>(((100*NG506)*(NI506-1)*0.98)-((1-NG506)*100))/100</f>
        <v/>
      </c>
      <c r="NR506" s="34">
        <f>IF(LR506&lt;0.9,0,IF(AND(LR506&gt;1.1),0,1))</f>
        <v/>
      </c>
      <c r="NS506" s="34">
        <f>IF(LS506&lt;0.9,0,IF(AND(LS506&gt;1.1),0,1))</f>
        <v/>
      </c>
      <c r="NT506" s="32">
        <f>IF(NF506&gt;99,1,0)</f>
        <v/>
      </c>
      <c r="NU506" s="32">
        <f>IF(NQ506&gt;0.0799,1,0)</f>
        <v/>
      </c>
      <c r="NV506" s="32">
        <f>IF(NQ506&gt;NJ506,1,0)</f>
        <v/>
      </c>
      <c r="NW506" s="32">
        <f>NT506+NU506+NV506+NR506+NS506</f>
        <v/>
      </c>
      <c r="NX506">
        <f>IF(NP506=5,"LayAway0-1",IF(AND(NW506=5),"BackAway0-1",""))</f>
        <v/>
      </c>
      <c r="NY506">
        <f>IF(NP506=5,KO506,IF(AND(NW506=5),KO506,""))</f>
        <v/>
      </c>
      <c r="NZ506">
        <f>IF(NP506=5,"Match Odds",IF(AND(NW506=5),"Match Odds",""))</f>
        <v/>
      </c>
      <c r="OA506">
        <f>IF(NP506=5,KP506,IF(AND(NW506=5),KP506,""))</f>
        <v/>
      </c>
      <c r="OB506">
        <f>IF(NP506=5,"MATCH_ODDS",IF(AND(NW506=5),"MATCH_ODDS",""))</f>
        <v/>
      </c>
      <c r="OC506">
        <f>IF(NP506=5,"LAY",IF(AND(NW506=5),"BACK",""))</f>
        <v/>
      </c>
    </row>
    <row r="507" ht="16.5" customHeight="1" thickBot="1" thickTop="1">
      <c r="A507" s="2" t="n"/>
      <c r="KN507" s="1">
        <f>IF(INDEX(#REF!,MATCH('HT 0-1'!D507,#REF!,0))=INDEX(#REF!,MATCH('HT 0-1'!D507,#REF!,0)),INDEX(#REF!,MATCH('HT 0-1'!D507,#REF!,0)),"ERROR")</f>
        <v/>
      </c>
      <c r="KO507" s="1">
        <f>IF(INDEX(#REF!,MATCH('HT 0-1'!E507,#REF!,0))=INDEX(#REF!,MATCH('HT 0-1'!E507,#REF!,0)),INDEX(#REF!,MATCH('HT 0-1'!E507,#REF!,0)),"ERROR")</f>
        <v/>
      </c>
      <c r="KP507" s="1">
        <f>KN507&amp;" v "&amp;KO507</f>
        <v/>
      </c>
      <c r="KQ507">
        <f>B507&amp;"_"&amp;C507</f>
        <v/>
      </c>
      <c r="KR507" s="1">
        <f>IF((HW507/KK507)&lt;0.335,"G",IF((HW507/KK507)&gt;0.67,"R","A"))</f>
        <v/>
      </c>
      <c r="KS507" s="1">
        <f>IF((HX507/KK507)&lt;0.335,"G",IF((HX507/KK507)&gt;0.67,"R","A"))</f>
        <v/>
      </c>
      <c r="KT507" s="1">
        <f>IF((IH507/KK507)&lt;0.335,"G",IF((IH507/KK507)&gt;0.67,"R","A"))</f>
        <v/>
      </c>
      <c r="KU507" s="1">
        <f>IF((II507/KK507)&lt;0.335,"G",IF((II507/KK507)&gt;0.67,"R","A"))</f>
        <v/>
      </c>
      <c r="KV507" s="1">
        <f>IF((HZ507/KK507)&lt;0.335,"G",IF((HZ507/KK507)&gt;0.67,"R","A"))</f>
        <v/>
      </c>
      <c r="KW507" s="1">
        <f>IF((HY507/KK507)&lt;0.335,"G",IF((HY507/KK507)&gt;0.67,"R","A"))</f>
        <v/>
      </c>
      <c r="KX507" s="1">
        <f>IF((IK507/KK507)&lt;0.335,"G",IF((IK507/KK507)&gt;0.67,"R","A"))</f>
        <v/>
      </c>
      <c r="KY507" s="1">
        <f>IF((IJ507/KK507)&lt;0.335,"G",IF((IJ507/KK507)&gt;0.67,"R","A"))</f>
        <v/>
      </c>
      <c r="KZ507" s="1">
        <f>IF((HQ507/KK507)&lt;0.335,"G",IF((HQ507/KK507)&gt;0.67,"R","A"))</f>
        <v/>
      </c>
      <c r="LA507" s="1">
        <f>IF((IB507/KK507)&lt;0.335,"G",IF((IB507/KK507)&gt;0.67,"R","A"))</f>
        <v/>
      </c>
      <c r="LB507">
        <f>IF(LQ507="0-1",INDEX(Scrape!#REF!,MATCH('HT 0-1'!KP507,Scrape!$B:$B,0)),"")</f>
        <v/>
      </c>
      <c r="LC507">
        <f>IF(LQ507="0-1",INDEX(Scrape!$A:$A,MATCH('HT 0-1'!KP507,Scrape!$B:$B,0)),"")</f>
        <v/>
      </c>
      <c r="LD507">
        <f>IF(LQ507="0-1",INDEX(Scrape!$B:$B,MATCH('HT 0-1'!KP507,Scrape!$B:$B,0)),"")</f>
        <v/>
      </c>
      <c r="LE507">
        <f>IF(LQ507="0-1",INDEX(Scrape!$C:$C,MATCH('HT 0-1'!KP507,Scrape!$B:$B,0)),"")</f>
        <v/>
      </c>
      <c r="LF507">
        <f>IF(LQ507="0-1",INDEX(Scrape!$D:$D,MATCH('HT 0-1'!KP507,Scrape!$B:$B,0)),"")</f>
        <v/>
      </c>
      <c r="LG507">
        <f>IF(LQ507="0-1",INDEX(Scrape!$E:$E,MATCH('HT 0-1'!KP507,Scrape!$B:$B,0)),"")</f>
        <v/>
      </c>
      <c r="LH507">
        <f>IF(LQ507="0-1",INDEX(Scrape!$F:$F,MATCH('HT 0-1'!KP507,Scrape!$B:$B,0)),"")</f>
        <v/>
      </c>
      <c r="LI507">
        <f>IF(LQ507="0-1",INDEX(Scrape!$G:$G,MATCH('HT 0-1'!KP507,Scrape!$B:$B,0)),"")</f>
        <v/>
      </c>
      <c r="LJ507">
        <f>IF(LQ507="0-1",INDEX(Scrape!$H:$H,MATCH('HT 0-1'!KP507,Scrape!$B:$B,0)),"")</f>
        <v/>
      </c>
      <c r="LK507">
        <f>IF(LQ507="0-1",INDEX(Scrape!$I:$I,MATCH('HT 0-1'!KP507,Scrape!$B:$B,0)),"")</f>
        <v/>
      </c>
      <c r="LL507">
        <f>IF(LQ507="0-1",INDEX(Scrape!$J:$J,MATCH('HT 0-1'!KP507,Scrape!$B:$B,0)),"")</f>
        <v/>
      </c>
      <c r="LM507">
        <f>IF(LQ507="0-1",INDEX(Scrape!$K:$K,MATCH('HT 0-1'!KP507,Scrape!$B:$B,0)),"")</f>
        <v/>
      </c>
      <c r="LN507">
        <f>IF(LQ507="0-1",INDEX(Scrape!$L:$L,MATCH('HT 0-1'!KP507,Scrape!$B:$B,0)),"")</f>
        <v/>
      </c>
      <c r="LO507">
        <f>IF(LQ507="0-1",INDEX(Scrape!$M:$M,MATCH('HT 0-1'!KP507,Scrape!$B:$B,0)),"")</f>
        <v/>
      </c>
      <c r="LP507">
        <f>IF(LQ507="0-1",INDEX(Scrape!$N:$N,MATCH('HT 0-1'!KP507,Scrape!$B:$B,0)),"")</f>
        <v/>
      </c>
      <c r="LQ507">
        <f>INDEX(Scrape!$O:$O,MATCH('HT 0-1'!KP507,Scrape!$B:$B,0))</f>
        <v/>
      </c>
      <c r="LR507">
        <f>(1/LJ507)+(1/LI507)+(1/LH507)</f>
        <v/>
      </c>
      <c r="LS507">
        <f>(1/LG507)+(1/LF507)+(1/LE507)</f>
        <v/>
      </c>
      <c r="LT507" s="8">
        <f>IF(INDEX(#REF!,MATCH(KQ507,#REF!,0))=INDEX(#REF!,MATCH(KQ507,#REF!,0)),INDEX(#REF!,MATCH(KQ507,#REF!,0)),"ERROR")</f>
        <v/>
      </c>
      <c r="LU507" s="4">
        <f>IF(KR507="G",2,IF(KR507="R",0.5,IF(KR507="A",1)))</f>
        <v/>
      </c>
      <c r="LV507" s="4">
        <f>IF(KS507="G",0.5,IF(KS507="R",2,IF(KS507="A",1)))</f>
        <v/>
      </c>
      <c r="LW507" s="4">
        <f>IF(KT507="G",2,IF(KT507="R",0.5,IF(KT507="A",1)))</f>
        <v/>
      </c>
      <c r="LX507" s="4">
        <f>IF(KU507="G",0.5,IF(KU507="R",2,IF(KU507="A",1)))</f>
        <v/>
      </c>
      <c r="LY507" s="7">
        <f>(LK507*(LU507+LX507)+(LL507*(LU507+LX507)))</f>
        <v/>
      </c>
      <c r="LZ507" s="7">
        <f>(LN507*(LV507+LW507)+(LO507*(LV507+LW507)))</f>
        <v/>
      </c>
      <c r="MA507" s="11">
        <f>LY507-LZ507</f>
        <v/>
      </c>
      <c r="MB507" s="5">
        <f>MA507+2</f>
        <v/>
      </c>
      <c r="MC507" s="6">
        <f>MA507-2</f>
        <v/>
      </c>
      <c r="MD507" s="4">
        <f>LE507</f>
        <v/>
      </c>
      <c r="ME507" s="9">
        <f>IF(MD507=0,1000,MD507+0.75)</f>
        <v/>
      </c>
      <c r="MF507" s="10">
        <f>IF(MD507=0,0,MD507-0.75)</f>
        <v/>
      </c>
      <c r="MG507" s="4">
        <f>((LM507*(LU507+LX507))-((LP507*(LV507+LW507))))</f>
        <v/>
      </c>
      <c r="MH507" s="9">
        <f>MG507*1.2</f>
        <v/>
      </c>
      <c r="MI507" s="10">
        <f>MG507*0.8</f>
        <v/>
      </c>
      <c r="MJ507">
        <f>IFERROR(NX507,"")</f>
        <v/>
      </c>
      <c r="MK507">
        <f>IFERROR(NY507,"")</f>
        <v/>
      </c>
      <c r="ML507">
        <f>IFERROR(NZ507,"")</f>
        <v/>
      </c>
      <c r="MM507">
        <f>IFERROR(OA507,"")</f>
        <v/>
      </c>
      <c r="MN507">
        <f>IFERROR(OB507,"")</f>
        <v/>
      </c>
      <c r="MO507">
        <f>IFERROR(OC507,"")</f>
        <v/>
      </c>
      <c r="MP507" s="1">
        <f>COUNTIFS(#REF!,LT507,#REF!,1,#REF!,"&gt;="&amp;MC507,#REF!,"&lt;="&amp;MB507,#REF!,"&lt;="&amp;ME507,#REF!,"&gt;="&amp;MF507,#REF!,"="&amp;KV507,#REF!,"="&amp;KX507)</f>
        <v/>
      </c>
      <c r="MQ507" s="1">
        <f>COUNTIFS(#REF!,LT507,#REF!,0,#REF!,"&gt;="&amp;MC507,#REF!,"&lt;="&amp;MB507,#REF!,"&lt;="&amp;ME507,#REF!,"&gt;="&amp;MF507,#REF!,"="&amp;KV507,#REF!,"="&amp;KX507)</f>
        <v/>
      </c>
      <c r="MR507" s="1">
        <f>COUNTIFS(#REF!,LT507,#REF!,1,#REF!,"&gt;="&amp;MC507,#REF!,"&lt;="&amp;MB507,#REF!,"&lt;="&amp;ME507,#REF!,"&gt;="&amp;MF507,#REF!,"="&amp;KW507,#REF!,"="&amp;KY507)</f>
        <v/>
      </c>
      <c r="MS507" s="1">
        <f>COUNTIFS(#REF!,LT507,#REF!,0,#REF!,"&gt;="&amp;MC507,#REF!,"&lt;="&amp;MB507,#REF!,"&lt;="&amp;ME507,#REF!,"&gt;="&amp;MF507,#REF!,"="&amp;KW507,#REF!,"="&amp;KY507)</f>
        <v/>
      </c>
      <c r="MT507" s="1">
        <f>COUNTIFS(#REF!,LT507,#REF!,1,#REF!,"&gt;="&amp;MI507,#REF!,"&lt;="&amp;MH507,#REF!,"&lt;="&amp;ME507,#REF!,"&gt;="&amp;MF507)</f>
        <v/>
      </c>
      <c r="MU507" s="1">
        <f>COUNTIFS(#REF!,LT507,#REF!,0,#REF!,"&gt;="&amp;MI507,#REF!,"&lt;="&amp;MH507,#REF!,"&lt;="&amp;ME507,#REF!,"&gt;="&amp;MF507)</f>
        <v/>
      </c>
      <c r="MV507" s="1">
        <f>COUNTIFS(#REF!,LT507,#REF!,1,#REF!,"&gt;="&amp;MI507,#REF!,"&lt;="&amp;MH507,#REF!,"="&amp;KZ507,#REF!,"="&amp;LA507,#REF!,"&lt;="&amp;ME507,#REF!,"&gt;="&amp;MF507)</f>
        <v/>
      </c>
      <c r="MW507" s="1">
        <f>COUNTIFS(#REF!,LT507,#REF!,0,#REF!,"&gt;="&amp;MI507,#REF!,"&lt;="&amp;MH507,#REF!,"="&amp;KZ507,#REF!,"="&amp;LA507,#REF!,"&lt;="&amp;ME507,#REF!,"&gt;="&amp;MF507)</f>
        <v/>
      </c>
      <c r="MX507" s="1">
        <f>COUNTIFS(#REF!,LT507,#REF!,1,#REF!,"&gt;="&amp;MC507,#REF!,"&lt;="&amp;MB507,#REF!,"&lt;="&amp;ME507,#REF!,"&gt;="&amp;MF507)</f>
        <v/>
      </c>
      <c r="MY507" s="1">
        <f>COUNTIFS(#REF!,LT507,#REF!,0,#REF!,"&gt;="&amp;MC507,#REF!,"&lt;="&amp;MB507,#REF!,"&lt;="&amp;ME507,#REF!,"&gt;="&amp;MF507)</f>
        <v/>
      </c>
      <c r="MZ507" s="1">
        <f>COUNTIFS(#REF!,LT507,#REF!,1,#REF!,"&lt;="&amp;ME507,#REF!,"&gt;="&amp;MF507,#REF!,"="&amp;KV507,#REF!,"="&amp;KX507)</f>
        <v/>
      </c>
      <c r="NA507" s="1">
        <f>COUNTIFS(#REF!,LT507,#REF!,0,#REF!,"&lt;="&amp;ME507,#REF!,"&gt;="&amp;MF507,#REF!,"="&amp;KV507,#REF!,"="&amp;KX507)</f>
        <v/>
      </c>
      <c r="NB507" s="1">
        <f>COUNTIFS(#REF!,LT507,#REF!,1,#REF!,"&lt;="&amp;ME507,#REF!,"&gt;="&amp;MF507,#REF!,"="&amp;KW507,#REF!,"="&amp;KY507)</f>
        <v/>
      </c>
      <c r="NC507" s="1">
        <f>COUNTIFS(#REF!,LT507,#REF!,0,#REF!,"&lt;="&amp;ME507,#REF!,"&gt;="&amp;MF507,#REF!,"="&amp;KW507,#REF!,"="&amp;KY507)</f>
        <v/>
      </c>
      <c r="ND507" s="1">
        <f>MP507+MR507+MT507+MV507+MX507+MZ507+NB507</f>
        <v/>
      </c>
      <c r="NE507" s="1">
        <f>MQ507+MS507+MU507+MW507+MY507+NA507+NC507</f>
        <v/>
      </c>
      <c r="NF507" s="1">
        <f>ND507+NE507</f>
        <v/>
      </c>
      <c r="NG507" s="33">
        <f>ND507/(ND507+NE507)</f>
        <v/>
      </c>
      <c r="NH507" s="3">
        <f>1/NG507</f>
        <v/>
      </c>
      <c r="NI507" s="1">
        <f>LI507</f>
        <v/>
      </c>
      <c r="NJ507" s="79">
        <f>((1-NG507)*(1/(NI507-1))*0.98-(NG507*1))</f>
        <v/>
      </c>
      <c r="NK507" s="34">
        <f>IF(LR507&lt;0.9,0,IF(AND(LR507&gt;1.1),0,1))</f>
        <v/>
      </c>
      <c r="NL507" s="34">
        <f>IF(LS507&lt;0.9,0,IF(AND(LS507&gt;1.1),0,1))</f>
        <v/>
      </c>
      <c r="NM507" s="32">
        <f>IF(NF507&gt;99,1,0)</f>
        <v/>
      </c>
      <c r="NN507" s="32">
        <f>IF(NJ507&gt;0.0799,1,0)</f>
        <v/>
      </c>
      <c r="NO507" s="32">
        <f>IF(NJ507&gt;NQ507,1,0)</f>
        <v/>
      </c>
      <c r="NP507" s="32">
        <f>NM507+NN507+NO507+NK507+NL507</f>
        <v/>
      </c>
      <c r="NQ507" s="79">
        <f>(((100*NG507)*(NI507-1)*0.98)-((1-NG507)*100))/100</f>
        <v/>
      </c>
      <c r="NR507" s="34">
        <f>IF(LR507&lt;0.9,0,IF(AND(LR507&gt;1.1),0,1))</f>
        <v/>
      </c>
      <c r="NS507" s="34">
        <f>IF(LS507&lt;0.9,0,IF(AND(LS507&gt;1.1),0,1))</f>
        <v/>
      </c>
      <c r="NT507" s="32">
        <f>IF(NF507&gt;99,1,0)</f>
        <v/>
      </c>
      <c r="NU507" s="32">
        <f>IF(NQ507&gt;0.0799,1,0)</f>
        <v/>
      </c>
      <c r="NV507" s="32">
        <f>IF(NQ507&gt;NJ507,1,0)</f>
        <v/>
      </c>
      <c r="NW507" s="32">
        <f>NT507+NU507+NV507+NR507+NS507</f>
        <v/>
      </c>
      <c r="NX507">
        <f>IF(NP507=5,"LayAway0-1",IF(AND(NW507=5),"BackAway0-1",""))</f>
        <v/>
      </c>
      <c r="NY507">
        <f>IF(NP507=5,KO507,IF(AND(NW507=5),KO507,""))</f>
        <v/>
      </c>
      <c r="NZ507">
        <f>IF(NP507=5,"Match Odds",IF(AND(NW507=5),"Match Odds",""))</f>
        <v/>
      </c>
      <c r="OA507">
        <f>IF(NP507=5,KP507,IF(AND(NW507=5),KP507,""))</f>
        <v/>
      </c>
      <c r="OB507">
        <f>IF(NP507=5,"MATCH_ODDS",IF(AND(NW507=5),"MATCH_ODDS",""))</f>
        <v/>
      </c>
      <c r="OC507">
        <f>IF(NP507=5,"LAY",IF(AND(NW507=5),"BACK",""))</f>
        <v/>
      </c>
    </row>
    <row r="508" ht="16.5" customHeight="1" thickBot="1" thickTop="1">
      <c r="A508" s="2" t="n"/>
      <c r="KN508" s="1">
        <f>IF(INDEX(#REF!,MATCH('HT 0-1'!D508,#REF!,0))=INDEX(#REF!,MATCH('HT 0-1'!D508,#REF!,0)),INDEX(#REF!,MATCH('HT 0-1'!D508,#REF!,0)),"ERROR")</f>
        <v/>
      </c>
      <c r="KO508" s="1">
        <f>IF(INDEX(#REF!,MATCH('HT 0-1'!E508,#REF!,0))=INDEX(#REF!,MATCH('HT 0-1'!E508,#REF!,0)),INDEX(#REF!,MATCH('HT 0-1'!E508,#REF!,0)),"ERROR")</f>
        <v/>
      </c>
      <c r="KP508" s="1">
        <f>KN508&amp;" v "&amp;KO508</f>
        <v/>
      </c>
      <c r="KQ508">
        <f>B508&amp;"_"&amp;C508</f>
        <v/>
      </c>
      <c r="KR508" s="1">
        <f>IF((HW508/KK508)&lt;0.335,"G",IF((HW508/KK508)&gt;0.67,"R","A"))</f>
        <v/>
      </c>
      <c r="KS508" s="1">
        <f>IF((HX508/KK508)&lt;0.335,"G",IF((HX508/KK508)&gt;0.67,"R","A"))</f>
        <v/>
      </c>
      <c r="KT508" s="1">
        <f>IF((IH508/KK508)&lt;0.335,"G",IF((IH508/KK508)&gt;0.67,"R","A"))</f>
        <v/>
      </c>
      <c r="KU508" s="1">
        <f>IF((II508/KK508)&lt;0.335,"G",IF((II508/KK508)&gt;0.67,"R","A"))</f>
        <v/>
      </c>
      <c r="KV508" s="1">
        <f>IF((HZ508/KK508)&lt;0.335,"G",IF((HZ508/KK508)&gt;0.67,"R","A"))</f>
        <v/>
      </c>
      <c r="KW508" s="1">
        <f>IF((HY508/KK508)&lt;0.335,"G",IF((HY508/KK508)&gt;0.67,"R","A"))</f>
        <v/>
      </c>
      <c r="KX508" s="1">
        <f>IF((IK508/KK508)&lt;0.335,"G",IF((IK508/KK508)&gt;0.67,"R","A"))</f>
        <v/>
      </c>
      <c r="KY508" s="1">
        <f>IF((IJ508/KK508)&lt;0.335,"G",IF((IJ508/KK508)&gt;0.67,"R","A"))</f>
        <v/>
      </c>
      <c r="KZ508" s="1">
        <f>IF((HQ508/KK508)&lt;0.335,"G",IF((HQ508/KK508)&gt;0.67,"R","A"))</f>
        <v/>
      </c>
      <c r="LA508" s="1">
        <f>IF((IB508/KK508)&lt;0.335,"G",IF((IB508/KK508)&gt;0.67,"R","A"))</f>
        <v/>
      </c>
      <c r="LB508">
        <f>IF(LQ508="0-1",INDEX(Scrape!#REF!,MATCH('HT 0-1'!KP508,Scrape!$B:$B,0)),"")</f>
        <v/>
      </c>
      <c r="LC508">
        <f>IF(LQ508="0-1",INDEX(Scrape!$A:$A,MATCH('HT 0-1'!KP508,Scrape!$B:$B,0)),"")</f>
        <v/>
      </c>
      <c r="LD508">
        <f>IF(LQ508="0-1",INDEX(Scrape!$B:$B,MATCH('HT 0-1'!KP508,Scrape!$B:$B,0)),"")</f>
        <v/>
      </c>
      <c r="LE508">
        <f>IF(LQ508="0-1",INDEX(Scrape!$C:$C,MATCH('HT 0-1'!KP508,Scrape!$B:$B,0)),"")</f>
        <v/>
      </c>
      <c r="LF508">
        <f>IF(LQ508="0-1",INDEX(Scrape!$D:$D,MATCH('HT 0-1'!KP508,Scrape!$B:$B,0)),"")</f>
        <v/>
      </c>
      <c r="LG508">
        <f>IF(LQ508="0-1",INDEX(Scrape!$E:$E,MATCH('HT 0-1'!KP508,Scrape!$B:$B,0)),"")</f>
        <v/>
      </c>
      <c r="LH508">
        <f>IF(LQ508="0-1",INDEX(Scrape!$F:$F,MATCH('HT 0-1'!KP508,Scrape!$B:$B,0)),"")</f>
        <v/>
      </c>
      <c r="LI508">
        <f>IF(LQ508="0-1",INDEX(Scrape!$G:$G,MATCH('HT 0-1'!KP508,Scrape!$B:$B,0)),"")</f>
        <v/>
      </c>
      <c r="LJ508">
        <f>IF(LQ508="0-1",INDEX(Scrape!$H:$H,MATCH('HT 0-1'!KP508,Scrape!$B:$B,0)),"")</f>
        <v/>
      </c>
      <c r="LK508">
        <f>IF(LQ508="0-1",INDEX(Scrape!$I:$I,MATCH('HT 0-1'!KP508,Scrape!$B:$B,0)),"")</f>
        <v/>
      </c>
      <c r="LL508">
        <f>IF(LQ508="0-1",INDEX(Scrape!$J:$J,MATCH('HT 0-1'!KP508,Scrape!$B:$B,0)),"")</f>
        <v/>
      </c>
      <c r="LM508">
        <f>IF(LQ508="0-1",INDEX(Scrape!$K:$K,MATCH('HT 0-1'!KP508,Scrape!$B:$B,0)),"")</f>
        <v/>
      </c>
      <c r="LN508">
        <f>IF(LQ508="0-1",INDEX(Scrape!$L:$L,MATCH('HT 0-1'!KP508,Scrape!$B:$B,0)),"")</f>
        <v/>
      </c>
      <c r="LO508">
        <f>IF(LQ508="0-1",INDEX(Scrape!$M:$M,MATCH('HT 0-1'!KP508,Scrape!$B:$B,0)),"")</f>
        <v/>
      </c>
      <c r="LP508">
        <f>IF(LQ508="0-1",INDEX(Scrape!$N:$N,MATCH('HT 0-1'!KP508,Scrape!$B:$B,0)),"")</f>
        <v/>
      </c>
      <c r="LQ508">
        <f>INDEX(Scrape!$O:$O,MATCH('HT 0-1'!KP508,Scrape!$B:$B,0))</f>
        <v/>
      </c>
      <c r="LR508">
        <f>(1/LJ508)+(1/LI508)+(1/LH508)</f>
        <v/>
      </c>
      <c r="LS508">
        <f>(1/LG508)+(1/LF508)+(1/LE508)</f>
        <v/>
      </c>
      <c r="LT508" s="8">
        <f>IF(INDEX(#REF!,MATCH(KQ508,#REF!,0))=INDEX(#REF!,MATCH(KQ508,#REF!,0)),INDEX(#REF!,MATCH(KQ508,#REF!,0)),"ERROR")</f>
        <v/>
      </c>
      <c r="LU508" s="4">
        <f>IF(KR508="G",2,IF(KR508="R",0.5,IF(KR508="A",1)))</f>
        <v/>
      </c>
      <c r="LV508" s="4">
        <f>IF(KS508="G",0.5,IF(KS508="R",2,IF(KS508="A",1)))</f>
        <v/>
      </c>
      <c r="LW508" s="4">
        <f>IF(KT508="G",2,IF(KT508="R",0.5,IF(KT508="A",1)))</f>
        <v/>
      </c>
      <c r="LX508" s="4">
        <f>IF(KU508="G",0.5,IF(KU508="R",2,IF(KU508="A",1)))</f>
        <v/>
      </c>
      <c r="LY508" s="7">
        <f>(LK508*(LU508+LX508)+(LL508*(LU508+LX508)))</f>
        <v/>
      </c>
      <c r="LZ508" s="7">
        <f>(LN508*(LV508+LW508)+(LO508*(LV508+LW508)))</f>
        <v/>
      </c>
      <c r="MA508" s="11">
        <f>LY508-LZ508</f>
        <v/>
      </c>
      <c r="MB508" s="5">
        <f>MA508+2</f>
        <v/>
      </c>
      <c r="MC508" s="6">
        <f>MA508-2</f>
        <v/>
      </c>
      <c r="MD508" s="4">
        <f>LE508</f>
        <v/>
      </c>
      <c r="ME508" s="9">
        <f>IF(MD508=0,1000,MD508+0.75)</f>
        <v/>
      </c>
      <c r="MF508" s="10">
        <f>IF(MD508=0,0,MD508-0.75)</f>
        <v/>
      </c>
      <c r="MG508" s="4">
        <f>((LM508*(LU508+LX508))-((LP508*(LV508+LW508))))</f>
        <v/>
      </c>
      <c r="MH508" s="9">
        <f>MG508*1.2</f>
        <v/>
      </c>
      <c r="MI508" s="10">
        <f>MG508*0.8</f>
        <v/>
      </c>
      <c r="MJ508">
        <f>IFERROR(NX508,"")</f>
        <v/>
      </c>
      <c r="MK508">
        <f>IFERROR(NY508,"")</f>
        <v/>
      </c>
      <c r="ML508">
        <f>IFERROR(NZ508,"")</f>
        <v/>
      </c>
      <c r="MM508">
        <f>IFERROR(OA508,"")</f>
        <v/>
      </c>
      <c r="MN508">
        <f>IFERROR(OB508,"")</f>
        <v/>
      </c>
      <c r="MO508">
        <f>IFERROR(OC508,"")</f>
        <v/>
      </c>
      <c r="MP508" s="1">
        <f>COUNTIFS(#REF!,LT508,#REF!,1,#REF!,"&gt;="&amp;MC508,#REF!,"&lt;="&amp;MB508,#REF!,"&lt;="&amp;ME508,#REF!,"&gt;="&amp;MF508,#REF!,"="&amp;KV508,#REF!,"="&amp;KX508)</f>
        <v/>
      </c>
      <c r="MQ508" s="1">
        <f>COUNTIFS(#REF!,LT508,#REF!,0,#REF!,"&gt;="&amp;MC508,#REF!,"&lt;="&amp;MB508,#REF!,"&lt;="&amp;ME508,#REF!,"&gt;="&amp;MF508,#REF!,"="&amp;KV508,#REF!,"="&amp;KX508)</f>
        <v/>
      </c>
      <c r="MR508" s="1">
        <f>COUNTIFS(#REF!,LT508,#REF!,1,#REF!,"&gt;="&amp;MC508,#REF!,"&lt;="&amp;MB508,#REF!,"&lt;="&amp;ME508,#REF!,"&gt;="&amp;MF508,#REF!,"="&amp;KW508,#REF!,"="&amp;KY508)</f>
        <v/>
      </c>
      <c r="MS508" s="1">
        <f>COUNTIFS(#REF!,LT508,#REF!,0,#REF!,"&gt;="&amp;MC508,#REF!,"&lt;="&amp;MB508,#REF!,"&lt;="&amp;ME508,#REF!,"&gt;="&amp;MF508,#REF!,"="&amp;KW508,#REF!,"="&amp;KY508)</f>
        <v/>
      </c>
      <c r="MT508" s="1">
        <f>COUNTIFS(#REF!,LT508,#REF!,1,#REF!,"&gt;="&amp;MI508,#REF!,"&lt;="&amp;MH508,#REF!,"&lt;="&amp;ME508,#REF!,"&gt;="&amp;MF508)</f>
        <v/>
      </c>
      <c r="MU508" s="1">
        <f>COUNTIFS(#REF!,LT508,#REF!,0,#REF!,"&gt;="&amp;MI508,#REF!,"&lt;="&amp;MH508,#REF!,"&lt;="&amp;ME508,#REF!,"&gt;="&amp;MF508)</f>
        <v/>
      </c>
      <c r="MV508" s="1">
        <f>COUNTIFS(#REF!,LT508,#REF!,1,#REF!,"&gt;="&amp;MI508,#REF!,"&lt;="&amp;MH508,#REF!,"="&amp;KZ508,#REF!,"="&amp;LA508,#REF!,"&lt;="&amp;ME508,#REF!,"&gt;="&amp;MF508)</f>
        <v/>
      </c>
      <c r="MW508" s="1">
        <f>COUNTIFS(#REF!,LT508,#REF!,0,#REF!,"&gt;="&amp;MI508,#REF!,"&lt;="&amp;MH508,#REF!,"="&amp;KZ508,#REF!,"="&amp;LA508,#REF!,"&lt;="&amp;ME508,#REF!,"&gt;="&amp;MF508)</f>
        <v/>
      </c>
      <c r="MX508" s="1">
        <f>COUNTIFS(#REF!,LT508,#REF!,1,#REF!,"&gt;="&amp;MC508,#REF!,"&lt;="&amp;MB508,#REF!,"&lt;="&amp;ME508,#REF!,"&gt;="&amp;MF508)</f>
        <v/>
      </c>
      <c r="MY508" s="1">
        <f>COUNTIFS(#REF!,LT508,#REF!,0,#REF!,"&gt;="&amp;MC508,#REF!,"&lt;="&amp;MB508,#REF!,"&lt;="&amp;ME508,#REF!,"&gt;="&amp;MF508)</f>
        <v/>
      </c>
      <c r="MZ508" s="1">
        <f>COUNTIFS(#REF!,LT508,#REF!,1,#REF!,"&lt;="&amp;ME508,#REF!,"&gt;="&amp;MF508,#REF!,"="&amp;KV508,#REF!,"="&amp;KX508)</f>
        <v/>
      </c>
      <c r="NA508" s="1">
        <f>COUNTIFS(#REF!,LT508,#REF!,0,#REF!,"&lt;="&amp;ME508,#REF!,"&gt;="&amp;MF508,#REF!,"="&amp;KV508,#REF!,"="&amp;KX508)</f>
        <v/>
      </c>
      <c r="NB508" s="1">
        <f>COUNTIFS(#REF!,LT508,#REF!,1,#REF!,"&lt;="&amp;ME508,#REF!,"&gt;="&amp;MF508,#REF!,"="&amp;KW508,#REF!,"="&amp;KY508)</f>
        <v/>
      </c>
      <c r="NC508" s="1">
        <f>COUNTIFS(#REF!,LT508,#REF!,0,#REF!,"&lt;="&amp;ME508,#REF!,"&gt;="&amp;MF508,#REF!,"="&amp;KW508,#REF!,"="&amp;KY508)</f>
        <v/>
      </c>
      <c r="ND508" s="1">
        <f>MP508+MR508+MT508+MV508+MX508+MZ508+NB508</f>
        <v/>
      </c>
      <c r="NE508" s="1">
        <f>MQ508+MS508+MU508+MW508+MY508+NA508+NC508</f>
        <v/>
      </c>
      <c r="NF508" s="1">
        <f>ND508+NE508</f>
        <v/>
      </c>
      <c r="NG508" s="33">
        <f>ND508/(ND508+NE508)</f>
        <v/>
      </c>
      <c r="NH508" s="3">
        <f>1/NG508</f>
        <v/>
      </c>
      <c r="NI508" s="1">
        <f>LI508</f>
        <v/>
      </c>
      <c r="NJ508" s="79">
        <f>((1-NG508)*(1/(NI508-1))*0.98-(NG508*1))</f>
        <v/>
      </c>
      <c r="NK508" s="34">
        <f>IF(LR508&lt;0.9,0,IF(AND(LR508&gt;1.1),0,1))</f>
        <v/>
      </c>
      <c r="NL508" s="34">
        <f>IF(LS508&lt;0.9,0,IF(AND(LS508&gt;1.1),0,1))</f>
        <v/>
      </c>
      <c r="NM508" s="32">
        <f>IF(NF508&gt;99,1,0)</f>
        <v/>
      </c>
      <c r="NN508" s="32">
        <f>IF(NJ508&gt;0.0799,1,0)</f>
        <v/>
      </c>
      <c r="NO508" s="32">
        <f>IF(NJ508&gt;NQ508,1,0)</f>
        <v/>
      </c>
      <c r="NP508" s="32">
        <f>NM508+NN508+NO508+NK508+NL508</f>
        <v/>
      </c>
      <c r="NQ508" s="79">
        <f>(((100*NG508)*(NI508-1)*0.98)-((1-NG508)*100))/100</f>
        <v/>
      </c>
      <c r="NR508" s="34">
        <f>IF(LR508&lt;0.9,0,IF(AND(LR508&gt;1.1),0,1))</f>
        <v/>
      </c>
      <c r="NS508" s="34">
        <f>IF(LS508&lt;0.9,0,IF(AND(LS508&gt;1.1),0,1))</f>
        <v/>
      </c>
      <c r="NT508" s="32">
        <f>IF(NF508&gt;99,1,0)</f>
        <v/>
      </c>
      <c r="NU508" s="32">
        <f>IF(NQ508&gt;0.0799,1,0)</f>
        <v/>
      </c>
      <c r="NV508" s="32">
        <f>IF(NQ508&gt;NJ508,1,0)</f>
        <v/>
      </c>
      <c r="NW508" s="32">
        <f>NT508+NU508+NV508+NR508+NS508</f>
        <v/>
      </c>
      <c r="NX508">
        <f>IF(NP508=5,"LayAway0-1",IF(AND(NW508=5),"BackAway0-1",""))</f>
        <v/>
      </c>
      <c r="NY508">
        <f>IF(NP508=5,KO508,IF(AND(NW508=5),KO508,""))</f>
        <v/>
      </c>
      <c r="NZ508">
        <f>IF(NP508=5,"Match Odds",IF(AND(NW508=5),"Match Odds",""))</f>
        <v/>
      </c>
      <c r="OA508">
        <f>IF(NP508=5,KP508,IF(AND(NW508=5),KP508,""))</f>
        <v/>
      </c>
      <c r="OB508">
        <f>IF(NP508=5,"MATCH_ODDS",IF(AND(NW508=5),"MATCH_ODDS",""))</f>
        <v/>
      </c>
      <c r="OC508">
        <f>IF(NP508=5,"LAY",IF(AND(NW508=5),"BACK",""))</f>
        <v/>
      </c>
    </row>
    <row r="509" ht="16.5" customHeight="1" thickBot="1" thickTop="1">
      <c r="A509" s="2" t="n"/>
      <c r="KN509" s="1">
        <f>IF(INDEX(#REF!,MATCH('HT 0-1'!D509,#REF!,0))=INDEX(#REF!,MATCH('HT 0-1'!D509,#REF!,0)),INDEX(#REF!,MATCH('HT 0-1'!D509,#REF!,0)),"ERROR")</f>
        <v/>
      </c>
      <c r="KO509" s="1">
        <f>IF(INDEX(#REF!,MATCH('HT 0-1'!E509,#REF!,0))=INDEX(#REF!,MATCH('HT 0-1'!E509,#REF!,0)),INDEX(#REF!,MATCH('HT 0-1'!E509,#REF!,0)),"ERROR")</f>
        <v/>
      </c>
      <c r="KP509" s="1">
        <f>KN509&amp;" v "&amp;KO509</f>
        <v/>
      </c>
      <c r="KQ509">
        <f>B509&amp;"_"&amp;C509</f>
        <v/>
      </c>
      <c r="KR509" s="1">
        <f>IF((HW509/KK509)&lt;0.335,"G",IF((HW509/KK509)&gt;0.67,"R","A"))</f>
        <v/>
      </c>
      <c r="KS509" s="1">
        <f>IF((HX509/KK509)&lt;0.335,"G",IF((HX509/KK509)&gt;0.67,"R","A"))</f>
        <v/>
      </c>
      <c r="KT509" s="1">
        <f>IF((IH509/KK509)&lt;0.335,"G",IF((IH509/KK509)&gt;0.67,"R","A"))</f>
        <v/>
      </c>
      <c r="KU509" s="1">
        <f>IF((II509/KK509)&lt;0.335,"G",IF((II509/KK509)&gt;0.67,"R","A"))</f>
        <v/>
      </c>
      <c r="KV509" s="1">
        <f>IF((HZ509/KK509)&lt;0.335,"G",IF((HZ509/KK509)&gt;0.67,"R","A"))</f>
        <v/>
      </c>
      <c r="KW509" s="1">
        <f>IF((HY509/KK509)&lt;0.335,"G",IF((HY509/KK509)&gt;0.67,"R","A"))</f>
        <v/>
      </c>
      <c r="KX509" s="1">
        <f>IF((IK509/KK509)&lt;0.335,"G",IF((IK509/KK509)&gt;0.67,"R","A"))</f>
        <v/>
      </c>
      <c r="KY509" s="1">
        <f>IF((IJ509/KK509)&lt;0.335,"G",IF((IJ509/KK509)&gt;0.67,"R","A"))</f>
        <v/>
      </c>
      <c r="KZ509" s="1">
        <f>IF((HQ509/KK509)&lt;0.335,"G",IF((HQ509/KK509)&gt;0.67,"R","A"))</f>
        <v/>
      </c>
      <c r="LA509" s="1">
        <f>IF((IB509/KK509)&lt;0.335,"G",IF((IB509/KK509)&gt;0.67,"R","A"))</f>
        <v/>
      </c>
      <c r="LB509">
        <f>IF(LQ509="0-1",INDEX(Scrape!#REF!,MATCH('HT 0-1'!KP509,Scrape!$B:$B,0)),"")</f>
        <v/>
      </c>
      <c r="LC509">
        <f>IF(LQ509="0-1",INDEX(Scrape!$A:$A,MATCH('HT 0-1'!KP509,Scrape!$B:$B,0)),"")</f>
        <v/>
      </c>
      <c r="LD509">
        <f>IF(LQ509="0-1",INDEX(Scrape!$B:$B,MATCH('HT 0-1'!KP509,Scrape!$B:$B,0)),"")</f>
        <v/>
      </c>
      <c r="LE509">
        <f>IF(LQ509="0-1",INDEX(Scrape!$C:$C,MATCH('HT 0-1'!KP509,Scrape!$B:$B,0)),"")</f>
        <v/>
      </c>
      <c r="LF509">
        <f>IF(LQ509="0-1",INDEX(Scrape!$D:$D,MATCH('HT 0-1'!KP509,Scrape!$B:$B,0)),"")</f>
        <v/>
      </c>
      <c r="LG509">
        <f>IF(LQ509="0-1",INDEX(Scrape!$E:$E,MATCH('HT 0-1'!KP509,Scrape!$B:$B,0)),"")</f>
        <v/>
      </c>
      <c r="LH509">
        <f>IF(LQ509="0-1",INDEX(Scrape!$F:$F,MATCH('HT 0-1'!KP509,Scrape!$B:$B,0)),"")</f>
        <v/>
      </c>
      <c r="LI509">
        <f>IF(LQ509="0-1",INDEX(Scrape!$G:$G,MATCH('HT 0-1'!KP509,Scrape!$B:$B,0)),"")</f>
        <v/>
      </c>
      <c r="LJ509">
        <f>IF(LQ509="0-1",INDEX(Scrape!$H:$H,MATCH('HT 0-1'!KP509,Scrape!$B:$B,0)),"")</f>
        <v/>
      </c>
      <c r="LK509">
        <f>IF(LQ509="0-1",INDEX(Scrape!$I:$I,MATCH('HT 0-1'!KP509,Scrape!$B:$B,0)),"")</f>
        <v/>
      </c>
      <c r="LL509">
        <f>IF(LQ509="0-1",INDEX(Scrape!$J:$J,MATCH('HT 0-1'!KP509,Scrape!$B:$B,0)),"")</f>
        <v/>
      </c>
      <c r="LM509">
        <f>IF(LQ509="0-1",INDEX(Scrape!$K:$K,MATCH('HT 0-1'!KP509,Scrape!$B:$B,0)),"")</f>
        <v/>
      </c>
      <c r="LN509">
        <f>IF(LQ509="0-1",INDEX(Scrape!$L:$L,MATCH('HT 0-1'!KP509,Scrape!$B:$B,0)),"")</f>
        <v/>
      </c>
      <c r="LO509">
        <f>IF(LQ509="0-1",INDEX(Scrape!$M:$M,MATCH('HT 0-1'!KP509,Scrape!$B:$B,0)),"")</f>
        <v/>
      </c>
      <c r="LP509">
        <f>IF(LQ509="0-1",INDEX(Scrape!$N:$N,MATCH('HT 0-1'!KP509,Scrape!$B:$B,0)),"")</f>
        <v/>
      </c>
      <c r="LQ509">
        <f>INDEX(Scrape!$O:$O,MATCH('HT 0-1'!KP509,Scrape!$B:$B,0))</f>
        <v/>
      </c>
      <c r="LR509">
        <f>(1/LJ509)+(1/LI509)+(1/LH509)</f>
        <v/>
      </c>
      <c r="LS509">
        <f>(1/LG509)+(1/LF509)+(1/LE509)</f>
        <v/>
      </c>
      <c r="LT509" s="8">
        <f>IF(INDEX(#REF!,MATCH(KQ509,#REF!,0))=INDEX(#REF!,MATCH(KQ509,#REF!,0)),INDEX(#REF!,MATCH(KQ509,#REF!,0)),"ERROR")</f>
        <v/>
      </c>
      <c r="LU509" s="4">
        <f>IF(KR509="G",2,IF(KR509="R",0.5,IF(KR509="A",1)))</f>
        <v/>
      </c>
      <c r="LV509" s="4">
        <f>IF(KS509="G",0.5,IF(KS509="R",2,IF(KS509="A",1)))</f>
        <v/>
      </c>
      <c r="LW509" s="4">
        <f>IF(KT509="G",2,IF(KT509="R",0.5,IF(KT509="A",1)))</f>
        <v/>
      </c>
      <c r="LX509" s="4">
        <f>IF(KU509="G",0.5,IF(KU509="R",2,IF(KU509="A",1)))</f>
        <v/>
      </c>
      <c r="LY509" s="7">
        <f>(LK509*(LU509+LX509)+(LL509*(LU509+LX509)))</f>
        <v/>
      </c>
      <c r="LZ509" s="7">
        <f>(LN509*(LV509+LW509)+(LO509*(LV509+LW509)))</f>
        <v/>
      </c>
      <c r="MA509" s="11">
        <f>LY509-LZ509</f>
        <v/>
      </c>
      <c r="MB509" s="5">
        <f>MA509+2</f>
        <v/>
      </c>
      <c r="MC509" s="6">
        <f>MA509-2</f>
        <v/>
      </c>
      <c r="MD509" s="4">
        <f>LE509</f>
        <v/>
      </c>
      <c r="ME509" s="9">
        <f>IF(MD509=0,1000,MD509+0.75)</f>
        <v/>
      </c>
      <c r="MF509" s="10">
        <f>IF(MD509=0,0,MD509-0.75)</f>
        <v/>
      </c>
      <c r="MG509" s="4">
        <f>((LM509*(LU509+LX509))-((LP509*(LV509+LW509))))</f>
        <v/>
      </c>
      <c r="MH509" s="9">
        <f>MG509*1.2</f>
        <v/>
      </c>
      <c r="MI509" s="10">
        <f>MG509*0.8</f>
        <v/>
      </c>
      <c r="MJ509">
        <f>IFERROR(NX509,"")</f>
        <v/>
      </c>
      <c r="MK509">
        <f>IFERROR(NY509,"")</f>
        <v/>
      </c>
      <c r="ML509">
        <f>IFERROR(NZ509,"")</f>
        <v/>
      </c>
      <c r="MM509">
        <f>IFERROR(OA509,"")</f>
        <v/>
      </c>
      <c r="MN509">
        <f>IFERROR(OB509,"")</f>
        <v/>
      </c>
      <c r="MO509">
        <f>IFERROR(OC509,"")</f>
        <v/>
      </c>
      <c r="MP509" s="1">
        <f>COUNTIFS(#REF!,LT509,#REF!,1,#REF!,"&gt;="&amp;MC509,#REF!,"&lt;="&amp;MB509,#REF!,"&lt;="&amp;ME509,#REF!,"&gt;="&amp;MF509,#REF!,"="&amp;KV509,#REF!,"="&amp;KX509)</f>
        <v/>
      </c>
      <c r="MQ509" s="1">
        <f>COUNTIFS(#REF!,LT509,#REF!,0,#REF!,"&gt;="&amp;MC509,#REF!,"&lt;="&amp;MB509,#REF!,"&lt;="&amp;ME509,#REF!,"&gt;="&amp;MF509,#REF!,"="&amp;KV509,#REF!,"="&amp;KX509)</f>
        <v/>
      </c>
      <c r="MR509" s="1">
        <f>COUNTIFS(#REF!,LT509,#REF!,1,#REF!,"&gt;="&amp;MC509,#REF!,"&lt;="&amp;MB509,#REF!,"&lt;="&amp;ME509,#REF!,"&gt;="&amp;MF509,#REF!,"="&amp;KW509,#REF!,"="&amp;KY509)</f>
        <v/>
      </c>
      <c r="MS509" s="1">
        <f>COUNTIFS(#REF!,LT509,#REF!,0,#REF!,"&gt;="&amp;MC509,#REF!,"&lt;="&amp;MB509,#REF!,"&lt;="&amp;ME509,#REF!,"&gt;="&amp;MF509,#REF!,"="&amp;KW509,#REF!,"="&amp;KY509)</f>
        <v/>
      </c>
      <c r="MT509" s="1">
        <f>COUNTIFS(#REF!,LT509,#REF!,1,#REF!,"&gt;="&amp;MI509,#REF!,"&lt;="&amp;MH509,#REF!,"&lt;="&amp;ME509,#REF!,"&gt;="&amp;MF509)</f>
        <v/>
      </c>
      <c r="MU509" s="1">
        <f>COUNTIFS(#REF!,LT509,#REF!,0,#REF!,"&gt;="&amp;MI509,#REF!,"&lt;="&amp;MH509,#REF!,"&lt;="&amp;ME509,#REF!,"&gt;="&amp;MF509)</f>
        <v/>
      </c>
      <c r="MV509" s="1">
        <f>COUNTIFS(#REF!,LT509,#REF!,1,#REF!,"&gt;="&amp;MI509,#REF!,"&lt;="&amp;MH509,#REF!,"="&amp;KZ509,#REF!,"="&amp;LA509,#REF!,"&lt;="&amp;ME509,#REF!,"&gt;="&amp;MF509)</f>
        <v/>
      </c>
      <c r="MW509" s="1">
        <f>COUNTIFS(#REF!,LT509,#REF!,0,#REF!,"&gt;="&amp;MI509,#REF!,"&lt;="&amp;MH509,#REF!,"="&amp;KZ509,#REF!,"="&amp;LA509,#REF!,"&lt;="&amp;ME509,#REF!,"&gt;="&amp;MF509)</f>
        <v/>
      </c>
      <c r="MX509" s="1">
        <f>COUNTIFS(#REF!,LT509,#REF!,1,#REF!,"&gt;="&amp;MC509,#REF!,"&lt;="&amp;MB509,#REF!,"&lt;="&amp;ME509,#REF!,"&gt;="&amp;MF509)</f>
        <v/>
      </c>
      <c r="MY509" s="1">
        <f>COUNTIFS(#REF!,LT509,#REF!,0,#REF!,"&gt;="&amp;MC509,#REF!,"&lt;="&amp;MB509,#REF!,"&lt;="&amp;ME509,#REF!,"&gt;="&amp;MF509)</f>
        <v/>
      </c>
      <c r="MZ509" s="1">
        <f>COUNTIFS(#REF!,LT509,#REF!,1,#REF!,"&lt;="&amp;ME509,#REF!,"&gt;="&amp;MF509,#REF!,"="&amp;KV509,#REF!,"="&amp;KX509)</f>
        <v/>
      </c>
      <c r="NA509" s="1">
        <f>COUNTIFS(#REF!,LT509,#REF!,0,#REF!,"&lt;="&amp;ME509,#REF!,"&gt;="&amp;MF509,#REF!,"="&amp;KV509,#REF!,"="&amp;KX509)</f>
        <v/>
      </c>
      <c r="NB509" s="1">
        <f>COUNTIFS(#REF!,LT509,#REF!,1,#REF!,"&lt;="&amp;ME509,#REF!,"&gt;="&amp;MF509,#REF!,"="&amp;KW509,#REF!,"="&amp;KY509)</f>
        <v/>
      </c>
      <c r="NC509" s="1">
        <f>COUNTIFS(#REF!,LT509,#REF!,0,#REF!,"&lt;="&amp;ME509,#REF!,"&gt;="&amp;MF509,#REF!,"="&amp;KW509,#REF!,"="&amp;KY509)</f>
        <v/>
      </c>
      <c r="ND509" s="1">
        <f>MP509+MR509+MT509+MV509+MX509+MZ509+NB509</f>
        <v/>
      </c>
      <c r="NE509" s="1">
        <f>MQ509+MS509+MU509+MW509+MY509+NA509+NC509</f>
        <v/>
      </c>
      <c r="NF509" s="1">
        <f>ND509+NE509</f>
        <v/>
      </c>
      <c r="NG509" s="33">
        <f>ND509/(ND509+NE509)</f>
        <v/>
      </c>
      <c r="NH509" s="3">
        <f>1/NG509</f>
        <v/>
      </c>
      <c r="NI509" s="1">
        <f>LI509</f>
        <v/>
      </c>
      <c r="NJ509" s="79">
        <f>((1-NG509)*(1/(NI509-1))*0.98-(NG509*1))</f>
        <v/>
      </c>
      <c r="NK509" s="34">
        <f>IF(LR509&lt;0.9,0,IF(AND(LR509&gt;1.1),0,1))</f>
        <v/>
      </c>
      <c r="NL509" s="34">
        <f>IF(LS509&lt;0.9,0,IF(AND(LS509&gt;1.1),0,1))</f>
        <v/>
      </c>
      <c r="NM509" s="32">
        <f>IF(NF509&gt;99,1,0)</f>
        <v/>
      </c>
      <c r="NN509" s="32">
        <f>IF(NJ509&gt;0.0799,1,0)</f>
        <v/>
      </c>
      <c r="NO509" s="32">
        <f>IF(NJ509&gt;NQ509,1,0)</f>
        <v/>
      </c>
      <c r="NP509" s="32">
        <f>NM509+NN509+NO509+NK509+NL509</f>
        <v/>
      </c>
      <c r="NQ509" s="79">
        <f>(((100*NG509)*(NI509-1)*0.98)-((1-NG509)*100))/100</f>
        <v/>
      </c>
      <c r="NR509" s="34">
        <f>IF(LR509&lt;0.9,0,IF(AND(LR509&gt;1.1),0,1))</f>
        <v/>
      </c>
      <c r="NS509" s="34">
        <f>IF(LS509&lt;0.9,0,IF(AND(LS509&gt;1.1),0,1))</f>
        <v/>
      </c>
      <c r="NT509" s="32">
        <f>IF(NF509&gt;99,1,0)</f>
        <v/>
      </c>
      <c r="NU509" s="32">
        <f>IF(NQ509&gt;0.0799,1,0)</f>
        <v/>
      </c>
      <c r="NV509" s="32">
        <f>IF(NQ509&gt;NJ509,1,0)</f>
        <v/>
      </c>
      <c r="NW509" s="32">
        <f>NT509+NU509+NV509+NR509+NS509</f>
        <v/>
      </c>
      <c r="NX509">
        <f>IF(NP509=5,"LayAway0-1",IF(AND(NW509=5),"BackAway0-1",""))</f>
        <v/>
      </c>
      <c r="NY509">
        <f>IF(NP509=5,KO509,IF(AND(NW509=5),KO509,""))</f>
        <v/>
      </c>
      <c r="NZ509">
        <f>IF(NP509=5,"Match Odds",IF(AND(NW509=5),"Match Odds",""))</f>
        <v/>
      </c>
      <c r="OA509">
        <f>IF(NP509=5,KP509,IF(AND(NW509=5),KP509,""))</f>
        <v/>
      </c>
      <c r="OB509">
        <f>IF(NP509=5,"MATCH_ODDS",IF(AND(NW509=5),"MATCH_ODDS",""))</f>
        <v/>
      </c>
      <c r="OC509">
        <f>IF(NP509=5,"LAY",IF(AND(NW509=5),"BACK",""))</f>
        <v/>
      </c>
    </row>
    <row r="510" ht="16.5" customHeight="1" thickBot="1" thickTop="1">
      <c r="A510" s="2" t="n"/>
      <c r="KN510" s="1">
        <f>IF(INDEX(#REF!,MATCH('HT 0-1'!D510,#REF!,0))=INDEX(#REF!,MATCH('HT 0-1'!D510,#REF!,0)),INDEX(#REF!,MATCH('HT 0-1'!D510,#REF!,0)),"ERROR")</f>
        <v/>
      </c>
      <c r="KO510" s="1">
        <f>IF(INDEX(#REF!,MATCH('HT 0-1'!E510,#REF!,0))=INDEX(#REF!,MATCH('HT 0-1'!E510,#REF!,0)),INDEX(#REF!,MATCH('HT 0-1'!E510,#REF!,0)),"ERROR")</f>
        <v/>
      </c>
      <c r="KP510" s="1">
        <f>KN510&amp;" v "&amp;KO510</f>
        <v/>
      </c>
      <c r="KQ510">
        <f>B510&amp;"_"&amp;C510</f>
        <v/>
      </c>
      <c r="KR510" s="1">
        <f>IF((HW510/KK510)&lt;0.335,"G",IF((HW510/KK510)&gt;0.67,"R","A"))</f>
        <v/>
      </c>
      <c r="KS510" s="1">
        <f>IF((HX510/KK510)&lt;0.335,"G",IF((HX510/KK510)&gt;0.67,"R","A"))</f>
        <v/>
      </c>
      <c r="KT510" s="1">
        <f>IF((IH510/KK510)&lt;0.335,"G",IF((IH510/KK510)&gt;0.67,"R","A"))</f>
        <v/>
      </c>
      <c r="KU510" s="1">
        <f>IF((II510/KK510)&lt;0.335,"G",IF((II510/KK510)&gt;0.67,"R","A"))</f>
        <v/>
      </c>
      <c r="KV510" s="1">
        <f>IF((HZ510/KK510)&lt;0.335,"G",IF((HZ510/KK510)&gt;0.67,"R","A"))</f>
        <v/>
      </c>
      <c r="KW510" s="1">
        <f>IF((HY510/KK510)&lt;0.335,"G",IF((HY510/KK510)&gt;0.67,"R","A"))</f>
        <v/>
      </c>
      <c r="KX510" s="1">
        <f>IF((IK510/KK510)&lt;0.335,"G",IF((IK510/KK510)&gt;0.67,"R","A"))</f>
        <v/>
      </c>
      <c r="KY510" s="1">
        <f>IF((IJ510/KK510)&lt;0.335,"G",IF((IJ510/KK510)&gt;0.67,"R","A"))</f>
        <v/>
      </c>
      <c r="KZ510" s="1">
        <f>IF((HQ510/KK510)&lt;0.335,"G",IF((HQ510/KK510)&gt;0.67,"R","A"))</f>
        <v/>
      </c>
      <c r="LA510" s="1">
        <f>IF((IB510/KK510)&lt;0.335,"G",IF((IB510/KK510)&gt;0.67,"R","A"))</f>
        <v/>
      </c>
      <c r="LB510">
        <f>IF(LQ510="0-1",INDEX(Scrape!#REF!,MATCH('HT 0-1'!KP510,Scrape!$B:$B,0)),"")</f>
        <v/>
      </c>
      <c r="LC510">
        <f>IF(LQ510="0-1",INDEX(Scrape!$A:$A,MATCH('HT 0-1'!KP510,Scrape!$B:$B,0)),"")</f>
        <v/>
      </c>
      <c r="LD510">
        <f>IF(LQ510="0-1",INDEX(Scrape!$B:$B,MATCH('HT 0-1'!KP510,Scrape!$B:$B,0)),"")</f>
        <v/>
      </c>
      <c r="LE510">
        <f>IF(LQ510="0-1",INDEX(Scrape!$C:$C,MATCH('HT 0-1'!KP510,Scrape!$B:$B,0)),"")</f>
        <v/>
      </c>
      <c r="LF510">
        <f>IF(LQ510="0-1",INDEX(Scrape!$D:$D,MATCH('HT 0-1'!KP510,Scrape!$B:$B,0)),"")</f>
        <v/>
      </c>
      <c r="LG510">
        <f>IF(LQ510="0-1",INDEX(Scrape!$E:$E,MATCH('HT 0-1'!KP510,Scrape!$B:$B,0)),"")</f>
        <v/>
      </c>
      <c r="LH510">
        <f>IF(LQ510="0-1",INDEX(Scrape!$F:$F,MATCH('HT 0-1'!KP510,Scrape!$B:$B,0)),"")</f>
        <v/>
      </c>
      <c r="LI510">
        <f>IF(LQ510="0-1",INDEX(Scrape!$G:$G,MATCH('HT 0-1'!KP510,Scrape!$B:$B,0)),"")</f>
        <v/>
      </c>
      <c r="LJ510">
        <f>IF(LQ510="0-1",INDEX(Scrape!$H:$H,MATCH('HT 0-1'!KP510,Scrape!$B:$B,0)),"")</f>
        <v/>
      </c>
      <c r="LK510">
        <f>IF(LQ510="0-1",INDEX(Scrape!$I:$I,MATCH('HT 0-1'!KP510,Scrape!$B:$B,0)),"")</f>
        <v/>
      </c>
      <c r="LL510">
        <f>IF(LQ510="0-1",INDEX(Scrape!$J:$J,MATCH('HT 0-1'!KP510,Scrape!$B:$B,0)),"")</f>
        <v/>
      </c>
      <c r="LM510">
        <f>IF(LQ510="0-1",INDEX(Scrape!$K:$K,MATCH('HT 0-1'!KP510,Scrape!$B:$B,0)),"")</f>
        <v/>
      </c>
      <c r="LN510">
        <f>IF(LQ510="0-1",INDEX(Scrape!$L:$L,MATCH('HT 0-1'!KP510,Scrape!$B:$B,0)),"")</f>
        <v/>
      </c>
      <c r="LO510">
        <f>IF(LQ510="0-1",INDEX(Scrape!$M:$M,MATCH('HT 0-1'!KP510,Scrape!$B:$B,0)),"")</f>
        <v/>
      </c>
      <c r="LP510">
        <f>IF(LQ510="0-1",INDEX(Scrape!$N:$N,MATCH('HT 0-1'!KP510,Scrape!$B:$B,0)),"")</f>
        <v/>
      </c>
      <c r="LQ510">
        <f>INDEX(Scrape!$O:$O,MATCH('HT 0-1'!KP510,Scrape!$B:$B,0))</f>
        <v/>
      </c>
      <c r="LR510">
        <f>(1/LJ510)+(1/LI510)+(1/LH510)</f>
        <v/>
      </c>
      <c r="LS510">
        <f>(1/LG510)+(1/LF510)+(1/LE510)</f>
        <v/>
      </c>
      <c r="LT510" s="8">
        <f>IF(INDEX(#REF!,MATCH(KQ510,#REF!,0))=INDEX(#REF!,MATCH(KQ510,#REF!,0)),INDEX(#REF!,MATCH(KQ510,#REF!,0)),"ERROR")</f>
        <v/>
      </c>
      <c r="LU510" s="4">
        <f>IF(KR510="G",2,IF(KR510="R",0.5,IF(KR510="A",1)))</f>
        <v/>
      </c>
      <c r="LV510" s="4">
        <f>IF(KS510="G",0.5,IF(KS510="R",2,IF(KS510="A",1)))</f>
        <v/>
      </c>
      <c r="LW510" s="4">
        <f>IF(KT510="G",2,IF(KT510="R",0.5,IF(KT510="A",1)))</f>
        <v/>
      </c>
      <c r="LX510" s="4">
        <f>IF(KU510="G",0.5,IF(KU510="R",2,IF(KU510="A",1)))</f>
        <v/>
      </c>
      <c r="LY510" s="7">
        <f>(LK510*(LU510+LX510)+(LL510*(LU510+LX510)))</f>
        <v/>
      </c>
      <c r="LZ510" s="7">
        <f>(LN510*(LV510+LW510)+(LO510*(LV510+LW510)))</f>
        <v/>
      </c>
      <c r="MA510" s="11">
        <f>LY510-LZ510</f>
        <v/>
      </c>
      <c r="MB510" s="5">
        <f>MA510+2</f>
        <v/>
      </c>
      <c r="MC510" s="6">
        <f>MA510-2</f>
        <v/>
      </c>
      <c r="MD510" s="4">
        <f>LE510</f>
        <v/>
      </c>
      <c r="ME510" s="9">
        <f>IF(MD510=0,1000,MD510+0.75)</f>
        <v/>
      </c>
      <c r="MF510" s="10">
        <f>IF(MD510=0,0,MD510-0.75)</f>
        <v/>
      </c>
      <c r="MG510" s="4">
        <f>((LM510*(LU510+LX510))-((LP510*(LV510+LW510))))</f>
        <v/>
      </c>
      <c r="MH510" s="9">
        <f>MG510*1.2</f>
        <v/>
      </c>
      <c r="MI510" s="10">
        <f>MG510*0.8</f>
        <v/>
      </c>
      <c r="MJ510">
        <f>IFERROR(NX510,"")</f>
        <v/>
      </c>
      <c r="MK510">
        <f>IFERROR(NY510,"")</f>
        <v/>
      </c>
      <c r="ML510">
        <f>IFERROR(NZ510,"")</f>
        <v/>
      </c>
      <c r="MM510">
        <f>IFERROR(OA510,"")</f>
        <v/>
      </c>
      <c r="MN510">
        <f>IFERROR(OB510,"")</f>
        <v/>
      </c>
      <c r="MO510">
        <f>IFERROR(OC510,"")</f>
        <v/>
      </c>
      <c r="MP510" s="1">
        <f>COUNTIFS(#REF!,LT510,#REF!,1,#REF!,"&gt;="&amp;MC510,#REF!,"&lt;="&amp;MB510,#REF!,"&lt;="&amp;ME510,#REF!,"&gt;="&amp;MF510,#REF!,"="&amp;KV510,#REF!,"="&amp;KX510)</f>
        <v/>
      </c>
      <c r="MQ510" s="1">
        <f>COUNTIFS(#REF!,LT510,#REF!,0,#REF!,"&gt;="&amp;MC510,#REF!,"&lt;="&amp;MB510,#REF!,"&lt;="&amp;ME510,#REF!,"&gt;="&amp;MF510,#REF!,"="&amp;KV510,#REF!,"="&amp;KX510)</f>
        <v/>
      </c>
      <c r="MR510" s="1">
        <f>COUNTIFS(#REF!,LT510,#REF!,1,#REF!,"&gt;="&amp;MC510,#REF!,"&lt;="&amp;MB510,#REF!,"&lt;="&amp;ME510,#REF!,"&gt;="&amp;MF510,#REF!,"="&amp;KW510,#REF!,"="&amp;KY510)</f>
        <v/>
      </c>
      <c r="MS510" s="1">
        <f>COUNTIFS(#REF!,LT510,#REF!,0,#REF!,"&gt;="&amp;MC510,#REF!,"&lt;="&amp;MB510,#REF!,"&lt;="&amp;ME510,#REF!,"&gt;="&amp;MF510,#REF!,"="&amp;KW510,#REF!,"="&amp;KY510)</f>
        <v/>
      </c>
      <c r="MT510" s="1">
        <f>COUNTIFS(#REF!,LT510,#REF!,1,#REF!,"&gt;="&amp;MI510,#REF!,"&lt;="&amp;MH510,#REF!,"&lt;="&amp;ME510,#REF!,"&gt;="&amp;MF510)</f>
        <v/>
      </c>
      <c r="MU510" s="1">
        <f>COUNTIFS(#REF!,LT510,#REF!,0,#REF!,"&gt;="&amp;MI510,#REF!,"&lt;="&amp;MH510,#REF!,"&lt;="&amp;ME510,#REF!,"&gt;="&amp;MF510)</f>
        <v/>
      </c>
      <c r="MV510" s="1">
        <f>COUNTIFS(#REF!,LT510,#REF!,1,#REF!,"&gt;="&amp;MI510,#REF!,"&lt;="&amp;MH510,#REF!,"="&amp;KZ510,#REF!,"="&amp;LA510,#REF!,"&lt;="&amp;ME510,#REF!,"&gt;="&amp;MF510)</f>
        <v/>
      </c>
      <c r="MW510" s="1">
        <f>COUNTIFS(#REF!,LT510,#REF!,0,#REF!,"&gt;="&amp;MI510,#REF!,"&lt;="&amp;MH510,#REF!,"="&amp;KZ510,#REF!,"="&amp;LA510,#REF!,"&lt;="&amp;ME510,#REF!,"&gt;="&amp;MF510)</f>
        <v/>
      </c>
      <c r="MX510" s="1">
        <f>COUNTIFS(#REF!,LT510,#REF!,1,#REF!,"&gt;="&amp;MC510,#REF!,"&lt;="&amp;MB510,#REF!,"&lt;="&amp;ME510,#REF!,"&gt;="&amp;MF510)</f>
        <v/>
      </c>
      <c r="MY510" s="1">
        <f>COUNTIFS(#REF!,LT510,#REF!,0,#REF!,"&gt;="&amp;MC510,#REF!,"&lt;="&amp;MB510,#REF!,"&lt;="&amp;ME510,#REF!,"&gt;="&amp;MF510)</f>
        <v/>
      </c>
      <c r="MZ510" s="1">
        <f>COUNTIFS(#REF!,LT510,#REF!,1,#REF!,"&lt;="&amp;ME510,#REF!,"&gt;="&amp;MF510,#REF!,"="&amp;KV510,#REF!,"="&amp;KX510)</f>
        <v/>
      </c>
      <c r="NA510" s="1">
        <f>COUNTIFS(#REF!,LT510,#REF!,0,#REF!,"&lt;="&amp;ME510,#REF!,"&gt;="&amp;MF510,#REF!,"="&amp;KV510,#REF!,"="&amp;KX510)</f>
        <v/>
      </c>
      <c r="NB510" s="1">
        <f>COUNTIFS(#REF!,LT510,#REF!,1,#REF!,"&lt;="&amp;ME510,#REF!,"&gt;="&amp;MF510,#REF!,"="&amp;KW510,#REF!,"="&amp;KY510)</f>
        <v/>
      </c>
      <c r="NC510" s="1">
        <f>COUNTIFS(#REF!,LT510,#REF!,0,#REF!,"&lt;="&amp;ME510,#REF!,"&gt;="&amp;MF510,#REF!,"="&amp;KW510,#REF!,"="&amp;KY510)</f>
        <v/>
      </c>
      <c r="ND510" s="1">
        <f>MP510+MR510+MT510+MV510+MX510+MZ510+NB510</f>
        <v/>
      </c>
      <c r="NE510" s="1">
        <f>MQ510+MS510+MU510+MW510+MY510+NA510+NC510</f>
        <v/>
      </c>
      <c r="NF510" s="1">
        <f>ND510+NE510</f>
        <v/>
      </c>
      <c r="NG510" s="33">
        <f>ND510/(ND510+NE510)</f>
        <v/>
      </c>
      <c r="NH510" s="3">
        <f>1/NG510</f>
        <v/>
      </c>
      <c r="NI510" s="1">
        <f>LI510</f>
        <v/>
      </c>
      <c r="NJ510" s="79">
        <f>((1-NG510)*(1/(NI510-1))*0.98-(NG510*1))</f>
        <v/>
      </c>
      <c r="NK510" s="34">
        <f>IF(LR510&lt;0.9,0,IF(AND(LR510&gt;1.1),0,1))</f>
        <v/>
      </c>
      <c r="NL510" s="34">
        <f>IF(LS510&lt;0.9,0,IF(AND(LS510&gt;1.1),0,1))</f>
        <v/>
      </c>
      <c r="NM510" s="32">
        <f>IF(NF510&gt;99,1,0)</f>
        <v/>
      </c>
      <c r="NN510" s="32">
        <f>IF(NJ510&gt;0.0799,1,0)</f>
        <v/>
      </c>
      <c r="NO510" s="32">
        <f>IF(NJ510&gt;NQ510,1,0)</f>
        <v/>
      </c>
      <c r="NP510" s="32">
        <f>NM510+NN510+NO510+NK510+NL510</f>
        <v/>
      </c>
      <c r="NQ510" s="79">
        <f>(((100*NG510)*(NI510-1)*0.98)-((1-NG510)*100))/100</f>
        <v/>
      </c>
      <c r="NR510" s="34">
        <f>IF(LR510&lt;0.9,0,IF(AND(LR510&gt;1.1),0,1))</f>
        <v/>
      </c>
      <c r="NS510" s="34">
        <f>IF(LS510&lt;0.9,0,IF(AND(LS510&gt;1.1),0,1))</f>
        <v/>
      </c>
      <c r="NT510" s="32">
        <f>IF(NF510&gt;99,1,0)</f>
        <v/>
      </c>
      <c r="NU510" s="32">
        <f>IF(NQ510&gt;0.0799,1,0)</f>
        <v/>
      </c>
      <c r="NV510" s="32">
        <f>IF(NQ510&gt;NJ510,1,0)</f>
        <v/>
      </c>
      <c r="NW510" s="32">
        <f>NT510+NU510+NV510+NR510+NS510</f>
        <v/>
      </c>
      <c r="NX510">
        <f>IF(NP510=5,"LayAway0-1",IF(AND(NW510=5),"BackAway0-1",""))</f>
        <v/>
      </c>
      <c r="NY510">
        <f>IF(NP510=5,KO510,IF(AND(NW510=5),KO510,""))</f>
        <v/>
      </c>
      <c r="NZ510">
        <f>IF(NP510=5,"Match Odds",IF(AND(NW510=5),"Match Odds",""))</f>
        <v/>
      </c>
      <c r="OA510">
        <f>IF(NP510=5,KP510,IF(AND(NW510=5),KP510,""))</f>
        <v/>
      </c>
      <c r="OB510">
        <f>IF(NP510=5,"MATCH_ODDS",IF(AND(NW510=5),"MATCH_ODDS",""))</f>
        <v/>
      </c>
      <c r="OC510">
        <f>IF(NP510=5,"LAY",IF(AND(NW510=5),"BACK",""))</f>
        <v/>
      </c>
    </row>
    <row r="511" ht="16.5" customHeight="1" thickBot="1" thickTop="1">
      <c r="A511" s="2" t="n"/>
      <c r="KN511" s="1">
        <f>IF(INDEX(#REF!,MATCH('HT 0-1'!D511,#REF!,0))=INDEX(#REF!,MATCH('HT 0-1'!D511,#REF!,0)),INDEX(#REF!,MATCH('HT 0-1'!D511,#REF!,0)),"ERROR")</f>
        <v/>
      </c>
      <c r="KO511" s="1">
        <f>IF(INDEX(#REF!,MATCH('HT 0-1'!E511,#REF!,0))=INDEX(#REF!,MATCH('HT 0-1'!E511,#REF!,0)),INDEX(#REF!,MATCH('HT 0-1'!E511,#REF!,0)),"ERROR")</f>
        <v/>
      </c>
      <c r="KP511" s="1">
        <f>KN511&amp;" v "&amp;KO511</f>
        <v/>
      </c>
      <c r="KQ511">
        <f>B511&amp;"_"&amp;C511</f>
        <v/>
      </c>
      <c r="KR511" s="1">
        <f>IF((HW511/KK511)&lt;0.335,"G",IF((HW511/KK511)&gt;0.67,"R","A"))</f>
        <v/>
      </c>
      <c r="KS511" s="1">
        <f>IF((HX511/KK511)&lt;0.335,"G",IF((HX511/KK511)&gt;0.67,"R","A"))</f>
        <v/>
      </c>
      <c r="KT511" s="1">
        <f>IF((IH511/KK511)&lt;0.335,"G",IF((IH511/KK511)&gt;0.67,"R","A"))</f>
        <v/>
      </c>
      <c r="KU511" s="1">
        <f>IF((II511/KK511)&lt;0.335,"G",IF((II511/KK511)&gt;0.67,"R","A"))</f>
        <v/>
      </c>
      <c r="KV511" s="1">
        <f>IF((HZ511/KK511)&lt;0.335,"G",IF((HZ511/KK511)&gt;0.67,"R","A"))</f>
        <v/>
      </c>
      <c r="KW511" s="1">
        <f>IF((HY511/KK511)&lt;0.335,"G",IF((HY511/KK511)&gt;0.67,"R","A"))</f>
        <v/>
      </c>
      <c r="KX511" s="1">
        <f>IF((IK511/KK511)&lt;0.335,"G",IF((IK511/KK511)&gt;0.67,"R","A"))</f>
        <v/>
      </c>
      <c r="KY511" s="1">
        <f>IF((IJ511/KK511)&lt;0.335,"G",IF((IJ511/KK511)&gt;0.67,"R","A"))</f>
        <v/>
      </c>
      <c r="KZ511" s="1">
        <f>IF((HQ511/KK511)&lt;0.335,"G",IF((HQ511/KK511)&gt;0.67,"R","A"))</f>
        <v/>
      </c>
      <c r="LA511" s="1">
        <f>IF((IB511/KK511)&lt;0.335,"G",IF((IB511/KK511)&gt;0.67,"R","A"))</f>
        <v/>
      </c>
      <c r="LB511">
        <f>IF(LQ511="0-1",INDEX(Scrape!#REF!,MATCH('HT 0-1'!KP511,Scrape!$B:$B,0)),"")</f>
        <v/>
      </c>
      <c r="LC511">
        <f>IF(LQ511="0-1",INDEX(Scrape!$A:$A,MATCH('HT 0-1'!KP511,Scrape!$B:$B,0)),"")</f>
        <v/>
      </c>
      <c r="LD511">
        <f>IF(LQ511="0-1",INDEX(Scrape!$B:$B,MATCH('HT 0-1'!KP511,Scrape!$B:$B,0)),"")</f>
        <v/>
      </c>
      <c r="LE511">
        <f>IF(LQ511="0-1",INDEX(Scrape!$C:$C,MATCH('HT 0-1'!KP511,Scrape!$B:$B,0)),"")</f>
        <v/>
      </c>
      <c r="LF511">
        <f>IF(LQ511="0-1",INDEX(Scrape!$D:$D,MATCH('HT 0-1'!KP511,Scrape!$B:$B,0)),"")</f>
        <v/>
      </c>
      <c r="LG511">
        <f>IF(LQ511="0-1",INDEX(Scrape!$E:$E,MATCH('HT 0-1'!KP511,Scrape!$B:$B,0)),"")</f>
        <v/>
      </c>
      <c r="LH511">
        <f>IF(LQ511="0-1",INDEX(Scrape!$F:$F,MATCH('HT 0-1'!KP511,Scrape!$B:$B,0)),"")</f>
        <v/>
      </c>
      <c r="LI511">
        <f>IF(LQ511="0-1",INDEX(Scrape!$G:$G,MATCH('HT 0-1'!KP511,Scrape!$B:$B,0)),"")</f>
        <v/>
      </c>
      <c r="LJ511">
        <f>IF(LQ511="0-1",INDEX(Scrape!$H:$H,MATCH('HT 0-1'!KP511,Scrape!$B:$B,0)),"")</f>
        <v/>
      </c>
      <c r="LK511">
        <f>IF(LQ511="0-1",INDEX(Scrape!$I:$I,MATCH('HT 0-1'!KP511,Scrape!$B:$B,0)),"")</f>
        <v/>
      </c>
      <c r="LL511">
        <f>IF(LQ511="0-1",INDEX(Scrape!$J:$J,MATCH('HT 0-1'!KP511,Scrape!$B:$B,0)),"")</f>
        <v/>
      </c>
      <c r="LM511">
        <f>IF(LQ511="0-1",INDEX(Scrape!$K:$K,MATCH('HT 0-1'!KP511,Scrape!$B:$B,0)),"")</f>
        <v/>
      </c>
      <c r="LN511">
        <f>IF(LQ511="0-1",INDEX(Scrape!$L:$L,MATCH('HT 0-1'!KP511,Scrape!$B:$B,0)),"")</f>
        <v/>
      </c>
      <c r="LO511">
        <f>IF(LQ511="0-1",INDEX(Scrape!$M:$M,MATCH('HT 0-1'!KP511,Scrape!$B:$B,0)),"")</f>
        <v/>
      </c>
      <c r="LP511">
        <f>IF(LQ511="0-1",INDEX(Scrape!$N:$N,MATCH('HT 0-1'!KP511,Scrape!$B:$B,0)),"")</f>
        <v/>
      </c>
      <c r="LQ511">
        <f>INDEX(Scrape!$O:$O,MATCH('HT 0-1'!KP511,Scrape!$B:$B,0))</f>
        <v/>
      </c>
      <c r="LR511">
        <f>(1/LJ511)+(1/LI511)+(1/LH511)</f>
        <v/>
      </c>
      <c r="LS511">
        <f>(1/LG511)+(1/LF511)+(1/LE511)</f>
        <v/>
      </c>
      <c r="LT511" s="8">
        <f>IF(INDEX(#REF!,MATCH(KQ511,#REF!,0))=INDEX(#REF!,MATCH(KQ511,#REF!,0)),INDEX(#REF!,MATCH(KQ511,#REF!,0)),"ERROR")</f>
        <v/>
      </c>
      <c r="LU511" s="4">
        <f>IF(KR511="G",2,IF(KR511="R",0.5,IF(KR511="A",1)))</f>
        <v/>
      </c>
      <c r="LV511" s="4">
        <f>IF(KS511="G",0.5,IF(KS511="R",2,IF(KS511="A",1)))</f>
        <v/>
      </c>
      <c r="LW511" s="4">
        <f>IF(KT511="G",2,IF(KT511="R",0.5,IF(KT511="A",1)))</f>
        <v/>
      </c>
      <c r="LX511" s="4">
        <f>IF(KU511="G",0.5,IF(KU511="R",2,IF(KU511="A",1)))</f>
        <v/>
      </c>
      <c r="LY511" s="7">
        <f>(LK511*(LU511+LX511)+(LL511*(LU511+LX511)))</f>
        <v/>
      </c>
      <c r="LZ511" s="7">
        <f>(LN511*(LV511+LW511)+(LO511*(LV511+LW511)))</f>
        <v/>
      </c>
      <c r="MA511" s="11">
        <f>LY511-LZ511</f>
        <v/>
      </c>
      <c r="MB511" s="5">
        <f>MA511+2</f>
        <v/>
      </c>
      <c r="MC511" s="6">
        <f>MA511-2</f>
        <v/>
      </c>
      <c r="MD511" s="4">
        <f>LE511</f>
        <v/>
      </c>
      <c r="ME511" s="9">
        <f>IF(MD511=0,1000,MD511+0.75)</f>
        <v/>
      </c>
      <c r="MF511" s="10">
        <f>IF(MD511=0,0,MD511-0.75)</f>
        <v/>
      </c>
      <c r="MG511" s="4">
        <f>((LM511*(LU511+LX511))-((LP511*(LV511+LW511))))</f>
        <v/>
      </c>
      <c r="MH511" s="9">
        <f>MG511*1.2</f>
        <v/>
      </c>
      <c r="MI511" s="10">
        <f>MG511*0.8</f>
        <v/>
      </c>
      <c r="MJ511">
        <f>IFERROR(NX511,"")</f>
        <v/>
      </c>
      <c r="MK511">
        <f>IFERROR(NY511,"")</f>
        <v/>
      </c>
      <c r="ML511">
        <f>IFERROR(NZ511,"")</f>
        <v/>
      </c>
      <c r="MM511">
        <f>IFERROR(OA511,"")</f>
        <v/>
      </c>
      <c r="MN511">
        <f>IFERROR(OB511,"")</f>
        <v/>
      </c>
      <c r="MO511">
        <f>IFERROR(OC511,"")</f>
        <v/>
      </c>
      <c r="MP511" s="1">
        <f>COUNTIFS(#REF!,LT511,#REF!,1,#REF!,"&gt;="&amp;MC511,#REF!,"&lt;="&amp;MB511,#REF!,"&lt;="&amp;ME511,#REF!,"&gt;="&amp;MF511,#REF!,"="&amp;KV511,#REF!,"="&amp;KX511)</f>
        <v/>
      </c>
      <c r="MQ511" s="1">
        <f>COUNTIFS(#REF!,LT511,#REF!,0,#REF!,"&gt;="&amp;MC511,#REF!,"&lt;="&amp;MB511,#REF!,"&lt;="&amp;ME511,#REF!,"&gt;="&amp;MF511,#REF!,"="&amp;KV511,#REF!,"="&amp;KX511)</f>
        <v/>
      </c>
      <c r="MR511" s="1">
        <f>COUNTIFS(#REF!,LT511,#REF!,1,#REF!,"&gt;="&amp;MC511,#REF!,"&lt;="&amp;MB511,#REF!,"&lt;="&amp;ME511,#REF!,"&gt;="&amp;MF511,#REF!,"="&amp;KW511,#REF!,"="&amp;KY511)</f>
        <v/>
      </c>
      <c r="MS511" s="1">
        <f>COUNTIFS(#REF!,LT511,#REF!,0,#REF!,"&gt;="&amp;MC511,#REF!,"&lt;="&amp;MB511,#REF!,"&lt;="&amp;ME511,#REF!,"&gt;="&amp;MF511,#REF!,"="&amp;KW511,#REF!,"="&amp;KY511)</f>
        <v/>
      </c>
      <c r="MT511" s="1">
        <f>COUNTIFS(#REF!,LT511,#REF!,1,#REF!,"&gt;="&amp;MI511,#REF!,"&lt;="&amp;MH511,#REF!,"&lt;="&amp;ME511,#REF!,"&gt;="&amp;MF511)</f>
        <v/>
      </c>
      <c r="MU511" s="1">
        <f>COUNTIFS(#REF!,LT511,#REF!,0,#REF!,"&gt;="&amp;MI511,#REF!,"&lt;="&amp;MH511,#REF!,"&lt;="&amp;ME511,#REF!,"&gt;="&amp;MF511)</f>
        <v/>
      </c>
      <c r="MV511" s="1">
        <f>COUNTIFS(#REF!,LT511,#REF!,1,#REF!,"&gt;="&amp;MI511,#REF!,"&lt;="&amp;MH511,#REF!,"="&amp;KZ511,#REF!,"="&amp;LA511,#REF!,"&lt;="&amp;ME511,#REF!,"&gt;="&amp;MF511)</f>
        <v/>
      </c>
      <c r="MW511" s="1">
        <f>COUNTIFS(#REF!,LT511,#REF!,0,#REF!,"&gt;="&amp;MI511,#REF!,"&lt;="&amp;MH511,#REF!,"="&amp;KZ511,#REF!,"="&amp;LA511,#REF!,"&lt;="&amp;ME511,#REF!,"&gt;="&amp;MF511)</f>
        <v/>
      </c>
      <c r="MX511" s="1">
        <f>COUNTIFS(#REF!,LT511,#REF!,1,#REF!,"&gt;="&amp;MC511,#REF!,"&lt;="&amp;MB511,#REF!,"&lt;="&amp;ME511,#REF!,"&gt;="&amp;MF511)</f>
        <v/>
      </c>
      <c r="MY511" s="1">
        <f>COUNTIFS(#REF!,LT511,#REF!,0,#REF!,"&gt;="&amp;MC511,#REF!,"&lt;="&amp;MB511,#REF!,"&lt;="&amp;ME511,#REF!,"&gt;="&amp;MF511)</f>
        <v/>
      </c>
      <c r="MZ511" s="1">
        <f>COUNTIFS(#REF!,LT511,#REF!,1,#REF!,"&lt;="&amp;ME511,#REF!,"&gt;="&amp;MF511,#REF!,"="&amp;KV511,#REF!,"="&amp;KX511)</f>
        <v/>
      </c>
      <c r="NA511" s="1">
        <f>COUNTIFS(#REF!,LT511,#REF!,0,#REF!,"&lt;="&amp;ME511,#REF!,"&gt;="&amp;MF511,#REF!,"="&amp;KV511,#REF!,"="&amp;KX511)</f>
        <v/>
      </c>
      <c r="NB511" s="1">
        <f>COUNTIFS(#REF!,LT511,#REF!,1,#REF!,"&lt;="&amp;ME511,#REF!,"&gt;="&amp;MF511,#REF!,"="&amp;KW511,#REF!,"="&amp;KY511)</f>
        <v/>
      </c>
      <c r="NC511" s="1">
        <f>COUNTIFS(#REF!,LT511,#REF!,0,#REF!,"&lt;="&amp;ME511,#REF!,"&gt;="&amp;MF511,#REF!,"="&amp;KW511,#REF!,"="&amp;KY511)</f>
        <v/>
      </c>
      <c r="ND511" s="1">
        <f>MP511+MR511+MT511+MV511+MX511+MZ511+NB511</f>
        <v/>
      </c>
      <c r="NE511" s="1">
        <f>MQ511+MS511+MU511+MW511+MY511+NA511+NC511</f>
        <v/>
      </c>
      <c r="NF511" s="1">
        <f>ND511+NE511</f>
        <v/>
      </c>
      <c r="NG511" s="33">
        <f>ND511/(ND511+NE511)</f>
        <v/>
      </c>
      <c r="NH511" s="3">
        <f>1/NG511</f>
        <v/>
      </c>
      <c r="NI511" s="1">
        <f>LI511</f>
        <v/>
      </c>
      <c r="NJ511" s="79">
        <f>((1-NG511)*(1/(NI511-1))*0.98-(NG511*1))</f>
        <v/>
      </c>
      <c r="NK511" s="34">
        <f>IF(LR511&lt;0.9,0,IF(AND(LR511&gt;1.1),0,1))</f>
        <v/>
      </c>
      <c r="NL511" s="34">
        <f>IF(LS511&lt;0.9,0,IF(AND(LS511&gt;1.1),0,1))</f>
        <v/>
      </c>
      <c r="NM511" s="32">
        <f>IF(NF511&gt;99,1,0)</f>
        <v/>
      </c>
      <c r="NN511" s="32">
        <f>IF(NJ511&gt;0.0799,1,0)</f>
        <v/>
      </c>
      <c r="NO511" s="32">
        <f>IF(NJ511&gt;NQ511,1,0)</f>
        <v/>
      </c>
      <c r="NP511" s="32">
        <f>NM511+NN511+NO511+NK511+NL511</f>
        <v/>
      </c>
      <c r="NQ511" s="79">
        <f>(((100*NG511)*(NI511-1)*0.98)-((1-NG511)*100))/100</f>
        <v/>
      </c>
      <c r="NR511" s="34">
        <f>IF(LR511&lt;0.9,0,IF(AND(LR511&gt;1.1),0,1))</f>
        <v/>
      </c>
      <c r="NS511" s="34">
        <f>IF(LS511&lt;0.9,0,IF(AND(LS511&gt;1.1),0,1))</f>
        <v/>
      </c>
      <c r="NT511" s="32">
        <f>IF(NF511&gt;99,1,0)</f>
        <v/>
      </c>
      <c r="NU511" s="32">
        <f>IF(NQ511&gt;0.0799,1,0)</f>
        <v/>
      </c>
      <c r="NV511" s="32">
        <f>IF(NQ511&gt;NJ511,1,0)</f>
        <v/>
      </c>
      <c r="NW511" s="32">
        <f>NT511+NU511+NV511+NR511+NS511</f>
        <v/>
      </c>
      <c r="NX511">
        <f>IF(NP511=5,"LayAway0-1",IF(AND(NW511=5),"BackAway0-1",""))</f>
        <v/>
      </c>
      <c r="NY511">
        <f>IF(NP511=5,KO511,IF(AND(NW511=5),KO511,""))</f>
        <v/>
      </c>
      <c r="NZ511">
        <f>IF(NP511=5,"Match Odds",IF(AND(NW511=5),"Match Odds",""))</f>
        <v/>
      </c>
      <c r="OA511">
        <f>IF(NP511=5,KP511,IF(AND(NW511=5),KP511,""))</f>
        <v/>
      </c>
      <c r="OB511">
        <f>IF(NP511=5,"MATCH_ODDS",IF(AND(NW511=5),"MATCH_ODDS",""))</f>
        <v/>
      </c>
      <c r="OC511">
        <f>IF(NP511=5,"LAY",IF(AND(NW511=5),"BACK",""))</f>
        <v/>
      </c>
    </row>
    <row r="512" ht="16.5" customHeight="1" thickBot="1" thickTop="1">
      <c r="A512" s="2" t="n"/>
      <c r="KN512" s="1">
        <f>IF(INDEX(#REF!,MATCH('HT 0-1'!D512,#REF!,0))=INDEX(#REF!,MATCH('HT 0-1'!D512,#REF!,0)),INDEX(#REF!,MATCH('HT 0-1'!D512,#REF!,0)),"ERROR")</f>
        <v/>
      </c>
      <c r="KO512" s="1">
        <f>IF(INDEX(#REF!,MATCH('HT 0-1'!E512,#REF!,0))=INDEX(#REF!,MATCH('HT 0-1'!E512,#REF!,0)),INDEX(#REF!,MATCH('HT 0-1'!E512,#REF!,0)),"ERROR")</f>
        <v/>
      </c>
      <c r="KP512" s="1">
        <f>KN512&amp;" v "&amp;KO512</f>
        <v/>
      </c>
      <c r="KQ512">
        <f>B512&amp;"_"&amp;C512</f>
        <v/>
      </c>
      <c r="KR512" s="1">
        <f>IF((HW512/KK512)&lt;0.335,"G",IF((HW512/KK512)&gt;0.67,"R","A"))</f>
        <v/>
      </c>
      <c r="KS512" s="1">
        <f>IF((HX512/KK512)&lt;0.335,"G",IF((HX512/KK512)&gt;0.67,"R","A"))</f>
        <v/>
      </c>
      <c r="KT512" s="1">
        <f>IF((IH512/KK512)&lt;0.335,"G",IF((IH512/KK512)&gt;0.67,"R","A"))</f>
        <v/>
      </c>
      <c r="KU512" s="1">
        <f>IF((II512/KK512)&lt;0.335,"G",IF((II512/KK512)&gt;0.67,"R","A"))</f>
        <v/>
      </c>
      <c r="KV512" s="1">
        <f>IF((HZ512/KK512)&lt;0.335,"G",IF((HZ512/KK512)&gt;0.67,"R","A"))</f>
        <v/>
      </c>
      <c r="KW512" s="1">
        <f>IF((HY512/KK512)&lt;0.335,"G",IF((HY512/KK512)&gt;0.67,"R","A"))</f>
        <v/>
      </c>
      <c r="KX512" s="1">
        <f>IF((IK512/KK512)&lt;0.335,"G",IF((IK512/KK512)&gt;0.67,"R","A"))</f>
        <v/>
      </c>
      <c r="KY512" s="1">
        <f>IF((IJ512/KK512)&lt;0.335,"G",IF((IJ512/KK512)&gt;0.67,"R","A"))</f>
        <v/>
      </c>
      <c r="KZ512" s="1">
        <f>IF((HQ512/KK512)&lt;0.335,"G",IF((HQ512/KK512)&gt;0.67,"R","A"))</f>
        <v/>
      </c>
      <c r="LA512" s="1">
        <f>IF((IB512/KK512)&lt;0.335,"G",IF((IB512/KK512)&gt;0.67,"R","A"))</f>
        <v/>
      </c>
      <c r="LB512">
        <f>IF(LQ512="0-1",INDEX(Scrape!#REF!,MATCH('HT 0-1'!KP512,Scrape!$B:$B,0)),"")</f>
        <v/>
      </c>
      <c r="LC512">
        <f>IF(LQ512="0-1",INDEX(Scrape!$A:$A,MATCH('HT 0-1'!KP512,Scrape!$B:$B,0)),"")</f>
        <v/>
      </c>
      <c r="LD512">
        <f>IF(LQ512="0-1",INDEX(Scrape!$B:$B,MATCH('HT 0-1'!KP512,Scrape!$B:$B,0)),"")</f>
        <v/>
      </c>
      <c r="LE512">
        <f>IF(LQ512="0-1",INDEX(Scrape!$C:$C,MATCH('HT 0-1'!KP512,Scrape!$B:$B,0)),"")</f>
        <v/>
      </c>
      <c r="LF512">
        <f>IF(LQ512="0-1",INDEX(Scrape!$D:$D,MATCH('HT 0-1'!KP512,Scrape!$B:$B,0)),"")</f>
        <v/>
      </c>
      <c r="LG512">
        <f>IF(LQ512="0-1",INDEX(Scrape!$E:$E,MATCH('HT 0-1'!KP512,Scrape!$B:$B,0)),"")</f>
        <v/>
      </c>
      <c r="LH512">
        <f>IF(LQ512="0-1",INDEX(Scrape!$F:$F,MATCH('HT 0-1'!KP512,Scrape!$B:$B,0)),"")</f>
        <v/>
      </c>
      <c r="LI512">
        <f>IF(LQ512="0-1",INDEX(Scrape!$G:$G,MATCH('HT 0-1'!KP512,Scrape!$B:$B,0)),"")</f>
        <v/>
      </c>
      <c r="LJ512">
        <f>IF(LQ512="0-1",INDEX(Scrape!$H:$H,MATCH('HT 0-1'!KP512,Scrape!$B:$B,0)),"")</f>
        <v/>
      </c>
      <c r="LK512">
        <f>IF(LQ512="0-1",INDEX(Scrape!$I:$I,MATCH('HT 0-1'!KP512,Scrape!$B:$B,0)),"")</f>
        <v/>
      </c>
      <c r="LL512">
        <f>IF(LQ512="0-1",INDEX(Scrape!$J:$J,MATCH('HT 0-1'!KP512,Scrape!$B:$B,0)),"")</f>
        <v/>
      </c>
      <c r="LM512">
        <f>IF(LQ512="0-1",INDEX(Scrape!$K:$K,MATCH('HT 0-1'!KP512,Scrape!$B:$B,0)),"")</f>
        <v/>
      </c>
      <c r="LN512">
        <f>IF(LQ512="0-1",INDEX(Scrape!$L:$L,MATCH('HT 0-1'!KP512,Scrape!$B:$B,0)),"")</f>
        <v/>
      </c>
      <c r="LO512">
        <f>IF(LQ512="0-1",INDEX(Scrape!$M:$M,MATCH('HT 0-1'!KP512,Scrape!$B:$B,0)),"")</f>
        <v/>
      </c>
      <c r="LP512">
        <f>IF(LQ512="0-1",INDEX(Scrape!$N:$N,MATCH('HT 0-1'!KP512,Scrape!$B:$B,0)),"")</f>
        <v/>
      </c>
      <c r="LQ512">
        <f>INDEX(Scrape!$O:$O,MATCH('HT 0-1'!KP512,Scrape!$B:$B,0))</f>
        <v/>
      </c>
      <c r="LR512">
        <f>(1/LJ512)+(1/LI512)+(1/LH512)</f>
        <v/>
      </c>
      <c r="LS512">
        <f>(1/LG512)+(1/LF512)+(1/LE512)</f>
        <v/>
      </c>
      <c r="LT512" s="8">
        <f>IF(INDEX(#REF!,MATCH(KQ512,#REF!,0))=INDEX(#REF!,MATCH(KQ512,#REF!,0)),INDEX(#REF!,MATCH(KQ512,#REF!,0)),"ERROR")</f>
        <v/>
      </c>
      <c r="LU512" s="4">
        <f>IF(KR512="G",2,IF(KR512="R",0.5,IF(KR512="A",1)))</f>
        <v/>
      </c>
      <c r="LV512" s="4">
        <f>IF(KS512="G",0.5,IF(KS512="R",2,IF(KS512="A",1)))</f>
        <v/>
      </c>
      <c r="LW512" s="4">
        <f>IF(KT512="G",2,IF(KT512="R",0.5,IF(KT512="A",1)))</f>
        <v/>
      </c>
      <c r="LX512" s="4">
        <f>IF(KU512="G",0.5,IF(KU512="R",2,IF(KU512="A",1)))</f>
        <v/>
      </c>
      <c r="LY512" s="7">
        <f>(LK512*(LU512+LX512)+(LL512*(LU512+LX512)))</f>
        <v/>
      </c>
      <c r="LZ512" s="7">
        <f>(LN512*(LV512+LW512)+(LO512*(LV512+LW512)))</f>
        <v/>
      </c>
      <c r="MA512" s="11">
        <f>LY512-LZ512</f>
        <v/>
      </c>
      <c r="MB512" s="5">
        <f>MA512+2</f>
        <v/>
      </c>
      <c r="MC512" s="6">
        <f>MA512-2</f>
        <v/>
      </c>
      <c r="MD512" s="4">
        <f>LE512</f>
        <v/>
      </c>
      <c r="ME512" s="9">
        <f>IF(MD512=0,1000,MD512+0.75)</f>
        <v/>
      </c>
      <c r="MF512" s="10">
        <f>IF(MD512=0,0,MD512-0.75)</f>
        <v/>
      </c>
      <c r="MG512" s="4">
        <f>((LM512*(LU512+LX512))-((LP512*(LV512+LW512))))</f>
        <v/>
      </c>
      <c r="MH512" s="9">
        <f>MG512*1.2</f>
        <v/>
      </c>
      <c r="MI512" s="10">
        <f>MG512*0.8</f>
        <v/>
      </c>
      <c r="MJ512">
        <f>IFERROR(NX512,"")</f>
        <v/>
      </c>
      <c r="MK512">
        <f>IFERROR(NY512,"")</f>
        <v/>
      </c>
      <c r="ML512">
        <f>IFERROR(NZ512,"")</f>
        <v/>
      </c>
      <c r="MM512">
        <f>IFERROR(OA512,"")</f>
        <v/>
      </c>
      <c r="MN512">
        <f>IFERROR(OB512,"")</f>
        <v/>
      </c>
      <c r="MO512">
        <f>IFERROR(OC512,"")</f>
        <v/>
      </c>
      <c r="MP512" s="1">
        <f>COUNTIFS(#REF!,LT512,#REF!,1,#REF!,"&gt;="&amp;MC512,#REF!,"&lt;="&amp;MB512,#REF!,"&lt;="&amp;ME512,#REF!,"&gt;="&amp;MF512,#REF!,"="&amp;KV512,#REF!,"="&amp;KX512)</f>
        <v/>
      </c>
      <c r="MQ512" s="1">
        <f>COUNTIFS(#REF!,LT512,#REF!,0,#REF!,"&gt;="&amp;MC512,#REF!,"&lt;="&amp;MB512,#REF!,"&lt;="&amp;ME512,#REF!,"&gt;="&amp;MF512,#REF!,"="&amp;KV512,#REF!,"="&amp;KX512)</f>
        <v/>
      </c>
      <c r="MR512" s="1">
        <f>COUNTIFS(#REF!,LT512,#REF!,1,#REF!,"&gt;="&amp;MC512,#REF!,"&lt;="&amp;MB512,#REF!,"&lt;="&amp;ME512,#REF!,"&gt;="&amp;MF512,#REF!,"="&amp;KW512,#REF!,"="&amp;KY512)</f>
        <v/>
      </c>
      <c r="MS512" s="1">
        <f>COUNTIFS(#REF!,LT512,#REF!,0,#REF!,"&gt;="&amp;MC512,#REF!,"&lt;="&amp;MB512,#REF!,"&lt;="&amp;ME512,#REF!,"&gt;="&amp;MF512,#REF!,"="&amp;KW512,#REF!,"="&amp;KY512)</f>
        <v/>
      </c>
      <c r="MT512" s="1">
        <f>COUNTIFS(#REF!,LT512,#REF!,1,#REF!,"&gt;="&amp;MI512,#REF!,"&lt;="&amp;MH512,#REF!,"&lt;="&amp;ME512,#REF!,"&gt;="&amp;MF512)</f>
        <v/>
      </c>
      <c r="MU512" s="1">
        <f>COUNTIFS(#REF!,LT512,#REF!,0,#REF!,"&gt;="&amp;MI512,#REF!,"&lt;="&amp;MH512,#REF!,"&lt;="&amp;ME512,#REF!,"&gt;="&amp;MF512)</f>
        <v/>
      </c>
      <c r="MV512" s="1">
        <f>COUNTIFS(#REF!,LT512,#REF!,1,#REF!,"&gt;="&amp;MI512,#REF!,"&lt;="&amp;MH512,#REF!,"="&amp;KZ512,#REF!,"="&amp;LA512,#REF!,"&lt;="&amp;ME512,#REF!,"&gt;="&amp;MF512)</f>
        <v/>
      </c>
      <c r="MW512" s="1">
        <f>COUNTIFS(#REF!,LT512,#REF!,0,#REF!,"&gt;="&amp;MI512,#REF!,"&lt;="&amp;MH512,#REF!,"="&amp;KZ512,#REF!,"="&amp;LA512,#REF!,"&lt;="&amp;ME512,#REF!,"&gt;="&amp;MF512)</f>
        <v/>
      </c>
      <c r="MX512" s="1">
        <f>COUNTIFS(#REF!,LT512,#REF!,1,#REF!,"&gt;="&amp;MC512,#REF!,"&lt;="&amp;MB512,#REF!,"&lt;="&amp;ME512,#REF!,"&gt;="&amp;MF512)</f>
        <v/>
      </c>
      <c r="MY512" s="1">
        <f>COUNTIFS(#REF!,LT512,#REF!,0,#REF!,"&gt;="&amp;MC512,#REF!,"&lt;="&amp;MB512,#REF!,"&lt;="&amp;ME512,#REF!,"&gt;="&amp;MF512)</f>
        <v/>
      </c>
      <c r="MZ512" s="1">
        <f>COUNTIFS(#REF!,LT512,#REF!,1,#REF!,"&lt;="&amp;ME512,#REF!,"&gt;="&amp;MF512,#REF!,"="&amp;KV512,#REF!,"="&amp;KX512)</f>
        <v/>
      </c>
      <c r="NA512" s="1">
        <f>COUNTIFS(#REF!,LT512,#REF!,0,#REF!,"&lt;="&amp;ME512,#REF!,"&gt;="&amp;MF512,#REF!,"="&amp;KV512,#REF!,"="&amp;KX512)</f>
        <v/>
      </c>
      <c r="NB512" s="1">
        <f>COUNTIFS(#REF!,LT512,#REF!,1,#REF!,"&lt;="&amp;ME512,#REF!,"&gt;="&amp;MF512,#REF!,"="&amp;KW512,#REF!,"="&amp;KY512)</f>
        <v/>
      </c>
      <c r="NC512" s="1">
        <f>COUNTIFS(#REF!,LT512,#REF!,0,#REF!,"&lt;="&amp;ME512,#REF!,"&gt;="&amp;MF512,#REF!,"="&amp;KW512,#REF!,"="&amp;KY512)</f>
        <v/>
      </c>
      <c r="ND512" s="1">
        <f>MP512+MR512+MT512+MV512+MX512+MZ512+NB512</f>
        <v/>
      </c>
      <c r="NE512" s="1">
        <f>MQ512+MS512+MU512+MW512+MY512+NA512+NC512</f>
        <v/>
      </c>
      <c r="NF512" s="1">
        <f>ND512+NE512</f>
        <v/>
      </c>
      <c r="NG512" s="33">
        <f>ND512/(ND512+NE512)</f>
        <v/>
      </c>
      <c r="NH512" s="3">
        <f>1/NG512</f>
        <v/>
      </c>
      <c r="NI512" s="1">
        <f>LI512</f>
        <v/>
      </c>
      <c r="NJ512" s="79">
        <f>((1-NG512)*(1/(NI512-1))*0.98-(NG512*1))</f>
        <v/>
      </c>
      <c r="NK512" s="34">
        <f>IF(LR512&lt;0.9,0,IF(AND(LR512&gt;1.1),0,1))</f>
        <v/>
      </c>
      <c r="NL512" s="34">
        <f>IF(LS512&lt;0.9,0,IF(AND(LS512&gt;1.1),0,1))</f>
        <v/>
      </c>
      <c r="NM512" s="32">
        <f>IF(NF512&gt;99,1,0)</f>
        <v/>
      </c>
      <c r="NN512" s="32">
        <f>IF(NJ512&gt;0.0799,1,0)</f>
        <v/>
      </c>
      <c r="NO512" s="32">
        <f>IF(NJ512&gt;NQ512,1,0)</f>
        <v/>
      </c>
      <c r="NP512" s="32">
        <f>NM512+NN512+NO512+NK512+NL512</f>
        <v/>
      </c>
      <c r="NQ512" s="79">
        <f>(((100*NG512)*(NI512-1)*0.98)-((1-NG512)*100))/100</f>
        <v/>
      </c>
      <c r="NR512" s="34">
        <f>IF(LR512&lt;0.9,0,IF(AND(LR512&gt;1.1),0,1))</f>
        <v/>
      </c>
      <c r="NS512" s="34">
        <f>IF(LS512&lt;0.9,0,IF(AND(LS512&gt;1.1),0,1))</f>
        <v/>
      </c>
      <c r="NT512" s="32">
        <f>IF(NF512&gt;99,1,0)</f>
        <v/>
      </c>
      <c r="NU512" s="32">
        <f>IF(NQ512&gt;0.0799,1,0)</f>
        <v/>
      </c>
      <c r="NV512" s="32">
        <f>IF(NQ512&gt;NJ512,1,0)</f>
        <v/>
      </c>
      <c r="NW512" s="32">
        <f>NT512+NU512+NV512+NR512+NS512</f>
        <v/>
      </c>
      <c r="NX512">
        <f>IF(NP512=5,"LayAway0-1",IF(AND(NW512=5),"BackAway0-1",""))</f>
        <v/>
      </c>
      <c r="NY512">
        <f>IF(NP512=5,KO512,IF(AND(NW512=5),KO512,""))</f>
        <v/>
      </c>
      <c r="NZ512">
        <f>IF(NP512=5,"Match Odds",IF(AND(NW512=5),"Match Odds",""))</f>
        <v/>
      </c>
      <c r="OA512">
        <f>IF(NP512=5,KP512,IF(AND(NW512=5),KP512,""))</f>
        <v/>
      </c>
      <c r="OB512">
        <f>IF(NP512=5,"MATCH_ODDS",IF(AND(NW512=5),"MATCH_ODDS",""))</f>
        <v/>
      </c>
      <c r="OC512">
        <f>IF(NP512=5,"LAY",IF(AND(NW512=5),"BACK",""))</f>
        <v/>
      </c>
    </row>
    <row r="513" ht="16.5" customHeight="1" thickBot="1" thickTop="1">
      <c r="A513" s="2" t="n"/>
      <c r="KN513" s="1">
        <f>IF(INDEX(#REF!,MATCH('HT 0-1'!D513,#REF!,0))=INDEX(#REF!,MATCH('HT 0-1'!D513,#REF!,0)),INDEX(#REF!,MATCH('HT 0-1'!D513,#REF!,0)),"ERROR")</f>
        <v/>
      </c>
      <c r="KO513" s="1">
        <f>IF(INDEX(#REF!,MATCH('HT 0-1'!E513,#REF!,0))=INDEX(#REF!,MATCH('HT 0-1'!E513,#REF!,0)),INDEX(#REF!,MATCH('HT 0-1'!E513,#REF!,0)),"ERROR")</f>
        <v/>
      </c>
      <c r="KP513" s="1">
        <f>KN513&amp;" v "&amp;KO513</f>
        <v/>
      </c>
      <c r="KQ513">
        <f>B513&amp;"_"&amp;C513</f>
        <v/>
      </c>
      <c r="KR513" s="1">
        <f>IF((HW513/KK513)&lt;0.335,"G",IF((HW513/KK513)&gt;0.67,"R","A"))</f>
        <v/>
      </c>
      <c r="KS513" s="1">
        <f>IF((HX513/KK513)&lt;0.335,"G",IF((HX513/KK513)&gt;0.67,"R","A"))</f>
        <v/>
      </c>
      <c r="KT513" s="1">
        <f>IF((IH513/KK513)&lt;0.335,"G",IF((IH513/KK513)&gt;0.67,"R","A"))</f>
        <v/>
      </c>
      <c r="KU513" s="1">
        <f>IF((II513/KK513)&lt;0.335,"G",IF((II513/KK513)&gt;0.67,"R","A"))</f>
        <v/>
      </c>
      <c r="KV513" s="1">
        <f>IF((HZ513/KK513)&lt;0.335,"G",IF((HZ513/KK513)&gt;0.67,"R","A"))</f>
        <v/>
      </c>
      <c r="KW513" s="1">
        <f>IF((HY513/KK513)&lt;0.335,"G",IF((HY513/KK513)&gt;0.67,"R","A"))</f>
        <v/>
      </c>
      <c r="KX513" s="1">
        <f>IF((IK513/KK513)&lt;0.335,"G",IF((IK513/KK513)&gt;0.67,"R","A"))</f>
        <v/>
      </c>
      <c r="KY513" s="1">
        <f>IF((IJ513/KK513)&lt;0.335,"G",IF((IJ513/KK513)&gt;0.67,"R","A"))</f>
        <v/>
      </c>
      <c r="KZ513" s="1">
        <f>IF((HQ513/KK513)&lt;0.335,"G",IF((HQ513/KK513)&gt;0.67,"R","A"))</f>
        <v/>
      </c>
      <c r="LA513" s="1">
        <f>IF((IB513/KK513)&lt;0.335,"G",IF((IB513/KK513)&gt;0.67,"R","A"))</f>
        <v/>
      </c>
      <c r="LB513">
        <f>IF(LQ513="0-1",INDEX(Scrape!#REF!,MATCH('HT 0-1'!KP513,Scrape!$B:$B,0)),"")</f>
        <v/>
      </c>
      <c r="LC513">
        <f>IF(LQ513="0-1",INDEX(Scrape!$A:$A,MATCH('HT 0-1'!KP513,Scrape!$B:$B,0)),"")</f>
        <v/>
      </c>
      <c r="LD513">
        <f>IF(LQ513="0-1",INDEX(Scrape!$B:$B,MATCH('HT 0-1'!KP513,Scrape!$B:$B,0)),"")</f>
        <v/>
      </c>
      <c r="LE513">
        <f>IF(LQ513="0-1",INDEX(Scrape!$C:$C,MATCH('HT 0-1'!KP513,Scrape!$B:$B,0)),"")</f>
        <v/>
      </c>
      <c r="LF513">
        <f>IF(LQ513="0-1",INDEX(Scrape!$D:$D,MATCH('HT 0-1'!KP513,Scrape!$B:$B,0)),"")</f>
        <v/>
      </c>
      <c r="LG513">
        <f>IF(LQ513="0-1",INDEX(Scrape!$E:$E,MATCH('HT 0-1'!KP513,Scrape!$B:$B,0)),"")</f>
        <v/>
      </c>
      <c r="LH513">
        <f>IF(LQ513="0-1",INDEX(Scrape!$F:$F,MATCH('HT 0-1'!KP513,Scrape!$B:$B,0)),"")</f>
        <v/>
      </c>
      <c r="LI513">
        <f>IF(LQ513="0-1",INDEX(Scrape!$G:$G,MATCH('HT 0-1'!KP513,Scrape!$B:$B,0)),"")</f>
        <v/>
      </c>
      <c r="LJ513">
        <f>IF(LQ513="0-1",INDEX(Scrape!$H:$H,MATCH('HT 0-1'!KP513,Scrape!$B:$B,0)),"")</f>
        <v/>
      </c>
      <c r="LK513">
        <f>IF(LQ513="0-1",INDEX(Scrape!$I:$I,MATCH('HT 0-1'!KP513,Scrape!$B:$B,0)),"")</f>
        <v/>
      </c>
      <c r="LL513">
        <f>IF(LQ513="0-1",INDEX(Scrape!$J:$J,MATCH('HT 0-1'!KP513,Scrape!$B:$B,0)),"")</f>
        <v/>
      </c>
      <c r="LM513">
        <f>IF(LQ513="0-1",INDEX(Scrape!$K:$K,MATCH('HT 0-1'!KP513,Scrape!$B:$B,0)),"")</f>
        <v/>
      </c>
      <c r="LN513">
        <f>IF(LQ513="0-1",INDEX(Scrape!$L:$L,MATCH('HT 0-1'!KP513,Scrape!$B:$B,0)),"")</f>
        <v/>
      </c>
      <c r="LO513">
        <f>IF(LQ513="0-1",INDEX(Scrape!$M:$M,MATCH('HT 0-1'!KP513,Scrape!$B:$B,0)),"")</f>
        <v/>
      </c>
      <c r="LP513">
        <f>IF(LQ513="0-1",INDEX(Scrape!$N:$N,MATCH('HT 0-1'!KP513,Scrape!$B:$B,0)),"")</f>
        <v/>
      </c>
      <c r="LQ513">
        <f>INDEX(Scrape!$O:$O,MATCH('HT 0-1'!KP513,Scrape!$B:$B,0))</f>
        <v/>
      </c>
      <c r="LR513">
        <f>(1/LJ513)+(1/LI513)+(1/LH513)</f>
        <v/>
      </c>
      <c r="LS513">
        <f>(1/LG513)+(1/LF513)+(1/LE513)</f>
        <v/>
      </c>
      <c r="LT513" s="8">
        <f>IF(INDEX(#REF!,MATCH(KQ513,#REF!,0))=INDEX(#REF!,MATCH(KQ513,#REF!,0)),INDEX(#REF!,MATCH(KQ513,#REF!,0)),"ERROR")</f>
        <v/>
      </c>
      <c r="LU513" s="4">
        <f>IF(KR513="G",2,IF(KR513="R",0.5,IF(KR513="A",1)))</f>
        <v/>
      </c>
      <c r="LV513" s="4">
        <f>IF(KS513="G",0.5,IF(KS513="R",2,IF(KS513="A",1)))</f>
        <v/>
      </c>
      <c r="LW513" s="4">
        <f>IF(KT513="G",2,IF(KT513="R",0.5,IF(KT513="A",1)))</f>
        <v/>
      </c>
      <c r="LX513" s="4">
        <f>IF(KU513="G",0.5,IF(KU513="R",2,IF(KU513="A",1)))</f>
        <v/>
      </c>
      <c r="LY513" s="7">
        <f>(LK513*(LU513+LX513)+(LL513*(LU513+LX513)))</f>
        <v/>
      </c>
      <c r="LZ513" s="7">
        <f>(LN513*(LV513+LW513)+(LO513*(LV513+LW513)))</f>
        <v/>
      </c>
      <c r="MA513" s="11">
        <f>LY513-LZ513</f>
        <v/>
      </c>
      <c r="MB513" s="5">
        <f>MA513+2</f>
        <v/>
      </c>
      <c r="MC513" s="6">
        <f>MA513-2</f>
        <v/>
      </c>
      <c r="MD513" s="4">
        <f>LE513</f>
        <v/>
      </c>
      <c r="ME513" s="9">
        <f>IF(MD513=0,1000,MD513+0.75)</f>
        <v/>
      </c>
      <c r="MF513" s="10">
        <f>IF(MD513=0,0,MD513-0.75)</f>
        <v/>
      </c>
      <c r="MG513" s="4">
        <f>((LM513*(LU513+LX513))-((LP513*(LV513+LW513))))</f>
        <v/>
      </c>
      <c r="MH513" s="9">
        <f>MG513*1.2</f>
        <v/>
      </c>
      <c r="MI513" s="10">
        <f>MG513*0.8</f>
        <v/>
      </c>
      <c r="MJ513">
        <f>IFERROR(NX513,"")</f>
        <v/>
      </c>
      <c r="MK513">
        <f>IFERROR(NY513,"")</f>
        <v/>
      </c>
      <c r="ML513">
        <f>IFERROR(NZ513,"")</f>
        <v/>
      </c>
      <c r="MM513">
        <f>IFERROR(OA513,"")</f>
        <v/>
      </c>
      <c r="MN513">
        <f>IFERROR(OB513,"")</f>
        <v/>
      </c>
      <c r="MO513">
        <f>IFERROR(OC513,"")</f>
        <v/>
      </c>
      <c r="MP513" s="1">
        <f>COUNTIFS(#REF!,LT513,#REF!,1,#REF!,"&gt;="&amp;MC513,#REF!,"&lt;="&amp;MB513,#REF!,"&lt;="&amp;ME513,#REF!,"&gt;="&amp;MF513,#REF!,"="&amp;KV513,#REF!,"="&amp;KX513)</f>
        <v/>
      </c>
      <c r="MQ513" s="1">
        <f>COUNTIFS(#REF!,LT513,#REF!,0,#REF!,"&gt;="&amp;MC513,#REF!,"&lt;="&amp;MB513,#REF!,"&lt;="&amp;ME513,#REF!,"&gt;="&amp;MF513,#REF!,"="&amp;KV513,#REF!,"="&amp;KX513)</f>
        <v/>
      </c>
      <c r="MR513" s="1">
        <f>COUNTIFS(#REF!,LT513,#REF!,1,#REF!,"&gt;="&amp;MC513,#REF!,"&lt;="&amp;MB513,#REF!,"&lt;="&amp;ME513,#REF!,"&gt;="&amp;MF513,#REF!,"="&amp;KW513,#REF!,"="&amp;KY513)</f>
        <v/>
      </c>
      <c r="MS513" s="1">
        <f>COUNTIFS(#REF!,LT513,#REF!,0,#REF!,"&gt;="&amp;MC513,#REF!,"&lt;="&amp;MB513,#REF!,"&lt;="&amp;ME513,#REF!,"&gt;="&amp;MF513,#REF!,"="&amp;KW513,#REF!,"="&amp;KY513)</f>
        <v/>
      </c>
      <c r="MT513" s="1">
        <f>COUNTIFS(#REF!,LT513,#REF!,1,#REF!,"&gt;="&amp;MI513,#REF!,"&lt;="&amp;MH513,#REF!,"&lt;="&amp;ME513,#REF!,"&gt;="&amp;MF513)</f>
        <v/>
      </c>
      <c r="MU513" s="1">
        <f>COUNTIFS(#REF!,LT513,#REF!,0,#REF!,"&gt;="&amp;MI513,#REF!,"&lt;="&amp;MH513,#REF!,"&lt;="&amp;ME513,#REF!,"&gt;="&amp;MF513)</f>
        <v/>
      </c>
      <c r="MV513" s="1">
        <f>COUNTIFS(#REF!,LT513,#REF!,1,#REF!,"&gt;="&amp;MI513,#REF!,"&lt;="&amp;MH513,#REF!,"="&amp;KZ513,#REF!,"="&amp;LA513,#REF!,"&lt;="&amp;ME513,#REF!,"&gt;="&amp;MF513)</f>
        <v/>
      </c>
      <c r="MW513" s="1">
        <f>COUNTIFS(#REF!,LT513,#REF!,0,#REF!,"&gt;="&amp;MI513,#REF!,"&lt;="&amp;MH513,#REF!,"="&amp;KZ513,#REF!,"="&amp;LA513,#REF!,"&lt;="&amp;ME513,#REF!,"&gt;="&amp;MF513)</f>
        <v/>
      </c>
      <c r="MX513" s="1">
        <f>COUNTIFS(#REF!,LT513,#REF!,1,#REF!,"&gt;="&amp;MC513,#REF!,"&lt;="&amp;MB513,#REF!,"&lt;="&amp;ME513,#REF!,"&gt;="&amp;MF513)</f>
        <v/>
      </c>
      <c r="MY513" s="1">
        <f>COUNTIFS(#REF!,LT513,#REF!,0,#REF!,"&gt;="&amp;MC513,#REF!,"&lt;="&amp;MB513,#REF!,"&lt;="&amp;ME513,#REF!,"&gt;="&amp;MF513)</f>
        <v/>
      </c>
      <c r="MZ513" s="1">
        <f>COUNTIFS(#REF!,LT513,#REF!,1,#REF!,"&lt;="&amp;ME513,#REF!,"&gt;="&amp;MF513,#REF!,"="&amp;KV513,#REF!,"="&amp;KX513)</f>
        <v/>
      </c>
      <c r="NA513" s="1">
        <f>COUNTIFS(#REF!,LT513,#REF!,0,#REF!,"&lt;="&amp;ME513,#REF!,"&gt;="&amp;MF513,#REF!,"="&amp;KV513,#REF!,"="&amp;KX513)</f>
        <v/>
      </c>
      <c r="NB513" s="1">
        <f>COUNTIFS(#REF!,LT513,#REF!,1,#REF!,"&lt;="&amp;ME513,#REF!,"&gt;="&amp;MF513,#REF!,"="&amp;KW513,#REF!,"="&amp;KY513)</f>
        <v/>
      </c>
      <c r="NC513" s="1">
        <f>COUNTIFS(#REF!,LT513,#REF!,0,#REF!,"&lt;="&amp;ME513,#REF!,"&gt;="&amp;MF513,#REF!,"="&amp;KW513,#REF!,"="&amp;KY513)</f>
        <v/>
      </c>
      <c r="ND513" s="1">
        <f>MP513+MR513+MT513+MV513+MX513+MZ513+NB513</f>
        <v/>
      </c>
      <c r="NE513" s="1">
        <f>MQ513+MS513+MU513+MW513+MY513+NA513+NC513</f>
        <v/>
      </c>
      <c r="NF513" s="1">
        <f>ND513+NE513</f>
        <v/>
      </c>
      <c r="NG513" s="33">
        <f>ND513/(ND513+NE513)</f>
        <v/>
      </c>
      <c r="NH513" s="3">
        <f>1/NG513</f>
        <v/>
      </c>
      <c r="NI513" s="1">
        <f>LI513</f>
        <v/>
      </c>
      <c r="NJ513" s="79">
        <f>((1-NG513)*(1/(NI513-1))*0.98-(NG513*1))</f>
        <v/>
      </c>
      <c r="NK513" s="34">
        <f>IF(LR513&lt;0.9,0,IF(AND(LR513&gt;1.1),0,1))</f>
        <v/>
      </c>
      <c r="NL513" s="34">
        <f>IF(LS513&lt;0.9,0,IF(AND(LS513&gt;1.1),0,1))</f>
        <v/>
      </c>
      <c r="NM513" s="32">
        <f>IF(NF513&gt;99,1,0)</f>
        <v/>
      </c>
      <c r="NN513" s="32">
        <f>IF(NJ513&gt;0.0799,1,0)</f>
        <v/>
      </c>
      <c r="NO513" s="32">
        <f>IF(NJ513&gt;NQ513,1,0)</f>
        <v/>
      </c>
      <c r="NP513" s="32">
        <f>NM513+NN513+NO513+NK513+NL513</f>
        <v/>
      </c>
      <c r="NQ513" s="79">
        <f>(((100*NG513)*(NI513-1)*0.98)-((1-NG513)*100))/100</f>
        <v/>
      </c>
      <c r="NR513" s="34">
        <f>IF(LR513&lt;0.9,0,IF(AND(LR513&gt;1.1),0,1))</f>
        <v/>
      </c>
      <c r="NS513" s="34">
        <f>IF(LS513&lt;0.9,0,IF(AND(LS513&gt;1.1),0,1))</f>
        <v/>
      </c>
      <c r="NT513" s="32">
        <f>IF(NF513&gt;99,1,0)</f>
        <v/>
      </c>
      <c r="NU513" s="32">
        <f>IF(NQ513&gt;0.0799,1,0)</f>
        <v/>
      </c>
      <c r="NV513" s="32">
        <f>IF(NQ513&gt;NJ513,1,0)</f>
        <v/>
      </c>
      <c r="NW513" s="32">
        <f>NT513+NU513+NV513+NR513+NS513</f>
        <v/>
      </c>
      <c r="NX513">
        <f>IF(NP513=5,"LayAway0-1",IF(AND(NW513=5),"BackAway0-1",""))</f>
        <v/>
      </c>
      <c r="NY513">
        <f>IF(NP513=5,KO513,IF(AND(NW513=5),KO513,""))</f>
        <v/>
      </c>
      <c r="NZ513">
        <f>IF(NP513=5,"Match Odds",IF(AND(NW513=5),"Match Odds",""))</f>
        <v/>
      </c>
      <c r="OA513">
        <f>IF(NP513=5,KP513,IF(AND(NW513=5),KP513,""))</f>
        <v/>
      </c>
      <c r="OB513">
        <f>IF(NP513=5,"MATCH_ODDS",IF(AND(NW513=5),"MATCH_ODDS",""))</f>
        <v/>
      </c>
      <c r="OC513">
        <f>IF(NP513=5,"LAY",IF(AND(NW513=5),"BACK",""))</f>
        <v/>
      </c>
    </row>
    <row r="514" ht="16.5" customHeight="1" thickBot="1" thickTop="1">
      <c r="A514" s="2" t="n"/>
      <c r="KN514" s="1">
        <f>IF(INDEX(#REF!,MATCH('HT 0-1'!D514,#REF!,0))=INDEX(#REF!,MATCH('HT 0-1'!D514,#REF!,0)),INDEX(#REF!,MATCH('HT 0-1'!D514,#REF!,0)),"ERROR")</f>
        <v/>
      </c>
      <c r="KO514" s="1">
        <f>IF(INDEX(#REF!,MATCH('HT 0-1'!E514,#REF!,0))=INDEX(#REF!,MATCH('HT 0-1'!E514,#REF!,0)),INDEX(#REF!,MATCH('HT 0-1'!E514,#REF!,0)),"ERROR")</f>
        <v/>
      </c>
      <c r="KP514" s="1">
        <f>KN514&amp;" v "&amp;KO514</f>
        <v/>
      </c>
      <c r="KQ514">
        <f>B514&amp;"_"&amp;C514</f>
        <v/>
      </c>
      <c r="KR514" s="1">
        <f>IF((HW514/KK514)&lt;0.335,"G",IF((HW514/KK514)&gt;0.67,"R","A"))</f>
        <v/>
      </c>
      <c r="KS514" s="1">
        <f>IF((HX514/KK514)&lt;0.335,"G",IF((HX514/KK514)&gt;0.67,"R","A"))</f>
        <v/>
      </c>
      <c r="KT514" s="1">
        <f>IF((IH514/KK514)&lt;0.335,"G",IF((IH514/KK514)&gt;0.67,"R","A"))</f>
        <v/>
      </c>
      <c r="KU514" s="1">
        <f>IF((II514/KK514)&lt;0.335,"G",IF((II514/KK514)&gt;0.67,"R","A"))</f>
        <v/>
      </c>
      <c r="KV514" s="1">
        <f>IF((HZ514/KK514)&lt;0.335,"G",IF((HZ514/KK514)&gt;0.67,"R","A"))</f>
        <v/>
      </c>
      <c r="KW514" s="1">
        <f>IF((HY514/KK514)&lt;0.335,"G",IF((HY514/KK514)&gt;0.67,"R","A"))</f>
        <v/>
      </c>
      <c r="KX514" s="1">
        <f>IF((IK514/KK514)&lt;0.335,"G",IF((IK514/KK514)&gt;0.67,"R","A"))</f>
        <v/>
      </c>
      <c r="KY514" s="1">
        <f>IF((IJ514/KK514)&lt;0.335,"G",IF((IJ514/KK514)&gt;0.67,"R","A"))</f>
        <v/>
      </c>
      <c r="KZ514" s="1">
        <f>IF((HQ514/KK514)&lt;0.335,"G",IF((HQ514/KK514)&gt;0.67,"R","A"))</f>
        <v/>
      </c>
      <c r="LA514" s="1">
        <f>IF((IB514/KK514)&lt;0.335,"G",IF((IB514/KK514)&gt;0.67,"R","A"))</f>
        <v/>
      </c>
      <c r="LB514">
        <f>IF(LQ514="0-1",INDEX(Scrape!#REF!,MATCH('HT 0-1'!KP514,Scrape!$B:$B,0)),"")</f>
        <v/>
      </c>
      <c r="LC514">
        <f>IF(LQ514="0-1",INDEX(Scrape!$A:$A,MATCH('HT 0-1'!KP514,Scrape!$B:$B,0)),"")</f>
        <v/>
      </c>
      <c r="LD514">
        <f>IF(LQ514="0-1",INDEX(Scrape!$B:$B,MATCH('HT 0-1'!KP514,Scrape!$B:$B,0)),"")</f>
        <v/>
      </c>
      <c r="LE514">
        <f>IF(LQ514="0-1",INDEX(Scrape!$C:$C,MATCH('HT 0-1'!KP514,Scrape!$B:$B,0)),"")</f>
        <v/>
      </c>
      <c r="LF514">
        <f>IF(LQ514="0-1",INDEX(Scrape!$D:$D,MATCH('HT 0-1'!KP514,Scrape!$B:$B,0)),"")</f>
        <v/>
      </c>
      <c r="LG514">
        <f>IF(LQ514="0-1",INDEX(Scrape!$E:$E,MATCH('HT 0-1'!KP514,Scrape!$B:$B,0)),"")</f>
        <v/>
      </c>
      <c r="LH514">
        <f>IF(LQ514="0-1",INDEX(Scrape!$F:$F,MATCH('HT 0-1'!KP514,Scrape!$B:$B,0)),"")</f>
        <v/>
      </c>
      <c r="LI514">
        <f>IF(LQ514="0-1",INDEX(Scrape!$G:$G,MATCH('HT 0-1'!KP514,Scrape!$B:$B,0)),"")</f>
        <v/>
      </c>
      <c r="LJ514">
        <f>IF(LQ514="0-1",INDEX(Scrape!$H:$H,MATCH('HT 0-1'!KP514,Scrape!$B:$B,0)),"")</f>
        <v/>
      </c>
      <c r="LK514">
        <f>IF(LQ514="0-1",INDEX(Scrape!$I:$I,MATCH('HT 0-1'!KP514,Scrape!$B:$B,0)),"")</f>
        <v/>
      </c>
      <c r="LL514">
        <f>IF(LQ514="0-1",INDEX(Scrape!$J:$J,MATCH('HT 0-1'!KP514,Scrape!$B:$B,0)),"")</f>
        <v/>
      </c>
      <c r="LM514">
        <f>IF(LQ514="0-1",INDEX(Scrape!$K:$K,MATCH('HT 0-1'!KP514,Scrape!$B:$B,0)),"")</f>
        <v/>
      </c>
      <c r="LN514">
        <f>IF(LQ514="0-1",INDEX(Scrape!$L:$L,MATCH('HT 0-1'!KP514,Scrape!$B:$B,0)),"")</f>
        <v/>
      </c>
      <c r="LO514">
        <f>IF(LQ514="0-1",INDEX(Scrape!$M:$M,MATCH('HT 0-1'!KP514,Scrape!$B:$B,0)),"")</f>
        <v/>
      </c>
      <c r="LP514">
        <f>IF(LQ514="0-1",INDEX(Scrape!$N:$N,MATCH('HT 0-1'!KP514,Scrape!$B:$B,0)),"")</f>
        <v/>
      </c>
      <c r="LQ514">
        <f>INDEX(Scrape!$O:$O,MATCH('HT 0-1'!KP514,Scrape!$B:$B,0))</f>
        <v/>
      </c>
      <c r="LR514">
        <f>(1/LJ514)+(1/LI514)+(1/LH514)</f>
        <v/>
      </c>
      <c r="LS514">
        <f>(1/LG514)+(1/LF514)+(1/LE514)</f>
        <v/>
      </c>
      <c r="LT514" s="8">
        <f>IF(INDEX(#REF!,MATCH(KQ514,#REF!,0))=INDEX(#REF!,MATCH(KQ514,#REF!,0)),INDEX(#REF!,MATCH(KQ514,#REF!,0)),"ERROR")</f>
        <v/>
      </c>
      <c r="LU514" s="4">
        <f>IF(KR514="G",2,IF(KR514="R",0.5,IF(KR514="A",1)))</f>
        <v/>
      </c>
      <c r="LV514" s="4">
        <f>IF(KS514="G",0.5,IF(KS514="R",2,IF(KS514="A",1)))</f>
        <v/>
      </c>
      <c r="LW514" s="4">
        <f>IF(KT514="G",2,IF(KT514="R",0.5,IF(KT514="A",1)))</f>
        <v/>
      </c>
      <c r="LX514" s="4">
        <f>IF(KU514="G",0.5,IF(KU514="R",2,IF(KU514="A",1)))</f>
        <v/>
      </c>
      <c r="LY514" s="7">
        <f>(LK514*(LU514+LX514)+(LL514*(LU514+LX514)))</f>
        <v/>
      </c>
      <c r="LZ514" s="7">
        <f>(LN514*(LV514+LW514)+(LO514*(LV514+LW514)))</f>
        <v/>
      </c>
      <c r="MA514" s="11">
        <f>LY514-LZ514</f>
        <v/>
      </c>
      <c r="MB514" s="5">
        <f>MA514+2</f>
        <v/>
      </c>
      <c r="MC514" s="6">
        <f>MA514-2</f>
        <v/>
      </c>
      <c r="MD514" s="4">
        <f>LE514</f>
        <v/>
      </c>
      <c r="ME514" s="9">
        <f>IF(MD514=0,1000,MD514+0.75)</f>
        <v/>
      </c>
      <c r="MF514" s="10">
        <f>IF(MD514=0,0,MD514-0.75)</f>
        <v/>
      </c>
      <c r="MG514" s="4">
        <f>((LM514*(LU514+LX514))-((LP514*(LV514+LW514))))</f>
        <v/>
      </c>
      <c r="MH514" s="9">
        <f>MG514*1.2</f>
        <v/>
      </c>
      <c r="MI514" s="10">
        <f>MG514*0.8</f>
        <v/>
      </c>
      <c r="MJ514">
        <f>IFERROR(NX514,"")</f>
        <v/>
      </c>
      <c r="MK514">
        <f>IFERROR(NY514,"")</f>
        <v/>
      </c>
      <c r="ML514">
        <f>IFERROR(NZ514,"")</f>
        <v/>
      </c>
      <c r="MM514">
        <f>IFERROR(OA514,"")</f>
        <v/>
      </c>
      <c r="MN514">
        <f>IFERROR(OB514,"")</f>
        <v/>
      </c>
      <c r="MO514">
        <f>IFERROR(OC514,"")</f>
        <v/>
      </c>
      <c r="MP514" s="1">
        <f>COUNTIFS(#REF!,LT514,#REF!,1,#REF!,"&gt;="&amp;MC514,#REF!,"&lt;="&amp;MB514,#REF!,"&lt;="&amp;ME514,#REF!,"&gt;="&amp;MF514,#REF!,"="&amp;KV514,#REF!,"="&amp;KX514)</f>
        <v/>
      </c>
      <c r="MQ514" s="1">
        <f>COUNTIFS(#REF!,LT514,#REF!,0,#REF!,"&gt;="&amp;MC514,#REF!,"&lt;="&amp;MB514,#REF!,"&lt;="&amp;ME514,#REF!,"&gt;="&amp;MF514,#REF!,"="&amp;KV514,#REF!,"="&amp;KX514)</f>
        <v/>
      </c>
      <c r="MR514" s="1">
        <f>COUNTIFS(#REF!,LT514,#REF!,1,#REF!,"&gt;="&amp;MC514,#REF!,"&lt;="&amp;MB514,#REF!,"&lt;="&amp;ME514,#REF!,"&gt;="&amp;MF514,#REF!,"="&amp;KW514,#REF!,"="&amp;KY514)</f>
        <v/>
      </c>
      <c r="MS514" s="1">
        <f>COUNTIFS(#REF!,LT514,#REF!,0,#REF!,"&gt;="&amp;MC514,#REF!,"&lt;="&amp;MB514,#REF!,"&lt;="&amp;ME514,#REF!,"&gt;="&amp;MF514,#REF!,"="&amp;KW514,#REF!,"="&amp;KY514)</f>
        <v/>
      </c>
      <c r="MT514" s="1">
        <f>COUNTIFS(#REF!,LT514,#REF!,1,#REF!,"&gt;="&amp;MI514,#REF!,"&lt;="&amp;MH514,#REF!,"&lt;="&amp;ME514,#REF!,"&gt;="&amp;MF514)</f>
        <v/>
      </c>
      <c r="MU514" s="1">
        <f>COUNTIFS(#REF!,LT514,#REF!,0,#REF!,"&gt;="&amp;MI514,#REF!,"&lt;="&amp;MH514,#REF!,"&lt;="&amp;ME514,#REF!,"&gt;="&amp;MF514)</f>
        <v/>
      </c>
      <c r="MV514" s="1">
        <f>COUNTIFS(#REF!,LT514,#REF!,1,#REF!,"&gt;="&amp;MI514,#REF!,"&lt;="&amp;MH514,#REF!,"="&amp;KZ514,#REF!,"="&amp;LA514,#REF!,"&lt;="&amp;ME514,#REF!,"&gt;="&amp;MF514)</f>
        <v/>
      </c>
      <c r="MW514" s="1">
        <f>COUNTIFS(#REF!,LT514,#REF!,0,#REF!,"&gt;="&amp;MI514,#REF!,"&lt;="&amp;MH514,#REF!,"="&amp;KZ514,#REF!,"="&amp;LA514,#REF!,"&lt;="&amp;ME514,#REF!,"&gt;="&amp;MF514)</f>
        <v/>
      </c>
      <c r="MX514" s="1">
        <f>COUNTIFS(#REF!,LT514,#REF!,1,#REF!,"&gt;="&amp;MC514,#REF!,"&lt;="&amp;MB514,#REF!,"&lt;="&amp;ME514,#REF!,"&gt;="&amp;MF514)</f>
        <v/>
      </c>
      <c r="MY514" s="1">
        <f>COUNTIFS(#REF!,LT514,#REF!,0,#REF!,"&gt;="&amp;MC514,#REF!,"&lt;="&amp;MB514,#REF!,"&lt;="&amp;ME514,#REF!,"&gt;="&amp;MF514)</f>
        <v/>
      </c>
      <c r="MZ514" s="1">
        <f>COUNTIFS(#REF!,LT514,#REF!,1,#REF!,"&lt;="&amp;ME514,#REF!,"&gt;="&amp;MF514,#REF!,"="&amp;KV514,#REF!,"="&amp;KX514)</f>
        <v/>
      </c>
      <c r="NA514" s="1">
        <f>COUNTIFS(#REF!,LT514,#REF!,0,#REF!,"&lt;="&amp;ME514,#REF!,"&gt;="&amp;MF514,#REF!,"="&amp;KV514,#REF!,"="&amp;KX514)</f>
        <v/>
      </c>
      <c r="NB514" s="1">
        <f>COUNTIFS(#REF!,LT514,#REF!,1,#REF!,"&lt;="&amp;ME514,#REF!,"&gt;="&amp;MF514,#REF!,"="&amp;KW514,#REF!,"="&amp;KY514)</f>
        <v/>
      </c>
      <c r="NC514" s="1">
        <f>COUNTIFS(#REF!,LT514,#REF!,0,#REF!,"&lt;="&amp;ME514,#REF!,"&gt;="&amp;MF514,#REF!,"="&amp;KW514,#REF!,"="&amp;KY514)</f>
        <v/>
      </c>
      <c r="ND514" s="1">
        <f>MP514+MR514+MT514+MV514+MX514+MZ514+NB514</f>
        <v/>
      </c>
      <c r="NE514" s="1">
        <f>MQ514+MS514+MU514+MW514+MY514+NA514+NC514</f>
        <v/>
      </c>
      <c r="NF514" s="1">
        <f>ND514+NE514</f>
        <v/>
      </c>
      <c r="NG514" s="33">
        <f>ND514/(ND514+NE514)</f>
        <v/>
      </c>
      <c r="NH514" s="3">
        <f>1/NG514</f>
        <v/>
      </c>
      <c r="NI514" s="1">
        <f>LI514</f>
        <v/>
      </c>
      <c r="NJ514" s="79">
        <f>((1-NG514)*(1/(NI514-1))*0.98-(NG514*1))</f>
        <v/>
      </c>
      <c r="NK514" s="34">
        <f>IF(LR514&lt;0.9,0,IF(AND(LR514&gt;1.1),0,1))</f>
        <v/>
      </c>
      <c r="NL514" s="34">
        <f>IF(LS514&lt;0.9,0,IF(AND(LS514&gt;1.1),0,1))</f>
        <v/>
      </c>
      <c r="NM514" s="32">
        <f>IF(NF514&gt;99,1,0)</f>
        <v/>
      </c>
      <c r="NN514" s="32">
        <f>IF(NJ514&gt;0.0799,1,0)</f>
        <v/>
      </c>
      <c r="NO514" s="32">
        <f>IF(NJ514&gt;NQ514,1,0)</f>
        <v/>
      </c>
      <c r="NP514" s="32">
        <f>NM514+NN514+NO514+NK514+NL514</f>
        <v/>
      </c>
      <c r="NQ514" s="79">
        <f>(((100*NG514)*(NI514-1)*0.98)-((1-NG514)*100))/100</f>
        <v/>
      </c>
      <c r="NR514" s="34">
        <f>IF(LR514&lt;0.9,0,IF(AND(LR514&gt;1.1),0,1))</f>
        <v/>
      </c>
      <c r="NS514" s="34">
        <f>IF(LS514&lt;0.9,0,IF(AND(LS514&gt;1.1),0,1))</f>
        <v/>
      </c>
      <c r="NT514" s="32">
        <f>IF(NF514&gt;99,1,0)</f>
        <v/>
      </c>
      <c r="NU514" s="32">
        <f>IF(NQ514&gt;0.0799,1,0)</f>
        <v/>
      </c>
      <c r="NV514" s="32">
        <f>IF(NQ514&gt;NJ514,1,0)</f>
        <v/>
      </c>
      <c r="NW514" s="32">
        <f>NT514+NU514+NV514+NR514+NS514</f>
        <v/>
      </c>
      <c r="NX514">
        <f>IF(NP514=5,"LayAway0-1",IF(AND(NW514=5),"BackAway0-1",""))</f>
        <v/>
      </c>
      <c r="NY514">
        <f>IF(NP514=5,KO514,IF(AND(NW514=5),KO514,""))</f>
        <v/>
      </c>
      <c r="NZ514">
        <f>IF(NP514=5,"Match Odds",IF(AND(NW514=5),"Match Odds",""))</f>
        <v/>
      </c>
      <c r="OA514">
        <f>IF(NP514=5,KP514,IF(AND(NW514=5),KP514,""))</f>
        <v/>
      </c>
      <c r="OB514">
        <f>IF(NP514=5,"MATCH_ODDS",IF(AND(NW514=5),"MATCH_ODDS",""))</f>
        <v/>
      </c>
      <c r="OC514">
        <f>IF(NP514=5,"LAY",IF(AND(NW514=5),"BACK",""))</f>
        <v/>
      </c>
    </row>
    <row r="515" ht="16.5" customHeight="1" thickBot="1" thickTop="1">
      <c r="A515" s="2" t="n"/>
      <c r="KN515" s="1">
        <f>IF(INDEX(#REF!,MATCH('HT 0-1'!D515,#REF!,0))=INDEX(#REF!,MATCH('HT 0-1'!D515,#REF!,0)),INDEX(#REF!,MATCH('HT 0-1'!D515,#REF!,0)),"ERROR")</f>
        <v/>
      </c>
      <c r="KO515" s="1">
        <f>IF(INDEX(#REF!,MATCH('HT 0-1'!E515,#REF!,0))=INDEX(#REF!,MATCH('HT 0-1'!E515,#REF!,0)),INDEX(#REF!,MATCH('HT 0-1'!E515,#REF!,0)),"ERROR")</f>
        <v/>
      </c>
      <c r="KP515" s="1">
        <f>KN515&amp;" v "&amp;KO515</f>
        <v/>
      </c>
      <c r="KQ515">
        <f>B515&amp;"_"&amp;C515</f>
        <v/>
      </c>
      <c r="KR515" s="1">
        <f>IF((HW515/KK515)&lt;0.335,"G",IF((HW515/KK515)&gt;0.67,"R","A"))</f>
        <v/>
      </c>
      <c r="KS515" s="1">
        <f>IF((HX515/KK515)&lt;0.335,"G",IF((HX515/KK515)&gt;0.67,"R","A"))</f>
        <v/>
      </c>
      <c r="KT515" s="1">
        <f>IF((IH515/KK515)&lt;0.335,"G",IF((IH515/KK515)&gt;0.67,"R","A"))</f>
        <v/>
      </c>
      <c r="KU515" s="1">
        <f>IF((II515/KK515)&lt;0.335,"G",IF((II515/KK515)&gt;0.67,"R","A"))</f>
        <v/>
      </c>
      <c r="KV515" s="1">
        <f>IF((HZ515/KK515)&lt;0.335,"G",IF((HZ515/KK515)&gt;0.67,"R","A"))</f>
        <v/>
      </c>
      <c r="KW515" s="1">
        <f>IF((HY515/KK515)&lt;0.335,"G",IF((HY515/KK515)&gt;0.67,"R","A"))</f>
        <v/>
      </c>
      <c r="KX515" s="1">
        <f>IF((IK515/KK515)&lt;0.335,"G",IF((IK515/KK515)&gt;0.67,"R","A"))</f>
        <v/>
      </c>
      <c r="KY515" s="1">
        <f>IF((IJ515/KK515)&lt;0.335,"G",IF((IJ515/KK515)&gt;0.67,"R","A"))</f>
        <v/>
      </c>
      <c r="KZ515" s="1">
        <f>IF((HQ515/KK515)&lt;0.335,"G",IF((HQ515/KK515)&gt;0.67,"R","A"))</f>
        <v/>
      </c>
      <c r="LA515" s="1">
        <f>IF((IB515/KK515)&lt;0.335,"G",IF((IB515/KK515)&gt;0.67,"R","A"))</f>
        <v/>
      </c>
      <c r="LB515">
        <f>IF(LQ515="0-1",INDEX(Scrape!#REF!,MATCH('HT 0-1'!KP515,Scrape!$B:$B,0)),"")</f>
        <v/>
      </c>
      <c r="LC515">
        <f>IF(LQ515="0-1",INDEX(Scrape!$A:$A,MATCH('HT 0-1'!KP515,Scrape!$B:$B,0)),"")</f>
        <v/>
      </c>
      <c r="LD515">
        <f>IF(LQ515="0-1",INDEX(Scrape!$B:$B,MATCH('HT 0-1'!KP515,Scrape!$B:$B,0)),"")</f>
        <v/>
      </c>
      <c r="LE515">
        <f>IF(LQ515="0-1",INDEX(Scrape!$C:$C,MATCH('HT 0-1'!KP515,Scrape!$B:$B,0)),"")</f>
        <v/>
      </c>
      <c r="LF515">
        <f>IF(LQ515="0-1",INDEX(Scrape!$D:$D,MATCH('HT 0-1'!KP515,Scrape!$B:$B,0)),"")</f>
        <v/>
      </c>
      <c r="LG515">
        <f>IF(LQ515="0-1",INDEX(Scrape!$E:$E,MATCH('HT 0-1'!KP515,Scrape!$B:$B,0)),"")</f>
        <v/>
      </c>
      <c r="LH515">
        <f>IF(LQ515="0-1",INDEX(Scrape!$F:$F,MATCH('HT 0-1'!KP515,Scrape!$B:$B,0)),"")</f>
        <v/>
      </c>
      <c r="LI515">
        <f>IF(LQ515="0-1",INDEX(Scrape!$G:$G,MATCH('HT 0-1'!KP515,Scrape!$B:$B,0)),"")</f>
        <v/>
      </c>
      <c r="LJ515">
        <f>IF(LQ515="0-1",INDEX(Scrape!$H:$H,MATCH('HT 0-1'!KP515,Scrape!$B:$B,0)),"")</f>
        <v/>
      </c>
      <c r="LK515">
        <f>IF(LQ515="0-1",INDEX(Scrape!$I:$I,MATCH('HT 0-1'!KP515,Scrape!$B:$B,0)),"")</f>
        <v/>
      </c>
      <c r="LL515">
        <f>IF(LQ515="0-1",INDEX(Scrape!$J:$J,MATCH('HT 0-1'!KP515,Scrape!$B:$B,0)),"")</f>
        <v/>
      </c>
      <c r="LM515">
        <f>IF(LQ515="0-1",INDEX(Scrape!$K:$K,MATCH('HT 0-1'!KP515,Scrape!$B:$B,0)),"")</f>
        <v/>
      </c>
      <c r="LN515">
        <f>IF(LQ515="0-1",INDEX(Scrape!$L:$L,MATCH('HT 0-1'!KP515,Scrape!$B:$B,0)),"")</f>
        <v/>
      </c>
      <c r="LO515">
        <f>IF(LQ515="0-1",INDEX(Scrape!$M:$M,MATCH('HT 0-1'!KP515,Scrape!$B:$B,0)),"")</f>
        <v/>
      </c>
      <c r="LP515">
        <f>IF(LQ515="0-1",INDEX(Scrape!$N:$N,MATCH('HT 0-1'!KP515,Scrape!$B:$B,0)),"")</f>
        <v/>
      </c>
      <c r="LQ515">
        <f>INDEX(Scrape!$O:$O,MATCH('HT 0-1'!KP515,Scrape!$B:$B,0))</f>
        <v/>
      </c>
      <c r="LR515">
        <f>(1/LJ515)+(1/LI515)+(1/LH515)</f>
        <v/>
      </c>
      <c r="LS515">
        <f>(1/LG515)+(1/LF515)+(1/LE515)</f>
        <v/>
      </c>
      <c r="LT515" s="8">
        <f>IF(INDEX(#REF!,MATCH(KQ515,#REF!,0))=INDEX(#REF!,MATCH(KQ515,#REF!,0)),INDEX(#REF!,MATCH(KQ515,#REF!,0)),"ERROR")</f>
        <v/>
      </c>
      <c r="LU515" s="4">
        <f>IF(KR515="G",2,IF(KR515="R",0.5,IF(KR515="A",1)))</f>
        <v/>
      </c>
      <c r="LV515" s="4">
        <f>IF(KS515="G",0.5,IF(KS515="R",2,IF(KS515="A",1)))</f>
        <v/>
      </c>
      <c r="LW515" s="4">
        <f>IF(KT515="G",2,IF(KT515="R",0.5,IF(KT515="A",1)))</f>
        <v/>
      </c>
      <c r="LX515" s="4">
        <f>IF(KU515="G",0.5,IF(KU515="R",2,IF(KU515="A",1)))</f>
        <v/>
      </c>
      <c r="LY515" s="7">
        <f>(LK515*(LU515+LX515)+(LL515*(LU515+LX515)))</f>
        <v/>
      </c>
      <c r="LZ515" s="7">
        <f>(LN515*(LV515+LW515)+(LO515*(LV515+LW515)))</f>
        <v/>
      </c>
      <c r="MA515" s="11">
        <f>LY515-LZ515</f>
        <v/>
      </c>
      <c r="MB515" s="5">
        <f>MA515+2</f>
        <v/>
      </c>
      <c r="MC515" s="6">
        <f>MA515-2</f>
        <v/>
      </c>
      <c r="MD515" s="4">
        <f>LE515</f>
        <v/>
      </c>
      <c r="ME515" s="9">
        <f>IF(MD515=0,1000,MD515+0.75)</f>
        <v/>
      </c>
      <c r="MF515" s="10">
        <f>IF(MD515=0,0,MD515-0.75)</f>
        <v/>
      </c>
      <c r="MG515" s="4">
        <f>((LM515*(LU515+LX515))-((LP515*(LV515+LW515))))</f>
        <v/>
      </c>
      <c r="MH515" s="9">
        <f>MG515*1.2</f>
        <v/>
      </c>
      <c r="MI515" s="10">
        <f>MG515*0.8</f>
        <v/>
      </c>
      <c r="MJ515">
        <f>IFERROR(NX515,"")</f>
        <v/>
      </c>
      <c r="MK515">
        <f>IFERROR(NY515,"")</f>
        <v/>
      </c>
      <c r="ML515">
        <f>IFERROR(NZ515,"")</f>
        <v/>
      </c>
      <c r="MM515">
        <f>IFERROR(OA515,"")</f>
        <v/>
      </c>
      <c r="MN515">
        <f>IFERROR(OB515,"")</f>
        <v/>
      </c>
      <c r="MO515">
        <f>IFERROR(OC515,"")</f>
        <v/>
      </c>
      <c r="MP515" s="1">
        <f>COUNTIFS(#REF!,LT515,#REF!,1,#REF!,"&gt;="&amp;MC515,#REF!,"&lt;="&amp;MB515,#REF!,"&lt;="&amp;ME515,#REF!,"&gt;="&amp;MF515,#REF!,"="&amp;KV515,#REF!,"="&amp;KX515)</f>
        <v/>
      </c>
      <c r="MQ515" s="1">
        <f>COUNTIFS(#REF!,LT515,#REF!,0,#REF!,"&gt;="&amp;MC515,#REF!,"&lt;="&amp;MB515,#REF!,"&lt;="&amp;ME515,#REF!,"&gt;="&amp;MF515,#REF!,"="&amp;KV515,#REF!,"="&amp;KX515)</f>
        <v/>
      </c>
      <c r="MR515" s="1">
        <f>COUNTIFS(#REF!,LT515,#REF!,1,#REF!,"&gt;="&amp;MC515,#REF!,"&lt;="&amp;MB515,#REF!,"&lt;="&amp;ME515,#REF!,"&gt;="&amp;MF515,#REF!,"="&amp;KW515,#REF!,"="&amp;KY515)</f>
        <v/>
      </c>
      <c r="MS515" s="1">
        <f>COUNTIFS(#REF!,LT515,#REF!,0,#REF!,"&gt;="&amp;MC515,#REF!,"&lt;="&amp;MB515,#REF!,"&lt;="&amp;ME515,#REF!,"&gt;="&amp;MF515,#REF!,"="&amp;KW515,#REF!,"="&amp;KY515)</f>
        <v/>
      </c>
      <c r="MT515" s="1">
        <f>COUNTIFS(#REF!,LT515,#REF!,1,#REF!,"&gt;="&amp;MI515,#REF!,"&lt;="&amp;MH515,#REF!,"&lt;="&amp;ME515,#REF!,"&gt;="&amp;MF515)</f>
        <v/>
      </c>
      <c r="MU515" s="1">
        <f>COUNTIFS(#REF!,LT515,#REF!,0,#REF!,"&gt;="&amp;MI515,#REF!,"&lt;="&amp;MH515,#REF!,"&lt;="&amp;ME515,#REF!,"&gt;="&amp;MF515)</f>
        <v/>
      </c>
      <c r="MV515" s="1">
        <f>COUNTIFS(#REF!,LT515,#REF!,1,#REF!,"&gt;="&amp;MI515,#REF!,"&lt;="&amp;MH515,#REF!,"="&amp;KZ515,#REF!,"="&amp;LA515,#REF!,"&lt;="&amp;ME515,#REF!,"&gt;="&amp;MF515)</f>
        <v/>
      </c>
      <c r="MW515" s="1">
        <f>COUNTIFS(#REF!,LT515,#REF!,0,#REF!,"&gt;="&amp;MI515,#REF!,"&lt;="&amp;MH515,#REF!,"="&amp;KZ515,#REF!,"="&amp;LA515,#REF!,"&lt;="&amp;ME515,#REF!,"&gt;="&amp;MF515)</f>
        <v/>
      </c>
      <c r="MX515" s="1">
        <f>COUNTIFS(#REF!,LT515,#REF!,1,#REF!,"&gt;="&amp;MC515,#REF!,"&lt;="&amp;MB515,#REF!,"&lt;="&amp;ME515,#REF!,"&gt;="&amp;MF515)</f>
        <v/>
      </c>
      <c r="MY515" s="1">
        <f>COUNTIFS(#REF!,LT515,#REF!,0,#REF!,"&gt;="&amp;MC515,#REF!,"&lt;="&amp;MB515,#REF!,"&lt;="&amp;ME515,#REF!,"&gt;="&amp;MF515)</f>
        <v/>
      </c>
      <c r="MZ515" s="1">
        <f>COUNTIFS(#REF!,LT515,#REF!,1,#REF!,"&lt;="&amp;ME515,#REF!,"&gt;="&amp;MF515,#REF!,"="&amp;KV515,#REF!,"="&amp;KX515)</f>
        <v/>
      </c>
      <c r="NA515" s="1">
        <f>COUNTIFS(#REF!,LT515,#REF!,0,#REF!,"&lt;="&amp;ME515,#REF!,"&gt;="&amp;MF515,#REF!,"="&amp;KV515,#REF!,"="&amp;KX515)</f>
        <v/>
      </c>
      <c r="NB515" s="1">
        <f>COUNTIFS(#REF!,LT515,#REF!,1,#REF!,"&lt;="&amp;ME515,#REF!,"&gt;="&amp;MF515,#REF!,"="&amp;KW515,#REF!,"="&amp;KY515)</f>
        <v/>
      </c>
      <c r="NC515" s="1">
        <f>COUNTIFS(#REF!,LT515,#REF!,0,#REF!,"&lt;="&amp;ME515,#REF!,"&gt;="&amp;MF515,#REF!,"="&amp;KW515,#REF!,"="&amp;KY515)</f>
        <v/>
      </c>
      <c r="ND515" s="1">
        <f>MP515+MR515+MT515+MV515+MX515+MZ515+NB515</f>
        <v/>
      </c>
      <c r="NE515" s="1">
        <f>MQ515+MS515+MU515+MW515+MY515+NA515+NC515</f>
        <v/>
      </c>
      <c r="NF515" s="1">
        <f>ND515+NE515</f>
        <v/>
      </c>
      <c r="NG515" s="33">
        <f>ND515/(ND515+NE515)</f>
        <v/>
      </c>
      <c r="NH515" s="3">
        <f>1/NG515</f>
        <v/>
      </c>
      <c r="NI515" s="1">
        <f>LI515</f>
        <v/>
      </c>
      <c r="NJ515" s="79">
        <f>((1-NG515)*(1/(NI515-1))*0.98-(NG515*1))</f>
        <v/>
      </c>
      <c r="NK515" s="34">
        <f>IF(LR515&lt;0.9,0,IF(AND(LR515&gt;1.1),0,1))</f>
        <v/>
      </c>
      <c r="NL515" s="34">
        <f>IF(LS515&lt;0.9,0,IF(AND(LS515&gt;1.1),0,1))</f>
        <v/>
      </c>
      <c r="NM515" s="32">
        <f>IF(NF515&gt;99,1,0)</f>
        <v/>
      </c>
      <c r="NN515" s="32">
        <f>IF(NJ515&gt;0.0799,1,0)</f>
        <v/>
      </c>
      <c r="NO515" s="32">
        <f>IF(NJ515&gt;NQ515,1,0)</f>
        <v/>
      </c>
      <c r="NP515" s="32">
        <f>NM515+NN515+NO515+NK515+NL515</f>
        <v/>
      </c>
      <c r="NQ515" s="79">
        <f>(((100*NG515)*(NI515-1)*0.98)-((1-NG515)*100))/100</f>
        <v/>
      </c>
      <c r="NR515" s="34">
        <f>IF(LR515&lt;0.9,0,IF(AND(LR515&gt;1.1),0,1))</f>
        <v/>
      </c>
      <c r="NS515" s="34">
        <f>IF(LS515&lt;0.9,0,IF(AND(LS515&gt;1.1),0,1))</f>
        <v/>
      </c>
      <c r="NT515" s="32">
        <f>IF(NF515&gt;99,1,0)</f>
        <v/>
      </c>
      <c r="NU515" s="32">
        <f>IF(NQ515&gt;0.0799,1,0)</f>
        <v/>
      </c>
      <c r="NV515" s="32">
        <f>IF(NQ515&gt;NJ515,1,0)</f>
        <v/>
      </c>
      <c r="NW515" s="32">
        <f>NT515+NU515+NV515+NR515+NS515</f>
        <v/>
      </c>
      <c r="NX515">
        <f>IF(NP515=5,"LayAway0-1",IF(AND(NW515=5),"BackAway0-1",""))</f>
        <v/>
      </c>
      <c r="NY515">
        <f>IF(NP515=5,KO515,IF(AND(NW515=5),KO515,""))</f>
        <v/>
      </c>
      <c r="NZ515">
        <f>IF(NP515=5,"Match Odds",IF(AND(NW515=5),"Match Odds",""))</f>
        <v/>
      </c>
      <c r="OA515">
        <f>IF(NP515=5,KP515,IF(AND(NW515=5),KP515,""))</f>
        <v/>
      </c>
      <c r="OB515">
        <f>IF(NP515=5,"MATCH_ODDS",IF(AND(NW515=5),"MATCH_ODDS",""))</f>
        <v/>
      </c>
      <c r="OC515">
        <f>IF(NP515=5,"LAY",IF(AND(NW515=5),"BACK",""))</f>
        <v/>
      </c>
    </row>
    <row r="516" ht="16.5" customHeight="1" thickBot="1" thickTop="1">
      <c r="A516" s="2" t="n"/>
      <c r="KN516" s="1">
        <f>IF(INDEX(#REF!,MATCH('HT 0-1'!D516,#REF!,0))=INDEX(#REF!,MATCH('HT 0-1'!D516,#REF!,0)),INDEX(#REF!,MATCH('HT 0-1'!D516,#REF!,0)),"ERROR")</f>
        <v/>
      </c>
      <c r="KO516" s="1">
        <f>IF(INDEX(#REF!,MATCH('HT 0-1'!E516,#REF!,0))=INDEX(#REF!,MATCH('HT 0-1'!E516,#REF!,0)),INDEX(#REF!,MATCH('HT 0-1'!E516,#REF!,0)),"ERROR")</f>
        <v/>
      </c>
      <c r="KP516" s="1">
        <f>KN516&amp;" v "&amp;KO516</f>
        <v/>
      </c>
      <c r="KQ516">
        <f>B516&amp;"_"&amp;C516</f>
        <v/>
      </c>
      <c r="KR516" s="1">
        <f>IF((HW516/KK516)&lt;0.335,"G",IF((HW516/KK516)&gt;0.67,"R","A"))</f>
        <v/>
      </c>
      <c r="KS516" s="1">
        <f>IF((HX516/KK516)&lt;0.335,"G",IF((HX516/KK516)&gt;0.67,"R","A"))</f>
        <v/>
      </c>
      <c r="KT516" s="1">
        <f>IF((IH516/KK516)&lt;0.335,"G",IF((IH516/KK516)&gt;0.67,"R","A"))</f>
        <v/>
      </c>
      <c r="KU516" s="1">
        <f>IF((II516/KK516)&lt;0.335,"G",IF((II516/KK516)&gt;0.67,"R","A"))</f>
        <v/>
      </c>
      <c r="KV516" s="1">
        <f>IF((HZ516/KK516)&lt;0.335,"G",IF((HZ516/KK516)&gt;0.67,"R","A"))</f>
        <v/>
      </c>
      <c r="KW516" s="1">
        <f>IF((HY516/KK516)&lt;0.335,"G",IF((HY516/KK516)&gt;0.67,"R","A"))</f>
        <v/>
      </c>
      <c r="KX516" s="1">
        <f>IF((IK516/KK516)&lt;0.335,"G",IF((IK516/KK516)&gt;0.67,"R","A"))</f>
        <v/>
      </c>
      <c r="KY516" s="1">
        <f>IF((IJ516/KK516)&lt;0.335,"G",IF((IJ516/KK516)&gt;0.67,"R","A"))</f>
        <v/>
      </c>
      <c r="KZ516" s="1">
        <f>IF((HQ516/KK516)&lt;0.335,"G",IF((HQ516/KK516)&gt;0.67,"R","A"))</f>
        <v/>
      </c>
      <c r="LA516" s="1">
        <f>IF((IB516/KK516)&lt;0.335,"G",IF((IB516/KK516)&gt;0.67,"R","A"))</f>
        <v/>
      </c>
      <c r="LB516">
        <f>IF(LQ516="0-1",INDEX(Scrape!#REF!,MATCH('HT 0-1'!KP516,Scrape!$B:$B,0)),"")</f>
        <v/>
      </c>
      <c r="LC516">
        <f>IF(LQ516="0-1",INDEX(Scrape!$A:$A,MATCH('HT 0-1'!KP516,Scrape!$B:$B,0)),"")</f>
        <v/>
      </c>
      <c r="LD516">
        <f>IF(LQ516="0-1",INDEX(Scrape!$B:$B,MATCH('HT 0-1'!KP516,Scrape!$B:$B,0)),"")</f>
        <v/>
      </c>
      <c r="LE516">
        <f>IF(LQ516="0-1",INDEX(Scrape!$C:$C,MATCH('HT 0-1'!KP516,Scrape!$B:$B,0)),"")</f>
        <v/>
      </c>
      <c r="LF516">
        <f>IF(LQ516="0-1",INDEX(Scrape!$D:$D,MATCH('HT 0-1'!KP516,Scrape!$B:$B,0)),"")</f>
        <v/>
      </c>
      <c r="LG516">
        <f>IF(LQ516="0-1",INDEX(Scrape!$E:$E,MATCH('HT 0-1'!KP516,Scrape!$B:$B,0)),"")</f>
        <v/>
      </c>
      <c r="LH516">
        <f>IF(LQ516="0-1",INDEX(Scrape!$F:$F,MATCH('HT 0-1'!KP516,Scrape!$B:$B,0)),"")</f>
        <v/>
      </c>
      <c r="LI516">
        <f>IF(LQ516="0-1",INDEX(Scrape!$G:$G,MATCH('HT 0-1'!KP516,Scrape!$B:$B,0)),"")</f>
        <v/>
      </c>
      <c r="LJ516">
        <f>IF(LQ516="0-1",INDEX(Scrape!$H:$H,MATCH('HT 0-1'!KP516,Scrape!$B:$B,0)),"")</f>
        <v/>
      </c>
      <c r="LK516">
        <f>IF(LQ516="0-1",INDEX(Scrape!$I:$I,MATCH('HT 0-1'!KP516,Scrape!$B:$B,0)),"")</f>
        <v/>
      </c>
      <c r="LL516">
        <f>IF(LQ516="0-1",INDEX(Scrape!$J:$J,MATCH('HT 0-1'!KP516,Scrape!$B:$B,0)),"")</f>
        <v/>
      </c>
      <c r="LM516">
        <f>IF(LQ516="0-1",INDEX(Scrape!$K:$K,MATCH('HT 0-1'!KP516,Scrape!$B:$B,0)),"")</f>
        <v/>
      </c>
      <c r="LN516">
        <f>IF(LQ516="0-1",INDEX(Scrape!$L:$L,MATCH('HT 0-1'!KP516,Scrape!$B:$B,0)),"")</f>
        <v/>
      </c>
      <c r="LO516">
        <f>IF(LQ516="0-1",INDEX(Scrape!$M:$M,MATCH('HT 0-1'!KP516,Scrape!$B:$B,0)),"")</f>
        <v/>
      </c>
      <c r="LP516">
        <f>IF(LQ516="0-1",INDEX(Scrape!$N:$N,MATCH('HT 0-1'!KP516,Scrape!$B:$B,0)),"")</f>
        <v/>
      </c>
      <c r="LQ516">
        <f>INDEX(Scrape!$O:$O,MATCH('HT 0-1'!KP516,Scrape!$B:$B,0))</f>
        <v/>
      </c>
      <c r="LR516">
        <f>(1/LJ516)+(1/LI516)+(1/LH516)</f>
        <v/>
      </c>
      <c r="LS516">
        <f>(1/LG516)+(1/LF516)+(1/LE516)</f>
        <v/>
      </c>
      <c r="LT516" s="8">
        <f>IF(INDEX(#REF!,MATCH(KQ516,#REF!,0))=INDEX(#REF!,MATCH(KQ516,#REF!,0)),INDEX(#REF!,MATCH(KQ516,#REF!,0)),"ERROR")</f>
        <v/>
      </c>
      <c r="LU516" s="4">
        <f>IF(KR516="G",2,IF(KR516="R",0.5,IF(KR516="A",1)))</f>
        <v/>
      </c>
      <c r="LV516" s="4">
        <f>IF(KS516="G",0.5,IF(KS516="R",2,IF(KS516="A",1)))</f>
        <v/>
      </c>
      <c r="LW516" s="4">
        <f>IF(KT516="G",2,IF(KT516="R",0.5,IF(KT516="A",1)))</f>
        <v/>
      </c>
      <c r="LX516" s="4">
        <f>IF(KU516="G",0.5,IF(KU516="R",2,IF(KU516="A",1)))</f>
        <v/>
      </c>
      <c r="LY516" s="7">
        <f>(LK516*(LU516+LX516)+(LL516*(LU516+LX516)))</f>
        <v/>
      </c>
      <c r="LZ516" s="7">
        <f>(LN516*(LV516+LW516)+(LO516*(LV516+LW516)))</f>
        <v/>
      </c>
      <c r="MA516" s="11">
        <f>LY516-LZ516</f>
        <v/>
      </c>
      <c r="MB516" s="5">
        <f>MA516+2</f>
        <v/>
      </c>
      <c r="MC516" s="6">
        <f>MA516-2</f>
        <v/>
      </c>
      <c r="MD516" s="4">
        <f>LE516</f>
        <v/>
      </c>
      <c r="ME516" s="9">
        <f>IF(MD516=0,1000,MD516+0.75)</f>
        <v/>
      </c>
      <c r="MF516" s="10">
        <f>IF(MD516=0,0,MD516-0.75)</f>
        <v/>
      </c>
      <c r="MG516" s="4">
        <f>((LM516*(LU516+LX516))-((LP516*(LV516+LW516))))</f>
        <v/>
      </c>
      <c r="MH516" s="9">
        <f>MG516*1.2</f>
        <v/>
      </c>
      <c r="MI516" s="10">
        <f>MG516*0.8</f>
        <v/>
      </c>
      <c r="MJ516">
        <f>IFERROR(NX516,"")</f>
        <v/>
      </c>
      <c r="MK516">
        <f>IFERROR(NY516,"")</f>
        <v/>
      </c>
      <c r="ML516">
        <f>IFERROR(NZ516,"")</f>
        <v/>
      </c>
      <c r="MM516">
        <f>IFERROR(OA516,"")</f>
        <v/>
      </c>
      <c r="MN516">
        <f>IFERROR(OB516,"")</f>
        <v/>
      </c>
      <c r="MO516">
        <f>IFERROR(OC516,"")</f>
        <v/>
      </c>
      <c r="MP516" s="1">
        <f>COUNTIFS(#REF!,LT516,#REF!,1,#REF!,"&gt;="&amp;MC516,#REF!,"&lt;="&amp;MB516,#REF!,"&lt;="&amp;ME516,#REF!,"&gt;="&amp;MF516,#REF!,"="&amp;KV516,#REF!,"="&amp;KX516)</f>
        <v/>
      </c>
      <c r="MQ516" s="1">
        <f>COUNTIFS(#REF!,LT516,#REF!,0,#REF!,"&gt;="&amp;MC516,#REF!,"&lt;="&amp;MB516,#REF!,"&lt;="&amp;ME516,#REF!,"&gt;="&amp;MF516,#REF!,"="&amp;KV516,#REF!,"="&amp;KX516)</f>
        <v/>
      </c>
      <c r="MR516" s="1">
        <f>COUNTIFS(#REF!,LT516,#REF!,1,#REF!,"&gt;="&amp;MC516,#REF!,"&lt;="&amp;MB516,#REF!,"&lt;="&amp;ME516,#REF!,"&gt;="&amp;MF516,#REF!,"="&amp;KW516,#REF!,"="&amp;KY516)</f>
        <v/>
      </c>
      <c r="MS516" s="1">
        <f>COUNTIFS(#REF!,LT516,#REF!,0,#REF!,"&gt;="&amp;MC516,#REF!,"&lt;="&amp;MB516,#REF!,"&lt;="&amp;ME516,#REF!,"&gt;="&amp;MF516,#REF!,"="&amp;KW516,#REF!,"="&amp;KY516)</f>
        <v/>
      </c>
      <c r="MT516" s="1">
        <f>COUNTIFS(#REF!,LT516,#REF!,1,#REF!,"&gt;="&amp;MI516,#REF!,"&lt;="&amp;MH516,#REF!,"&lt;="&amp;ME516,#REF!,"&gt;="&amp;MF516)</f>
        <v/>
      </c>
      <c r="MU516" s="1">
        <f>COUNTIFS(#REF!,LT516,#REF!,0,#REF!,"&gt;="&amp;MI516,#REF!,"&lt;="&amp;MH516,#REF!,"&lt;="&amp;ME516,#REF!,"&gt;="&amp;MF516)</f>
        <v/>
      </c>
      <c r="MV516" s="1">
        <f>COUNTIFS(#REF!,LT516,#REF!,1,#REF!,"&gt;="&amp;MI516,#REF!,"&lt;="&amp;MH516,#REF!,"="&amp;KZ516,#REF!,"="&amp;LA516,#REF!,"&lt;="&amp;ME516,#REF!,"&gt;="&amp;MF516)</f>
        <v/>
      </c>
      <c r="MW516" s="1">
        <f>COUNTIFS(#REF!,LT516,#REF!,0,#REF!,"&gt;="&amp;MI516,#REF!,"&lt;="&amp;MH516,#REF!,"="&amp;KZ516,#REF!,"="&amp;LA516,#REF!,"&lt;="&amp;ME516,#REF!,"&gt;="&amp;MF516)</f>
        <v/>
      </c>
      <c r="MX516" s="1">
        <f>COUNTIFS(#REF!,LT516,#REF!,1,#REF!,"&gt;="&amp;MC516,#REF!,"&lt;="&amp;MB516,#REF!,"&lt;="&amp;ME516,#REF!,"&gt;="&amp;MF516)</f>
        <v/>
      </c>
      <c r="MY516" s="1">
        <f>COUNTIFS(#REF!,LT516,#REF!,0,#REF!,"&gt;="&amp;MC516,#REF!,"&lt;="&amp;MB516,#REF!,"&lt;="&amp;ME516,#REF!,"&gt;="&amp;MF516)</f>
        <v/>
      </c>
      <c r="MZ516" s="1">
        <f>COUNTIFS(#REF!,LT516,#REF!,1,#REF!,"&lt;="&amp;ME516,#REF!,"&gt;="&amp;MF516,#REF!,"="&amp;KV516,#REF!,"="&amp;KX516)</f>
        <v/>
      </c>
      <c r="NA516" s="1">
        <f>COUNTIFS(#REF!,LT516,#REF!,0,#REF!,"&lt;="&amp;ME516,#REF!,"&gt;="&amp;MF516,#REF!,"="&amp;KV516,#REF!,"="&amp;KX516)</f>
        <v/>
      </c>
      <c r="NB516" s="1">
        <f>COUNTIFS(#REF!,LT516,#REF!,1,#REF!,"&lt;="&amp;ME516,#REF!,"&gt;="&amp;MF516,#REF!,"="&amp;KW516,#REF!,"="&amp;KY516)</f>
        <v/>
      </c>
      <c r="NC516" s="1">
        <f>COUNTIFS(#REF!,LT516,#REF!,0,#REF!,"&lt;="&amp;ME516,#REF!,"&gt;="&amp;MF516,#REF!,"="&amp;KW516,#REF!,"="&amp;KY516)</f>
        <v/>
      </c>
      <c r="ND516" s="1">
        <f>MP516+MR516+MT516+MV516+MX516+MZ516+NB516</f>
        <v/>
      </c>
      <c r="NE516" s="1">
        <f>MQ516+MS516+MU516+MW516+MY516+NA516+NC516</f>
        <v/>
      </c>
      <c r="NF516" s="1">
        <f>ND516+NE516</f>
        <v/>
      </c>
      <c r="NG516" s="33">
        <f>ND516/(ND516+NE516)</f>
        <v/>
      </c>
      <c r="NH516" s="3">
        <f>1/NG516</f>
        <v/>
      </c>
      <c r="NI516" s="1">
        <f>LI516</f>
        <v/>
      </c>
      <c r="NJ516" s="79">
        <f>((1-NG516)*(1/(NI516-1))*0.98-(NG516*1))</f>
        <v/>
      </c>
      <c r="NK516" s="34">
        <f>IF(LR516&lt;0.9,0,IF(AND(LR516&gt;1.1),0,1))</f>
        <v/>
      </c>
      <c r="NL516" s="34">
        <f>IF(LS516&lt;0.9,0,IF(AND(LS516&gt;1.1),0,1))</f>
        <v/>
      </c>
      <c r="NM516" s="32">
        <f>IF(NF516&gt;99,1,0)</f>
        <v/>
      </c>
      <c r="NN516" s="32">
        <f>IF(NJ516&gt;0.0799,1,0)</f>
        <v/>
      </c>
      <c r="NO516" s="32">
        <f>IF(NJ516&gt;NQ516,1,0)</f>
        <v/>
      </c>
      <c r="NP516" s="32">
        <f>NM516+NN516+NO516+NK516+NL516</f>
        <v/>
      </c>
      <c r="NQ516" s="79">
        <f>(((100*NG516)*(NI516-1)*0.98)-((1-NG516)*100))/100</f>
        <v/>
      </c>
      <c r="NR516" s="34">
        <f>IF(LR516&lt;0.9,0,IF(AND(LR516&gt;1.1),0,1))</f>
        <v/>
      </c>
      <c r="NS516" s="34">
        <f>IF(LS516&lt;0.9,0,IF(AND(LS516&gt;1.1),0,1))</f>
        <v/>
      </c>
      <c r="NT516" s="32">
        <f>IF(NF516&gt;99,1,0)</f>
        <v/>
      </c>
      <c r="NU516" s="32">
        <f>IF(NQ516&gt;0.0799,1,0)</f>
        <v/>
      </c>
      <c r="NV516" s="32">
        <f>IF(NQ516&gt;NJ516,1,0)</f>
        <v/>
      </c>
      <c r="NW516" s="32">
        <f>NT516+NU516+NV516+NR516+NS516</f>
        <v/>
      </c>
      <c r="NX516">
        <f>IF(NP516=5,"LayAway0-1",IF(AND(NW516=5),"BackAway0-1",""))</f>
        <v/>
      </c>
      <c r="NY516">
        <f>IF(NP516=5,KO516,IF(AND(NW516=5),KO516,""))</f>
        <v/>
      </c>
      <c r="NZ516">
        <f>IF(NP516=5,"Match Odds",IF(AND(NW516=5),"Match Odds",""))</f>
        <v/>
      </c>
      <c r="OA516">
        <f>IF(NP516=5,KP516,IF(AND(NW516=5),KP516,""))</f>
        <v/>
      </c>
      <c r="OB516">
        <f>IF(NP516=5,"MATCH_ODDS",IF(AND(NW516=5),"MATCH_ODDS",""))</f>
        <v/>
      </c>
      <c r="OC516">
        <f>IF(NP516=5,"LAY",IF(AND(NW516=5),"BACK",""))</f>
        <v/>
      </c>
    </row>
    <row r="517" ht="16.5" customHeight="1" thickBot="1" thickTop="1">
      <c r="A517" s="2" t="n"/>
      <c r="KN517" s="1">
        <f>IF(INDEX(#REF!,MATCH('HT 0-1'!D517,#REF!,0))=INDEX(#REF!,MATCH('HT 0-1'!D517,#REF!,0)),INDEX(#REF!,MATCH('HT 0-1'!D517,#REF!,0)),"ERROR")</f>
        <v/>
      </c>
      <c r="KO517" s="1">
        <f>IF(INDEX(#REF!,MATCH('HT 0-1'!E517,#REF!,0))=INDEX(#REF!,MATCH('HT 0-1'!E517,#REF!,0)),INDEX(#REF!,MATCH('HT 0-1'!E517,#REF!,0)),"ERROR")</f>
        <v/>
      </c>
      <c r="KP517" s="1">
        <f>KN517&amp;" v "&amp;KO517</f>
        <v/>
      </c>
      <c r="KQ517">
        <f>B517&amp;"_"&amp;C517</f>
        <v/>
      </c>
      <c r="KR517" s="1">
        <f>IF((HW517/KK517)&lt;0.335,"G",IF((HW517/KK517)&gt;0.67,"R","A"))</f>
        <v/>
      </c>
      <c r="KS517" s="1">
        <f>IF((HX517/KK517)&lt;0.335,"G",IF((HX517/KK517)&gt;0.67,"R","A"))</f>
        <v/>
      </c>
      <c r="KT517" s="1">
        <f>IF((IH517/KK517)&lt;0.335,"G",IF((IH517/KK517)&gt;0.67,"R","A"))</f>
        <v/>
      </c>
      <c r="KU517" s="1">
        <f>IF((II517/KK517)&lt;0.335,"G",IF((II517/KK517)&gt;0.67,"R","A"))</f>
        <v/>
      </c>
      <c r="KV517" s="1">
        <f>IF((HZ517/KK517)&lt;0.335,"G",IF((HZ517/KK517)&gt;0.67,"R","A"))</f>
        <v/>
      </c>
      <c r="KW517" s="1">
        <f>IF((HY517/KK517)&lt;0.335,"G",IF((HY517/KK517)&gt;0.67,"R","A"))</f>
        <v/>
      </c>
      <c r="KX517" s="1">
        <f>IF((IK517/KK517)&lt;0.335,"G",IF((IK517/KK517)&gt;0.67,"R","A"))</f>
        <v/>
      </c>
      <c r="KY517" s="1">
        <f>IF((IJ517/KK517)&lt;0.335,"G",IF((IJ517/KK517)&gt;0.67,"R","A"))</f>
        <v/>
      </c>
      <c r="KZ517" s="1">
        <f>IF((HQ517/KK517)&lt;0.335,"G",IF((HQ517/KK517)&gt;0.67,"R","A"))</f>
        <v/>
      </c>
      <c r="LA517" s="1">
        <f>IF((IB517/KK517)&lt;0.335,"G",IF((IB517/KK517)&gt;0.67,"R","A"))</f>
        <v/>
      </c>
      <c r="LB517">
        <f>IF(LQ517="0-1",INDEX(Scrape!#REF!,MATCH('HT 0-1'!KP517,Scrape!$B:$B,0)),"")</f>
        <v/>
      </c>
      <c r="LC517">
        <f>IF(LQ517="0-1",INDEX(Scrape!$A:$A,MATCH('HT 0-1'!KP517,Scrape!$B:$B,0)),"")</f>
        <v/>
      </c>
      <c r="LD517">
        <f>IF(LQ517="0-1",INDEX(Scrape!$B:$B,MATCH('HT 0-1'!KP517,Scrape!$B:$B,0)),"")</f>
        <v/>
      </c>
      <c r="LE517">
        <f>IF(LQ517="0-1",INDEX(Scrape!$C:$C,MATCH('HT 0-1'!KP517,Scrape!$B:$B,0)),"")</f>
        <v/>
      </c>
      <c r="LF517">
        <f>IF(LQ517="0-1",INDEX(Scrape!$D:$D,MATCH('HT 0-1'!KP517,Scrape!$B:$B,0)),"")</f>
        <v/>
      </c>
      <c r="LG517">
        <f>IF(LQ517="0-1",INDEX(Scrape!$E:$E,MATCH('HT 0-1'!KP517,Scrape!$B:$B,0)),"")</f>
        <v/>
      </c>
      <c r="LH517">
        <f>IF(LQ517="0-1",INDEX(Scrape!$F:$F,MATCH('HT 0-1'!KP517,Scrape!$B:$B,0)),"")</f>
        <v/>
      </c>
      <c r="LI517">
        <f>IF(LQ517="0-1",INDEX(Scrape!$G:$G,MATCH('HT 0-1'!KP517,Scrape!$B:$B,0)),"")</f>
        <v/>
      </c>
      <c r="LJ517">
        <f>IF(LQ517="0-1",INDEX(Scrape!$H:$H,MATCH('HT 0-1'!KP517,Scrape!$B:$B,0)),"")</f>
        <v/>
      </c>
      <c r="LK517">
        <f>IF(LQ517="0-1",INDEX(Scrape!$I:$I,MATCH('HT 0-1'!KP517,Scrape!$B:$B,0)),"")</f>
        <v/>
      </c>
      <c r="LL517">
        <f>IF(LQ517="0-1",INDEX(Scrape!$J:$J,MATCH('HT 0-1'!KP517,Scrape!$B:$B,0)),"")</f>
        <v/>
      </c>
      <c r="LM517">
        <f>IF(LQ517="0-1",INDEX(Scrape!$K:$K,MATCH('HT 0-1'!KP517,Scrape!$B:$B,0)),"")</f>
        <v/>
      </c>
      <c r="LN517">
        <f>IF(LQ517="0-1",INDEX(Scrape!$L:$L,MATCH('HT 0-1'!KP517,Scrape!$B:$B,0)),"")</f>
        <v/>
      </c>
      <c r="LO517">
        <f>IF(LQ517="0-1",INDEX(Scrape!$M:$M,MATCH('HT 0-1'!KP517,Scrape!$B:$B,0)),"")</f>
        <v/>
      </c>
      <c r="LP517">
        <f>IF(LQ517="0-1",INDEX(Scrape!$N:$N,MATCH('HT 0-1'!KP517,Scrape!$B:$B,0)),"")</f>
        <v/>
      </c>
      <c r="LQ517">
        <f>INDEX(Scrape!$O:$O,MATCH('HT 0-1'!KP517,Scrape!$B:$B,0))</f>
        <v/>
      </c>
      <c r="LR517">
        <f>(1/LJ517)+(1/LI517)+(1/LH517)</f>
        <v/>
      </c>
      <c r="LS517">
        <f>(1/LG517)+(1/LF517)+(1/LE517)</f>
        <v/>
      </c>
      <c r="LT517" s="8">
        <f>IF(INDEX(#REF!,MATCH(KQ517,#REF!,0))=INDEX(#REF!,MATCH(KQ517,#REF!,0)),INDEX(#REF!,MATCH(KQ517,#REF!,0)),"ERROR")</f>
        <v/>
      </c>
      <c r="LU517" s="4">
        <f>IF(KR517="G",2,IF(KR517="R",0.5,IF(KR517="A",1)))</f>
        <v/>
      </c>
      <c r="LV517" s="4">
        <f>IF(KS517="G",0.5,IF(KS517="R",2,IF(KS517="A",1)))</f>
        <v/>
      </c>
      <c r="LW517" s="4">
        <f>IF(KT517="G",2,IF(KT517="R",0.5,IF(KT517="A",1)))</f>
        <v/>
      </c>
      <c r="LX517" s="4">
        <f>IF(KU517="G",0.5,IF(KU517="R",2,IF(KU517="A",1)))</f>
        <v/>
      </c>
      <c r="LY517" s="7">
        <f>(LK517*(LU517+LX517)+(LL517*(LU517+LX517)))</f>
        <v/>
      </c>
      <c r="LZ517" s="7">
        <f>(LN517*(LV517+LW517)+(LO517*(LV517+LW517)))</f>
        <v/>
      </c>
      <c r="MA517" s="11">
        <f>LY517-LZ517</f>
        <v/>
      </c>
      <c r="MB517" s="5">
        <f>MA517+2</f>
        <v/>
      </c>
      <c r="MC517" s="6">
        <f>MA517-2</f>
        <v/>
      </c>
      <c r="MD517" s="4">
        <f>LE517</f>
        <v/>
      </c>
      <c r="ME517" s="9">
        <f>IF(MD517=0,1000,MD517+0.75)</f>
        <v/>
      </c>
      <c r="MF517" s="10">
        <f>IF(MD517=0,0,MD517-0.75)</f>
        <v/>
      </c>
      <c r="MG517" s="4">
        <f>((LM517*(LU517+LX517))-((LP517*(LV517+LW517))))</f>
        <v/>
      </c>
      <c r="MH517" s="9">
        <f>MG517*1.2</f>
        <v/>
      </c>
      <c r="MI517" s="10">
        <f>MG517*0.8</f>
        <v/>
      </c>
      <c r="MJ517">
        <f>IFERROR(NX517,"")</f>
        <v/>
      </c>
      <c r="MK517">
        <f>IFERROR(NY517,"")</f>
        <v/>
      </c>
      <c r="ML517">
        <f>IFERROR(NZ517,"")</f>
        <v/>
      </c>
      <c r="MM517">
        <f>IFERROR(OA517,"")</f>
        <v/>
      </c>
      <c r="MN517">
        <f>IFERROR(OB517,"")</f>
        <v/>
      </c>
      <c r="MO517">
        <f>IFERROR(OC517,"")</f>
        <v/>
      </c>
      <c r="MP517" s="1">
        <f>COUNTIFS(#REF!,LT517,#REF!,1,#REF!,"&gt;="&amp;MC517,#REF!,"&lt;="&amp;MB517,#REF!,"&lt;="&amp;ME517,#REF!,"&gt;="&amp;MF517,#REF!,"="&amp;KV517,#REF!,"="&amp;KX517)</f>
        <v/>
      </c>
      <c r="MQ517" s="1">
        <f>COUNTIFS(#REF!,LT517,#REF!,0,#REF!,"&gt;="&amp;MC517,#REF!,"&lt;="&amp;MB517,#REF!,"&lt;="&amp;ME517,#REF!,"&gt;="&amp;MF517,#REF!,"="&amp;KV517,#REF!,"="&amp;KX517)</f>
        <v/>
      </c>
      <c r="MR517" s="1">
        <f>COUNTIFS(#REF!,LT517,#REF!,1,#REF!,"&gt;="&amp;MC517,#REF!,"&lt;="&amp;MB517,#REF!,"&lt;="&amp;ME517,#REF!,"&gt;="&amp;MF517,#REF!,"="&amp;KW517,#REF!,"="&amp;KY517)</f>
        <v/>
      </c>
      <c r="MS517" s="1">
        <f>COUNTIFS(#REF!,LT517,#REF!,0,#REF!,"&gt;="&amp;MC517,#REF!,"&lt;="&amp;MB517,#REF!,"&lt;="&amp;ME517,#REF!,"&gt;="&amp;MF517,#REF!,"="&amp;KW517,#REF!,"="&amp;KY517)</f>
        <v/>
      </c>
      <c r="MT517" s="1">
        <f>COUNTIFS(#REF!,LT517,#REF!,1,#REF!,"&gt;="&amp;MI517,#REF!,"&lt;="&amp;MH517,#REF!,"&lt;="&amp;ME517,#REF!,"&gt;="&amp;MF517)</f>
        <v/>
      </c>
      <c r="MU517" s="1">
        <f>COUNTIFS(#REF!,LT517,#REF!,0,#REF!,"&gt;="&amp;MI517,#REF!,"&lt;="&amp;MH517,#REF!,"&lt;="&amp;ME517,#REF!,"&gt;="&amp;MF517)</f>
        <v/>
      </c>
      <c r="MV517" s="1">
        <f>COUNTIFS(#REF!,LT517,#REF!,1,#REF!,"&gt;="&amp;MI517,#REF!,"&lt;="&amp;MH517,#REF!,"="&amp;KZ517,#REF!,"="&amp;LA517,#REF!,"&lt;="&amp;ME517,#REF!,"&gt;="&amp;MF517)</f>
        <v/>
      </c>
      <c r="MW517" s="1">
        <f>COUNTIFS(#REF!,LT517,#REF!,0,#REF!,"&gt;="&amp;MI517,#REF!,"&lt;="&amp;MH517,#REF!,"="&amp;KZ517,#REF!,"="&amp;LA517,#REF!,"&lt;="&amp;ME517,#REF!,"&gt;="&amp;MF517)</f>
        <v/>
      </c>
      <c r="MX517" s="1">
        <f>COUNTIFS(#REF!,LT517,#REF!,1,#REF!,"&gt;="&amp;MC517,#REF!,"&lt;="&amp;MB517,#REF!,"&lt;="&amp;ME517,#REF!,"&gt;="&amp;MF517)</f>
        <v/>
      </c>
      <c r="MY517" s="1">
        <f>COUNTIFS(#REF!,LT517,#REF!,0,#REF!,"&gt;="&amp;MC517,#REF!,"&lt;="&amp;MB517,#REF!,"&lt;="&amp;ME517,#REF!,"&gt;="&amp;MF517)</f>
        <v/>
      </c>
      <c r="MZ517" s="1">
        <f>COUNTIFS(#REF!,LT517,#REF!,1,#REF!,"&lt;="&amp;ME517,#REF!,"&gt;="&amp;MF517,#REF!,"="&amp;KV517,#REF!,"="&amp;KX517)</f>
        <v/>
      </c>
      <c r="NA517" s="1">
        <f>COUNTIFS(#REF!,LT517,#REF!,0,#REF!,"&lt;="&amp;ME517,#REF!,"&gt;="&amp;MF517,#REF!,"="&amp;KV517,#REF!,"="&amp;KX517)</f>
        <v/>
      </c>
      <c r="NB517" s="1">
        <f>COUNTIFS(#REF!,LT517,#REF!,1,#REF!,"&lt;="&amp;ME517,#REF!,"&gt;="&amp;MF517,#REF!,"="&amp;KW517,#REF!,"="&amp;KY517)</f>
        <v/>
      </c>
      <c r="NC517" s="1">
        <f>COUNTIFS(#REF!,LT517,#REF!,0,#REF!,"&lt;="&amp;ME517,#REF!,"&gt;="&amp;MF517,#REF!,"="&amp;KW517,#REF!,"="&amp;KY517)</f>
        <v/>
      </c>
      <c r="ND517" s="1">
        <f>MP517+MR517+MT517+MV517+MX517+MZ517+NB517</f>
        <v/>
      </c>
      <c r="NE517" s="1">
        <f>MQ517+MS517+MU517+MW517+MY517+NA517+NC517</f>
        <v/>
      </c>
      <c r="NF517" s="1">
        <f>ND517+NE517</f>
        <v/>
      </c>
      <c r="NG517" s="33">
        <f>ND517/(ND517+NE517)</f>
        <v/>
      </c>
      <c r="NH517" s="3">
        <f>1/NG517</f>
        <v/>
      </c>
      <c r="NI517" s="1">
        <f>LI517</f>
        <v/>
      </c>
      <c r="NJ517" s="79">
        <f>((1-NG517)*(1/(NI517-1))*0.98-(NG517*1))</f>
        <v/>
      </c>
      <c r="NK517" s="34">
        <f>IF(LR517&lt;0.9,0,IF(AND(LR517&gt;1.1),0,1))</f>
        <v/>
      </c>
      <c r="NL517" s="34">
        <f>IF(LS517&lt;0.9,0,IF(AND(LS517&gt;1.1),0,1))</f>
        <v/>
      </c>
      <c r="NM517" s="32">
        <f>IF(NF517&gt;99,1,0)</f>
        <v/>
      </c>
      <c r="NN517" s="32">
        <f>IF(NJ517&gt;0.0799,1,0)</f>
        <v/>
      </c>
      <c r="NO517" s="32">
        <f>IF(NJ517&gt;NQ517,1,0)</f>
        <v/>
      </c>
      <c r="NP517" s="32">
        <f>NM517+NN517+NO517+NK517+NL517</f>
        <v/>
      </c>
      <c r="NQ517" s="79">
        <f>(((100*NG517)*(NI517-1)*0.98)-((1-NG517)*100))/100</f>
        <v/>
      </c>
      <c r="NR517" s="34">
        <f>IF(LR517&lt;0.9,0,IF(AND(LR517&gt;1.1),0,1))</f>
        <v/>
      </c>
      <c r="NS517" s="34">
        <f>IF(LS517&lt;0.9,0,IF(AND(LS517&gt;1.1),0,1))</f>
        <v/>
      </c>
      <c r="NT517" s="32">
        <f>IF(NF517&gt;99,1,0)</f>
        <v/>
      </c>
      <c r="NU517" s="32">
        <f>IF(NQ517&gt;0.0799,1,0)</f>
        <v/>
      </c>
      <c r="NV517" s="32">
        <f>IF(NQ517&gt;NJ517,1,0)</f>
        <v/>
      </c>
      <c r="NW517" s="32">
        <f>NT517+NU517+NV517+NR517+NS517</f>
        <v/>
      </c>
      <c r="NX517">
        <f>IF(NP517=5,"LayAway0-1",IF(AND(NW517=5),"BackAway0-1",""))</f>
        <v/>
      </c>
      <c r="NY517">
        <f>IF(NP517=5,KO517,IF(AND(NW517=5),KO517,""))</f>
        <v/>
      </c>
      <c r="NZ517">
        <f>IF(NP517=5,"Match Odds",IF(AND(NW517=5),"Match Odds",""))</f>
        <v/>
      </c>
      <c r="OA517">
        <f>IF(NP517=5,KP517,IF(AND(NW517=5),KP517,""))</f>
        <v/>
      </c>
      <c r="OB517">
        <f>IF(NP517=5,"MATCH_ODDS",IF(AND(NW517=5),"MATCH_ODDS",""))</f>
        <v/>
      </c>
      <c r="OC517">
        <f>IF(NP517=5,"LAY",IF(AND(NW517=5),"BACK",""))</f>
        <v/>
      </c>
    </row>
    <row r="518" ht="16.5" customHeight="1" thickBot="1" thickTop="1">
      <c r="A518" s="2" t="n"/>
      <c r="KN518" s="1">
        <f>IF(INDEX(#REF!,MATCH('HT 0-1'!D518,#REF!,0))=INDEX(#REF!,MATCH('HT 0-1'!D518,#REF!,0)),INDEX(#REF!,MATCH('HT 0-1'!D518,#REF!,0)),"ERROR")</f>
        <v/>
      </c>
      <c r="KO518" s="1">
        <f>IF(INDEX(#REF!,MATCH('HT 0-1'!E518,#REF!,0))=INDEX(#REF!,MATCH('HT 0-1'!E518,#REF!,0)),INDEX(#REF!,MATCH('HT 0-1'!E518,#REF!,0)),"ERROR")</f>
        <v/>
      </c>
      <c r="KP518" s="1">
        <f>KN518&amp;" v "&amp;KO518</f>
        <v/>
      </c>
      <c r="KQ518">
        <f>B518&amp;"_"&amp;C518</f>
        <v/>
      </c>
      <c r="KR518" s="1">
        <f>IF((HW518/KK518)&lt;0.335,"G",IF((HW518/KK518)&gt;0.67,"R","A"))</f>
        <v/>
      </c>
      <c r="KS518" s="1">
        <f>IF((HX518/KK518)&lt;0.335,"G",IF((HX518/KK518)&gt;0.67,"R","A"))</f>
        <v/>
      </c>
      <c r="KT518" s="1">
        <f>IF((IH518/KK518)&lt;0.335,"G",IF((IH518/KK518)&gt;0.67,"R","A"))</f>
        <v/>
      </c>
      <c r="KU518" s="1">
        <f>IF((II518/KK518)&lt;0.335,"G",IF((II518/KK518)&gt;0.67,"R","A"))</f>
        <v/>
      </c>
      <c r="KV518" s="1">
        <f>IF((HZ518/KK518)&lt;0.335,"G",IF((HZ518/KK518)&gt;0.67,"R","A"))</f>
        <v/>
      </c>
      <c r="KW518" s="1">
        <f>IF((HY518/KK518)&lt;0.335,"G",IF((HY518/KK518)&gt;0.67,"R","A"))</f>
        <v/>
      </c>
      <c r="KX518" s="1">
        <f>IF((IK518/KK518)&lt;0.335,"G",IF((IK518/KK518)&gt;0.67,"R","A"))</f>
        <v/>
      </c>
      <c r="KY518" s="1">
        <f>IF((IJ518/KK518)&lt;0.335,"G",IF((IJ518/KK518)&gt;0.67,"R","A"))</f>
        <v/>
      </c>
      <c r="KZ518" s="1">
        <f>IF((HQ518/KK518)&lt;0.335,"G",IF((HQ518/KK518)&gt;0.67,"R","A"))</f>
        <v/>
      </c>
      <c r="LA518" s="1">
        <f>IF((IB518/KK518)&lt;0.335,"G",IF((IB518/KK518)&gt;0.67,"R","A"))</f>
        <v/>
      </c>
      <c r="LB518">
        <f>IF(LQ518="0-1",INDEX(Scrape!#REF!,MATCH('HT 0-1'!KP518,Scrape!$B:$B,0)),"")</f>
        <v/>
      </c>
      <c r="LC518">
        <f>IF(LQ518="0-1",INDEX(Scrape!$A:$A,MATCH('HT 0-1'!KP518,Scrape!$B:$B,0)),"")</f>
        <v/>
      </c>
      <c r="LD518">
        <f>IF(LQ518="0-1",INDEX(Scrape!$B:$B,MATCH('HT 0-1'!KP518,Scrape!$B:$B,0)),"")</f>
        <v/>
      </c>
      <c r="LE518">
        <f>IF(LQ518="0-1",INDEX(Scrape!$C:$C,MATCH('HT 0-1'!KP518,Scrape!$B:$B,0)),"")</f>
        <v/>
      </c>
      <c r="LF518">
        <f>IF(LQ518="0-1",INDEX(Scrape!$D:$D,MATCH('HT 0-1'!KP518,Scrape!$B:$B,0)),"")</f>
        <v/>
      </c>
      <c r="LG518">
        <f>IF(LQ518="0-1",INDEX(Scrape!$E:$E,MATCH('HT 0-1'!KP518,Scrape!$B:$B,0)),"")</f>
        <v/>
      </c>
      <c r="LH518">
        <f>IF(LQ518="0-1",INDEX(Scrape!$F:$F,MATCH('HT 0-1'!KP518,Scrape!$B:$B,0)),"")</f>
        <v/>
      </c>
      <c r="LI518">
        <f>IF(LQ518="0-1",INDEX(Scrape!$G:$G,MATCH('HT 0-1'!KP518,Scrape!$B:$B,0)),"")</f>
        <v/>
      </c>
      <c r="LJ518">
        <f>IF(LQ518="0-1",INDEX(Scrape!$H:$H,MATCH('HT 0-1'!KP518,Scrape!$B:$B,0)),"")</f>
        <v/>
      </c>
      <c r="LK518">
        <f>IF(LQ518="0-1",INDEX(Scrape!$I:$I,MATCH('HT 0-1'!KP518,Scrape!$B:$B,0)),"")</f>
        <v/>
      </c>
      <c r="LL518">
        <f>IF(LQ518="0-1",INDEX(Scrape!$J:$J,MATCH('HT 0-1'!KP518,Scrape!$B:$B,0)),"")</f>
        <v/>
      </c>
      <c r="LM518">
        <f>IF(LQ518="0-1",INDEX(Scrape!$K:$K,MATCH('HT 0-1'!KP518,Scrape!$B:$B,0)),"")</f>
        <v/>
      </c>
      <c r="LN518">
        <f>IF(LQ518="0-1",INDEX(Scrape!$L:$L,MATCH('HT 0-1'!KP518,Scrape!$B:$B,0)),"")</f>
        <v/>
      </c>
      <c r="LO518">
        <f>IF(LQ518="0-1",INDEX(Scrape!$M:$M,MATCH('HT 0-1'!KP518,Scrape!$B:$B,0)),"")</f>
        <v/>
      </c>
      <c r="LP518">
        <f>IF(LQ518="0-1",INDEX(Scrape!$N:$N,MATCH('HT 0-1'!KP518,Scrape!$B:$B,0)),"")</f>
        <v/>
      </c>
      <c r="LQ518">
        <f>INDEX(Scrape!$O:$O,MATCH('HT 0-1'!KP518,Scrape!$B:$B,0))</f>
        <v/>
      </c>
      <c r="LR518">
        <f>(1/LJ518)+(1/LI518)+(1/LH518)</f>
        <v/>
      </c>
      <c r="LS518">
        <f>(1/LG518)+(1/LF518)+(1/LE518)</f>
        <v/>
      </c>
      <c r="LT518" s="8">
        <f>IF(INDEX(#REF!,MATCH(KQ518,#REF!,0))=INDEX(#REF!,MATCH(KQ518,#REF!,0)),INDEX(#REF!,MATCH(KQ518,#REF!,0)),"ERROR")</f>
        <v/>
      </c>
      <c r="LU518" s="4">
        <f>IF(KR518="G",2,IF(KR518="R",0.5,IF(KR518="A",1)))</f>
        <v/>
      </c>
      <c r="LV518" s="4">
        <f>IF(KS518="G",0.5,IF(KS518="R",2,IF(KS518="A",1)))</f>
        <v/>
      </c>
      <c r="LW518" s="4">
        <f>IF(KT518="G",2,IF(KT518="R",0.5,IF(KT518="A",1)))</f>
        <v/>
      </c>
      <c r="LX518" s="4">
        <f>IF(KU518="G",0.5,IF(KU518="R",2,IF(KU518="A",1)))</f>
        <v/>
      </c>
      <c r="LY518" s="7">
        <f>(LK518*(LU518+LX518)+(LL518*(LU518+LX518)))</f>
        <v/>
      </c>
      <c r="LZ518" s="7">
        <f>(LN518*(LV518+LW518)+(LO518*(LV518+LW518)))</f>
        <v/>
      </c>
      <c r="MA518" s="11">
        <f>LY518-LZ518</f>
        <v/>
      </c>
      <c r="MB518" s="5">
        <f>MA518+2</f>
        <v/>
      </c>
      <c r="MC518" s="6">
        <f>MA518-2</f>
        <v/>
      </c>
      <c r="MD518" s="4">
        <f>LE518</f>
        <v/>
      </c>
      <c r="ME518" s="9">
        <f>IF(MD518=0,1000,MD518+0.75)</f>
        <v/>
      </c>
      <c r="MF518" s="10">
        <f>IF(MD518=0,0,MD518-0.75)</f>
        <v/>
      </c>
      <c r="MG518" s="4">
        <f>((LM518*(LU518+LX518))-((LP518*(LV518+LW518))))</f>
        <v/>
      </c>
      <c r="MH518" s="9">
        <f>MG518*1.2</f>
        <v/>
      </c>
      <c r="MI518" s="10">
        <f>MG518*0.8</f>
        <v/>
      </c>
      <c r="MJ518">
        <f>IFERROR(NX518,"")</f>
        <v/>
      </c>
      <c r="MK518">
        <f>IFERROR(NY518,"")</f>
        <v/>
      </c>
      <c r="ML518">
        <f>IFERROR(NZ518,"")</f>
        <v/>
      </c>
      <c r="MM518">
        <f>IFERROR(OA518,"")</f>
        <v/>
      </c>
      <c r="MN518">
        <f>IFERROR(OB518,"")</f>
        <v/>
      </c>
      <c r="MO518">
        <f>IFERROR(OC518,"")</f>
        <v/>
      </c>
      <c r="MP518" s="1">
        <f>COUNTIFS(#REF!,LT518,#REF!,1,#REF!,"&gt;="&amp;MC518,#REF!,"&lt;="&amp;MB518,#REF!,"&lt;="&amp;ME518,#REF!,"&gt;="&amp;MF518,#REF!,"="&amp;KV518,#REF!,"="&amp;KX518)</f>
        <v/>
      </c>
      <c r="MQ518" s="1">
        <f>COUNTIFS(#REF!,LT518,#REF!,0,#REF!,"&gt;="&amp;MC518,#REF!,"&lt;="&amp;MB518,#REF!,"&lt;="&amp;ME518,#REF!,"&gt;="&amp;MF518,#REF!,"="&amp;KV518,#REF!,"="&amp;KX518)</f>
        <v/>
      </c>
      <c r="MR518" s="1">
        <f>COUNTIFS(#REF!,LT518,#REF!,1,#REF!,"&gt;="&amp;MC518,#REF!,"&lt;="&amp;MB518,#REF!,"&lt;="&amp;ME518,#REF!,"&gt;="&amp;MF518,#REF!,"="&amp;KW518,#REF!,"="&amp;KY518)</f>
        <v/>
      </c>
      <c r="MS518" s="1">
        <f>COUNTIFS(#REF!,LT518,#REF!,0,#REF!,"&gt;="&amp;MC518,#REF!,"&lt;="&amp;MB518,#REF!,"&lt;="&amp;ME518,#REF!,"&gt;="&amp;MF518,#REF!,"="&amp;KW518,#REF!,"="&amp;KY518)</f>
        <v/>
      </c>
      <c r="MT518" s="1">
        <f>COUNTIFS(#REF!,LT518,#REF!,1,#REF!,"&gt;="&amp;MI518,#REF!,"&lt;="&amp;MH518,#REF!,"&lt;="&amp;ME518,#REF!,"&gt;="&amp;MF518)</f>
        <v/>
      </c>
      <c r="MU518" s="1">
        <f>COUNTIFS(#REF!,LT518,#REF!,0,#REF!,"&gt;="&amp;MI518,#REF!,"&lt;="&amp;MH518,#REF!,"&lt;="&amp;ME518,#REF!,"&gt;="&amp;MF518)</f>
        <v/>
      </c>
      <c r="MV518" s="1">
        <f>COUNTIFS(#REF!,LT518,#REF!,1,#REF!,"&gt;="&amp;MI518,#REF!,"&lt;="&amp;MH518,#REF!,"="&amp;KZ518,#REF!,"="&amp;LA518,#REF!,"&lt;="&amp;ME518,#REF!,"&gt;="&amp;MF518)</f>
        <v/>
      </c>
      <c r="MW518" s="1">
        <f>COUNTIFS(#REF!,LT518,#REF!,0,#REF!,"&gt;="&amp;MI518,#REF!,"&lt;="&amp;MH518,#REF!,"="&amp;KZ518,#REF!,"="&amp;LA518,#REF!,"&lt;="&amp;ME518,#REF!,"&gt;="&amp;MF518)</f>
        <v/>
      </c>
      <c r="MX518" s="1">
        <f>COUNTIFS(#REF!,LT518,#REF!,1,#REF!,"&gt;="&amp;MC518,#REF!,"&lt;="&amp;MB518,#REF!,"&lt;="&amp;ME518,#REF!,"&gt;="&amp;MF518)</f>
        <v/>
      </c>
      <c r="MY518" s="1">
        <f>COUNTIFS(#REF!,LT518,#REF!,0,#REF!,"&gt;="&amp;MC518,#REF!,"&lt;="&amp;MB518,#REF!,"&lt;="&amp;ME518,#REF!,"&gt;="&amp;MF518)</f>
        <v/>
      </c>
      <c r="MZ518" s="1">
        <f>COUNTIFS(#REF!,LT518,#REF!,1,#REF!,"&lt;="&amp;ME518,#REF!,"&gt;="&amp;MF518,#REF!,"="&amp;KV518,#REF!,"="&amp;KX518)</f>
        <v/>
      </c>
      <c r="NA518" s="1">
        <f>COUNTIFS(#REF!,LT518,#REF!,0,#REF!,"&lt;="&amp;ME518,#REF!,"&gt;="&amp;MF518,#REF!,"="&amp;KV518,#REF!,"="&amp;KX518)</f>
        <v/>
      </c>
      <c r="NB518" s="1">
        <f>COUNTIFS(#REF!,LT518,#REF!,1,#REF!,"&lt;="&amp;ME518,#REF!,"&gt;="&amp;MF518,#REF!,"="&amp;KW518,#REF!,"="&amp;KY518)</f>
        <v/>
      </c>
      <c r="NC518" s="1">
        <f>COUNTIFS(#REF!,LT518,#REF!,0,#REF!,"&lt;="&amp;ME518,#REF!,"&gt;="&amp;MF518,#REF!,"="&amp;KW518,#REF!,"="&amp;KY518)</f>
        <v/>
      </c>
      <c r="ND518" s="1">
        <f>MP518+MR518+MT518+MV518+MX518+MZ518+NB518</f>
        <v/>
      </c>
      <c r="NE518" s="1">
        <f>MQ518+MS518+MU518+MW518+MY518+NA518+NC518</f>
        <v/>
      </c>
      <c r="NF518" s="1">
        <f>ND518+NE518</f>
        <v/>
      </c>
      <c r="NG518" s="33">
        <f>ND518/(ND518+NE518)</f>
        <v/>
      </c>
      <c r="NH518" s="3">
        <f>1/NG518</f>
        <v/>
      </c>
      <c r="NI518" s="1">
        <f>LI518</f>
        <v/>
      </c>
      <c r="NJ518" s="79">
        <f>((1-NG518)*(1/(NI518-1))*0.98-(NG518*1))</f>
        <v/>
      </c>
      <c r="NK518" s="34">
        <f>IF(LR518&lt;0.9,0,IF(AND(LR518&gt;1.1),0,1))</f>
        <v/>
      </c>
      <c r="NL518" s="34">
        <f>IF(LS518&lt;0.9,0,IF(AND(LS518&gt;1.1),0,1))</f>
        <v/>
      </c>
      <c r="NM518" s="32">
        <f>IF(NF518&gt;99,1,0)</f>
        <v/>
      </c>
      <c r="NN518" s="32">
        <f>IF(NJ518&gt;0.0799,1,0)</f>
        <v/>
      </c>
      <c r="NO518" s="32">
        <f>IF(NJ518&gt;NQ518,1,0)</f>
        <v/>
      </c>
      <c r="NP518" s="32">
        <f>NM518+NN518+NO518+NK518+NL518</f>
        <v/>
      </c>
      <c r="NQ518" s="79">
        <f>(((100*NG518)*(NI518-1)*0.98)-((1-NG518)*100))/100</f>
        <v/>
      </c>
      <c r="NR518" s="34">
        <f>IF(LR518&lt;0.9,0,IF(AND(LR518&gt;1.1),0,1))</f>
        <v/>
      </c>
      <c r="NS518" s="34">
        <f>IF(LS518&lt;0.9,0,IF(AND(LS518&gt;1.1),0,1))</f>
        <v/>
      </c>
      <c r="NT518" s="32">
        <f>IF(NF518&gt;99,1,0)</f>
        <v/>
      </c>
      <c r="NU518" s="32">
        <f>IF(NQ518&gt;0.0799,1,0)</f>
        <v/>
      </c>
      <c r="NV518" s="32">
        <f>IF(NQ518&gt;NJ518,1,0)</f>
        <v/>
      </c>
      <c r="NW518" s="32">
        <f>NT518+NU518+NV518+NR518+NS518</f>
        <v/>
      </c>
      <c r="NX518">
        <f>IF(NP518=5,"LayAway0-1",IF(AND(NW518=5),"BackAway0-1",""))</f>
        <v/>
      </c>
      <c r="NY518">
        <f>IF(NP518=5,KO518,IF(AND(NW518=5),KO518,""))</f>
        <v/>
      </c>
      <c r="NZ518">
        <f>IF(NP518=5,"Match Odds",IF(AND(NW518=5),"Match Odds",""))</f>
        <v/>
      </c>
      <c r="OA518">
        <f>IF(NP518=5,KP518,IF(AND(NW518=5),KP518,""))</f>
        <v/>
      </c>
      <c r="OB518">
        <f>IF(NP518=5,"MATCH_ODDS",IF(AND(NW518=5),"MATCH_ODDS",""))</f>
        <v/>
      </c>
      <c r="OC518">
        <f>IF(NP518=5,"LAY",IF(AND(NW518=5),"BACK",""))</f>
        <v/>
      </c>
    </row>
    <row r="519" ht="16.5" customHeight="1" thickBot="1" thickTop="1">
      <c r="A519" s="2" t="n"/>
      <c r="KN519" s="1">
        <f>IF(INDEX(#REF!,MATCH('HT 0-1'!D519,#REF!,0))=INDEX(#REF!,MATCH('HT 0-1'!D519,#REF!,0)),INDEX(#REF!,MATCH('HT 0-1'!D519,#REF!,0)),"ERROR")</f>
        <v/>
      </c>
      <c r="KO519" s="1">
        <f>IF(INDEX(#REF!,MATCH('HT 0-1'!E519,#REF!,0))=INDEX(#REF!,MATCH('HT 0-1'!E519,#REF!,0)),INDEX(#REF!,MATCH('HT 0-1'!E519,#REF!,0)),"ERROR")</f>
        <v/>
      </c>
      <c r="KP519" s="1">
        <f>KN519&amp;" v "&amp;KO519</f>
        <v/>
      </c>
      <c r="KQ519">
        <f>B519&amp;"_"&amp;C519</f>
        <v/>
      </c>
      <c r="KR519" s="1">
        <f>IF((HW519/KK519)&lt;0.335,"G",IF((HW519/KK519)&gt;0.67,"R","A"))</f>
        <v/>
      </c>
      <c r="KS519" s="1">
        <f>IF((HX519/KK519)&lt;0.335,"G",IF((HX519/KK519)&gt;0.67,"R","A"))</f>
        <v/>
      </c>
      <c r="KT519" s="1">
        <f>IF((IH519/KK519)&lt;0.335,"G",IF((IH519/KK519)&gt;0.67,"R","A"))</f>
        <v/>
      </c>
      <c r="KU519" s="1">
        <f>IF((II519/KK519)&lt;0.335,"G",IF((II519/KK519)&gt;0.67,"R","A"))</f>
        <v/>
      </c>
      <c r="KV519" s="1">
        <f>IF((HZ519/KK519)&lt;0.335,"G",IF((HZ519/KK519)&gt;0.67,"R","A"))</f>
        <v/>
      </c>
      <c r="KW519" s="1">
        <f>IF((HY519/KK519)&lt;0.335,"G",IF((HY519/KK519)&gt;0.67,"R","A"))</f>
        <v/>
      </c>
      <c r="KX519" s="1">
        <f>IF((IK519/KK519)&lt;0.335,"G",IF((IK519/KK519)&gt;0.67,"R","A"))</f>
        <v/>
      </c>
      <c r="KY519" s="1">
        <f>IF((IJ519/KK519)&lt;0.335,"G",IF((IJ519/KK519)&gt;0.67,"R","A"))</f>
        <v/>
      </c>
      <c r="KZ519" s="1">
        <f>IF((HQ519/KK519)&lt;0.335,"G",IF((HQ519/KK519)&gt;0.67,"R","A"))</f>
        <v/>
      </c>
      <c r="LA519" s="1">
        <f>IF((IB519/KK519)&lt;0.335,"G",IF((IB519/KK519)&gt;0.67,"R","A"))</f>
        <v/>
      </c>
      <c r="LB519">
        <f>IF(LQ519="0-1",INDEX(Scrape!#REF!,MATCH('HT 0-1'!KP519,Scrape!$B:$B,0)),"")</f>
        <v/>
      </c>
      <c r="LC519">
        <f>IF(LQ519="0-1",INDEX(Scrape!$A:$A,MATCH('HT 0-1'!KP519,Scrape!$B:$B,0)),"")</f>
        <v/>
      </c>
      <c r="LD519">
        <f>IF(LQ519="0-1",INDEX(Scrape!$B:$B,MATCH('HT 0-1'!KP519,Scrape!$B:$B,0)),"")</f>
        <v/>
      </c>
      <c r="LE519">
        <f>IF(LQ519="0-1",INDEX(Scrape!$C:$C,MATCH('HT 0-1'!KP519,Scrape!$B:$B,0)),"")</f>
        <v/>
      </c>
      <c r="LF519">
        <f>IF(LQ519="0-1",INDEX(Scrape!$D:$D,MATCH('HT 0-1'!KP519,Scrape!$B:$B,0)),"")</f>
        <v/>
      </c>
      <c r="LG519">
        <f>IF(LQ519="0-1",INDEX(Scrape!$E:$E,MATCH('HT 0-1'!KP519,Scrape!$B:$B,0)),"")</f>
        <v/>
      </c>
      <c r="LH519">
        <f>IF(LQ519="0-1",INDEX(Scrape!$F:$F,MATCH('HT 0-1'!KP519,Scrape!$B:$B,0)),"")</f>
        <v/>
      </c>
      <c r="LI519">
        <f>IF(LQ519="0-1",INDEX(Scrape!$G:$G,MATCH('HT 0-1'!KP519,Scrape!$B:$B,0)),"")</f>
        <v/>
      </c>
      <c r="LJ519">
        <f>IF(LQ519="0-1",INDEX(Scrape!$H:$H,MATCH('HT 0-1'!KP519,Scrape!$B:$B,0)),"")</f>
        <v/>
      </c>
      <c r="LK519">
        <f>IF(LQ519="0-1",INDEX(Scrape!$I:$I,MATCH('HT 0-1'!KP519,Scrape!$B:$B,0)),"")</f>
        <v/>
      </c>
      <c r="LL519">
        <f>IF(LQ519="0-1",INDEX(Scrape!$J:$J,MATCH('HT 0-1'!KP519,Scrape!$B:$B,0)),"")</f>
        <v/>
      </c>
      <c r="LM519">
        <f>IF(LQ519="0-1",INDEX(Scrape!$K:$K,MATCH('HT 0-1'!KP519,Scrape!$B:$B,0)),"")</f>
        <v/>
      </c>
      <c r="LN519">
        <f>IF(LQ519="0-1",INDEX(Scrape!$L:$L,MATCH('HT 0-1'!KP519,Scrape!$B:$B,0)),"")</f>
        <v/>
      </c>
      <c r="LO519">
        <f>IF(LQ519="0-1",INDEX(Scrape!$M:$M,MATCH('HT 0-1'!KP519,Scrape!$B:$B,0)),"")</f>
        <v/>
      </c>
      <c r="LP519">
        <f>IF(LQ519="0-1",INDEX(Scrape!$N:$N,MATCH('HT 0-1'!KP519,Scrape!$B:$B,0)),"")</f>
        <v/>
      </c>
      <c r="LQ519">
        <f>INDEX(Scrape!$O:$O,MATCH('HT 0-1'!KP519,Scrape!$B:$B,0))</f>
        <v/>
      </c>
      <c r="LR519">
        <f>(1/LJ519)+(1/LI519)+(1/LH519)</f>
        <v/>
      </c>
      <c r="LS519">
        <f>(1/LG519)+(1/LF519)+(1/LE519)</f>
        <v/>
      </c>
      <c r="LT519" s="8">
        <f>IF(INDEX(#REF!,MATCH(KQ519,#REF!,0))=INDEX(#REF!,MATCH(KQ519,#REF!,0)),INDEX(#REF!,MATCH(KQ519,#REF!,0)),"ERROR")</f>
        <v/>
      </c>
      <c r="LU519" s="4">
        <f>IF(KR519="G",2,IF(KR519="R",0.5,IF(KR519="A",1)))</f>
        <v/>
      </c>
      <c r="LV519" s="4">
        <f>IF(KS519="G",0.5,IF(KS519="R",2,IF(KS519="A",1)))</f>
        <v/>
      </c>
      <c r="LW519" s="4">
        <f>IF(KT519="G",2,IF(KT519="R",0.5,IF(KT519="A",1)))</f>
        <v/>
      </c>
      <c r="LX519" s="4">
        <f>IF(KU519="G",0.5,IF(KU519="R",2,IF(KU519="A",1)))</f>
        <v/>
      </c>
      <c r="LY519" s="7">
        <f>(LK519*(LU519+LX519)+(LL519*(LU519+LX519)))</f>
        <v/>
      </c>
      <c r="LZ519" s="7">
        <f>(LN519*(LV519+LW519)+(LO519*(LV519+LW519)))</f>
        <v/>
      </c>
      <c r="MA519" s="11">
        <f>LY519-LZ519</f>
        <v/>
      </c>
      <c r="MB519" s="5">
        <f>MA519+2</f>
        <v/>
      </c>
      <c r="MC519" s="6">
        <f>MA519-2</f>
        <v/>
      </c>
      <c r="MD519" s="4">
        <f>LE519</f>
        <v/>
      </c>
      <c r="ME519" s="9">
        <f>IF(MD519=0,1000,MD519+0.75)</f>
        <v/>
      </c>
      <c r="MF519" s="10">
        <f>IF(MD519=0,0,MD519-0.75)</f>
        <v/>
      </c>
      <c r="MG519" s="4">
        <f>((LM519*(LU519+LX519))-((LP519*(LV519+LW519))))</f>
        <v/>
      </c>
      <c r="MH519" s="9">
        <f>MG519*1.2</f>
        <v/>
      </c>
      <c r="MI519" s="10">
        <f>MG519*0.8</f>
        <v/>
      </c>
      <c r="MJ519">
        <f>IFERROR(NX519,"")</f>
        <v/>
      </c>
      <c r="MK519">
        <f>IFERROR(NY519,"")</f>
        <v/>
      </c>
      <c r="ML519">
        <f>IFERROR(NZ519,"")</f>
        <v/>
      </c>
      <c r="MM519">
        <f>IFERROR(OA519,"")</f>
        <v/>
      </c>
      <c r="MN519">
        <f>IFERROR(OB519,"")</f>
        <v/>
      </c>
      <c r="MO519">
        <f>IFERROR(OC519,"")</f>
        <v/>
      </c>
      <c r="MP519" s="1">
        <f>COUNTIFS(#REF!,LT519,#REF!,1,#REF!,"&gt;="&amp;MC519,#REF!,"&lt;="&amp;MB519,#REF!,"&lt;="&amp;ME519,#REF!,"&gt;="&amp;MF519,#REF!,"="&amp;KV519,#REF!,"="&amp;KX519)</f>
        <v/>
      </c>
      <c r="MQ519" s="1">
        <f>COUNTIFS(#REF!,LT519,#REF!,0,#REF!,"&gt;="&amp;MC519,#REF!,"&lt;="&amp;MB519,#REF!,"&lt;="&amp;ME519,#REF!,"&gt;="&amp;MF519,#REF!,"="&amp;KV519,#REF!,"="&amp;KX519)</f>
        <v/>
      </c>
      <c r="MR519" s="1">
        <f>COUNTIFS(#REF!,LT519,#REF!,1,#REF!,"&gt;="&amp;MC519,#REF!,"&lt;="&amp;MB519,#REF!,"&lt;="&amp;ME519,#REF!,"&gt;="&amp;MF519,#REF!,"="&amp;KW519,#REF!,"="&amp;KY519)</f>
        <v/>
      </c>
      <c r="MS519" s="1">
        <f>COUNTIFS(#REF!,LT519,#REF!,0,#REF!,"&gt;="&amp;MC519,#REF!,"&lt;="&amp;MB519,#REF!,"&lt;="&amp;ME519,#REF!,"&gt;="&amp;MF519,#REF!,"="&amp;KW519,#REF!,"="&amp;KY519)</f>
        <v/>
      </c>
      <c r="MT519" s="1">
        <f>COUNTIFS(#REF!,LT519,#REF!,1,#REF!,"&gt;="&amp;MI519,#REF!,"&lt;="&amp;MH519,#REF!,"&lt;="&amp;ME519,#REF!,"&gt;="&amp;MF519)</f>
        <v/>
      </c>
      <c r="MU519" s="1">
        <f>COUNTIFS(#REF!,LT519,#REF!,0,#REF!,"&gt;="&amp;MI519,#REF!,"&lt;="&amp;MH519,#REF!,"&lt;="&amp;ME519,#REF!,"&gt;="&amp;MF519)</f>
        <v/>
      </c>
      <c r="MV519" s="1">
        <f>COUNTIFS(#REF!,LT519,#REF!,1,#REF!,"&gt;="&amp;MI519,#REF!,"&lt;="&amp;MH519,#REF!,"="&amp;KZ519,#REF!,"="&amp;LA519,#REF!,"&lt;="&amp;ME519,#REF!,"&gt;="&amp;MF519)</f>
        <v/>
      </c>
      <c r="MW519" s="1">
        <f>COUNTIFS(#REF!,LT519,#REF!,0,#REF!,"&gt;="&amp;MI519,#REF!,"&lt;="&amp;MH519,#REF!,"="&amp;KZ519,#REF!,"="&amp;LA519,#REF!,"&lt;="&amp;ME519,#REF!,"&gt;="&amp;MF519)</f>
        <v/>
      </c>
      <c r="MX519" s="1">
        <f>COUNTIFS(#REF!,LT519,#REF!,1,#REF!,"&gt;="&amp;MC519,#REF!,"&lt;="&amp;MB519,#REF!,"&lt;="&amp;ME519,#REF!,"&gt;="&amp;MF519)</f>
        <v/>
      </c>
      <c r="MY519" s="1">
        <f>COUNTIFS(#REF!,LT519,#REF!,0,#REF!,"&gt;="&amp;MC519,#REF!,"&lt;="&amp;MB519,#REF!,"&lt;="&amp;ME519,#REF!,"&gt;="&amp;MF519)</f>
        <v/>
      </c>
      <c r="MZ519" s="1">
        <f>COUNTIFS(#REF!,LT519,#REF!,1,#REF!,"&lt;="&amp;ME519,#REF!,"&gt;="&amp;MF519,#REF!,"="&amp;KV519,#REF!,"="&amp;KX519)</f>
        <v/>
      </c>
      <c r="NA519" s="1">
        <f>COUNTIFS(#REF!,LT519,#REF!,0,#REF!,"&lt;="&amp;ME519,#REF!,"&gt;="&amp;MF519,#REF!,"="&amp;KV519,#REF!,"="&amp;KX519)</f>
        <v/>
      </c>
      <c r="NB519" s="1">
        <f>COUNTIFS(#REF!,LT519,#REF!,1,#REF!,"&lt;="&amp;ME519,#REF!,"&gt;="&amp;MF519,#REF!,"="&amp;KW519,#REF!,"="&amp;KY519)</f>
        <v/>
      </c>
      <c r="NC519" s="1">
        <f>COUNTIFS(#REF!,LT519,#REF!,0,#REF!,"&lt;="&amp;ME519,#REF!,"&gt;="&amp;MF519,#REF!,"="&amp;KW519,#REF!,"="&amp;KY519)</f>
        <v/>
      </c>
      <c r="ND519" s="1">
        <f>MP519+MR519+MT519+MV519+MX519+MZ519+NB519</f>
        <v/>
      </c>
      <c r="NE519" s="1">
        <f>MQ519+MS519+MU519+MW519+MY519+NA519+NC519</f>
        <v/>
      </c>
      <c r="NF519" s="1">
        <f>ND519+NE519</f>
        <v/>
      </c>
      <c r="NG519" s="33">
        <f>ND519/(ND519+NE519)</f>
        <v/>
      </c>
      <c r="NH519" s="3">
        <f>1/NG519</f>
        <v/>
      </c>
      <c r="NI519" s="1">
        <f>LI519</f>
        <v/>
      </c>
      <c r="NJ519" s="79">
        <f>((1-NG519)*(1/(NI519-1))*0.98-(NG519*1))</f>
        <v/>
      </c>
      <c r="NK519" s="34">
        <f>IF(LR519&lt;0.9,0,IF(AND(LR519&gt;1.1),0,1))</f>
        <v/>
      </c>
      <c r="NL519" s="34">
        <f>IF(LS519&lt;0.9,0,IF(AND(LS519&gt;1.1),0,1))</f>
        <v/>
      </c>
      <c r="NM519" s="32">
        <f>IF(NF519&gt;99,1,0)</f>
        <v/>
      </c>
      <c r="NN519" s="32">
        <f>IF(NJ519&gt;0.0799,1,0)</f>
        <v/>
      </c>
      <c r="NO519" s="32">
        <f>IF(NJ519&gt;NQ519,1,0)</f>
        <v/>
      </c>
      <c r="NP519" s="32">
        <f>NM519+NN519+NO519+NK519+NL519</f>
        <v/>
      </c>
      <c r="NQ519" s="79">
        <f>(((100*NG519)*(NI519-1)*0.98)-((1-NG519)*100))/100</f>
        <v/>
      </c>
      <c r="NR519" s="34">
        <f>IF(LR519&lt;0.9,0,IF(AND(LR519&gt;1.1),0,1))</f>
        <v/>
      </c>
      <c r="NS519" s="34">
        <f>IF(LS519&lt;0.9,0,IF(AND(LS519&gt;1.1),0,1))</f>
        <v/>
      </c>
      <c r="NT519" s="32">
        <f>IF(NF519&gt;99,1,0)</f>
        <v/>
      </c>
      <c r="NU519" s="32">
        <f>IF(NQ519&gt;0.0799,1,0)</f>
        <v/>
      </c>
      <c r="NV519" s="32">
        <f>IF(NQ519&gt;NJ519,1,0)</f>
        <v/>
      </c>
      <c r="NW519" s="32">
        <f>NT519+NU519+NV519+NR519+NS519</f>
        <v/>
      </c>
      <c r="NX519">
        <f>IF(NP519=5,"LayAway0-1",IF(AND(NW519=5),"BackAway0-1",""))</f>
        <v/>
      </c>
      <c r="NY519">
        <f>IF(NP519=5,KO519,IF(AND(NW519=5),KO519,""))</f>
        <v/>
      </c>
      <c r="NZ519">
        <f>IF(NP519=5,"Match Odds",IF(AND(NW519=5),"Match Odds",""))</f>
        <v/>
      </c>
      <c r="OA519">
        <f>IF(NP519=5,KP519,IF(AND(NW519=5),KP519,""))</f>
        <v/>
      </c>
      <c r="OB519">
        <f>IF(NP519=5,"MATCH_ODDS",IF(AND(NW519=5),"MATCH_ODDS",""))</f>
        <v/>
      </c>
      <c r="OC519">
        <f>IF(NP519=5,"LAY",IF(AND(NW519=5),"BACK",""))</f>
        <v/>
      </c>
    </row>
    <row r="520" ht="16.5" customHeight="1" thickBot="1" thickTop="1">
      <c r="A520" s="2" t="n"/>
      <c r="KN520" s="1">
        <f>IF(INDEX(#REF!,MATCH('HT 0-1'!D520,#REF!,0))=INDEX(#REF!,MATCH('HT 0-1'!D520,#REF!,0)),INDEX(#REF!,MATCH('HT 0-1'!D520,#REF!,0)),"ERROR")</f>
        <v/>
      </c>
      <c r="KO520" s="1">
        <f>IF(INDEX(#REF!,MATCH('HT 0-1'!E520,#REF!,0))=INDEX(#REF!,MATCH('HT 0-1'!E520,#REF!,0)),INDEX(#REF!,MATCH('HT 0-1'!E520,#REF!,0)),"ERROR")</f>
        <v/>
      </c>
      <c r="KP520" s="1">
        <f>KN520&amp;" v "&amp;KO520</f>
        <v/>
      </c>
      <c r="KQ520">
        <f>B520&amp;"_"&amp;C520</f>
        <v/>
      </c>
      <c r="KR520" s="1">
        <f>IF((HW520/KK520)&lt;0.335,"G",IF((HW520/KK520)&gt;0.67,"R","A"))</f>
        <v/>
      </c>
      <c r="KS520" s="1">
        <f>IF((HX520/KK520)&lt;0.335,"G",IF((HX520/KK520)&gt;0.67,"R","A"))</f>
        <v/>
      </c>
      <c r="KT520" s="1">
        <f>IF((IH520/KK520)&lt;0.335,"G",IF((IH520/KK520)&gt;0.67,"R","A"))</f>
        <v/>
      </c>
      <c r="KU520" s="1">
        <f>IF((II520/KK520)&lt;0.335,"G",IF((II520/KK520)&gt;0.67,"R","A"))</f>
        <v/>
      </c>
      <c r="KV520" s="1">
        <f>IF((HZ520/KK520)&lt;0.335,"G",IF((HZ520/KK520)&gt;0.67,"R","A"))</f>
        <v/>
      </c>
      <c r="KW520" s="1">
        <f>IF((HY520/KK520)&lt;0.335,"G",IF((HY520/KK520)&gt;0.67,"R","A"))</f>
        <v/>
      </c>
      <c r="KX520" s="1">
        <f>IF((IK520/KK520)&lt;0.335,"G",IF((IK520/KK520)&gt;0.67,"R","A"))</f>
        <v/>
      </c>
      <c r="KY520" s="1">
        <f>IF((IJ520/KK520)&lt;0.335,"G",IF((IJ520/KK520)&gt;0.67,"R","A"))</f>
        <v/>
      </c>
      <c r="KZ520" s="1">
        <f>IF((HQ520/KK520)&lt;0.335,"G",IF((HQ520/KK520)&gt;0.67,"R","A"))</f>
        <v/>
      </c>
      <c r="LA520" s="1">
        <f>IF((IB520/KK520)&lt;0.335,"G",IF((IB520/KK520)&gt;0.67,"R","A"))</f>
        <v/>
      </c>
      <c r="LB520">
        <f>IF(LQ520="0-1",INDEX(Scrape!#REF!,MATCH('HT 0-1'!KP520,Scrape!$B:$B,0)),"")</f>
        <v/>
      </c>
      <c r="LC520">
        <f>IF(LQ520="0-1",INDEX(Scrape!$A:$A,MATCH('HT 0-1'!KP520,Scrape!$B:$B,0)),"")</f>
        <v/>
      </c>
      <c r="LD520">
        <f>IF(LQ520="0-1",INDEX(Scrape!$B:$B,MATCH('HT 0-1'!KP520,Scrape!$B:$B,0)),"")</f>
        <v/>
      </c>
      <c r="LE520">
        <f>IF(LQ520="0-1",INDEX(Scrape!$C:$C,MATCH('HT 0-1'!KP520,Scrape!$B:$B,0)),"")</f>
        <v/>
      </c>
      <c r="LF520">
        <f>IF(LQ520="0-1",INDEX(Scrape!$D:$D,MATCH('HT 0-1'!KP520,Scrape!$B:$B,0)),"")</f>
        <v/>
      </c>
      <c r="LG520">
        <f>IF(LQ520="0-1",INDEX(Scrape!$E:$E,MATCH('HT 0-1'!KP520,Scrape!$B:$B,0)),"")</f>
        <v/>
      </c>
      <c r="LH520">
        <f>IF(LQ520="0-1",INDEX(Scrape!$F:$F,MATCH('HT 0-1'!KP520,Scrape!$B:$B,0)),"")</f>
        <v/>
      </c>
      <c r="LI520">
        <f>IF(LQ520="0-1",INDEX(Scrape!$G:$G,MATCH('HT 0-1'!KP520,Scrape!$B:$B,0)),"")</f>
        <v/>
      </c>
      <c r="LJ520">
        <f>IF(LQ520="0-1",INDEX(Scrape!$H:$H,MATCH('HT 0-1'!KP520,Scrape!$B:$B,0)),"")</f>
        <v/>
      </c>
      <c r="LK520">
        <f>IF(LQ520="0-1",INDEX(Scrape!$I:$I,MATCH('HT 0-1'!KP520,Scrape!$B:$B,0)),"")</f>
        <v/>
      </c>
      <c r="LL520">
        <f>IF(LQ520="0-1",INDEX(Scrape!$J:$J,MATCH('HT 0-1'!KP520,Scrape!$B:$B,0)),"")</f>
        <v/>
      </c>
      <c r="LM520">
        <f>IF(LQ520="0-1",INDEX(Scrape!$K:$K,MATCH('HT 0-1'!KP520,Scrape!$B:$B,0)),"")</f>
        <v/>
      </c>
      <c r="LN520">
        <f>IF(LQ520="0-1",INDEX(Scrape!$L:$L,MATCH('HT 0-1'!KP520,Scrape!$B:$B,0)),"")</f>
        <v/>
      </c>
      <c r="LO520">
        <f>IF(LQ520="0-1",INDEX(Scrape!$M:$M,MATCH('HT 0-1'!KP520,Scrape!$B:$B,0)),"")</f>
        <v/>
      </c>
      <c r="LP520">
        <f>IF(LQ520="0-1",INDEX(Scrape!$N:$N,MATCH('HT 0-1'!KP520,Scrape!$B:$B,0)),"")</f>
        <v/>
      </c>
      <c r="LQ520">
        <f>INDEX(Scrape!$O:$O,MATCH('HT 0-1'!KP520,Scrape!$B:$B,0))</f>
        <v/>
      </c>
      <c r="LR520">
        <f>(1/LJ520)+(1/LI520)+(1/LH520)</f>
        <v/>
      </c>
      <c r="LS520">
        <f>(1/LG520)+(1/LF520)+(1/LE520)</f>
        <v/>
      </c>
      <c r="LT520" s="8">
        <f>IF(INDEX(#REF!,MATCH(KQ520,#REF!,0))=INDEX(#REF!,MATCH(KQ520,#REF!,0)),INDEX(#REF!,MATCH(KQ520,#REF!,0)),"ERROR")</f>
        <v/>
      </c>
      <c r="LU520" s="4">
        <f>IF(KR520="G",2,IF(KR520="R",0.5,IF(KR520="A",1)))</f>
        <v/>
      </c>
      <c r="LV520" s="4">
        <f>IF(KS520="G",0.5,IF(KS520="R",2,IF(KS520="A",1)))</f>
        <v/>
      </c>
      <c r="LW520" s="4">
        <f>IF(KT520="G",2,IF(KT520="R",0.5,IF(KT520="A",1)))</f>
        <v/>
      </c>
      <c r="LX520" s="4">
        <f>IF(KU520="G",0.5,IF(KU520="R",2,IF(KU520="A",1)))</f>
        <v/>
      </c>
      <c r="LY520" s="7">
        <f>(LK520*(LU520+LX520)+(LL520*(LU520+LX520)))</f>
        <v/>
      </c>
      <c r="LZ520" s="7">
        <f>(LN520*(LV520+LW520)+(LO520*(LV520+LW520)))</f>
        <v/>
      </c>
      <c r="MA520" s="11">
        <f>LY520-LZ520</f>
        <v/>
      </c>
      <c r="MB520" s="5">
        <f>MA520+2</f>
        <v/>
      </c>
      <c r="MC520" s="6">
        <f>MA520-2</f>
        <v/>
      </c>
      <c r="MD520" s="4">
        <f>LE520</f>
        <v/>
      </c>
      <c r="ME520" s="9">
        <f>IF(MD520=0,1000,MD520+0.75)</f>
        <v/>
      </c>
      <c r="MF520" s="10">
        <f>IF(MD520=0,0,MD520-0.75)</f>
        <v/>
      </c>
      <c r="MG520" s="4">
        <f>((LM520*(LU520+LX520))-((LP520*(LV520+LW520))))</f>
        <v/>
      </c>
      <c r="MH520" s="9">
        <f>MG520*1.2</f>
        <v/>
      </c>
      <c r="MI520" s="10">
        <f>MG520*0.8</f>
        <v/>
      </c>
      <c r="MJ520">
        <f>IFERROR(NX520,"")</f>
        <v/>
      </c>
      <c r="MK520">
        <f>IFERROR(NY520,"")</f>
        <v/>
      </c>
      <c r="ML520">
        <f>IFERROR(NZ520,"")</f>
        <v/>
      </c>
      <c r="MM520">
        <f>IFERROR(OA520,"")</f>
        <v/>
      </c>
      <c r="MN520">
        <f>IFERROR(OB520,"")</f>
        <v/>
      </c>
      <c r="MO520">
        <f>IFERROR(OC520,"")</f>
        <v/>
      </c>
      <c r="MP520" s="1">
        <f>COUNTIFS(#REF!,LT520,#REF!,1,#REF!,"&gt;="&amp;MC520,#REF!,"&lt;="&amp;MB520,#REF!,"&lt;="&amp;ME520,#REF!,"&gt;="&amp;MF520,#REF!,"="&amp;KV520,#REF!,"="&amp;KX520)</f>
        <v/>
      </c>
      <c r="MQ520" s="1">
        <f>COUNTIFS(#REF!,LT520,#REF!,0,#REF!,"&gt;="&amp;MC520,#REF!,"&lt;="&amp;MB520,#REF!,"&lt;="&amp;ME520,#REF!,"&gt;="&amp;MF520,#REF!,"="&amp;KV520,#REF!,"="&amp;KX520)</f>
        <v/>
      </c>
      <c r="MR520" s="1">
        <f>COUNTIFS(#REF!,LT520,#REF!,1,#REF!,"&gt;="&amp;MC520,#REF!,"&lt;="&amp;MB520,#REF!,"&lt;="&amp;ME520,#REF!,"&gt;="&amp;MF520,#REF!,"="&amp;KW520,#REF!,"="&amp;KY520)</f>
        <v/>
      </c>
      <c r="MS520" s="1">
        <f>COUNTIFS(#REF!,LT520,#REF!,0,#REF!,"&gt;="&amp;MC520,#REF!,"&lt;="&amp;MB520,#REF!,"&lt;="&amp;ME520,#REF!,"&gt;="&amp;MF520,#REF!,"="&amp;KW520,#REF!,"="&amp;KY520)</f>
        <v/>
      </c>
      <c r="MT520" s="1">
        <f>COUNTIFS(#REF!,LT520,#REF!,1,#REF!,"&gt;="&amp;MI520,#REF!,"&lt;="&amp;MH520,#REF!,"&lt;="&amp;ME520,#REF!,"&gt;="&amp;MF520)</f>
        <v/>
      </c>
      <c r="MU520" s="1">
        <f>COUNTIFS(#REF!,LT520,#REF!,0,#REF!,"&gt;="&amp;MI520,#REF!,"&lt;="&amp;MH520,#REF!,"&lt;="&amp;ME520,#REF!,"&gt;="&amp;MF520)</f>
        <v/>
      </c>
      <c r="MV520" s="1">
        <f>COUNTIFS(#REF!,LT520,#REF!,1,#REF!,"&gt;="&amp;MI520,#REF!,"&lt;="&amp;MH520,#REF!,"="&amp;KZ520,#REF!,"="&amp;LA520,#REF!,"&lt;="&amp;ME520,#REF!,"&gt;="&amp;MF520)</f>
        <v/>
      </c>
      <c r="MW520" s="1">
        <f>COUNTIFS(#REF!,LT520,#REF!,0,#REF!,"&gt;="&amp;MI520,#REF!,"&lt;="&amp;MH520,#REF!,"="&amp;KZ520,#REF!,"="&amp;LA520,#REF!,"&lt;="&amp;ME520,#REF!,"&gt;="&amp;MF520)</f>
        <v/>
      </c>
      <c r="MX520" s="1">
        <f>COUNTIFS(#REF!,LT520,#REF!,1,#REF!,"&gt;="&amp;MC520,#REF!,"&lt;="&amp;MB520,#REF!,"&lt;="&amp;ME520,#REF!,"&gt;="&amp;MF520)</f>
        <v/>
      </c>
      <c r="MY520" s="1">
        <f>COUNTIFS(#REF!,LT520,#REF!,0,#REF!,"&gt;="&amp;MC520,#REF!,"&lt;="&amp;MB520,#REF!,"&lt;="&amp;ME520,#REF!,"&gt;="&amp;MF520)</f>
        <v/>
      </c>
      <c r="MZ520" s="1">
        <f>COUNTIFS(#REF!,LT520,#REF!,1,#REF!,"&lt;="&amp;ME520,#REF!,"&gt;="&amp;MF520,#REF!,"="&amp;KV520,#REF!,"="&amp;KX520)</f>
        <v/>
      </c>
      <c r="NA520" s="1">
        <f>COUNTIFS(#REF!,LT520,#REF!,0,#REF!,"&lt;="&amp;ME520,#REF!,"&gt;="&amp;MF520,#REF!,"="&amp;KV520,#REF!,"="&amp;KX520)</f>
        <v/>
      </c>
      <c r="NB520" s="1">
        <f>COUNTIFS(#REF!,LT520,#REF!,1,#REF!,"&lt;="&amp;ME520,#REF!,"&gt;="&amp;MF520,#REF!,"="&amp;KW520,#REF!,"="&amp;KY520)</f>
        <v/>
      </c>
      <c r="NC520" s="1">
        <f>COUNTIFS(#REF!,LT520,#REF!,0,#REF!,"&lt;="&amp;ME520,#REF!,"&gt;="&amp;MF520,#REF!,"="&amp;KW520,#REF!,"="&amp;KY520)</f>
        <v/>
      </c>
      <c r="ND520" s="1">
        <f>MP520+MR520+MT520+MV520+MX520+MZ520+NB520</f>
        <v/>
      </c>
      <c r="NE520" s="1">
        <f>MQ520+MS520+MU520+MW520+MY520+NA520+NC520</f>
        <v/>
      </c>
      <c r="NF520" s="1">
        <f>ND520+NE520</f>
        <v/>
      </c>
      <c r="NG520" s="33">
        <f>ND520/(ND520+NE520)</f>
        <v/>
      </c>
      <c r="NH520" s="3">
        <f>1/NG520</f>
        <v/>
      </c>
      <c r="NI520" s="1">
        <f>LI520</f>
        <v/>
      </c>
      <c r="NJ520" s="79">
        <f>((1-NG520)*(1/(NI520-1))*0.98-(NG520*1))</f>
        <v/>
      </c>
      <c r="NK520" s="34">
        <f>IF(LR520&lt;0.9,0,IF(AND(LR520&gt;1.1),0,1))</f>
        <v/>
      </c>
      <c r="NL520" s="34">
        <f>IF(LS520&lt;0.9,0,IF(AND(LS520&gt;1.1),0,1))</f>
        <v/>
      </c>
      <c r="NM520" s="32">
        <f>IF(NF520&gt;99,1,0)</f>
        <v/>
      </c>
      <c r="NN520" s="32">
        <f>IF(NJ520&gt;0.0799,1,0)</f>
        <v/>
      </c>
      <c r="NO520" s="32">
        <f>IF(NJ520&gt;NQ520,1,0)</f>
        <v/>
      </c>
      <c r="NP520" s="32">
        <f>NM520+NN520+NO520+NK520+NL520</f>
        <v/>
      </c>
      <c r="NQ520" s="79">
        <f>(((100*NG520)*(NI520-1)*0.98)-((1-NG520)*100))/100</f>
        <v/>
      </c>
      <c r="NR520" s="34">
        <f>IF(LR520&lt;0.9,0,IF(AND(LR520&gt;1.1),0,1))</f>
        <v/>
      </c>
      <c r="NS520" s="34">
        <f>IF(LS520&lt;0.9,0,IF(AND(LS520&gt;1.1),0,1))</f>
        <v/>
      </c>
      <c r="NT520" s="32">
        <f>IF(NF520&gt;99,1,0)</f>
        <v/>
      </c>
      <c r="NU520" s="32">
        <f>IF(NQ520&gt;0.0799,1,0)</f>
        <v/>
      </c>
      <c r="NV520" s="32">
        <f>IF(NQ520&gt;NJ520,1,0)</f>
        <v/>
      </c>
      <c r="NW520" s="32">
        <f>NT520+NU520+NV520+NR520+NS520</f>
        <v/>
      </c>
      <c r="NX520">
        <f>IF(NP520=5,"LayAway0-1",IF(AND(NW520=5),"BackAway0-1",""))</f>
        <v/>
      </c>
      <c r="NY520">
        <f>IF(NP520=5,KO520,IF(AND(NW520=5),KO520,""))</f>
        <v/>
      </c>
      <c r="NZ520">
        <f>IF(NP520=5,"Match Odds",IF(AND(NW520=5),"Match Odds",""))</f>
        <v/>
      </c>
      <c r="OA520">
        <f>IF(NP520=5,KP520,IF(AND(NW520=5),KP520,""))</f>
        <v/>
      </c>
      <c r="OB520">
        <f>IF(NP520=5,"MATCH_ODDS",IF(AND(NW520=5),"MATCH_ODDS",""))</f>
        <v/>
      </c>
      <c r="OC520">
        <f>IF(NP520=5,"LAY",IF(AND(NW520=5),"BACK",""))</f>
        <v/>
      </c>
    </row>
    <row r="521" ht="16.5" customHeight="1" thickBot="1" thickTop="1">
      <c r="A521" s="2" t="n"/>
      <c r="KN521" s="1">
        <f>IF(INDEX(#REF!,MATCH('HT 0-1'!D521,#REF!,0))=INDEX(#REF!,MATCH('HT 0-1'!D521,#REF!,0)),INDEX(#REF!,MATCH('HT 0-1'!D521,#REF!,0)),"ERROR")</f>
        <v/>
      </c>
      <c r="KO521" s="1">
        <f>IF(INDEX(#REF!,MATCH('HT 0-1'!E521,#REF!,0))=INDEX(#REF!,MATCH('HT 0-1'!E521,#REF!,0)),INDEX(#REF!,MATCH('HT 0-1'!E521,#REF!,0)),"ERROR")</f>
        <v/>
      </c>
      <c r="KP521" s="1">
        <f>KN521&amp;" v "&amp;KO521</f>
        <v/>
      </c>
      <c r="KQ521">
        <f>B521&amp;"_"&amp;C521</f>
        <v/>
      </c>
      <c r="KR521" s="1">
        <f>IF((HW521/KK521)&lt;0.335,"G",IF((HW521/KK521)&gt;0.67,"R","A"))</f>
        <v/>
      </c>
      <c r="KS521" s="1">
        <f>IF((HX521/KK521)&lt;0.335,"G",IF((HX521/KK521)&gt;0.67,"R","A"))</f>
        <v/>
      </c>
      <c r="KT521" s="1">
        <f>IF((IH521/KK521)&lt;0.335,"G",IF((IH521/KK521)&gt;0.67,"R","A"))</f>
        <v/>
      </c>
      <c r="KU521" s="1">
        <f>IF((II521/KK521)&lt;0.335,"G",IF((II521/KK521)&gt;0.67,"R","A"))</f>
        <v/>
      </c>
      <c r="KV521" s="1">
        <f>IF((HZ521/KK521)&lt;0.335,"G",IF((HZ521/KK521)&gt;0.67,"R","A"))</f>
        <v/>
      </c>
      <c r="KW521" s="1">
        <f>IF((HY521/KK521)&lt;0.335,"G",IF((HY521/KK521)&gt;0.67,"R","A"))</f>
        <v/>
      </c>
      <c r="KX521" s="1">
        <f>IF((IK521/KK521)&lt;0.335,"G",IF((IK521/KK521)&gt;0.67,"R","A"))</f>
        <v/>
      </c>
      <c r="KY521" s="1">
        <f>IF((IJ521/KK521)&lt;0.335,"G",IF((IJ521/KK521)&gt;0.67,"R","A"))</f>
        <v/>
      </c>
      <c r="KZ521" s="1">
        <f>IF((HQ521/KK521)&lt;0.335,"G",IF((HQ521/KK521)&gt;0.67,"R","A"))</f>
        <v/>
      </c>
      <c r="LA521" s="1">
        <f>IF((IB521/KK521)&lt;0.335,"G",IF((IB521/KK521)&gt;0.67,"R","A"))</f>
        <v/>
      </c>
      <c r="LB521">
        <f>IF(LQ521="0-1",INDEX(Scrape!#REF!,MATCH('HT 0-1'!KP521,Scrape!$B:$B,0)),"")</f>
        <v/>
      </c>
      <c r="LC521">
        <f>IF(LQ521="0-1",INDEX(Scrape!$A:$A,MATCH('HT 0-1'!KP521,Scrape!$B:$B,0)),"")</f>
        <v/>
      </c>
      <c r="LD521">
        <f>IF(LQ521="0-1",INDEX(Scrape!$B:$B,MATCH('HT 0-1'!KP521,Scrape!$B:$B,0)),"")</f>
        <v/>
      </c>
      <c r="LE521">
        <f>IF(LQ521="0-1",INDEX(Scrape!$C:$C,MATCH('HT 0-1'!KP521,Scrape!$B:$B,0)),"")</f>
        <v/>
      </c>
      <c r="LF521">
        <f>IF(LQ521="0-1",INDEX(Scrape!$D:$D,MATCH('HT 0-1'!KP521,Scrape!$B:$B,0)),"")</f>
        <v/>
      </c>
      <c r="LG521">
        <f>IF(LQ521="0-1",INDEX(Scrape!$E:$E,MATCH('HT 0-1'!KP521,Scrape!$B:$B,0)),"")</f>
        <v/>
      </c>
      <c r="LH521">
        <f>IF(LQ521="0-1",INDEX(Scrape!$F:$F,MATCH('HT 0-1'!KP521,Scrape!$B:$B,0)),"")</f>
        <v/>
      </c>
      <c r="LI521">
        <f>IF(LQ521="0-1",INDEX(Scrape!$G:$G,MATCH('HT 0-1'!KP521,Scrape!$B:$B,0)),"")</f>
        <v/>
      </c>
      <c r="LJ521">
        <f>IF(LQ521="0-1",INDEX(Scrape!$H:$H,MATCH('HT 0-1'!KP521,Scrape!$B:$B,0)),"")</f>
        <v/>
      </c>
      <c r="LK521">
        <f>IF(LQ521="0-1",INDEX(Scrape!$I:$I,MATCH('HT 0-1'!KP521,Scrape!$B:$B,0)),"")</f>
        <v/>
      </c>
      <c r="LL521">
        <f>IF(LQ521="0-1",INDEX(Scrape!$J:$J,MATCH('HT 0-1'!KP521,Scrape!$B:$B,0)),"")</f>
        <v/>
      </c>
      <c r="LM521">
        <f>IF(LQ521="0-1",INDEX(Scrape!$K:$K,MATCH('HT 0-1'!KP521,Scrape!$B:$B,0)),"")</f>
        <v/>
      </c>
      <c r="LN521">
        <f>IF(LQ521="0-1",INDEX(Scrape!$L:$L,MATCH('HT 0-1'!KP521,Scrape!$B:$B,0)),"")</f>
        <v/>
      </c>
      <c r="LO521">
        <f>IF(LQ521="0-1",INDEX(Scrape!$M:$M,MATCH('HT 0-1'!KP521,Scrape!$B:$B,0)),"")</f>
        <v/>
      </c>
      <c r="LP521">
        <f>IF(LQ521="0-1",INDEX(Scrape!$N:$N,MATCH('HT 0-1'!KP521,Scrape!$B:$B,0)),"")</f>
        <v/>
      </c>
      <c r="LQ521">
        <f>INDEX(Scrape!$O:$O,MATCH('HT 0-1'!KP521,Scrape!$B:$B,0))</f>
        <v/>
      </c>
      <c r="LR521">
        <f>(1/LJ521)+(1/LI521)+(1/LH521)</f>
        <v/>
      </c>
      <c r="LS521">
        <f>(1/LG521)+(1/LF521)+(1/LE521)</f>
        <v/>
      </c>
      <c r="LT521" s="8">
        <f>IF(INDEX(#REF!,MATCH(KQ521,#REF!,0))=INDEX(#REF!,MATCH(KQ521,#REF!,0)),INDEX(#REF!,MATCH(KQ521,#REF!,0)),"ERROR")</f>
        <v/>
      </c>
      <c r="LU521" s="4">
        <f>IF(KR521="G",2,IF(KR521="R",0.5,IF(KR521="A",1)))</f>
        <v/>
      </c>
      <c r="LV521" s="4">
        <f>IF(KS521="G",0.5,IF(KS521="R",2,IF(KS521="A",1)))</f>
        <v/>
      </c>
      <c r="LW521" s="4">
        <f>IF(KT521="G",2,IF(KT521="R",0.5,IF(KT521="A",1)))</f>
        <v/>
      </c>
      <c r="LX521" s="4">
        <f>IF(KU521="G",0.5,IF(KU521="R",2,IF(KU521="A",1)))</f>
        <v/>
      </c>
      <c r="LY521" s="7">
        <f>(LK521*(LU521+LX521)+(LL521*(LU521+LX521)))</f>
        <v/>
      </c>
      <c r="LZ521" s="7">
        <f>(LN521*(LV521+LW521)+(LO521*(LV521+LW521)))</f>
        <v/>
      </c>
      <c r="MA521" s="11">
        <f>LY521-LZ521</f>
        <v/>
      </c>
      <c r="MB521" s="5">
        <f>MA521+2</f>
        <v/>
      </c>
      <c r="MC521" s="6">
        <f>MA521-2</f>
        <v/>
      </c>
      <c r="MD521" s="4">
        <f>LE521</f>
        <v/>
      </c>
      <c r="ME521" s="9">
        <f>IF(MD521=0,1000,MD521+0.75)</f>
        <v/>
      </c>
      <c r="MF521" s="10">
        <f>IF(MD521=0,0,MD521-0.75)</f>
        <v/>
      </c>
      <c r="MG521" s="4">
        <f>((LM521*(LU521+LX521))-((LP521*(LV521+LW521))))</f>
        <v/>
      </c>
      <c r="MH521" s="9">
        <f>MG521*1.2</f>
        <v/>
      </c>
      <c r="MI521" s="10">
        <f>MG521*0.8</f>
        <v/>
      </c>
      <c r="MJ521">
        <f>IFERROR(NX521,"")</f>
        <v/>
      </c>
      <c r="MK521">
        <f>IFERROR(NY521,"")</f>
        <v/>
      </c>
      <c r="ML521">
        <f>IFERROR(NZ521,"")</f>
        <v/>
      </c>
      <c r="MM521">
        <f>IFERROR(OA521,"")</f>
        <v/>
      </c>
      <c r="MN521">
        <f>IFERROR(OB521,"")</f>
        <v/>
      </c>
      <c r="MO521">
        <f>IFERROR(OC521,"")</f>
        <v/>
      </c>
      <c r="MP521" s="1">
        <f>COUNTIFS(#REF!,LT521,#REF!,1,#REF!,"&gt;="&amp;MC521,#REF!,"&lt;="&amp;MB521,#REF!,"&lt;="&amp;ME521,#REF!,"&gt;="&amp;MF521,#REF!,"="&amp;KV521,#REF!,"="&amp;KX521)</f>
        <v/>
      </c>
      <c r="MQ521" s="1">
        <f>COUNTIFS(#REF!,LT521,#REF!,0,#REF!,"&gt;="&amp;MC521,#REF!,"&lt;="&amp;MB521,#REF!,"&lt;="&amp;ME521,#REF!,"&gt;="&amp;MF521,#REF!,"="&amp;KV521,#REF!,"="&amp;KX521)</f>
        <v/>
      </c>
      <c r="MR521" s="1">
        <f>COUNTIFS(#REF!,LT521,#REF!,1,#REF!,"&gt;="&amp;MC521,#REF!,"&lt;="&amp;MB521,#REF!,"&lt;="&amp;ME521,#REF!,"&gt;="&amp;MF521,#REF!,"="&amp;KW521,#REF!,"="&amp;KY521)</f>
        <v/>
      </c>
      <c r="MS521" s="1">
        <f>COUNTIFS(#REF!,LT521,#REF!,0,#REF!,"&gt;="&amp;MC521,#REF!,"&lt;="&amp;MB521,#REF!,"&lt;="&amp;ME521,#REF!,"&gt;="&amp;MF521,#REF!,"="&amp;KW521,#REF!,"="&amp;KY521)</f>
        <v/>
      </c>
      <c r="MT521" s="1">
        <f>COUNTIFS(#REF!,LT521,#REF!,1,#REF!,"&gt;="&amp;MI521,#REF!,"&lt;="&amp;MH521,#REF!,"&lt;="&amp;ME521,#REF!,"&gt;="&amp;MF521)</f>
        <v/>
      </c>
      <c r="MU521" s="1">
        <f>COUNTIFS(#REF!,LT521,#REF!,0,#REF!,"&gt;="&amp;MI521,#REF!,"&lt;="&amp;MH521,#REF!,"&lt;="&amp;ME521,#REF!,"&gt;="&amp;MF521)</f>
        <v/>
      </c>
      <c r="MV521" s="1">
        <f>COUNTIFS(#REF!,LT521,#REF!,1,#REF!,"&gt;="&amp;MI521,#REF!,"&lt;="&amp;MH521,#REF!,"="&amp;KZ521,#REF!,"="&amp;LA521,#REF!,"&lt;="&amp;ME521,#REF!,"&gt;="&amp;MF521)</f>
        <v/>
      </c>
      <c r="MW521" s="1">
        <f>COUNTIFS(#REF!,LT521,#REF!,0,#REF!,"&gt;="&amp;MI521,#REF!,"&lt;="&amp;MH521,#REF!,"="&amp;KZ521,#REF!,"="&amp;LA521,#REF!,"&lt;="&amp;ME521,#REF!,"&gt;="&amp;MF521)</f>
        <v/>
      </c>
      <c r="MX521" s="1">
        <f>COUNTIFS(#REF!,LT521,#REF!,1,#REF!,"&gt;="&amp;MC521,#REF!,"&lt;="&amp;MB521,#REF!,"&lt;="&amp;ME521,#REF!,"&gt;="&amp;MF521)</f>
        <v/>
      </c>
      <c r="MY521" s="1">
        <f>COUNTIFS(#REF!,LT521,#REF!,0,#REF!,"&gt;="&amp;MC521,#REF!,"&lt;="&amp;MB521,#REF!,"&lt;="&amp;ME521,#REF!,"&gt;="&amp;MF521)</f>
        <v/>
      </c>
      <c r="MZ521" s="1">
        <f>COUNTIFS(#REF!,LT521,#REF!,1,#REF!,"&lt;="&amp;ME521,#REF!,"&gt;="&amp;MF521,#REF!,"="&amp;KV521,#REF!,"="&amp;KX521)</f>
        <v/>
      </c>
      <c r="NA521" s="1">
        <f>COUNTIFS(#REF!,LT521,#REF!,0,#REF!,"&lt;="&amp;ME521,#REF!,"&gt;="&amp;MF521,#REF!,"="&amp;KV521,#REF!,"="&amp;KX521)</f>
        <v/>
      </c>
      <c r="NB521" s="1">
        <f>COUNTIFS(#REF!,LT521,#REF!,1,#REF!,"&lt;="&amp;ME521,#REF!,"&gt;="&amp;MF521,#REF!,"="&amp;KW521,#REF!,"="&amp;KY521)</f>
        <v/>
      </c>
      <c r="NC521" s="1">
        <f>COUNTIFS(#REF!,LT521,#REF!,0,#REF!,"&lt;="&amp;ME521,#REF!,"&gt;="&amp;MF521,#REF!,"="&amp;KW521,#REF!,"="&amp;KY521)</f>
        <v/>
      </c>
      <c r="ND521" s="1">
        <f>MP521+MR521+MT521+MV521+MX521+MZ521+NB521</f>
        <v/>
      </c>
      <c r="NE521" s="1">
        <f>MQ521+MS521+MU521+MW521+MY521+NA521+NC521</f>
        <v/>
      </c>
      <c r="NF521" s="1">
        <f>ND521+NE521</f>
        <v/>
      </c>
      <c r="NG521" s="33">
        <f>ND521/(ND521+NE521)</f>
        <v/>
      </c>
      <c r="NH521" s="3">
        <f>1/NG521</f>
        <v/>
      </c>
      <c r="NI521" s="1">
        <f>LI521</f>
        <v/>
      </c>
      <c r="NJ521" s="79">
        <f>((1-NG521)*(1/(NI521-1))*0.98-(NG521*1))</f>
        <v/>
      </c>
      <c r="NK521" s="34">
        <f>IF(LR521&lt;0.9,0,IF(AND(LR521&gt;1.1),0,1))</f>
        <v/>
      </c>
      <c r="NL521" s="34">
        <f>IF(LS521&lt;0.9,0,IF(AND(LS521&gt;1.1),0,1))</f>
        <v/>
      </c>
      <c r="NM521" s="32">
        <f>IF(NF521&gt;99,1,0)</f>
        <v/>
      </c>
      <c r="NN521" s="32">
        <f>IF(NJ521&gt;0.0799,1,0)</f>
        <v/>
      </c>
      <c r="NO521" s="32">
        <f>IF(NJ521&gt;NQ521,1,0)</f>
        <v/>
      </c>
      <c r="NP521" s="32">
        <f>NM521+NN521+NO521+NK521+NL521</f>
        <v/>
      </c>
      <c r="NQ521" s="79">
        <f>(((100*NG521)*(NI521-1)*0.98)-((1-NG521)*100))/100</f>
        <v/>
      </c>
      <c r="NR521" s="34">
        <f>IF(LR521&lt;0.9,0,IF(AND(LR521&gt;1.1),0,1))</f>
        <v/>
      </c>
      <c r="NS521" s="34">
        <f>IF(LS521&lt;0.9,0,IF(AND(LS521&gt;1.1),0,1))</f>
        <v/>
      </c>
      <c r="NT521" s="32">
        <f>IF(NF521&gt;99,1,0)</f>
        <v/>
      </c>
      <c r="NU521" s="32">
        <f>IF(NQ521&gt;0.0799,1,0)</f>
        <v/>
      </c>
      <c r="NV521" s="32">
        <f>IF(NQ521&gt;NJ521,1,0)</f>
        <v/>
      </c>
      <c r="NW521" s="32">
        <f>NT521+NU521+NV521+NR521+NS521</f>
        <v/>
      </c>
      <c r="NX521">
        <f>IF(NP521=5,"LayAway0-1",IF(AND(NW521=5),"BackAway0-1",""))</f>
        <v/>
      </c>
      <c r="NY521">
        <f>IF(NP521=5,KO521,IF(AND(NW521=5),KO521,""))</f>
        <v/>
      </c>
      <c r="NZ521">
        <f>IF(NP521=5,"Match Odds",IF(AND(NW521=5),"Match Odds",""))</f>
        <v/>
      </c>
      <c r="OA521">
        <f>IF(NP521=5,KP521,IF(AND(NW521=5),KP521,""))</f>
        <v/>
      </c>
      <c r="OB521">
        <f>IF(NP521=5,"MATCH_ODDS",IF(AND(NW521=5),"MATCH_ODDS",""))</f>
        <v/>
      </c>
      <c r="OC521">
        <f>IF(NP521=5,"LAY",IF(AND(NW521=5),"BACK",""))</f>
        <v/>
      </c>
    </row>
    <row r="522" ht="16.5" customHeight="1" thickBot="1" thickTop="1">
      <c r="A522" s="2" t="n"/>
      <c r="KN522" s="1">
        <f>IF(INDEX(#REF!,MATCH('HT 0-1'!D522,#REF!,0))=INDEX(#REF!,MATCH('HT 0-1'!D522,#REF!,0)),INDEX(#REF!,MATCH('HT 0-1'!D522,#REF!,0)),"ERROR")</f>
        <v/>
      </c>
      <c r="KO522" s="1">
        <f>IF(INDEX(#REF!,MATCH('HT 0-1'!E522,#REF!,0))=INDEX(#REF!,MATCH('HT 0-1'!E522,#REF!,0)),INDEX(#REF!,MATCH('HT 0-1'!E522,#REF!,0)),"ERROR")</f>
        <v/>
      </c>
      <c r="KP522" s="1">
        <f>KN522&amp;" v "&amp;KO522</f>
        <v/>
      </c>
      <c r="KQ522">
        <f>B522&amp;"_"&amp;C522</f>
        <v/>
      </c>
      <c r="KR522" s="1">
        <f>IF((HW522/KK522)&lt;0.335,"G",IF((HW522/KK522)&gt;0.67,"R","A"))</f>
        <v/>
      </c>
      <c r="KS522" s="1">
        <f>IF((HX522/KK522)&lt;0.335,"G",IF((HX522/KK522)&gt;0.67,"R","A"))</f>
        <v/>
      </c>
      <c r="KT522" s="1">
        <f>IF((IH522/KK522)&lt;0.335,"G",IF((IH522/KK522)&gt;0.67,"R","A"))</f>
        <v/>
      </c>
      <c r="KU522" s="1">
        <f>IF((II522/KK522)&lt;0.335,"G",IF((II522/KK522)&gt;0.67,"R","A"))</f>
        <v/>
      </c>
      <c r="KV522" s="1">
        <f>IF((HZ522/KK522)&lt;0.335,"G",IF((HZ522/KK522)&gt;0.67,"R","A"))</f>
        <v/>
      </c>
      <c r="KW522" s="1">
        <f>IF((HY522/KK522)&lt;0.335,"G",IF((HY522/KK522)&gt;0.67,"R","A"))</f>
        <v/>
      </c>
      <c r="KX522" s="1">
        <f>IF((IK522/KK522)&lt;0.335,"G",IF((IK522/KK522)&gt;0.67,"R","A"))</f>
        <v/>
      </c>
      <c r="KY522" s="1">
        <f>IF((IJ522/KK522)&lt;0.335,"G",IF((IJ522/KK522)&gt;0.67,"R","A"))</f>
        <v/>
      </c>
      <c r="KZ522" s="1">
        <f>IF((HQ522/KK522)&lt;0.335,"G",IF((HQ522/KK522)&gt;0.67,"R","A"))</f>
        <v/>
      </c>
      <c r="LA522" s="1">
        <f>IF((IB522/KK522)&lt;0.335,"G",IF((IB522/KK522)&gt;0.67,"R","A"))</f>
        <v/>
      </c>
      <c r="LB522">
        <f>IF(LQ522="0-1",INDEX(Scrape!#REF!,MATCH('HT 0-1'!KP522,Scrape!$B:$B,0)),"")</f>
        <v/>
      </c>
      <c r="LC522">
        <f>IF(LQ522="0-1",INDEX(Scrape!$A:$A,MATCH('HT 0-1'!KP522,Scrape!$B:$B,0)),"")</f>
        <v/>
      </c>
      <c r="LD522">
        <f>IF(LQ522="0-1",INDEX(Scrape!$B:$B,MATCH('HT 0-1'!KP522,Scrape!$B:$B,0)),"")</f>
        <v/>
      </c>
      <c r="LE522">
        <f>IF(LQ522="0-1",INDEX(Scrape!$C:$C,MATCH('HT 0-1'!KP522,Scrape!$B:$B,0)),"")</f>
        <v/>
      </c>
      <c r="LF522">
        <f>IF(LQ522="0-1",INDEX(Scrape!$D:$D,MATCH('HT 0-1'!KP522,Scrape!$B:$B,0)),"")</f>
        <v/>
      </c>
      <c r="LG522">
        <f>IF(LQ522="0-1",INDEX(Scrape!$E:$E,MATCH('HT 0-1'!KP522,Scrape!$B:$B,0)),"")</f>
        <v/>
      </c>
      <c r="LH522">
        <f>IF(LQ522="0-1",INDEX(Scrape!$F:$F,MATCH('HT 0-1'!KP522,Scrape!$B:$B,0)),"")</f>
        <v/>
      </c>
      <c r="LI522">
        <f>IF(LQ522="0-1",INDEX(Scrape!$G:$G,MATCH('HT 0-1'!KP522,Scrape!$B:$B,0)),"")</f>
        <v/>
      </c>
      <c r="LJ522">
        <f>IF(LQ522="0-1",INDEX(Scrape!$H:$H,MATCH('HT 0-1'!KP522,Scrape!$B:$B,0)),"")</f>
        <v/>
      </c>
      <c r="LK522">
        <f>IF(LQ522="0-1",INDEX(Scrape!$I:$I,MATCH('HT 0-1'!KP522,Scrape!$B:$B,0)),"")</f>
        <v/>
      </c>
      <c r="LL522">
        <f>IF(LQ522="0-1",INDEX(Scrape!$J:$J,MATCH('HT 0-1'!KP522,Scrape!$B:$B,0)),"")</f>
        <v/>
      </c>
      <c r="LM522">
        <f>IF(LQ522="0-1",INDEX(Scrape!$K:$K,MATCH('HT 0-1'!KP522,Scrape!$B:$B,0)),"")</f>
        <v/>
      </c>
      <c r="LN522">
        <f>IF(LQ522="0-1",INDEX(Scrape!$L:$L,MATCH('HT 0-1'!KP522,Scrape!$B:$B,0)),"")</f>
        <v/>
      </c>
      <c r="LO522">
        <f>IF(LQ522="0-1",INDEX(Scrape!$M:$M,MATCH('HT 0-1'!KP522,Scrape!$B:$B,0)),"")</f>
        <v/>
      </c>
      <c r="LP522">
        <f>IF(LQ522="0-1",INDEX(Scrape!$N:$N,MATCH('HT 0-1'!KP522,Scrape!$B:$B,0)),"")</f>
        <v/>
      </c>
      <c r="LQ522">
        <f>INDEX(Scrape!$O:$O,MATCH('HT 0-1'!KP522,Scrape!$B:$B,0))</f>
        <v/>
      </c>
      <c r="LR522">
        <f>(1/LJ522)+(1/LI522)+(1/LH522)</f>
        <v/>
      </c>
      <c r="LS522">
        <f>(1/LG522)+(1/LF522)+(1/LE522)</f>
        <v/>
      </c>
      <c r="LT522" s="8">
        <f>IF(INDEX(#REF!,MATCH(KQ522,#REF!,0))=INDEX(#REF!,MATCH(KQ522,#REF!,0)),INDEX(#REF!,MATCH(KQ522,#REF!,0)),"ERROR")</f>
        <v/>
      </c>
      <c r="LU522" s="4">
        <f>IF(KR522="G",2,IF(KR522="R",0.5,IF(KR522="A",1)))</f>
        <v/>
      </c>
      <c r="LV522" s="4">
        <f>IF(KS522="G",0.5,IF(KS522="R",2,IF(KS522="A",1)))</f>
        <v/>
      </c>
      <c r="LW522" s="4">
        <f>IF(KT522="G",2,IF(KT522="R",0.5,IF(KT522="A",1)))</f>
        <v/>
      </c>
      <c r="LX522" s="4">
        <f>IF(KU522="G",0.5,IF(KU522="R",2,IF(KU522="A",1)))</f>
        <v/>
      </c>
      <c r="LY522" s="7">
        <f>(LK522*(LU522+LX522)+(LL522*(LU522+LX522)))</f>
        <v/>
      </c>
      <c r="LZ522" s="7">
        <f>(LN522*(LV522+LW522)+(LO522*(LV522+LW522)))</f>
        <v/>
      </c>
      <c r="MA522" s="11">
        <f>LY522-LZ522</f>
        <v/>
      </c>
      <c r="MB522" s="5">
        <f>MA522+2</f>
        <v/>
      </c>
      <c r="MC522" s="6">
        <f>MA522-2</f>
        <v/>
      </c>
      <c r="MD522" s="4">
        <f>LE522</f>
        <v/>
      </c>
      <c r="ME522" s="9">
        <f>IF(MD522=0,1000,MD522+0.75)</f>
        <v/>
      </c>
      <c r="MF522" s="10">
        <f>IF(MD522=0,0,MD522-0.75)</f>
        <v/>
      </c>
      <c r="MG522" s="4">
        <f>((LM522*(LU522+LX522))-((LP522*(LV522+LW522))))</f>
        <v/>
      </c>
      <c r="MH522" s="9">
        <f>MG522*1.2</f>
        <v/>
      </c>
      <c r="MI522" s="10">
        <f>MG522*0.8</f>
        <v/>
      </c>
      <c r="MJ522">
        <f>IFERROR(NX522,"")</f>
        <v/>
      </c>
      <c r="MK522">
        <f>IFERROR(NY522,"")</f>
        <v/>
      </c>
      <c r="ML522">
        <f>IFERROR(NZ522,"")</f>
        <v/>
      </c>
      <c r="MM522">
        <f>IFERROR(OA522,"")</f>
        <v/>
      </c>
      <c r="MN522">
        <f>IFERROR(OB522,"")</f>
        <v/>
      </c>
      <c r="MO522">
        <f>IFERROR(OC522,"")</f>
        <v/>
      </c>
      <c r="MP522" s="1">
        <f>COUNTIFS(#REF!,LT522,#REF!,1,#REF!,"&gt;="&amp;MC522,#REF!,"&lt;="&amp;MB522,#REF!,"&lt;="&amp;ME522,#REF!,"&gt;="&amp;MF522,#REF!,"="&amp;KV522,#REF!,"="&amp;KX522)</f>
        <v/>
      </c>
      <c r="MQ522" s="1">
        <f>COUNTIFS(#REF!,LT522,#REF!,0,#REF!,"&gt;="&amp;MC522,#REF!,"&lt;="&amp;MB522,#REF!,"&lt;="&amp;ME522,#REF!,"&gt;="&amp;MF522,#REF!,"="&amp;KV522,#REF!,"="&amp;KX522)</f>
        <v/>
      </c>
      <c r="MR522" s="1">
        <f>COUNTIFS(#REF!,LT522,#REF!,1,#REF!,"&gt;="&amp;MC522,#REF!,"&lt;="&amp;MB522,#REF!,"&lt;="&amp;ME522,#REF!,"&gt;="&amp;MF522,#REF!,"="&amp;KW522,#REF!,"="&amp;KY522)</f>
        <v/>
      </c>
      <c r="MS522" s="1">
        <f>COUNTIFS(#REF!,LT522,#REF!,0,#REF!,"&gt;="&amp;MC522,#REF!,"&lt;="&amp;MB522,#REF!,"&lt;="&amp;ME522,#REF!,"&gt;="&amp;MF522,#REF!,"="&amp;KW522,#REF!,"="&amp;KY522)</f>
        <v/>
      </c>
      <c r="MT522" s="1">
        <f>COUNTIFS(#REF!,LT522,#REF!,1,#REF!,"&gt;="&amp;MI522,#REF!,"&lt;="&amp;MH522,#REF!,"&lt;="&amp;ME522,#REF!,"&gt;="&amp;MF522)</f>
        <v/>
      </c>
      <c r="MU522" s="1">
        <f>COUNTIFS(#REF!,LT522,#REF!,0,#REF!,"&gt;="&amp;MI522,#REF!,"&lt;="&amp;MH522,#REF!,"&lt;="&amp;ME522,#REF!,"&gt;="&amp;MF522)</f>
        <v/>
      </c>
      <c r="MV522" s="1">
        <f>COUNTIFS(#REF!,LT522,#REF!,1,#REF!,"&gt;="&amp;MI522,#REF!,"&lt;="&amp;MH522,#REF!,"="&amp;KZ522,#REF!,"="&amp;LA522,#REF!,"&lt;="&amp;ME522,#REF!,"&gt;="&amp;MF522)</f>
        <v/>
      </c>
      <c r="MW522" s="1">
        <f>COUNTIFS(#REF!,LT522,#REF!,0,#REF!,"&gt;="&amp;MI522,#REF!,"&lt;="&amp;MH522,#REF!,"="&amp;KZ522,#REF!,"="&amp;LA522,#REF!,"&lt;="&amp;ME522,#REF!,"&gt;="&amp;MF522)</f>
        <v/>
      </c>
      <c r="MX522" s="1">
        <f>COUNTIFS(#REF!,LT522,#REF!,1,#REF!,"&gt;="&amp;MC522,#REF!,"&lt;="&amp;MB522,#REF!,"&lt;="&amp;ME522,#REF!,"&gt;="&amp;MF522)</f>
        <v/>
      </c>
      <c r="MY522" s="1">
        <f>COUNTIFS(#REF!,LT522,#REF!,0,#REF!,"&gt;="&amp;MC522,#REF!,"&lt;="&amp;MB522,#REF!,"&lt;="&amp;ME522,#REF!,"&gt;="&amp;MF522)</f>
        <v/>
      </c>
      <c r="MZ522" s="1">
        <f>COUNTIFS(#REF!,LT522,#REF!,1,#REF!,"&lt;="&amp;ME522,#REF!,"&gt;="&amp;MF522,#REF!,"="&amp;KV522,#REF!,"="&amp;KX522)</f>
        <v/>
      </c>
      <c r="NA522" s="1">
        <f>COUNTIFS(#REF!,LT522,#REF!,0,#REF!,"&lt;="&amp;ME522,#REF!,"&gt;="&amp;MF522,#REF!,"="&amp;KV522,#REF!,"="&amp;KX522)</f>
        <v/>
      </c>
      <c r="NB522" s="1">
        <f>COUNTIFS(#REF!,LT522,#REF!,1,#REF!,"&lt;="&amp;ME522,#REF!,"&gt;="&amp;MF522,#REF!,"="&amp;KW522,#REF!,"="&amp;KY522)</f>
        <v/>
      </c>
      <c r="NC522" s="1">
        <f>COUNTIFS(#REF!,LT522,#REF!,0,#REF!,"&lt;="&amp;ME522,#REF!,"&gt;="&amp;MF522,#REF!,"="&amp;KW522,#REF!,"="&amp;KY522)</f>
        <v/>
      </c>
      <c r="ND522" s="1">
        <f>MP522+MR522+MT522+MV522+MX522+MZ522+NB522</f>
        <v/>
      </c>
      <c r="NE522" s="1">
        <f>MQ522+MS522+MU522+MW522+MY522+NA522+NC522</f>
        <v/>
      </c>
      <c r="NF522" s="1">
        <f>ND522+NE522</f>
        <v/>
      </c>
      <c r="NG522" s="33">
        <f>ND522/(ND522+NE522)</f>
        <v/>
      </c>
      <c r="NH522" s="3">
        <f>1/NG522</f>
        <v/>
      </c>
      <c r="NI522" s="1">
        <f>LI522</f>
        <v/>
      </c>
      <c r="NJ522" s="79">
        <f>((1-NG522)*(1/(NI522-1))*0.98-(NG522*1))</f>
        <v/>
      </c>
      <c r="NK522" s="34">
        <f>IF(LR522&lt;0.9,0,IF(AND(LR522&gt;1.1),0,1))</f>
        <v/>
      </c>
      <c r="NL522" s="34">
        <f>IF(LS522&lt;0.9,0,IF(AND(LS522&gt;1.1),0,1))</f>
        <v/>
      </c>
      <c r="NM522" s="32">
        <f>IF(NF522&gt;99,1,0)</f>
        <v/>
      </c>
      <c r="NN522" s="32">
        <f>IF(NJ522&gt;0.0799,1,0)</f>
        <v/>
      </c>
      <c r="NO522" s="32">
        <f>IF(NJ522&gt;NQ522,1,0)</f>
        <v/>
      </c>
      <c r="NP522" s="32">
        <f>NM522+NN522+NO522+NK522+NL522</f>
        <v/>
      </c>
      <c r="NQ522" s="79">
        <f>(((100*NG522)*(NI522-1)*0.98)-((1-NG522)*100))/100</f>
        <v/>
      </c>
      <c r="NR522" s="34">
        <f>IF(LR522&lt;0.9,0,IF(AND(LR522&gt;1.1),0,1))</f>
        <v/>
      </c>
      <c r="NS522" s="34">
        <f>IF(LS522&lt;0.9,0,IF(AND(LS522&gt;1.1),0,1))</f>
        <v/>
      </c>
      <c r="NT522" s="32">
        <f>IF(NF522&gt;99,1,0)</f>
        <v/>
      </c>
      <c r="NU522" s="32">
        <f>IF(NQ522&gt;0.0799,1,0)</f>
        <v/>
      </c>
      <c r="NV522" s="32">
        <f>IF(NQ522&gt;NJ522,1,0)</f>
        <v/>
      </c>
      <c r="NW522" s="32">
        <f>NT522+NU522+NV522+NR522+NS522</f>
        <v/>
      </c>
      <c r="NX522">
        <f>IF(NP522=5,"LayAway0-1",IF(AND(NW522=5),"BackAway0-1",""))</f>
        <v/>
      </c>
      <c r="NY522">
        <f>IF(NP522=5,KO522,IF(AND(NW522=5),KO522,""))</f>
        <v/>
      </c>
      <c r="NZ522">
        <f>IF(NP522=5,"Match Odds",IF(AND(NW522=5),"Match Odds",""))</f>
        <v/>
      </c>
      <c r="OA522">
        <f>IF(NP522=5,KP522,IF(AND(NW522=5),KP522,""))</f>
        <v/>
      </c>
      <c r="OB522">
        <f>IF(NP522=5,"MATCH_ODDS",IF(AND(NW522=5),"MATCH_ODDS",""))</f>
        <v/>
      </c>
      <c r="OC522">
        <f>IF(NP522=5,"LAY",IF(AND(NW522=5),"BACK",""))</f>
        <v/>
      </c>
    </row>
    <row r="523" ht="16.5" customHeight="1" thickBot="1" thickTop="1">
      <c r="A523" s="2" t="n"/>
      <c r="KN523" s="1">
        <f>IF(INDEX(#REF!,MATCH('HT 0-1'!D523,#REF!,0))=INDEX(#REF!,MATCH('HT 0-1'!D523,#REF!,0)),INDEX(#REF!,MATCH('HT 0-1'!D523,#REF!,0)),"ERROR")</f>
        <v/>
      </c>
      <c r="KO523" s="1">
        <f>IF(INDEX(#REF!,MATCH('HT 0-1'!E523,#REF!,0))=INDEX(#REF!,MATCH('HT 0-1'!E523,#REF!,0)),INDEX(#REF!,MATCH('HT 0-1'!E523,#REF!,0)),"ERROR")</f>
        <v/>
      </c>
      <c r="KP523" s="1">
        <f>KN523&amp;" v "&amp;KO523</f>
        <v/>
      </c>
      <c r="KQ523">
        <f>B523&amp;"_"&amp;C523</f>
        <v/>
      </c>
      <c r="KR523" s="1">
        <f>IF((HW523/KK523)&lt;0.335,"G",IF((HW523/KK523)&gt;0.67,"R","A"))</f>
        <v/>
      </c>
      <c r="KS523" s="1">
        <f>IF((HX523/KK523)&lt;0.335,"G",IF((HX523/KK523)&gt;0.67,"R","A"))</f>
        <v/>
      </c>
      <c r="KT523" s="1">
        <f>IF((IH523/KK523)&lt;0.335,"G",IF((IH523/KK523)&gt;0.67,"R","A"))</f>
        <v/>
      </c>
      <c r="KU523" s="1">
        <f>IF((II523/KK523)&lt;0.335,"G",IF((II523/KK523)&gt;0.67,"R","A"))</f>
        <v/>
      </c>
      <c r="KV523" s="1">
        <f>IF((HZ523/KK523)&lt;0.335,"G",IF((HZ523/KK523)&gt;0.67,"R","A"))</f>
        <v/>
      </c>
      <c r="KW523" s="1">
        <f>IF((HY523/KK523)&lt;0.335,"G",IF((HY523/KK523)&gt;0.67,"R","A"))</f>
        <v/>
      </c>
      <c r="KX523" s="1">
        <f>IF((IK523/KK523)&lt;0.335,"G",IF((IK523/KK523)&gt;0.67,"R","A"))</f>
        <v/>
      </c>
      <c r="KY523" s="1">
        <f>IF((IJ523/KK523)&lt;0.335,"G",IF((IJ523/KK523)&gt;0.67,"R","A"))</f>
        <v/>
      </c>
      <c r="KZ523" s="1">
        <f>IF((HQ523/KK523)&lt;0.335,"G",IF((HQ523/KK523)&gt;0.67,"R","A"))</f>
        <v/>
      </c>
      <c r="LA523" s="1">
        <f>IF((IB523/KK523)&lt;0.335,"G",IF((IB523/KK523)&gt;0.67,"R","A"))</f>
        <v/>
      </c>
      <c r="LB523">
        <f>IF(LQ523="0-1",INDEX(Scrape!#REF!,MATCH('HT 0-1'!KP523,Scrape!$B:$B,0)),"")</f>
        <v/>
      </c>
      <c r="LC523">
        <f>IF(LQ523="0-1",INDEX(Scrape!$A:$A,MATCH('HT 0-1'!KP523,Scrape!$B:$B,0)),"")</f>
        <v/>
      </c>
      <c r="LD523">
        <f>IF(LQ523="0-1",INDEX(Scrape!$B:$B,MATCH('HT 0-1'!KP523,Scrape!$B:$B,0)),"")</f>
        <v/>
      </c>
      <c r="LE523">
        <f>IF(LQ523="0-1",INDEX(Scrape!$C:$C,MATCH('HT 0-1'!KP523,Scrape!$B:$B,0)),"")</f>
        <v/>
      </c>
      <c r="LF523">
        <f>IF(LQ523="0-1",INDEX(Scrape!$D:$D,MATCH('HT 0-1'!KP523,Scrape!$B:$B,0)),"")</f>
        <v/>
      </c>
      <c r="LG523">
        <f>IF(LQ523="0-1",INDEX(Scrape!$E:$E,MATCH('HT 0-1'!KP523,Scrape!$B:$B,0)),"")</f>
        <v/>
      </c>
      <c r="LH523">
        <f>IF(LQ523="0-1",INDEX(Scrape!$F:$F,MATCH('HT 0-1'!KP523,Scrape!$B:$B,0)),"")</f>
        <v/>
      </c>
      <c r="LI523">
        <f>IF(LQ523="0-1",INDEX(Scrape!$G:$G,MATCH('HT 0-1'!KP523,Scrape!$B:$B,0)),"")</f>
        <v/>
      </c>
      <c r="LJ523">
        <f>IF(LQ523="0-1",INDEX(Scrape!$H:$H,MATCH('HT 0-1'!KP523,Scrape!$B:$B,0)),"")</f>
        <v/>
      </c>
      <c r="LK523">
        <f>IF(LQ523="0-1",INDEX(Scrape!$I:$I,MATCH('HT 0-1'!KP523,Scrape!$B:$B,0)),"")</f>
        <v/>
      </c>
      <c r="LL523">
        <f>IF(LQ523="0-1",INDEX(Scrape!$J:$J,MATCH('HT 0-1'!KP523,Scrape!$B:$B,0)),"")</f>
        <v/>
      </c>
      <c r="LM523">
        <f>IF(LQ523="0-1",INDEX(Scrape!$K:$K,MATCH('HT 0-1'!KP523,Scrape!$B:$B,0)),"")</f>
        <v/>
      </c>
      <c r="LN523">
        <f>IF(LQ523="0-1",INDEX(Scrape!$L:$L,MATCH('HT 0-1'!KP523,Scrape!$B:$B,0)),"")</f>
        <v/>
      </c>
      <c r="LO523">
        <f>IF(LQ523="0-1",INDEX(Scrape!$M:$M,MATCH('HT 0-1'!KP523,Scrape!$B:$B,0)),"")</f>
        <v/>
      </c>
      <c r="LP523">
        <f>IF(LQ523="0-1",INDEX(Scrape!$N:$N,MATCH('HT 0-1'!KP523,Scrape!$B:$B,0)),"")</f>
        <v/>
      </c>
      <c r="LQ523">
        <f>INDEX(Scrape!$O:$O,MATCH('HT 0-1'!KP523,Scrape!$B:$B,0))</f>
        <v/>
      </c>
      <c r="LR523">
        <f>(1/LJ523)+(1/LI523)+(1/LH523)</f>
        <v/>
      </c>
      <c r="LS523">
        <f>(1/LG523)+(1/LF523)+(1/LE523)</f>
        <v/>
      </c>
      <c r="LT523" s="8">
        <f>IF(INDEX(#REF!,MATCH(KQ523,#REF!,0))=INDEX(#REF!,MATCH(KQ523,#REF!,0)),INDEX(#REF!,MATCH(KQ523,#REF!,0)),"ERROR")</f>
        <v/>
      </c>
      <c r="LU523" s="4">
        <f>IF(KR523="G",2,IF(KR523="R",0.5,IF(KR523="A",1)))</f>
        <v/>
      </c>
      <c r="LV523" s="4">
        <f>IF(KS523="G",0.5,IF(KS523="R",2,IF(KS523="A",1)))</f>
        <v/>
      </c>
      <c r="LW523" s="4">
        <f>IF(KT523="G",2,IF(KT523="R",0.5,IF(KT523="A",1)))</f>
        <v/>
      </c>
      <c r="LX523" s="4">
        <f>IF(KU523="G",0.5,IF(KU523="R",2,IF(KU523="A",1)))</f>
        <v/>
      </c>
      <c r="LY523" s="7">
        <f>(LK523*(LU523+LX523)+(LL523*(LU523+LX523)))</f>
        <v/>
      </c>
      <c r="LZ523" s="7">
        <f>(LN523*(LV523+LW523)+(LO523*(LV523+LW523)))</f>
        <v/>
      </c>
      <c r="MA523" s="11">
        <f>LY523-LZ523</f>
        <v/>
      </c>
      <c r="MB523" s="5">
        <f>MA523+2</f>
        <v/>
      </c>
      <c r="MC523" s="6">
        <f>MA523-2</f>
        <v/>
      </c>
      <c r="MD523" s="4">
        <f>LE523</f>
        <v/>
      </c>
      <c r="ME523" s="9">
        <f>IF(MD523=0,1000,MD523+0.75)</f>
        <v/>
      </c>
      <c r="MF523" s="10">
        <f>IF(MD523=0,0,MD523-0.75)</f>
        <v/>
      </c>
      <c r="MG523" s="4">
        <f>((LM523*(LU523+LX523))-((LP523*(LV523+LW523))))</f>
        <v/>
      </c>
      <c r="MH523" s="9">
        <f>MG523*1.2</f>
        <v/>
      </c>
      <c r="MI523" s="10">
        <f>MG523*0.8</f>
        <v/>
      </c>
      <c r="MJ523">
        <f>IFERROR(NX523,"")</f>
        <v/>
      </c>
      <c r="MK523">
        <f>IFERROR(NY523,"")</f>
        <v/>
      </c>
      <c r="ML523">
        <f>IFERROR(NZ523,"")</f>
        <v/>
      </c>
      <c r="MM523">
        <f>IFERROR(OA523,"")</f>
        <v/>
      </c>
      <c r="MN523">
        <f>IFERROR(OB523,"")</f>
        <v/>
      </c>
      <c r="MO523">
        <f>IFERROR(OC523,"")</f>
        <v/>
      </c>
      <c r="MP523" s="1">
        <f>COUNTIFS(#REF!,LT523,#REF!,1,#REF!,"&gt;="&amp;MC523,#REF!,"&lt;="&amp;MB523,#REF!,"&lt;="&amp;ME523,#REF!,"&gt;="&amp;MF523,#REF!,"="&amp;KV523,#REF!,"="&amp;KX523)</f>
        <v/>
      </c>
      <c r="MQ523" s="1">
        <f>COUNTIFS(#REF!,LT523,#REF!,0,#REF!,"&gt;="&amp;MC523,#REF!,"&lt;="&amp;MB523,#REF!,"&lt;="&amp;ME523,#REF!,"&gt;="&amp;MF523,#REF!,"="&amp;KV523,#REF!,"="&amp;KX523)</f>
        <v/>
      </c>
      <c r="MR523" s="1">
        <f>COUNTIFS(#REF!,LT523,#REF!,1,#REF!,"&gt;="&amp;MC523,#REF!,"&lt;="&amp;MB523,#REF!,"&lt;="&amp;ME523,#REF!,"&gt;="&amp;MF523,#REF!,"="&amp;KW523,#REF!,"="&amp;KY523)</f>
        <v/>
      </c>
      <c r="MS523" s="1">
        <f>COUNTIFS(#REF!,LT523,#REF!,0,#REF!,"&gt;="&amp;MC523,#REF!,"&lt;="&amp;MB523,#REF!,"&lt;="&amp;ME523,#REF!,"&gt;="&amp;MF523,#REF!,"="&amp;KW523,#REF!,"="&amp;KY523)</f>
        <v/>
      </c>
      <c r="MT523" s="1">
        <f>COUNTIFS(#REF!,LT523,#REF!,1,#REF!,"&gt;="&amp;MI523,#REF!,"&lt;="&amp;MH523,#REF!,"&lt;="&amp;ME523,#REF!,"&gt;="&amp;MF523)</f>
        <v/>
      </c>
      <c r="MU523" s="1">
        <f>COUNTIFS(#REF!,LT523,#REF!,0,#REF!,"&gt;="&amp;MI523,#REF!,"&lt;="&amp;MH523,#REF!,"&lt;="&amp;ME523,#REF!,"&gt;="&amp;MF523)</f>
        <v/>
      </c>
      <c r="MV523" s="1">
        <f>COUNTIFS(#REF!,LT523,#REF!,1,#REF!,"&gt;="&amp;MI523,#REF!,"&lt;="&amp;MH523,#REF!,"="&amp;KZ523,#REF!,"="&amp;LA523,#REF!,"&lt;="&amp;ME523,#REF!,"&gt;="&amp;MF523)</f>
        <v/>
      </c>
      <c r="MW523" s="1">
        <f>COUNTIFS(#REF!,LT523,#REF!,0,#REF!,"&gt;="&amp;MI523,#REF!,"&lt;="&amp;MH523,#REF!,"="&amp;KZ523,#REF!,"="&amp;LA523,#REF!,"&lt;="&amp;ME523,#REF!,"&gt;="&amp;MF523)</f>
        <v/>
      </c>
      <c r="MX523" s="1">
        <f>COUNTIFS(#REF!,LT523,#REF!,1,#REF!,"&gt;="&amp;MC523,#REF!,"&lt;="&amp;MB523,#REF!,"&lt;="&amp;ME523,#REF!,"&gt;="&amp;MF523)</f>
        <v/>
      </c>
      <c r="MY523" s="1">
        <f>COUNTIFS(#REF!,LT523,#REF!,0,#REF!,"&gt;="&amp;MC523,#REF!,"&lt;="&amp;MB523,#REF!,"&lt;="&amp;ME523,#REF!,"&gt;="&amp;MF523)</f>
        <v/>
      </c>
      <c r="MZ523" s="1">
        <f>COUNTIFS(#REF!,LT523,#REF!,1,#REF!,"&lt;="&amp;ME523,#REF!,"&gt;="&amp;MF523,#REF!,"="&amp;KV523,#REF!,"="&amp;KX523)</f>
        <v/>
      </c>
      <c r="NA523" s="1">
        <f>COUNTIFS(#REF!,LT523,#REF!,0,#REF!,"&lt;="&amp;ME523,#REF!,"&gt;="&amp;MF523,#REF!,"="&amp;KV523,#REF!,"="&amp;KX523)</f>
        <v/>
      </c>
      <c r="NB523" s="1">
        <f>COUNTIFS(#REF!,LT523,#REF!,1,#REF!,"&lt;="&amp;ME523,#REF!,"&gt;="&amp;MF523,#REF!,"="&amp;KW523,#REF!,"="&amp;KY523)</f>
        <v/>
      </c>
      <c r="NC523" s="1">
        <f>COUNTIFS(#REF!,LT523,#REF!,0,#REF!,"&lt;="&amp;ME523,#REF!,"&gt;="&amp;MF523,#REF!,"="&amp;KW523,#REF!,"="&amp;KY523)</f>
        <v/>
      </c>
      <c r="ND523" s="1">
        <f>MP523+MR523+MT523+MV523+MX523+MZ523+NB523</f>
        <v/>
      </c>
      <c r="NE523" s="1">
        <f>MQ523+MS523+MU523+MW523+MY523+NA523+NC523</f>
        <v/>
      </c>
      <c r="NF523" s="1">
        <f>ND523+NE523</f>
        <v/>
      </c>
      <c r="NG523" s="33">
        <f>ND523/(ND523+NE523)</f>
        <v/>
      </c>
      <c r="NH523" s="3">
        <f>1/NG523</f>
        <v/>
      </c>
      <c r="NI523" s="1">
        <f>LI523</f>
        <v/>
      </c>
      <c r="NJ523" s="79">
        <f>((1-NG523)*(1/(NI523-1))*0.98-(NG523*1))</f>
        <v/>
      </c>
      <c r="NK523" s="34">
        <f>IF(LR523&lt;0.9,0,IF(AND(LR523&gt;1.1),0,1))</f>
        <v/>
      </c>
      <c r="NL523" s="34">
        <f>IF(LS523&lt;0.9,0,IF(AND(LS523&gt;1.1),0,1))</f>
        <v/>
      </c>
      <c r="NM523" s="32">
        <f>IF(NF523&gt;99,1,0)</f>
        <v/>
      </c>
      <c r="NN523" s="32">
        <f>IF(NJ523&gt;0.0799,1,0)</f>
        <v/>
      </c>
      <c r="NO523" s="32">
        <f>IF(NJ523&gt;NQ523,1,0)</f>
        <v/>
      </c>
      <c r="NP523" s="32">
        <f>NM523+NN523+NO523+NK523+NL523</f>
        <v/>
      </c>
      <c r="NQ523" s="79">
        <f>(((100*NG523)*(NI523-1)*0.98)-((1-NG523)*100))/100</f>
        <v/>
      </c>
      <c r="NR523" s="34">
        <f>IF(LR523&lt;0.9,0,IF(AND(LR523&gt;1.1),0,1))</f>
        <v/>
      </c>
      <c r="NS523" s="34">
        <f>IF(LS523&lt;0.9,0,IF(AND(LS523&gt;1.1),0,1))</f>
        <v/>
      </c>
      <c r="NT523" s="32">
        <f>IF(NF523&gt;99,1,0)</f>
        <v/>
      </c>
      <c r="NU523" s="32">
        <f>IF(NQ523&gt;0.0799,1,0)</f>
        <v/>
      </c>
      <c r="NV523" s="32">
        <f>IF(NQ523&gt;NJ523,1,0)</f>
        <v/>
      </c>
      <c r="NW523" s="32">
        <f>NT523+NU523+NV523+NR523+NS523</f>
        <v/>
      </c>
      <c r="NX523">
        <f>IF(NP523=5,"LayAway0-1",IF(AND(NW523=5),"BackAway0-1",""))</f>
        <v/>
      </c>
      <c r="NY523">
        <f>IF(NP523=5,KO523,IF(AND(NW523=5),KO523,""))</f>
        <v/>
      </c>
      <c r="NZ523">
        <f>IF(NP523=5,"Match Odds",IF(AND(NW523=5),"Match Odds",""))</f>
        <v/>
      </c>
      <c r="OA523">
        <f>IF(NP523=5,KP523,IF(AND(NW523=5),KP523,""))</f>
        <v/>
      </c>
      <c r="OB523">
        <f>IF(NP523=5,"MATCH_ODDS",IF(AND(NW523=5),"MATCH_ODDS",""))</f>
        <v/>
      </c>
      <c r="OC523">
        <f>IF(NP523=5,"LAY",IF(AND(NW523=5),"BACK",""))</f>
        <v/>
      </c>
    </row>
    <row r="524" ht="16.5" customHeight="1" thickBot="1" thickTop="1">
      <c r="A524" s="2" t="n"/>
      <c r="KN524" s="1">
        <f>IF(INDEX(#REF!,MATCH('HT 0-1'!D524,#REF!,0))=INDEX(#REF!,MATCH('HT 0-1'!D524,#REF!,0)),INDEX(#REF!,MATCH('HT 0-1'!D524,#REF!,0)),"ERROR")</f>
        <v/>
      </c>
      <c r="KO524" s="1">
        <f>IF(INDEX(#REF!,MATCH('HT 0-1'!E524,#REF!,0))=INDEX(#REF!,MATCH('HT 0-1'!E524,#REF!,0)),INDEX(#REF!,MATCH('HT 0-1'!E524,#REF!,0)),"ERROR")</f>
        <v/>
      </c>
      <c r="KP524" s="1">
        <f>KN524&amp;" v "&amp;KO524</f>
        <v/>
      </c>
      <c r="KQ524">
        <f>B524&amp;"_"&amp;C524</f>
        <v/>
      </c>
      <c r="KR524" s="1">
        <f>IF((HW524/KK524)&lt;0.335,"G",IF((HW524/KK524)&gt;0.67,"R","A"))</f>
        <v/>
      </c>
      <c r="KS524" s="1">
        <f>IF((HX524/KK524)&lt;0.335,"G",IF((HX524/KK524)&gt;0.67,"R","A"))</f>
        <v/>
      </c>
      <c r="KT524" s="1">
        <f>IF((IH524/KK524)&lt;0.335,"G",IF((IH524/KK524)&gt;0.67,"R","A"))</f>
        <v/>
      </c>
      <c r="KU524" s="1">
        <f>IF((II524/KK524)&lt;0.335,"G",IF((II524/KK524)&gt;0.67,"R","A"))</f>
        <v/>
      </c>
      <c r="KV524" s="1">
        <f>IF((HZ524/KK524)&lt;0.335,"G",IF((HZ524/KK524)&gt;0.67,"R","A"))</f>
        <v/>
      </c>
      <c r="KW524" s="1">
        <f>IF((HY524/KK524)&lt;0.335,"G",IF((HY524/KK524)&gt;0.67,"R","A"))</f>
        <v/>
      </c>
      <c r="KX524" s="1">
        <f>IF((IK524/KK524)&lt;0.335,"G",IF((IK524/KK524)&gt;0.67,"R","A"))</f>
        <v/>
      </c>
      <c r="KY524" s="1">
        <f>IF((IJ524/KK524)&lt;0.335,"G",IF((IJ524/KK524)&gt;0.67,"R","A"))</f>
        <v/>
      </c>
      <c r="KZ524" s="1">
        <f>IF((HQ524/KK524)&lt;0.335,"G",IF((HQ524/KK524)&gt;0.67,"R","A"))</f>
        <v/>
      </c>
      <c r="LA524" s="1">
        <f>IF((IB524/KK524)&lt;0.335,"G",IF((IB524/KK524)&gt;0.67,"R","A"))</f>
        <v/>
      </c>
      <c r="LB524">
        <f>IF(LQ524="0-1",INDEX(Scrape!#REF!,MATCH('HT 0-1'!KP524,Scrape!$B:$B,0)),"")</f>
        <v/>
      </c>
      <c r="LC524">
        <f>IF(LQ524="0-1",INDEX(Scrape!$A:$A,MATCH('HT 0-1'!KP524,Scrape!$B:$B,0)),"")</f>
        <v/>
      </c>
      <c r="LD524">
        <f>IF(LQ524="0-1",INDEX(Scrape!$B:$B,MATCH('HT 0-1'!KP524,Scrape!$B:$B,0)),"")</f>
        <v/>
      </c>
      <c r="LE524">
        <f>IF(LQ524="0-1",INDEX(Scrape!$C:$C,MATCH('HT 0-1'!KP524,Scrape!$B:$B,0)),"")</f>
        <v/>
      </c>
      <c r="LF524">
        <f>IF(LQ524="0-1",INDEX(Scrape!$D:$D,MATCH('HT 0-1'!KP524,Scrape!$B:$B,0)),"")</f>
        <v/>
      </c>
      <c r="LG524">
        <f>IF(LQ524="0-1",INDEX(Scrape!$E:$E,MATCH('HT 0-1'!KP524,Scrape!$B:$B,0)),"")</f>
        <v/>
      </c>
      <c r="LH524">
        <f>IF(LQ524="0-1",INDEX(Scrape!$F:$F,MATCH('HT 0-1'!KP524,Scrape!$B:$B,0)),"")</f>
        <v/>
      </c>
      <c r="LI524">
        <f>IF(LQ524="0-1",INDEX(Scrape!$G:$G,MATCH('HT 0-1'!KP524,Scrape!$B:$B,0)),"")</f>
        <v/>
      </c>
      <c r="LJ524">
        <f>IF(LQ524="0-1",INDEX(Scrape!$H:$H,MATCH('HT 0-1'!KP524,Scrape!$B:$B,0)),"")</f>
        <v/>
      </c>
      <c r="LK524">
        <f>IF(LQ524="0-1",INDEX(Scrape!$I:$I,MATCH('HT 0-1'!KP524,Scrape!$B:$B,0)),"")</f>
        <v/>
      </c>
      <c r="LL524">
        <f>IF(LQ524="0-1",INDEX(Scrape!$J:$J,MATCH('HT 0-1'!KP524,Scrape!$B:$B,0)),"")</f>
        <v/>
      </c>
      <c r="LM524">
        <f>IF(LQ524="0-1",INDEX(Scrape!$K:$K,MATCH('HT 0-1'!KP524,Scrape!$B:$B,0)),"")</f>
        <v/>
      </c>
      <c r="LN524">
        <f>IF(LQ524="0-1",INDEX(Scrape!$L:$L,MATCH('HT 0-1'!KP524,Scrape!$B:$B,0)),"")</f>
        <v/>
      </c>
      <c r="LO524">
        <f>IF(LQ524="0-1",INDEX(Scrape!$M:$M,MATCH('HT 0-1'!KP524,Scrape!$B:$B,0)),"")</f>
        <v/>
      </c>
      <c r="LP524">
        <f>IF(LQ524="0-1",INDEX(Scrape!$N:$N,MATCH('HT 0-1'!KP524,Scrape!$B:$B,0)),"")</f>
        <v/>
      </c>
      <c r="LQ524">
        <f>INDEX(Scrape!$O:$O,MATCH('HT 0-1'!KP524,Scrape!$B:$B,0))</f>
        <v/>
      </c>
      <c r="LR524">
        <f>(1/LJ524)+(1/LI524)+(1/LH524)</f>
        <v/>
      </c>
      <c r="LS524">
        <f>(1/LG524)+(1/LF524)+(1/LE524)</f>
        <v/>
      </c>
      <c r="LT524" s="8">
        <f>IF(INDEX(#REF!,MATCH(KQ524,#REF!,0))=INDEX(#REF!,MATCH(KQ524,#REF!,0)),INDEX(#REF!,MATCH(KQ524,#REF!,0)),"ERROR")</f>
        <v/>
      </c>
      <c r="LU524" s="4">
        <f>IF(KR524="G",2,IF(KR524="R",0.5,IF(KR524="A",1)))</f>
        <v/>
      </c>
      <c r="LV524" s="4">
        <f>IF(KS524="G",0.5,IF(KS524="R",2,IF(KS524="A",1)))</f>
        <v/>
      </c>
      <c r="LW524" s="4">
        <f>IF(KT524="G",2,IF(KT524="R",0.5,IF(KT524="A",1)))</f>
        <v/>
      </c>
      <c r="LX524" s="4">
        <f>IF(KU524="G",0.5,IF(KU524="R",2,IF(KU524="A",1)))</f>
        <v/>
      </c>
      <c r="LY524" s="7">
        <f>(LK524*(LU524+LX524)+(LL524*(LU524+LX524)))</f>
        <v/>
      </c>
      <c r="LZ524" s="7">
        <f>(LN524*(LV524+LW524)+(LO524*(LV524+LW524)))</f>
        <v/>
      </c>
      <c r="MA524" s="11">
        <f>LY524-LZ524</f>
        <v/>
      </c>
      <c r="MB524" s="5">
        <f>MA524+2</f>
        <v/>
      </c>
      <c r="MC524" s="6">
        <f>MA524-2</f>
        <v/>
      </c>
      <c r="MD524" s="4">
        <f>LE524</f>
        <v/>
      </c>
      <c r="ME524" s="9">
        <f>IF(MD524=0,1000,MD524+0.75)</f>
        <v/>
      </c>
      <c r="MF524" s="10">
        <f>IF(MD524=0,0,MD524-0.75)</f>
        <v/>
      </c>
      <c r="MG524" s="4">
        <f>((LM524*(LU524+LX524))-((LP524*(LV524+LW524))))</f>
        <v/>
      </c>
      <c r="MH524" s="9">
        <f>MG524*1.2</f>
        <v/>
      </c>
      <c r="MI524" s="10">
        <f>MG524*0.8</f>
        <v/>
      </c>
      <c r="MJ524">
        <f>IFERROR(NX524,"")</f>
        <v/>
      </c>
      <c r="MK524">
        <f>IFERROR(NY524,"")</f>
        <v/>
      </c>
      <c r="ML524">
        <f>IFERROR(NZ524,"")</f>
        <v/>
      </c>
      <c r="MM524">
        <f>IFERROR(OA524,"")</f>
        <v/>
      </c>
      <c r="MN524">
        <f>IFERROR(OB524,"")</f>
        <v/>
      </c>
      <c r="MO524">
        <f>IFERROR(OC524,"")</f>
        <v/>
      </c>
      <c r="MP524" s="1">
        <f>COUNTIFS(#REF!,LT524,#REF!,1,#REF!,"&gt;="&amp;MC524,#REF!,"&lt;="&amp;MB524,#REF!,"&lt;="&amp;ME524,#REF!,"&gt;="&amp;MF524,#REF!,"="&amp;KV524,#REF!,"="&amp;KX524)</f>
        <v/>
      </c>
      <c r="MQ524" s="1">
        <f>COUNTIFS(#REF!,LT524,#REF!,0,#REF!,"&gt;="&amp;MC524,#REF!,"&lt;="&amp;MB524,#REF!,"&lt;="&amp;ME524,#REF!,"&gt;="&amp;MF524,#REF!,"="&amp;KV524,#REF!,"="&amp;KX524)</f>
        <v/>
      </c>
      <c r="MR524" s="1">
        <f>COUNTIFS(#REF!,LT524,#REF!,1,#REF!,"&gt;="&amp;MC524,#REF!,"&lt;="&amp;MB524,#REF!,"&lt;="&amp;ME524,#REF!,"&gt;="&amp;MF524,#REF!,"="&amp;KW524,#REF!,"="&amp;KY524)</f>
        <v/>
      </c>
      <c r="MS524" s="1">
        <f>COUNTIFS(#REF!,LT524,#REF!,0,#REF!,"&gt;="&amp;MC524,#REF!,"&lt;="&amp;MB524,#REF!,"&lt;="&amp;ME524,#REF!,"&gt;="&amp;MF524,#REF!,"="&amp;KW524,#REF!,"="&amp;KY524)</f>
        <v/>
      </c>
      <c r="MT524" s="1">
        <f>COUNTIFS(#REF!,LT524,#REF!,1,#REF!,"&gt;="&amp;MI524,#REF!,"&lt;="&amp;MH524,#REF!,"&lt;="&amp;ME524,#REF!,"&gt;="&amp;MF524)</f>
        <v/>
      </c>
      <c r="MU524" s="1">
        <f>COUNTIFS(#REF!,LT524,#REF!,0,#REF!,"&gt;="&amp;MI524,#REF!,"&lt;="&amp;MH524,#REF!,"&lt;="&amp;ME524,#REF!,"&gt;="&amp;MF524)</f>
        <v/>
      </c>
      <c r="MV524" s="1">
        <f>COUNTIFS(#REF!,LT524,#REF!,1,#REF!,"&gt;="&amp;MI524,#REF!,"&lt;="&amp;MH524,#REF!,"="&amp;KZ524,#REF!,"="&amp;LA524,#REF!,"&lt;="&amp;ME524,#REF!,"&gt;="&amp;MF524)</f>
        <v/>
      </c>
      <c r="MW524" s="1">
        <f>COUNTIFS(#REF!,LT524,#REF!,0,#REF!,"&gt;="&amp;MI524,#REF!,"&lt;="&amp;MH524,#REF!,"="&amp;KZ524,#REF!,"="&amp;LA524,#REF!,"&lt;="&amp;ME524,#REF!,"&gt;="&amp;MF524)</f>
        <v/>
      </c>
      <c r="MX524" s="1">
        <f>COUNTIFS(#REF!,LT524,#REF!,1,#REF!,"&gt;="&amp;MC524,#REF!,"&lt;="&amp;MB524,#REF!,"&lt;="&amp;ME524,#REF!,"&gt;="&amp;MF524)</f>
        <v/>
      </c>
      <c r="MY524" s="1">
        <f>COUNTIFS(#REF!,LT524,#REF!,0,#REF!,"&gt;="&amp;MC524,#REF!,"&lt;="&amp;MB524,#REF!,"&lt;="&amp;ME524,#REF!,"&gt;="&amp;MF524)</f>
        <v/>
      </c>
      <c r="MZ524" s="1">
        <f>COUNTIFS(#REF!,LT524,#REF!,1,#REF!,"&lt;="&amp;ME524,#REF!,"&gt;="&amp;MF524,#REF!,"="&amp;KV524,#REF!,"="&amp;KX524)</f>
        <v/>
      </c>
      <c r="NA524" s="1">
        <f>COUNTIFS(#REF!,LT524,#REF!,0,#REF!,"&lt;="&amp;ME524,#REF!,"&gt;="&amp;MF524,#REF!,"="&amp;KV524,#REF!,"="&amp;KX524)</f>
        <v/>
      </c>
      <c r="NB524" s="1">
        <f>COUNTIFS(#REF!,LT524,#REF!,1,#REF!,"&lt;="&amp;ME524,#REF!,"&gt;="&amp;MF524,#REF!,"="&amp;KW524,#REF!,"="&amp;KY524)</f>
        <v/>
      </c>
      <c r="NC524" s="1">
        <f>COUNTIFS(#REF!,LT524,#REF!,0,#REF!,"&lt;="&amp;ME524,#REF!,"&gt;="&amp;MF524,#REF!,"="&amp;KW524,#REF!,"="&amp;KY524)</f>
        <v/>
      </c>
      <c r="ND524" s="1">
        <f>MP524+MR524+MT524+MV524+MX524+MZ524+NB524</f>
        <v/>
      </c>
      <c r="NE524" s="1">
        <f>MQ524+MS524+MU524+MW524+MY524+NA524+NC524</f>
        <v/>
      </c>
      <c r="NF524" s="1">
        <f>ND524+NE524</f>
        <v/>
      </c>
      <c r="NG524" s="33">
        <f>ND524/(ND524+NE524)</f>
        <v/>
      </c>
      <c r="NH524" s="3">
        <f>1/NG524</f>
        <v/>
      </c>
      <c r="NI524" s="1">
        <f>LI524</f>
        <v/>
      </c>
      <c r="NJ524" s="79">
        <f>((1-NG524)*(1/(NI524-1))*0.98-(NG524*1))</f>
        <v/>
      </c>
      <c r="NK524" s="34">
        <f>IF(LR524&lt;0.9,0,IF(AND(LR524&gt;1.1),0,1))</f>
        <v/>
      </c>
      <c r="NL524" s="34">
        <f>IF(LS524&lt;0.9,0,IF(AND(LS524&gt;1.1),0,1))</f>
        <v/>
      </c>
      <c r="NM524" s="32">
        <f>IF(NF524&gt;99,1,0)</f>
        <v/>
      </c>
      <c r="NN524" s="32">
        <f>IF(NJ524&gt;0.0799,1,0)</f>
        <v/>
      </c>
      <c r="NO524" s="32">
        <f>IF(NJ524&gt;NQ524,1,0)</f>
        <v/>
      </c>
      <c r="NP524" s="32">
        <f>NM524+NN524+NO524+NK524+NL524</f>
        <v/>
      </c>
      <c r="NQ524" s="79">
        <f>(((100*NG524)*(NI524-1)*0.98)-((1-NG524)*100))/100</f>
        <v/>
      </c>
      <c r="NR524" s="34">
        <f>IF(LR524&lt;0.9,0,IF(AND(LR524&gt;1.1),0,1))</f>
        <v/>
      </c>
      <c r="NS524" s="34">
        <f>IF(LS524&lt;0.9,0,IF(AND(LS524&gt;1.1),0,1))</f>
        <v/>
      </c>
      <c r="NT524" s="32">
        <f>IF(NF524&gt;99,1,0)</f>
        <v/>
      </c>
      <c r="NU524" s="32">
        <f>IF(NQ524&gt;0.0799,1,0)</f>
        <v/>
      </c>
      <c r="NV524" s="32">
        <f>IF(NQ524&gt;NJ524,1,0)</f>
        <v/>
      </c>
      <c r="NW524" s="32">
        <f>NT524+NU524+NV524+NR524+NS524</f>
        <v/>
      </c>
      <c r="NX524">
        <f>IF(NP524=5,"LayAway0-1",IF(AND(NW524=5),"BackAway0-1",""))</f>
        <v/>
      </c>
      <c r="NY524">
        <f>IF(NP524=5,KO524,IF(AND(NW524=5),KO524,""))</f>
        <v/>
      </c>
      <c r="NZ524">
        <f>IF(NP524=5,"Match Odds",IF(AND(NW524=5),"Match Odds",""))</f>
        <v/>
      </c>
      <c r="OA524">
        <f>IF(NP524=5,KP524,IF(AND(NW524=5),KP524,""))</f>
        <v/>
      </c>
      <c r="OB524">
        <f>IF(NP524=5,"MATCH_ODDS",IF(AND(NW524=5),"MATCH_ODDS",""))</f>
        <v/>
      </c>
      <c r="OC524">
        <f>IF(NP524=5,"LAY",IF(AND(NW524=5),"BACK",""))</f>
        <v/>
      </c>
    </row>
    <row r="525" ht="16.5" customHeight="1" thickBot="1" thickTop="1">
      <c r="A525" s="2" t="n"/>
      <c r="KN525" s="1">
        <f>IF(INDEX(#REF!,MATCH('HT 0-1'!D525,#REF!,0))=INDEX(#REF!,MATCH('HT 0-1'!D525,#REF!,0)),INDEX(#REF!,MATCH('HT 0-1'!D525,#REF!,0)),"ERROR")</f>
        <v/>
      </c>
      <c r="KO525" s="1">
        <f>IF(INDEX(#REF!,MATCH('HT 0-1'!E525,#REF!,0))=INDEX(#REF!,MATCH('HT 0-1'!E525,#REF!,0)),INDEX(#REF!,MATCH('HT 0-1'!E525,#REF!,0)),"ERROR")</f>
        <v/>
      </c>
      <c r="KP525" s="1">
        <f>KN525&amp;" v "&amp;KO525</f>
        <v/>
      </c>
      <c r="KQ525">
        <f>B525&amp;"_"&amp;C525</f>
        <v/>
      </c>
      <c r="KR525" s="1">
        <f>IF((HW525/KK525)&lt;0.335,"G",IF((HW525/KK525)&gt;0.67,"R","A"))</f>
        <v/>
      </c>
      <c r="KS525" s="1">
        <f>IF((HX525/KK525)&lt;0.335,"G",IF((HX525/KK525)&gt;0.67,"R","A"))</f>
        <v/>
      </c>
      <c r="KT525" s="1">
        <f>IF((IH525/KK525)&lt;0.335,"G",IF((IH525/KK525)&gt;0.67,"R","A"))</f>
        <v/>
      </c>
      <c r="KU525" s="1">
        <f>IF((II525/KK525)&lt;0.335,"G",IF((II525/KK525)&gt;0.67,"R","A"))</f>
        <v/>
      </c>
      <c r="KV525" s="1">
        <f>IF((HZ525/KK525)&lt;0.335,"G",IF((HZ525/KK525)&gt;0.67,"R","A"))</f>
        <v/>
      </c>
      <c r="KW525" s="1">
        <f>IF((HY525/KK525)&lt;0.335,"G",IF((HY525/KK525)&gt;0.67,"R","A"))</f>
        <v/>
      </c>
      <c r="KX525" s="1">
        <f>IF((IK525/KK525)&lt;0.335,"G",IF((IK525/KK525)&gt;0.67,"R","A"))</f>
        <v/>
      </c>
      <c r="KY525" s="1">
        <f>IF((IJ525/KK525)&lt;0.335,"G",IF((IJ525/KK525)&gt;0.67,"R","A"))</f>
        <v/>
      </c>
      <c r="KZ525" s="1">
        <f>IF((HQ525/KK525)&lt;0.335,"G",IF((HQ525/KK525)&gt;0.67,"R","A"))</f>
        <v/>
      </c>
      <c r="LA525" s="1">
        <f>IF((IB525/KK525)&lt;0.335,"G",IF((IB525/KK525)&gt;0.67,"R","A"))</f>
        <v/>
      </c>
      <c r="LB525">
        <f>IF(LQ525="0-1",INDEX(Scrape!#REF!,MATCH('HT 0-1'!KP525,Scrape!$B:$B,0)),"")</f>
        <v/>
      </c>
      <c r="LC525">
        <f>IF(LQ525="0-1",INDEX(Scrape!$A:$A,MATCH('HT 0-1'!KP525,Scrape!$B:$B,0)),"")</f>
        <v/>
      </c>
      <c r="LD525">
        <f>IF(LQ525="0-1",INDEX(Scrape!$B:$B,MATCH('HT 0-1'!KP525,Scrape!$B:$B,0)),"")</f>
        <v/>
      </c>
      <c r="LE525">
        <f>IF(LQ525="0-1",INDEX(Scrape!$C:$C,MATCH('HT 0-1'!KP525,Scrape!$B:$B,0)),"")</f>
        <v/>
      </c>
      <c r="LF525">
        <f>IF(LQ525="0-1",INDEX(Scrape!$D:$D,MATCH('HT 0-1'!KP525,Scrape!$B:$B,0)),"")</f>
        <v/>
      </c>
      <c r="LG525">
        <f>IF(LQ525="0-1",INDEX(Scrape!$E:$E,MATCH('HT 0-1'!KP525,Scrape!$B:$B,0)),"")</f>
        <v/>
      </c>
      <c r="LH525">
        <f>IF(LQ525="0-1",INDEX(Scrape!$F:$F,MATCH('HT 0-1'!KP525,Scrape!$B:$B,0)),"")</f>
        <v/>
      </c>
      <c r="LI525">
        <f>IF(LQ525="0-1",INDEX(Scrape!$G:$G,MATCH('HT 0-1'!KP525,Scrape!$B:$B,0)),"")</f>
        <v/>
      </c>
      <c r="LJ525">
        <f>IF(LQ525="0-1",INDEX(Scrape!$H:$H,MATCH('HT 0-1'!KP525,Scrape!$B:$B,0)),"")</f>
        <v/>
      </c>
      <c r="LK525">
        <f>IF(LQ525="0-1",INDEX(Scrape!$I:$I,MATCH('HT 0-1'!KP525,Scrape!$B:$B,0)),"")</f>
        <v/>
      </c>
      <c r="LL525">
        <f>IF(LQ525="0-1",INDEX(Scrape!$J:$J,MATCH('HT 0-1'!KP525,Scrape!$B:$B,0)),"")</f>
        <v/>
      </c>
      <c r="LM525">
        <f>IF(LQ525="0-1",INDEX(Scrape!$K:$K,MATCH('HT 0-1'!KP525,Scrape!$B:$B,0)),"")</f>
        <v/>
      </c>
      <c r="LN525">
        <f>IF(LQ525="0-1",INDEX(Scrape!$L:$L,MATCH('HT 0-1'!KP525,Scrape!$B:$B,0)),"")</f>
        <v/>
      </c>
      <c r="LO525">
        <f>IF(LQ525="0-1",INDEX(Scrape!$M:$M,MATCH('HT 0-1'!KP525,Scrape!$B:$B,0)),"")</f>
        <v/>
      </c>
      <c r="LP525">
        <f>IF(LQ525="0-1",INDEX(Scrape!$N:$N,MATCH('HT 0-1'!KP525,Scrape!$B:$B,0)),"")</f>
        <v/>
      </c>
      <c r="LQ525">
        <f>INDEX(Scrape!$O:$O,MATCH('HT 0-1'!KP525,Scrape!$B:$B,0))</f>
        <v/>
      </c>
      <c r="LR525">
        <f>(1/LJ525)+(1/LI525)+(1/LH525)</f>
        <v/>
      </c>
      <c r="LS525">
        <f>(1/LG525)+(1/LF525)+(1/LE525)</f>
        <v/>
      </c>
      <c r="LT525" s="8">
        <f>IF(INDEX(#REF!,MATCH(KQ525,#REF!,0))=INDEX(#REF!,MATCH(KQ525,#REF!,0)),INDEX(#REF!,MATCH(KQ525,#REF!,0)),"ERROR")</f>
        <v/>
      </c>
      <c r="LU525" s="4">
        <f>IF(KR525="G",2,IF(KR525="R",0.5,IF(KR525="A",1)))</f>
        <v/>
      </c>
      <c r="LV525" s="4">
        <f>IF(KS525="G",0.5,IF(KS525="R",2,IF(KS525="A",1)))</f>
        <v/>
      </c>
      <c r="LW525" s="4">
        <f>IF(KT525="G",2,IF(KT525="R",0.5,IF(KT525="A",1)))</f>
        <v/>
      </c>
      <c r="LX525" s="4">
        <f>IF(KU525="G",0.5,IF(KU525="R",2,IF(KU525="A",1)))</f>
        <v/>
      </c>
      <c r="LY525" s="7">
        <f>(LK525*(LU525+LX525)+(LL525*(LU525+LX525)))</f>
        <v/>
      </c>
      <c r="LZ525" s="7">
        <f>(LN525*(LV525+LW525)+(LO525*(LV525+LW525)))</f>
        <v/>
      </c>
      <c r="MA525" s="11">
        <f>LY525-LZ525</f>
        <v/>
      </c>
      <c r="MB525" s="5">
        <f>MA525+2</f>
        <v/>
      </c>
      <c r="MC525" s="6">
        <f>MA525-2</f>
        <v/>
      </c>
      <c r="MD525" s="4">
        <f>LE525</f>
        <v/>
      </c>
      <c r="ME525" s="9">
        <f>IF(MD525=0,1000,MD525+0.75)</f>
        <v/>
      </c>
      <c r="MF525" s="10">
        <f>IF(MD525=0,0,MD525-0.75)</f>
        <v/>
      </c>
      <c r="MG525" s="4">
        <f>((LM525*(LU525+LX525))-((LP525*(LV525+LW525))))</f>
        <v/>
      </c>
      <c r="MH525" s="9">
        <f>MG525*1.2</f>
        <v/>
      </c>
      <c r="MI525" s="10">
        <f>MG525*0.8</f>
        <v/>
      </c>
      <c r="MJ525">
        <f>IFERROR(NX525,"")</f>
        <v/>
      </c>
      <c r="MK525">
        <f>IFERROR(NY525,"")</f>
        <v/>
      </c>
      <c r="ML525">
        <f>IFERROR(NZ525,"")</f>
        <v/>
      </c>
      <c r="MM525">
        <f>IFERROR(OA525,"")</f>
        <v/>
      </c>
      <c r="MN525">
        <f>IFERROR(OB525,"")</f>
        <v/>
      </c>
      <c r="MO525">
        <f>IFERROR(OC525,"")</f>
        <v/>
      </c>
      <c r="MP525" s="1">
        <f>COUNTIFS(#REF!,LT525,#REF!,1,#REF!,"&gt;="&amp;MC525,#REF!,"&lt;="&amp;MB525,#REF!,"&lt;="&amp;ME525,#REF!,"&gt;="&amp;MF525,#REF!,"="&amp;KV525,#REF!,"="&amp;KX525)</f>
        <v/>
      </c>
      <c r="MQ525" s="1">
        <f>COUNTIFS(#REF!,LT525,#REF!,0,#REF!,"&gt;="&amp;MC525,#REF!,"&lt;="&amp;MB525,#REF!,"&lt;="&amp;ME525,#REF!,"&gt;="&amp;MF525,#REF!,"="&amp;KV525,#REF!,"="&amp;KX525)</f>
        <v/>
      </c>
      <c r="MR525" s="1">
        <f>COUNTIFS(#REF!,LT525,#REF!,1,#REF!,"&gt;="&amp;MC525,#REF!,"&lt;="&amp;MB525,#REF!,"&lt;="&amp;ME525,#REF!,"&gt;="&amp;MF525,#REF!,"="&amp;KW525,#REF!,"="&amp;KY525)</f>
        <v/>
      </c>
      <c r="MS525" s="1">
        <f>COUNTIFS(#REF!,LT525,#REF!,0,#REF!,"&gt;="&amp;MC525,#REF!,"&lt;="&amp;MB525,#REF!,"&lt;="&amp;ME525,#REF!,"&gt;="&amp;MF525,#REF!,"="&amp;KW525,#REF!,"="&amp;KY525)</f>
        <v/>
      </c>
      <c r="MT525" s="1">
        <f>COUNTIFS(#REF!,LT525,#REF!,1,#REF!,"&gt;="&amp;MI525,#REF!,"&lt;="&amp;MH525,#REF!,"&lt;="&amp;ME525,#REF!,"&gt;="&amp;MF525)</f>
        <v/>
      </c>
      <c r="MU525" s="1">
        <f>COUNTIFS(#REF!,LT525,#REF!,0,#REF!,"&gt;="&amp;MI525,#REF!,"&lt;="&amp;MH525,#REF!,"&lt;="&amp;ME525,#REF!,"&gt;="&amp;MF525)</f>
        <v/>
      </c>
      <c r="MV525" s="1">
        <f>COUNTIFS(#REF!,LT525,#REF!,1,#REF!,"&gt;="&amp;MI525,#REF!,"&lt;="&amp;MH525,#REF!,"="&amp;KZ525,#REF!,"="&amp;LA525,#REF!,"&lt;="&amp;ME525,#REF!,"&gt;="&amp;MF525)</f>
        <v/>
      </c>
      <c r="MW525" s="1">
        <f>COUNTIFS(#REF!,LT525,#REF!,0,#REF!,"&gt;="&amp;MI525,#REF!,"&lt;="&amp;MH525,#REF!,"="&amp;KZ525,#REF!,"="&amp;LA525,#REF!,"&lt;="&amp;ME525,#REF!,"&gt;="&amp;MF525)</f>
        <v/>
      </c>
      <c r="MX525" s="1">
        <f>COUNTIFS(#REF!,LT525,#REF!,1,#REF!,"&gt;="&amp;MC525,#REF!,"&lt;="&amp;MB525,#REF!,"&lt;="&amp;ME525,#REF!,"&gt;="&amp;MF525)</f>
        <v/>
      </c>
      <c r="MY525" s="1">
        <f>COUNTIFS(#REF!,LT525,#REF!,0,#REF!,"&gt;="&amp;MC525,#REF!,"&lt;="&amp;MB525,#REF!,"&lt;="&amp;ME525,#REF!,"&gt;="&amp;MF525)</f>
        <v/>
      </c>
      <c r="MZ525" s="1">
        <f>COUNTIFS(#REF!,LT525,#REF!,1,#REF!,"&lt;="&amp;ME525,#REF!,"&gt;="&amp;MF525,#REF!,"="&amp;KV525,#REF!,"="&amp;KX525)</f>
        <v/>
      </c>
      <c r="NA525" s="1">
        <f>COUNTIFS(#REF!,LT525,#REF!,0,#REF!,"&lt;="&amp;ME525,#REF!,"&gt;="&amp;MF525,#REF!,"="&amp;KV525,#REF!,"="&amp;KX525)</f>
        <v/>
      </c>
      <c r="NB525" s="1">
        <f>COUNTIFS(#REF!,LT525,#REF!,1,#REF!,"&lt;="&amp;ME525,#REF!,"&gt;="&amp;MF525,#REF!,"="&amp;KW525,#REF!,"="&amp;KY525)</f>
        <v/>
      </c>
      <c r="NC525" s="1">
        <f>COUNTIFS(#REF!,LT525,#REF!,0,#REF!,"&lt;="&amp;ME525,#REF!,"&gt;="&amp;MF525,#REF!,"="&amp;KW525,#REF!,"="&amp;KY525)</f>
        <v/>
      </c>
      <c r="ND525" s="1">
        <f>MP525+MR525+MT525+MV525+MX525+MZ525+NB525</f>
        <v/>
      </c>
      <c r="NE525" s="1">
        <f>MQ525+MS525+MU525+MW525+MY525+NA525+NC525</f>
        <v/>
      </c>
      <c r="NF525" s="1">
        <f>ND525+NE525</f>
        <v/>
      </c>
      <c r="NG525" s="33">
        <f>ND525/(ND525+NE525)</f>
        <v/>
      </c>
      <c r="NH525" s="3">
        <f>1/NG525</f>
        <v/>
      </c>
      <c r="NI525" s="1">
        <f>LI525</f>
        <v/>
      </c>
      <c r="NJ525" s="79">
        <f>((1-NG525)*(1/(NI525-1))*0.98-(NG525*1))</f>
        <v/>
      </c>
      <c r="NK525" s="34">
        <f>IF(LR525&lt;0.9,0,IF(AND(LR525&gt;1.1),0,1))</f>
        <v/>
      </c>
      <c r="NL525" s="34">
        <f>IF(LS525&lt;0.9,0,IF(AND(LS525&gt;1.1),0,1))</f>
        <v/>
      </c>
      <c r="NM525" s="32">
        <f>IF(NF525&gt;99,1,0)</f>
        <v/>
      </c>
      <c r="NN525" s="32">
        <f>IF(NJ525&gt;0.0799,1,0)</f>
        <v/>
      </c>
      <c r="NO525" s="32">
        <f>IF(NJ525&gt;NQ525,1,0)</f>
        <v/>
      </c>
      <c r="NP525" s="32">
        <f>NM525+NN525+NO525+NK525+NL525</f>
        <v/>
      </c>
      <c r="NQ525" s="79">
        <f>(((100*NG525)*(NI525-1)*0.98)-((1-NG525)*100))/100</f>
        <v/>
      </c>
      <c r="NR525" s="34">
        <f>IF(LR525&lt;0.9,0,IF(AND(LR525&gt;1.1),0,1))</f>
        <v/>
      </c>
      <c r="NS525" s="34">
        <f>IF(LS525&lt;0.9,0,IF(AND(LS525&gt;1.1),0,1))</f>
        <v/>
      </c>
      <c r="NT525" s="32">
        <f>IF(NF525&gt;99,1,0)</f>
        <v/>
      </c>
      <c r="NU525" s="32">
        <f>IF(NQ525&gt;0.0799,1,0)</f>
        <v/>
      </c>
      <c r="NV525" s="32">
        <f>IF(NQ525&gt;NJ525,1,0)</f>
        <v/>
      </c>
      <c r="NW525" s="32">
        <f>NT525+NU525+NV525+NR525+NS525</f>
        <v/>
      </c>
      <c r="NX525">
        <f>IF(NP525=5,"LayAway0-1",IF(AND(NW525=5),"BackAway0-1",""))</f>
        <v/>
      </c>
      <c r="NY525">
        <f>IF(NP525=5,KO525,IF(AND(NW525=5),KO525,""))</f>
        <v/>
      </c>
      <c r="NZ525">
        <f>IF(NP525=5,"Match Odds",IF(AND(NW525=5),"Match Odds",""))</f>
        <v/>
      </c>
      <c r="OA525">
        <f>IF(NP525=5,KP525,IF(AND(NW525=5),KP525,""))</f>
        <v/>
      </c>
      <c r="OB525">
        <f>IF(NP525=5,"MATCH_ODDS",IF(AND(NW525=5),"MATCH_ODDS",""))</f>
        <v/>
      </c>
      <c r="OC525">
        <f>IF(NP525=5,"LAY",IF(AND(NW525=5),"BACK",""))</f>
        <v/>
      </c>
    </row>
    <row r="526" ht="16.5" customHeight="1" thickBot="1" thickTop="1">
      <c r="A526" s="2" t="n"/>
      <c r="KN526" s="1">
        <f>IF(INDEX(#REF!,MATCH('HT 0-1'!D526,#REF!,0))=INDEX(#REF!,MATCH('HT 0-1'!D526,#REF!,0)),INDEX(#REF!,MATCH('HT 0-1'!D526,#REF!,0)),"ERROR")</f>
        <v/>
      </c>
      <c r="KO526" s="1">
        <f>IF(INDEX(#REF!,MATCH('HT 0-1'!E526,#REF!,0))=INDEX(#REF!,MATCH('HT 0-1'!E526,#REF!,0)),INDEX(#REF!,MATCH('HT 0-1'!E526,#REF!,0)),"ERROR")</f>
        <v/>
      </c>
      <c r="KP526" s="1">
        <f>KN526&amp;" v "&amp;KO526</f>
        <v/>
      </c>
      <c r="KQ526">
        <f>B526&amp;"_"&amp;C526</f>
        <v/>
      </c>
      <c r="KR526" s="1">
        <f>IF((HW526/KK526)&lt;0.335,"G",IF((HW526/KK526)&gt;0.67,"R","A"))</f>
        <v/>
      </c>
      <c r="KS526" s="1">
        <f>IF((HX526/KK526)&lt;0.335,"G",IF((HX526/KK526)&gt;0.67,"R","A"))</f>
        <v/>
      </c>
      <c r="KT526" s="1">
        <f>IF((IH526/KK526)&lt;0.335,"G",IF((IH526/KK526)&gt;0.67,"R","A"))</f>
        <v/>
      </c>
      <c r="KU526" s="1">
        <f>IF((II526/KK526)&lt;0.335,"G",IF((II526/KK526)&gt;0.67,"R","A"))</f>
        <v/>
      </c>
      <c r="KV526" s="1">
        <f>IF((HZ526/KK526)&lt;0.335,"G",IF((HZ526/KK526)&gt;0.67,"R","A"))</f>
        <v/>
      </c>
      <c r="KW526" s="1">
        <f>IF((HY526/KK526)&lt;0.335,"G",IF((HY526/KK526)&gt;0.67,"R","A"))</f>
        <v/>
      </c>
      <c r="KX526" s="1">
        <f>IF((IK526/KK526)&lt;0.335,"G",IF((IK526/KK526)&gt;0.67,"R","A"))</f>
        <v/>
      </c>
      <c r="KY526" s="1">
        <f>IF((IJ526/KK526)&lt;0.335,"G",IF((IJ526/KK526)&gt;0.67,"R","A"))</f>
        <v/>
      </c>
      <c r="KZ526" s="1">
        <f>IF((HQ526/KK526)&lt;0.335,"G",IF((HQ526/KK526)&gt;0.67,"R","A"))</f>
        <v/>
      </c>
      <c r="LA526" s="1">
        <f>IF((IB526/KK526)&lt;0.335,"G",IF((IB526/KK526)&gt;0.67,"R","A"))</f>
        <v/>
      </c>
      <c r="LB526">
        <f>IF(LQ526="0-1",INDEX(Scrape!#REF!,MATCH('HT 0-1'!KP526,Scrape!$B:$B,0)),"")</f>
        <v/>
      </c>
      <c r="LC526">
        <f>IF(LQ526="0-1",INDEX(Scrape!$A:$A,MATCH('HT 0-1'!KP526,Scrape!$B:$B,0)),"")</f>
        <v/>
      </c>
      <c r="LD526">
        <f>IF(LQ526="0-1",INDEX(Scrape!$B:$B,MATCH('HT 0-1'!KP526,Scrape!$B:$B,0)),"")</f>
        <v/>
      </c>
      <c r="LE526">
        <f>IF(LQ526="0-1",INDEX(Scrape!$C:$C,MATCH('HT 0-1'!KP526,Scrape!$B:$B,0)),"")</f>
        <v/>
      </c>
      <c r="LF526">
        <f>IF(LQ526="0-1",INDEX(Scrape!$D:$D,MATCH('HT 0-1'!KP526,Scrape!$B:$B,0)),"")</f>
        <v/>
      </c>
      <c r="LG526">
        <f>IF(LQ526="0-1",INDEX(Scrape!$E:$E,MATCH('HT 0-1'!KP526,Scrape!$B:$B,0)),"")</f>
        <v/>
      </c>
      <c r="LH526">
        <f>IF(LQ526="0-1",INDEX(Scrape!$F:$F,MATCH('HT 0-1'!KP526,Scrape!$B:$B,0)),"")</f>
        <v/>
      </c>
      <c r="LI526">
        <f>IF(LQ526="0-1",INDEX(Scrape!$G:$G,MATCH('HT 0-1'!KP526,Scrape!$B:$B,0)),"")</f>
        <v/>
      </c>
      <c r="LJ526">
        <f>IF(LQ526="0-1",INDEX(Scrape!$H:$H,MATCH('HT 0-1'!KP526,Scrape!$B:$B,0)),"")</f>
        <v/>
      </c>
      <c r="LK526">
        <f>IF(LQ526="0-1",INDEX(Scrape!$I:$I,MATCH('HT 0-1'!KP526,Scrape!$B:$B,0)),"")</f>
        <v/>
      </c>
      <c r="LL526">
        <f>IF(LQ526="0-1",INDEX(Scrape!$J:$J,MATCH('HT 0-1'!KP526,Scrape!$B:$B,0)),"")</f>
        <v/>
      </c>
      <c r="LM526">
        <f>IF(LQ526="0-1",INDEX(Scrape!$K:$K,MATCH('HT 0-1'!KP526,Scrape!$B:$B,0)),"")</f>
        <v/>
      </c>
      <c r="LN526">
        <f>IF(LQ526="0-1",INDEX(Scrape!$L:$L,MATCH('HT 0-1'!KP526,Scrape!$B:$B,0)),"")</f>
        <v/>
      </c>
      <c r="LO526">
        <f>IF(LQ526="0-1",INDEX(Scrape!$M:$M,MATCH('HT 0-1'!KP526,Scrape!$B:$B,0)),"")</f>
        <v/>
      </c>
      <c r="LP526">
        <f>IF(LQ526="0-1",INDEX(Scrape!$N:$N,MATCH('HT 0-1'!KP526,Scrape!$B:$B,0)),"")</f>
        <v/>
      </c>
      <c r="LQ526">
        <f>INDEX(Scrape!$O:$O,MATCH('HT 0-1'!KP526,Scrape!$B:$B,0))</f>
        <v/>
      </c>
      <c r="LR526">
        <f>(1/LJ526)+(1/LI526)+(1/LH526)</f>
        <v/>
      </c>
      <c r="LS526">
        <f>(1/LG526)+(1/LF526)+(1/LE526)</f>
        <v/>
      </c>
      <c r="LT526" s="8">
        <f>IF(INDEX(#REF!,MATCH(KQ526,#REF!,0))=INDEX(#REF!,MATCH(KQ526,#REF!,0)),INDEX(#REF!,MATCH(KQ526,#REF!,0)),"ERROR")</f>
        <v/>
      </c>
      <c r="LU526" s="4">
        <f>IF(KR526="G",2,IF(KR526="R",0.5,IF(KR526="A",1)))</f>
        <v/>
      </c>
      <c r="LV526" s="4">
        <f>IF(KS526="G",0.5,IF(KS526="R",2,IF(KS526="A",1)))</f>
        <v/>
      </c>
      <c r="LW526" s="4">
        <f>IF(KT526="G",2,IF(KT526="R",0.5,IF(KT526="A",1)))</f>
        <v/>
      </c>
      <c r="LX526" s="4">
        <f>IF(KU526="G",0.5,IF(KU526="R",2,IF(KU526="A",1)))</f>
        <v/>
      </c>
      <c r="LY526" s="7">
        <f>(LK526*(LU526+LX526)+(LL526*(LU526+LX526)))</f>
        <v/>
      </c>
      <c r="LZ526" s="7">
        <f>(LN526*(LV526+LW526)+(LO526*(LV526+LW526)))</f>
        <v/>
      </c>
      <c r="MA526" s="11">
        <f>LY526-LZ526</f>
        <v/>
      </c>
      <c r="MB526" s="5">
        <f>MA526+2</f>
        <v/>
      </c>
      <c r="MC526" s="6">
        <f>MA526-2</f>
        <v/>
      </c>
      <c r="MD526" s="4">
        <f>LE526</f>
        <v/>
      </c>
      <c r="ME526" s="9">
        <f>IF(MD526=0,1000,MD526+0.75)</f>
        <v/>
      </c>
      <c r="MF526" s="10">
        <f>IF(MD526=0,0,MD526-0.75)</f>
        <v/>
      </c>
      <c r="MG526" s="4">
        <f>((LM526*(LU526+LX526))-((LP526*(LV526+LW526))))</f>
        <v/>
      </c>
      <c r="MH526" s="9">
        <f>MG526*1.2</f>
        <v/>
      </c>
      <c r="MI526" s="10">
        <f>MG526*0.8</f>
        <v/>
      </c>
      <c r="MJ526">
        <f>IFERROR(NX526,"")</f>
        <v/>
      </c>
      <c r="MK526">
        <f>IFERROR(NY526,"")</f>
        <v/>
      </c>
      <c r="ML526">
        <f>IFERROR(NZ526,"")</f>
        <v/>
      </c>
      <c r="MM526">
        <f>IFERROR(OA526,"")</f>
        <v/>
      </c>
      <c r="MN526">
        <f>IFERROR(OB526,"")</f>
        <v/>
      </c>
      <c r="MO526">
        <f>IFERROR(OC526,"")</f>
        <v/>
      </c>
      <c r="MP526" s="1">
        <f>COUNTIFS(#REF!,LT526,#REF!,1,#REF!,"&gt;="&amp;MC526,#REF!,"&lt;="&amp;MB526,#REF!,"&lt;="&amp;ME526,#REF!,"&gt;="&amp;MF526,#REF!,"="&amp;KV526,#REF!,"="&amp;KX526)</f>
        <v/>
      </c>
      <c r="MQ526" s="1">
        <f>COUNTIFS(#REF!,LT526,#REF!,0,#REF!,"&gt;="&amp;MC526,#REF!,"&lt;="&amp;MB526,#REF!,"&lt;="&amp;ME526,#REF!,"&gt;="&amp;MF526,#REF!,"="&amp;KV526,#REF!,"="&amp;KX526)</f>
        <v/>
      </c>
      <c r="MR526" s="1">
        <f>COUNTIFS(#REF!,LT526,#REF!,1,#REF!,"&gt;="&amp;MC526,#REF!,"&lt;="&amp;MB526,#REF!,"&lt;="&amp;ME526,#REF!,"&gt;="&amp;MF526,#REF!,"="&amp;KW526,#REF!,"="&amp;KY526)</f>
        <v/>
      </c>
      <c r="MS526" s="1">
        <f>COUNTIFS(#REF!,LT526,#REF!,0,#REF!,"&gt;="&amp;MC526,#REF!,"&lt;="&amp;MB526,#REF!,"&lt;="&amp;ME526,#REF!,"&gt;="&amp;MF526,#REF!,"="&amp;KW526,#REF!,"="&amp;KY526)</f>
        <v/>
      </c>
      <c r="MT526" s="1">
        <f>COUNTIFS(#REF!,LT526,#REF!,1,#REF!,"&gt;="&amp;MI526,#REF!,"&lt;="&amp;MH526,#REF!,"&lt;="&amp;ME526,#REF!,"&gt;="&amp;MF526)</f>
        <v/>
      </c>
      <c r="MU526" s="1">
        <f>COUNTIFS(#REF!,LT526,#REF!,0,#REF!,"&gt;="&amp;MI526,#REF!,"&lt;="&amp;MH526,#REF!,"&lt;="&amp;ME526,#REF!,"&gt;="&amp;MF526)</f>
        <v/>
      </c>
      <c r="MV526" s="1">
        <f>COUNTIFS(#REF!,LT526,#REF!,1,#REF!,"&gt;="&amp;MI526,#REF!,"&lt;="&amp;MH526,#REF!,"="&amp;KZ526,#REF!,"="&amp;LA526,#REF!,"&lt;="&amp;ME526,#REF!,"&gt;="&amp;MF526)</f>
        <v/>
      </c>
      <c r="MW526" s="1">
        <f>COUNTIFS(#REF!,LT526,#REF!,0,#REF!,"&gt;="&amp;MI526,#REF!,"&lt;="&amp;MH526,#REF!,"="&amp;KZ526,#REF!,"="&amp;LA526,#REF!,"&lt;="&amp;ME526,#REF!,"&gt;="&amp;MF526)</f>
        <v/>
      </c>
      <c r="MX526" s="1">
        <f>COUNTIFS(#REF!,LT526,#REF!,1,#REF!,"&gt;="&amp;MC526,#REF!,"&lt;="&amp;MB526,#REF!,"&lt;="&amp;ME526,#REF!,"&gt;="&amp;MF526)</f>
        <v/>
      </c>
      <c r="MY526" s="1">
        <f>COUNTIFS(#REF!,LT526,#REF!,0,#REF!,"&gt;="&amp;MC526,#REF!,"&lt;="&amp;MB526,#REF!,"&lt;="&amp;ME526,#REF!,"&gt;="&amp;MF526)</f>
        <v/>
      </c>
      <c r="MZ526" s="1">
        <f>COUNTIFS(#REF!,LT526,#REF!,1,#REF!,"&lt;="&amp;ME526,#REF!,"&gt;="&amp;MF526,#REF!,"="&amp;KV526,#REF!,"="&amp;KX526)</f>
        <v/>
      </c>
      <c r="NA526" s="1">
        <f>COUNTIFS(#REF!,LT526,#REF!,0,#REF!,"&lt;="&amp;ME526,#REF!,"&gt;="&amp;MF526,#REF!,"="&amp;KV526,#REF!,"="&amp;KX526)</f>
        <v/>
      </c>
      <c r="NB526" s="1">
        <f>COUNTIFS(#REF!,LT526,#REF!,1,#REF!,"&lt;="&amp;ME526,#REF!,"&gt;="&amp;MF526,#REF!,"="&amp;KW526,#REF!,"="&amp;KY526)</f>
        <v/>
      </c>
      <c r="NC526" s="1">
        <f>COUNTIFS(#REF!,LT526,#REF!,0,#REF!,"&lt;="&amp;ME526,#REF!,"&gt;="&amp;MF526,#REF!,"="&amp;KW526,#REF!,"="&amp;KY526)</f>
        <v/>
      </c>
      <c r="ND526" s="1">
        <f>MP526+MR526+MT526+MV526+MX526+MZ526+NB526</f>
        <v/>
      </c>
      <c r="NE526" s="1">
        <f>MQ526+MS526+MU526+MW526+MY526+NA526+NC526</f>
        <v/>
      </c>
      <c r="NF526" s="1">
        <f>ND526+NE526</f>
        <v/>
      </c>
      <c r="NG526" s="33">
        <f>ND526/(ND526+NE526)</f>
        <v/>
      </c>
      <c r="NH526" s="3">
        <f>1/NG526</f>
        <v/>
      </c>
      <c r="NI526" s="1">
        <f>LI526</f>
        <v/>
      </c>
      <c r="NJ526" s="79">
        <f>((1-NG526)*(1/(NI526-1))*0.98-(NG526*1))</f>
        <v/>
      </c>
      <c r="NK526" s="34">
        <f>IF(LR526&lt;0.9,0,IF(AND(LR526&gt;1.1),0,1))</f>
        <v/>
      </c>
      <c r="NL526" s="34">
        <f>IF(LS526&lt;0.9,0,IF(AND(LS526&gt;1.1),0,1))</f>
        <v/>
      </c>
      <c r="NM526" s="32">
        <f>IF(NF526&gt;99,1,0)</f>
        <v/>
      </c>
      <c r="NN526" s="32">
        <f>IF(NJ526&gt;0.0799,1,0)</f>
        <v/>
      </c>
      <c r="NO526" s="32">
        <f>IF(NJ526&gt;NQ526,1,0)</f>
        <v/>
      </c>
      <c r="NP526" s="32">
        <f>NM526+NN526+NO526+NK526+NL526</f>
        <v/>
      </c>
      <c r="NQ526" s="79">
        <f>(((100*NG526)*(NI526-1)*0.98)-((1-NG526)*100))/100</f>
        <v/>
      </c>
      <c r="NR526" s="34">
        <f>IF(LR526&lt;0.9,0,IF(AND(LR526&gt;1.1),0,1))</f>
        <v/>
      </c>
      <c r="NS526" s="34">
        <f>IF(LS526&lt;0.9,0,IF(AND(LS526&gt;1.1),0,1))</f>
        <v/>
      </c>
      <c r="NT526" s="32">
        <f>IF(NF526&gt;99,1,0)</f>
        <v/>
      </c>
      <c r="NU526" s="32">
        <f>IF(NQ526&gt;0.0799,1,0)</f>
        <v/>
      </c>
      <c r="NV526" s="32">
        <f>IF(NQ526&gt;NJ526,1,0)</f>
        <v/>
      </c>
      <c r="NW526" s="32">
        <f>NT526+NU526+NV526+NR526+NS526</f>
        <v/>
      </c>
      <c r="NX526">
        <f>IF(NP526=5,"LayAway0-1",IF(AND(NW526=5),"BackAway0-1",""))</f>
        <v/>
      </c>
      <c r="NY526">
        <f>IF(NP526=5,KO526,IF(AND(NW526=5),KO526,""))</f>
        <v/>
      </c>
      <c r="NZ526">
        <f>IF(NP526=5,"Match Odds",IF(AND(NW526=5),"Match Odds",""))</f>
        <v/>
      </c>
      <c r="OA526">
        <f>IF(NP526=5,KP526,IF(AND(NW526=5),KP526,""))</f>
        <v/>
      </c>
      <c r="OB526">
        <f>IF(NP526=5,"MATCH_ODDS",IF(AND(NW526=5),"MATCH_ODDS",""))</f>
        <v/>
      </c>
      <c r="OC526">
        <f>IF(NP526=5,"LAY",IF(AND(NW526=5),"BACK",""))</f>
        <v/>
      </c>
    </row>
    <row r="527" ht="16.5" customHeight="1" thickBot="1" thickTop="1">
      <c r="A527" s="2" t="n"/>
      <c r="KN527" s="1">
        <f>IF(INDEX(#REF!,MATCH('HT 0-1'!D527,#REF!,0))=INDEX(#REF!,MATCH('HT 0-1'!D527,#REF!,0)),INDEX(#REF!,MATCH('HT 0-1'!D527,#REF!,0)),"ERROR")</f>
        <v/>
      </c>
      <c r="KO527" s="1">
        <f>IF(INDEX(#REF!,MATCH('HT 0-1'!E527,#REF!,0))=INDEX(#REF!,MATCH('HT 0-1'!E527,#REF!,0)),INDEX(#REF!,MATCH('HT 0-1'!E527,#REF!,0)),"ERROR")</f>
        <v/>
      </c>
      <c r="KP527" s="1">
        <f>KN527&amp;" v "&amp;KO527</f>
        <v/>
      </c>
      <c r="KQ527">
        <f>B527&amp;"_"&amp;C527</f>
        <v/>
      </c>
      <c r="KR527" s="1">
        <f>IF((HW527/KK527)&lt;0.335,"G",IF((HW527/KK527)&gt;0.67,"R","A"))</f>
        <v/>
      </c>
      <c r="KS527" s="1">
        <f>IF((HX527/KK527)&lt;0.335,"G",IF((HX527/KK527)&gt;0.67,"R","A"))</f>
        <v/>
      </c>
      <c r="KT527" s="1">
        <f>IF((IH527/KK527)&lt;0.335,"G",IF((IH527/KK527)&gt;0.67,"R","A"))</f>
        <v/>
      </c>
      <c r="KU527" s="1">
        <f>IF((II527/KK527)&lt;0.335,"G",IF((II527/KK527)&gt;0.67,"R","A"))</f>
        <v/>
      </c>
      <c r="KV527" s="1">
        <f>IF((HZ527/KK527)&lt;0.335,"G",IF((HZ527/KK527)&gt;0.67,"R","A"))</f>
        <v/>
      </c>
      <c r="KW527" s="1">
        <f>IF((HY527/KK527)&lt;0.335,"G",IF((HY527/KK527)&gt;0.67,"R","A"))</f>
        <v/>
      </c>
      <c r="KX527" s="1">
        <f>IF((IK527/KK527)&lt;0.335,"G",IF((IK527/KK527)&gt;0.67,"R","A"))</f>
        <v/>
      </c>
      <c r="KY527" s="1">
        <f>IF((IJ527/KK527)&lt;0.335,"G",IF((IJ527/KK527)&gt;0.67,"R","A"))</f>
        <v/>
      </c>
      <c r="KZ527" s="1">
        <f>IF((HQ527/KK527)&lt;0.335,"G",IF((HQ527/KK527)&gt;0.67,"R","A"))</f>
        <v/>
      </c>
      <c r="LA527" s="1">
        <f>IF((IB527/KK527)&lt;0.335,"G",IF((IB527/KK527)&gt;0.67,"R","A"))</f>
        <v/>
      </c>
      <c r="LB527">
        <f>IF(LQ527="0-1",INDEX(Scrape!#REF!,MATCH('HT 0-1'!KP527,Scrape!$B:$B,0)),"")</f>
        <v/>
      </c>
      <c r="LC527">
        <f>IF(LQ527="0-1",INDEX(Scrape!$A:$A,MATCH('HT 0-1'!KP527,Scrape!$B:$B,0)),"")</f>
        <v/>
      </c>
      <c r="LD527">
        <f>IF(LQ527="0-1",INDEX(Scrape!$B:$B,MATCH('HT 0-1'!KP527,Scrape!$B:$B,0)),"")</f>
        <v/>
      </c>
      <c r="LE527">
        <f>IF(LQ527="0-1",INDEX(Scrape!$C:$C,MATCH('HT 0-1'!KP527,Scrape!$B:$B,0)),"")</f>
        <v/>
      </c>
      <c r="LF527">
        <f>IF(LQ527="0-1",INDEX(Scrape!$D:$D,MATCH('HT 0-1'!KP527,Scrape!$B:$B,0)),"")</f>
        <v/>
      </c>
      <c r="LG527">
        <f>IF(LQ527="0-1",INDEX(Scrape!$E:$E,MATCH('HT 0-1'!KP527,Scrape!$B:$B,0)),"")</f>
        <v/>
      </c>
      <c r="LH527">
        <f>IF(LQ527="0-1",INDEX(Scrape!$F:$F,MATCH('HT 0-1'!KP527,Scrape!$B:$B,0)),"")</f>
        <v/>
      </c>
      <c r="LI527">
        <f>IF(LQ527="0-1",INDEX(Scrape!$G:$G,MATCH('HT 0-1'!KP527,Scrape!$B:$B,0)),"")</f>
        <v/>
      </c>
      <c r="LJ527">
        <f>IF(LQ527="0-1",INDEX(Scrape!$H:$H,MATCH('HT 0-1'!KP527,Scrape!$B:$B,0)),"")</f>
        <v/>
      </c>
      <c r="LK527">
        <f>IF(LQ527="0-1",INDEX(Scrape!$I:$I,MATCH('HT 0-1'!KP527,Scrape!$B:$B,0)),"")</f>
        <v/>
      </c>
      <c r="LL527">
        <f>IF(LQ527="0-1",INDEX(Scrape!$J:$J,MATCH('HT 0-1'!KP527,Scrape!$B:$B,0)),"")</f>
        <v/>
      </c>
      <c r="LM527">
        <f>IF(LQ527="0-1",INDEX(Scrape!$K:$K,MATCH('HT 0-1'!KP527,Scrape!$B:$B,0)),"")</f>
        <v/>
      </c>
      <c r="LN527">
        <f>IF(LQ527="0-1",INDEX(Scrape!$L:$L,MATCH('HT 0-1'!KP527,Scrape!$B:$B,0)),"")</f>
        <v/>
      </c>
      <c r="LO527">
        <f>IF(LQ527="0-1",INDEX(Scrape!$M:$M,MATCH('HT 0-1'!KP527,Scrape!$B:$B,0)),"")</f>
        <v/>
      </c>
      <c r="LP527">
        <f>IF(LQ527="0-1",INDEX(Scrape!$N:$N,MATCH('HT 0-1'!KP527,Scrape!$B:$B,0)),"")</f>
        <v/>
      </c>
      <c r="LQ527">
        <f>INDEX(Scrape!$O:$O,MATCH('HT 0-1'!KP527,Scrape!$B:$B,0))</f>
        <v/>
      </c>
      <c r="LR527">
        <f>(1/LJ527)+(1/LI527)+(1/LH527)</f>
        <v/>
      </c>
      <c r="LS527">
        <f>(1/LG527)+(1/LF527)+(1/LE527)</f>
        <v/>
      </c>
      <c r="LT527" s="8">
        <f>IF(INDEX(#REF!,MATCH(KQ527,#REF!,0))=INDEX(#REF!,MATCH(KQ527,#REF!,0)),INDEX(#REF!,MATCH(KQ527,#REF!,0)),"ERROR")</f>
        <v/>
      </c>
      <c r="LU527" s="4">
        <f>IF(KR527="G",2,IF(KR527="R",0.5,IF(KR527="A",1)))</f>
        <v/>
      </c>
      <c r="LV527" s="4">
        <f>IF(KS527="G",0.5,IF(KS527="R",2,IF(KS527="A",1)))</f>
        <v/>
      </c>
      <c r="LW527" s="4">
        <f>IF(KT527="G",2,IF(KT527="R",0.5,IF(KT527="A",1)))</f>
        <v/>
      </c>
      <c r="LX527" s="4">
        <f>IF(KU527="G",0.5,IF(KU527="R",2,IF(KU527="A",1)))</f>
        <v/>
      </c>
      <c r="LY527" s="7">
        <f>(LK527*(LU527+LX527)+(LL527*(LU527+LX527)))</f>
        <v/>
      </c>
      <c r="LZ527" s="7">
        <f>(LN527*(LV527+LW527)+(LO527*(LV527+LW527)))</f>
        <v/>
      </c>
      <c r="MA527" s="11">
        <f>LY527-LZ527</f>
        <v/>
      </c>
      <c r="MB527" s="5">
        <f>MA527+2</f>
        <v/>
      </c>
      <c r="MC527" s="6">
        <f>MA527-2</f>
        <v/>
      </c>
      <c r="MD527" s="4">
        <f>LE527</f>
        <v/>
      </c>
      <c r="ME527" s="9">
        <f>IF(MD527=0,1000,MD527+0.75)</f>
        <v/>
      </c>
      <c r="MF527" s="10">
        <f>IF(MD527=0,0,MD527-0.75)</f>
        <v/>
      </c>
      <c r="MG527" s="4">
        <f>((LM527*(LU527+LX527))-((LP527*(LV527+LW527))))</f>
        <v/>
      </c>
      <c r="MH527" s="9">
        <f>MG527*1.2</f>
        <v/>
      </c>
      <c r="MI527" s="10">
        <f>MG527*0.8</f>
        <v/>
      </c>
      <c r="MJ527">
        <f>IFERROR(NX527,"")</f>
        <v/>
      </c>
      <c r="MK527">
        <f>IFERROR(NY527,"")</f>
        <v/>
      </c>
      <c r="ML527">
        <f>IFERROR(NZ527,"")</f>
        <v/>
      </c>
      <c r="MM527">
        <f>IFERROR(OA527,"")</f>
        <v/>
      </c>
      <c r="MN527">
        <f>IFERROR(OB527,"")</f>
        <v/>
      </c>
      <c r="MO527">
        <f>IFERROR(OC527,"")</f>
        <v/>
      </c>
      <c r="MP527" s="1">
        <f>COUNTIFS(#REF!,LT527,#REF!,1,#REF!,"&gt;="&amp;MC527,#REF!,"&lt;="&amp;MB527,#REF!,"&lt;="&amp;ME527,#REF!,"&gt;="&amp;MF527,#REF!,"="&amp;KV527,#REF!,"="&amp;KX527)</f>
        <v/>
      </c>
      <c r="MQ527" s="1">
        <f>COUNTIFS(#REF!,LT527,#REF!,0,#REF!,"&gt;="&amp;MC527,#REF!,"&lt;="&amp;MB527,#REF!,"&lt;="&amp;ME527,#REF!,"&gt;="&amp;MF527,#REF!,"="&amp;KV527,#REF!,"="&amp;KX527)</f>
        <v/>
      </c>
      <c r="MR527" s="1">
        <f>COUNTIFS(#REF!,LT527,#REF!,1,#REF!,"&gt;="&amp;MC527,#REF!,"&lt;="&amp;MB527,#REF!,"&lt;="&amp;ME527,#REF!,"&gt;="&amp;MF527,#REF!,"="&amp;KW527,#REF!,"="&amp;KY527)</f>
        <v/>
      </c>
      <c r="MS527" s="1">
        <f>COUNTIFS(#REF!,LT527,#REF!,0,#REF!,"&gt;="&amp;MC527,#REF!,"&lt;="&amp;MB527,#REF!,"&lt;="&amp;ME527,#REF!,"&gt;="&amp;MF527,#REF!,"="&amp;KW527,#REF!,"="&amp;KY527)</f>
        <v/>
      </c>
      <c r="MT527" s="1">
        <f>COUNTIFS(#REF!,LT527,#REF!,1,#REF!,"&gt;="&amp;MI527,#REF!,"&lt;="&amp;MH527,#REF!,"&lt;="&amp;ME527,#REF!,"&gt;="&amp;MF527)</f>
        <v/>
      </c>
      <c r="MU527" s="1">
        <f>COUNTIFS(#REF!,LT527,#REF!,0,#REF!,"&gt;="&amp;MI527,#REF!,"&lt;="&amp;MH527,#REF!,"&lt;="&amp;ME527,#REF!,"&gt;="&amp;MF527)</f>
        <v/>
      </c>
      <c r="MV527" s="1">
        <f>COUNTIFS(#REF!,LT527,#REF!,1,#REF!,"&gt;="&amp;MI527,#REF!,"&lt;="&amp;MH527,#REF!,"="&amp;KZ527,#REF!,"="&amp;LA527,#REF!,"&lt;="&amp;ME527,#REF!,"&gt;="&amp;MF527)</f>
        <v/>
      </c>
      <c r="MW527" s="1">
        <f>COUNTIFS(#REF!,LT527,#REF!,0,#REF!,"&gt;="&amp;MI527,#REF!,"&lt;="&amp;MH527,#REF!,"="&amp;KZ527,#REF!,"="&amp;LA527,#REF!,"&lt;="&amp;ME527,#REF!,"&gt;="&amp;MF527)</f>
        <v/>
      </c>
      <c r="MX527" s="1">
        <f>COUNTIFS(#REF!,LT527,#REF!,1,#REF!,"&gt;="&amp;MC527,#REF!,"&lt;="&amp;MB527,#REF!,"&lt;="&amp;ME527,#REF!,"&gt;="&amp;MF527)</f>
        <v/>
      </c>
      <c r="MY527" s="1">
        <f>COUNTIFS(#REF!,LT527,#REF!,0,#REF!,"&gt;="&amp;MC527,#REF!,"&lt;="&amp;MB527,#REF!,"&lt;="&amp;ME527,#REF!,"&gt;="&amp;MF527)</f>
        <v/>
      </c>
      <c r="MZ527" s="1">
        <f>COUNTIFS(#REF!,LT527,#REF!,1,#REF!,"&lt;="&amp;ME527,#REF!,"&gt;="&amp;MF527,#REF!,"="&amp;KV527,#REF!,"="&amp;KX527)</f>
        <v/>
      </c>
      <c r="NA527" s="1">
        <f>COUNTIFS(#REF!,LT527,#REF!,0,#REF!,"&lt;="&amp;ME527,#REF!,"&gt;="&amp;MF527,#REF!,"="&amp;KV527,#REF!,"="&amp;KX527)</f>
        <v/>
      </c>
      <c r="NB527" s="1">
        <f>COUNTIFS(#REF!,LT527,#REF!,1,#REF!,"&lt;="&amp;ME527,#REF!,"&gt;="&amp;MF527,#REF!,"="&amp;KW527,#REF!,"="&amp;KY527)</f>
        <v/>
      </c>
      <c r="NC527" s="1">
        <f>COUNTIFS(#REF!,LT527,#REF!,0,#REF!,"&lt;="&amp;ME527,#REF!,"&gt;="&amp;MF527,#REF!,"="&amp;KW527,#REF!,"="&amp;KY527)</f>
        <v/>
      </c>
      <c r="ND527" s="1">
        <f>MP527+MR527+MT527+MV527+MX527+MZ527+NB527</f>
        <v/>
      </c>
      <c r="NE527" s="1">
        <f>MQ527+MS527+MU527+MW527+MY527+NA527+NC527</f>
        <v/>
      </c>
      <c r="NF527" s="1">
        <f>ND527+NE527</f>
        <v/>
      </c>
      <c r="NG527" s="33">
        <f>ND527/(ND527+NE527)</f>
        <v/>
      </c>
      <c r="NH527" s="3">
        <f>1/NG527</f>
        <v/>
      </c>
      <c r="NI527" s="1">
        <f>LI527</f>
        <v/>
      </c>
      <c r="NJ527" s="79">
        <f>((1-NG527)*(1/(NI527-1))*0.98-(NG527*1))</f>
        <v/>
      </c>
      <c r="NK527" s="34">
        <f>IF(LR527&lt;0.9,0,IF(AND(LR527&gt;1.1),0,1))</f>
        <v/>
      </c>
      <c r="NL527" s="34">
        <f>IF(LS527&lt;0.9,0,IF(AND(LS527&gt;1.1),0,1))</f>
        <v/>
      </c>
      <c r="NM527" s="32">
        <f>IF(NF527&gt;99,1,0)</f>
        <v/>
      </c>
      <c r="NN527" s="32">
        <f>IF(NJ527&gt;0.0799,1,0)</f>
        <v/>
      </c>
      <c r="NO527" s="32">
        <f>IF(NJ527&gt;NQ527,1,0)</f>
        <v/>
      </c>
      <c r="NP527" s="32">
        <f>NM527+NN527+NO527+NK527+NL527</f>
        <v/>
      </c>
      <c r="NQ527" s="79">
        <f>(((100*NG527)*(NI527-1)*0.98)-((1-NG527)*100))/100</f>
        <v/>
      </c>
      <c r="NR527" s="34">
        <f>IF(LR527&lt;0.9,0,IF(AND(LR527&gt;1.1),0,1))</f>
        <v/>
      </c>
      <c r="NS527" s="34">
        <f>IF(LS527&lt;0.9,0,IF(AND(LS527&gt;1.1),0,1))</f>
        <v/>
      </c>
      <c r="NT527" s="32">
        <f>IF(NF527&gt;99,1,0)</f>
        <v/>
      </c>
      <c r="NU527" s="32">
        <f>IF(NQ527&gt;0.0799,1,0)</f>
        <v/>
      </c>
      <c r="NV527" s="32">
        <f>IF(NQ527&gt;NJ527,1,0)</f>
        <v/>
      </c>
      <c r="NW527" s="32">
        <f>NT527+NU527+NV527+NR527+NS527</f>
        <v/>
      </c>
      <c r="NX527">
        <f>IF(NP527=5,"LayAway0-1",IF(AND(NW527=5),"BackAway0-1",""))</f>
        <v/>
      </c>
      <c r="NY527">
        <f>IF(NP527=5,KO527,IF(AND(NW527=5),KO527,""))</f>
        <v/>
      </c>
      <c r="NZ527">
        <f>IF(NP527=5,"Match Odds",IF(AND(NW527=5),"Match Odds",""))</f>
        <v/>
      </c>
      <c r="OA527">
        <f>IF(NP527=5,KP527,IF(AND(NW527=5),KP527,""))</f>
        <v/>
      </c>
      <c r="OB527">
        <f>IF(NP527=5,"MATCH_ODDS",IF(AND(NW527=5),"MATCH_ODDS",""))</f>
        <v/>
      </c>
      <c r="OC527">
        <f>IF(NP527=5,"LAY",IF(AND(NW527=5),"BACK",""))</f>
        <v/>
      </c>
    </row>
    <row r="528" ht="16.5" customHeight="1" thickBot="1" thickTop="1">
      <c r="A528" s="2" t="n"/>
      <c r="KN528" s="1">
        <f>IF(INDEX(#REF!,MATCH('HT 0-1'!D528,#REF!,0))=INDEX(#REF!,MATCH('HT 0-1'!D528,#REF!,0)),INDEX(#REF!,MATCH('HT 0-1'!D528,#REF!,0)),"ERROR")</f>
        <v/>
      </c>
      <c r="KO528" s="1">
        <f>IF(INDEX(#REF!,MATCH('HT 0-1'!E528,#REF!,0))=INDEX(#REF!,MATCH('HT 0-1'!E528,#REF!,0)),INDEX(#REF!,MATCH('HT 0-1'!E528,#REF!,0)),"ERROR")</f>
        <v/>
      </c>
      <c r="KP528" s="1">
        <f>KN528&amp;" v "&amp;KO528</f>
        <v/>
      </c>
      <c r="KQ528">
        <f>B528&amp;"_"&amp;C528</f>
        <v/>
      </c>
      <c r="KR528" s="1">
        <f>IF((HW528/KK528)&lt;0.335,"G",IF((HW528/KK528)&gt;0.67,"R","A"))</f>
        <v/>
      </c>
      <c r="KS528" s="1">
        <f>IF((HX528/KK528)&lt;0.335,"G",IF((HX528/KK528)&gt;0.67,"R","A"))</f>
        <v/>
      </c>
      <c r="KT528" s="1">
        <f>IF((IH528/KK528)&lt;0.335,"G",IF((IH528/KK528)&gt;0.67,"R","A"))</f>
        <v/>
      </c>
      <c r="KU528" s="1">
        <f>IF((II528/KK528)&lt;0.335,"G",IF((II528/KK528)&gt;0.67,"R","A"))</f>
        <v/>
      </c>
      <c r="KV528" s="1">
        <f>IF((HZ528/KK528)&lt;0.335,"G",IF((HZ528/KK528)&gt;0.67,"R","A"))</f>
        <v/>
      </c>
      <c r="KW528" s="1">
        <f>IF((HY528/KK528)&lt;0.335,"G",IF((HY528/KK528)&gt;0.67,"R","A"))</f>
        <v/>
      </c>
      <c r="KX528" s="1">
        <f>IF((IK528/KK528)&lt;0.335,"G",IF((IK528/KK528)&gt;0.67,"R","A"))</f>
        <v/>
      </c>
      <c r="KY528" s="1">
        <f>IF((IJ528/KK528)&lt;0.335,"G",IF((IJ528/KK528)&gt;0.67,"R","A"))</f>
        <v/>
      </c>
      <c r="KZ528" s="1">
        <f>IF((HQ528/KK528)&lt;0.335,"G",IF((HQ528/KK528)&gt;0.67,"R","A"))</f>
        <v/>
      </c>
      <c r="LA528" s="1">
        <f>IF((IB528/KK528)&lt;0.335,"G",IF((IB528/KK528)&gt;0.67,"R","A"))</f>
        <v/>
      </c>
      <c r="LB528">
        <f>IF(LQ528="0-1",INDEX(Scrape!#REF!,MATCH('HT 0-1'!KP528,Scrape!$B:$B,0)),"")</f>
        <v/>
      </c>
      <c r="LC528">
        <f>IF(LQ528="0-1",INDEX(Scrape!$A:$A,MATCH('HT 0-1'!KP528,Scrape!$B:$B,0)),"")</f>
        <v/>
      </c>
      <c r="LD528">
        <f>IF(LQ528="0-1",INDEX(Scrape!$B:$B,MATCH('HT 0-1'!KP528,Scrape!$B:$B,0)),"")</f>
        <v/>
      </c>
      <c r="LE528">
        <f>IF(LQ528="0-1",INDEX(Scrape!$C:$C,MATCH('HT 0-1'!KP528,Scrape!$B:$B,0)),"")</f>
        <v/>
      </c>
      <c r="LF528">
        <f>IF(LQ528="0-1",INDEX(Scrape!$D:$D,MATCH('HT 0-1'!KP528,Scrape!$B:$B,0)),"")</f>
        <v/>
      </c>
      <c r="LG528">
        <f>IF(LQ528="0-1",INDEX(Scrape!$E:$E,MATCH('HT 0-1'!KP528,Scrape!$B:$B,0)),"")</f>
        <v/>
      </c>
      <c r="LH528">
        <f>IF(LQ528="0-1",INDEX(Scrape!$F:$F,MATCH('HT 0-1'!KP528,Scrape!$B:$B,0)),"")</f>
        <v/>
      </c>
      <c r="LI528">
        <f>IF(LQ528="0-1",INDEX(Scrape!$G:$G,MATCH('HT 0-1'!KP528,Scrape!$B:$B,0)),"")</f>
        <v/>
      </c>
      <c r="LJ528">
        <f>IF(LQ528="0-1",INDEX(Scrape!$H:$H,MATCH('HT 0-1'!KP528,Scrape!$B:$B,0)),"")</f>
        <v/>
      </c>
      <c r="LK528">
        <f>IF(LQ528="0-1",INDEX(Scrape!$I:$I,MATCH('HT 0-1'!KP528,Scrape!$B:$B,0)),"")</f>
        <v/>
      </c>
      <c r="LL528">
        <f>IF(LQ528="0-1",INDEX(Scrape!$J:$J,MATCH('HT 0-1'!KP528,Scrape!$B:$B,0)),"")</f>
        <v/>
      </c>
      <c r="LM528">
        <f>IF(LQ528="0-1",INDEX(Scrape!$K:$K,MATCH('HT 0-1'!KP528,Scrape!$B:$B,0)),"")</f>
        <v/>
      </c>
      <c r="LN528">
        <f>IF(LQ528="0-1",INDEX(Scrape!$L:$L,MATCH('HT 0-1'!KP528,Scrape!$B:$B,0)),"")</f>
        <v/>
      </c>
      <c r="LO528">
        <f>IF(LQ528="0-1",INDEX(Scrape!$M:$M,MATCH('HT 0-1'!KP528,Scrape!$B:$B,0)),"")</f>
        <v/>
      </c>
      <c r="LP528">
        <f>IF(LQ528="0-1",INDEX(Scrape!$N:$N,MATCH('HT 0-1'!KP528,Scrape!$B:$B,0)),"")</f>
        <v/>
      </c>
      <c r="LQ528">
        <f>INDEX(Scrape!$O:$O,MATCH('HT 0-1'!KP528,Scrape!$B:$B,0))</f>
        <v/>
      </c>
      <c r="LR528">
        <f>(1/LJ528)+(1/LI528)+(1/LH528)</f>
        <v/>
      </c>
      <c r="LS528">
        <f>(1/LG528)+(1/LF528)+(1/LE528)</f>
        <v/>
      </c>
      <c r="LT528" s="8">
        <f>IF(INDEX(#REF!,MATCH(KQ528,#REF!,0))=INDEX(#REF!,MATCH(KQ528,#REF!,0)),INDEX(#REF!,MATCH(KQ528,#REF!,0)),"ERROR")</f>
        <v/>
      </c>
      <c r="LU528" s="4">
        <f>IF(KR528="G",2,IF(KR528="R",0.5,IF(KR528="A",1)))</f>
        <v/>
      </c>
      <c r="LV528" s="4">
        <f>IF(KS528="G",0.5,IF(KS528="R",2,IF(KS528="A",1)))</f>
        <v/>
      </c>
      <c r="LW528" s="4">
        <f>IF(KT528="G",2,IF(KT528="R",0.5,IF(KT528="A",1)))</f>
        <v/>
      </c>
      <c r="LX528" s="4">
        <f>IF(KU528="G",0.5,IF(KU528="R",2,IF(KU528="A",1)))</f>
        <v/>
      </c>
      <c r="LY528" s="7">
        <f>(LK528*(LU528+LX528)+(LL528*(LU528+LX528)))</f>
        <v/>
      </c>
      <c r="LZ528" s="7">
        <f>(LN528*(LV528+LW528)+(LO528*(LV528+LW528)))</f>
        <v/>
      </c>
      <c r="MA528" s="11">
        <f>LY528-LZ528</f>
        <v/>
      </c>
      <c r="MB528" s="5">
        <f>MA528+2</f>
        <v/>
      </c>
      <c r="MC528" s="6">
        <f>MA528-2</f>
        <v/>
      </c>
      <c r="MD528" s="4">
        <f>LE528</f>
        <v/>
      </c>
      <c r="ME528" s="9">
        <f>IF(MD528=0,1000,MD528+0.75)</f>
        <v/>
      </c>
      <c r="MF528" s="10">
        <f>IF(MD528=0,0,MD528-0.75)</f>
        <v/>
      </c>
      <c r="MG528" s="4">
        <f>((LM528*(LU528+LX528))-((LP528*(LV528+LW528))))</f>
        <v/>
      </c>
      <c r="MH528" s="9">
        <f>MG528*1.2</f>
        <v/>
      </c>
      <c r="MI528" s="10">
        <f>MG528*0.8</f>
        <v/>
      </c>
      <c r="MJ528">
        <f>IFERROR(NX528,"")</f>
        <v/>
      </c>
      <c r="MK528">
        <f>IFERROR(NY528,"")</f>
        <v/>
      </c>
      <c r="ML528">
        <f>IFERROR(NZ528,"")</f>
        <v/>
      </c>
      <c r="MM528">
        <f>IFERROR(OA528,"")</f>
        <v/>
      </c>
      <c r="MN528">
        <f>IFERROR(OB528,"")</f>
        <v/>
      </c>
      <c r="MO528">
        <f>IFERROR(OC528,"")</f>
        <v/>
      </c>
      <c r="MP528" s="1">
        <f>COUNTIFS(#REF!,LT528,#REF!,1,#REF!,"&gt;="&amp;MC528,#REF!,"&lt;="&amp;MB528,#REF!,"&lt;="&amp;ME528,#REF!,"&gt;="&amp;MF528,#REF!,"="&amp;KV528,#REF!,"="&amp;KX528)</f>
        <v/>
      </c>
      <c r="MQ528" s="1">
        <f>COUNTIFS(#REF!,LT528,#REF!,0,#REF!,"&gt;="&amp;MC528,#REF!,"&lt;="&amp;MB528,#REF!,"&lt;="&amp;ME528,#REF!,"&gt;="&amp;MF528,#REF!,"="&amp;KV528,#REF!,"="&amp;KX528)</f>
        <v/>
      </c>
      <c r="MR528" s="1">
        <f>COUNTIFS(#REF!,LT528,#REF!,1,#REF!,"&gt;="&amp;MC528,#REF!,"&lt;="&amp;MB528,#REF!,"&lt;="&amp;ME528,#REF!,"&gt;="&amp;MF528,#REF!,"="&amp;KW528,#REF!,"="&amp;KY528)</f>
        <v/>
      </c>
      <c r="MS528" s="1">
        <f>COUNTIFS(#REF!,LT528,#REF!,0,#REF!,"&gt;="&amp;MC528,#REF!,"&lt;="&amp;MB528,#REF!,"&lt;="&amp;ME528,#REF!,"&gt;="&amp;MF528,#REF!,"="&amp;KW528,#REF!,"="&amp;KY528)</f>
        <v/>
      </c>
      <c r="MT528" s="1">
        <f>COUNTIFS(#REF!,LT528,#REF!,1,#REF!,"&gt;="&amp;MI528,#REF!,"&lt;="&amp;MH528,#REF!,"&lt;="&amp;ME528,#REF!,"&gt;="&amp;MF528)</f>
        <v/>
      </c>
      <c r="MU528" s="1">
        <f>COUNTIFS(#REF!,LT528,#REF!,0,#REF!,"&gt;="&amp;MI528,#REF!,"&lt;="&amp;MH528,#REF!,"&lt;="&amp;ME528,#REF!,"&gt;="&amp;MF528)</f>
        <v/>
      </c>
      <c r="MV528" s="1">
        <f>COUNTIFS(#REF!,LT528,#REF!,1,#REF!,"&gt;="&amp;MI528,#REF!,"&lt;="&amp;MH528,#REF!,"="&amp;KZ528,#REF!,"="&amp;LA528,#REF!,"&lt;="&amp;ME528,#REF!,"&gt;="&amp;MF528)</f>
        <v/>
      </c>
      <c r="MW528" s="1">
        <f>COUNTIFS(#REF!,LT528,#REF!,0,#REF!,"&gt;="&amp;MI528,#REF!,"&lt;="&amp;MH528,#REF!,"="&amp;KZ528,#REF!,"="&amp;LA528,#REF!,"&lt;="&amp;ME528,#REF!,"&gt;="&amp;MF528)</f>
        <v/>
      </c>
      <c r="MX528" s="1">
        <f>COUNTIFS(#REF!,LT528,#REF!,1,#REF!,"&gt;="&amp;MC528,#REF!,"&lt;="&amp;MB528,#REF!,"&lt;="&amp;ME528,#REF!,"&gt;="&amp;MF528)</f>
        <v/>
      </c>
      <c r="MY528" s="1">
        <f>COUNTIFS(#REF!,LT528,#REF!,0,#REF!,"&gt;="&amp;MC528,#REF!,"&lt;="&amp;MB528,#REF!,"&lt;="&amp;ME528,#REF!,"&gt;="&amp;MF528)</f>
        <v/>
      </c>
      <c r="MZ528" s="1">
        <f>COUNTIFS(#REF!,LT528,#REF!,1,#REF!,"&lt;="&amp;ME528,#REF!,"&gt;="&amp;MF528,#REF!,"="&amp;KV528,#REF!,"="&amp;KX528)</f>
        <v/>
      </c>
      <c r="NA528" s="1">
        <f>COUNTIFS(#REF!,LT528,#REF!,0,#REF!,"&lt;="&amp;ME528,#REF!,"&gt;="&amp;MF528,#REF!,"="&amp;KV528,#REF!,"="&amp;KX528)</f>
        <v/>
      </c>
      <c r="NB528" s="1">
        <f>COUNTIFS(#REF!,LT528,#REF!,1,#REF!,"&lt;="&amp;ME528,#REF!,"&gt;="&amp;MF528,#REF!,"="&amp;KW528,#REF!,"="&amp;KY528)</f>
        <v/>
      </c>
      <c r="NC528" s="1">
        <f>COUNTIFS(#REF!,LT528,#REF!,0,#REF!,"&lt;="&amp;ME528,#REF!,"&gt;="&amp;MF528,#REF!,"="&amp;KW528,#REF!,"="&amp;KY528)</f>
        <v/>
      </c>
      <c r="ND528" s="1">
        <f>MP528+MR528+MT528+MV528+MX528+MZ528+NB528</f>
        <v/>
      </c>
      <c r="NE528" s="1">
        <f>MQ528+MS528+MU528+MW528+MY528+NA528+NC528</f>
        <v/>
      </c>
      <c r="NF528" s="1">
        <f>ND528+NE528</f>
        <v/>
      </c>
      <c r="NG528" s="33">
        <f>ND528/(ND528+NE528)</f>
        <v/>
      </c>
      <c r="NH528" s="3">
        <f>1/NG528</f>
        <v/>
      </c>
      <c r="NI528" s="1">
        <f>LI528</f>
        <v/>
      </c>
      <c r="NJ528" s="79">
        <f>((1-NG528)*(1/(NI528-1))*0.98-(NG528*1))</f>
        <v/>
      </c>
      <c r="NK528" s="34">
        <f>IF(LR528&lt;0.9,0,IF(AND(LR528&gt;1.1),0,1))</f>
        <v/>
      </c>
      <c r="NL528" s="34">
        <f>IF(LS528&lt;0.9,0,IF(AND(LS528&gt;1.1),0,1))</f>
        <v/>
      </c>
      <c r="NM528" s="32">
        <f>IF(NF528&gt;99,1,0)</f>
        <v/>
      </c>
      <c r="NN528" s="32">
        <f>IF(NJ528&gt;0.0799,1,0)</f>
        <v/>
      </c>
      <c r="NO528" s="32">
        <f>IF(NJ528&gt;NQ528,1,0)</f>
        <v/>
      </c>
      <c r="NP528" s="32">
        <f>NM528+NN528+NO528+NK528+NL528</f>
        <v/>
      </c>
      <c r="NQ528" s="79">
        <f>(((100*NG528)*(NI528-1)*0.98)-((1-NG528)*100))/100</f>
        <v/>
      </c>
      <c r="NR528" s="34">
        <f>IF(LR528&lt;0.9,0,IF(AND(LR528&gt;1.1),0,1))</f>
        <v/>
      </c>
      <c r="NS528" s="34">
        <f>IF(LS528&lt;0.9,0,IF(AND(LS528&gt;1.1),0,1))</f>
        <v/>
      </c>
      <c r="NT528" s="32">
        <f>IF(NF528&gt;99,1,0)</f>
        <v/>
      </c>
      <c r="NU528" s="32">
        <f>IF(NQ528&gt;0.0799,1,0)</f>
        <v/>
      </c>
      <c r="NV528" s="32">
        <f>IF(NQ528&gt;NJ528,1,0)</f>
        <v/>
      </c>
      <c r="NW528" s="32">
        <f>NT528+NU528+NV528+NR528+NS528</f>
        <v/>
      </c>
      <c r="NX528">
        <f>IF(NP528=5,"LayAway0-1",IF(AND(NW528=5),"BackAway0-1",""))</f>
        <v/>
      </c>
      <c r="NY528">
        <f>IF(NP528=5,KO528,IF(AND(NW528=5),KO528,""))</f>
        <v/>
      </c>
      <c r="NZ528">
        <f>IF(NP528=5,"Match Odds",IF(AND(NW528=5),"Match Odds",""))</f>
        <v/>
      </c>
      <c r="OA528">
        <f>IF(NP528=5,KP528,IF(AND(NW528=5),KP528,""))</f>
        <v/>
      </c>
      <c r="OB528">
        <f>IF(NP528=5,"MATCH_ODDS",IF(AND(NW528=5),"MATCH_ODDS",""))</f>
        <v/>
      </c>
      <c r="OC528">
        <f>IF(NP528=5,"LAY",IF(AND(NW528=5),"BACK",""))</f>
        <v/>
      </c>
    </row>
    <row r="529" ht="16.5" customHeight="1" thickBot="1" thickTop="1">
      <c r="A529" s="2" t="n"/>
      <c r="KN529" s="1">
        <f>IF(INDEX(#REF!,MATCH('HT 0-1'!D529,#REF!,0))=INDEX(#REF!,MATCH('HT 0-1'!D529,#REF!,0)),INDEX(#REF!,MATCH('HT 0-1'!D529,#REF!,0)),"ERROR")</f>
        <v/>
      </c>
      <c r="KO529" s="1">
        <f>IF(INDEX(#REF!,MATCH('HT 0-1'!E529,#REF!,0))=INDEX(#REF!,MATCH('HT 0-1'!E529,#REF!,0)),INDEX(#REF!,MATCH('HT 0-1'!E529,#REF!,0)),"ERROR")</f>
        <v/>
      </c>
      <c r="KP529" s="1">
        <f>KN529&amp;" v "&amp;KO529</f>
        <v/>
      </c>
      <c r="KQ529">
        <f>B529&amp;"_"&amp;C529</f>
        <v/>
      </c>
      <c r="KR529" s="1">
        <f>IF((HW529/KK529)&lt;0.335,"G",IF((HW529/KK529)&gt;0.67,"R","A"))</f>
        <v/>
      </c>
      <c r="KS529" s="1">
        <f>IF((HX529/KK529)&lt;0.335,"G",IF((HX529/KK529)&gt;0.67,"R","A"))</f>
        <v/>
      </c>
      <c r="KT529" s="1">
        <f>IF((IH529/KK529)&lt;0.335,"G",IF((IH529/KK529)&gt;0.67,"R","A"))</f>
        <v/>
      </c>
      <c r="KU529" s="1">
        <f>IF((II529/KK529)&lt;0.335,"G",IF((II529/KK529)&gt;0.67,"R","A"))</f>
        <v/>
      </c>
      <c r="KV529" s="1">
        <f>IF((HZ529/KK529)&lt;0.335,"G",IF((HZ529/KK529)&gt;0.67,"R","A"))</f>
        <v/>
      </c>
      <c r="KW529" s="1">
        <f>IF((HY529/KK529)&lt;0.335,"G",IF((HY529/KK529)&gt;0.67,"R","A"))</f>
        <v/>
      </c>
      <c r="KX529" s="1">
        <f>IF((IK529/KK529)&lt;0.335,"G",IF((IK529/KK529)&gt;0.67,"R","A"))</f>
        <v/>
      </c>
      <c r="KY529" s="1">
        <f>IF((IJ529/KK529)&lt;0.335,"G",IF((IJ529/KK529)&gt;0.67,"R","A"))</f>
        <v/>
      </c>
      <c r="KZ529" s="1">
        <f>IF((HQ529/KK529)&lt;0.335,"G",IF((HQ529/KK529)&gt;0.67,"R","A"))</f>
        <v/>
      </c>
      <c r="LA529" s="1">
        <f>IF((IB529/KK529)&lt;0.335,"G",IF((IB529/KK529)&gt;0.67,"R","A"))</f>
        <v/>
      </c>
      <c r="LB529">
        <f>IF(LQ529="0-1",INDEX(Scrape!#REF!,MATCH('HT 0-1'!KP529,Scrape!$B:$B,0)),"")</f>
        <v/>
      </c>
      <c r="LC529">
        <f>IF(LQ529="0-1",INDEX(Scrape!$A:$A,MATCH('HT 0-1'!KP529,Scrape!$B:$B,0)),"")</f>
        <v/>
      </c>
      <c r="LD529">
        <f>IF(LQ529="0-1",INDEX(Scrape!$B:$B,MATCH('HT 0-1'!KP529,Scrape!$B:$B,0)),"")</f>
        <v/>
      </c>
      <c r="LE529">
        <f>IF(LQ529="0-1",INDEX(Scrape!$C:$C,MATCH('HT 0-1'!KP529,Scrape!$B:$B,0)),"")</f>
        <v/>
      </c>
      <c r="LF529">
        <f>IF(LQ529="0-1",INDEX(Scrape!$D:$D,MATCH('HT 0-1'!KP529,Scrape!$B:$B,0)),"")</f>
        <v/>
      </c>
      <c r="LG529">
        <f>IF(LQ529="0-1",INDEX(Scrape!$E:$E,MATCH('HT 0-1'!KP529,Scrape!$B:$B,0)),"")</f>
        <v/>
      </c>
      <c r="LH529">
        <f>IF(LQ529="0-1",INDEX(Scrape!$F:$F,MATCH('HT 0-1'!KP529,Scrape!$B:$B,0)),"")</f>
        <v/>
      </c>
      <c r="LI529">
        <f>IF(LQ529="0-1",INDEX(Scrape!$G:$G,MATCH('HT 0-1'!KP529,Scrape!$B:$B,0)),"")</f>
        <v/>
      </c>
      <c r="LJ529">
        <f>IF(LQ529="0-1",INDEX(Scrape!$H:$H,MATCH('HT 0-1'!KP529,Scrape!$B:$B,0)),"")</f>
        <v/>
      </c>
      <c r="LK529">
        <f>IF(LQ529="0-1",INDEX(Scrape!$I:$I,MATCH('HT 0-1'!KP529,Scrape!$B:$B,0)),"")</f>
        <v/>
      </c>
      <c r="LL529">
        <f>IF(LQ529="0-1",INDEX(Scrape!$J:$J,MATCH('HT 0-1'!KP529,Scrape!$B:$B,0)),"")</f>
        <v/>
      </c>
      <c r="LM529">
        <f>IF(LQ529="0-1",INDEX(Scrape!$K:$K,MATCH('HT 0-1'!KP529,Scrape!$B:$B,0)),"")</f>
        <v/>
      </c>
      <c r="LN529">
        <f>IF(LQ529="0-1",INDEX(Scrape!$L:$L,MATCH('HT 0-1'!KP529,Scrape!$B:$B,0)),"")</f>
        <v/>
      </c>
      <c r="LO529">
        <f>IF(LQ529="0-1",INDEX(Scrape!$M:$M,MATCH('HT 0-1'!KP529,Scrape!$B:$B,0)),"")</f>
        <v/>
      </c>
      <c r="LP529">
        <f>IF(LQ529="0-1",INDEX(Scrape!$N:$N,MATCH('HT 0-1'!KP529,Scrape!$B:$B,0)),"")</f>
        <v/>
      </c>
      <c r="LQ529">
        <f>INDEX(Scrape!$O:$O,MATCH('HT 0-1'!KP529,Scrape!$B:$B,0))</f>
        <v/>
      </c>
      <c r="LR529">
        <f>(1/LJ529)+(1/LI529)+(1/LH529)</f>
        <v/>
      </c>
      <c r="LS529">
        <f>(1/LG529)+(1/LF529)+(1/LE529)</f>
        <v/>
      </c>
      <c r="LT529" s="8">
        <f>IF(INDEX(#REF!,MATCH(KQ529,#REF!,0))=INDEX(#REF!,MATCH(KQ529,#REF!,0)),INDEX(#REF!,MATCH(KQ529,#REF!,0)),"ERROR")</f>
        <v/>
      </c>
      <c r="LU529" s="4">
        <f>IF(KR529="G",2,IF(KR529="R",0.5,IF(KR529="A",1)))</f>
        <v/>
      </c>
      <c r="LV529" s="4">
        <f>IF(KS529="G",0.5,IF(KS529="R",2,IF(KS529="A",1)))</f>
        <v/>
      </c>
      <c r="LW529" s="4">
        <f>IF(KT529="G",2,IF(KT529="R",0.5,IF(KT529="A",1)))</f>
        <v/>
      </c>
      <c r="LX529" s="4">
        <f>IF(KU529="G",0.5,IF(KU529="R",2,IF(KU529="A",1)))</f>
        <v/>
      </c>
      <c r="LY529" s="7">
        <f>(LK529*(LU529+LX529)+(LL529*(LU529+LX529)))</f>
        <v/>
      </c>
      <c r="LZ529" s="7">
        <f>(LN529*(LV529+LW529)+(LO529*(LV529+LW529)))</f>
        <v/>
      </c>
      <c r="MA529" s="11">
        <f>LY529-LZ529</f>
        <v/>
      </c>
      <c r="MB529" s="5">
        <f>MA529+2</f>
        <v/>
      </c>
      <c r="MC529" s="6">
        <f>MA529-2</f>
        <v/>
      </c>
      <c r="MD529" s="4">
        <f>LE529</f>
        <v/>
      </c>
      <c r="ME529" s="9">
        <f>IF(MD529=0,1000,MD529+0.75)</f>
        <v/>
      </c>
      <c r="MF529" s="10">
        <f>IF(MD529=0,0,MD529-0.75)</f>
        <v/>
      </c>
      <c r="MG529" s="4">
        <f>((LM529*(LU529+LX529))-((LP529*(LV529+LW529))))</f>
        <v/>
      </c>
      <c r="MH529" s="9">
        <f>MG529*1.2</f>
        <v/>
      </c>
      <c r="MI529" s="10">
        <f>MG529*0.8</f>
        <v/>
      </c>
      <c r="MJ529">
        <f>IFERROR(NX529,"")</f>
        <v/>
      </c>
      <c r="MK529">
        <f>IFERROR(NY529,"")</f>
        <v/>
      </c>
      <c r="ML529">
        <f>IFERROR(NZ529,"")</f>
        <v/>
      </c>
      <c r="MM529">
        <f>IFERROR(OA529,"")</f>
        <v/>
      </c>
      <c r="MN529">
        <f>IFERROR(OB529,"")</f>
        <v/>
      </c>
      <c r="MO529">
        <f>IFERROR(OC529,"")</f>
        <v/>
      </c>
      <c r="MP529" s="1">
        <f>COUNTIFS(#REF!,LT529,#REF!,1,#REF!,"&gt;="&amp;MC529,#REF!,"&lt;="&amp;MB529,#REF!,"&lt;="&amp;ME529,#REF!,"&gt;="&amp;MF529,#REF!,"="&amp;KV529,#REF!,"="&amp;KX529)</f>
        <v/>
      </c>
      <c r="MQ529" s="1">
        <f>COUNTIFS(#REF!,LT529,#REF!,0,#REF!,"&gt;="&amp;MC529,#REF!,"&lt;="&amp;MB529,#REF!,"&lt;="&amp;ME529,#REF!,"&gt;="&amp;MF529,#REF!,"="&amp;KV529,#REF!,"="&amp;KX529)</f>
        <v/>
      </c>
      <c r="MR529" s="1">
        <f>COUNTIFS(#REF!,LT529,#REF!,1,#REF!,"&gt;="&amp;MC529,#REF!,"&lt;="&amp;MB529,#REF!,"&lt;="&amp;ME529,#REF!,"&gt;="&amp;MF529,#REF!,"="&amp;KW529,#REF!,"="&amp;KY529)</f>
        <v/>
      </c>
      <c r="MS529" s="1">
        <f>COUNTIFS(#REF!,LT529,#REF!,0,#REF!,"&gt;="&amp;MC529,#REF!,"&lt;="&amp;MB529,#REF!,"&lt;="&amp;ME529,#REF!,"&gt;="&amp;MF529,#REF!,"="&amp;KW529,#REF!,"="&amp;KY529)</f>
        <v/>
      </c>
      <c r="MT529" s="1">
        <f>COUNTIFS(#REF!,LT529,#REF!,1,#REF!,"&gt;="&amp;MI529,#REF!,"&lt;="&amp;MH529,#REF!,"&lt;="&amp;ME529,#REF!,"&gt;="&amp;MF529)</f>
        <v/>
      </c>
      <c r="MU529" s="1">
        <f>COUNTIFS(#REF!,LT529,#REF!,0,#REF!,"&gt;="&amp;MI529,#REF!,"&lt;="&amp;MH529,#REF!,"&lt;="&amp;ME529,#REF!,"&gt;="&amp;MF529)</f>
        <v/>
      </c>
      <c r="MV529" s="1">
        <f>COUNTIFS(#REF!,LT529,#REF!,1,#REF!,"&gt;="&amp;MI529,#REF!,"&lt;="&amp;MH529,#REF!,"="&amp;KZ529,#REF!,"="&amp;LA529,#REF!,"&lt;="&amp;ME529,#REF!,"&gt;="&amp;MF529)</f>
        <v/>
      </c>
      <c r="MW529" s="1">
        <f>COUNTIFS(#REF!,LT529,#REF!,0,#REF!,"&gt;="&amp;MI529,#REF!,"&lt;="&amp;MH529,#REF!,"="&amp;KZ529,#REF!,"="&amp;LA529,#REF!,"&lt;="&amp;ME529,#REF!,"&gt;="&amp;MF529)</f>
        <v/>
      </c>
      <c r="MX529" s="1">
        <f>COUNTIFS(#REF!,LT529,#REF!,1,#REF!,"&gt;="&amp;MC529,#REF!,"&lt;="&amp;MB529,#REF!,"&lt;="&amp;ME529,#REF!,"&gt;="&amp;MF529)</f>
        <v/>
      </c>
      <c r="MY529" s="1">
        <f>COUNTIFS(#REF!,LT529,#REF!,0,#REF!,"&gt;="&amp;MC529,#REF!,"&lt;="&amp;MB529,#REF!,"&lt;="&amp;ME529,#REF!,"&gt;="&amp;MF529)</f>
        <v/>
      </c>
      <c r="MZ529" s="1">
        <f>COUNTIFS(#REF!,LT529,#REF!,1,#REF!,"&lt;="&amp;ME529,#REF!,"&gt;="&amp;MF529,#REF!,"="&amp;KV529,#REF!,"="&amp;KX529)</f>
        <v/>
      </c>
      <c r="NA529" s="1">
        <f>COUNTIFS(#REF!,LT529,#REF!,0,#REF!,"&lt;="&amp;ME529,#REF!,"&gt;="&amp;MF529,#REF!,"="&amp;KV529,#REF!,"="&amp;KX529)</f>
        <v/>
      </c>
      <c r="NB529" s="1">
        <f>COUNTIFS(#REF!,LT529,#REF!,1,#REF!,"&lt;="&amp;ME529,#REF!,"&gt;="&amp;MF529,#REF!,"="&amp;KW529,#REF!,"="&amp;KY529)</f>
        <v/>
      </c>
      <c r="NC529" s="1">
        <f>COUNTIFS(#REF!,LT529,#REF!,0,#REF!,"&lt;="&amp;ME529,#REF!,"&gt;="&amp;MF529,#REF!,"="&amp;KW529,#REF!,"="&amp;KY529)</f>
        <v/>
      </c>
      <c r="ND529" s="1">
        <f>MP529+MR529+MT529+MV529+MX529+MZ529+NB529</f>
        <v/>
      </c>
      <c r="NE529" s="1">
        <f>MQ529+MS529+MU529+MW529+MY529+NA529+NC529</f>
        <v/>
      </c>
      <c r="NF529" s="1">
        <f>ND529+NE529</f>
        <v/>
      </c>
      <c r="NG529" s="33">
        <f>ND529/(ND529+NE529)</f>
        <v/>
      </c>
      <c r="NH529" s="3">
        <f>1/NG529</f>
        <v/>
      </c>
      <c r="NI529" s="1">
        <f>LI529</f>
        <v/>
      </c>
      <c r="NJ529" s="79">
        <f>((1-NG529)*(1/(NI529-1))*0.98-(NG529*1))</f>
        <v/>
      </c>
      <c r="NK529" s="34">
        <f>IF(LR529&lt;0.9,0,IF(AND(LR529&gt;1.1),0,1))</f>
        <v/>
      </c>
      <c r="NL529" s="34">
        <f>IF(LS529&lt;0.9,0,IF(AND(LS529&gt;1.1),0,1))</f>
        <v/>
      </c>
      <c r="NM529" s="32">
        <f>IF(NF529&gt;99,1,0)</f>
        <v/>
      </c>
      <c r="NN529" s="32">
        <f>IF(NJ529&gt;0.0799,1,0)</f>
        <v/>
      </c>
      <c r="NO529" s="32">
        <f>IF(NJ529&gt;NQ529,1,0)</f>
        <v/>
      </c>
      <c r="NP529" s="32">
        <f>NM529+NN529+NO529+NK529+NL529</f>
        <v/>
      </c>
      <c r="NQ529" s="79">
        <f>(((100*NG529)*(NI529-1)*0.98)-((1-NG529)*100))/100</f>
        <v/>
      </c>
      <c r="NR529" s="34">
        <f>IF(LR529&lt;0.9,0,IF(AND(LR529&gt;1.1),0,1))</f>
        <v/>
      </c>
      <c r="NS529" s="34">
        <f>IF(LS529&lt;0.9,0,IF(AND(LS529&gt;1.1),0,1))</f>
        <v/>
      </c>
      <c r="NT529" s="32">
        <f>IF(NF529&gt;99,1,0)</f>
        <v/>
      </c>
      <c r="NU529" s="32">
        <f>IF(NQ529&gt;0.0799,1,0)</f>
        <v/>
      </c>
      <c r="NV529" s="32">
        <f>IF(NQ529&gt;NJ529,1,0)</f>
        <v/>
      </c>
      <c r="NW529" s="32">
        <f>NT529+NU529+NV529+NR529+NS529</f>
        <v/>
      </c>
      <c r="NX529">
        <f>IF(NP529=5,"LayAway0-1",IF(AND(NW529=5),"BackAway0-1",""))</f>
        <v/>
      </c>
      <c r="NY529">
        <f>IF(NP529=5,KO529,IF(AND(NW529=5),KO529,""))</f>
        <v/>
      </c>
      <c r="NZ529">
        <f>IF(NP529=5,"Match Odds",IF(AND(NW529=5),"Match Odds",""))</f>
        <v/>
      </c>
      <c r="OA529">
        <f>IF(NP529=5,KP529,IF(AND(NW529=5),KP529,""))</f>
        <v/>
      </c>
      <c r="OB529">
        <f>IF(NP529=5,"MATCH_ODDS",IF(AND(NW529=5),"MATCH_ODDS",""))</f>
        <v/>
      </c>
      <c r="OC529">
        <f>IF(NP529=5,"LAY",IF(AND(NW529=5),"BACK",""))</f>
        <v/>
      </c>
    </row>
    <row r="530" ht="16.5" customHeight="1" thickBot="1" thickTop="1">
      <c r="A530" s="2" t="n"/>
      <c r="KN530" s="1">
        <f>IF(INDEX(#REF!,MATCH('HT 0-1'!D530,#REF!,0))=INDEX(#REF!,MATCH('HT 0-1'!D530,#REF!,0)),INDEX(#REF!,MATCH('HT 0-1'!D530,#REF!,0)),"ERROR")</f>
        <v/>
      </c>
      <c r="KO530" s="1">
        <f>IF(INDEX(#REF!,MATCH('HT 0-1'!E530,#REF!,0))=INDEX(#REF!,MATCH('HT 0-1'!E530,#REF!,0)),INDEX(#REF!,MATCH('HT 0-1'!E530,#REF!,0)),"ERROR")</f>
        <v/>
      </c>
      <c r="KP530" s="1">
        <f>KN530&amp;" v "&amp;KO530</f>
        <v/>
      </c>
      <c r="KQ530">
        <f>B530&amp;"_"&amp;C530</f>
        <v/>
      </c>
      <c r="KR530" s="1">
        <f>IF((HW530/KK530)&lt;0.335,"G",IF((HW530/KK530)&gt;0.67,"R","A"))</f>
        <v/>
      </c>
      <c r="KS530" s="1">
        <f>IF((HX530/KK530)&lt;0.335,"G",IF((HX530/KK530)&gt;0.67,"R","A"))</f>
        <v/>
      </c>
      <c r="KT530" s="1">
        <f>IF((IH530/KK530)&lt;0.335,"G",IF((IH530/KK530)&gt;0.67,"R","A"))</f>
        <v/>
      </c>
      <c r="KU530" s="1">
        <f>IF((II530/KK530)&lt;0.335,"G",IF((II530/KK530)&gt;0.67,"R","A"))</f>
        <v/>
      </c>
      <c r="KV530" s="1">
        <f>IF((HZ530/KK530)&lt;0.335,"G",IF((HZ530/KK530)&gt;0.67,"R","A"))</f>
        <v/>
      </c>
      <c r="KW530" s="1">
        <f>IF((HY530/KK530)&lt;0.335,"G",IF((HY530/KK530)&gt;0.67,"R","A"))</f>
        <v/>
      </c>
      <c r="KX530" s="1">
        <f>IF((IK530/KK530)&lt;0.335,"G",IF((IK530/KK530)&gt;0.67,"R","A"))</f>
        <v/>
      </c>
      <c r="KY530" s="1">
        <f>IF((IJ530/KK530)&lt;0.335,"G",IF((IJ530/KK530)&gt;0.67,"R","A"))</f>
        <v/>
      </c>
      <c r="KZ530" s="1">
        <f>IF((HQ530/KK530)&lt;0.335,"G",IF((HQ530/KK530)&gt;0.67,"R","A"))</f>
        <v/>
      </c>
      <c r="LA530" s="1">
        <f>IF((IB530/KK530)&lt;0.335,"G",IF((IB530/KK530)&gt;0.67,"R","A"))</f>
        <v/>
      </c>
      <c r="LB530">
        <f>IF(LQ530="0-1",INDEX(Scrape!#REF!,MATCH('HT 0-1'!KP530,Scrape!$B:$B,0)),"")</f>
        <v/>
      </c>
      <c r="LC530">
        <f>IF(LQ530="0-1",INDEX(Scrape!$A:$A,MATCH('HT 0-1'!KP530,Scrape!$B:$B,0)),"")</f>
        <v/>
      </c>
      <c r="LD530">
        <f>IF(LQ530="0-1",INDEX(Scrape!$B:$B,MATCH('HT 0-1'!KP530,Scrape!$B:$B,0)),"")</f>
        <v/>
      </c>
      <c r="LE530">
        <f>IF(LQ530="0-1",INDEX(Scrape!$C:$C,MATCH('HT 0-1'!KP530,Scrape!$B:$B,0)),"")</f>
        <v/>
      </c>
      <c r="LF530">
        <f>IF(LQ530="0-1",INDEX(Scrape!$D:$D,MATCH('HT 0-1'!KP530,Scrape!$B:$B,0)),"")</f>
        <v/>
      </c>
      <c r="LG530">
        <f>IF(LQ530="0-1",INDEX(Scrape!$E:$E,MATCH('HT 0-1'!KP530,Scrape!$B:$B,0)),"")</f>
        <v/>
      </c>
      <c r="LH530">
        <f>IF(LQ530="0-1",INDEX(Scrape!$F:$F,MATCH('HT 0-1'!KP530,Scrape!$B:$B,0)),"")</f>
        <v/>
      </c>
      <c r="LI530">
        <f>IF(LQ530="0-1",INDEX(Scrape!$G:$G,MATCH('HT 0-1'!KP530,Scrape!$B:$B,0)),"")</f>
        <v/>
      </c>
      <c r="LJ530">
        <f>IF(LQ530="0-1",INDEX(Scrape!$H:$H,MATCH('HT 0-1'!KP530,Scrape!$B:$B,0)),"")</f>
        <v/>
      </c>
      <c r="LK530">
        <f>IF(LQ530="0-1",INDEX(Scrape!$I:$I,MATCH('HT 0-1'!KP530,Scrape!$B:$B,0)),"")</f>
        <v/>
      </c>
      <c r="LL530">
        <f>IF(LQ530="0-1",INDEX(Scrape!$J:$J,MATCH('HT 0-1'!KP530,Scrape!$B:$B,0)),"")</f>
        <v/>
      </c>
      <c r="LM530">
        <f>IF(LQ530="0-1",INDEX(Scrape!$K:$K,MATCH('HT 0-1'!KP530,Scrape!$B:$B,0)),"")</f>
        <v/>
      </c>
      <c r="LN530">
        <f>IF(LQ530="0-1",INDEX(Scrape!$L:$L,MATCH('HT 0-1'!KP530,Scrape!$B:$B,0)),"")</f>
        <v/>
      </c>
      <c r="LO530">
        <f>IF(LQ530="0-1",INDEX(Scrape!$M:$M,MATCH('HT 0-1'!KP530,Scrape!$B:$B,0)),"")</f>
        <v/>
      </c>
      <c r="LP530">
        <f>IF(LQ530="0-1",INDEX(Scrape!$N:$N,MATCH('HT 0-1'!KP530,Scrape!$B:$B,0)),"")</f>
        <v/>
      </c>
      <c r="LQ530">
        <f>INDEX(Scrape!$O:$O,MATCH('HT 0-1'!KP530,Scrape!$B:$B,0))</f>
        <v/>
      </c>
      <c r="LR530">
        <f>(1/LJ530)+(1/LI530)+(1/LH530)</f>
        <v/>
      </c>
      <c r="LS530">
        <f>(1/LG530)+(1/LF530)+(1/LE530)</f>
        <v/>
      </c>
      <c r="LT530" s="8">
        <f>IF(INDEX(#REF!,MATCH(KQ530,#REF!,0))=INDEX(#REF!,MATCH(KQ530,#REF!,0)),INDEX(#REF!,MATCH(KQ530,#REF!,0)),"ERROR")</f>
        <v/>
      </c>
      <c r="LU530" s="4">
        <f>IF(KR530="G",2,IF(KR530="R",0.5,IF(KR530="A",1)))</f>
        <v/>
      </c>
      <c r="LV530" s="4">
        <f>IF(KS530="G",0.5,IF(KS530="R",2,IF(KS530="A",1)))</f>
        <v/>
      </c>
      <c r="LW530" s="4">
        <f>IF(KT530="G",2,IF(KT530="R",0.5,IF(KT530="A",1)))</f>
        <v/>
      </c>
      <c r="LX530" s="4">
        <f>IF(KU530="G",0.5,IF(KU530="R",2,IF(KU530="A",1)))</f>
        <v/>
      </c>
      <c r="LY530" s="7">
        <f>(LK530*(LU530+LX530)+(LL530*(LU530+LX530)))</f>
        <v/>
      </c>
      <c r="LZ530" s="7">
        <f>(LN530*(LV530+LW530)+(LO530*(LV530+LW530)))</f>
        <v/>
      </c>
      <c r="MA530" s="11">
        <f>LY530-LZ530</f>
        <v/>
      </c>
      <c r="MB530" s="5">
        <f>MA530+2</f>
        <v/>
      </c>
      <c r="MC530" s="6">
        <f>MA530-2</f>
        <v/>
      </c>
      <c r="MD530" s="4">
        <f>LE530</f>
        <v/>
      </c>
      <c r="ME530" s="9">
        <f>IF(MD530=0,1000,MD530+0.75)</f>
        <v/>
      </c>
      <c r="MF530" s="10">
        <f>IF(MD530=0,0,MD530-0.75)</f>
        <v/>
      </c>
      <c r="MG530" s="4">
        <f>((LM530*(LU530+LX530))-((LP530*(LV530+LW530))))</f>
        <v/>
      </c>
      <c r="MH530" s="9">
        <f>MG530*1.2</f>
        <v/>
      </c>
      <c r="MI530" s="10">
        <f>MG530*0.8</f>
        <v/>
      </c>
      <c r="MJ530">
        <f>IFERROR(NX530,"")</f>
        <v/>
      </c>
      <c r="MK530">
        <f>IFERROR(NY530,"")</f>
        <v/>
      </c>
      <c r="ML530">
        <f>IFERROR(NZ530,"")</f>
        <v/>
      </c>
      <c r="MM530">
        <f>IFERROR(OA530,"")</f>
        <v/>
      </c>
      <c r="MN530">
        <f>IFERROR(OB530,"")</f>
        <v/>
      </c>
      <c r="MO530">
        <f>IFERROR(OC530,"")</f>
        <v/>
      </c>
      <c r="MP530" s="1">
        <f>COUNTIFS(#REF!,LT530,#REF!,1,#REF!,"&gt;="&amp;MC530,#REF!,"&lt;="&amp;MB530,#REF!,"&lt;="&amp;ME530,#REF!,"&gt;="&amp;MF530,#REF!,"="&amp;KV530,#REF!,"="&amp;KX530)</f>
        <v/>
      </c>
      <c r="MQ530" s="1">
        <f>COUNTIFS(#REF!,LT530,#REF!,0,#REF!,"&gt;="&amp;MC530,#REF!,"&lt;="&amp;MB530,#REF!,"&lt;="&amp;ME530,#REF!,"&gt;="&amp;MF530,#REF!,"="&amp;KV530,#REF!,"="&amp;KX530)</f>
        <v/>
      </c>
      <c r="MR530" s="1">
        <f>COUNTIFS(#REF!,LT530,#REF!,1,#REF!,"&gt;="&amp;MC530,#REF!,"&lt;="&amp;MB530,#REF!,"&lt;="&amp;ME530,#REF!,"&gt;="&amp;MF530,#REF!,"="&amp;KW530,#REF!,"="&amp;KY530)</f>
        <v/>
      </c>
      <c r="MS530" s="1">
        <f>COUNTIFS(#REF!,LT530,#REF!,0,#REF!,"&gt;="&amp;MC530,#REF!,"&lt;="&amp;MB530,#REF!,"&lt;="&amp;ME530,#REF!,"&gt;="&amp;MF530,#REF!,"="&amp;KW530,#REF!,"="&amp;KY530)</f>
        <v/>
      </c>
      <c r="MT530" s="1">
        <f>COUNTIFS(#REF!,LT530,#REF!,1,#REF!,"&gt;="&amp;MI530,#REF!,"&lt;="&amp;MH530,#REF!,"&lt;="&amp;ME530,#REF!,"&gt;="&amp;MF530)</f>
        <v/>
      </c>
      <c r="MU530" s="1">
        <f>COUNTIFS(#REF!,LT530,#REF!,0,#REF!,"&gt;="&amp;MI530,#REF!,"&lt;="&amp;MH530,#REF!,"&lt;="&amp;ME530,#REF!,"&gt;="&amp;MF530)</f>
        <v/>
      </c>
      <c r="MV530" s="1">
        <f>COUNTIFS(#REF!,LT530,#REF!,1,#REF!,"&gt;="&amp;MI530,#REF!,"&lt;="&amp;MH530,#REF!,"="&amp;KZ530,#REF!,"="&amp;LA530,#REF!,"&lt;="&amp;ME530,#REF!,"&gt;="&amp;MF530)</f>
        <v/>
      </c>
      <c r="MW530" s="1">
        <f>COUNTIFS(#REF!,LT530,#REF!,0,#REF!,"&gt;="&amp;MI530,#REF!,"&lt;="&amp;MH530,#REF!,"="&amp;KZ530,#REF!,"="&amp;LA530,#REF!,"&lt;="&amp;ME530,#REF!,"&gt;="&amp;MF530)</f>
        <v/>
      </c>
      <c r="MX530" s="1">
        <f>COUNTIFS(#REF!,LT530,#REF!,1,#REF!,"&gt;="&amp;MC530,#REF!,"&lt;="&amp;MB530,#REF!,"&lt;="&amp;ME530,#REF!,"&gt;="&amp;MF530)</f>
        <v/>
      </c>
      <c r="MY530" s="1">
        <f>COUNTIFS(#REF!,LT530,#REF!,0,#REF!,"&gt;="&amp;MC530,#REF!,"&lt;="&amp;MB530,#REF!,"&lt;="&amp;ME530,#REF!,"&gt;="&amp;MF530)</f>
        <v/>
      </c>
      <c r="MZ530" s="1">
        <f>COUNTIFS(#REF!,LT530,#REF!,1,#REF!,"&lt;="&amp;ME530,#REF!,"&gt;="&amp;MF530,#REF!,"="&amp;KV530,#REF!,"="&amp;KX530)</f>
        <v/>
      </c>
      <c r="NA530" s="1">
        <f>COUNTIFS(#REF!,LT530,#REF!,0,#REF!,"&lt;="&amp;ME530,#REF!,"&gt;="&amp;MF530,#REF!,"="&amp;KV530,#REF!,"="&amp;KX530)</f>
        <v/>
      </c>
      <c r="NB530" s="1">
        <f>COUNTIFS(#REF!,LT530,#REF!,1,#REF!,"&lt;="&amp;ME530,#REF!,"&gt;="&amp;MF530,#REF!,"="&amp;KW530,#REF!,"="&amp;KY530)</f>
        <v/>
      </c>
      <c r="NC530" s="1">
        <f>COUNTIFS(#REF!,LT530,#REF!,0,#REF!,"&lt;="&amp;ME530,#REF!,"&gt;="&amp;MF530,#REF!,"="&amp;KW530,#REF!,"="&amp;KY530)</f>
        <v/>
      </c>
      <c r="ND530" s="1">
        <f>MP530+MR530+MT530+MV530+MX530+MZ530+NB530</f>
        <v/>
      </c>
      <c r="NE530" s="1">
        <f>MQ530+MS530+MU530+MW530+MY530+NA530+NC530</f>
        <v/>
      </c>
      <c r="NF530" s="1">
        <f>ND530+NE530</f>
        <v/>
      </c>
      <c r="NG530" s="33">
        <f>ND530/(ND530+NE530)</f>
        <v/>
      </c>
      <c r="NH530" s="3">
        <f>1/NG530</f>
        <v/>
      </c>
      <c r="NI530" s="1">
        <f>LI530</f>
        <v/>
      </c>
      <c r="NJ530" s="79">
        <f>((1-NG530)*(1/(NI530-1))*0.98-(NG530*1))</f>
        <v/>
      </c>
      <c r="NK530" s="34">
        <f>IF(LR530&lt;0.9,0,IF(AND(LR530&gt;1.1),0,1))</f>
        <v/>
      </c>
      <c r="NL530" s="34">
        <f>IF(LS530&lt;0.9,0,IF(AND(LS530&gt;1.1),0,1))</f>
        <v/>
      </c>
      <c r="NM530" s="32">
        <f>IF(NF530&gt;99,1,0)</f>
        <v/>
      </c>
      <c r="NN530" s="32">
        <f>IF(NJ530&gt;0.0799,1,0)</f>
        <v/>
      </c>
      <c r="NO530" s="32">
        <f>IF(NJ530&gt;NQ530,1,0)</f>
        <v/>
      </c>
      <c r="NP530" s="32">
        <f>NM530+NN530+NO530+NK530+NL530</f>
        <v/>
      </c>
      <c r="NQ530" s="79">
        <f>(((100*NG530)*(NI530-1)*0.98)-((1-NG530)*100))/100</f>
        <v/>
      </c>
      <c r="NR530" s="34">
        <f>IF(LR530&lt;0.9,0,IF(AND(LR530&gt;1.1),0,1))</f>
        <v/>
      </c>
      <c r="NS530" s="34">
        <f>IF(LS530&lt;0.9,0,IF(AND(LS530&gt;1.1),0,1))</f>
        <v/>
      </c>
      <c r="NT530" s="32">
        <f>IF(NF530&gt;99,1,0)</f>
        <v/>
      </c>
      <c r="NU530" s="32">
        <f>IF(NQ530&gt;0.0799,1,0)</f>
        <v/>
      </c>
      <c r="NV530" s="32">
        <f>IF(NQ530&gt;NJ530,1,0)</f>
        <v/>
      </c>
      <c r="NW530" s="32">
        <f>NT530+NU530+NV530+NR530+NS530</f>
        <v/>
      </c>
      <c r="NX530">
        <f>IF(NP530=5,"LayAway0-1",IF(AND(NW530=5),"BackAway0-1",""))</f>
        <v/>
      </c>
      <c r="NY530">
        <f>IF(NP530=5,KO530,IF(AND(NW530=5),KO530,""))</f>
        <v/>
      </c>
      <c r="NZ530">
        <f>IF(NP530=5,"Match Odds",IF(AND(NW530=5),"Match Odds",""))</f>
        <v/>
      </c>
      <c r="OA530">
        <f>IF(NP530=5,KP530,IF(AND(NW530=5),KP530,""))</f>
        <v/>
      </c>
      <c r="OB530">
        <f>IF(NP530=5,"MATCH_ODDS",IF(AND(NW530=5),"MATCH_ODDS",""))</f>
        <v/>
      </c>
      <c r="OC530">
        <f>IF(NP530=5,"LAY",IF(AND(NW530=5),"BACK",""))</f>
        <v/>
      </c>
    </row>
    <row r="531" ht="16.5" customHeight="1" thickBot="1" thickTop="1">
      <c r="A531" s="2" t="n"/>
      <c r="KN531" s="1">
        <f>IF(INDEX(#REF!,MATCH('HT 0-1'!D531,#REF!,0))=INDEX(#REF!,MATCH('HT 0-1'!D531,#REF!,0)),INDEX(#REF!,MATCH('HT 0-1'!D531,#REF!,0)),"ERROR")</f>
        <v/>
      </c>
      <c r="KO531" s="1">
        <f>IF(INDEX(#REF!,MATCH('HT 0-1'!E531,#REF!,0))=INDEX(#REF!,MATCH('HT 0-1'!E531,#REF!,0)),INDEX(#REF!,MATCH('HT 0-1'!E531,#REF!,0)),"ERROR")</f>
        <v/>
      </c>
      <c r="KP531" s="1">
        <f>KN531&amp;" v "&amp;KO531</f>
        <v/>
      </c>
      <c r="KQ531">
        <f>B531&amp;"_"&amp;C531</f>
        <v/>
      </c>
      <c r="KR531" s="1">
        <f>IF((HW531/KK531)&lt;0.335,"G",IF((HW531/KK531)&gt;0.67,"R","A"))</f>
        <v/>
      </c>
      <c r="KS531" s="1">
        <f>IF((HX531/KK531)&lt;0.335,"G",IF((HX531/KK531)&gt;0.67,"R","A"))</f>
        <v/>
      </c>
      <c r="KT531" s="1">
        <f>IF((IH531/KK531)&lt;0.335,"G",IF((IH531/KK531)&gt;0.67,"R","A"))</f>
        <v/>
      </c>
      <c r="KU531" s="1">
        <f>IF((II531/KK531)&lt;0.335,"G",IF((II531/KK531)&gt;0.67,"R","A"))</f>
        <v/>
      </c>
      <c r="KV531" s="1">
        <f>IF((HZ531/KK531)&lt;0.335,"G",IF((HZ531/KK531)&gt;0.67,"R","A"))</f>
        <v/>
      </c>
      <c r="KW531" s="1">
        <f>IF((HY531/KK531)&lt;0.335,"G",IF((HY531/KK531)&gt;0.67,"R","A"))</f>
        <v/>
      </c>
      <c r="KX531" s="1">
        <f>IF((IK531/KK531)&lt;0.335,"G",IF((IK531/KK531)&gt;0.67,"R","A"))</f>
        <v/>
      </c>
      <c r="KY531" s="1">
        <f>IF((IJ531/KK531)&lt;0.335,"G",IF((IJ531/KK531)&gt;0.67,"R","A"))</f>
        <v/>
      </c>
      <c r="KZ531" s="1">
        <f>IF((HQ531/KK531)&lt;0.335,"G",IF((HQ531/KK531)&gt;0.67,"R","A"))</f>
        <v/>
      </c>
      <c r="LA531" s="1">
        <f>IF((IB531/KK531)&lt;0.335,"G",IF((IB531/KK531)&gt;0.67,"R","A"))</f>
        <v/>
      </c>
      <c r="LB531">
        <f>IF(LQ531="0-1",INDEX(Scrape!#REF!,MATCH('HT 0-1'!KP531,Scrape!$B:$B,0)),"")</f>
        <v/>
      </c>
      <c r="LC531">
        <f>IF(LQ531="0-1",INDEX(Scrape!$A:$A,MATCH('HT 0-1'!KP531,Scrape!$B:$B,0)),"")</f>
        <v/>
      </c>
      <c r="LD531">
        <f>IF(LQ531="0-1",INDEX(Scrape!$B:$B,MATCH('HT 0-1'!KP531,Scrape!$B:$B,0)),"")</f>
        <v/>
      </c>
      <c r="LE531">
        <f>IF(LQ531="0-1",INDEX(Scrape!$C:$C,MATCH('HT 0-1'!KP531,Scrape!$B:$B,0)),"")</f>
        <v/>
      </c>
      <c r="LF531">
        <f>IF(LQ531="0-1",INDEX(Scrape!$D:$D,MATCH('HT 0-1'!KP531,Scrape!$B:$B,0)),"")</f>
        <v/>
      </c>
      <c r="LG531">
        <f>IF(LQ531="0-1",INDEX(Scrape!$E:$E,MATCH('HT 0-1'!KP531,Scrape!$B:$B,0)),"")</f>
        <v/>
      </c>
      <c r="LH531">
        <f>IF(LQ531="0-1",INDEX(Scrape!$F:$F,MATCH('HT 0-1'!KP531,Scrape!$B:$B,0)),"")</f>
        <v/>
      </c>
      <c r="LI531">
        <f>IF(LQ531="0-1",INDEX(Scrape!$G:$G,MATCH('HT 0-1'!KP531,Scrape!$B:$B,0)),"")</f>
        <v/>
      </c>
      <c r="LJ531">
        <f>IF(LQ531="0-1",INDEX(Scrape!$H:$H,MATCH('HT 0-1'!KP531,Scrape!$B:$B,0)),"")</f>
        <v/>
      </c>
      <c r="LK531">
        <f>IF(LQ531="0-1",INDEX(Scrape!$I:$I,MATCH('HT 0-1'!KP531,Scrape!$B:$B,0)),"")</f>
        <v/>
      </c>
      <c r="LL531">
        <f>IF(LQ531="0-1",INDEX(Scrape!$J:$J,MATCH('HT 0-1'!KP531,Scrape!$B:$B,0)),"")</f>
        <v/>
      </c>
      <c r="LM531">
        <f>IF(LQ531="0-1",INDEX(Scrape!$K:$K,MATCH('HT 0-1'!KP531,Scrape!$B:$B,0)),"")</f>
        <v/>
      </c>
      <c r="LN531">
        <f>IF(LQ531="0-1",INDEX(Scrape!$L:$L,MATCH('HT 0-1'!KP531,Scrape!$B:$B,0)),"")</f>
        <v/>
      </c>
      <c r="LO531">
        <f>IF(LQ531="0-1",INDEX(Scrape!$M:$M,MATCH('HT 0-1'!KP531,Scrape!$B:$B,0)),"")</f>
        <v/>
      </c>
      <c r="LP531">
        <f>IF(LQ531="0-1",INDEX(Scrape!$N:$N,MATCH('HT 0-1'!KP531,Scrape!$B:$B,0)),"")</f>
        <v/>
      </c>
      <c r="LQ531">
        <f>INDEX(Scrape!$O:$O,MATCH('HT 0-1'!KP531,Scrape!$B:$B,0))</f>
        <v/>
      </c>
      <c r="LR531">
        <f>(1/LJ531)+(1/LI531)+(1/LH531)</f>
        <v/>
      </c>
      <c r="LS531">
        <f>(1/LG531)+(1/LF531)+(1/LE531)</f>
        <v/>
      </c>
      <c r="LT531" s="8">
        <f>IF(INDEX(#REF!,MATCH(KQ531,#REF!,0))=INDEX(#REF!,MATCH(KQ531,#REF!,0)),INDEX(#REF!,MATCH(KQ531,#REF!,0)),"ERROR")</f>
        <v/>
      </c>
      <c r="LU531" s="4">
        <f>IF(KR531="G",2,IF(KR531="R",0.5,IF(KR531="A",1)))</f>
        <v/>
      </c>
      <c r="LV531" s="4">
        <f>IF(KS531="G",0.5,IF(KS531="R",2,IF(KS531="A",1)))</f>
        <v/>
      </c>
      <c r="LW531" s="4">
        <f>IF(KT531="G",2,IF(KT531="R",0.5,IF(KT531="A",1)))</f>
        <v/>
      </c>
      <c r="LX531" s="4">
        <f>IF(KU531="G",0.5,IF(KU531="R",2,IF(KU531="A",1)))</f>
        <v/>
      </c>
      <c r="LY531" s="7">
        <f>(LK531*(LU531+LX531)+(LL531*(LU531+LX531)))</f>
        <v/>
      </c>
      <c r="LZ531" s="7">
        <f>(LN531*(LV531+LW531)+(LO531*(LV531+LW531)))</f>
        <v/>
      </c>
      <c r="MA531" s="11">
        <f>LY531-LZ531</f>
        <v/>
      </c>
      <c r="MB531" s="5">
        <f>MA531+2</f>
        <v/>
      </c>
      <c r="MC531" s="6">
        <f>MA531-2</f>
        <v/>
      </c>
      <c r="MD531" s="4">
        <f>LE531</f>
        <v/>
      </c>
      <c r="ME531" s="9">
        <f>IF(MD531=0,1000,MD531+0.75)</f>
        <v/>
      </c>
      <c r="MF531" s="10">
        <f>IF(MD531=0,0,MD531-0.75)</f>
        <v/>
      </c>
      <c r="MG531" s="4">
        <f>((LM531*(LU531+LX531))-((LP531*(LV531+LW531))))</f>
        <v/>
      </c>
      <c r="MH531" s="9">
        <f>MG531*1.2</f>
        <v/>
      </c>
      <c r="MI531" s="10">
        <f>MG531*0.8</f>
        <v/>
      </c>
      <c r="MJ531">
        <f>IFERROR(NX531,"")</f>
        <v/>
      </c>
      <c r="MK531">
        <f>IFERROR(NY531,"")</f>
        <v/>
      </c>
      <c r="ML531">
        <f>IFERROR(NZ531,"")</f>
        <v/>
      </c>
      <c r="MM531">
        <f>IFERROR(OA531,"")</f>
        <v/>
      </c>
      <c r="MN531">
        <f>IFERROR(OB531,"")</f>
        <v/>
      </c>
      <c r="MO531">
        <f>IFERROR(OC531,"")</f>
        <v/>
      </c>
      <c r="MP531" s="1">
        <f>COUNTIFS(#REF!,LT531,#REF!,1,#REF!,"&gt;="&amp;MC531,#REF!,"&lt;="&amp;MB531,#REF!,"&lt;="&amp;ME531,#REF!,"&gt;="&amp;MF531,#REF!,"="&amp;KV531,#REF!,"="&amp;KX531)</f>
        <v/>
      </c>
      <c r="MQ531" s="1">
        <f>COUNTIFS(#REF!,LT531,#REF!,0,#REF!,"&gt;="&amp;MC531,#REF!,"&lt;="&amp;MB531,#REF!,"&lt;="&amp;ME531,#REF!,"&gt;="&amp;MF531,#REF!,"="&amp;KV531,#REF!,"="&amp;KX531)</f>
        <v/>
      </c>
      <c r="MR531" s="1">
        <f>COUNTIFS(#REF!,LT531,#REF!,1,#REF!,"&gt;="&amp;MC531,#REF!,"&lt;="&amp;MB531,#REF!,"&lt;="&amp;ME531,#REF!,"&gt;="&amp;MF531,#REF!,"="&amp;KW531,#REF!,"="&amp;KY531)</f>
        <v/>
      </c>
      <c r="MS531" s="1">
        <f>COUNTIFS(#REF!,LT531,#REF!,0,#REF!,"&gt;="&amp;MC531,#REF!,"&lt;="&amp;MB531,#REF!,"&lt;="&amp;ME531,#REF!,"&gt;="&amp;MF531,#REF!,"="&amp;KW531,#REF!,"="&amp;KY531)</f>
        <v/>
      </c>
      <c r="MT531" s="1">
        <f>COUNTIFS(#REF!,LT531,#REF!,1,#REF!,"&gt;="&amp;MI531,#REF!,"&lt;="&amp;MH531,#REF!,"&lt;="&amp;ME531,#REF!,"&gt;="&amp;MF531)</f>
        <v/>
      </c>
      <c r="MU531" s="1">
        <f>COUNTIFS(#REF!,LT531,#REF!,0,#REF!,"&gt;="&amp;MI531,#REF!,"&lt;="&amp;MH531,#REF!,"&lt;="&amp;ME531,#REF!,"&gt;="&amp;MF531)</f>
        <v/>
      </c>
      <c r="MV531" s="1">
        <f>COUNTIFS(#REF!,LT531,#REF!,1,#REF!,"&gt;="&amp;MI531,#REF!,"&lt;="&amp;MH531,#REF!,"="&amp;KZ531,#REF!,"="&amp;LA531,#REF!,"&lt;="&amp;ME531,#REF!,"&gt;="&amp;MF531)</f>
        <v/>
      </c>
      <c r="MW531" s="1">
        <f>COUNTIFS(#REF!,LT531,#REF!,0,#REF!,"&gt;="&amp;MI531,#REF!,"&lt;="&amp;MH531,#REF!,"="&amp;KZ531,#REF!,"="&amp;LA531,#REF!,"&lt;="&amp;ME531,#REF!,"&gt;="&amp;MF531)</f>
        <v/>
      </c>
      <c r="MX531" s="1">
        <f>COUNTIFS(#REF!,LT531,#REF!,1,#REF!,"&gt;="&amp;MC531,#REF!,"&lt;="&amp;MB531,#REF!,"&lt;="&amp;ME531,#REF!,"&gt;="&amp;MF531)</f>
        <v/>
      </c>
      <c r="MY531" s="1">
        <f>COUNTIFS(#REF!,LT531,#REF!,0,#REF!,"&gt;="&amp;MC531,#REF!,"&lt;="&amp;MB531,#REF!,"&lt;="&amp;ME531,#REF!,"&gt;="&amp;MF531)</f>
        <v/>
      </c>
      <c r="MZ531" s="1">
        <f>COUNTIFS(#REF!,LT531,#REF!,1,#REF!,"&lt;="&amp;ME531,#REF!,"&gt;="&amp;MF531,#REF!,"="&amp;KV531,#REF!,"="&amp;KX531)</f>
        <v/>
      </c>
      <c r="NA531" s="1">
        <f>COUNTIFS(#REF!,LT531,#REF!,0,#REF!,"&lt;="&amp;ME531,#REF!,"&gt;="&amp;MF531,#REF!,"="&amp;KV531,#REF!,"="&amp;KX531)</f>
        <v/>
      </c>
      <c r="NB531" s="1">
        <f>COUNTIFS(#REF!,LT531,#REF!,1,#REF!,"&lt;="&amp;ME531,#REF!,"&gt;="&amp;MF531,#REF!,"="&amp;KW531,#REF!,"="&amp;KY531)</f>
        <v/>
      </c>
      <c r="NC531" s="1">
        <f>COUNTIFS(#REF!,LT531,#REF!,0,#REF!,"&lt;="&amp;ME531,#REF!,"&gt;="&amp;MF531,#REF!,"="&amp;KW531,#REF!,"="&amp;KY531)</f>
        <v/>
      </c>
      <c r="ND531" s="1">
        <f>MP531+MR531+MT531+MV531+MX531+MZ531+NB531</f>
        <v/>
      </c>
      <c r="NE531" s="1">
        <f>MQ531+MS531+MU531+MW531+MY531+NA531+NC531</f>
        <v/>
      </c>
      <c r="NF531" s="1">
        <f>ND531+NE531</f>
        <v/>
      </c>
      <c r="NG531" s="33">
        <f>ND531/(ND531+NE531)</f>
        <v/>
      </c>
      <c r="NH531" s="3">
        <f>1/NG531</f>
        <v/>
      </c>
      <c r="NI531" s="1">
        <f>LI531</f>
        <v/>
      </c>
      <c r="NJ531" s="79">
        <f>((1-NG531)*(1/(NI531-1))*0.98-(NG531*1))</f>
        <v/>
      </c>
      <c r="NK531" s="34">
        <f>IF(LR531&lt;0.9,0,IF(AND(LR531&gt;1.1),0,1))</f>
        <v/>
      </c>
      <c r="NL531" s="34">
        <f>IF(LS531&lt;0.9,0,IF(AND(LS531&gt;1.1),0,1))</f>
        <v/>
      </c>
      <c r="NM531" s="32">
        <f>IF(NF531&gt;99,1,0)</f>
        <v/>
      </c>
      <c r="NN531" s="32">
        <f>IF(NJ531&gt;0.0799,1,0)</f>
        <v/>
      </c>
      <c r="NO531" s="32">
        <f>IF(NJ531&gt;NQ531,1,0)</f>
        <v/>
      </c>
      <c r="NP531" s="32">
        <f>NM531+NN531+NO531+NK531+NL531</f>
        <v/>
      </c>
      <c r="NQ531" s="79">
        <f>(((100*NG531)*(NI531-1)*0.98)-((1-NG531)*100))/100</f>
        <v/>
      </c>
      <c r="NR531" s="34">
        <f>IF(LR531&lt;0.9,0,IF(AND(LR531&gt;1.1),0,1))</f>
        <v/>
      </c>
      <c r="NS531" s="34">
        <f>IF(LS531&lt;0.9,0,IF(AND(LS531&gt;1.1),0,1))</f>
        <v/>
      </c>
      <c r="NT531" s="32">
        <f>IF(NF531&gt;99,1,0)</f>
        <v/>
      </c>
      <c r="NU531" s="32">
        <f>IF(NQ531&gt;0.0799,1,0)</f>
        <v/>
      </c>
      <c r="NV531" s="32">
        <f>IF(NQ531&gt;NJ531,1,0)</f>
        <v/>
      </c>
      <c r="NW531" s="32">
        <f>NT531+NU531+NV531+NR531+NS531</f>
        <v/>
      </c>
      <c r="NX531">
        <f>IF(NP531=5,"LayAway0-1",IF(AND(NW531=5),"BackAway0-1",""))</f>
        <v/>
      </c>
      <c r="NY531">
        <f>IF(NP531=5,KO531,IF(AND(NW531=5),KO531,""))</f>
        <v/>
      </c>
      <c r="NZ531">
        <f>IF(NP531=5,"Match Odds",IF(AND(NW531=5),"Match Odds",""))</f>
        <v/>
      </c>
      <c r="OA531">
        <f>IF(NP531=5,KP531,IF(AND(NW531=5),KP531,""))</f>
        <v/>
      </c>
      <c r="OB531">
        <f>IF(NP531=5,"MATCH_ODDS",IF(AND(NW531=5),"MATCH_ODDS",""))</f>
        <v/>
      </c>
      <c r="OC531">
        <f>IF(NP531=5,"LAY",IF(AND(NW531=5),"BACK",""))</f>
        <v/>
      </c>
    </row>
    <row r="532" ht="16.5" customHeight="1" thickBot="1" thickTop="1">
      <c r="A532" s="2" t="n"/>
      <c r="KN532" s="1">
        <f>IF(INDEX(#REF!,MATCH('HT 0-1'!D532,#REF!,0))=INDEX(#REF!,MATCH('HT 0-1'!D532,#REF!,0)),INDEX(#REF!,MATCH('HT 0-1'!D532,#REF!,0)),"ERROR")</f>
        <v/>
      </c>
      <c r="KO532" s="1">
        <f>IF(INDEX(#REF!,MATCH('HT 0-1'!E532,#REF!,0))=INDEX(#REF!,MATCH('HT 0-1'!E532,#REF!,0)),INDEX(#REF!,MATCH('HT 0-1'!E532,#REF!,0)),"ERROR")</f>
        <v/>
      </c>
      <c r="KP532" s="1">
        <f>KN532&amp;" v "&amp;KO532</f>
        <v/>
      </c>
      <c r="KQ532">
        <f>B532&amp;"_"&amp;C532</f>
        <v/>
      </c>
      <c r="KR532" s="1">
        <f>IF((HW532/KK532)&lt;0.335,"G",IF((HW532/KK532)&gt;0.67,"R","A"))</f>
        <v/>
      </c>
      <c r="KS532" s="1">
        <f>IF((HX532/KK532)&lt;0.335,"G",IF((HX532/KK532)&gt;0.67,"R","A"))</f>
        <v/>
      </c>
      <c r="KT532" s="1">
        <f>IF((IH532/KK532)&lt;0.335,"G",IF((IH532/KK532)&gt;0.67,"R","A"))</f>
        <v/>
      </c>
      <c r="KU532" s="1">
        <f>IF((II532/KK532)&lt;0.335,"G",IF((II532/KK532)&gt;0.67,"R","A"))</f>
        <v/>
      </c>
      <c r="KV532" s="1">
        <f>IF((HZ532/KK532)&lt;0.335,"G",IF((HZ532/KK532)&gt;0.67,"R","A"))</f>
        <v/>
      </c>
      <c r="KW532" s="1">
        <f>IF((HY532/KK532)&lt;0.335,"G",IF((HY532/KK532)&gt;0.67,"R","A"))</f>
        <v/>
      </c>
      <c r="KX532" s="1">
        <f>IF((IK532/KK532)&lt;0.335,"G",IF((IK532/KK532)&gt;0.67,"R","A"))</f>
        <v/>
      </c>
      <c r="KY532" s="1">
        <f>IF((IJ532/KK532)&lt;0.335,"G",IF((IJ532/KK532)&gt;0.67,"R","A"))</f>
        <v/>
      </c>
      <c r="KZ532" s="1">
        <f>IF((HQ532/KK532)&lt;0.335,"G",IF((HQ532/KK532)&gt;0.67,"R","A"))</f>
        <v/>
      </c>
      <c r="LA532" s="1">
        <f>IF((IB532/KK532)&lt;0.335,"G",IF((IB532/KK532)&gt;0.67,"R","A"))</f>
        <v/>
      </c>
      <c r="LB532">
        <f>IF(LQ532="0-1",INDEX(Scrape!#REF!,MATCH('HT 0-1'!KP532,Scrape!$B:$B,0)),"")</f>
        <v/>
      </c>
      <c r="LC532">
        <f>IF(LQ532="0-1",INDEX(Scrape!$A:$A,MATCH('HT 0-1'!KP532,Scrape!$B:$B,0)),"")</f>
        <v/>
      </c>
      <c r="LD532">
        <f>IF(LQ532="0-1",INDEX(Scrape!$B:$B,MATCH('HT 0-1'!KP532,Scrape!$B:$B,0)),"")</f>
        <v/>
      </c>
      <c r="LE532">
        <f>IF(LQ532="0-1",INDEX(Scrape!$C:$C,MATCH('HT 0-1'!KP532,Scrape!$B:$B,0)),"")</f>
        <v/>
      </c>
      <c r="LF532">
        <f>IF(LQ532="0-1",INDEX(Scrape!$D:$D,MATCH('HT 0-1'!KP532,Scrape!$B:$B,0)),"")</f>
        <v/>
      </c>
      <c r="LG532">
        <f>IF(LQ532="0-1",INDEX(Scrape!$E:$E,MATCH('HT 0-1'!KP532,Scrape!$B:$B,0)),"")</f>
        <v/>
      </c>
      <c r="LH532">
        <f>IF(LQ532="0-1",INDEX(Scrape!$F:$F,MATCH('HT 0-1'!KP532,Scrape!$B:$B,0)),"")</f>
        <v/>
      </c>
      <c r="LI532">
        <f>IF(LQ532="0-1",INDEX(Scrape!$G:$G,MATCH('HT 0-1'!KP532,Scrape!$B:$B,0)),"")</f>
        <v/>
      </c>
      <c r="LJ532">
        <f>IF(LQ532="0-1",INDEX(Scrape!$H:$H,MATCH('HT 0-1'!KP532,Scrape!$B:$B,0)),"")</f>
        <v/>
      </c>
      <c r="LK532">
        <f>IF(LQ532="0-1",INDEX(Scrape!$I:$I,MATCH('HT 0-1'!KP532,Scrape!$B:$B,0)),"")</f>
        <v/>
      </c>
      <c r="LL532">
        <f>IF(LQ532="0-1",INDEX(Scrape!$J:$J,MATCH('HT 0-1'!KP532,Scrape!$B:$B,0)),"")</f>
        <v/>
      </c>
      <c r="LM532">
        <f>IF(LQ532="0-1",INDEX(Scrape!$K:$K,MATCH('HT 0-1'!KP532,Scrape!$B:$B,0)),"")</f>
        <v/>
      </c>
      <c r="LN532">
        <f>IF(LQ532="0-1",INDEX(Scrape!$L:$L,MATCH('HT 0-1'!KP532,Scrape!$B:$B,0)),"")</f>
        <v/>
      </c>
      <c r="LO532">
        <f>IF(LQ532="0-1",INDEX(Scrape!$M:$M,MATCH('HT 0-1'!KP532,Scrape!$B:$B,0)),"")</f>
        <v/>
      </c>
      <c r="LP532">
        <f>IF(LQ532="0-1",INDEX(Scrape!$N:$N,MATCH('HT 0-1'!KP532,Scrape!$B:$B,0)),"")</f>
        <v/>
      </c>
      <c r="LQ532">
        <f>INDEX(Scrape!$O:$O,MATCH('HT 0-1'!KP532,Scrape!$B:$B,0))</f>
        <v/>
      </c>
      <c r="LR532">
        <f>(1/LJ532)+(1/LI532)+(1/LH532)</f>
        <v/>
      </c>
      <c r="LS532">
        <f>(1/LG532)+(1/LF532)+(1/LE532)</f>
        <v/>
      </c>
      <c r="LT532" s="8">
        <f>IF(INDEX(#REF!,MATCH(KQ532,#REF!,0))=INDEX(#REF!,MATCH(KQ532,#REF!,0)),INDEX(#REF!,MATCH(KQ532,#REF!,0)),"ERROR")</f>
        <v/>
      </c>
      <c r="LU532" s="4">
        <f>IF(KR532="G",2,IF(KR532="R",0.5,IF(KR532="A",1)))</f>
        <v/>
      </c>
      <c r="LV532" s="4">
        <f>IF(KS532="G",0.5,IF(KS532="R",2,IF(KS532="A",1)))</f>
        <v/>
      </c>
      <c r="LW532" s="4">
        <f>IF(KT532="G",2,IF(KT532="R",0.5,IF(KT532="A",1)))</f>
        <v/>
      </c>
      <c r="LX532" s="4">
        <f>IF(KU532="G",0.5,IF(KU532="R",2,IF(KU532="A",1)))</f>
        <v/>
      </c>
      <c r="LY532" s="7">
        <f>(LK532*(LU532+LX532)+(LL532*(LU532+LX532)))</f>
        <v/>
      </c>
      <c r="LZ532" s="7">
        <f>(LN532*(LV532+LW532)+(LO532*(LV532+LW532)))</f>
        <v/>
      </c>
      <c r="MA532" s="11">
        <f>LY532-LZ532</f>
        <v/>
      </c>
      <c r="MB532" s="5">
        <f>MA532+2</f>
        <v/>
      </c>
      <c r="MC532" s="6">
        <f>MA532-2</f>
        <v/>
      </c>
      <c r="MD532" s="4">
        <f>LE532</f>
        <v/>
      </c>
      <c r="ME532" s="9">
        <f>IF(MD532=0,1000,MD532+0.75)</f>
        <v/>
      </c>
      <c r="MF532" s="10">
        <f>IF(MD532=0,0,MD532-0.75)</f>
        <v/>
      </c>
      <c r="MG532" s="4">
        <f>((LM532*(LU532+LX532))-((LP532*(LV532+LW532))))</f>
        <v/>
      </c>
      <c r="MH532" s="9">
        <f>MG532*1.2</f>
        <v/>
      </c>
      <c r="MI532" s="10">
        <f>MG532*0.8</f>
        <v/>
      </c>
      <c r="MJ532">
        <f>IFERROR(NX532,"")</f>
        <v/>
      </c>
      <c r="MK532">
        <f>IFERROR(NY532,"")</f>
        <v/>
      </c>
      <c r="ML532">
        <f>IFERROR(NZ532,"")</f>
        <v/>
      </c>
      <c r="MM532">
        <f>IFERROR(OA532,"")</f>
        <v/>
      </c>
      <c r="MN532">
        <f>IFERROR(OB532,"")</f>
        <v/>
      </c>
      <c r="MO532">
        <f>IFERROR(OC532,"")</f>
        <v/>
      </c>
      <c r="MP532" s="1">
        <f>COUNTIFS(#REF!,LT532,#REF!,1,#REF!,"&gt;="&amp;MC532,#REF!,"&lt;="&amp;MB532,#REF!,"&lt;="&amp;ME532,#REF!,"&gt;="&amp;MF532,#REF!,"="&amp;KV532,#REF!,"="&amp;KX532)</f>
        <v/>
      </c>
      <c r="MQ532" s="1">
        <f>COUNTIFS(#REF!,LT532,#REF!,0,#REF!,"&gt;="&amp;MC532,#REF!,"&lt;="&amp;MB532,#REF!,"&lt;="&amp;ME532,#REF!,"&gt;="&amp;MF532,#REF!,"="&amp;KV532,#REF!,"="&amp;KX532)</f>
        <v/>
      </c>
      <c r="MR532" s="1">
        <f>COUNTIFS(#REF!,LT532,#REF!,1,#REF!,"&gt;="&amp;MC532,#REF!,"&lt;="&amp;MB532,#REF!,"&lt;="&amp;ME532,#REF!,"&gt;="&amp;MF532,#REF!,"="&amp;KW532,#REF!,"="&amp;KY532)</f>
        <v/>
      </c>
      <c r="MS532" s="1">
        <f>COUNTIFS(#REF!,LT532,#REF!,0,#REF!,"&gt;="&amp;MC532,#REF!,"&lt;="&amp;MB532,#REF!,"&lt;="&amp;ME532,#REF!,"&gt;="&amp;MF532,#REF!,"="&amp;KW532,#REF!,"="&amp;KY532)</f>
        <v/>
      </c>
      <c r="MT532" s="1">
        <f>COUNTIFS(#REF!,LT532,#REF!,1,#REF!,"&gt;="&amp;MI532,#REF!,"&lt;="&amp;MH532,#REF!,"&lt;="&amp;ME532,#REF!,"&gt;="&amp;MF532)</f>
        <v/>
      </c>
      <c r="MU532" s="1">
        <f>COUNTIFS(#REF!,LT532,#REF!,0,#REF!,"&gt;="&amp;MI532,#REF!,"&lt;="&amp;MH532,#REF!,"&lt;="&amp;ME532,#REF!,"&gt;="&amp;MF532)</f>
        <v/>
      </c>
      <c r="MV532" s="1">
        <f>COUNTIFS(#REF!,LT532,#REF!,1,#REF!,"&gt;="&amp;MI532,#REF!,"&lt;="&amp;MH532,#REF!,"="&amp;KZ532,#REF!,"="&amp;LA532,#REF!,"&lt;="&amp;ME532,#REF!,"&gt;="&amp;MF532)</f>
        <v/>
      </c>
      <c r="MW532" s="1">
        <f>COUNTIFS(#REF!,LT532,#REF!,0,#REF!,"&gt;="&amp;MI532,#REF!,"&lt;="&amp;MH532,#REF!,"="&amp;KZ532,#REF!,"="&amp;LA532,#REF!,"&lt;="&amp;ME532,#REF!,"&gt;="&amp;MF532)</f>
        <v/>
      </c>
      <c r="MX532" s="1">
        <f>COUNTIFS(#REF!,LT532,#REF!,1,#REF!,"&gt;="&amp;MC532,#REF!,"&lt;="&amp;MB532,#REF!,"&lt;="&amp;ME532,#REF!,"&gt;="&amp;MF532)</f>
        <v/>
      </c>
      <c r="MY532" s="1">
        <f>COUNTIFS(#REF!,LT532,#REF!,0,#REF!,"&gt;="&amp;MC532,#REF!,"&lt;="&amp;MB532,#REF!,"&lt;="&amp;ME532,#REF!,"&gt;="&amp;MF532)</f>
        <v/>
      </c>
      <c r="MZ532" s="1">
        <f>COUNTIFS(#REF!,LT532,#REF!,1,#REF!,"&lt;="&amp;ME532,#REF!,"&gt;="&amp;MF532,#REF!,"="&amp;KV532,#REF!,"="&amp;KX532)</f>
        <v/>
      </c>
      <c r="NA532" s="1">
        <f>COUNTIFS(#REF!,LT532,#REF!,0,#REF!,"&lt;="&amp;ME532,#REF!,"&gt;="&amp;MF532,#REF!,"="&amp;KV532,#REF!,"="&amp;KX532)</f>
        <v/>
      </c>
      <c r="NB532" s="1">
        <f>COUNTIFS(#REF!,LT532,#REF!,1,#REF!,"&lt;="&amp;ME532,#REF!,"&gt;="&amp;MF532,#REF!,"="&amp;KW532,#REF!,"="&amp;KY532)</f>
        <v/>
      </c>
      <c r="NC532" s="1">
        <f>COUNTIFS(#REF!,LT532,#REF!,0,#REF!,"&lt;="&amp;ME532,#REF!,"&gt;="&amp;MF532,#REF!,"="&amp;KW532,#REF!,"="&amp;KY532)</f>
        <v/>
      </c>
      <c r="ND532" s="1">
        <f>MP532+MR532+MT532+MV532+MX532+MZ532+NB532</f>
        <v/>
      </c>
      <c r="NE532" s="1">
        <f>MQ532+MS532+MU532+MW532+MY532+NA532+NC532</f>
        <v/>
      </c>
      <c r="NF532" s="1">
        <f>ND532+NE532</f>
        <v/>
      </c>
      <c r="NG532" s="33">
        <f>ND532/(ND532+NE532)</f>
        <v/>
      </c>
      <c r="NH532" s="3">
        <f>1/NG532</f>
        <v/>
      </c>
      <c r="NI532" s="1">
        <f>LI532</f>
        <v/>
      </c>
      <c r="NJ532" s="79">
        <f>((1-NG532)*(1/(NI532-1))*0.98-(NG532*1))</f>
        <v/>
      </c>
      <c r="NK532" s="34">
        <f>IF(LR532&lt;0.9,0,IF(AND(LR532&gt;1.1),0,1))</f>
        <v/>
      </c>
      <c r="NL532" s="34">
        <f>IF(LS532&lt;0.9,0,IF(AND(LS532&gt;1.1),0,1))</f>
        <v/>
      </c>
      <c r="NM532" s="32">
        <f>IF(NF532&gt;99,1,0)</f>
        <v/>
      </c>
      <c r="NN532" s="32">
        <f>IF(NJ532&gt;0.0799,1,0)</f>
        <v/>
      </c>
      <c r="NO532" s="32">
        <f>IF(NJ532&gt;NQ532,1,0)</f>
        <v/>
      </c>
      <c r="NP532" s="32">
        <f>NM532+NN532+NO532+NK532+NL532</f>
        <v/>
      </c>
      <c r="NQ532" s="79">
        <f>(((100*NG532)*(NI532-1)*0.98)-((1-NG532)*100))/100</f>
        <v/>
      </c>
      <c r="NR532" s="34">
        <f>IF(LR532&lt;0.9,0,IF(AND(LR532&gt;1.1),0,1))</f>
        <v/>
      </c>
      <c r="NS532" s="34">
        <f>IF(LS532&lt;0.9,0,IF(AND(LS532&gt;1.1),0,1))</f>
        <v/>
      </c>
      <c r="NT532" s="32">
        <f>IF(NF532&gt;99,1,0)</f>
        <v/>
      </c>
      <c r="NU532" s="32">
        <f>IF(NQ532&gt;0.0799,1,0)</f>
        <v/>
      </c>
      <c r="NV532" s="32">
        <f>IF(NQ532&gt;NJ532,1,0)</f>
        <v/>
      </c>
      <c r="NW532" s="32">
        <f>NT532+NU532+NV532+NR532+NS532</f>
        <v/>
      </c>
      <c r="NX532">
        <f>IF(NP532=5,"LayAway0-1",IF(AND(NW532=5),"BackAway0-1",""))</f>
        <v/>
      </c>
      <c r="NY532">
        <f>IF(NP532=5,KO532,IF(AND(NW532=5),KO532,""))</f>
        <v/>
      </c>
      <c r="NZ532">
        <f>IF(NP532=5,"Match Odds",IF(AND(NW532=5),"Match Odds",""))</f>
        <v/>
      </c>
      <c r="OA532">
        <f>IF(NP532=5,KP532,IF(AND(NW532=5),KP532,""))</f>
        <v/>
      </c>
      <c r="OB532">
        <f>IF(NP532=5,"MATCH_ODDS",IF(AND(NW532=5),"MATCH_ODDS",""))</f>
        <v/>
      </c>
      <c r="OC532">
        <f>IF(NP532=5,"LAY",IF(AND(NW532=5),"BACK",""))</f>
        <v/>
      </c>
    </row>
    <row r="533" ht="16.5" customHeight="1" thickBot="1" thickTop="1">
      <c r="A533" s="2" t="n"/>
      <c r="KN533" s="1">
        <f>IF(INDEX(#REF!,MATCH('HT 0-1'!D533,#REF!,0))=INDEX(#REF!,MATCH('HT 0-1'!D533,#REF!,0)),INDEX(#REF!,MATCH('HT 0-1'!D533,#REF!,0)),"ERROR")</f>
        <v/>
      </c>
      <c r="KO533" s="1">
        <f>IF(INDEX(#REF!,MATCH('HT 0-1'!E533,#REF!,0))=INDEX(#REF!,MATCH('HT 0-1'!E533,#REF!,0)),INDEX(#REF!,MATCH('HT 0-1'!E533,#REF!,0)),"ERROR")</f>
        <v/>
      </c>
      <c r="KP533" s="1">
        <f>KN533&amp;" v "&amp;KO533</f>
        <v/>
      </c>
      <c r="KQ533">
        <f>B533&amp;"_"&amp;C533</f>
        <v/>
      </c>
      <c r="KR533" s="1">
        <f>IF((HW533/KK533)&lt;0.335,"G",IF((HW533/KK533)&gt;0.67,"R","A"))</f>
        <v/>
      </c>
      <c r="KS533" s="1">
        <f>IF((HX533/KK533)&lt;0.335,"G",IF((HX533/KK533)&gt;0.67,"R","A"))</f>
        <v/>
      </c>
      <c r="KT533" s="1">
        <f>IF((IH533/KK533)&lt;0.335,"G",IF((IH533/KK533)&gt;0.67,"R","A"))</f>
        <v/>
      </c>
      <c r="KU533" s="1">
        <f>IF((II533/KK533)&lt;0.335,"G",IF((II533/KK533)&gt;0.67,"R","A"))</f>
        <v/>
      </c>
      <c r="KV533" s="1">
        <f>IF((HZ533/KK533)&lt;0.335,"G",IF((HZ533/KK533)&gt;0.67,"R","A"))</f>
        <v/>
      </c>
      <c r="KW533" s="1">
        <f>IF((HY533/KK533)&lt;0.335,"G",IF((HY533/KK533)&gt;0.67,"R","A"))</f>
        <v/>
      </c>
      <c r="KX533" s="1">
        <f>IF((IK533/KK533)&lt;0.335,"G",IF((IK533/KK533)&gt;0.67,"R","A"))</f>
        <v/>
      </c>
      <c r="KY533" s="1">
        <f>IF((IJ533/KK533)&lt;0.335,"G",IF((IJ533/KK533)&gt;0.67,"R","A"))</f>
        <v/>
      </c>
      <c r="KZ533" s="1">
        <f>IF((HQ533/KK533)&lt;0.335,"G",IF((HQ533/KK533)&gt;0.67,"R","A"))</f>
        <v/>
      </c>
      <c r="LA533" s="1">
        <f>IF((IB533/KK533)&lt;0.335,"G",IF((IB533/KK533)&gt;0.67,"R","A"))</f>
        <v/>
      </c>
      <c r="LB533">
        <f>IF(LQ533="0-1",INDEX(Scrape!#REF!,MATCH('HT 0-1'!KP533,Scrape!$B:$B,0)),"")</f>
        <v/>
      </c>
      <c r="LC533">
        <f>IF(LQ533="0-1",INDEX(Scrape!$A:$A,MATCH('HT 0-1'!KP533,Scrape!$B:$B,0)),"")</f>
        <v/>
      </c>
      <c r="LD533">
        <f>IF(LQ533="0-1",INDEX(Scrape!$B:$B,MATCH('HT 0-1'!KP533,Scrape!$B:$B,0)),"")</f>
        <v/>
      </c>
      <c r="LE533">
        <f>IF(LQ533="0-1",INDEX(Scrape!$C:$C,MATCH('HT 0-1'!KP533,Scrape!$B:$B,0)),"")</f>
        <v/>
      </c>
      <c r="LF533">
        <f>IF(LQ533="0-1",INDEX(Scrape!$D:$D,MATCH('HT 0-1'!KP533,Scrape!$B:$B,0)),"")</f>
        <v/>
      </c>
      <c r="LG533">
        <f>IF(LQ533="0-1",INDEX(Scrape!$E:$E,MATCH('HT 0-1'!KP533,Scrape!$B:$B,0)),"")</f>
        <v/>
      </c>
      <c r="LH533">
        <f>IF(LQ533="0-1",INDEX(Scrape!$F:$F,MATCH('HT 0-1'!KP533,Scrape!$B:$B,0)),"")</f>
        <v/>
      </c>
      <c r="LI533">
        <f>IF(LQ533="0-1",INDEX(Scrape!$G:$G,MATCH('HT 0-1'!KP533,Scrape!$B:$B,0)),"")</f>
        <v/>
      </c>
      <c r="LJ533">
        <f>IF(LQ533="0-1",INDEX(Scrape!$H:$H,MATCH('HT 0-1'!KP533,Scrape!$B:$B,0)),"")</f>
        <v/>
      </c>
      <c r="LK533">
        <f>IF(LQ533="0-1",INDEX(Scrape!$I:$I,MATCH('HT 0-1'!KP533,Scrape!$B:$B,0)),"")</f>
        <v/>
      </c>
      <c r="LL533">
        <f>IF(LQ533="0-1",INDEX(Scrape!$J:$J,MATCH('HT 0-1'!KP533,Scrape!$B:$B,0)),"")</f>
        <v/>
      </c>
      <c r="LM533">
        <f>IF(LQ533="0-1",INDEX(Scrape!$K:$K,MATCH('HT 0-1'!KP533,Scrape!$B:$B,0)),"")</f>
        <v/>
      </c>
      <c r="LN533">
        <f>IF(LQ533="0-1",INDEX(Scrape!$L:$L,MATCH('HT 0-1'!KP533,Scrape!$B:$B,0)),"")</f>
        <v/>
      </c>
      <c r="LO533">
        <f>IF(LQ533="0-1",INDEX(Scrape!$M:$M,MATCH('HT 0-1'!KP533,Scrape!$B:$B,0)),"")</f>
        <v/>
      </c>
      <c r="LP533">
        <f>IF(LQ533="0-1",INDEX(Scrape!$N:$N,MATCH('HT 0-1'!KP533,Scrape!$B:$B,0)),"")</f>
        <v/>
      </c>
      <c r="LQ533">
        <f>INDEX(Scrape!$O:$O,MATCH('HT 0-1'!KP533,Scrape!$B:$B,0))</f>
        <v/>
      </c>
      <c r="LR533">
        <f>(1/LJ533)+(1/LI533)+(1/LH533)</f>
        <v/>
      </c>
      <c r="LS533">
        <f>(1/LG533)+(1/LF533)+(1/LE533)</f>
        <v/>
      </c>
      <c r="LT533" s="8">
        <f>IF(INDEX(#REF!,MATCH(KQ533,#REF!,0))=INDEX(#REF!,MATCH(KQ533,#REF!,0)),INDEX(#REF!,MATCH(KQ533,#REF!,0)),"ERROR")</f>
        <v/>
      </c>
      <c r="LU533" s="4">
        <f>IF(KR533="G",2,IF(KR533="R",0.5,IF(KR533="A",1)))</f>
        <v/>
      </c>
      <c r="LV533" s="4">
        <f>IF(KS533="G",0.5,IF(KS533="R",2,IF(KS533="A",1)))</f>
        <v/>
      </c>
      <c r="LW533" s="4">
        <f>IF(KT533="G",2,IF(KT533="R",0.5,IF(KT533="A",1)))</f>
        <v/>
      </c>
      <c r="LX533" s="4">
        <f>IF(KU533="G",0.5,IF(KU533="R",2,IF(KU533="A",1)))</f>
        <v/>
      </c>
      <c r="LY533" s="7">
        <f>(LK533*(LU533+LX533)+(LL533*(LU533+LX533)))</f>
        <v/>
      </c>
      <c r="LZ533" s="7">
        <f>(LN533*(LV533+LW533)+(LO533*(LV533+LW533)))</f>
        <v/>
      </c>
      <c r="MA533" s="11">
        <f>LY533-LZ533</f>
        <v/>
      </c>
      <c r="MB533" s="5">
        <f>MA533+2</f>
        <v/>
      </c>
      <c r="MC533" s="6">
        <f>MA533-2</f>
        <v/>
      </c>
      <c r="MD533" s="4">
        <f>LE533</f>
        <v/>
      </c>
      <c r="ME533" s="9">
        <f>IF(MD533=0,1000,MD533+0.75)</f>
        <v/>
      </c>
      <c r="MF533" s="10">
        <f>IF(MD533=0,0,MD533-0.75)</f>
        <v/>
      </c>
      <c r="MG533" s="4">
        <f>((LM533*(LU533+LX533))-((LP533*(LV533+LW533))))</f>
        <v/>
      </c>
      <c r="MH533" s="9">
        <f>MG533*1.2</f>
        <v/>
      </c>
      <c r="MI533" s="10">
        <f>MG533*0.8</f>
        <v/>
      </c>
      <c r="MJ533">
        <f>IFERROR(NX533,"")</f>
        <v/>
      </c>
      <c r="MK533">
        <f>IFERROR(NY533,"")</f>
        <v/>
      </c>
      <c r="ML533">
        <f>IFERROR(NZ533,"")</f>
        <v/>
      </c>
      <c r="MM533">
        <f>IFERROR(OA533,"")</f>
        <v/>
      </c>
      <c r="MN533">
        <f>IFERROR(OB533,"")</f>
        <v/>
      </c>
      <c r="MO533">
        <f>IFERROR(OC533,"")</f>
        <v/>
      </c>
      <c r="MP533" s="1">
        <f>COUNTIFS(#REF!,LT533,#REF!,1,#REF!,"&gt;="&amp;MC533,#REF!,"&lt;="&amp;MB533,#REF!,"&lt;="&amp;ME533,#REF!,"&gt;="&amp;MF533,#REF!,"="&amp;KV533,#REF!,"="&amp;KX533)</f>
        <v/>
      </c>
      <c r="MQ533" s="1">
        <f>COUNTIFS(#REF!,LT533,#REF!,0,#REF!,"&gt;="&amp;MC533,#REF!,"&lt;="&amp;MB533,#REF!,"&lt;="&amp;ME533,#REF!,"&gt;="&amp;MF533,#REF!,"="&amp;KV533,#REF!,"="&amp;KX533)</f>
        <v/>
      </c>
      <c r="MR533" s="1">
        <f>COUNTIFS(#REF!,LT533,#REF!,1,#REF!,"&gt;="&amp;MC533,#REF!,"&lt;="&amp;MB533,#REF!,"&lt;="&amp;ME533,#REF!,"&gt;="&amp;MF533,#REF!,"="&amp;KW533,#REF!,"="&amp;KY533)</f>
        <v/>
      </c>
      <c r="MS533" s="1">
        <f>COUNTIFS(#REF!,LT533,#REF!,0,#REF!,"&gt;="&amp;MC533,#REF!,"&lt;="&amp;MB533,#REF!,"&lt;="&amp;ME533,#REF!,"&gt;="&amp;MF533,#REF!,"="&amp;KW533,#REF!,"="&amp;KY533)</f>
        <v/>
      </c>
      <c r="MT533" s="1">
        <f>COUNTIFS(#REF!,LT533,#REF!,1,#REF!,"&gt;="&amp;MI533,#REF!,"&lt;="&amp;MH533,#REF!,"&lt;="&amp;ME533,#REF!,"&gt;="&amp;MF533)</f>
        <v/>
      </c>
      <c r="MU533" s="1">
        <f>COUNTIFS(#REF!,LT533,#REF!,0,#REF!,"&gt;="&amp;MI533,#REF!,"&lt;="&amp;MH533,#REF!,"&lt;="&amp;ME533,#REF!,"&gt;="&amp;MF533)</f>
        <v/>
      </c>
      <c r="MV533" s="1">
        <f>COUNTIFS(#REF!,LT533,#REF!,1,#REF!,"&gt;="&amp;MI533,#REF!,"&lt;="&amp;MH533,#REF!,"="&amp;KZ533,#REF!,"="&amp;LA533,#REF!,"&lt;="&amp;ME533,#REF!,"&gt;="&amp;MF533)</f>
        <v/>
      </c>
      <c r="MW533" s="1">
        <f>COUNTIFS(#REF!,LT533,#REF!,0,#REF!,"&gt;="&amp;MI533,#REF!,"&lt;="&amp;MH533,#REF!,"="&amp;KZ533,#REF!,"="&amp;LA533,#REF!,"&lt;="&amp;ME533,#REF!,"&gt;="&amp;MF533)</f>
        <v/>
      </c>
      <c r="MX533" s="1">
        <f>COUNTIFS(#REF!,LT533,#REF!,1,#REF!,"&gt;="&amp;MC533,#REF!,"&lt;="&amp;MB533,#REF!,"&lt;="&amp;ME533,#REF!,"&gt;="&amp;MF533)</f>
        <v/>
      </c>
      <c r="MY533" s="1">
        <f>COUNTIFS(#REF!,LT533,#REF!,0,#REF!,"&gt;="&amp;MC533,#REF!,"&lt;="&amp;MB533,#REF!,"&lt;="&amp;ME533,#REF!,"&gt;="&amp;MF533)</f>
        <v/>
      </c>
      <c r="MZ533" s="1">
        <f>COUNTIFS(#REF!,LT533,#REF!,1,#REF!,"&lt;="&amp;ME533,#REF!,"&gt;="&amp;MF533,#REF!,"="&amp;KV533,#REF!,"="&amp;KX533)</f>
        <v/>
      </c>
      <c r="NA533" s="1">
        <f>COUNTIFS(#REF!,LT533,#REF!,0,#REF!,"&lt;="&amp;ME533,#REF!,"&gt;="&amp;MF533,#REF!,"="&amp;KV533,#REF!,"="&amp;KX533)</f>
        <v/>
      </c>
      <c r="NB533" s="1">
        <f>COUNTIFS(#REF!,LT533,#REF!,1,#REF!,"&lt;="&amp;ME533,#REF!,"&gt;="&amp;MF533,#REF!,"="&amp;KW533,#REF!,"="&amp;KY533)</f>
        <v/>
      </c>
      <c r="NC533" s="1">
        <f>COUNTIFS(#REF!,LT533,#REF!,0,#REF!,"&lt;="&amp;ME533,#REF!,"&gt;="&amp;MF533,#REF!,"="&amp;KW533,#REF!,"="&amp;KY533)</f>
        <v/>
      </c>
      <c r="ND533" s="1">
        <f>MP533+MR533+MT533+MV533+MX533+MZ533+NB533</f>
        <v/>
      </c>
      <c r="NE533" s="1">
        <f>MQ533+MS533+MU533+MW533+MY533+NA533+NC533</f>
        <v/>
      </c>
      <c r="NF533" s="1">
        <f>ND533+NE533</f>
        <v/>
      </c>
      <c r="NG533" s="33">
        <f>ND533/(ND533+NE533)</f>
        <v/>
      </c>
      <c r="NH533" s="3">
        <f>1/NG533</f>
        <v/>
      </c>
      <c r="NI533" s="1">
        <f>LI533</f>
        <v/>
      </c>
      <c r="NJ533" s="79">
        <f>((1-NG533)*(1/(NI533-1))*0.98-(NG533*1))</f>
        <v/>
      </c>
      <c r="NK533" s="34">
        <f>IF(LR533&lt;0.9,0,IF(AND(LR533&gt;1.1),0,1))</f>
        <v/>
      </c>
      <c r="NL533" s="34">
        <f>IF(LS533&lt;0.9,0,IF(AND(LS533&gt;1.1),0,1))</f>
        <v/>
      </c>
      <c r="NM533" s="32">
        <f>IF(NF533&gt;99,1,0)</f>
        <v/>
      </c>
      <c r="NN533" s="32">
        <f>IF(NJ533&gt;0.0799,1,0)</f>
        <v/>
      </c>
      <c r="NO533" s="32">
        <f>IF(NJ533&gt;NQ533,1,0)</f>
        <v/>
      </c>
      <c r="NP533" s="32">
        <f>NM533+NN533+NO533+NK533+NL533</f>
        <v/>
      </c>
      <c r="NQ533" s="79">
        <f>(((100*NG533)*(NI533-1)*0.98)-((1-NG533)*100))/100</f>
        <v/>
      </c>
      <c r="NR533" s="34">
        <f>IF(LR533&lt;0.9,0,IF(AND(LR533&gt;1.1),0,1))</f>
        <v/>
      </c>
      <c r="NS533" s="34">
        <f>IF(LS533&lt;0.9,0,IF(AND(LS533&gt;1.1),0,1))</f>
        <v/>
      </c>
      <c r="NT533" s="32">
        <f>IF(NF533&gt;99,1,0)</f>
        <v/>
      </c>
      <c r="NU533" s="32">
        <f>IF(NQ533&gt;0.0799,1,0)</f>
        <v/>
      </c>
      <c r="NV533" s="32">
        <f>IF(NQ533&gt;NJ533,1,0)</f>
        <v/>
      </c>
      <c r="NW533" s="32">
        <f>NT533+NU533+NV533+NR533+NS533</f>
        <v/>
      </c>
      <c r="NX533">
        <f>IF(NP533=5,"LayAway0-1",IF(AND(NW533=5),"BackAway0-1",""))</f>
        <v/>
      </c>
      <c r="NY533">
        <f>IF(NP533=5,KO533,IF(AND(NW533=5),KO533,""))</f>
        <v/>
      </c>
      <c r="NZ533">
        <f>IF(NP533=5,"Match Odds",IF(AND(NW533=5),"Match Odds",""))</f>
        <v/>
      </c>
      <c r="OA533">
        <f>IF(NP533=5,KP533,IF(AND(NW533=5),KP533,""))</f>
        <v/>
      </c>
      <c r="OB533">
        <f>IF(NP533=5,"MATCH_ODDS",IF(AND(NW533=5),"MATCH_ODDS",""))</f>
        <v/>
      </c>
      <c r="OC533">
        <f>IF(NP533=5,"LAY",IF(AND(NW533=5),"BACK",""))</f>
        <v/>
      </c>
    </row>
    <row r="534" ht="16.5" customHeight="1" thickBot="1" thickTop="1">
      <c r="A534" s="2" t="n"/>
      <c r="KN534" s="1">
        <f>IF(INDEX(#REF!,MATCH('HT 0-1'!D534,#REF!,0))=INDEX(#REF!,MATCH('HT 0-1'!D534,#REF!,0)),INDEX(#REF!,MATCH('HT 0-1'!D534,#REF!,0)),"ERROR")</f>
        <v/>
      </c>
      <c r="KO534" s="1">
        <f>IF(INDEX(#REF!,MATCH('HT 0-1'!E534,#REF!,0))=INDEX(#REF!,MATCH('HT 0-1'!E534,#REF!,0)),INDEX(#REF!,MATCH('HT 0-1'!E534,#REF!,0)),"ERROR")</f>
        <v/>
      </c>
      <c r="KP534" s="1">
        <f>KN534&amp;" v "&amp;KO534</f>
        <v/>
      </c>
      <c r="KQ534">
        <f>B534&amp;"_"&amp;C534</f>
        <v/>
      </c>
      <c r="KR534" s="1">
        <f>IF((HW534/KK534)&lt;0.335,"G",IF((HW534/KK534)&gt;0.67,"R","A"))</f>
        <v/>
      </c>
      <c r="KS534" s="1">
        <f>IF((HX534/KK534)&lt;0.335,"G",IF((HX534/KK534)&gt;0.67,"R","A"))</f>
        <v/>
      </c>
      <c r="KT534" s="1">
        <f>IF((IH534/KK534)&lt;0.335,"G",IF((IH534/KK534)&gt;0.67,"R","A"))</f>
        <v/>
      </c>
      <c r="KU534" s="1">
        <f>IF((II534/KK534)&lt;0.335,"G",IF((II534/KK534)&gt;0.67,"R","A"))</f>
        <v/>
      </c>
      <c r="KV534" s="1">
        <f>IF((HZ534/KK534)&lt;0.335,"G",IF((HZ534/KK534)&gt;0.67,"R","A"))</f>
        <v/>
      </c>
      <c r="KW534" s="1">
        <f>IF((HY534/KK534)&lt;0.335,"G",IF((HY534/KK534)&gt;0.67,"R","A"))</f>
        <v/>
      </c>
      <c r="KX534" s="1">
        <f>IF((IK534/KK534)&lt;0.335,"G",IF((IK534/KK534)&gt;0.67,"R","A"))</f>
        <v/>
      </c>
      <c r="KY534" s="1">
        <f>IF((IJ534/KK534)&lt;0.335,"G",IF((IJ534/KK534)&gt;0.67,"R","A"))</f>
        <v/>
      </c>
      <c r="KZ534" s="1">
        <f>IF((HQ534/KK534)&lt;0.335,"G",IF((HQ534/KK534)&gt;0.67,"R","A"))</f>
        <v/>
      </c>
      <c r="LA534" s="1">
        <f>IF((IB534/KK534)&lt;0.335,"G",IF((IB534/KK534)&gt;0.67,"R","A"))</f>
        <v/>
      </c>
      <c r="LB534">
        <f>IF(LQ534="0-1",INDEX(Scrape!#REF!,MATCH('HT 0-1'!KP534,Scrape!$B:$B,0)),"")</f>
        <v/>
      </c>
      <c r="LC534">
        <f>IF(LQ534="0-1",INDEX(Scrape!$A:$A,MATCH('HT 0-1'!KP534,Scrape!$B:$B,0)),"")</f>
        <v/>
      </c>
      <c r="LD534">
        <f>IF(LQ534="0-1",INDEX(Scrape!$B:$B,MATCH('HT 0-1'!KP534,Scrape!$B:$B,0)),"")</f>
        <v/>
      </c>
      <c r="LE534">
        <f>IF(LQ534="0-1",INDEX(Scrape!$C:$C,MATCH('HT 0-1'!KP534,Scrape!$B:$B,0)),"")</f>
        <v/>
      </c>
      <c r="LF534">
        <f>IF(LQ534="0-1",INDEX(Scrape!$D:$D,MATCH('HT 0-1'!KP534,Scrape!$B:$B,0)),"")</f>
        <v/>
      </c>
      <c r="LG534">
        <f>IF(LQ534="0-1",INDEX(Scrape!$E:$E,MATCH('HT 0-1'!KP534,Scrape!$B:$B,0)),"")</f>
        <v/>
      </c>
      <c r="LH534">
        <f>IF(LQ534="0-1",INDEX(Scrape!$F:$F,MATCH('HT 0-1'!KP534,Scrape!$B:$B,0)),"")</f>
        <v/>
      </c>
      <c r="LI534">
        <f>IF(LQ534="0-1",INDEX(Scrape!$G:$G,MATCH('HT 0-1'!KP534,Scrape!$B:$B,0)),"")</f>
        <v/>
      </c>
      <c r="LJ534">
        <f>IF(LQ534="0-1",INDEX(Scrape!$H:$H,MATCH('HT 0-1'!KP534,Scrape!$B:$B,0)),"")</f>
        <v/>
      </c>
      <c r="LK534">
        <f>IF(LQ534="0-1",INDEX(Scrape!$I:$I,MATCH('HT 0-1'!KP534,Scrape!$B:$B,0)),"")</f>
        <v/>
      </c>
      <c r="LL534">
        <f>IF(LQ534="0-1",INDEX(Scrape!$J:$J,MATCH('HT 0-1'!KP534,Scrape!$B:$B,0)),"")</f>
        <v/>
      </c>
      <c r="LM534">
        <f>IF(LQ534="0-1",INDEX(Scrape!$K:$K,MATCH('HT 0-1'!KP534,Scrape!$B:$B,0)),"")</f>
        <v/>
      </c>
      <c r="LN534">
        <f>IF(LQ534="0-1",INDEX(Scrape!$L:$L,MATCH('HT 0-1'!KP534,Scrape!$B:$B,0)),"")</f>
        <v/>
      </c>
      <c r="LO534">
        <f>IF(LQ534="0-1",INDEX(Scrape!$M:$M,MATCH('HT 0-1'!KP534,Scrape!$B:$B,0)),"")</f>
        <v/>
      </c>
      <c r="LP534">
        <f>IF(LQ534="0-1",INDEX(Scrape!$N:$N,MATCH('HT 0-1'!KP534,Scrape!$B:$B,0)),"")</f>
        <v/>
      </c>
      <c r="LQ534">
        <f>INDEX(Scrape!$O:$O,MATCH('HT 0-1'!KP534,Scrape!$B:$B,0))</f>
        <v/>
      </c>
      <c r="LR534">
        <f>(1/LJ534)+(1/LI534)+(1/LH534)</f>
        <v/>
      </c>
      <c r="LS534">
        <f>(1/LG534)+(1/LF534)+(1/LE534)</f>
        <v/>
      </c>
      <c r="LT534" s="8">
        <f>IF(INDEX(#REF!,MATCH(KQ534,#REF!,0))=INDEX(#REF!,MATCH(KQ534,#REF!,0)),INDEX(#REF!,MATCH(KQ534,#REF!,0)),"ERROR")</f>
        <v/>
      </c>
      <c r="LU534" s="4">
        <f>IF(KR534="G",2,IF(KR534="R",0.5,IF(KR534="A",1)))</f>
        <v/>
      </c>
      <c r="LV534" s="4">
        <f>IF(KS534="G",0.5,IF(KS534="R",2,IF(KS534="A",1)))</f>
        <v/>
      </c>
      <c r="LW534" s="4">
        <f>IF(KT534="G",2,IF(KT534="R",0.5,IF(KT534="A",1)))</f>
        <v/>
      </c>
      <c r="LX534" s="4">
        <f>IF(KU534="G",0.5,IF(KU534="R",2,IF(KU534="A",1)))</f>
        <v/>
      </c>
      <c r="LY534" s="7">
        <f>(LK534*(LU534+LX534)+(LL534*(LU534+LX534)))</f>
        <v/>
      </c>
      <c r="LZ534" s="7">
        <f>(LN534*(LV534+LW534)+(LO534*(LV534+LW534)))</f>
        <v/>
      </c>
      <c r="MA534" s="11">
        <f>LY534-LZ534</f>
        <v/>
      </c>
      <c r="MB534" s="5">
        <f>MA534+2</f>
        <v/>
      </c>
      <c r="MC534" s="6">
        <f>MA534-2</f>
        <v/>
      </c>
      <c r="MD534" s="4">
        <f>LE534</f>
        <v/>
      </c>
      <c r="ME534" s="9">
        <f>IF(MD534=0,1000,MD534+0.75)</f>
        <v/>
      </c>
      <c r="MF534" s="10">
        <f>IF(MD534=0,0,MD534-0.75)</f>
        <v/>
      </c>
      <c r="MG534" s="4">
        <f>((LM534*(LU534+LX534))-((LP534*(LV534+LW534))))</f>
        <v/>
      </c>
      <c r="MH534" s="9">
        <f>MG534*1.2</f>
        <v/>
      </c>
      <c r="MI534" s="10">
        <f>MG534*0.8</f>
        <v/>
      </c>
      <c r="MJ534">
        <f>IFERROR(NX534,"")</f>
        <v/>
      </c>
      <c r="MK534">
        <f>IFERROR(NY534,"")</f>
        <v/>
      </c>
      <c r="ML534">
        <f>IFERROR(NZ534,"")</f>
        <v/>
      </c>
      <c r="MM534">
        <f>IFERROR(OA534,"")</f>
        <v/>
      </c>
      <c r="MN534">
        <f>IFERROR(OB534,"")</f>
        <v/>
      </c>
      <c r="MO534">
        <f>IFERROR(OC534,"")</f>
        <v/>
      </c>
      <c r="MP534" s="1">
        <f>COUNTIFS(#REF!,LT534,#REF!,1,#REF!,"&gt;="&amp;MC534,#REF!,"&lt;="&amp;MB534,#REF!,"&lt;="&amp;ME534,#REF!,"&gt;="&amp;MF534,#REF!,"="&amp;KV534,#REF!,"="&amp;KX534)</f>
        <v/>
      </c>
      <c r="MQ534" s="1">
        <f>COUNTIFS(#REF!,LT534,#REF!,0,#REF!,"&gt;="&amp;MC534,#REF!,"&lt;="&amp;MB534,#REF!,"&lt;="&amp;ME534,#REF!,"&gt;="&amp;MF534,#REF!,"="&amp;KV534,#REF!,"="&amp;KX534)</f>
        <v/>
      </c>
      <c r="MR534" s="1">
        <f>COUNTIFS(#REF!,LT534,#REF!,1,#REF!,"&gt;="&amp;MC534,#REF!,"&lt;="&amp;MB534,#REF!,"&lt;="&amp;ME534,#REF!,"&gt;="&amp;MF534,#REF!,"="&amp;KW534,#REF!,"="&amp;KY534)</f>
        <v/>
      </c>
      <c r="MS534" s="1">
        <f>COUNTIFS(#REF!,LT534,#REF!,0,#REF!,"&gt;="&amp;MC534,#REF!,"&lt;="&amp;MB534,#REF!,"&lt;="&amp;ME534,#REF!,"&gt;="&amp;MF534,#REF!,"="&amp;KW534,#REF!,"="&amp;KY534)</f>
        <v/>
      </c>
      <c r="MT534" s="1">
        <f>COUNTIFS(#REF!,LT534,#REF!,1,#REF!,"&gt;="&amp;MI534,#REF!,"&lt;="&amp;MH534,#REF!,"&lt;="&amp;ME534,#REF!,"&gt;="&amp;MF534)</f>
        <v/>
      </c>
      <c r="MU534" s="1">
        <f>COUNTIFS(#REF!,LT534,#REF!,0,#REF!,"&gt;="&amp;MI534,#REF!,"&lt;="&amp;MH534,#REF!,"&lt;="&amp;ME534,#REF!,"&gt;="&amp;MF534)</f>
        <v/>
      </c>
      <c r="MV534" s="1">
        <f>COUNTIFS(#REF!,LT534,#REF!,1,#REF!,"&gt;="&amp;MI534,#REF!,"&lt;="&amp;MH534,#REF!,"="&amp;KZ534,#REF!,"="&amp;LA534,#REF!,"&lt;="&amp;ME534,#REF!,"&gt;="&amp;MF534)</f>
        <v/>
      </c>
      <c r="MW534" s="1">
        <f>COUNTIFS(#REF!,LT534,#REF!,0,#REF!,"&gt;="&amp;MI534,#REF!,"&lt;="&amp;MH534,#REF!,"="&amp;KZ534,#REF!,"="&amp;LA534,#REF!,"&lt;="&amp;ME534,#REF!,"&gt;="&amp;MF534)</f>
        <v/>
      </c>
      <c r="MX534" s="1">
        <f>COUNTIFS(#REF!,LT534,#REF!,1,#REF!,"&gt;="&amp;MC534,#REF!,"&lt;="&amp;MB534,#REF!,"&lt;="&amp;ME534,#REF!,"&gt;="&amp;MF534)</f>
        <v/>
      </c>
      <c r="MY534" s="1">
        <f>COUNTIFS(#REF!,LT534,#REF!,0,#REF!,"&gt;="&amp;MC534,#REF!,"&lt;="&amp;MB534,#REF!,"&lt;="&amp;ME534,#REF!,"&gt;="&amp;MF534)</f>
        <v/>
      </c>
      <c r="MZ534" s="1">
        <f>COUNTIFS(#REF!,LT534,#REF!,1,#REF!,"&lt;="&amp;ME534,#REF!,"&gt;="&amp;MF534,#REF!,"="&amp;KV534,#REF!,"="&amp;KX534)</f>
        <v/>
      </c>
      <c r="NA534" s="1">
        <f>COUNTIFS(#REF!,LT534,#REF!,0,#REF!,"&lt;="&amp;ME534,#REF!,"&gt;="&amp;MF534,#REF!,"="&amp;KV534,#REF!,"="&amp;KX534)</f>
        <v/>
      </c>
      <c r="NB534" s="1">
        <f>COUNTIFS(#REF!,LT534,#REF!,1,#REF!,"&lt;="&amp;ME534,#REF!,"&gt;="&amp;MF534,#REF!,"="&amp;KW534,#REF!,"="&amp;KY534)</f>
        <v/>
      </c>
      <c r="NC534" s="1">
        <f>COUNTIFS(#REF!,LT534,#REF!,0,#REF!,"&lt;="&amp;ME534,#REF!,"&gt;="&amp;MF534,#REF!,"="&amp;KW534,#REF!,"="&amp;KY534)</f>
        <v/>
      </c>
      <c r="ND534" s="1">
        <f>MP534+MR534+MT534+MV534+MX534+MZ534+NB534</f>
        <v/>
      </c>
      <c r="NE534" s="1">
        <f>MQ534+MS534+MU534+MW534+MY534+NA534+NC534</f>
        <v/>
      </c>
      <c r="NF534" s="1">
        <f>ND534+NE534</f>
        <v/>
      </c>
      <c r="NG534" s="33">
        <f>ND534/(ND534+NE534)</f>
        <v/>
      </c>
      <c r="NH534" s="3">
        <f>1/NG534</f>
        <v/>
      </c>
      <c r="NI534" s="1">
        <f>LI534</f>
        <v/>
      </c>
      <c r="NJ534" s="79">
        <f>((1-NG534)*(1/(NI534-1))*0.98-(NG534*1))</f>
        <v/>
      </c>
      <c r="NK534" s="34">
        <f>IF(LR534&lt;0.9,0,IF(AND(LR534&gt;1.1),0,1))</f>
        <v/>
      </c>
      <c r="NL534" s="34">
        <f>IF(LS534&lt;0.9,0,IF(AND(LS534&gt;1.1),0,1))</f>
        <v/>
      </c>
      <c r="NM534" s="32">
        <f>IF(NF534&gt;99,1,0)</f>
        <v/>
      </c>
      <c r="NN534" s="32">
        <f>IF(NJ534&gt;0.0799,1,0)</f>
        <v/>
      </c>
      <c r="NO534" s="32">
        <f>IF(NJ534&gt;NQ534,1,0)</f>
        <v/>
      </c>
      <c r="NP534" s="32">
        <f>NM534+NN534+NO534+NK534+NL534</f>
        <v/>
      </c>
      <c r="NQ534" s="79">
        <f>(((100*NG534)*(NI534-1)*0.98)-((1-NG534)*100))/100</f>
        <v/>
      </c>
      <c r="NR534" s="34">
        <f>IF(LR534&lt;0.9,0,IF(AND(LR534&gt;1.1),0,1))</f>
        <v/>
      </c>
      <c r="NS534" s="34">
        <f>IF(LS534&lt;0.9,0,IF(AND(LS534&gt;1.1),0,1))</f>
        <v/>
      </c>
      <c r="NT534" s="32">
        <f>IF(NF534&gt;99,1,0)</f>
        <v/>
      </c>
      <c r="NU534" s="32">
        <f>IF(NQ534&gt;0.0799,1,0)</f>
        <v/>
      </c>
      <c r="NV534" s="32">
        <f>IF(NQ534&gt;NJ534,1,0)</f>
        <v/>
      </c>
      <c r="NW534" s="32">
        <f>NT534+NU534+NV534+NR534+NS534</f>
        <v/>
      </c>
      <c r="NX534">
        <f>IF(NP534=5,"LayAway0-1",IF(AND(NW534=5),"BackAway0-1",""))</f>
        <v/>
      </c>
      <c r="NY534">
        <f>IF(NP534=5,KO534,IF(AND(NW534=5),KO534,""))</f>
        <v/>
      </c>
      <c r="NZ534">
        <f>IF(NP534=5,"Match Odds",IF(AND(NW534=5),"Match Odds",""))</f>
        <v/>
      </c>
      <c r="OA534">
        <f>IF(NP534=5,KP534,IF(AND(NW534=5),KP534,""))</f>
        <v/>
      </c>
      <c r="OB534">
        <f>IF(NP534=5,"MATCH_ODDS",IF(AND(NW534=5),"MATCH_ODDS",""))</f>
        <v/>
      </c>
      <c r="OC534">
        <f>IF(NP534=5,"LAY",IF(AND(NW534=5),"BACK",""))</f>
        <v/>
      </c>
    </row>
    <row r="535" ht="16.5" customHeight="1" thickBot="1" thickTop="1">
      <c r="A535" s="2" t="n"/>
      <c r="KN535" s="1">
        <f>IF(INDEX(#REF!,MATCH('HT 0-1'!D535,#REF!,0))=INDEX(#REF!,MATCH('HT 0-1'!D535,#REF!,0)),INDEX(#REF!,MATCH('HT 0-1'!D535,#REF!,0)),"ERROR")</f>
        <v/>
      </c>
      <c r="KO535" s="1">
        <f>IF(INDEX(#REF!,MATCH('HT 0-1'!E535,#REF!,0))=INDEX(#REF!,MATCH('HT 0-1'!E535,#REF!,0)),INDEX(#REF!,MATCH('HT 0-1'!E535,#REF!,0)),"ERROR")</f>
        <v/>
      </c>
      <c r="KP535" s="1">
        <f>KN535&amp;" v "&amp;KO535</f>
        <v/>
      </c>
      <c r="KQ535">
        <f>B535&amp;"_"&amp;C535</f>
        <v/>
      </c>
      <c r="KR535" s="1">
        <f>IF((HW535/KK535)&lt;0.335,"G",IF((HW535/KK535)&gt;0.67,"R","A"))</f>
        <v/>
      </c>
      <c r="KS535" s="1">
        <f>IF((HX535/KK535)&lt;0.335,"G",IF((HX535/KK535)&gt;0.67,"R","A"))</f>
        <v/>
      </c>
      <c r="KT535" s="1">
        <f>IF((IH535/KK535)&lt;0.335,"G",IF((IH535/KK535)&gt;0.67,"R","A"))</f>
        <v/>
      </c>
      <c r="KU535" s="1">
        <f>IF((II535/KK535)&lt;0.335,"G",IF((II535/KK535)&gt;0.67,"R","A"))</f>
        <v/>
      </c>
      <c r="KV535" s="1">
        <f>IF((HZ535/KK535)&lt;0.335,"G",IF((HZ535/KK535)&gt;0.67,"R","A"))</f>
        <v/>
      </c>
      <c r="KW535" s="1">
        <f>IF((HY535/KK535)&lt;0.335,"G",IF((HY535/KK535)&gt;0.67,"R","A"))</f>
        <v/>
      </c>
      <c r="KX535" s="1">
        <f>IF((IK535/KK535)&lt;0.335,"G",IF((IK535/KK535)&gt;0.67,"R","A"))</f>
        <v/>
      </c>
      <c r="KY535" s="1">
        <f>IF((IJ535/KK535)&lt;0.335,"G",IF((IJ535/KK535)&gt;0.67,"R","A"))</f>
        <v/>
      </c>
      <c r="KZ535" s="1">
        <f>IF((HQ535/KK535)&lt;0.335,"G",IF((HQ535/KK535)&gt;0.67,"R","A"))</f>
        <v/>
      </c>
      <c r="LA535" s="1">
        <f>IF((IB535/KK535)&lt;0.335,"G",IF((IB535/KK535)&gt;0.67,"R","A"))</f>
        <v/>
      </c>
      <c r="LB535">
        <f>IF(LQ535="0-1",INDEX(Scrape!#REF!,MATCH('HT 0-1'!KP535,Scrape!$B:$B,0)),"")</f>
        <v/>
      </c>
      <c r="LC535">
        <f>IF(LQ535="0-1",INDEX(Scrape!$A:$A,MATCH('HT 0-1'!KP535,Scrape!$B:$B,0)),"")</f>
        <v/>
      </c>
      <c r="LD535">
        <f>IF(LQ535="0-1",INDEX(Scrape!$B:$B,MATCH('HT 0-1'!KP535,Scrape!$B:$B,0)),"")</f>
        <v/>
      </c>
      <c r="LE535">
        <f>IF(LQ535="0-1",INDEX(Scrape!$C:$C,MATCH('HT 0-1'!KP535,Scrape!$B:$B,0)),"")</f>
        <v/>
      </c>
      <c r="LF535">
        <f>IF(LQ535="0-1",INDEX(Scrape!$D:$D,MATCH('HT 0-1'!KP535,Scrape!$B:$B,0)),"")</f>
        <v/>
      </c>
      <c r="LG535">
        <f>IF(LQ535="0-1",INDEX(Scrape!$E:$E,MATCH('HT 0-1'!KP535,Scrape!$B:$B,0)),"")</f>
        <v/>
      </c>
      <c r="LH535">
        <f>IF(LQ535="0-1",INDEX(Scrape!$F:$F,MATCH('HT 0-1'!KP535,Scrape!$B:$B,0)),"")</f>
        <v/>
      </c>
      <c r="LI535">
        <f>IF(LQ535="0-1",INDEX(Scrape!$G:$G,MATCH('HT 0-1'!KP535,Scrape!$B:$B,0)),"")</f>
        <v/>
      </c>
      <c r="LJ535">
        <f>IF(LQ535="0-1",INDEX(Scrape!$H:$H,MATCH('HT 0-1'!KP535,Scrape!$B:$B,0)),"")</f>
        <v/>
      </c>
      <c r="LK535">
        <f>IF(LQ535="0-1",INDEX(Scrape!$I:$I,MATCH('HT 0-1'!KP535,Scrape!$B:$B,0)),"")</f>
        <v/>
      </c>
      <c r="LL535">
        <f>IF(LQ535="0-1",INDEX(Scrape!$J:$J,MATCH('HT 0-1'!KP535,Scrape!$B:$B,0)),"")</f>
        <v/>
      </c>
      <c r="LM535">
        <f>IF(LQ535="0-1",INDEX(Scrape!$K:$K,MATCH('HT 0-1'!KP535,Scrape!$B:$B,0)),"")</f>
        <v/>
      </c>
      <c r="LN535">
        <f>IF(LQ535="0-1",INDEX(Scrape!$L:$L,MATCH('HT 0-1'!KP535,Scrape!$B:$B,0)),"")</f>
        <v/>
      </c>
      <c r="LO535">
        <f>IF(LQ535="0-1",INDEX(Scrape!$M:$M,MATCH('HT 0-1'!KP535,Scrape!$B:$B,0)),"")</f>
        <v/>
      </c>
      <c r="LP535">
        <f>IF(LQ535="0-1",INDEX(Scrape!$N:$N,MATCH('HT 0-1'!KP535,Scrape!$B:$B,0)),"")</f>
        <v/>
      </c>
      <c r="LQ535">
        <f>INDEX(Scrape!$O:$O,MATCH('HT 0-1'!KP535,Scrape!$B:$B,0))</f>
        <v/>
      </c>
      <c r="LR535">
        <f>(1/LJ535)+(1/LI535)+(1/LH535)</f>
        <v/>
      </c>
      <c r="LS535">
        <f>(1/LG535)+(1/LF535)+(1/LE535)</f>
        <v/>
      </c>
      <c r="LT535" s="8">
        <f>IF(INDEX(#REF!,MATCH(KQ535,#REF!,0))=INDEX(#REF!,MATCH(KQ535,#REF!,0)),INDEX(#REF!,MATCH(KQ535,#REF!,0)),"ERROR")</f>
        <v/>
      </c>
      <c r="LU535" s="4">
        <f>IF(KR535="G",2,IF(KR535="R",0.5,IF(KR535="A",1)))</f>
        <v/>
      </c>
      <c r="LV535" s="4">
        <f>IF(KS535="G",0.5,IF(KS535="R",2,IF(KS535="A",1)))</f>
        <v/>
      </c>
      <c r="LW535" s="4">
        <f>IF(KT535="G",2,IF(KT535="R",0.5,IF(KT535="A",1)))</f>
        <v/>
      </c>
      <c r="LX535" s="4">
        <f>IF(KU535="G",0.5,IF(KU535="R",2,IF(KU535="A",1)))</f>
        <v/>
      </c>
      <c r="LY535" s="7">
        <f>(LK535*(LU535+LX535)+(LL535*(LU535+LX535)))</f>
        <v/>
      </c>
      <c r="LZ535" s="7">
        <f>(LN535*(LV535+LW535)+(LO535*(LV535+LW535)))</f>
        <v/>
      </c>
      <c r="MA535" s="11">
        <f>LY535-LZ535</f>
        <v/>
      </c>
      <c r="MB535" s="5">
        <f>MA535+2</f>
        <v/>
      </c>
      <c r="MC535" s="6">
        <f>MA535-2</f>
        <v/>
      </c>
      <c r="MD535" s="4">
        <f>LE535</f>
        <v/>
      </c>
      <c r="ME535" s="9">
        <f>IF(MD535=0,1000,MD535+0.75)</f>
        <v/>
      </c>
      <c r="MF535" s="10">
        <f>IF(MD535=0,0,MD535-0.75)</f>
        <v/>
      </c>
      <c r="MG535" s="4">
        <f>((LM535*(LU535+LX535))-((LP535*(LV535+LW535))))</f>
        <v/>
      </c>
      <c r="MH535" s="9">
        <f>MG535*1.2</f>
        <v/>
      </c>
      <c r="MI535" s="10">
        <f>MG535*0.8</f>
        <v/>
      </c>
      <c r="MJ535">
        <f>IFERROR(NX535,"")</f>
        <v/>
      </c>
      <c r="MK535">
        <f>IFERROR(NY535,"")</f>
        <v/>
      </c>
      <c r="ML535">
        <f>IFERROR(NZ535,"")</f>
        <v/>
      </c>
      <c r="MM535">
        <f>IFERROR(OA535,"")</f>
        <v/>
      </c>
      <c r="MN535">
        <f>IFERROR(OB535,"")</f>
        <v/>
      </c>
      <c r="MO535">
        <f>IFERROR(OC535,"")</f>
        <v/>
      </c>
      <c r="MP535" s="1">
        <f>COUNTIFS(#REF!,LT535,#REF!,1,#REF!,"&gt;="&amp;MC535,#REF!,"&lt;="&amp;MB535,#REF!,"&lt;="&amp;ME535,#REF!,"&gt;="&amp;MF535,#REF!,"="&amp;KV535,#REF!,"="&amp;KX535)</f>
        <v/>
      </c>
      <c r="MQ535" s="1">
        <f>COUNTIFS(#REF!,LT535,#REF!,0,#REF!,"&gt;="&amp;MC535,#REF!,"&lt;="&amp;MB535,#REF!,"&lt;="&amp;ME535,#REF!,"&gt;="&amp;MF535,#REF!,"="&amp;KV535,#REF!,"="&amp;KX535)</f>
        <v/>
      </c>
      <c r="MR535" s="1">
        <f>COUNTIFS(#REF!,LT535,#REF!,1,#REF!,"&gt;="&amp;MC535,#REF!,"&lt;="&amp;MB535,#REF!,"&lt;="&amp;ME535,#REF!,"&gt;="&amp;MF535,#REF!,"="&amp;KW535,#REF!,"="&amp;KY535)</f>
        <v/>
      </c>
      <c r="MS535" s="1">
        <f>COUNTIFS(#REF!,LT535,#REF!,0,#REF!,"&gt;="&amp;MC535,#REF!,"&lt;="&amp;MB535,#REF!,"&lt;="&amp;ME535,#REF!,"&gt;="&amp;MF535,#REF!,"="&amp;KW535,#REF!,"="&amp;KY535)</f>
        <v/>
      </c>
      <c r="MT535" s="1">
        <f>COUNTIFS(#REF!,LT535,#REF!,1,#REF!,"&gt;="&amp;MI535,#REF!,"&lt;="&amp;MH535,#REF!,"&lt;="&amp;ME535,#REF!,"&gt;="&amp;MF535)</f>
        <v/>
      </c>
      <c r="MU535" s="1">
        <f>COUNTIFS(#REF!,LT535,#REF!,0,#REF!,"&gt;="&amp;MI535,#REF!,"&lt;="&amp;MH535,#REF!,"&lt;="&amp;ME535,#REF!,"&gt;="&amp;MF535)</f>
        <v/>
      </c>
      <c r="MV535" s="1">
        <f>COUNTIFS(#REF!,LT535,#REF!,1,#REF!,"&gt;="&amp;MI535,#REF!,"&lt;="&amp;MH535,#REF!,"="&amp;KZ535,#REF!,"="&amp;LA535,#REF!,"&lt;="&amp;ME535,#REF!,"&gt;="&amp;MF535)</f>
        <v/>
      </c>
      <c r="MW535" s="1">
        <f>COUNTIFS(#REF!,LT535,#REF!,0,#REF!,"&gt;="&amp;MI535,#REF!,"&lt;="&amp;MH535,#REF!,"="&amp;KZ535,#REF!,"="&amp;LA535,#REF!,"&lt;="&amp;ME535,#REF!,"&gt;="&amp;MF535)</f>
        <v/>
      </c>
      <c r="MX535" s="1">
        <f>COUNTIFS(#REF!,LT535,#REF!,1,#REF!,"&gt;="&amp;MC535,#REF!,"&lt;="&amp;MB535,#REF!,"&lt;="&amp;ME535,#REF!,"&gt;="&amp;MF535)</f>
        <v/>
      </c>
      <c r="MY535" s="1">
        <f>COUNTIFS(#REF!,LT535,#REF!,0,#REF!,"&gt;="&amp;MC535,#REF!,"&lt;="&amp;MB535,#REF!,"&lt;="&amp;ME535,#REF!,"&gt;="&amp;MF535)</f>
        <v/>
      </c>
      <c r="MZ535" s="1">
        <f>COUNTIFS(#REF!,LT535,#REF!,1,#REF!,"&lt;="&amp;ME535,#REF!,"&gt;="&amp;MF535,#REF!,"="&amp;KV535,#REF!,"="&amp;KX535)</f>
        <v/>
      </c>
      <c r="NA535" s="1">
        <f>COUNTIFS(#REF!,LT535,#REF!,0,#REF!,"&lt;="&amp;ME535,#REF!,"&gt;="&amp;MF535,#REF!,"="&amp;KV535,#REF!,"="&amp;KX535)</f>
        <v/>
      </c>
      <c r="NB535" s="1">
        <f>COUNTIFS(#REF!,LT535,#REF!,1,#REF!,"&lt;="&amp;ME535,#REF!,"&gt;="&amp;MF535,#REF!,"="&amp;KW535,#REF!,"="&amp;KY535)</f>
        <v/>
      </c>
      <c r="NC535" s="1">
        <f>COUNTIFS(#REF!,LT535,#REF!,0,#REF!,"&lt;="&amp;ME535,#REF!,"&gt;="&amp;MF535,#REF!,"="&amp;KW535,#REF!,"="&amp;KY535)</f>
        <v/>
      </c>
      <c r="ND535" s="1">
        <f>MP535+MR535+MT535+MV535+MX535+MZ535+NB535</f>
        <v/>
      </c>
      <c r="NE535" s="1">
        <f>MQ535+MS535+MU535+MW535+MY535+NA535+NC535</f>
        <v/>
      </c>
      <c r="NF535" s="1">
        <f>ND535+NE535</f>
        <v/>
      </c>
      <c r="NG535" s="33">
        <f>ND535/(ND535+NE535)</f>
        <v/>
      </c>
      <c r="NH535" s="3">
        <f>1/NG535</f>
        <v/>
      </c>
      <c r="NI535" s="1">
        <f>LI535</f>
        <v/>
      </c>
      <c r="NJ535" s="79">
        <f>((1-NG535)*(1/(NI535-1))*0.98-(NG535*1))</f>
        <v/>
      </c>
      <c r="NK535" s="34">
        <f>IF(LR535&lt;0.9,0,IF(AND(LR535&gt;1.1),0,1))</f>
        <v/>
      </c>
      <c r="NL535" s="34">
        <f>IF(LS535&lt;0.9,0,IF(AND(LS535&gt;1.1),0,1))</f>
        <v/>
      </c>
      <c r="NM535" s="32">
        <f>IF(NF535&gt;99,1,0)</f>
        <v/>
      </c>
      <c r="NN535" s="32">
        <f>IF(NJ535&gt;0.0799,1,0)</f>
        <v/>
      </c>
      <c r="NO535" s="32">
        <f>IF(NJ535&gt;NQ535,1,0)</f>
        <v/>
      </c>
      <c r="NP535" s="32">
        <f>NM535+NN535+NO535+NK535+NL535</f>
        <v/>
      </c>
      <c r="NQ535" s="79">
        <f>(((100*NG535)*(NI535-1)*0.98)-((1-NG535)*100))/100</f>
        <v/>
      </c>
      <c r="NR535" s="34">
        <f>IF(LR535&lt;0.9,0,IF(AND(LR535&gt;1.1),0,1))</f>
        <v/>
      </c>
      <c r="NS535" s="34">
        <f>IF(LS535&lt;0.9,0,IF(AND(LS535&gt;1.1),0,1))</f>
        <v/>
      </c>
      <c r="NT535" s="32">
        <f>IF(NF535&gt;99,1,0)</f>
        <v/>
      </c>
      <c r="NU535" s="32">
        <f>IF(NQ535&gt;0.0799,1,0)</f>
        <v/>
      </c>
      <c r="NV535" s="32">
        <f>IF(NQ535&gt;NJ535,1,0)</f>
        <v/>
      </c>
      <c r="NW535" s="32">
        <f>NT535+NU535+NV535+NR535+NS535</f>
        <v/>
      </c>
      <c r="NX535">
        <f>IF(NP535=5,"LayAway0-1",IF(AND(NW535=5),"BackAway0-1",""))</f>
        <v/>
      </c>
      <c r="NY535">
        <f>IF(NP535=5,KO535,IF(AND(NW535=5),KO535,""))</f>
        <v/>
      </c>
      <c r="NZ535">
        <f>IF(NP535=5,"Match Odds",IF(AND(NW535=5),"Match Odds",""))</f>
        <v/>
      </c>
      <c r="OA535">
        <f>IF(NP535=5,KP535,IF(AND(NW535=5),KP535,""))</f>
        <v/>
      </c>
      <c r="OB535">
        <f>IF(NP535=5,"MATCH_ODDS",IF(AND(NW535=5),"MATCH_ODDS",""))</f>
        <v/>
      </c>
      <c r="OC535">
        <f>IF(NP535=5,"LAY",IF(AND(NW535=5),"BACK",""))</f>
        <v/>
      </c>
    </row>
    <row r="536" ht="16.5" customHeight="1" thickBot="1" thickTop="1">
      <c r="A536" s="2" t="n"/>
      <c r="KN536" s="1">
        <f>IF(INDEX(#REF!,MATCH('HT 0-1'!D536,#REF!,0))=INDEX(#REF!,MATCH('HT 0-1'!D536,#REF!,0)),INDEX(#REF!,MATCH('HT 0-1'!D536,#REF!,0)),"ERROR")</f>
        <v/>
      </c>
      <c r="KO536" s="1">
        <f>IF(INDEX(#REF!,MATCH('HT 0-1'!E536,#REF!,0))=INDEX(#REF!,MATCH('HT 0-1'!E536,#REF!,0)),INDEX(#REF!,MATCH('HT 0-1'!E536,#REF!,0)),"ERROR")</f>
        <v/>
      </c>
      <c r="KP536" s="1">
        <f>KN536&amp;" v "&amp;KO536</f>
        <v/>
      </c>
      <c r="KQ536">
        <f>B536&amp;"_"&amp;C536</f>
        <v/>
      </c>
      <c r="KR536" s="1">
        <f>IF((HW536/KK536)&lt;0.335,"G",IF((HW536/KK536)&gt;0.67,"R","A"))</f>
        <v/>
      </c>
      <c r="KS536" s="1">
        <f>IF((HX536/KK536)&lt;0.335,"G",IF((HX536/KK536)&gt;0.67,"R","A"))</f>
        <v/>
      </c>
      <c r="KT536" s="1">
        <f>IF((IH536/KK536)&lt;0.335,"G",IF((IH536/KK536)&gt;0.67,"R","A"))</f>
        <v/>
      </c>
      <c r="KU536" s="1">
        <f>IF((II536/KK536)&lt;0.335,"G",IF((II536/KK536)&gt;0.67,"R","A"))</f>
        <v/>
      </c>
      <c r="KV536" s="1">
        <f>IF((HZ536/KK536)&lt;0.335,"G",IF((HZ536/KK536)&gt;0.67,"R","A"))</f>
        <v/>
      </c>
      <c r="KW536" s="1">
        <f>IF((HY536/KK536)&lt;0.335,"G",IF((HY536/KK536)&gt;0.67,"R","A"))</f>
        <v/>
      </c>
      <c r="KX536" s="1">
        <f>IF((IK536/KK536)&lt;0.335,"G",IF((IK536/KK536)&gt;0.67,"R","A"))</f>
        <v/>
      </c>
      <c r="KY536" s="1">
        <f>IF((IJ536/KK536)&lt;0.335,"G",IF((IJ536/KK536)&gt;0.67,"R","A"))</f>
        <v/>
      </c>
      <c r="KZ536" s="1">
        <f>IF((HQ536/KK536)&lt;0.335,"G",IF((HQ536/KK536)&gt;0.67,"R","A"))</f>
        <v/>
      </c>
      <c r="LA536" s="1">
        <f>IF((IB536/KK536)&lt;0.335,"G",IF((IB536/KK536)&gt;0.67,"R","A"))</f>
        <v/>
      </c>
      <c r="LB536">
        <f>IF(LQ536="0-1",INDEX(Scrape!#REF!,MATCH('HT 0-1'!KP536,Scrape!$B:$B,0)),"")</f>
        <v/>
      </c>
      <c r="LC536">
        <f>IF(LQ536="0-1",INDEX(Scrape!$A:$A,MATCH('HT 0-1'!KP536,Scrape!$B:$B,0)),"")</f>
        <v/>
      </c>
      <c r="LD536">
        <f>IF(LQ536="0-1",INDEX(Scrape!$B:$B,MATCH('HT 0-1'!KP536,Scrape!$B:$B,0)),"")</f>
        <v/>
      </c>
      <c r="LE536">
        <f>IF(LQ536="0-1",INDEX(Scrape!$C:$C,MATCH('HT 0-1'!KP536,Scrape!$B:$B,0)),"")</f>
        <v/>
      </c>
      <c r="LF536">
        <f>IF(LQ536="0-1",INDEX(Scrape!$D:$D,MATCH('HT 0-1'!KP536,Scrape!$B:$B,0)),"")</f>
        <v/>
      </c>
      <c r="LG536">
        <f>IF(LQ536="0-1",INDEX(Scrape!$E:$E,MATCH('HT 0-1'!KP536,Scrape!$B:$B,0)),"")</f>
        <v/>
      </c>
      <c r="LH536">
        <f>IF(LQ536="0-1",INDEX(Scrape!$F:$F,MATCH('HT 0-1'!KP536,Scrape!$B:$B,0)),"")</f>
        <v/>
      </c>
      <c r="LI536">
        <f>IF(LQ536="0-1",INDEX(Scrape!$G:$G,MATCH('HT 0-1'!KP536,Scrape!$B:$B,0)),"")</f>
        <v/>
      </c>
      <c r="LJ536">
        <f>IF(LQ536="0-1",INDEX(Scrape!$H:$H,MATCH('HT 0-1'!KP536,Scrape!$B:$B,0)),"")</f>
        <v/>
      </c>
      <c r="LK536">
        <f>IF(LQ536="0-1",INDEX(Scrape!$I:$I,MATCH('HT 0-1'!KP536,Scrape!$B:$B,0)),"")</f>
        <v/>
      </c>
      <c r="LL536">
        <f>IF(LQ536="0-1",INDEX(Scrape!$J:$J,MATCH('HT 0-1'!KP536,Scrape!$B:$B,0)),"")</f>
        <v/>
      </c>
      <c r="LM536">
        <f>IF(LQ536="0-1",INDEX(Scrape!$K:$K,MATCH('HT 0-1'!KP536,Scrape!$B:$B,0)),"")</f>
        <v/>
      </c>
      <c r="LN536">
        <f>IF(LQ536="0-1",INDEX(Scrape!$L:$L,MATCH('HT 0-1'!KP536,Scrape!$B:$B,0)),"")</f>
        <v/>
      </c>
      <c r="LO536">
        <f>IF(LQ536="0-1",INDEX(Scrape!$M:$M,MATCH('HT 0-1'!KP536,Scrape!$B:$B,0)),"")</f>
        <v/>
      </c>
      <c r="LP536">
        <f>IF(LQ536="0-1",INDEX(Scrape!$N:$N,MATCH('HT 0-1'!KP536,Scrape!$B:$B,0)),"")</f>
        <v/>
      </c>
      <c r="LQ536">
        <f>INDEX(Scrape!$O:$O,MATCH('HT 0-1'!KP536,Scrape!$B:$B,0))</f>
        <v/>
      </c>
      <c r="LR536">
        <f>(1/LJ536)+(1/LI536)+(1/LH536)</f>
        <v/>
      </c>
      <c r="LS536">
        <f>(1/LG536)+(1/LF536)+(1/LE536)</f>
        <v/>
      </c>
      <c r="LT536" s="8">
        <f>IF(INDEX(#REF!,MATCH(KQ536,#REF!,0))=INDEX(#REF!,MATCH(KQ536,#REF!,0)),INDEX(#REF!,MATCH(KQ536,#REF!,0)),"ERROR")</f>
        <v/>
      </c>
      <c r="LU536" s="4">
        <f>IF(KR536="G",2,IF(KR536="R",0.5,IF(KR536="A",1)))</f>
        <v/>
      </c>
      <c r="LV536" s="4">
        <f>IF(KS536="G",0.5,IF(KS536="R",2,IF(KS536="A",1)))</f>
        <v/>
      </c>
      <c r="LW536" s="4">
        <f>IF(KT536="G",2,IF(KT536="R",0.5,IF(KT536="A",1)))</f>
        <v/>
      </c>
      <c r="LX536" s="4">
        <f>IF(KU536="G",0.5,IF(KU536="R",2,IF(KU536="A",1)))</f>
        <v/>
      </c>
      <c r="LY536" s="7">
        <f>(LK536*(LU536+LX536)+(LL536*(LU536+LX536)))</f>
        <v/>
      </c>
      <c r="LZ536" s="7">
        <f>(LN536*(LV536+LW536)+(LO536*(LV536+LW536)))</f>
        <v/>
      </c>
      <c r="MA536" s="11">
        <f>LY536-LZ536</f>
        <v/>
      </c>
      <c r="MB536" s="5">
        <f>MA536+2</f>
        <v/>
      </c>
      <c r="MC536" s="6">
        <f>MA536-2</f>
        <v/>
      </c>
      <c r="MD536" s="4">
        <f>LE536</f>
        <v/>
      </c>
      <c r="ME536" s="9">
        <f>IF(MD536=0,1000,MD536+0.75)</f>
        <v/>
      </c>
      <c r="MF536" s="10">
        <f>IF(MD536=0,0,MD536-0.75)</f>
        <v/>
      </c>
      <c r="MG536" s="4">
        <f>((LM536*(LU536+LX536))-((LP536*(LV536+LW536))))</f>
        <v/>
      </c>
      <c r="MH536" s="9">
        <f>MG536*1.2</f>
        <v/>
      </c>
      <c r="MI536" s="10">
        <f>MG536*0.8</f>
        <v/>
      </c>
      <c r="MJ536">
        <f>IFERROR(NX536,"")</f>
        <v/>
      </c>
      <c r="MK536">
        <f>IFERROR(NY536,"")</f>
        <v/>
      </c>
      <c r="ML536">
        <f>IFERROR(NZ536,"")</f>
        <v/>
      </c>
      <c r="MM536">
        <f>IFERROR(OA536,"")</f>
        <v/>
      </c>
      <c r="MN536">
        <f>IFERROR(OB536,"")</f>
        <v/>
      </c>
      <c r="MO536">
        <f>IFERROR(OC536,"")</f>
        <v/>
      </c>
      <c r="MP536" s="1">
        <f>COUNTIFS(#REF!,LT536,#REF!,1,#REF!,"&gt;="&amp;MC536,#REF!,"&lt;="&amp;MB536,#REF!,"&lt;="&amp;ME536,#REF!,"&gt;="&amp;MF536,#REF!,"="&amp;KV536,#REF!,"="&amp;KX536)</f>
        <v/>
      </c>
      <c r="MQ536" s="1">
        <f>COUNTIFS(#REF!,LT536,#REF!,0,#REF!,"&gt;="&amp;MC536,#REF!,"&lt;="&amp;MB536,#REF!,"&lt;="&amp;ME536,#REF!,"&gt;="&amp;MF536,#REF!,"="&amp;KV536,#REF!,"="&amp;KX536)</f>
        <v/>
      </c>
      <c r="MR536" s="1">
        <f>COUNTIFS(#REF!,LT536,#REF!,1,#REF!,"&gt;="&amp;MC536,#REF!,"&lt;="&amp;MB536,#REF!,"&lt;="&amp;ME536,#REF!,"&gt;="&amp;MF536,#REF!,"="&amp;KW536,#REF!,"="&amp;KY536)</f>
        <v/>
      </c>
      <c r="MS536" s="1">
        <f>COUNTIFS(#REF!,LT536,#REF!,0,#REF!,"&gt;="&amp;MC536,#REF!,"&lt;="&amp;MB536,#REF!,"&lt;="&amp;ME536,#REF!,"&gt;="&amp;MF536,#REF!,"="&amp;KW536,#REF!,"="&amp;KY536)</f>
        <v/>
      </c>
      <c r="MT536" s="1">
        <f>COUNTIFS(#REF!,LT536,#REF!,1,#REF!,"&gt;="&amp;MI536,#REF!,"&lt;="&amp;MH536,#REF!,"&lt;="&amp;ME536,#REF!,"&gt;="&amp;MF536)</f>
        <v/>
      </c>
      <c r="MU536" s="1">
        <f>COUNTIFS(#REF!,LT536,#REF!,0,#REF!,"&gt;="&amp;MI536,#REF!,"&lt;="&amp;MH536,#REF!,"&lt;="&amp;ME536,#REF!,"&gt;="&amp;MF536)</f>
        <v/>
      </c>
      <c r="MV536" s="1">
        <f>COUNTIFS(#REF!,LT536,#REF!,1,#REF!,"&gt;="&amp;MI536,#REF!,"&lt;="&amp;MH536,#REF!,"="&amp;KZ536,#REF!,"="&amp;LA536,#REF!,"&lt;="&amp;ME536,#REF!,"&gt;="&amp;MF536)</f>
        <v/>
      </c>
      <c r="MW536" s="1">
        <f>COUNTIFS(#REF!,LT536,#REF!,0,#REF!,"&gt;="&amp;MI536,#REF!,"&lt;="&amp;MH536,#REF!,"="&amp;KZ536,#REF!,"="&amp;LA536,#REF!,"&lt;="&amp;ME536,#REF!,"&gt;="&amp;MF536)</f>
        <v/>
      </c>
      <c r="MX536" s="1">
        <f>COUNTIFS(#REF!,LT536,#REF!,1,#REF!,"&gt;="&amp;MC536,#REF!,"&lt;="&amp;MB536,#REF!,"&lt;="&amp;ME536,#REF!,"&gt;="&amp;MF536)</f>
        <v/>
      </c>
      <c r="MY536" s="1">
        <f>COUNTIFS(#REF!,LT536,#REF!,0,#REF!,"&gt;="&amp;MC536,#REF!,"&lt;="&amp;MB536,#REF!,"&lt;="&amp;ME536,#REF!,"&gt;="&amp;MF536)</f>
        <v/>
      </c>
      <c r="MZ536" s="1">
        <f>COUNTIFS(#REF!,LT536,#REF!,1,#REF!,"&lt;="&amp;ME536,#REF!,"&gt;="&amp;MF536,#REF!,"="&amp;KV536,#REF!,"="&amp;KX536)</f>
        <v/>
      </c>
      <c r="NA536" s="1">
        <f>COUNTIFS(#REF!,LT536,#REF!,0,#REF!,"&lt;="&amp;ME536,#REF!,"&gt;="&amp;MF536,#REF!,"="&amp;KV536,#REF!,"="&amp;KX536)</f>
        <v/>
      </c>
      <c r="NB536" s="1">
        <f>COUNTIFS(#REF!,LT536,#REF!,1,#REF!,"&lt;="&amp;ME536,#REF!,"&gt;="&amp;MF536,#REF!,"="&amp;KW536,#REF!,"="&amp;KY536)</f>
        <v/>
      </c>
      <c r="NC536" s="1">
        <f>COUNTIFS(#REF!,LT536,#REF!,0,#REF!,"&lt;="&amp;ME536,#REF!,"&gt;="&amp;MF536,#REF!,"="&amp;KW536,#REF!,"="&amp;KY536)</f>
        <v/>
      </c>
      <c r="ND536" s="1">
        <f>MP536+MR536+MT536+MV536+MX536+MZ536+NB536</f>
        <v/>
      </c>
      <c r="NE536" s="1">
        <f>MQ536+MS536+MU536+MW536+MY536+NA536+NC536</f>
        <v/>
      </c>
      <c r="NF536" s="1">
        <f>ND536+NE536</f>
        <v/>
      </c>
      <c r="NG536" s="33">
        <f>ND536/(ND536+NE536)</f>
        <v/>
      </c>
      <c r="NH536" s="3">
        <f>1/NG536</f>
        <v/>
      </c>
      <c r="NI536" s="1">
        <f>LI536</f>
        <v/>
      </c>
      <c r="NJ536" s="79">
        <f>((1-NG536)*(1/(NI536-1))*0.98-(NG536*1))</f>
        <v/>
      </c>
      <c r="NK536" s="34">
        <f>IF(LR536&lt;0.9,0,IF(AND(LR536&gt;1.1),0,1))</f>
        <v/>
      </c>
      <c r="NL536" s="34">
        <f>IF(LS536&lt;0.9,0,IF(AND(LS536&gt;1.1),0,1))</f>
        <v/>
      </c>
      <c r="NM536" s="32">
        <f>IF(NF536&gt;99,1,0)</f>
        <v/>
      </c>
      <c r="NN536" s="32">
        <f>IF(NJ536&gt;0.0799,1,0)</f>
        <v/>
      </c>
      <c r="NO536" s="32">
        <f>IF(NJ536&gt;NQ536,1,0)</f>
        <v/>
      </c>
      <c r="NP536" s="32">
        <f>NM536+NN536+NO536+NK536+NL536</f>
        <v/>
      </c>
      <c r="NQ536" s="79">
        <f>(((100*NG536)*(NI536-1)*0.98)-((1-NG536)*100))/100</f>
        <v/>
      </c>
      <c r="NR536" s="34">
        <f>IF(LR536&lt;0.9,0,IF(AND(LR536&gt;1.1),0,1))</f>
        <v/>
      </c>
      <c r="NS536" s="34">
        <f>IF(LS536&lt;0.9,0,IF(AND(LS536&gt;1.1),0,1))</f>
        <v/>
      </c>
      <c r="NT536" s="32">
        <f>IF(NF536&gt;99,1,0)</f>
        <v/>
      </c>
      <c r="NU536" s="32">
        <f>IF(NQ536&gt;0.0799,1,0)</f>
        <v/>
      </c>
      <c r="NV536" s="32">
        <f>IF(NQ536&gt;NJ536,1,0)</f>
        <v/>
      </c>
      <c r="NW536" s="32">
        <f>NT536+NU536+NV536+NR536+NS536</f>
        <v/>
      </c>
      <c r="NX536">
        <f>IF(NP536=5,"LayAway0-1",IF(AND(NW536=5),"BackAway0-1",""))</f>
        <v/>
      </c>
      <c r="NY536">
        <f>IF(NP536=5,KO536,IF(AND(NW536=5),KO536,""))</f>
        <v/>
      </c>
      <c r="NZ536">
        <f>IF(NP536=5,"Match Odds",IF(AND(NW536=5),"Match Odds",""))</f>
        <v/>
      </c>
      <c r="OA536">
        <f>IF(NP536=5,KP536,IF(AND(NW536=5),KP536,""))</f>
        <v/>
      </c>
      <c r="OB536">
        <f>IF(NP536=5,"MATCH_ODDS",IF(AND(NW536=5),"MATCH_ODDS",""))</f>
        <v/>
      </c>
      <c r="OC536">
        <f>IF(NP536=5,"LAY",IF(AND(NW536=5),"BACK",""))</f>
        <v/>
      </c>
    </row>
    <row r="537" ht="16.5" customHeight="1" thickBot="1" thickTop="1">
      <c r="A537" s="2" t="n"/>
      <c r="KN537" s="1">
        <f>IF(INDEX(#REF!,MATCH('HT 0-1'!D537,#REF!,0))=INDEX(#REF!,MATCH('HT 0-1'!D537,#REF!,0)),INDEX(#REF!,MATCH('HT 0-1'!D537,#REF!,0)),"ERROR")</f>
        <v/>
      </c>
      <c r="KO537" s="1">
        <f>IF(INDEX(#REF!,MATCH('HT 0-1'!E537,#REF!,0))=INDEX(#REF!,MATCH('HT 0-1'!E537,#REF!,0)),INDEX(#REF!,MATCH('HT 0-1'!E537,#REF!,0)),"ERROR")</f>
        <v/>
      </c>
      <c r="KP537" s="1">
        <f>KN537&amp;" v "&amp;KO537</f>
        <v/>
      </c>
      <c r="KQ537">
        <f>B537&amp;"_"&amp;C537</f>
        <v/>
      </c>
      <c r="KR537" s="1">
        <f>IF((HW537/KK537)&lt;0.335,"G",IF((HW537/KK537)&gt;0.67,"R","A"))</f>
        <v/>
      </c>
      <c r="KS537" s="1">
        <f>IF((HX537/KK537)&lt;0.335,"G",IF((HX537/KK537)&gt;0.67,"R","A"))</f>
        <v/>
      </c>
      <c r="KT537" s="1">
        <f>IF((IH537/KK537)&lt;0.335,"G",IF((IH537/KK537)&gt;0.67,"R","A"))</f>
        <v/>
      </c>
      <c r="KU537" s="1">
        <f>IF((II537/KK537)&lt;0.335,"G",IF((II537/KK537)&gt;0.67,"R","A"))</f>
        <v/>
      </c>
      <c r="KV537" s="1">
        <f>IF((HZ537/KK537)&lt;0.335,"G",IF((HZ537/KK537)&gt;0.67,"R","A"))</f>
        <v/>
      </c>
      <c r="KW537" s="1">
        <f>IF((HY537/KK537)&lt;0.335,"G",IF((HY537/KK537)&gt;0.67,"R","A"))</f>
        <v/>
      </c>
      <c r="KX537" s="1">
        <f>IF((IK537/KK537)&lt;0.335,"G",IF((IK537/KK537)&gt;0.67,"R","A"))</f>
        <v/>
      </c>
      <c r="KY537" s="1">
        <f>IF((IJ537/KK537)&lt;0.335,"G",IF((IJ537/KK537)&gt;0.67,"R","A"))</f>
        <v/>
      </c>
      <c r="KZ537" s="1">
        <f>IF((HQ537/KK537)&lt;0.335,"G",IF((HQ537/KK537)&gt;0.67,"R","A"))</f>
        <v/>
      </c>
      <c r="LA537" s="1">
        <f>IF((IB537/KK537)&lt;0.335,"G",IF((IB537/KK537)&gt;0.67,"R","A"))</f>
        <v/>
      </c>
      <c r="LB537">
        <f>IF(LQ537="0-1",INDEX(Scrape!#REF!,MATCH('HT 0-1'!KP537,Scrape!$B:$B,0)),"")</f>
        <v/>
      </c>
      <c r="LC537">
        <f>IF(LQ537="0-1",INDEX(Scrape!$A:$A,MATCH('HT 0-1'!KP537,Scrape!$B:$B,0)),"")</f>
        <v/>
      </c>
      <c r="LD537">
        <f>IF(LQ537="0-1",INDEX(Scrape!$B:$B,MATCH('HT 0-1'!KP537,Scrape!$B:$B,0)),"")</f>
        <v/>
      </c>
      <c r="LE537">
        <f>IF(LQ537="0-1",INDEX(Scrape!$C:$C,MATCH('HT 0-1'!KP537,Scrape!$B:$B,0)),"")</f>
        <v/>
      </c>
      <c r="LF537">
        <f>IF(LQ537="0-1",INDEX(Scrape!$D:$D,MATCH('HT 0-1'!KP537,Scrape!$B:$B,0)),"")</f>
        <v/>
      </c>
      <c r="LG537">
        <f>IF(LQ537="0-1",INDEX(Scrape!$E:$E,MATCH('HT 0-1'!KP537,Scrape!$B:$B,0)),"")</f>
        <v/>
      </c>
      <c r="LH537">
        <f>IF(LQ537="0-1",INDEX(Scrape!$F:$F,MATCH('HT 0-1'!KP537,Scrape!$B:$B,0)),"")</f>
        <v/>
      </c>
      <c r="LI537">
        <f>IF(LQ537="0-1",INDEX(Scrape!$G:$G,MATCH('HT 0-1'!KP537,Scrape!$B:$B,0)),"")</f>
        <v/>
      </c>
      <c r="LJ537">
        <f>IF(LQ537="0-1",INDEX(Scrape!$H:$H,MATCH('HT 0-1'!KP537,Scrape!$B:$B,0)),"")</f>
        <v/>
      </c>
      <c r="LK537">
        <f>IF(LQ537="0-1",INDEX(Scrape!$I:$I,MATCH('HT 0-1'!KP537,Scrape!$B:$B,0)),"")</f>
        <v/>
      </c>
      <c r="LL537">
        <f>IF(LQ537="0-1",INDEX(Scrape!$J:$J,MATCH('HT 0-1'!KP537,Scrape!$B:$B,0)),"")</f>
        <v/>
      </c>
      <c r="LM537">
        <f>IF(LQ537="0-1",INDEX(Scrape!$K:$K,MATCH('HT 0-1'!KP537,Scrape!$B:$B,0)),"")</f>
        <v/>
      </c>
      <c r="LN537">
        <f>IF(LQ537="0-1",INDEX(Scrape!$L:$L,MATCH('HT 0-1'!KP537,Scrape!$B:$B,0)),"")</f>
        <v/>
      </c>
      <c r="LO537">
        <f>IF(LQ537="0-1",INDEX(Scrape!$M:$M,MATCH('HT 0-1'!KP537,Scrape!$B:$B,0)),"")</f>
        <v/>
      </c>
      <c r="LP537">
        <f>IF(LQ537="0-1",INDEX(Scrape!$N:$N,MATCH('HT 0-1'!KP537,Scrape!$B:$B,0)),"")</f>
        <v/>
      </c>
      <c r="LQ537">
        <f>INDEX(Scrape!$O:$O,MATCH('HT 0-1'!KP537,Scrape!$B:$B,0))</f>
        <v/>
      </c>
      <c r="LR537">
        <f>(1/LJ537)+(1/LI537)+(1/LH537)</f>
        <v/>
      </c>
      <c r="LS537">
        <f>(1/LG537)+(1/LF537)+(1/LE537)</f>
        <v/>
      </c>
      <c r="LT537" s="8">
        <f>IF(INDEX(#REF!,MATCH(KQ537,#REF!,0))=INDEX(#REF!,MATCH(KQ537,#REF!,0)),INDEX(#REF!,MATCH(KQ537,#REF!,0)),"ERROR")</f>
        <v/>
      </c>
      <c r="LU537" s="4">
        <f>IF(KR537="G",2,IF(KR537="R",0.5,IF(KR537="A",1)))</f>
        <v/>
      </c>
      <c r="LV537" s="4">
        <f>IF(KS537="G",0.5,IF(KS537="R",2,IF(KS537="A",1)))</f>
        <v/>
      </c>
      <c r="LW537" s="4">
        <f>IF(KT537="G",2,IF(KT537="R",0.5,IF(KT537="A",1)))</f>
        <v/>
      </c>
      <c r="LX537" s="4">
        <f>IF(KU537="G",0.5,IF(KU537="R",2,IF(KU537="A",1)))</f>
        <v/>
      </c>
      <c r="LY537" s="7">
        <f>(LK537*(LU537+LX537)+(LL537*(LU537+LX537)))</f>
        <v/>
      </c>
      <c r="LZ537" s="7">
        <f>(LN537*(LV537+LW537)+(LO537*(LV537+LW537)))</f>
        <v/>
      </c>
      <c r="MA537" s="11">
        <f>LY537-LZ537</f>
        <v/>
      </c>
      <c r="MB537" s="5">
        <f>MA537+2</f>
        <v/>
      </c>
      <c r="MC537" s="6">
        <f>MA537-2</f>
        <v/>
      </c>
      <c r="MD537" s="4">
        <f>LE537</f>
        <v/>
      </c>
      <c r="ME537" s="9">
        <f>IF(MD537=0,1000,MD537+0.75)</f>
        <v/>
      </c>
      <c r="MF537" s="10">
        <f>IF(MD537=0,0,MD537-0.75)</f>
        <v/>
      </c>
      <c r="MG537" s="4">
        <f>((LM537*(LU537+LX537))-((LP537*(LV537+LW537))))</f>
        <v/>
      </c>
      <c r="MH537" s="9">
        <f>MG537*1.2</f>
        <v/>
      </c>
      <c r="MI537" s="10">
        <f>MG537*0.8</f>
        <v/>
      </c>
      <c r="MJ537">
        <f>IFERROR(NX537,"")</f>
        <v/>
      </c>
      <c r="MK537">
        <f>IFERROR(NY537,"")</f>
        <v/>
      </c>
      <c r="ML537">
        <f>IFERROR(NZ537,"")</f>
        <v/>
      </c>
      <c r="MM537">
        <f>IFERROR(OA537,"")</f>
        <v/>
      </c>
      <c r="MN537">
        <f>IFERROR(OB537,"")</f>
        <v/>
      </c>
      <c r="MO537">
        <f>IFERROR(OC537,"")</f>
        <v/>
      </c>
      <c r="MP537" s="1">
        <f>COUNTIFS(#REF!,LT537,#REF!,1,#REF!,"&gt;="&amp;MC537,#REF!,"&lt;="&amp;MB537,#REF!,"&lt;="&amp;ME537,#REF!,"&gt;="&amp;MF537,#REF!,"="&amp;KV537,#REF!,"="&amp;KX537)</f>
        <v/>
      </c>
      <c r="MQ537" s="1">
        <f>COUNTIFS(#REF!,LT537,#REF!,0,#REF!,"&gt;="&amp;MC537,#REF!,"&lt;="&amp;MB537,#REF!,"&lt;="&amp;ME537,#REF!,"&gt;="&amp;MF537,#REF!,"="&amp;KV537,#REF!,"="&amp;KX537)</f>
        <v/>
      </c>
      <c r="MR537" s="1">
        <f>COUNTIFS(#REF!,LT537,#REF!,1,#REF!,"&gt;="&amp;MC537,#REF!,"&lt;="&amp;MB537,#REF!,"&lt;="&amp;ME537,#REF!,"&gt;="&amp;MF537,#REF!,"="&amp;KW537,#REF!,"="&amp;KY537)</f>
        <v/>
      </c>
      <c r="MS537" s="1">
        <f>COUNTIFS(#REF!,LT537,#REF!,0,#REF!,"&gt;="&amp;MC537,#REF!,"&lt;="&amp;MB537,#REF!,"&lt;="&amp;ME537,#REF!,"&gt;="&amp;MF537,#REF!,"="&amp;KW537,#REF!,"="&amp;KY537)</f>
        <v/>
      </c>
      <c r="MT537" s="1">
        <f>COUNTIFS(#REF!,LT537,#REF!,1,#REF!,"&gt;="&amp;MI537,#REF!,"&lt;="&amp;MH537,#REF!,"&lt;="&amp;ME537,#REF!,"&gt;="&amp;MF537)</f>
        <v/>
      </c>
      <c r="MU537" s="1">
        <f>COUNTIFS(#REF!,LT537,#REF!,0,#REF!,"&gt;="&amp;MI537,#REF!,"&lt;="&amp;MH537,#REF!,"&lt;="&amp;ME537,#REF!,"&gt;="&amp;MF537)</f>
        <v/>
      </c>
      <c r="MV537" s="1">
        <f>COUNTIFS(#REF!,LT537,#REF!,1,#REF!,"&gt;="&amp;MI537,#REF!,"&lt;="&amp;MH537,#REF!,"="&amp;KZ537,#REF!,"="&amp;LA537,#REF!,"&lt;="&amp;ME537,#REF!,"&gt;="&amp;MF537)</f>
        <v/>
      </c>
      <c r="MW537" s="1">
        <f>COUNTIFS(#REF!,LT537,#REF!,0,#REF!,"&gt;="&amp;MI537,#REF!,"&lt;="&amp;MH537,#REF!,"="&amp;KZ537,#REF!,"="&amp;LA537,#REF!,"&lt;="&amp;ME537,#REF!,"&gt;="&amp;MF537)</f>
        <v/>
      </c>
      <c r="MX537" s="1">
        <f>COUNTIFS(#REF!,LT537,#REF!,1,#REF!,"&gt;="&amp;MC537,#REF!,"&lt;="&amp;MB537,#REF!,"&lt;="&amp;ME537,#REF!,"&gt;="&amp;MF537)</f>
        <v/>
      </c>
      <c r="MY537" s="1">
        <f>COUNTIFS(#REF!,LT537,#REF!,0,#REF!,"&gt;="&amp;MC537,#REF!,"&lt;="&amp;MB537,#REF!,"&lt;="&amp;ME537,#REF!,"&gt;="&amp;MF537)</f>
        <v/>
      </c>
      <c r="MZ537" s="1">
        <f>COUNTIFS(#REF!,LT537,#REF!,1,#REF!,"&lt;="&amp;ME537,#REF!,"&gt;="&amp;MF537,#REF!,"="&amp;KV537,#REF!,"="&amp;KX537)</f>
        <v/>
      </c>
      <c r="NA537" s="1">
        <f>COUNTIFS(#REF!,LT537,#REF!,0,#REF!,"&lt;="&amp;ME537,#REF!,"&gt;="&amp;MF537,#REF!,"="&amp;KV537,#REF!,"="&amp;KX537)</f>
        <v/>
      </c>
      <c r="NB537" s="1">
        <f>COUNTIFS(#REF!,LT537,#REF!,1,#REF!,"&lt;="&amp;ME537,#REF!,"&gt;="&amp;MF537,#REF!,"="&amp;KW537,#REF!,"="&amp;KY537)</f>
        <v/>
      </c>
      <c r="NC537" s="1">
        <f>COUNTIFS(#REF!,LT537,#REF!,0,#REF!,"&lt;="&amp;ME537,#REF!,"&gt;="&amp;MF537,#REF!,"="&amp;KW537,#REF!,"="&amp;KY537)</f>
        <v/>
      </c>
      <c r="ND537" s="1">
        <f>MP537+MR537+MT537+MV537+MX537+MZ537+NB537</f>
        <v/>
      </c>
      <c r="NE537" s="1">
        <f>MQ537+MS537+MU537+MW537+MY537+NA537+NC537</f>
        <v/>
      </c>
      <c r="NF537" s="1">
        <f>ND537+NE537</f>
        <v/>
      </c>
      <c r="NG537" s="33">
        <f>ND537/(ND537+NE537)</f>
        <v/>
      </c>
      <c r="NH537" s="3">
        <f>1/NG537</f>
        <v/>
      </c>
      <c r="NI537" s="1">
        <f>LI537</f>
        <v/>
      </c>
      <c r="NJ537" s="79">
        <f>((1-NG537)*(1/(NI537-1))*0.98-(NG537*1))</f>
        <v/>
      </c>
      <c r="NK537" s="34">
        <f>IF(LR537&lt;0.9,0,IF(AND(LR537&gt;1.1),0,1))</f>
        <v/>
      </c>
      <c r="NL537" s="34">
        <f>IF(LS537&lt;0.9,0,IF(AND(LS537&gt;1.1),0,1))</f>
        <v/>
      </c>
      <c r="NM537" s="32">
        <f>IF(NF537&gt;99,1,0)</f>
        <v/>
      </c>
      <c r="NN537" s="32">
        <f>IF(NJ537&gt;0.0799,1,0)</f>
        <v/>
      </c>
      <c r="NO537" s="32">
        <f>IF(NJ537&gt;NQ537,1,0)</f>
        <v/>
      </c>
      <c r="NP537" s="32">
        <f>NM537+NN537+NO537+NK537+NL537</f>
        <v/>
      </c>
      <c r="NQ537" s="79">
        <f>(((100*NG537)*(NI537-1)*0.98)-((1-NG537)*100))/100</f>
        <v/>
      </c>
      <c r="NR537" s="34">
        <f>IF(LR537&lt;0.9,0,IF(AND(LR537&gt;1.1),0,1))</f>
        <v/>
      </c>
      <c r="NS537" s="34">
        <f>IF(LS537&lt;0.9,0,IF(AND(LS537&gt;1.1),0,1))</f>
        <v/>
      </c>
      <c r="NT537" s="32">
        <f>IF(NF537&gt;99,1,0)</f>
        <v/>
      </c>
      <c r="NU537" s="32">
        <f>IF(NQ537&gt;0.0799,1,0)</f>
        <v/>
      </c>
      <c r="NV537" s="32">
        <f>IF(NQ537&gt;NJ537,1,0)</f>
        <v/>
      </c>
      <c r="NW537" s="32">
        <f>NT537+NU537+NV537+NR537+NS537</f>
        <v/>
      </c>
      <c r="NX537">
        <f>IF(NP537=5,"LayAway0-1",IF(AND(NW537=5),"BackAway0-1",""))</f>
        <v/>
      </c>
      <c r="NY537">
        <f>IF(NP537=5,KO537,IF(AND(NW537=5),KO537,""))</f>
        <v/>
      </c>
      <c r="NZ537">
        <f>IF(NP537=5,"Match Odds",IF(AND(NW537=5),"Match Odds",""))</f>
        <v/>
      </c>
      <c r="OA537">
        <f>IF(NP537=5,KP537,IF(AND(NW537=5),KP537,""))</f>
        <v/>
      </c>
      <c r="OB537">
        <f>IF(NP537=5,"MATCH_ODDS",IF(AND(NW537=5),"MATCH_ODDS",""))</f>
        <v/>
      </c>
      <c r="OC537">
        <f>IF(NP537=5,"LAY",IF(AND(NW537=5),"BACK",""))</f>
        <v/>
      </c>
    </row>
    <row r="538" ht="16.5" customHeight="1" thickBot="1" thickTop="1">
      <c r="A538" s="2" t="n"/>
      <c r="KN538" s="1">
        <f>IF(INDEX(#REF!,MATCH('HT 0-1'!D538,#REF!,0))=INDEX(#REF!,MATCH('HT 0-1'!D538,#REF!,0)),INDEX(#REF!,MATCH('HT 0-1'!D538,#REF!,0)),"ERROR")</f>
        <v/>
      </c>
      <c r="KO538" s="1">
        <f>IF(INDEX(#REF!,MATCH('HT 0-1'!E538,#REF!,0))=INDEX(#REF!,MATCH('HT 0-1'!E538,#REF!,0)),INDEX(#REF!,MATCH('HT 0-1'!E538,#REF!,0)),"ERROR")</f>
        <v/>
      </c>
      <c r="KP538" s="1">
        <f>KN538&amp;" v "&amp;KO538</f>
        <v/>
      </c>
      <c r="KQ538">
        <f>B538&amp;"_"&amp;C538</f>
        <v/>
      </c>
      <c r="KR538" s="1">
        <f>IF((HW538/KK538)&lt;0.335,"G",IF((HW538/KK538)&gt;0.67,"R","A"))</f>
        <v/>
      </c>
      <c r="KS538" s="1">
        <f>IF((HX538/KK538)&lt;0.335,"G",IF((HX538/KK538)&gt;0.67,"R","A"))</f>
        <v/>
      </c>
      <c r="KT538" s="1">
        <f>IF((IH538/KK538)&lt;0.335,"G",IF((IH538/KK538)&gt;0.67,"R","A"))</f>
        <v/>
      </c>
      <c r="KU538" s="1">
        <f>IF((II538/KK538)&lt;0.335,"G",IF((II538/KK538)&gt;0.67,"R","A"))</f>
        <v/>
      </c>
      <c r="KV538" s="1">
        <f>IF((HZ538/KK538)&lt;0.335,"G",IF((HZ538/KK538)&gt;0.67,"R","A"))</f>
        <v/>
      </c>
      <c r="KW538" s="1">
        <f>IF((HY538/KK538)&lt;0.335,"G",IF((HY538/KK538)&gt;0.67,"R","A"))</f>
        <v/>
      </c>
      <c r="KX538" s="1">
        <f>IF((IK538/KK538)&lt;0.335,"G",IF((IK538/KK538)&gt;0.67,"R","A"))</f>
        <v/>
      </c>
      <c r="KY538" s="1">
        <f>IF((IJ538/KK538)&lt;0.335,"G",IF((IJ538/KK538)&gt;0.67,"R","A"))</f>
        <v/>
      </c>
      <c r="KZ538" s="1">
        <f>IF((HQ538/KK538)&lt;0.335,"G",IF((HQ538/KK538)&gt;0.67,"R","A"))</f>
        <v/>
      </c>
      <c r="LA538" s="1">
        <f>IF((IB538/KK538)&lt;0.335,"G",IF((IB538/KK538)&gt;0.67,"R","A"))</f>
        <v/>
      </c>
      <c r="LB538">
        <f>IF(LQ538="0-1",INDEX(Scrape!#REF!,MATCH('HT 0-1'!KP538,Scrape!$B:$B,0)),"")</f>
        <v/>
      </c>
      <c r="LC538">
        <f>IF(LQ538="0-1",INDEX(Scrape!$A:$A,MATCH('HT 0-1'!KP538,Scrape!$B:$B,0)),"")</f>
        <v/>
      </c>
      <c r="LD538">
        <f>IF(LQ538="0-1",INDEX(Scrape!$B:$B,MATCH('HT 0-1'!KP538,Scrape!$B:$B,0)),"")</f>
        <v/>
      </c>
      <c r="LE538">
        <f>IF(LQ538="0-1",INDEX(Scrape!$C:$C,MATCH('HT 0-1'!KP538,Scrape!$B:$B,0)),"")</f>
        <v/>
      </c>
      <c r="LF538">
        <f>IF(LQ538="0-1",INDEX(Scrape!$D:$D,MATCH('HT 0-1'!KP538,Scrape!$B:$B,0)),"")</f>
        <v/>
      </c>
      <c r="LG538">
        <f>IF(LQ538="0-1",INDEX(Scrape!$E:$E,MATCH('HT 0-1'!KP538,Scrape!$B:$B,0)),"")</f>
        <v/>
      </c>
      <c r="LH538">
        <f>IF(LQ538="0-1",INDEX(Scrape!$F:$F,MATCH('HT 0-1'!KP538,Scrape!$B:$B,0)),"")</f>
        <v/>
      </c>
      <c r="LI538">
        <f>IF(LQ538="0-1",INDEX(Scrape!$G:$G,MATCH('HT 0-1'!KP538,Scrape!$B:$B,0)),"")</f>
        <v/>
      </c>
      <c r="LJ538">
        <f>IF(LQ538="0-1",INDEX(Scrape!$H:$H,MATCH('HT 0-1'!KP538,Scrape!$B:$B,0)),"")</f>
        <v/>
      </c>
      <c r="LK538">
        <f>IF(LQ538="0-1",INDEX(Scrape!$I:$I,MATCH('HT 0-1'!KP538,Scrape!$B:$B,0)),"")</f>
        <v/>
      </c>
      <c r="LL538">
        <f>IF(LQ538="0-1",INDEX(Scrape!$J:$J,MATCH('HT 0-1'!KP538,Scrape!$B:$B,0)),"")</f>
        <v/>
      </c>
      <c r="LM538">
        <f>IF(LQ538="0-1",INDEX(Scrape!$K:$K,MATCH('HT 0-1'!KP538,Scrape!$B:$B,0)),"")</f>
        <v/>
      </c>
      <c r="LN538">
        <f>IF(LQ538="0-1",INDEX(Scrape!$L:$L,MATCH('HT 0-1'!KP538,Scrape!$B:$B,0)),"")</f>
        <v/>
      </c>
      <c r="LO538">
        <f>IF(LQ538="0-1",INDEX(Scrape!$M:$M,MATCH('HT 0-1'!KP538,Scrape!$B:$B,0)),"")</f>
        <v/>
      </c>
      <c r="LP538">
        <f>IF(LQ538="0-1",INDEX(Scrape!$N:$N,MATCH('HT 0-1'!KP538,Scrape!$B:$B,0)),"")</f>
        <v/>
      </c>
      <c r="LQ538">
        <f>INDEX(Scrape!$O:$O,MATCH('HT 0-1'!KP538,Scrape!$B:$B,0))</f>
        <v/>
      </c>
      <c r="LR538">
        <f>(1/LJ538)+(1/LI538)+(1/LH538)</f>
        <v/>
      </c>
      <c r="LS538">
        <f>(1/LG538)+(1/LF538)+(1/LE538)</f>
        <v/>
      </c>
      <c r="LT538" s="8">
        <f>IF(INDEX(#REF!,MATCH(KQ538,#REF!,0))=INDEX(#REF!,MATCH(KQ538,#REF!,0)),INDEX(#REF!,MATCH(KQ538,#REF!,0)),"ERROR")</f>
        <v/>
      </c>
      <c r="LU538" s="4">
        <f>IF(KR538="G",2,IF(KR538="R",0.5,IF(KR538="A",1)))</f>
        <v/>
      </c>
      <c r="LV538" s="4">
        <f>IF(KS538="G",0.5,IF(KS538="R",2,IF(KS538="A",1)))</f>
        <v/>
      </c>
      <c r="LW538" s="4">
        <f>IF(KT538="G",2,IF(KT538="R",0.5,IF(KT538="A",1)))</f>
        <v/>
      </c>
      <c r="LX538" s="4">
        <f>IF(KU538="G",0.5,IF(KU538="R",2,IF(KU538="A",1)))</f>
        <v/>
      </c>
      <c r="LY538" s="7">
        <f>(LK538*(LU538+LX538)+(LL538*(LU538+LX538)))</f>
        <v/>
      </c>
      <c r="LZ538" s="7">
        <f>(LN538*(LV538+LW538)+(LO538*(LV538+LW538)))</f>
        <v/>
      </c>
      <c r="MA538" s="11">
        <f>LY538-LZ538</f>
        <v/>
      </c>
      <c r="MB538" s="5">
        <f>MA538+2</f>
        <v/>
      </c>
      <c r="MC538" s="6">
        <f>MA538-2</f>
        <v/>
      </c>
      <c r="MD538" s="4">
        <f>LE538</f>
        <v/>
      </c>
      <c r="ME538" s="9">
        <f>IF(MD538=0,1000,MD538+0.75)</f>
        <v/>
      </c>
      <c r="MF538" s="10">
        <f>IF(MD538=0,0,MD538-0.75)</f>
        <v/>
      </c>
      <c r="MG538" s="4">
        <f>((LM538*(LU538+LX538))-((LP538*(LV538+LW538))))</f>
        <v/>
      </c>
      <c r="MH538" s="9">
        <f>MG538*1.2</f>
        <v/>
      </c>
      <c r="MI538" s="10">
        <f>MG538*0.8</f>
        <v/>
      </c>
      <c r="MJ538">
        <f>IFERROR(NX538,"")</f>
        <v/>
      </c>
      <c r="MK538">
        <f>IFERROR(NY538,"")</f>
        <v/>
      </c>
      <c r="ML538">
        <f>IFERROR(NZ538,"")</f>
        <v/>
      </c>
      <c r="MM538">
        <f>IFERROR(OA538,"")</f>
        <v/>
      </c>
      <c r="MN538">
        <f>IFERROR(OB538,"")</f>
        <v/>
      </c>
      <c r="MO538">
        <f>IFERROR(OC538,"")</f>
        <v/>
      </c>
      <c r="MP538" s="1">
        <f>COUNTIFS(#REF!,LT538,#REF!,1,#REF!,"&gt;="&amp;MC538,#REF!,"&lt;="&amp;MB538,#REF!,"&lt;="&amp;ME538,#REF!,"&gt;="&amp;MF538,#REF!,"="&amp;KV538,#REF!,"="&amp;KX538)</f>
        <v/>
      </c>
      <c r="MQ538" s="1">
        <f>COUNTIFS(#REF!,LT538,#REF!,0,#REF!,"&gt;="&amp;MC538,#REF!,"&lt;="&amp;MB538,#REF!,"&lt;="&amp;ME538,#REF!,"&gt;="&amp;MF538,#REF!,"="&amp;KV538,#REF!,"="&amp;KX538)</f>
        <v/>
      </c>
      <c r="MR538" s="1">
        <f>COUNTIFS(#REF!,LT538,#REF!,1,#REF!,"&gt;="&amp;MC538,#REF!,"&lt;="&amp;MB538,#REF!,"&lt;="&amp;ME538,#REF!,"&gt;="&amp;MF538,#REF!,"="&amp;KW538,#REF!,"="&amp;KY538)</f>
        <v/>
      </c>
      <c r="MS538" s="1">
        <f>COUNTIFS(#REF!,LT538,#REF!,0,#REF!,"&gt;="&amp;MC538,#REF!,"&lt;="&amp;MB538,#REF!,"&lt;="&amp;ME538,#REF!,"&gt;="&amp;MF538,#REF!,"="&amp;KW538,#REF!,"="&amp;KY538)</f>
        <v/>
      </c>
      <c r="MT538" s="1">
        <f>COUNTIFS(#REF!,LT538,#REF!,1,#REF!,"&gt;="&amp;MI538,#REF!,"&lt;="&amp;MH538,#REF!,"&lt;="&amp;ME538,#REF!,"&gt;="&amp;MF538)</f>
        <v/>
      </c>
      <c r="MU538" s="1">
        <f>COUNTIFS(#REF!,LT538,#REF!,0,#REF!,"&gt;="&amp;MI538,#REF!,"&lt;="&amp;MH538,#REF!,"&lt;="&amp;ME538,#REF!,"&gt;="&amp;MF538)</f>
        <v/>
      </c>
      <c r="MV538" s="1">
        <f>COUNTIFS(#REF!,LT538,#REF!,1,#REF!,"&gt;="&amp;MI538,#REF!,"&lt;="&amp;MH538,#REF!,"="&amp;KZ538,#REF!,"="&amp;LA538,#REF!,"&lt;="&amp;ME538,#REF!,"&gt;="&amp;MF538)</f>
        <v/>
      </c>
      <c r="MW538" s="1">
        <f>COUNTIFS(#REF!,LT538,#REF!,0,#REF!,"&gt;="&amp;MI538,#REF!,"&lt;="&amp;MH538,#REF!,"="&amp;KZ538,#REF!,"="&amp;LA538,#REF!,"&lt;="&amp;ME538,#REF!,"&gt;="&amp;MF538)</f>
        <v/>
      </c>
      <c r="MX538" s="1">
        <f>COUNTIFS(#REF!,LT538,#REF!,1,#REF!,"&gt;="&amp;MC538,#REF!,"&lt;="&amp;MB538,#REF!,"&lt;="&amp;ME538,#REF!,"&gt;="&amp;MF538)</f>
        <v/>
      </c>
      <c r="MY538" s="1">
        <f>COUNTIFS(#REF!,LT538,#REF!,0,#REF!,"&gt;="&amp;MC538,#REF!,"&lt;="&amp;MB538,#REF!,"&lt;="&amp;ME538,#REF!,"&gt;="&amp;MF538)</f>
        <v/>
      </c>
      <c r="MZ538" s="1">
        <f>COUNTIFS(#REF!,LT538,#REF!,1,#REF!,"&lt;="&amp;ME538,#REF!,"&gt;="&amp;MF538,#REF!,"="&amp;KV538,#REF!,"="&amp;KX538)</f>
        <v/>
      </c>
      <c r="NA538" s="1">
        <f>COUNTIFS(#REF!,LT538,#REF!,0,#REF!,"&lt;="&amp;ME538,#REF!,"&gt;="&amp;MF538,#REF!,"="&amp;KV538,#REF!,"="&amp;KX538)</f>
        <v/>
      </c>
      <c r="NB538" s="1">
        <f>COUNTIFS(#REF!,LT538,#REF!,1,#REF!,"&lt;="&amp;ME538,#REF!,"&gt;="&amp;MF538,#REF!,"="&amp;KW538,#REF!,"="&amp;KY538)</f>
        <v/>
      </c>
      <c r="NC538" s="1">
        <f>COUNTIFS(#REF!,LT538,#REF!,0,#REF!,"&lt;="&amp;ME538,#REF!,"&gt;="&amp;MF538,#REF!,"="&amp;KW538,#REF!,"="&amp;KY538)</f>
        <v/>
      </c>
      <c r="ND538" s="1">
        <f>MP538+MR538+MT538+MV538+MX538+MZ538+NB538</f>
        <v/>
      </c>
      <c r="NE538" s="1">
        <f>MQ538+MS538+MU538+MW538+MY538+NA538+NC538</f>
        <v/>
      </c>
      <c r="NF538" s="1">
        <f>ND538+NE538</f>
        <v/>
      </c>
      <c r="NG538" s="33">
        <f>ND538/(ND538+NE538)</f>
        <v/>
      </c>
      <c r="NH538" s="3">
        <f>1/NG538</f>
        <v/>
      </c>
      <c r="NI538" s="1">
        <f>LI538</f>
        <v/>
      </c>
      <c r="NJ538" s="79">
        <f>((1-NG538)*(1/(NI538-1))*0.98-(NG538*1))</f>
        <v/>
      </c>
      <c r="NK538" s="34">
        <f>IF(LR538&lt;0.9,0,IF(AND(LR538&gt;1.1),0,1))</f>
        <v/>
      </c>
      <c r="NL538" s="34">
        <f>IF(LS538&lt;0.9,0,IF(AND(LS538&gt;1.1),0,1))</f>
        <v/>
      </c>
      <c r="NM538" s="32">
        <f>IF(NF538&gt;99,1,0)</f>
        <v/>
      </c>
      <c r="NN538" s="32">
        <f>IF(NJ538&gt;0.0799,1,0)</f>
        <v/>
      </c>
      <c r="NO538" s="32">
        <f>IF(NJ538&gt;NQ538,1,0)</f>
        <v/>
      </c>
      <c r="NP538" s="32">
        <f>NM538+NN538+NO538+NK538+NL538</f>
        <v/>
      </c>
      <c r="NQ538" s="79">
        <f>(((100*NG538)*(NI538-1)*0.98)-((1-NG538)*100))/100</f>
        <v/>
      </c>
      <c r="NR538" s="34">
        <f>IF(LR538&lt;0.9,0,IF(AND(LR538&gt;1.1),0,1))</f>
        <v/>
      </c>
      <c r="NS538" s="34">
        <f>IF(LS538&lt;0.9,0,IF(AND(LS538&gt;1.1),0,1))</f>
        <v/>
      </c>
      <c r="NT538" s="32">
        <f>IF(NF538&gt;99,1,0)</f>
        <v/>
      </c>
      <c r="NU538" s="32">
        <f>IF(NQ538&gt;0.0799,1,0)</f>
        <v/>
      </c>
      <c r="NV538" s="32">
        <f>IF(NQ538&gt;NJ538,1,0)</f>
        <v/>
      </c>
      <c r="NW538" s="32">
        <f>NT538+NU538+NV538+NR538+NS538</f>
        <v/>
      </c>
      <c r="NX538">
        <f>IF(NP538=5,"LayAway0-1",IF(AND(NW538=5),"BackAway0-1",""))</f>
        <v/>
      </c>
      <c r="NY538">
        <f>IF(NP538=5,KO538,IF(AND(NW538=5),KO538,""))</f>
        <v/>
      </c>
      <c r="NZ538">
        <f>IF(NP538=5,"Match Odds",IF(AND(NW538=5),"Match Odds",""))</f>
        <v/>
      </c>
      <c r="OA538">
        <f>IF(NP538=5,KP538,IF(AND(NW538=5),KP538,""))</f>
        <v/>
      </c>
      <c r="OB538">
        <f>IF(NP538=5,"MATCH_ODDS",IF(AND(NW538=5),"MATCH_ODDS",""))</f>
        <v/>
      </c>
      <c r="OC538">
        <f>IF(NP538=5,"LAY",IF(AND(NW538=5),"BACK",""))</f>
        <v/>
      </c>
    </row>
    <row r="539" ht="16.5" customHeight="1" thickBot="1" thickTop="1">
      <c r="A539" s="2" t="n"/>
      <c r="KN539" s="1">
        <f>IF(INDEX(#REF!,MATCH('HT 0-1'!D539,#REF!,0))=INDEX(#REF!,MATCH('HT 0-1'!D539,#REF!,0)),INDEX(#REF!,MATCH('HT 0-1'!D539,#REF!,0)),"ERROR")</f>
        <v/>
      </c>
      <c r="KO539" s="1">
        <f>IF(INDEX(#REF!,MATCH('HT 0-1'!E539,#REF!,0))=INDEX(#REF!,MATCH('HT 0-1'!E539,#REF!,0)),INDEX(#REF!,MATCH('HT 0-1'!E539,#REF!,0)),"ERROR")</f>
        <v/>
      </c>
      <c r="KP539" s="1">
        <f>KN539&amp;" v "&amp;KO539</f>
        <v/>
      </c>
      <c r="KQ539">
        <f>B539&amp;"_"&amp;C539</f>
        <v/>
      </c>
      <c r="KR539" s="1">
        <f>IF((HW539/KK539)&lt;0.335,"G",IF((HW539/KK539)&gt;0.67,"R","A"))</f>
        <v/>
      </c>
      <c r="KS539" s="1">
        <f>IF((HX539/KK539)&lt;0.335,"G",IF((HX539/KK539)&gt;0.67,"R","A"))</f>
        <v/>
      </c>
      <c r="KT539" s="1">
        <f>IF((IH539/KK539)&lt;0.335,"G",IF((IH539/KK539)&gt;0.67,"R","A"))</f>
        <v/>
      </c>
      <c r="KU539" s="1">
        <f>IF((II539/KK539)&lt;0.335,"G",IF((II539/KK539)&gt;0.67,"R","A"))</f>
        <v/>
      </c>
      <c r="KV539" s="1">
        <f>IF((HZ539/KK539)&lt;0.335,"G",IF((HZ539/KK539)&gt;0.67,"R","A"))</f>
        <v/>
      </c>
      <c r="KW539" s="1">
        <f>IF((HY539/KK539)&lt;0.335,"G",IF((HY539/KK539)&gt;0.67,"R","A"))</f>
        <v/>
      </c>
      <c r="KX539" s="1">
        <f>IF((IK539/KK539)&lt;0.335,"G",IF((IK539/KK539)&gt;0.67,"R","A"))</f>
        <v/>
      </c>
      <c r="KY539" s="1">
        <f>IF((IJ539/KK539)&lt;0.335,"G",IF((IJ539/KK539)&gt;0.67,"R","A"))</f>
        <v/>
      </c>
      <c r="KZ539" s="1">
        <f>IF((HQ539/KK539)&lt;0.335,"G",IF((HQ539/KK539)&gt;0.67,"R","A"))</f>
        <v/>
      </c>
      <c r="LA539" s="1">
        <f>IF((IB539/KK539)&lt;0.335,"G",IF((IB539/KK539)&gt;0.67,"R","A"))</f>
        <v/>
      </c>
      <c r="LB539">
        <f>IF(LQ539="0-1",INDEX(Scrape!#REF!,MATCH('HT 0-1'!KP539,Scrape!$B:$B,0)),"")</f>
        <v/>
      </c>
      <c r="LC539">
        <f>IF(LQ539="0-1",INDEX(Scrape!$A:$A,MATCH('HT 0-1'!KP539,Scrape!$B:$B,0)),"")</f>
        <v/>
      </c>
      <c r="LD539">
        <f>IF(LQ539="0-1",INDEX(Scrape!$B:$B,MATCH('HT 0-1'!KP539,Scrape!$B:$B,0)),"")</f>
        <v/>
      </c>
      <c r="LE539">
        <f>IF(LQ539="0-1",INDEX(Scrape!$C:$C,MATCH('HT 0-1'!KP539,Scrape!$B:$B,0)),"")</f>
        <v/>
      </c>
      <c r="LF539">
        <f>IF(LQ539="0-1",INDEX(Scrape!$D:$D,MATCH('HT 0-1'!KP539,Scrape!$B:$B,0)),"")</f>
        <v/>
      </c>
      <c r="LG539">
        <f>IF(LQ539="0-1",INDEX(Scrape!$E:$E,MATCH('HT 0-1'!KP539,Scrape!$B:$B,0)),"")</f>
        <v/>
      </c>
      <c r="LH539">
        <f>IF(LQ539="0-1",INDEX(Scrape!$F:$F,MATCH('HT 0-1'!KP539,Scrape!$B:$B,0)),"")</f>
        <v/>
      </c>
      <c r="LI539">
        <f>IF(LQ539="0-1",INDEX(Scrape!$G:$G,MATCH('HT 0-1'!KP539,Scrape!$B:$B,0)),"")</f>
        <v/>
      </c>
      <c r="LJ539">
        <f>IF(LQ539="0-1",INDEX(Scrape!$H:$H,MATCH('HT 0-1'!KP539,Scrape!$B:$B,0)),"")</f>
        <v/>
      </c>
      <c r="LK539">
        <f>IF(LQ539="0-1",INDEX(Scrape!$I:$I,MATCH('HT 0-1'!KP539,Scrape!$B:$B,0)),"")</f>
        <v/>
      </c>
      <c r="LL539">
        <f>IF(LQ539="0-1",INDEX(Scrape!$J:$J,MATCH('HT 0-1'!KP539,Scrape!$B:$B,0)),"")</f>
        <v/>
      </c>
      <c r="LM539">
        <f>IF(LQ539="0-1",INDEX(Scrape!$K:$K,MATCH('HT 0-1'!KP539,Scrape!$B:$B,0)),"")</f>
        <v/>
      </c>
      <c r="LN539">
        <f>IF(LQ539="0-1",INDEX(Scrape!$L:$L,MATCH('HT 0-1'!KP539,Scrape!$B:$B,0)),"")</f>
        <v/>
      </c>
      <c r="LO539">
        <f>IF(LQ539="0-1",INDEX(Scrape!$M:$M,MATCH('HT 0-1'!KP539,Scrape!$B:$B,0)),"")</f>
        <v/>
      </c>
      <c r="LP539">
        <f>IF(LQ539="0-1",INDEX(Scrape!$N:$N,MATCH('HT 0-1'!KP539,Scrape!$B:$B,0)),"")</f>
        <v/>
      </c>
      <c r="LQ539">
        <f>INDEX(Scrape!$O:$O,MATCH('HT 0-1'!KP539,Scrape!$B:$B,0))</f>
        <v/>
      </c>
      <c r="LR539">
        <f>(1/LJ539)+(1/LI539)+(1/LH539)</f>
        <v/>
      </c>
      <c r="LS539">
        <f>(1/LG539)+(1/LF539)+(1/LE539)</f>
        <v/>
      </c>
      <c r="LT539" s="8">
        <f>IF(INDEX(#REF!,MATCH(KQ539,#REF!,0))=INDEX(#REF!,MATCH(KQ539,#REF!,0)),INDEX(#REF!,MATCH(KQ539,#REF!,0)),"ERROR")</f>
        <v/>
      </c>
      <c r="LU539" s="4">
        <f>IF(KR539="G",2,IF(KR539="R",0.5,IF(KR539="A",1)))</f>
        <v/>
      </c>
      <c r="LV539" s="4">
        <f>IF(KS539="G",0.5,IF(KS539="R",2,IF(KS539="A",1)))</f>
        <v/>
      </c>
      <c r="LW539" s="4">
        <f>IF(KT539="G",2,IF(KT539="R",0.5,IF(KT539="A",1)))</f>
        <v/>
      </c>
      <c r="LX539" s="4">
        <f>IF(KU539="G",0.5,IF(KU539="R",2,IF(KU539="A",1)))</f>
        <v/>
      </c>
      <c r="LY539" s="7">
        <f>(LK539*(LU539+LX539)+(LL539*(LU539+LX539)))</f>
        <v/>
      </c>
      <c r="LZ539" s="7">
        <f>(LN539*(LV539+LW539)+(LO539*(LV539+LW539)))</f>
        <v/>
      </c>
      <c r="MA539" s="11">
        <f>LY539-LZ539</f>
        <v/>
      </c>
      <c r="MB539" s="5">
        <f>MA539+2</f>
        <v/>
      </c>
      <c r="MC539" s="6">
        <f>MA539-2</f>
        <v/>
      </c>
      <c r="MD539" s="4">
        <f>LE539</f>
        <v/>
      </c>
      <c r="ME539" s="9">
        <f>IF(MD539=0,1000,MD539+0.75)</f>
        <v/>
      </c>
      <c r="MF539" s="10">
        <f>IF(MD539=0,0,MD539-0.75)</f>
        <v/>
      </c>
      <c r="MG539" s="4">
        <f>((LM539*(LU539+LX539))-((LP539*(LV539+LW539))))</f>
        <v/>
      </c>
      <c r="MH539" s="9">
        <f>MG539*1.2</f>
        <v/>
      </c>
      <c r="MI539" s="10">
        <f>MG539*0.8</f>
        <v/>
      </c>
      <c r="MJ539">
        <f>IFERROR(NX539,"")</f>
        <v/>
      </c>
      <c r="MK539">
        <f>IFERROR(NY539,"")</f>
        <v/>
      </c>
      <c r="ML539">
        <f>IFERROR(NZ539,"")</f>
        <v/>
      </c>
      <c r="MM539">
        <f>IFERROR(OA539,"")</f>
        <v/>
      </c>
      <c r="MN539">
        <f>IFERROR(OB539,"")</f>
        <v/>
      </c>
      <c r="MO539">
        <f>IFERROR(OC539,"")</f>
        <v/>
      </c>
      <c r="MP539" s="1">
        <f>COUNTIFS(#REF!,LT539,#REF!,1,#REF!,"&gt;="&amp;MC539,#REF!,"&lt;="&amp;MB539,#REF!,"&lt;="&amp;ME539,#REF!,"&gt;="&amp;MF539,#REF!,"="&amp;KV539,#REF!,"="&amp;KX539)</f>
        <v/>
      </c>
      <c r="MQ539" s="1">
        <f>COUNTIFS(#REF!,LT539,#REF!,0,#REF!,"&gt;="&amp;MC539,#REF!,"&lt;="&amp;MB539,#REF!,"&lt;="&amp;ME539,#REF!,"&gt;="&amp;MF539,#REF!,"="&amp;KV539,#REF!,"="&amp;KX539)</f>
        <v/>
      </c>
      <c r="MR539" s="1">
        <f>COUNTIFS(#REF!,LT539,#REF!,1,#REF!,"&gt;="&amp;MC539,#REF!,"&lt;="&amp;MB539,#REF!,"&lt;="&amp;ME539,#REF!,"&gt;="&amp;MF539,#REF!,"="&amp;KW539,#REF!,"="&amp;KY539)</f>
        <v/>
      </c>
      <c r="MS539" s="1">
        <f>COUNTIFS(#REF!,LT539,#REF!,0,#REF!,"&gt;="&amp;MC539,#REF!,"&lt;="&amp;MB539,#REF!,"&lt;="&amp;ME539,#REF!,"&gt;="&amp;MF539,#REF!,"="&amp;KW539,#REF!,"="&amp;KY539)</f>
        <v/>
      </c>
      <c r="MT539" s="1">
        <f>COUNTIFS(#REF!,LT539,#REF!,1,#REF!,"&gt;="&amp;MI539,#REF!,"&lt;="&amp;MH539,#REF!,"&lt;="&amp;ME539,#REF!,"&gt;="&amp;MF539)</f>
        <v/>
      </c>
      <c r="MU539" s="1">
        <f>COUNTIFS(#REF!,LT539,#REF!,0,#REF!,"&gt;="&amp;MI539,#REF!,"&lt;="&amp;MH539,#REF!,"&lt;="&amp;ME539,#REF!,"&gt;="&amp;MF539)</f>
        <v/>
      </c>
      <c r="MV539" s="1">
        <f>COUNTIFS(#REF!,LT539,#REF!,1,#REF!,"&gt;="&amp;MI539,#REF!,"&lt;="&amp;MH539,#REF!,"="&amp;KZ539,#REF!,"="&amp;LA539,#REF!,"&lt;="&amp;ME539,#REF!,"&gt;="&amp;MF539)</f>
        <v/>
      </c>
      <c r="MW539" s="1">
        <f>COUNTIFS(#REF!,LT539,#REF!,0,#REF!,"&gt;="&amp;MI539,#REF!,"&lt;="&amp;MH539,#REF!,"="&amp;KZ539,#REF!,"="&amp;LA539,#REF!,"&lt;="&amp;ME539,#REF!,"&gt;="&amp;MF539)</f>
        <v/>
      </c>
      <c r="MX539" s="1">
        <f>COUNTIFS(#REF!,LT539,#REF!,1,#REF!,"&gt;="&amp;MC539,#REF!,"&lt;="&amp;MB539,#REF!,"&lt;="&amp;ME539,#REF!,"&gt;="&amp;MF539)</f>
        <v/>
      </c>
      <c r="MY539" s="1">
        <f>COUNTIFS(#REF!,LT539,#REF!,0,#REF!,"&gt;="&amp;MC539,#REF!,"&lt;="&amp;MB539,#REF!,"&lt;="&amp;ME539,#REF!,"&gt;="&amp;MF539)</f>
        <v/>
      </c>
      <c r="MZ539" s="1">
        <f>COUNTIFS(#REF!,LT539,#REF!,1,#REF!,"&lt;="&amp;ME539,#REF!,"&gt;="&amp;MF539,#REF!,"="&amp;KV539,#REF!,"="&amp;KX539)</f>
        <v/>
      </c>
      <c r="NA539" s="1">
        <f>COUNTIFS(#REF!,LT539,#REF!,0,#REF!,"&lt;="&amp;ME539,#REF!,"&gt;="&amp;MF539,#REF!,"="&amp;KV539,#REF!,"="&amp;KX539)</f>
        <v/>
      </c>
      <c r="NB539" s="1">
        <f>COUNTIFS(#REF!,LT539,#REF!,1,#REF!,"&lt;="&amp;ME539,#REF!,"&gt;="&amp;MF539,#REF!,"="&amp;KW539,#REF!,"="&amp;KY539)</f>
        <v/>
      </c>
      <c r="NC539" s="1">
        <f>COUNTIFS(#REF!,LT539,#REF!,0,#REF!,"&lt;="&amp;ME539,#REF!,"&gt;="&amp;MF539,#REF!,"="&amp;KW539,#REF!,"="&amp;KY539)</f>
        <v/>
      </c>
      <c r="ND539" s="1">
        <f>MP539+MR539+MT539+MV539+MX539+MZ539+NB539</f>
        <v/>
      </c>
      <c r="NE539" s="1">
        <f>MQ539+MS539+MU539+MW539+MY539+NA539+NC539</f>
        <v/>
      </c>
      <c r="NF539" s="1">
        <f>ND539+NE539</f>
        <v/>
      </c>
      <c r="NG539" s="33">
        <f>ND539/(ND539+NE539)</f>
        <v/>
      </c>
      <c r="NH539" s="3">
        <f>1/NG539</f>
        <v/>
      </c>
      <c r="NI539" s="1">
        <f>LI539</f>
        <v/>
      </c>
      <c r="NJ539" s="79">
        <f>((1-NG539)*(1/(NI539-1))*0.98-(NG539*1))</f>
        <v/>
      </c>
      <c r="NK539" s="34">
        <f>IF(LR539&lt;0.9,0,IF(AND(LR539&gt;1.1),0,1))</f>
        <v/>
      </c>
      <c r="NL539" s="34">
        <f>IF(LS539&lt;0.9,0,IF(AND(LS539&gt;1.1),0,1))</f>
        <v/>
      </c>
      <c r="NM539" s="32">
        <f>IF(NF539&gt;99,1,0)</f>
        <v/>
      </c>
      <c r="NN539" s="32">
        <f>IF(NJ539&gt;0.0799,1,0)</f>
        <v/>
      </c>
      <c r="NO539" s="32">
        <f>IF(NJ539&gt;NQ539,1,0)</f>
        <v/>
      </c>
      <c r="NP539" s="32">
        <f>NM539+NN539+NO539+NK539+NL539</f>
        <v/>
      </c>
      <c r="NQ539" s="79">
        <f>(((100*NG539)*(NI539-1)*0.98)-((1-NG539)*100))/100</f>
        <v/>
      </c>
      <c r="NR539" s="34">
        <f>IF(LR539&lt;0.9,0,IF(AND(LR539&gt;1.1),0,1))</f>
        <v/>
      </c>
      <c r="NS539" s="34">
        <f>IF(LS539&lt;0.9,0,IF(AND(LS539&gt;1.1),0,1))</f>
        <v/>
      </c>
      <c r="NT539" s="32">
        <f>IF(NF539&gt;99,1,0)</f>
        <v/>
      </c>
      <c r="NU539" s="32">
        <f>IF(NQ539&gt;0.0799,1,0)</f>
        <v/>
      </c>
      <c r="NV539" s="32">
        <f>IF(NQ539&gt;NJ539,1,0)</f>
        <v/>
      </c>
      <c r="NW539" s="32">
        <f>NT539+NU539+NV539+NR539+NS539</f>
        <v/>
      </c>
      <c r="NX539">
        <f>IF(NP539=5,"LayAway0-1",IF(AND(NW539=5),"BackAway0-1",""))</f>
        <v/>
      </c>
      <c r="NY539">
        <f>IF(NP539=5,KO539,IF(AND(NW539=5),KO539,""))</f>
        <v/>
      </c>
      <c r="NZ539">
        <f>IF(NP539=5,"Match Odds",IF(AND(NW539=5),"Match Odds",""))</f>
        <v/>
      </c>
      <c r="OA539">
        <f>IF(NP539=5,KP539,IF(AND(NW539=5),KP539,""))</f>
        <v/>
      </c>
      <c r="OB539">
        <f>IF(NP539=5,"MATCH_ODDS",IF(AND(NW539=5),"MATCH_ODDS",""))</f>
        <v/>
      </c>
      <c r="OC539">
        <f>IF(NP539=5,"LAY",IF(AND(NW539=5),"BACK",""))</f>
        <v/>
      </c>
    </row>
    <row r="540" ht="16.5" customHeight="1" thickBot="1" thickTop="1">
      <c r="A540" s="2" t="n"/>
      <c r="KN540" s="1">
        <f>IF(INDEX(#REF!,MATCH('HT 0-1'!D540,#REF!,0))=INDEX(#REF!,MATCH('HT 0-1'!D540,#REF!,0)),INDEX(#REF!,MATCH('HT 0-1'!D540,#REF!,0)),"ERROR")</f>
        <v/>
      </c>
      <c r="KO540" s="1">
        <f>IF(INDEX(#REF!,MATCH('HT 0-1'!E540,#REF!,0))=INDEX(#REF!,MATCH('HT 0-1'!E540,#REF!,0)),INDEX(#REF!,MATCH('HT 0-1'!E540,#REF!,0)),"ERROR")</f>
        <v/>
      </c>
      <c r="KP540" s="1">
        <f>KN540&amp;" v "&amp;KO540</f>
        <v/>
      </c>
      <c r="KQ540">
        <f>B540&amp;"_"&amp;C540</f>
        <v/>
      </c>
      <c r="KR540" s="1">
        <f>IF((HW540/KK540)&lt;0.335,"G",IF((HW540/KK540)&gt;0.67,"R","A"))</f>
        <v/>
      </c>
      <c r="KS540" s="1">
        <f>IF((HX540/KK540)&lt;0.335,"G",IF((HX540/KK540)&gt;0.67,"R","A"))</f>
        <v/>
      </c>
      <c r="KT540" s="1">
        <f>IF((IH540/KK540)&lt;0.335,"G",IF((IH540/KK540)&gt;0.67,"R","A"))</f>
        <v/>
      </c>
      <c r="KU540" s="1">
        <f>IF((II540/KK540)&lt;0.335,"G",IF((II540/KK540)&gt;0.67,"R","A"))</f>
        <v/>
      </c>
      <c r="KV540" s="1">
        <f>IF((HZ540/KK540)&lt;0.335,"G",IF((HZ540/KK540)&gt;0.67,"R","A"))</f>
        <v/>
      </c>
      <c r="KW540" s="1">
        <f>IF((HY540/KK540)&lt;0.335,"G",IF((HY540/KK540)&gt;0.67,"R","A"))</f>
        <v/>
      </c>
      <c r="KX540" s="1">
        <f>IF((IK540/KK540)&lt;0.335,"G",IF((IK540/KK540)&gt;0.67,"R","A"))</f>
        <v/>
      </c>
      <c r="KY540" s="1">
        <f>IF((IJ540/KK540)&lt;0.335,"G",IF((IJ540/KK540)&gt;0.67,"R","A"))</f>
        <v/>
      </c>
      <c r="KZ540" s="1">
        <f>IF((HQ540/KK540)&lt;0.335,"G",IF((HQ540/KK540)&gt;0.67,"R","A"))</f>
        <v/>
      </c>
      <c r="LA540" s="1">
        <f>IF((IB540/KK540)&lt;0.335,"G",IF((IB540/KK540)&gt;0.67,"R","A"))</f>
        <v/>
      </c>
      <c r="LB540">
        <f>IF(LQ540="0-1",INDEX(Scrape!#REF!,MATCH('HT 0-1'!KP540,Scrape!$B:$B,0)),"")</f>
        <v/>
      </c>
      <c r="LC540">
        <f>IF(LQ540="0-1",INDEX(Scrape!$A:$A,MATCH('HT 0-1'!KP540,Scrape!$B:$B,0)),"")</f>
        <v/>
      </c>
      <c r="LD540">
        <f>IF(LQ540="0-1",INDEX(Scrape!$B:$B,MATCH('HT 0-1'!KP540,Scrape!$B:$B,0)),"")</f>
        <v/>
      </c>
      <c r="LE540">
        <f>IF(LQ540="0-1",INDEX(Scrape!$C:$C,MATCH('HT 0-1'!KP540,Scrape!$B:$B,0)),"")</f>
        <v/>
      </c>
      <c r="LF540">
        <f>IF(LQ540="0-1",INDEX(Scrape!$D:$D,MATCH('HT 0-1'!KP540,Scrape!$B:$B,0)),"")</f>
        <v/>
      </c>
      <c r="LG540">
        <f>IF(LQ540="0-1",INDEX(Scrape!$E:$E,MATCH('HT 0-1'!KP540,Scrape!$B:$B,0)),"")</f>
        <v/>
      </c>
      <c r="LH540">
        <f>IF(LQ540="0-1",INDEX(Scrape!$F:$F,MATCH('HT 0-1'!KP540,Scrape!$B:$B,0)),"")</f>
        <v/>
      </c>
      <c r="LI540">
        <f>IF(LQ540="0-1",INDEX(Scrape!$G:$G,MATCH('HT 0-1'!KP540,Scrape!$B:$B,0)),"")</f>
        <v/>
      </c>
      <c r="LJ540">
        <f>IF(LQ540="0-1",INDEX(Scrape!$H:$H,MATCH('HT 0-1'!KP540,Scrape!$B:$B,0)),"")</f>
        <v/>
      </c>
      <c r="LK540">
        <f>IF(LQ540="0-1",INDEX(Scrape!$I:$I,MATCH('HT 0-1'!KP540,Scrape!$B:$B,0)),"")</f>
        <v/>
      </c>
      <c r="LL540">
        <f>IF(LQ540="0-1",INDEX(Scrape!$J:$J,MATCH('HT 0-1'!KP540,Scrape!$B:$B,0)),"")</f>
        <v/>
      </c>
      <c r="LM540">
        <f>IF(LQ540="0-1",INDEX(Scrape!$K:$K,MATCH('HT 0-1'!KP540,Scrape!$B:$B,0)),"")</f>
        <v/>
      </c>
      <c r="LN540">
        <f>IF(LQ540="0-1",INDEX(Scrape!$L:$L,MATCH('HT 0-1'!KP540,Scrape!$B:$B,0)),"")</f>
        <v/>
      </c>
      <c r="LO540">
        <f>IF(LQ540="0-1",INDEX(Scrape!$M:$M,MATCH('HT 0-1'!KP540,Scrape!$B:$B,0)),"")</f>
        <v/>
      </c>
      <c r="LP540">
        <f>IF(LQ540="0-1",INDEX(Scrape!$N:$N,MATCH('HT 0-1'!KP540,Scrape!$B:$B,0)),"")</f>
        <v/>
      </c>
      <c r="LQ540">
        <f>INDEX(Scrape!$O:$O,MATCH('HT 0-1'!KP540,Scrape!$B:$B,0))</f>
        <v/>
      </c>
      <c r="LR540">
        <f>(1/LJ540)+(1/LI540)+(1/LH540)</f>
        <v/>
      </c>
      <c r="LS540">
        <f>(1/LG540)+(1/LF540)+(1/LE540)</f>
        <v/>
      </c>
      <c r="LT540" s="8">
        <f>IF(INDEX(#REF!,MATCH(KQ540,#REF!,0))=INDEX(#REF!,MATCH(KQ540,#REF!,0)),INDEX(#REF!,MATCH(KQ540,#REF!,0)),"ERROR")</f>
        <v/>
      </c>
      <c r="LU540" s="4">
        <f>IF(KR540="G",2,IF(KR540="R",0.5,IF(KR540="A",1)))</f>
        <v/>
      </c>
      <c r="LV540" s="4">
        <f>IF(KS540="G",0.5,IF(KS540="R",2,IF(KS540="A",1)))</f>
        <v/>
      </c>
      <c r="LW540" s="4">
        <f>IF(KT540="G",2,IF(KT540="R",0.5,IF(KT540="A",1)))</f>
        <v/>
      </c>
      <c r="LX540" s="4">
        <f>IF(KU540="G",0.5,IF(KU540="R",2,IF(KU540="A",1)))</f>
        <v/>
      </c>
      <c r="LY540" s="7">
        <f>(LK540*(LU540+LX540)+(LL540*(LU540+LX540)))</f>
        <v/>
      </c>
      <c r="LZ540" s="7">
        <f>(LN540*(LV540+LW540)+(LO540*(LV540+LW540)))</f>
        <v/>
      </c>
      <c r="MA540" s="11">
        <f>LY540-LZ540</f>
        <v/>
      </c>
      <c r="MB540" s="5">
        <f>MA540+2</f>
        <v/>
      </c>
      <c r="MC540" s="6">
        <f>MA540-2</f>
        <v/>
      </c>
      <c r="MD540" s="4">
        <f>LE540</f>
        <v/>
      </c>
      <c r="ME540" s="9">
        <f>IF(MD540=0,1000,MD540+0.75)</f>
        <v/>
      </c>
      <c r="MF540" s="10">
        <f>IF(MD540=0,0,MD540-0.75)</f>
        <v/>
      </c>
      <c r="MG540" s="4">
        <f>((LM540*(LU540+LX540))-((LP540*(LV540+LW540))))</f>
        <v/>
      </c>
      <c r="MH540" s="9">
        <f>MG540*1.2</f>
        <v/>
      </c>
      <c r="MI540" s="10">
        <f>MG540*0.8</f>
        <v/>
      </c>
      <c r="MJ540">
        <f>IFERROR(NX540,"")</f>
        <v/>
      </c>
      <c r="MK540">
        <f>IFERROR(NY540,"")</f>
        <v/>
      </c>
      <c r="ML540">
        <f>IFERROR(NZ540,"")</f>
        <v/>
      </c>
      <c r="MM540">
        <f>IFERROR(OA540,"")</f>
        <v/>
      </c>
      <c r="MN540">
        <f>IFERROR(OB540,"")</f>
        <v/>
      </c>
      <c r="MO540">
        <f>IFERROR(OC540,"")</f>
        <v/>
      </c>
      <c r="MP540" s="1">
        <f>COUNTIFS(#REF!,LT540,#REF!,1,#REF!,"&gt;="&amp;MC540,#REF!,"&lt;="&amp;MB540,#REF!,"&lt;="&amp;ME540,#REF!,"&gt;="&amp;MF540,#REF!,"="&amp;KV540,#REF!,"="&amp;KX540)</f>
        <v/>
      </c>
      <c r="MQ540" s="1">
        <f>COUNTIFS(#REF!,LT540,#REF!,0,#REF!,"&gt;="&amp;MC540,#REF!,"&lt;="&amp;MB540,#REF!,"&lt;="&amp;ME540,#REF!,"&gt;="&amp;MF540,#REF!,"="&amp;KV540,#REF!,"="&amp;KX540)</f>
        <v/>
      </c>
      <c r="MR540" s="1">
        <f>COUNTIFS(#REF!,LT540,#REF!,1,#REF!,"&gt;="&amp;MC540,#REF!,"&lt;="&amp;MB540,#REF!,"&lt;="&amp;ME540,#REF!,"&gt;="&amp;MF540,#REF!,"="&amp;KW540,#REF!,"="&amp;KY540)</f>
        <v/>
      </c>
      <c r="MS540" s="1">
        <f>COUNTIFS(#REF!,LT540,#REF!,0,#REF!,"&gt;="&amp;MC540,#REF!,"&lt;="&amp;MB540,#REF!,"&lt;="&amp;ME540,#REF!,"&gt;="&amp;MF540,#REF!,"="&amp;KW540,#REF!,"="&amp;KY540)</f>
        <v/>
      </c>
      <c r="MT540" s="1">
        <f>COUNTIFS(#REF!,LT540,#REF!,1,#REF!,"&gt;="&amp;MI540,#REF!,"&lt;="&amp;MH540,#REF!,"&lt;="&amp;ME540,#REF!,"&gt;="&amp;MF540)</f>
        <v/>
      </c>
      <c r="MU540" s="1">
        <f>COUNTIFS(#REF!,LT540,#REF!,0,#REF!,"&gt;="&amp;MI540,#REF!,"&lt;="&amp;MH540,#REF!,"&lt;="&amp;ME540,#REF!,"&gt;="&amp;MF540)</f>
        <v/>
      </c>
      <c r="MV540" s="1">
        <f>COUNTIFS(#REF!,LT540,#REF!,1,#REF!,"&gt;="&amp;MI540,#REF!,"&lt;="&amp;MH540,#REF!,"="&amp;KZ540,#REF!,"="&amp;LA540,#REF!,"&lt;="&amp;ME540,#REF!,"&gt;="&amp;MF540)</f>
        <v/>
      </c>
      <c r="MW540" s="1">
        <f>COUNTIFS(#REF!,LT540,#REF!,0,#REF!,"&gt;="&amp;MI540,#REF!,"&lt;="&amp;MH540,#REF!,"="&amp;KZ540,#REF!,"="&amp;LA540,#REF!,"&lt;="&amp;ME540,#REF!,"&gt;="&amp;MF540)</f>
        <v/>
      </c>
      <c r="MX540" s="1">
        <f>COUNTIFS(#REF!,LT540,#REF!,1,#REF!,"&gt;="&amp;MC540,#REF!,"&lt;="&amp;MB540,#REF!,"&lt;="&amp;ME540,#REF!,"&gt;="&amp;MF540)</f>
        <v/>
      </c>
      <c r="MY540" s="1">
        <f>COUNTIFS(#REF!,LT540,#REF!,0,#REF!,"&gt;="&amp;MC540,#REF!,"&lt;="&amp;MB540,#REF!,"&lt;="&amp;ME540,#REF!,"&gt;="&amp;MF540)</f>
        <v/>
      </c>
      <c r="MZ540" s="1">
        <f>COUNTIFS(#REF!,LT540,#REF!,1,#REF!,"&lt;="&amp;ME540,#REF!,"&gt;="&amp;MF540,#REF!,"="&amp;KV540,#REF!,"="&amp;KX540)</f>
        <v/>
      </c>
      <c r="NA540" s="1">
        <f>COUNTIFS(#REF!,LT540,#REF!,0,#REF!,"&lt;="&amp;ME540,#REF!,"&gt;="&amp;MF540,#REF!,"="&amp;KV540,#REF!,"="&amp;KX540)</f>
        <v/>
      </c>
      <c r="NB540" s="1">
        <f>COUNTIFS(#REF!,LT540,#REF!,1,#REF!,"&lt;="&amp;ME540,#REF!,"&gt;="&amp;MF540,#REF!,"="&amp;KW540,#REF!,"="&amp;KY540)</f>
        <v/>
      </c>
      <c r="NC540" s="1">
        <f>COUNTIFS(#REF!,LT540,#REF!,0,#REF!,"&lt;="&amp;ME540,#REF!,"&gt;="&amp;MF540,#REF!,"="&amp;KW540,#REF!,"="&amp;KY540)</f>
        <v/>
      </c>
      <c r="ND540" s="1">
        <f>MP540+MR540+MT540+MV540+MX540+MZ540+NB540</f>
        <v/>
      </c>
      <c r="NE540" s="1">
        <f>MQ540+MS540+MU540+MW540+MY540+NA540+NC540</f>
        <v/>
      </c>
      <c r="NF540" s="1">
        <f>ND540+NE540</f>
        <v/>
      </c>
      <c r="NG540" s="33">
        <f>ND540/(ND540+NE540)</f>
        <v/>
      </c>
      <c r="NH540" s="3">
        <f>1/NG540</f>
        <v/>
      </c>
      <c r="NI540" s="1">
        <f>LI540</f>
        <v/>
      </c>
      <c r="NJ540" s="79">
        <f>((1-NG540)*(1/(NI540-1))*0.98-(NG540*1))</f>
        <v/>
      </c>
      <c r="NK540" s="34">
        <f>IF(LR540&lt;0.9,0,IF(AND(LR540&gt;1.1),0,1))</f>
        <v/>
      </c>
      <c r="NL540" s="34">
        <f>IF(LS540&lt;0.9,0,IF(AND(LS540&gt;1.1),0,1))</f>
        <v/>
      </c>
      <c r="NM540" s="32">
        <f>IF(NF540&gt;99,1,0)</f>
        <v/>
      </c>
      <c r="NN540" s="32">
        <f>IF(NJ540&gt;0.0799,1,0)</f>
        <v/>
      </c>
      <c r="NO540" s="32">
        <f>IF(NJ540&gt;NQ540,1,0)</f>
        <v/>
      </c>
      <c r="NP540" s="32">
        <f>NM540+NN540+NO540+NK540+NL540</f>
        <v/>
      </c>
      <c r="NQ540" s="79">
        <f>(((100*NG540)*(NI540-1)*0.98)-((1-NG540)*100))/100</f>
        <v/>
      </c>
      <c r="NR540" s="34">
        <f>IF(LR540&lt;0.9,0,IF(AND(LR540&gt;1.1),0,1))</f>
        <v/>
      </c>
      <c r="NS540" s="34">
        <f>IF(LS540&lt;0.9,0,IF(AND(LS540&gt;1.1),0,1))</f>
        <v/>
      </c>
      <c r="NT540" s="32">
        <f>IF(NF540&gt;99,1,0)</f>
        <v/>
      </c>
      <c r="NU540" s="32">
        <f>IF(NQ540&gt;0.0799,1,0)</f>
        <v/>
      </c>
      <c r="NV540" s="32">
        <f>IF(NQ540&gt;NJ540,1,0)</f>
        <v/>
      </c>
      <c r="NW540" s="32">
        <f>NT540+NU540+NV540+NR540+NS540</f>
        <v/>
      </c>
      <c r="NX540">
        <f>IF(NP540=5,"LayAway0-1",IF(AND(NW540=5),"BackAway0-1",""))</f>
        <v/>
      </c>
      <c r="NY540">
        <f>IF(NP540=5,KO540,IF(AND(NW540=5),KO540,""))</f>
        <v/>
      </c>
      <c r="NZ540">
        <f>IF(NP540=5,"Match Odds",IF(AND(NW540=5),"Match Odds",""))</f>
        <v/>
      </c>
      <c r="OA540">
        <f>IF(NP540=5,KP540,IF(AND(NW540=5),KP540,""))</f>
        <v/>
      </c>
      <c r="OB540">
        <f>IF(NP540=5,"MATCH_ODDS",IF(AND(NW540=5),"MATCH_ODDS",""))</f>
        <v/>
      </c>
      <c r="OC540">
        <f>IF(NP540=5,"LAY",IF(AND(NW540=5),"BACK",""))</f>
        <v/>
      </c>
    </row>
    <row r="541" ht="16.5" customHeight="1" thickBot="1" thickTop="1">
      <c r="A541" s="2" t="n"/>
      <c r="KN541" s="1">
        <f>IF(INDEX(#REF!,MATCH('HT 0-1'!D541,#REF!,0))=INDEX(#REF!,MATCH('HT 0-1'!D541,#REF!,0)),INDEX(#REF!,MATCH('HT 0-1'!D541,#REF!,0)),"ERROR")</f>
        <v/>
      </c>
      <c r="KO541" s="1">
        <f>IF(INDEX(#REF!,MATCH('HT 0-1'!E541,#REF!,0))=INDEX(#REF!,MATCH('HT 0-1'!E541,#REF!,0)),INDEX(#REF!,MATCH('HT 0-1'!E541,#REF!,0)),"ERROR")</f>
        <v/>
      </c>
      <c r="KP541" s="1">
        <f>KN541&amp;" v "&amp;KO541</f>
        <v/>
      </c>
      <c r="KQ541">
        <f>B541&amp;"_"&amp;C541</f>
        <v/>
      </c>
      <c r="KR541" s="1">
        <f>IF((HW541/KK541)&lt;0.335,"G",IF((HW541/KK541)&gt;0.67,"R","A"))</f>
        <v/>
      </c>
      <c r="KS541" s="1">
        <f>IF((HX541/KK541)&lt;0.335,"G",IF((HX541/KK541)&gt;0.67,"R","A"))</f>
        <v/>
      </c>
      <c r="KT541" s="1">
        <f>IF((IH541/KK541)&lt;0.335,"G",IF((IH541/KK541)&gt;0.67,"R","A"))</f>
        <v/>
      </c>
      <c r="KU541" s="1">
        <f>IF((II541/KK541)&lt;0.335,"G",IF((II541/KK541)&gt;0.67,"R","A"))</f>
        <v/>
      </c>
      <c r="KV541" s="1">
        <f>IF((HZ541/KK541)&lt;0.335,"G",IF((HZ541/KK541)&gt;0.67,"R","A"))</f>
        <v/>
      </c>
      <c r="KW541" s="1">
        <f>IF((HY541/KK541)&lt;0.335,"G",IF((HY541/KK541)&gt;0.67,"R","A"))</f>
        <v/>
      </c>
      <c r="KX541" s="1">
        <f>IF((IK541/KK541)&lt;0.335,"G",IF((IK541/KK541)&gt;0.67,"R","A"))</f>
        <v/>
      </c>
      <c r="KY541" s="1">
        <f>IF((IJ541/KK541)&lt;0.335,"G",IF((IJ541/KK541)&gt;0.67,"R","A"))</f>
        <v/>
      </c>
      <c r="KZ541" s="1">
        <f>IF((HQ541/KK541)&lt;0.335,"G",IF((HQ541/KK541)&gt;0.67,"R","A"))</f>
        <v/>
      </c>
      <c r="LA541" s="1">
        <f>IF((IB541/KK541)&lt;0.335,"G",IF((IB541/KK541)&gt;0.67,"R","A"))</f>
        <v/>
      </c>
      <c r="LB541">
        <f>IF(LQ541="0-1",INDEX(Scrape!#REF!,MATCH('HT 0-1'!KP541,Scrape!$B:$B,0)),"")</f>
        <v/>
      </c>
      <c r="LC541">
        <f>IF(LQ541="0-1",INDEX(Scrape!$A:$A,MATCH('HT 0-1'!KP541,Scrape!$B:$B,0)),"")</f>
        <v/>
      </c>
      <c r="LD541">
        <f>IF(LQ541="0-1",INDEX(Scrape!$B:$B,MATCH('HT 0-1'!KP541,Scrape!$B:$B,0)),"")</f>
        <v/>
      </c>
      <c r="LE541">
        <f>IF(LQ541="0-1",INDEX(Scrape!$C:$C,MATCH('HT 0-1'!KP541,Scrape!$B:$B,0)),"")</f>
        <v/>
      </c>
      <c r="LF541">
        <f>IF(LQ541="0-1",INDEX(Scrape!$D:$D,MATCH('HT 0-1'!KP541,Scrape!$B:$B,0)),"")</f>
        <v/>
      </c>
      <c r="LG541">
        <f>IF(LQ541="0-1",INDEX(Scrape!$E:$E,MATCH('HT 0-1'!KP541,Scrape!$B:$B,0)),"")</f>
        <v/>
      </c>
      <c r="LH541">
        <f>IF(LQ541="0-1",INDEX(Scrape!$F:$F,MATCH('HT 0-1'!KP541,Scrape!$B:$B,0)),"")</f>
        <v/>
      </c>
      <c r="LI541">
        <f>IF(LQ541="0-1",INDEX(Scrape!$G:$G,MATCH('HT 0-1'!KP541,Scrape!$B:$B,0)),"")</f>
        <v/>
      </c>
      <c r="LJ541">
        <f>IF(LQ541="0-1",INDEX(Scrape!$H:$H,MATCH('HT 0-1'!KP541,Scrape!$B:$B,0)),"")</f>
        <v/>
      </c>
      <c r="LK541">
        <f>IF(LQ541="0-1",INDEX(Scrape!$I:$I,MATCH('HT 0-1'!KP541,Scrape!$B:$B,0)),"")</f>
        <v/>
      </c>
      <c r="LL541">
        <f>IF(LQ541="0-1",INDEX(Scrape!$J:$J,MATCH('HT 0-1'!KP541,Scrape!$B:$B,0)),"")</f>
        <v/>
      </c>
      <c r="LM541">
        <f>IF(LQ541="0-1",INDEX(Scrape!$K:$K,MATCH('HT 0-1'!KP541,Scrape!$B:$B,0)),"")</f>
        <v/>
      </c>
      <c r="LN541">
        <f>IF(LQ541="0-1",INDEX(Scrape!$L:$L,MATCH('HT 0-1'!KP541,Scrape!$B:$B,0)),"")</f>
        <v/>
      </c>
      <c r="LO541">
        <f>IF(LQ541="0-1",INDEX(Scrape!$M:$M,MATCH('HT 0-1'!KP541,Scrape!$B:$B,0)),"")</f>
        <v/>
      </c>
      <c r="LP541">
        <f>IF(LQ541="0-1",INDEX(Scrape!$N:$N,MATCH('HT 0-1'!KP541,Scrape!$B:$B,0)),"")</f>
        <v/>
      </c>
      <c r="LQ541">
        <f>INDEX(Scrape!$O:$O,MATCH('HT 0-1'!KP541,Scrape!$B:$B,0))</f>
        <v/>
      </c>
      <c r="LR541">
        <f>(1/LJ541)+(1/LI541)+(1/LH541)</f>
        <v/>
      </c>
      <c r="LS541">
        <f>(1/LG541)+(1/LF541)+(1/LE541)</f>
        <v/>
      </c>
      <c r="LT541" s="8">
        <f>IF(INDEX(#REF!,MATCH(KQ541,#REF!,0))=INDEX(#REF!,MATCH(KQ541,#REF!,0)),INDEX(#REF!,MATCH(KQ541,#REF!,0)),"ERROR")</f>
        <v/>
      </c>
      <c r="LU541" s="4">
        <f>IF(KR541="G",2,IF(KR541="R",0.5,IF(KR541="A",1)))</f>
        <v/>
      </c>
      <c r="LV541" s="4">
        <f>IF(KS541="G",0.5,IF(KS541="R",2,IF(KS541="A",1)))</f>
        <v/>
      </c>
      <c r="LW541" s="4">
        <f>IF(KT541="G",2,IF(KT541="R",0.5,IF(KT541="A",1)))</f>
        <v/>
      </c>
      <c r="LX541" s="4">
        <f>IF(KU541="G",0.5,IF(KU541="R",2,IF(KU541="A",1)))</f>
        <v/>
      </c>
      <c r="LY541" s="7">
        <f>(LK541*(LU541+LX541)+(LL541*(LU541+LX541)))</f>
        <v/>
      </c>
      <c r="LZ541" s="7">
        <f>(LN541*(LV541+LW541)+(LO541*(LV541+LW541)))</f>
        <v/>
      </c>
      <c r="MA541" s="11">
        <f>LY541-LZ541</f>
        <v/>
      </c>
      <c r="MB541" s="5">
        <f>MA541+2</f>
        <v/>
      </c>
      <c r="MC541" s="6">
        <f>MA541-2</f>
        <v/>
      </c>
      <c r="MD541" s="4">
        <f>LE541</f>
        <v/>
      </c>
      <c r="ME541" s="9">
        <f>IF(MD541=0,1000,MD541+0.75)</f>
        <v/>
      </c>
      <c r="MF541" s="10">
        <f>IF(MD541=0,0,MD541-0.75)</f>
        <v/>
      </c>
      <c r="MG541" s="4">
        <f>((LM541*(LU541+LX541))-((LP541*(LV541+LW541))))</f>
        <v/>
      </c>
      <c r="MH541" s="9">
        <f>MG541*1.2</f>
        <v/>
      </c>
      <c r="MI541" s="10">
        <f>MG541*0.8</f>
        <v/>
      </c>
      <c r="MJ541">
        <f>IFERROR(NX541,"")</f>
        <v/>
      </c>
      <c r="MK541">
        <f>IFERROR(NY541,"")</f>
        <v/>
      </c>
      <c r="ML541">
        <f>IFERROR(NZ541,"")</f>
        <v/>
      </c>
      <c r="MM541">
        <f>IFERROR(OA541,"")</f>
        <v/>
      </c>
      <c r="MN541">
        <f>IFERROR(OB541,"")</f>
        <v/>
      </c>
      <c r="MO541">
        <f>IFERROR(OC541,"")</f>
        <v/>
      </c>
      <c r="MP541" s="1">
        <f>COUNTIFS(#REF!,LT541,#REF!,1,#REF!,"&gt;="&amp;MC541,#REF!,"&lt;="&amp;MB541,#REF!,"&lt;="&amp;ME541,#REF!,"&gt;="&amp;MF541,#REF!,"="&amp;KV541,#REF!,"="&amp;KX541)</f>
        <v/>
      </c>
      <c r="MQ541" s="1">
        <f>COUNTIFS(#REF!,LT541,#REF!,0,#REF!,"&gt;="&amp;MC541,#REF!,"&lt;="&amp;MB541,#REF!,"&lt;="&amp;ME541,#REF!,"&gt;="&amp;MF541,#REF!,"="&amp;KV541,#REF!,"="&amp;KX541)</f>
        <v/>
      </c>
      <c r="MR541" s="1">
        <f>COUNTIFS(#REF!,LT541,#REF!,1,#REF!,"&gt;="&amp;MC541,#REF!,"&lt;="&amp;MB541,#REF!,"&lt;="&amp;ME541,#REF!,"&gt;="&amp;MF541,#REF!,"="&amp;KW541,#REF!,"="&amp;KY541)</f>
        <v/>
      </c>
      <c r="MS541" s="1">
        <f>COUNTIFS(#REF!,LT541,#REF!,0,#REF!,"&gt;="&amp;MC541,#REF!,"&lt;="&amp;MB541,#REF!,"&lt;="&amp;ME541,#REF!,"&gt;="&amp;MF541,#REF!,"="&amp;KW541,#REF!,"="&amp;KY541)</f>
        <v/>
      </c>
      <c r="MT541" s="1">
        <f>COUNTIFS(#REF!,LT541,#REF!,1,#REF!,"&gt;="&amp;MI541,#REF!,"&lt;="&amp;MH541,#REF!,"&lt;="&amp;ME541,#REF!,"&gt;="&amp;MF541)</f>
        <v/>
      </c>
      <c r="MU541" s="1">
        <f>COUNTIFS(#REF!,LT541,#REF!,0,#REF!,"&gt;="&amp;MI541,#REF!,"&lt;="&amp;MH541,#REF!,"&lt;="&amp;ME541,#REF!,"&gt;="&amp;MF541)</f>
        <v/>
      </c>
      <c r="MV541" s="1">
        <f>COUNTIFS(#REF!,LT541,#REF!,1,#REF!,"&gt;="&amp;MI541,#REF!,"&lt;="&amp;MH541,#REF!,"="&amp;KZ541,#REF!,"="&amp;LA541,#REF!,"&lt;="&amp;ME541,#REF!,"&gt;="&amp;MF541)</f>
        <v/>
      </c>
      <c r="MW541" s="1">
        <f>COUNTIFS(#REF!,LT541,#REF!,0,#REF!,"&gt;="&amp;MI541,#REF!,"&lt;="&amp;MH541,#REF!,"="&amp;KZ541,#REF!,"="&amp;LA541,#REF!,"&lt;="&amp;ME541,#REF!,"&gt;="&amp;MF541)</f>
        <v/>
      </c>
      <c r="MX541" s="1">
        <f>COUNTIFS(#REF!,LT541,#REF!,1,#REF!,"&gt;="&amp;MC541,#REF!,"&lt;="&amp;MB541,#REF!,"&lt;="&amp;ME541,#REF!,"&gt;="&amp;MF541)</f>
        <v/>
      </c>
      <c r="MY541" s="1">
        <f>COUNTIFS(#REF!,LT541,#REF!,0,#REF!,"&gt;="&amp;MC541,#REF!,"&lt;="&amp;MB541,#REF!,"&lt;="&amp;ME541,#REF!,"&gt;="&amp;MF541)</f>
        <v/>
      </c>
      <c r="MZ541" s="1">
        <f>COUNTIFS(#REF!,LT541,#REF!,1,#REF!,"&lt;="&amp;ME541,#REF!,"&gt;="&amp;MF541,#REF!,"="&amp;KV541,#REF!,"="&amp;KX541)</f>
        <v/>
      </c>
      <c r="NA541" s="1">
        <f>COUNTIFS(#REF!,LT541,#REF!,0,#REF!,"&lt;="&amp;ME541,#REF!,"&gt;="&amp;MF541,#REF!,"="&amp;KV541,#REF!,"="&amp;KX541)</f>
        <v/>
      </c>
      <c r="NB541" s="1">
        <f>COUNTIFS(#REF!,LT541,#REF!,1,#REF!,"&lt;="&amp;ME541,#REF!,"&gt;="&amp;MF541,#REF!,"="&amp;KW541,#REF!,"="&amp;KY541)</f>
        <v/>
      </c>
      <c r="NC541" s="1">
        <f>COUNTIFS(#REF!,LT541,#REF!,0,#REF!,"&lt;="&amp;ME541,#REF!,"&gt;="&amp;MF541,#REF!,"="&amp;KW541,#REF!,"="&amp;KY541)</f>
        <v/>
      </c>
      <c r="ND541" s="1">
        <f>MP541+MR541+MT541+MV541+MX541+MZ541+NB541</f>
        <v/>
      </c>
      <c r="NE541" s="1">
        <f>MQ541+MS541+MU541+MW541+MY541+NA541+NC541</f>
        <v/>
      </c>
      <c r="NF541" s="1">
        <f>ND541+NE541</f>
        <v/>
      </c>
      <c r="NG541" s="33">
        <f>ND541/(ND541+NE541)</f>
        <v/>
      </c>
      <c r="NH541" s="3">
        <f>1/NG541</f>
        <v/>
      </c>
      <c r="NI541" s="1">
        <f>LI541</f>
        <v/>
      </c>
      <c r="NJ541" s="79">
        <f>((1-NG541)*(1/(NI541-1))*0.98-(NG541*1))</f>
        <v/>
      </c>
      <c r="NK541" s="34">
        <f>IF(LR541&lt;0.9,0,IF(AND(LR541&gt;1.1),0,1))</f>
        <v/>
      </c>
      <c r="NL541" s="34">
        <f>IF(LS541&lt;0.9,0,IF(AND(LS541&gt;1.1),0,1))</f>
        <v/>
      </c>
      <c r="NM541" s="32">
        <f>IF(NF541&gt;99,1,0)</f>
        <v/>
      </c>
      <c r="NN541" s="32">
        <f>IF(NJ541&gt;0.0799,1,0)</f>
        <v/>
      </c>
      <c r="NO541" s="32">
        <f>IF(NJ541&gt;NQ541,1,0)</f>
        <v/>
      </c>
      <c r="NP541" s="32">
        <f>NM541+NN541+NO541+NK541+NL541</f>
        <v/>
      </c>
      <c r="NQ541" s="79">
        <f>(((100*NG541)*(NI541-1)*0.98)-((1-NG541)*100))/100</f>
        <v/>
      </c>
      <c r="NR541" s="34">
        <f>IF(LR541&lt;0.9,0,IF(AND(LR541&gt;1.1),0,1))</f>
        <v/>
      </c>
      <c r="NS541" s="34">
        <f>IF(LS541&lt;0.9,0,IF(AND(LS541&gt;1.1),0,1))</f>
        <v/>
      </c>
      <c r="NT541" s="32">
        <f>IF(NF541&gt;99,1,0)</f>
        <v/>
      </c>
      <c r="NU541" s="32">
        <f>IF(NQ541&gt;0.0799,1,0)</f>
        <v/>
      </c>
      <c r="NV541" s="32">
        <f>IF(NQ541&gt;NJ541,1,0)</f>
        <v/>
      </c>
      <c r="NW541" s="32">
        <f>NT541+NU541+NV541+NR541+NS541</f>
        <v/>
      </c>
      <c r="NX541">
        <f>IF(NP541=5,"LayAway0-1",IF(AND(NW541=5),"BackAway0-1",""))</f>
        <v/>
      </c>
      <c r="NY541">
        <f>IF(NP541=5,KO541,IF(AND(NW541=5),KO541,""))</f>
        <v/>
      </c>
      <c r="NZ541">
        <f>IF(NP541=5,"Match Odds",IF(AND(NW541=5),"Match Odds",""))</f>
        <v/>
      </c>
      <c r="OA541">
        <f>IF(NP541=5,KP541,IF(AND(NW541=5),KP541,""))</f>
        <v/>
      </c>
      <c r="OB541">
        <f>IF(NP541=5,"MATCH_ODDS",IF(AND(NW541=5),"MATCH_ODDS",""))</f>
        <v/>
      </c>
      <c r="OC541">
        <f>IF(NP541=5,"LAY",IF(AND(NW541=5),"BACK",""))</f>
        <v/>
      </c>
    </row>
    <row r="542" ht="16.5" customHeight="1" thickBot="1" thickTop="1">
      <c r="A542" s="2" t="n"/>
      <c r="KN542" s="1">
        <f>IF(INDEX(#REF!,MATCH('HT 0-1'!D542,#REF!,0))=INDEX(#REF!,MATCH('HT 0-1'!D542,#REF!,0)),INDEX(#REF!,MATCH('HT 0-1'!D542,#REF!,0)),"ERROR")</f>
        <v/>
      </c>
      <c r="KO542" s="1">
        <f>IF(INDEX(#REF!,MATCH('HT 0-1'!E542,#REF!,0))=INDEX(#REF!,MATCH('HT 0-1'!E542,#REF!,0)),INDEX(#REF!,MATCH('HT 0-1'!E542,#REF!,0)),"ERROR")</f>
        <v/>
      </c>
      <c r="KP542" s="1">
        <f>KN542&amp;" v "&amp;KO542</f>
        <v/>
      </c>
      <c r="KQ542">
        <f>B542&amp;"_"&amp;C542</f>
        <v/>
      </c>
      <c r="KR542" s="1">
        <f>IF((HW542/KK542)&lt;0.335,"G",IF((HW542/KK542)&gt;0.67,"R","A"))</f>
        <v/>
      </c>
      <c r="KS542" s="1">
        <f>IF((HX542/KK542)&lt;0.335,"G",IF((HX542/KK542)&gt;0.67,"R","A"))</f>
        <v/>
      </c>
      <c r="KT542" s="1">
        <f>IF((IH542/KK542)&lt;0.335,"G",IF((IH542/KK542)&gt;0.67,"R","A"))</f>
        <v/>
      </c>
      <c r="KU542" s="1">
        <f>IF((II542/KK542)&lt;0.335,"G",IF((II542/KK542)&gt;0.67,"R","A"))</f>
        <v/>
      </c>
      <c r="KV542" s="1">
        <f>IF((HZ542/KK542)&lt;0.335,"G",IF((HZ542/KK542)&gt;0.67,"R","A"))</f>
        <v/>
      </c>
      <c r="KW542" s="1">
        <f>IF((HY542/KK542)&lt;0.335,"G",IF((HY542/KK542)&gt;0.67,"R","A"))</f>
        <v/>
      </c>
      <c r="KX542" s="1">
        <f>IF((IK542/KK542)&lt;0.335,"G",IF((IK542/KK542)&gt;0.67,"R","A"))</f>
        <v/>
      </c>
      <c r="KY542" s="1">
        <f>IF((IJ542/KK542)&lt;0.335,"G",IF((IJ542/KK542)&gt;0.67,"R","A"))</f>
        <v/>
      </c>
      <c r="KZ542" s="1">
        <f>IF((HQ542/KK542)&lt;0.335,"G",IF((HQ542/KK542)&gt;0.67,"R","A"))</f>
        <v/>
      </c>
      <c r="LA542" s="1">
        <f>IF((IB542/KK542)&lt;0.335,"G",IF((IB542/KK542)&gt;0.67,"R","A"))</f>
        <v/>
      </c>
      <c r="LB542">
        <f>IF(LQ542="0-1",INDEX(Scrape!#REF!,MATCH('HT 0-1'!KP542,Scrape!$B:$B,0)),"")</f>
        <v/>
      </c>
      <c r="LC542">
        <f>IF(LQ542="0-1",INDEX(Scrape!$A:$A,MATCH('HT 0-1'!KP542,Scrape!$B:$B,0)),"")</f>
        <v/>
      </c>
      <c r="LD542">
        <f>IF(LQ542="0-1",INDEX(Scrape!$B:$B,MATCH('HT 0-1'!KP542,Scrape!$B:$B,0)),"")</f>
        <v/>
      </c>
      <c r="LE542">
        <f>IF(LQ542="0-1",INDEX(Scrape!$C:$C,MATCH('HT 0-1'!KP542,Scrape!$B:$B,0)),"")</f>
        <v/>
      </c>
      <c r="LF542">
        <f>IF(LQ542="0-1",INDEX(Scrape!$D:$D,MATCH('HT 0-1'!KP542,Scrape!$B:$B,0)),"")</f>
        <v/>
      </c>
      <c r="LG542">
        <f>IF(LQ542="0-1",INDEX(Scrape!$E:$E,MATCH('HT 0-1'!KP542,Scrape!$B:$B,0)),"")</f>
        <v/>
      </c>
      <c r="LH542">
        <f>IF(LQ542="0-1",INDEX(Scrape!$F:$F,MATCH('HT 0-1'!KP542,Scrape!$B:$B,0)),"")</f>
        <v/>
      </c>
      <c r="LI542">
        <f>IF(LQ542="0-1",INDEX(Scrape!$G:$G,MATCH('HT 0-1'!KP542,Scrape!$B:$B,0)),"")</f>
        <v/>
      </c>
      <c r="LJ542">
        <f>IF(LQ542="0-1",INDEX(Scrape!$H:$H,MATCH('HT 0-1'!KP542,Scrape!$B:$B,0)),"")</f>
        <v/>
      </c>
      <c r="LK542">
        <f>IF(LQ542="0-1",INDEX(Scrape!$I:$I,MATCH('HT 0-1'!KP542,Scrape!$B:$B,0)),"")</f>
        <v/>
      </c>
      <c r="LL542">
        <f>IF(LQ542="0-1",INDEX(Scrape!$J:$J,MATCH('HT 0-1'!KP542,Scrape!$B:$B,0)),"")</f>
        <v/>
      </c>
      <c r="LM542">
        <f>IF(LQ542="0-1",INDEX(Scrape!$K:$K,MATCH('HT 0-1'!KP542,Scrape!$B:$B,0)),"")</f>
        <v/>
      </c>
      <c r="LN542">
        <f>IF(LQ542="0-1",INDEX(Scrape!$L:$L,MATCH('HT 0-1'!KP542,Scrape!$B:$B,0)),"")</f>
        <v/>
      </c>
      <c r="LO542">
        <f>IF(LQ542="0-1",INDEX(Scrape!$M:$M,MATCH('HT 0-1'!KP542,Scrape!$B:$B,0)),"")</f>
        <v/>
      </c>
      <c r="LP542">
        <f>IF(LQ542="0-1",INDEX(Scrape!$N:$N,MATCH('HT 0-1'!KP542,Scrape!$B:$B,0)),"")</f>
        <v/>
      </c>
      <c r="LQ542">
        <f>INDEX(Scrape!$O:$O,MATCH('HT 0-1'!KP542,Scrape!$B:$B,0))</f>
        <v/>
      </c>
      <c r="LR542">
        <f>(1/LJ542)+(1/LI542)+(1/LH542)</f>
        <v/>
      </c>
      <c r="LS542">
        <f>(1/LG542)+(1/LF542)+(1/LE542)</f>
        <v/>
      </c>
      <c r="LT542" s="8">
        <f>IF(INDEX(#REF!,MATCH(KQ542,#REF!,0))=INDEX(#REF!,MATCH(KQ542,#REF!,0)),INDEX(#REF!,MATCH(KQ542,#REF!,0)),"ERROR")</f>
        <v/>
      </c>
      <c r="LU542" s="4">
        <f>IF(KR542="G",2,IF(KR542="R",0.5,IF(KR542="A",1)))</f>
        <v/>
      </c>
      <c r="LV542" s="4">
        <f>IF(KS542="G",0.5,IF(KS542="R",2,IF(KS542="A",1)))</f>
        <v/>
      </c>
      <c r="LW542" s="4">
        <f>IF(KT542="G",2,IF(KT542="R",0.5,IF(KT542="A",1)))</f>
        <v/>
      </c>
      <c r="LX542" s="4">
        <f>IF(KU542="G",0.5,IF(KU542="R",2,IF(KU542="A",1)))</f>
        <v/>
      </c>
      <c r="LY542" s="7">
        <f>(LK542*(LU542+LX542)+(LL542*(LU542+LX542)))</f>
        <v/>
      </c>
      <c r="LZ542" s="7">
        <f>(LN542*(LV542+LW542)+(LO542*(LV542+LW542)))</f>
        <v/>
      </c>
      <c r="MA542" s="11">
        <f>LY542-LZ542</f>
        <v/>
      </c>
      <c r="MB542" s="5">
        <f>MA542+2</f>
        <v/>
      </c>
      <c r="MC542" s="6">
        <f>MA542-2</f>
        <v/>
      </c>
      <c r="MD542" s="4">
        <f>LE542</f>
        <v/>
      </c>
      <c r="ME542" s="9">
        <f>IF(MD542=0,1000,MD542+0.75)</f>
        <v/>
      </c>
      <c r="MF542" s="10">
        <f>IF(MD542=0,0,MD542-0.75)</f>
        <v/>
      </c>
      <c r="MG542" s="4">
        <f>((LM542*(LU542+LX542))-((LP542*(LV542+LW542))))</f>
        <v/>
      </c>
      <c r="MH542" s="9">
        <f>MG542*1.2</f>
        <v/>
      </c>
      <c r="MI542" s="10">
        <f>MG542*0.8</f>
        <v/>
      </c>
      <c r="MJ542">
        <f>IFERROR(NX542,"")</f>
        <v/>
      </c>
      <c r="MK542">
        <f>IFERROR(NY542,"")</f>
        <v/>
      </c>
      <c r="ML542">
        <f>IFERROR(NZ542,"")</f>
        <v/>
      </c>
      <c r="MM542">
        <f>IFERROR(OA542,"")</f>
        <v/>
      </c>
      <c r="MN542">
        <f>IFERROR(OB542,"")</f>
        <v/>
      </c>
      <c r="MO542">
        <f>IFERROR(OC542,"")</f>
        <v/>
      </c>
      <c r="MP542" s="1">
        <f>COUNTIFS(#REF!,LT542,#REF!,1,#REF!,"&gt;="&amp;MC542,#REF!,"&lt;="&amp;MB542,#REF!,"&lt;="&amp;ME542,#REF!,"&gt;="&amp;MF542,#REF!,"="&amp;KV542,#REF!,"="&amp;KX542)</f>
        <v/>
      </c>
      <c r="MQ542" s="1">
        <f>COUNTIFS(#REF!,LT542,#REF!,0,#REF!,"&gt;="&amp;MC542,#REF!,"&lt;="&amp;MB542,#REF!,"&lt;="&amp;ME542,#REF!,"&gt;="&amp;MF542,#REF!,"="&amp;KV542,#REF!,"="&amp;KX542)</f>
        <v/>
      </c>
      <c r="MR542" s="1">
        <f>COUNTIFS(#REF!,LT542,#REF!,1,#REF!,"&gt;="&amp;MC542,#REF!,"&lt;="&amp;MB542,#REF!,"&lt;="&amp;ME542,#REF!,"&gt;="&amp;MF542,#REF!,"="&amp;KW542,#REF!,"="&amp;KY542)</f>
        <v/>
      </c>
      <c r="MS542" s="1">
        <f>COUNTIFS(#REF!,LT542,#REF!,0,#REF!,"&gt;="&amp;MC542,#REF!,"&lt;="&amp;MB542,#REF!,"&lt;="&amp;ME542,#REF!,"&gt;="&amp;MF542,#REF!,"="&amp;KW542,#REF!,"="&amp;KY542)</f>
        <v/>
      </c>
      <c r="MT542" s="1">
        <f>COUNTIFS(#REF!,LT542,#REF!,1,#REF!,"&gt;="&amp;MI542,#REF!,"&lt;="&amp;MH542,#REF!,"&lt;="&amp;ME542,#REF!,"&gt;="&amp;MF542)</f>
        <v/>
      </c>
      <c r="MU542" s="1">
        <f>COUNTIFS(#REF!,LT542,#REF!,0,#REF!,"&gt;="&amp;MI542,#REF!,"&lt;="&amp;MH542,#REF!,"&lt;="&amp;ME542,#REF!,"&gt;="&amp;MF542)</f>
        <v/>
      </c>
      <c r="MV542" s="1">
        <f>COUNTIFS(#REF!,LT542,#REF!,1,#REF!,"&gt;="&amp;MI542,#REF!,"&lt;="&amp;MH542,#REF!,"="&amp;KZ542,#REF!,"="&amp;LA542,#REF!,"&lt;="&amp;ME542,#REF!,"&gt;="&amp;MF542)</f>
        <v/>
      </c>
      <c r="MW542" s="1">
        <f>COUNTIFS(#REF!,LT542,#REF!,0,#REF!,"&gt;="&amp;MI542,#REF!,"&lt;="&amp;MH542,#REF!,"="&amp;KZ542,#REF!,"="&amp;LA542,#REF!,"&lt;="&amp;ME542,#REF!,"&gt;="&amp;MF542)</f>
        <v/>
      </c>
      <c r="MX542" s="1">
        <f>COUNTIFS(#REF!,LT542,#REF!,1,#REF!,"&gt;="&amp;MC542,#REF!,"&lt;="&amp;MB542,#REF!,"&lt;="&amp;ME542,#REF!,"&gt;="&amp;MF542)</f>
        <v/>
      </c>
      <c r="MY542" s="1">
        <f>COUNTIFS(#REF!,LT542,#REF!,0,#REF!,"&gt;="&amp;MC542,#REF!,"&lt;="&amp;MB542,#REF!,"&lt;="&amp;ME542,#REF!,"&gt;="&amp;MF542)</f>
        <v/>
      </c>
      <c r="MZ542" s="1">
        <f>COUNTIFS(#REF!,LT542,#REF!,1,#REF!,"&lt;="&amp;ME542,#REF!,"&gt;="&amp;MF542,#REF!,"="&amp;KV542,#REF!,"="&amp;KX542)</f>
        <v/>
      </c>
      <c r="NA542" s="1">
        <f>COUNTIFS(#REF!,LT542,#REF!,0,#REF!,"&lt;="&amp;ME542,#REF!,"&gt;="&amp;MF542,#REF!,"="&amp;KV542,#REF!,"="&amp;KX542)</f>
        <v/>
      </c>
      <c r="NB542" s="1">
        <f>COUNTIFS(#REF!,LT542,#REF!,1,#REF!,"&lt;="&amp;ME542,#REF!,"&gt;="&amp;MF542,#REF!,"="&amp;KW542,#REF!,"="&amp;KY542)</f>
        <v/>
      </c>
      <c r="NC542" s="1">
        <f>COUNTIFS(#REF!,LT542,#REF!,0,#REF!,"&lt;="&amp;ME542,#REF!,"&gt;="&amp;MF542,#REF!,"="&amp;KW542,#REF!,"="&amp;KY542)</f>
        <v/>
      </c>
      <c r="ND542" s="1">
        <f>MP542+MR542+MT542+MV542+MX542+MZ542+NB542</f>
        <v/>
      </c>
      <c r="NE542" s="1">
        <f>MQ542+MS542+MU542+MW542+MY542+NA542+NC542</f>
        <v/>
      </c>
      <c r="NF542" s="1">
        <f>ND542+NE542</f>
        <v/>
      </c>
      <c r="NG542" s="33">
        <f>ND542/(ND542+NE542)</f>
        <v/>
      </c>
      <c r="NH542" s="3">
        <f>1/NG542</f>
        <v/>
      </c>
      <c r="NI542" s="1">
        <f>LI542</f>
        <v/>
      </c>
      <c r="NJ542" s="79">
        <f>((1-NG542)*(1/(NI542-1))*0.98-(NG542*1))</f>
        <v/>
      </c>
      <c r="NK542" s="34">
        <f>IF(LR542&lt;0.9,0,IF(AND(LR542&gt;1.1),0,1))</f>
        <v/>
      </c>
      <c r="NL542" s="34">
        <f>IF(LS542&lt;0.9,0,IF(AND(LS542&gt;1.1),0,1))</f>
        <v/>
      </c>
      <c r="NM542" s="32">
        <f>IF(NF542&gt;99,1,0)</f>
        <v/>
      </c>
      <c r="NN542" s="32">
        <f>IF(NJ542&gt;0.0799,1,0)</f>
        <v/>
      </c>
      <c r="NO542" s="32">
        <f>IF(NJ542&gt;NQ542,1,0)</f>
        <v/>
      </c>
      <c r="NP542" s="32">
        <f>NM542+NN542+NO542+NK542+NL542</f>
        <v/>
      </c>
      <c r="NQ542" s="79">
        <f>(((100*NG542)*(NI542-1)*0.98)-((1-NG542)*100))/100</f>
        <v/>
      </c>
      <c r="NR542" s="34">
        <f>IF(LR542&lt;0.9,0,IF(AND(LR542&gt;1.1),0,1))</f>
        <v/>
      </c>
      <c r="NS542" s="34">
        <f>IF(LS542&lt;0.9,0,IF(AND(LS542&gt;1.1),0,1))</f>
        <v/>
      </c>
      <c r="NT542" s="32">
        <f>IF(NF542&gt;99,1,0)</f>
        <v/>
      </c>
      <c r="NU542" s="32">
        <f>IF(NQ542&gt;0.0799,1,0)</f>
        <v/>
      </c>
      <c r="NV542" s="32">
        <f>IF(NQ542&gt;NJ542,1,0)</f>
        <v/>
      </c>
      <c r="NW542" s="32">
        <f>NT542+NU542+NV542+NR542+NS542</f>
        <v/>
      </c>
      <c r="NX542">
        <f>IF(NP542=5,"LayAway0-1",IF(AND(NW542=5),"BackAway0-1",""))</f>
        <v/>
      </c>
      <c r="NY542">
        <f>IF(NP542=5,KO542,IF(AND(NW542=5),KO542,""))</f>
        <v/>
      </c>
      <c r="NZ542">
        <f>IF(NP542=5,"Match Odds",IF(AND(NW542=5),"Match Odds",""))</f>
        <v/>
      </c>
      <c r="OA542">
        <f>IF(NP542=5,KP542,IF(AND(NW542=5),KP542,""))</f>
        <v/>
      </c>
      <c r="OB542">
        <f>IF(NP542=5,"MATCH_ODDS",IF(AND(NW542=5),"MATCH_ODDS",""))</f>
        <v/>
      </c>
      <c r="OC542">
        <f>IF(NP542=5,"LAY",IF(AND(NW542=5),"BACK",""))</f>
        <v/>
      </c>
    </row>
    <row r="543" ht="16.5" customHeight="1" thickBot="1" thickTop="1">
      <c r="A543" s="2" t="n"/>
      <c r="KN543" s="1">
        <f>IF(INDEX(#REF!,MATCH('HT 0-1'!D543,#REF!,0))=INDEX(#REF!,MATCH('HT 0-1'!D543,#REF!,0)),INDEX(#REF!,MATCH('HT 0-1'!D543,#REF!,0)),"ERROR")</f>
        <v/>
      </c>
      <c r="KO543" s="1">
        <f>IF(INDEX(#REF!,MATCH('HT 0-1'!E543,#REF!,0))=INDEX(#REF!,MATCH('HT 0-1'!E543,#REF!,0)),INDEX(#REF!,MATCH('HT 0-1'!E543,#REF!,0)),"ERROR")</f>
        <v/>
      </c>
      <c r="KP543" s="1">
        <f>KN543&amp;" v "&amp;KO543</f>
        <v/>
      </c>
      <c r="KQ543">
        <f>B543&amp;"_"&amp;C543</f>
        <v/>
      </c>
      <c r="KR543" s="1">
        <f>IF((HW543/KK543)&lt;0.335,"G",IF((HW543/KK543)&gt;0.67,"R","A"))</f>
        <v/>
      </c>
      <c r="KS543" s="1">
        <f>IF((HX543/KK543)&lt;0.335,"G",IF((HX543/KK543)&gt;0.67,"R","A"))</f>
        <v/>
      </c>
      <c r="KT543" s="1">
        <f>IF((IH543/KK543)&lt;0.335,"G",IF((IH543/KK543)&gt;0.67,"R","A"))</f>
        <v/>
      </c>
      <c r="KU543" s="1">
        <f>IF((II543/KK543)&lt;0.335,"G",IF((II543/KK543)&gt;0.67,"R","A"))</f>
        <v/>
      </c>
      <c r="KV543" s="1">
        <f>IF((HZ543/KK543)&lt;0.335,"G",IF((HZ543/KK543)&gt;0.67,"R","A"))</f>
        <v/>
      </c>
      <c r="KW543" s="1">
        <f>IF((HY543/KK543)&lt;0.335,"G",IF((HY543/KK543)&gt;0.67,"R","A"))</f>
        <v/>
      </c>
      <c r="KX543" s="1">
        <f>IF((IK543/KK543)&lt;0.335,"G",IF((IK543/KK543)&gt;0.67,"R","A"))</f>
        <v/>
      </c>
      <c r="KY543" s="1">
        <f>IF((IJ543/KK543)&lt;0.335,"G",IF((IJ543/KK543)&gt;0.67,"R","A"))</f>
        <v/>
      </c>
      <c r="KZ543" s="1">
        <f>IF((HQ543/KK543)&lt;0.335,"G",IF((HQ543/KK543)&gt;0.67,"R","A"))</f>
        <v/>
      </c>
      <c r="LA543" s="1">
        <f>IF((IB543/KK543)&lt;0.335,"G",IF((IB543/KK543)&gt;0.67,"R","A"))</f>
        <v/>
      </c>
      <c r="LB543">
        <f>IF(LQ543="0-1",INDEX(Scrape!#REF!,MATCH('HT 0-1'!KP543,Scrape!$B:$B,0)),"")</f>
        <v/>
      </c>
      <c r="LC543">
        <f>IF(LQ543="0-1",INDEX(Scrape!$A:$A,MATCH('HT 0-1'!KP543,Scrape!$B:$B,0)),"")</f>
        <v/>
      </c>
      <c r="LD543">
        <f>IF(LQ543="0-1",INDEX(Scrape!$B:$B,MATCH('HT 0-1'!KP543,Scrape!$B:$B,0)),"")</f>
        <v/>
      </c>
      <c r="LE543">
        <f>IF(LQ543="0-1",INDEX(Scrape!$C:$C,MATCH('HT 0-1'!KP543,Scrape!$B:$B,0)),"")</f>
        <v/>
      </c>
      <c r="LF543">
        <f>IF(LQ543="0-1",INDEX(Scrape!$D:$D,MATCH('HT 0-1'!KP543,Scrape!$B:$B,0)),"")</f>
        <v/>
      </c>
      <c r="LG543">
        <f>IF(LQ543="0-1",INDEX(Scrape!$E:$E,MATCH('HT 0-1'!KP543,Scrape!$B:$B,0)),"")</f>
        <v/>
      </c>
      <c r="LH543">
        <f>IF(LQ543="0-1",INDEX(Scrape!$F:$F,MATCH('HT 0-1'!KP543,Scrape!$B:$B,0)),"")</f>
        <v/>
      </c>
      <c r="LI543">
        <f>IF(LQ543="0-1",INDEX(Scrape!$G:$G,MATCH('HT 0-1'!KP543,Scrape!$B:$B,0)),"")</f>
        <v/>
      </c>
      <c r="LJ543">
        <f>IF(LQ543="0-1",INDEX(Scrape!$H:$H,MATCH('HT 0-1'!KP543,Scrape!$B:$B,0)),"")</f>
        <v/>
      </c>
      <c r="LK543">
        <f>IF(LQ543="0-1",INDEX(Scrape!$I:$I,MATCH('HT 0-1'!KP543,Scrape!$B:$B,0)),"")</f>
        <v/>
      </c>
      <c r="LL543">
        <f>IF(LQ543="0-1",INDEX(Scrape!$J:$J,MATCH('HT 0-1'!KP543,Scrape!$B:$B,0)),"")</f>
        <v/>
      </c>
      <c r="LM543">
        <f>IF(LQ543="0-1",INDEX(Scrape!$K:$K,MATCH('HT 0-1'!KP543,Scrape!$B:$B,0)),"")</f>
        <v/>
      </c>
      <c r="LN543">
        <f>IF(LQ543="0-1",INDEX(Scrape!$L:$L,MATCH('HT 0-1'!KP543,Scrape!$B:$B,0)),"")</f>
        <v/>
      </c>
      <c r="LO543">
        <f>IF(LQ543="0-1",INDEX(Scrape!$M:$M,MATCH('HT 0-1'!KP543,Scrape!$B:$B,0)),"")</f>
        <v/>
      </c>
      <c r="LP543">
        <f>IF(LQ543="0-1",INDEX(Scrape!$N:$N,MATCH('HT 0-1'!KP543,Scrape!$B:$B,0)),"")</f>
        <v/>
      </c>
      <c r="LQ543">
        <f>INDEX(Scrape!$O:$O,MATCH('HT 0-1'!KP543,Scrape!$B:$B,0))</f>
        <v/>
      </c>
      <c r="LR543">
        <f>(1/LJ543)+(1/LI543)+(1/LH543)</f>
        <v/>
      </c>
      <c r="LS543">
        <f>(1/LG543)+(1/LF543)+(1/LE543)</f>
        <v/>
      </c>
      <c r="LT543" s="8">
        <f>IF(INDEX(#REF!,MATCH(KQ543,#REF!,0))=INDEX(#REF!,MATCH(KQ543,#REF!,0)),INDEX(#REF!,MATCH(KQ543,#REF!,0)),"ERROR")</f>
        <v/>
      </c>
      <c r="LU543" s="4">
        <f>IF(KR543="G",2,IF(KR543="R",0.5,IF(KR543="A",1)))</f>
        <v/>
      </c>
      <c r="LV543" s="4">
        <f>IF(KS543="G",0.5,IF(KS543="R",2,IF(KS543="A",1)))</f>
        <v/>
      </c>
      <c r="LW543" s="4">
        <f>IF(KT543="G",2,IF(KT543="R",0.5,IF(KT543="A",1)))</f>
        <v/>
      </c>
      <c r="LX543" s="4">
        <f>IF(KU543="G",0.5,IF(KU543="R",2,IF(KU543="A",1)))</f>
        <v/>
      </c>
      <c r="LY543" s="7">
        <f>(LK543*(LU543+LX543)+(LL543*(LU543+LX543)))</f>
        <v/>
      </c>
      <c r="LZ543" s="7">
        <f>(LN543*(LV543+LW543)+(LO543*(LV543+LW543)))</f>
        <v/>
      </c>
      <c r="MA543" s="11">
        <f>LY543-LZ543</f>
        <v/>
      </c>
      <c r="MB543" s="5">
        <f>MA543+2</f>
        <v/>
      </c>
      <c r="MC543" s="6">
        <f>MA543-2</f>
        <v/>
      </c>
      <c r="MD543" s="4">
        <f>LE543</f>
        <v/>
      </c>
      <c r="ME543" s="9">
        <f>IF(MD543=0,1000,MD543+0.75)</f>
        <v/>
      </c>
      <c r="MF543" s="10">
        <f>IF(MD543=0,0,MD543-0.75)</f>
        <v/>
      </c>
      <c r="MG543" s="4">
        <f>((LM543*(LU543+LX543))-((LP543*(LV543+LW543))))</f>
        <v/>
      </c>
      <c r="MH543" s="9">
        <f>MG543*1.2</f>
        <v/>
      </c>
      <c r="MI543" s="10">
        <f>MG543*0.8</f>
        <v/>
      </c>
      <c r="MJ543">
        <f>IFERROR(NX543,"")</f>
        <v/>
      </c>
      <c r="MK543">
        <f>IFERROR(NY543,"")</f>
        <v/>
      </c>
      <c r="ML543">
        <f>IFERROR(NZ543,"")</f>
        <v/>
      </c>
      <c r="MM543">
        <f>IFERROR(OA543,"")</f>
        <v/>
      </c>
      <c r="MN543">
        <f>IFERROR(OB543,"")</f>
        <v/>
      </c>
      <c r="MO543">
        <f>IFERROR(OC543,"")</f>
        <v/>
      </c>
      <c r="MP543" s="1">
        <f>COUNTIFS(#REF!,LT543,#REF!,1,#REF!,"&gt;="&amp;MC543,#REF!,"&lt;="&amp;MB543,#REF!,"&lt;="&amp;ME543,#REF!,"&gt;="&amp;MF543,#REF!,"="&amp;KV543,#REF!,"="&amp;KX543)</f>
        <v/>
      </c>
      <c r="MQ543" s="1">
        <f>COUNTIFS(#REF!,LT543,#REF!,0,#REF!,"&gt;="&amp;MC543,#REF!,"&lt;="&amp;MB543,#REF!,"&lt;="&amp;ME543,#REF!,"&gt;="&amp;MF543,#REF!,"="&amp;KV543,#REF!,"="&amp;KX543)</f>
        <v/>
      </c>
      <c r="MR543" s="1">
        <f>COUNTIFS(#REF!,LT543,#REF!,1,#REF!,"&gt;="&amp;MC543,#REF!,"&lt;="&amp;MB543,#REF!,"&lt;="&amp;ME543,#REF!,"&gt;="&amp;MF543,#REF!,"="&amp;KW543,#REF!,"="&amp;KY543)</f>
        <v/>
      </c>
      <c r="MS543" s="1">
        <f>COUNTIFS(#REF!,LT543,#REF!,0,#REF!,"&gt;="&amp;MC543,#REF!,"&lt;="&amp;MB543,#REF!,"&lt;="&amp;ME543,#REF!,"&gt;="&amp;MF543,#REF!,"="&amp;KW543,#REF!,"="&amp;KY543)</f>
        <v/>
      </c>
      <c r="MT543" s="1">
        <f>COUNTIFS(#REF!,LT543,#REF!,1,#REF!,"&gt;="&amp;MI543,#REF!,"&lt;="&amp;MH543,#REF!,"&lt;="&amp;ME543,#REF!,"&gt;="&amp;MF543)</f>
        <v/>
      </c>
      <c r="MU543" s="1">
        <f>COUNTIFS(#REF!,LT543,#REF!,0,#REF!,"&gt;="&amp;MI543,#REF!,"&lt;="&amp;MH543,#REF!,"&lt;="&amp;ME543,#REF!,"&gt;="&amp;MF543)</f>
        <v/>
      </c>
      <c r="MV543" s="1">
        <f>COUNTIFS(#REF!,LT543,#REF!,1,#REF!,"&gt;="&amp;MI543,#REF!,"&lt;="&amp;MH543,#REF!,"="&amp;KZ543,#REF!,"="&amp;LA543,#REF!,"&lt;="&amp;ME543,#REF!,"&gt;="&amp;MF543)</f>
        <v/>
      </c>
      <c r="MW543" s="1">
        <f>COUNTIFS(#REF!,LT543,#REF!,0,#REF!,"&gt;="&amp;MI543,#REF!,"&lt;="&amp;MH543,#REF!,"="&amp;KZ543,#REF!,"="&amp;LA543,#REF!,"&lt;="&amp;ME543,#REF!,"&gt;="&amp;MF543)</f>
        <v/>
      </c>
      <c r="MX543" s="1">
        <f>COUNTIFS(#REF!,LT543,#REF!,1,#REF!,"&gt;="&amp;MC543,#REF!,"&lt;="&amp;MB543,#REF!,"&lt;="&amp;ME543,#REF!,"&gt;="&amp;MF543)</f>
        <v/>
      </c>
      <c r="MY543" s="1">
        <f>COUNTIFS(#REF!,LT543,#REF!,0,#REF!,"&gt;="&amp;MC543,#REF!,"&lt;="&amp;MB543,#REF!,"&lt;="&amp;ME543,#REF!,"&gt;="&amp;MF543)</f>
        <v/>
      </c>
      <c r="MZ543" s="1">
        <f>COUNTIFS(#REF!,LT543,#REF!,1,#REF!,"&lt;="&amp;ME543,#REF!,"&gt;="&amp;MF543,#REF!,"="&amp;KV543,#REF!,"="&amp;KX543)</f>
        <v/>
      </c>
      <c r="NA543" s="1">
        <f>COUNTIFS(#REF!,LT543,#REF!,0,#REF!,"&lt;="&amp;ME543,#REF!,"&gt;="&amp;MF543,#REF!,"="&amp;KV543,#REF!,"="&amp;KX543)</f>
        <v/>
      </c>
      <c r="NB543" s="1">
        <f>COUNTIFS(#REF!,LT543,#REF!,1,#REF!,"&lt;="&amp;ME543,#REF!,"&gt;="&amp;MF543,#REF!,"="&amp;KW543,#REF!,"="&amp;KY543)</f>
        <v/>
      </c>
      <c r="NC543" s="1">
        <f>COUNTIFS(#REF!,LT543,#REF!,0,#REF!,"&lt;="&amp;ME543,#REF!,"&gt;="&amp;MF543,#REF!,"="&amp;KW543,#REF!,"="&amp;KY543)</f>
        <v/>
      </c>
      <c r="ND543" s="1">
        <f>MP543+MR543+MT543+MV543+MX543+MZ543+NB543</f>
        <v/>
      </c>
      <c r="NE543" s="1">
        <f>MQ543+MS543+MU543+MW543+MY543+NA543+NC543</f>
        <v/>
      </c>
      <c r="NF543" s="1">
        <f>ND543+NE543</f>
        <v/>
      </c>
      <c r="NG543" s="33">
        <f>ND543/(ND543+NE543)</f>
        <v/>
      </c>
      <c r="NH543" s="3">
        <f>1/NG543</f>
        <v/>
      </c>
      <c r="NI543" s="1">
        <f>LI543</f>
        <v/>
      </c>
      <c r="NJ543" s="79">
        <f>((1-NG543)*(1/(NI543-1))*0.98-(NG543*1))</f>
        <v/>
      </c>
      <c r="NK543" s="34">
        <f>IF(LR543&lt;0.9,0,IF(AND(LR543&gt;1.1),0,1))</f>
        <v/>
      </c>
      <c r="NL543" s="34">
        <f>IF(LS543&lt;0.9,0,IF(AND(LS543&gt;1.1),0,1))</f>
        <v/>
      </c>
      <c r="NM543" s="32">
        <f>IF(NF543&gt;99,1,0)</f>
        <v/>
      </c>
      <c r="NN543" s="32">
        <f>IF(NJ543&gt;0.0799,1,0)</f>
        <v/>
      </c>
      <c r="NO543" s="32">
        <f>IF(NJ543&gt;NQ543,1,0)</f>
        <v/>
      </c>
      <c r="NP543" s="32">
        <f>NM543+NN543+NO543+NK543+NL543</f>
        <v/>
      </c>
      <c r="NQ543" s="79">
        <f>(((100*NG543)*(NI543-1)*0.98)-((1-NG543)*100))/100</f>
        <v/>
      </c>
      <c r="NR543" s="34">
        <f>IF(LR543&lt;0.9,0,IF(AND(LR543&gt;1.1),0,1))</f>
        <v/>
      </c>
      <c r="NS543" s="34">
        <f>IF(LS543&lt;0.9,0,IF(AND(LS543&gt;1.1),0,1))</f>
        <v/>
      </c>
      <c r="NT543" s="32">
        <f>IF(NF543&gt;99,1,0)</f>
        <v/>
      </c>
      <c r="NU543" s="32">
        <f>IF(NQ543&gt;0.0799,1,0)</f>
        <v/>
      </c>
      <c r="NV543" s="32">
        <f>IF(NQ543&gt;NJ543,1,0)</f>
        <v/>
      </c>
      <c r="NW543" s="32">
        <f>NT543+NU543+NV543+NR543+NS543</f>
        <v/>
      </c>
      <c r="NX543">
        <f>IF(NP543=5,"LayAway0-1",IF(AND(NW543=5),"BackAway0-1",""))</f>
        <v/>
      </c>
      <c r="NY543">
        <f>IF(NP543=5,KO543,IF(AND(NW543=5),KO543,""))</f>
        <v/>
      </c>
      <c r="NZ543">
        <f>IF(NP543=5,"Match Odds",IF(AND(NW543=5),"Match Odds",""))</f>
        <v/>
      </c>
      <c r="OA543">
        <f>IF(NP543=5,KP543,IF(AND(NW543=5),KP543,""))</f>
        <v/>
      </c>
      <c r="OB543">
        <f>IF(NP543=5,"MATCH_ODDS",IF(AND(NW543=5),"MATCH_ODDS",""))</f>
        <v/>
      </c>
      <c r="OC543">
        <f>IF(NP543=5,"LAY",IF(AND(NW543=5),"BACK",""))</f>
        <v/>
      </c>
    </row>
    <row r="544" ht="16.5" customHeight="1" thickBot="1" thickTop="1">
      <c r="A544" s="2" t="n"/>
      <c r="KN544" s="1">
        <f>IF(INDEX(#REF!,MATCH('HT 0-1'!D544,#REF!,0))=INDEX(#REF!,MATCH('HT 0-1'!D544,#REF!,0)),INDEX(#REF!,MATCH('HT 0-1'!D544,#REF!,0)),"ERROR")</f>
        <v/>
      </c>
      <c r="KO544" s="1">
        <f>IF(INDEX(#REF!,MATCH('HT 0-1'!E544,#REF!,0))=INDEX(#REF!,MATCH('HT 0-1'!E544,#REF!,0)),INDEX(#REF!,MATCH('HT 0-1'!E544,#REF!,0)),"ERROR")</f>
        <v/>
      </c>
      <c r="KP544" s="1">
        <f>KN544&amp;" v "&amp;KO544</f>
        <v/>
      </c>
      <c r="KQ544">
        <f>B544&amp;"_"&amp;C544</f>
        <v/>
      </c>
      <c r="KR544" s="1">
        <f>IF((HW544/KK544)&lt;0.335,"G",IF((HW544/KK544)&gt;0.67,"R","A"))</f>
        <v/>
      </c>
      <c r="KS544" s="1">
        <f>IF((HX544/KK544)&lt;0.335,"G",IF((HX544/KK544)&gt;0.67,"R","A"))</f>
        <v/>
      </c>
      <c r="KT544" s="1">
        <f>IF((IH544/KK544)&lt;0.335,"G",IF((IH544/KK544)&gt;0.67,"R","A"))</f>
        <v/>
      </c>
      <c r="KU544" s="1">
        <f>IF((II544/KK544)&lt;0.335,"G",IF((II544/KK544)&gt;0.67,"R","A"))</f>
        <v/>
      </c>
      <c r="KV544" s="1">
        <f>IF((HZ544/KK544)&lt;0.335,"G",IF((HZ544/KK544)&gt;0.67,"R","A"))</f>
        <v/>
      </c>
      <c r="KW544" s="1">
        <f>IF((HY544/KK544)&lt;0.335,"G",IF((HY544/KK544)&gt;0.67,"R","A"))</f>
        <v/>
      </c>
      <c r="KX544" s="1">
        <f>IF((IK544/KK544)&lt;0.335,"G",IF((IK544/KK544)&gt;0.67,"R","A"))</f>
        <v/>
      </c>
      <c r="KY544" s="1">
        <f>IF((IJ544/KK544)&lt;0.335,"G",IF((IJ544/KK544)&gt;0.67,"R","A"))</f>
        <v/>
      </c>
      <c r="KZ544" s="1">
        <f>IF((HQ544/KK544)&lt;0.335,"G",IF((HQ544/KK544)&gt;0.67,"R","A"))</f>
        <v/>
      </c>
      <c r="LA544" s="1">
        <f>IF((IB544/KK544)&lt;0.335,"G",IF((IB544/KK544)&gt;0.67,"R","A"))</f>
        <v/>
      </c>
      <c r="LB544">
        <f>IF(LQ544="0-1",INDEX(Scrape!#REF!,MATCH('HT 0-1'!KP544,Scrape!$B:$B,0)),"")</f>
        <v/>
      </c>
      <c r="LC544">
        <f>IF(LQ544="0-1",INDEX(Scrape!$A:$A,MATCH('HT 0-1'!KP544,Scrape!$B:$B,0)),"")</f>
        <v/>
      </c>
      <c r="LD544">
        <f>IF(LQ544="0-1",INDEX(Scrape!$B:$B,MATCH('HT 0-1'!KP544,Scrape!$B:$B,0)),"")</f>
        <v/>
      </c>
      <c r="LE544">
        <f>IF(LQ544="0-1",INDEX(Scrape!$C:$C,MATCH('HT 0-1'!KP544,Scrape!$B:$B,0)),"")</f>
        <v/>
      </c>
      <c r="LF544">
        <f>IF(LQ544="0-1",INDEX(Scrape!$D:$D,MATCH('HT 0-1'!KP544,Scrape!$B:$B,0)),"")</f>
        <v/>
      </c>
      <c r="LG544">
        <f>IF(LQ544="0-1",INDEX(Scrape!$E:$E,MATCH('HT 0-1'!KP544,Scrape!$B:$B,0)),"")</f>
        <v/>
      </c>
      <c r="LH544">
        <f>IF(LQ544="0-1",INDEX(Scrape!$F:$F,MATCH('HT 0-1'!KP544,Scrape!$B:$B,0)),"")</f>
        <v/>
      </c>
      <c r="LI544">
        <f>IF(LQ544="0-1",INDEX(Scrape!$G:$G,MATCH('HT 0-1'!KP544,Scrape!$B:$B,0)),"")</f>
        <v/>
      </c>
      <c r="LJ544">
        <f>IF(LQ544="0-1",INDEX(Scrape!$H:$H,MATCH('HT 0-1'!KP544,Scrape!$B:$B,0)),"")</f>
        <v/>
      </c>
      <c r="LK544">
        <f>IF(LQ544="0-1",INDEX(Scrape!$I:$I,MATCH('HT 0-1'!KP544,Scrape!$B:$B,0)),"")</f>
        <v/>
      </c>
      <c r="LL544">
        <f>IF(LQ544="0-1",INDEX(Scrape!$J:$J,MATCH('HT 0-1'!KP544,Scrape!$B:$B,0)),"")</f>
        <v/>
      </c>
      <c r="LM544">
        <f>IF(LQ544="0-1",INDEX(Scrape!$K:$K,MATCH('HT 0-1'!KP544,Scrape!$B:$B,0)),"")</f>
        <v/>
      </c>
      <c r="LN544">
        <f>IF(LQ544="0-1",INDEX(Scrape!$L:$L,MATCH('HT 0-1'!KP544,Scrape!$B:$B,0)),"")</f>
        <v/>
      </c>
      <c r="LO544">
        <f>IF(LQ544="0-1",INDEX(Scrape!$M:$M,MATCH('HT 0-1'!KP544,Scrape!$B:$B,0)),"")</f>
        <v/>
      </c>
      <c r="LP544">
        <f>IF(LQ544="0-1",INDEX(Scrape!$N:$N,MATCH('HT 0-1'!KP544,Scrape!$B:$B,0)),"")</f>
        <v/>
      </c>
      <c r="LQ544">
        <f>INDEX(Scrape!$O:$O,MATCH('HT 0-1'!KP544,Scrape!$B:$B,0))</f>
        <v/>
      </c>
      <c r="LR544">
        <f>(1/LJ544)+(1/LI544)+(1/LH544)</f>
        <v/>
      </c>
      <c r="LS544">
        <f>(1/LG544)+(1/LF544)+(1/LE544)</f>
        <v/>
      </c>
      <c r="LT544" s="8">
        <f>IF(INDEX(#REF!,MATCH(KQ544,#REF!,0))=INDEX(#REF!,MATCH(KQ544,#REF!,0)),INDEX(#REF!,MATCH(KQ544,#REF!,0)),"ERROR")</f>
        <v/>
      </c>
      <c r="LU544" s="4">
        <f>IF(KR544="G",2,IF(KR544="R",0.5,IF(KR544="A",1)))</f>
        <v/>
      </c>
      <c r="LV544" s="4">
        <f>IF(KS544="G",0.5,IF(KS544="R",2,IF(KS544="A",1)))</f>
        <v/>
      </c>
      <c r="LW544" s="4">
        <f>IF(KT544="G",2,IF(KT544="R",0.5,IF(KT544="A",1)))</f>
        <v/>
      </c>
      <c r="LX544" s="4">
        <f>IF(KU544="G",0.5,IF(KU544="R",2,IF(KU544="A",1)))</f>
        <v/>
      </c>
      <c r="LY544" s="7">
        <f>(LK544*(LU544+LX544)+(LL544*(LU544+LX544)))</f>
        <v/>
      </c>
      <c r="LZ544" s="7">
        <f>(LN544*(LV544+LW544)+(LO544*(LV544+LW544)))</f>
        <v/>
      </c>
      <c r="MA544" s="11">
        <f>LY544-LZ544</f>
        <v/>
      </c>
      <c r="MB544" s="5">
        <f>MA544+2</f>
        <v/>
      </c>
      <c r="MC544" s="6">
        <f>MA544-2</f>
        <v/>
      </c>
      <c r="MD544" s="4">
        <f>LE544</f>
        <v/>
      </c>
      <c r="ME544" s="9">
        <f>IF(MD544=0,1000,MD544+0.75)</f>
        <v/>
      </c>
      <c r="MF544" s="10">
        <f>IF(MD544=0,0,MD544-0.75)</f>
        <v/>
      </c>
      <c r="MG544" s="4">
        <f>((LM544*(LU544+LX544))-((LP544*(LV544+LW544))))</f>
        <v/>
      </c>
      <c r="MH544" s="9">
        <f>MG544*1.2</f>
        <v/>
      </c>
      <c r="MI544" s="10">
        <f>MG544*0.8</f>
        <v/>
      </c>
      <c r="MJ544">
        <f>IFERROR(NX544,"")</f>
        <v/>
      </c>
      <c r="MK544">
        <f>IFERROR(NY544,"")</f>
        <v/>
      </c>
      <c r="ML544">
        <f>IFERROR(NZ544,"")</f>
        <v/>
      </c>
      <c r="MM544">
        <f>IFERROR(OA544,"")</f>
        <v/>
      </c>
      <c r="MN544">
        <f>IFERROR(OB544,"")</f>
        <v/>
      </c>
      <c r="MO544">
        <f>IFERROR(OC544,"")</f>
        <v/>
      </c>
      <c r="MP544" s="1">
        <f>COUNTIFS(#REF!,LT544,#REF!,1,#REF!,"&gt;="&amp;MC544,#REF!,"&lt;="&amp;MB544,#REF!,"&lt;="&amp;ME544,#REF!,"&gt;="&amp;MF544,#REF!,"="&amp;KV544,#REF!,"="&amp;KX544)</f>
        <v/>
      </c>
      <c r="MQ544" s="1">
        <f>COUNTIFS(#REF!,LT544,#REF!,0,#REF!,"&gt;="&amp;MC544,#REF!,"&lt;="&amp;MB544,#REF!,"&lt;="&amp;ME544,#REF!,"&gt;="&amp;MF544,#REF!,"="&amp;KV544,#REF!,"="&amp;KX544)</f>
        <v/>
      </c>
      <c r="MR544" s="1">
        <f>COUNTIFS(#REF!,LT544,#REF!,1,#REF!,"&gt;="&amp;MC544,#REF!,"&lt;="&amp;MB544,#REF!,"&lt;="&amp;ME544,#REF!,"&gt;="&amp;MF544,#REF!,"="&amp;KW544,#REF!,"="&amp;KY544)</f>
        <v/>
      </c>
      <c r="MS544" s="1">
        <f>COUNTIFS(#REF!,LT544,#REF!,0,#REF!,"&gt;="&amp;MC544,#REF!,"&lt;="&amp;MB544,#REF!,"&lt;="&amp;ME544,#REF!,"&gt;="&amp;MF544,#REF!,"="&amp;KW544,#REF!,"="&amp;KY544)</f>
        <v/>
      </c>
      <c r="MT544" s="1">
        <f>COUNTIFS(#REF!,LT544,#REF!,1,#REF!,"&gt;="&amp;MI544,#REF!,"&lt;="&amp;MH544,#REF!,"&lt;="&amp;ME544,#REF!,"&gt;="&amp;MF544)</f>
        <v/>
      </c>
      <c r="MU544" s="1">
        <f>COUNTIFS(#REF!,LT544,#REF!,0,#REF!,"&gt;="&amp;MI544,#REF!,"&lt;="&amp;MH544,#REF!,"&lt;="&amp;ME544,#REF!,"&gt;="&amp;MF544)</f>
        <v/>
      </c>
      <c r="MV544" s="1">
        <f>COUNTIFS(#REF!,LT544,#REF!,1,#REF!,"&gt;="&amp;MI544,#REF!,"&lt;="&amp;MH544,#REF!,"="&amp;KZ544,#REF!,"="&amp;LA544,#REF!,"&lt;="&amp;ME544,#REF!,"&gt;="&amp;MF544)</f>
        <v/>
      </c>
      <c r="MW544" s="1">
        <f>COUNTIFS(#REF!,LT544,#REF!,0,#REF!,"&gt;="&amp;MI544,#REF!,"&lt;="&amp;MH544,#REF!,"="&amp;KZ544,#REF!,"="&amp;LA544,#REF!,"&lt;="&amp;ME544,#REF!,"&gt;="&amp;MF544)</f>
        <v/>
      </c>
      <c r="MX544" s="1">
        <f>COUNTIFS(#REF!,LT544,#REF!,1,#REF!,"&gt;="&amp;MC544,#REF!,"&lt;="&amp;MB544,#REF!,"&lt;="&amp;ME544,#REF!,"&gt;="&amp;MF544)</f>
        <v/>
      </c>
      <c r="MY544" s="1">
        <f>COUNTIFS(#REF!,LT544,#REF!,0,#REF!,"&gt;="&amp;MC544,#REF!,"&lt;="&amp;MB544,#REF!,"&lt;="&amp;ME544,#REF!,"&gt;="&amp;MF544)</f>
        <v/>
      </c>
      <c r="MZ544" s="1">
        <f>COUNTIFS(#REF!,LT544,#REF!,1,#REF!,"&lt;="&amp;ME544,#REF!,"&gt;="&amp;MF544,#REF!,"="&amp;KV544,#REF!,"="&amp;KX544)</f>
        <v/>
      </c>
      <c r="NA544" s="1">
        <f>COUNTIFS(#REF!,LT544,#REF!,0,#REF!,"&lt;="&amp;ME544,#REF!,"&gt;="&amp;MF544,#REF!,"="&amp;KV544,#REF!,"="&amp;KX544)</f>
        <v/>
      </c>
      <c r="NB544" s="1">
        <f>COUNTIFS(#REF!,LT544,#REF!,1,#REF!,"&lt;="&amp;ME544,#REF!,"&gt;="&amp;MF544,#REF!,"="&amp;KW544,#REF!,"="&amp;KY544)</f>
        <v/>
      </c>
      <c r="NC544" s="1">
        <f>COUNTIFS(#REF!,LT544,#REF!,0,#REF!,"&lt;="&amp;ME544,#REF!,"&gt;="&amp;MF544,#REF!,"="&amp;KW544,#REF!,"="&amp;KY544)</f>
        <v/>
      </c>
      <c r="ND544" s="1">
        <f>MP544+MR544+MT544+MV544+MX544+MZ544+NB544</f>
        <v/>
      </c>
      <c r="NE544" s="1">
        <f>MQ544+MS544+MU544+MW544+MY544+NA544+NC544</f>
        <v/>
      </c>
      <c r="NF544" s="1">
        <f>ND544+NE544</f>
        <v/>
      </c>
      <c r="NG544" s="33">
        <f>ND544/(ND544+NE544)</f>
        <v/>
      </c>
      <c r="NH544" s="3">
        <f>1/NG544</f>
        <v/>
      </c>
      <c r="NI544" s="1">
        <f>LI544</f>
        <v/>
      </c>
      <c r="NJ544" s="79">
        <f>((1-NG544)*(1/(NI544-1))*0.98-(NG544*1))</f>
        <v/>
      </c>
      <c r="NK544" s="34">
        <f>IF(LR544&lt;0.9,0,IF(AND(LR544&gt;1.1),0,1))</f>
        <v/>
      </c>
      <c r="NL544" s="34">
        <f>IF(LS544&lt;0.9,0,IF(AND(LS544&gt;1.1),0,1))</f>
        <v/>
      </c>
      <c r="NM544" s="32">
        <f>IF(NF544&gt;99,1,0)</f>
        <v/>
      </c>
      <c r="NN544" s="32">
        <f>IF(NJ544&gt;0.0799,1,0)</f>
        <v/>
      </c>
      <c r="NO544" s="32">
        <f>IF(NJ544&gt;NQ544,1,0)</f>
        <v/>
      </c>
      <c r="NP544" s="32">
        <f>NM544+NN544+NO544+NK544+NL544</f>
        <v/>
      </c>
      <c r="NQ544" s="79">
        <f>(((100*NG544)*(NI544-1)*0.98)-((1-NG544)*100))/100</f>
        <v/>
      </c>
      <c r="NR544" s="34">
        <f>IF(LR544&lt;0.9,0,IF(AND(LR544&gt;1.1),0,1))</f>
        <v/>
      </c>
      <c r="NS544" s="34">
        <f>IF(LS544&lt;0.9,0,IF(AND(LS544&gt;1.1),0,1))</f>
        <v/>
      </c>
      <c r="NT544" s="32">
        <f>IF(NF544&gt;99,1,0)</f>
        <v/>
      </c>
      <c r="NU544" s="32">
        <f>IF(NQ544&gt;0.0799,1,0)</f>
        <v/>
      </c>
      <c r="NV544" s="32">
        <f>IF(NQ544&gt;NJ544,1,0)</f>
        <v/>
      </c>
      <c r="NW544" s="32">
        <f>NT544+NU544+NV544+NR544+NS544</f>
        <v/>
      </c>
      <c r="NX544">
        <f>IF(NP544=5,"LayAway0-1",IF(AND(NW544=5),"BackAway0-1",""))</f>
        <v/>
      </c>
      <c r="NY544">
        <f>IF(NP544=5,KO544,IF(AND(NW544=5),KO544,""))</f>
        <v/>
      </c>
      <c r="NZ544">
        <f>IF(NP544=5,"Match Odds",IF(AND(NW544=5),"Match Odds",""))</f>
        <v/>
      </c>
      <c r="OA544">
        <f>IF(NP544=5,KP544,IF(AND(NW544=5),KP544,""))</f>
        <v/>
      </c>
      <c r="OB544">
        <f>IF(NP544=5,"MATCH_ODDS",IF(AND(NW544=5),"MATCH_ODDS",""))</f>
        <v/>
      </c>
      <c r="OC544">
        <f>IF(NP544=5,"LAY",IF(AND(NW544=5),"BACK",""))</f>
        <v/>
      </c>
    </row>
    <row r="545" ht="16.5" customHeight="1" thickBot="1" thickTop="1">
      <c r="A545" s="2" t="n"/>
      <c r="KN545" s="1">
        <f>IF(INDEX(#REF!,MATCH('HT 0-1'!D545,#REF!,0))=INDEX(#REF!,MATCH('HT 0-1'!D545,#REF!,0)),INDEX(#REF!,MATCH('HT 0-1'!D545,#REF!,0)),"ERROR")</f>
        <v/>
      </c>
      <c r="KO545" s="1">
        <f>IF(INDEX(#REF!,MATCH('HT 0-1'!E545,#REF!,0))=INDEX(#REF!,MATCH('HT 0-1'!E545,#REF!,0)),INDEX(#REF!,MATCH('HT 0-1'!E545,#REF!,0)),"ERROR")</f>
        <v/>
      </c>
      <c r="KP545" s="1">
        <f>KN545&amp;" v "&amp;KO545</f>
        <v/>
      </c>
      <c r="KQ545">
        <f>B545&amp;"_"&amp;C545</f>
        <v/>
      </c>
      <c r="KR545" s="1">
        <f>IF((HW545/KK545)&lt;0.335,"G",IF((HW545/KK545)&gt;0.67,"R","A"))</f>
        <v/>
      </c>
      <c r="KS545" s="1">
        <f>IF((HX545/KK545)&lt;0.335,"G",IF((HX545/KK545)&gt;0.67,"R","A"))</f>
        <v/>
      </c>
      <c r="KT545" s="1">
        <f>IF((IH545/KK545)&lt;0.335,"G",IF((IH545/KK545)&gt;0.67,"R","A"))</f>
        <v/>
      </c>
      <c r="KU545" s="1">
        <f>IF((II545/KK545)&lt;0.335,"G",IF((II545/KK545)&gt;0.67,"R","A"))</f>
        <v/>
      </c>
      <c r="KV545" s="1">
        <f>IF((HZ545/KK545)&lt;0.335,"G",IF((HZ545/KK545)&gt;0.67,"R","A"))</f>
        <v/>
      </c>
      <c r="KW545" s="1">
        <f>IF((HY545/KK545)&lt;0.335,"G",IF((HY545/KK545)&gt;0.67,"R","A"))</f>
        <v/>
      </c>
      <c r="KX545" s="1">
        <f>IF((IK545/KK545)&lt;0.335,"G",IF((IK545/KK545)&gt;0.67,"R","A"))</f>
        <v/>
      </c>
      <c r="KY545" s="1">
        <f>IF((IJ545/KK545)&lt;0.335,"G",IF((IJ545/KK545)&gt;0.67,"R","A"))</f>
        <v/>
      </c>
      <c r="KZ545" s="1">
        <f>IF((HQ545/KK545)&lt;0.335,"G",IF((HQ545/KK545)&gt;0.67,"R","A"))</f>
        <v/>
      </c>
      <c r="LA545" s="1">
        <f>IF((IB545/KK545)&lt;0.335,"G",IF((IB545/KK545)&gt;0.67,"R","A"))</f>
        <v/>
      </c>
      <c r="LB545">
        <f>IF(LQ545="0-1",INDEX(Scrape!#REF!,MATCH('HT 0-1'!KP545,Scrape!$B:$B,0)),"")</f>
        <v/>
      </c>
      <c r="LC545">
        <f>IF(LQ545="0-1",INDEX(Scrape!$A:$A,MATCH('HT 0-1'!KP545,Scrape!$B:$B,0)),"")</f>
        <v/>
      </c>
      <c r="LD545">
        <f>IF(LQ545="0-1",INDEX(Scrape!$B:$B,MATCH('HT 0-1'!KP545,Scrape!$B:$B,0)),"")</f>
        <v/>
      </c>
      <c r="LE545">
        <f>IF(LQ545="0-1",INDEX(Scrape!$C:$C,MATCH('HT 0-1'!KP545,Scrape!$B:$B,0)),"")</f>
        <v/>
      </c>
      <c r="LF545">
        <f>IF(LQ545="0-1",INDEX(Scrape!$D:$D,MATCH('HT 0-1'!KP545,Scrape!$B:$B,0)),"")</f>
        <v/>
      </c>
      <c r="LG545">
        <f>IF(LQ545="0-1",INDEX(Scrape!$E:$E,MATCH('HT 0-1'!KP545,Scrape!$B:$B,0)),"")</f>
        <v/>
      </c>
      <c r="LH545">
        <f>IF(LQ545="0-1",INDEX(Scrape!$F:$F,MATCH('HT 0-1'!KP545,Scrape!$B:$B,0)),"")</f>
        <v/>
      </c>
      <c r="LI545">
        <f>IF(LQ545="0-1",INDEX(Scrape!$G:$G,MATCH('HT 0-1'!KP545,Scrape!$B:$B,0)),"")</f>
        <v/>
      </c>
      <c r="LJ545">
        <f>IF(LQ545="0-1",INDEX(Scrape!$H:$H,MATCH('HT 0-1'!KP545,Scrape!$B:$B,0)),"")</f>
        <v/>
      </c>
      <c r="LK545">
        <f>IF(LQ545="0-1",INDEX(Scrape!$I:$I,MATCH('HT 0-1'!KP545,Scrape!$B:$B,0)),"")</f>
        <v/>
      </c>
      <c r="LL545">
        <f>IF(LQ545="0-1",INDEX(Scrape!$J:$J,MATCH('HT 0-1'!KP545,Scrape!$B:$B,0)),"")</f>
        <v/>
      </c>
      <c r="LM545">
        <f>IF(LQ545="0-1",INDEX(Scrape!$K:$K,MATCH('HT 0-1'!KP545,Scrape!$B:$B,0)),"")</f>
        <v/>
      </c>
      <c r="LN545">
        <f>IF(LQ545="0-1",INDEX(Scrape!$L:$L,MATCH('HT 0-1'!KP545,Scrape!$B:$B,0)),"")</f>
        <v/>
      </c>
      <c r="LO545">
        <f>IF(LQ545="0-1",INDEX(Scrape!$M:$M,MATCH('HT 0-1'!KP545,Scrape!$B:$B,0)),"")</f>
        <v/>
      </c>
      <c r="LP545">
        <f>IF(LQ545="0-1",INDEX(Scrape!$N:$N,MATCH('HT 0-1'!KP545,Scrape!$B:$B,0)),"")</f>
        <v/>
      </c>
      <c r="LQ545">
        <f>INDEX(Scrape!$O:$O,MATCH('HT 0-1'!KP545,Scrape!$B:$B,0))</f>
        <v/>
      </c>
      <c r="LR545">
        <f>(1/LJ545)+(1/LI545)+(1/LH545)</f>
        <v/>
      </c>
      <c r="LS545">
        <f>(1/LG545)+(1/LF545)+(1/LE545)</f>
        <v/>
      </c>
      <c r="LT545" s="8">
        <f>IF(INDEX(#REF!,MATCH(KQ545,#REF!,0))=INDEX(#REF!,MATCH(KQ545,#REF!,0)),INDEX(#REF!,MATCH(KQ545,#REF!,0)),"ERROR")</f>
        <v/>
      </c>
      <c r="LU545" s="4">
        <f>IF(KR545="G",2,IF(KR545="R",0.5,IF(KR545="A",1)))</f>
        <v/>
      </c>
      <c r="LV545" s="4">
        <f>IF(KS545="G",0.5,IF(KS545="R",2,IF(KS545="A",1)))</f>
        <v/>
      </c>
      <c r="LW545" s="4">
        <f>IF(KT545="G",2,IF(KT545="R",0.5,IF(KT545="A",1)))</f>
        <v/>
      </c>
      <c r="LX545" s="4">
        <f>IF(KU545="G",0.5,IF(KU545="R",2,IF(KU545="A",1)))</f>
        <v/>
      </c>
      <c r="LY545" s="7">
        <f>(LK545*(LU545+LX545)+(LL545*(LU545+LX545)))</f>
        <v/>
      </c>
      <c r="LZ545" s="7">
        <f>(LN545*(LV545+LW545)+(LO545*(LV545+LW545)))</f>
        <v/>
      </c>
      <c r="MA545" s="11">
        <f>LY545-LZ545</f>
        <v/>
      </c>
      <c r="MB545" s="5">
        <f>MA545+2</f>
        <v/>
      </c>
      <c r="MC545" s="6">
        <f>MA545-2</f>
        <v/>
      </c>
      <c r="MD545" s="4">
        <f>LE545</f>
        <v/>
      </c>
      <c r="ME545" s="9">
        <f>IF(MD545=0,1000,MD545+0.75)</f>
        <v/>
      </c>
      <c r="MF545" s="10">
        <f>IF(MD545=0,0,MD545-0.75)</f>
        <v/>
      </c>
      <c r="MG545" s="4">
        <f>((LM545*(LU545+LX545))-((LP545*(LV545+LW545))))</f>
        <v/>
      </c>
      <c r="MH545" s="9">
        <f>MG545*1.2</f>
        <v/>
      </c>
      <c r="MI545" s="10">
        <f>MG545*0.8</f>
        <v/>
      </c>
      <c r="MJ545">
        <f>IFERROR(NX545,"")</f>
        <v/>
      </c>
      <c r="MK545">
        <f>IFERROR(NY545,"")</f>
        <v/>
      </c>
      <c r="ML545">
        <f>IFERROR(NZ545,"")</f>
        <v/>
      </c>
      <c r="MM545">
        <f>IFERROR(OA545,"")</f>
        <v/>
      </c>
      <c r="MN545">
        <f>IFERROR(OB545,"")</f>
        <v/>
      </c>
      <c r="MO545">
        <f>IFERROR(OC545,"")</f>
        <v/>
      </c>
      <c r="MP545" s="1">
        <f>COUNTIFS(#REF!,LT545,#REF!,1,#REF!,"&gt;="&amp;MC545,#REF!,"&lt;="&amp;MB545,#REF!,"&lt;="&amp;ME545,#REF!,"&gt;="&amp;MF545,#REF!,"="&amp;KV545,#REF!,"="&amp;KX545)</f>
        <v/>
      </c>
      <c r="MQ545" s="1">
        <f>COUNTIFS(#REF!,LT545,#REF!,0,#REF!,"&gt;="&amp;MC545,#REF!,"&lt;="&amp;MB545,#REF!,"&lt;="&amp;ME545,#REF!,"&gt;="&amp;MF545,#REF!,"="&amp;KV545,#REF!,"="&amp;KX545)</f>
        <v/>
      </c>
      <c r="MR545" s="1">
        <f>COUNTIFS(#REF!,LT545,#REF!,1,#REF!,"&gt;="&amp;MC545,#REF!,"&lt;="&amp;MB545,#REF!,"&lt;="&amp;ME545,#REF!,"&gt;="&amp;MF545,#REF!,"="&amp;KW545,#REF!,"="&amp;KY545)</f>
        <v/>
      </c>
      <c r="MS545" s="1">
        <f>COUNTIFS(#REF!,LT545,#REF!,0,#REF!,"&gt;="&amp;MC545,#REF!,"&lt;="&amp;MB545,#REF!,"&lt;="&amp;ME545,#REF!,"&gt;="&amp;MF545,#REF!,"="&amp;KW545,#REF!,"="&amp;KY545)</f>
        <v/>
      </c>
      <c r="MT545" s="1">
        <f>COUNTIFS(#REF!,LT545,#REF!,1,#REF!,"&gt;="&amp;MI545,#REF!,"&lt;="&amp;MH545,#REF!,"&lt;="&amp;ME545,#REF!,"&gt;="&amp;MF545)</f>
        <v/>
      </c>
      <c r="MU545" s="1">
        <f>COUNTIFS(#REF!,LT545,#REF!,0,#REF!,"&gt;="&amp;MI545,#REF!,"&lt;="&amp;MH545,#REF!,"&lt;="&amp;ME545,#REF!,"&gt;="&amp;MF545)</f>
        <v/>
      </c>
      <c r="MV545" s="1">
        <f>COUNTIFS(#REF!,LT545,#REF!,1,#REF!,"&gt;="&amp;MI545,#REF!,"&lt;="&amp;MH545,#REF!,"="&amp;KZ545,#REF!,"="&amp;LA545,#REF!,"&lt;="&amp;ME545,#REF!,"&gt;="&amp;MF545)</f>
        <v/>
      </c>
      <c r="MW545" s="1">
        <f>COUNTIFS(#REF!,LT545,#REF!,0,#REF!,"&gt;="&amp;MI545,#REF!,"&lt;="&amp;MH545,#REF!,"="&amp;KZ545,#REF!,"="&amp;LA545,#REF!,"&lt;="&amp;ME545,#REF!,"&gt;="&amp;MF545)</f>
        <v/>
      </c>
      <c r="MX545" s="1">
        <f>COUNTIFS(#REF!,LT545,#REF!,1,#REF!,"&gt;="&amp;MC545,#REF!,"&lt;="&amp;MB545,#REF!,"&lt;="&amp;ME545,#REF!,"&gt;="&amp;MF545)</f>
        <v/>
      </c>
      <c r="MY545" s="1">
        <f>COUNTIFS(#REF!,LT545,#REF!,0,#REF!,"&gt;="&amp;MC545,#REF!,"&lt;="&amp;MB545,#REF!,"&lt;="&amp;ME545,#REF!,"&gt;="&amp;MF545)</f>
        <v/>
      </c>
      <c r="MZ545" s="1">
        <f>COUNTIFS(#REF!,LT545,#REF!,1,#REF!,"&lt;="&amp;ME545,#REF!,"&gt;="&amp;MF545,#REF!,"="&amp;KV545,#REF!,"="&amp;KX545)</f>
        <v/>
      </c>
      <c r="NA545" s="1">
        <f>COUNTIFS(#REF!,LT545,#REF!,0,#REF!,"&lt;="&amp;ME545,#REF!,"&gt;="&amp;MF545,#REF!,"="&amp;KV545,#REF!,"="&amp;KX545)</f>
        <v/>
      </c>
      <c r="NB545" s="1">
        <f>COUNTIFS(#REF!,LT545,#REF!,1,#REF!,"&lt;="&amp;ME545,#REF!,"&gt;="&amp;MF545,#REF!,"="&amp;KW545,#REF!,"="&amp;KY545)</f>
        <v/>
      </c>
      <c r="NC545" s="1">
        <f>COUNTIFS(#REF!,LT545,#REF!,0,#REF!,"&lt;="&amp;ME545,#REF!,"&gt;="&amp;MF545,#REF!,"="&amp;KW545,#REF!,"="&amp;KY545)</f>
        <v/>
      </c>
      <c r="ND545" s="1">
        <f>MP545+MR545+MT545+MV545+MX545+MZ545+NB545</f>
        <v/>
      </c>
      <c r="NE545" s="1">
        <f>MQ545+MS545+MU545+MW545+MY545+NA545+NC545</f>
        <v/>
      </c>
      <c r="NF545" s="1">
        <f>ND545+NE545</f>
        <v/>
      </c>
      <c r="NG545" s="33">
        <f>ND545/(ND545+NE545)</f>
        <v/>
      </c>
      <c r="NH545" s="3">
        <f>1/NG545</f>
        <v/>
      </c>
      <c r="NI545" s="1">
        <f>LI545</f>
        <v/>
      </c>
      <c r="NJ545" s="79">
        <f>((1-NG545)*(1/(NI545-1))*0.98-(NG545*1))</f>
        <v/>
      </c>
      <c r="NK545" s="34">
        <f>IF(LR545&lt;0.9,0,IF(AND(LR545&gt;1.1),0,1))</f>
        <v/>
      </c>
      <c r="NL545" s="34">
        <f>IF(LS545&lt;0.9,0,IF(AND(LS545&gt;1.1),0,1))</f>
        <v/>
      </c>
      <c r="NM545" s="32">
        <f>IF(NF545&gt;99,1,0)</f>
        <v/>
      </c>
      <c r="NN545" s="32">
        <f>IF(NJ545&gt;0.0799,1,0)</f>
        <v/>
      </c>
      <c r="NO545" s="32">
        <f>IF(NJ545&gt;NQ545,1,0)</f>
        <v/>
      </c>
      <c r="NP545" s="32">
        <f>NM545+NN545+NO545+NK545+NL545</f>
        <v/>
      </c>
      <c r="NQ545" s="79">
        <f>(((100*NG545)*(NI545-1)*0.98)-((1-NG545)*100))/100</f>
        <v/>
      </c>
      <c r="NR545" s="34">
        <f>IF(LR545&lt;0.9,0,IF(AND(LR545&gt;1.1),0,1))</f>
        <v/>
      </c>
      <c r="NS545" s="34">
        <f>IF(LS545&lt;0.9,0,IF(AND(LS545&gt;1.1),0,1))</f>
        <v/>
      </c>
      <c r="NT545" s="32">
        <f>IF(NF545&gt;99,1,0)</f>
        <v/>
      </c>
      <c r="NU545" s="32">
        <f>IF(NQ545&gt;0.0799,1,0)</f>
        <v/>
      </c>
      <c r="NV545" s="32">
        <f>IF(NQ545&gt;NJ545,1,0)</f>
        <v/>
      </c>
      <c r="NW545" s="32">
        <f>NT545+NU545+NV545+NR545+NS545</f>
        <v/>
      </c>
      <c r="NX545">
        <f>IF(NP545=5,"LayAway0-1",IF(AND(NW545=5),"BackAway0-1",""))</f>
        <v/>
      </c>
      <c r="NY545">
        <f>IF(NP545=5,KO545,IF(AND(NW545=5),KO545,""))</f>
        <v/>
      </c>
      <c r="NZ545">
        <f>IF(NP545=5,"Match Odds",IF(AND(NW545=5),"Match Odds",""))</f>
        <v/>
      </c>
      <c r="OA545">
        <f>IF(NP545=5,KP545,IF(AND(NW545=5),KP545,""))</f>
        <v/>
      </c>
      <c r="OB545">
        <f>IF(NP545=5,"MATCH_ODDS",IF(AND(NW545=5),"MATCH_ODDS",""))</f>
        <v/>
      </c>
      <c r="OC545">
        <f>IF(NP545=5,"LAY",IF(AND(NW545=5),"BACK",""))</f>
        <v/>
      </c>
    </row>
    <row r="546" ht="16.5" customHeight="1" thickBot="1" thickTop="1">
      <c r="A546" s="2" t="n"/>
      <c r="KN546" s="1">
        <f>IF(INDEX(#REF!,MATCH('HT 0-1'!D546,#REF!,0))=INDEX(#REF!,MATCH('HT 0-1'!D546,#REF!,0)),INDEX(#REF!,MATCH('HT 0-1'!D546,#REF!,0)),"ERROR")</f>
        <v/>
      </c>
      <c r="KO546" s="1">
        <f>IF(INDEX(#REF!,MATCH('HT 0-1'!E546,#REF!,0))=INDEX(#REF!,MATCH('HT 0-1'!E546,#REF!,0)),INDEX(#REF!,MATCH('HT 0-1'!E546,#REF!,0)),"ERROR")</f>
        <v/>
      </c>
      <c r="KP546" s="1">
        <f>KN546&amp;" v "&amp;KO546</f>
        <v/>
      </c>
      <c r="KQ546">
        <f>B546&amp;"_"&amp;C546</f>
        <v/>
      </c>
      <c r="KR546" s="1">
        <f>IF((HW546/KK546)&lt;0.335,"G",IF((HW546/KK546)&gt;0.67,"R","A"))</f>
        <v/>
      </c>
      <c r="KS546" s="1">
        <f>IF((HX546/KK546)&lt;0.335,"G",IF((HX546/KK546)&gt;0.67,"R","A"))</f>
        <v/>
      </c>
      <c r="KT546" s="1">
        <f>IF((IH546/KK546)&lt;0.335,"G",IF((IH546/KK546)&gt;0.67,"R","A"))</f>
        <v/>
      </c>
      <c r="KU546" s="1">
        <f>IF((II546/KK546)&lt;0.335,"G",IF((II546/KK546)&gt;0.67,"R","A"))</f>
        <v/>
      </c>
      <c r="KV546" s="1">
        <f>IF((HZ546/KK546)&lt;0.335,"G",IF((HZ546/KK546)&gt;0.67,"R","A"))</f>
        <v/>
      </c>
      <c r="KW546" s="1">
        <f>IF((HY546/KK546)&lt;0.335,"G",IF((HY546/KK546)&gt;0.67,"R","A"))</f>
        <v/>
      </c>
      <c r="KX546" s="1">
        <f>IF((IK546/KK546)&lt;0.335,"G",IF((IK546/KK546)&gt;0.67,"R","A"))</f>
        <v/>
      </c>
      <c r="KY546" s="1">
        <f>IF((IJ546/KK546)&lt;0.335,"G",IF((IJ546/KK546)&gt;0.67,"R","A"))</f>
        <v/>
      </c>
      <c r="KZ546" s="1">
        <f>IF((HQ546/KK546)&lt;0.335,"G",IF((HQ546/KK546)&gt;0.67,"R","A"))</f>
        <v/>
      </c>
      <c r="LA546" s="1">
        <f>IF((IB546/KK546)&lt;0.335,"G",IF((IB546/KK546)&gt;0.67,"R","A"))</f>
        <v/>
      </c>
      <c r="LB546">
        <f>IF(LQ546="0-1",INDEX(Scrape!#REF!,MATCH('HT 0-1'!KP546,Scrape!$B:$B,0)),"")</f>
        <v/>
      </c>
      <c r="LC546">
        <f>IF(LQ546="0-1",INDEX(Scrape!$A:$A,MATCH('HT 0-1'!KP546,Scrape!$B:$B,0)),"")</f>
        <v/>
      </c>
      <c r="LD546">
        <f>IF(LQ546="0-1",INDEX(Scrape!$B:$B,MATCH('HT 0-1'!KP546,Scrape!$B:$B,0)),"")</f>
        <v/>
      </c>
      <c r="LE546">
        <f>IF(LQ546="0-1",INDEX(Scrape!$C:$C,MATCH('HT 0-1'!KP546,Scrape!$B:$B,0)),"")</f>
        <v/>
      </c>
      <c r="LF546">
        <f>IF(LQ546="0-1",INDEX(Scrape!$D:$D,MATCH('HT 0-1'!KP546,Scrape!$B:$B,0)),"")</f>
        <v/>
      </c>
      <c r="LG546">
        <f>IF(LQ546="0-1",INDEX(Scrape!$E:$E,MATCH('HT 0-1'!KP546,Scrape!$B:$B,0)),"")</f>
        <v/>
      </c>
      <c r="LH546">
        <f>IF(LQ546="0-1",INDEX(Scrape!$F:$F,MATCH('HT 0-1'!KP546,Scrape!$B:$B,0)),"")</f>
        <v/>
      </c>
      <c r="LI546">
        <f>IF(LQ546="0-1",INDEX(Scrape!$G:$G,MATCH('HT 0-1'!KP546,Scrape!$B:$B,0)),"")</f>
        <v/>
      </c>
      <c r="LJ546">
        <f>IF(LQ546="0-1",INDEX(Scrape!$H:$H,MATCH('HT 0-1'!KP546,Scrape!$B:$B,0)),"")</f>
        <v/>
      </c>
      <c r="LK546">
        <f>IF(LQ546="0-1",INDEX(Scrape!$I:$I,MATCH('HT 0-1'!KP546,Scrape!$B:$B,0)),"")</f>
        <v/>
      </c>
      <c r="LL546">
        <f>IF(LQ546="0-1",INDEX(Scrape!$J:$J,MATCH('HT 0-1'!KP546,Scrape!$B:$B,0)),"")</f>
        <v/>
      </c>
      <c r="LM546">
        <f>IF(LQ546="0-1",INDEX(Scrape!$K:$K,MATCH('HT 0-1'!KP546,Scrape!$B:$B,0)),"")</f>
        <v/>
      </c>
      <c r="LN546">
        <f>IF(LQ546="0-1",INDEX(Scrape!$L:$L,MATCH('HT 0-1'!KP546,Scrape!$B:$B,0)),"")</f>
        <v/>
      </c>
      <c r="LO546">
        <f>IF(LQ546="0-1",INDEX(Scrape!$M:$M,MATCH('HT 0-1'!KP546,Scrape!$B:$B,0)),"")</f>
        <v/>
      </c>
      <c r="LP546">
        <f>IF(LQ546="0-1",INDEX(Scrape!$N:$N,MATCH('HT 0-1'!KP546,Scrape!$B:$B,0)),"")</f>
        <v/>
      </c>
      <c r="LQ546">
        <f>INDEX(Scrape!$O:$O,MATCH('HT 0-1'!KP546,Scrape!$B:$B,0))</f>
        <v/>
      </c>
      <c r="LR546">
        <f>(1/LJ546)+(1/LI546)+(1/LH546)</f>
        <v/>
      </c>
      <c r="LS546">
        <f>(1/LG546)+(1/LF546)+(1/LE546)</f>
        <v/>
      </c>
      <c r="LT546" s="8">
        <f>IF(INDEX(#REF!,MATCH(KQ546,#REF!,0))=INDEX(#REF!,MATCH(KQ546,#REF!,0)),INDEX(#REF!,MATCH(KQ546,#REF!,0)),"ERROR")</f>
        <v/>
      </c>
      <c r="LU546" s="4">
        <f>IF(KR546="G",2,IF(KR546="R",0.5,IF(KR546="A",1)))</f>
        <v/>
      </c>
      <c r="LV546" s="4">
        <f>IF(KS546="G",0.5,IF(KS546="R",2,IF(KS546="A",1)))</f>
        <v/>
      </c>
      <c r="LW546" s="4">
        <f>IF(KT546="G",2,IF(KT546="R",0.5,IF(KT546="A",1)))</f>
        <v/>
      </c>
      <c r="LX546" s="4">
        <f>IF(KU546="G",0.5,IF(KU546="R",2,IF(KU546="A",1)))</f>
        <v/>
      </c>
      <c r="LY546" s="7">
        <f>(LK546*(LU546+LX546)+(LL546*(LU546+LX546)))</f>
        <v/>
      </c>
      <c r="LZ546" s="7">
        <f>(LN546*(LV546+LW546)+(LO546*(LV546+LW546)))</f>
        <v/>
      </c>
      <c r="MA546" s="11">
        <f>LY546-LZ546</f>
        <v/>
      </c>
      <c r="MB546" s="5">
        <f>MA546+2</f>
        <v/>
      </c>
      <c r="MC546" s="6">
        <f>MA546-2</f>
        <v/>
      </c>
      <c r="MD546" s="4">
        <f>LE546</f>
        <v/>
      </c>
      <c r="ME546" s="9">
        <f>IF(MD546=0,1000,MD546+0.75)</f>
        <v/>
      </c>
      <c r="MF546" s="10">
        <f>IF(MD546=0,0,MD546-0.75)</f>
        <v/>
      </c>
      <c r="MG546" s="4">
        <f>((LM546*(LU546+LX546))-((LP546*(LV546+LW546))))</f>
        <v/>
      </c>
      <c r="MH546" s="9">
        <f>MG546*1.2</f>
        <v/>
      </c>
      <c r="MI546" s="10">
        <f>MG546*0.8</f>
        <v/>
      </c>
      <c r="MJ546">
        <f>IFERROR(NX546,"")</f>
        <v/>
      </c>
      <c r="MK546">
        <f>IFERROR(NY546,"")</f>
        <v/>
      </c>
      <c r="ML546">
        <f>IFERROR(NZ546,"")</f>
        <v/>
      </c>
      <c r="MM546">
        <f>IFERROR(OA546,"")</f>
        <v/>
      </c>
      <c r="MN546">
        <f>IFERROR(OB546,"")</f>
        <v/>
      </c>
      <c r="MO546">
        <f>IFERROR(OC546,"")</f>
        <v/>
      </c>
      <c r="MP546" s="1">
        <f>COUNTIFS(#REF!,LT546,#REF!,1,#REF!,"&gt;="&amp;MC546,#REF!,"&lt;="&amp;MB546,#REF!,"&lt;="&amp;ME546,#REF!,"&gt;="&amp;MF546,#REF!,"="&amp;KV546,#REF!,"="&amp;KX546)</f>
        <v/>
      </c>
      <c r="MQ546" s="1">
        <f>COUNTIFS(#REF!,LT546,#REF!,0,#REF!,"&gt;="&amp;MC546,#REF!,"&lt;="&amp;MB546,#REF!,"&lt;="&amp;ME546,#REF!,"&gt;="&amp;MF546,#REF!,"="&amp;KV546,#REF!,"="&amp;KX546)</f>
        <v/>
      </c>
      <c r="MR546" s="1">
        <f>COUNTIFS(#REF!,LT546,#REF!,1,#REF!,"&gt;="&amp;MC546,#REF!,"&lt;="&amp;MB546,#REF!,"&lt;="&amp;ME546,#REF!,"&gt;="&amp;MF546,#REF!,"="&amp;KW546,#REF!,"="&amp;KY546)</f>
        <v/>
      </c>
      <c r="MS546" s="1">
        <f>COUNTIFS(#REF!,LT546,#REF!,0,#REF!,"&gt;="&amp;MC546,#REF!,"&lt;="&amp;MB546,#REF!,"&lt;="&amp;ME546,#REF!,"&gt;="&amp;MF546,#REF!,"="&amp;KW546,#REF!,"="&amp;KY546)</f>
        <v/>
      </c>
      <c r="MT546" s="1">
        <f>COUNTIFS(#REF!,LT546,#REF!,1,#REF!,"&gt;="&amp;MI546,#REF!,"&lt;="&amp;MH546,#REF!,"&lt;="&amp;ME546,#REF!,"&gt;="&amp;MF546)</f>
        <v/>
      </c>
      <c r="MU546" s="1">
        <f>COUNTIFS(#REF!,LT546,#REF!,0,#REF!,"&gt;="&amp;MI546,#REF!,"&lt;="&amp;MH546,#REF!,"&lt;="&amp;ME546,#REF!,"&gt;="&amp;MF546)</f>
        <v/>
      </c>
      <c r="MV546" s="1">
        <f>COUNTIFS(#REF!,LT546,#REF!,1,#REF!,"&gt;="&amp;MI546,#REF!,"&lt;="&amp;MH546,#REF!,"="&amp;KZ546,#REF!,"="&amp;LA546,#REF!,"&lt;="&amp;ME546,#REF!,"&gt;="&amp;MF546)</f>
        <v/>
      </c>
      <c r="MW546" s="1">
        <f>COUNTIFS(#REF!,LT546,#REF!,0,#REF!,"&gt;="&amp;MI546,#REF!,"&lt;="&amp;MH546,#REF!,"="&amp;KZ546,#REF!,"="&amp;LA546,#REF!,"&lt;="&amp;ME546,#REF!,"&gt;="&amp;MF546)</f>
        <v/>
      </c>
      <c r="MX546" s="1">
        <f>COUNTIFS(#REF!,LT546,#REF!,1,#REF!,"&gt;="&amp;MC546,#REF!,"&lt;="&amp;MB546,#REF!,"&lt;="&amp;ME546,#REF!,"&gt;="&amp;MF546)</f>
        <v/>
      </c>
      <c r="MY546" s="1">
        <f>COUNTIFS(#REF!,LT546,#REF!,0,#REF!,"&gt;="&amp;MC546,#REF!,"&lt;="&amp;MB546,#REF!,"&lt;="&amp;ME546,#REF!,"&gt;="&amp;MF546)</f>
        <v/>
      </c>
      <c r="MZ546" s="1">
        <f>COUNTIFS(#REF!,LT546,#REF!,1,#REF!,"&lt;="&amp;ME546,#REF!,"&gt;="&amp;MF546,#REF!,"="&amp;KV546,#REF!,"="&amp;KX546)</f>
        <v/>
      </c>
      <c r="NA546" s="1">
        <f>COUNTIFS(#REF!,LT546,#REF!,0,#REF!,"&lt;="&amp;ME546,#REF!,"&gt;="&amp;MF546,#REF!,"="&amp;KV546,#REF!,"="&amp;KX546)</f>
        <v/>
      </c>
      <c r="NB546" s="1">
        <f>COUNTIFS(#REF!,LT546,#REF!,1,#REF!,"&lt;="&amp;ME546,#REF!,"&gt;="&amp;MF546,#REF!,"="&amp;KW546,#REF!,"="&amp;KY546)</f>
        <v/>
      </c>
      <c r="NC546" s="1">
        <f>COUNTIFS(#REF!,LT546,#REF!,0,#REF!,"&lt;="&amp;ME546,#REF!,"&gt;="&amp;MF546,#REF!,"="&amp;KW546,#REF!,"="&amp;KY546)</f>
        <v/>
      </c>
      <c r="ND546" s="1">
        <f>MP546+MR546+MT546+MV546+MX546+MZ546+NB546</f>
        <v/>
      </c>
      <c r="NE546" s="1">
        <f>MQ546+MS546+MU546+MW546+MY546+NA546+NC546</f>
        <v/>
      </c>
      <c r="NF546" s="1">
        <f>ND546+NE546</f>
        <v/>
      </c>
      <c r="NG546" s="33">
        <f>ND546/(ND546+NE546)</f>
        <v/>
      </c>
      <c r="NH546" s="3">
        <f>1/NG546</f>
        <v/>
      </c>
      <c r="NI546" s="1">
        <f>LI546</f>
        <v/>
      </c>
      <c r="NJ546" s="79">
        <f>((1-NG546)*(1/(NI546-1))*0.98-(NG546*1))</f>
        <v/>
      </c>
      <c r="NK546" s="34">
        <f>IF(LR546&lt;0.9,0,IF(AND(LR546&gt;1.1),0,1))</f>
        <v/>
      </c>
      <c r="NL546" s="34">
        <f>IF(LS546&lt;0.9,0,IF(AND(LS546&gt;1.1),0,1))</f>
        <v/>
      </c>
      <c r="NM546" s="32">
        <f>IF(NF546&gt;99,1,0)</f>
        <v/>
      </c>
      <c r="NN546" s="32">
        <f>IF(NJ546&gt;0.0799,1,0)</f>
        <v/>
      </c>
      <c r="NO546" s="32">
        <f>IF(NJ546&gt;NQ546,1,0)</f>
        <v/>
      </c>
      <c r="NP546" s="32">
        <f>NM546+NN546+NO546+NK546+NL546</f>
        <v/>
      </c>
      <c r="NQ546" s="79">
        <f>(((100*NG546)*(NI546-1)*0.98)-((1-NG546)*100))/100</f>
        <v/>
      </c>
      <c r="NR546" s="34">
        <f>IF(LR546&lt;0.9,0,IF(AND(LR546&gt;1.1),0,1))</f>
        <v/>
      </c>
      <c r="NS546" s="34">
        <f>IF(LS546&lt;0.9,0,IF(AND(LS546&gt;1.1),0,1))</f>
        <v/>
      </c>
      <c r="NT546" s="32">
        <f>IF(NF546&gt;99,1,0)</f>
        <v/>
      </c>
      <c r="NU546" s="32">
        <f>IF(NQ546&gt;0.0799,1,0)</f>
        <v/>
      </c>
      <c r="NV546" s="32">
        <f>IF(NQ546&gt;NJ546,1,0)</f>
        <v/>
      </c>
      <c r="NW546" s="32">
        <f>NT546+NU546+NV546+NR546+NS546</f>
        <v/>
      </c>
      <c r="NX546">
        <f>IF(NP546=5,"LayAway0-1",IF(AND(NW546=5),"BackAway0-1",""))</f>
        <v/>
      </c>
      <c r="NY546">
        <f>IF(NP546=5,KO546,IF(AND(NW546=5),KO546,""))</f>
        <v/>
      </c>
      <c r="NZ546">
        <f>IF(NP546=5,"Match Odds",IF(AND(NW546=5),"Match Odds",""))</f>
        <v/>
      </c>
      <c r="OA546">
        <f>IF(NP546=5,KP546,IF(AND(NW546=5),KP546,""))</f>
        <v/>
      </c>
      <c r="OB546">
        <f>IF(NP546=5,"MATCH_ODDS",IF(AND(NW546=5),"MATCH_ODDS",""))</f>
        <v/>
      </c>
      <c r="OC546">
        <f>IF(NP546=5,"LAY",IF(AND(NW546=5),"BACK",""))</f>
        <v/>
      </c>
    </row>
    <row r="547" ht="16.5" customHeight="1" thickBot="1" thickTop="1">
      <c r="A547" s="2" t="n"/>
      <c r="KN547" s="1">
        <f>IF(INDEX(#REF!,MATCH('HT 0-1'!D547,#REF!,0))=INDEX(#REF!,MATCH('HT 0-1'!D547,#REF!,0)),INDEX(#REF!,MATCH('HT 0-1'!D547,#REF!,0)),"ERROR")</f>
        <v/>
      </c>
      <c r="KO547" s="1">
        <f>IF(INDEX(#REF!,MATCH('HT 0-1'!E547,#REF!,0))=INDEX(#REF!,MATCH('HT 0-1'!E547,#REF!,0)),INDEX(#REF!,MATCH('HT 0-1'!E547,#REF!,0)),"ERROR")</f>
        <v/>
      </c>
      <c r="KP547" s="1">
        <f>KN547&amp;" v "&amp;KO547</f>
        <v/>
      </c>
      <c r="KQ547">
        <f>B547&amp;"_"&amp;C547</f>
        <v/>
      </c>
      <c r="KR547" s="1">
        <f>IF((HW547/KK547)&lt;0.335,"G",IF((HW547/KK547)&gt;0.67,"R","A"))</f>
        <v/>
      </c>
      <c r="KS547" s="1">
        <f>IF((HX547/KK547)&lt;0.335,"G",IF((HX547/KK547)&gt;0.67,"R","A"))</f>
        <v/>
      </c>
      <c r="KT547" s="1">
        <f>IF((IH547/KK547)&lt;0.335,"G",IF((IH547/KK547)&gt;0.67,"R","A"))</f>
        <v/>
      </c>
      <c r="KU547" s="1">
        <f>IF((II547/KK547)&lt;0.335,"G",IF((II547/KK547)&gt;0.67,"R","A"))</f>
        <v/>
      </c>
      <c r="KV547" s="1">
        <f>IF((HZ547/KK547)&lt;0.335,"G",IF((HZ547/KK547)&gt;0.67,"R","A"))</f>
        <v/>
      </c>
      <c r="KW547" s="1">
        <f>IF((HY547/KK547)&lt;0.335,"G",IF((HY547/KK547)&gt;0.67,"R","A"))</f>
        <v/>
      </c>
      <c r="KX547" s="1">
        <f>IF((IK547/KK547)&lt;0.335,"G",IF((IK547/KK547)&gt;0.67,"R","A"))</f>
        <v/>
      </c>
      <c r="KY547" s="1">
        <f>IF((IJ547/KK547)&lt;0.335,"G",IF((IJ547/KK547)&gt;0.67,"R","A"))</f>
        <v/>
      </c>
      <c r="KZ547" s="1">
        <f>IF((HQ547/KK547)&lt;0.335,"G",IF((HQ547/KK547)&gt;0.67,"R","A"))</f>
        <v/>
      </c>
      <c r="LA547" s="1">
        <f>IF((IB547/KK547)&lt;0.335,"G",IF((IB547/KK547)&gt;0.67,"R","A"))</f>
        <v/>
      </c>
      <c r="LB547">
        <f>IF(LQ547="0-1",INDEX(Scrape!#REF!,MATCH('HT 0-1'!KP547,Scrape!$B:$B,0)),"")</f>
        <v/>
      </c>
      <c r="LC547">
        <f>IF(LQ547="0-1",INDEX(Scrape!$A:$A,MATCH('HT 0-1'!KP547,Scrape!$B:$B,0)),"")</f>
        <v/>
      </c>
      <c r="LD547">
        <f>IF(LQ547="0-1",INDEX(Scrape!$B:$B,MATCH('HT 0-1'!KP547,Scrape!$B:$B,0)),"")</f>
        <v/>
      </c>
      <c r="LE547">
        <f>IF(LQ547="0-1",INDEX(Scrape!$C:$C,MATCH('HT 0-1'!KP547,Scrape!$B:$B,0)),"")</f>
        <v/>
      </c>
      <c r="LF547">
        <f>IF(LQ547="0-1",INDEX(Scrape!$D:$D,MATCH('HT 0-1'!KP547,Scrape!$B:$B,0)),"")</f>
        <v/>
      </c>
      <c r="LG547">
        <f>IF(LQ547="0-1",INDEX(Scrape!$E:$E,MATCH('HT 0-1'!KP547,Scrape!$B:$B,0)),"")</f>
        <v/>
      </c>
      <c r="LH547">
        <f>IF(LQ547="0-1",INDEX(Scrape!$F:$F,MATCH('HT 0-1'!KP547,Scrape!$B:$B,0)),"")</f>
        <v/>
      </c>
      <c r="LI547">
        <f>IF(LQ547="0-1",INDEX(Scrape!$G:$G,MATCH('HT 0-1'!KP547,Scrape!$B:$B,0)),"")</f>
        <v/>
      </c>
      <c r="LJ547">
        <f>IF(LQ547="0-1",INDEX(Scrape!$H:$H,MATCH('HT 0-1'!KP547,Scrape!$B:$B,0)),"")</f>
        <v/>
      </c>
      <c r="LK547">
        <f>IF(LQ547="0-1",INDEX(Scrape!$I:$I,MATCH('HT 0-1'!KP547,Scrape!$B:$B,0)),"")</f>
        <v/>
      </c>
      <c r="LL547">
        <f>IF(LQ547="0-1",INDEX(Scrape!$J:$J,MATCH('HT 0-1'!KP547,Scrape!$B:$B,0)),"")</f>
        <v/>
      </c>
      <c r="LM547">
        <f>IF(LQ547="0-1",INDEX(Scrape!$K:$K,MATCH('HT 0-1'!KP547,Scrape!$B:$B,0)),"")</f>
        <v/>
      </c>
      <c r="LN547">
        <f>IF(LQ547="0-1",INDEX(Scrape!$L:$L,MATCH('HT 0-1'!KP547,Scrape!$B:$B,0)),"")</f>
        <v/>
      </c>
      <c r="LO547">
        <f>IF(LQ547="0-1",INDEX(Scrape!$M:$M,MATCH('HT 0-1'!KP547,Scrape!$B:$B,0)),"")</f>
        <v/>
      </c>
      <c r="LP547">
        <f>IF(LQ547="0-1",INDEX(Scrape!$N:$N,MATCH('HT 0-1'!KP547,Scrape!$B:$B,0)),"")</f>
        <v/>
      </c>
      <c r="LQ547">
        <f>INDEX(Scrape!$O:$O,MATCH('HT 0-1'!KP547,Scrape!$B:$B,0))</f>
        <v/>
      </c>
      <c r="LR547">
        <f>(1/LJ547)+(1/LI547)+(1/LH547)</f>
        <v/>
      </c>
      <c r="LS547">
        <f>(1/LG547)+(1/LF547)+(1/LE547)</f>
        <v/>
      </c>
      <c r="LT547" s="8">
        <f>IF(INDEX(#REF!,MATCH(KQ547,#REF!,0))=INDEX(#REF!,MATCH(KQ547,#REF!,0)),INDEX(#REF!,MATCH(KQ547,#REF!,0)),"ERROR")</f>
        <v/>
      </c>
      <c r="LU547" s="4">
        <f>IF(KR547="G",2,IF(KR547="R",0.5,IF(KR547="A",1)))</f>
        <v/>
      </c>
      <c r="LV547" s="4">
        <f>IF(KS547="G",0.5,IF(KS547="R",2,IF(KS547="A",1)))</f>
        <v/>
      </c>
      <c r="LW547" s="4">
        <f>IF(KT547="G",2,IF(KT547="R",0.5,IF(KT547="A",1)))</f>
        <v/>
      </c>
      <c r="LX547" s="4">
        <f>IF(KU547="G",0.5,IF(KU547="R",2,IF(KU547="A",1)))</f>
        <v/>
      </c>
      <c r="LY547" s="7">
        <f>(LK547*(LU547+LX547)+(LL547*(LU547+LX547)))</f>
        <v/>
      </c>
      <c r="LZ547" s="7">
        <f>(LN547*(LV547+LW547)+(LO547*(LV547+LW547)))</f>
        <v/>
      </c>
      <c r="MA547" s="11">
        <f>LY547-LZ547</f>
        <v/>
      </c>
      <c r="MB547" s="5">
        <f>MA547+2</f>
        <v/>
      </c>
      <c r="MC547" s="6">
        <f>MA547-2</f>
        <v/>
      </c>
      <c r="MD547" s="4">
        <f>LE547</f>
        <v/>
      </c>
      <c r="ME547" s="9">
        <f>IF(MD547=0,1000,MD547+0.75)</f>
        <v/>
      </c>
      <c r="MF547" s="10">
        <f>IF(MD547=0,0,MD547-0.75)</f>
        <v/>
      </c>
      <c r="MG547" s="4">
        <f>((LM547*(LU547+LX547))-((LP547*(LV547+LW547))))</f>
        <v/>
      </c>
      <c r="MH547" s="9">
        <f>MG547*1.2</f>
        <v/>
      </c>
      <c r="MI547" s="10">
        <f>MG547*0.8</f>
        <v/>
      </c>
      <c r="MJ547">
        <f>IFERROR(NX547,"")</f>
        <v/>
      </c>
      <c r="MK547">
        <f>IFERROR(NY547,"")</f>
        <v/>
      </c>
      <c r="ML547">
        <f>IFERROR(NZ547,"")</f>
        <v/>
      </c>
      <c r="MM547">
        <f>IFERROR(OA547,"")</f>
        <v/>
      </c>
      <c r="MN547">
        <f>IFERROR(OB547,"")</f>
        <v/>
      </c>
      <c r="MO547">
        <f>IFERROR(OC547,"")</f>
        <v/>
      </c>
      <c r="MP547" s="1">
        <f>COUNTIFS(#REF!,LT547,#REF!,1,#REF!,"&gt;="&amp;MC547,#REF!,"&lt;="&amp;MB547,#REF!,"&lt;="&amp;ME547,#REF!,"&gt;="&amp;MF547,#REF!,"="&amp;KV547,#REF!,"="&amp;KX547)</f>
        <v/>
      </c>
      <c r="MQ547" s="1">
        <f>COUNTIFS(#REF!,LT547,#REF!,0,#REF!,"&gt;="&amp;MC547,#REF!,"&lt;="&amp;MB547,#REF!,"&lt;="&amp;ME547,#REF!,"&gt;="&amp;MF547,#REF!,"="&amp;KV547,#REF!,"="&amp;KX547)</f>
        <v/>
      </c>
      <c r="MR547" s="1">
        <f>COUNTIFS(#REF!,LT547,#REF!,1,#REF!,"&gt;="&amp;MC547,#REF!,"&lt;="&amp;MB547,#REF!,"&lt;="&amp;ME547,#REF!,"&gt;="&amp;MF547,#REF!,"="&amp;KW547,#REF!,"="&amp;KY547)</f>
        <v/>
      </c>
      <c r="MS547" s="1">
        <f>COUNTIFS(#REF!,LT547,#REF!,0,#REF!,"&gt;="&amp;MC547,#REF!,"&lt;="&amp;MB547,#REF!,"&lt;="&amp;ME547,#REF!,"&gt;="&amp;MF547,#REF!,"="&amp;KW547,#REF!,"="&amp;KY547)</f>
        <v/>
      </c>
      <c r="MT547" s="1">
        <f>COUNTIFS(#REF!,LT547,#REF!,1,#REF!,"&gt;="&amp;MI547,#REF!,"&lt;="&amp;MH547,#REF!,"&lt;="&amp;ME547,#REF!,"&gt;="&amp;MF547)</f>
        <v/>
      </c>
      <c r="MU547" s="1">
        <f>COUNTIFS(#REF!,LT547,#REF!,0,#REF!,"&gt;="&amp;MI547,#REF!,"&lt;="&amp;MH547,#REF!,"&lt;="&amp;ME547,#REF!,"&gt;="&amp;MF547)</f>
        <v/>
      </c>
      <c r="MV547" s="1">
        <f>COUNTIFS(#REF!,LT547,#REF!,1,#REF!,"&gt;="&amp;MI547,#REF!,"&lt;="&amp;MH547,#REF!,"="&amp;KZ547,#REF!,"="&amp;LA547,#REF!,"&lt;="&amp;ME547,#REF!,"&gt;="&amp;MF547)</f>
        <v/>
      </c>
      <c r="MW547" s="1">
        <f>COUNTIFS(#REF!,LT547,#REF!,0,#REF!,"&gt;="&amp;MI547,#REF!,"&lt;="&amp;MH547,#REF!,"="&amp;KZ547,#REF!,"="&amp;LA547,#REF!,"&lt;="&amp;ME547,#REF!,"&gt;="&amp;MF547)</f>
        <v/>
      </c>
      <c r="MX547" s="1">
        <f>COUNTIFS(#REF!,LT547,#REF!,1,#REF!,"&gt;="&amp;MC547,#REF!,"&lt;="&amp;MB547,#REF!,"&lt;="&amp;ME547,#REF!,"&gt;="&amp;MF547)</f>
        <v/>
      </c>
      <c r="MY547" s="1">
        <f>COUNTIFS(#REF!,LT547,#REF!,0,#REF!,"&gt;="&amp;MC547,#REF!,"&lt;="&amp;MB547,#REF!,"&lt;="&amp;ME547,#REF!,"&gt;="&amp;MF547)</f>
        <v/>
      </c>
      <c r="MZ547" s="1">
        <f>COUNTIFS(#REF!,LT547,#REF!,1,#REF!,"&lt;="&amp;ME547,#REF!,"&gt;="&amp;MF547,#REF!,"="&amp;KV547,#REF!,"="&amp;KX547)</f>
        <v/>
      </c>
      <c r="NA547" s="1">
        <f>COUNTIFS(#REF!,LT547,#REF!,0,#REF!,"&lt;="&amp;ME547,#REF!,"&gt;="&amp;MF547,#REF!,"="&amp;KV547,#REF!,"="&amp;KX547)</f>
        <v/>
      </c>
      <c r="NB547" s="1">
        <f>COUNTIFS(#REF!,LT547,#REF!,1,#REF!,"&lt;="&amp;ME547,#REF!,"&gt;="&amp;MF547,#REF!,"="&amp;KW547,#REF!,"="&amp;KY547)</f>
        <v/>
      </c>
      <c r="NC547" s="1">
        <f>COUNTIFS(#REF!,LT547,#REF!,0,#REF!,"&lt;="&amp;ME547,#REF!,"&gt;="&amp;MF547,#REF!,"="&amp;KW547,#REF!,"="&amp;KY547)</f>
        <v/>
      </c>
      <c r="ND547" s="1">
        <f>MP547+MR547+MT547+MV547+MX547+MZ547+NB547</f>
        <v/>
      </c>
      <c r="NE547" s="1">
        <f>MQ547+MS547+MU547+MW547+MY547+NA547+NC547</f>
        <v/>
      </c>
      <c r="NF547" s="1">
        <f>ND547+NE547</f>
        <v/>
      </c>
      <c r="NG547" s="33">
        <f>ND547/(ND547+NE547)</f>
        <v/>
      </c>
      <c r="NH547" s="3">
        <f>1/NG547</f>
        <v/>
      </c>
      <c r="NI547" s="1">
        <f>LI547</f>
        <v/>
      </c>
      <c r="NJ547" s="79">
        <f>((1-NG547)*(1/(NI547-1))*0.98-(NG547*1))</f>
        <v/>
      </c>
      <c r="NK547" s="34">
        <f>IF(LR547&lt;0.9,0,IF(AND(LR547&gt;1.1),0,1))</f>
        <v/>
      </c>
      <c r="NL547" s="34">
        <f>IF(LS547&lt;0.9,0,IF(AND(LS547&gt;1.1),0,1))</f>
        <v/>
      </c>
      <c r="NM547" s="32">
        <f>IF(NF547&gt;99,1,0)</f>
        <v/>
      </c>
      <c r="NN547" s="32">
        <f>IF(NJ547&gt;0.0799,1,0)</f>
        <v/>
      </c>
      <c r="NO547" s="32">
        <f>IF(NJ547&gt;NQ547,1,0)</f>
        <v/>
      </c>
      <c r="NP547" s="32">
        <f>NM547+NN547+NO547+NK547+NL547</f>
        <v/>
      </c>
      <c r="NQ547" s="79">
        <f>(((100*NG547)*(NI547-1)*0.98)-((1-NG547)*100))/100</f>
        <v/>
      </c>
      <c r="NR547" s="34">
        <f>IF(LR547&lt;0.9,0,IF(AND(LR547&gt;1.1),0,1))</f>
        <v/>
      </c>
      <c r="NS547" s="34">
        <f>IF(LS547&lt;0.9,0,IF(AND(LS547&gt;1.1),0,1))</f>
        <v/>
      </c>
      <c r="NT547" s="32">
        <f>IF(NF547&gt;99,1,0)</f>
        <v/>
      </c>
      <c r="NU547" s="32">
        <f>IF(NQ547&gt;0.0799,1,0)</f>
        <v/>
      </c>
      <c r="NV547" s="32">
        <f>IF(NQ547&gt;NJ547,1,0)</f>
        <v/>
      </c>
      <c r="NW547" s="32">
        <f>NT547+NU547+NV547+NR547+NS547</f>
        <v/>
      </c>
      <c r="NX547">
        <f>IF(NP547=5,"LayAway0-1",IF(AND(NW547=5),"BackAway0-1",""))</f>
        <v/>
      </c>
      <c r="NY547">
        <f>IF(NP547=5,KO547,IF(AND(NW547=5),KO547,""))</f>
        <v/>
      </c>
      <c r="NZ547">
        <f>IF(NP547=5,"Match Odds",IF(AND(NW547=5),"Match Odds",""))</f>
        <v/>
      </c>
      <c r="OA547">
        <f>IF(NP547=5,KP547,IF(AND(NW547=5),KP547,""))</f>
        <v/>
      </c>
      <c r="OB547">
        <f>IF(NP547=5,"MATCH_ODDS",IF(AND(NW547=5),"MATCH_ODDS",""))</f>
        <v/>
      </c>
      <c r="OC547">
        <f>IF(NP547=5,"LAY",IF(AND(NW547=5),"BACK",""))</f>
        <v/>
      </c>
    </row>
    <row r="548" ht="16.5" customHeight="1" thickBot="1" thickTop="1">
      <c r="A548" s="2" t="n"/>
      <c r="KN548" s="1">
        <f>IF(INDEX(#REF!,MATCH('HT 0-1'!D548,#REF!,0))=INDEX(#REF!,MATCH('HT 0-1'!D548,#REF!,0)),INDEX(#REF!,MATCH('HT 0-1'!D548,#REF!,0)),"ERROR")</f>
        <v/>
      </c>
      <c r="KO548" s="1">
        <f>IF(INDEX(#REF!,MATCH('HT 0-1'!E548,#REF!,0))=INDEX(#REF!,MATCH('HT 0-1'!E548,#REF!,0)),INDEX(#REF!,MATCH('HT 0-1'!E548,#REF!,0)),"ERROR")</f>
        <v/>
      </c>
      <c r="KP548" s="1">
        <f>KN548&amp;" v "&amp;KO548</f>
        <v/>
      </c>
      <c r="KQ548">
        <f>B548&amp;"_"&amp;C548</f>
        <v/>
      </c>
      <c r="KR548" s="1">
        <f>IF((HW548/KK548)&lt;0.335,"G",IF((HW548/KK548)&gt;0.67,"R","A"))</f>
        <v/>
      </c>
      <c r="KS548" s="1">
        <f>IF((HX548/KK548)&lt;0.335,"G",IF((HX548/KK548)&gt;0.67,"R","A"))</f>
        <v/>
      </c>
      <c r="KT548" s="1">
        <f>IF((IH548/KK548)&lt;0.335,"G",IF((IH548/KK548)&gt;0.67,"R","A"))</f>
        <v/>
      </c>
      <c r="KU548" s="1">
        <f>IF((II548/KK548)&lt;0.335,"G",IF((II548/KK548)&gt;0.67,"R","A"))</f>
        <v/>
      </c>
      <c r="KV548" s="1">
        <f>IF((HZ548/KK548)&lt;0.335,"G",IF((HZ548/KK548)&gt;0.67,"R","A"))</f>
        <v/>
      </c>
      <c r="KW548" s="1">
        <f>IF((HY548/KK548)&lt;0.335,"G",IF((HY548/KK548)&gt;0.67,"R","A"))</f>
        <v/>
      </c>
      <c r="KX548" s="1">
        <f>IF((IK548/KK548)&lt;0.335,"G",IF((IK548/KK548)&gt;0.67,"R","A"))</f>
        <v/>
      </c>
      <c r="KY548" s="1">
        <f>IF((IJ548/KK548)&lt;0.335,"G",IF((IJ548/KK548)&gt;0.67,"R","A"))</f>
        <v/>
      </c>
      <c r="KZ548" s="1">
        <f>IF((HQ548/KK548)&lt;0.335,"G",IF((HQ548/KK548)&gt;0.67,"R","A"))</f>
        <v/>
      </c>
      <c r="LA548" s="1">
        <f>IF((IB548/KK548)&lt;0.335,"G",IF((IB548/KK548)&gt;0.67,"R","A"))</f>
        <v/>
      </c>
      <c r="LB548">
        <f>IF(LQ548="0-1",INDEX(Scrape!#REF!,MATCH('HT 0-1'!KP548,Scrape!$B:$B,0)),"")</f>
        <v/>
      </c>
      <c r="LC548">
        <f>IF(LQ548="0-1",INDEX(Scrape!$A:$A,MATCH('HT 0-1'!KP548,Scrape!$B:$B,0)),"")</f>
        <v/>
      </c>
      <c r="LD548">
        <f>IF(LQ548="0-1",INDEX(Scrape!$B:$B,MATCH('HT 0-1'!KP548,Scrape!$B:$B,0)),"")</f>
        <v/>
      </c>
      <c r="LE548">
        <f>IF(LQ548="0-1",INDEX(Scrape!$C:$C,MATCH('HT 0-1'!KP548,Scrape!$B:$B,0)),"")</f>
        <v/>
      </c>
      <c r="LF548">
        <f>IF(LQ548="0-1",INDEX(Scrape!$D:$D,MATCH('HT 0-1'!KP548,Scrape!$B:$B,0)),"")</f>
        <v/>
      </c>
      <c r="LG548">
        <f>IF(LQ548="0-1",INDEX(Scrape!$E:$E,MATCH('HT 0-1'!KP548,Scrape!$B:$B,0)),"")</f>
        <v/>
      </c>
      <c r="LH548">
        <f>IF(LQ548="0-1",INDEX(Scrape!$F:$F,MATCH('HT 0-1'!KP548,Scrape!$B:$B,0)),"")</f>
        <v/>
      </c>
      <c r="LI548">
        <f>IF(LQ548="0-1",INDEX(Scrape!$G:$G,MATCH('HT 0-1'!KP548,Scrape!$B:$B,0)),"")</f>
        <v/>
      </c>
      <c r="LJ548">
        <f>IF(LQ548="0-1",INDEX(Scrape!$H:$H,MATCH('HT 0-1'!KP548,Scrape!$B:$B,0)),"")</f>
        <v/>
      </c>
      <c r="LK548">
        <f>IF(LQ548="0-1",INDEX(Scrape!$I:$I,MATCH('HT 0-1'!KP548,Scrape!$B:$B,0)),"")</f>
        <v/>
      </c>
      <c r="LL548">
        <f>IF(LQ548="0-1",INDEX(Scrape!$J:$J,MATCH('HT 0-1'!KP548,Scrape!$B:$B,0)),"")</f>
        <v/>
      </c>
      <c r="LM548">
        <f>IF(LQ548="0-1",INDEX(Scrape!$K:$K,MATCH('HT 0-1'!KP548,Scrape!$B:$B,0)),"")</f>
        <v/>
      </c>
      <c r="LN548">
        <f>IF(LQ548="0-1",INDEX(Scrape!$L:$L,MATCH('HT 0-1'!KP548,Scrape!$B:$B,0)),"")</f>
        <v/>
      </c>
      <c r="LO548">
        <f>IF(LQ548="0-1",INDEX(Scrape!$M:$M,MATCH('HT 0-1'!KP548,Scrape!$B:$B,0)),"")</f>
        <v/>
      </c>
      <c r="LP548">
        <f>IF(LQ548="0-1",INDEX(Scrape!$N:$N,MATCH('HT 0-1'!KP548,Scrape!$B:$B,0)),"")</f>
        <v/>
      </c>
      <c r="LQ548">
        <f>INDEX(Scrape!$O:$O,MATCH('HT 0-1'!KP548,Scrape!$B:$B,0))</f>
        <v/>
      </c>
      <c r="LR548">
        <f>(1/LJ548)+(1/LI548)+(1/LH548)</f>
        <v/>
      </c>
      <c r="LS548">
        <f>(1/LG548)+(1/LF548)+(1/LE548)</f>
        <v/>
      </c>
      <c r="LT548" s="8">
        <f>IF(INDEX(#REF!,MATCH(KQ548,#REF!,0))=INDEX(#REF!,MATCH(KQ548,#REF!,0)),INDEX(#REF!,MATCH(KQ548,#REF!,0)),"ERROR")</f>
        <v/>
      </c>
      <c r="LU548" s="4">
        <f>IF(KR548="G",2,IF(KR548="R",0.5,IF(KR548="A",1)))</f>
        <v/>
      </c>
      <c r="LV548" s="4">
        <f>IF(KS548="G",0.5,IF(KS548="R",2,IF(KS548="A",1)))</f>
        <v/>
      </c>
      <c r="LW548" s="4">
        <f>IF(KT548="G",2,IF(KT548="R",0.5,IF(KT548="A",1)))</f>
        <v/>
      </c>
      <c r="LX548" s="4">
        <f>IF(KU548="G",0.5,IF(KU548="R",2,IF(KU548="A",1)))</f>
        <v/>
      </c>
      <c r="LY548" s="7">
        <f>(LK548*(LU548+LX548)+(LL548*(LU548+LX548)))</f>
        <v/>
      </c>
      <c r="LZ548" s="7">
        <f>(LN548*(LV548+LW548)+(LO548*(LV548+LW548)))</f>
        <v/>
      </c>
      <c r="MA548" s="11">
        <f>LY548-LZ548</f>
        <v/>
      </c>
      <c r="MB548" s="5">
        <f>MA548+2</f>
        <v/>
      </c>
      <c r="MC548" s="6">
        <f>MA548-2</f>
        <v/>
      </c>
      <c r="MD548" s="4">
        <f>LE548</f>
        <v/>
      </c>
      <c r="ME548" s="9">
        <f>IF(MD548=0,1000,MD548+0.75)</f>
        <v/>
      </c>
      <c r="MF548" s="10">
        <f>IF(MD548=0,0,MD548-0.75)</f>
        <v/>
      </c>
      <c r="MG548" s="4">
        <f>((LM548*(LU548+LX548))-((LP548*(LV548+LW548))))</f>
        <v/>
      </c>
      <c r="MH548" s="9">
        <f>MG548*1.2</f>
        <v/>
      </c>
      <c r="MI548" s="10">
        <f>MG548*0.8</f>
        <v/>
      </c>
      <c r="MJ548">
        <f>IFERROR(NX548,"")</f>
        <v/>
      </c>
      <c r="MK548">
        <f>IFERROR(NY548,"")</f>
        <v/>
      </c>
      <c r="ML548">
        <f>IFERROR(NZ548,"")</f>
        <v/>
      </c>
      <c r="MM548">
        <f>IFERROR(OA548,"")</f>
        <v/>
      </c>
      <c r="MN548">
        <f>IFERROR(OB548,"")</f>
        <v/>
      </c>
      <c r="MO548">
        <f>IFERROR(OC548,"")</f>
        <v/>
      </c>
      <c r="MP548" s="1">
        <f>COUNTIFS(#REF!,LT548,#REF!,1,#REF!,"&gt;="&amp;MC548,#REF!,"&lt;="&amp;MB548,#REF!,"&lt;="&amp;ME548,#REF!,"&gt;="&amp;MF548,#REF!,"="&amp;KV548,#REF!,"="&amp;KX548)</f>
        <v/>
      </c>
      <c r="MQ548" s="1">
        <f>COUNTIFS(#REF!,LT548,#REF!,0,#REF!,"&gt;="&amp;MC548,#REF!,"&lt;="&amp;MB548,#REF!,"&lt;="&amp;ME548,#REF!,"&gt;="&amp;MF548,#REF!,"="&amp;KV548,#REF!,"="&amp;KX548)</f>
        <v/>
      </c>
      <c r="MR548" s="1">
        <f>COUNTIFS(#REF!,LT548,#REF!,1,#REF!,"&gt;="&amp;MC548,#REF!,"&lt;="&amp;MB548,#REF!,"&lt;="&amp;ME548,#REF!,"&gt;="&amp;MF548,#REF!,"="&amp;KW548,#REF!,"="&amp;KY548)</f>
        <v/>
      </c>
      <c r="MS548" s="1">
        <f>COUNTIFS(#REF!,LT548,#REF!,0,#REF!,"&gt;="&amp;MC548,#REF!,"&lt;="&amp;MB548,#REF!,"&lt;="&amp;ME548,#REF!,"&gt;="&amp;MF548,#REF!,"="&amp;KW548,#REF!,"="&amp;KY548)</f>
        <v/>
      </c>
      <c r="MT548" s="1">
        <f>COUNTIFS(#REF!,LT548,#REF!,1,#REF!,"&gt;="&amp;MI548,#REF!,"&lt;="&amp;MH548,#REF!,"&lt;="&amp;ME548,#REF!,"&gt;="&amp;MF548)</f>
        <v/>
      </c>
      <c r="MU548" s="1">
        <f>COUNTIFS(#REF!,LT548,#REF!,0,#REF!,"&gt;="&amp;MI548,#REF!,"&lt;="&amp;MH548,#REF!,"&lt;="&amp;ME548,#REF!,"&gt;="&amp;MF548)</f>
        <v/>
      </c>
      <c r="MV548" s="1">
        <f>COUNTIFS(#REF!,LT548,#REF!,1,#REF!,"&gt;="&amp;MI548,#REF!,"&lt;="&amp;MH548,#REF!,"="&amp;KZ548,#REF!,"="&amp;LA548,#REF!,"&lt;="&amp;ME548,#REF!,"&gt;="&amp;MF548)</f>
        <v/>
      </c>
      <c r="MW548" s="1">
        <f>COUNTIFS(#REF!,LT548,#REF!,0,#REF!,"&gt;="&amp;MI548,#REF!,"&lt;="&amp;MH548,#REF!,"="&amp;KZ548,#REF!,"="&amp;LA548,#REF!,"&lt;="&amp;ME548,#REF!,"&gt;="&amp;MF548)</f>
        <v/>
      </c>
      <c r="MX548" s="1">
        <f>COUNTIFS(#REF!,LT548,#REF!,1,#REF!,"&gt;="&amp;MC548,#REF!,"&lt;="&amp;MB548,#REF!,"&lt;="&amp;ME548,#REF!,"&gt;="&amp;MF548)</f>
        <v/>
      </c>
      <c r="MY548" s="1">
        <f>COUNTIFS(#REF!,LT548,#REF!,0,#REF!,"&gt;="&amp;MC548,#REF!,"&lt;="&amp;MB548,#REF!,"&lt;="&amp;ME548,#REF!,"&gt;="&amp;MF548)</f>
        <v/>
      </c>
      <c r="MZ548" s="1">
        <f>COUNTIFS(#REF!,LT548,#REF!,1,#REF!,"&lt;="&amp;ME548,#REF!,"&gt;="&amp;MF548,#REF!,"="&amp;KV548,#REF!,"="&amp;KX548)</f>
        <v/>
      </c>
      <c r="NA548" s="1">
        <f>COUNTIFS(#REF!,LT548,#REF!,0,#REF!,"&lt;="&amp;ME548,#REF!,"&gt;="&amp;MF548,#REF!,"="&amp;KV548,#REF!,"="&amp;KX548)</f>
        <v/>
      </c>
      <c r="NB548" s="1">
        <f>COUNTIFS(#REF!,LT548,#REF!,1,#REF!,"&lt;="&amp;ME548,#REF!,"&gt;="&amp;MF548,#REF!,"="&amp;KW548,#REF!,"="&amp;KY548)</f>
        <v/>
      </c>
      <c r="NC548" s="1">
        <f>COUNTIFS(#REF!,LT548,#REF!,0,#REF!,"&lt;="&amp;ME548,#REF!,"&gt;="&amp;MF548,#REF!,"="&amp;KW548,#REF!,"="&amp;KY548)</f>
        <v/>
      </c>
      <c r="ND548" s="1">
        <f>MP548+MR548+MT548+MV548+MX548+MZ548+NB548</f>
        <v/>
      </c>
      <c r="NE548" s="1">
        <f>MQ548+MS548+MU548+MW548+MY548+NA548+NC548</f>
        <v/>
      </c>
      <c r="NF548" s="1">
        <f>ND548+NE548</f>
        <v/>
      </c>
      <c r="NG548" s="33">
        <f>ND548/(ND548+NE548)</f>
        <v/>
      </c>
      <c r="NH548" s="3">
        <f>1/NG548</f>
        <v/>
      </c>
      <c r="NI548" s="1">
        <f>LI548</f>
        <v/>
      </c>
      <c r="NJ548" s="79">
        <f>((1-NG548)*(1/(NI548-1))*0.98-(NG548*1))</f>
        <v/>
      </c>
      <c r="NK548" s="34">
        <f>IF(LR548&lt;0.9,0,IF(AND(LR548&gt;1.1),0,1))</f>
        <v/>
      </c>
      <c r="NL548" s="34">
        <f>IF(LS548&lt;0.9,0,IF(AND(LS548&gt;1.1),0,1))</f>
        <v/>
      </c>
      <c r="NM548" s="32">
        <f>IF(NF548&gt;99,1,0)</f>
        <v/>
      </c>
      <c r="NN548" s="32">
        <f>IF(NJ548&gt;0.0799,1,0)</f>
        <v/>
      </c>
      <c r="NO548" s="32">
        <f>IF(NJ548&gt;NQ548,1,0)</f>
        <v/>
      </c>
      <c r="NP548" s="32">
        <f>NM548+NN548+NO548+NK548+NL548</f>
        <v/>
      </c>
      <c r="NQ548" s="79">
        <f>(((100*NG548)*(NI548-1)*0.98)-((1-NG548)*100))/100</f>
        <v/>
      </c>
      <c r="NR548" s="34">
        <f>IF(LR548&lt;0.9,0,IF(AND(LR548&gt;1.1),0,1))</f>
        <v/>
      </c>
      <c r="NS548" s="34">
        <f>IF(LS548&lt;0.9,0,IF(AND(LS548&gt;1.1),0,1))</f>
        <v/>
      </c>
      <c r="NT548" s="32">
        <f>IF(NF548&gt;99,1,0)</f>
        <v/>
      </c>
      <c r="NU548" s="32">
        <f>IF(NQ548&gt;0.0799,1,0)</f>
        <v/>
      </c>
      <c r="NV548" s="32">
        <f>IF(NQ548&gt;NJ548,1,0)</f>
        <v/>
      </c>
      <c r="NW548" s="32">
        <f>NT548+NU548+NV548+NR548+NS548</f>
        <v/>
      </c>
      <c r="NX548">
        <f>IF(NP548=5,"LayAway0-1",IF(AND(NW548=5),"BackAway0-1",""))</f>
        <v/>
      </c>
      <c r="NY548">
        <f>IF(NP548=5,KO548,IF(AND(NW548=5),KO548,""))</f>
        <v/>
      </c>
      <c r="NZ548">
        <f>IF(NP548=5,"Match Odds",IF(AND(NW548=5),"Match Odds",""))</f>
        <v/>
      </c>
      <c r="OA548">
        <f>IF(NP548=5,KP548,IF(AND(NW548=5),KP548,""))</f>
        <v/>
      </c>
      <c r="OB548">
        <f>IF(NP548=5,"MATCH_ODDS",IF(AND(NW548=5),"MATCH_ODDS",""))</f>
        <v/>
      </c>
      <c r="OC548">
        <f>IF(NP548=5,"LAY",IF(AND(NW548=5),"BACK",""))</f>
        <v/>
      </c>
    </row>
    <row r="549" ht="16.5" customHeight="1" thickBot="1" thickTop="1">
      <c r="A549" s="2" t="n"/>
      <c r="KN549" s="1">
        <f>IF(INDEX(#REF!,MATCH('HT 0-1'!D549,#REF!,0))=INDEX(#REF!,MATCH('HT 0-1'!D549,#REF!,0)),INDEX(#REF!,MATCH('HT 0-1'!D549,#REF!,0)),"ERROR")</f>
        <v/>
      </c>
      <c r="KO549" s="1">
        <f>IF(INDEX(#REF!,MATCH('HT 0-1'!E549,#REF!,0))=INDEX(#REF!,MATCH('HT 0-1'!E549,#REF!,0)),INDEX(#REF!,MATCH('HT 0-1'!E549,#REF!,0)),"ERROR")</f>
        <v/>
      </c>
      <c r="KP549" s="1">
        <f>KN549&amp;" v "&amp;KO549</f>
        <v/>
      </c>
      <c r="KQ549">
        <f>B549&amp;"_"&amp;C549</f>
        <v/>
      </c>
      <c r="KR549" s="1">
        <f>IF((HW549/KK549)&lt;0.335,"G",IF((HW549/KK549)&gt;0.67,"R","A"))</f>
        <v/>
      </c>
      <c r="KS549" s="1">
        <f>IF((HX549/KK549)&lt;0.335,"G",IF((HX549/KK549)&gt;0.67,"R","A"))</f>
        <v/>
      </c>
      <c r="KT549" s="1">
        <f>IF((IH549/KK549)&lt;0.335,"G",IF((IH549/KK549)&gt;0.67,"R","A"))</f>
        <v/>
      </c>
      <c r="KU549" s="1">
        <f>IF((II549/KK549)&lt;0.335,"G",IF((II549/KK549)&gt;0.67,"R","A"))</f>
        <v/>
      </c>
      <c r="KV549" s="1">
        <f>IF((HZ549/KK549)&lt;0.335,"G",IF((HZ549/KK549)&gt;0.67,"R","A"))</f>
        <v/>
      </c>
      <c r="KW549" s="1">
        <f>IF((HY549/KK549)&lt;0.335,"G",IF((HY549/KK549)&gt;0.67,"R","A"))</f>
        <v/>
      </c>
      <c r="KX549" s="1">
        <f>IF((IK549/KK549)&lt;0.335,"G",IF((IK549/KK549)&gt;0.67,"R","A"))</f>
        <v/>
      </c>
      <c r="KY549" s="1">
        <f>IF((IJ549/KK549)&lt;0.335,"G",IF((IJ549/KK549)&gt;0.67,"R","A"))</f>
        <v/>
      </c>
      <c r="KZ549" s="1">
        <f>IF((HQ549/KK549)&lt;0.335,"G",IF((HQ549/KK549)&gt;0.67,"R","A"))</f>
        <v/>
      </c>
      <c r="LA549" s="1">
        <f>IF((IB549/KK549)&lt;0.335,"G",IF((IB549/KK549)&gt;0.67,"R","A"))</f>
        <v/>
      </c>
      <c r="LB549">
        <f>IF(LQ549="0-1",INDEX(Scrape!#REF!,MATCH('HT 0-1'!KP549,Scrape!$B:$B,0)),"")</f>
        <v/>
      </c>
      <c r="LC549">
        <f>IF(LQ549="0-1",INDEX(Scrape!$A:$A,MATCH('HT 0-1'!KP549,Scrape!$B:$B,0)),"")</f>
        <v/>
      </c>
      <c r="LD549">
        <f>IF(LQ549="0-1",INDEX(Scrape!$B:$B,MATCH('HT 0-1'!KP549,Scrape!$B:$B,0)),"")</f>
        <v/>
      </c>
      <c r="LE549">
        <f>IF(LQ549="0-1",INDEX(Scrape!$C:$C,MATCH('HT 0-1'!KP549,Scrape!$B:$B,0)),"")</f>
        <v/>
      </c>
      <c r="LF549">
        <f>IF(LQ549="0-1",INDEX(Scrape!$D:$D,MATCH('HT 0-1'!KP549,Scrape!$B:$B,0)),"")</f>
        <v/>
      </c>
      <c r="LG549">
        <f>IF(LQ549="0-1",INDEX(Scrape!$E:$E,MATCH('HT 0-1'!KP549,Scrape!$B:$B,0)),"")</f>
        <v/>
      </c>
      <c r="LH549">
        <f>IF(LQ549="0-1",INDEX(Scrape!$F:$F,MATCH('HT 0-1'!KP549,Scrape!$B:$B,0)),"")</f>
        <v/>
      </c>
      <c r="LI549">
        <f>IF(LQ549="0-1",INDEX(Scrape!$G:$G,MATCH('HT 0-1'!KP549,Scrape!$B:$B,0)),"")</f>
        <v/>
      </c>
      <c r="LJ549">
        <f>IF(LQ549="0-1",INDEX(Scrape!$H:$H,MATCH('HT 0-1'!KP549,Scrape!$B:$B,0)),"")</f>
        <v/>
      </c>
      <c r="LK549">
        <f>IF(LQ549="0-1",INDEX(Scrape!$I:$I,MATCH('HT 0-1'!KP549,Scrape!$B:$B,0)),"")</f>
        <v/>
      </c>
      <c r="LL549">
        <f>IF(LQ549="0-1",INDEX(Scrape!$J:$J,MATCH('HT 0-1'!KP549,Scrape!$B:$B,0)),"")</f>
        <v/>
      </c>
      <c r="LM549">
        <f>IF(LQ549="0-1",INDEX(Scrape!$K:$K,MATCH('HT 0-1'!KP549,Scrape!$B:$B,0)),"")</f>
        <v/>
      </c>
      <c r="LN549">
        <f>IF(LQ549="0-1",INDEX(Scrape!$L:$L,MATCH('HT 0-1'!KP549,Scrape!$B:$B,0)),"")</f>
        <v/>
      </c>
      <c r="LO549">
        <f>IF(LQ549="0-1",INDEX(Scrape!$M:$M,MATCH('HT 0-1'!KP549,Scrape!$B:$B,0)),"")</f>
        <v/>
      </c>
      <c r="LP549">
        <f>IF(LQ549="0-1",INDEX(Scrape!$N:$N,MATCH('HT 0-1'!KP549,Scrape!$B:$B,0)),"")</f>
        <v/>
      </c>
      <c r="LQ549">
        <f>INDEX(Scrape!$O:$O,MATCH('HT 0-1'!KP549,Scrape!$B:$B,0))</f>
        <v/>
      </c>
      <c r="LR549">
        <f>(1/LJ549)+(1/LI549)+(1/LH549)</f>
        <v/>
      </c>
      <c r="LS549">
        <f>(1/LG549)+(1/LF549)+(1/LE549)</f>
        <v/>
      </c>
      <c r="LT549" s="8">
        <f>IF(INDEX(#REF!,MATCH(KQ549,#REF!,0))=INDEX(#REF!,MATCH(KQ549,#REF!,0)),INDEX(#REF!,MATCH(KQ549,#REF!,0)),"ERROR")</f>
        <v/>
      </c>
      <c r="LU549" s="4">
        <f>IF(KR549="G",2,IF(KR549="R",0.5,IF(KR549="A",1)))</f>
        <v/>
      </c>
      <c r="LV549" s="4">
        <f>IF(KS549="G",0.5,IF(KS549="R",2,IF(KS549="A",1)))</f>
        <v/>
      </c>
      <c r="LW549" s="4">
        <f>IF(KT549="G",2,IF(KT549="R",0.5,IF(KT549="A",1)))</f>
        <v/>
      </c>
      <c r="LX549" s="4">
        <f>IF(KU549="G",0.5,IF(KU549="R",2,IF(KU549="A",1)))</f>
        <v/>
      </c>
      <c r="LY549" s="7">
        <f>(LK549*(LU549+LX549)+(LL549*(LU549+LX549)))</f>
        <v/>
      </c>
      <c r="LZ549" s="7">
        <f>(LN549*(LV549+LW549)+(LO549*(LV549+LW549)))</f>
        <v/>
      </c>
      <c r="MA549" s="11">
        <f>LY549-LZ549</f>
        <v/>
      </c>
      <c r="MB549" s="5">
        <f>MA549+2</f>
        <v/>
      </c>
      <c r="MC549" s="6">
        <f>MA549-2</f>
        <v/>
      </c>
      <c r="MD549" s="4">
        <f>LE549</f>
        <v/>
      </c>
      <c r="ME549" s="9">
        <f>IF(MD549=0,1000,MD549+0.75)</f>
        <v/>
      </c>
      <c r="MF549" s="10">
        <f>IF(MD549=0,0,MD549-0.75)</f>
        <v/>
      </c>
      <c r="MG549" s="4">
        <f>((LM549*(LU549+LX549))-((LP549*(LV549+LW549))))</f>
        <v/>
      </c>
      <c r="MH549" s="9">
        <f>MG549*1.2</f>
        <v/>
      </c>
      <c r="MI549" s="10">
        <f>MG549*0.8</f>
        <v/>
      </c>
      <c r="MJ549">
        <f>IFERROR(NX549,"")</f>
        <v/>
      </c>
      <c r="MK549">
        <f>IFERROR(NY549,"")</f>
        <v/>
      </c>
      <c r="ML549">
        <f>IFERROR(NZ549,"")</f>
        <v/>
      </c>
      <c r="MM549">
        <f>IFERROR(OA549,"")</f>
        <v/>
      </c>
      <c r="MN549">
        <f>IFERROR(OB549,"")</f>
        <v/>
      </c>
      <c r="MO549">
        <f>IFERROR(OC549,"")</f>
        <v/>
      </c>
      <c r="MP549" s="1">
        <f>COUNTIFS(#REF!,LT549,#REF!,1,#REF!,"&gt;="&amp;MC549,#REF!,"&lt;="&amp;MB549,#REF!,"&lt;="&amp;ME549,#REF!,"&gt;="&amp;MF549,#REF!,"="&amp;KV549,#REF!,"="&amp;KX549)</f>
        <v/>
      </c>
      <c r="MQ549" s="1">
        <f>COUNTIFS(#REF!,LT549,#REF!,0,#REF!,"&gt;="&amp;MC549,#REF!,"&lt;="&amp;MB549,#REF!,"&lt;="&amp;ME549,#REF!,"&gt;="&amp;MF549,#REF!,"="&amp;KV549,#REF!,"="&amp;KX549)</f>
        <v/>
      </c>
      <c r="MR549" s="1">
        <f>COUNTIFS(#REF!,LT549,#REF!,1,#REF!,"&gt;="&amp;MC549,#REF!,"&lt;="&amp;MB549,#REF!,"&lt;="&amp;ME549,#REF!,"&gt;="&amp;MF549,#REF!,"="&amp;KW549,#REF!,"="&amp;KY549)</f>
        <v/>
      </c>
      <c r="MS549" s="1">
        <f>COUNTIFS(#REF!,LT549,#REF!,0,#REF!,"&gt;="&amp;MC549,#REF!,"&lt;="&amp;MB549,#REF!,"&lt;="&amp;ME549,#REF!,"&gt;="&amp;MF549,#REF!,"="&amp;KW549,#REF!,"="&amp;KY549)</f>
        <v/>
      </c>
      <c r="MT549" s="1">
        <f>COUNTIFS(#REF!,LT549,#REF!,1,#REF!,"&gt;="&amp;MI549,#REF!,"&lt;="&amp;MH549,#REF!,"&lt;="&amp;ME549,#REF!,"&gt;="&amp;MF549)</f>
        <v/>
      </c>
      <c r="MU549" s="1">
        <f>COUNTIFS(#REF!,LT549,#REF!,0,#REF!,"&gt;="&amp;MI549,#REF!,"&lt;="&amp;MH549,#REF!,"&lt;="&amp;ME549,#REF!,"&gt;="&amp;MF549)</f>
        <v/>
      </c>
      <c r="MV549" s="1">
        <f>COUNTIFS(#REF!,LT549,#REF!,1,#REF!,"&gt;="&amp;MI549,#REF!,"&lt;="&amp;MH549,#REF!,"="&amp;KZ549,#REF!,"="&amp;LA549,#REF!,"&lt;="&amp;ME549,#REF!,"&gt;="&amp;MF549)</f>
        <v/>
      </c>
      <c r="MW549" s="1">
        <f>COUNTIFS(#REF!,LT549,#REF!,0,#REF!,"&gt;="&amp;MI549,#REF!,"&lt;="&amp;MH549,#REF!,"="&amp;KZ549,#REF!,"="&amp;LA549,#REF!,"&lt;="&amp;ME549,#REF!,"&gt;="&amp;MF549)</f>
        <v/>
      </c>
      <c r="MX549" s="1">
        <f>COUNTIFS(#REF!,LT549,#REF!,1,#REF!,"&gt;="&amp;MC549,#REF!,"&lt;="&amp;MB549,#REF!,"&lt;="&amp;ME549,#REF!,"&gt;="&amp;MF549)</f>
        <v/>
      </c>
      <c r="MY549" s="1">
        <f>COUNTIFS(#REF!,LT549,#REF!,0,#REF!,"&gt;="&amp;MC549,#REF!,"&lt;="&amp;MB549,#REF!,"&lt;="&amp;ME549,#REF!,"&gt;="&amp;MF549)</f>
        <v/>
      </c>
      <c r="MZ549" s="1">
        <f>COUNTIFS(#REF!,LT549,#REF!,1,#REF!,"&lt;="&amp;ME549,#REF!,"&gt;="&amp;MF549,#REF!,"="&amp;KV549,#REF!,"="&amp;KX549)</f>
        <v/>
      </c>
      <c r="NA549" s="1">
        <f>COUNTIFS(#REF!,LT549,#REF!,0,#REF!,"&lt;="&amp;ME549,#REF!,"&gt;="&amp;MF549,#REF!,"="&amp;KV549,#REF!,"="&amp;KX549)</f>
        <v/>
      </c>
      <c r="NB549" s="1">
        <f>COUNTIFS(#REF!,LT549,#REF!,1,#REF!,"&lt;="&amp;ME549,#REF!,"&gt;="&amp;MF549,#REF!,"="&amp;KW549,#REF!,"="&amp;KY549)</f>
        <v/>
      </c>
      <c r="NC549" s="1">
        <f>COUNTIFS(#REF!,LT549,#REF!,0,#REF!,"&lt;="&amp;ME549,#REF!,"&gt;="&amp;MF549,#REF!,"="&amp;KW549,#REF!,"="&amp;KY549)</f>
        <v/>
      </c>
      <c r="ND549" s="1">
        <f>MP549+MR549+MT549+MV549+MX549+MZ549+NB549</f>
        <v/>
      </c>
      <c r="NE549" s="1">
        <f>MQ549+MS549+MU549+MW549+MY549+NA549+NC549</f>
        <v/>
      </c>
      <c r="NF549" s="1">
        <f>ND549+NE549</f>
        <v/>
      </c>
      <c r="NG549" s="33">
        <f>ND549/(ND549+NE549)</f>
        <v/>
      </c>
      <c r="NH549" s="3">
        <f>1/NG549</f>
        <v/>
      </c>
      <c r="NI549" s="1">
        <f>LI549</f>
        <v/>
      </c>
      <c r="NJ549" s="79">
        <f>((1-NG549)*(1/(NI549-1))*0.98-(NG549*1))</f>
        <v/>
      </c>
      <c r="NK549" s="34">
        <f>IF(LR549&lt;0.9,0,IF(AND(LR549&gt;1.1),0,1))</f>
        <v/>
      </c>
      <c r="NL549" s="34">
        <f>IF(LS549&lt;0.9,0,IF(AND(LS549&gt;1.1),0,1))</f>
        <v/>
      </c>
      <c r="NM549" s="32">
        <f>IF(NF549&gt;99,1,0)</f>
        <v/>
      </c>
      <c r="NN549" s="32">
        <f>IF(NJ549&gt;0.0799,1,0)</f>
        <v/>
      </c>
      <c r="NO549" s="32">
        <f>IF(NJ549&gt;NQ549,1,0)</f>
        <v/>
      </c>
      <c r="NP549" s="32">
        <f>NM549+NN549+NO549+NK549+NL549</f>
        <v/>
      </c>
      <c r="NQ549" s="79">
        <f>(((100*NG549)*(NI549-1)*0.98)-((1-NG549)*100))/100</f>
        <v/>
      </c>
      <c r="NR549" s="34">
        <f>IF(LR549&lt;0.9,0,IF(AND(LR549&gt;1.1),0,1))</f>
        <v/>
      </c>
      <c r="NS549" s="34">
        <f>IF(LS549&lt;0.9,0,IF(AND(LS549&gt;1.1),0,1))</f>
        <v/>
      </c>
      <c r="NT549" s="32">
        <f>IF(NF549&gt;99,1,0)</f>
        <v/>
      </c>
      <c r="NU549" s="32">
        <f>IF(NQ549&gt;0.0799,1,0)</f>
        <v/>
      </c>
      <c r="NV549" s="32">
        <f>IF(NQ549&gt;NJ549,1,0)</f>
        <v/>
      </c>
      <c r="NW549" s="32">
        <f>NT549+NU549+NV549+NR549+NS549</f>
        <v/>
      </c>
      <c r="NX549">
        <f>IF(NP549=5,"LayAway0-1",IF(AND(NW549=5),"BackAway0-1",""))</f>
        <v/>
      </c>
      <c r="NY549">
        <f>IF(NP549=5,KO549,IF(AND(NW549=5),KO549,""))</f>
        <v/>
      </c>
      <c r="NZ549">
        <f>IF(NP549=5,"Match Odds",IF(AND(NW549=5),"Match Odds",""))</f>
        <v/>
      </c>
      <c r="OA549">
        <f>IF(NP549=5,KP549,IF(AND(NW549=5),KP549,""))</f>
        <v/>
      </c>
      <c r="OB549">
        <f>IF(NP549=5,"MATCH_ODDS",IF(AND(NW549=5),"MATCH_ODDS",""))</f>
        <v/>
      </c>
      <c r="OC549">
        <f>IF(NP549=5,"LAY",IF(AND(NW549=5),"BACK",""))</f>
        <v/>
      </c>
    </row>
    <row r="550" ht="16.5" customHeight="1" thickBot="1" thickTop="1">
      <c r="A550" s="2" t="n"/>
      <c r="KN550" s="1">
        <f>IF(INDEX(#REF!,MATCH('HT 0-1'!D550,#REF!,0))=INDEX(#REF!,MATCH('HT 0-1'!D550,#REF!,0)),INDEX(#REF!,MATCH('HT 0-1'!D550,#REF!,0)),"ERROR")</f>
        <v/>
      </c>
      <c r="KO550" s="1">
        <f>IF(INDEX(#REF!,MATCH('HT 0-1'!E550,#REF!,0))=INDEX(#REF!,MATCH('HT 0-1'!E550,#REF!,0)),INDEX(#REF!,MATCH('HT 0-1'!E550,#REF!,0)),"ERROR")</f>
        <v/>
      </c>
      <c r="KP550" s="1">
        <f>KN550&amp;" v "&amp;KO550</f>
        <v/>
      </c>
      <c r="KQ550">
        <f>B550&amp;"_"&amp;C550</f>
        <v/>
      </c>
      <c r="KR550" s="1">
        <f>IF((HW550/KK550)&lt;0.335,"G",IF((HW550/KK550)&gt;0.67,"R","A"))</f>
        <v/>
      </c>
      <c r="KS550" s="1">
        <f>IF((HX550/KK550)&lt;0.335,"G",IF((HX550/KK550)&gt;0.67,"R","A"))</f>
        <v/>
      </c>
      <c r="KT550" s="1">
        <f>IF((IH550/KK550)&lt;0.335,"G",IF((IH550/KK550)&gt;0.67,"R","A"))</f>
        <v/>
      </c>
      <c r="KU550" s="1">
        <f>IF((II550/KK550)&lt;0.335,"G",IF((II550/KK550)&gt;0.67,"R","A"))</f>
        <v/>
      </c>
      <c r="KV550" s="1">
        <f>IF((HZ550/KK550)&lt;0.335,"G",IF((HZ550/KK550)&gt;0.67,"R","A"))</f>
        <v/>
      </c>
      <c r="KW550" s="1">
        <f>IF((HY550/KK550)&lt;0.335,"G",IF((HY550/KK550)&gt;0.67,"R","A"))</f>
        <v/>
      </c>
      <c r="KX550" s="1">
        <f>IF((IK550/KK550)&lt;0.335,"G",IF((IK550/KK550)&gt;0.67,"R","A"))</f>
        <v/>
      </c>
      <c r="KY550" s="1">
        <f>IF((IJ550/KK550)&lt;0.335,"G",IF((IJ550/KK550)&gt;0.67,"R","A"))</f>
        <v/>
      </c>
      <c r="KZ550" s="1">
        <f>IF((HQ550/KK550)&lt;0.335,"G",IF((HQ550/KK550)&gt;0.67,"R","A"))</f>
        <v/>
      </c>
      <c r="LA550" s="1">
        <f>IF((IB550/KK550)&lt;0.335,"G",IF((IB550/KK550)&gt;0.67,"R","A"))</f>
        <v/>
      </c>
      <c r="LB550">
        <f>IF(LQ550="0-1",INDEX(Scrape!#REF!,MATCH('HT 0-1'!KP550,Scrape!$B:$B,0)),"")</f>
        <v/>
      </c>
      <c r="LC550">
        <f>IF(LQ550="0-1",INDEX(Scrape!$A:$A,MATCH('HT 0-1'!KP550,Scrape!$B:$B,0)),"")</f>
        <v/>
      </c>
      <c r="LD550">
        <f>IF(LQ550="0-1",INDEX(Scrape!$B:$B,MATCH('HT 0-1'!KP550,Scrape!$B:$B,0)),"")</f>
        <v/>
      </c>
      <c r="LE550">
        <f>IF(LQ550="0-1",INDEX(Scrape!$C:$C,MATCH('HT 0-1'!KP550,Scrape!$B:$B,0)),"")</f>
        <v/>
      </c>
      <c r="LF550">
        <f>IF(LQ550="0-1",INDEX(Scrape!$D:$D,MATCH('HT 0-1'!KP550,Scrape!$B:$B,0)),"")</f>
        <v/>
      </c>
      <c r="LG550">
        <f>IF(LQ550="0-1",INDEX(Scrape!$E:$E,MATCH('HT 0-1'!KP550,Scrape!$B:$B,0)),"")</f>
        <v/>
      </c>
      <c r="LH550">
        <f>IF(LQ550="0-1",INDEX(Scrape!$F:$F,MATCH('HT 0-1'!KP550,Scrape!$B:$B,0)),"")</f>
        <v/>
      </c>
      <c r="LI550">
        <f>IF(LQ550="0-1",INDEX(Scrape!$G:$G,MATCH('HT 0-1'!KP550,Scrape!$B:$B,0)),"")</f>
        <v/>
      </c>
      <c r="LJ550">
        <f>IF(LQ550="0-1",INDEX(Scrape!$H:$H,MATCH('HT 0-1'!KP550,Scrape!$B:$B,0)),"")</f>
        <v/>
      </c>
      <c r="LK550">
        <f>IF(LQ550="0-1",INDEX(Scrape!$I:$I,MATCH('HT 0-1'!KP550,Scrape!$B:$B,0)),"")</f>
        <v/>
      </c>
      <c r="LL550">
        <f>IF(LQ550="0-1",INDEX(Scrape!$J:$J,MATCH('HT 0-1'!KP550,Scrape!$B:$B,0)),"")</f>
        <v/>
      </c>
      <c r="LM550">
        <f>IF(LQ550="0-1",INDEX(Scrape!$K:$K,MATCH('HT 0-1'!KP550,Scrape!$B:$B,0)),"")</f>
        <v/>
      </c>
      <c r="LN550">
        <f>IF(LQ550="0-1",INDEX(Scrape!$L:$L,MATCH('HT 0-1'!KP550,Scrape!$B:$B,0)),"")</f>
        <v/>
      </c>
      <c r="LO550">
        <f>IF(LQ550="0-1",INDEX(Scrape!$M:$M,MATCH('HT 0-1'!KP550,Scrape!$B:$B,0)),"")</f>
        <v/>
      </c>
      <c r="LP550">
        <f>IF(LQ550="0-1",INDEX(Scrape!$N:$N,MATCH('HT 0-1'!KP550,Scrape!$B:$B,0)),"")</f>
        <v/>
      </c>
      <c r="LQ550">
        <f>INDEX(Scrape!$O:$O,MATCH('HT 0-1'!KP550,Scrape!$B:$B,0))</f>
        <v/>
      </c>
      <c r="LR550">
        <f>(1/LJ550)+(1/LI550)+(1/LH550)</f>
        <v/>
      </c>
      <c r="LS550">
        <f>(1/LG550)+(1/LF550)+(1/LE550)</f>
        <v/>
      </c>
      <c r="LT550" s="8">
        <f>IF(INDEX(#REF!,MATCH(KQ550,#REF!,0))=INDEX(#REF!,MATCH(KQ550,#REF!,0)),INDEX(#REF!,MATCH(KQ550,#REF!,0)),"ERROR")</f>
        <v/>
      </c>
      <c r="LU550" s="4">
        <f>IF(KR550="G",2,IF(KR550="R",0.5,IF(KR550="A",1)))</f>
        <v/>
      </c>
      <c r="LV550" s="4">
        <f>IF(KS550="G",0.5,IF(KS550="R",2,IF(KS550="A",1)))</f>
        <v/>
      </c>
      <c r="LW550" s="4">
        <f>IF(KT550="G",2,IF(KT550="R",0.5,IF(KT550="A",1)))</f>
        <v/>
      </c>
      <c r="LX550" s="4">
        <f>IF(KU550="G",0.5,IF(KU550="R",2,IF(KU550="A",1)))</f>
        <v/>
      </c>
      <c r="LY550" s="7">
        <f>(LK550*(LU550+LX550)+(LL550*(LU550+LX550)))</f>
        <v/>
      </c>
      <c r="LZ550" s="7">
        <f>(LN550*(LV550+LW550)+(LO550*(LV550+LW550)))</f>
        <v/>
      </c>
      <c r="MA550" s="11">
        <f>LY550-LZ550</f>
        <v/>
      </c>
      <c r="MB550" s="5">
        <f>MA550+2</f>
        <v/>
      </c>
      <c r="MC550" s="6">
        <f>MA550-2</f>
        <v/>
      </c>
      <c r="MD550" s="4">
        <f>LE550</f>
        <v/>
      </c>
      <c r="ME550" s="9">
        <f>IF(MD550=0,1000,MD550+0.75)</f>
        <v/>
      </c>
      <c r="MF550" s="10">
        <f>IF(MD550=0,0,MD550-0.75)</f>
        <v/>
      </c>
      <c r="MG550" s="4">
        <f>((LM550*(LU550+LX550))-((LP550*(LV550+LW550))))</f>
        <v/>
      </c>
      <c r="MH550" s="9">
        <f>MG550*1.2</f>
        <v/>
      </c>
      <c r="MI550" s="10">
        <f>MG550*0.8</f>
        <v/>
      </c>
      <c r="MJ550">
        <f>IFERROR(NX550,"")</f>
        <v/>
      </c>
      <c r="MK550">
        <f>IFERROR(NY550,"")</f>
        <v/>
      </c>
      <c r="ML550">
        <f>IFERROR(NZ550,"")</f>
        <v/>
      </c>
      <c r="MM550">
        <f>IFERROR(OA550,"")</f>
        <v/>
      </c>
      <c r="MN550">
        <f>IFERROR(OB550,"")</f>
        <v/>
      </c>
      <c r="MO550">
        <f>IFERROR(OC550,"")</f>
        <v/>
      </c>
      <c r="MP550" s="1">
        <f>COUNTIFS(#REF!,LT550,#REF!,1,#REF!,"&gt;="&amp;MC550,#REF!,"&lt;="&amp;MB550,#REF!,"&lt;="&amp;ME550,#REF!,"&gt;="&amp;MF550,#REF!,"="&amp;KV550,#REF!,"="&amp;KX550)</f>
        <v/>
      </c>
      <c r="MQ550" s="1">
        <f>COUNTIFS(#REF!,LT550,#REF!,0,#REF!,"&gt;="&amp;MC550,#REF!,"&lt;="&amp;MB550,#REF!,"&lt;="&amp;ME550,#REF!,"&gt;="&amp;MF550,#REF!,"="&amp;KV550,#REF!,"="&amp;KX550)</f>
        <v/>
      </c>
      <c r="MR550" s="1">
        <f>COUNTIFS(#REF!,LT550,#REF!,1,#REF!,"&gt;="&amp;MC550,#REF!,"&lt;="&amp;MB550,#REF!,"&lt;="&amp;ME550,#REF!,"&gt;="&amp;MF550,#REF!,"="&amp;KW550,#REF!,"="&amp;KY550)</f>
        <v/>
      </c>
      <c r="MS550" s="1">
        <f>COUNTIFS(#REF!,LT550,#REF!,0,#REF!,"&gt;="&amp;MC550,#REF!,"&lt;="&amp;MB550,#REF!,"&lt;="&amp;ME550,#REF!,"&gt;="&amp;MF550,#REF!,"="&amp;KW550,#REF!,"="&amp;KY550)</f>
        <v/>
      </c>
      <c r="MT550" s="1">
        <f>COUNTIFS(#REF!,LT550,#REF!,1,#REF!,"&gt;="&amp;MI550,#REF!,"&lt;="&amp;MH550,#REF!,"&lt;="&amp;ME550,#REF!,"&gt;="&amp;MF550)</f>
        <v/>
      </c>
      <c r="MU550" s="1">
        <f>COUNTIFS(#REF!,LT550,#REF!,0,#REF!,"&gt;="&amp;MI550,#REF!,"&lt;="&amp;MH550,#REF!,"&lt;="&amp;ME550,#REF!,"&gt;="&amp;MF550)</f>
        <v/>
      </c>
      <c r="MV550" s="1">
        <f>COUNTIFS(#REF!,LT550,#REF!,1,#REF!,"&gt;="&amp;MI550,#REF!,"&lt;="&amp;MH550,#REF!,"="&amp;KZ550,#REF!,"="&amp;LA550,#REF!,"&lt;="&amp;ME550,#REF!,"&gt;="&amp;MF550)</f>
        <v/>
      </c>
      <c r="MW550" s="1">
        <f>COUNTIFS(#REF!,LT550,#REF!,0,#REF!,"&gt;="&amp;MI550,#REF!,"&lt;="&amp;MH550,#REF!,"="&amp;KZ550,#REF!,"="&amp;LA550,#REF!,"&lt;="&amp;ME550,#REF!,"&gt;="&amp;MF550)</f>
        <v/>
      </c>
      <c r="MX550" s="1">
        <f>COUNTIFS(#REF!,LT550,#REF!,1,#REF!,"&gt;="&amp;MC550,#REF!,"&lt;="&amp;MB550,#REF!,"&lt;="&amp;ME550,#REF!,"&gt;="&amp;MF550)</f>
        <v/>
      </c>
      <c r="MY550" s="1">
        <f>COUNTIFS(#REF!,LT550,#REF!,0,#REF!,"&gt;="&amp;MC550,#REF!,"&lt;="&amp;MB550,#REF!,"&lt;="&amp;ME550,#REF!,"&gt;="&amp;MF550)</f>
        <v/>
      </c>
      <c r="MZ550" s="1">
        <f>COUNTIFS(#REF!,LT550,#REF!,1,#REF!,"&lt;="&amp;ME550,#REF!,"&gt;="&amp;MF550,#REF!,"="&amp;KV550,#REF!,"="&amp;KX550)</f>
        <v/>
      </c>
      <c r="NA550" s="1">
        <f>COUNTIFS(#REF!,LT550,#REF!,0,#REF!,"&lt;="&amp;ME550,#REF!,"&gt;="&amp;MF550,#REF!,"="&amp;KV550,#REF!,"="&amp;KX550)</f>
        <v/>
      </c>
      <c r="NB550" s="1">
        <f>COUNTIFS(#REF!,LT550,#REF!,1,#REF!,"&lt;="&amp;ME550,#REF!,"&gt;="&amp;MF550,#REF!,"="&amp;KW550,#REF!,"="&amp;KY550)</f>
        <v/>
      </c>
      <c r="NC550" s="1">
        <f>COUNTIFS(#REF!,LT550,#REF!,0,#REF!,"&lt;="&amp;ME550,#REF!,"&gt;="&amp;MF550,#REF!,"="&amp;KW550,#REF!,"="&amp;KY550)</f>
        <v/>
      </c>
      <c r="ND550" s="1">
        <f>MP550+MR550+MT550+MV550+MX550+MZ550+NB550</f>
        <v/>
      </c>
      <c r="NE550" s="1">
        <f>MQ550+MS550+MU550+MW550+MY550+NA550+NC550</f>
        <v/>
      </c>
      <c r="NF550" s="1">
        <f>ND550+NE550</f>
        <v/>
      </c>
      <c r="NG550" s="33">
        <f>ND550/(ND550+NE550)</f>
        <v/>
      </c>
      <c r="NH550" s="3">
        <f>1/NG550</f>
        <v/>
      </c>
      <c r="NI550" s="1">
        <f>LI550</f>
        <v/>
      </c>
      <c r="NJ550" s="79">
        <f>((1-NG550)*(1/(NI550-1))*0.98-(NG550*1))</f>
        <v/>
      </c>
      <c r="NK550" s="34">
        <f>IF(LR550&lt;0.9,0,IF(AND(LR550&gt;1.1),0,1))</f>
        <v/>
      </c>
      <c r="NL550" s="34">
        <f>IF(LS550&lt;0.9,0,IF(AND(LS550&gt;1.1),0,1))</f>
        <v/>
      </c>
      <c r="NM550" s="32">
        <f>IF(NF550&gt;99,1,0)</f>
        <v/>
      </c>
      <c r="NN550" s="32">
        <f>IF(NJ550&gt;0.0799,1,0)</f>
        <v/>
      </c>
      <c r="NO550" s="32">
        <f>IF(NJ550&gt;NQ550,1,0)</f>
        <v/>
      </c>
      <c r="NP550" s="32">
        <f>NM550+NN550+NO550+NK550+NL550</f>
        <v/>
      </c>
      <c r="NQ550" s="79">
        <f>(((100*NG550)*(NI550-1)*0.98)-((1-NG550)*100))/100</f>
        <v/>
      </c>
      <c r="NR550" s="34">
        <f>IF(LR550&lt;0.9,0,IF(AND(LR550&gt;1.1),0,1))</f>
        <v/>
      </c>
      <c r="NS550" s="34">
        <f>IF(LS550&lt;0.9,0,IF(AND(LS550&gt;1.1),0,1))</f>
        <v/>
      </c>
      <c r="NT550" s="32">
        <f>IF(NF550&gt;99,1,0)</f>
        <v/>
      </c>
      <c r="NU550" s="32">
        <f>IF(NQ550&gt;0.0799,1,0)</f>
        <v/>
      </c>
      <c r="NV550" s="32">
        <f>IF(NQ550&gt;NJ550,1,0)</f>
        <v/>
      </c>
      <c r="NW550" s="32">
        <f>NT550+NU550+NV550+NR550+NS550</f>
        <v/>
      </c>
      <c r="NX550">
        <f>IF(NP550=5,"LayAway0-1",IF(AND(NW550=5),"BackAway0-1",""))</f>
        <v/>
      </c>
      <c r="NY550">
        <f>IF(NP550=5,KO550,IF(AND(NW550=5),KO550,""))</f>
        <v/>
      </c>
      <c r="NZ550">
        <f>IF(NP550=5,"Match Odds",IF(AND(NW550=5),"Match Odds",""))</f>
        <v/>
      </c>
      <c r="OA550">
        <f>IF(NP550=5,KP550,IF(AND(NW550=5),KP550,""))</f>
        <v/>
      </c>
      <c r="OB550">
        <f>IF(NP550=5,"MATCH_ODDS",IF(AND(NW550=5),"MATCH_ODDS",""))</f>
        <v/>
      </c>
      <c r="OC550">
        <f>IF(NP550=5,"LAY",IF(AND(NW550=5),"BACK",""))</f>
        <v/>
      </c>
    </row>
    <row r="551" ht="16.5" customHeight="1" thickBot="1" thickTop="1">
      <c r="A551" s="2" t="n"/>
      <c r="KN551" s="1">
        <f>IF(INDEX(#REF!,MATCH('HT 0-1'!D551,#REF!,0))=INDEX(#REF!,MATCH('HT 0-1'!D551,#REF!,0)),INDEX(#REF!,MATCH('HT 0-1'!D551,#REF!,0)),"ERROR")</f>
        <v/>
      </c>
      <c r="KO551" s="1">
        <f>IF(INDEX(#REF!,MATCH('HT 0-1'!E551,#REF!,0))=INDEX(#REF!,MATCH('HT 0-1'!E551,#REF!,0)),INDEX(#REF!,MATCH('HT 0-1'!E551,#REF!,0)),"ERROR")</f>
        <v/>
      </c>
      <c r="KP551" s="1">
        <f>KN551&amp;" v "&amp;KO551</f>
        <v/>
      </c>
      <c r="KQ551">
        <f>B551&amp;"_"&amp;C551</f>
        <v/>
      </c>
      <c r="KR551" s="1">
        <f>IF((HW551/KK551)&lt;0.335,"G",IF((HW551/KK551)&gt;0.67,"R","A"))</f>
        <v/>
      </c>
      <c r="KS551" s="1">
        <f>IF((HX551/KK551)&lt;0.335,"G",IF((HX551/KK551)&gt;0.67,"R","A"))</f>
        <v/>
      </c>
      <c r="KT551" s="1">
        <f>IF((IH551/KK551)&lt;0.335,"G",IF((IH551/KK551)&gt;0.67,"R","A"))</f>
        <v/>
      </c>
      <c r="KU551" s="1">
        <f>IF((II551/KK551)&lt;0.335,"G",IF((II551/KK551)&gt;0.67,"R","A"))</f>
        <v/>
      </c>
      <c r="KV551" s="1">
        <f>IF((HZ551/KK551)&lt;0.335,"G",IF((HZ551/KK551)&gt;0.67,"R","A"))</f>
        <v/>
      </c>
      <c r="KW551" s="1">
        <f>IF((HY551/KK551)&lt;0.335,"G",IF((HY551/KK551)&gt;0.67,"R","A"))</f>
        <v/>
      </c>
      <c r="KX551" s="1">
        <f>IF((IK551/KK551)&lt;0.335,"G",IF((IK551/KK551)&gt;0.67,"R","A"))</f>
        <v/>
      </c>
      <c r="KY551" s="1">
        <f>IF((IJ551/KK551)&lt;0.335,"G",IF((IJ551/KK551)&gt;0.67,"R","A"))</f>
        <v/>
      </c>
      <c r="KZ551" s="1">
        <f>IF((HQ551/KK551)&lt;0.335,"G",IF((HQ551/KK551)&gt;0.67,"R","A"))</f>
        <v/>
      </c>
      <c r="LA551" s="1">
        <f>IF((IB551/KK551)&lt;0.335,"G",IF((IB551/KK551)&gt;0.67,"R","A"))</f>
        <v/>
      </c>
      <c r="LB551">
        <f>IF(LQ551="0-1",INDEX(Scrape!#REF!,MATCH('HT 0-1'!KP551,Scrape!$B:$B,0)),"")</f>
        <v/>
      </c>
      <c r="LC551">
        <f>IF(LQ551="0-1",INDEX(Scrape!$A:$A,MATCH('HT 0-1'!KP551,Scrape!$B:$B,0)),"")</f>
        <v/>
      </c>
      <c r="LD551">
        <f>IF(LQ551="0-1",INDEX(Scrape!$B:$B,MATCH('HT 0-1'!KP551,Scrape!$B:$B,0)),"")</f>
        <v/>
      </c>
      <c r="LE551">
        <f>IF(LQ551="0-1",INDEX(Scrape!$C:$C,MATCH('HT 0-1'!KP551,Scrape!$B:$B,0)),"")</f>
        <v/>
      </c>
      <c r="LF551">
        <f>IF(LQ551="0-1",INDEX(Scrape!$D:$D,MATCH('HT 0-1'!KP551,Scrape!$B:$B,0)),"")</f>
        <v/>
      </c>
      <c r="LG551">
        <f>IF(LQ551="0-1",INDEX(Scrape!$E:$E,MATCH('HT 0-1'!KP551,Scrape!$B:$B,0)),"")</f>
        <v/>
      </c>
      <c r="LH551">
        <f>IF(LQ551="0-1",INDEX(Scrape!$F:$F,MATCH('HT 0-1'!KP551,Scrape!$B:$B,0)),"")</f>
        <v/>
      </c>
      <c r="LI551">
        <f>IF(LQ551="0-1",INDEX(Scrape!$G:$G,MATCH('HT 0-1'!KP551,Scrape!$B:$B,0)),"")</f>
        <v/>
      </c>
      <c r="LJ551">
        <f>IF(LQ551="0-1",INDEX(Scrape!$H:$H,MATCH('HT 0-1'!KP551,Scrape!$B:$B,0)),"")</f>
        <v/>
      </c>
      <c r="LK551">
        <f>IF(LQ551="0-1",INDEX(Scrape!$I:$I,MATCH('HT 0-1'!KP551,Scrape!$B:$B,0)),"")</f>
        <v/>
      </c>
      <c r="LL551">
        <f>IF(LQ551="0-1",INDEX(Scrape!$J:$J,MATCH('HT 0-1'!KP551,Scrape!$B:$B,0)),"")</f>
        <v/>
      </c>
      <c r="LM551">
        <f>IF(LQ551="0-1",INDEX(Scrape!$K:$K,MATCH('HT 0-1'!KP551,Scrape!$B:$B,0)),"")</f>
        <v/>
      </c>
      <c r="LN551">
        <f>IF(LQ551="0-1",INDEX(Scrape!$L:$L,MATCH('HT 0-1'!KP551,Scrape!$B:$B,0)),"")</f>
        <v/>
      </c>
      <c r="LO551">
        <f>IF(LQ551="0-1",INDEX(Scrape!$M:$M,MATCH('HT 0-1'!KP551,Scrape!$B:$B,0)),"")</f>
        <v/>
      </c>
      <c r="LP551">
        <f>IF(LQ551="0-1",INDEX(Scrape!$N:$N,MATCH('HT 0-1'!KP551,Scrape!$B:$B,0)),"")</f>
        <v/>
      </c>
      <c r="LQ551">
        <f>INDEX(Scrape!$O:$O,MATCH('HT 0-1'!KP551,Scrape!$B:$B,0))</f>
        <v/>
      </c>
      <c r="LR551">
        <f>(1/LJ551)+(1/LI551)+(1/LH551)</f>
        <v/>
      </c>
      <c r="LS551">
        <f>(1/LG551)+(1/LF551)+(1/LE551)</f>
        <v/>
      </c>
      <c r="LT551" s="8">
        <f>IF(INDEX(#REF!,MATCH(KQ551,#REF!,0))=INDEX(#REF!,MATCH(KQ551,#REF!,0)),INDEX(#REF!,MATCH(KQ551,#REF!,0)),"ERROR")</f>
        <v/>
      </c>
      <c r="LU551" s="4">
        <f>IF(KR551="G",2,IF(KR551="R",0.5,IF(KR551="A",1)))</f>
        <v/>
      </c>
      <c r="LV551" s="4">
        <f>IF(KS551="G",0.5,IF(KS551="R",2,IF(KS551="A",1)))</f>
        <v/>
      </c>
      <c r="LW551" s="4">
        <f>IF(KT551="G",2,IF(KT551="R",0.5,IF(KT551="A",1)))</f>
        <v/>
      </c>
      <c r="LX551" s="4">
        <f>IF(KU551="G",0.5,IF(KU551="R",2,IF(KU551="A",1)))</f>
        <v/>
      </c>
      <c r="LY551" s="7">
        <f>(LK551*(LU551+LX551)+(LL551*(LU551+LX551)))</f>
        <v/>
      </c>
      <c r="LZ551" s="7">
        <f>(LN551*(LV551+LW551)+(LO551*(LV551+LW551)))</f>
        <v/>
      </c>
      <c r="MA551" s="11">
        <f>LY551-LZ551</f>
        <v/>
      </c>
      <c r="MB551" s="5">
        <f>MA551+2</f>
        <v/>
      </c>
      <c r="MC551" s="6">
        <f>MA551-2</f>
        <v/>
      </c>
      <c r="MD551" s="4">
        <f>LE551</f>
        <v/>
      </c>
      <c r="ME551" s="9">
        <f>IF(MD551=0,1000,MD551+0.75)</f>
        <v/>
      </c>
      <c r="MF551" s="10">
        <f>IF(MD551=0,0,MD551-0.75)</f>
        <v/>
      </c>
      <c r="MG551" s="4">
        <f>((LM551*(LU551+LX551))-((LP551*(LV551+LW551))))</f>
        <v/>
      </c>
      <c r="MH551" s="9">
        <f>MG551*1.2</f>
        <v/>
      </c>
      <c r="MI551" s="10">
        <f>MG551*0.8</f>
        <v/>
      </c>
      <c r="MJ551">
        <f>IFERROR(NX551,"")</f>
        <v/>
      </c>
      <c r="MK551">
        <f>IFERROR(NY551,"")</f>
        <v/>
      </c>
      <c r="ML551">
        <f>IFERROR(NZ551,"")</f>
        <v/>
      </c>
      <c r="MM551">
        <f>IFERROR(OA551,"")</f>
        <v/>
      </c>
      <c r="MN551">
        <f>IFERROR(OB551,"")</f>
        <v/>
      </c>
      <c r="MO551">
        <f>IFERROR(OC551,"")</f>
        <v/>
      </c>
      <c r="MP551" s="1">
        <f>COUNTIFS(#REF!,LT551,#REF!,1,#REF!,"&gt;="&amp;MC551,#REF!,"&lt;="&amp;MB551,#REF!,"&lt;="&amp;ME551,#REF!,"&gt;="&amp;MF551,#REF!,"="&amp;KV551,#REF!,"="&amp;KX551)</f>
        <v/>
      </c>
      <c r="MQ551" s="1">
        <f>COUNTIFS(#REF!,LT551,#REF!,0,#REF!,"&gt;="&amp;MC551,#REF!,"&lt;="&amp;MB551,#REF!,"&lt;="&amp;ME551,#REF!,"&gt;="&amp;MF551,#REF!,"="&amp;KV551,#REF!,"="&amp;KX551)</f>
        <v/>
      </c>
      <c r="MR551" s="1">
        <f>COUNTIFS(#REF!,LT551,#REF!,1,#REF!,"&gt;="&amp;MC551,#REF!,"&lt;="&amp;MB551,#REF!,"&lt;="&amp;ME551,#REF!,"&gt;="&amp;MF551,#REF!,"="&amp;KW551,#REF!,"="&amp;KY551)</f>
        <v/>
      </c>
      <c r="MS551" s="1">
        <f>COUNTIFS(#REF!,LT551,#REF!,0,#REF!,"&gt;="&amp;MC551,#REF!,"&lt;="&amp;MB551,#REF!,"&lt;="&amp;ME551,#REF!,"&gt;="&amp;MF551,#REF!,"="&amp;KW551,#REF!,"="&amp;KY551)</f>
        <v/>
      </c>
      <c r="MT551" s="1">
        <f>COUNTIFS(#REF!,LT551,#REF!,1,#REF!,"&gt;="&amp;MI551,#REF!,"&lt;="&amp;MH551,#REF!,"&lt;="&amp;ME551,#REF!,"&gt;="&amp;MF551)</f>
        <v/>
      </c>
      <c r="MU551" s="1">
        <f>COUNTIFS(#REF!,LT551,#REF!,0,#REF!,"&gt;="&amp;MI551,#REF!,"&lt;="&amp;MH551,#REF!,"&lt;="&amp;ME551,#REF!,"&gt;="&amp;MF551)</f>
        <v/>
      </c>
      <c r="MV551" s="1">
        <f>COUNTIFS(#REF!,LT551,#REF!,1,#REF!,"&gt;="&amp;MI551,#REF!,"&lt;="&amp;MH551,#REF!,"="&amp;KZ551,#REF!,"="&amp;LA551,#REF!,"&lt;="&amp;ME551,#REF!,"&gt;="&amp;MF551)</f>
        <v/>
      </c>
      <c r="MW551" s="1">
        <f>COUNTIFS(#REF!,LT551,#REF!,0,#REF!,"&gt;="&amp;MI551,#REF!,"&lt;="&amp;MH551,#REF!,"="&amp;KZ551,#REF!,"="&amp;LA551,#REF!,"&lt;="&amp;ME551,#REF!,"&gt;="&amp;MF551)</f>
        <v/>
      </c>
      <c r="MX551" s="1">
        <f>COUNTIFS(#REF!,LT551,#REF!,1,#REF!,"&gt;="&amp;MC551,#REF!,"&lt;="&amp;MB551,#REF!,"&lt;="&amp;ME551,#REF!,"&gt;="&amp;MF551)</f>
        <v/>
      </c>
      <c r="MY551" s="1">
        <f>COUNTIFS(#REF!,LT551,#REF!,0,#REF!,"&gt;="&amp;MC551,#REF!,"&lt;="&amp;MB551,#REF!,"&lt;="&amp;ME551,#REF!,"&gt;="&amp;MF551)</f>
        <v/>
      </c>
      <c r="MZ551" s="1">
        <f>COUNTIFS(#REF!,LT551,#REF!,1,#REF!,"&lt;="&amp;ME551,#REF!,"&gt;="&amp;MF551,#REF!,"="&amp;KV551,#REF!,"="&amp;KX551)</f>
        <v/>
      </c>
      <c r="NA551" s="1">
        <f>COUNTIFS(#REF!,LT551,#REF!,0,#REF!,"&lt;="&amp;ME551,#REF!,"&gt;="&amp;MF551,#REF!,"="&amp;KV551,#REF!,"="&amp;KX551)</f>
        <v/>
      </c>
      <c r="NB551" s="1">
        <f>COUNTIFS(#REF!,LT551,#REF!,1,#REF!,"&lt;="&amp;ME551,#REF!,"&gt;="&amp;MF551,#REF!,"="&amp;KW551,#REF!,"="&amp;KY551)</f>
        <v/>
      </c>
      <c r="NC551" s="1">
        <f>COUNTIFS(#REF!,LT551,#REF!,0,#REF!,"&lt;="&amp;ME551,#REF!,"&gt;="&amp;MF551,#REF!,"="&amp;KW551,#REF!,"="&amp;KY551)</f>
        <v/>
      </c>
      <c r="ND551" s="1">
        <f>MP551+MR551+MT551+MV551+MX551+MZ551+NB551</f>
        <v/>
      </c>
      <c r="NE551" s="1">
        <f>MQ551+MS551+MU551+MW551+MY551+NA551+NC551</f>
        <v/>
      </c>
      <c r="NF551" s="1">
        <f>ND551+NE551</f>
        <v/>
      </c>
      <c r="NG551" s="33">
        <f>ND551/(ND551+NE551)</f>
        <v/>
      </c>
      <c r="NH551" s="3">
        <f>1/NG551</f>
        <v/>
      </c>
      <c r="NI551" s="1">
        <f>LI551</f>
        <v/>
      </c>
      <c r="NJ551" s="79">
        <f>((1-NG551)*(1/(NI551-1))*0.98-(NG551*1))</f>
        <v/>
      </c>
      <c r="NK551" s="34">
        <f>IF(LR551&lt;0.9,0,IF(AND(LR551&gt;1.1),0,1))</f>
        <v/>
      </c>
      <c r="NL551" s="34">
        <f>IF(LS551&lt;0.9,0,IF(AND(LS551&gt;1.1),0,1))</f>
        <v/>
      </c>
      <c r="NM551" s="32">
        <f>IF(NF551&gt;99,1,0)</f>
        <v/>
      </c>
      <c r="NN551" s="32">
        <f>IF(NJ551&gt;0.0799,1,0)</f>
        <v/>
      </c>
      <c r="NO551" s="32">
        <f>IF(NJ551&gt;NQ551,1,0)</f>
        <v/>
      </c>
      <c r="NP551" s="32">
        <f>NM551+NN551+NO551+NK551+NL551</f>
        <v/>
      </c>
      <c r="NQ551" s="79">
        <f>(((100*NG551)*(NI551-1)*0.98)-((1-NG551)*100))/100</f>
        <v/>
      </c>
      <c r="NR551" s="34">
        <f>IF(LR551&lt;0.9,0,IF(AND(LR551&gt;1.1),0,1))</f>
        <v/>
      </c>
      <c r="NS551" s="34">
        <f>IF(LS551&lt;0.9,0,IF(AND(LS551&gt;1.1),0,1))</f>
        <v/>
      </c>
      <c r="NT551" s="32">
        <f>IF(NF551&gt;99,1,0)</f>
        <v/>
      </c>
      <c r="NU551" s="32">
        <f>IF(NQ551&gt;0.0799,1,0)</f>
        <v/>
      </c>
      <c r="NV551" s="32">
        <f>IF(NQ551&gt;NJ551,1,0)</f>
        <v/>
      </c>
      <c r="NW551" s="32">
        <f>NT551+NU551+NV551+NR551+NS551</f>
        <v/>
      </c>
      <c r="NX551">
        <f>IF(NP551=5,"LayAway0-1",IF(AND(NW551=5),"BackAway0-1",""))</f>
        <v/>
      </c>
      <c r="NY551">
        <f>IF(NP551=5,KO551,IF(AND(NW551=5),KO551,""))</f>
        <v/>
      </c>
      <c r="NZ551">
        <f>IF(NP551=5,"Match Odds",IF(AND(NW551=5),"Match Odds",""))</f>
        <v/>
      </c>
      <c r="OA551">
        <f>IF(NP551=5,KP551,IF(AND(NW551=5),KP551,""))</f>
        <v/>
      </c>
      <c r="OB551">
        <f>IF(NP551=5,"MATCH_ODDS",IF(AND(NW551=5),"MATCH_ODDS",""))</f>
        <v/>
      </c>
      <c r="OC551">
        <f>IF(NP551=5,"LAY",IF(AND(NW551=5),"BACK",""))</f>
        <v/>
      </c>
    </row>
    <row r="552" ht="16.5" customHeight="1" thickBot="1" thickTop="1">
      <c r="A552" s="2" t="n"/>
      <c r="KN552" s="1">
        <f>IF(INDEX(#REF!,MATCH('HT 0-1'!D552,#REF!,0))=INDEX(#REF!,MATCH('HT 0-1'!D552,#REF!,0)),INDEX(#REF!,MATCH('HT 0-1'!D552,#REF!,0)),"ERROR")</f>
        <v/>
      </c>
      <c r="KO552" s="1">
        <f>IF(INDEX(#REF!,MATCH('HT 0-1'!E552,#REF!,0))=INDEX(#REF!,MATCH('HT 0-1'!E552,#REF!,0)),INDEX(#REF!,MATCH('HT 0-1'!E552,#REF!,0)),"ERROR")</f>
        <v/>
      </c>
      <c r="KP552" s="1">
        <f>KN552&amp;" v "&amp;KO552</f>
        <v/>
      </c>
      <c r="KQ552">
        <f>B552&amp;"_"&amp;C552</f>
        <v/>
      </c>
      <c r="KR552" s="1">
        <f>IF((HW552/KK552)&lt;0.335,"G",IF((HW552/KK552)&gt;0.67,"R","A"))</f>
        <v/>
      </c>
      <c r="KS552" s="1">
        <f>IF((HX552/KK552)&lt;0.335,"G",IF((HX552/KK552)&gt;0.67,"R","A"))</f>
        <v/>
      </c>
      <c r="KT552" s="1">
        <f>IF((IH552/KK552)&lt;0.335,"G",IF((IH552/KK552)&gt;0.67,"R","A"))</f>
        <v/>
      </c>
      <c r="KU552" s="1">
        <f>IF((II552/KK552)&lt;0.335,"G",IF((II552/KK552)&gt;0.67,"R","A"))</f>
        <v/>
      </c>
      <c r="KV552" s="1">
        <f>IF((HZ552/KK552)&lt;0.335,"G",IF((HZ552/KK552)&gt;0.67,"R","A"))</f>
        <v/>
      </c>
      <c r="KW552" s="1">
        <f>IF((HY552/KK552)&lt;0.335,"G",IF((HY552/KK552)&gt;0.67,"R","A"))</f>
        <v/>
      </c>
      <c r="KX552" s="1">
        <f>IF((IK552/KK552)&lt;0.335,"G",IF((IK552/KK552)&gt;0.67,"R","A"))</f>
        <v/>
      </c>
      <c r="KY552" s="1">
        <f>IF((IJ552/KK552)&lt;0.335,"G",IF((IJ552/KK552)&gt;0.67,"R","A"))</f>
        <v/>
      </c>
      <c r="KZ552" s="1">
        <f>IF((HQ552/KK552)&lt;0.335,"G",IF((HQ552/KK552)&gt;0.67,"R","A"))</f>
        <v/>
      </c>
      <c r="LA552" s="1">
        <f>IF((IB552/KK552)&lt;0.335,"G",IF((IB552/KK552)&gt;0.67,"R","A"))</f>
        <v/>
      </c>
      <c r="LB552">
        <f>IF(LQ552="0-1",INDEX(Scrape!#REF!,MATCH('HT 0-1'!KP552,Scrape!$B:$B,0)),"")</f>
        <v/>
      </c>
      <c r="LC552">
        <f>IF(LQ552="0-1",INDEX(Scrape!$A:$A,MATCH('HT 0-1'!KP552,Scrape!$B:$B,0)),"")</f>
        <v/>
      </c>
      <c r="LD552">
        <f>IF(LQ552="0-1",INDEX(Scrape!$B:$B,MATCH('HT 0-1'!KP552,Scrape!$B:$B,0)),"")</f>
        <v/>
      </c>
      <c r="LE552">
        <f>IF(LQ552="0-1",INDEX(Scrape!$C:$C,MATCH('HT 0-1'!KP552,Scrape!$B:$B,0)),"")</f>
        <v/>
      </c>
      <c r="LF552">
        <f>IF(LQ552="0-1",INDEX(Scrape!$D:$D,MATCH('HT 0-1'!KP552,Scrape!$B:$B,0)),"")</f>
        <v/>
      </c>
      <c r="LG552">
        <f>IF(LQ552="0-1",INDEX(Scrape!$E:$E,MATCH('HT 0-1'!KP552,Scrape!$B:$B,0)),"")</f>
        <v/>
      </c>
      <c r="LH552">
        <f>IF(LQ552="0-1",INDEX(Scrape!$F:$F,MATCH('HT 0-1'!KP552,Scrape!$B:$B,0)),"")</f>
        <v/>
      </c>
      <c r="LI552">
        <f>IF(LQ552="0-1",INDEX(Scrape!$G:$G,MATCH('HT 0-1'!KP552,Scrape!$B:$B,0)),"")</f>
        <v/>
      </c>
      <c r="LJ552">
        <f>IF(LQ552="0-1",INDEX(Scrape!$H:$H,MATCH('HT 0-1'!KP552,Scrape!$B:$B,0)),"")</f>
        <v/>
      </c>
      <c r="LK552">
        <f>IF(LQ552="0-1",INDEX(Scrape!$I:$I,MATCH('HT 0-1'!KP552,Scrape!$B:$B,0)),"")</f>
        <v/>
      </c>
      <c r="LL552">
        <f>IF(LQ552="0-1",INDEX(Scrape!$J:$J,MATCH('HT 0-1'!KP552,Scrape!$B:$B,0)),"")</f>
        <v/>
      </c>
      <c r="LM552">
        <f>IF(LQ552="0-1",INDEX(Scrape!$K:$K,MATCH('HT 0-1'!KP552,Scrape!$B:$B,0)),"")</f>
        <v/>
      </c>
      <c r="LN552">
        <f>IF(LQ552="0-1",INDEX(Scrape!$L:$L,MATCH('HT 0-1'!KP552,Scrape!$B:$B,0)),"")</f>
        <v/>
      </c>
      <c r="LO552">
        <f>IF(LQ552="0-1",INDEX(Scrape!$M:$M,MATCH('HT 0-1'!KP552,Scrape!$B:$B,0)),"")</f>
        <v/>
      </c>
      <c r="LP552">
        <f>IF(LQ552="0-1",INDEX(Scrape!$N:$N,MATCH('HT 0-1'!KP552,Scrape!$B:$B,0)),"")</f>
        <v/>
      </c>
      <c r="LQ552">
        <f>INDEX(Scrape!$O:$O,MATCH('HT 0-1'!KP552,Scrape!$B:$B,0))</f>
        <v/>
      </c>
      <c r="LR552">
        <f>(1/LJ552)+(1/LI552)+(1/LH552)</f>
        <v/>
      </c>
      <c r="LS552">
        <f>(1/LG552)+(1/LF552)+(1/LE552)</f>
        <v/>
      </c>
      <c r="LT552" s="8">
        <f>IF(INDEX(#REF!,MATCH(KQ552,#REF!,0))=INDEX(#REF!,MATCH(KQ552,#REF!,0)),INDEX(#REF!,MATCH(KQ552,#REF!,0)),"ERROR")</f>
        <v/>
      </c>
      <c r="LU552" s="4">
        <f>IF(KR552="G",2,IF(KR552="R",0.5,IF(KR552="A",1)))</f>
        <v/>
      </c>
      <c r="LV552" s="4">
        <f>IF(KS552="G",0.5,IF(KS552="R",2,IF(KS552="A",1)))</f>
        <v/>
      </c>
      <c r="LW552" s="4">
        <f>IF(KT552="G",2,IF(KT552="R",0.5,IF(KT552="A",1)))</f>
        <v/>
      </c>
      <c r="LX552" s="4">
        <f>IF(KU552="G",0.5,IF(KU552="R",2,IF(KU552="A",1)))</f>
        <v/>
      </c>
      <c r="LY552" s="7">
        <f>(LK552*(LU552+LX552)+(LL552*(LU552+LX552)))</f>
        <v/>
      </c>
      <c r="LZ552" s="7">
        <f>(LN552*(LV552+LW552)+(LO552*(LV552+LW552)))</f>
        <v/>
      </c>
      <c r="MA552" s="11">
        <f>LY552-LZ552</f>
        <v/>
      </c>
      <c r="MB552" s="5">
        <f>MA552+2</f>
        <v/>
      </c>
      <c r="MC552" s="6">
        <f>MA552-2</f>
        <v/>
      </c>
      <c r="MD552" s="4">
        <f>LE552</f>
        <v/>
      </c>
      <c r="ME552" s="9">
        <f>IF(MD552=0,1000,MD552+0.75)</f>
        <v/>
      </c>
      <c r="MF552" s="10">
        <f>IF(MD552=0,0,MD552-0.75)</f>
        <v/>
      </c>
      <c r="MG552" s="4">
        <f>((LM552*(LU552+LX552))-((LP552*(LV552+LW552))))</f>
        <v/>
      </c>
      <c r="MH552" s="9">
        <f>MG552*1.2</f>
        <v/>
      </c>
      <c r="MI552" s="10">
        <f>MG552*0.8</f>
        <v/>
      </c>
      <c r="MJ552">
        <f>IFERROR(NX552,"")</f>
        <v/>
      </c>
      <c r="MK552">
        <f>IFERROR(NY552,"")</f>
        <v/>
      </c>
      <c r="ML552">
        <f>IFERROR(NZ552,"")</f>
        <v/>
      </c>
      <c r="MM552">
        <f>IFERROR(OA552,"")</f>
        <v/>
      </c>
      <c r="MN552">
        <f>IFERROR(OB552,"")</f>
        <v/>
      </c>
      <c r="MO552">
        <f>IFERROR(OC552,"")</f>
        <v/>
      </c>
      <c r="MP552" s="1">
        <f>COUNTIFS(#REF!,LT552,#REF!,1,#REF!,"&gt;="&amp;MC552,#REF!,"&lt;="&amp;MB552,#REF!,"&lt;="&amp;ME552,#REF!,"&gt;="&amp;MF552,#REF!,"="&amp;KV552,#REF!,"="&amp;KX552)</f>
        <v/>
      </c>
      <c r="MQ552" s="1">
        <f>COUNTIFS(#REF!,LT552,#REF!,0,#REF!,"&gt;="&amp;MC552,#REF!,"&lt;="&amp;MB552,#REF!,"&lt;="&amp;ME552,#REF!,"&gt;="&amp;MF552,#REF!,"="&amp;KV552,#REF!,"="&amp;KX552)</f>
        <v/>
      </c>
      <c r="MR552" s="1">
        <f>COUNTIFS(#REF!,LT552,#REF!,1,#REF!,"&gt;="&amp;MC552,#REF!,"&lt;="&amp;MB552,#REF!,"&lt;="&amp;ME552,#REF!,"&gt;="&amp;MF552,#REF!,"="&amp;KW552,#REF!,"="&amp;KY552)</f>
        <v/>
      </c>
      <c r="MS552" s="1">
        <f>COUNTIFS(#REF!,LT552,#REF!,0,#REF!,"&gt;="&amp;MC552,#REF!,"&lt;="&amp;MB552,#REF!,"&lt;="&amp;ME552,#REF!,"&gt;="&amp;MF552,#REF!,"="&amp;KW552,#REF!,"="&amp;KY552)</f>
        <v/>
      </c>
      <c r="MT552" s="1">
        <f>COUNTIFS(#REF!,LT552,#REF!,1,#REF!,"&gt;="&amp;MI552,#REF!,"&lt;="&amp;MH552,#REF!,"&lt;="&amp;ME552,#REF!,"&gt;="&amp;MF552)</f>
        <v/>
      </c>
      <c r="MU552" s="1">
        <f>COUNTIFS(#REF!,LT552,#REF!,0,#REF!,"&gt;="&amp;MI552,#REF!,"&lt;="&amp;MH552,#REF!,"&lt;="&amp;ME552,#REF!,"&gt;="&amp;MF552)</f>
        <v/>
      </c>
      <c r="MV552" s="1">
        <f>COUNTIFS(#REF!,LT552,#REF!,1,#REF!,"&gt;="&amp;MI552,#REF!,"&lt;="&amp;MH552,#REF!,"="&amp;KZ552,#REF!,"="&amp;LA552,#REF!,"&lt;="&amp;ME552,#REF!,"&gt;="&amp;MF552)</f>
        <v/>
      </c>
      <c r="MW552" s="1">
        <f>COUNTIFS(#REF!,LT552,#REF!,0,#REF!,"&gt;="&amp;MI552,#REF!,"&lt;="&amp;MH552,#REF!,"="&amp;KZ552,#REF!,"="&amp;LA552,#REF!,"&lt;="&amp;ME552,#REF!,"&gt;="&amp;MF552)</f>
        <v/>
      </c>
      <c r="MX552" s="1">
        <f>COUNTIFS(#REF!,LT552,#REF!,1,#REF!,"&gt;="&amp;MC552,#REF!,"&lt;="&amp;MB552,#REF!,"&lt;="&amp;ME552,#REF!,"&gt;="&amp;MF552)</f>
        <v/>
      </c>
      <c r="MY552" s="1">
        <f>COUNTIFS(#REF!,LT552,#REF!,0,#REF!,"&gt;="&amp;MC552,#REF!,"&lt;="&amp;MB552,#REF!,"&lt;="&amp;ME552,#REF!,"&gt;="&amp;MF552)</f>
        <v/>
      </c>
      <c r="MZ552" s="1">
        <f>COUNTIFS(#REF!,LT552,#REF!,1,#REF!,"&lt;="&amp;ME552,#REF!,"&gt;="&amp;MF552,#REF!,"="&amp;KV552,#REF!,"="&amp;KX552)</f>
        <v/>
      </c>
      <c r="NA552" s="1">
        <f>COUNTIFS(#REF!,LT552,#REF!,0,#REF!,"&lt;="&amp;ME552,#REF!,"&gt;="&amp;MF552,#REF!,"="&amp;KV552,#REF!,"="&amp;KX552)</f>
        <v/>
      </c>
      <c r="NB552" s="1">
        <f>COUNTIFS(#REF!,LT552,#REF!,1,#REF!,"&lt;="&amp;ME552,#REF!,"&gt;="&amp;MF552,#REF!,"="&amp;KW552,#REF!,"="&amp;KY552)</f>
        <v/>
      </c>
      <c r="NC552" s="1">
        <f>COUNTIFS(#REF!,LT552,#REF!,0,#REF!,"&lt;="&amp;ME552,#REF!,"&gt;="&amp;MF552,#REF!,"="&amp;KW552,#REF!,"="&amp;KY552)</f>
        <v/>
      </c>
      <c r="ND552" s="1">
        <f>MP552+MR552+MT552+MV552+MX552+MZ552+NB552</f>
        <v/>
      </c>
      <c r="NE552" s="1">
        <f>MQ552+MS552+MU552+MW552+MY552+NA552+NC552</f>
        <v/>
      </c>
      <c r="NF552" s="1">
        <f>ND552+NE552</f>
        <v/>
      </c>
      <c r="NG552" s="33">
        <f>ND552/(ND552+NE552)</f>
        <v/>
      </c>
      <c r="NH552" s="3">
        <f>1/NG552</f>
        <v/>
      </c>
      <c r="NI552" s="1">
        <f>LI552</f>
        <v/>
      </c>
      <c r="NJ552" s="79">
        <f>((1-NG552)*(1/(NI552-1))*0.98-(NG552*1))</f>
        <v/>
      </c>
      <c r="NK552" s="34">
        <f>IF(LR552&lt;0.9,0,IF(AND(LR552&gt;1.1),0,1))</f>
        <v/>
      </c>
      <c r="NL552" s="34">
        <f>IF(LS552&lt;0.9,0,IF(AND(LS552&gt;1.1),0,1))</f>
        <v/>
      </c>
      <c r="NM552" s="32">
        <f>IF(NF552&gt;99,1,0)</f>
        <v/>
      </c>
      <c r="NN552" s="32">
        <f>IF(NJ552&gt;0.0799,1,0)</f>
        <v/>
      </c>
      <c r="NO552" s="32">
        <f>IF(NJ552&gt;NQ552,1,0)</f>
        <v/>
      </c>
      <c r="NP552" s="32">
        <f>NM552+NN552+NO552+NK552+NL552</f>
        <v/>
      </c>
      <c r="NQ552" s="79">
        <f>(((100*NG552)*(NI552-1)*0.98)-((1-NG552)*100))/100</f>
        <v/>
      </c>
      <c r="NR552" s="34">
        <f>IF(LR552&lt;0.9,0,IF(AND(LR552&gt;1.1),0,1))</f>
        <v/>
      </c>
      <c r="NS552" s="34">
        <f>IF(LS552&lt;0.9,0,IF(AND(LS552&gt;1.1),0,1))</f>
        <v/>
      </c>
      <c r="NT552" s="32">
        <f>IF(NF552&gt;99,1,0)</f>
        <v/>
      </c>
      <c r="NU552" s="32">
        <f>IF(NQ552&gt;0.0799,1,0)</f>
        <v/>
      </c>
      <c r="NV552" s="32">
        <f>IF(NQ552&gt;NJ552,1,0)</f>
        <v/>
      </c>
      <c r="NW552" s="32">
        <f>NT552+NU552+NV552+NR552+NS552</f>
        <v/>
      </c>
      <c r="NX552">
        <f>IF(NP552=5,"LayAway0-1",IF(AND(NW552=5),"BackAway0-1",""))</f>
        <v/>
      </c>
      <c r="NY552">
        <f>IF(NP552=5,KO552,IF(AND(NW552=5),KO552,""))</f>
        <v/>
      </c>
      <c r="NZ552">
        <f>IF(NP552=5,"Match Odds",IF(AND(NW552=5),"Match Odds",""))</f>
        <v/>
      </c>
      <c r="OA552">
        <f>IF(NP552=5,KP552,IF(AND(NW552=5),KP552,""))</f>
        <v/>
      </c>
      <c r="OB552">
        <f>IF(NP552=5,"MATCH_ODDS",IF(AND(NW552=5),"MATCH_ODDS",""))</f>
        <v/>
      </c>
      <c r="OC552">
        <f>IF(NP552=5,"LAY",IF(AND(NW552=5),"BACK",""))</f>
        <v/>
      </c>
    </row>
    <row r="553" ht="16.5" customHeight="1" thickBot="1" thickTop="1">
      <c r="A553" s="2" t="n"/>
      <c r="KN553" s="1">
        <f>IF(INDEX(#REF!,MATCH('HT 0-1'!D553,#REF!,0))=INDEX(#REF!,MATCH('HT 0-1'!D553,#REF!,0)),INDEX(#REF!,MATCH('HT 0-1'!D553,#REF!,0)),"ERROR")</f>
        <v/>
      </c>
      <c r="KO553" s="1">
        <f>IF(INDEX(#REF!,MATCH('HT 0-1'!E553,#REF!,0))=INDEX(#REF!,MATCH('HT 0-1'!E553,#REF!,0)),INDEX(#REF!,MATCH('HT 0-1'!E553,#REF!,0)),"ERROR")</f>
        <v/>
      </c>
      <c r="KP553" s="1">
        <f>KN553&amp;" v "&amp;KO553</f>
        <v/>
      </c>
      <c r="KQ553">
        <f>B553&amp;"_"&amp;C553</f>
        <v/>
      </c>
      <c r="KR553" s="1">
        <f>IF((HW553/KK553)&lt;0.335,"G",IF((HW553/KK553)&gt;0.67,"R","A"))</f>
        <v/>
      </c>
      <c r="KS553" s="1">
        <f>IF((HX553/KK553)&lt;0.335,"G",IF((HX553/KK553)&gt;0.67,"R","A"))</f>
        <v/>
      </c>
      <c r="KT553" s="1">
        <f>IF((IH553/KK553)&lt;0.335,"G",IF((IH553/KK553)&gt;0.67,"R","A"))</f>
        <v/>
      </c>
      <c r="KU553" s="1">
        <f>IF((II553/KK553)&lt;0.335,"G",IF((II553/KK553)&gt;0.67,"R","A"))</f>
        <v/>
      </c>
      <c r="KV553" s="1">
        <f>IF((HZ553/KK553)&lt;0.335,"G",IF((HZ553/KK553)&gt;0.67,"R","A"))</f>
        <v/>
      </c>
      <c r="KW553" s="1">
        <f>IF((HY553/KK553)&lt;0.335,"G",IF((HY553/KK553)&gt;0.67,"R","A"))</f>
        <v/>
      </c>
      <c r="KX553" s="1">
        <f>IF((IK553/KK553)&lt;0.335,"G",IF((IK553/KK553)&gt;0.67,"R","A"))</f>
        <v/>
      </c>
      <c r="KY553" s="1">
        <f>IF((IJ553/KK553)&lt;0.335,"G",IF((IJ553/KK553)&gt;0.67,"R","A"))</f>
        <v/>
      </c>
      <c r="KZ553" s="1">
        <f>IF((HQ553/KK553)&lt;0.335,"G",IF((HQ553/KK553)&gt;0.67,"R","A"))</f>
        <v/>
      </c>
      <c r="LA553" s="1">
        <f>IF((IB553/KK553)&lt;0.335,"G",IF((IB553/KK553)&gt;0.67,"R","A"))</f>
        <v/>
      </c>
      <c r="LB553">
        <f>IF(LQ553="0-1",INDEX(Scrape!#REF!,MATCH('HT 0-1'!KP553,Scrape!$B:$B,0)),"")</f>
        <v/>
      </c>
      <c r="LC553">
        <f>IF(LQ553="0-1",INDEX(Scrape!$A:$A,MATCH('HT 0-1'!KP553,Scrape!$B:$B,0)),"")</f>
        <v/>
      </c>
      <c r="LD553">
        <f>IF(LQ553="0-1",INDEX(Scrape!$B:$B,MATCH('HT 0-1'!KP553,Scrape!$B:$B,0)),"")</f>
        <v/>
      </c>
      <c r="LE553">
        <f>IF(LQ553="0-1",INDEX(Scrape!$C:$C,MATCH('HT 0-1'!KP553,Scrape!$B:$B,0)),"")</f>
        <v/>
      </c>
      <c r="LF553">
        <f>IF(LQ553="0-1",INDEX(Scrape!$D:$D,MATCH('HT 0-1'!KP553,Scrape!$B:$B,0)),"")</f>
        <v/>
      </c>
      <c r="LG553">
        <f>IF(LQ553="0-1",INDEX(Scrape!$E:$E,MATCH('HT 0-1'!KP553,Scrape!$B:$B,0)),"")</f>
        <v/>
      </c>
      <c r="LH553">
        <f>IF(LQ553="0-1",INDEX(Scrape!$F:$F,MATCH('HT 0-1'!KP553,Scrape!$B:$B,0)),"")</f>
        <v/>
      </c>
      <c r="LI553">
        <f>IF(LQ553="0-1",INDEX(Scrape!$G:$G,MATCH('HT 0-1'!KP553,Scrape!$B:$B,0)),"")</f>
        <v/>
      </c>
      <c r="LJ553">
        <f>IF(LQ553="0-1",INDEX(Scrape!$H:$H,MATCH('HT 0-1'!KP553,Scrape!$B:$B,0)),"")</f>
        <v/>
      </c>
      <c r="LK553">
        <f>IF(LQ553="0-1",INDEX(Scrape!$I:$I,MATCH('HT 0-1'!KP553,Scrape!$B:$B,0)),"")</f>
        <v/>
      </c>
      <c r="LL553">
        <f>IF(LQ553="0-1",INDEX(Scrape!$J:$J,MATCH('HT 0-1'!KP553,Scrape!$B:$B,0)),"")</f>
        <v/>
      </c>
      <c r="LM553">
        <f>IF(LQ553="0-1",INDEX(Scrape!$K:$K,MATCH('HT 0-1'!KP553,Scrape!$B:$B,0)),"")</f>
        <v/>
      </c>
      <c r="LN553">
        <f>IF(LQ553="0-1",INDEX(Scrape!$L:$L,MATCH('HT 0-1'!KP553,Scrape!$B:$B,0)),"")</f>
        <v/>
      </c>
      <c r="LO553">
        <f>IF(LQ553="0-1",INDEX(Scrape!$M:$M,MATCH('HT 0-1'!KP553,Scrape!$B:$B,0)),"")</f>
        <v/>
      </c>
      <c r="LP553">
        <f>IF(LQ553="0-1",INDEX(Scrape!$N:$N,MATCH('HT 0-1'!KP553,Scrape!$B:$B,0)),"")</f>
        <v/>
      </c>
      <c r="LQ553">
        <f>INDEX(Scrape!$O:$O,MATCH('HT 0-1'!KP553,Scrape!$B:$B,0))</f>
        <v/>
      </c>
      <c r="LR553">
        <f>(1/LJ553)+(1/LI553)+(1/LH553)</f>
        <v/>
      </c>
      <c r="LS553">
        <f>(1/LG553)+(1/LF553)+(1/LE553)</f>
        <v/>
      </c>
      <c r="LT553" s="8">
        <f>IF(INDEX(#REF!,MATCH(KQ553,#REF!,0))=INDEX(#REF!,MATCH(KQ553,#REF!,0)),INDEX(#REF!,MATCH(KQ553,#REF!,0)),"ERROR")</f>
        <v/>
      </c>
      <c r="LU553" s="4">
        <f>IF(KR553="G",2,IF(KR553="R",0.5,IF(KR553="A",1)))</f>
        <v/>
      </c>
      <c r="LV553" s="4">
        <f>IF(KS553="G",0.5,IF(KS553="R",2,IF(KS553="A",1)))</f>
        <v/>
      </c>
      <c r="LW553" s="4">
        <f>IF(KT553="G",2,IF(KT553="R",0.5,IF(KT553="A",1)))</f>
        <v/>
      </c>
      <c r="LX553" s="4">
        <f>IF(KU553="G",0.5,IF(KU553="R",2,IF(KU553="A",1)))</f>
        <v/>
      </c>
      <c r="LY553" s="7">
        <f>(LK553*(LU553+LX553)+(LL553*(LU553+LX553)))</f>
        <v/>
      </c>
      <c r="LZ553" s="7">
        <f>(LN553*(LV553+LW553)+(LO553*(LV553+LW553)))</f>
        <v/>
      </c>
      <c r="MA553" s="11">
        <f>LY553-LZ553</f>
        <v/>
      </c>
      <c r="MB553" s="5">
        <f>MA553+2</f>
        <v/>
      </c>
      <c r="MC553" s="6">
        <f>MA553-2</f>
        <v/>
      </c>
      <c r="MD553" s="4">
        <f>LE553</f>
        <v/>
      </c>
      <c r="ME553" s="9">
        <f>IF(MD553=0,1000,MD553+0.75)</f>
        <v/>
      </c>
      <c r="MF553" s="10">
        <f>IF(MD553=0,0,MD553-0.75)</f>
        <v/>
      </c>
      <c r="MG553" s="4">
        <f>((LM553*(LU553+LX553))-((LP553*(LV553+LW553))))</f>
        <v/>
      </c>
      <c r="MH553" s="9">
        <f>MG553*1.2</f>
        <v/>
      </c>
      <c r="MI553" s="10">
        <f>MG553*0.8</f>
        <v/>
      </c>
      <c r="MJ553">
        <f>IFERROR(NX553,"")</f>
        <v/>
      </c>
      <c r="MK553">
        <f>IFERROR(NY553,"")</f>
        <v/>
      </c>
      <c r="ML553">
        <f>IFERROR(NZ553,"")</f>
        <v/>
      </c>
      <c r="MM553">
        <f>IFERROR(OA553,"")</f>
        <v/>
      </c>
      <c r="MN553">
        <f>IFERROR(OB553,"")</f>
        <v/>
      </c>
      <c r="MO553">
        <f>IFERROR(OC553,"")</f>
        <v/>
      </c>
      <c r="MP553" s="1">
        <f>COUNTIFS(#REF!,LT553,#REF!,1,#REF!,"&gt;="&amp;MC553,#REF!,"&lt;="&amp;MB553,#REF!,"&lt;="&amp;ME553,#REF!,"&gt;="&amp;MF553,#REF!,"="&amp;KV553,#REF!,"="&amp;KX553)</f>
        <v/>
      </c>
      <c r="MQ553" s="1">
        <f>COUNTIFS(#REF!,LT553,#REF!,0,#REF!,"&gt;="&amp;MC553,#REF!,"&lt;="&amp;MB553,#REF!,"&lt;="&amp;ME553,#REF!,"&gt;="&amp;MF553,#REF!,"="&amp;KV553,#REF!,"="&amp;KX553)</f>
        <v/>
      </c>
      <c r="MR553" s="1">
        <f>COUNTIFS(#REF!,LT553,#REF!,1,#REF!,"&gt;="&amp;MC553,#REF!,"&lt;="&amp;MB553,#REF!,"&lt;="&amp;ME553,#REF!,"&gt;="&amp;MF553,#REF!,"="&amp;KW553,#REF!,"="&amp;KY553)</f>
        <v/>
      </c>
      <c r="MS553" s="1">
        <f>COUNTIFS(#REF!,LT553,#REF!,0,#REF!,"&gt;="&amp;MC553,#REF!,"&lt;="&amp;MB553,#REF!,"&lt;="&amp;ME553,#REF!,"&gt;="&amp;MF553,#REF!,"="&amp;KW553,#REF!,"="&amp;KY553)</f>
        <v/>
      </c>
      <c r="MT553" s="1">
        <f>COUNTIFS(#REF!,LT553,#REF!,1,#REF!,"&gt;="&amp;MI553,#REF!,"&lt;="&amp;MH553,#REF!,"&lt;="&amp;ME553,#REF!,"&gt;="&amp;MF553)</f>
        <v/>
      </c>
      <c r="MU553" s="1">
        <f>COUNTIFS(#REF!,LT553,#REF!,0,#REF!,"&gt;="&amp;MI553,#REF!,"&lt;="&amp;MH553,#REF!,"&lt;="&amp;ME553,#REF!,"&gt;="&amp;MF553)</f>
        <v/>
      </c>
      <c r="MV553" s="1">
        <f>COUNTIFS(#REF!,LT553,#REF!,1,#REF!,"&gt;="&amp;MI553,#REF!,"&lt;="&amp;MH553,#REF!,"="&amp;KZ553,#REF!,"="&amp;LA553,#REF!,"&lt;="&amp;ME553,#REF!,"&gt;="&amp;MF553)</f>
        <v/>
      </c>
      <c r="MW553" s="1">
        <f>COUNTIFS(#REF!,LT553,#REF!,0,#REF!,"&gt;="&amp;MI553,#REF!,"&lt;="&amp;MH553,#REF!,"="&amp;KZ553,#REF!,"="&amp;LA553,#REF!,"&lt;="&amp;ME553,#REF!,"&gt;="&amp;MF553)</f>
        <v/>
      </c>
      <c r="MX553" s="1">
        <f>COUNTIFS(#REF!,LT553,#REF!,1,#REF!,"&gt;="&amp;MC553,#REF!,"&lt;="&amp;MB553,#REF!,"&lt;="&amp;ME553,#REF!,"&gt;="&amp;MF553)</f>
        <v/>
      </c>
      <c r="MY553" s="1">
        <f>COUNTIFS(#REF!,LT553,#REF!,0,#REF!,"&gt;="&amp;MC553,#REF!,"&lt;="&amp;MB553,#REF!,"&lt;="&amp;ME553,#REF!,"&gt;="&amp;MF553)</f>
        <v/>
      </c>
      <c r="MZ553" s="1">
        <f>COUNTIFS(#REF!,LT553,#REF!,1,#REF!,"&lt;="&amp;ME553,#REF!,"&gt;="&amp;MF553,#REF!,"="&amp;KV553,#REF!,"="&amp;KX553)</f>
        <v/>
      </c>
      <c r="NA553" s="1">
        <f>COUNTIFS(#REF!,LT553,#REF!,0,#REF!,"&lt;="&amp;ME553,#REF!,"&gt;="&amp;MF553,#REF!,"="&amp;KV553,#REF!,"="&amp;KX553)</f>
        <v/>
      </c>
      <c r="NB553" s="1">
        <f>COUNTIFS(#REF!,LT553,#REF!,1,#REF!,"&lt;="&amp;ME553,#REF!,"&gt;="&amp;MF553,#REF!,"="&amp;KW553,#REF!,"="&amp;KY553)</f>
        <v/>
      </c>
      <c r="NC553" s="1">
        <f>COUNTIFS(#REF!,LT553,#REF!,0,#REF!,"&lt;="&amp;ME553,#REF!,"&gt;="&amp;MF553,#REF!,"="&amp;KW553,#REF!,"="&amp;KY553)</f>
        <v/>
      </c>
      <c r="ND553" s="1">
        <f>MP553+MR553+MT553+MV553+MX553+MZ553+NB553</f>
        <v/>
      </c>
      <c r="NE553" s="1">
        <f>MQ553+MS553+MU553+MW553+MY553+NA553+NC553</f>
        <v/>
      </c>
      <c r="NF553" s="1">
        <f>ND553+NE553</f>
        <v/>
      </c>
      <c r="NG553" s="33">
        <f>ND553/(ND553+NE553)</f>
        <v/>
      </c>
      <c r="NH553" s="3">
        <f>1/NG553</f>
        <v/>
      </c>
      <c r="NI553" s="1">
        <f>LI553</f>
        <v/>
      </c>
      <c r="NJ553" s="79">
        <f>((1-NG553)*(1/(NI553-1))*0.98-(NG553*1))</f>
        <v/>
      </c>
      <c r="NK553" s="34">
        <f>IF(LR553&lt;0.9,0,IF(AND(LR553&gt;1.1),0,1))</f>
        <v/>
      </c>
      <c r="NL553" s="34">
        <f>IF(LS553&lt;0.9,0,IF(AND(LS553&gt;1.1),0,1))</f>
        <v/>
      </c>
      <c r="NM553" s="32">
        <f>IF(NF553&gt;99,1,0)</f>
        <v/>
      </c>
      <c r="NN553" s="32">
        <f>IF(NJ553&gt;0.0799,1,0)</f>
        <v/>
      </c>
      <c r="NO553" s="32">
        <f>IF(NJ553&gt;NQ553,1,0)</f>
        <v/>
      </c>
      <c r="NP553" s="32">
        <f>NM553+NN553+NO553+NK553+NL553</f>
        <v/>
      </c>
      <c r="NQ553" s="79">
        <f>(((100*NG553)*(NI553-1)*0.98)-((1-NG553)*100))/100</f>
        <v/>
      </c>
      <c r="NR553" s="34">
        <f>IF(LR553&lt;0.9,0,IF(AND(LR553&gt;1.1),0,1))</f>
        <v/>
      </c>
      <c r="NS553" s="34">
        <f>IF(LS553&lt;0.9,0,IF(AND(LS553&gt;1.1),0,1))</f>
        <v/>
      </c>
      <c r="NT553" s="32">
        <f>IF(NF553&gt;99,1,0)</f>
        <v/>
      </c>
      <c r="NU553" s="32">
        <f>IF(NQ553&gt;0.0799,1,0)</f>
        <v/>
      </c>
      <c r="NV553" s="32">
        <f>IF(NQ553&gt;NJ553,1,0)</f>
        <v/>
      </c>
      <c r="NW553" s="32">
        <f>NT553+NU553+NV553+NR553+NS553</f>
        <v/>
      </c>
      <c r="NX553">
        <f>IF(NP553=5,"LayAway0-1",IF(AND(NW553=5),"BackAway0-1",""))</f>
        <v/>
      </c>
      <c r="NY553">
        <f>IF(NP553=5,KO553,IF(AND(NW553=5),KO553,""))</f>
        <v/>
      </c>
      <c r="NZ553">
        <f>IF(NP553=5,"Match Odds",IF(AND(NW553=5),"Match Odds",""))</f>
        <v/>
      </c>
      <c r="OA553">
        <f>IF(NP553=5,KP553,IF(AND(NW553=5),KP553,""))</f>
        <v/>
      </c>
      <c r="OB553">
        <f>IF(NP553=5,"MATCH_ODDS",IF(AND(NW553=5),"MATCH_ODDS",""))</f>
        <v/>
      </c>
      <c r="OC553">
        <f>IF(NP553=5,"LAY",IF(AND(NW553=5),"BACK",""))</f>
        <v/>
      </c>
    </row>
    <row r="554" ht="16.5" customHeight="1" thickBot="1" thickTop="1">
      <c r="A554" s="2" t="n"/>
      <c r="KN554" s="1">
        <f>IF(INDEX(#REF!,MATCH('HT 0-1'!D554,#REF!,0))=INDEX(#REF!,MATCH('HT 0-1'!D554,#REF!,0)),INDEX(#REF!,MATCH('HT 0-1'!D554,#REF!,0)),"ERROR")</f>
        <v/>
      </c>
      <c r="KO554" s="1">
        <f>IF(INDEX(#REF!,MATCH('HT 0-1'!E554,#REF!,0))=INDEX(#REF!,MATCH('HT 0-1'!E554,#REF!,0)),INDEX(#REF!,MATCH('HT 0-1'!E554,#REF!,0)),"ERROR")</f>
        <v/>
      </c>
      <c r="KP554" s="1">
        <f>KN554&amp;" v "&amp;KO554</f>
        <v/>
      </c>
      <c r="KQ554">
        <f>B554&amp;"_"&amp;C554</f>
        <v/>
      </c>
      <c r="KR554" s="1">
        <f>IF((HW554/KK554)&lt;0.335,"G",IF((HW554/KK554)&gt;0.67,"R","A"))</f>
        <v/>
      </c>
      <c r="KS554" s="1">
        <f>IF((HX554/KK554)&lt;0.335,"G",IF((HX554/KK554)&gt;0.67,"R","A"))</f>
        <v/>
      </c>
      <c r="KT554" s="1">
        <f>IF((IH554/KK554)&lt;0.335,"G",IF((IH554/KK554)&gt;0.67,"R","A"))</f>
        <v/>
      </c>
      <c r="KU554" s="1">
        <f>IF((II554/KK554)&lt;0.335,"G",IF((II554/KK554)&gt;0.67,"R","A"))</f>
        <v/>
      </c>
      <c r="KV554" s="1">
        <f>IF((HZ554/KK554)&lt;0.335,"G",IF((HZ554/KK554)&gt;0.67,"R","A"))</f>
        <v/>
      </c>
      <c r="KW554" s="1">
        <f>IF((HY554/KK554)&lt;0.335,"G",IF((HY554/KK554)&gt;0.67,"R","A"))</f>
        <v/>
      </c>
      <c r="KX554" s="1">
        <f>IF((IK554/KK554)&lt;0.335,"G",IF((IK554/KK554)&gt;0.67,"R","A"))</f>
        <v/>
      </c>
      <c r="KY554" s="1">
        <f>IF((IJ554/KK554)&lt;0.335,"G",IF((IJ554/KK554)&gt;0.67,"R","A"))</f>
        <v/>
      </c>
      <c r="KZ554" s="1">
        <f>IF((HQ554/KK554)&lt;0.335,"G",IF((HQ554/KK554)&gt;0.67,"R","A"))</f>
        <v/>
      </c>
      <c r="LA554" s="1">
        <f>IF((IB554/KK554)&lt;0.335,"G",IF((IB554/KK554)&gt;0.67,"R","A"))</f>
        <v/>
      </c>
      <c r="LB554">
        <f>IF(LQ554="0-1",INDEX(Scrape!#REF!,MATCH('HT 0-1'!KP554,Scrape!$B:$B,0)),"")</f>
        <v/>
      </c>
      <c r="LC554">
        <f>IF(LQ554="0-1",INDEX(Scrape!$A:$A,MATCH('HT 0-1'!KP554,Scrape!$B:$B,0)),"")</f>
        <v/>
      </c>
      <c r="LD554">
        <f>IF(LQ554="0-1",INDEX(Scrape!$B:$B,MATCH('HT 0-1'!KP554,Scrape!$B:$B,0)),"")</f>
        <v/>
      </c>
      <c r="LE554">
        <f>IF(LQ554="0-1",INDEX(Scrape!$C:$C,MATCH('HT 0-1'!KP554,Scrape!$B:$B,0)),"")</f>
        <v/>
      </c>
      <c r="LF554">
        <f>IF(LQ554="0-1",INDEX(Scrape!$D:$D,MATCH('HT 0-1'!KP554,Scrape!$B:$B,0)),"")</f>
        <v/>
      </c>
      <c r="LG554">
        <f>IF(LQ554="0-1",INDEX(Scrape!$E:$E,MATCH('HT 0-1'!KP554,Scrape!$B:$B,0)),"")</f>
        <v/>
      </c>
      <c r="LH554">
        <f>IF(LQ554="0-1",INDEX(Scrape!$F:$F,MATCH('HT 0-1'!KP554,Scrape!$B:$B,0)),"")</f>
        <v/>
      </c>
      <c r="LI554">
        <f>IF(LQ554="0-1",INDEX(Scrape!$G:$G,MATCH('HT 0-1'!KP554,Scrape!$B:$B,0)),"")</f>
        <v/>
      </c>
      <c r="LJ554">
        <f>IF(LQ554="0-1",INDEX(Scrape!$H:$H,MATCH('HT 0-1'!KP554,Scrape!$B:$B,0)),"")</f>
        <v/>
      </c>
      <c r="LK554">
        <f>IF(LQ554="0-1",INDEX(Scrape!$I:$I,MATCH('HT 0-1'!KP554,Scrape!$B:$B,0)),"")</f>
        <v/>
      </c>
      <c r="LL554">
        <f>IF(LQ554="0-1",INDEX(Scrape!$J:$J,MATCH('HT 0-1'!KP554,Scrape!$B:$B,0)),"")</f>
        <v/>
      </c>
      <c r="LM554">
        <f>IF(LQ554="0-1",INDEX(Scrape!$K:$K,MATCH('HT 0-1'!KP554,Scrape!$B:$B,0)),"")</f>
        <v/>
      </c>
      <c r="LN554">
        <f>IF(LQ554="0-1",INDEX(Scrape!$L:$L,MATCH('HT 0-1'!KP554,Scrape!$B:$B,0)),"")</f>
        <v/>
      </c>
      <c r="LO554">
        <f>IF(LQ554="0-1",INDEX(Scrape!$M:$M,MATCH('HT 0-1'!KP554,Scrape!$B:$B,0)),"")</f>
        <v/>
      </c>
      <c r="LP554">
        <f>IF(LQ554="0-1",INDEX(Scrape!$N:$N,MATCH('HT 0-1'!KP554,Scrape!$B:$B,0)),"")</f>
        <v/>
      </c>
      <c r="LQ554">
        <f>INDEX(Scrape!$O:$O,MATCH('HT 0-1'!KP554,Scrape!$B:$B,0))</f>
        <v/>
      </c>
      <c r="LR554">
        <f>(1/LJ554)+(1/LI554)+(1/LH554)</f>
        <v/>
      </c>
      <c r="LS554">
        <f>(1/LG554)+(1/LF554)+(1/LE554)</f>
        <v/>
      </c>
      <c r="LT554" s="8">
        <f>IF(INDEX(#REF!,MATCH(KQ554,#REF!,0))=INDEX(#REF!,MATCH(KQ554,#REF!,0)),INDEX(#REF!,MATCH(KQ554,#REF!,0)),"ERROR")</f>
        <v/>
      </c>
      <c r="LU554" s="4">
        <f>IF(KR554="G",2,IF(KR554="R",0.5,IF(KR554="A",1)))</f>
        <v/>
      </c>
      <c r="LV554" s="4">
        <f>IF(KS554="G",0.5,IF(KS554="R",2,IF(KS554="A",1)))</f>
        <v/>
      </c>
      <c r="LW554" s="4">
        <f>IF(KT554="G",2,IF(KT554="R",0.5,IF(KT554="A",1)))</f>
        <v/>
      </c>
      <c r="LX554" s="4">
        <f>IF(KU554="G",0.5,IF(KU554="R",2,IF(KU554="A",1)))</f>
        <v/>
      </c>
      <c r="LY554" s="7">
        <f>(LK554*(LU554+LX554)+(LL554*(LU554+LX554)))</f>
        <v/>
      </c>
      <c r="LZ554" s="7">
        <f>(LN554*(LV554+LW554)+(LO554*(LV554+LW554)))</f>
        <v/>
      </c>
      <c r="MA554" s="11">
        <f>LY554-LZ554</f>
        <v/>
      </c>
      <c r="MB554" s="5">
        <f>MA554+2</f>
        <v/>
      </c>
      <c r="MC554" s="6">
        <f>MA554-2</f>
        <v/>
      </c>
      <c r="MD554" s="4">
        <f>LE554</f>
        <v/>
      </c>
      <c r="ME554" s="9">
        <f>IF(MD554=0,1000,MD554+0.75)</f>
        <v/>
      </c>
      <c r="MF554" s="10">
        <f>IF(MD554=0,0,MD554-0.75)</f>
        <v/>
      </c>
      <c r="MG554" s="4">
        <f>((LM554*(LU554+LX554))-((LP554*(LV554+LW554))))</f>
        <v/>
      </c>
      <c r="MH554" s="9">
        <f>MG554*1.2</f>
        <v/>
      </c>
      <c r="MI554" s="10">
        <f>MG554*0.8</f>
        <v/>
      </c>
      <c r="MJ554">
        <f>IFERROR(NX554,"")</f>
        <v/>
      </c>
      <c r="MK554">
        <f>IFERROR(NY554,"")</f>
        <v/>
      </c>
      <c r="ML554">
        <f>IFERROR(NZ554,"")</f>
        <v/>
      </c>
      <c r="MM554">
        <f>IFERROR(OA554,"")</f>
        <v/>
      </c>
      <c r="MN554">
        <f>IFERROR(OB554,"")</f>
        <v/>
      </c>
      <c r="MO554">
        <f>IFERROR(OC554,"")</f>
        <v/>
      </c>
      <c r="MP554" s="1">
        <f>COUNTIFS(#REF!,LT554,#REF!,1,#REF!,"&gt;="&amp;MC554,#REF!,"&lt;="&amp;MB554,#REF!,"&lt;="&amp;ME554,#REF!,"&gt;="&amp;MF554,#REF!,"="&amp;KV554,#REF!,"="&amp;KX554)</f>
        <v/>
      </c>
      <c r="MQ554" s="1">
        <f>COUNTIFS(#REF!,LT554,#REF!,0,#REF!,"&gt;="&amp;MC554,#REF!,"&lt;="&amp;MB554,#REF!,"&lt;="&amp;ME554,#REF!,"&gt;="&amp;MF554,#REF!,"="&amp;KV554,#REF!,"="&amp;KX554)</f>
        <v/>
      </c>
      <c r="MR554" s="1">
        <f>COUNTIFS(#REF!,LT554,#REF!,1,#REF!,"&gt;="&amp;MC554,#REF!,"&lt;="&amp;MB554,#REF!,"&lt;="&amp;ME554,#REF!,"&gt;="&amp;MF554,#REF!,"="&amp;KW554,#REF!,"="&amp;KY554)</f>
        <v/>
      </c>
      <c r="MS554" s="1">
        <f>COUNTIFS(#REF!,LT554,#REF!,0,#REF!,"&gt;="&amp;MC554,#REF!,"&lt;="&amp;MB554,#REF!,"&lt;="&amp;ME554,#REF!,"&gt;="&amp;MF554,#REF!,"="&amp;KW554,#REF!,"="&amp;KY554)</f>
        <v/>
      </c>
      <c r="MT554" s="1">
        <f>COUNTIFS(#REF!,LT554,#REF!,1,#REF!,"&gt;="&amp;MI554,#REF!,"&lt;="&amp;MH554,#REF!,"&lt;="&amp;ME554,#REF!,"&gt;="&amp;MF554)</f>
        <v/>
      </c>
      <c r="MU554" s="1">
        <f>COUNTIFS(#REF!,LT554,#REF!,0,#REF!,"&gt;="&amp;MI554,#REF!,"&lt;="&amp;MH554,#REF!,"&lt;="&amp;ME554,#REF!,"&gt;="&amp;MF554)</f>
        <v/>
      </c>
      <c r="MV554" s="1">
        <f>COUNTIFS(#REF!,LT554,#REF!,1,#REF!,"&gt;="&amp;MI554,#REF!,"&lt;="&amp;MH554,#REF!,"="&amp;KZ554,#REF!,"="&amp;LA554,#REF!,"&lt;="&amp;ME554,#REF!,"&gt;="&amp;MF554)</f>
        <v/>
      </c>
      <c r="MW554" s="1">
        <f>COUNTIFS(#REF!,LT554,#REF!,0,#REF!,"&gt;="&amp;MI554,#REF!,"&lt;="&amp;MH554,#REF!,"="&amp;KZ554,#REF!,"="&amp;LA554,#REF!,"&lt;="&amp;ME554,#REF!,"&gt;="&amp;MF554)</f>
        <v/>
      </c>
      <c r="MX554" s="1">
        <f>COUNTIFS(#REF!,LT554,#REF!,1,#REF!,"&gt;="&amp;MC554,#REF!,"&lt;="&amp;MB554,#REF!,"&lt;="&amp;ME554,#REF!,"&gt;="&amp;MF554)</f>
        <v/>
      </c>
      <c r="MY554" s="1">
        <f>COUNTIFS(#REF!,LT554,#REF!,0,#REF!,"&gt;="&amp;MC554,#REF!,"&lt;="&amp;MB554,#REF!,"&lt;="&amp;ME554,#REF!,"&gt;="&amp;MF554)</f>
        <v/>
      </c>
      <c r="MZ554" s="1">
        <f>COUNTIFS(#REF!,LT554,#REF!,1,#REF!,"&lt;="&amp;ME554,#REF!,"&gt;="&amp;MF554,#REF!,"="&amp;KV554,#REF!,"="&amp;KX554)</f>
        <v/>
      </c>
      <c r="NA554" s="1">
        <f>COUNTIFS(#REF!,LT554,#REF!,0,#REF!,"&lt;="&amp;ME554,#REF!,"&gt;="&amp;MF554,#REF!,"="&amp;KV554,#REF!,"="&amp;KX554)</f>
        <v/>
      </c>
      <c r="NB554" s="1">
        <f>COUNTIFS(#REF!,LT554,#REF!,1,#REF!,"&lt;="&amp;ME554,#REF!,"&gt;="&amp;MF554,#REF!,"="&amp;KW554,#REF!,"="&amp;KY554)</f>
        <v/>
      </c>
      <c r="NC554" s="1">
        <f>COUNTIFS(#REF!,LT554,#REF!,0,#REF!,"&lt;="&amp;ME554,#REF!,"&gt;="&amp;MF554,#REF!,"="&amp;KW554,#REF!,"="&amp;KY554)</f>
        <v/>
      </c>
      <c r="ND554" s="1">
        <f>MP554+MR554+MT554+MV554+MX554+MZ554+NB554</f>
        <v/>
      </c>
      <c r="NE554" s="1">
        <f>MQ554+MS554+MU554+MW554+MY554+NA554+NC554</f>
        <v/>
      </c>
      <c r="NF554" s="1">
        <f>ND554+NE554</f>
        <v/>
      </c>
      <c r="NG554" s="33">
        <f>ND554/(ND554+NE554)</f>
        <v/>
      </c>
      <c r="NH554" s="3">
        <f>1/NG554</f>
        <v/>
      </c>
      <c r="NI554" s="1">
        <f>LI554</f>
        <v/>
      </c>
      <c r="NJ554" s="79">
        <f>((1-NG554)*(1/(NI554-1))*0.98-(NG554*1))</f>
        <v/>
      </c>
      <c r="NK554" s="34">
        <f>IF(LR554&lt;0.9,0,IF(AND(LR554&gt;1.1),0,1))</f>
        <v/>
      </c>
      <c r="NL554" s="34">
        <f>IF(LS554&lt;0.9,0,IF(AND(LS554&gt;1.1),0,1))</f>
        <v/>
      </c>
      <c r="NM554" s="32">
        <f>IF(NF554&gt;99,1,0)</f>
        <v/>
      </c>
      <c r="NN554" s="32">
        <f>IF(NJ554&gt;0.0799,1,0)</f>
        <v/>
      </c>
      <c r="NO554" s="32">
        <f>IF(NJ554&gt;NQ554,1,0)</f>
        <v/>
      </c>
      <c r="NP554" s="32">
        <f>NM554+NN554+NO554+NK554+NL554</f>
        <v/>
      </c>
      <c r="NQ554" s="79">
        <f>(((100*NG554)*(NI554-1)*0.98)-((1-NG554)*100))/100</f>
        <v/>
      </c>
      <c r="NR554" s="34">
        <f>IF(LR554&lt;0.9,0,IF(AND(LR554&gt;1.1),0,1))</f>
        <v/>
      </c>
      <c r="NS554" s="34">
        <f>IF(LS554&lt;0.9,0,IF(AND(LS554&gt;1.1),0,1))</f>
        <v/>
      </c>
      <c r="NT554" s="32">
        <f>IF(NF554&gt;99,1,0)</f>
        <v/>
      </c>
      <c r="NU554" s="32">
        <f>IF(NQ554&gt;0.0799,1,0)</f>
        <v/>
      </c>
      <c r="NV554" s="32">
        <f>IF(NQ554&gt;NJ554,1,0)</f>
        <v/>
      </c>
      <c r="NW554" s="32">
        <f>NT554+NU554+NV554+NR554+NS554</f>
        <v/>
      </c>
      <c r="NX554">
        <f>IF(NP554=5,"LayAway0-1",IF(AND(NW554=5),"BackAway0-1",""))</f>
        <v/>
      </c>
      <c r="NY554">
        <f>IF(NP554=5,KO554,IF(AND(NW554=5),KO554,""))</f>
        <v/>
      </c>
      <c r="NZ554">
        <f>IF(NP554=5,"Match Odds",IF(AND(NW554=5),"Match Odds",""))</f>
        <v/>
      </c>
      <c r="OA554">
        <f>IF(NP554=5,KP554,IF(AND(NW554=5),KP554,""))</f>
        <v/>
      </c>
      <c r="OB554">
        <f>IF(NP554=5,"MATCH_ODDS",IF(AND(NW554=5),"MATCH_ODDS",""))</f>
        <v/>
      </c>
      <c r="OC554">
        <f>IF(NP554=5,"LAY",IF(AND(NW554=5),"BACK",""))</f>
        <v/>
      </c>
    </row>
    <row r="555" ht="16.5" customHeight="1" thickBot="1" thickTop="1">
      <c r="A555" s="2" t="n"/>
      <c r="KN555" s="1">
        <f>IF(INDEX(#REF!,MATCH('HT 0-1'!D555,#REF!,0))=INDEX(#REF!,MATCH('HT 0-1'!D555,#REF!,0)),INDEX(#REF!,MATCH('HT 0-1'!D555,#REF!,0)),"ERROR")</f>
        <v/>
      </c>
      <c r="KO555" s="1">
        <f>IF(INDEX(#REF!,MATCH('HT 0-1'!E555,#REF!,0))=INDEX(#REF!,MATCH('HT 0-1'!E555,#REF!,0)),INDEX(#REF!,MATCH('HT 0-1'!E555,#REF!,0)),"ERROR")</f>
        <v/>
      </c>
      <c r="KP555" s="1">
        <f>KN555&amp;" v "&amp;KO555</f>
        <v/>
      </c>
      <c r="KQ555">
        <f>B555&amp;"_"&amp;C555</f>
        <v/>
      </c>
      <c r="KR555" s="1">
        <f>IF((HW555/KK555)&lt;0.335,"G",IF((HW555/KK555)&gt;0.67,"R","A"))</f>
        <v/>
      </c>
      <c r="KS555" s="1">
        <f>IF((HX555/KK555)&lt;0.335,"G",IF((HX555/KK555)&gt;0.67,"R","A"))</f>
        <v/>
      </c>
      <c r="KT555" s="1">
        <f>IF((IH555/KK555)&lt;0.335,"G",IF((IH555/KK555)&gt;0.67,"R","A"))</f>
        <v/>
      </c>
      <c r="KU555" s="1">
        <f>IF((II555/KK555)&lt;0.335,"G",IF((II555/KK555)&gt;0.67,"R","A"))</f>
        <v/>
      </c>
      <c r="KV555" s="1">
        <f>IF((HZ555/KK555)&lt;0.335,"G",IF((HZ555/KK555)&gt;0.67,"R","A"))</f>
        <v/>
      </c>
      <c r="KW555" s="1">
        <f>IF((HY555/KK555)&lt;0.335,"G",IF((HY555/KK555)&gt;0.67,"R","A"))</f>
        <v/>
      </c>
      <c r="KX555" s="1">
        <f>IF((IK555/KK555)&lt;0.335,"G",IF((IK555/KK555)&gt;0.67,"R","A"))</f>
        <v/>
      </c>
      <c r="KY555" s="1">
        <f>IF((IJ555/KK555)&lt;0.335,"G",IF((IJ555/KK555)&gt;0.67,"R","A"))</f>
        <v/>
      </c>
      <c r="KZ555" s="1">
        <f>IF((HQ555/KK555)&lt;0.335,"G",IF((HQ555/KK555)&gt;0.67,"R","A"))</f>
        <v/>
      </c>
      <c r="LA555" s="1">
        <f>IF((IB555/KK555)&lt;0.335,"G",IF((IB555/KK555)&gt;0.67,"R","A"))</f>
        <v/>
      </c>
      <c r="LB555">
        <f>IF(LQ555="0-1",INDEX(Scrape!#REF!,MATCH('HT 0-1'!KP555,Scrape!$B:$B,0)),"")</f>
        <v/>
      </c>
      <c r="LC555">
        <f>IF(LQ555="0-1",INDEX(Scrape!$A:$A,MATCH('HT 0-1'!KP555,Scrape!$B:$B,0)),"")</f>
        <v/>
      </c>
      <c r="LD555">
        <f>IF(LQ555="0-1",INDEX(Scrape!$B:$B,MATCH('HT 0-1'!KP555,Scrape!$B:$B,0)),"")</f>
        <v/>
      </c>
      <c r="LE555">
        <f>IF(LQ555="0-1",INDEX(Scrape!$C:$C,MATCH('HT 0-1'!KP555,Scrape!$B:$B,0)),"")</f>
        <v/>
      </c>
      <c r="LF555">
        <f>IF(LQ555="0-1",INDEX(Scrape!$D:$D,MATCH('HT 0-1'!KP555,Scrape!$B:$B,0)),"")</f>
        <v/>
      </c>
      <c r="LG555">
        <f>IF(LQ555="0-1",INDEX(Scrape!$E:$E,MATCH('HT 0-1'!KP555,Scrape!$B:$B,0)),"")</f>
        <v/>
      </c>
      <c r="LH555">
        <f>IF(LQ555="0-1",INDEX(Scrape!$F:$F,MATCH('HT 0-1'!KP555,Scrape!$B:$B,0)),"")</f>
        <v/>
      </c>
      <c r="LI555">
        <f>IF(LQ555="0-1",INDEX(Scrape!$G:$G,MATCH('HT 0-1'!KP555,Scrape!$B:$B,0)),"")</f>
        <v/>
      </c>
      <c r="LJ555">
        <f>IF(LQ555="0-1",INDEX(Scrape!$H:$H,MATCH('HT 0-1'!KP555,Scrape!$B:$B,0)),"")</f>
        <v/>
      </c>
      <c r="LK555">
        <f>IF(LQ555="0-1",INDEX(Scrape!$I:$I,MATCH('HT 0-1'!KP555,Scrape!$B:$B,0)),"")</f>
        <v/>
      </c>
      <c r="LL555">
        <f>IF(LQ555="0-1",INDEX(Scrape!$J:$J,MATCH('HT 0-1'!KP555,Scrape!$B:$B,0)),"")</f>
        <v/>
      </c>
      <c r="LM555">
        <f>IF(LQ555="0-1",INDEX(Scrape!$K:$K,MATCH('HT 0-1'!KP555,Scrape!$B:$B,0)),"")</f>
        <v/>
      </c>
      <c r="LN555">
        <f>IF(LQ555="0-1",INDEX(Scrape!$L:$L,MATCH('HT 0-1'!KP555,Scrape!$B:$B,0)),"")</f>
        <v/>
      </c>
      <c r="LO555">
        <f>IF(LQ555="0-1",INDEX(Scrape!$M:$M,MATCH('HT 0-1'!KP555,Scrape!$B:$B,0)),"")</f>
        <v/>
      </c>
      <c r="LP555">
        <f>IF(LQ555="0-1",INDEX(Scrape!$N:$N,MATCH('HT 0-1'!KP555,Scrape!$B:$B,0)),"")</f>
        <v/>
      </c>
      <c r="LQ555">
        <f>INDEX(Scrape!$O:$O,MATCH('HT 0-1'!KP555,Scrape!$B:$B,0))</f>
        <v/>
      </c>
      <c r="LR555">
        <f>(1/LJ555)+(1/LI555)+(1/LH555)</f>
        <v/>
      </c>
      <c r="LS555">
        <f>(1/LG555)+(1/LF555)+(1/LE555)</f>
        <v/>
      </c>
      <c r="LT555" s="8">
        <f>IF(INDEX(#REF!,MATCH(KQ555,#REF!,0))=INDEX(#REF!,MATCH(KQ555,#REF!,0)),INDEX(#REF!,MATCH(KQ555,#REF!,0)),"ERROR")</f>
        <v/>
      </c>
      <c r="LU555" s="4">
        <f>IF(KR555="G",2,IF(KR555="R",0.5,IF(KR555="A",1)))</f>
        <v/>
      </c>
      <c r="LV555" s="4">
        <f>IF(KS555="G",0.5,IF(KS555="R",2,IF(KS555="A",1)))</f>
        <v/>
      </c>
      <c r="LW555" s="4">
        <f>IF(KT555="G",2,IF(KT555="R",0.5,IF(KT555="A",1)))</f>
        <v/>
      </c>
      <c r="LX555" s="4">
        <f>IF(KU555="G",0.5,IF(KU555="R",2,IF(KU555="A",1)))</f>
        <v/>
      </c>
      <c r="LY555" s="7">
        <f>(LK555*(LU555+LX555)+(LL555*(LU555+LX555)))</f>
        <v/>
      </c>
      <c r="LZ555" s="7">
        <f>(LN555*(LV555+LW555)+(LO555*(LV555+LW555)))</f>
        <v/>
      </c>
      <c r="MA555" s="11">
        <f>LY555-LZ555</f>
        <v/>
      </c>
      <c r="MB555" s="5">
        <f>MA555+2</f>
        <v/>
      </c>
      <c r="MC555" s="6">
        <f>MA555-2</f>
        <v/>
      </c>
      <c r="MD555" s="4">
        <f>LE555</f>
        <v/>
      </c>
      <c r="ME555" s="9">
        <f>IF(MD555=0,1000,MD555+0.75)</f>
        <v/>
      </c>
      <c r="MF555" s="10">
        <f>IF(MD555=0,0,MD555-0.75)</f>
        <v/>
      </c>
      <c r="MG555" s="4">
        <f>((LM555*(LU555+LX555))-((LP555*(LV555+LW555))))</f>
        <v/>
      </c>
      <c r="MH555" s="9">
        <f>MG555*1.2</f>
        <v/>
      </c>
      <c r="MI555" s="10">
        <f>MG555*0.8</f>
        <v/>
      </c>
      <c r="MJ555">
        <f>IFERROR(NX555,"")</f>
        <v/>
      </c>
      <c r="MK555">
        <f>IFERROR(NY555,"")</f>
        <v/>
      </c>
      <c r="ML555">
        <f>IFERROR(NZ555,"")</f>
        <v/>
      </c>
      <c r="MM555">
        <f>IFERROR(OA555,"")</f>
        <v/>
      </c>
      <c r="MN555">
        <f>IFERROR(OB555,"")</f>
        <v/>
      </c>
      <c r="MO555">
        <f>IFERROR(OC555,"")</f>
        <v/>
      </c>
      <c r="MP555" s="1">
        <f>COUNTIFS(#REF!,LT555,#REF!,1,#REF!,"&gt;="&amp;MC555,#REF!,"&lt;="&amp;MB555,#REF!,"&lt;="&amp;ME555,#REF!,"&gt;="&amp;MF555,#REF!,"="&amp;KV555,#REF!,"="&amp;KX555)</f>
        <v/>
      </c>
      <c r="MQ555" s="1">
        <f>COUNTIFS(#REF!,LT555,#REF!,0,#REF!,"&gt;="&amp;MC555,#REF!,"&lt;="&amp;MB555,#REF!,"&lt;="&amp;ME555,#REF!,"&gt;="&amp;MF555,#REF!,"="&amp;KV555,#REF!,"="&amp;KX555)</f>
        <v/>
      </c>
      <c r="MR555" s="1">
        <f>COUNTIFS(#REF!,LT555,#REF!,1,#REF!,"&gt;="&amp;MC555,#REF!,"&lt;="&amp;MB555,#REF!,"&lt;="&amp;ME555,#REF!,"&gt;="&amp;MF555,#REF!,"="&amp;KW555,#REF!,"="&amp;KY555)</f>
        <v/>
      </c>
      <c r="MS555" s="1">
        <f>COUNTIFS(#REF!,LT555,#REF!,0,#REF!,"&gt;="&amp;MC555,#REF!,"&lt;="&amp;MB555,#REF!,"&lt;="&amp;ME555,#REF!,"&gt;="&amp;MF555,#REF!,"="&amp;KW555,#REF!,"="&amp;KY555)</f>
        <v/>
      </c>
      <c r="MT555" s="1">
        <f>COUNTIFS(#REF!,LT555,#REF!,1,#REF!,"&gt;="&amp;MI555,#REF!,"&lt;="&amp;MH555,#REF!,"&lt;="&amp;ME555,#REF!,"&gt;="&amp;MF555)</f>
        <v/>
      </c>
      <c r="MU555" s="1">
        <f>COUNTIFS(#REF!,LT555,#REF!,0,#REF!,"&gt;="&amp;MI555,#REF!,"&lt;="&amp;MH555,#REF!,"&lt;="&amp;ME555,#REF!,"&gt;="&amp;MF555)</f>
        <v/>
      </c>
      <c r="MV555" s="1">
        <f>COUNTIFS(#REF!,LT555,#REF!,1,#REF!,"&gt;="&amp;MI555,#REF!,"&lt;="&amp;MH555,#REF!,"="&amp;KZ555,#REF!,"="&amp;LA555,#REF!,"&lt;="&amp;ME555,#REF!,"&gt;="&amp;MF555)</f>
        <v/>
      </c>
      <c r="MW555" s="1">
        <f>COUNTIFS(#REF!,LT555,#REF!,0,#REF!,"&gt;="&amp;MI555,#REF!,"&lt;="&amp;MH555,#REF!,"="&amp;KZ555,#REF!,"="&amp;LA555,#REF!,"&lt;="&amp;ME555,#REF!,"&gt;="&amp;MF555)</f>
        <v/>
      </c>
      <c r="MX555" s="1">
        <f>COUNTIFS(#REF!,LT555,#REF!,1,#REF!,"&gt;="&amp;MC555,#REF!,"&lt;="&amp;MB555,#REF!,"&lt;="&amp;ME555,#REF!,"&gt;="&amp;MF555)</f>
        <v/>
      </c>
      <c r="MY555" s="1">
        <f>COUNTIFS(#REF!,LT555,#REF!,0,#REF!,"&gt;="&amp;MC555,#REF!,"&lt;="&amp;MB555,#REF!,"&lt;="&amp;ME555,#REF!,"&gt;="&amp;MF555)</f>
        <v/>
      </c>
      <c r="MZ555" s="1">
        <f>COUNTIFS(#REF!,LT555,#REF!,1,#REF!,"&lt;="&amp;ME555,#REF!,"&gt;="&amp;MF555,#REF!,"="&amp;KV555,#REF!,"="&amp;KX555)</f>
        <v/>
      </c>
      <c r="NA555" s="1">
        <f>COUNTIFS(#REF!,LT555,#REF!,0,#REF!,"&lt;="&amp;ME555,#REF!,"&gt;="&amp;MF555,#REF!,"="&amp;KV555,#REF!,"="&amp;KX555)</f>
        <v/>
      </c>
      <c r="NB555" s="1">
        <f>COUNTIFS(#REF!,LT555,#REF!,1,#REF!,"&lt;="&amp;ME555,#REF!,"&gt;="&amp;MF555,#REF!,"="&amp;KW555,#REF!,"="&amp;KY555)</f>
        <v/>
      </c>
      <c r="NC555" s="1">
        <f>COUNTIFS(#REF!,LT555,#REF!,0,#REF!,"&lt;="&amp;ME555,#REF!,"&gt;="&amp;MF555,#REF!,"="&amp;KW555,#REF!,"="&amp;KY555)</f>
        <v/>
      </c>
      <c r="ND555" s="1">
        <f>MP555+MR555+MT555+MV555+MX555+MZ555+NB555</f>
        <v/>
      </c>
      <c r="NE555" s="1">
        <f>MQ555+MS555+MU555+MW555+MY555+NA555+NC555</f>
        <v/>
      </c>
      <c r="NF555" s="1">
        <f>ND555+NE555</f>
        <v/>
      </c>
      <c r="NG555" s="33">
        <f>ND555/(ND555+NE555)</f>
        <v/>
      </c>
      <c r="NH555" s="3">
        <f>1/NG555</f>
        <v/>
      </c>
      <c r="NI555" s="1">
        <f>LI555</f>
        <v/>
      </c>
      <c r="NJ555" s="79">
        <f>((1-NG555)*(1/(NI555-1))*0.98-(NG555*1))</f>
        <v/>
      </c>
      <c r="NK555" s="34">
        <f>IF(LR555&lt;0.9,0,IF(AND(LR555&gt;1.1),0,1))</f>
        <v/>
      </c>
      <c r="NL555" s="34">
        <f>IF(LS555&lt;0.9,0,IF(AND(LS555&gt;1.1),0,1))</f>
        <v/>
      </c>
      <c r="NM555" s="32">
        <f>IF(NF555&gt;99,1,0)</f>
        <v/>
      </c>
      <c r="NN555" s="32">
        <f>IF(NJ555&gt;0.0799,1,0)</f>
        <v/>
      </c>
      <c r="NO555" s="32">
        <f>IF(NJ555&gt;NQ555,1,0)</f>
        <v/>
      </c>
      <c r="NP555" s="32">
        <f>NM555+NN555+NO555+NK555+NL555</f>
        <v/>
      </c>
      <c r="NQ555" s="79">
        <f>(((100*NG555)*(NI555-1)*0.98)-((1-NG555)*100))/100</f>
        <v/>
      </c>
      <c r="NR555" s="34">
        <f>IF(LR555&lt;0.9,0,IF(AND(LR555&gt;1.1),0,1))</f>
        <v/>
      </c>
      <c r="NS555" s="34">
        <f>IF(LS555&lt;0.9,0,IF(AND(LS555&gt;1.1),0,1))</f>
        <v/>
      </c>
      <c r="NT555" s="32">
        <f>IF(NF555&gt;99,1,0)</f>
        <v/>
      </c>
      <c r="NU555" s="32">
        <f>IF(NQ555&gt;0.0799,1,0)</f>
        <v/>
      </c>
      <c r="NV555" s="32">
        <f>IF(NQ555&gt;NJ555,1,0)</f>
        <v/>
      </c>
      <c r="NW555" s="32">
        <f>NT555+NU555+NV555+NR555+NS555</f>
        <v/>
      </c>
      <c r="NX555">
        <f>IF(NP555=5,"LayAway0-1",IF(AND(NW555=5),"BackAway0-1",""))</f>
        <v/>
      </c>
      <c r="NY555">
        <f>IF(NP555=5,KO555,IF(AND(NW555=5),KO555,""))</f>
        <v/>
      </c>
      <c r="NZ555">
        <f>IF(NP555=5,"Match Odds",IF(AND(NW555=5),"Match Odds",""))</f>
        <v/>
      </c>
      <c r="OA555">
        <f>IF(NP555=5,KP555,IF(AND(NW555=5),KP555,""))</f>
        <v/>
      </c>
      <c r="OB555">
        <f>IF(NP555=5,"MATCH_ODDS",IF(AND(NW555=5),"MATCH_ODDS",""))</f>
        <v/>
      </c>
      <c r="OC555">
        <f>IF(NP555=5,"LAY",IF(AND(NW555=5),"BACK",""))</f>
        <v/>
      </c>
    </row>
    <row r="556" ht="16.5" customHeight="1" thickBot="1" thickTop="1">
      <c r="A556" s="2" t="n"/>
      <c r="KN556" s="1">
        <f>IF(INDEX(#REF!,MATCH('HT 0-1'!D556,#REF!,0))=INDEX(#REF!,MATCH('HT 0-1'!D556,#REF!,0)),INDEX(#REF!,MATCH('HT 0-1'!D556,#REF!,0)),"ERROR")</f>
        <v/>
      </c>
      <c r="KO556" s="1">
        <f>IF(INDEX(#REF!,MATCH('HT 0-1'!E556,#REF!,0))=INDEX(#REF!,MATCH('HT 0-1'!E556,#REF!,0)),INDEX(#REF!,MATCH('HT 0-1'!E556,#REF!,0)),"ERROR")</f>
        <v/>
      </c>
      <c r="KP556" s="1">
        <f>KN556&amp;" v "&amp;KO556</f>
        <v/>
      </c>
      <c r="KQ556">
        <f>B556&amp;"_"&amp;C556</f>
        <v/>
      </c>
      <c r="KR556" s="1">
        <f>IF((HW556/KK556)&lt;0.335,"G",IF((HW556/KK556)&gt;0.67,"R","A"))</f>
        <v/>
      </c>
      <c r="KS556" s="1">
        <f>IF((HX556/KK556)&lt;0.335,"G",IF((HX556/KK556)&gt;0.67,"R","A"))</f>
        <v/>
      </c>
      <c r="KT556" s="1">
        <f>IF((IH556/KK556)&lt;0.335,"G",IF((IH556/KK556)&gt;0.67,"R","A"))</f>
        <v/>
      </c>
      <c r="KU556" s="1">
        <f>IF((II556/KK556)&lt;0.335,"G",IF((II556/KK556)&gt;0.67,"R","A"))</f>
        <v/>
      </c>
      <c r="KV556" s="1">
        <f>IF((HZ556/KK556)&lt;0.335,"G",IF((HZ556/KK556)&gt;0.67,"R","A"))</f>
        <v/>
      </c>
      <c r="KW556" s="1">
        <f>IF((HY556/KK556)&lt;0.335,"G",IF((HY556/KK556)&gt;0.67,"R","A"))</f>
        <v/>
      </c>
      <c r="KX556" s="1">
        <f>IF((IK556/KK556)&lt;0.335,"G",IF((IK556/KK556)&gt;0.67,"R","A"))</f>
        <v/>
      </c>
      <c r="KY556" s="1">
        <f>IF((IJ556/KK556)&lt;0.335,"G",IF((IJ556/KK556)&gt;0.67,"R","A"))</f>
        <v/>
      </c>
      <c r="KZ556" s="1">
        <f>IF((HQ556/KK556)&lt;0.335,"G",IF((HQ556/KK556)&gt;0.67,"R","A"))</f>
        <v/>
      </c>
      <c r="LA556" s="1">
        <f>IF((IB556/KK556)&lt;0.335,"G",IF((IB556/KK556)&gt;0.67,"R","A"))</f>
        <v/>
      </c>
      <c r="LB556">
        <f>IF(LQ556="0-1",INDEX(Scrape!#REF!,MATCH('HT 0-1'!KP556,Scrape!$B:$B,0)),"")</f>
        <v/>
      </c>
      <c r="LC556">
        <f>IF(LQ556="0-1",INDEX(Scrape!$A:$A,MATCH('HT 0-1'!KP556,Scrape!$B:$B,0)),"")</f>
        <v/>
      </c>
      <c r="LD556">
        <f>IF(LQ556="0-1",INDEX(Scrape!$B:$B,MATCH('HT 0-1'!KP556,Scrape!$B:$B,0)),"")</f>
        <v/>
      </c>
      <c r="LE556">
        <f>IF(LQ556="0-1",INDEX(Scrape!$C:$C,MATCH('HT 0-1'!KP556,Scrape!$B:$B,0)),"")</f>
        <v/>
      </c>
      <c r="LF556">
        <f>IF(LQ556="0-1",INDEX(Scrape!$D:$D,MATCH('HT 0-1'!KP556,Scrape!$B:$B,0)),"")</f>
        <v/>
      </c>
      <c r="LG556">
        <f>IF(LQ556="0-1",INDEX(Scrape!$E:$E,MATCH('HT 0-1'!KP556,Scrape!$B:$B,0)),"")</f>
        <v/>
      </c>
      <c r="LH556">
        <f>IF(LQ556="0-1",INDEX(Scrape!$F:$F,MATCH('HT 0-1'!KP556,Scrape!$B:$B,0)),"")</f>
        <v/>
      </c>
      <c r="LI556">
        <f>IF(LQ556="0-1",INDEX(Scrape!$G:$G,MATCH('HT 0-1'!KP556,Scrape!$B:$B,0)),"")</f>
        <v/>
      </c>
      <c r="LJ556">
        <f>IF(LQ556="0-1",INDEX(Scrape!$H:$H,MATCH('HT 0-1'!KP556,Scrape!$B:$B,0)),"")</f>
        <v/>
      </c>
      <c r="LK556">
        <f>IF(LQ556="0-1",INDEX(Scrape!$I:$I,MATCH('HT 0-1'!KP556,Scrape!$B:$B,0)),"")</f>
        <v/>
      </c>
      <c r="LL556">
        <f>IF(LQ556="0-1",INDEX(Scrape!$J:$J,MATCH('HT 0-1'!KP556,Scrape!$B:$B,0)),"")</f>
        <v/>
      </c>
      <c r="LM556">
        <f>IF(LQ556="0-1",INDEX(Scrape!$K:$K,MATCH('HT 0-1'!KP556,Scrape!$B:$B,0)),"")</f>
        <v/>
      </c>
      <c r="LN556">
        <f>IF(LQ556="0-1",INDEX(Scrape!$L:$L,MATCH('HT 0-1'!KP556,Scrape!$B:$B,0)),"")</f>
        <v/>
      </c>
      <c r="LO556">
        <f>IF(LQ556="0-1",INDEX(Scrape!$M:$M,MATCH('HT 0-1'!KP556,Scrape!$B:$B,0)),"")</f>
        <v/>
      </c>
      <c r="LP556">
        <f>IF(LQ556="0-1",INDEX(Scrape!$N:$N,MATCH('HT 0-1'!KP556,Scrape!$B:$B,0)),"")</f>
        <v/>
      </c>
      <c r="LQ556">
        <f>INDEX(Scrape!$O:$O,MATCH('HT 0-1'!KP556,Scrape!$B:$B,0))</f>
        <v/>
      </c>
      <c r="LR556">
        <f>(1/LJ556)+(1/LI556)+(1/LH556)</f>
        <v/>
      </c>
      <c r="LS556">
        <f>(1/LG556)+(1/LF556)+(1/LE556)</f>
        <v/>
      </c>
      <c r="LT556" s="8">
        <f>IF(INDEX(#REF!,MATCH(KQ556,#REF!,0))=INDEX(#REF!,MATCH(KQ556,#REF!,0)),INDEX(#REF!,MATCH(KQ556,#REF!,0)),"ERROR")</f>
        <v/>
      </c>
      <c r="LU556" s="4">
        <f>IF(KR556="G",2,IF(KR556="R",0.5,IF(KR556="A",1)))</f>
        <v/>
      </c>
      <c r="LV556" s="4">
        <f>IF(KS556="G",0.5,IF(KS556="R",2,IF(KS556="A",1)))</f>
        <v/>
      </c>
      <c r="LW556" s="4">
        <f>IF(KT556="G",2,IF(KT556="R",0.5,IF(KT556="A",1)))</f>
        <v/>
      </c>
      <c r="LX556" s="4">
        <f>IF(KU556="G",0.5,IF(KU556="R",2,IF(KU556="A",1)))</f>
        <v/>
      </c>
      <c r="LY556" s="7">
        <f>(LK556*(LU556+LX556)+(LL556*(LU556+LX556)))</f>
        <v/>
      </c>
      <c r="LZ556" s="7">
        <f>(LN556*(LV556+LW556)+(LO556*(LV556+LW556)))</f>
        <v/>
      </c>
      <c r="MA556" s="11">
        <f>LY556-LZ556</f>
        <v/>
      </c>
      <c r="MB556" s="5">
        <f>MA556+2</f>
        <v/>
      </c>
      <c r="MC556" s="6">
        <f>MA556-2</f>
        <v/>
      </c>
      <c r="MD556" s="4">
        <f>LE556</f>
        <v/>
      </c>
      <c r="ME556" s="9">
        <f>IF(MD556=0,1000,MD556+0.75)</f>
        <v/>
      </c>
      <c r="MF556" s="10">
        <f>IF(MD556=0,0,MD556-0.75)</f>
        <v/>
      </c>
      <c r="MG556" s="4">
        <f>((LM556*(LU556+LX556))-((LP556*(LV556+LW556))))</f>
        <v/>
      </c>
      <c r="MH556" s="9">
        <f>MG556*1.2</f>
        <v/>
      </c>
      <c r="MI556" s="10">
        <f>MG556*0.8</f>
        <v/>
      </c>
      <c r="MJ556">
        <f>IFERROR(NX556,"")</f>
        <v/>
      </c>
      <c r="MK556">
        <f>IFERROR(NY556,"")</f>
        <v/>
      </c>
      <c r="ML556">
        <f>IFERROR(NZ556,"")</f>
        <v/>
      </c>
      <c r="MM556">
        <f>IFERROR(OA556,"")</f>
        <v/>
      </c>
      <c r="MN556">
        <f>IFERROR(OB556,"")</f>
        <v/>
      </c>
      <c r="MO556">
        <f>IFERROR(OC556,"")</f>
        <v/>
      </c>
      <c r="MP556" s="1">
        <f>COUNTIFS(#REF!,LT556,#REF!,1,#REF!,"&gt;="&amp;MC556,#REF!,"&lt;="&amp;MB556,#REF!,"&lt;="&amp;ME556,#REF!,"&gt;="&amp;MF556,#REF!,"="&amp;KV556,#REF!,"="&amp;KX556)</f>
        <v/>
      </c>
      <c r="MQ556" s="1">
        <f>COUNTIFS(#REF!,LT556,#REF!,0,#REF!,"&gt;="&amp;MC556,#REF!,"&lt;="&amp;MB556,#REF!,"&lt;="&amp;ME556,#REF!,"&gt;="&amp;MF556,#REF!,"="&amp;KV556,#REF!,"="&amp;KX556)</f>
        <v/>
      </c>
      <c r="MR556" s="1">
        <f>COUNTIFS(#REF!,LT556,#REF!,1,#REF!,"&gt;="&amp;MC556,#REF!,"&lt;="&amp;MB556,#REF!,"&lt;="&amp;ME556,#REF!,"&gt;="&amp;MF556,#REF!,"="&amp;KW556,#REF!,"="&amp;KY556)</f>
        <v/>
      </c>
      <c r="MS556" s="1">
        <f>COUNTIFS(#REF!,LT556,#REF!,0,#REF!,"&gt;="&amp;MC556,#REF!,"&lt;="&amp;MB556,#REF!,"&lt;="&amp;ME556,#REF!,"&gt;="&amp;MF556,#REF!,"="&amp;KW556,#REF!,"="&amp;KY556)</f>
        <v/>
      </c>
      <c r="MT556" s="1">
        <f>COUNTIFS(#REF!,LT556,#REF!,1,#REF!,"&gt;="&amp;MI556,#REF!,"&lt;="&amp;MH556,#REF!,"&lt;="&amp;ME556,#REF!,"&gt;="&amp;MF556)</f>
        <v/>
      </c>
      <c r="MU556" s="1">
        <f>COUNTIFS(#REF!,LT556,#REF!,0,#REF!,"&gt;="&amp;MI556,#REF!,"&lt;="&amp;MH556,#REF!,"&lt;="&amp;ME556,#REF!,"&gt;="&amp;MF556)</f>
        <v/>
      </c>
      <c r="MV556" s="1">
        <f>COUNTIFS(#REF!,LT556,#REF!,1,#REF!,"&gt;="&amp;MI556,#REF!,"&lt;="&amp;MH556,#REF!,"="&amp;KZ556,#REF!,"="&amp;LA556,#REF!,"&lt;="&amp;ME556,#REF!,"&gt;="&amp;MF556)</f>
        <v/>
      </c>
      <c r="MW556" s="1">
        <f>COUNTIFS(#REF!,LT556,#REF!,0,#REF!,"&gt;="&amp;MI556,#REF!,"&lt;="&amp;MH556,#REF!,"="&amp;KZ556,#REF!,"="&amp;LA556,#REF!,"&lt;="&amp;ME556,#REF!,"&gt;="&amp;MF556)</f>
        <v/>
      </c>
      <c r="MX556" s="1">
        <f>COUNTIFS(#REF!,LT556,#REF!,1,#REF!,"&gt;="&amp;MC556,#REF!,"&lt;="&amp;MB556,#REF!,"&lt;="&amp;ME556,#REF!,"&gt;="&amp;MF556)</f>
        <v/>
      </c>
      <c r="MY556" s="1">
        <f>COUNTIFS(#REF!,LT556,#REF!,0,#REF!,"&gt;="&amp;MC556,#REF!,"&lt;="&amp;MB556,#REF!,"&lt;="&amp;ME556,#REF!,"&gt;="&amp;MF556)</f>
        <v/>
      </c>
      <c r="MZ556" s="1">
        <f>COUNTIFS(#REF!,LT556,#REF!,1,#REF!,"&lt;="&amp;ME556,#REF!,"&gt;="&amp;MF556,#REF!,"="&amp;KV556,#REF!,"="&amp;KX556)</f>
        <v/>
      </c>
      <c r="NA556" s="1">
        <f>COUNTIFS(#REF!,LT556,#REF!,0,#REF!,"&lt;="&amp;ME556,#REF!,"&gt;="&amp;MF556,#REF!,"="&amp;KV556,#REF!,"="&amp;KX556)</f>
        <v/>
      </c>
      <c r="NB556" s="1">
        <f>COUNTIFS(#REF!,LT556,#REF!,1,#REF!,"&lt;="&amp;ME556,#REF!,"&gt;="&amp;MF556,#REF!,"="&amp;KW556,#REF!,"="&amp;KY556)</f>
        <v/>
      </c>
      <c r="NC556" s="1">
        <f>COUNTIFS(#REF!,LT556,#REF!,0,#REF!,"&lt;="&amp;ME556,#REF!,"&gt;="&amp;MF556,#REF!,"="&amp;KW556,#REF!,"="&amp;KY556)</f>
        <v/>
      </c>
      <c r="ND556" s="1">
        <f>MP556+MR556+MT556+MV556+MX556+MZ556+NB556</f>
        <v/>
      </c>
      <c r="NE556" s="1">
        <f>MQ556+MS556+MU556+MW556+MY556+NA556+NC556</f>
        <v/>
      </c>
      <c r="NF556" s="1">
        <f>ND556+NE556</f>
        <v/>
      </c>
      <c r="NG556" s="33">
        <f>ND556/(ND556+NE556)</f>
        <v/>
      </c>
      <c r="NH556" s="3">
        <f>1/NG556</f>
        <v/>
      </c>
      <c r="NI556" s="1">
        <f>LI556</f>
        <v/>
      </c>
      <c r="NJ556" s="79">
        <f>((1-NG556)*(1/(NI556-1))*0.98-(NG556*1))</f>
        <v/>
      </c>
      <c r="NK556" s="34">
        <f>IF(LR556&lt;0.9,0,IF(AND(LR556&gt;1.1),0,1))</f>
        <v/>
      </c>
      <c r="NL556" s="34">
        <f>IF(LS556&lt;0.9,0,IF(AND(LS556&gt;1.1),0,1))</f>
        <v/>
      </c>
      <c r="NM556" s="32">
        <f>IF(NF556&gt;99,1,0)</f>
        <v/>
      </c>
      <c r="NN556" s="32">
        <f>IF(NJ556&gt;0.0799,1,0)</f>
        <v/>
      </c>
      <c r="NO556" s="32">
        <f>IF(NJ556&gt;NQ556,1,0)</f>
        <v/>
      </c>
      <c r="NP556" s="32">
        <f>NM556+NN556+NO556+NK556+NL556</f>
        <v/>
      </c>
      <c r="NQ556" s="79">
        <f>(((100*NG556)*(NI556-1)*0.98)-((1-NG556)*100))/100</f>
        <v/>
      </c>
      <c r="NR556" s="34">
        <f>IF(LR556&lt;0.9,0,IF(AND(LR556&gt;1.1),0,1))</f>
        <v/>
      </c>
      <c r="NS556" s="34">
        <f>IF(LS556&lt;0.9,0,IF(AND(LS556&gt;1.1),0,1))</f>
        <v/>
      </c>
      <c r="NT556" s="32">
        <f>IF(NF556&gt;99,1,0)</f>
        <v/>
      </c>
      <c r="NU556" s="32">
        <f>IF(NQ556&gt;0.0799,1,0)</f>
        <v/>
      </c>
      <c r="NV556" s="32">
        <f>IF(NQ556&gt;NJ556,1,0)</f>
        <v/>
      </c>
      <c r="NW556" s="32">
        <f>NT556+NU556+NV556+NR556+NS556</f>
        <v/>
      </c>
      <c r="NX556">
        <f>IF(NP556=5,"LayAway0-1",IF(AND(NW556=5),"BackAway0-1",""))</f>
        <v/>
      </c>
      <c r="NY556">
        <f>IF(NP556=5,KO556,IF(AND(NW556=5),KO556,""))</f>
        <v/>
      </c>
      <c r="NZ556">
        <f>IF(NP556=5,"Match Odds",IF(AND(NW556=5),"Match Odds",""))</f>
        <v/>
      </c>
      <c r="OA556">
        <f>IF(NP556=5,KP556,IF(AND(NW556=5),KP556,""))</f>
        <v/>
      </c>
      <c r="OB556">
        <f>IF(NP556=5,"MATCH_ODDS",IF(AND(NW556=5),"MATCH_ODDS",""))</f>
        <v/>
      </c>
      <c r="OC556">
        <f>IF(NP556=5,"LAY",IF(AND(NW556=5),"BACK",""))</f>
        <v/>
      </c>
    </row>
    <row r="557" ht="16.5" customHeight="1" thickBot="1" thickTop="1">
      <c r="A557" s="2" t="n"/>
      <c r="KN557" s="1">
        <f>IF(INDEX(#REF!,MATCH('HT 0-1'!D557,#REF!,0))=INDEX(#REF!,MATCH('HT 0-1'!D557,#REF!,0)),INDEX(#REF!,MATCH('HT 0-1'!D557,#REF!,0)),"ERROR")</f>
        <v/>
      </c>
      <c r="KO557" s="1">
        <f>IF(INDEX(#REF!,MATCH('HT 0-1'!E557,#REF!,0))=INDEX(#REF!,MATCH('HT 0-1'!E557,#REF!,0)),INDEX(#REF!,MATCH('HT 0-1'!E557,#REF!,0)),"ERROR")</f>
        <v/>
      </c>
      <c r="KP557" s="1">
        <f>KN557&amp;" v "&amp;KO557</f>
        <v/>
      </c>
      <c r="KQ557">
        <f>B557&amp;"_"&amp;C557</f>
        <v/>
      </c>
      <c r="KR557" s="1">
        <f>IF((HW557/KK557)&lt;0.335,"G",IF((HW557/KK557)&gt;0.67,"R","A"))</f>
        <v/>
      </c>
      <c r="KS557" s="1">
        <f>IF((HX557/KK557)&lt;0.335,"G",IF((HX557/KK557)&gt;0.67,"R","A"))</f>
        <v/>
      </c>
      <c r="KT557" s="1">
        <f>IF((IH557/KK557)&lt;0.335,"G",IF((IH557/KK557)&gt;0.67,"R","A"))</f>
        <v/>
      </c>
      <c r="KU557" s="1">
        <f>IF((II557/KK557)&lt;0.335,"G",IF((II557/KK557)&gt;0.67,"R","A"))</f>
        <v/>
      </c>
      <c r="KV557" s="1">
        <f>IF((HZ557/KK557)&lt;0.335,"G",IF((HZ557/KK557)&gt;0.67,"R","A"))</f>
        <v/>
      </c>
      <c r="KW557" s="1">
        <f>IF((HY557/KK557)&lt;0.335,"G",IF((HY557/KK557)&gt;0.67,"R","A"))</f>
        <v/>
      </c>
      <c r="KX557" s="1">
        <f>IF((IK557/KK557)&lt;0.335,"G",IF((IK557/KK557)&gt;0.67,"R","A"))</f>
        <v/>
      </c>
      <c r="KY557" s="1">
        <f>IF((IJ557/KK557)&lt;0.335,"G",IF((IJ557/KK557)&gt;0.67,"R","A"))</f>
        <v/>
      </c>
      <c r="KZ557" s="1">
        <f>IF((HQ557/KK557)&lt;0.335,"G",IF((HQ557/KK557)&gt;0.67,"R","A"))</f>
        <v/>
      </c>
      <c r="LA557" s="1">
        <f>IF((IB557/KK557)&lt;0.335,"G",IF((IB557/KK557)&gt;0.67,"R","A"))</f>
        <v/>
      </c>
      <c r="LB557">
        <f>IF(LQ557="0-1",INDEX(Scrape!#REF!,MATCH('HT 0-1'!KP557,Scrape!$B:$B,0)),"")</f>
        <v/>
      </c>
      <c r="LC557">
        <f>IF(LQ557="0-1",INDEX(Scrape!$A:$A,MATCH('HT 0-1'!KP557,Scrape!$B:$B,0)),"")</f>
        <v/>
      </c>
      <c r="LD557">
        <f>IF(LQ557="0-1",INDEX(Scrape!$B:$B,MATCH('HT 0-1'!KP557,Scrape!$B:$B,0)),"")</f>
        <v/>
      </c>
      <c r="LE557">
        <f>IF(LQ557="0-1",INDEX(Scrape!$C:$C,MATCH('HT 0-1'!KP557,Scrape!$B:$B,0)),"")</f>
        <v/>
      </c>
      <c r="LF557">
        <f>IF(LQ557="0-1",INDEX(Scrape!$D:$D,MATCH('HT 0-1'!KP557,Scrape!$B:$B,0)),"")</f>
        <v/>
      </c>
      <c r="LG557">
        <f>IF(LQ557="0-1",INDEX(Scrape!$E:$E,MATCH('HT 0-1'!KP557,Scrape!$B:$B,0)),"")</f>
        <v/>
      </c>
      <c r="LH557">
        <f>IF(LQ557="0-1",INDEX(Scrape!$F:$F,MATCH('HT 0-1'!KP557,Scrape!$B:$B,0)),"")</f>
        <v/>
      </c>
      <c r="LI557">
        <f>IF(LQ557="0-1",INDEX(Scrape!$G:$G,MATCH('HT 0-1'!KP557,Scrape!$B:$B,0)),"")</f>
        <v/>
      </c>
      <c r="LJ557">
        <f>IF(LQ557="0-1",INDEX(Scrape!$H:$H,MATCH('HT 0-1'!KP557,Scrape!$B:$B,0)),"")</f>
        <v/>
      </c>
      <c r="LK557">
        <f>IF(LQ557="0-1",INDEX(Scrape!$I:$I,MATCH('HT 0-1'!KP557,Scrape!$B:$B,0)),"")</f>
        <v/>
      </c>
      <c r="LL557">
        <f>IF(LQ557="0-1",INDEX(Scrape!$J:$J,MATCH('HT 0-1'!KP557,Scrape!$B:$B,0)),"")</f>
        <v/>
      </c>
      <c r="LM557">
        <f>IF(LQ557="0-1",INDEX(Scrape!$K:$K,MATCH('HT 0-1'!KP557,Scrape!$B:$B,0)),"")</f>
        <v/>
      </c>
      <c r="LN557">
        <f>IF(LQ557="0-1",INDEX(Scrape!$L:$L,MATCH('HT 0-1'!KP557,Scrape!$B:$B,0)),"")</f>
        <v/>
      </c>
      <c r="LO557">
        <f>IF(LQ557="0-1",INDEX(Scrape!$M:$M,MATCH('HT 0-1'!KP557,Scrape!$B:$B,0)),"")</f>
        <v/>
      </c>
      <c r="LP557">
        <f>IF(LQ557="0-1",INDEX(Scrape!$N:$N,MATCH('HT 0-1'!KP557,Scrape!$B:$B,0)),"")</f>
        <v/>
      </c>
      <c r="LQ557">
        <f>INDEX(Scrape!$O:$O,MATCH('HT 0-1'!KP557,Scrape!$B:$B,0))</f>
        <v/>
      </c>
      <c r="LR557">
        <f>(1/LJ557)+(1/LI557)+(1/LH557)</f>
        <v/>
      </c>
      <c r="LS557">
        <f>(1/LG557)+(1/LF557)+(1/LE557)</f>
        <v/>
      </c>
      <c r="LT557" s="8">
        <f>IF(INDEX(#REF!,MATCH(KQ557,#REF!,0))=INDEX(#REF!,MATCH(KQ557,#REF!,0)),INDEX(#REF!,MATCH(KQ557,#REF!,0)),"ERROR")</f>
        <v/>
      </c>
      <c r="LU557" s="4">
        <f>IF(KR557="G",2,IF(KR557="R",0.5,IF(KR557="A",1)))</f>
        <v/>
      </c>
      <c r="LV557" s="4">
        <f>IF(KS557="G",0.5,IF(KS557="R",2,IF(KS557="A",1)))</f>
        <v/>
      </c>
      <c r="LW557" s="4">
        <f>IF(KT557="G",2,IF(KT557="R",0.5,IF(KT557="A",1)))</f>
        <v/>
      </c>
      <c r="LX557" s="4">
        <f>IF(KU557="G",0.5,IF(KU557="R",2,IF(KU557="A",1)))</f>
        <v/>
      </c>
      <c r="LY557" s="7">
        <f>(LK557*(LU557+LX557)+(LL557*(LU557+LX557)))</f>
        <v/>
      </c>
      <c r="LZ557" s="7">
        <f>(LN557*(LV557+LW557)+(LO557*(LV557+LW557)))</f>
        <v/>
      </c>
      <c r="MA557" s="11">
        <f>LY557-LZ557</f>
        <v/>
      </c>
      <c r="MB557" s="5">
        <f>MA557+2</f>
        <v/>
      </c>
      <c r="MC557" s="6">
        <f>MA557-2</f>
        <v/>
      </c>
      <c r="MD557" s="4">
        <f>LE557</f>
        <v/>
      </c>
      <c r="ME557" s="9">
        <f>IF(MD557=0,1000,MD557+0.75)</f>
        <v/>
      </c>
      <c r="MF557" s="10">
        <f>IF(MD557=0,0,MD557-0.75)</f>
        <v/>
      </c>
      <c r="MG557" s="4">
        <f>((LM557*(LU557+LX557))-((LP557*(LV557+LW557))))</f>
        <v/>
      </c>
      <c r="MH557" s="9">
        <f>MG557*1.2</f>
        <v/>
      </c>
      <c r="MI557" s="10">
        <f>MG557*0.8</f>
        <v/>
      </c>
      <c r="MJ557">
        <f>IFERROR(NX557,"")</f>
        <v/>
      </c>
      <c r="MK557">
        <f>IFERROR(NY557,"")</f>
        <v/>
      </c>
      <c r="ML557">
        <f>IFERROR(NZ557,"")</f>
        <v/>
      </c>
      <c r="MM557">
        <f>IFERROR(OA557,"")</f>
        <v/>
      </c>
      <c r="MN557">
        <f>IFERROR(OB557,"")</f>
        <v/>
      </c>
      <c r="MO557">
        <f>IFERROR(OC557,"")</f>
        <v/>
      </c>
      <c r="MP557" s="1">
        <f>COUNTIFS(#REF!,LT557,#REF!,1,#REF!,"&gt;="&amp;MC557,#REF!,"&lt;="&amp;MB557,#REF!,"&lt;="&amp;ME557,#REF!,"&gt;="&amp;MF557,#REF!,"="&amp;KV557,#REF!,"="&amp;KX557)</f>
        <v/>
      </c>
      <c r="MQ557" s="1">
        <f>COUNTIFS(#REF!,LT557,#REF!,0,#REF!,"&gt;="&amp;MC557,#REF!,"&lt;="&amp;MB557,#REF!,"&lt;="&amp;ME557,#REF!,"&gt;="&amp;MF557,#REF!,"="&amp;KV557,#REF!,"="&amp;KX557)</f>
        <v/>
      </c>
      <c r="MR557" s="1">
        <f>COUNTIFS(#REF!,LT557,#REF!,1,#REF!,"&gt;="&amp;MC557,#REF!,"&lt;="&amp;MB557,#REF!,"&lt;="&amp;ME557,#REF!,"&gt;="&amp;MF557,#REF!,"="&amp;KW557,#REF!,"="&amp;KY557)</f>
        <v/>
      </c>
      <c r="MS557" s="1">
        <f>COUNTIFS(#REF!,LT557,#REF!,0,#REF!,"&gt;="&amp;MC557,#REF!,"&lt;="&amp;MB557,#REF!,"&lt;="&amp;ME557,#REF!,"&gt;="&amp;MF557,#REF!,"="&amp;KW557,#REF!,"="&amp;KY557)</f>
        <v/>
      </c>
      <c r="MT557" s="1">
        <f>COUNTIFS(#REF!,LT557,#REF!,1,#REF!,"&gt;="&amp;MI557,#REF!,"&lt;="&amp;MH557,#REF!,"&lt;="&amp;ME557,#REF!,"&gt;="&amp;MF557)</f>
        <v/>
      </c>
      <c r="MU557" s="1">
        <f>COUNTIFS(#REF!,LT557,#REF!,0,#REF!,"&gt;="&amp;MI557,#REF!,"&lt;="&amp;MH557,#REF!,"&lt;="&amp;ME557,#REF!,"&gt;="&amp;MF557)</f>
        <v/>
      </c>
      <c r="MV557" s="1">
        <f>COUNTIFS(#REF!,LT557,#REF!,1,#REF!,"&gt;="&amp;MI557,#REF!,"&lt;="&amp;MH557,#REF!,"="&amp;KZ557,#REF!,"="&amp;LA557,#REF!,"&lt;="&amp;ME557,#REF!,"&gt;="&amp;MF557)</f>
        <v/>
      </c>
      <c r="MW557" s="1">
        <f>COUNTIFS(#REF!,LT557,#REF!,0,#REF!,"&gt;="&amp;MI557,#REF!,"&lt;="&amp;MH557,#REF!,"="&amp;KZ557,#REF!,"="&amp;LA557,#REF!,"&lt;="&amp;ME557,#REF!,"&gt;="&amp;MF557)</f>
        <v/>
      </c>
      <c r="MX557" s="1">
        <f>COUNTIFS(#REF!,LT557,#REF!,1,#REF!,"&gt;="&amp;MC557,#REF!,"&lt;="&amp;MB557,#REF!,"&lt;="&amp;ME557,#REF!,"&gt;="&amp;MF557)</f>
        <v/>
      </c>
      <c r="MY557" s="1">
        <f>COUNTIFS(#REF!,LT557,#REF!,0,#REF!,"&gt;="&amp;MC557,#REF!,"&lt;="&amp;MB557,#REF!,"&lt;="&amp;ME557,#REF!,"&gt;="&amp;MF557)</f>
        <v/>
      </c>
      <c r="MZ557" s="1">
        <f>COUNTIFS(#REF!,LT557,#REF!,1,#REF!,"&lt;="&amp;ME557,#REF!,"&gt;="&amp;MF557,#REF!,"="&amp;KV557,#REF!,"="&amp;KX557)</f>
        <v/>
      </c>
      <c r="NA557" s="1">
        <f>COUNTIFS(#REF!,LT557,#REF!,0,#REF!,"&lt;="&amp;ME557,#REF!,"&gt;="&amp;MF557,#REF!,"="&amp;KV557,#REF!,"="&amp;KX557)</f>
        <v/>
      </c>
      <c r="NB557" s="1">
        <f>COUNTIFS(#REF!,LT557,#REF!,1,#REF!,"&lt;="&amp;ME557,#REF!,"&gt;="&amp;MF557,#REF!,"="&amp;KW557,#REF!,"="&amp;KY557)</f>
        <v/>
      </c>
      <c r="NC557" s="1">
        <f>COUNTIFS(#REF!,LT557,#REF!,0,#REF!,"&lt;="&amp;ME557,#REF!,"&gt;="&amp;MF557,#REF!,"="&amp;KW557,#REF!,"="&amp;KY557)</f>
        <v/>
      </c>
      <c r="ND557" s="1">
        <f>MP557+MR557+MT557+MV557+MX557+MZ557+NB557</f>
        <v/>
      </c>
      <c r="NE557" s="1">
        <f>MQ557+MS557+MU557+MW557+MY557+NA557+NC557</f>
        <v/>
      </c>
      <c r="NF557" s="1">
        <f>ND557+NE557</f>
        <v/>
      </c>
      <c r="NG557" s="33">
        <f>ND557/(ND557+NE557)</f>
        <v/>
      </c>
      <c r="NH557" s="3">
        <f>1/NG557</f>
        <v/>
      </c>
      <c r="NI557" s="1">
        <f>LI557</f>
        <v/>
      </c>
      <c r="NJ557" s="79">
        <f>((1-NG557)*(1/(NI557-1))*0.98-(NG557*1))</f>
        <v/>
      </c>
      <c r="NK557" s="34">
        <f>IF(LR557&lt;0.9,0,IF(AND(LR557&gt;1.1),0,1))</f>
        <v/>
      </c>
      <c r="NL557" s="34">
        <f>IF(LS557&lt;0.9,0,IF(AND(LS557&gt;1.1),0,1))</f>
        <v/>
      </c>
      <c r="NM557" s="32">
        <f>IF(NF557&gt;99,1,0)</f>
        <v/>
      </c>
      <c r="NN557" s="32">
        <f>IF(NJ557&gt;0.0799,1,0)</f>
        <v/>
      </c>
      <c r="NO557" s="32">
        <f>IF(NJ557&gt;NQ557,1,0)</f>
        <v/>
      </c>
      <c r="NP557" s="32">
        <f>NM557+NN557+NO557+NK557+NL557</f>
        <v/>
      </c>
      <c r="NQ557" s="79">
        <f>(((100*NG557)*(NI557-1)*0.98)-((1-NG557)*100))/100</f>
        <v/>
      </c>
      <c r="NR557" s="34">
        <f>IF(LR557&lt;0.9,0,IF(AND(LR557&gt;1.1),0,1))</f>
        <v/>
      </c>
      <c r="NS557" s="34">
        <f>IF(LS557&lt;0.9,0,IF(AND(LS557&gt;1.1),0,1))</f>
        <v/>
      </c>
      <c r="NT557" s="32">
        <f>IF(NF557&gt;99,1,0)</f>
        <v/>
      </c>
      <c r="NU557" s="32">
        <f>IF(NQ557&gt;0.0799,1,0)</f>
        <v/>
      </c>
      <c r="NV557" s="32">
        <f>IF(NQ557&gt;NJ557,1,0)</f>
        <v/>
      </c>
      <c r="NW557" s="32">
        <f>NT557+NU557+NV557+NR557+NS557</f>
        <v/>
      </c>
      <c r="NX557">
        <f>IF(NP557=5,"LayAway0-1",IF(AND(NW557=5),"BackAway0-1",""))</f>
        <v/>
      </c>
      <c r="NY557">
        <f>IF(NP557=5,KO557,IF(AND(NW557=5),KO557,""))</f>
        <v/>
      </c>
      <c r="NZ557">
        <f>IF(NP557=5,"Match Odds",IF(AND(NW557=5),"Match Odds",""))</f>
        <v/>
      </c>
      <c r="OA557">
        <f>IF(NP557=5,KP557,IF(AND(NW557=5),KP557,""))</f>
        <v/>
      </c>
      <c r="OB557">
        <f>IF(NP557=5,"MATCH_ODDS",IF(AND(NW557=5),"MATCH_ODDS",""))</f>
        <v/>
      </c>
      <c r="OC557">
        <f>IF(NP557=5,"LAY",IF(AND(NW557=5),"BACK",""))</f>
        <v/>
      </c>
    </row>
    <row r="558" ht="16.5" customHeight="1" thickBot="1" thickTop="1">
      <c r="A558" s="2" t="n"/>
      <c r="KN558" s="1">
        <f>IF(INDEX(#REF!,MATCH('HT 0-1'!D558,#REF!,0))=INDEX(#REF!,MATCH('HT 0-1'!D558,#REF!,0)),INDEX(#REF!,MATCH('HT 0-1'!D558,#REF!,0)),"ERROR")</f>
        <v/>
      </c>
      <c r="KO558" s="1">
        <f>IF(INDEX(#REF!,MATCH('HT 0-1'!E558,#REF!,0))=INDEX(#REF!,MATCH('HT 0-1'!E558,#REF!,0)),INDEX(#REF!,MATCH('HT 0-1'!E558,#REF!,0)),"ERROR")</f>
        <v/>
      </c>
      <c r="KP558" s="1">
        <f>KN558&amp;" v "&amp;KO558</f>
        <v/>
      </c>
      <c r="KQ558">
        <f>B558&amp;"_"&amp;C558</f>
        <v/>
      </c>
      <c r="KR558" s="1">
        <f>IF((HW558/KK558)&lt;0.335,"G",IF((HW558/KK558)&gt;0.67,"R","A"))</f>
        <v/>
      </c>
      <c r="KS558" s="1">
        <f>IF((HX558/KK558)&lt;0.335,"G",IF((HX558/KK558)&gt;0.67,"R","A"))</f>
        <v/>
      </c>
      <c r="KT558" s="1">
        <f>IF((IH558/KK558)&lt;0.335,"G",IF((IH558/KK558)&gt;0.67,"R","A"))</f>
        <v/>
      </c>
      <c r="KU558" s="1">
        <f>IF((II558/KK558)&lt;0.335,"G",IF((II558/KK558)&gt;0.67,"R","A"))</f>
        <v/>
      </c>
      <c r="KV558" s="1">
        <f>IF((HZ558/KK558)&lt;0.335,"G",IF((HZ558/KK558)&gt;0.67,"R","A"))</f>
        <v/>
      </c>
      <c r="KW558" s="1">
        <f>IF((HY558/KK558)&lt;0.335,"G",IF((HY558/KK558)&gt;0.67,"R","A"))</f>
        <v/>
      </c>
      <c r="KX558" s="1">
        <f>IF((IK558/KK558)&lt;0.335,"G",IF((IK558/KK558)&gt;0.67,"R","A"))</f>
        <v/>
      </c>
      <c r="KY558" s="1">
        <f>IF((IJ558/KK558)&lt;0.335,"G",IF((IJ558/KK558)&gt;0.67,"R","A"))</f>
        <v/>
      </c>
      <c r="KZ558" s="1">
        <f>IF((HQ558/KK558)&lt;0.335,"G",IF((HQ558/KK558)&gt;0.67,"R","A"))</f>
        <v/>
      </c>
      <c r="LA558" s="1">
        <f>IF((IB558/KK558)&lt;0.335,"G",IF((IB558/KK558)&gt;0.67,"R","A"))</f>
        <v/>
      </c>
      <c r="LB558">
        <f>IF(LQ558="0-1",INDEX(Scrape!#REF!,MATCH('HT 0-1'!KP558,Scrape!$B:$B,0)),"")</f>
        <v/>
      </c>
      <c r="LC558">
        <f>IF(LQ558="0-1",INDEX(Scrape!$A:$A,MATCH('HT 0-1'!KP558,Scrape!$B:$B,0)),"")</f>
        <v/>
      </c>
      <c r="LD558">
        <f>IF(LQ558="0-1",INDEX(Scrape!$B:$B,MATCH('HT 0-1'!KP558,Scrape!$B:$B,0)),"")</f>
        <v/>
      </c>
      <c r="LE558">
        <f>IF(LQ558="0-1",INDEX(Scrape!$C:$C,MATCH('HT 0-1'!KP558,Scrape!$B:$B,0)),"")</f>
        <v/>
      </c>
      <c r="LF558">
        <f>IF(LQ558="0-1",INDEX(Scrape!$D:$D,MATCH('HT 0-1'!KP558,Scrape!$B:$B,0)),"")</f>
        <v/>
      </c>
      <c r="LG558">
        <f>IF(LQ558="0-1",INDEX(Scrape!$E:$E,MATCH('HT 0-1'!KP558,Scrape!$B:$B,0)),"")</f>
        <v/>
      </c>
      <c r="LH558">
        <f>IF(LQ558="0-1",INDEX(Scrape!$F:$F,MATCH('HT 0-1'!KP558,Scrape!$B:$B,0)),"")</f>
        <v/>
      </c>
      <c r="LI558">
        <f>IF(LQ558="0-1",INDEX(Scrape!$G:$G,MATCH('HT 0-1'!KP558,Scrape!$B:$B,0)),"")</f>
        <v/>
      </c>
      <c r="LJ558">
        <f>IF(LQ558="0-1",INDEX(Scrape!$H:$H,MATCH('HT 0-1'!KP558,Scrape!$B:$B,0)),"")</f>
        <v/>
      </c>
      <c r="LK558">
        <f>IF(LQ558="0-1",INDEX(Scrape!$I:$I,MATCH('HT 0-1'!KP558,Scrape!$B:$B,0)),"")</f>
        <v/>
      </c>
      <c r="LL558">
        <f>IF(LQ558="0-1",INDEX(Scrape!$J:$J,MATCH('HT 0-1'!KP558,Scrape!$B:$B,0)),"")</f>
        <v/>
      </c>
      <c r="LM558">
        <f>IF(LQ558="0-1",INDEX(Scrape!$K:$K,MATCH('HT 0-1'!KP558,Scrape!$B:$B,0)),"")</f>
        <v/>
      </c>
      <c r="LN558">
        <f>IF(LQ558="0-1",INDEX(Scrape!$L:$L,MATCH('HT 0-1'!KP558,Scrape!$B:$B,0)),"")</f>
        <v/>
      </c>
      <c r="LO558">
        <f>IF(LQ558="0-1",INDEX(Scrape!$M:$M,MATCH('HT 0-1'!KP558,Scrape!$B:$B,0)),"")</f>
        <v/>
      </c>
      <c r="LP558">
        <f>IF(LQ558="0-1",INDEX(Scrape!$N:$N,MATCH('HT 0-1'!KP558,Scrape!$B:$B,0)),"")</f>
        <v/>
      </c>
      <c r="LQ558">
        <f>INDEX(Scrape!$O:$O,MATCH('HT 0-1'!KP558,Scrape!$B:$B,0))</f>
        <v/>
      </c>
      <c r="LR558">
        <f>(1/LJ558)+(1/LI558)+(1/LH558)</f>
        <v/>
      </c>
      <c r="LS558">
        <f>(1/LG558)+(1/LF558)+(1/LE558)</f>
        <v/>
      </c>
      <c r="LT558" s="8">
        <f>IF(INDEX(#REF!,MATCH(KQ558,#REF!,0))=INDEX(#REF!,MATCH(KQ558,#REF!,0)),INDEX(#REF!,MATCH(KQ558,#REF!,0)),"ERROR")</f>
        <v/>
      </c>
      <c r="LU558" s="4">
        <f>IF(KR558="G",2,IF(KR558="R",0.5,IF(KR558="A",1)))</f>
        <v/>
      </c>
      <c r="LV558" s="4">
        <f>IF(KS558="G",0.5,IF(KS558="R",2,IF(KS558="A",1)))</f>
        <v/>
      </c>
      <c r="LW558" s="4">
        <f>IF(KT558="G",2,IF(KT558="R",0.5,IF(KT558="A",1)))</f>
        <v/>
      </c>
      <c r="LX558" s="4">
        <f>IF(KU558="G",0.5,IF(KU558="R",2,IF(KU558="A",1)))</f>
        <v/>
      </c>
      <c r="LY558" s="7">
        <f>(LK558*(LU558+LX558)+(LL558*(LU558+LX558)))</f>
        <v/>
      </c>
      <c r="LZ558" s="7">
        <f>(LN558*(LV558+LW558)+(LO558*(LV558+LW558)))</f>
        <v/>
      </c>
      <c r="MA558" s="11">
        <f>LY558-LZ558</f>
        <v/>
      </c>
      <c r="MB558" s="5">
        <f>MA558+2</f>
        <v/>
      </c>
      <c r="MC558" s="6">
        <f>MA558-2</f>
        <v/>
      </c>
      <c r="MD558" s="4">
        <f>LE558</f>
        <v/>
      </c>
      <c r="ME558" s="9">
        <f>IF(MD558=0,1000,MD558+0.75)</f>
        <v/>
      </c>
      <c r="MF558" s="10">
        <f>IF(MD558=0,0,MD558-0.75)</f>
        <v/>
      </c>
      <c r="MG558" s="4">
        <f>((LM558*(LU558+LX558))-((LP558*(LV558+LW558))))</f>
        <v/>
      </c>
      <c r="MH558" s="9">
        <f>MG558*1.2</f>
        <v/>
      </c>
      <c r="MI558" s="10">
        <f>MG558*0.8</f>
        <v/>
      </c>
      <c r="MJ558">
        <f>IFERROR(NX558,"")</f>
        <v/>
      </c>
      <c r="MK558">
        <f>IFERROR(NY558,"")</f>
        <v/>
      </c>
      <c r="ML558">
        <f>IFERROR(NZ558,"")</f>
        <v/>
      </c>
      <c r="MM558">
        <f>IFERROR(OA558,"")</f>
        <v/>
      </c>
      <c r="MN558">
        <f>IFERROR(OB558,"")</f>
        <v/>
      </c>
      <c r="MO558">
        <f>IFERROR(OC558,"")</f>
        <v/>
      </c>
      <c r="MP558" s="1">
        <f>COUNTIFS(#REF!,LT558,#REF!,1,#REF!,"&gt;="&amp;MC558,#REF!,"&lt;="&amp;MB558,#REF!,"&lt;="&amp;ME558,#REF!,"&gt;="&amp;MF558,#REF!,"="&amp;KV558,#REF!,"="&amp;KX558)</f>
        <v/>
      </c>
      <c r="MQ558" s="1">
        <f>COUNTIFS(#REF!,LT558,#REF!,0,#REF!,"&gt;="&amp;MC558,#REF!,"&lt;="&amp;MB558,#REF!,"&lt;="&amp;ME558,#REF!,"&gt;="&amp;MF558,#REF!,"="&amp;KV558,#REF!,"="&amp;KX558)</f>
        <v/>
      </c>
      <c r="MR558" s="1">
        <f>COUNTIFS(#REF!,LT558,#REF!,1,#REF!,"&gt;="&amp;MC558,#REF!,"&lt;="&amp;MB558,#REF!,"&lt;="&amp;ME558,#REF!,"&gt;="&amp;MF558,#REF!,"="&amp;KW558,#REF!,"="&amp;KY558)</f>
        <v/>
      </c>
      <c r="MS558" s="1">
        <f>COUNTIFS(#REF!,LT558,#REF!,0,#REF!,"&gt;="&amp;MC558,#REF!,"&lt;="&amp;MB558,#REF!,"&lt;="&amp;ME558,#REF!,"&gt;="&amp;MF558,#REF!,"="&amp;KW558,#REF!,"="&amp;KY558)</f>
        <v/>
      </c>
      <c r="MT558" s="1">
        <f>COUNTIFS(#REF!,LT558,#REF!,1,#REF!,"&gt;="&amp;MI558,#REF!,"&lt;="&amp;MH558,#REF!,"&lt;="&amp;ME558,#REF!,"&gt;="&amp;MF558)</f>
        <v/>
      </c>
      <c r="MU558" s="1">
        <f>COUNTIFS(#REF!,LT558,#REF!,0,#REF!,"&gt;="&amp;MI558,#REF!,"&lt;="&amp;MH558,#REF!,"&lt;="&amp;ME558,#REF!,"&gt;="&amp;MF558)</f>
        <v/>
      </c>
      <c r="MV558" s="1">
        <f>COUNTIFS(#REF!,LT558,#REF!,1,#REF!,"&gt;="&amp;MI558,#REF!,"&lt;="&amp;MH558,#REF!,"="&amp;KZ558,#REF!,"="&amp;LA558,#REF!,"&lt;="&amp;ME558,#REF!,"&gt;="&amp;MF558)</f>
        <v/>
      </c>
      <c r="MW558" s="1">
        <f>COUNTIFS(#REF!,LT558,#REF!,0,#REF!,"&gt;="&amp;MI558,#REF!,"&lt;="&amp;MH558,#REF!,"="&amp;KZ558,#REF!,"="&amp;LA558,#REF!,"&lt;="&amp;ME558,#REF!,"&gt;="&amp;MF558)</f>
        <v/>
      </c>
      <c r="MX558" s="1">
        <f>COUNTIFS(#REF!,LT558,#REF!,1,#REF!,"&gt;="&amp;MC558,#REF!,"&lt;="&amp;MB558,#REF!,"&lt;="&amp;ME558,#REF!,"&gt;="&amp;MF558)</f>
        <v/>
      </c>
      <c r="MY558" s="1">
        <f>COUNTIFS(#REF!,LT558,#REF!,0,#REF!,"&gt;="&amp;MC558,#REF!,"&lt;="&amp;MB558,#REF!,"&lt;="&amp;ME558,#REF!,"&gt;="&amp;MF558)</f>
        <v/>
      </c>
      <c r="MZ558" s="1">
        <f>COUNTIFS(#REF!,LT558,#REF!,1,#REF!,"&lt;="&amp;ME558,#REF!,"&gt;="&amp;MF558,#REF!,"="&amp;KV558,#REF!,"="&amp;KX558)</f>
        <v/>
      </c>
      <c r="NA558" s="1">
        <f>COUNTIFS(#REF!,LT558,#REF!,0,#REF!,"&lt;="&amp;ME558,#REF!,"&gt;="&amp;MF558,#REF!,"="&amp;KV558,#REF!,"="&amp;KX558)</f>
        <v/>
      </c>
      <c r="NB558" s="1">
        <f>COUNTIFS(#REF!,LT558,#REF!,1,#REF!,"&lt;="&amp;ME558,#REF!,"&gt;="&amp;MF558,#REF!,"="&amp;KW558,#REF!,"="&amp;KY558)</f>
        <v/>
      </c>
      <c r="NC558" s="1">
        <f>COUNTIFS(#REF!,LT558,#REF!,0,#REF!,"&lt;="&amp;ME558,#REF!,"&gt;="&amp;MF558,#REF!,"="&amp;KW558,#REF!,"="&amp;KY558)</f>
        <v/>
      </c>
      <c r="ND558" s="1">
        <f>MP558+MR558+MT558+MV558+MX558+MZ558+NB558</f>
        <v/>
      </c>
      <c r="NE558" s="1">
        <f>MQ558+MS558+MU558+MW558+MY558+NA558+NC558</f>
        <v/>
      </c>
      <c r="NF558" s="1">
        <f>ND558+NE558</f>
        <v/>
      </c>
      <c r="NG558" s="33">
        <f>ND558/(ND558+NE558)</f>
        <v/>
      </c>
      <c r="NH558" s="3">
        <f>1/NG558</f>
        <v/>
      </c>
      <c r="NI558" s="1">
        <f>LI558</f>
        <v/>
      </c>
      <c r="NJ558" s="79">
        <f>((1-NG558)*(1/(NI558-1))*0.98-(NG558*1))</f>
        <v/>
      </c>
      <c r="NK558" s="34">
        <f>IF(LR558&lt;0.9,0,IF(AND(LR558&gt;1.1),0,1))</f>
        <v/>
      </c>
      <c r="NL558" s="34">
        <f>IF(LS558&lt;0.9,0,IF(AND(LS558&gt;1.1),0,1))</f>
        <v/>
      </c>
      <c r="NM558" s="32">
        <f>IF(NF558&gt;99,1,0)</f>
        <v/>
      </c>
      <c r="NN558" s="32">
        <f>IF(NJ558&gt;0.0799,1,0)</f>
        <v/>
      </c>
      <c r="NO558" s="32">
        <f>IF(NJ558&gt;NQ558,1,0)</f>
        <v/>
      </c>
      <c r="NP558" s="32">
        <f>NM558+NN558+NO558+NK558+NL558</f>
        <v/>
      </c>
      <c r="NQ558" s="79">
        <f>(((100*NG558)*(NI558-1)*0.98)-((1-NG558)*100))/100</f>
        <v/>
      </c>
      <c r="NR558" s="34">
        <f>IF(LR558&lt;0.9,0,IF(AND(LR558&gt;1.1),0,1))</f>
        <v/>
      </c>
      <c r="NS558" s="34">
        <f>IF(LS558&lt;0.9,0,IF(AND(LS558&gt;1.1),0,1))</f>
        <v/>
      </c>
      <c r="NT558" s="32">
        <f>IF(NF558&gt;99,1,0)</f>
        <v/>
      </c>
      <c r="NU558" s="32">
        <f>IF(NQ558&gt;0.0799,1,0)</f>
        <v/>
      </c>
      <c r="NV558" s="32">
        <f>IF(NQ558&gt;NJ558,1,0)</f>
        <v/>
      </c>
      <c r="NW558" s="32">
        <f>NT558+NU558+NV558+NR558+NS558</f>
        <v/>
      </c>
      <c r="NX558">
        <f>IF(NP558=5,"LayAway0-1",IF(AND(NW558=5),"BackAway0-1",""))</f>
        <v/>
      </c>
      <c r="NY558">
        <f>IF(NP558=5,KO558,IF(AND(NW558=5),KO558,""))</f>
        <v/>
      </c>
      <c r="NZ558">
        <f>IF(NP558=5,"Match Odds",IF(AND(NW558=5),"Match Odds",""))</f>
        <v/>
      </c>
      <c r="OA558">
        <f>IF(NP558=5,KP558,IF(AND(NW558=5),KP558,""))</f>
        <v/>
      </c>
      <c r="OB558">
        <f>IF(NP558=5,"MATCH_ODDS",IF(AND(NW558=5),"MATCH_ODDS",""))</f>
        <v/>
      </c>
      <c r="OC558">
        <f>IF(NP558=5,"LAY",IF(AND(NW558=5),"BACK",""))</f>
        <v/>
      </c>
    </row>
    <row r="559" ht="16.5" customHeight="1" thickBot="1" thickTop="1">
      <c r="A559" s="2" t="n"/>
      <c r="KN559" s="1">
        <f>IF(INDEX(#REF!,MATCH('HT 0-1'!D559,#REF!,0))=INDEX(#REF!,MATCH('HT 0-1'!D559,#REF!,0)),INDEX(#REF!,MATCH('HT 0-1'!D559,#REF!,0)),"ERROR")</f>
        <v/>
      </c>
      <c r="KO559" s="1">
        <f>IF(INDEX(#REF!,MATCH('HT 0-1'!E559,#REF!,0))=INDEX(#REF!,MATCH('HT 0-1'!E559,#REF!,0)),INDEX(#REF!,MATCH('HT 0-1'!E559,#REF!,0)),"ERROR")</f>
        <v/>
      </c>
      <c r="KP559" s="1">
        <f>KN559&amp;" v "&amp;KO559</f>
        <v/>
      </c>
      <c r="KQ559">
        <f>B559&amp;"_"&amp;C559</f>
        <v/>
      </c>
      <c r="KR559" s="1">
        <f>IF((HW559/KK559)&lt;0.335,"G",IF((HW559/KK559)&gt;0.67,"R","A"))</f>
        <v/>
      </c>
      <c r="KS559" s="1">
        <f>IF((HX559/KK559)&lt;0.335,"G",IF((HX559/KK559)&gt;0.67,"R","A"))</f>
        <v/>
      </c>
      <c r="KT559" s="1">
        <f>IF((IH559/KK559)&lt;0.335,"G",IF((IH559/KK559)&gt;0.67,"R","A"))</f>
        <v/>
      </c>
      <c r="KU559" s="1">
        <f>IF((II559/KK559)&lt;0.335,"G",IF((II559/KK559)&gt;0.67,"R","A"))</f>
        <v/>
      </c>
      <c r="KV559" s="1">
        <f>IF((HZ559/KK559)&lt;0.335,"G",IF((HZ559/KK559)&gt;0.67,"R","A"))</f>
        <v/>
      </c>
      <c r="KW559" s="1">
        <f>IF((HY559/KK559)&lt;0.335,"G",IF((HY559/KK559)&gt;0.67,"R","A"))</f>
        <v/>
      </c>
      <c r="KX559" s="1">
        <f>IF((IK559/KK559)&lt;0.335,"G",IF((IK559/KK559)&gt;0.67,"R","A"))</f>
        <v/>
      </c>
      <c r="KY559" s="1">
        <f>IF((IJ559/KK559)&lt;0.335,"G",IF((IJ559/KK559)&gt;0.67,"R","A"))</f>
        <v/>
      </c>
      <c r="KZ559" s="1">
        <f>IF((HQ559/KK559)&lt;0.335,"G",IF((HQ559/KK559)&gt;0.67,"R","A"))</f>
        <v/>
      </c>
      <c r="LA559" s="1">
        <f>IF((IB559/KK559)&lt;0.335,"G",IF((IB559/KK559)&gt;0.67,"R","A"))</f>
        <v/>
      </c>
      <c r="LB559">
        <f>IF(LQ559="0-1",INDEX(Scrape!#REF!,MATCH('HT 0-1'!KP559,Scrape!$B:$B,0)),"")</f>
        <v/>
      </c>
      <c r="LC559">
        <f>IF(LQ559="0-1",INDEX(Scrape!$A:$A,MATCH('HT 0-1'!KP559,Scrape!$B:$B,0)),"")</f>
        <v/>
      </c>
      <c r="LD559">
        <f>IF(LQ559="0-1",INDEX(Scrape!$B:$B,MATCH('HT 0-1'!KP559,Scrape!$B:$B,0)),"")</f>
        <v/>
      </c>
      <c r="LE559">
        <f>IF(LQ559="0-1",INDEX(Scrape!$C:$C,MATCH('HT 0-1'!KP559,Scrape!$B:$B,0)),"")</f>
        <v/>
      </c>
      <c r="LF559">
        <f>IF(LQ559="0-1",INDEX(Scrape!$D:$D,MATCH('HT 0-1'!KP559,Scrape!$B:$B,0)),"")</f>
        <v/>
      </c>
      <c r="LG559">
        <f>IF(LQ559="0-1",INDEX(Scrape!$E:$E,MATCH('HT 0-1'!KP559,Scrape!$B:$B,0)),"")</f>
        <v/>
      </c>
      <c r="LH559">
        <f>IF(LQ559="0-1",INDEX(Scrape!$F:$F,MATCH('HT 0-1'!KP559,Scrape!$B:$B,0)),"")</f>
        <v/>
      </c>
      <c r="LI559">
        <f>IF(LQ559="0-1",INDEX(Scrape!$G:$G,MATCH('HT 0-1'!KP559,Scrape!$B:$B,0)),"")</f>
        <v/>
      </c>
      <c r="LJ559">
        <f>IF(LQ559="0-1",INDEX(Scrape!$H:$H,MATCH('HT 0-1'!KP559,Scrape!$B:$B,0)),"")</f>
        <v/>
      </c>
      <c r="LK559">
        <f>IF(LQ559="0-1",INDEX(Scrape!$I:$I,MATCH('HT 0-1'!KP559,Scrape!$B:$B,0)),"")</f>
        <v/>
      </c>
      <c r="LL559">
        <f>IF(LQ559="0-1",INDEX(Scrape!$J:$J,MATCH('HT 0-1'!KP559,Scrape!$B:$B,0)),"")</f>
        <v/>
      </c>
      <c r="LM559">
        <f>IF(LQ559="0-1",INDEX(Scrape!$K:$K,MATCH('HT 0-1'!KP559,Scrape!$B:$B,0)),"")</f>
        <v/>
      </c>
      <c r="LN559">
        <f>IF(LQ559="0-1",INDEX(Scrape!$L:$L,MATCH('HT 0-1'!KP559,Scrape!$B:$B,0)),"")</f>
        <v/>
      </c>
      <c r="LO559">
        <f>IF(LQ559="0-1",INDEX(Scrape!$M:$M,MATCH('HT 0-1'!KP559,Scrape!$B:$B,0)),"")</f>
        <v/>
      </c>
      <c r="LP559">
        <f>IF(LQ559="0-1",INDEX(Scrape!$N:$N,MATCH('HT 0-1'!KP559,Scrape!$B:$B,0)),"")</f>
        <v/>
      </c>
      <c r="LQ559">
        <f>INDEX(Scrape!$O:$O,MATCH('HT 0-1'!KP559,Scrape!$B:$B,0))</f>
        <v/>
      </c>
      <c r="LR559">
        <f>(1/LJ559)+(1/LI559)+(1/LH559)</f>
        <v/>
      </c>
      <c r="LS559">
        <f>(1/LG559)+(1/LF559)+(1/LE559)</f>
        <v/>
      </c>
      <c r="LT559" s="8">
        <f>IF(INDEX(#REF!,MATCH(KQ559,#REF!,0))=INDEX(#REF!,MATCH(KQ559,#REF!,0)),INDEX(#REF!,MATCH(KQ559,#REF!,0)),"ERROR")</f>
        <v/>
      </c>
      <c r="LU559" s="4">
        <f>IF(KR559="G",2,IF(KR559="R",0.5,IF(KR559="A",1)))</f>
        <v/>
      </c>
      <c r="LV559" s="4">
        <f>IF(KS559="G",0.5,IF(KS559="R",2,IF(KS559="A",1)))</f>
        <v/>
      </c>
      <c r="LW559" s="4">
        <f>IF(KT559="G",2,IF(KT559="R",0.5,IF(KT559="A",1)))</f>
        <v/>
      </c>
      <c r="LX559" s="4">
        <f>IF(KU559="G",0.5,IF(KU559="R",2,IF(KU559="A",1)))</f>
        <v/>
      </c>
      <c r="LY559" s="7">
        <f>(LK559*(LU559+LX559)+(LL559*(LU559+LX559)))</f>
        <v/>
      </c>
      <c r="LZ559" s="7">
        <f>(LN559*(LV559+LW559)+(LO559*(LV559+LW559)))</f>
        <v/>
      </c>
      <c r="MA559" s="11">
        <f>LY559-LZ559</f>
        <v/>
      </c>
      <c r="MB559" s="5">
        <f>MA559+2</f>
        <v/>
      </c>
      <c r="MC559" s="6">
        <f>MA559-2</f>
        <v/>
      </c>
      <c r="MD559" s="4">
        <f>LE559</f>
        <v/>
      </c>
      <c r="ME559" s="9">
        <f>IF(MD559=0,1000,MD559+0.75)</f>
        <v/>
      </c>
      <c r="MF559" s="10">
        <f>IF(MD559=0,0,MD559-0.75)</f>
        <v/>
      </c>
      <c r="MG559" s="4">
        <f>((LM559*(LU559+LX559))-((LP559*(LV559+LW559))))</f>
        <v/>
      </c>
      <c r="MH559" s="9">
        <f>MG559*1.2</f>
        <v/>
      </c>
      <c r="MI559" s="10">
        <f>MG559*0.8</f>
        <v/>
      </c>
      <c r="MJ559">
        <f>IFERROR(NX559,"")</f>
        <v/>
      </c>
      <c r="MK559">
        <f>IFERROR(NY559,"")</f>
        <v/>
      </c>
      <c r="ML559">
        <f>IFERROR(NZ559,"")</f>
        <v/>
      </c>
      <c r="MM559">
        <f>IFERROR(OA559,"")</f>
        <v/>
      </c>
      <c r="MN559">
        <f>IFERROR(OB559,"")</f>
        <v/>
      </c>
      <c r="MO559">
        <f>IFERROR(OC559,"")</f>
        <v/>
      </c>
      <c r="MP559" s="1">
        <f>COUNTIFS(#REF!,LT559,#REF!,1,#REF!,"&gt;="&amp;MC559,#REF!,"&lt;="&amp;MB559,#REF!,"&lt;="&amp;ME559,#REF!,"&gt;="&amp;MF559,#REF!,"="&amp;KV559,#REF!,"="&amp;KX559)</f>
        <v/>
      </c>
      <c r="MQ559" s="1">
        <f>COUNTIFS(#REF!,LT559,#REF!,0,#REF!,"&gt;="&amp;MC559,#REF!,"&lt;="&amp;MB559,#REF!,"&lt;="&amp;ME559,#REF!,"&gt;="&amp;MF559,#REF!,"="&amp;KV559,#REF!,"="&amp;KX559)</f>
        <v/>
      </c>
      <c r="MR559" s="1">
        <f>COUNTIFS(#REF!,LT559,#REF!,1,#REF!,"&gt;="&amp;MC559,#REF!,"&lt;="&amp;MB559,#REF!,"&lt;="&amp;ME559,#REF!,"&gt;="&amp;MF559,#REF!,"="&amp;KW559,#REF!,"="&amp;KY559)</f>
        <v/>
      </c>
      <c r="MS559" s="1">
        <f>COUNTIFS(#REF!,LT559,#REF!,0,#REF!,"&gt;="&amp;MC559,#REF!,"&lt;="&amp;MB559,#REF!,"&lt;="&amp;ME559,#REF!,"&gt;="&amp;MF559,#REF!,"="&amp;KW559,#REF!,"="&amp;KY559)</f>
        <v/>
      </c>
      <c r="MT559" s="1">
        <f>COUNTIFS(#REF!,LT559,#REF!,1,#REF!,"&gt;="&amp;MI559,#REF!,"&lt;="&amp;MH559,#REF!,"&lt;="&amp;ME559,#REF!,"&gt;="&amp;MF559)</f>
        <v/>
      </c>
      <c r="MU559" s="1">
        <f>COUNTIFS(#REF!,LT559,#REF!,0,#REF!,"&gt;="&amp;MI559,#REF!,"&lt;="&amp;MH559,#REF!,"&lt;="&amp;ME559,#REF!,"&gt;="&amp;MF559)</f>
        <v/>
      </c>
      <c r="MV559" s="1">
        <f>COUNTIFS(#REF!,LT559,#REF!,1,#REF!,"&gt;="&amp;MI559,#REF!,"&lt;="&amp;MH559,#REF!,"="&amp;KZ559,#REF!,"="&amp;LA559,#REF!,"&lt;="&amp;ME559,#REF!,"&gt;="&amp;MF559)</f>
        <v/>
      </c>
      <c r="MW559" s="1">
        <f>COUNTIFS(#REF!,LT559,#REF!,0,#REF!,"&gt;="&amp;MI559,#REF!,"&lt;="&amp;MH559,#REF!,"="&amp;KZ559,#REF!,"="&amp;LA559,#REF!,"&lt;="&amp;ME559,#REF!,"&gt;="&amp;MF559)</f>
        <v/>
      </c>
      <c r="MX559" s="1">
        <f>COUNTIFS(#REF!,LT559,#REF!,1,#REF!,"&gt;="&amp;MC559,#REF!,"&lt;="&amp;MB559,#REF!,"&lt;="&amp;ME559,#REF!,"&gt;="&amp;MF559)</f>
        <v/>
      </c>
      <c r="MY559" s="1">
        <f>COUNTIFS(#REF!,LT559,#REF!,0,#REF!,"&gt;="&amp;MC559,#REF!,"&lt;="&amp;MB559,#REF!,"&lt;="&amp;ME559,#REF!,"&gt;="&amp;MF559)</f>
        <v/>
      </c>
      <c r="MZ559" s="1">
        <f>COUNTIFS(#REF!,LT559,#REF!,1,#REF!,"&lt;="&amp;ME559,#REF!,"&gt;="&amp;MF559,#REF!,"="&amp;KV559,#REF!,"="&amp;KX559)</f>
        <v/>
      </c>
      <c r="NA559" s="1">
        <f>COUNTIFS(#REF!,LT559,#REF!,0,#REF!,"&lt;="&amp;ME559,#REF!,"&gt;="&amp;MF559,#REF!,"="&amp;KV559,#REF!,"="&amp;KX559)</f>
        <v/>
      </c>
      <c r="NB559" s="1">
        <f>COUNTIFS(#REF!,LT559,#REF!,1,#REF!,"&lt;="&amp;ME559,#REF!,"&gt;="&amp;MF559,#REF!,"="&amp;KW559,#REF!,"="&amp;KY559)</f>
        <v/>
      </c>
      <c r="NC559" s="1">
        <f>COUNTIFS(#REF!,LT559,#REF!,0,#REF!,"&lt;="&amp;ME559,#REF!,"&gt;="&amp;MF559,#REF!,"="&amp;KW559,#REF!,"="&amp;KY559)</f>
        <v/>
      </c>
      <c r="ND559" s="1">
        <f>MP559+MR559+MT559+MV559+MX559+MZ559+NB559</f>
        <v/>
      </c>
      <c r="NE559" s="1">
        <f>MQ559+MS559+MU559+MW559+MY559+NA559+NC559</f>
        <v/>
      </c>
      <c r="NF559" s="1">
        <f>ND559+NE559</f>
        <v/>
      </c>
      <c r="NG559" s="33">
        <f>ND559/(ND559+NE559)</f>
        <v/>
      </c>
      <c r="NH559" s="3">
        <f>1/NG559</f>
        <v/>
      </c>
      <c r="NI559" s="1">
        <f>LI559</f>
        <v/>
      </c>
      <c r="NJ559" s="79">
        <f>((1-NG559)*(1/(NI559-1))*0.98-(NG559*1))</f>
        <v/>
      </c>
      <c r="NK559" s="34">
        <f>IF(LR559&lt;0.9,0,IF(AND(LR559&gt;1.1),0,1))</f>
        <v/>
      </c>
      <c r="NL559" s="34">
        <f>IF(LS559&lt;0.9,0,IF(AND(LS559&gt;1.1),0,1))</f>
        <v/>
      </c>
      <c r="NM559" s="32">
        <f>IF(NF559&gt;99,1,0)</f>
        <v/>
      </c>
      <c r="NN559" s="32">
        <f>IF(NJ559&gt;0.0799,1,0)</f>
        <v/>
      </c>
      <c r="NO559" s="32">
        <f>IF(NJ559&gt;NQ559,1,0)</f>
        <v/>
      </c>
      <c r="NP559" s="32">
        <f>NM559+NN559+NO559+NK559+NL559</f>
        <v/>
      </c>
      <c r="NQ559" s="79">
        <f>(((100*NG559)*(NI559-1)*0.98)-((1-NG559)*100))/100</f>
        <v/>
      </c>
      <c r="NR559" s="34">
        <f>IF(LR559&lt;0.9,0,IF(AND(LR559&gt;1.1),0,1))</f>
        <v/>
      </c>
      <c r="NS559" s="34">
        <f>IF(LS559&lt;0.9,0,IF(AND(LS559&gt;1.1),0,1))</f>
        <v/>
      </c>
      <c r="NT559" s="32">
        <f>IF(NF559&gt;99,1,0)</f>
        <v/>
      </c>
      <c r="NU559" s="32">
        <f>IF(NQ559&gt;0.0799,1,0)</f>
        <v/>
      </c>
      <c r="NV559" s="32">
        <f>IF(NQ559&gt;NJ559,1,0)</f>
        <v/>
      </c>
      <c r="NW559" s="32">
        <f>NT559+NU559+NV559+NR559+NS559</f>
        <v/>
      </c>
      <c r="NX559">
        <f>IF(NP559=5,"LayAway0-1",IF(AND(NW559=5),"BackAway0-1",""))</f>
        <v/>
      </c>
      <c r="NY559">
        <f>IF(NP559=5,KO559,IF(AND(NW559=5),KO559,""))</f>
        <v/>
      </c>
      <c r="NZ559">
        <f>IF(NP559=5,"Match Odds",IF(AND(NW559=5),"Match Odds",""))</f>
        <v/>
      </c>
      <c r="OA559">
        <f>IF(NP559=5,KP559,IF(AND(NW559=5),KP559,""))</f>
        <v/>
      </c>
      <c r="OB559">
        <f>IF(NP559=5,"MATCH_ODDS",IF(AND(NW559=5),"MATCH_ODDS",""))</f>
        <v/>
      </c>
      <c r="OC559">
        <f>IF(NP559=5,"LAY",IF(AND(NW559=5),"BACK",""))</f>
        <v/>
      </c>
    </row>
    <row r="560" ht="16.5" customHeight="1" thickBot="1" thickTop="1">
      <c r="A560" s="2" t="n"/>
      <c r="KN560" s="1">
        <f>IF(INDEX(#REF!,MATCH('HT 0-1'!D560,#REF!,0))=INDEX(#REF!,MATCH('HT 0-1'!D560,#REF!,0)),INDEX(#REF!,MATCH('HT 0-1'!D560,#REF!,0)),"ERROR")</f>
        <v/>
      </c>
      <c r="KO560" s="1">
        <f>IF(INDEX(#REF!,MATCH('HT 0-1'!E560,#REF!,0))=INDEX(#REF!,MATCH('HT 0-1'!E560,#REF!,0)),INDEX(#REF!,MATCH('HT 0-1'!E560,#REF!,0)),"ERROR")</f>
        <v/>
      </c>
      <c r="KP560" s="1">
        <f>KN560&amp;" v "&amp;KO560</f>
        <v/>
      </c>
      <c r="KQ560">
        <f>B560&amp;"_"&amp;C560</f>
        <v/>
      </c>
      <c r="KR560" s="1">
        <f>IF((HW560/KK560)&lt;0.335,"G",IF((HW560/KK560)&gt;0.67,"R","A"))</f>
        <v/>
      </c>
      <c r="KS560" s="1">
        <f>IF((HX560/KK560)&lt;0.335,"G",IF((HX560/KK560)&gt;0.67,"R","A"))</f>
        <v/>
      </c>
      <c r="KT560" s="1">
        <f>IF((IH560/KK560)&lt;0.335,"G",IF((IH560/KK560)&gt;0.67,"R","A"))</f>
        <v/>
      </c>
      <c r="KU560" s="1">
        <f>IF((II560/KK560)&lt;0.335,"G",IF((II560/KK560)&gt;0.67,"R","A"))</f>
        <v/>
      </c>
      <c r="KV560" s="1">
        <f>IF((HZ560/KK560)&lt;0.335,"G",IF((HZ560/KK560)&gt;0.67,"R","A"))</f>
        <v/>
      </c>
      <c r="KW560" s="1">
        <f>IF((HY560/KK560)&lt;0.335,"G",IF((HY560/KK560)&gt;0.67,"R","A"))</f>
        <v/>
      </c>
      <c r="KX560" s="1">
        <f>IF((IK560/KK560)&lt;0.335,"G",IF((IK560/KK560)&gt;0.67,"R","A"))</f>
        <v/>
      </c>
      <c r="KY560" s="1">
        <f>IF((IJ560/KK560)&lt;0.335,"G",IF((IJ560/KK560)&gt;0.67,"R","A"))</f>
        <v/>
      </c>
      <c r="KZ560" s="1">
        <f>IF((HQ560/KK560)&lt;0.335,"G",IF((HQ560/KK560)&gt;0.67,"R","A"))</f>
        <v/>
      </c>
      <c r="LA560" s="1">
        <f>IF((IB560/KK560)&lt;0.335,"G",IF((IB560/KK560)&gt;0.67,"R","A"))</f>
        <v/>
      </c>
      <c r="LB560">
        <f>IF(LQ560="0-1",INDEX(Scrape!#REF!,MATCH('HT 0-1'!KP560,Scrape!$B:$B,0)),"")</f>
        <v/>
      </c>
      <c r="LC560">
        <f>IF(LQ560="0-1",INDEX(Scrape!$A:$A,MATCH('HT 0-1'!KP560,Scrape!$B:$B,0)),"")</f>
        <v/>
      </c>
      <c r="LD560">
        <f>IF(LQ560="0-1",INDEX(Scrape!$B:$B,MATCH('HT 0-1'!KP560,Scrape!$B:$B,0)),"")</f>
        <v/>
      </c>
      <c r="LE560">
        <f>IF(LQ560="0-1",INDEX(Scrape!$C:$C,MATCH('HT 0-1'!KP560,Scrape!$B:$B,0)),"")</f>
        <v/>
      </c>
      <c r="LF560">
        <f>IF(LQ560="0-1",INDEX(Scrape!$D:$D,MATCH('HT 0-1'!KP560,Scrape!$B:$B,0)),"")</f>
        <v/>
      </c>
      <c r="LG560">
        <f>IF(LQ560="0-1",INDEX(Scrape!$E:$E,MATCH('HT 0-1'!KP560,Scrape!$B:$B,0)),"")</f>
        <v/>
      </c>
      <c r="LH560">
        <f>IF(LQ560="0-1",INDEX(Scrape!$F:$F,MATCH('HT 0-1'!KP560,Scrape!$B:$B,0)),"")</f>
        <v/>
      </c>
      <c r="LI560">
        <f>IF(LQ560="0-1",INDEX(Scrape!$G:$G,MATCH('HT 0-1'!KP560,Scrape!$B:$B,0)),"")</f>
        <v/>
      </c>
      <c r="LJ560">
        <f>IF(LQ560="0-1",INDEX(Scrape!$H:$H,MATCH('HT 0-1'!KP560,Scrape!$B:$B,0)),"")</f>
        <v/>
      </c>
      <c r="LK560">
        <f>IF(LQ560="0-1",INDEX(Scrape!$I:$I,MATCH('HT 0-1'!KP560,Scrape!$B:$B,0)),"")</f>
        <v/>
      </c>
      <c r="LL560">
        <f>IF(LQ560="0-1",INDEX(Scrape!$J:$J,MATCH('HT 0-1'!KP560,Scrape!$B:$B,0)),"")</f>
        <v/>
      </c>
      <c r="LM560">
        <f>IF(LQ560="0-1",INDEX(Scrape!$K:$K,MATCH('HT 0-1'!KP560,Scrape!$B:$B,0)),"")</f>
        <v/>
      </c>
      <c r="LN560">
        <f>IF(LQ560="0-1",INDEX(Scrape!$L:$L,MATCH('HT 0-1'!KP560,Scrape!$B:$B,0)),"")</f>
        <v/>
      </c>
      <c r="LO560">
        <f>IF(LQ560="0-1",INDEX(Scrape!$M:$M,MATCH('HT 0-1'!KP560,Scrape!$B:$B,0)),"")</f>
        <v/>
      </c>
      <c r="LP560">
        <f>IF(LQ560="0-1",INDEX(Scrape!$N:$N,MATCH('HT 0-1'!KP560,Scrape!$B:$B,0)),"")</f>
        <v/>
      </c>
      <c r="LQ560">
        <f>INDEX(Scrape!$O:$O,MATCH('HT 0-1'!KP560,Scrape!$B:$B,0))</f>
        <v/>
      </c>
      <c r="LR560">
        <f>(1/LJ560)+(1/LI560)+(1/LH560)</f>
        <v/>
      </c>
      <c r="LS560">
        <f>(1/LG560)+(1/LF560)+(1/LE560)</f>
        <v/>
      </c>
      <c r="LT560" s="8">
        <f>IF(INDEX(#REF!,MATCH(KQ560,#REF!,0))=INDEX(#REF!,MATCH(KQ560,#REF!,0)),INDEX(#REF!,MATCH(KQ560,#REF!,0)),"ERROR")</f>
        <v/>
      </c>
      <c r="LU560" s="4">
        <f>IF(KR560="G",2,IF(KR560="R",0.5,IF(KR560="A",1)))</f>
        <v/>
      </c>
      <c r="LV560" s="4">
        <f>IF(KS560="G",0.5,IF(KS560="R",2,IF(KS560="A",1)))</f>
        <v/>
      </c>
      <c r="LW560" s="4">
        <f>IF(KT560="G",2,IF(KT560="R",0.5,IF(KT560="A",1)))</f>
        <v/>
      </c>
      <c r="LX560" s="4">
        <f>IF(KU560="G",0.5,IF(KU560="R",2,IF(KU560="A",1)))</f>
        <v/>
      </c>
      <c r="LY560" s="7">
        <f>(LK560*(LU560+LX560)+(LL560*(LU560+LX560)))</f>
        <v/>
      </c>
      <c r="LZ560" s="7">
        <f>(LN560*(LV560+LW560)+(LO560*(LV560+LW560)))</f>
        <v/>
      </c>
      <c r="MA560" s="11">
        <f>LY560-LZ560</f>
        <v/>
      </c>
      <c r="MB560" s="5">
        <f>MA560+2</f>
        <v/>
      </c>
      <c r="MC560" s="6">
        <f>MA560-2</f>
        <v/>
      </c>
      <c r="MD560" s="4">
        <f>LE560</f>
        <v/>
      </c>
      <c r="ME560" s="9">
        <f>IF(MD560=0,1000,MD560+0.75)</f>
        <v/>
      </c>
      <c r="MF560" s="10">
        <f>IF(MD560=0,0,MD560-0.75)</f>
        <v/>
      </c>
      <c r="MG560" s="4">
        <f>((LM560*(LU560+LX560))-((LP560*(LV560+LW560))))</f>
        <v/>
      </c>
      <c r="MH560" s="9">
        <f>MG560*1.2</f>
        <v/>
      </c>
      <c r="MI560" s="10">
        <f>MG560*0.8</f>
        <v/>
      </c>
      <c r="MJ560">
        <f>IFERROR(NX560,"")</f>
        <v/>
      </c>
      <c r="MK560">
        <f>IFERROR(NY560,"")</f>
        <v/>
      </c>
      <c r="ML560">
        <f>IFERROR(NZ560,"")</f>
        <v/>
      </c>
      <c r="MM560">
        <f>IFERROR(OA560,"")</f>
        <v/>
      </c>
      <c r="MN560">
        <f>IFERROR(OB560,"")</f>
        <v/>
      </c>
      <c r="MO560">
        <f>IFERROR(OC560,"")</f>
        <v/>
      </c>
      <c r="MP560" s="1">
        <f>COUNTIFS(#REF!,LT560,#REF!,1,#REF!,"&gt;="&amp;MC560,#REF!,"&lt;="&amp;MB560,#REF!,"&lt;="&amp;ME560,#REF!,"&gt;="&amp;MF560,#REF!,"="&amp;KV560,#REF!,"="&amp;KX560)</f>
        <v/>
      </c>
      <c r="MQ560" s="1">
        <f>COUNTIFS(#REF!,LT560,#REF!,0,#REF!,"&gt;="&amp;MC560,#REF!,"&lt;="&amp;MB560,#REF!,"&lt;="&amp;ME560,#REF!,"&gt;="&amp;MF560,#REF!,"="&amp;KV560,#REF!,"="&amp;KX560)</f>
        <v/>
      </c>
      <c r="MR560" s="1">
        <f>COUNTIFS(#REF!,LT560,#REF!,1,#REF!,"&gt;="&amp;MC560,#REF!,"&lt;="&amp;MB560,#REF!,"&lt;="&amp;ME560,#REF!,"&gt;="&amp;MF560,#REF!,"="&amp;KW560,#REF!,"="&amp;KY560)</f>
        <v/>
      </c>
      <c r="MS560" s="1">
        <f>COUNTIFS(#REF!,LT560,#REF!,0,#REF!,"&gt;="&amp;MC560,#REF!,"&lt;="&amp;MB560,#REF!,"&lt;="&amp;ME560,#REF!,"&gt;="&amp;MF560,#REF!,"="&amp;KW560,#REF!,"="&amp;KY560)</f>
        <v/>
      </c>
      <c r="MT560" s="1">
        <f>COUNTIFS(#REF!,LT560,#REF!,1,#REF!,"&gt;="&amp;MI560,#REF!,"&lt;="&amp;MH560,#REF!,"&lt;="&amp;ME560,#REF!,"&gt;="&amp;MF560)</f>
        <v/>
      </c>
      <c r="MU560" s="1">
        <f>COUNTIFS(#REF!,LT560,#REF!,0,#REF!,"&gt;="&amp;MI560,#REF!,"&lt;="&amp;MH560,#REF!,"&lt;="&amp;ME560,#REF!,"&gt;="&amp;MF560)</f>
        <v/>
      </c>
      <c r="MV560" s="1">
        <f>COUNTIFS(#REF!,LT560,#REF!,1,#REF!,"&gt;="&amp;MI560,#REF!,"&lt;="&amp;MH560,#REF!,"="&amp;KZ560,#REF!,"="&amp;LA560,#REF!,"&lt;="&amp;ME560,#REF!,"&gt;="&amp;MF560)</f>
        <v/>
      </c>
      <c r="MW560" s="1">
        <f>COUNTIFS(#REF!,LT560,#REF!,0,#REF!,"&gt;="&amp;MI560,#REF!,"&lt;="&amp;MH560,#REF!,"="&amp;KZ560,#REF!,"="&amp;LA560,#REF!,"&lt;="&amp;ME560,#REF!,"&gt;="&amp;MF560)</f>
        <v/>
      </c>
      <c r="MX560" s="1">
        <f>COUNTIFS(#REF!,LT560,#REF!,1,#REF!,"&gt;="&amp;MC560,#REF!,"&lt;="&amp;MB560,#REF!,"&lt;="&amp;ME560,#REF!,"&gt;="&amp;MF560)</f>
        <v/>
      </c>
      <c r="MY560" s="1">
        <f>COUNTIFS(#REF!,LT560,#REF!,0,#REF!,"&gt;="&amp;MC560,#REF!,"&lt;="&amp;MB560,#REF!,"&lt;="&amp;ME560,#REF!,"&gt;="&amp;MF560)</f>
        <v/>
      </c>
      <c r="MZ560" s="1">
        <f>COUNTIFS(#REF!,LT560,#REF!,1,#REF!,"&lt;="&amp;ME560,#REF!,"&gt;="&amp;MF560,#REF!,"="&amp;KV560,#REF!,"="&amp;KX560)</f>
        <v/>
      </c>
      <c r="NA560" s="1">
        <f>COUNTIFS(#REF!,LT560,#REF!,0,#REF!,"&lt;="&amp;ME560,#REF!,"&gt;="&amp;MF560,#REF!,"="&amp;KV560,#REF!,"="&amp;KX560)</f>
        <v/>
      </c>
      <c r="NB560" s="1">
        <f>COUNTIFS(#REF!,LT560,#REF!,1,#REF!,"&lt;="&amp;ME560,#REF!,"&gt;="&amp;MF560,#REF!,"="&amp;KW560,#REF!,"="&amp;KY560)</f>
        <v/>
      </c>
      <c r="NC560" s="1">
        <f>COUNTIFS(#REF!,LT560,#REF!,0,#REF!,"&lt;="&amp;ME560,#REF!,"&gt;="&amp;MF560,#REF!,"="&amp;KW560,#REF!,"="&amp;KY560)</f>
        <v/>
      </c>
      <c r="ND560" s="1">
        <f>MP560+MR560+MT560+MV560+MX560+MZ560+NB560</f>
        <v/>
      </c>
      <c r="NE560" s="1">
        <f>MQ560+MS560+MU560+MW560+MY560+NA560+NC560</f>
        <v/>
      </c>
      <c r="NF560" s="1">
        <f>ND560+NE560</f>
        <v/>
      </c>
      <c r="NG560" s="33">
        <f>ND560/(ND560+NE560)</f>
        <v/>
      </c>
      <c r="NH560" s="3">
        <f>1/NG560</f>
        <v/>
      </c>
      <c r="NI560" s="1">
        <f>LI560</f>
        <v/>
      </c>
      <c r="NJ560" s="79">
        <f>((1-NG560)*(1/(NI560-1))*0.98-(NG560*1))</f>
        <v/>
      </c>
      <c r="NK560" s="34">
        <f>IF(LR560&lt;0.9,0,IF(AND(LR560&gt;1.1),0,1))</f>
        <v/>
      </c>
      <c r="NL560" s="34">
        <f>IF(LS560&lt;0.9,0,IF(AND(LS560&gt;1.1),0,1))</f>
        <v/>
      </c>
      <c r="NM560" s="32">
        <f>IF(NF560&gt;99,1,0)</f>
        <v/>
      </c>
      <c r="NN560" s="32">
        <f>IF(NJ560&gt;0.0799,1,0)</f>
        <v/>
      </c>
      <c r="NO560" s="32">
        <f>IF(NJ560&gt;NQ560,1,0)</f>
        <v/>
      </c>
      <c r="NP560" s="32">
        <f>NM560+NN560+NO560+NK560+NL560</f>
        <v/>
      </c>
      <c r="NQ560" s="79">
        <f>(((100*NG560)*(NI560-1)*0.98)-((1-NG560)*100))/100</f>
        <v/>
      </c>
      <c r="NR560" s="34">
        <f>IF(LR560&lt;0.9,0,IF(AND(LR560&gt;1.1),0,1))</f>
        <v/>
      </c>
      <c r="NS560" s="34">
        <f>IF(LS560&lt;0.9,0,IF(AND(LS560&gt;1.1),0,1))</f>
        <v/>
      </c>
      <c r="NT560" s="32">
        <f>IF(NF560&gt;99,1,0)</f>
        <v/>
      </c>
      <c r="NU560" s="32">
        <f>IF(NQ560&gt;0.0799,1,0)</f>
        <v/>
      </c>
      <c r="NV560" s="32">
        <f>IF(NQ560&gt;NJ560,1,0)</f>
        <v/>
      </c>
      <c r="NW560" s="32">
        <f>NT560+NU560+NV560+NR560+NS560</f>
        <v/>
      </c>
      <c r="NX560">
        <f>IF(NP560=5,"LayAway0-1",IF(AND(NW560=5),"BackAway0-1",""))</f>
        <v/>
      </c>
      <c r="NY560">
        <f>IF(NP560=5,KO560,IF(AND(NW560=5),KO560,""))</f>
        <v/>
      </c>
      <c r="NZ560">
        <f>IF(NP560=5,"Match Odds",IF(AND(NW560=5),"Match Odds",""))</f>
        <v/>
      </c>
      <c r="OA560">
        <f>IF(NP560=5,KP560,IF(AND(NW560=5),KP560,""))</f>
        <v/>
      </c>
      <c r="OB560">
        <f>IF(NP560=5,"MATCH_ODDS",IF(AND(NW560=5),"MATCH_ODDS",""))</f>
        <v/>
      </c>
      <c r="OC560">
        <f>IF(NP560=5,"LAY",IF(AND(NW560=5),"BACK",""))</f>
        <v/>
      </c>
    </row>
    <row r="561" ht="16.5" customHeight="1" thickBot="1" thickTop="1">
      <c r="A561" s="2" t="n"/>
      <c r="KN561" s="1">
        <f>IF(INDEX(#REF!,MATCH('HT 0-1'!D561,#REF!,0))=INDEX(#REF!,MATCH('HT 0-1'!D561,#REF!,0)),INDEX(#REF!,MATCH('HT 0-1'!D561,#REF!,0)),"ERROR")</f>
        <v/>
      </c>
      <c r="KO561" s="1">
        <f>IF(INDEX(#REF!,MATCH('HT 0-1'!E561,#REF!,0))=INDEX(#REF!,MATCH('HT 0-1'!E561,#REF!,0)),INDEX(#REF!,MATCH('HT 0-1'!E561,#REF!,0)),"ERROR")</f>
        <v/>
      </c>
      <c r="KP561" s="1">
        <f>KN561&amp;" v "&amp;KO561</f>
        <v/>
      </c>
      <c r="KQ561">
        <f>B561&amp;"_"&amp;C561</f>
        <v/>
      </c>
      <c r="KR561" s="1">
        <f>IF((HW561/KK561)&lt;0.335,"G",IF((HW561/KK561)&gt;0.67,"R","A"))</f>
        <v/>
      </c>
      <c r="KS561" s="1">
        <f>IF((HX561/KK561)&lt;0.335,"G",IF((HX561/KK561)&gt;0.67,"R","A"))</f>
        <v/>
      </c>
      <c r="KT561" s="1">
        <f>IF((IH561/KK561)&lt;0.335,"G",IF((IH561/KK561)&gt;0.67,"R","A"))</f>
        <v/>
      </c>
      <c r="KU561" s="1">
        <f>IF((II561/KK561)&lt;0.335,"G",IF((II561/KK561)&gt;0.67,"R","A"))</f>
        <v/>
      </c>
      <c r="KV561" s="1">
        <f>IF((HZ561/KK561)&lt;0.335,"G",IF((HZ561/KK561)&gt;0.67,"R","A"))</f>
        <v/>
      </c>
      <c r="KW561" s="1">
        <f>IF((HY561/KK561)&lt;0.335,"G",IF((HY561/KK561)&gt;0.67,"R","A"))</f>
        <v/>
      </c>
      <c r="KX561" s="1">
        <f>IF((IK561/KK561)&lt;0.335,"G",IF((IK561/KK561)&gt;0.67,"R","A"))</f>
        <v/>
      </c>
      <c r="KY561" s="1">
        <f>IF((IJ561/KK561)&lt;0.335,"G",IF((IJ561/KK561)&gt;0.67,"R","A"))</f>
        <v/>
      </c>
      <c r="KZ561" s="1">
        <f>IF((HQ561/KK561)&lt;0.335,"G",IF((HQ561/KK561)&gt;0.67,"R","A"))</f>
        <v/>
      </c>
      <c r="LA561" s="1">
        <f>IF((IB561/KK561)&lt;0.335,"G",IF((IB561/KK561)&gt;0.67,"R","A"))</f>
        <v/>
      </c>
      <c r="LB561">
        <f>IF(LQ561="0-1",INDEX(Scrape!#REF!,MATCH('HT 0-1'!KP561,Scrape!$B:$B,0)),"")</f>
        <v/>
      </c>
      <c r="LC561">
        <f>IF(LQ561="0-1",INDEX(Scrape!$A:$A,MATCH('HT 0-1'!KP561,Scrape!$B:$B,0)),"")</f>
        <v/>
      </c>
      <c r="LD561">
        <f>IF(LQ561="0-1",INDEX(Scrape!$B:$B,MATCH('HT 0-1'!KP561,Scrape!$B:$B,0)),"")</f>
        <v/>
      </c>
      <c r="LE561">
        <f>IF(LQ561="0-1",INDEX(Scrape!$C:$C,MATCH('HT 0-1'!KP561,Scrape!$B:$B,0)),"")</f>
        <v/>
      </c>
      <c r="LF561">
        <f>IF(LQ561="0-1",INDEX(Scrape!$D:$D,MATCH('HT 0-1'!KP561,Scrape!$B:$B,0)),"")</f>
        <v/>
      </c>
      <c r="LG561">
        <f>IF(LQ561="0-1",INDEX(Scrape!$E:$E,MATCH('HT 0-1'!KP561,Scrape!$B:$B,0)),"")</f>
        <v/>
      </c>
      <c r="LH561">
        <f>IF(LQ561="0-1",INDEX(Scrape!$F:$F,MATCH('HT 0-1'!KP561,Scrape!$B:$B,0)),"")</f>
        <v/>
      </c>
      <c r="LI561">
        <f>IF(LQ561="0-1",INDEX(Scrape!$G:$G,MATCH('HT 0-1'!KP561,Scrape!$B:$B,0)),"")</f>
        <v/>
      </c>
      <c r="LJ561">
        <f>IF(LQ561="0-1",INDEX(Scrape!$H:$H,MATCH('HT 0-1'!KP561,Scrape!$B:$B,0)),"")</f>
        <v/>
      </c>
      <c r="LK561">
        <f>IF(LQ561="0-1",INDEX(Scrape!$I:$I,MATCH('HT 0-1'!KP561,Scrape!$B:$B,0)),"")</f>
        <v/>
      </c>
      <c r="LL561">
        <f>IF(LQ561="0-1",INDEX(Scrape!$J:$J,MATCH('HT 0-1'!KP561,Scrape!$B:$B,0)),"")</f>
        <v/>
      </c>
      <c r="LM561">
        <f>IF(LQ561="0-1",INDEX(Scrape!$K:$K,MATCH('HT 0-1'!KP561,Scrape!$B:$B,0)),"")</f>
        <v/>
      </c>
      <c r="LN561">
        <f>IF(LQ561="0-1",INDEX(Scrape!$L:$L,MATCH('HT 0-1'!KP561,Scrape!$B:$B,0)),"")</f>
        <v/>
      </c>
      <c r="LO561">
        <f>IF(LQ561="0-1",INDEX(Scrape!$M:$M,MATCH('HT 0-1'!KP561,Scrape!$B:$B,0)),"")</f>
        <v/>
      </c>
      <c r="LP561">
        <f>IF(LQ561="0-1",INDEX(Scrape!$N:$N,MATCH('HT 0-1'!KP561,Scrape!$B:$B,0)),"")</f>
        <v/>
      </c>
      <c r="LQ561">
        <f>INDEX(Scrape!$O:$O,MATCH('HT 0-1'!KP561,Scrape!$B:$B,0))</f>
        <v/>
      </c>
      <c r="LR561">
        <f>(1/LJ561)+(1/LI561)+(1/LH561)</f>
        <v/>
      </c>
      <c r="LS561">
        <f>(1/LG561)+(1/LF561)+(1/LE561)</f>
        <v/>
      </c>
      <c r="LT561" s="8">
        <f>IF(INDEX(#REF!,MATCH(KQ561,#REF!,0))=INDEX(#REF!,MATCH(KQ561,#REF!,0)),INDEX(#REF!,MATCH(KQ561,#REF!,0)),"ERROR")</f>
        <v/>
      </c>
      <c r="LU561" s="4">
        <f>IF(KR561="G",2,IF(KR561="R",0.5,IF(KR561="A",1)))</f>
        <v/>
      </c>
      <c r="LV561" s="4">
        <f>IF(KS561="G",0.5,IF(KS561="R",2,IF(KS561="A",1)))</f>
        <v/>
      </c>
      <c r="LW561" s="4">
        <f>IF(KT561="G",2,IF(KT561="R",0.5,IF(KT561="A",1)))</f>
        <v/>
      </c>
      <c r="LX561" s="4">
        <f>IF(KU561="G",0.5,IF(KU561="R",2,IF(KU561="A",1)))</f>
        <v/>
      </c>
      <c r="LY561" s="7">
        <f>(LK561*(LU561+LX561)+(LL561*(LU561+LX561)))</f>
        <v/>
      </c>
      <c r="LZ561" s="7">
        <f>(LN561*(LV561+LW561)+(LO561*(LV561+LW561)))</f>
        <v/>
      </c>
      <c r="MA561" s="11">
        <f>LY561-LZ561</f>
        <v/>
      </c>
      <c r="MB561" s="5">
        <f>MA561+2</f>
        <v/>
      </c>
      <c r="MC561" s="6">
        <f>MA561-2</f>
        <v/>
      </c>
      <c r="MD561" s="4">
        <f>LE561</f>
        <v/>
      </c>
      <c r="ME561" s="9">
        <f>IF(MD561=0,1000,MD561+0.75)</f>
        <v/>
      </c>
      <c r="MF561" s="10">
        <f>IF(MD561=0,0,MD561-0.75)</f>
        <v/>
      </c>
      <c r="MG561" s="4">
        <f>((LM561*(LU561+LX561))-((LP561*(LV561+LW561))))</f>
        <v/>
      </c>
      <c r="MH561" s="9">
        <f>MG561*1.2</f>
        <v/>
      </c>
      <c r="MI561" s="10">
        <f>MG561*0.8</f>
        <v/>
      </c>
      <c r="MJ561">
        <f>IFERROR(NX561,"")</f>
        <v/>
      </c>
      <c r="MK561">
        <f>IFERROR(NY561,"")</f>
        <v/>
      </c>
      <c r="ML561">
        <f>IFERROR(NZ561,"")</f>
        <v/>
      </c>
      <c r="MM561">
        <f>IFERROR(OA561,"")</f>
        <v/>
      </c>
      <c r="MN561">
        <f>IFERROR(OB561,"")</f>
        <v/>
      </c>
      <c r="MO561">
        <f>IFERROR(OC561,"")</f>
        <v/>
      </c>
      <c r="MP561" s="1">
        <f>COUNTIFS(#REF!,LT561,#REF!,1,#REF!,"&gt;="&amp;MC561,#REF!,"&lt;="&amp;MB561,#REF!,"&lt;="&amp;ME561,#REF!,"&gt;="&amp;MF561,#REF!,"="&amp;KV561,#REF!,"="&amp;KX561)</f>
        <v/>
      </c>
      <c r="MQ561" s="1">
        <f>COUNTIFS(#REF!,LT561,#REF!,0,#REF!,"&gt;="&amp;MC561,#REF!,"&lt;="&amp;MB561,#REF!,"&lt;="&amp;ME561,#REF!,"&gt;="&amp;MF561,#REF!,"="&amp;KV561,#REF!,"="&amp;KX561)</f>
        <v/>
      </c>
      <c r="MR561" s="1">
        <f>COUNTIFS(#REF!,LT561,#REF!,1,#REF!,"&gt;="&amp;MC561,#REF!,"&lt;="&amp;MB561,#REF!,"&lt;="&amp;ME561,#REF!,"&gt;="&amp;MF561,#REF!,"="&amp;KW561,#REF!,"="&amp;KY561)</f>
        <v/>
      </c>
      <c r="MS561" s="1">
        <f>COUNTIFS(#REF!,LT561,#REF!,0,#REF!,"&gt;="&amp;MC561,#REF!,"&lt;="&amp;MB561,#REF!,"&lt;="&amp;ME561,#REF!,"&gt;="&amp;MF561,#REF!,"="&amp;KW561,#REF!,"="&amp;KY561)</f>
        <v/>
      </c>
      <c r="MT561" s="1">
        <f>COUNTIFS(#REF!,LT561,#REF!,1,#REF!,"&gt;="&amp;MI561,#REF!,"&lt;="&amp;MH561,#REF!,"&lt;="&amp;ME561,#REF!,"&gt;="&amp;MF561)</f>
        <v/>
      </c>
      <c r="MU561" s="1">
        <f>COUNTIFS(#REF!,LT561,#REF!,0,#REF!,"&gt;="&amp;MI561,#REF!,"&lt;="&amp;MH561,#REF!,"&lt;="&amp;ME561,#REF!,"&gt;="&amp;MF561)</f>
        <v/>
      </c>
      <c r="MV561" s="1">
        <f>COUNTIFS(#REF!,LT561,#REF!,1,#REF!,"&gt;="&amp;MI561,#REF!,"&lt;="&amp;MH561,#REF!,"="&amp;KZ561,#REF!,"="&amp;LA561,#REF!,"&lt;="&amp;ME561,#REF!,"&gt;="&amp;MF561)</f>
        <v/>
      </c>
      <c r="MW561" s="1">
        <f>COUNTIFS(#REF!,LT561,#REF!,0,#REF!,"&gt;="&amp;MI561,#REF!,"&lt;="&amp;MH561,#REF!,"="&amp;KZ561,#REF!,"="&amp;LA561,#REF!,"&lt;="&amp;ME561,#REF!,"&gt;="&amp;MF561)</f>
        <v/>
      </c>
      <c r="MX561" s="1">
        <f>COUNTIFS(#REF!,LT561,#REF!,1,#REF!,"&gt;="&amp;MC561,#REF!,"&lt;="&amp;MB561,#REF!,"&lt;="&amp;ME561,#REF!,"&gt;="&amp;MF561)</f>
        <v/>
      </c>
      <c r="MY561" s="1">
        <f>COUNTIFS(#REF!,LT561,#REF!,0,#REF!,"&gt;="&amp;MC561,#REF!,"&lt;="&amp;MB561,#REF!,"&lt;="&amp;ME561,#REF!,"&gt;="&amp;MF561)</f>
        <v/>
      </c>
      <c r="MZ561" s="1">
        <f>COUNTIFS(#REF!,LT561,#REF!,1,#REF!,"&lt;="&amp;ME561,#REF!,"&gt;="&amp;MF561,#REF!,"="&amp;KV561,#REF!,"="&amp;KX561)</f>
        <v/>
      </c>
      <c r="NA561" s="1">
        <f>COUNTIFS(#REF!,LT561,#REF!,0,#REF!,"&lt;="&amp;ME561,#REF!,"&gt;="&amp;MF561,#REF!,"="&amp;KV561,#REF!,"="&amp;KX561)</f>
        <v/>
      </c>
      <c r="NB561" s="1">
        <f>COUNTIFS(#REF!,LT561,#REF!,1,#REF!,"&lt;="&amp;ME561,#REF!,"&gt;="&amp;MF561,#REF!,"="&amp;KW561,#REF!,"="&amp;KY561)</f>
        <v/>
      </c>
      <c r="NC561" s="1">
        <f>COUNTIFS(#REF!,LT561,#REF!,0,#REF!,"&lt;="&amp;ME561,#REF!,"&gt;="&amp;MF561,#REF!,"="&amp;KW561,#REF!,"="&amp;KY561)</f>
        <v/>
      </c>
      <c r="ND561" s="1">
        <f>MP561+MR561+MT561+MV561+MX561+MZ561+NB561</f>
        <v/>
      </c>
      <c r="NE561" s="1">
        <f>MQ561+MS561+MU561+MW561+MY561+NA561+NC561</f>
        <v/>
      </c>
      <c r="NF561" s="1">
        <f>ND561+NE561</f>
        <v/>
      </c>
      <c r="NG561" s="33">
        <f>ND561/(ND561+NE561)</f>
        <v/>
      </c>
      <c r="NH561" s="3">
        <f>1/NG561</f>
        <v/>
      </c>
      <c r="NI561" s="1">
        <f>LI561</f>
        <v/>
      </c>
      <c r="NJ561" s="79">
        <f>((1-NG561)*(1/(NI561-1))*0.98-(NG561*1))</f>
        <v/>
      </c>
      <c r="NK561" s="34">
        <f>IF(LR561&lt;0.9,0,IF(AND(LR561&gt;1.1),0,1))</f>
        <v/>
      </c>
      <c r="NL561" s="34">
        <f>IF(LS561&lt;0.9,0,IF(AND(LS561&gt;1.1),0,1))</f>
        <v/>
      </c>
      <c r="NM561" s="32">
        <f>IF(NF561&gt;99,1,0)</f>
        <v/>
      </c>
      <c r="NN561" s="32">
        <f>IF(NJ561&gt;0.0799,1,0)</f>
        <v/>
      </c>
      <c r="NO561" s="32">
        <f>IF(NJ561&gt;NQ561,1,0)</f>
        <v/>
      </c>
      <c r="NP561" s="32">
        <f>NM561+NN561+NO561+NK561+NL561</f>
        <v/>
      </c>
      <c r="NQ561" s="79">
        <f>(((100*NG561)*(NI561-1)*0.98)-((1-NG561)*100))/100</f>
        <v/>
      </c>
      <c r="NR561" s="34">
        <f>IF(LR561&lt;0.9,0,IF(AND(LR561&gt;1.1),0,1))</f>
        <v/>
      </c>
      <c r="NS561" s="34">
        <f>IF(LS561&lt;0.9,0,IF(AND(LS561&gt;1.1),0,1))</f>
        <v/>
      </c>
      <c r="NT561" s="32">
        <f>IF(NF561&gt;99,1,0)</f>
        <v/>
      </c>
      <c r="NU561" s="32">
        <f>IF(NQ561&gt;0.0799,1,0)</f>
        <v/>
      </c>
      <c r="NV561" s="32">
        <f>IF(NQ561&gt;NJ561,1,0)</f>
        <v/>
      </c>
      <c r="NW561" s="32">
        <f>NT561+NU561+NV561+NR561+NS561</f>
        <v/>
      </c>
      <c r="NX561">
        <f>IF(NP561=5,"LayAway0-1",IF(AND(NW561=5),"BackAway0-1",""))</f>
        <v/>
      </c>
      <c r="NY561">
        <f>IF(NP561=5,KO561,IF(AND(NW561=5),KO561,""))</f>
        <v/>
      </c>
      <c r="NZ561">
        <f>IF(NP561=5,"Match Odds",IF(AND(NW561=5),"Match Odds",""))</f>
        <v/>
      </c>
      <c r="OA561">
        <f>IF(NP561=5,KP561,IF(AND(NW561=5),KP561,""))</f>
        <v/>
      </c>
      <c r="OB561">
        <f>IF(NP561=5,"MATCH_ODDS",IF(AND(NW561=5),"MATCH_ODDS",""))</f>
        <v/>
      </c>
      <c r="OC561">
        <f>IF(NP561=5,"LAY",IF(AND(NW561=5),"BACK",""))</f>
        <v/>
      </c>
    </row>
    <row r="562" ht="16.5" customHeight="1" thickBot="1" thickTop="1">
      <c r="A562" s="2" t="n"/>
      <c r="KN562" s="1">
        <f>IF(INDEX(#REF!,MATCH('HT 0-1'!D562,#REF!,0))=INDEX(#REF!,MATCH('HT 0-1'!D562,#REF!,0)),INDEX(#REF!,MATCH('HT 0-1'!D562,#REF!,0)),"ERROR")</f>
        <v/>
      </c>
      <c r="KO562" s="1">
        <f>IF(INDEX(#REF!,MATCH('HT 0-1'!E562,#REF!,0))=INDEX(#REF!,MATCH('HT 0-1'!E562,#REF!,0)),INDEX(#REF!,MATCH('HT 0-1'!E562,#REF!,0)),"ERROR")</f>
        <v/>
      </c>
      <c r="KP562" s="1">
        <f>KN562&amp;" v "&amp;KO562</f>
        <v/>
      </c>
      <c r="KQ562">
        <f>B562&amp;"_"&amp;C562</f>
        <v/>
      </c>
      <c r="KR562" s="1">
        <f>IF((HW562/KK562)&lt;0.335,"G",IF((HW562/KK562)&gt;0.67,"R","A"))</f>
        <v/>
      </c>
      <c r="KS562" s="1">
        <f>IF((HX562/KK562)&lt;0.335,"G",IF((HX562/KK562)&gt;0.67,"R","A"))</f>
        <v/>
      </c>
      <c r="KT562" s="1">
        <f>IF((IH562/KK562)&lt;0.335,"G",IF((IH562/KK562)&gt;0.67,"R","A"))</f>
        <v/>
      </c>
      <c r="KU562" s="1">
        <f>IF((II562/KK562)&lt;0.335,"G",IF((II562/KK562)&gt;0.67,"R","A"))</f>
        <v/>
      </c>
      <c r="KV562" s="1">
        <f>IF((HZ562/KK562)&lt;0.335,"G",IF((HZ562/KK562)&gt;0.67,"R","A"))</f>
        <v/>
      </c>
      <c r="KW562" s="1">
        <f>IF((HY562/KK562)&lt;0.335,"G",IF((HY562/KK562)&gt;0.67,"R","A"))</f>
        <v/>
      </c>
      <c r="KX562" s="1">
        <f>IF((IK562/KK562)&lt;0.335,"G",IF((IK562/KK562)&gt;0.67,"R","A"))</f>
        <v/>
      </c>
      <c r="KY562" s="1">
        <f>IF((IJ562/KK562)&lt;0.335,"G",IF((IJ562/KK562)&gt;0.67,"R","A"))</f>
        <v/>
      </c>
      <c r="KZ562" s="1">
        <f>IF((HQ562/KK562)&lt;0.335,"G",IF((HQ562/KK562)&gt;0.67,"R","A"))</f>
        <v/>
      </c>
      <c r="LA562" s="1">
        <f>IF((IB562/KK562)&lt;0.335,"G",IF((IB562/KK562)&gt;0.67,"R","A"))</f>
        <v/>
      </c>
      <c r="LB562">
        <f>IF(LQ562="0-1",INDEX(Scrape!#REF!,MATCH('HT 0-1'!KP562,Scrape!$B:$B,0)),"")</f>
        <v/>
      </c>
      <c r="LC562">
        <f>IF(LQ562="0-1",INDEX(Scrape!$A:$A,MATCH('HT 0-1'!KP562,Scrape!$B:$B,0)),"")</f>
        <v/>
      </c>
      <c r="LD562">
        <f>IF(LQ562="0-1",INDEX(Scrape!$B:$B,MATCH('HT 0-1'!KP562,Scrape!$B:$B,0)),"")</f>
        <v/>
      </c>
      <c r="LE562">
        <f>IF(LQ562="0-1",INDEX(Scrape!$C:$C,MATCH('HT 0-1'!KP562,Scrape!$B:$B,0)),"")</f>
        <v/>
      </c>
      <c r="LF562">
        <f>IF(LQ562="0-1",INDEX(Scrape!$D:$D,MATCH('HT 0-1'!KP562,Scrape!$B:$B,0)),"")</f>
        <v/>
      </c>
      <c r="LG562">
        <f>IF(LQ562="0-1",INDEX(Scrape!$E:$E,MATCH('HT 0-1'!KP562,Scrape!$B:$B,0)),"")</f>
        <v/>
      </c>
      <c r="LH562">
        <f>IF(LQ562="0-1",INDEX(Scrape!$F:$F,MATCH('HT 0-1'!KP562,Scrape!$B:$B,0)),"")</f>
        <v/>
      </c>
      <c r="LI562">
        <f>IF(LQ562="0-1",INDEX(Scrape!$G:$G,MATCH('HT 0-1'!KP562,Scrape!$B:$B,0)),"")</f>
        <v/>
      </c>
      <c r="LJ562">
        <f>IF(LQ562="0-1",INDEX(Scrape!$H:$H,MATCH('HT 0-1'!KP562,Scrape!$B:$B,0)),"")</f>
        <v/>
      </c>
      <c r="LK562">
        <f>IF(LQ562="0-1",INDEX(Scrape!$I:$I,MATCH('HT 0-1'!KP562,Scrape!$B:$B,0)),"")</f>
        <v/>
      </c>
      <c r="LL562">
        <f>IF(LQ562="0-1",INDEX(Scrape!$J:$J,MATCH('HT 0-1'!KP562,Scrape!$B:$B,0)),"")</f>
        <v/>
      </c>
      <c r="LM562">
        <f>IF(LQ562="0-1",INDEX(Scrape!$K:$K,MATCH('HT 0-1'!KP562,Scrape!$B:$B,0)),"")</f>
        <v/>
      </c>
      <c r="LN562">
        <f>IF(LQ562="0-1",INDEX(Scrape!$L:$L,MATCH('HT 0-1'!KP562,Scrape!$B:$B,0)),"")</f>
        <v/>
      </c>
      <c r="LO562">
        <f>IF(LQ562="0-1",INDEX(Scrape!$M:$M,MATCH('HT 0-1'!KP562,Scrape!$B:$B,0)),"")</f>
        <v/>
      </c>
      <c r="LP562">
        <f>IF(LQ562="0-1",INDEX(Scrape!$N:$N,MATCH('HT 0-1'!KP562,Scrape!$B:$B,0)),"")</f>
        <v/>
      </c>
      <c r="LQ562">
        <f>INDEX(Scrape!$O:$O,MATCH('HT 0-1'!KP562,Scrape!$B:$B,0))</f>
        <v/>
      </c>
      <c r="LR562">
        <f>(1/LJ562)+(1/LI562)+(1/LH562)</f>
        <v/>
      </c>
      <c r="LS562">
        <f>(1/LG562)+(1/LF562)+(1/LE562)</f>
        <v/>
      </c>
      <c r="LT562" s="8">
        <f>IF(INDEX(#REF!,MATCH(KQ562,#REF!,0))=INDEX(#REF!,MATCH(KQ562,#REF!,0)),INDEX(#REF!,MATCH(KQ562,#REF!,0)),"ERROR")</f>
        <v/>
      </c>
      <c r="LU562" s="4">
        <f>IF(KR562="G",2,IF(KR562="R",0.5,IF(KR562="A",1)))</f>
        <v/>
      </c>
      <c r="LV562" s="4">
        <f>IF(KS562="G",0.5,IF(KS562="R",2,IF(KS562="A",1)))</f>
        <v/>
      </c>
      <c r="LW562" s="4">
        <f>IF(KT562="G",2,IF(KT562="R",0.5,IF(KT562="A",1)))</f>
        <v/>
      </c>
      <c r="LX562" s="4">
        <f>IF(KU562="G",0.5,IF(KU562="R",2,IF(KU562="A",1)))</f>
        <v/>
      </c>
      <c r="LY562" s="7">
        <f>(LK562*(LU562+LX562)+(LL562*(LU562+LX562)))</f>
        <v/>
      </c>
      <c r="LZ562" s="7">
        <f>(LN562*(LV562+LW562)+(LO562*(LV562+LW562)))</f>
        <v/>
      </c>
      <c r="MA562" s="11">
        <f>LY562-LZ562</f>
        <v/>
      </c>
      <c r="MB562" s="5">
        <f>MA562+2</f>
        <v/>
      </c>
      <c r="MC562" s="6">
        <f>MA562-2</f>
        <v/>
      </c>
      <c r="MD562" s="4">
        <f>LE562</f>
        <v/>
      </c>
      <c r="ME562" s="9">
        <f>IF(MD562=0,1000,MD562+0.75)</f>
        <v/>
      </c>
      <c r="MF562" s="10">
        <f>IF(MD562=0,0,MD562-0.75)</f>
        <v/>
      </c>
      <c r="MG562" s="4">
        <f>((LM562*(LU562+LX562))-((LP562*(LV562+LW562))))</f>
        <v/>
      </c>
      <c r="MH562" s="9">
        <f>MG562*1.2</f>
        <v/>
      </c>
      <c r="MI562" s="10">
        <f>MG562*0.8</f>
        <v/>
      </c>
      <c r="MJ562">
        <f>IFERROR(NX562,"")</f>
        <v/>
      </c>
      <c r="MK562">
        <f>IFERROR(NY562,"")</f>
        <v/>
      </c>
      <c r="ML562">
        <f>IFERROR(NZ562,"")</f>
        <v/>
      </c>
      <c r="MM562">
        <f>IFERROR(OA562,"")</f>
        <v/>
      </c>
      <c r="MN562">
        <f>IFERROR(OB562,"")</f>
        <v/>
      </c>
      <c r="MO562">
        <f>IFERROR(OC562,"")</f>
        <v/>
      </c>
      <c r="MP562" s="1">
        <f>COUNTIFS(#REF!,LT562,#REF!,1,#REF!,"&gt;="&amp;MC562,#REF!,"&lt;="&amp;MB562,#REF!,"&lt;="&amp;ME562,#REF!,"&gt;="&amp;MF562,#REF!,"="&amp;KV562,#REF!,"="&amp;KX562)</f>
        <v/>
      </c>
      <c r="MQ562" s="1">
        <f>COUNTIFS(#REF!,LT562,#REF!,0,#REF!,"&gt;="&amp;MC562,#REF!,"&lt;="&amp;MB562,#REF!,"&lt;="&amp;ME562,#REF!,"&gt;="&amp;MF562,#REF!,"="&amp;KV562,#REF!,"="&amp;KX562)</f>
        <v/>
      </c>
      <c r="MR562" s="1">
        <f>COUNTIFS(#REF!,LT562,#REF!,1,#REF!,"&gt;="&amp;MC562,#REF!,"&lt;="&amp;MB562,#REF!,"&lt;="&amp;ME562,#REF!,"&gt;="&amp;MF562,#REF!,"="&amp;KW562,#REF!,"="&amp;KY562)</f>
        <v/>
      </c>
      <c r="MS562" s="1">
        <f>COUNTIFS(#REF!,LT562,#REF!,0,#REF!,"&gt;="&amp;MC562,#REF!,"&lt;="&amp;MB562,#REF!,"&lt;="&amp;ME562,#REF!,"&gt;="&amp;MF562,#REF!,"="&amp;KW562,#REF!,"="&amp;KY562)</f>
        <v/>
      </c>
      <c r="MT562" s="1">
        <f>COUNTIFS(#REF!,LT562,#REF!,1,#REF!,"&gt;="&amp;MI562,#REF!,"&lt;="&amp;MH562,#REF!,"&lt;="&amp;ME562,#REF!,"&gt;="&amp;MF562)</f>
        <v/>
      </c>
      <c r="MU562" s="1">
        <f>COUNTIFS(#REF!,LT562,#REF!,0,#REF!,"&gt;="&amp;MI562,#REF!,"&lt;="&amp;MH562,#REF!,"&lt;="&amp;ME562,#REF!,"&gt;="&amp;MF562)</f>
        <v/>
      </c>
      <c r="MV562" s="1">
        <f>COUNTIFS(#REF!,LT562,#REF!,1,#REF!,"&gt;="&amp;MI562,#REF!,"&lt;="&amp;MH562,#REF!,"="&amp;KZ562,#REF!,"="&amp;LA562,#REF!,"&lt;="&amp;ME562,#REF!,"&gt;="&amp;MF562)</f>
        <v/>
      </c>
      <c r="MW562" s="1">
        <f>COUNTIFS(#REF!,LT562,#REF!,0,#REF!,"&gt;="&amp;MI562,#REF!,"&lt;="&amp;MH562,#REF!,"="&amp;KZ562,#REF!,"="&amp;LA562,#REF!,"&lt;="&amp;ME562,#REF!,"&gt;="&amp;MF562)</f>
        <v/>
      </c>
      <c r="MX562" s="1">
        <f>COUNTIFS(#REF!,LT562,#REF!,1,#REF!,"&gt;="&amp;MC562,#REF!,"&lt;="&amp;MB562,#REF!,"&lt;="&amp;ME562,#REF!,"&gt;="&amp;MF562)</f>
        <v/>
      </c>
      <c r="MY562" s="1">
        <f>COUNTIFS(#REF!,LT562,#REF!,0,#REF!,"&gt;="&amp;MC562,#REF!,"&lt;="&amp;MB562,#REF!,"&lt;="&amp;ME562,#REF!,"&gt;="&amp;MF562)</f>
        <v/>
      </c>
      <c r="MZ562" s="1">
        <f>COUNTIFS(#REF!,LT562,#REF!,1,#REF!,"&lt;="&amp;ME562,#REF!,"&gt;="&amp;MF562,#REF!,"="&amp;KV562,#REF!,"="&amp;KX562)</f>
        <v/>
      </c>
      <c r="NA562" s="1">
        <f>COUNTIFS(#REF!,LT562,#REF!,0,#REF!,"&lt;="&amp;ME562,#REF!,"&gt;="&amp;MF562,#REF!,"="&amp;KV562,#REF!,"="&amp;KX562)</f>
        <v/>
      </c>
      <c r="NB562" s="1">
        <f>COUNTIFS(#REF!,LT562,#REF!,1,#REF!,"&lt;="&amp;ME562,#REF!,"&gt;="&amp;MF562,#REF!,"="&amp;KW562,#REF!,"="&amp;KY562)</f>
        <v/>
      </c>
      <c r="NC562" s="1">
        <f>COUNTIFS(#REF!,LT562,#REF!,0,#REF!,"&lt;="&amp;ME562,#REF!,"&gt;="&amp;MF562,#REF!,"="&amp;KW562,#REF!,"="&amp;KY562)</f>
        <v/>
      </c>
      <c r="ND562" s="1">
        <f>MP562+MR562+MT562+MV562+MX562+MZ562+NB562</f>
        <v/>
      </c>
      <c r="NE562" s="1">
        <f>MQ562+MS562+MU562+MW562+MY562+NA562+NC562</f>
        <v/>
      </c>
      <c r="NF562" s="1">
        <f>ND562+NE562</f>
        <v/>
      </c>
      <c r="NG562" s="33">
        <f>ND562/(ND562+NE562)</f>
        <v/>
      </c>
      <c r="NH562" s="3">
        <f>1/NG562</f>
        <v/>
      </c>
      <c r="NI562" s="1">
        <f>LI562</f>
        <v/>
      </c>
      <c r="NJ562" s="79">
        <f>((1-NG562)*(1/(NI562-1))*0.98-(NG562*1))</f>
        <v/>
      </c>
      <c r="NK562" s="34">
        <f>IF(LR562&lt;0.9,0,IF(AND(LR562&gt;1.1),0,1))</f>
        <v/>
      </c>
      <c r="NL562" s="34">
        <f>IF(LS562&lt;0.9,0,IF(AND(LS562&gt;1.1),0,1))</f>
        <v/>
      </c>
      <c r="NM562" s="32">
        <f>IF(NF562&gt;99,1,0)</f>
        <v/>
      </c>
      <c r="NN562" s="32">
        <f>IF(NJ562&gt;0.0799,1,0)</f>
        <v/>
      </c>
      <c r="NO562" s="32">
        <f>IF(NJ562&gt;NQ562,1,0)</f>
        <v/>
      </c>
      <c r="NP562" s="32">
        <f>NM562+NN562+NO562+NK562+NL562</f>
        <v/>
      </c>
      <c r="NQ562" s="79">
        <f>(((100*NG562)*(NI562-1)*0.98)-((1-NG562)*100))/100</f>
        <v/>
      </c>
      <c r="NR562" s="34">
        <f>IF(LR562&lt;0.9,0,IF(AND(LR562&gt;1.1),0,1))</f>
        <v/>
      </c>
      <c r="NS562" s="34">
        <f>IF(LS562&lt;0.9,0,IF(AND(LS562&gt;1.1),0,1))</f>
        <v/>
      </c>
      <c r="NT562" s="32">
        <f>IF(NF562&gt;99,1,0)</f>
        <v/>
      </c>
      <c r="NU562" s="32">
        <f>IF(NQ562&gt;0.0799,1,0)</f>
        <v/>
      </c>
      <c r="NV562" s="32">
        <f>IF(NQ562&gt;NJ562,1,0)</f>
        <v/>
      </c>
      <c r="NW562" s="32">
        <f>NT562+NU562+NV562+NR562+NS562</f>
        <v/>
      </c>
      <c r="NX562">
        <f>IF(NP562=5,"LayAway0-1",IF(AND(NW562=5),"BackAway0-1",""))</f>
        <v/>
      </c>
      <c r="NY562">
        <f>IF(NP562=5,KO562,IF(AND(NW562=5),KO562,""))</f>
        <v/>
      </c>
      <c r="NZ562">
        <f>IF(NP562=5,"Match Odds",IF(AND(NW562=5),"Match Odds",""))</f>
        <v/>
      </c>
      <c r="OA562">
        <f>IF(NP562=5,KP562,IF(AND(NW562=5),KP562,""))</f>
        <v/>
      </c>
      <c r="OB562">
        <f>IF(NP562=5,"MATCH_ODDS",IF(AND(NW562=5),"MATCH_ODDS",""))</f>
        <v/>
      </c>
      <c r="OC562">
        <f>IF(NP562=5,"LAY",IF(AND(NW562=5),"BACK",""))</f>
        <v/>
      </c>
    </row>
    <row r="563" ht="16.5" customHeight="1" thickBot="1" thickTop="1">
      <c r="A563" s="2" t="n"/>
      <c r="KN563" s="1">
        <f>IF(INDEX(#REF!,MATCH('HT 0-1'!D563,#REF!,0))=INDEX(#REF!,MATCH('HT 0-1'!D563,#REF!,0)),INDEX(#REF!,MATCH('HT 0-1'!D563,#REF!,0)),"ERROR")</f>
        <v/>
      </c>
      <c r="KO563" s="1">
        <f>IF(INDEX(#REF!,MATCH('HT 0-1'!E563,#REF!,0))=INDEX(#REF!,MATCH('HT 0-1'!E563,#REF!,0)),INDEX(#REF!,MATCH('HT 0-1'!E563,#REF!,0)),"ERROR")</f>
        <v/>
      </c>
      <c r="KP563" s="1">
        <f>KN563&amp;" v "&amp;KO563</f>
        <v/>
      </c>
      <c r="KQ563">
        <f>B563&amp;"_"&amp;C563</f>
        <v/>
      </c>
      <c r="KR563" s="1">
        <f>IF((HW563/KK563)&lt;0.335,"G",IF((HW563/KK563)&gt;0.67,"R","A"))</f>
        <v/>
      </c>
      <c r="KS563" s="1">
        <f>IF((HX563/KK563)&lt;0.335,"G",IF((HX563/KK563)&gt;0.67,"R","A"))</f>
        <v/>
      </c>
      <c r="KT563" s="1">
        <f>IF((IH563/KK563)&lt;0.335,"G",IF((IH563/KK563)&gt;0.67,"R","A"))</f>
        <v/>
      </c>
      <c r="KU563" s="1">
        <f>IF((II563/KK563)&lt;0.335,"G",IF((II563/KK563)&gt;0.67,"R","A"))</f>
        <v/>
      </c>
      <c r="KV563" s="1">
        <f>IF((HZ563/KK563)&lt;0.335,"G",IF((HZ563/KK563)&gt;0.67,"R","A"))</f>
        <v/>
      </c>
      <c r="KW563" s="1">
        <f>IF((HY563/KK563)&lt;0.335,"G",IF((HY563/KK563)&gt;0.67,"R","A"))</f>
        <v/>
      </c>
      <c r="KX563" s="1">
        <f>IF((IK563/KK563)&lt;0.335,"G",IF((IK563/KK563)&gt;0.67,"R","A"))</f>
        <v/>
      </c>
      <c r="KY563" s="1">
        <f>IF((IJ563/KK563)&lt;0.335,"G",IF((IJ563/KK563)&gt;0.67,"R","A"))</f>
        <v/>
      </c>
      <c r="KZ563" s="1">
        <f>IF((HQ563/KK563)&lt;0.335,"G",IF((HQ563/KK563)&gt;0.67,"R","A"))</f>
        <v/>
      </c>
      <c r="LA563" s="1">
        <f>IF((IB563/KK563)&lt;0.335,"G",IF((IB563/KK563)&gt;0.67,"R","A"))</f>
        <v/>
      </c>
      <c r="LB563">
        <f>IF(LQ563="0-1",INDEX(Scrape!#REF!,MATCH('HT 0-1'!KP563,Scrape!$B:$B,0)),"")</f>
        <v/>
      </c>
      <c r="LC563">
        <f>IF(LQ563="0-1",INDEX(Scrape!$A:$A,MATCH('HT 0-1'!KP563,Scrape!$B:$B,0)),"")</f>
        <v/>
      </c>
      <c r="LD563">
        <f>IF(LQ563="0-1",INDEX(Scrape!$B:$B,MATCH('HT 0-1'!KP563,Scrape!$B:$B,0)),"")</f>
        <v/>
      </c>
      <c r="LE563">
        <f>IF(LQ563="0-1",INDEX(Scrape!$C:$C,MATCH('HT 0-1'!KP563,Scrape!$B:$B,0)),"")</f>
        <v/>
      </c>
      <c r="LF563">
        <f>IF(LQ563="0-1",INDEX(Scrape!$D:$D,MATCH('HT 0-1'!KP563,Scrape!$B:$B,0)),"")</f>
        <v/>
      </c>
      <c r="LG563">
        <f>IF(LQ563="0-1",INDEX(Scrape!$E:$E,MATCH('HT 0-1'!KP563,Scrape!$B:$B,0)),"")</f>
        <v/>
      </c>
      <c r="LH563">
        <f>IF(LQ563="0-1",INDEX(Scrape!$F:$F,MATCH('HT 0-1'!KP563,Scrape!$B:$B,0)),"")</f>
        <v/>
      </c>
      <c r="LI563">
        <f>IF(LQ563="0-1",INDEX(Scrape!$G:$G,MATCH('HT 0-1'!KP563,Scrape!$B:$B,0)),"")</f>
        <v/>
      </c>
      <c r="LJ563">
        <f>IF(LQ563="0-1",INDEX(Scrape!$H:$H,MATCH('HT 0-1'!KP563,Scrape!$B:$B,0)),"")</f>
        <v/>
      </c>
      <c r="LK563">
        <f>IF(LQ563="0-1",INDEX(Scrape!$I:$I,MATCH('HT 0-1'!KP563,Scrape!$B:$B,0)),"")</f>
        <v/>
      </c>
      <c r="LL563">
        <f>IF(LQ563="0-1",INDEX(Scrape!$J:$J,MATCH('HT 0-1'!KP563,Scrape!$B:$B,0)),"")</f>
        <v/>
      </c>
      <c r="LM563">
        <f>IF(LQ563="0-1",INDEX(Scrape!$K:$K,MATCH('HT 0-1'!KP563,Scrape!$B:$B,0)),"")</f>
        <v/>
      </c>
      <c r="LN563">
        <f>IF(LQ563="0-1",INDEX(Scrape!$L:$L,MATCH('HT 0-1'!KP563,Scrape!$B:$B,0)),"")</f>
        <v/>
      </c>
      <c r="LO563">
        <f>IF(LQ563="0-1",INDEX(Scrape!$M:$M,MATCH('HT 0-1'!KP563,Scrape!$B:$B,0)),"")</f>
        <v/>
      </c>
      <c r="LP563">
        <f>IF(LQ563="0-1",INDEX(Scrape!$N:$N,MATCH('HT 0-1'!KP563,Scrape!$B:$B,0)),"")</f>
        <v/>
      </c>
      <c r="LQ563">
        <f>INDEX(Scrape!$O:$O,MATCH('HT 0-1'!KP563,Scrape!$B:$B,0))</f>
        <v/>
      </c>
      <c r="LR563">
        <f>(1/LJ563)+(1/LI563)+(1/LH563)</f>
        <v/>
      </c>
      <c r="LS563">
        <f>(1/LG563)+(1/LF563)+(1/LE563)</f>
        <v/>
      </c>
      <c r="LT563" s="8">
        <f>IF(INDEX(#REF!,MATCH(KQ563,#REF!,0))=INDEX(#REF!,MATCH(KQ563,#REF!,0)),INDEX(#REF!,MATCH(KQ563,#REF!,0)),"ERROR")</f>
        <v/>
      </c>
      <c r="LU563" s="4">
        <f>IF(KR563="G",2,IF(KR563="R",0.5,IF(KR563="A",1)))</f>
        <v/>
      </c>
      <c r="LV563" s="4">
        <f>IF(KS563="G",0.5,IF(KS563="R",2,IF(KS563="A",1)))</f>
        <v/>
      </c>
      <c r="LW563" s="4">
        <f>IF(KT563="G",2,IF(KT563="R",0.5,IF(KT563="A",1)))</f>
        <v/>
      </c>
      <c r="LX563" s="4">
        <f>IF(KU563="G",0.5,IF(KU563="R",2,IF(KU563="A",1)))</f>
        <v/>
      </c>
      <c r="LY563" s="7">
        <f>(LK563*(LU563+LX563)+(LL563*(LU563+LX563)))</f>
        <v/>
      </c>
      <c r="LZ563" s="7">
        <f>(LN563*(LV563+LW563)+(LO563*(LV563+LW563)))</f>
        <v/>
      </c>
      <c r="MA563" s="11">
        <f>LY563-LZ563</f>
        <v/>
      </c>
      <c r="MB563" s="5">
        <f>MA563+2</f>
        <v/>
      </c>
      <c r="MC563" s="6">
        <f>MA563-2</f>
        <v/>
      </c>
      <c r="MD563" s="4">
        <f>LE563</f>
        <v/>
      </c>
      <c r="ME563" s="9">
        <f>IF(MD563=0,1000,MD563+0.75)</f>
        <v/>
      </c>
      <c r="MF563" s="10">
        <f>IF(MD563=0,0,MD563-0.75)</f>
        <v/>
      </c>
      <c r="MG563" s="4">
        <f>((LM563*(LU563+LX563))-((LP563*(LV563+LW563))))</f>
        <v/>
      </c>
      <c r="MH563" s="9">
        <f>MG563*1.2</f>
        <v/>
      </c>
      <c r="MI563" s="10">
        <f>MG563*0.8</f>
        <v/>
      </c>
      <c r="MJ563">
        <f>IFERROR(NX563,"")</f>
        <v/>
      </c>
      <c r="MK563">
        <f>IFERROR(NY563,"")</f>
        <v/>
      </c>
      <c r="ML563">
        <f>IFERROR(NZ563,"")</f>
        <v/>
      </c>
      <c r="MM563">
        <f>IFERROR(OA563,"")</f>
        <v/>
      </c>
      <c r="MN563">
        <f>IFERROR(OB563,"")</f>
        <v/>
      </c>
      <c r="MO563">
        <f>IFERROR(OC563,"")</f>
        <v/>
      </c>
      <c r="MP563" s="1">
        <f>COUNTIFS(#REF!,LT563,#REF!,1,#REF!,"&gt;="&amp;MC563,#REF!,"&lt;="&amp;MB563,#REF!,"&lt;="&amp;ME563,#REF!,"&gt;="&amp;MF563,#REF!,"="&amp;KV563,#REF!,"="&amp;KX563)</f>
        <v/>
      </c>
      <c r="MQ563" s="1">
        <f>COUNTIFS(#REF!,LT563,#REF!,0,#REF!,"&gt;="&amp;MC563,#REF!,"&lt;="&amp;MB563,#REF!,"&lt;="&amp;ME563,#REF!,"&gt;="&amp;MF563,#REF!,"="&amp;KV563,#REF!,"="&amp;KX563)</f>
        <v/>
      </c>
      <c r="MR563" s="1">
        <f>COUNTIFS(#REF!,LT563,#REF!,1,#REF!,"&gt;="&amp;MC563,#REF!,"&lt;="&amp;MB563,#REF!,"&lt;="&amp;ME563,#REF!,"&gt;="&amp;MF563,#REF!,"="&amp;KW563,#REF!,"="&amp;KY563)</f>
        <v/>
      </c>
      <c r="MS563" s="1">
        <f>COUNTIFS(#REF!,LT563,#REF!,0,#REF!,"&gt;="&amp;MC563,#REF!,"&lt;="&amp;MB563,#REF!,"&lt;="&amp;ME563,#REF!,"&gt;="&amp;MF563,#REF!,"="&amp;KW563,#REF!,"="&amp;KY563)</f>
        <v/>
      </c>
      <c r="MT563" s="1">
        <f>COUNTIFS(#REF!,LT563,#REF!,1,#REF!,"&gt;="&amp;MI563,#REF!,"&lt;="&amp;MH563,#REF!,"&lt;="&amp;ME563,#REF!,"&gt;="&amp;MF563)</f>
        <v/>
      </c>
      <c r="MU563" s="1">
        <f>COUNTIFS(#REF!,LT563,#REF!,0,#REF!,"&gt;="&amp;MI563,#REF!,"&lt;="&amp;MH563,#REF!,"&lt;="&amp;ME563,#REF!,"&gt;="&amp;MF563)</f>
        <v/>
      </c>
      <c r="MV563" s="1">
        <f>COUNTIFS(#REF!,LT563,#REF!,1,#REF!,"&gt;="&amp;MI563,#REF!,"&lt;="&amp;MH563,#REF!,"="&amp;KZ563,#REF!,"="&amp;LA563,#REF!,"&lt;="&amp;ME563,#REF!,"&gt;="&amp;MF563)</f>
        <v/>
      </c>
      <c r="MW563" s="1">
        <f>COUNTIFS(#REF!,LT563,#REF!,0,#REF!,"&gt;="&amp;MI563,#REF!,"&lt;="&amp;MH563,#REF!,"="&amp;KZ563,#REF!,"="&amp;LA563,#REF!,"&lt;="&amp;ME563,#REF!,"&gt;="&amp;MF563)</f>
        <v/>
      </c>
      <c r="MX563" s="1">
        <f>COUNTIFS(#REF!,LT563,#REF!,1,#REF!,"&gt;="&amp;MC563,#REF!,"&lt;="&amp;MB563,#REF!,"&lt;="&amp;ME563,#REF!,"&gt;="&amp;MF563)</f>
        <v/>
      </c>
      <c r="MY563" s="1">
        <f>COUNTIFS(#REF!,LT563,#REF!,0,#REF!,"&gt;="&amp;MC563,#REF!,"&lt;="&amp;MB563,#REF!,"&lt;="&amp;ME563,#REF!,"&gt;="&amp;MF563)</f>
        <v/>
      </c>
      <c r="MZ563" s="1">
        <f>COUNTIFS(#REF!,LT563,#REF!,1,#REF!,"&lt;="&amp;ME563,#REF!,"&gt;="&amp;MF563,#REF!,"="&amp;KV563,#REF!,"="&amp;KX563)</f>
        <v/>
      </c>
      <c r="NA563" s="1">
        <f>COUNTIFS(#REF!,LT563,#REF!,0,#REF!,"&lt;="&amp;ME563,#REF!,"&gt;="&amp;MF563,#REF!,"="&amp;KV563,#REF!,"="&amp;KX563)</f>
        <v/>
      </c>
      <c r="NB563" s="1">
        <f>COUNTIFS(#REF!,LT563,#REF!,1,#REF!,"&lt;="&amp;ME563,#REF!,"&gt;="&amp;MF563,#REF!,"="&amp;KW563,#REF!,"="&amp;KY563)</f>
        <v/>
      </c>
      <c r="NC563" s="1">
        <f>COUNTIFS(#REF!,LT563,#REF!,0,#REF!,"&lt;="&amp;ME563,#REF!,"&gt;="&amp;MF563,#REF!,"="&amp;KW563,#REF!,"="&amp;KY563)</f>
        <v/>
      </c>
      <c r="ND563" s="1">
        <f>MP563+MR563+MT563+MV563+MX563+MZ563+NB563</f>
        <v/>
      </c>
      <c r="NE563" s="1">
        <f>MQ563+MS563+MU563+MW563+MY563+NA563+NC563</f>
        <v/>
      </c>
      <c r="NF563" s="1">
        <f>ND563+NE563</f>
        <v/>
      </c>
      <c r="NG563" s="33">
        <f>ND563/(ND563+NE563)</f>
        <v/>
      </c>
      <c r="NH563" s="3">
        <f>1/NG563</f>
        <v/>
      </c>
      <c r="NI563" s="1">
        <f>LI563</f>
        <v/>
      </c>
      <c r="NJ563" s="79">
        <f>((1-NG563)*(1/(NI563-1))*0.98-(NG563*1))</f>
        <v/>
      </c>
      <c r="NK563" s="34">
        <f>IF(LR563&lt;0.9,0,IF(AND(LR563&gt;1.1),0,1))</f>
        <v/>
      </c>
      <c r="NL563" s="34">
        <f>IF(LS563&lt;0.9,0,IF(AND(LS563&gt;1.1),0,1))</f>
        <v/>
      </c>
      <c r="NM563" s="32">
        <f>IF(NF563&gt;99,1,0)</f>
        <v/>
      </c>
      <c r="NN563" s="32">
        <f>IF(NJ563&gt;0.0799,1,0)</f>
        <v/>
      </c>
      <c r="NO563" s="32">
        <f>IF(NJ563&gt;NQ563,1,0)</f>
        <v/>
      </c>
      <c r="NP563" s="32">
        <f>NM563+NN563+NO563+NK563+NL563</f>
        <v/>
      </c>
      <c r="NQ563" s="79">
        <f>(((100*NG563)*(NI563-1)*0.98)-((1-NG563)*100))/100</f>
        <v/>
      </c>
      <c r="NR563" s="34">
        <f>IF(LR563&lt;0.9,0,IF(AND(LR563&gt;1.1),0,1))</f>
        <v/>
      </c>
      <c r="NS563" s="34">
        <f>IF(LS563&lt;0.9,0,IF(AND(LS563&gt;1.1),0,1))</f>
        <v/>
      </c>
      <c r="NT563" s="32">
        <f>IF(NF563&gt;99,1,0)</f>
        <v/>
      </c>
      <c r="NU563" s="32">
        <f>IF(NQ563&gt;0.0799,1,0)</f>
        <v/>
      </c>
      <c r="NV563" s="32">
        <f>IF(NQ563&gt;NJ563,1,0)</f>
        <v/>
      </c>
      <c r="NW563" s="32">
        <f>NT563+NU563+NV563+NR563+NS563</f>
        <v/>
      </c>
      <c r="NX563">
        <f>IF(NP563=5,"LayAway0-1",IF(AND(NW563=5),"BackAway0-1",""))</f>
        <v/>
      </c>
      <c r="NY563">
        <f>IF(NP563=5,KO563,IF(AND(NW563=5),KO563,""))</f>
        <v/>
      </c>
      <c r="NZ563">
        <f>IF(NP563=5,"Match Odds",IF(AND(NW563=5),"Match Odds",""))</f>
        <v/>
      </c>
      <c r="OA563">
        <f>IF(NP563=5,KP563,IF(AND(NW563=5),KP563,""))</f>
        <v/>
      </c>
      <c r="OB563">
        <f>IF(NP563=5,"MATCH_ODDS",IF(AND(NW563=5),"MATCH_ODDS",""))</f>
        <v/>
      </c>
      <c r="OC563">
        <f>IF(NP563=5,"LAY",IF(AND(NW563=5),"BACK",""))</f>
        <v/>
      </c>
    </row>
    <row r="564" ht="16.5" customHeight="1" thickBot="1" thickTop="1">
      <c r="A564" s="2" t="n"/>
      <c r="KN564" s="1">
        <f>IF(INDEX(#REF!,MATCH('HT 0-1'!D564,#REF!,0))=INDEX(#REF!,MATCH('HT 0-1'!D564,#REF!,0)),INDEX(#REF!,MATCH('HT 0-1'!D564,#REF!,0)),"ERROR")</f>
        <v/>
      </c>
      <c r="KO564" s="1">
        <f>IF(INDEX(#REF!,MATCH('HT 0-1'!E564,#REF!,0))=INDEX(#REF!,MATCH('HT 0-1'!E564,#REF!,0)),INDEX(#REF!,MATCH('HT 0-1'!E564,#REF!,0)),"ERROR")</f>
        <v/>
      </c>
      <c r="KP564" s="1">
        <f>KN564&amp;" v "&amp;KO564</f>
        <v/>
      </c>
      <c r="KQ564">
        <f>B564&amp;"_"&amp;C564</f>
        <v/>
      </c>
      <c r="KR564" s="1">
        <f>IF((HW564/KK564)&lt;0.335,"G",IF((HW564/KK564)&gt;0.67,"R","A"))</f>
        <v/>
      </c>
      <c r="KS564" s="1">
        <f>IF((HX564/KK564)&lt;0.335,"G",IF((HX564/KK564)&gt;0.67,"R","A"))</f>
        <v/>
      </c>
      <c r="KT564" s="1">
        <f>IF((IH564/KK564)&lt;0.335,"G",IF((IH564/KK564)&gt;0.67,"R","A"))</f>
        <v/>
      </c>
      <c r="KU564" s="1">
        <f>IF((II564/KK564)&lt;0.335,"G",IF((II564/KK564)&gt;0.67,"R","A"))</f>
        <v/>
      </c>
      <c r="KV564" s="1">
        <f>IF((HZ564/KK564)&lt;0.335,"G",IF((HZ564/KK564)&gt;0.67,"R","A"))</f>
        <v/>
      </c>
      <c r="KW564" s="1">
        <f>IF((HY564/KK564)&lt;0.335,"G",IF((HY564/KK564)&gt;0.67,"R","A"))</f>
        <v/>
      </c>
      <c r="KX564" s="1">
        <f>IF((IK564/KK564)&lt;0.335,"G",IF((IK564/KK564)&gt;0.67,"R","A"))</f>
        <v/>
      </c>
      <c r="KY564" s="1">
        <f>IF((IJ564/KK564)&lt;0.335,"G",IF((IJ564/KK564)&gt;0.67,"R","A"))</f>
        <v/>
      </c>
      <c r="KZ564" s="1">
        <f>IF((HQ564/KK564)&lt;0.335,"G",IF((HQ564/KK564)&gt;0.67,"R","A"))</f>
        <v/>
      </c>
      <c r="LA564" s="1">
        <f>IF((IB564/KK564)&lt;0.335,"G",IF((IB564/KK564)&gt;0.67,"R","A"))</f>
        <v/>
      </c>
      <c r="LB564">
        <f>IF(LQ564="0-1",INDEX(Scrape!#REF!,MATCH('HT 0-1'!KP564,Scrape!$B:$B,0)),"")</f>
        <v/>
      </c>
      <c r="LC564">
        <f>IF(LQ564="0-1",INDEX(Scrape!$A:$A,MATCH('HT 0-1'!KP564,Scrape!$B:$B,0)),"")</f>
        <v/>
      </c>
      <c r="LD564">
        <f>IF(LQ564="0-1",INDEX(Scrape!$B:$B,MATCH('HT 0-1'!KP564,Scrape!$B:$B,0)),"")</f>
        <v/>
      </c>
      <c r="LE564">
        <f>IF(LQ564="0-1",INDEX(Scrape!$C:$C,MATCH('HT 0-1'!KP564,Scrape!$B:$B,0)),"")</f>
        <v/>
      </c>
      <c r="LF564">
        <f>IF(LQ564="0-1",INDEX(Scrape!$D:$D,MATCH('HT 0-1'!KP564,Scrape!$B:$B,0)),"")</f>
        <v/>
      </c>
      <c r="LG564">
        <f>IF(LQ564="0-1",INDEX(Scrape!$E:$E,MATCH('HT 0-1'!KP564,Scrape!$B:$B,0)),"")</f>
        <v/>
      </c>
      <c r="LH564">
        <f>IF(LQ564="0-1",INDEX(Scrape!$F:$F,MATCH('HT 0-1'!KP564,Scrape!$B:$B,0)),"")</f>
        <v/>
      </c>
      <c r="LI564">
        <f>IF(LQ564="0-1",INDEX(Scrape!$G:$G,MATCH('HT 0-1'!KP564,Scrape!$B:$B,0)),"")</f>
        <v/>
      </c>
      <c r="LJ564">
        <f>IF(LQ564="0-1",INDEX(Scrape!$H:$H,MATCH('HT 0-1'!KP564,Scrape!$B:$B,0)),"")</f>
        <v/>
      </c>
      <c r="LK564">
        <f>IF(LQ564="0-1",INDEX(Scrape!$I:$I,MATCH('HT 0-1'!KP564,Scrape!$B:$B,0)),"")</f>
        <v/>
      </c>
      <c r="LL564">
        <f>IF(LQ564="0-1",INDEX(Scrape!$J:$J,MATCH('HT 0-1'!KP564,Scrape!$B:$B,0)),"")</f>
        <v/>
      </c>
      <c r="LM564">
        <f>IF(LQ564="0-1",INDEX(Scrape!$K:$K,MATCH('HT 0-1'!KP564,Scrape!$B:$B,0)),"")</f>
        <v/>
      </c>
      <c r="LN564">
        <f>IF(LQ564="0-1",INDEX(Scrape!$L:$L,MATCH('HT 0-1'!KP564,Scrape!$B:$B,0)),"")</f>
        <v/>
      </c>
      <c r="LO564">
        <f>IF(LQ564="0-1",INDEX(Scrape!$M:$M,MATCH('HT 0-1'!KP564,Scrape!$B:$B,0)),"")</f>
        <v/>
      </c>
      <c r="LP564">
        <f>IF(LQ564="0-1",INDEX(Scrape!$N:$N,MATCH('HT 0-1'!KP564,Scrape!$B:$B,0)),"")</f>
        <v/>
      </c>
      <c r="LQ564">
        <f>INDEX(Scrape!$O:$O,MATCH('HT 0-1'!KP564,Scrape!$B:$B,0))</f>
        <v/>
      </c>
      <c r="LR564">
        <f>(1/LJ564)+(1/LI564)+(1/LH564)</f>
        <v/>
      </c>
      <c r="LS564">
        <f>(1/LG564)+(1/LF564)+(1/LE564)</f>
        <v/>
      </c>
      <c r="LT564" s="8">
        <f>IF(INDEX(#REF!,MATCH(KQ564,#REF!,0))=INDEX(#REF!,MATCH(KQ564,#REF!,0)),INDEX(#REF!,MATCH(KQ564,#REF!,0)),"ERROR")</f>
        <v/>
      </c>
      <c r="LU564" s="4">
        <f>IF(KR564="G",2,IF(KR564="R",0.5,IF(KR564="A",1)))</f>
        <v/>
      </c>
      <c r="LV564" s="4">
        <f>IF(KS564="G",0.5,IF(KS564="R",2,IF(KS564="A",1)))</f>
        <v/>
      </c>
      <c r="LW564" s="4">
        <f>IF(KT564="G",2,IF(KT564="R",0.5,IF(KT564="A",1)))</f>
        <v/>
      </c>
      <c r="LX564" s="4">
        <f>IF(KU564="G",0.5,IF(KU564="R",2,IF(KU564="A",1)))</f>
        <v/>
      </c>
      <c r="LY564" s="7">
        <f>(LK564*(LU564+LX564)+(LL564*(LU564+LX564)))</f>
        <v/>
      </c>
      <c r="LZ564" s="7">
        <f>(LN564*(LV564+LW564)+(LO564*(LV564+LW564)))</f>
        <v/>
      </c>
      <c r="MA564" s="11">
        <f>LY564-LZ564</f>
        <v/>
      </c>
      <c r="MB564" s="5">
        <f>MA564+2</f>
        <v/>
      </c>
      <c r="MC564" s="6">
        <f>MA564-2</f>
        <v/>
      </c>
      <c r="MD564" s="4">
        <f>LE564</f>
        <v/>
      </c>
      <c r="ME564" s="9">
        <f>IF(MD564=0,1000,MD564+0.75)</f>
        <v/>
      </c>
      <c r="MF564" s="10">
        <f>IF(MD564=0,0,MD564-0.75)</f>
        <v/>
      </c>
      <c r="MG564" s="4">
        <f>((LM564*(LU564+LX564))-((LP564*(LV564+LW564))))</f>
        <v/>
      </c>
      <c r="MH564" s="9">
        <f>MG564*1.2</f>
        <v/>
      </c>
      <c r="MI564" s="10">
        <f>MG564*0.8</f>
        <v/>
      </c>
      <c r="MJ564">
        <f>IFERROR(NX564,"")</f>
        <v/>
      </c>
      <c r="MK564">
        <f>IFERROR(NY564,"")</f>
        <v/>
      </c>
      <c r="ML564">
        <f>IFERROR(NZ564,"")</f>
        <v/>
      </c>
      <c r="MM564">
        <f>IFERROR(OA564,"")</f>
        <v/>
      </c>
      <c r="MN564">
        <f>IFERROR(OB564,"")</f>
        <v/>
      </c>
      <c r="MO564">
        <f>IFERROR(OC564,"")</f>
        <v/>
      </c>
      <c r="MP564" s="1">
        <f>COUNTIFS(#REF!,LT564,#REF!,1,#REF!,"&gt;="&amp;MC564,#REF!,"&lt;="&amp;MB564,#REF!,"&lt;="&amp;ME564,#REF!,"&gt;="&amp;MF564,#REF!,"="&amp;KV564,#REF!,"="&amp;KX564)</f>
        <v/>
      </c>
      <c r="MQ564" s="1">
        <f>COUNTIFS(#REF!,LT564,#REF!,0,#REF!,"&gt;="&amp;MC564,#REF!,"&lt;="&amp;MB564,#REF!,"&lt;="&amp;ME564,#REF!,"&gt;="&amp;MF564,#REF!,"="&amp;KV564,#REF!,"="&amp;KX564)</f>
        <v/>
      </c>
      <c r="MR564" s="1">
        <f>COUNTIFS(#REF!,LT564,#REF!,1,#REF!,"&gt;="&amp;MC564,#REF!,"&lt;="&amp;MB564,#REF!,"&lt;="&amp;ME564,#REF!,"&gt;="&amp;MF564,#REF!,"="&amp;KW564,#REF!,"="&amp;KY564)</f>
        <v/>
      </c>
      <c r="MS564" s="1">
        <f>COUNTIFS(#REF!,LT564,#REF!,0,#REF!,"&gt;="&amp;MC564,#REF!,"&lt;="&amp;MB564,#REF!,"&lt;="&amp;ME564,#REF!,"&gt;="&amp;MF564,#REF!,"="&amp;KW564,#REF!,"="&amp;KY564)</f>
        <v/>
      </c>
      <c r="MT564" s="1">
        <f>COUNTIFS(#REF!,LT564,#REF!,1,#REF!,"&gt;="&amp;MI564,#REF!,"&lt;="&amp;MH564,#REF!,"&lt;="&amp;ME564,#REF!,"&gt;="&amp;MF564)</f>
        <v/>
      </c>
      <c r="MU564" s="1">
        <f>COUNTIFS(#REF!,LT564,#REF!,0,#REF!,"&gt;="&amp;MI564,#REF!,"&lt;="&amp;MH564,#REF!,"&lt;="&amp;ME564,#REF!,"&gt;="&amp;MF564)</f>
        <v/>
      </c>
      <c r="MV564" s="1">
        <f>COUNTIFS(#REF!,LT564,#REF!,1,#REF!,"&gt;="&amp;MI564,#REF!,"&lt;="&amp;MH564,#REF!,"="&amp;KZ564,#REF!,"="&amp;LA564,#REF!,"&lt;="&amp;ME564,#REF!,"&gt;="&amp;MF564)</f>
        <v/>
      </c>
      <c r="MW564" s="1">
        <f>COUNTIFS(#REF!,LT564,#REF!,0,#REF!,"&gt;="&amp;MI564,#REF!,"&lt;="&amp;MH564,#REF!,"="&amp;KZ564,#REF!,"="&amp;LA564,#REF!,"&lt;="&amp;ME564,#REF!,"&gt;="&amp;MF564)</f>
        <v/>
      </c>
      <c r="MX564" s="1">
        <f>COUNTIFS(#REF!,LT564,#REF!,1,#REF!,"&gt;="&amp;MC564,#REF!,"&lt;="&amp;MB564,#REF!,"&lt;="&amp;ME564,#REF!,"&gt;="&amp;MF564)</f>
        <v/>
      </c>
      <c r="MY564" s="1">
        <f>COUNTIFS(#REF!,LT564,#REF!,0,#REF!,"&gt;="&amp;MC564,#REF!,"&lt;="&amp;MB564,#REF!,"&lt;="&amp;ME564,#REF!,"&gt;="&amp;MF564)</f>
        <v/>
      </c>
      <c r="MZ564" s="1">
        <f>COUNTIFS(#REF!,LT564,#REF!,1,#REF!,"&lt;="&amp;ME564,#REF!,"&gt;="&amp;MF564,#REF!,"="&amp;KV564,#REF!,"="&amp;KX564)</f>
        <v/>
      </c>
      <c r="NA564" s="1">
        <f>COUNTIFS(#REF!,LT564,#REF!,0,#REF!,"&lt;="&amp;ME564,#REF!,"&gt;="&amp;MF564,#REF!,"="&amp;KV564,#REF!,"="&amp;KX564)</f>
        <v/>
      </c>
      <c r="NB564" s="1">
        <f>COUNTIFS(#REF!,LT564,#REF!,1,#REF!,"&lt;="&amp;ME564,#REF!,"&gt;="&amp;MF564,#REF!,"="&amp;KW564,#REF!,"="&amp;KY564)</f>
        <v/>
      </c>
      <c r="NC564" s="1">
        <f>COUNTIFS(#REF!,LT564,#REF!,0,#REF!,"&lt;="&amp;ME564,#REF!,"&gt;="&amp;MF564,#REF!,"="&amp;KW564,#REF!,"="&amp;KY564)</f>
        <v/>
      </c>
      <c r="ND564" s="1">
        <f>MP564+MR564+MT564+MV564+MX564+MZ564+NB564</f>
        <v/>
      </c>
      <c r="NE564" s="1">
        <f>MQ564+MS564+MU564+MW564+MY564+NA564+NC564</f>
        <v/>
      </c>
      <c r="NF564" s="1">
        <f>ND564+NE564</f>
        <v/>
      </c>
      <c r="NG564" s="33">
        <f>ND564/(ND564+NE564)</f>
        <v/>
      </c>
      <c r="NH564" s="3">
        <f>1/NG564</f>
        <v/>
      </c>
      <c r="NI564" s="1">
        <f>LI564</f>
        <v/>
      </c>
      <c r="NJ564" s="79">
        <f>((1-NG564)*(1/(NI564-1))*0.98-(NG564*1))</f>
        <v/>
      </c>
      <c r="NK564" s="34">
        <f>IF(LR564&lt;0.9,0,IF(AND(LR564&gt;1.1),0,1))</f>
        <v/>
      </c>
      <c r="NL564" s="34">
        <f>IF(LS564&lt;0.9,0,IF(AND(LS564&gt;1.1),0,1))</f>
        <v/>
      </c>
      <c r="NM564" s="32">
        <f>IF(NF564&gt;99,1,0)</f>
        <v/>
      </c>
      <c r="NN564" s="32">
        <f>IF(NJ564&gt;0.0799,1,0)</f>
        <v/>
      </c>
      <c r="NO564" s="32">
        <f>IF(NJ564&gt;NQ564,1,0)</f>
        <v/>
      </c>
      <c r="NP564" s="32">
        <f>NM564+NN564+NO564+NK564+NL564</f>
        <v/>
      </c>
      <c r="NQ564" s="79">
        <f>(((100*NG564)*(NI564-1)*0.98)-((1-NG564)*100))/100</f>
        <v/>
      </c>
      <c r="NR564" s="34">
        <f>IF(LR564&lt;0.9,0,IF(AND(LR564&gt;1.1),0,1))</f>
        <v/>
      </c>
      <c r="NS564" s="34">
        <f>IF(LS564&lt;0.9,0,IF(AND(LS564&gt;1.1),0,1))</f>
        <v/>
      </c>
      <c r="NT564" s="32">
        <f>IF(NF564&gt;99,1,0)</f>
        <v/>
      </c>
      <c r="NU564" s="32">
        <f>IF(NQ564&gt;0.0799,1,0)</f>
        <v/>
      </c>
      <c r="NV564" s="32">
        <f>IF(NQ564&gt;NJ564,1,0)</f>
        <v/>
      </c>
      <c r="NW564" s="32">
        <f>NT564+NU564+NV564+NR564+NS564</f>
        <v/>
      </c>
      <c r="NX564">
        <f>IF(NP564=5,"LayAway0-1",IF(AND(NW564=5),"BackAway0-1",""))</f>
        <v/>
      </c>
      <c r="NY564">
        <f>IF(NP564=5,KO564,IF(AND(NW564=5),KO564,""))</f>
        <v/>
      </c>
      <c r="NZ564">
        <f>IF(NP564=5,"Match Odds",IF(AND(NW564=5),"Match Odds",""))</f>
        <v/>
      </c>
      <c r="OA564">
        <f>IF(NP564=5,KP564,IF(AND(NW564=5),KP564,""))</f>
        <v/>
      </c>
      <c r="OB564">
        <f>IF(NP564=5,"MATCH_ODDS",IF(AND(NW564=5),"MATCH_ODDS",""))</f>
        <v/>
      </c>
      <c r="OC564">
        <f>IF(NP564=5,"LAY",IF(AND(NW564=5),"BACK",""))</f>
        <v/>
      </c>
    </row>
    <row r="565" ht="16.5" customHeight="1" thickBot="1" thickTop="1">
      <c r="A565" s="2" t="n"/>
      <c r="KN565" s="1">
        <f>IF(INDEX(#REF!,MATCH('HT 0-1'!D565,#REF!,0))=INDEX(#REF!,MATCH('HT 0-1'!D565,#REF!,0)),INDEX(#REF!,MATCH('HT 0-1'!D565,#REF!,0)),"ERROR")</f>
        <v/>
      </c>
      <c r="KO565" s="1">
        <f>IF(INDEX(#REF!,MATCH('HT 0-1'!E565,#REF!,0))=INDEX(#REF!,MATCH('HT 0-1'!E565,#REF!,0)),INDEX(#REF!,MATCH('HT 0-1'!E565,#REF!,0)),"ERROR")</f>
        <v/>
      </c>
      <c r="KP565" s="1">
        <f>KN565&amp;" v "&amp;KO565</f>
        <v/>
      </c>
      <c r="KQ565">
        <f>B565&amp;"_"&amp;C565</f>
        <v/>
      </c>
      <c r="KR565" s="1">
        <f>IF((HW565/KK565)&lt;0.335,"G",IF((HW565/KK565)&gt;0.67,"R","A"))</f>
        <v/>
      </c>
      <c r="KS565" s="1">
        <f>IF((HX565/KK565)&lt;0.335,"G",IF((HX565/KK565)&gt;0.67,"R","A"))</f>
        <v/>
      </c>
      <c r="KT565" s="1">
        <f>IF((IH565/KK565)&lt;0.335,"G",IF((IH565/KK565)&gt;0.67,"R","A"))</f>
        <v/>
      </c>
      <c r="KU565" s="1">
        <f>IF((II565/KK565)&lt;0.335,"G",IF((II565/KK565)&gt;0.67,"R","A"))</f>
        <v/>
      </c>
      <c r="KV565" s="1">
        <f>IF((HZ565/KK565)&lt;0.335,"G",IF((HZ565/KK565)&gt;0.67,"R","A"))</f>
        <v/>
      </c>
      <c r="KW565" s="1">
        <f>IF((HY565/KK565)&lt;0.335,"G",IF((HY565/KK565)&gt;0.67,"R","A"))</f>
        <v/>
      </c>
      <c r="KX565" s="1">
        <f>IF((IK565/KK565)&lt;0.335,"G",IF((IK565/KK565)&gt;0.67,"R","A"))</f>
        <v/>
      </c>
      <c r="KY565" s="1">
        <f>IF((IJ565/KK565)&lt;0.335,"G",IF((IJ565/KK565)&gt;0.67,"R","A"))</f>
        <v/>
      </c>
      <c r="KZ565" s="1">
        <f>IF((HQ565/KK565)&lt;0.335,"G",IF((HQ565/KK565)&gt;0.67,"R","A"))</f>
        <v/>
      </c>
      <c r="LA565" s="1">
        <f>IF((IB565/KK565)&lt;0.335,"G",IF((IB565/KK565)&gt;0.67,"R","A"))</f>
        <v/>
      </c>
      <c r="LB565">
        <f>IF(LQ565="0-1",INDEX(Scrape!#REF!,MATCH('HT 0-1'!KP565,Scrape!$B:$B,0)),"")</f>
        <v/>
      </c>
      <c r="LC565">
        <f>IF(LQ565="0-1",INDEX(Scrape!$A:$A,MATCH('HT 0-1'!KP565,Scrape!$B:$B,0)),"")</f>
        <v/>
      </c>
      <c r="LD565">
        <f>IF(LQ565="0-1",INDEX(Scrape!$B:$B,MATCH('HT 0-1'!KP565,Scrape!$B:$B,0)),"")</f>
        <v/>
      </c>
      <c r="LE565">
        <f>IF(LQ565="0-1",INDEX(Scrape!$C:$C,MATCH('HT 0-1'!KP565,Scrape!$B:$B,0)),"")</f>
        <v/>
      </c>
      <c r="LF565">
        <f>IF(LQ565="0-1",INDEX(Scrape!$D:$D,MATCH('HT 0-1'!KP565,Scrape!$B:$B,0)),"")</f>
        <v/>
      </c>
      <c r="LG565">
        <f>IF(LQ565="0-1",INDEX(Scrape!$E:$E,MATCH('HT 0-1'!KP565,Scrape!$B:$B,0)),"")</f>
        <v/>
      </c>
      <c r="LH565">
        <f>IF(LQ565="0-1",INDEX(Scrape!$F:$F,MATCH('HT 0-1'!KP565,Scrape!$B:$B,0)),"")</f>
        <v/>
      </c>
      <c r="LI565">
        <f>IF(LQ565="0-1",INDEX(Scrape!$G:$G,MATCH('HT 0-1'!KP565,Scrape!$B:$B,0)),"")</f>
        <v/>
      </c>
      <c r="LJ565">
        <f>IF(LQ565="0-1",INDEX(Scrape!$H:$H,MATCH('HT 0-1'!KP565,Scrape!$B:$B,0)),"")</f>
        <v/>
      </c>
      <c r="LK565">
        <f>IF(LQ565="0-1",INDEX(Scrape!$I:$I,MATCH('HT 0-1'!KP565,Scrape!$B:$B,0)),"")</f>
        <v/>
      </c>
      <c r="LL565">
        <f>IF(LQ565="0-1",INDEX(Scrape!$J:$J,MATCH('HT 0-1'!KP565,Scrape!$B:$B,0)),"")</f>
        <v/>
      </c>
      <c r="LM565">
        <f>IF(LQ565="0-1",INDEX(Scrape!$K:$K,MATCH('HT 0-1'!KP565,Scrape!$B:$B,0)),"")</f>
        <v/>
      </c>
      <c r="LN565">
        <f>IF(LQ565="0-1",INDEX(Scrape!$L:$L,MATCH('HT 0-1'!KP565,Scrape!$B:$B,0)),"")</f>
        <v/>
      </c>
      <c r="LO565">
        <f>IF(LQ565="0-1",INDEX(Scrape!$M:$M,MATCH('HT 0-1'!KP565,Scrape!$B:$B,0)),"")</f>
        <v/>
      </c>
      <c r="LP565">
        <f>IF(LQ565="0-1",INDEX(Scrape!$N:$N,MATCH('HT 0-1'!KP565,Scrape!$B:$B,0)),"")</f>
        <v/>
      </c>
      <c r="LQ565">
        <f>INDEX(Scrape!$O:$O,MATCH('HT 0-1'!KP565,Scrape!$B:$B,0))</f>
        <v/>
      </c>
      <c r="LR565">
        <f>(1/LJ565)+(1/LI565)+(1/LH565)</f>
        <v/>
      </c>
      <c r="LS565">
        <f>(1/LG565)+(1/LF565)+(1/LE565)</f>
        <v/>
      </c>
      <c r="LT565" s="8">
        <f>IF(INDEX(#REF!,MATCH(KQ565,#REF!,0))=INDEX(#REF!,MATCH(KQ565,#REF!,0)),INDEX(#REF!,MATCH(KQ565,#REF!,0)),"ERROR")</f>
        <v/>
      </c>
      <c r="LU565" s="4">
        <f>IF(KR565="G",2,IF(KR565="R",0.5,IF(KR565="A",1)))</f>
        <v/>
      </c>
      <c r="LV565" s="4">
        <f>IF(KS565="G",0.5,IF(KS565="R",2,IF(KS565="A",1)))</f>
        <v/>
      </c>
      <c r="LW565" s="4">
        <f>IF(KT565="G",2,IF(KT565="R",0.5,IF(KT565="A",1)))</f>
        <v/>
      </c>
      <c r="LX565" s="4">
        <f>IF(KU565="G",0.5,IF(KU565="R",2,IF(KU565="A",1)))</f>
        <v/>
      </c>
      <c r="LY565" s="7">
        <f>(LK565*(LU565+LX565)+(LL565*(LU565+LX565)))</f>
        <v/>
      </c>
      <c r="LZ565" s="7">
        <f>(LN565*(LV565+LW565)+(LO565*(LV565+LW565)))</f>
        <v/>
      </c>
      <c r="MA565" s="11">
        <f>LY565-LZ565</f>
        <v/>
      </c>
      <c r="MB565" s="5">
        <f>MA565+2</f>
        <v/>
      </c>
      <c r="MC565" s="6">
        <f>MA565-2</f>
        <v/>
      </c>
      <c r="MD565" s="4">
        <f>LE565</f>
        <v/>
      </c>
      <c r="ME565" s="9">
        <f>IF(MD565=0,1000,MD565+0.75)</f>
        <v/>
      </c>
      <c r="MF565" s="10">
        <f>IF(MD565=0,0,MD565-0.75)</f>
        <v/>
      </c>
      <c r="MG565" s="4">
        <f>((LM565*(LU565+LX565))-((LP565*(LV565+LW565))))</f>
        <v/>
      </c>
      <c r="MH565" s="9">
        <f>MG565*1.2</f>
        <v/>
      </c>
      <c r="MI565" s="10">
        <f>MG565*0.8</f>
        <v/>
      </c>
      <c r="MJ565">
        <f>IFERROR(NX565,"")</f>
        <v/>
      </c>
      <c r="MK565">
        <f>IFERROR(NY565,"")</f>
        <v/>
      </c>
      <c r="ML565">
        <f>IFERROR(NZ565,"")</f>
        <v/>
      </c>
      <c r="MM565">
        <f>IFERROR(OA565,"")</f>
        <v/>
      </c>
      <c r="MN565">
        <f>IFERROR(OB565,"")</f>
        <v/>
      </c>
      <c r="MO565">
        <f>IFERROR(OC565,"")</f>
        <v/>
      </c>
      <c r="MP565" s="1">
        <f>COUNTIFS(#REF!,LT565,#REF!,1,#REF!,"&gt;="&amp;MC565,#REF!,"&lt;="&amp;MB565,#REF!,"&lt;="&amp;ME565,#REF!,"&gt;="&amp;MF565,#REF!,"="&amp;KV565,#REF!,"="&amp;KX565)</f>
        <v/>
      </c>
      <c r="MQ565" s="1">
        <f>COUNTIFS(#REF!,LT565,#REF!,0,#REF!,"&gt;="&amp;MC565,#REF!,"&lt;="&amp;MB565,#REF!,"&lt;="&amp;ME565,#REF!,"&gt;="&amp;MF565,#REF!,"="&amp;KV565,#REF!,"="&amp;KX565)</f>
        <v/>
      </c>
      <c r="MR565" s="1">
        <f>COUNTIFS(#REF!,LT565,#REF!,1,#REF!,"&gt;="&amp;MC565,#REF!,"&lt;="&amp;MB565,#REF!,"&lt;="&amp;ME565,#REF!,"&gt;="&amp;MF565,#REF!,"="&amp;KW565,#REF!,"="&amp;KY565)</f>
        <v/>
      </c>
      <c r="MS565" s="1">
        <f>COUNTIFS(#REF!,LT565,#REF!,0,#REF!,"&gt;="&amp;MC565,#REF!,"&lt;="&amp;MB565,#REF!,"&lt;="&amp;ME565,#REF!,"&gt;="&amp;MF565,#REF!,"="&amp;KW565,#REF!,"="&amp;KY565)</f>
        <v/>
      </c>
      <c r="MT565" s="1">
        <f>COUNTIFS(#REF!,LT565,#REF!,1,#REF!,"&gt;="&amp;MI565,#REF!,"&lt;="&amp;MH565,#REF!,"&lt;="&amp;ME565,#REF!,"&gt;="&amp;MF565)</f>
        <v/>
      </c>
      <c r="MU565" s="1">
        <f>COUNTIFS(#REF!,LT565,#REF!,0,#REF!,"&gt;="&amp;MI565,#REF!,"&lt;="&amp;MH565,#REF!,"&lt;="&amp;ME565,#REF!,"&gt;="&amp;MF565)</f>
        <v/>
      </c>
      <c r="MV565" s="1">
        <f>COUNTIFS(#REF!,LT565,#REF!,1,#REF!,"&gt;="&amp;MI565,#REF!,"&lt;="&amp;MH565,#REF!,"="&amp;KZ565,#REF!,"="&amp;LA565,#REF!,"&lt;="&amp;ME565,#REF!,"&gt;="&amp;MF565)</f>
        <v/>
      </c>
      <c r="MW565" s="1">
        <f>COUNTIFS(#REF!,LT565,#REF!,0,#REF!,"&gt;="&amp;MI565,#REF!,"&lt;="&amp;MH565,#REF!,"="&amp;KZ565,#REF!,"="&amp;LA565,#REF!,"&lt;="&amp;ME565,#REF!,"&gt;="&amp;MF565)</f>
        <v/>
      </c>
      <c r="MX565" s="1">
        <f>COUNTIFS(#REF!,LT565,#REF!,1,#REF!,"&gt;="&amp;MC565,#REF!,"&lt;="&amp;MB565,#REF!,"&lt;="&amp;ME565,#REF!,"&gt;="&amp;MF565)</f>
        <v/>
      </c>
      <c r="MY565" s="1">
        <f>COUNTIFS(#REF!,LT565,#REF!,0,#REF!,"&gt;="&amp;MC565,#REF!,"&lt;="&amp;MB565,#REF!,"&lt;="&amp;ME565,#REF!,"&gt;="&amp;MF565)</f>
        <v/>
      </c>
      <c r="MZ565" s="1">
        <f>COUNTIFS(#REF!,LT565,#REF!,1,#REF!,"&lt;="&amp;ME565,#REF!,"&gt;="&amp;MF565,#REF!,"="&amp;KV565,#REF!,"="&amp;KX565)</f>
        <v/>
      </c>
      <c r="NA565" s="1">
        <f>COUNTIFS(#REF!,LT565,#REF!,0,#REF!,"&lt;="&amp;ME565,#REF!,"&gt;="&amp;MF565,#REF!,"="&amp;KV565,#REF!,"="&amp;KX565)</f>
        <v/>
      </c>
      <c r="NB565" s="1">
        <f>COUNTIFS(#REF!,LT565,#REF!,1,#REF!,"&lt;="&amp;ME565,#REF!,"&gt;="&amp;MF565,#REF!,"="&amp;KW565,#REF!,"="&amp;KY565)</f>
        <v/>
      </c>
      <c r="NC565" s="1">
        <f>COUNTIFS(#REF!,LT565,#REF!,0,#REF!,"&lt;="&amp;ME565,#REF!,"&gt;="&amp;MF565,#REF!,"="&amp;KW565,#REF!,"="&amp;KY565)</f>
        <v/>
      </c>
      <c r="ND565" s="1">
        <f>MP565+MR565+MT565+MV565+MX565+MZ565+NB565</f>
        <v/>
      </c>
      <c r="NE565" s="1">
        <f>MQ565+MS565+MU565+MW565+MY565+NA565+NC565</f>
        <v/>
      </c>
      <c r="NF565" s="1">
        <f>ND565+NE565</f>
        <v/>
      </c>
      <c r="NG565" s="33">
        <f>ND565/(ND565+NE565)</f>
        <v/>
      </c>
      <c r="NH565" s="3">
        <f>1/NG565</f>
        <v/>
      </c>
      <c r="NI565" s="1">
        <f>LI565</f>
        <v/>
      </c>
      <c r="NJ565" s="79">
        <f>((1-NG565)*(1/(NI565-1))*0.98-(NG565*1))</f>
        <v/>
      </c>
      <c r="NK565" s="34">
        <f>IF(LR565&lt;0.9,0,IF(AND(LR565&gt;1.1),0,1))</f>
        <v/>
      </c>
      <c r="NL565" s="34">
        <f>IF(LS565&lt;0.9,0,IF(AND(LS565&gt;1.1),0,1))</f>
        <v/>
      </c>
      <c r="NM565" s="32">
        <f>IF(NF565&gt;99,1,0)</f>
        <v/>
      </c>
      <c r="NN565" s="32">
        <f>IF(NJ565&gt;0.0799,1,0)</f>
        <v/>
      </c>
      <c r="NO565" s="32">
        <f>IF(NJ565&gt;NQ565,1,0)</f>
        <v/>
      </c>
      <c r="NP565" s="32">
        <f>NM565+NN565+NO565+NK565+NL565</f>
        <v/>
      </c>
      <c r="NQ565" s="79">
        <f>(((100*NG565)*(NI565-1)*0.98)-((1-NG565)*100))/100</f>
        <v/>
      </c>
      <c r="NR565" s="34">
        <f>IF(LR565&lt;0.9,0,IF(AND(LR565&gt;1.1),0,1))</f>
        <v/>
      </c>
      <c r="NS565" s="34">
        <f>IF(LS565&lt;0.9,0,IF(AND(LS565&gt;1.1),0,1))</f>
        <v/>
      </c>
      <c r="NT565" s="32">
        <f>IF(NF565&gt;99,1,0)</f>
        <v/>
      </c>
      <c r="NU565" s="32">
        <f>IF(NQ565&gt;0.0799,1,0)</f>
        <v/>
      </c>
      <c r="NV565" s="32">
        <f>IF(NQ565&gt;NJ565,1,0)</f>
        <v/>
      </c>
      <c r="NW565" s="32">
        <f>NT565+NU565+NV565+NR565+NS565</f>
        <v/>
      </c>
      <c r="NX565">
        <f>IF(NP565=5,"LayAway0-1",IF(AND(NW565=5),"BackAway0-1",""))</f>
        <v/>
      </c>
      <c r="NY565">
        <f>IF(NP565=5,KO565,IF(AND(NW565=5),KO565,""))</f>
        <v/>
      </c>
      <c r="NZ565">
        <f>IF(NP565=5,"Match Odds",IF(AND(NW565=5),"Match Odds",""))</f>
        <v/>
      </c>
      <c r="OA565">
        <f>IF(NP565=5,KP565,IF(AND(NW565=5),KP565,""))</f>
        <v/>
      </c>
      <c r="OB565">
        <f>IF(NP565=5,"MATCH_ODDS",IF(AND(NW565=5),"MATCH_ODDS",""))</f>
        <v/>
      </c>
      <c r="OC565">
        <f>IF(NP565=5,"LAY",IF(AND(NW565=5),"BACK",""))</f>
        <v/>
      </c>
    </row>
    <row r="566" ht="16.5" customHeight="1" thickBot="1" thickTop="1">
      <c r="A566" s="2" t="n"/>
      <c r="KN566" s="1">
        <f>IF(INDEX(#REF!,MATCH('HT 0-1'!D566,#REF!,0))=INDEX(#REF!,MATCH('HT 0-1'!D566,#REF!,0)),INDEX(#REF!,MATCH('HT 0-1'!D566,#REF!,0)),"ERROR")</f>
        <v/>
      </c>
      <c r="KO566" s="1">
        <f>IF(INDEX(#REF!,MATCH('HT 0-1'!E566,#REF!,0))=INDEX(#REF!,MATCH('HT 0-1'!E566,#REF!,0)),INDEX(#REF!,MATCH('HT 0-1'!E566,#REF!,0)),"ERROR")</f>
        <v/>
      </c>
      <c r="KP566" s="1">
        <f>KN566&amp;" v "&amp;KO566</f>
        <v/>
      </c>
      <c r="KQ566">
        <f>B566&amp;"_"&amp;C566</f>
        <v/>
      </c>
      <c r="KR566" s="1">
        <f>IF((HW566/KK566)&lt;0.335,"G",IF((HW566/KK566)&gt;0.67,"R","A"))</f>
        <v/>
      </c>
      <c r="KS566" s="1">
        <f>IF((HX566/KK566)&lt;0.335,"G",IF((HX566/KK566)&gt;0.67,"R","A"))</f>
        <v/>
      </c>
      <c r="KT566" s="1">
        <f>IF((IH566/KK566)&lt;0.335,"G",IF((IH566/KK566)&gt;0.67,"R","A"))</f>
        <v/>
      </c>
      <c r="KU566" s="1">
        <f>IF((II566/KK566)&lt;0.335,"G",IF((II566/KK566)&gt;0.67,"R","A"))</f>
        <v/>
      </c>
      <c r="KV566" s="1">
        <f>IF((HZ566/KK566)&lt;0.335,"G",IF((HZ566/KK566)&gt;0.67,"R","A"))</f>
        <v/>
      </c>
      <c r="KW566" s="1">
        <f>IF((HY566/KK566)&lt;0.335,"G",IF((HY566/KK566)&gt;0.67,"R","A"))</f>
        <v/>
      </c>
      <c r="KX566" s="1">
        <f>IF((IK566/KK566)&lt;0.335,"G",IF((IK566/KK566)&gt;0.67,"R","A"))</f>
        <v/>
      </c>
      <c r="KY566" s="1">
        <f>IF((IJ566/KK566)&lt;0.335,"G",IF((IJ566/KK566)&gt;0.67,"R","A"))</f>
        <v/>
      </c>
      <c r="KZ566" s="1">
        <f>IF((HQ566/KK566)&lt;0.335,"G",IF((HQ566/KK566)&gt;0.67,"R","A"))</f>
        <v/>
      </c>
      <c r="LA566" s="1">
        <f>IF((IB566/KK566)&lt;0.335,"G",IF((IB566/KK566)&gt;0.67,"R","A"))</f>
        <v/>
      </c>
      <c r="LB566">
        <f>IF(LQ566="0-1",INDEX(Scrape!#REF!,MATCH('HT 0-1'!KP566,Scrape!$B:$B,0)),"")</f>
        <v/>
      </c>
      <c r="LC566">
        <f>IF(LQ566="0-1",INDEX(Scrape!$A:$A,MATCH('HT 0-1'!KP566,Scrape!$B:$B,0)),"")</f>
        <v/>
      </c>
      <c r="LD566">
        <f>IF(LQ566="0-1",INDEX(Scrape!$B:$B,MATCH('HT 0-1'!KP566,Scrape!$B:$B,0)),"")</f>
        <v/>
      </c>
      <c r="LE566">
        <f>IF(LQ566="0-1",INDEX(Scrape!$C:$C,MATCH('HT 0-1'!KP566,Scrape!$B:$B,0)),"")</f>
        <v/>
      </c>
      <c r="LF566">
        <f>IF(LQ566="0-1",INDEX(Scrape!$D:$D,MATCH('HT 0-1'!KP566,Scrape!$B:$B,0)),"")</f>
        <v/>
      </c>
      <c r="LG566">
        <f>IF(LQ566="0-1",INDEX(Scrape!$E:$E,MATCH('HT 0-1'!KP566,Scrape!$B:$B,0)),"")</f>
        <v/>
      </c>
      <c r="LH566">
        <f>IF(LQ566="0-1",INDEX(Scrape!$F:$F,MATCH('HT 0-1'!KP566,Scrape!$B:$B,0)),"")</f>
        <v/>
      </c>
      <c r="LI566">
        <f>IF(LQ566="0-1",INDEX(Scrape!$G:$G,MATCH('HT 0-1'!KP566,Scrape!$B:$B,0)),"")</f>
        <v/>
      </c>
      <c r="LJ566">
        <f>IF(LQ566="0-1",INDEX(Scrape!$H:$H,MATCH('HT 0-1'!KP566,Scrape!$B:$B,0)),"")</f>
        <v/>
      </c>
      <c r="LK566">
        <f>IF(LQ566="0-1",INDEX(Scrape!$I:$I,MATCH('HT 0-1'!KP566,Scrape!$B:$B,0)),"")</f>
        <v/>
      </c>
      <c r="LL566">
        <f>IF(LQ566="0-1",INDEX(Scrape!$J:$J,MATCH('HT 0-1'!KP566,Scrape!$B:$B,0)),"")</f>
        <v/>
      </c>
      <c r="LM566">
        <f>IF(LQ566="0-1",INDEX(Scrape!$K:$K,MATCH('HT 0-1'!KP566,Scrape!$B:$B,0)),"")</f>
        <v/>
      </c>
      <c r="LN566">
        <f>IF(LQ566="0-1",INDEX(Scrape!$L:$L,MATCH('HT 0-1'!KP566,Scrape!$B:$B,0)),"")</f>
        <v/>
      </c>
      <c r="LO566">
        <f>IF(LQ566="0-1",INDEX(Scrape!$M:$M,MATCH('HT 0-1'!KP566,Scrape!$B:$B,0)),"")</f>
        <v/>
      </c>
      <c r="LP566">
        <f>IF(LQ566="0-1",INDEX(Scrape!$N:$N,MATCH('HT 0-1'!KP566,Scrape!$B:$B,0)),"")</f>
        <v/>
      </c>
      <c r="LQ566">
        <f>INDEX(Scrape!$O:$O,MATCH('HT 0-1'!KP566,Scrape!$B:$B,0))</f>
        <v/>
      </c>
      <c r="LR566">
        <f>(1/LJ566)+(1/LI566)+(1/LH566)</f>
        <v/>
      </c>
      <c r="LS566">
        <f>(1/LG566)+(1/LF566)+(1/LE566)</f>
        <v/>
      </c>
      <c r="LT566" s="8">
        <f>IF(INDEX(#REF!,MATCH(KQ566,#REF!,0))=INDEX(#REF!,MATCH(KQ566,#REF!,0)),INDEX(#REF!,MATCH(KQ566,#REF!,0)),"ERROR")</f>
        <v/>
      </c>
      <c r="LU566" s="4">
        <f>IF(KR566="G",2,IF(KR566="R",0.5,IF(KR566="A",1)))</f>
        <v/>
      </c>
      <c r="LV566" s="4">
        <f>IF(KS566="G",0.5,IF(KS566="R",2,IF(KS566="A",1)))</f>
        <v/>
      </c>
      <c r="LW566" s="4">
        <f>IF(KT566="G",2,IF(KT566="R",0.5,IF(KT566="A",1)))</f>
        <v/>
      </c>
      <c r="LX566" s="4">
        <f>IF(KU566="G",0.5,IF(KU566="R",2,IF(KU566="A",1)))</f>
        <v/>
      </c>
      <c r="LY566" s="7">
        <f>(LK566*(LU566+LX566)+(LL566*(LU566+LX566)))</f>
        <v/>
      </c>
      <c r="LZ566" s="7">
        <f>(LN566*(LV566+LW566)+(LO566*(LV566+LW566)))</f>
        <v/>
      </c>
      <c r="MA566" s="11">
        <f>LY566-LZ566</f>
        <v/>
      </c>
      <c r="MB566" s="5">
        <f>MA566+2</f>
        <v/>
      </c>
      <c r="MC566" s="6">
        <f>MA566-2</f>
        <v/>
      </c>
      <c r="MD566" s="4">
        <f>LE566</f>
        <v/>
      </c>
      <c r="ME566" s="9">
        <f>IF(MD566=0,1000,MD566+0.75)</f>
        <v/>
      </c>
      <c r="MF566" s="10">
        <f>IF(MD566=0,0,MD566-0.75)</f>
        <v/>
      </c>
      <c r="MG566" s="4">
        <f>((LM566*(LU566+LX566))-((LP566*(LV566+LW566))))</f>
        <v/>
      </c>
      <c r="MH566" s="9">
        <f>MG566*1.2</f>
        <v/>
      </c>
      <c r="MI566" s="10">
        <f>MG566*0.8</f>
        <v/>
      </c>
      <c r="MJ566">
        <f>IFERROR(NX566,"")</f>
        <v/>
      </c>
      <c r="MK566">
        <f>IFERROR(NY566,"")</f>
        <v/>
      </c>
      <c r="ML566">
        <f>IFERROR(NZ566,"")</f>
        <v/>
      </c>
      <c r="MM566">
        <f>IFERROR(OA566,"")</f>
        <v/>
      </c>
      <c r="MN566">
        <f>IFERROR(OB566,"")</f>
        <v/>
      </c>
      <c r="MO566">
        <f>IFERROR(OC566,"")</f>
        <v/>
      </c>
      <c r="MP566" s="1">
        <f>COUNTIFS(#REF!,LT566,#REF!,1,#REF!,"&gt;="&amp;MC566,#REF!,"&lt;="&amp;MB566,#REF!,"&lt;="&amp;ME566,#REF!,"&gt;="&amp;MF566,#REF!,"="&amp;KV566,#REF!,"="&amp;KX566)</f>
        <v/>
      </c>
      <c r="MQ566" s="1">
        <f>COUNTIFS(#REF!,LT566,#REF!,0,#REF!,"&gt;="&amp;MC566,#REF!,"&lt;="&amp;MB566,#REF!,"&lt;="&amp;ME566,#REF!,"&gt;="&amp;MF566,#REF!,"="&amp;KV566,#REF!,"="&amp;KX566)</f>
        <v/>
      </c>
      <c r="MR566" s="1">
        <f>COUNTIFS(#REF!,LT566,#REF!,1,#REF!,"&gt;="&amp;MC566,#REF!,"&lt;="&amp;MB566,#REF!,"&lt;="&amp;ME566,#REF!,"&gt;="&amp;MF566,#REF!,"="&amp;KW566,#REF!,"="&amp;KY566)</f>
        <v/>
      </c>
      <c r="MS566" s="1">
        <f>COUNTIFS(#REF!,LT566,#REF!,0,#REF!,"&gt;="&amp;MC566,#REF!,"&lt;="&amp;MB566,#REF!,"&lt;="&amp;ME566,#REF!,"&gt;="&amp;MF566,#REF!,"="&amp;KW566,#REF!,"="&amp;KY566)</f>
        <v/>
      </c>
      <c r="MT566" s="1">
        <f>COUNTIFS(#REF!,LT566,#REF!,1,#REF!,"&gt;="&amp;MI566,#REF!,"&lt;="&amp;MH566,#REF!,"&lt;="&amp;ME566,#REF!,"&gt;="&amp;MF566)</f>
        <v/>
      </c>
      <c r="MU566" s="1">
        <f>COUNTIFS(#REF!,LT566,#REF!,0,#REF!,"&gt;="&amp;MI566,#REF!,"&lt;="&amp;MH566,#REF!,"&lt;="&amp;ME566,#REF!,"&gt;="&amp;MF566)</f>
        <v/>
      </c>
      <c r="MV566" s="1">
        <f>COUNTIFS(#REF!,LT566,#REF!,1,#REF!,"&gt;="&amp;MI566,#REF!,"&lt;="&amp;MH566,#REF!,"="&amp;KZ566,#REF!,"="&amp;LA566,#REF!,"&lt;="&amp;ME566,#REF!,"&gt;="&amp;MF566)</f>
        <v/>
      </c>
      <c r="MW566" s="1">
        <f>COUNTIFS(#REF!,LT566,#REF!,0,#REF!,"&gt;="&amp;MI566,#REF!,"&lt;="&amp;MH566,#REF!,"="&amp;KZ566,#REF!,"="&amp;LA566,#REF!,"&lt;="&amp;ME566,#REF!,"&gt;="&amp;MF566)</f>
        <v/>
      </c>
      <c r="MX566" s="1">
        <f>COUNTIFS(#REF!,LT566,#REF!,1,#REF!,"&gt;="&amp;MC566,#REF!,"&lt;="&amp;MB566,#REF!,"&lt;="&amp;ME566,#REF!,"&gt;="&amp;MF566)</f>
        <v/>
      </c>
      <c r="MY566" s="1">
        <f>COUNTIFS(#REF!,LT566,#REF!,0,#REF!,"&gt;="&amp;MC566,#REF!,"&lt;="&amp;MB566,#REF!,"&lt;="&amp;ME566,#REF!,"&gt;="&amp;MF566)</f>
        <v/>
      </c>
      <c r="MZ566" s="1">
        <f>COUNTIFS(#REF!,LT566,#REF!,1,#REF!,"&lt;="&amp;ME566,#REF!,"&gt;="&amp;MF566,#REF!,"="&amp;KV566,#REF!,"="&amp;KX566)</f>
        <v/>
      </c>
      <c r="NA566" s="1">
        <f>COUNTIFS(#REF!,LT566,#REF!,0,#REF!,"&lt;="&amp;ME566,#REF!,"&gt;="&amp;MF566,#REF!,"="&amp;KV566,#REF!,"="&amp;KX566)</f>
        <v/>
      </c>
      <c r="NB566" s="1">
        <f>COUNTIFS(#REF!,LT566,#REF!,1,#REF!,"&lt;="&amp;ME566,#REF!,"&gt;="&amp;MF566,#REF!,"="&amp;KW566,#REF!,"="&amp;KY566)</f>
        <v/>
      </c>
      <c r="NC566" s="1">
        <f>COUNTIFS(#REF!,LT566,#REF!,0,#REF!,"&lt;="&amp;ME566,#REF!,"&gt;="&amp;MF566,#REF!,"="&amp;KW566,#REF!,"="&amp;KY566)</f>
        <v/>
      </c>
      <c r="ND566" s="1">
        <f>MP566+MR566+MT566+MV566+MX566+MZ566+NB566</f>
        <v/>
      </c>
      <c r="NE566" s="1">
        <f>MQ566+MS566+MU566+MW566+MY566+NA566+NC566</f>
        <v/>
      </c>
      <c r="NF566" s="1">
        <f>ND566+NE566</f>
        <v/>
      </c>
      <c r="NG566" s="33">
        <f>ND566/(ND566+NE566)</f>
        <v/>
      </c>
      <c r="NH566" s="3">
        <f>1/NG566</f>
        <v/>
      </c>
      <c r="NI566" s="1">
        <f>LI566</f>
        <v/>
      </c>
      <c r="NJ566" s="79">
        <f>((1-NG566)*(1/(NI566-1))*0.98-(NG566*1))</f>
        <v/>
      </c>
      <c r="NK566" s="34">
        <f>IF(LR566&lt;0.9,0,IF(AND(LR566&gt;1.1),0,1))</f>
        <v/>
      </c>
      <c r="NL566" s="34">
        <f>IF(LS566&lt;0.9,0,IF(AND(LS566&gt;1.1),0,1))</f>
        <v/>
      </c>
      <c r="NM566" s="32">
        <f>IF(NF566&gt;99,1,0)</f>
        <v/>
      </c>
      <c r="NN566" s="32">
        <f>IF(NJ566&gt;0.0799,1,0)</f>
        <v/>
      </c>
      <c r="NO566" s="32">
        <f>IF(NJ566&gt;NQ566,1,0)</f>
        <v/>
      </c>
      <c r="NP566" s="32">
        <f>NM566+NN566+NO566+NK566+NL566</f>
        <v/>
      </c>
      <c r="NQ566" s="79">
        <f>(((100*NG566)*(NI566-1)*0.98)-((1-NG566)*100))/100</f>
        <v/>
      </c>
      <c r="NR566" s="34">
        <f>IF(LR566&lt;0.9,0,IF(AND(LR566&gt;1.1),0,1))</f>
        <v/>
      </c>
      <c r="NS566" s="34">
        <f>IF(LS566&lt;0.9,0,IF(AND(LS566&gt;1.1),0,1))</f>
        <v/>
      </c>
      <c r="NT566" s="32">
        <f>IF(NF566&gt;99,1,0)</f>
        <v/>
      </c>
      <c r="NU566" s="32">
        <f>IF(NQ566&gt;0.0799,1,0)</f>
        <v/>
      </c>
      <c r="NV566" s="32">
        <f>IF(NQ566&gt;NJ566,1,0)</f>
        <v/>
      </c>
      <c r="NW566" s="32">
        <f>NT566+NU566+NV566+NR566+NS566</f>
        <v/>
      </c>
      <c r="NX566">
        <f>IF(NP566=5,"LayAway0-1",IF(AND(NW566=5),"BackAway0-1",""))</f>
        <v/>
      </c>
      <c r="NY566">
        <f>IF(NP566=5,KO566,IF(AND(NW566=5),KO566,""))</f>
        <v/>
      </c>
      <c r="NZ566">
        <f>IF(NP566=5,"Match Odds",IF(AND(NW566=5),"Match Odds",""))</f>
        <v/>
      </c>
      <c r="OA566">
        <f>IF(NP566=5,KP566,IF(AND(NW566=5),KP566,""))</f>
        <v/>
      </c>
      <c r="OB566">
        <f>IF(NP566=5,"MATCH_ODDS",IF(AND(NW566=5),"MATCH_ODDS",""))</f>
        <v/>
      </c>
      <c r="OC566">
        <f>IF(NP566=5,"LAY",IF(AND(NW566=5),"BACK",""))</f>
        <v/>
      </c>
    </row>
    <row r="567" ht="16.5" customHeight="1" thickBot="1" thickTop="1">
      <c r="A567" s="2" t="n"/>
      <c r="KN567" s="1">
        <f>IF(INDEX(#REF!,MATCH('HT 0-1'!D567,#REF!,0))=INDEX(#REF!,MATCH('HT 0-1'!D567,#REF!,0)),INDEX(#REF!,MATCH('HT 0-1'!D567,#REF!,0)),"ERROR")</f>
        <v/>
      </c>
      <c r="KO567" s="1">
        <f>IF(INDEX(#REF!,MATCH('HT 0-1'!E567,#REF!,0))=INDEX(#REF!,MATCH('HT 0-1'!E567,#REF!,0)),INDEX(#REF!,MATCH('HT 0-1'!E567,#REF!,0)),"ERROR")</f>
        <v/>
      </c>
      <c r="KP567" s="1">
        <f>KN567&amp;" v "&amp;KO567</f>
        <v/>
      </c>
      <c r="KQ567">
        <f>B567&amp;"_"&amp;C567</f>
        <v/>
      </c>
      <c r="KR567" s="1">
        <f>IF((HW567/KK567)&lt;0.335,"G",IF((HW567/KK567)&gt;0.67,"R","A"))</f>
        <v/>
      </c>
      <c r="KS567" s="1">
        <f>IF((HX567/KK567)&lt;0.335,"G",IF((HX567/KK567)&gt;0.67,"R","A"))</f>
        <v/>
      </c>
      <c r="KT567" s="1">
        <f>IF((IH567/KK567)&lt;0.335,"G",IF((IH567/KK567)&gt;0.67,"R","A"))</f>
        <v/>
      </c>
      <c r="KU567" s="1">
        <f>IF((II567/KK567)&lt;0.335,"G",IF((II567/KK567)&gt;0.67,"R","A"))</f>
        <v/>
      </c>
      <c r="KV567" s="1">
        <f>IF((HZ567/KK567)&lt;0.335,"G",IF((HZ567/KK567)&gt;0.67,"R","A"))</f>
        <v/>
      </c>
      <c r="KW567" s="1">
        <f>IF((HY567/KK567)&lt;0.335,"G",IF((HY567/KK567)&gt;0.67,"R","A"))</f>
        <v/>
      </c>
      <c r="KX567" s="1">
        <f>IF((IK567/KK567)&lt;0.335,"G",IF((IK567/KK567)&gt;0.67,"R","A"))</f>
        <v/>
      </c>
      <c r="KY567" s="1">
        <f>IF((IJ567/KK567)&lt;0.335,"G",IF((IJ567/KK567)&gt;0.67,"R","A"))</f>
        <v/>
      </c>
      <c r="KZ567" s="1">
        <f>IF((HQ567/KK567)&lt;0.335,"G",IF((HQ567/KK567)&gt;0.67,"R","A"))</f>
        <v/>
      </c>
      <c r="LA567" s="1">
        <f>IF((IB567/KK567)&lt;0.335,"G",IF((IB567/KK567)&gt;0.67,"R","A"))</f>
        <v/>
      </c>
      <c r="LB567">
        <f>IF(LQ567="0-1",INDEX(Scrape!#REF!,MATCH('HT 0-1'!KP567,Scrape!$B:$B,0)),"")</f>
        <v/>
      </c>
      <c r="LC567">
        <f>IF(LQ567="0-1",INDEX(Scrape!$A:$A,MATCH('HT 0-1'!KP567,Scrape!$B:$B,0)),"")</f>
        <v/>
      </c>
      <c r="LD567">
        <f>IF(LQ567="0-1",INDEX(Scrape!$B:$B,MATCH('HT 0-1'!KP567,Scrape!$B:$B,0)),"")</f>
        <v/>
      </c>
      <c r="LE567">
        <f>IF(LQ567="0-1",INDEX(Scrape!$C:$C,MATCH('HT 0-1'!KP567,Scrape!$B:$B,0)),"")</f>
        <v/>
      </c>
      <c r="LF567">
        <f>IF(LQ567="0-1",INDEX(Scrape!$D:$D,MATCH('HT 0-1'!KP567,Scrape!$B:$B,0)),"")</f>
        <v/>
      </c>
      <c r="LG567">
        <f>IF(LQ567="0-1",INDEX(Scrape!$E:$E,MATCH('HT 0-1'!KP567,Scrape!$B:$B,0)),"")</f>
        <v/>
      </c>
      <c r="LH567">
        <f>IF(LQ567="0-1",INDEX(Scrape!$F:$F,MATCH('HT 0-1'!KP567,Scrape!$B:$B,0)),"")</f>
        <v/>
      </c>
      <c r="LI567">
        <f>IF(LQ567="0-1",INDEX(Scrape!$G:$G,MATCH('HT 0-1'!KP567,Scrape!$B:$B,0)),"")</f>
        <v/>
      </c>
      <c r="LJ567">
        <f>IF(LQ567="0-1",INDEX(Scrape!$H:$H,MATCH('HT 0-1'!KP567,Scrape!$B:$B,0)),"")</f>
        <v/>
      </c>
      <c r="LK567">
        <f>IF(LQ567="0-1",INDEX(Scrape!$I:$I,MATCH('HT 0-1'!KP567,Scrape!$B:$B,0)),"")</f>
        <v/>
      </c>
      <c r="LL567">
        <f>IF(LQ567="0-1",INDEX(Scrape!$J:$J,MATCH('HT 0-1'!KP567,Scrape!$B:$B,0)),"")</f>
        <v/>
      </c>
      <c r="LM567">
        <f>IF(LQ567="0-1",INDEX(Scrape!$K:$K,MATCH('HT 0-1'!KP567,Scrape!$B:$B,0)),"")</f>
        <v/>
      </c>
      <c r="LN567">
        <f>IF(LQ567="0-1",INDEX(Scrape!$L:$L,MATCH('HT 0-1'!KP567,Scrape!$B:$B,0)),"")</f>
        <v/>
      </c>
      <c r="LO567">
        <f>IF(LQ567="0-1",INDEX(Scrape!$M:$M,MATCH('HT 0-1'!KP567,Scrape!$B:$B,0)),"")</f>
        <v/>
      </c>
      <c r="LP567">
        <f>IF(LQ567="0-1",INDEX(Scrape!$N:$N,MATCH('HT 0-1'!KP567,Scrape!$B:$B,0)),"")</f>
        <v/>
      </c>
      <c r="LQ567">
        <f>INDEX(Scrape!$O:$O,MATCH('HT 0-1'!KP567,Scrape!$B:$B,0))</f>
        <v/>
      </c>
      <c r="LR567">
        <f>(1/LJ567)+(1/LI567)+(1/LH567)</f>
        <v/>
      </c>
      <c r="LS567">
        <f>(1/LG567)+(1/LF567)+(1/LE567)</f>
        <v/>
      </c>
      <c r="LT567" s="8">
        <f>IF(INDEX(#REF!,MATCH(KQ567,#REF!,0))=INDEX(#REF!,MATCH(KQ567,#REF!,0)),INDEX(#REF!,MATCH(KQ567,#REF!,0)),"ERROR")</f>
        <v/>
      </c>
      <c r="LU567" s="4">
        <f>IF(KR567="G",2,IF(KR567="R",0.5,IF(KR567="A",1)))</f>
        <v/>
      </c>
      <c r="LV567" s="4">
        <f>IF(KS567="G",0.5,IF(KS567="R",2,IF(KS567="A",1)))</f>
        <v/>
      </c>
      <c r="LW567" s="4">
        <f>IF(KT567="G",2,IF(KT567="R",0.5,IF(KT567="A",1)))</f>
        <v/>
      </c>
      <c r="LX567" s="4">
        <f>IF(KU567="G",0.5,IF(KU567="R",2,IF(KU567="A",1)))</f>
        <v/>
      </c>
      <c r="LY567" s="7">
        <f>(LK567*(LU567+LX567)+(LL567*(LU567+LX567)))</f>
        <v/>
      </c>
      <c r="LZ567" s="7">
        <f>(LN567*(LV567+LW567)+(LO567*(LV567+LW567)))</f>
        <v/>
      </c>
      <c r="MA567" s="11">
        <f>LY567-LZ567</f>
        <v/>
      </c>
      <c r="MB567" s="5">
        <f>MA567+2</f>
        <v/>
      </c>
      <c r="MC567" s="6">
        <f>MA567-2</f>
        <v/>
      </c>
      <c r="MD567" s="4">
        <f>LE567</f>
        <v/>
      </c>
      <c r="ME567" s="9">
        <f>IF(MD567=0,1000,MD567+0.75)</f>
        <v/>
      </c>
      <c r="MF567" s="10">
        <f>IF(MD567=0,0,MD567-0.75)</f>
        <v/>
      </c>
      <c r="MG567" s="4">
        <f>((LM567*(LU567+LX567))-((LP567*(LV567+LW567))))</f>
        <v/>
      </c>
      <c r="MH567" s="9">
        <f>MG567*1.2</f>
        <v/>
      </c>
      <c r="MI567" s="10">
        <f>MG567*0.8</f>
        <v/>
      </c>
      <c r="MJ567">
        <f>IFERROR(NX567,"")</f>
        <v/>
      </c>
      <c r="MK567">
        <f>IFERROR(NY567,"")</f>
        <v/>
      </c>
      <c r="ML567">
        <f>IFERROR(NZ567,"")</f>
        <v/>
      </c>
      <c r="MM567">
        <f>IFERROR(OA567,"")</f>
        <v/>
      </c>
      <c r="MN567">
        <f>IFERROR(OB567,"")</f>
        <v/>
      </c>
      <c r="MO567">
        <f>IFERROR(OC567,"")</f>
        <v/>
      </c>
      <c r="MP567" s="1">
        <f>COUNTIFS(#REF!,LT567,#REF!,1,#REF!,"&gt;="&amp;MC567,#REF!,"&lt;="&amp;MB567,#REF!,"&lt;="&amp;ME567,#REF!,"&gt;="&amp;MF567,#REF!,"="&amp;KV567,#REF!,"="&amp;KX567)</f>
        <v/>
      </c>
      <c r="MQ567" s="1">
        <f>COUNTIFS(#REF!,LT567,#REF!,0,#REF!,"&gt;="&amp;MC567,#REF!,"&lt;="&amp;MB567,#REF!,"&lt;="&amp;ME567,#REF!,"&gt;="&amp;MF567,#REF!,"="&amp;KV567,#REF!,"="&amp;KX567)</f>
        <v/>
      </c>
      <c r="MR567" s="1">
        <f>COUNTIFS(#REF!,LT567,#REF!,1,#REF!,"&gt;="&amp;MC567,#REF!,"&lt;="&amp;MB567,#REF!,"&lt;="&amp;ME567,#REF!,"&gt;="&amp;MF567,#REF!,"="&amp;KW567,#REF!,"="&amp;KY567)</f>
        <v/>
      </c>
      <c r="MS567" s="1">
        <f>COUNTIFS(#REF!,LT567,#REF!,0,#REF!,"&gt;="&amp;MC567,#REF!,"&lt;="&amp;MB567,#REF!,"&lt;="&amp;ME567,#REF!,"&gt;="&amp;MF567,#REF!,"="&amp;KW567,#REF!,"="&amp;KY567)</f>
        <v/>
      </c>
      <c r="MT567" s="1">
        <f>COUNTIFS(#REF!,LT567,#REF!,1,#REF!,"&gt;="&amp;MI567,#REF!,"&lt;="&amp;MH567,#REF!,"&lt;="&amp;ME567,#REF!,"&gt;="&amp;MF567)</f>
        <v/>
      </c>
      <c r="MU567" s="1">
        <f>COUNTIFS(#REF!,LT567,#REF!,0,#REF!,"&gt;="&amp;MI567,#REF!,"&lt;="&amp;MH567,#REF!,"&lt;="&amp;ME567,#REF!,"&gt;="&amp;MF567)</f>
        <v/>
      </c>
      <c r="MV567" s="1">
        <f>COUNTIFS(#REF!,LT567,#REF!,1,#REF!,"&gt;="&amp;MI567,#REF!,"&lt;="&amp;MH567,#REF!,"="&amp;KZ567,#REF!,"="&amp;LA567,#REF!,"&lt;="&amp;ME567,#REF!,"&gt;="&amp;MF567)</f>
        <v/>
      </c>
      <c r="MW567" s="1">
        <f>COUNTIFS(#REF!,LT567,#REF!,0,#REF!,"&gt;="&amp;MI567,#REF!,"&lt;="&amp;MH567,#REF!,"="&amp;KZ567,#REF!,"="&amp;LA567,#REF!,"&lt;="&amp;ME567,#REF!,"&gt;="&amp;MF567)</f>
        <v/>
      </c>
      <c r="MX567" s="1">
        <f>COUNTIFS(#REF!,LT567,#REF!,1,#REF!,"&gt;="&amp;MC567,#REF!,"&lt;="&amp;MB567,#REF!,"&lt;="&amp;ME567,#REF!,"&gt;="&amp;MF567)</f>
        <v/>
      </c>
      <c r="MY567" s="1">
        <f>COUNTIFS(#REF!,LT567,#REF!,0,#REF!,"&gt;="&amp;MC567,#REF!,"&lt;="&amp;MB567,#REF!,"&lt;="&amp;ME567,#REF!,"&gt;="&amp;MF567)</f>
        <v/>
      </c>
      <c r="MZ567" s="1">
        <f>COUNTIFS(#REF!,LT567,#REF!,1,#REF!,"&lt;="&amp;ME567,#REF!,"&gt;="&amp;MF567,#REF!,"="&amp;KV567,#REF!,"="&amp;KX567)</f>
        <v/>
      </c>
      <c r="NA567" s="1">
        <f>COUNTIFS(#REF!,LT567,#REF!,0,#REF!,"&lt;="&amp;ME567,#REF!,"&gt;="&amp;MF567,#REF!,"="&amp;KV567,#REF!,"="&amp;KX567)</f>
        <v/>
      </c>
      <c r="NB567" s="1">
        <f>COUNTIFS(#REF!,LT567,#REF!,1,#REF!,"&lt;="&amp;ME567,#REF!,"&gt;="&amp;MF567,#REF!,"="&amp;KW567,#REF!,"="&amp;KY567)</f>
        <v/>
      </c>
      <c r="NC567" s="1">
        <f>COUNTIFS(#REF!,LT567,#REF!,0,#REF!,"&lt;="&amp;ME567,#REF!,"&gt;="&amp;MF567,#REF!,"="&amp;KW567,#REF!,"="&amp;KY567)</f>
        <v/>
      </c>
      <c r="ND567" s="1">
        <f>MP567+MR567+MT567+MV567+MX567+MZ567+NB567</f>
        <v/>
      </c>
      <c r="NE567" s="1">
        <f>MQ567+MS567+MU567+MW567+MY567+NA567+NC567</f>
        <v/>
      </c>
      <c r="NF567" s="1">
        <f>ND567+NE567</f>
        <v/>
      </c>
      <c r="NG567" s="33">
        <f>ND567/(ND567+NE567)</f>
        <v/>
      </c>
      <c r="NH567" s="3">
        <f>1/NG567</f>
        <v/>
      </c>
      <c r="NI567" s="1">
        <f>LI567</f>
        <v/>
      </c>
      <c r="NJ567" s="79">
        <f>((1-NG567)*(1/(NI567-1))*0.98-(NG567*1))</f>
        <v/>
      </c>
      <c r="NK567" s="34">
        <f>IF(LR567&lt;0.9,0,IF(AND(LR567&gt;1.1),0,1))</f>
        <v/>
      </c>
      <c r="NL567" s="34">
        <f>IF(LS567&lt;0.9,0,IF(AND(LS567&gt;1.1),0,1))</f>
        <v/>
      </c>
      <c r="NM567" s="32">
        <f>IF(NF567&gt;99,1,0)</f>
        <v/>
      </c>
      <c r="NN567" s="32">
        <f>IF(NJ567&gt;0.0799,1,0)</f>
        <v/>
      </c>
      <c r="NO567" s="32">
        <f>IF(NJ567&gt;NQ567,1,0)</f>
        <v/>
      </c>
      <c r="NP567" s="32">
        <f>NM567+NN567+NO567+NK567+NL567</f>
        <v/>
      </c>
      <c r="NQ567" s="79">
        <f>(((100*NG567)*(NI567-1)*0.98)-((1-NG567)*100))/100</f>
        <v/>
      </c>
      <c r="NR567" s="34">
        <f>IF(LR567&lt;0.9,0,IF(AND(LR567&gt;1.1),0,1))</f>
        <v/>
      </c>
      <c r="NS567" s="34">
        <f>IF(LS567&lt;0.9,0,IF(AND(LS567&gt;1.1),0,1))</f>
        <v/>
      </c>
      <c r="NT567" s="32">
        <f>IF(NF567&gt;99,1,0)</f>
        <v/>
      </c>
      <c r="NU567" s="32">
        <f>IF(NQ567&gt;0.0799,1,0)</f>
        <v/>
      </c>
      <c r="NV567" s="32">
        <f>IF(NQ567&gt;NJ567,1,0)</f>
        <v/>
      </c>
      <c r="NW567" s="32">
        <f>NT567+NU567+NV567+NR567+NS567</f>
        <v/>
      </c>
      <c r="NX567">
        <f>IF(NP567=5,"LayAway0-1",IF(AND(NW567=5),"BackAway0-1",""))</f>
        <v/>
      </c>
      <c r="NY567">
        <f>IF(NP567=5,KO567,IF(AND(NW567=5),KO567,""))</f>
        <v/>
      </c>
      <c r="NZ567">
        <f>IF(NP567=5,"Match Odds",IF(AND(NW567=5),"Match Odds",""))</f>
        <v/>
      </c>
      <c r="OA567">
        <f>IF(NP567=5,KP567,IF(AND(NW567=5),KP567,""))</f>
        <v/>
      </c>
      <c r="OB567">
        <f>IF(NP567=5,"MATCH_ODDS",IF(AND(NW567=5),"MATCH_ODDS",""))</f>
        <v/>
      </c>
      <c r="OC567">
        <f>IF(NP567=5,"LAY",IF(AND(NW567=5),"BACK",""))</f>
        <v/>
      </c>
    </row>
    <row r="568" ht="16.5" customHeight="1" thickBot="1" thickTop="1">
      <c r="A568" s="2" t="n"/>
      <c r="KN568" s="1">
        <f>IF(INDEX(#REF!,MATCH('HT 0-1'!D568,#REF!,0))=INDEX(#REF!,MATCH('HT 0-1'!D568,#REF!,0)),INDEX(#REF!,MATCH('HT 0-1'!D568,#REF!,0)),"ERROR")</f>
        <v/>
      </c>
      <c r="KO568" s="1">
        <f>IF(INDEX(#REF!,MATCH('HT 0-1'!E568,#REF!,0))=INDEX(#REF!,MATCH('HT 0-1'!E568,#REF!,0)),INDEX(#REF!,MATCH('HT 0-1'!E568,#REF!,0)),"ERROR")</f>
        <v/>
      </c>
      <c r="KP568" s="1">
        <f>KN568&amp;" v "&amp;KO568</f>
        <v/>
      </c>
      <c r="KQ568">
        <f>B568&amp;"_"&amp;C568</f>
        <v/>
      </c>
      <c r="KR568" s="1">
        <f>IF((HW568/KK568)&lt;0.335,"G",IF((HW568/KK568)&gt;0.67,"R","A"))</f>
        <v/>
      </c>
      <c r="KS568" s="1">
        <f>IF((HX568/KK568)&lt;0.335,"G",IF((HX568/KK568)&gt;0.67,"R","A"))</f>
        <v/>
      </c>
      <c r="KT568" s="1">
        <f>IF((IH568/KK568)&lt;0.335,"G",IF((IH568/KK568)&gt;0.67,"R","A"))</f>
        <v/>
      </c>
      <c r="KU568" s="1">
        <f>IF((II568/KK568)&lt;0.335,"G",IF((II568/KK568)&gt;0.67,"R","A"))</f>
        <v/>
      </c>
      <c r="KV568" s="1">
        <f>IF((HZ568/KK568)&lt;0.335,"G",IF((HZ568/KK568)&gt;0.67,"R","A"))</f>
        <v/>
      </c>
      <c r="KW568" s="1">
        <f>IF((HY568/KK568)&lt;0.335,"G",IF((HY568/KK568)&gt;0.67,"R","A"))</f>
        <v/>
      </c>
      <c r="KX568" s="1">
        <f>IF((IK568/KK568)&lt;0.335,"G",IF((IK568/KK568)&gt;0.67,"R","A"))</f>
        <v/>
      </c>
      <c r="KY568" s="1">
        <f>IF((IJ568/KK568)&lt;0.335,"G",IF((IJ568/KK568)&gt;0.67,"R","A"))</f>
        <v/>
      </c>
      <c r="KZ568" s="1">
        <f>IF((HQ568/KK568)&lt;0.335,"G",IF((HQ568/KK568)&gt;0.67,"R","A"))</f>
        <v/>
      </c>
      <c r="LA568" s="1">
        <f>IF((IB568/KK568)&lt;0.335,"G",IF((IB568/KK568)&gt;0.67,"R","A"))</f>
        <v/>
      </c>
      <c r="LB568">
        <f>IF(LQ568="0-1",INDEX(Scrape!#REF!,MATCH('HT 0-1'!KP568,Scrape!$B:$B,0)),"")</f>
        <v/>
      </c>
      <c r="LC568">
        <f>IF(LQ568="0-1",INDEX(Scrape!$A:$A,MATCH('HT 0-1'!KP568,Scrape!$B:$B,0)),"")</f>
        <v/>
      </c>
      <c r="LD568">
        <f>IF(LQ568="0-1",INDEX(Scrape!$B:$B,MATCH('HT 0-1'!KP568,Scrape!$B:$B,0)),"")</f>
        <v/>
      </c>
      <c r="LE568">
        <f>IF(LQ568="0-1",INDEX(Scrape!$C:$C,MATCH('HT 0-1'!KP568,Scrape!$B:$B,0)),"")</f>
        <v/>
      </c>
      <c r="LF568">
        <f>IF(LQ568="0-1",INDEX(Scrape!$D:$D,MATCH('HT 0-1'!KP568,Scrape!$B:$B,0)),"")</f>
        <v/>
      </c>
      <c r="LG568">
        <f>IF(LQ568="0-1",INDEX(Scrape!$E:$E,MATCH('HT 0-1'!KP568,Scrape!$B:$B,0)),"")</f>
        <v/>
      </c>
      <c r="LH568">
        <f>IF(LQ568="0-1",INDEX(Scrape!$F:$F,MATCH('HT 0-1'!KP568,Scrape!$B:$B,0)),"")</f>
        <v/>
      </c>
      <c r="LI568">
        <f>IF(LQ568="0-1",INDEX(Scrape!$G:$G,MATCH('HT 0-1'!KP568,Scrape!$B:$B,0)),"")</f>
        <v/>
      </c>
      <c r="LJ568">
        <f>IF(LQ568="0-1",INDEX(Scrape!$H:$H,MATCH('HT 0-1'!KP568,Scrape!$B:$B,0)),"")</f>
        <v/>
      </c>
      <c r="LK568">
        <f>IF(LQ568="0-1",INDEX(Scrape!$I:$I,MATCH('HT 0-1'!KP568,Scrape!$B:$B,0)),"")</f>
        <v/>
      </c>
      <c r="LL568">
        <f>IF(LQ568="0-1",INDEX(Scrape!$J:$J,MATCH('HT 0-1'!KP568,Scrape!$B:$B,0)),"")</f>
        <v/>
      </c>
      <c r="LM568">
        <f>IF(LQ568="0-1",INDEX(Scrape!$K:$K,MATCH('HT 0-1'!KP568,Scrape!$B:$B,0)),"")</f>
        <v/>
      </c>
      <c r="LN568">
        <f>IF(LQ568="0-1",INDEX(Scrape!$L:$L,MATCH('HT 0-1'!KP568,Scrape!$B:$B,0)),"")</f>
        <v/>
      </c>
      <c r="LO568">
        <f>IF(LQ568="0-1",INDEX(Scrape!$M:$M,MATCH('HT 0-1'!KP568,Scrape!$B:$B,0)),"")</f>
        <v/>
      </c>
      <c r="LP568">
        <f>IF(LQ568="0-1",INDEX(Scrape!$N:$N,MATCH('HT 0-1'!KP568,Scrape!$B:$B,0)),"")</f>
        <v/>
      </c>
      <c r="LQ568">
        <f>INDEX(Scrape!$O:$O,MATCH('HT 0-1'!KP568,Scrape!$B:$B,0))</f>
        <v/>
      </c>
      <c r="LR568">
        <f>(1/LJ568)+(1/LI568)+(1/LH568)</f>
        <v/>
      </c>
      <c r="LS568">
        <f>(1/LG568)+(1/LF568)+(1/LE568)</f>
        <v/>
      </c>
      <c r="LT568" s="8">
        <f>IF(INDEX(#REF!,MATCH(KQ568,#REF!,0))=INDEX(#REF!,MATCH(KQ568,#REF!,0)),INDEX(#REF!,MATCH(KQ568,#REF!,0)),"ERROR")</f>
        <v/>
      </c>
      <c r="LU568" s="4">
        <f>IF(KR568="G",2,IF(KR568="R",0.5,IF(KR568="A",1)))</f>
        <v/>
      </c>
      <c r="LV568" s="4">
        <f>IF(KS568="G",0.5,IF(KS568="R",2,IF(KS568="A",1)))</f>
        <v/>
      </c>
      <c r="LW568" s="4">
        <f>IF(KT568="G",2,IF(KT568="R",0.5,IF(KT568="A",1)))</f>
        <v/>
      </c>
      <c r="LX568" s="4">
        <f>IF(KU568="G",0.5,IF(KU568="R",2,IF(KU568="A",1)))</f>
        <v/>
      </c>
      <c r="LY568" s="7">
        <f>(LK568*(LU568+LX568)+(LL568*(LU568+LX568)))</f>
        <v/>
      </c>
      <c r="LZ568" s="7">
        <f>(LN568*(LV568+LW568)+(LO568*(LV568+LW568)))</f>
        <v/>
      </c>
      <c r="MA568" s="11">
        <f>LY568-LZ568</f>
        <v/>
      </c>
      <c r="MB568" s="5">
        <f>MA568+2</f>
        <v/>
      </c>
      <c r="MC568" s="6">
        <f>MA568-2</f>
        <v/>
      </c>
      <c r="MD568" s="4">
        <f>LE568</f>
        <v/>
      </c>
      <c r="ME568" s="9">
        <f>IF(MD568=0,1000,MD568+0.75)</f>
        <v/>
      </c>
      <c r="MF568" s="10">
        <f>IF(MD568=0,0,MD568-0.75)</f>
        <v/>
      </c>
      <c r="MG568" s="4">
        <f>((LM568*(LU568+LX568))-((LP568*(LV568+LW568))))</f>
        <v/>
      </c>
      <c r="MH568" s="9">
        <f>MG568*1.2</f>
        <v/>
      </c>
      <c r="MI568" s="10">
        <f>MG568*0.8</f>
        <v/>
      </c>
      <c r="MJ568">
        <f>IFERROR(NX568,"")</f>
        <v/>
      </c>
      <c r="MK568">
        <f>IFERROR(NY568,"")</f>
        <v/>
      </c>
      <c r="ML568">
        <f>IFERROR(NZ568,"")</f>
        <v/>
      </c>
      <c r="MM568">
        <f>IFERROR(OA568,"")</f>
        <v/>
      </c>
      <c r="MN568">
        <f>IFERROR(OB568,"")</f>
        <v/>
      </c>
      <c r="MO568">
        <f>IFERROR(OC568,"")</f>
        <v/>
      </c>
      <c r="MP568" s="1">
        <f>COUNTIFS(#REF!,LT568,#REF!,1,#REF!,"&gt;="&amp;MC568,#REF!,"&lt;="&amp;MB568,#REF!,"&lt;="&amp;ME568,#REF!,"&gt;="&amp;MF568,#REF!,"="&amp;KV568,#REF!,"="&amp;KX568)</f>
        <v/>
      </c>
      <c r="MQ568" s="1">
        <f>COUNTIFS(#REF!,LT568,#REF!,0,#REF!,"&gt;="&amp;MC568,#REF!,"&lt;="&amp;MB568,#REF!,"&lt;="&amp;ME568,#REF!,"&gt;="&amp;MF568,#REF!,"="&amp;KV568,#REF!,"="&amp;KX568)</f>
        <v/>
      </c>
      <c r="MR568" s="1">
        <f>COUNTIFS(#REF!,LT568,#REF!,1,#REF!,"&gt;="&amp;MC568,#REF!,"&lt;="&amp;MB568,#REF!,"&lt;="&amp;ME568,#REF!,"&gt;="&amp;MF568,#REF!,"="&amp;KW568,#REF!,"="&amp;KY568)</f>
        <v/>
      </c>
      <c r="MS568" s="1">
        <f>COUNTIFS(#REF!,LT568,#REF!,0,#REF!,"&gt;="&amp;MC568,#REF!,"&lt;="&amp;MB568,#REF!,"&lt;="&amp;ME568,#REF!,"&gt;="&amp;MF568,#REF!,"="&amp;KW568,#REF!,"="&amp;KY568)</f>
        <v/>
      </c>
      <c r="MT568" s="1">
        <f>COUNTIFS(#REF!,LT568,#REF!,1,#REF!,"&gt;="&amp;MI568,#REF!,"&lt;="&amp;MH568,#REF!,"&lt;="&amp;ME568,#REF!,"&gt;="&amp;MF568)</f>
        <v/>
      </c>
      <c r="MU568" s="1">
        <f>COUNTIFS(#REF!,LT568,#REF!,0,#REF!,"&gt;="&amp;MI568,#REF!,"&lt;="&amp;MH568,#REF!,"&lt;="&amp;ME568,#REF!,"&gt;="&amp;MF568)</f>
        <v/>
      </c>
      <c r="MV568" s="1">
        <f>COUNTIFS(#REF!,LT568,#REF!,1,#REF!,"&gt;="&amp;MI568,#REF!,"&lt;="&amp;MH568,#REF!,"="&amp;KZ568,#REF!,"="&amp;LA568,#REF!,"&lt;="&amp;ME568,#REF!,"&gt;="&amp;MF568)</f>
        <v/>
      </c>
      <c r="MW568" s="1">
        <f>COUNTIFS(#REF!,LT568,#REF!,0,#REF!,"&gt;="&amp;MI568,#REF!,"&lt;="&amp;MH568,#REF!,"="&amp;KZ568,#REF!,"="&amp;LA568,#REF!,"&lt;="&amp;ME568,#REF!,"&gt;="&amp;MF568)</f>
        <v/>
      </c>
      <c r="MX568" s="1">
        <f>COUNTIFS(#REF!,LT568,#REF!,1,#REF!,"&gt;="&amp;MC568,#REF!,"&lt;="&amp;MB568,#REF!,"&lt;="&amp;ME568,#REF!,"&gt;="&amp;MF568)</f>
        <v/>
      </c>
      <c r="MY568" s="1">
        <f>COUNTIFS(#REF!,LT568,#REF!,0,#REF!,"&gt;="&amp;MC568,#REF!,"&lt;="&amp;MB568,#REF!,"&lt;="&amp;ME568,#REF!,"&gt;="&amp;MF568)</f>
        <v/>
      </c>
      <c r="MZ568" s="1">
        <f>COUNTIFS(#REF!,LT568,#REF!,1,#REF!,"&lt;="&amp;ME568,#REF!,"&gt;="&amp;MF568,#REF!,"="&amp;KV568,#REF!,"="&amp;KX568)</f>
        <v/>
      </c>
      <c r="NA568" s="1">
        <f>COUNTIFS(#REF!,LT568,#REF!,0,#REF!,"&lt;="&amp;ME568,#REF!,"&gt;="&amp;MF568,#REF!,"="&amp;KV568,#REF!,"="&amp;KX568)</f>
        <v/>
      </c>
      <c r="NB568" s="1">
        <f>COUNTIFS(#REF!,LT568,#REF!,1,#REF!,"&lt;="&amp;ME568,#REF!,"&gt;="&amp;MF568,#REF!,"="&amp;KW568,#REF!,"="&amp;KY568)</f>
        <v/>
      </c>
      <c r="NC568" s="1">
        <f>COUNTIFS(#REF!,LT568,#REF!,0,#REF!,"&lt;="&amp;ME568,#REF!,"&gt;="&amp;MF568,#REF!,"="&amp;KW568,#REF!,"="&amp;KY568)</f>
        <v/>
      </c>
      <c r="ND568" s="1">
        <f>MP568+MR568+MT568+MV568+MX568+MZ568+NB568</f>
        <v/>
      </c>
      <c r="NE568" s="1">
        <f>MQ568+MS568+MU568+MW568+MY568+NA568+NC568</f>
        <v/>
      </c>
      <c r="NF568" s="1">
        <f>ND568+NE568</f>
        <v/>
      </c>
      <c r="NG568" s="33">
        <f>ND568/(ND568+NE568)</f>
        <v/>
      </c>
      <c r="NH568" s="3">
        <f>1/NG568</f>
        <v/>
      </c>
      <c r="NI568" s="1">
        <f>LI568</f>
        <v/>
      </c>
      <c r="NJ568" s="79">
        <f>((1-NG568)*(1/(NI568-1))*0.98-(NG568*1))</f>
        <v/>
      </c>
      <c r="NK568" s="34">
        <f>IF(LR568&lt;0.9,0,IF(AND(LR568&gt;1.1),0,1))</f>
        <v/>
      </c>
      <c r="NL568" s="34">
        <f>IF(LS568&lt;0.9,0,IF(AND(LS568&gt;1.1),0,1))</f>
        <v/>
      </c>
      <c r="NM568" s="32">
        <f>IF(NF568&gt;99,1,0)</f>
        <v/>
      </c>
      <c r="NN568" s="32">
        <f>IF(NJ568&gt;0.0799,1,0)</f>
        <v/>
      </c>
      <c r="NO568" s="32">
        <f>IF(NJ568&gt;NQ568,1,0)</f>
        <v/>
      </c>
      <c r="NP568" s="32">
        <f>NM568+NN568+NO568+NK568+NL568</f>
        <v/>
      </c>
      <c r="NQ568" s="79">
        <f>(((100*NG568)*(NI568-1)*0.98)-((1-NG568)*100))/100</f>
        <v/>
      </c>
      <c r="NR568" s="34">
        <f>IF(LR568&lt;0.9,0,IF(AND(LR568&gt;1.1),0,1))</f>
        <v/>
      </c>
      <c r="NS568" s="34">
        <f>IF(LS568&lt;0.9,0,IF(AND(LS568&gt;1.1),0,1))</f>
        <v/>
      </c>
      <c r="NT568" s="32">
        <f>IF(NF568&gt;99,1,0)</f>
        <v/>
      </c>
      <c r="NU568" s="32">
        <f>IF(NQ568&gt;0.0799,1,0)</f>
        <v/>
      </c>
      <c r="NV568" s="32">
        <f>IF(NQ568&gt;NJ568,1,0)</f>
        <v/>
      </c>
      <c r="NW568" s="32">
        <f>NT568+NU568+NV568+NR568+NS568</f>
        <v/>
      </c>
      <c r="NX568">
        <f>IF(NP568=5,"LayAway0-1",IF(AND(NW568=5),"BackAway0-1",""))</f>
        <v/>
      </c>
      <c r="NY568">
        <f>IF(NP568=5,KO568,IF(AND(NW568=5),KO568,""))</f>
        <v/>
      </c>
      <c r="NZ568">
        <f>IF(NP568=5,"Match Odds",IF(AND(NW568=5),"Match Odds",""))</f>
        <v/>
      </c>
      <c r="OA568">
        <f>IF(NP568=5,KP568,IF(AND(NW568=5),KP568,""))</f>
        <v/>
      </c>
      <c r="OB568">
        <f>IF(NP568=5,"MATCH_ODDS",IF(AND(NW568=5),"MATCH_ODDS",""))</f>
        <v/>
      </c>
      <c r="OC568">
        <f>IF(NP568=5,"LAY",IF(AND(NW568=5),"BACK",""))</f>
        <v/>
      </c>
    </row>
    <row r="569" ht="16.5" customHeight="1" thickBot="1" thickTop="1">
      <c r="A569" s="2" t="n"/>
      <c r="KN569" s="1">
        <f>IF(INDEX(#REF!,MATCH('HT 0-1'!D569,#REF!,0))=INDEX(#REF!,MATCH('HT 0-1'!D569,#REF!,0)),INDEX(#REF!,MATCH('HT 0-1'!D569,#REF!,0)),"ERROR")</f>
        <v/>
      </c>
      <c r="KO569" s="1">
        <f>IF(INDEX(#REF!,MATCH('HT 0-1'!E569,#REF!,0))=INDEX(#REF!,MATCH('HT 0-1'!E569,#REF!,0)),INDEX(#REF!,MATCH('HT 0-1'!E569,#REF!,0)),"ERROR")</f>
        <v/>
      </c>
      <c r="KP569" s="1">
        <f>KN569&amp;" v "&amp;KO569</f>
        <v/>
      </c>
      <c r="KQ569">
        <f>B569&amp;"_"&amp;C569</f>
        <v/>
      </c>
      <c r="KR569" s="1">
        <f>IF((HW569/KK569)&lt;0.335,"G",IF((HW569/KK569)&gt;0.67,"R","A"))</f>
        <v/>
      </c>
      <c r="KS569" s="1">
        <f>IF((HX569/KK569)&lt;0.335,"G",IF((HX569/KK569)&gt;0.67,"R","A"))</f>
        <v/>
      </c>
      <c r="KT569" s="1">
        <f>IF((IH569/KK569)&lt;0.335,"G",IF((IH569/KK569)&gt;0.67,"R","A"))</f>
        <v/>
      </c>
      <c r="KU569" s="1">
        <f>IF((II569/KK569)&lt;0.335,"G",IF((II569/KK569)&gt;0.67,"R","A"))</f>
        <v/>
      </c>
      <c r="KV569" s="1">
        <f>IF((HZ569/KK569)&lt;0.335,"G",IF((HZ569/KK569)&gt;0.67,"R","A"))</f>
        <v/>
      </c>
      <c r="KW569" s="1">
        <f>IF((HY569/KK569)&lt;0.335,"G",IF((HY569/KK569)&gt;0.67,"R","A"))</f>
        <v/>
      </c>
      <c r="KX569" s="1">
        <f>IF((IK569/KK569)&lt;0.335,"G",IF((IK569/KK569)&gt;0.67,"R","A"))</f>
        <v/>
      </c>
      <c r="KY569" s="1">
        <f>IF((IJ569/KK569)&lt;0.335,"G",IF((IJ569/KK569)&gt;0.67,"R","A"))</f>
        <v/>
      </c>
      <c r="KZ569" s="1">
        <f>IF((HQ569/KK569)&lt;0.335,"G",IF((HQ569/KK569)&gt;0.67,"R","A"))</f>
        <v/>
      </c>
      <c r="LA569" s="1">
        <f>IF((IB569/KK569)&lt;0.335,"G",IF((IB569/KK569)&gt;0.67,"R","A"))</f>
        <v/>
      </c>
      <c r="LB569">
        <f>IF(LQ569="0-1",INDEX(Scrape!#REF!,MATCH('HT 0-1'!KP569,Scrape!$B:$B,0)),"")</f>
        <v/>
      </c>
      <c r="LC569">
        <f>IF(LQ569="0-1",INDEX(Scrape!$A:$A,MATCH('HT 0-1'!KP569,Scrape!$B:$B,0)),"")</f>
        <v/>
      </c>
      <c r="LD569">
        <f>IF(LQ569="0-1",INDEX(Scrape!$B:$B,MATCH('HT 0-1'!KP569,Scrape!$B:$B,0)),"")</f>
        <v/>
      </c>
      <c r="LE569">
        <f>IF(LQ569="0-1",INDEX(Scrape!$C:$C,MATCH('HT 0-1'!KP569,Scrape!$B:$B,0)),"")</f>
        <v/>
      </c>
      <c r="LF569">
        <f>IF(LQ569="0-1",INDEX(Scrape!$D:$D,MATCH('HT 0-1'!KP569,Scrape!$B:$B,0)),"")</f>
        <v/>
      </c>
      <c r="LG569">
        <f>IF(LQ569="0-1",INDEX(Scrape!$E:$E,MATCH('HT 0-1'!KP569,Scrape!$B:$B,0)),"")</f>
        <v/>
      </c>
      <c r="LH569">
        <f>IF(LQ569="0-1",INDEX(Scrape!$F:$F,MATCH('HT 0-1'!KP569,Scrape!$B:$B,0)),"")</f>
        <v/>
      </c>
      <c r="LI569">
        <f>IF(LQ569="0-1",INDEX(Scrape!$G:$G,MATCH('HT 0-1'!KP569,Scrape!$B:$B,0)),"")</f>
        <v/>
      </c>
      <c r="LJ569">
        <f>IF(LQ569="0-1",INDEX(Scrape!$H:$H,MATCH('HT 0-1'!KP569,Scrape!$B:$B,0)),"")</f>
        <v/>
      </c>
      <c r="LK569">
        <f>IF(LQ569="0-1",INDEX(Scrape!$I:$I,MATCH('HT 0-1'!KP569,Scrape!$B:$B,0)),"")</f>
        <v/>
      </c>
      <c r="LL569">
        <f>IF(LQ569="0-1",INDEX(Scrape!$J:$J,MATCH('HT 0-1'!KP569,Scrape!$B:$B,0)),"")</f>
        <v/>
      </c>
      <c r="LM569">
        <f>IF(LQ569="0-1",INDEX(Scrape!$K:$K,MATCH('HT 0-1'!KP569,Scrape!$B:$B,0)),"")</f>
        <v/>
      </c>
      <c r="LN569">
        <f>IF(LQ569="0-1",INDEX(Scrape!$L:$L,MATCH('HT 0-1'!KP569,Scrape!$B:$B,0)),"")</f>
        <v/>
      </c>
      <c r="LO569">
        <f>IF(LQ569="0-1",INDEX(Scrape!$M:$M,MATCH('HT 0-1'!KP569,Scrape!$B:$B,0)),"")</f>
        <v/>
      </c>
      <c r="LP569">
        <f>IF(LQ569="0-1",INDEX(Scrape!$N:$N,MATCH('HT 0-1'!KP569,Scrape!$B:$B,0)),"")</f>
        <v/>
      </c>
      <c r="LQ569">
        <f>INDEX(Scrape!$O:$O,MATCH('HT 0-1'!KP569,Scrape!$B:$B,0))</f>
        <v/>
      </c>
      <c r="LR569">
        <f>(1/LJ569)+(1/LI569)+(1/LH569)</f>
        <v/>
      </c>
      <c r="LS569">
        <f>(1/LG569)+(1/LF569)+(1/LE569)</f>
        <v/>
      </c>
      <c r="LT569" s="8">
        <f>IF(INDEX(#REF!,MATCH(KQ569,#REF!,0))=INDEX(#REF!,MATCH(KQ569,#REF!,0)),INDEX(#REF!,MATCH(KQ569,#REF!,0)),"ERROR")</f>
        <v/>
      </c>
      <c r="LU569" s="4">
        <f>IF(KR569="G",2,IF(KR569="R",0.5,IF(KR569="A",1)))</f>
        <v/>
      </c>
      <c r="LV569" s="4">
        <f>IF(KS569="G",0.5,IF(KS569="R",2,IF(KS569="A",1)))</f>
        <v/>
      </c>
      <c r="LW569" s="4">
        <f>IF(KT569="G",2,IF(KT569="R",0.5,IF(KT569="A",1)))</f>
        <v/>
      </c>
      <c r="LX569" s="4">
        <f>IF(KU569="G",0.5,IF(KU569="R",2,IF(KU569="A",1)))</f>
        <v/>
      </c>
      <c r="LY569" s="7">
        <f>(LK569*(LU569+LX569)+(LL569*(LU569+LX569)))</f>
        <v/>
      </c>
      <c r="LZ569" s="7">
        <f>(LN569*(LV569+LW569)+(LO569*(LV569+LW569)))</f>
        <v/>
      </c>
      <c r="MA569" s="11">
        <f>LY569-LZ569</f>
        <v/>
      </c>
      <c r="MB569" s="5">
        <f>MA569+2</f>
        <v/>
      </c>
      <c r="MC569" s="6">
        <f>MA569-2</f>
        <v/>
      </c>
      <c r="MD569" s="4">
        <f>LE569</f>
        <v/>
      </c>
      <c r="ME569" s="9">
        <f>IF(MD569=0,1000,MD569+0.75)</f>
        <v/>
      </c>
      <c r="MF569" s="10">
        <f>IF(MD569=0,0,MD569-0.75)</f>
        <v/>
      </c>
      <c r="MG569" s="4">
        <f>((LM569*(LU569+LX569))-((LP569*(LV569+LW569))))</f>
        <v/>
      </c>
      <c r="MH569" s="9">
        <f>MG569*1.2</f>
        <v/>
      </c>
      <c r="MI569" s="10">
        <f>MG569*0.8</f>
        <v/>
      </c>
      <c r="MJ569">
        <f>IFERROR(NX569,"")</f>
        <v/>
      </c>
      <c r="MK569">
        <f>IFERROR(NY569,"")</f>
        <v/>
      </c>
      <c r="ML569">
        <f>IFERROR(NZ569,"")</f>
        <v/>
      </c>
      <c r="MM569">
        <f>IFERROR(OA569,"")</f>
        <v/>
      </c>
      <c r="MN569">
        <f>IFERROR(OB569,"")</f>
        <v/>
      </c>
      <c r="MO569">
        <f>IFERROR(OC569,"")</f>
        <v/>
      </c>
      <c r="MP569" s="1">
        <f>COUNTIFS(#REF!,LT569,#REF!,1,#REF!,"&gt;="&amp;MC569,#REF!,"&lt;="&amp;MB569,#REF!,"&lt;="&amp;ME569,#REF!,"&gt;="&amp;MF569,#REF!,"="&amp;KV569,#REF!,"="&amp;KX569)</f>
        <v/>
      </c>
      <c r="MQ569" s="1">
        <f>COUNTIFS(#REF!,LT569,#REF!,0,#REF!,"&gt;="&amp;MC569,#REF!,"&lt;="&amp;MB569,#REF!,"&lt;="&amp;ME569,#REF!,"&gt;="&amp;MF569,#REF!,"="&amp;KV569,#REF!,"="&amp;KX569)</f>
        <v/>
      </c>
      <c r="MR569" s="1">
        <f>COUNTIFS(#REF!,LT569,#REF!,1,#REF!,"&gt;="&amp;MC569,#REF!,"&lt;="&amp;MB569,#REF!,"&lt;="&amp;ME569,#REF!,"&gt;="&amp;MF569,#REF!,"="&amp;KW569,#REF!,"="&amp;KY569)</f>
        <v/>
      </c>
      <c r="MS569" s="1">
        <f>COUNTIFS(#REF!,LT569,#REF!,0,#REF!,"&gt;="&amp;MC569,#REF!,"&lt;="&amp;MB569,#REF!,"&lt;="&amp;ME569,#REF!,"&gt;="&amp;MF569,#REF!,"="&amp;KW569,#REF!,"="&amp;KY569)</f>
        <v/>
      </c>
      <c r="MT569" s="1">
        <f>COUNTIFS(#REF!,LT569,#REF!,1,#REF!,"&gt;="&amp;MI569,#REF!,"&lt;="&amp;MH569,#REF!,"&lt;="&amp;ME569,#REF!,"&gt;="&amp;MF569)</f>
        <v/>
      </c>
      <c r="MU569" s="1">
        <f>COUNTIFS(#REF!,LT569,#REF!,0,#REF!,"&gt;="&amp;MI569,#REF!,"&lt;="&amp;MH569,#REF!,"&lt;="&amp;ME569,#REF!,"&gt;="&amp;MF569)</f>
        <v/>
      </c>
      <c r="MV569" s="1">
        <f>COUNTIFS(#REF!,LT569,#REF!,1,#REF!,"&gt;="&amp;MI569,#REF!,"&lt;="&amp;MH569,#REF!,"="&amp;KZ569,#REF!,"="&amp;LA569,#REF!,"&lt;="&amp;ME569,#REF!,"&gt;="&amp;MF569)</f>
        <v/>
      </c>
      <c r="MW569" s="1">
        <f>COUNTIFS(#REF!,LT569,#REF!,0,#REF!,"&gt;="&amp;MI569,#REF!,"&lt;="&amp;MH569,#REF!,"="&amp;KZ569,#REF!,"="&amp;LA569,#REF!,"&lt;="&amp;ME569,#REF!,"&gt;="&amp;MF569)</f>
        <v/>
      </c>
      <c r="MX569" s="1">
        <f>COUNTIFS(#REF!,LT569,#REF!,1,#REF!,"&gt;="&amp;MC569,#REF!,"&lt;="&amp;MB569,#REF!,"&lt;="&amp;ME569,#REF!,"&gt;="&amp;MF569)</f>
        <v/>
      </c>
      <c r="MY569" s="1">
        <f>COUNTIFS(#REF!,LT569,#REF!,0,#REF!,"&gt;="&amp;MC569,#REF!,"&lt;="&amp;MB569,#REF!,"&lt;="&amp;ME569,#REF!,"&gt;="&amp;MF569)</f>
        <v/>
      </c>
      <c r="MZ569" s="1">
        <f>COUNTIFS(#REF!,LT569,#REF!,1,#REF!,"&lt;="&amp;ME569,#REF!,"&gt;="&amp;MF569,#REF!,"="&amp;KV569,#REF!,"="&amp;KX569)</f>
        <v/>
      </c>
      <c r="NA569" s="1">
        <f>COUNTIFS(#REF!,LT569,#REF!,0,#REF!,"&lt;="&amp;ME569,#REF!,"&gt;="&amp;MF569,#REF!,"="&amp;KV569,#REF!,"="&amp;KX569)</f>
        <v/>
      </c>
      <c r="NB569" s="1">
        <f>COUNTIFS(#REF!,LT569,#REF!,1,#REF!,"&lt;="&amp;ME569,#REF!,"&gt;="&amp;MF569,#REF!,"="&amp;KW569,#REF!,"="&amp;KY569)</f>
        <v/>
      </c>
      <c r="NC569" s="1">
        <f>COUNTIFS(#REF!,LT569,#REF!,0,#REF!,"&lt;="&amp;ME569,#REF!,"&gt;="&amp;MF569,#REF!,"="&amp;KW569,#REF!,"="&amp;KY569)</f>
        <v/>
      </c>
      <c r="ND569" s="1">
        <f>MP569+MR569+MT569+MV569+MX569+MZ569+NB569</f>
        <v/>
      </c>
      <c r="NE569" s="1">
        <f>MQ569+MS569+MU569+MW569+MY569+NA569+NC569</f>
        <v/>
      </c>
      <c r="NF569" s="1">
        <f>ND569+NE569</f>
        <v/>
      </c>
      <c r="NG569" s="33">
        <f>ND569/(ND569+NE569)</f>
        <v/>
      </c>
      <c r="NH569" s="3">
        <f>1/NG569</f>
        <v/>
      </c>
      <c r="NI569" s="1">
        <f>LI569</f>
        <v/>
      </c>
      <c r="NJ569" s="79">
        <f>((1-NG569)*(1/(NI569-1))*0.98-(NG569*1))</f>
        <v/>
      </c>
      <c r="NK569" s="34">
        <f>IF(LR569&lt;0.9,0,IF(AND(LR569&gt;1.1),0,1))</f>
        <v/>
      </c>
      <c r="NL569" s="34">
        <f>IF(LS569&lt;0.9,0,IF(AND(LS569&gt;1.1),0,1))</f>
        <v/>
      </c>
      <c r="NM569" s="32">
        <f>IF(NF569&gt;99,1,0)</f>
        <v/>
      </c>
      <c r="NN569" s="32">
        <f>IF(NJ569&gt;0.0799,1,0)</f>
        <v/>
      </c>
      <c r="NO569" s="32">
        <f>IF(NJ569&gt;NQ569,1,0)</f>
        <v/>
      </c>
      <c r="NP569" s="32">
        <f>NM569+NN569+NO569+NK569+NL569</f>
        <v/>
      </c>
      <c r="NQ569" s="79">
        <f>(((100*NG569)*(NI569-1)*0.98)-((1-NG569)*100))/100</f>
        <v/>
      </c>
      <c r="NR569" s="34">
        <f>IF(LR569&lt;0.9,0,IF(AND(LR569&gt;1.1),0,1))</f>
        <v/>
      </c>
      <c r="NS569" s="34">
        <f>IF(LS569&lt;0.9,0,IF(AND(LS569&gt;1.1),0,1))</f>
        <v/>
      </c>
      <c r="NT569" s="32">
        <f>IF(NF569&gt;99,1,0)</f>
        <v/>
      </c>
      <c r="NU569" s="32">
        <f>IF(NQ569&gt;0.0799,1,0)</f>
        <v/>
      </c>
      <c r="NV569" s="32">
        <f>IF(NQ569&gt;NJ569,1,0)</f>
        <v/>
      </c>
      <c r="NW569" s="32">
        <f>NT569+NU569+NV569+NR569+NS569</f>
        <v/>
      </c>
      <c r="NX569">
        <f>IF(NP569=5,"LayAway0-1",IF(AND(NW569=5),"BackAway0-1",""))</f>
        <v/>
      </c>
      <c r="NY569">
        <f>IF(NP569=5,KO569,IF(AND(NW569=5),KO569,""))</f>
        <v/>
      </c>
      <c r="NZ569">
        <f>IF(NP569=5,"Match Odds",IF(AND(NW569=5),"Match Odds",""))</f>
        <v/>
      </c>
      <c r="OA569">
        <f>IF(NP569=5,KP569,IF(AND(NW569=5),KP569,""))</f>
        <v/>
      </c>
      <c r="OB569">
        <f>IF(NP569=5,"MATCH_ODDS",IF(AND(NW569=5),"MATCH_ODDS",""))</f>
        <v/>
      </c>
      <c r="OC569">
        <f>IF(NP569=5,"LAY",IF(AND(NW569=5),"BACK",""))</f>
        <v/>
      </c>
    </row>
    <row r="570" ht="16.5" customHeight="1" thickBot="1" thickTop="1">
      <c r="A570" s="2" t="n"/>
      <c r="KN570" s="1">
        <f>IF(INDEX(#REF!,MATCH('HT 0-1'!D570,#REF!,0))=INDEX(#REF!,MATCH('HT 0-1'!D570,#REF!,0)),INDEX(#REF!,MATCH('HT 0-1'!D570,#REF!,0)),"ERROR")</f>
        <v/>
      </c>
      <c r="KO570" s="1">
        <f>IF(INDEX(#REF!,MATCH('HT 0-1'!E570,#REF!,0))=INDEX(#REF!,MATCH('HT 0-1'!E570,#REF!,0)),INDEX(#REF!,MATCH('HT 0-1'!E570,#REF!,0)),"ERROR")</f>
        <v/>
      </c>
      <c r="KP570" s="1">
        <f>KN570&amp;" v "&amp;KO570</f>
        <v/>
      </c>
      <c r="KQ570">
        <f>B570&amp;"_"&amp;C570</f>
        <v/>
      </c>
      <c r="KR570" s="1">
        <f>IF((HW570/KK570)&lt;0.335,"G",IF((HW570/KK570)&gt;0.67,"R","A"))</f>
        <v/>
      </c>
      <c r="KS570" s="1">
        <f>IF((HX570/KK570)&lt;0.335,"G",IF((HX570/KK570)&gt;0.67,"R","A"))</f>
        <v/>
      </c>
      <c r="KT570" s="1">
        <f>IF((IH570/KK570)&lt;0.335,"G",IF((IH570/KK570)&gt;0.67,"R","A"))</f>
        <v/>
      </c>
      <c r="KU570" s="1">
        <f>IF((II570/KK570)&lt;0.335,"G",IF((II570/KK570)&gt;0.67,"R","A"))</f>
        <v/>
      </c>
      <c r="KV570" s="1">
        <f>IF((HZ570/KK570)&lt;0.335,"G",IF((HZ570/KK570)&gt;0.67,"R","A"))</f>
        <v/>
      </c>
      <c r="KW570" s="1">
        <f>IF((HY570/KK570)&lt;0.335,"G",IF((HY570/KK570)&gt;0.67,"R","A"))</f>
        <v/>
      </c>
      <c r="KX570" s="1">
        <f>IF((IK570/KK570)&lt;0.335,"G",IF((IK570/KK570)&gt;0.67,"R","A"))</f>
        <v/>
      </c>
      <c r="KY570" s="1">
        <f>IF((IJ570/KK570)&lt;0.335,"G",IF((IJ570/KK570)&gt;0.67,"R","A"))</f>
        <v/>
      </c>
      <c r="KZ570" s="1">
        <f>IF((HQ570/KK570)&lt;0.335,"G",IF((HQ570/KK570)&gt;0.67,"R","A"))</f>
        <v/>
      </c>
      <c r="LA570" s="1">
        <f>IF((IB570/KK570)&lt;0.335,"G",IF((IB570/KK570)&gt;0.67,"R","A"))</f>
        <v/>
      </c>
      <c r="LB570">
        <f>IF(LQ570="0-1",INDEX(Scrape!#REF!,MATCH('HT 0-1'!KP570,Scrape!$B:$B,0)),"")</f>
        <v/>
      </c>
      <c r="LC570">
        <f>IF(LQ570="0-1",INDEX(Scrape!$A:$A,MATCH('HT 0-1'!KP570,Scrape!$B:$B,0)),"")</f>
        <v/>
      </c>
      <c r="LD570">
        <f>IF(LQ570="0-1",INDEX(Scrape!$B:$B,MATCH('HT 0-1'!KP570,Scrape!$B:$B,0)),"")</f>
        <v/>
      </c>
      <c r="LE570">
        <f>IF(LQ570="0-1",INDEX(Scrape!$C:$C,MATCH('HT 0-1'!KP570,Scrape!$B:$B,0)),"")</f>
        <v/>
      </c>
      <c r="LF570">
        <f>IF(LQ570="0-1",INDEX(Scrape!$D:$D,MATCH('HT 0-1'!KP570,Scrape!$B:$B,0)),"")</f>
        <v/>
      </c>
      <c r="LG570">
        <f>IF(LQ570="0-1",INDEX(Scrape!$E:$E,MATCH('HT 0-1'!KP570,Scrape!$B:$B,0)),"")</f>
        <v/>
      </c>
      <c r="LH570">
        <f>IF(LQ570="0-1",INDEX(Scrape!$F:$F,MATCH('HT 0-1'!KP570,Scrape!$B:$B,0)),"")</f>
        <v/>
      </c>
      <c r="LI570">
        <f>IF(LQ570="0-1",INDEX(Scrape!$G:$G,MATCH('HT 0-1'!KP570,Scrape!$B:$B,0)),"")</f>
        <v/>
      </c>
      <c r="LJ570">
        <f>IF(LQ570="0-1",INDEX(Scrape!$H:$H,MATCH('HT 0-1'!KP570,Scrape!$B:$B,0)),"")</f>
        <v/>
      </c>
      <c r="LK570">
        <f>IF(LQ570="0-1",INDEX(Scrape!$I:$I,MATCH('HT 0-1'!KP570,Scrape!$B:$B,0)),"")</f>
        <v/>
      </c>
      <c r="LL570">
        <f>IF(LQ570="0-1",INDEX(Scrape!$J:$J,MATCH('HT 0-1'!KP570,Scrape!$B:$B,0)),"")</f>
        <v/>
      </c>
      <c r="LM570">
        <f>IF(LQ570="0-1",INDEX(Scrape!$K:$K,MATCH('HT 0-1'!KP570,Scrape!$B:$B,0)),"")</f>
        <v/>
      </c>
      <c r="LN570">
        <f>IF(LQ570="0-1",INDEX(Scrape!$L:$L,MATCH('HT 0-1'!KP570,Scrape!$B:$B,0)),"")</f>
        <v/>
      </c>
      <c r="LO570">
        <f>IF(LQ570="0-1",INDEX(Scrape!$M:$M,MATCH('HT 0-1'!KP570,Scrape!$B:$B,0)),"")</f>
        <v/>
      </c>
      <c r="LP570">
        <f>IF(LQ570="0-1",INDEX(Scrape!$N:$N,MATCH('HT 0-1'!KP570,Scrape!$B:$B,0)),"")</f>
        <v/>
      </c>
      <c r="LQ570">
        <f>INDEX(Scrape!$O:$O,MATCH('HT 0-1'!KP570,Scrape!$B:$B,0))</f>
        <v/>
      </c>
      <c r="LR570">
        <f>(1/LJ570)+(1/LI570)+(1/LH570)</f>
        <v/>
      </c>
      <c r="LS570">
        <f>(1/LG570)+(1/LF570)+(1/LE570)</f>
        <v/>
      </c>
      <c r="LT570" s="8">
        <f>IF(INDEX(#REF!,MATCH(KQ570,#REF!,0))=INDEX(#REF!,MATCH(KQ570,#REF!,0)),INDEX(#REF!,MATCH(KQ570,#REF!,0)),"ERROR")</f>
        <v/>
      </c>
      <c r="LU570" s="4">
        <f>IF(KR570="G",2,IF(KR570="R",0.5,IF(KR570="A",1)))</f>
        <v/>
      </c>
      <c r="LV570" s="4">
        <f>IF(KS570="G",0.5,IF(KS570="R",2,IF(KS570="A",1)))</f>
        <v/>
      </c>
      <c r="LW570" s="4">
        <f>IF(KT570="G",2,IF(KT570="R",0.5,IF(KT570="A",1)))</f>
        <v/>
      </c>
      <c r="LX570" s="4">
        <f>IF(KU570="G",0.5,IF(KU570="R",2,IF(KU570="A",1)))</f>
        <v/>
      </c>
      <c r="LY570" s="7">
        <f>(LK570*(LU570+LX570)+(LL570*(LU570+LX570)))</f>
        <v/>
      </c>
      <c r="LZ570" s="7">
        <f>(LN570*(LV570+LW570)+(LO570*(LV570+LW570)))</f>
        <v/>
      </c>
      <c r="MA570" s="11">
        <f>LY570-LZ570</f>
        <v/>
      </c>
      <c r="MB570" s="5">
        <f>MA570+2</f>
        <v/>
      </c>
      <c r="MC570" s="6">
        <f>MA570-2</f>
        <v/>
      </c>
      <c r="MD570" s="4">
        <f>LE570</f>
        <v/>
      </c>
      <c r="ME570" s="9">
        <f>IF(MD570=0,1000,MD570+0.75)</f>
        <v/>
      </c>
      <c r="MF570" s="10">
        <f>IF(MD570=0,0,MD570-0.75)</f>
        <v/>
      </c>
      <c r="MG570" s="4">
        <f>((LM570*(LU570+LX570))-((LP570*(LV570+LW570))))</f>
        <v/>
      </c>
      <c r="MH570" s="9">
        <f>MG570*1.2</f>
        <v/>
      </c>
      <c r="MI570" s="10">
        <f>MG570*0.8</f>
        <v/>
      </c>
      <c r="MJ570">
        <f>IFERROR(NX570,"")</f>
        <v/>
      </c>
      <c r="MK570">
        <f>IFERROR(NY570,"")</f>
        <v/>
      </c>
      <c r="ML570">
        <f>IFERROR(NZ570,"")</f>
        <v/>
      </c>
      <c r="MM570">
        <f>IFERROR(OA570,"")</f>
        <v/>
      </c>
      <c r="MN570">
        <f>IFERROR(OB570,"")</f>
        <v/>
      </c>
      <c r="MO570">
        <f>IFERROR(OC570,"")</f>
        <v/>
      </c>
      <c r="MP570" s="1">
        <f>COUNTIFS(#REF!,LT570,#REF!,1,#REF!,"&gt;="&amp;MC570,#REF!,"&lt;="&amp;MB570,#REF!,"&lt;="&amp;ME570,#REF!,"&gt;="&amp;MF570,#REF!,"="&amp;KV570,#REF!,"="&amp;KX570)</f>
        <v/>
      </c>
      <c r="MQ570" s="1">
        <f>COUNTIFS(#REF!,LT570,#REF!,0,#REF!,"&gt;="&amp;MC570,#REF!,"&lt;="&amp;MB570,#REF!,"&lt;="&amp;ME570,#REF!,"&gt;="&amp;MF570,#REF!,"="&amp;KV570,#REF!,"="&amp;KX570)</f>
        <v/>
      </c>
      <c r="MR570" s="1">
        <f>COUNTIFS(#REF!,LT570,#REF!,1,#REF!,"&gt;="&amp;MC570,#REF!,"&lt;="&amp;MB570,#REF!,"&lt;="&amp;ME570,#REF!,"&gt;="&amp;MF570,#REF!,"="&amp;KW570,#REF!,"="&amp;KY570)</f>
        <v/>
      </c>
      <c r="MS570" s="1">
        <f>COUNTIFS(#REF!,LT570,#REF!,0,#REF!,"&gt;="&amp;MC570,#REF!,"&lt;="&amp;MB570,#REF!,"&lt;="&amp;ME570,#REF!,"&gt;="&amp;MF570,#REF!,"="&amp;KW570,#REF!,"="&amp;KY570)</f>
        <v/>
      </c>
      <c r="MT570" s="1">
        <f>COUNTIFS(#REF!,LT570,#REF!,1,#REF!,"&gt;="&amp;MI570,#REF!,"&lt;="&amp;MH570,#REF!,"&lt;="&amp;ME570,#REF!,"&gt;="&amp;MF570)</f>
        <v/>
      </c>
      <c r="MU570" s="1">
        <f>COUNTIFS(#REF!,LT570,#REF!,0,#REF!,"&gt;="&amp;MI570,#REF!,"&lt;="&amp;MH570,#REF!,"&lt;="&amp;ME570,#REF!,"&gt;="&amp;MF570)</f>
        <v/>
      </c>
      <c r="MV570" s="1">
        <f>COUNTIFS(#REF!,LT570,#REF!,1,#REF!,"&gt;="&amp;MI570,#REF!,"&lt;="&amp;MH570,#REF!,"="&amp;KZ570,#REF!,"="&amp;LA570,#REF!,"&lt;="&amp;ME570,#REF!,"&gt;="&amp;MF570)</f>
        <v/>
      </c>
      <c r="MW570" s="1">
        <f>COUNTIFS(#REF!,LT570,#REF!,0,#REF!,"&gt;="&amp;MI570,#REF!,"&lt;="&amp;MH570,#REF!,"="&amp;KZ570,#REF!,"="&amp;LA570,#REF!,"&lt;="&amp;ME570,#REF!,"&gt;="&amp;MF570)</f>
        <v/>
      </c>
      <c r="MX570" s="1">
        <f>COUNTIFS(#REF!,LT570,#REF!,1,#REF!,"&gt;="&amp;MC570,#REF!,"&lt;="&amp;MB570,#REF!,"&lt;="&amp;ME570,#REF!,"&gt;="&amp;MF570)</f>
        <v/>
      </c>
      <c r="MY570" s="1">
        <f>COUNTIFS(#REF!,LT570,#REF!,0,#REF!,"&gt;="&amp;MC570,#REF!,"&lt;="&amp;MB570,#REF!,"&lt;="&amp;ME570,#REF!,"&gt;="&amp;MF570)</f>
        <v/>
      </c>
      <c r="MZ570" s="1">
        <f>COUNTIFS(#REF!,LT570,#REF!,1,#REF!,"&lt;="&amp;ME570,#REF!,"&gt;="&amp;MF570,#REF!,"="&amp;KV570,#REF!,"="&amp;KX570)</f>
        <v/>
      </c>
      <c r="NA570" s="1">
        <f>COUNTIFS(#REF!,LT570,#REF!,0,#REF!,"&lt;="&amp;ME570,#REF!,"&gt;="&amp;MF570,#REF!,"="&amp;KV570,#REF!,"="&amp;KX570)</f>
        <v/>
      </c>
      <c r="NB570" s="1">
        <f>COUNTIFS(#REF!,LT570,#REF!,1,#REF!,"&lt;="&amp;ME570,#REF!,"&gt;="&amp;MF570,#REF!,"="&amp;KW570,#REF!,"="&amp;KY570)</f>
        <v/>
      </c>
      <c r="NC570" s="1">
        <f>COUNTIFS(#REF!,LT570,#REF!,0,#REF!,"&lt;="&amp;ME570,#REF!,"&gt;="&amp;MF570,#REF!,"="&amp;KW570,#REF!,"="&amp;KY570)</f>
        <v/>
      </c>
      <c r="ND570" s="1">
        <f>MP570+MR570+MT570+MV570+MX570+MZ570+NB570</f>
        <v/>
      </c>
      <c r="NE570" s="1">
        <f>MQ570+MS570+MU570+MW570+MY570+NA570+NC570</f>
        <v/>
      </c>
      <c r="NF570" s="1">
        <f>ND570+NE570</f>
        <v/>
      </c>
      <c r="NG570" s="33">
        <f>ND570/(ND570+NE570)</f>
        <v/>
      </c>
      <c r="NH570" s="3">
        <f>1/NG570</f>
        <v/>
      </c>
      <c r="NI570" s="1">
        <f>LI570</f>
        <v/>
      </c>
      <c r="NJ570" s="79">
        <f>((1-NG570)*(1/(NI570-1))*0.98-(NG570*1))</f>
        <v/>
      </c>
      <c r="NK570" s="34">
        <f>IF(LR570&lt;0.9,0,IF(AND(LR570&gt;1.1),0,1))</f>
        <v/>
      </c>
      <c r="NL570" s="34">
        <f>IF(LS570&lt;0.9,0,IF(AND(LS570&gt;1.1),0,1))</f>
        <v/>
      </c>
      <c r="NM570" s="32">
        <f>IF(NF570&gt;99,1,0)</f>
        <v/>
      </c>
      <c r="NN570" s="32">
        <f>IF(NJ570&gt;0.0799,1,0)</f>
        <v/>
      </c>
      <c r="NO570" s="32">
        <f>IF(NJ570&gt;NQ570,1,0)</f>
        <v/>
      </c>
      <c r="NP570" s="32">
        <f>NM570+NN570+NO570+NK570+NL570</f>
        <v/>
      </c>
      <c r="NQ570" s="79">
        <f>(((100*NG570)*(NI570-1)*0.98)-((1-NG570)*100))/100</f>
        <v/>
      </c>
      <c r="NR570" s="34">
        <f>IF(LR570&lt;0.9,0,IF(AND(LR570&gt;1.1),0,1))</f>
        <v/>
      </c>
      <c r="NS570" s="34">
        <f>IF(LS570&lt;0.9,0,IF(AND(LS570&gt;1.1),0,1))</f>
        <v/>
      </c>
      <c r="NT570" s="32">
        <f>IF(NF570&gt;99,1,0)</f>
        <v/>
      </c>
      <c r="NU570" s="32">
        <f>IF(NQ570&gt;0.0799,1,0)</f>
        <v/>
      </c>
      <c r="NV570" s="32">
        <f>IF(NQ570&gt;NJ570,1,0)</f>
        <v/>
      </c>
      <c r="NW570" s="32">
        <f>NT570+NU570+NV570+NR570+NS570</f>
        <v/>
      </c>
      <c r="NX570">
        <f>IF(NP570=5,"LayAway0-1",IF(AND(NW570=5),"BackAway0-1",""))</f>
        <v/>
      </c>
      <c r="NY570">
        <f>IF(NP570=5,KO570,IF(AND(NW570=5),KO570,""))</f>
        <v/>
      </c>
      <c r="NZ570">
        <f>IF(NP570=5,"Match Odds",IF(AND(NW570=5),"Match Odds",""))</f>
        <v/>
      </c>
      <c r="OA570">
        <f>IF(NP570=5,KP570,IF(AND(NW570=5),KP570,""))</f>
        <v/>
      </c>
      <c r="OB570">
        <f>IF(NP570=5,"MATCH_ODDS",IF(AND(NW570=5),"MATCH_ODDS",""))</f>
        <v/>
      </c>
      <c r="OC570">
        <f>IF(NP570=5,"LAY",IF(AND(NW570=5),"BACK",""))</f>
        <v/>
      </c>
    </row>
    <row r="571" ht="16.5" customHeight="1" thickBot="1" thickTop="1">
      <c r="A571" s="2" t="n"/>
      <c r="KN571" s="1">
        <f>IF(INDEX(#REF!,MATCH('HT 0-1'!D571,#REF!,0))=INDEX(#REF!,MATCH('HT 0-1'!D571,#REF!,0)),INDEX(#REF!,MATCH('HT 0-1'!D571,#REF!,0)),"ERROR")</f>
        <v/>
      </c>
      <c r="KO571" s="1">
        <f>IF(INDEX(#REF!,MATCH('HT 0-1'!E571,#REF!,0))=INDEX(#REF!,MATCH('HT 0-1'!E571,#REF!,0)),INDEX(#REF!,MATCH('HT 0-1'!E571,#REF!,0)),"ERROR")</f>
        <v/>
      </c>
      <c r="KP571" s="1">
        <f>KN571&amp;" v "&amp;KO571</f>
        <v/>
      </c>
      <c r="KQ571">
        <f>B571&amp;"_"&amp;C571</f>
        <v/>
      </c>
      <c r="KR571" s="1">
        <f>IF((HW571/KK571)&lt;0.335,"G",IF((HW571/KK571)&gt;0.67,"R","A"))</f>
        <v/>
      </c>
      <c r="KS571" s="1">
        <f>IF((HX571/KK571)&lt;0.335,"G",IF((HX571/KK571)&gt;0.67,"R","A"))</f>
        <v/>
      </c>
      <c r="KT571" s="1">
        <f>IF((IH571/KK571)&lt;0.335,"G",IF((IH571/KK571)&gt;0.67,"R","A"))</f>
        <v/>
      </c>
      <c r="KU571" s="1">
        <f>IF((II571/KK571)&lt;0.335,"G",IF((II571/KK571)&gt;0.67,"R","A"))</f>
        <v/>
      </c>
      <c r="KV571" s="1">
        <f>IF((HZ571/KK571)&lt;0.335,"G",IF((HZ571/KK571)&gt;0.67,"R","A"))</f>
        <v/>
      </c>
      <c r="KW571" s="1">
        <f>IF((HY571/KK571)&lt;0.335,"G",IF((HY571/KK571)&gt;0.67,"R","A"))</f>
        <v/>
      </c>
      <c r="KX571" s="1">
        <f>IF((IK571/KK571)&lt;0.335,"G",IF((IK571/KK571)&gt;0.67,"R","A"))</f>
        <v/>
      </c>
      <c r="KY571" s="1">
        <f>IF((IJ571/KK571)&lt;0.335,"G",IF((IJ571/KK571)&gt;0.67,"R","A"))</f>
        <v/>
      </c>
      <c r="KZ571" s="1">
        <f>IF((HQ571/KK571)&lt;0.335,"G",IF((HQ571/KK571)&gt;0.67,"R","A"))</f>
        <v/>
      </c>
      <c r="LA571" s="1">
        <f>IF((IB571/KK571)&lt;0.335,"G",IF((IB571/KK571)&gt;0.67,"R","A"))</f>
        <v/>
      </c>
      <c r="LB571">
        <f>IF(LQ571="0-1",INDEX(Scrape!#REF!,MATCH('HT 0-1'!KP571,Scrape!$B:$B,0)),"")</f>
        <v/>
      </c>
      <c r="LC571">
        <f>IF(LQ571="0-1",INDEX(Scrape!$A:$A,MATCH('HT 0-1'!KP571,Scrape!$B:$B,0)),"")</f>
        <v/>
      </c>
      <c r="LD571">
        <f>IF(LQ571="0-1",INDEX(Scrape!$B:$B,MATCH('HT 0-1'!KP571,Scrape!$B:$B,0)),"")</f>
        <v/>
      </c>
      <c r="LE571">
        <f>IF(LQ571="0-1",INDEX(Scrape!$C:$C,MATCH('HT 0-1'!KP571,Scrape!$B:$B,0)),"")</f>
        <v/>
      </c>
      <c r="LF571">
        <f>IF(LQ571="0-1",INDEX(Scrape!$D:$D,MATCH('HT 0-1'!KP571,Scrape!$B:$B,0)),"")</f>
        <v/>
      </c>
      <c r="LG571">
        <f>IF(LQ571="0-1",INDEX(Scrape!$E:$E,MATCH('HT 0-1'!KP571,Scrape!$B:$B,0)),"")</f>
        <v/>
      </c>
      <c r="LH571">
        <f>IF(LQ571="0-1",INDEX(Scrape!$F:$F,MATCH('HT 0-1'!KP571,Scrape!$B:$B,0)),"")</f>
        <v/>
      </c>
      <c r="LI571">
        <f>IF(LQ571="0-1",INDEX(Scrape!$G:$G,MATCH('HT 0-1'!KP571,Scrape!$B:$B,0)),"")</f>
        <v/>
      </c>
      <c r="LJ571">
        <f>IF(LQ571="0-1",INDEX(Scrape!$H:$H,MATCH('HT 0-1'!KP571,Scrape!$B:$B,0)),"")</f>
        <v/>
      </c>
      <c r="LK571">
        <f>IF(LQ571="0-1",INDEX(Scrape!$I:$I,MATCH('HT 0-1'!KP571,Scrape!$B:$B,0)),"")</f>
        <v/>
      </c>
      <c r="LL571">
        <f>IF(LQ571="0-1",INDEX(Scrape!$J:$J,MATCH('HT 0-1'!KP571,Scrape!$B:$B,0)),"")</f>
        <v/>
      </c>
      <c r="LM571">
        <f>IF(LQ571="0-1",INDEX(Scrape!$K:$K,MATCH('HT 0-1'!KP571,Scrape!$B:$B,0)),"")</f>
        <v/>
      </c>
      <c r="LN571">
        <f>IF(LQ571="0-1",INDEX(Scrape!$L:$L,MATCH('HT 0-1'!KP571,Scrape!$B:$B,0)),"")</f>
        <v/>
      </c>
      <c r="LO571">
        <f>IF(LQ571="0-1",INDEX(Scrape!$M:$M,MATCH('HT 0-1'!KP571,Scrape!$B:$B,0)),"")</f>
        <v/>
      </c>
      <c r="LP571">
        <f>IF(LQ571="0-1",INDEX(Scrape!$N:$N,MATCH('HT 0-1'!KP571,Scrape!$B:$B,0)),"")</f>
        <v/>
      </c>
      <c r="LQ571">
        <f>INDEX(Scrape!$O:$O,MATCH('HT 0-1'!KP571,Scrape!$B:$B,0))</f>
        <v/>
      </c>
      <c r="LR571">
        <f>(1/LJ571)+(1/LI571)+(1/LH571)</f>
        <v/>
      </c>
      <c r="LS571">
        <f>(1/LG571)+(1/LF571)+(1/LE571)</f>
        <v/>
      </c>
      <c r="LT571" s="8">
        <f>IF(INDEX(#REF!,MATCH(KQ571,#REF!,0))=INDEX(#REF!,MATCH(KQ571,#REF!,0)),INDEX(#REF!,MATCH(KQ571,#REF!,0)),"ERROR")</f>
        <v/>
      </c>
      <c r="LU571" s="4">
        <f>IF(KR571="G",2,IF(KR571="R",0.5,IF(KR571="A",1)))</f>
        <v/>
      </c>
      <c r="LV571" s="4">
        <f>IF(KS571="G",0.5,IF(KS571="R",2,IF(KS571="A",1)))</f>
        <v/>
      </c>
      <c r="LW571" s="4">
        <f>IF(KT571="G",2,IF(KT571="R",0.5,IF(KT571="A",1)))</f>
        <v/>
      </c>
      <c r="LX571" s="4">
        <f>IF(KU571="G",0.5,IF(KU571="R",2,IF(KU571="A",1)))</f>
        <v/>
      </c>
      <c r="LY571" s="7">
        <f>(LK571*(LU571+LX571)+(LL571*(LU571+LX571)))</f>
        <v/>
      </c>
      <c r="LZ571" s="7">
        <f>(LN571*(LV571+LW571)+(LO571*(LV571+LW571)))</f>
        <v/>
      </c>
      <c r="MA571" s="11">
        <f>LY571-LZ571</f>
        <v/>
      </c>
      <c r="MB571" s="5">
        <f>MA571+2</f>
        <v/>
      </c>
      <c r="MC571" s="6">
        <f>MA571-2</f>
        <v/>
      </c>
      <c r="MD571" s="4">
        <f>LE571</f>
        <v/>
      </c>
      <c r="ME571" s="9">
        <f>IF(MD571=0,1000,MD571+0.75)</f>
        <v/>
      </c>
      <c r="MF571" s="10">
        <f>IF(MD571=0,0,MD571-0.75)</f>
        <v/>
      </c>
      <c r="MG571" s="4">
        <f>((LM571*(LU571+LX571))-((LP571*(LV571+LW571))))</f>
        <v/>
      </c>
      <c r="MH571" s="9">
        <f>MG571*1.2</f>
        <v/>
      </c>
      <c r="MI571" s="10">
        <f>MG571*0.8</f>
        <v/>
      </c>
      <c r="MJ571">
        <f>IFERROR(NX571,"")</f>
        <v/>
      </c>
      <c r="MK571">
        <f>IFERROR(NY571,"")</f>
        <v/>
      </c>
      <c r="ML571">
        <f>IFERROR(NZ571,"")</f>
        <v/>
      </c>
      <c r="MM571">
        <f>IFERROR(OA571,"")</f>
        <v/>
      </c>
      <c r="MN571">
        <f>IFERROR(OB571,"")</f>
        <v/>
      </c>
      <c r="MO571">
        <f>IFERROR(OC571,"")</f>
        <v/>
      </c>
      <c r="MP571" s="1">
        <f>COUNTIFS(#REF!,LT571,#REF!,1,#REF!,"&gt;="&amp;MC571,#REF!,"&lt;="&amp;MB571,#REF!,"&lt;="&amp;ME571,#REF!,"&gt;="&amp;MF571,#REF!,"="&amp;KV571,#REF!,"="&amp;KX571)</f>
        <v/>
      </c>
      <c r="MQ571" s="1">
        <f>COUNTIFS(#REF!,LT571,#REF!,0,#REF!,"&gt;="&amp;MC571,#REF!,"&lt;="&amp;MB571,#REF!,"&lt;="&amp;ME571,#REF!,"&gt;="&amp;MF571,#REF!,"="&amp;KV571,#REF!,"="&amp;KX571)</f>
        <v/>
      </c>
      <c r="MR571" s="1">
        <f>COUNTIFS(#REF!,LT571,#REF!,1,#REF!,"&gt;="&amp;MC571,#REF!,"&lt;="&amp;MB571,#REF!,"&lt;="&amp;ME571,#REF!,"&gt;="&amp;MF571,#REF!,"="&amp;KW571,#REF!,"="&amp;KY571)</f>
        <v/>
      </c>
      <c r="MS571" s="1">
        <f>COUNTIFS(#REF!,LT571,#REF!,0,#REF!,"&gt;="&amp;MC571,#REF!,"&lt;="&amp;MB571,#REF!,"&lt;="&amp;ME571,#REF!,"&gt;="&amp;MF571,#REF!,"="&amp;KW571,#REF!,"="&amp;KY571)</f>
        <v/>
      </c>
      <c r="MT571" s="1">
        <f>COUNTIFS(#REF!,LT571,#REF!,1,#REF!,"&gt;="&amp;MI571,#REF!,"&lt;="&amp;MH571,#REF!,"&lt;="&amp;ME571,#REF!,"&gt;="&amp;MF571)</f>
        <v/>
      </c>
      <c r="MU571" s="1">
        <f>COUNTIFS(#REF!,LT571,#REF!,0,#REF!,"&gt;="&amp;MI571,#REF!,"&lt;="&amp;MH571,#REF!,"&lt;="&amp;ME571,#REF!,"&gt;="&amp;MF571)</f>
        <v/>
      </c>
      <c r="MV571" s="1">
        <f>COUNTIFS(#REF!,LT571,#REF!,1,#REF!,"&gt;="&amp;MI571,#REF!,"&lt;="&amp;MH571,#REF!,"="&amp;KZ571,#REF!,"="&amp;LA571,#REF!,"&lt;="&amp;ME571,#REF!,"&gt;="&amp;MF571)</f>
        <v/>
      </c>
      <c r="MW571" s="1">
        <f>COUNTIFS(#REF!,LT571,#REF!,0,#REF!,"&gt;="&amp;MI571,#REF!,"&lt;="&amp;MH571,#REF!,"="&amp;KZ571,#REF!,"="&amp;LA571,#REF!,"&lt;="&amp;ME571,#REF!,"&gt;="&amp;MF571)</f>
        <v/>
      </c>
      <c r="MX571" s="1">
        <f>COUNTIFS(#REF!,LT571,#REF!,1,#REF!,"&gt;="&amp;MC571,#REF!,"&lt;="&amp;MB571,#REF!,"&lt;="&amp;ME571,#REF!,"&gt;="&amp;MF571)</f>
        <v/>
      </c>
      <c r="MY571" s="1">
        <f>COUNTIFS(#REF!,LT571,#REF!,0,#REF!,"&gt;="&amp;MC571,#REF!,"&lt;="&amp;MB571,#REF!,"&lt;="&amp;ME571,#REF!,"&gt;="&amp;MF571)</f>
        <v/>
      </c>
      <c r="MZ571" s="1">
        <f>COUNTIFS(#REF!,LT571,#REF!,1,#REF!,"&lt;="&amp;ME571,#REF!,"&gt;="&amp;MF571,#REF!,"="&amp;KV571,#REF!,"="&amp;KX571)</f>
        <v/>
      </c>
      <c r="NA571" s="1">
        <f>COUNTIFS(#REF!,LT571,#REF!,0,#REF!,"&lt;="&amp;ME571,#REF!,"&gt;="&amp;MF571,#REF!,"="&amp;KV571,#REF!,"="&amp;KX571)</f>
        <v/>
      </c>
      <c r="NB571" s="1">
        <f>COUNTIFS(#REF!,LT571,#REF!,1,#REF!,"&lt;="&amp;ME571,#REF!,"&gt;="&amp;MF571,#REF!,"="&amp;KW571,#REF!,"="&amp;KY571)</f>
        <v/>
      </c>
      <c r="NC571" s="1">
        <f>COUNTIFS(#REF!,LT571,#REF!,0,#REF!,"&lt;="&amp;ME571,#REF!,"&gt;="&amp;MF571,#REF!,"="&amp;KW571,#REF!,"="&amp;KY571)</f>
        <v/>
      </c>
      <c r="ND571" s="1">
        <f>MP571+MR571+MT571+MV571+MX571+MZ571+NB571</f>
        <v/>
      </c>
      <c r="NE571" s="1">
        <f>MQ571+MS571+MU571+MW571+MY571+NA571+NC571</f>
        <v/>
      </c>
      <c r="NF571" s="1">
        <f>ND571+NE571</f>
        <v/>
      </c>
      <c r="NG571" s="33">
        <f>ND571/(ND571+NE571)</f>
        <v/>
      </c>
      <c r="NH571" s="3">
        <f>1/NG571</f>
        <v/>
      </c>
      <c r="NI571" s="1">
        <f>LI571</f>
        <v/>
      </c>
      <c r="NJ571" s="79">
        <f>((1-NG571)*(1/(NI571-1))*0.98-(NG571*1))</f>
        <v/>
      </c>
      <c r="NK571" s="34">
        <f>IF(LR571&lt;0.9,0,IF(AND(LR571&gt;1.1),0,1))</f>
        <v/>
      </c>
      <c r="NL571" s="34">
        <f>IF(LS571&lt;0.9,0,IF(AND(LS571&gt;1.1),0,1))</f>
        <v/>
      </c>
      <c r="NM571" s="32">
        <f>IF(NF571&gt;99,1,0)</f>
        <v/>
      </c>
      <c r="NN571" s="32">
        <f>IF(NJ571&gt;0.0799,1,0)</f>
        <v/>
      </c>
      <c r="NO571" s="32">
        <f>IF(NJ571&gt;NQ571,1,0)</f>
        <v/>
      </c>
      <c r="NP571" s="32">
        <f>NM571+NN571+NO571+NK571+NL571</f>
        <v/>
      </c>
      <c r="NQ571" s="79">
        <f>(((100*NG571)*(NI571-1)*0.98)-((1-NG571)*100))/100</f>
        <v/>
      </c>
      <c r="NR571" s="34">
        <f>IF(LR571&lt;0.9,0,IF(AND(LR571&gt;1.1),0,1))</f>
        <v/>
      </c>
      <c r="NS571" s="34">
        <f>IF(LS571&lt;0.9,0,IF(AND(LS571&gt;1.1),0,1))</f>
        <v/>
      </c>
      <c r="NT571" s="32">
        <f>IF(NF571&gt;99,1,0)</f>
        <v/>
      </c>
      <c r="NU571" s="32">
        <f>IF(NQ571&gt;0.0799,1,0)</f>
        <v/>
      </c>
      <c r="NV571" s="32">
        <f>IF(NQ571&gt;NJ571,1,0)</f>
        <v/>
      </c>
      <c r="NW571" s="32">
        <f>NT571+NU571+NV571+NR571+NS571</f>
        <v/>
      </c>
      <c r="NX571">
        <f>IF(NP571=5,"LayAway0-1",IF(AND(NW571=5),"BackAway0-1",""))</f>
        <v/>
      </c>
      <c r="NY571">
        <f>IF(NP571=5,KO571,IF(AND(NW571=5),KO571,""))</f>
        <v/>
      </c>
      <c r="NZ571">
        <f>IF(NP571=5,"Match Odds",IF(AND(NW571=5),"Match Odds",""))</f>
        <v/>
      </c>
      <c r="OA571">
        <f>IF(NP571=5,KP571,IF(AND(NW571=5),KP571,""))</f>
        <v/>
      </c>
      <c r="OB571">
        <f>IF(NP571=5,"MATCH_ODDS",IF(AND(NW571=5),"MATCH_ODDS",""))</f>
        <v/>
      </c>
      <c r="OC571">
        <f>IF(NP571=5,"LAY",IF(AND(NW571=5),"BACK",""))</f>
        <v/>
      </c>
    </row>
    <row r="572" ht="16.5" customHeight="1" thickBot="1" thickTop="1">
      <c r="A572" s="2" t="n"/>
      <c r="KN572" s="1">
        <f>IF(INDEX(#REF!,MATCH('HT 0-1'!D572,#REF!,0))=INDEX(#REF!,MATCH('HT 0-1'!D572,#REF!,0)),INDEX(#REF!,MATCH('HT 0-1'!D572,#REF!,0)),"ERROR")</f>
        <v/>
      </c>
      <c r="KO572" s="1">
        <f>IF(INDEX(#REF!,MATCH('HT 0-1'!E572,#REF!,0))=INDEX(#REF!,MATCH('HT 0-1'!E572,#REF!,0)),INDEX(#REF!,MATCH('HT 0-1'!E572,#REF!,0)),"ERROR")</f>
        <v/>
      </c>
      <c r="KP572" s="1">
        <f>KN572&amp;" v "&amp;KO572</f>
        <v/>
      </c>
      <c r="KQ572">
        <f>B572&amp;"_"&amp;C572</f>
        <v/>
      </c>
      <c r="KR572" s="1">
        <f>IF((HW572/KK572)&lt;0.335,"G",IF((HW572/KK572)&gt;0.67,"R","A"))</f>
        <v/>
      </c>
      <c r="KS572" s="1">
        <f>IF((HX572/KK572)&lt;0.335,"G",IF((HX572/KK572)&gt;0.67,"R","A"))</f>
        <v/>
      </c>
      <c r="KT572" s="1">
        <f>IF((IH572/KK572)&lt;0.335,"G",IF((IH572/KK572)&gt;0.67,"R","A"))</f>
        <v/>
      </c>
      <c r="KU572" s="1">
        <f>IF((II572/KK572)&lt;0.335,"G",IF((II572/KK572)&gt;0.67,"R","A"))</f>
        <v/>
      </c>
      <c r="KV572" s="1">
        <f>IF((HZ572/KK572)&lt;0.335,"G",IF((HZ572/KK572)&gt;0.67,"R","A"))</f>
        <v/>
      </c>
      <c r="KW572" s="1">
        <f>IF((HY572/KK572)&lt;0.335,"G",IF((HY572/KK572)&gt;0.67,"R","A"))</f>
        <v/>
      </c>
      <c r="KX572" s="1">
        <f>IF((IK572/KK572)&lt;0.335,"G",IF((IK572/KK572)&gt;0.67,"R","A"))</f>
        <v/>
      </c>
      <c r="KY572" s="1">
        <f>IF((IJ572/KK572)&lt;0.335,"G",IF((IJ572/KK572)&gt;0.67,"R","A"))</f>
        <v/>
      </c>
      <c r="KZ572" s="1">
        <f>IF((HQ572/KK572)&lt;0.335,"G",IF((HQ572/KK572)&gt;0.67,"R","A"))</f>
        <v/>
      </c>
      <c r="LA572" s="1">
        <f>IF((IB572/KK572)&lt;0.335,"G",IF((IB572/KK572)&gt;0.67,"R","A"))</f>
        <v/>
      </c>
      <c r="LB572">
        <f>IF(LQ572="0-1",INDEX(Scrape!#REF!,MATCH('HT 0-1'!KP572,Scrape!$B:$B,0)),"")</f>
        <v/>
      </c>
      <c r="LC572">
        <f>IF(LQ572="0-1",INDEX(Scrape!$A:$A,MATCH('HT 0-1'!KP572,Scrape!$B:$B,0)),"")</f>
        <v/>
      </c>
      <c r="LD572">
        <f>IF(LQ572="0-1",INDEX(Scrape!$B:$B,MATCH('HT 0-1'!KP572,Scrape!$B:$B,0)),"")</f>
        <v/>
      </c>
      <c r="LE572">
        <f>IF(LQ572="0-1",INDEX(Scrape!$C:$C,MATCH('HT 0-1'!KP572,Scrape!$B:$B,0)),"")</f>
        <v/>
      </c>
      <c r="LF572">
        <f>IF(LQ572="0-1",INDEX(Scrape!$D:$D,MATCH('HT 0-1'!KP572,Scrape!$B:$B,0)),"")</f>
        <v/>
      </c>
      <c r="LG572">
        <f>IF(LQ572="0-1",INDEX(Scrape!$E:$E,MATCH('HT 0-1'!KP572,Scrape!$B:$B,0)),"")</f>
        <v/>
      </c>
      <c r="LH572">
        <f>IF(LQ572="0-1",INDEX(Scrape!$F:$F,MATCH('HT 0-1'!KP572,Scrape!$B:$B,0)),"")</f>
        <v/>
      </c>
      <c r="LI572">
        <f>IF(LQ572="0-1",INDEX(Scrape!$G:$G,MATCH('HT 0-1'!KP572,Scrape!$B:$B,0)),"")</f>
        <v/>
      </c>
      <c r="LJ572">
        <f>IF(LQ572="0-1",INDEX(Scrape!$H:$H,MATCH('HT 0-1'!KP572,Scrape!$B:$B,0)),"")</f>
        <v/>
      </c>
      <c r="LK572">
        <f>IF(LQ572="0-1",INDEX(Scrape!$I:$I,MATCH('HT 0-1'!KP572,Scrape!$B:$B,0)),"")</f>
        <v/>
      </c>
      <c r="LL572">
        <f>IF(LQ572="0-1",INDEX(Scrape!$J:$J,MATCH('HT 0-1'!KP572,Scrape!$B:$B,0)),"")</f>
        <v/>
      </c>
      <c r="LM572">
        <f>IF(LQ572="0-1",INDEX(Scrape!$K:$K,MATCH('HT 0-1'!KP572,Scrape!$B:$B,0)),"")</f>
        <v/>
      </c>
      <c r="LN572">
        <f>IF(LQ572="0-1",INDEX(Scrape!$L:$L,MATCH('HT 0-1'!KP572,Scrape!$B:$B,0)),"")</f>
        <v/>
      </c>
      <c r="LO572">
        <f>IF(LQ572="0-1",INDEX(Scrape!$M:$M,MATCH('HT 0-1'!KP572,Scrape!$B:$B,0)),"")</f>
        <v/>
      </c>
      <c r="LP572">
        <f>IF(LQ572="0-1",INDEX(Scrape!$N:$N,MATCH('HT 0-1'!KP572,Scrape!$B:$B,0)),"")</f>
        <v/>
      </c>
      <c r="LQ572">
        <f>INDEX(Scrape!$O:$O,MATCH('HT 0-1'!KP572,Scrape!$B:$B,0))</f>
        <v/>
      </c>
      <c r="LR572">
        <f>(1/LJ572)+(1/LI572)+(1/LH572)</f>
        <v/>
      </c>
      <c r="LS572">
        <f>(1/LG572)+(1/LF572)+(1/LE572)</f>
        <v/>
      </c>
      <c r="LT572" s="8">
        <f>IF(INDEX(#REF!,MATCH(KQ572,#REF!,0))=INDEX(#REF!,MATCH(KQ572,#REF!,0)),INDEX(#REF!,MATCH(KQ572,#REF!,0)),"ERROR")</f>
        <v/>
      </c>
      <c r="LU572" s="4">
        <f>IF(KR572="G",2,IF(KR572="R",0.5,IF(KR572="A",1)))</f>
        <v/>
      </c>
      <c r="LV572" s="4">
        <f>IF(KS572="G",0.5,IF(KS572="R",2,IF(KS572="A",1)))</f>
        <v/>
      </c>
      <c r="LW572" s="4">
        <f>IF(KT572="G",2,IF(KT572="R",0.5,IF(KT572="A",1)))</f>
        <v/>
      </c>
      <c r="LX572" s="4">
        <f>IF(KU572="G",0.5,IF(KU572="R",2,IF(KU572="A",1)))</f>
        <v/>
      </c>
      <c r="LY572" s="7">
        <f>(LK572*(LU572+LX572)+(LL572*(LU572+LX572)))</f>
        <v/>
      </c>
      <c r="LZ572" s="7">
        <f>(LN572*(LV572+LW572)+(LO572*(LV572+LW572)))</f>
        <v/>
      </c>
      <c r="MA572" s="11">
        <f>LY572-LZ572</f>
        <v/>
      </c>
      <c r="MB572" s="5">
        <f>MA572+2</f>
        <v/>
      </c>
      <c r="MC572" s="6">
        <f>MA572-2</f>
        <v/>
      </c>
      <c r="MD572" s="4">
        <f>LE572</f>
        <v/>
      </c>
      <c r="ME572" s="9">
        <f>IF(MD572=0,1000,MD572+0.75)</f>
        <v/>
      </c>
      <c r="MF572" s="10">
        <f>IF(MD572=0,0,MD572-0.75)</f>
        <v/>
      </c>
      <c r="MG572" s="4">
        <f>((LM572*(LU572+LX572))-((LP572*(LV572+LW572))))</f>
        <v/>
      </c>
      <c r="MH572" s="9">
        <f>MG572*1.2</f>
        <v/>
      </c>
      <c r="MI572" s="10">
        <f>MG572*0.8</f>
        <v/>
      </c>
      <c r="MJ572">
        <f>IFERROR(NX572,"")</f>
        <v/>
      </c>
      <c r="MK572">
        <f>IFERROR(NY572,"")</f>
        <v/>
      </c>
      <c r="ML572">
        <f>IFERROR(NZ572,"")</f>
        <v/>
      </c>
      <c r="MM572">
        <f>IFERROR(OA572,"")</f>
        <v/>
      </c>
      <c r="MN572">
        <f>IFERROR(OB572,"")</f>
        <v/>
      </c>
      <c r="MO572">
        <f>IFERROR(OC572,"")</f>
        <v/>
      </c>
      <c r="MP572" s="1">
        <f>COUNTIFS(#REF!,LT572,#REF!,1,#REF!,"&gt;="&amp;MC572,#REF!,"&lt;="&amp;MB572,#REF!,"&lt;="&amp;ME572,#REF!,"&gt;="&amp;MF572,#REF!,"="&amp;KV572,#REF!,"="&amp;KX572)</f>
        <v/>
      </c>
      <c r="MQ572" s="1">
        <f>COUNTIFS(#REF!,LT572,#REF!,0,#REF!,"&gt;="&amp;MC572,#REF!,"&lt;="&amp;MB572,#REF!,"&lt;="&amp;ME572,#REF!,"&gt;="&amp;MF572,#REF!,"="&amp;KV572,#REF!,"="&amp;KX572)</f>
        <v/>
      </c>
      <c r="MR572" s="1">
        <f>COUNTIFS(#REF!,LT572,#REF!,1,#REF!,"&gt;="&amp;MC572,#REF!,"&lt;="&amp;MB572,#REF!,"&lt;="&amp;ME572,#REF!,"&gt;="&amp;MF572,#REF!,"="&amp;KW572,#REF!,"="&amp;KY572)</f>
        <v/>
      </c>
      <c r="MS572" s="1">
        <f>COUNTIFS(#REF!,LT572,#REF!,0,#REF!,"&gt;="&amp;MC572,#REF!,"&lt;="&amp;MB572,#REF!,"&lt;="&amp;ME572,#REF!,"&gt;="&amp;MF572,#REF!,"="&amp;KW572,#REF!,"="&amp;KY572)</f>
        <v/>
      </c>
      <c r="MT572" s="1">
        <f>COUNTIFS(#REF!,LT572,#REF!,1,#REF!,"&gt;="&amp;MI572,#REF!,"&lt;="&amp;MH572,#REF!,"&lt;="&amp;ME572,#REF!,"&gt;="&amp;MF572)</f>
        <v/>
      </c>
      <c r="MU572" s="1">
        <f>COUNTIFS(#REF!,LT572,#REF!,0,#REF!,"&gt;="&amp;MI572,#REF!,"&lt;="&amp;MH572,#REF!,"&lt;="&amp;ME572,#REF!,"&gt;="&amp;MF572)</f>
        <v/>
      </c>
      <c r="MV572" s="1">
        <f>COUNTIFS(#REF!,LT572,#REF!,1,#REF!,"&gt;="&amp;MI572,#REF!,"&lt;="&amp;MH572,#REF!,"="&amp;KZ572,#REF!,"="&amp;LA572,#REF!,"&lt;="&amp;ME572,#REF!,"&gt;="&amp;MF572)</f>
        <v/>
      </c>
      <c r="MW572" s="1">
        <f>COUNTIFS(#REF!,LT572,#REF!,0,#REF!,"&gt;="&amp;MI572,#REF!,"&lt;="&amp;MH572,#REF!,"="&amp;KZ572,#REF!,"="&amp;LA572,#REF!,"&lt;="&amp;ME572,#REF!,"&gt;="&amp;MF572)</f>
        <v/>
      </c>
      <c r="MX572" s="1">
        <f>COUNTIFS(#REF!,LT572,#REF!,1,#REF!,"&gt;="&amp;MC572,#REF!,"&lt;="&amp;MB572,#REF!,"&lt;="&amp;ME572,#REF!,"&gt;="&amp;MF572)</f>
        <v/>
      </c>
      <c r="MY572" s="1">
        <f>COUNTIFS(#REF!,LT572,#REF!,0,#REF!,"&gt;="&amp;MC572,#REF!,"&lt;="&amp;MB572,#REF!,"&lt;="&amp;ME572,#REF!,"&gt;="&amp;MF572)</f>
        <v/>
      </c>
      <c r="MZ572" s="1">
        <f>COUNTIFS(#REF!,LT572,#REF!,1,#REF!,"&lt;="&amp;ME572,#REF!,"&gt;="&amp;MF572,#REF!,"="&amp;KV572,#REF!,"="&amp;KX572)</f>
        <v/>
      </c>
      <c r="NA572" s="1">
        <f>COUNTIFS(#REF!,LT572,#REF!,0,#REF!,"&lt;="&amp;ME572,#REF!,"&gt;="&amp;MF572,#REF!,"="&amp;KV572,#REF!,"="&amp;KX572)</f>
        <v/>
      </c>
      <c r="NB572" s="1">
        <f>COUNTIFS(#REF!,LT572,#REF!,1,#REF!,"&lt;="&amp;ME572,#REF!,"&gt;="&amp;MF572,#REF!,"="&amp;KW572,#REF!,"="&amp;KY572)</f>
        <v/>
      </c>
      <c r="NC572" s="1">
        <f>COUNTIFS(#REF!,LT572,#REF!,0,#REF!,"&lt;="&amp;ME572,#REF!,"&gt;="&amp;MF572,#REF!,"="&amp;KW572,#REF!,"="&amp;KY572)</f>
        <v/>
      </c>
      <c r="ND572" s="1">
        <f>MP572+MR572+MT572+MV572+MX572+MZ572+NB572</f>
        <v/>
      </c>
      <c r="NE572" s="1">
        <f>MQ572+MS572+MU572+MW572+MY572+NA572+NC572</f>
        <v/>
      </c>
      <c r="NF572" s="1">
        <f>ND572+NE572</f>
        <v/>
      </c>
      <c r="NG572" s="33">
        <f>ND572/(ND572+NE572)</f>
        <v/>
      </c>
      <c r="NH572" s="3">
        <f>1/NG572</f>
        <v/>
      </c>
      <c r="NI572" s="1">
        <f>LI572</f>
        <v/>
      </c>
      <c r="NJ572" s="79">
        <f>((1-NG572)*(1/(NI572-1))*0.98-(NG572*1))</f>
        <v/>
      </c>
      <c r="NK572" s="34">
        <f>IF(LR572&lt;0.9,0,IF(AND(LR572&gt;1.1),0,1))</f>
        <v/>
      </c>
      <c r="NL572" s="34">
        <f>IF(LS572&lt;0.9,0,IF(AND(LS572&gt;1.1),0,1))</f>
        <v/>
      </c>
      <c r="NM572" s="32">
        <f>IF(NF572&gt;99,1,0)</f>
        <v/>
      </c>
      <c r="NN572" s="32">
        <f>IF(NJ572&gt;0.0799,1,0)</f>
        <v/>
      </c>
      <c r="NO572" s="32">
        <f>IF(NJ572&gt;NQ572,1,0)</f>
        <v/>
      </c>
      <c r="NP572" s="32">
        <f>NM572+NN572+NO572+NK572+NL572</f>
        <v/>
      </c>
      <c r="NQ572" s="79">
        <f>(((100*NG572)*(NI572-1)*0.98)-((1-NG572)*100))/100</f>
        <v/>
      </c>
      <c r="NR572" s="34">
        <f>IF(LR572&lt;0.9,0,IF(AND(LR572&gt;1.1),0,1))</f>
        <v/>
      </c>
      <c r="NS572" s="34">
        <f>IF(LS572&lt;0.9,0,IF(AND(LS572&gt;1.1),0,1))</f>
        <v/>
      </c>
      <c r="NT572" s="32">
        <f>IF(NF572&gt;99,1,0)</f>
        <v/>
      </c>
      <c r="NU572" s="32">
        <f>IF(NQ572&gt;0.0799,1,0)</f>
        <v/>
      </c>
      <c r="NV572" s="32">
        <f>IF(NQ572&gt;NJ572,1,0)</f>
        <v/>
      </c>
      <c r="NW572" s="32">
        <f>NT572+NU572+NV572+NR572+NS572</f>
        <v/>
      </c>
      <c r="NX572">
        <f>IF(NP572=5,"LayAway0-1",IF(AND(NW572=5),"BackAway0-1",""))</f>
        <v/>
      </c>
      <c r="NY572">
        <f>IF(NP572=5,KO572,IF(AND(NW572=5),KO572,""))</f>
        <v/>
      </c>
      <c r="NZ572">
        <f>IF(NP572=5,"Match Odds",IF(AND(NW572=5),"Match Odds",""))</f>
        <v/>
      </c>
      <c r="OA572">
        <f>IF(NP572=5,KP572,IF(AND(NW572=5),KP572,""))</f>
        <v/>
      </c>
      <c r="OB572">
        <f>IF(NP572=5,"MATCH_ODDS",IF(AND(NW572=5),"MATCH_ODDS",""))</f>
        <v/>
      </c>
      <c r="OC572">
        <f>IF(NP572=5,"LAY",IF(AND(NW572=5),"BACK",""))</f>
        <v/>
      </c>
    </row>
    <row r="573" ht="16.5" customHeight="1" thickBot="1" thickTop="1">
      <c r="A573" s="2" t="n"/>
      <c r="KN573" s="1">
        <f>IF(INDEX(#REF!,MATCH('HT 0-1'!D573,#REF!,0))=INDEX(#REF!,MATCH('HT 0-1'!D573,#REF!,0)),INDEX(#REF!,MATCH('HT 0-1'!D573,#REF!,0)),"ERROR")</f>
        <v/>
      </c>
      <c r="KO573" s="1">
        <f>IF(INDEX(#REF!,MATCH('HT 0-1'!E573,#REF!,0))=INDEX(#REF!,MATCH('HT 0-1'!E573,#REF!,0)),INDEX(#REF!,MATCH('HT 0-1'!E573,#REF!,0)),"ERROR")</f>
        <v/>
      </c>
      <c r="KP573" s="1">
        <f>KN573&amp;" v "&amp;KO573</f>
        <v/>
      </c>
      <c r="KQ573">
        <f>B573&amp;"_"&amp;C573</f>
        <v/>
      </c>
      <c r="KR573" s="1">
        <f>IF((HW573/KK573)&lt;0.335,"G",IF((HW573/KK573)&gt;0.67,"R","A"))</f>
        <v/>
      </c>
      <c r="KS573" s="1">
        <f>IF((HX573/KK573)&lt;0.335,"G",IF((HX573/KK573)&gt;0.67,"R","A"))</f>
        <v/>
      </c>
      <c r="KT573" s="1">
        <f>IF((IH573/KK573)&lt;0.335,"G",IF((IH573/KK573)&gt;0.67,"R","A"))</f>
        <v/>
      </c>
      <c r="KU573" s="1">
        <f>IF((II573/KK573)&lt;0.335,"G",IF((II573/KK573)&gt;0.67,"R","A"))</f>
        <v/>
      </c>
      <c r="KV573" s="1">
        <f>IF((HZ573/KK573)&lt;0.335,"G",IF((HZ573/KK573)&gt;0.67,"R","A"))</f>
        <v/>
      </c>
      <c r="KW573" s="1">
        <f>IF((HY573/KK573)&lt;0.335,"G",IF((HY573/KK573)&gt;0.67,"R","A"))</f>
        <v/>
      </c>
      <c r="KX573" s="1">
        <f>IF((IK573/KK573)&lt;0.335,"G",IF((IK573/KK573)&gt;0.67,"R","A"))</f>
        <v/>
      </c>
      <c r="KY573" s="1">
        <f>IF((IJ573/KK573)&lt;0.335,"G",IF((IJ573/KK573)&gt;0.67,"R","A"))</f>
        <v/>
      </c>
      <c r="KZ573" s="1">
        <f>IF((HQ573/KK573)&lt;0.335,"G",IF((HQ573/KK573)&gt;0.67,"R","A"))</f>
        <v/>
      </c>
      <c r="LA573" s="1">
        <f>IF((IB573/KK573)&lt;0.335,"G",IF((IB573/KK573)&gt;0.67,"R","A"))</f>
        <v/>
      </c>
      <c r="LB573">
        <f>IF(LQ573="0-1",INDEX(Scrape!#REF!,MATCH('HT 0-1'!KP573,Scrape!$B:$B,0)),"")</f>
        <v/>
      </c>
      <c r="LC573">
        <f>IF(LQ573="0-1",INDEX(Scrape!$A:$A,MATCH('HT 0-1'!KP573,Scrape!$B:$B,0)),"")</f>
        <v/>
      </c>
      <c r="LD573">
        <f>IF(LQ573="0-1",INDEX(Scrape!$B:$B,MATCH('HT 0-1'!KP573,Scrape!$B:$B,0)),"")</f>
        <v/>
      </c>
      <c r="LE573">
        <f>IF(LQ573="0-1",INDEX(Scrape!$C:$C,MATCH('HT 0-1'!KP573,Scrape!$B:$B,0)),"")</f>
        <v/>
      </c>
      <c r="LF573">
        <f>IF(LQ573="0-1",INDEX(Scrape!$D:$D,MATCH('HT 0-1'!KP573,Scrape!$B:$B,0)),"")</f>
        <v/>
      </c>
      <c r="LG573">
        <f>IF(LQ573="0-1",INDEX(Scrape!$E:$E,MATCH('HT 0-1'!KP573,Scrape!$B:$B,0)),"")</f>
        <v/>
      </c>
      <c r="LH573">
        <f>IF(LQ573="0-1",INDEX(Scrape!$F:$F,MATCH('HT 0-1'!KP573,Scrape!$B:$B,0)),"")</f>
        <v/>
      </c>
      <c r="LI573">
        <f>IF(LQ573="0-1",INDEX(Scrape!$G:$G,MATCH('HT 0-1'!KP573,Scrape!$B:$B,0)),"")</f>
        <v/>
      </c>
      <c r="LJ573">
        <f>IF(LQ573="0-1",INDEX(Scrape!$H:$H,MATCH('HT 0-1'!KP573,Scrape!$B:$B,0)),"")</f>
        <v/>
      </c>
      <c r="LK573">
        <f>IF(LQ573="0-1",INDEX(Scrape!$I:$I,MATCH('HT 0-1'!KP573,Scrape!$B:$B,0)),"")</f>
        <v/>
      </c>
      <c r="LL573">
        <f>IF(LQ573="0-1",INDEX(Scrape!$J:$J,MATCH('HT 0-1'!KP573,Scrape!$B:$B,0)),"")</f>
        <v/>
      </c>
      <c r="LM573">
        <f>IF(LQ573="0-1",INDEX(Scrape!$K:$K,MATCH('HT 0-1'!KP573,Scrape!$B:$B,0)),"")</f>
        <v/>
      </c>
      <c r="LN573">
        <f>IF(LQ573="0-1",INDEX(Scrape!$L:$L,MATCH('HT 0-1'!KP573,Scrape!$B:$B,0)),"")</f>
        <v/>
      </c>
      <c r="LO573">
        <f>IF(LQ573="0-1",INDEX(Scrape!$M:$M,MATCH('HT 0-1'!KP573,Scrape!$B:$B,0)),"")</f>
        <v/>
      </c>
      <c r="LP573">
        <f>IF(LQ573="0-1",INDEX(Scrape!$N:$N,MATCH('HT 0-1'!KP573,Scrape!$B:$B,0)),"")</f>
        <v/>
      </c>
      <c r="LQ573">
        <f>INDEX(Scrape!$O:$O,MATCH('HT 0-1'!KP573,Scrape!$B:$B,0))</f>
        <v/>
      </c>
      <c r="LR573">
        <f>(1/LJ573)+(1/LI573)+(1/LH573)</f>
        <v/>
      </c>
      <c r="LS573">
        <f>(1/LG573)+(1/LF573)+(1/LE573)</f>
        <v/>
      </c>
      <c r="LT573" s="8">
        <f>IF(INDEX(#REF!,MATCH(KQ573,#REF!,0))=INDEX(#REF!,MATCH(KQ573,#REF!,0)),INDEX(#REF!,MATCH(KQ573,#REF!,0)),"ERROR")</f>
        <v/>
      </c>
      <c r="LU573" s="4">
        <f>IF(KR573="G",2,IF(KR573="R",0.5,IF(KR573="A",1)))</f>
        <v/>
      </c>
      <c r="LV573" s="4">
        <f>IF(KS573="G",0.5,IF(KS573="R",2,IF(KS573="A",1)))</f>
        <v/>
      </c>
      <c r="LW573" s="4">
        <f>IF(KT573="G",2,IF(KT573="R",0.5,IF(KT573="A",1)))</f>
        <v/>
      </c>
      <c r="LX573" s="4">
        <f>IF(KU573="G",0.5,IF(KU573="R",2,IF(KU573="A",1)))</f>
        <v/>
      </c>
      <c r="LY573" s="7">
        <f>(LK573*(LU573+LX573)+(LL573*(LU573+LX573)))</f>
        <v/>
      </c>
      <c r="LZ573" s="7">
        <f>(LN573*(LV573+LW573)+(LO573*(LV573+LW573)))</f>
        <v/>
      </c>
      <c r="MA573" s="11">
        <f>LY573-LZ573</f>
        <v/>
      </c>
      <c r="MB573" s="5">
        <f>MA573+2</f>
        <v/>
      </c>
      <c r="MC573" s="6">
        <f>MA573-2</f>
        <v/>
      </c>
      <c r="MD573" s="4">
        <f>LE573</f>
        <v/>
      </c>
      <c r="ME573" s="9">
        <f>IF(MD573=0,1000,MD573+0.75)</f>
        <v/>
      </c>
      <c r="MF573" s="10">
        <f>IF(MD573=0,0,MD573-0.75)</f>
        <v/>
      </c>
      <c r="MG573" s="4">
        <f>((LM573*(LU573+LX573))-((LP573*(LV573+LW573))))</f>
        <v/>
      </c>
      <c r="MH573" s="9">
        <f>MG573*1.2</f>
        <v/>
      </c>
      <c r="MI573" s="10">
        <f>MG573*0.8</f>
        <v/>
      </c>
      <c r="MJ573">
        <f>IFERROR(NX573,"")</f>
        <v/>
      </c>
      <c r="MK573">
        <f>IFERROR(NY573,"")</f>
        <v/>
      </c>
      <c r="ML573">
        <f>IFERROR(NZ573,"")</f>
        <v/>
      </c>
      <c r="MM573">
        <f>IFERROR(OA573,"")</f>
        <v/>
      </c>
      <c r="MN573">
        <f>IFERROR(OB573,"")</f>
        <v/>
      </c>
      <c r="MO573">
        <f>IFERROR(OC573,"")</f>
        <v/>
      </c>
      <c r="MP573" s="1">
        <f>COUNTIFS(#REF!,LT573,#REF!,1,#REF!,"&gt;="&amp;MC573,#REF!,"&lt;="&amp;MB573,#REF!,"&lt;="&amp;ME573,#REF!,"&gt;="&amp;MF573,#REF!,"="&amp;KV573,#REF!,"="&amp;KX573)</f>
        <v/>
      </c>
      <c r="MQ573" s="1">
        <f>COUNTIFS(#REF!,LT573,#REF!,0,#REF!,"&gt;="&amp;MC573,#REF!,"&lt;="&amp;MB573,#REF!,"&lt;="&amp;ME573,#REF!,"&gt;="&amp;MF573,#REF!,"="&amp;KV573,#REF!,"="&amp;KX573)</f>
        <v/>
      </c>
      <c r="MR573" s="1">
        <f>COUNTIFS(#REF!,LT573,#REF!,1,#REF!,"&gt;="&amp;MC573,#REF!,"&lt;="&amp;MB573,#REF!,"&lt;="&amp;ME573,#REF!,"&gt;="&amp;MF573,#REF!,"="&amp;KW573,#REF!,"="&amp;KY573)</f>
        <v/>
      </c>
      <c r="MS573" s="1">
        <f>COUNTIFS(#REF!,LT573,#REF!,0,#REF!,"&gt;="&amp;MC573,#REF!,"&lt;="&amp;MB573,#REF!,"&lt;="&amp;ME573,#REF!,"&gt;="&amp;MF573,#REF!,"="&amp;KW573,#REF!,"="&amp;KY573)</f>
        <v/>
      </c>
      <c r="MT573" s="1">
        <f>COUNTIFS(#REF!,LT573,#REF!,1,#REF!,"&gt;="&amp;MI573,#REF!,"&lt;="&amp;MH573,#REF!,"&lt;="&amp;ME573,#REF!,"&gt;="&amp;MF573)</f>
        <v/>
      </c>
      <c r="MU573" s="1">
        <f>COUNTIFS(#REF!,LT573,#REF!,0,#REF!,"&gt;="&amp;MI573,#REF!,"&lt;="&amp;MH573,#REF!,"&lt;="&amp;ME573,#REF!,"&gt;="&amp;MF573)</f>
        <v/>
      </c>
      <c r="MV573" s="1">
        <f>COUNTIFS(#REF!,LT573,#REF!,1,#REF!,"&gt;="&amp;MI573,#REF!,"&lt;="&amp;MH573,#REF!,"="&amp;KZ573,#REF!,"="&amp;LA573,#REF!,"&lt;="&amp;ME573,#REF!,"&gt;="&amp;MF573)</f>
        <v/>
      </c>
      <c r="MW573" s="1">
        <f>COUNTIFS(#REF!,LT573,#REF!,0,#REF!,"&gt;="&amp;MI573,#REF!,"&lt;="&amp;MH573,#REF!,"="&amp;KZ573,#REF!,"="&amp;LA573,#REF!,"&lt;="&amp;ME573,#REF!,"&gt;="&amp;MF573)</f>
        <v/>
      </c>
      <c r="MX573" s="1">
        <f>COUNTIFS(#REF!,LT573,#REF!,1,#REF!,"&gt;="&amp;MC573,#REF!,"&lt;="&amp;MB573,#REF!,"&lt;="&amp;ME573,#REF!,"&gt;="&amp;MF573)</f>
        <v/>
      </c>
      <c r="MY573" s="1">
        <f>COUNTIFS(#REF!,LT573,#REF!,0,#REF!,"&gt;="&amp;MC573,#REF!,"&lt;="&amp;MB573,#REF!,"&lt;="&amp;ME573,#REF!,"&gt;="&amp;MF573)</f>
        <v/>
      </c>
      <c r="MZ573" s="1">
        <f>COUNTIFS(#REF!,LT573,#REF!,1,#REF!,"&lt;="&amp;ME573,#REF!,"&gt;="&amp;MF573,#REF!,"="&amp;KV573,#REF!,"="&amp;KX573)</f>
        <v/>
      </c>
      <c r="NA573" s="1">
        <f>COUNTIFS(#REF!,LT573,#REF!,0,#REF!,"&lt;="&amp;ME573,#REF!,"&gt;="&amp;MF573,#REF!,"="&amp;KV573,#REF!,"="&amp;KX573)</f>
        <v/>
      </c>
      <c r="NB573" s="1">
        <f>COUNTIFS(#REF!,LT573,#REF!,1,#REF!,"&lt;="&amp;ME573,#REF!,"&gt;="&amp;MF573,#REF!,"="&amp;KW573,#REF!,"="&amp;KY573)</f>
        <v/>
      </c>
      <c r="NC573" s="1">
        <f>COUNTIFS(#REF!,LT573,#REF!,0,#REF!,"&lt;="&amp;ME573,#REF!,"&gt;="&amp;MF573,#REF!,"="&amp;KW573,#REF!,"="&amp;KY573)</f>
        <v/>
      </c>
      <c r="ND573" s="1">
        <f>MP573+MR573+MT573+MV573+MX573+MZ573+NB573</f>
        <v/>
      </c>
      <c r="NE573" s="1">
        <f>MQ573+MS573+MU573+MW573+MY573+NA573+NC573</f>
        <v/>
      </c>
      <c r="NF573" s="1">
        <f>ND573+NE573</f>
        <v/>
      </c>
      <c r="NG573" s="33">
        <f>ND573/(ND573+NE573)</f>
        <v/>
      </c>
      <c r="NH573" s="3">
        <f>1/NG573</f>
        <v/>
      </c>
      <c r="NI573" s="1">
        <f>LI573</f>
        <v/>
      </c>
      <c r="NJ573" s="79">
        <f>((1-NG573)*(1/(NI573-1))*0.98-(NG573*1))</f>
        <v/>
      </c>
      <c r="NK573" s="34">
        <f>IF(LR573&lt;0.9,0,IF(AND(LR573&gt;1.1),0,1))</f>
        <v/>
      </c>
      <c r="NL573" s="34">
        <f>IF(LS573&lt;0.9,0,IF(AND(LS573&gt;1.1),0,1))</f>
        <v/>
      </c>
      <c r="NM573" s="32">
        <f>IF(NF573&gt;99,1,0)</f>
        <v/>
      </c>
      <c r="NN573" s="32">
        <f>IF(NJ573&gt;0.0799,1,0)</f>
        <v/>
      </c>
      <c r="NO573" s="32">
        <f>IF(NJ573&gt;NQ573,1,0)</f>
        <v/>
      </c>
      <c r="NP573" s="32">
        <f>NM573+NN573+NO573+NK573+NL573</f>
        <v/>
      </c>
      <c r="NQ573" s="79">
        <f>(((100*NG573)*(NI573-1)*0.98)-((1-NG573)*100))/100</f>
        <v/>
      </c>
      <c r="NR573" s="34">
        <f>IF(LR573&lt;0.9,0,IF(AND(LR573&gt;1.1),0,1))</f>
        <v/>
      </c>
      <c r="NS573" s="34">
        <f>IF(LS573&lt;0.9,0,IF(AND(LS573&gt;1.1),0,1))</f>
        <v/>
      </c>
      <c r="NT573" s="32">
        <f>IF(NF573&gt;99,1,0)</f>
        <v/>
      </c>
      <c r="NU573" s="32">
        <f>IF(NQ573&gt;0.0799,1,0)</f>
        <v/>
      </c>
      <c r="NV573" s="32">
        <f>IF(NQ573&gt;NJ573,1,0)</f>
        <v/>
      </c>
      <c r="NW573" s="32">
        <f>NT573+NU573+NV573+NR573+NS573</f>
        <v/>
      </c>
      <c r="NX573">
        <f>IF(NP573=5,"LayAway0-1",IF(AND(NW573=5),"BackAway0-1",""))</f>
        <v/>
      </c>
      <c r="NY573">
        <f>IF(NP573=5,KO573,IF(AND(NW573=5),KO573,""))</f>
        <v/>
      </c>
      <c r="NZ573">
        <f>IF(NP573=5,"Match Odds",IF(AND(NW573=5),"Match Odds",""))</f>
        <v/>
      </c>
      <c r="OA573">
        <f>IF(NP573=5,KP573,IF(AND(NW573=5),KP573,""))</f>
        <v/>
      </c>
      <c r="OB573">
        <f>IF(NP573=5,"MATCH_ODDS",IF(AND(NW573=5),"MATCH_ODDS",""))</f>
        <v/>
      </c>
      <c r="OC573">
        <f>IF(NP573=5,"LAY",IF(AND(NW573=5),"BACK",""))</f>
        <v/>
      </c>
    </row>
    <row r="574" ht="16.5" customHeight="1" thickBot="1" thickTop="1">
      <c r="A574" s="2" t="n"/>
      <c r="KN574" s="1">
        <f>IF(INDEX(#REF!,MATCH('HT 0-1'!D574,#REF!,0))=INDEX(#REF!,MATCH('HT 0-1'!D574,#REF!,0)),INDEX(#REF!,MATCH('HT 0-1'!D574,#REF!,0)),"ERROR")</f>
        <v/>
      </c>
      <c r="KO574" s="1">
        <f>IF(INDEX(#REF!,MATCH('HT 0-1'!E574,#REF!,0))=INDEX(#REF!,MATCH('HT 0-1'!E574,#REF!,0)),INDEX(#REF!,MATCH('HT 0-1'!E574,#REF!,0)),"ERROR")</f>
        <v/>
      </c>
      <c r="KP574" s="1">
        <f>KN574&amp;" v "&amp;KO574</f>
        <v/>
      </c>
      <c r="KQ574">
        <f>B574&amp;"_"&amp;C574</f>
        <v/>
      </c>
      <c r="KR574" s="1">
        <f>IF((HW574/KK574)&lt;0.335,"G",IF((HW574/KK574)&gt;0.67,"R","A"))</f>
        <v/>
      </c>
      <c r="KS574" s="1">
        <f>IF((HX574/KK574)&lt;0.335,"G",IF((HX574/KK574)&gt;0.67,"R","A"))</f>
        <v/>
      </c>
      <c r="KT574" s="1">
        <f>IF((IH574/KK574)&lt;0.335,"G",IF((IH574/KK574)&gt;0.67,"R","A"))</f>
        <v/>
      </c>
      <c r="KU574" s="1">
        <f>IF((II574/KK574)&lt;0.335,"G",IF((II574/KK574)&gt;0.67,"R","A"))</f>
        <v/>
      </c>
      <c r="KV574" s="1">
        <f>IF((HZ574/KK574)&lt;0.335,"G",IF((HZ574/KK574)&gt;0.67,"R","A"))</f>
        <v/>
      </c>
      <c r="KW574" s="1">
        <f>IF((HY574/KK574)&lt;0.335,"G",IF((HY574/KK574)&gt;0.67,"R","A"))</f>
        <v/>
      </c>
      <c r="KX574" s="1">
        <f>IF((IK574/KK574)&lt;0.335,"G",IF((IK574/KK574)&gt;0.67,"R","A"))</f>
        <v/>
      </c>
      <c r="KY574" s="1">
        <f>IF((IJ574/KK574)&lt;0.335,"G",IF((IJ574/KK574)&gt;0.67,"R","A"))</f>
        <v/>
      </c>
      <c r="KZ574" s="1">
        <f>IF((HQ574/KK574)&lt;0.335,"G",IF((HQ574/KK574)&gt;0.67,"R","A"))</f>
        <v/>
      </c>
      <c r="LA574" s="1">
        <f>IF((IB574/KK574)&lt;0.335,"G",IF((IB574/KK574)&gt;0.67,"R","A"))</f>
        <v/>
      </c>
      <c r="LB574">
        <f>IF(LQ574="0-1",INDEX(Scrape!#REF!,MATCH('HT 0-1'!KP574,Scrape!$B:$B,0)),"")</f>
        <v/>
      </c>
      <c r="LC574">
        <f>IF(LQ574="0-1",INDEX(Scrape!$A:$A,MATCH('HT 0-1'!KP574,Scrape!$B:$B,0)),"")</f>
        <v/>
      </c>
      <c r="LD574">
        <f>IF(LQ574="0-1",INDEX(Scrape!$B:$B,MATCH('HT 0-1'!KP574,Scrape!$B:$B,0)),"")</f>
        <v/>
      </c>
      <c r="LE574">
        <f>IF(LQ574="0-1",INDEX(Scrape!$C:$C,MATCH('HT 0-1'!KP574,Scrape!$B:$B,0)),"")</f>
        <v/>
      </c>
      <c r="LF574">
        <f>IF(LQ574="0-1",INDEX(Scrape!$D:$D,MATCH('HT 0-1'!KP574,Scrape!$B:$B,0)),"")</f>
        <v/>
      </c>
      <c r="LG574">
        <f>IF(LQ574="0-1",INDEX(Scrape!$E:$E,MATCH('HT 0-1'!KP574,Scrape!$B:$B,0)),"")</f>
        <v/>
      </c>
      <c r="LH574">
        <f>IF(LQ574="0-1",INDEX(Scrape!$F:$F,MATCH('HT 0-1'!KP574,Scrape!$B:$B,0)),"")</f>
        <v/>
      </c>
      <c r="LI574">
        <f>IF(LQ574="0-1",INDEX(Scrape!$G:$G,MATCH('HT 0-1'!KP574,Scrape!$B:$B,0)),"")</f>
        <v/>
      </c>
      <c r="LJ574">
        <f>IF(LQ574="0-1",INDEX(Scrape!$H:$H,MATCH('HT 0-1'!KP574,Scrape!$B:$B,0)),"")</f>
        <v/>
      </c>
      <c r="LK574">
        <f>IF(LQ574="0-1",INDEX(Scrape!$I:$I,MATCH('HT 0-1'!KP574,Scrape!$B:$B,0)),"")</f>
        <v/>
      </c>
      <c r="LL574">
        <f>IF(LQ574="0-1",INDEX(Scrape!$J:$J,MATCH('HT 0-1'!KP574,Scrape!$B:$B,0)),"")</f>
        <v/>
      </c>
      <c r="LM574">
        <f>IF(LQ574="0-1",INDEX(Scrape!$K:$K,MATCH('HT 0-1'!KP574,Scrape!$B:$B,0)),"")</f>
        <v/>
      </c>
      <c r="LN574">
        <f>IF(LQ574="0-1",INDEX(Scrape!$L:$L,MATCH('HT 0-1'!KP574,Scrape!$B:$B,0)),"")</f>
        <v/>
      </c>
      <c r="LO574">
        <f>IF(LQ574="0-1",INDEX(Scrape!$M:$M,MATCH('HT 0-1'!KP574,Scrape!$B:$B,0)),"")</f>
        <v/>
      </c>
      <c r="LP574">
        <f>IF(LQ574="0-1",INDEX(Scrape!$N:$N,MATCH('HT 0-1'!KP574,Scrape!$B:$B,0)),"")</f>
        <v/>
      </c>
      <c r="LQ574">
        <f>INDEX(Scrape!$O:$O,MATCH('HT 0-1'!KP574,Scrape!$B:$B,0))</f>
        <v/>
      </c>
      <c r="LR574">
        <f>(1/LJ574)+(1/LI574)+(1/LH574)</f>
        <v/>
      </c>
      <c r="LS574">
        <f>(1/LG574)+(1/LF574)+(1/LE574)</f>
        <v/>
      </c>
      <c r="LT574" s="8">
        <f>IF(INDEX(#REF!,MATCH(KQ574,#REF!,0))=INDEX(#REF!,MATCH(KQ574,#REF!,0)),INDEX(#REF!,MATCH(KQ574,#REF!,0)),"ERROR")</f>
        <v/>
      </c>
      <c r="LU574" s="4">
        <f>IF(KR574="G",2,IF(KR574="R",0.5,IF(KR574="A",1)))</f>
        <v/>
      </c>
      <c r="LV574" s="4">
        <f>IF(KS574="G",0.5,IF(KS574="R",2,IF(KS574="A",1)))</f>
        <v/>
      </c>
      <c r="LW574" s="4">
        <f>IF(KT574="G",2,IF(KT574="R",0.5,IF(KT574="A",1)))</f>
        <v/>
      </c>
      <c r="LX574" s="4">
        <f>IF(KU574="G",0.5,IF(KU574="R",2,IF(KU574="A",1)))</f>
        <v/>
      </c>
      <c r="LY574" s="7">
        <f>(LK574*(LU574+LX574)+(LL574*(LU574+LX574)))</f>
        <v/>
      </c>
      <c r="LZ574" s="7">
        <f>(LN574*(LV574+LW574)+(LO574*(LV574+LW574)))</f>
        <v/>
      </c>
      <c r="MA574" s="11">
        <f>LY574-LZ574</f>
        <v/>
      </c>
      <c r="MB574" s="5">
        <f>MA574+2</f>
        <v/>
      </c>
      <c r="MC574" s="6">
        <f>MA574-2</f>
        <v/>
      </c>
      <c r="MD574" s="4">
        <f>LE574</f>
        <v/>
      </c>
      <c r="ME574" s="9">
        <f>IF(MD574=0,1000,MD574+0.75)</f>
        <v/>
      </c>
      <c r="MF574" s="10">
        <f>IF(MD574=0,0,MD574-0.75)</f>
        <v/>
      </c>
      <c r="MG574" s="4">
        <f>((LM574*(LU574+LX574))-((LP574*(LV574+LW574))))</f>
        <v/>
      </c>
      <c r="MH574" s="9">
        <f>MG574*1.2</f>
        <v/>
      </c>
      <c r="MI574" s="10">
        <f>MG574*0.8</f>
        <v/>
      </c>
      <c r="MJ574">
        <f>IFERROR(NX574,"")</f>
        <v/>
      </c>
      <c r="MK574">
        <f>IFERROR(NY574,"")</f>
        <v/>
      </c>
      <c r="ML574">
        <f>IFERROR(NZ574,"")</f>
        <v/>
      </c>
      <c r="MM574">
        <f>IFERROR(OA574,"")</f>
        <v/>
      </c>
      <c r="MN574">
        <f>IFERROR(OB574,"")</f>
        <v/>
      </c>
      <c r="MO574">
        <f>IFERROR(OC574,"")</f>
        <v/>
      </c>
      <c r="MP574" s="1">
        <f>COUNTIFS(#REF!,LT574,#REF!,1,#REF!,"&gt;="&amp;MC574,#REF!,"&lt;="&amp;MB574,#REF!,"&lt;="&amp;ME574,#REF!,"&gt;="&amp;MF574,#REF!,"="&amp;KV574,#REF!,"="&amp;KX574)</f>
        <v/>
      </c>
      <c r="MQ574" s="1">
        <f>COUNTIFS(#REF!,LT574,#REF!,0,#REF!,"&gt;="&amp;MC574,#REF!,"&lt;="&amp;MB574,#REF!,"&lt;="&amp;ME574,#REF!,"&gt;="&amp;MF574,#REF!,"="&amp;KV574,#REF!,"="&amp;KX574)</f>
        <v/>
      </c>
      <c r="MR574" s="1">
        <f>COUNTIFS(#REF!,LT574,#REF!,1,#REF!,"&gt;="&amp;MC574,#REF!,"&lt;="&amp;MB574,#REF!,"&lt;="&amp;ME574,#REF!,"&gt;="&amp;MF574,#REF!,"="&amp;KW574,#REF!,"="&amp;KY574)</f>
        <v/>
      </c>
      <c r="MS574" s="1">
        <f>COUNTIFS(#REF!,LT574,#REF!,0,#REF!,"&gt;="&amp;MC574,#REF!,"&lt;="&amp;MB574,#REF!,"&lt;="&amp;ME574,#REF!,"&gt;="&amp;MF574,#REF!,"="&amp;KW574,#REF!,"="&amp;KY574)</f>
        <v/>
      </c>
      <c r="MT574" s="1">
        <f>COUNTIFS(#REF!,LT574,#REF!,1,#REF!,"&gt;="&amp;MI574,#REF!,"&lt;="&amp;MH574,#REF!,"&lt;="&amp;ME574,#REF!,"&gt;="&amp;MF574)</f>
        <v/>
      </c>
      <c r="MU574" s="1">
        <f>COUNTIFS(#REF!,LT574,#REF!,0,#REF!,"&gt;="&amp;MI574,#REF!,"&lt;="&amp;MH574,#REF!,"&lt;="&amp;ME574,#REF!,"&gt;="&amp;MF574)</f>
        <v/>
      </c>
      <c r="MV574" s="1">
        <f>COUNTIFS(#REF!,LT574,#REF!,1,#REF!,"&gt;="&amp;MI574,#REF!,"&lt;="&amp;MH574,#REF!,"="&amp;KZ574,#REF!,"="&amp;LA574,#REF!,"&lt;="&amp;ME574,#REF!,"&gt;="&amp;MF574)</f>
        <v/>
      </c>
      <c r="MW574" s="1">
        <f>COUNTIFS(#REF!,LT574,#REF!,0,#REF!,"&gt;="&amp;MI574,#REF!,"&lt;="&amp;MH574,#REF!,"="&amp;KZ574,#REF!,"="&amp;LA574,#REF!,"&lt;="&amp;ME574,#REF!,"&gt;="&amp;MF574)</f>
        <v/>
      </c>
      <c r="MX574" s="1">
        <f>COUNTIFS(#REF!,LT574,#REF!,1,#REF!,"&gt;="&amp;MC574,#REF!,"&lt;="&amp;MB574,#REF!,"&lt;="&amp;ME574,#REF!,"&gt;="&amp;MF574)</f>
        <v/>
      </c>
      <c r="MY574" s="1">
        <f>COUNTIFS(#REF!,LT574,#REF!,0,#REF!,"&gt;="&amp;MC574,#REF!,"&lt;="&amp;MB574,#REF!,"&lt;="&amp;ME574,#REF!,"&gt;="&amp;MF574)</f>
        <v/>
      </c>
      <c r="MZ574" s="1">
        <f>COUNTIFS(#REF!,LT574,#REF!,1,#REF!,"&lt;="&amp;ME574,#REF!,"&gt;="&amp;MF574,#REF!,"="&amp;KV574,#REF!,"="&amp;KX574)</f>
        <v/>
      </c>
      <c r="NA574" s="1">
        <f>COUNTIFS(#REF!,LT574,#REF!,0,#REF!,"&lt;="&amp;ME574,#REF!,"&gt;="&amp;MF574,#REF!,"="&amp;KV574,#REF!,"="&amp;KX574)</f>
        <v/>
      </c>
      <c r="NB574" s="1">
        <f>COUNTIFS(#REF!,LT574,#REF!,1,#REF!,"&lt;="&amp;ME574,#REF!,"&gt;="&amp;MF574,#REF!,"="&amp;KW574,#REF!,"="&amp;KY574)</f>
        <v/>
      </c>
      <c r="NC574" s="1">
        <f>COUNTIFS(#REF!,LT574,#REF!,0,#REF!,"&lt;="&amp;ME574,#REF!,"&gt;="&amp;MF574,#REF!,"="&amp;KW574,#REF!,"="&amp;KY574)</f>
        <v/>
      </c>
      <c r="ND574" s="1">
        <f>MP574+MR574+MT574+MV574+MX574+MZ574+NB574</f>
        <v/>
      </c>
      <c r="NE574" s="1">
        <f>MQ574+MS574+MU574+MW574+MY574+NA574+NC574</f>
        <v/>
      </c>
      <c r="NF574" s="1">
        <f>ND574+NE574</f>
        <v/>
      </c>
      <c r="NG574" s="33">
        <f>ND574/(ND574+NE574)</f>
        <v/>
      </c>
      <c r="NH574" s="3">
        <f>1/NG574</f>
        <v/>
      </c>
      <c r="NI574" s="1">
        <f>LI574</f>
        <v/>
      </c>
      <c r="NJ574" s="79">
        <f>((1-NG574)*(1/(NI574-1))*0.98-(NG574*1))</f>
        <v/>
      </c>
      <c r="NK574" s="34">
        <f>IF(LR574&lt;0.9,0,IF(AND(LR574&gt;1.1),0,1))</f>
        <v/>
      </c>
      <c r="NL574" s="34">
        <f>IF(LS574&lt;0.9,0,IF(AND(LS574&gt;1.1),0,1))</f>
        <v/>
      </c>
      <c r="NM574" s="32">
        <f>IF(NF574&gt;99,1,0)</f>
        <v/>
      </c>
      <c r="NN574" s="32">
        <f>IF(NJ574&gt;0.0799,1,0)</f>
        <v/>
      </c>
      <c r="NO574" s="32">
        <f>IF(NJ574&gt;NQ574,1,0)</f>
        <v/>
      </c>
      <c r="NP574" s="32">
        <f>NM574+NN574+NO574+NK574+NL574</f>
        <v/>
      </c>
      <c r="NQ574" s="79">
        <f>(((100*NG574)*(NI574-1)*0.98)-((1-NG574)*100))/100</f>
        <v/>
      </c>
      <c r="NR574" s="34">
        <f>IF(LR574&lt;0.9,0,IF(AND(LR574&gt;1.1),0,1))</f>
        <v/>
      </c>
      <c r="NS574" s="34">
        <f>IF(LS574&lt;0.9,0,IF(AND(LS574&gt;1.1),0,1))</f>
        <v/>
      </c>
      <c r="NT574" s="32">
        <f>IF(NF574&gt;99,1,0)</f>
        <v/>
      </c>
      <c r="NU574" s="32">
        <f>IF(NQ574&gt;0.0799,1,0)</f>
        <v/>
      </c>
      <c r="NV574" s="32">
        <f>IF(NQ574&gt;NJ574,1,0)</f>
        <v/>
      </c>
      <c r="NW574" s="32">
        <f>NT574+NU574+NV574+NR574+NS574</f>
        <v/>
      </c>
      <c r="NX574">
        <f>IF(NP574=5,"LayAway0-1",IF(AND(NW574=5),"BackAway0-1",""))</f>
        <v/>
      </c>
      <c r="NY574">
        <f>IF(NP574=5,KO574,IF(AND(NW574=5),KO574,""))</f>
        <v/>
      </c>
      <c r="NZ574">
        <f>IF(NP574=5,"Match Odds",IF(AND(NW574=5),"Match Odds",""))</f>
        <v/>
      </c>
      <c r="OA574">
        <f>IF(NP574=5,KP574,IF(AND(NW574=5),KP574,""))</f>
        <v/>
      </c>
      <c r="OB574">
        <f>IF(NP574=5,"MATCH_ODDS",IF(AND(NW574=5),"MATCH_ODDS",""))</f>
        <v/>
      </c>
      <c r="OC574">
        <f>IF(NP574=5,"LAY",IF(AND(NW574=5),"BACK",""))</f>
        <v/>
      </c>
    </row>
    <row r="575" ht="16.5" customHeight="1" thickBot="1" thickTop="1">
      <c r="A575" s="2" t="n"/>
      <c r="KN575" s="1">
        <f>IF(INDEX(#REF!,MATCH('HT 0-1'!D575,#REF!,0))=INDEX(#REF!,MATCH('HT 0-1'!D575,#REF!,0)),INDEX(#REF!,MATCH('HT 0-1'!D575,#REF!,0)),"ERROR")</f>
        <v/>
      </c>
      <c r="KO575" s="1">
        <f>IF(INDEX(#REF!,MATCH('HT 0-1'!E575,#REF!,0))=INDEX(#REF!,MATCH('HT 0-1'!E575,#REF!,0)),INDEX(#REF!,MATCH('HT 0-1'!E575,#REF!,0)),"ERROR")</f>
        <v/>
      </c>
      <c r="KP575" s="1">
        <f>KN575&amp;" v "&amp;KO575</f>
        <v/>
      </c>
      <c r="KQ575">
        <f>B575&amp;"_"&amp;C575</f>
        <v/>
      </c>
      <c r="KR575" s="1">
        <f>IF((HW575/KK575)&lt;0.335,"G",IF((HW575/KK575)&gt;0.67,"R","A"))</f>
        <v/>
      </c>
      <c r="KS575" s="1">
        <f>IF((HX575/KK575)&lt;0.335,"G",IF((HX575/KK575)&gt;0.67,"R","A"))</f>
        <v/>
      </c>
      <c r="KT575" s="1">
        <f>IF((IH575/KK575)&lt;0.335,"G",IF((IH575/KK575)&gt;0.67,"R","A"))</f>
        <v/>
      </c>
      <c r="KU575" s="1">
        <f>IF((II575/KK575)&lt;0.335,"G",IF((II575/KK575)&gt;0.67,"R","A"))</f>
        <v/>
      </c>
      <c r="KV575" s="1">
        <f>IF((HZ575/KK575)&lt;0.335,"G",IF((HZ575/KK575)&gt;0.67,"R","A"))</f>
        <v/>
      </c>
      <c r="KW575" s="1">
        <f>IF((HY575/KK575)&lt;0.335,"G",IF((HY575/KK575)&gt;0.67,"R","A"))</f>
        <v/>
      </c>
      <c r="KX575" s="1">
        <f>IF((IK575/KK575)&lt;0.335,"G",IF((IK575/KK575)&gt;0.67,"R","A"))</f>
        <v/>
      </c>
      <c r="KY575" s="1">
        <f>IF((IJ575/KK575)&lt;0.335,"G",IF((IJ575/KK575)&gt;0.67,"R","A"))</f>
        <v/>
      </c>
      <c r="KZ575" s="1">
        <f>IF((HQ575/KK575)&lt;0.335,"G",IF((HQ575/KK575)&gt;0.67,"R","A"))</f>
        <v/>
      </c>
      <c r="LA575" s="1">
        <f>IF((IB575/KK575)&lt;0.335,"G",IF((IB575/KK575)&gt;0.67,"R","A"))</f>
        <v/>
      </c>
      <c r="LB575">
        <f>IF(LQ575="0-1",INDEX(Scrape!#REF!,MATCH('HT 0-1'!KP575,Scrape!$B:$B,0)),"")</f>
        <v/>
      </c>
      <c r="LC575">
        <f>IF(LQ575="0-1",INDEX(Scrape!$A:$A,MATCH('HT 0-1'!KP575,Scrape!$B:$B,0)),"")</f>
        <v/>
      </c>
      <c r="LD575">
        <f>IF(LQ575="0-1",INDEX(Scrape!$B:$B,MATCH('HT 0-1'!KP575,Scrape!$B:$B,0)),"")</f>
        <v/>
      </c>
      <c r="LE575">
        <f>IF(LQ575="0-1",INDEX(Scrape!$C:$C,MATCH('HT 0-1'!KP575,Scrape!$B:$B,0)),"")</f>
        <v/>
      </c>
      <c r="LF575">
        <f>IF(LQ575="0-1",INDEX(Scrape!$D:$D,MATCH('HT 0-1'!KP575,Scrape!$B:$B,0)),"")</f>
        <v/>
      </c>
      <c r="LG575">
        <f>IF(LQ575="0-1",INDEX(Scrape!$E:$E,MATCH('HT 0-1'!KP575,Scrape!$B:$B,0)),"")</f>
        <v/>
      </c>
      <c r="LH575">
        <f>IF(LQ575="0-1",INDEX(Scrape!$F:$F,MATCH('HT 0-1'!KP575,Scrape!$B:$B,0)),"")</f>
        <v/>
      </c>
      <c r="LI575">
        <f>IF(LQ575="0-1",INDEX(Scrape!$G:$G,MATCH('HT 0-1'!KP575,Scrape!$B:$B,0)),"")</f>
        <v/>
      </c>
      <c r="LJ575">
        <f>IF(LQ575="0-1",INDEX(Scrape!$H:$H,MATCH('HT 0-1'!KP575,Scrape!$B:$B,0)),"")</f>
        <v/>
      </c>
      <c r="LK575">
        <f>IF(LQ575="0-1",INDEX(Scrape!$I:$I,MATCH('HT 0-1'!KP575,Scrape!$B:$B,0)),"")</f>
        <v/>
      </c>
      <c r="LL575">
        <f>IF(LQ575="0-1",INDEX(Scrape!$J:$J,MATCH('HT 0-1'!KP575,Scrape!$B:$B,0)),"")</f>
        <v/>
      </c>
      <c r="LM575">
        <f>IF(LQ575="0-1",INDEX(Scrape!$K:$K,MATCH('HT 0-1'!KP575,Scrape!$B:$B,0)),"")</f>
        <v/>
      </c>
      <c r="LN575">
        <f>IF(LQ575="0-1",INDEX(Scrape!$L:$L,MATCH('HT 0-1'!KP575,Scrape!$B:$B,0)),"")</f>
        <v/>
      </c>
      <c r="LO575">
        <f>IF(LQ575="0-1",INDEX(Scrape!$M:$M,MATCH('HT 0-1'!KP575,Scrape!$B:$B,0)),"")</f>
        <v/>
      </c>
      <c r="LP575">
        <f>IF(LQ575="0-1",INDEX(Scrape!$N:$N,MATCH('HT 0-1'!KP575,Scrape!$B:$B,0)),"")</f>
        <v/>
      </c>
      <c r="LQ575">
        <f>INDEX(Scrape!$O:$O,MATCH('HT 0-1'!KP575,Scrape!$B:$B,0))</f>
        <v/>
      </c>
      <c r="LR575">
        <f>(1/LJ575)+(1/LI575)+(1/LH575)</f>
        <v/>
      </c>
      <c r="LS575">
        <f>(1/LG575)+(1/LF575)+(1/LE575)</f>
        <v/>
      </c>
      <c r="LT575" s="8">
        <f>IF(INDEX(#REF!,MATCH(KQ575,#REF!,0))=INDEX(#REF!,MATCH(KQ575,#REF!,0)),INDEX(#REF!,MATCH(KQ575,#REF!,0)),"ERROR")</f>
        <v/>
      </c>
      <c r="LU575" s="4">
        <f>IF(KR575="G",2,IF(KR575="R",0.5,IF(KR575="A",1)))</f>
        <v/>
      </c>
      <c r="LV575" s="4">
        <f>IF(KS575="G",0.5,IF(KS575="R",2,IF(KS575="A",1)))</f>
        <v/>
      </c>
      <c r="LW575" s="4">
        <f>IF(KT575="G",2,IF(KT575="R",0.5,IF(KT575="A",1)))</f>
        <v/>
      </c>
      <c r="LX575" s="4">
        <f>IF(KU575="G",0.5,IF(KU575="R",2,IF(KU575="A",1)))</f>
        <v/>
      </c>
      <c r="LY575" s="7">
        <f>(LK575*(LU575+LX575)+(LL575*(LU575+LX575)))</f>
        <v/>
      </c>
      <c r="LZ575" s="7">
        <f>(LN575*(LV575+LW575)+(LO575*(LV575+LW575)))</f>
        <v/>
      </c>
      <c r="MA575" s="11">
        <f>LY575-LZ575</f>
        <v/>
      </c>
      <c r="MB575" s="5">
        <f>MA575+2</f>
        <v/>
      </c>
      <c r="MC575" s="6">
        <f>MA575-2</f>
        <v/>
      </c>
      <c r="MD575" s="4">
        <f>LE575</f>
        <v/>
      </c>
      <c r="ME575" s="9">
        <f>IF(MD575=0,1000,MD575+0.75)</f>
        <v/>
      </c>
      <c r="MF575" s="10">
        <f>IF(MD575=0,0,MD575-0.75)</f>
        <v/>
      </c>
      <c r="MG575" s="4">
        <f>((LM575*(LU575+LX575))-((LP575*(LV575+LW575))))</f>
        <v/>
      </c>
      <c r="MH575" s="9">
        <f>MG575*1.2</f>
        <v/>
      </c>
      <c r="MI575" s="10">
        <f>MG575*0.8</f>
        <v/>
      </c>
      <c r="MJ575">
        <f>IFERROR(NX575,"")</f>
        <v/>
      </c>
      <c r="MK575">
        <f>IFERROR(NY575,"")</f>
        <v/>
      </c>
      <c r="ML575">
        <f>IFERROR(NZ575,"")</f>
        <v/>
      </c>
      <c r="MM575">
        <f>IFERROR(OA575,"")</f>
        <v/>
      </c>
      <c r="MN575">
        <f>IFERROR(OB575,"")</f>
        <v/>
      </c>
      <c r="MO575">
        <f>IFERROR(OC575,"")</f>
        <v/>
      </c>
      <c r="MP575" s="1">
        <f>COUNTIFS(#REF!,LT575,#REF!,1,#REF!,"&gt;="&amp;MC575,#REF!,"&lt;="&amp;MB575,#REF!,"&lt;="&amp;ME575,#REF!,"&gt;="&amp;MF575,#REF!,"="&amp;KV575,#REF!,"="&amp;KX575)</f>
        <v/>
      </c>
      <c r="MQ575" s="1">
        <f>COUNTIFS(#REF!,LT575,#REF!,0,#REF!,"&gt;="&amp;MC575,#REF!,"&lt;="&amp;MB575,#REF!,"&lt;="&amp;ME575,#REF!,"&gt;="&amp;MF575,#REF!,"="&amp;KV575,#REF!,"="&amp;KX575)</f>
        <v/>
      </c>
      <c r="MR575" s="1">
        <f>COUNTIFS(#REF!,LT575,#REF!,1,#REF!,"&gt;="&amp;MC575,#REF!,"&lt;="&amp;MB575,#REF!,"&lt;="&amp;ME575,#REF!,"&gt;="&amp;MF575,#REF!,"="&amp;KW575,#REF!,"="&amp;KY575)</f>
        <v/>
      </c>
      <c r="MS575" s="1">
        <f>COUNTIFS(#REF!,LT575,#REF!,0,#REF!,"&gt;="&amp;MC575,#REF!,"&lt;="&amp;MB575,#REF!,"&lt;="&amp;ME575,#REF!,"&gt;="&amp;MF575,#REF!,"="&amp;KW575,#REF!,"="&amp;KY575)</f>
        <v/>
      </c>
      <c r="MT575" s="1">
        <f>COUNTIFS(#REF!,LT575,#REF!,1,#REF!,"&gt;="&amp;MI575,#REF!,"&lt;="&amp;MH575,#REF!,"&lt;="&amp;ME575,#REF!,"&gt;="&amp;MF575)</f>
        <v/>
      </c>
      <c r="MU575" s="1">
        <f>COUNTIFS(#REF!,LT575,#REF!,0,#REF!,"&gt;="&amp;MI575,#REF!,"&lt;="&amp;MH575,#REF!,"&lt;="&amp;ME575,#REF!,"&gt;="&amp;MF575)</f>
        <v/>
      </c>
      <c r="MV575" s="1">
        <f>COUNTIFS(#REF!,LT575,#REF!,1,#REF!,"&gt;="&amp;MI575,#REF!,"&lt;="&amp;MH575,#REF!,"="&amp;KZ575,#REF!,"="&amp;LA575,#REF!,"&lt;="&amp;ME575,#REF!,"&gt;="&amp;MF575)</f>
        <v/>
      </c>
      <c r="MW575" s="1">
        <f>COUNTIFS(#REF!,LT575,#REF!,0,#REF!,"&gt;="&amp;MI575,#REF!,"&lt;="&amp;MH575,#REF!,"="&amp;KZ575,#REF!,"="&amp;LA575,#REF!,"&lt;="&amp;ME575,#REF!,"&gt;="&amp;MF575)</f>
        <v/>
      </c>
      <c r="MX575" s="1">
        <f>COUNTIFS(#REF!,LT575,#REF!,1,#REF!,"&gt;="&amp;MC575,#REF!,"&lt;="&amp;MB575,#REF!,"&lt;="&amp;ME575,#REF!,"&gt;="&amp;MF575)</f>
        <v/>
      </c>
      <c r="MY575" s="1">
        <f>COUNTIFS(#REF!,LT575,#REF!,0,#REF!,"&gt;="&amp;MC575,#REF!,"&lt;="&amp;MB575,#REF!,"&lt;="&amp;ME575,#REF!,"&gt;="&amp;MF575)</f>
        <v/>
      </c>
      <c r="MZ575" s="1">
        <f>COUNTIFS(#REF!,LT575,#REF!,1,#REF!,"&lt;="&amp;ME575,#REF!,"&gt;="&amp;MF575,#REF!,"="&amp;KV575,#REF!,"="&amp;KX575)</f>
        <v/>
      </c>
      <c r="NA575" s="1">
        <f>COUNTIFS(#REF!,LT575,#REF!,0,#REF!,"&lt;="&amp;ME575,#REF!,"&gt;="&amp;MF575,#REF!,"="&amp;KV575,#REF!,"="&amp;KX575)</f>
        <v/>
      </c>
      <c r="NB575" s="1">
        <f>COUNTIFS(#REF!,LT575,#REF!,1,#REF!,"&lt;="&amp;ME575,#REF!,"&gt;="&amp;MF575,#REF!,"="&amp;KW575,#REF!,"="&amp;KY575)</f>
        <v/>
      </c>
      <c r="NC575" s="1">
        <f>COUNTIFS(#REF!,LT575,#REF!,0,#REF!,"&lt;="&amp;ME575,#REF!,"&gt;="&amp;MF575,#REF!,"="&amp;KW575,#REF!,"="&amp;KY575)</f>
        <v/>
      </c>
      <c r="ND575" s="1">
        <f>MP575+MR575+MT575+MV575+MX575+MZ575+NB575</f>
        <v/>
      </c>
      <c r="NE575" s="1">
        <f>MQ575+MS575+MU575+MW575+MY575+NA575+NC575</f>
        <v/>
      </c>
      <c r="NF575" s="1">
        <f>ND575+NE575</f>
        <v/>
      </c>
      <c r="NG575" s="33">
        <f>ND575/(ND575+NE575)</f>
        <v/>
      </c>
      <c r="NH575" s="3">
        <f>1/NG575</f>
        <v/>
      </c>
      <c r="NI575" s="1">
        <f>LI575</f>
        <v/>
      </c>
      <c r="NJ575" s="79">
        <f>((1-NG575)*(1/(NI575-1))*0.98-(NG575*1))</f>
        <v/>
      </c>
      <c r="NK575" s="34">
        <f>IF(LR575&lt;0.9,0,IF(AND(LR575&gt;1.1),0,1))</f>
        <v/>
      </c>
      <c r="NL575" s="34">
        <f>IF(LS575&lt;0.9,0,IF(AND(LS575&gt;1.1),0,1))</f>
        <v/>
      </c>
      <c r="NM575" s="32">
        <f>IF(NF575&gt;99,1,0)</f>
        <v/>
      </c>
      <c r="NN575" s="32">
        <f>IF(NJ575&gt;0.0799,1,0)</f>
        <v/>
      </c>
      <c r="NO575" s="32">
        <f>IF(NJ575&gt;NQ575,1,0)</f>
        <v/>
      </c>
      <c r="NP575" s="32">
        <f>NM575+NN575+NO575+NK575+NL575</f>
        <v/>
      </c>
      <c r="NQ575" s="79">
        <f>(((100*NG575)*(NI575-1)*0.98)-((1-NG575)*100))/100</f>
        <v/>
      </c>
      <c r="NR575" s="34">
        <f>IF(LR575&lt;0.9,0,IF(AND(LR575&gt;1.1),0,1))</f>
        <v/>
      </c>
      <c r="NS575" s="34">
        <f>IF(LS575&lt;0.9,0,IF(AND(LS575&gt;1.1),0,1))</f>
        <v/>
      </c>
      <c r="NT575" s="32">
        <f>IF(NF575&gt;99,1,0)</f>
        <v/>
      </c>
      <c r="NU575" s="32">
        <f>IF(NQ575&gt;0.0799,1,0)</f>
        <v/>
      </c>
      <c r="NV575" s="32">
        <f>IF(NQ575&gt;NJ575,1,0)</f>
        <v/>
      </c>
      <c r="NW575" s="32">
        <f>NT575+NU575+NV575+NR575+NS575</f>
        <v/>
      </c>
      <c r="NX575">
        <f>IF(NP575=5,"LayAway0-1",IF(AND(NW575=5),"BackAway0-1",""))</f>
        <v/>
      </c>
      <c r="NY575">
        <f>IF(NP575=5,KO575,IF(AND(NW575=5),KO575,""))</f>
        <v/>
      </c>
      <c r="NZ575">
        <f>IF(NP575=5,"Match Odds",IF(AND(NW575=5),"Match Odds",""))</f>
        <v/>
      </c>
      <c r="OA575">
        <f>IF(NP575=5,KP575,IF(AND(NW575=5),KP575,""))</f>
        <v/>
      </c>
      <c r="OB575">
        <f>IF(NP575=5,"MATCH_ODDS",IF(AND(NW575=5),"MATCH_ODDS",""))</f>
        <v/>
      </c>
      <c r="OC575">
        <f>IF(NP575=5,"LAY",IF(AND(NW575=5),"BACK",""))</f>
        <v/>
      </c>
    </row>
    <row r="576" ht="16.5" customHeight="1" thickBot="1" thickTop="1">
      <c r="A576" s="2" t="n"/>
      <c r="KN576" s="1">
        <f>IF(INDEX(#REF!,MATCH('HT 0-1'!D576,#REF!,0))=INDEX(#REF!,MATCH('HT 0-1'!D576,#REF!,0)),INDEX(#REF!,MATCH('HT 0-1'!D576,#REF!,0)),"ERROR")</f>
        <v/>
      </c>
      <c r="KO576" s="1">
        <f>IF(INDEX(#REF!,MATCH('HT 0-1'!E576,#REF!,0))=INDEX(#REF!,MATCH('HT 0-1'!E576,#REF!,0)),INDEX(#REF!,MATCH('HT 0-1'!E576,#REF!,0)),"ERROR")</f>
        <v/>
      </c>
      <c r="KP576" s="1">
        <f>KN576&amp;" v "&amp;KO576</f>
        <v/>
      </c>
      <c r="KQ576">
        <f>B576&amp;"_"&amp;C576</f>
        <v/>
      </c>
      <c r="KR576" s="1">
        <f>IF((HW576/KK576)&lt;0.335,"G",IF((HW576/KK576)&gt;0.67,"R","A"))</f>
        <v/>
      </c>
      <c r="KS576" s="1">
        <f>IF((HX576/KK576)&lt;0.335,"G",IF((HX576/KK576)&gt;0.67,"R","A"))</f>
        <v/>
      </c>
      <c r="KT576" s="1">
        <f>IF((IH576/KK576)&lt;0.335,"G",IF((IH576/KK576)&gt;0.67,"R","A"))</f>
        <v/>
      </c>
      <c r="KU576" s="1">
        <f>IF((II576/KK576)&lt;0.335,"G",IF((II576/KK576)&gt;0.67,"R","A"))</f>
        <v/>
      </c>
      <c r="KV576" s="1">
        <f>IF((HZ576/KK576)&lt;0.335,"G",IF((HZ576/KK576)&gt;0.67,"R","A"))</f>
        <v/>
      </c>
      <c r="KW576" s="1">
        <f>IF((HY576/KK576)&lt;0.335,"G",IF((HY576/KK576)&gt;0.67,"R","A"))</f>
        <v/>
      </c>
      <c r="KX576" s="1">
        <f>IF((IK576/KK576)&lt;0.335,"G",IF((IK576/KK576)&gt;0.67,"R","A"))</f>
        <v/>
      </c>
      <c r="KY576" s="1">
        <f>IF((IJ576/KK576)&lt;0.335,"G",IF((IJ576/KK576)&gt;0.67,"R","A"))</f>
        <v/>
      </c>
      <c r="KZ576" s="1">
        <f>IF((HQ576/KK576)&lt;0.335,"G",IF((HQ576/KK576)&gt;0.67,"R","A"))</f>
        <v/>
      </c>
      <c r="LA576" s="1">
        <f>IF((IB576/KK576)&lt;0.335,"G",IF((IB576/KK576)&gt;0.67,"R","A"))</f>
        <v/>
      </c>
      <c r="LB576">
        <f>IF(LQ576="0-1",INDEX(Scrape!#REF!,MATCH('HT 0-1'!KP576,Scrape!$B:$B,0)),"")</f>
        <v/>
      </c>
      <c r="LC576">
        <f>IF(LQ576="0-1",INDEX(Scrape!$A:$A,MATCH('HT 0-1'!KP576,Scrape!$B:$B,0)),"")</f>
        <v/>
      </c>
      <c r="LD576">
        <f>IF(LQ576="0-1",INDEX(Scrape!$B:$B,MATCH('HT 0-1'!KP576,Scrape!$B:$B,0)),"")</f>
        <v/>
      </c>
      <c r="LE576">
        <f>IF(LQ576="0-1",INDEX(Scrape!$C:$C,MATCH('HT 0-1'!KP576,Scrape!$B:$B,0)),"")</f>
        <v/>
      </c>
      <c r="LF576">
        <f>IF(LQ576="0-1",INDEX(Scrape!$D:$D,MATCH('HT 0-1'!KP576,Scrape!$B:$B,0)),"")</f>
        <v/>
      </c>
      <c r="LG576">
        <f>IF(LQ576="0-1",INDEX(Scrape!$E:$E,MATCH('HT 0-1'!KP576,Scrape!$B:$B,0)),"")</f>
        <v/>
      </c>
      <c r="LH576">
        <f>IF(LQ576="0-1",INDEX(Scrape!$F:$F,MATCH('HT 0-1'!KP576,Scrape!$B:$B,0)),"")</f>
        <v/>
      </c>
      <c r="LI576">
        <f>IF(LQ576="0-1",INDEX(Scrape!$G:$G,MATCH('HT 0-1'!KP576,Scrape!$B:$B,0)),"")</f>
        <v/>
      </c>
      <c r="LJ576">
        <f>IF(LQ576="0-1",INDEX(Scrape!$H:$H,MATCH('HT 0-1'!KP576,Scrape!$B:$B,0)),"")</f>
        <v/>
      </c>
      <c r="LK576">
        <f>IF(LQ576="0-1",INDEX(Scrape!$I:$I,MATCH('HT 0-1'!KP576,Scrape!$B:$B,0)),"")</f>
        <v/>
      </c>
      <c r="LL576">
        <f>IF(LQ576="0-1",INDEX(Scrape!$J:$J,MATCH('HT 0-1'!KP576,Scrape!$B:$B,0)),"")</f>
        <v/>
      </c>
      <c r="LM576">
        <f>IF(LQ576="0-1",INDEX(Scrape!$K:$K,MATCH('HT 0-1'!KP576,Scrape!$B:$B,0)),"")</f>
        <v/>
      </c>
      <c r="LN576">
        <f>IF(LQ576="0-1",INDEX(Scrape!$L:$L,MATCH('HT 0-1'!KP576,Scrape!$B:$B,0)),"")</f>
        <v/>
      </c>
      <c r="LO576">
        <f>IF(LQ576="0-1",INDEX(Scrape!$M:$M,MATCH('HT 0-1'!KP576,Scrape!$B:$B,0)),"")</f>
        <v/>
      </c>
      <c r="LP576">
        <f>IF(LQ576="0-1",INDEX(Scrape!$N:$N,MATCH('HT 0-1'!KP576,Scrape!$B:$B,0)),"")</f>
        <v/>
      </c>
      <c r="LQ576">
        <f>INDEX(Scrape!$O:$O,MATCH('HT 0-1'!KP576,Scrape!$B:$B,0))</f>
        <v/>
      </c>
      <c r="LR576">
        <f>(1/LJ576)+(1/LI576)+(1/LH576)</f>
        <v/>
      </c>
      <c r="LS576">
        <f>(1/LG576)+(1/LF576)+(1/LE576)</f>
        <v/>
      </c>
      <c r="LT576" s="8">
        <f>IF(INDEX(#REF!,MATCH(KQ576,#REF!,0))=INDEX(#REF!,MATCH(KQ576,#REF!,0)),INDEX(#REF!,MATCH(KQ576,#REF!,0)),"ERROR")</f>
        <v/>
      </c>
      <c r="LU576" s="4">
        <f>IF(KR576="G",2,IF(KR576="R",0.5,IF(KR576="A",1)))</f>
        <v/>
      </c>
      <c r="LV576" s="4">
        <f>IF(KS576="G",0.5,IF(KS576="R",2,IF(KS576="A",1)))</f>
        <v/>
      </c>
      <c r="LW576" s="4">
        <f>IF(KT576="G",2,IF(KT576="R",0.5,IF(KT576="A",1)))</f>
        <v/>
      </c>
      <c r="LX576" s="4">
        <f>IF(KU576="G",0.5,IF(KU576="R",2,IF(KU576="A",1)))</f>
        <v/>
      </c>
      <c r="LY576" s="7">
        <f>(LK576*(LU576+LX576)+(LL576*(LU576+LX576)))</f>
        <v/>
      </c>
      <c r="LZ576" s="7">
        <f>(LN576*(LV576+LW576)+(LO576*(LV576+LW576)))</f>
        <v/>
      </c>
      <c r="MA576" s="11">
        <f>LY576-LZ576</f>
        <v/>
      </c>
      <c r="MB576" s="5">
        <f>MA576+2</f>
        <v/>
      </c>
      <c r="MC576" s="6">
        <f>MA576-2</f>
        <v/>
      </c>
      <c r="MD576" s="4">
        <f>LE576</f>
        <v/>
      </c>
      <c r="ME576" s="9">
        <f>IF(MD576=0,1000,MD576+0.75)</f>
        <v/>
      </c>
      <c r="MF576" s="10">
        <f>IF(MD576=0,0,MD576-0.75)</f>
        <v/>
      </c>
      <c r="MG576" s="4">
        <f>((LM576*(LU576+LX576))-((LP576*(LV576+LW576))))</f>
        <v/>
      </c>
      <c r="MH576" s="9">
        <f>MG576*1.2</f>
        <v/>
      </c>
      <c r="MI576" s="10">
        <f>MG576*0.8</f>
        <v/>
      </c>
      <c r="MJ576">
        <f>IFERROR(NX576,"")</f>
        <v/>
      </c>
      <c r="MK576">
        <f>IFERROR(NY576,"")</f>
        <v/>
      </c>
      <c r="ML576">
        <f>IFERROR(NZ576,"")</f>
        <v/>
      </c>
      <c r="MM576">
        <f>IFERROR(OA576,"")</f>
        <v/>
      </c>
      <c r="MN576">
        <f>IFERROR(OB576,"")</f>
        <v/>
      </c>
      <c r="MO576">
        <f>IFERROR(OC576,"")</f>
        <v/>
      </c>
      <c r="MP576" s="1">
        <f>COUNTIFS(#REF!,LT576,#REF!,1,#REF!,"&gt;="&amp;MC576,#REF!,"&lt;="&amp;MB576,#REF!,"&lt;="&amp;ME576,#REF!,"&gt;="&amp;MF576,#REF!,"="&amp;KV576,#REF!,"="&amp;KX576)</f>
        <v/>
      </c>
      <c r="MQ576" s="1">
        <f>COUNTIFS(#REF!,LT576,#REF!,0,#REF!,"&gt;="&amp;MC576,#REF!,"&lt;="&amp;MB576,#REF!,"&lt;="&amp;ME576,#REF!,"&gt;="&amp;MF576,#REF!,"="&amp;KV576,#REF!,"="&amp;KX576)</f>
        <v/>
      </c>
      <c r="MR576" s="1">
        <f>COUNTIFS(#REF!,LT576,#REF!,1,#REF!,"&gt;="&amp;MC576,#REF!,"&lt;="&amp;MB576,#REF!,"&lt;="&amp;ME576,#REF!,"&gt;="&amp;MF576,#REF!,"="&amp;KW576,#REF!,"="&amp;KY576)</f>
        <v/>
      </c>
      <c r="MS576" s="1">
        <f>COUNTIFS(#REF!,LT576,#REF!,0,#REF!,"&gt;="&amp;MC576,#REF!,"&lt;="&amp;MB576,#REF!,"&lt;="&amp;ME576,#REF!,"&gt;="&amp;MF576,#REF!,"="&amp;KW576,#REF!,"="&amp;KY576)</f>
        <v/>
      </c>
      <c r="MT576" s="1">
        <f>COUNTIFS(#REF!,LT576,#REF!,1,#REF!,"&gt;="&amp;MI576,#REF!,"&lt;="&amp;MH576,#REF!,"&lt;="&amp;ME576,#REF!,"&gt;="&amp;MF576)</f>
        <v/>
      </c>
      <c r="MU576" s="1">
        <f>COUNTIFS(#REF!,LT576,#REF!,0,#REF!,"&gt;="&amp;MI576,#REF!,"&lt;="&amp;MH576,#REF!,"&lt;="&amp;ME576,#REF!,"&gt;="&amp;MF576)</f>
        <v/>
      </c>
      <c r="MV576" s="1">
        <f>COUNTIFS(#REF!,LT576,#REF!,1,#REF!,"&gt;="&amp;MI576,#REF!,"&lt;="&amp;MH576,#REF!,"="&amp;KZ576,#REF!,"="&amp;LA576,#REF!,"&lt;="&amp;ME576,#REF!,"&gt;="&amp;MF576)</f>
        <v/>
      </c>
      <c r="MW576" s="1">
        <f>COUNTIFS(#REF!,LT576,#REF!,0,#REF!,"&gt;="&amp;MI576,#REF!,"&lt;="&amp;MH576,#REF!,"="&amp;KZ576,#REF!,"="&amp;LA576,#REF!,"&lt;="&amp;ME576,#REF!,"&gt;="&amp;MF576)</f>
        <v/>
      </c>
      <c r="MX576" s="1">
        <f>COUNTIFS(#REF!,LT576,#REF!,1,#REF!,"&gt;="&amp;MC576,#REF!,"&lt;="&amp;MB576,#REF!,"&lt;="&amp;ME576,#REF!,"&gt;="&amp;MF576)</f>
        <v/>
      </c>
      <c r="MY576" s="1">
        <f>COUNTIFS(#REF!,LT576,#REF!,0,#REF!,"&gt;="&amp;MC576,#REF!,"&lt;="&amp;MB576,#REF!,"&lt;="&amp;ME576,#REF!,"&gt;="&amp;MF576)</f>
        <v/>
      </c>
      <c r="MZ576" s="1">
        <f>COUNTIFS(#REF!,LT576,#REF!,1,#REF!,"&lt;="&amp;ME576,#REF!,"&gt;="&amp;MF576,#REF!,"="&amp;KV576,#REF!,"="&amp;KX576)</f>
        <v/>
      </c>
      <c r="NA576" s="1">
        <f>COUNTIFS(#REF!,LT576,#REF!,0,#REF!,"&lt;="&amp;ME576,#REF!,"&gt;="&amp;MF576,#REF!,"="&amp;KV576,#REF!,"="&amp;KX576)</f>
        <v/>
      </c>
      <c r="NB576" s="1">
        <f>COUNTIFS(#REF!,LT576,#REF!,1,#REF!,"&lt;="&amp;ME576,#REF!,"&gt;="&amp;MF576,#REF!,"="&amp;KW576,#REF!,"="&amp;KY576)</f>
        <v/>
      </c>
      <c r="NC576" s="1">
        <f>COUNTIFS(#REF!,LT576,#REF!,0,#REF!,"&lt;="&amp;ME576,#REF!,"&gt;="&amp;MF576,#REF!,"="&amp;KW576,#REF!,"="&amp;KY576)</f>
        <v/>
      </c>
      <c r="ND576" s="1">
        <f>MP576+MR576+MT576+MV576+MX576+MZ576+NB576</f>
        <v/>
      </c>
      <c r="NE576" s="1">
        <f>MQ576+MS576+MU576+MW576+MY576+NA576+NC576</f>
        <v/>
      </c>
      <c r="NF576" s="1">
        <f>ND576+NE576</f>
        <v/>
      </c>
      <c r="NG576" s="33">
        <f>ND576/(ND576+NE576)</f>
        <v/>
      </c>
      <c r="NH576" s="3">
        <f>1/NG576</f>
        <v/>
      </c>
      <c r="NI576" s="1">
        <f>LI576</f>
        <v/>
      </c>
      <c r="NJ576" s="79">
        <f>((1-NG576)*(1/(NI576-1))*0.98-(NG576*1))</f>
        <v/>
      </c>
      <c r="NK576" s="34">
        <f>IF(LR576&lt;0.9,0,IF(AND(LR576&gt;1.1),0,1))</f>
        <v/>
      </c>
      <c r="NL576" s="34">
        <f>IF(LS576&lt;0.9,0,IF(AND(LS576&gt;1.1),0,1))</f>
        <v/>
      </c>
      <c r="NM576" s="32">
        <f>IF(NF576&gt;99,1,0)</f>
        <v/>
      </c>
      <c r="NN576" s="32">
        <f>IF(NJ576&gt;0.0799,1,0)</f>
        <v/>
      </c>
      <c r="NO576" s="32">
        <f>IF(NJ576&gt;NQ576,1,0)</f>
        <v/>
      </c>
      <c r="NP576" s="32">
        <f>NM576+NN576+NO576+NK576+NL576</f>
        <v/>
      </c>
      <c r="NQ576" s="79">
        <f>(((100*NG576)*(NI576-1)*0.98)-((1-NG576)*100))/100</f>
        <v/>
      </c>
      <c r="NR576" s="34">
        <f>IF(LR576&lt;0.9,0,IF(AND(LR576&gt;1.1),0,1))</f>
        <v/>
      </c>
      <c r="NS576" s="34">
        <f>IF(LS576&lt;0.9,0,IF(AND(LS576&gt;1.1),0,1))</f>
        <v/>
      </c>
      <c r="NT576" s="32">
        <f>IF(NF576&gt;99,1,0)</f>
        <v/>
      </c>
      <c r="NU576" s="32">
        <f>IF(NQ576&gt;0.0799,1,0)</f>
        <v/>
      </c>
      <c r="NV576" s="32">
        <f>IF(NQ576&gt;NJ576,1,0)</f>
        <v/>
      </c>
      <c r="NW576" s="32">
        <f>NT576+NU576+NV576+NR576+NS576</f>
        <v/>
      </c>
      <c r="NX576">
        <f>IF(NP576=5,"LayAway0-1",IF(AND(NW576=5),"BackAway0-1",""))</f>
        <v/>
      </c>
      <c r="NY576">
        <f>IF(NP576=5,KO576,IF(AND(NW576=5),KO576,""))</f>
        <v/>
      </c>
      <c r="NZ576">
        <f>IF(NP576=5,"Match Odds",IF(AND(NW576=5),"Match Odds",""))</f>
        <v/>
      </c>
      <c r="OA576">
        <f>IF(NP576=5,KP576,IF(AND(NW576=5),KP576,""))</f>
        <v/>
      </c>
      <c r="OB576">
        <f>IF(NP576=5,"MATCH_ODDS",IF(AND(NW576=5),"MATCH_ODDS",""))</f>
        <v/>
      </c>
      <c r="OC576">
        <f>IF(NP576=5,"LAY",IF(AND(NW576=5),"BACK",""))</f>
        <v/>
      </c>
    </row>
    <row r="577" ht="16.5" customHeight="1" thickBot="1" thickTop="1">
      <c r="A577" s="2" t="n"/>
      <c r="KN577" s="1">
        <f>IF(INDEX(#REF!,MATCH('HT 0-1'!D577,#REF!,0))=INDEX(#REF!,MATCH('HT 0-1'!D577,#REF!,0)),INDEX(#REF!,MATCH('HT 0-1'!D577,#REF!,0)),"ERROR")</f>
        <v/>
      </c>
      <c r="KO577" s="1">
        <f>IF(INDEX(#REF!,MATCH('HT 0-1'!E577,#REF!,0))=INDEX(#REF!,MATCH('HT 0-1'!E577,#REF!,0)),INDEX(#REF!,MATCH('HT 0-1'!E577,#REF!,0)),"ERROR")</f>
        <v/>
      </c>
      <c r="KP577" s="1">
        <f>KN577&amp;" v "&amp;KO577</f>
        <v/>
      </c>
      <c r="KQ577">
        <f>B577&amp;"_"&amp;C577</f>
        <v/>
      </c>
      <c r="KR577" s="1">
        <f>IF((HW577/KK577)&lt;0.335,"G",IF((HW577/KK577)&gt;0.67,"R","A"))</f>
        <v/>
      </c>
      <c r="KS577" s="1">
        <f>IF((HX577/KK577)&lt;0.335,"G",IF((HX577/KK577)&gt;0.67,"R","A"))</f>
        <v/>
      </c>
      <c r="KT577" s="1">
        <f>IF((IH577/KK577)&lt;0.335,"G",IF((IH577/KK577)&gt;0.67,"R","A"))</f>
        <v/>
      </c>
      <c r="KU577" s="1">
        <f>IF((II577/KK577)&lt;0.335,"G",IF((II577/KK577)&gt;0.67,"R","A"))</f>
        <v/>
      </c>
      <c r="KV577" s="1">
        <f>IF((HZ577/KK577)&lt;0.335,"G",IF((HZ577/KK577)&gt;0.67,"R","A"))</f>
        <v/>
      </c>
      <c r="KW577" s="1">
        <f>IF((HY577/KK577)&lt;0.335,"G",IF((HY577/KK577)&gt;0.67,"R","A"))</f>
        <v/>
      </c>
      <c r="KX577" s="1">
        <f>IF((IK577/KK577)&lt;0.335,"G",IF((IK577/KK577)&gt;0.67,"R","A"))</f>
        <v/>
      </c>
      <c r="KY577" s="1">
        <f>IF((IJ577/KK577)&lt;0.335,"G",IF((IJ577/KK577)&gt;0.67,"R","A"))</f>
        <v/>
      </c>
      <c r="KZ577" s="1">
        <f>IF((HQ577/KK577)&lt;0.335,"G",IF((HQ577/KK577)&gt;0.67,"R","A"))</f>
        <v/>
      </c>
      <c r="LA577" s="1">
        <f>IF((IB577/KK577)&lt;0.335,"G",IF((IB577/KK577)&gt;0.67,"R","A"))</f>
        <v/>
      </c>
      <c r="LB577">
        <f>IF(LQ577="0-1",INDEX(Scrape!#REF!,MATCH('HT 0-1'!KP577,Scrape!$B:$B,0)),"")</f>
        <v/>
      </c>
      <c r="LC577">
        <f>IF(LQ577="0-1",INDEX(Scrape!$A:$A,MATCH('HT 0-1'!KP577,Scrape!$B:$B,0)),"")</f>
        <v/>
      </c>
      <c r="LD577">
        <f>IF(LQ577="0-1",INDEX(Scrape!$B:$B,MATCH('HT 0-1'!KP577,Scrape!$B:$B,0)),"")</f>
        <v/>
      </c>
      <c r="LE577">
        <f>IF(LQ577="0-1",INDEX(Scrape!$C:$C,MATCH('HT 0-1'!KP577,Scrape!$B:$B,0)),"")</f>
        <v/>
      </c>
      <c r="LF577">
        <f>IF(LQ577="0-1",INDEX(Scrape!$D:$D,MATCH('HT 0-1'!KP577,Scrape!$B:$B,0)),"")</f>
        <v/>
      </c>
      <c r="LG577">
        <f>IF(LQ577="0-1",INDEX(Scrape!$E:$E,MATCH('HT 0-1'!KP577,Scrape!$B:$B,0)),"")</f>
        <v/>
      </c>
      <c r="LH577">
        <f>IF(LQ577="0-1",INDEX(Scrape!$F:$F,MATCH('HT 0-1'!KP577,Scrape!$B:$B,0)),"")</f>
        <v/>
      </c>
      <c r="LI577">
        <f>IF(LQ577="0-1",INDEX(Scrape!$G:$G,MATCH('HT 0-1'!KP577,Scrape!$B:$B,0)),"")</f>
        <v/>
      </c>
      <c r="LJ577">
        <f>IF(LQ577="0-1",INDEX(Scrape!$H:$H,MATCH('HT 0-1'!KP577,Scrape!$B:$B,0)),"")</f>
        <v/>
      </c>
      <c r="LK577">
        <f>IF(LQ577="0-1",INDEX(Scrape!$I:$I,MATCH('HT 0-1'!KP577,Scrape!$B:$B,0)),"")</f>
        <v/>
      </c>
      <c r="LL577">
        <f>IF(LQ577="0-1",INDEX(Scrape!$J:$J,MATCH('HT 0-1'!KP577,Scrape!$B:$B,0)),"")</f>
        <v/>
      </c>
      <c r="LM577">
        <f>IF(LQ577="0-1",INDEX(Scrape!$K:$K,MATCH('HT 0-1'!KP577,Scrape!$B:$B,0)),"")</f>
        <v/>
      </c>
      <c r="LN577">
        <f>IF(LQ577="0-1",INDEX(Scrape!$L:$L,MATCH('HT 0-1'!KP577,Scrape!$B:$B,0)),"")</f>
        <v/>
      </c>
      <c r="LO577">
        <f>IF(LQ577="0-1",INDEX(Scrape!$M:$M,MATCH('HT 0-1'!KP577,Scrape!$B:$B,0)),"")</f>
        <v/>
      </c>
      <c r="LP577">
        <f>IF(LQ577="0-1",INDEX(Scrape!$N:$N,MATCH('HT 0-1'!KP577,Scrape!$B:$B,0)),"")</f>
        <v/>
      </c>
      <c r="LQ577">
        <f>INDEX(Scrape!$O:$O,MATCH('HT 0-1'!KP577,Scrape!$B:$B,0))</f>
        <v/>
      </c>
      <c r="LR577">
        <f>(1/LJ577)+(1/LI577)+(1/LH577)</f>
        <v/>
      </c>
      <c r="LS577">
        <f>(1/LG577)+(1/LF577)+(1/LE577)</f>
        <v/>
      </c>
      <c r="LT577" s="8">
        <f>IF(INDEX(#REF!,MATCH(KQ577,#REF!,0))=INDEX(#REF!,MATCH(KQ577,#REF!,0)),INDEX(#REF!,MATCH(KQ577,#REF!,0)),"ERROR")</f>
        <v/>
      </c>
      <c r="LU577" s="4">
        <f>IF(KR577="G",2,IF(KR577="R",0.5,IF(KR577="A",1)))</f>
        <v/>
      </c>
      <c r="LV577" s="4">
        <f>IF(KS577="G",0.5,IF(KS577="R",2,IF(KS577="A",1)))</f>
        <v/>
      </c>
      <c r="LW577" s="4">
        <f>IF(KT577="G",2,IF(KT577="R",0.5,IF(KT577="A",1)))</f>
        <v/>
      </c>
      <c r="LX577" s="4">
        <f>IF(KU577="G",0.5,IF(KU577="R",2,IF(KU577="A",1)))</f>
        <v/>
      </c>
      <c r="LY577" s="7">
        <f>(LK577*(LU577+LX577)+(LL577*(LU577+LX577)))</f>
        <v/>
      </c>
      <c r="LZ577" s="7">
        <f>(LN577*(LV577+LW577)+(LO577*(LV577+LW577)))</f>
        <v/>
      </c>
      <c r="MA577" s="11">
        <f>LY577-LZ577</f>
        <v/>
      </c>
      <c r="MB577" s="5">
        <f>MA577+2</f>
        <v/>
      </c>
      <c r="MC577" s="6">
        <f>MA577-2</f>
        <v/>
      </c>
      <c r="MD577" s="4">
        <f>LE577</f>
        <v/>
      </c>
      <c r="ME577" s="9">
        <f>IF(MD577=0,1000,MD577+0.75)</f>
        <v/>
      </c>
      <c r="MF577" s="10">
        <f>IF(MD577=0,0,MD577-0.75)</f>
        <v/>
      </c>
      <c r="MG577" s="4">
        <f>((LM577*(LU577+LX577))-((LP577*(LV577+LW577))))</f>
        <v/>
      </c>
      <c r="MH577" s="9">
        <f>MG577*1.2</f>
        <v/>
      </c>
      <c r="MI577" s="10">
        <f>MG577*0.8</f>
        <v/>
      </c>
      <c r="MJ577">
        <f>IFERROR(NX577,"")</f>
        <v/>
      </c>
      <c r="MK577">
        <f>IFERROR(NY577,"")</f>
        <v/>
      </c>
      <c r="ML577">
        <f>IFERROR(NZ577,"")</f>
        <v/>
      </c>
      <c r="MM577">
        <f>IFERROR(OA577,"")</f>
        <v/>
      </c>
      <c r="MN577">
        <f>IFERROR(OB577,"")</f>
        <v/>
      </c>
      <c r="MO577">
        <f>IFERROR(OC577,"")</f>
        <v/>
      </c>
      <c r="MP577" s="1">
        <f>COUNTIFS(#REF!,LT577,#REF!,1,#REF!,"&gt;="&amp;MC577,#REF!,"&lt;="&amp;MB577,#REF!,"&lt;="&amp;ME577,#REF!,"&gt;="&amp;MF577,#REF!,"="&amp;KV577,#REF!,"="&amp;KX577)</f>
        <v/>
      </c>
      <c r="MQ577" s="1">
        <f>COUNTIFS(#REF!,LT577,#REF!,0,#REF!,"&gt;="&amp;MC577,#REF!,"&lt;="&amp;MB577,#REF!,"&lt;="&amp;ME577,#REF!,"&gt;="&amp;MF577,#REF!,"="&amp;KV577,#REF!,"="&amp;KX577)</f>
        <v/>
      </c>
      <c r="MR577" s="1">
        <f>COUNTIFS(#REF!,LT577,#REF!,1,#REF!,"&gt;="&amp;MC577,#REF!,"&lt;="&amp;MB577,#REF!,"&lt;="&amp;ME577,#REF!,"&gt;="&amp;MF577,#REF!,"="&amp;KW577,#REF!,"="&amp;KY577)</f>
        <v/>
      </c>
      <c r="MS577" s="1">
        <f>COUNTIFS(#REF!,LT577,#REF!,0,#REF!,"&gt;="&amp;MC577,#REF!,"&lt;="&amp;MB577,#REF!,"&lt;="&amp;ME577,#REF!,"&gt;="&amp;MF577,#REF!,"="&amp;KW577,#REF!,"="&amp;KY577)</f>
        <v/>
      </c>
      <c r="MT577" s="1">
        <f>COUNTIFS(#REF!,LT577,#REF!,1,#REF!,"&gt;="&amp;MI577,#REF!,"&lt;="&amp;MH577,#REF!,"&lt;="&amp;ME577,#REF!,"&gt;="&amp;MF577)</f>
        <v/>
      </c>
      <c r="MU577" s="1">
        <f>COUNTIFS(#REF!,LT577,#REF!,0,#REF!,"&gt;="&amp;MI577,#REF!,"&lt;="&amp;MH577,#REF!,"&lt;="&amp;ME577,#REF!,"&gt;="&amp;MF577)</f>
        <v/>
      </c>
      <c r="MV577" s="1">
        <f>COUNTIFS(#REF!,LT577,#REF!,1,#REF!,"&gt;="&amp;MI577,#REF!,"&lt;="&amp;MH577,#REF!,"="&amp;KZ577,#REF!,"="&amp;LA577,#REF!,"&lt;="&amp;ME577,#REF!,"&gt;="&amp;MF577)</f>
        <v/>
      </c>
      <c r="MW577" s="1">
        <f>COUNTIFS(#REF!,LT577,#REF!,0,#REF!,"&gt;="&amp;MI577,#REF!,"&lt;="&amp;MH577,#REF!,"="&amp;KZ577,#REF!,"="&amp;LA577,#REF!,"&lt;="&amp;ME577,#REF!,"&gt;="&amp;MF577)</f>
        <v/>
      </c>
      <c r="MX577" s="1">
        <f>COUNTIFS(#REF!,LT577,#REF!,1,#REF!,"&gt;="&amp;MC577,#REF!,"&lt;="&amp;MB577,#REF!,"&lt;="&amp;ME577,#REF!,"&gt;="&amp;MF577)</f>
        <v/>
      </c>
      <c r="MY577" s="1">
        <f>COUNTIFS(#REF!,LT577,#REF!,0,#REF!,"&gt;="&amp;MC577,#REF!,"&lt;="&amp;MB577,#REF!,"&lt;="&amp;ME577,#REF!,"&gt;="&amp;MF577)</f>
        <v/>
      </c>
      <c r="MZ577" s="1">
        <f>COUNTIFS(#REF!,LT577,#REF!,1,#REF!,"&lt;="&amp;ME577,#REF!,"&gt;="&amp;MF577,#REF!,"="&amp;KV577,#REF!,"="&amp;KX577)</f>
        <v/>
      </c>
      <c r="NA577" s="1">
        <f>COUNTIFS(#REF!,LT577,#REF!,0,#REF!,"&lt;="&amp;ME577,#REF!,"&gt;="&amp;MF577,#REF!,"="&amp;KV577,#REF!,"="&amp;KX577)</f>
        <v/>
      </c>
      <c r="NB577" s="1">
        <f>COUNTIFS(#REF!,LT577,#REF!,1,#REF!,"&lt;="&amp;ME577,#REF!,"&gt;="&amp;MF577,#REF!,"="&amp;KW577,#REF!,"="&amp;KY577)</f>
        <v/>
      </c>
      <c r="NC577" s="1">
        <f>COUNTIFS(#REF!,LT577,#REF!,0,#REF!,"&lt;="&amp;ME577,#REF!,"&gt;="&amp;MF577,#REF!,"="&amp;KW577,#REF!,"="&amp;KY577)</f>
        <v/>
      </c>
      <c r="ND577" s="1">
        <f>MP577+MR577+MT577+MV577+MX577+MZ577+NB577</f>
        <v/>
      </c>
      <c r="NE577" s="1">
        <f>MQ577+MS577+MU577+MW577+MY577+NA577+NC577</f>
        <v/>
      </c>
      <c r="NF577" s="1">
        <f>ND577+NE577</f>
        <v/>
      </c>
      <c r="NG577" s="33">
        <f>ND577/(ND577+NE577)</f>
        <v/>
      </c>
      <c r="NH577" s="3">
        <f>1/NG577</f>
        <v/>
      </c>
      <c r="NI577" s="1">
        <f>LI577</f>
        <v/>
      </c>
      <c r="NJ577" s="79">
        <f>((1-NG577)*(1/(NI577-1))*0.98-(NG577*1))</f>
        <v/>
      </c>
      <c r="NK577" s="34">
        <f>IF(LR577&lt;0.9,0,IF(AND(LR577&gt;1.1),0,1))</f>
        <v/>
      </c>
      <c r="NL577" s="34">
        <f>IF(LS577&lt;0.9,0,IF(AND(LS577&gt;1.1),0,1))</f>
        <v/>
      </c>
      <c r="NM577" s="32">
        <f>IF(NF577&gt;99,1,0)</f>
        <v/>
      </c>
      <c r="NN577" s="32">
        <f>IF(NJ577&gt;0.0799,1,0)</f>
        <v/>
      </c>
      <c r="NO577" s="32">
        <f>IF(NJ577&gt;NQ577,1,0)</f>
        <v/>
      </c>
      <c r="NP577" s="32">
        <f>NM577+NN577+NO577+NK577+NL577</f>
        <v/>
      </c>
      <c r="NQ577" s="79">
        <f>(((100*NG577)*(NI577-1)*0.98)-((1-NG577)*100))/100</f>
        <v/>
      </c>
      <c r="NR577" s="34">
        <f>IF(LR577&lt;0.9,0,IF(AND(LR577&gt;1.1),0,1))</f>
        <v/>
      </c>
      <c r="NS577" s="34">
        <f>IF(LS577&lt;0.9,0,IF(AND(LS577&gt;1.1),0,1))</f>
        <v/>
      </c>
      <c r="NT577" s="32">
        <f>IF(NF577&gt;99,1,0)</f>
        <v/>
      </c>
      <c r="NU577" s="32">
        <f>IF(NQ577&gt;0.0799,1,0)</f>
        <v/>
      </c>
      <c r="NV577" s="32">
        <f>IF(NQ577&gt;NJ577,1,0)</f>
        <v/>
      </c>
      <c r="NW577" s="32">
        <f>NT577+NU577+NV577+NR577+NS577</f>
        <v/>
      </c>
      <c r="NX577">
        <f>IF(NP577=5,"LayAway0-1",IF(AND(NW577=5),"BackAway0-1",""))</f>
        <v/>
      </c>
      <c r="NY577">
        <f>IF(NP577=5,KO577,IF(AND(NW577=5),KO577,""))</f>
        <v/>
      </c>
      <c r="NZ577">
        <f>IF(NP577=5,"Match Odds",IF(AND(NW577=5),"Match Odds",""))</f>
        <v/>
      </c>
      <c r="OA577">
        <f>IF(NP577=5,KP577,IF(AND(NW577=5),KP577,""))</f>
        <v/>
      </c>
      <c r="OB577">
        <f>IF(NP577=5,"MATCH_ODDS",IF(AND(NW577=5),"MATCH_ODDS",""))</f>
        <v/>
      </c>
      <c r="OC577">
        <f>IF(NP577=5,"LAY",IF(AND(NW577=5),"BACK",""))</f>
        <v/>
      </c>
    </row>
    <row r="578" ht="16.5" customHeight="1" thickBot="1" thickTop="1">
      <c r="A578" s="2" t="n"/>
      <c r="KN578" s="1">
        <f>IF(INDEX(#REF!,MATCH('HT 0-1'!D578,#REF!,0))=INDEX(#REF!,MATCH('HT 0-1'!D578,#REF!,0)),INDEX(#REF!,MATCH('HT 0-1'!D578,#REF!,0)),"ERROR")</f>
        <v/>
      </c>
      <c r="KO578" s="1">
        <f>IF(INDEX(#REF!,MATCH('HT 0-1'!E578,#REF!,0))=INDEX(#REF!,MATCH('HT 0-1'!E578,#REF!,0)),INDEX(#REF!,MATCH('HT 0-1'!E578,#REF!,0)),"ERROR")</f>
        <v/>
      </c>
      <c r="KP578" s="1">
        <f>KN578&amp;" v "&amp;KO578</f>
        <v/>
      </c>
      <c r="KQ578">
        <f>B578&amp;"_"&amp;C578</f>
        <v/>
      </c>
      <c r="KR578" s="1">
        <f>IF((HW578/KK578)&lt;0.335,"G",IF((HW578/KK578)&gt;0.67,"R","A"))</f>
        <v/>
      </c>
      <c r="KS578" s="1">
        <f>IF((HX578/KK578)&lt;0.335,"G",IF((HX578/KK578)&gt;0.67,"R","A"))</f>
        <v/>
      </c>
      <c r="KT578" s="1">
        <f>IF((IH578/KK578)&lt;0.335,"G",IF((IH578/KK578)&gt;0.67,"R","A"))</f>
        <v/>
      </c>
      <c r="KU578" s="1">
        <f>IF((II578/KK578)&lt;0.335,"G",IF((II578/KK578)&gt;0.67,"R","A"))</f>
        <v/>
      </c>
      <c r="KV578" s="1">
        <f>IF((HZ578/KK578)&lt;0.335,"G",IF((HZ578/KK578)&gt;0.67,"R","A"))</f>
        <v/>
      </c>
      <c r="KW578" s="1">
        <f>IF((HY578/KK578)&lt;0.335,"G",IF((HY578/KK578)&gt;0.67,"R","A"))</f>
        <v/>
      </c>
      <c r="KX578" s="1">
        <f>IF((IK578/KK578)&lt;0.335,"G",IF((IK578/KK578)&gt;0.67,"R","A"))</f>
        <v/>
      </c>
      <c r="KY578" s="1">
        <f>IF((IJ578/KK578)&lt;0.335,"G",IF((IJ578/KK578)&gt;0.67,"R","A"))</f>
        <v/>
      </c>
      <c r="KZ578" s="1">
        <f>IF((HQ578/KK578)&lt;0.335,"G",IF((HQ578/KK578)&gt;0.67,"R","A"))</f>
        <v/>
      </c>
      <c r="LA578" s="1">
        <f>IF((IB578/KK578)&lt;0.335,"G",IF((IB578/KK578)&gt;0.67,"R","A"))</f>
        <v/>
      </c>
      <c r="LB578">
        <f>IF(LQ578="0-1",INDEX(Scrape!#REF!,MATCH('HT 0-1'!KP578,Scrape!$B:$B,0)),"")</f>
        <v/>
      </c>
      <c r="LC578">
        <f>IF(LQ578="0-1",INDEX(Scrape!$A:$A,MATCH('HT 0-1'!KP578,Scrape!$B:$B,0)),"")</f>
        <v/>
      </c>
      <c r="LD578">
        <f>IF(LQ578="0-1",INDEX(Scrape!$B:$B,MATCH('HT 0-1'!KP578,Scrape!$B:$B,0)),"")</f>
        <v/>
      </c>
      <c r="LE578">
        <f>IF(LQ578="0-1",INDEX(Scrape!$C:$C,MATCH('HT 0-1'!KP578,Scrape!$B:$B,0)),"")</f>
        <v/>
      </c>
      <c r="LF578">
        <f>IF(LQ578="0-1",INDEX(Scrape!$D:$D,MATCH('HT 0-1'!KP578,Scrape!$B:$B,0)),"")</f>
        <v/>
      </c>
      <c r="LG578">
        <f>IF(LQ578="0-1",INDEX(Scrape!$E:$E,MATCH('HT 0-1'!KP578,Scrape!$B:$B,0)),"")</f>
        <v/>
      </c>
      <c r="LH578">
        <f>IF(LQ578="0-1",INDEX(Scrape!$F:$F,MATCH('HT 0-1'!KP578,Scrape!$B:$B,0)),"")</f>
        <v/>
      </c>
      <c r="LI578">
        <f>IF(LQ578="0-1",INDEX(Scrape!$G:$G,MATCH('HT 0-1'!KP578,Scrape!$B:$B,0)),"")</f>
        <v/>
      </c>
      <c r="LJ578">
        <f>IF(LQ578="0-1",INDEX(Scrape!$H:$H,MATCH('HT 0-1'!KP578,Scrape!$B:$B,0)),"")</f>
        <v/>
      </c>
      <c r="LK578">
        <f>IF(LQ578="0-1",INDEX(Scrape!$I:$I,MATCH('HT 0-1'!KP578,Scrape!$B:$B,0)),"")</f>
        <v/>
      </c>
      <c r="LL578">
        <f>IF(LQ578="0-1",INDEX(Scrape!$J:$J,MATCH('HT 0-1'!KP578,Scrape!$B:$B,0)),"")</f>
        <v/>
      </c>
      <c r="LM578">
        <f>IF(LQ578="0-1",INDEX(Scrape!$K:$K,MATCH('HT 0-1'!KP578,Scrape!$B:$B,0)),"")</f>
        <v/>
      </c>
      <c r="LN578">
        <f>IF(LQ578="0-1",INDEX(Scrape!$L:$L,MATCH('HT 0-1'!KP578,Scrape!$B:$B,0)),"")</f>
        <v/>
      </c>
      <c r="LO578">
        <f>IF(LQ578="0-1",INDEX(Scrape!$M:$M,MATCH('HT 0-1'!KP578,Scrape!$B:$B,0)),"")</f>
        <v/>
      </c>
      <c r="LP578">
        <f>IF(LQ578="0-1",INDEX(Scrape!$N:$N,MATCH('HT 0-1'!KP578,Scrape!$B:$B,0)),"")</f>
        <v/>
      </c>
      <c r="LQ578">
        <f>INDEX(Scrape!$O:$O,MATCH('HT 0-1'!KP578,Scrape!$B:$B,0))</f>
        <v/>
      </c>
      <c r="LR578">
        <f>(1/LJ578)+(1/LI578)+(1/LH578)</f>
        <v/>
      </c>
      <c r="LS578">
        <f>(1/LG578)+(1/LF578)+(1/LE578)</f>
        <v/>
      </c>
      <c r="LT578" s="8">
        <f>IF(INDEX(#REF!,MATCH(KQ578,#REF!,0))=INDEX(#REF!,MATCH(KQ578,#REF!,0)),INDEX(#REF!,MATCH(KQ578,#REF!,0)),"ERROR")</f>
        <v/>
      </c>
      <c r="LU578" s="4">
        <f>IF(KR578="G",2,IF(KR578="R",0.5,IF(KR578="A",1)))</f>
        <v/>
      </c>
      <c r="LV578" s="4">
        <f>IF(KS578="G",0.5,IF(KS578="R",2,IF(KS578="A",1)))</f>
        <v/>
      </c>
      <c r="LW578" s="4">
        <f>IF(KT578="G",2,IF(KT578="R",0.5,IF(KT578="A",1)))</f>
        <v/>
      </c>
      <c r="LX578" s="4">
        <f>IF(KU578="G",0.5,IF(KU578="R",2,IF(KU578="A",1)))</f>
        <v/>
      </c>
      <c r="LY578" s="7">
        <f>(LK578*(LU578+LX578)+(LL578*(LU578+LX578)))</f>
        <v/>
      </c>
      <c r="LZ578" s="7">
        <f>(LN578*(LV578+LW578)+(LO578*(LV578+LW578)))</f>
        <v/>
      </c>
      <c r="MA578" s="11">
        <f>LY578-LZ578</f>
        <v/>
      </c>
      <c r="MB578" s="5">
        <f>MA578+2</f>
        <v/>
      </c>
      <c r="MC578" s="6">
        <f>MA578-2</f>
        <v/>
      </c>
      <c r="MD578" s="4">
        <f>LE578</f>
        <v/>
      </c>
      <c r="ME578" s="9">
        <f>IF(MD578=0,1000,MD578+0.75)</f>
        <v/>
      </c>
      <c r="MF578" s="10">
        <f>IF(MD578=0,0,MD578-0.75)</f>
        <v/>
      </c>
      <c r="MG578" s="4">
        <f>((LM578*(LU578+LX578))-((LP578*(LV578+LW578))))</f>
        <v/>
      </c>
      <c r="MH578" s="9">
        <f>MG578*1.2</f>
        <v/>
      </c>
      <c r="MI578" s="10">
        <f>MG578*0.8</f>
        <v/>
      </c>
      <c r="MJ578">
        <f>IFERROR(NX578,"")</f>
        <v/>
      </c>
      <c r="MK578">
        <f>IFERROR(NY578,"")</f>
        <v/>
      </c>
      <c r="ML578">
        <f>IFERROR(NZ578,"")</f>
        <v/>
      </c>
      <c r="MM578">
        <f>IFERROR(OA578,"")</f>
        <v/>
      </c>
      <c r="MN578">
        <f>IFERROR(OB578,"")</f>
        <v/>
      </c>
      <c r="MO578">
        <f>IFERROR(OC578,"")</f>
        <v/>
      </c>
      <c r="MP578" s="1">
        <f>COUNTIFS(#REF!,LT578,#REF!,1,#REF!,"&gt;="&amp;MC578,#REF!,"&lt;="&amp;MB578,#REF!,"&lt;="&amp;ME578,#REF!,"&gt;="&amp;MF578,#REF!,"="&amp;KV578,#REF!,"="&amp;KX578)</f>
        <v/>
      </c>
      <c r="MQ578" s="1">
        <f>COUNTIFS(#REF!,LT578,#REF!,0,#REF!,"&gt;="&amp;MC578,#REF!,"&lt;="&amp;MB578,#REF!,"&lt;="&amp;ME578,#REF!,"&gt;="&amp;MF578,#REF!,"="&amp;KV578,#REF!,"="&amp;KX578)</f>
        <v/>
      </c>
      <c r="MR578" s="1">
        <f>COUNTIFS(#REF!,LT578,#REF!,1,#REF!,"&gt;="&amp;MC578,#REF!,"&lt;="&amp;MB578,#REF!,"&lt;="&amp;ME578,#REF!,"&gt;="&amp;MF578,#REF!,"="&amp;KW578,#REF!,"="&amp;KY578)</f>
        <v/>
      </c>
      <c r="MS578" s="1">
        <f>COUNTIFS(#REF!,LT578,#REF!,0,#REF!,"&gt;="&amp;MC578,#REF!,"&lt;="&amp;MB578,#REF!,"&lt;="&amp;ME578,#REF!,"&gt;="&amp;MF578,#REF!,"="&amp;KW578,#REF!,"="&amp;KY578)</f>
        <v/>
      </c>
      <c r="MT578" s="1">
        <f>COUNTIFS(#REF!,LT578,#REF!,1,#REF!,"&gt;="&amp;MI578,#REF!,"&lt;="&amp;MH578,#REF!,"&lt;="&amp;ME578,#REF!,"&gt;="&amp;MF578)</f>
        <v/>
      </c>
      <c r="MU578" s="1">
        <f>COUNTIFS(#REF!,LT578,#REF!,0,#REF!,"&gt;="&amp;MI578,#REF!,"&lt;="&amp;MH578,#REF!,"&lt;="&amp;ME578,#REF!,"&gt;="&amp;MF578)</f>
        <v/>
      </c>
      <c r="MV578" s="1">
        <f>COUNTIFS(#REF!,LT578,#REF!,1,#REF!,"&gt;="&amp;MI578,#REF!,"&lt;="&amp;MH578,#REF!,"="&amp;KZ578,#REF!,"="&amp;LA578,#REF!,"&lt;="&amp;ME578,#REF!,"&gt;="&amp;MF578)</f>
        <v/>
      </c>
      <c r="MW578" s="1">
        <f>COUNTIFS(#REF!,LT578,#REF!,0,#REF!,"&gt;="&amp;MI578,#REF!,"&lt;="&amp;MH578,#REF!,"="&amp;KZ578,#REF!,"="&amp;LA578,#REF!,"&lt;="&amp;ME578,#REF!,"&gt;="&amp;MF578)</f>
        <v/>
      </c>
      <c r="MX578" s="1">
        <f>COUNTIFS(#REF!,LT578,#REF!,1,#REF!,"&gt;="&amp;MC578,#REF!,"&lt;="&amp;MB578,#REF!,"&lt;="&amp;ME578,#REF!,"&gt;="&amp;MF578)</f>
        <v/>
      </c>
      <c r="MY578" s="1">
        <f>COUNTIFS(#REF!,LT578,#REF!,0,#REF!,"&gt;="&amp;MC578,#REF!,"&lt;="&amp;MB578,#REF!,"&lt;="&amp;ME578,#REF!,"&gt;="&amp;MF578)</f>
        <v/>
      </c>
      <c r="MZ578" s="1">
        <f>COUNTIFS(#REF!,LT578,#REF!,1,#REF!,"&lt;="&amp;ME578,#REF!,"&gt;="&amp;MF578,#REF!,"="&amp;KV578,#REF!,"="&amp;KX578)</f>
        <v/>
      </c>
      <c r="NA578" s="1">
        <f>COUNTIFS(#REF!,LT578,#REF!,0,#REF!,"&lt;="&amp;ME578,#REF!,"&gt;="&amp;MF578,#REF!,"="&amp;KV578,#REF!,"="&amp;KX578)</f>
        <v/>
      </c>
      <c r="NB578" s="1">
        <f>COUNTIFS(#REF!,LT578,#REF!,1,#REF!,"&lt;="&amp;ME578,#REF!,"&gt;="&amp;MF578,#REF!,"="&amp;KW578,#REF!,"="&amp;KY578)</f>
        <v/>
      </c>
      <c r="NC578" s="1">
        <f>COUNTIFS(#REF!,LT578,#REF!,0,#REF!,"&lt;="&amp;ME578,#REF!,"&gt;="&amp;MF578,#REF!,"="&amp;KW578,#REF!,"="&amp;KY578)</f>
        <v/>
      </c>
      <c r="ND578" s="1">
        <f>MP578+MR578+MT578+MV578+MX578+MZ578+NB578</f>
        <v/>
      </c>
      <c r="NE578" s="1">
        <f>MQ578+MS578+MU578+MW578+MY578+NA578+NC578</f>
        <v/>
      </c>
      <c r="NF578" s="1">
        <f>ND578+NE578</f>
        <v/>
      </c>
      <c r="NG578" s="33">
        <f>ND578/(ND578+NE578)</f>
        <v/>
      </c>
      <c r="NH578" s="3">
        <f>1/NG578</f>
        <v/>
      </c>
      <c r="NI578" s="1">
        <f>LI578</f>
        <v/>
      </c>
      <c r="NJ578" s="79">
        <f>((1-NG578)*(1/(NI578-1))*0.98-(NG578*1))</f>
        <v/>
      </c>
      <c r="NK578" s="34">
        <f>IF(LR578&lt;0.9,0,IF(AND(LR578&gt;1.1),0,1))</f>
        <v/>
      </c>
      <c r="NL578" s="34">
        <f>IF(LS578&lt;0.9,0,IF(AND(LS578&gt;1.1),0,1))</f>
        <v/>
      </c>
      <c r="NM578" s="32">
        <f>IF(NF578&gt;99,1,0)</f>
        <v/>
      </c>
      <c r="NN578" s="32">
        <f>IF(NJ578&gt;0.0799,1,0)</f>
        <v/>
      </c>
      <c r="NO578" s="32">
        <f>IF(NJ578&gt;NQ578,1,0)</f>
        <v/>
      </c>
      <c r="NP578" s="32">
        <f>NM578+NN578+NO578+NK578+NL578</f>
        <v/>
      </c>
      <c r="NQ578" s="79">
        <f>(((100*NG578)*(NI578-1)*0.98)-((1-NG578)*100))/100</f>
        <v/>
      </c>
      <c r="NR578" s="34">
        <f>IF(LR578&lt;0.9,0,IF(AND(LR578&gt;1.1),0,1))</f>
        <v/>
      </c>
      <c r="NS578" s="34">
        <f>IF(LS578&lt;0.9,0,IF(AND(LS578&gt;1.1),0,1))</f>
        <v/>
      </c>
      <c r="NT578" s="32">
        <f>IF(NF578&gt;99,1,0)</f>
        <v/>
      </c>
      <c r="NU578" s="32">
        <f>IF(NQ578&gt;0.0799,1,0)</f>
        <v/>
      </c>
      <c r="NV578" s="32">
        <f>IF(NQ578&gt;NJ578,1,0)</f>
        <v/>
      </c>
      <c r="NW578" s="32">
        <f>NT578+NU578+NV578+NR578+NS578</f>
        <v/>
      </c>
      <c r="NX578">
        <f>IF(NP578=5,"LayAway0-1",IF(AND(NW578=5),"BackAway0-1",""))</f>
        <v/>
      </c>
      <c r="NY578">
        <f>IF(NP578=5,KO578,IF(AND(NW578=5),KO578,""))</f>
        <v/>
      </c>
      <c r="NZ578">
        <f>IF(NP578=5,"Match Odds",IF(AND(NW578=5),"Match Odds",""))</f>
        <v/>
      </c>
      <c r="OA578">
        <f>IF(NP578=5,KP578,IF(AND(NW578=5),KP578,""))</f>
        <v/>
      </c>
      <c r="OB578">
        <f>IF(NP578=5,"MATCH_ODDS",IF(AND(NW578=5),"MATCH_ODDS",""))</f>
        <v/>
      </c>
      <c r="OC578">
        <f>IF(NP578=5,"LAY",IF(AND(NW578=5),"BACK",""))</f>
        <v/>
      </c>
    </row>
    <row r="579" ht="16.5" customHeight="1" thickBot="1" thickTop="1">
      <c r="A579" s="2" t="n"/>
      <c r="KN579" s="1">
        <f>IF(INDEX(#REF!,MATCH('HT 0-1'!D579,#REF!,0))=INDEX(#REF!,MATCH('HT 0-1'!D579,#REF!,0)),INDEX(#REF!,MATCH('HT 0-1'!D579,#REF!,0)),"ERROR")</f>
        <v/>
      </c>
      <c r="KO579" s="1">
        <f>IF(INDEX(#REF!,MATCH('HT 0-1'!E579,#REF!,0))=INDEX(#REF!,MATCH('HT 0-1'!E579,#REF!,0)),INDEX(#REF!,MATCH('HT 0-1'!E579,#REF!,0)),"ERROR")</f>
        <v/>
      </c>
      <c r="KP579" s="1">
        <f>KN579&amp;" v "&amp;KO579</f>
        <v/>
      </c>
      <c r="KQ579">
        <f>B579&amp;"_"&amp;C579</f>
        <v/>
      </c>
      <c r="KR579" s="1">
        <f>IF((HW579/KK579)&lt;0.335,"G",IF((HW579/KK579)&gt;0.67,"R","A"))</f>
        <v/>
      </c>
      <c r="KS579" s="1">
        <f>IF((HX579/KK579)&lt;0.335,"G",IF((HX579/KK579)&gt;0.67,"R","A"))</f>
        <v/>
      </c>
      <c r="KT579" s="1">
        <f>IF((IH579/KK579)&lt;0.335,"G",IF((IH579/KK579)&gt;0.67,"R","A"))</f>
        <v/>
      </c>
      <c r="KU579" s="1">
        <f>IF((II579/KK579)&lt;0.335,"G",IF((II579/KK579)&gt;0.67,"R","A"))</f>
        <v/>
      </c>
      <c r="KV579" s="1">
        <f>IF((HZ579/KK579)&lt;0.335,"G",IF((HZ579/KK579)&gt;0.67,"R","A"))</f>
        <v/>
      </c>
      <c r="KW579" s="1">
        <f>IF((HY579/KK579)&lt;0.335,"G",IF((HY579/KK579)&gt;0.67,"R","A"))</f>
        <v/>
      </c>
      <c r="KX579" s="1">
        <f>IF((IK579/KK579)&lt;0.335,"G",IF((IK579/KK579)&gt;0.67,"R","A"))</f>
        <v/>
      </c>
      <c r="KY579" s="1">
        <f>IF((IJ579/KK579)&lt;0.335,"G",IF((IJ579/KK579)&gt;0.67,"R","A"))</f>
        <v/>
      </c>
      <c r="KZ579" s="1">
        <f>IF((HQ579/KK579)&lt;0.335,"G",IF((HQ579/KK579)&gt;0.67,"R","A"))</f>
        <v/>
      </c>
      <c r="LA579" s="1">
        <f>IF((IB579/KK579)&lt;0.335,"G",IF((IB579/KK579)&gt;0.67,"R","A"))</f>
        <v/>
      </c>
      <c r="LB579">
        <f>IF(LQ579="0-1",INDEX(Scrape!#REF!,MATCH('HT 0-1'!KP579,Scrape!$B:$B,0)),"")</f>
        <v/>
      </c>
      <c r="LC579">
        <f>IF(LQ579="0-1",INDEX(Scrape!$A:$A,MATCH('HT 0-1'!KP579,Scrape!$B:$B,0)),"")</f>
        <v/>
      </c>
      <c r="LD579">
        <f>IF(LQ579="0-1",INDEX(Scrape!$B:$B,MATCH('HT 0-1'!KP579,Scrape!$B:$B,0)),"")</f>
        <v/>
      </c>
      <c r="LE579">
        <f>IF(LQ579="0-1",INDEX(Scrape!$C:$C,MATCH('HT 0-1'!KP579,Scrape!$B:$B,0)),"")</f>
        <v/>
      </c>
      <c r="LF579">
        <f>IF(LQ579="0-1",INDEX(Scrape!$D:$D,MATCH('HT 0-1'!KP579,Scrape!$B:$B,0)),"")</f>
        <v/>
      </c>
      <c r="LG579">
        <f>IF(LQ579="0-1",INDEX(Scrape!$E:$E,MATCH('HT 0-1'!KP579,Scrape!$B:$B,0)),"")</f>
        <v/>
      </c>
      <c r="LH579">
        <f>IF(LQ579="0-1",INDEX(Scrape!$F:$F,MATCH('HT 0-1'!KP579,Scrape!$B:$B,0)),"")</f>
        <v/>
      </c>
      <c r="LI579">
        <f>IF(LQ579="0-1",INDEX(Scrape!$G:$G,MATCH('HT 0-1'!KP579,Scrape!$B:$B,0)),"")</f>
        <v/>
      </c>
      <c r="LJ579">
        <f>IF(LQ579="0-1",INDEX(Scrape!$H:$H,MATCH('HT 0-1'!KP579,Scrape!$B:$B,0)),"")</f>
        <v/>
      </c>
      <c r="LK579">
        <f>IF(LQ579="0-1",INDEX(Scrape!$I:$I,MATCH('HT 0-1'!KP579,Scrape!$B:$B,0)),"")</f>
        <v/>
      </c>
      <c r="LL579">
        <f>IF(LQ579="0-1",INDEX(Scrape!$J:$J,MATCH('HT 0-1'!KP579,Scrape!$B:$B,0)),"")</f>
        <v/>
      </c>
      <c r="LM579">
        <f>IF(LQ579="0-1",INDEX(Scrape!$K:$K,MATCH('HT 0-1'!KP579,Scrape!$B:$B,0)),"")</f>
        <v/>
      </c>
      <c r="LN579">
        <f>IF(LQ579="0-1",INDEX(Scrape!$L:$L,MATCH('HT 0-1'!KP579,Scrape!$B:$B,0)),"")</f>
        <v/>
      </c>
      <c r="LO579">
        <f>IF(LQ579="0-1",INDEX(Scrape!$M:$M,MATCH('HT 0-1'!KP579,Scrape!$B:$B,0)),"")</f>
        <v/>
      </c>
      <c r="LP579">
        <f>IF(LQ579="0-1",INDEX(Scrape!$N:$N,MATCH('HT 0-1'!KP579,Scrape!$B:$B,0)),"")</f>
        <v/>
      </c>
      <c r="LQ579">
        <f>INDEX(Scrape!$O:$O,MATCH('HT 0-1'!KP579,Scrape!$B:$B,0))</f>
        <v/>
      </c>
      <c r="LR579">
        <f>(1/LJ579)+(1/LI579)+(1/LH579)</f>
        <v/>
      </c>
      <c r="LS579">
        <f>(1/LG579)+(1/LF579)+(1/LE579)</f>
        <v/>
      </c>
      <c r="LT579" s="8">
        <f>IF(INDEX(#REF!,MATCH(KQ579,#REF!,0))=INDEX(#REF!,MATCH(KQ579,#REF!,0)),INDEX(#REF!,MATCH(KQ579,#REF!,0)),"ERROR")</f>
        <v/>
      </c>
      <c r="LU579" s="4">
        <f>IF(KR579="G",2,IF(KR579="R",0.5,IF(KR579="A",1)))</f>
        <v/>
      </c>
      <c r="LV579" s="4">
        <f>IF(KS579="G",0.5,IF(KS579="R",2,IF(KS579="A",1)))</f>
        <v/>
      </c>
      <c r="LW579" s="4">
        <f>IF(KT579="G",2,IF(KT579="R",0.5,IF(KT579="A",1)))</f>
        <v/>
      </c>
      <c r="LX579" s="4">
        <f>IF(KU579="G",0.5,IF(KU579="R",2,IF(KU579="A",1)))</f>
        <v/>
      </c>
      <c r="LY579" s="7">
        <f>(LK579*(LU579+LX579)+(LL579*(LU579+LX579)))</f>
        <v/>
      </c>
      <c r="LZ579" s="7">
        <f>(LN579*(LV579+LW579)+(LO579*(LV579+LW579)))</f>
        <v/>
      </c>
      <c r="MA579" s="11">
        <f>LY579-LZ579</f>
        <v/>
      </c>
      <c r="MB579" s="5">
        <f>MA579+2</f>
        <v/>
      </c>
      <c r="MC579" s="6">
        <f>MA579-2</f>
        <v/>
      </c>
      <c r="MD579" s="4">
        <f>LE579</f>
        <v/>
      </c>
      <c r="ME579" s="9">
        <f>IF(MD579=0,1000,MD579+0.75)</f>
        <v/>
      </c>
      <c r="MF579" s="10">
        <f>IF(MD579=0,0,MD579-0.75)</f>
        <v/>
      </c>
      <c r="MG579" s="4">
        <f>((LM579*(LU579+LX579))-((LP579*(LV579+LW579))))</f>
        <v/>
      </c>
      <c r="MH579" s="9">
        <f>MG579*1.2</f>
        <v/>
      </c>
      <c r="MI579" s="10">
        <f>MG579*0.8</f>
        <v/>
      </c>
      <c r="MJ579">
        <f>IFERROR(NX579,"")</f>
        <v/>
      </c>
      <c r="MK579">
        <f>IFERROR(NY579,"")</f>
        <v/>
      </c>
      <c r="ML579">
        <f>IFERROR(NZ579,"")</f>
        <v/>
      </c>
      <c r="MM579">
        <f>IFERROR(OA579,"")</f>
        <v/>
      </c>
      <c r="MN579">
        <f>IFERROR(OB579,"")</f>
        <v/>
      </c>
      <c r="MO579">
        <f>IFERROR(OC579,"")</f>
        <v/>
      </c>
      <c r="MP579" s="1">
        <f>COUNTIFS(#REF!,LT579,#REF!,1,#REF!,"&gt;="&amp;MC579,#REF!,"&lt;="&amp;MB579,#REF!,"&lt;="&amp;ME579,#REF!,"&gt;="&amp;MF579,#REF!,"="&amp;KV579,#REF!,"="&amp;KX579)</f>
        <v/>
      </c>
      <c r="MQ579" s="1">
        <f>COUNTIFS(#REF!,LT579,#REF!,0,#REF!,"&gt;="&amp;MC579,#REF!,"&lt;="&amp;MB579,#REF!,"&lt;="&amp;ME579,#REF!,"&gt;="&amp;MF579,#REF!,"="&amp;KV579,#REF!,"="&amp;KX579)</f>
        <v/>
      </c>
      <c r="MR579" s="1">
        <f>COUNTIFS(#REF!,LT579,#REF!,1,#REF!,"&gt;="&amp;MC579,#REF!,"&lt;="&amp;MB579,#REF!,"&lt;="&amp;ME579,#REF!,"&gt;="&amp;MF579,#REF!,"="&amp;KW579,#REF!,"="&amp;KY579)</f>
        <v/>
      </c>
      <c r="MS579" s="1">
        <f>COUNTIFS(#REF!,LT579,#REF!,0,#REF!,"&gt;="&amp;MC579,#REF!,"&lt;="&amp;MB579,#REF!,"&lt;="&amp;ME579,#REF!,"&gt;="&amp;MF579,#REF!,"="&amp;KW579,#REF!,"="&amp;KY579)</f>
        <v/>
      </c>
      <c r="MT579" s="1">
        <f>COUNTIFS(#REF!,LT579,#REF!,1,#REF!,"&gt;="&amp;MI579,#REF!,"&lt;="&amp;MH579,#REF!,"&lt;="&amp;ME579,#REF!,"&gt;="&amp;MF579)</f>
        <v/>
      </c>
      <c r="MU579" s="1">
        <f>COUNTIFS(#REF!,LT579,#REF!,0,#REF!,"&gt;="&amp;MI579,#REF!,"&lt;="&amp;MH579,#REF!,"&lt;="&amp;ME579,#REF!,"&gt;="&amp;MF579)</f>
        <v/>
      </c>
      <c r="MV579" s="1">
        <f>COUNTIFS(#REF!,LT579,#REF!,1,#REF!,"&gt;="&amp;MI579,#REF!,"&lt;="&amp;MH579,#REF!,"="&amp;KZ579,#REF!,"="&amp;LA579,#REF!,"&lt;="&amp;ME579,#REF!,"&gt;="&amp;MF579)</f>
        <v/>
      </c>
      <c r="MW579" s="1">
        <f>COUNTIFS(#REF!,LT579,#REF!,0,#REF!,"&gt;="&amp;MI579,#REF!,"&lt;="&amp;MH579,#REF!,"="&amp;KZ579,#REF!,"="&amp;LA579,#REF!,"&lt;="&amp;ME579,#REF!,"&gt;="&amp;MF579)</f>
        <v/>
      </c>
      <c r="MX579" s="1">
        <f>COUNTIFS(#REF!,LT579,#REF!,1,#REF!,"&gt;="&amp;MC579,#REF!,"&lt;="&amp;MB579,#REF!,"&lt;="&amp;ME579,#REF!,"&gt;="&amp;MF579)</f>
        <v/>
      </c>
      <c r="MY579" s="1">
        <f>COUNTIFS(#REF!,LT579,#REF!,0,#REF!,"&gt;="&amp;MC579,#REF!,"&lt;="&amp;MB579,#REF!,"&lt;="&amp;ME579,#REF!,"&gt;="&amp;MF579)</f>
        <v/>
      </c>
      <c r="MZ579" s="1">
        <f>COUNTIFS(#REF!,LT579,#REF!,1,#REF!,"&lt;="&amp;ME579,#REF!,"&gt;="&amp;MF579,#REF!,"="&amp;KV579,#REF!,"="&amp;KX579)</f>
        <v/>
      </c>
      <c r="NA579" s="1">
        <f>COUNTIFS(#REF!,LT579,#REF!,0,#REF!,"&lt;="&amp;ME579,#REF!,"&gt;="&amp;MF579,#REF!,"="&amp;KV579,#REF!,"="&amp;KX579)</f>
        <v/>
      </c>
      <c r="NB579" s="1">
        <f>COUNTIFS(#REF!,LT579,#REF!,1,#REF!,"&lt;="&amp;ME579,#REF!,"&gt;="&amp;MF579,#REF!,"="&amp;KW579,#REF!,"="&amp;KY579)</f>
        <v/>
      </c>
      <c r="NC579" s="1">
        <f>COUNTIFS(#REF!,LT579,#REF!,0,#REF!,"&lt;="&amp;ME579,#REF!,"&gt;="&amp;MF579,#REF!,"="&amp;KW579,#REF!,"="&amp;KY579)</f>
        <v/>
      </c>
      <c r="ND579" s="1">
        <f>MP579+MR579+MT579+MV579+MX579+MZ579+NB579</f>
        <v/>
      </c>
      <c r="NE579" s="1">
        <f>MQ579+MS579+MU579+MW579+MY579+NA579+NC579</f>
        <v/>
      </c>
      <c r="NF579" s="1">
        <f>ND579+NE579</f>
        <v/>
      </c>
      <c r="NG579" s="33">
        <f>ND579/(ND579+NE579)</f>
        <v/>
      </c>
      <c r="NH579" s="3">
        <f>1/NG579</f>
        <v/>
      </c>
      <c r="NI579" s="1">
        <f>LI579</f>
        <v/>
      </c>
      <c r="NJ579" s="79">
        <f>((1-NG579)*(1/(NI579-1))*0.98-(NG579*1))</f>
        <v/>
      </c>
      <c r="NK579" s="34">
        <f>IF(LR579&lt;0.9,0,IF(AND(LR579&gt;1.1),0,1))</f>
        <v/>
      </c>
      <c r="NL579" s="34">
        <f>IF(LS579&lt;0.9,0,IF(AND(LS579&gt;1.1),0,1))</f>
        <v/>
      </c>
      <c r="NM579" s="32">
        <f>IF(NF579&gt;99,1,0)</f>
        <v/>
      </c>
      <c r="NN579" s="32">
        <f>IF(NJ579&gt;0.0799,1,0)</f>
        <v/>
      </c>
      <c r="NO579" s="32">
        <f>IF(NJ579&gt;NQ579,1,0)</f>
        <v/>
      </c>
      <c r="NP579" s="32">
        <f>NM579+NN579+NO579+NK579+NL579</f>
        <v/>
      </c>
      <c r="NQ579" s="79">
        <f>(((100*NG579)*(NI579-1)*0.98)-((1-NG579)*100))/100</f>
        <v/>
      </c>
      <c r="NR579" s="34">
        <f>IF(LR579&lt;0.9,0,IF(AND(LR579&gt;1.1),0,1))</f>
        <v/>
      </c>
      <c r="NS579" s="34">
        <f>IF(LS579&lt;0.9,0,IF(AND(LS579&gt;1.1),0,1))</f>
        <v/>
      </c>
      <c r="NT579" s="32">
        <f>IF(NF579&gt;99,1,0)</f>
        <v/>
      </c>
      <c r="NU579" s="32">
        <f>IF(NQ579&gt;0.0799,1,0)</f>
        <v/>
      </c>
      <c r="NV579" s="32">
        <f>IF(NQ579&gt;NJ579,1,0)</f>
        <v/>
      </c>
      <c r="NW579" s="32">
        <f>NT579+NU579+NV579+NR579+NS579</f>
        <v/>
      </c>
      <c r="NX579">
        <f>IF(NP579=5,"LayAway0-1",IF(AND(NW579=5),"BackAway0-1",""))</f>
        <v/>
      </c>
      <c r="NY579">
        <f>IF(NP579=5,KO579,IF(AND(NW579=5),KO579,""))</f>
        <v/>
      </c>
      <c r="NZ579">
        <f>IF(NP579=5,"Match Odds",IF(AND(NW579=5),"Match Odds",""))</f>
        <v/>
      </c>
      <c r="OA579">
        <f>IF(NP579=5,KP579,IF(AND(NW579=5),KP579,""))</f>
        <v/>
      </c>
      <c r="OB579">
        <f>IF(NP579=5,"MATCH_ODDS",IF(AND(NW579=5),"MATCH_ODDS",""))</f>
        <v/>
      </c>
      <c r="OC579">
        <f>IF(NP579=5,"LAY",IF(AND(NW579=5),"BACK",""))</f>
        <v/>
      </c>
    </row>
    <row r="580" ht="16.5" customHeight="1" thickBot="1" thickTop="1">
      <c r="A580" s="2" t="n"/>
      <c r="KN580" s="1">
        <f>IF(INDEX(#REF!,MATCH('HT 0-1'!D580,#REF!,0))=INDEX(#REF!,MATCH('HT 0-1'!D580,#REF!,0)),INDEX(#REF!,MATCH('HT 0-1'!D580,#REF!,0)),"ERROR")</f>
        <v/>
      </c>
      <c r="KO580" s="1">
        <f>IF(INDEX(#REF!,MATCH('HT 0-1'!E580,#REF!,0))=INDEX(#REF!,MATCH('HT 0-1'!E580,#REF!,0)),INDEX(#REF!,MATCH('HT 0-1'!E580,#REF!,0)),"ERROR")</f>
        <v/>
      </c>
      <c r="KP580" s="1">
        <f>KN580&amp;" v "&amp;KO580</f>
        <v/>
      </c>
      <c r="KQ580">
        <f>B580&amp;"_"&amp;C580</f>
        <v/>
      </c>
      <c r="KR580" s="1">
        <f>IF((HW580/KK580)&lt;0.335,"G",IF((HW580/KK580)&gt;0.67,"R","A"))</f>
        <v/>
      </c>
      <c r="KS580" s="1">
        <f>IF((HX580/KK580)&lt;0.335,"G",IF((HX580/KK580)&gt;0.67,"R","A"))</f>
        <v/>
      </c>
      <c r="KT580" s="1">
        <f>IF((IH580/KK580)&lt;0.335,"G",IF((IH580/KK580)&gt;0.67,"R","A"))</f>
        <v/>
      </c>
      <c r="KU580" s="1">
        <f>IF((II580/KK580)&lt;0.335,"G",IF((II580/KK580)&gt;0.67,"R","A"))</f>
        <v/>
      </c>
      <c r="KV580" s="1">
        <f>IF((HZ580/KK580)&lt;0.335,"G",IF((HZ580/KK580)&gt;0.67,"R","A"))</f>
        <v/>
      </c>
      <c r="KW580" s="1">
        <f>IF((HY580/KK580)&lt;0.335,"G",IF((HY580/KK580)&gt;0.67,"R","A"))</f>
        <v/>
      </c>
      <c r="KX580" s="1">
        <f>IF((IK580/KK580)&lt;0.335,"G",IF((IK580/KK580)&gt;0.67,"R","A"))</f>
        <v/>
      </c>
      <c r="KY580" s="1">
        <f>IF((IJ580/KK580)&lt;0.335,"G",IF((IJ580/KK580)&gt;0.67,"R","A"))</f>
        <v/>
      </c>
      <c r="KZ580" s="1">
        <f>IF((HQ580/KK580)&lt;0.335,"G",IF((HQ580/KK580)&gt;0.67,"R","A"))</f>
        <v/>
      </c>
      <c r="LA580" s="1">
        <f>IF((IB580/KK580)&lt;0.335,"G",IF((IB580/KK580)&gt;0.67,"R","A"))</f>
        <v/>
      </c>
      <c r="LB580">
        <f>IF(LQ580="0-1",INDEX(Scrape!#REF!,MATCH('HT 0-1'!KP580,Scrape!$B:$B,0)),"")</f>
        <v/>
      </c>
      <c r="LC580">
        <f>IF(LQ580="0-1",INDEX(Scrape!$A:$A,MATCH('HT 0-1'!KP580,Scrape!$B:$B,0)),"")</f>
        <v/>
      </c>
      <c r="LD580">
        <f>IF(LQ580="0-1",INDEX(Scrape!$B:$B,MATCH('HT 0-1'!KP580,Scrape!$B:$B,0)),"")</f>
        <v/>
      </c>
      <c r="LE580">
        <f>IF(LQ580="0-1",INDEX(Scrape!$C:$C,MATCH('HT 0-1'!KP580,Scrape!$B:$B,0)),"")</f>
        <v/>
      </c>
      <c r="LF580">
        <f>IF(LQ580="0-1",INDEX(Scrape!$D:$D,MATCH('HT 0-1'!KP580,Scrape!$B:$B,0)),"")</f>
        <v/>
      </c>
      <c r="LG580">
        <f>IF(LQ580="0-1",INDEX(Scrape!$E:$E,MATCH('HT 0-1'!KP580,Scrape!$B:$B,0)),"")</f>
        <v/>
      </c>
      <c r="LH580">
        <f>IF(LQ580="0-1",INDEX(Scrape!$F:$F,MATCH('HT 0-1'!KP580,Scrape!$B:$B,0)),"")</f>
        <v/>
      </c>
      <c r="LI580">
        <f>IF(LQ580="0-1",INDEX(Scrape!$G:$G,MATCH('HT 0-1'!KP580,Scrape!$B:$B,0)),"")</f>
        <v/>
      </c>
      <c r="LJ580">
        <f>IF(LQ580="0-1",INDEX(Scrape!$H:$H,MATCH('HT 0-1'!KP580,Scrape!$B:$B,0)),"")</f>
        <v/>
      </c>
      <c r="LK580">
        <f>IF(LQ580="0-1",INDEX(Scrape!$I:$I,MATCH('HT 0-1'!KP580,Scrape!$B:$B,0)),"")</f>
        <v/>
      </c>
      <c r="LL580">
        <f>IF(LQ580="0-1",INDEX(Scrape!$J:$J,MATCH('HT 0-1'!KP580,Scrape!$B:$B,0)),"")</f>
        <v/>
      </c>
      <c r="LM580">
        <f>IF(LQ580="0-1",INDEX(Scrape!$K:$K,MATCH('HT 0-1'!KP580,Scrape!$B:$B,0)),"")</f>
        <v/>
      </c>
      <c r="LN580">
        <f>IF(LQ580="0-1",INDEX(Scrape!$L:$L,MATCH('HT 0-1'!KP580,Scrape!$B:$B,0)),"")</f>
        <v/>
      </c>
      <c r="LO580">
        <f>IF(LQ580="0-1",INDEX(Scrape!$M:$M,MATCH('HT 0-1'!KP580,Scrape!$B:$B,0)),"")</f>
        <v/>
      </c>
      <c r="LP580">
        <f>IF(LQ580="0-1",INDEX(Scrape!$N:$N,MATCH('HT 0-1'!KP580,Scrape!$B:$B,0)),"")</f>
        <v/>
      </c>
      <c r="LQ580">
        <f>INDEX(Scrape!$O:$O,MATCH('HT 0-1'!KP580,Scrape!$B:$B,0))</f>
        <v/>
      </c>
      <c r="LR580">
        <f>(1/LJ580)+(1/LI580)+(1/LH580)</f>
        <v/>
      </c>
      <c r="LS580">
        <f>(1/LG580)+(1/LF580)+(1/LE580)</f>
        <v/>
      </c>
      <c r="LT580" s="8">
        <f>IF(INDEX(#REF!,MATCH(KQ580,#REF!,0))=INDEX(#REF!,MATCH(KQ580,#REF!,0)),INDEX(#REF!,MATCH(KQ580,#REF!,0)),"ERROR")</f>
        <v/>
      </c>
      <c r="LU580" s="4">
        <f>IF(KR580="G",2,IF(KR580="R",0.5,IF(KR580="A",1)))</f>
        <v/>
      </c>
      <c r="LV580" s="4">
        <f>IF(KS580="G",0.5,IF(KS580="R",2,IF(KS580="A",1)))</f>
        <v/>
      </c>
      <c r="LW580" s="4">
        <f>IF(KT580="G",2,IF(KT580="R",0.5,IF(KT580="A",1)))</f>
        <v/>
      </c>
      <c r="LX580" s="4">
        <f>IF(KU580="G",0.5,IF(KU580="R",2,IF(KU580="A",1)))</f>
        <v/>
      </c>
      <c r="LY580" s="7">
        <f>(LK580*(LU580+LX580)+(LL580*(LU580+LX580)))</f>
        <v/>
      </c>
      <c r="LZ580" s="7">
        <f>(LN580*(LV580+LW580)+(LO580*(LV580+LW580)))</f>
        <v/>
      </c>
      <c r="MA580" s="11">
        <f>LY580-LZ580</f>
        <v/>
      </c>
      <c r="MB580" s="5">
        <f>MA580+2</f>
        <v/>
      </c>
      <c r="MC580" s="6">
        <f>MA580-2</f>
        <v/>
      </c>
      <c r="MD580" s="4">
        <f>LE580</f>
        <v/>
      </c>
      <c r="ME580" s="9">
        <f>IF(MD580=0,1000,MD580+0.75)</f>
        <v/>
      </c>
      <c r="MF580" s="10">
        <f>IF(MD580=0,0,MD580-0.75)</f>
        <v/>
      </c>
      <c r="MG580" s="4">
        <f>((LM580*(LU580+LX580))-((LP580*(LV580+LW580))))</f>
        <v/>
      </c>
      <c r="MH580" s="9">
        <f>MG580*1.2</f>
        <v/>
      </c>
      <c r="MI580" s="10">
        <f>MG580*0.8</f>
        <v/>
      </c>
      <c r="MJ580">
        <f>IFERROR(NX580,"")</f>
        <v/>
      </c>
      <c r="MK580">
        <f>IFERROR(NY580,"")</f>
        <v/>
      </c>
      <c r="ML580">
        <f>IFERROR(NZ580,"")</f>
        <v/>
      </c>
      <c r="MM580">
        <f>IFERROR(OA580,"")</f>
        <v/>
      </c>
      <c r="MN580">
        <f>IFERROR(OB580,"")</f>
        <v/>
      </c>
      <c r="MO580">
        <f>IFERROR(OC580,"")</f>
        <v/>
      </c>
      <c r="MP580" s="1">
        <f>COUNTIFS(#REF!,LT580,#REF!,1,#REF!,"&gt;="&amp;MC580,#REF!,"&lt;="&amp;MB580,#REF!,"&lt;="&amp;ME580,#REF!,"&gt;="&amp;MF580,#REF!,"="&amp;KV580,#REF!,"="&amp;KX580)</f>
        <v/>
      </c>
      <c r="MQ580" s="1">
        <f>COUNTIFS(#REF!,LT580,#REF!,0,#REF!,"&gt;="&amp;MC580,#REF!,"&lt;="&amp;MB580,#REF!,"&lt;="&amp;ME580,#REF!,"&gt;="&amp;MF580,#REF!,"="&amp;KV580,#REF!,"="&amp;KX580)</f>
        <v/>
      </c>
      <c r="MR580" s="1">
        <f>COUNTIFS(#REF!,LT580,#REF!,1,#REF!,"&gt;="&amp;MC580,#REF!,"&lt;="&amp;MB580,#REF!,"&lt;="&amp;ME580,#REF!,"&gt;="&amp;MF580,#REF!,"="&amp;KW580,#REF!,"="&amp;KY580)</f>
        <v/>
      </c>
      <c r="MS580" s="1">
        <f>COUNTIFS(#REF!,LT580,#REF!,0,#REF!,"&gt;="&amp;MC580,#REF!,"&lt;="&amp;MB580,#REF!,"&lt;="&amp;ME580,#REF!,"&gt;="&amp;MF580,#REF!,"="&amp;KW580,#REF!,"="&amp;KY580)</f>
        <v/>
      </c>
      <c r="MT580" s="1">
        <f>COUNTIFS(#REF!,LT580,#REF!,1,#REF!,"&gt;="&amp;MI580,#REF!,"&lt;="&amp;MH580,#REF!,"&lt;="&amp;ME580,#REF!,"&gt;="&amp;MF580)</f>
        <v/>
      </c>
      <c r="MU580" s="1">
        <f>COUNTIFS(#REF!,LT580,#REF!,0,#REF!,"&gt;="&amp;MI580,#REF!,"&lt;="&amp;MH580,#REF!,"&lt;="&amp;ME580,#REF!,"&gt;="&amp;MF580)</f>
        <v/>
      </c>
      <c r="MV580" s="1">
        <f>COUNTIFS(#REF!,LT580,#REF!,1,#REF!,"&gt;="&amp;MI580,#REF!,"&lt;="&amp;MH580,#REF!,"="&amp;KZ580,#REF!,"="&amp;LA580,#REF!,"&lt;="&amp;ME580,#REF!,"&gt;="&amp;MF580)</f>
        <v/>
      </c>
      <c r="MW580" s="1">
        <f>COUNTIFS(#REF!,LT580,#REF!,0,#REF!,"&gt;="&amp;MI580,#REF!,"&lt;="&amp;MH580,#REF!,"="&amp;KZ580,#REF!,"="&amp;LA580,#REF!,"&lt;="&amp;ME580,#REF!,"&gt;="&amp;MF580)</f>
        <v/>
      </c>
      <c r="MX580" s="1">
        <f>COUNTIFS(#REF!,LT580,#REF!,1,#REF!,"&gt;="&amp;MC580,#REF!,"&lt;="&amp;MB580,#REF!,"&lt;="&amp;ME580,#REF!,"&gt;="&amp;MF580)</f>
        <v/>
      </c>
      <c r="MY580" s="1">
        <f>COUNTIFS(#REF!,LT580,#REF!,0,#REF!,"&gt;="&amp;MC580,#REF!,"&lt;="&amp;MB580,#REF!,"&lt;="&amp;ME580,#REF!,"&gt;="&amp;MF580)</f>
        <v/>
      </c>
      <c r="MZ580" s="1">
        <f>COUNTIFS(#REF!,LT580,#REF!,1,#REF!,"&lt;="&amp;ME580,#REF!,"&gt;="&amp;MF580,#REF!,"="&amp;KV580,#REF!,"="&amp;KX580)</f>
        <v/>
      </c>
      <c r="NA580" s="1">
        <f>COUNTIFS(#REF!,LT580,#REF!,0,#REF!,"&lt;="&amp;ME580,#REF!,"&gt;="&amp;MF580,#REF!,"="&amp;KV580,#REF!,"="&amp;KX580)</f>
        <v/>
      </c>
      <c r="NB580" s="1">
        <f>COUNTIFS(#REF!,LT580,#REF!,1,#REF!,"&lt;="&amp;ME580,#REF!,"&gt;="&amp;MF580,#REF!,"="&amp;KW580,#REF!,"="&amp;KY580)</f>
        <v/>
      </c>
      <c r="NC580" s="1">
        <f>COUNTIFS(#REF!,LT580,#REF!,0,#REF!,"&lt;="&amp;ME580,#REF!,"&gt;="&amp;MF580,#REF!,"="&amp;KW580,#REF!,"="&amp;KY580)</f>
        <v/>
      </c>
      <c r="ND580" s="1">
        <f>MP580+MR580+MT580+MV580+MX580+MZ580+NB580</f>
        <v/>
      </c>
      <c r="NE580" s="1">
        <f>MQ580+MS580+MU580+MW580+MY580+NA580+NC580</f>
        <v/>
      </c>
      <c r="NF580" s="1">
        <f>ND580+NE580</f>
        <v/>
      </c>
      <c r="NG580" s="33">
        <f>ND580/(ND580+NE580)</f>
        <v/>
      </c>
      <c r="NH580" s="3">
        <f>1/NG580</f>
        <v/>
      </c>
      <c r="NI580" s="1">
        <f>LI580</f>
        <v/>
      </c>
      <c r="NJ580" s="79">
        <f>((1-NG580)*(1/(NI580-1))*0.98-(NG580*1))</f>
        <v/>
      </c>
      <c r="NK580" s="34">
        <f>IF(LR580&lt;0.9,0,IF(AND(LR580&gt;1.1),0,1))</f>
        <v/>
      </c>
      <c r="NL580" s="34">
        <f>IF(LS580&lt;0.9,0,IF(AND(LS580&gt;1.1),0,1))</f>
        <v/>
      </c>
      <c r="NM580" s="32">
        <f>IF(NF580&gt;99,1,0)</f>
        <v/>
      </c>
      <c r="NN580" s="32">
        <f>IF(NJ580&gt;0.0799,1,0)</f>
        <v/>
      </c>
      <c r="NO580" s="32">
        <f>IF(NJ580&gt;NQ580,1,0)</f>
        <v/>
      </c>
      <c r="NP580" s="32">
        <f>NM580+NN580+NO580+NK580+NL580</f>
        <v/>
      </c>
      <c r="NQ580" s="79">
        <f>(((100*NG580)*(NI580-1)*0.98)-((1-NG580)*100))/100</f>
        <v/>
      </c>
      <c r="NR580" s="34">
        <f>IF(LR580&lt;0.9,0,IF(AND(LR580&gt;1.1),0,1))</f>
        <v/>
      </c>
      <c r="NS580" s="34">
        <f>IF(LS580&lt;0.9,0,IF(AND(LS580&gt;1.1),0,1))</f>
        <v/>
      </c>
      <c r="NT580" s="32">
        <f>IF(NF580&gt;99,1,0)</f>
        <v/>
      </c>
      <c r="NU580" s="32">
        <f>IF(NQ580&gt;0.0799,1,0)</f>
        <v/>
      </c>
      <c r="NV580" s="32">
        <f>IF(NQ580&gt;NJ580,1,0)</f>
        <v/>
      </c>
      <c r="NW580" s="32">
        <f>NT580+NU580+NV580+NR580+NS580</f>
        <v/>
      </c>
      <c r="NX580">
        <f>IF(NP580=5,"LayAway0-1",IF(AND(NW580=5),"BackAway0-1",""))</f>
        <v/>
      </c>
      <c r="NY580">
        <f>IF(NP580=5,KO580,IF(AND(NW580=5),KO580,""))</f>
        <v/>
      </c>
      <c r="NZ580">
        <f>IF(NP580=5,"Match Odds",IF(AND(NW580=5),"Match Odds",""))</f>
        <v/>
      </c>
      <c r="OA580">
        <f>IF(NP580=5,KP580,IF(AND(NW580=5),KP580,""))</f>
        <v/>
      </c>
      <c r="OB580">
        <f>IF(NP580=5,"MATCH_ODDS",IF(AND(NW580=5),"MATCH_ODDS",""))</f>
        <v/>
      </c>
      <c r="OC580">
        <f>IF(NP580=5,"LAY",IF(AND(NW580=5),"BACK",""))</f>
        <v/>
      </c>
    </row>
    <row r="581" ht="16.5" customHeight="1" thickBot="1" thickTop="1">
      <c r="A581" s="2" t="n"/>
      <c r="KN581" s="1">
        <f>IF(INDEX(#REF!,MATCH('HT 0-1'!D581,#REF!,0))=INDEX(#REF!,MATCH('HT 0-1'!D581,#REF!,0)),INDEX(#REF!,MATCH('HT 0-1'!D581,#REF!,0)),"ERROR")</f>
        <v/>
      </c>
      <c r="KO581" s="1">
        <f>IF(INDEX(#REF!,MATCH('HT 0-1'!E581,#REF!,0))=INDEX(#REF!,MATCH('HT 0-1'!E581,#REF!,0)),INDEX(#REF!,MATCH('HT 0-1'!E581,#REF!,0)),"ERROR")</f>
        <v/>
      </c>
      <c r="KP581" s="1">
        <f>KN581&amp;" v "&amp;KO581</f>
        <v/>
      </c>
      <c r="KQ581">
        <f>B581&amp;"_"&amp;C581</f>
        <v/>
      </c>
      <c r="KR581" s="1">
        <f>IF((HW581/KK581)&lt;0.335,"G",IF((HW581/KK581)&gt;0.67,"R","A"))</f>
        <v/>
      </c>
      <c r="KS581" s="1">
        <f>IF((HX581/KK581)&lt;0.335,"G",IF((HX581/KK581)&gt;0.67,"R","A"))</f>
        <v/>
      </c>
      <c r="KT581" s="1">
        <f>IF((IH581/KK581)&lt;0.335,"G",IF((IH581/KK581)&gt;0.67,"R","A"))</f>
        <v/>
      </c>
      <c r="KU581" s="1">
        <f>IF((II581/KK581)&lt;0.335,"G",IF((II581/KK581)&gt;0.67,"R","A"))</f>
        <v/>
      </c>
      <c r="KV581" s="1">
        <f>IF((HZ581/KK581)&lt;0.335,"G",IF((HZ581/KK581)&gt;0.67,"R","A"))</f>
        <v/>
      </c>
      <c r="KW581" s="1">
        <f>IF((HY581/KK581)&lt;0.335,"G",IF((HY581/KK581)&gt;0.67,"R","A"))</f>
        <v/>
      </c>
      <c r="KX581" s="1">
        <f>IF((IK581/KK581)&lt;0.335,"G",IF((IK581/KK581)&gt;0.67,"R","A"))</f>
        <v/>
      </c>
      <c r="KY581" s="1">
        <f>IF((IJ581/KK581)&lt;0.335,"G",IF((IJ581/KK581)&gt;0.67,"R","A"))</f>
        <v/>
      </c>
      <c r="KZ581" s="1">
        <f>IF((HQ581/KK581)&lt;0.335,"G",IF((HQ581/KK581)&gt;0.67,"R","A"))</f>
        <v/>
      </c>
      <c r="LA581" s="1">
        <f>IF((IB581/KK581)&lt;0.335,"G",IF((IB581/KK581)&gt;0.67,"R","A"))</f>
        <v/>
      </c>
      <c r="LB581">
        <f>IF(LQ581="0-1",INDEX(Scrape!#REF!,MATCH('HT 0-1'!KP581,Scrape!$B:$B,0)),"")</f>
        <v/>
      </c>
      <c r="LC581">
        <f>IF(LQ581="0-1",INDEX(Scrape!$A:$A,MATCH('HT 0-1'!KP581,Scrape!$B:$B,0)),"")</f>
        <v/>
      </c>
      <c r="LD581">
        <f>IF(LQ581="0-1",INDEX(Scrape!$B:$B,MATCH('HT 0-1'!KP581,Scrape!$B:$B,0)),"")</f>
        <v/>
      </c>
      <c r="LE581">
        <f>IF(LQ581="0-1",INDEX(Scrape!$C:$C,MATCH('HT 0-1'!KP581,Scrape!$B:$B,0)),"")</f>
        <v/>
      </c>
      <c r="LF581">
        <f>IF(LQ581="0-1",INDEX(Scrape!$D:$D,MATCH('HT 0-1'!KP581,Scrape!$B:$B,0)),"")</f>
        <v/>
      </c>
      <c r="LG581">
        <f>IF(LQ581="0-1",INDEX(Scrape!$E:$E,MATCH('HT 0-1'!KP581,Scrape!$B:$B,0)),"")</f>
        <v/>
      </c>
      <c r="LH581">
        <f>IF(LQ581="0-1",INDEX(Scrape!$F:$F,MATCH('HT 0-1'!KP581,Scrape!$B:$B,0)),"")</f>
        <v/>
      </c>
      <c r="LI581">
        <f>IF(LQ581="0-1",INDEX(Scrape!$G:$G,MATCH('HT 0-1'!KP581,Scrape!$B:$B,0)),"")</f>
        <v/>
      </c>
      <c r="LJ581">
        <f>IF(LQ581="0-1",INDEX(Scrape!$H:$H,MATCH('HT 0-1'!KP581,Scrape!$B:$B,0)),"")</f>
        <v/>
      </c>
      <c r="LK581">
        <f>IF(LQ581="0-1",INDEX(Scrape!$I:$I,MATCH('HT 0-1'!KP581,Scrape!$B:$B,0)),"")</f>
        <v/>
      </c>
      <c r="LL581">
        <f>IF(LQ581="0-1",INDEX(Scrape!$J:$J,MATCH('HT 0-1'!KP581,Scrape!$B:$B,0)),"")</f>
        <v/>
      </c>
      <c r="LM581">
        <f>IF(LQ581="0-1",INDEX(Scrape!$K:$K,MATCH('HT 0-1'!KP581,Scrape!$B:$B,0)),"")</f>
        <v/>
      </c>
      <c r="LN581">
        <f>IF(LQ581="0-1",INDEX(Scrape!$L:$L,MATCH('HT 0-1'!KP581,Scrape!$B:$B,0)),"")</f>
        <v/>
      </c>
      <c r="LO581">
        <f>IF(LQ581="0-1",INDEX(Scrape!$M:$M,MATCH('HT 0-1'!KP581,Scrape!$B:$B,0)),"")</f>
        <v/>
      </c>
      <c r="LP581">
        <f>IF(LQ581="0-1",INDEX(Scrape!$N:$N,MATCH('HT 0-1'!KP581,Scrape!$B:$B,0)),"")</f>
        <v/>
      </c>
      <c r="LQ581">
        <f>INDEX(Scrape!$O:$O,MATCH('HT 0-1'!KP581,Scrape!$B:$B,0))</f>
        <v/>
      </c>
      <c r="LR581">
        <f>(1/LJ581)+(1/LI581)+(1/LH581)</f>
        <v/>
      </c>
      <c r="LS581">
        <f>(1/LG581)+(1/LF581)+(1/LE581)</f>
        <v/>
      </c>
      <c r="LT581" s="8">
        <f>IF(INDEX(#REF!,MATCH(KQ581,#REF!,0))=INDEX(#REF!,MATCH(KQ581,#REF!,0)),INDEX(#REF!,MATCH(KQ581,#REF!,0)),"ERROR")</f>
        <v/>
      </c>
      <c r="LU581" s="4">
        <f>IF(KR581="G",2,IF(KR581="R",0.5,IF(KR581="A",1)))</f>
        <v/>
      </c>
      <c r="LV581" s="4">
        <f>IF(KS581="G",0.5,IF(KS581="R",2,IF(KS581="A",1)))</f>
        <v/>
      </c>
      <c r="LW581" s="4">
        <f>IF(KT581="G",2,IF(KT581="R",0.5,IF(KT581="A",1)))</f>
        <v/>
      </c>
      <c r="LX581" s="4">
        <f>IF(KU581="G",0.5,IF(KU581="R",2,IF(KU581="A",1)))</f>
        <v/>
      </c>
      <c r="LY581" s="7">
        <f>(LK581*(LU581+LX581)+(LL581*(LU581+LX581)))</f>
        <v/>
      </c>
      <c r="LZ581" s="7">
        <f>(LN581*(LV581+LW581)+(LO581*(LV581+LW581)))</f>
        <v/>
      </c>
      <c r="MA581" s="11">
        <f>LY581-LZ581</f>
        <v/>
      </c>
      <c r="MB581" s="5">
        <f>MA581+2</f>
        <v/>
      </c>
      <c r="MC581" s="6">
        <f>MA581-2</f>
        <v/>
      </c>
      <c r="MD581" s="4">
        <f>LE581</f>
        <v/>
      </c>
      <c r="ME581" s="9">
        <f>IF(MD581=0,1000,MD581+0.75)</f>
        <v/>
      </c>
      <c r="MF581" s="10">
        <f>IF(MD581=0,0,MD581-0.75)</f>
        <v/>
      </c>
      <c r="MG581" s="4">
        <f>((LM581*(LU581+LX581))-((LP581*(LV581+LW581))))</f>
        <v/>
      </c>
      <c r="MH581" s="9">
        <f>MG581*1.2</f>
        <v/>
      </c>
      <c r="MI581" s="10">
        <f>MG581*0.8</f>
        <v/>
      </c>
      <c r="MJ581">
        <f>IFERROR(NX581,"")</f>
        <v/>
      </c>
      <c r="MK581">
        <f>IFERROR(NY581,"")</f>
        <v/>
      </c>
      <c r="ML581">
        <f>IFERROR(NZ581,"")</f>
        <v/>
      </c>
      <c r="MM581">
        <f>IFERROR(OA581,"")</f>
        <v/>
      </c>
      <c r="MN581">
        <f>IFERROR(OB581,"")</f>
        <v/>
      </c>
      <c r="MO581">
        <f>IFERROR(OC581,"")</f>
        <v/>
      </c>
      <c r="MP581" s="1">
        <f>COUNTIFS(#REF!,LT581,#REF!,1,#REF!,"&gt;="&amp;MC581,#REF!,"&lt;="&amp;MB581,#REF!,"&lt;="&amp;ME581,#REF!,"&gt;="&amp;MF581,#REF!,"="&amp;KV581,#REF!,"="&amp;KX581)</f>
        <v/>
      </c>
      <c r="MQ581" s="1">
        <f>COUNTIFS(#REF!,LT581,#REF!,0,#REF!,"&gt;="&amp;MC581,#REF!,"&lt;="&amp;MB581,#REF!,"&lt;="&amp;ME581,#REF!,"&gt;="&amp;MF581,#REF!,"="&amp;KV581,#REF!,"="&amp;KX581)</f>
        <v/>
      </c>
      <c r="MR581" s="1">
        <f>COUNTIFS(#REF!,LT581,#REF!,1,#REF!,"&gt;="&amp;MC581,#REF!,"&lt;="&amp;MB581,#REF!,"&lt;="&amp;ME581,#REF!,"&gt;="&amp;MF581,#REF!,"="&amp;KW581,#REF!,"="&amp;KY581)</f>
        <v/>
      </c>
      <c r="MS581" s="1">
        <f>COUNTIFS(#REF!,LT581,#REF!,0,#REF!,"&gt;="&amp;MC581,#REF!,"&lt;="&amp;MB581,#REF!,"&lt;="&amp;ME581,#REF!,"&gt;="&amp;MF581,#REF!,"="&amp;KW581,#REF!,"="&amp;KY581)</f>
        <v/>
      </c>
      <c r="MT581" s="1">
        <f>COUNTIFS(#REF!,LT581,#REF!,1,#REF!,"&gt;="&amp;MI581,#REF!,"&lt;="&amp;MH581,#REF!,"&lt;="&amp;ME581,#REF!,"&gt;="&amp;MF581)</f>
        <v/>
      </c>
      <c r="MU581" s="1">
        <f>COUNTIFS(#REF!,LT581,#REF!,0,#REF!,"&gt;="&amp;MI581,#REF!,"&lt;="&amp;MH581,#REF!,"&lt;="&amp;ME581,#REF!,"&gt;="&amp;MF581)</f>
        <v/>
      </c>
      <c r="MV581" s="1">
        <f>COUNTIFS(#REF!,LT581,#REF!,1,#REF!,"&gt;="&amp;MI581,#REF!,"&lt;="&amp;MH581,#REF!,"="&amp;KZ581,#REF!,"="&amp;LA581,#REF!,"&lt;="&amp;ME581,#REF!,"&gt;="&amp;MF581)</f>
        <v/>
      </c>
      <c r="MW581" s="1">
        <f>COUNTIFS(#REF!,LT581,#REF!,0,#REF!,"&gt;="&amp;MI581,#REF!,"&lt;="&amp;MH581,#REF!,"="&amp;KZ581,#REF!,"="&amp;LA581,#REF!,"&lt;="&amp;ME581,#REF!,"&gt;="&amp;MF581)</f>
        <v/>
      </c>
      <c r="MX581" s="1">
        <f>COUNTIFS(#REF!,LT581,#REF!,1,#REF!,"&gt;="&amp;MC581,#REF!,"&lt;="&amp;MB581,#REF!,"&lt;="&amp;ME581,#REF!,"&gt;="&amp;MF581)</f>
        <v/>
      </c>
      <c r="MY581" s="1">
        <f>COUNTIFS(#REF!,LT581,#REF!,0,#REF!,"&gt;="&amp;MC581,#REF!,"&lt;="&amp;MB581,#REF!,"&lt;="&amp;ME581,#REF!,"&gt;="&amp;MF581)</f>
        <v/>
      </c>
      <c r="MZ581" s="1">
        <f>COUNTIFS(#REF!,LT581,#REF!,1,#REF!,"&lt;="&amp;ME581,#REF!,"&gt;="&amp;MF581,#REF!,"="&amp;KV581,#REF!,"="&amp;KX581)</f>
        <v/>
      </c>
      <c r="NA581" s="1">
        <f>COUNTIFS(#REF!,LT581,#REF!,0,#REF!,"&lt;="&amp;ME581,#REF!,"&gt;="&amp;MF581,#REF!,"="&amp;KV581,#REF!,"="&amp;KX581)</f>
        <v/>
      </c>
      <c r="NB581" s="1">
        <f>COUNTIFS(#REF!,LT581,#REF!,1,#REF!,"&lt;="&amp;ME581,#REF!,"&gt;="&amp;MF581,#REF!,"="&amp;KW581,#REF!,"="&amp;KY581)</f>
        <v/>
      </c>
      <c r="NC581" s="1">
        <f>COUNTIFS(#REF!,LT581,#REF!,0,#REF!,"&lt;="&amp;ME581,#REF!,"&gt;="&amp;MF581,#REF!,"="&amp;KW581,#REF!,"="&amp;KY581)</f>
        <v/>
      </c>
      <c r="ND581" s="1">
        <f>MP581+MR581+MT581+MV581+MX581+MZ581+NB581</f>
        <v/>
      </c>
      <c r="NE581" s="1">
        <f>MQ581+MS581+MU581+MW581+MY581+NA581+NC581</f>
        <v/>
      </c>
      <c r="NF581" s="1">
        <f>ND581+NE581</f>
        <v/>
      </c>
      <c r="NG581" s="33">
        <f>ND581/(ND581+NE581)</f>
        <v/>
      </c>
      <c r="NH581" s="3">
        <f>1/NG581</f>
        <v/>
      </c>
      <c r="NI581" s="1">
        <f>LI581</f>
        <v/>
      </c>
      <c r="NJ581" s="79">
        <f>((1-NG581)*(1/(NI581-1))*0.98-(NG581*1))</f>
        <v/>
      </c>
      <c r="NK581" s="34">
        <f>IF(LR581&lt;0.9,0,IF(AND(LR581&gt;1.1),0,1))</f>
        <v/>
      </c>
      <c r="NL581" s="34">
        <f>IF(LS581&lt;0.9,0,IF(AND(LS581&gt;1.1),0,1))</f>
        <v/>
      </c>
      <c r="NM581" s="32">
        <f>IF(NF581&gt;99,1,0)</f>
        <v/>
      </c>
      <c r="NN581" s="32">
        <f>IF(NJ581&gt;0.0799,1,0)</f>
        <v/>
      </c>
      <c r="NO581" s="32">
        <f>IF(NJ581&gt;NQ581,1,0)</f>
        <v/>
      </c>
      <c r="NP581" s="32">
        <f>NM581+NN581+NO581+NK581+NL581</f>
        <v/>
      </c>
      <c r="NQ581" s="79">
        <f>(((100*NG581)*(NI581-1)*0.98)-((1-NG581)*100))/100</f>
        <v/>
      </c>
      <c r="NR581" s="34">
        <f>IF(LR581&lt;0.9,0,IF(AND(LR581&gt;1.1),0,1))</f>
        <v/>
      </c>
      <c r="NS581" s="34">
        <f>IF(LS581&lt;0.9,0,IF(AND(LS581&gt;1.1),0,1))</f>
        <v/>
      </c>
      <c r="NT581" s="32">
        <f>IF(NF581&gt;99,1,0)</f>
        <v/>
      </c>
      <c r="NU581" s="32">
        <f>IF(NQ581&gt;0.0799,1,0)</f>
        <v/>
      </c>
      <c r="NV581" s="32">
        <f>IF(NQ581&gt;NJ581,1,0)</f>
        <v/>
      </c>
      <c r="NW581" s="32">
        <f>NT581+NU581+NV581+NR581+NS581</f>
        <v/>
      </c>
      <c r="NX581">
        <f>IF(NP581=5,"LayAway0-1",IF(AND(NW581=5),"BackAway0-1",""))</f>
        <v/>
      </c>
      <c r="NY581">
        <f>IF(NP581=5,KO581,IF(AND(NW581=5),KO581,""))</f>
        <v/>
      </c>
      <c r="NZ581">
        <f>IF(NP581=5,"Match Odds",IF(AND(NW581=5),"Match Odds",""))</f>
        <v/>
      </c>
      <c r="OA581">
        <f>IF(NP581=5,KP581,IF(AND(NW581=5),KP581,""))</f>
        <v/>
      </c>
      <c r="OB581">
        <f>IF(NP581=5,"MATCH_ODDS",IF(AND(NW581=5),"MATCH_ODDS",""))</f>
        <v/>
      </c>
      <c r="OC581">
        <f>IF(NP581=5,"LAY",IF(AND(NW581=5),"BACK",""))</f>
        <v/>
      </c>
    </row>
    <row r="582" ht="16.5" customHeight="1" thickBot="1" thickTop="1">
      <c r="A582" s="2" t="n"/>
      <c r="KN582" s="1">
        <f>IF(INDEX(#REF!,MATCH('HT 0-1'!D582,#REF!,0))=INDEX(#REF!,MATCH('HT 0-1'!D582,#REF!,0)),INDEX(#REF!,MATCH('HT 0-1'!D582,#REF!,0)),"ERROR")</f>
        <v/>
      </c>
      <c r="KO582" s="1">
        <f>IF(INDEX(#REF!,MATCH('HT 0-1'!E582,#REF!,0))=INDEX(#REF!,MATCH('HT 0-1'!E582,#REF!,0)),INDEX(#REF!,MATCH('HT 0-1'!E582,#REF!,0)),"ERROR")</f>
        <v/>
      </c>
      <c r="KP582" s="1">
        <f>KN582&amp;" v "&amp;KO582</f>
        <v/>
      </c>
      <c r="KQ582">
        <f>B582&amp;"_"&amp;C582</f>
        <v/>
      </c>
      <c r="KR582" s="1">
        <f>IF((HW582/KK582)&lt;0.335,"G",IF((HW582/KK582)&gt;0.67,"R","A"))</f>
        <v/>
      </c>
      <c r="KS582" s="1">
        <f>IF((HX582/KK582)&lt;0.335,"G",IF((HX582/KK582)&gt;0.67,"R","A"))</f>
        <v/>
      </c>
      <c r="KT582" s="1">
        <f>IF((IH582/KK582)&lt;0.335,"G",IF((IH582/KK582)&gt;0.67,"R","A"))</f>
        <v/>
      </c>
      <c r="KU582" s="1">
        <f>IF((II582/KK582)&lt;0.335,"G",IF((II582/KK582)&gt;0.67,"R","A"))</f>
        <v/>
      </c>
      <c r="KV582" s="1">
        <f>IF((HZ582/KK582)&lt;0.335,"G",IF((HZ582/KK582)&gt;0.67,"R","A"))</f>
        <v/>
      </c>
      <c r="KW582" s="1">
        <f>IF((HY582/KK582)&lt;0.335,"G",IF((HY582/KK582)&gt;0.67,"R","A"))</f>
        <v/>
      </c>
      <c r="KX582" s="1">
        <f>IF((IK582/KK582)&lt;0.335,"G",IF((IK582/KK582)&gt;0.67,"R","A"))</f>
        <v/>
      </c>
      <c r="KY582" s="1">
        <f>IF((IJ582/KK582)&lt;0.335,"G",IF((IJ582/KK582)&gt;0.67,"R","A"))</f>
        <v/>
      </c>
      <c r="KZ582" s="1">
        <f>IF((HQ582/KK582)&lt;0.335,"G",IF((HQ582/KK582)&gt;0.67,"R","A"))</f>
        <v/>
      </c>
      <c r="LA582" s="1">
        <f>IF((IB582/KK582)&lt;0.335,"G",IF((IB582/KK582)&gt;0.67,"R","A"))</f>
        <v/>
      </c>
      <c r="LB582">
        <f>IF(LQ582="0-1",INDEX(Scrape!#REF!,MATCH('HT 0-1'!KP582,Scrape!$B:$B,0)),"")</f>
        <v/>
      </c>
      <c r="LC582">
        <f>IF(LQ582="0-1",INDEX(Scrape!$A:$A,MATCH('HT 0-1'!KP582,Scrape!$B:$B,0)),"")</f>
        <v/>
      </c>
      <c r="LD582">
        <f>IF(LQ582="0-1",INDEX(Scrape!$B:$B,MATCH('HT 0-1'!KP582,Scrape!$B:$B,0)),"")</f>
        <v/>
      </c>
      <c r="LE582">
        <f>IF(LQ582="0-1",INDEX(Scrape!$C:$C,MATCH('HT 0-1'!KP582,Scrape!$B:$B,0)),"")</f>
        <v/>
      </c>
      <c r="LF582">
        <f>IF(LQ582="0-1",INDEX(Scrape!$D:$D,MATCH('HT 0-1'!KP582,Scrape!$B:$B,0)),"")</f>
        <v/>
      </c>
      <c r="LG582">
        <f>IF(LQ582="0-1",INDEX(Scrape!$E:$E,MATCH('HT 0-1'!KP582,Scrape!$B:$B,0)),"")</f>
        <v/>
      </c>
      <c r="LH582">
        <f>IF(LQ582="0-1",INDEX(Scrape!$F:$F,MATCH('HT 0-1'!KP582,Scrape!$B:$B,0)),"")</f>
        <v/>
      </c>
      <c r="LI582">
        <f>IF(LQ582="0-1",INDEX(Scrape!$G:$G,MATCH('HT 0-1'!KP582,Scrape!$B:$B,0)),"")</f>
        <v/>
      </c>
      <c r="LJ582">
        <f>IF(LQ582="0-1",INDEX(Scrape!$H:$H,MATCH('HT 0-1'!KP582,Scrape!$B:$B,0)),"")</f>
        <v/>
      </c>
      <c r="LK582">
        <f>IF(LQ582="0-1",INDEX(Scrape!$I:$I,MATCH('HT 0-1'!KP582,Scrape!$B:$B,0)),"")</f>
        <v/>
      </c>
      <c r="LL582">
        <f>IF(LQ582="0-1",INDEX(Scrape!$J:$J,MATCH('HT 0-1'!KP582,Scrape!$B:$B,0)),"")</f>
        <v/>
      </c>
      <c r="LM582">
        <f>IF(LQ582="0-1",INDEX(Scrape!$K:$K,MATCH('HT 0-1'!KP582,Scrape!$B:$B,0)),"")</f>
        <v/>
      </c>
      <c r="LN582">
        <f>IF(LQ582="0-1",INDEX(Scrape!$L:$L,MATCH('HT 0-1'!KP582,Scrape!$B:$B,0)),"")</f>
        <v/>
      </c>
      <c r="LO582">
        <f>IF(LQ582="0-1",INDEX(Scrape!$M:$M,MATCH('HT 0-1'!KP582,Scrape!$B:$B,0)),"")</f>
        <v/>
      </c>
      <c r="LP582">
        <f>IF(LQ582="0-1",INDEX(Scrape!$N:$N,MATCH('HT 0-1'!KP582,Scrape!$B:$B,0)),"")</f>
        <v/>
      </c>
      <c r="LQ582">
        <f>INDEX(Scrape!$O:$O,MATCH('HT 0-1'!KP582,Scrape!$B:$B,0))</f>
        <v/>
      </c>
      <c r="LR582">
        <f>(1/LJ582)+(1/LI582)+(1/LH582)</f>
        <v/>
      </c>
      <c r="LS582">
        <f>(1/LG582)+(1/LF582)+(1/LE582)</f>
        <v/>
      </c>
      <c r="LT582" s="8">
        <f>IF(INDEX(#REF!,MATCH(KQ582,#REF!,0))=INDEX(#REF!,MATCH(KQ582,#REF!,0)),INDEX(#REF!,MATCH(KQ582,#REF!,0)),"ERROR")</f>
        <v/>
      </c>
      <c r="LU582" s="4">
        <f>IF(KR582="G",2,IF(KR582="R",0.5,IF(KR582="A",1)))</f>
        <v/>
      </c>
      <c r="LV582" s="4">
        <f>IF(KS582="G",0.5,IF(KS582="R",2,IF(KS582="A",1)))</f>
        <v/>
      </c>
      <c r="LW582" s="4">
        <f>IF(KT582="G",2,IF(KT582="R",0.5,IF(KT582="A",1)))</f>
        <v/>
      </c>
      <c r="LX582" s="4">
        <f>IF(KU582="G",0.5,IF(KU582="R",2,IF(KU582="A",1)))</f>
        <v/>
      </c>
      <c r="LY582" s="7">
        <f>(LK582*(LU582+LX582)+(LL582*(LU582+LX582)))</f>
        <v/>
      </c>
      <c r="LZ582" s="7">
        <f>(LN582*(LV582+LW582)+(LO582*(LV582+LW582)))</f>
        <v/>
      </c>
      <c r="MA582" s="11">
        <f>LY582-LZ582</f>
        <v/>
      </c>
      <c r="MB582" s="5">
        <f>MA582+2</f>
        <v/>
      </c>
      <c r="MC582" s="6">
        <f>MA582-2</f>
        <v/>
      </c>
      <c r="MD582" s="4">
        <f>LE582</f>
        <v/>
      </c>
      <c r="ME582" s="9">
        <f>IF(MD582=0,1000,MD582+0.75)</f>
        <v/>
      </c>
      <c r="MF582" s="10">
        <f>IF(MD582=0,0,MD582-0.75)</f>
        <v/>
      </c>
      <c r="MG582" s="4">
        <f>((LM582*(LU582+LX582))-((LP582*(LV582+LW582))))</f>
        <v/>
      </c>
      <c r="MH582" s="9">
        <f>MG582*1.2</f>
        <v/>
      </c>
      <c r="MI582" s="10">
        <f>MG582*0.8</f>
        <v/>
      </c>
      <c r="MJ582">
        <f>IFERROR(NX582,"")</f>
        <v/>
      </c>
      <c r="MK582">
        <f>IFERROR(NY582,"")</f>
        <v/>
      </c>
      <c r="ML582">
        <f>IFERROR(NZ582,"")</f>
        <v/>
      </c>
      <c r="MM582">
        <f>IFERROR(OA582,"")</f>
        <v/>
      </c>
      <c r="MN582">
        <f>IFERROR(OB582,"")</f>
        <v/>
      </c>
      <c r="MO582">
        <f>IFERROR(OC582,"")</f>
        <v/>
      </c>
      <c r="MP582" s="1">
        <f>COUNTIFS(#REF!,LT582,#REF!,1,#REF!,"&gt;="&amp;MC582,#REF!,"&lt;="&amp;MB582,#REF!,"&lt;="&amp;ME582,#REF!,"&gt;="&amp;MF582,#REF!,"="&amp;KV582,#REF!,"="&amp;KX582)</f>
        <v/>
      </c>
      <c r="MQ582" s="1">
        <f>COUNTIFS(#REF!,LT582,#REF!,0,#REF!,"&gt;="&amp;MC582,#REF!,"&lt;="&amp;MB582,#REF!,"&lt;="&amp;ME582,#REF!,"&gt;="&amp;MF582,#REF!,"="&amp;KV582,#REF!,"="&amp;KX582)</f>
        <v/>
      </c>
      <c r="MR582" s="1">
        <f>COUNTIFS(#REF!,LT582,#REF!,1,#REF!,"&gt;="&amp;MC582,#REF!,"&lt;="&amp;MB582,#REF!,"&lt;="&amp;ME582,#REF!,"&gt;="&amp;MF582,#REF!,"="&amp;KW582,#REF!,"="&amp;KY582)</f>
        <v/>
      </c>
      <c r="MS582" s="1">
        <f>COUNTIFS(#REF!,LT582,#REF!,0,#REF!,"&gt;="&amp;MC582,#REF!,"&lt;="&amp;MB582,#REF!,"&lt;="&amp;ME582,#REF!,"&gt;="&amp;MF582,#REF!,"="&amp;KW582,#REF!,"="&amp;KY582)</f>
        <v/>
      </c>
      <c r="MT582" s="1">
        <f>COUNTIFS(#REF!,LT582,#REF!,1,#REF!,"&gt;="&amp;MI582,#REF!,"&lt;="&amp;MH582,#REF!,"&lt;="&amp;ME582,#REF!,"&gt;="&amp;MF582)</f>
        <v/>
      </c>
      <c r="MU582" s="1">
        <f>COUNTIFS(#REF!,LT582,#REF!,0,#REF!,"&gt;="&amp;MI582,#REF!,"&lt;="&amp;MH582,#REF!,"&lt;="&amp;ME582,#REF!,"&gt;="&amp;MF582)</f>
        <v/>
      </c>
      <c r="MV582" s="1">
        <f>COUNTIFS(#REF!,LT582,#REF!,1,#REF!,"&gt;="&amp;MI582,#REF!,"&lt;="&amp;MH582,#REF!,"="&amp;KZ582,#REF!,"="&amp;LA582,#REF!,"&lt;="&amp;ME582,#REF!,"&gt;="&amp;MF582)</f>
        <v/>
      </c>
      <c r="MW582" s="1">
        <f>COUNTIFS(#REF!,LT582,#REF!,0,#REF!,"&gt;="&amp;MI582,#REF!,"&lt;="&amp;MH582,#REF!,"="&amp;KZ582,#REF!,"="&amp;LA582,#REF!,"&lt;="&amp;ME582,#REF!,"&gt;="&amp;MF582)</f>
        <v/>
      </c>
      <c r="MX582" s="1">
        <f>COUNTIFS(#REF!,LT582,#REF!,1,#REF!,"&gt;="&amp;MC582,#REF!,"&lt;="&amp;MB582,#REF!,"&lt;="&amp;ME582,#REF!,"&gt;="&amp;MF582)</f>
        <v/>
      </c>
      <c r="MY582" s="1">
        <f>COUNTIFS(#REF!,LT582,#REF!,0,#REF!,"&gt;="&amp;MC582,#REF!,"&lt;="&amp;MB582,#REF!,"&lt;="&amp;ME582,#REF!,"&gt;="&amp;MF582)</f>
        <v/>
      </c>
      <c r="MZ582" s="1">
        <f>COUNTIFS(#REF!,LT582,#REF!,1,#REF!,"&lt;="&amp;ME582,#REF!,"&gt;="&amp;MF582,#REF!,"="&amp;KV582,#REF!,"="&amp;KX582)</f>
        <v/>
      </c>
      <c r="NA582" s="1">
        <f>COUNTIFS(#REF!,LT582,#REF!,0,#REF!,"&lt;="&amp;ME582,#REF!,"&gt;="&amp;MF582,#REF!,"="&amp;KV582,#REF!,"="&amp;KX582)</f>
        <v/>
      </c>
      <c r="NB582" s="1">
        <f>COUNTIFS(#REF!,LT582,#REF!,1,#REF!,"&lt;="&amp;ME582,#REF!,"&gt;="&amp;MF582,#REF!,"="&amp;KW582,#REF!,"="&amp;KY582)</f>
        <v/>
      </c>
      <c r="NC582" s="1">
        <f>COUNTIFS(#REF!,LT582,#REF!,0,#REF!,"&lt;="&amp;ME582,#REF!,"&gt;="&amp;MF582,#REF!,"="&amp;KW582,#REF!,"="&amp;KY582)</f>
        <v/>
      </c>
      <c r="ND582" s="1">
        <f>MP582+MR582+MT582+MV582+MX582+MZ582+NB582</f>
        <v/>
      </c>
      <c r="NE582" s="1">
        <f>MQ582+MS582+MU582+MW582+MY582+NA582+NC582</f>
        <v/>
      </c>
      <c r="NF582" s="1">
        <f>ND582+NE582</f>
        <v/>
      </c>
      <c r="NG582" s="33">
        <f>ND582/(ND582+NE582)</f>
        <v/>
      </c>
      <c r="NH582" s="3">
        <f>1/NG582</f>
        <v/>
      </c>
      <c r="NI582" s="1">
        <f>LI582</f>
        <v/>
      </c>
      <c r="NJ582" s="79">
        <f>((1-NG582)*(1/(NI582-1))*0.98-(NG582*1))</f>
        <v/>
      </c>
      <c r="NK582" s="34">
        <f>IF(LR582&lt;0.9,0,IF(AND(LR582&gt;1.1),0,1))</f>
        <v/>
      </c>
      <c r="NL582" s="34">
        <f>IF(LS582&lt;0.9,0,IF(AND(LS582&gt;1.1),0,1))</f>
        <v/>
      </c>
      <c r="NM582" s="32">
        <f>IF(NF582&gt;99,1,0)</f>
        <v/>
      </c>
      <c r="NN582" s="32">
        <f>IF(NJ582&gt;0.0799,1,0)</f>
        <v/>
      </c>
      <c r="NO582" s="32">
        <f>IF(NJ582&gt;NQ582,1,0)</f>
        <v/>
      </c>
      <c r="NP582" s="32">
        <f>NM582+NN582+NO582+NK582+NL582</f>
        <v/>
      </c>
      <c r="NQ582" s="79">
        <f>(((100*NG582)*(NI582-1)*0.98)-((1-NG582)*100))/100</f>
        <v/>
      </c>
      <c r="NR582" s="34">
        <f>IF(LR582&lt;0.9,0,IF(AND(LR582&gt;1.1),0,1))</f>
        <v/>
      </c>
      <c r="NS582" s="34">
        <f>IF(LS582&lt;0.9,0,IF(AND(LS582&gt;1.1),0,1))</f>
        <v/>
      </c>
      <c r="NT582" s="32">
        <f>IF(NF582&gt;99,1,0)</f>
        <v/>
      </c>
      <c r="NU582" s="32">
        <f>IF(NQ582&gt;0.0799,1,0)</f>
        <v/>
      </c>
      <c r="NV582" s="32">
        <f>IF(NQ582&gt;NJ582,1,0)</f>
        <v/>
      </c>
      <c r="NW582" s="32">
        <f>NT582+NU582+NV582+NR582+NS582</f>
        <v/>
      </c>
      <c r="NX582">
        <f>IF(NP582=5,"LayAway0-1",IF(AND(NW582=5),"BackAway0-1",""))</f>
        <v/>
      </c>
      <c r="NY582">
        <f>IF(NP582=5,KO582,IF(AND(NW582=5),KO582,""))</f>
        <v/>
      </c>
      <c r="NZ582">
        <f>IF(NP582=5,"Match Odds",IF(AND(NW582=5),"Match Odds",""))</f>
        <v/>
      </c>
      <c r="OA582">
        <f>IF(NP582=5,KP582,IF(AND(NW582=5),KP582,""))</f>
        <v/>
      </c>
      <c r="OB582">
        <f>IF(NP582=5,"MATCH_ODDS",IF(AND(NW582=5),"MATCH_ODDS",""))</f>
        <v/>
      </c>
      <c r="OC582">
        <f>IF(NP582=5,"LAY",IF(AND(NW582=5),"BACK",""))</f>
        <v/>
      </c>
    </row>
    <row r="583" ht="16.5" customHeight="1" thickBot="1" thickTop="1">
      <c r="A583" s="2" t="n"/>
      <c r="KN583" s="1">
        <f>IF(INDEX(#REF!,MATCH('HT 0-1'!D583,#REF!,0))=INDEX(#REF!,MATCH('HT 0-1'!D583,#REF!,0)),INDEX(#REF!,MATCH('HT 0-1'!D583,#REF!,0)),"ERROR")</f>
        <v/>
      </c>
      <c r="KO583" s="1">
        <f>IF(INDEX(#REF!,MATCH('HT 0-1'!E583,#REF!,0))=INDEX(#REF!,MATCH('HT 0-1'!E583,#REF!,0)),INDEX(#REF!,MATCH('HT 0-1'!E583,#REF!,0)),"ERROR")</f>
        <v/>
      </c>
      <c r="KP583" s="1">
        <f>KN583&amp;" v "&amp;KO583</f>
        <v/>
      </c>
      <c r="KQ583">
        <f>B583&amp;"_"&amp;C583</f>
        <v/>
      </c>
      <c r="KR583" s="1">
        <f>IF((HW583/KK583)&lt;0.335,"G",IF((HW583/KK583)&gt;0.67,"R","A"))</f>
        <v/>
      </c>
      <c r="KS583" s="1">
        <f>IF((HX583/KK583)&lt;0.335,"G",IF((HX583/KK583)&gt;0.67,"R","A"))</f>
        <v/>
      </c>
      <c r="KT583" s="1">
        <f>IF((IH583/KK583)&lt;0.335,"G",IF((IH583/KK583)&gt;0.67,"R","A"))</f>
        <v/>
      </c>
      <c r="KU583" s="1">
        <f>IF((II583/KK583)&lt;0.335,"G",IF((II583/KK583)&gt;0.67,"R","A"))</f>
        <v/>
      </c>
      <c r="KV583" s="1">
        <f>IF((HZ583/KK583)&lt;0.335,"G",IF((HZ583/KK583)&gt;0.67,"R","A"))</f>
        <v/>
      </c>
      <c r="KW583" s="1">
        <f>IF((HY583/KK583)&lt;0.335,"G",IF((HY583/KK583)&gt;0.67,"R","A"))</f>
        <v/>
      </c>
      <c r="KX583" s="1">
        <f>IF((IK583/KK583)&lt;0.335,"G",IF((IK583/KK583)&gt;0.67,"R","A"))</f>
        <v/>
      </c>
      <c r="KY583" s="1">
        <f>IF((IJ583/KK583)&lt;0.335,"G",IF((IJ583/KK583)&gt;0.67,"R","A"))</f>
        <v/>
      </c>
      <c r="KZ583" s="1">
        <f>IF((HQ583/KK583)&lt;0.335,"G",IF((HQ583/KK583)&gt;0.67,"R","A"))</f>
        <v/>
      </c>
      <c r="LA583" s="1">
        <f>IF((IB583/KK583)&lt;0.335,"G",IF((IB583/KK583)&gt;0.67,"R","A"))</f>
        <v/>
      </c>
      <c r="LB583">
        <f>IF(LQ583="0-1",INDEX(Scrape!#REF!,MATCH('HT 0-1'!KP583,Scrape!$B:$B,0)),"")</f>
        <v/>
      </c>
      <c r="LC583">
        <f>IF(LQ583="0-1",INDEX(Scrape!$A:$A,MATCH('HT 0-1'!KP583,Scrape!$B:$B,0)),"")</f>
        <v/>
      </c>
      <c r="LD583">
        <f>IF(LQ583="0-1",INDEX(Scrape!$B:$B,MATCH('HT 0-1'!KP583,Scrape!$B:$B,0)),"")</f>
        <v/>
      </c>
      <c r="LE583">
        <f>IF(LQ583="0-1",INDEX(Scrape!$C:$C,MATCH('HT 0-1'!KP583,Scrape!$B:$B,0)),"")</f>
        <v/>
      </c>
      <c r="LF583">
        <f>IF(LQ583="0-1",INDEX(Scrape!$D:$D,MATCH('HT 0-1'!KP583,Scrape!$B:$B,0)),"")</f>
        <v/>
      </c>
      <c r="LG583">
        <f>IF(LQ583="0-1",INDEX(Scrape!$E:$E,MATCH('HT 0-1'!KP583,Scrape!$B:$B,0)),"")</f>
        <v/>
      </c>
      <c r="LH583">
        <f>IF(LQ583="0-1",INDEX(Scrape!$F:$F,MATCH('HT 0-1'!KP583,Scrape!$B:$B,0)),"")</f>
        <v/>
      </c>
      <c r="LI583">
        <f>IF(LQ583="0-1",INDEX(Scrape!$G:$G,MATCH('HT 0-1'!KP583,Scrape!$B:$B,0)),"")</f>
        <v/>
      </c>
      <c r="LJ583">
        <f>IF(LQ583="0-1",INDEX(Scrape!$H:$H,MATCH('HT 0-1'!KP583,Scrape!$B:$B,0)),"")</f>
        <v/>
      </c>
      <c r="LK583">
        <f>IF(LQ583="0-1",INDEX(Scrape!$I:$I,MATCH('HT 0-1'!KP583,Scrape!$B:$B,0)),"")</f>
        <v/>
      </c>
      <c r="LL583">
        <f>IF(LQ583="0-1",INDEX(Scrape!$J:$J,MATCH('HT 0-1'!KP583,Scrape!$B:$B,0)),"")</f>
        <v/>
      </c>
      <c r="LM583">
        <f>IF(LQ583="0-1",INDEX(Scrape!$K:$K,MATCH('HT 0-1'!KP583,Scrape!$B:$B,0)),"")</f>
        <v/>
      </c>
      <c r="LN583">
        <f>IF(LQ583="0-1",INDEX(Scrape!$L:$L,MATCH('HT 0-1'!KP583,Scrape!$B:$B,0)),"")</f>
        <v/>
      </c>
      <c r="LO583">
        <f>IF(LQ583="0-1",INDEX(Scrape!$M:$M,MATCH('HT 0-1'!KP583,Scrape!$B:$B,0)),"")</f>
        <v/>
      </c>
      <c r="LP583">
        <f>IF(LQ583="0-1",INDEX(Scrape!$N:$N,MATCH('HT 0-1'!KP583,Scrape!$B:$B,0)),"")</f>
        <v/>
      </c>
      <c r="LQ583">
        <f>INDEX(Scrape!$O:$O,MATCH('HT 0-1'!KP583,Scrape!$B:$B,0))</f>
        <v/>
      </c>
      <c r="LR583">
        <f>(1/LJ583)+(1/LI583)+(1/LH583)</f>
        <v/>
      </c>
      <c r="LS583">
        <f>(1/LG583)+(1/LF583)+(1/LE583)</f>
        <v/>
      </c>
      <c r="LT583" s="8">
        <f>IF(INDEX(#REF!,MATCH(KQ583,#REF!,0))=INDEX(#REF!,MATCH(KQ583,#REF!,0)),INDEX(#REF!,MATCH(KQ583,#REF!,0)),"ERROR")</f>
        <v/>
      </c>
      <c r="LU583" s="4">
        <f>IF(KR583="G",2,IF(KR583="R",0.5,IF(KR583="A",1)))</f>
        <v/>
      </c>
      <c r="LV583" s="4">
        <f>IF(KS583="G",0.5,IF(KS583="R",2,IF(KS583="A",1)))</f>
        <v/>
      </c>
      <c r="LW583" s="4">
        <f>IF(KT583="G",2,IF(KT583="R",0.5,IF(KT583="A",1)))</f>
        <v/>
      </c>
      <c r="LX583" s="4">
        <f>IF(KU583="G",0.5,IF(KU583="R",2,IF(KU583="A",1)))</f>
        <v/>
      </c>
      <c r="LY583" s="7">
        <f>(LK583*(LU583+LX583)+(LL583*(LU583+LX583)))</f>
        <v/>
      </c>
      <c r="LZ583" s="7">
        <f>(LN583*(LV583+LW583)+(LO583*(LV583+LW583)))</f>
        <v/>
      </c>
      <c r="MA583" s="11">
        <f>LY583-LZ583</f>
        <v/>
      </c>
      <c r="MB583" s="5">
        <f>MA583+2</f>
        <v/>
      </c>
      <c r="MC583" s="6">
        <f>MA583-2</f>
        <v/>
      </c>
      <c r="MD583" s="4">
        <f>LE583</f>
        <v/>
      </c>
      <c r="ME583" s="9">
        <f>IF(MD583=0,1000,MD583+0.75)</f>
        <v/>
      </c>
      <c r="MF583" s="10">
        <f>IF(MD583=0,0,MD583-0.75)</f>
        <v/>
      </c>
      <c r="MG583" s="4">
        <f>((LM583*(LU583+LX583))-((LP583*(LV583+LW583))))</f>
        <v/>
      </c>
      <c r="MH583" s="9">
        <f>MG583*1.2</f>
        <v/>
      </c>
      <c r="MI583" s="10">
        <f>MG583*0.8</f>
        <v/>
      </c>
      <c r="MJ583">
        <f>IFERROR(NX583,"")</f>
        <v/>
      </c>
      <c r="MK583">
        <f>IFERROR(NY583,"")</f>
        <v/>
      </c>
      <c r="ML583">
        <f>IFERROR(NZ583,"")</f>
        <v/>
      </c>
      <c r="MM583">
        <f>IFERROR(OA583,"")</f>
        <v/>
      </c>
      <c r="MN583">
        <f>IFERROR(OB583,"")</f>
        <v/>
      </c>
      <c r="MO583">
        <f>IFERROR(OC583,"")</f>
        <v/>
      </c>
      <c r="MP583" s="1">
        <f>COUNTIFS(#REF!,LT583,#REF!,1,#REF!,"&gt;="&amp;MC583,#REF!,"&lt;="&amp;MB583,#REF!,"&lt;="&amp;ME583,#REF!,"&gt;="&amp;MF583,#REF!,"="&amp;KV583,#REF!,"="&amp;KX583)</f>
        <v/>
      </c>
      <c r="MQ583" s="1">
        <f>COUNTIFS(#REF!,LT583,#REF!,0,#REF!,"&gt;="&amp;MC583,#REF!,"&lt;="&amp;MB583,#REF!,"&lt;="&amp;ME583,#REF!,"&gt;="&amp;MF583,#REF!,"="&amp;KV583,#REF!,"="&amp;KX583)</f>
        <v/>
      </c>
      <c r="MR583" s="1">
        <f>COUNTIFS(#REF!,LT583,#REF!,1,#REF!,"&gt;="&amp;MC583,#REF!,"&lt;="&amp;MB583,#REF!,"&lt;="&amp;ME583,#REF!,"&gt;="&amp;MF583,#REF!,"="&amp;KW583,#REF!,"="&amp;KY583)</f>
        <v/>
      </c>
      <c r="MS583" s="1">
        <f>COUNTIFS(#REF!,LT583,#REF!,0,#REF!,"&gt;="&amp;MC583,#REF!,"&lt;="&amp;MB583,#REF!,"&lt;="&amp;ME583,#REF!,"&gt;="&amp;MF583,#REF!,"="&amp;KW583,#REF!,"="&amp;KY583)</f>
        <v/>
      </c>
      <c r="MT583" s="1">
        <f>COUNTIFS(#REF!,LT583,#REF!,1,#REF!,"&gt;="&amp;MI583,#REF!,"&lt;="&amp;MH583,#REF!,"&lt;="&amp;ME583,#REF!,"&gt;="&amp;MF583)</f>
        <v/>
      </c>
      <c r="MU583" s="1">
        <f>COUNTIFS(#REF!,LT583,#REF!,0,#REF!,"&gt;="&amp;MI583,#REF!,"&lt;="&amp;MH583,#REF!,"&lt;="&amp;ME583,#REF!,"&gt;="&amp;MF583)</f>
        <v/>
      </c>
      <c r="MV583" s="1">
        <f>COUNTIFS(#REF!,LT583,#REF!,1,#REF!,"&gt;="&amp;MI583,#REF!,"&lt;="&amp;MH583,#REF!,"="&amp;KZ583,#REF!,"="&amp;LA583,#REF!,"&lt;="&amp;ME583,#REF!,"&gt;="&amp;MF583)</f>
        <v/>
      </c>
      <c r="MW583" s="1">
        <f>COUNTIFS(#REF!,LT583,#REF!,0,#REF!,"&gt;="&amp;MI583,#REF!,"&lt;="&amp;MH583,#REF!,"="&amp;KZ583,#REF!,"="&amp;LA583,#REF!,"&lt;="&amp;ME583,#REF!,"&gt;="&amp;MF583)</f>
        <v/>
      </c>
      <c r="MX583" s="1">
        <f>COUNTIFS(#REF!,LT583,#REF!,1,#REF!,"&gt;="&amp;MC583,#REF!,"&lt;="&amp;MB583,#REF!,"&lt;="&amp;ME583,#REF!,"&gt;="&amp;MF583)</f>
        <v/>
      </c>
      <c r="MY583" s="1">
        <f>COUNTIFS(#REF!,LT583,#REF!,0,#REF!,"&gt;="&amp;MC583,#REF!,"&lt;="&amp;MB583,#REF!,"&lt;="&amp;ME583,#REF!,"&gt;="&amp;MF583)</f>
        <v/>
      </c>
      <c r="MZ583" s="1">
        <f>COUNTIFS(#REF!,LT583,#REF!,1,#REF!,"&lt;="&amp;ME583,#REF!,"&gt;="&amp;MF583,#REF!,"="&amp;KV583,#REF!,"="&amp;KX583)</f>
        <v/>
      </c>
      <c r="NA583" s="1">
        <f>COUNTIFS(#REF!,LT583,#REF!,0,#REF!,"&lt;="&amp;ME583,#REF!,"&gt;="&amp;MF583,#REF!,"="&amp;KV583,#REF!,"="&amp;KX583)</f>
        <v/>
      </c>
      <c r="NB583" s="1">
        <f>COUNTIFS(#REF!,LT583,#REF!,1,#REF!,"&lt;="&amp;ME583,#REF!,"&gt;="&amp;MF583,#REF!,"="&amp;KW583,#REF!,"="&amp;KY583)</f>
        <v/>
      </c>
      <c r="NC583" s="1">
        <f>COUNTIFS(#REF!,LT583,#REF!,0,#REF!,"&lt;="&amp;ME583,#REF!,"&gt;="&amp;MF583,#REF!,"="&amp;KW583,#REF!,"="&amp;KY583)</f>
        <v/>
      </c>
      <c r="ND583" s="1">
        <f>MP583+MR583+MT583+MV583+MX583+MZ583+NB583</f>
        <v/>
      </c>
      <c r="NE583" s="1">
        <f>MQ583+MS583+MU583+MW583+MY583+NA583+NC583</f>
        <v/>
      </c>
      <c r="NF583" s="1">
        <f>ND583+NE583</f>
        <v/>
      </c>
      <c r="NG583" s="33">
        <f>ND583/(ND583+NE583)</f>
        <v/>
      </c>
      <c r="NH583" s="3">
        <f>1/NG583</f>
        <v/>
      </c>
      <c r="NI583" s="1">
        <f>LI583</f>
        <v/>
      </c>
      <c r="NJ583" s="79">
        <f>((1-NG583)*(1/(NI583-1))*0.98-(NG583*1))</f>
        <v/>
      </c>
      <c r="NK583" s="34">
        <f>IF(LR583&lt;0.9,0,IF(AND(LR583&gt;1.1),0,1))</f>
        <v/>
      </c>
      <c r="NL583" s="34">
        <f>IF(LS583&lt;0.9,0,IF(AND(LS583&gt;1.1),0,1))</f>
        <v/>
      </c>
      <c r="NM583" s="32">
        <f>IF(NF583&gt;99,1,0)</f>
        <v/>
      </c>
      <c r="NN583" s="32">
        <f>IF(NJ583&gt;0.0799,1,0)</f>
        <v/>
      </c>
      <c r="NO583" s="32">
        <f>IF(NJ583&gt;NQ583,1,0)</f>
        <v/>
      </c>
      <c r="NP583" s="32">
        <f>NM583+NN583+NO583+NK583+NL583</f>
        <v/>
      </c>
      <c r="NQ583" s="79">
        <f>(((100*NG583)*(NI583-1)*0.98)-((1-NG583)*100))/100</f>
        <v/>
      </c>
      <c r="NR583" s="34">
        <f>IF(LR583&lt;0.9,0,IF(AND(LR583&gt;1.1),0,1))</f>
        <v/>
      </c>
      <c r="NS583" s="34">
        <f>IF(LS583&lt;0.9,0,IF(AND(LS583&gt;1.1),0,1))</f>
        <v/>
      </c>
      <c r="NT583" s="32">
        <f>IF(NF583&gt;99,1,0)</f>
        <v/>
      </c>
      <c r="NU583" s="32">
        <f>IF(NQ583&gt;0.0799,1,0)</f>
        <v/>
      </c>
      <c r="NV583" s="32">
        <f>IF(NQ583&gt;NJ583,1,0)</f>
        <v/>
      </c>
      <c r="NW583" s="32">
        <f>NT583+NU583+NV583+NR583+NS583</f>
        <v/>
      </c>
      <c r="NX583">
        <f>IF(NP583=5,"LayAway0-1",IF(AND(NW583=5),"BackAway0-1",""))</f>
        <v/>
      </c>
      <c r="NY583">
        <f>IF(NP583=5,KO583,IF(AND(NW583=5),KO583,""))</f>
        <v/>
      </c>
      <c r="NZ583">
        <f>IF(NP583=5,"Match Odds",IF(AND(NW583=5),"Match Odds",""))</f>
        <v/>
      </c>
      <c r="OA583">
        <f>IF(NP583=5,KP583,IF(AND(NW583=5),KP583,""))</f>
        <v/>
      </c>
      <c r="OB583">
        <f>IF(NP583=5,"MATCH_ODDS",IF(AND(NW583=5),"MATCH_ODDS",""))</f>
        <v/>
      </c>
      <c r="OC583">
        <f>IF(NP583=5,"LAY",IF(AND(NW583=5),"BACK",""))</f>
        <v/>
      </c>
    </row>
    <row r="584" ht="16.5" customHeight="1" thickBot="1" thickTop="1">
      <c r="A584" s="2" t="n"/>
      <c r="KN584" s="1">
        <f>IF(INDEX(#REF!,MATCH('HT 0-1'!D584,#REF!,0))=INDEX(#REF!,MATCH('HT 0-1'!D584,#REF!,0)),INDEX(#REF!,MATCH('HT 0-1'!D584,#REF!,0)),"ERROR")</f>
        <v/>
      </c>
      <c r="KO584" s="1">
        <f>IF(INDEX(#REF!,MATCH('HT 0-1'!E584,#REF!,0))=INDEX(#REF!,MATCH('HT 0-1'!E584,#REF!,0)),INDEX(#REF!,MATCH('HT 0-1'!E584,#REF!,0)),"ERROR")</f>
        <v/>
      </c>
      <c r="KP584" s="1">
        <f>KN584&amp;" v "&amp;KO584</f>
        <v/>
      </c>
      <c r="KQ584">
        <f>B584&amp;"_"&amp;C584</f>
        <v/>
      </c>
      <c r="KR584" s="1">
        <f>IF((HW584/KK584)&lt;0.335,"G",IF((HW584/KK584)&gt;0.67,"R","A"))</f>
        <v/>
      </c>
      <c r="KS584" s="1">
        <f>IF((HX584/KK584)&lt;0.335,"G",IF((HX584/KK584)&gt;0.67,"R","A"))</f>
        <v/>
      </c>
      <c r="KT584" s="1">
        <f>IF((IH584/KK584)&lt;0.335,"G",IF((IH584/KK584)&gt;0.67,"R","A"))</f>
        <v/>
      </c>
      <c r="KU584" s="1">
        <f>IF((II584/KK584)&lt;0.335,"G",IF((II584/KK584)&gt;0.67,"R","A"))</f>
        <v/>
      </c>
      <c r="KV584" s="1">
        <f>IF((HZ584/KK584)&lt;0.335,"G",IF((HZ584/KK584)&gt;0.67,"R","A"))</f>
        <v/>
      </c>
      <c r="KW584" s="1">
        <f>IF((HY584/KK584)&lt;0.335,"G",IF((HY584/KK584)&gt;0.67,"R","A"))</f>
        <v/>
      </c>
      <c r="KX584" s="1">
        <f>IF((IK584/KK584)&lt;0.335,"G",IF((IK584/KK584)&gt;0.67,"R","A"))</f>
        <v/>
      </c>
      <c r="KY584" s="1">
        <f>IF((IJ584/KK584)&lt;0.335,"G",IF((IJ584/KK584)&gt;0.67,"R","A"))</f>
        <v/>
      </c>
      <c r="KZ584" s="1">
        <f>IF((HQ584/KK584)&lt;0.335,"G",IF((HQ584/KK584)&gt;0.67,"R","A"))</f>
        <v/>
      </c>
      <c r="LA584" s="1">
        <f>IF((IB584/KK584)&lt;0.335,"G",IF((IB584/KK584)&gt;0.67,"R","A"))</f>
        <v/>
      </c>
      <c r="LB584">
        <f>IF(LQ584="0-1",INDEX(Scrape!#REF!,MATCH('HT 0-1'!KP584,Scrape!$B:$B,0)),"")</f>
        <v/>
      </c>
      <c r="LC584">
        <f>IF(LQ584="0-1",INDEX(Scrape!$A:$A,MATCH('HT 0-1'!KP584,Scrape!$B:$B,0)),"")</f>
        <v/>
      </c>
      <c r="LD584">
        <f>IF(LQ584="0-1",INDEX(Scrape!$B:$B,MATCH('HT 0-1'!KP584,Scrape!$B:$B,0)),"")</f>
        <v/>
      </c>
      <c r="LE584">
        <f>IF(LQ584="0-1",INDEX(Scrape!$C:$C,MATCH('HT 0-1'!KP584,Scrape!$B:$B,0)),"")</f>
        <v/>
      </c>
      <c r="LF584">
        <f>IF(LQ584="0-1",INDEX(Scrape!$D:$D,MATCH('HT 0-1'!KP584,Scrape!$B:$B,0)),"")</f>
        <v/>
      </c>
      <c r="LG584">
        <f>IF(LQ584="0-1",INDEX(Scrape!$E:$E,MATCH('HT 0-1'!KP584,Scrape!$B:$B,0)),"")</f>
        <v/>
      </c>
      <c r="LH584">
        <f>IF(LQ584="0-1",INDEX(Scrape!$F:$F,MATCH('HT 0-1'!KP584,Scrape!$B:$B,0)),"")</f>
        <v/>
      </c>
      <c r="LI584">
        <f>IF(LQ584="0-1",INDEX(Scrape!$G:$G,MATCH('HT 0-1'!KP584,Scrape!$B:$B,0)),"")</f>
        <v/>
      </c>
      <c r="LJ584">
        <f>IF(LQ584="0-1",INDEX(Scrape!$H:$H,MATCH('HT 0-1'!KP584,Scrape!$B:$B,0)),"")</f>
        <v/>
      </c>
      <c r="LK584">
        <f>IF(LQ584="0-1",INDEX(Scrape!$I:$I,MATCH('HT 0-1'!KP584,Scrape!$B:$B,0)),"")</f>
        <v/>
      </c>
      <c r="LL584">
        <f>IF(LQ584="0-1",INDEX(Scrape!$J:$J,MATCH('HT 0-1'!KP584,Scrape!$B:$B,0)),"")</f>
        <v/>
      </c>
      <c r="LM584">
        <f>IF(LQ584="0-1",INDEX(Scrape!$K:$K,MATCH('HT 0-1'!KP584,Scrape!$B:$B,0)),"")</f>
        <v/>
      </c>
      <c r="LN584">
        <f>IF(LQ584="0-1",INDEX(Scrape!$L:$L,MATCH('HT 0-1'!KP584,Scrape!$B:$B,0)),"")</f>
        <v/>
      </c>
      <c r="LO584">
        <f>IF(LQ584="0-1",INDEX(Scrape!$M:$M,MATCH('HT 0-1'!KP584,Scrape!$B:$B,0)),"")</f>
        <v/>
      </c>
      <c r="LP584">
        <f>IF(LQ584="0-1",INDEX(Scrape!$N:$N,MATCH('HT 0-1'!KP584,Scrape!$B:$B,0)),"")</f>
        <v/>
      </c>
      <c r="LQ584">
        <f>INDEX(Scrape!$O:$O,MATCH('HT 0-1'!KP584,Scrape!$B:$B,0))</f>
        <v/>
      </c>
      <c r="LR584">
        <f>(1/LJ584)+(1/LI584)+(1/LH584)</f>
        <v/>
      </c>
      <c r="LS584">
        <f>(1/LG584)+(1/LF584)+(1/LE584)</f>
        <v/>
      </c>
      <c r="LT584" s="8">
        <f>IF(INDEX(#REF!,MATCH(KQ584,#REF!,0))=INDEX(#REF!,MATCH(KQ584,#REF!,0)),INDEX(#REF!,MATCH(KQ584,#REF!,0)),"ERROR")</f>
        <v/>
      </c>
      <c r="LU584" s="4">
        <f>IF(KR584="G",2,IF(KR584="R",0.5,IF(KR584="A",1)))</f>
        <v/>
      </c>
      <c r="LV584" s="4">
        <f>IF(KS584="G",0.5,IF(KS584="R",2,IF(KS584="A",1)))</f>
        <v/>
      </c>
      <c r="LW584" s="4">
        <f>IF(KT584="G",2,IF(KT584="R",0.5,IF(KT584="A",1)))</f>
        <v/>
      </c>
      <c r="LX584" s="4">
        <f>IF(KU584="G",0.5,IF(KU584="R",2,IF(KU584="A",1)))</f>
        <v/>
      </c>
      <c r="LY584" s="7">
        <f>(LK584*(LU584+LX584)+(LL584*(LU584+LX584)))</f>
        <v/>
      </c>
      <c r="LZ584" s="7">
        <f>(LN584*(LV584+LW584)+(LO584*(LV584+LW584)))</f>
        <v/>
      </c>
      <c r="MA584" s="11">
        <f>LY584-LZ584</f>
        <v/>
      </c>
      <c r="MB584" s="5">
        <f>MA584+2</f>
        <v/>
      </c>
      <c r="MC584" s="6">
        <f>MA584-2</f>
        <v/>
      </c>
      <c r="MD584" s="4">
        <f>LE584</f>
        <v/>
      </c>
      <c r="ME584" s="9">
        <f>IF(MD584=0,1000,MD584+0.75)</f>
        <v/>
      </c>
      <c r="MF584" s="10">
        <f>IF(MD584=0,0,MD584-0.75)</f>
        <v/>
      </c>
      <c r="MG584" s="4">
        <f>((LM584*(LU584+LX584))-((LP584*(LV584+LW584))))</f>
        <v/>
      </c>
      <c r="MH584" s="9">
        <f>MG584*1.2</f>
        <v/>
      </c>
      <c r="MI584" s="10">
        <f>MG584*0.8</f>
        <v/>
      </c>
      <c r="MJ584">
        <f>IFERROR(NX584,"")</f>
        <v/>
      </c>
      <c r="MK584">
        <f>IFERROR(NY584,"")</f>
        <v/>
      </c>
      <c r="ML584">
        <f>IFERROR(NZ584,"")</f>
        <v/>
      </c>
      <c r="MM584">
        <f>IFERROR(OA584,"")</f>
        <v/>
      </c>
      <c r="MN584">
        <f>IFERROR(OB584,"")</f>
        <v/>
      </c>
      <c r="MO584">
        <f>IFERROR(OC584,"")</f>
        <v/>
      </c>
      <c r="MP584" s="1">
        <f>COUNTIFS(#REF!,LT584,#REF!,1,#REF!,"&gt;="&amp;MC584,#REF!,"&lt;="&amp;MB584,#REF!,"&lt;="&amp;ME584,#REF!,"&gt;="&amp;MF584,#REF!,"="&amp;KV584,#REF!,"="&amp;KX584)</f>
        <v/>
      </c>
      <c r="MQ584" s="1">
        <f>COUNTIFS(#REF!,LT584,#REF!,0,#REF!,"&gt;="&amp;MC584,#REF!,"&lt;="&amp;MB584,#REF!,"&lt;="&amp;ME584,#REF!,"&gt;="&amp;MF584,#REF!,"="&amp;KV584,#REF!,"="&amp;KX584)</f>
        <v/>
      </c>
      <c r="MR584" s="1">
        <f>COUNTIFS(#REF!,LT584,#REF!,1,#REF!,"&gt;="&amp;MC584,#REF!,"&lt;="&amp;MB584,#REF!,"&lt;="&amp;ME584,#REF!,"&gt;="&amp;MF584,#REF!,"="&amp;KW584,#REF!,"="&amp;KY584)</f>
        <v/>
      </c>
      <c r="MS584" s="1">
        <f>COUNTIFS(#REF!,LT584,#REF!,0,#REF!,"&gt;="&amp;MC584,#REF!,"&lt;="&amp;MB584,#REF!,"&lt;="&amp;ME584,#REF!,"&gt;="&amp;MF584,#REF!,"="&amp;KW584,#REF!,"="&amp;KY584)</f>
        <v/>
      </c>
      <c r="MT584" s="1">
        <f>COUNTIFS(#REF!,LT584,#REF!,1,#REF!,"&gt;="&amp;MI584,#REF!,"&lt;="&amp;MH584,#REF!,"&lt;="&amp;ME584,#REF!,"&gt;="&amp;MF584)</f>
        <v/>
      </c>
      <c r="MU584" s="1">
        <f>COUNTIFS(#REF!,LT584,#REF!,0,#REF!,"&gt;="&amp;MI584,#REF!,"&lt;="&amp;MH584,#REF!,"&lt;="&amp;ME584,#REF!,"&gt;="&amp;MF584)</f>
        <v/>
      </c>
      <c r="MV584" s="1">
        <f>COUNTIFS(#REF!,LT584,#REF!,1,#REF!,"&gt;="&amp;MI584,#REF!,"&lt;="&amp;MH584,#REF!,"="&amp;KZ584,#REF!,"="&amp;LA584,#REF!,"&lt;="&amp;ME584,#REF!,"&gt;="&amp;MF584)</f>
        <v/>
      </c>
      <c r="MW584" s="1">
        <f>COUNTIFS(#REF!,LT584,#REF!,0,#REF!,"&gt;="&amp;MI584,#REF!,"&lt;="&amp;MH584,#REF!,"="&amp;KZ584,#REF!,"="&amp;LA584,#REF!,"&lt;="&amp;ME584,#REF!,"&gt;="&amp;MF584)</f>
        <v/>
      </c>
      <c r="MX584" s="1">
        <f>COUNTIFS(#REF!,LT584,#REF!,1,#REF!,"&gt;="&amp;MC584,#REF!,"&lt;="&amp;MB584,#REF!,"&lt;="&amp;ME584,#REF!,"&gt;="&amp;MF584)</f>
        <v/>
      </c>
      <c r="MY584" s="1">
        <f>COUNTIFS(#REF!,LT584,#REF!,0,#REF!,"&gt;="&amp;MC584,#REF!,"&lt;="&amp;MB584,#REF!,"&lt;="&amp;ME584,#REF!,"&gt;="&amp;MF584)</f>
        <v/>
      </c>
      <c r="MZ584" s="1">
        <f>COUNTIFS(#REF!,LT584,#REF!,1,#REF!,"&lt;="&amp;ME584,#REF!,"&gt;="&amp;MF584,#REF!,"="&amp;KV584,#REF!,"="&amp;KX584)</f>
        <v/>
      </c>
      <c r="NA584" s="1">
        <f>COUNTIFS(#REF!,LT584,#REF!,0,#REF!,"&lt;="&amp;ME584,#REF!,"&gt;="&amp;MF584,#REF!,"="&amp;KV584,#REF!,"="&amp;KX584)</f>
        <v/>
      </c>
      <c r="NB584" s="1">
        <f>COUNTIFS(#REF!,LT584,#REF!,1,#REF!,"&lt;="&amp;ME584,#REF!,"&gt;="&amp;MF584,#REF!,"="&amp;KW584,#REF!,"="&amp;KY584)</f>
        <v/>
      </c>
      <c r="NC584" s="1">
        <f>COUNTIFS(#REF!,LT584,#REF!,0,#REF!,"&lt;="&amp;ME584,#REF!,"&gt;="&amp;MF584,#REF!,"="&amp;KW584,#REF!,"="&amp;KY584)</f>
        <v/>
      </c>
      <c r="ND584" s="1">
        <f>MP584+MR584+MT584+MV584+MX584+MZ584+NB584</f>
        <v/>
      </c>
      <c r="NE584" s="1">
        <f>MQ584+MS584+MU584+MW584+MY584+NA584+NC584</f>
        <v/>
      </c>
      <c r="NF584" s="1">
        <f>ND584+NE584</f>
        <v/>
      </c>
      <c r="NG584" s="33">
        <f>ND584/(ND584+NE584)</f>
        <v/>
      </c>
      <c r="NH584" s="3">
        <f>1/NG584</f>
        <v/>
      </c>
      <c r="NI584" s="1">
        <f>LI584</f>
        <v/>
      </c>
      <c r="NJ584" s="79">
        <f>((1-NG584)*(1/(NI584-1))*0.98-(NG584*1))</f>
        <v/>
      </c>
      <c r="NK584" s="34">
        <f>IF(LR584&lt;0.9,0,IF(AND(LR584&gt;1.1),0,1))</f>
        <v/>
      </c>
      <c r="NL584" s="34">
        <f>IF(LS584&lt;0.9,0,IF(AND(LS584&gt;1.1),0,1))</f>
        <v/>
      </c>
      <c r="NM584" s="32">
        <f>IF(NF584&gt;99,1,0)</f>
        <v/>
      </c>
      <c r="NN584" s="32">
        <f>IF(NJ584&gt;0.0799,1,0)</f>
        <v/>
      </c>
      <c r="NO584" s="32">
        <f>IF(NJ584&gt;NQ584,1,0)</f>
        <v/>
      </c>
      <c r="NP584" s="32">
        <f>NM584+NN584+NO584+NK584+NL584</f>
        <v/>
      </c>
      <c r="NQ584" s="79">
        <f>(((100*NG584)*(NI584-1)*0.98)-((1-NG584)*100))/100</f>
        <v/>
      </c>
      <c r="NR584" s="34">
        <f>IF(LR584&lt;0.9,0,IF(AND(LR584&gt;1.1),0,1))</f>
        <v/>
      </c>
      <c r="NS584" s="34">
        <f>IF(LS584&lt;0.9,0,IF(AND(LS584&gt;1.1),0,1))</f>
        <v/>
      </c>
      <c r="NT584" s="32">
        <f>IF(NF584&gt;99,1,0)</f>
        <v/>
      </c>
      <c r="NU584" s="32">
        <f>IF(NQ584&gt;0.0799,1,0)</f>
        <v/>
      </c>
      <c r="NV584" s="32">
        <f>IF(NQ584&gt;NJ584,1,0)</f>
        <v/>
      </c>
      <c r="NW584" s="32">
        <f>NT584+NU584+NV584+NR584+NS584</f>
        <v/>
      </c>
      <c r="NX584">
        <f>IF(NP584=5,"LayAway0-1",IF(AND(NW584=5),"BackAway0-1",""))</f>
        <v/>
      </c>
      <c r="NY584">
        <f>IF(NP584=5,KO584,IF(AND(NW584=5),KO584,""))</f>
        <v/>
      </c>
      <c r="NZ584">
        <f>IF(NP584=5,"Match Odds",IF(AND(NW584=5),"Match Odds",""))</f>
        <v/>
      </c>
      <c r="OA584">
        <f>IF(NP584=5,KP584,IF(AND(NW584=5),KP584,""))</f>
        <v/>
      </c>
      <c r="OB584">
        <f>IF(NP584=5,"MATCH_ODDS",IF(AND(NW584=5),"MATCH_ODDS",""))</f>
        <v/>
      </c>
      <c r="OC584">
        <f>IF(NP584=5,"LAY",IF(AND(NW584=5),"BACK",""))</f>
        <v/>
      </c>
    </row>
    <row r="585" ht="16.5" customHeight="1" thickBot="1" thickTop="1">
      <c r="A585" s="2" t="n"/>
      <c r="KN585" s="1">
        <f>IF(INDEX(#REF!,MATCH('HT 0-1'!D585,#REF!,0))=INDEX(#REF!,MATCH('HT 0-1'!D585,#REF!,0)),INDEX(#REF!,MATCH('HT 0-1'!D585,#REF!,0)),"ERROR")</f>
        <v/>
      </c>
      <c r="KO585" s="1">
        <f>IF(INDEX(#REF!,MATCH('HT 0-1'!E585,#REF!,0))=INDEX(#REF!,MATCH('HT 0-1'!E585,#REF!,0)),INDEX(#REF!,MATCH('HT 0-1'!E585,#REF!,0)),"ERROR")</f>
        <v/>
      </c>
      <c r="KP585" s="1">
        <f>KN585&amp;" v "&amp;KO585</f>
        <v/>
      </c>
      <c r="KQ585">
        <f>B585&amp;"_"&amp;C585</f>
        <v/>
      </c>
      <c r="KR585" s="1">
        <f>IF((HW585/KK585)&lt;0.335,"G",IF((HW585/KK585)&gt;0.67,"R","A"))</f>
        <v/>
      </c>
      <c r="KS585" s="1">
        <f>IF((HX585/KK585)&lt;0.335,"G",IF((HX585/KK585)&gt;0.67,"R","A"))</f>
        <v/>
      </c>
      <c r="KT585" s="1">
        <f>IF((IH585/KK585)&lt;0.335,"G",IF((IH585/KK585)&gt;0.67,"R","A"))</f>
        <v/>
      </c>
      <c r="KU585" s="1">
        <f>IF((II585/KK585)&lt;0.335,"G",IF((II585/KK585)&gt;0.67,"R","A"))</f>
        <v/>
      </c>
      <c r="KV585" s="1">
        <f>IF((HZ585/KK585)&lt;0.335,"G",IF((HZ585/KK585)&gt;0.67,"R","A"))</f>
        <v/>
      </c>
      <c r="KW585" s="1">
        <f>IF((HY585/KK585)&lt;0.335,"G",IF((HY585/KK585)&gt;0.67,"R","A"))</f>
        <v/>
      </c>
      <c r="KX585" s="1">
        <f>IF((IK585/KK585)&lt;0.335,"G",IF((IK585/KK585)&gt;0.67,"R","A"))</f>
        <v/>
      </c>
      <c r="KY585" s="1">
        <f>IF((IJ585/KK585)&lt;0.335,"G",IF((IJ585/KK585)&gt;0.67,"R","A"))</f>
        <v/>
      </c>
      <c r="KZ585" s="1">
        <f>IF((HQ585/KK585)&lt;0.335,"G",IF((HQ585/KK585)&gt;0.67,"R","A"))</f>
        <v/>
      </c>
      <c r="LA585" s="1">
        <f>IF((IB585/KK585)&lt;0.335,"G",IF((IB585/KK585)&gt;0.67,"R","A"))</f>
        <v/>
      </c>
      <c r="LB585">
        <f>IF(LQ585="0-1",INDEX(Scrape!#REF!,MATCH('HT 0-1'!KP585,Scrape!$B:$B,0)),"")</f>
        <v/>
      </c>
      <c r="LC585">
        <f>IF(LQ585="0-1",INDEX(Scrape!$A:$A,MATCH('HT 0-1'!KP585,Scrape!$B:$B,0)),"")</f>
        <v/>
      </c>
      <c r="LD585">
        <f>IF(LQ585="0-1",INDEX(Scrape!$B:$B,MATCH('HT 0-1'!KP585,Scrape!$B:$B,0)),"")</f>
        <v/>
      </c>
      <c r="LE585">
        <f>IF(LQ585="0-1",INDEX(Scrape!$C:$C,MATCH('HT 0-1'!KP585,Scrape!$B:$B,0)),"")</f>
        <v/>
      </c>
      <c r="LF585">
        <f>IF(LQ585="0-1",INDEX(Scrape!$D:$D,MATCH('HT 0-1'!KP585,Scrape!$B:$B,0)),"")</f>
        <v/>
      </c>
      <c r="LG585">
        <f>IF(LQ585="0-1",INDEX(Scrape!$E:$E,MATCH('HT 0-1'!KP585,Scrape!$B:$B,0)),"")</f>
        <v/>
      </c>
      <c r="LH585">
        <f>IF(LQ585="0-1",INDEX(Scrape!$F:$F,MATCH('HT 0-1'!KP585,Scrape!$B:$B,0)),"")</f>
        <v/>
      </c>
      <c r="LI585">
        <f>IF(LQ585="0-1",INDEX(Scrape!$G:$G,MATCH('HT 0-1'!KP585,Scrape!$B:$B,0)),"")</f>
        <v/>
      </c>
      <c r="LJ585">
        <f>IF(LQ585="0-1",INDEX(Scrape!$H:$H,MATCH('HT 0-1'!KP585,Scrape!$B:$B,0)),"")</f>
        <v/>
      </c>
      <c r="LK585">
        <f>IF(LQ585="0-1",INDEX(Scrape!$I:$I,MATCH('HT 0-1'!KP585,Scrape!$B:$B,0)),"")</f>
        <v/>
      </c>
      <c r="LL585">
        <f>IF(LQ585="0-1",INDEX(Scrape!$J:$J,MATCH('HT 0-1'!KP585,Scrape!$B:$B,0)),"")</f>
        <v/>
      </c>
      <c r="LM585">
        <f>IF(LQ585="0-1",INDEX(Scrape!$K:$K,MATCH('HT 0-1'!KP585,Scrape!$B:$B,0)),"")</f>
        <v/>
      </c>
      <c r="LN585">
        <f>IF(LQ585="0-1",INDEX(Scrape!$L:$L,MATCH('HT 0-1'!KP585,Scrape!$B:$B,0)),"")</f>
        <v/>
      </c>
      <c r="LO585">
        <f>IF(LQ585="0-1",INDEX(Scrape!$M:$M,MATCH('HT 0-1'!KP585,Scrape!$B:$B,0)),"")</f>
        <v/>
      </c>
      <c r="LP585">
        <f>IF(LQ585="0-1",INDEX(Scrape!$N:$N,MATCH('HT 0-1'!KP585,Scrape!$B:$B,0)),"")</f>
        <v/>
      </c>
      <c r="LQ585">
        <f>INDEX(Scrape!$O:$O,MATCH('HT 0-1'!KP585,Scrape!$B:$B,0))</f>
        <v/>
      </c>
      <c r="LR585">
        <f>(1/LJ585)+(1/LI585)+(1/LH585)</f>
        <v/>
      </c>
      <c r="LS585">
        <f>(1/LG585)+(1/LF585)+(1/LE585)</f>
        <v/>
      </c>
      <c r="LT585" s="8">
        <f>IF(INDEX(#REF!,MATCH(KQ585,#REF!,0))=INDEX(#REF!,MATCH(KQ585,#REF!,0)),INDEX(#REF!,MATCH(KQ585,#REF!,0)),"ERROR")</f>
        <v/>
      </c>
      <c r="LU585" s="4">
        <f>IF(KR585="G",2,IF(KR585="R",0.5,IF(KR585="A",1)))</f>
        <v/>
      </c>
      <c r="LV585" s="4">
        <f>IF(KS585="G",0.5,IF(KS585="R",2,IF(KS585="A",1)))</f>
        <v/>
      </c>
      <c r="LW585" s="4">
        <f>IF(KT585="G",2,IF(KT585="R",0.5,IF(KT585="A",1)))</f>
        <v/>
      </c>
      <c r="LX585" s="4">
        <f>IF(KU585="G",0.5,IF(KU585="R",2,IF(KU585="A",1)))</f>
        <v/>
      </c>
      <c r="LY585" s="7">
        <f>(LK585*(LU585+LX585)+(LL585*(LU585+LX585)))</f>
        <v/>
      </c>
      <c r="LZ585" s="7">
        <f>(LN585*(LV585+LW585)+(LO585*(LV585+LW585)))</f>
        <v/>
      </c>
      <c r="MA585" s="11">
        <f>LY585-LZ585</f>
        <v/>
      </c>
      <c r="MB585" s="5">
        <f>MA585+2</f>
        <v/>
      </c>
      <c r="MC585" s="6">
        <f>MA585-2</f>
        <v/>
      </c>
      <c r="MD585" s="4">
        <f>LE585</f>
        <v/>
      </c>
      <c r="ME585" s="9">
        <f>IF(MD585=0,1000,MD585+0.75)</f>
        <v/>
      </c>
      <c r="MF585" s="10">
        <f>IF(MD585=0,0,MD585-0.75)</f>
        <v/>
      </c>
      <c r="MG585" s="4">
        <f>((LM585*(LU585+LX585))-((LP585*(LV585+LW585))))</f>
        <v/>
      </c>
      <c r="MH585" s="9">
        <f>MG585*1.2</f>
        <v/>
      </c>
      <c r="MI585" s="10">
        <f>MG585*0.8</f>
        <v/>
      </c>
      <c r="MJ585">
        <f>IFERROR(NX585,"")</f>
        <v/>
      </c>
      <c r="MK585">
        <f>IFERROR(NY585,"")</f>
        <v/>
      </c>
      <c r="ML585">
        <f>IFERROR(NZ585,"")</f>
        <v/>
      </c>
      <c r="MM585">
        <f>IFERROR(OA585,"")</f>
        <v/>
      </c>
      <c r="MN585">
        <f>IFERROR(OB585,"")</f>
        <v/>
      </c>
      <c r="MO585">
        <f>IFERROR(OC585,"")</f>
        <v/>
      </c>
      <c r="MP585" s="1">
        <f>COUNTIFS(#REF!,LT585,#REF!,1,#REF!,"&gt;="&amp;MC585,#REF!,"&lt;="&amp;MB585,#REF!,"&lt;="&amp;ME585,#REF!,"&gt;="&amp;MF585,#REF!,"="&amp;KV585,#REF!,"="&amp;KX585)</f>
        <v/>
      </c>
      <c r="MQ585" s="1">
        <f>COUNTIFS(#REF!,LT585,#REF!,0,#REF!,"&gt;="&amp;MC585,#REF!,"&lt;="&amp;MB585,#REF!,"&lt;="&amp;ME585,#REF!,"&gt;="&amp;MF585,#REF!,"="&amp;KV585,#REF!,"="&amp;KX585)</f>
        <v/>
      </c>
      <c r="MR585" s="1">
        <f>COUNTIFS(#REF!,LT585,#REF!,1,#REF!,"&gt;="&amp;MC585,#REF!,"&lt;="&amp;MB585,#REF!,"&lt;="&amp;ME585,#REF!,"&gt;="&amp;MF585,#REF!,"="&amp;KW585,#REF!,"="&amp;KY585)</f>
        <v/>
      </c>
      <c r="MS585" s="1">
        <f>COUNTIFS(#REF!,LT585,#REF!,0,#REF!,"&gt;="&amp;MC585,#REF!,"&lt;="&amp;MB585,#REF!,"&lt;="&amp;ME585,#REF!,"&gt;="&amp;MF585,#REF!,"="&amp;KW585,#REF!,"="&amp;KY585)</f>
        <v/>
      </c>
      <c r="MT585" s="1">
        <f>COUNTIFS(#REF!,LT585,#REF!,1,#REF!,"&gt;="&amp;MI585,#REF!,"&lt;="&amp;MH585,#REF!,"&lt;="&amp;ME585,#REF!,"&gt;="&amp;MF585)</f>
        <v/>
      </c>
      <c r="MU585" s="1">
        <f>COUNTIFS(#REF!,LT585,#REF!,0,#REF!,"&gt;="&amp;MI585,#REF!,"&lt;="&amp;MH585,#REF!,"&lt;="&amp;ME585,#REF!,"&gt;="&amp;MF585)</f>
        <v/>
      </c>
      <c r="MV585" s="1">
        <f>COUNTIFS(#REF!,LT585,#REF!,1,#REF!,"&gt;="&amp;MI585,#REF!,"&lt;="&amp;MH585,#REF!,"="&amp;KZ585,#REF!,"="&amp;LA585,#REF!,"&lt;="&amp;ME585,#REF!,"&gt;="&amp;MF585)</f>
        <v/>
      </c>
      <c r="MW585" s="1">
        <f>COUNTIFS(#REF!,LT585,#REF!,0,#REF!,"&gt;="&amp;MI585,#REF!,"&lt;="&amp;MH585,#REF!,"="&amp;KZ585,#REF!,"="&amp;LA585,#REF!,"&lt;="&amp;ME585,#REF!,"&gt;="&amp;MF585)</f>
        <v/>
      </c>
      <c r="MX585" s="1">
        <f>COUNTIFS(#REF!,LT585,#REF!,1,#REF!,"&gt;="&amp;MC585,#REF!,"&lt;="&amp;MB585,#REF!,"&lt;="&amp;ME585,#REF!,"&gt;="&amp;MF585)</f>
        <v/>
      </c>
      <c r="MY585" s="1">
        <f>COUNTIFS(#REF!,LT585,#REF!,0,#REF!,"&gt;="&amp;MC585,#REF!,"&lt;="&amp;MB585,#REF!,"&lt;="&amp;ME585,#REF!,"&gt;="&amp;MF585)</f>
        <v/>
      </c>
      <c r="MZ585" s="1">
        <f>COUNTIFS(#REF!,LT585,#REF!,1,#REF!,"&lt;="&amp;ME585,#REF!,"&gt;="&amp;MF585,#REF!,"="&amp;KV585,#REF!,"="&amp;KX585)</f>
        <v/>
      </c>
      <c r="NA585" s="1">
        <f>COUNTIFS(#REF!,LT585,#REF!,0,#REF!,"&lt;="&amp;ME585,#REF!,"&gt;="&amp;MF585,#REF!,"="&amp;KV585,#REF!,"="&amp;KX585)</f>
        <v/>
      </c>
      <c r="NB585" s="1">
        <f>COUNTIFS(#REF!,LT585,#REF!,1,#REF!,"&lt;="&amp;ME585,#REF!,"&gt;="&amp;MF585,#REF!,"="&amp;KW585,#REF!,"="&amp;KY585)</f>
        <v/>
      </c>
      <c r="NC585" s="1">
        <f>COUNTIFS(#REF!,LT585,#REF!,0,#REF!,"&lt;="&amp;ME585,#REF!,"&gt;="&amp;MF585,#REF!,"="&amp;KW585,#REF!,"="&amp;KY585)</f>
        <v/>
      </c>
      <c r="ND585" s="1">
        <f>MP585+MR585+MT585+MV585+MX585+MZ585+NB585</f>
        <v/>
      </c>
      <c r="NE585" s="1">
        <f>MQ585+MS585+MU585+MW585+MY585+NA585+NC585</f>
        <v/>
      </c>
      <c r="NF585" s="1">
        <f>ND585+NE585</f>
        <v/>
      </c>
      <c r="NG585" s="33">
        <f>ND585/(ND585+NE585)</f>
        <v/>
      </c>
      <c r="NH585" s="3">
        <f>1/NG585</f>
        <v/>
      </c>
      <c r="NI585" s="1">
        <f>LI585</f>
        <v/>
      </c>
      <c r="NJ585" s="79">
        <f>((1-NG585)*(1/(NI585-1))*0.98-(NG585*1))</f>
        <v/>
      </c>
      <c r="NK585" s="34">
        <f>IF(LR585&lt;0.9,0,IF(AND(LR585&gt;1.1),0,1))</f>
        <v/>
      </c>
      <c r="NL585" s="34">
        <f>IF(LS585&lt;0.9,0,IF(AND(LS585&gt;1.1),0,1))</f>
        <v/>
      </c>
      <c r="NM585" s="32">
        <f>IF(NF585&gt;99,1,0)</f>
        <v/>
      </c>
      <c r="NN585" s="32">
        <f>IF(NJ585&gt;0.0799,1,0)</f>
        <v/>
      </c>
      <c r="NO585" s="32">
        <f>IF(NJ585&gt;NQ585,1,0)</f>
        <v/>
      </c>
      <c r="NP585" s="32">
        <f>NM585+NN585+NO585+NK585+NL585</f>
        <v/>
      </c>
      <c r="NQ585" s="79">
        <f>(((100*NG585)*(NI585-1)*0.98)-((1-NG585)*100))/100</f>
        <v/>
      </c>
      <c r="NR585" s="34">
        <f>IF(LR585&lt;0.9,0,IF(AND(LR585&gt;1.1),0,1))</f>
        <v/>
      </c>
      <c r="NS585" s="34">
        <f>IF(LS585&lt;0.9,0,IF(AND(LS585&gt;1.1),0,1))</f>
        <v/>
      </c>
      <c r="NT585" s="32">
        <f>IF(NF585&gt;99,1,0)</f>
        <v/>
      </c>
      <c r="NU585" s="32">
        <f>IF(NQ585&gt;0.0799,1,0)</f>
        <v/>
      </c>
      <c r="NV585" s="32">
        <f>IF(NQ585&gt;NJ585,1,0)</f>
        <v/>
      </c>
      <c r="NW585" s="32">
        <f>NT585+NU585+NV585+NR585+NS585</f>
        <v/>
      </c>
      <c r="NX585">
        <f>IF(NP585=5,"LayAway0-1",IF(AND(NW585=5),"BackAway0-1",""))</f>
        <v/>
      </c>
      <c r="NY585">
        <f>IF(NP585=5,KO585,IF(AND(NW585=5),KO585,""))</f>
        <v/>
      </c>
      <c r="NZ585">
        <f>IF(NP585=5,"Match Odds",IF(AND(NW585=5),"Match Odds",""))</f>
        <v/>
      </c>
      <c r="OA585">
        <f>IF(NP585=5,KP585,IF(AND(NW585=5),KP585,""))</f>
        <v/>
      </c>
      <c r="OB585">
        <f>IF(NP585=5,"MATCH_ODDS",IF(AND(NW585=5),"MATCH_ODDS",""))</f>
        <v/>
      </c>
      <c r="OC585">
        <f>IF(NP585=5,"LAY",IF(AND(NW585=5),"BACK",""))</f>
        <v/>
      </c>
    </row>
    <row r="586" ht="16.5" customHeight="1" thickBot="1" thickTop="1">
      <c r="A586" s="2" t="n"/>
      <c r="KN586" s="1">
        <f>IF(INDEX(#REF!,MATCH('HT 0-1'!D586,#REF!,0))=INDEX(#REF!,MATCH('HT 0-1'!D586,#REF!,0)),INDEX(#REF!,MATCH('HT 0-1'!D586,#REF!,0)),"ERROR")</f>
        <v/>
      </c>
      <c r="KO586" s="1">
        <f>IF(INDEX(#REF!,MATCH('HT 0-1'!E586,#REF!,0))=INDEX(#REF!,MATCH('HT 0-1'!E586,#REF!,0)),INDEX(#REF!,MATCH('HT 0-1'!E586,#REF!,0)),"ERROR")</f>
        <v/>
      </c>
      <c r="KP586" s="1">
        <f>KN586&amp;" v "&amp;KO586</f>
        <v/>
      </c>
      <c r="KQ586">
        <f>B586&amp;"_"&amp;C586</f>
        <v/>
      </c>
      <c r="KR586" s="1">
        <f>IF((HW586/KK586)&lt;0.335,"G",IF((HW586/KK586)&gt;0.67,"R","A"))</f>
        <v/>
      </c>
      <c r="KS586" s="1">
        <f>IF((HX586/KK586)&lt;0.335,"G",IF((HX586/KK586)&gt;0.67,"R","A"))</f>
        <v/>
      </c>
      <c r="KT586" s="1">
        <f>IF((IH586/KK586)&lt;0.335,"G",IF((IH586/KK586)&gt;0.67,"R","A"))</f>
        <v/>
      </c>
      <c r="KU586" s="1">
        <f>IF((II586/KK586)&lt;0.335,"G",IF((II586/KK586)&gt;0.67,"R","A"))</f>
        <v/>
      </c>
      <c r="KV586" s="1">
        <f>IF((HZ586/KK586)&lt;0.335,"G",IF((HZ586/KK586)&gt;0.67,"R","A"))</f>
        <v/>
      </c>
      <c r="KW586" s="1">
        <f>IF((HY586/KK586)&lt;0.335,"G",IF((HY586/KK586)&gt;0.67,"R","A"))</f>
        <v/>
      </c>
      <c r="KX586" s="1">
        <f>IF((IK586/KK586)&lt;0.335,"G",IF((IK586/KK586)&gt;0.67,"R","A"))</f>
        <v/>
      </c>
      <c r="KY586" s="1">
        <f>IF((IJ586/KK586)&lt;0.335,"G",IF((IJ586/KK586)&gt;0.67,"R","A"))</f>
        <v/>
      </c>
      <c r="KZ586" s="1">
        <f>IF((HQ586/KK586)&lt;0.335,"G",IF((HQ586/KK586)&gt;0.67,"R","A"))</f>
        <v/>
      </c>
      <c r="LA586" s="1">
        <f>IF((IB586/KK586)&lt;0.335,"G",IF((IB586/KK586)&gt;0.67,"R","A"))</f>
        <v/>
      </c>
      <c r="LB586">
        <f>IF(LQ586="0-1",INDEX(Scrape!#REF!,MATCH('HT 0-1'!KP586,Scrape!$B:$B,0)),"")</f>
        <v/>
      </c>
      <c r="LC586">
        <f>IF(LQ586="0-1",INDEX(Scrape!$A:$A,MATCH('HT 0-1'!KP586,Scrape!$B:$B,0)),"")</f>
        <v/>
      </c>
      <c r="LD586">
        <f>IF(LQ586="0-1",INDEX(Scrape!$B:$B,MATCH('HT 0-1'!KP586,Scrape!$B:$B,0)),"")</f>
        <v/>
      </c>
      <c r="LE586">
        <f>IF(LQ586="0-1",INDEX(Scrape!$C:$C,MATCH('HT 0-1'!KP586,Scrape!$B:$B,0)),"")</f>
        <v/>
      </c>
      <c r="LF586">
        <f>IF(LQ586="0-1",INDEX(Scrape!$D:$D,MATCH('HT 0-1'!KP586,Scrape!$B:$B,0)),"")</f>
        <v/>
      </c>
      <c r="LG586">
        <f>IF(LQ586="0-1",INDEX(Scrape!$E:$E,MATCH('HT 0-1'!KP586,Scrape!$B:$B,0)),"")</f>
        <v/>
      </c>
      <c r="LH586">
        <f>IF(LQ586="0-1",INDEX(Scrape!$F:$F,MATCH('HT 0-1'!KP586,Scrape!$B:$B,0)),"")</f>
        <v/>
      </c>
      <c r="LI586">
        <f>IF(LQ586="0-1",INDEX(Scrape!$G:$G,MATCH('HT 0-1'!KP586,Scrape!$B:$B,0)),"")</f>
        <v/>
      </c>
      <c r="LJ586">
        <f>IF(LQ586="0-1",INDEX(Scrape!$H:$H,MATCH('HT 0-1'!KP586,Scrape!$B:$B,0)),"")</f>
        <v/>
      </c>
      <c r="LK586">
        <f>IF(LQ586="0-1",INDEX(Scrape!$I:$I,MATCH('HT 0-1'!KP586,Scrape!$B:$B,0)),"")</f>
        <v/>
      </c>
      <c r="LL586">
        <f>IF(LQ586="0-1",INDEX(Scrape!$J:$J,MATCH('HT 0-1'!KP586,Scrape!$B:$B,0)),"")</f>
        <v/>
      </c>
      <c r="LM586">
        <f>IF(LQ586="0-1",INDEX(Scrape!$K:$K,MATCH('HT 0-1'!KP586,Scrape!$B:$B,0)),"")</f>
        <v/>
      </c>
      <c r="LN586">
        <f>IF(LQ586="0-1",INDEX(Scrape!$L:$L,MATCH('HT 0-1'!KP586,Scrape!$B:$B,0)),"")</f>
        <v/>
      </c>
      <c r="LO586">
        <f>IF(LQ586="0-1",INDEX(Scrape!$M:$M,MATCH('HT 0-1'!KP586,Scrape!$B:$B,0)),"")</f>
        <v/>
      </c>
      <c r="LP586">
        <f>IF(LQ586="0-1",INDEX(Scrape!$N:$N,MATCH('HT 0-1'!KP586,Scrape!$B:$B,0)),"")</f>
        <v/>
      </c>
      <c r="LQ586">
        <f>INDEX(Scrape!$O:$O,MATCH('HT 0-1'!KP586,Scrape!$B:$B,0))</f>
        <v/>
      </c>
      <c r="LR586">
        <f>(1/LJ586)+(1/LI586)+(1/LH586)</f>
        <v/>
      </c>
      <c r="LS586">
        <f>(1/LG586)+(1/LF586)+(1/LE586)</f>
        <v/>
      </c>
      <c r="LT586" s="8">
        <f>IF(INDEX(#REF!,MATCH(KQ586,#REF!,0))=INDEX(#REF!,MATCH(KQ586,#REF!,0)),INDEX(#REF!,MATCH(KQ586,#REF!,0)),"ERROR")</f>
        <v/>
      </c>
      <c r="LU586" s="4">
        <f>IF(KR586="G",2,IF(KR586="R",0.5,IF(KR586="A",1)))</f>
        <v/>
      </c>
      <c r="LV586" s="4">
        <f>IF(KS586="G",0.5,IF(KS586="R",2,IF(KS586="A",1)))</f>
        <v/>
      </c>
      <c r="LW586" s="4">
        <f>IF(KT586="G",2,IF(KT586="R",0.5,IF(KT586="A",1)))</f>
        <v/>
      </c>
      <c r="LX586" s="4">
        <f>IF(KU586="G",0.5,IF(KU586="R",2,IF(KU586="A",1)))</f>
        <v/>
      </c>
      <c r="LY586" s="7">
        <f>(LK586*(LU586+LX586)+(LL586*(LU586+LX586)))</f>
        <v/>
      </c>
      <c r="LZ586" s="7">
        <f>(LN586*(LV586+LW586)+(LO586*(LV586+LW586)))</f>
        <v/>
      </c>
      <c r="MA586" s="11">
        <f>LY586-LZ586</f>
        <v/>
      </c>
      <c r="MB586" s="5">
        <f>MA586+2</f>
        <v/>
      </c>
      <c r="MC586" s="6">
        <f>MA586-2</f>
        <v/>
      </c>
      <c r="MD586" s="4">
        <f>LE586</f>
        <v/>
      </c>
      <c r="ME586" s="9">
        <f>IF(MD586=0,1000,MD586+0.75)</f>
        <v/>
      </c>
      <c r="MF586" s="10">
        <f>IF(MD586=0,0,MD586-0.75)</f>
        <v/>
      </c>
      <c r="MG586" s="4">
        <f>((LM586*(LU586+LX586))-((LP586*(LV586+LW586))))</f>
        <v/>
      </c>
      <c r="MH586" s="9">
        <f>MG586*1.2</f>
        <v/>
      </c>
      <c r="MI586" s="10">
        <f>MG586*0.8</f>
        <v/>
      </c>
      <c r="MJ586">
        <f>IFERROR(NX586,"")</f>
        <v/>
      </c>
      <c r="MK586">
        <f>IFERROR(NY586,"")</f>
        <v/>
      </c>
      <c r="ML586">
        <f>IFERROR(NZ586,"")</f>
        <v/>
      </c>
      <c r="MM586">
        <f>IFERROR(OA586,"")</f>
        <v/>
      </c>
      <c r="MN586">
        <f>IFERROR(OB586,"")</f>
        <v/>
      </c>
      <c r="MO586">
        <f>IFERROR(OC586,"")</f>
        <v/>
      </c>
      <c r="MP586" s="1">
        <f>COUNTIFS(#REF!,LT586,#REF!,1,#REF!,"&gt;="&amp;MC586,#REF!,"&lt;="&amp;MB586,#REF!,"&lt;="&amp;ME586,#REF!,"&gt;="&amp;MF586,#REF!,"="&amp;KV586,#REF!,"="&amp;KX586)</f>
        <v/>
      </c>
      <c r="MQ586" s="1">
        <f>COUNTIFS(#REF!,LT586,#REF!,0,#REF!,"&gt;="&amp;MC586,#REF!,"&lt;="&amp;MB586,#REF!,"&lt;="&amp;ME586,#REF!,"&gt;="&amp;MF586,#REF!,"="&amp;KV586,#REF!,"="&amp;KX586)</f>
        <v/>
      </c>
      <c r="MR586" s="1">
        <f>COUNTIFS(#REF!,LT586,#REF!,1,#REF!,"&gt;="&amp;MC586,#REF!,"&lt;="&amp;MB586,#REF!,"&lt;="&amp;ME586,#REF!,"&gt;="&amp;MF586,#REF!,"="&amp;KW586,#REF!,"="&amp;KY586)</f>
        <v/>
      </c>
      <c r="MS586" s="1">
        <f>COUNTIFS(#REF!,LT586,#REF!,0,#REF!,"&gt;="&amp;MC586,#REF!,"&lt;="&amp;MB586,#REF!,"&lt;="&amp;ME586,#REF!,"&gt;="&amp;MF586,#REF!,"="&amp;KW586,#REF!,"="&amp;KY586)</f>
        <v/>
      </c>
      <c r="MT586" s="1">
        <f>COUNTIFS(#REF!,LT586,#REF!,1,#REF!,"&gt;="&amp;MI586,#REF!,"&lt;="&amp;MH586,#REF!,"&lt;="&amp;ME586,#REF!,"&gt;="&amp;MF586)</f>
        <v/>
      </c>
      <c r="MU586" s="1">
        <f>COUNTIFS(#REF!,LT586,#REF!,0,#REF!,"&gt;="&amp;MI586,#REF!,"&lt;="&amp;MH586,#REF!,"&lt;="&amp;ME586,#REF!,"&gt;="&amp;MF586)</f>
        <v/>
      </c>
      <c r="MV586" s="1">
        <f>COUNTIFS(#REF!,LT586,#REF!,1,#REF!,"&gt;="&amp;MI586,#REF!,"&lt;="&amp;MH586,#REF!,"="&amp;KZ586,#REF!,"="&amp;LA586,#REF!,"&lt;="&amp;ME586,#REF!,"&gt;="&amp;MF586)</f>
        <v/>
      </c>
      <c r="MW586" s="1">
        <f>COUNTIFS(#REF!,LT586,#REF!,0,#REF!,"&gt;="&amp;MI586,#REF!,"&lt;="&amp;MH586,#REF!,"="&amp;KZ586,#REF!,"="&amp;LA586,#REF!,"&lt;="&amp;ME586,#REF!,"&gt;="&amp;MF586)</f>
        <v/>
      </c>
      <c r="MX586" s="1">
        <f>COUNTIFS(#REF!,LT586,#REF!,1,#REF!,"&gt;="&amp;MC586,#REF!,"&lt;="&amp;MB586,#REF!,"&lt;="&amp;ME586,#REF!,"&gt;="&amp;MF586)</f>
        <v/>
      </c>
      <c r="MY586" s="1">
        <f>COUNTIFS(#REF!,LT586,#REF!,0,#REF!,"&gt;="&amp;MC586,#REF!,"&lt;="&amp;MB586,#REF!,"&lt;="&amp;ME586,#REF!,"&gt;="&amp;MF586)</f>
        <v/>
      </c>
      <c r="MZ586" s="1">
        <f>COUNTIFS(#REF!,LT586,#REF!,1,#REF!,"&lt;="&amp;ME586,#REF!,"&gt;="&amp;MF586,#REF!,"="&amp;KV586,#REF!,"="&amp;KX586)</f>
        <v/>
      </c>
      <c r="NA586" s="1">
        <f>COUNTIFS(#REF!,LT586,#REF!,0,#REF!,"&lt;="&amp;ME586,#REF!,"&gt;="&amp;MF586,#REF!,"="&amp;KV586,#REF!,"="&amp;KX586)</f>
        <v/>
      </c>
      <c r="NB586" s="1">
        <f>COUNTIFS(#REF!,LT586,#REF!,1,#REF!,"&lt;="&amp;ME586,#REF!,"&gt;="&amp;MF586,#REF!,"="&amp;KW586,#REF!,"="&amp;KY586)</f>
        <v/>
      </c>
      <c r="NC586" s="1">
        <f>COUNTIFS(#REF!,LT586,#REF!,0,#REF!,"&lt;="&amp;ME586,#REF!,"&gt;="&amp;MF586,#REF!,"="&amp;KW586,#REF!,"="&amp;KY586)</f>
        <v/>
      </c>
      <c r="ND586" s="1">
        <f>MP586+MR586+MT586+MV586+MX586+MZ586+NB586</f>
        <v/>
      </c>
      <c r="NE586" s="1">
        <f>MQ586+MS586+MU586+MW586+MY586+NA586+NC586</f>
        <v/>
      </c>
      <c r="NF586" s="1">
        <f>ND586+NE586</f>
        <v/>
      </c>
      <c r="NG586" s="33">
        <f>ND586/(ND586+NE586)</f>
        <v/>
      </c>
      <c r="NH586" s="3">
        <f>1/NG586</f>
        <v/>
      </c>
      <c r="NI586" s="1">
        <f>LI586</f>
        <v/>
      </c>
      <c r="NJ586" s="79">
        <f>((1-NG586)*(1/(NI586-1))*0.98-(NG586*1))</f>
        <v/>
      </c>
      <c r="NK586" s="34">
        <f>IF(LR586&lt;0.9,0,IF(AND(LR586&gt;1.1),0,1))</f>
        <v/>
      </c>
      <c r="NL586" s="34">
        <f>IF(LS586&lt;0.9,0,IF(AND(LS586&gt;1.1),0,1))</f>
        <v/>
      </c>
      <c r="NM586" s="32">
        <f>IF(NF586&gt;99,1,0)</f>
        <v/>
      </c>
      <c r="NN586" s="32">
        <f>IF(NJ586&gt;0.0799,1,0)</f>
        <v/>
      </c>
      <c r="NO586" s="32">
        <f>IF(NJ586&gt;NQ586,1,0)</f>
        <v/>
      </c>
      <c r="NP586" s="32">
        <f>NM586+NN586+NO586+NK586+NL586</f>
        <v/>
      </c>
      <c r="NQ586" s="79">
        <f>(((100*NG586)*(NI586-1)*0.98)-((1-NG586)*100))/100</f>
        <v/>
      </c>
      <c r="NR586" s="34">
        <f>IF(LR586&lt;0.9,0,IF(AND(LR586&gt;1.1),0,1))</f>
        <v/>
      </c>
      <c r="NS586" s="34">
        <f>IF(LS586&lt;0.9,0,IF(AND(LS586&gt;1.1),0,1))</f>
        <v/>
      </c>
      <c r="NT586" s="32">
        <f>IF(NF586&gt;99,1,0)</f>
        <v/>
      </c>
      <c r="NU586" s="32">
        <f>IF(NQ586&gt;0.0799,1,0)</f>
        <v/>
      </c>
      <c r="NV586" s="32">
        <f>IF(NQ586&gt;NJ586,1,0)</f>
        <v/>
      </c>
      <c r="NW586" s="32">
        <f>NT586+NU586+NV586+NR586+NS586</f>
        <v/>
      </c>
      <c r="NX586">
        <f>IF(NP586=5,"LayAway0-1",IF(AND(NW586=5),"BackAway0-1",""))</f>
        <v/>
      </c>
      <c r="NY586">
        <f>IF(NP586=5,KO586,IF(AND(NW586=5),KO586,""))</f>
        <v/>
      </c>
      <c r="NZ586">
        <f>IF(NP586=5,"Match Odds",IF(AND(NW586=5),"Match Odds",""))</f>
        <v/>
      </c>
      <c r="OA586">
        <f>IF(NP586=5,KP586,IF(AND(NW586=5),KP586,""))</f>
        <v/>
      </c>
      <c r="OB586">
        <f>IF(NP586=5,"MATCH_ODDS",IF(AND(NW586=5),"MATCH_ODDS",""))</f>
        <v/>
      </c>
      <c r="OC586">
        <f>IF(NP586=5,"LAY",IF(AND(NW586=5),"BACK",""))</f>
        <v/>
      </c>
    </row>
    <row r="587" ht="16.5" customHeight="1" thickBot="1" thickTop="1">
      <c r="A587" s="2" t="n"/>
      <c r="KN587" s="1">
        <f>IF(INDEX(#REF!,MATCH('HT 0-1'!D587,#REF!,0))=INDEX(#REF!,MATCH('HT 0-1'!D587,#REF!,0)),INDEX(#REF!,MATCH('HT 0-1'!D587,#REF!,0)),"ERROR")</f>
        <v/>
      </c>
      <c r="KO587" s="1">
        <f>IF(INDEX(#REF!,MATCH('HT 0-1'!E587,#REF!,0))=INDEX(#REF!,MATCH('HT 0-1'!E587,#REF!,0)),INDEX(#REF!,MATCH('HT 0-1'!E587,#REF!,0)),"ERROR")</f>
        <v/>
      </c>
      <c r="KP587" s="1">
        <f>KN587&amp;" v "&amp;KO587</f>
        <v/>
      </c>
      <c r="KQ587">
        <f>B587&amp;"_"&amp;C587</f>
        <v/>
      </c>
      <c r="KR587" s="1">
        <f>IF((HW587/KK587)&lt;0.335,"G",IF((HW587/KK587)&gt;0.67,"R","A"))</f>
        <v/>
      </c>
      <c r="KS587" s="1">
        <f>IF((HX587/KK587)&lt;0.335,"G",IF((HX587/KK587)&gt;0.67,"R","A"))</f>
        <v/>
      </c>
      <c r="KT587" s="1">
        <f>IF((IH587/KK587)&lt;0.335,"G",IF((IH587/KK587)&gt;0.67,"R","A"))</f>
        <v/>
      </c>
      <c r="KU587" s="1">
        <f>IF((II587/KK587)&lt;0.335,"G",IF((II587/KK587)&gt;0.67,"R","A"))</f>
        <v/>
      </c>
      <c r="KV587" s="1">
        <f>IF((HZ587/KK587)&lt;0.335,"G",IF((HZ587/KK587)&gt;0.67,"R","A"))</f>
        <v/>
      </c>
      <c r="KW587" s="1">
        <f>IF((HY587/KK587)&lt;0.335,"G",IF((HY587/KK587)&gt;0.67,"R","A"))</f>
        <v/>
      </c>
      <c r="KX587" s="1">
        <f>IF((IK587/KK587)&lt;0.335,"G",IF((IK587/KK587)&gt;0.67,"R","A"))</f>
        <v/>
      </c>
      <c r="KY587" s="1">
        <f>IF((IJ587/KK587)&lt;0.335,"G",IF((IJ587/KK587)&gt;0.67,"R","A"))</f>
        <v/>
      </c>
      <c r="KZ587" s="1">
        <f>IF((HQ587/KK587)&lt;0.335,"G",IF((HQ587/KK587)&gt;0.67,"R","A"))</f>
        <v/>
      </c>
      <c r="LA587" s="1">
        <f>IF((IB587/KK587)&lt;0.335,"G",IF((IB587/KK587)&gt;0.67,"R","A"))</f>
        <v/>
      </c>
      <c r="LB587">
        <f>IF(LQ587="0-1",INDEX(Scrape!#REF!,MATCH('HT 0-1'!KP587,Scrape!$B:$B,0)),"")</f>
        <v/>
      </c>
      <c r="LC587">
        <f>IF(LQ587="0-1",INDEX(Scrape!$A:$A,MATCH('HT 0-1'!KP587,Scrape!$B:$B,0)),"")</f>
        <v/>
      </c>
      <c r="LD587">
        <f>IF(LQ587="0-1",INDEX(Scrape!$B:$B,MATCH('HT 0-1'!KP587,Scrape!$B:$B,0)),"")</f>
        <v/>
      </c>
      <c r="LE587">
        <f>IF(LQ587="0-1",INDEX(Scrape!$C:$C,MATCH('HT 0-1'!KP587,Scrape!$B:$B,0)),"")</f>
        <v/>
      </c>
      <c r="LF587">
        <f>IF(LQ587="0-1",INDEX(Scrape!$D:$D,MATCH('HT 0-1'!KP587,Scrape!$B:$B,0)),"")</f>
        <v/>
      </c>
      <c r="LG587">
        <f>IF(LQ587="0-1",INDEX(Scrape!$E:$E,MATCH('HT 0-1'!KP587,Scrape!$B:$B,0)),"")</f>
        <v/>
      </c>
      <c r="LH587">
        <f>IF(LQ587="0-1",INDEX(Scrape!$F:$F,MATCH('HT 0-1'!KP587,Scrape!$B:$B,0)),"")</f>
        <v/>
      </c>
      <c r="LI587">
        <f>IF(LQ587="0-1",INDEX(Scrape!$G:$G,MATCH('HT 0-1'!KP587,Scrape!$B:$B,0)),"")</f>
        <v/>
      </c>
      <c r="LJ587">
        <f>IF(LQ587="0-1",INDEX(Scrape!$H:$H,MATCH('HT 0-1'!KP587,Scrape!$B:$B,0)),"")</f>
        <v/>
      </c>
      <c r="LK587">
        <f>IF(LQ587="0-1",INDEX(Scrape!$I:$I,MATCH('HT 0-1'!KP587,Scrape!$B:$B,0)),"")</f>
        <v/>
      </c>
      <c r="LL587">
        <f>IF(LQ587="0-1",INDEX(Scrape!$J:$J,MATCH('HT 0-1'!KP587,Scrape!$B:$B,0)),"")</f>
        <v/>
      </c>
      <c r="LM587">
        <f>IF(LQ587="0-1",INDEX(Scrape!$K:$K,MATCH('HT 0-1'!KP587,Scrape!$B:$B,0)),"")</f>
        <v/>
      </c>
      <c r="LN587">
        <f>IF(LQ587="0-1",INDEX(Scrape!$L:$L,MATCH('HT 0-1'!KP587,Scrape!$B:$B,0)),"")</f>
        <v/>
      </c>
      <c r="LO587">
        <f>IF(LQ587="0-1",INDEX(Scrape!$M:$M,MATCH('HT 0-1'!KP587,Scrape!$B:$B,0)),"")</f>
        <v/>
      </c>
      <c r="LP587">
        <f>IF(LQ587="0-1",INDEX(Scrape!$N:$N,MATCH('HT 0-1'!KP587,Scrape!$B:$B,0)),"")</f>
        <v/>
      </c>
      <c r="LQ587">
        <f>INDEX(Scrape!$O:$O,MATCH('HT 0-1'!KP587,Scrape!$B:$B,0))</f>
        <v/>
      </c>
      <c r="LR587">
        <f>(1/LJ587)+(1/LI587)+(1/LH587)</f>
        <v/>
      </c>
      <c r="LS587">
        <f>(1/LG587)+(1/LF587)+(1/LE587)</f>
        <v/>
      </c>
      <c r="LT587" s="8">
        <f>IF(INDEX(#REF!,MATCH(KQ587,#REF!,0))=INDEX(#REF!,MATCH(KQ587,#REF!,0)),INDEX(#REF!,MATCH(KQ587,#REF!,0)),"ERROR")</f>
        <v/>
      </c>
      <c r="LU587" s="4">
        <f>IF(KR587="G",2,IF(KR587="R",0.5,IF(KR587="A",1)))</f>
        <v/>
      </c>
      <c r="LV587" s="4">
        <f>IF(KS587="G",0.5,IF(KS587="R",2,IF(KS587="A",1)))</f>
        <v/>
      </c>
      <c r="LW587" s="4">
        <f>IF(KT587="G",2,IF(KT587="R",0.5,IF(KT587="A",1)))</f>
        <v/>
      </c>
      <c r="LX587" s="4">
        <f>IF(KU587="G",0.5,IF(KU587="R",2,IF(KU587="A",1)))</f>
        <v/>
      </c>
      <c r="LY587" s="7">
        <f>(LK587*(LU587+LX587)+(LL587*(LU587+LX587)))</f>
        <v/>
      </c>
      <c r="LZ587" s="7">
        <f>(LN587*(LV587+LW587)+(LO587*(LV587+LW587)))</f>
        <v/>
      </c>
      <c r="MA587" s="11">
        <f>LY587-LZ587</f>
        <v/>
      </c>
      <c r="MB587" s="5">
        <f>MA587+2</f>
        <v/>
      </c>
      <c r="MC587" s="6">
        <f>MA587-2</f>
        <v/>
      </c>
      <c r="MD587" s="4">
        <f>LE587</f>
        <v/>
      </c>
      <c r="ME587" s="9">
        <f>IF(MD587=0,1000,MD587+0.75)</f>
        <v/>
      </c>
      <c r="MF587" s="10">
        <f>IF(MD587=0,0,MD587-0.75)</f>
        <v/>
      </c>
      <c r="MG587" s="4">
        <f>((LM587*(LU587+LX587))-((LP587*(LV587+LW587))))</f>
        <v/>
      </c>
      <c r="MH587" s="9">
        <f>MG587*1.2</f>
        <v/>
      </c>
      <c r="MI587" s="10">
        <f>MG587*0.8</f>
        <v/>
      </c>
      <c r="MJ587">
        <f>IFERROR(NX587,"")</f>
        <v/>
      </c>
      <c r="MK587">
        <f>IFERROR(NY587,"")</f>
        <v/>
      </c>
      <c r="ML587">
        <f>IFERROR(NZ587,"")</f>
        <v/>
      </c>
      <c r="MM587">
        <f>IFERROR(OA587,"")</f>
        <v/>
      </c>
      <c r="MN587">
        <f>IFERROR(OB587,"")</f>
        <v/>
      </c>
      <c r="MO587">
        <f>IFERROR(OC587,"")</f>
        <v/>
      </c>
      <c r="MP587" s="1">
        <f>COUNTIFS(#REF!,LT587,#REF!,1,#REF!,"&gt;="&amp;MC587,#REF!,"&lt;="&amp;MB587,#REF!,"&lt;="&amp;ME587,#REF!,"&gt;="&amp;MF587,#REF!,"="&amp;KV587,#REF!,"="&amp;KX587)</f>
        <v/>
      </c>
      <c r="MQ587" s="1">
        <f>COUNTIFS(#REF!,LT587,#REF!,0,#REF!,"&gt;="&amp;MC587,#REF!,"&lt;="&amp;MB587,#REF!,"&lt;="&amp;ME587,#REF!,"&gt;="&amp;MF587,#REF!,"="&amp;KV587,#REF!,"="&amp;KX587)</f>
        <v/>
      </c>
      <c r="MR587" s="1">
        <f>COUNTIFS(#REF!,LT587,#REF!,1,#REF!,"&gt;="&amp;MC587,#REF!,"&lt;="&amp;MB587,#REF!,"&lt;="&amp;ME587,#REF!,"&gt;="&amp;MF587,#REF!,"="&amp;KW587,#REF!,"="&amp;KY587)</f>
        <v/>
      </c>
      <c r="MS587" s="1">
        <f>COUNTIFS(#REF!,LT587,#REF!,0,#REF!,"&gt;="&amp;MC587,#REF!,"&lt;="&amp;MB587,#REF!,"&lt;="&amp;ME587,#REF!,"&gt;="&amp;MF587,#REF!,"="&amp;KW587,#REF!,"="&amp;KY587)</f>
        <v/>
      </c>
      <c r="MT587" s="1">
        <f>COUNTIFS(#REF!,LT587,#REF!,1,#REF!,"&gt;="&amp;MI587,#REF!,"&lt;="&amp;MH587,#REF!,"&lt;="&amp;ME587,#REF!,"&gt;="&amp;MF587)</f>
        <v/>
      </c>
      <c r="MU587" s="1">
        <f>COUNTIFS(#REF!,LT587,#REF!,0,#REF!,"&gt;="&amp;MI587,#REF!,"&lt;="&amp;MH587,#REF!,"&lt;="&amp;ME587,#REF!,"&gt;="&amp;MF587)</f>
        <v/>
      </c>
      <c r="MV587" s="1">
        <f>COUNTIFS(#REF!,LT587,#REF!,1,#REF!,"&gt;="&amp;MI587,#REF!,"&lt;="&amp;MH587,#REF!,"="&amp;KZ587,#REF!,"="&amp;LA587,#REF!,"&lt;="&amp;ME587,#REF!,"&gt;="&amp;MF587)</f>
        <v/>
      </c>
      <c r="MW587" s="1">
        <f>COUNTIFS(#REF!,LT587,#REF!,0,#REF!,"&gt;="&amp;MI587,#REF!,"&lt;="&amp;MH587,#REF!,"="&amp;KZ587,#REF!,"="&amp;LA587,#REF!,"&lt;="&amp;ME587,#REF!,"&gt;="&amp;MF587)</f>
        <v/>
      </c>
      <c r="MX587" s="1">
        <f>COUNTIFS(#REF!,LT587,#REF!,1,#REF!,"&gt;="&amp;MC587,#REF!,"&lt;="&amp;MB587,#REF!,"&lt;="&amp;ME587,#REF!,"&gt;="&amp;MF587)</f>
        <v/>
      </c>
      <c r="MY587" s="1">
        <f>COUNTIFS(#REF!,LT587,#REF!,0,#REF!,"&gt;="&amp;MC587,#REF!,"&lt;="&amp;MB587,#REF!,"&lt;="&amp;ME587,#REF!,"&gt;="&amp;MF587)</f>
        <v/>
      </c>
      <c r="MZ587" s="1">
        <f>COUNTIFS(#REF!,LT587,#REF!,1,#REF!,"&lt;="&amp;ME587,#REF!,"&gt;="&amp;MF587,#REF!,"="&amp;KV587,#REF!,"="&amp;KX587)</f>
        <v/>
      </c>
      <c r="NA587" s="1">
        <f>COUNTIFS(#REF!,LT587,#REF!,0,#REF!,"&lt;="&amp;ME587,#REF!,"&gt;="&amp;MF587,#REF!,"="&amp;KV587,#REF!,"="&amp;KX587)</f>
        <v/>
      </c>
      <c r="NB587" s="1">
        <f>COUNTIFS(#REF!,LT587,#REF!,1,#REF!,"&lt;="&amp;ME587,#REF!,"&gt;="&amp;MF587,#REF!,"="&amp;KW587,#REF!,"="&amp;KY587)</f>
        <v/>
      </c>
      <c r="NC587" s="1">
        <f>COUNTIFS(#REF!,LT587,#REF!,0,#REF!,"&lt;="&amp;ME587,#REF!,"&gt;="&amp;MF587,#REF!,"="&amp;KW587,#REF!,"="&amp;KY587)</f>
        <v/>
      </c>
      <c r="ND587" s="1">
        <f>MP587+MR587+MT587+MV587+MX587+MZ587+NB587</f>
        <v/>
      </c>
      <c r="NE587" s="1">
        <f>MQ587+MS587+MU587+MW587+MY587+NA587+NC587</f>
        <v/>
      </c>
      <c r="NF587" s="1">
        <f>ND587+NE587</f>
        <v/>
      </c>
      <c r="NG587" s="33">
        <f>ND587/(ND587+NE587)</f>
        <v/>
      </c>
      <c r="NH587" s="3">
        <f>1/NG587</f>
        <v/>
      </c>
      <c r="NI587" s="1">
        <f>LI587</f>
        <v/>
      </c>
      <c r="NJ587" s="79">
        <f>((1-NG587)*(1/(NI587-1))*0.98-(NG587*1))</f>
        <v/>
      </c>
      <c r="NK587" s="34">
        <f>IF(LR587&lt;0.9,0,IF(AND(LR587&gt;1.1),0,1))</f>
        <v/>
      </c>
      <c r="NL587" s="34">
        <f>IF(LS587&lt;0.9,0,IF(AND(LS587&gt;1.1),0,1))</f>
        <v/>
      </c>
      <c r="NM587" s="32">
        <f>IF(NF587&gt;99,1,0)</f>
        <v/>
      </c>
      <c r="NN587" s="32">
        <f>IF(NJ587&gt;0.0799,1,0)</f>
        <v/>
      </c>
      <c r="NO587" s="32">
        <f>IF(NJ587&gt;NQ587,1,0)</f>
        <v/>
      </c>
      <c r="NP587" s="32">
        <f>NM587+NN587+NO587+NK587+NL587</f>
        <v/>
      </c>
      <c r="NQ587" s="79">
        <f>(((100*NG587)*(NI587-1)*0.98)-((1-NG587)*100))/100</f>
        <v/>
      </c>
      <c r="NR587" s="34">
        <f>IF(LR587&lt;0.9,0,IF(AND(LR587&gt;1.1),0,1))</f>
        <v/>
      </c>
      <c r="NS587" s="34">
        <f>IF(LS587&lt;0.9,0,IF(AND(LS587&gt;1.1),0,1))</f>
        <v/>
      </c>
      <c r="NT587" s="32">
        <f>IF(NF587&gt;99,1,0)</f>
        <v/>
      </c>
      <c r="NU587" s="32">
        <f>IF(NQ587&gt;0.0799,1,0)</f>
        <v/>
      </c>
      <c r="NV587" s="32">
        <f>IF(NQ587&gt;NJ587,1,0)</f>
        <v/>
      </c>
      <c r="NW587" s="32">
        <f>NT587+NU587+NV587+NR587+NS587</f>
        <v/>
      </c>
      <c r="NX587">
        <f>IF(NP587=5,"LayAway0-1",IF(AND(NW587=5),"BackAway0-1",""))</f>
        <v/>
      </c>
      <c r="NY587">
        <f>IF(NP587=5,KO587,IF(AND(NW587=5),KO587,""))</f>
        <v/>
      </c>
      <c r="NZ587">
        <f>IF(NP587=5,"Match Odds",IF(AND(NW587=5),"Match Odds",""))</f>
        <v/>
      </c>
      <c r="OA587">
        <f>IF(NP587=5,KP587,IF(AND(NW587=5),KP587,""))</f>
        <v/>
      </c>
      <c r="OB587">
        <f>IF(NP587=5,"MATCH_ODDS",IF(AND(NW587=5),"MATCH_ODDS",""))</f>
        <v/>
      </c>
      <c r="OC587">
        <f>IF(NP587=5,"LAY",IF(AND(NW587=5),"BACK",""))</f>
        <v/>
      </c>
    </row>
    <row r="588" ht="16.5" customHeight="1" thickBot="1" thickTop="1">
      <c r="A588" s="2" t="n"/>
      <c r="KN588" s="1">
        <f>IF(INDEX(#REF!,MATCH('HT 0-1'!D588,#REF!,0))=INDEX(#REF!,MATCH('HT 0-1'!D588,#REF!,0)),INDEX(#REF!,MATCH('HT 0-1'!D588,#REF!,0)),"ERROR")</f>
        <v/>
      </c>
      <c r="KO588" s="1">
        <f>IF(INDEX(#REF!,MATCH('HT 0-1'!E588,#REF!,0))=INDEX(#REF!,MATCH('HT 0-1'!E588,#REF!,0)),INDEX(#REF!,MATCH('HT 0-1'!E588,#REF!,0)),"ERROR")</f>
        <v/>
      </c>
      <c r="KP588" s="1">
        <f>KN588&amp;" v "&amp;KO588</f>
        <v/>
      </c>
      <c r="KQ588">
        <f>B588&amp;"_"&amp;C588</f>
        <v/>
      </c>
      <c r="KR588" s="1">
        <f>IF((HW588/KK588)&lt;0.335,"G",IF((HW588/KK588)&gt;0.67,"R","A"))</f>
        <v/>
      </c>
      <c r="KS588" s="1">
        <f>IF((HX588/KK588)&lt;0.335,"G",IF((HX588/KK588)&gt;0.67,"R","A"))</f>
        <v/>
      </c>
      <c r="KT588" s="1">
        <f>IF((IH588/KK588)&lt;0.335,"G",IF((IH588/KK588)&gt;0.67,"R","A"))</f>
        <v/>
      </c>
      <c r="KU588" s="1">
        <f>IF((II588/KK588)&lt;0.335,"G",IF((II588/KK588)&gt;0.67,"R","A"))</f>
        <v/>
      </c>
      <c r="KV588" s="1">
        <f>IF((HZ588/KK588)&lt;0.335,"G",IF((HZ588/KK588)&gt;0.67,"R","A"))</f>
        <v/>
      </c>
      <c r="KW588" s="1">
        <f>IF((HY588/KK588)&lt;0.335,"G",IF((HY588/KK588)&gt;0.67,"R","A"))</f>
        <v/>
      </c>
      <c r="KX588" s="1">
        <f>IF((IK588/KK588)&lt;0.335,"G",IF((IK588/KK588)&gt;0.67,"R","A"))</f>
        <v/>
      </c>
      <c r="KY588" s="1">
        <f>IF((IJ588/KK588)&lt;0.335,"G",IF((IJ588/KK588)&gt;0.67,"R","A"))</f>
        <v/>
      </c>
      <c r="KZ588" s="1">
        <f>IF((HQ588/KK588)&lt;0.335,"G",IF((HQ588/KK588)&gt;0.67,"R","A"))</f>
        <v/>
      </c>
      <c r="LA588" s="1">
        <f>IF((IB588/KK588)&lt;0.335,"G",IF((IB588/KK588)&gt;0.67,"R","A"))</f>
        <v/>
      </c>
      <c r="LB588">
        <f>IF(LQ588="0-1",INDEX(Scrape!#REF!,MATCH('HT 0-1'!KP588,Scrape!$B:$B,0)),"")</f>
        <v/>
      </c>
      <c r="LC588">
        <f>IF(LQ588="0-1",INDEX(Scrape!$A:$A,MATCH('HT 0-1'!KP588,Scrape!$B:$B,0)),"")</f>
        <v/>
      </c>
      <c r="LD588">
        <f>IF(LQ588="0-1",INDEX(Scrape!$B:$B,MATCH('HT 0-1'!KP588,Scrape!$B:$B,0)),"")</f>
        <v/>
      </c>
      <c r="LE588">
        <f>IF(LQ588="0-1",INDEX(Scrape!$C:$C,MATCH('HT 0-1'!KP588,Scrape!$B:$B,0)),"")</f>
        <v/>
      </c>
      <c r="LF588">
        <f>IF(LQ588="0-1",INDEX(Scrape!$D:$D,MATCH('HT 0-1'!KP588,Scrape!$B:$B,0)),"")</f>
        <v/>
      </c>
      <c r="LG588">
        <f>IF(LQ588="0-1",INDEX(Scrape!$E:$E,MATCH('HT 0-1'!KP588,Scrape!$B:$B,0)),"")</f>
        <v/>
      </c>
      <c r="LH588">
        <f>IF(LQ588="0-1",INDEX(Scrape!$F:$F,MATCH('HT 0-1'!KP588,Scrape!$B:$B,0)),"")</f>
        <v/>
      </c>
      <c r="LI588">
        <f>IF(LQ588="0-1",INDEX(Scrape!$G:$G,MATCH('HT 0-1'!KP588,Scrape!$B:$B,0)),"")</f>
        <v/>
      </c>
      <c r="LJ588">
        <f>IF(LQ588="0-1",INDEX(Scrape!$H:$H,MATCH('HT 0-1'!KP588,Scrape!$B:$B,0)),"")</f>
        <v/>
      </c>
      <c r="LK588">
        <f>IF(LQ588="0-1",INDEX(Scrape!$I:$I,MATCH('HT 0-1'!KP588,Scrape!$B:$B,0)),"")</f>
        <v/>
      </c>
      <c r="LL588">
        <f>IF(LQ588="0-1",INDEX(Scrape!$J:$J,MATCH('HT 0-1'!KP588,Scrape!$B:$B,0)),"")</f>
        <v/>
      </c>
      <c r="LM588">
        <f>IF(LQ588="0-1",INDEX(Scrape!$K:$K,MATCH('HT 0-1'!KP588,Scrape!$B:$B,0)),"")</f>
        <v/>
      </c>
      <c r="LN588">
        <f>IF(LQ588="0-1",INDEX(Scrape!$L:$L,MATCH('HT 0-1'!KP588,Scrape!$B:$B,0)),"")</f>
        <v/>
      </c>
      <c r="LO588">
        <f>IF(LQ588="0-1",INDEX(Scrape!$M:$M,MATCH('HT 0-1'!KP588,Scrape!$B:$B,0)),"")</f>
        <v/>
      </c>
      <c r="LP588">
        <f>IF(LQ588="0-1",INDEX(Scrape!$N:$N,MATCH('HT 0-1'!KP588,Scrape!$B:$B,0)),"")</f>
        <v/>
      </c>
      <c r="LQ588">
        <f>INDEX(Scrape!$O:$O,MATCH('HT 0-1'!KP588,Scrape!$B:$B,0))</f>
        <v/>
      </c>
      <c r="LR588">
        <f>(1/LJ588)+(1/LI588)+(1/LH588)</f>
        <v/>
      </c>
      <c r="LS588">
        <f>(1/LG588)+(1/LF588)+(1/LE588)</f>
        <v/>
      </c>
      <c r="LT588" s="8">
        <f>IF(INDEX(#REF!,MATCH(KQ588,#REF!,0))=INDEX(#REF!,MATCH(KQ588,#REF!,0)),INDEX(#REF!,MATCH(KQ588,#REF!,0)),"ERROR")</f>
        <v/>
      </c>
      <c r="LU588" s="4">
        <f>IF(KR588="G",2,IF(KR588="R",0.5,IF(KR588="A",1)))</f>
        <v/>
      </c>
      <c r="LV588" s="4">
        <f>IF(KS588="G",0.5,IF(KS588="R",2,IF(KS588="A",1)))</f>
        <v/>
      </c>
      <c r="LW588" s="4">
        <f>IF(KT588="G",2,IF(KT588="R",0.5,IF(KT588="A",1)))</f>
        <v/>
      </c>
      <c r="LX588" s="4">
        <f>IF(KU588="G",0.5,IF(KU588="R",2,IF(KU588="A",1)))</f>
        <v/>
      </c>
      <c r="LY588" s="7">
        <f>(LK588*(LU588+LX588)+(LL588*(LU588+LX588)))</f>
        <v/>
      </c>
      <c r="LZ588" s="7">
        <f>(LN588*(LV588+LW588)+(LO588*(LV588+LW588)))</f>
        <v/>
      </c>
      <c r="MA588" s="11">
        <f>LY588-LZ588</f>
        <v/>
      </c>
      <c r="MB588" s="5">
        <f>MA588+2</f>
        <v/>
      </c>
      <c r="MC588" s="6">
        <f>MA588-2</f>
        <v/>
      </c>
      <c r="MD588" s="4">
        <f>LE588</f>
        <v/>
      </c>
      <c r="ME588" s="9">
        <f>IF(MD588=0,1000,MD588+0.75)</f>
        <v/>
      </c>
      <c r="MF588" s="10">
        <f>IF(MD588=0,0,MD588-0.75)</f>
        <v/>
      </c>
      <c r="MG588" s="4">
        <f>((LM588*(LU588+LX588))-((LP588*(LV588+LW588))))</f>
        <v/>
      </c>
      <c r="MH588" s="9">
        <f>MG588*1.2</f>
        <v/>
      </c>
      <c r="MI588" s="10">
        <f>MG588*0.8</f>
        <v/>
      </c>
      <c r="MJ588">
        <f>IFERROR(NX588,"")</f>
        <v/>
      </c>
      <c r="MK588">
        <f>IFERROR(NY588,"")</f>
        <v/>
      </c>
      <c r="ML588">
        <f>IFERROR(NZ588,"")</f>
        <v/>
      </c>
      <c r="MM588">
        <f>IFERROR(OA588,"")</f>
        <v/>
      </c>
      <c r="MN588">
        <f>IFERROR(OB588,"")</f>
        <v/>
      </c>
      <c r="MO588">
        <f>IFERROR(OC588,"")</f>
        <v/>
      </c>
      <c r="MP588" s="1">
        <f>COUNTIFS(#REF!,LT588,#REF!,1,#REF!,"&gt;="&amp;MC588,#REF!,"&lt;="&amp;MB588,#REF!,"&lt;="&amp;ME588,#REF!,"&gt;="&amp;MF588,#REF!,"="&amp;KV588,#REF!,"="&amp;KX588)</f>
        <v/>
      </c>
      <c r="MQ588" s="1">
        <f>COUNTIFS(#REF!,LT588,#REF!,0,#REF!,"&gt;="&amp;MC588,#REF!,"&lt;="&amp;MB588,#REF!,"&lt;="&amp;ME588,#REF!,"&gt;="&amp;MF588,#REF!,"="&amp;KV588,#REF!,"="&amp;KX588)</f>
        <v/>
      </c>
      <c r="MR588" s="1">
        <f>COUNTIFS(#REF!,LT588,#REF!,1,#REF!,"&gt;="&amp;MC588,#REF!,"&lt;="&amp;MB588,#REF!,"&lt;="&amp;ME588,#REF!,"&gt;="&amp;MF588,#REF!,"="&amp;KW588,#REF!,"="&amp;KY588)</f>
        <v/>
      </c>
      <c r="MS588" s="1">
        <f>COUNTIFS(#REF!,LT588,#REF!,0,#REF!,"&gt;="&amp;MC588,#REF!,"&lt;="&amp;MB588,#REF!,"&lt;="&amp;ME588,#REF!,"&gt;="&amp;MF588,#REF!,"="&amp;KW588,#REF!,"="&amp;KY588)</f>
        <v/>
      </c>
      <c r="MT588" s="1">
        <f>COUNTIFS(#REF!,LT588,#REF!,1,#REF!,"&gt;="&amp;MI588,#REF!,"&lt;="&amp;MH588,#REF!,"&lt;="&amp;ME588,#REF!,"&gt;="&amp;MF588)</f>
        <v/>
      </c>
      <c r="MU588" s="1">
        <f>COUNTIFS(#REF!,LT588,#REF!,0,#REF!,"&gt;="&amp;MI588,#REF!,"&lt;="&amp;MH588,#REF!,"&lt;="&amp;ME588,#REF!,"&gt;="&amp;MF588)</f>
        <v/>
      </c>
      <c r="MV588" s="1">
        <f>COUNTIFS(#REF!,LT588,#REF!,1,#REF!,"&gt;="&amp;MI588,#REF!,"&lt;="&amp;MH588,#REF!,"="&amp;KZ588,#REF!,"="&amp;LA588,#REF!,"&lt;="&amp;ME588,#REF!,"&gt;="&amp;MF588)</f>
        <v/>
      </c>
      <c r="MW588" s="1">
        <f>COUNTIFS(#REF!,LT588,#REF!,0,#REF!,"&gt;="&amp;MI588,#REF!,"&lt;="&amp;MH588,#REF!,"="&amp;KZ588,#REF!,"="&amp;LA588,#REF!,"&lt;="&amp;ME588,#REF!,"&gt;="&amp;MF588)</f>
        <v/>
      </c>
      <c r="MX588" s="1">
        <f>COUNTIFS(#REF!,LT588,#REF!,1,#REF!,"&gt;="&amp;MC588,#REF!,"&lt;="&amp;MB588,#REF!,"&lt;="&amp;ME588,#REF!,"&gt;="&amp;MF588)</f>
        <v/>
      </c>
      <c r="MY588" s="1">
        <f>COUNTIFS(#REF!,LT588,#REF!,0,#REF!,"&gt;="&amp;MC588,#REF!,"&lt;="&amp;MB588,#REF!,"&lt;="&amp;ME588,#REF!,"&gt;="&amp;MF588)</f>
        <v/>
      </c>
      <c r="MZ588" s="1">
        <f>COUNTIFS(#REF!,LT588,#REF!,1,#REF!,"&lt;="&amp;ME588,#REF!,"&gt;="&amp;MF588,#REF!,"="&amp;KV588,#REF!,"="&amp;KX588)</f>
        <v/>
      </c>
      <c r="NA588" s="1">
        <f>COUNTIFS(#REF!,LT588,#REF!,0,#REF!,"&lt;="&amp;ME588,#REF!,"&gt;="&amp;MF588,#REF!,"="&amp;KV588,#REF!,"="&amp;KX588)</f>
        <v/>
      </c>
      <c r="NB588" s="1">
        <f>COUNTIFS(#REF!,LT588,#REF!,1,#REF!,"&lt;="&amp;ME588,#REF!,"&gt;="&amp;MF588,#REF!,"="&amp;KW588,#REF!,"="&amp;KY588)</f>
        <v/>
      </c>
      <c r="NC588" s="1">
        <f>COUNTIFS(#REF!,LT588,#REF!,0,#REF!,"&lt;="&amp;ME588,#REF!,"&gt;="&amp;MF588,#REF!,"="&amp;KW588,#REF!,"="&amp;KY588)</f>
        <v/>
      </c>
      <c r="ND588" s="1">
        <f>MP588+MR588+MT588+MV588+MX588+MZ588+NB588</f>
        <v/>
      </c>
      <c r="NE588" s="1">
        <f>MQ588+MS588+MU588+MW588+MY588+NA588+NC588</f>
        <v/>
      </c>
      <c r="NF588" s="1">
        <f>ND588+NE588</f>
        <v/>
      </c>
      <c r="NG588" s="33">
        <f>ND588/(ND588+NE588)</f>
        <v/>
      </c>
      <c r="NH588" s="3">
        <f>1/NG588</f>
        <v/>
      </c>
      <c r="NI588" s="1">
        <f>LI588</f>
        <v/>
      </c>
      <c r="NJ588" s="79">
        <f>((1-NG588)*(1/(NI588-1))*0.98-(NG588*1))</f>
        <v/>
      </c>
      <c r="NK588" s="34">
        <f>IF(LR588&lt;0.9,0,IF(AND(LR588&gt;1.1),0,1))</f>
        <v/>
      </c>
      <c r="NL588" s="34">
        <f>IF(LS588&lt;0.9,0,IF(AND(LS588&gt;1.1),0,1))</f>
        <v/>
      </c>
      <c r="NM588" s="32">
        <f>IF(NF588&gt;99,1,0)</f>
        <v/>
      </c>
      <c r="NN588" s="32">
        <f>IF(NJ588&gt;0.0799,1,0)</f>
        <v/>
      </c>
      <c r="NO588" s="32">
        <f>IF(NJ588&gt;NQ588,1,0)</f>
        <v/>
      </c>
      <c r="NP588" s="32">
        <f>NM588+NN588+NO588+NK588+NL588</f>
        <v/>
      </c>
      <c r="NQ588" s="79">
        <f>(((100*NG588)*(NI588-1)*0.98)-((1-NG588)*100))/100</f>
        <v/>
      </c>
      <c r="NR588" s="34">
        <f>IF(LR588&lt;0.9,0,IF(AND(LR588&gt;1.1),0,1))</f>
        <v/>
      </c>
      <c r="NS588" s="34">
        <f>IF(LS588&lt;0.9,0,IF(AND(LS588&gt;1.1),0,1))</f>
        <v/>
      </c>
      <c r="NT588" s="32">
        <f>IF(NF588&gt;99,1,0)</f>
        <v/>
      </c>
      <c r="NU588" s="32">
        <f>IF(NQ588&gt;0.0799,1,0)</f>
        <v/>
      </c>
      <c r="NV588" s="32">
        <f>IF(NQ588&gt;NJ588,1,0)</f>
        <v/>
      </c>
      <c r="NW588" s="32">
        <f>NT588+NU588+NV588+NR588+NS588</f>
        <v/>
      </c>
      <c r="NX588">
        <f>IF(NP588=5,"LayAway0-1",IF(AND(NW588=5),"BackAway0-1",""))</f>
        <v/>
      </c>
      <c r="NY588">
        <f>IF(NP588=5,KO588,IF(AND(NW588=5),KO588,""))</f>
        <v/>
      </c>
      <c r="NZ588">
        <f>IF(NP588=5,"Match Odds",IF(AND(NW588=5),"Match Odds",""))</f>
        <v/>
      </c>
      <c r="OA588">
        <f>IF(NP588=5,KP588,IF(AND(NW588=5),KP588,""))</f>
        <v/>
      </c>
      <c r="OB588">
        <f>IF(NP588=5,"MATCH_ODDS",IF(AND(NW588=5),"MATCH_ODDS",""))</f>
        <v/>
      </c>
      <c r="OC588">
        <f>IF(NP588=5,"LAY",IF(AND(NW588=5),"BACK",""))</f>
        <v/>
      </c>
    </row>
    <row r="589" ht="16.5" customHeight="1" thickBot="1" thickTop="1">
      <c r="A589" s="2" t="n"/>
      <c r="KN589" s="1">
        <f>IF(INDEX(#REF!,MATCH('HT 0-1'!D589,#REF!,0))=INDEX(#REF!,MATCH('HT 0-1'!D589,#REF!,0)),INDEX(#REF!,MATCH('HT 0-1'!D589,#REF!,0)),"ERROR")</f>
        <v/>
      </c>
      <c r="KO589" s="1">
        <f>IF(INDEX(#REF!,MATCH('HT 0-1'!E589,#REF!,0))=INDEX(#REF!,MATCH('HT 0-1'!E589,#REF!,0)),INDEX(#REF!,MATCH('HT 0-1'!E589,#REF!,0)),"ERROR")</f>
        <v/>
      </c>
      <c r="KP589" s="1">
        <f>KN589&amp;" v "&amp;KO589</f>
        <v/>
      </c>
      <c r="KQ589">
        <f>B589&amp;"_"&amp;C589</f>
        <v/>
      </c>
      <c r="KR589" s="1">
        <f>IF((HW589/KK589)&lt;0.335,"G",IF((HW589/KK589)&gt;0.67,"R","A"))</f>
        <v/>
      </c>
      <c r="KS589" s="1">
        <f>IF((HX589/KK589)&lt;0.335,"G",IF((HX589/KK589)&gt;0.67,"R","A"))</f>
        <v/>
      </c>
      <c r="KT589" s="1">
        <f>IF((IH589/KK589)&lt;0.335,"G",IF((IH589/KK589)&gt;0.67,"R","A"))</f>
        <v/>
      </c>
      <c r="KU589" s="1">
        <f>IF((II589/KK589)&lt;0.335,"G",IF((II589/KK589)&gt;0.67,"R","A"))</f>
        <v/>
      </c>
      <c r="KV589" s="1">
        <f>IF((HZ589/KK589)&lt;0.335,"G",IF((HZ589/KK589)&gt;0.67,"R","A"))</f>
        <v/>
      </c>
      <c r="KW589" s="1">
        <f>IF((HY589/KK589)&lt;0.335,"G",IF((HY589/KK589)&gt;0.67,"R","A"))</f>
        <v/>
      </c>
      <c r="KX589" s="1">
        <f>IF((IK589/KK589)&lt;0.335,"G",IF((IK589/KK589)&gt;0.67,"R","A"))</f>
        <v/>
      </c>
      <c r="KY589" s="1">
        <f>IF((IJ589/KK589)&lt;0.335,"G",IF((IJ589/KK589)&gt;0.67,"R","A"))</f>
        <v/>
      </c>
      <c r="KZ589" s="1">
        <f>IF((HQ589/KK589)&lt;0.335,"G",IF((HQ589/KK589)&gt;0.67,"R","A"))</f>
        <v/>
      </c>
      <c r="LA589" s="1">
        <f>IF((IB589/KK589)&lt;0.335,"G",IF((IB589/KK589)&gt;0.67,"R","A"))</f>
        <v/>
      </c>
      <c r="LB589">
        <f>IF(LQ589="0-1",INDEX(Scrape!#REF!,MATCH('HT 0-1'!KP589,Scrape!$B:$B,0)),"")</f>
        <v/>
      </c>
      <c r="LC589">
        <f>IF(LQ589="0-1",INDEX(Scrape!$A:$A,MATCH('HT 0-1'!KP589,Scrape!$B:$B,0)),"")</f>
        <v/>
      </c>
      <c r="LD589">
        <f>IF(LQ589="0-1",INDEX(Scrape!$B:$B,MATCH('HT 0-1'!KP589,Scrape!$B:$B,0)),"")</f>
        <v/>
      </c>
      <c r="LE589">
        <f>IF(LQ589="0-1",INDEX(Scrape!$C:$C,MATCH('HT 0-1'!KP589,Scrape!$B:$B,0)),"")</f>
        <v/>
      </c>
      <c r="LF589">
        <f>IF(LQ589="0-1",INDEX(Scrape!$D:$D,MATCH('HT 0-1'!KP589,Scrape!$B:$B,0)),"")</f>
        <v/>
      </c>
      <c r="LG589">
        <f>IF(LQ589="0-1",INDEX(Scrape!$E:$E,MATCH('HT 0-1'!KP589,Scrape!$B:$B,0)),"")</f>
        <v/>
      </c>
      <c r="LH589">
        <f>IF(LQ589="0-1",INDEX(Scrape!$F:$F,MATCH('HT 0-1'!KP589,Scrape!$B:$B,0)),"")</f>
        <v/>
      </c>
      <c r="LI589">
        <f>IF(LQ589="0-1",INDEX(Scrape!$G:$G,MATCH('HT 0-1'!KP589,Scrape!$B:$B,0)),"")</f>
        <v/>
      </c>
      <c r="LJ589">
        <f>IF(LQ589="0-1",INDEX(Scrape!$H:$H,MATCH('HT 0-1'!KP589,Scrape!$B:$B,0)),"")</f>
        <v/>
      </c>
      <c r="LK589">
        <f>IF(LQ589="0-1",INDEX(Scrape!$I:$I,MATCH('HT 0-1'!KP589,Scrape!$B:$B,0)),"")</f>
        <v/>
      </c>
      <c r="LL589">
        <f>IF(LQ589="0-1",INDEX(Scrape!$J:$J,MATCH('HT 0-1'!KP589,Scrape!$B:$B,0)),"")</f>
        <v/>
      </c>
      <c r="LM589">
        <f>IF(LQ589="0-1",INDEX(Scrape!$K:$K,MATCH('HT 0-1'!KP589,Scrape!$B:$B,0)),"")</f>
        <v/>
      </c>
      <c r="LN589">
        <f>IF(LQ589="0-1",INDEX(Scrape!$L:$L,MATCH('HT 0-1'!KP589,Scrape!$B:$B,0)),"")</f>
        <v/>
      </c>
      <c r="LO589">
        <f>IF(LQ589="0-1",INDEX(Scrape!$M:$M,MATCH('HT 0-1'!KP589,Scrape!$B:$B,0)),"")</f>
        <v/>
      </c>
      <c r="LP589">
        <f>IF(LQ589="0-1",INDEX(Scrape!$N:$N,MATCH('HT 0-1'!KP589,Scrape!$B:$B,0)),"")</f>
        <v/>
      </c>
      <c r="LQ589">
        <f>INDEX(Scrape!$O:$O,MATCH('HT 0-1'!KP589,Scrape!$B:$B,0))</f>
        <v/>
      </c>
      <c r="LR589">
        <f>(1/LJ589)+(1/LI589)+(1/LH589)</f>
        <v/>
      </c>
      <c r="LS589">
        <f>(1/LG589)+(1/LF589)+(1/LE589)</f>
        <v/>
      </c>
      <c r="LT589" s="8">
        <f>IF(INDEX(#REF!,MATCH(KQ589,#REF!,0))=INDEX(#REF!,MATCH(KQ589,#REF!,0)),INDEX(#REF!,MATCH(KQ589,#REF!,0)),"ERROR")</f>
        <v/>
      </c>
      <c r="LU589" s="4">
        <f>IF(KR589="G",2,IF(KR589="R",0.5,IF(KR589="A",1)))</f>
        <v/>
      </c>
      <c r="LV589" s="4">
        <f>IF(KS589="G",0.5,IF(KS589="R",2,IF(KS589="A",1)))</f>
        <v/>
      </c>
      <c r="LW589" s="4">
        <f>IF(KT589="G",2,IF(KT589="R",0.5,IF(KT589="A",1)))</f>
        <v/>
      </c>
      <c r="LX589" s="4">
        <f>IF(KU589="G",0.5,IF(KU589="R",2,IF(KU589="A",1)))</f>
        <v/>
      </c>
      <c r="LY589" s="7">
        <f>(LK589*(LU589+LX589)+(LL589*(LU589+LX589)))</f>
        <v/>
      </c>
      <c r="LZ589" s="7">
        <f>(LN589*(LV589+LW589)+(LO589*(LV589+LW589)))</f>
        <v/>
      </c>
      <c r="MA589" s="11">
        <f>LY589-LZ589</f>
        <v/>
      </c>
      <c r="MB589" s="5">
        <f>MA589+2</f>
        <v/>
      </c>
      <c r="MC589" s="6">
        <f>MA589-2</f>
        <v/>
      </c>
      <c r="MD589" s="4">
        <f>LE589</f>
        <v/>
      </c>
      <c r="ME589" s="9">
        <f>IF(MD589=0,1000,MD589+0.75)</f>
        <v/>
      </c>
      <c r="MF589" s="10">
        <f>IF(MD589=0,0,MD589-0.75)</f>
        <v/>
      </c>
      <c r="MG589" s="4">
        <f>((LM589*(LU589+LX589))-((LP589*(LV589+LW589))))</f>
        <v/>
      </c>
      <c r="MH589" s="9">
        <f>MG589*1.2</f>
        <v/>
      </c>
      <c r="MI589" s="10">
        <f>MG589*0.8</f>
        <v/>
      </c>
      <c r="MJ589">
        <f>IFERROR(NX589,"")</f>
        <v/>
      </c>
      <c r="MK589">
        <f>IFERROR(NY589,"")</f>
        <v/>
      </c>
      <c r="ML589">
        <f>IFERROR(NZ589,"")</f>
        <v/>
      </c>
      <c r="MM589">
        <f>IFERROR(OA589,"")</f>
        <v/>
      </c>
      <c r="MN589">
        <f>IFERROR(OB589,"")</f>
        <v/>
      </c>
      <c r="MO589">
        <f>IFERROR(OC589,"")</f>
        <v/>
      </c>
      <c r="MP589" s="1">
        <f>COUNTIFS(#REF!,LT589,#REF!,1,#REF!,"&gt;="&amp;MC589,#REF!,"&lt;="&amp;MB589,#REF!,"&lt;="&amp;ME589,#REF!,"&gt;="&amp;MF589,#REF!,"="&amp;KV589,#REF!,"="&amp;KX589)</f>
        <v/>
      </c>
      <c r="MQ589" s="1">
        <f>COUNTIFS(#REF!,LT589,#REF!,0,#REF!,"&gt;="&amp;MC589,#REF!,"&lt;="&amp;MB589,#REF!,"&lt;="&amp;ME589,#REF!,"&gt;="&amp;MF589,#REF!,"="&amp;KV589,#REF!,"="&amp;KX589)</f>
        <v/>
      </c>
      <c r="MR589" s="1">
        <f>COUNTIFS(#REF!,LT589,#REF!,1,#REF!,"&gt;="&amp;MC589,#REF!,"&lt;="&amp;MB589,#REF!,"&lt;="&amp;ME589,#REF!,"&gt;="&amp;MF589,#REF!,"="&amp;KW589,#REF!,"="&amp;KY589)</f>
        <v/>
      </c>
      <c r="MS589" s="1">
        <f>COUNTIFS(#REF!,LT589,#REF!,0,#REF!,"&gt;="&amp;MC589,#REF!,"&lt;="&amp;MB589,#REF!,"&lt;="&amp;ME589,#REF!,"&gt;="&amp;MF589,#REF!,"="&amp;KW589,#REF!,"="&amp;KY589)</f>
        <v/>
      </c>
      <c r="MT589" s="1">
        <f>COUNTIFS(#REF!,LT589,#REF!,1,#REF!,"&gt;="&amp;MI589,#REF!,"&lt;="&amp;MH589,#REF!,"&lt;="&amp;ME589,#REF!,"&gt;="&amp;MF589)</f>
        <v/>
      </c>
      <c r="MU589" s="1">
        <f>COUNTIFS(#REF!,LT589,#REF!,0,#REF!,"&gt;="&amp;MI589,#REF!,"&lt;="&amp;MH589,#REF!,"&lt;="&amp;ME589,#REF!,"&gt;="&amp;MF589)</f>
        <v/>
      </c>
      <c r="MV589" s="1">
        <f>COUNTIFS(#REF!,LT589,#REF!,1,#REF!,"&gt;="&amp;MI589,#REF!,"&lt;="&amp;MH589,#REF!,"="&amp;KZ589,#REF!,"="&amp;LA589,#REF!,"&lt;="&amp;ME589,#REF!,"&gt;="&amp;MF589)</f>
        <v/>
      </c>
      <c r="MW589" s="1">
        <f>COUNTIFS(#REF!,LT589,#REF!,0,#REF!,"&gt;="&amp;MI589,#REF!,"&lt;="&amp;MH589,#REF!,"="&amp;KZ589,#REF!,"="&amp;LA589,#REF!,"&lt;="&amp;ME589,#REF!,"&gt;="&amp;MF589)</f>
        <v/>
      </c>
      <c r="MX589" s="1">
        <f>COUNTIFS(#REF!,LT589,#REF!,1,#REF!,"&gt;="&amp;MC589,#REF!,"&lt;="&amp;MB589,#REF!,"&lt;="&amp;ME589,#REF!,"&gt;="&amp;MF589)</f>
        <v/>
      </c>
      <c r="MY589" s="1">
        <f>COUNTIFS(#REF!,LT589,#REF!,0,#REF!,"&gt;="&amp;MC589,#REF!,"&lt;="&amp;MB589,#REF!,"&lt;="&amp;ME589,#REF!,"&gt;="&amp;MF589)</f>
        <v/>
      </c>
      <c r="MZ589" s="1">
        <f>COUNTIFS(#REF!,LT589,#REF!,1,#REF!,"&lt;="&amp;ME589,#REF!,"&gt;="&amp;MF589,#REF!,"="&amp;KV589,#REF!,"="&amp;KX589)</f>
        <v/>
      </c>
      <c r="NA589" s="1">
        <f>COUNTIFS(#REF!,LT589,#REF!,0,#REF!,"&lt;="&amp;ME589,#REF!,"&gt;="&amp;MF589,#REF!,"="&amp;KV589,#REF!,"="&amp;KX589)</f>
        <v/>
      </c>
      <c r="NB589" s="1">
        <f>COUNTIFS(#REF!,LT589,#REF!,1,#REF!,"&lt;="&amp;ME589,#REF!,"&gt;="&amp;MF589,#REF!,"="&amp;KW589,#REF!,"="&amp;KY589)</f>
        <v/>
      </c>
      <c r="NC589" s="1">
        <f>COUNTIFS(#REF!,LT589,#REF!,0,#REF!,"&lt;="&amp;ME589,#REF!,"&gt;="&amp;MF589,#REF!,"="&amp;KW589,#REF!,"="&amp;KY589)</f>
        <v/>
      </c>
      <c r="ND589" s="1">
        <f>MP589+MR589+MT589+MV589+MX589+MZ589+NB589</f>
        <v/>
      </c>
      <c r="NE589" s="1">
        <f>MQ589+MS589+MU589+MW589+MY589+NA589+NC589</f>
        <v/>
      </c>
      <c r="NF589" s="1">
        <f>ND589+NE589</f>
        <v/>
      </c>
      <c r="NG589" s="33">
        <f>ND589/(ND589+NE589)</f>
        <v/>
      </c>
      <c r="NH589" s="3">
        <f>1/NG589</f>
        <v/>
      </c>
      <c r="NI589" s="1">
        <f>LI589</f>
        <v/>
      </c>
      <c r="NJ589" s="79">
        <f>((1-NG589)*(1/(NI589-1))*0.98-(NG589*1))</f>
        <v/>
      </c>
      <c r="NK589" s="34">
        <f>IF(LR589&lt;0.9,0,IF(AND(LR589&gt;1.1),0,1))</f>
        <v/>
      </c>
      <c r="NL589" s="34">
        <f>IF(LS589&lt;0.9,0,IF(AND(LS589&gt;1.1),0,1))</f>
        <v/>
      </c>
      <c r="NM589" s="32">
        <f>IF(NF589&gt;99,1,0)</f>
        <v/>
      </c>
      <c r="NN589" s="32">
        <f>IF(NJ589&gt;0.0799,1,0)</f>
        <v/>
      </c>
      <c r="NO589" s="32">
        <f>IF(NJ589&gt;NQ589,1,0)</f>
        <v/>
      </c>
      <c r="NP589" s="32">
        <f>NM589+NN589+NO589+NK589+NL589</f>
        <v/>
      </c>
      <c r="NQ589" s="79">
        <f>(((100*NG589)*(NI589-1)*0.98)-((1-NG589)*100))/100</f>
        <v/>
      </c>
      <c r="NR589" s="34">
        <f>IF(LR589&lt;0.9,0,IF(AND(LR589&gt;1.1),0,1))</f>
        <v/>
      </c>
      <c r="NS589" s="34">
        <f>IF(LS589&lt;0.9,0,IF(AND(LS589&gt;1.1),0,1))</f>
        <v/>
      </c>
      <c r="NT589" s="32">
        <f>IF(NF589&gt;99,1,0)</f>
        <v/>
      </c>
      <c r="NU589" s="32">
        <f>IF(NQ589&gt;0.0799,1,0)</f>
        <v/>
      </c>
      <c r="NV589" s="32">
        <f>IF(NQ589&gt;NJ589,1,0)</f>
        <v/>
      </c>
      <c r="NW589" s="32">
        <f>NT589+NU589+NV589+NR589+NS589</f>
        <v/>
      </c>
      <c r="NX589">
        <f>IF(NP589=5,"LayAway0-1",IF(AND(NW589=5),"BackAway0-1",""))</f>
        <v/>
      </c>
      <c r="NY589">
        <f>IF(NP589=5,KO589,IF(AND(NW589=5),KO589,""))</f>
        <v/>
      </c>
      <c r="NZ589">
        <f>IF(NP589=5,"Match Odds",IF(AND(NW589=5),"Match Odds",""))</f>
        <v/>
      </c>
      <c r="OA589">
        <f>IF(NP589=5,KP589,IF(AND(NW589=5),KP589,""))</f>
        <v/>
      </c>
      <c r="OB589">
        <f>IF(NP589=5,"MATCH_ODDS",IF(AND(NW589=5),"MATCH_ODDS",""))</f>
        <v/>
      </c>
      <c r="OC589">
        <f>IF(NP589=5,"LAY",IF(AND(NW589=5),"BACK",""))</f>
        <v/>
      </c>
    </row>
    <row r="590" ht="16.5" customHeight="1" thickBot="1" thickTop="1">
      <c r="A590" s="2" t="n"/>
      <c r="KN590" s="1">
        <f>IF(INDEX(#REF!,MATCH('HT 0-1'!D590,#REF!,0))=INDEX(#REF!,MATCH('HT 0-1'!D590,#REF!,0)),INDEX(#REF!,MATCH('HT 0-1'!D590,#REF!,0)),"ERROR")</f>
        <v/>
      </c>
      <c r="KO590" s="1">
        <f>IF(INDEX(#REF!,MATCH('HT 0-1'!E590,#REF!,0))=INDEX(#REF!,MATCH('HT 0-1'!E590,#REF!,0)),INDEX(#REF!,MATCH('HT 0-1'!E590,#REF!,0)),"ERROR")</f>
        <v/>
      </c>
      <c r="KP590" s="1">
        <f>KN590&amp;" v "&amp;KO590</f>
        <v/>
      </c>
      <c r="KQ590">
        <f>B590&amp;"_"&amp;C590</f>
        <v/>
      </c>
      <c r="KR590" s="1">
        <f>IF((HW590/KK590)&lt;0.335,"G",IF((HW590/KK590)&gt;0.67,"R","A"))</f>
        <v/>
      </c>
      <c r="KS590" s="1">
        <f>IF((HX590/KK590)&lt;0.335,"G",IF((HX590/KK590)&gt;0.67,"R","A"))</f>
        <v/>
      </c>
      <c r="KT590" s="1">
        <f>IF((IH590/KK590)&lt;0.335,"G",IF((IH590/KK590)&gt;0.67,"R","A"))</f>
        <v/>
      </c>
      <c r="KU590" s="1">
        <f>IF((II590/KK590)&lt;0.335,"G",IF((II590/KK590)&gt;0.67,"R","A"))</f>
        <v/>
      </c>
      <c r="KV590" s="1">
        <f>IF((HZ590/KK590)&lt;0.335,"G",IF((HZ590/KK590)&gt;0.67,"R","A"))</f>
        <v/>
      </c>
      <c r="KW590" s="1">
        <f>IF((HY590/KK590)&lt;0.335,"G",IF((HY590/KK590)&gt;0.67,"R","A"))</f>
        <v/>
      </c>
      <c r="KX590" s="1">
        <f>IF((IK590/KK590)&lt;0.335,"G",IF((IK590/KK590)&gt;0.67,"R","A"))</f>
        <v/>
      </c>
      <c r="KY590" s="1">
        <f>IF((IJ590/KK590)&lt;0.335,"G",IF((IJ590/KK590)&gt;0.67,"R","A"))</f>
        <v/>
      </c>
      <c r="KZ590" s="1">
        <f>IF((HQ590/KK590)&lt;0.335,"G",IF((HQ590/KK590)&gt;0.67,"R","A"))</f>
        <v/>
      </c>
      <c r="LA590" s="1">
        <f>IF((IB590/KK590)&lt;0.335,"G",IF((IB590/KK590)&gt;0.67,"R","A"))</f>
        <v/>
      </c>
      <c r="LB590">
        <f>IF(LQ590="0-1",INDEX(Scrape!#REF!,MATCH('HT 0-1'!KP590,Scrape!$B:$B,0)),"")</f>
        <v/>
      </c>
      <c r="LC590">
        <f>IF(LQ590="0-1",INDEX(Scrape!$A:$A,MATCH('HT 0-1'!KP590,Scrape!$B:$B,0)),"")</f>
        <v/>
      </c>
      <c r="LD590">
        <f>IF(LQ590="0-1",INDEX(Scrape!$B:$B,MATCH('HT 0-1'!KP590,Scrape!$B:$B,0)),"")</f>
        <v/>
      </c>
      <c r="LE590">
        <f>IF(LQ590="0-1",INDEX(Scrape!$C:$C,MATCH('HT 0-1'!KP590,Scrape!$B:$B,0)),"")</f>
        <v/>
      </c>
      <c r="LF590">
        <f>IF(LQ590="0-1",INDEX(Scrape!$D:$D,MATCH('HT 0-1'!KP590,Scrape!$B:$B,0)),"")</f>
        <v/>
      </c>
      <c r="LG590">
        <f>IF(LQ590="0-1",INDEX(Scrape!$E:$E,MATCH('HT 0-1'!KP590,Scrape!$B:$B,0)),"")</f>
        <v/>
      </c>
      <c r="LH590">
        <f>IF(LQ590="0-1",INDEX(Scrape!$F:$F,MATCH('HT 0-1'!KP590,Scrape!$B:$B,0)),"")</f>
        <v/>
      </c>
      <c r="LI590">
        <f>IF(LQ590="0-1",INDEX(Scrape!$G:$G,MATCH('HT 0-1'!KP590,Scrape!$B:$B,0)),"")</f>
        <v/>
      </c>
      <c r="LJ590">
        <f>IF(LQ590="0-1",INDEX(Scrape!$H:$H,MATCH('HT 0-1'!KP590,Scrape!$B:$B,0)),"")</f>
        <v/>
      </c>
      <c r="LK590">
        <f>IF(LQ590="0-1",INDEX(Scrape!$I:$I,MATCH('HT 0-1'!KP590,Scrape!$B:$B,0)),"")</f>
        <v/>
      </c>
      <c r="LL590">
        <f>IF(LQ590="0-1",INDEX(Scrape!$J:$J,MATCH('HT 0-1'!KP590,Scrape!$B:$B,0)),"")</f>
        <v/>
      </c>
      <c r="LM590">
        <f>IF(LQ590="0-1",INDEX(Scrape!$K:$K,MATCH('HT 0-1'!KP590,Scrape!$B:$B,0)),"")</f>
        <v/>
      </c>
      <c r="LN590">
        <f>IF(LQ590="0-1",INDEX(Scrape!$L:$L,MATCH('HT 0-1'!KP590,Scrape!$B:$B,0)),"")</f>
        <v/>
      </c>
      <c r="LO590">
        <f>IF(LQ590="0-1",INDEX(Scrape!$M:$M,MATCH('HT 0-1'!KP590,Scrape!$B:$B,0)),"")</f>
        <v/>
      </c>
      <c r="LP590">
        <f>IF(LQ590="0-1",INDEX(Scrape!$N:$N,MATCH('HT 0-1'!KP590,Scrape!$B:$B,0)),"")</f>
        <v/>
      </c>
      <c r="LQ590">
        <f>INDEX(Scrape!$O:$O,MATCH('HT 0-1'!KP590,Scrape!$B:$B,0))</f>
        <v/>
      </c>
      <c r="LR590">
        <f>(1/LJ590)+(1/LI590)+(1/LH590)</f>
        <v/>
      </c>
      <c r="LS590">
        <f>(1/LG590)+(1/LF590)+(1/LE590)</f>
        <v/>
      </c>
      <c r="LT590" s="8">
        <f>IF(INDEX(#REF!,MATCH(KQ590,#REF!,0))=INDEX(#REF!,MATCH(KQ590,#REF!,0)),INDEX(#REF!,MATCH(KQ590,#REF!,0)),"ERROR")</f>
        <v/>
      </c>
      <c r="LU590" s="4">
        <f>IF(KR590="G",2,IF(KR590="R",0.5,IF(KR590="A",1)))</f>
        <v/>
      </c>
      <c r="LV590" s="4">
        <f>IF(KS590="G",0.5,IF(KS590="R",2,IF(KS590="A",1)))</f>
        <v/>
      </c>
      <c r="LW590" s="4">
        <f>IF(KT590="G",2,IF(KT590="R",0.5,IF(KT590="A",1)))</f>
        <v/>
      </c>
      <c r="LX590" s="4">
        <f>IF(KU590="G",0.5,IF(KU590="R",2,IF(KU590="A",1)))</f>
        <v/>
      </c>
      <c r="LY590" s="7">
        <f>(LK590*(LU590+LX590)+(LL590*(LU590+LX590)))</f>
        <v/>
      </c>
      <c r="LZ590" s="7">
        <f>(LN590*(LV590+LW590)+(LO590*(LV590+LW590)))</f>
        <v/>
      </c>
      <c r="MA590" s="11">
        <f>LY590-LZ590</f>
        <v/>
      </c>
      <c r="MB590" s="5">
        <f>MA590+2</f>
        <v/>
      </c>
      <c r="MC590" s="6">
        <f>MA590-2</f>
        <v/>
      </c>
      <c r="MD590" s="4">
        <f>LE590</f>
        <v/>
      </c>
      <c r="ME590" s="9">
        <f>IF(MD590=0,1000,MD590+0.75)</f>
        <v/>
      </c>
      <c r="MF590" s="10">
        <f>IF(MD590=0,0,MD590-0.75)</f>
        <v/>
      </c>
      <c r="MG590" s="4">
        <f>((LM590*(LU590+LX590))-((LP590*(LV590+LW590))))</f>
        <v/>
      </c>
      <c r="MH590" s="9">
        <f>MG590*1.2</f>
        <v/>
      </c>
      <c r="MI590" s="10">
        <f>MG590*0.8</f>
        <v/>
      </c>
      <c r="MJ590">
        <f>IFERROR(NX590,"")</f>
        <v/>
      </c>
      <c r="MK590">
        <f>IFERROR(NY590,"")</f>
        <v/>
      </c>
      <c r="ML590">
        <f>IFERROR(NZ590,"")</f>
        <v/>
      </c>
      <c r="MM590">
        <f>IFERROR(OA590,"")</f>
        <v/>
      </c>
      <c r="MN590">
        <f>IFERROR(OB590,"")</f>
        <v/>
      </c>
      <c r="MO590">
        <f>IFERROR(OC590,"")</f>
        <v/>
      </c>
      <c r="MP590" s="1">
        <f>COUNTIFS(#REF!,LT590,#REF!,1,#REF!,"&gt;="&amp;MC590,#REF!,"&lt;="&amp;MB590,#REF!,"&lt;="&amp;ME590,#REF!,"&gt;="&amp;MF590,#REF!,"="&amp;KV590,#REF!,"="&amp;KX590)</f>
        <v/>
      </c>
      <c r="MQ590" s="1">
        <f>COUNTIFS(#REF!,LT590,#REF!,0,#REF!,"&gt;="&amp;MC590,#REF!,"&lt;="&amp;MB590,#REF!,"&lt;="&amp;ME590,#REF!,"&gt;="&amp;MF590,#REF!,"="&amp;KV590,#REF!,"="&amp;KX590)</f>
        <v/>
      </c>
      <c r="MR590" s="1">
        <f>COUNTIFS(#REF!,LT590,#REF!,1,#REF!,"&gt;="&amp;MC590,#REF!,"&lt;="&amp;MB590,#REF!,"&lt;="&amp;ME590,#REF!,"&gt;="&amp;MF590,#REF!,"="&amp;KW590,#REF!,"="&amp;KY590)</f>
        <v/>
      </c>
      <c r="MS590" s="1">
        <f>COUNTIFS(#REF!,LT590,#REF!,0,#REF!,"&gt;="&amp;MC590,#REF!,"&lt;="&amp;MB590,#REF!,"&lt;="&amp;ME590,#REF!,"&gt;="&amp;MF590,#REF!,"="&amp;KW590,#REF!,"="&amp;KY590)</f>
        <v/>
      </c>
      <c r="MT590" s="1">
        <f>COUNTIFS(#REF!,LT590,#REF!,1,#REF!,"&gt;="&amp;MI590,#REF!,"&lt;="&amp;MH590,#REF!,"&lt;="&amp;ME590,#REF!,"&gt;="&amp;MF590)</f>
        <v/>
      </c>
      <c r="MU590" s="1">
        <f>COUNTIFS(#REF!,LT590,#REF!,0,#REF!,"&gt;="&amp;MI590,#REF!,"&lt;="&amp;MH590,#REF!,"&lt;="&amp;ME590,#REF!,"&gt;="&amp;MF590)</f>
        <v/>
      </c>
      <c r="MV590" s="1">
        <f>COUNTIFS(#REF!,LT590,#REF!,1,#REF!,"&gt;="&amp;MI590,#REF!,"&lt;="&amp;MH590,#REF!,"="&amp;KZ590,#REF!,"="&amp;LA590,#REF!,"&lt;="&amp;ME590,#REF!,"&gt;="&amp;MF590)</f>
        <v/>
      </c>
      <c r="MW590" s="1">
        <f>COUNTIFS(#REF!,LT590,#REF!,0,#REF!,"&gt;="&amp;MI590,#REF!,"&lt;="&amp;MH590,#REF!,"="&amp;KZ590,#REF!,"="&amp;LA590,#REF!,"&lt;="&amp;ME590,#REF!,"&gt;="&amp;MF590)</f>
        <v/>
      </c>
      <c r="MX590" s="1">
        <f>COUNTIFS(#REF!,LT590,#REF!,1,#REF!,"&gt;="&amp;MC590,#REF!,"&lt;="&amp;MB590,#REF!,"&lt;="&amp;ME590,#REF!,"&gt;="&amp;MF590)</f>
        <v/>
      </c>
      <c r="MY590" s="1">
        <f>COUNTIFS(#REF!,LT590,#REF!,0,#REF!,"&gt;="&amp;MC590,#REF!,"&lt;="&amp;MB590,#REF!,"&lt;="&amp;ME590,#REF!,"&gt;="&amp;MF590)</f>
        <v/>
      </c>
      <c r="MZ590" s="1">
        <f>COUNTIFS(#REF!,LT590,#REF!,1,#REF!,"&lt;="&amp;ME590,#REF!,"&gt;="&amp;MF590,#REF!,"="&amp;KV590,#REF!,"="&amp;KX590)</f>
        <v/>
      </c>
      <c r="NA590" s="1">
        <f>COUNTIFS(#REF!,LT590,#REF!,0,#REF!,"&lt;="&amp;ME590,#REF!,"&gt;="&amp;MF590,#REF!,"="&amp;KV590,#REF!,"="&amp;KX590)</f>
        <v/>
      </c>
      <c r="NB590" s="1">
        <f>COUNTIFS(#REF!,LT590,#REF!,1,#REF!,"&lt;="&amp;ME590,#REF!,"&gt;="&amp;MF590,#REF!,"="&amp;KW590,#REF!,"="&amp;KY590)</f>
        <v/>
      </c>
      <c r="NC590" s="1">
        <f>COUNTIFS(#REF!,LT590,#REF!,0,#REF!,"&lt;="&amp;ME590,#REF!,"&gt;="&amp;MF590,#REF!,"="&amp;KW590,#REF!,"="&amp;KY590)</f>
        <v/>
      </c>
      <c r="ND590" s="1">
        <f>MP590+MR590+MT590+MV590+MX590+MZ590+NB590</f>
        <v/>
      </c>
      <c r="NE590" s="1">
        <f>MQ590+MS590+MU590+MW590+MY590+NA590+NC590</f>
        <v/>
      </c>
      <c r="NF590" s="1">
        <f>ND590+NE590</f>
        <v/>
      </c>
      <c r="NG590" s="33">
        <f>ND590/(ND590+NE590)</f>
        <v/>
      </c>
      <c r="NH590" s="3">
        <f>1/NG590</f>
        <v/>
      </c>
      <c r="NI590" s="1">
        <f>LI590</f>
        <v/>
      </c>
      <c r="NJ590" s="79">
        <f>((1-NG590)*(1/(NI590-1))*0.98-(NG590*1))</f>
        <v/>
      </c>
      <c r="NK590" s="34">
        <f>IF(LR590&lt;0.9,0,IF(AND(LR590&gt;1.1),0,1))</f>
        <v/>
      </c>
      <c r="NL590" s="34">
        <f>IF(LS590&lt;0.9,0,IF(AND(LS590&gt;1.1),0,1))</f>
        <v/>
      </c>
      <c r="NM590" s="32">
        <f>IF(NF590&gt;99,1,0)</f>
        <v/>
      </c>
      <c r="NN590" s="32">
        <f>IF(NJ590&gt;0.0799,1,0)</f>
        <v/>
      </c>
      <c r="NO590" s="32">
        <f>IF(NJ590&gt;NQ590,1,0)</f>
        <v/>
      </c>
      <c r="NP590" s="32">
        <f>NM590+NN590+NO590+NK590+NL590</f>
        <v/>
      </c>
      <c r="NQ590" s="79">
        <f>(((100*NG590)*(NI590-1)*0.98)-((1-NG590)*100))/100</f>
        <v/>
      </c>
      <c r="NR590" s="34">
        <f>IF(LR590&lt;0.9,0,IF(AND(LR590&gt;1.1),0,1))</f>
        <v/>
      </c>
      <c r="NS590" s="34">
        <f>IF(LS590&lt;0.9,0,IF(AND(LS590&gt;1.1),0,1))</f>
        <v/>
      </c>
      <c r="NT590" s="32">
        <f>IF(NF590&gt;99,1,0)</f>
        <v/>
      </c>
      <c r="NU590" s="32">
        <f>IF(NQ590&gt;0.0799,1,0)</f>
        <v/>
      </c>
      <c r="NV590" s="32">
        <f>IF(NQ590&gt;NJ590,1,0)</f>
        <v/>
      </c>
      <c r="NW590" s="32">
        <f>NT590+NU590+NV590+NR590+NS590</f>
        <v/>
      </c>
      <c r="NX590">
        <f>IF(NP590=5,"LayAway0-1",IF(AND(NW590=5),"BackAway0-1",""))</f>
        <v/>
      </c>
      <c r="NY590">
        <f>IF(NP590=5,KO590,IF(AND(NW590=5),KO590,""))</f>
        <v/>
      </c>
      <c r="NZ590">
        <f>IF(NP590=5,"Match Odds",IF(AND(NW590=5),"Match Odds",""))</f>
        <v/>
      </c>
      <c r="OA590">
        <f>IF(NP590=5,KP590,IF(AND(NW590=5),KP590,""))</f>
        <v/>
      </c>
      <c r="OB590">
        <f>IF(NP590=5,"MATCH_ODDS",IF(AND(NW590=5),"MATCH_ODDS",""))</f>
        <v/>
      </c>
      <c r="OC590">
        <f>IF(NP590=5,"LAY",IF(AND(NW590=5),"BACK",""))</f>
        <v/>
      </c>
    </row>
    <row r="591" ht="16.5" customHeight="1" thickBot="1" thickTop="1">
      <c r="A591" s="2" t="n"/>
      <c r="KN591" s="1">
        <f>IF(INDEX(#REF!,MATCH('HT 0-1'!D591,#REF!,0))=INDEX(#REF!,MATCH('HT 0-1'!D591,#REF!,0)),INDEX(#REF!,MATCH('HT 0-1'!D591,#REF!,0)),"ERROR")</f>
        <v/>
      </c>
      <c r="KO591" s="1">
        <f>IF(INDEX(#REF!,MATCH('HT 0-1'!E591,#REF!,0))=INDEX(#REF!,MATCH('HT 0-1'!E591,#REF!,0)),INDEX(#REF!,MATCH('HT 0-1'!E591,#REF!,0)),"ERROR")</f>
        <v/>
      </c>
      <c r="KP591" s="1">
        <f>KN591&amp;" v "&amp;KO591</f>
        <v/>
      </c>
      <c r="KQ591">
        <f>B591&amp;"_"&amp;C591</f>
        <v/>
      </c>
      <c r="KR591" s="1">
        <f>IF((HW591/KK591)&lt;0.335,"G",IF((HW591/KK591)&gt;0.67,"R","A"))</f>
        <v/>
      </c>
      <c r="KS591" s="1">
        <f>IF((HX591/KK591)&lt;0.335,"G",IF((HX591/KK591)&gt;0.67,"R","A"))</f>
        <v/>
      </c>
      <c r="KT591" s="1">
        <f>IF((IH591/KK591)&lt;0.335,"G",IF((IH591/KK591)&gt;0.67,"R","A"))</f>
        <v/>
      </c>
      <c r="KU591" s="1">
        <f>IF((II591/KK591)&lt;0.335,"G",IF((II591/KK591)&gt;0.67,"R","A"))</f>
        <v/>
      </c>
      <c r="KV591" s="1">
        <f>IF((HZ591/KK591)&lt;0.335,"G",IF((HZ591/KK591)&gt;0.67,"R","A"))</f>
        <v/>
      </c>
      <c r="KW591" s="1">
        <f>IF((HY591/KK591)&lt;0.335,"G",IF((HY591/KK591)&gt;0.67,"R","A"))</f>
        <v/>
      </c>
      <c r="KX591" s="1">
        <f>IF((IK591/KK591)&lt;0.335,"G",IF((IK591/KK591)&gt;0.67,"R","A"))</f>
        <v/>
      </c>
      <c r="KY591" s="1">
        <f>IF((IJ591/KK591)&lt;0.335,"G",IF((IJ591/KK591)&gt;0.67,"R","A"))</f>
        <v/>
      </c>
      <c r="KZ591" s="1">
        <f>IF((HQ591/KK591)&lt;0.335,"G",IF((HQ591/KK591)&gt;0.67,"R","A"))</f>
        <v/>
      </c>
      <c r="LA591" s="1">
        <f>IF((IB591/KK591)&lt;0.335,"G",IF((IB591/KK591)&gt;0.67,"R","A"))</f>
        <v/>
      </c>
      <c r="LB591">
        <f>IF(LQ591="0-1",INDEX(Scrape!#REF!,MATCH('HT 0-1'!KP591,Scrape!$B:$B,0)),"")</f>
        <v/>
      </c>
      <c r="LC591">
        <f>IF(LQ591="0-1",INDEX(Scrape!$A:$A,MATCH('HT 0-1'!KP591,Scrape!$B:$B,0)),"")</f>
        <v/>
      </c>
      <c r="LD591">
        <f>IF(LQ591="0-1",INDEX(Scrape!$B:$B,MATCH('HT 0-1'!KP591,Scrape!$B:$B,0)),"")</f>
        <v/>
      </c>
      <c r="LE591">
        <f>IF(LQ591="0-1",INDEX(Scrape!$C:$C,MATCH('HT 0-1'!KP591,Scrape!$B:$B,0)),"")</f>
        <v/>
      </c>
      <c r="LF591">
        <f>IF(LQ591="0-1",INDEX(Scrape!$D:$D,MATCH('HT 0-1'!KP591,Scrape!$B:$B,0)),"")</f>
        <v/>
      </c>
      <c r="LG591">
        <f>IF(LQ591="0-1",INDEX(Scrape!$E:$E,MATCH('HT 0-1'!KP591,Scrape!$B:$B,0)),"")</f>
        <v/>
      </c>
      <c r="LH591">
        <f>IF(LQ591="0-1",INDEX(Scrape!$F:$F,MATCH('HT 0-1'!KP591,Scrape!$B:$B,0)),"")</f>
        <v/>
      </c>
      <c r="LI591">
        <f>IF(LQ591="0-1",INDEX(Scrape!$G:$G,MATCH('HT 0-1'!KP591,Scrape!$B:$B,0)),"")</f>
        <v/>
      </c>
      <c r="LJ591">
        <f>IF(LQ591="0-1",INDEX(Scrape!$H:$H,MATCH('HT 0-1'!KP591,Scrape!$B:$B,0)),"")</f>
        <v/>
      </c>
      <c r="LK591">
        <f>IF(LQ591="0-1",INDEX(Scrape!$I:$I,MATCH('HT 0-1'!KP591,Scrape!$B:$B,0)),"")</f>
        <v/>
      </c>
      <c r="LL591">
        <f>IF(LQ591="0-1",INDEX(Scrape!$J:$J,MATCH('HT 0-1'!KP591,Scrape!$B:$B,0)),"")</f>
        <v/>
      </c>
      <c r="LM591">
        <f>IF(LQ591="0-1",INDEX(Scrape!$K:$K,MATCH('HT 0-1'!KP591,Scrape!$B:$B,0)),"")</f>
        <v/>
      </c>
      <c r="LN591">
        <f>IF(LQ591="0-1",INDEX(Scrape!$L:$L,MATCH('HT 0-1'!KP591,Scrape!$B:$B,0)),"")</f>
        <v/>
      </c>
      <c r="LO591">
        <f>IF(LQ591="0-1",INDEX(Scrape!$M:$M,MATCH('HT 0-1'!KP591,Scrape!$B:$B,0)),"")</f>
        <v/>
      </c>
      <c r="LP591">
        <f>IF(LQ591="0-1",INDEX(Scrape!$N:$N,MATCH('HT 0-1'!KP591,Scrape!$B:$B,0)),"")</f>
        <v/>
      </c>
      <c r="LQ591">
        <f>INDEX(Scrape!$O:$O,MATCH('HT 0-1'!KP591,Scrape!$B:$B,0))</f>
        <v/>
      </c>
      <c r="LR591">
        <f>(1/LJ591)+(1/LI591)+(1/LH591)</f>
        <v/>
      </c>
      <c r="LS591">
        <f>(1/LG591)+(1/LF591)+(1/LE591)</f>
        <v/>
      </c>
      <c r="LT591" s="8">
        <f>IF(INDEX(#REF!,MATCH(KQ591,#REF!,0))=INDEX(#REF!,MATCH(KQ591,#REF!,0)),INDEX(#REF!,MATCH(KQ591,#REF!,0)),"ERROR")</f>
        <v/>
      </c>
      <c r="LU591" s="4">
        <f>IF(KR591="G",2,IF(KR591="R",0.5,IF(KR591="A",1)))</f>
        <v/>
      </c>
      <c r="LV591" s="4">
        <f>IF(KS591="G",0.5,IF(KS591="R",2,IF(KS591="A",1)))</f>
        <v/>
      </c>
      <c r="LW591" s="4">
        <f>IF(KT591="G",2,IF(KT591="R",0.5,IF(KT591="A",1)))</f>
        <v/>
      </c>
      <c r="LX591" s="4">
        <f>IF(KU591="G",0.5,IF(KU591="R",2,IF(KU591="A",1)))</f>
        <v/>
      </c>
      <c r="LY591" s="7">
        <f>(LK591*(LU591+LX591)+(LL591*(LU591+LX591)))</f>
        <v/>
      </c>
      <c r="LZ591" s="7">
        <f>(LN591*(LV591+LW591)+(LO591*(LV591+LW591)))</f>
        <v/>
      </c>
      <c r="MA591" s="11">
        <f>LY591-LZ591</f>
        <v/>
      </c>
      <c r="MB591" s="5">
        <f>MA591+2</f>
        <v/>
      </c>
      <c r="MC591" s="6">
        <f>MA591-2</f>
        <v/>
      </c>
      <c r="MD591" s="4">
        <f>LE591</f>
        <v/>
      </c>
      <c r="ME591" s="9">
        <f>IF(MD591=0,1000,MD591+0.75)</f>
        <v/>
      </c>
      <c r="MF591" s="10">
        <f>IF(MD591=0,0,MD591-0.75)</f>
        <v/>
      </c>
      <c r="MG591" s="4">
        <f>((LM591*(LU591+LX591))-((LP591*(LV591+LW591))))</f>
        <v/>
      </c>
      <c r="MH591" s="9">
        <f>MG591*1.2</f>
        <v/>
      </c>
      <c r="MI591" s="10">
        <f>MG591*0.8</f>
        <v/>
      </c>
      <c r="MJ591">
        <f>IFERROR(NX591,"")</f>
        <v/>
      </c>
      <c r="MK591">
        <f>IFERROR(NY591,"")</f>
        <v/>
      </c>
      <c r="ML591">
        <f>IFERROR(NZ591,"")</f>
        <v/>
      </c>
      <c r="MM591">
        <f>IFERROR(OA591,"")</f>
        <v/>
      </c>
      <c r="MN591">
        <f>IFERROR(OB591,"")</f>
        <v/>
      </c>
      <c r="MO591">
        <f>IFERROR(OC591,"")</f>
        <v/>
      </c>
      <c r="MP591" s="1">
        <f>COUNTIFS(#REF!,LT591,#REF!,1,#REF!,"&gt;="&amp;MC591,#REF!,"&lt;="&amp;MB591,#REF!,"&lt;="&amp;ME591,#REF!,"&gt;="&amp;MF591,#REF!,"="&amp;KV591,#REF!,"="&amp;KX591)</f>
        <v/>
      </c>
      <c r="MQ591" s="1">
        <f>COUNTIFS(#REF!,LT591,#REF!,0,#REF!,"&gt;="&amp;MC591,#REF!,"&lt;="&amp;MB591,#REF!,"&lt;="&amp;ME591,#REF!,"&gt;="&amp;MF591,#REF!,"="&amp;KV591,#REF!,"="&amp;KX591)</f>
        <v/>
      </c>
      <c r="MR591" s="1">
        <f>COUNTIFS(#REF!,LT591,#REF!,1,#REF!,"&gt;="&amp;MC591,#REF!,"&lt;="&amp;MB591,#REF!,"&lt;="&amp;ME591,#REF!,"&gt;="&amp;MF591,#REF!,"="&amp;KW591,#REF!,"="&amp;KY591)</f>
        <v/>
      </c>
      <c r="MS591" s="1">
        <f>COUNTIFS(#REF!,LT591,#REF!,0,#REF!,"&gt;="&amp;MC591,#REF!,"&lt;="&amp;MB591,#REF!,"&lt;="&amp;ME591,#REF!,"&gt;="&amp;MF591,#REF!,"="&amp;KW591,#REF!,"="&amp;KY591)</f>
        <v/>
      </c>
      <c r="MT591" s="1">
        <f>COUNTIFS(#REF!,LT591,#REF!,1,#REF!,"&gt;="&amp;MI591,#REF!,"&lt;="&amp;MH591,#REF!,"&lt;="&amp;ME591,#REF!,"&gt;="&amp;MF591)</f>
        <v/>
      </c>
      <c r="MU591" s="1">
        <f>COUNTIFS(#REF!,LT591,#REF!,0,#REF!,"&gt;="&amp;MI591,#REF!,"&lt;="&amp;MH591,#REF!,"&lt;="&amp;ME591,#REF!,"&gt;="&amp;MF591)</f>
        <v/>
      </c>
      <c r="MV591" s="1">
        <f>COUNTIFS(#REF!,LT591,#REF!,1,#REF!,"&gt;="&amp;MI591,#REF!,"&lt;="&amp;MH591,#REF!,"="&amp;KZ591,#REF!,"="&amp;LA591,#REF!,"&lt;="&amp;ME591,#REF!,"&gt;="&amp;MF591)</f>
        <v/>
      </c>
      <c r="MW591" s="1">
        <f>COUNTIFS(#REF!,LT591,#REF!,0,#REF!,"&gt;="&amp;MI591,#REF!,"&lt;="&amp;MH591,#REF!,"="&amp;KZ591,#REF!,"="&amp;LA591,#REF!,"&lt;="&amp;ME591,#REF!,"&gt;="&amp;MF591)</f>
        <v/>
      </c>
      <c r="MX591" s="1">
        <f>COUNTIFS(#REF!,LT591,#REF!,1,#REF!,"&gt;="&amp;MC591,#REF!,"&lt;="&amp;MB591,#REF!,"&lt;="&amp;ME591,#REF!,"&gt;="&amp;MF591)</f>
        <v/>
      </c>
      <c r="MY591" s="1">
        <f>COUNTIFS(#REF!,LT591,#REF!,0,#REF!,"&gt;="&amp;MC591,#REF!,"&lt;="&amp;MB591,#REF!,"&lt;="&amp;ME591,#REF!,"&gt;="&amp;MF591)</f>
        <v/>
      </c>
      <c r="MZ591" s="1">
        <f>COUNTIFS(#REF!,LT591,#REF!,1,#REF!,"&lt;="&amp;ME591,#REF!,"&gt;="&amp;MF591,#REF!,"="&amp;KV591,#REF!,"="&amp;KX591)</f>
        <v/>
      </c>
      <c r="NA591" s="1">
        <f>COUNTIFS(#REF!,LT591,#REF!,0,#REF!,"&lt;="&amp;ME591,#REF!,"&gt;="&amp;MF591,#REF!,"="&amp;KV591,#REF!,"="&amp;KX591)</f>
        <v/>
      </c>
      <c r="NB591" s="1">
        <f>COUNTIFS(#REF!,LT591,#REF!,1,#REF!,"&lt;="&amp;ME591,#REF!,"&gt;="&amp;MF591,#REF!,"="&amp;KW591,#REF!,"="&amp;KY591)</f>
        <v/>
      </c>
      <c r="NC591" s="1">
        <f>COUNTIFS(#REF!,LT591,#REF!,0,#REF!,"&lt;="&amp;ME591,#REF!,"&gt;="&amp;MF591,#REF!,"="&amp;KW591,#REF!,"="&amp;KY591)</f>
        <v/>
      </c>
      <c r="ND591" s="1">
        <f>MP591+MR591+MT591+MV591+MX591+MZ591+NB591</f>
        <v/>
      </c>
      <c r="NE591" s="1">
        <f>MQ591+MS591+MU591+MW591+MY591+NA591+NC591</f>
        <v/>
      </c>
      <c r="NF591" s="1">
        <f>ND591+NE591</f>
        <v/>
      </c>
      <c r="NG591" s="33">
        <f>ND591/(ND591+NE591)</f>
        <v/>
      </c>
      <c r="NH591" s="3">
        <f>1/NG591</f>
        <v/>
      </c>
      <c r="NI591" s="1">
        <f>LI591</f>
        <v/>
      </c>
      <c r="NJ591" s="79">
        <f>((1-NG591)*(1/(NI591-1))*0.98-(NG591*1))</f>
        <v/>
      </c>
      <c r="NK591" s="34">
        <f>IF(LR591&lt;0.9,0,IF(AND(LR591&gt;1.1),0,1))</f>
        <v/>
      </c>
      <c r="NL591" s="34">
        <f>IF(LS591&lt;0.9,0,IF(AND(LS591&gt;1.1),0,1))</f>
        <v/>
      </c>
      <c r="NM591" s="32">
        <f>IF(NF591&gt;99,1,0)</f>
        <v/>
      </c>
      <c r="NN591" s="32">
        <f>IF(NJ591&gt;0.0799,1,0)</f>
        <v/>
      </c>
      <c r="NO591" s="32">
        <f>IF(NJ591&gt;NQ591,1,0)</f>
        <v/>
      </c>
      <c r="NP591" s="32">
        <f>NM591+NN591+NO591+NK591+NL591</f>
        <v/>
      </c>
      <c r="NQ591" s="79">
        <f>(((100*NG591)*(NI591-1)*0.98)-((1-NG591)*100))/100</f>
        <v/>
      </c>
      <c r="NR591" s="34">
        <f>IF(LR591&lt;0.9,0,IF(AND(LR591&gt;1.1),0,1))</f>
        <v/>
      </c>
      <c r="NS591" s="34">
        <f>IF(LS591&lt;0.9,0,IF(AND(LS591&gt;1.1),0,1))</f>
        <v/>
      </c>
      <c r="NT591" s="32">
        <f>IF(NF591&gt;99,1,0)</f>
        <v/>
      </c>
      <c r="NU591" s="32">
        <f>IF(NQ591&gt;0.0799,1,0)</f>
        <v/>
      </c>
      <c r="NV591" s="32">
        <f>IF(NQ591&gt;NJ591,1,0)</f>
        <v/>
      </c>
      <c r="NW591" s="32">
        <f>NT591+NU591+NV591+NR591+NS591</f>
        <v/>
      </c>
      <c r="NX591">
        <f>IF(NP591=5,"LayAway0-1",IF(AND(NW591=5),"BackAway0-1",""))</f>
        <v/>
      </c>
      <c r="NY591">
        <f>IF(NP591=5,KO591,IF(AND(NW591=5),KO591,""))</f>
        <v/>
      </c>
      <c r="NZ591">
        <f>IF(NP591=5,"Match Odds",IF(AND(NW591=5),"Match Odds",""))</f>
        <v/>
      </c>
      <c r="OA591">
        <f>IF(NP591=5,KP591,IF(AND(NW591=5),KP591,""))</f>
        <v/>
      </c>
      <c r="OB591">
        <f>IF(NP591=5,"MATCH_ODDS",IF(AND(NW591=5),"MATCH_ODDS",""))</f>
        <v/>
      </c>
      <c r="OC591">
        <f>IF(NP591=5,"LAY",IF(AND(NW591=5),"BACK",""))</f>
        <v/>
      </c>
    </row>
    <row r="592" ht="16.5" customHeight="1" thickBot="1" thickTop="1">
      <c r="A592" s="2" t="n"/>
      <c r="KN592" s="1">
        <f>IF(INDEX(#REF!,MATCH('HT 0-1'!D592,#REF!,0))=INDEX(#REF!,MATCH('HT 0-1'!D592,#REF!,0)),INDEX(#REF!,MATCH('HT 0-1'!D592,#REF!,0)),"ERROR")</f>
        <v/>
      </c>
      <c r="KO592" s="1">
        <f>IF(INDEX(#REF!,MATCH('HT 0-1'!E592,#REF!,0))=INDEX(#REF!,MATCH('HT 0-1'!E592,#REF!,0)),INDEX(#REF!,MATCH('HT 0-1'!E592,#REF!,0)),"ERROR")</f>
        <v/>
      </c>
      <c r="KP592" s="1">
        <f>KN592&amp;" v "&amp;KO592</f>
        <v/>
      </c>
      <c r="KQ592">
        <f>B592&amp;"_"&amp;C592</f>
        <v/>
      </c>
      <c r="KR592" s="1">
        <f>IF((HW592/KK592)&lt;0.335,"G",IF((HW592/KK592)&gt;0.67,"R","A"))</f>
        <v/>
      </c>
      <c r="KS592" s="1">
        <f>IF((HX592/KK592)&lt;0.335,"G",IF((HX592/KK592)&gt;0.67,"R","A"))</f>
        <v/>
      </c>
      <c r="KT592" s="1">
        <f>IF((IH592/KK592)&lt;0.335,"G",IF((IH592/KK592)&gt;0.67,"R","A"))</f>
        <v/>
      </c>
      <c r="KU592" s="1">
        <f>IF((II592/KK592)&lt;0.335,"G",IF((II592/KK592)&gt;0.67,"R","A"))</f>
        <v/>
      </c>
      <c r="KV592" s="1">
        <f>IF((HZ592/KK592)&lt;0.335,"G",IF((HZ592/KK592)&gt;0.67,"R","A"))</f>
        <v/>
      </c>
      <c r="KW592" s="1">
        <f>IF((HY592/KK592)&lt;0.335,"G",IF((HY592/KK592)&gt;0.67,"R","A"))</f>
        <v/>
      </c>
      <c r="KX592" s="1">
        <f>IF((IK592/KK592)&lt;0.335,"G",IF((IK592/KK592)&gt;0.67,"R","A"))</f>
        <v/>
      </c>
      <c r="KY592" s="1">
        <f>IF((IJ592/KK592)&lt;0.335,"G",IF((IJ592/KK592)&gt;0.67,"R","A"))</f>
        <v/>
      </c>
      <c r="KZ592" s="1">
        <f>IF((HQ592/KK592)&lt;0.335,"G",IF((HQ592/KK592)&gt;0.67,"R","A"))</f>
        <v/>
      </c>
      <c r="LA592" s="1">
        <f>IF((IB592/KK592)&lt;0.335,"G",IF((IB592/KK592)&gt;0.67,"R","A"))</f>
        <v/>
      </c>
      <c r="LB592">
        <f>IF(LQ592="0-1",INDEX(Scrape!#REF!,MATCH('HT 0-1'!KP592,Scrape!$B:$B,0)),"")</f>
        <v/>
      </c>
      <c r="LC592">
        <f>IF(LQ592="0-1",INDEX(Scrape!$A:$A,MATCH('HT 0-1'!KP592,Scrape!$B:$B,0)),"")</f>
        <v/>
      </c>
      <c r="LD592">
        <f>IF(LQ592="0-1",INDEX(Scrape!$B:$B,MATCH('HT 0-1'!KP592,Scrape!$B:$B,0)),"")</f>
        <v/>
      </c>
      <c r="LE592">
        <f>IF(LQ592="0-1",INDEX(Scrape!$C:$C,MATCH('HT 0-1'!KP592,Scrape!$B:$B,0)),"")</f>
        <v/>
      </c>
      <c r="LF592">
        <f>IF(LQ592="0-1",INDEX(Scrape!$D:$D,MATCH('HT 0-1'!KP592,Scrape!$B:$B,0)),"")</f>
        <v/>
      </c>
      <c r="LG592">
        <f>IF(LQ592="0-1",INDEX(Scrape!$E:$E,MATCH('HT 0-1'!KP592,Scrape!$B:$B,0)),"")</f>
        <v/>
      </c>
      <c r="LH592">
        <f>IF(LQ592="0-1",INDEX(Scrape!$F:$F,MATCH('HT 0-1'!KP592,Scrape!$B:$B,0)),"")</f>
        <v/>
      </c>
      <c r="LI592">
        <f>IF(LQ592="0-1",INDEX(Scrape!$G:$G,MATCH('HT 0-1'!KP592,Scrape!$B:$B,0)),"")</f>
        <v/>
      </c>
      <c r="LJ592">
        <f>IF(LQ592="0-1",INDEX(Scrape!$H:$H,MATCH('HT 0-1'!KP592,Scrape!$B:$B,0)),"")</f>
        <v/>
      </c>
      <c r="LK592">
        <f>IF(LQ592="0-1",INDEX(Scrape!$I:$I,MATCH('HT 0-1'!KP592,Scrape!$B:$B,0)),"")</f>
        <v/>
      </c>
      <c r="LL592">
        <f>IF(LQ592="0-1",INDEX(Scrape!$J:$J,MATCH('HT 0-1'!KP592,Scrape!$B:$B,0)),"")</f>
        <v/>
      </c>
      <c r="LM592">
        <f>IF(LQ592="0-1",INDEX(Scrape!$K:$K,MATCH('HT 0-1'!KP592,Scrape!$B:$B,0)),"")</f>
        <v/>
      </c>
      <c r="LN592">
        <f>IF(LQ592="0-1",INDEX(Scrape!$L:$L,MATCH('HT 0-1'!KP592,Scrape!$B:$B,0)),"")</f>
        <v/>
      </c>
      <c r="LO592">
        <f>IF(LQ592="0-1",INDEX(Scrape!$M:$M,MATCH('HT 0-1'!KP592,Scrape!$B:$B,0)),"")</f>
        <v/>
      </c>
      <c r="LP592">
        <f>IF(LQ592="0-1",INDEX(Scrape!$N:$N,MATCH('HT 0-1'!KP592,Scrape!$B:$B,0)),"")</f>
        <v/>
      </c>
      <c r="LQ592">
        <f>INDEX(Scrape!$O:$O,MATCH('HT 0-1'!KP592,Scrape!$B:$B,0))</f>
        <v/>
      </c>
      <c r="LR592">
        <f>(1/LJ592)+(1/LI592)+(1/LH592)</f>
        <v/>
      </c>
      <c r="LS592">
        <f>(1/LG592)+(1/LF592)+(1/LE592)</f>
        <v/>
      </c>
      <c r="LT592" s="8">
        <f>IF(INDEX(#REF!,MATCH(KQ592,#REF!,0))=INDEX(#REF!,MATCH(KQ592,#REF!,0)),INDEX(#REF!,MATCH(KQ592,#REF!,0)),"ERROR")</f>
        <v/>
      </c>
      <c r="LU592" s="4">
        <f>IF(KR592="G",2,IF(KR592="R",0.5,IF(KR592="A",1)))</f>
        <v/>
      </c>
      <c r="LV592" s="4">
        <f>IF(KS592="G",0.5,IF(KS592="R",2,IF(KS592="A",1)))</f>
        <v/>
      </c>
      <c r="LW592" s="4">
        <f>IF(KT592="G",2,IF(KT592="R",0.5,IF(KT592="A",1)))</f>
        <v/>
      </c>
      <c r="LX592" s="4">
        <f>IF(KU592="G",0.5,IF(KU592="R",2,IF(KU592="A",1)))</f>
        <v/>
      </c>
      <c r="LY592" s="7">
        <f>(LK592*(LU592+LX592)+(LL592*(LU592+LX592)))</f>
        <v/>
      </c>
      <c r="LZ592" s="7">
        <f>(LN592*(LV592+LW592)+(LO592*(LV592+LW592)))</f>
        <v/>
      </c>
      <c r="MA592" s="11">
        <f>LY592-LZ592</f>
        <v/>
      </c>
      <c r="MB592" s="5">
        <f>MA592+2</f>
        <v/>
      </c>
      <c r="MC592" s="6">
        <f>MA592-2</f>
        <v/>
      </c>
      <c r="MD592" s="4">
        <f>LE592</f>
        <v/>
      </c>
      <c r="ME592" s="9">
        <f>IF(MD592=0,1000,MD592+0.75)</f>
        <v/>
      </c>
      <c r="MF592" s="10">
        <f>IF(MD592=0,0,MD592-0.75)</f>
        <v/>
      </c>
      <c r="MG592" s="4">
        <f>((LM592*(LU592+LX592))-((LP592*(LV592+LW592))))</f>
        <v/>
      </c>
      <c r="MH592" s="9">
        <f>MG592*1.2</f>
        <v/>
      </c>
      <c r="MI592" s="10">
        <f>MG592*0.8</f>
        <v/>
      </c>
      <c r="MJ592">
        <f>IFERROR(NX592,"")</f>
        <v/>
      </c>
      <c r="MK592">
        <f>IFERROR(NY592,"")</f>
        <v/>
      </c>
      <c r="ML592">
        <f>IFERROR(NZ592,"")</f>
        <v/>
      </c>
      <c r="MM592">
        <f>IFERROR(OA592,"")</f>
        <v/>
      </c>
      <c r="MN592">
        <f>IFERROR(OB592,"")</f>
        <v/>
      </c>
      <c r="MO592">
        <f>IFERROR(OC592,"")</f>
        <v/>
      </c>
      <c r="MP592" s="1">
        <f>COUNTIFS(#REF!,LT592,#REF!,1,#REF!,"&gt;="&amp;MC592,#REF!,"&lt;="&amp;MB592,#REF!,"&lt;="&amp;ME592,#REF!,"&gt;="&amp;MF592,#REF!,"="&amp;KV592,#REF!,"="&amp;KX592)</f>
        <v/>
      </c>
      <c r="MQ592" s="1">
        <f>COUNTIFS(#REF!,LT592,#REF!,0,#REF!,"&gt;="&amp;MC592,#REF!,"&lt;="&amp;MB592,#REF!,"&lt;="&amp;ME592,#REF!,"&gt;="&amp;MF592,#REF!,"="&amp;KV592,#REF!,"="&amp;KX592)</f>
        <v/>
      </c>
      <c r="MR592" s="1">
        <f>COUNTIFS(#REF!,LT592,#REF!,1,#REF!,"&gt;="&amp;MC592,#REF!,"&lt;="&amp;MB592,#REF!,"&lt;="&amp;ME592,#REF!,"&gt;="&amp;MF592,#REF!,"="&amp;KW592,#REF!,"="&amp;KY592)</f>
        <v/>
      </c>
      <c r="MS592" s="1">
        <f>COUNTIFS(#REF!,LT592,#REF!,0,#REF!,"&gt;="&amp;MC592,#REF!,"&lt;="&amp;MB592,#REF!,"&lt;="&amp;ME592,#REF!,"&gt;="&amp;MF592,#REF!,"="&amp;KW592,#REF!,"="&amp;KY592)</f>
        <v/>
      </c>
      <c r="MT592" s="1">
        <f>COUNTIFS(#REF!,LT592,#REF!,1,#REF!,"&gt;="&amp;MI592,#REF!,"&lt;="&amp;MH592,#REF!,"&lt;="&amp;ME592,#REF!,"&gt;="&amp;MF592)</f>
        <v/>
      </c>
      <c r="MU592" s="1">
        <f>COUNTIFS(#REF!,LT592,#REF!,0,#REF!,"&gt;="&amp;MI592,#REF!,"&lt;="&amp;MH592,#REF!,"&lt;="&amp;ME592,#REF!,"&gt;="&amp;MF592)</f>
        <v/>
      </c>
      <c r="MV592" s="1">
        <f>COUNTIFS(#REF!,LT592,#REF!,1,#REF!,"&gt;="&amp;MI592,#REF!,"&lt;="&amp;MH592,#REF!,"="&amp;KZ592,#REF!,"="&amp;LA592,#REF!,"&lt;="&amp;ME592,#REF!,"&gt;="&amp;MF592)</f>
        <v/>
      </c>
      <c r="MW592" s="1">
        <f>COUNTIFS(#REF!,LT592,#REF!,0,#REF!,"&gt;="&amp;MI592,#REF!,"&lt;="&amp;MH592,#REF!,"="&amp;KZ592,#REF!,"="&amp;LA592,#REF!,"&lt;="&amp;ME592,#REF!,"&gt;="&amp;MF592)</f>
        <v/>
      </c>
      <c r="MX592" s="1">
        <f>COUNTIFS(#REF!,LT592,#REF!,1,#REF!,"&gt;="&amp;MC592,#REF!,"&lt;="&amp;MB592,#REF!,"&lt;="&amp;ME592,#REF!,"&gt;="&amp;MF592)</f>
        <v/>
      </c>
      <c r="MY592" s="1">
        <f>COUNTIFS(#REF!,LT592,#REF!,0,#REF!,"&gt;="&amp;MC592,#REF!,"&lt;="&amp;MB592,#REF!,"&lt;="&amp;ME592,#REF!,"&gt;="&amp;MF592)</f>
        <v/>
      </c>
      <c r="MZ592" s="1">
        <f>COUNTIFS(#REF!,LT592,#REF!,1,#REF!,"&lt;="&amp;ME592,#REF!,"&gt;="&amp;MF592,#REF!,"="&amp;KV592,#REF!,"="&amp;KX592)</f>
        <v/>
      </c>
      <c r="NA592" s="1">
        <f>COUNTIFS(#REF!,LT592,#REF!,0,#REF!,"&lt;="&amp;ME592,#REF!,"&gt;="&amp;MF592,#REF!,"="&amp;KV592,#REF!,"="&amp;KX592)</f>
        <v/>
      </c>
      <c r="NB592" s="1">
        <f>COUNTIFS(#REF!,LT592,#REF!,1,#REF!,"&lt;="&amp;ME592,#REF!,"&gt;="&amp;MF592,#REF!,"="&amp;KW592,#REF!,"="&amp;KY592)</f>
        <v/>
      </c>
      <c r="NC592" s="1">
        <f>COUNTIFS(#REF!,LT592,#REF!,0,#REF!,"&lt;="&amp;ME592,#REF!,"&gt;="&amp;MF592,#REF!,"="&amp;KW592,#REF!,"="&amp;KY592)</f>
        <v/>
      </c>
      <c r="ND592" s="1">
        <f>MP592+MR592+MT592+MV592+MX592+MZ592+NB592</f>
        <v/>
      </c>
      <c r="NE592" s="1">
        <f>MQ592+MS592+MU592+MW592+MY592+NA592+NC592</f>
        <v/>
      </c>
      <c r="NF592" s="1">
        <f>ND592+NE592</f>
        <v/>
      </c>
      <c r="NG592" s="33">
        <f>ND592/(ND592+NE592)</f>
        <v/>
      </c>
      <c r="NH592" s="3">
        <f>1/NG592</f>
        <v/>
      </c>
      <c r="NI592" s="1">
        <f>LI592</f>
        <v/>
      </c>
      <c r="NJ592" s="79">
        <f>((1-NG592)*(1/(NI592-1))*0.98-(NG592*1))</f>
        <v/>
      </c>
      <c r="NK592" s="34">
        <f>IF(LR592&lt;0.9,0,IF(AND(LR592&gt;1.1),0,1))</f>
        <v/>
      </c>
      <c r="NL592" s="34">
        <f>IF(LS592&lt;0.9,0,IF(AND(LS592&gt;1.1),0,1))</f>
        <v/>
      </c>
      <c r="NM592" s="32">
        <f>IF(NF592&gt;99,1,0)</f>
        <v/>
      </c>
      <c r="NN592" s="32">
        <f>IF(NJ592&gt;0.0799,1,0)</f>
        <v/>
      </c>
      <c r="NO592" s="32">
        <f>IF(NJ592&gt;NQ592,1,0)</f>
        <v/>
      </c>
      <c r="NP592" s="32">
        <f>NM592+NN592+NO592+NK592+NL592</f>
        <v/>
      </c>
      <c r="NQ592" s="79">
        <f>(((100*NG592)*(NI592-1)*0.98)-((1-NG592)*100))/100</f>
        <v/>
      </c>
      <c r="NR592" s="34">
        <f>IF(LR592&lt;0.9,0,IF(AND(LR592&gt;1.1),0,1))</f>
        <v/>
      </c>
      <c r="NS592" s="34">
        <f>IF(LS592&lt;0.9,0,IF(AND(LS592&gt;1.1),0,1))</f>
        <v/>
      </c>
      <c r="NT592" s="32">
        <f>IF(NF592&gt;99,1,0)</f>
        <v/>
      </c>
      <c r="NU592" s="32">
        <f>IF(NQ592&gt;0.0799,1,0)</f>
        <v/>
      </c>
      <c r="NV592" s="32">
        <f>IF(NQ592&gt;NJ592,1,0)</f>
        <v/>
      </c>
      <c r="NW592" s="32">
        <f>NT592+NU592+NV592+NR592+NS592</f>
        <v/>
      </c>
      <c r="NX592">
        <f>IF(NP592=5,"LayAway0-1",IF(AND(NW592=5),"BackAway0-1",""))</f>
        <v/>
      </c>
      <c r="NY592">
        <f>IF(NP592=5,KO592,IF(AND(NW592=5),KO592,""))</f>
        <v/>
      </c>
      <c r="NZ592">
        <f>IF(NP592=5,"Match Odds",IF(AND(NW592=5),"Match Odds",""))</f>
        <v/>
      </c>
      <c r="OA592">
        <f>IF(NP592=5,KP592,IF(AND(NW592=5),KP592,""))</f>
        <v/>
      </c>
      <c r="OB592">
        <f>IF(NP592=5,"MATCH_ODDS",IF(AND(NW592=5),"MATCH_ODDS",""))</f>
        <v/>
      </c>
      <c r="OC592">
        <f>IF(NP592=5,"LAY",IF(AND(NW592=5),"BACK",""))</f>
        <v/>
      </c>
    </row>
    <row r="593" ht="16.5" customHeight="1" thickBot="1" thickTop="1">
      <c r="A593" s="2" t="n"/>
      <c r="KN593" s="1">
        <f>IF(INDEX(#REF!,MATCH('HT 0-1'!D593,#REF!,0))=INDEX(#REF!,MATCH('HT 0-1'!D593,#REF!,0)),INDEX(#REF!,MATCH('HT 0-1'!D593,#REF!,0)),"ERROR")</f>
        <v/>
      </c>
      <c r="KO593" s="1">
        <f>IF(INDEX(#REF!,MATCH('HT 0-1'!E593,#REF!,0))=INDEX(#REF!,MATCH('HT 0-1'!E593,#REF!,0)),INDEX(#REF!,MATCH('HT 0-1'!E593,#REF!,0)),"ERROR")</f>
        <v/>
      </c>
      <c r="KP593" s="1">
        <f>KN593&amp;" v "&amp;KO593</f>
        <v/>
      </c>
      <c r="KQ593">
        <f>B593&amp;"_"&amp;C593</f>
        <v/>
      </c>
      <c r="KR593" s="1">
        <f>IF((HW593/KK593)&lt;0.335,"G",IF((HW593/KK593)&gt;0.67,"R","A"))</f>
        <v/>
      </c>
      <c r="KS593" s="1">
        <f>IF((HX593/KK593)&lt;0.335,"G",IF((HX593/KK593)&gt;0.67,"R","A"))</f>
        <v/>
      </c>
      <c r="KT593" s="1">
        <f>IF((IH593/KK593)&lt;0.335,"G",IF((IH593/KK593)&gt;0.67,"R","A"))</f>
        <v/>
      </c>
      <c r="KU593" s="1">
        <f>IF((II593/KK593)&lt;0.335,"G",IF((II593/KK593)&gt;0.67,"R","A"))</f>
        <v/>
      </c>
      <c r="KV593" s="1">
        <f>IF((HZ593/KK593)&lt;0.335,"G",IF((HZ593/KK593)&gt;0.67,"R","A"))</f>
        <v/>
      </c>
      <c r="KW593" s="1">
        <f>IF((HY593/KK593)&lt;0.335,"G",IF((HY593/KK593)&gt;0.67,"R","A"))</f>
        <v/>
      </c>
      <c r="KX593" s="1">
        <f>IF((IK593/KK593)&lt;0.335,"G",IF((IK593/KK593)&gt;0.67,"R","A"))</f>
        <v/>
      </c>
      <c r="KY593" s="1">
        <f>IF((IJ593/KK593)&lt;0.335,"G",IF((IJ593/KK593)&gt;0.67,"R","A"))</f>
        <v/>
      </c>
      <c r="KZ593" s="1">
        <f>IF((HQ593/KK593)&lt;0.335,"G",IF((HQ593/KK593)&gt;0.67,"R","A"))</f>
        <v/>
      </c>
      <c r="LA593" s="1">
        <f>IF((IB593/KK593)&lt;0.335,"G",IF((IB593/KK593)&gt;0.67,"R","A"))</f>
        <v/>
      </c>
      <c r="LB593">
        <f>IF(LQ593="0-1",INDEX(Scrape!#REF!,MATCH('HT 0-1'!KP593,Scrape!$B:$B,0)),"")</f>
        <v/>
      </c>
      <c r="LC593">
        <f>IF(LQ593="0-1",INDEX(Scrape!$A:$A,MATCH('HT 0-1'!KP593,Scrape!$B:$B,0)),"")</f>
        <v/>
      </c>
      <c r="LD593">
        <f>IF(LQ593="0-1",INDEX(Scrape!$B:$B,MATCH('HT 0-1'!KP593,Scrape!$B:$B,0)),"")</f>
        <v/>
      </c>
      <c r="LE593">
        <f>IF(LQ593="0-1",INDEX(Scrape!$C:$C,MATCH('HT 0-1'!KP593,Scrape!$B:$B,0)),"")</f>
        <v/>
      </c>
      <c r="LF593">
        <f>IF(LQ593="0-1",INDEX(Scrape!$D:$D,MATCH('HT 0-1'!KP593,Scrape!$B:$B,0)),"")</f>
        <v/>
      </c>
      <c r="LG593">
        <f>IF(LQ593="0-1",INDEX(Scrape!$E:$E,MATCH('HT 0-1'!KP593,Scrape!$B:$B,0)),"")</f>
        <v/>
      </c>
      <c r="LH593">
        <f>IF(LQ593="0-1",INDEX(Scrape!$F:$F,MATCH('HT 0-1'!KP593,Scrape!$B:$B,0)),"")</f>
        <v/>
      </c>
      <c r="LI593">
        <f>IF(LQ593="0-1",INDEX(Scrape!$G:$G,MATCH('HT 0-1'!KP593,Scrape!$B:$B,0)),"")</f>
        <v/>
      </c>
      <c r="LJ593">
        <f>IF(LQ593="0-1",INDEX(Scrape!$H:$H,MATCH('HT 0-1'!KP593,Scrape!$B:$B,0)),"")</f>
        <v/>
      </c>
      <c r="LK593">
        <f>IF(LQ593="0-1",INDEX(Scrape!$I:$I,MATCH('HT 0-1'!KP593,Scrape!$B:$B,0)),"")</f>
        <v/>
      </c>
      <c r="LL593">
        <f>IF(LQ593="0-1",INDEX(Scrape!$J:$J,MATCH('HT 0-1'!KP593,Scrape!$B:$B,0)),"")</f>
        <v/>
      </c>
      <c r="LM593">
        <f>IF(LQ593="0-1",INDEX(Scrape!$K:$K,MATCH('HT 0-1'!KP593,Scrape!$B:$B,0)),"")</f>
        <v/>
      </c>
      <c r="LN593">
        <f>IF(LQ593="0-1",INDEX(Scrape!$L:$L,MATCH('HT 0-1'!KP593,Scrape!$B:$B,0)),"")</f>
        <v/>
      </c>
      <c r="LO593">
        <f>IF(LQ593="0-1",INDEX(Scrape!$M:$M,MATCH('HT 0-1'!KP593,Scrape!$B:$B,0)),"")</f>
        <v/>
      </c>
      <c r="LP593">
        <f>IF(LQ593="0-1",INDEX(Scrape!$N:$N,MATCH('HT 0-1'!KP593,Scrape!$B:$B,0)),"")</f>
        <v/>
      </c>
      <c r="LQ593">
        <f>INDEX(Scrape!$O:$O,MATCH('HT 0-1'!KP593,Scrape!$B:$B,0))</f>
        <v/>
      </c>
      <c r="LR593">
        <f>(1/LJ593)+(1/LI593)+(1/LH593)</f>
        <v/>
      </c>
      <c r="LS593">
        <f>(1/LG593)+(1/LF593)+(1/LE593)</f>
        <v/>
      </c>
      <c r="LT593" s="8">
        <f>IF(INDEX(#REF!,MATCH(KQ593,#REF!,0))=INDEX(#REF!,MATCH(KQ593,#REF!,0)),INDEX(#REF!,MATCH(KQ593,#REF!,0)),"ERROR")</f>
        <v/>
      </c>
      <c r="LU593" s="4">
        <f>IF(KR593="G",2,IF(KR593="R",0.5,IF(KR593="A",1)))</f>
        <v/>
      </c>
      <c r="LV593" s="4">
        <f>IF(KS593="G",0.5,IF(KS593="R",2,IF(KS593="A",1)))</f>
        <v/>
      </c>
      <c r="LW593" s="4">
        <f>IF(KT593="G",2,IF(KT593="R",0.5,IF(KT593="A",1)))</f>
        <v/>
      </c>
      <c r="LX593" s="4">
        <f>IF(KU593="G",0.5,IF(KU593="R",2,IF(KU593="A",1)))</f>
        <v/>
      </c>
      <c r="LY593" s="7">
        <f>(LK593*(LU593+LX593)+(LL593*(LU593+LX593)))</f>
        <v/>
      </c>
      <c r="LZ593" s="7">
        <f>(LN593*(LV593+LW593)+(LO593*(LV593+LW593)))</f>
        <v/>
      </c>
      <c r="MA593" s="11">
        <f>LY593-LZ593</f>
        <v/>
      </c>
      <c r="MB593" s="5">
        <f>MA593+2</f>
        <v/>
      </c>
      <c r="MC593" s="6">
        <f>MA593-2</f>
        <v/>
      </c>
      <c r="MD593" s="4">
        <f>LE593</f>
        <v/>
      </c>
      <c r="ME593" s="9">
        <f>IF(MD593=0,1000,MD593+0.75)</f>
        <v/>
      </c>
      <c r="MF593" s="10">
        <f>IF(MD593=0,0,MD593-0.75)</f>
        <v/>
      </c>
      <c r="MG593" s="4">
        <f>((LM593*(LU593+LX593))-((LP593*(LV593+LW593))))</f>
        <v/>
      </c>
      <c r="MH593" s="9">
        <f>MG593*1.2</f>
        <v/>
      </c>
      <c r="MI593" s="10">
        <f>MG593*0.8</f>
        <v/>
      </c>
      <c r="MJ593">
        <f>IFERROR(NX593,"")</f>
        <v/>
      </c>
      <c r="MK593">
        <f>IFERROR(NY593,"")</f>
        <v/>
      </c>
      <c r="ML593">
        <f>IFERROR(NZ593,"")</f>
        <v/>
      </c>
      <c r="MM593">
        <f>IFERROR(OA593,"")</f>
        <v/>
      </c>
      <c r="MN593">
        <f>IFERROR(OB593,"")</f>
        <v/>
      </c>
      <c r="MO593">
        <f>IFERROR(OC593,"")</f>
        <v/>
      </c>
      <c r="MP593" s="1">
        <f>COUNTIFS(#REF!,LT593,#REF!,1,#REF!,"&gt;="&amp;MC593,#REF!,"&lt;="&amp;MB593,#REF!,"&lt;="&amp;ME593,#REF!,"&gt;="&amp;MF593,#REF!,"="&amp;KV593,#REF!,"="&amp;KX593)</f>
        <v/>
      </c>
      <c r="MQ593" s="1">
        <f>COUNTIFS(#REF!,LT593,#REF!,0,#REF!,"&gt;="&amp;MC593,#REF!,"&lt;="&amp;MB593,#REF!,"&lt;="&amp;ME593,#REF!,"&gt;="&amp;MF593,#REF!,"="&amp;KV593,#REF!,"="&amp;KX593)</f>
        <v/>
      </c>
      <c r="MR593" s="1">
        <f>COUNTIFS(#REF!,LT593,#REF!,1,#REF!,"&gt;="&amp;MC593,#REF!,"&lt;="&amp;MB593,#REF!,"&lt;="&amp;ME593,#REF!,"&gt;="&amp;MF593,#REF!,"="&amp;KW593,#REF!,"="&amp;KY593)</f>
        <v/>
      </c>
      <c r="MS593" s="1">
        <f>COUNTIFS(#REF!,LT593,#REF!,0,#REF!,"&gt;="&amp;MC593,#REF!,"&lt;="&amp;MB593,#REF!,"&lt;="&amp;ME593,#REF!,"&gt;="&amp;MF593,#REF!,"="&amp;KW593,#REF!,"="&amp;KY593)</f>
        <v/>
      </c>
      <c r="MT593" s="1">
        <f>COUNTIFS(#REF!,LT593,#REF!,1,#REF!,"&gt;="&amp;MI593,#REF!,"&lt;="&amp;MH593,#REF!,"&lt;="&amp;ME593,#REF!,"&gt;="&amp;MF593)</f>
        <v/>
      </c>
      <c r="MU593" s="1">
        <f>COUNTIFS(#REF!,LT593,#REF!,0,#REF!,"&gt;="&amp;MI593,#REF!,"&lt;="&amp;MH593,#REF!,"&lt;="&amp;ME593,#REF!,"&gt;="&amp;MF593)</f>
        <v/>
      </c>
      <c r="MV593" s="1">
        <f>COUNTIFS(#REF!,LT593,#REF!,1,#REF!,"&gt;="&amp;MI593,#REF!,"&lt;="&amp;MH593,#REF!,"="&amp;KZ593,#REF!,"="&amp;LA593,#REF!,"&lt;="&amp;ME593,#REF!,"&gt;="&amp;MF593)</f>
        <v/>
      </c>
      <c r="MW593" s="1">
        <f>COUNTIFS(#REF!,LT593,#REF!,0,#REF!,"&gt;="&amp;MI593,#REF!,"&lt;="&amp;MH593,#REF!,"="&amp;KZ593,#REF!,"="&amp;LA593,#REF!,"&lt;="&amp;ME593,#REF!,"&gt;="&amp;MF593)</f>
        <v/>
      </c>
      <c r="MX593" s="1">
        <f>COUNTIFS(#REF!,LT593,#REF!,1,#REF!,"&gt;="&amp;MC593,#REF!,"&lt;="&amp;MB593,#REF!,"&lt;="&amp;ME593,#REF!,"&gt;="&amp;MF593)</f>
        <v/>
      </c>
      <c r="MY593" s="1">
        <f>COUNTIFS(#REF!,LT593,#REF!,0,#REF!,"&gt;="&amp;MC593,#REF!,"&lt;="&amp;MB593,#REF!,"&lt;="&amp;ME593,#REF!,"&gt;="&amp;MF593)</f>
        <v/>
      </c>
      <c r="MZ593" s="1">
        <f>COUNTIFS(#REF!,LT593,#REF!,1,#REF!,"&lt;="&amp;ME593,#REF!,"&gt;="&amp;MF593,#REF!,"="&amp;KV593,#REF!,"="&amp;KX593)</f>
        <v/>
      </c>
      <c r="NA593" s="1">
        <f>COUNTIFS(#REF!,LT593,#REF!,0,#REF!,"&lt;="&amp;ME593,#REF!,"&gt;="&amp;MF593,#REF!,"="&amp;KV593,#REF!,"="&amp;KX593)</f>
        <v/>
      </c>
      <c r="NB593" s="1">
        <f>COUNTIFS(#REF!,LT593,#REF!,1,#REF!,"&lt;="&amp;ME593,#REF!,"&gt;="&amp;MF593,#REF!,"="&amp;KW593,#REF!,"="&amp;KY593)</f>
        <v/>
      </c>
      <c r="NC593" s="1">
        <f>COUNTIFS(#REF!,LT593,#REF!,0,#REF!,"&lt;="&amp;ME593,#REF!,"&gt;="&amp;MF593,#REF!,"="&amp;KW593,#REF!,"="&amp;KY593)</f>
        <v/>
      </c>
      <c r="ND593" s="1">
        <f>MP593+MR593+MT593+MV593+MX593+MZ593+NB593</f>
        <v/>
      </c>
      <c r="NE593" s="1">
        <f>MQ593+MS593+MU593+MW593+MY593+NA593+NC593</f>
        <v/>
      </c>
      <c r="NF593" s="1">
        <f>ND593+NE593</f>
        <v/>
      </c>
      <c r="NG593" s="33">
        <f>ND593/(ND593+NE593)</f>
        <v/>
      </c>
      <c r="NH593" s="3">
        <f>1/NG593</f>
        <v/>
      </c>
      <c r="NI593" s="1">
        <f>LI593</f>
        <v/>
      </c>
      <c r="NJ593" s="79">
        <f>((1-NG593)*(1/(NI593-1))*0.98-(NG593*1))</f>
        <v/>
      </c>
      <c r="NK593" s="34">
        <f>IF(LR593&lt;0.9,0,IF(AND(LR593&gt;1.1),0,1))</f>
        <v/>
      </c>
      <c r="NL593" s="34">
        <f>IF(LS593&lt;0.9,0,IF(AND(LS593&gt;1.1),0,1))</f>
        <v/>
      </c>
      <c r="NM593" s="32">
        <f>IF(NF593&gt;99,1,0)</f>
        <v/>
      </c>
      <c r="NN593" s="32">
        <f>IF(NJ593&gt;0.0799,1,0)</f>
        <v/>
      </c>
      <c r="NO593" s="32">
        <f>IF(NJ593&gt;NQ593,1,0)</f>
        <v/>
      </c>
      <c r="NP593" s="32">
        <f>NM593+NN593+NO593+NK593+NL593</f>
        <v/>
      </c>
      <c r="NQ593" s="79">
        <f>(((100*NG593)*(NI593-1)*0.98)-((1-NG593)*100))/100</f>
        <v/>
      </c>
      <c r="NR593" s="34">
        <f>IF(LR593&lt;0.9,0,IF(AND(LR593&gt;1.1),0,1))</f>
        <v/>
      </c>
      <c r="NS593" s="34">
        <f>IF(LS593&lt;0.9,0,IF(AND(LS593&gt;1.1),0,1))</f>
        <v/>
      </c>
      <c r="NT593" s="32">
        <f>IF(NF593&gt;99,1,0)</f>
        <v/>
      </c>
      <c r="NU593" s="32">
        <f>IF(NQ593&gt;0.0799,1,0)</f>
        <v/>
      </c>
      <c r="NV593" s="32">
        <f>IF(NQ593&gt;NJ593,1,0)</f>
        <v/>
      </c>
      <c r="NW593" s="32">
        <f>NT593+NU593+NV593+NR593+NS593</f>
        <v/>
      </c>
      <c r="NX593">
        <f>IF(NP593=5,"LayAway0-1",IF(AND(NW593=5),"BackAway0-1",""))</f>
        <v/>
      </c>
      <c r="NY593">
        <f>IF(NP593=5,KO593,IF(AND(NW593=5),KO593,""))</f>
        <v/>
      </c>
      <c r="NZ593">
        <f>IF(NP593=5,"Match Odds",IF(AND(NW593=5),"Match Odds",""))</f>
        <v/>
      </c>
      <c r="OA593">
        <f>IF(NP593=5,KP593,IF(AND(NW593=5),KP593,""))</f>
        <v/>
      </c>
      <c r="OB593">
        <f>IF(NP593=5,"MATCH_ODDS",IF(AND(NW593=5),"MATCH_ODDS",""))</f>
        <v/>
      </c>
      <c r="OC593">
        <f>IF(NP593=5,"LAY",IF(AND(NW593=5),"BACK",""))</f>
        <v/>
      </c>
    </row>
    <row r="594" ht="16.5" customHeight="1" thickBot="1" thickTop="1">
      <c r="A594" s="2" t="n"/>
      <c r="KN594" s="1">
        <f>IF(INDEX(#REF!,MATCH('HT 0-1'!D594,#REF!,0))=INDEX(#REF!,MATCH('HT 0-1'!D594,#REF!,0)),INDEX(#REF!,MATCH('HT 0-1'!D594,#REF!,0)),"ERROR")</f>
        <v/>
      </c>
      <c r="KO594" s="1">
        <f>IF(INDEX(#REF!,MATCH('HT 0-1'!E594,#REF!,0))=INDEX(#REF!,MATCH('HT 0-1'!E594,#REF!,0)),INDEX(#REF!,MATCH('HT 0-1'!E594,#REF!,0)),"ERROR")</f>
        <v/>
      </c>
      <c r="KP594" s="1">
        <f>KN594&amp;" v "&amp;KO594</f>
        <v/>
      </c>
      <c r="KQ594">
        <f>B594&amp;"_"&amp;C594</f>
        <v/>
      </c>
      <c r="KR594" s="1">
        <f>IF((HW594/KK594)&lt;0.335,"G",IF((HW594/KK594)&gt;0.67,"R","A"))</f>
        <v/>
      </c>
      <c r="KS594" s="1">
        <f>IF((HX594/KK594)&lt;0.335,"G",IF((HX594/KK594)&gt;0.67,"R","A"))</f>
        <v/>
      </c>
      <c r="KT594" s="1">
        <f>IF((IH594/KK594)&lt;0.335,"G",IF((IH594/KK594)&gt;0.67,"R","A"))</f>
        <v/>
      </c>
      <c r="KU594" s="1">
        <f>IF((II594/KK594)&lt;0.335,"G",IF((II594/KK594)&gt;0.67,"R","A"))</f>
        <v/>
      </c>
      <c r="KV594" s="1">
        <f>IF((HZ594/KK594)&lt;0.335,"G",IF((HZ594/KK594)&gt;0.67,"R","A"))</f>
        <v/>
      </c>
      <c r="KW594" s="1">
        <f>IF((HY594/KK594)&lt;0.335,"G",IF((HY594/KK594)&gt;0.67,"R","A"))</f>
        <v/>
      </c>
      <c r="KX594" s="1">
        <f>IF((IK594/KK594)&lt;0.335,"G",IF((IK594/KK594)&gt;0.67,"R","A"))</f>
        <v/>
      </c>
      <c r="KY594" s="1">
        <f>IF((IJ594/KK594)&lt;0.335,"G",IF((IJ594/KK594)&gt;0.67,"R","A"))</f>
        <v/>
      </c>
      <c r="KZ594" s="1">
        <f>IF((HQ594/KK594)&lt;0.335,"G",IF((HQ594/KK594)&gt;0.67,"R","A"))</f>
        <v/>
      </c>
      <c r="LA594" s="1">
        <f>IF((IB594/KK594)&lt;0.335,"G",IF((IB594/KK594)&gt;0.67,"R","A"))</f>
        <v/>
      </c>
      <c r="LB594">
        <f>IF(LQ594="0-1",INDEX(Scrape!#REF!,MATCH('HT 0-1'!KP594,Scrape!$B:$B,0)),"")</f>
        <v/>
      </c>
      <c r="LC594">
        <f>IF(LQ594="0-1",INDEX(Scrape!$A:$A,MATCH('HT 0-1'!KP594,Scrape!$B:$B,0)),"")</f>
        <v/>
      </c>
      <c r="LD594">
        <f>IF(LQ594="0-1",INDEX(Scrape!$B:$B,MATCH('HT 0-1'!KP594,Scrape!$B:$B,0)),"")</f>
        <v/>
      </c>
      <c r="LE594">
        <f>IF(LQ594="0-1",INDEX(Scrape!$C:$C,MATCH('HT 0-1'!KP594,Scrape!$B:$B,0)),"")</f>
        <v/>
      </c>
      <c r="LF594">
        <f>IF(LQ594="0-1",INDEX(Scrape!$D:$D,MATCH('HT 0-1'!KP594,Scrape!$B:$B,0)),"")</f>
        <v/>
      </c>
      <c r="LG594">
        <f>IF(LQ594="0-1",INDEX(Scrape!$E:$E,MATCH('HT 0-1'!KP594,Scrape!$B:$B,0)),"")</f>
        <v/>
      </c>
      <c r="LH594">
        <f>IF(LQ594="0-1",INDEX(Scrape!$F:$F,MATCH('HT 0-1'!KP594,Scrape!$B:$B,0)),"")</f>
        <v/>
      </c>
      <c r="LI594">
        <f>IF(LQ594="0-1",INDEX(Scrape!$G:$G,MATCH('HT 0-1'!KP594,Scrape!$B:$B,0)),"")</f>
        <v/>
      </c>
      <c r="LJ594">
        <f>IF(LQ594="0-1",INDEX(Scrape!$H:$H,MATCH('HT 0-1'!KP594,Scrape!$B:$B,0)),"")</f>
        <v/>
      </c>
      <c r="LK594">
        <f>IF(LQ594="0-1",INDEX(Scrape!$I:$I,MATCH('HT 0-1'!KP594,Scrape!$B:$B,0)),"")</f>
        <v/>
      </c>
      <c r="LL594">
        <f>IF(LQ594="0-1",INDEX(Scrape!$J:$J,MATCH('HT 0-1'!KP594,Scrape!$B:$B,0)),"")</f>
        <v/>
      </c>
      <c r="LM594">
        <f>IF(LQ594="0-1",INDEX(Scrape!$K:$K,MATCH('HT 0-1'!KP594,Scrape!$B:$B,0)),"")</f>
        <v/>
      </c>
      <c r="LN594">
        <f>IF(LQ594="0-1",INDEX(Scrape!$L:$L,MATCH('HT 0-1'!KP594,Scrape!$B:$B,0)),"")</f>
        <v/>
      </c>
      <c r="LO594">
        <f>IF(LQ594="0-1",INDEX(Scrape!$M:$M,MATCH('HT 0-1'!KP594,Scrape!$B:$B,0)),"")</f>
        <v/>
      </c>
      <c r="LP594">
        <f>IF(LQ594="0-1",INDEX(Scrape!$N:$N,MATCH('HT 0-1'!KP594,Scrape!$B:$B,0)),"")</f>
        <v/>
      </c>
      <c r="LQ594">
        <f>INDEX(Scrape!$O:$O,MATCH('HT 0-1'!KP594,Scrape!$B:$B,0))</f>
        <v/>
      </c>
      <c r="LR594">
        <f>(1/LJ594)+(1/LI594)+(1/LH594)</f>
        <v/>
      </c>
      <c r="LS594">
        <f>(1/LG594)+(1/LF594)+(1/LE594)</f>
        <v/>
      </c>
      <c r="LT594" s="8">
        <f>IF(INDEX(#REF!,MATCH(KQ594,#REF!,0))=INDEX(#REF!,MATCH(KQ594,#REF!,0)),INDEX(#REF!,MATCH(KQ594,#REF!,0)),"ERROR")</f>
        <v/>
      </c>
      <c r="LU594" s="4">
        <f>IF(KR594="G",2,IF(KR594="R",0.5,IF(KR594="A",1)))</f>
        <v/>
      </c>
      <c r="LV594" s="4">
        <f>IF(KS594="G",0.5,IF(KS594="R",2,IF(KS594="A",1)))</f>
        <v/>
      </c>
      <c r="LW594" s="4">
        <f>IF(KT594="G",2,IF(KT594="R",0.5,IF(KT594="A",1)))</f>
        <v/>
      </c>
      <c r="LX594" s="4">
        <f>IF(KU594="G",0.5,IF(KU594="R",2,IF(KU594="A",1)))</f>
        <v/>
      </c>
      <c r="LY594" s="7">
        <f>(LK594*(LU594+LX594)+(LL594*(LU594+LX594)))</f>
        <v/>
      </c>
      <c r="LZ594" s="7">
        <f>(LN594*(LV594+LW594)+(LO594*(LV594+LW594)))</f>
        <v/>
      </c>
      <c r="MA594" s="11">
        <f>LY594-LZ594</f>
        <v/>
      </c>
      <c r="MB594" s="5">
        <f>MA594+2</f>
        <v/>
      </c>
      <c r="MC594" s="6">
        <f>MA594-2</f>
        <v/>
      </c>
      <c r="MD594" s="4">
        <f>LE594</f>
        <v/>
      </c>
      <c r="ME594" s="9">
        <f>IF(MD594=0,1000,MD594+0.75)</f>
        <v/>
      </c>
      <c r="MF594" s="10">
        <f>IF(MD594=0,0,MD594-0.75)</f>
        <v/>
      </c>
      <c r="MG594" s="4">
        <f>((LM594*(LU594+LX594))-((LP594*(LV594+LW594))))</f>
        <v/>
      </c>
      <c r="MH594" s="9">
        <f>MG594*1.2</f>
        <v/>
      </c>
      <c r="MI594" s="10">
        <f>MG594*0.8</f>
        <v/>
      </c>
      <c r="MJ594">
        <f>IFERROR(NX594,"")</f>
        <v/>
      </c>
      <c r="MK594">
        <f>IFERROR(NY594,"")</f>
        <v/>
      </c>
      <c r="ML594">
        <f>IFERROR(NZ594,"")</f>
        <v/>
      </c>
      <c r="MM594">
        <f>IFERROR(OA594,"")</f>
        <v/>
      </c>
      <c r="MN594">
        <f>IFERROR(OB594,"")</f>
        <v/>
      </c>
      <c r="MO594">
        <f>IFERROR(OC594,"")</f>
        <v/>
      </c>
      <c r="MP594" s="1">
        <f>COUNTIFS(#REF!,LT594,#REF!,1,#REF!,"&gt;="&amp;MC594,#REF!,"&lt;="&amp;MB594,#REF!,"&lt;="&amp;ME594,#REF!,"&gt;="&amp;MF594,#REF!,"="&amp;KV594,#REF!,"="&amp;KX594)</f>
        <v/>
      </c>
      <c r="MQ594" s="1">
        <f>COUNTIFS(#REF!,LT594,#REF!,0,#REF!,"&gt;="&amp;MC594,#REF!,"&lt;="&amp;MB594,#REF!,"&lt;="&amp;ME594,#REF!,"&gt;="&amp;MF594,#REF!,"="&amp;KV594,#REF!,"="&amp;KX594)</f>
        <v/>
      </c>
      <c r="MR594" s="1">
        <f>COUNTIFS(#REF!,LT594,#REF!,1,#REF!,"&gt;="&amp;MC594,#REF!,"&lt;="&amp;MB594,#REF!,"&lt;="&amp;ME594,#REF!,"&gt;="&amp;MF594,#REF!,"="&amp;KW594,#REF!,"="&amp;KY594)</f>
        <v/>
      </c>
      <c r="MS594" s="1">
        <f>COUNTIFS(#REF!,LT594,#REF!,0,#REF!,"&gt;="&amp;MC594,#REF!,"&lt;="&amp;MB594,#REF!,"&lt;="&amp;ME594,#REF!,"&gt;="&amp;MF594,#REF!,"="&amp;KW594,#REF!,"="&amp;KY594)</f>
        <v/>
      </c>
      <c r="MT594" s="1">
        <f>COUNTIFS(#REF!,LT594,#REF!,1,#REF!,"&gt;="&amp;MI594,#REF!,"&lt;="&amp;MH594,#REF!,"&lt;="&amp;ME594,#REF!,"&gt;="&amp;MF594)</f>
        <v/>
      </c>
      <c r="MU594" s="1">
        <f>COUNTIFS(#REF!,LT594,#REF!,0,#REF!,"&gt;="&amp;MI594,#REF!,"&lt;="&amp;MH594,#REF!,"&lt;="&amp;ME594,#REF!,"&gt;="&amp;MF594)</f>
        <v/>
      </c>
      <c r="MV594" s="1">
        <f>COUNTIFS(#REF!,LT594,#REF!,1,#REF!,"&gt;="&amp;MI594,#REF!,"&lt;="&amp;MH594,#REF!,"="&amp;KZ594,#REF!,"="&amp;LA594,#REF!,"&lt;="&amp;ME594,#REF!,"&gt;="&amp;MF594)</f>
        <v/>
      </c>
      <c r="MW594" s="1">
        <f>COUNTIFS(#REF!,LT594,#REF!,0,#REF!,"&gt;="&amp;MI594,#REF!,"&lt;="&amp;MH594,#REF!,"="&amp;KZ594,#REF!,"="&amp;LA594,#REF!,"&lt;="&amp;ME594,#REF!,"&gt;="&amp;MF594)</f>
        <v/>
      </c>
      <c r="MX594" s="1">
        <f>COUNTIFS(#REF!,LT594,#REF!,1,#REF!,"&gt;="&amp;MC594,#REF!,"&lt;="&amp;MB594,#REF!,"&lt;="&amp;ME594,#REF!,"&gt;="&amp;MF594)</f>
        <v/>
      </c>
      <c r="MY594" s="1">
        <f>COUNTIFS(#REF!,LT594,#REF!,0,#REF!,"&gt;="&amp;MC594,#REF!,"&lt;="&amp;MB594,#REF!,"&lt;="&amp;ME594,#REF!,"&gt;="&amp;MF594)</f>
        <v/>
      </c>
      <c r="MZ594" s="1">
        <f>COUNTIFS(#REF!,LT594,#REF!,1,#REF!,"&lt;="&amp;ME594,#REF!,"&gt;="&amp;MF594,#REF!,"="&amp;KV594,#REF!,"="&amp;KX594)</f>
        <v/>
      </c>
      <c r="NA594" s="1">
        <f>COUNTIFS(#REF!,LT594,#REF!,0,#REF!,"&lt;="&amp;ME594,#REF!,"&gt;="&amp;MF594,#REF!,"="&amp;KV594,#REF!,"="&amp;KX594)</f>
        <v/>
      </c>
      <c r="NB594" s="1">
        <f>COUNTIFS(#REF!,LT594,#REF!,1,#REF!,"&lt;="&amp;ME594,#REF!,"&gt;="&amp;MF594,#REF!,"="&amp;KW594,#REF!,"="&amp;KY594)</f>
        <v/>
      </c>
      <c r="NC594" s="1">
        <f>COUNTIFS(#REF!,LT594,#REF!,0,#REF!,"&lt;="&amp;ME594,#REF!,"&gt;="&amp;MF594,#REF!,"="&amp;KW594,#REF!,"="&amp;KY594)</f>
        <v/>
      </c>
      <c r="ND594" s="1">
        <f>MP594+MR594+MT594+MV594+MX594+MZ594+NB594</f>
        <v/>
      </c>
      <c r="NE594" s="1">
        <f>MQ594+MS594+MU594+MW594+MY594+NA594+NC594</f>
        <v/>
      </c>
      <c r="NF594" s="1">
        <f>ND594+NE594</f>
        <v/>
      </c>
      <c r="NG594" s="33">
        <f>ND594/(ND594+NE594)</f>
        <v/>
      </c>
      <c r="NH594" s="3">
        <f>1/NG594</f>
        <v/>
      </c>
      <c r="NI594" s="1">
        <f>LI594</f>
        <v/>
      </c>
      <c r="NJ594" s="79">
        <f>((1-NG594)*(1/(NI594-1))*0.98-(NG594*1))</f>
        <v/>
      </c>
      <c r="NK594" s="34">
        <f>IF(LR594&lt;0.9,0,IF(AND(LR594&gt;1.1),0,1))</f>
        <v/>
      </c>
      <c r="NL594" s="34">
        <f>IF(LS594&lt;0.9,0,IF(AND(LS594&gt;1.1),0,1))</f>
        <v/>
      </c>
      <c r="NM594" s="32">
        <f>IF(NF594&gt;99,1,0)</f>
        <v/>
      </c>
      <c r="NN594" s="32">
        <f>IF(NJ594&gt;0.0799,1,0)</f>
        <v/>
      </c>
      <c r="NO594" s="32">
        <f>IF(NJ594&gt;NQ594,1,0)</f>
        <v/>
      </c>
      <c r="NP594" s="32">
        <f>NM594+NN594+NO594+NK594+NL594</f>
        <v/>
      </c>
      <c r="NQ594" s="79">
        <f>(((100*NG594)*(NI594-1)*0.98)-((1-NG594)*100))/100</f>
        <v/>
      </c>
      <c r="NR594" s="34">
        <f>IF(LR594&lt;0.9,0,IF(AND(LR594&gt;1.1),0,1))</f>
        <v/>
      </c>
      <c r="NS594" s="34">
        <f>IF(LS594&lt;0.9,0,IF(AND(LS594&gt;1.1),0,1))</f>
        <v/>
      </c>
      <c r="NT594" s="32">
        <f>IF(NF594&gt;99,1,0)</f>
        <v/>
      </c>
      <c r="NU594" s="32">
        <f>IF(NQ594&gt;0.0799,1,0)</f>
        <v/>
      </c>
      <c r="NV594" s="32">
        <f>IF(NQ594&gt;NJ594,1,0)</f>
        <v/>
      </c>
      <c r="NW594" s="32">
        <f>NT594+NU594+NV594+NR594+NS594</f>
        <v/>
      </c>
      <c r="NX594">
        <f>IF(NP594=5,"LayAway0-1",IF(AND(NW594=5),"BackAway0-1",""))</f>
        <v/>
      </c>
      <c r="NY594">
        <f>IF(NP594=5,KO594,IF(AND(NW594=5),KO594,""))</f>
        <v/>
      </c>
      <c r="NZ594">
        <f>IF(NP594=5,"Match Odds",IF(AND(NW594=5),"Match Odds",""))</f>
        <v/>
      </c>
      <c r="OA594">
        <f>IF(NP594=5,KP594,IF(AND(NW594=5),KP594,""))</f>
        <v/>
      </c>
      <c r="OB594">
        <f>IF(NP594=5,"MATCH_ODDS",IF(AND(NW594=5),"MATCH_ODDS",""))</f>
        <v/>
      </c>
      <c r="OC594">
        <f>IF(NP594=5,"LAY",IF(AND(NW594=5),"BACK",""))</f>
        <v/>
      </c>
    </row>
    <row r="595" ht="16.5" customHeight="1" thickBot="1" thickTop="1">
      <c r="A595" s="2" t="n"/>
      <c r="KN595" s="1">
        <f>IF(INDEX(#REF!,MATCH('HT 0-1'!D595,#REF!,0))=INDEX(#REF!,MATCH('HT 0-1'!D595,#REF!,0)),INDEX(#REF!,MATCH('HT 0-1'!D595,#REF!,0)),"ERROR")</f>
        <v/>
      </c>
      <c r="KO595" s="1">
        <f>IF(INDEX(#REF!,MATCH('HT 0-1'!E595,#REF!,0))=INDEX(#REF!,MATCH('HT 0-1'!E595,#REF!,0)),INDEX(#REF!,MATCH('HT 0-1'!E595,#REF!,0)),"ERROR")</f>
        <v/>
      </c>
      <c r="KP595" s="1">
        <f>KN595&amp;" v "&amp;KO595</f>
        <v/>
      </c>
      <c r="KQ595">
        <f>B595&amp;"_"&amp;C595</f>
        <v/>
      </c>
      <c r="KR595" s="1">
        <f>IF((HW595/KK595)&lt;0.335,"G",IF((HW595/KK595)&gt;0.67,"R","A"))</f>
        <v/>
      </c>
      <c r="KS595" s="1">
        <f>IF((HX595/KK595)&lt;0.335,"G",IF((HX595/KK595)&gt;0.67,"R","A"))</f>
        <v/>
      </c>
      <c r="KT595" s="1">
        <f>IF((IH595/KK595)&lt;0.335,"G",IF((IH595/KK595)&gt;0.67,"R","A"))</f>
        <v/>
      </c>
      <c r="KU595" s="1">
        <f>IF((II595/KK595)&lt;0.335,"G",IF((II595/KK595)&gt;0.67,"R","A"))</f>
        <v/>
      </c>
      <c r="KV595" s="1">
        <f>IF((HZ595/KK595)&lt;0.335,"G",IF((HZ595/KK595)&gt;0.67,"R","A"))</f>
        <v/>
      </c>
      <c r="KW595" s="1">
        <f>IF((HY595/KK595)&lt;0.335,"G",IF((HY595/KK595)&gt;0.67,"R","A"))</f>
        <v/>
      </c>
      <c r="KX595" s="1">
        <f>IF((IK595/KK595)&lt;0.335,"G",IF((IK595/KK595)&gt;0.67,"R","A"))</f>
        <v/>
      </c>
      <c r="KY595" s="1">
        <f>IF((IJ595/KK595)&lt;0.335,"G",IF((IJ595/KK595)&gt;0.67,"R","A"))</f>
        <v/>
      </c>
      <c r="KZ595" s="1">
        <f>IF((HQ595/KK595)&lt;0.335,"G",IF((HQ595/KK595)&gt;0.67,"R","A"))</f>
        <v/>
      </c>
      <c r="LA595" s="1">
        <f>IF((IB595/KK595)&lt;0.335,"G",IF((IB595/KK595)&gt;0.67,"R","A"))</f>
        <v/>
      </c>
      <c r="LB595">
        <f>IF(LQ595="0-1",INDEX(Scrape!#REF!,MATCH('HT 0-1'!KP595,Scrape!$B:$B,0)),"")</f>
        <v/>
      </c>
      <c r="LC595">
        <f>IF(LQ595="0-1",INDEX(Scrape!$A:$A,MATCH('HT 0-1'!KP595,Scrape!$B:$B,0)),"")</f>
        <v/>
      </c>
      <c r="LD595">
        <f>IF(LQ595="0-1",INDEX(Scrape!$B:$B,MATCH('HT 0-1'!KP595,Scrape!$B:$B,0)),"")</f>
        <v/>
      </c>
      <c r="LE595">
        <f>IF(LQ595="0-1",INDEX(Scrape!$C:$C,MATCH('HT 0-1'!KP595,Scrape!$B:$B,0)),"")</f>
        <v/>
      </c>
      <c r="LF595">
        <f>IF(LQ595="0-1",INDEX(Scrape!$D:$D,MATCH('HT 0-1'!KP595,Scrape!$B:$B,0)),"")</f>
        <v/>
      </c>
      <c r="LG595">
        <f>IF(LQ595="0-1",INDEX(Scrape!$E:$E,MATCH('HT 0-1'!KP595,Scrape!$B:$B,0)),"")</f>
        <v/>
      </c>
      <c r="LH595">
        <f>IF(LQ595="0-1",INDEX(Scrape!$F:$F,MATCH('HT 0-1'!KP595,Scrape!$B:$B,0)),"")</f>
        <v/>
      </c>
      <c r="LI595">
        <f>IF(LQ595="0-1",INDEX(Scrape!$G:$G,MATCH('HT 0-1'!KP595,Scrape!$B:$B,0)),"")</f>
        <v/>
      </c>
      <c r="LJ595">
        <f>IF(LQ595="0-1",INDEX(Scrape!$H:$H,MATCH('HT 0-1'!KP595,Scrape!$B:$B,0)),"")</f>
        <v/>
      </c>
      <c r="LK595">
        <f>IF(LQ595="0-1",INDEX(Scrape!$I:$I,MATCH('HT 0-1'!KP595,Scrape!$B:$B,0)),"")</f>
        <v/>
      </c>
      <c r="LL595">
        <f>IF(LQ595="0-1",INDEX(Scrape!$J:$J,MATCH('HT 0-1'!KP595,Scrape!$B:$B,0)),"")</f>
        <v/>
      </c>
      <c r="LM595">
        <f>IF(LQ595="0-1",INDEX(Scrape!$K:$K,MATCH('HT 0-1'!KP595,Scrape!$B:$B,0)),"")</f>
        <v/>
      </c>
      <c r="LN595">
        <f>IF(LQ595="0-1",INDEX(Scrape!$L:$L,MATCH('HT 0-1'!KP595,Scrape!$B:$B,0)),"")</f>
        <v/>
      </c>
      <c r="LO595">
        <f>IF(LQ595="0-1",INDEX(Scrape!$M:$M,MATCH('HT 0-1'!KP595,Scrape!$B:$B,0)),"")</f>
        <v/>
      </c>
      <c r="LP595">
        <f>IF(LQ595="0-1",INDEX(Scrape!$N:$N,MATCH('HT 0-1'!KP595,Scrape!$B:$B,0)),"")</f>
        <v/>
      </c>
      <c r="LQ595">
        <f>INDEX(Scrape!$O:$O,MATCH('HT 0-1'!KP595,Scrape!$B:$B,0))</f>
        <v/>
      </c>
      <c r="LR595">
        <f>(1/LJ595)+(1/LI595)+(1/LH595)</f>
        <v/>
      </c>
      <c r="LS595">
        <f>(1/LG595)+(1/LF595)+(1/LE595)</f>
        <v/>
      </c>
      <c r="LT595" s="8">
        <f>IF(INDEX(#REF!,MATCH(KQ595,#REF!,0))=INDEX(#REF!,MATCH(KQ595,#REF!,0)),INDEX(#REF!,MATCH(KQ595,#REF!,0)),"ERROR")</f>
        <v/>
      </c>
      <c r="LU595" s="4">
        <f>IF(KR595="G",2,IF(KR595="R",0.5,IF(KR595="A",1)))</f>
        <v/>
      </c>
      <c r="LV595" s="4">
        <f>IF(KS595="G",0.5,IF(KS595="R",2,IF(KS595="A",1)))</f>
        <v/>
      </c>
      <c r="LW595" s="4">
        <f>IF(KT595="G",2,IF(KT595="R",0.5,IF(KT595="A",1)))</f>
        <v/>
      </c>
      <c r="LX595" s="4">
        <f>IF(KU595="G",0.5,IF(KU595="R",2,IF(KU595="A",1)))</f>
        <v/>
      </c>
      <c r="LY595" s="7">
        <f>(LK595*(LU595+LX595)+(LL595*(LU595+LX595)))</f>
        <v/>
      </c>
      <c r="LZ595" s="7">
        <f>(LN595*(LV595+LW595)+(LO595*(LV595+LW595)))</f>
        <v/>
      </c>
      <c r="MA595" s="11">
        <f>LY595-LZ595</f>
        <v/>
      </c>
      <c r="MB595" s="5">
        <f>MA595+2</f>
        <v/>
      </c>
      <c r="MC595" s="6">
        <f>MA595-2</f>
        <v/>
      </c>
      <c r="MD595" s="4">
        <f>LE595</f>
        <v/>
      </c>
      <c r="ME595" s="9">
        <f>IF(MD595=0,1000,MD595+0.75)</f>
        <v/>
      </c>
      <c r="MF595" s="10">
        <f>IF(MD595=0,0,MD595-0.75)</f>
        <v/>
      </c>
      <c r="MG595" s="4">
        <f>((LM595*(LU595+LX595))-((LP595*(LV595+LW595))))</f>
        <v/>
      </c>
      <c r="MH595" s="9">
        <f>MG595*1.2</f>
        <v/>
      </c>
      <c r="MI595" s="10">
        <f>MG595*0.8</f>
        <v/>
      </c>
      <c r="MJ595">
        <f>IFERROR(NX595,"")</f>
        <v/>
      </c>
      <c r="MK595">
        <f>IFERROR(NY595,"")</f>
        <v/>
      </c>
      <c r="ML595">
        <f>IFERROR(NZ595,"")</f>
        <v/>
      </c>
      <c r="MM595">
        <f>IFERROR(OA595,"")</f>
        <v/>
      </c>
      <c r="MN595">
        <f>IFERROR(OB595,"")</f>
        <v/>
      </c>
      <c r="MO595">
        <f>IFERROR(OC595,"")</f>
        <v/>
      </c>
      <c r="MP595" s="1">
        <f>COUNTIFS(#REF!,LT595,#REF!,1,#REF!,"&gt;="&amp;MC595,#REF!,"&lt;="&amp;MB595,#REF!,"&lt;="&amp;ME595,#REF!,"&gt;="&amp;MF595,#REF!,"="&amp;KV595,#REF!,"="&amp;KX595)</f>
        <v/>
      </c>
      <c r="MQ595" s="1">
        <f>COUNTIFS(#REF!,LT595,#REF!,0,#REF!,"&gt;="&amp;MC595,#REF!,"&lt;="&amp;MB595,#REF!,"&lt;="&amp;ME595,#REF!,"&gt;="&amp;MF595,#REF!,"="&amp;KV595,#REF!,"="&amp;KX595)</f>
        <v/>
      </c>
      <c r="MR595" s="1">
        <f>COUNTIFS(#REF!,LT595,#REF!,1,#REF!,"&gt;="&amp;MC595,#REF!,"&lt;="&amp;MB595,#REF!,"&lt;="&amp;ME595,#REF!,"&gt;="&amp;MF595,#REF!,"="&amp;KW595,#REF!,"="&amp;KY595)</f>
        <v/>
      </c>
      <c r="MS595" s="1">
        <f>COUNTIFS(#REF!,LT595,#REF!,0,#REF!,"&gt;="&amp;MC595,#REF!,"&lt;="&amp;MB595,#REF!,"&lt;="&amp;ME595,#REF!,"&gt;="&amp;MF595,#REF!,"="&amp;KW595,#REF!,"="&amp;KY595)</f>
        <v/>
      </c>
      <c r="MT595" s="1">
        <f>COUNTIFS(#REF!,LT595,#REF!,1,#REF!,"&gt;="&amp;MI595,#REF!,"&lt;="&amp;MH595,#REF!,"&lt;="&amp;ME595,#REF!,"&gt;="&amp;MF595)</f>
        <v/>
      </c>
      <c r="MU595" s="1">
        <f>COUNTIFS(#REF!,LT595,#REF!,0,#REF!,"&gt;="&amp;MI595,#REF!,"&lt;="&amp;MH595,#REF!,"&lt;="&amp;ME595,#REF!,"&gt;="&amp;MF595)</f>
        <v/>
      </c>
      <c r="MV595" s="1">
        <f>COUNTIFS(#REF!,LT595,#REF!,1,#REF!,"&gt;="&amp;MI595,#REF!,"&lt;="&amp;MH595,#REF!,"="&amp;KZ595,#REF!,"="&amp;LA595,#REF!,"&lt;="&amp;ME595,#REF!,"&gt;="&amp;MF595)</f>
        <v/>
      </c>
      <c r="MW595" s="1">
        <f>COUNTIFS(#REF!,LT595,#REF!,0,#REF!,"&gt;="&amp;MI595,#REF!,"&lt;="&amp;MH595,#REF!,"="&amp;KZ595,#REF!,"="&amp;LA595,#REF!,"&lt;="&amp;ME595,#REF!,"&gt;="&amp;MF595)</f>
        <v/>
      </c>
      <c r="MX595" s="1">
        <f>COUNTIFS(#REF!,LT595,#REF!,1,#REF!,"&gt;="&amp;MC595,#REF!,"&lt;="&amp;MB595,#REF!,"&lt;="&amp;ME595,#REF!,"&gt;="&amp;MF595)</f>
        <v/>
      </c>
      <c r="MY595" s="1">
        <f>COUNTIFS(#REF!,LT595,#REF!,0,#REF!,"&gt;="&amp;MC595,#REF!,"&lt;="&amp;MB595,#REF!,"&lt;="&amp;ME595,#REF!,"&gt;="&amp;MF595)</f>
        <v/>
      </c>
      <c r="MZ595" s="1">
        <f>COUNTIFS(#REF!,LT595,#REF!,1,#REF!,"&lt;="&amp;ME595,#REF!,"&gt;="&amp;MF595,#REF!,"="&amp;KV595,#REF!,"="&amp;KX595)</f>
        <v/>
      </c>
      <c r="NA595" s="1">
        <f>COUNTIFS(#REF!,LT595,#REF!,0,#REF!,"&lt;="&amp;ME595,#REF!,"&gt;="&amp;MF595,#REF!,"="&amp;KV595,#REF!,"="&amp;KX595)</f>
        <v/>
      </c>
      <c r="NB595" s="1">
        <f>COUNTIFS(#REF!,LT595,#REF!,1,#REF!,"&lt;="&amp;ME595,#REF!,"&gt;="&amp;MF595,#REF!,"="&amp;KW595,#REF!,"="&amp;KY595)</f>
        <v/>
      </c>
      <c r="NC595" s="1">
        <f>COUNTIFS(#REF!,LT595,#REF!,0,#REF!,"&lt;="&amp;ME595,#REF!,"&gt;="&amp;MF595,#REF!,"="&amp;KW595,#REF!,"="&amp;KY595)</f>
        <v/>
      </c>
      <c r="ND595" s="1">
        <f>MP595+MR595+MT595+MV595+MX595+MZ595+NB595</f>
        <v/>
      </c>
      <c r="NE595" s="1">
        <f>MQ595+MS595+MU595+MW595+MY595+NA595+NC595</f>
        <v/>
      </c>
      <c r="NF595" s="1">
        <f>ND595+NE595</f>
        <v/>
      </c>
      <c r="NG595" s="33">
        <f>ND595/(ND595+NE595)</f>
        <v/>
      </c>
      <c r="NH595" s="3">
        <f>1/NG595</f>
        <v/>
      </c>
      <c r="NI595" s="1">
        <f>LI595</f>
        <v/>
      </c>
      <c r="NJ595" s="79">
        <f>((1-NG595)*(1/(NI595-1))*0.98-(NG595*1))</f>
        <v/>
      </c>
      <c r="NK595" s="34">
        <f>IF(LR595&lt;0.9,0,IF(AND(LR595&gt;1.1),0,1))</f>
        <v/>
      </c>
      <c r="NL595" s="34">
        <f>IF(LS595&lt;0.9,0,IF(AND(LS595&gt;1.1),0,1))</f>
        <v/>
      </c>
      <c r="NM595" s="32">
        <f>IF(NF595&gt;99,1,0)</f>
        <v/>
      </c>
      <c r="NN595" s="32">
        <f>IF(NJ595&gt;0.0799,1,0)</f>
        <v/>
      </c>
      <c r="NO595" s="32">
        <f>IF(NJ595&gt;NQ595,1,0)</f>
        <v/>
      </c>
      <c r="NP595" s="32">
        <f>NM595+NN595+NO595+NK595+NL595</f>
        <v/>
      </c>
      <c r="NQ595" s="79">
        <f>(((100*NG595)*(NI595-1)*0.98)-((1-NG595)*100))/100</f>
        <v/>
      </c>
      <c r="NR595" s="34">
        <f>IF(LR595&lt;0.9,0,IF(AND(LR595&gt;1.1),0,1))</f>
        <v/>
      </c>
      <c r="NS595" s="34">
        <f>IF(LS595&lt;0.9,0,IF(AND(LS595&gt;1.1),0,1))</f>
        <v/>
      </c>
      <c r="NT595" s="32">
        <f>IF(NF595&gt;99,1,0)</f>
        <v/>
      </c>
      <c r="NU595" s="32">
        <f>IF(NQ595&gt;0.0799,1,0)</f>
        <v/>
      </c>
      <c r="NV595" s="32">
        <f>IF(NQ595&gt;NJ595,1,0)</f>
        <v/>
      </c>
      <c r="NW595" s="32">
        <f>NT595+NU595+NV595+NR595+NS595</f>
        <v/>
      </c>
      <c r="NX595">
        <f>IF(NP595=5,"LayAway0-1",IF(AND(NW595=5),"BackAway0-1",""))</f>
        <v/>
      </c>
      <c r="NY595">
        <f>IF(NP595=5,KO595,IF(AND(NW595=5),KO595,""))</f>
        <v/>
      </c>
      <c r="NZ595">
        <f>IF(NP595=5,"Match Odds",IF(AND(NW595=5),"Match Odds",""))</f>
        <v/>
      </c>
      <c r="OA595">
        <f>IF(NP595=5,KP595,IF(AND(NW595=5),KP595,""))</f>
        <v/>
      </c>
      <c r="OB595">
        <f>IF(NP595=5,"MATCH_ODDS",IF(AND(NW595=5),"MATCH_ODDS",""))</f>
        <v/>
      </c>
      <c r="OC595">
        <f>IF(NP595=5,"LAY",IF(AND(NW595=5),"BACK",""))</f>
        <v/>
      </c>
    </row>
    <row r="596" ht="16.5" customHeight="1" thickBot="1" thickTop="1">
      <c r="A596" s="2" t="n"/>
      <c r="KN596" s="1">
        <f>IF(INDEX(#REF!,MATCH('HT 0-1'!D596,#REF!,0))=INDEX(#REF!,MATCH('HT 0-1'!D596,#REF!,0)),INDEX(#REF!,MATCH('HT 0-1'!D596,#REF!,0)),"ERROR")</f>
        <v/>
      </c>
      <c r="KO596" s="1">
        <f>IF(INDEX(#REF!,MATCH('HT 0-1'!E596,#REF!,0))=INDEX(#REF!,MATCH('HT 0-1'!E596,#REF!,0)),INDEX(#REF!,MATCH('HT 0-1'!E596,#REF!,0)),"ERROR")</f>
        <v/>
      </c>
      <c r="KP596" s="1">
        <f>KN596&amp;" v "&amp;KO596</f>
        <v/>
      </c>
      <c r="KQ596">
        <f>B596&amp;"_"&amp;C596</f>
        <v/>
      </c>
      <c r="KR596" s="1">
        <f>IF((HW596/KK596)&lt;0.335,"G",IF((HW596/KK596)&gt;0.67,"R","A"))</f>
        <v/>
      </c>
      <c r="KS596" s="1">
        <f>IF((HX596/KK596)&lt;0.335,"G",IF((HX596/KK596)&gt;0.67,"R","A"))</f>
        <v/>
      </c>
      <c r="KT596" s="1">
        <f>IF((IH596/KK596)&lt;0.335,"G",IF((IH596/KK596)&gt;0.67,"R","A"))</f>
        <v/>
      </c>
      <c r="KU596" s="1">
        <f>IF((II596/KK596)&lt;0.335,"G",IF((II596/KK596)&gt;0.67,"R","A"))</f>
        <v/>
      </c>
      <c r="KV596" s="1">
        <f>IF((HZ596/KK596)&lt;0.335,"G",IF((HZ596/KK596)&gt;0.67,"R","A"))</f>
        <v/>
      </c>
      <c r="KW596" s="1">
        <f>IF((HY596/KK596)&lt;0.335,"G",IF((HY596/KK596)&gt;0.67,"R","A"))</f>
        <v/>
      </c>
      <c r="KX596" s="1">
        <f>IF((IK596/KK596)&lt;0.335,"G",IF((IK596/KK596)&gt;0.67,"R","A"))</f>
        <v/>
      </c>
      <c r="KY596" s="1">
        <f>IF((IJ596/KK596)&lt;0.335,"G",IF((IJ596/KK596)&gt;0.67,"R","A"))</f>
        <v/>
      </c>
      <c r="KZ596" s="1">
        <f>IF((HQ596/KK596)&lt;0.335,"G",IF((HQ596/KK596)&gt;0.67,"R","A"))</f>
        <v/>
      </c>
      <c r="LA596" s="1">
        <f>IF((IB596/KK596)&lt;0.335,"G",IF((IB596/KK596)&gt;0.67,"R","A"))</f>
        <v/>
      </c>
      <c r="LB596">
        <f>IF(LQ596="0-1",INDEX(Scrape!#REF!,MATCH('HT 0-1'!KP596,Scrape!$B:$B,0)),"")</f>
        <v/>
      </c>
      <c r="LC596">
        <f>IF(LQ596="0-1",INDEX(Scrape!$A:$A,MATCH('HT 0-1'!KP596,Scrape!$B:$B,0)),"")</f>
        <v/>
      </c>
      <c r="LD596">
        <f>IF(LQ596="0-1",INDEX(Scrape!$B:$B,MATCH('HT 0-1'!KP596,Scrape!$B:$B,0)),"")</f>
        <v/>
      </c>
      <c r="LE596">
        <f>IF(LQ596="0-1",INDEX(Scrape!$C:$C,MATCH('HT 0-1'!KP596,Scrape!$B:$B,0)),"")</f>
        <v/>
      </c>
      <c r="LF596">
        <f>IF(LQ596="0-1",INDEX(Scrape!$D:$D,MATCH('HT 0-1'!KP596,Scrape!$B:$B,0)),"")</f>
        <v/>
      </c>
      <c r="LG596">
        <f>IF(LQ596="0-1",INDEX(Scrape!$E:$E,MATCH('HT 0-1'!KP596,Scrape!$B:$B,0)),"")</f>
        <v/>
      </c>
      <c r="LH596">
        <f>IF(LQ596="0-1",INDEX(Scrape!$F:$F,MATCH('HT 0-1'!KP596,Scrape!$B:$B,0)),"")</f>
        <v/>
      </c>
      <c r="LI596">
        <f>IF(LQ596="0-1",INDEX(Scrape!$G:$G,MATCH('HT 0-1'!KP596,Scrape!$B:$B,0)),"")</f>
        <v/>
      </c>
      <c r="LJ596">
        <f>IF(LQ596="0-1",INDEX(Scrape!$H:$H,MATCH('HT 0-1'!KP596,Scrape!$B:$B,0)),"")</f>
        <v/>
      </c>
      <c r="LK596">
        <f>IF(LQ596="0-1",INDEX(Scrape!$I:$I,MATCH('HT 0-1'!KP596,Scrape!$B:$B,0)),"")</f>
        <v/>
      </c>
      <c r="LL596">
        <f>IF(LQ596="0-1",INDEX(Scrape!$J:$J,MATCH('HT 0-1'!KP596,Scrape!$B:$B,0)),"")</f>
        <v/>
      </c>
      <c r="LM596">
        <f>IF(LQ596="0-1",INDEX(Scrape!$K:$K,MATCH('HT 0-1'!KP596,Scrape!$B:$B,0)),"")</f>
        <v/>
      </c>
      <c r="LN596">
        <f>IF(LQ596="0-1",INDEX(Scrape!$L:$L,MATCH('HT 0-1'!KP596,Scrape!$B:$B,0)),"")</f>
        <v/>
      </c>
      <c r="LO596">
        <f>IF(LQ596="0-1",INDEX(Scrape!$M:$M,MATCH('HT 0-1'!KP596,Scrape!$B:$B,0)),"")</f>
        <v/>
      </c>
      <c r="LP596">
        <f>IF(LQ596="0-1",INDEX(Scrape!$N:$N,MATCH('HT 0-1'!KP596,Scrape!$B:$B,0)),"")</f>
        <v/>
      </c>
      <c r="LQ596">
        <f>INDEX(Scrape!$O:$O,MATCH('HT 0-1'!KP596,Scrape!$B:$B,0))</f>
        <v/>
      </c>
      <c r="LR596">
        <f>(1/LJ596)+(1/LI596)+(1/LH596)</f>
        <v/>
      </c>
      <c r="LS596">
        <f>(1/LG596)+(1/LF596)+(1/LE596)</f>
        <v/>
      </c>
      <c r="LT596" s="8">
        <f>IF(INDEX(#REF!,MATCH(KQ596,#REF!,0))=INDEX(#REF!,MATCH(KQ596,#REF!,0)),INDEX(#REF!,MATCH(KQ596,#REF!,0)),"ERROR")</f>
        <v/>
      </c>
      <c r="LU596" s="4">
        <f>IF(KR596="G",2,IF(KR596="R",0.5,IF(KR596="A",1)))</f>
        <v/>
      </c>
      <c r="LV596" s="4">
        <f>IF(KS596="G",0.5,IF(KS596="R",2,IF(KS596="A",1)))</f>
        <v/>
      </c>
      <c r="LW596" s="4">
        <f>IF(KT596="G",2,IF(KT596="R",0.5,IF(KT596="A",1)))</f>
        <v/>
      </c>
      <c r="LX596" s="4">
        <f>IF(KU596="G",0.5,IF(KU596="R",2,IF(KU596="A",1)))</f>
        <v/>
      </c>
      <c r="LY596" s="7">
        <f>(LK596*(LU596+LX596)+(LL596*(LU596+LX596)))</f>
        <v/>
      </c>
      <c r="LZ596" s="7">
        <f>(LN596*(LV596+LW596)+(LO596*(LV596+LW596)))</f>
        <v/>
      </c>
      <c r="MA596" s="11">
        <f>LY596-LZ596</f>
        <v/>
      </c>
      <c r="MB596" s="5">
        <f>MA596+2</f>
        <v/>
      </c>
      <c r="MC596" s="6">
        <f>MA596-2</f>
        <v/>
      </c>
      <c r="MD596" s="4">
        <f>LE596</f>
        <v/>
      </c>
      <c r="ME596" s="9">
        <f>IF(MD596=0,1000,MD596+0.75)</f>
        <v/>
      </c>
      <c r="MF596" s="10">
        <f>IF(MD596=0,0,MD596-0.75)</f>
        <v/>
      </c>
      <c r="MG596" s="4">
        <f>((LM596*(LU596+LX596))-((LP596*(LV596+LW596))))</f>
        <v/>
      </c>
      <c r="MH596" s="9">
        <f>MG596*1.2</f>
        <v/>
      </c>
      <c r="MI596" s="10">
        <f>MG596*0.8</f>
        <v/>
      </c>
      <c r="MJ596">
        <f>IFERROR(NX596,"")</f>
        <v/>
      </c>
      <c r="MK596">
        <f>IFERROR(NY596,"")</f>
        <v/>
      </c>
      <c r="ML596">
        <f>IFERROR(NZ596,"")</f>
        <v/>
      </c>
      <c r="MM596">
        <f>IFERROR(OA596,"")</f>
        <v/>
      </c>
      <c r="MN596">
        <f>IFERROR(OB596,"")</f>
        <v/>
      </c>
      <c r="MO596">
        <f>IFERROR(OC596,"")</f>
        <v/>
      </c>
      <c r="MP596" s="1">
        <f>COUNTIFS(#REF!,LT596,#REF!,1,#REF!,"&gt;="&amp;MC596,#REF!,"&lt;="&amp;MB596,#REF!,"&lt;="&amp;ME596,#REF!,"&gt;="&amp;MF596,#REF!,"="&amp;KV596,#REF!,"="&amp;KX596)</f>
        <v/>
      </c>
      <c r="MQ596" s="1">
        <f>COUNTIFS(#REF!,LT596,#REF!,0,#REF!,"&gt;="&amp;MC596,#REF!,"&lt;="&amp;MB596,#REF!,"&lt;="&amp;ME596,#REF!,"&gt;="&amp;MF596,#REF!,"="&amp;KV596,#REF!,"="&amp;KX596)</f>
        <v/>
      </c>
      <c r="MR596" s="1">
        <f>COUNTIFS(#REF!,LT596,#REF!,1,#REF!,"&gt;="&amp;MC596,#REF!,"&lt;="&amp;MB596,#REF!,"&lt;="&amp;ME596,#REF!,"&gt;="&amp;MF596,#REF!,"="&amp;KW596,#REF!,"="&amp;KY596)</f>
        <v/>
      </c>
      <c r="MS596" s="1">
        <f>COUNTIFS(#REF!,LT596,#REF!,0,#REF!,"&gt;="&amp;MC596,#REF!,"&lt;="&amp;MB596,#REF!,"&lt;="&amp;ME596,#REF!,"&gt;="&amp;MF596,#REF!,"="&amp;KW596,#REF!,"="&amp;KY596)</f>
        <v/>
      </c>
      <c r="MT596" s="1">
        <f>COUNTIFS(#REF!,LT596,#REF!,1,#REF!,"&gt;="&amp;MI596,#REF!,"&lt;="&amp;MH596,#REF!,"&lt;="&amp;ME596,#REF!,"&gt;="&amp;MF596)</f>
        <v/>
      </c>
      <c r="MU596" s="1">
        <f>COUNTIFS(#REF!,LT596,#REF!,0,#REF!,"&gt;="&amp;MI596,#REF!,"&lt;="&amp;MH596,#REF!,"&lt;="&amp;ME596,#REF!,"&gt;="&amp;MF596)</f>
        <v/>
      </c>
      <c r="MV596" s="1">
        <f>COUNTIFS(#REF!,LT596,#REF!,1,#REF!,"&gt;="&amp;MI596,#REF!,"&lt;="&amp;MH596,#REF!,"="&amp;KZ596,#REF!,"="&amp;LA596,#REF!,"&lt;="&amp;ME596,#REF!,"&gt;="&amp;MF596)</f>
        <v/>
      </c>
      <c r="MW596" s="1">
        <f>COUNTIFS(#REF!,LT596,#REF!,0,#REF!,"&gt;="&amp;MI596,#REF!,"&lt;="&amp;MH596,#REF!,"="&amp;KZ596,#REF!,"="&amp;LA596,#REF!,"&lt;="&amp;ME596,#REF!,"&gt;="&amp;MF596)</f>
        <v/>
      </c>
      <c r="MX596" s="1">
        <f>COUNTIFS(#REF!,LT596,#REF!,1,#REF!,"&gt;="&amp;MC596,#REF!,"&lt;="&amp;MB596,#REF!,"&lt;="&amp;ME596,#REF!,"&gt;="&amp;MF596)</f>
        <v/>
      </c>
      <c r="MY596" s="1">
        <f>COUNTIFS(#REF!,LT596,#REF!,0,#REF!,"&gt;="&amp;MC596,#REF!,"&lt;="&amp;MB596,#REF!,"&lt;="&amp;ME596,#REF!,"&gt;="&amp;MF596)</f>
        <v/>
      </c>
      <c r="MZ596" s="1">
        <f>COUNTIFS(#REF!,LT596,#REF!,1,#REF!,"&lt;="&amp;ME596,#REF!,"&gt;="&amp;MF596,#REF!,"="&amp;KV596,#REF!,"="&amp;KX596)</f>
        <v/>
      </c>
      <c r="NA596" s="1">
        <f>COUNTIFS(#REF!,LT596,#REF!,0,#REF!,"&lt;="&amp;ME596,#REF!,"&gt;="&amp;MF596,#REF!,"="&amp;KV596,#REF!,"="&amp;KX596)</f>
        <v/>
      </c>
      <c r="NB596" s="1">
        <f>COUNTIFS(#REF!,LT596,#REF!,1,#REF!,"&lt;="&amp;ME596,#REF!,"&gt;="&amp;MF596,#REF!,"="&amp;KW596,#REF!,"="&amp;KY596)</f>
        <v/>
      </c>
      <c r="NC596" s="1">
        <f>COUNTIFS(#REF!,LT596,#REF!,0,#REF!,"&lt;="&amp;ME596,#REF!,"&gt;="&amp;MF596,#REF!,"="&amp;KW596,#REF!,"="&amp;KY596)</f>
        <v/>
      </c>
      <c r="ND596" s="1">
        <f>MP596+MR596+MT596+MV596+MX596+MZ596+NB596</f>
        <v/>
      </c>
      <c r="NE596" s="1">
        <f>MQ596+MS596+MU596+MW596+MY596+NA596+NC596</f>
        <v/>
      </c>
      <c r="NF596" s="1">
        <f>ND596+NE596</f>
        <v/>
      </c>
      <c r="NG596" s="33">
        <f>ND596/(ND596+NE596)</f>
        <v/>
      </c>
      <c r="NH596" s="3">
        <f>1/NG596</f>
        <v/>
      </c>
      <c r="NI596" s="1">
        <f>LI596</f>
        <v/>
      </c>
      <c r="NJ596" s="79">
        <f>((1-NG596)*(1/(NI596-1))*0.98-(NG596*1))</f>
        <v/>
      </c>
      <c r="NK596" s="34">
        <f>IF(LR596&lt;0.9,0,IF(AND(LR596&gt;1.1),0,1))</f>
        <v/>
      </c>
      <c r="NL596" s="34">
        <f>IF(LS596&lt;0.9,0,IF(AND(LS596&gt;1.1),0,1))</f>
        <v/>
      </c>
      <c r="NM596" s="32">
        <f>IF(NF596&gt;99,1,0)</f>
        <v/>
      </c>
      <c r="NN596" s="32">
        <f>IF(NJ596&gt;0.0799,1,0)</f>
        <v/>
      </c>
      <c r="NO596" s="32">
        <f>IF(NJ596&gt;NQ596,1,0)</f>
        <v/>
      </c>
      <c r="NP596" s="32">
        <f>NM596+NN596+NO596+NK596+NL596</f>
        <v/>
      </c>
      <c r="NQ596" s="79">
        <f>(((100*NG596)*(NI596-1)*0.98)-((1-NG596)*100))/100</f>
        <v/>
      </c>
      <c r="NR596" s="34">
        <f>IF(LR596&lt;0.9,0,IF(AND(LR596&gt;1.1),0,1))</f>
        <v/>
      </c>
      <c r="NS596" s="34">
        <f>IF(LS596&lt;0.9,0,IF(AND(LS596&gt;1.1),0,1))</f>
        <v/>
      </c>
      <c r="NT596" s="32">
        <f>IF(NF596&gt;99,1,0)</f>
        <v/>
      </c>
      <c r="NU596" s="32">
        <f>IF(NQ596&gt;0.0799,1,0)</f>
        <v/>
      </c>
      <c r="NV596" s="32">
        <f>IF(NQ596&gt;NJ596,1,0)</f>
        <v/>
      </c>
      <c r="NW596" s="32">
        <f>NT596+NU596+NV596+NR596+NS596</f>
        <v/>
      </c>
      <c r="NX596">
        <f>IF(NP596=5,"LayAway0-1",IF(AND(NW596=5),"BackAway0-1",""))</f>
        <v/>
      </c>
      <c r="NY596">
        <f>IF(NP596=5,KO596,IF(AND(NW596=5),KO596,""))</f>
        <v/>
      </c>
      <c r="NZ596">
        <f>IF(NP596=5,"Match Odds",IF(AND(NW596=5),"Match Odds",""))</f>
        <v/>
      </c>
      <c r="OA596">
        <f>IF(NP596=5,KP596,IF(AND(NW596=5),KP596,""))</f>
        <v/>
      </c>
      <c r="OB596">
        <f>IF(NP596=5,"MATCH_ODDS",IF(AND(NW596=5),"MATCH_ODDS",""))</f>
        <v/>
      </c>
      <c r="OC596">
        <f>IF(NP596=5,"LAY",IF(AND(NW596=5),"BACK",""))</f>
        <v/>
      </c>
    </row>
    <row r="597" ht="16.5" customHeight="1" thickBot="1" thickTop="1">
      <c r="A597" s="2" t="n"/>
      <c r="KN597" s="1">
        <f>IF(INDEX(#REF!,MATCH('HT 0-1'!D597,#REF!,0))=INDEX(#REF!,MATCH('HT 0-1'!D597,#REF!,0)),INDEX(#REF!,MATCH('HT 0-1'!D597,#REF!,0)),"ERROR")</f>
        <v/>
      </c>
      <c r="KO597" s="1">
        <f>IF(INDEX(#REF!,MATCH('HT 0-1'!E597,#REF!,0))=INDEX(#REF!,MATCH('HT 0-1'!E597,#REF!,0)),INDEX(#REF!,MATCH('HT 0-1'!E597,#REF!,0)),"ERROR")</f>
        <v/>
      </c>
      <c r="KP597" s="1">
        <f>KN597&amp;" v "&amp;KO597</f>
        <v/>
      </c>
      <c r="KQ597">
        <f>B597&amp;"_"&amp;C597</f>
        <v/>
      </c>
      <c r="KR597" s="1">
        <f>IF((HW597/KK597)&lt;0.335,"G",IF((HW597/KK597)&gt;0.67,"R","A"))</f>
        <v/>
      </c>
      <c r="KS597" s="1">
        <f>IF((HX597/KK597)&lt;0.335,"G",IF((HX597/KK597)&gt;0.67,"R","A"))</f>
        <v/>
      </c>
      <c r="KT597" s="1">
        <f>IF((IH597/KK597)&lt;0.335,"G",IF((IH597/KK597)&gt;0.67,"R","A"))</f>
        <v/>
      </c>
      <c r="KU597" s="1">
        <f>IF((II597/KK597)&lt;0.335,"G",IF((II597/KK597)&gt;0.67,"R","A"))</f>
        <v/>
      </c>
      <c r="KV597" s="1">
        <f>IF((HZ597/KK597)&lt;0.335,"G",IF((HZ597/KK597)&gt;0.67,"R","A"))</f>
        <v/>
      </c>
      <c r="KW597" s="1">
        <f>IF((HY597/KK597)&lt;0.335,"G",IF((HY597/KK597)&gt;0.67,"R","A"))</f>
        <v/>
      </c>
      <c r="KX597" s="1">
        <f>IF((IK597/KK597)&lt;0.335,"G",IF((IK597/KK597)&gt;0.67,"R","A"))</f>
        <v/>
      </c>
      <c r="KY597" s="1">
        <f>IF((IJ597/KK597)&lt;0.335,"G",IF((IJ597/KK597)&gt;0.67,"R","A"))</f>
        <v/>
      </c>
      <c r="KZ597" s="1">
        <f>IF((HQ597/KK597)&lt;0.335,"G",IF((HQ597/KK597)&gt;0.67,"R","A"))</f>
        <v/>
      </c>
      <c r="LA597" s="1">
        <f>IF((IB597/KK597)&lt;0.335,"G",IF((IB597/KK597)&gt;0.67,"R","A"))</f>
        <v/>
      </c>
      <c r="LB597">
        <f>IF(LQ597="0-1",INDEX(Scrape!#REF!,MATCH('HT 0-1'!KP597,Scrape!$B:$B,0)),"")</f>
        <v/>
      </c>
      <c r="LC597">
        <f>IF(LQ597="0-1",INDEX(Scrape!$A:$A,MATCH('HT 0-1'!KP597,Scrape!$B:$B,0)),"")</f>
        <v/>
      </c>
      <c r="LD597">
        <f>IF(LQ597="0-1",INDEX(Scrape!$B:$B,MATCH('HT 0-1'!KP597,Scrape!$B:$B,0)),"")</f>
        <v/>
      </c>
      <c r="LE597">
        <f>IF(LQ597="0-1",INDEX(Scrape!$C:$C,MATCH('HT 0-1'!KP597,Scrape!$B:$B,0)),"")</f>
        <v/>
      </c>
      <c r="LF597">
        <f>IF(LQ597="0-1",INDEX(Scrape!$D:$D,MATCH('HT 0-1'!KP597,Scrape!$B:$B,0)),"")</f>
        <v/>
      </c>
      <c r="LG597">
        <f>IF(LQ597="0-1",INDEX(Scrape!$E:$E,MATCH('HT 0-1'!KP597,Scrape!$B:$B,0)),"")</f>
        <v/>
      </c>
      <c r="LH597">
        <f>IF(LQ597="0-1",INDEX(Scrape!$F:$F,MATCH('HT 0-1'!KP597,Scrape!$B:$B,0)),"")</f>
        <v/>
      </c>
      <c r="LI597">
        <f>IF(LQ597="0-1",INDEX(Scrape!$G:$G,MATCH('HT 0-1'!KP597,Scrape!$B:$B,0)),"")</f>
        <v/>
      </c>
      <c r="LJ597">
        <f>IF(LQ597="0-1",INDEX(Scrape!$H:$H,MATCH('HT 0-1'!KP597,Scrape!$B:$B,0)),"")</f>
        <v/>
      </c>
      <c r="LK597">
        <f>IF(LQ597="0-1",INDEX(Scrape!$I:$I,MATCH('HT 0-1'!KP597,Scrape!$B:$B,0)),"")</f>
        <v/>
      </c>
      <c r="LL597">
        <f>IF(LQ597="0-1",INDEX(Scrape!$J:$J,MATCH('HT 0-1'!KP597,Scrape!$B:$B,0)),"")</f>
        <v/>
      </c>
      <c r="LM597">
        <f>IF(LQ597="0-1",INDEX(Scrape!$K:$K,MATCH('HT 0-1'!KP597,Scrape!$B:$B,0)),"")</f>
        <v/>
      </c>
      <c r="LN597">
        <f>IF(LQ597="0-1",INDEX(Scrape!$L:$L,MATCH('HT 0-1'!KP597,Scrape!$B:$B,0)),"")</f>
        <v/>
      </c>
      <c r="LO597">
        <f>IF(LQ597="0-1",INDEX(Scrape!$M:$M,MATCH('HT 0-1'!KP597,Scrape!$B:$B,0)),"")</f>
        <v/>
      </c>
      <c r="LP597">
        <f>IF(LQ597="0-1",INDEX(Scrape!$N:$N,MATCH('HT 0-1'!KP597,Scrape!$B:$B,0)),"")</f>
        <v/>
      </c>
      <c r="LQ597">
        <f>INDEX(Scrape!$O:$O,MATCH('HT 0-1'!KP597,Scrape!$B:$B,0))</f>
        <v/>
      </c>
      <c r="LR597">
        <f>(1/LJ597)+(1/LI597)+(1/LH597)</f>
        <v/>
      </c>
      <c r="LS597">
        <f>(1/LG597)+(1/LF597)+(1/LE597)</f>
        <v/>
      </c>
      <c r="LT597" s="8">
        <f>IF(INDEX(#REF!,MATCH(KQ597,#REF!,0))=INDEX(#REF!,MATCH(KQ597,#REF!,0)),INDEX(#REF!,MATCH(KQ597,#REF!,0)),"ERROR")</f>
        <v/>
      </c>
      <c r="LU597" s="4">
        <f>IF(KR597="G",2,IF(KR597="R",0.5,IF(KR597="A",1)))</f>
        <v/>
      </c>
      <c r="LV597" s="4">
        <f>IF(KS597="G",0.5,IF(KS597="R",2,IF(KS597="A",1)))</f>
        <v/>
      </c>
      <c r="LW597" s="4">
        <f>IF(KT597="G",2,IF(KT597="R",0.5,IF(KT597="A",1)))</f>
        <v/>
      </c>
      <c r="LX597" s="4">
        <f>IF(KU597="G",0.5,IF(KU597="R",2,IF(KU597="A",1)))</f>
        <v/>
      </c>
      <c r="LY597" s="7">
        <f>(LK597*(LU597+LX597)+(LL597*(LU597+LX597)))</f>
        <v/>
      </c>
      <c r="LZ597" s="7">
        <f>(LN597*(LV597+LW597)+(LO597*(LV597+LW597)))</f>
        <v/>
      </c>
      <c r="MA597" s="11">
        <f>LY597-LZ597</f>
        <v/>
      </c>
      <c r="MB597" s="5">
        <f>MA597+2</f>
        <v/>
      </c>
      <c r="MC597" s="6">
        <f>MA597-2</f>
        <v/>
      </c>
      <c r="MD597" s="4">
        <f>LE597</f>
        <v/>
      </c>
      <c r="ME597" s="9">
        <f>IF(MD597=0,1000,MD597+0.75)</f>
        <v/>
      </c>
      <c r="MF597" s="10">
        <f>IF(MD597=0,0,MD597-0.75)</f>
        <v/>
      </c>
      <c r="MG597" s="4">
        <f>((LM597*(LU597+LX597))-((LP597*(LV597+LW597))))</f>
        <v/>
      </c>
      <c r="MH597" s="9">
        <f>MG597*1.2</f>
        <v/>
      </c>
      <c r="MI597" s="10">
        <f>MG597*0.8</f>
        <v/>
      </c>
      <c r="MJ597">
        <f>IFERROR(NX597,"")</f>
        <v/>
      </c>
      <c r="MK597">
        <f>IFERROR(NY597,"")</f>
        <v/>
      </c>
      <c r="ML597">
        <f>IFERROR(NZ597,"")</f>
        <v/>
      </c>
      <c r="MM597">
        <f>IFERROR(OA597,"")</f>
        <v/>
      </c>
      <c r="MN597">
        <f>IFERROR(OB597,"")</f>
        <v/>
      </c>
      <c r="MO597">
        <f>IFERROR(OC597,"")</f>
        <v/>
      </c>
      <c r="MP597" s="1">
        <f>COUNTIFS(#REF!,LT597,#REF!,1,#REF!,"&gt;="&amp;MC597,#REF!,"&lt;="&amp;MB597,#REF!,"&lt;="&amp;ME597,#REF!,"&gt;="&amp;MF597,#REF!,"="&amp;KV597,#REF!,"="&amp;KX597)</f>
        <v/>
      </c>
      <c r="MQ597" s="1">
        <f>COUNTIFS(#REF!,LT597,#REF!,0,#REF!,"&gt;="&amp;MC597,#REF!,"&lt;="&amp;MB597,#REF!,"&lt;="&amp;ME597,#REF!,"&gt;="&amp;MF597,#REF!,"="&amp;KV597,#REF!,"="&amp;KX597)</f>
        <v/>
      </c>
      <c r="MR597" s="1">
        <f>COUNTIFS(#REF!,LT597,#REF!,1,#REF!,"&gt;="&amp;MC597,#REF!,"&lt;="&amp;MB597,#REF!,"&lt;="&amp;ME597,#REF!,"&gt;="&amp;MF597,#REF!,"="&amp;KW597,#REF!,"="&amp;KY597)</f>
        <v/>
      </c>
      <c r="MS597" s="1">
        <f>COUNTIFS(#REF!,LT597,#REF!,0,#REF!,"&gt;="&amp;MC597,#REF!,"&lt;="&amp;MB597,#REF!,"&lt;="&amp;ME597,#REF!,"&gt;="&amp;MF597,#REF!,"="&amp;KW597,#REF!,"="&amp;KY597)</f>
        <v/>
      </c>
      <c r="MT597" s="1">
        <f>COUNTIFS(#REF!,LT597,#REF!,1,#REF!,"&gt;="&amp;MI597,#REF!,"&lt;="&amp;MH597,#REF!,"&lt;="&amp;ME597,#REF!,"&gt;="&amp;MF597)</f>
        <v/>
      </c>
      <c r="MU597" s="1">
        <f>COUNTIFS(#REF!,LT597,#REF!,0,#REF!,"&gt;="&amp;MI597,#REF!,"&lt;="&amp;MH597,#REF!,"&lt;="&amp;ME597,#REF!,"&gt;="&amp;MF597)</f>
        <v/>
      </c>
      <c r="MV597" s="1">
        <f>COUNTIFS(#REF!,LT597,#REF!,1,#REF!,"&gt;="&amp;MI597,#REF!,"&lt;="&amp;MH597,#REF!,"="&amp;KZ597,#REF!,"="&amp;LA597,#REF!,"&lt;="&amp;ME597,#REF!,"&gt;="&amp;MF597)</f>
        <v/>
      </c>
      <c r="MW597" s="1">
        <f>COUNTIFS(#REF!,LT597,#REF!,0,#REF!,"&gt;="&amp;MI597,#REF!,"&lt;="&amp;MH597,#REF!,"="&amp;KZ597,#REF!,"="&amp;LA597,#REF!,"&lt;="&amp;ME597,#REF!,"&gt;="&amp;MF597)</f>
        <v/>
      </c>
      <c r="MX597" s="1">
        <f>COUNTIFS(#REF!,LT597,#REF!,1,#REF!,"&gt;="&amp;MC597,#REF!,"&lt;="&amp;MB597,#REF!,"&lt;="&amp;ME597,#REF!,"&gt;="&amp;MF597)</f>
        <v/>
      </c>
      <c r="MY597" s="1">
        <f>COUNTIFS(#REF!,LT597,#REF!,0,#REF!,"&gt;="&amp;MC597,#REF!,"&lt;="&amp;MB597,#REF!,"&lt;="&amp;ME597,#REF!,"&gt;="&amp;MF597)</f>
        <v/>
      </c>
      <c r="MZ597" s="1">
        <f>COUNTIFS(#REF!,LT597,#REF!,1,#REF!,"&lt;="&amp;ME597,#REF!,"&gt;="&amp;MF597,#REF!,"="&amp;KV597,#REF!,"="&amp;KX597)</f>
        <v/>
      </c>
      <c r="NA597" s="1">
        <f>COUNTIFS(#REF!,LT597,#REF!,0,#REF!,"&lt;="&amp;ME597,#REF!,"&gt;="&amp;MF597,#REF!,"="&amp;KV597,#REF!,"="&amp;KX597)</f>
        <v/>
      </c>
      <c r="NB597" s="1">
        <f>COUNTIFS(#REF!,LT597,#REF!,1,#REF!,"&lt;="&amp;ME597,#REF!,"&gt;="&amp;MF597,#REF!,"="&amp;KW597,#REF!,"="&amp;KY597)</f>
        <v/>
      </c>
      <c r="NC597" s="1">
        <f>COUNTIFS(#REF!,LT597,#REF!,0,#REF!,"&lt;="&amp;ME597,#REF!,"&gt;="&amp;MF597,#REF!,"="&amp;KW597,#REF!,"="&amp;KY597)</f>
        <v/>
      </c>
      <c r="ND597" s="1">
        <f>MP597+MR597+MT597+MV597+MX597+MZ597+NB597</f>
        <v/>
      </c>
      <c r="NE597" s="1">
        <f>MQ597+MS597+MU597+MW597+MY597+NA597+NC597</f>
        <v/>
      </c>
      <c r="NF597" s="1">
        <f>ND597+NE597</f>
        <v/>
      </c>
      <c r="NG597" s="33">
        <f>ND597/(ND597+NE597)</f>
        <v/>
      </c>
      <c r="NH597" s="3">
        <f>1/NG597</f>
        <v/>
      </c>
      <c r="NI597" s="1">
        <f>LI597</f>
        <v/>
      </c>
      <c r="NJ597" s="79">
        <f>((1-NG597)*(1/(NI597-1))*0.98-(NG597*1))</f>
        <v/>
      </c>
      <c r="NK597" s="34">
        <f>IF(LR597&lt;0.9,0,IF(AND(LR597&gt;1.1),0,1))</f>
        <v/>
      </c>
      <c r="NL597" s="34">
        <f>IF(LS597&lt;0.9,0,IF(AND(LS597&gt;1.1),0,1))</f>
        <v/>
      </c>
      <c r="NM597" s="32">
        <f>IF(NF597&gt;99,1,0)</f>
        <v/>
      </c>
      <c r="NN597" s="32">
        <f>IF(NJ597&gt;0.0799,1,0)</f>
        <v/>
      </c>
      <c r="NO597" s="32">
        <f>IF(NJ597&gt;NQ597,1,0)</f>
        <v/>
      </c>
      <c r="NP597" s="32">
        <f>NM597+NN597+NO597+NK597+NL597</f>
        <v/>
      </c>
      <c r="NQ597" s="79">
        <f>(((100*NG597)*(NI597-1)*0.98)-((1-NG597)*100))/100</f>
        <v/>
      </c>
      <c r="NR597" s="34">
        <f>IF(LR597&lt;0.9,0,IF(AND(LR597&gt;1.1),0,1))</f>
        <v/>
      </c>
      <c r="NS597" s="34">
        <f>IF(LS597&lt;0.9,0,IF(AND(LS597&gt;1.1),0,1))</f>
        <v/>
      </c>
      <c r="NT597" s="32">
        <f>IF(NF597&gt;99,1,0)</f>
        <v/>
      </c>
      <c r="NU597" s="32">
        <f>IF(NQ597&gt;0.0799,1,0)</f>
        <v/>
      </c>
      <c r="NV597" s="32">
        <f>IF(NQ597&gt;NJ597,1,0)</f>
        <v/>
      </c>
      <c r="NW597" s="32">
        <f>NT597+NU597+NV597+NR597+NS597</f>
        <v/>
      </c>
      <c r="NX597">
        <f>IF(NP597=5,"LayAway0-1",IF(AND(NW597=5),"BackAway0-1",""))</f>
        <v/>
      </c>
      <c r="NY597">
        <f>IF(NP597=5,KO597,IF(AND(NW597=5),KO597,""))</f>
        <v/>
      </c>
      <c r="NZ597">
        <f>IF(NP597=5,"Match Odds",IF(AND(NW597=5),"Match Odds",""))</f>
        <v/>
      </c>
      <c r="OA597">
        <f>IF(NP597=5,KP597,IF(AND(NW597=5),KP597,""))</f>
        <v/>
      </c>
      <c r="OB597">
        <f>IF(NP597=5,"MATCH_ODDS",IF(AND(NW597=5),"MATCH_ODDS",""))</f>
        <v/>
      </c>
      <c r="OC597">
        <f>IF(NP597=5,"LAY",IF(AND(NW597=5),"BACK",""))</f>
        <v/>
      </c>
    </row>
    <row r="598" ht="16.5" customHeight="1" thickBot="1" thickTop="1">
      <c r="A598" s="2" t="n"/>
      <c r="KN598" s="1">
        <f>IF(INDEX(#REF!,MATCH('HT 0-1'!D598,#REF!,0))=INDEX(#REF!,MATCH('HT 0-1'!D598,#REF!,0)),INDEX(#REF!,MATCH('HT 0-1'!D598,#REF!,0)),"ERROR")</f>
        <v/>
      </c>
      <c r="KO598" s="1">
        <f>IF(INDEX(#REF!,MATCH('HT 0-1'!E598,#REF!,0))=INDEX(#REF!,MATCH('HT 0-1'!E598,#REF!,0)),INDEX(#REF!,MATCH('HT 0-1'!E598,#REF!,0)),"ERROR")</f>
        <v/>
      </c>
      <c r="KP598" s="1">
        <f>KN598&amp;" v "&amp;KO598</f>
        <v/>
      </c>
      <c r="KQ598">
        <f>B598&amp;"_"&amp;C598</f>
        <v/>
      </c>
      <c r="KR598" s="1">
        <f>IF((HW598/KK598)&lt;0.335,"G",IF((HW598/KK598)&gt;0.67,"R","A"))</f>
        <v/>
      </c>
      <c r="KS598" s="1">
        <f>IF((HX598/KK598)&lt;0.335,"G",IF((HX598/KK598)&gt;0.67,"R","A"))</f>
        <v/>
      </c>
      <c r="KT598" s="1">
        <f>IF((IH598/KK598)&lt;0.335,"G",IF((IH598/KK598)&gt;0.67,"R","A"))</f>
        <v/>
      </c>
      <c r="KU598" s="1">
        <f>IF((II598/KK598)&lt;0.335,"G",IF((II598/KK598)&gt;0.67,"R","A"))</f>
        <v/>
      </c>
      <c r="KV598" s="1">
        <f>IF((HZ598/KK598)&lt;0.335,"G",IF((HZ598/KK598)&gt;0.67,"R","A"))</f>
        <v/>
      </c>
      <c r="KW598" s="1">
        <f>IF((HY598/KK598)&lt;0.335,"G",IF((HY598/KK598)&gt;0.67,"R","A"))</f>
        <v/>
      </c>
      <c r="KX598" s="1">
        <f>IF((IK598/KK598)&lt;0.335,"G",IF((IK598/KK598)&gt;0.67,"R","A"))</f>
        <v/>
      </c>
      <c r="KY598" s="1">
        <f>IF((IJ598/KK598)&lt;0.335,"G",IF((IJ598/KK598)&gt;0.67,"R","A"))</f>
        <v/>
      </c>
      <c r="KZ598" s="1">
        <f>IF((HQ598/KK598)&lt;0.335,"G",IF((HQ598/KK598)&gt;0.67,"R","A"))</f>
        <v/>
      </c>
      <c r="LA598" s="1">
        <f>IF((IB598/KK598)&lt;0.335,"G",IF((IB598/KK598)&gt;0.67,"R","A"))</f>
        <v/>
      </c>
      <c r="LB598">
        <f>IF(LQ598="0-1",INDEX(Scrape!#REF!,MATCH('HT 0-1'!KP598,Scrape!$B:$B,0)),"")</f>
        <v/>
      </c>
      <c r="LC598">
        <f>IF(LQ598="0-1",INDEX(Scrape!$A:$A,MATCH('HT 0-1'!KP598,Scrape!$B:$B,0)),"")</f>
        <v/>
      </c>
      <c r="LD598">
        <f>IF(LQ598="0-1",INDEX(Scrape!$B:$B,MATCH('HT 0-1'!KP598,Scrape!$B:$B,0)),"")</f>
        <v/>
      </c>
      <c r="LE598">
        <f>IF(LQ598="0-1",INDEX(Scrape!$C:$C,MATCH('HT 0-1'!KP598,Scrape!$B:$B,0)),"")</f>
        <v/>
      </c>
      <c r="LF598">
        <f>IF(LQ598="0-1",INDEX(Scrape!$D:$D,MATCH('HT 0-1'!KP598,Scrape!$B:$B,0)),"")</f>
        <v/>
      </c>
      <c r="LG598">
        <f>IF(LQ598="0-1",INDEX(Scrape!$E:$E,MATCH('HT 0-1'!KP598,Scrape!$B:$B,0)),"")</f>
        <v/>
      </c>
      <c r="LH598">
        <f>IF(LQ598="0-1",INDEX(Scrape!$F:$F,MATCH('HT 0-1'!KP598,Scrape!$B:$B,0)),"")</f>
        <v/>
      </c>
      <c r="LI598">
        <f>IF(LQ598="0-1",INDEX(Scrape!$G:$G,MATCH('HT 0-1'!KP598,Scrape!$B:$B,0)),"")</f>
        <v/>
      </c>
      <c r="LJ598">
        <f>IF(LQ598="0-1",INDEX(Scrape!$H:$H,MATCH('HT 0-1'!KP598,Scrape!$B:$B,0)),"")</f>
        <v/>
      </c>
      <c r="LK598">
        <f>IF(LQ598="0-1",INDEX(Scrape!$I:$I,MATCH('HT 0-1'!KP598,Scrape!$B:$B,0)),"")</f>
        <v/>
      </c>
      <c r="LL598">
        <f>IF(LQ598="0-1",INDEX(Scrape!$J:$J,MATCH('HT 0-1'!KP598,Scrape!$B:$B,0)),"")</f>
        <v/>
      </c>
      <c r="LM598">
        <f>IF(LQ598="0-1",INDEX(Scrape!$K:$K,MATCH('HT 0-1'!KP598,Scrape!$B:$B,0)),"")</f>
        <v/>
      </c>
      <c r="LN598">
        <f>IF(LQ598="0-1",INDEX(Scrape!$L:$L,MATCH('HT 0-1'!KP598,Scrape!$B:$B,0)),"")</f>
        <v/>
      </c>
      <c r="LO598">
        <f>IF(LQ598="0-1",INDEX(Scrape!$M:$M,MATCH('HT 0-1'!KP598,Scrape!$B:$B,0)),"")</f>
        <v/>
      </c>
      <c r="LP598">
        <f>IF(LQ598="0-1",INDEX(Scrape!$N:$N,MATCH('HT 0-1'!KP598,Scrape!$B:$B,0)),"")</f>
        <v/>
      </c>
      <c r="LQ598">
        <f>INDEX(Scrape!$O:$O,MATCH('HT 0-1'!KP598,Scrape!$B:$B,0))</f>
        <v/>
      </c>
      <c r="LR598">
        <f>(1/LJ598)+(1/LI598)+(1/LH598)</f>
        <v/>
      </c>
      <c r="LS598">
        <f>(1/LG598)+(1/LF598)+(1/LE598)</f>
        <v/>
      </c>
      <c r="LT598" s="8">
        <f>IF(INDEX(#REF!,MATCH(KQ598,#REF!,0))=INDEX(#REF!,MATCH(KQ598,#REF!,0)),INDEX(#REF!,MATCH(KQ598,#REF!,0)),"ERROR")</f>
        <v/>
      </c>
      <c r="LU598" s="4">
        <f>IF(KR598="G",2,IF(KR598="R",0.5,IF(KR598="A",1)))</f>
        <v/>
      </c>
      <c r="LV598" s="4">
        <f>IF(KS598="G",0.5,IF(KS598="R",2,IF(KS598="A",1)))</f>
        <v/>
      </c>
      <c r="LW598" s="4">
        <f>IF(KT598="G",2,IF(KT598="R",0.5,IF(KT598="A",1)))</f>
        <v/>
      </c>
      <c r="LX598" s="4">
        <f>IF(KU598="G",0.5,IF(KU598="R",2,IF(KU598="A",1)))</f>
        <v/>
      </c>
      <c r="LY598" s="7">
        <f>(LK598*(LU598+LX598)+(LL598*(LU598+LX598)))</f>
        <v/>
      </c>
      <c r="LZ598" s="7">
        <f>(LN598*(LV598+LW598)+(LO598*(LV598+LW598)))</f>
        <v/>
      </c>
      <c r="MA598" s="11">
        <f>LY598-LZ598</f>
        <v/>
      </c>
      <c r="MB598" s="5">
        <f>MA598+2</f>
        <v/>
      </c>
      <c r="MC598" s="6">
        <f>MA598-2</f>
        <v/>
      </c>
      <c r="MD598" s="4">
        <f>LE598</f>
        <v/>
      </c>
      <c r="ME598" s="9">
        <f>IF(MD598=0,1000,MD598+0.75)</f>
        <v/>
      </c>
      <c r="MF598" s="10">
        <f>IF(MD598=0,0,MD598-0.75)</f>
        <v/>
      </c>
      <c r="MG598" s="4">
        <f>((LM598*(LU598+LX598))-((LP598*(LV598+LW598))))</f>
        <v/>
      </c>
      <c r="MH598" s="9">
        <f>MG598*1.2</f>
        <v/>
      </c>
      <c r="MI598" s="10">
        <f>MG598*0.8</f>
        <v/>
      </c>
      <c r="MJ598">
        <f>IFERROR(NX598,"")</f>
        <v/>
      </c>
      <c r="MK598">
        <f>IFERROR(NY598,"")</f>
        <v/>
      </c>
      <c r="ML598">
        <f>IFERROR(NZ598,"")</f>
        <v/>
      </c>
      <c r="MM598">
        <f>IFERROR(OA598,"")</f>
        <v/>
      </c>
      <c r="MN598">
        <f>IFERROR(OB598,"")</f>
        <v/>
      </c>
      <c r="MO598">
        <f>IFERROR(OC598,"")</f>
        <v/>
      </c>
      <c r="MP598" s="1">
        <f>COUNTIFS(#REF!,LT598,#REF!,1,#REF!,"&gt;="&amp;MC598,#REF!,"&lt;="&amp;MB598,#REF!,"&lt;="&amp;ME598,#REF!,"&gt;="&amp;MF598,#REF!,"="&amp;KV598,#REF!,"="&amp;KX598)</f>
        <v/>
      </c>
      <c r="MQ598" s="1">
        <f>COUNTIFS(#REF!,LT598,#REF!,0,#REF!,"&gt;="&amp;MC598,#REF!,"&lt;="&amp;MB598,#REF!,"&lt;="&amp;ME598,#REF!,"&gt;="&amp;MF598,#REF!,"="&amp;KV598,#REF!,"="&amp;KX598)</f>
        <v/>
      </c>
      <c r="MR598" s="1">
        <f>COUNTIFS(#REF!,LT598,#REF!,1,#REF!,"&gt;="&amp;MC598,#REF!,"&lt;="&amp;MB598,#REF!,"&lt;="&amp;ME598,#REF!,"&gt;="&amp;MF598,#REF!,"="&amp;KW598,#REF!,"="&amp;KY598)</f>
        <v/>
      </c>
      <c r="MS598" s="1">
        <f>COUNTIFS(#REF!,LT598,#REF!,0,#REF!,"&gt;="&amp;MC598,#REF!,"&lt;="&amp;MB598,#REF!,"&lt;="&amp;ME598,#REF!,"&gt;="&amp;MF598,#REF!,"="&amp;KW598,#REF!,"="&amp;KY598)</f>
        <v/>
      </c>
      <c r="MT598" s="1">
        <f>COUNTIFS(#REF!,LT598,#REF!,1,#REF!,"&gt;="&amp;MI598,#REF!,"&lt;="&amp;MH598,#REF!,"&lt;="&amp;ME598,#REF!,"&gt;="&amp;MF598)</f>
        <v/>
      </c>
      <c r="MU598" s="1">
        <f>COUNTIFS(#REF!,LT598,#REF!,0,#REF!,"&gt;="&amp;MI598,#REF!,"&lt;="&amp;MH598,#REF!,"&lt;="&amp;ME598,#REF!,"&gt;="&amp;MF598)</f>
        <v/>
      </c>
      <c r="MV598" s="1">
        <f>COUNTIFS(#REF!,LT598,#REF!,1,#REF!,"&gt;="&amp;MI598,#REF!,"&lt;="&amp;MH598,#REF!,"="&amp;KZ598,#REF!,"="&amp;LA598,#REF!,"&lt;="&amp;ME598,#REF!,"&gt;="&amp;MF598)</f>
        <v/>
      </c>
      <c r="MW598" s="1">
        <f>COUNTIFS(#REF!,LT598,#REF!,0,#REF!,"&gt;="&amp;MI598,#REF!,"&lt;="&amp;MH598,#REF!,"="&amp;KZ598,#REF!,"="&amp;LA598,#REF!,"&lt;="&amp;ME598,#REF!,"&gt;="&amp;MF598)</f>
        <v/>
      </c>
      <c r="MX598" s="1">
        <f>COUNTIFS(#REF!,LT598,#REF!,1,#REF!,"&gt;="&amp;MC598,#REF!,"&lt;="&amp;MB598,#REF!,"&lt;="&amp;ME598,#REF!,"&gt;="&amp;MF598)</f>
        <v/>
      </c>
      <c r="MY598" s="1">
        <f>COUNTIFS(#REF!,LT598,#REF!,0,#REF!,"&gt;="&amp;MC598,#REF!,"&lt;="&amp;MB598,#REF!,"&lt;="&amp;ME598,#REF!,"&gt;="&amp;MF598)</f>
        <v/>
      </c>
      <c r="MZ598" s="1">
        <f>COUNTIFS(#REF!,LT598,#REF!,1,#REF!,"&lt;="&amp;ME598,#REF!,"&gt;="&amp;MF598,#REF!,"="&amp;KV598,#REF!,"="&amp;KX598)</f>
        <v/>
      </c>
      <c r="NA598" s="1">
        <f>COUNTIFS(#REF!,LT598,#REF!,0,#REF!,"&lt;="&amp;ME598,#REF!,"&gt;="&amp;MF598,#REF!,"="&amp;KV598,#REF!,"="&amp;KX598)</f>
        <v/>
      </c>
      <c r="NB598" s="1">
        <f>COUNTIFS(#REF!,LT598,#REF!,1,#REF!,"&lt;="&amp;ME598,#REF!,"&gt;="&amp;MF598,#REF!,"="&amp;KW598,#REF!,"="&amp;KY598)</f>
        <v/>
      </c>
      <c r="NC598" s="1">
        <f>COUNTIFS(#REF!,LT598,#REF!,0,#REF!,"&lt;="&amp;ME598,#REF!,"&gt;="&amp;MF598,#REF!,"="&amp;KW598,#REF!,"="&amp;KY598)</f>
        <v/>
      </c>
      <c r="ND598" s="1">
        <f>MP598+MR598+MT598+MV598+MX598+MZ598+NB598</f>
        <v/>
      </c>
      <c r="NE598" s="1">
        <f>MQ598+MS598+MU598+MW598+MY598+NA598+NC598</f>
        <v/>
      </c>
      <c r="NF598" s="1">
        <f>ND598+NE598</f>
        <v/>
      </c>
      <c r="NG598" s="33">
        <f>ND598/(ND598+NE598)</f>
        <v/>
      </c>
      <c r="NH598" s="3">
        <f>1/NG598</f>
        <v/>
      </c>
      <c r="NI598" s="1">
        <f>LI598</f>
        <v/>
      </c>
      <c r="NJ598" s="79">
        <f>((1-NG598)*(1/(NI598-1))*0.98-(NG598*1))</f>
        <v/>
      </c>
      <c r="NK598" s="34">
        <f>IF(LR598&lt;0.9,0,IF(AND(LR598&gt;1.1),0,1))</f>
        <v/>
      </c>
      <c r="NL598" s="34">
        <f>IF(LS598&lt;0.9,0,IF(AND(LS598&gt;1.1),0,1))</f>
        <v/>
      </c>
      <c r="NM598" s="32">
        <f>IF(NF598&gt;99,1,0)</f>
        <v/>
      </c>
      <c r="NN598" s="32">
        <f>IF(NJ598&gt;0.0799,1,0)</f>
        <v/>
      </c>
      <c r="NO598" s="32">
        <f>IF(NJ598&gt;NQ598,1,0)</f>
        <v/>
      </c>
      <c r="NP598" s="32">
        <f>NM598+NN598+NO598+NK598+NL598</f>
        <v/>
      </c>
      <c r="NQ598" s="79">
        <f>(((100*NG598)*(NI598-1)*0.98)-((1-NG598)*100))/100</f>
        <v/>
      </c>
      <c r="NR598" s="34">
        <f>IF(LR598&lt;0.9,0,IF(AND(LR598&gt;1.1),0,1))</f>
        <v/>
      </c>
      <c r="NS598" s="34">
        <f>IF(LS598&lt;0.9,0,IF(AND(LS598&gt;1.1),0,1))</f>
        <v/>
      </c>
      <c r="NT598" s="32">
        <f>IF(NF598&gt;99,1,0)</f>
        <v/>
      </c>
      <c r="NU598" s="32">
        <f>IF(NQ598&gt;0.0799,1,0)</f>
        <v/>
      </c>
      <c r="NV598" s="32">
        <f>IF(NQ598&gt;NJ598,1,0)</f>
        <v/>
      </c>
      <c r="NW598" s="32">
        <f>NT598+NU598+NV598+NR598+NS598</f>
        <v/>
      </c>
      <c r="NX598">
        <f>IF(NP598=5,"LayAway0-1",IF(AND(NW598=5),"BackAway0-1",""))</f>
        <v/>
      </c>
      <c r="NY598">
        <f>IF(NP598=5,KO598,IF(AND(NW598=5),KO598,""))</f>
        <v/>
      </c>
      <c r="NZ598">
        <f>IF(NP598=5,"Match Odds",IF(AND(NW598=5),"Match Odds",""))</f>
        <v/>
      </c>
      <c r="OA598">
        <f>IF(NP598=5,KP598,IF(AND(NW598=5),KP598,""))</f>
        <v/>
      </c>
      <c r="OB598">
        <f>IF(NP598=5,"MATCH_ODDS",IF(AND(NW598=5),"MATCH_ODDS",""))</f>
        <v/>
      </c>
      <c r="OC598">
        <f>IF(NP598=5,"LAY",IF(AND(NW598=5),"BACK",""))</f>
        <v/>
      </c>
    </row>
    <row r="599" ht="16.5" customHeight="1" thickBot="1" thickTop="1">
      <c r="A599" s="2" t="n"/>
      <c r="KN599" s="1">
        <f>IF(INDEX(#REF!,MATCH('HT 0-1'!D599,#REF!,0))=INDEX(#REF!,MATCH('HT 0-1'!D599,#REF!,0)),INDEX(#REF!,MATCH('HT 0-1'!D599,#REF!,0)),"ERROR")</f>
        <v/>
      </c>
      <c r="KO599" s="1">
        <f>IF(INDEX(#REF!,MATCH('HT 0-1'!E599,#REF!,0))=INDEX(#REF!,MATCH('HT 0-1'!E599,#REF!,0)),INDEX(#REF!,MATCH('HT 0-1'!E599,#REF!,0)),"ERROR")</f>
        <v/>
      </c>
      <c r="KP599" s="1">
        <f>KN599&amp;" v "&amp;KO599</f>
        <v/>
      </c>
      <c r="KQ599">
        <f>B599&amp;"_"&amp;C599</f>
        <v/>
      </c>
      <c r="KR599" s="1">
        <f>IF((HW599/KK599)&lt;0.335,"G",IF((HW599/KK599)&gt;0.67,"R","A"))</f>
        <v/>
      </c>
      <c r="KS599" s="1">
        <f>IF((HX599/KK599)&lt;0.335,"G",IF((HX599/KK599)&gt;0.67,"R","A"))</f>
        <v/>
      </c>
      <c r="KT599" s="1">
        <f>IF((IH599/KK599)&lt;0.335,"G",IF((IH599/KK599)&gt;0.67,"R","A"))</f>
        <v/>
      </c>
      <c r="KU599" s="1">
        <f>IF((II599/KK599)&lt;0.335,"G",IF((II599/KK599)&gt;0.67,"R","A"))</f>
        <v/>
      </c>
      <c r="KV599" s="1">
        <f>IF((HZ599/KK599)&lt;0.335,"G",IF((HZ599/KK599)&gt;0.67,"R","A"))</f>
        <v/>
      </c>
      <c r="KW599" s="1">
        <f>IF((HY599/KK599)&lt;0.335,"G",IF((HY599/KK599)&gt;0.67,"R","A"))</f>
        <v/>
      </c>
      <c r="KX599" s="1">
        <f>IF((IK599/KK599)&lt;0.335,"G",IF((IK599/KK599)&gt;0.67,"R","A"))</f>
        <v/>
      </c>
      <c r="KY599" s="1">
        <f>IF((IJ599/KK599)&lt;0.335,"G",IF((IJ599/KK599)&gt;0.67,"R","A"))</f>
        <v/>
      </c>
      <c r="KZ599" s="1">
        <f>IF((HQ599/KK599)&lt;0.335,"G",IF((HQ599/KK599)&gt;0.67,"R","A"))</f>
        <v/>
      </c>
      <c r="LA599" s="1">
        <f>IF((IB599/KK599)&lt;0.335,"G",IF((IB599/KK599)&gt;0.67,"R","A"))</f>
        <v/>
      </c>
      <c r="LB599">
        <f>IF(LQ599="0-1",INDEX(Scrape!#REF!,MATCH('HT 0-1'!KP599,Scrape!$B:$B,0)),"")</f>
        <v/>
      </c>
      <c r="LC599">
        <f>IF(LQ599="0-1",INDEX(Scrape!$A:$A,MATCH('HT 0-1'!KP599,Scrape!$B:$B,0)),"")</f>
        <v/>
      </c>
      <c r="LD599">
        <f>IF(LQ599="0-1",INDEX(Scrape!$B:$B,MATCH('HT 0-1'!KP599,Scrape!$B:$B,0)),"")</f>
        <v/>
      </c>
      <c r="LE599">
        <f>IF(LQ599="0-1",INDEX(Scrape!$C:$C,MATCH('HT 0-1'!KP599,Scrape!$B:$B,0)),"")</f>
        <v/>
      </c>
      <c r="LF599">
        <f>IF(LQ599="0-1",INDEX(Scrape!$D:$D,MATCH('HT 0-1'!KP599,Scrape!$B:$B,0)),"")</f>
        <v/>
      </c>
      <c r="LG599">
        <f>IF(LQ599="0-1",INDEX(Scrape!$E:$E,MATCH('HT 0-1'!KP599,Scrape!$B:$B,0)),"")</f>
        <v/>
      </c>
      <c r="LH599">
        <f>IF(LQ599="0-1",INDEX(Scrape!$F:$F,MATCH('HT 0-1'!KP599,Scrape!$B:$B,0)),"")</f>
        <v/>
      </c>
      <c r="LI599">
        <f>IF(LQ599="0-1",INDEX(Scrape!$G:$G,MATCH('HT 0-1'!KP599,Scrape!$B:$B,0)),"")</f>
        <v/>
      </c>
      <c r="LJ599">
        <f>IF(LQ599="0-1",INDEX(Scrape!$H:$H,MATCH('HT 0-1'!KP599,Scrape!$B:$B,0)),"")</f>
        <v/>
      </c>
      <c r="LK599">
        <f>IF(LQ599="0-1",INDEX(Scrape!$I:$I,MATCH('HT 0-1'!KP599,Scrape!$B:$B,0)),"")</f>
        <v/>
      </c>
      <c r="LL599">
        <f>IF(LQ599="0-1",INDEX(Scrape!$J:$J,MATCH('HT 0-1'!KP599,Scrape!$B:$B,0)),"")</f>
        <v/>
      </c>
      <c r="LM599">
        <f>IF(LQ599="0-1",INDEX(Scrape!$K:$K,MATCH('HT 0-1'!KP599,Scrape!$B:$B,0)),"")</f>
        <v/>
      </c>
      <c r="LN599">
        <f>IF(LQ599="0-1",INDEX(Scrape!$L:$L,MATCH('HT 0-1'!KP599,Scrape!$B:$B,0)),"")</f>
        <v/>
      </c>
      <c r="LO599">
        <f>IF(LQ599="0-1",INDEX(Scrape!$M:$M,MATCH('HT 0-1'!KP599,Scrape!$B:$B,0)),"")</f>
        <v/>
      </c>
      <c r="LP599">
        <f>IF(LQ599="0-1",INDEX(Scrape!$N:$N,MATCH('HT 0-1'!KP599,Scrape!$B:$B,0)),"")</f>
        <v/>
      </c>
      <c r="LQ599">
        <f>INDEX(Scrape!$O:$O,MATCH('HT 0-1'!KP599,Scrape!$B:$B,0))</f>
        <v/>
      </c>
      <c r="LR599">
        <f>(1/LJ599)+(1/LI599)+(1/LH599)</f>
        <v/>
      </c>
      <c r="LS599">
        <f>(1/LG599)+(1/LF599)+(1/LE599)</f>
        <v/>
      </c>
      <c r="LT599" s="8">
        <f>IF(INDEX(#REF!,MATCH(KQ599,#REF!,0))=INDEX(#REF!,MATCH(KQ599,#REF!,0)),INDEX(#REF!,MATCH(KQ599,#REF!,0)),"ERROR")</f>
        <v/>
      </c>
      <c r="LU599" s="4">
        <f>IF(KR599="G",2,IF(KR599="R",0.5,IF(KR599="A",1)))</f>
        <v/>
      </c>
      <c r="LV599" s="4">
        <f>IF(KS599="G",0.5,IF(KS599="R",2,IF(KS599="A",1)))</f>
        <v/>
      </c>
      <c r="LW599" s="4">
        <f>IF(KT599="G",2,IF(KT599="R",0.5,IF(KT599="A",1)))</f>
        <v/>
      </c>
      <c r="LX599" s="4">
        <f>IF(KU599="G",0.5,IF(KU599="R",2,IF(KU599="A",1)))</f>
        <v/>
      </c>
      <c r="LY599" s="7">
        <f>(LK599*(LU599+LX599)+(LL599*(LU599+LX599)))</f>
        <v/>
      </c>
      <c r="LZ599" s="7">
        <f>(LN599*(LV599+LW599)+(LO599*(LV599+LW599)))</f>
        <v/>
      </c>
      <c r="MA599" s="11">
        <f>LY599-LZ599</f>
        <v/>
      </c>
      <c r="MB599" s="5">
        <f>MA599+2</f>
        <v/>
      </c>
      <c r="MC599" s="6">
        <f>MA599-2</f>
        <v/>
      </c>
      <c r="MD599" s="4">
        <f>LE599</f>
        <v/>
      </c>
      <c r="ME599" s="9">
        <f>IF(MD599=0,1000,MD599+0.75)</f>
        <v/>
      </c>
      <c r="MF599" s="10">
        <f>IF(MD599=0,0,MD599-0.75)</f>
        <v/>
      </c>
      <c r="MG599" s="4">
        <f>((LM599*(LU599+LX599))-((LP599*(LV599+LW599))))</f>
        <v/>
      </c>
      <c r="MH599" s="9">
        <f>MG599*1.2</f>
        <v/>
      </c>
      <c r="MI599" s="10">
        <f>MG599*0.8</f>
        <v/>
      </c>
      <c r="MJ599">
        <f>IFERROR(NX599,"")</f>
        <v/>
      </c>
      <c r="MK599">
        <f>IFERROR(NY599,"")</f>
        <v/>
      </c>
      <c r="ML599">
        <f>IFERROR(NZ599,"")</f>
        <v/>
      </c>
      <c r="MM599">
        <f>IFERROR(OA599,"")</f>
        <v/>
      </c>
      <c r="MN599">
        <f>IFERROR(OB599,"")</f>
        <v/>
      </c>
      <c r="MO599">
        <f>IFERROR(OC599,"")</f>
        <v/>
      </c>
      <c r="MP599" s="1">
        <f>COUNTIFS(#REF!,LT599,#REF!,1,#REF!,"&gt;="&amp;MC599,#REF!,"&lt;="&amp;MB599,#REF!,"&lt;="&amp;ME599,#REF!,"&gt;="&amp;MF599,#REF!,"="&amp;KV599,#REF!,"="&amp;KX599)</f>
        <v/>
      </c>
      <c r="MQ599" s="1">
        <f>COUNTIFS(#REF!,LT599,#REF!,0,#REF!,"&gt;="&amp;MC599,#REF!,"&lt;="&amp;MB599,#REF!,"&lt;="&amp;ME599,#REF!,"&gt;="&amp;MF599,#REF!,"="&amp;KV599,#REF!,"="&amp;KX599)</f>
        <v/>
      </c>
      <c r="MR599" s="1">
        <f>COUNTIFS(#REF!,LT599,#REF!,1,#REF!,"&gt;="&amp;MC599,#REF!,"&lt;="&amp;MB599,#REF!,"&lt;="&amp;ME599,#REF!,"&gt;="&amp;MF599,#REF!,"="&amp;KW599,#REF!,"="&amp;KY599)</f>
        <v/>
      </c>
      <c r="MS599" s="1">
        <f>COUNTIFS(#REF!,LT599,#REF!,0,#REF!,"&gt;="&amp;MC599,#REF!,"&lt;="&amp;MB599,#REF!,"&lt;="&amp;ME599,#REF!,"&gt;="&amp;MF599,#REF!,"="&amp;KW599,#REF!,"="&amp;KY599)</f>
        <v/>
      </c>
      <c r="MT599" s="1">
        <f>COUNTIFS(#REF!,LT599,#REF!,1,#REF!,"&gt;="&amp;MI599,#REF!,"&lt;="&amp;MH599,#REF!,"&lt;="&amp;ME599,#REF!,"&gt;="&amp;MF599)</f>
        <v/>
      </c>
      <c r="MU599" s="1">
        <f>COUNTIFS(#REF!,LT599,#REF!,0,#REF!,"&gt;="&amp;MI599,#REF!,"&lt;="&amp;MH599,#REF!,"&lt;="&amp;ME599,#REF!,"&gt;="&amp;MF599)</f>
        <v/>
      </c>
      <c r="MV599" s="1">
        <f>COUNTIFS(#REF!,LT599,#REF!,1,#REF!,"&gt;="&amp;MI599,#REF!,"&lt;="&amp;MH599,#REF!,"="&amp;KZ599,#REF!,"="&amp;LA599,#REF!,"&lt;="&amp;ME599,#REF!,"&gt;="&amp;MF599)</f>
        <v/>
      </c>
      <c r="MW599" s="1">
        <f>COUNTIFS(#REF!,LT599,#REF!,0,#REF!,"&gt;="&amp;MI599,#REF!,"&lt;="&amp;MH599,#REF!,"="&amp;KZ599,#REF!,"="&amp;LA599,#REF!,"&lt;="&amp;ME599,#REF!,"&gt;="&amp;MF599)</f>
        <v/>
      </c>
      <c r="MX599" s="1">
        <f>COUNTIFS(#REF!,LT599,#REF!,1,#REF!,"&gt;="&amp;MC599,#REF!,"&lt;="&amp;MB599,#REF!,"&lt;="&amp;ME599,#REF!,"&gt;="&amp;MF599)</f>
        <v/>
      </c>
      <c r="MY599" s="1">
        <f>COUNTIFS(#REF!,LT599,#REF!,0,#REF!,"&gt;="&amp;MC599,#REF!,"&lt;="&amp;MB599,#REF!,"&lt;="&amp;ME599,#REF!,"&gt;="&amp;MF599)</f>
        <v/>
      </c>
      <c r="MZ599" s="1">
        <f>COUNTIFS(#REF!,LT599,#REF!,1,#REF!,"&lt;="&amp;ME599,#REF!,"&gt;="&amp;MF599,#REF!,"="&amp;KV599,#REF!,"="&amp;KX599)</f>
        <v/>
      </c>
      <c r="NA599" s="1">
        <f>COUNTIFS(#REF!,LT599,#REF!,0,#REF!,"&lt;="&amp;ME599,#REF!,"&gt;="&amp;MF599,#REF!,"="&amp;KV599,#REF!,"="&amp;KX599)</f>
        <v/>
      </c>
      <c r="NB599" s="1">
        <f>COUNTIFS(#REF!,LT599,#REF!,1,#REF!,"&lt;="&amp;ME599,#REF!,"&gt;="&amp;MF599,#REF!,"="&amp;KW599,#REF!,"="&amp;KY599)</f>
        <v/>
      </c>
      <c r="NC599" s="1">
        <f>COUNTIFS(#REF!,LT599,#REF!,0,#REF!,"&lt;="&amp;ME599,#REF!,"&gt;="&amp;MF599,#REF!,"="&amp;KW599,#REF!,"="&amp;KY599)</f>
        <v/>
      </c>
      <c r="ND599" s="1">
        <f>MP599+MR599+MT599+MV599+MX599+MZ599+NB599</f>
        <v/>
      </c>
      <c r="NE599" s="1">
        <f>MQ599+MS599+MU599+MW599+MY599+NA599+NC599</f>
        <v/>
      </c>
      <c r="NF599" s="1">
        <f>ND599+NE599</f>
        <v/>
      </c>
      <c r="NG599" s="33">
        <f>ND599/(ND599+NE599)</f>
        <v/>
      </c>
      <c r="NH599" s="3">
        <f>1/NG599</f>
        <v/>
      </c>
      <c r="NI599" s="1">
        <f>LI599</f>
        <v/>
      </c>
      <c r="NJ599" s="79">
        <f>((1-NG599)*(1/(NI599-1))*0.98-(NG599*1))</f>
        <v/>
      </c>
      <c r="NK599" s="34">
        <f>IF(LR599&lt;0.9,0,IF(AND(LR599&gt;1.1),0,1))</f>
        <v/>
      </c>
      <c r="NL599" s="34">
        <f>IF(LS599&lt;0.9,0,IF(AND(LS599&gt;1.1),0,1))</f>
        <v/>
      </c>
      <c r="NM599" s="32">
        <f>IF(NF599&gt;99,1,0)</f>
        <v/>
      </c>
      <c r="NN599" s="32">
        <f>IF(NJ599&gt;0.0799,1,0)</f>
        <v/>
      </c>
      <c r="NO599" s="32">
        <f>IF(NJ599&gt;NQ599,1,0)</f>
        <v/>
      </c>
      <c r="NP599" s="32">
        <f>NM599+NN599+NO599+NK599+NL599</f>
        <v/>
      </c>
      <c r="NQ599" s="79">
        <f>(((100*NG599)*(NI599-1)*0.98)-((1-NG599)*100))/100</f>
        <v/>
      </c>
      <c r="NR599" s="34">
        <f>IF(LR599&lt;0.9,0,IF(AND(LR599&gt;1.1),0,1))</f>
        <v/>
      </c>
      <c r="NS599" s="34">
        <f>IF(LS599&lt;0.9,0,IF(AND(LS599&gt;1.1),0,1))</f>
        <v/>
      </c>
      <c r="NT599" s="32">
        <f>IF(NF599&gt;99,1,0)</f>
        <v/>
      </c>
      <c r="NU599" s="32">
        <f>IF(NQ599&gt;0.0799,1,0)</f>
        <v/>
      </c>
      <c r="NV599" s="32">
        <f>IF(NQ599&gt;NJ599,1,0)</f>
        <v/>
      </c>
      <c r="NW599" s="32">
        <f>NT599+NU599+NV599+NR599+NS599</f>
        <v/>
      </c>
      <c r="NX599">
        <f>IF(NP599=5,"LayAway0-1",IF(AND(NW599=5),"BackAway0-1",""))</f>
        <v/>
      </c>
      <c r="NY599">
        <f>IF(NP599=5,KO599,IF(AND(NW599=5),KO599,""))</f>
        <v/>
      </c>
      <c r="NZ599">
        <f>IF(NP599=5,"Match Odds",IF(AND(NW599=5),"Match Odds",""))</f>
        <v/>
      </c>
      <c r="OA599">
        <f>IF(NP599=5,KP599,IF(AND(NW599=5),KP599,""))</f>
        <v/>
      </c>
      <c r="OB599">
        <f>IF(NP599=5,"MATCH_ODDS",IF(AND(NW599=5),"MATCH_ODDS",""))</f>
        <v/>
      </c>
      <c r="OC599">
        <f>IF(NP599=5,"LAY",IF(AND(NW599=5),"BACK",""))</f>
        <v/>
      </c>
    </row>
    <row r="600" ht="16.5" customHeight="1" thickBot="1" thickTop="1">
      <c r="A600" s="2" t="n"/>
      <c r="KN600" s="1">
        <f>IF(INDEX(#REF!,MATCH('HT 0-1'!D600,#REF!,0))=INDEX(#REF!,MATCH('HT 0-1'!D600,#REF!,0)),INDEX(#REF!,MATCH('HT 0-1'!D600,#REF!,0)),"ERROR")</f>
        <v/>
      </c>
      <c r="KO600" s="1">
        <f>IF(INDEX(#REF!,MATCH('HT 0-1'!E600,#REF!,0))=INDEX(#REF!,MATCH('HT 0-1'!E600,#REF!,0)),INDEX(#REF!,MATCH('HT 0-1'!E600,#REF!,0)),"ERROR")</f>
        <v/>
      </c>
      <c r="KP600" s="1">
        <f>KN600&amp;" v "&amp;KO600</f>
        <v/>
      </c>
      <c r="KQ600">
        <f>B600&amp;"_"&amp;C600</f>
        <v/>
      </c>
      <c r="KR600" s="1">
        <f>IF((HW600/KK600)&lt;0.335,"G",IF((HW600/KK600)&gt;0.67,"R","A"))</f>
        <v/>
      </c>
      <c r="KS600" s="1">
        <f>IF((HX600/KK600)&lt;0.335,"G",IF((HX600/KK600)&gt;0.67,"R","A"))</f>
        <v/>
      </c>
      <c r="KT600" s="1">
        <f>IF((IH600/KK600)&lt;0.335,"G",IF((IH600/KK600)&gt;0.67,"R","A"))</f>
        <v/>
      </c>
      <c r="KU600" s="1">
        <f>IF((II600/KK600)&lt;0.335,"G",IF((II600/KK600)&gt;0.67,"R","A"))</f>
        <v/>
      </c>
      <c r="KV600" s="1">
        <f>IF((HZ600/KK600)&lt;0.335,"G",IF((HZ600/KK600)&gt;0.67,"R","A"))</f>
        <v/>
      </c>
      <c r="KW600" s="1">
        <f>IF((HY600/KK600)&lt;0.335,"G",IF((HY600/KK600)&gt;0.67,"R","A"))</f>
        <v/>
      </c>
      <c r="KX600" s="1">
        <f>IF((IK600/KK600)&lt;0.335,"G",IF((IK600/KK600)&gt;0.67,"R","A"))</f>
        <v/>
      </c>
      <c r="KY600" s="1">
        <f>IF((IJ600/KK600)&lt;0.335,"G",IF((IJ600/KK600)&gt;0.67,"R","A"))</f>
        <v/>
      </c>
      <c r="KZ600" s="1">
        <f>IF((HQ600/KK600)&lt;0.335,"G",IF((HQ600/KK600)&gt;0.67,"R","A"))</f>
        <v/>
      </c>
      <c r="LA600" s="1">
        <f>IF((IB600/KK600)&lt;0.335,"G",IF((IB600/KK600)&gt;0.67,"R","A"))</f>
        <v/>
      </c>
      <c r="LB600">
        <f>IF(LQ600="0-1",INDEX(Scrape!#REF!,MATCH('HT 0-1'!KP600,Scrape!$B:$B,0)),"")</f>
        <v/>
      </c>
      <c r="LC600">
        <f>IF(LQ600="0-1",INDEX(Scrape!$A:$A,MATCH('HT 0-1'!KP600,Scrape!$B:$B,0)),"")</f>
        <v/>
      </c>
      <c r="LD600">
        <f>IF(LQ600="0-1",INDEX(Scrape!$B:$B,MATCH('HT 0-1'!KP600,Scrape!$B:$B,0)),"")</f>
        <v/>
      </c>
      <c r="LE600">
        <f>IF(LQ600="0-1",INDEX(Scrape!$C:$C,MATCH('HT 0-1'!KP600,Scrape!$B:$B,0)),"")</f>
        <v/>
      </c>
      <c r="LF600">
        <f>IF(LQ600="0-1",INDEX(Scrape!$D:$D,MATCH('HT 0-1'!KP600,Scrape!$B:$B,0)),"")</f>
        <v/>
      </c>
      <c r="LG600">
        <f>IF(LQ600="0-1",INDEX(Scrape!$E:$E,MATCH('HT 0-1'!KP600,Scrape!$B:$B,0)),"")</f>
        <v/>
      </c>
      <c r="LH600">
        <f>IF(LQ600="0-1",INDEX(Scrape!$F:$F,MATCH('HT 0-1'!KP600,Scrape!$B:$B,0)),"")</f>
        <v/>
      </c>
      <c r="LI600">
        <f>IF(LQ600="0-1",INDEX(Scrape!$G:$G,MATCH('HT 0-1'!KP600,Scrape!$B:$B,0)),"")</f>
        <v/>
      </c>
      <c r="LJ600">
        <f>IF(LQ600="0-1",INDEX(Scrape!$H:$H,MATCH('HT 0-1'!KP600,Scrape!$B:$B,0)),"")</f>
        <v/>
      </c>
      <c r="LK600">
        <f>IF(LQ600="0-1",INDEX(Scrape!$I:$I,MATCH('HT 0-1'!KP600,Scrape!$B:$B,0)),"")</f>
        <v/>
      </c>
      <c r="LL600">
        <f>IF(LQ600="0-1",INDEX(Scrape!$J:$J,MATCH('HT 0-1'!KP600,Scrape!$B:$B,0)),"")</f>
        <v/>
      </c>
      <c r="LM600">
        <f>IF(LQ600="0-1",INDEX(Scrape!$K:$K,MATCH('HT 0-1'!KP600,Scrape!$B:$B,0)),"")</f>
        <v/>
      </c>
      <c r="LN600">
        <f>IF(LQ600="0-1",INDEX(Scrape!$L:$L,MATCH('HT 0-1'!KP600,Scrape!$B:$B,0)),"")</f>
        <v/>
      </c>
      <c r="LO600">
        <f>IF(LQ600="0-1",INDEX(Scrape!$M:$M,MATCH('HT 0-1'!KP600,Scrape!$B:$B,0)),"")</f>
        <v/>
      </c>
      <c r="LP600">
        <f>IF(LQ600="0-1",INDEX(Scrape!$N:$N,MATCH('HT 0-1'!KP600,Scrape!$B:$B,0)),"")</f>
        <v/>
      </c>
      <c r="LQ600">
        <f>INDEX(Scrape!$O:$O,MATCH('HT 0-1'!KP600,Scrape!$B:$B,0))</f>
        <v/>
      </c>
      <c r="LR600">
        <f>(1/LJ600)+(1/LI600)+(1/LH600)</f>
        <v/>
      </c>
      <c r="LS600">
        <f>(1/LG600)+(1/LF600)+(1/LE600)</f>
        <v/>
      </c>
      <c r="LT600" s="8">
        <f>IF(INDEX(#REF!,MATCH(KQ600,#REF!,0))=INDEX(#REF!,MATCH(KQ600,#REF!,0)),INDEX(#REF!,MATCH(KQ600,#REF!,0)),"ERROR")</f>
        <v/>
      </c>
      <c r="LU600" s="4">
        <f>IF(KR600="G",2,IF(KR600="R",0.5,IF(KR600="A",1)))</f>
        <v/>
      </c>
      <c r="LV600" s="4">
        <f>IF(KS600="G",0.5,IF(KS600="R",2,IF(KS600="A",1)))</f>
        <v/>
      </c>
      <c r="LW600" s="4">
        <f>IF(KT600="G",2,IF(KT600="R",0.5,IF(KT600="A",1)))</f>
        <v/>
      </c>
      <c r="LX600" s="4">
        <f>IF(KU600="G",0.5,IF(KU600="R",2,IF(KU600="A",1)))</f>
        <v/>
      </c>
      <c r="LY600" s="7">
        <f>(LK600*(LU600+LX600)+(LL600*(LU600+LX600)))</f>
        <v/>
      </c>
      <c r="LZ600" s="7">
        <f>(LN600*(LV600+LW600)+(LO600*(LV600+LW600)))</f>
        <v/>
      </c>
      <c r="MA600" s="11">
        <f>LY600-LZ600</f>
        <v/>
      </c>
      <c r="MB600" s="5">
        <f>MA600+2</f>
        <v/>
      </c>
      <c r="MC600" s="6">
        <f>MA600-2</f>
        <v/>
      </c>
      <c r="MD600" s="4">
        <f>LE600</f>
        <v/>
      </c>
      <c r="ME600" s="9">
        <f>IF(MD600=0,1000,MD600+0.75)</f>
        <v/>
      </c>
      <c r="MF600" s="10">
        <f>IF(MD600=0,0,MD600-0.75)</f>
        <v/>
      </c>
      <c r="MG600" s="4">
        <f>((LM600*(LU600+LX600))-((LP600*(LV600+LW600))))</f>
        <v/>
      </c>
      <c r="MH600" s="9">
        <f>MG600*1.2</f>
        <v/>
      </c>
      <c r="MI600" s="10">
        <f>MG600*0.8</f>
        <v/>
      </c>
      <c r="MJ600">
        <f>IFERROR(NX600,"")</f>
        <v/>
      </c>
      <c r="MK600">
        <f>IFERROR(NY600,"")</f>
        <v/>
      </c>
      <c r="ML600">
        <f>IFERROR(NZ600,"")</f>
        <v/>
      </c>
      <c r="MM600">
        <f>IFERROR(OA600,"")</f>
        <v/>
      </c>
      <c r="MN600">
        <f>IFERROR(OB600,"")</f>
        <v/>
      </c>
      <c r="MO600">
        <f>IFERROR(OC600,"")</f>
        <v/>
      </c>
      <c r="MP600" s="1">
        <f>COUNTIFS(#REF!,LT600,#REF!,1,#REF!,"&gt;="&amp;MC600,#REF!,"&lt;="&amp;MB600,#REF!,"&lt;="&amp;ME600,#REF!,"&gt;="&amp;MF600,#REF!,"="&amp;KV600,#REF!,"="&amp;KX600)</f>
        <v/>
      </c>
      <c r="MQ600" s="1">
        <f>COUNTIFS(#REF!,LT600,#REF!,0,#REF!,"&gt;="&amp;MC600,#REF!,"&lt;="&amp;MB600,#REF!,"&lt;="&amp;ME600,#REF!,"&gt;="&amp;MF600,#REF!,"="&amp;KV600,#REF!,"="&amp;KX600)</f>
        <v/>
      </c>
      <c r="MR600" s="1">
        <f>COUNTIFS(#REF!,LT600,#REF!,1,#REF!,"&gt;="&amp;MC600,#REF!,"&lt;="&amp;MB600,#REF!,"&lt;="&amp;ME600,#REF!,"&gt;="&amp;MF600,#REF!,"="&amp;KW600,#REF!,"="&amp;KY600)</f>
        <v/>
      </c>
      <c r="MS600" s="1">
        <f>COUNTIFS(#REF!,LT600,#REF!,0,#REF!,"&gt;="&amp;MC600,#REF!,"&lt;="&amp;MB600,#REF!,"&lt;="&amp;ME600,#REF!,"&gt;="&amp;MF600,#REF!,"="&amp;KW600,#REF!,"="&amp;KY600)</f>
        <v/>
      </c>
      <c r="MT600" s="1">
        <f>COUNTIFS(#REF!,LT600,#REF!,1,#REF!,"&gt;="&amp;MI600,#REF!,"&lt;="&amp;MH600,#REF!,"&lt;="&amp;ME600,#REF!,"&gt;="&amp;MF600)</f>
        <v/>
      </c>
      <c r="MU600" s="1">
        <f>COUNTIFS(#REF!,LT600,#REF!,0,#REF!,"&gt;="&amp;MI600,#REF!,"&lt;="&amp;MH600,#REF!,"&lt;="&amp;ME600,#REF!,"&gt;="&amp;MF600)</f>
        <v/>
      </c>
      <c r="MV600" s="1">
        <f>COUNTIFS(#REF!,LT600,#REF!,1,#REF!,"&gt;="&amp;MI600,#REF!,"&lt;="&amp;MH600,#REF!,"="&amp;KZ600,#REF!,"="&amp;LA600,#REF!,"&lt;="&amp;ME600,#REF!,"&gt;="&amp;MF600)</f>
        <v/>
      </c>
      <c r="MW600" s="1">
        <f>COUNTIFS(#REF!,LT600,#REF!,0,#REF!,"&gt;="&amp;MI600,#REF!,"&lt;="&amp;MH600,#REF!,"="&amp;KZ600,#REF!,"="&amp;LA600,#REF!,"&lt;="&amp;ME600,#REF!,"&gt;="&amp;MF600)</f>
        <v/>
      </c>
      <c r="MX600" s="1">
        <f>COUNTIFS(#REF!,LT600,#REF!,1,#REF!,"&gt;="&amp;MC600,#REF!,"&lt;="&amp;MB600,#REF!,"&lt;="&amp;ME600,#REF!,"&gt;="&amp;MF600)</f>
        <v/>
      </c>
      <c r="MY600" s="1">
        <f>COUNTIFS(#REF!,LT600,#REF!,0,#REF!,"&gt;="&amp;MC600,#REF!,"&lt;="&amp;MB600,#REF!,"&lt;="&amp;ME600,#REF!,"&gt;="&amp;MF600)</f>
        <v/>
      </c>
      <c r="MZ600" s="1">
        <f>COUNTIFS(#REF!,LT600,#REF!,1,#REF!,"&lt;="&amp;ME600,#REF!,"&gt;="&amp;MF600,#REF!,"="&amp;KV600,#REF!,"="&amp;KX600)</f>
        <v/>
      </c>
      <c r="NA600" s="1">
        <f>COUNTIFS(#REF!,LT600,#REF!,0,#REF!,"&lt;="&amp;ME600,#REF!,"&gt;="&amp;MF600,#REF!,"="&amp;KV600,#REF!,"="&amp;KX600)</f>
        <v/>
      </c>
      <c r="NB600" s="1">
        <f>COUNTIFS(#REF!,LT600,#REF!,1,#REF!,"&lt;="&amp;ME600,#REF!,"&gt;="&amp;MF600,#REF!,"="&amp;KW600,#REF!,"="&amp;KY600)</f>
        <v/>
      </c>
      <c r="NC600" s="1">
        <f>COUNTIFS(#REF!,LT600,#REF!,0,#REF!,"&lt;="&amp;ME600,#REF!,"&gt;="&amp;MF600,#REF!,"="&amp;KW600,#REF!,"="&amp;KY600)</f>
        <v/>
      </c>
      <c r="ND600" s="1">
        <f>MP600+MR600+MT600+MV600+MX600+MZ600+NB600</f>
        <v/>
      </c>
      <c r="NE600" s="1">
        <f>MQ600+MS600+MU600+MW600+MY600+NA600+NC600</f>
        <v/>
      </c>
      <c r="NF600" s="1">
        <f>ND600+NE600</f>
        <v/>
      </c>
      <c r="NG600" s="33">
        <f>ND600/(ND600+NE600)</f>
        <v/>
      </c>
      <c r="NH600" s="3">
        <f>1/NG600</f>
        <v/>
      </c>
      <c r="NI600" s="1">
        <f>LI600</f>
        <v/>
      </c>
      <c r="NJ600" s="79">
        <f>((1-NG600)*(1/(NI600-1))*0.98-(NG600*1))</f>
        <v/>
      </c>
      <c r="NK600" s="34">
        <f>IF(LR600&lt;0.9,0,IF(AND(LR600&gt;1.1),0,1))</f>
        <v/>
      </c>
      <c r="NL600" s="34">
        <f>IF(LS600&lt;0.9,0,IF(AND(LS600&gt;1.1),0,1))</f>
        <v/>
      </c>
      <c r="NM600" s="32">
        <f>IF(NF600&gt;99,1,0)</f>
        <v/>
      </c>
      <c r="NN600" s="32">
        <f>IF(NJ600&gt;0.0799,1,0)</f>
        <v/>
      </c>
      <c r="NO600" s="32">
        <f>IF(NJ600&gt;NQ600,1,0)</f>
        <v/>
      </c>
      <c r="NP600" s="32">
        <f>NM600+NN600+NO600+NK600+NL600</f>
        <v/>
      </c>
      <c r="NQ600" s="79">
        <f>(((100*NG600)*(NI600-1)*0.98)-((1-NG600)*100))/100</f>
        <v/>
      </c>
      <c r="NR600" s="34">
        <f>IF(LR600&lt;0.9,0,IF(AND(LR600&gt;1.1),0,1))</f>
        <v/>
      </c>
      <c r="NS600" s="34">
        <f>IF(LS600&lt;0.9,0,IF(AND(LS600&gt;1.1),0,1))</f>
        <v/>
      </c>
      <c r="NT600" s="32">
        <f>IF(NF600&gt;99,1,0)</f>
        <v/>
      </c>
      <c r="NU600" s="32">
        <f>IF(NQ600&gt;0.0799,1,0)</f>
        <v/>
      </c>
      <c r="NV600" s="32">
        <f>IF(NQ600&gt;NJ600,1,0)</f>
        <v/>
      </c>
      <c r="NW600" s="32">
        <f>NT600+NU600+NV600+NR600+NS600</f>
        <v/>
      </c>
      <c r="NX600">
        <f>IF(NP600=5,"LayAway0-1",IF(AND(NW600=5),"BackAway0-1",""))</f>
        <v/>
      </c>
      <c r="NY600">
        <f>IF(NP600=5,KO600,IF(AND(NW600=5),KO600,""))</f>
        <v/>
      </c>
      <c r="NZ600">
        <f>IF(NP600=5,"Match Odds",IF(AND(NW600=5),"Match Odds",""))</f>
        <v/>
      </c>
      <c r="OA600">
        <f>IF(NP600=5,KP600,IF(AND(NW600=5),KP600,""))</f>
        <v/>
      </c>
      <c r="OB600">
        <f>IF(NP600=5,"MATCH_ODDS",IF(AND(NW600=5),"MATCH_ODDS",""))</f>
        <v/>
      </c>
      <c r="OC600">
        <f>IF(NP600=5,"LAY",IF(AND(NW600=5),"BACK",""))</f>
        <v/>
      </c>
    </row>
    <row r="601" ht="16.5" customHeight="1" thickBot="1" thickTop="1">
      <c r="A601" s="2" t="n"/>
      <c r="KN601" s="1">
        <f>IF(INDEX(#REF!,MATCH('HT 0-1'!D601,#REF!,0))=INDEX(#REF!,MATCH('HT 0-1'!D601,#REF!,0)),INDEX(#REF!,MATCH('HT 0-1'!D601,#REF!,0)),"ERROR")</f>
        <v/>
      </c>
      <c r="KO601" s="1">
        <f>IF(INDEX(#REF!,MATCH('HT 0-1'!E601,#REF!,0))=INDEX(#REF!,MATCH('HT 0-1'!E601,#REF!,0)),INDEX(#REF!,MATCH('HT 0-1'!E601,#REF!,0)),"ERROR")</f>
        <v/>
      </c>
      <c r="KP601" s="1">
        <f>KN601&amp;" v "&amp;KO601</f>
        <v/>
      </c>
      <c r="KQ601">
        <f>B601&amp;"_"&amp;C601</f>
        <v/>
      </c>
      <c r="KR601" s="1">
        <f>IF((HW601/KK601)&lt;0.335,"G",IF((HW601/KK601)&gt;0.67,"R","A"))</f>
        <v/>
      </c>
      <c r="KS601" s="1">
        <f>IF((HX601/KK601)&lt;0.335,"G",IF((HX601/KK601)&gt;0.67,"R","A"))</f>
        <v/>
      </c>
      <c r="KT601" s="1">
        <f>IF((IH601/KK601)&lt;0.335,"G",IF((IH601/KK601)&gt;0.67,"R","A"))</f>
        <v/>
      </c>
      <c r="KU601" s="1">
        <f>IF((II601/KK601)&lt;0.335,"G",IF((II601/KK601)&gt;0.67,"R","A"))</f>
        <v/>
      </c>
      <c r="KV601" s="1">
        <f>IF((HZ601/KK601)&lt;0.335,"G",IF((HZ601/KK601)&gt;0.67,"R","A"))</f>
        <v/>
      </c>
      <c r="KW601" s="1">
        <f>IF((HY601/KK601)&lt;0.335,"G",IF((HY601/KK601)&gt;0.67,"R","A"))</f>
        <v/>
      </c>
      <c r="KX601" s="1">
        <f>IF((IK601/KK601)&lt;0.335,"G",IF((IK601/KK601)&gt;0.67,"R","A"))</f>
        <v/>
      </c>
      <c r="KY601" s="1">
        <f>IF((IJ601/KK601)&lt;0.335,"G",IF((IJ601/KK601)&gt;0.67,"R","A"))</f>
        <v/>
      </c>
      <c r="KZ601" s="1">
        <f>IF((HQ601/KK601)&lt;0.335,"G",IF((HQ601/KK601)&gt;0.67,"R","A"))</f>
        <v/>
      </c>
      <c r="LA601" s="1">
        <f>IF((IB601/KK601)&lt;0.335,"G",IF((IB601/KK601)&gt;0.67,"R","A"))</f>
        <v/>
      </c>
      <c r="LB601">
        <f>IF(LQ601="0-1",INDEX(Scrape!#REF!,MATCH('HT 0-1'!KP601,Scrape!$B:$B,0)),"")</f>
        <v/>
      </c>
      <c r="LC601">
        <f>IF(LQ601="0-1",INDEX(Scrape!$A:$A,MATCH('HT 0-1'!KP601,Scrape!$B:$B,0)),"")</f>
        <v/>
      </c>
      <c r="LD601">
        <f>IF(LQ601="0-1",INDEX(Scrape!$B:$B,MATCH('HT 0-1'!KP601,Scrape!$B:$B,0)),"")</f>
        <v/>
      </c>
      <c r="LE601">
        <f>IF(LQ601="0-1",INDEX(Scrape!$C:$C,MATCH('HT 0-1'!KP601,Scrape!$B:$B,0)),"")</f>
        <v/>
      </c>
      <c r="LF601">
        <f>IF(LQ601="0-1",INDEX(Scrape!$D:$D,MATCH('HT 0-1'!KP601,Scrape!$B:$B,0)),"")</f>
        <v/>
      </c>
      <c r="LG601">
        <f>IF(LQ601="0-1",INDEX(Scrape!$E:$E,MATCH('HT 0-1'!KP601,Scrape!$B:$B,0)),"")</f>
        <v/>
      </c>
      <c r="LH601">
        <f>IF(LQ601="0-1",INDEX(Scrape!$F:$F,MATCH('HT 0-1'!KP601,Scrape!$B:$B,0)),"")</f>
        <v/>
      </c>
      <c r="LI601">
        <f>IF(LQ601="0-1",INDEX(Scrape!$G:$G,MATCH('HT 0-1'!KP601,Scrape!$B:$B,0)),"")</f>
        <v/>
      </c>
      <c r="LJ601">
        <f>IF(LQ601="0-1",INDEX(Scrape!$H:$H,MATCH('HT 0-1'!KP601,Scrape!$B:$B,0)),"")</f>
        <v/>
      </c>
      <c r="LK601">
        <f>IF(LQ601="0-1",INDEX(Scrape!$I:$I,MATCH('HT 0-1'!KP601,Scrape!$B:$B,0)),"")</f>
        <v/>
      </c>
      <c r="LL601">
        <f>IF(LQ601="0-1",INDEX(Scrape!$J:$J,MATCH('HT 0-1'!KP601,Scrape!$B:$B,0)),"")</f>
        <v/>
      </c>
      <c r="LM601">
        <f>IF(LQ601="0-1",INDEX(Scrape!$K:$K,MATCH('HT 0-1'!KP601,Scrape!$B:$B,0)),"")</f>
        <v/>
      </c>
      <c r="LN601">
        <f>IF(LQ601="0-1",INDEX(Scrape!$L:$L,MATCH('HT 0-1'!KP601,Scrape!$B:$B,0)),"")</f>
        <v/>
      </c>
      <c r="LO601">
        <f>IF(LQ601="0-1",INDEX(Scrape!$M:$M,MATCH('HT 0-1'!KP601,Scrape!$B:$B,0)),"")</f>
        <v/>
      </c>
      <c r="LP601">
        <f>IF(LQ601="0-1",INDEX(Scrape!$N:$N,MATCH('HT 0-1'!KP601,Scrape!$B:$B,0)),"")</f>
        <v/>
      </c>
      <c r="LQ601">
        <f>INDEX(Scrape!$O:$O,MATCH('HT 0-1'!KP601,Scrape!$B:$B,0))</f>
        <v/>
      </c>
      <c r="LR601">
        <f>(1/LJ601)+(1/LI601)+(1/LH601)</f>
        <v/>
      </c>
      <c r="LS601">
        <f>(1/LG601)+(1/LF601)+(1/LE601)</f>
        <v/>
      </c>
      <c r="LT601" s="8">
        <f>IF(INDEX(#REF!,MATCH(KQ601,#REF!,0))=INDEX(#REF!,MATCH(KQ601,#REF!,0)),INDEX(#REF!,MATCH(KQ601,#REF!,0)),"ERROR")</f>
        <v/>
      </c>
      <c r="LU601" s="4">
        <f>IF(KR601="G",2,IF(KR601="R",0.5,IF(KR601="A",1)))</f>
        <v/>
      </c>
      <c r="LV601" s="4">
        <f>IF(KS601="G",0.5,IF(KS601="R",2,IF(KS601="A",1)))</f>
        <v/>
      </c>
      <c r="LW601" s="4">
        <f>IF(KT601="G",2,IF(KT601="R",0.5,IF(KT601="A",1)))</f>
        <v/>
      </c>
      <c r="LX601" s="4">
        <f>IF(KU601="G",0.5,IF(KU601="R",2,IF(KU601="A",1)))</f>
        <v/>
      </c>
      <c r="LY601" s="7">
        <f>(LK601*(LU601+LX601)+(LL601*(LU601+LX601)))</f>
        <v/>
      </c>
      <c r="LZ601" s="7">
        <f>(LN601*(LV601+LW601)+(LO601*(LV601+LW601)))</f>
        <v/>
      </c>
      <c r="MA601" s="11">
        <f>LY601-LZ601</f>
        <v/>
      </c>
      <c r="MB601" s="5">
        <f>MA601+2</f>
        <v/>
      </c>
      <c r="MC601" s="6">
        <f>MA601-2</f>
        <v/>
      </c>
      <c r="MD601" s="4">
        <f>LE601</f>
        <v/>
      </c>
      <c r="ME601" s="9">
        <f>IF(MD601=0,1000,MD601+0.75)</f>
        <v/>
      </c>
      <c r="MF601" s="10">
        <f>IF(MD601=0,0,MD601-0.75)</f>
        <v/>
      </c>
      <c r="MG601" s="4">
        <f>((LM601*(LU601+LX601))-((LP601*(LV601+LW601))))</f>
        <v/>
      </c>
      <c r="MH601" s="9">
        <f>MG601*1.2</f>
        <v/>
      </c>
      <c r="MI601" s="10">
        <f>MG601*0.8</f>
        <v/>
      </c>
      <c r="MJ601">
        <f>IFERROR(NX601,"")</f>
        <v/>
      </c>
      <c r="MK601">
        <f>IFERROR(NY601,"")</f>
        <v/>
      </c>
      <c r="ML601">
        <f>IFERROR(NZ601,"")</f>
        <v/>
      </c>
      <c r="MM601">
        <f>IFERROR(OA601,"")</f>
        <v/>
      </c>
      <c r="MN601">
        <f>IFERROR(OB601,"")</f>
        <v/>
      </c>
      <c r="MO601">
        <f>IFERROR(OC601,"")</f>
        <v/>
      </c>
      <c r="MP601" s="1">
        <f>COUNTIFS(#REF!,LT601,#REF!,1,#REF!,"&gt;="&amp;MC601,#REF!,"&lt;="&amp;MB601,#REF!,"&lt;="&amp;ME601,#REF!,"&gt;="&amp;MF601,#REF!,"="&amp;KV601,#REF!,"="&amp;KX601)</f>
        <v/>
      </c>
      <c r="MQ601" s="1">
        <f>COUNTIFS(#REF!,LT601,#REF!,0,#REF!,"&gt;="&amp;MC601,#REF!,"&lt;="&amp;MB601,#REF!,"&lt;="&amp;ME601,#REF!,"&gt;="&amp;MF601,#REF!,"="&amp;KV601,#REF!,"="&amp;KX601)</f>
        <v/>
      </c>
      <c r="MR601" s="1">
        <f>COUNTIFS(#REF!,LT601,#REF!,1,#REF!,"&gt;="&amp;MC601,#REF!,"&lt;="&amp;MB601,#REF!,"&lt;="&amp;ME601,#REF!,"&gt;="&amp;MF601,#REF!,"="&amp;KW601,#REF!,"="&amp;KY601)</f>
        <v/>
      </c>
      <c r="MS601" s="1">
        <f>COUNTIFS(#REF!,LT601,#REF!,0,#REF!,"&gt;="&amp;MC601,#REF!,"&lt;="&amp;MB601,#REF!,"&lt;="&amp;ME601,#REF!,"&gt;="&amp;MF601,#REF!,"="&amp;KW601,#REF!,"="&amp;KY601)</f>
        <v/>
      </c>
      <c r="MT601" s="1">
        <f>COUNTIFS(#REF!,LT601,#REF!,1,#REF!,"&gt;="&amp;MI601,#REF!,"&lt;="&amp;MH601,#REF!,"&lt;="&amp;ME601,#REF!,"&gt;="&amp;MF601)</f>
        <v/>
      </c>
      <c r="MU601" s="1">
        <f>COUNTIFS(#REF!,LT601,#REF!,0,#REF!,"&gt;="&amp;MI601,#REF!,"&lt;="&amp;MH601,#REF!,"&lt;="&amp;ME601,#REF!,"&gt;="&amp;MF601)</f>
        <v/>
      </c>
      <c r="MV601" s="1">
        <f>COUNTIFS(#REF!,LT601,#REF!,1,#REF!,"&gt;="&amp;MI601,#REF!,"&lt;="&amp;MH601,#REF!,"="&amp;KZ601,#REF!,"="&amp;LA601,#REF!,"&lt;="&amp;ME601,#REF!,"&gt;="&amp;MF601)</f>
        <v/>
      </c>
      <c r="MW601" s="1">
        <f>COUNTIFS(#REF!,LT601,#REF!,0,#REF!,"&gt;="&amp;MI601,#REF!,"&lt;="&amp;MH601,#REF!,"="&amp;KZ601,#REF!,"="&amp;LA601,#REF!,"&lt;="&amp;ME601,#REF!,"&gt;="&amp;MF601)</f>
        <v/>
      </c>
      <c r="MX601" s="1">
        <f>COUNTIFS(#REF!,LT601,#REF!,1,#REF!,"&gt;="&amp;MC601,#REF!,"&lt;="&amp;MB601,#REF!,"&lt;="&amp;ME601,#REF!,"&gt;="&amp;MF601)</f>
        <v/>
      </c>
      <c r="MY601" s="1">
        <f>COUNTIFS(#REF!,LT601,#REF!,0,#REF!,"&gt;="&amp;MC601,#REF!,"&lt;="&amp;MB601,#REF!,"&lt;="&amp;ME601,#REF!,"&gt;="&amp;MF601)</f>
        <v/>
      </c>
      <c r="MZ601" s="1">
        <f>COUNTIFS(#REF!,LT601,#REF!,1,#REF!,"&lt;="&amp;ME601,#REF!,"&gt;="&amp;MF601,#REF!,"="&amp;KV601,#REF!,"="&amp;KX601)</f>
        <v/>
      </c>
      <c r="NA601" s="1">
        <f>COUNTIFS(#REF!,LT601,#REF!,0,#REF!,"&lt;="&amp;ME601,#REF!,"&gt;="&amp;MF601,#REF!,"="&amp;KV601,#REF!,"="&amp;KX601)</f>
        <v/>
      </c>
      <c r="NB601" s="1">
        <f>COUNTIFS(#REF!,LT601,#REF!,1,#REF!,"&lt;="&amp;ME601,#REF!,"&gt;="&amp;MF601,#REF!,"="&amp;KW601,#REF!,"="&amp;KY601)</f>
        <v/>
      </c>
      <c r="NC601" s="1">
        <f>COUNTIFS(#REF!,LT601,#REF!,0,#REF!,"&lt;="&amp;ME601,#REF!,"&gt;="&amp;MF601,#REF!,"="&amp;KW601,#REF!,"="&amp;KY601)</f>
        <v/>
      </c>
      <c r="ND601" s="1">
        <f>MP601+MR601+MT601+MV601+MX601+MZ601+NB601</f>
        <v/>
      </c>
      <c r="NE601" s="1">
        <f>MQ601+MS601+MU601+MW601+MY601+NA601+NC601</f>
        <v/>
      </c>
      <c r="NF601" s="1">
        <f>ND601+NE601</f>
        <v/>
      </c>
      <c r="NG601" s="33">
        <f>ND601/(ND601+NE601)</f>
        <v/>
      </c>
      <c r="NH601" s="3">
        <f>1/NG601</f>
        <v/>
      </c>
      <c r="NI601" s="1">
        <f>LI601</f>
        <v/>
      </c>
      <c r="NJ601" s="79">
        <f>((1-NG601)*(1/(NI601-1))*0.98-(NG601*1))</f>
        <v/>
      </c>
      <c r="NK601" s="34">
        <f>IF(LR601&lt;0.9,0,IF(AND(LR601&gt;1.1),0,1))</f>
        <v/>
      </c>
      <c r="NL601" s="34">
        <f>IF(LS601&lt;0.9,0,IF(AND(LS601&gt;1.1),0,1))</f>
        <v/>
      </c>
      <c r="NM601" s="32">
        <f>IF(NF601&gt;99,1,0)</f>
        <v/>
      </c>
      <c r="NN601" s="32">
        <f>IF(NJ601&gt;0.0799,1,0)</f>
        <v/>
      </c>
      <c r="NO601" s="32">
        <f>IF(NJ601&gt;NQ601,1,0)</f>
        <v/>
      </c>
      <c r="NP601" s="32">
        <f>NM601+NN601+NO601+NK601+NL601</f>
        <v/>
      </c>
      <c r="NQ601" s="79">
        <f>(((100*NG601)*(NI601-1)*0.98)-((1-NG601)*100))/100</f>
        <v/>
      </c>
      <c r="NR601" s="34">
        <f>IF(LR601&lt;0.9,0,IF(AND(LR601&gt;1.1),0,1))</f>
        <v/>
      </c>
      <c r="NS601" s="34">
        <f>IF(LS601&lt;0.9,0,IF(AND(LS601&gt;1.1),0,1))</f>
        <v/>
      </c>
      <c r="NT601" s="32">
        <f>IF(NF601&gt;99,1,0)</f>
        <v/>
      </c>
      <c r="NU601" s="32">
        <f>IF(NQ601&gt;0.0799,1,0)</f>
        <v/>
      </c>
      <c r="NV601" s="32">
        <f>IF(NQ601&gt;NJ601,1,0)</f>
        <v/>
      </c>
      <c r="NW601" s="32">
        <f>NT601+NU601+NV601+NR601+NS601</f>
        <v/>
      </c>
      <c r="NX601">
        <f>IF(NP601=5,"LayAway0-1",IF(AND(NW601=5),"BackAway0-1",""))</f>
        <v/>
      </c>
      <c r="NY601">
        <f>IF(NP601=5,KO601,IF(AND(NW601=5),KO601,""))</f>
        <v/>
      </c>
      <c r="NZ601">
        <f>IF(NP601=5,"Match Odds",IF(AND(NW601=5),"Match Odds",""))</f>
        <v/>
      </c>
      <c r="OA601">
        <f>IF(NP601=5,KP601,IF(AND(NW601=5),KP601,""))</f>
        <v/>
      </c>
      <c r="OB601">
        <f>IF(NP601=5,"MATCH_ODDS",IF(AND(NW601=5),"MATCH_ODDS",""))</f>
        <v/>
      </c>
      <c r="OC601">
        <f>IF(NP601=5,"LAY",IF(AND(NW601=5),"BACK",""))</f>
        <v/>
      </c>
    </row>
    <row r="602" ht="16.5" customHeight="1" thickBot="1" thickTop="1">
      <c r="A602" s="2" t="n"/>
      <c r="KN602" s="1">
        <f>IF(INDEX(#REF!,MATCH('HT 0-1'!D602,#REF!,0))=INDEX(#REF!,MATCH('HT 0-1'!D602,#REF!,0)),INDEX(#REF!,MATCH('HT 0-1'!D602,#REF!,0)),"ERROR")</f>
        <v/>
      </c>
      <c r="KO602" s="1">
        <f>IF(INDEX(#REF!,MATCH('HT 0-1'!E602,#REF!,0))=INDEX(#REF!,MATCH('HT 0-1'!E602,#REF!,0)),INDEX(#REF!,MATCH('HT 0-1'!E602,#REF!,0)),"ERROR")</f>
        <v/>
      </c>
      <c r="KP602" s="1">
        <f>KN602&amp;" v "&amp;KO602</f>
        <v/>
      </c>
      <c r="KQ602">
        <f>B602&amp;"_"&amp;C602</f>
        <v/>
      </c>
      <c r="KR602" s="1">
        <f>IF((HW602/KK602)&lt;0.335,"G",IF((HW602/KK602)&gt;0.67,"R","A"))</f>
        <v/>
      </c>
      <c r="KS602" s="1">
        <f>IF((HX602/KK602)&lt;0.335,"G",IF((HX602/KK602)&gt;0.67,"R","A"))</f>
        <v/>
      </c>
      <c r="KT602" s="1">
        <f>IF((IH602/KK602)&lt;0.335,"G",IF((IH602/KK602)&gt;0.67,"R","A"))</f>
        <v/>
      </c>
      <c r="KU602" s="1">
        <f>IF((II602/KK602)&lt;0.335,"G",IF((II602/KK602)&gt;0.67,"R","A"))</f>
        <v/>
      </c>
      <c r="KV602" s="1">
        <f>IF((HZ602/KK602)&lt;0.335,"G",IF((HZ602/KK602)&gt;0.67,"R","A"))</f>
        <v/>
      </c>
      <c r="KW602" s="1">
        <f>IF((HY602/KK602)&lt;0.335,"G",IF((HY602/KK602)&gt;0.67,"R","A"))</f>
        <v/>
      </c>
      <c r="KX602" s="1">
        <f>IF((IK602/KK602)&lt;0.335,"G",IF((IK602/KK602)&gt;0.67,"R","A"))</f>
        <v/>
      </c>
      <c r="KY602" s="1">
        <f>IF((IJ602/KK602)&lt;0.335,"G",IF((IJ602/KK602)&gt;0.67,"R","A"))</f>
        <v/>
      </c>
      <c r="KZ602" s="1">
        <f>IF((HQ602/KK602)&lt;0.335,"G",IF((HQ602/KK602)&gt;0.67,"R","A"))</f>
        <v/>
      </c>
      <c r="LA602" s="1">
        <f>IF((IB602/KK602)&lt;0.335,"G",IF((IB602/KK602)&gt;0.67,"R","A"))</f>
        <v/>
      </c>
      <c r="LB602">
        <f>IF(LQ602="0-1",INDEX(Scrape!#REF!,MATCH('HT 0-1'!KP602,Scrape!$B:$B,0)),"")</f>
        <v/>
      </c>
      <c r="LC602">
        <f>IF(LQ602="0-1",INDEX(Scrape!$A:$A,MATCH('HT 0-1'!KP602,Scrape!$B:$B,0)),"")</f>
        <v/>
      </c>
      <c r="LD602">
        <f>IF(LQ602="0-1",INDEX(Scrape!$B:$B,MATCH('HT 0-1'!KP602,Scrape!$B:$B,0)),"")</f>
        <v/>
      </c>
      <c r="LE602">
        <f>IF(LQ602="0-1",INDEX(Scrape!$C:$C,MATCH('HT 0-1'!KP602,Scrape!$B:$B,0)),"")</f>
        <v/>
      </c>
      <c r="LF602">
        <f>IF(LQ602="0-1",INDEX(Scrape!$D:$D,MATCH('HT 0-1'!KP602,Scrape!$B:$B,0)),"")</f>
        <v/>
      </c>
      <c r="LG602">
        <f>IF(LQ602="0-1",INDEX(Scrape!$E:$E,MATCH('HT 0-1'!KP602,Scrape!$B:$B,0)),"")</f>
        <v/>
      </c>
      <c r="LH602">
        <f>IF(LQ602="0-1",INDEX(Scrape!$F:$F,MATCH('HT 0-1'!KP602,Scrape!$B:$B,0)),"")</f>
        <v/>
      </c>
      <c r="LI602">
        <f>IF(LQ602="0-1",INDEX(Scrape!$G:$G,MATCH('HT 0-1'!KP602,Scrape!$B:$B,0)),"")</f>
        <v/>
      </c>
      <c r="LJ602">
        <f>IF(LQ602="0-1",INDEX(Scrape!$H:$H,MATCH('HT 0-1'!KP602,Scrape!$B:$B,0)),"")</f>
        <v/>
      </c>
      <c r="LK602">
        <f>IF(LQ602="0-1",INDEX(Scrape!$I:$I,MATCH('HT 0-1'!KP602,Scrape!$B:$B,0)),"")</f>
        <v/>
      </c>
      <c r="LL602">
        <f>IF(LQ602="0-1",INDEX(Scrape!$J:$J,MATCH('HT 0-1'!KP602,Scrape!$B:$B,0)),"")</f>
        <v/>
      </c>
      <c r="LM602">
        <f>IF(LQ602="0-1",INDEX(Scrape!$K:$K,MATCH('HT 0-1'!KP602,Scrape!$B:$B,0)),"")</f>
        <v/>
      </c>
      <c r="LN602">
        <f>IF(LQ602="0-1",INDEX(Scrape!$L:$L,MATCH('HT 0-1'!KP602,Scrape!$B:$B,0)),"")</f>
        <v/>
      </c>
      <c r="LO602">
        <f>IF(LQ602="0-1",INDEX(Scrape!$M:$M,MATCH('HT 0-1'!KP602,Scrape!$B:$B,0)),"")</f>
        <v/>
      </c>
      <c r="LP602">
        <f>IF(LQ602="0-1",INDEX(Scrape!$N:$N,MATCH('HT 0-1'!KP602,Scrape!$B:$B,0)),"")</f>
        <v/>
      </c>
      <c r="LQ602">
        <f>INDEX(Scrape!$O:$O,MATCH('HT 0-1'!KP602,Scrape!$B:$B,0))</f>
        <v/>
      </c>
      <c r="LR602">
        <f>(1/LJ602)+(1/LI602)+(1/LH602)</f>
        <v/>
      </c>
      <c r="LS602">
        <f>(1/LG602)+(1/LF602)+(1/LE602)</f>
        <v/>
      </c>
      <c r="LT602" s="8">
        <f>IF(INDEX(#REF!,MATCH(KQ602,#REF!,0))=INDEX(#REF!,MATCH(KQ602,#REF!,0)),INDEX(#REF!,MATCH(KQ602,#REF!,0)),"ERROR")</f>
        <v/>
      </c>
      <c r="LU602" s="4">
        <f>IF(KR602="G",2,IF(KR602="R",0.5,IF(KR602="A",1)))</f>
        <v/>
      </c>
      <c r="LV602" s="4">
        <f>IF(KS602="G",0.5,IF(KS602="R",2,IF(KS602="A",1)))</f>
        <v/>
      </c>
      <c r="LW602" s="4">
        <f>IF(KT602="G",2,IF(KT602="R",0.5,IF(KT602="A",1)))</f>
        <v/>
      </c>
      <c r="LX602" s="4">
        <f>IF(KU602="G",0.5,IF(KU602="R",2,IF(KU602="A",1)))</f>
        <v/>
      </c>
      <c r="LY602" s="7">
        <f>(LK602*(LU602+LX602)+(LL602*(LU602+LX602)))</f>
        <v/>
      </c>
      <c r="LZ602" s="7">
        <f>(LN602*(LV602+LW602)+(LO602*(LV602+LW602)))</f>
        <v/>
      </c>
      <c r="MA602" s="11">
        <f>LY602-LZ602</f>
        <v/>
      </c>
      <c r="MB602" s="5">
        <f>MA602+2</f>
        <v/>
      </c>
      <c r="MC602" s="6">
        <f>MA602-2</f>
        <v/>
      </c>
      <c r="MD602" s="4">
        <f>LE602</f>
        <v/>
      </c>
      <c r="ME602" s="9">
        <f>IF(MD602=0,1000,MD602+0.75)</f>
        <v/>
      </c>
      <c r="MF602" s="10">
        <f>IF(MD602=0,0,MD602-0.75)</f>
        <v/>
      </c>
      <c r="MG602" s="4">
        <f>((LM602*(LU602+LX602))-((LP602*(LV602+LW602))))</f>
        <v/>
      </c>
      <c r="MH602" s="9">
        <f>MG602*1.2</f>
        <v/>
      </c>
      <c r="MI602" s="10">
        <f>MG602*0.8</f>
        <v/>
      </c>
      <c r="MJ602">
        <f>IFERROR(NX602,"")</f>
        <v/>
      </c>
      <c r="MK602">
        <f>IFERROR(NY602,"")</f>
        <v/>
      </c>
      <c r="ML602">
        <f>IFERROR(NZ602,"")</f>
        <v/>
      </c>
      <c r="MM602">
        <f>IFERROR(OA602,"")</f>
        <v/>
      </c>
      <c r="MN602">
        <f>IFERROR(OB602,"")</f>
        <v/>
      </c>
      <c r="MO602">
        <f>IFERROR(OC602,"")</f>
        <v/>
      </c>
      <c r="MP602" s="1">
        <f>COUNTIFS(#REF!,LT602,#REF!,1,#REF!,"&gt;="&amp;MC602,#REF!,"&lt;="&amp;MB602,#REF!,"&lt;="&amp;ME602,#REF!,"&gt;="&amp;MF602,#REF!,"="&amp;KV602,#REF!,"="&amp;KX602)</f>
        <v/>
      </c>
      <c r="MQ602" s="1">
        <f>COUNTIFS(#REF!,LT602,#REF!,0,#REF!,"&gt;="&amp;MC602,#REF!,"&lt;="&amp;MB602,#REF!,"&lt;="&amp;ME602,#REF!,"&gt;="&amp;MF602,#REF!,"="&amp;KV602,#REF!,"="&amp;KX602)</f>
        <v/>
      </c>
      <c r="MR602" s="1">
        <f>COUNTIFS(#REF!,LT602,#REF!,1,#REF!,"&gt;="&amp;MC602,#REF!,"&lt;="&amp;MB602,#REF!,"&lt;="&amp;ME602,#REF!,"&gt;="&amp;MF602,#REF!,"="&amp;KW602,#REF!,"="&amp;KY602)</f>
        <v/>
      </c>
      <c r="MS602" s="1">
        <f>COUNTIFS(#REF!,LT602,#REF!,0,#REF!,"&gt;="&amp;MC602,#REF!,"&lt;="&amp;MB602,#REF!,"&lt;="&amp;ME602,#REF!,"&gt;="&amp;MF602,#REF!,"="&amp;KW602,#REF!,"="&amp;KY602)</f>
        <v/>
      </c>
      <c r="MT602" s="1">
        <f>COUNTIFS(#REF!,LT602,#REF!,1,#REF!,"&gt;="&amp;MI602,#REF!,"&lt;="&amp;MH602,#REF!,"&lt;="&amp;ME602,#REF!,"&gt;="&amp;MF602)</f>
        <v/>
      </c>
      <c r="MU602" s="1">
        <f>COUNTIFS(#REF!,LT602,#REF!,0,#REF!,"&gt;="&amp;MI602,#REF!,"&lt;="&amp;MH602,#REF!,"&lt;="&amp;ME602,#REF!,"&gt;="&amp;MF602)</f>
        <v/>
      </c>
      <c r="MV602" s="1">
        <f>COUNTIFS(#REF!,LT602,#REF!,1,#REF!,"&gt;="&amp;MI602,#REF!,"&lt;="&amp;MH602,#REF!,"="&amp;KZ602,#REF!,"="&amp;LA602,#REF!,"&lt;="&amp;ME602,#REF!,"&gt;="&amp;MF602)</f>
        <v/>
      </c>
      <c r="MW602" s="1">
        <f>COUNTIFS(#REF!,LT602,#REF!,0,#REF!,"&gt;="&amp;MI602,#REF!,"&lt;="&amp;MH602,#REF!,"="&amp;KZ602,#REF!,"="&amp;LA602,#REF!,"&lt;="&amp;ME602,#REF!,"&gt;="&amp;MF602)</f>
        <v/>
      </c>
      <c r="MX602" s="1">
        <f>COUNTIFS(#REF!,LT602,#REF!,1,#REF!,"&gt;="&amp;MC602,#REF!,"&lt;="&amp;MB602,#REF!,"&lt;="&amp;ME602,#REF!,"&gt;="&amp;MF602)</f>
        <v/>
      </c>
      <c r="MY602" s="1">
        <f>COUNTIFS(#REF!,LT602,#REF!,0,#REF!,"&gt;="&amp;MC602,#REF!,"&lt;="&amp;MB602,#REF!,"&lt;="&amp;ME602,#REF!,"&gt;="&amp;MF602)</f>
        <v/>
      </c>
      <c r="MZ602" s="1">
        <f>COUNTIFS(#REF!,LT602,#REF!,1,#REF!,"&lt;="&amp;ME602,#REF!,"&gt;="&amp;MF602,#REF!,"="&amp;KV602,#REF!,"="&amp;KX602)</f>
        <v/>
      </c>
      <c r="NA602" s="1">
        <f>COUNTIFS(#REF!,LT602,#REF!,0,#REF!,"&lt;="&amp;ME602,#REF!,"&gt;="&amp;MF602,#REF!,"="&amp;KV602,#REF!,"="&amp;KX602)</f>
        <v/>
      </c>
      <c r="NB602" s="1">
        <f>COUNTIFS(#REF!,LT602,#REF!,1,#REF!,"&lt;="&amp;ME602,#REF!,"&gt;="&amp;MF602,#REF!,"="&amp;KW602,#REF!,"="&amp;KY602)</f>
        <v/>
      </c>
      <c r="NC602" s="1">
        <f>COUNTIFS(#REF!,LT602,#REF!,0,#REF!,"&lt;="&amp;ME602,#REF!,"&gt;="&amp;MF602,#REF!,"="&amp;KW602,#REF!,"="&amp;KY602)</f>
        <v/>
      </c>
      <c r="ND602" s="1">
        <f>MP602+MR602+MT602+MV602+MX602+MZ602+NB602</f>
        <v/>
      </c>
      <c r="NE602" s="1">
        <f>MQ602+MS602+MU602+MW602+MY602+NA602+NC602</f>
        <v/>
      </c>
      <c r="NF602" s="1">
        <f>ND602+NE602</f>
        <v/>
      </c>
      <c r="NG602" s="33">
        <f>ND602/(ND602+NE602)</f>
        <v/>
      </c>
      <c r="NH602" s="3">
        <f>1/NG602</f>
        <v/>
      </c>
      <c r="NI602" s="1">
        <f>LI602</f>
        <v/>
      </c>
      <c r="NJ602" s="79">
        <f>((1-NG602)*(1/(NI602-1))*0.98-(NG602*1))</f>
        <v/>
      </c>
      <c r="NK602" s="34">
        <f>IF(LR602&lt;0.9,0,IF(AND(LR602&gt;1.1),0,1))</f>
        <v/>
      </c>
      <c r="NL602" s="34">
        <f>IF(LS602&lt;0.9,0,IF(AND(LS602&gt;1.1),0,1))</f>
        <v/>
      </c>
      <c r="NM602" s="32">
        <f>IF(NF602&gt;99,1,0)</f>
        <v/>
      </c>
      <c r="NN602" s="32">
        <f>IF(NJ602&gt;0.0799,1,0)</f>
        <v/>
      </c>
      <c r="NO602" s="32">
        <f>IF(NJ602&gt;NQ602,1,0)</f>
        <v/>
      </c>
      <c r="NP602" s="32">
        <f>NM602+NN602+NO602+NK602+NL602</f>
        <v/>
      </c>
      <c r="NQ602" s="79">
        <f>(((100*NG602)*(NI602-1)*0.98)-((1-NG602)*100))/100</f>
        <v/>
      </c>
      <c r="NR602" s="34">
        <f>IF(LR602&lt;0.9,0,IF(AND(LR602&gt;1.1),0,1))</f>
        <v/>
      </c>
      <c r="NS602" s="34">
        <f>IF(LS602&lt;0.9,0,IF(AND(LS602&gt;1.1),0,1))</f>
        <v/>
      </c>
      <c r="NT602" s="32">
        <f>IF(NF602&gt;99,1,0)</f>
        <v/>
      </c>
      <c r="NU602" s="32">
        <f>IF(NQ602&gt;0.0799,1,0)</f>
        <v/>
      </c>
      <c r="NV602" s="32">
        <f>IF(NQ602&gt;NJ602,1,0)</f>
        <v/>
      </c>
      <c r="NW602" s="32">
        <f>NT602+NU602+NV602+NR602+NS602</f>
        <v/>
      </c>
      <c r="NX602">
        <f>IF(NP602=5,"LayAway0-1",IF(AND(NW602=5),"BackAway0-1",""))</f>
        <v/>
      </c>
      <c r="NY602">
        <f>IF(NP602=5,KO602,IF(AND(NW602=5),KO602,""))</f>
        <v/>
      </c>
      <c r="NZ602">
        <f>IF(NP602=5,"Match Odds",IF(AND(NW602=5),"Match Odds",""))</f>
        <v/>
      </c>
      <c r="OA602">
        <f>IF(NP602=5,KP602,IF(AND(NW602=5),KP602,""))</f>
        <v/>
      </c>
      <c r="OB602">
        <f>IF(NP602=5,"MATCH_ODDS",IF(AND(NW602=5),"MATCH_ODDS",""))</f>
        <v/>
      </c>
      <c r="OC602">
        <f>IF(NP602=5,"LAY",IF(AND(NW602=5),"BACK",""))</f>
        <v/>
      </c>
    </row>
    <row r="603" ht="16.5" customHeight="1" thickBot="1" thickTop="1">
      <c r="A603" s="2" t="n"/>
      <c r="KN603" s="1">
        <f>IF(INDEX(#REF!,MATCH('HT 0-1'!D603,#REF!,0))=INDEX(#REF!,MATCH('HT 0-1'!D603,#REF!,0)),INDEX(#REF!,MATCH('HT 0-1'!D603,#REF!,0)),"ERROR")</f>
        <v/>
      </c>
      <c r="KO603" s="1">
        <f>IF(INDEX(#REF!,MATCH('HT 0-1'!E603,#REF!,0))=INDEX(#REF!,MATCH('HT 0-1'!E603,#REF!,0)),INDEX(#REF!,MATCH('HT 0-1'!E603,#REF!,0)),"ERROR")</f>
        <v/>
      </c>
      <c r="KP603" s="1">
        <f>KN603&amp;" v "&amp;KO603</f>
        <v/>
      </c>
      <c r="KQ603">
        <f>B603&amp;"_"&amp;C603</f>
        <v/>
      </c>
      <c r="KR603" s="1">
        <f>IF((HW603/KK603)&lt;0.335,"G",IF((HW603/KK603)&gt;0.67,"R","A"))</f>
        <v/>
      </c>
      <c r="KS603" s="1">
        <f>IF((HX603/KK603)&lt;0.335,"G",IF((HX603/KK603)&gt;0.67,"R","A"))</f>
        <v/>
      </c>
      <c r="KT603" s="1">
        <f>IF((IH603/KK603)&lt;0.335,"G",IF((IH603/KK603)&gt;0.67,"R","A"))</f>
        <v/>
      </c>
      <c r="KU603" s="1">
        <f>IF((II603/KK603)&lt;0.335,"G",IF((II603/KK603)&gt;0.67,"R","A"))</f>
        <v/>
      </c>
      <c r="KV603" s="1">
        <f>IF((HZ603/KK603)&lt;0.335,"G",IF((HZ603/KK603)&gt;0.67,"R","A"))</f>
        <v/>
      </c>
      <c r="KW603" s="1">
        <f>IF((HY603/KK603)&lt;0.335,"G",IF((HY603/KK603)&gt;0.67,"R","A"))</f>
        <v/>
      </c>
      <c r="KX603" s="1">
        <f>IF((IK603/KK603)&lt;0.335,"G",IF((IK603/KK603)&gt;0.67,"R","A"))</f>
        <v/>
      </c>
      <c r="KY603" s="1">
        <f>IF((IJ603/KK603)&lt;0.335,"G",IF((IJ603/KK603)&gt;0.67,"R","A"))</f>
        <v/>
      </c>
      <c r="KZ603" s="1">
        <f>IF((HQ603/KK603)&lt;0.335,"G",IF((HQ603/KK603)&gt;0.67,"R","A"))</f>
        <v/>
      </c>
      <c r="LA603" s="1">
        <f>IF((IB603/KK603)&lt;0.335,"G",IF((IB603/KK603)&gt;0.67,"R","A"))</f>
        <v/>
      </c>
      <c r="LB603">
        <f>IF(LQ603="0-1",INDEX(Scrape!#REF!,MATCH('HT 0-1'!KP603,Scrape!$B:$B,0)),"")</f>
        <v/>
      </c>
      <c r="LC603">
        <f>IF(LQ603="0-1",INDEX(Scrape!$A:$A,MATCH('HT 0-1'!KP603,Scrape!$B:$B,0)),"")</f>
        <v/>
      </c>
      <c r="LD603">
        <f>IF(LQ603="0-1",INDEX(Scrape!$B:$B,MATCH('HT 0-1'!KP603,Scrape!$B:$B,0)),"")</f>
        <v/>
      </c>
      <c r="LE603">
        <f>IF(LQ603="0-1",INDEX(Scrape!$C:$C,MATCH('HT 0-1'!KP603,Scrape!$B:$B,0)),"")</f>
        <v/>
      </c>
      <c r="LF603">
        <f>IF(LQ603="0-1",INDEX(Scrape!$D:$D,MATCH('HT 0-1'!KP603,Scrape!$B:$B,0)),"")</f>
        <v/>
      </c>
      <c r="LG603">
        <f>IF(LQ603="0-1",INDEX(Scrape!$E:$E,MATCH('HT 0-1'!KP603,Scrape!$B:$B,0)),"")</f>
        <v/>
      </c>
      <c r="LH603">
        <f>IF(LQ603="0-1",INDEX(Scrape!$F:$F,MATCH('HT 0-1'!KP603,Scrape!$B:$B,0)),"")</f>
        <v/>
      </c>
      <c r="LI603">
        <f>IF(LQ603="0-1",INDEX(Scrape!$G:$G,MATCH('HT 0-1'!KP603,Scrape!$B:$B,0)),"")</f>
        <v/>
      </c>
      <c r="LJ603">
        <f>IF(LQ603="0-1",INDEX(Scrape!$H:$H,MATCH('HT 0-1'!KP603,Scrape!$B:$B,0)),"")</f>
        <v/>
      </c>
      <c r="LK603">
        <f>IF(LQ603="0-1",INDEX(Scrape!$I:$I,MATCH('HT 0-1'!KP603,Scrape!$B:$B,0)),"")</f>
        <v/>
      </c>
      <c r="LL603">
        <f>IF(LQ603="0-1",INDEX(Scrape!$J:$J,MATCH('HT 0-1'!KP603,Scrape!$B:$B,0)),"")</f>
        <v/>
      </c>
      <c r="LM603">
        <f>IF(LQ603="0-1",INDEX(Scrape!$K:$K,MATCH('HT 0-1'!KP603,Scrape!$B:$B,0)),"")</f>
        <v/>
      </c>
      <c r="LN603">
        <f>IF(LQ603="0-1",INDEX(Scrape!$L:$L,MATCH('HT 0-1'!KP603,Scrape!$B:$B,0)),"")</f>
        <v/>
      </c>
      <c r="LO603">
        <f>IF(LQ603="0-1",INDEX(Scrape!$M:$M,MATCH('HT 0-1'!KP603,Scrape!$B:$B,0)),"")</f>
        <v/>
      </c>
      <c r="LP603">
        <f>IF(LQ603="0-1",INDEX(Scrape!$N:$N,MATCH('HT 0-1'!KP603,Scrape!$B:$B,0)),"")</f>
        <v/>
      </c>
      <c r="LQ603">
        <f>INDEX(Scrape!$O:$O,MATCH('HT 0-1'!KP603,Scrape!$B:$B,0))</f>
        <v/>
      </c>
      <c r="LR603">
        <f>(1/LJ603)+(1/LI603)+(1/LH603)</f>
        <v/>
      </c>
      <c r="LS603">
        <f>(1/LG603)+(1/LF603)+(1/LE603)</f>
        <v/>
      </c>
      <c r="LT603" s="8">
        <f>IF(INDEX(#REF!,MATCH(KQ603,#REF!,0))=INDEX(#REF!,MATCH(KQ603,#REF!,0)),INDEX(#REF!,MATCH(KQ603,#REF!,0)),"ERROR")</f>
        <v/>
      </c>
      <c r="LU603" s="4">
        <f>IF(KR603="G",2,IF(KR603="R",0.5,IF(KR603="A",1)))</f>
        <v/>
      </c>
      <c r="LV603" s="4">
        <f>IF(KS603="G",0.5,IF(KS603="R",2,IF(KS603="A",1)))</f>
        <v/>
      </c>
      <c r="LW603" s="4">
        <f>IF(KT603="G",2,IF(KT603="R",0.5,IF(KT603="A",1)))</f>
        <v/>
      </c>
      <c r="LX603" s="4">
        <f>IF(KU603="G",0.5,IF(KU603="R",2,IF(KU603="A",1)))</f>
        <v/>
      </c>
      <c r="LY603" s="7">
        <f>(LK603*(LU603+LX603)+(LL603*(LU603+LX603)))</f>
        <v/>
      </c>
      <c r="LZ603" s="7">
        <f>(LN603*(LV603+LW603)+(LO603*(LV603+LW603)))</f>
        <v/>
      </c>
      <c r="MA603" s="11">
        <f>LY603-LZ603</f>
        <v/>
      </c>
      <c r="MB603" s="5">
        <f>MA603+2</f>
        <v/>
      </c>
      <c r="MC603" s="6">
        <f>MA603-2</f>
        <v/>
      </c>
      <c r="MD603" s="4">
        <f>LE603</f>
        <v/>
      </c>
      <c r="ME603" s="9">
        <f>IF(MD603=0,1000,MD603+0.75)</f>
        <v/>
      </c>
      <c r="MF603" s="10">
        <f>IF(MD603=0,0,MD603-0.75)</f>
        <v/>
      </c>
      <c r="MG603" s="4">
        <f>((LM603*(LU603+LX603))-((LP603*(LV603+LW603))))</f>
        <v/>
      </c>
      <c r="MH603" s="9">
        <f>MG603*1.2</f>
        <v/>
      </c>
      <c r="MI603" s="10">
        <f>MG603*0.8</f>
        <v/>
      </c>
      <c r="MJ603">
        <f>IFERROR(NX603,"")</f>
        <v/>
      </c>
      <c r="MK603">
        <f>IFERROR(NY603,"")</f>
        <v/>
      </c>
      <c r="ML603">
        <f>IFERROR(NZ603,"")</f>
        <v/>
      </c>
      <c r="MM603">
        <f>IFERROR(OA603,"")</f>
        <v/>
      </c>
      <c r="MN603">
        <f>IFERROR(OB603,"")</f>
        <v/>
      </c>
      <c r="MO603">
        <f>IFERROR(OC603,"")</f>
        <v/>
      </c>
      <c r="MP603" s="1">
        <f>COUNTIFS(#REF!,LT603,#REF!,1,#REF!,"&gt;="&amp;MC603,#REF!,"&lt;="&amp;MB603,#REF!,"&lt;="&amp;ME603,#REF!,"&gt;="&amp;MF603,#REF!,"="&amp;KV603,#REF!,"="&amp;KX603)</f>
        <v/>
      </c>
      <c r="MQ603" s="1">
        <f>COUNTIFS(#REF!,LT603,#REF!,0,#REF!,"&gt;="&amp;MC603,#REF!,"&lt;="&amp;MB603,#REF!,"&lt;="&amp;ME603,#REF!,"&gt;="&amp;MF603,#REF!,"="&amp;KV603,#REF!,"="&amp;KX603)</f>
        <v/>
      </c>
      <c r="MR603" s="1">
        <f>COUNTIFS(#REF!,LT603,#REF!,1,#REF!,"&gt;="&amp;MC603,#REF!,"&lt;="&amp;MB603,#REF!,"&lt;="&amp;ME603,#REF!,"&gt;="&amp;MF603,#REF!,"="&amp;KW603,#REF!,"="&amp;KY603)</f>
        <v/>
      </c>
      <c r="MS603" s="1">
        <f>COUNTIFS(#REF!,LT603,#REF!,0,#REF!,"&gt;="&amp;MC603,#REF!,"&lt;="&amp;MB603,#REF!,"&lt;="&amp;ME603,#REF!,"&gt;="&amp;MF603,#REF!,"="&amp;KW603,#REF!,"="&amp;KY603)</f>
        <v/>
      </c>
      <c r="MT603" s="1">
        <f>COUNTIFS(#REF!,LT603,#REF!,1,#REF!,"&gt;="&amp;MI603,#REF!,"&lt;="&amp;MH603,#REF!,"&lt;="&amp;ME603,#REF!,"&gt;="&amp;MF603)</f>
        <v/>
      </c>
      <c r="MU603" s="1">
        <f>COUNTIFS(#REF!,LT603,#REF!,0,#REF!,"&gt;="&amp;MI603,#REF!,"&lt;="&amp;MH603,#REF!,"&lt;="&amp;ME603,#REF!,"&gt;="&amp;MF603)</f>
        <v/>
      </c>
      <c r="MV603" s="1">
        <f>COUNTIFS(#REF!,LT603,#REF!,1,#REF!,"&gt;="&amp;MI603,#REF!,"&lt;="&amp;MH603,#REF!,"="&amp;KZ603,#REF!,"="&amp;LA603,#REF!,"&lt;="&amp;ME603,#REF!,"&gt;="&amp;MF603)</f>
        <v/>
      </c>
      <c r="MW603" s="1">
        <f>COUNTIFS(#REF!,LT603,#REF!,0,#REF!,"&gt;="&amp;MI603,#REF!,"&lt;="&amp;MH603,#REF!,"="&amp;KZ603,#REF!,"="&amp;LA603,#REF!,"&lt;="&amp;ME603,#REF!,"&gt;="&amp;MF603)</f>
        <v/>
      </c>
      <c r="MX603" s="1">
        <f>COUNTIFS(#REF!,LT603,#REF!,1,#REF!,"&gt;="&amp;MC603,#REF!,"&lt;="&amp;MB603,#REF!,"&lt;="&amp;ME603,#REF!,"&gt;="&amp;MF603)</f>
        <v/>
      </c>
      <c r="MY603" s="1">
        <f>COUNTIFS(#REF!,LT603,#REF!,0,#REF!,"&gt;="&amp;MC603,#REF!,"&lt;="&amp;MB603,#REF!,"&lt;="&amp;ME603,#REF!,"&gt;="&amp;MF603)</f>
        <v/>
      </c>
      <c r="MZ603" s="1">
        <f>COUNTIFS(#REF!,LT603,#REF!,1,#REF!,"&lt;="&amp;ME603,#REF!,"&gt;="&amp;MF603,#REF!,"="&amp;KV603,#REF!,"="&amp;KX603)</f>
        <v/>
      </c>
      <c r="NA603" s="1">
        <f>COUNTIFS(#REF!,LT603,#REF!,0,#REF!,"&lt;="&amp;ME603,#REF!,"&gt;="&amp;MF603,#REF!,"="&amp;KV603,#REF!,"="&amp;KX603)</f>
        <v/>
      </c>
      <c r="NB603" s="1">
        <f>COUNTIFS(#REF!,LT603,#REF!,1,#REF!,"&lt;="&amp;ME603,#REF!,"&gt;="&amp;MF603,#REF!,"="&amp;KW603,#REF!,"="&amp;KY603)</f>
        <v/>
      </c>
      <c r="NC603" s="1">
        <f>COUNTIFS(#REF!,LT603,#REF!,0,#REF!,"&lt;="&amp;ME603,#REF!,"&gt;="&amp;MF603,#REF!,"="&amp;KW603,#REF!,"="&amp;KY603)</f>
        <v/>
      </c>
      <c r="ND603" s="1">
        <f>MP603+MR603+MT603+MV603+MX603+MZ603+NB603</f>
        <v/>
      </c>
      <c r="NE603" s="1">
        <f>MQ603+MS603+MU603+MW603+MY603+NA603+NC603</f>
        <v/>
      </c>
      <c r="NF603" s="1">
        <f>ND603+NE603</f>
        <v/>
      </c>
      <c r="NG603" s="33">
        <f>ND603/(ND603+NE603)</f>
        <v/>
      </c>
      <c r="NH603" s="3">
        <f>1/NG603</f>
        <v/>
      </c>
      <c r="NI603" s="1">
        <f>LI603</f>
        <v/>
      </c>
      <c r="NJ603" s="79">
        <f>((1-NG603)*(1/(NI603-1))*0.98-(NG603*1))</f>
        <v/>
      </c>
      <c r="NK603" s="34">
        <f>IF(LR603&lt;0.9,0,IF(AND(LR603&gt;1.1),0,1))</f>
        <v/>
      </c>
      <c r="NL603" s="34">
        <f>IF(LS603&lt;0.9,0,IF(AND(LS603&gt;1.1),0,1))</f>
        <v/>
      </c>
      <c r="NM603" s="32">
        <f>IF(NF603&gt;99,1,0)</f>
        <v/>
      </c>
      <c r="NN603" s="32">
        <f>IF(NJ603&gt;0.0799,1,0)</f>
        <v/>
      </c>
      <c r="NO603" s="32">
        <f>IF(NJ603&gt;NQ603,1,0)</f>
        <v/>
      </c>
      <c r="NP603" s="32">
        <f>NM603+NN603+NO603+NK603+NL603</f>
        <v/>
      </c>
      <c r="NQ603" s="79">
        <f>(((100*NG603)*(NI603-1)*0.98)-((1-NG603)*100))/100</f>
        <v/>
      </c>
      <c r="NR603" s="34">
        <f>IF(LR603&lt;0.9,0,IF(AND(LR603&gt;1.1),0,1))</f>
        <v/>
      </c>
      <c r="NS603" s="34">
        <f>IF(LS603&lt;0.9,0,IF(AND(LS603&gt;1.1),0,1))</f>
        <v/>
      </c>
      <c r="NT603" s="32">
        <f>IF(NF603&gt;99,1,0)</f>
        <v/>
      </c>
      <c r="NU603" s="32">
        <f>IF(NQ603&gt;0.0799,1,0)</f>
        <v/>
      </c>
      <c r="NV603" s="32">
        <f>IF(NQ603&gt;NJ603,1,0)</f>
        <v/>
      </c>
      <c r="NW603" s="32">
        <f>NT603+NU603+NV603+NR603+NS603</f>
        <v/>
      </c>
      <c r="NX603">
        <f>IF(NP603=5,"LayAway0-1",IF(AND(NW603=5),"BackAway0-1",""))</f>
        <v/>
      </c>
      <c r="NY603">
        <f>IF(NP603=5,KO603,IF(AND(NW603=5),KO603,""))</f>
        <v/>
      </c>
      <c r="NZ603">
        <f>IF(NP603=5,"Match Odds",IF(AND(NW603=5),"Match Odds",""))</f>
        <v/>
      </c>
      <c r="OA603">
        <f>IF(NP603=5,KP603,IF(AND(NW603=5),KP603,""))</f>
        <v/>
      </c>
      <c r="OB603">
        <f>IF(NP603=5,"MATCH_ODDS",IF(AND(NW603=5),"MATCH_ODDS",""))</f>
        <v/>
      </c>
      <c r="OC603">
        <f>IF(NP603=5,"LAY",IF(AND(NW603=5),"BACK",""))</f>
        <v/>
      </c>
    </row>
    <row r="604" ht="16.5" customHeight="1" thickBot="1" thickTop="1">
      <c r="A604" s="2" t="n"/>
      <c r="KN604" s="1">
        <f>IF(INDEX(#REF!,MATCH('HT 0-1'!D604,#REF!,0))=INDEX(#REF!,MATCH('HT 0-1'!D604,#REF!,0)),INDEX(#REF!,MATCH('HT 0-1'!D604,#REF!,0)),"ERROR")</f>
        <v/>
      </c>
      <c r="KO604" s="1">
        <f>IF(INDEX(#REF!,MATCH('HT 0-1'!E604,#REF!,0))=INDEX(#REF!,MATCH('HT 0-1'!E604,#REF!,0)),INDEX(#REF!,MATCH('HT 0-1'!E604,#REF!,0)),"ERROR")</f>
        <v/>
      </c>
      <c r="KP604" s="1">
        <f>KN604&amp;" v "&amp;KO604</f>
        <v/>
      </c>
      <c r="KQ604">
        <f>B604&amp;"_"&amp;C604</f>
        <v/>
      </c>
      <c r="KR604" s="1">
        <f>IF((HW604/KK604)&lt;0.335,"G",IF((HW604/KK604)&gt;0.67,"R","A"))</f>
        <v/>
      </c>
      <c r="KS604" s="1">
        <f>IF((HX604/KK604)&lt;0.335,"G",IF((HX604/KK604)&gt;0.67,"R","A"))</f>
        <v/>
      </c>
      <c r="KT604" s="1">
        <f>IF((IH604/KK604)&lt;0.335,"G",IF((IH604/KK604)&gt;0.67,"R","A"))</f>
        <v/>
      </c>
      <c r="KU604" s="1">
        <f>IF((II604/KK604)&lt;0.335,"G",IF((II604/KK604)&gt;0.67,"R","A"))</f>
        <v/>
      </c>
      <c r="KV604" s="1">
        <f>IF((HZ604/KK604)&lt;0.335,"G",IF((HZ604/KK604)&gt;0.67,"R","A"))</f>
        <v/>
      </c>
      <c r="KW604" s="1">
        <f>IF((HY604/KK604)&lt;0.335,"G",IF((HY604/KK604)&gt;0.67,"R","A"))</f>
        <v/>
      </c>
      <c r="KX604" s="1">
        <f>IF((IK604/KK604)&lt;0.335,"G",IF((IK604/KK604)&gt;0.67,"R","A"))</f>
        <v/>
      </c>
      <c r="KY604" s="1">
        <f>IF((IJ604/KK604)&lt;0.335,"G",IF((IJ604/KK604)&gt;0.67,"R","A"))</f>
        <v/>
      </c>
      <c r="KZ604" s="1">
        <f>IF((HQ604/KK604)&lt;0.335,"G",IF((HQ604/KK604)&gt;0.67,"R","A"))</f>
        <v/>
      </c>
      <c r="LA604" s="1">
        <f>IF((IB604/KK604)&lt;0.335,"G",IF((IB604/KK604)&gt;0.67,"R","A"))</f>
        <v/>
      </c>
      <c r="LB604">
        <f>IF(LQ604="0-1",INDEX(Scrape!#REF!,MATCH('HT 0-1'!KP604,Scrape!$B:$B,0)),"")</f>
        <v/>
      </c>
      <c r="LC604">
        <f>IF(LQ604="0-1",INDEX(Scrape!$A:$A,MATCH('HT 0-1'!KP604,Scrape!$B:$B,0)),"")</f>
        <v/>
      </c>
      <c r="LD604">
        <f>IF(LQ604="0-1",INDEX(Scrape!$B:$B,MATCH('HT 0-1'!KP604,Scrape!$B:$B,0)),"")</f>
        <v/>
      </c>
      <c r="LE604">
        <f>IF(LQ604="0-1",INDEX(Scrape!$C:$C,MATCH('HT 0-1'!KP604,Scrape!$B:$B,0)),"")</f>
        <v/>
      </c>
      <c r="LF604">
        <f>IF(LQ604="0-1",INDEX(Scrape!$D:$D,MATCH('HT 0-1'!KP604,Scrape!$B:$B,0)),"")</f>
        <v/>
      </c>
      <c r="LG604">
        <f>IF(LQ604="0-1",INDEX(Scrape!$E:$E,MATCH('HT 0-1'!KP604,Scrape!$B:$B,0)),"")</f>
        <v/>
      </c>
      <c r="LH604">
        <f>IF(LQ604="0-1",INDEX(Scrape!$F:$F,MATCH('HT 0-1'!KP604,Scrape!$B:$B,0)),"")</f>
        <v/>
      </c>
      <c r="LI604">
        <f>IF(LQ604="0-1",INDEX(Scrape!$G:$G,MATCH('HT 0-1'!KP604,Scrape!$B:$B,0)),"")</f>
        <v/>
      </c>
      <c r="LJ604">
        <f>IF(LQ604="0-1",INDEX(Scrape!$H:$H,MATCH('HT 0-1'!KP604,Scrape!$B:$B,0)),"")</f>
        <v/>
      </c>
      <c r="LK604">
        <f>IF(LQ604="0-1",INDEX(Scrape!$I:$I,MATCH('HT 0-1'!KP604,Scrape!$B:$B,0)),"")</f>
        <v/>
      </c>
      <c r="LL604">
        <f>IF(LQ604="0-1",INDEX(Scrape!$J:$J,MATCH('HT 0-1'!KP604,Scrape!$B:$B,0)),"")</f>
        <v/>
      </c>
      <c r="LM604">
        <f>IF(LQ604="0-1",INDEX(Scrape!$K:$K,MATCH('HT 0-1'!KP604,Scrape!$B:$B,0)),"")</f>
        <v/>
      </c>
      <c r="LN604">
        <f>IF(LQ604="0-1",INDEX(Scrape!$L:$L,MATCH('HT 0-1'!KP604,Scrape!$B:$B,0)),"")</f>
        <v/>
      </c>
      <c r="LO604">
        <f>IF(LQ604="0-1",INDEX(Scrape!$M:$M,MATCH('HT 0-1'!KP604,Scrape!$B:$B,0)),"")</f>
        <v/>
      </c>
      <c r="LP604">
        <f>IF(LQ604="0-1",INDEX(Scrape!$N:$N,MATCH('HT 0-1'!KP604,Scrape!$B:$B,0)),"")</f>
        <v/>
      </c>
      <c r="LQ604">
        <f>INDEX(Scrape!$O:$O,MATCH('HT 0-1'!KP604,Scrape!$B:$B,0))</f>
        <v/>
      </c>
      <c r="LR604">
        <f>(1/LJ604)+(1/LI604)+(1/LH604)</f>
        <v/>
      </c>
      <c r="LS604">
        <f>(1/LG604)+(1/LF604)+(1/LE604)</f>
        <v/>
      </c>
      <c r="LT604" s="8">
        <f>IF(INDEX(#REF!,MATCH(KQ604,#REF!,0))=INDEX(#REF!,MATCH(KQ604,#REF!,0)),INDEX(#REF!,MATCH(KQ604,#REF!,0)),"ERROR")</f>
        <v/>
      </c>
      <c r="LU604" s="4">
        <f>IF(KR604="G",2,IF(KR604="R",0.5,IF(KR604="A",1)))</f>
        <v/>
      </c>
      <c r="LV604" s="4">
        <f>IF(KS604="G",0.5,IF(KS604="R",2,IF(KS604="A",1)))</f>
        <v/>
      </c>
      <c r="LW604" s="4">
        <f>IF(KT604="G",2,IF(KT604="R",0.5,IF(KT604="A",1)))</f>
        <v/>
      </c>
      <c r="LX604" s="4">
        <f>IF(KU604="G",0.5,IF(KU604="R",2,IF(KU604="A",1)))</f>
        <v/>
      </c>
      <c r="LY604" s="7">
        <f>(LK604*(LU604+LX604)+(LL604*(LU604+LX604)))</f>
        <v/>
      </c>
      <c r="LZ604" s="7">
        <f>(LN604*(LV604+LW604)+(LO604*(LV604+LW604)))</f>
        <v/>
      </c>
      <c r="MA604" s="11">
        <f>LY604-LZ604</f>
        <v/>
      </c>
      <c r="MB604" s="5">
        <f>MA604+2</f>
        <v/>
      </c>
      <c r="MC604" s="6">
        <f>MA604-2</f>
        <v/>
      </c>
      <c r="MD604" s="4">
        <f>LE604</f>
        <v/>
      </c>
      <c r="ME604" s="9">
        <f>IF(MD604=0,1000,MD604+0.75)</f>
        <v/>
      </c>
      <c r="MF604" s="10">
        <f>IF(MD604=0,0,MD604-0.75)</f>
        <v/>
      </c>
      <c r="MG604" s="4">
        <f>((LM604*(LU604+LX604))-((LP604*(LV604+LW604))))</f>
        <v/>
      </c>
      <c r="MH604" s="9">
        <f>MG604*1.2</f>
        <v/>
      </c>
      <c r="MI604" s="10">
        <f>MG604*0.8</f>
        <v/>
      </c>
      <c r="MJ604">
        <f>IFERROR(NX604,"")</f>
        <v/>
      </c>
      <c r="MK604">
        <f>IFERROR(NY604,"")</f>
        <v/>
      </c>
      <c r="ML604">
        <f>IFERROR(NZ604,"")</f>
        <v/>
      </c>
      <c r="MM604">
        <f>IFERROR(OA604,"")</f>
        <v/>
      </c>
      <c r="MN604">
        <f>IFERROR(OB604,"")</f>
        <v/>
      </c>
      <c r="MO604">
        <f>IFERROR(OC604,"")</f>
        <v/>
      </c>
      <c r="MP604" s="1">
        <f>COUNTIFS(#REF!,LT604,#REF!,1,#REF!,"&gt;="&amp;MC604,#REF!,"&lt;="&amp;MB604,#REF!,"&lt;="&amp;ME604,#REF!,"&gt;="&amp;MF604,#REF!,"="&amp;KV604,#REF!,"="&amp;KX604)</f>
        <v/>
      </c>
      <c r="MQ604" s="1">
        <f>COUNTIFS(#REF!,LT604,#REF!,0,#REF!,"&gt;="&amp;MC604,#REF!,"&lt;="&amp;MB604,#REF!,"&lt;="&amp;ME604,#REF!,"&gt;="&amp;MF604,#REF!,"="&amp;KV604,#REF!,"="&amp;KX604)</f>
        <v/>
      </c>
      <c r="MR604" s="1">
        <f>COUNTIFS(#REF!,LT604,#REF!,1,#REF!,"&gt;="&amp;MC604,#REF!,"&lt;="&amp;MB604,#REF!,"&lt;="&amp;ME604,#REF!,"&gt;="&amp;MF604,#REF!,"="&amp;KW604,#REF!,"="&amp;KY604)</f>
        <v/>
      </c>
      <c r="MS604" s="1">
        <f>COUNTIFS(#REF!,LT604,#REF!,0,#REF!,"&gt;="&amp;MC604,#REF!,"&lt;="&amp;MB604,#REF!,"&lt;="&amp;ME604,#REF!,"&gt;="&amp;MF604,#REF!,"="&amp;KW604,#REF!,"="&amp;KY604)</f>
        <v/>
      </c>
      <c r="MT604" s="1">
        <f>COUNTIFS(#REF!,LT604,#REF!,1,#REF!,"&gt;="&amp;MI604,#REF!,"&lt;="&amp;MH604,#REF!,"&lt;="&amp;ME604,#REF!,"&gt;="&amp;MF604)</f>
        <v/>
      </c>
      <c r="MU604" s="1">
        <f>COUNTIFS(#REF!,LT604,#REF!,0,#REF!,"&gt;="&amp;MI604,#REF!,"&lt;="&amp;MH604,#REF!,"&lt;="&amp;ME604,#REF!,"&gt;="&amp;MF604)</f>
        <v/>
      </c>
      <c r="MV604" s="1">
        <f>COUNTIFS(#REF!,LT604,#REF!,1,#REF!,"&gt;="&amp;MI604,#REF!,"&lt;="&amp;MH604,#REF!,"="&amp;KZ604,#REF!,"="&amp;LA604,#REF!,"&lt;="&amp;ME604,#REF!,"&gt;="&amp;MF604)</f>
        <v/>
      </c>
      <c r="MW604" s="1">
        <f>COUNTIFS(#REF!,LT604,#REF!,0,#REF!,"&gt;="&amp;MI604,#REF!,"&lt;="&amp;MH604,#REF!,"="&amp;KZ604,#REF!,"="&amp;LA604,#REF!,"&lt;="&amp;ME604,#REF!,"&gt;="&amp;MF604)</f>
        <v/>
      </c>
      <c r="MX604" s="1">
        <f>COUNTIFS(#REF!,LT604,#REF!,1,#REF!,"&gt;="&amp;MC604,#REF!,"&lt;="&amp;MB604,#REF!,"&lt;="&amp;ME604,#REF!,"&gt;="&amp;MF604)</f>
        <v/>
      </c>
      <c r="MY604" s="1">
        <f>COUNTIFS(#REF!,LT604,#REF!,0,#REF!,"&gt;="&amp;MC604,#REF!,"&lt;="&amp;MB604,#REF!,"&lt;="&amp;ME604,#REF!,"&gt;="&amp;MF604)</f>
        <v/>
      </c>
      <c r="MZ604" s="1">
        <f>COUNTIFS(#REF!,LT604,#REF!,1,#REF!,"&lt;="&amp;ME604,#REF!,"&gt;="&amp;MF604,#REF!,"="&amp;KV604,#REF!,"="&amp;KX604)</f>
        <v/>
      </c>
      <c r="NA604" s="1">
        <f>COUNTIFS(#REF!,LT604,#REF!,0,#REF!,"&lt;="&amp;ME604,#REF!,"&gt;="&amp;MF604,#REF!,"="&amp;KV604,#REF!,"="&amp;KX604)</f>
        <v/>
      </c>
      <c r="NB604" s="1">
        <f>COUNTIFS(#REF!,LT604,#REF!,1,#REF!,"&lt;="&amp;ME604,#REF!,"&gt;="&amp;MF604,#REF!,"="&amp;KW604,#REF!,"="&amp;KY604)</f>
        <v/>
      </c>
      <c r="NC604" s="1">
        <f>COUNTIFS(#REF!,LT604,#REF!,0,#REF!,"&lt;="&amp;ME604,#REF!,"&gt;="&amp;MF604,#REF!,"="&amp;KW604,#REF!,"="&amp;KY604)</f>
        <v/>
      </c>
      <c r="ND604" s="1">
        <f>MP604+MR604+MT604+MV604+MX604+MZ604+NB604</f>
        <v/>
      </c>
      <c r="NE604" s="1">
        <f>MQ604+MS604+MU604+MW604+MY604+NA604+NC604</f>
        <v/>
      </c>
      <c r="NF604" s="1">
        <f>ND604+NE604</f>
        <v/>
      </c>
      <c r="NG604" s="33">
        <f>ND604/(ND604+NE604)</f>
        <v/>
      </c>
      <c r="NH604" s="3">
        <f>1/NG604</f>
        <v/>
      </c>
      <c r="NI604" s="1">
        <f>LI604</f>
        <v/>
      </c>
      <c r="NJ604" s="79">
        <f>((1-NG604)*(1/(NI604-1))*0.98-(NG604*1))</f>
        <v/>
      </c>
      <c r="NK604" s="34">
        <f>IF(LR604&lt;0.9,0,IF(AND(LR604&gt;1.1),0,1))</f>
        <v/>
      </c>
      <c r="NL604" s="34">
        <f>IF(LS604&lt;0.9,0,IF(AND(LS604&gt;1.1),0,1))</f>
        <v/>
      </c>
      <c r="NM604" s="32">
        <f>IF(NF604&gt;99,1,0)</f>
        <v/>
      </c>
      <c r="NN604" s="32">
        <f>IF(NJ604&gt;0.0799,1,0)</f>
        <v/>
      </c>
      <c r="NO604" s="32">
        <f>IF(NJ604&gt;NQ604,1,0)</f>
        <v/>
      </c>
      <c r="NP604" s="32">
        <f>NM604+NN604+NO604+NK604+NL604</f>
        <v/>
      </c>
      <c r="NQ604" s="79">
        <f>(((100*NG604)*(NI604-1)*0.98)-((1-NG604)*100))/100</f>
        <v/>
      </c>
      <c r="NR604" s="34">
        <f>IF(LR604&lt;0.9,0,IF(AND(LR604&gt;1.1),0,1))</f>
        <v/>
      </c>
      <c r="NS604" s="34">
        <f>IF(LS604&lt;0.9,0,IF(AND(LS604&gt;1.1),0,1))</f>
        <v/>
      </c>
      <c r="NT604" s="32">
        <f>IF(NF604&gt;99,1,0)</f>
        <v/>
      </c>
      <c r="NU604" s="32">
        <f>IF(NQ604&gt;0.0799,1,0)</f>
        <v/>
      </c>
      <c r="NV604" s="32">
        <f>IF(NQ604&gt;NJ604,1,0)</f>
        <v/>
      </c>
      <c r="NW604" s="32">
        <f>NT604+NU604+NV604+NR604+NS604</f>
        <v/>
      </c>
      <c r="NX604">
        <f>IF(NP604=5,"LayAway0-1",IF(AND(NW604=5),"BackAway0-1",""))</f>
        <v/>
      </c>
      <c r="NY604">
        <f>IF(NP604=5,KO604,IF(AND(NW604=5),KO604,""))</f>
        <v/>
      </c>
      <c r="NZ604">
        <f>IF(NP604=5,"Match Odds",IF(AND(NW604=5),"Match Odds",""))</f>
        <v/>
      </c>
      <c r="OA604">
        <f>IF(NP604=5,KP604,IF(AND(NW604=5),KP604,""))</f>
        <v/>
      </c>
      <c r="OB604">
        <f>IF(NP604=5,"MATCH_ODDS",IF(AND(NW604=5),"MATCH_ODDS",""))</f>
        <v/>
      </c>
      <c r="OC604">
        <f>IF(NP604=5,"LAY",IF(AND(NW604=5),"BACK",""))</f>
        <v/>
      </c>
    </row>
    <row r="605" ht="16.5" customHeight="1" thickBot="1" thickTop="1">
      <c r="A605" s="2" t="n"/>
      <c r="KN605" s="1">
        <f>IF(INDEX(#REF!,MATCH('HT 0-1'!D605,#REF!,0))=INDEX(#REF!,MATCH('HT 0-1'!D605,#REF!,0)),INDEX(#REF!,MATCH('HT 0-1'!D605,#REF!,0)),"ERROR")</f>
        <v/>
      </c>
      <c r="KO605" s="1">
        <f>IF(INDEX(#REF!,MATCH('HT 0-1'!E605,#REF!,0))=INDEX(#REF!,MATCH('HT 0-1'!E605,#REF!,0)),INDEX(#REF!,MATCH('HT 0-1'!E605,#REF!,0)),"ERROR")</f>
        <v/>
      </c>
      <c r="KP605" s="1">
        <f>KN605&amp;" v "&amp;KO605</f>
        <v/>
      </c>
      <c r="KQ605">
        <f>B605&amp;"_"&amp;C605</f>
        <v/>
      </c>
      <c r="KR605" s="1">
        <f>IF((HW605/KK605)&lt;0.335,"G",IF((HW605/KK605)&gt;0.67,"R","A"))</f>
        <v/>
      </c>
      <c r="KS605" s="1">
        <f>IF((HX605/KK605)&lt;0.335,"G",IF((HX605/KK605)&gt;0.67,"R","A"))</f>
        <v/>
      </c>
      <c r="KT605" s="1">
        <f>IF((IH605/KK605)&lt;0.335,"G",IF((IH605/KK605)&gt;0.67,"R","A"))</f>
        <v/>
      </c>
      <c r="KU605" s="1">
        <f>IF((II605/KK605)&lt;0.335,"G",IF((II605/KK605)&gt;0.67,"R","A"))</f>
        <v/>
      </c>
      <c r="KV605" s="1">
        <f>IF((HZ605/KK605)&lt;0.335,"G",IF((HZ605/KK605)&gt;0.67,"R","A"))</f>
        <v/>
      </c>
      <c r="KW605" s="1">
        <f>IF((HY605/KK605)&lt;0.335,"G",IF((HY605/KK605)&gt;0.67,"R","A"))</f>
        <v/>
      </c>
      <c r="KX605" s="1">
        <f>IF((IK605/KK605)&lt;0.335,"G",IF((IK605/KK605)&gt;0.67,"R","A"))</f>
        <v/>
      </c>
      <c r="KY605" s="1">
        <f>IF((IJ605/KK605)&lt;0.335,"G",IF((IJ605/KK605)&gt;0.67,"R","A"))</f>
        <v/>
      </c>
      <c r="KZ605" s="1">
        <f>IF((HQ605/KK605)&lt;0.335,"G",IF((HQ605/KK605)&gt;0.67,"R","A"))</f>
        <v/>
      </c>
      <c r="LA605" s="1">
        <f>IF((IB605/KK605)&lt;0.335,"G",IF((IB605/KK605)&gt;0.67,"R","A"))</f>
        <v/>
      </c>
      <c r="LB605">
        <f>IF(LQ605="0-1",INDEX(Scrape!#REF!,MATCH('HT 0-1'!KP605,Scrape!$B:$B,0)),"")</f>
        <v/>
      </c>
      <c r="LC605">
        <f>IF(LQ605="0-1",INDEX(Scrape!$A:$A,MATCH('HT 0-1'!KP605,Scrape!$B:$B,0)),"")</f>
        <v/>
      </c>
      <c r="LD605">
        <f>IF(LQ605="0-1",INDEX(Scrape!$B:$B,MATCH('HT 0-1'!KP605,Scrape!$B:$B,0)),"")</f>
        <v/>
      </c>
      <c r="LE605">
        <f>IF(LQ605="0-1",INDEX(Scrape!$C:$C,MATCH('HT 0-1'!KP605,Scrape!$B:$B,0)),"")</f>
        <v/>
      </c>
      <c r="LF605">
        <f>IF(LQ605="0-1",INDEX(Scrape!$D:$D,MATCH('HT 0-1'!KP605,Scrape!$B:$B,0)),"")</f>
        <v/>
      </c>
      <c r="LG605">
        <f>IF(LQ605="0-1",INDEX(Scrape!$E:$E,MATCH('HT 0-1'!KP605,Scrape!$B:$B,0)),"")</f>
        <v/>
      </c>
      <c r="LH605">
        <f>IF(LQ605="0-1",INDEX(Scrape!$F:$F,MATCH('HT 0-1'!KP605,Scrape!$B:$B,0)),"")</f>
        <v/>
      </c>
      <c r="LI605">
        <f>IF(LQ605="0-1",INDEX(Scrape!$G:$G,MATCH('HT 0-1'!KP605,Scrape!$B:$B,0)),"")</f>
        <v/>
      </c>
      <c r="LJ605">
        <f>IF(LQ605="0-1",INDEX(Scrape!$H:$H,MATCH('HT 0-1'!KP605,Scrape!$B:$B,0)),"")</f>
        <v/>
      </c>
      <c r="LK605">
        <f>IF(LQ605="0-1",INDEX(Scrape!$I:$I,MATCH('HT 0-1'!KP605,Scrape!$B:$B,0)),"")</f>
        <v/>
      </c>
      <c r="LL605">
        <f>IF(LQ605="0-1",INDEX(Scrape!$J:$J,MATCH('HT 0-1'!KP605,Scrape!$B:$B,0)),"")</f>
        <v/>
      </c>
      <c r="LM605">
        <f>IF(LQ605="0-1",INDEX(Scrape!$K:$K,MATCH('HT 0-1'!KP605,Scrape!$B:$B,0)),"")</f>
        <v/>
      </c>
      <c r="LN605">
        <f>IF(LQ605="0-1",INDEX(Scrape!$L:$L,MATCH('HT 0-1'!KP605,Scrape!$B:$B,0)),"")</f>
        <v/>
      </c>
      <c r="LO605">
        <f>IF(LQ605="0-1",INDEX(Scrape!$M:$M,MATCH('HT 0-1'!KP605,Scrape!$B:$B,0)),"")</f>
        <v/>
      </c>
      <c r="LP605">
        <f>IF(LQ605="0-1",INDEX(Scrape!$N:$N,MATCH('HT 0-1'!KP605,Scrape!$B:$B,0)),"")</f>
        <v/>
      </c>
      <c r="LQ605">
        <f>INDEX(Scrape!$O:$O,MATCH('HT 0-1'!KP605,Scrape!$B:$B,0))</f>
        <v/>
      </c>
      <c r="LR605">
        <f>(1/LJ605)+(1/LI605)+(1/LH605)</f>
        <v/>
      </c>
      <c r="LS605">
        <f>(1/LG605)+(1/LF605)+(1/LE605)</f>
        <v/>
      </c>
      <c r="LT605" s="8">
        <f>IF(INDEX(#REF!,MATCH(KQ605,#REF!,0))=INDEX(#REF!,MATCH(KQ605,#REF!,0)),INDEX(#REF!,MATCH(KQ605,#REF!,0)),"ERROR")</f>
        <v/>
      </c>
      <c r="LU605" s="4">
        <f>IF(KR605="G",2,IF(KR605="R",0.5,IF(KR605="A",1)))</f>
        <v/>
      </c>
      <c r="LV605" s="4">
        <f>IF(KS605="G",0.5,IF(KS605="R",2,IF(KS605="A",1)))</f>
        <v/>
      </c>
      <c r="LW605" s="4">
        <f>IF(KT605="G",2,IF(KT605="R",0.5,IF(KT605="A",1)))</f>
        <v/>
      </c>
      <c r="LX605" s="4">
        <f>IF(KU605="G",0.5,IF(KU605="R",2,IF(KU605="A",1)))</f>
        <v/>
      </c>
      <c r="LY605" s="7">
        <f>(LK605*(LU605+LX605)+(LL605*(LU605+LX605)))</f>
        <v/>
      </c>
      <c r="LZ605" s="7">
        <f>(LN605*(LV605+LW605)+(LO605*(LV605+LW605)))</f>
        <v/>
      </c>
      <c r="MA605" s="11">
        <f>LY605-LZ605</f>
        <v/>
      </c>
      <c r="MB605" s="5">
        <f>MA605+2</f>
        <v/>
      </c>
      <c r="MC605" s="6">
        <f>MA605-2</f>
        <v/>
      </c>
      <c r="MD605" s="4">
        <f>LE605</f>
        <v/>
      </c>
      <c r="ME605" s="9">
        <f>IF(MD605=0,1000,MD605+0.75)</f>
        <v/>
      </c>
      <c r="MF605" s="10">
        <f>IF(MD605=0,0,MD605-0.75)</f>
        <v/>
      </c>
      <c r="MG605" s="4">
        <f>((LM605*(LU605+LX605))-((LP605*(LV605+LW605))))</f>
        <v/>
      </c>
      <c r="MH605" s="9">
        <f>MG605*1.2</f>
        <v/>
      </c>
      <c r="MI605" s="10">
        <f>MG605*0.8</f>
        <v/>
      </c>
      <c r="MJ605">
        <f>IFERROR(NX605,"")</f>
        <v/>
      </c>
      <c r="MK605">
        <f>IFERROR(NY605,"")</f>
        <v/>
      </c>
      <c r="ML605">
        <f>IFERROR(NZ605,"")</f>
        <v/>
      </c>
      <c r="MM605">
        <f>IFERROR(OA605,"")</f>
        <v/>
      </c>
      <c r="MN605">
        <f>IFERROR(OB605,"")</f>
        <v/>
      </c>
      <c r="MO605">
        <f>IFERROR(OC605,"")</f>
        <v/>
      </c>
      <c r="MP605" s="1">
        <f>COUNTIFS(#REF!,LT605,#REF!,1,#REF!,"&gt;="&amp;MC605,#REF!,"&lt;="&amp;MB605,#REF!,"&lt;="&amp;ME605,#REF!,"&gt;="&amp;MF605,#REF!,"="&amp;KV605,#REF!,"="&amp;KX605)</f>
        <v/>
      </c>
      <c r="MQ605" s="1">
        <f>COUNTIFS(#REF!,LT605,#REF!,0,#REF!,"&gt;="&amp;MC605,#REF!,"&lt;="&amp;MB605,#REF!,"&lt;="&amp;ME605,#REF!,"&gt;="&amp;MF605,#REF!,"="&amp;KV605,#REF!,"="&amp;KX605)</f>
        <v/>
      </c>
      <c r="MR605" s="1">
        <f>COUNTIFS(#REF!,LT605,#REF!,1,#REF!,"&gt;="&amp;MC605,#REF!,"&lt;="&amp;MB605,#REF!,"&lt;="&amp;ME605,#REF!,"&gt;="&amp;MF605,#REF!,"="&amp;KW605,#REF!,"="&amp;KY605)</f>
        <v/>
      </c>
      <c r="MS605" s="1">
        <f>COUNTIFS(#REF!,LT605,#REF!,0,#REF!,"&gt;="&amp;MC605,#REF!,"&lt;="&amp;MB605,#REF!,"&lt;="&amp;ME605,#REF!,"&gt;="&amp;MF605,#REF!,"="&amp;KW605,#REF!,"="&amp;KY605)</f>
        <v/>
      </c>
      <c r="MT605" s="1">
        <f>COUNTIFS(#REF!,LT605,#REF!,1,#REF!,"&gt;="&amp;MI605,#REF!,"&lt;="&amp;MH605,#REF!,"&lt;="&amp;ME605,#REF!,"&gt;="&amp;MF605)</f>
        <v/>
      </c>
      <c r="MU605" s="1">
        <f>COUNTIFS(#REF!,LT605,#REF!,0,#REF!,"&gt;="&amp;MI605,#REF!,"&lt;="&amp;MH605,#REF!,"&lt;="&amp;ME605,#REF!,"&gt;="&amp;MF605)</f>
        <v/>
      </c>
      <c r="MV605" s="1">
        <f>COUNTIFS(#REF!,LT605,#REF!,1,#REF!,"&gt;="&amp;MI605,#REF!,"&lt;="&amp;MH605,#REF!,"="&amp;KZ605,#REF!,"="&amp;LA605,#REF!,"&lt;="&amp;ME605,#REF!,"&gt;="&amp;MF605)</f>
        <v/>
      </c>
      <c r="MW605" s="1">
        <f>COUNTIFS(#REF!,LT605,#REF!,0,#REF!,"&gt;="&amp;MI605,#REF!,"&lt;="&amp;MH605,#REF!,"="&amp;KZ605,#REF!,"="&amp;LA605,#REF!,"&lt;="&amp;ME605,#REF!,"&gt;="&amp;MF605)</f>
        <v/>
      </c>
      <c r="MX605" s="1">
        <f>COUNTIFS(#REF!,LT605,#REF!,1,#REF!,"&gt;="&amp;MC605,#REF!,"&lt;="&amp;MB605,#REF!,"&lt;="&amp;ME605,#REF!,"&gt;="&amp;MF605)</f>
        <v/>
      </c>
      <c r="MY605" s="1">
        <f>COUNTIFS(#REF!,LT605,#REF!,0,#REF!,"&gt;="&amp;MC605,#REF!,"&lt;="&amp;MB605,#REF!,"&lt;="&amp;ME605,#REF!,"&gt;="&amp;MF605)</f>
        <v/>
      </c>
      <c r="MZ605" s="1">
        <f>COUNTIFS(#REF!,LT605,#REF!,1,#REF!,"&lt;="&amp;ME605,#REF!,"&gt;="&amp;MF605,#REF!,"="&amp;KV605,#REF!,"="&amp;KX605)</f>
        <v/>
      </c>
      <c r="NA605" s="1">
        <f>COUNTIFS(#REF!,LT605,#REF!,0,#REF!,"&lt;="&amp;ME605,#REF!,"&gt;="&amp;MF605,#REF!,"="&amp;KV605,#REF!,"="&amp;KX605)</f>
        <v/>
      </c>
      <c r="NB605" s="1">
        <f>COUNTIFS(#REF!,LT605,#REF!,1,#REF!,"&lt;="&amp;ME605,#REF!,"&gt;="&amp;MF605,#REF!,"="&amp;KW605,#REF!,"="&amp;KY605)</f>
        <v/>
      </c>
      <c r="NC605" s="1">
        <f>COUNTIFS(#REF!,LT605,#REF!,0,#REF!,"&lt;="&amp;ME605,#REF!,"&gt;="&amp;MF605,#REF!,"="&amp;KW605,#REF!,"="&amp;KY605)</f>
        <v/>
      </c>
      <c r="ND605" s="1">
        <f>MP605+MR605+MT605+MV605+MX605+MZ605+NB605</f>
        <v/>
      </c>
      <c r="NE605" s="1">
        <f>MQ605+MS605+MU605+MW605+MY605+NA605+NC605</f>
        <v/>
      </c>
      <c r="NF605" s="1">
        <f>ND605+NE605</f>
        <v/>
      </c>
      <c r="NG605" s="33">
        <f>ND605/(ND605+NE605)</f>
        <v/>
      </c>
      <c r="NH605" s="3">
        <f>1/NG605</f>
        <v/>
      </c>
      <c r="NI605" s="1">
        <f>LI605</f>
        <v/>
      </c>
      <c r="NJ605" s="79">
        <f>((1-NG605)*(1/(NI605-1))*0.98-(NG605*1))</f>
        <v/>
      </c>
      <c r="NK605" s="34">
        <f>IF(LR605&lt;0.9,0,IF(AND(LR605&gt;1.1),0,1))</f>
        <v/>
      </c>
      <c r="NL605" s="34">
        <f>IF(LS605&lt;0.9,0,IF(AND(LS605&gt;1.1),0,1))</f>
        <v/>
      </c>
      <c r="NM605" s="32">
        <f>IF(NF605&gt;99,1,0)</f>
        <v/>
      </c>
      <c r="NN605" s="32">
        <f>IF(NJ605&gt;0.0799,1,0)</f>
        <v/>
      </c>
      <c r="NO605" s="32">
        <f>IF(NJ605&gt;NQ605,1,0)</f>
        <v/>
      </c>
      <c r="NP605" s="32">
        <f>NM605+NN605+NO605+NK605+NL605</f>
        <v/>
      </c>
      <c r="NQ605" s="79">
        <f>(((100*NG605)*(NI605-1)*0.98)-((1-NG605)*100))/100</f>
        <v/>
      </c>
      <c r="NR605" s="34">
        <f>IF(LR605&lt;0.9,0,IF(AND(LR605&gt;1.1),0,1))</f>
        <v/>
      </c>
      <c r="NS605" s="34">
        <f>IF(LS605&lt;0.9,0,IF(AND(LS605&gt;1.1),0,1))</f>
        <v/>
      </c>
      <c r="NT605" s="32">
        <f>IF(NF605&gt;99,1,0)</f>
        <v/>
      </c>
      <c r="NU605" s="32">
        <f>IF(NQ605&gt;0.0799,1,0)</f>
        <v/>
      </c>
      <c r="NV605" s="32">
        <f>IF(NQ605&gt;NJ605,1,0)</f>
        <v/>
      </c>
      <c r="NW605" s="32">
        <f>NT605+NU605+NV605+NR605+NS605</f>
        <v/>
      </c>
      <c r="NX605">
        <f>IF(NP605=5,"LayAway0-1",IF(AND(NW605=5),"BackAway0-1",""))</f>
        <v/>
      </c>
      <c r="NY605">
        <f>IF(NP605=5,KO605,IF(AND(NW605=5),KO605,""))</f>
        <v/>
      </c>
      <c r="NZ605">
        <f>IF(NP605=5,"Match Odds",IF(AND(NW605=5),"Match Odds",""))</f>
        <v/>
      </c>
      <c r="OA605">
        <f>IF(NP605=5,KP605,IF(AND(NW605=5),KP605,""))</f>
        <v/>
      </c>
      <c r="OB605">
        <f>IF(NP605=5,"MATCH_ODDS",IF(AND(NW605=5),"MATCH_ODDS",""))</f>
        <v/>
      </c>
      <c r="OC605">
        <f>IF(NP605=5,"LAY",IF(AND(NW605=5),"BACK",""))</f>
        <v/>
      </c>
    </row>
    <row r="606" ht="16.5" customHeight="1" thickBot="1" thickTop="1">
      <c r="A606" s="2" t="n"/>
      <c r="KN606" s="1">
        <f>IF(INDEX(#REF!,MATCH('HT 0-1'!D606,#REF!,0))=INDEX(#REF!,MATCH('HT 0-1'!D606,#REF!,0)),INDEX(#REF!,MATCH('HT 0-1'!D606,#REF!,0)),"ERROR")</f>
        <v/>
      </c>
      <c r="KO606" s="1">
        <f>IF(INDEX(#REF!,MATCH('HT 0-1'!E606,#REF!,0))=INDEX(#REF!,MATCH('HT 0-1'!E606,#REF!,0)),INDEX(#REF!,MATCH('HT 0-1'!E606,#REF!,0)),"ERROR")</f>
        <v/>
      </c>
      <c r="KP606" s="1">
        <f>KN606&amp;" v "&amp;KO606</f>
        <v/>
      </c>
      <c r="KQ606">
        <f>B606&amp;"_"&amp;C606</f>
        <v/>
      </c>
      <c r="KR606" s="1">
        <f>IF((HW606/KK606)&lt;0.335,"G",IF((HW606/KK606)&gt;0.67,"R","A"))</f>
        <v/>
      </c>
      <c r="KS606" s="1">
        <f>IF((HX606/KK606)&lt;0.335,"G",IF((HX606/KK606)&gt;0.67,"R","A"))</f>
        <v/>
      </c>
      <c r="KT606" s="1">
        <f>IF((IH606/KK606)&lt;0.335,"G",IF((IH606/KK606)&gt;0.67,"R","A"))</f>
        <v/>
      </c>
      <c r="KU606" s="1">
        <f>IF((II606/KK606)&lt;0.335,"G",IF((II606/KK606)&gt;0.67,"R","A"))</f>
        <v/>
      </c>
      <c r="KV606" s="1">
        <f>IF((HZ606/KK606)&lt;0.335,"G",IF((HZ606/KK606)&gt;0.67,"R","A"))</f>
        <v/>
      </c>
      <c r="KW606" s="1">
        <f>IF((HY606/KK606)&lt;0.335,"G",IF((HY606/KK606)&gt;0.67,"R","A"))</f>
        <v/>
      </c>
      <c r="KX606" s="1">
        <f>IF((IK606/KK606)&lt;0.335,"G",IF((IK606/KK606)&gt;0.67,"R","A"))</f>
        <v/>
      </c>
      <c r="KY606" s="1">
        <f>IF((IJ606/KK606)&lt;0.335,"G",IF((IJ606/KK606)&gt;0.67,"R","A"))</f>
        <v/>
      </c>
      <c r="KZ606" s="1">
        <f>IF((HQ606/KK606)&lt;0.335,"G",IF((HQ606/KK606)&gt;0.67,"R","A"))</f>
        <v/>
      </c>
      <c r="LA606" s="1">
        <f>IF((IB606/KK606)&lt;0.335,"G",IF((IB606/KK606)&gt;0.67,"R","A"))</f>
        <v/>
      </c>
      <c r="LB606">
        <f>IF(LQ606="0-1",INDEX(Scrape!#REF!,MATCH('HT 0-1'!KP606,Scrape!$B:$B,0)),"")</f>
        <v/>
      </c>
      <c r="LC606">
        <f>IF(LQ606="0-1",INDEX(Scrape!$A:$A,MATCH('HT 0-1'!KP606,Scrape!$B:$B,0)),"")</f>
        <v/>
      </c>
      <c r="LD606">
        <f>IF(LQ606="0-1",INDEX(Scrape!$B:$B,MATCH('HT 0-1'!KP606,Scrape!$B:$B,0)),"")</f>
        <v/>
      </c>
      <c r="LE606">
        <f>IF(LQ606="0-1",INDEX(Scrape!$C:$C,MATCH('HT 0-1'!KP606,Scrape!$B:$B,0)),"")</f>
        <v/>
      </c>
      <c r="LF606">
        <f>IF(LQ606="0-1",INDEX(Scrape!$D:$D,MATCH('HT 0-1'!KP606,Scrape!$B:$B,0)),"")</f>
        <v/>
      </c>
      <c r="LG606">
        <f>IF(LQ606="0-1",INDEX(Scrape!$E:$E,MATCH('HT 0-1'!KP606,Scrape!$B:$B,0)),"")</f>
        <v/>
      </c>
      <c r="LH606">
        <f>IF(LQ606="0-1",INDEX(Scrape!$F:$F,MATCH('HT 0-1'!KP606,Scrape!$B:$B,0)),"")</f>
        <v/>
      </c>
      <c r="LI606">
        <f>IF(LQ606="0-1",INDEX(Scrape!$G:$G,MATCH('HT 0-1'!KP606,Scrape!$B:$B,0)),"")</f>
        <v/>
      </c>
      <c r="LJ606">
        <f>IF(LQ606="0-1",INDEX(Scrape!$H:$H,MATCH('HT 0-1'!KP606,Scrape!$B:$B,0)),"")</f>
        <v/>
      </c>
      <c r="LK606">
        <f>IF(LQ606="0-1",INDEX(Scrape!$I:$I,MATCH('HT 0-1'!KP606,Scrape!$B:$B,0)),"")</f>
        <v/>
      </c>
      <c r="LL606">
        <f>IF(LQ606="0-1",INDEX(Scrape!$J:$J,MATCH('HT 0-1'!KP606,Scrape!$B:$B,0)),"")</f>
        <v/>
      </c>
      <c r="LM606">
        <f>IF(LQ606="0-1",INDEX(Scrape!$K:$K,MATCH('HT 0-1'!KP606,Scrape!$B:$B,0)),"")</f>
        <v/>
      </c>
      <c r="LN606">
        <f>IF(LQ606="0-1",INDEX(Scrape!$L:$L,MATCH('HT 0-1'!KP606,Scrape!$B:$B,0)),"")</f>
        <v/>
      </c>
      <c r="LO606">
        <f>IF(LQ606="0-1",INDEX(Scrape!$M:$M,MATCH('HT 0-1'!KP606,Scrape!$B:$B,0)),"")</f>
        <v/>
      </c>
      <c r="LP606">
        <f>IF(LQ606="0-1",INDEX(Scrape!$N:$N,MATCH('HT 0-1'!KP606,Scrape!$B:$B,0)),"")</f>
        <v/>
      </c>
      <c r="LQ606">
        <f>INDEX(Scrape!$O:$O,MATCH('HT 0-1'!KP606,Scrape!$B:$B,0))</f>
        <v/>
      </c>
      <c r="LR606">
        <f>(1/LJ606)+(1/LI606)+(1/LH606)</f>
        <v/>
      </c>
      <c r="LS606">
        <f>(1/LG606)+(1/LF606)+(1/LE606)</f>
        <v/>
      </c>
      <c r="LT606" s="8">
        <f>IF(INDEX(#REF!,MATCH(KQ606,#REF!,0))=INDEX(#REF!,MATCH(KQ606,#REF!,0)),INDEX(#REF!,MATCH(KQ606,#REF!,0)),"ERROR")</f>
        <v/>
      </c>
      <c r="LU606" s="4">
        <f>IF(KR606="G",2,IF(KR606="R",0.5,IF(KR606="A",1)))</f>
        <v/>
      </c>
      <c r="LV606" s="4">
        <f>IF(KS606="G",0.5,IF(KS606="R",2,IF(KS606="A",1)))</f>
        <v/>
      </c>
      <c r="LW606" s="4">
        <f>IF(KT606="G",2,IF(KT606="R",0.5,IF(KT606="A",1)))</f>
        <v/>
      </c>
      <c r="LX606" s="4">
        <f>IF(KU606="G",0.5,IF(KU606="R",2,IF(KU606="A",1)))</f>
        <v/>
      </c>
      <c r="LY606" s="7">
        <f>(LK606*(LU606+LX606)+(LL606*(LU606+LX606)))</f>
        <v/>
      </c>
      <c r="LZ606" s="7">
        <f>(LN606*(LV606+LW606)+(LO606*(LV606+LW606)))</f>
        <v/>
      </c>
      <c r="MA606" s="11">
        <f>LY606-LZ606</f>
        <v/>
      </c>
      <c r="MB606" s="5">
        <f>MA606+2</f>
        <v/>
      </c>
      <c r="MC606" s="6">
        <f>MA606-2</f>
        <v/>
      </c>
      <c r="MD606" s="4">
        <f>LE606</f>
        <v/>
      </c>
      <c r="ME606" s="9">
        <f>IF(MD606=0,1000,MD606+0.75)</f>
        <v/>
      </c>
      <c r="MF606" s="10">
        <f>IF(MD606=0,0,MD606-0.75)</f>
        <v/>
      </c>
      <c r="MG606" s="4">
        <f>((LM606*(LU606+LX606))-((LP606*(LV606+LW606))))</f>
        <v/>
      </c>
      <c r="MH606" s="9">
        <f>MG606*1.2</f>
        <v/>
      </c>
      <c r="MI606" s="10">
        <f>MG606*0.8</f>
        <v/>
      </c>
      <c r="MJ606">
        <f>IFERROR(NX606,"")</f>
        <v/>
      </c>
      <c r="MK606">
        <f>IFERROR(NY606,"")</f>
        <v/>
      </c>
      <c r="ML606">
        <f>IFERROR(NZ606,"")</f>
        <v/>
      </c>
      <c r="MM606">
        <f>IFERROR(OA606,"")</f>
        <v/>
      </c>
      <c r="MN606">
        <f>IFERROR(OB606,"")</f>
        <v/>
      </c>
      <c r="MO606">
        <f>IFERROR(OC606,"")</f>
        <v/>
      </c>
      <c r="MP606" s="1">
        <f>COUNTIFS(#REF!,LT606,#REF!,1,#REF!,"&gt;="&amp;MC606,#REF!,"&lt;="&amp;MB606,#REF!,"&lt;="&amp;ME606,#REF!,"&gt;="&amp;MF606,#REF!,"="&amp;KV606,#REF!,"="&amp;KX606)</f>
        <v/>
      </c>
      <c r="MQ606" s="1">
        <f>COUNTIFS(#REF!,LT606,#REF!,0,#REF!,"&gt;="&amp;MC606,#REF!,"&lt;="&amp;MB606,#REF!,"&lt;="&amp;ME606,#REF!,"&gt;="&amp;MF606,#REF!,"="&amp;KV606,#REF!,"="&amp;KX606)</f>
        <v/>
      </c>
      <c r="MR606" s="1">
        <f>COUNTIFS(#REF!,LT606,#REF!,1,#REF!,"&gt;="&amp;MC606,#REF!,"&lt;="&amp;MB606,#REF!,"&lt;="&amp;ME606,#REF!,"&gt;="&amp;MF606,#REF!,"="&amp;KW606,#REF!,"="&amp;KY606)</f>
        <v/>
      </c>
      <c r="MS606" s="1">
        <f>COUNTIFS(#REF!,LT606,#REF!,0,#REF!,"&gt;="&amp;MC606,#REF!,"&lt;="&amp;MB606,#REF!,"&lt;="&amp;ME606,#REF!,"&gt;="&amp;MF606,#REF!,"="&amp;KW606,#REF!,"="&amp;KY606)</f>
        <v/>
      </c>
      <c r="MT606" s="1">
        <f>COUNTIFS(#REF!,LT606,#REF!,1,#REF!,"&gt;="&amp;MI606,#REF!,"&lt;="&amp;MH606,#REF!,"&lt;="&amp;ME606,#REF!,"&gt;="&amp;MF606)</f>
        <v/>
      </c>
      <c r="MU606" s="1">
        <f>COUNTIFS(#REF!,LT606,#REF!,0,#REF!,"&gt;="&amp;MI606,#REF!,"&lt;="&amp;MH606,#REF!,"&lt;="&amp;ME606,#REF!,"&gt;="&amp;MF606)</f>
        <v/>
      </c>
      <c r="MV606" s="1">
        <f>COUNTIFS(#REF!,LT606,#REF!,1,#REF!,"&gt;="&amp;MI606,#REF!,"&lt;="&amp;MH606,#REF!,"="&amp;KZ606,#REF!,"="&amp;LA606,#REF!,"&lt;="&amp;ME606,#REF!,"&gt;="&amp;MF606)</f>
        <v/>
      </c>
      <c r="MW606" s="1">
        <f>COUNTIFS(#REF!,LT606,#REF!,0,#REF!,"&gt;="&amp;MI606,#REF!,"&lt;="&amp;MH606,#REF!,"="&amp;KZ606,#REF!,"="&amp;LA606,#REF!,"&lt;="&amp;ME606,#REF!,"&gt;="&amp;MF606)</f>
        <v/>
      </c>
      <c r="MX606" s="1">
        <f>COUNTIFS(#REF!,LT606,#REF!,1,#REF!,"&gt;="&amp;MC606,#REF!,"&lt;="&amp;MB606,#REF!,"&lt;="&amp;ME606,#REF!,"&gt;="&amp;MF606)</f>
        <v/>
      </c>
      <c r="MY606" s="1">
        <f>COUNTIFS(#REF!,LT606,#REF!,0,#REF!,"&gt;="&amp;MC606,#REF!,"&lt;="&amp;MB606,#REF!,"&lt;="&amp;ME606,#REF!,"&gt;="&amp;MF606)</f>
        <v/>
      </c>
      <c r="MZ606" s="1">
        <f>COUNTIFS(#REF!,LT606,#REF!,1,#REF!,"&lt;="&amp;ME606,#REF!,"&gt;="&amp;MF606,#REF!,"="&amp;KV606,#REF!,"="&amp;KX606)</f>
        <v/>
      </c>
      <c r="NA606" s="1">
        <f>COUNTIFS(#REF!,LT606,#REF!,0,#REF!,"&lt;="&amp;ME606,#REF!,"&gt;="&amp;MF606,#REF!,"="&amp;KV606,#REF!,"="&amp;KX606)</f>
        <v/>
      </c>
      <c r="NB606" s="1">
        <f>COUNTIFS(#REF!,LT606,#REF!,1,#REF!,"&lt;="&amp;ME606,#REF!,"&gt;="&amp;MF606,#REF!,"="&amp;KW606,#REF!,"="&amp;KY606)</f>
        <v/>
      </c>
      <c r="NC606" s="1">
        <f>COUNTIFS(#REF!,LT606,#REF!,0,#REF!,"&lt;="&amp;ME606,#REF!,"&gt;="&amp;MF606,#REF!,"="&amp;KW606,#REF!,"="&amp;KY606)</f>
        <v/>
      </c>
      <c r="ND606" s="1">
        <f>MP606+MR606+MT606+MV606+MX606+MZ606+NB606</f>
        <v/>
      </c>
      <c r="NE606" s="1">
        <f>MQ606+MS606+MU606+MW606+MY606+NA606+NC606</f>
        <v/>
      </c>
      <c r="NF606" s="1">
        <f>ND606+NE606</f>
        <v/>
      </c>
      <c r="NG606" s="33">
        <f>ND606/(ND606+NE606)</f>
        <v/>
      </c>
      <c r="NH606" s="3">
        <f>1/NG606</f>
        <v/>
      </c>
      <c r="NI606" s="1">
        <f>LI606</f>
        <v/>
      </c>
      <c r="NJ606" s="79">
        <f>((1-NG606)*(1/(NI606-1))*0.98-(NG606*1))</f>
        <v/>
      </c>
      <c r="NK606" s="34">
        <f>IF(LR606&lt;0.9,0,IF(AND(LR606&gt;1.1),0,1))</f>
        <v/>
      </c>
      <c r="NL606" s="34">
        <f>IF(LS606&lt;0.9,0,IF(AND(LS606&gt;1.1),0,1))</f>
        <v/>
      </c>
      <c r="NM606" s="32">
        <f>IF(NF606&gt;99,1,0)</f>
        <v/>
      </c>
      <c r="NN606" s="32">
        <f>IF(NJ606&gt;0.0799,1,0)</f>
        <v/>
      </c>
      <c r="NO606" s="32">
        <f>IF(NJ606&gt;NQ606,1,0)</f>
        <v/>
      </c>
      <c r="NP606" s="32">
        <f>NM606+NN606+NO606+NK606+NL606</f>
        <v/>
      </c>
      <c r="NQ606" s="79">
        <f>(((100*NG606)*(NI606-1)*0.98)-((1-NG606)*100))/100</f>
        <v/>
      </c>
      <c r="NR606" s="34">
        <f>IF(LR606&lt;0.9,0,IF(AND(LR606&gt;1.1),0,1))</f>
        <v/>
      </c>
      <c r="NS606" s="34">
        <f>IF(LS606&lt;0.9,0,IF(AND(LS606&gt;1.1),0,1))</f>
        <v/>
      </c>
      <c r="NT606" s="32">
        <f>IF(NF606&gt;99,1,0)</f>
        <v/>
      </c>
      <c r="NU606" s="32">
        <f>IF(NQ606&gt;0.0799,1,0)</f>
        <v/>
      </c>
      <c r="NV606" s="32">
        <f>IF(NQ606&gt;NJ606,1,0)</f>
        <v/>
      </c>
      <c r="NW606" s="32">
        <f>NT606+NU606+NV606+NR606+NS606</f>
        <v/>
      </c>
      <c r="NX606">
        <f>IF(NP606=5,"LayAway0-1",IF(AND(NW606=5),"BackAway0-1",""))</f>
        <v/>
      </c>
      <c r="NY606">
        <f>IF(NP606=5,KO606,IF(AND(NW606=5),KO606,""))</f>
        <v/>
      </c>
      <c r="NZ606">
        <f>IF(NP606=5,"Match Odds",IF(AND(NW606=5),"Match Odds",""))</f>
        <v/>
      </c>
      <c r="OA606">
        <f>IF(NP606=5,KP606,IF(AND(NW606=5),KP606,""))</f>
        <v/>
      </c>
      <c r="OB606">
        <f>IF(NP606=5,"MATCH_ODDS",IF(AND(NW606=5),"MATCH_ODDS",""))</f>
        <v/>
      </c>
      <c r="OC606">
        <f>IF(NP606=5,"LAY",IF(AND(NW606=5),"BACK",""))</f>
        <v/>
      </c>
    </row>
    <row r="607" ht="16.5" customHeight="1" thickBot="1" thickTop="1">
      <c r="A607" s="2" t="n"/>
      <c r="KN607" s="1">
        <f>IF(INDEX(#REF!,MATCH('HT 0-1'!D607,#REF!,0))=INDEX(#REF!,MATCH('HT 0-1'!D607,#REF!,0)),INDEX(#REF!,MATCH('HT 0-1'!D607,#REF!,0)),"ERROR")</f>
        <v/>
      </c>
      <c r="KO607" s="1">
        <f>IF(INDEX(#REF!,MATCH('HT 0-1'!E607,#REF!,0))=INDEX(#REF!,MATCH('HT 0-1'!E607,#REF!,0)),INDEX(#REF!,MATCH('HT 0-1'!E607,#REF!,0)),"ERROR")</f>
        <v/>
      </c>
      <c r="KP607" s="1">
        <f>KN607&amp;" v "&amp;KO607</f>
        <v/>
      </c>
      <c r="KQ607">
        <f>B607&amp;"_"&amp;C607</f>
        <v/>
      </c>
      <c r="KR607" s="1">
        <f>IF((HW607/KK607)&lt;0.335,"G",IF((HW607/KK607)&gt;0.67,"R","A"))</f>
        <v/>
      </c>
      <c r="KS607" s="1">
        <f>IF((HX607/KK607)&lt;0.335,"G",IF((HX607/KK607)&gt;0.67,"R","A"))</f>
        <v/>
      </c>
      <c r="KT607" s="1">
        <f>IF((IH607/KK607)&lt;0.335,"G",IF((IH607/KK607)&gt;0.67,"R","A"))</f>
        <v/>
      </c>
      <c r="KU607" s="1">
        <f>IF((II607/KK607)&lt;0.335,"G",IF((II607/KK607)&gt;0.67,"R","A"))</f>
        <v/>
      </c>
      <c r="KV607" s="1">
        <f>IF((HZ607/KK607)&lt;0.335,"G",IF((HZ607/KK607)&gt;0.67,"R","A"))</f>
        <v/>
      </c>
      <c r="KW607" s="1">
        <f>IF((HY607/KK607)&lt;0.335,"G",IF((HY607/KK607)&gt;0.67,"R","A"))</f>
        <v/>
      </c>
      <c r="KX607" s="1">
        <f>IF((IK607/KK607)&lt;0.335,"G",IF((IK607/KK607)&gt;0.67,"R","A"))</f>
        <v/>
      </c>
      <c r="KY607" s="1">
        <f>IF((IJ607/KK607)&lt;0.335,"G",IF((IJ607/KK607)&gt;0.67,"R","A"))</f>
        <v/>
      </c>
      <c r="KZ607" s="1">
        <f>IF((HQ607/KK607)&lt;0.335,"G",IF((HQ607/KK607)&gt;0.67,"R","A"))</f>
        <v/>
      </c>
      <c r="LA607" s="1">
        <f>IF((IB607/KK607)&lt;0.335,"G",IF((IB607/KK607)&gt;0.67,"R","A"))</f>
        <v/>
      </c>
      <c r="LB607">
        <f>IF(LQ607="0-1",INDEX(Scrape!#REF!,MATCH('HT 0-1'!KP607,Scrape!$B:$B,0)),"")</f>
        <v/>
      </c>
      <c r="LC607">
        <f>IF(LQ607="0-1",INDEX(Scrape!$A:$A,MATCH('HT 0-1'!KP607,Scrape!$B:$B,0)),"")</f>
        <v/>
      </c>
      <c r="LD607">
        <f>IF(LQ607="0-1",INDEX(Scrape!$B:$B,MATCH('HT 0-1'!KP607,Scrape!$B:$B,0)),"")</f>
        <v/>
      </c>
      <c r="LE607">
        <f>IF(LQ607="0-1",INDEX(Scrape!$C:$C,MATCH('HT 0-1'!KP607,Scrape!$B:$B,0)),"")</f>
        <v/>
      </c>
      <c r="LF607">
        <f>IF(LQ607="0-1",INDEX(Scrape!$D:$D,MATCH('HT 0-1'!KP607,Scrape!$B:$B,0)),"")</f>
        <v/>
      </c>
      <c r="LG607">
        <f>IF(LQ607="0-1",INDEX(Scrape!$E:$E,MATCH('HT 0-1'!KP607,Scrape!$B:$B,0)),"")</f>
        <v/>
      </c>
      <c r="LH607">
        <f>IF(LQ607="0-1",INDEX(Scrape!$F:$F,MATCH('HT 0-1'!KP607,Scrape!$B:$B,0)),"")</f>
        <v/>
      </c>
      <c r="LI607">
        <f>IF(LQ607="0-1",INDEX(Scrape!$G:$G,MATCH('HT 0-1'!KP607,Scrape!$B:$B,0)),"")</f>
        <v/>
      </c>
      <c r="LJ607">
        <f>IF(LQ607="0-1",INDEX(Scrape!$H:$H,MATCH('HT 0-1'!KP607,Scrape!$B:$B,0)),"")</f>
        <v/>
      </c>
      <c r="LK607">
        <f>IF(LQ607="0-1",INDEX(Scrape!$I:$I,MATCH('HT 0-1'!KP607,Scrape!$B:$B,0)),"")</f>
        <v/>
      </c>
      <c r="LL607">
        <f>IF(LQ607="0-1",INDEX(Scrape!$J:$J,MATCH('HT 0-1'!KP607,Scrape!$B:$B,0)),"")</f>
        <v/>
      </c>
      <c r="LM607">
        <f>IF(LQ607="0-1",INDEX(Scrape!$K:$K,MATCH('HT 0-1'!KP607,Scrape!$B:$B,0)),"")</f>
        <v/>
      </c>
      <c r="LN607">
        <f>IF(LQ607="0-1",INDEX(Scrape!$L:$L,MATCH('HT 0-1'!KP607,Scrape!$B:$B,0)),"")</f>
        <v/>
      </c>
      <c r="LO607">
        <f>IF(LQ607="0-1",INDEX(Scrape!$M:$M,MATCH('HT 0-1'!KP607,Scrape!$B:$B,0)),"")</f>
        <v/>
      </c>
      <c r="LP607">
        <f>IF(LQ607="0-1",INDEX(Scrape!$N:$N,MATCH('HT 0-1'!KP607,Scrape!$B:$B,0)),"")</f>
        <v/>
      </c>
      <c r="LQ607">
        <f>INDEX(Scrape!$O:$O,MATCH('HT 0-1'!KP607,Scrape!$B:$B,0))</f>
        <v/>
      </c>
      <c r="LR607">
        <f>(1/LJ607)+(1/LI607)+(1/LH607)</f>
        <v/>
      </c>
      <c r="LS607">
        <f>(1/LG607)+(1/LF607)+(1/LE607)</f>
        <v/>
      </c>
      <c r="LT607" s="8">
        <f>IF(INDEX(#REF!,MATCH(KQ607,#REF!,0))=INDEX(#REF!,MATCH(KQ607,#REF!,0)),INDEX(#REF!,MATCH(KQ607,#REF!,0)),"ERROR")</f>
        <v/>
      </c>
      <c r="LU607" s="4">
        <f>IF(KR607="G",2,IF(KR607="R",0.5,IF(KR607="A",1)))</f>
        <v/>
      </c>
      <c r="LV607" s="4">
        <f>IF(KS607="G",0.5,IF(KS607="R",2,IF(KS607="A",1)))</f>
        <v/>
      </c>
      <c r="LW607" s="4">
        <f>IF(KT607="G",2,IF(KT607="R",0.5,IF(KT607="A",1)))</f>
        <v/>
      </c>
      <c r="LX607" s="4">
        <f>IF(KU607="G",0.5,IF(KU607="R",2,IF(KU607="A",1)))</f>
        <v/>
      </c>
      <c r="LY607" s="7">
        <f>(LK607*(LU607+LX607)+(LL607*(LU607+LX607)))</f>
        <v/>
      </c>
      <c r="LZ607" s="7">
        <f>(LN607*(LV607+LW607)+(LO607*(LV607+LW607)))</f>
        <v/>
      </c>
      <c r="MA607" s="11">
        <f>LY607-LZ607</f>
        <v/>
      </c>
      <c r="MB607" s="5">
        <f>MA607+2</f>
        <v/>
      </c>
      <c r="MC607" s="6">
        <f>MA607-2</f>
        <v/>
      </c>
      <c r="MD607" s="4">
        <f>LE607</f>
        <v/>
      </c>
      <c r="ME607" s="9">
        <f>IF(MD607=0,1000,MD607+0.75)</f>
        <v/>
      </c>
      <c r="MF607" s="10">
        <f>IF(MD607=0,0,MD607-0.75)</f>
        <v/>
      </c>
      <c r="MG607" s="4">
        <f>((LM607*(LU607+LX607))-((LP607*(LV607+LW607))))</f>
        <v/>
      </c>
      <c r="MH607" s="9">
        <f>MG607*1.2</f>
        <v/>
      </c>
      <c r="MI607" s="10">
        <f>MG607*0.8</f>
        <v/>
      </c>
      <c r="MJ607">
        <f>IFERROR(NX607,"")</f>
        <v/>
      </c>
      <c r="MK607">
        <f>IFERROR(NY607,"")</f>
        <v/>
      </c>
      <c r="ML607">
        <f>IFERROR(NZ607,"")</f>
        <v/>
      </c>
      <c r="MM607">
        <f>IFERROR(OA607,"")</f>
        <v/>
      </c>
      <c r="MN607">
        <f>IFERROR(OB607,"")</f>
        <v/>
      </c>
      <c r="MO607">
        <f>IFERROR(OC607,"")</f>
        <v/>
      </c>
      <c r="MP607" s="1">
        <f>COUNTIFS(#REF!,LT607,#REF!,1,#REF!,"&gt;="&amp;MC607,#REF!,"&lt;="&amp;MB607,#REF!,"&lt;="&amp;ME607,#REF!,"&gt;="&amp;MF607,#REF!,"="&amp;KV607,#REF!,"="&amp;KX607)</f>
        <v/>
      </c>
      <c r="MQ607" s="1">
        <f>COUNTIFS(#REF!,LT607,#REF!,0,#REF!,"&gt;="&amp;MC607,#REF!,"&lt;="&amp;MB607,#REF!,"&lt;="&amp;ME607,#REF!,"&gt;="&amp;MF607,#REF!,"="&amp;KV607,#REF!,"="&amp;KX607)</f>
        <v/>
      </c>
      <c r="MR607" s="1">
        <f>COUNTIFS(#REF!,LT607,#REF!,1,#REF!,"&gt;="&amp;MC607,#REF!,"&lt;="&amp;MB607,#REF!,"&lt;="&amp;ME607,#REF!,"&gt;="&amp;MF607,#REF!,"="&amp;KW607,#REF!,"="&amp;KY607)</f>
        <v/>
      </c>
      <c r="MS607" s="1">
        <f>COUNTIFS(#REF!,LT607,#REF!,0,#REF!,"&gt;="&amp;MC607,#REF!,"&lt;="&amp;MB607,#REF!,"&lt;="&amp;ME607,#REF!,"&gt;="&amp;MF607,#REF!,"="&amp;KW607,#REF!,"="&amp;KY607)</f>
        <v/>
      </c>
      <c r="MT607" s="1">
        <f>COUNTIFS(#REF!,LT607,#REF!,1,#REF!,"&gt;="&amp;MI607,#REF!,"&lt;="&amp;MH607,#REF!,"&lt;="&amp;ME607,#REF!,"&gt;="&amp;MF607)</f>
        <v/>
      </c>
      <c r="MU607" s="1">
        <f>COUNTIFS(#REF!,LT607,#REF!,0,#REF!,"&gt;="&amp;MI607,#REF!,"&lt;="&amp;MH607,#REF!,"&lt;="&amp;ME607,#REF!,"&gt;="&amp;MF607)</f>
        <v/>
      </c>
      <c r="MV607" s="1">
        <f>COUNTIFS(#REF!,LT607,#REF!,1,#REF!,"&gt;="&amp;MI607,#REF!,"&lt;="&amp;MH607,#REF!,"="&amp;KZ607,#REF!,"="&amp;LA607,#REF!,"&lt;="&amp;ME607,#REF!,"&gt;="&amp;MF607)</f>
        <v/>
      </c>
      <c r="MW607" s="1">
        <f>COUNTIFS(#REF!,LT607,#REF!,0,#REF!,"&gt;="&amp;MI607,#REF!,"&lt;="&amp;MH607,#REF!,"="&amp;KZ607,#REF!,"="&amp;LA607,#REF!,"&lt;="&amp;ME607,#REF!,"&gt;="&amp;MF607)</f>
        <v/>
      </c>
      <c r="MX607" s="1">
        <f>COUNTIFS(#REF!,LT607,#REF!,1,#REF!,"&gt;="&amp;MC607,#REF!,"&lt;="&amp;MB607,#REF!,"&lt;="&amp;ME607,#REF!,"&gt;="&amp;MF607)</f>
        <v/>
      </c>
      <c r="MY607" s="1">
        <f>COUNTIFS(#REF!,LT607,#REF!,0,#REF!,"&gt;="&amp;MC607,#REF!,"&lt;="&amp;MB607,#REF!,"&lt;="&amp;ME607,#REF!,"&gt;="&amp;MF607)</f>
        <v/>
      </c>
      <c r="MZ607" s="1">
        <f>COUNTIFS(#REF!,LT607,#REF!,1,#REF!,"&lt;="&amp;ME607,#REF!,"&gt;="&amp;MF607,#REF!,"="&amp;KV607,#REF!,"="&amp;KX607)</f>
        <v/>
      </c>
      <c r="NA607" s="1">
        <f>COUNTIFS(#REF!,LT607,#REF!,0,#REF!,"&lt;="&amp;ME607,#REF!,"&gt;="&amp;MF607,#REF!,"="&amp;KV607,#REF!,"="&amp;KX607)</f>
        <v/>
      </c>
      <c r="NB607" s="1">
        <f>COUNTIFS(#REF!,LT607,#REF!,1,#REF!,"&lt;="&amp;ME607,#REF!,"&gt;="&amp;MF607,#REF!,"="&amp;KW607,#REF!,"="&amp;KY607)</f>
        <v/>
      </c>
      <c r="NC607" s="1">
        <f>COUNTIFS(#REF!,LT607,#REF!,0,#REF!,"&lt;="&amp;ME607,#REF!,"&gt;="&amp;MF607,#REF!,"="&amp;KW607,#REF!,"="&amp;KY607)</f>
        <v/>
      </c>
      <c r="ND607" s="1">
        <f>MP607+MR607+MT607+MV607+MX607+MZ607+NB607</f>
        <v/>
      </c>
      <c r="NE607" s="1">
        <f>MQ607+MS607+MU607+MW607+MY607+NA607+NC607</f>
        <v/>
      </c>
      <c r="NF607" s="1">
        <f>ND607+NE607</f>
        <v/>
      </c>
      <c r="NG607" s="33">
        <f>ND607/(ND607+NE607)</f>
        <v/>
      </c>
      <c r="NH607" s="3">
        <f>1/NG607</f>
        <v/>
      </c>
      <c r="NI607" s="1">
        <f>LI607</f>
        <v/>
      </c>
      <c r="NJ607" s="79">
        <f>((1-NG607)*(1/(NI607-1))*0.98-(NG607*1))</f>
        <v/>
      </c>
      <c r="NK607" s="34">
        <f>IF(LR607&lt;0.9,0,IF(AND(LR607&gt;1.1),0,1))</f>
        <v/>
      </c>
      <c r="NL607" s="34">
        <f>IF(LS607&lt;0.9,0,IF(AND(LS607&gt;1.1),0,1))</f>
        <v/>
      </c>
      <c r="NM607" s="32">
        <f>IF(NF607&gt;99,1,0)</f>
        <v/>
      </c>
      <c r="NN607" s="32">
        <f>IF(NJ607&gt;0.0799,1,0)</f>
        <v/>
      </c>
      <c r="NO607" s="32">
        <f>IF(NJ607&gt;NQ607,1,0)</f>
        <v/>
      </c>
      <c r="NP607" s="32">
        <f>NM607+NN607+NO607+NK607+NL607</f>
        <v/>
      </c>
      <c r="NQ607" s="79">
        <f>(((100*NG607)*(NI607-1)*0.98)-((1-NG607)*100))/100</f>
        <v/>
      </c>
      <c r="NR607" s="34">
        <f>IF(LR607&lt;0.9,0,IF(AND(LR607&gt;1.1),0,1))</f>
        <v/>
      </c>
      <c r="NS607" s="34">
        <f>IF(LS607&lt;0.9,0,IF(AND(LS607&gt;1.1),0,1))</f>
        <v/>
      </c>
      <c r="NT607" s="32">
        <f>IF(NF607&gt;99,1,0)</f>
        <v/>
      </c>
      <c r="NU607" s="32">
        <f>IF(NQ607&gt;0.0799,1,0)</f>
        <v/>
      </c>
      <c r="NV607" s="32">
        <f>IF(NQ607&gt;NJ607,1,0)</f>
        <v/>
      </c>
      <c r="NW607" s="32">
        <f>NT607+NU607+NV607+NR607+NS607</f>
        <v/>
      </c>
      <c r="NX607">
        <f>IF(NP607=5,"LayAway0-1",IF(AND(NW607=5),"BackAway0-1",""))</f>
        <v/>
      </c>
      <c r="NY607">
        <f>IF(NP607=5,KO607,IF(AND(NW607=5),KO607,""))</f>
        <v/>
      </c>
      <c r="NZ607">
        <f>IF(NP607=5,"Match Odds",IF(AND(NW607=5),"Match Odds",""))</f>
        <v/>
      </c>
      <c r="OA607">
        <f>IF(NP607=5,KP607,IF(AND(NW607=5),KP607,""))</f>
        <v/>
      </c>
      <c r="OB607">
        <f>IF(NP607=5,"MATCH_ODDS",IF(AND(NW607=5),"MATCH_ODDS",""))</f>
        <v/>
      </c>
      <c r="OC607">
        <f>IF(NP607=5,"LAY",IF(AND(NW607=5),"BACK",""))</f>
        <v/>
      </c>
    </row>
    <row r="608" ht="16.5" customHeight="1" thickBot="1" thickTop="1">
      <c r="A608" s="2" t="n"/>
      <c r="KN608" s="1">
        <f>IF(INDEX(#REF!,MATCH('HT 0-1'!D608,#REF!,0))=INDEX(#REF!,MATCH('HT 0-1'!D608,#REF!,0)),INDEX(#REF!,MATCH('HT 0-1'!D608,#REF!,0)),"ERROR")</f>
        <v/>
      </c>
      <c r="KO608" s="1">
        <f>IF(INDEX(#REF!,MATCH('HT 0-1'!E608,#REF!,0))=INDEX(#REF!,MATCH('HT 0-1'!E608,#REF!,0)),INDEX(#REF!,MATCH('HT 0-1'!E608,#REF!,0)),"ERROR")</f>
        <v/>
      </c>
      <c r="KP608" s="1">
        <f>KN608&amp;" v "&amp;KO608</f>
        <v/>
      </c>
      <c r="KQ608">
        <f>B608&amp;"_"&amp;C608</f>
        <v/>
      </c>
      <c r="KR608" s="1">
        <f>IF((HW608/KK608)&lt;0.335,"G",IF((HW608/KK608)&gt;0.67,"R","A"))</f>
        <v/>
      </c>
      <c r="KS608" s="1">
        <f>IF((HX608/KK608)&lt;0.335,"G",IF((HX608/KK608)&gt;0.67,"R","A"))</f>
        <v/>
      </c>
      <c r="KT608" s="1">
        <f>IF((IH608/KK608)&lt;0.335,"G",IF((IH608/KK608)&gt;0.67,"R","A"))</f>
        <v/>
      </c>
      <c r="KU608" s="1">
        <f>IF((II608/KK608)&lt;0.335,"G",IF((II608/KK608)&gt;0.67,"R","A"))</f>
        <v/>
      </c>
      <c r="KV608" s="1">
        <f>IF((HZ608/KK608)&lt;0.335,"G",IF((HZ608/KK608)&gt;0.67,"R","A"))</f>
        <v/>
      </c>
      <c r="KW608" s="1">
        <f>IF((HY608/KK608)&lt;0.335,"G",IF((HY608/KK608)&gt;0.67,"R","A"))</f>
        <v/>
      </c>
      <c r="KX608" s="1">
        <f>IF((IK608/KK608)&lt;0.335,"G",IF((IK608/KK608)&gt;0.67,"R","A"))</f>
        <v/>
      </c>
      <c r="KY608" s="1">
        <f>IF((IJ608/KK608)&lt;0.335,"G",IF((IJ608/KK608)&gt;0.67,"R","A"))</f>
        <v/>
      </c>
      <c r="KZ608" s="1">
        <f>IF((HQ608/KK608)&lt;0.335,"G",IF((HQ608/KK608)&gt;0.67,"R","A"))</f>
        <v/>
      </c>
      <c r="LA608" s="1">
        <f>IF((IB608/KK608)&lt;0.335,"G",IF((IB608/KK608)&gt;0.67,"R","A"))</f>
        <v/>
      </c>
      <c r="LB608">
        <f>IF(LQ608="0-1",INDEX(Scrape!#REF!,MATCH('HT 0-1'!KP608,Scrape!$B:$B,0)),"")</f>
        <v/>
      </c>
      <c r="LC608">
        <f>IF(LQ608="0-1",INDEX(Scrape!$A:$A,MATCH('HT 0-1'!KP608,Scrape!$B:$B,0)),"")</f>
        <v/>
      </c>
      <c r="LD608">
        <f>IF(LQ608="0-1",INDEX(Scrape!$B:$B,MATCH('HT 0-1'!KP608,Scrape!$B:$B,0)),"")</f>
        <v/>
      </c>
      <c r="LE608">
        <f>IF(LQ608="0-1",INDEX(Scrape!$C:$C,MATCH('HT 0-1'!KP608,Scrape!$B:$B,0)),"")</f>
        <v/>
      </c>
      <c r="LF608">
        <f>IF(LQ608="0-1",INDEX(Scrape!$D:$D,MATCH('HT 0-1'!KP608,Scrape!$B:$B,0)),"")</f>
        <v/>
      </c>
      <c r="LG608">
        <f>IF(LQ608="0-1",INDEX(Scrape!$E:$E,MATCH('HT 0-1'!KP608,Scrape!$B:$B,0)),"")</f>
        <v/>
      </c>
      <c r="LH608">
        <f>IF(LQ608="0-1",INDEX(Scrape!$F:$F,MATCH('HT 0-1'!KP608,Scrape!$B:$B,0)),"")</f>
        <v/>
      </c>
      <c r="LI608">
        <f>IF(LQ608="0-1",INDEX(Scrape!$G:$G,MATCH('HT 0-1'!KP608,Scrape!$B:$B,0)),"")</f>
        <v/>
      </c>
      <c r="LJ608">
        <f>IF(LQ608="0-1",INDEX(Scrape!$H:$H,MATCH('HT 0-1'!KP608,Scrape!$B:$B,0)),"")</f>
        <v/>
      </c>
      <c r="LK608">
        <f>IF(LQ608="0-1",INDEX(Scrape!$I:$I,MATCH('HT 0-1'!KP608,Scrape!$B:$B,0)),"")</f>
        <v/>
      </c>
      <c r="LL608">
        <f>IF(LQ608="0-1",INDEX(Scrape!$J:$J,MATCH('HT 0-1'!KP608,Scrape!$B:$B,0)),"")</f>
        <v/>
      </c>
      <c r="LM608">
        <f>IF(LQ608="0-1",INDEX(Scrape!$K:$K,MATCH('HT 0-1'!KP608,Scrape!$B:$B,0)),"")</f>
        <v/>
      </c>
      <c r="LN608">
        <f>IF(LQ608="0-1",INDEX(Scrape!$L:$L,MATCH('HT 0-1'!KP608,Scrape!$B:$B,0)),"")</f>
        <v/>
      </c>
      <c r="LO608">
        <f>IF(LQ608="0-1",INDEX(Scrape!$M:$M,MATCH('HT 0-1'!KP608,Scrape!$B:$B,0)),"")</f>
        <v/>
      </c>
      <c r="LP608">
        <f>IF(LQ608="0-1",INDEX(Scrape!$N:$N,MATCH('HT 0-1'!KP608,Scrape!$B:$B,0)),"")</f>
        <v/>
      </c>
      <c r="LQ608">
        <f>INDEX(Scrape!$O:$O,MATCH('HT 0-1'!KP608,Scrape!$B:$B,0))</f>
        <v/>
      </c>
      <c r="LR608">
        <f>(1/LJ608)+(1/LI608)+(1/LH608)</f>
        <v/>
      </c>
      <c r="LS608">
        <f>(1/LG608)+(1/LF608)+(1/LE608)</f>
        <v/>
      </c>
      <c r="LT608" s="8">
        <f>IF(INDEX(#REF!,MATCH(KQ608,#REF!,0))=INDEX(#REF!,MATCH(KQ608,#REF!,0)),INDEX(#REF!,MATCH(KQ608,#REF!,0)),"ERROR")</f>
        <v/>
      </c>
      <c r="LU608" s="4">
        <f>IF(KR608="G",2,IF(KR608="R",0.5,IF(KR608="A",1)))</f>
        <v/>
      </c>
      <c r="LV608" s="4">
        <f>IF(KS608="G",0.5,IF(KS608="R",2,IF(KS608="A",1)))</f>
        <v/>
      </c>
      <c r="LW608" s="4">
        <f>IF(KT608="G",2,IF(KT608="R",0.5,IF(KT608="A",1)))</f>
        <v/>
      </c>
      <c r="LX608" s="4">
        <f>IF(KU608="G",0.5,IF(KU608="R",2,IF(KU608="A",1)))</f>
        <v/>
      </c>
      <c r="LY608" s="7">
        <f>(LK608*(LU608+LX608)+(LL608*(LU608+LX608)))</f>
        <v/>
      </c>
      <c r="LZ608" s="7">
        <f>(LN608*(LV608+LW608)+(LO608*(LV608+LW608)))</f>
        <v/>
      </c>
      <c r="MA608" s="11">
        <f>LY608-LZ608</f>
        <v/>
      </c>
      <c r="MB608" s="5">
        <f>MA608+2</f>
        <v/>
      </c>
      <c r="MC608" s="6">
        <f>MA608-2</f>
        <v/>
      </c>
      <c r="MD608" s="4">
        <f>LE608</f>
        <v/>
      </c>
      <c r="ME608" s="9">
        <f>IF(MD608=0,1000,MD608+0.75)</f>
        <v/>
      </c>
      <c r="MF608" s="10">
        <f>IF(MD608=0,0,MD608-0.75)</f>
        <v/>
      </c>
      <c r="MG608" s="4">
        <f>((LM608*(LU608+LX608))-((LP608*(LV608+LW608))))</f>
        <v/>
      </c>
      <c r="MH608" s="9">
        <f>MG608*1.2</f>
        <v/>
      </c>
      <c r="MI608" s="10">
        <f>MG608*0.8</f>
        <v/>
      </c>
      <c r="MJ608">
        <f>IFERROR(NX608,"")</f>
        <v/>
      </c>
      <c r="MK608">
        <f>IFERROR(NY608,"")</f>
        <v/>
      </c>
      <c r="ML608">
        <f>IFERROR(NZ608,"")</f>
        <v/>
      </c>
      <c r="MM608">
        <f>IFERROR(OA608,"")</f>
        <v/>
      </c>
      <c r="MN608">
        <f>IFERROR(OB608,"")</f>
        <v/>
      </c>
      <c r="MO608">
        <f>IFERROR(OC608,"")</f>
        <v/>
      </c>
      <c r="MP608" s="1">
        <f>COUNTIFS(#REF!,LT608,#REF!,1,#REF!,"&gt;="&amp;MC608,#REF!,"&lt;="&amp;MB608,#REF!,"&lt;="&amp;ME608,#REF!,"&gt;="&amp;MF608,#REF!,"="&amp;KV608,#REF!,"="&amp;KX608)</f>
        <v/>
      </c>
      <c r="MQ608" s="1">
        <f>COUNTIFS(#REF!,LT608,#REF!,0,#REF!,"&gt;="&amp;MC608,#REF!,"&lt;="&amp;MB608,#REF!,"&lt;="&amp;ME608,#REF!,"&gt;="&amp;MF608,#REF!,"="&amp;KV608,#REF!,"="&amp;KX608)</f>
        <v/>
      </c>
      <c r="MR608" s="1">
        <f>COUNTIFS(#REF!,LT608,#REF!,1,#REF!,"&gt;="&amp;MC608,#REF!,"&lt;="&amp;MB608,#REF!,"&lt;="&amp;ME608,#REF!,"&gt;="&amp;MF608,#REF!,"="&amp;KW608,#REF!,"="&amp;KY608)</f>
        <v/>
      </c>
      <c r="MS608" s="1">
        <f>COUNTIFS(#REF!,LT608,#REF!,0,#REF!,"&gt;="&amp;MC608,#REF!,"&lt;="&amp;MB608,#REF!,"&lt;="&amp;ME608,#REF!,"&gt;="&amp;MF608,#REF!,"="&amp;KW608,#REF!,"="&amp;KY608)</f>
        <v/>
      </c>
      <c r="MT608" s="1">
        <f>COUNTIFS(#REF!,LT608,#REF!,1,#REF!,"&gt;="&amp;MI608,#REF!,"&lt;="&amp;MH608,#REF!,"&lt;="&amp;ME608,#REF!,"&gt;="&amp;MF608)</f>
        <v/>
      </c>
      <c r="MU608" s="1">
        <f>COUNTIFS(#REF!,LT608,#REF!,0,#REF!,"&gt;="&amp;MI608,#REF!,"&lt;="&amp;MH608,#REF!,"&lt;="&amp;ME608,#REF!,"&gt;="&amp;MF608)</f>
        <v/>
      </c>
      <c r="MV608" s="1">
        <f>COUNTIFS(#REF!,LT608,#REF!,1,#REF!,"&gt;="&amp;MI608,#REF!,"&lt;="&amp;MH608,#REF!,"="&amp;KZ608,#REF!,"="&amp;LA608,#REF!,"&lt;="&amp;ME608,#REF!,"&gt;="&amp;MF608)</f>
        <v/>
      </c>
      <c r="MW608" s="1">
        <f>COUNTIFS(#REF!,LT608,#REF!,0,#REF!,"&gt;="&amp;MI608,#REF!,"&lt;="&amp;MH608,#REF!,"="&amp;KZ608,#REF!,"="&amp;LA608,#REF!,"&lt;="&amp;ME608,#REF!,"&gt;="&amp;MF608)</f>
        <v/>
      </c>
      <c r="MX608" s="1">
        <f>COUNTIFS(#REF!,LT608,#REF!,1,#REF!,"&gt;="&amp;MC608,#REF!,"&lt;="&amp;MB608,#REF!,"&lt;="&amp;ME608,#REF!,"&gt;="&amp;MF608)</f>
        <v/>
      </c>
      <c r="MY608" s="1">
        <f>COUNTIFS(#REF!,LT608,#REF!,0,#REF!,"&gt;="&amp;MC608,#REF!,"&lt;="&amp;MB608,#REF!,"&lt;="&amp;ME608,#REF!,"&gt;="&amp;MF608)</f>
        <v/>
      </c>
      <c r="MZ608" s="1">
        <f>COUNTIFS(#REF!,LT608,#REF!,1,#REF!,"&lt;="&amp;ME608,#REF!,"&gt;="&amp;MF608,#REF!,"="&amp;KV608,#REF!,"="&amp;KX608)</f>
        <v/>
      </c>
      <c r="NA608" s="1">
        <f>COUNTIFS(#REF!,LT608,#REF!,0,#REF!,"&lt;="&amp;ME608,#REF!,"&gt;="&amp;MF608,#REF!,"="&amp;KV608,#REF!,"="&amp;KX608)</f>
        <v/>
      </c>
      <c r="NB608" s="1">
        <f>COUNTIFS(#REF!,LT608,#REF!,1,#REF!,"&lt;="&amp;ME608,#REF!,"&gt;="&amp;MF608,#REF!,"="&amp;KW608,#REF!,"="&amp;KY608)</f>
        <v/>
      </c>
      <c r="NC608" s="1">
        <f>COUNTIFS(#REF!,LT608,#REF!,0,#REF!,"&lt;="&amp;ME608,#REF!,"&gt;="&amp;MF608,#REF!,"="&amp;KW608,#REF!,"="&amp;KY608)</f>
        <v/>
      </c>
      <c r="ND608" s="1">
        <f>MP608+MR608+MT608+MV608+MX608+MZ608+NB608</f>
        <v/>
      </c>
      <c r="NE608" s="1">
        <f>MQ608+MS608+MU608+MW608+MY608+NA608+NC608</f>
        <v/>
      </c>
      <c r="NF608" s="1">
        <f>ND608+NE608</f>
        <v/>
      </c>
      <c r="NG608" s="33">
        <f>ND608/(ND608+NE608)</f>
        <v/>
      </c>
      <c r="NH608" s="3">
        <f>1/NG608</f>
        <v/>
      </c>
      <c r="NI608" s="1">
        <f>LI608</f>
        <v/>
      </c>
      <c r="NJ608" s="79">
        <f>((1-NG608)*(1/(NI608-1))*0.98-(NG608*1))</f>
        <v/>
      </c>
      <c r="NK608" s="34">
        <f>IF(LR608&lt;0.9,0,IF(AND(LR608&gt;1.1),0,1))</f>
        <v/>
      </c>
      <c r="NL608" s="34">
        <f>IF(LS608&lt;0.9,0,IF(AND(LS608&gt;1.1),0,1))</f>
        <v/>
      </c>
      <c r="NM608" s="32">
        <f>IF(NF608&gt;99,1,0)</f>
        <v/>
      </c>
      <c r="NN608" s="32">
        <f>IF(NJ608&gt;0.0799,1,0)</f>
        <v/>
      </c>
      <c r="NO608" s="32">
        <f>IF(NJ608&gt;NQ608,1,0)</f>
        <v/>
      </c>
      <c r="NP608" s="32">
        <f>NM608+NN608+NO608+NK608+NL608</f>
        <v/>
      </c>
      <c r="NQ608" s="79">
        <f>(((100*NG608)*(NI608-1)*0.98)-((1-NG608)*100))/100</f>
        <v/>
      </c>
      <c r="NR608" s="34">
        <f>IF(LR608&lt;0.9,0,IF(AND(LR608&gt;1.1),0,1))</f>
        <v/>
      </c>
      <c r="NS608" s="34">
        <f>IF(LS608&lt;0.9,0,IF(AND(LS608&gt;1.1),0,1))</f>
        <v/>
      </c>
      <c r="NT608" s="32">
        <f>IF(NF608&gt;99,1,0)</f>
        <v/>
      </c>
      <c r="NU608" s="32">
        <f>IF(NQ608&gt;0.0799,1,0)</f>
        <v/>
      </c>
      <c r="NV608" s="32">
        <f>IF(NQ608&gt;NJ608,1,0)</f>
        <v/>
      </c>
      <c r="NW608" s="32">
        <f>NT608+NU608+NV608+NR608+NS608</f>
        <v/>
      </c>
      <c r="NX608">
        <f>IF(NP608=5,"LayAway0-1",IF(AND(NW608=5),"BackAway0-1",""))</f>
        <v/>
      </c>
      <c r="NY608">
        <f>IF(NP608=5,KO608,IF(AND(NW608=5),KO608,""))</f>
        <v/>
      </c>
      <c r="NZ608">
        <f>IF(NP608=5,"Match Odds",IF(AND(NW608=5),"Match Odds",""))</f>
        <v/>
      </c>
      <c r="OA608">
        <f>IF(NP608=5,KP608,IF(AND(NW608=5),KP608,""))</f>
        <v/>
      </c>
      <c r="OB608">
        <f>IF(NP608=5,"MATCH_ODDS",IF(AND(NW608=5),"MATCH_ODDS",""))</f>
        <v/>
      </c>
      <c r="OC608">
        <f>IF(NP608=5,"LAY",IF(AND(NW608=5),"BACK",""))</f>
        <v/>
      </c>
    </row>
    <row r="609" ht="16.5" customHeight="1" thickBot="1" thickTop="1">
      <c r="A609" s="2" t="n"/>
      <c r="KN609" s="1">
        <f>IF(INDEX(#REF!,MATCH('HT 0-1'!D609,#REF!,0))=INDEX(#REF!,MATCH('HT 0-1'!D609,#REF!,0)),INDEX(#REF!,MATCH('HT 0-1'!D609,#REF!,0)),"ERROR")</f>
        <v/>
      </c>
      <c r="KO609" s="1">
        <f>IF(INDEX(#REF!,MATCH('HT 0-1'!E609,#REF!,0))=INDEX(#REF!,MATCH('HT 0-1'!E609,#REF!,0)),INDEX(#REF!,MATCH('HT 0-1'!E609,#REF!,0)),"ERROR")</f>
        <v/>
      </c>
      <c r="KP609" s="1">
        <f>KN609&amp;" v "&amp;KO609</f>
        <v/>
      </c>
      <c r="KQ609">
        <f>B609&amp;"_"&amp;C609</f>
        <v/>
      </c>
      <c r="KR609" s="1">
        <f>IF((HW609/KK609)&lt;0.335,"G",IF((HW609/KK609)&gt;0.67,"R","A"))</f>
        <v/>
      </c>
      <c r="KS609" s="1">
        <f>IF((HX609/KK609)&lt;0.335,"G",IF((HX609/KK609)&gt;0.67,"R","A"))</f>
        <v/>
      </c>
      <c r="KT609" s="1">
        <f>IF((IH609/KK609)&lt;0.335,"G",IF((IH609/KK609)&gt;0.67,"R","A"))</f>
        <v/>
      </c>
      <c r="KU609" s="1">
        <f>IF((II609/KK609)&lt;0.335,"G",IF((II609/KK609)&gt;0.67,"R","A"))</f>
        <v/>
      </c>
      <c r="KV609" s="1">
        <f>IF((HZ609/KK609)&lt;0.335,"G",IF((HZ609/KK609)&gt;0.67,"R","A"))</f>
        <v/>
      </c>
      <c r="KW609" s="1">
        <f>IF((HY609/KK609)&lt;0.335,"G",IF((HY609/KK609)&gt;0.67,"R","A"))</f>
        <v/>
      </c>
      <c r="KX609" s="1">
        <f>IF((IK609/KK609)&lt;0.335,"G",IF((IK609/KK609)&gt;0.67,"R","A"))</f>
        <v/>
      </c>
      <c r="KY609" s="1">
        <f>IF((IJ609/KK609)&lt;0.335,"G",IF((IJ609/KK609)&gt;0.67,"R","A"))</f>
        <v/>
      </c>
      <c r="KZ609" s="1">
        <f>IF((HQ609/KK609)&lt;0.335,"G",IF((HQ609/KK609)&gt;0.67,"R","A"))</f>
        <v/>
      </c>
      <c r="LA609" s="1">
        <f>IF((IB609/KK609)&lt;0.335,"G",IF((IB609/KK609)&gt;0.67,"R","A"))</f>
        <v/>
      </c>
      <c r="LB609">
        <f>IF(LQ609="0-1",INDEX(Scrape!#REF!,MATCH('HT 0-1'!KP609,Scrape!$B:$B,0)),"")</f>
        <v/>
      </c>
      <c r="LC609">
        <f>IF(LQ609="0-1",INDEX(Scrape!$A:$A,MATCH('HT 0-1'!KP609,Scrape!$B:$B,0)),"")</f>
        <v/>
      </c>
      <c r="LD609">
        <f>IF(LQ609="0-1",INDEX(Scrape!$B:$B,MATCH('HT 0-1'!KP609,Scrape!$B:$B,0)),"")</f>
        <v/>
      </c>
      <c r="LE609">
        <f>IF(LQ609="0-1",INDEX(Scrape!$C:$C,MATCH('HT 0-1'!KP609,Scrape!$B:$B,0)),"")</f>
        <v/>
      </c>
      <c r="LF609">
        <f>IF(LQ609="0-1",INDEX(Scrape!$D:$D,MATCH('HT 0-1'!KP609,Scrape!$B:$B,0)),"")</f>
        <v/>
      </c>
      <c r="LG609">
        <f>IF(LQ609="0-1",INDEX(Scrape!$E:$E,MATCH('HT 0-1'!KP609,Scrape!$B:$B,0)),"")</f>
        <v/>
      </c>
      <c r="LH609">
        <f>IF(LQ609="0-1",INDEX(Scrape!$F:$F,MATCH('HT 0-1'!KP609,Scrape!$B:$B,0)),"")</f>
        <v/>
      </c>
      <c r="LI609">
        <f>IF(LQ609="0-1",INDEX(Scrape!$G:$G,MATCH('HT 0-1'!KP609,Scrape!$B:$B,0)),"")</f>
        <v/>
      </c>
      <c r="LJ609">
        <f>IF(LQ609="0-1",INDEX(Scrape!$H:$H,MATCH('HT 0-1'!KP609,Scrape!$B:$B,0)),"")</f>
        <v/>
      </c>
      <c r="LK609">
        <f>IF(LQ609="0-1",INDEX(Scrape!$I:$I,MATCH('HT 0-1'!KP609,Scrape!$B:$B,0)),"")</f>
        <v/>
      </c>
      <c r="LL609">
        <f>IF(LQ609="0-1",INDEX(Scrape!$J:$J,MATCH('HT 0-1'!KP609,Scrape!$B:$B,0)),"")</f>
        <v/>
      </c>
      <c r="LM609">
        <f>IF(LQ609="0-1",INDEX(Scrape!$K:$K,MATCH('HT 0-1'!KP609,Scrape!$B:$B,0)),"")</f>
        <v/>
      </c>
      <c r="LN609">
        <f>IF(LQ609="0-1",INDEX(Scrape!$L:$L,MATCH('HT 0-1'!KP609,Scrape!$B:$B,0)),"")</f>
        <v/>
      </c>
      <c r="LO609">
        <f>IF(LQ609="0-1",INDEX(Scrape!$M:$M,MATCH('HT 0-1'!KP609,Scrape!$B:$B,0)),"")</f>
        <v/>
      </c>
      <c r="LP609">
        <f>IF(LQ609="0-1",INDEX(Scrape!$N:$N,MATCH('HT 0-1'!KP609,Scrape!$B:$B,0)),"")</f>
        <v/>
      </c>
      <c r="LQ609">
        <f>INDEX(Scrape!$O:$O,MATCH('HT 0-1'!KP609,Scrape!$B:$B,0))</f>
        <v/>
      </c>
      <c r="LR609">
        <f>(1/LJ609)+(1/LI609)+(1/LH609)</f>
        <v/>
      </c>
      <c r="LS609">
        <f>(1/LG609)+(1/LF609)+(1/LE609)</f>
        <v/>
      </c>
      <c r="LT609" s="8">
        <f>IF(INDEX(#REF!,MATCH(KQ609,#REF!,0))=INDEX(#REF!,MATCH(KQ609,#REF!,0)),INDEX(#REF!,MATCH(KQ609,#REF!,0)),"ERROR")</f>
        <v/>
      </c>
      <c r="LU609" s="4">
        <f>IF(KR609="G",2,IF(KR609="R",0.5,IF(KR609="A",1)))</f>
        <v/>
      </c>
      <c r="LV609" s="4">
        <f>IF(KS609="G",0.5,IF(KS609="R",2,IF(KS609="A",1)))</f>
        <v/>
      </c>
      <c r="LW609" s="4">
        <f>IF(KT609="G",2,IF(KT609="R",0.5,IF(KT609="A",1)))</f>
        <v/>
      </c>
      <c r="LX609" s="4">
        <f>IF(KU609="G",0.5,IF(KU609="R",2,IF(KU609="A",1)))</f>
        <v/>
      </c>
      <c r="LY609" s="7">
        <f>(LK609*(LU609+LX609)+(LL609*(LU609+LX609)))</f>
        <v/>
      </c>
      <c r="LZ609" s="7">
        <f>(LN609*(LV609+LW609)+(LO609*(LV609+LW609)))</f>
        <v/>
      </c>
      <c r="MA609" s="11">
        <f>LY609-LZ609</f>
        <v/>
      </c>
      <c r="MB609" s="5">
        <f>MA609+2</f>
        <v/>
      </c>
      <c r="MC609" s="6">
        <f>MA609-2</f>
        <v/>
      </c>
      <c r="MD609" s="4">
        <f>LE609</f>
        <v/>
      </c>
      <c r="ME609" s="9">
        <f>IF(MD609=0,1000,MD609+0.75)</f>
        <v/>
      </c>
      <c r="MF609" s="10">
        <f>IF(MD609=0,0,MD609-0.75)</f>
        <v/>
      </c>
      <c r="MG609" s="4">
        <f>((LM609*(LU609+LX609))-((LP609*(LV609+LW609))))</f>
        <v/>
      </c>
      <c r="MH609" s="9">
        <f>MG609*1.2</f>
        <v/>
      </c>
      <c r="MI609" s="10">
        <f>MG609*0.8</f>
        <v/>
      </c>
      <c r="MJ609">
        <f>IFERROR(NX609,"")</f>
        <v/>
      </c>
      <c r="MK609">
        <f>IFERROR(NY609,"")</f>
        <v/>
      </c>
      <c r="ML609">
        <f>IFERROR(NZ609,"")</f>
        <v/>
      </c>
      <c r="MM609">
        <f>IFERROR(OA609,"")</f>
        <v/>
      </c>
      <c r="MN609">
        <f>IFERROR(OB609,"")</f>
        <v/>
      </c>
      <c r="MO609">
        <f>IFERROR(OC609,"")</f>
        <v/>
      </c>
      <c r="MP609" s="1">
        <f>COUNTIFS(#REF!,LT609,#REF!,1,#REF!,"&gt;="&amp;MC609,#REF!,"&lt;="&amp;MB609,#REF!,"&lt;="&amp;ME609,#REF!,"&gt;="&amp;MF609,#REF!,"="&amp;KV609,#REF!,"="&amp;KX609)</f>
        <v/>
      </c>
      <c r="MQ609" s="1">
        <f>COUNTIFS(#REF!,LT609,#REF!,0,#REF!,"&gt;="&amp;MC609,#REF!,"&lt;="&amp;MB609,#REF!,"&lt;="&amp;ME609,#REF!,"&gt;="&amp;MF609,#REF!,"="&amp;KV609,#REF!,"="&amp;KX609)</f>
        <v/>
      </c>
      <c r="MR609" s="1">
        <f>COUNTIFS(#REF!,LT609,#REF!,1,#REF!,"&gt;="&amp;MC609,#REF!,"&lt;="&amp;MB609,#REF!,"&lt;="&amp;ME609,#REF!,"&gt;="&amp;MF609,#REF!,"="&amp;KW609,#REF!,"="&amp;KY609)</f>
        <v/>
      </c>
      <c r="MS609" s="1">
        <f>COUNTIFS(#REF!,LT609,#REF!,0,#REF!,"&gt;="&amp;MC609,#REF!,"&lt;="&amp;MB609,#REF!,"&lt;="&amp;ME609,#REF!,"&gt;="&amp;MF609,#REF!,"="&amp;KW609,#REF!,"="&amp;KY609)</f>
        <v/>
      </c>
      <c r="MT609" s="1">
        <f>COUNTIFS(#REF!,LT609,#REF!,1,#REF!,"&gt;="&amp;MI609,#REF!,"&lt;="&amp;MH609,#REF!,"&lt;="&amp;ME609,#REF!,"&gt;="&amp;MF609)</f>
        <v/>
      </c>
      <c r="MU609" s="1">
        <f>COUNTIFS(#REF!,LT609,#REF!,0,#REF!,"&gt;="&amp;MI609,#REF!,"&lt;="&amp;MH609,#REF!,"&lt;="&amp;ME609,#REF!,"&gt;="&amp;MF609)</f>
        <v/>
      </c>
      <c r="MV609" s="1">
        <f>COUNTIFS(#REF!,LT609,#REF!,1,#REF!,"&gt;="&amp;MI609,#REF!,"&lt;="&amp;MH609,#REF!,"="&amp;KZ609,#REF!,"="&amp;LA609,#REF!,"&lt;="&amp;ME609,#REF!,"&gt;="&amp;MF609)</f>
        <v/>
      </c>
      <c r="MW609" s="1">
        <f>COUNTIFS(#REF!,LT609,#REF!,0,#REF!,"&gt;="&amp;MI609,#REF!,"&lt;="&amp;MH609,#REF!,"="&amp;KZ609,#REF!,"="&amp;LA609,#REF!,"&lt;="&amp;ME609,#REF!,"&gt;="&amp;MF609)</f>
        <v/>
      </c>
      <c r="MX609" s="1">
        <f>COUNTIFS(#REF!,LT609,#REF!,1,#REF!,"&gt;="&amp;MC609,#REF!,"&lt;="&amp;MB609,#REF!,"&lt;="&amp;ME609,#REF!,"&gt;="&amp;MF609)</f>
        <v/>
      </c>
      <c r="MY609" s="1">
        <f>COUNTIFS(#REF!,LT609,#REF!,0,#REF!,"&gt;="&amp;MC609,#REF!,"&lt;="&amp;MB609,#REF!,"&lt;="&amp;ME609,#REF!,"&gt;="&amp;MF609)</f>
        <v/>
      </c>
      <c r="MZ609" s="1">
        <f>COUNTIFS(#REF!,LT609,#REF!,1,#REF!,"&lt;="&amp;ME609,#REF!,"&gt;="&amp;MF609,#REF!,"="&amp;KV609,#REF!,"="&amp;KX609)</f>
        <v/>
      </c>
      <c r="NA609" s="1">
        <f>COUNTIFS(#REF!,LT609,#REF!,0,#REF!,"&lt;="&amp;ME609,#REF!,"&gt;="&amp;MF609,#REF!,"="&amp;KV609,#REF!,"="&amp;KX609)</f>
        <v/>
      </c>
      <c r="NB609" s="1">
        <f>COUNTIFS(#REF!,LT609,#REF!,1,#REF!,"&lt;="&amp;ME609,#REF!,"&gt;="&amp;MF609,#REF!,"="&amp;KW609,#REF!,"="&amp;KY609)</f>
        <v/>
      </c>
      <c r="NC609" s="1">
        <f>COUNTIFS(#REF!,LT609,#REF!,0,#REF!,"&lt;="&amp;ME609,#REF!,"&gt;="&amp;MF609,#REF!,"="&amp;KW609,#REF!,"="&amp;KY609)</f>
        <v/>
      </c>
      <c r="ND609" s="1">
        <f>MP609+MR609+MT609+MV609+MX609+MZ609+NB609</f>
        <v/>
      </c>
      <c r="NE609" s="1">
        <f>MQ609+MS609+MU609+MW609+MY609+NA609+NC609</f>
        <v/>
      </c>
      <c r="NF609" s="1">
        <f>ND609+NE609</f>
        <v/>
      </c>
      <c r="NG609" s="33">
        <f>ND609/(ND609+NE609)</f>
        <v/>
      </c>
      <c r="NH609" s="3">
        <f>1/NG609</f>
        <v/>
      </c>
      <c r="NI609" s="1">
        <f>LI609</f>
        <v/>
      </c>
      <c r="NJ609" s="79">
        <f>((1-NG609)*(1/(NI609-1))*0.98-(NG609*1))</f>
        <v/>
      </c>
      <c r="NK609" s="34">
        <f>IF(LR609&lt;0.9,0,IF(AND(LR609&gt;1.1),0,1))</f>
        <v/>
      </c>
      <c r="NL609" s="34">
        <f>IF(LS609&lt;0.9,0,IF(AND(LS609&gt;1.1),0,1))</f>
        <v/>
      </c>
      <c r="NM609" s="32">
        <f>IF(NF609&gt;99,1,0)</f>
        <v/>
      </c>
      <c r="NN609" s="32">
        <f>IF(NJ609&gt;0.0799,1,0)</f>
        <v/>
      </c>
      <c r="NO609" s="32">
        <f>IF(NJ609&gt;NQ609,1,0)</f>
        <v/>
      </c>
      <c r="NP609" s="32">
        <f>NM609+NN609+NO609+NK609+NL609</f>
        <v/>
      </c>
      <c r="NQ609" s="79">
        <f>(((100*NG609)*(NI609-1)*0.98)-((1-NG609)*100))/100</f>
        <v/>
      </c>
      <c r="NR609" s="34">
        <f>IF(LR609&lt;0.9,0,IF(AND(LR609&gt;1.1),0,1))</f>
        <v/>
      </c>
      <c r="NS609" s="34">
        <f>IF(LS609&lt;0.9,0,IF(AND(LS609&gt;1.1),0,1))</f>
        <v/>
      </c>
      <c r="NT609" s="32">
        <f>IF(NF609&gt;99,1,0)</f>
        <v/>
      </c>
      <c r="NU609" s="32">
        <f>IF(NQ609&gt;0.0799,1,0)</f>
        <v/>
      </c>
      <c r="NV609" s="32">
        <f>IF(NQ609&gt;NJ609,1,0)</f>
        <v/>
      </c>
      <c r="NW609" s="32">
        <f>NT609+NU609+NV609+NR609+NS609</f>
        <v/>
      </c>
      <c r="NX609">
        <f>IF(NP609=5,"LayAway0-1",IF(AND(NW609=5),"BackAway0-1",""))</f>
        <v/>
      </c>
      <c r="NY609">
        <f>IF(NP609=5,KO609,IF(AND(NW609=5),KO609,""))</f>
        <v/>
      </c>
      <c r="NZ609">
        <f>IF(NP609=5,"Match Odds",IF(AND(NW609=5),"Match Odds",""))</f>
        <v/>
      </c>
      <c r="OA609">
        <f>IF(NP609=5,KP609,IF(AND(NW609=5),KP609,""))</f>
        <v/>
      </c>
      <c r="OB609">
        <f>IF(NP609=5,"MATCH_ODDS",IF(AND(NW609=5),"MATCH_ODDS",""))</f>
        <v/>
      </c>
      <c r="OC609">
        <f>IF(NP609=5,"LAY",IF(AND(NW609=5),"BACK",""))</f>
        <v/>
      </c>
    </row>
    <row r="610" ht="16.5" customHeight="1" thickBot="1" thickTop="1">
      <c r="A610" s="2" t="n"/>
      <c r="KN610" s="1">
        <f>IF(INDEX(#REF!,MATCH('HT 0-1'!D610,#REF!,0))=INDEX(#REF!,MATCH('HT 0-1'!D610,#REF!,0)),INDEX(#REF!,MATCH('HT 0-1'!D610,#REF!,0)),"ERROR")</f>
        <v/>
      </c>
      <c r="KO610" s="1">
        <f>IF(INDEX(#REF!,MATCH('HT 0-1'!E610,#REF!,0))=INDEX(#REF!,MATCH('HT 0-1'!E610,#REF!,0)),INDEX(#REF!,MATCH('HT 0-1'!E610,#REF!,0)),"ERROR")</f>
        <v/>
      </c>
      <c r="KP610" s="1">
        <f>KN610&amp;" v "&amp;KO610</f>
        <v/>
      </c>
      <c r="KQ610">
        <f>B610&amp;"_"&amp;C610</f>
        <v/>
      </c>
      <c r="KR610" s="1">
        <f>IF((HW610/KK610)&lt;0.335,"G",IF((HW610/KK610)&gt;0.67,"R","A"))</f>
        <v/>
      </c>
      <c r="KS610" s="1">
        <f>IF((HX610/KK610)&lt;0.335,"G",IF((HX610/KK610)&gt;0.67,"R","A"))</f>
        <v/>
      </c>
      <c r="KT610" s="1">
        <f>IF((IH610/KK610)&lt;0.335,"G",IF((IH610/KK610)&gt;0.67,"R","A"))</f>
        <v/>
      </c>
      <c r="KU610" s="1">
        <f>IF((II610/KK610)&lt;0.335,"G",IF((II610/KK610)&gt;0.67,"R","A"))</f>
        <v/>
      </c>
      <c r="KV610" s="1">
        <f>IF((HZ610/KK610)&lt;0.335,"G",IF((HZ610/KK610)&gt;0.67,"R","A"))</f>
        <v/>
      </c>
      <c r="KW610" s="1">
        <f>IF((HY610/KK610)&lt;0.335,"G",IF((HY610/KK610)&gt;0.67,"R","A"))</f>
        <v/>
      </c>
      <c r="KX610" s="1">
        <f>IF((IK610/KK610)&lt;0.335,"G",IF((IK610/KK610)&gt;0.67,"R","A"))</f>
        <v/>
      </c>
      <c r="KY610" s="1">
        <f>IF((IJ610/KK610)&lt;0.335,"G",IF((IJ610/KK610)&gt;0.67,"R","A"))</f>
        <v/>
      </c>
      <c r="KZ610" s="1">
        <f>IF((HQ610/KK610)&lt;0.335,"G",IF((HQ610/KK610)&gt;0.67,"R","A"))</f>
        <v/>
      </c>
      <c r="LA610" s="1">
        <f>IF((IB610/KK610)&lt;0.335,"G",IF((IB610/KK610)&gt;0.67,"R","A"))</f>
        <v/>
      </c>
      <c r="LB610">
        <f>IF(LQ610="0-1",INDEX(Scrape!#REF!,MATCH('HT 0-1'!KP610,Scrape!$B:$B,0)),"")</f>
        <v/>
      </c>
      <c r="LC610">
        <f>IF(LQ610="0-1",INDEX(Scrape!$A:$A,MATCH('HT 0-1'!KP610,Scrape!$B:$B,0)),"")</f>
        <v/>
      </c>
      <c r="LD610">
        <f>IF(LQ610="0-1",INDEX(Scrape!$B:$B,MATCH('HT 0-1'!KP610,Scrape!$B:$B,0)),"")</f>
        <v/>
      </c>
      <c r="LE610">
        <f>IF(LQ610="0-1",INDEX(Scrape!$C:$C,MATCH('HT 0-1'!KP610,Scrape!$B:$B,0)),"")</f>
        <v/>
      </c>
      <c r="LF610">
        <f>IF(LQ610="0-1",INDEX(Scrape!$D:$D,MATCH('HT 0-1'!KP610,Scrape!$B:$B,0)),"")</f>
        <v/>
      </c>
      <c r="LG610">
        <f>IF(LQ610="0-1",INDEX(Scrape!$E:$E,MATCH('HT 0-1'!KP610,Scrape!$B:$B,0)),"")</f>
        <v/>
      </c>
      <c r="LH610">
        <f>IF(LQ610="0-1",INDEX(Scrape!$F:$F,MATCH('HT 0-1'!KP610,Scrape!$B:$B,0)),"")</f>
        <v/>
      </c>
      <c r="LI610">
        <f>IF(LQ610="0-1",INDEX(Scrape!$G:$G,MATCH('HT 0-1'!KP610,Scrape!$B:$B,0)),"")</f>
        <v/>
      </c>
      <c r="LJ610">
        <f>IF(LQ610="0-1",INDEX(Scrape!$H:$H,MATCH('HT 0-1'!KP610,Scrape!$B:$B,0)),"")</f>
        <v/>
      </c>
      <c r="LK610">
        <f>IF(LQ610="0-1",INDEX(Scrape!$I:$I,MATCH('HT 0-1'!KP610,Scrape!$B:$B,0)),"")</f>
        <v/>
      </c>
      <c r="LL610">
        <f>IF(LQ610="0-1",INDEX(Scrape!$J:$J,MATCH('HT 0-1'!KP610,Scrape!$B:$B,0)),"")</f>
        <v/>
      </c>
      <c r="LM610">
        <f>IF(LQ610="0-1",INDEX(Scrape!$K:$K,MATCH('HT 0-1'!KP610,Scrape!$B:$B,0)),"")</f>
        <v/>
      </c>
      <c r="LN610">
        <f>IF(LQ610="0-1",INDEX(Scrape!$L:$L,MATCH('HT 0-1'!KP610,Scrape!$B:$B,0)),"")</f>
        <v/>
      </c>
      <c r="LO610">
        <f>IF(LQ610="0-1",INDEX(Scrape!$M:$M,MATCH('HT 0-1'!KP610,Scrape!$B:$B,0)),"")</f>
        <v/>
      </c>
      <c r="LP610">
        <f>IF(LQ610="0-1",INDEX(Scrape!$N:$N,MATCH('HT 0-1'!KP610,Scrape!$B:$B,0)),"")</f>
        <v/>
      </c>
      <c r="LQ610">
        <f>INDEX(Scrape!$O:$O,MATCH('HT 0-1'!KP610,Scrape!$B:$B,0))</f>
        <v/>
      </c>
      <c r="LR610">
        <f>(1/LJ610)+(1/LI610)+(1/LH610)</f>
        <v/>
      </c>
      <c r="LS610">
        <f>(1/LG610)+(1/LF610)+(1/LE610)</f>
        <v/>
      </c>
      <c r="LT610" s="8">
        <f>IF(INDEX(#REF!,MATCH(KQ610,#REF!,0))=INDEX(#REF!,MATCH(KQ610,#REF!,0)),INDEX(#REF!,MATCH(KQ610,#REF!,0)),"ERROR")</f>
        <v/>
      </c>
      <c r="LU610" s="4">
        <f>IF(KR610="G",2,IF(KR610="R",0.5,IF(KR610="A",1)))</f>
        <v/>
      </c>
      <c r="LV610" s="4">
        <f>IF(KS610="G",0.5,IF(KS610="R",2,IF(KS610="A",1)))</f>
        <v/>
      </c>
      <c r="LW610" s="4">
        <f>IF(KT610="G",2,IF(KT610="R",0.5,IF(KT610="A",1)))</f>
        <v/>
      </c>
      <c r="LX610" s="4">
        <f>IF(KU610="G",0.5,IF(KU610="R",2,IF(KU610="A",1)))</f>
        <v/>
      </c>
      <c r="LY610" s="7">
        <f>(LK610*(LU610+LX610)+(LL610*(LU610+LX610)))</f>
        <v/>
      </c>
      <c r="LZ610" s="7">
        <f>(LN610*(LV610+LW610)+(LO610*(LV610+LW610)))</f>
        <v/>
      </c>
      <c r="MA610" s="11">
        <f>LY610-LZ610</f>
        <v/>
      </c>
      <c r="MB610" s="5">
        <f>MA610+2</f>
        <v/>
      </c>
      <c r="MC610" s="6">
        <f>MA610-2</f>
        <v/>
      </c>
      <c r="MD610" s="4">
        <f>LE610</f>
        <v/>
      </c>
      <c r="ME610" s="9">
        <f>IF(MD610=0,1000,MD610+0.75)</f>
        <v/>
      </c>
      <c r="MF610" s="10">
        <f>IF(MD610=0,0,MD610-0.75)</f>
        <v/>
      </c>
      <c r="MG610" s="4">
        <f>((LM610*(LU610+LX610))-((LP610*(LV610+LW610))))</f>
        <v/>
      </c>
      <c r="MH610" s="9">
        <f>MG610*1.2</f>
        <v/>
      </c>
      <c r="MI610" s="10">
        <f>MG610*0.8</f>
        <v/>
      </c>
      <c r="MJ610">
        <f>IFERROR(NX610,"")</f>
        <v/>
      </c>
      <c r="MK610">
        <f>IFERROR(NY610,"")</f>
        <v/>
      </c>
      <c r="ML610">
        <f>IFERROR(NZ610,"")</f>
        <v/>
      </c>
      <c r="MM610">
        <f>IFERROR(OA610,"")</f>
        <v/>
      </c>
      <c r="MN610">
        <f>IFERROR(OB610,"")</f>
        <v/>
      </c>
      <c r="MO610">
        <f>IFERROR(OC610,"")</f>
        <v/>
      </c>
      <c r="MP610" s="1">
        <f>COUNTIFS(#REF!,LT610,#REF!,1,#REF!,"&gt;="&amp;MC610,#REF!,"&lt;="&amp;MB610,#REF!,"&lt;="&amp;ME610,#REF!,"&gt;="&amp;MF610,#REF!,"="&amp;KV610,#REF!,"="&amp;KX610)</f>
        <v/>
      </c>
      <c r="MQ610" s="1">
        <f>COUNTIFS(#REF!,LT610,#REF!,0,#REF!,"&gt;="&amp;MC610,#REF!,"&lt;="&amp;MB610,#REF!,"&lt;="&amp;ME610,#REF!,"&gt;="&amp;MF610,#REF!,"="&amp;KV610,#REF!,"="&amp;KX610)</f>
        <v/>
      </c>
      <c r="MR610" s="1">
        <f>COUNTIFS(#REF!,LT610,#REF!,1,#REF!,"&gt;="&amp;MC610,#REF!,"&lt;="&amp;MB610,#REF!,"&lt;="&amp;ME610,#REF!,"&gt;="&amp;MF610,#REF!,"="&amp;KW610,#REF!,"="&amp;KY610)</f>
        <v/>
      </c>
      <c r="MS610" s="1">
        <f>COUNTIFS(#REF!,LT610,#REF!,0,#REF!,"&gt;="&amp;MC610,#REF!,"&lt;="&amp;MB610,#REF!,"&lt;="&amp;ME610,#REF!,"&gt;="&amp;MF610,#REF!,"="&amp;KW610,#REF!,"="&amp;KY610)</f>
        <v/>
      </c>
      <c r="MT610" s="1">
        <f>COUNTIFS(#REF!,LT610,#REF!,1,#REF!,"&gt;="&amp;MI610,#REF!,"&lt;="&amp;MH610,#REF!,"&lt;="&amp;ME610,#REF!,"&gt;="&amp;MF610)</f>
        <v/>
      </c>
      <c r="MU610" s="1">
        <f>COUNTIFS(#REF!,LT610,#REF!,0,#REF!,"&gt;="&amp;MI610,#REF!,"&lt;="&amp;MH610,#REF!,"&lt;="&amp;ME610,#REF!,"&gt;="&amp;MF610)</f>
        <v/>
      </c>
      <c r="MV610" s="1">
        <f>COUNTIFS(#REF!,LT610,#REF!,1,#REF!,"&gt;="&amp;MI610,#REF!,"&lt;="&amp;MH610,#REF!,"="&amp;KZ610,#REF!,"="&amp;LA610,#REF!,"&lt;="&amp;ME610,#REF!,"&gt;="&amp;MF610)</f>
        <v/>
      </c>
      <c r="MW610" s="1">
        <f>COUNTIFS(#REF!,LT610,#REF!,0,#REF!,"&gt;="&amp;MI610,#REF!,"&lt;="&amp;MH610,#REF!,"="&amp;KZ610,#REF!,"="&amp;LA610,#REF!,"&lt;="&amp;ME610,#REF!,"&gt;="&amp;MF610)</f>
        <v/>
      </c>
      <c r="MX610" s="1">
        <f>COUNTIFS(#REF!,LT610,#REF!,1,#REF!,"&gt;="&amp;MC610,#REF!,"&lt;="&amp;MB610,#REF!,"&lt;="&amp;ME610,#REF!,"&gt;="&amp;MF610)</f>
        <v/>
      </c>
      <c r="MY610" s="1">
        <f>COUNTIFS(#REF!,LT610,#REF!,0,#REF!,"&gt;="&amp;MC610,#REF!,"&lt;="&amp;MB610,#REF!,"&lt;="&amp;ME610,#REF!,"&gt;="&amp;MF610)</f>
        <v/>
      </c>
      <c r="MZ610" s="1">
        <f>COUNTIFS(#REF!,LT610,#REF!,1,#REF!,"&lt;="&amp;ME610,#REF!,"&gt;="&amp;MF610,#REF!,"="&amp;KV610,#REF!,"="&amp;KX610)</f>
        <v/>
      </c>
      <c r="NA610" s="1">
        <f>COUNTIFS(#REF!,LT610,#REF!,0,#REF!,"&lt;="&amp;ME610,#REF!,"&gt;="&amp;MF610,#REF!,"="&amp;KV610,#REF!,"="&amp;KX610)</f>
        <v/>
      </c>
      <c r="NB610" s="1">
        <f>COUNTIFS(#REF!,LT610,#REF!,1,#REF!,"&lt;="&amp;ME610,#REF!,"&gt;="&amp;MF610,#REF!,"="&amp;KW610,#REF!,"="&amp;KY610)</f>
        <v/>
      </c>
      <c r="NC610" s="1">
        <f>COUNTIFS(#REF!,LT610,#REF!,0,#REF!,"&lt;="&amp;ME610,#REF!,"&gt;="&amp;MF610,#REF!,"="&amp;KW610,#REF!,"="&amp;KY610)</f>
        <v/>
      </c>
      <c r="ND610" s="1">
        <f>MP610+MR610+MT610+MV610+MX610+MZ610+NB610</f>
        <v/>
      </c>
      <c r="NE610" s="1">
        <f>MQ610+MS610+MU610+MW610+MY610+NA610+NC610</f>
        <v/>
      </c>
      <c r="NF610" s="1">
        <f>ND610+NE610</f>
        <v/>
      </c>
      <c r="NG610" s="33">
        <f>ND610/(ND610+NE610)</f>
        <v/>
      </c>
      <c r="NH610" s="3">
        <f>1/NG610</f>
        <v/>
      </c>
      <c r="NI610" s="1">
        <f>LI610</f>
        <v/>
      </c>
      <c r="NJ610" s="79">
        <f>((1-NG610)*(1/(NI610-1))*0.98-(NG610*1))</f>
        <v/>
      </c>
      <c r="NK610" s="34">
        <f>IF(LR610&lt;0.9,0,IF(AND(LR610&gt;1.1),0,1))</f>
        <v/>
      </c>
      <c r="NL610" s="34">
        <f>IF(LS610&lt;0.9,0,IF(AND(LS610&gt;1.1),0,1))</f>
        <v/>
      </c>
      <c r="NM610" s="32">
        <f>IF(NF610&gt;99,1,0)</f>
        <v/>
      </c>
      <c r="NN610" s="32">
        <f>IF(NJ610&gt;0.0799,1,0)</f>
        <v/>
      </c>
      <c r="NO610" s="32">
        <f>IF(NJ610&gt;NQ610,1,0)</f>
        <v/>
      </c>
      <c r="NP610" s="32">
        <f>NM610+NN610+NO610+NK610+NL610</f>
        <v/>
      </c>
      <c r="NQ610" s="79">
        <f>(((100*NG610)*(NI610-1)*0.98)-((1-NG610)*100))/100</f>
        <v/>
      </c>
      <c r="NR610" s="34">
        <f>IF(LR610&lt;0.9,0,IF(AND(LR610&gt;1.1),0,1))</f>
        <v/>
      </c>
      <c r="NS610" s="34">
        <f>IF(LS610&lt;0.9,0,IF(AND(LS610&gt;1.1),0,1))</f>
        <v/>
      </c>
      <c r="NT610" s="32">
        <f>IF(NF610&gt;99,1,0)</f>
        <v/>
      </c>
      <c r="NU610" s="32">
        <f>IF(NQ610&gt;0.0799,1,0)</f>
        <v/>
      </c>
      <c r="NV610" s="32">
        <f>IF(NQ610&gt;NJ610,1,0)</f>
        <v/>
      </c>
      <c r="NW610" s="32">
        <f>NT610+NU610+NV610+NR610+NS610</f>
        <v/>
      </c>
      <c r="NX610">
        <f>IF(NP610=5,"LayAway0-1",IF(AND(NW610=5),"BackAway0-1",""))</f>
        <v/>
      </c>
      <c r="NY610">
        <f>IF(NP610=5,KO610,IF(AND(NW610=5),KO610,""))</f>
        <v/>
      </c>
      <c r="NZ610">
        <f>IF(NP610=5,"Match Odds",IF(AND(NW610=5),"Match Odds",""))</f>
        <v/>
      </c>
      <c r="OA610">
        <f>IF(NP610=5,KP610,IF(AND(NW610=5),KP610,""))</f>
        <v/>
      </c>
      <c r="OB610">
        <f>IF(NP610=5,"MATCH_ODDS",IF(AND(NW610=5),"MATCH_ODDS",""))</f>
        <v/>
      </c>
      <c r="OC610">
        <f>IF(NP610=5,"LAY",IF(AND(NW610=5),"BACK",""))</f>
        <v/>
      </c>
    </row>
    <row r="611" ht="16.5" customHeight="1" thickBot="1" thickTop="1">
      <c r="A611" s="2" t="n"/>
      <c r="KN611" s="1">
        <f>IF(INDEX(#REF!,MATCH('HT 0-1'!D611,#REF!,0))=INDEX(#REF!,MATCH('HT 0-1'!D611,#REF!,0)),INDEX(#REF!,MATCH('HT 0-1'!D611,#REF!,0)),"ERROR")</f>
        <v/>
      </c>
      <c r="KO611" s="1">
        <f>IF(INDEX(#REF!,MATCH('HT 0-1'!E611,#REF!,0))=INDEX(#REF!,MATCH('HT 0-1'!E611,#REF!,0)),INDEX(#REF!,MATCH('HT 0-1'!E611,#REF!,0)),"ERROR")</f>
        <v/>
      </c>
      <c r="KP611" s="1">
        <f>KN611&amp;" v "&amp;KO611</f>
        <v/>
      </c>
      <c r="KQ611">
        <f>B611&amp;"_"&amp;C611</f>
        <v/>
      </c>
      <c r="KR611" s="1">
        <f>IF((HW611/KK611)&lt;0.335,"G",IF((HW611/KK611)&gt;0.67,"R","A"))</f>
        <v/>
      </c>
      <c r="KS611" s="1">
        <f>IF((HX611/KK611)&lt;0.335,"G",IF((HX611/KK611)&gt;0.67,"R","A"))</f>
        <v/>
      </c>
      <c r="KT611" s="1">
        <f>IF((IH611/KK611)&lt;0.335,"G",IF((IH611/KK611)&gt;0.67,"R","A"))</f>
        <v/>
      </c>
      <c r="KU611" s="1">
        <f>IF((II611/KK611)&lt;0.335,"G",IF((II611/KK611)&gt;0.67,"R","A"))</f>
        <v/>
      </c>
      <c r="KV611" s="1">
        <f>IF((HZ611/KK611)&lt;0.335,"G",IF((HZ611/KK611)&gt;0.67,"R","A"))</f>
        <v/>
      </c>
      <c r="KW611" s="1">
        <f>IF((HY611/KK611)&lt;0.335,"G",IF((HY611/KK611)&gt;0.67,"R","A"))</f>
        <v/>
      </c>
      <c r="KX611" s="1">
        <f>IF((IK611/KK611)&lt;0.335,"G",IF((IK611/KK611)&gt;0.67,"R","A"))</f>
        <v/>
      </c>
      <c r="KY611" s="1">
        <f>IF((IJ611/KK611)&lt;0.335,"G",IF((IJ611/KK611)&gt;0.67,"R","A"))</f>
        <v/>
      </c>
      <c r="KZ611" s="1">
        <f>IF((HQ611/KK611)&lt;0.335,"G",IF((HQ611/KK611)&gt;0.67,"R","A"))</f>
        <v/>
      </c>
      <c r="LA611" s="1">
        <f>IF((IB611/KK611)&lt;0.335,"G",IF((IB611/KK611)&gt;0.67,"R","A"))</f>
        <v/>
      </c>
      <c r="LB611">
        <f>IF(LQ611="0-1",INDEX(Scrape!#REF!,MATCH('HT 0-1'!KP611,Scrape!$B:$B,0)),"")</f>
        <v/>
      </c>
      <c r="LC611">
        <f>IF(LQ611="0-1",INDEX(Scrape!$A:$A,MATCH('HT 0-1'!KP611,Scrape!$B:$B,0)),"")</f>
        <v/>
      </c>
      <c r="LD611">
        <f>IF(LQ611="0-1",INDEX(Scrape!$B:$B,MATCH('HT 0-1'!KP611,Scrape!$B:$B,0)),"")</f>
        <v/>
      </c>
      <c r="LE611">
        <f>IF(LQ611="0-1",INDEX(Scrape!$C:$C,MATCH('HT 0-1'!KP611,Scrape!$B:$B,0)),"")</f>
        <v/>
      </c>
      <c r="LF611">
        <f>IF(LQ611="0-1",INDEX(Scrape!$D:$D,MATCH('HT 0-1'!KP611,Scrape!$B:$B,0)),"")</f>
        <v/>
      </c>
      <c r="LG611">
        <f>IF(LQ611="0-1",INDEX(Scrape!$E:$E,MATCH('HT 0-1'!KP611,Scrape!$B:$B,0)),"")</f>
        <v/>
      </c>
      <c r="LH611">
        <f>IF(LQ611="0-1",INDEX(Scrape!$F:$F,MATCH('HT 0-1'!KP611,Scrape!$B:$B,0)),"")</f>
        <v/>
      </c>
      <c r="LI611">
        <f>IF(LQ611="0-1",INDEX(Scrape!$G:$G,MATCH('HT 0-1'!KP611,Scrape!$B:$B,0)),"")</f>
        <v/>
      </c>
      <c r="LJ611">
        <f>IF(LQ611="0-1",INDEX(Scrape!$H:$H,MATCH('HT 0-1'!KP611,Scrape!$B:$B,0)),"")</f>
        <v/>
      </c>
      <c r="LK611">
        <f>IF(LQ611="0-1",INDEX(Scrape!$I:$I,MATCH('HT 0-1'!KP611,Scrape!$B:$B,0)),"")</f>
        <v/>
      </c>
      <c r="LL611">
        <f>IF(LQ611="0-1",INDEX(Scrape!$J:$J,MATCH('HT 0-1'!KP611,Scrape!$B:$B,0)),"")</f>
        <v/>
      </c>
      <c r="LM611">
        <f>IF(LQ611="0-1",INDEX(Scrape!$K:$K,MATCH('HT 0-1'!KP611,Scrape!$B:$B,0)),"")</f>
        <v/>
      </c>
      <c r="LN611">
        <f>IF(LQ611="0-1",INDEX(Scrape!$L:$L,MATCH('HT 0-1'!KP611,Scrape!$B:$B,0)),"")</f>
        <v/>
      </c>
      <c r="LO611">
        <f>IF(LQ611="0-1",INDEX(Scrape!$M:$M,MATCH('HT 0-1'!KP611,Scrape!$B:$B,0)),"")</f>
        <v/>
      </c>
      <c r="LP611">
        <f>IF(LQ611="0-1",INDEX(Scrape!$N:$N,MATCH('HT 0-1'!KP611,Scrape!$B:$B,0)),"")</f>
        <v/>
      </c>
      <c r="LQ611">
        <f>INDEX(Scrape!$O:$O,MATCH('HT 0-1'!KP611,Scrape!$B:$B,0))</f>
        <v/>
      </c>
      <c r="LR611">
        <f>(1/LJ611)+(1/LI611)+(1/LH611)</f>
        <v/>
      </c>
      <c r="LS611">
        <f>(1/LG611)+(1/LF611)+(1/LE611)</f>
        <v/>
      </c>
      <c r="LT611" s="8">
        <f>IF(INDEX(#REF!,MATCH(KQ611,#REF!,0))=INDEX(#REF!,MATCH(KQ611,#REF!,0)),INDEX(#REF!,MATCH(KQ611,#REF!,0)),"ERROR")</f>
        <v/>
      </c>
      <c r="LU611" s="4">
        <f>IF(KR611="G",2,IF(KR611="R",0.5,IF(KR611="A",1)))</f>
        <v/>
      </c>
      <c r="LV611" s="4">
        <f>IF(KS611="G",0.5,IF(KS611="R",2,IF(KS611="A",1)))</f>
        <v/>
      </c>
      <c r="LW611" s="4">
        <f>IF(KT611="G",2,IF(KT611="R",0.5,IF(KT611="A",1)))</f>
        <v/>
      </c>
      <c r="LX611" s="4">
        <f>IF(KU611="G",0.5,IF(KU611="R",2,IF(KU611="A",1)))</f>
        <v/>
      </c>
      <c r="LY611" s="7">
        <f>(LK611*(LU611+LX611)+(LL611*(LU611+LX611)))</f>
        <v/>
      </c>
      <c r="LZ611" s="7">
        <f>(LN611*(LV611+LW611)+(LO611*(LV611+LW611)))</f>
        <v/>
      </c>
      <c r="MA611" s="11">
        <f>LY611-LZ611</f>
        <v/>
      </c>
      <c r="MB611" s="5">
        <f>MA611+2</f>
        <v/>
      </c>
      <c r="MC611" s="6">
        <f>MA611-2</f>
        <v/>
      </c>
      <c r="MD611" s="4">
        <f>LE611</f>
        <v/>
      </c>
      <c r="ME611" s="9">
        <f>IF(MD611=0,1000,MD611+0.75)</f>
        <v/>
      </c>
      <c r="MF611" s="10">
        <f>IF(MD611=0,0,MD611-0.75)</f>
        <v/>
      </c>
      <c r="MG611" s="4">
        <f>((LM611*(LU611+LX611))-((LP611*(LV611+LW611))))</f>
        <v/>
      </c>
      <c r="MH611" s="9">
        <f>MG611*1.2</f>
        <v/>
      </c>
      <c r="MI611" s="10">
        <f>MG611*0.8</f>
        <v/>
      </c>
      <c r="MJ611">
        <f>IFERROR(NX611,"")</f>
        <v/>
      </c>
      <c r="MK611">
        <f>IFERROR(NY611,"")</f>
        <v/>
      </c>
      <c r="ML611">
        <f>IFERROR(NZ611,"")</f>
        <v/>
      </c>
      <c r="MM611">
        <f>IFERROR(OA611,"")</f>
        <v/>
      </c>
      <c r="MN611">
        <f>IFERROR(OB611,"")</f>
        <v/>
      </c>
      <c r="MO611">
        <f>IFERROR(OC611,"")</f>
        <v/>
      </c>
      <c r="MP611" s="1">
        <f>COUNTIFS(#REF!,LT611,#REF!,1,#REF!,"&gt;="&amp;MC611,#REF!,"&lt;="&amp;MB611,#REF!,"&lt;="&amp;ME611,#REF!,"&gt;="&amp;MF611,#REF!,"="&amp;KV611,#REF!,"="&amp;KX611)</f>
        <v/>
      </c>
      <c r="MQ611" s="1">
        <f>COUNTIFS(#REF!,LT611,#REF!,0,#REF!,"&gt;="&amp;MC611,#REF!,"&lt;="&amp;MB611,#REF!,"&lt;="&amp;ME611,#REF!,"&gt;="&amp;MF611,#REF!,"="&amp;KV611,#REF!,"="&amp;KX611)</f>
        <v/>
      </c>
      <c r="MR611" s="1">
        <f>COUNTIFS(#REF!,LT611,#REF!,1,#REF!,"&gt;="&amp;MC611,#REF!,"&lt;="&amp;MB611,#REF!,"&lt;="&amp;ME611,#REF!,"&gt;="&amp;MF611,#REF!,"="&amp;KW611,#REF!,"="&amp;KY611)</f>
        <v/>
      </c>
      <c r="MS611" s="1">
        <f>COUNTIFS(#REF!,LT611,#REF!,0,#REF!,"&gt;="&amp;MC611,#REF!,"&lt;="&amp;MB611,#REF!,"&lt;="&amp;ME611,#REF!,"&gt;="&amp;MF611,#REF!,"="&amp;KW611,#REF!,"="&amp;KY611)</f>
        <v/>
      </c>
      <c r="MT611" s="1">
        <f>COUNTIFS(#REF!,LT611,#REF!,1,#REF!,"&gt;="&amp;MI611,#REF!,"&lt;="&amp;MH611,#REF!,"&lt;="&amp;ME611,#REF!,"&gt;="&amp;MF611)</f>
        <v/>
      </c>
      <c r="MU611" s="1">
        <f>COUNTIFS(#REF!,LT611,#REF!,0,#REF!,"&gt;="&amp;MI611,#REF!,"&lt;="&amp;MH611,#REF!,"&lt;="&amp;ME611,#REF!,"&gt;="&amp;MF611)</f>
        <v/>
      </c>
      <c r="MV611" s="1">
        <f>COUNTIFS(#REF!,LT611,#REF!,1,#REF!,"&gt;="&amp;MI611,#REF!,"&lt;="&amp;MH611,#REF!,"="&amp;KZ611,#REF!,"="&amp;LA611,#REF!,"&lt;="&amp;ME611,#REF!,"&gt;="&amp;MF611)</f>
        <v/>
      </c>
      <c r="MW611" s="1">
        <f>COUNTIFS(#REF!,LT611,#REF!,0,#REF!,"&gt;="&amp;MI611,#REF!,"&lt;="&amp;MH611,#REF!,"="&amp;KZ611,#REF!,"="&amp;LA611,#REF!,"&lt;="&amp;ME611,#REF!,"&gt;="&amp;MF611)</f>
        <v/>
      </c>
      <c r="MX611" s="1">
        <f>COUNTIFS(#REF!,LT611,#REF!,1,#REF!,"&gt;="&amp;MC611,#REF!,"&lt;="&amp;MB611,#REF!,"&lt;="&amp;ME611,#REF!,"&gt;="&amp;MF611)</f>
        <v/>
      </c>
      <c r="MY611" s="1">
        <f>COUNTIFS(#REF!,LT611,#REF!,0,#REF!,"&gt;="&amp;MC611,#REF!,"&lt;="&amp;MB611,#REF!,"&lt;="&amp;ME611,#REF!,"&gt;="&amp;MF611)</f>
        <v/>
      </c>
      <c r="MZ611" s="1">
        <f>COUNTIFS(#REF!,LT611,#REF!,1,#REF!,"&lt;="&amp;ME611,#REF!,"&gt;="&amp;MF611,#REF!,"="&amp;KV611,#REF!,"="&amp;KX611)</f>
        <v/>
      </c>
      <c r="NA611" s="1">
        <f>COUNTIFS(#REF!,LT611,#REF!,0,#REF!,"&lt;="&amp;ME611,#REF!,"&gt;="&amp;MF611,#REF!,"="&amp;KV611,#REF!,"="&amp;KX611)</f>
        <v/>
      </c>
      <c r="NB611" s="1">
        <f>COUNTIFS(#REF!,LT611,#REF!,1,#REF!,"&lt;="&amp;ME611,#REF!,"&gt;="&amp;MF611,#REF!,"="&amp;KW611,#REF!,"="&amp;KY611)</f>
        <v/>
      </c>
      <c r="NC611" s="1">
        <f>COUNTIFS(#REF!,LT611,#REF!,0,#REF!,"&lt;="&amp;ME611,#REF!,"&gt;="&amp;MF611,#REF!,"="&amp;KW611,#REF!,"="&amp;KY611)</f>
        <v/>
      </c>
      <c r="ND611" s="1">
        <f>MP611+MR611+MT611+MV611+MX611+MZ611+NB611</f>
        <v/>
      </c>
      <c r="NE611" s="1">
        <f>MQ611+MS611+MU611+MW611+MY611+NA611+NC611</f>
        <v/>
      </c>
      <c r="NF611" s="1">
        <f>ND611+NE611</f>
        <v/>
      </c>
      <c r="NG611" s="33">
        <f>ND611/(ND611+NE611)</f>
        <v/>
      </c>
      <c r="NH611" s="3">
        <f>1/NG611</f>
        <v/>
      </c>
      <c r="NI611" s="1">
        <f>LI611</f>
        <v/>
      </c>
      <c r="NJ611" s="79">
        <f>((1-NG611)*(1/(NI611-1))*0.98-(NG611*1))</f>
        <v/>
      </c>
      <c r="NK611" s="34">
        <f>IF(LR611&lt;0.9,0,IF(AND(LR611&gt;1.1),0,1))</f>
        <v/>
      </c>
      <c r="NL611" s="34">
        <f>IF(LS611&lt;0.9,0,IF(AND(LS611&gt;1.1),0,1))</f>
        <v/>
      </c>
      <c r="NM611" s="32">
        <f>IF(NF611&gt;99,1,0)</f>
        <v/>
      </c>
      <c r="NN611" s="32">
        <f>IF(NJ611&gt;0.0799,1,0)</f>
        <v/>
      </c>
      <c r="NO611" s="32">
        <f>IF(NJ611&gt;NQ611,1,0)</f>
        <v/>
      </c>
      <c r="NP611" s="32">
        <f>NM611+NN611+NO611+NK611+NL611</f>
        <v/>
      </c>
      <c r="NQ611" s="79">
        <f>(((100*NG611)*(NI611-1)*0.98)-((1-NG611)*100))/100</f>
        <v/>
      </c>
      <c r="NR611" s="34">
        <f>IF(LR611&lt;0.9,0,IF(AND(LR611&gt;1.1),0,1))</f>
        <v/>
      </c>
      <c r="NS611" s="34">
        <f>IF(LS611&lt;0.9,0,IF(AND(LS611&gt;1.1),0,1))</f>
        <v/>
      </c>
      <c r="NT611" s="32">
        <f>IF(NF611&gt;99,1,0)</f>
        <v/>
      </c>
      <c r="NU611" s="32">
        <f>IF(NQ611&gt;0.0799,1,0)</f>
        <v/>
      </c>
      <c r="NV611" s="32">
        <f>IF(NQ611&gt;NJ611,1,0)</f>
        <v/>
      </c>
      <c r="NW611" s="32">
        <f>NT611+NU611+NV611+NR611+NS611</f>
        <v/>
      </c>
      <c r="NX611">
        <f>IF(NP611=5,"LayAway0-1",IF(AND(NW611=5),"BackAway0-1",""))</f>
        <v/>
      </c>
      <c r="NY611">
        <f>IF(NP611=5,KO611,IF(AND(NW611=5),KO611,""))</f>
        <v/>
      </c>
      <c r="NZ611">
        <f>IF(NP611=5,"Match Odds",IF(AND(NW611=5),"Match Odds",""))</f>
        <v/>
      </c>
      <c r="OA611">
        <f>IF(NP611=5,KP611,IF(AND(NW611=5),KP611,""))</f>
        <v/>
      </c>
      <c r="OB611">
        <f>IF(NP611=5,"MATCH_ODDS",IF(AND(NW611=5),"MATCH_ODDS",""))</f>
        <v/>
      </c>
      <c r="OC611">
        <f>IF(NP611=5,"LAY",IF(AND(NW611=5),"BACK",""))</f>
        <v/>
      </c>
    </row>
    <row r="612" ht="15.75" customHeight="1" thickTop="1">
      <c r="A612" s="2" t="n"/>
      <c r="KN612" s="1">
        <f>IF(INDEX(#REF!,MATCH('HT 0-1'!D612,#REF!,0))=INDEX(#REF!,MATCH('HT 0-1'!D612,#REF!,0)),INDEX(#REF!,MATCH('HT 0-1'!D612,#REF!,0)),"ERROR")</f>
        <v/>
      </c>
      <c r="KO612" s="1">
        <f>IF(INDEX(#REF!,MATCH('HT 0-1'!E612,#REF!,0))=INDEX(#REF!,MATCH('HT 0-1'!E612,#REF!,0)),INDEX(#REF!,MATCH('HT 0-1'!E612,#REF!,0)),"ERROR")</f>
        <v/>
      </c>
      <c r="KP612" s="1">
        <f>KN612&amp;" v "&amp;KO612</f>
        <v/>
      </c>
      <c r="KQ612">
        <f>B612&amp;"_"&amp;C612</f>
        <v/>
      </c>
      <c r="KR612" s="1">
        <f>IF((HW612/KK612)&lt;0.335,"G",IF((HW612/KK612)&gt;0.67,"R","A"))</f>
        <v/>
      </c>
      <c r="KS612" s="1">
        <f>IF((HX612/KK612)&lt;0.335,"G",IF((HX612/KK612)&gt;0.67,"R","A"))</f>
        <v/>
      </c>
      <c r="KT612" s="1">
        <f>IF((IH612/KK612)&lt;0.335,"G",IF((IH612/KK612)&gt;0.67,"R","A"))</f>
        <v/>
      </c>
      <c r="KU612" s="1">
        <f>IF((II612/KK612)&lt;0.335,"G",IF((II612/KK612)&gt;0.67,"R","A"))</f>
        <v/>
      </c>
      <c r="KV612" s="1">
        <f>IF((HZ612/KK612)&lt;0.335,"G",IF((HZ612/KK612)&gt;0.67,"R","A"))</f>
        <v/>
      </c>
      <c r="KW612" s="1">
        <f>IF((HY612/KK612)&lt;0.335,"G",IF((HY612/KK612)&gt;0.67,"R","A"))</f>
        <v/>
      </c>
      <c r="KX612" s="1">
        <f>IF((IK612/KK612)&lt;0.335,"G",IF((IK612/KK612)&gt;0.67,"R","A"))</f>
        <v/>
      </c>
      <c r="KY612" s="1">
        <f>IF((IJ612/KK612)&lt;0.335,"G",IF((IJ612/KK612)&gt;0.67,"R","A"))</f>
        <v/>
      </c>
      <c r="KZ612" s="1">
        <f>IF((HQ612/KK612)&lt;0.335,"G",IF((HQ612/KK612)&gt;0.67,"R","A"))</f>
        <v/>
      </c>
      <c r="LA612" s="1">
        <f>IF((IB612/KK612)&lt;0.335,"G",IF((IB612/KK612)&gt;0.67,"R","A"))</f>
        <v/>
      </c>
      <c r="LB612">
        <f>IF(LQ612="0-1",INDEX(Scrape!#REF!,MATCH('HT 0-1'!KP612,Scrape!$B:$B,0)),"")</f>
        <v/>
      </c>
      <c r="LC612">
        <f>IF(LQ612="0-1",INDEX(Scrape!$A:$A,MATCH('HT 0-1'!KP612,Scrape!$B:$B,0)),"")</f>
        <v/>
      </c>
      <c r="LD612">
        <f>IF(LQ612="0-1",INDEX(Scrape!$B:$B,MATCH('HT 0-1'!KP612,Scrape!$B:$B,0)),"")</f>
        <v/>
      </c>
      <c r="LE612">
        <f>IF(LQ612="0-1",INDEX(Scrape!$C:$C,MATCH('HT 0-1'!KP612,Scrape!$B:$B,0)),"")</f>
        <v/>
      </c>
      <c r="LF612">
        <f>IF(LQ612="0-1",INDEX(Scrape!$D:$D,MATCH('HT 0-1'!KP612,Scrape!$B:$B,0)),"")</f>
        <v/>
      </c>
      <c r="LG612">
        <f>IF(LQ612="0-1",INDEX(Scrape!$E:$E,MATCH('HT 0-1'!KP612,Scrape!$B:$B,0)),"")</f>
        <v/>
      </c>
      <c r="LH612">
        <f>IF(LQ612="0-1",INDEX(Scrape!$F:$F,MATCH('HT 0-1'!KP612,Scrape!$B:$B,0)),"")</f>
        <v/>
      </c>
      <c r="LI612">
        <f>IF(LQ612="0-1",INDEX(Scrape!$G:$G,MATCH('HT 0-1'!KP612,Scrape!$B:$B,0)),"")</f>
        <v/>
      </c>
      <c r="LJ612">
        <f>IF(LQ612="0-1",INDEX(Scrape!$H:$H,MATCH('HT 0-1'!KP612,Scrape!$B:$B,0)),"")</f>
        <v/>
      </c>
      <c r="LK612">
        <f>IF(LQ612="0-1",INDEX(Scrape!$I:$I,MATCH('HT 0-1'!KP612,Scrape!$B:$B,0)),"")</f>
        <v/>
      </c>
      <c r="LL612">
        <f>IF(LQ612="0-1",INDEX(Scrape!$J:$J,MATCH('HT 0-1'!KP612,Scrape!$B:$B,0)),"")</f>
        <v/>
      </c>
      <c r="LM612">
        <f>IF(LQ612="0-1",INDEX(Scrape!$K:$K,MATCH('HT 0-1'!KP612,Scrape!$B:$B,0)),"")</f>
        <v/>
      </c>
      <c r="LN612">
        <f>IF(LQ612="0-1",INDEX(Scrape!$L:$L,MATCH('HT 0-1'!KP612,Scrape!$B:$B,0)),"")</f>
        <v/>
      </c>
      <c r="LO612">
        <f>IF(LQ612="0-1",INDEX(Scrape!$M:$M,MATCH('HT 0-1'!KP612,Scrape!$B:$B,0)),"")</f>
        <v/>
      </c>
      <c r="LP612">
        <f>IF(LQ612="0-1",INDEX(Scrape!$N:$N,MATCH('HT 0-1'!KP612,Scrape!$B:$B,0)),"")</f>
        <v/>
      </c>
      <c r="LQ612">
        <f>INDEX(Scrape!$O:$O,MATCH('HT 0-1'!KP612,Scrape!$B:$B,0))</f>
        <v/>
      </c>
      <c r="LR612">
        <f>(1/LJ612)+(1/LI612)+(1/LH612)</f>
        <v/>
      </c>
      <c r="LS612">
        <f>(1/LG612)+(1/LF612)+(1/LE612)</f>
        <v/>
      </c>
      <c r="LT612" s="8">
        <f>IF(INDEX(#REF!,MATCH(KQ612,#REF!,0))=INDEX(#REF!,MATCH(KQ612,#REF!,0)),INDEX(#REF!,MATCH(KQ612,#REF!,0)),"ERROR")</f>
        <v/>
      </c>
      <c r="LU612" s="4">
        <f>IF(KR612="G",2,IF(KR612="R",0.5,IF(KR612="A",1)))</f>
        <v/>
      </c>
      <c r="LV612" s="4">
        <f>IF(KS612="G",0.5,IF(KS612="R",2,IF(KS612="A",1)))</f>
        <v/>
      </c>
      <c r="LW612" s="4">
        <f>IF(KT612="G",2,IF(KT612="R",0.5,IF(KT612="A",1)))</f>
        <v/>
      </c>
      <c r="LX612" s="4">
        <f>IF(KU612="G",0.5,IF(KU612="R",2,IF(KU612="A",1)))</f>
        <v/>
      </c>
      <c r="LY612" s="7">
        <f>(LK612*(LU612+LX612)+(LL612*(LU612+LX612)))</f>
        <v/>
      </c>
      <c r="LZ612" s="7">
        <f>(LN612*(LV612+LW612)+(LO612*(LV612+LW612)))</f>
        <v/>
      </c>
      <c r="MA612" s="11">
        <f>LY612-LZ612</f>
        <v/>
      </c>
      <c r="MB612" s="5">
        <f>MA612+2</f>
        <v/>
      </c>
      <c r="MC612" s="6">
        <f>MA612-2</f>
        <v/>
      </c>
      <c r="MD612" s="4">
        <f>LE612</f>
        <v/>
      </c>
      <c r="ME612" s="9">
        <f>IF(MD612=0,1000,MD612+0.75)</f>
        <v/>
      </c>
      <c r="MF612" s="10">
        <f>IF(MD612=0,0,MD612-0.75)</f>
        <v/>
      </c>
      <c r="MG612" s="4">
        <f>((LM612*(LU612+LX612))-((LP612*(LV612+LW612))))</f>
        <v/>
      </c>
      <c r="MH612" s="9">
        <f>MG612*1.2</f>
        <v/>
      </c>
      <c r="MI612" s="10">
        <f>MG612*0.8</f>
        <v/>
      </c>
      <c r="MJ612">
        <f>IFERROR(NX612,"")</f>
        <v/>
      </c>
      <c r="MK612">
        <f>IFERROR(NY612,"")</f>
        <v/>
      </c>
      <c r="ML612">
        <f>IFERROR(NZ612,"")</f>
        <v/>
      </c>
      <c r="MM612">
        <f>IFERROR(OA612,"")</f>
        <v/>
      </c>
      <c r="MN612">
        <f>IFERROR(OB612,"")</f>
        <v/>
      </c>
      <c r="MO612">
        <f>IFERROR(OC612,"")</f>
        <v/>
      </c>
      <c r="MP612" s="1">
        <f>COUNTIFS(#REF!,LT612,#REF!,1,#REF!,"&gt;="&amp;MC612,#REF!,"&lt;="&amp;MB612,#REF!,"&lt;="&amp;ME612,#REF!,"&gt;="&amp;MF612,#REF!,"="&amp;KV612,#REF!,"="&amp;KX612)</f>
        <v/>
      </c>
      <c r="MQ612" s="1">
        <f>COUNTIFS(#REF!,LT612,#REF!,0,#REF!,"&gt;="&amp;MC612,#REF!,"&lt;="&amp;MB612,#REF!,"&lt;="&amp;ME612,#REF!,"&gt;="&amp;MF612,#REF!,"="&amp;KV612,#REF!,"="&amp;KX612)</f>
        <v/>
      </c>
      <c r="MR612" s="1">
        <f>COUNTIFS(#REF!,LT612,#REF!,1,#REF!,"&gt;="&amp;MC612,#REF!,"&lt;="&amp;MB612,#REF!,"&lt;="&amp;ME612,#REF!,"&gt;="&amp;MF612,#REF!,"="&amp;KW612,#REF!,"="&amp;KY612)</f>
        <v/>
      </c>
      <c r="MS612" s="1">
        <f>COUNTIFS(#REF!,LT612,#REF!,0,#REF!,"&gt;="&amp;MC612,#REF!,"&lt;="&amp;MB612,#REF!,"&lt;="&amp;ME612,#REF!,"&gt;="&amp;MF612,#REF!,"="&amp;KW612,#REF!,"="&amp;KY612)</f>
        <v/>
      </c>
      <c r="MT612" s="1">
        <f>COUNTIFS(#REF!,LT612,#REF!,1,#REF!,"&gt;="&amp;MI612,#REF!,"&lt;="&amp;MH612,#REF!,"&lt;="&amp;ME612,#REF!,"&gt;="&amp;MF612)</f>
        <v/>
      </c>
      <c r="MU612" s="1">
        <f>COUNTIFS(#REF!,LT612,#REF!,0,#REF!,"&gt;="&amp;MI612,#REF!,"&lt;="&amp;MH612,#REF!,"&lt;="&amp;ME612,#REF!,"&gt;="&amp;MF612)</f>
        <v/>
      </c>
      <c r="MV612" s="1">
        <f>COUNTIFS(#REF!,LT612,#REF!,1,#REF!,"&gt;="&amp;MI612,#REF!,"&lt;="&amp;MH612,#REF!,"="&amp;KZ612,#REF!,"="&amp;LA612,#REF!,"&lt;="&amp;ME612,#REF!,"&gt;="&amp;MF612)</f>
        <v/>
      </c>
      <c r="MW612" s="1">
        <f>COUNTIFS(#REF!,LT612,#REF!,0,#REF!,"&gt;="&amp;MI612,#REF!,"&lt;="&amp;MH612,#REF!,"="&amp;KZ612,#REF!,"="&amp;LA612,#REF!,"&lt;="&amp;ME612,#REF!,"&gt;="&amp;MF612)</f>
        <v/>
      </c>
      <c r="MX612" s="1">
        <f>COUNTIFS(#REF!,LT612,#REF!,1,#REF!,"&gt;="&amp;MC612,#REF!,"&lt;="&amp;MB612,#REF!,"&lt;="&amp;ME612,#REF!,"&gt;="&amp;MF612)</f>
        <v/>
      </c>
      <c r="MY612" s="1">
        <f>COUNTIFS(#REF!,LT612,#REF!,0,#REF!,"&gt;="&amp;MC612,#REF!,"&lt;="&amp;MB612,#REF!,"&lt;="&amp;ME612,#REF!,"&gt;="&amp;MF612)</f>
        <v/>
      </c>
      <c r="MZ612" s="1">
        <f>COUNTIFS(#REF!,LT612,#REF!,1,#REF!,"&lt;="&amp;ME612,#REF!,"&gt;="&amp;MF612,#REF!,"="&amp;KV612,#REF!,"="&amp;KX612)</f>
        <v/>
      </c>
      <c r="NA612" s="1">
        <f>COUNTIFS(#REF!,LT612,#REF!,0,#REF!,"&lt;="&amp;ME612,#REF!,"&gt;="&amp;MF612,#REF!,"="&amp;KV612,#REF!,"="&amp;KX612)</f>
        <v/>
      </c>
      <c r="NB612" s="1">
        <f>COUNTIFS(#REF!,LT612,#REF!,1,#REF!,"&lt;="&amp;ME612,#REF!,"&gt;="&amp;MF612,#REF!,"="&amp;KW612,#REF!,"="&amp;KY612)</f>
        <v/>
      </c>
      <c r="NC612" s="1">
        <f>COUNTIFS(#REF!,LT612,#REF!,0,#REF!,"&lt;="&amp;ME612,#REF!,"&gt;="&amp;MF612,#REF!,"="&amp;KW612,#REF!,"="&amp;KY612)</f>
        <v/>
      </c>
      <c r="ND612" s="1">
        <f>MP612+MR612+MT612+MV612+MX612+MZ612+NB612</f>
        <v/>
      </c>
      <c r="NE612" s="1">
        <f>MQ612+MS612+MU612+MW612+MY612+NA612+NC612</f>
        <v/>
      </c>
      <c r="NF612" s="1">
        <f>ND612+NE612</f>
        <v/>
      </c>
      <c r="NG612" s="33">
        <f>ND612/(ND612+NE612)</f>
        <v/>
      </c>
      <c r="NH612" s="3">
        <f>1/NG612</f>
        <v/>
      </c>
      <c r="NI612" s="1">
        <f>LI612</f>
        <v/>
      </c>
      <c r="NJ612" s="79">
        <f>((1-NG612)*(1/(NI612-1))*0.98-(NG612*1))</f>
        <v/>
      </c>
      <c r="NK612" s="34">
        <f>IF(LR612&lt;0.9,0,IF(AND(LR612&gt;1.1),0,1))</f>
        <v/>
      </c>
      <c r="NL612" s="34">
        <f>IF(LS612&lt;0.9,0,IF(AND(LS612&gt;1.1),0,1))</f>
        <v/>
      </c>
      <c r="NM612" s="32">
        <f>IF(NF612&gt;99,1,0)</f>
        <v/>
      </c>
      <c r="NN612" s="32">
        <f>IF(NJ612&gt;0.0799,1,0)</f>
        <v/>
      </c>
      <c r="NO612" s="32">
        <f>IF(NJ612&gt;NQ612,1,0)</f>
        <v/>
      </c>
      <c r="NP612" s="32">
        <f>NM612+NN612+NO612+NK612+NL612</f>
        <v/>
      </c>
      <c r="NQ612" s="79">
        <f>(((100*NG612)*(NI612-1)*0.98)-((1-NG612)*100))/100</f>
        <v/>
      </c>
      <c r="NR612" s="34">
        <f>IF(LR612&lt;0.9,0,IF(AND(LR612&gt;1.1),0,1))</f>
        <v/>
      </c>
      <c r="NS612" s="34">
        <f>IF(LS612&lt;0.9,0,IF(AND(LS612&gt;1.1),0,1))</f>
        <v/>
      </c>
      <c r="NT612" s="32">
        <f>IF(NF612&gt;99,1,0)</f>
        <v/>
      </c>
      <c r="NU612" s="32">
        <f>IF(NQ612&gt;0.0799,1,0)</f>
        <v/>
      </c>
      <c r="NV612" s="32">
        <f>IF(NQ612&gt;NJ612,1,0)</f>
        <v/>
      </c>
      <c r="NW612" s="32">
        <f>NT612+NU612+NV612+NR612+NS612</f>
        <v/>
      </c>
      <c r="NX612">
        <f>IF(NP612=5,"LayAway0-1",IF(AND(NW612=5),"BackAway0-1",""))</f>
        <v/>
      </c>
      <c r="NY612">
        <f>IF(NP612=5,KO612,IF(AND(NW612=5),KO612,""))</f>
        <v/>
      </c>
      <c r="NZ612">
        <f>IF(NP612=5,"Match Odds",IF(AND(NW612=5),"Match Odds",""))</f>
        <v/>
      </c>
      <c r="OA612">
        <f>IF(NP612=5,KP612,IF(AND(NW612=5),KP612,""))</f>
        <v/>
      </c>
      <c r="OB612">
        <f>IF(NP612=5,"MATCH_ODDS",IF(AND(NW612=5),"MATCH_ODDS",""))</f>
        <v/>
      </c>
      <c r="OC612">
        <f>IF(NP612=5,"LAY",IF(AND(NW612=5),"BACK",""))</f>
        <v/>
      </c>
    </row>
  </sheetData>
  <autoFilter ref="A2:OC33"/>
  <mergeCells count="13">
    <mergeCell ref="MP1:MS1"/>
    <mergeCell ref="LB1:LQ1"/>
    <mergeCell ref="NX1:OC1"/>
    <mergeCell ref="MZ1:NC1"/>
    <mergeCell ref="LT1:MI1"/>
    <mergeCell ref="MJ1:MO1"/>
    <mergeCell ref="ND1:NE1"/>
    <mergeCell ref="KN1:LA1"/>
    <mergeCell ref="A1:KK1"/>
    <mergeCell ref="MT1:MU1"/>
    <mergeCell ref="LR1:LS1"/>
    <mergeCell ref="MX1:MY1"/>
    <mergeCell ref="MV1:MW1"/>
  </mergeCells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8" tint="0.3999755851924192"/>
    <outlinePr summaryBelow="1" summaryRight="1"/>
    <pageSetUpPr/>
  </sheetPr>
  <dimension ref="A1:OC612"/>
  <sheetViews>
    <sheetView tabSelected="1" zoomScaleNormal="100" workbookViewId="0">
      <selection activeCell="M25" sqref="M25"/>
    </sheetView>
  </sheetViews>
  <sheetFormatPr baseColWidth="8" defaultRowHeight="15"/>
  <cols>
    <col width="13" customWidth="1" min="1" max="1"/>
    <col width="22.42578125" bestFit="1" customWidth="1" min="2" max="2"/>
    <col width="23.42578125" bestFit="1" customWidth="1" min="3" max="3"/>
    <col width="21.42578125" bestFit="1" customWidth="1" min="4" max="4"/>
    <col width="23.5703125" bestFit="1" customWidth="1" min="5" max="5"/>
    <col hidden="1" width="13" customWidth="1" min="6" max="11"/>
    <col hidden="1" width="13" customWidth="1" min="15" max="58"/>
    <col hidden="1" width="13" customWidth="1" min="60" max="74"/>
    <col hidden="1" width="13" customWidth="1" min="76" max="224"/>
    <col hidden="1" width="13" customWidth="1" min="226" max="230"/>
    <col width="11.85546875" bestFit="1" customWidth="1" min="231" max="231"/>
    <col width="13.85546875" bestFit="1" customWidth="1" min="232" max="232"/>
    <col width="10.85546875" bestFit="1" customWidth="1" min="233" max="233"/>
    <col width="14.85546875" bestFit="1" customWidth="1" min="234" max="234"/>
    <col hidden="1" width="13" customWidth="1" min="235" max="235"/>
    <col width="9.7109375" bestFit="1" customWidth="1" min="236" max="236"/>
    <col hidden="1" width="9.140625" customWidth="1" min="237" max="241"/>
    <col width="11.85546875" bestFit="1" customWidth="1" min="242" max="242"/>
    <col width="13.85546875" bestFit="1" customWidth="1" min="243" max="243"/>
    <col width="10.85546875" bestFit="1" customWidth="1" min="244" max="244"/>
    <col width="14.85546875" bestFit="1" customWidth="1" min="245" max="245"/>
    <col hidden="1" width="9.140625" customWidth="1" min="246" max="296"/>
    <col width="14.140625" customWidth="1" min="297" max="297"/>
    <col hidden="1" width="13" customWidth="1" min="298" max="299"/>
    <col width="28.5703125" customWidth="1" min="300" max="300"/>
    <col width="22.85546875" customWidth="1" min="301" max="301"/>
    <col width="37.7109375" customWidth="1" min="302" max="302"/>
    <col width="34.85546875" bestFit="1" customWidth="1" min="303" max="303"/>
    <col width="11.85546875" bestFit="1" customWidth="1" min="304" max="304"/>
    <col width="13.85546875" bestFit="1" customWidth="1" min="305" max="305"/>
    <col width="11.85546875" bestFit="1" customWidth="1" min="306" max="306"/>
    <col width="13.85546875" bestFit="1" customWidth="1" min="307" max="307"/>
    <col width="14.85546875" bestFit="1" customWidth="1" min="308" max="308"/>
    <col width="10.85546875" bestFit="1" customWidth="1" min="309" max="309"/>
    <col width="14.85546875" bestFit="1" customWidth="1" min="310" max="310"/>
    <col width="10.85546875" bestFit="1" customWidth="1" min="311" max="311"/>
    <col width="9.7109375" bestFit="1" customWidth="1" min="312" max="313"/>
    <col hidden="1" width="13" customWidth="1" min="314" max="314"/>
    <col width="9.140625" customWidth="1" min="318" max="319"/>
    <col width="17.5703125" bestFit="1" customWidth="1" min="323" max="323"/>
    <col width="17.85546875" bestFit="1" customWidth="1" min="324" max="324"/>
    <col width="12" bestFit="1" customWidth="1" min="325" max="325"/>
    <col width="17" bestFit="1" customWidth="1" min="326" max="326"/>
    <col width="17.42578125" bestFit="1" customWidth="1" min="327" max="327"/>
    <col width="11.5703125" bestFit="1" customWidth="1" min="328" max="328"/>
    <col width="14.42578125" customWidth="1" min="329" max="329"/>
    <col width="12" customWidth="1" min="330" max="332"/>
    <col width="11.28515625" bestFit="1" customWidth="1" min="333" max="333"/>
    <col width="12.7109375" bestFit="1" customWidth="1" min="334" max="334"/>
    <col width="11.140625" bestFit="1" customWidth="1" min="335" max="335"/>
    <col width="12.5703125" bestFit="1" customWidth="1" min="336" max="336"/>
    <col width="14.7109375" bestFit="1" customWidth="1" min="337" max="337"/>
    <col width="14.28515625" bestFit="1" customWidth="1" min="338" max="338"/>
    <col width="14.85546875" customWidth="1" min="348" max="348"/>
    <col width="17.42578125" customWidth="1" min="349" max="349"/>
    <col width="17" customWidth="1" min="350" max="350"/>
    <col width="16.85546875" customWidth="1" min="351" max="351"/>
    <col width="17.5703125" customWidth="1" min="352" max="352"/>
    <col width="13.28515625" customWidth="1" min="353" max="353"/>
    <col width="13.5703125" customWidth="1" min="354" max="354"/>
    <col width="12.5703125" customWidth="1" min="355" max="355"/>
    <col width="13" customWidth="1" min="356" max="356"/>
    <col width="13.7109375" customWidth="1" min="357" max="357"/>
    <col width="15.28515625" customWidth="1" min="358" max="358"/>
    <col width="15.7109375" customWidth="1" min="359" max="360"/>
    <col width="16.5703125" customWidth="1" min="361" max="361"/>
    <col width="18" customWidth="1" min="362" max="362"/>
    <col width="18.5703125" customWidth="1" min="363" max="363"/>
    <col width="11.5703125" customWidth="1" min="364" max="364"/>
    <col width="13.28515625" customWidth="1" min="365" max="365"/>
    <col width="13.5703125" customWidth="1" min="366" max="366"/>
    <col width="15.85546875" customWidth="1" min="367" max="367"/>
    <col width="14.28515625" customWidth="1" min="368" max="368"/>
    <col width="16" customWidth="1" min="369" max="369"/>
    <col width="14" customWidth="1" min="370" max="370"/>
    <col width="14.7109375" customWidth="1" min="372" max="372"/>
    <col width="15.7109375" customWidth="1" min="373" max="373"/>
    <col width="13.85546875" customWidth="1" min="374" max="374"/>
    <col width="11" customWidth="1" min="375" max="376"/>
    <col width="12.5703125" customWidth="1" min="377" max="377"/>
    <col width="11.5703125" customWidth="1" min="378" max="378"/>
    <col width="13.85546875" customWidth="1" min="379" max="379"/>
    <col width="14.5703125" customWidth="1" min="380" max="380"/>
    <col width="11.42578125" customWidth="1" min="382" max="383"/>
    <col width="13.5703125" customWidth="1" min="384" max="384"/>
    <col width="14.28515625" customWidth="1" min="386" max="386"/>
    <col width="12.5703125" customWidth="1" min="387" max="387"/>
    <col width="13.42578125" customWidth="1" min="393" max="393"/>
    <col width="11.140625" customWidth="1" min="394" max="394"/>
    <col width="13" customWidth="1" min="395" max="395"/>
    <col width="11.85546875" customWidth="1" min="396" max="396"/>
  </cols>
  <sheetData>
    <row r="1" ht="16.5" customHeight="1" thickBot="1" thickTop="1">
      <c r="A1" s="62" t="inlineStr">
        <is>
          <t>Daily Upload</t>
        </is>
      </c>
      <c r="B1" s="60" t="n"/>
      <c r="C1" s="60" t="n"/>
      <c r="D1" s="60" t="n"/>
      <c r="E1" s="60" t="n"/>
      <c r="F1" s="60" t="n"/>
      <c r="G1" s="60" t="n"/>
      <c r="H1" s="60" t="n"/>
      <c r="I1" s="60" t="n"/>
      <c r="J1" s="60" t="n"/>
      <c r="K1" s="60" t="n"/>
      <c r="L1" s="60" t="n"/>
      <c r="M1" s="60" t="n"/>
      <c r="N1" s="60" t="n"/>
      <c r="O1" s="60" t="n"/>
      <c r="P1" s="60" t="n"/>
      <c r="Q1" s="60" t="n"/>
      <c r="R1" s="60" t="n"/>
      <c r="S1" s="60" t="n"/>
      <c r="T1" s="60" t="n"/>
      <c r="U1" s="60" t="n"/>
      <c r="V1" s="60" t="n"/>
      <c r="W1" s="60" t="n"/>
      <c r="X1" s="60" t="n"/>
      <c r="Y1" s="60" t="n"/>
      <c r="Z1" s="60" t="n"/>
      <c r="AA1" s="60" t="n"/>
      <c r="AB1" s="60" t="n"/>
      <c r="AC1" s="60" t="n"/>
      <c r="AD1" s="60" t="n"/>
      <c r="AE1" s="60" t="n"/>
      <c r="AF1" s="60" t="n"/>
      <c r="AG1" s="60" t="n"/>
      <c r="AH1" s="60" t="n"/>
      <c r="AI1" s="60" t="n"/>
      <c r="AJ1" s="60" t="n"/>
      <c r="AK1" s="60" t="n"/>
      <c r="AL1" s="60" t="n"/>
      <c r="AM1" s="60" t="n"/>
      <c r="AN1" s="60" t="n"/>
      <c r="AO1" s="60" t="n"/>
      <c r="AP1" s="60" t="n"/>
      <c r="AQ1" s="60" t="n"/>
      <c r="AR1" s="60" t="n"/>
      <c r="AS1" s="60" t="n"/>
      <c r="AT1" s="60" t="n"/>
      <c r="AU1" s="60" t="n"/>
      <c r="AV1" s="60" t="n"/>
      <c r="AW1" s="60" t="n"/>
      <c r="AX1" s="60" t="n"/>
      <c r="AY1" s="60" t="n"/>
      <c r="AZ1" s="60" t="n"/>
      <c r="BA1" s="60" t="n"/>
      <c r="BB1" s="60" t="n"/>
      <c r="BC1" s="60" t="n"/>
      <c r="BD1" s="60" t="n"/>
      <c r="BE1" s="60" t="n"/>
      <c r="BF1" s="60" t="n"/>
      <c r="BG1" s="60" t="n"/>
      <c r="BH1" s="60" t="n"/>
      <c r="BI1" s="60" t="n"/>
      <c r="BJ1" s="60" t="n"/>
      <c r="BK1" s="60" t="n"/>
      <c r="BL1" s="60" t="n"/>
      <c r="BM1" s="60" t="n"/>
      <c r="BN1" s="60" t="n"/>
      <c r="BO1" s="60" t="n"/>
      <c r="BP1" s="60" t="n"/>
      <c r="BQ1" s="60" t="n"/>
      <c r="BR1" s="60" t="n"/>
      <c r="BS1" s="60" t="n"/>
      <c r="BT1" s="60" t="n"/>
      <c r="BU1" s="60" t="n"/>
      <c r="BV1" s="60" t="n"/>
      <c r="BW1" s="60" t="n"/>
      <c r="BX1" s="60" t="n"/>
      <c r="BY1" s="60" t="n"/>
      <c r="BZ1" s="60" t="n"/>
      <c r="CA1" s="60" t="n"/>
      <c r="CB1" s="60" t="n"/>
      <c r="CC1" s="60" t="n"/>
      <c r="CD1" s="60" t="n"/>
      <c r="CE1" s="60" t="n"/>
      <c r="CF1" s="60" t="n"/>
      <c r="CG1" s="60" t="n"/>
      <c r="CH1" s="60" t="n"/>
      <c r="CI1" s="60" t="n"/>
      <c r="CJ1" s="60" t="n"/>
      <c r="CK1" s="60" t="n"/>
      <c r="CL1" s="60" t="n"/>
      <c r="CM1" s="60" t="n"/>
      <c r="CN1" s="60" t="n"/>
      <c r="CO1" s="60" t="n"/>
      <c r="CP1" s="60" t="n"/>
      <c r="CQ1" s="60" t="n"/>
      <c r="CR1" s="60" t="n"/>
      <c r="CS1" s="60" t="n"/>
      <c r="CT1" s="60" t="n"/>
      <c r="CU1" s="60" t="n"/>
      <c r="CV1" s="60" t="n"/>
      <c r="CW1" s="60" t="n"/>
      <c r="CX1" s="60" t="n"/>
      <c r="CY1" s="60" t="n"/>
      <c r="CZ1" s="60" t="n"/>
      <c r="DA1" s="60" t="n"/>
      <c r="DB1" s="60" t="n"/>
      <c r="DC1" s="60" t="n"/>
      <c r="DD1" s="60" t="n"/>
      <c r="DE1" s="60" t="n"/>
      <c r="DF1" s="60" t="n"/>
      <c r="DG1" s="60" t="n"/>
      <c r="DH1" s="60" t="n"/>
      <c r="DI1" s="60" t="n"/>
      <c r="DJ1" s="60" t="n"/>
      <c r="DK1" s="60" t="n"/>
      <c r="DL1" s="60" t="n"/>
      <c r="DM1" s="60" t="n"/>
      <c r="DN1" s="60" t="n"/>
      <c r="DO1" s="60" t="n"/>
      <c r="DP1" s="60" t="n"/>
      <c r="DQ1" s="60" t="n"/>
      <c r="DR1" s="60" t="n"/>
      <c r="DS1" s="60" t="n"/>
      <c r="DT1" s="60" t="n"/>
      <c r="DU1" s="60" t="n"/>
      <c r="DV1" s="60" t="n"/>
      <c r="DW1" s="60" t="n"/>
      <c r="DX1" s="60" t="n"/>
      <c r="DY1" s="60" t="n"/>
      <c r="DZ1" s="60" t="n"/>
      <c r="EA1" s="60" t="n"/>
      <c r="EB1" s="60" t="n"/>
      <c r="EC1" s="60" t="n"/>
      <c r="ED1" s="60" t="n"/>
      <c r="EE1" s="60" t="n"/>
      <c r="EF1" s="60" t="n"/>
      <c r="EG1" s="60" t="n"/>
      <c r="EH1" s="60" t="n"/>
      <c r="EI1" s="60" t="n"/>
      <c r="EJ1" s="60" t="n"/>
      <c r="EK1" s="60" t="n"/>
      <c r="EL1" s="60" t="n"/>
      <c r="EM1" s="60" t="n"/>
      <c r="EN1" s="60" t="n"/>
      <c r="EO1" s="60" t="n"/>
      <c r="EP1" s="60" t="n"/>
      <c r="EQ1" s="60" t="n"/>
      <c r="ER1" s="60" t="n"/>
      <c r="ES1" s="60" t="n"/>
      <c r="ET1" s="60" t="n"/>
      <c r="EU1" s="60" t="n"/>
      <c r="EV1" s="60" t="n"/>
      <c r="EW1" s="60" t="n"/>
      <c r="EX1" s="60" t="n"/>
      <c r="EY1" s="60" t="n"/>
      <c r="EZ1" s="60" t="n"/>
      <c r="FA1" s="60" t="n"/>
      <c r="FB1" s="60" t="n"/>
      <c r="FC1" s="60" t="n"/>
      <c r="FD1" s="60" t="n"/>
      <c r="FE1" s="60" t="n"/>
      <c r="FF1" s="60" t="n"/>
      <c r="FG1" s="60" t="n"/>
      <c r="FH1" s="60" t="n"/>
      <c r="FI1" s="60" t="n"/>
      <c r="FJ1" s="60" t="n"/>
      <c r="FK1" s="60" t="n"/>
      <c r="FL1" s="60" t="n"/>
      <c r="FM1" s="60" t="n"/>
      <c r="FN1" s="60" t="n"/>
      <c r="FO1" s="60" t="n"/>
      <c r="FP1" s="60" t="n"/>
      <c r="FQ1" s="60" t="n"/>
      <c r="FR1" s="60" t="n"/>
      <c r="FS1" s="60" t="n"/>
      <c r="FT1" s="60" t="n"/>
      <c r="FU1" s="60" t="n"/>
      <c r="FV1" s="60" t="n"/>
      <c r="FW1" s="60" t="n"/>
      <c r="FX1" s="60" t="n"/>
      <c r="FY1" s="60" t="n"/>
      <c r="FZ1" s="60" t="n"/>
      <c r="GA1" s="60" t="n"/>
      <c r="GB1" s="60" t="n"/>
      <c r="GC1" s="60" t="n"/>
      <c r="GD1" s="60" t="n"/>
      <c r="GE1" s="60" t="n"/>
      <c r="GF1" s="60" t="n"/>
      <c r="GG1" s="60" t="n"/>
      <c r="GH1" s="60" t="n"/>
      <c r="GI1" s="60" t="n"/>
      <c r="GJ1" s="60" t="n"/>
      <c r="GK1" s="60" t="n"/>
      <c r="GL1" s="60" t="n"/>
      <c r="GM1" s="60" t="n"/>
      <c r="GN1" s="60" t="n"/>
      <c r="GO1" s="60" t="n"/>
      <c r="GP1" s="60" t="n"/>
      <c r="GQ1" s="60" t="n"/>
      <c r="GR1" s="60" t="n"/>
      <c r="GS1" s="60" t="n"/>
      <c r="GT1" s="60" t="n"/>
      <c r="GU1" s="60" t="n"/>
      <c r="GV1" s="60" t="n"/>
      <c r="GW1" s="60" t="n"/>
      <c r="GX1" s="60" t="n"/>
      <c r="GY1" s="60" t="n"/>
      <c r="GZ1" s="60" t="n"/>
      <c r="HA1" s="60" t="n"/>
      <c r="HB1" s="60" t="n"/>
      <c r="HC1" s="60" t="n"/>
      <c r="HD1" s="60" t="n"/>
      <c r="HE1" s="60" t="n"/>
      <c r="HF1" s="60" t="n"/>
      <c r="HG1" s="60" t="n"/>
      <c r="HH1" s="60" t="n"/>
      <c r="HI1" s="60" t="n"/>
      <c r="HJ1" s="60" t="n"/>
      <c r="HK1" s="60" t="n"/>
      <c r="HL1" s="60" t="n"/>
      <c r="HM1" s="60" t="n"/>
      <c r="HN1" s="60" t="n"/>
      <c r="HO1" s="60" t="n"/>
      <c r="HP1" s="60" t="n"/>
      <c r="HQ1" s="60" t="n"/>
      <c r="HR1" s="60" t="n"/>
      <c r="HS1" s="60" t="n"/>
      <c r="HT1" s="60" t="n"/>
      <c r="HU1" s="60" t="n"/>
      <c r="HV1" s="60" t="n"/>
      <c r="HW1" s="60" t="n"/>
      <c r="HX1" s="60" t="n"/>
      <c r="HY1" s="60" t="n"/>
      <c r="HZ1" s="60" t="n"/>
      <c r="IA1" s="60" t="n"/>
      <c r="IB1" s="60" t="n"/>
      <c r="IC1" s="60" t="n"/>
      <c r="ID1" s="60" t="n"/>
      <c r="IE1" s="60" t="n"/>
      <c r="IF1" s="60" t="n"/>
      <c r="IG1" s="60" t="n"/>
      <c r="IH1" s="60" t="n"/>
      <c r="II1" s="60" t="n"/>
      <c r="IJ1" s="60" t="n"/>
      <c r="IK1" s="60" t="n"/>
      <c r="IL1" s="60" t="n"/>
      <c r="IM1" s="60" t="n"/>
      <c r="IN1" s="60" t="n"/>
      <c r="IO1" s="60" t="n"/>
      <c r="IP1" s="60" t="n"/>
      <c r="IQ1" s="60" t="n"/>
      <c r="IR1" s="60" t="n"/>
      <c r="IS1" s="60" t="n"/>
      <c r="IT1" s="60" t="n"/>
      <c r="IU1" s="60" t="n"/>
      <c r="IV1" s="60" t="n"/>
      <c r="IW1" s="60" t="n"/>
      <c r="IX1" s="60" t="n"/>
      <c r="IY1" s="60" t="n"/>
      <c r="IZ1" s="60" t="n"/>
      <c r="JA1" s="60" t="n"/>
      <c r="JB1" s="60" t="n"/>
      <c r="JC1" s="60" t="n"/>
      <c r="JD1" s="60" t="n"/>
      <c r="JE1" s="60" t="n"/>
      <c r="JF1" s="60" t="n"/>
      <c r="JG1" s="60" t="n"/>
      <c r="JH1" s="60" t="n"/>
      <c r="JI1" s="60" t="n"/>
      <c r="JJ1" s="60" t="n"/>
      <c r="JK1" s="60" t="n"/>
      <c r="JL1" s="60" t="n"/>
      <c r="JM1" s="60" t="n"/>
      <c r="JN1" s="60" t="n"/>
      <c r="JO1" s="60" t="n"/>
      <c r="JP1" s="60" t="n"/>
      <c r="JQ1" s="60" t="n"/>
      <c r="JR1" s="60" t="n"/>
      <c r="JS1" s="60" t="n"/>
      <c r="JT1" s="60" t="n"/>
      <c r="JU1" s="60" t="n"/>
      <c r="JV1" s="60" t="n"/>
      <c r="JW1" s="60" t="n"/>
      <c r="JX1" s="60" t="n"/>
      <c r="JY1" s="60" t="n"/>
      <c r="JZ1" s="60" t="n"/>
      <c r="KA1" s="60" t="n"/>
      <c r="KB1" s="60" t="n"/>
      <c r="KC1" s="60" t="n"/>
      <c r="KD1" s="60" t="n"/>
      <c r="KE1" s="60" t="n"/>
      <c r="KF1" s="60" t="n"/>
      <c r="KG1" s="60" t="n"/>
      <c r="KH1" s="60" t="n"/>
      <c r="KI1" s="60" t="n"/>
      <c r="KJ1" s="60" t="n"/>
      <c r="KK1" s="63" t="n"/>
      <c r="KN1" s="58" t="inlineStr">
        <is>
          <t>Formula</t>
        </is>
      </c>
      <c r="KO1" s="64" t="n"/>
      <c r="KP1" s="64" t="n"/>
      <c r="KQ1" s="64" t="n"/>
      <c r="KR1" s="64" t="n"/>
      <c r="KS1" s="64" t="n"/>
      <c r="KT1" s="64" t="n"/>
      <c r="KU1" s="64" t="n"/>
      <c r="KV1" s="64" t="n"/>
      <c r="KW1" s="64" t="n"/>
      <c r="KX1" s="64" t="n"/>
      <c r="KY1" s="64" t="n"/>
      <c r="KZ1" s="64" t="n"/>
      <c r="LA1" s="65" t="n"/>
      <c r="LB1" s="54" t="inlineStr">
        <is>
          <t>From Access</t>
        </is>
      </c>
      <c r="LC1" s="60" t="n"/>
      <c r="LD1" s="60" t="n"/>
      <c r="LE1" s="60" t="n"/>
      <c r="LF1" s="60" t="n"/>
      <c r="LG1" s="60" t="n"/>
      <c r="LH1" s="60" t="n"/>
      <c r="LI1" s="60" t="n"/>
      <c r="LJ1" s="60" t="n"/>
      <c r="LK1" s="60" t="n"/>
      <c r="LL1" s="60" t="n"/>
      <c r="LM1" s="60" t="n"/>
      <c r="LN1" s="60" t="n"/>
      <c r="LO1" s="60" t="n"/>
      <c r="LP1" s="60" t="n"/>
      <c r="LQ1" s="60" t="n"/>
      <c r="LR1" s="62" t="inlineStr">
        <is>
          <t>Formula</t>
        </is>
      </c>
      <c r="LS1" s="63" t="n"/>
      <c r="LT1" s="62" t="inlineStr">
        <is>
          <t>From DABDIP</t>
        </is>
      </c>
      <c r="LU1" s="60" t="n"/>
      <c r="LV1" s="60" t="n"/>
      <c r="LW1" s="60" t="n"/>
      <c r="LX1" s="60" t="n"/>
      <c r="LY1" s="60" t="n"/>
      <c r="LZ1" s="60" t="n"/>
      <c r="MA1" s="60" t="n"/>
      <c r="MB1" s="60" t="n"/>
      <c r="MC1" s="60" t="n"/>
      <c r="MD1" s="60" t="n"/>
      <c r="ME1" s="60" t="n"/>
      <c r="MF1" s="60" t="n"/>
      <c r="MG1" s="60" t="n"/>
      <c r="MH1" s="60" t="n"/>
      <c r="MI1" s="63" t="n"/>
      <c r="MJ1" s="66" t="inlineStr">
        <is>
          <t>CSV Output Rules (If blank row = no CSV required)</t>
        </is>
      </c>
      <c r="MK1" s="60" t="n"/>
      <c r="ML1" s="60" t="n"/>
      <c r="MM1" s="60" t="n"/>
      <c r="MN1" s="60" t="n"/>
      <c r="MO1" s="63" t="n"/>
      <c r="MP1" s="45" t="inlineStr">
        <is>
          <t>SHOT SCORE + FORM + HOME FORM</t>
        </is>
      </c>
      <c r="MQ1" s="67" t="n"/>
      <c r="MR1" s="67" t="n"/>
      <c r="MS1" s="68" t="n"/>
      <c r="MT1" s="45" t="inlineStr">
        <is>
          <t>DA SCORE</t>
        </is>
      </c>
      <c r="MU1" s="68" t="n"/>
      <c r="MV1" s="45" t="inlineStr">
        <is>
          <t>DA RATIO + POSITION</t>
        </is>
      </c>
      <c r="MW1" s="68" t="n"/>
      <c r="MX1" s="45" t="inlineStr">
        <is>
          <t>SHOT SCORE</t>
        </is>
      </c>
      <c r="MY1" s="68" t="n"/>
      <c r="MZ1" s="69" t="inlineStr">
        <is>
          <t>H/A FORM + FORM</t>
        </is>
      </c>
      <c r="NA1" s="70" t="n"/>
      <c r="NB1" s="70" t="n"/>
      <c r="NC1" s="71" t="n"/>
      <c r="ND1" s="76" t="inlineStr">
        <is>
          <t>SNAPSHOT HOME WIN</t>
        </is>
      </c>
      <c r="NE1" s="77" t="n"/>
      <c r="NG1" s="33" t="n"/>
      <c r="NH1" s="3" t="n"/>
      <c r="NJ1" s="12" t="inlineStr">
        <is>
          <t>LAY</t>
        </is>
      </c>
      <c r="NQ1" s="12" t="inlineStr">
        <is>
          <t>BACK</t>
        </is>
      </c>
      <c r="NX1" s="66" t="inlineStr">
        <is>
          <t>CSV Output Rules (If blank row = no CSV required)</t>
        </is>
      </c>
      <c r="NY1" s="60" t="n"/>
      <c r="NZ1" s="60" t="n"/>
      <c r="OA1" s="60" t="n"/>
      <c r="OB1" s="60" t="n"/>
      <c r="OC1" s="63" t="n"/>
    </row>
    <row r="2" ht="16.5" customHeight="1" thickBot="1" thickTop="1">
      <c r="A2" s="18" t="inlineStr">
        <is>
          <t>Date</t>
        </is>
      </c>
      <c r="B2" s="18" t="inlineStr">
        <is>
          <t>Country</t>
        </is>
      </c>
      <c r="C2" s="18" t="inlineStr">
        <is>
          <t>League</t>
        </is>
      </c>
      <c r="D2" s="18" t="inlineStr">
        <is>
          <t>Home</t>
        </is>
      </c>
      <c r="E2" s="18" t="inlineStr">
        <is>
          <t>Away</t>
        </is>
      </c>
      <c r="F2" s="19" t="inlineStr">
        <is>
          <t>HTH</t>
        </is>
      </c>
      <c r="G2" s="19" t="inlineStr">
        <is>
          <t>HTA</t>
        </is>
      </c>
      <c r="H2" s="19" t="inlineStr">
        <is>
          <t>FTH</t>
        </is>
      </c>
      <c r="I2" s="19" t="inlineStr">
        <is>
          <t>FTA</t>
        </is>
      </c>
      <c r="J2" s="19" t="inlineStr">
        <is>
          <t>Home Goals</t>
        </is>
      </c>
      <c r="K2" s="19" t="inlineStr">
        <is>
          <t>Away Goals</t>
        </is>
      </c>
      <c r="L2" s="18" t="inlineStr">
        <is>
          <t>MO 1</t>
        </is>
      </c>
      <c r="M2" s="18" t="inlineStr">
        <is>
          <t>MO X</t>
        </is>
      </c>
      <c r="N2" s="18" t="inlineStr">
        <is>
          <t>MO 2</t>
        </is>
      </c>
      <c r="O2" s="19" t="inlineStr">
        <is>
          <t>MO Liquidity</t>
        </is>
      </c>
      <c r="P2" s="19" t="inlineStr">
        <is>
          <t>O/U Over</t>
        </is>
      </c>
      <c r="Q2" s="19" t="inlineStr">
        <is>
          <t>O/U Under</t>
        </is>
      </c>
      <c r="R2" s="19" t="inlineStr">
        <is>
          <t>O/U Liquidity</t>
        </is>
      </c>
      <c r="S2" s="19" t="inlineStr">
        <is>
          <t>LSM FT H On</t>
        </is>
      </c>
      <c r="T2" s="19" t="inlineStr">
        <is>
          <t>LSM FT H Off</t>
        </is>
      </c>
      <c r="U2" s="19" t="inlineStr">
        <is>
          <t>LSM FT H Blk</t>
        </is>
      </c>
      <c r="V2" s="19" t="inlineStr">
        <is>
          <t>LSM FT H In</t>
        </is>
      </c>
      <c r="W2" s="19" t="inlineStr">
        <is>
          <t>LSM FT H Out</t>
        </is>
      </c>
      <c r="X2" s="19" t="inlineStr">
        <is>
          <t>LSM FT H Cnr</t>
        </is>
      </c>
      <c r="Y2" s="19" t="inlineStr">
        <is>
          <t>LSM FT H DA</t>
        </is>
      </c>
      <c r="Z2" s="19" t="inlineStr">
        <is>
          <t>LSM FT H Poss</t>
        </is>
      </c>
      <c r="AA2" s="19" t="inlineStr">
        <is>
          <t>LSM FT H YC</t>
        </is>
      </c>
      <c r="AB2" s="19" t="inlineStr">
        <is>
          <t>LSM FT H RC</t>
        </is>
      </c>
      <c r="AC2" s="19" t="inlineStr">
        <is>
          <t>LSM FT A On</t>
        </is>
      </c>
      <c r="AD2" s="19" t="inlineStr">
        <is>
          <t>LSM FT A Off</t>
        </is>
      </c>
      <c r="AE2" s="19" t="inlineStr">
        <is>
          <t>LSM FT A Blk</t>
        </is>
      </c>
      <c r="AF2" s="19" t="inlineStr">
        <is>
          <t>LSM FT A In</t>
        </is>
      </c>
      <c r="AG2" s="19" t="inlineStr">
        <is>
          <t>LSM FT A Out</t>
        </is>
      </c>
      <c r="AH2" s="19" t="inlineStr">
        <is>
          <t>LSM FT A Cnr</t>
        </is>
      </c>
      <c r="AI2" s="19" t="inlineStr">
        <is>
          <t>LSM FT A DA</t>
        </is>
      </c>
      <c r="AJ2" s="19" t="inlineStr">
        <is>
          <t>LSM FT A Poss</t>
        </is>
      </c>
      <c r="AK2" s="19" t="inlineStr">
        <is>
          <t>LSM FT A YC</t>
        </is>
      </c>
      <c r="AL2" s="19" t="inlineStr">
        <is>
          <t>LSM FT A RC</t>
        </is>
      </c>
      <c r="AM2" s="19" t="inlineStr">
        <is>
          <t>LSM HT H On</t>
        </is>
      </c>
      <c r="AN2" s="19" t="inlineStr">
        <is>
          <t>LSM HT H Off</t>
        </is>
      </c>
      <c r="AO2" s="19" t="inlineStr">
        <is>
          <t>LSM HT H Blk</t>
        </is>
      </c>
      <c r="AP2" s="19" t="inlineStr">
        <is>
          <t>LSM HT H In</t>
        </is>
      </c>
      <c r="AQ2" s="19" t="inlineStr">
        <is>
          <t>LSM HT H Out</t>
        </is>
      </c>
      <c r="AR2" s="19" t="inlineStr">
        <is>
          <t>LSM HT H Cnr</t>
        </is>
      </c>
      <c r="AS2" s="19" t="inlineStr">
        <is>
          <t>LSM HT H DA</t>
        </is>
      </c>
      <c r="AT2" s="19" t="inlineStr">
        <is>
          <t>LSM HT H Poss</t>
        </is>
      </c>
      <c r="AU2" s="19" t="inlineStr">
        <is>
          <t>LSM HT H YC</t>
        </is>
      </c>
      <c r="AV2" s="19" t="inlineStr">
        <is>
          <t>LSM HT H RC</t>
        </is>
      </c>
      <c r="AW2" s="19" t="inlineStr">
        <is>
          <t>LSM HT A On</t>
        </is>
      </c>
      <c r="AX2" s="19" t="inlineStr">
        <is>
          <t>LSM HT A Off</t>
        </is>
      </c>
      <c r="AY2" s="19" t="inlineStr">
        <is>
          <t>LSM HT A Blk</t>
        </is>
      </c>
      <c r="AZ2" s="19" t="inlineStr">
        <is>
          <t>LSM HT A In</t>
        </is>
      </c>
      <c r="BA2" s="19" t="inlineStr">
        <is>
          <t>LSM HT A Out</t>
        </is>
      </c>
      <c r="BB2" s="19" t="inlineStr">
        <is>
          <t>LSM HT A Cnr</t>
        </is>
      </c>
      <c r="BC2" s="19" t="inlineStr">
        <is>
          <t>LSM HT A DA</t>
        </is>
      </c>
      <c r="BD2" s="19" t="inlineStr">
        <is>
          <t>LSM HT A Poss</t>
        </is>
      </c>
      <c r="BE2" s="19" t="inlineStr">
        <is>
          <t>LSM HT A YC</t>
        </is>
      </c>
      <c r="BF2" s="19" t="inlineStr">
        <is>
          <t>LSM HT A RC</t>
        </is>
      </c>
      <c r="BG2" s="18" t="inlineStr">
        <is>
          <t>MTS H P</t>
        </is>
      </c>
      <c r="BH2" s="19" t="inlineStr">
        <is>
          <t>MTS H 0-0</t>
        </is>
      </c>
      <c r="BI2" s="19" t="inlineStr">
        <is>
          <t>MTS H O1.5</t>
        </is>
      </c>
      <c r="BJ2" s="19" t="inlineStr">
        <is>
          <t>MTS H O2.5</t>
        </is>
      </c>
      <c r="BK2" s="19" t="inlineStr">
        <is>
          <t>MTS H O3.5</t>
        </is>
      </c>
      <c r="BL2" s="19" t="inlineStr">
        <is>
          <t>MTS H Scrd</t>
        </is>
      </c>
      <c r="BM2" s="19" t="inlineStr">
        <is>
          <t>MTS H Concd</t>
        </is>
      </c>
      <c r="BN2" s="19" t="inlineStr">
        <is>
          <t>MTS H Scrd Ave</t>
        </is>
      </c>
      <c r="BO2" s="19" t="inlineStr">
        <is>
          <t>MTS H Concd Ave</t>
        </is>
      </c>
      <c r="BP2" s="19" t="inlineStr">
        <is>
          <t>MTS H BTS</t>
        </is>
      </c>
      <c r="BQ2" s="19" t="inlineStr">
        <is>
          <t>MTS H 1+ 1st</t>
        </is>
      </c>
      <c r="BR2" s="19" t="inlineStr">
        <is>
          <t>MTS H 2+ 1st</t>
        </is>
      </c>
      <c r="BS2" s="19" t="inlineStr">
        <is>
          <t>MTS H 1+ 2nd</t>
        </is>
      </c>
      <c r="BT2" s="19" t="inlineStr">
        <is>
          <t>MTS H 2+ 2nd</t>
        </is>
      </c>
      <c r="BU2" s="19" t="inlineStr">
        <is>
          <t>MTS H CS3</t>
        </is>
      </c>
      <c r="BV2" s="19" t="inlineStr">
        <is>
          <t>MTS H CS4</t>
        </is>
      </c>
      <c r="BW2" s="18" t="inlineStr">
        <is>
          <t>MTS A P</t>
        </is>
      </c>
      <c r="BX2" s="19" t="inlineStr">
        <is>
          <t>MTS A 0-0</t>
        </is>
      </c>
      <c r="BY2" s="19" t="inlineStr">
        <is>
          <t>MTS A O1.5</t>
        </is>
      </c>
      <c r="BZ2" s="19" t="inlineStr">
        <is>
          <t>MTS A O2.5</t>
        </is>
      </c>
      <c r="CA2" s="19" t="inlineStr">
        <is>
          <t>MTS A O3.5</t>
        </is>
      </c>
      <c r="CB2" s="19" t="inlineStr">
        <is>
          <t>MTS A Scrd</t>
        </is>
      </c>
      <c r="CC2" s="19" t="inlineStr">
        <is>
          <t>MTS A Concd</t>
        </is>
      </c>
      <c r="CD2" s="19" t="inlineStr">
        <is>
          <t>MTS A Scrd Ave</t>
        </is>
      </c>
      <c r="CE2" s="19" t="inlineStr">
        <is>
          <t>MTS A Concd Ave</t>
        </is>
      </c>
      <c r="CF2" s="19" t="inlineStr">
        <is>
          <t>MTS A BTS</t>
        </is>
      </c>
      <c r="CG2" s="19" t="inlineStr">
        <is>
          <t>MTS A 1+ 1st</t>
        </is>
      </c>
      <c r="CH2" s="19" t="inlineStr">
        <is>
          <t>MTS A 2+ 1st</t>
        </is>
      </c>
      <c r="CI2" s="19" t="inlineStr">
        <is>
          <t>MTS A 1+ 2nd</t>
        </is>
      </c>
      <c r="CJ2" s="19" t="inlineStr">
        <is>
          <t>MTS A 2+ 2nd</t>
        </is>
      </c>
      <c r="CK2" s="19" t="inlineStr">
        <is>
          <t>MTS A CS3</t>
        </is>
      </c>
      <c r="CL2" s="19" t="inlineStr">
        <is>
          <t>MTS A CS4</t>
        </is>
      </c>
      <c r="CM2" s="19" t="inlineStr">
        <is>
          <t>TB H P</t>
        </is>
      </c>
      <c r="CN2" s="19" t="inlineStr">
        <is>
          <t>TB H 0-0</t>
        </is>
      </c>
      <c r="CO2" s="19" t="inlineStr">
        <is>
          <t>TB H O1.5</t>
        </is>
      </c>
      <c r="CP2" s="19" t="inlineStr">
        <is>
          <t>TB H O2.5</t>
        </is>
      </c>
      <c r="CQ2" s="19" t="inlineStr">
        <is>
          <t>TB H O3.5</t>
        </is>
      </c>
      <c r="CR2" s="19" t="inlineStr">
        <is>
          <t>TB H Scrd</t>
        </is>
      </c>
      <c r="CS2" s="19" t="inlineStr">
        <is>
          <t>TB H Concd</t>
        </is>
      </c>
      <c r="CT2" s="19" t="inlineStr">
        <is>
          <t>TB H Scrd Ave</t>
        </is>
      </c>
      <c r="CU2" s="19" t="inlineStr">
        <is>
          <t>TB H Concd Ave</t>
        </is>
      </c>
      <c r="CV2" s="19" t="inlineStr">
        <is>
          <t>TB H BTS</t>
        </is>
      </c>
      <c r="CW2" s="19" t="inlineStr">
        <is>
          <t>TB H 1+ 1st</t>
        </is>
      </c>
      <c r="CX2" s="19" t="inlineStr">
        <is>
          <t>TB H 2+ 1st</t>
        </is>
      </c>
      <c r="CY2" s="19" t="inlineStr">
        <is>
          <t>TB H 1+ 2nd</t>
        </is>
      </c>
      <c r="CZ2" s="19" t="inlineStr">
        <is>
          <t>TB H 2+ 2nd</t>
        </is>
      </c>
      <c r="DA2" s="19" t="inlineStr">
        <is>
          <t>TB H CS3</t>
        </is>
      </c>
      <c r="DB2" s="19" t="inlineStr">
        <is>
          <t>TB H CS4</t>
        </is>
      </c>
      <c r="DC2" s="19" t="inlineStr">
        <is>
          <t>TB A P</t>
        </is>
      </c>
      <c r="DD2" s="19" t="inlineStr">
        <is>
          <t>TB A 0-0</t>
        </is>
      </c>
      <c r="DE2" s="19" t="inlineStr">
        <is>
          <t>TB A O1.5</t>
        </is>
      </c>
      <c r="DF2" s="19" t="inlineStr">
        <is>
          <t>TB A O2.5</t>
        </is>
      </c>
      <c r="DG2" s="19" t="inlineStr">
        <is>
          <t>TB A O3.5</t>
        </is>
      </c>
      <c r="DH2" s="19" t="inlineStr">
        <is>
          <t>TB A Scrd</t>
        </is>
      </c>
      <c r="DI2" s="19" t="inlineStr">
        <is>
          <t>TB A Concd</t>
        </is>
      </c>
      <c r="DJ2" s="19" t="inlineStr">
        <is>
          <t>TB A Scrd Ave</t>
        </is>
      </c>
      <c r="DK2" s="19" t="inlineStr">
        <is>
          <t>TB A Concd Ave</t>
        </is>
      </c>
      <c r="DL2" s="19" t="inlineStr">
        <is>
          <t>TB A BTS</t>
        </is>
      </c>
      <c r="DM2" s="19" t="inlineStr">
        <is>
          <t>TB A 1+ 1st</t>
        </is>
      </c>
      <c r="DN2" s="19" t="inlineStr">
        <is>
          <t>TB A 2+ 1st</t>
        </is>
      </c>
      <c r="DO2" s="19" t="inlineStr">
        <is>
          <t>TB A 1+ 2nd</t>
        </is>
      </c>
      <c r="DP2" s="19" t="inlineStr">
        <is>
          <t>TB A 2+ 2nd</t>
        </is>
      </c>
      <c r="DQ2" s="19" t="inlineStr">
        <is>
          <t>TB A CS3</t>
        </is>
      </c>
      <c r="DR2" s="19" t="inlineStr">
        <is>
          <t>TB A CS4</t>
        </is>
      </c>
      <c r="DS2" s="19" t="inlineStr">
        <is>
          <t>PP H FH Scrd</t>
        </is>
      </c>
      <c r="DT2" s="19" t="inlineStr">
        <is>
          <t>PP A FH Scrd</t>
        </is>
      </c>
      <c r="DU2" s="19" t="inlineStr">
        <is>
          <t>PP FH Prob %</t>
        </is>
      </c>
      <c r="DV2" s="19" t="inlineStr">
        <is>
          <t>PP H SH Scrd</t>
        </is>
      </c>
      <c r="DW2" s="19" t="inlineStr">
        <is>
          <t>PP A SH Scrd</t>
        </is>
      </c>
      <c r="DX2" s="19" t="inlineStr">
        <is>
          <t>PP SH Prob %</t>
        </is>
      </c>
      <c r="DY2" s="19" t="inlineStr">
        <is>
          <t>PP WDW</t>
        </is>
      </c>
      <c r="DZ2" s="19" t="inlineStr">
        <is>
          <t>PP FB</t>
        </is>
      </c>
      <c r="EA2" s="19" t="inlineStr">
        <is>
          <t>PP PZ</t>
        </is>
      </c>
      <c r="EB2" s="19" t="inlineStr">
        <is>
          <t>PP GP</t>
        </is>
      </c>
      <c r="EC2" s="19" t="inlineStr">
        <is>
          <t>PP H2H</t>
        </is>
      </c>
      <c r="ED2" s="19" t="inlineStr">
        <is>
          <t>GT H G+</t>
        </is>
      </c>
      <c r="EE2" s="19" t="inlineStr">
        <is>
          <t>GT H G-</t>
        </is>
      </c>
      <c r="EF2" s="19" t="inlineStr">
        <is>
          <t>GT H 0-15+</t>
        </is>
      </c>
      <c r="EG2" s="19" t="inlineStr">
        <is>
          <t>GT H 0-15-</t>
        </is>
      </c>
      <c r="EH2" s="19" t="inlineStr">
        <is>
          <t>GT H 16-30+</t>
        </is>
      </c>
      <c r="EI2" s="19" t="inlineStr">
        <is>
          <t>GT H 16-30-</t>
        </is>
      </c>
      <c r="EJ2" s="19" t="inlineStr">
        <is>
          <t>GT H 31-45+</t>
        </is>
      </c>
      <c r="EK2" s="19" t="inlineStr">
        <is>
          <t>GT H 31-45-</t>
        </is>
      </c>
      <c r="EL2" s="19" t="inlineStr">
        <is>
          <t>GT H 46-60+</t>
        </is>
      </c>
      <c r="EM2" s="19" t="inlineStr">
        <is>
          <t>GT H 46-60-</t>
        </is>
      </c>
      <c r="EN2" s="19" t="inlineStr">
        <is>
          <t>GT H 61/75+</t>
        </is>
      </c>
      <c r="EO2" s="19" t="inlineStr">
        <is>
          <t>GT H 61/75-</t>
        </is>
      </c>
      <c r="EP2" s="19" t="inlineStr">
        <is>
          <t>GT H 76-90+</t>
        </is>
      </c>
      <c r="EQ2" s="19" t="inlineStr">
        <is>
          <t>GT H 76-90-</t>
        </is>
      </c>
      <c r="ER2" s="19" t="inlineStr">
        <is>
          <t>GT H Goals F/A 0-15</t>
        </is>
      </c>
      <c r="ES2" s="19" t="inlineStr">
        <is>
          <t>GT H Goals F/A 16-30</t>
        </is>
      </c>
      <c r="ET2" s="19" t="inlineStr">
        <is>
          <t>GT H Goals F/A 31-45</t>
        </is>
      </c>
      <c r="EU2" s="19" t="inlineStr">
        <is>
          <t>GT H Goals F/A 46-60</t>
        </is>
      </c>
      <c r="EV2" s="19" t="inlineStr">
        <is>
          <t>GT H Goals F/A 61-75</t>
        </is>
      </c>
      <c r="EW2" s="19" t="inlineStr">
        <is>
          <t>GT H Goals F/A 76-90</t>
        </is>
      </c>
      <c r="EX2" s="19" t="inlineStr">
        <is>
          <t>GT H GS1 %</t>
        </is>
      </c>
      <c r="EY2" s="19" t="inlineStr">
        <is>
          <t>GT H GS2 %</t>
        </is>
      </c>
      <c r="EZ2" s="19" t="inlineStr">
        <is>
          <t>GT H GC1 %</t>
        </is>
      </c>
      <c r="FA2" s="19" t="inlineStr">
        <is>
          <t>GT H GC2 %</t>
        </is>
      </c>
      <c r="FB2" s="19" t="inlineStr">
        <is>
          <t>GT H 40+</t>
        </is>
      </c>
      <c r="FC2" s="19" t="inlineStr">
        <is>
          <t>GT H 85+</t>
        </is>
      </c>
      <c r="FD2" s="19" t="inlineStr">
        <is>
          <t>GT A G+</t>
        </is>
      </c>
      <c r="FE2" s="19" t="inlineStr">
        <is>
          <t>GT A G-</t>
        </is>
      </c>
      <c r="FF2" s="19" t="inlineStr">
        <is>
          <t>GT A 0-15+</t>
        </is>
      </c>
      <c r="FG2" s="19" t="inlineStr">
        <is>
          <t>GT A 0-15-</t>
        </is>
      </c>
      <c r="FH2" s="19" t="inlineStr">
        <is>
          <t>GT A 16-30+</t>
        </is>
      </c>
      <c r="FI2" s="19" t="inlineStr">
        <is>
          <t>GT A 16-30-</t>
        </is>
      </c>
      <c r="FJ2" s="19" t="inlineStr">
        <is>
          <t>GT A 31-45+</t>
        </is>
      </c>
      <c r="FK2" s="19" t="inlineStr">
        <is>
          <t>GT A 31-45-</t>
        </is>
      </c>
      <c r="FL2" s="19" t="inlineStr">
        <is>
          <t>GT A 46-60+</t>
        </is>
      </c>
      <c r="FM2" s="19" t="inlineStr">
        <is>
          <t>GT A 46-60-</t>
        </is>
      </c>
      <c r="FN2" s="19" t="inlineStr">
        <is>
          <t>GT A 61/75+</t>
        </is>
      </c>
      <c r="FO2" s="19" t="inlineStr">
        <is>
          <t>GT A 61/75-</t>
        </is>
      </c>
      <c r="FP2" s="19" t="inlineStr">
        <is>
          <t>GT A 76-90+</t>
        </is>
      </c>
      <c r="FQ2" s="19" t="inlineStr">
        <is>
          <t>GT A 76-90-</t>
        </is>
      </c>
      <c r="FR2" s="19" t="inlineStr">
        <is>
          <t>GT A Goals F/A 0-15</t>
        </is>
      </c>
      <c r="FS2" s="19" t="inlineStr">
        <is>
          <t>GT A Goals F/A 16-30</t>
        </is>
      </c>
      <c r="FT2" s="19" t="inlineStr">
        <is>
          <t>GT A Goals F/A 31-45</t>
        </is>
      </c>
      <c r="FU2" s="19" t="inlineStr">
        <is>
          <t>GT A Goals F/A 46-60</t>
        </is>
      </c>
      <c r="FV2" s="19" t="inlineStr">
        <is>
          <t>GT A Goals F/A 61-75</t>
        </is>
      </c>
      <c r="FW2" s="19" t="inlineStr">
        <is>
          <t>GT A Goals F/A 76-90</t>
        </is>
      </c>
      <c r="FX2" s="19" t="inlineStr">
        <is>
          <t>GT A GS1 %</t>
        </is>
      </c>
      <c r="FY2" s="19" t="inlineStr">
        <is>
          <t>GT A GS2 %</t>
        </is>
      </c>
      <c r="FZ2" s="19" t="inlineStr">
        <is>
          <t>GT A GC1 %</t>
        </is>
      </c>
      <c r="GA2" s="19" t="inlineStr">
        <is>
          <t>GT A GC2 %</t>
        </is>
      </c>
      <c r="GB2" s="19" t="inlineStr">
        <is>
          <t>GT A 40+</t>
        </is>
      </c>
      <c r="GC2" s="19" t="inlineStr">
        <is>
          <t>GT A 85+</t>
        </is>
      </c>
      <c r="GD2" s="19" t="inlineStr">
        <is>
          <t>GP H H</t>
        </is>
      </c>
      <c r="GE2" s="19" t="inlineStr">
        <is>
          <t>GP H D</t>
        </is>
      </c>
      <c r="GF2" s="19" t="inlineStr">
        <is>
          <t>GP H A</t>
        </is>
      </c>
      <c r="GG2" s="19" t="inlineStr">
        <is>
          <t>GP H 1-0</t>
        </is>
      </c>
      <c r="GH2" s="19" t="inlineStr">
        <is>
          <t>GP H 1-0-1-1</t>
        </is>
      </c>
      <c r="GI2" s="19" t="inlineStr">
        <is>
          <t>GP H 1-0-2-0</t>
        </is>
      </c>
      <c r="GJ2" s="19" t="inlineStr">
        <is>
          <t>GP H 0-1</t>
        </is>
      </c>
      <c r="GK2" s="19" t="inlineStr">
        <is>
          <t>GP H 0-1-1-1</t>
        </is>
      </c>
      <c r="GL2" s="19" t="inlineStr">
        <is>
          <t>GP H 0-1-0-2</t>
        </is>
      </c>
      <c r="GM2" s="19" t="inlineStr">
        <is>
          <t>GP H First</t>
        </is>
      </c>
      <c r="GN2" s="19" t="inlineStr">
        <is>
          <t>GP H Last</t>
        </is>
      </c>
      <c r="GO2" s="19" t="inlineStr">
        <is>
          <t>GP H 2+</t>
        </is>
      </c>
      <c r="GP2" s="19" t="inlineStr">
        <is>
          <t>GP H 2-</t>
        </is>
      </c>
      <c r="GQ2" s="19" t="inlineStr">
        <is>
          <t>GP H H 1st</t>
        </is>
      </c>
      <c r="GR2" s="19" t="inlineStr">
        <is>
          <t>GP H D 1st</t>
        </is>
      </c>
      <c r="GS2" s="19" t="inlineStr">
        <is>
          <t>GP H A 1st</t>
        </is>
      </c>
      <c r="GT2" s="19" t="inlineStr">
        <is>
          <t>GP H H 2nd</t>
        </is>
      </c>
      <c r="GU2" s="19" t="inlineStr">
        <is>
          <t>GP H D 2nd</t>
        </is>
      </c>
      <c r="GV2" s="19" t="inlineStr">
        <is>
          <t>GP H A 2nd</t>
        </is>
      </c>
      <c r="GW2" s="19" t="inlineStr">
        <is>
          <t>GP A H</t>
        </is>
      </c>
      <c r="GX2" s="19" t="inlineStr">
        <is>
          <t>GP A D</t>
        </is>
      </c>
      <c r="GY2" s="19" t="inlineStr">
        <is>
          <t>GP A A</t>
        </is>
      </c>
      <c r="GZ2" s="19" t="inlineStr">
        <is>
          <t>GP A 1-0</t>
        </is>
      </c>
      <c r="HA2" s="19" t="inlineStr">
        <is>
          <t>GP A 1-0-1-1</t>
        </is>
      </c>
      <c r="HB2" s="19" t="inlineStr">
        <is>
          <t>GP A 1-0-2-0</t>
        </is>
      </c>
      <c r="HC2" s="19" t="inlineStr">
        <is>
          <t>GP A 0-1</t>
        </is>
      </c>
      <c r="HD2" s="19" t="inlineStr">
        <is>
          <t>GP A 0-1-1-1</t>
        </is>
      </c>
      <c r="HE2" s="19" t="inlineStr">
        <is>
          <t>GP A 0-1-0-2</t>
        </is>
      </c>
      <c r="HF2" s="19" t="inlineStr">
        <is>
          <t>GP A First</t>
        </is>
      </c>
      <c r="HG2" s="19" t="inlineStr">
        <is>
          <t>GP A Last</t>
        </is>
      </c>
      <c r="HH2" s="19" t="inlineStr">
        <is>
          <t>GP A 2+</t>
        </is>
      </c>
      <c r="HI2" s="19" t="inlineStr">
        <is>
          <t>GP A 2-</t>
        </is>
      </c>
      <c r="HJ2" s="19" t="inlineStr">
        <is>
          <t>GP A H 1st</t>
        </is>
      </c>
      <c r="HK2" s="19" t="inlineStr">
        <is>
          <t>GP A D 1st</t>
        </is>
      </c>
      <c r="HL2" s="19" t="inlineStr">
        <is>
          <t>GP A A 1st</t>
        </is>
      </c>
      <c r="HM2" s="19" t="inlineStr">
        <is>
          <t>GP A H 2nd</t>
        </is>
      </c>
      <c r="HN2" s="19" t="inlineStr">
        <is>
          <t>GP A D 2nd</t>
        </is>
      </c>
      <c r="HO2" s="19" t="inlineStr">
        <is>
          <t>GP A A 2nd</t>
        </is>
      </c>
      <c r="HP2" s="19" t="inlineStr">
        <is>
          <t>LTA H Pos</t>
        </is>
      </c>
      <c r="HQ2" s="18" t="inlineStr">
        <is>
          <t>LTA H H/A</t>
        </is>
      </c>
      <c r="HR2" s="19" t="inlineStr">
        <is>
          <t>LTA H H/A Swing</t>
        </is>
      </c>
      <c r="HS2" s="19" t="inlineStr">
        <is>
          <t>LTA H FH</t>
        </is>
      </c>
      <c r="HT2" s="19" t="inlineStr">
        <is>
          <t>LTA H FH Swing</t>
        </is>
      </c>
      <c r="HU2" s="19" t="inlineStr">
        <is>
          <t>LTA H SH</t>
        </is>
      </c>
      <c r="HV2" s="19" t="inlineStr">
        <is>
          <t>LTA H SH Swing</t>
        </is>
      </c>
      <c r="HW2" s="18" t="inlineStr">
        <is>
          <t>LTA H Attack</t>
        </is>
      </c>
      <c r="HX2" s="18" t="inlineStr">
        <is>
          <t>LTA H Defence</t>
        </is>
      </c>
      <c r="HY2" s="18" t="inlineStr">
        <is>
          <t>LTA H Form</t>
        </is>
      </c>
      <c r="HZ2" s="18" t="inlineStr">
        <is>
          <t>LTA H H/A Form</t>
        </is>
      </c>
      <c r="IA2" s="19" t="inlineStr">
        <is>
          <t>LTA A Pos</t>
        </is>
      </c>
      <c r="IB2" s="18" t="inlineStr">
        <is>
          <t>LTA A H/A</t>
        </is>
      </c>
      <c r="IC2" s="19" t="inlineStr">
        <is>
          <t>LTA A H/A Swing</t>
        </is>
      </c>
      <c r="ID2" s="19" t="inlineStr">
        <is>
          <t>LTA A FH</t>
        </is>
      </c>
      <c r="IE2" s="19" t="inlineStr">
        <is>
          <t>LTA A FH Swing</t>
        </is>
      </c>
      <c r="IF2" s="19" t="inlineStr">
        <is>
          <t>LTA A SH</t>
        </is>
      </c>
      <c r="IG2" s="19" t="inlineStr">
        <is>
          <t>LTA A SH Swing</t>
        </is>
      </c>
      <c r="IH2" s="18" t="inlineStr">
        <is>
          <t>LTA A Attack</t>
        </is>
      </c>
      <c r="II2" s="18" t="inlineStr">
        <is>
          <t>LTA A Defence</t>
        </is>
      </c>
      <c r="IJ2" s="18" t="inlineStr">
        <is>
          <t>LTA A Form</t>
        </is>
      </c>
      <c r="IK2" s="18" t="inlineStr">
        <is>
          <t>LTA A H/A Form</t>
        </is>
      </c>
      <c r="IL2" s="19" t="inlineStr">
        <is>
          <t>RLTA H Pos</t>
        </is>
      </c>
      <c r="IM2" s="19" t="inlineStr">
        <is>
          <t>RLTA H H/A</t>
        </is>
      </c>
      <c r="IN2" s="19" t="inlineStr">
        <is>
          <t>RLTA H H/A Swing</t>
        </is>
      </c>
      <c r="IO2" s="19" t="inlineStr">
        <is>
          <t>RLTA H FH</t>
        </is>
      </c>
      <c r="IP2" s="19" t="inlineStr">
        <is>
          <t>RLTA H FH Swing</t>
        </is>
      </c>
      <c r="IQ2" s="19" t="inlineStr">
        <is>
          <t>RLTA H SH</t>
        </is>
      </c>
      <c r="IR2" s="19" t="inlineStr">
        <is>
          <t>RLTA H SH Swing</t>
        </is>
      </c>
      <c r="IS2" s="19" t="inlineStr">
        <is>
          <t>RLTA H Attack</t>
        </is>
      </c>
      <c r="IT2" s="19" t="inlineStr">
        <is>
          <t>RLTA H Defence</t>
        </is>
      </c>
      <c r="IU2" s="19" t="inlineStr">
        <is>
          <t>RLTA H Form</t>
        </is>
      </c>
      <c r="IV2" s="19" t="inlineStr">
        <is>
          <t>RLTA H H/A Form</t>
        </is>
      </c>
      <c r="IW2" s="19" t="inlineStr">
        <is>
          <t>RLTA A Pos</t>
        </is>
      </c>
      <c r="IX2" s="19" t="inlineStr">
        <is>
          <t>RLTA A H/A</t>
        </is>
      </c>
      <c r="IY2" s="19" t="inlineStr">
        <is>
          <t>RLTA A H/A Swing</t>
        </is>
      </c>
      <c r="IZ2" s="19" t="inlineStr">
        <is>
          <t>RLTA A FH</t>
        </is>
      </c>
      <c r="JA2" s="19" t="inlineStr">
        <is>
          <t>RLTA A FH Swing</t>
        </is>
      </c>
      <c r="JB2" s="19" t="inlineStr">
        <is>
          <t>RLTA A SH</t>
        </is>
      </c>
      <c r="JC2" s="19" t="inlineStr">
        <is>
          <t>RLTA A SH Swing</t>
        </is>
      </c>
      <c r="JD2" s="19" t="inlineStr">
        <is>
          <t>RLTA A Attack</t>
        </is>
      </c>
      <c r="JE2" s="19" t="inlineStr">
        <is>
          <t>RLTA A Defence</t>
        </is>
      </c>
      <c r="JF2" s="19" t="inlineStr">
        <is>
          <t>RLTA A Form</t>
        </is>
      </c>
      <c r="JG2" s="19" t="inlineStr">
        <is>
          <t>RLTA A H/A Form</t>
        </is>
      </c>
      <c r="JH2" s="19" t="inlineStr">
        <is>
          <t>ELTA H Pos</t>
        </is>
      </c>
      <c r="JI2" s="19" t="inlineStr">
        <is>
          <t>ELTA H H/A</t>
        </is>
      </c>
      <c r="JJ2" s="19" t="inlineStr">
        <is>
          <t>ELTA H H/A Swing</t>
        </is>
      </c>
      <c r="JK2" s="19" t="inlineStr">
        <is>
          <t>ELTA H FH</t>
        </is>
      </c>
      <c r="JL2" s="19" t="inlineStr">
        <is>
          <t>ELTA H FH Swing</t>
        </is>
      </c>
      <c r="JM2" s="19" t="inlineStr">
        <is>
          <t>ELTA H SH</t>
        </is>
      </c>
      <c r="JN2" s="19" t="inlineStr">
        <is>
          <t>ELTA H SH Swing</t>
        </is>
      </c>
      <c r="JO2" s="19" t="inlineStr">
        <is>
          <t>ELTA H Attack</t>
        </is>
      </c>
      <c r="JP2" s="19" t="inlineStr">
        <is>
          <t>ELTA H Defence</t>
        </is>
      </c>
      <c r="JQ2" s="19" t="inlineStr">
        <is>
          <t>ELTA H Form</t>
        </is>
      </c>
      <c r="JR2" s="19" t="inlineStr">
        <is>
          <t>ELTA H H/A Form</t>
        </is>
      </c>
      <c r="JS2" s="19" t="inlineStr">
        <is>
          <t>ELTA A Pos</t>
        </is>
      </c>
      <c r="JT2" s="19" t="inlineStr">
        <is>
          <t>ELTA A H/A</t>
        </is>
      </c>
      <c r="JU2" s="19" t="inlineStr">
        <is>
          <t>ELTA A H/A Swing</t>
        </is>
      </c>
      <c r="JV2" s="19" t="inlineStr">
        <is>
          <t>ELTA A FH</t>
        </is>
      </c>
      <c r="JW2" s="19" t="inlineStr">
        <is>
          <t>ELTA A FH Swing</t>
        </is>
      </c>
      <c r="JX2" s="19" t="inlineStr">
        <is>
          <t>ELTA A SH</t>
        </is>
      </c>
      <c r="JY2" s="19" t="inlineStr">
        <is>
          <t>ELTA A SH Swing</t>
        </is>
      </c>
      <c r="JZ2" s="19" t="inlineStr">
        <is>
          <t>ELTA A Attack</t>
        </is>
      </c>
      <c r="KA2" s="19" t="inlineStr">
        <is>
          <t>ELTA A Defence</t>
        </is>
      </c>
      <c r="KB2" s="19" t="inlineStr">
        <is>
          <t>ELTA A Form</t>
        </is>
      </c>
      <c r="KC2" s="19" t="inlineStr">
        <is>
          <t>ELTA A H/A Form</t>
        </is>
      </c>
      <c r="KD2" s="19" t="inlineStr">
        <is>
          <t>GVT H</t>
        </is>
      </c>
      <c r="KE2" s="19" t="inlineStr">
        <is>
          <t>GVT D</t>
        </is>
      </c>
      <c r="KF2" s="19" t="inlineStr">
        <is>
          <t>GVT A</t>
        </is>
      </c>
      <c r="KG2" s="19" t="inlineStr">
        <is>
          <t>GVT BTS</t>
        </is>
      </c>
      <c r="KH2" s="19" t="inlineStr">
        <is>
          <t>GVT O15</t>
        </is>
      </c>
      <c r="KI2" s="19" t="inlineStr">
        <is>
          <t>GVT O25</t>
        </is>
      </c>
      <c r="KJ2" s="19" t="inlineStr">
        <is>
          <t>GVT O35</t>
        </is>
      </c>
      <c r="KK2" s="18" t="inlineStr">
        <is>
          <t>League Teams</t>
        </is>
      </c>
      <c r="KL2" s="20" t="inlineStr">
        <is>
          <t>FH LTD 21-45</t>
        </is>
      </c>
      <c r="KM2" s="20" t="inlineStr">
        <is>
          <t>FH00 25-45</t>
        </is>
      </c>
      <c r="KN2" s="21" t="inlineStr">
        <is>
          <t>BF Home Team</t>
        </is>
      </c>
      <c r="KO2" s="21" t="inlineStr">
        <is>
          <t>BF Away Team</t>
        </is>
      </c>
      <c r="KP2" s="21" t="inlineStr">
        <is>
          <t>BF Fixture to match Scrape</t>
        </is>
      </c>
      <c r="KQ2" s="21" t="inlineStr">
        <is>
          <t>League</t>
        </is>
      </c>
      <c r="KR2" s="21" t="inlineStr">
        <is>
          <t>LTA H Attack</t>
        </is>
      </c>
      <c r="KS2" s="21" t="inlineStr">
        <is>
          <t>LTA H Defence</t>
        </is>
      </c>
      <c r="KT2" s="21" t="inlineStr">
        <is>
          <t>LTA A Attack</t>
        </is>
      </c>
      <c r="KU2" s="21" t="inlineStr">
        <is>
          <t>LTA A Defence</t>
        </is>
      </c>
      <c r="KV2" s="21" t="inlineStr">
        <is>
          <t>LTA H H/A Form</t>
        </is>
      </c>
      <c r="KW2" s="21" t="inlineStr">
        <is>
          <t>LTA H Form</t>
        </is>
      </c>
      <c r="KX2" s="21" t="inlineStr">
        <is>
          <t>LTA A H/A Form</t>
        </is>
      </c>
      <c r="KY2" s="21" t="inlineStr">
        <is>
          <t>LTA A Form</t>
        </is>
      </c>
      <c r="KZ2" s="21" t="inlineStr">
        <is>
          <t>LTA H H/A</t>
        </is>
      </c>
      <c r="LA2" s="21" t="inlineStr">
        <is>
          <t>LTA A H/A</t>
        </is>
      </c>
      <c r="LB2" s="14" t="inlineStr">
        <is>
          <t>ID</t>
        </is>
      </c>
      <c r="LC2" s="14" t="inlineStr">
        <is>
          <t>DateTime</t>
        </is>
      </c>
      <c r="LD2" s="14" t="inlineStr">
        <is>
          <t>Game</t>
        </is>
      </c>
      <c r="LE2" s="14" t="inlineStr">
        <is>
          <t>Home</t>
        </is>
      </c>
      <c r="LF2" s="14" t="inlineStr">
        <is>
          <t>Away</t>
        </is>
      </c>
      <c r="LG2" s="14" t="inlineStr">
        <is>
          <t>Draw</t>
        </is>
      </c>
      <c r="LH2" s="14" t="inlineStr">
        <is>
          <t>HT Home</t>
        </is>
      </c>
      <c r="LI2" s="14" t="inlineStr">
        <is>
          <t>HT Away</t>
        </is>
      </c>
      <c r="LJ2" s="14" t="inlineStr">
        <is>
          <t>HT Draw</t>
        </is>
      </c>
      <c r="LK2" s="14" t="inlineStr">
        <is>
          <t>HT Home Shots On</t>
        </is>
      </c>
      <c r="LL2" s="14" t="inlineStr">
        <is>
          <t>HT Home Shots Off</t>
        </is>
      </c>
      <c r="LM2" s="14" t="inlineStr">
        <is>
          <t>HT Home DA</t>
        </is>
      </c>
      <c r="LN2" s="14" t="inlineStr">
        <is>
          <t>HT Away Shots On</t>
        </is>
      </c>
      <c r="LO2" s="14" t="inlineStr">
        <is>
          <t>HT Away Shots Off</t>
        </is>
      </c>
      <c r="LP2" s="14" t="inlineStr">
        <is>
          <t>HT Away DA</t>
        </is>
      </c>
      <c r="LQ2" s="14" t="inlineStr">
        <is>
          <t>HT Score</t>
        </is>
      </c>
      <c r="LR2" s="22" t="inlineStr">
        <is>
          <t>Overround</t>
        </is>
      </c>
      <c r="LS2" s="22" t="inlineStr">
        <is>
          <t>Overround</t>
        </is>
      </c>
      <c r="LT2" s="23" t="inlineStr">
        <is>
          <t>HW Index</t>
        </is>
      </c>
      <c r="LU2" s="23" t="inlineStr">
        <is>
          <t>LTA H Attack</t>
        </is>
      </c>
      <c r="LV2" s="23" t="inlineStr">
        <is>
          <t>LTA H Defence</t>
        </is>
      </c>
      <c r="LW2" s="23" t="inlineStr">
        <is>
          <t>LTA A Attack</t>
        </is>
      </c>
      <c r="LX2" s="23" t="inlineStr">
        <is>
          <t>LTA A Defence</t>
        </is>
      </c>
      <c r="LY2" s="23" t="inlineStr">
        <is>
          <t>Home Shot Score</t>
        </is>
      </c>
      <c r="LZ2" s="23" t="inlineStr">
        <is>
          <t>Away Shot Score</t>
        </is>
      </c>
      <c r="MA2" s="23" t="inlineStr">
        <is>
          <t>Shot Score</t>
        </is>
      </c>
      <c r="MB2" s="23" t="inlineStr">
        <is>
          <t>Upper</t>
        </is>
      </c>
      <c r="MC2" s="23" t="inlineStr">
        <is>
          <t>Lower</t>
        </is>
      </c>
      <c r="MD2" s="23" t="inlineStr">
        <is>
          <t>Home Odds</t>
        </is>
      </c>
      <c r="ME2" s="23" t="inlineStr">
        <is>
          <t>Upper</t>
        </is>
      </c>
      <c r="MF2" s="23" t="inlineStr">
        <is>
          <t>Lower</t>
        </is>
      </c>
      <c r="MG2" s="23" t="inlineStr">
        <is>
          <t>DA Score</t>
        </is>
      </c>
      <c r="MH2" s="23" t="inlineStr">
        <is>
          <t>Upper</t>
        </is>
      </c>
      <c r="MI2" s="23" t="inlineStr">
        <is>
          <t>Lower</t>
        </is>
      </c>
      <c r="MJ2" s="14" t="inlineStr">
        <is>
          <t>Provider</t>
        </is>
      </c>
      <c r="MK2" s="14" t="inlineStr">
        <is>
          <t>SelectionName</t>
        </is>
      </c>
      <c r="ML2" s="14" t="inlineStr">
        <is>
          <t>MarketName</t>
        </is>
      </c>
      <c r="MM2" s="14" t="inlineStr">
        <is>
          <t>EventName</t>
        </is>
      </c>
      <c r="MN2" s="14" t="inlineStr">
        <is>
          <t>MarketType</t>
        </is>
      </c>
      <c r="MO2" s="14" t="inlineStr">
        <is>
          <t>BetType</t>
        </is>
      </c>
      <c r="MP2" s="23" t="inlineStr">
        <is>
          <t>HW Y</t>
        </is>
      </c>
      <c r="MQ2" s="23" t="inlineStr">
        <is>
          <t>HW N</t>
        </is>
      </c>
      <c r="MR2" s="23" t="inlineStr">
        <is>
          <t>HW Y</t>
        </is>
      </c>
      <c r="MS2" s="23" t="inlineStr">
        <is>
          <t>HW N</t>
        </is>
      </c>
      <c r="MT2" s="23" t="inlineStr">
        <is>
          <t>HW Y</t>
        </is>
      </c>
      <c r="MU2" s="23" t="inlineStr">
        <is>
          <t>HW N</t>
        </is>
      </c>
      <c r="MV2" s="23" t="inlineStr">
        <is>
          <t>HW Y</t>
        </is>
      </c>
      <c r="MW2" s="23" t="inlineStr">
        <is>
          <t>HW N</t>
        </is>
      </c>
      <c r="MX2" s="23" t="inlineStr">
        <is>
          <t>HW Y</t>
        </is>
      </c>
      <c r="MY2" s="23" t="inlineStr">
        <is>
          <t>HW N</t>
        </is>
      </c>
      <c r="MZ2" s="23" t="inlineStr">
        <is>
          <t>HW Y</t>
        </is>
      </c>
      <c r="NA2" s="23" t="inlineStr">
        <is>
          <t>HW N</t>
        </is>
      </c>
      <c r="NB2" s="23" t="inlineStr">
        <is>
          <t>HW Y</t>
        </is>
      </c>
      <c r="NC2" s="23" t="inlineStr">
        <is>
          <t>HW N</t>
        </is>
      </c>
      <c r="ND2" s="23" t="inlineStr">
        <is>
          <t>HW Y</t>
        </is>
      </c>
      <c r="NE2" s="23" t="inlineStr">
        <is>
          <t>HW N</t>
        </is>
      </c>
      <c r="NF2" s="12" t="inlineStr">
        <is>
          <t>SAMPLE</t>
        </is>
      </c>
      <c r="NG2" s="24" t="inlineStr">
        <is>
          <t>SR</t>
        </is>
      </c>
      <c r="NH2" s="25" t="inlineStr">
        <is>
          <t>ODDS</t>
        </is>
      </c>
      <c r="NI2" s="12" t="inlineStr">
        <is>
          <t>BF Odds</t>
        </is>
      </c>
      <c r="NJ2" s="12" t="inlineStr">
        <is>
          <t>EV</t>
        </is>
      </c>
      <c r="NK2" s="26" t="inlineStr">
        <is>
          <t>Overround</t>
        </is>
      </c>
      <c r="NL2" s="26" t="inlineStr">
        <is>
          <t>Overround</t>
        </is>
      </c>
      <c r="NM2" s="26" t="inlineStr">
        <is>
          <t>Sample&gt;100</t>
        </is>
      </c>
      <c r="NN2" s="26" t="inlineStr">
        <is>
          <t>&gt;8%</t>
        </is>
      </c>
      <c r="NO2" s="26" t="inlineStr">
        <is>
          <t>Higher</t>
        </is>
      </c>
      <c r="NP2" s="26" t="inlineStr">
        <is>
          <t>Qualifier</t>
        </is>
      </c>
      <c r="NQ2" s="12" t="inlineStr">
        <is>
          <t>EV</t>
        </is>
      </c>
      <c r="NR2" s="26" t="inlineStr">
        <is>
          <t>Overround</t>
        </is>
      </c>
      <c r="NS2" s="26" t="inlineStr">
        <is>
          <t>Overround</t>
        </is>
      </c>
      <c r="NT2" s="26" t="inlineStr">
        <is>
          <t>Sample&gt;100</t>
        </is>
      </c>
      <c r="NU2" s="26" t="inlineStr">
        <is>
          <t>&gt;8%</t>
        </is>
      </c>
      <c r="NV2" s="26" t="inlineStr">
        <is>
          <t>Higher</t>
        </is>
      </c>
      <c r="NW2" s="26" t="inlineStr">
        <is>
          <t>Qualifier</t>
        </is>
      </c>
      <c r="NX2" s="14" t="inlineStr">
        <is>
          <t>Provider</t>
        </is>
      </c>
      <c r="NY2" s="14" t="inlineStr">
        <is>
          <t>SelectionName</t>
        </is>
      </c>
      <c r="NZ2" s="14" t="inlineStr">
        <is>
          <t>MarketName</t>
        </is>
      </c>
      <c r="OA2" s="14" t="inlineStr">
        <is>
          <t>EventName</t>
        </is>
      </c>
      <c r="OB2" s="14" t="inlineStr">
        <is>
          <t>MarketType</t>
        </is>
      </c>
      <c r="OC2" s="14" t="inlineStr">
        <is>
          <t>BetType</t>
        </is>
      </c>
    </row>
    <row r="3" ht="16.5" customHeight="1" thickBot="1" thickTop="1">
      <c r="A3" s="2" t="n">
        <v>45111</v>
      </c>
      <c r="B3" t="inlineStr">
        <is>
          <t>Argentina</t>
        </is>
      </c>
      <c r="C3" t="inlineStr">
        <is>
          <t>Primera Division</t>
        </is>
      </c>
      <c r="D3" t="inlineStr">
        <is>
          <t>Newell's Old Boys</t>
        </is>
      </c>
      <c r="E3" t="inlineStr">
        <is>
          <t>Gimnasia La Plata</t>
        </is>
      </c>
      <c r="L3" t="n">
        <v>2.1</v>
      </c>
      <c r="M3" t="n">
        <v>3.15</v>
      </c>
      <c r="N3" t="n">
        <v>4.5</v>
      </c>
      <c r="O3" t="n">
        <v>1756</v>
      </c>
      <c r="P3" t="n">
        <v>2.9</v>
      </c>
      <c r="Q3" t="n">
        <v>1.5</v>
      </c>
      <c r="R3" t="n">
        <v>78</v>
      </c>
      <c r="BG3" t="n">
        <v>10</v>
      </c>
      <c r="BH3" t="n">
        <v>2</v>
      </c>
      <c r="BI3" t="n">
        <v>4</v>
      </c>
      <c r="BJ3" t="n">
        <v>0</v>
      </c>
      <c r="BK3" t="n">
        <v>0</v>
      </c>
      <c r="BL3" t="n">
        <v>7</v>
      </c>
      <c r="BM3" t="n">
        <v>2</v>
      </c>
      <c r="BN3" t="n">
        <v>1</v>
      </c>
      <c r="BO3" t="n">
        <v>0.2</v>
      </c>
      <c r="BP3" t="n">
        <v>1</v>
      </c>
      <c r="BQ3" t="n">
        <v>4</v>
      </c>
      <c r="BR3" t="n">
        <v>0</v>
      </c>
      <c r="BS3" t="n">
        <v>7</v>
      </c>
      <c r="BT3" t="n">
        <v>1</v>
      </c>
      <c r="BU3" t="n">
        <v>0</v>
      </c>
      <c r="BV3" t="n">
        <v>0</v>
      </c>
      <c r="BW3" t="n">
        <v>11</v>
      </c>
      <c r="BX3" t="n">
        <v>2</v>
      </c>
      <c r="BY3" t="n">
        <v>7</v>
      </c>
      <c r="BZ3" t="n">
        <v>5</v>
      </c>
      <c r="CA3" t="n">
        <v>4</v>
      </c>
      <c r="CB3" t="n">
        <v>4</v>
      </c>
      <c r="CC3" t="n">
        <v>8</v>
      </c>
      <c r="CD3" t="n">
        <v>0.64</v>
      </c>
      <c r="CE3" t="n">
        <v>1.82</v>
      </c>
      <c r="CF3" t="n">
        <v>3</v>
      </c>
      <c r="CG3" t="n">
        <v>8</v>
      </c>
      <c r="CH3" t="n">
        <v>2</v>
      </c>
      <c r="CI3" t="n">
        <v>7</v>
      </c>
      <c r="CJ3" t="n">
        <v>6</v>
      </c>
      <c r="CK3" t="n">
        <v>1</v>
      </c>
      <c r="CL3" t="n">
        <v>2</v>
      </c>
      <c r="CM3" t="n">
        <v>5</v>
      </c>
      <c r="CN3" t="n">
        <v>0</v>
      </c>
      <c r="CO3" t="n">
        <v>3</v>
      </c>
      <c r="CP3" t="n">
        <v>0</v>
      </c>
      <c r="CQ3" t="n">
        <v>0</v>
      </c>
      <c r="CR3" t="n">
        <v>5</v>
      </c>
      <c r="CS3" t="n">
        <v>1</v>
      </c>
      <c r="CT3" t="n">
        <v>1.4</v>
      </c>
      <c r="CU3" t="n">
        <v>0.2</v>
      </c>
      <c r="CV3" t="n">
        <v>1</v>
      </c>
      <c r="CW3" t="n">
        <v>3</v>
      </c>
      <c r="CX3" t="n">
        <v>0</v>
      </c>
      <c r="CY3" t="n">
        <v>4</v>
      </c>
      <c r="CZ3" t="n">
        <v>1</v>
      </c>
      <c r="DA3" t="n">
        <v>0</v>
      </c>
      <c r="DB3" t="n">
        <v>0</v>
      </c>
      <c r="DC3" t="n">
        <v>5</v>
      </c>
      <c r="DD3" t="n">
        <v>0</v>
      </c>
      <c r="DE3" t="n">
        <v>5</v>
      </c>
      <c r="DF3" t="n">
        <v>4</v>
      </c>
      <c r="DG3" t="n">
        <v>3</v>
      </c>
      <c r="DH3" t="n">
        <v>2</v>
      </c>
      <c r="DI3" t="n">
        <v>5</v>
      </c>
      <c r="DJ3" t="n">
        <v>1</v>
      </c>
      <c r="DK3" t="n">
        <v>2.8</v>
      </c>
      <c r="DL3" t="n">
        <v>2</v>
      </c>
      <c r="DM3" t="n">
        <v>5</v>
      </c>
      <c r="DN3" t="n">
        <v>2</v>
      </c>
      <c r="DO3" t="n">
        <v>5</v>
      </c>
      <c r="DP3" t="n">
        <v>4</v>
      </c>
      <c r="DQ3" t="n">
        <v>1</v>
      </c>
      <c r="DR3" t="n">
        <v>1</v>
      </c>
      <c r="DS3" t="n">
        <v>4</v>
      </c>
      <c r="DT3" t="n">
        <v>3</v>
      </c>
      <c r="DU3" t="n">
        <v>56</v>
      </c>
      <c r="DV3" t="n">
        <v>5</v>
      </c>
      <c r="DW3" t="n">
        <v>2</v>
      </c>
      <c r="DX3" t="n">
        <v>59</v>
      </c>
      <c r="DY3" t="inlineStr">
        <is>
          <t xml:space="preserve"> 2 - 0</t>
        </is>
      </c>
      <c r="DZ3" t="inlineStr">
        <is>
          <t xml:space="preserve"> 2 - 0</t>
        </is>
      </c>
      <c r="EA3" t="inlineStr">
        <is>
          <t xml:space="preserve"> 2 - 0</t>
        </is>
      </c>
      <c r="EB3" t="inlineStr">
        <is>
          <t xml:space="preserve"> </t>
        </is>
      </c>
      <c r="EC3" t="inlineStr">
        <is>
          <t xml:space="preserve"> 2 - 0</t>
        </is>
      </c>
      <c r="ED3" t="n">
        <v>10</v>
      </c>
      <c r="EE3" t="n">
        <v>2</v>
      </c>
      <c r="EF3" t="n">
        <v>0</v>
      </c>
      <c r="EG3" t="n">
        <v>0</v>
      </c>
      <c r="EH3" t="n">
        <v>2</v>
      </c>
      <c r="EI3" t="n">
        <v>0</v>
      </c>
      <c r="EJ3" t="n">
        <v>2</v>
      </c>
      <c r="EK3" t="n">
        <v>0</v>
      </c>
      <c r="EL3" t="n">
        <v>0</v>
      </c>
      <c r="EM3" t="n">
        <v>0</v>
      </c>
      <c r="EN3" t="n">
        <v>1</v>
      </c>
      <c r="EO3" t="n">
        <v>1</v>
      </c>
      <c r="EP3" t="n">
        <v>4</v>
      </c>
      <c r="EQ3" t="n">
        <v>1</v>
      </c>
      <c r="ER3" t="n">
        <v>0</v>
      </c>
      <c r="ES3" t="n">
        <v>20</v>
      </c>
      <c r="ET3" t="n">
        <v>20</v>
      </c>
      <c r="EU3" t="n">
        <v>0</v>
      </c>
      <c r="EV3" t="n">
        <v>20</v>
      </c>
      <c r="EW3" t="n">
        <v>50</v>
      </c>
      <c r="EX3" t="n">
        <v>40</v>
      </c>
      <c r="EY3" t="n">
        <v>60</v>
      </c>
      <c r="EZ3" t="n">
        <v>0</v>
      </c>
      <c r="FA3" t="n">
        <v>100</v>
      </c>
      <c r="FB3" t="n">
        <v>0</v>
      </c>
      <c r="FC3" t="n">
        <v>4</v>
      </c>
      <c r="FD3" t="n">
        <v>7</v>
      </c>
      <c r="FE3" t="n">
        <v>20</v>
      </c>
      <c r="FF3" t="n">
        <v>1</v>
      </c>
      <c r="FG3" t="n">
        <v>0</v>
      </c>
      <c r="FH3" t="n">
        <v>1</v>
      </c>
      <c r="FI3" t="n">
        <v>5</v>
      </c>
      <c r="FJ3" t="n">
        <v>2</v>
      </c>
      <c r="FK3" t="n">
        <v>2</v>
      </c>
      <c r="FL3" t="n">
        <v>0</v>
      </c>
      <c r="FM3" t="n">
        <v>5</v>
      </c>
      <c r="FN3" t="n">
        <v>2</v>
      </c>
      <c r="FO3" t="n">
        <v>2</v>
      </c>
      <c r="FP3" t="n">
        <v>1</v>
      </c>
      <c r="FQ3" t="n">
        <v>4</v>
      </c>
      <c r="FR3" t="n">
        <v>9</v>
      </c>
      <c r="FS3" t="n">
        <v>45</v>
      </c>
      <c r="FT3" t="n">
        <v>36</v>
      </c>
      <c r="FU3" t="n">
        <v>45</v>
      </c>
      <c r="FV3" t="n">
        <v>36</v>
      </c>
      <c r="FW3" t="n">
        <v>45</v>
      </c>
      <c r="FX3" t="n">
        <v>57.1</v>
      </c>
      <c r="FY3" t="n">
        <v>43</v>
      </c>
      <c r="FZ3" t="n">
        <v>35</v>
      </c>
      <c r="GA3" t="n">
        <v>65</v>
      </c>
      <c r="GB3" t="n">
        <v>2</v>
      </c>
      <c r="GC3" t="n">
        <v>3</v>
      </c>
      <c r="GD3" t="n">
        <v>6</v>
      </c>
      <c r="GE3" t="n">
        <v>3</v>
      </c>
      <c r="GF3" t="n">
        <v>1</v>
      </c>
      <c r="GG3" t="n">
        <v>7</v>
      </c>
      <c r="GH3" t="n">
        <v>1</v>
      </c>
      <c r="GI3" t="n">
        <v>3</v>
      </c>
      <c r="GJ3" t="n">
        <v>1</v>
      </c>
      <c r="GK3" t="n">
        <v>0</v>
      </c>
      <c r="GL3" t="n">
        <v>0</v>
      </c>
      <c r="GM3" t="n">
        <v>7</v>
      </c>
      <c r="GN3" t="n">
        <v>6</v>
      </c>
      <c r="GO3" t="n">
        <v>3</v>
      </c>
      <c r="GP3" t="n">
        <v>0</v>
      </c>
      <c r="GQ3" t="n">
        <v>4</v>
      </c>
      <c r="GR3" t="n">
        <v>6</v>
      </c>
      <c r="GS3" t="n">
        <v>0</v>
      </c>
      <c r="GT3" t="n">
        <v>5</v>
      </c>
      <c r="GU3" t="n">
        <v>3</v>
      </c>
      <c r="GV3" t="n">
        <v>2</v>
      </c>
      <c r="GW3" t="n">
        <v>7</v>
      </c>
      <c r="GX3" t="n">
        <v>2</v>
      </c>
      <c r="GY3" t="n">
        <v>2</v>
      </c>
      <c r="GZ3" t="n">
        <v>7</v>
      </c>
      <c r="HA3" t="n">
        <v>1</v>
      </c>
      <c r="HB3" t="n">
        <v>5</v>
      </c>
      <c r="HC3" t="n">
        <v>2</v>
      </c>
      <c r="HD3" t="n">
        <v>1</v>
      </c>
      <c r="HE3" t="n">
        <v>0</v>
      </c>
      <c r="HF3" t="n">
        <v>2</v>
      </c>
      <c r="HG3" t="n">
        <v>3</v>
      </c>
      <c r="HH3" t="n">
        <v>1</v>
      </c>
      <c r="HI3" t="n">
        <v>6</v>
      </c>
      <c r="HJ3" t="n">
        <v>5</v>
      </c>
      <c r="HK3" t="n">
        <v>4</v>
      </c>
      <c r="HL3" t="n">
        <v>2</v>
      </c>
      <c r="HM3" t="n">
        <v>6</v>
      </c>
      <c r="HN3" t="n">
        <v>4</v>
      </c>
      <c r="HO3" t="n">
        <v>1</v>
      </c>
      <c r="HP3" t="n">
        <v>12</v>
      </c>
      <c r="HQ3" t="n">
        <v>6</v>
      </c>
      <c r="HR3" t="n">
        <v>11</v>
      </c>
      <c r="HS3" t="n">
        <v>7</v>
      </c>
      <c r="HU3" t="n">
        <v>6</v>
      </c>
      <c r="HV3" t="n">
        <v>15</v>
      </c>
      <c r="HW3" t="n">
        <v>20</v>
      </c>
      <c r="HX3" t="n">
        <v>2</v>
      </c>
      <c r="HY3" t="n">
        <v>11</v>
      </c>
      <c r="HZ3" t="n">
        <v>8</v>
      </c>
      <c r="IA3" t="n">
        <v>18</v>
      </c>
      <c r="IB3" t="n">
        <v>23</v>
      </c>
      <c r="ID3" t="n">
        <v>17</v>
      </c>
      <c r="IF3" t="n">
        <v>27</v>
      </c>
      <c r="IH3" t="n">
        <v>19</v>
      </c>
      <c r="II3" t="n">
        <v>27</v>
      </c>
      <c r="IJ3" t="n">
        <v>17</v>
      </c>
      <c r="IK3" t="n">
        <v>19</v>
      </c>
      <c r="IL3" t="n">
        <v>12</v>
      </c>
      <c r="IM3" t="n">
        <v>8</v>
      </c>
      <c r="IN3" t="n">
        <v>7</v>
      </c>
      <c r="IO3" t="n">
        <v>9</v>
      </c>
      <c r="IQ3" t="n">
        <v>8</v>
      </c>
      <c r="IR3" t="n">
        <v>14</v>
      </c>
      <c r="IS3" t="n">
        <v>22</v>
      </c>
      <c r="IT3" t="n">
        <v>2</v>
      </c>
      <c r="IU3" t="n">
        <v>10</v>
      </c>
      <c r="IV3" t="n">
        <v>10</v>
      </c>
      <c r="IW3" t="n">
        <v>16</v>
      </c>
      <c r="IX3" t="n">
        <v>19</v>
      </c>
      <c r="IZ3" t="n">
        <v>14</v>
      </c>
      <c r="JB3" t="n">
        <v>26</v>
      </c>
      <c r="JD3" t="n">
        <v>20</v>
      </c>
      <c r="JE3" t="n">
        <v>26</v>
      </c>
      <c r="JF3" t="n">
        <v>17</v>
      </c>
      <c r="JG3" t="n">
        <v>20</v>
      </c>
      <c r="KD3" t="inlineStr">
        <is>
          <t>G</t>
        </is>
      </c>
      <c r="KE3" t="inlineStr">
        <is>
          <t>R</t>
        </is>
      </c>
      <c r="KF3" t="inlineStr">
        <is>
          <t>R</t>
        </is>
      </c>
      <c r="KG3" t="inlineStr">
        <is>
          <t>R</t>
        </is>
      </c>
      <c r="KH3" t="inlineStr">
        <is>
          <t>R</t>
        </is>
      </c>
      <c r="KI3" t="inlineStr">
        <is>
          <t>R</t>
        </is>
      </c>
      <c r="KJ3" t="inlineStr">
        <is>
          <t>R</t>
        </is>
      </c>
      <c r="KK3" t="n">
        <v>28</v>
      </c>
      <c r="KN3" s="1" t="inlineStr">
        <is>
          <t>Newells</t>
        </is>
      </c>
      <c r="KO3" s="1" t="inlineStr">
        <is>
          <t>Gimnasia La Plata</t>
        </is>
      </c>
      <c r="KP3" s="1" t="inlineStr">
        <is>
          <t>Newells v Gimnasia La Plata</t>
        </is>
      </c>
      <c r="KQ3" t="inlineStr">
        <is>
          <t>Argentina_Primera Division</t>
        </is>
      </c>
      <c r="KR3" s="1" t="inlineStr">
        <is>
          <t>R</t>
        </is>
      </c>
      <c r="KS3" s="1" t="inlineStr">
        <is>
          <t>G</t>
        </is>
      </c>
      <c r="KT3" s="1" t="inlineStr">
        <is>
          <t>R</t>
        </is>
      </c>
      <c r="KU3" s="1" t="inlineStr">
        <is>
          <t>R</t>
        </is>
      </c>
      <c r="KV3" s="1" t="inlineStr">
        <is>
          <t>G</t>
        </is>
      </c>
      <c r="KW3" s="1" t="inlineStr">
        <is>
          <t>A</t>
        </is>
      </c>
      <c r="KX3" s="1" t="inlineStr">
        <is>
          <t>R</t>
        </is>
      </c>
      <c r="KY3" s="1" t="inlineStr">
        <is>
          <t>A</t>
        </is>
      </c>
      <c r="KZ3" s="1" t="inlineStr">
        <is>
          <t>G</t>
        </is>
      </c>
      <c r="LA3" s="1" t="inlineStr">
        <is>
          <t>R</t>
        </is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inlineStr">
        <is>
          <t>A</t>
        </is>
      </c>
      <c r="LU3" s="4" t="n">
        <v>0.5</v>
      </c>
      <c r="LV3" s="4" t="n">
        <v>0.5</v>
      </c>
      <c r="LW3" s="4" t="n">
        <v>0.5</v>
      </c>
      <c r="LX3" s="4" t="n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33" t="e">
        <v>#DIV/0!</v>
      </c>
      <c r="NH3" s="3" t="e">
        <v>#DIV/0!</v>
      </c>
      <c r="NI3" s="1" t="e">
        <v>#N/A</v>
      </c>
      <c r="NJ3" s="79" t="e">
        <v>#DIV/0!</v>
      </c>
      <c r="NK3" s="34" t="e">
        <v>#N/A</v>
      </c>
      <c r="NL3" s="34" t="e">
        <v>#N/A</v>
      </c>
      <c r="NM3" s="32" t="n">
        <v>0</v>
      </c>
      <c r="NN3" s="32" t="e">
        <v>#DIV/0!</v>
      </c>
      <c r="NO3" s="32" t="e">
        <v>#DIV/0!</v>
      </c>
      <c r="NP3" s="32" t="e">
        <v>#DIV/0!</v>
      </c>
      <c r="NQ3" s="79" t="e">
        <v>#DIV/0!</v>
      </c>
      <c r="NR3" s="34" t="e">
        <v>#N/A</v>
      </c>
      <c r="NS3" s="34" t="e">
        <v>#N/A</v>
      </c>
      <c r="NT3" s="32" t="n">
        <v>0</v>
      </c>
      <c r="NU3" s="32" t="e">
        <v>#DIV/0!</v>
      </c>
      <c r="NV3" s="32" t="e">
        <v>#DIV/0!</v>
      </c>
      <c r="NW3" s="32" t="e">
        <v>#DIV/0!</v>
      </c>
      <c r="NX3" t="e">
        <v>#DIV/0!</v>
      </c>
      <c r="NY3" t="e">
        <v>#DIV/0!</v>
      </c>
      <c r="NZ3" t="e">
        <v>#DIV/0!</v>
      </c>
      <c r="OA3" t="e">
        <v>#DIV/0!</v>
      </c>
      <c r="OB3" t="e">
        <v>#DIV/0!</v>
      </c>
      <c r="OC3" t="e">
        <v>#DIV/0!</v>
      </c>
    </row>
    <row r="4" ht="16.5" customHeight="1" thickBot="1" thickTop="1">
      <c r="A4" s="2" t="n">
        <v>45111</v>
      </c>
      <c r="B4" t="inlineStr">
        <is>
          <t>Brazil</t>
        </is>
      </c>
      <c r="C4" t="inlineStr">
        <is>
          <t>Serie A</t>
        </is>
      </c>
      <c r="D4" t="inlineStr">
        <is>
          <t>Goias</t>
        </is>
      </c>
      <c r="E4" t="inlineStr">
        <is>
          <t>Coritiba</t>
        </is>
      </c>
      <c r="L4" t="n">
        <v>2.16</v>
      </c>
      <c r="M4" t="n">
        <v>3.35</v>
      </c>
      <c r="N4" t="n">
        <v>4.1</v>
      </c>
      <c r="O4" t="n">
        <v>15485</v>
      </c>
      <c r="P4" t="n">
        <v>2.42</v>
      </c>
      <c r="Q4" t="n">
        <v>1.66</v>
      </c>
      <c r="R4" t="n">
        <v>263</v>
      </c>
      <c r="BG4" t="n">
        <v>5</v>
      </c>
      <c r="BH4" t="n">
        <v>0</v>
      </c>
      <c r="BI4" t="n">
        <v>4</v>
      </c>
      <c r="BJ4" t="n">
        <v>4</v>
      </c>
      <c r="BK4" t="n">
        <v>3</v>
      </c>
      <c r="BL4" t="n">
        <v>3</v>
      </c>
      <c r="BM4" t="n">
        <v>5</v>
      </c>
      <c r="BN4" t="n">
        <v>1.4</v>
      </c>
      <c r="BO4" t="n">
        <v>2</v>
      </c>
      <c r="BP4" t="n">
        <v>3</v>
      </c>
      <c r="BQ4" t="n">
        <v>4</v>
      </c>
      <c r="BR4" t="n">
        <v>3</v>
      </c>
      <c r="BS4" t="n">
        <v>5</v>
      </c>
      <c r="BT4" t="n">
        <v>3</v>
      </c>
      <c r="BU4" t="n">
        <v>1</v>
      </c>
      <c r="BV4" t="n">
        <v>2</v>
      </c>
      <c r="BW4" t="n">
        <v>6</v>
      </c>
      <c r="BX4" t="n">
        <v>0</v>
      </c>
      <c r="BY4" t="n">
        <v>6</v>
      </c>
      <c r="BZ4" t="n">
        <v>5</v>
      </c>
      <c r="CA4" t="n">
        <v>4</v>
      </c>
      <c r="CB4" t="n">
        <v>5</v>
      </c>
      <c r="CC4" t="n">
        <v>6</v>
      </c>
      <c r="CD4" t="n">
        <v>1</v>
      </c>
      <c r="CE4" t="n">
        <v>3</v>
      </c>
      <c r="CF4" t="n">
        <v>5</v>
      </c>
      <c r="CG4" t="n">
        <v>6</v>
      </c>
      <c r="CH4" t="n">
        <v>2</v>
      </c>
      <c r="CI4" t="n">
        <v>6</v>
      </c>
      <c r="CJ4" t="n">
        <v>5</v>
      </c>
      <c r="CK4" t="n">
        <v>1</v>
      </c>
      <c r="CL4" t="n">
        <v>2</v>
      </c>
      <c r="CM4" t="n">
        <v>2</v>
      </c>
      <c r="CN4" t="n">
        <v>0</v>
      </c>
      <c r="CO4" t="n">
        <v>1</v>
      </c>
      <c r="CP4" t="n">
        <v>1</v>
      </c>
      <c r="CQ4" t="n">
        <v>1</v>
      </c>
      <c r="CR4" t="n">
        <v>1</v>
      </c>
      <c r="CS4" t="n">
        <v>2</v>
      </c>
      <c r="CT4" t="n">
        <v>1.5</v>
      </c>
      <c r="CU4" t="n">
        <v>1</v>
      </c>
      <c r="CV4" t="n">
        <v>1</v>
      </c>
      <c r="CW4" t="n">
        <v>1</v>
      </c>
      <c r="CX4" t="n">
        <v>1</v>
      </c>
      <c r="CY4" t="n">
        <v>2</v>
      </c>
      <c r="CZ4" t="n">
        <v>1</v>
      </c>
      <c r="DA4" t="n">
        <v>0</v>
      </c>
      <c r="DB4" t="n">
        <v>1</v>
      </c>
      <c r="DC4" t="n">
        <v>3</v>
      </c>
      <c r="DD4" t="n">
        <v>0</v>
      </c>
      <c r="DE4" t="n">
        <v>3</v>
      </c>
      <c r="DF4" t="n">
        <v>2</v>
      </c>
      <c r="DG4" t="n">
        <v>2</v>
      </c>
      <c r="DH4" t="n">
        <v>3</v>
      </c>
      <c r="DI4" t="n">
        <v>3</v>
      </c>
      <c r="DJ4" t="n">
        <v>1.33</v>
      </c>
      <c r="DK4" t="n">
        <v>2.33</v>
      </c>
      <c r="DL4" t="n">
        <v>3</v>
      </c>
      <c r="DM4" t="n">
        <v>3</v>
      </c>
      <c r="DN4" t="n">
        <v>0</v>
      </c>
      <c r="DO4" t="n">
        <v>3</v>
      </c>
      <c r="DP4" t="n">
        <v>2</v>
      </c>
      <c r="DQ4" t="n">
        <v>0</v>
      </c>
      <c r="DR4" t="n">
        <v>1</v>
      </c>
      <c r="DS4" t="n">
        <v>3</v>
      </c>
      <c r="DT4" t="n">
        <v>2</v>
      </c>
      <c r="DU4" t="n">
        <v>73</v>
      </c>
      <c r="DV4" t="n">
        <v>3</v>
      </c>
      <c r="DW4" t="n">
        <v>4</v>
      </c>
      <c r="DX4" t="n">
        <v>87</v>
      </c>
      <c r="DY4" t="inlineStr">
        <is>
          <t xml:space="preserve"> 2 - 1</t>
        </is>
      </c>
      <c r="DZ4" t="inlineStr">
        <is>
          <t xml:space="preserve"> 3 - 1</t>
        </is>
      </c>
      <c r="EA4" t="inlineStr">
        <is>
          <t xml:space="preserve"> 1 - 0</t>
        </is>
      </c>
      <c r="EB4" t="inlineStr">
        <is>
          <t xml:space="preserve"> </t>
        </is>
      </c>
      <c r="EC4" t="inlineStr">
        <is>
          <t xml:space="preserve"> 1 - 0</t>
        </is>
      </c>
      <c r="ED4" t="n">
        <v>7</v>
      </c>
      <c r="EE4" t="n">
        <v>10</v>
      </c>
      <c r="EF4" t="n">
        <v>0</v>
      </c>
      <c r="EG4" t="n">
        <v>2</v>
      </c>
      <c r="EH4" t="n">
        <v>0</v>
      </c>
      <c r="EI4" t="n">
        <v>1</v>
      </c>
      <c r="EJ4" t="n">
        <v>3</v>
      </c>
      <c r="EK4" t="n">
        <v>1</v>
      </c>
      <c r="EL4" t="n">
        <v>1</v>
      </c>
      <c r="EM4" t="n">
        <v>3</v>
      </c>
      <c r="EN4" t="n">
        <v>0</v>
      </c>
      <c r="EO4" t="n">
        <v>0</v>
      </c>
      <c r="EP4" t="n">
        <v>2</v>
      </c>
      <c r="EQ4" t="n">
        <v>1</v>
      </c>
      <c r="ER4" t="n">
        <v>40</v>
      </c>
      <c r="ES4" t="n">
        <v>20</v>
      </c>
      <c r="ET4" t="n">
        <v>60</v>
      </c>
      <c r="EU4" t="n">
        <v>80</v>
      </c>
      <c r="EV4" t="n">
        <v>0</v>
      </c>
      <c r="EW4" t="n">
        <v>60</v>
      </c>
      <c r="EX4" t="n">
        <v>42.9</v>
      </c>
      <c r="EY4" t="n">
        <v>57</v>
      </c>
      <c r="EZ4" t="n">
        <v>40</v>
      </c>
      <c r="FA4" t="n">
        <v>60</v>
      </c>
      <c r="FB4" t="n">
        <v>2</v>
      </c>
      <c r="FC4" t="n">
        <v>3</v>
      </c>
      <c r="FD4" t="n">
        <v>6</v>
      </c>
      <c r="FE4" t="n">
        <v>18</v>
      </c>
      <c r="FF4" t="n">
        <v>0</v>
      </c>
      <c r="FG4" t="n">
        <v>2</v>
      </c>
      <c r="FH4" t="n">
        <v>1</v>
      </c>
      <c r="FI4" t="n">
        <v>2</v>
      </c>
      <c r="FJ4" t="n">
        <v>1</v>
      </c>
      <c r="FK4" t="n">
        <v>2</v>
      </c>
      <c r="FL4" t="n">
        <v>1</v>
      </c>
      <c r="FM4" t="n">
        <v>3</v>
      </c>
      <c r="FN4" t="n">
        <v>2</v>
      </c>
      <c r="FO4" t="n">
        <v>3</v>
      </c>
      <c r="FP4" t="n">
        <v>1</v>
      </c>
      <c r="FQ4" t="n">
        <v>3</v>
      </c>
      <c r="FR4" t="n">
        <v>33</v>
      </c>
      <c r="FS4" t="n">
        <v>50</v>
      </c>
      <c r="FT4" t="n">
        <v>33</v>
      </c>
      <c r="FU4" t="n">
        <v>67</v>
      </c>
      <c r="FV4" t="n">
        <v>67</v>
      </c>
      <c r="FW4" t="n">
        <v>67</v>
      </c>
      <c r="FX4" t="n">
        <v>33.3</v>
      </c>
      <c r="FY4" t="n">
        <v>67</v>
      </c>
      <c r="FZ4" t="n">
        <v>33.3</v>
      </c>
      <c r="GA4" t="n">
        <v>67</v>
      </c>
      <c r="GB4" t="n">
        <v>1</v>
      </c>
      <c r="GC4" t="n">
        <v>2</v>
      </c>
      <c r="GD4" t="n">
        <v>2</v>
      </c>
      <c r="GE4" t="n">
        <v>1</v>
      </c>
      <c r="GF4" t="n">
        <v>2</v>
      </c>
      <c r="GG4" t="n">
        <v>0</v>
      </c>
      <c r="GH4" t="n">
        <v>0</v>
      </c>
      <c r="GI4" t="n">
        <v>0</v>
      </c>
      <c r="GJ4" t="n">
        <v>5</v>
      </c>
      <c r="GK4" t="n">
        <v>3</v>
      </c>
      <c r="GL4" t="n">
        <v>1</v>
      </c>
      <c r="GM4" t="n">
        <v>0</v>
      </c>
      <c r="GN4" t="n">
        <v>3</v>
      </c>
      <c r="GO4" t="n">
        <v>1</v>
      </c>
      <c r="GP4" t="n">
        <v>1</v>
      </c>
      <c r="GQ4" t="n">
        <v>0</v>
      </c>
      <c r="GR4" t="n">
        <v>4</v>
      </c>
      <c r="GS4" t="n">
        <v>1</v>
      </c>
      <c r="GT4" t="n">
        <v>2</v>
      </c>
      <c r="GU4" t="n">
        <v>1</v>
      </c>
      <c r="GV4" t="n">
        <v>2</v>
      </c>
      <c r="GW4" t="n">
        <v>5</v>
      </c>
      <c r="GX4" t="n">
        <v>1</v>
      </c>
      <c r="GY4" t="n">
        <v>0</v>
      </c>
      <c r="GZ4" t="n">
        <v>5</v>
      </c>
      <c r="HA4" t="n">
        <v>3</v>
      </c>
      <c r="HB4" t="n">
        <v>2</v>
      </c>
      <c r="HC4" t="n">
        <v>1</v>
      </c>
      <c r="HD4" t="n">
        <v>1</v>
      </c>
      <c r="HE4" t="n">
        <v>0</v>
      </c>
      <c r="HF4" t="n">
        <v>1</v>
      </c>
      <c r="HG4" t="n">
        <v>2</v>
      </c>
      <c r="HH4" t="n">
        <v>0</v>
      </c>
      <c r="HI4" t="n">
        <v>4</v>
      </c>
      <c r="HJ4" t="n">
        <v>4</v>
      </c>
      <c r="HK4" t="n">
        <v>1</v>
      </c>
      <c r="HL4" t="n">
        <v>1</v>
      </c>
      <c r="HM4" t="n">
        <v>4</v>
      </c>
      <c r="HN4" t="n">
        <v>1</v>
      </c>
      <c r="HO4" t="n">
        <v>1</v>
      </c>
      <c r="HP4" t="n">
        <v>17</v>
      </c>
      <c r="HQ4" t="n">
        <v>13</v>
      </c>
      <c r="HR4" t="n">
        <v>4</v>
      </c>
      <c r="HS4" t="n">
        <v>20</v>
      </c>
      <c r="HU4" t="n">
        <v>13</v>
      </c>
      <c r="HW4" t="n">
        <v>12</v>
      </c>
      <c r="HX4" t="n">
        <v>20</v>
      </c>
      <c r="HY4" t="n">
        <v>16</v>
      </c>
      <c r="HZ4" t="n">
        <v>13</v>
      </c>
      <c r="IA4" t="n">
        <v>20</v>
      </c>
      <c r="IB4" t="n">
        <v>20</v>
      </c>
      <c r="ID4" t="n">
        <v>16</v>
      </c>
      <c r="IE4" t="n">
        <v>7</v>
      </c>
      <c r="IF4" t="n">
        <v>18</v>
      </c>
      <c r="IH4" t="n">
        <v>11</v>
      </c>
      <c r="II4" t="n">
        <v>20</v>
      </c>
      <c r="IJ4" t="n">
        <v>20</v>
      </c>
      <c r="IK4" t="n">
        <v>19</v>
      </c>
      <c r="IL4" t="n">
        <v>15</v>
      </c>
      <c r="IM4" t="n">
        <v>13</v>
      </c>
      <c r="IN4" t="n">
        <v>6</v>
      </c>
      <c r="IO4" t="n">
        <v>18</v>
      </c>
      <c r="IQ4" t="n">
        <v>13</v>
      </c>
      <c r="IS4" t="n">
        <v>15</v>
      </c>
      <c r="IT4" t="n">
        <v>20</v>
      </c>
      <c r="IU4" t="n">
        <v>17</v>
      </c>
      <c r="IV4" t="n">
        <v>15</v>
      </c>
      <c r="IW4" t="n">
        <v>16</v>
      </c>
      <c r="IX4" t="n">
        <v>20</v>
      </c>
      <c r="IZ4" t="n">
        <v>19</v>
      </c>
      <c r="JB4" t="n">
        <v>15</v>
      </c>
      <c r="JD4" t="n">
        <v>13</v>
      </c>
      <c r="JE4" t="n">
        <v>20</v>
      </c>
      <c r="JF4" t="n">
        <v>20</v>
      </c>
      <c r="JG4" t="n">
        <v>19</v>
      </c>
      <c r="KD4" t="inlineStr">
        <is>
          <t>G</t>
        </is>
      </c>
      <c r="KE4" t="inlineStr">
        <is>
          <t>R</t>
        </is>
      </c>
      <c r="KF4" t="inlineStr">
        <is>
          <t>A</t>
        </is>
      </c>
      <c r="KG4" t="inlineStr">
        <is>
          <t>G</t>
        </is>
      </c>
      <c r="KH4" t="inlineStr">
        <is>
          <t>G</t>
        </is>
      </c>
      <c r="KI4" t="inlineStr">
        <is>
          <t>G</t>
        </is>
      </c>
      <c r="KJ4" t="inlineStr">
        <is>
          <t>G</t>
        </is>
      </c>
      <c r="KK4" t="n">
        <v>20</v>
      </c>
      <c r="KN4" s="1" t="inlineStr">
        <is>
          <t>Goias</t>
        </is>
      </c>
      <c r="KO4" s="1" t="inlineStr">
        <is>
          <t>Coritiba</t>
        </is>
      </c>
      <c r="KP4" s="1" t="inlineStr">
        <is>
          <t>Goias v Coritiba</t>
        </is>
      </c>
      <c r="KQ4" t="inlineStr">
        <is>
          <t>Brazil_Serie A</t>
        </is>
      </c>
      <c r="KR4" s="1" t="inlineStr">
        <is>
          <t>A</t>
        </is>
      </c>
      <c r="KS4" s="1" t="inlineStr">
        <is>
          <t>R</t>
        </is>
      </c>
      <c r="KT4" s="1" t="inlineStr">
        <is>
          <t>A</t>
        </is>
      </c>
      <c r="KU4" s="1" t="inlineStr">
        <is>
          <t>R</t>
        </is>
      </c>
      <c r="KV4" s="1" t="inlineStr">
        <is>
          <t>A</t>
        </is>
      </c>
      <c r="KW4" s="1" t="inlineStr">
        <is>
          <t>R</t>
        </is>
      </c>
      <c r="KX4" s="1" t="inlineStr">
        <is>
          <t>R</t>
        </is>
      </c>
      <c r="KY4" s="1" t="inlineStr">
        <is>
          <t>R</t>
        </is>
      </c>
      <c r="KZ4" s="1" t="inlineStr">
        <is>
          <t>A</t>
        </is>
      </c>
      <c r="LA4" s="1" t="inlineStr">
        <is>
          <t>R</t>
        </is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inlineStr">
        <is>
          <t>B</t>
        </is>
      </c>
      <c r="LU4" s="4" t="n">
        <v>1</v>
      </c>
      <c r="LV4" s="4" t="n">
        <v>2</v>
      </c>
      <c r="LW4" s="4" t="n">
        <v>1</v>
      </c>
      <c r="LX4" s="4" t="n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P4" s="1" t="n">
        <v>0</v>
      </c>
      <c r="MQ4" s="1" t="n">
        <v>0</v>
      </c>
      <c r="MR4" s="1" t="n">
        <v>0</v>
      </c>
      <c r="MS4" s="1" t="n">
        <v>0</v>
      </c>
      <c r="MT4" s="1" t="n">
        <v>0</v>
      </c>
      <c r="MU4" s="1" t="n">
        <v>0</v>
      </c>
      <c r="MV4" s="1" t="n">
        <v>0</v>
      </c>
      <c r="MW4" s="1" t="n">
        <v>0</v>
      </c>
      <c r="MX4" s="1" t="n">
        <v>0</v>
      </c>
      <c r="MY4" s="1" t="n">
        <v>0</v>
      </c>
      <c r="MZ4" s="1" t="n">
        <v>0</v>
      </c>
      <c r="NA4" s="1" t="n">
        <v>0</v>
      </c>
      <c r="NB4" s="1" t="n">
        <v>0</v>
      </c>
      <c r="NC4" s="1" t="n">
        <v>0</v>
      </c>
      <c r="ND4" s="1" t="n">
        <v>0</v>
      </c>
      <c r="NE4" s="1" t="n">
        <v>0</v>
      </c>
      <c r="NF4" s="1" t="n">
        <v>0</v>
      </c>
      <c r="NG4" s="33" t="e">
        <v>#DIV/0!</v>
      </c>
      <c r="NH4" s="3" t="e">
        <v>#DIV/0!</v>
      </c>
      <c r="NI4" s="1" t="e">
        <v>#N/A</v>
      </c>
      <c r="NJ4" s="79" t="e">
        <v>#DIV/0!</v>
      </c>
      <c r="NK4" s="34" t="e">
        <v>#N/A</v>
      </c>
      <c r="NL4" s="34" t="e">
        <v>#N/A</v>
      </c>
      <c r="NM4" s="32" t="n">
        <v>0</v>
      </c>
      <c r="NN4" s="32" t="e">
        <v>#DIV/0!</v>
      </c>
      <c r="NO4" s="32" t="e">
        <v>#DIV/0!</v>
      </c>
      <c r="NP4" s="32" t="e">
        <v>#DIV/0!</v>
      </c>
      <c r="NQ4" s="79" t="e">
        <v>#DIV/0!</v>
      </c>
      <c r="NR4" s="34" t="e">
        <v>#N/A</v>
      </c>
      <c r="NS4" s="34" t="e">
        <v>#N/A</v>
      </c>
      <c r="NT4" s="32" t="n">
        <v>0</v>
      </c>
      <c r="NU4" s="32" t="e">
        <v>#DIV/0!</v>
      </c>
      <c r="NV4" s="32" t="e">
        <v>#DIV/0!</v>
      </c>
      <c r="NW4" s="32" t="e">
        <v>#DIV/0!</v>
      </c>
      <c r="NX4" t="e">
        <v>#DIV/0!</v>
      </c>
      <c r="NY4" t="e">
        <v>#DIV/0!</v>
      </c>
      <c r="NZ4" t="e">
        <v>#DIV/0!</v>
      </c>
      <c r="OA4" t="e">
        <v>#DIV/0!</v>
      </c>
      <c r="OB4" t="e">
        <v>#DIV/0!</v>
      </c>
      <c r="OC4" t="e">
        <v>#DIV/0!</v>
      </c>
    </row>
    <row r="5" ht="16.5" customHeight="1" thickBot="1" thickTop="1">
      <c r="A5" s="2" t="n">
        <v>45110</v>
      </c>
      <c r="B5" t="inlineStr">
        <is>
          <t>Brazil</t>
        </is>
      </c>
      <c r="C5" t="inlineStr">
        <is>
          <t>Serie B</t>
        </is>
      </c>
      <c r="D5" t="inlineStr">
        <is>
          <t>Mirassol</t>
        </is>
      </c>
      <c r="E5" t="inlineStr">
        <is>
          <t>Ituano</t>
        </is>
      </c>
      <c r="L5" t="n">
        <v>1.67</v>
      </c>
      <c r="M5" t="n">
        <v>3.9</v>
      </c>
      <c r="N5" t="n">
        <v>6.4</v>
      </c>
      <c r="O5" t="n">
        <v>1582</v>
      </c>
      <c r="P5" t="n">
        <v>2.16</v>
      </c>
      <c r="Q5" t="n">
        <v>1.8</v>
      </c>
      <c r="R5" t="n">
        <v>39</v>
      </c>
      <c r="BG5" t="n">
        <v>7</v>
      </c>
      <c r="BH5" t="n">
        <v>0</v>
      </c>
      <c r="BI5" t="n">
        <v>4</v>
      </c>
      <c r="BJ5" t="n">
        <v>1</v>
      </c>
      <c r="BK5" t="n">
        <v>1</v>
      </c>
      <c r="BL5" t="n">
        <v>6</v>
      </c>
      <c r="BM5" t="n">
        <v>3</v>
      </c>
      <c r="BN5" t="n">
        <v>1.29</v>
      </c>
      <c r="BO5" t="n">
        <v>0.71</v>
      </c>
      <c r="BP5" t="n">
        <v>2</v>
      </c>
      <c r="BQ5" t="n">
        <v>4</v>
      </c>
      <c r="BR5" t="n">
        <v>2</v>
      </c>
      <c r="BS5" t="n">
        <v>6</v>
      </c>
      <c r="BT5" t="n">
        <v>1</v>
      </c>
      <c r="BU5" t="n">
        <v>0</v>
      </c>
      <c r="BV5" t="n">
        <v>0</v>
      </c>
      <c r="BW5" t="n">
        <v>7</v>
      </c>
      <c r="BX5" t="n">
        <v>0</v>
      </c>
      <c r="BY5" t="n">
        <v>5</v>
      </c>
      <c r="BZ5" t="n">
        <v>4</v>
      </c>
      <c r="CA5" t="n">
        <v>1</v>
      </c>
      <c r="CB5" t="n">
        <v>3</v>
      </c>
      <c r="CC5" t="n">
        <v>6</v>
      </c>
      <c r="CD5" t="n">
        <v>0.71</v>
      </c>
      <c r="CE5" t="n">
        <v>1.71</v>
      </c>
      <c r="CF5" t="n">
        <v>2</v>
      </c>
      <c r="CG5" t="n">
        <v>5</v>
      </c>
      <c r="CH5" t="n">
        <v>2</v>
      </c>
      <c r="CI5" t="n">
        <v>5</v>
      </c>
      <c r="CJ5" t="n">
        <v>3</v>
      </c>
      <c r="CK5" t="n">
        <v>3</v>
      </c>
      <c r="CL5" t="n">
        <v>1</v>
      </c>
      <c r="CM5" t="n">
        <v>3</v>
      </c>
      <c r="CN5" t="n">
        <v>0</v>
      </c>
      <c r="CO5" t="n">
        <v>1</v>
      </c>
      <c r="CP5" t="n">
        <v>1</v>
      </c>
      <c r="CQ5" t="n">
        <v>1</v>
      </c>
      <c r="CR5" t="n">
        <v>3</v>
      </c>
      <c r="CS5" t="n">
        <v>1</v>
      </c>
      <c r="CT5" t="n">
        <v>1.67</v>
      </c>
      <c r="CU5" t="n">
        <v>0.67</v>
      </c>
      <c r="CV5" t="n">
        <v>1</v>
      </c>
      <c r="CW5" t="n">
        <v>1</v>
      </c>
      <c r="CX5" t="n">
        <v>1</v>
      </c>
      <c r="CY5" t="n">
        <v>3</v>
      </c>
      <c r="CZ5" t="n">
        <v>1</v>
      </c>
      <c r="DA5" t="n">
        <v>0</v>
      </c>
      <c r="DB5" t="n">
        <v>0</v>
      </c>
      <c r="DC5" t="n">
        <v>4</v>
      </c>
      <c r="DD5" t="n">
        <v>0</v>
      </c>
      <c r="DE5" t="n">
        <v>2</v>
      </c>
      <c r="DF5" t="n">
        <v>2</v>
      </c>
      <c r="DG5" t="n">
        <v>0</v>
      </c>
      <c r="DH5" t="n">
        <v>1</v>
      </c>
      <c r="DI5" t="n">
        <v>4</v>
      </c>
      <c r="DJ5" t="n">
        <v>0.25</v>
      </c>
      <c r="DK5" t="n">
        <v>1.75</v>
      </c>
      <c r="DL5" t="n">
        <v>1</v>
      </c>
      <c r="DM5" t="n">
        <v>3</v>
      </c>
      <c r="DN5" t="n">
        <v>1</v>
      </c>
      <c r="DO5" t="n">
        <v>2</v>
      </c>
      <c r="DP5" t="n">
        <v>1</v>
      </c>
      <c r="DQ5" t="n">
        <v>2</v>
      </c>
      <c r="DR5" t="n">
        <v>0</v>
      </c>
      <c r="DS5" t="n">
        <v>3</v>
      </c>
      <c r="DT5" t="n">
        <v>1</v>
      </c>
      <c r="DU5" t="n">
        <v>51</v>
      </c>
      <c r="DV5" t="n">
        <v>5</v>
      </c>
      <c r="DW5" t="n">
        <v>3</v>
      </c>
      <c r="DX5" t="n">
        <v>83</v>
      </c>
      <c r="DY5" t="inlineStr">
        <is>
          <t xml:space="preserve"> 1 - 0</t>
        </is>
      </c>
      <c r="DZ5" t="inlineStr">
        <is>
          <t xml:space="preserve"> 2 - 1</t>
        </is>
      </c>
      <c r="EA5" t="inlineStr">
        <is>
          <t xml:space="preserve"> 3 - 0</t>
        </is>
      </c>
      <c r="EB5" t="inlineStr">
        <is>
          <t xml:space="preserve"> </t>
        </is>
      </c>
      <c r="EC5" t="inlineStr">
        <is>
          <t xml:space="preserve"> </t>
        </is>
      </c>
      <c r="ED5" t="n">
        <v>9</v>
      </c>
      <c r="EE5" t="n">
        <v>5</v>
      </c>
      <c r="EF5" t="n">
        <v>1</v>
      </c>
      <c r="EG5" t="n">
        <v>1</v>
      </c>
      <c r="EH5" t="n">
        <v>0</v>
      </c>
      <c r="EI5" t="n">
        <v>0</v>
      </c>
      <c r="EJ5" t="n">
        <v>2</v>
      </c>
      <c r="EK5" t="n">
        <v>2</v>
      </c>
      <c r="EL5" t="n">
        <v>3</v>
      </c>
      <c r="EM5" t="n">
        <v>0</v>
      </c>
      <c r="EN5" t="n">
        <v>3</v>
      </c>
      <c r="EO5" t="n">
        <v>1</v>
      </c>
      <c r="EP5" t="n">
        <v>0</v>
      </c>
      <c r="EQ5" t="n">
        <v>1</v>
      </c>
      <c r="ER5" t="n">
        <v>14</v>
      </c>
      <c r="ES5" t="n">
        <v>0</v>
      </c>
      <c r="ET5" t="n">
        <v>43</v>
      </c>
      <c r="EU5" t="n">
        <v>43</v>
      </c>
      <c r="EV5" t="n">
        <v>57</v>
      </c>
      <c r="EW5" t="n">
        <v>14</v>
      </c>
      <c r="EX5" t="n">
        <v>33.3</v>
      </c>
      <c r="EY5" t="n">
        <v>67</v>
      </c>
      <c r="EZ5" t="n">
        <v>60</v>
      </c>
      <c r="FA5" t="n">
        <v>40</v>
      </c>
      <c r="FB5" t="n">
        <v>3</v>
      </c>
      <c r="FC5" t="n">
        <v>0</v>
      </c>
      <c r="FD5" t="n">
        <v>5</v>
      </c>
      <c r="FE5" t="n">
        <v>12</v>
      </c>
      <c r="FF5" t="n">
        <v>1</v>
      </c>
      <c r="FG5" t="n">
        <v>1</v>
      </c>
      <c r="FH5" t="n">
        <v>0</v>
      </c>
      <c r="FI5" t="n">
        <v>0</v>
      </c>
      <c r="FJ5" t="n">
        <v>0</v>
      </c>
      <c r="FK5" t="n">
        <v>4</v>
      </c>
      <c r="FL5" t="n">
        <v>1</v>
      </c>
      <c r="FM5" t="n">
        <v>1</v>
      </c>
      <c r="FN5" t="n">
        <v>3</v>
      </c>
      <c r="FO5" t="n">
        <v>1</v>
      </c>
      <c r="FP5" t="n">
        <v>0</v>
      </c>
      <c r="FQ5" t="n">
        <v>2</v>
      </c>
      <c r="FR5" t="n">
        <v>29</v>
      </c>
      <c r="FS5" t="n">
        <v>0</v>
      </c>
      <c r="FT5" t="n">
        <v>57</v>
      </c>
      <c r="FU5" t="n">
        <v>29</v>
      </c>
      <c r="FV5" t="n">
        <v>57</v>
      </c>
      <c r="FW5" t="n">
        <v>29</v>
      </c>
      <c r="FX5" t="n">
        <v>20</v>
      </c>
      <c r="FY5" t="n">
        <v>80</v>
      </c>
      <c r="FZ5" t="n">
        <v>58.3</v>
      </c>
      <c r="GA5" t="n">
        <v>42</v>
      </c>
      <c r="GB5" t="n">
        <v>3</v>
      </c>
      <c r="GC5" t="n">
        <v>0</v>
      </c>
      <c r="GD5" t="n">
        <v>5</v>
      </c>
      <c r="GE5" t="n">
        <v>1</v>
      </c>
      <c r="GF5" t="n">
        <v>1</v>
      </c>
      <c r="GG5" t="n">
        <v>4</v>
      </c>
      <c r="GH5" t="n">
        <v>0</v>
      </c>
      <c r="GI5" t="n">
        <v>1</v>
      </c>
      <c r="GJ5" t="n">
        <v>3</v>
      </c>
      <c r="GK5" t="n">
        <v>2</v>
      </c>
      <c r="GL5" t="n">
        <v>1</v>
      </c>
      <c r="GM5" t="n">
        <v>4</v>
      </c>
      <c r="GN5" t="n">
        <v>5</v>
      </c>
      <c r="GO5" t="n">
        <v>2</v>
      </c>
      <c r="GP5" t="n">
        <v>1</v>
      </c>
      <c r="GQ5" t="n">
        <v>1</v>
      </c>
      <c r="GR5" t="n">
        <v>5</v>
      </c>
      <c r="GS5" t="n">
        <v>1</v>
      </c>
      <c r="GT5" t="n">
        <v>5</v>
      </c>
      <c r="GU5" t="n">
        <v>1</v>
      </c>
      <c r="GV5" t="n">
        <v>1</v>
      </c>
      <c r="GW5" t="n">
        <v>5</v>
      </c>
      <c r="GX5" t="n">
        <v>1</v>
      </c>
      <c r="GY5" t="n">
        <v>1</v>
      </c>
      <c r="GZ5" t="n">
        <v>5</v>
      </c>
      <c r="HA5" t="n">
        <v>0</v>
      </c>
      <c r="HB5" t="n">
        <v>3</v>
      </c>
      <c r="HC5" t="n">
        <v>2</v>
      </c>
      <c r="HD5" t="n">
        <v>1</v>
      </c>
      <c r="HE5" t="n">
        <v>1</v>
      </c>
      <c r="HF5" t="n">
        <v>2</v>
      </c>
      <c r="HG5" t="n">
        <v>3</v>
      </c>
      <c r="HH5" t="n">
        <v>1</v>
      </c>
      <c r="HI5" t="n">
        <v>3</v>
      </c>
      <c r="HJ5" t="n">
        <v>5</v>
      </c>
      <c r="HK5" t="n">
        <v>2</v>
      </c>
      <c r="HL5" t="n">
        <v>0</v>
      </c>
      <c r="HM5" t="n">
        <v>3</v>
      </c>
      <c r="HN5" t="n">
        <v>2</v>
      </c>
      <c r="HO5" t="n">
        <v>2</v>
      </c>
      <c r="HP5" t="n">
        <v>6</v>
      </c>
      <c r="HQ5" t="n">
        <v>4</v>
      </c>
      <c r="HR5" t="n">
        <v>7</v>
      </c>
      <c r="HS5" t="n">
        <v>15</v>
      </c>
      <c r="HU5" t="n">
        <v>2</v>
      </c>
      <c r="HW5" t="n">
        <v>9</v>
      </c>
      <c r="HX5" t="n">
        <v>7</v>
      </c>
      <c r="HY5" t="n">
        <v>5</v>
      </c>
      <c r="HZ5" t="n">
        <v>2</v>
      </c>
      <c r="IA5" t="n">
        <v>14</v>
      </c>
      <c r="IB5" t="n">
        <v>19</v>
      </c>
      <c r="ID5" t="n">
        <v>20</v>
      </c>
      <c r="IF5" t="n">
        <v>9</v>
      </c>
      <c r="IH5" t="n">
        <v>15</v>
      </c>
      <c r="II5" t="n">
        <v>17</v>
      </c>
      <c r="IJ5" t="n">
        <v>11</v>
      </c>
      <c r="IK5" t="n">
        <v>11</v>
      </c>
      <c r="KD5" t="inlineStr">
        <is>
          <t>-</t>
        </is>
      </c>
      <c r="KE5" t="inlineStr">
        <is>
          <t>-</t>
        </is>
      </c>
      <c r="KF5" t="inlineStr">
        <is>
          <t>-</t>
        </is>
      </c>
      <c r="KG5" t="inlineStr">
        <is>
          <t>-</t>
        </is>
      </c>
      <c r="KH5" t="inlineStr">
        <is>
          <t>-</t>
        </is>
      </c>
      <c r="KI5" t="inlineStr">
        <is>
          <t>-</t>
        </is>
      </c>
      <c r="KJ5" t="inlineStr">
        <is>
          <t>-</t>
        </is>
      </c>
      <c r="KK5" t="n">
        <v>20</v>
      </c>
      <c r="KN5" s="1" t="inlineStr">
        <is>
          <t>Mirassol</t>
        </is>
      </c>
      <c r="KO5" s="1" t="inlineStr">
        <is>
          <t>Ituano</t>
        </is>
      </c>
      <c r="KP5" s="1" t="inlineStr">
        <is>
          <t>Mirassol v Ituano</t>
        </is>
      </c>
      <c r="KQ5" t="inlineStr">
        <is>
          <t>Brazil_Serie B</t>
        </is>
      </c>
      <c r="KR5" s="1" t="inlineStr">
        <is>
          <t>A</t>
        </is>
      </c>
      <c r="KS5" s="1" t="inlineStr">
        <is>
          <t>A</t>
        </is>
      </c>
      <c r="KT5" s="1" t="inlineStr">
        <is>
          <t>R</t>
        </is>
      </c>
      <c r="KU5" s="1" t="inlineStr">
        <is>
          <t>R</t>
        </is>
      </c>
      <c r="KV5" s="1" t="inlineStr">
        <is>
          <t>G</t>
        </is>
      </c>
      <c r="KW5" s="1" t="inlineStr">
        <is>
          <t>G</t>
        </is>
      </c>
      <c r="KX5" s="1" t="inlineStr">
        <is>
          <t>A</t>
        </is>
      </c>
      <c r="KY5" s="1" t="inlineStr">
        <is>
          <t>A</t>
        </is>
      </c>
      <c r="KZ5" s="1" t="inlineStr">
        <is>
          <t>G</t>
        </is>
      </c>
      <c r="LA5" s="1" t="inlineStr">
        <is>
          <t>R</t>
        </is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inlineStr">
        <is>
          <t>A</t>
        </is>
      </c>
      <c r="LU5" s="4" t="n">
        <v>1</v>
      </c>
      <c r="LV5" s="4" t="n">
        <v>1</v>
      </c>
      <c r="LW5" s="4" t="n">
        <v>0.5</v>
      </c>
      <c r="LX5" s="4" t="n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33" t="e">
        <v>#DIV/0!</v>
      </c>
      <c r="NH5" s="3" t="e">
        <v>#DIV/0!</v>
      </c>
      <c r="NI5" s="1" t="e">
        <v>#N/A</v>
      </c>
      <c r="NJ5" s="79" t="e">
        <v>#DIV/0!</v>
      </c>
      <c r="NK5" s="34" t="e">
        <v>#N/A</v>
      </c>
      <c r="NL5" s="34" t="e">
        <v>#N/A</v>
      </c>
      <c r="NM5" s="32" t="n">
        <v>0</v>
      </c>
      <c r="NN5" s="32" t="e">
        <v>#DIV/0!</v>
      </c>
      <c r="NO5" s="32" t="e">
        <v>#DIV/0!</v>
      </c>
      <c r="NP5" s="32" t="e">
        <v>#DIV/0!</v>
      </c>
      <c r="NQ5" s="79" t="e">
        <v>#DIV/0!</v>
      </c>
      <c r="NR5" s="34" t="e">
        <v>#N/A</v>
      </c>
      <c r="NS5" s="34" t="e">
        <v>#N/A</v>
      </c>
      <c r="NT5" s="32" t="n">
        <v>0</v>
      </c>
      <c r="NU5" s="32" t="e">
        <v>#DIV/0!</v>
      </c>
      <c r="NV5" s="32" t="e">
        <v>#DIV/0!</v>
      </c>
      <c r="NW5" s="32" t="e">
        <v>#DIV/0!</v>
      </c>
      <c r="NX5" t="e">
        <v>#DIV/0!</v>
      </c>
      <c r="NY5" t="e">
        <v>#DIV/0!</v>
      </c>
      <c r="NZ5" t="e">
        <v>#DIV/0!</v>
      </c>
      <c r="OA5" t="e">
        <v>#DIV/0!</v>
      </c>
      <c r="OB5" t="e">
        <v>#DIV/0!</v>
      </c>
      <c r="OC5" t="e">
        <v>#DIV/0!</v>
      </c>
    </row>
    <row r="6" ht="16.5" customHeight="1" thickBot="1" thickTop="1">
      <c r="A6" s="2" t="n">
        <v>45111</v>
      </c>
      <c r="B6" t="inlineStr">
        <is>
          <t>Brazil</t>
        </is>
      </c>
      <c r="C6" t="inlineStr">
        <is>
          <t>Serie B</t>
        </is>
      </c>
      <c r="D6" t="inlineStr">
        <is>
          <t>Botafogo SP</t>
        </is>
      </c>
      <c r="E6" t="inlineStr">
        <is>
          <t>Guarani</t>
        </is>
      </c>
      <c r="L6" t="n">
        <v>2.54</v>
      </c>
      <c r="M6" t="n">
        <v>3.05</v>
      </c>
      <c r="N6" t="n">
        <v>3.5</v>
      </c>
      <c r="O6" t="n">
        <v>1104</v>
      </c>
      <c r="P6" t="n">
        <v>2.66</v>
      </c>
      <c r="Q6" t="n">
        <v>1.56</v>
      </c>
      <c r="R6" t="n">
        <v>47</v>
      </c>
      <c r="BG6" t="n">
        <v>7</v>
      </c>
      <c r="BH6" t="n">
        <v>1</v>
      </c>
      <c r="BI6" t="n">
        <v>4</v>
      </c>
      <c r="BJ6" t="n">
        <v>2</v>
      </c>
      <c r="BK6" t="n">
        <v>0</v>
      </c>
      <c r="BL6" t="n">
        <v>3</v>
      </c>
      <c r="BM6" t="n">
        <v>3</v>
      </c>
      <c r="BN6" t="n">
        <v>0.57</v>
      </c>
      <c r="BO6" t="n">
        <v>1.14</v>
      </c>
      <c r="BP6" t="n">
        <v>0</v>
      </c>
      <c r="BQ6" t="n">
        <v>4</v>
      </c>
      <c r="BR6" t="n">
        <v>1</v>
      </c>
      <c r="BS6" t="n">
        <v>5</v>
      </c>
      <c r="BT6" t="n">
        <v>2</v>
      </c>
      <c r="BU6" t="n">
        <v>2</v>
      </c>
      <c r="BV6" t="n">
        <v>0</v>
      </c>
      <c r="BW6" t="n">
        <v>7</v>
      </c>
      <c r="BX6" t="n">
        <v>1</v>
      </c>
      <c r="BY6" t="n">
        <v>4</v>
      </c>
      <c r="BZ6" t="n">
        <v>1</v>
      </c>
      <c r="CA6" t="n">
        <v>0</v>
      </c>
      <c r="CB6" t="n">
        <v>3</v>
      </c>
      <c r="CC6" t="n">
        <v>5</v>
      </c>
      <c r="CD6" t="n">
        <v>0.71</v>
      </c>
      <c r="CE6" t="n">
        <v>0.86</v>
      </c>
      <c r="CF6" t="n">
        <v>2</v>
      </c>
      <c r="CG6" t="n">
        <v>4</v>
      </c>
      <c r="CH6" t="n">
        <v>2</v>
      </c>
      <c r="CI6" t="n">
        <v>4</v>
      </c>
      <c r="CJ6" t="n">
        <v>1</v>
      </c>
      <c r="CK6" t="n">
        <v>1</v>
      </c>
      <c r="CL6" t="n">
        <v>0</v>
      </c>
      <c r="CM6" t="n">
        <v>3</v>
      </c>
      <c r="CN6" t="n">
        <v>0</v>
      </c>
      <c r="CO6" t="n">
        <v>2</v>
      </c>
      <c r="CP6" t="n">
        <v>2</v>
      </c>
      <c r="CQ6" t="n">
        <v>0</v>
      </c>
      <c r="CR6" t="n">
        <v>1</v>
      </c>
      <c r="CS6" t="n">
        <v>2</v>
      </c>
      <c r="CT6" t="n">
        <v>0.33</v>
      </c>
      <c r="CU6" t="n">
        <v>2</v>
      </c>
      <c r="CV6" t="n">
        <v>0</v>
      </c>
      <c r="CW6" t="n">
        <v>2</v>
      </c>
      <c r="CX6" t="n">
        <v>1</v>
      </c>
      <c r="CY6" t="n">
        <v>3</v>
      </c>
      <c r="CZ6" t="n">
        <v>1</v>
      </c>
      <c r="DA6" t="n">
        <v>2</v>
      </c>
      <c r="DB6" t="n">
        <v>0</v>
      </c>
      <c r="DC6" t="n">
        <v>2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2</v>
      </c>
      <c r="DJ6" t="n">
        <v>1</v>
      </c>
      <c r="DK6" t="n">
        <v>1</v>
      </c>
      <c r="DL6" t="n">
        <v>2</v>
      </c>
      <c r="DM6" t="n">
        <v>1</v>
      </c>
      <c r="DN6" t="n">
        <v>0</v>
      </c>
      <c r="DO6" t="n">
        <v>2</v>
      </c>
      <c r="DP6" t="n">
        <v>1</v>
      </c>
      <c r="DQ6" t="n">
        <v>0</v>
      </c>
      <c r="DR6" t="n">
        <v>0</v>
      </c>
      <c r="DS6" t="n">
        <v>2</v>
      </c>
      <c r="DT6" t="n">
        <v>2</v>
      </c>
      <c r="DU6" t="n">
        <v>50</v>
      </c>
      <c r="DV6" t="n">
        <v>2</v>
      </c>
      <c r="DW6" t="n">
        <v>2</v>
      </c>
      <c r="DX6" t="n">
        <v>50</v>
      </c>
      <c r="DY6" t="inlineStr">
        <is>
          <t xml:space="preserve"> 1 - 1</t>
        </is>
      </c>
      <c r="DZ6" t="inlineStr">
        <is>
          <t xml:space="preserve"> 1 - 0</t>
        </is>
      </c>
      <c r="EA6" t="inlineStr">
        <is>
          <t xml:space="preserve"> 0 - 0</t>
        </is>
      </c>
      <c r="EB6" t="inlineStr">
        <is>
          <t xml:space="preserve"> </t>
        </is>
      </c>
      <c r="EC6" t="inlineStr">
        <is>
          <t xml:space="preserve"> 0 - 1</t>
        </is>
      </c>
      <c r="ED6" t="n">
        <v>4</v>
      </c>
      <c r="EE6" t="n">
        <v>8</v>
      </c>
      <c r="EF6" t="n">
        <v>1</v>
      </c>
      <c r="EG6" t="n">
        <v>0</v>
      </c>
      <c r="EH6" t="n">
        <v>1</v>
      </c>
      <c r="EI6" t="n">
        <v>1</v>
      </c>
      <c r="EJ6" t="n">
        <v>0</v>
      </c>
      <c r="EK6" t="n">
        <v>2</v>
      </c>
      <c r="EL6" t="n">
        <v>0</v>
      </c>
      <c r="EM6" t="n">
        <v>2</v>
      </c>
      <c r="EN6" t="n">
        <v>0</v>
      </c>
      <c r="EO6" t="n">
        <v>2</v>
      </c>
      <c r="EP6" t="n">
        <v>2</v>
      </c>
      <c r="EQ6" t="n">
        <v>1</v>
      </c>
      <c r="ER6" t="n">
        <v>14</v>
      </c>
      <c r="ES6" t="n">
        <v>29</v>
      </c>
      <c r="ET6" t="n">
        <v>29</v>
      </c>
      <c r="EU6" t="n">
        <v>29</v>
      </c>
      <c r="EV6" t="n">
        <v>29</v>
      </c>
      <c r="EW6" t="n">
        <v>43</v>
      </c>
      <c r="EX6" t="n">
        <v>50</v>
      </c>
      <c r="EY6" t="n">
        <v>50</v>
      </c>
      <c r="EZ6" t="n">
        <v>37.5</v>
      </c>
      <c r="FA6" t="n">
        <v>62</v>
      </c>
      <c r="FB6" t="n">
        <v>0</v>
      </c>
      <c r="FC6" t="n">
        <v>3</v>
      </c>
      <c r="FD6" t="n">
        <v>5</v>
      </c>
      <c r="FE6" t="n">
        <v>6</v>
      </c>
      <c r="FF6" t="n">
        <v>1</v>
      </c>
      <c r="FG6" t="n">
        <v>1</v>
      </c>
      <c r="FH6" t="n">
        <v>2</v>
      </c>
      <c r="FI6" t="n">
        <v>1</v>
      </c>
      <c r="FJ6" t="n">
        <v>0</v>
      </c>
      <c r="FK6" t="n">
        <v>1</v>
      </c>
      <c r="FL6" t="n">
        <v>0</v>
      </c>
      <c r="FM6" t="n">
        <v>2</v>
      </c>
      <c r="FN6" t="n">
        <v>0</v>
      </c>
      <c r="FO6" t="n">
        <v>0</v>
      </c>
      <c r="FP6" t="n">
        <v>2</v>
      </c>
      <c r="FQ6" t="n">
        <v>1</v>
      </c>
      <c r="FR6" t="n">
        <v>29</v>
      </c>
      <c r="FS6" t="n">
        <v>43</v>
      </c>
      <c r="FT6" t="n">
        <v>14</v>
      </c>
      <c r="FU6" t="n">
        <v>29</v>
      </c>
      <c r="FV6" t="n">
        <v>0</v>
      </c>
      <c r="FW6" t="n">
        <v>29</v>
      </c>
      <c r="FX6" t="n">
        <v>60</v>
      </c>
      <c r="FY6" t="n">
        <v>40</v>
      </c>
      <c r="FZ6" t="n">
        <v>50</v>
      </c>
      <c r="GA6" t="n">
        <v>50</v>
      </c>
      <c r="GB6" t="n">
        <v>1</v>
      </c>
      <c r="GC6" t="n">
        <v>2</v>
      </c>
      <c r="GD6" t="n">
        <v>3</v>
      </c>
      <c r="GE6" t="n">
        <v>1</v>
      </c>
      <c r="GF6" t="n">
        <v>3</v>
      </c>
      <c r="GG6" t="n">
        <v>3</v>
      </c>
      <c r="GH6" t="n">
        <v>0</v>
      </c>
      <c r="GI6" t="n">
        <v>1</v>
      </c>
      <c r="GJ6" t="n">
        <v>3</v>
      </c>
      <c r="GK6" t="n">
        <v>0</v>
      </c>
      <c r="GL6" t="n">
        <v>3</v>
      </c>
      <c r="GM6" t="n">
        <v>3</v>
      </c>
      <c r="GN6" t="n">
        <v>3</v>
      </c>
      <c r="GO6" t="n">
        <v>1</v>
      </c>
      <c r="GP6" t="n">
        <v>3</v>
      </c>
      <c r="GQ6" t="n">
        <v>2</v>
      </c>
      <c r="GR6" t="n">
        <v>3</v>
      </c>
      <c r="GS6" t="n">
        <v>2</v>
      </c>
      <c r="GT6" t="n">
        <v>2</v>
      </c>
      <c r="GU6" t="n">
        <v>2</v>
      </c>
      <c r="GV6" t="n">
        <v>3</v>
      </c>
      <c r="GW6" t="n">
        <v>3</v>
      </c>
      <c r="GX6" t="n">
        <v>3</v>
      </c>
      <c r="GY6" t="n">
        <v>1</v>
      </c>
      <c r="GZ6" t="n">
        <v>4</v>
      </c>
      <c r="HA6" t="n">
        <v>1</v>
      </c>
      <c r="HB6" t="n">
        <v>1</v>
      </c>
      <c r="HC6" t="n">
        <v>2</v>
      </c>
      <c r="HD6" t="n">
        <v>1</v>
      </c>
      <c r="HE6" t="n">
        <v>1</v>
      </c>
      <c r="HF6" t="n">
        <v>2</v>
      </c>
      <c r="HG6" t="n">
        <v>2</v>
      </c>
      <c r="HH6" t="n">
        <v>1</v>
      </c>
      <c r="HI6" t="n">
        <v>1</v>
      </c>
      <c r="HJ6" t="n">
        <v>2</v>
      </c>
      <c r="HK6" t="n">
        <v>3</v>
      </c>
      <c r="HL6" t="n">
        <v>2</v>
      </c>
      <c r="HM6" t="n">
        <v>2</v>
      </c>
      <c r="HN6" t="n">
        <v>4</v>
      </c>
      <c r="HO6" t="n">
        <v>1</v>
      </c>
      <c r="HP6" t="n">
        <v>11</v>
      </c>
      <c r="HQ6" t="n">
        <v>13</v>
      </c>
      <c r="HS6" t="n">
        <v>13</v>
      </c>
      <c r="HU6" t="n">
        <v>16</v>
      </c>
      <c r="HW6" t="n">
        <v>19</v>
      </c>
      <c r="HX6" t="n">
        <v>13</v>
      </c>
      <c r="HY6" t="n">
        <v>15</v>
      </c>
      <c r="HZ6" t="n">
        <v>19</v>
      </c>
      <c r="IA6" t="n">
        <v>8</v>
      </c>
      <c r="IB6" t="n">
        <v>12</v>
      </c>
      <c r="ID6" t="n">
        <v>8</v>
      </c>
      <c r="IE6" t="n">
        <v>2</v>
      </c>
      <c r="IF6" t="n">
        <v>12</v>
      </c>
      <c r="IH6" t="n">
        <v>14</v>
      </c>
      <c r="II6" t="n">
        <v>5</v>
      </c>
      <c r="IJ6" t="n">
        <v>10</v>
      </c>
      <c r="IK6" t="n">
        <v>15</v>
      </c>
      <c r="KD6" t="inlineStr">
        <is>
          <t>-</t>
        </is>
      </c>
      <c r="KE6" t="inlineStr">
        <is>
          <t>-</t>
        </is>
      </c>
      <c r="KF6" t="inlineStr">
        <is>
          <t>-</t>
        </is>
      </c>
      <c r="KG6" t="inlineStr">
        <is>
          <t>-</t>
        </is>
      </c>
      <c r="KH6" t="inlineStr">
        <is>
          <t>-</t>
        </is>
      </c>
      <c r="KI6" t="inlineStr">
        <is>
          <t>-</t>
        </is>
      </c>
      <c r="KJ6" t="inlineStr">
        <is>
          <t>-</t>
        </is>
      </c>
      <c r="KK6" t="n">
        <v>20</v>
      </c>
      <c r="KN6" s="1" t="inlineStr">
        <is>
          <t>Botafogo SP</t>
        </is>
      </c>
      <c r="KO6" s="1" t="inlineStr">
        <is>
          <t>Guarani</t>
        </is>
      </c>
      <c r="KP6" s="1" t="inlineStr">
        <is>
          <t>Botafogo SP v Guarani</t>
        </is>
      </c>
      <c r="KQ6" t="inlineStr">
        <is>
          <t>Brazil_Serie B</t>
        </is>
      </c>
      <c r="KR6" s="1" t="inlineStr">
        <is>
          <t>R</t>
        </is>
      </c>
      <c r="KS6" s="1" t="inlineStr">
        <is>
          <t>A</t>
        </is>
      </c>
      <c r="KT6" s="1" t="inlineStr">
        <is>
          <t>R</t>
        </is>
      </c>
      <c r="KU6" s="1" t="inlineStr">
        <is>
          <t>G</t>
        </is>
      </c>
      <c r="KV6" s="1" t="inlineStr">
        <is>
          <t>R</t>
        </is>
      </c>
      <c r="KW6" s="1" t="inlineStr">
        <is>
          <t>R</t>
        </is>
      </c>
      <c r="KX6" s="1" t="inlineStr">
        <is>
          <t>R</t>
        </is>
      </c>
      <c r="KY6" s="1" t="inlineStr">
        <is>
          <t>A</t>
        </is>
      </c>
      <c r="KZ6" s="1" t="inlineStr">
        <is>
          <t>A</t>
        </is>
      </c>
      <c r="LA6" s="1" t="inlineStr">
        <is>
          <t>A</t>
        </is>
      </c>
      <c r="LQ6" t="inlineStr">
        <is>
          <t>0-0</t>
        </is>
      </c>
      <c r="LR6" t="e">
        <v>#VALUE!</v>
      </c>
      <c r="LS6" t="e">
        <v>#VALUE!</v>
      </c>
      <c r="LT6" s="8" t="inlineStr">
        <is>
          <t>A</t>
        </is>
      </c>
      <c r="LU6" s="4" t="n">
        <v>0.5</v>
      </c>
      <c r="LV6" s="4" t="n">
        <v>1</v>
      </c>
      <c r="LW6" s="4" t="n">
        <v>0.5</v>
      </c>
      <c r="LX6" s="4" t="n">
        <v>0.5</v>
      </c>
      <c r="LY6" s="7" t="e">
        <v>#VALUE!</v>
      </c>
      <c r="LZ6" s="7" t="e">
        <v>#VALUE!</v>
      </c>
      <c r="MA6" s="11" t="e">
        <v>#VALUE!</v>
      </c>
      <c r="MB6" s="5" t="e">
        <v>#VALUE!</v>
      </c>
      <c r="MC6" s="6" t="e">
        <v>#VALUE!</v>
      </c>
      <c r="MD6" s="4" t="inlineStr"/>
      <c r="ME6" s="9" t="e">
        <v>#VALUE!</v>
      </c>
      <c r="MF6" s="10" t="e">
        <v>#VALUE!</v>
      </c>
      <c r="MG6" s="4" t="e">
        <v>#VALUE!</v>
      </c>
      <c r="MH6" s="9" t="e">
        <v>#VALUE!</v>
      </c>
      <c r="MI6" s="10" t="e">
        <v>#VALUE!</v>
      </c>
      <c r="MP6" s="1" t="n">
        <v>0</v>
      </c>
      <c r="MQ6" s="1" t="n">
        <v>0</v>
      </c>
      <c r="MR6" s="1" t="n">
        <v>0</v>
      </c>
      <c r="MS6" s="1" t="n">
        <v>0</v>
      </c>
      <c r="MT6" s="1" t="n">
        <v>0</v>
      </c>
      <c r="MU6" s="1" t="n">
        <v>0</v>
      </c>
      <c r="MV6" s="1" t="n">
        <v>0</v>
      </c>
      <c r="MW6" s="1" t="n">
        <v>0</v>
      </c>
      <c r="MX6" s="1" t="n">
        <v>0</v>
      </c>
      <c r="MY6" s="1" t="n">
        <v>0</v>
      </c>
      <c r="MZ6" s="1" t="n">
        <v>0</v>
      </c>
      <c r="NA6" s="1" t="n">
        <v>0</v>
      </c>
      <c r="NB6" s="1" t="n">
        <v>0</v>
      </c>
      <c r="NC6" s="1" t="n">
        <v>0</v>
      </c>
      <c r="ND6" s="1" t="n">
        <v>0</v>
      </c>
      <c r="NE6" s="1" t="n">
        <v>0</v>
      </c>
      <c r="NF6" s="1" t="n">
        <v>0</v>
      </c>
      <c r="NG6" s="33" t="e">
        <v>#DIV/0!</v>
      </c>
      <c r="NH6" s="3" t="e">
        <v>#DIV/0!</v>
      </c>
      <c r="NI6" s="1" t="inlineStr"/>
      <c r="NJ6" s="79" t="e">
        <v>#DIV/0!</v>
      </c>
      <c r="NK6" s="34" t="e">
        <v>#VALUE!</v>
      </c>
      <c r="NL6" s="34" t="e">
        <v>#VALUE!</v>
      </c>
      <c r="NM6" s="32" t="n">
        <v>0</v>
      </c>
      <c r="NN6" s="32" t="e">
        <v>#DIV/0!</v>
      </c>
      <c r="NO6" s="32" t="e">
        <v>#DIV/0!</v>
      </c>
      <c r="NP6" s="32" t="e">
        <v>#DIV/0!</v>
      </c>
      <c r="NQ6" s="79" t="e">
        <v>#DIV/0!</v>
      </c>
      <c r="NR6" s="34" t="e">
        <v>#VALUE!</v>
      </c>
      <c r="NS6" s="34" t="e">
        <v>#VALUE!</v>
      </c>
      <c r="NT6" s="32" t="n">
        <v>0</v>
      </c>
      <c r="NU6" s="32" t="e">
        <v>#DIV/0!</v>
      </c>
      <c r="NV6" s="32" t="e">
        <v>#DIV/0!</v>
      </c>
      <c r="NW6" s="32" t="e">
        <v>#DIV/0!</v>
      </c>
      <c r="NX6" t="e">
        <v>#DIV/0!</v>
      </c>
      <c r="NY6" t="e">
        <v>#DIV/0!</v>
      </c>
      <c r="NZ6" t="e">
        <v>#DIV/0!</v>
      </c>
      <c r="OA6" t="e">
        <v>#DIV/0!</v>
      </c>
      <c r="OB6" t="e">
        <v>#DIV/0!</v>
      </c>
      <c r="OC6" t="e">
        <v>#DIV/0!</v>
      </c>
    </row>
    <row r="7" ht="16.5" customHeight="1" thickBot="1" thickTop="1">
      <c r="A7" s="2" t="n">
        <v>45110</v>
      </c>
      <c r="B7" t="inlineStr">
        <is>
          <t>Norway</t>
        </is>
      </c>
      <c r="C7" t="inlineStr">
        <is>
          <t>Eliteserien</t>
        </is>
      </c>
      <c r="D7" t="inlineStr">
        <is>
          <t>Stabaek</t>
        </is>
      </c>
      <c r="E7" t="inlineStr">
        <is>
          <t>Stromsgodset</t>
        </is>
      </c>
      <c r="L7" t="n">
        <v>2.18</v>
      </c>
      <c r="M7" t="n">
        <v>3.7</v>
      </c>
      <c r="N7" t="n">
        <v>3.5</v>
      </c>
      <c r="O7" t="n">
        <v>3234</v>
      </c>
      <c r="P7" t="n">
        <v>1.86</v>
      </c>
      <c r="Q7" t="n">
        <v>2.1</v>
      </c>
      <c r="R7" t="n">
        <v>16</v>
      </c>
      <c r="BG7" t="n">
        <v>6</v>
      </c>
      <c r="BH7" t="n">
        <v>1</v>
      </c>
      <c r="BI7" t="n">
        <v>4</v>
      </c>
      <c r="BJ7" t="n">
        <v>3</v>
      </c>
      <c r="BK7" t="n">
        <v>1</v>
      </c>
      <c r="BL7" t="n">
        <v>5</v>
      </c>
      <c r="BM7" t="n">
        <v>3</v>
      </c>
      <c r="BN7" t="n">
        <v>1.5</v>
      </c>
      <c r="BO7" t="n">
        <v>0.67</v>
      </c>
      <c r="BP7" t="n">
        <v>3</v>
      </c>
      <c r="BQ7" t="n">
        <v>3</v>
      </c>
      <c r="BR7" t="n">
        <v>2</v>
      </c>
      <c r="BS7" t="n">
        <v>5</v>
      </c>
      <c r="BT7" t="n">
        <v>2</v>
      </c>
      <c r="BU7" t="n">
        <v>2</v>
      </c>
      <c r="BV7" t="n">
        <v>1</v>
      </c>
      <c r="BW7" t="n">
        <v>6</v>
      </c>
      <c r="BX7" t="n">
        <v>0</v>
      </c>
      <c r="BY7" t="n">
        <v>5</v>
      </c>
      <c r="BZ7" t="n">
        <v>2</v>
      </c>
      <c r="CA7" t="n">
        <v>2</v>
      </c>
      <c r="CB7" t="n">
        <v>5</v>
      </c>
      <c r="CC7" t="n">
        <v>5</v>
      </c>
      <c r="CD7" t="n">
        <v>1.33</v>
      </c>
      <c r="CE7" t="n">
        <v>1.83</v>
      </c>
      <c r="CF7" t="n">
        <v>4</v>
      </c>
      <c r="CG7" t="n">
        <v>2</v>
      </c>
      <c r="CH7" t="n">
        <v>1</v>
      </c>
      <c r="CI7" t="n">
        <v>6</v>
      </c>
      <c r="CJ7" t="n">
        <v>5</v>
      </c>
      <c r="CK7" t="n">
        <v>0</v>
      </c>
      <c r="CL7" t="n">
        <v>0</v>
      </c>
      <c r="CM7" t="n">
        <v>4</v>
      </c>
      <c r="CN7" t="n">
        <v>0</v>
      </c>
      <c r="CO7" t="n">
        <v>3</v>
      </c>
      <c r="CP7" t="n">
        <v>3</v>
      </c>
      <c r="CQ7" t="n">
        <v>1</v>
      </c>
      <c r="CR7" t="n">
        <v>4</v>
      </c>
      <c r="CS7" t="n">
        <v>2</v>
      </c>
      <c r="CT7" t="n">
        <v>2</v>
      </c>
      <c r="CU7" t="n">
        <v>0.75</v>
      </c>
      <c r="CV7" t="n">
        <v>2</v>
      </c>
      <c r="CW7" t="n">
        <v>3</v>
      </c>
      <c r="CX7" t="n">
        <v>2</v>
      </c>
      <c r="CY7" t="n">
        <v>4</v>
      </c>
      <c r="CZ7" t="n">
        <v>1</v>
      </c>
      <c r="DA7" t="n">
        <v>2</v>
      </c>
      <c r="DB7" t="n">
        <v>1</v>
      </c>
      <c r="DC7" t="n">
        <v>2</v>
      </c>
      <c r="DD7" t="n">
        <v>0</v>
      </c>
      <c r="DE7" t="n">
        <v>1</v>
      </c>
      <c r="DF7" t="n">
        <v>0</v>
      </c>
      <c r="DG7" t="n">
        <v>0</v>
      </c>
      <c r="DH7" t="n">
        <v>1</v>
      </c>
      <c r="DI7" t="n">
        <v>1</v>
      </c>
      <c r="DJ7" t="n">
        <v>0.5</v>
      </c>
      <c r="DK7" t="n">
        <v>1</v>
      </c>
      <c r="DL7" t="n">
        <v>0</v>
      </c>
      <c r="DM7" t="n">
        <v>0</v>
      </c>
      <c r="DN7" t="n">
        <v>0</v>
      </c>
      <c r="DO7" t="n">
        <v>2</v>
      </c>
      <c r="DP7" t="n">
        <v>1</v>
      </c>
      <c r="DQ7" t="n">
        <v>0</v>
      </c>
      <c r="DR7" t="n">
        <v>0</v>
      </c>
      <c r="DS7" t="n">
        <v>3</v>
      </c>
      <c r="DT7" t="n">
        <v>1</v>
      </c>
      <c r="DU7" t="n">
        <v>59</v>
      </c>
      <c r="DV7" t="n">
        <v>3</v>
      </c>
      <c r="DW7" t="n">
        <v>5</v>
      </c>
      <c r="DX7" t="n">
        <v>92</v>
      </c>
      <c r="DY7" t="inlineStr">
        <is>
          <t xml:space="preserve"> 2 - 0</t>
        </is>
      </c>
      <c r="DZ7" t="inlineStr">
        <is>
          <t xml:space="preserve"> 2 - 1</t>
        </is>
      </c>
      <c r="EA7" t="inlineStr">
        <is>
          <t xml:space="preserve"> 1 - 1</t>
        </is>
      </c>
      <c r="EB7" t="inlineStr">
        <is>
          <t xml:space="preserve"> </t>
        </is>
      </c>
      <c r="EC7" t="inlineStr">
        <is>
          <t xml:space="preserve"> 0 - 0</t>
        </is>
      </c>
      <c r="ED7" t="n">
        <v>9</v>
      </c>
      <c r="EE7" t="n">
        <v>4</v>
      </c>
      <c r="EF7" t="n">
        <v>2</v>
      </c>
      <c r="EG7" t="n">
        <v>0</v>
      </c>
      <c r="EH7" t="n">
        <v>1</v>
      </c>
      <c r="EI7" t="n">
        <v>1</v>
      </c>
      <c r="EJ7" t="n">
        <v>1</v>
      </c>
      <c r="EK7" t="n">
        <v>0</v>
      </c>
      <c r="EL7" t="n">
        <v>0</v>
      </c>
      <c r="EM7" t="n">
        <v>0</v>
      </c>
      <c r="EN7" t="n">
        <v>1</v>
      </c>
      <c r="EO7" t="n">
        <v>0</v>
      </c>
      <c r="EP7" t="n">
        <v>3</v>
      </c>
      <c r="EQ7" t="n">
        <v>3</v>
      </c>
      <c r="ER7" t="n">
        <v>33</v>
      </c>
      <c r="ES7" t="n">
        <v>33</v>
      </c>
      <c r="ET7" t="n">
        <v>17</v>
      </c>
      <c r="EU7" t="n">
        <v>0</v>
      </c>
      <c r="EV7" t="n">
        <v>17</v>
      </c>
      <c r="EW7" t="n">
        <v>83</v>
      </c>
      <c r="EX7" t="n">
        <v>55.6</v>
      </c>
      <c r="EY7" t="n">
        <v>44</v>
      </c>
      <c r="EZ7" t="n">
        <v>25</v>
      </c>
      <c r="FA7" t="n">
        <v>75</v>
      </c>
      <c r="FB7" t="n">
        <v>0</v>
      </c>
      <c r="FC7" t="n">
        <v>2</v>
      </c>
      <c r="FD7" t="n">
        <v>8</v>
      </c>
      <c r="FE7" t="n">
        <v>11</v>
      </c>
      <c r="FF7" t="n">
        <v>0</v>
      </c>
      <c r="FG7" t="n">
        <v>0</v>
      </c>
      <c r="FH7" t="n">
        <v>0</v>
      </c>
      <c r="FI7" t="n">
        <v>1</v>
      </c>
      <c r="FJ7" t="n">
        <v>1</v>
      </c>
      <c r="FK7" t="n">
        <v>1</v>
      </c>
      <c r="FL7" t="n">
        <v>0</v>
      </c>
      <c r="FM7" t="n">
        <v>1</v>
      </c>
      <c r="FN7" t="n">
        <v>4</v>
      </c>
      <c r="FO7" t="n">
        <v>2</v>
      </c>
      <c r="FP7" t="n">
        <v>2</v>
      </c>
      <c r="FQ7" t="n">
        <v>4</v>
      </c>
      <c r="FR7" t="n">
        <v>0</v>
      </c>
      <c r="FS7" t="n">
        <v>17</v>
      </c>
      <c r="FT7" t="n">
        <v>33</v>
      </c>
      <c r="FU7" t="n">
        <v>17</v>
      </c>
      <c r="FV7" t="n">
        <v>83</v>
      </c>
      <c r="FW7" t="n">
        <v>67</v>
      </c>
      <c r="FX7" t="n">
        <v>25</v>
      </c>
      <c r="FY7" t="n">
        <v>75</v>
      </c>
      <c r="FZ7" t="n">
        <v>27.3</v>
      </c>
      <c r="GA7" t="n">
        <v>73</v>
      </c>
      <c r="GB7" t="n">
        <v>0</v>
      </c>
      <c r="GC7" t="n">
        <v>4</v>
      </c>
      <c r="GD7" t="n">
        <v>3</v>
      </c>
      <c r="GE7" t="n">
        <v>3</v>
      </c>
      <c r="GF7" t="n">
        <v>0</v>
      </c>
      <c r="GG7" t="n">
        <v>4</v>
      </c>
      <c r="GH7" t="n">
        <v>0</v>
      </c>
      <c r="GI7" t="n">
        <v>3</v>
      </c>
      <c r="GJ7" t="n">
        <v>1</v>
      </c>
      <c r="GK7" t="n">
        <v>1</v>
      </c>
      <c r="GL7" t="n">
        <v>0</v>
      </c>
      <c r="GM7" t="n">
        <v>4</v>
      </c>
      <c r="GN7" t="n">
        <v>3</v>
      </c>
      <c r="GO7" t="n">
        <v>3</v>
      </c>
      <c r="GP7" t="n">
        <v>0</v>
      </c>
      <c r="GQ7" t="n">
        <v>3</v>
      </c>
      <c r="GR7" t="n">
        <v>3</v>
      </c>
      <c r="GS7" t="n">
        <v>0</v>
      </c>
      <c r="GT7" t="n">
        <v>2</v>
      </c>
      <c r="GU7" t="n">
        <v>2</v>
      </c>
      <c r="GV7" t="n">
        <v>2</v>
      </c>
      <c r="GW7" t="n">
        <v>3</v>
      </c>
      <c r="GX7" t="n">
        <v>2</v>
      </c>
      <c r="GY7" t="n">
        <v>1</v>
      </c>
      <c r="GZ7" t="n">
        <v>4</v>
      </c>
      <c r="HA7" t="n">
        <v>2</v>
      </c>
      <c r="HB7" t="n">
        <v>2</v>
      </c>
      <c r="HC7" t="n">
        <v>2</v>
      </c>
      <c r="HD7" t="n">
        <v>1</v>
      </c>
      <c r="HE7" t="n">
        <v>0</v>
      </c>
      <c r="HF7" t="n">
        <v>2</v>
      </c>
      <c r="HG7" t="n">
        <v>3</v>
      </c>
      <c r="HH7" t="n">
        <v>0</v>
      </c>
      <c r="HI7" t="n">
        <v>3</v>
      </c>
      <c r="HJ7" t="n">
        <v>1</v>
      </c>
      <c r="HK7" t="n">
        <v>5</v>
      </c>
      <c r="HL7" t="n">
        <v>0</v>
      </c>
      <c r="HM7" t="n">
        <v>2</v>
      </c>
      <c r="HN7" t="n">
        <v>3</v>
      </c>
      <c r="HO7" t="n">
        <v>1</v>
      </c>
      <c r="HP7" t="n">
        <v>9</v>
      </c>
      <c r="HQ7" t="n">
        <v>5</v>
      </c>
      <c r="HS7" t="n">
        <v>2</v>
      </c>
      <c r="HU7" t="n">
        <v>10</v>
      </c>
      <c r="HW7" t="n">
        <v>9</v>
      </c>
      <c r="HX7" t="n">
        <v>3</v>
      </c>
      <c r="HY7" t="n">
        <v>12</v>
      </c>
      <c r="HZ7" t="n">
        <v>4</v>
      </c>
      <c r="IA7" t="n">
        <v>11</v>
      </c>
      <c r="IB7" t="n">
        <v>10</v>
      </c>
      <c r="ID7" t="n">
        <v>10</v>
      </c>
      <c r="IF7" t="n">
        <v>9</v>
      </c>
      <c r="IG7" t="n">
        <v>3</v>
      </c>
      <c r="IH7" t="n">
        <v>9</v>
      </c>
      <c r="II7" t="n">
        <v>12</v>
      </c>
      <c r="IJ7" t="n">
        <v>7</v>
      </c>
      <c r="IK7" t="n">
        <v>8</v>
      </c>
      <c r="KD7" t="inlineStr">
        <is>
          <t>-</t>
        </is>
      </c>
      <c r="KE7" t="inlineStr">
        <is>
          <t>-</t>
        </is>
      </c>
      <c r="KF7" t="inlineStr">
        <is>
          <t>-</t>
        </is>
      </c>
      <c r="KG7" t="inlineStr">
        <is>
          <t>-</t>
        </is>
      </c>
      <c r="KH7" t="inlineStr">
        <is>
          <t>-</t>
        </is>
      </c>
      <c r="KI7" t="inlineStr">
        <is>
          <t>-</t>
        </is>
      </c>
      <c r="KJ7" t="inlineStr">
        <is>
          <t>-</t>
        </is>
      </c>
      <c r="KK7" t="n">
        <v>16</v>
      </c>
      <c r="KN7" s="1" t="inlineStr">
        <is>
          <t>Stabaek</t>
        </is>
      </c>
      <c r="KO7" s="1" t="inlineStr">
        <is>
          <t>Stromsgodset</t>
        </is>
      </c>
      <c r="KP7" s="1" t="inlineStr">
        <is>
          <t>Stabaek v Stromsgodset</t>
        </is>
      </c>
      <c r="KQ7" t="inlineStr">
        <is>
          <t>Norway_Eliteserien</t>
        </is>
      </c>
      <c r="KR7" s="1" t="inlineStr">
        <is>
          <t>A</t>
        </is>
      </c>
      <c r="KS7" s="1" t="inlineStr">
        <is>
          <t>G</t>
        </is>
      </c>
      <c r="KT7" s="1" t="inlineStr">
        <is>
          <t>A</t>
        </is>
      </c>
      <c r="KU7" s="1" t="inlineStr">
        <is>
          <t>R</t>
        </is>
      </c>
      <c r="KV7" s="1" t="inlineStr">
        <is>
          <t>G</t>
        </is>
      </c>
      <c r="KW7" s="1" t="inlineStr">
        <is>
          <t>R</t>
        </is>
      </c>
      <c r="KX7" s="1" t="inlineStr">
        <is>
          <t>A</t>
        </is>
      </c>
      <c r="KY7" s="1" t="inlineStr">
        <is>
          <t>A</t>
        </is>
      </c>
      <c r="KZ7" s="1" t="inlineStr">
        <is>
          <t>G</t>
        </is>
      </c>
      <c r="LA7" s="1" t="inlineStr">
        <is>
          <t>A</t>
        </is>
      </c>
      <c r="LQ7" t="inlineStr">
        <is>
          <t>1-1</t>
        </is>
      </c>
      <c r="LR7" t="e">
        <v>#VALUE!</v>
      </c>
      <c r="LS7" t="e">
        <v>#VALUE!</v>
      </c>
      <c r="LT7" s="8" t="inlineStr">
        <is>
          <t>B</t>
        </is>
      </c>
      <c r="LU7" s="4" t="n">
        <v>1</v>
      </c>
      <c r="LV7" s="4" t="n">
        <v>0.5</v>
      </c>
      <c r="LW7" s="4" t="n">
        <v>1</v>
      </c>
      <c r="LX7" s="4" t="n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 t="inlineStr"/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P7" s="1" t="n">
        <v>0</v>
      </c>
      <c r="MQ7" s="1" t="n">
        <v>0</v>
      </c>
      <c r="MR7" s="1" t="n">
        <v>0</v>
      </c>
      <c r="MS7" s="1" t="n">
        <v>0</v>
      </c>
      <c r="MT7" s="1" t="n">
        <v>0</v>
      </c>
      <c r="MU7" s="1" t="n">
        <v>0</v>
      </c>
      <c r="MV7" s="1" t="n">
        <v>0</v>
      </c>
      <c r="MW7" s="1" t="n">
        <v>0</v>
      </c>
      <c r="MX7" s="1" t="n">
        <v>0</v>
      </c>
      <c r="MY7" s="1" t="n">
        <v>0</v>
      </c>
      <c r="MZ7" s="1" t="n">
        <v>0</v>
      </c>
      <c r="NA7" s="1" t="n">
        <v>0</v>
      </c>
      <c r="NB7" s="1" t="n">
        <v>0</v>
      </c>
      <c r="NC7" s="1" t="n">
        <v>0</v>
      </c>
      <c r="ND7" s="1" t="n">
        <v>0</v>
      </c>
      <c r="NE7" s="1" t="n">
        <v>0</v>
      </c>
      <c r="NF7" s="1" t="n">
        <v>0</v>
      </c>
      <c r="NG7" s="33" t="e">
        <v>#DIV/0!</v>
      </c>
      <c r="NH7" s="3" t="e">
        <v>#DIV/0!</v>
      </c>
      <c r="NI7" s="1" t="inlineStr"/>
      <c r="NJ7" s="79" t="e">
        <v>#DIV/0!</v>
      </c>
      <c r="NK7" s="34" t="e">
        <v>#VALUE!</v>
      </c>
      <c r="NL7" s="34" t="e">
        <v>#VALUE!</v>
      </c>
      <c r="NM7" s="32" t="n">
        <v>0</v>
      </c>
      <c r="NN7" s="32" t="e">
        <v>#DIV/0!</v>
      </c>
      <c r="NO7" s="32" t="e">
        <v>#DIV/0!</v>
      </c>
      <c r="NP7" s="32" t="e">
        <v>#DIV/0!</v>
      </c>
      <c r="NQ7" s="79" t="e">
        <v>#DIV/0!</v>
      </c>
      <c r="NR7" s="34" t="e">
        <v>#VALUE!</v>
      </c>
      <c r="NS7" s="34" t="e">
        <v>#VALUE!</v>
      </c>
      <c r="NT7" s="32" t="n">
        <v>0</v>
      </c>
      <c r="NU7" s="32" t="e">
        <v>#DIV/0!</v>
      </c>
      <c r="NV7" s="32" t="e">
        <v>#DIV/0!</v>
      </c>
      <c r="NW7" s="32" t="e">
        <v>#DIV/0!</v>
      </c>
      <c r="NX7" t="e">
        <v>#DIV/0!</v>
      </c>
      <c r="NY7" t="e">
        <v>#DIV/0!</v>
      </c>
      <c r="NZ7" t="e">
        <v>#DIV/0!</v>
      </c>
      <c r="OA7" t="e">
        <v>#DIV/0!</v>
      </c>
      <c r="OB7" t="e">
        <v>#DIV/0!</v>
      </c>
      <c r="OC7" t="e">
        <v>#DIV/0!</v>
      </c>
    </row>
    <row r="8" ht="16.5" customHeight="1" thickBot="1" thickTop="1">
      <c r="A8" s="2" t="n">
        <v>45111</v>
      </c>
      <c r="B8" t="inlineStr">
        <is>
          <t>Peru</t>
        </is>
      </c>
      <c r="C8" t="inlineStr">
        <is>
          <t>Primera Division</t>
        </is>
      </c>
      <c r="D8" t="inlineStr">
        <is>
          <t>Cesar Vallejo</t>
        </is>
      </c>
      <c r="E8" t="inlineStr">
        <is>
          <t>Cienciano</t>
        </is>
      </c>
      <c r="L8" t="n">
        <v>1.78</v>
      </c>
      <c r="M8" t="n">
        <v>3.75</v>
      </c>
      <c r="N8" t="n">
        <v>5.1</v>
      </c>
      <c r="O8" t="n">
        <v>1006</v>
      </c>
      <c r="P8" t="n">
        <v>2</v>
      </c>
      <c r="Q8" t="n">
        <v>1.93</v>
      </c>
      <c r="R8" t="n">
        <v>63</v>
      </c>
      <c r="BG8" t="n">
        <v>9</v>
      </c>
      <c r="BH8" t="n">
        <v>0</v>
      </c>
      <c r="BI8" t="n">
        <v>9</v>
      </c>
      <c r="BJ8" t="n">
        <v>4</v>
      </c>
      <c r="BK8" t="n">
        <v>3</v>
      </c>
      <c r="BL8" t="n">
        <v>8</v>
      </c>
      <c r="BM8" t="n">
        <v>5</v>
      </c>
      <c r="BN8" t="n">
        <v>2</v>
      </c>
      <c r="BO8" t="n">
        <v>0.78</v>
      </c>
      <c r="BP8" t="n">
        <v>4</v>
      </c>
      <c r="BQ8" t="n">
        <v>4</v>
      </c>
      <c r="BR8" t="n">
        <v>0</v>
      </c>
      <c r="BS8" t="n">
        <v>9</v>
      </c>
      <c r="BT8" t="n">
        <v>7</v>
      </c>
      <c r="BU8" t="n">
        <v>1</v>
      </c>
      <c r="BV8" t="n">
        <v>3</v>
      </c>
      <c r="BW8" t="n">
        <v>8</v>
      </c>
      <c r="BX8" t="n">
        <v>0</v>
      </c>
      <c r="BY8" t="n">
        <v>6</v>
      </c>
      <c r="BZ8" t="n">
        <v>5</v>
      </c>
      <c r="CA8" t="n">
        <v>4</v>
      </c>
      <c r="CB8" t="n">
        <v>3</v>
      </c>
      <c r="CC8" t="n">
        <v>8</v>
      </c>
      <c r="CD8" t="n">
        <v>1.13</v>
      </c>
      <c r="CE8" t="n">
        <v>2.38</v>
      </c>
      <c r="CF8" t="n">
        <v>3</v>
      </c>
      <c r="CG8" t="n">
        <v>7</v>
      </c>
      <c r="CH8" t="n">
        <v>5</v>
      </c>
      <c r="CI8" t="n">
        <v>6</v>
      </c>
      <c r="CJ8" t="n">
        <v>4</v>
      </c>
      <c r="CK8" t="n">
        <v>1</v>
      </c>
      <c r="CL8" t="n">
        <v>1</v>
      </c>
      <c r="CM8" t="n">
        <v>6</v>
      </c>
      <c r="CN8" t="n">
        <v>0</v>
      </c>
      <c r="CO8" t="n">
        <v>6</v>
      </c>
      <c r="CP8" t="n">
        <v>3</v>
      </c>
      <c r="CQ8" t="n">
        <v>3</v>
      </c>
      <c r="CR8" t="n">
        <v>6</v>
      </c>
      <c r="CS8" t="n">
        <v>4</v>
      </c>
      <c r="CT8" t="n">
        <v>2.17</v>
      </c>
      <c r="CU8" t="n">
        <v>0.83</v>
      </c>
      <c r="CV8" t="n">
        <v>4</v>
      </c>
      <c r="CW8" t="n">
        <v>3</v>
      </c>
      <c r="CX8" t="n">
        <v>0</v>
      </c>
      <c r="CY8" t="n">
        <v>6</v>
      </c>
      <c r="CZ8" t="n">
        <v>4</v>
      </c>
      <c r="DA8" t="n">
        <v>0</v>
      </c>
      <c r="DB8" t="n">
        <v>3</v>
      </c>
      <c r="DC8" t="n">
        <v>5</v>
      </c>
      <c r="DD8" t="n">
        <v>0</v>
      </c>
      <c r="DE8" t="n">
        <v>4</v>
      </c>
      <c r="DF8" t="n">
        <v>3</v>
      </c>
      <c r="DG8" t="n">
        <v>2</v>
      </c>
      <c r="DH8" t="n">
        <v>2</v>
      </c>
      <c r="DI8" t="n">
        <v>5</v>
      </c>
      <c r="DJ8" t="n">
        <v>1</v>
      </c>
      <c r="DK8" t="n">
        <v>2.2</v>
      </c>
      <c r="DL8" t="n">
        <v>2</v>
      </c>
      <c r="DM8" t="n">
        <v>4</v>
      </c>
      <c r="DN8" t="n">
        <v>3</v>
      </c>
      <c r="DO8" t="n">
        <v>4</v>
      </c>
      <c r="DP8" t="n">
        <v>3</v>
      </c>
      <c r="DQ8" t="n">
        <v>1</v>
      </c>
      <c r="DR8" t="n">
        <v>1</v>
      </c>
      <c r="DS8" t="n">
        <v>3</v>
      </c>
      <c r="DT8" t="n">
        <v>2</v>
      </c>
      <c r="DU8" t="n">
        <v>50</v>
      </c>
      <c r="DV8" t="n">
        <v>8</v>
      </c>
      <c r="DW8" t="n">
        <v>2</v>
      </c>
      <c r="DX8" t="n">
        <v>92</v>
      </c>
      <c r="DY8" t="inlineStr">
        <is>
          <t xml:space="preserve"> </t>
        </is>
      </c>
      <c r="DZ8" t="inlineStr">
        <is>
          <t xml:space="preserve"> 3 - 1</t>
        </is>
      </c>
      <c r="EA8" t="inlineStr">
        <is>
          <t xml:space="preserve"> 2 - 0</t>
        </is>
      </c>
      <c r="EB8" t="inlineStr">
        <is>
          <t xml:space="preserve"> </t>
        </is>
      </c>
      <c r="EC8" t="inlineStr">
        <is>
          <t xml:space="preserve"> 0 - 0</t>
        </is>
      </c>
      <c r="ED8" t="n">
        <v>18</v>
      </c>
      <c r="EE8" t="n">
        <v>7</v>
      </c>
      <c r="EF8" t="n">
        <v>0</v>
      </c>
      <c r="EG8" t="n">
        <v>0</v>
      </c>
      <c r="EH8" t="n">
        <v>0</v>
      </c>
      <c r="EI8" t="n">
        <v>1</v>
      </c>
      <c r="EJ8" t="n">
        <v>3</v>
      </c>
      <c r="EK8" t="n">
        <v>0</v>
      </c>
      <c r="EL8" t="n">
        <v>4</v>
      </c>
      <c r="EM8" t="n">
        <v>2</v>
      </c>
      <c r="EN8" t="n">
        <v>4</v>
      </c>
      <c r="EO8" t="n">
        <v>4</v>
      </c>
      <c r="EP8" t="n">
        <v>5</v>
      </c>
      <c r="EQ8" t="n">
        <v>0</v>
      </c>
      <c r="ER8" t="n">
        <v>0</v>
      </c>
      <c r="ES8" t="n">
        <v>11</v>
      </c>
      <c r="ET8" t="n">
        <v>33</v>
      </c>
      <c r="EU8" t="n">
        <v>67</v>
      </c>
      <c r="EV8" t="n">
        <v>56</v>
      </c>
      <c r="EW8" t="n">
        <v>56</v>
      </c>
      <c r="EX8" t="n">
        <v>16.7</v>
      </c>
      <c r="EY8" t="n">
        <v>83</v>
      </c>
      <c r="EZ8" t="n">
        <v>14.3</v>
      </c>
      <c r="FA8" t="n">
        <v>86</v>
      </c>
      <c r="FB8" t="n">
        <v>1</v>
      </c>
      <c r="FC8" t="n">
        <v>4</v>
      </c>
      <c r="FD8" t="n">
        <v>9</v>
      </c>
      <c r="FE8" t="n">
        <v>19</v>
      </c>
      <c r="FF8" t="n">
        <v>2</v>
      </c>
      <c r="FG8" t="n">
        <v>1</v>
      </c>
      <c r="FH8" t="n">
        <v>1</v>
      </c>
      <c r="FI8" t="n">
        <v>3</v>
      </c>
      <c r="FJ8" t="n">
        <v>1</v>
      </c>
      <c r="FK8" t="n">
        <v>4</v>
      </c>
      <c r="FL8" t="n">
        <v>0</v>
      </c>
      <c r="FM8" t="n">
        <v>4</v>
      </c>
      <c r="FN8" t="n">
        <v>0</v>
      </c>
      <c r="FO8" t="n">
        <v>1</v>
      </c>
      <c r="FP8" t="n">
        <v>2</v>
      </c>
      <c r="FQ8" t="n">
        <v>2</v>
      </c>
      <c r="FR8" t="n">
        <v>38</v>
      </c>
      <c r="FS8" t="n">
        <v>50</v>
      </c>
      <c r="FT8" t="n">
        <v>50</v>
      </c>
      <c r="FU8" t="n">
        <v>50</v>
      </c>
      <c r="FV8" t="n">
        <v>13</v>
      </c>
      <c r="FW8" t="n">
        <v>50</v>
      </c>
      <c r="FX8" t="n">
        <v>66.7</v>
      </c>
      <c r="FY8" t="n">
        <v>33</v>
      </c>
      <c r="FZ8" t="n">
        <v>52.6</v>
      </c>
      <c r="GA8" t="n">
        <v>47</v>
      </c>
      <c r="GB8" t="n">
        <v>4</v>
      </c>
      <c r="GC8" t="n">
        <v>4</v>
      </c>
      <c r="GD8" t="n">
        <v>6</v>
      </c>
      <c r="GE8" t="n">
        <v>2</v>
      </c>
      <c r="GF8" t="n">
        <v>1</v>
      </c>
      <c r="GG8" t="n">
        <v>6</v>
      </c>
      <c r="GH8" t="n">
        <v>2</v>
      </c>
      <c r="GI8" t="n">
        <v>4</v>
      </c>
      <c r="GJ8" t="n">
        <v>3</v>
      </c>
      <c r="GK8" t="n">
        <v>1</v>
      </c>
      <c r="GL8" t="n">
        <v>2</v>
      </c>
      <c r="GM8" t="n">
        <v>6</v>
      </c>
      <c r="GN8" t="n">
        <v>7</v>
      </c>
      <c r="GO8" t="n">
        <v>6</v>
      </c>
      <c r="GP8" t="n">
        <v>2</v>
      </c>
      <c r="GQ8" t="n">
        <v>3</v>
      </c>
      <c r="GR8" t="n">
        <v>5</v>
      </c>
      <c r="GS8" t="n">
        <v>1</v>
      </c>
      <c r="GT8" t="n">
        <v>6</v>
      </c>
      <c r="GU8" t="n">
        <v>2</v>
      </c>
      <c r="GV8" t="n">
        <v>1</v>
      </c>
      <c r="GW8" t="n">
        <v>6</v>
      </c>
      <c r="GX8" t="n">
        <v>0</v>
      </c>
      <c r="GY8" t="n">
        <v>2</v>
      </c>
      <c r="GZ8" t="n">
        <v>6</v>
      </c>
      <c r="HA8" t="n">
        <v>0</v>
      </c>
      <c r="HB8" t="n">
        <v>4</v>
      </c>
      <c r="HC8" t="n">
        <v>2</v>
      </c>
      <c r="HD8" t="n">
        <v>0</v>
      </c>
      <c r="HE8" t="n">
        <v>2</v>
      </c>
      <c r="HF8" t="n">
        <v>2</v>
      </c>
      <c r="HG8" t="n">
        <v>2</v>
      </c>
      <c r="HH8" t="n">
        <v>2</v>
      </c>
      <c r="HI8" t="n">
        <v>4</v>
      </c>
      <c r="HJ8" t="n">
        <v>5</v>
      </c>
      <c r="HK8" t="n">
        <v>1</v>
      </c>
      <c r="HL8" t="n">
        <v>2</v>
      </c>
      <c r="HM8" t="n">
        <v>4</v>
      </c>
      <c r="HN8" t="n">
        <v>4</v>
      </c>
      <c r="HO8" t="n">
        <v>0</v>
      </c>
      <c r="HP8" t="n">
        <v>8</v>
      </c>
      <c r="HQ8" t="n">
        <v>5</v>
      </c>
      <c r="HR8" t="n">
        <v>5</v>
      </c>
      <c r="HS8" t="n">
        <v>10</v>
      </c>
      <c r="HU8" t="n">
        <v>4</v>
      </c>
      <c r="HV8" t="n">
        <v>8</v>
      </c>
      <c r="HW8" t="n">
        <v>8</v>
      </c>
      <c r="HX8" t="n">
        <v>6</v>
      </c>
      <c r="HY8" t="n">
        <v>15</v>
      </c>
      <c r="HZ8" t="n">
        <v>6</v>
      </c>
      <c r="IA8" t="n">
        <v>11</v>
      </c>
      <c r="IB8" t="n">
        <v>13</v>
      </c>
      <c r="ID8" t="n">
        <v>11</v>
      </c>
      <c r="IE8" t="n">
        <v>2</v>
      </c>
      <c r="IF8" t="n">
        <v>15</v>
      </c>
      <c r="IH8" t="n">
        <v>6</v>
      </c>
      <c r="II8" t="n">
        <v>18</v>
      </c>
      <c r="IJ8" t="n">
        <v>16</v>
      </c>
      <c r="IK8" t="n">
        <v>9</v>
      </c>
      <c r="IL8" t="n">
        <v>7</v>
      </c>
      <c r="IM8" t="n">
        <v>5</v>
      </c>
      <c r="IN8" t="n">
        <v>2</v>
      </c>
      <c r="IO8" t="n">
        <v>9</v>
      </c>
      <c r="IQ8" t="n">
        <v>6</v>
      </c>
      <c r="IR8" t="n">
        <v>8</v>
      </c>
      <c r="IS8" t="n">
        <v>8</v>
      </c>
      <c r="IT8" t="n">
        <v>8</v>
      </c>
      <c r="IU8" t="n">
        <v>15</v>
      </c>
      <c r="IV8" t="n">
        <v>6</v>
      </c>
      <c r="IW8" t="n">
        <v>8</v>
      </c>
      <c r="IX8" t="n">
        <v>8</v>
      </c>
      <c r="IZ8" t="n">
        <v>12</v>
      </c>
      <c r="JB8" t="n">
        <v>15</v>
      </c>
      <c r="JD8" t="n">
        <v>5</v>
      </c>
      <c r="JE8" t="n">
        <v>18</v>
      </c>
      <c r="JF8" t="n">
        <v>16</v>
      </c>
      <c r="JG8" t="n">
        <v>9</v>
      </c>
      <c r="KD8" t="inlineStr">
        <is>
          <t>G</t>
        </is>
      </c>
      <c r="KE8" t="inlineStr">
        <is>
          <t>R</t>
        </is>
      </c>
      <c r="KF8" t="inlineStr">
        <is>
          <t>R</t>
        </is>
      </c>
      <c r="KG8" t="inlineStr">
        <is>
          <t>R</t>
        </is>
      </c>
      <c r="KH8" t="inlineStr">
        <is>
          <t>G</t>
        </is>
      </c>
      <c r="KI8" t="inlineStr">
        <is>
          <t>A</t>
        </is>
      </c>
      <c r="KJ8" t="inlineStr">
        <is>
          <t>G</t>
        </is>
      </c>
      <c r="KK8" t="n">
        <v>19</v>
      </c>
      <c r="KN8" s="1" t="inlineStr">
        <is>
          <t>Universidad Cesar Vallejo</t>
        </is>
      </c>
      <c r="KO8" s="1" t="inlineStr">
        <is>
          <t>Cienciano</t>
        </is>
      </c>
      <c r="KP8" s="1" t="inlineStr">
        <is>
          <t>Universidad Cesar Vallejo v Cienciano</t>
        </is>
      </c>
      <c r="KQ8" t="inlineStr">
        <is>
          <t>Peru_Primera Division</t>
        </is>
      </c>
      <c r="KR8" s="1" t="inlineStr">
        <is>
          <t>A</t>
        </is>
      </c>
      <c r="KS8" s="1" t="inlineStr">
        <is>
          <t>G</t>
        </is>
      </c>
      <c r="KT8" s="1" t="inlineStr">
        <is>
          <t>G</t>
        </is>
      </c>
      <c r="KU8" s="1" t="inlineStr">
        <is>
          <t>R</t>
        </is>
      </c>
      <c r="KV8" s="1" t="inlineStr">
        <is>
          <t>G</t>
        </is>
      </c>
      <c r="KW8" s="1" t="inlineStr">
        <is>
          <t>R</t>
        </is>
      </c>
      <c r="KX8" s="1" t="inlineStr">
        <is>
          <t>A</t>
        </is>
      </c>
      <c r="KY8" s="1" t="inlineStr">
        <is>
          <t>R</t>
        </is>
      </c>
      <c r="KZ8" s="1" t="inlineStr">
        <is>
          <t>G</t>
        </is>
      </c>
      <c r="LA8" s="1" t="inlineStr">
        <is>
          <t>R</t>
        </is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inlineStr">
        <is>
          <t>B</t>
        </is>
      </c>
      <c r="LU8" s="4" t="n">
        <v>1</v>
      </c>
      <c r="LV8" s="4" t="n">
        <v>0.5</v>
      </c>
      <c r="LW8" s="4" t="n">
        <v>2</v>
      </c>
      <c r="LX8" s="4" t="n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P8" s="1" t="n">
        <v>0</v>
      </c>
      <c r="MQ8" s="1" t="n">
        <v>0</v>
      </c>
      <c r="MR8" s="1" t="n">
        <v>0</v>
      </c>
      <c r="MS8" s="1" t="n">
        <v>0</v>
      </c>
      <c r="MT8" s="1" t="n">
        <v>0</v>
      </c>
      <c r="MU8" s="1" t="n">
        <v>0</v>
      </c>
      <c r="MV8" s="1" t="n">
        <v>0</v>
      </c>
      <c r="MW8" s="1" t="n">
        <v>0</v>
      </c>
      <c r="MX8" s="1" t="n">
        <v>0</v>
      </c>
      <c r="MY8" s="1" t="n">
        <v>0</v>
      </c>
      <c r="MZ8" s="1" t="n">
        <v>0</v>
      </c>
      <c r="NA8" s="1" t="n">
        <v>0</v>
      </c>
      <c r="NB8" s="1" t="n">
        <v>0</v>
      </c>
      <c r="NC8" s="1" t="n">
        <v>0</v>
      </c>
      <c r="ND8" s="1" t="n">
        <v>0</v>
      </c>
      <c r="NE8" s="1" t="n">
        <v>0</v>
      </c>
      <c r="NF8" s="1" t="n">
        <v>0</v>
      </c>
      <c r="NG8" s="33" t="e">
        <v>#DIV/0!</v>
      </c>
      <c r="NH8" s="3" t="e">
        <v>#DIV/0!</v>
      </c>
      <c r="NI8" s="1" t="e">
        <v>#N/A</v>
      </c>
      <c r="NJ8" s="79" t="e">
        <v>#DIV/0!</v>
      </c>
      <c r="NK8" s="34" t="e">
        <v>#N/A</v>
      </c>
      <c r="NL8" s="34" t="e">
        <v>#N/A</v>
      </c>
      <c r="NM8" s="32" t="n">
        <v>0</v>
      </c>
      <c r="NN8" s="32" t="e">
        <v>#DIV/0!</v>
      </c>
      <c r="NO8" s="32" t="e">
        <v>#DIV/0!</v>
      </c>
      <c r="NP8" s="32" t="e">
        <v>#DIV/0!</v>
      </c>
      <c r="NQ8" s="79" t="e">
        <v>#DIV/0!</v>
      </c>
      <c r="NR8" s="34" t="e">
        <v>#N/A</v>
      </c>
      <c r="NS8" s="34" t="e">
        <v>#N/A</v>
      </c>
      <c r="NT8" s="32" t="n">
        <v>0</v>
      </c>
      <c r="NU8" s="32" t="e">
        <v>#DIV/0!</v>
      </c>
      <c r="NV8" s="32" t="e">
        <v>#DIV/0!</v>
      </c>
      <c r="NW8" s="32" t="e">
        <v>#DIV/0!</v>
      </c>
      <c r="NX8" t="e">
        <v>#DIV/0!</v>
      </c>
      <c r="NY8" t="e">
        <v>#DIV/0!</v>
      </c>
      <c r="NZ8" t="e">
        <v>#DIV/0!</v>
      </c>
      <c r="OA8" t="e">
        <v>#DIV/0!</v>
      </c>
      <c r="OB8" t="e">
        <v>#DIV/0!</v>
      </c>
      <c r="OC8" t="e">
        <v>#DIV/0!</v>
      </c>
    </row>
    <row r="9" ht="16.5" customHeight="1" thickBot="1" thickTop="1">
      <c r="A9" s="2" t="n">
        <v>45111</v>
      </c>
      <c r="B9" t="inlineStr">
        <is>
          <t>Peru</t>
        </is>
      </c>
      <c r="C9" t="inlineStr">
        <is>
          <t>Primera Division</t>
        </is>
      </c>
      <c r="D9" t="inlineStr">
        <is>
          <t>Universitario</t>
        </is>
      </c>
      <c r="E9" t="inlineStr">
        <is>
          <t>Alianza Atletico</t>
        </is>
      </c>
      <c r="L9" t="n">
        <v>1.27</v>
      </c>
      <c r="M9" t="n">
        <v>5.9</v>
      </c>
      <c r="N9" t="n">
        <v>11.5</v>
      </c>
      <c r="O9" t="n">
        <v>400</v>
      </c>
      <c r="P9" t="n">
        <v>1.6</v>
      </c>
      <c r="Q9" t="n">
        <v>2.34</v>
      </c>
      <c r="R9" t="n">
        <v>44</v>
      </c>
      <c r="BG9" t="n">
        <v>9</v>
      </c>
      <c r="BH9" t="n">
        <v>0</v>
      </c>
      <c r="BI9" t="n">
        <v>7</v>
      </c>
      <c r="BJ9" t="n">
        <v>6</v>
      </c>
      <c r="BK9" t="n">
        <v>3</v>
      </c>
      <c r="BL9" t="n">
        <v>9</v>
      </c>
      <c r="BM9" t="n">
        <v>3</v>
      </c>
      <c r="BN9" t="n">
        <v>2.33</v>
      </c>
      <c r="BO9" t="n">
        <v>0.44</v>
      </c>
      <c r="BP9" t="n">
        <v>3</v>
      </c>
      <c r="BQ9" t="n">
        <v>7</v>
      </c>
      <c r="BR9" t="n">
        <v>3</v>
      </c>
      <c r="BS9" t="n">
        <v>8</v>
      </c>
      <c r="BT9" t="n">
        <v>5</v>
      </c>
      <c r="BU9" t="n">
        <v>3</v>
      </c>
      <c r="BV9" t="n">
        <v>1</v>
      </c>
      <c r="BW9" t="n">
        <v>9</v>
      </c>
      <c r="BX9" t="n">
        <v>0</v>
      </c>
      <c r="BY9" t="n">
        <v>7</v>
      </c>
      <c r="BZ9" t="n">
        <v>7</v>
      </c>
      <c r="CA9" t="n">
        <v>5</v>
      </c>
      <c r="CB9" t="n">
        <v>8</v>
      </c>
      <c r="CC9" t="n">
        <v>8</v>
      </c>
      <c r="CD9" t="n">
        <v>1.56</v>
      </c>
      <c r="CE9" t="n">
        <v>2.44</v>
      </c>
      <c r="CF9" t="n">
        <v>7</v>
      </c>
      <c r="CG9" t="n">
        <v>6</v>
      </c>
      <c r="CH9" t="n">
        <v>5</v>
      </c>
      <c r="CI9" t="n">
        <v>7</v>
      </c>
      <c r="CJ9" t="n">
        <v>5</v>
      </c>
      <c r="CK9" t="n">
        <v>2</v>
      </c>
      <c r="CL9" t="n">
        <v>1</v>
      </c>
      <c r="CM9" t="n">
        <v>4</v>
      </c>
      <c r="CN9" t="n">
        <v>0</v>
      </c>
      <c r="CO9" t="n">
        <v>4</v>
      </c>
      <c r="CP9" t="n">
        <v>4</v>
      </c>
      <c r="CQ9" t="n">
        <v>2</v>
      </c>
      <c r="CR9" t="n">
        <v>4</v>
      </c>
      <c r="CS9" t="n">
        <v>2</v>
      </c>
      <c r="CT9" t="n">
        <v>3</v>
      </c>
      <c r="CU9" t="n">
        <v>0.5</v>
      </c>
      <c r="CV9" t="n">
        <v>2</v>
      </c>
      <c r="CW9" t="n">
        <v>3</v>
      </c>
      <c r="CX9" t="n">
        <v>2</v>
      </c>
      <c r="CY9" t="n">
        <v>4</v>
      </c>
      <c r="CZ9" t="n">
        <v>3</v>
      </c>
      <c r="DA9" t="n">
        <v>2</v>
      </c>
      <c r="DB9" t="n">
        <v>1</v>
      </c>
      <c r="DC9" t="n">
        <v>4</v>
      </c>
      <c r="DD9" t="n">
        <v>0</v>
      </c>
      <c r="DE9" t="n">
        <v>3</v>
      </c>
      <c r="DF9" t="n">
        <v>3</v>
      </c>
      <c r="DG9" t="n">
        <v>2</v>
      </c>
      <c r="DH9" t="n">
        <v>3</v>
      </c>
      <c r="DI9" t="n">
        <v>4</v>
      </c>
      <c r="DJ9" t="n">
        <v>1.25</v>
      </c>
      <c r="DK9" t="n">
        <v>2</v>
      </c>
      <c r="DL9" t="n">
        <v>3</v>
      </c>
      <c r="DM9" t="n">
        <v>2</v>
      </c>
      <c r="DN9" t="n">
        <v>1</v>
      </c>
      <c r="DO9" t="n">
        <v>3</v>
      </c>
      <c r="DP9" t="n">
        <v>3</v>
      </c>
      <c r="DQ9" t="n">
        <v>1</v>
      </c>
      <c r="DR9" t="n">
        <v>1</v>
      </c>
      <c r="DS9" t="n">
        <v>6</v>
      </c>
      <c r="DT9" t="n">
        <v>5</v>
      </c>
      <c r="DU9" t="n">
        <v>85</v>
      </c>
      <c r="DV9" t="n">
        <v>8</v>
      </c>
      <c r="DW9" t="n">
        <v>5</v>
      </c>
      <c r="DX9" t="n">
        <v>95</v>
      </c>
      <c r="DY9" t="inlineStr">
        <is>
          <t xml:space="preserve"> </t>
        </is>
      </c>
      <c r="DZ9" t="inlineStr">
        <is>
          <t xml:space="preserve"> 2 - 0</t>
        </is>
      </c>
      <c r="EA9" t="inlineStr">
        <is>
          <t xml:space="preserve"> </t>
        </is>
      </c>
      <c r="EB9" t="inlineStr">
        <is>
          <t xml:space="preserve"> </t>
        </is>
      </c>
      <c r="EC9" t="inlineStr">
        <is>
          <t xml:space="preserve"> 3 - 1</t>
        </is>
      </c>
      <c r="ED9" t="n">
        <v>21</v>
      </c>
      <c r="EE9" t="n">
        <v>4</v>
      </c>
      <c r="EF9" t="n">
        <v>2</v>
      </c>
      <c r="EG9" t="n">
        <v>0</v>
      </c>
      <c r="EH9" t="n">
        <v>2</v>
      </c>
      <c r="EI9" t="n">
        <v>1</v>
      </c>
      <c r="EJ9" t="n">
        <v>4</v>
      </c>
      <c r="EK9" t="n">
        <v>1</v>
      </c>
      <c r="EL9" t="n">
        <v>4</v>
      </c>
      <c r="EM9" t="n">
        <v>2</v>
      </c>
      <c r="EN9" t="n">
        <v>5</v>
      </c>
      <c r="EO9" t="n">
        <v>0</v>
      </c>
      <c r="EP9" t="n">
        <v>2</v>
      </c>
      <c r="EQ9" t="n">
        <v>0</v>
      </c>
      <c r="ER9" t="n">
        <v>22</v>
      </c>
      <c r="ES9" t="n">
        <v>33</v>
      </c>
      <c r="ET9" t="n">
        <v>44</v>
      </c>
      <c r="EU9" t="n">
        <v>56</v>
      </c>
      <c r="EV9" t="n">
        <v>56</v>
      </c>
      <c r="EW9" t="n">
        <v>22</v>
      </c>
      <c r="EX9" t="n">
        <v>38.1</v>
      </c>
      <c r="EY9" t="n">
        <v>62</v>
      </c>
      <c r="EZ9" t="n">
        <v>50</v>
      </c>
      <c r="FA9" t="n">
        <v>50</v>
      </c>
      <c r="FB9" t="n">
        <v>2</v>
      </c>
      <c r="FC9" t="n">
        <v>2</v>
      </c>
      <c r="FD9" t="n">
        <v>14</v>
      </c>
      <c r="FE9" t="n">
        <v>22</v>
      </c>
      <c r="FF9" t="n">
        <v>3</v>
      </c>
      <c r="FG9" t="n">
        <v>3</v>
      </c>
      <c r="FH9" t="n">
        <v>3</v>
      </c>
      <c r="FI9" t="n">
        <v>3</v>
      </c>
      <c r="FJ9" t="n">
        <v>0</v>
      </c>
      <c r="FK9" t="n">
        <v>4</v>
      </c>
      <c r="FL9" t="n">
        <v>2</v>
      </c>
      <c r="FM9" t="n">
        <v>4</v>
      </c>
      <c r="FN9" t="n">
        <v>2</v>
      </c>
      <c r="FO9" t="n">
        <v>4</v>
      </c>
      <c r="FP9" t="n">
        <v>2</v>
      </c>
      <c r="FQ9" t="n">
        <v>1</v>
      </c>
      <c r="FR9" t="n">
        <v>44</v>
      </c>
      <c r="FS9" t="n">
        <v>44</v>
      </c>
      <c r="FT9" t="n">
        <v>44</v>
      </c>
      <c r="FU9" t="n">
        <v>67</v>
      </c>
      <c r="FV9" t="n">
        <v>56</v>
      </c>
      <c r="FW9" t="n">
        <v>33</v>
      </c>
      <c r="FX9" t="n">
        <v>57.1</v>
      </c>
      <c r="FY9" t="n">
        <v>43</v>
      </c>
      <c r="FZ9" t="n">
        <v>54.5</v>
      </c>
      <c r="GA9" t="n">
        <v>45</v>
      </c>
      <c r="GB9" t="n">
        <v>1</v>
      </c>
      <c r="GC9" t="n">
        <v>2</v>
      </c>
      <c r="GD9" t="n">
        <v>8</v>
      </c>
      <c r="GE9" t="n">
        <v>0</v>
      </c>
      <c r="GF9" t="n">
        <v>1</v>
      </c>
      <c r="GG9" t="n">
        <v>8</v>
      </c>
      <c r="GH9" t="n">
        <v>2</v>
      </c>
      <c r="GI9" t="n">
        <v>4</v>
      </c>
      <c r="GJ9" t="n">
        <v>1</v>
      </c>
      <c r="GK9" t="n">
        <v>0</v>
      </c>
      <c r="GL9" t="n">
        <v>1</v>
      </c>
      <c r="GM9" t="n">
        <v>8</v>
      </c>
      <c r="GN9" t="n">
        <v>9</v>
      </c>
      <c r="GO9" t="n">
        <v>5</v>
      </c>
      <c r="GP9" t="n">
        <v>1</v>
      </c>
      <c r="GQ9" t="n">
        <v>5</v>
      </c>
      <c r="GR9" t="n">
        <v>3</v>
      </c>
      <c r="GS9" t="n">
        <v>1</v>
      </c>
      <c r="GT9" t="n">
        <v>7</v>
      </c>
      <c r="GU9" t="n">
        <v>2</v>
      </c>
      <c r="GV9" t="n">
        <v>0</v>
      </c>
      <c r="GW9" t="n">
        <v>6</v>
      </c>
      <c r="GX9" t="n">
        <v>2</v>
      </c>
      <c r="GY9" t="n">
        <v>1</v>
      </c>
      <c r="GZ9" t="n">
        <v>4</v>
      </c>
      <c r="HA9" t="n">
        <v>2</v>
      </c>
      <c r="HB9" t="n">
        <v>1</v>
      </c>
      <c r="HC9" t="n">
        <v>5</v>
      </c>
      <c r="HD9" t="n">
        <v>1</v>
      </c>
      <c r="HE9" t="n">
        <v>3</v>
      </c>
      <c r="HF9" t="n">
        <v>5</v>
      </c>
      <c r="HG9" t="n">
        <v>4</v>
      </c>
      <c r="HH9" t="n">
        <v>3</v>
      </c>
      <c r="HI9" t="n">
        <v>4</v>
      </c>
      <c r="HJ9" t="n">
        <v>5</v>
      </c>
      <c r="HK9" t="n">
        <v>3</v>
      </c>
      <c r="HL9" t="n">
        <v>1</v>
      </c>
      <c r="HM9" t="n">
        <v>3</v>
      </c>
      <c r="HN9" t="n">
        <v>4</v>
      </c>
      <c r="HO9" t="n">
        <v>2</v>
      </c>
      <c r="HP9" t="n">
        <v>3</v>
      </c>
      <c r="HQ9" t="n">
        <v>3</v>
      </c>
      <c r="HR9" t="n">
        <v>1</v>
      </c>
      <c r="HS9" t="n">
        <v>3</v>
      </c>
      <c r="HT9" t="n">
        <v>4</v>
      </c>
      <c r="HU9" t="n">
        <v>1</v>
      </c>
      <c r="HW9" t="n">
        <v>3</v>
      </c>
      <c r="HX9" t="n">
        <v>3</v>
      </c>
      <c r="HY9" t="n">
        <v>11</v>
      </c>
      <c r="HZ9" t="n">
        <v>2</v>
      </c>
      <c r="IA9" t="n">
        <v>13</v>
      </c>
      <c r="IB9" t="n">
        <v>14</v>
      </c>
      <c r="ID9" t="n">
        <v>17</v>
      </c>
      <c r="IF9" t="n">
        <v>8</v>
      </c>
      <c r="IH9" t="n">
        <v>2</v>
      </c>
      <c r="II9" t="n">
        <v>15</v>
      </c>
      <c r="IJ9" t="n">
        <v>12</v>
      </c>
      <c r="IK9" t="n">
        <v>17</v>
      </c>
      <c r="IL9" t="n">
        <v>3</v>
      </c>
      <c r="IM9" t="n">
        <v>2</v>
      </c>
      <c r="IN9" t="n">
        <v>2</v>
      </c>
      <c r="IO9" t="n">
        <v>3</v>
      </c>
      <c r="IQ9" t="n">
        <v>3</v>
      </c>
      <c r="IS9" t="n">
        <v>3</v>
      </c>
      <c r="IT9" t="n">
        <v>3</v>
      </c>
      <c r="IU9" t="n">
        <v>11</v>
      </c>
      <c r="IV9" t="n">
        <v>3</v>
      </c>
      <c r="IW9" t="n">
        <v>10</v>
      </c>
      <c r="IX9" t="n">
        <v>11</v>
      </c>
      <c r="IZ9" t="n">
        <v>9</v>
      </c>
      <c r="JA9" t="n">
        <v>1</v>
      </c>
      <c r="JB9" t="n">
        <v>9</v>
      </c>
      <c r="JC9" t="n">
        <v>1</v>
      </c>
      <c r="JD9" t="n">
        <v>3</v>
      </c>
      <c r="JE9" t="n">
        <v>15</v>
      </c>
      <c r="JF9" t="n">
        <v>12</v>
      </c>
      <c r="JG9" t="n">
        <v>17</v>
      </c>
      <c r="KD9" t="inlineStr">
        <is>
          <t>R</t>
        </is>
      </c>
      <c r="KE9" t="inlineStr">
        <is>
          <t>R</t>
        </is>
      </c>
      <c r="KF9" t="inlineStr">
        <is>
          <t>R</t>
        </is>
      </c>
      <c r="KG9" t="inlineStr">
        <is>
          <t>R</t>
        </is>
      </c>
      <c r="KH9" t="inlineStr">
        <is>
          <t>R</t>
        </is>
      </c>
      <c r="KI9" t="inlineStr">
        <is>
          <t>R</t>
        </is>
      </c>
      <c r="KJ9" t="inlineStr">
        <is>
          <t>R</t>
        </is>
      </c>
      <c r="KK9" t="n">
        <v>19</v>
      </c>
      <c r="KN9" s="1" t="inlineStr">
        <is>
          <t>Universitario (Sucre)</t>
        </is>
      </c>
      <c r="KO9" s="1" t="inlineStr">
        <is>
          <t>Alianza Atletico</t>
        </is>
      </c>
      <c r="KP9" s="1" t="inlineStr">
        <is>
          <t>Universitario (Sucre) v Alianza Atletico</t>
        </is>
      </c>
      <c r="KQ9" t="inlineStr">
        <is>
          <t>Peru_Primera Division</t>
        </is>
      </c>
      <c r="KR9" s="1" t="inlineStr">
        <is>
          <t>G</t>
        </is>
      </c>
      <c r="KS9" s="1" t="inlineStr">
        <is>
          <t>G</t>
        </is>
      </c>
      <c r="KT9" s="1" t="inlineStr">
        <is>
          <t>G</t>
        </is>
      </c>
      <c r="KU9" s="1" t="inlineStr">
        <is>
          <t>R</t>
        </is>
      </c>
      <c r="KV9" s="1" t="inlineStr">
        <is>
          <t>G</t>
        </is>
      </c>
      <c r="KW9" s="1" t="inlineStr">
        <is>
          <t>A</t>
        </is>
      </c>
      <c r="KX9" s="1" t="inlineStr">
        <is>
          <t>R</t>
        </is>
      </c>
      <c r="KY9" s="1" t="inlineStr">
        <is>
          <t>A</t>
        </is>
      </c>
      <c r="KZ9" s="1" t="inlineStr">
        <is>
          <t>G</t>
        </is>
      </c>
      <c r="LA9" s="1" t="inlineStr">
        <is>
          <t>R</t>
        </is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inlineStr">
        <is>
          <t>B</t>
        </is>
      </c>
      <c r="LU9" s="4" t="n">
        <v>2</v>
      </c>
      <c r="LV9" s="4" t="n">
        <v>0.5</v>
      </c>
      <c r="LW9" s="4" t="n">
        <v>2</v>
      </c>
      <c r="LX9" s="4" t="n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P9" s="1" t="n">
        <v>0</v>
      </c>
      <c r="MQ9" s="1" t="n">
        <v>0</v>
      </c>
      <c r="MR9" s="1" t="n">
        <v>0</v>
      </c>
      <c r="MS9" s="1" t="n">
        <v>0</v>
      </c>
      <c r="MT9" s="1" t="n">
        <v>0</v>
      </c>
      <c r="MU9" s="1" t="n">
        <v>0</v>
      </c>
      <c r="MV9" s="1" t="n">
        <v>0</v>
      </c>
      <c r="MW9" s="1" t="n">
        <v>0</v>
      </c>
      <c r="MX9" s="1" t="n">
        <v>0</v>
      </c>
      <c r="MY9" s="1" t="n">
        <v>0</v>
      </c>
      <c r="MZ9" s="1" t="n">
        <v>0</v>
      </c>
      <c r="NA9" s="1" t="n">
        <v>0</v>
      </c>
      <c r="NB9" s="1" t="n">
        <v>0</v>
      </c>
      <c r="NC9" s="1" t="n">
        <v>0</v>
      </c>
      <c r="ND9" s="1" t="n">
        <v>0</v>
      </c>
      <c r="NE9" s="1" t="n">
        <v>0</v>
      </c>
      <c r="NF9" s="1" t="n">
        <v>0</v>
      </c>
      <c r="NG9" s="33" t="e">
        <v>#DIV/0!</v>
      </c>
      <c r="NH9" s="3" t="e">
        <v>#DIV/0!</v>
      </c>
      <c r="NI9" s="1" t="e">
        <v>#N/A</v>
      </c>
      <c r="NJ9" s="79" t="e">
        <v>#DIV/0!</v>
      </c>
      <c r="NK9" s="34" t="e">
        <v>#N/A</v>
      </c>
      <c r="NL9" s="34" t="e">
        <v>#N/A</v>
      </c>
      <c r="NM9" s="32" t="n">
        <v>0</v>
      </c>
      <c r="NN9" s="32" t="e">
        <v>#DIV/0!</v>
      </c>
      <c r="NO9" s="32" t="e">
        <v>#DIV/0!</v>
      </c>
      <c r="NP9" s="32" t="e">
        <v>#DIV/0!</v>
      </c>
      <c r="NQ9" s="79" t="e">
        <v>#DIV/0!</v>
      </c>
      <c r="NR9" s="34" t="e">
        <v>#N/A</v>
      </c>
      <c r="NS9" s="34" t="e">
        <v>#N/A</v>
      </c>
      <c r="NT9" s="32" t="n">
        <v>0</v>
      </c>
      <c r="NU9" s="32" t="e">
        <v>#DIV/0!</v>
      </c>
      <c r="NV9" s="32" t="e">
        <v>#DIV/0!</v>
      </c>
      <c r="NW9" s="32" t="e">
        <v>#DIV/0!</v>
      </c>
      <c r="NX9" t="e">
        <v>#DIV/0!</v>
      </c>
      <c r="NY9" t="e">
        <v>#DIV/0!</v>
      </c>
      <c r="NZ9" t="e">
        <v>#DIV/0!</v>
      </c>
      <c r="OA9" t="e">
        <v>#DIV/0!</v>
      </c>
      <c r="OB9" t="e">
        <v>#DIV/0!</v>
      </c>
      <c r="OC9" t="e">
        <v>#DIV/0!</v>
      </c>
    </row>
    <row r="10" ht="16.5" customHeight="1" thickBot="1" thickTop="1">
      <c r="A10" s="2" t="n">
        <v>45111</v>
      </c>
      <c r="B10" t="inlineStr">
        <is>
          <t>Peru</t>
        </is>
      </c>
      <c r="C10" t="inlineStr">
        <is>
          <t>Primera Division</t>
        </is>
      </c>
      <c r="D10" t="inlineStr">
        <is>
          <t>Sport Boys</t>
        </is>
      </c>
      <c r="E10" t="inlineStr">
        <is>
          <t>Academia Cantolao</t>
        </is>
      </c>
      <c r="L10" t="n">
        <v>1.53</v>
      </c>
      <c r="M10" t="n">
        <v>4</v>
      </c>
      <c r="N10" t="n">
        <v>6.2</v>
      </c>
      <c r="O10" t="n">
        <v>7</v>
      </c>
      <c r="P10" t="n">
        <v>1.79</v>
      </c>
      <c r="Q10" t="n">
        <v>2.04</v>
      </c>
      <c r="R10" t="n">
        <v>0</v>
      </c>
      <c r="BG10" t="n">
        <v>9</v>
      </c>
      <c r="BH10" t="n">
        <v>0</v>
      </c>
      <c r="BI10" t="n">
        <v>6</v>
      </c>
      <c r="BJ10" t="n">
        <v>5</v>
      </c>
      <c r="BK10" t="n">
        <v>2</v>
      </c>
      <c r="BL10" t="n">
        <v>5</v>
      </c>
      <c r="BM10" t="n">
        <v>8</v>
      </c>
      <c r="BN10" t="n">
        <v>1.11</v>
      </c>
      <c r="BO10" t="n">
        <v>1.44</v>
      </c>
      <c r="BP10" t="n">
        <v>4</v>
      </c>
      <c r="BQ10" t="n">
        <v>4</v>
      </c>
      <c r="BR10" t="n">
        <v>2</v>
      </c>
      <c r="BS10" t="n">
        <v>7</v>
      </c>
      <c r="BT10" t="n">
        <v>5</v>
      </c>
      <c r="BU10" t="n">
        <v>3</v>
      </c>
      <c r="BV10" t="n">
        <v>1</v>
      </c>
      <c r="BW10" t="n">
        <v>9</v>
      </c>
      <c r="BX10" t="n">
        <v>0</v>
      </c>
      <c r="BY10" t="n">
        <v>8</v>
      </c>
      <c r="BZ10" t="n">
        <v>6</v>
      </c>
      <c r="CA10" t="n">
        <v>3</v>
      </c>
      <c r="CB10" t="n">
        <v>2</v>
      </c>
      <c r="CC10" t="n">
        <v>9</v>
      </c>
      <c r="CD10" t="n">
        <v>0.22</v>
      </c>
      <c r="CE10" t="n">
        <v>2.78</v>
      </c>
      <c r="CF10" t="n">
        <v>2</v>
      </c>
      <c r="CG10" t="n">
        <v>7</v>
      </c>
      <c r="CH10" t="n">
        <v>2</v>
      </c>
      <c r="CI10" t="n">
        <v>7</v>
      </c>
      <c r="CJ10" t="n">
        <v>6</v>
      </c>
      <c r="CK10" t="n">
        <v>3</v>
      </c>
      <c r="CL10" t="n">
        <v>0</v>
      </c>
      <c r="CM10" t="n">
        <v>5</v>
      </c>
      <c r="CN10" t="n">
        <v>0</v>
      </c>
      <c r="CO10" t="n">
        <v>4</v>
      </c>
      <c r="CP10" t="n">
        <v>3</v>
      </c>
      <c r="CQ10" t="n">
        <v>2</v>
      </c>
      <c r="CR10" t="n">
        <v>3</v>
      </c>
      <c r="CS10" t="n">
        <v>5</v>
      </c>
      <c r="CT10" t="n">
        <v>1.4</v>
      </c>
      <c r="CU10" t="n">
        <v>1.6</v>
      </c>
      <c r="CV10" t="n">
        <v>3</v>
      </c>
      <c r="CW10" t="n">
        <v>3</v>
      </c>
      <c r="CX10" t="n">
        <v>2</v>
      </c>
      <c r="CY10" t="n">
        <v>4</v>
      </c>
      <c r="CZ10" t="n">
        <v>3</v>
      </c>
      <c r="DA10" t="n">
        <v>1</v>
      </c>
      <c r="DB10" t="n">
        <v>1</v>
      </c>
      <c r="DC10" t="n">
        <v>4</v>
      </c>
      <c r="DD10" t="n">
        <v>0</v>
      </c>
      <c r="DE10" t="n">
        <v>3</v>
      </c>
      <c r="DF10" t="n">
        <v>2</v>
      </c>
      <c r="DG10" t="n">
        <v>0</v>
      </c>
      <c r="DH10" t="n">
        <v>2</v>
      </c>
      <c r="DI10" t="n">
        <v>4</v>
      </c>
      <c r="DJ10" t="n">
        <v>0.5</v>
      </c>
      <c r="DK10" t="n">
        <v>1.75</v>
      </c>
      <c r="DL10" t="n">
        <v>2</v>
      </c>
      <c r="DM10" t="n">
        <v>3</v>
      </c>
      <c r="DN10" t="n">
        <v>1</v>
      </c>
      <c r="DO10" t="n">
        <v>2</v>
      </c>
      <c r="DP10" t="n">
        <v>2</v>
      </c>
      <c r="DQ10" t="n">
        <v>2</v>
      </c>
      <c r="DR10" t="n">
        <v>0</v>
      </c>
      <c r="DS10" t="n">
        <v>2</v>
      </c>
      <c r="DT10" t="n">
        <v>1</v>
      </c>
      <c r="DU10" t="n">
        <v>31</v>
      </c>
      <c r="DV10" t="n">
        <v>5</v>
      </c>
      <c r="DW10" t="n">
        <v>1</v>
      </c>
      <c r="DX10" t="n">
        <v>61</v>
      </c>
      <c r="DY10" t="inlineStr">
        <is>
          <t xml:space="preserve"> </t>
        </is>
      </c>
      <c r="DZ10" t="inlineStr">
        <is>
          <t xml:space="preserve"> 1 - 0</t>
        </is>
      </c>
      <c r="EA10" t="inlineStr">
        <is>
          <t xml:space="preserve"> 1 - 0</t>
        </is>
      </c>
      <c r="EB10" t="inlineStr">
        <is>
          <t xml:space="preserve"> </t>
        </is>
      </c>
      <c r="EC10" t="inlineStr">
        <is>
          <t xml:space="preserve"> 1 - 0</t>
        </is>
      </c>
      <c r="ED10" t="n">
        <v>10</v>
      </c>
      <c r="EE10" t="n">
        <v>13</v>
      </c>
      <c r="EF10" t="n">
        <v>1</v>
      </c>
      <c r="EG10" t="n">
        <v>1</v>
      </c>
      <c r="EH10" t="n">
        <v>0</v>
      </c>
      <c r="EI10" t="n">
        <v>1</v>
      </c>
      <c r="EJ10" t="n">
        <v>1</v>
      </c>
      <c r="EK10" t="n">
        <v>2</v>
      </c>
      <c r="EL10" t="n">
        <v>1</v>
      </c>
      <c r="EM10" t="n">
        <v>2</v>
      </c>
      <c r="EN10" t="n">
        <v>2</v>
      </c>
      <c r="EO10" t="n">
        <v>2</v>
      </c>
      <c r="EP10" t="n">
        <v>4</v>
      </c>
      <c r="EQ10" t="n">
        <v>4</v>
      </c>
      <c r="ER10" t="n">
        <v>22</v>
      </c>
      <c r="ES10" t="n">
        <v>11</v>
      </c>
      <c r="ET10" t="n">
        <v>22</v>
      </c>
      <c r="EU10" t="n">
        <v>33</v>
      </c>
      <c r="EV10" t="n">
        <v>44</v>
      </c>
      <c r="EW10" t="n">
        <v>56</v>
      </c>
      <c r="EX10" t="n">
        <v>20</v>
      </c>
      <c r="EY10" t="n">
        <v>80</v>
      </c>
      <c r="EZ10" t="n">
        <v>30.8</v>
      </c>
      <c r="FA10" t="n">
        <v>69</v>
      </c>
      <c r="FB10" t="n">
        <v>1</v>
      </c>
      <c r="FC10" t="n">
        <v>5</v>
      </c>
      <c r="FD10" t="n">
        <v>2</v>
      </c>
      <c r="FE10" t="n">
        <v>25</v>
      </c>
      <c r="FF10" t="n">
        <v>0</v>
      </c>
      <c r="FG10" t="n">
        <v>4</v>
      </c>
      <c r="FH10" t="n">
        <v>1</v>
      </c>
      <c r="FI10" t="n">
        <v>2</v>
      </c>
      <c r="FJ10" t="n">
        <v>0</v>
      </c>
      <c r="FK10" t="n">
        <v>2</v>
      </c>
      <c r="FL10" t="n">
        <v>0</v>
      </c>
      <c r="FM10" t="n">
        <v>3</v>
      </c>
      <c r="FN10" t="n">
        <v>1</v>
      </c>
      <c r="FO10" t="n">
        <v>4</v>
      </c>
      <c r="FP10" t="n">
        <v>0</v>
      </c>
      <c r="FQ10" t="n">
        <v>6</v>
      </c>
      <c r="FR10" t="n">
        <v>44</v>
      </c>
      <c r="FS10" t="n">
        <v>33</v>
      </c>
      <c r="FT10" t="n">
        <v>22</v>
      </c>
      <c r="FU10" t="n">
        <v>33</v>
      </c>
      <c r="FV10" t="n">
        <v>56</v>
      </c>
      <c r="FW10" t="n">
        <v>67</v>
      </c>
      <c r="FX10" t="n">
        <v>50</v>
      </c>
      <c r="FY10" t="n">
        <v>50</v>
      </c>
      <c r="FZ10" t="n">
        <v>40</v>
      </c>
      <c r="GA10" t="n">
        <v>60</v>
      </c>
      <c r="GB10" t="n">
        <v>1</v>
      </c>
      <c r="GC10" t="n">
        <v>4</v>
      </c>
      <c r="GD10" t="n">
        <v>4</v>
      </c>
      <c r="GE10" t="n">
        <v>1</v>
      </c>
      <c r="GF10" t="n">
        <v>4</v>
      </c>
      <c r="GG10" t="n">
        <v>3</v>
      </c>
      <c r="GH10" t="n">
        <v>2</v>
      </c>
      <c r="GI10" t="n">
        <v>0</v>
      </c>
      <c r="GJ10" t="n">
        <v>6</v>
      </c>
      <c r="GK10" t="n">
        <v>2</v>
      </c>
      <c r="GL10" t="n">
        <v>2</v>
      </c>
      <c r="GM10" t="n">
        <v>3</v>
      </c>
      <c r="GN10" t="n">
        <v>4</v>
      </c>
      <c r="GO10" t="n">
        <v>1</v>
      </c>
      <c r="GP10" t="n">
        <v>2</v>
      </c>
      <c r="GQ10" t="n">
        <v>1</v>
      </c>
      <c r="GR10" t="n">
        <v>6</v>
      </c>
      <c r="GS10" t="n">
        <v>2</v>
      </c>
      <c r="GT10" t="n">
        <v>3</v>
      </c>
      <c r="GU10" t="n">
        <v>4</v>
      </c>
      <c r="GV10" t="n">
        <v>2</v>
      </c>
      <c r="GW10" t="n">
        <v>8</v>
      </c>
      <c r="GX10" t="n">
        <v>1</v>
      </c>
      <c r="GY10" t="n">
        <v>0</v>
      </c>
      <c r="GZ10" t="n">
        <v>9</v>
      </c>
      <c r="HA10" t="n">
        <v>2</v>
      </c>
      <c r="HB10" t="n">
        <v>6</v>
      </c>
      <c r="HC10" t="n">
        <v>0</v>
      </c>
      <c r="HD10" t="n">
        <v>0</v>
      </c>
      <c r="HE10" t="n">
        <v>0</v>
      </c>
      <c r="HF10" t="n">
        <v>0</v>
      </c>
      <c r="HG10" t="n">
        <v>1</v>
      </c>
      <c r="HH10" t="n">
        <v>0</v>
      </c>
      <c r="HI10" t="n">
        <v>6</v>
      </c>
      <c r="HJ10" t="n">
        <v>6</v>
      </c>
      <c r="HK10" t="n">
        <v>3</v>
      </c>
      <c r="HL10" t="n">
        <v>0</v>
      </c>
      <c r="HM10" t="n">
        <v>7</v>
      </c>
      <c r="HN10" t="n">
        <v>2</v>
      </c>
      <c r="HO10" t="n">
        <v>0</v>
      </c>
      <c r="HP10" t="n">
        <v>14</v>
      </c>
      <c r="HQ10" t="n">
        <v>17</v>
      </c>
      <c r="HS10" t="n">
        <v>19</v>
      </c>
      <c r="HU10" t="n">
        <v>13</v>
      </c>
      <c r="HV10" t="n">
        <v>1</v>
      </c>
      <c r="HW10" t="n">
        <v>16</v>
      </c>
      <c r="HX10" t="n">
        <v>15</v>
      </c>
      <c r="HY10" t="n">
        <v>3</v>
      </c>
      <c r="HZ10" t="n">
        <v>11</v>
      </c>
      <c r="IA10" t="n">
        <v>19</v>
      </c>
      <c r="IB10" t="n">
        <v>19</v>
      </c>
      <c r="IC10" t="n">
        <v>3</v>
      </c>
      <c r="ID10" t="n">
        <v>19</v>
      </c>
      <c r="IE10" t="n">
        <v>5</v>
      </c>
      <c r="IF10" t="n">
        <v>19</v>
      </c>
      <c r="IH10" t="n">
        <v>19</v>
      </c>
      <c r="II10" t="n">
        <v>19</v>
      </c>
      <c r="IJ10" t="n">
        <v>19</v>
      </c>
      <c r="IK10" t="n">
        <v>15</v>
      </c>
      <c r="IL10" t="n">
        <v>14</v>
      </c>
      <c r="IM10" t="n">
        <v>17</v>
      </c>
      <c r="IO10" t="n">
        <v>18</v>
      </c>
      <c r="IQ10" t="n">
        <v>15</v>
      </c>
      <c r="IS10" t="n">
        <v>16</v>
      </c>
      <c r="IT10" t="n">
        <v>18</v>
      </c>
      <c r="IU10" t="n">
        <v>3</v>
      </c>
      <c r="IV10" t="n">
        <v>12</v>
      </c>
      <c r="IW10" t="n">
        <v>17</v>
      </c>
      <c r="IX10" t="n">
        <v>19</v>
      </c>
      <c r="IZ10" t="n">
        <v>19</v>
      </c>
      <c r="JB10" t="n">
        <v>17</v>
      </c>
      <c r="JC10" t="n">
        <v>1</v>
      </c>
      <c r="JD10" t="n">
        <v>19</v>
      </c>
      <c r="JE10" t="n">
        <v>19</v>
      </c>
      <c r="JF10" t="n">
        <v>19</v>
      </c>
      <c r="JG10" t="n">
        <v>15</v>
      </c>
      <c r="KD10" t="inlineStr">
        <is>
          <t>R</t>
        </is>
      </c>
      <c r="KE10" t="inlineStr">
        <is>
          <t>R</t>
        </is>
      </c>
      <c r="KF10" t="inlineStr">
        <is>
          <t>R</t>
        </is>
      </c>
      <c r="KG10" t="inlineStr">
        <is>
          <t>R</t>
        </is>
      </c>
      <c r="KH10" t="inlineStr">
        <is>
          <t>R</t>
        </is>
      </c>
      <c r="KI10" t="inlineStr">
        <is>
          <t>R</t>
        </is>
      </c>
      <c r="KJ10" t="inlineStr">
        <is>
          <t>R</t>
        </is>
      </c>
      <c r="KK10" t="n">
        <v>19</v>
      </c>
      <c r="KN10" s="1" t="inlineStr">
        <is>
          <t>Sport Boys (Per)</t>
        </is>
      </c>
      <c r="KO10" s="1" t="inlineStr">
        <is>
          <t>Academia Cantolao</t>
        </is>
      </c>
      <c r="KP10" s="1" t="inlineStr">
        <is>
          <t>Sport Boys (Per) v Academia Cantolao</t>
        </is>
      </c>
      <c r="KQ10" t="inlineStr">
        <is>
          <t>Peru_Primera Division</t>
        </is>
      </c>
      <c r="KR10" s="1" t="inlineStr">
        <is>
          <t>R</t>
        </is>
      </c>
      <c r="KS10" s="1" t="inlineStr">
        <is>
          <t>R</t>
        </is>
      </c>
      <c r="KT10" s="1" t="inlineStr">
        <is>
          <t>R</t>
        </is>
      </c>
      <c r="KU10" s="1" t="inlineStr">
        <is>
          <t>R</t>
        </is>
      </c>
      <c r="KV10" s="1" t="inlineStr">
        <is>
          <t>A</t>
        </is>
      </c>
      <c r="KW10" s="1" t="inlineStr">
        <is>
          <t>G</t>
        </is>
      </c>
      <c r="KX10" s="1" t="inlineStr">
        <is>
          <t>R</t>
        </is>
      </c>
      <c r="KY10" s="1" t="inlineStr">
        <is>
          <t>R</t>
        </is>
      </c>
      <c r="KZ10" s="1" t="inlineStr">
        <is>
          <t>R</t>
        </is>
      </c>
      <c r="LA10" s="1" t="inlineStr">
        <is>
          <t>R</t>
        </is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inlineStr">
        <is>
          <t>B</t>
        </is>
      </c>
      <c r="LU10" s="4" t="n">
        <v>0.5</v>
      </c>
      <c r="LV10" s="4" t="n">
        <v>2</v>
      </c>
      <c r="LW10" s="4" t="n">
        <v>0.5</v>
      </c>
      <c r="LX10" s="4" t="n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P10" s="1" t="n">
        <v>0</v>
      </c>
      <c r="MQ10" s="1" t="n">
        <v>0</v>
      </c>
      <c r="MR10" s="1" t="n">
        <v>0</v>
      </c>
      <c r="MS10" s="1" t="n">
        <v>0</v>
      </c>
      <c r="MT10" s="1" t="n">
        <v>0</v>
      </c>
      <c r="MU10" s="1" t="n">
        <v>0</v>
      </c>
      <c r="MV10" s="1" t="n">
        <v>0</v>
      </c>
      <c r="MW10" s="1" t="n">
        <v>0</v>
      </c>
      <c r="MX10" s="1" t="n">
        <v>0</v>
      </c>
      <c r="MY10" s="1" t="n">
        <v>0</v>
      </c>
      <c r="MZ10" s="1" t="n">
        <v>0</v>
      </c>
      <c r="NA10" s="1" t="n">
        <v>0</v>
      </c>
      <c r="NB10" s="1" t="n">
        <v>0</v>
      </c>
      <c r="NC10" s="1" t="n">
        <v>0</v>
      </c>
      <c r="ND10" s="1" t="n">
        <v>0</v>
      </c>
      <c r="NE10" s="1" t="n">
        <v>0</v>
      </c>
      <c r="NF10" s="1" t="n">
        <v>0</v>
      </c>
      <c r="NG10" s="33" t="e">
        <v>#DIV/0!</v>
      </c>
      <c r="NH10" s="3" t="e">
        <v>#DIV/0!</v>
      </c>
      <c r="NI10" s="1" t="e">
        <v>#N/A</v>
      </c>
      <c r="NJ10" s="79" t="e">
        <v>#DIV/0!</v>
      </c>
      <c r="NK10" s="34" t="e">
        <v>#N/A</v>
      </c>
      <c r="NL10" s="34" t="e">
        <v>#N/A</v>
      </c>
      <c r="NM10" s="32" t="n">
        <v>0</v>
      </c>
      <c r="NN10" s="32" t="e">
        <v>#DIV/0!</v>
      </c>
      <c r="NO10" s="32" t="e">
        <v>#DIV/0!</v>
      </c>
      <c r="NP10" s="32" t="e">
        <v>#DIV/0!</v>
      </c>
      <c r="NQ10" s="79" t="e">
        <v>#DIV/0!</v>
      </c>
      <c r="NR10" s="34" t="e">
        <v>#N/A</v>
      </c>
      <c r="NS10" s="34" t="e">
        <v>#N/A</v>
      </c>
      <c r="NT10" s="32" t="n">
        <v>0</v>
      </c>
      <c r="NU10" s="32" t="e">
        <v>#DIV/0!</v>
      </c>
      <c r="NV10" s="32" t="e">
        <v>#DIV/0!</v>
      </c>
      <c r="NW10" s="32" t="e">
        <v>#DIV/0!</v>
      </c>
      <c r="NX10" t="e">
        <v>#DIV/0!</v>
      </c>
      <c r="NY10" t="e">
        <v>#DIV/0!</v>
      </c>
      <c r="NZ10" t="e">
        <v>#DIV/0!</v>
      </c>
      <c r="OA10" t="e">
        <v>#DIV/0!</v>
      </c>
      <c r="OB10" t="e">
        <v>#DIV/0!</v>
      </c>
      <c r="OC10" t="e">
        <v>#DIV/0!</v>
      </c>
    </row>
    <row r="11" ht="16.5" customHeight="1" thickBot="1" thickTop="1">
      <c r="A11" s="2" t="n">
        <v>45110</v>
      </c>
      <c r="B11" t="inlineStr">
        <is>
          <t>Sweden</t>
        </is>
      </c>
      <c r="C11" t="inlineStr">
        <is>
          <t>Allsvenskan</t>
        </is>
      </c>
      <c r="D11" t="inlineStr">
        <is>
          <t>Elfsborg</t>
        </is>
      </c>
      <c r="E11" t="inlineStr">
        <is>
          <t>Hammarby</t>
        </is>
      </c>
      <c r="L11" t="n">
        <v>1.6</v>
      </c>
      <c r="M11" t="n">
        <v>4.6</v>
      </c>
      <c r="N11" t="n">
        <v>6</v>
      </c>
      <c r="O11" t="n">
        <v>7031</v>
      </c>
      <c r="P11" t="n">
        <v>1.65</v>
      </c>
      <c r="Q11" t="n">
        <v>2.52</v>
      </c>
      <c r="R11" t="n">
        <v>415</v>
      </c>
      <c r="BG11" t="n">
        <v>6</v>
      </c>
      <c r="BH11" t="n">
        <v>0</v>
      </c>
      <c r="BI11" t="n">
        <v>6</v>
      </c>
      <c r="BJ11" t="n">
        <v>3</v>
      </c>
      <c r="BK11" t="n">
        <v>2</v>
      </c>
      <c r="BL11" t="n">
        <v>5</v>
      </c>
      <c r="BM11" t="n">
        <v>3</v>
      </c>
      <c r="BN11" t="n">
        <v>2.83</v>
      </c>
      <c r="BO11" t="n">
        <v>0.67</v>
      </c>
      <c r="BP11" t="n">
        <v>2</v>
      </c>
      <c r="BQ11" t="n">
        <v>4</v>
      </c>
      <c r="BR11" t="n">
        <v>2</v>
      </c>
      <c r="BS11" t="n">
        <v>6</v>
      </c>
      <c r="BT11" t="n">
        <v>4</v>
      </c>
      <c r="BU11" t="n">
        <v>1</v>
      </c>
      <c r="BV11" t="n">
        <v>0</v>
      </c>
      <c r="BW11" t="n">
        <v>7</v>
      </c>
      <c r="BX11" t="n">
        <v>1</v>
      </c>
      <c r="BY11" t="n">
        <v>6</v>
      </c>
      <c r="BZ11" t="n">
        <v>3</v>
      </c>
      <c r="CA11" t="n">
        <v>3</v>
      </c>
      <c r="CB11" t="n">
        <v>4</v>
      </c>
      <c r="CC11" t="n">
        <v>6</v>
      </c>
      <c r="CD11" t="n">
        <v>0.86</v>
      </c>
      <c r="CE11" t="n">
        <v>2</v>
      </c>
      <c r="CF11" t="n">
        <v>4</v>
      </c>
      <c r="CG11" t="n">
        <v>5</v>
      </c>
      <c r="CH11" t="n">
        <v>2</v>
      </c>
      <c r="CI11" t="n">
        <v>6</v>
      </c>
      <c r="CJ11" t="n">
        <v>3</v>
      </c>
      <c r="CK11" t="n">
        <v>0</v>
      </c>
      <c r="CL11" t="n">
        <v>2</v>
      </c>
      <c r="CM11" t="n">
        <v>1</v>
      </c>
      <c r="CN11" t="n">
        <v>0</v>
      </c>
      <c r="CO11" t="n">
        <v>1</v>
      </c>
      <c r="CP11" t="n">
        <v>0</v>
      </c>
      <c r="CQ11" t="n">
        <v>0</v>
      </c>
      <c r="CR11" t="n">
        <v>1</v>
      </c>
      <c r="CS11" t="n">
        <v>0</v>
      </c>
      <c r="CT11" t="n">
        <v>2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1</v>
      </c>
      <c r="DA11" t="n">
        <v>0</v>
      </c>
      <c r="DB11" t="n">
        <v>0</v>
      </c>
      <c r="DC11" t="n">
        <v>4</v>
      </c>
      <c r="DD11" t="n">
        <v>1</v>
      </c>
      <c r="DE11" t="n">
        <v>3</v>
      </c>
      <c r="DF11" t="n">
        <v>2</v>
      </c>
      <c r="DG11" t="n">
        <v>2</v>
      </c>
      <c r="DH11" t="n">
        <v>2</v>
      </c>
      <c r="DI11" t="n">
        <v>3</v>
      </c>
      <c r="DJ11" t="n">
        <v>0.75</v>
      </c>
      <c r="DK11" t="n">
        <v>2.25</v>
      </c>
      <c r="DL11" t="n">
        <v>2</v>
      </c>
      <c r="DM11" t="n">
        <v>2</v>
      </c>
      <c r="DN11" t="n">
        <v>2</v>
      </c>
      <c r="DO11" t="n">
        <v>3</v>
      </c>
      <c r="DP11" t="n">
        <v>2</v>
      </c>
      <c r="DQ11" t="n">
        <v>0</v>
      </c>
      <c r="DR11" t="n">
        <v>1</v>
      </c>
      <c r="DS11" t="n">
        <v>2</v>
      </c>
      <c r="DT11" t="n">
        <v>2</v>
      </c>
      <c r="DU11" t="n">
        <v>52</v>
      </c>
      <c r="DV11" t="n">
        <v>5</v>
      </c>
      <c r="DW11" t="n">
        <v>3</v>
      </c>
      <c r="DX11" t="n">
        <v>90</v>
      </c>
      <c r="DY11" t="inlineStr">
        <is>
          <t xml:space="preserve"> 3 - 0</t>
        </is>
      </c>
      <c r="DZ11" t="inlineStr">
        <is>
          <t xml:space="preserve"> 2 - 0</t>
        </is>
      </c>
      <c r="EA11" t="inlineStr">
        <is>
          <t xml:space="preserve"> 3 - 2</t>
        </is>
      </c>
      <c r="EB11" t="inlineStr">
        <is>
          <t xml:space="preserve"> </t>
        </is>
      </c>
      <c r="EC11" t="inlineStr">
        <is>
          <t xml:space="preserve"> 2 - 1</t>
        </is>
      </c>
      <c r="ED11" t="n">
        <v>17</v>
      </c>
      <c r="EE11" t="n">
        <v>4</v>
      </c>
      <c r="EF11" t="n">
        <v>1</v>
      </c>
      <c r="EG11" t="n">
        <v>0</v>
      </c>
      <c r="EH11" t="n">
        <v>1</v>
      </c>
      <c r="EI11" t="n">
        <v>1</v>
      </c>
      <c r="EJ11" t="n">
        <v>1</v>
      </c>
      <c r="EK11" t="n">
        <v>1</v>
      </c>
      <c r="EL11" t="n">
        <v>5</v>
      </c>
      <c r="EM11" t="n">
        <v>0</v>
      </c>
      <c r="EN11" t="n">
        <v>3</v>
      </c>
      <c r="EO11" t="n">
        <v>2</v>
      </c>
      <c r="EP11" t="n">
        <v>1</v>
      </c>
      <c r="EQ11" t="n">
        <v>0</v>
      </c>
      <c r="ER11" t="n">
        <v>17</v>
      </c>
      <c r="ES11" t="n">
        <v>33</v>
      </c>
      <c r="ET11" t="n">
        <v>33</v>
      </c>
      <c r="EU11" t="n">
        <v>83</v>
      </c>
      <c r="EV11" t="n">
        <v>83</v>
      </c>
      <c r="EW11" t="n">
        <v>17</v>
      </c>
      <c r="EX11" t="n">
        <v>23.5</v>
      </c>
      <c r="EY11" t="n">
        <v>76</v>
      </c>
      <c r="EZ11" t="n">
        <v>50</v>
      </c>
      <c r="FA11" t="n">
        <v>50</v>
      </c>
      <c r="FB11" t="n">
        <v>1</v>
      </c>
      <c r="FC11" t="n">
        <v>0</v>
      </c>
      <c r="FD11" t="n">
        <v>6</v>
      </c>
      <c r="FE11" t="n">
        <v>14</v>
      </c>
      <c r="FF11" t="n">
        <v>0</v>
      </c>
      <c r="FG11" t="n">
        <v>2</v>
      </c>
      <c r="FH11" t="n">
        <v>0</v>
      </c>
      <c r="FI11" t="n">
        <v>1</v>
      </c>
      <c r="FJ11" t="n">
        <v>2</v>
      </c>
      <c r="FK11" t="n">
        <v>3</v>
      </c>
      <c r="FL11" t="n">
        <v>2</v>
      </c>
      <c r="FM11" t="n">
        <v>3</v>
      </c>
      <c r="FN11" t="n">
        <v>2</v>
      </c>
      <c r="FO11" t="n">
        <v>1</v>
      </c>
      <c r="FP11" t="n">
        <v>0</v>
      </c>
      <c r="FQ11" t="n">
        <v>2</v>
      </c>
      <c r="FR11" t="n">
        <v>29</v>
      </c>
      <c r="FS11" t="n">
        <v>14</v>
      </c>
      <c r="FT11" t="n">
        <v>71</v>
      </c>
      <c r="FU11" t="n">
        <v>57</v>
      </c>
      <c r="FV11" t="n">
        <v>29</v>
      </c>
      <c r="FW11" t="n">
        <v>29</v>
      </c>
      <c r="FX11" t="n">
        <v>33.3</v>
      </c>
      <c r="FY11" t="n">
        <v>67</v>
      </c>
      <c r="FZ11" t="n">
        <v>50</v>
      </c>
      <c r="GA11" t="n">
        <v>50</v>
      </c>
      <c r="GB11" t="n">
        <v>5</v>
      </c>
      <c r="GC11" t="n">
        <v>2</v>
      </c>
      <c r="GD11" t="n">
        <v>4</v>
      </c>
      <c r="GE11" t="n">
        <v>1</v>
      </c>
      <c r="GF11" t="n">
        <v>1</v>
      </c>
      <c r="GG11" t="n">
        <v>4</v>
      </c>
      <c r="GH11" t="n">
        <v>1</v>
      </c>
      <c r="GI11" t="n">
        <v>3</v>
      </c>
      <c r="GJ11" t="n">
        <v>2</v>
      </c>
      <c r="GK11" t="n">
        <v>1</v>
      </c>
      <c r="GL11" t="n">
        <v>1</v>
      </c>
      <c r="GM11" t="n">
        <v>4</v>
      </c>
      <c r="GN11" t="n">
        <v>4</v>
      </c>
      <c r="GO11" t="n">
        <v>4</v>
      </c>
      <c r="GP11" t="n">
        <v>1</v>
      </c>
      <c r="GQ11" t="n">
        <v>2</v>
      </c>
      <c r="GR11" t="n">
        <v>2</v>
      </c>
      <c r="GS11" t="n">
        <v>2</v>
      </c>
      <c r="GT11" t="n">
        <v>4</v>
      </c>
      <c r="GU11" t="n">
        <v>1</v>
      </c>
      <c r="GV11" t="n">
        <v>1</v>
      </c>
      <c r="GW11" t="n">
        <v>4</v>
      </c>
      <c r="GX11" t="n">
        <v>3</v>
      </c>
      <c r="GY11" t="n">
        <v>0</v>
      </c>
      <c r="GZ11" t="n">
        <v>4</v>
      </c>
      <c r="HA11" t="n">
        <v>0</v>
      </c>
      <c r="HB11" t="n">
        <v>4</v>
      </c>
      <c r="HC11" t="n">
        <v>2</v>
      </c>
      <c r="HD11" t="n">
        <v>2</v>
      </c>
      <c r="HE11" t="n">
        <v>0</v>
      </c>
      <c r="HF11" t="n">
        <v>2</v>
      </c>
      <c r="HG11" t="n">
        <v>3</v>
      </c>
      <c r="HH11" t="n">
        <v>0</v>
      </c>
      <c r="HI11" t="n">
        <v>4</v>
      </c>
      <c r="HJ11" t="n">
        <v>3</v>
      </c>
      <c r="HK11" t="n">
        <v>2</v>
      </c>
      <c r="HL11" t="n">
        <v>2</v>
      </c>
      <c r="HM11" t="n">
        <v>4</v>
      </c>
      <c r="HN11" t="n">
        <v>1</v>
      </c>
      <c r="HO11" t="n">
        <v>2</v>
      </c>
      <c r="HP11" t="n">
        <v>3</v>
      </c>
      <c r="HQ11" t="n">
        <v>4</v>
      </c>
      <c r="HS11" t="n">
        <v>10</v>
      </c>
      <c r="HU11" t="n">
        <v>2</v>
      </c>
      <c r="HV11" t="n">
        <v>3</v>
      </c>
      <c r="HW11" t="n">
        <v>3</v>
      </c>
      <c r="HX11" t="n">
        <v>3</v>
      </c>
      <c r="HY11" t="n">
        <v>1</v>
      </c>
      <c r="HZ11" t="n">
        <v>3</v>
      </c>
      <c r="IA11" t="n">
        <v>9</v>
      </c>
      <c r="IB11" t="n">
        <v>12</v>
      </c>
      <c r="ID11" t="n">
        <v>6</v>
      </c>
      <c r="IE11" t="n">
        <v>10</v>
      </c>
      <c r="IF11" t="n">
        <v>11</v>
      </c>
      <c r="IH11" t="n">
        <v>10</v>
      </c>
      <c r="II11" t="n">
        <v>12</v>
      </c>
      <c r="IJ11" t="n">
        <v>8</v>
      </c>
      <c r="IK11" t="n">
        <v>9</v>
      </c>
      <c r="IL11" t="n">
        <v>1</v>
      </c>
      <c r="IM11" t="n">
        <v>5</v>
      </c>
      <c r="IO11" t="n">
        <v>9</v>
      </c>
      <c r="IQ11" t="n">
        <v>2</v>
      </c>
      <c r="IS11" t="n">
        <v>3</v>
      </c>
      <c r="IT11" t="n">
        <v>3</v>
      </c>
      <c r="IU11" t="n">
        <v>1</v>
      </c>
      <c r="IV11" t="n">
        <v>3</v>
      </c>
      <c r="IW11" t="n">
        <v>6</v>
      </c>
      <c r="IX11" t="n">
        <v>11</v>
      </c>
      <c r="IZ11" t="n">
        <v>8</v>
      </c>
      <c r="JB11" t="n">
        <v>9</v>
      </c>
      <c r="JD11" t="n">
        <v>9</v>
      </c>
      <c r="JE11" t="n">
        <v>10</v>
      </c>
      <c r="JF11" t="n">
        <v>8</v>
      </c>
      <c r="JG11" t="n">
        <v>10</v>
      </c>
      <c r="KD11" t="inlineStr">
        <is>
          <t>R</t>
        </is>
      </c>
      <c r="KE11" t="inlineStr">
        <is>
          <t>A</t>
        </is>
      </c>
      <c r="KF11" t="inlineStr">
        <is>
          <t>A</t>
        </is>
      </c>
      <c r="KG11" t="inlineStr">
        <is>
          <t>R</t>
        </is>
      </c>
      <c r="KH11" t="inlineStr">
        <is>
          <t>G</t>
        </is>
      </c>
      <c r="KI11" t="inlineStr">
        <is>
          <t>R</t>
        </is>
      </c>
      <c r="KJ11" t="inlineStr">
        <is>
          <t>R</t>
        </is>
      </c>
      <c r="KK11" t="n">
        <v>16</v>
      </c>
      <c r="KN11" s="1" t="inlineStr">
        <is>
          <t>Elfsborg</t>
        </is>
      </c>
      <c r="KO11" s="1" t="inlineStr">
        <is>
          <t>Hammarby</t>
        </is>
      </c>
      <c r="KP11" s="1" t="inlineStr">
        <is>
          <t>Elfsborg v Hammarby</t>
        </is>
      </c>
      <c r="KQ11" t="inlineStr">
        <is>
          <t>Sweden_Allsvenskan</t>
        </is>
      </c>
      <c r="KR11" s="1" t="inlineStr">
        <is>
          <t>G</t>
        </is>
      </c>
      <c r="KS11" s="1" t="inlineStr">
        <is>
          <t>G</t>
        </is>
      </c>
      <c r="KT11" s="1" t="inlineStr">
        <is>
          <t>A</t>
        </is>
      </c>
      <c r="KU11" s="1" t="inlineStr">
        <is>
          <t>R</t>
        </is>
      </c>
      <c r="KV11" s="1" t="inlineStr">
        <is>
          <t>G</t>
        </is>
      </c>
      <c r="KW11" s="1" t="inlineStr">
        <is>
          <t>G</t>
        </is>
      </c>
      <c r="KX11" s="1" t="inlineStr">
        <is>
          <t>A</t>
        </is>
      </c>
      <c r="KY11" s="1" t="inlineStr">
        <is>
          <t>A</t>
        </is>
      </c>
      <c r="KZ11" s="1" t="inlineStr">
        <is>
          <t>G</t>
        </is>
      </c>
      <c r="LA11" s="1" t="inlineStr">
        <is>
          <t>R</t>
        </is>
      </c>
      <c r="LQ11" t="inlineStr">
        <is>
          <t>0-0</t>
        </is>
      </c>
      <c r="LR11" t="e">
        <v>#VALUE!</v>
      </c>
      <c r="LS11" t="e">
        <v>#VALUE!</v>
      </c>
      <c r="LT11" s="8" t="inlineStr">
        <is>
          <t>C</t>
        </is>
      </c>
      <c r="LU11" s="4" t="n">
        <v>2</v>
      </c>
      <c r="LV11" s="4" t="n">
        <v>0.5</v>
      </c>
      <c r="LW11" s="4" t="n">
        <v>1</v>
      </c>
      <c r="LX11" s="4" t="n">
        <v>2</v>
      </c>
      <c r="LY11" s="7" t="e">
        <v>#VALUE!</v>
      </c>
      <c r="LZ11" s="7" t="e">
        <v>#VALUE!</v>
      </c>
      <c r="MA11" s="11" t="e">
        <v>#VALUE!</v>
      </c>
      <c r="MB11" s="5" t="e">
        <v>#VALUE!</v>
      </c>
      <c r="MC11" s="6" t="e">
        <v>#VALUE!</v>
      </c>
      <c r="MD11" s="4" t="inlineStr"/>
      <c r="ME11" s="9" t="e">
        <v>#VALUE!</v>
      </c>
      <c r="MF11" s="10" t="e">
        <v>#VALUE!</v>
      </c>
      <c r="MG11" s="4" t="e">
        <v>#VALUE!</v>
      </c>
      <c r="MH11" s="9" t="e">
        <v>#VALUE!</v>
      </c>
      <c r="MI11" s="10" t="e">
        <v>#VALUE!</v>
      </c>
      <c r="MP11" s="1" t="n">
        <v>0</v>
      </c>
      <c r="MQ11" s="1" t="n">
        <v>0</v>
      </c>
      <c r="MR11" s="1" t="n">
        <v>0</v>
      </c>
      <c r="MS11" s="1" t="n">
        <v>0</v>
      </c>
      <c r="MT11" s="1" t="n">
        <v>0</v>
      </c>
      <c r="MU11" s="1" t="n">
        <v>0</v>
      </c>
      <c r="MV11" s="1" t="n">
        <v>0</v>
      </c>
      <c r="MW11" s="1" t="n">
        <v>0</v>
      </c>
      <c r="MX11" s="1" t="n">
        <v>0</v>
      </c>
      <c r="MY11" s="1" t="n">
        <v>0</v>
      </c>
      <c r="MZ11" s="1" t="n">
        <v>0</v>
      </c>
      <c r="NA11" s="1" t="n">
        <v>0</v>
      </c>
      <c r="NB11" s="1" t="n">
        <v>0</v>
      </c>
      <c r="NC11" s="1" t="n">
        <v>0</v>
      </c>
      <c r="ND11" s="1" t="n">
        <v>0</v>
      </c>
      <c r="NE11" s="1" t="n">
        <v>0</v>
      </c>
      <c r="NF11" s="1" t="n">
        <v>0</v>
      </c>
      <c r="NG11" s="33" t="e">
        <v>#DIV/0!</v>
      </c>
      <c r="NH11" s="3" t="e">
        <v>#DIV/0!</v>
      </c>
      <c r="NI11" s="1" t="inlineStr"/>
      <c r="NJ11" s="79" t="e">
        <v>#DIV/0!</v>
      </c>
      <c r="NK11" s="34" t="e">
        <v>#VALUE!</v>
      </c>
      <c r="NL11" s="34" t="e">
        <v>#VALUE!</v>
      </c>
      <c r="NM11" s="32" t="n">
        <v>0</v>
      </c>
      <c r="NN11" s="32" t="e">
        <v>#DIV/0!</v>
      </c>
      <c r="NO11" s="32" t="e">
        <v>#DIV/0!</v>
      </c>
      <c r="NP11" s="32" t="e">
        <v>#DIV/0!</v>
      </c>
      <c r="NQ11" s="79" t="e">
        <v>#DIV/0!</v>
      </c>
      <c r="NR11" s="34" t="e">
        <v>#VALUE!</v>
      </c>
      <c r="NS11" s="34" t="e">
        <v>#VALUE!</v>
      </c>
      <c r="NT11" s="32" t="n">
        <v>0</v>
      </c>
      <c r="NU11" s="32" t="e">
        <v>#DIV/0!</v>
      </c>
      <c r="NV11" s="32" t="e">
        <v>#DIV/0!</v>
      </c>
      <c r="NW11" s="32" t="e">
        <v>#DIV/0!</v>
      </c>
      <c r="NX11" t="e">
        <v>#DIV/0!</v>
      </c>
      <c r="NY11" t="e">
        <v>#DIV/0!</v>
      </c>
      <c r="NZ11" t="e">
        <v>#DIV/0!</v>
      </c>
      <c r="OA11" t="e">
        <v>#DIV/0!</v>
      </c>
      <c r="OB11" t="e">
        <v>#DIV/0!</v>
      </c>
      <c r="OC11" t="e">
        <v>#DIV/0!</v>
      </c>
    </row>
    <row r="12" ht="16.5" customHeight="1" thickBot="1" thickTop="1">
      <c r="A12" s="2" t="n">
        <v>45110</v>
      </c>
      <c r="B12" t="inlineStr">
        <is>
          <t>Sweden</t>
        </is>
      </c>
      <c r="C12" t="inlineStr">
        <is>
          <t>Allsvenskan</t>
        </is>
      </c>
      <c r="D12" t="inlineStr">
        <is>
          <t>Mjallby</t>
        </is>
      </c>
      <c r="E12" t="inlineStr">
        <is>
          <t>Kalmar</t>
        </is>
      </c>
      <c r="L12" t="n">
        <v>2.76</v>
      </c>
      <c r="M12" t="n">
        <v>3.15</v>
      </c>
      <c r="N12" t="n">
        <v>3.05</v>
      </c>
      <c r="O12" t="n">
        <v>1770</v>
      </c>
      <c r="P12" t="n">
        <v>2.58</v>
      </c>
      <c r="Q12" t="n">
        <v>1.6</v>
      </c>
      <c r="R12" t="n">
        <v>274</v>
      </c>
      <c r="BG12" t="n">
        <v>6</v>
      </c>
      <c r="BH12" t="n">
        <v>1</v>
      </c>
      <c r="BI12" t="n">
        <v>4</v>
      </c>
      <c r="BJ12" t="n">
        <v>2</v>
      </c>
      <c r="BK12" t="n">
        <v>1</v>
      </c>
      <c r="BL12" t="n">
        <v>3</v>
      </c>
      <c r="BM12" t="n">
        <v>3</v>
      </c>
      <c r="BN12" t="n">
        <v>1.17</v>
      </c>
      <c r="BO12" t="n">
        <v>0.83</v>
      </c>
      <c r="BP12" t="n">
        <v>1</v>
      </c>
      <c r="BQ12" t="n">
        <v>3</v>
      </c>
      <c r="BR12" t="n">
        <v>1</v>
      </c>
      <c r="BS12" t="n">
        <v>4</v>
      </c>
      <c r="BT12" t="n">
        <v>2</v>
      </c>
      <c r="BU12" t="n">
        <v>1</v>
      </c>
      <c r="BV12" t="n">
        <v>1</v>
      </c>
      <c r="BW12" t="n">
        <v>6</v>
      </c>
      <c r="BX12" t="n">
        <v>1</v>
      </c>
      <c r="BY12" t="n">
        <v>3</v>
      </c>
      <c r="BZ12" t="n">
        <v>2</v>
      </c>
      <c r="CA12" t="n">
        <v>2</v>
      </c>
      <c r="CB12" t="n">
        <v>4</v>
      </c>
      <c r="CC12" t="n">
        <v>4</v>
      </c>
      <c r="CD12" t="n">
        <v>1</v>
      </c>
      <c r="CE12" t="n">
        <v>1</v>
      </c>
      <c r="CF12" t="n">
        <v>3</v>
      </c>
      <c r="CG12" t="n">
        <v>2</v>
      </c>
      <c r="CH12" t="n">
        <v>2</v>
      </c>
      <c r="CI12" t="n">
        <v>5</v>
      </c>
      <c r="CJ12" t="n">
        <v>3</v>
      </c>
      <c r="CK12" t="n">
        <v>0</v>
      </c>
      <c r="CL12" t="n">
        <v>2</v>
      </c>
      <c r="CM12" t="n">
        <v>2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2</v>
      </c>
      <c r="CT12" t="n">
        <v>0</v>
      </c>
      <c r="CU12" t="n">
        <v>1.5</v>
      </c>
      <c r="CV12" t="n">
        <v>0</v>
      </c>
      <c r="CW12" t="n">
        <v>0</v>
      </c>
      <c r="CX12" t="n">
        <v>0</v>
      </c>
      <c r="CY12" t="n">
        <v>2</v>
      </c>
      <c r="CZ12" t="n">
        <v>1</v>
      </c>
      <c r="DA12" t="n">
        <v>0</v>
      </c>
      <c r="DB12" t="n">
        <v>0</v>
      </c>
      <c r="DC12" t="n">
        <v>3</v>
      </c>
      <c r="DD12" t="n">
        <v>1</v>
      </c>
      <c r="DE12" t="n">
        <v>1</v>
      </c>
      <c r="DF12" t="n">
        <v>0</v>
      </c>
      <c r="DG12" t="n">
        <v>0</v>
      </c>
      <c r="DH12" t="n">
        <v>2</v>
      </c>
      <c r="DI12" t="n">
        <v>1</v>
      </c>
      <c r="DJ12" t="n">
        <v>0.67</v>
      </c>
      <c r="DK12" t="n">
        <v>0.33</v>
      </c>
      <c r="DL12" t="n">
        <v>1</v>
      </c>
      <c r="DM12" t="n">
        <v>0</v>
      </c>
      <c r="DN12" t="n">
        <v>0</v>
      </c>
      <c r="DO12" t="n">
        <v>2</v>
      </c>
      <c r="DP12" t="n">
        <v>1</v>
      </c>
      <c r="DQ12" t="n">
        <v>0</v>
      </c>
      <c r="DR12" t="n">
        <v>0</v>
      </c>
      <c r="DS12" t="n">
        <v>3</v>
      </c>
      <c r="DT12" t="n">
        <v>1</v>
      </c>
      <c r="DU12" t="n">
        <v>59</v>
      </c>
      <c r="DV12" t="n">
        <v>2</v>
      </c>
      <c r="DW12" t="n">
        <v>4</v>
      </c>
      <c r="DX12" t="n">
        <v>78</v>
      </c>
      <c r="DY12" t="inlineStr">
        <is>
          <t xml:space="preserve"> 1 - 1</t>
        </is>
      </c>
      <c r="DZ12" t="inlineStr">
        <is>
          <t xml:space="preserve"> 0 - 1</t>
        </is>
      </c>
      <c r="EA12" t="inlineStr">
        <is>
          <t xml:space="preserve"> 2 - 2</t>
        </is>
      </c>
      <c r="EB12" t="inlineStr">
        <is>
          <t xml:space="preserve"> </t>
        </is>
      </c>
      <c r="EC12" t="inlineStr">
        <is>
          <t xml:space="preserve"> 1 - 1</t>
        </is>
      </c>
      <c r="ED12" t="n">
        <v>7</v>
      </c>
      <c r="EE12" t="n">
        <v>5</v>
      </c>
      <c r="EF12" t="n">
        <v>1</v>
      </c>
      <c r="EG12" t="n">
        <v>0</v>
      </c>
      <c r="EH12" t="n">
        <v>1</v>
      </c>
      <c r="EI12" t="n">
        <v>0</v>
      </c>
      <c r="EJ12" t="n">
        <v>2</v>
      </c>
      <c r="EK12" t="n">
        <v>0</v>
      </c>
      <c r="EL12" t="n">
        <v>1</v>
      </c>
      <c r="EM12" t="n">
        <v>1</v>
      </c>
      <c r="EN12" t="n">
        <v>1</v>
      </c>
      <c r="EO12" t="n">
        <v>3</v>
      </c>
      <c r="EP12" t="n">
        <v>0</v>
      </c>
      <c r="EQ12" t="n">
        <v>1</v>
      </c>
      <c r="ER12" t="n">
        <v>17</v>
      </c>
      <c r="ES12" t="n">
        <v>17</v>
      </c>
      <c r="ET12" t="n">
        <v>33</v>
      </c>
      <c r="EU12" t="n">
        <v>17</v>
      </c>
      <c r="EV12" t="n">
        <v>67</v>
      </c>
      <c r="EW12" t="n">
        <v>17</v>
      </c>
      <c r="EX12" t="n">
        <v>71.40000000000001</v>
      </c>
      <c r="EY12" t="n">
        <v>29</v>
      </c>
      <c r="EZ12" t="n">
        <v>0</v>
      </c>
      <c r="FA12" t="n">
        <v>100</v>
      </c>
      <c r="FB12" t="n">
        <v>2</v>
      </c>
      <c r="FC12" t="n">
        <v>1</v>
      </c>
      <c r="FD12" t="n">
        <v>6</v>
      </c>
      <c r="FE12" t="n">
        <v>6</v>
      </c>
      <c r="FF12" t="n">
        <v>1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2</v>
      </c>
      <c r="FN12" t="n">
        <v>3</v>
      </c>
      <c r="FO12" t="n">
        <v>1</v>
      </c>
      <c r="FP12" t="n">
        <v>0</v>
      </c>
      <c r="FQ12" t="n">
        <v>1</v>
      </c>
      <c r="FR12" t="n">
        <v>17</v>
      </c>
      <c r="FS12" t="n">
        <v>17</v>
      </c>
      <c r="FT12" t="n">
        <v>17</v>
      </c>
      <c r="FU12" t="n">
        <v>50</v>
      </c>
      <c r="FV12" t="n">
        <v>67</v>
      </c>
      <c r="FW12" t="n">
        <v>17</v>
      </c>
      <c r="FX12" t="n">
        <v>33.3</v>
      </c>
      <c r="FY12" t="n">
        <v>67</v>
      </c>
      <c r="FZ12" t="n">
        <v>33.3</v>
      </c>
      <c r="GA12" t="n">
        <v>67</v>
      </c>
      <c r="GB12" t="n">
        <v>1</v>
      </c>
      <c r="GC12" t="n">
        <v>0</v>
      </c>
      <c r="GD12" t="n">
        <v>2</v>
      </c>
      <c r="GE12" t="n">
        <v>2</v>
      </c>
      <c r="GF12" t="n">
        <v>2</v>
      </c>
      <c r="GG12" t="n">
        <v>3</v>
      </c>
      <c r="GH12" t="n">
        <v>0</v>
      </c>
      <c r="GI12" t="n">
        <v>3</v>
      </c>
      <c r="GJ12" t="n">
        <v>2</v>
      </c>
      <c r="GK12" t="n">
        <v>0</v>
      </c>
      <c r="GL12" t="n">
        <v>1</v>
      </c>
      <c r="GM12" t="n">
        <v>3</v>
      </c>
      <c r="GN12" t="n">
        <v>2</v>
      </c>
      <c r="GO12" t="n">
        <v>3</v>
      </c>
      <c r="GP12" t="n">
        <v>1</v>
      </c>
      <c r="GQ12" t="n">
        <v>3</v>
      </c>
      <c r="GR12" t="n">
        <v>3</v>
      </c>
      <c r="GS12" t="n">
        <v>0</v>
      </c>
      <c r="GT12" t="n">
        <v>1</v>
      </c>
      <c r="GU12" t="n">
        <v>2</v>
      </c>
      <c r="GV12" t="n">
        <v>3</v>
      </c>
      <c r="GW12" t="n">
        <v>2</v>
      </c>
      <c r="GX12" t="n">
        <v>2</v>
      </c>
      <c r="GY12" t="n">
        <v>2</v>
      </c>
      <c r="GZ12" t="n">
        <v>2</v>
      </c>
      <c r="HA12" t="n">
        <v>0</v>
      </c>
      <c r="HB12" t="n">
        <v>1</v>
      </c>
      <c r="HC12" t="n">
        <v>3</v>
      </c>
      <c r="HD12" t="n">
        <v>1</v>
      </c>
      <c r="HE12" t="n">
        <v>1</v>
      </c>
      <c r="HF12" t="n">
        <v>3</v>
      </c>
      <c r="HG12" t="n">
        <v>3</v>
      </c>
      <c r="HH12" t="n">
        <v>1</v>
      </c>
      <c r="HI12" t="n">
        <v>1</v>
      </c>
      <c r="HJ12" t="n">
        <v>1</v>
      </c>
      <c r="HK12" t="n">
        <v>4</v>
      </c>
      <c r="HL12" t="n">
        <v>1</v>
      </c>
      <c r="HM12" t="n">
        <v>1</v>
      </c>
      <c r="HN12" t="n">
        <v>4</v>
      </c>
      <c r="HO12" t="n">
        <v>1</v>
      </c>
      <c r="HP12" t="n">
        <v>10</v>
      </c>
      <c r="HQ12" t="n">
        <v>9</v>
      </c>
      <c r="HR12" t="n">
        <v>3</v>
      </c>
      <c r="HS12" t="n">
        <v>3</v>
      </c>
      <c r="HT12" t="n">
        <v>7</v>
      </c>
      <c r="HU12" t="n">
        <v>13</v>
      </c>
      <c r="HW12" t="n">
        <v>11</v>
      </c>
      <c r="HX12" t="n">
        <v>6</v>
      </c>
      <c r="HY12" t="n">
        <v>10</v>
      </c>
      <c r="HZ12" t="n">
        <v>9</v>
      </c>
      <c r="IA12" t="n">
        <v>5</v>
      </c>
      <c r="IB12" t="n">
        <v>7</v>
      </c>
      <c r="ID12" t="n">
        <v>5</v>
      </c>
      <c r="IF12" t="n">
        <v>9</v>
      </c>
      <c r="IH12" t="n">
        <v>8</v>
      </c>
      <c r="II12" t="n">
        <v>4</v>
      </c>
      <c r="IJ12" t="n">
        <v>6</v>
      </c>
      <c r="IK12" t="n">
        <v>8</v>
      </c>
      <c r="IL12" t="n">
        <v>8</v>
      </c>
      <c r="IM12" t="n">
        <v>9</v>
      </c>
      <c r="IO12" t="n">
        <v>6</v>
      </c>
      <c r="IP12" t="n">
        <v>5</v>
      </c>
      <c r="IQ12" t="n">
        <v>12</v>
      </c>
      <c r="IS12" t="n">
        <v>10</v>
      </c>
      <c r="IT12" t="n">
        <v>9</v>
      </c>
      <c r="IU12" t="n">
        <v>11</v>
      </c>
      <c r="IV12" t="n">
        <v>9</v>
      </c>
      <c r="IW12" t="n">
        <v>4</v>
      </c>
      <c r="IX12" t="n">
        <v>4</v>
      </c>
      <c r="IY12" t="n">
        <v>1</v>
      </c>
      <c r="IZ12" t="n">
        <v>7</v>
      </c>
      <c r="JB12" t="n">
        <v>7</v>
      </c>
      <c r="JD12" t="n">
        <v>7</v>
      </c>
      <c r="JE12" t="n">
        <v>4</v>
      </c>
      <c r="JF12" t="n">
        <v>6</v>
      </c>
      <c r="JG12" t="n">
        <v>8</v>
      </c>
      <c r="KD12" t="inlineStr">
        <is>
          <t>R</t>
        </is>
      </c>
      <c r="KE12" t="inlineStr">
        <is>
          <t>R</t>
        </is>
      </c>
      <c r="KF12" t="inlineStr">
        <is>
          <t>G</t>
        </is>
      </c>
      <c r="KG12" t="inlineStr">
        <is>
          <t>R</t>
        </is>
      </c>
      <c r="KH12" t="inlineStr">
        <is>
          <t>A</t>
        </is>
      </c>
      <c r="KI12" t="inlineStr">
        <is>
          <t>G</t>
        </is>
      </c>
      <c r="KJ12" t="inlineStr">
        <is>
          <t>G</t>
        </is>
      </c>
      <c r="KK12" t="n">
        <v>16</v>
      </c>
      <c r="KN12" s="1" t="inlineStr">
        <is>
          <t>Mjallby</t>
        </is>
      </c>
      <c r="KO12" s="1" t="inlineStr">
        <is>
          <t>Kalmar FF</t>
        </is>
      </c>
      <c r="KP12" s="1" t="inlineStr">
        <is>
          <t>Mjallby v Kalmar FF</t>
        </is>
      </c>
      <c r="KQ12" t="inlineStr">
        <is>
          <t>Sweden_Allsvenskan</t>
        </is>
      </c>
      <c r="KR12" s="1" t="inlineStr">
        <is>
          <t>R</t>
        </is>
      </c>
      <c r="KS12" s="1" t="inlineStr">
        <is>
          <t>A</t>
        </is>
      </c>
      <c r="KT12" s="1" t="inlineStr">
        <is>
          <t>A</t>
        </is>
      </c>
      <c r="KU12" s="1" t="inlineStr">
        <is>
          <t>G</t>
        </is>
      </c>
      <c r="KV12" s="1" t="inlineStr">
        <is>
          <t>A</t>
        </is>
      </c>
      <c r="KW12" s="1" t="inlineStr">
        <is>
          <t>A</t>
        </is>
      </c>
      <c r="KX12" s="1" t="inlineStr">
        <is>
          <t>A</t>
        </is>
      </c>
      <c r="KY12" s="1" t="inlineStr">
        <is>
          <t>A</t>
        </is>
      </c>
      <c r="KZ12" s="1" t="inlineStr">
        <is>
          <t>A</t>
        </is>
      </c>
      <c r="LA12" s="1" t="inlineStr">
        <is>
          <t>A</t>
        </is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inlineStr">
        <is>
          <t>C</t>
        </is>
      </c>
      <c r="LU12" s="4" t="n">
        <v>0.5</v>
      </c>
      <c r="LV12" s="4" t="n">
        <v>1</v>
      </c>
      <c r="LW12" s="4" t="n">
        <v>1</v>
      </c>
      <c r="LX12" s="4" t="n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P12" s="1" t="n">
        <v>0</v>
      </c>
      <c r="MQ12" s="1" t="n">
        <v>0</v>
      </c>
      <c r="MR12" s="1" t="n">
        <v>0</v>
      </c>
      <c r="MS12" s="1" t="n">
        <v>0</v>
      </c>
      <c r="MT12" s="1" t="n">
        <v>0</v>
      </c>
      <c r="MU12" s="1" t="n">
        <v>0</v>
      </c>
      <c r="MV12" s="1" t="n">
        <v>0</v>
      </c>
      <c r="MW12" s="1" t="n">
        <v>0</v>
      </c>
      <c r="MX12" s="1" t="n">
        <v>0</v>
      </c>
      <c r="MY12" s="1" t="n">
        <v>0</v>
      </c>
      <c r="MZ12" s="1" t="n">
        <v>0</v>
      </c>
      <c r="NA12" s="1" t="n">
        <v>0</v>
      </c>
      <c r="NB12" s="1" t="n">
        <v>0</v>
      </c>
      <c r="NC12" s="1" t="n">
        <v>0</v>
      </c>
      <c r="ND12" s="1" t="n">
        <v>0</v>
      </c>
      <c r="NE12" s="1" t="n">
        <v>0</v>
      </c>
      <c r="NF12" s="1" t="n">
        <v>0</v>
      </c>
      <c r="NG12" s="33" t="e">
        <v>#DIV/0!</v>
      </c>
      <c r="NH12" s="3" t="e">
        <v>#DIV/0!</v>
      </c>
      <c r="NI12" s="1" t="e">
        <v>#N/A</v>
      </c>
      <c r="NJ12" s="79" t="e">
        <v>#DIV/0!</v>
      </c>
      <c r="NK12" s="34" t="e">
        <v>#N/A</v>
      </c>
      <c r="NL12" s="34" t="e">
        <v>#N/A</v>
      </c>
      <c r="NM12" s="32" t="n">
        <v>0</v>
      </c>
      <c r="NN12" s="32" t="e">
        <v>#DIV/0!</v>
      </c>
      <c r="NO12" s="32" t="e">
        <v>#DIV/0!</v>
      </c>
      <c r="NP12" s="32" t="e">
        <v>#DIV/0!</v>
      </c>
      <c r="NQ12" s="79" t="e">
        <v>#DIV/0!</v>
      </c>
      <c r="NR12" s="34" t="e">
        <v>#N/A</v>
      </c>
      <c r="NS12" s="34" t="e">
        <v>#N/A</v>
      </c>
      <c r="NT12" s="32" t="n">
        <v>0</v>
      </c>
      <c r="NU12" s="32" t="e">
        <v>#DIV/0!</v>
      </c>
      <c r="NV12" s="32" t="e">
        <v>#DIV/0!</v>
      </c>
      <c r="NW12" s="32" t="e">
        <v>#DIV/0!</v>
      </c>
      <c r="NX12" t="e">
        <v>#DIV/0!</v>
      </c>
      <c r="NY12" t="e">
        <v>#DIV/0!</v>
      </c>
      <c r="NZ12" t="e">
        <v>#DIV/0!</v>
      </c>
      <c r="OA12" t="e">
        <v>#DIV/0!</v>
      </c>
      <c r="OB12" t="e">
        <v>#DIV/0!</v>
      </c>
      <c r="OC12" t="e">
        <v>#DIV/0!</v>
      </c>
    </row>
    <row r="13" ht="16.5" customHeight="1" thickBot="1" thickTop="1">
      <c r="A13" s="2" t="n">
        <v>45111</v>
      </c>
      <c r="B13" t="inlineStr">
        <is>
          <t>Mexico</t>
        </is>
      </c>
      <c r="C13" t="inlineStr">
        <is>
          <t>Liga MX</t>
        </is>
      </c>
      <c r="D13" t="inlineStr">
        <is>
          <t>Leon</t>
        </is>
      </c>
      <c r="E13" t="inlineStr">
        <is>
          <t>Guadalajara</t>
        </is>
      </c>
      <c r="L13" t="n">
        <v>2.02</v>
      </c>
      <c r="M13" t="n">
        <v>3.45</v>
      </c>
      <c r="N13" t="n">
        <v>4</v>
      </c>
      <c r="O13" t="n">
        <v>161</v>
      </c>
      <c r="P13" t="n">
        <v>2</v>
      </c>
      <c r="Q13" t="n">
        <v>1.83</v>
      </c>
      <c r="R13" t="n">
        <v>0</v>
      </c>
      <c r="BG13" t="n">
        <v>16</v>
      </c>
      <c r="BH13" t="n">
        <v>1</v>
      </c>
      <c r="BI13" t="n">
        <v>13</v>
      </c>
      <c r="BJ13" t="n">
        <v>9</v>
      </c>
      <c r="BK13" t="n">
        <v>6</v>
      </c>
      <c r="BL13" t="n">
        <v>12</v>
      </c>
      <c r="BM13" t="n">
        <v>11</v>
      </c>
      <c r="BN13" t="n">
        <v>1.88</v>
      </c>
      <c r="BO13" t="n">
        <v>1.19</v>
      </c>
      <c r="BP13" t="n">
        <v>8</v>
      </c>
      <c r="BQ13" t="n">
        <v>9</v>
      </c>
      <c r="BR13" t="n">
        <v>7</v>
      </c>
      <c r="BS13" t="n">
        <v>14</v>
      </c>
      <c r="BT13" t="n">
        <v>9</v>
      </c>
      <c r="BU13" t="n">
        <v>3</v>
      </c>
      <c r="BV13" t="n">
        <v>2</v>
      </c>
      <c r="BW13" t="n">
        <v>16</v>
      </c>
      <c r="BX13" t="n">
        <v>2</v>
      </c>
      <c r="BY13" t="n">
        <v>12</v>
      </c>
      <c r="BZ13" t="n">
        <v>10</v>
      </c>
      <c r="CA13" t="n">
        <v>3</v>
      </c>
      <c r="CB13" t="n">
        <v>13</v>
      </c>
      <c r="CC13" t="n">
        <v>11</v>
      </c>
      <c r="CD13" t="n">
        <v>1.5</v>
      </c>
      <c r="CE13" t="n">
        <v>1.06</v>
      </c>
      <c r="CF13" t="n">
        <v>10</v>
      </c>
      <c r="CG13" t="n">
        <v>9</v>
      </c>
      <c r="CH13" t="n">
        <v>6</v>
      </c>
      <c r="CI13" t="n">
        <v>13</v>
      </c>
      <c r="CJ13" t="n">
        <v>9</v>
      </c>
      <c r="CK13" t="n">
        <v>7</v>
      </c>
      <c r="CL13" t="n">
        <v>1</v>
      </c>
      <c r="CM13" t="n">
        <v>8</v>
      </c>
      <c r="CN13" t="n">
        <v>1</v>
      </c>
      <c r="CO13" t="n">
        <v>6</v>
      </c>
      <c r="CP13" t="n">
        <v>2</v>
      </c>
      <c r="CQ13" t="n">
        <v>1</v>
      </c>
      <c r="CR13" t="n">
        <v>5</v>
      </c>
      <c r="CS13" t="n">
        <v>4</v>
      </c>
      <c r="CT13" t="n">
        <v>1.5</v>
      </c>
      <c r="CU13" t="n">
        <v>0.63</v>
      </c>
      <c r="CV13" t="n">
        <v>2</v>
      </c>
      <c r="CW13" t="n">
        <v>3</v>
      </c>
      <c r="CX13" t="n">
        <v>2</v>
      </c>
      <c r="CY13" t="n">
        <v>7</v>
      </c>
      <c r="CZ13" t="n">
        <v>4</v>
      </c>
      <c r="DA13" t="n">
        <v>1</v>
      </c>
      <c r="DB13" t="n">
        <v>0</v>
      </c>
      <c r="DC13" t="n">
        <v>8</v>
      </c>
      <c r="DD13" t="n">
        <v>2</v>
      </c>
      <c r="DE13" t="n">
        <v>4</v>
      </c>
      <c r="DF13" t="n">
        <v>2</v>
      </c>
      <c r="DG13" t="n">
        <v>0</v>
      </c>
      <c r="DH13" t="n">
        <v>5</v>
      </c>
      <c r="DI13" t="n">
        <v>4</v>
      </c>
      <c r="DJ13" t="n">
        <v>0.88</v>
      </c>
      <c r="DK13" t="n">
        <v>0.63</v>
      </c>
      <c r="DL13" t="n">
        <v>3</v>
      </c>
      <c r="DM13" t="n">
        <v>3</v>
      </c>
      <c r="DN13" t="n">
        <v>1</v>
      </c>
      <c r="DO13" t="n">
        <v>5</v>
      </c>
      <c r="DP13" t="n">
        <v>3</v>
      </c>
      <c r="DQ13" t="n">
        <v>2</v>
      </c>
      <c r="DR13" t="n">
        <v>0</v>
      </c>
      <c r="DS13" t="n">
        <v>6</v>
      </c>
      <c r="DT13" t="n">
        <v>6</v>
      </c>
      <c r="DU13" t="n">
        <v>62</v>
      </c>
      <c r="DV13" t="n">
        <v>11</v>
      </c>
      <c r="DW13" t="n">
        <v>10</v>
      </c>
      <c r="DX13" t="n">
        <v>89</v>
      </c>
      <c r="DY13" t="inlineStr">
        <is>
          <t xml:space="preserve"> 1 - 0</t>
        </is>
      </c>
      <c r="DZ13" t="inlineStr">
        <is>
          <t xml:space="preserve"> 2 - 0</t>
        </is>
      </c>
      <c r="EA13" t="inlineStr">
        <is>
          <t xml:space="preserve"> 2 - 2</t>
        </is>
      </c>
      <c r="EB13" t="inlineStr">
        <is>
          <t xml:space="preserve"> 2 - 1</t>
        </is>
      </c>
      <c r="EC13" t="inlineStr">
        <is>
          <t xml:space="preserve"> 0 - 2</t>
        </is>
      </c>
      <c r="ED13" t="n">
        <v>30</v>
      </c>
      <c r="EE13" t="n">
        <v>19</v>
      </c>
      <c r="EF13" t="n">
        <v>3</v>
      </c>
      <c r="EG13" t="n">
        <v>4</v>
      </c>
      <c r="EH13" t="n">
        <v>3</v>
      </c>
      <c r="EI13" t="n">
        <v>1</v>
      </c>
      <c r="EJ13" t="n">
        <v>4</v>
      </c>
      <c r="EK13" t="n">
        <v>3</v>
      </c>
      <c r="EL13" t="n">
        <v>3</v>
      </c>
      <c r="EM13" t="n">
        <v>3</v>
      </c>
      <c r="EN13" t="n">
        <v>7</v>
      </c>
      <c r="EO13" t="n">
        <v>2</v>
      </c>
      <c r="EP13" t="n">
        <v>7</v>
      </c>
      <c r="EQ13" t="n">
        <v>5</v>
      </c>
      <c r="ER13" t="n">
        <v>38</v>
      </c>
      <c r="ES13" t="n">
        <v>25</v>
      </c>
      <c r="ET13" t="n">
        <v>31</v>
      </c>
      <c r="EU13" t="n">
        <v>31</v>
      </c>
      <c r="EV13" t="n">
        <v>56</v>
      </c>
      <c r="EW13" t="n">
        <v>56</v>
      </c>
      <c r="EX13" t="n">
        <v>33.3</v>
      </c>
      <c r="EY13" t="n">
        <v>67</v>
      </c>
      <c r="EZ13" t="n">
        <v>47.4</v>
      </c>
      <c r="FA13" t="n">
        <v>53</v>
      </c>
      <c r="FB13" t="n">
        <v>5</v>
      </c>
      <c r="FC13" t="n">
        <v>6</v>
      </c>
      <c r="FD13" t="n">
        <v>24</v>
      </c>
      <c r="FE13" t="n">
        <v>17</v>
      </c>
      <c r="FF13" t="n">
        <v>3</v>
      </c>
      <c r="FG13" t="n">
        <v>1</v>
      </c>
      <c r="FH13" t="n">
        <v>3</v>
      </c>
      <c r="FI13" t="n">
        <v>0</v>
      </c>
      <c r="FJ13" t="n">
        <v>5</v>
      </c>
      <c r="FK13" t="n">
        <v>4</v>
      </c>
      <c r="FL13" t="n">
        <v>6</v>
      </c>
      <c r="FM13" t="n">
        <v>4</v>
      </c>
      <c r="FN13" t="n">
        <v>5</v>
      </c>
      <c r="FO13" t="n">
        <v>2</v>
      </c>
      <c r="FP13" t="n">
        <v>2</v>
      </c>
      <c r="FQ13" t="n">
        <v>5</v>
      </c>
      <c r="FR13" t="n">
        <v>25</v>
      </c>
      <c r="FS13" t="n">
        <v>19</v>
      </c>
      <c r="FT13" t="n">
        <v>50</v>
      </c>
      <c r="FU13" t="n">
        <v>50</v>
      </c>
      <c r="FV13" t="n">
        <v>44</v>
      </c>
      <c r="FW13" t="n">
        <v>31</v>
      </c>
      <c r="FX13" t="n">
        <v>45.8</v>
      </c>
      <c r="FY13" t="n">
        <v>54</v>
      </c>
      <c r="FZ13" t="n">
        <v>35.3</v>
      </c>
      <c r="GA13" t="n">
        <v>65</v>
      </c>
      <c r="GB13" t="n">
        <v>4</v>
      </c>
      <c r="GC13" t="n">
        <v>4</v>
      </c>
      <c r="GD13" t="n">
        <v>9</v>
      </c>
      <c r="GE13" t="n">
        <v>4</v>
      </c>
      <c r="GF13" t="n">
        <v>3</v>
      </c>
      <c r="GG13" t="n">
        <v>10</v>
      </c>
      <c r="GH13" t="n">
        <v>5</v>
      </c>
      <c r="GI13" t="n">
        <v>3</v>
      </c>
      <c r="GJ13" t="n">
        <v>5</v>
      </c>
      <c r="GK13" t="n">
        <v>1</v>
      </c>
      <c r="GL13" t="n">
        <v>3</v>
      </c>
      <c r="GM13" t="n">
        <v>10</v>
      </c>
      <c r="GN13" t="n">
        <v>9</v>
      </c>
      <c r="GO13" t="n">
        <v>7</v>
      </c>
      <c r="GP13" t="n">
        <v>3</v>
      </c>
      <c r="GQ13" t="n">
        <v>4</v>
      </c>
      <c r="GR13" t="n">
        <v>9</v>
      </c>
      <c r="GS13" t="n">
        <v>3</v>
      </c>
      <c r="GT13" t="n">
        <v>9</v>
      </c>
      <c r="GU13" t="n">
        <v>4</v>
      </c>
      <c r="GV13" t="n">
        <v>3</v>
      </c>
      <c r="GW13" t="n">
        <v>4</v>
      </c>
      <c r="GX13" t="n">
        <v>5</v>
      </c>
      <c r="GY13" t="n">
        <v>7</v>
      </c>
      <c r="GZ13" t="n">
        <v>4</v>
      </c>
      <c r="HA13" t="n">
        <v>2</v>
      </c>
      <c r="HB13" t="n">
        <v>1</v>
      </c>
      <c r="HC13" t="n">
        <v>10</v>
      </c>
      <c r="HD13" t="n">
        <v>3</v>
      </c>
      <c r="HE13" t="n">
        <v>6</v>
      </c>
      <c r="HF13" t="n">
        <v>10</v>
      </c>
      <c r="HG13" t="n">
        <v>5</v>
      </c>
      <c r="HH13" t="n">
        <v>6</v>
      </c>
      <c r="HI13" t="n">
        <v>1</v>
      </c>
      <c r="HJ13" t="n">
        <v>3</v>
      </c>
      <c r="HK13" t="n">
        <v>9</v>
      </c>
      <c r="HL13" t="n">
        <v>4</v>
      </c>
      <c r="HM13" t="n">
        <v>4</v>
      </c>
      <c r="HN13" t="n">
        <v>8</v>
      </c>
      <c r="HO13" t="n">
        <v>4</v>
      </c>
      <c r="HP13" t="n">
        <v>7</v>
      </c>
      <c r="HQ13" t="n">
        <v>5</v>
      </c>
      <c r="HS13" t="n">
        <v>9</v>
      </c>
      <c r="HU13" t="n">
        <v>2</v>
      </c>
      <c r="HV13" t="n">
        <v>6</v>
      </c>
      <c r="HW13" t="n">
        <v>5</v>
      </c>
      <c r="HX13" t="n">
        <v>9</v>
      </c>
      <c r="HY13" t="n">
        <v>5</v>
      </c>
      <c r="HZ13" t="n">
        <v>10</v>
      </c>
      <c r="IA13" t="n">
        <v>5</v>
      </c>
      <c r="IB13" t="n">
        <v>3</v>
      </c>
      <c r="ID13" t="n">
        <v>3</v>
      </c>
      <c r="IE13" t="n">
        <v>4</v>
      </c>
      <c r="IF13" t="n">
        <v>6</v>
      </c>
      <c r="IH13" t="n">
        <v>3</v>
      </c>
      <c r="II13" t="n">
        <v>4</v>
      </c>
      <c r="IJ13" t="n">
        <v>2</v>
      </c>
      <c r="IK13" t="n">
        <v>5</v>
      </c>
      <c r="KD13" t="inlineStr">
        <is>
          <t>R</t>
        </is>
      </c>
      <c r="KE13" t="inlineStr">
        <is>
          <t>R</t>
        </is>
      </c>
      <c r="KF13" t="inlineStr">
        <is>
          <t>R</t>
        </is>
      </c>
      <c r="KG13" t="inlineStr">
        <is>
          <t>R</t>
        </is>
      </c>
      <c r="KH13" t="inlineStr">
        <is>
          <t>R</t>
        </is>
      </c>
      <c r="KI13" t="inlineStr">
        <is>
          <t>R</t>
        </is>
      </c>
      <c r="KJ13" t="inlineStr">
        <is>
          <t>R</t>
        </is>
      </c>
      <c r="KK13" t="n">
        <v>18</v>
      </c>
      <c r="KN13" s="1" t="inlineStr">
        <is>
          <t>Leon</t>
        </is>
      </c>
      <c r="KO13" s="1" t="inlineStr">
        <is>
          <t>Guadalajara</t>
        </is>
      </c>
      <c r="KP13" s="1" t="inlineStr">
        <is>
          <t>Leon v Guadalajara</t>
        </is>
      </c>
      <c r="KQ13" t="inlineStr">
        <is>
          <t>Mexico_Liga MX</t>
        </is>
      </c>
      <c r="KR13" s="1" t="inlineStr">
        <is>
          <t>G</t>
        </is>
      </c>
      <c r="KS13" s="1" t="inlineStr">
        <is>
          <t>A</t>
        </is>
      </c>
      <c r="KT13" s="1" t="inlineStr">
        <is>
          <t>G</t>
        </is>
      </c>
      <c r="KU13" s="1" t="inlineStr">
        <is>
          <t>G</t>
        </is>
      </c>
      <c r="KV13" s="1" t="inlineStr">
        <is>
          <t>A</t>
        </is>
      </c>
      <c r="KW13" s="1" t="inlineStr">
        <is>
          <t>G</t>
        </is>
      </c>
      <c r="KX13" s="1" t="inlineStr">
        <is>
          <t>G</t>
        </is>
      </c>
      <c r="KY13" s="1" t="inlineStr">
        <is>
          <t>G</t>
        </is>
      </c>
      <c r="KZ13" s="1" t="inlineStr">
        <is>
          <t>G</t>
        </is>
      </c>
      <c r="LA13" s="1" t="inlineStr">
        <is>
          <t>G</t>
        </is>
      </c>
      <c r="LB13" t="e">
        <v>#REF!</v>
      </c>
      <c r="LC13" t="n">
        <v>45110</v>
      </c>
      <c r="LD13" t="inlineStr">
        <is>
          <t>Leon v Guadalajara</t>
        </is>
      </c>
      <c r="LE13" t="n">
        <v>1.8</v>
      </c>
      <c r="LF13" t="n">
        <v>7</v>
      </c>
      <c r="LG13" t="n">
        <v>3.3</v>
      </c>
      <c r="LH13" t="n">
        <v>1.4</v>
      </c>
      <c r="LI13" t="n">
        <v>10</v>
      </c>
      <c r="LJ13" t="n">
        <v>5.5</v>
      </c>
      <c r="LK13" t="n">
        <v>5.5</v>
      </c>
      <c r="LL13" t="n">
        <v>2</v>
      </c>
      <c r="LM13" t="n">
        <v>16</v>
      </c>
      <c r="LN13" t="n">
        <v>1</v>
      </c>
      <c r="LO13" t="n">
        <v>1</v>
      </c>
      <c r="LP13" t="n">
        <v>13</v>
      </c>
      <c r="LQ13" t="inlineStr">
        <is>
          <t>1-0</t>
        </is>
      </c>
      <c r="LR13" t="n">
        <v>0.9961038961038962</v>
      </c>
      <c r="LS13" t="n">
        <v>1.001443001443001</v>
      </c>
      <c r="LT13" s="8" t="inlineStr">
        <is>
          <t>A</t>
        </is>
      </c>
      <c r="LU13" s="4" t="n">
        <v>2</v>
      </c>
      <c r="LV13" s="4" t="n">
        <v>1</v>
      </c>
      <c r="LW13" s="4" t="n">
        <v>2</v>
      </c>
      <c r="LX13" s="4" t="n">
        <v>0.5</v>
      </c>
      <c r="LY13" s="7" t="n">
        <v>18.75</v>
      </c>
      <c r="LZ13" s="7" t="n">
        <v>6</v>
      </c>
      <c r="MA13" s="11" t="n">
        <v>12.75</v>
      </c>
      <c r="MB13" s="5" t="n">
        <v>14.75</v>
      </c>
      <c r="MC13" s="6" t="n">
        <v>10.75</v>
      </c>
      <c r="MD13" s="4" t="n">
        <v>1.8</v>
      </c>
      <c r="ME13" s="9" t="n">
        <v>2.55</v>
      </c>
      <c r="MF13" s="10" t="n">
        <v>1.05</v>
      </c>
      <c r="MG13" s="4" t="n">
        <v>1</v>
      </c>
      <c r="MH13" s="9" t="n">
        <v>1.2</v>
      </c>
      <c r="MI13" s="10" t="n">
        <v>0.8</v>
      </c>
      <c r="MJ13" t="inlineStr">
        <is>
          <t>BackHome1-0</t>
        </is>
      </c>
      <c r="MK13" t="inlineStr">
        <is>
          <t>Leon</t>
        </is>
      </c>
      <c r="ML13" t="inlineStr">
        <is>
          <t>Match Odds</t>
        </is>
      </c>
      <c r="MM13" t="inlineStr">
        <is>
          <t>Leon v Guadalajara</t>
        </is>
      </c>
      <c r="MN13" t="inlineStr">
        <is>
          <t>MATCH_ODDS</t>
        </is>
      </c>
      <c r="MO13" t="inlineStr">
        <is>
          <t>BACK</t>
        </is>
      </c>
      <c r="MP13" s="1" t="n">
        <v>18</v>
      </c>
      <c r="MQ13" s="1" t="n">
        <v>1</v>
      </c>
      <c r="MR13" s="1" t="n">
        <v>41</v>
      </c>
      <c r="MS13" s="1" t="n">
        <v>8</v>
      </c>
      <c r="MT13" s="1" t="n">
        <v>5</v>
      </c>
      <c r="MU13" s="1" t="n">
        <v>2</v>
      </c>
      <c r="MV13" s="1" t="n">
        <v>1</v>
      </c>
      <c r="MW13" s="1" t="n">
        <v>0</v>
      </c>
      <c r="MX13" s="1" t="n">
        <v>232</v>
      </c>
      <c r="MY13" s="1" t="n">
        <v>48</v>
      </c>
      <c r="MZ13" s="1" t="n">
        <v>142</v>
      </c>
      <c r="NA13" s="1" t="n">
        <v>39</v>
      </c>
      <c r="NB13" s="1" t="n">
        <v>377</v>
      </c>
      <c r="NC13" s="1" t="n">
        <v>98</v>
      </c>
      <c r="ND13" s="1" t="n">
        <v>816</v>
      </c>
      <c r="NE13" s="1" t="n">
        <v>196</v>
      </c>
      <c r="NF13" s="1" t="n">
        <v>1012</v>
      </c>
      <c r="NG13" s="33" t="n">
        <v>0.8063241106719368</v>
      </c>
      <c r="NH13" s="3" t="n">
        <v>1.240196078431373</v>
      </c>
      <c r="NI13" s="1" t="n">
        <v>1.4</v>
      </c>
      <c r="NJ13" s="79" t="n">
        <v>-0.3318181818181817</v>
      </c>
      <c r="NK13" s="34" t="n">
        <v>1</v>
      </c>
      <c r="NL13" s="34" t="n">
        <v>1</v>
      </c>
      <c r="NM13" s="32" t="n">
        <v>1</v>
      </c>
      <c r="NN13" s="32" t="n">
        <v>0</v>
      </c>
      <c r="NO13" s="32" t="n">
        <v>0</v>
      </c>
      <c r="NP13" s="32" t="n">
        <v>3</v>
      </c>
      <c r="NQ13" s="79" t="n">
        <v>0.1224031620553359</v>
      </c>
      <c r="NR13" s="34" t="n">
        <v>1</v>
      </c>
      <c r="NS13" s="34" t="n">
        <v>1</v>
      </c>
      <c r="NT13" s="32" t="n">
        <v>1</v>
      </c>
      <c r="NU13" s="32" t="n">
        <v>1</v>
      </c>
      <c r="NV13" s="32" t="n">
        <v>1</v>
      </c>
      <c r="NW13" s="32" t="n">
        <v>5</v>
      </c>
      <c r="NX13" t="inlineStr">
        <is>
          <t>BackHome1-0</t>
        </is>
      </c>
      <c r="NY13" t="inlineStr">
        <is>
          <t>Leon</t>
        </is>
      </c>
      <c r="NZ13" t="inlineStr">
        <is>
          <t>Match Odds</t>
        </is>
      </c>
      <c r="OA13" t="inlineStr">
        <is>
          <t>Leon v Guadalajara</t>
        </is>
      </c>
      <c r="OB13" t="inlineStr">
        <is>
          <t>MATCH_ODDS</t>
        </is>
      </c>
      <c r="OC13" t="inlineStr">
        <is>
          <t>BACK</t>
        </is>
      </c>
    </row>
    <row r="14" ht="16.5" customHeight="1" thickBot="1" thickTop="1">
      <c r="A14" s="2" t="n">
        <v>45110</v>
      </c>
      <c r="B14" t="inlineStr">
        <is>
          <t>Uruguay</t>
        </is>
      </c>
      <c r="C14" t="inlineStr">
        <is>
          <t>Primera Division</t>
        </is>
      </c>
      <c r="D14" t="inlineStr">
        <is>
          <t>Liverpool</t>
        </is>
      </c>
      <c r="E14" t="inlineStr">
        <is>
          <t>Deportivo Maldonado</t>
        </is>
      </c>
      <c r="L14" t="n">
        <v>1.69</v>
      </c>
      <c r="M14" t="n">
        <v>4.2</v>
      </c>
      <c r="N14" t="n">
        <v>5.5</v>
      </c>
      <c r="O14" t="n">
        <v>1566</v>
      </c>
      <c r="P14" t="n">
        <v>1.85</v>
      </c>
      <c r="Q14" t="n">
        <v>2.12</v>
      </c>
      <c r="R14" t="n">
        <v>259</v>
      </c>
      <c r="BG14" t="n">
        <v>9</v>
      </c>
      <c r="BH14" t="n">
        <v>0</v>
      </c>
      <c r="BI14" t="n">
        <v>7</v>
      </c>
      <c r="BJ14" t="n">
        <v>6</v>
      </c>
      <c r="BK14" t="n">
        <v>5</v>
      </c>
      <c r="BL14" t="n">
        <v>9</v>
      </c>
      <c r="BM14" t="n">
        <v>6</v>
      </c>
      <c r="BN14" t="n">
        <v>2.33</v>
      </c>
      <c r="BO14" t="n">
        <v>1.11</v>
      </c>
      <c r="BP14" t="n">
        <v>6</v>
      </c>
      <c r="BQ14" t="n">
        <v>6</v>
      </c>
      <c r="BR14" t="n">
        <v>2</v>
      </c>
      <c r="BS14" t="n">
        <v>9</v>
      </c>
      <c r="BT14" t="n">
        <v>6</v>
      </c>
      <c r="BU14" t="n">
        <v>1</v>
      </c>
      <c r="BV14" t="n">
        <v>2</v>
      </c>
      <c r="BW14" t="n">
        <v>10</v>
      </c>
      <c r="BX14" t="n">
        <v>1</v>
      </c>
      <c r="BY14" t="n">
        <v>7</v>
      </c>
      <c r="BZ14" t="n">
        <v>6</v>
      </c>
      <c r="CA14" t="n">
        <v>5</v>
      </c>
      <c r="CB14" t="n">
        <v>7</v>
      </c>
      <c r="CC14" t="n">
        <v>7</v>
      </c>
      <c r="CD14" t="n">
        <v>0.9</v>
      </c>
      <c r="CE14" t="n">
        <v>2.2</v>
      </c>
      <c r="CF14" t="n">
        <v>5</v>
      </c>
      <c r="CG14" t="n">
        <v>8</v>
      </c>
      <c r="CH14" t="n">
        <v>4</v>
      </c>
      <c r="CI14" t="n">
        <v>7</v>
      </c>
      <c r="CJ14" t="n">
        <v>5</v>
      </c>
      <c r="CK14" t="n">
        <v>1</v>
      </c>
      <c r="CL14" t="n">
        <v>1</v>
      </c>
      <c r="CM14" t="n">
        <v>7</v>
      </c>
      <c r="CN14" t="n">
        <v>0</v>
      </c>
      <c r="CO14" t="n">
        <v>6</v>
      </c>
      <c r="CP14" t="n">
        <v>5</v>
      </c>
      <c r="CQ14" t="n">
        <v>5</v>
      </c>
      <c r="CR14" t="n">
        <v>7</v>
      </c>
      <c r="CS14" t="n">
        <v>6</v>
      </c>
      <c r="CT14" t="n">
        <v>2.43</v>
      </c>
      <c r="CU14" t="n">
        <v>1.43</v>
      </c>
      <c r="CV14" t="n">
        <v>6</v>
      </c>
      <c r="CW14" t="n">
        <v>5</v>
      </c>
      <c r="CX14" t="n">
        <v>2</v>
      </c>
      <c r="CY14" t="n">
        <v>7</v>
      </c>
      <c r="CZ14" t="n">
        <v>5</v>
      </c>
      <c r="DA14" t="n">
        <v>0</v>
      </c>
      <c r="DB14" t="n">
        <v>2</v>
      </c>
      <c r="DC14" t="n">
        <v>6</v>
      </c>
      <c r="DD14" t="n">
        <v>0</v>
      </c>
      <c r="DE14" t="n">
        <v>5</v>
      </c>
      <c r="DF14" t="n">
        <v>4</v>
      </c>
      <c r="DG14" t="n">
        <v>3</v>
      </c>
      <c r="DH14" t="n">
        <v>5</v>
      </c>
      <c r="DI14" t="n">
        <v>5</v>
      </c>
      <c r="DJ14" t="n">
        <v>1</v>
      </c>
      <c r="DK14" t="n">
        <v>2.33</v>
      </c>
      <c r="DL14" t="n">
        <v>4</v>
      </c>
      <c r="DM14" t="n">
        <v>5</v>
      </c>
      <c r="DN14" t="n">
        <v>2</v>
      </c>
      <c r="DO14" t="n">
        <v>5</v>
      </c>
      <c r="DP14" t="n">
        <v>3</v>
      </c>
      <c r="DQ14" t="n">
        <v>1</v>
      </c>
      <c r="DR14" t="n">
        <v>1</v>
      </c>
      <c r="DS14" t="n">
        <v>6</v>
      </c>
      <c r="DT14" t="n">
        <v>5</v>
      </c>
      <c r="DU14" t="n">
        <v>84</v>
      </c>
      <c r="DV14" t="n">
        <v>8</v>
      </c>
      <c r="DW14" t="n">
        <v>3</v>
      </c>
      <c r="DX14" t="n">
        <v>92</v>
      </c>
      <c r="DY14" t="inlineStr">
        <is>
          <t xml:space="preserve"> </t>
        </is>
      </c>
      <c r="DZ14" t="inlineStr">
        <is>
          <t xml:space="preserve"> 3 - 0</t>
        </is>
      </c>
      <c r="EA14" t="inlineStr">
        <is>
          <t xml:space="preserve"> 4 - 1</t>
        </is>
      </c>
      <c r="EB14" t="inlineStr">
        <is>
          <t xml:space="preserve"> </t>
        </is>
      </c>
      <c r="EC14" t="inlineStr">
        <is>
          <t xml:space="preserve"> 4 - 2</t>
        </is>
      </c>
      <c r="ED14" t="n">
        <v>21</v>
      </c>
      <c r="EE14" t="n">
        <v>10</v>
      </c>
      <c r="EF14" t="n">
        <v>3</v>
      </c>
      <c r="EG14" t="n">
        <v>0</v>
      </c>
      <c r="EH14" t="n">
        <v>3</v>
      </c>
      <c r="EI14" t="n">
        <v>0</v>
      </c>
      <c r="EJ14" t="n">
        <v>2</v>
      </c>
      <c r="EK14" t="n">
        <v>1</v>
      </c>
      <c r="EL14" t="n">
        <v>5</v>
      </c>
      <c r="EM14" t="n">
        <v>1</v>
      </c>
      <c r="EN14" t="n">
        <v>5</v>
      </c>
      <c r="EO14" t="n">
        <v>3</v>
      </c>
      <c r="EP14" t="n">
        <v>2</v>
      </c>
      <c r="EQ14" t="n">
        <v>4</v>
      </c>
      <c r="ER14" t="n">
        <v>33</v>
      </c>
      <c r="ES14" t="n">
        <v>33</v>
      </c>
      <c r="ET14" t="n">
        <v>33</v>
      </c>
      <c r="EU14" t="n">
        <v>56</v>
      </c>
      <c r="EV14" t="n">
        <v>78</v>
      </c>
      <c r="EW14" t="n">
        <v>56</v>
      </c>
      <c r="EX14" t="n">
        <v>38.1</v>
      </c>
      <c r="EY14" t="n">
        <v>62</v>
      </c>
      <c r="EZ14" t="n">
        <v>10</v>
      </c>
      <c r="FA14" t="n">
        <v>90</v>
      </c>
      <c r="FB14" t="n">
        <v>2</v>
      </c>
      <c r="FC14" t="n">
        <v>2</v>
      </c>
      <c r="FD14" t="n">
        <v>9</v>
      </c>
      <c r="FE14" t="n">
        <v>22</v>
      </c>
      <c r="FF14" t="n">
        <v>1</v>
      </c>
      <c r="FG14" t="n">
        <v>1</v>
      </c>
      <c r="FH14" t="n">
        <v>2</v>
      </c>
      <c r="FI14" t="n">
        <v>3</v>
      </c>
      <c r="FJ14" t="n">
        <v>2</v>
      </c>
      <c r="FK14" t="n">
        <v>4</v>
      </c>
      <c r="FL14" t="n">
        <v>1</v>
      </c>
      <c r="FM14" t="n">
        <v>5</v>
      </c>
      <c r="FN14" t="n">
        <v>2</v>
      </c>
      <c r="FO14" t="n">
        <v>4</v>
      </c>
      <c r="FP14" t="n">
        <v>1</v>
      </c>
      <c r="FQ14" t="n">
        <v>3</v>
      </c>
      <c r="FR14" t="n">
        <v>20</v>
      </c>
      <c r="FS14" t="n">
        <v>40</v>
      </c>
      <c r="FT14" t="n">
        <v>60</v>
      </c>
      <c r="FU14" t="n">
        <v>50</v>
      </c>
      <c r="FV14" t="n">
        <v>60</v>
      </c>
      <c r="FW14" t="n">
        <v>30</v>
      </c>
      <c r="FX14" t="n">
        <v>55.6</v>
      </c>
      <c r="FY14" t="n">
        <v>44</v>
      </c>
      <c r="FZ14" t="n">
        <v>40.9</v>
      </c>
      <c r="GA14" t="n">
        <v>59</v>
      </c>
      <c r="GB14" t="n">
        <v>5</v>
      </c>
      <c r="GC14" t="n">
        <v>1</v>
      </c>
      <c r="GD14" t="n">
        <v>7</v>
      </c>
      <c r="GE14" t="n">
        <v>1</v>
      </c>
      <c r="GF14" t="n">
        <v>1</v>
      </c>
      <c r="GG14" t="n">
        <v>9</v>
      </c>
      <c r="GH14" t="n">
        <v>2</v>
      </c>
      <c r="GI14" t="n">
        <v>5</v>
      </c>
      <c r="GJ14" t="n">
        <v>0</v>
      </c>
      <c r="GK14" t="n">
        <v>0</v>
      </c>
      <c r="GL14" t="n">
        <v>0</v>
      </c>
      <c r="GM14" t="n">
        <v>9</v>
      </c>
      <c r="GN14" t="n">
        <v>3</v>
      </c>
      <c r="GO14" t="n">
        <v>5</v>
      </c>
      <c r="GP14" t="n">
        <v>0</v>
      </c>
      <c r="GQ14" t="n">
        <v>5</v>
      </c>
      <c r="GR14" t="n">
        <v>4</v>
      </c>
      <c r="GS14" t="n">
        <v>0</v>
      </c>
      <c r="GT14" t="n">
        <v>6</v>
      </c>
      <c r="GU14" t="n">
        <v>0</v>
      </c>
      <c r="GV14" t="n">
        <v>3</v>
      </c>
      <c r="GW14" t="n">
        <v>6</v>
      </c>
      <c r="GX14" t="n">
        <v>2</v>
      </c>
      <c r="GY14" t="n">
        <v>2</v>
      </c>
      <c r="GZ14" t="n">
        <v>4</v>
      </c>
      <c r="HA14" t="n">
        <v>1</v>
      </c>
      <c r="HB14" t="n">
        <v>3</v>
      </c>
      <c r="HC14" t="n">
        <v>5</v>
      </c>
      <c r="HD14" t="n">
        <v>3</v>
      </c>
      <c r="HE14" t="n">
        <v>0</v>
      </c>
      <c r="HF14" t="n">
        <v>5</v>
      </c>
      <c r="HG14" t="n">
        <v>4</v>
      </c>
      <c r="HH14" t="n">
        <v>0</v>
      </c>
      <c r="HI14" t="n">
        <v>5</v>
      </c>
      <c r="HJ14" t="n">
        <v>4</v>
      </c>
      <c r="HK14" t="n">
        <v>3</v>
      </c>
      <c r="HL14" t="n">
        <v>3</v>
      </c>
      <c r="HM14" t="n">
        <v>6</v>
      </c>
      <c r="HN14" t="n">
        <v>3</v>
      </c>
      <c r="HO14" t="n">
        <v>1</v>
      </c>
      <c r="HP14" t="n">
        <v>4</v>
      </c>
      <c r="HQ14" t="n">
        <v>2</v>
      </c>
      <c r="HR14" t="n">
        <v>6</v>
      </c>
      <c r="HS14" t="n">
        <v>4</v>
      </c>
      <c r="HU14" t="n">
        <v>4</v>
      </c>
      <c r="HV14" t="n">
        <v>6</v>
      </c>
      <c r="HW14" t="n">
        <v>2</v>
      </c>
      <c r="HX14" t="n">
        <v>10</v>
      </c>
      <c r="HY14" t="n">
        <v>1</v>
      </c>
      <c r="HZ14" t="n">
        <v>2</v>
      </c>
      <c r="IA14" t="n">
        <v>10</v>
      </c>
      <c r="IB14" t="n">
        <v>14</v>
      </c>
      <c r="ID14" t="n">
        <v>7</v>
      </c>
      <c r="IE14" t="n">
        <v>3</v>
      </c>
      <c r="IF14" t="n">
        <v>16</v>
      </c>
      <c r="IH14" t="n">
        <v>11</v>
      </c>
      <c r="II14" t="n">
        <v>15</v>
      </c>
      <c r="IJ14" t="n">
        <v>13</v>
      </c>
      <c r="IK14" t="n">
        <v>16</v>
      </c>
      <c r="KD14" t="inlineStr">
        <is>
          <t>G</t>
        </is>
      </c>
      <c r="KE14" t="inlineStr">
        <is>
          <t>R</t>
        </is>
      </c>
      <c r="KF14" t="inlineStr">
        <is>
          <t>R</t>
        </is>
      </c>
      <c r="KG14" t="inlineStr">
        <is>
          <t>A</t>
        </is>
      </c>
      <c r="KH14" t="inlineStr">
        <is>
          <t>R</t>
        </is>
      </c>
      <c r="KI14" t="inlineStr">
        <is>
          <t>G</t>
        </is>
      </c>
      <c r="KJ14" t="inlineStr">
        <is>
          <t>G</t>
        </is>
      </c>
      <c r="KK14" t="n">
        <v>16</v>
      </c>
      <c r="KN14" s="1" t="inlineStr">
        <is>
          <t>Liverpool</t>
        </is>
      </c>
      <c r="KO14" s="1" t="inlineStr">
        <is>
          <t>Deportivo Maldonado</t>
        </is>
      </c>
      <c r="KP14" s="1" t="inlineStr">
        <is>
          <t>Liverpool v Deportivo Maldonado</t>
        </is>
      </c>
      <c r="KQ14" t="inlineStr">
        <is>
          <t>Uruguay_Primera Division</t>
        </is>
      </c>
      <c r="KR14" s="1" t="inlineStr">
        <is>
          <t>G</t>
        </is>
      </c>
      <c r="KS14" s="1" t="inlineStr">
        <is>
          <t>A</t>
        </is>
      </c>
      <c r="KT14" s="1" t="inlineStr">
        <is>
          <t>R</t>
        </is>
      </c>
      <c r="KU14" s="1" t="inlineStr">
        <is>
          <t>R</t>
        </is>
      </c>
      <c r="KV14" s="1" t="inlineStr">
        <is>
          <t>G</t>
        </is>
      </c>
      <c r="KW14" s="1" t="inlineStr">
        <is>
          <t>G</t>
        </is>
      </c>
      <c r="KX14" s="1" t="inlineStr">
        <is>
          <t>R</t>
        </is>
      </c>
      <c r="KY14" s="1" t="inlineStr">
        <is>
          <t>R</t>
        </is>
      </c>
      <c r="KZ14" s="1" t="inlineStr">
        <is>
          <t>G</t>
        </is>
      </c>
      <c r="LA14" s="1" t="inlineStr">
        <is>
          <t>R</t>
        </is>
      </c>
      <c r="LQ14" t="inlineStr">
        <is>
          <t>0-1</t>
        </is>
      </c>
      <c r="LR14" t="e">
        <v>#VALUE!</v>
      </c>
      <c r="LS14" t="e">
        <v>#VALUE!</v>
      </c>
      <c r="LT14" s="8" t="inlineStr">
        <is>
          <t>B</t>
        </is>
      </c>
      <c r="LU14" s="4" t="n">
        <v>2</v>
      </c>
      <c r="LV14" s="4" t="n">
        <v>1</v>
      </c>
      <c r="LW14" s="4" t="n">
        <v>0.5</v>
      </c>
      <c r="LX14" s="4" t="n">
        <v>2</v>
      </c>
      <c r="LY14" s="7" t="e">
        <v>#VALUE!</v>
      </c>
      <c r="LZ14" s="7" t="e">
        <v>#VALUE!</v>
      </c>
      <c r="MA14" s="11" t="e">
        <v>#VALUE!</v>
      </c>
      <c r="MB14" s="5" t="e">
        <v>#VALUE!</v>
      </c>
      <c r="MC14" s="6" t="e">
        <v>#VALUE!</v>
      </c>
      <c r="MD14" s="4" t="inlineStr"/>
      <c r="ME14" s="9" t="e">
        <v>#VALUE!</v>
      </c>
      <c r="MF14" s="10" t="e">
        <v>#VALUE!</v>
      </c>
      <c r="MG14" s="4" t="e">
        <v>#VALUE!</v>
      </c>
      <c r="MH14" s="9" t="e">
        <v>#VALUE!</v>
      </c>
      <c r="MI14" s="10" t="e">
        <v>#VALUE!</v>
      </c>
      <c r="MP14" s="1" t="n">
        <v>0</v>
      </c>
      <c r="MQ14" s="1" t="n">
        <v>0</v>
      </c>
      <c r="MR14" s="1" t="n">
        <v>0</v>
      </c>
      <c r="MS14" s="1" t="n">
        <v>0</v>
      </c>
      <c r="MT14" s="1" t="n">
        <v>0</v>
      </c>
      <c r="MU14" s="1" t="n">
        <v>0</v>
      </c>
      <c r="MV14" s="1" t="n">
        <v>0</v>
      </c>
      <c r="MW14" s="1" t="n">
        <v>0</v>
      </c>
      <c r="MX14" s="1" t="n">
        <v>0</v>
      </c>
      <c r="MY14" s="1" t="n">
        <v>0</v>
      </c>
      <c r="MZ14" s="1" t="n">
        <v>0</v>
      </c>
      <c r="NA14" s="1" t="n">
        <v>0</v>
      </c>
      <c r="NB14" s="1" t="n">
        <v>0</v>
      </c>
      <c r="NC14" s="1" t="n">
        <v>0</v>
      </c>
      <c r="ND14" s="1" t="n">
        <v>0</v>
      </c>
      <c r="NE14" s="1" t="n">
        <v>0</v>
      </c>
      <c r="NF14" s="1" t="n">
        <v>0</v>
      </c>
      <c r="NG14" s="33" t="e">
        <v>#DIV/0!</v>
      </c>
      <c r="NH14" s="3" t="e">
        <v>#DIV/0!</v>
      </c>
      <c r="NI14" s="1" t="inlineStr"/>
      <c r="NJ14" s="79" t="e">
        <v>#DIV/0!</v>
      </c>
      <c r="NK14" s="34" t="e">
        <v>#VALUE!</v>
      </c>
      <c r="NL14" s="34" t="e">
        <v>#VALUE!</v>
      </c>
      <c r="NM14" s="32" t="n">
        <v>0</v>
      </c>
      <c r="NN14" s="32" t="e">
        <v>#DIV/0!</v>
      </c>
      <c r="NO14" s="32" t="e">
        <v>#DIV/0!</v>
      </c>
      <c r="NP14" s="32" t="e">
        <v>#DIV/0!</v>
      </c>
      <c r="NQ14" s="79" t="e">
        <v>#DIV/0!</v>
      </c>
      <c r="NR14" s="34" t="e">
        <v>#VALUE!</v>
      </c>
      <c r="NS14" s="34" t="e">
        <v>#VALUE!</v>
      </c>
      <c r="NT14" s="32" t="n">
        <v>0</v>
      </c>
      <c r="NU14" s="32" t="e">
        <v>#DIV/0!</v>
      </c>
      <c r="NV14" s="32" t="e">
        <v>#DIV/0!</v>
      </c>
      <c r="NW14" s="32" t="e">
        <v>#DIV/0!</v>
      </c>
      <c r="NX14" t="e">
        <v>#DIV/0!</v>
      </c>
      <c r="NY14" t="e">
        <v>#DIV/0!</v>
      </c>
      <c r="NZ14" t="e">
        <v>#DIV/0!</v>
      </c>
      <c r="OA14" t="e">
        <v>#DIV/0!</v>
      </c>
      <c r="OB14" t="e">
        <v>#DIV/0!</v>
      </c>
      <c r="OC14" t="e">
        <v>#DIV/0!</v>
      </c>
    </row>
    <row r="15" ht="16.5" customHeight="1" thickBot="1" thickTop="1">
      <c r="A15" s="2" t="n">
        <v>45110</v>
      </c>
      <c r="B15" t="inlineStr">
        <is>
          <t>Uruguay</t>
        </is>
      </c>
      <c r="C15" t="inlineStr">
        <is>
          <t>Primera Division</t>
        </is>
      </c>
      <c r="D15" t="inlineStr">
        <is>
          <t>Penarol</t>
        </is>
      </c>
      <c r="E15" t="inlineStr">
        <is>
          <t>Torque</t>
        </is>
      </c>
      <c r="L15" t="n">
        <v>1.59</v>
      </c>
      <c r="M15" t="n">
        <v>4.1</v>
      </c>
      <c r="N15" t="n">
        <v>6.4</v>
      </c>
      <c r="O15" t="n">
        <v>249</v>
      </c>
      <c r="P15" t="n">
        <v>2.04</v>
      </c>
      <c r="Q15" t="n">
        <v>1.94</v>
      </c>
      <c r="R15" t="n">
        <v>6</v>
      </c>
      <c r="BG15" t="n">
        <v>10</v>
      </c>
      <c r="BH15" t="n">
        <v>0</v>
      </c>
      <c r="BI15" t="n">
        <v>8</v>
      </c>
      <c r="BJ15" t="n">
        <v>3</v>
      </c>
      <c r="BK15" t="n">
        <v>2</v>
      </c>
      <c r="BL15" t="n">
        <v>10</v>
      </c>
      <c r="BM15" t="n">
        <v>4</v>
      </c>
      <c r="BN15" t="n">
        <v>1.6</v>
      </c>
      <c r="BO15" t="n">
        <v>0.7</v>
      </c>
      <c r="BP15" t="n">
        <v>4</v>
      </c>
      <c r="BQ15" t="n">
        <v>8</v>
      </c>
      <c r="BR15" t="n">
        <v>2</v>
      </c>
      <c r="BS15" t="n">
        <v>9</v>
      </c>
      <c r="BT15" t="n">
        <v>3</v>
      </c>
      <c r="BU15" t="n">
        <v>1</v>
      </c>
      <c r="BV15" t="n">
        <v>2</v>
      </c>
      <c r="BW15" t="n">
        <v>8</v>
      </c>
      <c r="BX15" t="n">
        <v>0</v>
      </c>
      <c r="BY15" t="n">
        <v>6</v>
      </c>
      <c r="BZ15" t="n">
        <v>4</v>
      </c>
      <c r="CA15" t="n">
        <v>2</v>
      </c>
      <c r="CB15" t="n">
        <v>6</v>
      </c>
      <c r="CC15" t="n">
        <v>7</v>
      </c>
      <c r="CD15" t="n">
        <v>1.38</v>
      </c>
      <c r="CE15" t="n">
        <v>1.25</v>
      </c>
      <c r="CF15" t="n">
        <v>5</v>
      </c>
      <c r="CG15" t="n">
        <v>5</v>
      </c>
      <c r="CH15" t="n">
        <v>1</v>
      </c>
      <c r="CI15" t="n">
        <v>8</v>
      </c>
      <c r="CJ15" t="n">
        <v>5</v>
      </c>
      <c r="CK15" t="n">
        <v>2</v>
      </c>
      <c r="CL15" t="n">
        <v>1</v>
      </c>
      <c r="CM15" t="n">
        <v>5</v>
      </c>
      <c r="CN15" t="n">
        <v>0</v>
      </c>
      <c r="CO15" t="n">
        <v>5</v>
      </c>
      <c r="CP15" t="n">
        <v>2</v>
      </c>
      <c r="CQ15" t="n">
        <v>1</v>
      </c>
      <c r="CR15" t="n">
        <v>5</v>
      </c>
      <c r="CS15" t="n">
        <v>2</v>
      </c>
      <c r="CT15" t="n">
        <v>2</v>
      </c>
      <c r="CU15" t="n">
        <v>0.6</v>
      </c>
      <c r="CV15" t="n">
        <v>2</v>
      </c>
      <c r="CW15" t="n">
        <v>5</v>
      </c>
      <c r="CX15" t="n">
        <v>1</v>
      </c>
      <c r="CY15" t="n">
        <v>5</v>
      </c>
      <c r="CZ15" t="n">
        <v>1</v>
      </c>
      <c r="DA15" t="n">
        <v>1</v>
      </c>
      <c r="DB15" t="n">
        <v>1</v>
      </c>
      <c r="DC15" t="n">
        <v>2</v>
      </c>
      <c r="DD15" t="n">
        <v>0</v>
      </c>
      <c r="DE15" t="n">
        <v>1</v>
      </c>
      <c r="DF15" t="n">
        <v>1</v>
      </c>
      <c r="DG15" t="n">
        <v>1</v>
      </c>
      <c r="DH15" t="n">
        <v>1</v>
      </c>
      <c r="DI15" t="n">
        <v>2</v>
      </c>
      <c r="DJ15" t="n">
        <v>1</v>
      </c>
      <c r="DK15" t="n">
        <v>1.5</v>
      </c>
      <c r="DL15" t="n">
        <v>1</v>
      </c>
      <c r="DM15" t="n">
        <v>1</v>
      </c>
      <c r="DN15" t="n">
        <v>0</v>
      </c>
      <c r="DO15" t="n">
        <v>2</v>
      </c>
      <c r="DP15" t="n">
        <v>1</v>
      </c>
      <c r="DQ15" t="n">
        <v>0</v>
      </c>
      <c r="DR15" t="n">
        <v>1</v>
      </c>
      <c r="DS15" t="n">
        <v>8</v>
      </c>
      <c r="DT15" t="n">
        <v>4</v>
      </c>
      <c r="DU15" t="n">
        <v>90</v>
      </c>
      <c r="DV15" t="n">
        <v>7</v>
      </c>
      <c r="DW15" t="n">
        <v>6</v>
      </c>
      <c r="DX15" t="n">
        <v>93</v>
      </c>
      <c r="DY15" t="inlineStr">
        <is>
          <t xml:space="preserve"> 1 - 1</t>
        </is>
      </c>
      <c r="DZ15" t="inlineStr">
        <is>
          <t xml:space="preserve"> 2 - 0</t>
        </is>
      </c>
      <c r="EA15" t="inlineStr">
        <is>
          <t xml:space="preserve"> </t>
        </is>
      </c>
      <c r="EB15" t="inlineStr">
        <is>
          <t xml:space="preserve"> </t>
        </is>
      </c>
      <c r="EC15" t="inlineStr">
        <is>
          <t xml:space="preserve"> 2 - 2</t>
        </is>
      </c>
      <c r="ED15" t="n">
        <v>16</v>
      </c>
      <c r="EE15" t="n">
        <v>7</v>
      </c>
      <c r="EF15" t="n">
        <v>2</v>
      </c>
      <c r="EG15" t="n">
        <v>0</v>
      </c>
      <c r="EH15" t="n">
        <v>3</v>
      </c>
      <c r="EI15" t="n">
        <v>1</v>
      </c>
      <c r="EJ15" t="n">
        <v>3</v>
      </c>
      <c r="EK15" t="n">
        <v>1</v>
      </c>
      <c r="EL15" t="n">
        <v>3</v>
      </c>
      <c r="EM15" t="n">
        <v>1</v>
      </c>
      <c r="EN15" t="n">
        <v>3</v>
      </c>
      <c r="EO15" t="n">
        <v>2</v>
      </c>
      <c r="EP15" t="n">
        <v>1</v>
      </c>
      <c r="EQ15" t="n">
        <v>1</v>
      </c>
      <c r="ER15" t="n">
        <v>20</v>
      </c>
      <c r="ES15" t="n">
        <v>30</v>
      </c>
      <c r="ET15" t="n">
        <v>40</v>
      </c>
      <c r="EU15" t="n">
        <v>40</v>
      </c>
      <c r="EV15" t="n">
        <v>50</v>
      </c>
      <c r="EW15" t="n">
        <v>20</v>
      </c>
      <c r="EX15" t="n">
        <v>50</v>
      </c>
      <c r="EY15" t="n">
        <v>50</v>
      </c>
      <c r="EZ15" t="n">
        <v>28.6</v>
      </c>
      <c r="FA15" t="n">
        <v>71</v>
      </c>
      <c r="FB15" t="n">
        <v>1</v>
      </c>
      <c r="FC15" t="n">
        <v>1</v>
      </c>
      <c r="FD15" t="n">
        <v>11</v>
      </c>
      <c r="FE15" t="n">
        <v>10</v>
      </c>
      <c r="FF15" t="n">
        <v>1</v>
      </c>
      <c r="FG15" t="n">
        <v>1</v>
      </c>
      <c r="FH15" t="n">
        <v>1</v>
      </c>
      <c r="FI15" t="n">
        <v>0</v>
      </c>
      <c r="FJ15" t="n">
        <v>2</v>
      </c>
      <c r="FK15" t="n">
        <v>1</v>
      </c>
      <c r="FL15" t="n">
        <v>2</v>
      </c>
      <c r="FM15" t="n">
        <v>3</v>
      </c>
      <c r="FN15" t="n">
        <v>0</v>
      </c>
      <c r="FO15" t="n">
        <v>3</v>
      </c>
      <c r="FP15" t="n">
        <v>5</v>
      </c>
      <c r="FQ15" t="n">
        <v>1</v>
      </c>
      <c r="FR15" t="n">
        <v>25</v>
      </c>
      <c r="FS15" t="n">
        <v>13</v>
      </c>
      <c r="FT15" t="n">
        <v>38</v>
      </c>
      <c r="FU15" t="n">
        <v>63</v>
      </c>
      <c r="FV15" t="n">
        <v>38</v>
      </c>
      <c r="FW15" t="n">
        <v>75</v>
      </c>
      <c r="FX15" t="n">
        <v>36.4</v>
      </c>
      <c r="FY15" t="n">
        <v>64</v>
      </c>
      <c r="FZ15" t="n">
        <v>30</v>
      </c>
      <c r="GA15" t="n">
        <v>70</v>
      </c>
      <c r="GB15" t="n">
        <v>1</v>
      </c>
      <c r="GC15" t="n">
        <v>2</v>
      </c>
      <c r="GD15" t="n">
        <v>7</v>
      </c>
      <c r="GE15" t="n">
        <v>2</v>
      </c>
      <c r="GF15" t="n">
        <v>1</v>
      </c>
      <c r="GG15" t="n">
        <v>9</v>
      </c>
      <c r="GH15" t="n">
        <v>3</v>
      </c>
      <c r="GI15" t="n">
        <v>4</v>
      </c>
      <c r="GJ15" t="n">
        <v>1</v>
      </c>
      <c r="GK15" t="n">
        <v>1</v>
      </c>
      <c r="GL15" t="n">
        <v>0</v>
      </c>
      <c r="GM15" t="n">
        <v>9</v>
      </c>
      <c r="GN15" t="n">
        <v>7</v>
      </c>
      <c r="GO15" t="n">
        <v>4</v>
      </c>
      <c r="GP15" t="n">
        <v>1</v>
      </c>
      <c r="GQ15" t="n">
        <v>6</v>
      </c>
      <c r="GR15" t="n">
        <v>4</v>
      </c>
      <c r="GS15" t="n">
        <v>0</v>
      </c>
      <c r="GT15" t="n">
        <v>6</v>
      </c>
      <c r="GU15" t="n">
        <v>1</v>
      </c>
      <c r="GV15" t="n">
        <v>3</v>
      </c>
      <c r="GW15" t="n">
        <v>3</v>
      </c>
      <c r="GX15" t="n">
        <v>2</v>
      </c>
      <c r="GY15" t="n">
        <v>3</v>
      </c>
      <c r="GZ15" t="n">
        <v>4</v>
      </c>
      <c r="HA15" t="n">
        <v>2</v>
      </c>
      <c r="HB15" t="n">
        <v>0</v>
      </c>
      <c r="HC15" t="n">
        <v>4</v>
      </c>
      <c r="HD15" t="n">
        <v>2</v>
      </c>
      <c r="HE15" t="n">
        <v>2</v>
      </c>
      <c r="HF15" t="n">
        <v>4</v>
      </c>
      <c r="HG15" t="n">
        <v>5</v>
      </c>
      <c r="HH15" t="n">
        <v>2</v>
      </c>
      <c r="HI15" t="n">
        <v>1</v>
      </c>
      <c r="HJ15" t="n">
        <v>2</v>
      </c>
      <c r="HK15" t="n">
        <v>3</v>
      </c>
      <c r="HL15" t="n">
        <v>3</v>
      </c>
      <c r="HM15" t="n">
        <v>2</v>
      </c>
      <c r="HN15" t="n">
        <v>4</v>
      </c>
      <c r="HO15" t="n">
        <v>2</v>
      </c>
      <c r="HP15" t="n">
        <v>1</v>
      </c>
      <c r="HQ15" t="n">
        <v>3</v>
      </c>
      <c r="HS15" t="n">
        <v>3</v>
      </c>
      <c r="HU15" t="n">
        <v>5</v>
      </c>
      <c r="HW15" t="n">
        <v>6</v>
      </c>
      <c r="HX15" t="n">
        <v>4</v>
      </c>
      <c r="HY15" t="n">
        <v>8</v>
      </c>
      <c r="HZ15" t="n">
        <v>10</v>
      </c>
      <c r="IA15" t="n">
        <v>14</v>
      </c>
      <c r="IB15" t="n">
        <v>4</v>
      </c>
      <c r="IC15" t="n">
        <v>12</v>
      </c>
      <c r="ID15" t="n">
        <v>4</v>
      </c>
      <c r="IE15" t="n">
        <v>12</v>
      </c>
      <c r="IF15" t="n">
        <v>7</v>
      </c>
      <c r="IG15" t="n">
        <v>11</v>
      </c>
      <c r="IH15" t="n">
        <v>3</v>
      </c>
      <c r="II15" t="n">
        <v>6</v>
      </c>
      <c r="IJ15" t="n">
        <v>15</v>
      </c>
      <c r="IK15" t="n">
        <v>10</v>
      </c>
      <c r="KD15" t="inlineStr">
        <is>
          <t>R</t>
        </is>
      </c>
      <c r="KE15" t="inlineStr">
        <is>
          <t>R</t>
        </is>
      </c>
      <c r="KF15" t="inlineStr">
        <is>
          <t>G</t>
        </is>
      </c>
      <c r="KG15" t="inlineStr">
        <is>
          <t>A</t>
        </is>
      </c>
      <c r="KH15" t="inlineStr">
        <is>
          <t>G</t>
        </is>
      </c>
      <c r="KI15" t="inlineStr">
        <is>
          <t>R</t>
        </is>
      </c>
      <c r="KJ15" t="inlineStr">
        <is>
          <t>R</t>
        </is>
      </c>
      <c r="KK15" t="n">
        <v>16</v>
      </c>
      <c r="KN15" s="1" t="inlineStr">
        <is>
          <t>Penarol</t>
        </is>
      </c>
      <c r="KO15" s="1" t="inlineStr">
        <is>
          <t>Torque</t>
        </is>
      </c>
      <c r="KP15" s="1" t="inlineStr">
        <is>
          <t>Penarol v Torque</t>
        </is>
      </c>
      <c r="KQ15" t="inlineStr">
        <is>
          <t>Uruguay_Primera Division</t>
        </is>
      </c>
      <c r="KR15" s="1" t="inlineStr">
        <is>
          <t>A</t>
        </is>
      </c>
      <c r="KS15" s="1" t="inlineStr">
        <is>
          <t>G</t>
        </is>
      </c>
      <c r="KT15" s="1" t="inlineStr">
        <is>
          <t>G</t>
        </is>
      </c>
      <c r="KU15" s="1" t="inlineStr">
        <is>
          <t>A</t>
        </is>
      </c>
      <c r="KV15" s="1" t="inlineStr">
        <is>
          <t>A</t>
        </is>
      </c>
      <c r="KW15" s="1" t="inlineStr">
        <is>
          <t>A</t>
        </is>
      </c>
      <c r="KX15" s="1" t="inlineStr">
        <is>
          <t>A</t>
        </is>
      </c>
      <c r="KY15" s="1" t="inlineStr">
        <is>
          <t>R</t>
        </is>
      </c>
      <c r="KZ15" s="1" t="inlineStr">
        <is>
          <t>G</t>
        </is>
      </c>
      <c r="LA15" s="1" t="inlineStr">
        <is>
          <t>G</t>
        </is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inlineStr">
        <is>
          <t>B</t>
        </is>
      </c>
      <c r="LU15" s="4" t="n">
        <v>1</v>
      </c>
      <c r="LV15" s="4" t="n">
        <v>0.5</v>
      </c>
      <c r="LW15" s="4" t="n">
        <v>2</v>
      </c>
      <c r="LX15" s="4" t="n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P15" s="1" t="n">
        <v>0</v>
      </c>
      <c r="MQ15" s="1" t="n">
        <v>0</v>
      </c>
      <c r="MR15" s="1" t="n">
        <v>0</v>
      </c>
      <c r="MS15" s="1" t="n">
        <v>0</v>
      </c>
      <c r="MT15" s="1" t="n">
        <v>0</v>
      </c>
      <c r="MU15" s="1" t="n">
        <v>0</v>
      </c>
      <c r="MV15" s="1" t="n">
        <v>0</v>
      </c>
      <c r="MW15" s="1" t="n">
        <v>0</v>
      </c>
      <c r="MX15" s="1" t="n">
        <v>0</v>
      </c>
      <c r="MY15" s="1" t="n">
        <v>0</v>
      </c>
      <c r="MZ15" s="1" t="n">
        <v>0</v>
      </c>
      <c r="NA15" s="1" t="n">
        <v>0</v>
      </c>
      <c r="NB15" s="1" t="n">
        <v>0</v>
      </c>
      <c r="NC15" s="1" t="n">
        <v>0</v>
      </c>
      <c r="ND15" s="1" t="n">
        <v>0</v>
      </c>
      <c r="NE15" s="1" t="n">
        <v>0</v>
      </c>
      <c r="NF15" s="1" t="n">
        <v>0</v>
      </c>
      <c r="NG15" s="33" t="e">
        <v>#DIV/0!</v>
      </c>
      <c r="NH15" s="3" t="e">
        <v>#DIV/0!</v>
      </c>
      <c r="NI15" s="1" t="e">
        <v>#N/A</v>
      </c>
      <c r="NJ15" s="79" t="e">
        <v>#DIV/0!</v>
      </c>
      <c r="NK15" s="34" t="e">
        <v>#N/A</v>
      </c>
      <c r="NL15" s="34" t="e">
        <v>#N/A</v>
      </c>
      <c r="NM15" s="32" t="n">
        <v>0</v>
      </c>
      <c r="NN15" s="32" t="e">
        <v>#DIV/0!</v>
      </c>
      <c r="NO15" s="32" t="e">
        <v>#DIV/0!</v>
      </c>
      <c r="NP15" s="32" t="e">
        <v>#DIV/0!</v>
      </c>
      <c r="NQ15" s="79" t="e">
        <v>#DIV/0!</v>
      </c>
      <c r="NR15" s="34" t="e">
        <v>#N/A</v>
      </c>
      <c r="NS15" s="34" t="e">
        <v>#N/A</v>
      </c>
      <c r="NT15" s="32" t="n">
        <v>0</v>
      </c>
      <c r="NU15" s="32" t="e">
        <v>#DIV/0!</v>
      </c>
      <c r="NV15" s="32" t="e">
        <v>#DIV/0!</v>
      </c>
      <c r="NW15" s="32" t="e">
        <v>#DIV/0!</v>
      </c>
      <c r="NX15" t="e">
        <v>#DIV/0!</v>
      </c>
      <c r="NY15" t="e">
        <v>#DIV/0!</v>
      </c>
      <c r="NZ15" t="e">
        <v>#DIV/0!</v>
      </c>
      <c r="OA15" t="e">
        <v>#DIV/0!</v>
      </c>
      <c r="OB15" t="e">
        <v>#DIV/0!</v>
      </c>
      <c r="OC15" t="e">
        <v>#DIV/0!</v>
      </c>
    </row>
    <row r="16" ht="16.5" customHeight="1" thickBot="1" thickTop="1">
      <c r="A16" s="2" t="n">
        <v>45110</v>
      </c>
      <c r="B16" t="inlineStr">
        <is>
          <t>Chile</t>
        </is>
      </c>
      <c r="C16" t="inlineStr">
        <is>
          <t>Primera</t>
        </is>
      </c>
      <c r="D16" t="inlineStr">
        <is>
          <t>Huachipato</t>
        </is>
      </c>
      <c r="E16" t="inlineStr">
        <is>
          <t>Magallanes</t>
        </is>
      </c>
      <c r="L16" t="n">
        <v>1.79</v>
      </c>
      <c r="M16" t="n">
        <v>3.9</v>
      </c>
      <c r="N16" t="n">
        <v>5</v>
      </c>
      <c r="O16" t="n">
        <v>740</v>
      </c>
      <c r="P16" t="n">
        <v>1.92</v>
      </c>
      <c r="Q16" t="n">
        <v>2.02</v>
      </c>
      <c r="R16" t="n">
        <v>8</v>
      </c>
      <c r="BG16" t="n">
        <v>6</v>
      </c>
      <c r="BH16" t="n">
        <v>0</v>
      </c>
      <c r="BI16" t="n">
        <v>4</v>
      </c>
      <c r="BJ16" t="n">
        <v>3</v>
      </c>
      <c r="BK16" t="n">
        <v>1</v>
      </c>
      <c r="BL16" t="n">
        <v>5</v>
      </c>
      <c r="BM16" t="n">
        <v>3</v>
      </c>
      <c r="BN16" t="n">
        <v>1.67</v>
      </c>
      <c r="BO16" t="n">
        <v>0.83</v>
      </c>
      <c r="BP16" t="n">
        <v>2</v>
      </c>
      <c r="BQ16" t="n">
        <v>4</v>
      </c>
      <c r="BR16" t="n">
        <v>4</v>
      </c>
      <c r="BS16" t="n">
        <v>5</v>
      </c>
      <c r="BT16" t="n">
        <v>0</v>
      </c>
      <c r="BU16" t="n">
        <v>2</v>
      </c>
      <c r="BV16" t="n">
        <v>0</v>
      </c>
      <c r="BW16" t="n">
        <v>7</v>
      </c>
      <c r="BX16" t="n">
        <v>0</v>
      </c>
      <c r="BY16" t="n">
        <v>6</v>
      </c>
      <c r="BZ16" t="n">
        <v>4</v>
      </c>
      <c r="CA16" t="n">
        <v>2</v>
      </c>
      <c r="CB16" t="n">
        <v>4</v>
      </c>
      <c r="CC16" t="n">
        <v>7</v>
      </c>
      <c r="CD16" t="n">
        <v>1</v>
      </c>
      <c r="CE16" t="n">
        <v>2</v>
      </c>
      <c r="CF16" t="n">
        <v>4</v>
      </c>
      <c r="CG16" t="n">
        <v>6</v>
      </c>
      <c r="CH16" t="n">
        <v>1</v>
      </c>
      <c r="CI16" t="n">
        <v>7</v>
      </c>
      <c r="CJ16" t="n">
        <v>4</v>
      </c>
      <c r="CK16" t="n">
        <v>2</v>
      </c>
      <c r="CL16" t="n">
        <v>0</v>
      </c>
      <c r="CM16" t="n">
        <v>2</v>
      </c>
      <c r="CN16" t="n">
        <v>0</v>
      </c>
      <c r="CO16" t="n">
        <v>2</v>
      </c>
      <c r="CP16" t="n">
        <v>1</v>
      </c>
      <c r="CQ16" t="n">
        <v>1</v>
      </c>
      <c r="CR16" t="n">
        <v>2</v>
      </c>
      <c r="CS16" t="n">
        <v>1</v>
      </c>
      <c r="CT16" t="n">
        <v>2</v>
      </c>
      <c r="CU16" t="n">
        <v>1.5</v>
      </c>
      <c r="CV16" t="n">
        <v>1</v>
      </c>
      <c r="CW16" t="n">
        <v>2</v>
      </c>
      <c r="CX16" t="n">
        <v>2</v>
      </c>
      <c r="CY16" t="n">
        <v>1</v>
      </c>
      <c r="CZ16" t="n">
        <v>0</v>
      </c>
      <c r="DA16" t="n">
        <v>0</v>
      </c>
      <c r="DB16" t="n">
        <v>0</v>
      </c>
      <c r="DC16" t="n">
        <v>5</v>
      </c>
      <c r="DD16" t="n">
        <v>0</v>
      </c>
      <c r="DE16" t="n">
        <v>4</v>
      </c>
      <c r="DF16" t="n">
        <v>2</v>
      </c>
      <c r="DG16" t="n">
        <v>0</v>
      </c>
      <c r="DH16" t="n">
        <v>2</v>
      </c>
      <c r="DI16" t="n">
        <v>5</v>
      </c>
      <c r="DJ16" t="n">
        <v>0.6</v>
      </c>
      <c r="DK16" t="n">
        <v>1.6</v>
      </c>
      <c r="DL16" t="n">
        <v>2</v>
      </c>
      <c r="DM16" t="n">
        <v>4</v>
      </c>
      <c r="DN16" t="n">
        <v>0</v>
      </c>
      <c r="DO16" t="n">
        <v>5</v>
      </c>
      <c r="DP16" t="n">
        <v>2</v>
      </c>
      <c r="DQ16" t="n">
        <v>2</v>
      </c>
      <c r="DR16" t="n">
        <v>0</v>
      </c>
      <c r="DS16" t="n">
        <v>4</v>
      </c>
      <c r="DT16" t="n">
        <v>2</v>
      </c>
      <c r="DU16" t="n">
        <v>77</v>
      </c>
      <c r="DV16" t="n">
        <v>3</v>
      </c>
      <c r="DW16" t="n">
        <v>4</v>
      </c>
      <c r="DX16" t="n">
        <v>79</v>
      </c>
      <c r="DY16" t="inlineStr">
        <is>
          <t xml:space="preserve"> </t>
        </is>
      </c>
      <c r="DZ16" t="inlineStr">
        <is>
          <t xml:space="preserve"> 1 - 0</t>
        </is>
      </c>
      <c r="EA16" t="inlineStr">
        <is>
          <t xml:space="preserve"> 3 - 0</t>
        </is>
      </c>
      <c r="EB16" t="inlineStr">
        <is>
          <t xml:space="preserve"> </t>
        </is>
      </c>
      <c r="EC16" t="inlineStr">
        <is>
          <t xml:space="preserve"> </t>
        </is>
      </c>
      <c r="ED16" t="n">
        <v>10</v>
      </c>
      <c r="EE16" t="n">
        <v>5</v>
      </c>
      <c r="EF16" t="n">
        <v>1</v>
      </c>
      <c r="EG16" t="n">
        <v>0</v>
      </c>
      <c r="EH16" t="n">
        <v>2</v>
      </c>
      <c r="EI16" t="n">
        <v>2</v>
      </c>
      <c r="EJ16" t="n">
        <v>3</v>
      </c>
      <c r="EK16" t="n">
        <v>1</v>
      </c>
      <c r="EL16" t="n">
        <v>1</v>
      </c>
      <c r="EM16" t="n">
        <v>0</v>
      </c>
      <c r="EN16" t="n">
        <v>1</v>
      </c>
      <c r="EO16" t="n">
        <v>2</v>
      </c>
      <c r="EP16" t="n">
        <v>1</v>
      </c>
      <c r="EQ16" t="n">
        <v>0</v>
      </c>
      <c r="ER16" t="n">
        <v>17</v>
      </c>
      <c r="ES16" t="n">
        <v>50</v>
      </c>
      <c r="ET16" t="n">
        <v>50</v>
      </c>
      <c r="EU16" t="n">
        <v>17</v>
      </c>
      <c r="EV16" t="n">
        <v>50</v>
      </c>
      <c r="EW16" t="n">
        <v>17</v>
      </c>
      <c r="EX16" t="n">
        <v>70</v>
      </c>
      <c r="EY16" t="n">
        <v>30</v>
      </c>
      <c r="EZ16" t="n">
        <v>60</v>
      </c>
      <c r="FA16" t="n">
        <v>40</v>
      </c>
      <c r="FB16" t="n">
        <v>2</v>
      </c>
      <c r="FC16" t="n">
        <v>1</v>
      </c>
      <c r="FD16" t="n">
        <v>7</v>
      </c>
      <c r="FE16" t="n">
        <v>14</v>
      </c>
      <c r="FF16" t="n">
        <v>0</v>
      </c>
      <c r="FG16" t="n">
        <v>3</v>
      </c>
      <c r="FH16" t="n">
        <v>0</v>
      </c>
      <c r="FI16" t="n">
        <v>2</v>
      </c>
      <c r="FJ16" t="n">
        <v>2</v>
      </c>
      <c r="FK16" t="n">
        <v>1</v>
      </c>
      <c r="FL16" t="n">
        <v>1</v>
      </c>
      <c r="FM16" t="n">
        <v>2</v>
      </c>
      <c r="FN16" t="n">
        <v>3</v>
      </c>
      <c r="FO16" t="n">
        <v>2</v>
      </c>
      <c r="FP16" t="n">
        <v>0</v>
      </c>
      <c r="FQ16" t="n">
        <v>3</v>
      </c>
      <c r="FR16" t="n">
        <v>43</v>
      </c>
      <c r="FS16" t="n">
        <v>29</v>
      </c>
      <c r="FT16" t="n">
        <v>43</v>
      </c>
      <c r="FU16" t="n">
        <v>43</v>
      </c>
      <c r="FV16" t="n">
        <v>71</v>
      </c>
      <c r="FW16" t="n">
        <v>43</v>
      </c>
      <c r="FX16" t="n">
        <v>28.6</v>
      </c>
      <c r="FY16" t="n">
        <v>71</v>
      </c>
      <c r="FZ16" t="n">
        <v>42.9</v>
      </c>
      <c r="GA16" t="n">
        <v>57</v>
      </c>
      <c r="GB16" t="n">
        <v>3</v>
      </c>
      <c r="GC16" t="n">
        <v>3</v>
      </c>
      <c r="GD16" t="n">
        <v>4</v>
      </c>
      <c r="GE16" t="n">
        <v>0</v>
      </c>
      <c r="GF16" t="n">
        <v>2</v>
      </c>
      <c r="GG16" t="n">
        <v>4</v>
      </c>
      <c r="GH16" t="n">
        <v>1</v>
      </c>
      <c r="GI16" t="n">
        <v>2</v>
      </c>
      <c r="GJ16" t="n">
        <v>2</v>
      </c>
      <c r="GK16" t="n">
        <v>1</v>
      </c>
      <c r="GL16" t="n">
        <v>0</v>
      </c>
      <c r="GM16" t="n">
        <v>4</v>
      </c>
      <c r="GN16" t="n">
        <v>4</v>
      </c>
      <c r="GO16" t="n">
        <v>3</v>
      </c>
      <c r="GP16" t="n">
        <v>0</v>
      </c>
      <c r="GQ16" t="n">
        <v>2</v>
      </c>
      <c r="GR16" t="n">
        <v>4</v>
      </c>
      <c r="GS16" t="n">
        <v>0</v>
      </c>
      <c r="GT16" t="n">
        <v>3</v>
      </c>
      <c r="GU16" t="n">
        <v>1</v>
      </c>
      <c r="GV16" t="n">
        <v>2</v>
      </c>
      <c r="GW16" t="n">
        <v>6</v>
      </c>
      <c r="GX16" t="n">
        <v>0</v>
      </c>
      <c r="GY16" t="n">
        <v>1</v>
      </c>
      <c r="GZ16" t="n">
        <v>6</v>
      </c>
      <c r="HA16" t="n">
        <v>1</v>
      </c>
      <c r="HB16" t="n">
        <v>4</v>
      </c>
      <c r="HC16" t="n">
        <v>1</v>
      </c>
      <c r="HD16" t="n">
        <v>0</v>
      </c>
      <c r="HE16" t="n">
        <v>1</v>
      </c>
      <c r="HF16" t="n">
        <v>1</v>
      </c>
      <c r="HG16" t="n">
        <v>1</v>
      </c>
      <c r="HH16" t="n">
        <v>1</v>
      </c>
      <c r="HI16" t="n">
        <v>4</v>
      </c>
      <c r="HJ16" t="n">
        <v>5</v>
      </c>
      <c r="HK16" t="n">
        <v>1</v>
      </c>
      <c r="HL16" t="n">
        <v>1</v>
      </c>
      <c r="HM16" t="n">
        <v>3</v>
      </c>
      <c r="HN16" t="n">
        <v>4</v>
      </c>
      <c r="HO16" t="n">
        <v>0</v>
      </c>
      <c r="HP16" t="n">
        <v>1</v>
      </c>
      <c r="HQ16" t="n">
        <v>2</v>
      </c>
      <c r="HS16" t="n">
        <v>6</v>
      </c>
      <c r="HU16" t="n">
        <v>6</v>
      </c>
      <c r="HW16" t="n">
        <v>3</v>
      </c>
      <c r="HX16" t="n">
        <v>3</v>
      </c>
      <c r="HY16" t="n">
        <v>8</v>
      </c>
      <c r="HZ16" t="n">
        <v>3</v>
      </c>
      <c r="IA16" t="n">
        <v>16</v>
      </c>
      <c r="IB16" t="n">
        <v>16</v>
      </c>
      <c r="IC16" t="n">
        <v>1</v>
      </c>
      <c r="ID16" t="n">
        <v>15</v>
      </c>
      <c r="IE16" t="n">
        <v>6</v>
      </c>
      <c r="IF16" t="n">
        <v>15</v>
      </c>
      <c r="IG16" t="n">
        <v>6</v>
      </c>
      <c r="IH16" t="n">
        <v>13</v>
      </c>
      <c r="II16" t="n">
        <v>16</v>
      </c>
      <c r="IJ16" t="n">
        <v>16</v>
      </c>
      <c r="IK16" t="n">
        <v>16</v>
      </c>
      <c r="KD16" t="inlineStr">
        <is>
          <t>-</t>
        </is>
      </c>
      <c r="KE16" t="inlineStr">
        <is>
          <t>-</t>
        </is>
      </c>
      <c r="KF16" t="inlineStr">
        <is>
          <t>-</t>
        </is>
      </c>
      <c r="KG16" t="inlineStr">
        <is>
          <t>-</t>
        </is>
      </c>
      <c r="KH16" t="inlineStr">
        <is>
          <t>-</t>
        </is>
      </c>
      <c r="KI16" t="inlineStr">
        <is>
          <t>-</t>
        </is>
      </c>
      <c r="KJ16" t="inlineStr">
        <is>
          <t>-</t>
        </is>
      </c>
      <c r="KK16" t="n">
        <v>16</v>
      </c>
      <c r="KN16" s="1" t="inlineStr">
        <is>
          <t>Huachipato</t>
        </is>
      </c>
      <c r="KO16" s="1" t="inlineStr">
        <is>
          <t>Magallanes</t>
        </is>
      </c>
      <c r="KP16" s="1" t="inlineStr">
        <is>
          <t>Huachipato v Magallanes</t>
        </is>
      </c>
      <c r="KQ16" t="inlineStr">
        <is>
          <t>Chile_Primera</t>
        </is>
      </c>
      <c r="KR16" s="1" t="inlineStr">
        <is>
          <t>G</t>
        </is>
      </c>
      <c r="KS16" s="1" t="inlineStr">
        <is>
          <t>G</t>
        </is>
      </c>
      <c r="KT16" s="1" t="inlineStr">
        <is>
          <t>R</t>
        </is>
      </c>
      <c r="KU16" s="1" t="inlineStr">
        <is>
          <t>R</t>
        </is>
      </c>
      <c r="KV16" s="1" t="inlineStr">
        <is>
          <t>G</t>
        </is>
      </c>
      <c r="KW16" s="1" t="inlineStr">
        <is>
          <t>A</t>
        </is>
      </c>
      <c r="KX16" s="1" t="inlineStr">
        <is>
          <t>R</t>
        </is>
      </c>
      <c r="KY16" s="1" t="inlineStr">
        <is>
          <t>R</t>
        </is>
      </c>
      <c r="KZ16" s="1" t="inlineStr">
        <is>
          <t>G</t>
        </is>
      </c>
      <c r="LA16" s="1" t="inlineStr">
        <is>
          <t>R</t>
        </is>
      </c>
      <c r="LQ16" t="inlineStr">
        <is>
          <t>0-1</t>
        </is>
      </c>
      <c r="LR16" t="e">
        <v>#VALUE!</v>
      </c>
      <c r="LS16" t="e">
        <v>#VALUE!</v>
      </c>
      <c r="LT16" s="8" t="inlineStr">
        <is>
          <t>C</t>
        </is>
      </c>
      <c r="LU16" s="4" t="n">
        <v>2</v>
      </c>
      <c r="LV16" s="4" t="n">
        <v>0.5</v>
      </c>
      <c r="LW16" s="4" t="n">
        <v>0.5</v>
      </c>
      <c r="LX16" s="4" t="n">
        <v>2</v>
      </c>
      <c r="LY16" s="7" t="e">
        <v>#VALUE!</v>
      </c>
      <c r="LZ16" s="7" t="e">
        <v>#VALUE!</v>
      </c>
      <c r="MA16" s="11" t="e">
        <v>#VALUE!</v>
      </c>
      <c r="MB16" s="5" t="e">
        <v>#VALUE!</v>
      </c>
      <c r="MC16" s="6" t="e">
        <v>#VALUE!</v>
      </c>
      <c r="MD16" s="4" t="inlineStr"/>
      <c r="ME16" s="9" t="e">
        <v>#VALUE!</v>
      </c>
      <c r="MF16" s="10" t="e">
        <v>#VALUE!</v>
      </c>
      <c r="MG16" s="4" t="e">
        <v>#VALUE!</v>
      </c>
      <c r="MH16" s="9" t="e">
        <v>#VALUE!</v>
      </c>
      <c r="MI16" s="10" t="e">
        <v>#VALUE!</v>
      </c>
      <c r="MP16" s="1" t="n">
        <v>0</v>
      </c>
      <c r="MQ16" s="1" t="n">
        <v>0</v>
      </c>
      <c r="MR16" s="1" t="n">
        <v>0</v>
      </c>
      <c r="MS16" s="1" t="n">
        <v>0</v>
      </c>
      <c r="MT16" s="1" t="n">
        <v>0</v>
      </c>
      <c r="MU16" s="1" t="n">
        <v>0</v>
      </c>
      <c r="MV16" s="1" t="n">
        <v>0</v>
      </c>
      <c r="MW16" s="1" t="n">
        <v>0</v>
      </c>
      <c r="MX16" s="1" t="n">
        <v>0</v>
      </c>
      <c r="MY16" s="1" t="n">
        <v>0</v>
      </c>
      <c r="MZ16" s="1" t="n">
        <v>0</v>
      </c>
      <c r="NA16" s="1" t="n">
        <v>0</v>
      </c>
      <c r="NB16" s="1" t="n">
        <v>0</v>
      </c>
      <c r="NC16" s="1" t="n">
        <v>0</v>
      </c>
      <c r="ND16" s="1" t="n">
        <v>0</v>
      </c>
      <c r="NE16" s="1" t="n">
        <v>0</v>
      </c>
      <c r="NF16" s="1" t="n">
        <v>0</v>
      </c>
      <c r="NG16" s="33" t="e">
        <v>#DIV/0!</v>
      </c>
      <c r="NH16" s="3" t="e">
        <v>#DIV/0!</v>
      </c>
      <c r="NI16" s="1" t="inlineStr"/>
      <c r="NJ16" s="79" t="e">
        <v>#DIV/0!</v>
      </c>
      <c r="NK16" s="34" t="e">
        <v>#VALUE!</v>
      </c>
      <c r="NL16" s="34" t="e">
        <v>#VALUE!</v>
      </c>
      <c r="NM16" s="32" t="n">
        <v>0</v>
      </c>
      <c r="NN16" s="32" t="e">
        <v>#DIV/0!</v>
      </c>
      <c r="NO16" s="32" t="e">
        <v>#DIV/0!</v>
      </c>
      <c r="NP16" s="32" t="e">
        <v>#DIV/0!</v>
      </c>
      <c r="NQ16" s="79" t="e">
        <v>#DIV/0!</v>
      </c>
      <c r="NR16" s="34" t="e">
        <v>#VALUE!</v>
      </c>
      <c r="NS16" s="34" t="e">
        <v>#VALUE!</v>
      </c>
      <c r="NT16" s="32" t="n">
        <v>0</v>
      </c>
      <c r="NU16" s="32" t="e">
        <v>#DIV/0!</v>
      </c>
      <c r="NV16" s="32" t="e">
        <v>#DIV/0!</v>
      </c>
      <c r="NW16" s="32" t="e">
        <v>#DIV/0!</v>
      </c>
      <c r="NX16" t="e">
        <v>#DIV/0!</v>
      </c>
      <c r="NY16" t="e">
        <v>#DIV/0!</v>
      </c>
      <c r="NZ16" t="e">
        <v>#DIV/0!</v>
      </c>
      <c r="OA16" t="e">
        <v>#DIV/0!</v>
      </c>
      <c r="OB16" t="e">
        <v>#DIV/0!</v>
      </c>
      <c r="OC16" t="e">
        <v>#DIV/0!</v>
      </c>
    </row>
    <row r="17" ht="16.5" customHeight="1" thickBot="1" thickTop="1">
      <c r="A17" s="2" t="n">
        <v>45110</v>
      </c>
      <c r="B17" t="inlineStr">
        <is>
          <t>China</t>
        </is>
      </c>
      <c r="C17" t="inlineStr">
        <is>
          <t>Super League</t>
        </is>
      </c>
      <c r="D17" t="inlineStr">
        <is>
          <t>Shenzhen</t>
        </is>
      </c>
      <c r="E17" t="inlineStr">
        <is>
          <t>Wuhan Three Towns</t>
        </is>
      </c>
      <c r="L17" t="n">
        <v>15.5</v>
      </c>
      <c r="M17" t="n">
        <v>10</v>
      </c>
      <c r="N17" t="n">
        <v>1.19</v>
      </c>
      <c r="O17" t="n">
        <v>3255</v>
      </c>
      <c r="P17" t="n">
        <v>1.41</v>
      </c>
      <c r="Q17" t="n">
        <v>3.3</v>
      </c>
      <c r="R17" t="n">
        <v>3682</v>
      </c>
      <c r="BG17" t="n">
        <v>8</v>
      </c>
      <c r="BH17" t="n">
        <v>0</v>
      </c>
      <c r="BI17" t="n">
        <v>7</v>
      </c>
      <c r="BJ17" t="n">
        <v>5</v>
      </c>
      <c r="BK17" t="n">
        <v>2</v>
      </c>
      <c r="BL17" t="n">
        <v>5</v>
      </c>
      <c r="BM17" t="n">
        <v>8</v>
      </c>
      <c r="BN17" t="n">
        <v>1.13</v>
      </c>
      <c r="BO17" t="n">
        <v>1.75</v>
      </c>
      <c r="BP17" t="n">
        <v>5</v>
      </c>
      <c r="BQ17" t="n">
        <v>7</v>
      </c>
      <c r="BR17" t="n">
        <v>4</v>
      </c>
      <c r="BS17" t="n">
        <v>6</v>
      </c>
      <c r="BT17" t="n">
        <v>4</v>
      </c>
      <c r="BU17" t="n">
        <v>3</v>
      </c>
      <c r="BV17" t="n">
        <v>1</v>
      </c>
      <c r="BW17" t="n">
        <v>7</v>
      </c>
      <c r="BX17" t="n">
        <v>0</v>
      </c>
      <c r="BY17" t="n">
        <v>7</v>
      </c>
      <c r="BZ17" t="n">
        <v>4</v>
      </c>
      <c r="CA17" t="n">
        <v>1</v>
      </c>
      <c r="CB17" t="n">
        <v>7</v>
      </c>
      <c r="CC17" t="n">
        <v>5</v>
      </c>
      <c r="CD17" t="n">
        <v>2</v>
      </c>
      <c r="CE17" t="n">
        <v>0.86</v>
      </c>
      <c r="CF17" t="n">
        <v>5</v>
      </c>
      <c r="CG17" t="n">
        <v>7</v>
      </c>
      <c r="CH17" t="n">
        <v>5</v>
      </c>
      <c r="CI17" t="n">
        <v>5</v>
      </c>
      <c r="CJ17" t="n">
        <v>2</v>
      </c>
      <c r="CK17" t="n">
        <v>3</v>
      </c>
      <c r="CL17" t="n">
        <v>0</v>
      </c>
      <c r="CM17" t="n">
        <v>3</v>
      </c>
      <c r="CN17" t="n">
        <v>0</v>
      </c>
      <c r="CO17" t="n">
        <v>3</v>
      </c>
      <c r="CP17" t="n">
        <v>2</v>
      </c>
      <c r="CQ17" t="n">
        <v>1</v>
      </c>
      <c r="CR17" t="n">
        <v>1</v>
      </c>
      <c r="CS17" t="n">
        <v>3</v>
      </c>
      <c r="CT17" t="n">
        <v>0.33</v>
      </c>
      <c r="CU17" t="n">
        <v>2.67</v>
      </c>
      <c r="CV17" t="n">
        <v>1</v>
      </c>
      <c r="CW17" t="n">
        <v>3</v>
      </c>
      <c r="CX17" t="n">
        <v>1</v>
      </c>
      <c r="CY17" t="n">
        <v>2</v>
      </c>
      <c r="CZ17" t="n">
        <v>2</v>
      </c>
      <c r="DA17" t="n">
        <v>1</v>
      </c>
      <c r="DB17" t="n">
        <v>1</v>
      </c>
      <c r="DC17" t="n">
        <v>5</v>
      </c>
      <c r="DD17" t="n">
        <v>0</v>
      </c>
      <c r="DE17" t="n">
        <v>5</v>
      </c>
      <c r="DF17" t="n">
        <v>4</v>
      </c>
      <c r="DG17" t="n">
        <v>1</v>
      </c>
      <c r="DH17" t="n">
        <v>5</v>
      </c>
      <c r="DI17" t="n">
        <v>3</v>
      </c>
      <c r="DJ17" t="n">
        <v>2.4</v>
      </c>
      <c r="DK17" t="n">
        <v>0.8</v>
      </c>
      <c r="DL17" t="n">
        <v>3</v>
      </c>
      <c r="DM17" t="n">
        <v>5</v>
      </c>
      <c r="DN17" t="n">
        <v>3</v>
      </c>
      <c r="DO17" t="n">
        <v>5</v>
      </c>
      <c r="DP17" t="n">
        <v>2</v>
      </c>
      <c r="DQ17" t="n">
        <v>3</v>
      </c>
      <c r="DR17" t="n">
        <v>0</v>
      </c>
      <c r="DS17" t="n">
        <v>2</v>
      </c>
      <c r="DT17" t="n">
        <v>6</v>
      </c>
      <c r="DU17" t="n">
        <v>90</v>
      </c>
      <c r="DV17" t="n">
        <v>4</v>
      </c>
      <c r="DW17" t="n">
        <v>4</v>
      </c>
      <c r="DX17" t="n">
        <v>79</v>
      </c>
      <c r="DY17" t="inlineStr">
        <is>
          <t xml:space="preserve"> </t>
        </is>
      </c>
      <c r="DZ17" t="inlineStr">
        <is>
          <t xml:space="preserve"> 0 - 3</t>
        </is>
      </c>
      <c r="EA17" t="inlineStr">
        <is>
          <t xml:space="preserve"> 0 - 3</t>
        </is>
      </c>
      <c r="EB17" t="inlineStr">
        <is>
          <t xml:space="preserve"> </t>
        </is>
      </c>
      <c r="EC17" t="inlineStr">
        <is>
          <t xml:space="preserve"> 0 - 4</t>
        </is>
      </c>
      <c r="ED17" t="n">
        <v>9</v>
      </c>
      <c r="EE17" t="n">
        <v>14</v>
      </c>
      <c r="EF17" t="n">
        <v>0</v>
      </c>
      <c r="EG17" t="n">
        <v>3</v>
      </c>
      <c r="EH17" t="n">
        <v>1</v>
      </c>
      <c r="EI17" t="n">
        <v>4</v>
      </c>
      <c r="EJ17" t="n">
        <v>2</v>
      </c>
      <c r="EK17" t="n">
        <v>1</v>
      </c>
      <c r="EL17" t="n">
        <v>0</v>
      </c>
      <c r="EM17" t="n">
        <v>3</v>
      </c>
      <c r="EN17" t="n">
        <v>1</v>
      </c>
      <c r="EO17" t="n">
        <v>2</v>
      </c>
      <c r="EP17" t="n">
        <v>4</v>
      </c>
      <c r="EQ17" t="n">
        <v>1</v>
      </c>
      <c r="ER17" t="n">
        <v>38</v>
      </c>
      <c r="ES17" t="n">
        <v>63</v>
      </c>
      <c r="ET17" t="n">
        <v>38</v>
      </c>
      <c r="EU17" t="n">
        <v>38</v>
      </c>
      <c r="EV17" t="n">
        <v>38</v>
      </c>
      <c r="EW17" t="n">
        <v>63</v>
      </c>
      <c r="EX17" t="n">
        <v>33.3</v>
      </c>
      <c r="EY17" t="n">
        <v>67</v>
      </c>
      <c r="EZ17" t="n">
        <v>57.1</v>
      </c>
      <c r="FA17" t="n">
        <v>43</v>
      </c>
      <c r="FB17" t="n">
        <v>2</v>
      </c>
      <c r="FC17" t="n">
        <v>4</v>
      </c>
      <c r="FD17" t="n">
        <v>14</v>
      </c>
      <c r="FE17" t="n">
        <v>6</v>
      </c>
      <c r="FF17" t="n">
        <v>2</v>
      </c>
      <c r="FG17" t="n">
        <v>1</v>
      </c>
      <c r="FH17" t="n">
        <v>1</v>
      </c>
      <c r="FI17" t="n">
        <v>2</v>
      </c>
      <c r="FJ17" t="n">
        <v>4</v>
      </c>
      <c r="FK17" t="n">
        <v>1</v>
      </c>
      <c r="FL17" t="n">
        <v>2</v>
      </c>
      <c r="FM17" t="n">
        <v>0</v>
      </c>
      <c r="FN17" t="n">
        <v>0</v>
      </c>
      <c r="FO17" t="n">
        <v>1</v>
      </c>
      <c r="FP17" t="n">
        <v>2</v>
      </c>
      <c r="FQ17" t="n">
        <v>1</v>
      </c>
      <c r="FR17" t="n">
        <v>29</v>
      </c>
      <c r="FS17" t="n">
        <v>43</v>
      </c>
      <c r="FT17" t="n">
        <v>57</v>
      </c>
      <c r="FU17" t="n">
        <v>29</v>
      </c>
      <c r="FV17" t="n">
        <v>14</v>
      </c>
      <c r="FW17" t="n">
        <v>43</v>
      </c>
      <c r="FX17" t="n">
        <v>57.1</v>
      </c>
      <c r="FY17" t="n">
        <v>43</v>
      </c>
      <c r="FZ17" t="n">
        <v>66.7</v>
      </c>
      <c r="GA17" t="n">
        <v>33</v>
      </c>
      <c r="GB17" t="n">
        <v>4</v>
      </c>
      <c r="GC17" t="n">
        <v>2</v>
      </c>
      <c r="GD17" t="n">
        <v>3</v>
      </c>
      <c r="GE17" t="n">
        <v>1</v>
      </c>
      <c r="GF17" t="n">
        <v>4</v>
      </c>
      <c r="GG17" t="n">
        <v>1</v>
      </c>
      <c r="GH17" t="n">
        <v>0</v>
      </c>
      <c r="GI17" t="n">
        <v>1</v>
      </c>
      <c r="GJ17" t="n">
        <v>7</v>
      </c>
      <c r="GK17" t="n">
        <v>2</v>
      </c>
      <c r="GL17" t="n">
        <v>4</v>
      </c>
      <c r="GM17" t="n">
        <v>1</v>
      </c>
      <c r="GN17" t="n">
        <v>4</v>
      </c>
      <c r="GO17" t="n">
        <v>1</v>
      </c>
      <c r="GP17" t="n">
        <v>4</v>
      </c>
      <c r="GQ17" t="n">
        <v>1</v>
      </c>
      <c r="GR17" t="n">
        <v>2</v>
      </c>
      <c r="GS17" t="n">
        <v>5</v>
      </c>
      <c r="GT17" t="n">
        <v>2</v>
      </c>
      <c r="GU17" t="n">
        <v>3</v>
      </c>
      <c r="GV17" t="n">
        <v>3</v>
      </c>
      <c r="GW17" t="n">
        <v>1</v>
      </c>
      <c r="GX17" t="n">
        <v>3</v>
      </c>
      <c r="GY17" t="n">
        <v>3</v>
      </c>
      <c r="GZ17" t="n">
        <v>2</v>
      </c>
      <c r="HA17" t="n">
        <v>2</v>
      </c>
      <c r="HB17" t="n">
        <v>0</v>
      </c>
      <c r="HC17" t="n">
        <v>5</v>
      </c>
      <c r="HD17" t="n">
        <v>3</v>
      </c>
      <c r="HE17" t="n">
        <v>2</v>
      </c>
      <c r="HF17" t="n">
        <v>5</v>
      </c>
      <c r="HG17" t="n">
        <v>5</v>
      </c>
      <c r="HH17" t="n">
        <v>2</v>
      </c>
      <c r="HI17" t="n">
        <v>0</v>
      </c>
      <c r="HJ17" t="n">
        <v>1</v>
      </c>
      <c r="HK17" t="n">
        <v>3</v>
      </c>
      <c r="HL17" t="n">
        <v>3</v>
      </c>
      <c r="HM17" t="n">
        <v>1</v>
      </c>
      <c r="HN17" t="n">
        <v>2</v>
      </c>
      <c r="HO17" t="n">
        <v>4</v>
      </c>
      <c r="HP17" t="n">
        <v>12</v>
      </c>
      <c r="HQ17" t="n">
        <v>10</v>
      </c>
      <c r="HS17" t="n">
        <v>16</v>
      </c>
      <c r="HU17" t="n">
        <v>11</v>
      </c>
      <c r="HW17" t="n">
        <v>9</v>
      </c>
      <c r="HX17" t="n">
        <v>17</v>
      </c>
      <c r="HY17" t="n">
        <v>13</v>
      </c>
      <c r="HZ17" t="n">
        <v>8</v>
      </c>
      <c r="IA17" t="n">
        <v>9</v>
      </c>
      <c r="IB17" t="n">
        <v>5</v>
      </c>
      <c r="ID17" t="n">
        <v>4</v>
      </c>
      <c r="IE17" t="n">
        <v>9</v>
      </c>
      <c r="IF17" t="n">
        <v>2</v>
      </c>
      <c r="IH17" t="n">
        <v>1</v>
      </c>
      <c r="II17" t="n">
        <v>7</v>
      </c>
      <c r="IJ17" t="n">
        <v>11</v>
      </c>
      <c r="IK17" t="n">
        <v>6</v>
      </c>
      <c r="IL17" t="n">
        <v>15</v>
      </c>
      <c r="IM17" t="n">
        <v>14</v>
      </c>
      <c r="IO17" t="n">
        <v>18</v>
      </c>
      <c r="IQ17" t="n">
        <v>13</v>
      </c>
      <c r="IS17" t="n">
        <v>15</v>
      </c>
      <c r="IT17" t="n">
        <v>17</v>
      </c>
      <c r="IU17" t="n">
        <v>14</v>
      </c>
      <c r="IV17" t="n">
        <v>8</v>
      </c>
      <c r="IW17" t="n">
        <v>8</v>
      </c>
      <c r="IX17" t="n">
        <v>4</v>
      </c>
      <c r="IZ17" t="n">
        <v>2</v>
      </c>
      <c r="JA17" t="n">
        <v>9</v>
      </c>
      <c r="JB17" t="n">
        <v>1</v>
      </c>
      <c r="JD17" t="n">
        <v>2</v>
      </c>
      <c r="JE17" t="n">
        <v>4</v>
      </c>
      <c r="JF17" t="n">
        <v>11</v>
      </c>
      <c r="JG17" t="n">
        <v>7</v>
      </c>
      <c r="KD17" t="inlineStr">
        <is>
          <t>G</t>
        </is>
      </c>
      <c r="KE17" t="inlineStr">
        <is>
          <t>G</t>
        </is>
      </c>
      <c r="KF17" t="inlineStr">
        <is>
          <t>R</t>
        </is>
      </c>
      <c r="KG17" t="inlineStr">
        <is>
          <t>G</t>
        </is>
      </c>
      <c r="KH17" t="inlineStr">
        <is>
          <t>A</t>
        </is>
      </c>
      <c r="KI17" t="inlineStr">
        <is>
          <t>R</t>
        </is>
      </c>
      <c r="KJ17" t="inlineStr">
        <is>
          <t>R</t>
        </is>
      </c>
      <c r="KK17" t="n">
        <v>18</v>
      </c>
      <c r="KN17" s="1" t="inlineStr">
        <is>
          <t>Shenzhen FC</t>
        </is>
      </c>
      <c r="KO17" s="1" t="inlineStr">
        <is>
          <t>Wuhan Three Towns</t>
        </is>
      </c>
      <c r="KP17" s="1" t="inlineStr">
        <is>
          <t>Shenzhen FC v Wuhan Three Towns</t>
        </is>
      </c>
      <c r="KQ17" t="inlineStr">
        <is>
          <t>China_Super League</t>
        </is>
      </c>
      <c r="KR17" s="1" t="inlineStr">
        <is>
          <t>A</t>
        </is>
      </c>
      <c r="KS17" s="1" t="inlineStr">
        <is>
          <t>R</t>
        </is>
      </c>
      <c r="KT17" s="1" t="inlineStr">
        <is>
          <t>G</t>
        </is>
      </c>
      <c r="KU17" s="1" t="inlineStr">
        <is>
          <t>A</t>
        </is>
      </c>
      <c r="KV17" s="1" t="inlineStr">
        <is>
          <t>A</t>
        </is>
      </c>
      <c r="KW17" s="1" t="inlineStr">
        <is>
          <t>R</t>
        </is>
      </c>
      <c r="KX17" s="1" t="inlineStr">
        <is>
          <t>G</t>
        </is>
      </c>
      <c r="KY17" s="1" t="inlineStr">
        <is>
          <t>A</t>
        </is>
      </c>
      <c r="KZ17" s="1" t="inlineStr">
        <is>
          <t>A</t>
        </is>
      </c>
      <c r="LA17" s="1" t="inlineStr">
        <is>
          <t>G</t>
        </is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inlineStr">
        <is>
          <t>A</t>
        </is>
      </c>
      <c r="LU17" s="4" t="n">
        <v>1</v>
      </c>
      <c r="LV17" s="4" t="n">
        <v>2</v>
      </c>
      <c r="LW17" s="4" t="n">
        <v>2</v>
      </c>
      <c r="LX17" s="4" t="n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P17" s="1" t="n">
        <v>0</v>
      </c>
      <c r="MQ17" s="1" t="n">
        <v>0</v>
      </c>
      <c r="MR17" s="1" t="n">
        <v>0</v>
      </c>
      <c r="MS17" s="1" t="n">
        <v>0</v>
      </c>
      <c r="MT17" s="1" t="n">
        <v>0</v>
      </c>
      <c r="MU17" s="1" t="n">
        <v>0</v>
      </c>
      <c r="MV17" s="1" t="n">
        <v>0</v>
      </c>
      <c r="MW17" s="1" t="n">
        <v>0</v>
      </c>
      <c r="MX17" s="1" t="n">
        <v>0</v>
      </c>
      <c r="MY17" s="1" t="n">
        <v>0</v>
      </c>
      <c r="MZ17" s="1" t="n">
        <v>0</v>
      </c>
      <c r="NA17" s="1" t="n">
        <v>0</v>
      </c>
      <c r="NB17" s="1" t="n">
        <v>0</v>
      </c>
      <c r="NC17" s="1" t="n">
        <v>0</v>
      </c>
      <c r="ND17" s="1" t="n">
        <v>0</v>
      </c>
      <c r="NE17" s="1" t="n">
        <v>0</v>
      </c>
      <c r="NF17" s="1" t="n">
        <v>0</v>
      </c>
      <c r="NG17" s="33" t="e">
        <v>#DIV/0!</v>
      </c>
      <c r="NH17" s="3" t="e">
        <v>#DIV/0!</v>
      </c>
      <c r="NI17" s="1" t="e">
        <v>#N/A</v>
      </c>
      <c r="NJ17" s="79" t="e">
        <v>#DIV/0!</v>
      </c>
      <c r="NK17" s="34" t="e">
        <v>#N/A</v>
      </c>
      <c r="NL17" s="34" t="e">
        <v>#N/A</v>
      </c>
      <c r="NM17" s="32" t="n">
        <v>0</v>
      </c>
      <c r="NN17" s="32" t="e">
        <v>#DIV/0!</v>
      </c>
      <c r="NO17" s="32" t="e">
        <v>#DIV/0!</v>
      </c>
      <c r="NP17" s="32" t="e">
        <v>#DIV/0!</v>
      </c>
      <c r="NQ17" s="79" t="e">
        <v>#DIV/0!</v>
      </c>
      <c r="NR17" s="34" t="e">
        <v>#N/A</v>
      </c>
      <c r="NS17" s="34" t="e">
        <v>#N/A</v>
      </c>
      <c r="NT17" s="32" t="n">
        <v>0</v>
      </c>
      <c r="NU17" s="32" t="e">
        <v>#DIV/0!</v>
      </c>
      <c r="NV17" s="32" t="e">
        <v>#DIV/0!</v>
      </c>
      <c r="NW17" s="32" t="e">
        <v>#DIV/0!</v>
      </c>
      <c r="NX17" t="e">
        <v>#DIV/0!</v>
      </c>
      <c r="NY17" t="e">
        <v>#DIV/0!</v>
      </c>
      <c r="NZ17" t="e">
        <v>#DIV/0!</v>
      </c>
      <c r="OA17" t="e">
        <v>#DIV/0!</v>
      </c>
      <c r="OB17" t="e">
        <v>#DIV/0!</v>
      </c>
      <c r="OC17" t="e">
        <v>#DIV/0!</v>
      </c>
    </row>
    <row r="18" ht="16.5" customHeight="1" thickBot="1" thickTop="1">
      <c r="A18" s="2" t="n">
        <v>45110</v>
      </c>
      <c r="B18" t="inlineStr">
        <is>
          <t>China</t>
        </is>
      </c>
      <c r="C18" t="inlineStr">
        <is>
          <t>Super League</t>
        </is>
      </c>
      <c r="D18" t="inlineStr">
        <is>
          <t>Shandong Luneng</t>
        </is>
      </c>
      <c r="E18" t="inlineStr">
        <is>
          <t>Shanghai SIPG</t>
        </is>
      </c>
      <c r="L18" t="n">
        <v>2.8</v>
      </c>
      <c r="M18" t="n">
        <v>3.4</v>
      </c>
      <c r="N18" t="n">
        <v>2.74</v>
      </c>
      <c r="O18" t="n">
        <v>1693</v>
      </c>
      <c r="P18" t="n">
        <v>2</v>
      </c>
      <c r="Q18" t="n">
        <v>1.95</v>
      </c>
      <c r="R18" t="n">
        <v>809</v>
      </c>
      <c r="BG18" t="n">
        <v>5</v>
      </c>
      <c r="BH18" t="n">
        <v>0</v>
      </c>
      <c r="BI18" t="n">
        <v>5</v>
      </c>
      <c r="BJ18" t="n">
        <v>3</v>
      </c>
      <c r="BK18" t="n">
        <v>1</v>
      </c>
      <c r="BL18" t="n">
        <v>5</v>
      </c>
      <c r="BM18" t="n">
        <v>3</v>
      </c>
      <c r="BN18" t="n">
        <v>2.4</v>
      </c>
      <c r="BO18" t="n">
        <v>0.6</v>
      </c>
      <c r="BP18" t="n">
        <v>3</v>
      </c>
      <c r="BQ18" t="n">
        <v>5</v>
      </c>
      <c r="BR18" t="n">
        <v>2</v>
      </c>
      <c r="BS18" t="n">
        <v>4</v>
      </c>
      <c r="BT18" t="n">
        <v>3</v>
      </c>
      <c r="BU18" t="n">
        <v>2</v>
      </c>
      <c r="BV18" t="n">
        <v>0</v>
      </c>
      <c r="BW18" t="n">
        <v>7</v>
      </c>
      <c r="BX18" t="n">
        <v>1</v>
      </c>
      <c r="BY18" t="n">
        <v>5</v>
      </c>
      <c r="BZ18" t="n">
        <v>3</v>
      </c>
      <c r="CA18" t="n">
        <v>0</v>
      </c>
      <c r="CB18" t="n">
        <v>6</v>
      </c>
      <c r="CC18" t="n">
        <v>2</v>
      </c>
      <c r="CD18" t="n">
        <v>1.71</v>
      </c>
      <c r="CE18" t="n">
        <v>0.29</v>
      </c>
      <c r="CF18" t="n">
        <v>2</v>
      </c>
      <c r="CG18" t="n">
        <v>4</v>
      </c>
      <c r="CH18" t="n">
        <v>1</v>
      </c>
      <c r="CI18" t="n">
        <v>4</v>
      </c>
      <c r="CJ18" t="n">
        <v>3</v>
      </c>
      <c r="CK18" t="n">
        <v>3</v>
      </c>
      <c r="CL18" t="n">
        <v>0</v>
      </c>
      <c r="CM18" t="n">
        <v>2</v>
      </c>
      <c r="CN18" t="n">
        <v>0</v>
      </c>
      <c r="CO18" t="n">
        <v>2</v>
      </c>
      <c r="CP18" t="n">
        <v>2</v>
      </c>
      <c r="CQ18" t="n">
        <v>1</v>
      </c>
      <c r="CR18" t="n">
        <v>2</v>
      </c>
      <c r="CS18" t="n">
        <v>2</v>
      </c>
      <c r="CT18" t="n">
        <v>3</v>
      </c>
      <c r="CU18" t="n">
        <v>1</v>
      </c>
      <c r="CV18" t="n">
        <v>2</v>
      </c>
      <c r="CW18" t="n">
        <v>2</v>
      </c>
      <c r="CX18" t="n">
        <v>1</v>
      </c>
      <c r="CY18" t="n">
        <v>2</v>
      </c>
      <c r="CZ18" t="n">
        <v>2</v>
      </c>
      <c r="DA18" t="n">
        <v>1</v>
      </c>
      <c r="DB18" t="n">
        <v>0</v>
      </c>
      <c r="DC18" t="n">
        <v>5</v>
      </c>
      <c r="DD18" t="n">
        <v>1</v>
      </c>
      <c r="DE18" t="n">
        <v>4</v>
      </c>
      <c r="DF18" t="n">
        <v>3</v>
      </c>
      <c r="DG18" t="n">
        <v>0</v>
      </c>
      <c r="DH18" t="n">
        <v>4</v>
      </c>
      <c r="DI18" t="n">
        <v>2</v>
      </c>
      <c r="DJ18" t="n">
        <v>1.8</v>
      </c>
      <c r="DK18" t="n">
        <v>0.4</v>
      </c>
      <c r="DL18" t="n">
        <v>2</v>
      </c>
      <c r="DM18" t="n">
        <v>2</v>
      </c>
      <c r="DN18" t="n">
        <v>1</v>
      </c>
      <c r="DO18" t="n">
        <v>3</v>
      </c>
      <c r="DP18" t="n">
        <v>3</v>
      </c>
      <c r="DQ18" t="n">
        <v>3</v>
      </c>
      <c r="DR18" t="n">
        <v>0</v>
      </c>
      <c r="DS18" t="n">
        <v>4</v>
      </c>
      <c r="DT18" t="n">
        <v>4</v>
      </c>
      <c r="DU18" t="n">
        <v>91</v>
      </c>
      <c r="DV18" t="n">
        <v>4</v>
      </c>
      <c r="DW18" t="n">
        <v>4</v>
      </c>
      <c r="DX18" t="n">
        <v>91</v>
      </c>
      <c r="DY18" t="inlineStr">
        <is>
          <t xml:space="preserve"> </t>
        </is>
      </c>
      <c r="DZ18" t="inlineStr">
        <is>
          <t xml:space="preserve"> 1 - 2</t>
        </is>
      </c>
      <c r="EA18" t="inlineStr">
        <is>
          <t xml:space="preserve"> </t>
        </is>
      </c>
      <c r="EB18" t="inlineStr">
        <is>
          <t xml:space="preserve"> </t>
        </is>
      </c>
      <c r="EC18" t="inlineStr">
        <is>
          <t xml:space="preserve"> 3 - 1</t>
        </is>
      </c>
      <c r="ED18" t="n">
        <v>12</v>
      </c>
      <c r="EE18" t="n">
        <v>3</v>
      </c>
      <c r="EF18" t="n">
        <v>2</v>
      </c>
      <c r="EG18" t="n">
        <v>0</v>
      </c>
      <c r="EH18" t="n">
        <v>1</v>
      </c>
      <c r="EI18" t="n">
        <v>0</v>
      </c>
      <c r="EJ18" t="n">
        <v>1</v>
      </c>
      <c r="EK18" t="n">
        <v>1</v>
      </c>
      <c r="EL18" t="n">
        <v>1</v>
      </c>
      <c r="EM18" t="n">
        <v>0</v>
      </c>
      <c r="EN18" t="n">
        <v>3</v>
      </c>
      <c r="EO18" t="n">
        <v>0</v>
      </c>
      <c r="EP18" t="n">
        <v>2</v>
      </c>
      <c r="EQ18" t="n">
        <v>2</v>
      </c>
      <c r="ER18" t="n">
        <v>40</v>
      </c>
      <c r="ES18" t="n">
        <v>20</v>
      </c>
      <c r="ET18" t="n">
        <v>40</v>
      </c>
      <c r="EU18" t="n">
        <v>20</v>
      </c>
      <c r="EV18" t="n">
        <v>60</v>
      </c>
      <c r="EW18" t="n">
        <v>60</v>
      </c>
      <c r="EX18" t="n">
        <v>50</v>
      </c>
      <c r="EY18" t="n">
        <v>50</v>
      </c>
      <c r="EZ18" t="n">
        <v>33.3</v>
      </c>
      <c r="FA18" t="n">
        <v>67</v>
      </c>
      <c r="FB18" t="n">
        <v>2</v>
      </c>
      <c r="FC18" t="n">
        <v>1</v>
      </c>
      <c r="FD18" t="n">
        <v>12</v>
      </c>
      <c r="FE18" t="n">
        <v>2</v>
      </c>
      <c r="FF18" t="n">
        <v>1</v>
      </c>
      <c r="FG18" t="n">
        <v>0</v>
      </c>
      <c r="FH18" t="n">
        <v>2</v>
      </c>
      <c r="FI18" t="n">
        <v>0</v>
      </c>
      <c r="FJ18" t="n">
        <v>3</v>
      </c>
      <c r="FK18" t="n">
        <v>0</v>
      </c>
      <c r="FL18" t="n">
        <v>0</v>
      </c>
      <c r="FM18" t="n">
        <v>0</v>
      </c>
      <c r="FN18" t="n">
        <v>3</v>
      </c>
      <c r="FO18" t="n">
        <v>0</v>
      </c>
      <c r="FP18" t="n">
        <v>3</v>
      </c>
      <c r="FQ18" t="n">
        <v>2</v>
      </c>
      <c r="FR18" t="n">
        <v>14</v>
      </c>
      <c r="FS18" t="n">
        <v>29</v>
      </c>
      <c r="FT18" t="n">
        <v>43</v>
      </c>
      <c r="FU18" t="n">
        <v>0</v>
      </c>
      <c r="FV18" t="n">
        <v>43</v>
      </c>
      <c r="FW18" t="n">
        <v>57</v>
      </c>
      <c r="FX18" t="n">
        <v>50</v>
      </c>
      <c r="FY18" t="n">
        <v>50</v>
      </c>
      <c r="FZ18" t="n">
        <v>0</v>
      </c>
      <c r="GA18" t="n">
        <v>100</v>
      </c>
      <c r="GB18" t="n">
        <v>3</v>
      </c>
      <c r="GC18" t="n">
        <v>2</v>
      </c>
      <c r="GD18" t="n">
        <v>4</v>
      </c>
      <c r="GE18" t="n">
        <v>1</v>
      </c>
      <c r="GF18" t="n">
        <v>0</v>
      </c>
      <c r="GG18" t="n">
        <v>4</v>
      </c>
      <c r="GH18" t="n">
        <v>0</v>
      </c>
      <c r="GI18" t="n">
        <v>4</v>
      </c>
      <c r="GJ18" t="n">
        <v>1</v>
      </c>
      <c r="GK18" t="n">
        <v>1</v>
      </c>
      <c r="GL18" t="n">
        <v>0</v>
      </c>
      <c r="GM18" t="n">
        <v>4</v>
      </c>
      <c r="GN18" t="n">
        <v>4</v>
      </c>
      <c r="GO18" t="n">
        <v>4</v>
      </c>
      <c r="GP18" t="n">
        <v>0</v>
      </c>
      <c r="GQ18" t="n">
        <v>4</v>
      </c>
      <c r="GR18" t="n">
        <v>0</v>
      </c>
      <c r="GS18" t="n">
        <v>1</v>
      </c>
      <c r="GT18" t="n">
        <v>3</v>
      </c>
      <c r="GU18" t="n">
        <v>2</v>
      </c>
      <c r="GV18" t="n">
        <v>0</v>
      </c>
      <c r="GW18" t="n">
        <v>0</v>
      </c>
      <c r="GX18" t="n">
        <v>1</v>
      </c>
      <c r="GY18" t="n">
        <v>6</v>
      </c>
      <c r="GZ18" t="n">
        <v>0</v>
      </c>
      <c r="HA18" t="n">
        <v>0</v>
      </c>
      <c r="HB18" t="n">
        <v>0</v>
      </c>
      <c r="HC18" t="n">
        <v>6</v>
      </c>
      <c r="HD18" t="n">
        <v>0</v>
      </c>
      <c r="HE18" t="n">
        <v>5</v>
      </c>
      <c r="HF18" t="n">
        <v>6</v>
      </c>
      <c r="HG18" t="n">
        <v>4</v>
      </c>
      <c r="HH18" t="n">
        <v>5</v>
      </c>
      <c r="HI18" t="n">
        <v>0</v>
      </c>
      <c r="HJ18" t="n">
        <v>0</v>
      </c>
      <c r="HK18" t="n">
        <v>3</v>
      </c>
      <c r="HL18" t="n">
        <v>4</v>
      </c>
      <c r="HM18" t="n">
        <v>0</v>
      </c>
      <c r="HN18" t="n">
        <v>4</v>
      </c>
      <c r="HO18" t="n">
        <v>3</v>
      </c>
      <c r="HP18" t="n">
        <v>5</v>
      </c>
      <c r="HQ18" t="n">
        <v>1</v>
      </c>
      <c r="HR18" t="n">
        <v>4</v>
      </c>
      <c r="HS18" t="n">
        <v>1</v>
      </c>
      <c r="HT18" t="n">
        <v>4</v>
      </c>
      <c r="HU18" t="n">
        <v>1</v>
      </c>
      <c r="HV18" t="n">
        <v>6</v>
      </c>
      <c r="HW18" t="n">
        <v>1</v>
      </c>
      <c r="HX18" t="n">
        <v>3</v>
      </c>
      <c r="HY18" t="n">
        <v>2</v>
      </c>
      <c r="HZ18" t="n">
        <v>1</v>
      </c>
      <c r="IA18" t="n">
        <v>1</v>
      </c>
      <c r="IB18" t="n">
        <v>1</v>
      </c>
      <c r="ID18" t="n">
        <v>1</v>
      </c>
      <c r="IF18" t="n">
        <v>3</v>
      </c>
      <c r="IH18" t="n">
        <v>3</v>
      </c>
      <c r="II18" t="n">
        <v>3</v>
      </c>
      <c r="IJ18" t="n">
        <v>1</v>
      </c>
      <c r="IK18" t="n">
        <v>1</v>
      </c>
      <c r="IL18" t="n">
        <v>4</v>
      </c>
      <c r="IM18" t="n">
        <v>1</v>
      </c>
      <c r="IN18" t="n">
        <v>3</v>
      </c>
      <c r="IO18" t="n">
        <v>2</v>
      </c>
      <c r="IP18" t="n">
        <v>2</v>
      </c>
      <c r="IQ18" t="n">
        <v>1</v>
      </c>
      <c r="IR18" t="n">
        <v>6</v>
      </c>
      <c r="IS18" t="n">
        <v>1</v>
      </c>
      <c r="IT18" t="n">
        <v>1</v>
      </c>
      <c r="IU18" t="n">
        <v>2</v>
      </c>
      <c r="IV18" t="n">
        <v>1</v>
      </c>
      <c r="IW18" t="n">
        <v>1</v>
      </c>
      <c r="IX18" t="n">
        <v>1</v>
      </c>
      <c r="IZ18" t="n">
        <v>1</v>
      </c>
      <c r="JB18" t="n">
        <v>4</v>
      </c>
      <c r="JD18" t="n">
        <v>6</v>
      </c>
      <c r="JE18" t="n">
        <v>1</v>
      </c>
      <c r="JF18" t="n">
        <v>1</v>
      </c>
      <c r="JG18" t="n">
        <v>1</v>
      </c>
      <c r="KD18" t="inlineStr">
        <is>
          <t>A</t>
        </is>
      </c>
      <c r="KE18" t="inlineStr">
        <is>
          <t>R</t>
        </is>
      </c>
      <c r="KF18" t="inlineStr">
        <is>
          <t>G</t>
        </is>
      </c>
      <c r="KG18" t="inlineStr">
        <is>
          <t>R</t>
        </is>
      </c>
      <c r="KH18" t="inlineStr">
        <is>
          <t>A</t>
        </is>
      </c>
      <c r="KI18" t="inlineStr">
        <is>
          <t>G</t>
        </is>
      </c>
      <c r="KJ18" t="inlineStr">
        <is>
          <t>R</t>
        </is>
      </c>
      <c r="KK18" t="n">
        <v>18</v>
      </c>
      <c r="KN18" s="1" t="inlineStr">
        <is>
          <t>Shandong Taishan</t>
        </is>
      </c>
      <c r="KO18" s="1" t="inlineStr">
        <is>
          <t>Shanghai Port FC</t>
        </is>
      </c>
      <c r="KP18" s="1" t="inlineStr">
        <is>
          <t>Shandong Taishan v Shanghai Port FC</t>
        </is>
      </c>
      <c r="KQ18" t="inlineStr">
        <is>
          <t>China_Super League</t>
        </is>
      </c>
      <c r="KR18" s="1" t="inlineStr">
        <is>
          <t>G</t>
        </is>
      </c>
      <c r="KS18" s="1" t="inlineStr">
        <is>
          <t>G</t>
        </is>
      </c>
      <c r="KT18" s="1" t="inlineStr">
        <is>
          <t>G</t>
        </is>
      </c>
      <c r="KU18" s="1" t="inlineStr">
        <is>
          <t>G</t>
        </is>
      </c>
      <c r="KV18" s="1" t="inlineStr">
        <is>
          <t>G</t>
        </is>
      </c>
      <c r="KW18" s="1" t="inlineStr">
        <is>
          <t>G</t>
        </is>
      </c>
      <c r="KX18" s="1" t="inlineStr">
        <is>
          <t>G</t>
        </is>
      </c>
      <c r="KY18" s="1" t="inlineStr">
        <is>
          <t>G</t>
        </is>
      </c>
      <c r="KZ18" s="1" t="inlineStr">
        <is>
          <t>G</t>
        </is>
      </c>
      <c r="LA18" s="1" t="inlineStr">
        <is>
          <t>G</t>
        </is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inlineStr">
        <is>
          <t>A</t>
        </is>
      </c>
      <c r="LU18" s="4" t="n">
        <v>2</v>
      </c>
      <c r="LV18" s="4" t="n">
        <v>0.5</v>
      </c>
      <c r="LW18" s="4" t="n">
        <v>2</v>
      </c>
      <c r="LX18" s="4" t="n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P18" s="1" t="n">
        <v>0</v>
      </c>
      <c r="MQ18" s="1" t="n">
        <v>0</v>
      </c>
      <c r="MR18" s="1" t="n">
        <v>0</v>
      </c>
      <c r="MS18" s="1" t="n">
        <v>0</v>
      </c>
      <c r="MT18" s="1" t="n">
        <v>0</v>
      </c>
      <c r="MU18" s="1" t="n">
        <v>0</v>
      </c>
      <c r="MV18" s="1" t="n">
        <v>0</v>
      </c>
      <c r="MW18" s="1" t="n">
        <v>0</v>
      </c>
      <c r="MX18" s="1" t="n">
        <v>0</v>
      </c>
      <c r="MY18" s="1" t="n">
        <v>0</v>
      </c>
      <c r="MZ18" s="1" t="n">
        <v>0</v>
      </c>
      <c r="NA18" s="1" t="n">
        <v>0</v>
      </c>
      <c r="NB18" s="1" t="n">
        <v>0</v>
      </c>
      <c r="NC18" s="1" t="n">
        <v>0</v>
      </c>
      <c r="ND18" s="1" t="n">
        <v>0</v>
      </c>
      <c r="NE18" s="1" t="n">
        <v>0</v>
      </c>
      <c r="NF18" s="1" t="n">
        <v>0</v>
      </c>
      <c r="NG18" s="33" t="e">
        <v>#DIV/0!</v>
      </c>
      <c r="NH18" s="3" t="e">
        <v>#DIV/0!</v>
      </c>
      <c r="NI18" s="1" t="e">
        <v>#N/A</v>
      </c>
      <c r="NJ18" s="79" t="e">
        <v>#DIV/0!</v>
      </c>
      <c r="NK18" s="34" t="e">
        <v>#N/A</v>
      </c>
      <c r="NL18" s="34" t="e">
        <v>#N/A</v>
      </c>
      <c r="NM18" s="32" t="n">
        <v>0</v>
      </c>
      <c r="NN18" s="32" t="e">
        <v>#DIV/0!</v>
      </c>
      <c r="NO18" s="32" t="e">
        <v>#DIV/0!</v>
      </c>
      <c r="NP18" s="32" t="e">
        <v>#DIV/0!</v>
      </c>
      <c r="NQ18" s="79" t="e">
        <v>#DIV/0!</v>
      </c>
      <c r="NR18" s="34" t="e">
        <v>#N/A</v>
      </c>
      <c r="NS18" s="34" t="e">
        <v>#N/A</v>
      </c>
      <c r="NT18" s="32" t="n">
        <v>0</v>
      </c>
      <c r="NU18" s="32" t="e">
        <v>#DIV/0!</v>
      </c>
      <c r="NV18" s="32" t="e">
        <v>#DIV/0!</v>
      </c>
      <c r="NW18" s="32" t="e">
        <v>#DIV/0!</v>
      </c>
      <c r="NX18" t="e">
        <v>#DIV/0!</v>
      </c>
      <c r="NY18" t="e">
        <v>#DIV/0!</v>
      </c>
      <c r="NZ18" t="e">
        <v>#DIV/0!</v>
      </c>
      <c r="OA18" t="e">
        <v>#DIV/0!</v>
      </c>
      <c r="OB18" t="e">
        <v>#DIV/0!</v>
      </c>
      <c r="OC18" t="e">
        <v>#DIV/0!</v>
      </c>
    </row>
    <row r="19" ht="16.5" customHeight="1" thickBot="1" thickTop="1">
      <c r="A19" s="2" t="n">
        <v>45110</v>
      </c>
      <c r="B19" t="inlineStr">
        <is>
          <t>China</t>
        </is>
      </c>
      <c r="C19" t="inlineStr">
        <is>
          <t>Super League</t>
        </is>
      </c>
      <c r="D19" t="inlineStr">
        <is>
          <t>Chengdu Qianbao</t>
        </is>
      </c>
      <c r="E19" t="inlineStr">
        <is>
          <t>Beijing Guoan</t>
        </is>
      </c>
      <c r="L19" t="n">
        <v>2.08</v>
      </c>
      <c r="M19" t="n">
        <v>3.55</v>
      </c>
      <c r="N19" t="n">
        <v>4</v>
      </c>
      <c r="O19" t="n">
        <v>2802</v>
      </c>
      <c r="P19" t="n">
        <v>2.02</v>
      </c>
      <c r="Q19" t="n">
        <v>1.94</v>
      </c>
      <c r="R19" t="n">
        <v>519</v>
      </c>
      <c r="BG19" t="n">
        <v>7</v>
      </c>
      <c r="BH19" t="n">
        <v>1</v>
      </c>
      <c r="BI19" t="n">
        <v>5</v>
      </c>
      <c r="BJ19" t="n">
        <v>5</v>
      </c>
      <c r="BK19" t="n">
        <v>3</v>
      </c>
      <c r="BL19" t="n">
        <v>6</v>
      </c>
      <c r="BM19" t="n">
        <v>5</v>
      </c>
      <c r="BN19" t="n">
        <v>1.71</v>
      </c>
      <c r="BO19" t="n">
        <v>1.14</v>
      </c>
      <c r="BP19" t="n">
        <v>5</v>
      </c>
      <c r="BQ19" t="n">
        <v>4</v>
      </c>
      <c r="BR19" t="n">
        <v>4</v>
      </c>
      <c r="BS19" t="n">
        <v>6</v>
      </c>
      <c r="BT19" t="n">
        <v>3</v>
      </c>
      <c r="BU19" t="n">
        <v>2</v>
      </c>
      <c r="BV19" t="n">
        <v>2</v>
      </c>
      <c r="BW19" t="n">
        <v>6</v>
      </c>
      <c r="BX19" t="n">
        <v>0</v>
      </c>
      <c r="BY19" t="n">
        <v>5</v>
      </c>
      <c r="BZ19" t="n">
        <v>3</v>
      </c>
      <c r="CA19" t="n">
        <v>3</v>
      </c>
      <c r="CB19" t="n">
        <v>6</v>
      </c>
      <c r="CC19" t="n">
        <v>5</v>
      </c>
      <c r="CD19" t="n">
        <v>1.33</v>
      </c>
      <c r="CE19" t="n">
        <v>1.67</v>
      </c>
      <c r="CF19" t="n">
        <v>5</v>
      </c>
      <c r="CG19" t="n">
        <v>4</v>
      </c>
      <c r="CH19" t="n">
        <v>3</v>
      </c>
      <c r="CI19" t="n">
        <v>6</v>
      </c>
      <c r="CJ19" t="n">
        <v>4</v>
      </c>
      <c r="CK19" t="n">
        <v>0</v>
      </c>
      <c r="CL19" t="n">
        <v>2</v>
      </c>
      <c r="CM19" t="n">
        <v>4</v>
      </c>
      <c r="CN19" t="n">
        <v>1</v>
      </c>
      <c r="CO19" t="n">
        <v>3</v>
      </c>
      <c r="CP19" t="n">
        <v>3</v>
      </c>
      <c r="CQ19" t="n">
        <v>2</v>
      </c>
      <c r="CR19" t="n">
        <v>3</v>
      </c>
      <c r="CS19" t="n">
        <v>3</v>
      </c>
      <c r="CT19" t="n">
        <v>1.5</v>
      </c>
      <c r="CU19" t="n">
        <v>1.25</v>
      </c>
      <c r="CV19" t="n">
        <v>3</v>
      </c>
      <c r="CW19" t="n">
        <v>2</v>
      </c>
      <c r="CX19" t="n">
        <v>2</v>
      </c>
      <c r="CY19" t="n">
        <v>3</v>
      </c>
      <c r="CZ19" t="n">
        <v>2</v>
      </c>
      <c r="DA19" t="n">
        <v>1</v>
      </c>
      <c r="DB19" t="n">
        <v>2</v>
      </c>
      <c r="DC19" t="n">
        <v>3</v>
      </c>
      <c r="DD19" t="n">
        <v>0</v>
      </c>
      <c r="DE19" t="n">
        <v>3</v>
      </c>
      <c r="DF19" t="n">
        <v>1</v>
      </c>
      <c r="DG19" t="n">
        <v>1</v>
      </c>
      <c r="DH19" t="n">
        <v>3</v>
      </c>
      <c r="DI19" t="n">
        <v>3</v>
      </c>
      <c r="DJ19" t="n">
        <v>1.33</v>
      </c>
      <c r="DK19" t="n">
        <v>1.67</v>
      </c>
      <c r="DL19" t="n">
        <v>3</v>
      </c>
      <c r="DM19" t="n">
        <v>2</v>
      </c>
      <c r="DN19" t="n">
        <v>1</v>
      </c>
      <c r="DO19" t="n">
        <v>3</v>
      </c>
      <c r="DP19" t="n">
        <v>2</v>
      </c>
      <c r="DQ19" t="n">
        <v>0</v>
      </c>
      <c r="DR19" t="n">
        <v>0</v>
      </c>
      <c r="DS19" t="n">
        <v>4</v>
      </c>
      <c r="DT19" t="n">
        <v>1</v>
      </c>
      <c r="DU19" t="n">
        <v>64</v>
      </c>
      <c r="DV19" t="n">
        <v>4</v>
      </c>
      <c r="DW19" t="n">
        <v>6</v>
      </c>
      <c r="DX19" t="n">
        <v>100</v>
      </c>
      <c r="DY19" t="inlineStr">
        <is>
          <t xml:space="preserve"> </t>
        </is>
      </c>
      <c r="DZ19" t="inlineStr">
        <is>
          <t xml:space="preserve"> 1 - 1</t>
        </is>
      </c>
      <c r="EA19" t="inlineStr">
        <is>
          <t xml:space="preserve"> 2 - 0</t>
        </is>
      </c>
      <c r="EB19" t="inlineStr">
        <is>
          <t xml:space="preserve"> </t>
        </is>
      </c>
      <c r="EC19" t="inlineStr">
        <is>
          <t xml:space="preserve"> 2 - 3</t>
        </is>
      </c>
      <c r="ED19" t="n">
        <v>12</v>
      </c>
      <c r="EE19" t="n">
        <v>8</v>
      </c>
      <c r="EF19" t="n">
        <v>2</v>
      </c>
      <c r="EG19" t="n">
        <v>0</v>
      </c>
      <c r="EH19" t="n">
        <v>2</v>
      </c>
      <c r="EI19" t="n">
        <v>0</v>
      </c>
      <c r="EJ19" t="n">
        <v>1</v>
      </c>
      <c r="EK19" t="n">
        <v>1</v>
      </c>
      <c r="EL19" t="n">
        <v>2</v>
      </c>
      <c r="EM19" t="n">
        <v>2</v>
      </c>
      <c r="EN19" t="n">
        <v>1</v>
      </c>
      <c r="EO19" t="n">
        <v>1</v>
      </c>
      <c r="EP19" t="n">
        <v>2</v>
      </c>
      <c r="EQ19" t="n">
        <v>2</v>
      </c>
      <c r="ER19" t="n">
        <v>29</v>
      </c>
      <c r="ES19" t="n">
        <v>29</v>
      </c>
      <c r="ET19" t="n">
        <v>29</v>
      </c>
      <c r="EU19" t="n">
        <v>43</v>
      </c>
      <c r="EV19" t="n">
        <v>29</v>
      </c>
      <c r="EW19" t="n">
        <v>43</v>
      </c>
      <c r="EX19" t="n">
        <v>58.3</v>
      </c>
      <c r="EY19" t="n">
        <v>42</v>
      </c>
      <c r="EZ19" t="n">
        <v>12.5</v>
      </c>
      <c r="FA19" t="n">
        <v>87</v>
      </c>
      <c r="FB19" t="n">
        <v>1</v>
      </c>
      <c r="FC19" t="n">
        <v>3</v>
      </c>
      <c r="FD19" t="n">
        <v>8</v>
      </c>
      <c r="FE19" t="n">
        <v>10</v>
      </c>
      <c r="FF19" t="n">
        <v>1</v>
      </c>
      <c r="FG19" t="n">
        <v>1</v>
      </c>
      <c r="FH19" t="n">
        <v>0</v>
      </c>
      <c r="FI19" t="n">
        <v>4</v>
      </c>
      <c r="FJ19" t="n">
        <v>0</v>
      </c>
      <c r="FK19" t="n">
        <v>1</v>
      </c>
      <c r="FL19" t="n">
        <v>3</v>
      </c>
      <c r="FM19" t="n">
        <v>2</v>
      </c>
      <c r="FN19" t="n">
        <v>2</v>
      </c>
      <c r="FO19" t="n">
        <v>1</v>
      </c>
      <c r="FP19" t="n">
        <v>1</v>
      </c>
      <c r="FQ19" t="n">
        <v>1</v>
      </c>
      <c r="FR19" t="n">
        <v>33</v>
      </c>
      <c r="FS19" t="n">
        <v>67</v>
      </c>
      <c r="FT19" t="n">
        <v>17</v>
      </c>
      <c r="FU19" t="n">
        <v>50</v>
      </c>
      <c r="FV19" t="n">
        <v>50</v>
      </c>
      <c r="FW19" t="n">
        <v>33</v>
      </c>
      <c r="FX19" t="n">
        <v>12.5</v>
      </c>
      <c r="FY19" t="n">
        <v>87</v>
      </c>
      <c r="FZ19" t="n">
        <v>60</v>
      </c>
      <c r="GA19" t="n">
        <v>40</v>
      </c>
      <c r="GB19" t="n">
        <v>1</v>
      </c>
      <c r="GC19" t="n">
        <v>2</v>
      </c>
      <c r="GD19" t="n">
        <v>4</v>
      </c>
      <c r="GE19" t="n">
        <v>3</v>
      </c>
      <c r="GF19" t="n">
        <v>0</v>
      </c>
      <c r="GG19" t="n">
        <v>5</v>
      </c>
      <c r="GH19" t="n">
        <v>1</v>
      </c>
      <c r="GI19" t="n">
        <v>3</v>
      </c>
      <c r="GJ19" t="n">
        <v>1</v>
      </c>
      <c r="GK19" t="n">
        <v>1</v>
      </c>
      <c r="GL19" t="n">
        <v>0</v>
      </c>
      <c r="GM19" t="n">
        <v>5</v>
      </c>
      <c r="GN19" t="n">
        <v>2</v>
      </c>
      <c r="GO19" t="n">
        <v>3</v>
      </c>
      <c r="GP19" t="n">
        <v>0</v>
      </c>
      <c r="GQ19" t="n">
        <v>3</v>
      </c>
      <c r="GR19" t="n">
        <v>4</v>
      </c>
      <c r="GS19" t="n">
        <v>0</v>
      </c>
      <c r="GT19" t="n">
        <v>2</v>
      </c>
      <c r="GU19" t="n">
        <v>2</v>
      </c>
      <c r="GV19" t="n">
        <v>3</v>
      </c>
      <c r="GW19" t="n">
        <v>2</v>
      </c>
      <c r="GX19" t="n">
        <v>3</v>
      </c>
      <c r="GY19" t="n">
        <v>1</v>
      </c>
      <c r="GZ19" t="n">
        <v>3</v>
      </c>
      <c r="HA19" t="n">
        <v>1</v>
      </c>
      <c r="HB19" t="n">
        <v>2</v>
      </c>
      <c r="HC19" t="n">
        <v>3</v>
      </c>
      <c r="HD19" t="n">
        <v>2</v>
      </c>
      <c r="HE19" t="n">
        <v>0</v>
      </c>
      <c r="HF19" t="n">
        <v>3</v>
      </c>
      <c r="HG19" t="n">
        <v>4</v>
      </c>
      <c r="HH19" t="n">
        <v>0</v>
      </c>
      <c r="HI19" t="n">
        <v>2</v>
      </c>
      <c r="HJ19" t="n">
        <v>3</v>
      </c>
      <c r="HK19" t="n">
        <v>3</v>
      </c>
      <c r="HL19" t="n">
        <v>0</v>
      </c>
      <c r="HM19" t="n">
        <v>1</v>
      </c>
      <c r="HN19" t="n">
        <v>2</v>
      </c>
      <c r="HO19" t="n">
        <v>3</v>
      </c>
      <c r="HP19" t="n">
        <v>3</v>
      </c>
      <c r="HQ19" t="n">
        <v>3</v>
      </c>
      <c r="HR19" t="n">
        <v>3</v>
      </c>
      <c r="HS19" t="n">
        <v>4</v>
      </c>
      <c r="HU19" t="n">
        <v>10</v>
      </c>
      <c r="HW19" t="n">
        <v>5</v>
      </c>
      <c r="HX19" t="n">
        <v>7</v>
      </c>
      <c r="HY19" t="n">
        <v>3</v>
      </c>
      <c r="HZ19" t="n">
        <v>4</v>
      </c>
      <c r="IA19" t="n">
        <v>7</v>
      </c>
      <c r="IB19" t="n">
        <v>10</v>
      </c>
      <c r="ID19" t="n">
        <v>14</v>
      </c>
      <c r="IF19" t="n">
        <v>4</v>
      </c>
      <c r="IG19" t="n">
        <v>10</v>
      </c>
      <c r="IH19" t="n">
        <v>9</v>
      </c>
      <c r="II19" t="n">
        <v>14</v>
      </c>
      <c r="IJ19" t="n">
        <v>10</v>
      </c>
      <c r="IK19" t="n">
        <v>11</v>
      </c>
      <c r="IL19" t="n">
        <v>2</v>
      </c>
      <c r="IM19" t="n">
        <v>2</v>
      </c>
      <c r="IN19" t="n">
        <v>2</v>
      </c>
      <c r="IO19" t="n">
        <v>5</v>
      </c>
      <c r="IQ19" t="n">
        <v>6</v>
      </c>
      <c r="IS19" t="n">
        <v>4</v>
      </c>
      <c r="IT19" t="n">
        <v>4</v>
      </c>
      <c r="IU19" t="n">
        <v>4</v>
      </c>
      <c r="IV19" t="n">
        <v>4</v>
      </c>
      <c r="IW19" t="n">
        <v>6</v>
      </c>
      <c r="IX19" t="n">
        <v>8</v>
      </c>
      <c r="IZ19" t="n">
        <v>13</v>
      </c>
      <c r="JB19" t="n">
        <v>3</v>
      </c>
      <c r="JC19" t="n">
        <v>7</v>
      </c>
      <c r="JD19" t="n">
        <v>4</v>
      </c>
      <c r="JE19" t="n">
        <v>9</v>
      </c>
      <c r="JF19" t="n">
        <v>9</v>
      </c>
      <c r="JG19" t="n">
        <v>12</v>
      </c>
      <c r="KD19" t="inlineStr">
        <is>
          <t>A</t>
        </is>
      </c>
      <c r="KE19" t="inlineStr">
        <is>
          <t>A</t>
        </is>
      </c>
      <c r="KF19" t="inlineStr">
        <is>
          <t>R</t>
        </is>
      </c>
      <c r="KG19" t="inlineStr">
        <is>
          <t>G</t>
        </is>
      </c>
      <c r="KH19" t="inlineStr">
        <is>
          <t>A</t>
        </is>
      </c>
      <c r="KI19" t="inlineStr">
        <is>
          <t>G</t>
        </is>
      </c>
      <c r="KJ19" t="inlineStr">
        <is>
          <t>G</t>
        </is>
      </c>
      <c r="KK19" t="n">
        <v>18</v>
      </c>
      <c r="KN19" s="1" t="inlineStr">
        <is>
          <t>Chengdu Rongcheng</t>
        </is>
      </c>
      <c r="KO19" s="1" t="inlineStr">
        <is>
          <t>Beijing Guoan</t>
        </is>
      </c>
      <c r="KP19" s="1" t="inlineStr">
        <is>
          <t>Chengdu Rongcheng v Beijing Guoan</t>
        </is>
      </c>
      <c r="KQ19" t="inlineStr">
        <is>
          <t>China_Super League</t>
        </is>
      </c>
      <c r="KR19" s="1" t="inlineStr">
        <is>
          <t>G</t>
        </is>
      </c>
      <c r="KS19" s="1" t="inlineStr">
        <is>
          <t>A</t>
        </is>
      </c>
      <c r="KT19" s="1" t="inlineStr">
        <is>
          <t>A</t>
        </is>
      </c>
      <c r="KU19" s="1" t="inlineStr">
        <is>
          <t>R</t>
        </is>
      </c>
      <c r="KV19" s="1" t="inlineStr">
        <is>
          <t>G</t>
        </is>
      </c>
      <c r="KW19" s="1" t="inlineStr">
        <is>
          <t>G</t>
        </is>
      </c>
      <c r="KX19" s="1" t="inlineStr">
        <is>
          <t>A</t>
        </is>
      </c>
      <c r="KY19" s="1" t="inlineStr">
        <is>
          <t>A</t>
        </is>
      </c>
      <c r="KZ19" s="1" t="inlineStr">
        <is>
          <t>G</t>
        </is>
      </c>
      <c r="LA19" s="1" t="inlineStr">
        <is>
          <t>A</t>
        </is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inlineStr">
        <is>
          <t>A</t>
        </is>
      </c>
      <c r="LU19" s="4" t="n">
        <v>2</v>
      </c>
      <c r="LV19" s="4" t="n">
        <v>1</v>
      </c>
      <c r="LW19" s="4" t="n">
        <v>1</v>
      </c>
      <c r="LX19" s="4" t="n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33" t="e">
        <v>#DIV/0!</v>
      </c>
      <c r="NH19" s="3" t="e">
        <v>#DIV/0!</v>
      </c>
      <c r="NI19" s="1" t="e">
        <v>#N/A</v>
      </c>
      <c r="NJ19" s="79" t="e">
        <v>#DIV/0!</v>
      </c>
      <c r="NK19" s="34" t="e">
        <v>#N/A</v>
      </c>
      <c r="NL19" s="34" t="e">
        <v>#N/A</v>
      </c>
      <c r="NM19" s="32" t="n">
        <v>0</v>
      </c>
      <c r="NN19" s="32" t="e">
        <v>#DIV/0!</v>
      </c>
      <c r="NO19" s="32" t="e">
        <v>#DIV/0!</v>
      </c>
      <c r="NP19" s="32" t="e">
        <v>#DIV/0!</v>
      </c>
      <c r="NQ19" s="79" t="e">
        <v>#DIV/0!</v>
      </c>
      <c r="NR19" s="34" t="e">
        <v>#N/A</v>
      </c>
      <c r="NS19" s="34" t="e">
        <v>#N/A</v>
      </c>
      <c r="NT19" s="32" t="n">
        <v>0</v>
      </c>
      <c r="NU19" s="32" t="e">
        <v>#DIV/0!</v>
      </c>
      <c r="NV19" s="32" t="e">
        <v>#DIV/0!</v>
      </c>
      <c r="NW19" s="32" t="e">
        <v>#DIV/0!</v>
      </c>
      <c r="NX19" t="e">
        <v>#DIV/0!</v>
      </c>
      <c r="NY19" t="e">
        <v>#DIV/0!</v>
      </c>
      <c r="NZ19" t="e">
        <v>#DIV/0!</v>
      </c>
      <c r="OA19" t="e">
        <v>#DIV/0!</v>
      </c>
      <c r="OB19" t="e">
        <v>#DIV/0!</v>
      </c>
      <c r="OC19" t="e">
        <v>#DIV/0!</v>
      </c>
    </row>
    <row r="20" ht="16.5" customHeight="1" thickBot="1" thickTop="1">
      <c r="A20" s="2" t="n">
        <v>45110</v>
      </c>
      <c r="B20" t="inlineStr">
        <is>
          <t>China</t>
        </is>
      </c>
      <c r="C20" t="inlineStr">
        <is>
          <t>Super League</t>
        </is>
      </c>
      <c r="D20" t="inlineStr">
        <is>
          <t>Changchun Yatai</t>
        </is>
      </c>
      <c r="E20" t="inlineStr">
        <is>
          <t>Henan Jianye</t>
        </is>
      </c>
      <c r="L20" t="n">
        <v>2.54</v>
      </c>
      <c r="M20" t="n">
        <v>3.5</v>
      </c>
      <c r="N20" t="n">
        <v>2.94</v>
      </c>
      <c r="O20" t="n">
        <v>1988</v>
      </c>
      <c r="P20" t="n">
        <v>1.92</v>
      </c>
      <c r="Q20" t="n">
        <v>2.04</v>
      </c>
      <c r="R20" t="n">
        <v>585</v>
      </c>
      <c r="BG20" t="n">
        <v>6</v>
      </c>
      <c r="BH20" t="n">
        <v>0</v>
      </c>
      <c r="BI20" t="n">
        <v>5</v>
      </c>
      <c r="BJ20" t="n">
        <v>4</v>
      </c>
      <c r="BK20" t="n">
        <v>3</v>
      </c>
      <c r="BL20" t="n">
        <v>5</v>
      </c>
      <c r="BM20" t="n">
        <v>5</v>
      </c>
      <c r="BN20" t="n">
        <v>1.83</v>
      </c>
      <c r="BO20" t="n">
        <v>1.83</v>
      </c>
      <c r="BP20" t="n">
        <v>4</v>
      </c>
      <c r="BQ20" t="n">
        <v>6</v>
      </c>
      <c r="BR20" t="n">
        <v>3</v>
      </c>
      <c r="BS20" t="n">
        <v>4</v>
      </c>
      <c r="BT20" t="n">
        <v>3</v>
      </c>
      <c r="BU20" t="n">
        <v>1</v>
      </c>
      <c r="BV20" t="n">
        <v>0</v>
      </c>
      <c r="BW20" t="n">
        <v>6</v>
      </c>
      <c r="BX20" t="n">
        <v>0</v>
      </c>
      <c r="BY20" t="n">
        <v>3</v>
      </c>
      <c r="BZ20" t="n">
        <v>1</v>
      </c>
      <c r="CA20" t="n">
        <v>1</v>
      </c>
      <c r="CB20" t="n">
        <v>4</v>
      </c>
      <c r="CC20" t="n">
        <v>5</v>
      </c>
      <c r="CD20" t="n">
        <v>0.83</v>
      </c>
      <c r="CE20" t="n">
        <v>1.17</v>
      </c>
      <c r="CF20" t="n">
        <v>3</v>
      </c>
      <c r="CG20" t="n">
        <v>2</v>
      </c>
      <c r="CH20" t="n">
        <v>1</v>
      </c>
      <c r="CI20" t="n">
        <v>6</v>
      </c>
      <c r="CJ20" t="n">
        <v>2</v>
      </c>
      <c r="CK20" t="n">
        <v>0</v>
      </c>
      <c r="CL20" t="n">
        <v>0</v>
      </c>
      <c r="CM20" t="n">
        <v>4</v>
      </c>
      <c r="CN20" t="n">
        <v>0</v>
      </c>
      <c r="CO20" t="n">
        <v>3</v>
      </c>
      <c r="CP20" t="n">
        <v>3</v>
      </c>
      <c r="CQ20" t="n">
        <v>3</v>
      </c>
      <c r="CR20" t="n">
        <v>4</v>
      </c>
      <c r="CS20" t="n">
        <v>3</v>
      </c>
      <c r="CT20" t="n">
        <v>2.5</v>
      </c>
      <c r="CU20" t="n">
        <v>1.75</v>
      </c>
      <c r="CV20" t="n">
        <v>3</v>
      </c>
      <c r="CW20" t="n">
        <v>4</v>
      </c>
      <c r="CX20" t="n">
        <v>2</v>
      </c>
      <c r="CY20" t="n">
        <v>3</v>
      </c>
      <c r="CZ20" t="n">
        <v>3</v>
      </c>
      <c r="DA20" t="n">
        <v>0</v>
      </c>
      <c r="DB20" t="n">
        <v>0</v>
      </c>
      <c r="DC20" t="n">
        <v>3</v>
      </c>
      <c r="DD20" t="n">
        <v>0</v>
      </c>
      <c r="DE20" t="n">
        <v>2</v>
      </c>
      <c r="DF20" t="n">
        <v>1</v>
      </c>
      <c r="DG20" t="n">
        <v>1</v>
      </c>
      <c r="DH20" t="n">
        <v>2</v>
      </c>
      <c r="DI20" t="n">
        <v>3</v>
      </c>
      <c r="DJ20" t="n">
        <v>1</v>
      </c>
      <c r="DK20" t="n">
        <v>1.67</v>
      </c>
      <c r="DL20" t="n">
        <v>2</v>
      </c>
      <c r="DM20" t="n">
        <v>2</v>
      </c>
      <c r="DN20" t="n">
        <v>1</v>
      </c>
      <c r="DO20" t="n">
        <v>3</v>
      </c>
      <c r="DP20" t="n">
        <v>1</v>
      </c>
      <c r="DQ20" t="n">
        <v>0</v>
      </c>
      <c r="DR20" t="n">
        <v>0</v>
      </c>
      <c r="DS20" t="n">
        <v>4</v>
      </c>
      <c r="DT20" t="n">
        <v>2</v>
      </c>
      <c r="DU20" t="n">
        <v>78</v>
      </c>
      <c r="DV20" t="n">
        <v>3</v>
      </c>
      <c r="DW20" t="n">
        <v>3</v>
      </c>
      <c r="DX20" t="n">
        <v>75</v>
      </c>
      <c r="DY20" t="inlineStr">
        <is>
          <t xml:space="preserve"> </t>
        </is>
      </c>
      <c r="DZ20" t="inlineStr">
        <is>
          <t xml:space="preserve"> 1 - 1</t>
        </is>
      </c>
      <c r="EA20" t="inlineStr">
        <is>
          <t xml:space="preserve"> 1 - 1</t>
        </is>
      </c>
      <c r="EB20" t="inlineStr">
        <is>
          <t xml:space="preserve"> </t>
        </is>
      </c>
      <c r="EC20" t="inlineStr">
        <is>
          <t xml:space="preserve"> 0 - 0</t>
        </is>
      </c>
      <c r="ED20" t="n">
        <v>11</v>
      </c>
      <c r="EE20" t="n">
        <v>11</v>
      </c>
      <c r="EF20" t="n">
        <v>2</v>
      </c>
      <c r="EG20" t="n">
        <v>3</v>
      </c>
      <c r="EH20" t="n">
        <v>2</v>
      </c>
      <c r="EI20" t="n">
        <v>1</v>
      </c>
      <c r="EJ20" t="n">
        <v>2</v>
      </c>
      <c r="EK20" t="n">
        <v>1</v>
      </c>
      <c r="EL20" t="n">
        <v>1</v>
      </c>
      <c r="EM20" t="n">
        <v>2</v>
      </c>
      <c r="EN20" t="n">
        <v>1</v>
      </c>
      <c r="EO20" t="n">
        <v>2</v>
      </c>
      <c r="EP20" t="n">
        <v>1</v>
      </c>
      <c r="EQ20" t="n">
        <v>1</v>
      </c>
      <c r="ER20" t="n">
        <v>83</v>
      </c>
      <c r="ES20" t="n">
        <v>50</v>
      </c>
      <c r="ET20" t="n">
        <v>50</v>
      </c>
      <c r="EU20" t="n">
        <v>50</v>
      </c>
      <c r="EV20" t="n">
        <v>50</v>
      </c>
      <c r="EW20" t="n">
        <v>17</v>
      </c>
      <c r="EX20" t="n">
        <v>63.6</v>
      </c>
      <c r="EY20" t="n">
        <v>36</v>
      </c>
      <c r="EZ20" t="n">
        <v>45.5</v>
      </c>
      <c r="FA20" t="n">
        <v>54</v>
      </c>
      <c r="FB20" t="n">
        <v>3</v>
      </c>
      <c r="FC20" t="n">
        <v>1</v>
      </c>
      <c r="FD20" t="n">
        <v>5</v>
      </c>
      <c r="FE20" t="n">
        <v>7</v>
      </c>
      <c r="FF20" t="n">
        <v>0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2</v>
      </c>
      <c r="FO20" t="n">
        <v>1</v>
      </c>
      <c r="FP20" t="n">
        <v>0</v>
      </c>
      <c r="FQ20" t="n">
        <v>3</v>
      </c>
      <c r="FR20" t="n">
        <v>0</v>
      </c>
      <c r="FS20" t="n">
        <v>33</v>
      </c>
      <c r="FT20" t="n">
        <v>17</v>
      </c>
      <c r="FU20" t="n">
        <v>33</v>
      </c>
      <c r="FV20" t="n">
        <v>50</v>
      </c>
      <c r="FW20" t="n">
        <v>50</v>
      </c>
      <c r="FX20" t="n">
        <v>40</v>
      </c>
      <c r="FY20" t="n">
        <v>60</v>
      </c>
      <c r="FZ20" t="n">
        <v>28.6</v>
      </c>
      <c r="GA20" t="n">
        <v>71</v>
      </c>
      <c r="GB20" t="n">
        <v>1</v>
      </c>
      <c r="GC20" t="n">
        <v>1</v>
      </c>
      <c r="GD20" t="n">
        <v>3</v>
      </c>
      <c r="GE20" t="n">
        <v>1</v>
      </c>
      <c r="GF20" t="n">
        <v>2</v>
      </c>
      <c r="GG20" t="n">
        <v>3</v>
      </c>
      <c r="GH20" t="n">
        <v>1</v>
      </c>
      <c r="GI20" t="n">
        <v>1</v>
      </c>
      <c r="GJ20" t="n">
        <v>3</v>
      </c>
      <c r="GK20" t="n">
        <v>2</v>
      </c>
      <c r="GL20" t="n">
        <v>1</v>
      </c>
      <c r="GM20" t="n">
        <v>3</v>
      </c>
      <c r="GN20" t="n">
        <v>3</v>
      </c>
      <c r="GO20" t="n">
        <v>2</v>
      </c>
      <c r="GP20" t="n">
        <v>2</v>
      </c>
      <c r="GQ20" t="n">
        <v>4</v>
      </c>
      <c r="GR20" t="n">
        <v>0</v>
      </c>
      <c r="GS20" t="n">
        <v>2</v>
      </c>
      <c r="GT20" t="n">
        <v>1</v>
      </c>
      <c r="GU20" t="n">
        <v>4</v>
      </c>
      <c r="GV20" t="n">
        <v>1</v>
      </c>
      <c r="GW20" t="n">
        <v>3</v>
      </c>
      <c r="GX20" t="n">
        <v>2</v>
      </c>
      <c r="GY20" t="n">
        <v>1</v>
      </c>
      <c r="GZ20" t="n">
        <v>3</v>
      </c>
      <c r="HA20" t="n">
        <v>0</v>
      </c>
      <c r="HB20" t="n">
        <v>1</v>
      </c>
      <c r="HC20" t="n">
        <v>3</v>
      </c>
      <c r="HD20" t="n">
        <v>2</v>
      </c>
      <c r="HE20" t="n">
        <v>0</v>
      </c>
      <c r="HF20" t="n">
        <v>3</v>
      </c>
      <c r="HG20" t="n">
        <v>2</v>
      </c>
      <c r="HH20" t="n">
        <v>0</v>
      </c>
      <c r="HI20" t="n">
        <v>1</v>
      </c>
      <c r="HJ20" t="n">
        <v>1</v>
      </c>
      <c r="HK20" t="n">
        <v>4</v>
      </c>
      <c r="HL20" t="n">
        <v>1</v>
      </c>
      <c r="HM20" t="n">
        <v>3</v>
      </c>
      <c r="HN20" t="n">
        <v>2</v>
      </c>
      <c r="HO20" t="n">
        <v>1</v>
      </c>
      <c r="HP20" t="n">
        <v>6</v>
      </c>
      <c r="HQ20" t="n">
        <v>7</v>
      </c>
      <c r="HS20" t="n">
        <v>2</v>
      </c>
      <c r="HT20" t="n">
        <v>4</v>
      </c>
      <c r="HU20" t="n">
        <v>9</v>
      </c>
      <c r="HW20" t="n">
        <v>4</v>
      </c>
      <c r="HX20" t="n">
        <v>18</v>
      </c>
      <c r="HY20" t="n">
        <v>8</v>
      </c>
      <c r="HZ20" t="n">
        <v>7</v>
      </c>
      <c r="IA20" t="n">
        <v>11</v>
      </c>
      <c r="IB20" t="n">
        <v>11</v>
      </c>
      <c r="IC20" t="n">
        <v>1</v>
      </c>
      <c r="ID20" t="n">
        <v>11</v>
      </c>
      <c r="IF20" t="n">
        <v>13</v>
      </c>
      <c r="IH20" t="n">
        <v>13</v>
      </c>
      <c r="II20" t="n">
        <v>8</v>
      </c>
      <c r="IJ20" t="n">
        <v>6</v>
      </c>
      <c r="IK20" t="n">
        <v>8</v>
      </c>
      <c r="IL20" t="n">
        <v>11</v>
      </c>
      <c r="IM20" t="n">
        <v>9</v>
      </c>
      <c r="IO20" t="n">
        <v>4</v>
      </c>
      <c r="IQ20" t="n">
        <v>12</v>
      </c>
      <c r="IS20" t="n">
        <v>6</v>
      </c>
      <c r="IT20" t="n">
        <v>16</v>
      </c>
      <c r="IU20" t="n">
        <v>8</v>
      </c>
      <c r="IV20" t="n">
        <v>6</v>
      </c>
      <c r="IW20" t="n">
        <v>10</v>
      </c>
      <c r="IX20" t="n">
        <v>9</v>
      </c>
      <c r="IZ20" t="n">
        <v>9</v>
      </c>
      <c r="JB20" t="n">
        <v>11</v>
      </c>
      <c r="JD20" t="n">
        <v>8</v>
      </c>
      <c r="JE20" t="n">
        <v>6</v>
      </c>
      <c r="JF20" t="n">
        <v>5</v>
      </c>
      <c r="JG20" t="n">
        <v>9</v>
      </c>
      <c r="KD20" t="inlineStr">
        <is>
          <t>R</t>
        </is>
      </c>
      <c r="KE20" t="inlineStr">
        <is>
          <t>A</t>
        </is>
      </c>
      <c r="KF20" t="inlineStr">
        <is>
          <t>A</t>
        </is>
      </c>
      <c r="KG20" t="inlineStr">
        <is>
          <t>A</t>
        </is>
      </c>
      <c r="KH20" t="inlineStr">
        <is>
          <t>R</t>
        </is>
      </c>
      <c r="KI20" t="inlineStr">
        <is>
          <t>R</t>
        </is>
      </c>
      <c r="KJ20" t="inlineStr">
        <is>
          <t>G</t>
        </is>
      </c>
      <c r="KK20" t="n">
        <v>18</v>
      </c>
      <c r="KN20" s="1" t="inlineStr">
        <is>
          <t>Changchun Yatai</t>
        </is>
      </c>
      <c r="KO20" s="1" t="inlineStr">
        <is>
          <t>Henan</t>
        </is>
      </c>
      <c r="KP20" s="1" t="inlineStr">
        <is>
          <t>Changchun Yatai v Henan</t>
        </is>
      </c>
      <c r="KQ20" t="inlineStr">
        <is>
          <t>China_Super League</t>
        </is>
      </c>
      <c r="KR20" s="1" t="inlineStr">
        <is>
          <t>G</t>
        </is>
      </c>
      <c r="KS20" s="1" t="inlineStr">
        <is>
          <t>R</t>
        </is>
      </c>
      <c r="KT20" s="1" t="inlineStr">
        <is>
          <t>R</t>
        </is>
      </c>
      <c r="KU20" s="1" t="inlineStr">
        <is>
          <t>A</t>
        </is>
      </c>
      <c r="KV20" s="1" t="inlineStr">
        <is>
          <t>A</t>
        </is>
      </c>
      <c r="KW20" s="1" t="inlineStr">
        <is>
          <t>A</t>
        </is>
      </c>
      <c r="KX20" s="1" t="inlineStr">
        <is>
          <t>A</t>
        </is>
      </c>
      <c r="KY20" s="1" t="inlineStr">
        <is>
          <t>G</t>
        </is>
      </c>
      <c r="KZ20" s="1" t="inlineStr">
        <is>
          <t>A</t>
        </is>
      </c>
      <c r="LA20" s="1" t="inlineStr">
        <is>
          <t>A</t>
        </is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inlineStr">
        <is>
          <t>A</t>
        </is>
      </c>
      <c r="LU20" s="4" t="n">
        <v>2</v>
      </c>
      <c r="LV20" s="4" t="n">
        <v>2</v>
      </c>
      <c r="LW20" s="4" t="n">
        <v>0.5</v>
      </c>
      <c r="LX20" s="4" t="n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33" t="e">
        <v>#DIV/0!</v>
      </c>
      <c r="NH20" s="3" t="e">
        <v>#DIV/0!</v>
      </c>
      <c r="NI20" s="1" t="e">
        <v>#N/A</v>
      </c>
      <c r="NJ20" s="79" t="e">
        <v>#DIV/0!</v>
      </c>
      <c r="NK20" s="34" t="e">
        <v>#N/A</v>
      </c>
      <c r="NL20" s="34" t="e">
        <v>#N/A</v>
      </c>
      <c r="NM20" s="32" t="n">
        <v>0</v>
      </c>
      <c r="NN20" s="32" t="e">
        <v>#DIV/0!</v>
      </c>
      <c r="NO20" s="32" t="e">
        <v>#DIV/0!</v>
      </c>
      <c r="NP20" s="32" t="e">
        <v>#DIV/0!</v>
      </c>
      <c r="NQ20" s="79" t="e">
        <v>#DIV/0!</v>
      </c>
      <c r="NR20" s="34" t="e">
        <v>#N/A</v>
      </c>
      <c r="NS20" s="34" t="e">
        <v>#N/A</v>
      </c>
      <c r="NT20" s="32" t="n">
        <v>0</v>
      </c>
      <c r="NU20" s="32" t="e">
        <v>#DIV/0!</v>
      </c>
      <c r="NV20" s="32" t="e">
        <v>#DIV/0!</v>
      </c>
      <c r="NW20" s="32" t="e">
        <v>#DIV/0!</v>
      </c>
      <c r="NX20" t="e">
        <v>#DIV/0!</v>
      </c>
      <c r="NY20" t="e">
        <v>#DIV/0!</v>
      </c>
      <c r="NZ20" t="e">
        <v>#DIV/0!</v>
      </c>
      <c r="OA20" t="e">
        <v>#DIV/0!</v>
      </c>
      <c r="OB20" t="e">
        <v>#DIV/0!</v>
      </c>
      <c r="OC20" t="e">
        <v>#DIV/0!</v>
      </c>
    </row>
    <row r="21" ht="16.5" customHeight="1" thickBot="1" thickTop="1">
      <c r="A21" s="2" t="n">
        <v>45110</v>
      </c>
      <c r="B21" t="inlineStr">
        <is>
          <t>Latvia</t>
        </is>
      </c>
      <c r="C21" t="inlineStr">
        <is>
          <t>Virsliga</t>
        </is>
      </c>
      <c r="D21" t="inlineStr">
        <is>
          <t>Tukums</t>
        </is>
      </c>
      <c r="E21" t="inlineStr">
        <is>
          <t>Metta / LU</t>
        </is>
      </c>
      <c r="L21" t="n">
        <v>2.34</v>
      </c>
      <c r="M21" t="n">
        <v>3.85</v>
      </c>
      <c r="N21" t="n">
        <v>2.76</v>
      </c>
      <c r="O21" t="n">
        <v>52</v>
      </c>
      <c r="P21" t="n">
        <v>1.55</v>
      </c>
      <c r="Q21" t="n">
        <v>2.66</v>
      </c>
      <c r="R21" t="n">
        <v>0</v>
      </c>
      <c r="BG21" t="n">
        <v>9</v>
      </c>
      <c r="BH21" t="n">
        <v>1</v>
      </c>
      <c r="BI21" t="n">
        <v>7</v>
      </c>
      <c r="BJ21" t="n">
        <v>5</v>
      </c>
      <c r="BK21" t="n">
        <v>3</v>
      </c>
      <c r="BL21" t="n">
        <v>6</v>
      </c>
      <c r="BM21" t="n">
        <v>6</v>
      </c>
      <c r="BN21" t="n">
        <v>1.11</v>
      </c>
      <c r="BO21" t="n">
        <v>2</v>
      </c>
      <c r="BP21" t="n">
        <v>4</v>
      </c>
      <c r="BQ21" t="n">
        <v>5</v>
      </c>
      <c r="BR21" t="n">
        <v>4</v>
      </c>
      <c r="BS21" t="n">
        <v>8</v>
      </c>
      <c r="BT21" t="n">
        <v>4</v>
      </c>
      <c r="BU21" t="n">
        <v>2</v>
      </c>
      <c r="BV21" t="n">
        <v>1</v>
      </c>
      <c r="BW21" t="n">
        <v>10</v>
      </c>
      <c r="BX21" t="n">
        <v>0</v>
      </c>
      <c r="BY21" t="n">
        <v>10</v>
      </c>
      <c r="BZ21" t="n">
        <v>7</v>
      </c>
      <c r="CA21" t="n">
        <v>4</v>
      </c>
      <c r="CB21" t="n">
        <v>9</v>
      </c>
      <c r="CC21" t="n">
        <v>9</v>
      </c>
      <c r="CD21" t="n">
        <v>1.5</v>
      </c>
      <c r="CE21" t="n">
        <v>1.8</v>
      </c>
      <c r="CF21" t="n">
        <v>8</v>
      </c>
      <c r="CG21" t="n">
        <v>7</v>
      </c>
      <c r="CH21" t="n">
        <v>3</v>
      </c>
      <c r="CI21" t="n">
        <v>9</v>
      </c>
      <c r="CJ21" t="n">
        <v>7</v>
      </c>
      <c r="CK21" t="n">
        <v>3</v>
      </c>
      <c r="CL21" t="n">
        <v>1</v>
      </c>
      <c r="CM21" t="n">
        <v>4</v>
      </c>
      <c r="CN21" t="n">
        <v>0</v>
      </c>
      <c r="CO21" t="n">
        <v>3</v>
      </c>
      <c r="CP21" t="n">
        <v>2</v>
      </c>
      <c r="CQ21" t="n">
        <v>1</v>
      </c>
      <c r="CR21" t="n">
        <v>4</v>
      </c>
      <c r="CS21" t="n">
        <v>2</v>
      </c>
      <c r="CT21" t="n">
        <v>1.75</v>
      </c>
      <c r="CU21" t="n">
        <v>1</v>
      </c>
      <c r="CV21" t="n">
        <v>2</v>
      </c>
      <c r="CW21" t="n">
        <v>1</v>
      </c>
      <c r="CX21" t="n">
        <v>1</v>
      </c>
      <c r="CY21" t="n">
        <v>4</v>
      </c>
      <c r="CZ21" t="n">
        <v>3</v>
      </c>
      <c r="DA21" t="n">
        <v>1</v>
      </c>
      <c r="DB21" t="n">
        <v>0</v>
      </c>
      <c r="DC21" t="n">
        <v>5</v>
      </c>
      <c r="DD21" t="n">
        <v>0</v>
      </c>
      <c r="DE21" t="n">
        <v>5</v>
      </c>
      <c r="DF21" t="n">
        <v>4</v>
      </c>
      <c r="DG21" t="n">
        <v>1</v>
      </c>
      <c r="DH21" t="n">
        <v>5</v>
      </c>
      <c r="DI21" t="n">
        <v>4</v>
      </c>
      <c r="DJ21" t="n">
        <v>2</v>
      </c>
      <c r="DK21" t="n">
        <v>1.2</v>
      </c>
      <c r="DL21" t="n">
        <v>4</v>
      </c>
      <c r="DM21" t="n">
        <v>3</v>
      </c>
      <c r="DN21" t="n">
        <v>2</v>
      </c>
      <c r="DO21" t="n">
        <v>4</v>
      </c>
      <c r="DP21" t="n">
        <v>3</v>
      </c>
      <c r="DQ21" t="n">
        <v>3</v>
      </c>
      <c r="DR21" t="n">
        <v>0</v>
      </c>
      <c r="DS21" t="n">
        <v>3</v>
      </c>
      <c r="DT21" t="n">
        <v>3</v>
      </c>
      <c r="DU21" t="n">
        <v>53</v>
      </c>
      <c r="DV21" t="n">
        <v>5</v>
      </c>
      <c r="DW21" t="n">
        <v>7</v>
      </c>
      <c r="DX21" t="n">
        <v>87</v>
      </c>
      <c r="DY21" t="inlineStr">
        <is>
          <t xml:space="preserve"> 2 - 1</t>
        </is>
      </c>
      <c r="DZ21" t="inlineStr">
        <is>
          <t xml:space="preserve"> 3 - 1</t>
        </is>
      </c>
      <c r="EA21" t="inlineStr">
        <is>
          <t xml:space="preserve"> 1 - 0</t>
        </is>
      </c>
      <c r="EB21" t="inlineStr">
        <is>
          <t xml:space="preserve"> </t>
        </is>
      </c>
      <c r="EC21" t="inlineStr">
        <is>
          <t xml:space="preserve"> 1 - 2</t>
        </is>
      </c>
      <c r="ED21" t="n">
        <v>10</v>
      </c>
      <c r="EE21" t="n">
        <v>18</v>
      </c>
      <c r="EF21" t="n">
        <v>1</v>
      </c>
      <c r="EG21" t="n">
        <v>2</v>
      </c>
      <c r="EH21" t="n">
        <v>3</v>
      </c>
      <c r="EI21" t="n">
        <v>3</v>
      </c>
      <c r="EJ21" t="n">
        <v>0</v>
      </c>
      <c r="EK21" t="n">
        <v>2</v>
      </c>
      <c r="EL21" t="n">
        <v>3</v>
      </c>
      <c r="EM21" t="n">
        <v>1</v>
      </c>
      <c r="EN21" t="n">
        <v>1</v>
      </c>
      <c r="EO21" t="n">
        <v>4</v>
      </c>
      <c r="EP21" t="n">
        <v>2</v>
      </c>
      <c r="EQ21" t="n">
        <v>3</v>
      </c>
      <c r="ER21" t="n">
        <v>33</v>
      </c>
      <c r="ES21" t="n">
        <v>56</v>
      </c>
      <c r="ET21" t="n">
        <v>22</v>
      </c>
      <c r="EU21" t="n">
        <v>33</v>
      </c>
      <c r="EV21" t="n">
        <v>44</v>
      </c>
      <c r="EW21" t="n">
        <v>56</v>
      </c>
      <c r="EX21" t="n">
        <v>40</v>
      </c>
      <c r="EY21" t="n">
        <v>60</v>
      </c>
      <c r="EZ21" t="n">
        <v>44.4</v>
      </c>
      <c r="FA21" t="n">
        <v>56</v>
      </c>
      <c r="FB21" t="n">
        <v>0</v>
      </c>
      <c r="FC21" t="n">
        <v>5</v>
      </c>
      <c r="FD21" t="n">
        <v>15</v>
      </c>
      <c r="FE21" t="n">
        <v>18</v>
      </c>
      <c r="FF21" t="n">
        <v>0</v>
      </c>
      <c r="FG21" t="n">
        <v>2</v>
      </c>
      <c r="FH21" t="n">
        <v>2</v>
      </c>
      <c r="FI21" t="n">
        <v>2</v>
      </c>
      <c r="FJ21" t="n">
        <v>1</v>
      </c>
      <c r="FK21" t="n">
        <v>3</v>
      </c>
      <c r="FL21" t="n">
        <v>3</v>
      </c>
      <c r="FM21" t="n">
        <v>1</v>
      </c>
      <c r="FN21" t="n">
        <v>2</v>
      </c>
      <c r="FO21" t="n">
        <v>7</v>
      </c>
      <c r="FP21" t="n">
        <v>5</v>
      </c>
      <c r="FQ21" t="n">
        <v>2</v>
      </c>
      <c r="FR21" t="n">
        <v>20</v>
      </c>
      <c r="FS21" t="n">
        <v>40</v>
      </c>
      <c r="FT21" t="n">
        <v>40</v>
      </c>
      <c r="FU21" t="n">
        <v>40</v>
      </c>
      <c r="FV21" t="n">
        <v>80</v>
      </c>
      <c r="FW21" t="n">
        <v>60</v>
      </c>
      <c r="FX21" t="n">
        <v>26.7</v>
      </c>
      <c r="FY21" t="n">
        <v>73</v>
      </c>
      <c r="FZ21" t="n">
        <v>38.9</v>
      </c>
      <c r="GA21" t="n">
        <v>61</v>
      </c>
      <c r="GB21" t="n">
        <v>3</v>
      </c>
      <c r="GC21" t="n">
        <v>5</v>
      </c>
      <c r="GD21" t="n">
        <v>3</v>
      </c>
      <c r="GE21" t="n">
        <v>2</v>
      </c>
      <c r="GF21" t="n">
        <v>4</v>
      </c>
      <c r="GG21" t="n">
        <v>3</v>
      </c>
      <c r="GH21" t="n">
        <v>0</v>
      </c>
      <c r="GI21" t="n">
        <v>2</v>
      </c>
      <c r="GJ21" t="n">
        <v>5</v>
      </c>
      <c r="GK21" t="n">
        <v>2</v>
      </c>
      <c r="GL21" t="n">
        <v>3</v>
      </c>
      <c r="GM21" t="n">
        <v>3</v>
      </c>
      <c r="GN21" t="n">
        <v>3</v>
      </c>
      <c r="GO21" t="n">
        <v>2</v>
      </c>
      <c r="GP21" t="n">
        <v>4</v>
      </c>
      <c r="GQ21" t="n">
        <v>1</v>
      </c>
      <c r="GR21" t="n">
        <v>4</v>
      </c>
      <c r="GS21" t="n">
        <v>4</v>
      </c>
      <c r="GT21" t="n">
        <v>3</v>
      </c>
      <c r="GU21" t="n">
        <v>1</v>
      </c>
      <c r="GV21" t="n">
        <v>5</v>
      </c>
      <c r="GW21" t="n">
        <v>4</v>
      </c>
      <c r="GX21" t="n">
        <v>3</v>
      </c>
      <c r="GY21" t="n">
        <v>3</v>
      </c>
      <c r="GZ21" t="n">
        <v>6</v>
      </c>
      <c r="HA21" t="n">
        <v>4</v>
      </c>
      <c r="HB21" t="n">
        <v>2</v>
      </c>
      <c r="HC21" t="n">
        <v>4</v>
      </c>
      <c r="HD21" t="n">
        <v>3</v>
      </c>
      <c r="HE21" t="n">
        <v>1</v>
      </c>
      <c r="HF21" t="n">
        <v>4</v>
      </c>
      <c r="HG21" t="n">
        <v>5</v>
      </c>
      <c r="HH21" t="n">
        <v>1</v>
      </c>
      <c r="HI21" t="n">
        <v>3</v>
      </c>
      <c r="HJ21" t="n">
        <v>5</v>
      </c>
      <c r="HK21" t="n">
        <v>3</v>
      </c>
      <c r="HL21" t="n">
        <v>2</v>
      </c>
      <c r="HM21" t="n">
        <v>3</v>
      </c>
      <c r="HN21" t="n">
        <v>4</v>
      </c>
      <c r="HO21" t="n">
        <v>3</v>
      </c>
      <c r="HP21" t="n">
        <v>7</v>
      </c>
      <c r="HQ21" t="n">
        <v>8</v>
      </c>
      <c r="HS21" t="n">
        <v>10</v>
      </c>
      <c r="HU21" t="n">
        <v>5</v>
      </c>
      <c r="HV21" t="n">
        <v>2</v>
      </c>
      <c r="HW21" t="n">
        <v>6</v>
      </c>
      <c r="HX21" t="n">
        <v>9</v>
      </c>
      <c r="HY21" t="n">
        <v>3</v>
      </c>
      <c r="HZ21" t="n">
        <v>3</v>
      </c>
      <c r="IA21" t="n">
        <v>6</v>
      </c>
      <c r="IB21" t="n">
        <v>5</v>
      </c>
      <c r="IC21" t="n">
        <v>2</v>
      </c>
      <c r="ID21" t="n">
        <v>7</v>
      </c>
      <c r="IF21" t="n">
        <v>6</v>
      </c>
      <c r="IH21" t="n">
        <v>5</v>
      </c>
      <c r="II21" t="n">
        <v>7</v>
      </c>
      <c r="IJ21" t="n">
        <v>9</v>
      </c>
      <c r="IK21" t="n">
        <v>7</v>
      </c>
      <c r="IL21" t="n">
        <v>7</v>
      </c>
      <c r="IM21" t="n">
        <v>8</v>
      </c>
      <c r="IO21" t="n">
        <v>10</v>
      </c>
      <c r="IQ21" t="n">
        <v>4</v>
      </c>
      <c r="IR21" t="n">
        <v>3</v>
      </c>
      <c r="IS21" t="n">
        <v>8</v>
      </c>
      <c r="IT21" t="n">
        <v>9</v>
      </c>
      <c r="IU21" t="n">
        <v>3</v>
      </c>
      <c r="IV21" t="n">
        <v>3</v>
      </c>
      <c r="IW21" t="n">
        <v>6</v>
      </c>
      <c r="IX21" t="n">
        <v>5</v>
      </c>
      <c r="IY21" t="n">
        <v>2</v>
      </c>
      <c r="IZ21" t="n">
        <v>7</v>
      </c>
      <c r="JB21" t="n">
        <v>6</v>
      </c>
      <c r="JD21" t="n">
        <v>5</v>
      </c>
      <c r="JE21" t="n">
        <v>7</v>
      </c>
      <c r="JF21" t="n">
        <v>9</v>
      </c>
      <c r="JG21" t="n">
        <v>7</v>
      </c>
      <c r="KD21" t="inlineStr">
        <is>
          <t>R</t>
        </is>
      </c>
      <c r="KE21" t="inlineStr">
        <is>
          <t>A</t>
        </is>
      </c>
      <c r="KF21" t="inlineStr">
        <is>
          <t>A</t>
        </is>
      </c>
      <c r="KG21" t="inlineStr">
        <is>
          <t>A</t>
        </is>
      </c>
      <c r="KH21" t="inlineStr">
        <is>
          <t>A</t>
        </is>
      </c>
      <c r="KI21" t="inlineStr">
        <is>
          <t>A</t>
        </is>
      </c>
      <c r="KJ21" t="inlineStr">
        <is>
          <t>R</t>
        </is>
      </c>
      <c r="KK21" t="n">
        <v>10</v>
      </c>
      <c r="KN21" s="1" t="e">
        <v>#N/A</v>
      </c>
      <c r="KO21" s="1" t="inlineStr">
        <is>
          <t>FS METTA/LU</t>
        </is>
      </c>
      <c r="KP21" s="1" t="e">
        <v>#N/A</v>
      </c>
      <c r="KQ21" t="inlineStr">
        <is>
          <t>Latvia_Virsliga</t>
        </is>
      </c>
      <c r="KR21" s="1" t="inlineStr">
        <is>
          <t>A</t>
        </is>
      </c>
      <c r="KS21" s="1" t="inlineStr">
        <is>
          <t>R</t>
        </is>
      </c>
      <c r="KT21" s="1" t="inlineStr">
        <is>
          <t>A</t>
        </is>
      </c>
      <c r="KU21" s="1" t="inlineStr">
        <is>
          <t>R</t>
        </is>
      </c>
      <c r="KV21" s="1" t="inlineStr">
        <is>
          <t>G</t>
        </is>
      </c>
      <c r="KW21" s="1" t="inlineStr">
        <is>
          <t>G</t>
        </is>
      </c>
      <c r="KX21" s="1" t="inlineStr">
        <is>
          <t>R</t>
        </is>
      </c>
      <c r="KY21" s="1" t="inlineStr">
        <is>
          <t>R</t>
        </is>
      </c>
      <c r="KZ21" s="1" t="inlineStr">
        <is>
          <t>R</t>
        </is>
      </c>
      <c r="LA21" s="1" t="inlineStr">
        <is>
          <t>A</t>
        </is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inlineStr">
        <is>
          <t>C</t>
        </is>
      </c>
      <c r="LU21" s="4" t="n">
        <v>1</v>
      </c>
      <c r="LV21" s="4" t="n">
        <v>2</v>
      </c>
      <c r="LW21" s="4" t="n">
        <v>1</v>
      </c>
      <c r="LX21" s="4" t="n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P21" s="1" t="n">
        <v>0</v>
      </c>
      <c r="MQ21" s="1" t="n">
        <v>0</v>
      </c>
      <c r="MR21" s="1" t="n">
        <v>0</v>
      </c>
      <c r="MS21" s="1" t="n">
        <v>0</v>
      </c>
      <c r="MT21" s="1" t="n">
        <v>0</v>
      </c>
      <c r="MU21" s="1" t="n">
        <v>0</v>
      </c>
      <c r="MV21" s="1" t="n">
        <v>0</v>
      </c>
      <c r="MW21" s="1" t="n">
        <v>0</v>
      </c>
      <c r="MX21" s="1" t="n">
        <v>0</v>
      </c>
      <c r="MY21" s="1" t="n">
        <v>0</v>
      </c>
      <c r="MZ21" s="1" t="n">
        <v>0</v>
      </c>
      <c r="NA21" s="1" t="n">
        <v>0</v>
      </c>
      <c r="NB21" s="1" t="n">
        <v>0</v>
      </c>
      <c r="NC21" s="1" t="n">
        <v>0</v>
      </c>
      <c r="ND21" s="1" t="n">
        <v>0</v>
      </c>
      <c r="NE21" s="1" t="n">
        <v>0</v>
      </c>
      <c r="NF21" s="1" t="n">
        <v>0</v>
      </c>
      <c r="NG21" s="33" t="e">
        <v>#DIV/0!</v>
      </c>
      <c r="NH21" s="3" t="e">
        <v>#DIV/0!</v>
      </c>
      <c r="NI21" s="1" t="e">
        <v>#N/A</v>
      </c>
      <c r="NJ21" s="79" t="e">
        <v>#DIV/0!</v>
      </c>
      <c r="NK21" s="34" t="e">
        <v>#N/A</v>
      </c>
      <c r="NL21" s="34" t="e">
        <v>#N/A</v>
      </c>
      <c r="NM21" s="32" t="n">
        <v>0</v>
      </c>
      <c r="NN21" s="32" t="e">
        <v>#DIV/0!</v>
      </c>
      <c r="NO21" s="32" t="e">
        <v>#DIV/0!</v>
      </c>
      <c r="NP21" s="32" t="e">
        <v>#DIV/0!</v>
      </c>
      <c r="NQ21" s="79" t="e">
        <v>#DIV/0!</v>
      </c>
      <c r="NR21" s="34" t="e">
        <v>#N/A</v>
      </c>
      <c r="NS21" s="34" t="e">
        <v>#N/A</v>
      </c>
      <c r="NT21" s="32" t="n">
        <v>0</v>
      </c>
      <c r="NU21" s="32" t="e">
        <v>#DIV/0!</v>
      </c>
      <c r="NV21" s="32" t="e">
        <v>#DIV/0!</v>
      </c>
      <c r="NW21" s="32" t="e">
        <v>#DIV/0!</v>
      </c>
      <c r="NX21" t="e">
        <v>#DIV/0!</v>
      </c>
      <c r="NY21" t="e">
        <v>#DIV/0!</v>
      </c>
      <c r="NZ21" t="e">
        <v>#DIV/0!</v>
      </c>
      <c r="OA21" t="e">
        <v>#DIV/0!</v>
      </c>
      <c r="OB21" t="e">
        <v>#DIV/0!</v>
      </c>
      <c r="OC21" t="e">
        <v>#DIV/0!</v>
      </c>
    </row>
    <row r="22" ht="16.5" customHeight="1" thickBot="1" thickTop="1">
      <c r="A22" s="2" t="n">
        <v>45110</v>
      </c>
      <c r="B22" t="inlineStr">
        <is>
          <t>Latvia</t>
        </is>
      </c>
      <c r="C22" t="inlineStr">
        <is>
          <t>Virsliga</t>
        </is>
      </c>
      <c r="D22" t="inlineStr">
        <is>
          <t>Auda</t>
        </is>
      </c>
      <c r="E22" t="inlineStr">
        <is>
          <t>Valmiera</t>
        </is>
      </c>
      <c r="L22" t="n">
        <v>2.9</v>
      </c>
      <c r="M22" t="n">
        <v>3.35</v>
      </c>
      <c r="N22" t="n">
        <v>2.6</v>
      </c>
      <c r="O22" t="n">
        <v>36</v>
      </c>
      <c r="P22" t="n">
        <v>1.98</v>
      </c>
      <c r="Q22" t="n">
        <v>1.87</v>
      </c>
      <c r="R22" t="n">
        <v>2</v>
      </c>
      <c r="BG22" t="n">
        <v>9</v>
      </c>
      <c r="BH22" t="n">
        <v>1</v>
      </c>
      <c r="BI22" t="n">
        <v>7</v>
      </c>
      <c r="BJ22" t="n">
        <v>4</v>
      </c>
      <c r="BK22" t="n">
        <v>3</v>
      </c>
      <c r="BL22" t="n">
        <v>4</v>
      </c>
      <c r="BM22" t="n">
        <v>6</v>
      </c>
      <c r="BN22" t="n">
        <v>0.78</v>
      </c>
      <c r="BO22" t="n">
        <v>1.67</v>
      </c>
      <c r="BP22" t="n">
        <v>2</v>
      </c>
      <c r="BQ22" t="n">
        <v>7</v>
      </c>
      <c r="BR22" t="n">
        <v>2</v>
      </c>
      <c r="BS22" t="n">
        <v>6</v>
      </c>
      <c r="BT22" t="n">
        <v>4</v>
      </c>
      <c r="BU22" t="n">
        <v>1</v>
      </c>
      <c r="BV22" t="n">
        <v>1</v>
      </c>
      <c r="BW22" t="n">
        <v>10</v>
      </c>
      <c r="BX22" t="n">
        <v>1</v>
      </c>
      <c r="BY22" t="n">
        <v>7</v>
      </c>
      <c r="BZ22" t="n">
        <v>5</v>
      </c>
      <c r="CA22" t="n">
        <v>1</v>
      </c>
      <c r="CB22" t="n">
        <v>5</v>
      </c>
      <c r="CC22" t="n">
        <v>7</v>
      </c>
      <c r="CD22" t="n">
        <v>0.9</v>
      </c>
      <c r="CE22" t="n">
        <v>1.3</v>
      </c>
      <c r="CF22" t="n">
        <v>3</v>
      </c>
      <c r="CG22" t="n">
        <v>6</v>
      </c>
      <c r="CH22" t="n">
        <v>3</v>
      </c>
      <c r="CI22" t="n">
        <v>8</v>
      </c>
      <c r="CJ22" t="n">
        <v>5</v>
      </c>
      <c r="CK22" t="n">
        <v>4</v>
      </c>
      <c r="CL22" t="n">
        <v>0</v>
      </c>
      <c r="CM22" t="n">
        <v>4</v>
      </c>
      <c r="CN22" t="n">
        <v>1</v>
      </c>
      <c r="CO22" t="n">
        <v>3</v>
      </c>
      <c r="CP22" t="n">
        <v>2</v>
      </c>
      <c r="CQ22" t="n">
        <v>2</v>
      </c>
      <c r="CR22" t="n">
        <v>0</v>
      </c>
      <c r="CS22" t="n">
        <v>3</v>
      </c>
      <c r="CT22" t="n">
        <v>0</v>
      </c>
      <c r="CU22" t="n">
        <v>2.5</v>
      </c>
      <c r="CV22" t="n">
        <v>0</v>
      </c>
      <c r="CW22" t="n">
        <v>2</v>
      </c>
      <c r="CX22" t="n">
        <v>1</v>
      </c>
      <c r="CY22" t="n">
        <v>3</v>
      </c>
      <c r="CZ22" t="n">
        <v>2</v>
      </c>
      <c r="DA22" t="n">
        <v>0</v>
      </c>
      <c r="DB22" t="n">
        <v>0</v>
      </c>
      <c r="DC22" t="n">
        <v>5</v>
      </c>
      <c r="DD22" t="n">
        <v>0</v>
      </c>
      <c r="DE22" t="n">
        <v>5</v>
      </c>
      <c r="DF22" t="n">
        <v>5</v>
      </c>
      <c r="DG22" t="n">
        <v>1</v>
      </c>
      <c r="DH22" t="n">
        <v>3</v>
      </c>
      <c r="DI22" t="n">
        <v>4</v>
      </c>
      <c r="DJ22" t="n">
        <v>1.4</v>
      </c>
      <c r="DK22" t="n">
        <v>1.8</v>
      </c>
      <c r="DL22" t="n">
        <v>2</v>
      </c>
      <c r="DM22" t="n">
        <v>5</v>
      </c>
      <c r="DN22" t="n">
        <v>3</v>
      </c>
      <c r="DO22" t="n">
        <v>5</v>
      </c>
      <c r="DP22" t="n">
        <v>3</v>
      </c>
      <c r="DQ22" t="n">
        <v>4</v>
      </c>
      <c r="DR22" t="n">
        <v>0</v>
      </c>
      <c r="DS22" t="n">
        <v>3</v>
      </c>
      <c r="DT22" t="n">
        <v>2</v>
      </c>
      <c r="DU22" t="n">
        <v>46</v>
      </c>
      <c r="DV22" t="n">
        <v>2</v>
      </c>
      <c r="DW22" t="n">
        <v>4</v>
      </c>
      <c r="DX22" t="n">
        <v>53</v>
      </c>
      <c r="DY22" t="inlineStr">
        <is>
          <t xml:space="preserve"> 1 - 1</t>
        </is>
      </c>
      <c r="DZ22" t="inlineStr">
        <is>
          <t xml:space="preserve"> 1 - 1</t>
        </is>
      </c>
      <c r="EA22" t="inlineStr">
        <is>
          <t xml:space="preserve"> 1 - 0</t>
        </is>
      </c>
      <c r="EB22" t="inlineStr">
        <is>
          <t xml:space="preserve"> </t>
        </is>
      </c>
      <c r="EC22" t="inlineStr">
        <is>
          <t xml:space="preserve"> 0 - 4</t>
        </is>
      </c>
      <c r="ED22" t="n">
        <v>7</v>
      </c>
      <c r="EE22" t="n">
        <v>15</v>
      </c>
      <c r="EF22" t="n">
        <v>0</v>
      </c>
      <c r="EG22" t="n">
        <v>1</v>
      </c>
      <c r="EH22" t="n">
        <v>2</v>
      </c>
      <c r="EI22" t="n">
        <v>0</v>
      </c>
      <c r="EJ22" t="n">
        <v>1</v>
      </c>
      <c r="EK22" t="n">
        <v>3</v>
      </c>
      <c r="EL22" t="n">
        <v>0</v>
      </c>
      <c r="EM22" t="n">
        <v>3</v>
      </c>
      <c r="EN22" t="n">
        <v>2</v>
      </c>
      <c r="EO22" t="n">
        <v>3</v>
      </c>
      <c r="EP22" t="n">
        <v>1</v>
      </c>
      <c r="EQ22" t="n">
        <v>3</v>
      </c>
      <c r="ER22" t="n">
        <v>11</v>
      </c>
      <c r="ES22" t="n">
        <v>22</v>
      </c>
      <c r="ET22" t="n">
        <v>44</v>
      </c>
      <c r="EU22" t="n">
        <v>33</v>
      </c>
      <c r="EV22" t="n">
        <v>56</v>
      </c>
      <c r="EW22" t="n">
        <v>33</v>
      </c>
      <c r="EX22" t="n">
        <v>57.1</v>
      </c>
      <c r="EY22" t="n">
        <v>43</v>
      </c>
      <c r="EZ22" t="n">
        <v>33.3</v>
      </c>
      <c r="FA22" t="n">
        <v>67</v>
      </c>
      <c r="FB22" t="n">
        <v>4</v>
      </c>
      <c r="FC22" t="n">
        <v>3</v>
      </c>
      <c r="FD22" t="n">
        <v>9</v>
      </c>
      <c r="FE22" t="n">
        <v>13</v>
      </c>
      <c r="FF22" t="n">
        <v>0</v>
      </c>
      <c r="FG22" t="n">
        <v>2</v>
      </c>
      <c r="FH22" t="n">
        <v>0</v>
      </c>
      <c r="FI22" t="n">
        <v>3</v>
      </c>
      <c r="FJ22" t="n">
        <v>2</v>
      </c>
      <c r="FK22" t="n">
        <v>1</v>
      </c>
      <c r="FL22" t="n">
        <v>1</v>
      </c>
      <c r="FM22" t="n">
        <v>1</v>
      </c>
      <c r="FN22" t="n">
        <v>3</v>
      </c>
      <c r="FO22" t="n">
        <v>4</v>
      </c>
      <c r="FP22" t="n">
        <v>2</v>
      </c>
      <c r="FQ22" t="n">
        <v>2</v>
      </c>
      <c r="FR22" t="n">
        <v>20</v>
      </c>
      <c r="FS22" t="n">
        <v>30</v>
      </c>
      <c r="FT22" t="n">
        <v>30</v>
      </c>
      <c r="FU22" t="n">
        <v>20</v>
      </c>
      <c r="FV22" t="n">
        <v>60</v>
      </c>
      <c r="FW22" t="n">
        <v>40</v>
      </c>
      <c r="FX22" t="n">
        <v>33.3</v>
      </c>
      <c r="FY22" t="n">
        <v>67</v>
      </c>
      <c r="FZ22" t="n">
        <v>46.2</v>
      </c>
      <c r="GA22" t="n">
        <v>54</v>
      </c>
      <c r="GB22" t="n">
        <v>2</v>
      </c>
      <c r="GC22" t="n">
        <v>1</v>
      </c>
      <c r="GD22" t="n">
        <v>3</v>
      </c>
      <c r="GE22" t="n">
        <v>2</v>
      </c>
      <c r="GF22" t="n">
        <v>4</v>
      </c>
      <c r="GG22" t="n">
        <v>3</v>
      </c>
      <c r="GH22" t="n">
        <v>0</v>
      </c>
      <c r="GI22" t="n">
        <v>2</v>
      </c>
      <c r="GJ22" t="n">
        <v>5</v>
      </c>
      <c r="GK22" t="n">
        <v>1</v>
      </c>
      <c r="GL22" t="n">
        <v>4</v>
      </c>
      <c r="GM22" t="n">
        <v>3</v>
      </c>
      <c r="GN22" t="n">
        <v>4</v>
      </c>
      <c r="GO22" t="n">
        <v>2</v>
      </c>
      <c r="GP22" t="n">
        <v>4</v>
      </c>
      <c r="GQ22" t="n">
        <v>3</v>
      </c>
      <c r="GR22" t="n">
        <v>2</v>
      </c>
      <c r="GS22" t="n">
        <v>4</v>
      </c>
      <c r="GT22" t="n">
        <v>2</v>
      </c>
      <c r="GU22" t="n">
        <v>3</v>
      </c>
      <c r="GV22" t="n">
        <v>4</v>
      </c>
      <c r="GW22" t="n">
        <v>5</v>
      </c>
      <c r="GX22" t="n">
        <v>2</v>
      </c>
      <c r="GY22" t="n">
        <v>3</v>
      </c>
      <c r="GZ22" t="n">
        <v>7</v>
      </c>
      <c r="HA22" t="n">
        <v>3</v>
      </c>
      <c r="HB22" t="n">
        <v>3</v>
      </c>
      <c r="HC22" t="n">
        <v>2</v>
      </c>
      <c r="HD22" t="n">
        <v>0</v>
      </c>
      <c r="HE22" t="n">
        <v>1</v>
      </c>
      <c r="HF22" t="n">
        <v>2</v>
      </c>
      <c r="HG22" t="n">
        <v>4</v>
      </c>
      <c r="HH22" t="n">
        <v>1</v>
      </c>
      <c r="HI22" t="n">
        <v>3</v>
      </c>
      <c r="HJ22" t="n">
        <v>4</v>
      </c>
      <c r="HK22" t="n">
        <v>5</v>
      </c>
      <c r="HL22" t="n">
        <v>1</v>
      </c>
      <c r="HM22" t="n">
        <v>4</v>
      </c>
      <c r="HN22" t="n">
        <v>3</v>
      </c>
      <c r="HO22" t="n">
        <v>3</v>
      </c>
      <c r="HP22" t="n">
        <v>5</v>
      </c>
      <c r="HQ22" t="n">
        <v>7</v>
      </c>
      <c r="HS22" t="n">
        <v>7</v>
      </c>
      <c r="HU22" t="n">
        <v>8</v>
      </c>
      <c r="HW22" t="n">
        <v>10</v>
      </c>
      <c r="HX22" t="n">
        <v>5</v>
      </c>
      <c r="HY22" t="n">
        <v>2</v>
      </c>
      <c r="HZ22" t="n">
        <v>4</v>
      </c>
      <c r="IA22" t="n">
        <v>4</v>
      </c>
      <c r="IB22" t="n">
        <v>6</v>
      </c>
      <c r="ID22" t="n">
        <v>8</v>
      </c>
      <c r="IF22" t="n">
        <v>7</v>
      </c>
      <c r="IH22" t="n">
        <v>8</v>
      </c>
      <c r="II22" t="n">
        <v>5</v>
      </c>
      <c r="IJ22" t="n">
        <v>7</v>
      </c>
      <c r="IK22" t="n">
        <v>6</v>
      </c>
      <c r="IL22" t="n">
        <v>5</v>
      </c>
      <c r="IM22" t="n">
        <v>9</v>
      </c>
      <c r="IO22" t="n">
        <v>8</v>
      </c>
      <c r="IQ22" t="n">
        <v>7</v>
      </c>
      <c r="IS22" t="n">
        <v>10</v>
      </c>
      <c r="IT22" t="n">
        <v>5</v>
      </c>
      <c r="IU22" t="n">
        <v>2</v>
      </c>
      <c r="IV22" t="n">
        <v>4</v>
      </c>
      <c r="IW22" t="n">
        <v>4</v>
      </c>
      <c r="IX22" t="n">
        <v>7</v>
      </c>
      <c r="IZ22" t="n">
        <v>8</v>
      </c>
      <c r="JB22" t="n">
        <v>7</v>
      </c>
      <c r="JD22" t="n">
        <v>8</v>
      </c>
      <c r="JE22" t="n">
        <v>5</v>
      </c>
      <c r="JF22" t="n">
        <v>7</v>
      </c>
      <c r="JG22" t="n">
        <v>6</v>
      </c>
      <c r="KD22" t="inlineStr">
        <is>
          <t>G</t>
        </is>
      </c>
      <c r="KE22" t="inlineStr">
        <is>
          <t>R</t>
        </is>
      </c>
      <c r="KF22" t="inlineStr">
        <is>
          <t>A</t>
        </is>
      </c>
      <c r="KG22" t="inlineStr">
        <is>
          <t>R</t>
        </is>
      </c>
      <c r="KH22" t="inlineStr">
        <is>
          <t>R</t>
        </is>
      </c>
      <c r="KI22" t="inlineStr">
        <is>
          <t>R</t>
        </is>
      </c>
      <c r="KJ22" t="inlineStr">
        <is>
          <t>R</t>
        </is>
      </c>
      <c r="KK22" t="n">
        <v>10</v>
      </c>
      <c r="KN22" s="1" t="e">
        <v>#N/A</v>
      </c>
      <c r="KO22" s="1" t="e">
        <v>#N/A</v>
      </c>
      <c r="KP22" s="1" t="e">
        <v>#N/A</v>
      </c>
      <c r="KQ22" t="inlineStr">
        <is>
          <t>Latvia_Virsliga</t>
        </is>
      </c>
      <c r="KR22" s="1" t="inlineStr">
        <is>
          <t>R</t>
        </is>
      </c>
      <c r="KS22" s="1" t="inlineStr">
        <is>
          <t>A</t>
        </is>
      </c>
      <c r="KT22" s="1" t="inlineStr">
        <is>
          <t>R</t>
        </is>
      </c>
      <c r="KU22" s="1" t="inlineStr">
        <is>
          <t>A</t>
        </is>
      </c>
      <c r="KV22" s="1" t="inlineStr">
        <is>
          <t>A</t>
        </is>
      </c>
      <c r="KW22" s="1" t="inlineStr">
        <is>
          <t>G</t>
        </is>
      </c>
      <c r="KX22" s="1" t="inlineStr">
        <is>
          <t>A</t>
        </is>
      </c>
      <c r="KY22" s="1" t="inlineStr">
        <is>
          <t>R</t>
        </is>
      </c>
      <c r="KZ22" s="1" t="inlineStr">
        <is>
          <t>R</t>
        </is>
      </c>
      <c r="LA22" s="1" t="inlineStr">
        <is>
          <t>A</t>
        </is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inlineStr">
        <is>
          <t>C</t>
        </is>
      </c>
      <c r="LU22" s="4" t="n">
        <v>0.5</v>
      </c>
      <c r="LV22" s="4" t="n">
        <v>1</v>
      </c>
      <c r="LW22" s="4" t="n">
        <v>0.5</v>
      </c>
      <c r="LX22" s="4" t="n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P22" s="1" t="n">
        <v>0</v>
      </c>
      <c r="MQ22" s="1" t="n">
        <v>0</v>
      </c>
      <c r="MR22" s="1" t="n">
        <v>0</v>
      </c>
      <c r="MS22" s="1" t="n">
        <v>0</v>
      </c>
      <c r="MT22" s="1" t="n">
        <v>0</v>
      </c>
      <c r="MU22" s="1" t="n">
        <v>0</v>
      </c>
      <c r="MV22" s="1" t="n">
        <v>0</v>
      </c>
      <c r="MW22" s="1" t="n">
        <v>0</v>
      </c>
      <c r="MX22" s="1" t="n">
        <v>0</v>
      </c>
      <c r="MY22" s="1" t="n">
        <v>0</v>
      </c>
      <c r="MZ22" s="1" t="n">
        <v>0</v>
      </c>
      <c r="NA22" s="1" t="n">
        <v>0</v>
      </c>
      <c r="NB22" s="1" t="n">
        <v>0</v>
      </c>
      <c r="NC22" s="1" t="n">
        <v>0</v>
      </c>
      <c r="ND22" s="1" t="n">
        <v>0</v>
      </c>
      <c r="NE22" s="1" t="n">
        <v>0</v>
      </c>
      <c r="NF22" s="1" t="n">
        <v>0</v>
      </c>
      <c r="NG22" s="33" t="e">
        <v>#DIV/0!</v>
      </c>
      <c r="NH22" s="3" t="e">
        <v>#DIV/0!</v>
      </c>
      <c r="NI22" s="1" t="e">
        <v>#N/A</v>
      </c>
      <c r="NJ22" s="79" t="e">
        <v>#DIV/0!</v>
      </c>
      <c r="NK22" s="34" t="e">
        <v>#N/A</v>
      </c>
      <c r="NL22" s="34" t="e">
        <v>#N/A</v>
      </c>
      <c r="NM22" s="32" t="n">
        <v>0</v>
      </c>
      <c r="NN22" s="32" t="e">
        <v>#DIV/0!</v>
      </c>
      <c r="NO22" s="32" t="e">
        <v>#DIV/0!</v>
      </c>
      <c r="NP22" s="32" t="e">
        <v>#DIV/0!</v>
      </c>
      <c r="NQ22" s="79" t="e">
        <v>#DIV/0!</v>
      </c>
      <c r="NR22" s="34" t="e">
        <v>#N/A</v>
      </c>
      <c r="NS22" s="34" t="e">
        <v>#N/A</v>
      </c>
      <c r="NT22" s="32" t="n">
        <v>0</v>
      </c>
      <c r="NU22" s="32" t="e">
        <v>#DIV/0!</v>
      </c>
      <c r="NV22" s="32" t="e">
        <v>#DIV/0!</v>
      </c>
      <c r="NW22" s="32" t="e">
        <v>#DIV/0!</v>
      </c>
      <c r="NX22" t="e">
        <v>#DIV/0!</v>
      </c>
      <c r="NY22" t="e">
        <v>#DIV/0!</v>
      </c>
      <c r="NZ22" t="e">
        <v>#DIV/0!</v>
      </c>
      <c r="OA22" t="e">
        <v>#DIV/0!</v>
      </c>
      <c r="OB22" t="e">
        <v>#DIV/0!</v>
      </c>
      <c r="OC22" t="e">
        <v>#DIV/0!</v>
      </c>
    </row>
    <row r="23" ht="16.5" customHeight="1" thickBot="1" thickTop="1">
      <c r="A23" s="2" t="n">
        <v>45111</v>
      </c>
      <c r="B23" t="inlineStr">
        <is>
          <t>Latvia</t>
        </is>
      </c>
      <c r="C23" t="inlineStr">
        <is>
          <t>Virsliga</t>
        </is>
      </c>
      <c r="D23" t="inlineStr">
        <is>
          <t>Rigas FS</t>
        </is>
      </c>
      <c r="E23" t="inlineStr">
        <is>
          <t>FS Jelgava</t>
        </is>
      </c>
      <c r="BG23" t="n">
        <v>9</v>
      </c>
      <c r="BH23" t="n">
        <v>1</v>
      </c>
      <c r="BI23" t="n">
        <v>7</v>
      </c>
      <c r="BJ23" t="n">
        <v>5</v>
      </c>
      <c r="BK23" t="n">
        <v>2</v>
      </c>
      <c r="BL23" t="n">
        <v>8</v>
      </c>
      <c r="BM23" t="n">
        <v>3</v>
      </c>
      <c r="BN23" t="n">
        <v>2.11</v>
      </c>
      <c r="BO23" t="n">
        <v>0.33</v>
      </c>
      <c r="BP23" t="n">
        <v>3</v>
      </c>
      <c r="BQ23" t="n">
        <v>6</v>
      </c>
      <c r="BR23" t="n">
        <v>5</v>
      </c>
      <c r="BS23" t="n">
        <v>7</v>
      </c>
      <c r="BT23" t="n">
        <v>4</v>
      </c>
      <c r="BU23" t="n">
        <v>3</v>
      </c>
      <c r="BV23" t="n">
        <v>1</v>
      </c>
      <c r="BW23" t="n">
        <v>9</v>
      </c>
      <c r="BX23" t="n">
        <v>0</v>
      </c>
      <c r="BY23" t="n">
        <v>8</v>
      </c>
      <c r="BZ23" t="n">
        <v>5</v>
      </c>
      <c r="CA23" t="n">
        <v>4</v>
      </c>
      <c r="CB23" t="n">
        <v>5</v>
      </c>
      <c r="CC23" t="n">
        <v>9</v>
      </c>
      <c r="CD23" t="n">
        <v>0.89</v>
      </c>
      <c r="CE23" t="n">
        <v>2.44</v>
      </c>
      <c r="CF23" t="n">
        <v>5</v>
      </c>
      <c r="CG23" t="n">
        <v>6</v>
      </c>
      <c r="CH23" t="n">
        <v>4</v>
      </c>
      <c r="CI23" t="n">
        <v>7</v>
      </c>
      <c r="CJ23" t="n">
        <v>6</v>
      </c>
      <c r="CK23" t="n">
        <v>1</v>
      </c>
      <c r="CL23" t="n">
        <v>1</v>
      </c>
      <c r="CM23" t="n">
        <v>4</v>
      </c>
      <c r="CN23" t="n">
        <v>0</v>
      </c>
      <c r="CO23" t="n">
        <v>3</v>
      </c>
      <c r="CP23" t="n">
        <v>3</v>
      </c>
      <c r="CQ23" t="n">
        <v>2</v>
      </c>
      <c r="CR23" t="n">
        <v>4</v>
      </c>
      <c r="CS23" t="n">
        <v>2</v>
      </c>
      <c r="CT23" t="n">
        <v>2.5</v>
      </c>
      <c r="CU23" t="n">
        <v>0.5</v>
      </c>
      <c r="CV23" t="n">
        <v>2</v>
      </c>
      <c r="CW23" t="n">
        <v>3</v>
      </c>
      <c r="CX23" t="n">
        <v>3</v>
      </c>
      <c r="CY23" t="n">
        <v>4</v>
      </c>
      <c r="CZ23" t="n">
        <v>2</v>
      </c>
      <c r="DA23" t="n">
        <v>1</v>
      </c>
      <c r="DB23" t="n">
        <v>1</v>
      </c>
      <c r="DC23" t="n">
        <v>5</v>
      </c>
      <c r="DD23" t="n">
        <v>0</v>
      </c>
      <c r="DE23" t="n">
        <v>4</v>
      </c>
      <c r="DF23" t="n">
        <v>3</v>
      </c>
      <c r="DG23" t="n">
        <v>2</v>
      </c>
      <c r="DH23" t="n">
        <v>2</v>
      </c>
      <c r="DI23" t="n">
        <v>5</v>
      </c>
      <c r="DJ23" t="n">
        <v>0.6</v>
      </c>
      <c r="DK23" t="n">
        <v>2.4</v>
      </c>
      <c r="DL23" t="n">
        <v>2</v>
      </c>
      <c r="DM23" t="n">
        <v>4</v>
      </c>
      <c r="DN23" t="n">
        <v>3</v>
      </c>
      <c r="DO23" t="n">
        <v>3</v>
      </c>
      <c r="DP23" t="n">
        <v>3</v>
      </c>
      <c r="DQ23" t="n">
        <v>1</v>
      </c>
      <c r="DR23" t="n">
        <v>0</v>
      </c>
      <c r="DS23" t="n">
        <v>6</v>
      </c>
      <c r="DT23" t="n">
        <v>2</v>
      </c>
      <c r="DU23" t="n">
        <v>74</v>
      </c>
      <c r="DV23" t="n">
        <v>7</v>
      </c>
      <c r="DW23" t="n">
        <v>4</v>
      </c>
      <c r="DX23" t="n">
        <v>88</v>
      </c>
      <c r="DY23" t="inlineStr">
        <is>
          <t xml:space="preserve"> 3 - 0</t>
        </is>
      </c>
      <c r="DZ23" t="inlineStr">
        <is>
          <t xml:space="preserve"> 2 - 0</t>
        </is>
      </c>
      <c r="EA23" t="inlineStr">
        <is>
          <t xml:space="preserve"> 2 - 0</t>
        </is>
      </c>
      <c r="EB23" t="inlineStr">
        <is>
          <t xml:space="preserve"> </t>
        </is>
      </c>
      <c r="EC23" t="inlineStr">
        <is>
          <t xml:space="preserve"> 4 - 0</t>
        </is>
      </c>
      <c r="ED23" t="n">
        <v>19</v>
      </c>
      <c r="EE23" t="n">
        <v>3</v>
      </c>
      <c r="EF23" t="n">
        <v>4</v>
      </c>
      <c r="EG23" t="n">
        <v>0</v>
      </c>
      <c r="EH23" t="n">
        <v>2</v>
      </c>
      <c r="EI23" t="n">
        <v>1</v>
      </c>
      <c r="EJ23" t="n">
        <v>2</v>
      </c>
      <c r="EK23" t="n">
        <v>2</v>
      </c>
      <c r="EL23" t="n">
        <v>2</v>
      </c>
      <c r="EM23" t="n">
        <v>0</v>
      </c>
      <c r="EN23" t="n">
        <v>3</v>
      </c>
      <c r="EO23" t="n">
        <v>0</v>
      </c>
      <c r="EP23" t="n">
        <v>5</v>
      </c>
      <c r="EQ23" t="n">
        <v>0</v>
      </c>
      <c r="ER23" t="n">
        <v>44</v>
      </c>
      <c r="ES23" t="n">
        <v>33</v>
      </c>
      <c r="ET23" t="n">
        <v>44</v>
      </c>
      <c r="EU23" t="n">
        <v>22</v>
      </c>
      <c r="EV23" t="n">
        <v>33</v>
      </c>
      <c r="EW23" t="n">
        <v>56</v>
      </c>
      <c r="EX23" t="n">
        <v>42.1</v>
      </c>
      <c r="EY23" t="n">
        <v>58</v>
      </c>
      <c r="EZ23" t="n">
        <v>100</v>
      </c>
      <c r="FA23" t="n">
        <v>0</v>
      </c>
      <c r="FB23" t="n">
        <v>3</v>
      </c>
      <c r="FC23" t="n">
        <v>2</v>
      </c>
      <c r="FD23" t="n">
        <v>8</v>
      </c>
      <c r="FE23" t="n">
        <v>22</v>
      </c>
      <c r="FF23" t="n">
        <v>1</v>
      </c>
      <c r="FG23" t="n">
        <v>2</v>
      </c>
      <c r="FH23" t="n">
        <v>1</v>
      </c>
      <c r="FI23" t="n">
        <v>4</v>
      </c>
      <c r="FJ23" t="n">
        <v>1</v>
      </c>
      <c r="FK23" t="n">
        <v>3</v>
      </c>
      <c r="FL23" t="n">
        <v>1</v>
      </c>
      <c r="FM23" t="n">
        <v>3</v>
      </c>
      <c r="FN23" t="n">
        <v>2</v>
      </c>
      <c r="FO23" t="n">
        <v>2</v>
      </c>
      <c r="FP23" t="n">
        <v>2</v>
      </c>
      <c r="FQ23" t="n">
        <v>6</v>
      </c>
      <c r="FR23" t="n">
        <v>33</v>
      </c>
      <c r="FS23" t="n">
        <v>56</v>
      </c>
      <c r="FT23" t="n">
        <v>44</v>
      </c>
      <c r="FU23" t="n">
        <v>33</v>
      </c>
      <c r="FV23" t="n">
        <v>44</v>
      </c>
      <c r="FW23" t="n">
        <v>78</v>
      </c>
      <c r="FX23" t="n">
        <v>37.5</v>
      </c>
      <c r="FY23" t="n">
        <v>62</v>
      </c>
      <c r="FZ23" t="n">
        <v>40.9</v>
      </c>
      <c r="GA23" t="n">
        <v>59</v>
      </c>
      <c r="GB23" t="n">
        <v>3</v>
      </c>
      <c r="GC23" t="n">
        <v>5</v>
      </c>
      <c r="GD23" t="n">
        <v>8</v>
      </c>
      <c r="GE23" t="n">
        <v>1</v>
      </c>
      <c r="GF23" t="n">
        <v>0</v>
      </c>
      <c r="GG23" t="n">
        <v>7</v>
      </c>
      <c r="GH23" t="n">
        <v>2</v>
      </c>
      <c r="GI23" t="n">
        <v>4</v>
      </c>
      <c r="GJ23" t="n">
        <v>1</v>
      </c>
      <c r="GK23" t="n">
        <v>1</v>
      </c>
      <c r="GL23" t="n">
        <v>0</v>
      </c>
      <c r="GM23" t="n">
        <v>7</v>
      </c>
      <c r="GN23" t="n">
        <v>8</v>
      </c>
      <c r="GO23" t="n">
        <v>5</v>
      </c>
      <c r="GP23" t="n">
        <v>0</v>
      </c>
      <c r="GQ23" t="n">
        <v>3</v>
      </c>
      <c r="GR23" t="n">
        <v>6</v>
      </c>
      <c r="GS23" t="n">
        <v>0</v>
      </c>
      <c r="GT23" t="n">
        <v>7</v>
      </c>
      <c r="GU23" t="n">
        <v>2</v>
      </c>
      <c r="GV23" t="n">
        <v>0</v>
      </c>
      <c r="GW23" t="n">
        <v>7</v>
      </c>
      <c r="GX23" t="n">
        <v>2</v>
      </c>
      <c r="GY23" t="n">
        <v>0</v>
      </c>
      <c r="GZ23" t="n">
        <v>7</v>
      </c>
      <c r="HA23" t="n">
        <v>1</v>
      </c>
      <c r="HB23" t="n">
        <v>5</v>
      </c>
      <c r="HC23" t="n">
        <v>2</v>
      </c>
      <c r="HD23" t="n">
        <v>1</v>
      </c>
      <c r="HE23" t="n">
        <v>1</v>
      </c>
      <c r="HF23" t="n">
        <v>2</v>
      </c>
      <c r="HG23" t="n">
        <v>1</v>
      </c>
      <c r="HH23" t="n">
        <v>1</v>
      </c>
      <c r="HI23" t="n">
        <v>5</v>
      </c>
      <c r="HJ23" t="n">
        <v>5</v>
      </c>
      <c r="HK23" t="n">
        <v>3</v>
      </c>
      <c r="HL23" t="n">
        <v>1</v>
      </c>
      <c r="HM23" t="n">
        <v>5</v>
      </c>
      <c r="HN23" t="n">
        <v>3</v>
      </c>
      <c r="HO23" t="n">
        <v>1</v>
      </c>
      <c r="HP23" t="n">
        <v>2</v>
      </c>
      <c r="HQ23" t="n">
        <v>1</v>
      </c>
      <c r="HR23" t="n">
        <v>2</v>
      </c>
      <c r="HS23" t="n">
        <v>3</v>
      </c>
      <c r="HU23" t="n">
        <v>2</v>
      </c>
      <c r="HV23" t="n">
        <v>1</v>
      </c>
      <c r="HW23" t="n">
        <v>2</v>
      </c>
      <c r="HX23" t="n">
        <v>1</v>
      </c>
      <c r="HY23" t="n">
        <v>1</v>
      </c>
      <c r="HZ23" t="n">
        <v>2</v>
      </c>
      <c r="IA23" t="n">
        <v>8</v>
      </c>
      <c r="IB23" t="n">
        <v>9</v>
      </c>
      <c r="ID23" t="n">
        <v>9</v>
      </c>
      <c r="IF23" t="n">
        <v>9</v>
      </c>
      <c r="IH23" t="n">
        <v>9</v>
      </c>
      <c r="II23" t="n">
        <v>9</v>
      </c>
      <c r="IJ23" t="n">
        <v>8</v>
      </c>
      <c r="IK23" t="n">
        <v>9</v>
      </c>
      <c r="KD23" t="inlineStr">
        <is>
          <t>-</t>
        </is>
      </c>
      <c r="KE23" t="inlineStr">
        <is>
          <t>-</t>
        </is>
      </c>
      <c r="KF23" t="inlineStr">
        <is>
          <t>-</t>
        </is>
      </c>
      <c r="KG23" t="inlineStr">
        <is>
          <t>-</t>
        </is>
      </c>
      <c r="KH23" t="inlineStr">
        <is>
          <t>-</t>
        </is>
      </c>
      <c r="KI23" t="inlineStr">
        <is>
          <t>-</t>
        </is>
      </c>
      <c r="KJ23" t="inlineStr">
        <is>
          <t>-</t>
        </is>
      </c>
      <c r="KK23" t="n">
        <v>10</v>
      </c>
      <c r="KN23" s="1" t="e">
        <v>#N/A</v>
      </c>
      <c r="KO23" s="1" t="inlineStr">
        <is>
          <t>FK Jelgava</t>
        </is>
      </c>
      <c r="KP23" s="1" t="e">
        <v>#N/A</v>
      </c>
      <c r="KQ23" t="inlineStr">
        <is>
          <t>Latvia_Virsliga</t>
        </is>
      </c>
      <c r="KR23" s="1" t="inlineStr">
        <is>
          <t>G</t>
        </is>
      </c>
      <c r="KS23" s="1" t="inlineStr">
        <is>
          <t>G</t>
        </is>
      </c>
      <c r="KT23" s="1" t="inlineStr">
        <is>
          <t>R</t>
        </is>
      </c>
      <c r="KU23" s="1" t="inlineStr">
        <is>
          <t>R</t>
        </is>
      </c>
      <c r="KV23" s="1" t="inlineStr">
        <is>
          <t>G</t>
        </is>
      </c>
      <c r="KW23" s="1" t="inlineStr">
        <is>
          <t>G</t>
        </is>
      </c>
      <c r="KX23" s="1" t="inlineStr">
        <is>
          <t>R</t>
        </is>
      </c>
      <c r="KY23" s="1" t="inlineStr">
        <is>
          <t>R</t>
        </is>
      </c>
      <c r="KZ23" s="1" t="inlineStr">
        <is>
          <t>G</t>
        </is>
      </c>
      <c r="LA23" s="1" t="inlineStr">
        <is>
          <t>R</t>
        </is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inlineStr">
        <is>
          <t>C</t>
        </is>
      </c>
      <c r="LU23" s="4" t="n">
        <v>2</v>
      </c>
      <c r="LV23" s="4" t="n">
        <v>0.5</v>
      </c>
      <c r="LW23" s="4" t="n">
        <v>0.5</v>
      </c>
      <c r="LX23" s="4" t="n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P23" s="1" t="n">
        <v>0</v>
      </c>
      <c r="MQ23" s="1" t="n">
        <v>0</v>
      </c>
      <c r="MR23" s="1" t="n">
        <v>0</v>
      </c>
      <c r="MS23" s="1" t="n">
        <v>0</v>
      </c>
      <c r="MT23" s="1" t="n">
        <v>0</v>
      </c>
      <c r="MU23" s="1" t="n">
        <v>0</v>
      </c>
      <c r="MV23" s="1" t="n">
        <v>0</v>
      </c>
      <c r="MW23" s="1" t="n">
        <v>0</v>
      </c>
      <c r="MX23" s="1" t="n">
        <v>0</v>
      </c>
      <c r="MY23" s="1" t="n">
        <v>0</v>
      </c>
      <c r="MZ23" s="1" t="n">
        <v>0</v>
      </c>
      <c r="NA23" s="1" t="n">
        <v>0</v>
      </c>
      <c r="NB23" s="1" t="n">
        <v>0</v>
      </c>
      <c r="NC23" s="1" t="n">
        <v>0</v>
      </c>
      <c r="ND23" s="1" t="n">
        <v>0</v>
      </c>
      <c r="NE23" s="1" t="n">
        <v>0</v>
      </c>
      <c r="NF23" s="1" t="n">
        <v>0</v>
      </c>
      <c r="NG23" s="33" t="e">
        <v>#DIV/0!</v>
      </c>
      <c r="NH23" s="3" t="e">
        <v>#DIV/0!</v>
      </c>
      <c r="NI23" s="1" t="e">
        <v>#N/A</v>
      </c>
      <c r="NJ23" s="79" t="e">
        <v>#DIV/0!</v>
      </c>
      <c r="NK23" s="34" t="e">
        <v>#N/A</v>
      </c>
      <c r="NL23" s="34" t="e">
        <v>#N/A</v>
      </c>
      <c r="NM23" s="32" t="n">
        <v>0</v>
      </c>
      <c r="NN23" s="32" t="e">
        <v>#DIV/0!</v>
      </c>
      <c r="NO23" s="32" t="e">
        <v>#DIV/0!</v>
      </c>
      <c r="NP23" s="32" t="e">
        <v>#DIV/0!</v>
      </c>
      <c r="NQ23" s="79" t="e">
        <v>#DIV/0!</v>
      </c>
      <c r="NR23" s="34" t="e">
        <v>#N/A</v>
      </c>
      <c r="NS23" s="34" t="e">
        <v>#N/A</v>
      </c>
      <c r="NT23" s="32" t="n">
        <v>0</v>
      </c>
      <c r="NU23" s="32" t="e">
        <v>#DIV/0!</v>
      </c>
      <c r="NV23" s="32" t="e">
        <v>#DIV/0!</v>
      </c>
      <c r="NW23" s="32" t="e">
        <v>#DIV/0!</v>
      </c>
      <c r="NX23" t="e">
        <v>#DIV/0!</v>
      </c>
      <c r="NY23" t="e">
        <v>#DIV/0!</v>
      </c>
      <c r="NZ23" t="e">
        <v>#DIV/0!</v>
      </c>
      <c r="OA23" t="e">
        <v>#DIV/0!</v>
      </c>
      <c r="OB23" t="e">
        <v>#DIV/0!</v>
      </c>
      <c r="OC23" t="e">
        <v>#DIV/0!</v>
      </c>
    </row>
    <row r="24" ht="16.5" customHeight="1" thickBot="1" thickTop="1">
      <c r="A24" s="2" t="n">
        <v>45111</v>
      </c>
      <c r="B24" t="inlineStr">
        <is>
          <t>Latvia</t>
        </is>
      </c>
      <c r="C24" t="inlineStr">
        <is>
          <t>Virsliga</t>
        </is>
      </c>
      <c r="D24" t="inlineStr">
        <is>
          <t>Riga</t>
        </is>
      </c>
      <c r="E24" t="inlineStr">
        <is>
          <t>Liepaja</t>
        </is>
      </c>
      <c r="BG24" t="n">
        <v>9</v>
      </c>
      <c r="BH24" t="n">
        <v>0</v>
      </c>
      <c r="BI24" t="n">
        <v>8</v>
      </c>
      <c r="BJ24" t="n">
        <v>6</v>
      </c>
      <c r="BK24" t="n">
        <v>4</v>
      </c>
      <c r="BL24" t="n">
        <v>9</v>
      </c>
      <c r="BM24" t="n">
        <v>5</v>
      </c>
      <c r="BN24" t="n">
        <v>2.78</v>
      </c>
      <c r="BO24" t="n">
        <v>0.67</v>
      </c>
      <c r="BP24" t="n">
        <v>5</v>
      </c>
      <c r="BQ24" t="n">
        <v>6</v>
      </c>
      <c r="BR24" t="n">
        <v>5</v>
      </c>
      <c r="BS24" t="n">
        <v>9</v>
      </c>
      <c r="BT24" t="n">
        <v>5</v>
      </c>
      <c r="BU24" t="n">
        <v>2</v>
      </c>
      <c r="BV24" t="n">
        <v>1</v>
      </c>
      <c r="BW24" t="n">
        <v>8</v>
      </c>
      <c r="BX24" t="n">
        <v>0</v>
      </c>
      <c r="BY24" t="n">
        <v>7</v>
      </c>
      <c r="BZ24" t="n">
        <v>5</v>
      </c>
      <c r="CA24" t="n">
        <v>2</v>
      </c>
      <c r="CB24" t="n">
        <v>7</v>
      </c>
      <c r="CC24" t="n">
        <v>5</v>
      </c>
      <c r="CD24" t="n">
        <v>2.25</v>
      </c>
      <c r="CE24" t="n">
        <v>1</v>
      </c>
      <c r="CF24" t="n">
        <v>4</v>
      </c>
      <c r="CG24" t="n">
        <v>6</v>
      </c>
      <c r="CH24" t="n">
        <v>3</v>
      </c>
      <c r="CI24" t="n">
        <v>6</v>
      </c>
      <c r="CJ24" t="n">
        <v>4</v>
      </c>
      <c r="CK24" t="n">
        <v>3</v>
      </c>
      <c r="CL24" t="n">
        <v>0</v>
      </c>
      <c r="CM24" t="n">
        <v>4</v>
      </c>
      <c r="CN24" t="n">
        <v>0</v>
      </c>
      <c r="CO24" t="n">
        <v>4</v>
      </c>
      <c r="CP24" t="n">
        <v>2</v>
      </c>
      <c r="CQ24" t="n">
        <v>1</v>
      </c>
      <c r="CR24" t="n">
        <v>4</v>
      </c>
      <c r="CS24" t="n">
        <v>2</v>
      </c>
      <c r="CT24" t="n">
        <v>2</v>
      </c>
      <c r="CU24" t="n">
        <v>0.75</v>
      </c>
      <c r="CV24" t="n">
        <v>2</v>
      </c>
      <c r="CW24" t="n">
        <v>3</v>
      </c>
      <c r="CX24" t="n">
        <v>2</v>
      </c>
      <c r="CY24" t="n">
        <v>4</v>
      </c>
      <c r="CZ24" t="n">
        <v>1</v>
      </c>
      <c r="DA24" t="n">
        <v>1</v>
      </c>
      <c r="DB24" t="n">
        <v>1</v>
      </c>
      <c r="DC24" t="n">
        <v>4</v>
      </c>
      <c r="DD24" t="n">
        <v>0</v>
      </c>
      <c r="DE24" t="n">
        <v>3</v>
      </c>
      <c r="DF24" t="n">
        <v>1</v>
      </c>
      <c r="DG24" t="n">
        <v>1</v>
      </c>
      <c r="DH24" t="n">
        <v>3</v>
      </c>
      <c r="DI24" t="n">
        <v>2</v>
      </c>
      <c r="DJ24" t="n">
        <v>1.5</v>
      </c>
      <c r="DK24" t="n">
        <v>0.75</v>
      </c>
      <c r="DL24" t="n">
        <v>1</v>
      </c>
      <c r="DM24" t="n">
        <v>2</v>
      </c>
      <c r="DN24" t="n">
        <v>0</v>
      </c>
      <c r="DO24" t="n">
        <v>3</v>
      </c>
      <c r="DP24" t="n">
        <v>2</v>
      </c>
      <c r="DQ24" t="n">
        <v>0</v>
      </c>
      <c r="DR24" t="n">
        <v>0</v>
      </c>
      <c r="DS24" t="n">
        <v>5</v>
      </c>
      <c r="DT24" t="n">
        <v>5</v>
      </c>
      <c r="DU24" t="n">
        <v>84</v>
      </c>
      <c r="DV24" t="n">
        <v>9</v>
      </c>
      <c r="DW24" t="n">
        <v>4</v>
      </c>
      <c r="DX24" t="n">
        <v>100</v>
      </c>
      <c r="DY24" t="inlineStr">
        <is>
          <t xml:space="preserve"> 3 - 0</t>
        </is>
      </c>
      <c r="DZ24" t="inlineStr">
        <is>
          <t xml:space="preserve"> 2 - 0</t>
        </is>
      </c>
      <c r="EA24" t="inlineStr">
        <is>
          <t xml:space="preserve"> 2 - 0</t>
        </is>
      </c>
      <c r="EB24" t="inlineStr">
        <is>
          <t xml:space="preserve"> </t>
        </is>
      </c>
      <c r="EC24" t="inlineStr">
        <is>
          <t xml:space="preserve"> 2 - 0</t>
        </is>
      </c>
      <c r="ED24" t="n">
        <v>25</v>
      </c>
      <c r="EE24" t="n">
        <v>6</v>
      </c>
      <c r="EF24" t="n">
        <v>2</v>
      </c>
      <c r="EG24" t="n">
        <v>0</v>
      </c>
      <c r="EH24" t="n">
        <v>4</v>
      </c>
      <c r="EI24" t="n">
        <v>1</v>
      </c>
      <c r="EJ24" t="n">
        <v>1</v>
      </c>
      <c r="EK24" t="n">
        <v>2</v>
      </c>
      <c r="EL24" t="n">
        <v>2</v>
      </c>
      <c r="EM24" t="n">
        <v>0</v>
      </c>
      <c r="EN24" t="n">
        <v>5</v>
      </c>
      <c r="EO24" t="n">
        <v>2</v>
      </c>
      <c r="EP24" t="n">
        <v>7</v>
      </c>
      <c r="EQ24" t="n">
        <v>1</v>
      </c>
      <c r="ER24" t="n">
        <v>22</v>
      </c>
      <c r="ES24" t="n">
        <v>56</v>
      </c>
      <c r="ET24" t="n">
        <v>22</v>
      </c>
      <c r="EU24" t="n">
        <v>22</v>
      </c>
      <c r="EV24" t="n">
        <v>67</v>
      </c>
      <c r="EW24" t="n">
        <v>78</v>
      </c>
      <c r="EX24" t="n">
        <v>44</v>
      </c>
      <c r="EY24" t="n">
        <v>56</v>
      </c>
      <c r="EZ24" t="n">
        <v>50</v>
      </c>
      <c r="FA24" t="n">
        <v>50</v>
      </c>
      <c r="FB24" t="n">
        <v>2</v>
      </c>
      <c r="FC24" t="n">
        <v>5</v>
      </c>
      <c r="FD24" t="n">
        <v>18</v>
      </c>
      <c r="FE24" t="n">
        <v>8</v>
      </c>
      <c r="FF24" t="n">
        <v>2</v>
      </c>
      <c r="FG24" t="n">
        <v>0</v>
      </c>
      <c r="FH24" t="n">
        <v>2</v>
      </c>
      <c r="FI24" t="n">
        <v>1</v>
      </c>
      <c r="FJ24" t="n">
        <v>3</v>
      </c>
      <c r="FK24" t="n">
        <v>2</v>
      </c>
      <c r="FL24" t="n">
        <v>2</v>
      </c>
      <c r="FM24" t="n">
        <v>0</v>
      </c>
      <c r="FN24" t="n">
        <v>3</v>
      </c>
      <c r="FO24" t="n">
        <v>4</v>
      </c>
      <c r="FP24" t="n">
        <v>3</v>
      </c>
      <c r="FQ24" t="n">
        <v>1</v>
      </c>
      <c r="FR24" t="n">
        <v>25</v>
      </c>
      <c r="FS24" t="n">
        <v>38</v>
      </c>
      <c r="FT24" t="n">
        <v>63</v>
      </c>
      <c r="FU24" t="n">
        <v>25</v>
      </c>
      <c r="FV24" t="n">
        <v>75</v>
      </c>
      <c r="FW24" t="n">
        <v>50</v>
      </c>
      <c r="FX24" t="n">
        <v>38.9</v>
      </c>
      <c r="FY24" t="n">
        <v>61</v>
      </c>
      <c r="FZ24" t="n">
        <v>37.5</v>
      </c>
      <c r="GA24" t="n">
        <v>62</v>
      </c>
      <c r="GB24" t="n">
        <v>2</v>
      </c>
      <c r="GC24" t="n">
        <v>1</v>
      </c>
      <c r="GD24" t="n">
        <v>7</v>
      </c>
      <c r="GE24" t="n">
        <v>2</v>
      </c>
      <c r="GF24" t="n">
        <v>0</v>
      </c>
      <c r="GG24" t="n">
        <v>7</v>
      </c>
      <c r="GH24" t="n">
        <v>1</v>
      </c>
      <c r="GI24" t="n">
        <v>5</v>
      </c>
      <c r="GJ24" t="n">
        <v>2</v>
      </c>
      <c r="GK24" t="n">
        <v>1</v>
      </c>
      <c r="GL24" t="n">
        <v>1</v>
      </c>
      <c r="GM24" t="n">
        <v>7</v>
      </c>
      <c r="GN24" t="n">
        <v>7</v>
      </c>
      <c r="GO24" t="n">
        <v>5</v>
      </c>
      <c r="GP24" t="n">
        <v>1</v>
      </c>
      <c r="GQ24" t="n">
        <v>4</v>
      </c>
      <c r="GR24" t="n">
        <v>3</v>
      </c>
      <c r="GS24" t="n">
        <v>2</v>
      </c>
      <c r="GT24" t="n">
        <v>8</v>
      </c>
      <c r="GU24" t="n">
        <v>1</v>
      </c>
      <c r="GV24" t="n">
        <v>0</v>
      </c>
      <c r="GW24" t="n">
        <v>2</v>
      </c>
      <c r="GX24" t="n">
        <v>1</v>
      </c>
      <c r="GY24" t="n">
        <v>5</v>
      </c>
      <c r="GZ24" t="n">
        <v>2</v>
      </c>
      <c r="HA24" t="n">
        <v>0</v>
      </c>
      <c r="HB24" t="n">
        <v>2</v>
      </c>
      <c r="HC24" t="n">
        <v>6</v>
      </c>
      <c r="HD24" t="n">
        <v>3</v>
      </c>
      <c r="HE24" t="n">
        <v>2</v>
      </c>
      <c r="HF24" t="n">
        <v>6</v>
      </c>
      <c r="HG24" t="n">
        <v>6</v>
      </c>
      <c r="HH24" t="n">
        <v>3</v>
      </c>
      <c r="HI24" t="n">
        <v>2</v>
      </c>
      <c r="HJ24" t="n">
        <v>1</v>
      </c>
      <c r="HK24" t="n">
        <v>3</v>
      </c>
      <c r="HL24" t="n">
        <v>4</v>
      </c>
      <c r="HM24" t="n">
        <v>2</v>
      </c>
      <c r="HN24" t="n">
        <v>3</v>
      </c>
      <c r="HO24" t="n">
        <v>3</v>
      </c>
      <c r="HP24" t="n">
        <v>1</v>
      </c>
      <c r="HQ24" t="n">
        <v>2</v>
      </c>
      <c r="HS24" t="n">
        <v>2</v>
      </c>
      <c r="HU24" t="n">
        <v>1</v>
      </c>
      <c r="HV24" t="n">
        <v>1</v>
      </c>
      <c r="HW24" t="n">
        <v>1</v>
      </c>
      <c r="HX24" t="n">
        <v>2</v>
      </c>
      <c r="HY24" t="n">
        <v>4</v>
      </c>
      <c r="HZ24" t="n">
        <v>1</v>
      </c>
      <c r="IA24" t="n">
        <v>3</v>
      </c>
      <c r="IB24" t="n">
        <v>3</v>
      </c>
      <c r="IC24" t="n">
        <v>1</v>
      </c>
      <c r="ID24" t="n">
        <v>3</v>
      </c>
      <c r="IE24" t="n">
        <v>1</v>
      </c>
      <c r="IF24" t="n">
        <v>4</v>
      </c>
      <c r="IH24" t="n">
        <v>2</v>
      </c>
      <c r="II24" t="n">
        <v>4</v>
      </c>
      <c r="IJ24" t="n">
        <v>5</v>
      </c>
      <c r="IK24" t="n">
        <v>5</v>
      </c>
      <c r="IL24" t="n">
        <v>2</v>
      </c>
      <c r="IM24" t="n">
        <v>2</v>
      </c>
      <c r="IO24" t="n">
        <v>1</v>
      </c>
      <c r="IP24" t="n">
        <v>1</v>
      </c>
      <c r="IQ24" t="n">
        <v>1</v>
      </c>
      <c r="IR24" t="n">
        <v>3</v>
      </c>
      <c r="IS24" t="n">
        <v>1</v>
      </c>
      <c r="IT24" t="n">
        <v>2</v>
      </c>
      <c r="IU24" t="n">
        <v>4</v>
      </c>
      <c r="IV24" t="n">
        <v>1</v>
      </c>
      <c r="IW24" t="n">
        <v>3</v>
      </c>
      <c r="IX24" t="n">
        <v>3</v>
      </c>
      <c r="IZ24" t="n">
        <v>3</v>
      </c>
      <c r="JB24" t="n">
        <v>5</v>
      </c>
      <c r="JD24" t="n">
        <v>4</v>
      </c>
      <c r="JE24" t="n">
        <v>4</v>
      </c>
      <c r="JF24" t="n">
        <v>5</v>
      </c>
      <c r="JG24" t="n">
        <v>5</v>
      </c>
      <c r="KD24" t="inlineStr">
        <is>
          <t>R</t>
        </is>
      </c>
      <c r="KE24" t="inlineStr">
        <is>
          <t>R</t>
        </is>
      </c>
      <c r="KF24" t="inlineStr">
        <is>
          <t>R</t>
        </is>
      </c>
      <c r="KG24" t="inlineStr">
        <is>
          <t>R</t>
        </is>
      </c>
      <c r="KH24" t="inlineStr">
        <is>
          <t>R</t>
        </is>
      </c>
      <c r="KI24" t="inlineStr">
        <is>
          <t>R</t>
        </is>
      </c>
      <c r="KJ24" t="inlineStr">
        <is>
          <t>R</t>
        </is>
      </c>
      <c r="KK24" t="n">
        <v>10</v>
      </c>
      <c r="KN24" s="1" t="e">
        <v>#N/A</v>
      </c>
      <c r="KO24" s="1" t="e">
        <v>#N/A</v>
      </c>
      <c r="KP24" s="1" t="e">
        <v>#N/A</v>
      </c>
      <c r="KQ24" t="inlineStr">
        <is>
          <t>Latvia_Virsliga</t>
        </is>
      </c>
      <c r="KR24" s="1" t="inlineStr">
        <is>
          <t>G</t>
        </is>
      </c>
      <c r="KS24" s="1" t="inlineStr">
        <is>
          <t>G</t>
        </is>
      </c>
      <c r="KT24" s="1" t="inlineStr">
        <is>
          <t>G</t>
        </is>
      </c>
      <c r="KU24" s="1" t="inlineStr">
        <is>
          <t>A</t>
        </is>
      </c>
      <c r="KV24" s="1" t="inlineStr">
        <is>
          <t>G</t>
        </is>
      </c>
      <c r="KW24" s="1" t="inlineStr">
        <is>
          <t>A</t>
        </is>
      </c>
      <c r="KX24" s="1" t="inlineStr">
        <is>
          <t>A</t>
        </is>
      </c>
      <c r="KY24" s="1" t="inlineStr">
        <is>
          <t>A</t>
        </is>
      </c>
      <c r="KZ24" s="1" t="inlineStr">
        <is>
          <t>G</t>
        </is>
      </c>
      <c r="LA24" s="1" t="inlineStr">
        <is>
          <t>G</t>
        </is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inlineStr">
        <is>
          <t>C</t>
        </is>
      </c>
      <c r="LU24" s="4" t="n">
        <v>2</v>
      </c>
      <c r="LV24" s="4" t="n">
        <v>0.5</v>
      </c>
      <c r="LW24" s="4" t="n">
        <v>2</v>
      </c>
      <c r="LX24" s="4" t="n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P24" s="1" t="n">
        <v>0</v>
      </c>
      <c r="MQ24" s="1" t="n">
        <v>0</v>
      </c>
      <c r="MR24" s="1" t="n">
        <v>0</v>
      </c>
      <c r="MS24" s="1" t="n">
        <v>0</v>
      </c>
      <c r="MT24" s="1" t="n">
        <v>0</v>
      </c>
      <c r="MU24" s="1" t="n">
        <v>0</v>
      </c>
      <c r="MV24" s="1" t="n">
        <v>0</v>
      </c>
      <c r="MW24" s="1" t="n">
        <v>0</v>
      </c>
      <c r="MX24" s="1" t="n">
        <v>0</v>
      </c>
      <c r="MY24" s="1" t="n">
        <v>0</v>
      </c>
      <c r="MZ24" s="1" t="n">
        <v>0</v>
      </c>
      <c r="NA24" s="1" t="n">
        <v>0</v>
      </c>
      <c r="NB24" s="1" t="n">
        <v>0</v>
      </c>
      <c r="NC24" s="1" t="n">
        <v>0</v>
      </c>
      <c r="ND24" s="1" t="n">
        <v>0</v>
      </c>
      <c r="NE24" s="1" t="n">
        <v>0</v>
      </c>
      <c r="NF24" s="1" t="n">
        <v>0</v>
      </c>
      <c r="NG24" s="33" t="e">
        <v>#DIV/0!</v>
      </c>
      <c r="NH24" s="3" t="e">
        <v>#DIV/0!</v>
      </c>
      <c r="NI24" s="1" t="e">
        <v>#N/A</v>
      </c>
      <c r="NJ24" s="79" t="e">
        <v>#DIV/0!</v>
      </c>
      <c r="NK24" s="34" t="e">
        <v>#N/A</v>
      </c>
      <c r="NL24" s="34" t="e">
        <v>#N/A</v>
      </c>
      <c r="NM24" s="32" t="n">
        <v>0</v>
      </c>
      <c r="NN24" s="32" t="e">
        <v>#DIV/0!</v>
      </c>
      <c r="NO24" s="32" t="e">
        <v>#DIV/0!</v>
      </c>
      <c r="NP24" s="32" t="e">
        <v>#DIV/0!</v>
      </c>
      <c r="NQ24" s="79" t="e">
        <v>#DIV/0!</v>
      </c>
      <c r="NR24" s="34" t="e">
        <v>#N/A</v>
      </c>
      <c r="NS24" s="34" t="e">
        <v>#N/A</v>
      </c>
      <c r="NT24" s="32" t="n">
        <v>0</v>
      </c>
      <c r="NU24" s="32" t="e">
        <v>#DIV/0!</v>
      </c>
      <c r="NV24" s="32" t="e">
        <v>#DIV/0!</v>
      </c>
      <c r="NW24" s="32" t="e">
        <v>#DIV/0!</v>
      </c>
      <c r="NX24" t="e">
        <v>#DIV/0!</v>
      </c>
      <c r="NY24" t="e">
        <v>#DIV/0!</v>
      </c>
      <c r="NZ24" t="e">
        <v>#DIV/0!</v>
      </c>
      <c r="OA24" t="e">
        <v>#DIV/0!</v>
      </c>
      <c r="OB24" t="e">
        <v>#DIV/0!</v>
      </c>
      <c r="OC24" t="e">
        <v>#DIV/0!</v>
      </c>
    </row>
    <row r="25" ht="16.5" customHeight="1" thickBot="1" thickTop="1">
      <c r="A25" s="2" t="n"/>
      <c r="KN25" s="1">
        <f>IF(INDEX(#REF!,MATCH('HT 1-0'!D25,#REF!,0))=INDEX(#REF!,MATCH('HT 1-0'!D25,#REF!,0)),INDEX(#REF!,MATCH('HT 1-0'!D25,#REF!,0)),"ERROR")</f>
        <v/>
      </c>
      <c r="KO25" s="1">
        <f>IF(INDEX(#REF!,MATCH('HT 1-0'!E25,#REF!,0))=INDEX(#REF!,MATCH('HT 1-0'!E25,#REF!,0)),INDEX(#REF!,MATCH('HT 1-0'!E25,#REF!,0)),"ERROR")</f>
        <v/>
      </c>
      <c r="KP25" s="1">
        <f>KN25&amp;" v "&amp;KO25</f>
        <v/>
      </c>
      <c r="KQ25">
        <f>B25&amp;"_"&amp;C25</f>
        <v/>
      </c>
      <c r="KR25" s="1">
        <f>IF((HW25/KK25)&lt;0.335,"G",IF((HW25/KK25)&gt;0.67,"R","A"))</f>
        <v/>
      </c>
      <c r="KS25" s="1">
        <f>IF((HX25/KK25)&lt;0.335,"G",IF((HX25/KK25)&gt;0.67,"R","A"))</f>
        <v/>
      </c>
      <c r="KT25" s="1">
        <f>IF((IH25/KK25)&lt;0.335,"G",IF((IH25/KK25)&gt;0.67,"R","A"))</f>
        <v/>
      </c>
      <c r="KU25" s="1">
        <f>IF((II25/KK25)&lt;0.335,"G",IF((II25/KK25)&gt;0.67,"R","A"))</f>
        <v/>
      </c>
      <c r="KV25" s="1">
        <f>IF((HZ25/KK25)&lt;0.335,"G",IF((HZ25/KK25)&gt;0.67,"R","A"))</f>
        <v/>
      </c>
      <c r="KW25" s="1">
        <f>IF((HY25/KK25)&lt;0.335,"G",IF((HY25/KK25)&gt;0.67,"R","A"))</f>
        <v/>
      </c>
      <c r="KX25" s="1">
        <f>IF((IK25/KK25)&lt;0.335,"G",IF((IK25/KK25)&gt;0.67,"R","A"))</f>
        <v/>
      </c>
      <c r="KY25" s="1">
        <f>IF((IJ25/KK25)&lt;0.335,"G",IF((IJ25/KK25)&gt;0.67,"R","A"))</f>
        <v/>
      </c>
      <c r="KZ25" s="1">
        <f>IF((HQ25/KK25)&lt;0.335,"G",IF((HQ25/KK25)&gt;0.67,"R","A"))</f>
        <v/>
      </c>
      <c r="LA25" s="1">
        <f>IF((IB25/KK25)&lt;0.335,"G",IF((IB25/KK25)&gt;0.67,"R","A"))</f>
        <v/>
      </c>
      <c r="LB25">
        <f>IF(LQ25="1-0",INDEX(Scrape!#REF!,MATCH('HT 1-0'!KP25,Scrape!$B:$B,0)),"")</f>
        <v/>
      </c>
      <c r="LC25">
        <f>IF(LQ25="1-0",INDEX(Scrape!$A:$A,MATCH('HT 1-0'!KP25,Scrape!$B:$B,0)),"")</f>
        <v/>
      </c>
      <c r="LD25">
        <f>IF(LQ25="1-0",INDEX(Scrape!$B:$B,MATCH('HT 1-0'!KP25,Scrape!$B:$B,0)),"")</f>
        <v/>
      </c>
      <c r="LE25">
        <f>IF(LQ25="1-0",INDEX(Scrape!$C:$C,MATCH('HT 1-0'!KP25,Scrape!$B:$B,0)),"")</f>
        <v/>
      </c>
      <c r="LF25">
        <f>IF(LQ25="1-0",INDEX(Scrape!$D:$D,MATCH('HT 1-0'!KP25,Scrape!$B:$B,0)),"")</f>
        <v/>
      </c>
      <c r="LG25">
        <f>IF(LQ25="1-0",INDEX(Scrape!$E:$E,MATCH('HT 1-0'!KP25,Scrape!$B:$B,0)),"")</f>
        <v/>
      </c>
      <c r="LH25">
        <f>IF(LQ25="1-0",INDEX(Scrape!$F:$F,MATCH('HT 1-0'!KP25,Scrape!$B:$B,0)),"")</f>
        <v/>
      </c>
      <c r="LI25">
        <f>IF(LQ25="1-0",INDEX(Scrape!$G:$G,MATCH('HT 1-0'!KP25,Scrape!$B:$B,0)),"")</f>
        <v/>
      </c>
      <c r="LJ25">
        <f>IF(LQ25="1-0",INDEX(Scrape!$H:$H,MATCH('HT 1-0'!KP25,Scrape!$B:$B,0)),"")</f>
        <v/>
      </c>
      <c r="LK25">
        <f>IF(LQ25="1-0",INDEX(Scrape!$I:$I,MATCH('HT 1-0'!KP25,Scrape!$B:$B,0)),"")</f>
        <v/>
      </c>
      <c r="LL25">
        <f>IF(LQ25="1-0",INDEX(Scrape!$J:$J,MATCH('HT 1-0'!KP25,Scrape!$B:$B,0)),"")</f>
        <v/>
      </c>
      <c r="LM25">
        <f>IF(LQ25="1-0",INDEX(Scrape!$K:$K,MATCH('HT 1-0'!KP25,Scrape!$B:$B,0)),"")</f>
        <v/>
      </c>
      <c r="LN25">
        <f>IF(LQ25="1-0",INDEX(Scrape!$L:$L,MATCH('HT 1-0'!KP25,Scrape!$B:$B,0)),"")</f>
        <v/>
      </c>
      <c r="LO25">
        <f>IF(LQ25="1-0",INDEX(Scrape!$M:$M,MATCH('HT 1-0'!KP25,Scrape!$B:$B,0)),"")</f>
        <v/>
      </c>
      <c r="LP25">
        <f>IF(LQ25="1-0",INDEX(Scrape!$N:$N,MATCH('HT 1-0'!KP25,Scrape!$B:$B,0)),"")</f>
        <v/>
      </c>
      <c r="LQ25">
        <f>INDEX(Scrape!$O:$O,MATCH('HT 1-0'!KP25,Scrape!$B:$B,0))</f>
        <v/>
      </c>
      <c r="LR25">
        <f>(1/LJ25)+(1/LI25)+(1/LH25)</f>
        <v/>
      </c>
      <c r="LS25">
        <f>(1/LG25)+(1/LF25)+(1/LE25)</f>
        <v/>
      </c>
      <c r="LT25" s="8">
        <f>IF(INDEX(#REF!,MATCH(KQ25,#REF!,0))=INDEX(#REF!,MATCH(KQ25,#REF!,0)),INDEX(#REF!,MATCH(KQ25,#REF!,0)),"ERROR")</f>
        <v/>
      </c>
      <c r="LU25" s="4">
        <f>IF(KR25="G",2,IF(KR25="R",0.5,IF(KR25="A",1)))</f>
        <v/>
      </c>
      <c r="LV25" s="4">
        <f>IF(KS25="G",0.5,IF(KS25="R",2,IF(KS25="A",1)))</f>
        <v/>
      </c>
      <c r="LW25" s="4">
        <f>IF(KT25="G",2,IF(KT25="R",0.5,IF(KT25="A",1)))</f>
        <v/>
      </c>
      <c r="LX25" s="4">
        <f>IF(KU25="G",0.5,IF(KU25="R",2,IF(KU25="A",1)))</f>
        <v/>
      </c>
      <c r="LY25" s="7">
        <f>(LK25*(LU25+LX25)+(LL25*(LU25+LX25)))</f>
        <v/>
      </c>
      <c r="LZ25" s="7">
        <f>(LN25*(LV25+LW25)+(LO25*(LV25+LW25)))</f>
        <v/>
      </c>
      <c r="MA25" s="11">
        <f>LY25-LZ25</f>
        <v/>
      </c>
      <c r="MB25" s="5">
        <f>MA25+2</f>
        <v/>
      </c>
      <c r="MC25" s="6">
        <f>MA25-2</f>
        <v/>
      </c>
      <c r="MD25" s="4">
        <f>LE25</f>
        <v/>
      </c>
      <c r="ME25" s="9">
        <f>IF(MD25=0,1000,MD25+0.75)</f>
        <v/>
      </c>
      <c r="MF25" s="10">
        <f>IF(MD25=0,0,MD25-0.75)</f>
        <v/>
      </c>
      <c r="MG25" s="4">
        <f>((LM25*(LU25+LX25))-((LP25*(LV25+LW25))))</f>
        <v/>
      </c>
      <c r="MH25" s="9">
        <f>MG25*1.2</f>
        <v/>
      </c>
      <c r="MI25" s="10">
        <f>MG25*0.8</f>
        <v/>
      </c>
      <c r="MJ25">
        <f>IFERROR(NX25,"")</f>
        <v/>
      </c>
      <c r="MK25">
        <f>IFERROR(NY25,"")</f>
        <v/>
      </c>
      <c r="ML25">
        <f>IFERROR(NZ25,"")</f>
        <v/>
      </c>
      <c r="MM25">
        <f>IFERROR(OA25,"")</f>
        <v/>
      </c>
      <c r="MN25">
        <f>IFERROR(OB25,"")</f>
        <v/>
      </c>
      <c r="MO25">
        <f>IFERROR(OC25,"")</f>
        <v/>
      </c>
      <c r="MP25" s="1">
        <f>COUNTIFS(#REF!,LT25,#REF!,1,#REF!,"&gt;="&amp;MC25,#REF!,"&lt;="&amp;MB25,#REF!,"&lt;="&amp;ME25,#REF!,"&gt;="&amp;MF25,#REF!,"="&amp;KV25,#REF!,"="&amp;KX25)</f>
        <v/>
      </c>
      <c r="MQ25" s="1">
        <f>COUNTIFS(#REF!,LT25,#REF!,0,#REF!,"&gt;="&amp;MC25,#REF!,"&lt;="&amp;MB25,#REF!,"&lt;="&amp;ME25,#REF!,"&gt;="&amp;MF25,#REF!,"="&amp;KV25,#REF!,"="&amp;KX25)</f>
        <v/>
      </c>
      <c r="MR25" s="1">
        <f>COUNTIFS(#REF!,LT25,#REF!,1,#REF!,"&gt;="&amp;MC25,#REF!,"&lt;="&amp;MB25,#REF!,"&lt;="&amp;ME25,#REF!,"&gt;="&amp;MF25,#REF!,"="&amp;KW25,#REF!,"="&amp;KY25)</f>
        <v/>
      </c>
      <c r="MS25" s="1">
        <f>COUNTIFS(#REF!,LT25,#REF!,0,#REF!,"&gt;="&amp;MC25,#REF!,"&lt;="&amp;MB25,#REF!,"&lt;="&amp;ME25,#REF!,"&gt;="&amp;MF25,#REF!,"="&amp;KW25,#REF!,"="&amp;KY25)</f>
        <v/>
      </c>
      <c r="MT25" s="1">
        <f>COUNTIFS(#REF!,LT25,#REF!,1,#REF!,"&gt;="&amp;MI25,#REF!,"&lt;="&amp;MH25,#REF!,"&lt;="&amp;ME25,#REF!,"&gt;="&amp;MF25)</f>
        <v/>
      </c>
      <c r="MU25" s="1">
        <f>COUNTIFS(#REF!,LT25,#REF!,0,#REF!,"&gt;="&amp;MI25,#REF!,"&lt;="&amp;MH25,#REF!,"&lt;="&amp;ME25,#REF!,"&gt;="&amp;MF25)</f>
        <v/>
      </c>
      <c r="MV25" s="1">
        <f>COUNTIFS(#REF!,LT25,#REF!,1,#REF!,"&gt;="&amp;MI25,#REF!,"&lt;="&amp;MH25,#REF!,"="&amp;KZ25,#REF!,"="&amp;LA25,#REF!,"&lt;="&amp;ME25,#REF!,"&gt;="&amp;MF25)</f>
        <v/>
      </c>
      <c r="MW25" s="1">
        <f>COUNTIFS(#REF!,LT25,#REF!,0,#REF!,"&gt;="&amp;MI25,#REF!,"&lt;="&amp;MH25,#REF!,"="&amp;KZ25,#REF!,"="&amp;LA25,#REF!,"&lt;="&amp;ME25,#REF!,"&gt;="&amp;MF25)</f>
        <v/>
      </c>
      <c r="MX25" s="1">
        <f>COUNTIFS(#REF!,LT25,#REF!,1,#REF!,"&gt;="&amp;MC25,#REF!,"&lt;="&amp;MB25,#REF!,"&lt;="&amp;ME25,#REF!,"&gt;="&amp;MF25)</f>
        <v/>
      </c>
      <c r="MY25" s="1">
        <f>COUNTIFS(#REF!,LT25,#REF!,0,#REF!,"&gt;="&amp;MC25,#REF!,"&lt;="&amp;MB25,#REF!,"&lt;="&amp;ME25,#REF!,"&gt;="&amp;MF25)</f>
        <v/>
      </c>
      <c r="MZ25" s="1">
        <f>COUNTIFS(#REF!,LT25,#REF!,1,#REF!,"&lt;="&amp;ME25,#REF!,"&gt;="&amp;MF25,#REF!,"="&amp;KV25,#REF!,"="&amp;KX25)</f>
        <v/>
      </c>
      <c r="NA25" s="1">
        <f>COUNTIFS(#REF!,LT25,#REF!,0,#REF!,"&lt;="&amp;ME25,#REF!,"&gt;="&amp;MF25,#REF!,"="&amp;KV25,#REF!,"="&amp;KX25)</f>
        <v/>
      </c>
      <c r="NB25" s="1">
        <f>COUNTIFS(#REF!,LT25,#REF!,1,#REF!,"&lt;="&amp;ME25,#REF!,"&gt;="&amp;MF25,#REF!,"="&amp;KW25,#REF!,"="&amp;KY25)</f>
        <v/>
      </c>
      <c r="NC25" s="1">
        <f>COUNTIFS(#REF!,LT25,#REF!,0,#REF!,"&lt;="&amp;ME25,#REF!,"&gt;="&amp;MF25,#REF!,"="&amp;KW25,#REF!,"="&amp;KY25)</f>
        <v/>
      </c>
      <c r="ND25" s="1">
        <f>MP25+MR25+MT25+MV25+MX25+MZ25+NB25</f>
        <v/>
      </c>
      <c r="NE25" s="1">
        <f>MQ25+MS25+MU25+MW25+MY25+NA25+NC25</f>
        <v/>
      </c>
      <c r="NF25" s="1">
        <f>ND25+NE25</f>
        <v/>
      </c>
      <c r="NG25" s="33">
        <f>ND25/(ND25+NE25)</f>
        <v/>
      </c>
      <c r="NH25" s="3">
        <f>1/NG25</f>
        <v/>
      </c>
      <c r="NI25" s="1">
        <f>LH25</f>
        <v/>
      </c>
      <c r="NJ25" s="79">
        <f>((1-NG25)*(1/(NI25-1))*0.98-(NG25*1))</f>
        <v/>
      </c>
      <c r="NK25" s="34">
        <f>IF(LR25&lt;0.9,0,IF(AND(LR25&gt;1.1),0,1))</f>
        <v/>
      </c>
      <c r="NL25" s="34">
        <f>IF(LS25&lt;0.9,0,IF(AND(LS25&gt;1.1),0,1))</f>
        <v/>
      </c>
      <c r="NM25" s="32">
        <f>IF(NF25&gt;99,1,0)</f>
        <v/>
      </c>
      <c r="NN25" s="32">
        <f>IF(NJ25&gt;0.0799,1,0)</f>
        <v/>
      </c>
      <c r="NO25" s="32">
        <f>IF(NJ25&gt;NQ25,1,0)</f>
        <v/>
      </c>
      <c r="NP25" s="32">
        <f>NM25+NN25+NO25+NK25+NL25</f>
        <v/>
      </c>
      <c r="NQ25" s="79">
        <f>(((100*NG25)*(NI25-1)*0.98)-((1-NG25)*100))/100</f>
        <v/>
      </c>
      <c r="NR25" s="34">
        <f>IF(LR25&lt;0.9,0,IF(AND(LR25&gt;1.1),0,1))</f>
        <v/>
      </c>
      <c r="NS25" s="34">
        <f>IF(LS25&lt;0.9,0,IF(AND(LS25&gt;1.1),0,1))</f>
        <v/>
      </c>
      <c r="NT25" s="32">
        <f>IF(NF25&gt;99,1,0)</f>
        <v/>
      </c>
      <c r="NU25" s="32">
        <f>IF(NQ25&gt;0.0799,1,0)</f>
        <v/>
      </c>
      <c r="NV25" s="32">
        <f>IF(NQ25&gt;NJ25,1,0)</f>
        <v/>
      </c>
      <c r="NW25" s="32">
        <f>NT25+NU25+NV25+NR25+NS25</f>
        <v/>
      </c>
      <c r="NX25">
        <f>IF(NP25=5,"LayHome1-0",IF(AND(NW25=5),"BackHome1-0",""))</f>
        <v/>
      </c>
      <c r="NY25">
        <f>IF(NP25=5,KN25,IF(AND(NW25=5),KN25,""))</f>
        <v/>
      </c>
      <c r="NZ25">
        <f>IF(NP25=5,"Match Odds",IF(AND(NW25=5),"Match Odds",""))</f>
        <v/>
      </c>
      <c r="OA25">
        <f>IF(NP25=5,KP25,IF(AND(NW25=5),KP25,""))</f>
        <v/>
      </c>
      <c r="OB25">
        <f>IF(NP25=5,"MATCH_ODDS",IF(AND(NW25=5),"MATCH_ODDS",""))</f>
        <v/>
      </c>
      <c r="OC25">
        <f>IF(NP25=5,"LAY",IF(AND(NW25=5),"BACK",""))</f>
        <v/>
      </c>
    </row>
    <row r="26" ht="16.5" customHeight="1" thickBot="1" thickTop="1">
      <c r="A26" s="2" t="n"/>
      <c r="KN26" s="1">
        <f>IF(INDEX(#REF!,MATCH('HT 1-0'!D26,#REF!,0))=INDEX(#REF!,MATCH('HT 1-0'!D26,#REF!,0)),INDEX(#REF!,MATCH('HT 1-0'!D26,#REF!,0)),"ERROR")</f>
        <v/>
      </c>
      <c r="KO26" s="1">
        <f>IF(INDEX(#REF!,MATCH('HT 1-0'!E26,#REF!,0))=INDEX(#REF!,MATCH('HT 1-0'!E26,#REF!,0)),INDEX(#REF!,MATCH('HT 1-0'!E26,#REF!,0)),"ERROR")</f>
        <v/>
      </c>
      <c r="KP26" s="1">
        <f>KN26&amp;" v "&amp;KO26</f>
        <v/>
      </c>
      <c r="KQ26">
        <f>B26&amp;"_"&amp;C26</f>
        <v/>
      </c>
      <c r="KR26" s="1">
        <f>IF((HW26/KK26)&lt;0.335,"G",IF((HW26/KK26)&gt;0.67,"R","A"))</f>
        <v/>
      </c>
      <c r="KS26" s="1">
        <f>IF((HX26/KK26)&lt;0.335,"G",IF((HX26/KK26)&gt;0.67,"R","A"))</f>
        <v/>
      </c>
      <c r="KT26" s="1">
        <f>IF((IH26/KK26)&lt;0.335,"G",IF((IH26/KK26)&gt;0.67,"R","A"))</f>
        <v/>
      </c>
      <c r="KU26" s="1">
        <f>IF((II26/KK26)&lt;0.335,"G",IF((II26/KK26)&gt;0.67,"R","A"))</f>
        <v/>
      </c>
      <c r="KV26" s="1">
        <f>IF((HZ26/KK26)&lt;0.335,"G",IF((HZ26/KK26)&gt;0.67,"R","A"))</f>
        <v/>
      </c>
      <c r="KW26" s="1">
        <f>IF((HY26/KK26)&lt;0.335,"G",IF((HY26/KK26)&gt;0.67,"R","A"))</f>
        <v/>
      </c>
      <c r="KX26" s="1">
        <f>IF((IK26/KK26)&lt;0.335,"G",IF((IK26/KK26)&gt;0.67,"R","A"))</f>
        <v/>
      </c>
      <c r="KY26" s="1">
        <f>IF((IJ26/KK26)&lt;0.335,"G",IF((IJ26/KK26)&gt;0.67,"R","A"))</f>
        <v/>
      </c>
      <c r="KZ26" s="1">
        <f>IF((HQ26/KK26)&lt;0.335,"G",IF((HQ26/KK26)&gt;0.67,"R","A"))</f>
        <v/>
      </c>
      <c r="LA26" s="1">
        <f>IF((IB26/KK26)&lt;0.335,"G",IF((IB26/KK26)&gt;0.67,"R","A"))</f>
        <v/>
      </c>
      <c r="LB26">
        <f>IF(LQ26="1-0",INDEX(Scrape!#REF!,MATCH('HT 1-0'!KP26,Scrape!$B:$B,0)),"")</f>
        <v/>
      </c>
      <c r="LC26">
        <f>IF(LQ26="1-0",INDEX(Scrape!$A:$A,MATCH('HT 1-0'!KP26,Scrape!$B:$B,0)),"")</f>
        <v/>
      </c>
      <c r="LD26">
        <f>IF(LQ26="1-0",INDEX(Scrape!$B:$B,MATCH('HT 1-0'!KP26,Scrape!$B:$B,0)),"")</f>
        <v/>
      </c>
      <c r="LE26">
        <f>IF(LQ26="1-0",INDEX(Scrape!$C:$C,MATCH('HT 1-0'!KP26,Scrape!$B:$B,0)),"")</f>
        <v/>
      </c>
      <c r="LF26">
        <f>IF(LQ26="1-0",INDEX(Scrape!$D:$D,MATCH('HT 1-0'!KP26,Scrape!$B:$B,0)),"")</f>
        <v/>
      </c>
      <c r="LG26">
        <f>IF(LQ26="1-0",INDEX(Scrape!$E:$E,MATCH('HT 1-0'!KP26,Scrape!$B:$B,0)),"")</f>
        <v/>
      </c>
      <c r="LH26">
        <f>IF(LQ26="1-0",INDEX(Scrape!$F:$F,MATCH('HT 1-0'!KP26,Scrape!$B:$B,0)),"")</f>
        <v/>
      </c>
      <c r="LI26">
        <f>IF(LQ26="1-0",INDEX(Scrape!$G:$G,MATCH('HT 1-0'!KP26,Scrape!$B:$B,0)),"")</f>
        <v/>
      </c>
      <c r="LJ26">
        <f>IF(LQ26="1-0",INDEX(Scrape!$H:$H,MATCH('HT 1-0'!KP26,Scrape!$B:$B,0)),"")</f>
        <v/>
      </c>
      <c r="LK26">
        <f>IF(LQ26="1-0",INDEX(Scrape!$I:$I,MATCH('HT 1-0'!KP26,Scrape!$B:$B,0)),"")</f>
        <v/>
      </c>
      <c r="LL26">
        <f>IF(LQ26="1-0",INDEX(Scrape!$J:$J,MATCH('HT 1-0'!KP26,Scrape!$B:$B,0)),"")</f>
        <v/>
      </c>
      <c r="LM26">
        <f>IF(LQ26="1-0",INDEX(Scrape!$K:$K,MATCH('HT 1-0'!KP26,Scrape!$B:$B,0)),"")</f>
        <v/>
      </c>
      <c r="LN26">
        <f>IF(LQ26="1-0",INDEX(Scrape!$L:$L,MATCH('HT 1-0'!KP26,Scrape!$B:$B,0)),"")</f>
        <v/>
      </c>
      <c r="LO26">
        <f>IF(LQ26="1-0",INDEX(Scrape!$M:$M,MATCH('HT 1-0'!KP26,Scrape!$B:$B,0)),"")</f>
        <v/>
      </c>
      <c r="LP26">
        <f>IF(LQ26="1-0",INDEX(Scrape!$N:$N,MATCH('HT 1-0'!KP26,Scrape!$B:$B,0)),"")</f>
        <v/>
      </c>
      <c r="LQ26">
        <f>INDEX(Scrape!$O:$O,MATCH('HT 1-0'!KP26,Scrape!$B:$B,0))</f>
        <v/>
      </c>
      <c r="LR26">
        <f>(1/LJ26)+(1/LI26)+(1/LH26)</f>
        <v/>
      </c>
      <c r="LS26">
        <f>(1/LG26)+(1/LF26)+(1/LE26)</f>
        <v/>
      </c>
      <c r="LT26" s="8">
        <f>IF(INDEX(#REF!,MATCH(KQ26,#REF!,0))=INDEX(#REF!,MATCH(KQ26,#REF!,0)),INDEX(#REF!,MATCH(KQ26,#REF!,0)),"ERROR")</f>
        <v/>
      </c>
      <c r="LU26" s="4">
        <f>IF(KR26="G",2,IF(KR26="R",0.5,IF(KR26="A",1)))</f>
        <v/>
      </c>
      <c r="LV26" s="4">
        <f>IF(KS26="G",0.5,IF(KS26="R",2,IF(KS26="A",1)))</f>
        <v/>
      </c>
      <c r="LW26" s="4">
        <f>IF(KT26="G",2,IF(KT26="R",0.5,IF(KT26="A",1)))</f>
        <v/>
      </c>
      <c r="LX26" s="4">
        <f>IF(KU26="G",0.5,IF(KU26="R",2,IF(KU26="A",1)))</f>
        <v/>
      </c>
      <c r="LY26" s="7">
        <f>(LK26*(LU26+LX26)+(LL26*(LU26+LX26)))</f>
        <v/>
      </c>
      <c r="LZ26" s="7">
        <f>(LN26*(LV26+LW26)+(LO26*(LV26+LW26)))</f>
        <v/>
      </c>
      <c r="MA26" s="11">
        <f>LY26-LZ26</f>
        <v/>
      </c>
      <c r="MB26" s="5">
        <f>MA26+2</f>
        <v/>
      </c>
      <c r="MC26" s="6">
        <f>MA26-2</f>
        <v/>
      </c>
      <c r="MD26" s="4">
        <f>LE26</f>
        <v/>
      </c>
      <c r="ME26" s="9">
        <f>IF(MD26=0,1000,MD26+0.75)</f>
        <v/>
      </c>
      <c r="MF26" s="10">
        <f>IF(MD26=0,0,MD26-0.75)</f>
        <v/>
      </c>
      <c r="MG26" s="4">
        <f>((LM26*(LU26+LX26))-((LP26*(LV26+LW26))))</f>
        <v/>
      </c>
      <c r="MH26" s="9">
        <f>MG26*1.2</f>
        <v/>
      </c>
      <c r="MI26" s="10">
        <f>MG26*0.8</f>
        <v/>
      </c>
      <c r="MJ26">
        <f>IFERROR(NX26,"")</f>
        <v/>
      </c>
      <c r="MK26">
        <f>IFERROR(NY26,"")</f>
        <v/>
      </c>
      <c r="ML26">
        <f>IFERROR(NZ26,"")</f>
        <v/>
      </c>
      <c r="MM26">
        <f>IFERROR(OA26,"")</f>
        <v/>
      </c>
      <c r="MN26">
        <f>IFERROR(OB26,"")</f>
        <v/>
      </c>
      <c r="MO26">
        <f>IFERROR(OC26,"")</f>
        <v/>
      </c>
      <c r="MP26" s="1">
        <f>COUNTIFS(#REF!,LT26,#REF!,1,#REF!,"&gt;="&amp;MC26,#REF!,"&lt;="&amp;MB26,#REF!,"&lt;="&amp;ME26,#REF!,"&gt;="&amp;MF26,#REF!,"="&amp;KV26,#REF!,"="&amp;KX26)</f>
        <v/>
      </c>
      <c r="MQ26" s="1">
        <f>COUNTIFS(#REF!,LT26,#REF!,0,#REF!,"&gt;="&amp;MC26,#REF!,"&lt;="&amp;MB26,#REF!,"&lt;="&amp;ME26,#REF!,"&gt;="&amp;MF26,#REF!,"="&amp;KV26,#REF!,"="&amp;KX26)</f>
        <v/>
      </c>
      <c r="MR26" s="1">
        <f>COUNTIFS(#REF!,LT26,#REF!,1,#REF!,"&gt;="&amp;MC26,#REF!,"&lt;="&amp;MB26,#REF!,"&lt;="&amp;ME26,#REF!,"&gt;="&amp;MF26,#REF!,"="&amp;KW26,#REF!,"="&amp;KY26)</f>
        <v/>
      </c>
      <c r="MS26" s="1">
        <f>COUNTIFS(#REF!,LT26,#REF!,0,#REF!,"&gt;="&amp;MC26,#REF!,"&lt;="&amp;MB26,#REF!,"&lt;="&amp;ME26,#REF!,"&gt;="&amp;MF26,#REF!,"="&amp;KW26,#REF!,"="&amp;KY26)</f>
        <v/>
      </c>
      <c r="MT26" s="1">
        <f>COUNTIFS(#REF!,LT26,#REF!,1,#REF!,"&gt;="&amp;MI26,#REF!,"&lt;="&amp;MH26,#REF!,"&lt;="&amp;ME26,#REF!,"&gt;="&amp;MF26)</f>
        <v/>
      </c>
      <c r="MU26" s="1">
        <f>COUNTIFS(#REF!,LT26,#REF!,0,#REF!,"&gt;="&amp;MI26,#REF!,"&lt;="&amp;MH26,#REF!,"&lt;="&amp;ME26,#REF!,"&gt;="&amp;MF26)</f>
        <v/>
      </c>
      <c r="MV26" s="1">
        <f>COUNTIFS(#REF!,LT26,#REF!,1,#REF!,"&gt;="&amp;MI26,#REF!,"&lt;="&amp;MH26,#REF!,"="&amp;KZ26,#REF!,"="&amp;LA26,#REF!,"&lt;="&amp;ME26,#REF!,"&gt;="&amp;MF26)</f>
        <v/>
      </c>
      <c r="MW26" s="1">
        <f>COUNTIFS(#REF!,LT26,#REF!,0,#REF!,"&gt;="&amp;MI26,#REF!,"&lt;="&amp;MH26,#REF!,"="&amp;KZ26,#REF!,"="&amp;LA26,#REF!,"&lt;="&amp;ME26,#REF!,"&gt;="&amp;MF26)</f>
        <v/>
      </c>
      <c r="MX26" s="1">
        <f>COUNTIFS(#REF!,LT26,#REF!,1,#REF!,"&gt;="&amp;MC26,#REF!,"&lt;="&amp;MB26,#REF!,"&lt;="&amp;ME26,#REF!,"&gt;="&amp;MF26)</f>
        <v/>
      </c>
      <c r="MY26" s="1">
        <f>COUNTIFS(#REF!,LT26,#REF!,0,#REF!,"&gt;="&amp;MC26,#REF!,"&lt;="&amp;MB26,#REF!,"&lt;="&amp;ME26,#REF!,"&gt;="&amp;MF26)</f>
        <v/>
      </c>
      <c r="MZ26" s="1">
        <f>COUNTIFS(#REF!,LT26,#REF!,1,#REF!,"&lt;="&amp;ME26,#REF!,"&gt;="&amp;MF26,#REF!,"="&amp;KV26,#REF!,"="&amp;KX26)</f>
        <v/>
      </c>
      <c r="NA26" s="1">
        <f>COUNTIFS(#REF!,LT26,#REF!,0,#REF!,"&lt;="&amp;ME26,#REF!,"&gt;="&amp;MF26,#REF!,"="&amp;KV26,#REF!,"="&amp;KX26)</f>
        <v/>
      </c>
      <c r="NB26" s="1">
        <f>COUNTIFS(#REF!,LT26,#REF!,1,#REF!,"&lt;="&amp;ME26,#REF!,"&gt;="&amp;MF26,#REF!,"="&amp;KW26,#REF!,"="&amp;KY26)</f>
        <v/>
      </c>
      <c r="NC26" s="1">
        <f>COUNTIFS(#REF!,LT26,#REF!,0,#REF!,"&lt;="&amp;ME26,#REF!,"&gt;="&amp;MF26,#REF!,"="&amp;KW26,#REF!,"="&amp;KY26)</f>
        <v/>
      </c>
      <c r="ND26" s="1">
        <f>MP26+MR26+MT26+MV26+MX26+MZ26+NB26</f>
        <v/>
      </c>
      <c r="NE26" s="1">
        <f>MQ26+MS26+MU26+MW26+MY26+NA26+NC26</f>
        <v/>
      </c>
      <c r="NF26" s="1">
        <f>ND26+NE26</f>
        <v/>
      </c>
      <c r="NG26" s="33">
        <f>ND26/(ND26+NE26)</f>
        <v/>
      </c>
      <c r="NH26" s="3">
        <f>1/NG26</f>
        <v/>
      </c>
      <c r="NI26" s="1">
        <f>LH26</f>
        <v/>
      </c>
      <c r="NJ26" s="79">
        <f>((1-NG26)*(1/(NI26-1))*0.98-(NG26*1))</f>
        <v/>
      </c>
      <c r="NK26" s="34">
        <f>IF(LR26&lt;0.9,0,IF(AND(LR26&gt;1.1),0,1))</f>
        <v/>
      </c>
      <c r="NL26" s="34">
        <f>IF(LS26&lt;0.9,0,IF(AND(LS26&gt;1.1),0,1))</f>
        <v/>
      </c>
      <c r="NM26" s="32">
        <f>IF(NF26&gt;99,1,0)</f>
        <v/>
      </c>
      <c r="NN26" s="32">
        <f>IF(NJ26&gt;0.0799,1,0)</f>
        <v/>
      </c>
      <c r="NO26" s="32">
        <f>IF(NJ26&gt;NQ26,1,0)</f>
        <v/>
      </c>
      <c r="NP26" s="32">
        <f>NM26+NN26+NO26+NK26+NL26</f>
        <v/>
      </c>
      <c r="NQ26" s="79">
        <f>(((100*NG26)*(NI26-1)*0.98)-((1-NG26)*100))/100</f>
        <v/>
      </c>
      <c r="NR26" s="34">
        <f>IF(LR26&lt;0.9,0,IF(AND(LR26&gt;1.1),0,1))</f>
        <v/>
      </c>
      <c r="NS26" s="34">
        <f>IF(LS26&lt;0.9,0,IF(AND(LS26&gt;1.1),0,1))</f>
        <v/>
      </c>
      <c r="NT26" s="32">
        <f>IF(NF26&gt;99,1,0)</f>
        <v/>
      </c>
      <c r="NU26" s="32">
        <f>IF(NQ26&gt;0.0799,1,0)</f>
        <v/>
      </c>
      <c r="NV26" s="32">
        <f>IF(NQ26&gt;NJ26,1,0)</f>
        <v/>
      </c>
      <c r="NW26" s="32">
        <f>NT26+NU26+NV26+NR26+NS26</f>
        <v/>
      </c>
      <c r="NX26">
        <f>IF(NP26=5,"LayHome1-0",IF(AND(NW26=5),"BackHome1-0",""))</f>
        <v/>
      </c>
      <c r="NY26">
        <f>IF(NP26=5,KN26,IF(AND(NW26=5),KN26,""))</f>
        <v/>
      </c>
      <c r="NZ26">
        <f>IF(NP26=5,"Match Odds",IF(AND(NW26=5),"Match Odds",""))</f>
        <v/>
      </c>
      <c r="OA26">
        <f>IF(NP26=5,KP26,IF(AND(NW26=5),KP26,""))</f>
        <v/>
      </c>
      <c r="OB26">
        <f>IF(NP26=5,"MATCH_ODDS",IF(AND(NW26=5),"MATCH_ODDS",""))</f>
        <v/>
      </c>
      <c r="OC26">
        <f>IF(NP26=5,"LAY",IF(AND(NW26=5),"BACK",""))</f>
        <v/>
      </c>
    </row>
    <row r="27" ht="16.5" customHeight="1" thickBot="1" thickTop="1">
      <c r="A27" s="2" t="n"/>
      <c r="KN27" s="1">
        <f>IF(INDEX(#REF!,MATCH('HT 1-0'!D27,#REF!,0))=INDEX(#REF!,MATCH('HT 1-0'!D27,#REF!,0)),INDEX(#REF!,MATCH('HT 1-0'!D27,#REF!,0)),"ERROR")</f>
        <v/>
      </c>
      <c r="KO27" s="1">
        <f>IF(INDEX(#REF!,MATCH('HT 1-0'!E27,#REF!,0))=INDEX(#REF!,MATCH('HT 1-0'!E27,#REF!,0)),INDEX(#REF!,MATCH('HT 1-0'!E27,#REF!,0)),"ERROR")</f>
        <v/>
      </c>
      <c r="KP27" s="1">
        <f>KN27&amp;" v "&amp;KO27</f>
        <v/>
      </c>
      <c r="KQ27">
        <f>B27&amp;"_"&amp;C27</f>
        <v/>
      </c>
      <c r="KR27" s="1">
        <f>IF((HW27/KK27)&lt;0.335,"G",IF((HW27/KK27)&gt;0.67,"R","A"))</f>
        <v/>
      </c>
      <c r="KS27" s="1">
        <f>IF((HX27/KK27)&lt;0.335,"G",IF((HX27/KK27)&gt;0.67,"R","A"))</f>
        <v/>
      </c>
      <c r="KT27" s="1">
        <f>IF((IH27/KK27)&lt;0.335,"G",IF((IH27/KK27)&gt;0.67,"R","A"))</f>
        <v/>
      </c>
      <c r="KU27" s="1">
        <f>IF((II27/KK27)&lt;0.335,"G",IF((II27/KK27)&gt;0.67,"R","A"))</f>
        <v/>
      </c>
      <c r="KV27" s="1">
        <f>IF((HZ27/KK27)&lt;0.335,"G",IF((HZ27/KK27)&gt;0.67,"R","A"))</f>
        <v/>
      </c>
      <c r="KW27" s="1">
        <f>IF((HY27/KK27)&lt;0.335,"G",IF((HY27/KK27)&gt;0.67,"R","A"))</f>
        <v/>
      </c>
      <c r="KX27" s="1">
        <f>IF((IK27/KK27)&lt;0.335,"G",IF((IK27/KK27)&gt;0.67,"R","A"))</f>
        <v/>
      </c>
      <c r="KY27" s="1">
        <f>IF((IJ27/KK27)&lt;0.335,"G",IF((IJ27/KK27)&gt;0.67,"R","A"))</f>
        <v/>
      </c>
      <c r="KZ27" s="1">
        <f>IF((HQ27/KK27)&lt;0.335,"G",IF((HQ27/KK27)&gt;0.67,"R","A"))</f>
        <v/>
      </c>
      <c r="LA27" s="1">
        <f>IF((IB27/KK27)&lt;0.335,"G",IF((IB27/KK27)&gt;0.67,"R","A"))</f>
        <v/>
      </c>
      <c r="LB27">
        <f>IF(LQ27="1-0",INDEX(Scrape!#REF!,MATCH('HT 1-0'!KP27,Scrape!$B:$B,0)),"")</f>
        <v/>
      </c>
      <c r="LC27">
        <f>IF(LQ27="1-0",INDEX(Scrape!$A:$A,MATCH('HT 1-0'!KP27,Scrape!$B:$B,0)),"")</f>
        <v/>
      </c>
      <c r="LD27">
        <f>IF(LQ27="1-0",INDEX(Scrape!$B:$B,MATCH('HT 1-0'!KP27,Scrape!$B:$B,0)),"")</f>
        <v/>
      </c>
      <c r="LE27">
        <f>IF(LQ27="1-0",INDEX(Scrape!$C:$C,MATCH('HT 1-0'!KP27,Scrape!$B:$B,0)),"")</f>
        <v/>
      </c>
      <c r="LF27">
        <f>IF(LQ27="1-0",INDEX(Scrape!$D:$D,MATCH('HT 1-0'!KP27,Scrape!$B:$B,0)),"")</f>
        <v/>
      </c>
      <c r="LG27">
        <f>IF(LQ27="1-0",INDEX(Scrape!$E:$E,MATCH('HT 1-0'!KP27,Scrape!$B:$B,0)),"")</f>
        <v/>
      </c>
      <c r="LH27">
        <f>IF(LQ27="1-0",INDEX(Scrape!$F:$F,MATCH('HT 1-0'!KP27,Scrape!$B:$B,0)),"")</f>
        <v/>
      </c>
      <c r="LI27">
        <f>IF(LQ27="1-0",INDEX(Scrape!$G:$G,MATCH('HT 1-0'!KP27,Scrape!$B:$B,0)),"")</f>
        <v/>
      </c>
      <c r="LJ27">
        <f>IF(LQ27="1-0",INDEX(Scrape!$H:$H,MATCH('HT 1-0'!KP27,Scrape!$B:$B,0)),"")</f>
        <v/>
      </c>
      <c r="LK27">
        <f>IF(LQ27="1-0",INDEX(Scrape!$I:$I,MATCH('HT 1-0'!KP27,Scrape!$B:$B,0)),"")</f>
        <v/>
      </c>
      <c r="LL27">
        <f>IF(LQ27="1-0",INDEX(Scrape!$J:$J,MATCH('HT 1-0'!KP27,Scrape!$B:$B,0)),"")</f>
        <v/>
      </c>
      <c r="LM27">
        <f>IF(LQ27="1-0",INDEX(Scrape!$K:$K,MATCH('HT 1-0'!KP27,Scrape!$B:$B,0)),"")</f>
        <v/>
      </c>
      <c r="LN27">
        <f>IF(LQ27="1-0",INDEX(Scrape!$L:$L,MATCH('HT 1-0'!KP27,Scrape!$B:$B,0)),"")</f>
        <v/>
      </c>
      <c r="LO27">
        <f>IF(LQ27="1-0",INDEX(Scrape!$M:$M,MATCH('HT 1-0'!KP27,Scrape!$B:$B,0)),"")</f>
        <v/>
      </c>
      <c r="LP27">
        <f>IF(LQ27="1-0",INDEX(Scrape!$N:$N,MATCH('HT 1-0'!KP27,Scrape!$B:$B,0)),"")</f>
        <v/>
      </c>
      <c r="LQ27">
        <f>INDEX(Scrape!$O:$O,MATCH('HT 1-0'!KP27,Scrape!$B:$B,0))</f>
        <v/>
      </c>
      <c r="LR27">
        <f>(1/LJ27)+(1/LI27)+(1/LH27)</f>
        <v/>
      </c>
      <c r="LS27">
        <f>(1/LG27)+(1/LF27)+(1/LE27)</f>
        <v/>
      </c>
      <c r="LT27" s="8">
        <f>IF(INDEX(#REF!,MATCH(KQ27,#REF!,0))=INDEX(#REF!,MATCH(KQ27,#REF!,0)),INDEX(#REF!,MATCH(KQ27,#REF!,0)),"ERROR")</f>
        <v/>
      </c>
      <c r="LU27" s="4">
        <f>IF(KR27="G",2,IF(KR27="R",0.5,IF(KR27="A",1)))</f>
        <v/>
      </c>
      <c r="LV27" s="4">
        <f>IF(KS27="G",0.5,IF(KS27="R",2,IF(KS27="A",1)))</f>
        <v/>
      </c>
      <c r="LW27" s="4">
        <f>IF(KT27="G",2,IF(KT27="R",0.5,IF(KT27="A",1)))</f>
        <v/>
      </c>
      <c r="LX27" s="4">
        <f>IF(KU27="G",0.5,IF(KU27="R",2,IF(KU27="A",1)))</f>
        <v/>
      </c>
      <c r="LY27" s="7">
        <f>(LK27*(LU27+LX27)+(LL27*(LU27+LX27)))</f>
        <v/>
      </c>
      <c r="LZ27" s="7">
        <f>(LN27*(LV27+LW27)+(LO27*(LV27+LW27)))</f>
        <v/>
      </c>
      <c r="MA27" s="11">
        <f>LY27-LZ27</f>
        <v/>
      </c>
      <c r="MB27" s="5">
        <f>MA27+2</f>
        <v/>
      </c>
      <c r="MC27" s="6">
        <f>MA27-2</f>
        <v/>
      </c>
      <c r="MD27" s="4">
        <f>LE27</f>
        <v/>
      </c>
      <c r="ME27" s="9">
        <f>IF(MD27=0,1000,MD27+0.75)</f>
        <v/>
      </c>
      <c r="MF27" s="10">
        <f>IF(MD27=0,0,MD27-0.75)</f>
        <v/>
      </c>
      <c r="MG27" s="4">
        <f>((LM27*(LU27+LX27))-((LP27*(LV27+LW27))))</f>
        <v/>
      </c>
      <c r="MH27" s="9">
        <f>MG27*1.2</f>
        <v/>
      </c>
      <c r="MI27" s="10">
        <f>MG27*0.8</f>
        <v/>
      </c>
      <c r="MJ27">
        <f>IFERROR(NX27,"")</f>
        <v/>
      </c>
      <c r="MK27">
        <f>IFERROR(NY27,"")</f>
        <v/>
      </c>
      <c r="ML27">
        <f>IFERROR(NZ27,"")</f>
        <v/>
      </c>
      <c r="MM27">
        <f>IFERROR(OA27,"")</f>
        <v/>
      </c>
      <c r="MN27">
        <f>IFERROR(OB27,"")</f>
        <v/>
      </c>
      <c r="MO27">
        <f>IFERROR(OC27,"")</f>
        <v/>
      </c>
      <c r="MP27" s="1">
        <f>COUNTIFS(#REF!,LT27,#REF!,1,#REF!,"&gt;="&amp;MC27,#REF!,"&lt;="&amp;MB27,#REF!,"&lt;="&amp;ME27,#REF!,"&gt;="&amp;MF27,#REF!,"="&amp;KV27,#REF!,"="&amp;KX27)</f>
        <v/>
      </c>
      <c r="MQ27" s="1">
        <f>COUNTIFS(#REF!,LT27,#REF!,0,#REF!,"&gt;="&amp;MC27,#REF!,"&lt;="&amp;MB27,#REF!,"&lt;="&amp;ME27,#REF!,"&gt;="&amp;MF27,#REF!,"="&amp;KV27,#REF!,"="&amp;KX27)</f>
        <v/>
      </c>
      <c r="MR27" s="1">
        <f>COUNTIFS(#REF!,LT27,#REF!,1,#REF!,"&gt;="&amp;MC27,#REF!,"&lt;="&amp;MB27,#REF!,"&lt;="&amp;ME27,#REF!,"&gt;="&amp;MF27,#REF!,"="&amp;KW27,#REF!,"="&amp;KY27)</f>
        <v/>
      </c>
      <c r="MS27" s="1">
        <f>COUNTIFS(#REF!,LT27,#REF!,0,#REF!,"&gt;="&amp;MC27,#REF!,"&lt;="&amp;MB27,#REF!,"&lt;="&amp;ME27,#REF!,"&gt;="&amp;MF27,#REF!,"="&amp;KW27,#REF!,"="&amp;KY27)</f>
        <v/>
      </c>
      <c r="MT27" s="1">
        <f>COUNTIFS(#REF!,LT27,#REF!,1,#REF!,"&gt;="&amp;MI27,#REF!,"&lt;="&amp;MH27,#REF!,"&lt;="&amp;ME27,#REF!,"&gt;="&amp;MF27)</f>
        <v/>
      </c>
      <c r="MU27" s="1">
        <f>COUNTIFS(#REF!,LT27,#REF!,0,#REF!,"&gt;="&amp;MI27,#REF!,"&lt;="&amp;MH27,#REF!,"&lt;="&amp;ME27,#REF!,"&gt;="&amp;MF27)</f>
        <v/>
      </c>
      <c r="MV27" s="1">
        <f>COUNTIFS(#REF!,LT27,#REF!,1,#REF!,"&gt;="&amp;MI27,#REF!,"&lt;="&amp;MH27,#REF!,"="&amp;KZ27,#REF!,"="&amp;LA27,#REF!,"&lt;="&amp;ME27,#REF!,"&gt;="&amp;MF27)</f>
        <v/>
      </c>
      <c r="MW27" s="1">
        <f>COUNTIFS(#REF!,LT27,#REF!,0,#REF!,"&gt;="&amp;MI27,#REF!,"&lt;="&amp;MH27,#REF!,"="&amp;KZ27,#REF!,"="&amp;LA27,#REF!,"&lt;="&amp;ME27,#REF!,"&gt;="&amp;MF27)</f>
        <v/>
      </c>
      <c r="MX27" s="1">
        <f>COUNTIFS(#REF!,LT27,#REF!,1,#REF!,"&gt;="&amp;MC27,#REF!,"&lt;="&amp;MB27,#REF!,"&lt;="&amp;ME27,#REF!,"&gt;="&amp;MF27)</f>
        <v/>
      </c>
      <c r="MY27" s="1">
        <f>COUNTIFS(#REF!,LT27,#REF!,0,#REF!,"&gt;="&amp;MC27,#REF!,"&lt;="&amp;MB27,#REF!,"&lt;="&amp;ME27,#REF!,"&gt;="&amp;MF27)</f>
        <v/>
      </c>
      <c r="MZ27" s="1">
        <f>COUNTIFS(#REF!,LT27,#REF!,1,#REF!,"&lt;="&amp;ME27,#REF!,"&gt;="&amp;MF27,#REF!,"="&amp;KV27,#REF!,"="&amp;KX27)</f>
        <v/>
      </c>
      <c r="NA27" s="1">
        <f>COUNTIFS(#REF!,LT27,#REF!,0,#REF!,"&lt;="&amp;ME27,#REF!,"&gt;="&amp;MF27,#REF!,"="&amp;KV27,#REF!,"="&amp;KX27)</f>
        <v/>
      </c>
      <c r="NB27" s="1">
        <f>COUNTIFS(#REF!,LT27,#REF!,1,#REF!,"&lt;="&amp;ME27,#REF!,"&gt;="&amp;MF27,#REF!,"="&amp;KW27,#REF!,"="&amp;KY27)</f>
        <v/>
      </c>
      <c r="NC27" s="1">
        <f>COUNTIFS(#REF!,LT27,#REF!,0,#REF!,"&lt;="&amp;ME27,#REF!,"&gt;="&amp;MF27,#REF!,"="&amp;KW27,#REF!,"="&amp;KY27)</f>
        <v/>
      </c>
      <c r="ND27" s="1">
        <f>MP27+MR27+MT27+MV27+MX27+MZ27+NB27</f>
        <v/>
      </c>
      <c r="NE27" s="1">
        <f>MQ27+MS27+MU27+MW27+MY27+NA27+NC27</f>
        <v/>
      </c>
      <c r="NF27" s="1">
        <f>ND27+NE27</f>
        <v/>
      </c>
      <c r="NG27" s="33">
        <f>ND27/(ND27+NE27)</f>
        <v/>
      </c>
      <c r="NH27" s="3">
        <f>1/NG27</f>
        <v/>
      </c>
      <c r="NI27" s="1">
        <f>LH27</f>
        <v/>
      </c>
      <c r="NJ27" s="79">
        <f>((1-NG27)*(1/(NI27-1))*0.98-(NG27*1))</f>
        <v/>
      </c>
      <c r="NK27" s="34">
        <f>IF(LR27&lt;0.9,0,IF(AND(LR27&gt;1.1),0,1))</f>
        <v/>
      </c>
      <c r="NL27" s="34">
        <f>IF(LS27&lt;0.9,0,IF(AND(LS27&gt;1.1),0,1))</f>
        <v/>
      </c>
      <c r="NM27" s="32">
        <f>IF(NF27&gt;99,1,0)</f>
        <v/>
      </c>
      <c r="NN27" s="32">
        <f>IF(NJ27&gt;0.0799,1,0)</f>
        <v/>
      </c>
      <c r="NO27" s="32">
        <f>IF(NJ27&gt;NQ27,1,0)</f>
        <v/>
      </c>
      <c r="NP27" s="32">
        <f>NM27+NN27+NO27+NK27+NL27</f>
        <v/>
      </c>
      <c r="NQ27" s="79">
        <f>(((100*NG27)*(NI27-1)*0.98)-((1-NG27)*100))/100</f>
        <v/>
      </c>
      <c r="NR27" s="34">
        <f>IF(LR27&lt;0.9,0,IF(AND(LR27&gt;1.1),0,1))</f>
        <v/>
      </c>
      <c r="NS27" s="34">
        <f>IF(LS27&lt;0.9,0,IF(AND(LS27&gt;1.1),0,1))</f>
        <v/>
      </c>
      <c r="NT27" s="32">
        <f>IF(NF27&gt;99,1,0)</f>
        <v/>
      </c>
      <c r="NU27" s="32">
        <f>IF(NQ27&gt;0.0799,1,0)</f>
        <v/>
      </c>
      <c r="NV27" s="32">
        <f>IF(NQ27&gt;NJ27,1,0)</f>
        <v/>
      </c>
      <c r="NW27" s="32">
        <f>NT27+NU27+NV27+NR27+NS27</f>
        <v/>
      </c>
      <c r="NX27">
        <f>IF(NP27=5,"LayHome1-0",IF(AND(NW27=5),"BackHome1-0",""))</f>
        <v/>
      </c>
      <c r="NY27">
        <f>IF(NP27=5,KN27,IF(AND(NW27=5),KN27,""))</f>
        <v/>
      </c>
      <c r="NZ27">
        <f>IF(NP27=5,"Match Odds",IF(AND(NW27=5),"Match Odds",""))</f>
        <v/>
      </c>
      <c r="OA27">
        <f>IF(NP27=5,KP27,IF(AND(NW27=5),KP27,""))</f>
        <v/>
      </c>
      <c r="OB27">
        <f>IF(NP27=5,"MATCH_ODDS",IF(AND(NW27=5),"MATCH_ODDS",""))</f>
        <v/>
      </c>
      <c r="OC27">
        <f>IF(NP27=5,"LAY",IF(AND(NW27=5),"BACK",""))</f>
        <v/>
      </c>
    </row>
    <row r="28" ht="16.5" customHeight="1" thickBot="1" thickTop="1">
      <c r="A28" s="2" t="n"/>
      <c r="KN28" s="1">
        <f>IF(INDEX(#REF!,MATCH('HT 1-0'!D28,#REF!,0))=INDEX(#REF!,MATCH('HT 1-0'!D28,#REF!,0)),INDEX(#REF!,MATCH('HT 1-0'!D28,#REF!,0)),"ERROR")</f>
        <v/>
      </c>
      <c r="KO28" s="1">
        <f>IF(INDEX(#REF!,MATCH('HT 1-0'!E28,#REF!,0))=INDEX(#REF!,MATCH('HT 1-0'!E28,#REF!,0)),INDEX(#REF!,MATCH('HT 1-0'!E28,#REF!,0)),"ERROR")</f>
        <v/>
      </c>
      <c r="KP28" s="1">
        <f>KN28&amp;" v "&amp;KO28</f>
        <v/>
      </c>
      <c r="KQ28">
        <f>B28&amp;"_"&amp;C28</f>
        <v/>
      </c>
      <c r="KR28" s="1">
        <f>IF((HW28/KK28)&lt;0.335,"G",IF((HW28/KK28)&gt;0.67,"R","A"))</f>
        <v/>
      </c>
      <c r="KS28" s="1">
        <f>IF((HX28/KK28)&lt;0.335,"G",IF((HX28/KK28)&gt;0.67,"R","A"))</f>
        <v/>
      </c>
      <c r="KT28" s="1">
        <f>IF((IH28/KK28)&lt;0.335,"G",IF((IH28/KK28)&gt;0.67,"R","A"))</f>
        <v/>
      </c>
      <c r="KU28" s="1">
        <f>IF((II28/KK28)&lt;0.335,"G",IF((II28/KK28)&gt;0.67,"R","A"))</f>
        <v/>
      </c>
      <c r="KV28" s="1">
        <f>IF((HZ28/KK28)&lt;0.335,"G",IF((HZ28/KK28)&gt;0.67,"R","A"))</f>
        <v/>
      </c>
      <c r="KW28" s="1">
        <f>IF((HY28/KK28)&lt;0.335,"G",IF((HY28/KK28)&gt;0.67,"R","A"))</f>
        <v/>
      </c>
      <c r="KX28" s="1">
        <f>IF((IK28/KK28)&lt;0.335,"G",IF((IK28/KK28)&gt;0.67,"R","A"))</f>
        <v/>
      </c>
      <c r="KY28" s="1">
        <f>IF((IJ28/KK28)&lt;0.335,"G",IF((IJ28/KK28)&gt;0.67,"R","A"))</f>
        <v/>
      </c>
      <c r="KZ28" s="1">
        <f>IF((HQ28/KK28)&lt;0.335,"G",IF((HQ28/KK28)&gt;0.67,"R","A"))</f>
        <v/>
      </c>
      <c r="LA28" s="1">
        <f>IF((IB28/KK28)&lt;0.335,"G",IF((IB28/KK28)&gt;0.67,"R","A"))</f>
        <v/>
      </c>
      <c r="LB28">
        <f>IF(LQ28="1-0",INDEX(Scrape!#REF!,MATCH('HT 1-0'!KP28,Scrape!$B:$B,0)),"")</f>
        <v/>
      </c>
      <c r="LC28">
        <f>IF(LQ28="1-0",INDEX(Scrape!$A:$A,MATCH('HT 1-0'!KP28,Scrape!$B:$B,0)),"")</f>
        <v/>
      </c>
      <c r="LD28">
        <f>IF(LQ28="1-0",INDEX(Scrape!$B:$B,MATCH('HT 1-0'!KP28,Scrape!$B:$B,0)),"")</f>
        <v/>
      </c>
      <c r="LE28">
        <f>IF(LQ28="1-0",INDEX(Scrape!$C:$C,MATCH('HT 1-0'!KP28,Scrape!$B:$B,0)),"")</f>
        <v/>
      </c>
      <c r="LF28">
        <f>IF(LQ28="1-0",INDEX(Scrape!$D:$D,MATCH('HT 1-0'!KP28,Scrape!$B:$B,0)),"")</f>
        <v/>
      </c>
      <c r="LG28">
        <f>IF(LQ28="1-0",INDEX(Scrape!$E:$E,MATCH('HT 1-0'!KP28,Scrape!$B:$B,0)),"")</f>
        <v/>
      </c>
      <c r="LH28">
        <f>IF(LQ28="1-0",INDEX(Scrape!$F:$F,MATCH('HT 1-0'!KP28,Scrape!$B:$B,0)),"")</f>
        <v/>
      </c>
      <c r="LI28">
        <f>IF(LQ28="1-0",INDEX(Scrape!$G:$G,MATCH('HT 1-0'!KP28,Scrape!$B:$B,0)),"")</f>
        <v/>
      </c>
      <c r="LJ28">
        <f>IF(LQ28="1-0",INDEX(Scrape!$H:$H,MATCH('HT 1-0'!KP28,Scrape!$B:$B,0)),"")</f>
        <v/>
      </c>
      <c r="LK28">
        <f>IF(LQ28="1-0",INDEX(Scrape!$I:$I,MATCH('HT 1-0'!KP28,Scrape!$B:$B,0)),"")</f>
        <v/>
      </c>
      <c r="LL28">
        <f>IF(LQ28="1-0",INDEX(Scrape!$J:$J,MATCH('HT 1-0'!KP28,Scrape!$B:$B,0)),"")</f>
        <v/>
      </c>
      <c r="LM28">
        <f>IF(LQ28="1-0",INDEX(Scrape!$K:$K,MATCH('HT 1-0'!KP28,Scrape!$B:$B,0)),"")</f>
        <v/>
      </c>
      <c r="LN28">
        <f>IF(LQ28="1-0",INDEX(Scrape!$L:$L,MATCH('HT 1-0'!KP28,Scrape!$B:$B,0)),"")</f>
        <v/>
      </c>
      <c r="LO28">
        <f>IF(LQ28="1-0",INDEX(Scrape!$M:$M,MATCH('HT 1-0'!KP28,Scrape!$B:$B,0)),"")</f>
        <v/>
      </c>
      <c r="LP28">
        <f>IF(LQ28="1-0",INDEX(Scrape!$N:$N,MATCH('HT 1-0'!KP28,Scrape!$B:$B,0)),"")</f>
        <v/>
      </c>
      <c r="LQ28">
        <f>INDEX(Scrape!$O:$O,MATCH('HT 1-0'!KP28,Scrape!$B:$B,0))</f>
        <v/>
      </c>
      <c r="LR28">
        <f>(1/LJ28)+(1/LI28)+(1/LH28)</f>
        <v/>
      </c>
      <c r="LS28">
        <f>(1/LG28)+(1/LF28)+(1/LE28)</f>
        <v/>
      </c>
      <c r="LT28" s="8">
        <f>IF(INDEX(#REF!,MATCH(KQ28,#REF!,0))=INDEX(#REF!,MATCH(KQ28,#REF!,0)),INDEX(#REF!,MATCH(KQ28,#REF!,0)),"ERROR")</f>
        <v/>
      </c>
      <c r="LU28" s="4">
        <f>IF(KR28="G",2,IF(KR28="R",0.5,IF(KR28="A",1)))</f>
        <v/>
      </c>
      <c r="LV28" s="4">
        <f>IF(KS28="G",0.5,IF(KS28="R",2,IF(KS28="A",1)))</f>
        <v/>
      </c>
      <c r="LW28" s="4">
        <f>IF(KT28="G",2,IF(KT28="R",0.5,IF(KT28="A",1)))</f>
        <v/>
      </c>
      <c r="LX28" s="4">
        <f>IF(KU28="G",0.5,IF(KU28="R",2,IF(KU28="A",1)))</f>
        <v/>
      </c>
      <c r="LY28" s="7">
        <f>(LK28*(LU28+LX28)+(LL28*(LU28+LX28)))</f>
        <v/>
      </c>
      <c r="LZ28" s="7">
        <f>(LN28*(LV28+LW28)+(LO28*(LV28+LW28)))</f>
        <v/>
      </c>
      <c r="MA28" s="11">
        <f>LY28-LZ28</f>
        <v/>
      </c>
      <c r="MB28" s="5">
        <f>MA28+2</f>
        <v/>
      </c>
      <c r="MC28" s="6">
        <f>MA28-2</f>
        <v/>
      </c>
      <c r="MD28" s="4">
        <f>LE28</f>
        <v/>
      </c>
      <c r="ME28" s="9">
        <f>IF(MD28=0,1000,MD28+0.75)</f>
        <v/>
      </c>
      <c r="MF28" s="10">
        <f>IF(MD28=0,0,MD28-0.75)</f>
        <v/>
      </c>
      <c r="MG28" s="4">
        <f>((LM28*(LU28+LX28))-((LP28*(LV28+LW28))))</f>
        <v/>
      </c>
      <c r="MH28" s="9">
        <f>MG28*1.2</f>
        <v/>
      </c>
      <c r="MI28" s="10">
        <f>MG28*0.8</f>
        <v/>
      </c>
      <c r="MJ28">
        <f>IFERROR(NX28,"")</f>
        <v/>
      </c>
      <c r="MK28">
        <f>IFERROR(NY28,"")</f>
        <v/>
      </c>
      <c r="ML28">
        <f>IFERROR(NZ28,"")</f>
        <v/>
      </c>
      <c r="MM28">
        <f>IFERROR(OA28,"")</f>
        <v/>
      </c>
      <c r="MN28">
        <f>IFERROR(OB28,"")</f>
        <v/>
      </c>
      <c r="MO28">
        <f>IFERROR(OC28,"")</f>
        <v/>
      </c>
      <c r="MP28" s="1">
        <f>COUNTIFS(#REF!,LT28,#REF!,1,#REF!,"&gt;="&amp;MC28,#REF!,"&lt;="&amp;MB28,#REF!,"&lt;="&amp;ME28,#REF!,"&gt;="&amp;MF28,#REF!,"="&amp;KV28,#REF!,"="&amp;KX28)</f>
        <v/>
      </c>
      <c r="MQ28" s="1">
        <f>COUNTIFS(#REF!,LT28,#REF!,0,#REF!,"&gt;="&amp;MC28,#REF!,"&lt;="&amp;MB28,#REF!,"&lt;="&amp;ME28,#REF!,"&gt;="&amp;MF28,#REF!,"="&amp;KV28,#REF!,"="&amp;KX28)</f>
        <v/>
      </c>
      <c r="MR28" s="1">
        <f>COUNTIFS(#REF!,LT28,#REF!,1,#REF!,"&gt;="&amp;MC28,#REF!,"&lt;="&amp;MB28,#REF!,"&lt;="&amp;ME28,#REF!,"&gt;="&amp;MF28,#REF!,"="&amp;KW28,#REF!,"="&amp;KY28)</f>
        <v/>
      </c>
      <c r="MS28" s="1">
        <f>COUNTIFS(#REF!,LT28,#REF!,0,#REF!,"&gt;="&amp;MC28,#REF!,"&lt;="&amp;MB28,#REF!,"&lt;="&amp;ME28,#REF!,"&gt;="&amp;MF28,#REF!,"="&amp;KW28,#REF!,"="&amp;KY28)</f>
        <v/>
      </c>
      <c r="MT28" s="1">
        <f>COUNTIFS(#REF!,LT28,#REF!,1,#REF!,"&gt;="&amp;MI28,#REF!,"&lt;="&amp;MH28,#REF!,"&lt;="&amp;ME28,#REF!,"&gt;="&amp;MF28)</f>
        <v/>
      </c>
      <c r="MU28" s="1">
        <f>COUNTIFS(#REF!,LT28,#REF!,0,#REF!,"&gt;="&amp;MI28,#REF!,"&lt;="&amp;MH28,#REF!,"&lt;="&amp;ME28,#REF!,"&gt;="&amp;MF28)</f>
        <v/>
      </c>
      <c r="MV28" s="1">
        <f>COUNTIFS(#REF!,LT28,#REF!,1,#REF!,"&gt;="&amp;MI28,#REF!,"&lt;="&amp;MH28,#REF!,"="&amp;KZ28,#REF!,"="&amp;LA28,#REF!,"&lt;="&amp;ME28,#REF!,"&gt;="&amp;MF28)</f>
        <v/>
      </c>
      <c r="MW28" s="1">
        <f>COUNTIFS(#REF!,LT28,#REF!,0,#REF!,"&gt;="&amp;MI28,#REF!,"&lt;="&amp;MH28,#REF!,"="&amp;KZ28,#REF!,"="&amp;LA28,#REF!,"&lt;="&amp;ME28,#REF!,"&gt;="&amp;MF28)</f>
        <v/>
      </c>
      <c r="MX28" s="1">
        <f>COUNTIFS(#REF!,LT28,#REF!,1,#REF!,"&gt;="&amp;MC28,#REF!,"&lt;="&amp;MB28,#REF!,"&lt;="&amp;ME28,#REF!,"&gt;="&amp;MF28)</f>
        <v/>
      </c>
      <c r="MY28" s="1">
        <f>COUNTIFS(#REF!,LT28,#REF!,0,#REF!,"&gt;="&amp;MC28,#REF!,"&lt;="&amp;MB28,#REF!,"&lt;="&amp;ME28,#REF!,"&gt;="&amp;MF28)</f>
        <v/>
      </c>
      <c r="MZ28" s="1">
        <f>COUNTIFS(#REF!,LT28,#REF!,1,#REF!,"&lt;="&amp;ME28,#REF!,"&gt;="&amp;MF28,#REF!,"="&amp;KV28,#REF!,"="&amp;KX28)</f>
        <v/>
      </c>
      <c r="NA28" s="1">
        <f>COUNTIFS(#REF!,LT28,#REF!,0,#REF!,"&lt;="&amp;ME28,#REF!,"&gt;="&amp;MF28,#REF!,"="&amp;KV28,#REF!,"="&amp;KX28)</f>
        <v/>
      </c>
      <c r="NB28" s="1">
        <f>COUNTIFS(#REF!,LT28,#REF!,1,#REF!,"&lt;="&amp;ME28,#REF!,"&gt;="&amp;MF28,#REF!,"="&amp;KW28,#REF!,"="&amp;KY28)</f>
        <v/>
      </c>
      <c r="NC28" s="1">
        <f>COUNTIFS(#REF!,LT28,#REF!,0,#REF!,"&lt;="&amp;ME28,#REF!,"&gt;="&amp;MF28,#REF!,"="&amp;KW28,#REF!,"="&amp;KY28)</f>
        <v/>
      </c>
      <c r="ND28" s="1">
        <f>MP28+MR28+MT28+MV28+MX28+MZ28+NB28</f>
        <v/>
      </c>
      <c r="NE28" s="1">
        <f>MQ28+MS28+MU28+MW28+MY28+NA28+NC28</f>
        <v/>
      </c>
      <c r="NF28" s="1">
        <f>ND28+NE28</f>
        <v/>
      </c>
      <c r="NG28" s="33">
        <f>ND28/(ND28+NE28)</f>
        <v/>
      </c>
      <c r="NH28" s="3">
        <f>1/NG28</f>
        <v/>
      </c>
      <c r="NI28" s="1">
        <f>LH28</f>
        <v/>
      </c>
      <c r="NJ28" s="79">
        <f>((1-NG28)*(1/(NI28-1))*0.98-(NG28*1))</f>
        <v/>
      </c>
      <c r="NK28" s="34">
        <f>IF(LR28&lt;0.9,0,IF(AND(LR28&gt;1.1),0,1))</f>
        <v/>
      </c>
      <c r="NL28" s="34">
        <f>IF(LS28&lt;0.9,0,IF(AND(LS28&gt;1.1),0,1))</f>
        <v/>
      </c>
      <c r="NM28" s="32">
        <f>IF(NF28&gt;99,1,0)</f>
        <v/>
      </c>
      <c r="NN28" s="32">
        <f>IF(NJ28&gt;0.0799,1,0)</f>
        <v/>
      </c>
      <c r="NO28" s="32">
        <f>IF(NJ28&gt;NQ28,1,0)</f>
        <v/>
      </c>
      <c r="NP28" s="32">
        <f>NM28+NN28+NO28+NK28+NL28</f>
        <v/>
      </c>
      <c r="NQ28" s="79">
        <f>(((100*NG28)*(NI28-1)*0.98)-((1-NG28)*100))/100</f>
        <v/>
      </c>
      <c r="NR28" s="34">
        <f>IF(LR28&lt;0.9,0,IF(AND(LR28&gt;1.1),0,1))</f>
        <v/>
      </c>
      <c r="NS28" s="34">
        <f>IF(LS28&lt;0.9,0,IF(AND(LS28&gt;1.1),0,1))</f>
        <v/>
      </c>
      <c r="NT28" s="32">
        <f>IF(NF28&gt;99,1,0)</f>
        <v/>
      </c>
      <c r="NU28" s="32">
        <f>IF(NQ28&gt;0.0799,1,0)</f>
        <v/>
      </c>
      <c r="NV28" s="32">
        <f>IF(NQ28&gt;NJ28,1,0)</f>
        <v/>
      </c>
      <c r="NW28" s="32">
        <f>NT28+NU28+NV28+NR28+NS28</f>
        <v/>
      </c>
      <c r="NX28">
        <f>IF(NP28=5,"LayHome1-0",IF(AND(NW28=5),"BackHome1-0",""))</f>
        <v/>
      </c>
      <c r="NY28">
        <f>IF(NP28=5,KN28,IF(AND(NW28=5),KN28,""))</f>
        <v/>
      </c>
      <c r="NZ28">
        <f>IF(NP28=5,"Match Odds",IF(AND(NW28=5),"Match Odds",""))</f>
        <v/>
      </c>
      <c r="OA28">
        <f>IF(NP28=5,KP28,IF(AND(NW28=5),KP28,""))</f>
        <v/>
      </c>
      <c r="OB28">
        <f>IF(NP28=5,"MATCH_ODDS",IF(AND(NW28=5),"MATCH_ODDS",""))</f>
        <v/>
      </c>
      <c r="OC28">
        <f>IF(NP28=5,"LAY",IF(AND(NW28=5),"BACK",""))</f>
        <v/>
      </c>
    </row>
    <row r="29" ht="16.5" customHeight="1" thickBot="1" thickTop="1">
      <c r="A29" s="2" t="n"/>
      <c r="KN29" s="1">
        <f>IF(INDEX(#REF!,MATCH('HT 1-0'!D29,#REF!,0))=INDEX(#REF!,MATCH('HT 1-0'!D29,#REF!,0)),INDEX(#REF!,MATCH('HT 1-0'!D29,#REF!,0)),"ERROR")</f>
        <v/>
      </c>
      <c r="KO29" s="1">
        <f>IF(INDEX(#REF!,MATCH('HT 1-0'!E29,#REF!,0))=INDEX(#REF!,MATCH('HT 1-0'!E29,#REF!,0)),INDEX(#REF!,MATCH('HT 1-0'!E29,#REF!,0)),"ERROR")</f>
        <v/>
      </c>
      <c r="KP29" s="1">
        <f>KN29&amp;" v "&amp;KO29</f>
        <v/>
      </c>
      <c r="KQ29">
        <f>B29&amp;"_"&amp;C29</f>
        <v/>
      </c>
      <c r="KR29" s="1">
        <f>IF((HW29/KK29)&lt;0.335,"G",IF((HW29/KK29)&gt;0.67,"R","A"))</f>
        <v/>
      </c>
      <c r="KS29" s="1">
        <f>IF((HX29/KK29)&lt;0.335,"G",IF((HX29/KK29)&gt;0.67,"R","A"))</f>
        <v/>
      </c>
      <c r="KT29" s="1">
        <f>IF((IH29/KK29)&lt;0.335,"G",IF((IH29/KK29)&gt;0.67,"R","A"))</f>
        <v/>
      </c>
      <c r="KU29" s="1">
        <f>IF((II29/KK29)&lt;0.335,"G",IF((II29/KK29)&gt;0.67,"R","A"))</f>
        <v/>
      </c>
      <c r="KV29" s="1">
        <f>IF((HZ29/KK29)&lt;0.335,"G",IF((HZ29/KK29)&gt;0.67,"R","A"))</f>
        <v/>
      </c>
      <c r="KW29" s="1">
        <f>IF((HY29/KK29)&lt;0.335,"G",IF((HY29/KK29)&gt;0.67,"R","A"))</f>
        <v/>
      </c>
      <c r="KX29" s="1">
        <f>IF((IK29/KK29)&lt;0.335,"G",IF((IK29/KK29)&gt;0.67,"R","A"))</f>
        <v/>
      </c>
      <c r="KY29" s="1">
        <f>IF((IJ29/KK29)&lt;0.335,"G",IF((IJ29/KK29)&gt;0.67,"R","A"))</f>
        <v/>
      </c>
      <c r="KZ29" s="1">
        <f>IF((HQ29/KK29)&lt;0.335,"G",IF((HQ29/KK29)&gt;0.67,"R","A"))</f>
        <v/>
      </c>
      <c r="LA29" s="1">
        <f>IF((IB29/KK29)&lt;0.335,"G",IF((IB29/KK29)&gt;0.67,"R","A"))</f>
        <v/>
      </c>
      <c r="LB29">
        <f>IF(LQ29="1-0",INDEX(Scrape!#REF!,MATCH('HT 1-0'!KP29,Scrape!$B:$B,0)),"")</f>
        <v/>
      </c>
      <c r="LC29">
        <f>IF(LQ29="1-0",INDEX(Scrape!$A:$A,MATCH('HT 1-0'!KP29,Scrape!$B:$B,0)),"")</f>
        <v/>
      </c>
      <c r="LD29">
        <f>IF(LQ29="1-0",INDEX(Scrape!$B:$B,MATCH('HT 1-0'!KP29,Scrape!$B:$B,0)),"")</f>
        <v/>
      </c>
      <c r="LE29">
        <f>IF(LQ29="1-0",INDEX(Scrape!$C:$C,MATCH('HT 1-0'!KP29,Scrape!$B:$B,0)),"")</f>
        <v/>
      </c>
      <c r="LF29">
        <f>IF(LQ29="1-0",INDEX(Scrape!$D:$D,MATCH('HT 1-0'!KP29,Scrape!$B:$B,0)),"")</f>
        <v/>
      </c>
      <c r="LG29">
        <f>IF(LQ29="1-0",INDEX(Scrape!$E:$E,MATCH('HT 1-0'!KP29,Scrape!$B:$B,0)),"")</f>
        <v/>
      </c>
      <c r="LH29">
        <f>IF(LQ29="1-0",INDEX(Scrape!$F:$F,MATCH('HT 1-0'!KP29,Scrape!$B:$B,0)),"")</f>
        <v/>
      </c>
      <c r="LI29">
        <f>IF(LQ29="1-0",INDEX(Scrape!$G:$G,MATCH('HT 1-0'!KP29,Scrape!$B:$B,0)),"")</f>
        <v/>
      </c>
      <c r="LJ29">
        <f>IF(LQ29="1-0",INDEX(Scrape!$H:$H,MATCH('HT 1-0'!KP29,Scrape!$B:$B,0)),"")</f>
        <v/>
      </c>
      <c r="LK29">
        <f>IF(LQ29="1-0",INDEX(Scrape!$I:$I,MATCH('HT 1-0'!KP29,Scrape!$B:$B,0)),"")</f>
        <v/>
      </c>
      <c r="LL29">
        <f>IF(LQ29="1-0",INDEX(Scrape!$J:$J,MATCH('HT 1-0'!KP29,Scrape!$B:$B,0)),"")</f>
        <v/>
      </c>
      <c r="LM29">
        <f>IF(LQ29="1-0",INDEX(Scrape!$K:$K,MATCH('HT 1-0'!KP29,Scrape!$B:$B,0)),"")</f>
        <v/>
      </c>
      <c r="LN29">
        <f>IF(LQ29="1-0",INDEX(Scrape!$L:$L,MATCH('HT 1-0'!KP29,Scrape!$B:$B,0)),"")</f>
        <v/>
      </c>
      <c r="LO29">
        <f>IF(LQ29="1-0",INDEX(Scrape!$M:$M,MATCH('HT 1-0'!KP29,Scrape!$B:$B,0)),"")</f>
        <v/>
      </c>
      <c r="LP29">
        <f>IF(LQ29="1-0",INDEX(Scrape!$N:$N,MATCH('HT 1-0'!KP29,Scrape!$B:$B,0)),"")</f>
        <v/>
      </c>
      <c r="LQ29">
        <f>INDEX(Scrape!$O:$O,MATCH('HT 1-0'!KP29,Scrape!$B:$B,0))</f>
        <v/>
      </c>
      <c r="LR29">
        <f>(1/LJ29)+(1/LI29)+(1/LH29)</f>
        <v/>
      </c>
      <c r="LS29">
        <f>(1/LG29)+(1/LF29)+(1/LE29)</f>
        <v/>
      </c>
      <c r="LT29" s="8">
        <f>IF(INDEX(#REF!,MATCH(KQ29,#REF!,0))=INDEX(#REF!,MATCH(KQ29,#REF!,0)),INDEX(#REF!,MATCH(KQ29,#REF!,0)),"ERROR")</f>
        <v/>
      </c>
      <c r="LU29" s="4">
        <f>IF(KR29="G",2,IF(KR29="R",0.5,IF(KR29="A",1)))</f>
        <v/>
      </c>
      <c r="LV29" s="4">
        <f>IF(KS29="G",0.5,IF(KS29="R",2,IF(KS29="A",1)))</f>
        <v/>
      </c>
      <c r="LW29" s="4">
        <f>IF(KT29="G",2,IF(KT29="R",0.5,IF(KT29="A",1)))</f>
        <v/>
      </c>
      <c r="LX29" s="4">
        <f>IF(KU29="G",0.5,IF(KU29="R",2,IF(KU29="A",1)))</f>
        <v/>
      </c>
      <c r="LY29" s="7">
        <f>(LK29*(LU29+LX29)+(LL29*(LU29+LX29)))</f>
        <v/>
      </c>
      <c r="LZ29" s="7">
        <f>(LN29*(LV29+LW29)+(LO29*(LV29+LW29)))</f>
        <v/>
      </c>
      <c r="MA29" s="11">
        <f>LY29-LZ29</f>
        <v/>
      </c>
      <c r="MB29" s="5">
        <f>MA29+2</f>
        <v/>
      </c>
      <c r="MC29" s="6">
        <f>MA29-2</f>
        <v/>
      </c>
      <c r="MD29" s="4">
        <f>LE29</f>
        <v/>
      </c>
      <c r="ME29" s="9">
        <f>IF(MD29=0,1000,MD29+0.75)</f>
        <v/>
      </c>
      <c r="MF29" s="10">
        <f>IF(MD29=0,0,MD29-0.75)</f>
        <v/>
      </c>
      <c r="MG29" s="4">
        <f>((LM29*(LU29+LX29))-((LP29*(LV29+LW29))))</f>
        <v/>
      </c>
      <c r="MH29" s="9">
        <f>MG29*1.2</f>
        <v/>
      </c>
      <c r="MI29" s="10">
        <f>MG29*0.8</f>
        <v/>
      </c>
      <c r="MJ29">
        <f>IFERROR(NX29,"")</f>
        <v/>
      </c>
      <c r="MK29">
        <f>IFERROR(NY29,"")</f>
        <v/>
      </c>
      <c r="ML29">
        <f>IFERROR(NZ29,"")</f>
        <v/>
      </c>
      <c r="MM29">
        <f>IFERROR(OA29,"")</f>
        <v/>
      </c>
      <c r="MN29">
        <f>IFERROR(OB29,"")</f>
        <v/>
      </c>
      <c r="MO29">
        <f>IFERROR(OC29,"")</f>
        <v/>
      </c>
      <c r="MP29" s="1">
        <f>COUNTIFS(#REF!,LT29,#REF!,1,#REF!,"&gt;="&amp;MC29,#REF!,"&lt;="&amp;MB29,#REF!,"&lt;="&amp;ME29,#REF!,"&gt;="&amp;MF29,#REF!,"="&amp;KV29,#REF!,"="&amp;KX29)</f>
        <v/>
      </c>
      <c r="MQ29" s="1">
        <f>COUNTIFS(#REF!,LT29,#REF!,0,#REF!,"&gt;="&amp;MC29,#REF!,"&lt;="&amp;MB29,#REF!,"&lt;="&amp;ME29,#REF!,"&gt;="&amp;MF29,#REF!,"="&amp;KV29,#REF!,"="&amp;KX29)</f>
        <v/>
      </c>
      <c r="MR29" s="1">
        <f>COUNTIFS(#REF!,LT29,#REF!,1,#REF!,"&gt;="&amp;MC29,#REF!,"&lt;="&amp;MB29,#REF!,"&lt;="&amp;ME29,#REF!,"&gt;="&amp;MF29,#REF!,"="&amp;KW29,#REF!,"="&amp;KY29)</f>
        <v/>
      </c>
      <c r="MS29" s="1">
        <f>COUNTIFS(#REF!,LT29,#REF!,0,#REF!,"&gt;="&amp;MC29,#REF!,"&lt;="&amp;MB29,#REF!,"&lt;="&amp;ME29,#REF!,"&gt;="&amp;MF29,#REF!,"="&amp;KW29,#REF!,"="&amp;KY29)</f>
        <v/>
      </c>
      <c r="MT29" s="1">
        <f>COUNTIFS(#REF!,LT29,#REF!,1,#REF!,"&gt;="&amp;MI29,#REF!,"&lt;="&amp;MH29,#REF!,"&lt;="&amp;ME29,#REF!,"&gt;="&amp;MF29)</f>
        <v/>
      </c>
      <c r="MU29" s="1">
        <f>COUNTIFS(#REF!,LT29,#REF!,0,#REF!,"&gt;="&amp;MI29,#REF!,"&lt;="&amp;MH29,#REF!,"&lt;="&amp;ME29,#REF!,"&gt;="&amp;MF29)</f>
        <v/>
      </c>
      <c r="MV29" s="1">
        <f>COUNTIFS(#REF!,LT29,#REF!,1,#REF!,"&gt;="&amp;MI29,#REF!,"&lt;="&amp;MH29,#REF!,"="&amp;KZ29,#REF!,"="&amp;LA29,#REF!,"&lt;="&amp;ME29,#REF!,"&gt;="&amp;MF29)</f>
        <v/>
      </c>
      <c r="MW29" s="1">
        <f>COUNTIFS(#REF!,LT29,#REF!,0,#REF!,"&gt;="&amp;MI29,#REF!,"&lt;="&amp;MH29,#REF!,"="&amp;KZ29,#REF!,"="&amp;LA29,#REF!,"&lt;="&amp;ME29,#REF!,"&gt;="&amp;MF29)</f>
        <v/>
      </c>
      <c r="MX29" s="1">
        <f>COUNTIFS(#REF!,LT29,#REF!,1,#REF!,"&gt;="&amp;MC29,#REF!,"&lt;="&amp;MB29,#REF!,"&lt;="&amp;ME29,#REF!,"&gt;="&amp;MF29)</f>
        <v/>
      </c>
      <c r="MY29" s="1">
        <f>COUNTIFS(#REF!,LT29,#REF!,0,#REF!,"&gt;="&amp;MC29,#REF!,"&lt;="&amp;MB29,#REF!,"&lt;="&amp;ME29,#REF!,"&gt;="&amp;MF29)</f>
        <v/>
      </c>
      <c r="MZ29" s="1">
        <f>COUNTIFS(#REF!,LT29,#REF!,1,#REF!,"&lt;="&amp;ME29,#REF!,"&gt;="&amp;MF29,#REF!,"="&amp;KV29,#REF!,"="&amp;KX29)</f>
        <v/>
      </c>
      <c r="NA29" s="1">
        <f>COUNTIFS(#REF!,LT29,#REF!,0,#REF!,"&lt;="&amp;ME29,#REF!,"&gt;="&amp;MF29,#REF!,"="&amp;KV29,#REF!,"="&amp;KX29)</f>
        <v/>
      </c>
      <c r="NB29" s="1">
        <f>COUNTIFS(#REF!,LT29,#REF!,1,#REF!,"&lt;="&amp;ME29,#REF!,"&gt;="&amp;MF29,#REF!,"="&amp;KW29,#REF!,"="&amp;KY29)</f>
        <v/>
      </c>
      <c r="NC29" s="1">
        <f>COUNTIFS(#REF!,LT29,#REF!,0,#REF!,"&lt;="&amp;ME29,#REF!,"&gt;="&amp;MF29,#REF!,"="&amp;KW29,#REF!,"="&amp;KY29)</f>
        <v/>
      </c>
      <c r="ND29" s="1">
        <f>MP29+MR29+MT29+MV29+MX29+MZ29+NB29</f>
        <v/>
      </c>
      <c r="NE29" s="1">
        <f>MQ29+MS29+MU29+MW29+MY29+NA29+NC29</f>
        <v/>
      </c>
      <c r="NF29" s="1">
        <f>ND29+NE29</f>
        <v/>
      </c>
      <c r="NG29" s="33">
        <f>ND29/(ND29+NE29)</f>
        <v/>
      </c>
      <c r="NH29" s="3">
        <f>1/NG29</f>
        <v/>
      </c>
      <c r="NI29" s="1">
        <f>LH29</f>
        <v/>
      </c>
      <c r="NJ29" s="79">
        <f>((1-NG29)*(1/(NI29-1))*0.98-(NG29*1))</f>
        <v/>
      </c>
      <c r="NK29" s="34">
        <f>IF(LR29&lt;0.9,0,IF(AND(LR29&gt;1.1),0,1))</f>
        <v/>
      </c>
      <c r="NL29" s="34">
        <f>IF(LS29&lt;0.9,0,IF(AND(LS29&gt;1.1),0,1))</f>
        <v/>
      </c>
      <c r="NM29" s="32">
        <f>IF(NF29&gt;99,1,0)</f>
        <v/>
      </c>
      <c r="NN29" s="32">
        <f>IF(NJ29&gt;0.0799,1,0)</f>
        <v/>
      </c>
      <c r="NO29" s="32">
        <f>IF(NJ29&gt;NQ29,1,0)</f>
        <v/>
      </c>
      <c r="NP29" s="32">
        <f>NM29+NN29+NO29+NK29+NL29</f>
        <v/>
      </c>
      <c r="NQ29" s="79">
        <f>(((100*NG29)*(NI29-1)*0.98)-((1-NG29)*100))/100</f>
        <v/>
      </c>
      <c r="NR29" s="34">
        <f>IF(LR29&lt;0.9,0,IF(AND(LR29&gt;1.1),0,1))</f>
        <v/>
      </c>
      <c r="NS29" s="34">
        <f>IF(LS29&lt;0.9,0,IF(AND(LS29&gt;1.1),0,1))</f>
        <v/>
      </c>
      <c r="NT29" s="32">
        <f>IF(NF29&gt;99,1,0)</f>
        <v/>
      </c>
      <c r="NU29" s="32">
        <f>IF(NQ29&gt;0.0799,1,0)</f>
        <v/>
      </c>
      <c r="NV29" s="32">
        <f>IF(NQ29&gt;NJ29,1,0)</f>
        <v/>
      </c>
      <c r="NW29" s="32">
        <f>NT29+NU29+NV29+NR29+NS29</f>
        <v/>
      </c>
      <c r="NX29">
        <f>IF(NP29=5,"LayHome1-0",IF(AND(NW29=5),"BackHome1-0",""))</f>
        <v/>
      </c>
      <c r="NY29">
        <f>IF(NP29=5,KN29,IF(AND(NW29=5),KN29,""))</f>
        <v/>
      </c>
      <c r="NZ29">
        <f>IF(NP29=5,"Match Odds",IF(AND(NW29=5),"Match Odds",""))</f>
        <v/>
      </c>
      <c r="OA29">
        <f>IF(NP29=5,KP29,IF(AND(NW29=5),KP29,""))</f>
        <v/>
      </c>
      <c r="OB29">
        <f>IF(NP29=5,"MATCH_ODDS",IF(AND(NW29=5),"MATCH_ODDS",""))</f>
        <v/>
      </c>
      <c r="OC29">
        <f>IF(NP29=5,"LAY",IF(AND(NW29=5),"BACK",""))</f>
        <v/>
      </c>
    </row>
    <row r="30" ht="16.5" customHeight="1" thickBot="1" thickTop="1">
      <c r="A30" s="2" t="n"/>
      <c r="KN30" s="1">
        <f>IF(INDEX(#REF!,MATCH('HT 1-0'!D30,#REF!,0))=INDEX(#REF!,MATCH('HT 1-0'!D30,#REF!,0)),INDEX(#REF!,MATCH('HT 1-0'!D30,#REF!,0)),"ERROR")</f>
        <v/>
      </c>
      <c r="KO30" s="1">
        <f>IF(INDEX(#REF!,MATCH('HT 1-0'!E30,#REF!,0))=INDEX(#REF!,MATCH('HT 1-0'!E30,#REF!,0)),INDEX(#REF!,MATCH('HT 1-0'!E30,#REF!,0)),"ERROR")</f>
        <v/>
      </c>
      <c r="KP30" s="1">
        <f>KN30&amp;" v "&amp;KO30</f>
        <v/>
      </c>
      <c r="KQ30">
        <f>B30&amp;"_"&amp;C30</f>
        <v/>
      </c>
      <c r="KR30" s="1">
        <f>IF((HW30/KK30)&lt;0.335,"G",IF((HW30/KK30)&gt;0.67,"R","A"))</f>
        <v/>
      </c>
      <c r="KS30" s="1">
        <f>IF((HX30/KK30)&lt;0.335,"G",IF((HX30/KK30)&gt;0.67,"R","A"))</f>
        <v/>
      </c>
      <c r="KT30" s="1">
        <f>IF((IH30/KK30)&lt;0.335,"G",IF((IH30/KK30)&gt;0.67,"R","A"))</f>
        <v/>
      </c>
      <c r="KU30" s="1">
        <f>IF((II30/KK30)&lt;0.335,"G",IF((II30/KK30)&gt;0.67,"R","A"))</f>
        <v/>
      </c>
      <c r="KV30" s="1">
        <f>IF((HZ30/KK30)&lt;0.335,"G",IF((HZ30/KK30)&gt;0.67,"R","A"))</f>
        <v/>
      </c>
      <c r="KW30" s="1">
        <f>IF((HY30/KK30)&lt;0.335,"G",IF((HY30/KK30)&gt;0.67,"R","A"))</f>
        <v/>
      </c>
      <c r="KX30" s="1">
        <f>IF((IK30/KK30)&lt;0.335,"G",IF((IK30/KK30)&gt;0.67,"R","A"))</f>
        <v/>
      </c>
      <c r="KY30" s="1">
        <f>IF((IJ30/KK30)&lt;0.335,"G",IF((IJ30/KK30)&gt;0.67,"R","A"))</f>
        <v/>
      </c>
      <c r="KZ30" s="1">
        <f>IF((HQ30/KK30)&lt;0.335,"G",IF((HQ30/KK30)&gt;0.67,"R","A"))</f>
        <v/>
      </c>
      <c r="LA30" s="1">
        <f>IF((IB30/KK30)&lt;0.335,"G",IF((IB30/KK30)&gt;0.67,"R","A"))</f>
        <v/>
      </c>
      <c r="LB30">
        <f>IF(LQ30="1-0",INDEX(Scrape!#REF!,MATCH('HT 1-0'!KP30,Scrape!$B:$B,0)),"")</f>
        <v/>
      </c>
      <c r="LC30">
        <f>IF(LQ30="1-0",INDEX(Scrape!$A:$A,MATCH('HT 1-0'!KP30,Scrape!$B:$B,0)),"")</f>
        <v/>
      </c>
      <c r="LD30">
        <f>IF(LQ30="1-0",INDEX(Scrape!$B:$B,MATCH('HT 1-0'!KP30,Scrape!$B:$B,0)),"")</f>
        <v/>
      </c>
      <c r="LE30">
        <f>IF(LQ30="1-0",INDEX(Scrape!$C:$C,MATCH('HT 1-0'!KP30,Scrape!$B:$B,0)),"")</f>
        <v/>
      </c>
      <c r="LF30">
        <f>IF(LQ30="1-0",INDEX(Scrape!$D:$D,MATCH('HT 1-0'!KP30,Scrape!$B:$B,0)),"")</f>
        <v/>
      </c>
      <c r="LG30">
        <f>IF(LQ30="1-0",INDEX(Scrape!$E:$E,MATCH('HT 1-0'!KP30,Scrape!$B:$B,0)),"")</f>
        <v/>
      </c>
      <c r="LH30">
        <f>IF(LQ30="1-0",INDEX(Scrape!$F:$F,MATCH('HT 1-0'!KP30,Scrape!$B:$B,0)),"")</f>
        <v/>
      </c>
      <c r="LI30">
        <f>IF(LQ30="1-0",INDEX(Scrape!$G:$G,MATCH('HT 1-0'!KP30,Scrape!$B:$B,0)),"")</f>
        <v/>
      </c>
      <c r="LJ30">
        <f>IF(LQ30="1-0",INDEX(Scrape!$H:$H,MATCH('HT 1-0'!KP30,Scrape!$B:$B,0)),"")</f>
        <v/>
      </c>
      <c r="LK30">
        <f>IF(LQ30="1-0",INDEX(Scrape!$I:$I,MATCH('HT 1-0'!KP30,Scrape!$B:$B,0)),"")</f>
        <v/>
      </c>
      <c r="LL30">
        <f>IF(LQ30="1-0",INDEX(Scrape!$J:$J,MATCH('HT 1-0'!KP30,Scrape!$B:$B,0)),"")</f>
        <v/>
      </c>
      <c r="LM30">
        <f>IF(LQ30="1-0",INDEX(Scrape!$K:$K,MATCH('HT 1-0'!KP30,Scrape!$B:$B,0)),"")</f>
        <v/>
      </c>
      <c r="LN30">
        <f>IF(LQ30="1-0",INDEX(Scrape!$L:$L,MATCH('HT 1-0'!KP30,Scrape!$B:$B,0)),"")</f>
        <v/>
      </c>
      <c r="LO30">
        <f>IF(LQ30="1-0",INDEX(Scrape!$M:$M,MATCH('HT 1-0'!KP30,Scrape!$B:$B,0)),"")</f>
        <v/>
      </c>
      <c r="LP30">
        <f>IF(LQ30="1-0",INDEX(Scrape!$N:$N,MATCH('HT 1-0'!KP30,Scrape!$B:$B,0)),"")</f>
        <v/>
      </c>
      <c r="LQ30">
        <f>INDEX(Scrape!$O:$O,MATCH('HT 1-0'!KP30,Scrape!$B:$B,0))</f>
        <v/>
      </c>
      <c r="LR30">
        <f>(1/LJ30)+(1/LI30)+(1/LH30)</f>
        <v/>
      </c>
      <c r="LS30">
        <f>(1/LG30)+(1/LF30)+(1/LE30)</f>
        <v/>
      </c>
      <c r="LT30" s="8">
        <f>IF(INDEX(#REF!,MATCH(KQ30,#REF!,0))=INDEX(#REF!,MATCH(KQ30,#REF!,0)),INDEX(#REF!,MATCH(KQ30,#REF!,0)),"ERROR")</f>
        <v/>
      </c>
      <c r="LU30" s="4">
        <f>IF(KR30="G",2,IF(KR30="R",0.5,IF(KR30="A",1)))</f>
        <v/>
      </c>
      <c r="LV30" s="4">
        <f>IF(KS30="G",0.5,IF(KS30="R",2,IF(KS30="A",1)))</f>
        <v/>
      </c>
      <c r="LW30" s="4">
        <f>IF(KT30="G",2,IF(KT30="R",0.5,IF(KT30="A",1)))</f>
        <v/>
      </c>
      <c r="LX30" s="4">
        <f>IF(KU30="G",0.5,IF(KU30="R",2,IF(KU30="A",1)))</f>
        <v/>
      </c>
      <c r="LY30" s="7">
        <f>(LK30*(LU30+LX30)+(LL30*(LU30+LX30)))</f>
        <v/>
      </c>
      <c r="LZ30" s="7">
        <f>(LN30*(LV30+LW30)+(LO30*(LV30+LW30)))</f>
        <v/>
      </c>
      <c r="MA30" s="11">
        <f>LY30-LZ30</f>
        <v/>
      </c>
      <c r="MB30" s="5">
        <f>MA30+2</f>
        <v/>
      </c>
      <c r="MC30" s="6">
        <f>MA30-2</f>
        <v/>
      </c>
      <c r="MD30" s="4">
        <f>LE30</f>
        <v/>
      </c>
      <c r="ME30" s="9">
        <f>IF(MD30=0,1000,MD30+0.75)</f>
        <v/>
      </c>
      <c r="MF30" s="10">
        <f>IF(MD30=0,0,MD30-0.75)</f>
        <v/>
      </c>
      <c r="MG30" s="4">
        <f>((LM30*(LU30+LX30))-((LP30*(LV30+LW30))))</f>
        <v/>
      </c>
      <c r="MH30" s="9">
        <f>MG30*1.2</f>
        <v/>
      </c>
      <c r="MI30" s="10">
        <f>MG30*0.8</f>
        <v/>
      </c>
      <c r="MJ30">
        <f>IFERROR(NX30,"")</f>
        <v/>
      </c>
      <c r="MK30">
        <f>IFERROR(NY30,"")</f>
        <v/>
      </c>
      <c r="ML30">
        <f>IFERROR(NZ30,"")</f>
        <v/>
      </c>
      <c r="MM30">
        <f>IFERROR(OA30,"")</f>
        <v/>
      </c>
      <c r="MN30">
        <f>IFERROR(OB30,"")</f>
        <v/>
      </c>
      <c r="MO30">
        <f>IFERROR(OC30,"")</f>
        <v/>
      </c>
      <c r="MP30" s="1">
        <f>COUNTIFS(#REF!,LT30,#REF!,1,#REF!,"&gt;="&amp;MC30,#REF!,"&lt;="&amp;MB30,#REF!,"&lt;="&amp;ME30,#REF!,"&gt;="&amp;MF30,#REF!,"="&amp;KV30,#REF!,"="&amp;KX30)</f>
        <v/>
      </c>
      <c r="MQ30" s="1">
        <f>COUNTIFS(#REF!,LT30,#REF!,0,#REF!,"&gt;="&amp;MC30,#REF!,"&lt;="&amp;MB30,#REF!,"&lt;="&amp;ME30,#REF!,"&gt;="&amp;MF30,#REF!,"="&amp;KV30,#REF!,"="&amp;KX30)</f>
        <v/>
      </c>
      <c r="MR30" s="1">
        <f>COUNTIFS(#REF!,LT30,#REF!,1,#REF!,"&gt;="&amp;MC30,#REF!,"&lt;="&amp;MB30,#REF!,"&lt;="&amp;ME30,#REF!,"&gt;="&amp;MF30,#REF!,"="&amp;KW30,#REF!,"="&amp;KY30)</f>
        <v/>
      </c>
      <c r="MS30" s="1">
        <f>COUNTIFS(#REF!,LT30,#REF!,0,#REF!,"&gt;="&amp;MC30,#REF!,"&lt;="&amp;MB30,#REF!,"&lt;="&amp;ME30,#REF!,"&gt;="&amp;MF30,#REF!,"="&amp;KW30,#REF!,"="&amp;KY30)</f>
        <v/>
      </c>
      <c r="MT30" s="1">
        <f>COUNTIFS(#REF!,LT30,#REF!,1,#REF!,"&gt;="&amp;MI30,#REF!,"&lt;="&amp;MH30,#REF!,"&lt;="&amp;ME30,#REF!,"&gt;="&amp;MF30)</f>
        <v/>
      </c>
      <c r="MU30" s="1">
        <f>COUNTIFS(#REF!,LT30,#REF!,0,#REF!,"&gt;="&amp;MI30,#REF!,"&lt;="&amp;MH30,#REF!,"&lt;="&amp;ME30,#REF!,"&gt;="&amp;MF30)</f>
        <v/>
      </c>
      <c r="MV30" s="1">
        <f>COUNTIFS(#REF!,LT30,#REF!,1,#REF!,"&gt;="&amp;MI30,#REF!,"&lt;="&amp;MH30,#REF!,"="&amp;KZ30,#REF!,"="&amp;LA30,#REF!,"&lt;="&amp;ME30,#REF!,"&gt;="&amp;MF30)</f>
        <v/>
      </c>
      <c r="MW30" s="1">
        <f>COUNTIFS(#REF!,LT30,#REF!,0,#REF!,"&gt;="&amp;MI30,#REF!,"&lt;="&amp;MH30,#REF!,"="&amp;KZ30,#REF!,"="&amp;LA30,#REF!,"&lt;="&amp;ME30,#REF!,"&gt;="&amp;MF30)</f>
        <v/>
      </c>
      <c r="MX30" s="1">
        <f>COUNTIFS(#REF!,LT30,#REF!,1,#REF!,"&gt;="&amp;MC30,#REF!,"&lt;="&amp;MB30,#REF!,"&lt;="&amp;ME30,#REF!,"&gt;="&amp;MF30)</f>
        <v/>
      </c>
      <c r="MY30" s="1">
        <f>COUNTIFS(#REF!,LT30,#REF!,0,#REF!,"&gt;="&amp;MC30,#REF!,"&lt;="&amp;MB30,#REF!,"&lt;="&amp;ME30,#REF!,"&gt;="&amp;MF30)</f>
        <v/>
      </c>
      <c r="MZ30" s="1">
        <f>COUNTIFS(#REF!,LT30,#REF!,1,#REF!,"&lt;="&amp;ME30,#REF!,"&gt;="&amp;MF30,#REF!,"="&amp;KV30,#REF!,"="&amp;KX30)</f>
        <v/>
      </c>
      <c r="NA30" s="1">
        <f>COUNTIFS(#REF!,LT30,#REF!,0,#REF!,"&lt;="&amp;ME30,#REF!,"&gt;="&amp;MF30,#REF!,"="&amp;KV30,#REF!,"="&amp;KX30)</f>
        <v/>
      </c>
      <c r="NB30" s="1">
        <f>COUNTIFS(#REF!,LT30,#REF!,1,#REF!,"&lt;="&amp;ME30,#REF!,"&gt;="&amp;MF30,#REF!,"="&amp;KW30,#REF!,"="&amp;KY30)</f>
        <v/>
      </c>
      <c r="NC30" s="1">
        <f>COUNTIFS(#REF!,LT30,#REF!,0,#REF!,"&lt;="&amp;ME30,#REF!,"&gt;="&amp;MF30,#REF!,"="&amp;KW30,#REF!,"="&amp;KY30)</f>
        <v/>
      </c>
      <c r="ND30" s="1">
        <f>MP30+MR30+MT30+MV30+MX30+MZ30+NB30</f>
        <v/>
      </c>
      <c r="NE30" s="1">
        <f>MQ30+MS30+MU30+MW30+MY30+NA30+NC30</f>
        <v/>
      </c>
      <c r="NF30" s="1">
        <f>ND30+NE30</f>
        <v/>
      </c>
      <c r="NG30" s="33">
        <f>ND30/(ND30+NE30)</f>
        <v/>
      </c>
      <c r="NH30" s="3">
        <f>1/NG30</f>
        <v/>
      </c>
      <c r="NI30" s="1">
        <f>LH30</f>
        <v/>
      </c>
      <c r="NJ30" s="79">
        <f>((1-NG30)*(1/(NI30-1))*0.98-(NG30*1))</f>
        <v/>
      </c>
      <c r="NK30" s="34">
        <f>IF(LR30&lt;0.9,0,IF(AND(LR30&gt;1.1),0,1))</f>
        <v/>
      </c>
      <c r="NL30" s="34">
        <f>IF(LS30&lt;0.9,0,IF(AND(LS30&gt;1.1),0,1))</f>
        <v/>
      </c>
      <c r="NM30" s="32">
        <f>IF(NF30&gt;99,1,0)</f>
        <v/>
      </c>
      <c r="NN30" s="32">
        <f>IF(NJ30&gt;0.0799,1,0)</f>
        <v/>
      </c>
      <c r="NO30" s="32">
        <f>IF(NJ30&gt;NQ30,1,0)</f>
        <v/>
      </c>
      <c r="NP30" s="32">
        <f>NM30+NN30+NO30+NK30+NL30</f>
        <v/>
      </c>
      <c r="NQ30" s="79">
        <f>(((100*NG30)*(NI30-1)*0.98)-((1-NG30)*100))/100</f>
        <v/>
      </c>
      <c r="NR30" s="34">
        <f>IF(LR30&lt;0.9,0,IF(AND(LR30&gt;1.1),0,1))</f>
        <v/>
      </c>
      <c r="NS30" s="34">
        <f>IF(LS30&lt;0.9,0,IF(AND(LS30&gt;1.1),0,1))</f>
        <v/>
      </c>
      <c r="NT30" s="32">
        <f>IF(NF30&gt;99,1,0)</f>
        <v/>
      </c>
      <c r="NU30" s="32">
        <f>IF(NQ30&gt;0.0799,1,0)</f>
        <v/>
      </c>
      <c r="NV30" s="32">
        <f>IF(NQ30&gt;NJ30,1,0)</f>
        <v/>
      </c>
      <c r="NW30" s="32">
        <f>NT30+NU30+NV30+NR30+NS30</f>
        <v/>
      </c>
      <c r="NX30">
        <f>IF(NP30=5,"LayHome1-0",IF(AND(NW30=5),"BackHome1-0",""))</f>
        <v/>
      </c>
      <c r="NY30">
        <f>IF(NP30=5,KN30,IF(AND(NW30=5),KN30,""))</f>
        <v/>
      </c>
      <c r="NZ30">
        <f>IF(NP30=5,"Match Odds",IF(AND(NW30=5),"Match Odds",""))</f>
        <v/>
      </c>
      <c r="OA30">
        <f>IF(NP30=5,KP30,IF(AND(NW30=5),KP30,""))</f>
        <v/>
      </c>
      <c r="OB30">
        <f>IF(NP30=5,"MATCH_ODDS",IF(AND(NW30=5),"MATCH_ODDS",""))</f>
        <v/>
      </c>
      <c r="OC30">
        <f>IF(NP30=5,"LAY",IF(AND(NW30=5),"BACK",""))</f>
        <v/>
      </c>
    </row>
    <row r="31" ht="16.5" customHeight="1" thickBot="1" thickTop="1">
      <c r="A31" s="2" t="n"/>
      <c r="KN31" s="1">
        <f>IF(INDEX(#REF!,MATCH('HT 1-0'!D31,#REF!,0))=INDEX(#REF!,MATCH('HT 1-0'!D31,#REF!,0)),INDEX(#REF!,MATCH('HT 1-0'!D31,#REF!,0)),"ERROR")</f>
        <v/>
      </c>
      <c r="KO31" s="1">
        <f>IF(INDEX(#REF!,MATCH('HT 1-0'!E31,#REF!,0))=INDEX(#REF!,MATCH('HT 1-0'!E31,#REF!,0)),INDEX(#REF!,MATCH('HT 1-0'!E31,#REF!,0)),"ERROR")</f>
        <v/>
      </c>
      <c r="KP31" s="1">
        <f>KN31&amp;" v "&amp;KO31</f>
        <v/>
      </c>
      <c r="KQ31">
        <f>B31&amp;"_"&amp;C31</f>
        <v/>
      </c>
      <c r="KR31" s="1">
        <f>IF((HW31/KK31)&lt;0.335,"G",IF((HW31/KK31)&gt;0.67,"R","A"))</f>
        <v/>
      </c>
      <c r="KS31" s="1">
        <f>IF((HX31/KK31)&lt;0.335,"G",IF((HX31/KK31)&gt;0.67,"R","A"))</f>
        <v/>
      </c>
      <c r="KT31" s="1">
        <f>IF((IH31/KK31)&lt;0.335,"G",IF((IH31/KK31)&gt;0.67,"R","A"))</f>
        <v/>
      </c>
      <c r="KU31" s="1">
        <f>IF((II31/KK31)&lt;0.335,"G",IF((II31/KK31)&gt;0.67,"R","A"))</f>
        <v/>
      </c>
      <c r="KV31" s="1">
        <f>IF((HZ31/KK31)&lt;0.335,"G",IF((HZ31/KK31)&gt;0.67,"R","A"))</f>
        <v/>
      </c>
      <c r="KW31" s="1">
        <f>IF((HY31/KK31)&lt;0.335,"G",IF((HY31/KK31)&gt;0.67,"R","A"))</f>
        <v/>
      </c>
      <c r="KX31" s="1">
        <f>IF((IK31/KK31)&lt;0.335,"G",IF((IK31/KK31)&gt;0.67,"R","A"))</f>
        <v/>
      </c>
      <c r="KY31" s="1">
        <f>IF((IJ31/KK31)&lt;0.335,"G",IF((IJ31/KK31)&gt;0.67,"R","A"))</f>
        <v/>
      </c>
      <c r="KZ31" s="1">
        <f>IF((HQ31/KK31)&lt;0.335,"G",IF((HQ31/KK31)&gt;0.67,"R","A"))</f>
        <v/>
      </c>
      <c r="LA31" s="1">
        <f>IF((IB31/KK31)&lt;0.335,"G",IF((IB31/KK31)&gt;0.67,"R","A"))</f>
        <v/>
      </c>
      <c r="LB31">
        <f>IF(LQ31="1-0",INDEX(Scrape!#REF!,MATCH('HT 1-0'!KP31,Scrape!$B:$B,0)),"")</f>
        <v/>
      </c>
      <c r="LC31">
        <f>IF(LQ31="1-0",INDEX(Scrape!$A:$A,MATCH('HT 1-0'!KP31,Scrape!$B:$B,0)),"")</f>
        <v/>
      </c>
      <c r="LD31">
        <f>IF(LQ31="1-0",INDEX(Scrape!$B:$B,MATCH('HT 1-0'!KP31,Scrape!$B:$B,0)),"")</f>
        <v/>
      </c>
      <c r="LE31">
        <f>IF(LQ31="1-0",INDEX(Scrape!$C:$C,MATCH('HT 1-0'!KP31,Scrape!$B:$B,0)),"")</f>
        <v/>
      </c>
      <c r="LF31">
        <f>IF(LQ31="1-0",INDEX(Scrape!$D:$D,MATCH('HT 1-0'!KP31,Scrape!$B:$B,0)),"")</f>
        <v/>
      </c>
      <c r="LG31">
        <f>IF(LQ31="1-0",INDEX(Scrape!$E:$E,MATCH('HT 1-0'!KP31,Scrape!$B:$B,0)),"")</f>
        <v/>
      </c>
      <c r="LH31">
        <f>IF(LQ31="1-0",INDEX(Scrape!$F:$F,MATCH('HT 1-0'!KP31,Scrape!$B:$B,0)),"")</f>
        <v/>
      </c>
      <c r="LI31">
        <f>IF(LQ31="1-0",INDEX(Scrape!$G:$G,MATCH('HT 1-0'!KP31,Scrape!$B:$B,0)),"")</f>
        <v/>
      </c>
      <c r="LJ31">
        <f>IF(LQ31="1-0",INDEX(Scrape!$H:$H,MATCH('HT 1-0'!KP31,Scrape!$B:$B,0)),"")</f>
        <v/>
      </c>
      <c r="LK31">
        <f>IF(LQ31="1-0",INDEX(Scrape!$I:$I,MATCH('HT 1-0'!KP31,Scrape!$B:$B,0)),"")</f>
        <v/>
      </c>
      <c r="LL31">
        <f>IF(LQ31="1-0",INDEX(Scrape!$J:$J,MATCH('HT 1-0'!KP31,Scrape!$B:$B,0)),"")</f>
        <v/>
      </c>
      <c r="LM31">
        <f>IF(LQ31="1-0",INDEX(Scrape!$K:$K,MATCH('HT 1-0'!KP31,Scrape!$B:$B,0)),"")</f>
        <v/>
      </c>
      <c r="LN31">
        <f>IF(LQ31="1-0",INDEX(Scrape!$L:$L,MATCH('HT 1-0'!KP31,Scrape!$B:$B,0)),"")</f>
        <v/>
      </c>
      <c r="LO31">
        <f>IF(LQ31="1-0",INDEX(Scrape!$M:$M,MATCH('HT 1-0'!KP31,Scrape!$B:$B,0)),"")</f>
        <v/>
      </c>
      <c r="LP31">
        <f>IF(LQ31="1-0",INDEX(Scrape!$N:$N,MATCH('HT 1-0'!KP31,Scrape!$B:$B,0)),"")</f>
        <v/>
      </c>
      <c r="LQ31">
        <f>INDEX(Scrape!$O:$O,MATCH('HT 1-0'!KP31,Scrape!$B:$B,0))</f>
        <v/>
      </c>
      <c r="LR31">
        <f>(1/LJ31)+(1/LI31)+(1/LH31)</f>
        <v/>
      </c>
      <c r="LS31">
        <f>(1/LG31)+(1/LF31)+(1/LE31)</f>
        <v/>
      </c>
      <c r="LT31" s="8">
        <f>IF(INDEX(#REF!,MATCH(KQ31,#REF!,0))=INDEX(#REF!,MATCH(KQ31,#REF!,0)),INDEX(#REF!,MATCH(KQ31,#REF!,0)),"ERROR")</f>
        <v/>
      </c>
      <c r="LU31" s="4">
        <f>IF(KR31="G",2,IF(KR31="R",0.5,IF(KR31="A",1)))</f>
        <v/>
      </c>
      <c r="LV31" s="4">
        <f>IF(KS31="G",0.5,IF(KS31="R",2,IF(KS31="A",1)))</f>
        <v/>
      </c>
      <c r="LW31" s="4">
        <f>IF(KT31="G",2,IF(KT31="R",0.5,IF(KT31="A",1)))</f>
        <v/>
      </c>
      <c r="LX31" s="4">
        <f>IF(KU31="G",0.5,IF(KU31="R",2,IF(KU31="A",1)))</f>
        <v/>
      </c>
      <c r="LY31" s="7">
        <f>(LK31*(LU31+LX31)+(LL31*(LU31+LX31)))</f>
        <v/>
      </c>
      <c r="LZ31" s="7">
        <f>(LN31*(LV31+LW31)+(LO31*(LV31+LW31)))</f>
        <v/>
      </c>
      <c r="MA31" s="11">
        <f>LY31-LZ31</f>
        <v/>
      </c>
      <c r="MB31" s="5">
        <f>MA31+2</f>
        <v/>
      </c>
      <c r="MC31" s="6">
        <f>MA31-2</f>
        <v/>
      </c>
      <c r="MD31" s="4">
        <f>LE31</f>
        <v/>
      </c>
      <c r="ME31" s="9">
        <f>IF(MD31=0,1000,MD31+0.75)</f>
        <v/>
      </c>
      <c r="MF31" s="10">
        <f>IF(MD31=0,0,MD31-0.75)</f>
        <v/>
      </c>
      <c r="MG31" s="4">
        <f>((LM31*(LU31+LX31))-((LP31*(LV31+LW31))))</f>
        <v/>
      </c>
      <c r="MH31" s="9">
        <f>MG31*1.2</f>
        <v/>
      </c>
      <c r="MI31" s="10">
        <f>MG31*0.8</f>
        <v/>
      </c>
      <c r="MJ31">
        <f>IFERROR(NX31,"")</f>
        <v/>
      </c>
      <c r="MK31">
        <f>IFERROR(NY31,"")</f>
        <v/>
      </c>
      <c r="ML31">
        <f>IFERROR(NZ31,"")</f>
        <v/>
      </c>
      <c r="MM31">
        <f>IFERROR(OA31,"")</f>
        <v/>
      </c>
      <c r="MN31">
        <f>IFERROR(OB31,"")</f>
        <v/>
      </c>
      <c r="MO31">
        <f>IFERROR(OC31,"")</f>
        <v/>
      </c>
      <c r="MP31" s="1">
        <f>COUNTIFS(#REF!,LT31,#REF!,1,#REF!,"&gt;="&amp;MC31,#REF!,"&lt;="&amp;MB31,#REF!,"&lt;="&amp;ME31,#REF!,"&gt;="&amp;MF31,#REF!,"="&amp;KV31,#REF!,"="&amp;KX31)</f>
        <v/>
      </c>
      <c r="MQ31" s="1">
        <f>COUNTIFS(#REF!,LT31,#REF!,0,#REF!,"&gt;="&amp;MC31,#REF!,"&lt;="&amp;MB31,#REF!,"&lt;="&amp;ME31,#REF!,"&gt;="&amp;MF31,#REF!,"="&amp;KV31,#REF!,"="&amp;KX31)</f>
        <v/>
      </c>
      <c r="MR31" s="1">
        <f>COUNTIFS(#REF!,LT31,#REF!,1,#REF!,"&gt;="&amp;MC31,#REF!,"&lt;="&amp;MB31,#REF!,"&lt;="&amp;ME31,#REF!,"&gt;="&amp;MF31,#REF!,"="&amp;KW31,#REF!,"="&amp;KY31)</f>
        <v/>
      </c>
      <c r="MS31" s="1">
        <f>COUNTIFS(#REF!,LT31,#REF!,0,#REF!,"&gt;="&amp;MC31,#REF!,"&lt;="&amp;MB31,#REF!,"&lt;="&amp;ME31,#REF!,"&gt;="&amp;MF31,#REF!,"="&amp;KW31,#REF!,"="&amp;KY31)</f>
        <v/>
      </c>
      <c r="MT31" s="1">
        <f>COUNTIFS(#REF!,LT31,#REF!,1,#REF!,"&gt;="&amp;MI31,#REF!,"&lt;="&amp;MH31,#REF!,"&lt;="&amp;ME31,#REF!,"&gt;="&amp;MF31)</f>
        <v/>
      </c>
      <c r="MU31" s="1">
        <f>COUNTIFS(#REF!,LT31,#REF!,0,#REF!,"&gt;="&amp;MI31,#REF!,"&lt;="&amp;MH31,#REF!,"&lt;="&amp;ME31,#REF!,"&gt;="&amp;MF31)</f>
        <v/>
      </c>
      <c r="MV31" s="1">
        <f>COUNTIFS(#REF!,LT31,#REF!,1,#REF!,"&gt;="&amp;MI31,#REF!,"&lt;="&amp;MH31,#REF!,"="&amp;KZ31,#REF!,"="&amp;LA31,#REF!,"&lt;="&amp;ME31,#REF!,"&gt;="&amp;MF31)</f>
        <v/>
      </c>
      <c r="MW31" s="1">
        <f>COUNTIFS(#REF!,LT31,#REF!,0,#REF!,"&gt;="&amp;MI31,#REF!,"&lt;="&amp;MH31,#REF!,"="&amp;KZ31,#REF!,"="&amp;LA31,#REF!,"&lt;="&amp;ME31,#REF!,"&gt;="&amp;MF31)</f>
        <v/>
      </c>
      <c r="MX31" s="1">
        <f>COUNTIFS(#REF!,LT31,#REF!,1,#REF!,"&gt;="&amp;MC31,#REF!,"&lt;="&amp;MB31,#REF!,"&lt;="&amp;ME31,#REF!,"&gt;="&amp;MF31)</f>
        <v/>
      </c>
      <c r="MY31" s="1">
        <f>COUNTIFS(#REF!,LT31,#REF!,0,#REF!,"&gt;="&amp;MC31,#REF!,"&lt;="&amp;MB31,#REF!,"&lt;="&amp;ME31,#REF!,"&gt;="&amp;MF31)</f>
        <v/>
      </c>
      <c r="MZ31" s="1">
        <f>COUNTIFS(#REF!,LT31,#REF!,1,#REF!,"&lt;="&amp;ME31,#REF!,"&gt;="&amp;MF31,#REF!,"="&amp;KV31,#REF!,"="&amp;KX31)</f>
        <v/>
      </c>
      <c r="NA31" s="1">
        <f>COUNTIFS(#REF!,LT31,#REF!,0,#REF!,"&lt;="&amp;ME31,#REF!,"&gt;="&amp;MF31,#REF!,"="&amp;KV31,#REF!,"="&amp;KX31)</f>
        <v/>
      </c>
      <c r="NB31" s="1">
        <f>COUNTIFS(#REF!,LT31,#REF!,1,#REF!,"&lt;="&amp;ME31,#REF!,"&gt;="&amp;MF31,#REF!,"="&amp;KW31,#REF!,"="&amp;KY31)</f>
        <v/>
      </c>
      <c r="NC31" s="1">
        <f>COUNTIFS(#REF!,LT31,#REF!,0,#REF!,"&lt;="&amp;ME31,#REF!,"&gt;="&amp;MF31,#REF!,"="&amp;KW31,#REF!,"="&amp;KY31)</f>
        <v/>
      </c>
      <c r="ND31" s="1">
        <f>MP31+MR31+MT31+MV31+MX31+MZ31+NB31</f>
        <v/>
      </c>
      <c r="NE31" s="1">
        <f>MQ31+MS31+MU31+MW31+MY31+NA31+NC31</f>
        <v/>
      </c>
      <c r="NF31" s="1">
        <f>ND31+NE31</f>
        <v/>
      </c>
      <c r="NG31" s="33">
        <f>ND31/(ND31+NE31)</f>
        <v/>
      </c>
      <c r="NH31" s="3">
        <f>1/NG31</f>
        <v/>
      </c>
      <c r="NI31" s="1">
        <f>LH31</f>
        <v/>
      </c>
      <c r="NJ31" s="79">
        <f>((1-NG31)*(1/(NI31-1))*0.98-(NG31*1))</f>
        <v/>
      </c>
      <c r="NK31" s="34">
        <f>IF(LR31&lt;0.9,0,IF(AND(LR31&gt;1.1),0,1))</f>
        <v/>
      </c>
      <c r="NL31" s="34">
        <f>IF(LS31&lt;0.9,0,IF(AND(LS31&gt;1.1),0,1))</f>
        <v/>
      </c>
      <c r="NM31" s="32">
        <f>IF(NF31&gt;99,1,0)</f>
        <v/>
      </c>
      <c r="NN31" s="32">
        <f>IF(NJ31&gt;0.0799,1,0)</f>
        <v/>
      </c>
      <c r="NO31" s="32">
        <f>IF(NJ31&gt;NQ31,1,0)</f>
        <v/>
      </c>
      <c r="NP31" s="32">
        <f>NM31+NN31+NO31+NK31+NL31</f>
        <v/>
      </c>
      <c r="NQ31" s="79">
        <f>(((100*NG31)*(NI31-1)*0.98)-((1-NG31)*100))/100</f>
        <v/>
      </c>
      <c r="NR31" s="34">
        <f>IF(LR31&lt;0.9,0,IF(AND(LR31&gt;1.1),0,1))</f>
        <v/>
      </c>
      <c r="NS31" s="34">
        <f>IF(LS31&lt;0.9,0,IF(AND(LS31&gt;1.1),0,1))</f>
        <v/>
      </c>
      <c r="NT31" s="32">
        <f>IF(NF31&gt;99,1,0)</f>
        <v/>
      </c>
      <c r="NU31" s="32">
        <f>IF(NQ31&gt;0.0799,1,0)</f>
        <v/>
      </c>
      <c r="NV31" s="32">
        <f>IF(NQ31&gt;NJ31,1,0)</f>
        <v/>
      </c>
      <c r="NW31" s="32">
        <f>NT31+NU31+NV31+NR31+NS31</f>
        <v/>
      </c>
      <c r="NX31">
        <f>IF(NP31=5,"LayHome1-0",IF(AND(NW31=5),"BackHome1-0",""))</f>
        <v/>
      </c>
      <c r="NY31">
        <f>IF(NP31=5,KN31,IF(AND(NW31=5),KN31,""))</f>
        <v/>
      </c>
      <c r="NZ31">
        <f>IF(NP31=5,"Match Odds",IF(AND(NW31=5),"Match Odds",""))</f>
        <v/>
      </c>
      <c r="OA31">
        <f>IF(NP31=5,KP31,IF(AND(NW31=5),KP31,""))</f>
        <v/>
      </c>
      <c r="OB31">
        <f>IF(NP31=5,"MATCH_ODDS",IF(AND(NW31=5),"MATCH_ODDS",""))</f>
        <v/>
      </c>
      <c r="OC31">
        <f>IF(NP31=5,"LAY",IF(AND(NW31=5),"BACK",""))</f>
        <v/>
      </c>
    </row>
    <row r="32" ht="16.5" customHeight="1" thickBot="1" thickTop="1">
      <c r="A32" s="2" t="n"/>
      <c r="KN32" s="1">
        <f>IF(INDEX(#REF!,MATCH('HT 1-0'!D32,#REF!,0))=INDEX(#REF!,MATCH('HT 1-0'!D32,#REF!,0)),INDEX(#REF!,MATCH('HT 1-0'!D32,#REF!,0)),"ERROR")</f>
        <v/>
      </c>
      <c r="KO32" s="1">
        <f>IF(INDEX(#REF!,MATCH('HT 1-0'!E32,#REF!,0))=INDEX(#REF!,MATCH('HT 1-0'!E32,#REF!,0)),INDEX(#REF!,MATCH('HT 1-0'!E32,#REF!,0)),"ERROR")</f>
        <v/>
      </c>
      <c r="KP32" s="1">
        <f>KN32&amp;" v "&amp;KO32</f>
        <v/>
      </c>
      <c r="KQ32">
        <f>B32&amp;"_"&amp;C32</f>
        <v/>
      </c>
      <c r="KR32" s="1">
        <f>IF((HW32/KK32)&lt;0.335,"G",IF((HW32/KK32)&gt;0.67,"R","A"))</f>
        <v/>
      </c>
      <c r="KS32" s="1">
        <f>IF((HX32/KK32)&lt;0.335,"G",IF((HX32/KK32)&gt;0.67,"R","A"))</f>
        <v/>
      </c>
      <c r="KT32" s="1">
        <f>IF((IH32/KK32)&lt;0.335,"G",IF((IH32/KK32)&gt;0.67,"R","A"))</f>
        <v/>
      </c>
      <c r="KU32" s="1">
        <f>IF((II32/KK32)&lt;0.335,"G",IF((II32/KK32)&gt;0.67,"R","A"))</f>
        <v/>
      </c>
      <c r="KV32" s="1">
        <f>IF((HZ32/KK32)&lt;0.335,"G",IF((HZ32/KK32)&gt;0.67,"R","A"))</f>
        <v/>
      </c>
      <c r="KW32" s="1">
        <f>IF((HY32/KK32)&lt;0.335,"G",IF((HY32/KK32)&gt;0.67,"R","A"))</f>
        <v/>
      </c>
      <c r="KX32" s="1">
        <f>IF((IK32/KK32)&lt;0.335,"G",IF((IK32/KK32)&gt;0.67,"R","A"))</f>
        <v/>
      </c>
      <c r="KY32" s="1">
        <f>IF((IJ32/KK32)&lt;0.335,"G",IF((IJ32/KK32)&gt;0.67,"R","A"))</f>
        <v/>
      </c>
      <c r="KZ32" s="1">
        <f>IF((HQ32/KK32)&lt;0.335,"G",IF((HQ32/KK32)&gt;0.67,"R","A"))</f>
        <v/>
      </c>
      <c r="LA32" s="1">
        <f>IF((IB32/KK32)&lt;0.335,"G",IF((IB32/KK32)&gt;0.67,"R","A"))</f>
        <v/>
      </c>
      <c r="LB32">
        <f>IF(LQ32="1-0",INDEX(Scrape!#REF!,MATCH('HT 1-0'!KP32,Scrape!$B:$B,0)),"")</f>
        <v/>
      </c>
      <c r="LC32">
        <f>IF(LQ32="1-0",INDEX(Scrape!$A:$A,MATCH('HT 1-0'!KP32,Scrape!$B:$B,0)),"")</f>
        <v/>
      </c>
      <c r="LD32">
        <f>IF(LQ32="1-0",INDEX(Scrape!$B:$B,MATCH('HT 1-0'!KP32,Scrape!$B:$B,0)),"")</f>
        <v/>
      </c>
      <c r="LE32">
        <f>IF(LQ32="1-0",INDEX(Scrape!$C:$C,MATCH('HT 1-0'!KP32,Scrape!$B:$B,0)),"")</f>
        <v/>
      </c>
      <c r="LF32">
        <f>IF(LQ32="1-0",INDEX(Scrape!$D:$D,MATCH('HT 1-0'!KP32,Scrape!$B:$B,0)),"")</f>
        <v/>
      </c>
      <c r="LG32">
        <f>IF(LQ32="1-0",INDEX(Scrape!$E:$E,MATCH('HT 1-0'!KP32,Scrape!$B:$B,0)),"")</f>
        <v/>
      </c>
      <c r="LH32">
        <f>IF(LQ32="1-0",INDEX(Scrape!$F:$F,MATCH('HT 1-0'!KP32,Scrape!$B:$B,0)),"")</f>
        <v/>
      </c>
      <c r="LI32">
        <f>IF(LQ32="1-0",INDEX(Scrape!$G:$G,MATCH('HT 1-0'!KP32,Scrape!$B:$B,0)),"")</f>
        <v/>
      </c>
      <c r="LJ32">
        <f>IF(LQ32="1-0",INDEX(Scrape!$H:$H,MATCH('HT 1-0'!KP32,Scrape!$B:$B,0)),"")</f>
        <v/>
      </c>
      <c r="LK32">
        <f>IF(LQ32="1-0",INDEX(Scrape!$I:$I,MATCH('HT 1-0'!KP32,Scrape!$B:$B,0)),"")</f>
        <v/>
      </c>
      <c r="LL32">
        <f>IF(LQ32="1-0",INDEX(Scrape!$J:$J,MATCH('HT 1-0'!KP32,Scrape!$B:$B,0)),"")</f>
        <v/>
      </c>
      <c r="LM32">
        <f>IF(LQ32="1-0",INDEX(Scrape!$K:$K,MATCH('HT 1-0'!KP32,Scrape!$B:$B,0)),"")</f>
        <v/>
      </c>
      <c r="LN32">
        <f>IF(LQ32="1-0",INDEX(Scrape!$L:$L,MATCH('HT 1-0'!KP32,Scrape!$B:$B,0)),"")</f>
        <v/>
      </c>
      <c r="LO32">
        <f>IF(LQ32="1-0",INDEX(Scrape!$M:$M,MATCH('HT 1-0'!KP32,Scrape!$B:$B,0)),"")</f>
        <v/>
      </c>
      <c r="LP32">
        <f>IF(LQ32="1-0",INDEX(Scrape!$N:$N,MATCH('HT 1-0'!KP32,Scrape!$B:$B,0)),"")</f>
        <v/>
      </c>
      <c r="LQ32">
        <f>INDEX(Scrape!$O:$O,MATCH('HT 1-0'!KP32,Scrape!$B:$B,0))</f>
        <v/>
      </c>
      <c r="LR32">
        <f>(1/LJ32)+(1/LI32)+(1/LH32)</f>
        <v/>
      </c>
      <c r="LS32">
        <f>(1/LG32)+(1/LF32)+(1/LE32)</f>
        <v/>
      </c>
      <c r="LT32" s="8">
        <f>IF(INDEX(#REF!,MATCH(KQ32,#REF!,0))=INDEX(#REF!,MATCH(KQ32,#REF!,0)),INDEX(#REF!,MATCH(KQ32,#REF!,0)),"ERROR")</f>
        <v/>
      </c>
      <c r="LU32" s="4">
        <f>IF(KR32="G",2,IF(KR32="R",0.5,IF(KR32="A",1)))</f>
        <v/>
      </c>
      <c r="LV32" s="4">
        <f>IF(KS32="G",0.5,IF(KS32="R",2,IF(KS32="A",1)))</f>
        <v/>
      </c>
      <c r="LW32" s="4">
        <f>IF(KT32="G",2,IF(KT32="R",0.5,IF(KT32="A",1)))</f>
        <v/>
      </c>
      <c r="LX32" s="4">
        <f>IF(KU32="G",0.5,IF(KU32="R",2,IF(KU32="A",1)))</f>
        <v/>
      </c>
      <c r="LY32" s="7">
        <f>(LK32*(LU32+LX32)+(LL32*(LU32+LX32)))</f>
        <v/>
      </c>
      <c r="LZ32" s="7">
        <f>(LN32*(LV32+LW32)+(LO32*(LV32+LW32)))</f>
        <v/>
      </c>
      <c r="MA32" s="11">
        <f>LY32-LZ32</f>
        <v/>
      </c>
      <c r="MB32" s="5">
        <f>MA32+2</f>
        <v/>
      </c>
      <c r="MC32" s="6">
        <f>MA32-2</f>
        <v/>
      </c>
      <c r="MD32" s="4">
        <f>LE32</f>
        <v/>
      </c>
      <c r="ME32" s="9">
        <f>IF(MD32=0,1000,MD32+0.75)</f>
        <v/>
      </c>
      <c r="MF32" s="10">
        <f>IF(MD32=0,0,MD32-0.75)</f>
        <v/>
      </c>
      <c r="MG32" s="4">
        <f>((LM32*(LU32+LX32))-((LP32*(LV32+LW32))))</f>
        <v/>
      </c>
      <c r="MH32" s="9">
        <f>MG32*1.2</f>
        <v/>
      </c>
      <c r="MI32" s="10">
        <f>MG32*0.8</f>
        <v/>
      </c>
      <c r="MJ32">
        <f>IFERROR(NX32,"")</f>
        <v/>
      </c>
      <c r="MK32">
        <f>IFERROR(NY32,"")</f>
        <v/>
      </c>
      <c r="ML32">
        <f>IFERROR(NZ32,"")</f>
        <v/>
      </c>
      <c r="MM32">
        <f>IFERROR(OA32,"")</f>
        <v/>
      </c>
      <c r="MN32">
        <f>IFERROR(OB32,"")</f>
        <v/>
      </c>
      <c r="MO32">
        <f>IFERROR(OC32,"")</f>
        <v/>
      </c>
      <c r="MP32" s="1">
        <f>COUNTIFS(#REF!,LT32,#REF!,1,#REF!,"&gt;="&amp;MC32,#REF!,"&lt;="&amp;MB32,#REF!,"&lt;="&amp;ME32,#REF!,"&gt;="&amp;MF32,#REF!,"="&amp;KV32,#REF!,"="&amp;KX32)</f>
        <v/>
      </c>
      <c r="MQ32" s="1">
        <f>COUNTIFS(#REF!,LT32,#REF!,0,#REF!,"&gt;="&amp;MC32,#REF!,"&lt;="&amp;MB32,#REF!,"&lt;="&amp;ME32,#REF!,"&gt;="&amp;MF32,#REF!,"="&amp;KV32,#REF!,"="&amp;KX32)</f>
        <v/>
      </c>
      <c r="MR32" s="1">
        <f>COUNTIFS(#REF!,LT32,#REF!,1,#REF!,"&gt;="&amp;MC32,#REF!,"&lt;="&amp;MB32,#REF!,"&lt;="&amp;ME32,#REF!,"&gt;="&amp;MF32,#REF!,"="&amp;KW32,#REF!,"="&amp;KY32)</f>
        <v/>
      </c>
      <c r="MS32" s="1">
        <f>COUNTIFS(#REF!,LT32,#REF!,0,#REF!,"&gt;="&amp;MC32,#REF!,"&lt;="&amp;MB32,#REF!,"&lt;="&amp;ME32,#REF!,"&gt;="&amp;MF32,#REF!,"="&amp;KW32,#REF!,"="&amp;KY32)</f>
        <v/>
      </c>
      <c r="MT32" s="1">
        <f>COUNTIFS(#REF!,LT32,#REF!,1,#REF!,"&gt;="&amp;MI32,#REF!,"&lt;="&amp;MH32,#REF!,"&lt;="&amp;ME32,#REF!,"&gt;="&amp;MF32)</f>
        <v/>
      </c>
      <c r="MU32" s="1">
        <f>COUNTIFS(#REF!,LT32,#REF!,0,#REF!,"&gt;="&amp;MI32,#REF!,"&lt;="&amp;MH32,#REF!,"&lt;="&amp;ME32,#REF!,"&gt;="&amp;MF32)</f>
        <v/>
      </c>
      <c r="MV32" s="1">
        <f>COUNTIFS(#REF!,LT32,#REF!,1,#REF!,"&gt;="&amp;MI32,#REF!,"&lt;="&amp;MH32,#REF!,"="&amp;KZ32,#REF!,"="&amp;LA32,#REF!,"&lt;="&amp;ME32,#REF!,"&gt;="&amp;MF32)</f>
        <v/>
      </c>
      <c r="MW32" s="1">
        <f>COUNTIFS(#REF!,LT32,#REF!,0,#REF!,"&gt;="&amp;MI32,#REF!,"&lt;="&amp;MH32,#REF!,"="&amp;KZ32,#REF!,"="&amp;LA32,#REF!,"&lt;="&amp;ME32,#REF!,"&gt;="&amp;MF32)</f>
        <v/>
      </c>
      <c r="MX32" s="1">
        <f>COUNTIFS(#REF!,LT32,#REF!,1,#REF!,"&gt;="&amp;MC32,#REF!,"&lt;="&amp;MB32,#REF!,"&lt;="&amp;ME32,#REF!,"&gt;="&amp;MF32)</f>
        <v/>
      </c>
      <c r="MY32" s="1">
        <f>COUNTIFS(#REF!,LT32,#REF!,0,#REF!,"&gt;="&amp;MC32,#REF!,"&lt;="&amp;MB32,#REF!,"&lt;="&amp;ME32,#REF!,"&gt;="&amp;MF32)</f>
        <v/>
      </c>
      <c r="MZ32" s="1">
        <f>COUNTIFS(#REF!,LT32,#REF!,1,#REF!,"&lt;="&amp;ME32,#REF!,"&gt;="&amp;MF32,#REF!,"="&amp;KV32,#REF!,"="&amp;KX32)</f>
        <v/>
      </c>
      <c r="NA32" s="1">
        <f>COUNTIFS(#REF!,LT32,#REF!,0,#REF!,"&lt;="&amp;ME32,#REF!,"&gt;="&amp;MF32,#REF!,"="&amp;KV32,#REF!,"="&amp;KX32)</f>
        <v/>
      </c>
      <c r="NB32" s="1">
        <f>COUNTIFS(#REF!,LT32,#REF!,1,#REF!,"&lt;="&amp;ME32,#REF!,"&gt;="&amp;MF32,#REF!,"="&amp;KW32,#REF!,"="&amp;KY32)</f>
        <v/>
      </c>
      <c r="NC32" s="1">
        <f>COUNTIFS(#REF!,LT32,#REF!,0,#REF!,"&lt;="&amp;ME32,#REF!,"&gt;="&amp;MF32,#REF!,"="&amp;KW32,#REF!,"="&amp;KY32)</f>
        <v/>
      </c>
      <c r="ND32" s="1">
        <f>MP32+MR32+MT32+MV32+MX32+MZ32+NB32</f>
        <v/>
      </c>
      <c r="NE32" s="1">
        <f>MQ32+MS32+MU32+MW32+MY32+NA32+NC32</f>
        <v/>
      </c>
      <c r="NF32" s="1">
        <f>ND32+NE32</f>
        <v/>
      </c>
      <c r="NG32" s="33">
        <f>ND32/(ND32+NE32)</f>
        <v/>
      </c>
      <c r="NH32" s="3">
        <f>1/NG32</f>
        <v/>
      </c>
      <c r="NI32" s="1">
        <f>LH32</f>
        <v/>
      </c>
      <c r="NJ32" s="79">
        <f>((1-NG32)*(1/(NI32-1))*0.98-(NG32*1))</f>
        <v/>
      </c>
      <c r="NK32" s="34">
        <f>IF(LR32&lt;0.9,0,IF(AND(LR32&gt;1.1),0,1))</f>
        <v/>
      </c>
      <c r="NL32" s="34">
        <f>IF(LS32&lt;0.9,0,IF(AND(LS32&gt;1.1),0,1))</f>
        <v/>
      </c>
      <c r="NM32" s="32">
        <f>IF(NF32&gt;99,1,0)</f>
        <v/>
      </c>
      <c r="NN32" s="32">
        <f>IF(NJ32&gt;0.0799,1,0)</f>
        <v/>
      </c>
      <c r="NO32" s="32">
        <f>IF(NJ32&gt;NQ32,1,0)</f>
        <v/>
      </c>
      <c r="NP32" s="32">
        <f>NM32+NN32+NO32+NK32+NL32</f>
        <v/>
      </c>
      <c r="NQ32" s="79">
        <f>(((100*NG32)*(NI32-1)*0.98)-((1-NG32)*100))/100</f>
        <v/>
      </c>
      <c r="NR32" s="34">
        <f>IF(LR32&lt;0.9,0,IF(AND(LR32&gt;1.1),0,1))</f>
        <v/>
      </c>
      <c r="NS32" s="34">
        <f>IF(LS32&lt;0.9,0,IF(AND(LS32&gt;1.1),0,1))</f>
        <v/>
      </c>
      <c r="NT32" s="32">
        <f>IF(NF32&gt;99,1,0)</f>
        <v/>
      </c>
      <c r="NU32" s="32">
        <f>IF(NQ32&gt;0.0799,1,0)</f>
        <v/>
      </c>
      <c r="NV32" s="32">
        <f>IF(NQ32&gt;NJ32,1,0)</f>
        <v/>
      </c>
      <c r="NW32" s="32">
        <f>NT32+NU32+NV32+NR32+NS32</f>
        <v/>
      </c>
      <c r="NX32">
        <f>IF(NP32=5,"LayHome1-0",IF(AND(NW32=5),"BackHome1-0",""))</f>
        <v/>
      </c>
      <c r="NY32">
        <f>IF(NP32=5,KN32,IF(AND(NW32=5),KN32,""))</f>
        <v/>
      </c>
      <c r="NZ32">
        <f>IF(NP32=5,"Match Odds",IF(AND(NW32=5),"Match Odds",""))</f>
        <v/>
      </c>
      <c r="OA32">
        <f>IF(NP32=5,KP32,IF(AND(NW32=5),KP32,""))</f>
        <v/>
      </c>
      <c r="OB32">
        <f>IF(NP32=5,"MATCH_ODDS",IF(AND(NW32=5),"MATCH_ODDS",""))</f>
        <v/>
      </c>
      <c r="OC32">
        <f>IF(NP32=5,"LAY",IF(AND(NW32=5),"BACK",""))</f>
        <v/>
      </c>
    </row>
    <row r="33" ht="16.5" customHeight="1" thickBot="1" thickTop="1">
      <c r="A33" s="2" t="n"/>
      <c r="KN33" s="1">
        <f>IF(INDEX(#REF!,MATCH('HT 1-0'!D33,#REF!,0))=INDEX(#REF!,MATCH('HT 1-0'!D33,#REF!,0)),INDEX(#REF!,MATCH('HT 1-0'!D33,#REF!,0)),"ERROR")</f>
        <v/>
      </c>
      <c r="KO33" s="1">
        <f>IF(INDEX(#REF!,MATCH('HT 1-0'!E33,#REF!,0))=INDEX(#REF!,MATCH('HT 1-0'!E33,#REF!,0)),INDEX(#REF!,MATCH('HT 1-0'!E33,#REF!,0)),"ERROR")</f>
        <v/>
      </c>
      <c r="KP33" s="1">
        <f>KN33&amp;" v "&amp;KO33</f>
        <v/>
      </c>
      <c r="KQ33">
        <f>B33&amp;"_"&amp;C33</f>
        <v/>
      </c>
      <c r="KR33" s="1">
        <f>IF((HW33/KK33)&lt;0.335,"G",IF((HW33/KK33)&gt;0.67,"R","A"))</f>
        <v/>
      </c>
      <c r="KS33" s="1">
        <f>IF((HX33/KK33)&lt;0.335,"G",IF((HX33/KK33)&gt;0.67,"R","A"))</f>
        <v/>
      </c>
      <c r="KT33" s="1">
        <f>IF((IH33/KK33)&lt;0.335,"G",IF((IH33/KK33)&gt;0.67,"R","A"))</f>
        <v/>
      </c>
      <c r="KU33" s="1">
        <f>IF((II33/KK33)&lt;0.335,"G",IF((II33/KK33)&gt;0.67,"R","A"))</f>
        <v/>
      </c>
      <c r="KV33" s="1">
        <f>IF((HZ33/KK33)&lt;0.335,"G",IF((HZ33/KK33)&gt;0.67,"R","A"))</f>
        <v/>
      </c>
      <c r="KW33" s="1">
        <f>IF((HY33/KK33)&lt;0.335,"G",IF((HY33/KK33)&gt;0.67,"R","A"))</f>
        <v/>
      </c>
      <c r="KX33" s="1">
        <f>IF((IK33/KK33)&lt;0.335,"G",IF((IK33/KK33)&gt;0.67,"R","A"))</f>
        <v/>
      </c>
      <c r="KY33" s="1">
        <f>IF((IJ33/KK33)&lt;0.335,"G",IF((IJ33/KK33)&gt;0.67,"R","A"))</f>
        <v/>
      </c>
      <c r="KZ33" s="1">
        <f>IF((HQ33/KK33)&lt;0.335,"G",IF((HQ33/KK33)&gt;0.67,"R","A"))</f>
        <v/>
      </c>
      <c r="LA33" s="1">
        <f>IF((IB33/KK33)&lt;0.335,"G",IF((IB33/KK33)&gt;0.67,"R","A"))</f>
        <v/>
      </c>
      <c r="LB33">
        <f>IF(LQ33="1-0",INDEX(Scrape!#REF!,MATCH('HT 1-0'!KP33,Scrape!$B:$B,0)),"")</f>
        <v/>
      </c>
      <c r="LC33">
        <f>IF(LQ33="1-0",INDEX(Scrape!$A:$A,MATCH('HT 1-0'!KP33,Scrape!$B:$B,0)),"")</f>
        <v/>
      </c>
      <c r="LD33">
        <f>IF(LQ33="1-0",INDEX(Scrape!$B:$B,MATCH('HT 1-0'!KP33,Scrape!$B:$B,0)),"")</f>
        <v/>
      </c>
      <c r="LE33">
        <f>IF(LQ33="1-0",INDEX(Scrape!$C:$C,MATCH('HT 1-0'!KP33,Scrape!$B:$B,0)),"")</f>
        <v/>
      </c>
      <c r="LF33">
        <f>IF(LQ33="1-0",INDEX(Scrape!$D:$D,MATCH('HT 1-0'!KP33,Scrape!$B:$B,0)),"")</f>
        <v/>
      </c>
      <c r="LG33">
        <f>IF(LQ33="1-0",INDEX(Scrape!$E:$E,MATCH('HT 1-0'!KP33,Scrape!$B:$B,0)),"")</f>
        <v/>
      </c>
      <c r="LH33">
        <f>IF(LQ33="1-0",INDEX(Scrape!$F:$F,MATCH('HT 1-0'!KP33,Scrape!$B:$B,0)),"")</f>
        <v/>
      </c>
      <c r="LI33">
        <f>IF(LQ33="1-0",INDEX(Scrape!$G:$G,MATCH('HT 1-0'!KP33,Scrape!$B:$B,0)),"")</f>
        <v/>
      </c>
      <c r="LJ33">
        <f>IF(LQ33="1-0",INDEX(Scrape!$H:$H,MATCH('HT 1-0'!KP33,Scrape!$B:$B,0)),"")</f>
        <v/>
      </c>
      <c r="LK33">
        <f>IF(LQ33="1-0",INDEX(Scrape!$I:$I,MATCH('HT 1-0'!KP33,Scrape!$B:$B,0)),"")</f>
        <v/>
      </c>
      <c r="LL33">
        <f>IF(LQ33="1-0",INDEX(Scrape!$J:$J,MATCH('HT 1-0'!KP33,Scrape!$B:$B,0)),"")</f>
        <v/>
      </c>
      <c r="LM33">
        <f>IF(LQ33="1-0",INDEX(Scrape!$K:$K,MATCH('HT 1-0'!KP33,Scrape!$B:$B,0)),"")</f>
        <v/>
      </c>
      <c r="LN33">
        <f>IF(LQ33="1-0",INDEX(Scrape!$L:$L,MATCH('HT 1-0'!KP33,Scrape!$B:$B,0)),"")</f>
        <v/>
      </c>
      <c r="LO33">
        <f>IF(LQ33="1-0",INDEX(Scrape!$M:$M,MATCH('HT 1-0'!KP33,Scrape!$B:$B,0)),"")</f>
        <v/>
      </c>
      <c r="LP33">
        <f>IF(LQ33="1-0",INDEX(Scrape!$N:$N,MATCH('HT 1-0'!KP33,Scrape!$B:$B,0)),"")</f>
        <v/>
      </c>
      <c r="LQ33">
        <f>INDEX(Scrape!$O:$O,MATCH('HT 1-0'!KP33,Scrape!$B:$B,0))</f>
        <v/>
      </c>
      <c r="LR33">
        <f>(1/LJ33)+(1/LI33)+(1/LH33)</f>
        <v/>
      </c>
      <c r="LS33">
        <f>(1/LG33)+(1/LF33)+(1/LE33)</f>
        <v/>
      </c>
      <c r="LT33" s="8">
        <f>IF(INDEX(#REF!,MATCH(KQ33,#REF!,0))=INDEX(#REF!,MATCH(KQ33,#REF!,0)),INDEX(#REF!,MATCH(KQ33,#REF!,0)),"ERROR")</f>
        <v/>
      </c>
      <c r="LU33" s="4">
        <f>IF(KR33="G",2,IF(KR33="R",0.5,IF(KR33="A",1)))</f>
        <v/>
      </c>
      <c r="LV33" s="4">
        <f>IF(KS33="G",0.5,IF(KS33="R",2,IF(KS33="A",1)))</f>
        <v/>
      </c>
      <c r="LW33" s="4">
        <f>IF(KT33="G",2,IF(KT33="R",0.5,IF(KT33="A",1)))</f>
        <v/>
      </c>
      <c r="LX33" s="4">
        <f>IF(KU33="G",0.5,IF(KU33="R",2,IF(KU33="A",1)))</f>
        <v/>
      </c>
      <c r="LY33" s="7">
        <f>(LK33*(LU33+LX33)+(LL33*(LU33+LX33)))</f>
        <v/>
      </c>
      <c r="LZ33" s="7">
        <f>(LN33*(LV33+LW33)+(LO33*(LV33+LW33)))</f>
        <v/>
      </c>
      <c r="MA33" s="11">
        <f>LY33-LZ33</f>
        <v/>
      </c>
      <c r="MB33" s="5">
        <f>MA33+2</f>
        <v/>
      </c>
      <c r="MC33" s="6">
        <f>MA33-2</f>
        <v/>
      </c>
      <c r="MD33" s="4">
        <f>LE33</f>
        <v/>
      </c>
      <c r="ME33" s="9">
        <f>IF(MD33=0,1000,MD33+0.75)</f>
        <v/>
      </c>
      <c r="MF33" s="10">
        <f>IF(MD33=0,0,MD33-0.75)</f>
        <v/>
      </c>
      <c r="MG33" s="4">
        <f>((LM33*(LU33+LX33))-((LP33*(LV33+LW33))))</f>
        <v/>
      </c>
      <c r="MH33" s="9">
        <f>MG33*1.2</f>
        <v/>
      </c>
      <c r="MI33" s="10">
        <f>MG33*0.8</f>
        <v/>
      </c>
      <c r="MJ33">
        <f>IFERROR(NX33,"")</f>
        <v/>
      </c>
      <c r="MK33">
        <f>IFERROR(NY33,"")</f>
        <v/>
      </c>
      <c r="ML33">
        <f>IFERROR(NZ33,"")</f>
        <v/>
      </c>
      <c r="MM33">
        <f>IFERROR(OA33,"")</f>
        <v/>
      </c>
      <c r="MN33">
        <f>IFERROR(OB33,"")</f>
        <v/>
      </c>
      <c r="MO33">
        <f>IFERROR(OC33,"")</f>
        <v/>
      </c>
      <c r="MP33" s="1">
        <f>COUNTIFS(#REF!,LT33,#REF!,1,#REF!,"&gt;="&amp;MC33,#REF!,"&lt;="&amp;MB33,#REF!,"&lt;="&amp;ME33,#REF!,"&gt;="&amp;MF33,#REF!,"="&amp;KV33,#REF!,"="&amp;KX33)</f>
        <v/>
      </c>
      <c r="MQ33" s="1">
        <f>COUNTIFS(#REF!,LT33,#REF!,0,#REF!,"&gt;="&amp;MC33,#REF!,"&lt;="&amp;MB33,#REF!,"&lt;="&amp;ME33,#REF!,"&gt;="&amp;MF33,#REF!,"="&amp;KV33,#REF!,"="&amp;KX33)</f>
        <v/>
      </c>
      <c r="MR33" s="1">
        <f>COUNTIFS(#REF!,LT33,#REF!,1,#REF!,"&gt;="&amp;MC33,#REF!,"&lt;="&amp;MB33,#REF!,"&lt;="&amp;ME33,#REF!,"&gt;="&amp;MF33,#REF!,"="&amp;KW33,#REF!,"="&amp;KY33)</f>
        <v/>
      </c>
      <c r="MS33" s="1">
        <f>COUNTIFS(#REF!,LT33,#REF!,0,#REF!,"&gt;="&amp;MC33,#REF!,"&lt;="&amp;MB33,#REF!,"&lt;="&amp;ME33,#REF!,"&gt;="&amp;MF33,#REF!,"="&amp;KW33,#REF!,"="&amp;KY33)</f>
        <v/>
      </c>
      <c r="MT33" s="1">
        <f>COUNTIFS(#REF!,LT33,#REF!,1,#REF!,"&gt;="&amp;MI33,#REF!,"&lt;="&amp;MH33,#REF!,"&lt;="&amp;ME33,#REF!,"&gt;="&amp;MF33)</f>
        <v/>
      </c>
      <c r="MU33" s="1">
        <f>COUNTIFS(#REF!,LT33,#REF!,0,#REF!,"&gt;="&amp;MI33,#REF!,"&lt;="&amp;MH33,#REF!,"&lt;="&amp;ME33,#REF!,"&gt;="&amp;MF33)</f>
        <v/>
      </c>
      <c r="MV33" s="1">
        <f>COUNTIFS(#REF!,LT33,#REF!,1,#REF!,"&gt;="&amp;MI33,#REF!,"&lt;="&amp;MH33,#REF!,"="&amp;KZ33,#REF!,"="&amp;LA33,#REF!,"&lt;="&amp;ME33,#REF!,"&gt;="&amp;MF33)</f>
        <v/>
      </c>
      <c r="MW33" s="1">
        <f>COUNTIFS(#REF!,LT33,#REF!,0,#REF!,"&gt;="&amp;MI33,#REF!,"&lt;="&amp;MH33,#REF!,"="&amp;KZ33,#REF!,"="&amp;LA33,#REF!,"&lt;="&amp;ME33,#REF!,"&gt;="&amp;MF33)</f>
        <v/>
      </c>
      <c r="MX33" s="1">
        <f>COUNTIFS(#REF!,LT33,#REF!,1,#REF!,"&gt;="&amp;MC33,#REF!,"&lt;="&amp;MB33,#REF!,"&lt;="&amp;ME33,#REF!,"&gt;="&amp;MF33)</f>
        <v/>
      </c>
      <c r="MY33" s="1">
        <f>COUNTIFS(#REF!,LT33,#REF!,0,#REF!,"&gt;="&amp;MC33,#REF!,"&lt;="&amp;MB33,#REF!,"&lt;="&amp;ME33,#REF!,"&gt;="&amp;MF33)</f>
        <v/>
      </c>
      <c r="MZ33" s="1">
        <f>COUNTIFS(#REF!,LT33,#REF!,1,#REF!,"&lt;="&amp;ME33,#REF!,"&gt;="&amp;MF33,#REF!,"="&amp;KV33,#REF!,"="&amp;KX33)</f>
        <v/>
      </c>
      <c r="NA33" s="1">
        <f>COUNTIFS(#REF!,LT33,#REF!,0,#REF!,"&lt;="&amp;ME33,#REF!,"&gt;="&amp;MF33,#REF!,"="&amp;KV33,#REF!,"="&amp;KX33)</f>
        <v/>
      </c>
      <c r="NB33" s="1">
        <f>COUNTIFS(#REF!,LT33,#REF!,1,#REF!,"&lt;="&amp;ME33,#REF!,"&gt;="&amp;MF33,#REF!,"="&amp;KW33,#REF!,"="&amp;KY33)</f>
        <v/>
      </c>
      <c r="NC33" s="1">
        <f>COUNTIFS(#REF!,LT33,#REF!,0,#REF!,"&lt;="&amp;ME33,#REF!,"&gt;="&amp;MF33,#REF!,"="&amp;KW33,#REF!,"="&amp;KY33)</f>
        <v/>
      </c>
      <c r="ND33" s="1">
        <f>MP33+MR33+MT33+MV33+MX33+MZ33+NB33</f>
        <v/>
      </c>
      <c r="NE33" s="1">
        <f>MQ33+MS33+MU33+MW33+MY33+NA33+NC33</f>
        <v/>
      </c>
      <c r="NF33" s="1">
        <f>ND33+NE33</f>
        <v/>
      </c>
      <c r="NG33" s="33">
        <f>ND33/(ND33+NE33)</f>
        <v/>
      </c>
      <c r="NH33" s="3">
        <f>1/NG33</f>
        <v/>
      </c>
      <c r="NI33" s="1">
        <f>LH33</f>
        <v/>
      </c>
      <c r="NJ33" s="79">
        <f>((1-NG33)*(1/(NI33-1))*0.98-(NG33*1))</f>
        <v/>
      </c>
      <c r="NK33" s="34">
        <f>IF(LR33&lt;0.9,0,IF(AND(LR33&gt;1.1),0,1))</f>
        <v/>
      </c>
      <c r="NL33" s="34">
        <f>IF(LS33&lt;0.9,0,IF(AND(LS33&gt;1.1),0,1))</f>
        <v/>
      </c>
      <c r="NM33" s="32">
        <f>IF(NF33&gt;99,1,0)</f>
        <v/>
      </c>
      <c r="NN33" s="32">
        <f>IF(NJ33&gt;0.0799,1,0)</f>
        <v/>
      </c>
      <c r="NO33" s="32">
        <f>IF(NJ33&gt;NQ33,1,0)</f>
        <v/>
      </c>
      <c r="NP33" s="32">
        <f>NM33+NN33+NO33+NK33+NL33</f>
        <v/>
      </c>
      <c r="NQ33" s="79">
        <f>(((100*NG33)*(NI33-1)*0.98)-((1-NG33)*100))/100</f>
        <v/>
      </c>
      <c r="NR33" s="34">
        <f>IF(LR33&lt;0.9,0,IF(AND(LR33&gt;1.1),0,1))</f>
        <v/>
      </c>
      <c r="NS33" s="34">
        <f>IF(LS33&lt;0.9,0,IF(AND(LS33&gt;1.1),0,1))</f>
        <v/>
      </c>
      <c r="NT33" s="32">
        <f>IF(NF33&gt;99,1,0)</f>
        <v/>
      </c>
      <c r="NU33" s="32">
        <f>IF(NQ33&gt;0.0799,1,0)</f>
        <v/>
      </c>
      <c r="NV33" s="32">
        <f>IF(NQ33&gt;NJ33,1,0)</f>
        <v/>
      </c>
      <c r="NW33" s="32">
        <f>NT33+NU33+NV33+NR33+NS33</f>
        <v/>
      </c>
      <c r="NX33">
        <f>IF(NP33=5,"LayHome1-0",IF(AND(NW33=5),"BackHome1-0",""))</f>
        <v/>
      </c>
      <c r="NY33">
        <f>IF(NP33=5,KN33,IF(AND(NW33=5),KN33,""))</f>
        <v/>
      </c>
      <c r="NZ33">
        <f>IF(NP33=5,"Match Odds",IF(AND(NW33=5),"Match Odds",""))</f>
        <v/>
      </c>
      <c r="OA33">
        <f>IF(NP33=5,KP33,IF(AND(NW33=5),KP33,""))</f>
        <v/>
      </c>
      <c r="OB33">
        <f>IF(NP33=5,"MATCH_ODDS",IF(AND(NW33=5),"MATCH_ODDS",""))</f>
        <v/>
      </c>
      <c r="OC33">
        <f>IF(NP33=5,"LAY",IF(AND(NW33=5),"BACK",""))</f>
        <v/>
      </c>
    </row>
    <row r="34" ht="16.5" customHeight="1" thickBot="1" thickTop="1">
      <c r="A34" s="2" t="n"/>
      <c r="KN34" s="1">
        <f>IF(INDEX(#REF!,MATCH('HT 1-0'!D34,#REF!,0))=INDEX(#REF!,MATCH('HT 1-0'!D34,#REF!,0)),INDEX(#REF!,MATCH('HT 1-0'!D34,#REF!,0)),"ERROR")</f>
        <v/>
      </c>
      <c r="KO34" s="1">
        <f>IF(INDEX(#REF!,MATCH('HT 1-0'!E34,#REF!,0))=INDEX(#REF!,MATCH('HT 1-0'!E34,#REF!,0)),INDEX(#REF!,MATCH('HT 1-0'!E34,#REF!,0)),"ERROR")</f>
        <v/>
      </c>
      <c r="KP34" s="1">
        <f>KN34&amp;" v "&amp;KO34</f>
        <v/>
      </c>
      <c r="KQ34">
        <f>B34&amp;"_"&amp;C34</f>
        <v/>
      </c>
      <c r="KR34" s="1">
        <f>IF((HW34/KK34)&lt;0.335,"G",IF((HW34/KK34)&gt;0.67,"R","A"))</f>
        <v/>
      </c>
      <c r="KS34" s="1">
        <f>IF((HX34/KK34)&lt;0.335,"G",IF((HX34/KK34)&gt;0.67,"R","A"))</f>
        <v/>
      </c>
      <c r="KT34" s="1">
        <f>IF((IH34/KK34)&lt;0.335,"G",IF((IH34/KK34)&gt;0.67,"R","A"))</f>
        <v/>
      </c>
      <c r="KU34" s="1">
        <f>IF((II34/KK34)&lt;0.335,"G",IF((II34/KK34)&gt;0.67,"R","A"))</f>
        <v/>
      </c>
      <c r="KV34" s="1">
        <f>IF((HZ34/KK34)&lt;0.335,"G",IF((HZ34/KK34)&gt;0.67,"R","A"))</f>
        <v/>
      </c>
      <c r="KW34" s="1">
        <f>IF((HY34/KK34)&lt;0.335,"G",IF((HY34/KK34)&gt;0.67,"R","A"))</f>
        <v/>
      </c>
      <c r="KX34" s="1">
        <f>IF((IK34/KK34)&lt;0.335,"G",IF((IK34/KK34)&gt;0.67,"R","A"))</f>
        <v/>
      </c>
      <c r="KY34" s="1">
        <f>IF((IJ34/KK34)&lt;0.335,"G",IF((IJ34/KK34)&gt;0.67,"R","A"))</f>
        <v/>
      </c>
      <c r="KZ34" s="1">
        <f>IF((HQ34/KK34)&lt;0.335,"G",IF((HQ34/KK34)&gt;0.67,"R","A"))</f>
        <v/>
      </c>
      <c r="LA34" s="1">
        <f>IF((IB34/KK34)&lt;0.335,"G",IF((IB34/KK34)&gt;0.67,"R","A"))</f>
        <v/>
      </c>
      <c r="LB34">
        <f>IF(LQ34="1-0",INDEX(Scrape!#REF!,MATCH('HT 1-0'!KP34,Scrape!$B:$B,0)),"")</f>
        <v/>
      </c>
      <c r="LC34">
        <f>IF(LQ34="1-0",INDEX(Scrape!$A:$A,MATCH('HT 1-0'!KP34,Scrape!$B:$B,0)),"")</f>
        <v/>
      </c>
      <c r="LD34">
        <f>IF(LQ34="1-0",INDEX(Scrape!$B:$B,MATCH('HT 1-0'!KP34,Scrape!$B:$B,0)),"")</f>
        <v/>
      </c>
      <c r="LE34">
        <f>IF(LQ34="1-0",INDEX(Scrape!$C:$C,MATCH('HT 1-0'!KP34,Scrape!$B:$B,0)),"")</f>
        <v/>
      </c>
      <c r="LF34">
        <f>IF(LQ34="1-0",INDEX(Scrape!$D:$D,MATCH('HT 1-0'!KP34,Scrape!$B:$B,0)),"")</f>
        <v/>
      </c>
      <c r="LG34">
        <f>IF(LQ34="1-0",INDEX(Scrape!$E:$E,MATCH('HT 1-0'!KP34,Scrape!$B:$B,0)),"")</f>
        <v/>
      </c>
      <c r="LH34">
        <f>IF(LQ34="1-0",INDEX(Scrape!$F:$F,MATCH('HT 1-0'!KP34,Scrape!$B:$B,0)),"")</f>
        <v/>
      </c>
      <c r="LI34">
        <f>IF(LQ34="1-0",INDEX(Scrape!$G:$G,MATCH('HT 1-0'!KP34,Scrape!$B:$B,0)),"")</f>
        <v/>
      </c>
      <c r="LJ34">
        <f>IF(LQ34="1-0",INDEX(Scrape!$H:$H,MATCH('HT 1-0'!KP34,Scrape!$B:$B,0)),"")</f>
        <v/>
      </c>
      <c r="LK34">
        <f>IF(LQ34="1-0",INDEX(Scrape!$I:$I,MATCH('HT 1-0'!KP34,Scrape!$B:$B,0)),"")</f>
        <v/>
      </c>
      <c r="LL34">
        <f>IF(LQ34="1-0",INDEX(Scrape!$J:$J,MATCH('HT 1-0'!KP34,Scrape!$B:$B,0)),"")</f>
        <v/>
      </c>
      <c r="LM34">
        <f>IF(LQ34="1-0",INDEX(Scrape!$K:$K,MATCH('HT 1-0'!KP34,Scrape!$B:$B,0)),"")</f>
        <v/>
      </c>
      <c r="LN34">
        <f>IF(LQ34="1-0",INDEX(Scrape!$L:$L,MATCH('HT 1-0'!KP34,Scrape!$B:$B,0)),"")</f>
        <v/>
      </c>
      <c r="LO34">
        <f>IF(LQ34="1-0",INDEX(Scrape!$M:$M,MATCH('HT 1-0'!KP34,Scrape!$B:$B,0)),"")</f>
        <v/>
      </c>
      <c r="LP34">
        <f>IF(LQ34="1-0",INDEX(Scrape!$N:$N,MATCH('HT 1-0'!KP34,Scrape!$B:$B,0)),"")</f>
        <v/>
      </c>
      <c r="LQ34">
        <f>INDEX(Scrape!$O:$O,MATCH('HT 1-0'!KP34,Scrape!$B:$B,0))</f>
        <v/>
      </c>
      <c r="LR34">
        <f>(1/LJ34)+(1/LI34)+(1/LH34)</f>
        <v/>
      </c>
      <c r="LS34">
        <f>(1/LG34)+(1/LF34)+(1/LE34)</f>
        <v/>
      </c>
      <c r="LT34" s="8">
        <f>IF(INDEX(#REF!,MATCH(KQ34,#REF!,0))=INDEX(#REF!,MATCH(KQ34,#REF!,0)),INDEX(#REF!,MATCH(KQ34,#REF!,0)),"ERROR")</f>
        <v/>
      </c>
      <c r="LU34" s="4">
        <f>IF(KR34="G",2,IF(KR34="R",0.5,IF(KR34="A",1)))</f>
        <v/>
      </c>
      <c r="LV34" s="4">
        <f>IF(KS34="G",0.5,IF(KS34="R",2,IF(KS34="A",1)))</f>
        <v/>
      </c>
      <c r="LW34" s="4">
        <f>IF(KT34="G",2,IF(KT34="R",0.5,IF(KT34="A",1)))</f>
        <v/>
      </c>
      <c r="LX34" s="4">
        <f>IF(KU34="G",0.5,IF(KU34="R",2,IF(KU34="A",1)))</f>
        <v/>
      </c>
      <c r="LY34" s="7">
        <f>(LK34*(LU34+LX34)+(LL34*(LU34+LX34)))</f>
        <v/>
      </c>
      <c r="LZ34" s="7">
        <f>(LN34*(LV34+LW34)+(LO34*(LV34+LW34)))</f>
        <v/>
      </c>
      <c r="MA34" s="11">
        <f>LY34-LZ34</f>
        <v/>
      </c>
      <c r="MB34" s="5">
        <f>MA34+2</f>
        <v/>
      </c>
      <c r="MC34" s="6">
        <f>MA34-2</f>
        <v/>
      </c>
      <c r="MD34" s="4">
        <f>LE34</f>
        <v/>
      </c>
      <c r="ME34" s="9">
        <f>IF(MD34=0,1000,MD34+0.75)</f>
        <v/>
      </c>
      <c r="MF34" s="10">
        <f>IF(MD34=0,0,MD34-0.75)</f>
        <v/>
      </c>
      <c r="MG34" s="4">
        <f>((LM34*(LU34+LX34))-((LP34*(LV34+LW34))))</f>
        <v/>
      </c>
      <c r="MH34" s="9">
        <f>MG34*1.2</f>
        <v/>
      </c>
      <c r="MI34" s="10">
        <f>MG34*0.8</f>
        <v/>
      </c>
      <c r="MJ34">
        <f>IFERROR(NX34,"")</f>
        <v/>
      </c>
      <c r="MK34">
        <f>IFERROR(NY34,"")</f>
        <v/>
      </c>
      <c r="ML34">
        <f>IFERROR(NZ34,"")</f>
        <v/>
      </c>
      <c r="MM34">
        <f>IFERROR(OA34,"")</f>
        <v/>
      </c>
      <c r="MN34">
        <f>IFERROR(OB34,"")</f>
        <v/>
      </c>
      <c r="MO34">
        <f>IFERROR(OC34,"")</f>
        <v/>
      </c>
      <c r="MP34" s="1">
        <f>COUNTIFS(#REF!,LT34,#REF!,1,#REF!,"&gt;="&amp;MC34,#REF!,"&lt;="&amp;MB34,#REF!,"&lt;="&amp;ME34,#REF!,"&gt;="&amp;MF34,#REF!,"="&amp;KV34,#REF!,"="&amp;KX34)</f>
        <v/>
      </c>
      <c r="MQ34" s="1">
        <f>COUNTIFS(#REF!,LT34,#REF!,0,#REF!,"&gt;="&amp;MC34,#REF!,"&lt;="&amp;MB34,#REF!,"&lt;="&amp;ME34,#REF!,"&gt;="&amp;MF34,#REF!,"="&amp;KV34,#REF!,"="&amp;KX34)</f>
        <v/>
      </c>
      <c r="MR34" s="1">
        <f>COUNTIFS(#REF!,LT34,#REF!,1,#REF!,"&gt;="&amp;MC34,#REF!,"&lt;="&amp;MB34,#REF!,"&lt;="&amp;ME34,#REF!,"&gt;="&amp;MF34,#REF!,"="&amp;KW34,#REF!,"="&amp;KY34)</f>
        <v/>
      </c>
      <c r="MS34" s="1">
        <f>COUNTIFS(#REF!,LT34,#REF!,0,#REF!,"&gt;="&amp;MC34,#REF!,"&lt;="&amp;MB34,#REF!,"&lt;="&amp;ME34,#REF!,"&gt;="&amp;MF34,#REF!,"="&amp;KW34,#REF!,"="&amp;KY34)</f>
        <v/>
      </c>
      <c r="MT34" s="1">
        <f>COUNTIFS(#REF!,LT34,#REF!,1,#REF!,"&gt;="&amp;MI34,#REF!,"&lt;="&amp;MH34,#REF!,"&lt;="&amp;ME34,#REF!,"&gt;="&amp;MF34)</f>
        <v/>
      </c>
      <c r="MU34" s="1">
        <f>COUNTIFS(#REF!,LT34,#REF!,0,#REF!,"&gt;="&amp;MI34,#REF!,"&lt;="&amp;MH34,#REF!,"&lt;="&amp;ME34,#REF!,"&gt;="&amp;MF34)</f>
        <v/>
      </c>
      <c r="MV34" s="1">
        <f>COUNTIFS(#REF!,LT34,#REF!,1,#REF!,"&gt;="&amp;MI34,#REF!,"&lt;="&amp;MH34,#REF!,"="&amp;KZ34,#REF!,"="&amp;LA34,#REF!,"&lt;="&amp;ME34,#REF!,"&gt;="&amp;MF34)</f>
        <v/>
      </c>
      <c r="MW34" s="1">
        <f>COUNTIFS(#REF!,LT34,#REF!,0,#REF!,"&gt;="&amp;MI34,#REF!,"&lt;="&amp;MH34,#REF!,"="&amp;KZ34,#REF!,"="&amp;LA34,#REF!,"&lt;="&amp;ME34,#REF!,"&gt;="&amp;MF34)</f>
        <v/>
      </c>
      <c r="MX34" s="1">
        <f>COUNTIFS(#REF!,LT34,#REF!,1,#REF!,"&gt;="&amp;MC34,#REF!,"&lt;="&amp;MB34,#REF!,"&lt;="&amp;ME34,#REF!,"&gt;="&amp;MF34)</f>
        <v/>
      </c>
      <c r="MY34" s="1">
        <f>COUNTIFS(#REF!,LT34,#REF!,0,#REF!,"&gt;="&amp;MC34,#REF!,"&lt;="&amp;MB34,#REF!,"&lt;="&amp;ME34,#REF!,"&gt;="&amp;MF34)</f>
        <v/>
      </c>
      <c r="MZ34" s="1">
        <f>COUNTIFS(#REF!,LT34,#REF!,1,#REF!,"&lt;="&amp;ME34,#REF!,"&gt;="&amp;MF34,#REF!,"="&amp;KV34,#REF!,"="&amp;KX34)</f>
        <v/>
      </c>
      <c r="NA34" s="1">
        <f>COUNTIFS(#REF!,LT34,#REF!,0,#REF!,"&lt;="&amp;ME34,#REF!,"&gt;="&amp;MF34,#REF!,"="&amp;KV34,#REF!,"="&amp;KX34)</f>
        <v/>
      </c>
      <c r="NB34" s="1">
        <f>COUNTIFS(#REF!,LT34,#REF!,1,#REF!,"&lt;="&amp;ME34,#REF!,"&gt;="&amp;MF34,#REF!,"="&amp;KW34,#REF!,"="&amp;KY34)</f>
        <v/>
      </c>
      <c r="NC34" s="1">
        <f>COUNTIFS(#REF!,LT34,#REF!,0,#REF!,"&lt;="&amp;ME34,#REF!,"&gt;="&amp;MF34,#REF!,"="&amp;KW34,#REF!,"="&amp;KY34)</f>
        <v/>
      </c>
      <c r="ND34" s="1">
        <f>MP34+MR34+MT34+MV34+MX34+MZ34+NB34</f>
        <v/>
      </c>
      <c r="NE34" s="1">
        <f>MQ34+MS34+MU34+MW34+MY34+NA34+NC34</f>
        <v/>
      </c>
      <c r="NF34" s="1">
        <f>ND34+NE34</f>
        <v/>
      </c>
      <c r="NG34" s="33">
        <f>ND34/(ND34+NE34)</f>
        <v/>
      </c>
      <c r="NH34" s="3">
        <f>1/NG34</f>
        <v/>
      </c>
      <c r="NI34" s="1">
        <f>LH34</f>
        <v/>
      </c>
      <c r="NJ34" s="79">
        <f>((1-NG34)*(1/(NI34-1))*0.98-(NG34*1))</f>
        <v/>
      </c>
      <c r="NK34" s="34">
        <f>IF(LR34&lt;0.9,0,IF(AND(LR34&gt;1.1),0,1))</f>
        <v/>
      </c>
      <c r="NL34" s="34">
        <f>IF(LS34&lt;0.9,0,IF(AND(LS34&gt;1.1),0,1))</f>
        <v/>
      </c>
      <c r="NM34" s="32">
        <f>IF(NF34&gt;99,1,0)</f>
        <v/>
      </c>
      <c r="NN34" s="32">
        <f>IF(NJ34&gt;0.0799,1,0)</f>
        <v/>
      </c>
      <c r="NO34" s="32">
        <f>IF(NJ34&gt;NQ34,1,0)</f>
        <v/>
      </c>
      <c r="NP34" s="32">
        <f>NM34+NN34+NO34+NK34+NL34</f>
        <v/>
      </c>
      <c r="NQ34" s="79">
        <f>(((100*NG34)*(NI34-1)*0.98)-((1-NG34)*100))/100</f>
        <v/>
      </c>
      <c r="NR34" s="34">
        <f>IF(LR34&lt;0.9,0,IF(AND(LR34&gt;1.1),0,1))</f>
        <v/>
      </c>
      <c r="NS34" s="34">
        <f>IF(LS34&lt;0.9,0,IF(AND(LS34&gt;1.1),0,1))</f>
        <v/>
      </c>
      <c r="NT34" s="32">
        <f>IF(NF34&gt;99,1,0)</f>
        <v/>
      </c>
      <c r="NU34" s="32">
        <f>IF(NQ34&gt;0.0799,1,0)</f>
        <v/>
      </c>
      <c r="NV34" s="32">
        <f>IF(NQ34&gt;NJ34,1,0)</f>
        <v/>
      </c>
      <c r="NW34" s="32">
        <f>NT34+NU34+NV34+NR34+NS34</f>
        <v/>
      </c>
      <c r="NX34">
        <f>IF(NP34=5,"LayHome1-0",IF(AND(NW34=5),"BackHome1-0",""))</f>
        <v/>
      </c>
      <c r="NY34">
        <f>IF(NP34=5,KN34,IF(AND(NW34=5),KN34,""))</f>
        <v/>
      </c>
      <c r="NZ34">
        <f>IF(NP34=5,"Match Odds",IF(AND(NW34=5),"Match Odds",""))</f>
        <v/>
      </c>
      <c r="OA34">
        <f>IF(NP34=5,KP34,IF(AND(NW34=5),KP34,""))</f>
        <v/>
      </c>
      <c r="OB34">
        <f>IF(NP34=5,"MATCH_ODDS",IF(AND(NW34=5),"MATCH_ODDS",""))</f>
        <v/>
      </c>
      <c r="OC34">
        <f>IF(NP34=5,"LAY",IF(AND(NW34=5),"BACK",""))</f>
        <v/>
      </c>
    </row>
    <row r="35" ht="16.5" customHeight="1" thickBot="1" thickTop="1">
      <c r="A35" s="2" t="n"/>
      <c r="KN35" s="1">
        <f>IF(INDEX(#REF!,MATCH('HT 1-0'!D35,#REF!,0))=INDEX(#REF!,MATCH('HT 1-0'!D35,#REF!,0)),INDEX(#REF!,MATCH('HT 1-0'!D35,#REF!,0)),"ERROR")</f>
        <v/>
      </c>
      <c r="KO35" s="1">
        <f>IF(INDEX(#REF!,MATCH('HT 1-0'!E35,#REF!,0))=INDEX(#REF!,MATCH('HT 1-0'!E35,#REF!,0)),INDEX(#REF!,MATCH('HT 1-0'!E35,#REF!,0)),"ERROR")</f>
        <v/>
      </c>
      <c r="KP35" s="1">
        <f>KN35&amp;" v "&amp;KO35</f>
        <v/>
      </c>
      <c r="KQ35">
        <f>B35&amp;"_"&amp;C35</f>
        <v/>
      </c>
      <c r="KR35" s="1">
        <f>IF((HW35/KK35)&lt;0.335,"G",IF((HW35/KK35)&gt;0.67,"R","A"))</f>
        <v/>
      </c>
      <c r="KS35" s="1">
        <f>IF((HX35/KK35)&lt;0.335,"G",IF((HX35/KK35)&gt;0.67,"R","A"))</f>
        <v/>
      </c>
      <c r="KT35" s="1">
        <f>IF((IH35/KK35)&lt;0.335,"G",IF((IH35/KK35)&gt;0.67,"R","A"))</f>
        <v/>
      </c>
      <c r="KU35" s="1">
        <f>IF((II35/KK35)&lt;0.335,"G",IF((II35/KK35)&gt;0.67,"R","A"))</f>
        <v/>
      </c>
      <c r="KV35" s="1">
        <f>IF((HZ35/KK35)&lt;0.335,"G",IF((HZ35/KK35)&gt;0.67,"R","A"))</f>
        <v/>
      </c>
      <c r="KW35" s="1">
        <f>IF((HY35/KK35)&lt;0.335,"G",IF((HY35/KK35)&gt;0.67,"R","A"))</f>
        <v/>
      </c>
      <c r="KX35" s="1">
        <f>IF((IK35/KK35)&lt;0.335,"G",IF((IK35/KK35)&gt;0.67,"R","A"))</f>
        <v/>
      </c>
      <c r="KY35" s="1">
        <f>IF((IJ35/KK35)&lt;0.335,"G",IF((IJ35/KK35)&gt;0.67,"R","A"))</f>
        <v/>
      </c>
      <c r="KZ35" s="1">
        <f>IF((HQ35/KK35)&lt;0.335,"G",IF((HQ35/KK35)&gt;0.67,"R","A"))</f>
        <v/>
      </c>
      <c r="LA35" s="1">
        <f>IF((IB35/KK35)&lt;0.335,"G",IF((IB35/KK35)&gt;0.67,"R","A"))</f>
        <v/>
      </c>
      <c r="LB35">
        <f>IF(LQ35="1-0",INDEX(Scrape!#REF!,MATCH('HT 1-0'!KP35,Scrape!$B:$B,0)),"")</f>
        <v/>
      </c>
      <c r="LC35">
        <f>IF(LQ35="1-0",INDEX(Scrape!$A:$A,MATCH('HT 1-0'!KP35,Scrape!$B:$B,0)),"")</f>
        <v/>
      </c>
      <c r="LD35">
        <f>IF(LQ35="1-0",INDEX(Scrape!$B:$B,MATCH('HT 1-0'!KP35,Scrape!$B:$B,0)),"")</f>
        <v/>
      </c>
      <c r="LE35">
        <f>IF(LQ35="1-0",INDEX(Scrape!$C:$C,MATCH('HT 1-0'!KP35,Scrape!$B:$B,0)),"")</f>
        <v/>
      </c>
      <c r="LF35">
        <f>IF(LQ35="1-0",INDEX(Scrape!$D:$D,MATCH('HT 1-0'!KP35,Scrape!$B:$B,0)),"")</f>
        <v/>
      </c>
      <c r="LG35">
        <f>IF(LQ35="1-0",INDEX(Scrape!$E:$E,MATCH('HT 1-0'!KP35,Scrape!$B:$B,0)),"")</f>
        <v/>
      </c>
      <c r="LH35">
        <f>IF(LQ35="1-0",INDEX(Scrape!$F:$F,MATCH('HT 1-0'!KP35,Scrape!$B:$B,0)),"")</f>
        <v/>
      </c>
      <c r="LI35">
        <f>IF(LQ35="1-0",INDEX(Scrape!$G:$G,MATCH('HT 1-0'!KP35,Scrape!$B:$B,0)),"")</f>
        <v/>
      </c>
      <c r="LJ35">
        <f>IF(LQ35="1-0",INDEX(Scrape!$H:$H,MATCH('HT 1-0'!KP35,Scrape!$B:$B,0)),"")</f>
        <v/>
      </c>
      <c r="LK35">
        <f>IF(LQ35="1-0",INDEX(Scrape!$I:$I,MATCH('HT 1-0'!KP35,Scrape!$B:$B,0)),"")</f>
        <v/>
      </c>
      <c r="LL35">
        <f>IF(LQ35="1-0",INDEX(Scrape!$J:$J,MATCH('HT 1-0'!KP35,Scrape!$B:$B,0)),"")</f>
        <v/>
      </c>
      <c r="LM35">
        <f>IF(LQ35="1-0",INDEX(Scrape!$K:$K,MATCH('HT 1-0'!KP35,Scrape!$B:$B,0)),"")</f>
        <v/>
      </c>
      <c r="LN35">
        <f>IF(LQ35="1-0",INDEX(Scrape!$L:$L,MATCH('HT 1-0'!KP35,Scrape!$B:$B,0)),"")</f>
        <v/>
      </c>
      <c r="LO35">
        <f>IF(LQ35="1-0",INDEX(Scrape!$M:$M,MATCH('HT 1-0'!KP35,Scrape!$B:$B,0)),"")</f>
        <v/>
      </c>
      <c r="LP35">
        <f>IF(LQ35="1-0",INDEX(Scrape!$N:$N,MATCH('HT 1-0'!KP35,Scrape!$B:$B,0)),"")</f>
        <v/>
      </c>
      <c r="LQ35">
        <f>INDEX(Scrape!$O:$O,MATCH('HT 1-0'!KP35,Scrape!$B:$B,0))</f>
        <v/>
      </c>
      <c r="LR35">
        <f>(1/LJ35)+(1/LI35)+(1/LH35)</f>
        <v/>
      </c>
      <c r="LS35">
        <f>(1/LG35)+(1/LF35)+(1/LE35)</f>
        <v/>
      </c>
      <c r="LT35" s="8">
        <f>IF(INDEX(#REF!,MATCH(KQ35,#REF!,0))=INDEX(#REF!,MATCH(KQ35,#REF!,0)),INDEX(#REF!,MATCH(KQ35,#REF!,0)),"ERROR")</f>
        <v/>
      </c>
      <c r="LU35" s="4">
        <f>IF(KR35="G",2,IF(KR35="R",0.5,IF(KR35="A",1)))</f>
        <v/>
      </c>
      <c r="LV35" s="4">
        <f>IF(KS35="G",0.5,IF(KS35="R",2,IF(KS35="A",1)))</f>
        <v/>
      </c>
      <c r="LW35" s="4">
        <f>IF(KT35="G",2,IF(KT35="R",0.5,IF(KT35="A",1)))</f>
        <v/>
      </c>
      <c r="LX35" s="4">
        <f>IF(KU35="G",0.5,IF(KU35="R",2,IF(KU35="A",1)))</f>
        <v/>
      </c>
      <c r="LY35" s="7">
        <f>(LK35*(LU35+LX35)+(LL35*(LU35+LX35)))</f>
        <v/>
      </c>
      <c r="LZ35" s="7">
        <f>(LN35*(LV35+LW35)+(LO35*(LV35+LW35)))</f>
        <v/>
      </c>
      <c r="MA35" s="11">
        <f>LY35-LZ35</f>
        <v/>
      </c>
      <c r="MB35" s="5">
        <f>MA35+2</f>
        <v/>
      </c>
      <c r="MC35" s="6">
        <f>MA35-2</f>
        <v/>
      </c>
      <c r="MD35" s="4">
        <f>LE35</f>
        <v/>
      </c>
      <c r="ME35" s="9">
        <f>IF(MD35=0,1000,MD35+0.75)</f>
        <v/>
      </c>
      <c r="MF35" s="10">
        <f>IF(MD35=0,0,MD35-0.75)</f>
        <v/>
      </c>
      <c r="MG35" s="4">
        <f>((LM35*(LU35+LX35))-((LP35*(LV35+LW35))))</f>
        <v/>
      </c>
      <c r="MH35" s="9">
        <f>MG35*1.2</f>
        <v/>
      </c>
      <c r="MI35" s="10">
        <f>MG35*0.8</f>
        <v/>
      </c>
      <c r="MJ35">
        <f>IFERROR(NX35,"")</f>
        <v/>
      </c>
      <c r="MK35">
        <f>IFERROR(NY35,"")</f>
        <v/>
      </c>
      <c r="ML35">
        <f>IFERROR(NZ35,"")</f>
        <v/>
      </c>
      <c r="MM35">
        <f>IFERROR(OA35,"")</f>
        <v/>
      </c>
      <c r="MN35">
        <f>IFERROR(OB35,"")</f>
        <v/>
      </c>
      <c r="MO35">
        <f>IFERROR(OC35,"")</f>
        <v/>
      </c>
      <c r="MP35" s="1">
        <f>COUNTIFS(#REF!,LT35,#REF!,1,#REF!,"&gt;="&amp;MC35,#REF!,"&lt;="&amp;MB35,#REF!,"&lt;="&amp;ME35,#REF!,"&gt;="&amp;MF35,#REF!,"="&amp;KV35,#REF!,"="&amp;KX35)</f>
        <v/>
      </c>
      <c r="MQ35" s="1">
        <f>COUNTIFS(#REF!,LT35,#REF!,0,#REF!,"&gt;="&amp;MC35,#REF!,"&lt;="&amp;MB35,#REF!,"&lt;="&amp;ME35,#REF!,"&gt;="&amp;MF35,#REF!,"="&amp;KV35,#REF!,"="&amp;KX35)</f>
        <v/>
      </c>
      <c r="MR35" s="1">
        <f>COUNTIFS(#REF!,LT35,#REF!,1,#REF!,"&gt;="&amp;MC35,#REF!,"&lt;="&amp;MB35,#REF!,"&lt;="&amp;ME35,#REF!,"&gt;="&amp;MF35,#REF!,"="&amp;KW35,#REF!,"="&amp;KY35)</f>
        <v/>
      </c>
      <c r="MS35" s="1">
        <f>COUNTIFS(#REF!,LT35,#REF!,0,#REF!,"&gt;="&amp;MC35,#REF!,"&lt;="&amp;MB35,#REF!,"&lt;="&amp;ME35,#REF!,"&gt;="&amp;MF35,#REF!,"="&amp;KW35,#REF!,"="&amp;KY35)</f>
        <v/>
      </c>
      <c r="MT35" s="1">
        <f>COUNTIFS(#REF!,LT35,#REF!,1,#REF!,"&gt;="&amp;MI35,#REF!,"&lt;="&amp;MH35,#REF!,"&lt;="&amp;ME35,#REF!,"&gt;="&amp;MF35)</f>
        <v/>
      </c>
      <c r="MU35" s="1">
        <f>COUNTIFS(#REF!,LT35,#REF!,0,#REF!,"&gt;="&amp;MI35,#REF!,"&lt;="&amp;MH35,#REF!,"&lt;="&amp;ME35,#REF!,"&gt;="&amp;MF35)</f>
        <v/>
      </c>
      <c r="MV35" s="1">
        <f>COUNTIFS(#REF!,LT35,#REF!,1,#REF!,"&gt;="&amp;MI35,#REF!,"&lt;="&amp;MH35,#REF!,"="&amp;KZ35,#REF!,"="&amp;LA35,#REF!,"&lt;="&amp;ME35,#REF!,"&gt;="&amp;MF35)</f>
        <v/>
      </c>
      <c r="MW35" s="1">
        <f>COUNTIFS(#REF!,LT35,#REF!,0,#REF!,"&gt;="&amp;MI35,#REF!,"&lt;="&amp;MH35,#REF!,"="&amp;KZ35,#REF!,"="&amp;LA35,#REF!,"&lt;="&amp;ME35,#REF!,"&gt;="&amp;MF35)</f>
        <v/>
      </c>
      <c r="MX35" s="1">
        <f>COUNTIFS(#REF!,LT35,#REF!,1,#REF!,"&gt;="&amp;MC35,#REF!,"&lt;="&amp;MB35,#REF!,"&lt;="&amp;ME35,#REF!,"&gt;="&amp;MF35)</f>
        <v/>
      </c>
      <c r="MY35" s="1">
        <f>COUNTIFS(#REF!,LT35,#REF!,0,#REF!,"&gt;="&amp;MC35,#REF!,"&lt;="&amp;MB35,#REF!,"&lt;="&amp;ME35,#REF!,"&gt;="&amp;MF35)</f>
        <v/>
      </c>
      <c r="MZ35" s="1">
        <f>COUNTIFS(#REF!,LT35,#REF!,1,#REF!,"&lt;="&amp;ME35,#REF!,"&gt;="&amp;MF35,#REF!,"="&amp;KV35,#REF!,"="&amp;KX35)</f>
        <v/>
      </c>
      <c r="NA35" s="1">
        <f>COUNTIFS(#REF!,LT35,#REF!,0,#REF!,"&lt;="&amp;ME35,#REF!,"&gt;="&amp;MF35,#REF!,"="&amp;KV35,#REF!,"="&amp;KX35)</f>
        <v/>
      </c>
      <c r="NB35" s="1">
        <f>COUNTIFS(#REF!,LT35,#REF!,1,#REF!,"&lt;="&amp;ME35,#REF!,"&gt;="&amp;MF35,#REF!,"="&amp;KW35,#REF!,"="&amp;KY35)</f>
        <v/>
      </c>
      <c r="NC35" s="1">
        <f>COUNTIFS(#REF!,LT35,#REF!,0,#REF!,"&lt;="&amp;ME35,#REF!,"&gt;="&amp;MF35,#REF!,"="&amp;KW35,#REF!,"="&amp;KY35)</f>
        <v/>
      </c>
      <c r="ND35" s="1">
        <f>MP35+MR35+MT35+MV35+MX35+MZ35+NB35</f>
        <v/>
      </c>
      <c r="NE35" s="1">
        <f>MQ35+MS35+MU35+MW35+MY35+NA35+NC35</f>
        <v/>
      </c>
      <c r="NF35" s="1">
        <f>ND35+NE35</f>
        <v/>
      </c>
      <c r="NG35" s="33">
        <f>ND35/(ND35+NE35)</f>
        <v/>
      </c>
      <c r="NH35" s="3">
        <f>1/NG35</f>
        <v/>
      </c>
      <c r="NI35" s="1">
        <f>LH35</f>
        <v/>
      </c>
      <c r="NJ35" s="79">
        <f>((1-NG35)*(1/(NI35-1))*0.98-(NG35*1))</f>
        <v/>
      </c>
      <c r="NK35" s="34">
        <f>IF(LR35&lt;0.9,0,IF(AND(LR35&gt;1.1),0,1))</f>
        <v/>
      </c>
      <c r="NL35" s="34">
        <f>IF(LS35&lt;0.9,0,IF(AND(LS35&gt;1.1),0,1))</f>
        <v/>
      </c>
      <c r="NM35" s="32">
        <f>IF(NF35&gt;99,1,0)</f>
        <v/>
      </c>
      <c r="NN35" s="32">
        <f>IF(NJ35&gt;0.0799,1,0)</f>
        <v/>
      </c>
      <c r="NO35" s="32">
        <f>IF(NJ35&gt;NQ35,1,0)</f>
        <v/>
      </c>
      <c r="NP35" s="32">
        <f>NM35+NN35+NO35+NK35+NL35</f>
        <v/>
      </c>
      <c r="NQ35" s="79">
        <f>(((100*NG35)*(NI35-1)*0.98)-((1-NG35)*100))/100</f>
        <v/>
      </c>
      <c r="NR35" s="34">
        <f>IF(LR35&lt;0.9,0,IF(AND(LR35&gt;1.1),0,1))</f>
        <v/>
      </c>
      <c r="NS35" s="34">
        <f>IF(LS35&lt;0.9,0,IF(AND(LS35&gt;1.1),0,1))</f>
        <v/>
      </c>
      <c r="NT35" s="32">
        <f>IF(NF35&gt;99,1,0)</f>
        <v/>
      </c>
      <c r="NU35" s="32">
        <f>IF(NQ35&gt;0.0799,1,0)</f>
        <v/>
      </c>
      <c r="NV35" s="32">
        <f>IF(NQ35&gt;NJ35,1,0)</f>
        <v/>
      </c>
      <c r="NW35" s="32">
        <f>NT35+NU35+NV35+NR35+NS35</f>
        <v/>
      </c>
      <c r="NX35">
        <f>IF(NP35=5,"LayHome1-0",IF(AND(NW35=5),"BackHome1-0",""))</f>
        <v/>
      </c>
      <c r="NY35">
        <f>IF(NP35=5,KN35,IF(AND(NW35=5),KN35,""))</f>
        <v/>
      </c>
      <c r="NZ35">
        <f>IF(NP35=5,"Match Odds",IF(AND(NW35=5),"Match Odds",""))</f>
        <v/>
      </c>
      <c r="OA35">
        <f>IF(NP35=5,KP35,IF(AND(NW35=5),KP35,""))</f>
        <v/>
      </c>
      <c r="OB35">
        <f>IF(NP35=5,"MATCH_ODDS",IF(AND(NW35=5),"MATCH_ODDS",""))</f>
        <v/>
      </c>
      <c r="OC35">
        <f>IF(NP35=5,"LAY",IF(AND(NW35=5),"BACK",""))</f>
        <v/>
      </c>
    </row>
    <row r="36" ht="16.5" customHeight="1" thickBot="1" thickTop="1">
      <c r="A36" s="2" t="n"/>
      <c r="KN36" s="1">
        <f>IF(INDEX(#REF!,MATCH('HT 1-0'!D36,#REF!,0))=INDEX(#REF!,MATCH('HT 1-0'!D36,#REF!,0)),INDEX(#REF!,MATCH('HT 1-0'!D36,#REF!,0)),"ERROR")</f>
        <v/>
      </c>
      <c r="KO36" s="1">
        <f>IF(INDEX(#REF!,MATCH('HT 1-0'!E36,#REF!,0))=INDEX(#REF!,MATCH('HT 1-0'!E36,#REF!,0)),INDEX(#REF!,MATCH('HT 1-0'!E36,#REF!,0)),"ERROR")</f>
        <v/>
      </c>
      <c r="KP36" s="1">
        <f>KN36&amp;" v "&amp;KO36</f>
        <v/>
      </c>
      <c r="KQ36">
        <f>B36&amp;"_"&amp;C36</f>
        <v/>
      </c>
      <c r="KR36" s="1">
        <f>IF((HW36/KK36)&lt;0.335,"G",IF((HW36/KK36)&gt;0.67,"R","A"))</f>
        <v/>
      </c>
      <c r="KS36" s="1">
        <f>IF((HX36/KK36)&lt;0.335,"G",IF((HX36/KK36)&gt;0.67,"R","A"))</f>
        <v/>
      </c>
      <c r="KT36" s="1">
        <f>IF((IH36/KK36)&lt;0.335,"G",IF((IH36/KK36)&gt;0.67,"R","A"))</f>
        <v/>
      </c>
      <c r="KU36" s="1">
        <f>IF((II36/KK36)&lt;0.335,"G",IF((II36/KK36)&gt;0.67,"R","A"))</f>
        <v/>
      </c>
      <c r="KV36" s="1">
        <f>IF((HZ36/KK36)&lt;0.335,"G",IF((HZ36/KK36)&gt;0.67,"R","A"))</f>
        <v/>
      </c>
      <c r="KW36" s="1">
        <f>IF((HY36/KK36)&lt;0.335,"G",IF((HY36/KK36)&gt;0.67,"R","A"))</f>
        <v/>
      </c>
      <c r="KX36" s="1">
        <f>IF((IK36/KK36)&lt;0.335,"G",IF((IK36/KK36)&gt;0.67,"R","A"))</f>
        <v/>
      </c>
      <c r="KY36" s="1">
        <f>IF((IJ36/KK36)&lt;0.335,"G",IF((IJ36/KK36)&gt;0.67,"R","A"))</f>
        <v/>
      </c>
      <c r="KZ36" s="1">
        <f>IF((HQ36/KK36)&lt;0.335,"G",IF((HQ36/KK36)&gt;0.67,"R","A"))</f>
        <v/>
      </c>
      <c r="LA36" s="1">
        <f>IF((IB36/KK36)&lt;0.335,"G",IF((IB36/KK36)&gt;0.67,"R","A"))</f>
        <v/>
      </c>
      <c r="LB36">
        <f>IF(LQ36="1-0",INDEX(Scrape!#REF!,MATCH('HT 1-0'!KP36,Scrape!$B:$B,0)),"")</f>
        <v/>
      </c>
      <c r="LC36">
        <f>IF(LQ36="1-0",INDEX(Scrape!$A:$A,MATCH('HT 1-0'!KP36,Scrape!$B:$B,0)),"")</f>
        <v/>
      </c>
      <c r="LD36">
        <f>IF(LQ36="1-0",INDEX(Scrape!$B:$B,MATCH('HT 1-0'!KP36,Scrape!$B:$B,0)),"")</f>
        <v/>
      </c>
      <c r="LE36">
        <f>IF(LQ36="1-0",INDEX(Scrape!$C:$C,MATCH('HT 1-0'!KP36,Scrape!$B:$B,0)),"")</f>
        <v/>
      </c>
      <c r="LF36">
        <f>IF(LQ36="1-0",INDEX(Scrape!$D:$D,MATCH('HT 1-0'!KP36,Scrape!$B:$B,0)),"")</f>
        <v/>
      </c>
      <c r="LG36">
        <f>IF(LQ36="1-0",INDEX(Scrape!$E:$E,MATCH('HT 1-0'!KP36,Scrape!$B:$B,0)),"")</f>
        <v/>
      </c>
      <c r="LH36">
        <f>IF(LQ36="1-0",INDEX(Scrape!$F:$F,MATCH('HT 1-0'!KP36,Scrape!$B:$B,0)),"")</f>
        <v/>
      </c>
      <c r="LI36">
        <f>IF(LQ36="1-0",INDEX(Scrape!$G:$G,MATCH('HT 1-0'!KP36,Scrape!$B:$B,0)),"")</f>
        <v/>
      </c>
      <c r="LJ36">
        <f>IF(LQ36="1-0",INDEX(Scrape!$H:$H,MATCH('HT 1-0'!KP36,Scrape!$B:$B,0)),"")</f>
        <v/>
      </c>
      <c r="LK36">
        <f>IF(LQ36="1-0",INDEX(Scrape!$I:$I,MATCH('HT 1-0'!KP36,Scrape!$B:$B,0)),"")</f>
        <v/>
      </c>
      <c r="LL36">
        <f>IF(LQ36="1-0",INDEX(Scrape!$J:$J,MATCH('HT 1-0'!KP36,Scrape!$B:$B,0)),"")</f>
        <v/>
      </c>
      <c r="LM36">
        <f>IF(LQ36="1-0",INDEX(Scrape!$K:$K,MATCH('HT 1-0'!KP36,Scrape!$B:$B,0)),"")</f>
        <v/>
      </c>
      <c r="LN36">
        <f>IF(LQ36="1-0",INDEX(Scrape!$L:$L,MATCH('HT 1-0'!KP36,Scrape!$B:$B,0)),"")</f>
        <v/>
      </c>
      <c r="LO36">
        <f>IF(LQ36="1-0",INDEX(Scrape!$M:$M,MATCH('HT 1-0'!KP36,Scrape!$B:$B,0)),"")</f>
        <v/>
      </c>
      <c r="LP36">
        <f>IF(LQ36="1-0",INDEX(Scrape!$N:$N,MATCH('HT 1-0'!KP36,Scrape!$B:$B,0)),"")</f>
        <v/>
      </c>
      <c r="LQ36">
        <f>INDEX(Scrape!$O:$O,MATCH('HT 1-0'!KP36,Scrape!$B:$B,0))</f>
        <v/>
      </c>
      <c r="LR36">
        <f>(1/LJ36)+(1/LI36)+(1/LH36)</f>
        <v/>
      </c>
      <c r="LS36">
        <f>(1/LG36)+(1/LF36)+(1/LE36)</f>
        <v/>
      </c>
      <c r="LT36" s="8">
        <f>IF(INDEX(#REF!,MATCH(KQ36,#REF!,0))=INDEX(#REF!,MATCH(KQ36,#REF!,0)),INDEX(#REF!,MATCH(KQ36,#REF!,0)),"ERROR")</f>
        <v/>
      </c>
      <c r="LU36" s="4">
        <f>IF(KR36="G",2,IF(KR36="R",0.5,IF(KR36="A",1)))</f>
        <v/>
      </c>
      <c r="LV36" s="4">
        <f>IF(KS36="G",0.5,IF(KS36="R",2,IF(KS36="A",1)))</f>
        <v/>
      </c>
      <c r="LW36" s="4">
        <f>IF(KT36="G",2,IF(KT36="R",0.5,IF(KT36="A",1)))</f>
        <v/>
      </c>
      <c r="LX36" s="4">
        <f>IF(KU36="G",0.5,IF(KU36="R",2,IF(KU36="A",1)))</f>
        <v/>
      </c>
      <c r="LY36" s="7">
        <f>(LK36*(LU36+LX36)+(LL36*(LU36+LX36)))</f>
        <v/>
      </c>
      <c r="LZ36" s="7">
        <f>(LN36*(LV36+LW36)+(LO36*(LV36+LW36)))</f>
        <v/>
      </c>
      <c r="MA36" s="11">
        <f>LY36-LZ36</f>
        <v/>
      </c>
      <c r="MB36" s="5">
        <f>MA36+2</f>
        <v/>
      </c>
      <c r="MC36" s="6">
        <f>MA36-2</f>
        <v/>
      </c>
      <c r="MD36" s="4">
        <f>LE36</f>
        <v/>
      </c>
      <c r="ME36" s="9">
        <f>IF(MD36=0,1000,MD36+0.75)</f>
        <v/>
      </c>
      <c r="MF36" s="10">
        <f>IF(MD36=0,0,MD36-0.75)</f>
        <v/>
      </c>
      <c r="MG36" s="4">
        <f>((LM36*(LU36+LX36))-((LP36*(LV36+LW36))))</f>
        <v/>
      </c>
      <c r="MH36" s="9">
        <f>MG36*1.2</f>
        <v/>
      </c>
      <c r="MI36" s="10">
        <f>MG36*0.8</f>
        <v/>
      </c>
      <c r="MJ36">
        <f>IFERROR(NX36,"")</f>
        <v/>
      </c>
      <c r="MK36">
        <f>IFERROR(NY36,"")</f>
        <v/>
      </c>
      <c r="ML36">
        <f>IFERROR(NZ36,"")</f>
        <v/>
      </c>
      <c r="MM36">
        <f>IFERROR(OA36,"")</f>
        <v/>
      </c>
      <c r="MN36">
        <f>IFERROR(OB36,"")</f>
        <v/>
      </c>
      <c r="MO36">
        <f>IFERROR(OC36,"")</f>
        <v/>
      </c>
      <c r="MP36" s="1">
        <f>COUNTIFS(#REF!,LT36,#REF!,1,#REF!,"&gt;="&amp;MC36,#REF!,"&lt;="&amp;MB36,#REF!,"&lt;="&amp;ME36,#REF!,"&gt;="&amp;MF36,#REF!,"="&amp;KV36,#REF!,"="&amp;KX36)</f>
        <v/>
      </c>
      <c r="MQ36" s="1">
        <f>COUNTIFS(#REF!,LT36,#REF!,0,#REF!,"&gt;="&amp;MC36,#REF!,"&lt;="&amp;MB36,#REF!,"&lt;="&amp;ME36,#REF!,"&gt;="&amp;MF36,#REF!,"="&amp;KV36,#REF!,"="&amp;KX36)</f>
        <v/>
      </c>
      <c r="MR36" s="1">
        <f>COUNTIFS(#REF!,LT36,#REF!,1,#REF!,"&gt;="&amp;MC36,#REF!,"&lt;="&amp;MB36,#REF!,"&lt;="&amp;ME36,#REF!,"&gt;="&amp;MF36,#REF!,"="&amp;KW36,#REF!,"="&amp;KY36)</f>
        <v/>
      </c>
      <c r="MS36" s="1">
        <f>COUNTIFS(#REF!,LT36,#REF!,0,#REF!,"&gt;="&amp;MC36,#REF!,"&lt;="&amp;MB36,#REF!,"&lt;="&amp;ME36,#REF!,"&gt;="&amp;MF36,#REF!,"="&amp;KW36,#REF!,"="&amp;KY36)</f>
        <v/>
      </c>
      <c r="MT36" s="1">
        <f>COUNTIFS(#REF!,LT36,#REF!,1,#REF!,"&gt;="&amp;MI36,#REF!,"&lt;="&amp;MH36,#REF!,"&lt;="&amp;ME36,#REF!,"&gt;="&amp;MF36)</f>
        <v/>
      </c>
      <c r="MU36" s="1">
        <f>COUNTIFS(#REF!,LT36,#REF!,0,#REF!,"&gt;="&amp;MI36,#REF!,"&lt;="&amp;MH36,#REF!,"&lt;="&amp;ME36,#REF!,"&gt;="&amp;MF36)</f>
        <v/>
      </c>
      <c r="MV36" s="1">
        <f>COUNTIFS(#REF!,LT36,#REF!,1,#REF!,"&gt;="&amp;MI36,#REF!,"&lt;="&amp;MH36,#REF!,"="&amp;KZ36,#REF!,"="&amp;LA36,#REF!,"&lt;="&amp;ME36,#REF!,"&gt;="&amp;MF36)</f>
        <v/>
      </c>
      <c r="MW36" s="1">
        <f>COUNTIFS(#REF!,LT36,#REF!,0,#REF!,"&gt;="&amp;MI36,#REF!,"&lt;="&amp;MH36,#REF!,"="&amp;KZ36,#REF!,"="&amp;LA36,#REF!,"&lt;="&amp;ME36,#REF!,"&gt;="&amp;MF36)</f>
        <v/>
      </c>
      <c r="MX36" s="1">
        <f>COUNTIFS(#REF!,LT36,#REF!,1,#REF!,"&gt;="&amp;MC36,#REF!,"&lt;="&amp;MB36,#REF!,"&lt;="&amp;ME36,#REF!,"&gt;="&amp;MF36)</f>
        <v/>
      </c>
      <c r="MY36" s="1">
        <f>COUNTIFS(#REF!,LT36,#REF!,0,#REF!,"&gt;="&amp;MC36,#REF!,"&lt;="&amp;MB36,#REF!,"&lt;="&amp;ME36,#REF!,"&gt;="&amp;MF36)</f>
        <v/>
      </c>
      <c r="MZ36" s="1">
        <f>COUNTIFS(#REF!,LT36,#REF!,1,#REF!,"&lt;="&amp;ME36,#REF!,"&gt;="&amp;MF36,#REF!,"="&amp;KV36,#REF!,"="&amp;KX36)</f>
        <v/>
      </c>
      <c r="NA36" s="1">
        <f>COUNTIFS(#REF!,LT36,#REF!,0,#REF!,"&lt;="&amp;ME36,#REF!,"&gt;="&amp;MF36,#REF!,"="&amp;KV36,#REF!,"="&amp;KX36)</f>
        <v/>
      </c>
      <c r="NB36" s="1">
        <f>COUNTIFS(#REF!,LT36,#REF!,1,#REF!,"&lt;="&amp;ME36,#REF!,"&gt;="&amp;MF36,#REF!,"="&amp;KW36,#REF!,"="&amp;KY36)</f>
        <v/>
      </c>
      <c r="NC36" s="1">
        <f>COUNTIFS(#REF!,LT36,#REF!,0,#REF!,"&lt;="&amp;ME36,#REF!,"&gt;="&amp;MF36,#REF!,"="&amp;KW36,#REF!,"="&amp;KY36)</f>
        <v/>
      </c>
      <c r="ND36" s="1">
        <f>MP36+MR36+MT36+MV36+MX36+MZ36+NB36</f>
        <v/>
      </c>
      <c r="NE36" s="1">
        <f>MQ36+MS36+MU36+MW36+MY36+NA36+NC36</f>
        <v/>
      </c>
      <c r="NF36" s="1">
        <f>ND36+NE36</f>
        <v/>
      </c>
      <c r="NG36" s="33">
        <f>ND36/(ND36+NE36)</f>
        <v/>
      </c>
      <c r="NH36" s="3">
        <f>1/NG36</f>
        <v/>
      </c>
      <c r="NI36" s="1">
        <f>LH36</f>
        <v/>
      </c>
      <c r="NJ36" s="79">
        <f>((1-NG36)*(1/(NI36-1))*0.98-(NG36*1))</f>
        <v/>
      </c>
      <c r="NK36" s="34">
        <f>IF(LR36&lt;0.9,0,IF(AND(LR36&gt;1.1),0,1))</f>
        <v/>
      </c>
      <c r="NL36" s="34">
        <f>IF(LS36&lt;0.9,0,IF(AND(LS36&gt;1.1),0,1))</f>
        <v/>
      </c>
      <c r="NM36" s="32">
        <f>IF(NF36&gt;99,1,0)</f>
        <v/>
      </c>
      <c r="NN36" s="32">
        <f>IF(NJ36&gt;0.0799,1,0)</f>
        <v/>
      </c>
      <c r="NO36" s="32">
        <f>IF(NJ36&gt;NQ36,1,0)</f>
        <v/>
      </c>
      <c r="NP36" s="32">
        <f>NM36+NN36+NO36+NK36+NL36</f>
        <v/>
      </c>
      <c r="NQ36" s="79">
        <f>(((100*NG36)*(NI36-1)*0.98)-((1-NG36)*100))/100</f>
        <v/>
      </c>
      <c r="NR36" s="34">
        <f>IF(LR36&lt;0.9,0,IF(AND(LR36&gt;1.1),0,1))</f>
        <v/>
      </c>
      <c r="NS36" s="34">
        <f>IF(LS36&lt;0.9,0,IF(AND(LS36&gt;1.1),0,1))</f>
        <v/>
      </c>
      <c r="NT36" s="32">
        <f>IF(NF36&gt;99,1,0)</f>
        <v/>
      </c>
      <c r="NU36" s="32">
        <f>IF(NQ36&gt;0.0799,1,0)</f>
        <v/>
      </c>
      <c r="NV36" s="32">
        <f>IF(NQ36&gt;NJ36,1,0)</f>
        <v/>
      </c>
      <c r="NW36" s="32">
        <f>NT36+NU36+NV36+NR36+NS36</f>
        <v/>
      </c>
      <c r="NX36">
        <f>IF(NP36=5,"LayHome1-0",IF(AND(NW36=5),"BackHome1-0",""))</f>
        <v/>
      </c>
      <c r="NY36">
        <f>IF(NP36=5,KN36,IF(AND(NW36=5),KN36,""))</f>
        <v/>
      </c>
      <c r="NZ36">
        <f>IF(NP36=5,"Match Odds",IF(AND(NW36=5),"Match Odds",""))</f>
        <v/>
      </c>
      <c r="OA36">
        <f>IF(NP36=5,KP36,IF(AND(NW36=5),KP36,""))</f>
        <v/>
      </c>
      <c r="OB36">
        <f>IF(NP36=5,"MATCH_ODDS",IF(AND(NW36=5),"MATCH_ODDS",""))</f>
        <v/>
      </c>
      <c r="OC36">
        <f>IF(NP36=5,"LAY",IF(AND(NW36=5),"BACK",""))</f>
        <v/>
      </c>
    </row>
    <row r="37" ht="16.5" customHeight="1" thickBot="1" thickTop="1">
      <c r="A37" s="2" t="n"/>
      <c r="KN37" s="1">
        <f>IF(INDEX(#REF!,MATCH('HT 1-0'!D37,#REF!,0))=INDEX(#REF!,MATCH('HT 1-0'!D37,#REF!,0)),INDEX(#REF!,MATCH('HT 1-0'!D37,#REF!,0)),"ERROR")</f>
        <v/>
      </c>
      <c r="KO37" s="1">
        <f>IF(INDEX(#REF!,MATCH('HT 1-0'!E37,#REF!,0))=INDEX(#REF!,MATCH('HT 1-0'!E37,#REF!,0)),INDEX(#REF!,MATCH('HT 1-0'!E37,#REF!,0)),"ERROR")</f>
        <v/>
      </c>
      <c r="KP37" s="1">
        <f>KN37&amp;" v "&amp;KO37</f>
        <v/>
      </c>
      <c r="KQ37">
        <f>B37&amp;"_"&amp;C37</f>
        <v/>
      </c>
      <c r="KR37" s="1">
        <f>IF((HW37/KK37)&lt;0.335,"G",IF((HW37/KK37)&gt;0.67,"R","A"))</f>
        <v/>
      </c>
      <c r="KS37" s="1">
        <f>IF((HX37/KK37)&lt;0.335,"G",IF((HX37/KK37)&gt;0.67,"R","A"))</f>
        <v/>
      </c>
      <c r="KT37" s="1">
        <f>IF((IH37/KK37)&lt;0.335,"G",IF((IH37/KK37)&gt;0.67,"R","A"))</f>
        <v/>
      </c>
      <c r="KU37" s="1">
        <f>IF((II37/KK37)&lt;0.335,"G",IF((II37/KK37)&gt;0.67,"R","A"))</f>
        <v/>
      </c>
      <c r="KV37" s="1">
        <f>IF((HZ37/KK37)&lt;0.335,"G",IF((HZ37/KK37)&gt;0.67,"R","A"))</f>
        <v/>
      </c>
      <c r="KW37" s="1">
        <f>IF((HY37/KK37)&lt;0.335,"G",IF((HY37/KK37)&gt;0.67,"R","A"))</f>
        <v/>
      </c>
      <c r="KX37" s="1">
        <f>IF((IK37/KK37)&lt;0.335,"G",IF((IK37/KK37)&gt;0.67,"R","A"))</f>
        <v/>
      </c>
      <c r="KY37" s="1">
        <f>IF((IJ37/KK37)&lt;0.335,"G",IF((IJ37/KK37)&gt;0.67,"R","A"))</f>
        <v/>
      </c>
      <c r="KZ37" s="1">
        <f>IF((HQ37/KK37)&lt;0.335,"G",IF((HQ37/KK37)&gt;0.67,"R","A"))</f>
        <v/>
      </c>
      <c r="LA37" s="1">
        <f>IF((IB37/KK37)&lt;0.335,"G",IF((IB37/KK37)&gt;0.67,"R","A"))</f>
        <v/>
      </c>
      <c r="LB37">
        <f>IF(LQ37="1-0",INDEX(Scrape!#REF!,MATCH('HT 1-0'!KP37,Scrape!$B:$B,0)),"")</f>
        <v/>
      </c>
      <c r="LC37">
        <f>IF(LQ37="1-0",INDEX(Scrape!$A:$A,MATCH('HT 1-0'!KP37,Scrape!$B:$B,0)),"")</f>
        <v/>
      </c>
      <c r="LD37">
        <f>IF(LQ37="1-0",INDEX(Scrape!$B:$B,MATCH('HT 1-0'!KP37,Scrape!$B:$B,0)),"")</f>
        <v/>
      </c>
      <c r="LE37">
        <f>IF(LQ37="1-0",INDEX(Scrape!$C:$C,MATCH('HT 1-0'!KP37,Scrape!$B:$B,0)),"")</f>
        <v/>
      </c>
      <c r="LF37">
        <f>IF(LQ37="1-0",INDEX(Scrape!$D:$D,MATCH('HT 1-0'!KP37,Scrape!$B:$B,0)),"")</f>
        <v/>
      </c>
      <c r="LG37">
        <f>IF(LQ37="1-0",INDEX(Scrape!$E:$E,MATCH('HT 1-0'!KP37,Scrape!$B:$B,0)),"")</f>
        <v/>
      </c>
      <c r="LH37">
        <f>IF(LQ37="1-0",INDEX(Scrape!$F:$F,MATCH('HT 1-0'!KP37,Scrape!$B:$B,0)),"")</f>
        <v/>
      </c>
      <c r="LI37">
        <f>IF(LQ37="1-0",INDEX(Scrape!$G:$G,MATCH('HT 1-0'!KP37,Scrape!$B:$B,0)),"")</f>
        <v/>
      </c>
      <c r="LJ37">
        <f>IF(LQ37="1-0",INDEX(Scrape!$H:$H,MATCH('HT 1-0'!KP37,Scrape!$B:$B,0)),"")</f>
        <v/>
      </c>
      <c r="LK37">
        <f>IF(LQ37="1-0",INDEX(Scrape!$I:$I,MATCH('HT 1-0'!KP37,Scrape!$B:$B,0)),"")</f>
        <v/>
      </c>
      <c r="LL37">
        <f>IF(LQ37="1-0",INDEX(Scrape!$J:$J,MATCH('HT 1-0'!KP37,Scrape!$B:$B,0)),"")</f>
        <v/>
      </c>
      <c r="LM37">
        <f>IF(LQ37="1-0",INDEX(Scrape!$K:$K,MATCH('HT 1-0'!KP37,Scrape!$B:$B,0)),"")</f>
        <v/>
      </c>
      <c r="LN37">
        <f>IF(LQ37="1-0",INDEX(Scrape!$L:$L,MATCH('HT 1-0'!KP37,Scrape!$B:$B,0)),"")</f>
        <v/>
      </c>
      <c r="LO37">
        <f>IF(LQ37="1-0",INDEX(Scrape!$M:$M,MATCH('HT 1-0'!KP37,Scrape!$B:$B,0)),"")</f>
        <v/>
      </c>
      <c r="LP37">
        <f>IF(LQ37="1-0",INDEX(Scrape!$N:$N,MATCH('HT 1-0'!KP37,Scrape!$B:$B,0)),"")</f>
        <v/>
      </c>
      <c r="LQ37">
        <f>INDEX(Scrape!$O:$O,MATCH('HT 1-0'!KP37,Scrape!$B:$B,0))</f>
        <v/>
      </c>
      <c r="LR37">
        <f>(1/LJ37)+(1/LI37)+(1/LH37)</f>
        <v/>
      </c>
      <c r="LS37">
        <f>(1/LG37)+(1/LF37)+(1/LE37)</f>
        <v/>
      </c>
      <c r="LT37" s="8">
        <f>IF(INDEX(#REF!,MATCH(KQ37,#REF!,0))=INDEX(#REF!,MATCH(KQ37,#REF!,0)),INDEX(#REF!,MATCH(KQ37,#REF!,0)),"ERROR")</f>
        <v/>
      </c>
      <c r="LU37" s="4">
        <f>IF(KR37="G",2,IF(KR37="R",0.5,IF(KR37="A",1)))</f>
        <v/>
      </c>
      <c r="LV37" s="4">
        <f>IF(KS37="G",0.5,IF(KS37="R",2,IF(KS37="A",1)))</f>
        <v/>
      </c>
      <c r="LW37" s="4">
        <f>IF(KT37="G",2,IF(KT37="R",0.5,IF(KT37="A",1)))</f>
        <v/>
      </c>
      <c r="LX37" s="4">
        <f>IF(KU37="G",0.5,IF(KU37="R",2,IF(KU37="A",1)))</f>
        <v/>
      </c>
      <c r="LY37" s="7">
        <f>(LK37*(LU37+LX37)+(LL37*(LU37+LX37)))</f>
        <v/>
      </c>
      <c r="LZ37" s="7">
        <f>(LN37*(LV37+LW37)+(LO37*(LV37+LW37)))</f>
        <v/>
      </c>
      <c r="MA37" s="11">
        <f>LY37-LZ37</f>
        <v/>
      </c>
      <c r="MB37" s="5">
        <f>MA37+2</f>
        <v/>
      </c>
      <c r="MC37" s="6">
        <f>MA37-2</f>
        <v/>
      </c>
      <c r="MD37" s="4">
        <f>LE37</f>
        <v/>
      </c>
      <c r="ME37" s="9">
        <f>IF(MD37=0,1000,MD37+0.75)</f>
        <v/>
      </c>
      <c r="MF37" s="10">
        <f>IF(MD37=0,0,MD37-0.75)</f>
        <v/>
      </c>
      <c r="MG37" s="4">
        <f>((LM37*(LU37+LX37))-((LP37*(LV37+LW37))))</f>
        <v/>
      </c>
      <c r="MH37" s="9">
        <f>MG37*1.2</f>
        <v/>
      </c>
      <c r="MI37" s="10">
        <f>MG37*0.8</f>
        <v/>
      </c>
      <c r="MJ37">
        <f>IFERROR(NX37,"")</f>
        <v/>
      </c>
      <c r="MK37">
        <f>IFERROR(NY37,"")</f>
        <v/>
      </c>
      <c r="ML37">
        <f>IFERROR(NZ37,"")</f>
        <v/>
      </c>
      <c r="MM37">
        <f>IFERROR(OA37,"")</f>
        <v/>
      </c>
      <c r="MN37">
        <f>IFERROR(OB37,"")</f>
        <v/>
      </c>
      <c r="MO37">
        <f>IFERROR(OC37,"")</f>
        <v/>
      </c>
      <c r="MP37" s="1">
        <f>COUNTIFS(#REF!,LT37,#REF!,1,#REF!,"&gt;="&amp;MC37,#REF!,"&lt;="&amp;MB37,#REF!,"&lt;="&amp;ME37,#REF!,"&gt;="&amp;MF37,#REF!,"="&amp;KV37,#REF!,"="&amp;KX37)</f>
        <v/>
      </c>
      <c r="MQ37" s="1">
        <f>COUNTIFS(#REF!,LT37,#REF!,0,#REF!,"&gt;="&amp;MC37,#REF!,"&lt;="&amp;MB37,#REF!,"&lt;="&amp;ME37,#REF!,"&gt;="&amp;MF37,#REF!,"="&amp;KV37,#REF!,"="&amp;KX37)</f>
        <v/>
      </c>
      <c r="MR37" s="1">
        <f>COUNTIFS(#REF!,LT37,#REF!,1,#REF!,"&gt;="&amp;MC37,#REF!,"&lt;="&amp;MB37,#REF!,"&lt;="&amp;ME37,#REF!,"&gt;="&amp;MF37,#REF!,"="&amp;KW37,#REF!,"="&amp;KY37)</f>
        <v/>
      </c>
      <c r="MS37" s="1">
        <f>COUNTIFS(#REF!,LT37,#REF!,0,#REF!,"&gt;="&amp;MC37,#REF!,"&lt;="&amp;MB37,#REF!,"&lt;="&amp;ME37,#REF!,"&gt;="&amp;MF37,#REF!,"="&amp;KW37,#REF!,"="&amp;KY37)</f>
        <v/>
      </c>
      <c r="MT37" s="1">
        <f>COUNTIFS(#REF!,LT37,#REF!,1,#REF!,"&gt;="&amp;MI37,#REF!,"&lt;="&amp;MH37,#REF!,"&lt;="&amp;ME37,#REF!,"&gt;="&amp;MF37)</f>
        <v/>
      </c>
      <c r="MU37" s="1">
        <f>COUNTIFS(#REF!,LT37,#REF!,0,#REF!,"&gt;="&amp;MI37,#REF!,"&lt;="&amp;MH37,#REF!,"&lt;="&amp;ME37,#REF!,"&gt;="&amp;MF37)</f>
        <v/>
      </c>
      <c r="MV37" s="1">
        <f>COUNTIFS(#REF!,LT37,#REF!,1,#REF!,"&gt;="&amp;MI37,#REF!,"&lt;="&amp;MH37,#REF!,"="&amp;KZ37,#REF!,"="&amp;LA37,#REF!,"&lt;="&amp;ME37,#REF!,"&gt;="&amp;MF37)</f>
        <v/>
      </c>
      <c r="MW37" s="1">
        <f>COUNTIFS(#REF!,LT37,#REF!,0,#REF!,"&gt;="&amp;MI37,#REF!,"&lt;="&amp;MH37,#REF!,"="&amp;KZ37,#REF!,"="&amp;LA37,#REF!,"&lt;="&amp;ME37,#REF!,"&gt;="&amp;MF37)</f>
        <v/>
      </c>
      <c r="MX37" s="1">
        <f>COUNTIFS(#REF!,LT37,#REF!,1,#REF!,"&gt;="&amp;MC37,#REF!,"&lt;="&amp;MB37,#REF!,"&lt;="&amp;ME37,#REF!,"&gt;="&amp;MF37)</f>
        <v/>
      </c>
      <c r="MY37" s="1">
        <f>COUNTIFS(#REF!,LT37,#REF!,0,#REF!,"&gt;="&amp;MC37,#REF!,"&lt;="&amp;MB37,#REF!,"&lt;="&amp;ME37,#REF!,"&gt;="&amp;MF37)</f>
        <v/>
      </c>
      <c r="MZ37" s="1">
        <f>COUNTIFS(#REF!,LT37,#REF!,1,#REF!,"&lt;="&amp;ME37,#REF!,"&gt;="&amp;MF37,#REF!,"="&amp;KV37,#REF!,"="&amp;KX37)</f>
        <v/>
      </c>
      <c r="NA37" s="1">
        <f>COUNTIFS(#REF!,LT37,#REF!,0,#REF!,"&lt;="&amp;ME37,#REF!,"&gt;="&amp;MF37,#REF!,"="&amp;KV37,#REF!,"="&amp;KX37)</f>
        <v/>
      </c>
      <c r="NB37" s="1">
        <f>COUNTIFS(#REF!,LT37,#REF!,1,#REF!,"&lt;="&amp;ME37,#REF!,"&gt;="&amp;MF37,#REF!,"="&amp;KW37,#REF!,"="&amp;KY37)</f>
        <v/>
      </c>
      <c r="NC37" s="1">
        <f>COUNTIFS(#REF!,LT37,#REF!,0,#REF!,"&lt;="&amp;ME37,#REF!,"&gt;="&amp;MF37,#REF!,"="&amp;KW37,#REF!,"="&amp;KY37)</f>
        <v/>
      </c>
      <c r="ND37" s="1">
        <f>MP37+MR37+MT37+MV37+MX37+MZ37+NB37</f>
        <v/>
      </c>
      <c r="NE37" s="1">
        <f>MQ37+MS37+MU37+MW37+MY37+NA37+NC37</f>
        <v/>
      </c>
      <c r="NF37" s="1">
        <f>ND37+NE37</f>
        <v/>
      </c>
      <c r="NG37" s="33">
        <f>ND37/(ND37+NE37)</f>
        <v/>
      </c>
      <c r="NH37" s="3">
        <f>1/NG37</f>
        <v/>
      </c>
      <c r="NI37" s="1">
        <f>LH37</f>
        <v/>
      </c>
      <c r="NJ37" s="79">
        <f>((1-NG37)*(1/(NI37-1))*0.98-(NG37*1))</f>
        <v/>
      </c>
      <c r="NK37" s="34">
        <f>IF(LR37&lt;0.9,0,IF(AND(LR37&gt;1.1),0,1))</f>
        <v/>
      </c>
      <c r="NL37" s="34">
        <f>IF(LS37&lt;0.9,0,IF(AND(LS37&gt;1.1),0,1))</f>
        <v/>
      </c>
      <c r="NM37" s="32">
        <f>IF(NF37&gt;99,1,0)</f>
        <v/>
      </c>
      <c r="NN37" s="32">
        <f>IF(NJ37&gt;0.0799,1,0)</f>
        <v/>
      </c>
      <c r="NO37" s="32">
        <f>IF(NJ37&gt;NQ37,1,0)</f>
        <v/>
      </c>
      <c r="NP37" s="32">
        <f>NM37+NN37+NO37+NK37+NL37</f>
        <v/>
      </c>
      <c r="NQ37" s="79">
        <f>(((100*NG37)*(NI37-1)*0.98)-((1-NG37)*100))/100</f>
        <v/>
      </c>
      <c r="NR37" s="34">
        <f>IF(LR37&lt;0.9,0,IF(AND(LR37&gt;1.1),0,1))</f>
        <v/>
      </c>
      <c r="NS37" s="34">
        <f>IF(LS37&lt;0.9,0,IF(AND(LS37&gt;1.1),0,1))</f>
        <v/>
      </c>
      <c r="NT37" s="32">
        <f>IF(NF37&gt;99,1,0)</f>
        <v/>
      </c>
      <c r="NU37" s="32">
        <f>IF(NQ37&gt;0.0799,1,0)</f>
        <v/>
      </c>
      <c r="NV37" s="32">
        <f>IF(NQ37&gt;NJ37,1,0)</f>
        <v/>
      </c>
      <c r="NW37" s="32">
        <f>NT37+NU37+NV37+NR37+NS37</f>
        <v/>
      </c>
      <c r="NX37">
        <f>IF(NP37=5,"LayHome1-0",IF(AND(NW37=5),"BackHome1-0",""))</f>
        <v/>
      </c>
      <c r="NY37">
        <f>IF(NP37=5,KN37,IF(AND(NW37=5),KN37,""))</f>
        <v/>
      </c>
      <c r="NZ37">
        <f>IF(NP37=5,"Match Odds",IF(AND(NW37=5),"Match Odds",""))</f>
        <v/>
      </c>
      <c r="OA37">
        <f>IF(NP37=5,KP37,IF(AND(NW37=5),KP37,""))</f>
        <v/>
      </c>
      <c r="OB37">
        <f>IF(NP37=5,"MATCH_ODDS",IF(AND(NW37=5),"MATCH_ODDS",""))</f>
        <v/>
      </c>
      <c r="OC37">
        <f>IF(NP37=5,"LAY",IF(AND(NW37=5),"BACK",""))</f>
        <v/>
      </c>
    </row>
    <row r="38" ht="16.5" customHeight="1" thickBot="1" thickTop="1">
      <c r="A38" s="2" t="n"/>
      <c r="KN38" s="1">
        <f>IF(INDEX(#REF!,MATCH('HT 1-0'!D38,#REF!,0))=INDEX(#REF!,MATCH('HT 1-0'!D38,#REF!,0)),INDEX(#REF!,MATCH('HT 1-0'!D38,#REF!,0)),"ERROR")</f>
        <v/>
      </c>
      <c r="KO38" s="1">
        <f>IF(INDEX(#REF!,MATCH('HT 1-0'!E38,#REF!,0))=INDEX(#REF!,MATCH('HT 1-0'!E38,#REF!,0)),INDEX(#REF!,MATCH('HT 1-0'!E38,#REF!,0)),"ERROR")</f>
        <v/>
      </c>
      <c r="KP38" s="1">
        <f>KN38&amp;" v "&amp;KO38</f>
        <v/>
      </c>
      <c r="KQ38">
        <f>B38&amp;"_"&amp;C38</f>
        <v/>
      </c>
      <c r="KR38" s="1">
        <f>IF((HW38/KK38)&lt;0.335,"G",IF((HW38/KK38)&gt;0.67,"R","A"))</f>
        <v/>
      </c>
      <c r="KS38" s="1">
        <f>IF((HX38/KK38)&lt;0.335,"G",IF((HX38/KK38)&gt;0.67,"R","A"))</f>
        <v/>
      </c>
      <c r="KT38" s="1">
        <f>IF((IH38/KK38)&lt;0.335,"G",IF((IH38/KK38)&gt;0.67,"R","A"))</f>
        <v/>
      </c>
      <c r="KU38" s="1">
        <f>IF((II38/KK38)&lt;0.335,"G",IF((II38/KK38)&gt;0.67,"R","A"))</f>
        <v/>
      </c>
      <c r="KV38" s="1">
        <f>IF((HZ38/KK38)&lt;0.335,"G",IF((HZ38/KK38)&gt;0.67,"R","A"))</f>
        <v/>
      </c>
      <c r="KW38" s="1">
        <f>IF((HY38/KK38)&lt;0.335,"G",IF((HY38/KK38)&gt;0.67,"R","A"))</f>
        <v/>
      </c>
      <c r="KX38" s="1">
        <f>IF((IK38/KK38)&lt;0.335,"G",IF((IK38/KK38)&gt;0.67,"R","A"))</f>
        <v/>
      </c>
      <c r="KY38" s="1">
        <f>IF((IJ38/KK38)&lt;0.335,"G",IF((IJ38/KK38)&gt;0.67,"R","A"))</f>
        <v/>
      </c>
      <c r="KZ38" s="1">
        <f>IF((HQ38/KK38)&lt;0.335,"G",IF((HQ38/KK38)&gt;0.67,"R","A"))</f>
        <v/>
      </c>
      <c r="LA38" s="1">
        <f>IF((IB38/KK38)&lt;0.335,"G",IF((IB38/KK38)&gt;0.67,"R","A"))</f>
        <v/>
      </c>
      <c r="LB38">
        <f>IF(LQ38="1-0",INDEX(Scrape!#REF!,MATCH('HT 1-0'!KP38,Scrape!$B:$B,0)),"")</f>
        <v/>
      </c>
      <c r="LC38">
        <f>IF(LQ38="1-0",INDEX(Scrape!$A:$A,MATCH('HT 1-0'!KP38,Scrape!$B:$B,0)),"")</f>
        <v/>
      </c>
      <c r="LD38">
        <f>IF(LQ38="1-0",INDEX(Scrape!$B:$B,MATCH('HT 1-0'!KP38,Scrape!$B:$B,0)),"")</f>
        <v/>
      </c>
      <c r="LE38">
        <f>IF(LQ38="1-0",INDEX(Scrape!$C:$C,MATCH('HT 1-0'!KP38,Scrape!$B:$B,0)),"")</f>
        <v/>
      </c>
      <c r="LF38">
        <f>IF(LQ38="1-0",INDEX(Scrape!$D:$D,MATCH('HT 1-0'!KP38,Scrape!$B:$B,0)),"")</f>
        <v/>
      </c>
      <c r="LG38">
        <f>IF(LQ38="1-0",INDEX(Scrape!$E:$E,MATCH('HT 1-0'!KP38,Scrape!$B:$B,0)),"")</f>
        <v/>
      </c>
      <c r="LH38">
        <f>IF(LQ38="1-0",INDEX(Scrape!$F:$F,MATCH('HT 1-0'!KP38,Scrape!$B:$B,0)),"")</f>
        <v/>
      </c>
      <c r="LI38">
        <f>IF(LQ38="1-0",INDEX(Scrape!$G:$G,MATCH('HT 1-0'!KP38,Scrape!$B:$B,0)),"")</f>
        <v/>
      </c>
      <c r="LJ38">
        <f>IF(LQ38="1-0",INDEX(Scrape!$H:$H,MATCH('HT 1-0'!KP38,Scrape!$B:$B,0)),"")</f>
        <v/>
      </c>
      <c r="LK38">
        <f>IF(LQ38="1-0",INDEX(Scrape!$I:$I,MATCH('HT 1-0'!KP38,Scrape!$B:$B,0)),"")</f>
        <v/>
      </c>
      <c r="LL38">
        <f>IF(LQ38="1-0",INDEX(Scrape!$J:$J,MATCH('HT 1-0'!KP38,Scrape!$B:$B,0)),"")</f>
        <v/>
      </c>
      <c r="LM38">
        <f>IF(LQ38="1-0",INDEX(Scrape!$K:$K,MATCH('HT 1-0'!KP38,Scrape!$B:$B,0)),"")</f>
        <v/>
      </c>
      <c r="LN38">
        <f>IF(LQ38="1-0",INDEX(Scrape!$L:$L,MATCH('HT 1-0'!KP38,Scrape!$B:$B,0)),"")</f>
        <v/>
      </c>
      <c r="LO38">
        <f>IF(LQ38="1-0",INDEX(Scrape!$M:$M,MATCH('HT 1-0'!KP38,Scrape!$B:$B,0)),"")</f>
        <v/>
      </c>
      <c r="LP38">
        <f>IF(LQ38="1-0",INDEX(Scrape!$N:$N,MATCH('HT 1-0'!KP38,Scrape!$B:$B,0)),"")</f>
        <v/>
      </c>
      <c r="LQ38">
        <f>INDEX(Scrape!$O:$O,MATCH('HT 1-0'!KP38,Scrape!$B:$B,0))</f>
        <v/>
      </c>
      <c r="LR38">
        <f>(1/LJ38)+(1/LI38)+(1/LH38)</f>
        <v/>
      </c>
      <c r="LS38">
        <f>(1/LG38)+(1/LF38)+(1/LE38)</f>
        <v/>
      </c>
      <c r="LT38" s="8">
        <f>IF(INDEX(#REF!,MATCH(KQ38,#REF!,0))=INDEX(#REF!,MATCH(KQ38,#REF!,0)),INDEX(#REF!,MATCH(KQ38,#REF!,0)),"ERROR")</f>
        <v/>
      </c>
      <c r="LU38" s="4">
        <f>IF(KR38="G",2,IF(KR38="R",0.5,IF(KR38="A",1)))</f>
        <v/>
      </c>
      <c r="LV38" s="4">
        <f>IF(KS38="G",0.5,IF(KS38="R",2,IF(KS38="A",1)))</f>
        <v/>
      </c>
      <c r="LW38" s="4">
        <f>IF(KT38="G",2,IF(KT38="R",0.5,IF(KT38="A",1)))</f>
        <v/>
      </c>
      <c r="LX38" s="4">
        <f>IF(KU38="G",0.5,IF(KU38="R",2,IF(KU38="A",1)))</f>
        <v/>
      </c>
      <c r="LY38" s="7">
        <f>(LK38*(LU38+LX38)+(LL38*(LU38+LX38)))</f>
        <v/>
      </c>
      <c r="LZ38" s="7">
        <f>(LN38*(LV38+LW38)+(LO38*(LV38+LW38)))</f>
        <v/>
      </c>
      <c r="MA38" s="11">
        <f>LY38-LZ38</f>
        <v/>
      </c>
      <c r="MB38" s="5">
        <f>MA38+2</f>
        <v/>
      </c>
      <c r="MC38" s="6">
        <f>MA38-2</f>
        <v/>
      </c>
      <c r="MD38" s="4">
        <f>LE38</f>
        <v/>
      </c>
      <c r="ME38" s="9">
        <f>IF(MD38=0,1000,MD38+0.75)</f>
        <v/>
      </c>
      <c r="MF38" s="10">
        <f>IF(MD38=0,0,MD38-0.75)</f>
        <v/>
      </c>
      <c r="MG38" s="4">
        <f>((LM38*(LU38+LX38))-((LP38*(LV38+LW38))))</f>
        <v/>
      </c>
      <c r="MH38" s="9">
        <f>MG38*1.2</f>
        <v/>
      </c>
      <c r="MI38" s="10">
        <f>MG38*0.8</f>
        <v/>
      </c>
      <c r="MJ38">
        <f>IFERROR(NX38,"")</f>
        <v/>
      </c>
      <c r="MK38">
        <f>IFERROR(NY38,"")</f>
        <v/>
      </c>
      <c r="ML38">
        <f>IFERROR(NZ38,"")</f>
        <v/>
      </c>
      <c r="MM38">
        <f>IFERROR(OA38,"")</f>
        <v/>
      </c>
      <c r="MN38">
        <f>IFERROR(OB38,"")</f>
        <v/>
      </c>
      <c r="MO38">
        <f>IFERROR(OC38,"")</f>
        <v/>
      </c>
      <c r="MP38" s="1">
        <f>COUNTIFS(#REF!,LT38,#REF!,1,#REF!,"&gt;="&amp;MC38,#REF!,"&lt;="&amp;MB38,#REF!,"&lt;="&amp;ME38,#REF!,"&gt;="&amp;MF38,#REF!,"="&amp;KV38,#REF!,"="&amp;KX38)</f>
        <v/>
      </c>
      <c r="MQ38" s="1">
        <f>COUNTIFS(#REF!,LT38,#REF!,0,#REF!,"&gt;="&amp;MC38,#REF!,"&lt;="&amp;MB38,#REF!,"&lt;="&amp;ME38,#REF!,"&gt;="&amp;MF38,#REF!,"="&amp;KV38,#REF!,"="&amp;KX38)</f>
        <v/>
      </c>
      <c r="MR38" s="1">
        <f>COUNTIFS(#REF!,LT38,#REF!,1,#REF!,"&gt;="&amp;MC38,#REF!,"&lt;="&amp;MB38,#REF!,"&lt;="&amp;ME38,#REF!,"&gt;="&amp;MF38,#REF!,"="&amp;KW38,#REF!,"="&amp;KY38)</f>
        <v/>
      </c>
      <c r="MS38" s="1">
        <f>COUNTIFS(#REF!,LT38,#REF!,0,#REF!,"&gt;="&amp;MC38,#REF!,"&lt;="&amp;MB38,#REF!,"&lt;="&amp;ME38,#REF!,"&gt;="&amp;MF38,#REF!,"="&amp;KW38,#REF!,"="&amp;KY38)</f>
        <v/>
      </c>
      <c r="MT38" s="1">
        <f>COUNTIFS(#REF!,LT38,#REF!,1,#REF!,"&gt;="&amp;MI38,#REF!,"&lt;="&amp;MH38,#REF!,"&lt;="&amp;ME38,#REF!,"&gt;="&amp;MF38)</f>
        <v/>
      </c>
      <c r="MU38" s="1">
        <f>COUNTIFS(#REF!,LT38,#REF!,0,#REF!,"&gt;="&amp;MI38,#REF!,"&lt;="&amp;MH38,#REF!,"&lt;="&amp;ME38,#REF!,"&gt;="&amp;MF38)</f>
        <v/>
      </c>
      <c r="MV38" s="1">
        <f>COUNTIFS(#REF!,LT38,#REF!,1,#REF!,"&gt;="&amp;MI38,#REF!,"&lt;="&amp;MH38,#REF!,"="&amp;KZ38,#REF!,"="&amp;LA38,#REF!,"&lt;="&amp;ME38,#REF!,"&gt;="&amp;MF38)</f>
        <v/>
      </c>
      <c r="MW38" s="1">
        <f>COUNTIFS(#REF!,LT38,#REF!,0,#REF!,"&gt;="&amp;MI38,#REF!,"&lt;="&amp;MH38,#REF!,"="&amp;KZ38,#REF!,"="&amp;LA38,#REF!,"&lt;="&amp;ME38,#REF!,"&gt;="&amp;MF38)</f>
        <v/>
      </c>
      <c r="MX38" s="1">
        <f>COUNTIFS(#REF!,LT38,#REF!,1,#REF!,"&gt;="&amp;MC38,#REF!,"&lt;="&amp;MB38,#REF!,"&lt;="&amp;ME38,#REF!,"&gt;="&amp;MF38)</f>
        <v/>
      </c>
      <c r="MY38" s="1">
        <f>COUNTIFS(#REF!,LT38,#REF!,0,#REF!,"&gt;="&amp;MC38,#REF!,"&lt;="&amp;MB38,#REF!,"&lt;="&amp;ME38,#REF!,"&gt;="&amp;MF38)</f>
        <v/>
      </c>
      <c r="MZ38" s="1">
        <f>COUNTIFS(#REF!,LT38,#REF!,1,#REF!,"&lt;="&amp;ME38,#REF!,"&gt;="&amp;MF38,#REF!,"="&amp;KV38,#REF!,"="&amp;KX38)</f>
        <v/>
      </c>
      <c r="NA38" s="1">
        <f>COUNTIFS(#REF!,LT38,#REF!,0,#REF!,"&lt;="&amp;ME38,#REF!,"&gt;="&amp;MF38,#REF!,"="&amp;KV38,#REF!,"="&amp;KX38)</f>
        <v/>
      </c>
      <c r="NB38" s="1">
        <f>COUNTIFS(#REF!,LT38,#REF!,1,#REF!,"&lt;="&amp;ME38,#REF!,"&gt;="&amp;MF38,#REF!,"="&amp;KW38,#REF!,"="&amp;KY38)</f>
        <v/>
      </c>
      <c r="NC38" s="1">
        <f>COUNTIFS(#REF!,LT38,#REF!,0,#REF!,"&lt;="&amp;ME38,#REF!,"&gt;="&amp;MF38,#REF!,"="&amp;KW38,#REF!,"="&amp;KY38)</f>
        <v/>
      </c>
      <c r="ND38" s="1">
        <f>MP38+MR38+MT38+MV38+MX38+MZ38+NB38</f>
        <v/>
      </c>
      <c r="NE38" s="1">
        <f>MQ38+MS38+MU38+MW38+MY38+NA38+NC38</f>
        <v/>
      </c>
      <c r="NF38" s="1">
        <f>ND38+NE38</f>
        <v/>
      </c>
      <c r="NG38" s="33">
        <f>ND38/(ND38+NE38)</f>
        <v/>
      </c>
      <c r="NH38" s="3">
        <f>1/NG38</f>
        <v/>
      </c>
      <c r="NI38" s="1">
        <f>LH38</f>
        <v/>
      </c>
      <c r="NJ38" s="79">
        <f>((1-NG38)*(1/(NI38-1))*0.98-(NG38*1))</f>
        <v/>
      </c>
      <c r="NK38" s="34">
        <f>IF(LR38&lt;0.9,0,IF(AND(LR38&gt;1.1),0,1))</f>
        <v/>
      </c>
      <c r="NL38" s="34">
        <f>IF(LS38&lt;0.9,0,IF(AND(LS38&gt;1.1),0,1))</f>
        <v/>
      </c>
      <c r="NM38" s="32">
        <f>IF(NF38&gt;99,1,0)</f>
        <v/>
      </c>
      <c r="NN38" s="32">
        <f>IF(NJ38&gt;0.0799,1,0)</f>
        <v/>
      </c>
      <c r="NO38" s="32">
        <f>IF(NJ38&gt;NQ38,1,0)</f>
        <v/>
      </c>
      <c r="NP38" s="32">
        <f>NM38+NN38+NO38+NK38+NL38</f>
        <v/>
      </c>
      <c r="NQ38" s="79">
        <f>(((100*NG38)*(NI38-1)*0.98)-((1-NG38)*100))/100</f>
        <v/>
      </c>
      <c r="NR38" s="34">
        <f>IF(LR38&lt;0.9,0,IF(AND(LR38&gt;1.1),0,1))</f>
        <v/>
      </c>
      <c r="NS38" s="34">
        <f>IF(LS38&lt;0.9,0,IF(AND(LS38&gt;1.1),0,1))</f>
        <v/>
      </c>
      <c r="NT38" s="32">
        <f>IF(NF38&gt;99,1,0)</f>
        <v/>
      </c>
      <c r="NU38" s="32">
        <f>IF(NQ38&gt;0.0799,1,0)</f>
        <v/>
      </c>
      <c r="NV38" s="32">
        <f>IF(NQ38&gt;NJ38,1,0)</f>
        <v/>
      </c>
      <c r="NW38" s="32">
        <f>NT38+NU38+NV38+NR38+NS38</f>
        <v/>
      </c>
      <c r="NX38">
        <f>IF(NP38=5,"LayHome1-0",IF(AND(NW38=5),"BackHome1-0",""))</f>
        <v/>
      </c>
      <c r="NY38">
        <f>IF(NP38=5,KN38,IF(AND(NW38=5),KN38,""))</f>
        <v/>
      </c>
      <c r="NZ38">
        <f>IF(NP38=5,"Match Odds",IF(AND(NW38=5),"Match Odds",""))</f>
        <v/>
      </c>
      <c r="OA38">
        <f>IF(NP38=5,KP38,IF(AND(NW38=5),KP38,""))</f>
        <v/>
      </c>
      <c r="OB38">
        <f>IF(NP38=5,"MATCH_ODDS",IF(AND(NW38=5),"MATCH_ODDS",""))</f>
        <v/>
      </c>
      <c r="OC38">
        <f>IF(NP38=5,"LAY",IF(AND(NW38=5),"BACK",""))</f>
        <v/>
      </c>
    </row>
    <row r="39" ht="16.5" customHeight="1" thickBot="1" thickTop="1">
      <c r="A39" s="2" t="n"/>
      <c r="KN39" s="1">
        <f>IF(INDEX(#REF!,MATCH('HT 1-0'!D39,#REF!,0))=INDEX(#REF!,MATCH('HT 1-0'!D39,#REF!,0)),INDEX(#REF!,MATCH('HT 1-0'!D39,#REF!,0)),"ERROR")</f>
        <v/>
      </c>
      <c r="KO39" s="1">
        <f>IF(INDEX(#REF!,MATCH('HT 1-0'!E39,#REF!,0))=INDEX(#REF!,MATCH('HT 1-0'!E39,#REF!,0)),INDEX(#REF!,MATCH('HT 1-0'!E39,#REF!,0)),"ERROR")</f>
        <v/>
      </c>
      <c r="KP39" s="1">
        <f>KN39&amp;" v "&amp;KO39</f>
        <v/>
      </c>
      <c r="KQ39">
        <f>B39&amp;"_"&amp;C39</f>
        <v/>
      </c>
      <c r="KR39" s="1">
        <f>IF((HW39/KK39)&lt;0.335,"G",IF((HW39/KK39)&gt;0.67,"R","A"))</f>
        <v/>
      </c>
      <c r="KS39" s="1">
        <f>IF((HX39/KK39)&lt;0.335,"G",IF((HX39/KK39)&gt;0.67,"R","A"))</f>
        <v/>
      </c>
      <c r="KT39" s="1">
        <f>IF((IH39/KK39)&lt;0.335,"G",IF((IH39/KK39)&gt;0.67,"R","A"))</f>
        <v/>
      </c>
      <c r="KU39" s="1">
        <f>IF((II39/KK39)&lt;0.335,"G",IF((II39/KK39)&gt;0.67,"R","A"))</f>
        <v/>
      </c>
      <c r="KV39" s="1">
        <f>IF((HZ39/KK39)&lt;0.335,"G",IF((HZ39/KK39)&gt;0.67,"R","A"))</f>
        <v/>
      </c>
      <c r="KW39" s="1">
        <f>IF((HY39/KK39)&lt;0.335,"G",IF((HY39/KK39)&gt;0.67,"R","A"))</f>
        <v/>
      </c>
      <c r="KX39" s="1">
        <f>IF((IK39/KK39)&lt;0.335,"G",IF((IK39/KK39)&gt;0.67,"R","A"))</f>
        <v/>
      </c>
      <c r="KY39" s="1">
        <f>IF((IJ39/KK39)&lt;0.335,"G",IF((IJ39/KK39)&gt;0.67,"R","A"))</f>
        <v/>
      </c>
      <c r="KZ39" s="1">
        <f>IF((HQ39/KK39)&lt;0.335,"G",IF((HQ39/KK39)&gt;0.67,"R","A"))</f>
        <v/>
      </c>
      <c r="LA39" s="1">
        <f>IF((IB39/KK39)&lt;0.335,"G",IF((IB39/KK39)&gt;0.67,"R","A"))</f>
        <v/>
      </c>
      <c r="LB39">
        <f>IF(LQ39="1-0",INDEX(Scrape!#REF!,MATCH('HT 1-0'!KP39,Scrape!$B:$B,0)),"")</f>
        <v/>
      </c>
      <c r="LC39">
        <f>IF(LQ39="1-0",INDEX(Scrape!$A:$A,MATCH('HT 1-0'!KP39,Scrape!$B:$B,0)),"")</f>
        <v/>
      </c>
      <c r="LD39">
        <f>IF(LQ39="1-0",INDEX(Scrape!$B:$B,MATCH('HT 1-0'!KP39,Scrape!$B:$B,0)),"")</f>
        <v/>
      </c>
      <c r="LE39">
        <f>IF(LQ39="1-0",INDEX(Scrape!$C:$C,MATCH('HT 1-0'!KP39,Scrape!$B:$B,0)),"")</f>
        <v/>
      </c>
      <c r="LF39">
        <f>IF(LQ39="1-0",INDEX(Scrape!$D:$D,MATCH('HT 1-0'!KP39,Scrape!$B:$B,0)),"")</f>
        <v/>
      </c>
      <c r="LG39">
        <f>IF(LQ39="1-0",INDEX(Scrape!$E:$E,MATCH('HT 1-0'!KP39,Scrape!$B:$B,0)),"")</f>
        <v/>
      </c>
      <c r="LH39">
        <f>IF(LQ39="1-0",INDEX(Scrape!$F:$F,MATCH('HT 1-0'!KP39,Scrape!$B:$B,0)),"")</f>
        <v/>
      </c>
      <c r="LI39">
        <f>IF(LQ39="1-0",INDEX(Scrape!$G:$G,MATCH('HT 1-0'!KP39,Scrape!$B:$B,0)),"")</f>
        <v/>
      </c>
      <c r="LJ39">
        <f>IF(LQ39="1-0",INDEX(Scrape!$H:$H,MATCH('HT 1-0'!KP39,Scrape!$B:$B,0)),"")</f>
        <v/>
      </c>
      <c r="LK39">
        <f>IF(LQ39="1-0",INDEX(Scrape!$I:$I,MATCH('HT 1-0'!KP39,Scrape!$B:$B,0)),"")</f>
        <v/>
      </c>
      <c r="LL39">
        <f>IF(LQ39="1-0",INDEX(Scrape!$J:$J,MATCH('HT 1-0'!KP39,Scrape!$B:$B,0)),"")</f>
        <v/>
      </c>
      <c r="LM39">
        <f>IF(LQ39="1-0",INDEX(Scrape!$K:$K,MATCH('HT 1-0'!KP39,Scrape!$B:$B,0)),"")</f>
        <v/>
      </c>
      <c r="LN39">
        <f>IF(LQ39="1-0",INDEX(Scrape!$L:$L,MATCH('HT 1-0'!KP39,Scrape!$B:$B,0)),"")</f>
        <v/>
      </c>
      <c r="LO39">
        <f>IF(LQ39="1-0",INDEX(Scrape!$M:$M,MATCH('HT 1-0'!KP39,Scrape!$B:$B,0)),"")</f>
        <v/>
      </c>
      <c r="LP39">
        <f>IF(LQ39="1-0",INDEX(Scrape!$N:$N,MATCH('HT 1-0'!KP39,Scrape!$B:$B,0)),"")</f>
        <v/>
      </c>
      <c r="LQ39">
        <f>INDEX(Scrape!$O:$O,MATCH('HT 1-0'!KP39,Scrape!$B:$B,0))</f>
        <v/>
      </c>
      <c r="LR39">
        <f>(1/LJ39)+(1/LI39)+(1/LH39)</f>
        <v/>
      </c>
      <c r="LS39">
        <f>(1/LG39)+(1/LF39)+(1/LE39)</f>
        <v/>
      </c>
      <c r="LT39" s="8">
        <f>IF(INDEX(#REF!,MATCH(KQ39,#REF!,0))=INDEX(#REF!,MATCH(KQ39,#REF!,0)),INDEX(#REF!,MATCH(KQ39,#REF!,0)),"ERROR")</f>
        <v/>
      </c>
      <c r="LU39" s="4">
        <f>IF(KR39="G",2,IF(KR39="R",0.5,IF(KR39="A",1)))</f>
        <v/>
      </c>
      <c r="LV39" s="4">
        <f>IF(KS39="G",0.5,IF(KS39="R",2,IF(KS39="A",1)))</f>
        <v/>
      </c>
      <c r="LW39" s="4">
        <f>IF(KT39="G",2,IF(KT39="R",0.5,IF(KT39="A",1)))</f>
        <v/>
      </c>
      <c r="LX39" s="4">
        <f>IF(KU39="G",0.5,IF(KU39="R",2,IF(KU39="A",1)))</f>
        <v/>
      </c>
      <c r="LY39" s="7">
        <f>(LK39*(LU39+LX39)+(LL39*(LU39+LX39)))</f>
        <v/>
      </c>
      <c r="LZ39" s="7">
        <f>(LN39*(LV39+LW39)+(LO39*(LV39+LW39)))</f>
        <v/>
      </c>
      <c r="MA39" s="11">
        <f>LY39-LZ39</f>
        <v/>
      </c>
      <c r="MB39" s="5">
        <f>MA39+2</f>
        <v/>
      </c>
      <c r="MC39" s="6">
        <f>MA39-2</f>
        <v/>
      </c>
      <c r="MD39" s="4">
        <f>LE39</f>
        <v/>
      </c>
      <c r="ME39" s="9">
        <f>IF(MD39=0,1000,MD39+0.75)</f>
        <v/>
      </c>
      <c r="MF39" s="10">
        <f>IF(MD39=0,0,MD39-0.75)</f>
        <v/>
      </c>
      <c r="MG39" s="4">
        <f>((LM39*(LU39+LX39))-((LP39*(LV39+LW39))))</f>
        <v/>
      </c>
      <c r="MH39" s="9">
        <f>MG39*1.2</f>
        <v/>
      </c>
      <c r="MI39" s="10">
        <f>MG39*0.8</f>
        <v/>
      </c>
      <c r="MJ39">
        <f>IFERROR(NX39,"")</f>
        <v/>
      </c>
      <c r="MK39">
        <f>IFERROR(NY39,"")</f>
        <v/>
      </c>
      <c r="ML39">
        <f>IFERROR(NZ39,"")</f>
        <v/>
      </c>
      <c r="MM39">
        <f>IFERROR(OA39,"")</f>
        <v/>
      </c>
      <c r="MN39">
        <f>IFERROR(OB39,"")</f>
        <v/>
      </c>
      <c r="MO39">
        <f>IFERROR(OC39,"")</f>
        <v/>
      </c>
      <c r="MP39" s="1">
        <f>COUNTIFS(#REF!,LT39,#REF!,1,#REF!,"&gt;="&amp;MC39,#REF!,"&lt;="&amp;MB39,#REF!,"&lt;="&amp;ME39,#REF!,"&gt;="&amp;MF39,#REF!,"="&amp;KV39,#REF!,"="&amp;KX39)</f>
        <v/>
      </c>
      <c r="MQ39" s="1">
        <f>COUNTIFS(#REF!,LT39,#REF!,0,#REF!,"&gt;="&amp;MC39,#REF!,"&lt;="&amp;MB39,#REF!,"&lt;="&amp;ME39,#REF!,"&gt;="&amp;MF39,#REF!,"="&amp;KV39,#REF!,"="&amp;KX39)</f>
        <v/>
      </c>
      <c r="MR39" s="1">
        <f>COUNTIFS(#REF!,LT39,#REF!,1,#REF!,"&gt;="&amp;MC39,#REF!,"&lt;="&amp;MB39,#REF!,"&lt;="&amp;ME39,#REF!,"&gt;="&amp;MF39,#REF!,"="&amp;KW39,#REF!,"="&amp;KY39)</f>
        <v/>
      </c>
      <c r="MS39" s="1">
        <f>COUNTIFS(#REF!,LT39,#REF!,0,#REF!,"&gt;="&amp;MC39,#REF!,"&lt;="&amp;MB39,#REF!,"&lt;="&amp;ME39,#REF!,"&gt;="&amp;MF39,#REF!,"="&amp;KW39,#REF!,"="&amp;KY39)</f>
        <v/>
      </c>
      <c r="MT39" s="1">
        <f>COUNTIFS(#REF!,LT39,#REF!,1,#REF!,"&gt;="&amp;MI39,#REF!,"&lt;="&amp;MH39,#REF!,"&lt;="&amp;ME39,#REF!,"&gt;="&amp;MF39)</f>
        <v/>
      </c>
      <c r="MU39" s="1">
        <f>COUNTIFS(#REF!,LT39,#REF!,0,#REF!,"&gt;="&amp;MI39,#REF!,"&lt;="&amp;MH39,#REF!,"&lt;="&amp;ME39,#REF!,"&gt;="&amp;MF39)</f>
        <v/>
      </c>
      <c r="MV39" s="1">
        <f>COUNTIFS(#REF!,LT39,#REF!,1,#REF!,"&gt;="&amp;MI39,#REF!,"&lt;="&amp;MH39,#REF!,"="&amp;KZ39,#REF!,"="&amp;LA39,#REF!,"&lt;="&amp;ME39,#REF!,"&gt;="&amp;MF39)</f>
        <v/>
      </c>
      <c r="MW39" s="1">
        <f>COUNTIFS(#REF!,LT39,#REF!,0,#REF!,"&gt;="&amp;MI39,#REF!,"&lt;="&amp;MH39,#REF!,"="&amp;KZ39,#REF!,"="&amp;LA39,#REF!,"&lt;="&amp;ME39,#REF!,"&gt;="&amp;MF39)</f>
        <v/>
      </c>
      <c r="MX39" s="1">
        <f>COUNTIFS(#REF!,LT39,#REF!,1,#REF!,"&gt;="&amp;MC39,#REF!,"&lt;="&amp;MB39,#REF!,"&lt;="&amp;ME39,#REF!,"&gt;="&amp;MF39)</f>
        <v/>
      </c>
      <c r="MY39" s="1">
        <f>COUNTIFS(#REF!,LT39,#REF!,0,#REF!,"&gt;="&amp;MC39,#REF!,"&lt;="&amp;MB39,#REF!,"&lt;="&amp;ME39,#REF!,"&gt;="&amp;MF39)</f>
        <v/>
      </c>
      <c r="MZ39" s="1">
        <f>COUNTIFS(#REF!,LT39,#REF!,1,#REF!,"&lt;="&amp;ME39,#REF!,"&gt;="&amp;MF39,#REF!,"="&amp;KV39,#REF!,"="&amp;KX39)</f>
        <v/>
      </c>
      <c r="NA39" s="1">
        <f>COUNTIFS(#REF!,LT39,#REF!,0,#REF!,"&lt;="&amp;ME39,#REF!,"&gt;="&amp;MF39,#REF!,"="&amp;KV39,#REF!,"="&amp;KX39)</f>
        <v/>
      </c>
      <c r="NB39" s="1">
        <f>COUNTIFS(#REF!,LT39,#REF!,1,#REF!,"&lt;="&amp;ME39,#REF!,"&gt;="&amp;MF39,#REF!,"="&amp;KW39,#REF!,"="&amp;KY39)</f>
        <v/>
      </c>
      <c r="NC39" s="1">
        <f>COUNTIFS(#REF!,LT39,#REF!,0,#REF!,"&lt;="&amp;ME39,#REF!,"&gt;="&amp;MF39,#REF!,"="&amp;KW39,#REF!,"="&amp;KY39)</f>
        <v/>
      </c>
      <c r="ND39" s="1">
        <f>MP39+MR39+MT39+MV39+MX39+MZ39+NB39</f>
        <v/>
      </c>
      <c r="NE39" s="1">
        <f>MQ39+MS39+MU39+MW39+MY39+NA39+NC39</f>
        <v/>
      </c>
      <c r="NF39" s="1">
        <f>ND39+NE39</f>
        <v/>
      </c>
      <c r="NG39" s="33">
        <f>ND39/(ND39+NE39)</f>
        <v/>
      </c>
      <c r="NH39" s="3">
        <f>1/NG39</f>
        <v/>
      </c>
      <c r="NI39" s="1">
        <f>LH39</f>
        <v/>
      </c>
      <c r="NJ39" s="79">
        <f>((1-NG39)*(1/(NI39-1))*0.98-(NG39*1))</f>
        <v/>
      </c>
      <c r="NK39" s="34">
        <f>IF(LR39&lt;0.9,0,IF(AND(LR39&gt;1.1),0,1))</f>
        <v/>
      </c>
      <c r="NL39" s="34">
        <f>IF(LS39&lt;0.9,0,IF(AND(LS39&gt;1.1),0,1))</f>
        <v/>
      </c>
      <c r="NM39" s="32">
        <f>IF(NF39&gt;99,1,0)</f>
        <v/>
      </c>
      <c r="NN39" s="32">
        <f>IF(NJ39&gt;0.0799,1,0)</f>
        <v/>
      </c>
      <c r="NO39" s="32">
        <f>IF(NJ39&gt;NQ39,1,0)</f>
        <v/>
      </c>
      <c r="NP39" s="32">
        <f>NM39+NN39+NO39+NK39+NL39</f>
        <v/>
      </c>
      <c r="NQ39" s="79">
        <f>(((100*NG39)*(NI39-1)*0.98)-((1-NG39)*100))/100</f>
        <v/>
      </c>
      <c r="NR39" s="34">
        <f>IF(LR39&lt;0.9,0,IF(AND(LR39&gt;1.1),0,1))</f>
        <v/>
      </c>
      <c r="NS39" s="34">
        <f>IF(LS39&lt;0.9,0,IF(AND(LS39&gt;1.1),0,1))</f>
        <v/>
      </c>
      <c r="NT39" s="32">
        <f>IF(NF39&gt;99,1,0)</f>
        <v/>
      </c>
      <c r="NU39" s="32">
        <f>IF(NQ39&gt;0.0799,1,0)</f>
        <v/>
      </c>
      <c r="NV39" s="32">
        <f>IF(NQ39&gt;NJ39,1,0)</f>
        <v/>
      </c>
      <c r="NW39" s="32">
        <f>NT39+NU39+NV39+NR39+NS39</f>
        <v/>
      </c>
      <c r="NX39">
        <f>IF(NP39=5,"LayHome1-0",IF(AND(NW39=5),"BackHome1-0",""))</f>
        <v/>
      </c>
      <c r="NY39">
        <f>IF(NP39=5,KN39,IF(AND(NW39=5),KN39,""))</f>
        <v/>
      </c>
      <c r="NZ39">
        <f>IF(NP39=5,"Match Odds",IF(AND(NW39=5),"Match Odds",""))</f>
        <v/>
      </c>
      <c r="OA39">
        <f>IF(NP39=5,KP39,IF(AND(NW39=5),KP39,""))</f>
        <v/>
      </c>
      <c r="OB39">
        <f>IF(NP39=5,"MATCH_ODDS",IF(AND(NW39=5),"MATCH_ODDS",""))</f>
        <v/>
      </c>
      <c r="OC39">
        <f>IF(NP39=5,"LAY",IF(AND(NW39=5),"BACK",""))</f>
        <v/>
      </c>
    </row>
    <row r="40" ht="16.5" customHeight="1" thickBot="1" thickTop="1">
      <c r="A40" s="2" t="n"/>
      <c r="KN40" s="1">
        <f>IF(INDEX(#REF!,MATCH('HT 1-0'!D40,#REF!,0))=INDEX(#REF!,MATCH('HT 1-0'!D40,#REF!,0)),INDEX(#REF!,MATCH('HT 1-0'!D40,#REF!,0)),"ERROR")</f>
        <v/>
      </c>
      <c r="KO40" s="1">
        <f>IF(INDEX(#REF!,MATCH('HT 1-0'!E40,#REF!,0))=INDEX(#REF!,MATCH('HT 1-0'!E40,#REF!,0)),INDEX(#REF!,MATCH('HT 1-0'!E40,#REF!,0)),"ERROR")</f>
        <v/>
      </c>
      <c r="KP40" s="1">
        <f>KN40&amp;" v "&amp;KO40</f>
        <v/>
      </c>
      <c r="KQ40">
        <f>B40&amp;"_"&amp;C40</f>
        <v/>
      </c>
      <c r="KR40" s="1">
        <f>IF((HW40/KK40)&lt;0.335,"G",IF((HW40/KK40)&gt;0.67,"R","A"))</f>
        <v/>
      </c>
      <c r="KS40" s="1">
        <f>IF((HX40/KK40)&lt;0.335,"G",IF((HX40/KK40)&gt;0.67,"R","A"))</f>
        <v/>
      </c>
      <c r="KT40" s="1">
        <f>IF((IH40/KK40)&lt;0.335,"G",IF((IH40/KK40)&gt;0.67,"R","A"))</f>
        <v/>
      </c>
      <c r="KU40" s="1">
        <f>IF((II40/KK40)&lt;0.335,"G",IF((II40/KK40)&gt;0.67,"R","A"))</f>
        <v/>
      </c>
      <c r="KV40" s="1">
        <f>IF((HZ40/KK40)&lt;0.335,"G",IF((HZ40/KK40)&gt;0.67,"R","A"))</f>
        <v/>
      </c>
      <c r="KW40" s="1">
        <f>IF((HY40/KK40)&lt;0.335,"G",IF((HY40/KK40)&gt;0.67,"R","A"))</f>
        <v/>
      </c>
      <c r="KX40" s="1">
        <f>IF((IK40/KK40)&lt;0.335,"G",IF((IK40/KK40)&gt;0.67,"R","A"))</f>
        <v/>
      </c>
      <c r="KY40" s="1">
        <f>IF((IJ40/KK40)&lt;0.335,"G",IF((IJ40/KK40)&gt;0.67,"R","A"))</f>
        <v/>
      </c>
      <c r="KZ40" s="1">
        <f>IF((HQ40/KK40)&lt;0.335,"G",IF((HQ40/KK40)&gt;0.67,"R","A"))</f>
        <v/>
      </c>
      <c r="LA40" s="1">
        <f>IF((IB40/KK40)&lt;0.335,"G",IF((IB40/KK40)&gt;0.67,"R","A"))</f>
        <v/>
      </c>
      <c r="LB40">
        <f>IF(LQ40="1-0",INDEX(Scrape!#REF!,MATCH('HT 1-0'!KP40,Scrape!$B:$B,0)),"")</f>
        <v/>
      </c>
      <c r="LC40">
        <f>IF(LQ40="1-0",INDEX(Scrape!$A:$A,MATCH('HT 1-0'!KP40,Scrape!$B:$B,0)),"")</f>
        <v/>
      </c>
      <c r="LD40">
        <f>IF(LQ40="1-0",INDEX(Scrape!$B:$B,MATCH('HT 1-0'!KP40,Scrape!$B:$B,0)),"")</f>
        <v/>
      </c>
      <c r="LE40">
        <f>IF(LQ40="1-0",INDEX(Scrape!$C:$C,MATCH('HT 1-0'!KP40,Scrape!$B:$B,0)),"")</f>
        <v/>
      </c>
      <c r="LF40">
        <f>IF(LQ40="1-0",INDEX(Scrape!$D:$D,MATCH('HT 1-0'!KP40,Scrape!$B:$B,0)),"")</f>
        <v/>
      </c>
      <c r="LG40">
        <f>IF(LQ40="1-0",INDEX(Scrape!$E:$E,MATCH('HT 1-0'!KP40,Scrape!$B:$B,0)),"")</f>
        <v/>
      </c>
      <c r="LH40">
        <f>IF(LQ40="1-0",INDEX(Scrape!$F:$F,MATCH('HT 1-0'!KP40,Scrape!$B:$B,0)),"")</f>
        <v/>
      </c>
      <c r="LI40">
        <f>IF(LQ40="1-0",INDEX(Scrape!$G:$G,MATCH('HT 1-0'!KP40,Scrape!$B:$B,0)),"")</f>
        <v/>
      </c>
      <c r="LJ40">
        <f>IF(LQ40="1-0",INDEX(Scrape!$H:$H,MATCH('HT 1-0'!KP40,Scrape!$B:$B,0)),"")</f>
        <v/>
      </c>
      <c r="LK40">
        <f>IF(LQ40="1-0",INDEX(Scrape!$I:$I,MATCH('HT 1-0'!KP40,Scrape!$B:$B,0)),"")</f>
        <v/>
      </c>
      <c r="LL40">
        <f>IF(LQ40="1-0",INDEX(Scrape!$J:$J,MATCH('HT 1-0'!KP40,Scrape!$B:$B,0)),"")</f>
        <v/>
      </c>
      <c r="LM40">
        <f>IF(LQ40="1-0",INDEX(Scrape!$K:$K,MATCH('HT 1-0'!KP40,Scrape!$B:$B,0)),"")</f>
        <v/>
      </c>
      <c r="LN40">
        <f>IF(LQ40="1-0",INDEX(Scrape!$L:$L,MATCH('HT 1-0'!KP40,Scrape!$B:$B,0)),"")</f>
        <v/>
      </c>
      <c r="LO40">
        <f>IF(LQ40="1-0",INDEX(Scrape!$M:$M,MATCH('HT 1-0'!KP40,Scrape!$B:$B,0)),"")</f>
        <v/>
      </c>
      <c r="LP40">
        <f>IF(LQ40="1-0",INDEX(Scrape!$N:$N,MATCH('HT 1-0'!KP40,Scrape!$B:$B,0)),"")</f>
        <v/>
      </c>
      <c r="LQ40">
        <f>INDEX(Scrape!$O:$O,MATCH('HT 1-0'!KP40,Scrape!$B:$B,0))</f>
        <v/>
      </c>
      <c r="LR40">
        <f>(1/LJ40)+(1/LI40)+(1/LH40)</f>
        <v/>
      </c>
      <c r="LS40">
        <f>(1/LG40)+(1/LF40)+(1/LE40)</f>
        <v/>
      </c>
      <c r="LT40" s="8">
        <f>IF(INDEX(#REF!,MATCH(KQ40,#REF!,0))=INDEX(#REF!,MATCH(KQ40,#REF!,0)),INDEX(#REF!,MATCH(KQ40,#REF!,0)),"ERROR")</f>
        <v/>
      </c>
      <c r="LU40" s="4">
        <f>IF(KR40="G",2,IF(KR40="R",0.5,IF(KR40="A",1)))</f>
        <v/>
      </c>
      <c r="LV40" s="4">
        <f>IF(KS40="G",0.5,IF(KS40="R",2,IF(KS40="A",1)))</f>
        <v/>
      </c>
      <c r="LW40" s="4">
        <f>IF(KT40="G",2,IF(KT40="R",0.5,IF(KT40="A",1)))</f>
        <v/>
      </c>
      <c r="LX40" s="4">
        <f>IF(KU40="G",0.5,IF(KU40="R",2,IF(KU40="A",1)))</f>
        <v/>
      </c>
      <c r="LY40" s="7">
        <f>(LK40*(LU40+LX40)+(LL40*(LU40+LX40)))</f>
        <v/>
      </c>
      <c r="LZ40" s="7">
        <f>(LN40*(LV40+LW40)+(LO40*(LV40+LW40)))</f>
        <v/>
      </c>
      <c r="MA40" s="11">
        <f>LY40-LZ40</f>
        <v/>
      </c>
      <c r="MB40" s="5">
        <f>MA40+2</f>
        <v/>
      </c>
      <c r="MC40" s="6">
        <f>MA40-2</f>
        <v/>
      </c>
      <c r="MD40" s="4">
        <f>LE40</f>
        <v/>
      </c>
      <c r="ME40" s="9">
        <f>IF(MD40=0,1000,MD40+0.75)</f>
        <v/>
      </c>
      <c r="MF40" s="10">
        <f>IF(MD40=0,0,MD40-0.75)</f>
        <v/>
      </c>
      <c r="MG40" s="4">
        <f>((LM40*(LU40+LX40))-((LP40*(LV40+LW40))))</f>
        <v/>
      </c>
      <c r="MH40" s="9">
        <f>MG40*1.2</f>
        <v/>
      </c>
      <c r="MI40" s="10">
        <f>MG40*0.8</f>
        <v/>
      </c>
      <c r="MJ40">
        <f>IFERROR(NX40,"")</f>
        <v/>
      </c>
      <c r="MK40">
        <f>IFERROR(NY40,"")</f>
        <v/>
      </c>
      <c r="ML40">
        <f>IFERROR(NZ40,"")</f>
        <v/>
      </c>
      <c r="MM40">
        <f>IFERROR(OA40,"")</f>
        <v/>
      </c>
      <c r="MN40">
        <f>IFERROR(OB40,"")</f>
        <v/>
      </c>
      <c r="MO40">
        <f>IFERROR(OC40,"")</f>
        <v/>
      </c>
      <c r="MP40" s="1">
        <f>COUNTIFS(#REF!,LT40,#REF!,1,#REF!,"&gt;="&amp;MC40,#REF!,"&lt;="&amp;MB40,#REF!,"&lt;="&amp;ME40,#REF!,"&gt;="&amp;MF40,#REF!,"="&amp;KV40,#REF!,"="&amp;KX40)</f>
        <v/>
      </c>
      <c r="MQ40" s="1">
        <f>COUNTIFS(#REF!,LT40,#REF!,0,#REF!,"&gt;="&amp;MC40,#REF!,"&lt;="&amp;MB40,#REF!,"&lt;="&amp;ME40,#REF!,"&gt;="&amp;MF40,#REF!,"="&amp;KV40,#REF!,"="&amp;KX40)</f>
        <v/>
      </c>
      <c r="MR40" s="1">
        <f>COUNTIFS(#REF!,LT40,#REF!,1,#REF!,"&gt;="&amp;MC40,#REF!,"&lt;="&amp;MB40,#REF!,"&lt;="&amp;ME40,#REF!,"&gt;="&amp;MF40,#REF!,"="&amp;KW40,#REF!,"="&amp;KY40)</f>
        <v/>
      </c>
      <c r="MS40" s="1">
        <f>COUNTIFS(#REF!,LT40,#REF!,0,#REF!,"&gt;="&amp;MC40,#REF!,"&lt;="&amp;MB40,#REF!,"&lt;="&amp;ME40,#REF!,"&gt;="&amp;MF40,#REF!,"="&amp;KW40,#REF!,"="&amp;KY40)</f>
        <v/>
      </c>
      <c r="MT40" s="1">
        <f>COUNTIFS(#REF!,LT40,#REF!,1,#REF!,"&gt;="&amp;MI40,#REF!,"&lt;="&amp;MH40,#REF!,"&lt;="&amp;ME40,#REF!,"&gt;="&amp;MF40)</f>
        <v/>
      </c>
      <c r="MU40" s="1">
        <f>COUNTIFS(#REF!,LT40,#REF!,0,#REF!,"&gt;="&amp;MI40,#REF!,"&lt;="&amp;MH40,#REF!,"&lt;="&amp;ME40,#REF!,"&gt;="&amp;MF40)</f>
        <v/>
      </c>
      <c r="MV40" s="1">
        <f>COUNTIFS(#REF!,LT40,#REF!,1,#REF!,"&gt;="&amp;MI40,#REF!,"&lt;="&amp;MH40,#REF!,"="&amp;KZ40,#REF!,"="&amp;LA40,#REF!,"&lt;="&amp;ME40,#REF!,"&gt;="&amp;MF40)</f>
        <v/>
      </c>
      <c r="MW40" s="1">
        <f>COUNTIFS(#REF!,LT40,#REF!,0,#REF!,"&gt;="&amp;MI40,#REF!,"&lt;="&amp;MH40,#REF!,"="&amp;KZ40,#REF!,"="&amp;LA40,#REF!,"&lt;="&amp;ME40,#REF!,"&gt;="&amp;MF40)</f>
        <v/>
      </c>
      <c r="MX40" s="1">
        <f>COUNTIFS(#REF!,LT40,#REF!,1,#REF!,"&gt;="&amp;MC40,#REF!,"&lt;="&amp;MB40,#REF!,"&lt;="&amp;ME40,#REF!,"&gt;="&amp;MF40)</f>
        <v/>
      </c>
      <c r="MY40" s="1">
        <f>COUNTIFS(#REF!,LT40,#REF!,0,#REF!,"&gt;="&amp;MC40,#REF!,"&lt;="&amp;MB40,#REF!,"&lt;="&amp;ME40,#REF!,"&gt;="&amp;MF40)</f>
        <v/>
      </c>
      <c r="MZ40" s="1">
        <f>COUNTIFS(#REF!,LT40,#REF!,1,#REF!,"&lt;="&amp;ME40,#REF!,"&gt;="&amp;MF40,#REF!,"="&amp;KV40,#REF!,"="&amp;KX40)</f>
        <v/>
      </c>
      <c r="NA40" s="1">
        <f>COUNTIFS(#REF!,LT40,#REF!,0,#REF!,"&lt;="&amp;ME40,#REF!,"&gt;="&amp;MF40,#REF!,"="&amp;KV40,#REF!,"="&amp;KX40)</f>
        <v/>
      </c>
      <c r="NB40" s="1">
        <f>COUNTIFS(#REF!,LT40,#REF!,1,#REF!,"&lt;="&amp;ME40,#REF!,"&gt;="&amp;MF40,#REF!,"="&amp;KW40,#REF!,"="&amp;KY40)</f>
        <v/>
      </c>
      <c r="NC40" s="1">
        <f>COUNTIFS(#REF!,LT40,#REF!,0,#REF!,"&lt;="&amp;ME40,#REF!,"&gt;="&amp;MF40,#REF!,"="&amp;KW40,#REF!,"="&amp;KY40)</f>
        <v/>
      </c>
      <c r="ND40" s="1">
        <f>MP40+MR40+MT40+MV40+MX40+MZ40+NB40</f>
        <v/>
      </c>
      <c r="NE40" s="1">
        <f>MQ40+MS40+MU40+MW40+MY40+NA40+NC40</f>
        <v/>
      </c>
      <c r="NF40" s="1">
        <f>ND40+NE40</f>
        <v/>
      </c>
      <c r="NG40" s="33">
        <f>ND40/(ND40+NE40)</f>
        <v/>
      </c>
      <c r="NH40" s="3">
        <f>1/NG40</f>
        <v/>
      </c>
      <c r="NI40" s="1">
        <f>LH40</f>
        <v/>
      </c>
      <c r="NJ40" s="79">
        <f>((1-NG40)*(1/(NI40-1))*0.98-(NG40*1))</f>
        <v/>
      </c>
      <c r="NK40" s="34">
        <f>IF(LR40&lt;0.9,0,IF(AND(LR40&gt;1.1),0,1))</f>
        <v/>
      </c>
      <c r="NL40" s="34">
        <f>IF(LS40&lt;0.9,0,IF(AND(LS40&gt;1.1),0,1))</f>
        <v/>
      </c>
      <c r="NM40" s="32">
        <f>IF(NF40&gt;99,1,0)</f>
        <v/>
      </c>
      <c r="NN40" s="32">
        <f>IF(NJ40&gt;0.0799,1,0)</f>
        <v/>
      </c>
      <c r="NO40" s="32">
        <f>IF(NJ40&gt;NQ40,1,0)</f>
        <v/>
      </c>
      <c r="NP40" s="32">
        <f>NM40+NN40+NO40+NK40+NL40</f>
        <v/>
      </c>
      <c r="NQ40" s="79">
        <f>(((100*NG40)*(NI40-1)*0.98)-((1-NG40)*100))/100</f>
        <v/>
      </c>
      <c r="NR40" s="34">
        <f>IF(LR40&lt;0.9,0,IF(AND(LR40&gt;1.1),0,1))</f>
        <v/>
      </c>
      <c r="NS40" s="34">
        <f>IF(LS40&lt;0.9,0,IF(AND(LS40&gt;1.1),0,1))</f>
        <v/>
      </c>
      <c r="NT40" s="32">
        <f>IF(NF40&gt;99,1,0)</f>
        <v/>
      </c>
      <c r="NU40" s="32">
        <f>IF(NQ40&gt;0.0799,1,0)</f>
        <v/>
      </c>
      <c r="NV40" s="32">
        <f>IF(NQ40&gt;NJ40,1,0)</f>
        <v/>
      </c>
      <c r="NW40" s="32">
        <f>NT40+NU40+NV40+NR40+NS40</f>
        <v/>
      </c>
      <c r="NX40">
        <f>IF(NP40=5,"LayHome1-0",IF(AND(NW40=5),"BackHome1-0",""))</f>
        <v/>
      </c>
      <c r="NY40">
        <f>IF(NP40=5,KN40,IF(AND(NW40=5),KN40,""))</f>
        <v/>
      </c>
      <c r="NZ40">
        <f>IF(NP40=5,"Match Odds",IF(AND(NW40=5),"Match Odds",""))</f>
        <v/>
      </c>
      <c r="OA40">
        <f>IF(NP40=5,KP40,IF(AND(NW40=5),KP40,""))</f>
        <v/>
      </c>
      <c r="OB40">
        <f>IF(NP40=5,"MATCH_ODDS",IF(AND(NW40=5),"MATCH_ODDS",""))</f>
        <v/>
      </c>
      <c r="OC40">
        <f>IF(NP40=5,"LAY",IF(AND(NW40=5),"BACK",""))</f>
        <v/>
      </c>
    </row>
    <row r="41" ht="16.5" customHeight="1" thickBot="1" thickTop="1">
      <c r="A41" s="2" t="n"/>
      <c r="KN41" s="1">
        <f>IF(INDEX(#REF!,MATCH('HT 1-0'!D41,#REF!,0))=INDEX(#REF!,MATCH('HT 1-0'!D41,#REF!,0)),INDEX(#REF!,MATCH('HT 1-0'!D41,#REF!,0)),"ERROR")</f>
        <v/>
      </c>
      <c r="KO41" s="1">
        <f>IF(INDEX(#REF!,MATCH('HT 1-0'!E41,#REF!,0))=INDEX(#REF!,MATCH('HT 1-0'!E41,#REF!,0)),INDEX(#REF!,MATCH('HT 1-0'!E41,#REF!,0)),"ERROR")</f>
        <v/>
      </c>
      <c r="KP41" s="1">
        <f>KN41&amp;" v "&amp;KO41</f>
        <v/>
      </c>
      <c r="KQ41">
        <f>B41&amp;"_"&amp;C41</f>
        <v/>
      </c>
      <c r="KR41" s="1">
        <f>IF((HW41/KK41)&lt;0.335,"G",IF((HW41/KK41)&gt;0.67,"R","A"))</f>
        <v/>
      </c>
      <c r="KS41" s="1">
        <f>IF((HX41/KK41)&lt;0.335,"G",IF((HX41/KK41)&gt;0.67,"R","A"))</f>
        <v/>
      </c>
      <c r="KT41" s="1">
        <f>IF((IH41/KK41)&lt;0.335,"G",IF((IH41/KK41)&gt;0.67,"R","A"))</f>
        <v/>
      </c>
      <c r="KU41" s="1">
        <f>IF((II41/KK41)&lt;0.335,"G",IF((II41/KK41)&gt;0.67,"R","A"))</f>
        <v/>
      </c>
      <c r="KV41" s="1">
        <f>IF((HZ41/KK41)&lt;0.335,"G",IF((HZ41/KK41)&gt;0.67,"R","A"))</f>
        <v/>
      </c>
      <c r="KW41" s="1">
        <f>IF((HY41/KK41)&lt;0.335,"G",IF((HY41/KK41)&gt;0.67,"R","A"))</f>
        <v/>
      </c>
      <c r="KX41" s="1">
        <f>IF((IK41/KK41)&lt;0.335,"G",IF((IK41/KK41)&gt;0.67,"R","A"))</f>
        <v/>
      </c>
      <c r="KY41" s="1">
        <f>IF((IJ41/KK41)&lt;0.335,"G",IF((IJ41/KK41)&gt;0.67,"R","A"))</f>
        <v/>
      </c>
      <c r="KZ41" s="1">
        <f>IF((HQ41/KK41)&lt;0.335,"G",IF((HQ41/KK41)&gt;0.67,"R","A"))</f>
        <v/>
      </c>
      <c r="LA41" s="1">
        <f>IF((IB41/KK41)&lt;0.335,"G",IF((IB41/KK41)&gt;0.67,"R","A"))</f>
        <v/>
      </c>
      <c r="LB41">
        <f>IF(LQ41="1-0",INDEX(Scrape!#REF!,MATCH('HT 1-0'!KP41,Scrape!$B:$B,0)),"")</f>
        <v/>
      </c>
      <c r="LC41">
        <f>IF(LQ41="1-0",INDEX(Scrape!$A:$A,MATCH('HT 1-0'!KP41,Scrape!$B:$B,0)),"")</f>
        <v/>
      </c>
      <c r="LD41">
        <f>IF(LQ41="1-0",INDEX(Scrape!$B:$B,MATCH('HT 1-0'!KP41,Scrape!$B:$B,0)),"")</f>
        <v/>
      </c>
      <c r="LE41">
        <f>IF(LQ41="1-0",INDEX(Scrape!$C:$C,MATCH('HT 1-0'!KP41,Scrape!$B:$B,0)),"")</f>
        <v/>
      </c>
      <c r="LF41">
        <f>IF(LQ41="1-0",INDEX(Scrape!$D:$D,MATCH('HT 1-0'!KP41,Scrape!$B:$B,0)),"")</f>
        <v/>
      </c>
      <c r="LG41">
        <f>IF(LQ41="1-0",INDEX(Scrape!$E:$E,MATCH('HT 1-0'!KP41,Scrape!$B:$B,0)),"")</f>
        <v/>
      </c>
      <c r="LH41">
        <f>IF(LQ41="1-0",INDEX(Scrape!$F:$F,MATCH('HT 1-0'!KP41,Scrape!$B:$B,0)),"")</f>
        <v/>
      </c>
      <c r="LI41">
        <f>IF(LQ41="1-0",INDEX(Scrape!$G:$G,MATCH('HT 1-0'!KP41,Scrape!$B:$B,0)),"")</f>
        <v/>
      </c>
      <c r="LJ41">
        <f>IF(LQ41="1-0",INDEX(Scrape!$H:$H,MATCH('HT 1-0'!KP41,Scrape!$B:$B,0)),"")</f>
        <v/>
      </c>
      <c r="LK41">
        <f>IF(LQ41="1-0",INDEX(Scrape!$I:$I,MATCH('HT 1-0'!KP41,Scrape!$B:$B,0)),"")</f>
        <v/>
      </c>
      <c r="LL41">
        <f>IF(LQ41="1-0",INDEX(Scrape!$J:$J,MATCH('HT 1-0'!KP41,Scrape!$B:$B,0)),"")</f>
        <v/>
      </c>
      <c r="LM41">
        <f>IF(LQ41="1-0",INDEX(Scrape!$K:$K,MATCH('HT 1-0'!KP41,Scrape!$B:$B,0)),"")</f>
        <v/>
      </c>
      <c r="LN41">
        <f>IF(LQ41="1-0",INDEX(Scrape!$L:$L,MATCH('HT 1-0'!KP41,Scrape!$B:$B,0)),"")</f>
        <v/>
      </c>
      <c r="LO41">
        <f>IF(LQ41="1-0",INDEX(Scrape!$M:$M,MATCH('HT 1-0'!KP41,Scrape!$B:$B,0)),"")</f>
        <v/>
      </c>
      <c r="LP41">
        <f>IF(LQ41="1-0",INDEX(Scrape!$N:$N,MATCH('HT 1-0'!KP41,Scrape!$B:$B,0)),"")</f>
        <v/>
      </c>
      <c r="LQ41">
        <f>INDEX(Scrape!$O:$O,MATCH('HT 1-0'!KP41,Scrape!$B:$B,0))</f>
        <v/>
      </c>
      <c r="LR41">
        <f>(1/LJ41)+(1/LI41)+(1/LH41)</f>
        <v/>
      </c>
      <c r="LS41">
        <f>(1/LG41)+(1/LF41)+(1/LE41)</f>
        <v/>
      </c>
      <c r="LT41" s="8">
        <f>IF(INDEX(#REF!,MATCH(KQ41,#REF!,0))=INDEX(#REF!,MATCH(KQ41,#REF!,0)),INDEX(#REF!,MATCH(KQ41,#REF!,0)),"ERROR")</f>
        <v/>
      </c>
      <c r="LU41" s="4">
        <f>IF(KR41="G",2,IF(KR41="R",0.5,IF(KR41="A",1)))</f>
        <v/>
      </c>
      <c r="LV41" s="4">
        <f>IF(KS41="G",0.5,IF(KS41="R",2,IF(KS41="A",1)))</f>
        <v/>
      </c>
      <c r="LW41" s="4">
        <f>IF(KT41="G",2,IF(KT41="R",0.5,IF(KT41="A",1)))</f>
        <v/>
      </c>
      <c r="LX41" s="4">
        <f>IF(KU41="G",0.5,IF(KU41="R",2,IF(KU41="A",1)))</f>
        <v/>
      </c>
      <c r="LY41" s="7">
        <f>(LK41*(LU41+LX41)+(LL41*(LU41+LX41)))</f>
        <v/>
      </c>
      <c r="LZ41" s="7">
        <f>(LN41*(LV41+LW41)+(LO41*(LV41+LW41)))</f>
        <v/>
      </c>
      <c r="MA41" s="11">
        <f>LY41-LZ41</f>
        <v/>
      </c>
      <c r="MB41" s="5">
        <f>MA41+2</f>
        <v/>
      </c>
      <c r="MC41" s="6">
        <f>MA41-2</f>
        <v/>
      </c>
      <c r="MD41" s="4">
        <f>LE41</f>
        <v/>
      </c>
      <c r="ME41" s="9">
        <f>IF(MD41=0,1000,MD41+0.75)</f>
        <v/>
      </c>
      <c r="MF41" s="10">
        <f>IF(MD41=0,0,MD41-0.75)</f>
        <v/>
      </c>
      <c r="MG41" s="4">
        <f>((LM41*(LU41+LX41))-((LP41*(LV41+LW41))))</f>
        <v/>
      </c>
      <c r="MH41" s="9">
        <f>MG41*1.2</f>
        <v/>
      </c>
      <c r="MI41" s="10">
        <f>MG41*0.8</f>
        <v/>
      </c>
      <c r="MJ41">
        <f>IFERROR(NX41,"")</f>
        <v/>
      </c>
      <c r="MK41">
        <f>IFERROR(NY41,"")</f>
        <v/>
      </c>
      <c r="ML41">
        <f>IFERROR(NZ41,"")</f>
        <v/>
      </c>
      <c r="MM41">
        <f>IFERROR(OA41,"")</f>
        <v/>
      </c>
      <c r="MN41">
        <f>IFERROR(OB41,"")</f>
        <v/>
      </c>
      <c r="MO41">
        <f>IFERROR(OC41,"")</f>
        <v/>
      </c>
      <c r="MP41" s="1">
        <f>COUNTIFS(#REF!,LT41,#REF!,1,#REF!,"&gt;="&amp;MC41,#REF!,"&lt;="&amp;MB41,#REF!,"&lt;="&amp;ME41,#REF!,"&gt;="&amp;MF41,#REF!,"="&amp;KV41,#REF!,"="&amp;KX41)</f>
        <v/>
      </c>
      <c r="MQ41" s="1">
        <f>COUNTIFS(#REF!,LT41,#REF!,0,#REF!,"&gt;="&amp;MC41,#REF!,"&lt;="&amp;MB41,#REF!,"&lt;="&amp;ME41,#REF!,"&gt;="&amp;MF41,#REF!,"="&amp;KV41,#REF!,"="&amp;KX41)</f>
        <v/>
      </c>
      <c r="MR41" s="1">
        <f>COUNTIFS(#REF!,LT41,#REF!,1,#REF!,"&gt;="&amp;MC41,#REF!,"&lt;="&amp;MB41,#REF!,"&lt;="&amp;ME41,#REF!,"&gt;="&amp;MF41,#REF!,"="&amp;KW41,#REF!,"="&amp;KY41)</f>
        <v/>
      </c>
      <c r="MS41" s="1">
        <f>COUNTIFS(#REF!,LT41,#REF!,0,#REF!,"&gt;="&amp;MC41,#REF!,"&lt;="&amp;MB41,#REF!,"&lt;="&amp;ME41,#REF!,"&gt;="&amp;MF41,#REF!,"="&amp;KW41,#REF!,"="&amp;KY41)</f>
        <v/>
      </c>
      <c r="MT41" s="1">
        <f>COUNTIFS(#REF!,LT41,#REF!,1,#REF!,"&gt;="&amp;MI41,#REF!,"&lt;="&amp;MH41,#REF!,"&lt;="&amp;ME41,#REF!,"&gt;="&amp;MF41)</f>
        <v/>
      </c>
      <c r="MU41" s="1">
        <f>COUNTIFS(#REF!,LT41,#REF!,0,#REF!,"&gt;="&amp;MI41,#REF!,"&lt;="&amp;MH41,#REF!,"&lt;="&amp;ME41,#REF!,"&gt;="&amp;MF41)</f>
        <v/>
      </c>
      <c r="MV41" s="1">
        <f>COUNTIFS(#REF!,LT41,#REF!,1,#REF!,"&gt;="&amp;MI41,#REF!,"&lt;="&amp;MH41,#REF!,"="&amp;KZ41,#REF!,"="&amp;LA41,#REF!,"&lt;="&amp;ME41,#REF!,"&gt;="&amp;MF41)</f>
        <v/>
      </c>
      <c r="MW41" s="1">
        <f>COUNTIFS(#REF!,LT41,#REF!,0,#REF!,"&gt;="&amp;MI41,#REF!,"&lt;="&amp;MH41,#REF!,"="&amp;KZ41,#REF!,"="&amp;LA41,#REF!,"&lt;="&amp;ME41,#REF!,"&gt;="&amp;MF41)</f>
        <v/>
      </c>
      <c r="MX41" s="1">
        <f>COUNTIFS(#REF!,LT41,#REF!,1,#REF!,"&gt;="&amp;MC41,#REF!,"&lt;="&amp;MB41,#REF!,"&lt;="&amp;ME41,#REF!,"&gt;="&amp;MF41)</f>
        <v/>
      </c>
      <c r="MY41" s="1">
        <f>COUNTIFS(#REF!,LT41,#REF!,0,#REF!,"&gt;="&amp;MC41,#REF!,"&lt;="&amp;MB41,#REF!,"&lt;="&amp;ME41,#REF!,"&gt;="&amp;MF41)</f>
        <v/>
      </c>
      <c r="MZ41" s="1">
        <f>COUNTIFS(#REF!,LT41,#REF!,1,#REF!,"&lt;="&amp;ME41,#REF!,"&gt;="&amp;MF41,#REF!,"="&amp;KV41,#REF!,"="&amp;KX41)</f>
        <v/>
      </c>
      <c r="NA41" s="1">
        <f>COUNTIFS(#REF!,LT41,#REF!,0,#REF!,"&lt;="&amp;ME41,#REF!,"&gt;="&amp;MF41,#REF!,"="&amp;KV41,#REF!,"="&amp;KX41)</f>
        <v/>
      </c>
      <c r="NB41" s="1">
        <f>COUNTIFS(#REF!,LT41,#REF!,1,#REF!,"&lt;="&amp;ME41,#REF!,"&gt;="&amp;MF41,#REF!,"="&amp;KW41,#REF!,"="&amp;KY41)</f>
        <v/>
      </c>
      <c r="NC41" s="1">
        <f>COUNTIFS(#REF!,LT41,#REF!,0,#REF!,"&lt;="&amp;ME41,#REF!,"&gt;="&amp;MF41,#REF!,"="&amp;KW41,#REF!,"="&amp;KY41)</f>
        <v/>
      </c>
      <c r="ND41" s="1">
        <f>MP41+MR41+MT41+MV41+MX41+MZ41+NB41</f>
        <v/>
      </c>
      <c r="NE41" s="1">
        <f>MQ41+MS41+MU41+MW41+MY41+NA41+NC41</f>
        <v/>
      </c>
      <c r="NF41" s="1">
        <f>ND41+NE41</f>
        <v/>
      </c>
      <c r="NG41" s="33">
        <f>ND41/(ND41+NE41)</f>
        <v/>
      </c>
      <c r="NH41" s="3">
        <f>1/NG41</f>
        <v/>
      </c>
      <c r="NI41" s="1">
        <f>LH41</f>
        <v/>
      </c>
      <c r="NJ41" s="79">
        <f>((1-NG41)*(1/(NI41-1))*0.98-(NG41*1))</f>
        <v/>
      </c>
      <c r="NK41" s="34">
        <f>IF(LR41&lt;0.9,0,IF(AND(LR41&gt;1.1),0,1))</f>
        <v/>
      </c>
      <c r="NL41" s="34">
        <f>IF(LS41&lt;0.9,0,IF(AND(LS41&gt;1.1),0,1))</f>
        <v/>
      </c>
      <c r="NM41" s="32">
        <f>IF(NF41&gt;99,1,0)</f>
        <v/>
      </c>
      <c r="NN41" s="32">
        <f>IF(NJ41&gt;0.0799,1,0)</f>
        <v/>
      </c>
      <c r="NO41" s="32">
        <f>IF(NJ41&gt;NQ41,1,0)</f>
        <v/>
      </c>
      <c r="NP41" s="32">
        <f>NM41+NN41+NO41+NK41+NL41</f>
        <v/>
      </c>
      <c r="NQ41" s="79">
        <f>(((100*NG41)*(NI41-1)*0.98)-((1-NG41)*100))/100</f>
        <v/>
      </c>
      <c r="NR41" s="34">
        <f>IF(LR41&lt;0.9,0,IF(AND(LR41&gt;1.1),0,1))</f>
        <v/>
      </c>
      <c r="NS41" s="34">
        <f>IF(LS41&lt;0.9,0,IF(AND(LS41&gt;1.1),0,1))</f>
        <v/>
      </c>
      <c r="NT41" s="32">
        <f>IF(NF41&gt;99,1,0)</f>
        <v/>
      </c>
      <c r="NU41" s="32">
        <f>IF(NQ41&gt;0.0799,1,0)</f>
        <v/>
      </c>
      <c r="NV41" s="32">
        <f>IF(NQ41&gt;NJ41,1,0)</f>
        <v/>
      </c>
      <c r="NW41" s="32">
        <f>NT41+NU41+NV41+NR41+NS41</f>
        <v/>
      </c>
      <c r="NX41">
        <f>IF(NP41=5,"LayHome1-0",IF(AND(NW41=5),"BackHome1-0",""))</f>
        <v/>
      </c>
      <c r="NY41">
        <f>IF(NP41=5,KN41,IF(AND(NW41=5),KN41,""))</f>
        <v/>
      </c>
      <c r="NZ41">
        <f>IF(NP41=5,"Match Odds",IF(AND(NW41=5),"Match Odds",""))</f>
        <v/>
      </c>
      <c r="OA41">
        <f>IF(NP41=5,KP41,IF(AND(NW41=5),KP41,""))</f>
        <v/>
      </c>
      <c r="OB41">
        <f>IF(NP41=5,"MATCH_ODDS",IF(AND(NW41=5),"MATCH_ODDS",""))</f>
        <v/>
      </c>
      <c r="OC41">
        <f>IF(NP41=5,"LAY",IF(AND(NW41=5),"BACK",""))</f>
        <v/>
      </c>
    </row>
    <row r="42" ht="16.5" customHeight="1" thickBot="1" thickTop="1">
      <c r="A42" s="2" t="n"/>
      <c r="KN42" s="1">
        <f>IF(INDEX(#REF!,MATCH('HT 1-0'!D42,#REF!,0))=INDEX(#REF!,MATCH('HT 1-0'!D42,#REF!,0)),INDEX(#REF!,MATCH('HT 1-0'!D42,#REF!,0)),"ERROR")</f>
        <v/>
      </c>
      <c r="KO42" s="1">
        <f>IF(INDEX(#REF!,MATCH('HT 1-0'!E42,#REF!,0))=INDEX(#REF!,MATCH('HT 1-0'!E42,#REF!,0)),INDEX(#REF!,MATCH('HT 1-0'!E42,#REF!,0)),"ERROR")</f>
        <v/>
      </c>
      <c r="KP42" s="1">
        <f>KN42&amp;" v "&amp;KO42</f>
        <v/>
      </c>
      <c r="KQ42">
        <f>B42&amp;"_"&amp;C42</f>
        <v/>
      </c>
      <c r="KR42" s="1">
        <f>IF((HW42/KK42)&lt;0.335,"G",IF((HW42/KK42)&gt;0.67,"R","A"))</f>
        <v/>
      </c>
      <c r="KS42" s="1">
        <f>IF((HX42/KK42)&lt;0.335,"G",IF((HX42/KK42)&gt;0.67,"R","A"))</f>
        <v/>
      </c>
      <c r="KT42" s="1">
        <f>IF((IH42/KK42)&lt;0.335,"G",IF((IH42/KK42)&gt;0.67,"R","A"))</f>
        <v/>
      </c>
      <c r="KU42" s="1">
        <f>IF((II42/KK42)&lt;0.335,"G",IF((II42/KK42)&gt;0.67,"R","A"))</f>
        <v/>
      </c>
      <c r="KV42" s="1">
        <f>IF((HZ42/KK42)&lt;0.335,"G",IF((HZ42/KK42)&gt;0.67,"R","A"))</f>
        <v/>
      </c>
      <c r="KW42" s="1">
        <f>IF((HY42/KK42)&lt;0.335,"G",IF((HY42/KK42)&gt;0.67,"R","A"))</f>
        <v/>
      </c>
      <c r="KX42" s="1">
        <f>IF((IK42/KK42)&lt;0.335,"G",IF((IK42/KK42)&gt;0.67,"R","A"))</f>
        <v/>
      </c>
      <c r="KY42" s="1">
        <f>IF((IJ42/KK42)&lt;0.335,"G",IF((IJ42/KK42)&gt;0.67,"R","A"))</f>
        <v/>
      </c>
      <c r="KZ42" s="1">
        <f>IF((HQ42/KK42)&lt;0.335,"G",IF((HQ42/KK42)&gt;0.67,"R","A"))</f>
        <v/>
      </c>
      <c r="LA42" s="1">
        <f>IF((IB42/KK42)&lt;0.335,"G",IF((IB42/KK42)&gt;0.67,"R","A"))</f>
        <v/>
      </c>
      <c r="LB42">
        <f>IF(LQ42="1-0",INDEX(Scrape!#REF!,MATCH('HT 1-0'!KP42,Scrape!$B:$B,0)),"")</f>
        <v/>
      </c>
      <c r="LC42">
        <f>IF(LQ42="1-0",INDEX(Scrape!$A:$A,MATCH('HT 1-0'!KP42,Scrape!$B:$B,0)),"")</f>
        <v/>
      </c>
      <c r="LD42">
        <f>IF(LQ42="1-0",INDEX(Scrape!$B:$B,MATCH('HT 1-0'!KP42,Scrape!$B:$B,0)),"")</f>
        <v/>
      </c>
      <c r="LE42">
        <f>IF(LQ42="1-0",INDEX(Scrape!$C:$C,MATCH('HT 1-0'!KP42,Scrape!$B:$B,0)),"")</f>
        <v/>
      </c>
      <c r="LF42">
        <f>IF(LQ42="1-0",INDEX(Scrape!$D:$D,MATCH('HT 1-0'!KP42,Scrape!$B:$B,0)),"")</f>
        <v/>
      </c>
      <c r="LG42">
        <f>IF(LQ42="1-0",INDEX(Scrape!$E:$E,MATCH('HT 1-0'!KP42,Scrape!$B:$B,0)),"")</f>
        <v/>
      </c>
      <c r="LH42">
        <f>IF(LQ42="1-0",INDEX(Scrape!$F:$F,MATCH('HT 1-0'!KP42,Scrape!$B:$B,0)),"")</f>
        <v/>
      </c>
      <c r="LI42">
        <f>IF(LQ42="1-0",INDEX(Scrape!$G:$G,MATCH('HT 1-0'!KP42,Scrape!$B:$B,0)),"")</f>
        <v/>
      </c>
      <c r="LJ42">
        <f>IF(LQ42="1-0",INDEX(Scrape!$H:$H,MATCH('HT 1-0'!KP42,Scrape!$B:$B,0)),"")</f>
        <v/>
      </c>
      <c r="LK42">
        <f>IF(LQ42="1-0",INDEX(Scrape!$I:$I,MATCH('HT 1-0'!KP42,Scrape!$B:$B,0)),"")</f>
        <v/>
      </c>
      <c r="LL42">
        <f>IF(LQ42="1-0",INDEX(Scrape!$J:$J,MATCH('HT 1-0'!KP42,Scrape!$B:$B,0)),"")</f>
        <v/>
      </c>
      <c r="LM42">
        <f>IF(LQ42="1-0",INDEX(Scrape!$K:$K,MATCH('HT 1-0'!KP42,Scrape!$B:$B,0)),"")</f>
        <v/>
      </c>
      <c r="LN42">
        <f>IF(LQ42="1-0",INDEX(Scrape!$L:$L,MATCH('HT 1-0'!KP42,Scrape!$B:$B,0)),"")</f>
        <v/>
      </c>
      <c r="LO42">
        <f>IF(LQ42="1-0",INDEX(Scrape!$M:$M,MATCH('HT 1-0'!KP42,Scrape!$B:$B,0)),"")</f>
        <v/>
      </c>
      <c r="LP42">
        <f>IF(LQ42="1-0",INDEX(Scrape!$N:$N,MATCH('HT 1-0'!KP42,Scrape!$B:$B,0)),"")</f>
        <v/>
      </c>
      <c r="LQ42">
        <f>INDEX(Scrape!$O:$O,MATCH('HT 1-0'!KP42,Scrape!$B:$B,0))</f>
        <v/>
      </c>
      <c r="LR42">
        <f>(1/LJ42)+(1/LI42)+(1/LH42)</f>
        <v/>
      </c>
      <c r="LS42">
        <f>(1/LG42)+(1/LF42)+(1/LE42)</f>
        <v/>
      </c>
      <c r="LT42" s="8">
        <f>IF(INDEX(#REF!,MATCH(KQ42,#REF!,0))=INDEX(#REF!,MATCH(KQ42,#REF!,0)),INDEX(#REF!,MATCH(KQ42,#REF!,0)),"ERROR")</f>
        <v/>
      </c>
      <c r="LU42" s="4">
        <f>IF(KR42="G",2,IF(KR42="R",0.5,IF(KR42="A",1)))</f>
        <v/>
      </c>
      <c r="LV42" s="4">
        <f>IF(KS42="G",0.5,IF(KS42="R",2,IF(KS42="A",1)))</f>
        <v/>
      </c>
      <c r="LW42" s="4">
        <f>IF(KT42="G",2,IF(KT42="R",0.5,IF(KT42="A",1)))</f>
        <v/>
      </c>
      <c r="LX42" s="4">
        <f>IF(KU42="G",0.5,IF(KU42="R",2,IF(KU42="A",1)))</f>
        <v/>
      </c>
      <c r="LY42" s="7">
        <f>(LK42*(LU42+LX42)+(LL42*(LU42+LX42)))</f>
        <v/>
      </c>
      <c r="LZ42" s="7">
        <f>(LN42*(LV42+LW42)+(LO42*(LV42+LW42)))</f>
        <v/>
      </c>
      <c r="MA42" s="11">
        <f>LY42-LZ42</f>
        <v/>
      </c>
      <c r="MB42" s="5">
        <f>MA42+2</f>
        <v/>
      </c>
      <c r="MC42" s="6">
        <f>MA42-2</f>
        <v/>
      </c>
      <c r="MD42" s="4">
        <f>LE42</f>
        <v/>
      </c>
      <c r="ME42" s="9">
        <f>IF(MD42=0,1000,MD42+0.75)</f>
        <v/>
      </c>
      <c r="MF42" s="10">
        <f>IF(MD42=0,0,MD42-0.75)</f>
        <v/>
      </c>
      <c r="MG42" s="4">
        <f>((LM42*(LU42+LX42))-((LP42*(LV42+LW42))))</f>
        <v/>
      </c>
      <c r="MH42" s="9">
        <f>MG42*1.2</f>
        <v/>
      </c>
      <c r="MI42" s="10">
        <f>MG42*0.8</f>
        <v/>
      </c>
      <c r="MJ42">
        <f>IFERROR(NX42,"")</f>
        <v/>
      </c>
      <c r="MK42">
        <f>IFERROR(NY42,"")</f>
        <v/>
      </c>
      <c r="ML42">
        <f>IFERROR(NZ42,"")</f>
        <v/>
      </c>
      <c r="MM42">
        <f>IFERROR(OA42,"")</f>
        <v/>
      </c>
      <c r="MN42">
        <f>IFERROR(OB42,"")</f>
        <v/>
      </c>
      <c r="MO42">
        <f>IFERROR(OC42,"")</f>
        <v/>
      </c>
      <c r="MP42" s="1">
        <f>COUNTIFS(#REF!,LT42,#REF!,1,#REF!,"&gt;="&amp;MC42,#REF!,"&lt;="&amp;MB42,#REF!,"&lt;="&amp;ME42,#REF!,"&gt;="&amp;MF42,#REF!,"="&amp;KV42,#REF!,"="&amp;KX42)</f>
        <v/>
      </c>
      <c r="MQ42" s="1">
        <f>COUNTIFS(#REF!,LT42,#REF!,0,#REF!,"&gt;="&amp;MC42,#REF!,"&lt;="&amp;MB42,#REF!,"&lt;="&amp;ME42,#REF!,"&gt;="&amp;MF42,#REF!,"="&amp;KV42,#REF!,"="&amp;KX42)</f>
        <v/>
      </c>
      <c r="MR42" s="1">
        <f>COUNTIFS(#REF!,LT42,#REF!,1,#REF!,"&gt;="&amp;MC42,#REF!,"&lt;="&amp;MB42,#REF!,"&lt;="&amp;ME42,#REF!,"&gt;="&amp;MF42,#REF!,"="&amp;KW42,#REF!,"="&amp;KY42)</f>
        <v/>
      </c>
      <c r="MS42" s="1">
        <f>COUNTIFS(#REF!,LT42,#REF!,0,#REF!,"&gt;="&amp;MC42,#REF!,"&lt;="&amp;MB42,#REF!,"&lt;="&amp;ME42,#REF!,"&gt;="&amp;MF42,#REF!,"="&amp;KW42,#REF!,"="&amp;KY42)</f>
        <v/>
      </c>
      <c r="MT42" s="1">
        <f>COUNTIFS(#REF!,LT42,#REF!,1,#REF!,"&gt;="&amp;MI42,#REF!,"&lt;="&amp;MH42,#REF!,"&lt;="&amp;ME42,#REF!,"&gt;="&amp;MF42)</f>
        <v/>
      </c>
      <c r="MU42" s="1">
        <f>COUNTIFS(#REF!,LT42,#REF!,0,#REF!,"&gt;="&amp;MI42,#REF!,"&lt;="&amp;MH42,#REF!,"&lt;="&amp;ME42,#REF!,"&gt;="&amp;MF42)</f>
        <v/>
      </c>
      <c r="MV42" s="1">
        <f>COUNTIFS(#REF!,LT42,#REF!,1,#REF!,"&gt;="&amp;MI42,#REF!,"&lt;="&amp;MH42,#REF!,"="&amp;KZ42,#REF!,"="&amp;LA42,#REF!,"&lt;="&amp;ME42,#REF!,"&gt;="&amp;MF42)</f>
        <v/>
      </c>
      <c r="MW42" s="1">
        <f>COUNTIFS(#REF!,LT42,#REF!,0,#REF!,"&gt;="&amp;MI42,#REF!,"&lt;="&amp;MH42,#REF!,"="&amp;KZ42,#REF!,"="&amp;LA42,#REF!,"&lt;="&amp;ME42,#REF!,"&gt;="&amp;MF42)</f>
        <v/>
      </c>
      <c r="MX42" s="1">
        <f>COUNTIFS(#REF!,LT42,#REF!,1,#REF!,"&gt;="&amp;MC42,#REF!,"&lt;="&amp;MB42,#REF!,"&lt;="&amp;ME42,#REF!,"&gt;="&amp;MF42)</f>
        <v/>
      </c>
      <c r="MY42" s="1">
        <f>COUNTIFS(#REF!,LT42,#REF!,0,#REF!,"&gt;="&amp;MC42,#REF!,"&lt;="&amp;MB42,#REF!,"&lt;="&amp;ME42,#REF!,"&gt;="&amp;MF42)</f>
        <v/>
      </c>
      <c r="MZ42" s="1">
        <f>COUNTIFS(#REF!,LT42,#REF!,1,#REF!,"&lt;="&amp;ME42,#REF!,"&gt;="&amp;MF42,#REF!,"="&amp;KV42,#REF!,"="&amp;KX42)</f>
        <v/>
      </c>
      <c r="NA42" s="1">
        <f>COUNTIFS(#REF!,LT42,#REF!,0,#REF!,"&lt;="&amp;ME42,#REF!,"&gt;="&amp;MF42,#REF!,"="&amp;KV42,#REF!,"="&amp;KX42)</f>
        <v/>
      </c>
      <c r="NB42" s="1">
        <f>COUNTIFS(#REF!,LT42,#REF!,1,#REF!,"&lt;="&amp;ME42,#REF!,"&gt;="&amp;MF42,#REF!,"="&amp;KW42,#REF!,"="&amp;KY42)</f>
        <v/>
      </c>
      <c r="NC42" s="1">
        <f>COUNTIFS(#REF!,LT42,#REF!,0,#REF!,"&lt;="&amp;ME42,#REF!,"&gt;="&amp;MF42,#REF!,"="&amp;KW42,#REF!,"="&amp;KY42)</f>
        <v/>
      </c>
      <c r="ND42" s="1">
        <f>MP42+MR42+MT42+MV42+MX42+MZ42+NB42</f>
        <v/>
      </c>
      <c r="NE42" s="1">
        <f>MQ42+MS42+MU42+MW42+MY42+NA42+NC42</f>
        <v/>
      </c>
      <c r="NF42" s="1">
        <f>ND42+NE42</f>
        <v/>
      </c>
      <c r="NG42" s="33">
        <f>ND42/(ND42+NE42)</f>
        <v/>
      </c>
      <c r="NH42" s="3">
        <f>1/NG42</f>
        <v/>
      </c>
      <c r="NI42" s="1">
        <f>LH42</f>
        <v/>
      </c>
      <c r="NJ42" s="79">
        <f>((1-NG42)*(1/(NI42-1))*0.98-(NG42*1))</f>
        <v/>
      </c>
      <c r="NK42" s="34">
        <f>IF(LR42&lt;0.9,0,IF(AND(LR42&gt;1.1),0,1))</f>
        <v/>
      </c>
      <c r="NL42" s="34">
        <f>IF(LS42&lt;0.9,0,IF(AND(LS42&gt;1.1),0,1))</f>
        <v/>
      </c>
      <c r="NM42" s="32">
        <f>IF(NF42&gt;99,1,0)</f>
        <v/>
      </c>
      <c r="NN42" s="32">
        <f>IF(NJ42&gt;0.0799,1,0)</f>
        <v/>
      </c>
      <c r="NO42" s="32">
        <f>IF(NJ42&gt;NQ42,1,0)</f>
        <v/>
      </c>
      <c r="NP42" s="32">
        <f>NM42+NN42+NO42+NK42+NL42</f>
        <v/>
      </c>
      <c r="NQ42" s="79">
        <f>(((100*NG42)*(NI42-1)*0.98)-((1-NG42)*100))/100</f>
        <v/>
      </c>
      <c r="NR42" s="34">
        <f>IF(LR42&lt;0.9,0,IF(AND(LR42&gt;1.1),0,1))</f>
        <v/>
      </c>
      <c r="NS42" s="34">
        <f>IF(LS42&lt;0.9,0,IF(AND(LS42&gt;1.1),0,1))</f>
        <v/>
      </c>
      <c r="NT42" s="32">
        <f>IF(NF42&gt;99,1,0)</f>
        <v/>
      </c>
      <c r="NU42" s="32">
        <f>IF(NQ42&gt;0.0799,1,0)</f>
        <v/>
      </c>
      <c r="NV42" s="32">
        <f>IF(NQ42&gt;NJ42,1,0)</f>
        <v/>
      </c>
      <c r="NW42" s="32">
        <f>NT42+NU42+NV42+NR42+NS42</f>
        <v/>
      </c>
      <c r="NX42">
        <f>IF(NP42=5,"LayHome1-0",IF(AND(NW42=5),"BackHome1-0",""))</f>
        <v/>
      </c>
      <c r="NY42">
        <f>IF(NP42=5,KN42,IF(AND(NW42=5),KN42,""))</f>
        <v/>
      </c>
      <c r="NZ42">
        <f>IF(NP42=5,"Match Odds",IF(AND(NW42=5),"Match Odds",""))</f>
        <v/>
      </c>
      <c r="OA42">
        <f>IF(NP42=5,KP42,IF(AND(NW42=5),KP42,""))</f>
        <v/>
      </c>
      <c r="OB42">
        <f>IF(NP42=5,"MATCH_ODDS",IF(AND(NW42=5),"MATCH_ODDS",""))</f>
        <v/>
      </c>
      <c r="OC42">
        <f>IF(NP42=5,"LAY",IF(AND(NW42=5),"BACK",""))</f>
        <v/>
      </c>
    </row>
    <row r="43" ht="16.5" customHeight="1" thickBot="1" thickTop="1">
      <c r="A43" s="2" t="n"/>
      <c r="KN43" s="1">
        <f>IF(INDEX(#REF!,MATCH('HT 1-0'!D43,#REF!,0))=INDEX(#REF!,MATCH('HT 1-0'!D43,#REF!,0)),INDEX(#REF!,MATCH('HT 1-0'!D43,#REF!,0)),"ERROR")</f>
        <v/>
      </c>
      <c r="KO43" s="1">
        <f>IF(INDEX(#REF!,MATCH('HT 1-0'!E43,#REF!,0))=INDEX(#REF!,MATCH('HT 1-0'!E43,#REF!,0)),INDEX(#REF!,MATCH('HT 1-0'!E43,#REF!,0)),"ERROR")</f>
        <v/>
      </c>
      <c r="KP43" s="1">
        <f>KN43&amp;" v "&amp;KO43</f>
        <v/>
      </c>
      <c r="KQ43">
        <f>B43&amp;"_"&amp;C43</f>
        <v/>
      </c>
      <c r="KR43" s="1">
        <f>IF((HW43/KK43)&lt;0.335,"G",IF((HW43/KK43)&gt;0.67,"R","A"))</f>
        <v/>
      </c>
      <c r="KS43" s="1">
        <f>IF((HX43/KK43)&lt;0.335,"G",IF((HX43/KK43)&gt;0.67,"R","A"))</f>
        <v/>
      </c>
      <c r="KT43" s="1">
        <f>IF((IH43/KK43)&lt;0.335,"G",IF((IH43/KK43)&gt;0.67,"R","A"))</f>
        <v/>
      </c>
      <c r="KU43" s="1">
        <f>IF((II43/KK43)&lt;0.335,"G",IF((II43/KK43)&gt;0.67,"R","A"))</f>
        <v/>
      </c>
      <c r="KV43" s="1">
        <f>IF((HZ43/KK43)&lt;0.335,"G",IF((HZ43/KK43)&gt;0.67,"R","A"))</f>
        <v/>
      </c>
      <c r="KW43" s="1">
        <f>IF((HY43/KK43)&lt;0.335,"G",IF((HY43/KK43)&gt;0.67,"R","A"))</f>
        <v/>
      </c>
      <c r="KX43" s="1">
        <f>IF((IK43/KK43)&lt;0.335,"G",IF((IK43/KK43)&gt;0.67,"R","A"))</f>
        <v/>
      </c>
      <c r="KY43" s="1">
        <f>IF((IJ43/KK43)&lt;0.335,"G",IF((IJ43/KK43)&gt;0.67,"R","A"))</f>
        <v/>
      </c>
      <c r="KZ43" s="1">
        <f>IF((HQ43/KK43)&lt;0.335,"G",IF((HQ43/KK43)&gt;0.67,"R","A"))</f>
        <v/>
      </c>
      <c r="LA43" s="1">
        <f>IF((IB43/KK43)&lt;0.335,"G",IF((IB43/KK43)&gt;0.67,"R","A"))</f>
        <v/>
      </c>
      <c r="LB43">
        <f>IF(LQ43="1-0",INDEX(Scrape!#REF!,MATCH('HT 1-0'!KP43,Scrape!$B:$B,0)),"")</f>
        <v/>
      </c>
      <c r="LC43">
        <f>IF(LQ43="1-0",INDEX(Scrape!$A:$A,MATCH('HT 1-0'!KP43,Scrape!$B:$B,0)),"")</f>
        <v/>
      </c>
      <c r="LD43">
        <f>IF(LQ43="1-0",INDEX(Scrape!$B:$B,MATCH('HT 1-0'!KP43,Scrape!$B:$B,0)),"")</f>
        <v/>
      </c>
      <c r="LE43">
        <f>IF(LQ43="1-0",INDEX(Scrape!$C:$C,MATCH('HT 1-0'!KP43,Scrape!$B:$B,0)),"")</f>
        <v/>
      </c>
      <c r="LF43">
        <f>IF(LQ43="1-0",INDEX(Scrape!$D:$D,MATCH('HT 1-0'!KP43,Scrape!$B:$B,0)),"")</f>
        <v/>
      </c>
      <c r="LG43">
        <f>IF(LQ43="1-0",INDEX(Scrape!$E:$E,MATCH('HT 1-0'!KP43,Scrape!$B:$B,0)),"")</f>
        <v/>
      </c>
      <c r="LH43">
        <f>IF(LQ43="1-0",INDEX(Scrape!$F:$F,MATCH('HT 1-0'!KP43,Scrape!$B:$B,0)),"")</f>
        <v/>
      </c>
      <c r="LI43">
        <f>IF(LQ43="1-0",INDEX(Scrape!$G:$G,MATCH('HT 1-0'!KP43,Scrape!$B:$B,0)),"")</f>
        <v/>
      </c>
      <c r="LJ43">
        <f>IF(LQ43="1-0",INDEX(Scrape!$H:$H,MATCH('HT 1-0'!KP43,Scrape!$B:$B,0)),"")</f>
        <v/>
      </c>
      <c r="LK43">
        <f>IF(LQ43="1-0",INDEX(Scrape!$I:$I,MATCH('HT 1-0'!KP43,Scrape!$B:$B,0)),"")</f>
        <v/>
      </c>
      <c r="LL43">
        <f>IF(LQ43="1-0",INDEX(Scrape!$J:$J,MATCH('HT 1-0'!KP43,Scrape!$B:$B,0)),"")</f>
        <v/>
      </c>
      <c r="LM43">
        <f>IF(LQ43="1-0",INDEX(Scrape!$K:$K,MATCH('HT 1-0'!KP43,Scrape!$B:$B,0)),"")</f>
        <v/>
      </c>
      <c r="LN43">
        <f>IF(LQ43="1-0",INDEX(Scrape!$L:$L,MATCH('HT 1-0'!KP43,Scrape!$B:$B,0)),"")</f>
        <v/>
      </c>
      <c r="LO43">
        <f>IF(LQ43="1-0",INDEX(Scrape!$M:$M,MATCH('HT 1-0'!KP43,Scrape!$B:$B,0)),"")</f>
        <v/>
      </c>
      <c r="LP43">
        <f>IF(LQ43="1-0",INDEX(Scrape!$N:$N,MATCH('HT 1-0'!KP43,Scrape!$B:$B,0)),"")</f>
        <v/>
      </c>
      <c r="LQ43">
        <f>INDEX(Scrape!$O:$O,MATCH('HT 1-0'!KP43,Scrape!$B:$B,0))</f>
        <v/>
      </c>
      <c r="LR43">
        <f>(1/LJ43)+(1/LI43)+(1/LH43)</f>
        <v/>
      </c>
      <c r="LS43">
        <f>(1/LG43)+(1/LF43)+(1/LE43)</f>
        <v/>
      </c>
      <c r="LT43" s="8">
        <f>IF(INDEX(#REF!,MATCH(KQ43,#REF!,0))=INDEX(#REF!,MATCH(KQ43,#REF!,0)),INDEX(#REF!,MATCH(KQ43,#REF!,0)),"ERROR")</f>
        <v/>
      </c>
      <c r="LU43" s="4">
        <f>IF(KR43="G",2,IF(KR43="R",0.5,IF(KR43="A",1)))</f>
        <v/>
      </c>
      <c r="LV43" s="4">
        <f>IF(KS43="G",0.5,IF(KS43="R",2,IF(KS43="A",1)))</f>
        <v/>
      </c>
      <c r="LW43" s="4">
        <f>IF(KT43="G",2,IF(KT43="R",0.5,IF(KT43="A",1)))</f>
        <v/>
      </c>
      <c r="LX43" s="4">
        <f>IF(KU43="G",0.5,IF(KU43="R",2,IF(KU43="A",1)))</f>
        <v/>
      </c>
      <c r="LY43" s="7">
        <f>(LK43*(LU43+LX43)+(LL43*(LU43+LX43)))</f>
        <v/>
      </c>
      <c r="LZ43" s="7">
        <f>(LN43*(LV43+LW43)+(LO43*(LV43+LW43)))</f>
        <v/>
      </c>
      <c r="MA43" s="11">
        <f>LY43-LZ43</f>
        <v/>
      </c>
      <c r="MB43" s="5">
        <f>MA43+2</f>
        <v/>
      </c>
      <c r="MC43" s="6">
        <f>MA43-2</f>
        <v/>
      </c>
      <c r="MD43" s="4">
        <f>LE43</f>
        <v/>
      </c>
      <c r="ME43" s="9">
        <f>IF(MD43=0,1000,MD43+0.75)</f>
        <v/>
      </c>
      <c r="MF43" s="10">
        <f>IF(MD43=0,0,MD43-0.75)</f>
        <v/>
      </c>
      <c r="MG43" s="4">
        <f>((LM43*(LU43+LX43))-((LP43*(LV43+LW43))))</f>
        <v/>
      </c>
      <c r="MH43" s="9">
        <f>MG43*1.2</f>
        <v/>
      </c>
      <c r="MI43" s="10">
        <f>MG43*0.8</f>
        <v/>
      </c>
      <c r="MJ43">
        <f>IFERROR(NX43,"")</f>
        <v/>
      </c>
      <c r="MK43">
        <f>IFERROR(NY43,"")</f>
        <v/>
      </c>
      <c r="ML43">
        <f>IFERROR(NZ43,"")</f>
        <v/>
      </c>
      <c r="MM43">
        <f>IFERROR(OA43,"")</f>
        <v/>
      </c>
      <c r="MN43">
        <f>IFERROR(OB43,"")</f>
        <v/>
      </c>
      <c r="MO43">
        <f>IFERROR(OC43,"")</f>
        <v/>
      </c>
      <c r="MP43" s="1">
        <f>COUNTIFS(#REF!,LT43,#REF!,1,#REF!,"&gt;="&amp;MC43,#REF!,"&lt;="&amp;MB43,#REF!,"&lt;="&amp;ME43,#REF!,"&gt;="&amp;MF43,#REF!,"="&amp;KV43,#REF!,"="&amp;KX43)</f>
        <v/>
      </c>
      <c r="MQ43" s="1">
        <f>COUNTIFS(#REF!,LT43,#REF!,0,#REF!,"&gt;="&amp;MC43,#REF!,"&lt;="&amp;MB43,#REF!,"&lt;="&amp;ME43,#REF!,"&gt;="&amp;MF43,#REF!,"="&amp;KV43,#REF!,"="&amp;KX43)</f>
        <v/>
      </c>
      <c r="MR43" s="1">
        <f>COUNTIFS(#REF!,LT43,#REF!,1,#REF!,"&gt;="&amp;MC43,#REF!,"&lt;="&amp;MB43,#REF!,"&lt;="&amp;ME43,#REF!,"&gt;="&amp;MF43,#REF!,"="&amp;KW43,#REF!,"="&amp;KY43)</f>
        <v/>
      </c>
      <c r="MS43" s="1">
        <f>COUNTIFS(#REF!,LT43,#REF!,0,#REF!,"&gt;="&amp;MC43,#REF!,"&lt;="&amp;MB43,#REF!,"&lt;="&amp;ME43,#REF!,"&gt;="&amp;MF43,#REF!,"="&amp;KW43,#REF!,"="&amp;KY43)</f>
        <v/>
      </c>
      <c r="MT43" s="1">
        <f>COUNTIFS(#REF!,LT43,#REF!,1,#REF!,"&gt;="&amp;MI43,#REF!,"&lt;="&amp;MH43,#REF!,"&lt;="&amp;ME43,#REF!,"&gt;="&amp;MF43)</f>
        <v/>
      </c>
      <c r="MU43" s="1">
        <f>COUNTIFS(#REF!,LT43,#REF!,0,#REF!,"&gt;="&amp;MI43,#REF!,"&lt;="&amp;MH43,#REF!,"&lt;="&amp;ME43,#REF!,"&gt;="&amp;MF43)</f>
        <v/>
      </c>
      <c r="MV43" s="1">
        <f>COUNTIFS(#REF!,LT43,#REF!,1,#REF!,"&gt;="&amp;MI43,#REF!,"&lt;="&amp;MH43,#REF!,"="&amp;KZ43,#REF!,"="&amp;LA43,#REF!,"&lt;="&amp;ME43,#REF!,"&gt;="&amp;MF43)</f>
        <v/>
      </c>
      <c r="MW43" s="1">
        <f>COUNTIFS(#REF!,LT43,#REF!,0,#REF!,"&gt;="&amp;MI43,#REF!,"&lt;="&amp;MH43,#REF!,"="&amp;KZ43,#REF!,"="&amp;LA43,#REF!,"&lt;="&amp;ME43,#REF!,"&gt;="&amp;MF43)</f>
        <v/>
      </c>
      <c r="MX43" s="1">
        <f>COUNTIFS(#REF!,LT43,#REF!,1,#REF!,"&gt;="&amp;MC43,#REF!,"&lt;="&amp;MB43,#REF!,"&lt;="&amp;ME43,#REF!,"&gt;="&amp;MF43)</f>
        <v/>
      </c>
      <c r="MY43" s="1">
        <f>COUNTIFS(#REF!,LT43,#REF!,0,#REF!,"&gt;="&amp;MC43,#REF!,"&lt;="&amp;MB43,#REF!,"&lt;="&amp;ME43,#REF!,"&gt;="&amp;MF43)</f>
        <v/>
      </c>
      <c r="MZ43" s="1">
        <f>COUNTIFS(#REF!,LT43,#REF!,1,#REF!,"&lt;="&amp;ME43,#REF!,"&gt;="&amp;MF43,#REF!,"="&amp;KV43,#REF!,"="&amp;KX43)</f>
        <v/>
      </c>
      <c r="NA43" s="1">
        <f>COUNTIFS(#REF!,LT43,#REF!,0,#REF!,"&lt;="&amp;ME43,#REF!,"&gt;="&amp;MF43,#REF!,"="&amp;KV43,#REF!,"="&amp;KX43)</f>
        <v/>
      </c>
      <c r="NB43" s="1">
        <f>COUNTIFS(#REF!,LT43,#REF!,1,#REF!,"&lt;="&amp;ME43,#REF!,"&gt;="&amp;MF43,#REF!,"="&amp;KW43,#REF!,"="&amp;KY43)</f>
        <v/>
      </c>
      <c r="NC43" s="1">
        <f>COUNTIFS(#REF!,LT43,#REF!,0,#REF!,"&lt;="&amp;ME43,#REF!,"&gt;="&amp;MF43,#REF!,"="&amp;KW43,#REF!,"="&amp;KY43)</f>
        <v/>
      </c>
      <c r="ND43" s="1">
        <f>MP43+MR43+MT43+MV43+MX43+MZ43+NB43</f>
        <v/>
      </c>
      <c r="NE43" s="1">
        <f>MQ43+MS43+MU43+MW43+MY43+NA43+NC43</f>
        <v/>
      </c>
      <c r="NF43" s="1">
        <f>ND43+NE43</f>
        <v/>
      </c>
      <c r="NG43" s="33">
        <f>ND43/(ND43+NE43)</f>
        <v/>
      </c>
      <c r="NH43" s="3">
        <f>1/NG43</f>
        <v/>
      </c>
      <c r="NI43" s="1">
        <f>LH43</f>
        <v/>
      </c>
      <c r="NJ43" s="79">
        <f>((1-NG43)*(1/(NI43-1))*0.98-(NG43*1))</f>
        <v/>
      </c>
      <c r="NK43" s="34">
        <f>IF(LR43&lt;0.9,0,IF(AND(LR43&gt;1.1),0,1))</f>
        <v/>
      </c>
      <c r="NL43" s="34">
        <f>IF(LS43&lt;0.9,0,IF(AND(LS43&gt;1.1),0,1))</f>
        <v/>
      </c>
      <c r="NM43" s="32">
        <f>IF(NF43&gt;99,1,0)</f>
        <v/>
      </c>
      <c r="NN43" s="32">
        <f>IF(NJ43&gt;0.0799,1,0)</f>
        <v/>
      </c>
      <c r="NO43" s="32">
        <f>IF(NJ43&gt;NQ43,1,0)</f>
        <v/>
      </c>
      <c r="NP43" s="32">
        <f>NM43+NN43+NO43+NK43+NL43</f>
        <v/>
      </c>
      <c r="NQ43" s="79">
        <f>(((100*NG43)*(NI43-1)*0.98)-((1-NG43)*100))/100</f>
        <v/>
      </c>
      <c r="NR43" s="34">
        <f>IF(LR43&lt;0.9,0,IF(AND(LR43&gt;1.1),0,1))</f>
        <v/>
      </c>
      <c r="NS43" s="34">
        <f>IF(LS43&lt;0.9,0,IF(AND(LS43&gt;1.1),0,1))</f>
        <v/>
      </c>
      <c r="NT43" s="32">
        <f>IF(NF43&gt;99,1,0)</f>
        <v/>
      </c>
      <c r="NU43" s="32">
        <f>IF(NQ43&gt;0.0799,1,0)</f>
        <v/>
      </c>
      <c r="NV43" s="32">
        <f>IF(NQ43&gt;NJ43,1,0)</f>
        <v/>
      </c>
      <c r="NW43" s="32">
        <f>NT43+NU43+NV43+NR43+NS43</f>
        <v/>
      </c>
      <c r="NX43">
        <f>IF(NP43=5,"LayHome1-0",IF(AND(NW43=5),"BackHome1-0",""))</f>
        <v/>
      </c>
      <c r="NY43">
        <f>IF(NP43=5,KN43,IF(AND(NW43=5),KN43,""))</f>
        <v/>
      </c>
      <c r="NZ43">
        <f>IF(NP43=5,"Match Odds",IF(AND(NW43=5),"Match Odds",""))</f>
        <v/>
      </c>
      <c r="OA43">
        <f>IF(NP43=5,KP43,IF(AND(NW43=5),KP43,""))</f>
        <v/>
      </c>
      <c r="OB43">
        <f>IF(NP43=5,"MATCH_ODDS",IF(AND(NW43=5),"MATCH_ODDS",""))</f>
        <v/>
      </c>
      <c r="OC43">
        <f>IF(NP43=5,"LAY",IF(AND(NW43=5),"BACK",""))</f>
        <v/>
      </c>
    </row>
    <row r="44" ht="16.5" customHeight="1" thickBot="1" thickTop="1">
      <c r="A44" s="2" t="n"/>
      <c r="KN44" s="1">
        <f>IF(INDEX(#REF!,MATCH('HT 1-0'!D44,#REF!,0))=INDEX(#REF!,MATCH('HT 1-0'!D44,#REF!,0)),INDEX(#REF!,MATCH('HT 1-0'!D44,#REF!,0)),"ERROR")</f>
        <v/>
      </c>
      <c r="KO44" s="1">
        <f>IF(INDEX(#REF!,MATCH('HT 1-0'!E44,#REF!,0))=INDEX(#REF!,MATCH('HT 1-0'!E44,#REF!,0)),INDEX(#REF!,MATCH('HT 1-0'!E44,#REF!,0)),"ERROR")</f>
        <v/>
      </c>
      <c r="KP44" s="1">
        <f>KN44&amp;" v "&amp;KO44</f>
        <v/>
      </c>
      <c r="KQ44">
        <f>B44&amp;"_"&amp;C44</f>
        <v/>
      </c>
      <c r="KR44" s="1">
        <f>IF((HW44/KK44)&lt;0.335,"G",IF((HW44/KK44)&gt;0.67,"R","A"))</f>
        <v/>
      </c>
      <c r="KS44" s="1">
        <f>IF((HX44/KK44)&lt;0.335,"G",IF((HX44/KK44)&gt;0.67,"R","A"))</f>
        <v/>
      </c>
      <c r="KT44" s="1">
        <f>IF((IH44/KK44)&lt;0.335,"G",IF((IH44/KK44)&gt;0.67,"R","A"))</f>
        <v/>
      </c>
      <c r="KU44" s="1">
        <f>IF((II44/KK44)&lt;0.335,"G",IF((II44/KK44)&gt;0.67,"R","A"))</f>
        <v/>
      </c>
      <c r="KV44" s="1">
        <f>IF((HZ44/KK44)&lt;0.335,"G",IF((HZ44/KK44)&gt;0.67,"R","A"))</f>
        <v/>
      </c>
      <c r="KW44" s="1">
        <f>IF((HY44/KK44)&lt;0.335,"G",IF((HY44/KK44)&gt;0.67,"R","A"))</f>
        <v/>
      </c>
      <c r="KX44" s="1">
        <f>IF((IK44/KK44)&lt;0.335,"G",IF((IK44/KK44)&gt;0.67,"R","A"))</f>
        <v/>
      </c>
      <c r="KY44" s="1">
        <f>IF((IJ44/KK44)&lt;0.335,"G",IF((IJ44/KK44)&gt;0.67,"R","A"))</f>
        <v/>
      </c>
      <c r="KZ44" s="1">
        <f>IF((HQ44/KK44)&lt;0.335,"G",IF((HQ44/KK44)&gt;0.67,"R","A"))</f>
        <v/>
      </c>
      <c r="LA44" s="1">
        <f>IF((IB44/KK44)&lt;0.335,"G",IF((IB44/KK44)&gt;0.67,"R","A"))</f>
        <v/>
      </c>
      <c r="LB44">
        <f>IF(LQ44="1-0",INDEX(Scrape!#REF!,MATCH('HT 1-0'!KP44,Scrape!$B:$B,0)),"")</f>
        <v/>
      </c>
      <c r="LC44">
        <f>IF(LQ44="1-0",INDEX(Scrape!$A:$A,MATCH('HT 1-0'!KP44,Scrape!$B:$B,0)),"")</f>
        <v/>
      </c>
      <c r="LD44">
        <f>IF(LQ44="1-0",INDEX(Scrape!$B:$B,MATCH('HT 1-0'!KP44,Scrape!$B:$B,0)),"")</f>
        <v/>
      </c>
      <c r="LE44">
        <f>IF(LQ44="1-0",INDEX(Scrape!$C:$C,MATCH('HT 1-0'!KP44,Scrape!$B:$B,0)),"")</f>
        <v/>
      </c>
      <c r="LF44">
        <f>IF(LQ44="1-0",INDEX(Scrape!$D:$D,MATCH('HT 1-0'!KP44,Scrape!$B:$B,0)),"")</f>
        <v/>
      </c>
      <c r="LG44">
        <f>IF(LQ44="1-0",INDEX(Scrape!$E:$E,MATCH('HT 1-0'!KP44,Scrape!$B:$B,0)),"")</f>
        <v/>
      </c>
      <c r="LH44">
        <f>IF(LQ44="1-0",INDEX(Scrape!$F:$F,MATCH('HT 1-0'!KP44,Scrape!$B:$B,0)),"")</f>
        <v/>
      </c>
      <c r="LI44">
        <f>IF(LQ44="1-0",INDEX(Scrape!$G:$G,MATCH('HT 1-0'!KP44,Scrape!$B:$B,0)),"")</f>
        <v/>
      </c>
      <c r="LJ44">
        <f>IF(LQ44="1-0",INDEX(Scrape!$H:$H,MATCH('HT 1-0'!KP44,Scrape!$B:$B,0)),"")</f>
        <v/>
      </c>
      <c r="LK44">
        <f>IF(LQ44="1-0",INDEX(Scrape!$I:$I,MATCH('HT 1-0'!KP44,Scrape!$B:$B,0)),"")</f>
        <v/>
      </c>
      <c r="LL44">
        <f>IF(LQ44="1-0",INDEX(Scrape!$J:$J,MATCH('HT 1-0'!KP44,Scrape!$B:$B,0)),"")</f>
        <v/>
      </c>
      <c r="LM44">
        <f>IF(LQ44="1-0",INDEX(Scrape!$K:$K,MATCH('HT 1-0'!KP44,Scrape!$B:$B,0)),"")</f>
        <v/>
      </c>
      <c r="LN44">
        <f>IF(LQ44="1-0",INDEX(Scrape!$L:$L,MATCH('HT 1-0'!KP44,Scrape!$B:$B,0)),"")</f>
        <v/>
      </c>
      <c r="LO44">
        <f>IF(LQ44="1-0",INDEX(Scrape!$M:$M,MATCH('HT 1-0'!KP44,Scrape!$B:$B,0)),"")</f>
        <v/>
      </c>
      <c r="LP44">
        <f>IF(LQ44="1-0",INDEX(Scrape!$N:$N,MATCH('HT 1-0'!KP44,Scrape!$B:$B,0)),"")</f>
        <v/>
      </c>
      <c r="LQ44">
        <f>INDEX(Scrape!$O:$O,MATCH('HT 1-0'!KP44,Scrape!$B:$B,0))</f>
        <v/>
      </c>
      <c r="LR44">
        <f>(1/LJ44)+(1/LI44)+(1/LH44)</f>
        <v/>
      </c>
      <c r="LS44">
        <f>(1/LG44)+(1/LF44)+(1/LE44)</f>
        <v/>
      </c>
      <c r="LT44" s="8">
        <f>IF(INDEX(#REF!,MATCH(KQ44,#REF!,0))=INDEX(#REF!,MATCH(KQ44,#REF!,0)),INDEX(#REF!,MATCH(KQ44,#REF!,0)),"ERROR")</f>
        <v/>
      </c>
      <c r="LU44" s="4">
        <f>IF(KR44="G",2,IF(KR44="R",0.5,IF(KR44="A",1)))</f>
        <v/>
      </c>
      <c r="LV44" s="4">
        <f>IF(KS44="G",0.5,IF(KS44="R",2,IF(KS44="A",1)))</f>
        <v/>
      </c>
      <c r="LW44" s="4">
        <f>IF(KT44="G",2,IF(KT44="R",0.5,IF(KT44="A",1)))</f>
        <v/>
      </c>
      <c r="LX44" s="4">
        <f>IF(KU44="G",0.5,IF(KU44="R",2,IF(KU44="A",1)))</f>
        <v/>
      </c>
      <c r="LY44" s="7">
        <f>(LK44*(LU44+LX44)+(LL44*(LU44+LX44)))</f>
        <v/>
      </c>
      <c r="LZ44" s="7">
        <f>(LN44*(LV44+LW44)+(LO44*(LV44+LW44)))</f>
        <v/>
      </c>
      <c r="MA44" s="11">
        <f>LY44-LZ44</f>
        <v/>
      </c>
      <c r="MB44" s="5">
        <f>MA44+2</f>
        <v/>
      </c>
      <c r="MC44" s="6">
        <f>MA44-2</f>
        <v/>
      </c>
      <c r="MD44" s="4">
        <f>LE44</f>
        <v/>
      </c>
      <c r="ME44" s="9">
        <f>IF(MD44=0,1000,MD44+0.75)</f>
        <v/>
      </c>
      <c r="MF44" s="10">
        <f>IF(MD44=0,0,MD44-0.75)</f>
        <v/>
      </c>
      <c r="MG44" s="4">
        <f>((LM44*(LU44+LX44))-((LP44*(LV44+LW44))))</f>
        <v/>
      </c>
      <c r="MH44" s="9">
        <f>MG44*1.2</f>
        <v/>
      </c>
      <c r="MI44" s="10">
        <f>MG44*0.8</f>
        <v/>
      </c>
      <c r="MJ44">
        <f>IFERROR(NX44,"")</f>
        <v/>
      </c>
      <c r="MK44">
        <f>IFERROR(NY44,"")</f>
        <v/>
      </c>
      <c r="ML44">
        <f>IFERROR(NZ44,"")</f>
        <v/>
      </c>
      <c r="MM44">
        <f>IFERROR(OA44,"")</f>
        <v/>
      </c>
      <c r="MN44">
        <f>IFERROR(OB44,"")</f>
        <v/>
      </c>
      <c r="MO44">
        <f>IFERROR(OC44,"")</f>
        <v/>
      </c>
      <c r="MP44" s="1">
        <f>COUNTIFS(#REF!,LT44,#REF!,1,#REF!,"&gt;="&amp;MC44,#REF!,"&lt;="&amp;MB44,#REF!,"&lt;="&amp;ME44,#REF!,"&gt;="&amp;MF44,#REF!,"="&amp;KV44,#REF!,"="&amp;KX44)</f>
        <v/>
      </c>
      <c r="MQ44" s="1">
        <f>COUNTIFS(#REF!,LT44,#REF!,0,#REF!,"&gt;="&amp;MC44,#REF!,"&lt;="&amp;MB44,#REF!,"&lt;="&amp;ME44,#REF!,"&gt;="&amp;MF44,#REF!,"="&amp;KV44,#REF!,"="&amp;KX44)</f>
        <v/>
      </c>
      <c r="MR44" s="1">
        <f>COUNTIFS(#REF!,LT44,#REF!,1,#REF!,"&gt;="&amp;MC44,#REF!,"&lt;="&amp;MB44,#REF!,"&lt;="&amp;ME44,#REF!,"&gt;="&amp;MF44,#REF!,"="&amp;KW44,#REF!,"="&amp;KY44)</f>
        <v/>
      </c>
      <c r="MS44" s="1">
        <f>COUNTIFS(#REF!,LT44,#REF!,0,#REF!,"&gt;="&amp;MC44,#REF!,"&lt;="&amp;MB44,#REF!,"&lt;="&amp;ME44,#REF!,"&gt;="&amp;MF44,#REF!,"="&amp;KW44,#REF!,"="&amp;KY44)</f>
        <v/>
      </c>
      <c r="MT44" s="1">
        <f>COUNTIFS(#REF!,LT44,#REF!,1,#REF!,"&gt;="&amp;MI44,#REF!,"&lt;="&amp;MH44,#REF!,"&lt;="&amp;ME44,#REF!,"&gt;="&amp;MF44)</f>
        <v/>
      </c>
      <c r="MU44" s="1">
        <f>COUNTIFS(#REF!,LT44,#REF!,0,#REF!,"&gt;="&amp;MI44,#REF!,"&lt;="&amp;MH44,#REF!,"&lt;="&amp;ME44,#REF!,"&gt;="&amp;MF44)</f>
        <v/>
      </c>
      <c r="MV44" s="1">
        <f>COUNTIFS(#REF!,LT44,#REF!,1,#REF!,"&gt;="&amp;MI44,#REF!,"&lt;="&amp;MH44,#REF!,"="&amp;KZ44,#REF!,"="&amp;LA44,#REF!,"&lt;="&amp;ME44,#REF!,"&gt;="&amp;MF44)</f>
        <v/>
      </c>
      <c r="MW44" s="1">
        <f>COUNTIFS(#REF!,LT44,#REF!,0,#REF!,"&gt;="&amp;MI44,#REF!,"&lt;="&amp;MH44,#REF!,"="&amp;KZ44,#REF!,"="&amp;LA44,#REF!,"&lt;="&amp;ME44,#REF!,"&gt;="&amp;MF44)</f>
        <v/>
      </c>
      <c r="MX44" s="1">
        <f>COUNTIFS(#REF!,LT44,#REF!,1,#REF!,"&gt;="&amp;MC44,#REF!,"&lt;="&amp;MB44,#REF!,"&lt;="&amp;ME44,#REF!,"&gt;="&amp;MF44)</f>
        <v/>
      </c>
      <c r="MY44" s="1">
        <f>COUNTIFS(#REF!,LT44,#REF!,0,#REF!,"&gt;="&amp;MC44,#REF!,"&lt;="&amp;MB44,#REF!,"&lt;="&amp;ME44,#REF!,"&gt;="&amp;MF44)</f>
        <v/>
      </c>
      <c r="MZ44" s="1">
        <f>COUNTIFS(#REF!,LT44,#REF!,1,#REF!,"&lt;="&amp;ME44,#REF!,"&gt;="&amp;MF44,#REF!,"="&amp;KV44,#REF!,"="&amp;KX44)</f>
        <v/>
      </c>
      <c r="NA44" s="1">
        <f>COUNTIFS(#REF!,LT44,#REF!,0,#REF!,"&lt;="&amp;ME44,#REF!,"&gt;="&amp;MF44,#REF!,"="&amp;KV44,#REF!,"="&amp;KX44)</f>
        <v/>
      </c>
      <c r="NB44" s="1">
        <f>COUNTIFS(#REF!,LT44,#REF!,1,#REF!,"&lt;="&amp;ME44,#REF!,"&gt;="&amp;MF44,#REF!,"="&amp;KW44,#REF!,"="&amp;KY44)</f>
        <v/>
      </c>
      <c r="NC44" s="1">
        <f>COUNTIFS(#REF!,LT44,#REF!,0,#REF!,"&lt;="&amp;ME44,#REF!,"&gt;="&amp;MF44,#REF!,"="&amp;KW44,#REF!,"="&amp;KY44)</f>
        <v/>
      </c>
      <c r="ND44" s="1">
        <f>MP44+MR44+MT44+MV44+MX44+MZ44+NB44</f>
        <v/>
      </c>
      <c r="NE44" s="1">
        <f>MQ44+MS44+MU44+MW44+MY44+NA44+NC44</f>
        <v/>
      </c>
      <c r="NF44" s="1">
        <f>ND44+NE44</f>
        <v/>
      </c>
      <c r="NG44" s="33">
        <f>ND44/(ND44+NE44)</f>
        <v/>
      </c>
      <c r="NH44" s="3">
        <f>1/NG44</f>
        <v/>
      </c>
      <c r="NI44" s="1">
        <f>LH44</f>
        <v/>
      </c>
      <c r="NJ44" s="79">
        <f>((1-NG44)*(1/(NI44-1))*0.98-(NG44*1))</f>
        <v/>
      </c>
      <c r="NK44" s="34">
        <f>IF(LR44&lt;0.9,0,IF(AND(LR44&gt;1.1),0,1))</f>
        <v/>
      </c>
      <c r="NL44" s="34">
        <f>IF(LS44&lt;0.9,0,IF(AND(LS44&gt;1.1),0,1))</f>
        <v/>
      </c>
      <c r="NM44" s="32">
        <f>IF(NF44&gt;99,1,0)</f>
        <v/>
      </c>
      <c r="NN44" s="32">
        <f>IF(NJ44&gt;0.0799,1,0)</f>
        <v/>
      </c>
      <c r="NO44" s="32">
        <f>IF(NJ44&gt;NQ44,1,0)</f>
        <v/>
      </c>
      <c r="NP44" s="32">
        <f>NM44+NN44+NO44+NK44+NL44</f>
        <v/>
      </c>
      <c r="NQ44" s="79">
        <f>(((100*NG44)*(NI44-1)*0.98)-((1-NG44)*100))/100</f>
        <v/>
      </c>
      <c r="NR44" s="34">
        <f>IF(LR44&lt;0.9,0,IF(AND(LR44&gt;1.1),0,1))</f>
        <v/>
      </c>
      <c r="NS44" s="34">
        <f>IF(LS44&lt;0.9,0,IF(AND(LS44&gt;1.1),0,1))</f>
        <v/>
      </c>
      <c r="NT44" s="32">
        <f>IF(NF44&gt;99,1,0)</f>
        <v/>
      </c>
      <c r="NU44" s="32">
        <f>IF(NQ44&gt;0.0799,1,0)</f>
        <v/>
      </c>
      <c r="NV44" s="32">
        <f>IF(NQ44&gt;NJ44,1,0)</f>
        <v/>
      </c>
      <c r="NW44" s="32">
        <f>NT44+NU44+NV44+NR44+NS44</f>
        <v/>
      </c>
      <c r="NX44">
        <f>IF(NP44=5,"LayHome1-0",IF(AND(NW44=5),"BackHome1-0",""))</f>
        <v/>
      </c>
      <c r="NY44">
        <f>IF(NP44=5,KN44,IF(AND(NW44=5),KN44,""))</f>
        <v/>
      </c>
      <c r="NZ44">
        <f>IF(NP44=5,"Match Odds",IF(AND(NW44=5),"Match Odds",""))</f>
        <v/>
      </c>
      <c r="OA44">
        <f>IF(NP44=5,KP44,IF(AND(NW44=5),KP44,""))</f>
        <v/>
      </c>
      <c r="OB44">
        <f>IF(NP44=5,"MATCH_ODDS",IF(AND(NW44=5),"MATCH_ODDS",""))</f>
        <v/>
      </c>
      <c r="OC44">
        <f>IF(NP44=5,"LAY",IF(AND(NW44=5),"BACK",""))</f>
        <v/>
      </c>
    </row>
    <row r="45" ht="16.5" customHeight="1" thickBot="1" thickTop="1">
      <c r="A45" s="2" t="n"/>
      <c r="KN45" s="1">
        <f>IF(INDEX(#REF!,MATCH('HT 1-0'!D45,#REF!,0))=INDEX(#REF!,MATCH('HT 1-0'!D45,#REF!,0)),INDEX(#REF!,MATCH('HT 1-0'!D45,#REF!,0)),"ERROR")</f>
        <v/>
      </c>
      <c r="KO45" s="1">
        <f>IF(INDEX(#REF!,MATCH('HT 1-0'!E45,#REF!,0))=INDEX(#REF!,MATCH('HT 1-0'!E45,#REF!,0)),INDEX(#REF!,MATCH('HT 1-0'!E45,#REF!,0)),"ERROR")</f>
        <v/>
      </c>
      <c r="KP45" s="1">
        <f>KN45&amp;" v "&amp;KO45</f>
        <v/>
      </c>
      <c r="KQ45">
        <f>B45&amp;"_"&amp;C45</f>
        <v/>
      </c>
      <c r="KR45" s="1">
        <f>IF((HW45/KK45)&lt;0.335,"G",IF((HW45/KK45)&gt;0.67,"R","A"))</f>
        <v/>
      </c>
      <c r="KS45" s="1">
        <f>IF((HX45/KK45)&lt;0.335,"G",IF((HX45/KK45)&gt;0.67,"R","A"))</f>
        <v/>
      </c>
      <c r="KT45" s="1">
        <f>IF((IH45/KK45)&lt;0.335,"G",IF((IH45/KK45)&gt;0.67,"R","A"))</f>
        <v/>
      </c>
      <c r="KU45" s="1">
        <f>IF((II45/KK45)&lt;0.335,"G",IF((II45/KK45)&gt;0.67,"R","A"))</f>
        <v/>
      </c>
      <c r="KV45" s="1">
        <f>IF((HZ45/KK45)&lt;0.335,"G",IF((HZ45/KK45)&gt;0.67,"R","A"))</f>
        <v/>
      </c>
      <c r="KW45" s="1">
        <f>IF((HY45/KK45)&lt;0.335,"G",IF((HY45/KK45)&gt;0.67,"R","A"))</f>
        <v/>
      </c>
      <c r="KX45" s="1">
        <f>IF((IK45/KK45)&lt;0.335,"G",IF((IK45/KK45)&gt;0.67,"R","A"))</f>
        <v/>
      </c>
      <c r="KY45" s="1">
        <f>IF((IJ45/KK45)&lt;0.335,"G",IF((IJ45/KK45)&gt;0.67,"R","A"))</f>
        <v/>
      </c>
      <c r="KZ45" s="1">
        <f>IF((HQ45/KK45)&lt;0.335,"G",IF((HQ45/KK45)&gt;0.67,"R","A"))</f>
        <v/>
      </c>
      <c r="LA45" s="1">
        <f>IF((IB45/KK45)&lt;0.335,"G",IF((IB45/KK45)&gt;0.67,"R","A"))</f>
        <v/>
      </c>
      <c r="LB45">
        <f>IF(LQ45="1-0",INDEX(Scrape!#REF!,MATCH('HT 1-0'!KP45,Scrape!$B:$B,0)),"")</f>
        <v/>
      </c>
      <c r="LC45">
        <f>IF(LQ45="1-0",INDEX(Scrape!$A:$A,MATCH('HT 1-0'!KP45,Scrape!$B:$B,0)),"")</f>
        <v/>
      </c>
      <c r="LD45">
        <f>IF(LQ45="1-0",INDEX(Scrape!$B:$B,MATCH('HT 1-0'!KP45,Scrape!$B:$B,0)),"")</f>
        <v/>
      </c>
      <c r="LE45">
        <f>IF(LQ45="1-0",INDEX(Scrape!$C:$C,MATCH('HT 1-0'!KP45,Scrape!$B:$B,0)),"")</f>
        <v/>
      </c>
      <c r="LF45">
        <f>IF(LQ45="1-0",INDEX(Scrape!$D:$D,MATCH('HT 1-0'!KP45,Scrape!$B:$B,0)),"")</f>
        <v/>
      </c>
      <c r="LG45">
        <f>IF(LQ45="1-0",INDEX(Scrape!$E:$E,MATCH('HT 1-0'!KP45,Scrape!$B:$B,0)),"")</f>
        <v/>
      </c>
      <c r="LH45">
        <f>IF(LQ45="1-0",INDEX(Scrape!$F:$F,MATCH('HT 1-0'!KP45,Scrape!$B:$B,0)),"")</f>
        <v/>
      </c>
      <c r="LI45">
        <f>IF(LQ45="1-0",INDEX(Scrape!$G:$G,MATCH('HT 1-0'!KP45,Scrape!$B:$B,0)),"")</f>
        <v/>
      </c>
      <c r="LJ45">
        <f>IF(LQ45="1-0",INDEX(Scrape!$H:$H,MATCH('HT 1-0'!KP45,Scrape!$B:$B,0)),"")</f>
        <v/>
      </c>
      <c r="LK45">
        <f>IF(LQ45="1-0",INDEX(Scrape!$I:$I,MATCH('HT 1-0'!KP45,Scrape!$B:$B,0)),"")</f>
        <v/>
      </c>
      <c r="LL45">
        <f>IF(LQ45="1-0",INDEX(Scrape!$J:$J,MATCH('HT 1-0'!KP45,Scrape!$B:$B,0)),"")</f>
        <v/>
      </c>
      <c r="LM45">
        <f>IF(LQ45="1-0",INDEX(Scrape!$K:$K,MATCH('HT 1-0'!KP45,Scrape!$B:$B,0)),"")</f>
        <v/>
      </c>
      <c r="LN45">
        <f>IF(LQ45="1-0",INDEX(Scrape!$L:$L,MATCH('HT 1-0'!KP45,Scrape!$B:$B,0)),"")</f>
        <v/>
      </c>
      <c r="LO45">
        <f>IF(LQ45="1-0",INDEX(Scrape!$M:$M,MATCH('HT 1-0'!KP45,Scrape!$B:$B,0)),"")</f>
        <v/>
      </c>
      <c r="LP45">
        <f>IF(LQ45="1-0",INDEX(Scrape!$N:$N,MATCH('HT 1-0'!KP45,Scrape!$B:$B,0)),"")</f>
        <v/>
      </c>
      <c r="LQ45">
        <f>INDEX(Scrape!$O:$O,MATCH('HT 1-0'!KP45,Scrape!$B:$B,0))</f>
        <v/>
      </c>
      <c r="LR45">
        <f>(1/LJ45)+(1/LI45)+(1/LH45)</f>
        <v/>
      </c>
      <c r="LS45">
        <f>(1/LG45)+(1/LF45)+(1/LE45)</f>
        <v/>
      </c>
      <c r="LT45" s="8">
        <f>IF(INDEX(#REF!,MATCH(KQ45,#REF!,0))=INDEX(#REF!,MATCH(KQ45,#REF!,0)),INDEX(#REF!,MATCH(KQ45,#REF!,0)),"ERROR")</f>
        <v/>
      </c>
      <c r="LU45" s="4">
        <f>IF(KR45="G",2,IF(KR45="R",0.5,IF(KR45="A",1)))</f>
        <v/>
      </c>
      <c r="LV45" s="4">
        <f>IF(KS45="G",0.5,IF(KS45="R",2,IF(KS45="A",1)))</f>
        <v/>
      </c>
      <c r="LW45" s="4">
        <f>IF(KT45="G",2,IF(KT45="R",0.5,IF(KT45="A",1)))</f>
        <v/>
      </c>
      <c r="LX45" s="4">
        <f>IF(KU45="G",0.5,IF(KU45="R",2,IF(KU45="A",1)))</f>
        <v/>
      </c>
      <c r="LY45" s="7">
        <f>(LK45*(LU45+LX45)+(LL45*(LU45+LX45)))</f>
        <v/>
      </c>
      <c r="LZ45" s="7">
        <f>(LN45*(LV45+LW45)+(LO45*(LV45+LW45)))</f>
        <v/>
      </c>
      <c r="MA45" s="11">
        <f>LY45-LZ45</f>
        <v/>
      </c>
      <c r="MB45" s="5">
        <f>MA45+2</f>
        <v/>
      </c>
      <c r="MC45" s="6">
        <f>MA45-2</f>
        <v/>
      </c>
      <c r="MD45" s="4">
        <f>LE45</f>
        <v/>
      </c>
      <c r="ME45" s="9">
        <f>IF(MD45=0,1000,MD45+0.75)</f>
        <v/>
      </c>
      <c r="MF45" s="10">
        <f>IF(MD45=0,0,MD45-0.75)</f>
        <v/>
      </c>
      <c r="MG45" s="4">
        <f>((LM45*(LU45+LX45))-((LP45*(LV45+LW45))))</f>
        <v/>
      </c>
      <c r="MH45" s="9">
        <f>MG45*1.2</f>
        <v/>
      </c>
      <c r="MI45" s="10">
        <f>MG45*0.8</f>
        <v/>
      </c>
      <c r="MJ45">
        <f>IFERROR(NX45,"")</f>
        <v/>
      </c>
      <c r="MK45">
        <f>IFERROR(NY45,"")</f>
        <v/>
      </c>
      <c r="ML45">
        <f>IFERROR(NZ45,"")</f>
        <v/>
      </c>
      <c r="MM45">
        <f>IFERROR(OA45,"")</f>
        <v/>
      </c>
      <c r="MN45">
        <f>IFERROR(OB45,"")</f>
        <v/>
      </c>
      <c r="MO45">
        <f>IFERROR(OC45,"")</f>
        <v/>
      </c>
      <c r="MP45" s="1">
        <f>COUNTIFS(#REF!,LT45,#REF!,1,#REF!,"&gt;="&amp;MC45,#REF!,"&lt;="&amp;MB45,#REF!,"&lt;="&amp;ME45,#REF!,"&gt;="&amp;MF45,#REF!,"="&amp;KV45,#REF!,"="&amp;KX45)</f>
        <v/>
      </c>
      <c r="MQ45" s="1">
        <f>COUNTIFS(#REF!,LT45,#REF!,0,#REF!,"&gt;="&amp;MC45,#REF!,"&lt;="&amp;MB45,#REF!,"&lt;="&amp;ME45,#REF!,"&gt;="&amp;MF45,#REF!,"="&amp;KV45,#REF!,"="&amp;KX45)</f>
        <v/>
      </c>
      <c r="MR45" s="1">
        <f>COUNTIFS(#REF!,LT45,#REF!,1,#REF!,"&gt;="&amp;MC45,#REF!,"&lt;="&amp;MB45,#REF!,"&lt;="&amp;ME45,#REF!,"&gt;="&amp;MF45,#REF!,"="&amp;KW45,#REF!,"="&amp;KY45)</f>
        <v/>
      </c>
      <c r="MS45" s="1">
        <f>COUNTIFS(#REF!,LT45,#REF!,0,#REF!,"&gt;="&amp;MC45,#REF!,"&lt;="&amp;MB45,#REF!,"&lt;="&amp;ME45,#REF!,"&gt;="&amp;MF45,#REF!,"="&amp;KW45,#REF!,"="&amp;KY45)</f>
        <v/>
      </c>
      <c r="MT45" s="1">
        <f>COUNTIFS(#REF!,LT45,#REF!,1,#REF!,"&gt;="&amp;MI45,#REF!,"&lt;="&amp;MH45,#REF!,"&lt;="&amp;ME45,#REF!,"&gt;="&amp;MF45)</f>
        <v/>
      </c>
      <c r="MU45" s="1">
        <f>COUNTIFS(#REF!,LT45,#REF!,0,#REF!,"&gt;="&amp;MI45,#REF!,"&lt;="&amp;MH45,#REF!,"&lt;="&amp;ME45,#REF!,"&gt;="&amp;MF45)</f>
        <v/>
      </c>
      <c r="MV45" s="1">
        <f>COUNTIFS(#REF!,LT45,#REF!,1,#REF!,"&gt;="&amp;MI45,#REF!,"&lt;="&amp;MH45,#REF!,"="&amp;KZ45,#REF!,"="&amp;LA45,#REF!,"&lt;="&amp;ME45,#REF!,"&gt;="&amp;MF45)</f>
        <v/>
      </c>
      <c r="MW45" s="1">
        <f>COUNTIFS(#REF!,LT45,#REF!,0,#REF!,"&gt;="&amp;MI45,#REF!,"&lt;="&amp;MH45,#REF!,"="&amp;KZ45,#REF!,"="&amp;LA45,#REF!,"&lt;="&amp;ME45,#REF!,"&gt;="&amp;MF45)</f>
        <v/>
      </c>
      <c r="MX45" s="1">
        <f>COUNTIFS(#REF!,LT45,#REF!,1,#REF!,"&gt;="&amp;MC45,#REF!,"&lt;="&amp;MB45,#REF!,"&lt;="&amp;ME45,#REF!,"&gt;="&amp;MF45)</f>
        <v/>
      </c>
      <c r="MY45" s="1">
        <f>COUNTIFS(#REF!,LT45,#REF!,0,#REF!,"&gt;="&amp;MC45,#REF!,"&lt;="&amp;MB45,#REF!,"&lt;="&amp;ME45,#REF!,"&gt;="&amp;MF45)</f>
        <v/>
      </c>
      <c r="MZ45" s="1">
        <f>COUNTIFS(#REF!,LT45,#REF!,1,#REF!,"&lt;="&amp;ME45,#REF!,"&gt;="&amp;MF45,#REF!,"="&amp;KV45,#REF!,"="&amp;KX45)</f>
        <v/>
      </c>
      <c r="NA45" s="1">
        <f>COUNTIFS(#REF!,LT45,#REF!,0,#REF!,"&lt;="&amp;ME45,#REF!,"&gt;="&amp;MF45,#REF!,"="&amp;KV45,#REF!,"="&amp;KX45)</f>
        <v/>
      </c>
      <c r="NB45" s="1">
        <f>COUNTIFS(#REF!,LT45,#REF!,1,#REF!,"&lt;="&amp;ME45,#REF!,"&gt;="&amp;MF45,#REF!,"="&amp;KW45,#REF!,"="&amp;KY45)</f>
        <v/>
      </c>
      <c r="NC45" s="1">
        <f>COUNTIFS(#REF!,LT45,#REF!,0,#REF!,"&lt;="&amp;ME45,#REF!,"&gt;="&amp;MF45,#REF!,"="&amp;KW45,#REF!,"="&amp;KY45)</f>
        <v/>
      </c>
      <c r="ND45" s="1">
        <f>MP45+MR45+MT45+MV45+MX45+MZ45+NB45</f>
        <v/>
      </c>
      <c r="NE45" s="1">
        <f>MQ45+MS45+MU45+MW45+MY45+NA45+NC45</f>
        <v/>
      </c>
      <c r="NF45" s="1">
        <f>ND45+NE45</f>
        <v/>
      </c>
      <c r="NG45" s="33">
        <f>ND45/(ND45+NE45)</f>
        <v/>
      </c>
      <c r="NH45" s="3">
        <f>1/NG45</f>
        <v/>
      </c>
      <c r="NI45" s="1">
        <f>LH45</f>
        <v/>
      </c>
      <c r="NJ45" s="79">
        <f>((1-NG45)*(1/(NI45-1))*0.98-(NG45*1))</f>
        <v/>
      </c>
      <c r="NK45" s="34">
        <f>IF(LR45&lt;0.9,0,IF(AND(LR45&gt;1.1),0,1))</f>
        <v/>
      </c>
      <c r="NL45" s="34">
        <f>IF(LS45&lt;0.9,0,IF(AND(LS45&gt;1.1),0,1))</f>
        <v/>
      </c>
      <c r="NM45" s="32">
        <f>IF(NF45&gt;99,1,0)</f>
        <v/>
      </c>
      <c r="NN45" s="32">
        <f>IF(NJ45&gt;0.0799,1,0)</f>
        <v/>
      </c>
      <c r="NO45" s="32">
        <f>IF(NJ45&gt;NQ45,1,0)</f>
        <v/>
      </c>
      <c r="NP45" s="32">
        <f>NM45+NN45+NO45+NK45+NL45</f>
        <v/>
      </c>
      <c r="NQ45" s="79">
        <f>(((100*NG45)*(NI45-1)*0.98)-((1-NG45)*100))/100</f>
        <v/>
      </c>
      <c r="NR45" s="34">
        <f>IF(LR45&lt;0.9,0,IF(AND(LR45&gt;1.1),0,1))</f>
        <v/>
      </c>
      <c r="NS45" s="34">
        <f>IF(LS45&lt;0.9,0,IF(AND(LS45&gt;1.1),0,1))</f>
        <v/>
      </c>
      <c r="NT45" s="32">
        <f>IF(NF45&gt;99,1,0)</f>
        <v/>
      </c>
      <c r="NU45" s="32">
        <f>IF(NQ45&gt;0.0799,1,0)</f>
        <v/>
      </c>
      <c r="NV45" s="32">
        <f>IF(NQ45&gt;NJ45,1,0)</f>
        <v/>
      </c>
      <c r="NW45" s="32">
        <f>NT45+NU45+NV45+NR45+NS45</f>
        <v/>
      </c>
      <c r="NX45">
        <f>IF(NP45=5,"LayHome1-0",IF(AND(NW45=5),"BackHome1-0",""))</f>
        <v/>
      </c>
      <c r="NY45">
        <f>IF(NP45=5,KN45,IF(AND(NW45=5),KN45,""))</f>
        <v/>
      </c>
      <c r="NZ45">
        <f>IF(NP45=5,"Match Odds",IF(AND(NW45=5),"Match Odds",""))</f>
        <v/>
      </c>
      <c r="OA45">
        <f>IF(NP45=5,KP45,IF(AND(NW45=5),KP45,""))</f>
        <v/>
      </c>
      <c r="OB45">
        <f>IF(NP45=5,"MATCH_ODDS",IF(AND(NW45=5),"MATCH_ODDS",""))</f>
        <v/>
      </c>
      <c r="OC45">
        <f>IF(NP45=5,"LAY",IF(AND(NW45=5),"BACK",""))</f>
        <v/>
      </c>
    </row>
    <row r="46" ht="16.5" customHeight="1" thickBot="1" thickTop="1">
      <c r="A46" s="2" t="n"/>
      <c r="KN46" s="1">
        <f>IF(INDEX(#REF!,MATCH('HT 1-0'!D46,#REF!,0))=INDEX(#REF!,MATCH('HT 1-0'!D46,#REF!,0)),INDEX(#REF!,MATCH('HT 1-0'!D46,#REF!,0)),"ERROR")</f>
        <v/>
      </c>
      <c r="KO46" s="1">
        <f>IF(INDEX(#REF!,MATCH('HT 1-0'!E46,#REF!,0))=INDEX(#REF!,MATCH('HT 1-0'!E46,#REF!,0)),INDEX(#REF!,MATCH('HT 1-0'!E46,#REF!,0)),"ERROR")</f>
        <v/>
      </c>
      <c r="KP46" s="1">
        <f>KN46&amp;" v "&amp;KO46</f>
        <v/>
      </c>
      <c r="KQ46">
        <f>B46&amp;"_"&amp;C46</f>
        <v/>
      </c>
      <c r="KR46" s="1">
        <f>IF((HW46/KK46)&lt;0.335,"G",IF((HW46/KK46)&gt;0.67,"R","A"))</f>
        <v/>
      </c>
      <c r="KS46" s="1">
        <f>IF((HX46/KK46)&lt;0.335,"G",IF((HX46/KK46)&gt;0.67,"R","A"))</f>
        <v/>
      </c>
      <c r="KT46" s="1">
        <f>IF((IH46/KK46)&lt;0.335,"G",IF((IH46/KK46)&gt;0.67,"R","A"))</f>
        <v/>
      </c>
      <c r="KU46" s="1">
        <f>IF((II46/KK46)&lt;0.335,"G",IF((II46/KK46)&gt;0.67,"R","A"))</f>
        <v/>
      </c>
      <c r="KV46" s="1">
        <f>IF((HZ46/KK46)&lt;0.335,"G",IF((HZ46/KK46)&gt;0.67,"R","A"))</f>
        <v/>
      </c>
      <c r="KW46" s="1">
        <f>IF((HY46/KK46)&lt;0.335,"G",IF((HY46/KK46)&gt;0.67,"R","A"))</f>
        <v/>
      </c>
      <c r="KX46" s="1">
        <f>IF((IK46/KK46)&lt;0.335,"G",IF((IK46/KK46)&gt;0.67,"R","A"))</f>
        <v/>
      </c>
      <c r="KY46" s="1">
        <f>IF((IJ46/KK46)&lt;0.335,"G",IF((IJ46/KK46)&gt;0.67,"R","A"))</f>
        <v/>
      </c>
      <c r="KZ46" s="1">
        <f>IF((HQ46/KK46)&lt;0.335,"G",IF((HQ46/KK46)&gt;0.67,"R","A"))</f>
        <v/>
      </c>
      <c r="LA46" s="1">
        <f>IF((IB46/KK46)&lt;0.335,"G",IF((IB46/KK46)&gt;0.67,"R","A"))</f>
        <v/>
      </c>
      <c r="LB46">
        <f>IF(LQ46="1-0",INDEX(Scrape!#REF!,MATCH('HT 1-0'!KP46,Scrape!$B:$B,0)),"")</f>
        <v/>
      </c>
      <c r="LC46">
        <f>IF(LQ46="1-0",INDEX(Scrape!$A:$A,MATCH('HT 1-0'!KP46,Scrape!$B:$B,0)),"")</f>
        <v/>
      </c>
      <c r="LD46">
        <f>IF(LQ46="1-0",INDEX(Scrape!$B:$B,MATCH('HT 1-0'!KP46,Scrape!$B:$B,0)),"")</f>
        <v/>
      </c>
      <c r="LE46">
        <f>IF(LQ46="1-0",INDEX(Scrape!$C:$C,MATCH('HT 1-0'!KP46,Scrape!$B:$B,0)),"")</f>
        <v/>
      </c>
      <c r="LF46">
        <f>IF(LQ46="1-0",INDEX(Scrape!$D:$D,MATCH('HT 1-0'!KP46,Scrape!$B:$B,0)),"")</f>
        <v/>
      </c>
      <c r="LG46">
        <f>IF(LQ46="1-0",INDEX(Scrape!$E:$E,MATCH('HT 1-0'!KP46,Scrape!$B:$B,0)),"")</f>
        <v/>
      </c>
      <c r="LH46">
        <f>IF(LQ46="1-0",INDEX(Scrape!$F:$F,MATCH('HT 1-0'!KP46,Scrape!$B:$B,0)),"")</f>
        <v/>
      </c>
      <c r="LI46">
        <f>IF(LQ46="1-0",INDEX(Scrape!$G:$G,MATCH('HT 1-0'!KP46,Scrape!$B:$B,0)),"")</f>
        <v/>
      </c>
      <c r="LJ46">
        <f>IF(LQ46="1-0",INDEX(Scrape!$H:$H,MATCH('HT 1-0'!KP46,Scrape!$B:$B,0)),"")</f>
        <v/>
      </c>
      <c r="LK46">
        <f>IF(LQ46="1-0",INDEX(Scrape!$I:$I,MATCH('HT 1-0'!KP46,Scrape!$B:$B,0)),"")</f>
        <v/>
      </c>
      <c r="LL46">
        <f>IF(LQ46="1-0",INDEX(Scrape!$J:$J,MATCH('HT 1-0'!KP46,Scrape!$B:$B,0)),"")</f>
        <v/>
      </c>
      <c r="LM46">
        <f>IF(LQ46="1-0",INDEX(Scrape!$K:$K,MATCH('HT 1-0'!KP46,Scrape!$B:$B,0)),"")</f>
        <v/>
      </c>
      <c r="LN46">
        <f>IF(LQ46="1-0",INDEX(Scrape!$L:$L,MATCH('HT 1-0'!KP46,Scrape!$B:$B,0)),"")</f>
        <v/>
      </c>
      <c r="LO46">
        <f>IF(LQ46="1-0",INDEX(Scrape!$M:$M,MATCH('HT 1-0'!KP46,Scrape!$B:$B,0)),"")</f>
        <v/>
      </c>
      <c r="LP46">
        <f>IF(LQ46="1-0",INDEX(Scrape!$N:$N,MATCH('HT 1-0'!KP46,Scrape!$B:$B,0)),"")</f>
        <v/>
      </c>
      <c r="LQ46">
        <f>INDEX(Scrape!$O:$O,MATCH('HT 1-0'!KP46,Scrape!$B:$B,0))</f>
        <v/>
      </c>
      <c r="LR46">
        <f>(1/LJ46)+(1/LI46)+(1/LH46)</f>
        <v/>
      </c>
      <c r="LS46">
        <f>(1/LG46)+(1/LF46)+(1/LE46)</f>
        <v/>
      </c>
      <c r="LT46" s="8">
        <f>IF(INDEX(#REF!,MATCH(KQ46,#REF!,0))=INDEX(#REF!,MATCH(KQ46,#REF!,0)),INDEX(#REF!,MATCH(KQ46,#REF!,0)),"ERROR")</f>
        <v/>
      </c>
      <c r="LU46" s="4">
        <f>IF(KR46="G",2,IF(KR46="R",0.5,IF(KR46="A",1)))</f>
        <v/>
      </c>
      <c r="LV46" s="4">
        <f>IF(KS46="G",0.5,IF(KS46="R",2,IF(KS46="A",1)))</f>
        <v/>
      </c>
      <c r="LW46" s="4">
        <f>IF(KT46="G",2,IF(KT46="R",0.5,IF(KT46="A",1)))</f>
        <v/>
      </c>
      <c r="LX46" s="4">
        <f>IF(KU46="G",0.5,IF(KU46="R",2,IF(KU46="A",1)))</f>
        <v/>
      </c>
      <c r="LY46" s="7">
        <f>(LK46*(LU46+LX46)+(LL46*(LU46+LX46)))</f>
        <v/>
      </c>
      <c r="LZ46" s="7">
        <f>(LN46*(LV46+LW46)+(LO46*(LV46+LW46)))</f>
        <v/>
      </c>
      <c r="MA46" s="11">
        <f>LY46-LZ46</f>
        <v/>
      </c>
      <c r="MB46" s="5">
        <f>MA46+2</f>
        <v/>
      </c>
      <c r="MC46" s="6">
        <f>MA46-2</f>
        <v/>
      </c>
      <c r="MD46" s="4">
        <f>LE46</f>
        <v/>
      </c>
      <c r="ME46" s="9">
        <f>IF(MD46=0,1000,MD46+0.75)</f>
        <v/>
      </c>
      <c r="MF46" s="10">
        <f>IF(MD46=0,0,MD46-0.75)</f>
        <v/>
      </c>
      <c r="MG46" s="4">
        <f>((LM46*(LU46+LX46))-((LP46*(LV46+LW46))))</f>
        <v/>
      </c>
      <c r="MH46" s="9">
        <f>MG46*1.2</f>
        <v/>
      </c>
      <c r="MI46" s="10">
        <f>MG46*0.8</f>
        <v/>
      </c>
      <c r="MJ46">
        <f>IFERROR(NX46,"")</f>
        <v/>
      </c>
      <c r="MK46">
        <f>IFERROR(NY46,"")</f>
        <v/>
      </c>
      <c r="ML46">
        <f>IFERROR(NZ46,"")</f>
        <v/>
      </c>
      <c r="MM46">
        <f>IFERROR(OA46,"")</f>
        <v/>
      </c>
      <c r="MN46">
        <f>IFERROR(OB46,"")</f>
        <v/>
      </c>
      <c r="MO46">
        <f>IFERROR(OC46,"")</f>
        <v/>
      </c>
      <c r="MP46" s="1">
        <f>COUNTIFS(#REF!,LT46,#REF!,1,#REF!,"&gt;="&amp;MC46,#REF!,"&lt;="&amp;MB46,#REF!,"&lt;="&amp;ME46,#REF!,"&gt;="&amp;MF46,#REF!,"="&amp;KV46,#REF!,"="&amp;KX46)</f>
        <v/>
      </c>
      <c r="MQ46" s="1">
        <f>COUNTIFS(#REF!,LT46,#REF!,0,#REF!,"&gt;="&amp;MC46,#REF!,"&lt;="&amp;MB46,#REF!,"&lt;="&amp;ME46,#REF!,"&gt;="&amp;MF46,#REF!,"="&amp;KV46,#REF!,"="&amp;KX46)</f>
        <v/>
      </c>
      <c r="MR46" s="1">
        <f>COUNTIFS(#REF!,LT46,#REF!,1,#REF!,"&gt;="&amp;MC46,#REF!,"&lt;="&amp;MB46,#REF!,"&lt;="&amp;ME46,#REF!,"&gt;="&amp;MF46,#REF!,"="&amp;KW46,#REF!,"="&amp;KY46)</f>
        <v/>
      </c>
      <c r="MS46" s="1">
        <f>COUNTIFS(#REF!,LT46,#REF!,0,#REF!,"&gt;="&amp;MC46,#REF!,"&lt;="&amp;MB46,#REF!,"&lt;="&amp;ME46,#REF!,"&gt;="&amp;MF46,#REF!,"="&amp;KW46,#REF!,"="&amp;KY46)</f>
        <v/>
      </c>
      <c r="MT46" s="1">
        <f>COUNTIFS(#REF!,LT46,#REF!,1,#REF!,"&gt;="&amp;MI46,#REF!,"&lt;="&amp;MH46,#REF!,"&lt;="&amp;ME46,#REF!,"&gt;="&amp;MF46)</f>
        <v/>
      </c>
      <c r="MU46" s="1">
        <f>COUNTIFS(#REF!,LT46,#REF!,0,#REF!,"&gt;="&amp;MI46,#REF!,"&lt;="&amp;MH46,#REF!,"&lt;="&amp;ME46,#REF!,"&gt;="&amp;MF46)</f>
        <v/>
      </c>
      <c r="MV46" s="1">
        <f>COUNTIFS(#REF!,LT46,#REF!,1,#REF!,"&gt;="&amp;MI46,#REF!,"&lt;="&amp;MH46,#REF!,"="&amp;KZ46,#REF!,"="&amp;LA46,#REF!,"&lt;="&amp;ME46,#REF!,"&gt;="&amp;MF46)</f>
        <v/>
      </c>
      <c r="MW46" s="1">
        <f>COUNTIFS(#REF!,LT46,#REF!,0,#REF!,"&gt;="&amp;MI46,#REF!,"&lt;="&amp;MH46,#REF!,"="&amp;KZ46,#REF!,"="&amp;LA46,#REF!,"&lt;="&amp;ME46,#REF!,"&gt;="&amp;MF46)</f>
        <v/>
      </c>
      <c r="MX46" s="1">
        <f>COUNTIFS(#REF!,LT46,#REF!,1,#REF!,"&gt;="&amp;MC46,#REF!,"&lt;="&amp;MB46,#REF!,"&lt;="&amp;ME46,#REF!,"&gt;="&amp;MF46)</f>
        <v/>
      </c>
      <c r="MY46" s="1">
        <f>COUNTIFS(#REF!,LT46,#REF!,0,#REF!,"&gt;="&amp;MC46,#REF!,"&lt;="&amp;MB46,#REF!,"&lt;="&amp;ME46,#REF!,"&gt;="&amp;MF46)</f>
        <v/>
      </c>
      <c r="MZ46" s="1">
        <f>COUNTIFS(#REF!,LT46,#REF!,1,#REF!,"&lt;="&amp;ME46,#REF!,"&gt;="&amp;MF46,#REF!,"="&amp;KV46,#REF!,"="&amp;KX46)</f>
        <v/>
      </c>
      <c r="NA46" s="1">
        <f>COUNTIFS(#REF!,LT46,#REF!,0,#REF!,"&lt;="&amp;ME46,#REF!,"&gt;="&amp;MF46,#REF!,"="&amp;KV46,#REF!,"="&amp;KX46)</f>
        <v/>
      </c>
      <c r="NB46" s="1">
        <f>COUNTIFS(#REF!,LT46,#REF!,1,#REF!,"&lt;="&amp;ME46,#REF!,"&gt;="&amp;MF46,#REF!,"="&amp;KW46,#REF!,"="&amp;KY46)</f>
        <v/>
      </c>
      <c r="NC46" s="1">
        <f>COUNTIFS(#REF!,LT46,#REF!,0,#REF!,"&lt;="&amp;ME46,#REF!,"&gt;="&amp;MF46,#REF!,"="&amp;KW46,#REF!,"="&amp;KY46)</f>
        <v/>
      </c>
      <c r="ND46" s="1">
        <f>MP46+MR46+MT46+MV46+MX46+MZ46+NB46</f>
        <v/>
      </c>
      <c r="NE46" s="1">
        <f>MQ46+MS46+MU46+MW46+MY46+NA46+NC46</f>
        <v/>
      </c>
      <c r="NF46" s="1">
        <f>ND46+NE46</f>
        <v/>
      </c>
      <c r="NG46" s="33">
        <f>ND46/(ND46+NE46)</f>
        <v/>
      </c>
      <c r="NH46" s="3">
        <f>1/NG46</f>
        <v/>
      </c>
      <c r="NI46" s="1">
        <f>LH46</f>
        <v/>
      </c>
      <c r="NJ46" s="79">
        <f>((1-NG46)*(1/(NI46-1))*0.98-(NG46*1))</f>
        <v/>
      </c>
      <c r="NK46" s="34">
        <f>IF(LR46&lt;0.9,0,IF(AND(LR46&gt;1.1),0,1))</f>
        <v/>
      </c>
      <c r="NL46" s="34">
        <f>IF(LS46&lt;0.9,0,IF(AND(LS46&gt;1.1),0,1))</f>
        <v/>
      </c>
      <c r="NM46" s="32">
        <f>IF(NF46&gt;99,1,0)</f>
        <v/>
      </c>
      <c r="NN46" s="32">
        <f>IF(NJ46&gt;0.0799,1,0)</f>
        <v/>
      </c>
      <c r="NO46" s="32">
        <f>IF(NJ46&gt;NQ46,1,0)</f>
        <v/>
      </c>
      <c r="NP46" s="32">
        <f>NM46+NN46+NO46+NK46+NL46</f>
        <v/>
      </c>
      <c r="NQ46" s="79">
        <f>(((100*NG46)*(NI46-1)*0.98)-((1-NG46)*100))/100</f>
        <v/>
      </c>
      <c r="NR46" s="34">
        <f>IF(LR46&lt;0.9,0,IF(AND(LR46&gt;1.1),0,1))</f>
        <v/>
      </c>
      <c r="NS46" s="34">
        <f>IF(LS46&lt;0.9,0,IF(AND(LS46&gt;1.1),0,1))</f>
        <v/>
      </c>
      <c r="NT46" s="32">
        <f>IF(NF46&gt;99,1,0)</f>
        <v/>
      </c>
      <c r="NU46" s="32">
        <f>IF(NQ46&gt;0.0799,1,0)</f>
        <v/>
      </c>
      <c r="NV46" s="32">
        <f>IF(NQ46&gt;NJ46,1,0)</f>
        <v/>
      </c>
      <c r="NW46" s="32">
        <f>NT46+NU46+NV46+NR46+NS46</f>
        <v/>
      </c>
      <c r="NX46">
        <f>IF(NP46=5,"LayHome1-0",IF(AND(NW46=5),"BackHome1-0",""))</f>
        <v/>
      </c>
      <c r="NY46">
        <f>IF(NP46=5,KN46,IF(AND(NW46=5),KN46,""))</f>
        <v/>
      </c>
      <c r="NZ46">
        <f>IF(NP46=5,"Match Odds",IF(AND(NW46=5),"Match Odds",""))</f>
        <v/>
      </c>
      <c r="OA46">
        <f>IF(NP46=5,KP46,IF(AND(NW46=5),KP46,""))</f>
        <v/>
      </c>
      <c r="OB46">
        <f>IF(NP46=5,"MATCH_ODDS",IF(AND(NW46=5),"MATCH_ODDS",""))</f>
        <v/>
      </c>
      <c r="OC46">
        <f>IF(NP46=5,"LAY",IF(AND(NW46=5),"BACK",""))</f>
        <v/>
      </c>
    </row>
    <row r="47" ht="16.5" customHeight="1" thickBot="1" thickTop="1">
      <c r="A47" s="2" t="n"/>
      <c r="KN47" s="1">
        <f>IF(INDEX(#REF!,MATCH('HT 1-0'!D47,#REF!,0))=INDEX(#REF!,MATCH('HT 1-0'!D47,#REF!,0)),INDEX(#REF!,MATCH('HT 1-0'!D47,#REF!,0)),"ERROR")</f>
        <v/>
      </c>
      <c r="KO47" s="1">
        <f>IF(INDEX(#REF!,MATCH('HT 1-0'!E47,#REF!,0))=INDEX(#REF!,MATCH('HT 1-0'!E47,#REF!,0)),INDEX(#REF!,MATCH('HT 1-0'!E47,#REF!,0)),"ERROR")</f>
        <v/>
      </c>
      <c r="KP47" s="1">
        <f>KN47&amp;" v "&amp;KO47</f>
        <v/>
      </c>
      <c r="KQ47">
        <f>B47&amp;"_"&amp;C47</f>
        <v/>
      </c>
      <c r="KR47" s="1">
        <f>IF((HW47/KK47)&lt;0.335,"G",IF((HW47/KK47)&gt;0.67,"R","A"))</f>
        <v/>
      </c>
      <c r="KS47" s="1">
        <f>IF((HX47/KK47)&lt;0.335,"G",IF((HX47/KK47)&gt;0.67,"R","A"))</f>
        <v/>
      </c>
      <c r="KT47" s="1">
        <f>IF((IH47/KK47)&lt;0.335,"G",IF((IH47/KK47)&gt;0.67,"R","A"))</f>
        <v/>
      </c>
      <c r="KU47" s="1">
        <f>IF((II47/KK47)&lt;0.335,"G",IF((II47/KK47)&gt;0.67,"R","A"))</f>
        <v/>
      </c>
      <c r="KV47" s="1">
        <f>IF((HZ47/KK47)&lt;0.335,"G",IF((HZ47/KK47)&gt;0.67,"R","A"))</f>
        <v/>
      </c>
      <c r="KW47" s="1">
        <f>IF((HY47/KK47)&lt;0.335,"G",IF((HY47/KK47)&gt;0.67,"R","A"))</f>
        <v/>
      </c>
      <c r="KX47" s="1">
        <f>IF((IK47/KK47)&lt;0.335,"G",IF((IK47/KK47)&gt;0.67,"R","A"))</f>
        <v/>
      </c>
      <c r="KY47" s="1">
        <f>IF((IJ47/KK47)&lt;0.335,"G",IF((IJ47/KK47)&gt;0.67,"R","A"))</f>
        <v/>
      </c>
      <c r="KZ47" s="1">
        <f>IF((HQ47/KK47)&lt;0.335,"G",IF((HQ47/KK47)&gt;0.67,"R","A"))</f>
        <v/>
      </c>
      <c r="LA47" s="1">
        <f>IF((IB47/KK47)&lt;0.335,"G",IF((IB47/KK47)&gt;0.67,"R","A"))</f>
        <v/>
      </c>
      <c r="LB47">
        <f>IF(LQ47="1-0",INDEX(Scrape!#REF!,MATCH('HT 1-0'!KP47,Scrape!$B:$B,0)),"")</f>
        <v/>
      </c>
      <c r="LC47">
        <f>IF(LQ47="1-0",INDEX(Scrape!$A:$A,MATCH('HT 1-0'!KP47,Scrape!$B:$B,0)),"")</f>
        <v/>
      </c>
      <c r="LD47">
        <f>IF(LQ47="1-0",INDEX(Scrape!$B:$B,MATCH('HT 1-0'!KP47,Scrape!$B:$B,0)),"")</f>
        <v/>
      </c>
      <c r="LE47">
        <f>IF(LQ47="1-0",INDEX(Scrape!$C:$C,MATCH('HT 1-0'!KP47,Scrape!$B:$B,0)),"")</f>
        <v/>
      </c>
      <c r="LF47">
        <f>IF(LQ47="1-0",INDEX(Scrape!$D:$D,MATCH('HT 1-0'!KP47,Scrape!$B:$B,0)),"")</f>
        <v/>
      </c>
      <c r="LG47">
        <f>IF(LQ47="1-0",INDEX(Scrape!$E:$E,MATCH('HT 1-0'!KP47,Scrape!$B:$B,0)),"")</f>
        <v/>
      </c>
      <c r="LH47">
        <f>IF(LQ47="1-0",INDEX(Scrape!$F:$F,MATCH('HT 1-0'!KP47,Scrape!$B:$B,0)),"")</f>
        <v/>
      </c>
      <c r="LI47">
        <f>IF(LQ47="1-0",INDEX(Scrape!$G:$G,MATCH('HT 1-0'!KP47,Scrape!$B:$B,0)),"")</f>
        <v/>
      </c>
      <c r="LJ47">
        <f>IF(LQ47="1-0",INDEX(Scrape!$H:$H,MATCH('HT 1-0'!KP47,Scrape!$B:$B,0)),"")</f>
        <v/>
      </c>
      <c r="LK47">
        <f>IF(LQ47="1-0",INDEX(Scrape!$I:$I,MATCH('HT 1-0'!KP47,Scrape!$B:$B,0)),"")</f>
        <v/>
      </c>
      <c r="LL47">
        <f>IF(LQ47="1-0",INDEX(Scrape!$J:$J,MATCH('HT 1-0'!KP47,Scrape!$B:$B,0)),"")</f>
        <v/>
      </c>
      <c r="LM47">
        <f>IF(LQ47="1-0",INDEX(Scrape!$K:$K,MATCH('HT 1-0'!KP47,Scrape!$B:$B,0)),"")</f>
        <v/>
      </c>
      <c r="LN47">
        <f>IF(LQ47="1-0",INDEX(Scrape!$L:$L,MATCH('HT 1-0'!KP47,Scrape!$B:$B,0)),"")</f>
        <v/>
      </c>
      <c r="LO47">
        <f>IF(LQ47="1-0",INDEX(Scrape!$M:$M,MATCH('HT 1-0'!KP47,Scrape!$B:$B,0)),"")</f>
        <v/>
      </c>
      <c r="LP47">
        <f>IF(LQ47="1-0",INDEX(Scrape!$N:$N,MATCH('HT 1-0'!KP47,Scrape!$B:$B,0)),"")</f>
        <v/>
      </c>
      <c r="LQ47">
        <f>INDEX(Scrape!$O:$O,MATCH('HT 1-0'!KP47,Scrape!$B:$B,0))</f>
        <v/>
      </c>
      <c r="LR47">
        <f>(1/LJ47)+(1/LI47)+(1/LH47)</f>
        <v/>
      </c>
      <c r="LS47">
        <f>(1/LG47)+(1/LF47)+(1/LE47)</f>
        <v/>
      </c>
      <c r="LT47" s="8">
        <f>IF(INDEX(#REF!,MATCH(KQ47,#REF!,0))=INDEX(#REF!,MATCH(KQ47,#REF!,0)),INDEX(#REF!,MATCH(KQ47,#REF!,0)),"ERROR")</f>
        <v/>
      </c>
      <c r="LU47" s="4">
        <f>IF(KR47="G",2,IF(KR47="R",0.5,IF(KR47="A",1)))</f>
        <v/>
      </c>
      <c r="LV47" s="4">
        <f>IF(KS47="G",0.5,IF(KS47="R",2,IF(KS47="A",1)))</f>
        <v/>
      </c>
      <c r="LW47" s="4">
        <f>IF(KT47="G",2,IF(KT47="R",0.5,IF(KT47="A",1)))</f>
        <v/>
      </c>
      <c r="LX47" s="4">
        <f>IF(KU47="G",0.5,IF(KU47="R",2,IF(KU47="A",1)))</f>
        <v/>
      </c>
      <c r="LY47" s="7">
        <f>(LK47*(LU47+LX47)+(LL47*(LU47+LX47)))</f>
        <v/>
      </c>
      <c r="LZ47" s="7">
        <f>(LN47*(LV47+LW47)+(LO47*(LV47+LW47)))</f>
        <v/>
      </c>
      <c r="MA47" s="11">
        <f>LY47-LZ47</f>
        <v/>
      </c>
      <c r="MB47" s="5">
        <f>MA47+2</f>
        <v/>
      </c>
      <c r="MC47" s="6">
        <f>MA47-2</f>
        <v/>
      </c>
      <c r="MD47" s="4">
        <f>LE47</f>
        <v/>
      </c>
      <c r="ME47" s="9">
        <f>IF(MD47=0,1000,MD47+0.75)</f>
        <v/>
      </c>
      <c r="MF47" s="10">
        <f>IF(MD47=0,0,MD47-0.75)</f>
        <v/>
      </c>
      <c r="MG47" s="4">
        <f>((LM47*(LU47+LX47))-((LP47*(LV47+LW47))))</f>
        <v/>
      </c>
      <c r="MH47" s="9">
        <f>MG47*1.2</f>
        <v/>
      </c>
      <c r="MI47" s="10">
        <f>MG47*0.8</f>
        <v/>
      </c>
      <c r="MJ47">
        <f>IFERROR(NX47,"")</f>
        <v/>
      </c>
      <c r="MK47">
        <f>IFERROR(NY47,"")</f>
        <v/>
      </c>
      <c r="ML47">
        <f>IFERROR(NZ47,"")</f>
        <v/>
      </c>
      <c r="MM47">
        <f>IFERROR(OA47,"")</f>
        <v/>
      </c>
      <c r="MN47">
        <f>IFERROR(OB47,"")</f>
        <v/>
      </c>
      <c r="MO47">
        <f>IFERROR(OC47,"")</f>
        <v/>
      </c>
      <c r="MP47" s="1">
        <f>COUNTIFS(#REF!,LT47,#REF!,1,#REF!,"&gt;="&amp;MC47,#REF!,"&lt;="&amp;MB47,#REF!,"&lt;="&amp;ME47,#REF!,"&gt;="&amp;MF47,#REF!,"="&amp;KV47,#REF!,"="&amp;KX47)</f>
        <v/>
      </c>
      <c r="MQ47" s="1">
        <f>COUNTIFS(#REF!,LT47,#REF!,0,#REF!,"&gt;="&amp;MC47,#REF!,"&lt;="&amp;MB47,#REF!,"&lt;="&amp;ME47,#REF!,"&gt;="&amp;MF47,#REF!,"="&amp;KV47,#REF!,"="&amp;KX47)</f>
        <v/>
      </c>
      <c r="MR47" s="1">
        <f>COUNTIFS(#REF!,LT47,#REF!,1,#REF!,"&gt;="&amp;MC47,#REF!,"&lt;="&amp;MB47,#REF!,"&lt;="&amp;ME47,#REF!,"&gt;="&amp;MF47,#REF!,"="&amp;KW47,#REF!,"="&amp;KY47)</f>
        <v/>
      </c>
      <c r="MS47" s="1">
        <f>COUNTIFS(#REF!,LT47,#REF!,0,#REF!,"&gt;="&amp;MC47,#REF!,"&lt;="&amp;MB47,#REF!,"&lt;="&amp;ME47,#REF!,"&gt;="&amp;MF47,#REF!,"="&amp;KW47,#REF!,"="&amp;KY47)</f>
        <v/>
      </c>
      <c r="MT47" s="1">
        <f>COUNTIFS(#REF!,LT47,#REF!,1,#REF!,"&gt;="&amp;MI47,#REF!,"&lt;="&amp;MH47,#REF!,"&lt;="&amp;ME47,#REF!,"&gt;="&amp;MF47)</f>
        <v/>
      </c>
      <c r="MU47" s="1">
        <f>COUNTIFS(#REF!,LT47,#REF!,0,#REF!,"&gt;="&amp;MI47,#REF!,"&lt;="&amp;MH47,#REF!,"&lt;="&amp;ME47,#REF!,"&gt;="&amp;MF47)</f>
        <v/>
      </c>
      <c r="MV47" s="1">
        <f>COUNTIFS(#REF!,LT47,#REF!,1,#REF!,"&gt;="&amp;MI47,#REF!,"&lt;="&amp;MH47,#REF!,"="&amp;KZ47,#REF!,"="&amp;LA47,#REF!,"&lt;="&amp;ME47,#REF!,"&gt;="&amp;MF47)</f>
        <v/>
      </c>
      <c r="MW47" s="1">
        <f>COUNTIFS(#REF!,LT47,#REF!,0,#REF!,"&gt;="&amp;MI47,#REF!,"&lt;="&amp;MH47,#REF!,"="&amp;KZ47,#REF!,"="&amp;LA47,#REF!,"&lt;="&amp;ME47,#REF!,"&gt;="&amp;MF47)</f>
        <v/>
      </c>
      <c r="MX47" s="1">
        <f>COUNTIFS(#REF!,LT47,#REF!,1,#REF!,"&gt;="&amp;MC47,#REF!,"&lt;="&amp;MB47,#REF!,"&lt;="&amp;ME47,#REF!,"&gt;="&amp;MF47)</f>
        <v/>
      </c>
      <c r="MY47" s="1">
        <f>COUNTIFS(#REF!,LT47,#REF!,0,#REF!,"&gt;="&amp;MC47,#REF!,"&lt;="&amp;MB47,#REF!,"&lt;="&amp;ME47,#REF!,"&gt;="&amp;MF47)</f>
        <v/>
      </c>
      <c r="MZ47" s="1">
        <f>COUNTIFS(#REF!,LT47,#REF!,1,#REF!,"&lt;="&amp;ME47,#REF!,"&gt;="&amp;MF47,#REF!,"="&amp;KV47,#REF!,"="&amp;KX47)</f>
        <v/>
      </c>
      <c r="NA47" s="1">
        <f>COUNTIFS(#REF!,LT47,#REF!,0,#REF!,"&lt;="&amp;ME47,#REF!,"&gt;="&amp;MF47,#REF!,"="&amp;KV47,#REF!,"="&amp;KX47)</f>
        <v/>
      </c>
      <c r="NB47" s="1">
        <f>COUNTIFS(#REF!,LT47,#REF!,1,#REF!,"&lt;="&amp;ME47,#REF!,"&gt;="&amp;MF47,#REF!,"="&amp;KW47,#REF!,"="&amp;KY47)</f>
        <v/>
      </c>
      <c r="NC47" s="1">
        <f>COUNTIFS(#REF!,LT47,#REF!,0,#REF!,"&lt;="&amp;ME47,#REF!,"&gt;="&amp;MF47,#REF!,"="&amp;KW47,#REF!,"="&amp;KY47)</f>
        <v/>
      </c>
      <c r="ND47" s="1">
        <f>MP47+MR47+MT47+MV47+MX47+MZ47+NB47</f>
        <v/>
      </c>
      <c r="NE47" s="1">
        <f>MQ47+MS47+MU47+MW47+MY47+NA47+NC47</f>
        <v/>
      </c>
      <c r="NF47" s="1">
        <f>ND47+NE47</f>
        <v/>
      </c>
      <c r="NG47" s="33">
        <f>ND47/(ND47+NE47)</f>
        <v/>
      </c>
      <c r="NH47" s="3">
        <f>1/NG47</f>
        <v/>
      </c>
      <c r="NI47" s="1">
        <f>LH47</f>
        <v/>
      </c>
      <c r="NJ47" s="79">
        <f>((1-NG47)*(1/(NI47-1))*0.98-(NG47*1))</f>
        <v/>
      </c>
      <c r="NK47" s="34">
        <f>IF(LR47&lt;0.9,0,IF(AND(LR47&gt;1.1),0,1))</f>
        <v/>
      </c>
      <c r="NL47" s="34">
        <f>IF(LS47&lt;0.9,0,IF(AND(LS47&gt;1.1),0,1))</f>
        <v/>
      </c>
      <c r="NM47" s="32">
        <f>IF(NF47&gt;99,1,0)</f>
        <v/>
      </c>
      <c r="NN47" s="32">
        <f>IF(NJ47&gt;0.0799,1,0)</f>
        <v/>
      </c>
      <c r="NO47" s="32">
        <f>IF(NJ47&gt;NQ47,1,0)</f>
        <v/>
      </c>
      <c r="NP47" s="32">
        <f>NM47+NN47+NO47+NK47+NL47</f>
        <v/>
      </c>
      <c r="NQ47" s="79">
        <f>(((100*NG47)*(NI47-1)*0.98)-((1-NG47)*100))/100</f>
        <v/>
      </c>
      <c r="NR47" s="34">
        <f>IF(LR47&lt;0.9,0,IF(AND(LR47&gt;1.1),0,1))</f>
        <v/>
      </c>
      <c r="NS47" s="34">
        <f>IF(LS47&lt;0.9,0,IF(AND(LS47&gt;1.1),0,1))</f>
        <v/>
      </c>
      <c r="NT47" s="32">
        <f>IF(NF47&gt;99,1,0)</f>
        <v/>
      </c>
      <c r="NU47" s="32">
        <f>IF(NQ47&gt;0.0799,1,0)</f>
        <v/>
      </c>
      <c r="NV47" s="32">
        <f>IF(NQ47&gt;NJ47,1,0)</f>
        <v/>
      </c>
      <c r="NW47" s="32">
        <f>NT47+NU47+NV47+NR47+NS47</f>
        <v/>
      </c>
      <c r="NX47">
        <f>IF(NP47=5,"LayHome1-0",IF(AND(NW47=5),"BackHome1-0",""))</f>
        <v/>
      </c>
      <c r="NY47">
        <f>IF(NP47=5,KN47,IF(AND(NW47=5),KN47,""))</f>
        <v/>
      </c>
      <c r="NZ47">
        <f>IF(NP47=5,"Match Odds",IF(AND(NW47=5),"Match Odds",""))</f>
        <v/>
      </c>
      <c r="OA47">
        <f>IF(NP47=5,KP47,IF(AND(NW47=5),KP47,""))</f>
        <v/>
      </c>
      <c r="OB47">
        <f>IF(NP47=5,"MATCH_ODDS",IF(AND(NW47=5),"MATCH_ODDS",""))</f>
        <v/>
      </c>
      <c r="OC47">
        <f>IF(NP47=5,"LAY",IF(AND(NW47=5),"BACK",""))</f>
        <v/>
      </c>
    </row>
    <row r="48" ht="16.5" customHeight="1" thickBot="1" thickTop="1">
      <c r="A48" s="2" t="n"/>
      <c r="KN48" s="1">
        <f>IF(INDEX(#REF!,MATCH('HT 1-0'!D48,#REF!,0))=INDEX(#REF!,MATCH('HT 1-0'!D48,#REF!,0)),INDEX(#REF!,MATCH('HT 1-0'!D48,#REF!,0)),"ERROR")</f>
        <v/>
      </c>
      <c r="KO48" s="1">
        <f>IF(INDEX(#REF!,MATCH('HT 1-0'!E48,#REF!,0))=INDEX(#REF!,MATCH('HT 1-0'!E48,#REF!,0)),INDEX(#REF!,MATCH('HT 1-0'!E48,#REF!,0)),"ERROR")</f>
        <v/>
      </c>
      <c r="KP48" s="1">
        <f>KN48&amp;" v "&amp;KO48</f>
        <v/>
      </c>
      <c r="KQ48">
        <f>B48&amp;"_"&amp;C48</f>
        <v/>
      </c>
      <c r="KR48" s="1">
        <f>IF((HW48/KK48)&lt;0.335,"G",IF((HW48/KK48)&gt;0.67,"R","A"))</f>
        <v/>
      </c>
      <c r="KS48" s="1">
        <f>IF((HX48/KK48)&lt;0.335,"G",IF((HX48/KK48)&gt;0.67,"R","A"))</f>
        <v/>
      </c>
      <c r="KT48" s="1">
        <f>IF((IH48/KK48)&lt;0.335,"G",IF((IH48/KK48)&gt;0.67,"R","A"))</f>
        <v/>
      </c>
      <c r="KU48" s="1">
        <f>IF((II48/KK48)&lt;0.335,"G",IF((II48/KK48)&gt;0.67,"R","A"))</f>
        <v/>
      </c>
      <c r="KV48" s="1">
        <f>IF((HZ48/KK48)&lt;0.335,"G",IF((HZ48/KK48)&gt;0.67,"R","A"))</f>
        <v/>
      </c>
      <c r="KW48" s="1">
        <f>IF((HY48/KK48)&lt;0.335,"G",IF((HY48/KK48)&gt;0.67,"R","A"))</f>
        <v/>
      </c>
      <c r="KX48" s="1">
        <f>IF((IK48/KK48)&lt;0.335,"G",IF((IK48/KK48)&gt;0.67,"R","A"))</f>
        <v/>
      </c>
      <c r="KY48" s="1">
        <f>IF((IJ48/KK48)&lt;0.335,"G",IF((IJ48/KK48)&gt;0.67,"R","A"))</f>
        <v/>
      </c>
      <c r="KZ48" s="1">
        <f>IF((HQ48/KK48)&lt;0.335,"G",IF((HQ48/KK48)&gt;0.67,"R","A"))</f>
        <v/>
      </c>
      <c r="LA48" s="1">
        <f>IF((IB48/KK48)&lt;0.335,"G",IF((IB48/KK48)&gt;0.67,"R","A"))</f>
        <v/>
      </c>
      <c r="LB48">
        <f>IF(LQ48="1-0",INDEX(Scrape!#REF!,MATCH('HT 1-0'!KP48,Scrape!$B:$B,0)),"")</f>
        <v/>
      </c>
      <c r="LC48">
        <f>IF(LQ48="1-0",INDEX(Scrape!$A:$A,MATCH('HT 1-0'!KP48,Scrape!$B:$B,0)),"")</f>
        <v/>
      </c>
      <c r="LD48">
        <f>IF(LQ48="1-0",INDEX(Scrape!$B:$B,MATCH('HT 1-0'!KP48,Scrape!$B:$B,0)),"")</f>
        <v/>
      </c>
      <c r="LE48">
        <f>IF(LQ48="1-0",INDEX(Scrape!$C:$C,MATCH('HT 1-0'!KP48,Scrape!$B:$B,0)),"")</f>
        <v/>
      </c>
      <c r="LF48">
        <f>IF(LQ48="1-0",INDEX(Scrape!$D:$D,MATCH('HT 1-0'!KP48,Scrape!$B:$B,0)),"")</f>
        <v/>
      </c>
      <c r="LG48">
        <f>IF(LQ48="1-0",INDEX(Scrape!$E:$E,MATCH('HT 1-0'!KP48,Scrape!$B:$B,0)),"")</f>
        <v/>
      </c>
      <c r="LH48">
        <f>IF(LQ48="1-0",INDEX(Scrape!$F:$F,MATCH('HT 1-0'!KP48,Scrape!$B:$B,0)),"")</f>
        <v/>
      </c>
      <c r="LI48">
        <f>IF(LQ48="1-0",INDEX(Scrape!$G:$G,MATCH('HT 1-0'!KP48,Scrape!$B:$B,0)),"")</f>
        <v/>
      </c>
      <c r="LJ48">
        <f>IF(LQ48="1-0",INDEX(Scrape!$H:$H,MATCH('HT 1-0'!KP48,Scrape!$B:$B,0)),"")</f>
        <v/>
      </c>
      <c r="LK48">
        <f>IF(LQ48="1-0",INDEX(Scrape!$I:$I,MATCH('HT 1-0'!KP48,Scrape!$B:$B,0)),"")</f>
        <v/>
      </c>
      <c r="LL48">
        <f>IF(LQ48="1-0",INDEX(Scrape!$J:$J,MATCH('HT 1-0'!KP48,Scrape!$B:$B,0)),"")</f>
        <v/>
      </c>
      <c r="LM48">
        <f>IF(LQ48="1-0",INDEX(Scrape!$K:$K,MATCH('HT 1-0'!KP48,Scrape!$B:$B,0)),"")</f>
        <v/>
      </c>
      <c r="LN48">
        <f>IF(LQ48="1-0",INDEX(Scrape!$L:$L,MATCH('HT 1-0'!KP48,Scrape!$B:$B,0)),"")</f>
        <v/>
      </c>
      <c r="LO48">
        <f>IF(LQ48="1-0",INDEX(Scrape!$M:$M,MATCH('HT 1-0'!KP48,Scrape!$B:$B,0)),"")</f>
        <v/>
      </c>
      <c r="LP48">
        <f>IF(LQ48="1-0",INDEX(Scrape!$N:$N,MATCH('HT 1-0'!KP48,Scrape!$B:$B,0)),"")</f>
        <v/>
      </c>
      <c r="LQ48">
        <f>INDEX(Scrape!$O:$O,MATCH('HT 1-0'!KP48,Scrape!$B:$B,0))</f>
        <v/>
      </c>
      <c r="LR48">
        <f>(1/LJ48)+(1/LI48)+(1/LH48)</f>
        <v/>
      </c>
      <c r="LS48">
        <f>(1/LG48)+(1/LF48)+(1/LE48)</f>
        <v/>
      </c>
      <c r="LT48" s="8">
        <f>IF(INDEX(#REF!,MATCH(KQ48,#REF!,0))=INDEX(#REF!,MATCH(KQ48,#REF!,0)),INDEX(#REF!,MATCH(KQ48,#REF!,0)),"ERROR")</f>
        <v/>
      </c>
      <c r="LU48" s="4">
        <f>IF(KR48="G",2,IF(KR48="R",0.5,IF(KR48="A",1)))</f>
        <v/>
      </c>
      <c r="LV48" s="4">
        <f>IF(KS48="G",0.5,IF(KS48="R",2,IF(KS48="A",1)))</f>
        <v/>
      </c>
      <c r="LW48" s="4">
        <f>IF(KT48="G",2,IF(KT48="R",0.5,IF(KT48="A",1)))</f>
        <v/>
      </c>
      <c r="LX48" s="4">
        <f>IF(KU48="G",0.5,IF(KU48="R",2,IF(KU48="A",1)))</f>
        <v/>
      </c>
      <c r="LY48" s="7">
        <f>(LK48*(LU48+LX48)+(LL48*(LU48+LX48)))</f>
        <v/>
      </c>
      <c r="LZ48" s="7">
        <f>(LN48*(LV48+LW48)+(LO48*(LV48+LW48)))</f>
        <v/>
      </c>
      <c r="MA48" s="11">
        <f>LY48-LZ48</f>
        <v/>
      </c>
      <c r="MB48" s="5">
        <f>MA48+2</f>
        <v/>
      </c>
      <c r="MC48" s="6">
        <f>MA48-2</f>
        <v/>
      </c>
      <c r="MD48" s="4">
        <f>LE48</f>
        <v/>
      </c>
      <c r="ME48" s="9">
        <f>IF(MD48=0,1000,MD48+0.75)</f>
        <v/>
      </c>
      <c r="MF48" s="10">
        <f>IF(MD48=0,0,MD48-0.75)</f>
        <v/>
      </c>
      <c r="MG48" s="4">
        <f>((LM48*(LU48+LX48))-((LP48*(LV48+LW48))))</f>
        <v/>
      </c>
      <c r="MH48" s="9">
        <f>MG48*1.2</f>
        <v/>
      </c>
      <c r="MI48" s="10">
        <f>MG48*0.8</f>
        <v/>
      </c>
      <c r="MJ48">
        <f>IFERROR(NX48,"")</f>
        <v/>
      </c>
      <c r="MK48">
        <f>IFERROR(NY48,"")</f>
        <v/>
      </c>
      <c r="ML48">
        <f>IFERROR(NZ48,"")</f>
        <v/>
      </c>
      <c r="MM48">
        <f>IFERROR(OA48,"")</f>
        <v/>
      </c>
      <c r="MN48">
        <f>IFERROR(OB48,"")</f>
        <v/>
      </c>
      <c r="MO48">
        <f>IFERROR(OC48,"")</f>
        <v/>
      </c>
      <c r="MP48" s="1">
        <f>COUNTIFS(#REF!,LT48,#REF!,1,#REF!,"&gt;="&amp;MC48,#REF!,"&lt;="&amp;MB48,#REF!,"&lt;="&amp;ME48,#REF!,"&gt;="&amp;MF48,#REF!,"="&amp;KV48,#REF!,"="&amp;KX48)</f>
        <v/>
      </c>
      <c r="MQ48" s="1">
        <f>COUNTIFS(#REF!,LT48,#REF!,0,#REF!,"&gt;="&amp;MC48,#REF!,"&lt;="&amp;MB48,#REF!,"&lt;="&amp;ME48,#REF!,"&gt;="&amp;MF48,#REF!,"="&amp;KV48,#REF!,"="&amp;KX48)</f>
        <v/>
      </c>
      <c r="MR48" s="1">
        <f>COUNTIFS(#REF!,LT48,#REF!,1,#REF!,"&gt;="&amp;MC48,#REF!,"&lt;="&amp;MB48,#REF!,"&lt;="&amp;ME48,#REF!,"&gt;="&amp;MF48,#REF!,"="&amp;KW48,#REF!,"="&amp;KY48)</f>
        <v/>
      </c>
      <c r="MS48" s="1">
        <f>COUNTIFS(#REF!,LT48,#REF!,0,#REF!,"&gt;="&amp;MC48,#REF!,"&lt;="&amp;MB48,#REF!,"&lt;="&amp;ME48,#REF!,"&gt;="&amp;MF48,#REF!,"="&amp;KW48,#REF!,"="&amp;KY48)</f>
        <v/>
      </c>
      <c r="MT48" s="1">
        <f>COUNTIFS(#REF!,LT48,#REF!,1,#REF!,"&gt;="&amp;MI48,#REF!,"&lt;="&amp;MH48,#REF!,"&lt;="&amp;ME48,#REF!,"&gt;="&amp;MF48)</f>
        <v/>
      </c>
      <c r="MU48" s="1">
        <f>COUNTIFS(#REF!,LT48,#REF!,0,#REF!,"&gt;="&amp;MI48,#REF!,"&lt;="&amp;MH48,#REF!,"&lt;="&amp;ME48,#REF!,"&gt;="&amp;MF48)</f>
        <v/>
      </c>
      <c r="MV48" s="1">
        <f>COUNTIFS(#REF!,LT48,#REF!,1,#REF!,"&gt;="&amp;MI48,#REF!,"&lt;="&amp;MH48,#REF!,"="&amp;KZ48,#REF!,"="&amp;LA48,#REF!,"&lt;="&amp;ME48,#REF!,"&gt;="&amp;MF48)</f>
        <v/>
      </c>
      <c r="MW48" s="1">
        <f>COUNTIFS(#REF!,LT48,#REF!,0,#REF!,"&gt;="&amp;MI48,#REF!,"&lt;="&amp;MH48,#REF!,"="&amp;KZ48,#REF!,"="&amp;LA48,#REF!,"&lt;="&amp;ME48,#REF!,"&gt;="&amp;MF48)</f>
        <v/>
      </c>
      <c r="MX48" s="1">
        <f>COUNTIFS(#REF!,LT48,#REF!,1,#REF!,"&gt;="&amp;MC48,#REF!,"&lt;="&amp;MB48,#REF!,"&lt;="&amp;ME48,#REF!,"&gt;="&amp;MF48)</f>
        <v/>
      </c>
      <c r="MY48" s="1">
        <f>COUNTIFS(#REF!,LT48,#REF!,0,#REF!,"&gt;="&amp;MC48,#REF!,"&lt;="&amp;MB48,#REF!,"&lt;="&amp;ME48,#REF!,"&gt;="&amp;MF48)</f>
        <v/>
      </c>
      <c r="MZ48" s="1">
        <f>COUNTIFS(#REF!,LT48,#REF!,1,#REF!,"&lt;="&amp;ME48,#REF!,"&gt;="&amp;MF48,#REF!,"="&amp;KV48,#REF!,"="&amp;KX48)</f>
        <v/>
      </c>
      <c r="NA48" s="1">
        <f>COUNTIFS(#REF!,LT48,#REF!,0,#REF!,"&lt;="&amp;ME48,#REF!,"&gt;="&amp;MF48,#REF!,"="&amp;KV48,#REF!,"="&amp;KX48)</f>
        <v/>
      </c>
      <c r="NB48" s="1">
        <f>COUNTIFS(#REF!,LT48,#REF!,1,#REF!,"&lt;="&amp;ME48,#REF!,"&gt;="&amp;MF48,#REF!,"="&amp;KW48,#REF!,"="&amp;KY48)</f>
        <v/>
      </c>
      <c r="NC48" s="1">
        <f>COUNTIFS(#REF!,LT48,#REF!,0,#REF!,"&lt;="&amp;ME48,#REF!,"&gt;="&amp;MF48,#REF!,"="&amp;KW48,#REF!,"="&amp;KY48)</f>
        <v/>
      </c>
      <c r="ND48" s="1">
        <f>MP48+MR48+MT48+MV48+MX48+MZ48+NB48</f>
        <v/>
      </c>
      <c r="NE48" s="1">
        <f>MQ48+MS48+MU48+MW48+MY48+NA48+NC48</f>
        <v/>
      </c>
      <c r="NF48" s="1">
        <f>ND48+NE48</f>
        <v/>
      </c>
      <c r="NG48" s="33">
        <f>ND48/(ND48+NE48)</f>
        <v/>
      </c>
      <c r="NH48" s="3">
        <f>1/NG48</f>
        <v/>
      </c>
      <c r="NI48" s="1">
        <f>LH48</f>
        <v/>
      </c>
      <c r="NJ48" s="79">
        <f>((1-NG48)*(1/(NI48-1))*0.98-(NG48*1))</f>
        <v/>
      </c>
      <c r="NK48" s="34">
        <f>IF(LR48&lt;0.9,0,IF(AND(LR48&gt;1.1),0,1))</f>
        <v/>
      </c>
      <c r="NL48" s="34">
        <f>IF(LS48&lt;0.9,0,IF(AND(LS48&gt;1.1),0,1))</f>
        <v/>
      </c>
      <c r="NM48" s="32">
        <f>IF(NF48&gt;99,1,0)</f>
        <v/>
      </c>
      <c r="NN48" s="32">
        <f>IF(NJ48&gt;0.0799,1,0)</f>
        <v/>
      </c>
      <c r="NO48" s="32">
        <f>IF(NJ48&gt;NQ48,1,0)</f>
        <v/>
      </c>
      <c r="NP48" s="32">
        <f>NM48+NN48+NO48+NK48+NL48</f>
        <v/>
      </c>
      <c r="NQ48" s="79">
        <f>(((100*NG48)*(NI48-1)*0.98)-((1-NG48)*100))/100</f>
        <v/>
      </c>
      <c r="NR48" s="34">
        <f>IF(LR48&lt;0.9,0,IF(AND(LR48&gt;1.1),0,1))</f>
        <v/>
      </c>
      <c r="NS48" s="34">
        <f>IF(LS48&lt;0.9,0,IF(AND(LS48&gt;1.1),0,1))</f>
        <v/>
      </c>
      <c r="NT48" s="32">
        <f>IF(NF48&gt;99,1,0)</f>
        <v/>
      </c>
      <c r="NU48" s="32">
        <f>IF(NQ48&gt;0.0799,1,0)</f>
        <v/>
      </c>
      <c r="NV48" s="32">
        <f>IF(NQ48&gt;NJ48,1,0)</f>
        <v/>
      </c>
      <c r="NW48" s="32">
        <f>NT48+NU48+NV48+NR48+NS48</f>
        <v/>
      </c>
      <c r="NX48">
        <f>IF(NP48=5,"LayHome1-0",IF(AND(NW48=5),"BackHome1-0",""))</f>
        <v/>
      </c>
      <c r="NY48">
        <f>IF(NP48=5,KN48,IF(AND(NW48=5),KN48,""))</f>
        <v/>
      </c>
      <c r="NZ48">
        <f>IF(NP48=5,"Match Odds",IF(AND(NW48=5),"Match Odds",""))</f>
        <v/>
      </c>
      <c r="OA48">
        <f>IF(NP48=5,KP48,IF(AND(NW48=5),KP48,""))</f>
        <v/>
      </c>
      <c r="OB48">
        <f>IF(NP48=5,"MATCH_ODDS",IF(AND(NW48=5),"MATCH_ODDS",""))</f>
        <v/>
      </c>
      <c r="OC48">
        <f>IF(NP48=5,"LAY",IF(AND(NW48=5),"BACK",""))</f>
        <v/>
      </c>
    </row>
    <row r="49" ht="16.5" customHeight="1" thickBot="1" thickTop="1">
      <c r="A49" s="2" t="n"/>
      <c r="KN49" s="1">
        <f>IF(INDEX(#REF!,MATCH('HT 1-0'!D49,#REF!,0))=INDEX(#REF!,MATCH('HT 1-0'!D49,#REF!,0)),INDEX(#REF!,MATCH('HT 1-0'!D49,#REF!,0)),"ERROR")</f>
        <v/>
      </c>
      <c r="KO49" s="1">
        <f>IF(INDEX(#REF!,MATCH('HT 1-0'!E49,#REF!,0))=INDEX(#REF!,MATCH('HT 1-0'!E49,#REF!,0)),INDEX(#REF!,MATCH('HT 1-0'!E49,#REF!,0)),"ERROR")</f>
        <v/>
      </c>
      <c r="KP49" s="1">
        <f>KN49&amp;" v "&amp;KO49</f>
        <v/>
      </c>
      <c r="KQ49">
        <f>B49&amp;"_"&amp;C49</f>
        <v/>
      </c>
      <c r="KR49" s="1">
        <f>IF((HW49/KK49)&lt;0.335,"G",IF((HW49/KK49)&gt;0.67,"R","A"))</f>
        <v/>
      </c>
      <c r="KS49" s="1">
        <f>IF((HX49/KK49)&lt;0.335,"G",IF((HX49/KK49)&gt;0.67,"R","A"))</f>
        <v/>
      </c>
      <c r="KT49" s="1">
        <f>IF((IH49/KK49)&lt;0.335,"G",IF((IH49/KK49)&gt;0.67,"R","A"))</f>
        <v/>
      </c>
      <c r="KU49" s="1">
        <f>IF((II49/KK49)&lt;0.335,"G",IF((II49/KK49)&gt;0.67,"R","A"))</f>
        <v/>
      </c>
      <c r="KV49" s="1">
        <f>IF((HZ49/KK49)&lt;0.335,"G",IF((HZ49/KK49)&gt;0.67,"R","A"))</f>
        <v/>
      </c>
      <c r="KW49" s="1">
        <f>IF((HY49/KK49)&lt;0.335,"G",IF((HY49/KK49)&gt;0.67,"R","A"))</f>
        <v/>
      </c>
      <c r="KX49" s="1">
        <f>IF((IK49/KK49)&lt;0.335,"G",IF((IK49/KK49)&gt;0.67,"R","A"))</f>
        <v/>
      </c>
      <c r="KY49" s="1">
        <f>IF((IJ49/KK49)&lt;0.335,"G",IF((IJ49/KK49)&gt;0.67,"R","A"))</f>
        <v/>
      </c>
      <c r="KZ49" s="1">
        <f>IF((HQ49/KK49)&lt;0.335,"G",IF((HQ49/KK49)&gt;0.67,"R","A"))</f>
        <v/>
      </c>
      <c r="LA49" s="1">
        <f>IF((IB49/KK49)&lt;0.335,"G",IF((IB49/KK49)&gt;0.67,"R","A"))</f>
        <v/>
      </c>
      <c r="LB49">
        <f>IF(LQ49="1-0",INDEX(Scrape!#REF!,MATCH('HT 1-0'!KP49,Scrape!$B:$B,0)),"")</f>
        <v/>
      </c>
      <c r="LC49">
        <f>IF(LQ49="1-0",INDEX(Scrape!$A:$A,MATCH('HT 1-0'!KP49,Scrape!$B:$B,0)),"")</f>
        <v/>
      </c>
      <c r="LD49">
        <f>IF(LQ49="1-0",INDEX(Scrape!$B:$B,MATCH('HT 1-0'!KP49,Scrape!$B:$B,0)),"")</f>
        <v/>
      </c>
      <c r="LE49">
        <f>IF(LQ49="1-0",INDEX(Scrape!$C:$C,MATCH('HT 1-0'!KP49,Scrape!$B:$B,0)),"")</f>
        <v/>
      </c>
      <c r="LF49">
        <f>IF(LQ49="1-0",INDEX(Scrape!$D:$D,MATCH('HT 1-0'!KP49,Scrape!$B:$B,0)),"")</f>
        <v/>
      </c>
      <c r="LG49">
        <f>IF(LQ49="1-0",INDEX(Scrape!$E:$E,MATCH('HT 1-0'!KP49,Scrape!$B:$B,0)),"")</f>
        <v/>
      </c>
      <c r="LH49">
        <f>IF(LQ49="1-0",INDEX(Scrape!$F:$F,MATCH('HT 1-0'!KP49,Scrape!$B:$B,0)),"")</f>
        <v/>
      </c>
      <c r="LI49">
        <f>IF(LQ49="1-0",INDEX(Scrape!$G:$G,MATCH('HT 1-0'!KP49,Scrape!$B:$B,0)),"")</f>
        <v/>
      </c>
      <c r="LJ49">
        <f>IF(LQ49="1-0",INDEX(Scrape!$H:$H,MATCH('HT 1-0'!KP49,Scrape!$B:$B,0)),"")</f>
        <v/>
      </c>
      <c r="LK49">
        <f>IF(LQ49="1-0",INDEX(Scrape!$I:$I,MATCH('HT 1-0'!KP49,Scrape!$B:$B,0)),"")</f>
        <v/>
      </c>
      <c r="LL49">
        <f>IF(LQ49="1-0",INDEX(Scrape!$J:$J,MATCH('HT 1-0'!KP49,Scrape!$B:$B,0)),"")</f>
        <v/>
      </c>
      <c r="LM49">
        <f>IF(LQ49="1-0",INDEX(Scrape!$K:$K,MATCH('HT 1-0'!KP49,Scrape!$B:$B,0)),"")</f>
        <v/>
      </c>
      <c r="LN49">
        <f>IF(LQ49="1-0",INDEX(Scrape!$L:$L,MATCH('HT 1-0'!KP49,Scrape!$B:$B,0)),"")</f>
        <v/>
      </c>
      <c r="LO49">
        <f>IF(LQ49="1-0",INDEX(Scrape!$M:$M,MATCH('HT 1-0'!KP49,Scrape!$B:$B,0)),"")</f>
        <v/>
      </c>
      <c r="LP49">
        <f>IF(LQ49="1-0",INDEX(Scrape!$N:$N,MATCH('HT 1-0'!KP49,Scrape!$B:$B,0)),"")</f>
        <v/>
      </c>
      <c r="LQ49">
        <f>INDEX(Scrape!$O:$O,MATCH('HT 1-0'!KP49,Scrape!$B:$B,0))</f>
        <v/>
      </c>
      <c r="LR49">
        <f>(1/LJ49)+(1/LI49)+(1/LH49)</f>
        <v/>
      </c>
      <c r="LS49">
        <f>(1/LG49)+(1/LF49)+(1/LE49)</f>
        <v/>
      </c>
      <c r="LT49" s="8">
        <f>IF(INDEX(#REF!,MATCH(KQ49,#REF!,0))=INDEX(#REF!,MATCH(KQ49,#REF!,0)),INDEX(#REF!,MATCH(KQ49,#REF!,0)),"ERROR")</f>
        <v/>
      </c>
      <c r="LU49" s="4">
        <f>IF(KR49="G",2,IF(KR49="R",0.5,IF(KR49="A",1)))</f>
        <v/>
      </c>
      <c r="LV49" s="4">
        <f>IF(KS49="G",0.5,IF(KS49="R",2,IF(KS49="A",1)))</f>
        <v/>
      </c>
      <c r="LW49" s="4">
        <f>IF(KT49="G",2,IF(KT49="R",0.5,IF(KT49="A",1)))</f>
        <v/>
      </c>
      <c r="LX49" s="4">
        <f>IF(KU49="G",0.5,IF(KU49="R",2,IF(KU49="A",1)))</f>
        <v/>
      </c>
      <c r="LY49" s="7">
        <f>(LK49*(LU49+LX49)+(LL49*(LU49+LX49)))</f>
        <v/>
      </c>
      <c r="LZ49" s="7">
        <f>(LN49*(LV49+LW49)+(LO49*(LV49+LW49)))</f>
        <v/>
      </c>
      <c r="MA49" s="11">
        <f>LY49-LZ49</f>
        <v/>
      </c>
      <c r="MB49" s="5">
        <f>MA49+2</f>
        <v/>
      </c>
      <c r="MC49" s="6">
        <f>MA49-2</f>
        <v/>
      </c>
      <c r="MD49" s="4">
        <f>LE49</f>
        <v/>
      </c>
      <c r="ME49" s="9">
        <f>IF(MD49=0,1000,MD49+0.75)</f>
        <v/>
      </c>
      <c r="MF49" s="10">
        <f>IF(MD49=0,0,MD49-0.75)</f>
        <v/>
      </c>
      <c r="MG49" s="4">
        <f>((LM49*(LU49+LX49))-((LP49*(LV49+LW49))))</f>
        <v/>
      </c>
      <c r="MH49" s="9">
        <f>MG49*1.2</f>
        <v/>
      </c>
      <c r="MI49" s="10">
        <f>MG49*0.8</f>
        <v/>
      </c>
      <c r="MJ49">
        <f>IFERROR(NX49,"")</f>
        <v/>
      </c>
      <c r="MK49">
        <f>IFERROR(NY49,"")</f>
        <v/>
      </c>
      <c r="ML49">
        <f>IFERROR(NZ49,"")</f>
        <v/>
      </c>
      <c r="MM49">
        <f>IFERROR(OA49,"")</f>
        <v/>
      </c>
      <c r="MN49">
        <f>IFERROR(OB49,"")</f>
        <v/>
      </c>
      <c r="MO49">
        <f>IFERROR(OC49,"")</f>
        <v/>
      </c>
      <c r="MP49" s="1">
        <f>COUNTIFS(#REF!,LT49,#REF!,1,#REF!,"&gt;="&amp;MC49,#REF!,"&lt;="&amp;MB49,#REF!,"&lt;="&amp;ME49,#REF!,"&gt;="&amp;MF49,#REF!,"="&amp;KV49,#REF!,"="&amp;KX49)</f>
        <v/>
      </c>
      <c r="MQ49" s="1">
        <f>COUNTIFS(#REF!,LT49,#REF!,0,#REF!,"&gt;="&amp;MC49,#REF!,"&lt;="&amp;MB49,#REF!,"&lt;="&amp;ME49,#REF!,"&gt;="&amp;MF49,#REF!,"="&amp;KV49,#REF!,"="&amp;KX49)</f>
        <v/>
      </c>
      <c r="MR49" s="1">
        <f>COUNTIFS(#REF!,LT49,#REF!,1,#REF!,"&gt;="&amp;MC49,#REF!,"&lt;="&amp;MB49,#REF!,"&lt;="&amp;ME49,#REF!,"&gt;="&amp;MF49,#REF!,"="&amp;KW49,#REF!,"="&amp;KY49)</f>
        <v/>
      </c>
      <c r="MS49" s="1">
        <f>COUNTIFS(#REF!,LT49,#REF!,0,#REF!,"&gt;="&amp;MC49,#REF!,"&lt;="&amp;MB49,#REF!,"&lt;="&amp;ME49,#REF!,"&gt;="&amp;MF49,#REF!,"="&amp;KW49,#REF!,"="&amp;KY49)</f>
        <v/>
      </c>
      <c r="MT49" s="1">
        <f>COUNTIFS(#REF!,LT49,#REF!,1,#REF!,"&gt;="&amp;MI49,#REF!,"&lt;="&amp;MH49,#REF!,"&lt;="&amp;ME49,#REF!,"&gt;="&amp;MF49)</f>
        <v/>
      </c>
      <c r="MU49" s="1">
        <f>COUNTIFS(#REF!,LT49,#REF!,0,#REF!,"&gt;="&amp;MI49,#REF!,"&lt;="&amp;MH49,#REF!,"&lt;="&amp;ME49,#REF!,"&gt;="&amp;MF49)</f>
        <v/>
      </c>
      <c r="MV49" s="1">
        <f>COUNTIFS(#REF!,LT49,#REF!,1,#REF!,"&gt;="&amp;MI49,#REF!,"&lt;="&amp;MH49,#REF!,"="&amp;KZ49,#REF!,"="&amp;LA49,#REF!,"&lt;="&amp;ME49,#REF!,"&gt;="&amp;MF49)</f>
        <v/>
      </c>
      <c r="MW49" s="1">
        <f>COUNTIFS(#REF!,LT49,#REF!,0,#REF!,"&gt;="&amp;MI49,#REF!,"&lt;="&amp;MH49,#REF!,"="&amp;KZ49,#REF!,"="&amp;LA49,#REF!,"&lt;="&amp;ME49,#REF!,"&gt;="&amp;MF49)</f>
        <v/>
      </c>
      <c r="MX49" s="1">
        <f>COUNTIFS(#REF!,LT49,#REF!,1,#REF!,"&gt;="&amp;MC49,#REF!,"&lt;="&amp;MB49,#REF!,"&lt;="&amp;ME49,#REF!,"&gt;="&amp;MF49)</f>
        <v/>
      </c>
      <c r="MY49" s="1">
        <f>COUNTIFS(#REF!,LT49,#REF!,0,#REF!,"&gt;="&amp;MC49,#REF!,"&lt;="&amp;MB49,#REF!,"&lt;="&amp;ME49,#REF!,"&gt;="&amp;MF49)</f>
        <v/>
      </c>
      <c r="MZ49" s="1">
        <f>COUNTIFS(#REF!,LT49,#REF!,1,#REF!,"&lt;="&amp;ME49,#REF!,"&gt;="&amp;MF49,#REF!,"="&amp;KV49,#REF!,"="&amp;KX49)</f>
        <v/>
      </c>
      <c r="NA49" s="1">
        <f>COUNTIFS(#REF!,LT49,#REF!,0,#REF!,"&lt;="&amp;ME49,#REF!,"&gt;="&amp;MF49,#REF!,"="&amp;KV49,#REF!,"="&amp;KX49)</f>
        <v/>
      </c>
      <c r="NB49" s="1">
        <f>COUNTIFS(#REF!,LT49,#REF!,1,#REF!,"&lt;="&amp;ME49,#REF!,"&gt;="&amp;MF49,#REF!,"="&amp;KW49,#REF!,"="&amp;KY49)</f>
        <v/>
      </c>
      <c r="NC49" s="1">
        <f>COUNTIFS(#REF!,LT49,#REF!,0,#REF!,"&lt;="&amp;ME49,#REF!,"&gt;="&amp;MF49,#REF!,"="&amp;KW49,#REF!,"="&amp;KY49)</f>
        <v/>
      </c>
      <c r="ND49" s="1">
        <f>MP49+MR49+MT49+MV49+MX49+MZ49+NB49</f>
        <v/>
      </c>
      <c r="NE49" s="1">
        <f>MQ49+MS49+MU49+MW49+MY49+NA49+NC49</f>
        <v/>
      </c>
      <c r="NF49" s="1">
        <f>ND49+NE49</f>
        <v/>
      </c>
      <c r="NG49" s="33">
        <f>ND49/(ND49+NE49)</f>
        <v/>
      </c>
      <c r="NH49" s="3">
        <f>1/NG49</f>
        <v/>
      </c>
      <c r="NI49" s="1">
        <f>LH49</f>
        <v/>
      </c>
      <c r="NJ49" s="79">
        <f>((1-NG49)*(1/(NI49-1))*0.98-(NG49*1))</f>
        <v/>
      </c>
      <c r="NK49" s="34">
        <f>IF(LR49&lt;0.9,0,IF(AND(LR49&gt;1.1),0,1))</f>
        <v/>
      </c>
      <c r="NL49" s="34">
        <f>IF(LS49&lt;0.9,0,IF(AND(LS49&gt;1.1),0,1))</f>
        <v/>
      </c>
      <c r="NM49" s="32">
        <f>IF(NF49&gt;99,1,0)</f>
        <v/>
      </c>
      <c r="NN49" s="32">
        <f>IF(NJ49&gt;0.0799,1,0)</f>
        <v/>
      </c>
      <c r="NO49" s="32">
        <f>IF(NJ49&gt;NQ49,1,0)</f>
        <v/>
      </c>
      <c r="NP49" s="32">
        <f>NM49+NN49+NO49+NK49+NL49</f>
        <v/>
      </c>
      <c r="NQ49" s="79">
        <f>(((100*NG49)*(NI49-1)*0.98)-((1-NG49)*100))/100</f>
        <v/>
      </c>
      <c r="NR49" s="34">
        <f>IF(LR49&lt;0.9,0,IF(AND(LR49&gt;1.1),0,1))</f>
        <v/>
      </c>
      <c r="NS49" s="34">
        <f>IF(LS49&lt;0.9,0,IF(AND(LS49&gt;1.1),0,1))</f>
        <v/>
      </c>
      <c r="NT49" s="32">
        <f>IF(NF49&gt;99,1,0)</f>
        <v/>
      </c>
      <c r="NU49" s="32">
        <f>IF(NQ49&gt;0.0799,1,0)</f>
        <v/>
      </c>
      <c r="NV49" s="32">
        <f>IF(NQ49&gt;NJ49,1,0)</f>
        <v/>
      </c>
      <c r="NW49" s="32">
        <f>NT49+NU49+NV49+NR49+NS49</f>
        <v/>
      </c>
      <c r="NX49">
        <f>IF(NP49=5,"LayHome1-0",IF(AND(NW49=5),"BackHome1-0",""))</f>
        <v/>
      </c>
      <c r="NY49">
        <f>IF(NP49=5,KN49,IF(AND(NW49=5),KN49,""))</f>
        <v/>
      </c>
      <c r="NZ49">
        <f>IF(NP49=5,"Match Odds",IF(AND(NW49=5),"Match Odds",""))</f>
        <v/>
      </c>
      <c r="OA49">
        <f>IF(NP49=5,KP49,IF(AND(NW49=5),KP49,""))</f>
        <v/>
      </c>
      <c r="OB49">
        <f>IF(NP49=5,"MATCH_ODDS",IF(AND(NW49=5),"MATCH_ODDS",""))</f>
        <v/>
      </c>
      <c r="OC49">
        <f>IF(NP49=5,"LAY",IF(AND(NW49=5),"BACK",""))</f>
        <v/>
      </c>
    </row>
    <row r="50" ht="16.5" customHeight="1" thickBot="1" thickTop="1">
      <c r="A50" s="2" t="n"/>
      <c r="KN50" s="1">
        <f>IF(INDEX(#REF!,MATCH('HT 1-0'!D50,#REF!,0))=INDEX(#REF!,MATCH('HT 1-0'!D50,#REF!,0)),INDEX(#REF!,MATCH('HT 1-0'!D50,#REF!,0)),"ERROR")</f>
        <v/>
      </c>
      <c r="KO50" s="1">
        <f>IF(INDEX(#REF!,MATCH('HT 1-0'!E50,#REF!,0))=INDEX(#REF!,MATCH('HT 1-0'!E50,#REF!,0)),INDEX(#REF!,MATCH('HT 1-0'!E50,#REF!,0)),"ERROR")</f>
        <v/>
      </c>
      <c r="KP50" s="1">
        <f>KN50&amp;" v "&amp;KO50</f>
        <v/>
      </c>
      <c r="KQ50">
        <f>B50&amp;"_"&amp;C50</f>
        <v/>
      </c>
      <c r="KR50" s="1">
        <f>IF((HW50/KK50)&lt;0.335,"G",IF((HW50/KK50)&gt;0.67,"R","A"))</f>
        <v/>
      </c>
      <c r="KS50" s="1">
        <f>IF((HX50/KK50)&lt;0.335,"G",IF((HX50/KK50)&gt;0.67,"R","A"))</f>
        <v/>
      </c>
      <c r="KT50" s="1">
        <f>IF((IH50/KK50)&lt;0.335,"G",IF((IH50/KK50)&gt;0.67,"R","A"))</f>
        <v/>
      </c>
      <c r="KU50" s="1">
        <f>IF((II50/KK50)&lt;0.335,"G",IF((II50/KK50)&gt;0.67,"R","A"))</f>
        <v/>
      </c>
      <c r="KV50" s="1">
        <f>IF((HZ50/KK50)&lt;0.335,"G",IF((HZ50/KK50)&gt;0.67,"R","A"))</f>
        <v/>
      </c>
      <c r="KW50" s="1">
        <f>IF((HY50/KK50)&lt;0.335,"G",IF((HY50/KK50)&gt;0.67,"R","A"))</f>
        <v/>
      </c>
      <c r="KX50" s="1">
        <f>IF((IK50/KK50)&lt;0.335,"G",IF((IK50/KK50)&gt;0.67,"R","A"))</f>
        <v/>
      </c>
      <c r="KY50" s="1">
        <f>IF((IJ50/KK50)&lt;0.335,"G",IF((IJ50/KK50)&gt;0.67,"R","A"))</f>
        <v/>
      </c>
      <c r="KZ50" s="1">
        <f>IF((HQ50/KK50)&lt;0.335,"G",IF((HQ50/KK50)&gt;0.67,"R","A"))</f>
        <v/>
      </c>
      <c r="LA50" s="1">
        <f>IF((IB50/KK50)&lt;0.335,"G",IF((IB50/KK50)&gt;0.67,"R","A"))</f>
        <v/>
      </c>
      <c r="LB50">
        <f>IF(LQ50="1-0",INDEX(Scrape!#REF!,MATCH('HT 1-0'!KP50,Scrape!$B:$B,0)),"")</f>
        <v/>
      </c>
      <c r="LC50">
        <f>IF(LQ50="1-0",INDEX(Scrape!$A:$A,MATCH('HT 1-0'!KP50,Scrape!$B:$B,0)),"")</f>
        <v/>
      </c>
      <c r="LD50">
        <f>IF(LQ50="1-0",INDEX(Scrape!$B:$B,MATCH('HT 1-0'!KP50,Scrape!$B:$B,0)),"")</f>
        <v/>
      </c>
      <c r="LE50">
        <f>IF(LQ50="1-0",INDEX(Scrape!$C:$C,MATCH('HT 1-0'!KP50,Scrape!$B:$B,0)),"")</f>
        <v/>
      </c>
      <c r="LF50">
        <f>IF(LQ50="1-0",INDEX(Scrape!$D:$D,MATCH('HT 1-0'!KP50,Scrape!$B:$B,0)),"")</f>
        <v/>
      </c>
      <c r="LG50">
        <f>IF(LQ50="1-0",INDEX(Scrape!$E:$E,MATCH('HT 1-0'!KP50,Scrape!$B:$B,0)),"")</f>
        <v/>
      </c>
      <c r="LH50">
        <f>IF(LQ50="1-0",INDEX(Scrape!$F:$F,MATCH('HT 1-0'!KP50,Scrape!$B:$B,0)),"")</f>
        <v/>
      </c>
      <c r="LI50">
        <f>IF(LQ50="1-0",INDEX(Scrape!$G:$G,MATCH('HT 1-0'!KP50,Scrape!$B:$B,0)),"")</f>
        <v/>
      </c>
      <c r="LJ50">
        <f>IF(LQ50="1-0",INDEX(Scrape!$H:$H,MATCH('HT 1-0'!KP50,Scrape!$B:$B,0)),"")</f>
        <v/>
      </c>
      <c r="LK50">
        <f>IF(LQ50="1-0",INDEX(Scrape!$I:$I,MATCH('HT 1-0'!KP50,Scrape!$B:$B,0)),"")</f>
        <v/>
      </c>
      <c r="LL50">
        <f>IF(LQ50="1-0",INDEX(Scrape!$J:$J,MATCH('HT 1-0'!KP50,Scrape!$B:$B,0)),"")</f>
        <v/>
      </c>
      <c r="LM50">
        <f>IF(LQ50="1-0",INDEX(Scrape!$K:$K,MATCH('HT 1-0'!KP50,Scrape!$B:$B,0)),"")</f>
        <v/>
      </c>
      <c r="LN50">
        <f>IF(LQ50="1-0",INDEX(Scrape!$L:$L,MATCH('HT 1-0'!KP50,Scrape!$B:$B,0)),"")</f>
        <v/>
      </c>
      <c r="LO50">
        <f>IF(LQ50="1-0",INDEX(Scrape!$M:$M,MATCH('HT 1-0'!KP50,Scrape!$B:$B,0)),"")</f>
        <v/>
      </c>
      <c r="LP50">
        <f>IF(LQ50="1-0",INDEX(Scrape!$N:$N,MATCH('HT 1-0'!KP50,Scrape!$B:$B,0)),"")</f>
        <v/>
      </c>
      <c r="LQ50">
        <f>INDEX(Scrape!$O:$O,MATCH('HT 1-0'!KP50,Scrape!$B:$B,0))</f>
        <v/>
      </c>
      <c r="LR50">
        <f>(1/LJ50)+(1/LI50)+(1/LH50)</f>
        <v/>
      </c>
      <c r="LS50">
        <f>(1/LG50)+(1/LF50)+(1/LE50)</f>
        <v/>
      </c>
      <c r="LT50" s="8">
        <f>IF(INDEX(#REF!,MATCH(KQ50,#REF!,0))=INDEX(#REF!,MATCH(KQ50,#REF!,0)),INDEX(#REF!,MATCH(KQ50,#REF!,0)),"ERROR")</f>
        <v/>
      </c>
      <c r="LU50" s="4">
        <f>IF(KR50="G",2,IF(KR50="R",0.5,IF(KR50="A",1)))</f>
        <v/>
      </c>
      <c r="LV50" s="4">
        <f>IF(KS50="G",0.5,IF(KS50="R",2,IF(KS50="A",1)))</f>
        <v/>
      </c>
      <c r="LW50" s="4">
        <f>IF(KT50="G",2,IF(KT50="R",0.5,IF(KT50="A",1)))</f>
        <v/>
      </c>
      <c r="LX50" s="4">
        <f>IF(KU50="G",0.5,IF(KU50="R",2,IF(KU50="A",1)))</f>
        <v/>
      </c>
      <c r="LY50" s="7">
        <f>(LK50*(LU50+LX50)+(LL50*(LU50+LX50)))</f>
        <v/>
      </c>
      <c r="LZ50" s="7">
        <f>(LN50*(LV50+LW50)+(LO50*(LV50+LW50)))</f>
        <v/>
      </c>
      <c r="MA50" s="11">
        <f>LY50-LZ50</f>
        <v/>
      </c>
      <c r="MB50" s="5">
        <f>MA50+2</f>
        <v/>
      </c>
      <c r="MC50" s="6">
        <f>MA50-2</f>
        <v/>
      </c>
      <c r="MD50" s="4">
        <f>LE50</f>
        <v/>
      </c>
      <c r="ME50" s="9">
        <f>IF(MD50=0,1000,MD50+0.75)</f>
        <v/>
      </c>
      <c r="MF50" s="10">
        <f>IF(MD50=0,0,MD50-0.75)</f>
        <v/>
      </c>
      <c r="MG50" s="4">
        <f>((LM50*(LU50+LX50))-((LP50*(LV50+LW50))))</f>
        <v/>
      </c>
      <c r="MH50" s="9">
        <f>MG50*1.2</f>
        <v/>
      </c>
      <c r="MI50" s="10">
        <f>MG50*0.8</f>
        <v/>
      </c>
      <c r="MJ50">
        <f>IFERROR(NX50,"")</f>
        <v/>
      </c>
      <c r="MK50">
        <f>IFERROR(NY50,"")</f>
        <v/>
      </c>
      <c r="ML50">
        <f>IFERROR(NZ50,"")</f>
        <v/>
      </c>
      <c r="MM50">
        <f>IFERROR(OA50,"")</f>
        <v/>
      </c>
      <c r="MN50">
        <f>IFERROR(OB50,"")</f>
        <v/>
      </c>
      <c r="MO50">
        <f>IFERROR(OC50,"")</f>
        <v/>
      </c>
      <c r="MP50" s="1">
        <f>COUNTIFS(#REF!,LT50,#REF!,1,#REF!,"&gt;="&amp;MC50,#REF!,"&lt;="&amp;MB50,#REF!,"&lt;="&amp;ME50,#REF!,"&gt;="&amp;MF50,#REF!,"="&amp;KV50,#REF!,"="&amp;KX50)</f>
        <v/>
      </c>
      <c r="MQ50" s="1">
        <f>COUNTIFS(#REF!,LT50,#REF!,0,#REF!,"&gt;="&amp;MC50,#REF!,"&lt;="&amp;MB50,#REF!,"&lt;="&amp;ME50,#REF!,"&gt;="&amp;MF50,#REF!,"="&amp;KV50,#REF!,"="&amp;KX50)</f>
        <v/>
      </c>
      <c r="MR50" s="1">
        <f>COUNTIFS(#REF!,LT50,#REF!,1,#REF!,"&gt;="&amp;MC50,#REF!,"&lt;="&amp;MB50,#REF!,"&lt;="&amp;ME50,#REF!,"&gt;="&amp;MF50,#REF!,"="&amp;KW50,#REF!,"="&amp;KY50)</f>
        <v/>
      </c>
      <c r="MS50" s="1">
        <f>COUNTIFS(#REF!,LT50,#REF!,0,#REF!,"&gt;="&amp;MC50,#REF!,"&lt;="&amp;MB50,#REF!,"&lt;="&amp;ME50,#REF!,"&gt;="&amp;MF50,#REF!,"="&amp;KW50,#REF!,"="&amp;KY50)</f>
        <v/>
      </c>
      <c r="MT50" s="1">
        <f>COUNTIFS(#REF!,LT50,#REF!,1,#REF!,"&gt;="&amp;MI50,#REF!,"&lt;="&amp;MH50,#REF!,"&lt;="&amp;ME50,#REF!,"&gt;="&amp;MF50)</f>
        <v/>
      </c>
      <c r="MU50" s="1">
        <f>COUNTIFS(#REF!,LT50,#REF!,0,#REF!,"&gt;="&amp;MI50,#REF!,"&lt;="&amp;MH50,#REF!,"&lt;="&amp;ME50,#REF!,"&gt;="&amp;MF50)</f>
        <v/>
      </c>
      <c r="MV50" s="1">
        <f>COUNTIFS(#REF!,LT50,#REF!,1,#REF!,"&gt;="&amp;MI50,#REF!,"&lt;="&amp;MH50,#REF!,"="&amp;KZ50,#REF!,"="&amp;LA50,#REF!,"&lt;="&amp;ME50,#REF!,"&gt;="&amp;MF50)</f>
        <v/>
      </c>
      <c r="MW50" s="1">
        <f>COUNTIFS(#REF!,LT50,#REF!,0,#REF!,"&gt;="&amp;MI50,#REF!,"&lt;="&amp;MH50,#REF!,"="&amp;KZ50,#REF!,"="&amp;LA50,#REF!,"&lt;="&amp;ME50,#REF!,"&gt;="&amp;MF50)</f>
        <v/>
      </c>
      <c r="MX50" s="1">
        <f>COUNTIFS(#REF!,LT50,#REF!,1,#REF!,"&gt;="&amp;MC50,#REF!,"&lt;="&amp;MB50,#REF!,"&lt;="&amp;ME50,#REF!,"&gt;="&amp;MF50)</f>
        <v/>
      </c>
      <c r="MY50" s="1">
        <f>COUNTIFS(#REF!,LT50,#REF!,0,#REF!,"&gt;="&amp;MC50,#REF!,"&lt;="&amp;MB50,#REF!,"&lt;="&amp;ME50,#REF!,"&gt;="&amp;MF50)</f>
        <v/>
      </c>
      <c r="MZ50" s="1">
        <f>COUNTIFS(#REF!,LT50,#REF!,1,#REF!,"&lt;="&amp;ME50,#REF!,"&gt;="&amp;MF50,#REF!,"="&amp;KV50,#REF!,"="&amp;KX50)</f>
        <v/>
      </c>
      <c r="NA50" s="1">
        <f>COUNTIFS(#REF!,LT50,#REF!,0,#REF!,"&lt;="&amp;ME50,#REF!,"&gt;="&amp;MF50,#REF!,"="&amp;KV50,#REF!,"="&amp;KX50)</f>
        <v/>
      </c>
      <c r="NB50" s="1">
        <f>COUNTIFS(#REF!,LT50,#REF!,1,#REF!,"&lt;="&amp;ME50,#REF!,"&gt;="&amp;MF50,#REF!,"="&amp;KW50,#REF!,"="&amp;KY50)</f>
        <v/>
      </c>
      <c r="NC50" s="1">
        <f>COUNTIFS(#REF!,LT50,#REF!,0,#REF!,"&lt;="&amp;ME50,#REF!,"&gt;="&amp;MF50,#REF!,"="&amp;KW50,#REF!,"="&amp;KY50)</f>
        <v/>
      </c>
      <c r="ND50" s="1">
        <f>MP50+MR50+MT50+MV50+MX50+MZ50+NB50</f>
        <v/>
      </c>
      <c r="NE50" s="1">
        <f>MQ50+MS50+MU50+MW50+MY50+NA50+NC50</f>
        <v/>
      </c>
      <c r="NF50" s="1">
        <f>ND50+NE50</f>
        <v/>
      </c>
      <c r="NG50" s="33">
        <f>ND50/(ND50+NE50)</f>
        <v/>
      </c>
      <c r="NH50" s="3">
        <f>1/NG50</f>
        <v/>
      </c>
      <c r="NI50" s="1">
        <f>LH50</f>
        <v/>
      </c>
      <c r="NJ50" s="79">
        <f>((1-NG50)*(1/(NI50-1))*0.98-(NG50*1))</f>
        <v/>
      </c>
      <c r="NK50" s="34">
        <f>IF(LR50&lt;0.9,0,IF(AND(LR50&gt;1.1),0,1))</f>
        <v/>
      </c>
      <c r="NL50" s="34">
        <f>IF(LS50&lt;0.9,0,IF(AND(LS50&gt;1.1),0,1))</f>
        <v/>
      </c>
      <c r="NM50" s="32">
        <f>IF(NF50&gt;99,1,0)</f>
        <v/>
      </c>
      <c r="NN50" s="32">
        <f>IF(NJ50&gt;0.0799,1,0)</f>
        <v/>
      </c>
      <c r="NO50" s="32">
        <f>IF(NJ50&gt;NQ50,1,0)</f>
        <v/>
      </c>
      <c r="NP50" s="32">
        <f>NM50+NN50+NO50+NK50+NL50</f>
        <v/>
      </c>
      <c r="NQ50" s="79">
        <f>(((100*NG50)*(NI50-1)*0.98)-((1-NG50)*100))/100</f>
        <v/>
      </c>
      <c r="NR50" s="34">
        <f>IF(LR50&lt;0.9,0,IF(AND(LR50&gt;1.1),0,1))</f>
        <v/>
      </c>
      <c r="NS50" s="34">
        <f>IF(LS50&lt;0.9,0,IF(AND(LS50&gt;1.1),0,1))</f>
        <v/>
      </c>
      <c r="NT50" s="32">
        <f>IF(NF50&gt;99,1,0)</f>
        <v/>
      </c>
      <c r="NU50" s="32">
        <f>IF(NQ50&gt;0.0799,1,0)</f>
        <v/>
      </c>
      <c r="NV50" s="32">
        <f>IF(NQ50&gt;NJ50,1,0)</f>
        <v/>
      </c>
      <c r="NW50" s="32">
        <f>NT50+NU50+NV50+NR50+NS50</f>
        <v/>
      </c>
      <c r="NX50">
        <f>IF(NP50=5,"LayHome1-0",IF(AND(NW50=5),"BackHome1-0",""))</f>
        <v/>
      </c>
      <c r="NY50">
        <f>IF(NP50=5,KN50,IF(AND(NW50=5),KN50,""))</f>
        <v/>
      </c>
      <c r="NZ50">
        <f>IF(NP50=5,"Match Odds",IF(AND(NW50=5),"Match Odds",""))</f>
        <v/>
      </c>
      <c r="OA50">
        <f>IF(NP50=5,KP50,IF(AND(NW50=5),KP50,""))</f>
        <v/>
      </c>
      <c r="OB50">
        <f>IF(NP50=5,"MATCH_ODDS",IF(AND(NW50=5),"MATCH_ODDS",""))</f>
        <v/>
      </c>
      <c r="OC50">
        <f>IF(NP50=5,"LAY",IF(AND(NW50=5),"BACK",""))</f>
        <v/>
      </c>
    </row>
    <row r="51" ht="16.5" customHeight="1" thickBot="1" thickTop="1">
      <c r="A51" s="2" t="n"/>
      <c r="KN51" s="1">
        <f>IF(INDEX(#REF!,MATCH('HT 1-0'!D51,#REF!,0))=INDEX(#REF!,MATCH('HT 1-0'!D51,#REF!,0)),INDEX(#REF!,MATCH('HT 1-0'!D51,#REF!,0)),"ERROR")</f>
        <v/>
      </c>
      <c r="KO51" s="1">
        <f>IF(INDEX(#REF!,MATCH('HT 1-0'!E51,#REF!,0))=INDEX(#REF!,MATCH('HT 1-0'!E51,#REF!,0)),INDEX(#REF!,MATCH('HT 1-0'!E51,#REF!,0)),"ERROR")</f>
        <v/>
      </c>
      <c r="KP51" s="1">
        <f>KN51&amp;" v "&amp;KO51</f>
        <v/>
      </c>
      <c r="KQ51">
        <f>B51&amp;"_"&amp;C51</f>
        <v/>
      </c>
      <c r="KR51" s="1">
        <f>IF((HW51/KK51)&lt;0.335,"G",IF((HW51/KK51)&gt;0.67,"R","A"))</f>
        <v/>
      </c>
      <c r="KS51" s="1">
        <f>IF((HX51/KK51)&lt;0.335,"G",IF((HX51/KK51)&gt;0.67,"R","A"))</f>
        <v/>
      </c>
      <c r="KT51" s="1">
        <f>IF((IH51/KK51)&lt;0.335,"G",IF((IH51/KK51)&gt;0.67,"R","A"))</f>
        <v/>
      </c>
      <c r="KU51" s="1">
        <f>IF((II51/KK51)&lt;0.335,"G",IF((II51/KK51)&gt;0.67,"R","A"))</f>
        <v/>
      </c>
      <c r="KV51" s="1">
        <f>IF((HZ51/KK51)&lt;0.335,"G",IF((HZ51/KK51)&gt;0.67,"R","A"))</f>
        <v/>
      </c>
      <c r="KW51" s="1">
        <f>IF((HY51/KK51)&lt;0.335,"G",IF((HY51/KK51)&gt;0.67,"R","A"))</f>
        <v/>
      </c>
      <c r="KX51" s="1">
        <f>IF((IK51/KK51)&lt;0.335,"G",IF((IK51/KK51)&gt;0.67,"R","A"))</f>
        <v/>
      </c>
      <c r="KY51" s="1">
        <f>IF((IJ51/KK51)&lt;0.335,"G",IF((IJ51/KK51)&gt;0.67,"R","A"))</f>
        <v/>
      </c>
      <c r="KZ51" s="1">
        <f>IF((HQ51/KK51)&lt;0.335,"G",IF((HQ51/KK51)&gt;0.67,"R","A"))</f>
        <v/>
      </c>
      <c r="LA51" s="1">
        <f>IF((IB51/KK51)&lt;0.335,"G",IF((IB51/KK51)&gt;0.67,"R","A"))</f>
        <v/>
      </c>
      <c r="LB51">
        <f>IF(LQ51="1-0",INDEX(Scrape!#REF!,MATCH('HT 1-0'!KP51,Scrape!$B:$B,0)),"")</f>
        <v/>
      </c>
      <c r="LC51">
        <f>IF(LQ51="1-0",INDEX(Scrape!$A:$A,MATCH('HT 1-0'!KP51,Scrape!$B:$B,0)),"")</f>
        <v/>
      </c>
      <c r="LD51">
        <f>IF(LQ51="1-0",INDEX(Scrape!$B:$B,MATCH('HT 1-0'!KP51,Scrape!$B:$B,0)),"")</f>
        <v/>
      </c>
      <c r="LE51">
        <f>IF(LQ51="1-0",INDEX(Scrape!$C:$C,MATCH('HT 1-0'!KP51,Scrape!$B:$B,0)),"")</f>
        <v/>
      </c>
      <c r="LF51">
        <f>IF(LQ51="1-0",INDEX(Scrape!$D:$D,MATCH('HT 1-0'!KP51,Scrape!$B:$B,0)),"")</f>
        <v/>
      </c>
      <c r="LG51">
        <f>IF(LQ51="1-0",INDEX(Scrape!$E:$E,MATCH('HT 1-0'!KP51,Scrape!$B:$B,0)),"")</f>
        <v/>
      </c>
      <c r="LH51">
        <f>IF(LQ51="1-0",INDEX(Scrape!$F:$F,MATCH('HT 1-0'!KP51,Scrape!$B:$B,0)),"")</f>
        <v/>
      </c>
      <c r="LI51">
        <f>IF(LQ51="1-0",INDEX(Scrape!$G:$G,MATCH('HT 1-0'!KP51,Scrape!$B:$B,0)),"")</f>
        <v/>
      </c>
      <c r="LJ51">
        <f>IF(LQ51="1-0",INDEX(Scrape!$H:$H,MATCH('HT 1-0'!KP51,Scrape!$B:$B,0)),"")</f>
        <v/>
      </c>
      <c r="LK51">
        <f>IF(LQ51="1-0",INDEX(Scrape!$I:$I,MATCH('HT 1-0'!KP51,Scrape!$B:$B,0)),"")</f>
        <v/>
      </c>
      <c r="LL51">
        <f>IF(LQ51="1-0",INDEX(Scrape!$J:$J,MATCH('HT 1-0'!KP51,Scrape!$B:$B,0)),"")</f>
        <v/>
      </c>
      <c r="LM51">
        <f>IF(LQ51="1-0",INDEX(Scrape!$K:$K,MATCH('HT 1-0'!KP51,Scrape!$B:$B,0)),"")</f>
        <v/>
      </c>
      <c r="LN51">
        <f>IF(LQ51="1-0",INDEX(Scrape!$L:$L,MATCH('HT 1-0'!KP51,Scrape!$B:$B,0)),"")</f>
        <v/>
      </c>
      <c r="LO51">
        <f>IF(LQ51="1-0",INDEX(Scrape!$M:$M,MATCH('HT 1-0'!KP51,Scrape!$B:$B,0)),"")</f>
        <v/>
      </c>
      <c r="LP51">
        <f>IF(LQ51="1-0",INDEX(Scrape!$N:$N,MATCH('HT 1-0'!KP51,Scrape!$B:$B,0)),"")</f>
        <v/>
      </c>
      <c r="LQ51">
        <f>INDEX(Scrape!$O:$O,MATCH('HT 1-0'!KP51,Scrape!$B:$B,0))</f>
        <v/>
      </c>
      <c r="LR51">
        <f>(1/LJ51)+(1/LI51)+(1/LH51)</f>
        <v/>
      </c>
      <c r="LS51">
        <f>(1/LG51)+(1/LF51)+(1/LE51)</f>
        <v/>
      </c>
      <c r="LT51" s="8">
        <f>IF(INDEX(#REF!,MATCH(KQ51,#REF!,0))=INDEX(#REF!,MATCH(KQ51,#REF!,0)),INDEX(#REF!,MATCH(KQ51,#REF!,0)),"ERROR")</f>
        <v/>
      </c>
      <c r="LU51" s="4">
        <f>IF(KR51="G",2,IF(KR51="R",0.5,IF(KR51="A",1)))</f>
        <v/>
      </c>
      <c r="LV51" s="4">
        <f>IF(KS51="G",0.5,IF(KS51="R",2,IF(KS51="A",1)))</f>
        <v/>
      </c>
      <c r="LW51" s="4">
        <f>IF(KT51="G",2,IF(KT51="R",0.5,IF(KT51="A",1)))</f>
        <v/>
      </c>
      <c r="LX51" s="4">
        <f>IF(KU51="G",0.5,IF(KU51="R",2,IF(KU51="A",1)))</f>
        <v/>
      </c>
      <c r="LY51" s="7">
        <f>(LK51*(LU51+LX51)+(LL51*(LU51+LX51)))</f>
        <v/>
      </c>
      <c r="LZ51" s="7">
        <f>(LN51*(LV51+LW51)+(LO51*(LV51+LW51)))</f>
        <v/>
      </c>
      <c r="MA51" s="11">
        <f>LY51-LZ51</f>
        <v/>
      </c>
      <c r="MB51" s="5">
        <f>MA51+2</f>
        <v/>
      </c>
      <c r="MC51" s="6">
        <f>MA51-2</f>
        <v/>
      </c>
      <c r="MD51" s="4">
        <f>LE51</f>
        <v/>
      </c>
      <c r="ME51" s="9">
        <f>IF(MD51=0,1000,MD51+0.75)</f>
        <v/>
      </c>
      <c r="MF51" s="10">
        <f>IF(MD51=0,0,MD51-0.75)</f>
        <v/>
      </c>
      <c r="MG51" s="4">
        <f>((LM51*(LU51+LX51))-((LP51*(LV51+LW51))))</f>
        <v/>
      </c>
      <c r="MH51" s="9">
        <f>MG51*1.2</f>
        <v/>
      </c>
      <c r="MI51" s="10">
        <f>MG51*0.8</f>
        <v/>
      </c>
      <c r="MJ51">
        <f>IFERROR(NX51,"")</f>
        <v/>
      </c>
      <c r="MK51">
        <f>IFERROR(NY51,"")</f>
        <v/>
      </c>
      <c r="ML51">
        <f>IFERROR(NZ51,"")</f>
        <v/>
      </c>
      <c r="MM51">
        <f>IFERROR(OA51,"")</f>
        <v/>
      </c>
      <c r="MN51">
        <f>IFERROR(OB51,"")</f>
        <v/>
      </c>
      <c r="MO51">
        <f>IFERROR(OC51,"")</f>
        <v/>
      </c>
      <c r="MP51" s="1">
        <f>COUNTIFS(#REF!,LT51,#REF!,1,#REF!,"&gt;="&amp;MC51,#REF!,"&lt;="&amp;MB51,#REF!,"&lt;="&amp;ME51,#REF!,"&gt;="&amp;MF51,#REF!,"="&amp;KV51,#REF!,"="&amp;KX51)</f>
        <v/>
      </c>
      <c r="MQ51" s="1">
        <f>COUNTIFS(#REF!,LT51,#REF!,0,#REF!,"&gt;="&amp;MC51,#REF!,"&lt;="&amp;MB51,#REF!,"&lt;="&amp;ME51,#REF!,"&gt;="&amp;MF51,#REF!,"="&amp;KV51,#REF!,"="&amp;KX51)</f>
        <v/>
      </c>
      <c r="MR51" s="1">
        <f>COUNTIFS(#REF!,LT51,#REF!,1,#REF!,"&gt;="&amp;MC51,#REF!,"&lt;="&amp;MB51,#REF!,"&lt;="&amp;ME51,#REF!,"&gt;="&amp;MF51,#REF!,"="&amp;KW51,#REF!,"="&amp;KY51)</f>
        <v/>
      </c>
      <c r="MS51" s="1">
        <f>COUNTIFS(#REF!,LT51,#REF!,0,#REF!,"&gt;="&amp;MC51,#REF!,"&lt;="&amp;MB51,#REF!,"&lt;="&amp;ME51,#REF!,"&gt;="&amp;MF51,#REF!,"="&amp;KW51,#REF!,"="&amp;KY51)</f>
        <v/>
      </c>
      <c r="MT51" s="1">
        <f>COUNTIFS(#REF!,LT51,#REF!,1,#REF!,"&gt;="&amp;MI51,#REF!,"&lt;="&amp;MH51,#REF!,"&lt;="&amp;ME51,#REF!,"&gt;="&amp;MF51)</f>
        <v/>
      </c>
      <c r="MU51" s="1">
        <f>COUNTIFS(#REF!,LT51,#REF!,0,#REF!,"&gt;="&amp;MI51,#REF!,"&lt;="&amp;MH51,#REF!,"&lt;="&amp;ME51,#REF!,"&gt;="&amp;MF51)</f>
        <v/>
      </c>
      <c r="MV51" s="1">
        <f>COUNTIFS(#REF!,LT51,#REF!,1,#REF!,"&gt;="&amp;MI51,#REF!,"&lt;="&amp;MH51,#REF!,"="&amp;KZ51,#REF!,"="&amp;LA51,#REF!,"&lt;="&amp;ME51,#REF!,"&gt;="&amp;MF51)</f>
        <v/>
      </c>
      <c r="MW51" s="1">
        <f>COUNTIFS(#REF!,LT51,#REF!,0,#REF!,"&gt;="&amp;MI51,#REF!,"&lt;="&amp;MH51,#REF!,"="&amp;KZ51,#REF!,"="&amp;LA51,#REF!,"&lt;="&amp;ME51,#REF!,"&gt;="&amp;MF51)</f>
        <v/>
      </c>
      <c r="MX51" s="1">
        <f>COUNTIFS(#REF!,LT51,#REF!,1,#REF!,"&gt;="&amp;MC51,#REF!,"&lt;="&amp;MB51,#REF!,"&lt;="&amp;ME51,#REF!,"&gt;="&amp;MF51)</f>
        <v/>
      </c>
      <c r="MY51" s="1">
        <f>COUNTIFS(#REF!,LT51,#REF!,0,#REF!,"&gt;="&amp;MC51,#REF!,"&lt;="&amp;MB51,#REF!,"&lt;="&amp;ME51,#REF!,"&gt;="&amp;MF51)</f>
        <v/>
      </c>
      <c r="MZ51" s="1">
        <f>COUNTIFS(#REF!,LT51,#REF!,1,#REF!,"&lt;="&amp;ME51,#REF!,"&gt;="&amp;MF51,#REF!,"="&amp;KV51,#REF!,"="&amp;KX51)</f>
        <v/>
      </c>
      <c r="NA51" s="1">
        <f>COUNTIFS(#REF!,LT51,#REF!,0,#REF!,"&lt;="&amp;ME51,#REF!,"&gt;="&amp;MF51,#REF!,"="&amp;KV51,#REF!,"="&amp;KX51)</f>
        <v/>
      </c>
      <c r="NB51" s="1">
        <f>COUNTIFS(#REF!,LT51,#REF!,1,#REF!,"&lt;="&amp;ME51,#REF!,"&gt;="&amp;MF51,#REF!,"="&amp;KW51,#REF!,"="&amp;KY51)</f>
        <v/>
      </c>
      <c r="NC51" s="1">
        <f>COUNTIFS(#REF!,LT51,#REF!,0,#REF!,"&lt;="&amp;ME51,#REF!,"&gt;="&amp;MF51,#REF!,"="&amp;KW51,#REF!,"="&amp;KY51)</f>
        <v/>
      </c>
      <c r="ND51" s="1">
        <f>MP51+MR51+MT51+MV51+MX51+MZ51+NB51</f>
        <v/>
      </c>
      <c r="NE51" s="1">
        <f>MQ51+MS51+MU51+MW51+MY51+NA51+NC51</f>
        <v/>
      </c>
      <c r="NF51" s="1">
        <f>ND51+NE51</f>
        <v/>
      </c>
      <c r="NG51" s="33">
        <f>ND51/(ND51+NE51)</f>
        <v/>
      </c>
      <c r="NH51" s="3">
        <f>1/NG51</f>
        <v/>
      </c>
      <c r="NI51" s="1">
        <f>LH51</f>
        <v/>
      </c>
      <c r="NJ51" s="79">
        <f>((1-NG51)*(1/(NI51-1))*0.98-(NG51*1))</f>
        <v/>
      </c>
      <c r="NK51" s="34">
        <f>IF(LR51&lt;0.9,0,IF(AND(LR51&gt;1.1),0,1))</f>
        <v/>
      </c>
      <c r="NL51" s="34">
        <f>IF(LS51&lt;0.9,0,IF(AND(LS51&gt;1.1),0,1))</f>
        <v/>
      </c>
      <c r="NM51" s="32">
        <f>IF(NF51&gt;99,1,0)</f>
        <v/>
      </c>
      <c r="NN51" s="32">
        <f>IF(NJ51&gt;0.0799,1,0)</f>
        <v/>
      </c>
      <c r="NO51" s="32">
        <f>IF(NJ51&gt;NQ51,1,0)</f>
        <v/>
      </c>
      <c r="NP51" s="32">
        <f>NM51+NN51+NO51+NK51+NL51</f>
        <v/>
      </c>
      <c r="NQ51" s="79">
        <f>(((100*NG51)*(NI51-1)*0.98)-((1-NG51)*100))/100</f>
        <v/>
      </c>
      <c r="NR51" s="34">
        <f>IF(LR51&lt;0.9,0,IF(AND(LR51&gt;1.1),0,1))</f>
        <v/>
      </c>
      <c r="NS51" s="34">
        <f>IF(LS51&lt;0.9,0,IF(AND(LS51&gt;1.1),0,1))</f>
        <v/>
      </c>
      <c r="NT51" s="32">
        <f>IF(NF51&gt;99,1,0)</f>
        <v/>
      </c>
      <c r="NU51" s="32">
        <f>IF(NQ51&gt;0.0799,1,0)</f>
        <v/>
      </c>
      <c r="NV51" s="32">
        <f>IF(NQ51&gt;NJ51,1,0)</f>
        <v/>
      </c>
      <c r="NW51" s="32">
        <f>NT51+NU51+NV51+NR51+NS51</f>
        <v/>
      </c>
      <c r="NX51">
        <f>IF(NP51=5,"LayHome1-0",IF(AND(NW51=5),"BackHome1-0",""))</f>
        <v/>
      </c>
      <c r="NY51">
        <f>IF(NP51=5,KN51,IF(AND(NW51=5),KN51,""))</f>
        <v/>
      </c>
      <c r="NZ51">
        <f>IF(NP51=5,"Match Odds",IF(AND(NW51=5),"Match Odds",""))</f>
        <v/>
      </c>
      <c r="OA51">
        <f>IF(NP51=5,KP51,IF(AND(NW51=5),KP51,""))</f>
        <v/>
      </c>
      <c r="OB51">
        <f>IF(NP51=5,"MATCH_ODDS",IF(AND(NW51=5),"MATCH_ODDS",""))</f>
        <v/>
      </c>
      <c r="OC51">
        <f>IF(NP51=5,"LAY",IF(AND(NW51=5),"BACK",""))</f>
        <v/>
      </c>
    </row>
    <row r="52" ht="16.5" customHeight="1" thickBot="1" thickTop="1">
      <c r="A52" s="2" t="n"/>
      <c r="KN52" s="1">
        <f>IF(INDEX(#REF!,MATCH('HT 1-0'!D52,#REF!,0))=INDEX(#REF!,MATCH('HT 1-0'!D52,#REF!,0)),INDEX(#REF!,MATCH('HT 1-0'!D52,#REF!,0)),"ERROR")</f>
        <v/>
      </c>
      <c r="KO52" s="1">
        <f>IF(INDEX(#REF!,MATCH('HT 1-0'!E52,#REF!,0))=INDEX(#REF!,MATCH('HT 1-0'!E52,#REF!,0)),INDEX(#REF!,MATCH('HT 1-0'!E52,#REF!,0)),"ERROR")</f>
        <v/>
      </c>
      <c r="KP52" s="1">
        <f>KN52&amp;" v "&amp;KO52</f>
        <v/>
      </c>
      <c r="KQ52">
        <f>B52&amp;"_"&amp;C52</f>
        <v/>
      </c>
      <c r="KR52" s="1">
        <f>IF((HW52/KK52)&lt;0.335,"G",IF((HW52/KK52)&gt;0.67,"R","A"))</f>
        <v/>
      </c>
      <c r="KS52" s="1">
        <f>IF((HX52/KK52)&lt;0.335,"G",IF((HX52/KK52)&gt;0.67,"R","A"))</f>
        <v/>
      </c>
      <c r="KT52" s="1">
        <f>IF((IH52/KK52)&lt;0.335,"G",IF((IH52/KK52)&gt;0.67,"R","A"))</f>
        <v/>
      </c>
      <c r="KU52" s="1">
        <f>IF((II52/KK52)&lt;0.335,"G",IF((II52/KK52)&gt;0.67,"R","A"))</f>
        <v/>
      </c>
      <c r="KV52" s="1">
        <f>IF((HZ52/KK52)&lt;0.335,"G",IF((HZ52/KK52)&gt;0.67,"R","A"))</f>
        <v/>
      </c>
      <c r="KW52" s="1">
        <f>IF((HY52/KK52)&lt;0.335,"G",IF((HY52/KK52)&gt;0.67,"R","A"))</f>
        <v/>
      </c>
      <c r="KX52" s="1">
        <f>IF((IK52/KK52)&lt;0.335,"G",IF((IK52/KK52)&gt;0.67,"R","A"))</f>
        <v/>
      </c>
      <c r="KY52" s="1">
        <f>IF((IJ52/KK52)&lt;0.335,"G",IF((IJ52/KK52)&gt;0.67,"R","A"))</f>
        <v/>
      </c>
      <c r="KZ52" s="1">
        <f>IF((HQ52/KK52)&lt;0.335,"G",IF((HQ52/KK52)&gt;0.67,"R","A"))</f>
        <v/>
      </c>
      <c r="LA52" s="1">
        <f>IF((IB52/KK52)&lt;0.335,"G",IF((IB52/KK52)&gt;0.67,"R","A"))</f>
        <v/>
      </c>
      <c r="LB52">
        <f>IF(LQ52="1-0",INDEX(Scrape!#REF!,MATCH('HT 1-0'!KP52,Scrape!$B:$B,0)),"")</f>
        <v/>
      </c>
      <c r="LC52">
        <f>IF(LQ52="1-0",INDEX(Scrape!$A:$A,MATCH('HT 1-0'!KP52,Scrape!$B:$B,0)),"")</f>
        <v/>
      </c>
      <c r="LD52">
        <f>IF(LQ52="1-0",INDEX(Scrape!$B:$B,MATCH('HT 1-0'!KP52,Scrape!$B:$B,0)),"")</f>
        <v/>
      </c>
      <c r="LE52">
        <f>IF(LQ52="1-0",INDEX(Scrape!$C:$C,MATCH('HT 1-0'!KP52,Scrape!$B:$B,0)),"")</f>
        <v/>
      </c>
      <c r="LF52">
        <f>IF(LQ52="1-0",INDEX(Scrape!$D:$D,MATCH('HT 1-0'!KP52,Scrape!$B:$B,0)),"")</f>
        <v/>
      </c>
      <c r="LG52">
        <f>IF(LQ52="1-0",INDEX(Scrape!$E:$E,MATCH('HT 1-0'!KP52,Scrape!$B:$B,0)),"")</f>
        <v/>
      </c>
      <c r="LH52">
        <f>IF(LQ52="1-0",INDEX(Scrape!$F:$F,MATCH('HT 1-0'!KP52,Scrape!$B:$B,0)),"")</f>
        <v/>
      </c>
      <c r="LI52">
        <f>IF(LQ52="1-0",INDEX(Scrape!$G:$G,MATCH('HT 1-0'!KP52,Scrape!$B:$B,0)),"")</f>
        <v/>
      </c>
      <c r="LJ52">
        <f>IF(LQ52="1-0",INDEX(Scrape!$H:$H,MATCH('HT 1-0'!KP52,Scrape!$B:$B,0)),"")</f>
        <v/>
      </c>
      <c r="LK52">
        <f>IF(LQ52="1-0",INDEX(Scrape!$I:$I,MATCH('HT 1-0'!KP52,Scrape!$B:$B,0)),"")</f>
        <v/>
      </c>
      <c r="LL52">
        <f>IF(LQ52="1-0",INDEX(Scrape!$J:$J,MATCH('HT 1-0'!KP52,Scrape!$B:$B,0)),"")</f>
        <v/>
      </c>
      <c r="LM52">
        <f>IF(LQ52="1-0",INDEX(Scrape!$K:$K,MATCH('HT 1-0'!KP52,Scrape!$B:$B,0)),"")</f>
        <v/>
      </c>
      <c r="LN52">
        <f>IF(LQ52="1-0",INDEX(Scrape!$L:$L,MATCH('HT 1-0'!KP52,Scrape!$B:$B,0)),"")</f>
        <v/>
      </c>
      <c r="LO52">
        <f>IF(LQ52="1-0",INDEX(Scrape!$M:$M,MATCH('HT 1-0'!KP52,Scrape!$B:$B,0)),"")</f>
        <v/>
      </c>
      <c r="LP52">
        <f>IF(LQ52="1-0",INDEX(Scrape!$N:$N,MATCH('HT 1-0'!KP52,Scrape!$B:$B,0)),"")</f>
        <v/>
      </c>
      <c r="LQ52">
        <f>INDEX(Scrape!$O:$O,MATCH('HT 1-0'!KP52,Scrape!$B:$B,0))</f>
        <v/>
      </c>
      <c r="LR52">
        <f>(1/LJ52)+(1/LI52)+(1/LH52)</f>
        <v/>
      </c>
      <c r="LS52">
        <f>(1/LG52)+(1/LF52)+(1/LE52)</f>
        <v/>
      </c>
      <c r="LT52" s="8">
        <f>IF(INDEX(#REF!,MATCH(KQ52,#REF!,0))=INDEX(#REF!,MATCH(KQ52,#REF!,0)),INDEX(#REF!,MATCH(KQ52,#REF!,0)),"ERROR")</f>
        <v/>
      </c>
      <c r="LU52" s="4">
        <f>IF(KR52="G",2,IF(KR52="R",0.5,IF(KR52="A",1)))</f>
        <v/>
      </c>
      <c r="LV52" s="4">
        <f>IF(KS52="G",0.5,IF(KS52="R",2,IF(KS52="A",1)))</f>
        <v/>
      </c>
      <c r="LW52" s="4">
        <f>IF(KT52="G",2,IF(KT52="R",0.5,IF(KT52="A",1)))</f>
        <v/>
      </c>
      <c r="LX52" s="4">
        <f>IF(KU52="G",0.5,IF(KU52="R",2,IF(KU52="A",1)))</f>
        <v/>
      </c>
      <c r="LY52" s="7">
        <f>(LK52*(LU52+LX52)+(LL52*(LU52+LX52)))</f>
        <v/>
      </c>
      <c r="LZ52" s="7">
        <f>(LN52*(LV52+LW52)+(LO52*(LV52+LW52)))</f>
        <v/>
      </c>
      <c r="MA52" s="11">
        <f>LY52-LZ52</f>
        <v/>
      </c>
      <c r="MB52" s="5">
        <f>MA52+2</f>
        <v/>
      </c>
      <c r="MC52" s="6">
        <f>MA52-2</f>
        <v/>
      </c>
      <c r="MD52" s="4">
        <f>LE52</f>
        <v/>
      </c>
      <c r="ME52" s="9">
        <f>IF(MD52=0,1000,MD52+0.75)</f>
        <v/>
      </c>
      <c r="MF52" s="10">
        <f>IF(MD52=0,0,MD52-0.75)</f>
        <v/>
      </c>
      <c r="MG52" s="4">
        <f>((LM52*(LU52+LX52))-((LP52*(LV52+LW52))))</f>
        <v/>
      </c>
      <c r="MH52" s="9">
        <f>MG52*1.2</f>
        <v/>
      </c>
      <c r="MI52" s="10">
        <f>MG52*0.8</f>
        <v/>
      </c>
      <c r="MJ52">
        <f>IFERROR(NX52,"")</f>
        <v/>
      </c>
      <c r="MK52">
        <f>IFERROR(NY52,"")</f>
        <v/>
      </c>
      <c r="ML52">
        <f>IFERROR(NZ52,"")</f>
        <v/>
      </c>
      <c r="MM52">
        <f>IFERROR(OA52,"")</f>
        <v/>
      </c>
      <c r="MN52">
        <f>IFERROR(OB52,"")</f>
        <v/>
      </c>
      <c r="MO52">
        <f>IFERROR(OC52,"")</f>
        <v/>
      </c>
      <c r="MP52" s="1">
        <f>COUNTIFS(#REF!,LT52,#REF!,1,#REF!,"&gt;="&amp;MC52,#REF!,"&lt;="&amp;MB52,#REF!,"&lt;="&amp;ME52,#REF!,"&gt;="&amp;MF52,#REF!,"="&amp;KV52,#REF!,"="&amp;KX52)</f>
        <v/>
      </c>
      <c r="MQ52" s="1">
        <f>COUNTIFS(#REF!,LT52,#REF!,0,#REF!,"&gt;="&amp;MC52,#REF!,"&lt;="&amp;MB52,#REF!,"&lt;="&amp;ME52,#REF!,"&gt;="&amp;MF52,#REF!,"="&amp;KV52,#REF!,"="&amp;KX52)</f>
        <v/>
      </c>
      <c r="MR52" s="1">
        <f>COUNTIFS(#REF!,LT52,#REF!,1,#REF!,"&gt;="&amp;MC52,#REF!,"&lt;="&amp;MB52,#REF!,"&lt;="&amp;ME52,#REF!,"&gt;="&amp;MF52,#REF!,"="&amp;KW52,#REF!,"="&amp;KY52)</f>
        <v/>
      </c>
      <c r="MS52" s="1">
        <f>COUNTIFS(#REF!,LT52,#REF!,0,#REF!,"&gt;="&amp;MC52,#REF!,"&lt;="&amp;MB52,#REF!,"&lt;="&amp;ME52,#REF!,"&gt;="&amp;MF52,#REF!,"="&amp;KW52,#REF!,"="&amp;KY52)</f>
        <v/>
      </c>
      <c r="MT52" s="1">
        <f>COUNTIFS(#REF!,LT52,#REF!,1,#REF!,"&gt;="&amp;MI52,#REF!,"&lt;="&amp;MH52,#REF!,"&lt;="&amp;ME52,#REF!,"&gt;="&amp;MF52)</f>
        <v/>
      </c>
      <c r="MU52" s="1">
        <f>COUNTIFS(#REF!,LT52,#REF!,0,#REF!,"&gt;="&amp;MI52,#REF!,"&lt;="&amp;MH52,#REF!,"&lt;="&amp;ME52,#REF!,"&gt;="&amp;MF52)</f>
        <v/>
      </c>
      <c r="MV52" s="1">
        <f>COUNTIFS(#REF!,LT52,#REF!,1,#REF!,"&gt;="&amp;MI52,#REF!,"&lt;="&amp;MH52,#REF!,"="&amp;KZ52,#REF!,"="&amp;LA52,#REF!,"&lt;="&amp;ME52,#REF!,"&gt;="&amp;MF52)</f>
        <v/>
      </c>
      <c r="MW52" s="1">
        <f>COUNTIFS(#REF!,LT52,#REF!,0,#REF!,"&gt;="&amp;MI52,#REF!,"&lt;="&amp;MH52,#REF!,"="&amp;KZ52,#REF!,"="&amp;LA52,#REF!,"&lt;="&amp;ME52,#REF!,"&gt;="&amp;MF52)</f>
        <v/>
      </c>
      <c r="MX52" s="1">
        <f>COUNTIFS(#REF!,LT52,#REF!,1,#REF!,"&gt;="&amp;MC52,#REF!,"&lt;="&amp;MB52,#REF!,"&lt;="&amp;ME52,#REF!,"&gt;="&amp;MF52)</f>
        <v/>
      </c>
      <c r="MY52" s="1">
        <f>COUNTIFS(#REF!,LT52,#REF!,0,#REF!,"&gt;="&amp;MC52,#REF!,"&lt;="&amp;MB52,#REF!,"&lt;="&amp;ME52,#REF!,"&gt;="&amp;MF52)</f>
        <v/>
      </c>
      <c r="MZ52" s="1">
        <f>COUNTIFS(#REF!,LT52,#REF!,1,#REF!,"&lt;="&amp;ME52,#REF!,"&gt;="&amp;MF52,#REF!,"="&amp;KV52,#REF!,"="&amp;KX52)</f>
        <v/>
      </c>
      <c r="NA52" s="1">
        <f>COUNTIFS(#REF!,LT52,#REF!,0,#REF!,"&lt;="&amp;ME52,#REF!,"&gt;="&amp;MF52,#REF!,"="&amp;KV52,#REF!,"="&amp;KX52)</f>
        <v/>
      </c>
      <c r="NB52" s="1">
        <f>COUNTIFS(#REF!,LT52,#REF!,1,#REF!,"&lt;="&amp;ME52,#REF!,"&gt;="&amp;MF52,#REF!,"="&amp;KW52,#REF!,"="&amp;KY52)</f>
        <v/>
      </c>
      <c r="NC52" s="1">
        <f>COUNTIFS(#REF!,LT52,#REF!,0,#REF!,"&lt;="&amp;ME52,#REF!,"&gt;="&amp;MF52,#REF!,"="&amp;KW52,#REF!,"="&amp;KY52)</f>
        <v/>
      </c>
      <c r="ND52" s="1">
        <f>MP52+MR52+MT52+MV52+MX52+MZ52+NB52</f>
        <v/>
      </c>
      <c r="NE52" s="1">
        <f>MQ52+MS52+MU52+MW52+MY52+NA52+NC52</f>
        <v/>
      </c>
      <c r="NF52" s="1">
        <f>ND52+NE52</f>
        <v/>
      </c>
      <c r="NG52" s="33">
        <f>ND52/(ND52+NE52)</f>
        <v/>
      </c>
      <c r="NH52" s="3">
        <f>1/NG52</f>
        <v/>
      </c>
      <c r="NI52" s="1">
        <f>LH52</f>
        <v/>
      </c>
      <c r="NJ52" s="79">
        <f>((1-NG52)*(1/(NI52-1))*0.98-(NG52*1))</f>
        <v/>
      </c>
      <c r="NK52" s="34">
        <f>IF(LR52&lt;0.9,0,IF(AND(LR52&gt;1.1),0,1))</f>
        <v/>
      </c>
      <c r="NL52" s="34">
        <f>IF(LS52&lt;0.9,0,IF(AND(LS52&gt;1.1),0,1))</f>
        <v/>
      </c>
      <c r="NM52" s="32">
        <f>IF(NF52&gt;99,1,0)</f>
        <v/>
      </c>
      <c r="NN52" s="32">
        <f>IF(NJ52&gt;0.0799,1,0)</f>
        <v/>
      </c>
      <c r="NO52" s="32">
        <f>IF(NJ52&gt;NQ52,1,0)</f>
        <v/>
      </c>
      <c r="NP52" s="32">
        <f>NM52+NN52+NO52+NK52+NL52</f>
        <v/>
      </c>
      <c r="NQ52" s="79">
        <f>(((100*NG52)*(NI52-1)*0.98)-((1-NG52)*100))/100</f>
        <v/>
      </c>
      <c r="NR52" s="34">
        <f>IF(LR52&lt;0.9,0,IF(AND(LR52&gt;1.1),0,1))</f>
        <v/>
      </c>
      <c r="NS52" s="34">
        <f>IF(LS52&lt;0.9,0,IF(AND(LS52&gt;1.1),0,1))</f>
        <v/>
      </c>
      <c r="NT52" s="32">
        <f>IF(NF52&gt;99,1,0)</f>
        <v/>
      </c>
      <c r="NU52" s="32">
        <f>IF(NQ52&gt;0.0799,1,0)</f>
        <v/>
      </c>
      <c r="NV52" s="32">
        <f>IF(NQ52&gt;NJ52,1,0)</f>
        <v/>
      </c>
      <c r="NW52" s="32">
        <f>NT52+NU52+NV52+NR52+NS52</f>
        <v/>
      </c>
      <c r="NX52">
        <f>IF(NP52=5,"LayHome1-0",IF(AND(NW52=5),"BackHome1-0",""))</f>
        <v/>
      </c>
      <c r="NY52">
        <f>IF(NP52=5,KN52,IF(AND(NW52=5),KN52,""))</f>
        <v/>
      </c>
      <c r="NZ52">
        <f>IF(NP52=5,"Match Odds",IF(AND(NW52=5),"Match Odds",""))</f>
        <v/>
      </c>
      <c r="OA52">
        <f>IF(NP52=5,KP52,IF(AND(NW52=5),KP52,""))</f>
        <v/>
      </c>
      <c r="OB52">
        <f>IF(NP52=5,"MATCH_ODDS",IF(AND(NW52=5),"MATCH_ODDS",""))</f>
        <v/>
      </c>
      <c r="OC52">
        <f>IF(NP52=5,"LAY",IF(AND(NW52=5),"BACK",""))</f>
        <v/>
      </c>
    </row>
    <row r="53" ht="16.5" customHeight="1" thickBot="1" thickTop="1">
      <c r="A53" s="2" t="n"/>
      <c r="KN53" s="1">
        <f>IF(INDEX(#REF!,MATCH('HT 1-0'!D53,#REF!,0))=INDEX(#REF!,MATCH('HT 1-0'!D53,#REF!,0)),INDEX(#REF!,MATCH('HT 1-0'!D53,#REF!,0)),"ERROR")</f>
        <v/>
      </c>
      <c r="KO53" s="1">
        <f>IF(INDEX(#REF!,MATCH('HT 1-0'!E53,#REF!,0))=INDEX(#REF!,MATCH('HT 1-0'!E53,#REF!,0)),INDEX(#REF!,MATCH('HT 1-0'!E53,#REF!,0)),"ERROR")</f>
        <v/>
      </c>
      <c r="KP53" s="1">
        <f>KN53&amp;" v "&amp;KO53</f>
        <v/>
      </c>
      <c r="KQ53">
        <f>B53&amp;"_"&amp;C53</f>
        <v/>
      </c>
      <c r="KR53" s="1">
        <f>IF((HW53/KK53)&lt;0.335,"G",IF((HW53/KK53)&gt;0.67,"R","A"))</f>
        <v/>
      </c>
      <c r="KS53" s="1">
        <f>IF((HX53/KK53)&lt;0.335,"G",IF((HX53/KK53)&gt;0.67,"R","A"))</f>
        <v/>
      </c>
      <c r="KT53" s="1">
        <f>IF((IH53/KK53)&lt;0.335,"G",IF((IH53/KK53)&gt;0.67,"R","A"))</f>
        <v/>
      </c>
      <c r="KU53" s="1">
        <f>IF((II53/KK53)&lt;0.335,"G",IF((II53/KK53)&gt;0.67,"R","A"))</f>
        <v/>
      </c>
      <c r="KV53" s="1">
        <f>IF((HZ53/KK53)&lt;0.335,"G",IF((HZ53/KK53)&gt;0.67,"R","A"))</f>
        <v/>
      </c>
      <c r="KW53" s="1">
        <f>IF((HY53/KK53)&lt;0.335,"G",IF((HY53/KK53)&gt;0.67,"R","A"))</f>
        <v/>
      </c>
      <c r="KX53" s="1">
        <f>IF((IK53/KK53)&lt;0.335,"G",IF((IK53/KK53)&gt;0.67,"R","A"))</f>
        <v/>
      </c>
      <c r="KY53" s="1">
        <f>IF((IJ53/KK53)&lt;0.335,"G",IF((IJ53/KK53)&gt;0.67,"R","A"))</f>
        <v/>
      </c>
      <c r="KZ53" s="1">
        <f>IF((HQ53/KK53)&lt;0.335,"G",IF((HQ53/KK53)&gt;0.67,"R","A"))</f>
        <v/>
      </c>
      <c r="LA53" s="1">
        <f>IF((IB53/KK53)&lt;0.335,"G",IF((IB53/KK53)&gt;0.67,"R","A"))</f>
        <v/>
      </c>
      <c r="LB53">
        <f>IF(LQ53="1-0",INDEX(Scrape!#REF!,MATCH('HT 1-0'!KP53,Scrape!$B:$B,0)),"")</f>
        <v/>
      </c>
      <c r="LC53">
        <f>IF(LQ53="1-0",INDEX(Scrape!$A:$A,MATCH('HT 1-0'!KP53,Scrape!$B:$B,0)),"")</f>
        <v/>
      </c>
      <c r="LD53">
        <f>IF(LQ53="1-0",INDEX(Scrape!$B:$B,MATCH('HT 1-0'!KP53,Scrape!$B:$B,0)),"")</f>
        <v/>
      </c>
      <c r="LE53">
        <f>IF(LQ53="1-0",INDEX(Scrape!$C:$C,MATCH('HT 1-0'!KP53,Scrape!$B:$B,0)),"")</f>
        <v/>
      </c>
      <c r="LF53">
        <f>IF(LQ53="1-0",INDEX(Scrape!$D:$D,MATCH('HT 1-0'!KP53,Scrape!$B:$B,0)),"")</f>
        <v/>
      </c>
      <c r="LG53">
        <f>IF(LQ53="1-0",INDEX(Scrape!$E:$E,MATCH('HT 1-0'!KP53,Scrape!$B:$B,0)),"")</f>
        <v/>
      </c>
      <c r="LH53">
        <f>IF(LQ53="1-0",INDEX(Scrape!$F:$F,MATCH('HT 1-0'!KP53,Scrape!$B:$B,0)),"")</f>
        <v/>
      </c>
      <c r="LI53">
        <f>IF(LQ53="1-0",INDEX(Scrape!$G:$G,MATCH('HT 1-0'!KP53,Scrape!$B:$B,0)),"")</f>
        <v/>
      </c>
      <c r="LJ53">
        <f>IF(LQ53="1-0",INDEX(Scrape!$H:$H,MATCH('HT 1-0'!KP53,Scrape!$B:$B,0)),"")</f>
        <v/>
      </c>
      <c r="LK53">
        <f>IF(LQ53="1-0",INDEX(Scrape!$I:$I,MATCH('HT 1-0'!KP53,Scrape!$B:$B,0)),"")</f>
        <v/>
      </c>
      <c r="LL53">
        <f>IF(LQ53="1-0",INDEX(Scrape!$J:$J,MATCH('HT 1-0'!KP53,Scrape!$B:$B,0)),"")</f>
        <v/>
      </c>
      <c r="LM53">
        <f>IF(LQ53="1-0",INDEX(Scrape!$K:$K,MATCH('HT 1-0'!KP53,Scrape!$B:$B,0)),"")</f>
        <v/>
      </c>
      <c r="LN53">
        <f>IF(LQ53="1-0",INDEX(Scrape!$L:$L,MATCH('HT 1-0'!KP53,Scrape!$B:$B,0)),"")</f>
        <v/>
      </c>
      <c r="LO53">
        <f>IF(LQ53="1-0",INDEX(Scrape!$M:$M,MATCH('HT 1-0'!KP53,Scrape!$B:$B,0)),"")</f>
        <v/>
      </c>
      <c r="LP53">
        <f>IF(LQ53="1-0",INDEX(Scrape!$N:$N,MATCH('HT 1-0'!KP53,Scrape!$B:$B,0)),"")</f>
        <v/>
      </c>
      <c r="LQ53">
        <f>INDEX(Scrape!$O:$O,MATCH('HT 1-0'!KP53,Scrape!$B:$B,0))</f>
        <v/>
      </c>
      <c r="LR53">
        <f>(1/LJ53)+(1/LI53)+(1/LH53)</f>
        <v/>
      </c>
      <c r="LS53">
        <f>(1/LG53)+(1/LF53)+(1/LE53)</f>
        <v/>
      </c>
      <c r="LT53" s="8">
        <f>IF(INDEX(#REF!,MATCH(KQ53,#REF!,0))=INDEX(#REF!,MATCH(KQ53,#REF!,0)),INDEX(#REF!,MATCH(KQ53,#REF!,0)),"ERROR")</f>
        <v/>
      </c>
      <c r="LU53" s="4">
        <f>IF(KR53="G",2,IF(KR53="R",0.5,IF(KR53="A",1)))</f>
        <v/>
      </c>
      <c r="LV53" s="4">
        <f>IF(KS53="G",0.5,IF(KS53="R",2,IF(KS53="A",1)))</f>
        <v/>
      </c>
      <c r="LW53" s="4">
        <f>IF(KT53="G",2,IF(KT53="R",0.5,IF(KT53="A",1)))</f>
        <v/>
      </c>
      <c r="LX53" s="4">
        <f>IF(KU53="G",0.5,IF(KU53="R",2,IF(KU53="A",1)))</f>
        <v/>
      </c>
      <c r="LY53" s="7">
        <f>(LK53*(LU53+LX53)+(LL53*(LU53+LX53)))</f>
        <v/>
      </c>
      <c r="LZ53" s="7">
        <f>(LN53*(LV53+LW53)+(LO53*(LV53+LW53)))</f>
        <v/>
      </c>
      <c r="MA53" s="11">
        <f>LY53-LZ53</f>
        <v/>
      </c>
      <c r="MB53" s="5">
        <f>MA53+2</f>
        <v/>
      </c>
      <c r="MC53" s="6">
        <f>MA53-2</f>
        <v/>
      </c>
      <c r="MD53" s="4">
        <f>LE53</f>
        <v/>
      </c>
      <c r="ME53" s="9">
        <f>IF(MD53=0,1000,MD53+0.75)</f>
        <v/>
      </c>
      <c r="MF53" s="10">
        <f>IF(MD53=0,0,MD53-0.75)</f>
        <v/>
      </c>
      <c r="MG53" s="4">
        <f>((LM53*(LU53+LX53))-((LP53*(LV53+LW53))))</f>
        <v/>
      </c>
      <c r="MH53" s="9">
        <f>MG53*1.2</f>
        <v/>
      </c>
      <c r="MI53" s="10">
        <f>MG53*0.8</f>
        <v/>
      </c>
      <c r="MJ53">
        <f>IFERROR(NX53,"")</f>
        <v/>
      </c>
      <c r="MK53">
        <f>IFERROR(NY53,"")</f>
        <v/>
      </c>
      <c r="ML53">
        <f>IFERROR(NZ53,"")</f>
        <v/>
      </c>
      <c r="MM53">
        <f>IFERROR(OA53,"")</f>
        <v/>
      </c>
      <c r="MN53">
        <f>IFERROR(OB53,"")</f>
        <v/>
      </c>
      <c r="MO53">
        <f>IFERROR(OC53,"")</f>
        <v/>
      </c>
      <c r="MP53" s="1">
        <f>COUNTIFS(#REF!,LT53,#REF!,1,#REF!,"&gt;="&amp;MC53,#REF!,"&lt;="&amp;MB53,#REF!,"&lt;="&amp;ME53,#REF!,"&gt;="&amp;MF53,#REF!,"="&amp;KV53,#REF!,"="&amp;KX53)</f>
        <v/>
      </c>
      <c r="MQ53" s="1">
        <f>COUNTIFS(#REF!,LT53,#REF!,0,#REF!,"&gt;="&amp;MC53,#REF!,"&lt;="&amp;MB53,#REF!,"&lt;="&amp;ME53,#REF!,"&gt;="&amp;MF53,#REF!,"="&amp;KV53,#REF!,"="&amp;KX53)</f>
        <v/>
      </c>
      <c r="MR53" s="1">
        <f>COUNTIFS(#REF!,LT53,#REF!,1,#REF!,"&gt;="&amp;MC53,#REF!,"&lt;="&amp;MB53,#REF!,"&lt;="&amp;ME53,#REF!,"&gt;="&amp;MF53,#REF!,"="&amp;KW53,#REF!,"="&amp;KY53)</f>
        <v/>
      </c>
      <c r="MS53" s="1">
        <f>COUNTIFS(#REF!,LT53,#REF!,0,#REF!,"&gt;="&amp;MC53,#REF!,"&lt;="&amp;MB53,#REF!,"&lt;="&amp;ME53,#REF!,"&gt;="&amp;MF53,#REF!,"="&amp;KW53,#REF!,"="&amp;KY53)</f>
        <v/>
      </c>
      <c r="MT53" s="1">
        <f>COUNTIFS(#REF!,LT53,#REF!,1,#REF!,"&gt;="&amp;MI53,#REF!,"&lt;="&amp;MH53,#REF!,"&lt;="&amp;ME53,#REF!,"&gt;="&amp;MF53)</f>
        <v/>
      </c>
      <c r="MU53" s="1">
        <f>COUNTIFS(#REF!,LT53,#REF!,0,#REF!,"&gt;="&amp;MI53,#REF!,"&lt;="&amp;MH53,#REF!,"&lt;="&amp;ME53,#REF!,"&gt;="&amp;MF53)</f>
        <v/>
      </c>
      <c r="MV53" s="1">
        <f>COUNTIFS(#REF!,LT53,#REF!,1,#REF!,"&gt;="&amp;MI53,#REF!,"&lt;="&amp;MH53,#REF!,"="&amp;KZ53,#REF!,"="&amp;LA53,#REF!,"&lt;="&amp;ME53,#REF!,"&gt;="&amp;MF53)</f>
        <v/>
      </c>
      <c r="MW53" s="1">
        <f>COUNTIFS(#REF!,LT53,#REF!,0,#REF!,"&gt;="&amp;MI53,#REF!,"&lt;="&amp;MH53,#REF!,"="&amp;KZ53,#REF!,"="&amp;LA53,#REF!,"&lt;="&amp;ME53,#REF!,"&gt;="&amp;MF53)</f>
        <v/>
      </c>
      <c r="MX53" s="1">
        <f>COUNTIFS(#REF!,LT53,#REF!,1,#REF!,"&gt;="&amp;MC53,#REF!,"&lt;="&amp;MB53,#REF!,"&lt;="&amp;ME53,#REF!,"&gt;="&amp;MF53)</f>
        <v/>
      </c>
      <c r="MY53" s="1">
        <f>COUNTIFS(#REF!,LT53,#REF!,0,#REF!,"&gt;="&amp;MC53,#REF!,"&lt;="&amp;MB53,#REF!,"&lt;="&amp;ME53,#REF!,"&gt;="&amp;MF53)</f>
        <v/>
      </c>
      <c r="MZ53" s="1">
        <f>COUNTIFS(#REF!,LT53,#REF!,1,#REF!,"&lt;="&amp;ME53,#REF!,"&gt;="&amp;MF53,#REF!,"="&amp;KV53,#REF!,"="&amp;KX53)</f>
        <v/>
      </c>
      <c r="NA53" s="1">
        <f>COUNTIFS(#REF!,LT53,#REF!,0,#REF!,"&lt;="&amp;ME53,#REF!,"&gt;="&amp;MF53,#REF!,"="&amp;KV53,#REF!,"="&amp;KX53)</f>
        <v/>
      </c>
      <c r="NB53" s="1">
        <f>COUNTIFS(#REF!,LT53,#REF!,1,#REF!,"&lt;="&amp;ME53,#REF!,"&gt;="&amp;MF53,#REF!,"="&amp;KW53,#REF!,"="&amp;KY53)</f>
        <v/>
      </c>
      <c r="NC53" s="1">
        <f>COUNTIFS(#REF!,LT53,#REF!,0,#REF!,"&lt;="&amp;ME53,#REF!,"&gt;="&amp;MF53,#REF!,"="&amp;KW53,#REF!,"="&amp;KY53)</f>
        <v/>
      </c>
      <c r="ND53" s="1">
        <f>MP53+MR53+MT53+MV53+MX53+MZ53+NB53</f>
        <v/>
      </c>
      <c r="NE53" s="1">
        <f>MQ53+MS53+MU53+MW53+MY53+NA53+NC53</f>
        <v/>
      </c>
      <c r="NF53" s="1">
        <f>ND53+NE53</f>
        <v/>
      </c>
      <c r="NG53" s="33">
        <f>ND53/(ND53+NE53)</f>
        <v/>
      </c>
      <c r="NH53" s="3">
        <f>1/NG53</f>
        <v/>
      </c>
      <c r="NI53" s="1">
        <f>LH53</f>
        <v/>
      </c>
      <c r="NJ53" s="79">
        <f>((1-NG53)*(1/(NI53-1))*0.98-(NG53*1))</f>
        <v/>
      </c>
      <c r="NK53" s="34">
        <f>IF(LR53&lt;0.9,0,IF(AND(LR53&gt;1.1),0,1))</f>
        <v/>
      </c>
      <c r="NL53" s="34">
        <f>IF(LS53&lt;0.9,0,IF(AND(LS53&gt;1.1),0,1))</f>
        <v/>
      </c>
      <c r="NM53" s="32">
        <f>IF(NF53&gt;99,1,0)</f>
        <v/>
      </c>
      <c r="NN53" s="32">
        <f>IF(NJ53&gt;0.0799,1,0)</f>
        <v/>
      </c>
      <c r="NO53" s="32">
        <f>IF(NJ53&gt;NQ53,1,0)</f>
        <v/>
      </c>
      <c r="NP53" s="32">
        <f>NM53+NN53+NO53+NK53+NL53</f>
        <v/>
      </c>
      <c r="NQ53" s="79">
        <f>(((100*NG53)*(NI53-1)*0.98)-((1-NG53)*100))/100</f>
        <v/>
      </c>
      <c r="NR53" s="34">
        <f>IF(LR53&lt;0.9,0,IF(AND(LR53&gt;1.1),0,1))</f>
        <v/>
      </c>
      <c r="NS53" s="34">
        <f>IF(LS53&lt;0.9,0,IF(AND(LS53&gt;1.1),0,1))</f>
        <v/>
      </c>
      <c r="NT53" s="32">
        <f>IF(NF53&gt;99,1,0)</f>
        <v/>
      </c>
      <c r="NU53" s="32">
        <f>IF(NQ53&gt;0.0799,1,0)</f>
        <v/>
      </c>
      <c r="NV53" s="32">
        <f>IF(NQ53&gt;NJ53,1,0)</f>
        <v/>
      </c>
      <c r="NW53" s="32">
        <f>NT53+NU53+NV53+NR53+NS53</f>
        <v/>
      </c>
      <c r="NX53">
        <f>IF(NP53=5,"LayHome1-0",IF(AND(NW53=5),"BackHome1-0",""))</f>
        <v/>
      </c>
      <c r="NY53">
        <f>IF(NP53=5,KN53,IF(AND(NW53=5),KN53,""))</f>
        <v/>
      </c>
      <c r="NZ53">
        <f>IF(NP53=5,"Match Odds",IF(AND(NW53=5),"Match Odds",""))</f>
        <v/>
      </c>
      <c r="OA53">
        <f>IF(NP53=5,KP53,IF(AND(NW53=5),KP53,""))</f>
        <v/>
      </c>
      <c r="OB53">
        <f>IF(NP53=5,"MATCH_ODDS",IF(AND(NW53=5),"MATCH_ODDS",""))</f>
        <v/>
      </c>
      <c r="OC53">
        <f>IF(NP53=5,"LAY",IF(AND(NW53=5),"BACK",""))</f>
        <v/>
      </c>
    </row>
    <row r="54" ht="16.5" customHeight="1" thickBot="1" thickTop="1">
      <c r="A54" s="2" t="n"/>
      <c r="KN54" s="1">
        <f>IF(INDEX(#REF!,MATCH('HT 1-0'!D54,#REF!,0))=INDEX(#REF!,MATCH('HT 1-0'!D54,#REF!,0)),INDEX(#REF!,MATCH('HT 1-0'!D54,#REF!,0)),"ERROR")</f>
        <v/>
      </c>
      <c r="KO54" s="1">
        <f>IF(INDEX(#REF!,MATCH('HT 1-0'!E54,#REF!,0))=INDEX(#REF!,MATCH('HT 1-0'!E54,#REF!,0)),INDEX(#REF!,MATCH('HT 1-0'!E54,#REF!,0)),"ERROR")</f>
        <v/>
      </c>
      <c r="KP54" s="1">
        <f>KN54&amp;" v "&amp;KO54</f>
        <v/>
      </c>
      <c r="KQ54">
        <f>B54&amp;"_"&amp;C54</f>
        <v/>
      </c>
      <c r="KR54" s="1">
        <f>IF((HW54/KK54)&lt;0.335,"G",IF((HW54/KK54)&gt;0.67,"R","A"))</f>
        <v/>
      </c>
      <c r="KS54" s="1">
        <f>IF((HX54/KK54)&lt;0.335,"G",IF((HX54/KK54)&gt;0.67,"R","A"))</f>
        <v/>
      </c>
      <c r="KT54" s="1">
        <f>IF((IH54/KK54)&lt;0.335,"G",IF((IH54/KK54)&gt;0.67,"R","A"))</f>
        <v/>
      </c>
      <c r="KU54" s="1">
        <f>IF((II54/KK54)&lt;0.335,"G",IF((II54/KK54)&gt;0.67,"R","A"))</f>
        <v/>
      </c>
      <c r="KV54" s="1">
        <f>IF((HZ54/KK54)&lt;0.335,"G",IF((HZ54/KK54)&gt;0.67,"R","A"))</f>
        <v/>
      </c>
      <c r="KW54" s="1">
        <f>IF((HY54/KK54)&lt;0.335,"G",IF((HY54/KK54)&gt;0.67,"R","A"))</f>
        <v/>
      </c>
      <c r="KX54" s="1">
        <f>IF((IK54/KK54)&lt;0.335,"G",IF((IK54/KK54)&gt;0.67,"R","A"))</f>
        <v/>
      </c>
      <c r="KY54" s="1">
        <f>IF((IJ54/KK54)&lt;0.335,"G",IF((IJ54/KK54)&gt;0.67,"R","A"))</f>
        <v/>
      </c>
      <c r="KZ54" s="1">
        <f>IF((HQ54/KK54)&lt;0.335,"G",IF((HQ54/KK54)&gt;0.67,"R","A"))</f>
        <v/>
      </c>
      <c r="LA54" s="1">
        <f>IF((IB54/KK54)&lt;0.335,"G",IF((IB54/KK54)&gt;0.67,"R","A"))</f>
        <v/>
      </c>
      <c r="LB54">
        <f>IF(LQ54="1-0",INDEX(Scrape!#REF!,MATCH('HT 1-0'!KP54,Scrape!$B:$B,0)),"")</f>
        <v/>
      </c>
      <c r="LC54">
        <f>IF(LQ54="1-0",INDEX(Scrape!$A:$A,MATCH('HT 1-0'!KP54,Scrape!$B:$B,0)),"")</f>
        <v/>
      </c>
      <c r="LD54">
        <f>IF(LQ54="1-0",INDEX(Scrape!$B:$B,MATCH('HT 1-0'!KP54,Scrape!$B:$B,0)),"")</f>
        <v/>
      </c>
      <c r="LE54">
        <f>IF(LQ54="1-0",INDEX(Scrape!$C:$C,MATCH('HT 1-0'!KP54,Scrape!$B:$B,0)),"")</f>
        <v/>
      </c>
      <c r="LF54">
        <f>IF(LQ54="1-0",INDEX(Scrape!$D:$D,MATCH('HT 1-0'!KP54,Scrape!$B:$B,0)),"")</f>
        <v/>
      </c>
      <c r="LG54">
        <f>IF(LQ54="1-0",INDEX(Scrape!$E:$E,MATCH('HT 1-0'!KP54,Scrape!$B:$B,0)),"")</f>
        <v/>
      </c>
      <c r="LH54">
        <f>IF(LQ54="1-0",INDEX(Scrape!$F:$F,MATCH('HT 1-0'!KP54,Scrape!$B:$B,0)),"")</f>
        <v/>
      </c>
      <c r="LI54">
        <f>IF(LQ54="1-0",INDEX(Scrape!$G:$G,MATCH('HT 1-0'!KP54,Scrape!$B:$B,0)),"")</f>
        <v/>
      </c>
      <c r="LJ54">
        <f>IF(LQ54="1-0",INDEX(Scrape!$H:$H,MATCH('HT 1-0'!KP54,Scrape!$B:$B,0)),"")</f>
        <v/>
      </c>
      <c r="LK54">
        <f>IF(LQ54="1-0",INDEX(Scrape!$I:$I,MATCH('HT 1-0'!KP54,Scrape!$B:$B,0)),"")</f>
        <v/>
      </c>
      <c r="LL54">
        <f>IF(LQ54="1-0",INDEX(Scrape!$J:$J,MATCH('HT 1-0'!KP54,Scrape!$B:$B,0)),"")</f>
        <v/>
      </c>
      <c r="LM54">
        <f>IF(LQ54="1-0",INDEX(Scrape!$K:$K,MATCH('HT 1-0'!KP54,Scrape!$B:$B,0)),"")</f>
        <v/>
      </c>
      <c r="LN54">
        <f>IF(LQ54="1-0",INDEX(Scrape!$L:$L,MATCH('HT 1-0'!KP54,Scrape!$B:$B,0)),"")</f>
        <v/>
      </c>
      <c r="LO54">
        <f>IF(LQ54="1-0",INDEX(Scrape!$M:$M,MATCH('HT 1-0'!KP54,Scrape!$B:$B,0)),"")</f>
        <v/>
      </c>
      <c r="LP54">
        <f>IF(LQ54="1-0",INDEX(Scrape!$N:$N,MATCH('HT 1-0'!KP54,Scrape!$B:$B,0)),"")</f>
        <v/>
      </c>
      <c r="LQ54">
        <f>INDEX(Scrape!$O:$O,MATCH('HT 1-0'!KP54,Scrape!$B:$B,0))</f>
        <v/>
      </c>
      <c r="LR54">
        <f>(1/LJ54)+(1/LI54)+(1/LH54)</f>
        <v/>
      </c>
      <c r="LS54">
        <f>(1/LG54)+(1/LF54)+(1/LE54)</f>
        <v/>
      </c>
      <c r="LT54" s="8">
        <f>IF(INDEX(#REF!,MATCH(KQ54,#REF!,0))=INDEX(#REF!,MATCH(KQ54,#REF!,0)),INDEX(#REF!,MATCH(KQ54,#REF!,0)),"ERROR")</f>
        <v/>
      </c>
      <c r="LU54" s="4">
        <f>IF(KR54="G",2,IF(KR54="R",0.5,IF(KR54="A",1)))</f>
        <v/>
      </c>
      <c r="LV54" s="4">
        <f>IF(KS54="G",0.5,IF(KS54="R",2,IF(KS54="A",1)))</f>
        <v/>
      </c>
      <c r="LW54" s="4">
        <f>IF(KT54="G",2,IF(KT54="R",0.5,IF(KT54="A",1)))</f>
        <v/>
      </c>
      <c r="LX54" s="4">
        <f>IF(KU54="G",0.5,IF(KU54="R",2,IF(KU54="A",1)))</f>
        <v/>
      </c>
      <c r="LY54" s="7">
        <f>(LK54*(LU54+LX54)+(LL54*(LU54+LX54)))</f>
        <v/>
      </c>
      <c r="LZ54" s="7">
        <f>(LN54*(LV54+LW54)+(LO54*(LV54+LW54)))</f>
        <v/>
      </c>
      <c r="MA54" s="11">
        <f>LY54-LZ54</f>
        <v/>
      </c>
      <c r="MB54" s="5">
        <f>MA54+2</f>
        <v/>
      </c>
      <c r="MC54" s="6">
        <f>MA54-2</f>
        <v/>
      </c>
      <c r="MD54" s="4">
        <f>LE54</f>
        <v/>
      </c>
      <c r="ME54" s="9">
        <f>IF(MD54=0,1000,MD54+0.75)</f>
        <v/>
      </c>
      <c r="MF54" s="10">
        <f>IF(MD54=0,0,MD54-0.75)</f>
        <v/>
      </c>
      <c r="MG54" s="4">
        <f>((LM54*(LU54+LX54))-((LP54*(LV54+LW54))))</f>
        <v/>
      </c>
      <c r="MH54" s="9">
        <f>MG54*1.2</f>
        <v/>
      </c>
      <c r="MI54" s="10">
        <f>MG54*0.8</f>
        <v/>
      </c>
      <c r="MJ54">
        <f>IFERROR(NX54,"")</f>
        <v/>
      </c>
      <c r="MK54">
        <f>IFERROR(NY54,"")</f>
        <v/>
      </c>
      <c r="ML54">
        <f>IFERROR(NZ54,"")</f>
        <v/>
      </c>
      <c r="MM54">
        <f>IFERROR(OA54,"")</f>
        <v/>
      </c>
      <c r="MN54">
        <f>IFERROR(OB54,"")</f>
        <v/>
      </c>
      <c r="MO54">
        <f>IFERROR(OC54,"")</f>
        <v/>
      </c>
      <c r="MP54" s="1">
        <f>COUNTIFS(#REF!,LT54,#REF!,1,#REF!,"&gt;="&amp;MC54,#REF!,"&lt;="&amp;MB54,#REF!,"&lt;="&amp;ME54,#REF!,"&gt;="&amp;MF54,#REF!,"="&amp;KV54,#REF!,"="&amp;KX54)</f>
        <v/>
      </c>
      <c r="MQ54" s="1">
        <f>COUNTIFS(#REF!,LT54,#REF!,0,#REF!,"&gt;="&amp;MC54,#REF!,"&lt;="&amp;MB54,#REF!,"&lt;="&amp;ME54,#REF!,"&gt;="&amp;MF54,#REF!,"="&amp;KV54,#REF!,"="&amp;KX54)</f>
        <v/>
      </c>
      <c r="MR54" s="1">
        <f>COUNTIFS(#REF!,LT54,#REF!,1,#REF!,"&gt;="&amp;MC54,#REF!,"&lt;="&amp;MB54,#REF!,"&lt;="&amp;ME54,#REF!,"&gt;="&amp;MF54,#REF!,"="&amp;KW54,#REF!,"="&amp;KY54)</f>
        <v/>
      </c>
      <c r="MS54" s="1">
        <f>COUNTIFS(#REF!,LT54,#REF!,0,#REF!,"&gt;="&amp;MC54,#REF!,"&lt;="&amp;MB54,#REF!,"&lt;="&amp;ME54,#REF!,"&gt;="&amp;MF54,#REF!,"="&amp;KW54,#REF!,"="&amp;KY54)</f>
        <v/>
      </c>
      <c r="MT54" s="1">
        <f>COUNTIFS(#REF!,LT54,#REF!,1,#REF!,"&gt;="&amp;MI54,#REF!,"&lt;="&amp;MH54,#REF!,"&lt;="&amp;ME54,#REF!,"&gt;="&amp;MF54)</f>
        <v/>
      </c>
      <c r="MU54" s="1">
        <f>COUNTIFS(#REF!,LT54,#REF!,0,#REF!,"&gt;="&amp;MI54,#REF!,"&lt;="&amp;MH54,#REF!,"&lt;="&amp;ME54,#REF!,"&gt;="&amp;MF54)</f>
        <v/>
      </c>
      <c r="MV54" s="1">
        <f>COUNTIFS(#REF!,LT54,#REF!,1,#REF!,"&gt;="&amp;MI54,#REF!,"&lt;="&amp;MH54,#REF!,"="&amp;KZ54,#REF!,"="&amp;LA54,#REF!,"&lt;="&amp;ME54,#REF!,"&gt;="&amp;MF54)</f>
        <v/>
      </c>
      <c r="MW54" s="1">
        <f>COUNTIFS(#REF!,LT54,#REF!,0,#REF!,"&gt;="&amp;MI54,#REF!,"&lt;="&amp;MH54,#REF!,"="&amp;KZ54,#REF!,"="&amp;LA54,#REF!,"&lt;="&amp;ME54,#REF!,"&gt;="&amp;MF54)</f>
        <v/>
      </c>
      <c r="MX54" s="1">
        <f>COUNTIFS(#REF!,LT54,#REF!,1,#REF!,"&gt;="&amp;MC54,#REF!,"&lt;="&amp;MB54,#REF!,"&lt;="&amp;ME54,#REF!,"&gt;="&amp;MF54)</f>
        <v/>
      </c>
      <c r="MY54" s="1">
        <f>COUNTIFS(#REF!,LT54,#REF!,0,#REF!,"&gt;="&amp;MC54,#REF!,"&lt;="&amp;MB54,#REF!,"&lt;="&amp;ME54,#REF!,"&gt;="&amp;MF54)</f>
        <v/>
      </c>
      <c r="MZ54" s="1">
        <f>COUNTIFS(#REF!,LT54,#REF!,1,#REF!,"&lt;="&amp;ME54,#REF!,"&gt;="&amp;MF54,#REF!,"="&amp;KV54,#REF!,"="&amp;KX54)</f>
        <v/>
      </c>
      <c r="NA54" s="1">
        <f>COUNTIFS(#REF!,LT54,#REF!,0,#REF!,"&lt;="&amp;ME54,#REF!,"&gt;="&amp;MF54,#REF!,"="&amp;KV54,#REF!,"="&amp;KX54)</f>
        <v/>
      </c>
      <c r="NB54" s="1">
        <f>COUNTIFS(#REF!,LT54,#REF!,1,#REF!,"&lt;="&amp;ME54,#REF!,"&gt;="&amp;MF54,#REF!,"="&amp;KW54,#REF!,"="&amp;KY54)</f>
        <v/>
      </c>
      <c r="NC54" s="1">
        <f>COUNTIFS(#REF!,LT54,#REF!,0,#REF!,"&lt;="&amp;ME54,#REF!,"&gt;="&amp;MF54,#REF!,"="&amp;KW54,#REF!,"="&amp;KY54)</f>
        <v/>
      </c>
      <c r="ND54" s="1">
        <f>MP54+MR54+MT54+MV54+MX54+MZ54+NB54</f>
        <v/>
      </c>
      <c r="NE54" s="1">
        <f>MQ54+MS54+MU54+MW54+MY54+NA54+NC54</f>
        <v/>
      </c>
      <c r="NF54" s="1">
        <f>ND54+NE54</f>
        <v/>
      </c>
      <c r="NG54" s="33">
        <f>ND54/(ND54+NE54)</f>
        <v/>
      </c>
      <c r="NH54" s="3">
        <f>1/NG54</f>
        <v/>
      </c>
      <c r="NI54" s="1">
        <f>LH54</f>
        <v/>
      </c>
      <c r="NJ54" s="79">
        <f>((1-NG54)*(1/(NI54-1))*0.98-(NG54*1))</f>
        <v/>
      </c>
      <c r="NK54" s="34">
        <f>IF(LR54&lt;0.9,0,IF(AND(LR54&gt;1.1),0,1))</f>
        <v/>
      </c>
      <c r="NL54" s="34">
        <f>IF(LS54&lt;0.9,0,IF(AND(LS54&gt;1.1),0,1))</f>
        <v/>
      </c>
      <c r="NM54" s="32">
        <f>IF(NF54&gt;99,1,0)</f>
        <v/>
      </c>
      <c r="NN54" s="32">
        <f>IF(NJ54&gt;0.0799,1,0)</f>
        <v/>
      </c>
      <c r="NO54" s="32">
        <f>IF(NJ54&gt;NQ54,1,0)</f>
        <v/>
      </c>
      <c r="NP54" s="32">
        <f>NM54+NN54+NO54+NK54+NL54</f>
        <v/>
      </c>
      <c r="NQ54" s="79">
        <f>(((100*NG54)*(NI54-1)*0.98)-((1-NG54)*100))/100</f>
        <v/>
      </c>
      <c r="NR54" s="34">
        <f>IF(LR54&lt;0.9,0,IF(AND(LR54&gt;1.1),0,1))</f>
        <v/>
      </c>
      <c r="NS54" s="34">
        <f>IF(LS54&lt;0.9,0,IF(AND(LS54&gt;1.1),0,1))</f>
        <v/>
      </c>
      <c r="NT54" s="32">
        <f>IF(NF54&gt;99,1,0)</f>
        <v/>
      </c>
      <c r="NU54" s="32">
        <f>IF(NQ54&gt;0.0799,1,0)</f>
        <v/>
      </c>
      <c r="NV54" s="32">
        <f>IF(NQ54&gt;NJ54,1,0)</f>
        <v/>
      </c>
      <c r="NW54" s="32">
        <f>NT54+NU54+NV54+NR54+NS54</f>
        <v/>
      </c>
      <c r="NX54">
        <f>IF(NP54=5,"LayHome1-0",IF(AND(NW54=5),"BackHome1-0",""))</f>
        <v/>
      </c>
      <c r="NY54">
        <f>IF(NP54=5,KN54,IF(AND(NW54=5),KN54,""))</f>
        <v/>
      </c>
      <c r="NZ54">
        <f>IF(NP54=5,"Match Odds",IF(AND(NW54=5),"Match Odds",""))</f>
        <v/>
      </c>
      <c r="OA54">
        <f>IF(NP54=5,KP54,IF(AND(NW54=5),KP54,""))</f>
        <v/>
      </c>
      <c r="OB54">
        <f>IF(NP54=5,"MATCH_ODDS",IF(AND(NW54=5),"MATCH_ODDS",""))</f>
        <v/>
      </c>
      <c r="OC54">
        <f>IF(NP54=5,"LAY",IF(AND(NW54=5),"BACK",""))</f>
        <v/>
      </c>
    </row>
    <row r="55" ht="16.5" customHeight="1" thickBot="1" thickTop="1">
      <c r="A55" s="2" t="n"/>
      <c r="KN55" s="1">
        <f>IF(INDEX(#REF!,MATCH('HT 1-0'!D55,#REF!,0))=INDEX(#REF!,MATCH('HT 1-0'!D55,#REF!,0)),INDEX(#REF!,MATCH('HT 1-0'!D55,#REF!,0)),"ERROR")</f>
        <v/>
      </c>
      <c r="KO55" s="1">
        <f>IF(INDEX(#REF!,MATCH('HT 1-0'!E55,#REF!,0))=INDEX(#REF!,MATCH('HT 1-0'!E55,#REF!,0)),INDEX(#REF!,MATCH('HT 1-0'!E55,#REF!,0)),"ERROR")</f>
        <v/>
      </c>
      <c r="KP55" s="1">
        <f>KN55&amp;" v "&amp;KO55</f>
        <v/>
      </c>
      <c r="KQ55">
        <f>B55&amp;"_"&amp;C55</f>
        <v/>
      </c>
      <c r="KR55" s="1">
        <f>IF((HW55/KK55)&lt;0.335,"G",IF((HW55/KK55)&gt;0.67,"R","A"))</f>
        <v/>
      </c>
      <c r="KS55" s="1">
        <f>IF((HX55/KK55)&lt;0.335,"G",IF((HX55/KK55)&gt;0.67,"R","A"))</f>
        <v/>
      </c>
      <c r="KT55" s="1">
        <f>IF((IH55/KK55)&lt;0.335,"G",IF((IH55/KK55)&gt;0.67,"R","A"))</f>
        <v/>
      </c>
      <c r="KU55" s="1">
        <f>IF((II55/KK55)&lt;0.335,"G",IF((II55/KK55)&gt;0.67,"R","A"))</f>
        <v/>
      </c>
      <c r="KV55" s="1">
        <f>IF((HZ55/KK55)&lt;0.335,"G",IF((HZ55/KK55)&gt;0.67,"R","A"))</f>
        <v/>
      </c>
      <c r="KW55" s="1">
        <f>IF((HY55/KK55)&lt;0.335,"G",IF((HY55/KK55)&gt;0.67,"R","A"))</f>
        <v/>
      </c>
      <c r="KX55" s="1">
        <f>IF((IK55/KK55)&lt;0.335,"G",IF((IK55/KK55)&gt;0.67,"R","A"))</f>
        <v/>
      </c>
      <c r="KY55" s="1">
        <f>IF((IJ55/KK55)&lt;0.335,"G",IF((IJ55/KK55)&gt;0.67,"R","A"))</f>
        <v/>
      </c>
      <c r="KZ55" s="1">
        <f>IF((HQ55/KK55)&lt;0.335,"G",IF((HQ55/KK55)&gt;0.67,"R","A"))</f>
        <v/>
      </c>
      <c r="LA55" s="1">
        <f>IF((IB55/KK55)&lt;0.335,"G",IF((IB55/KK55)&gt;0.67,"R","A"))</f>
        <v/>
      </c>
      <c r="LB55">
        <f>IF(LQ55="1-0",INDEX(Scrape!#REF!,MATCH('HT 1-0'!KP55,Scrape!$B:$B,0)),"")</f>
        <v/>
      </c>
      <c r="LC55">
        <f>IF(LQ55="1-0",INDEX(Scrape!$A:$A,MATCH('HT 1-0'!KP55,Scrape!$B:$B,0)),"")</f>
        <v/>
      </c>
      <c r="LD55">
        <f>IF(LQ55="1-0",INDEX(Scrape!$B:$B,MATCH('HT 1-0'!KP55,Scrape!$B:$B,0)),"")</f>
        <v/>
      </c>
      <c r="LE55">
        <f>IF(LQ55="1-0",INDEX(Scrape!$C:$C,MATCH('HT 1-0'!KP55,Scrape!$B:$B,0)),"")</f>
        <v/>
      </c>
      <c r="LF55">
        <f>IF(LQ55="1-0",INDEX(Scrape!$D:$D,MATCH('HT 1-0'!KP55,Scrape!$B:$B,0)),"")</f>
        <v/>
      </c>
      <c r="LG55">
        <f>IF(LQ55="1-0",INDEX(Scrape!$E:$E,MATCH('HT 1-0'!KP55,Scrape!$B:$B,0)),"")</f>
        <v/>
      </c>
      <c r="LH55">
        <f>IF(LQ55="1-0",INDEX(Scrape!$F:$F,MATCH('HT 1-0'!KP55,Scrape!$B:$B,0)),"")</f>
        <v/>
      </c>
      <c r="LI55">
        <f>IF(LQ55="1-0",INDEX(Scrape!$G:$G,MATCH('HT 1-0'!KP55,Scrape!$B:$B,0)),"")</f>
        <v/>
      </c>
      <c r="LJ55">
        <f>IF(LQ55="1-0",INDEX(Scrape!$H:$H,MATCH('HT 1-0'!KP55,Scrape!$B:$B,0)),"")</f>
        <v/>
      </c>
      <c r="LK55">
        <f>IF(LQ55="1-0",INDEX(Scrape!$I:$I,MATCH('HT 1-0'!KP55,Scrape!$B:$B,0)),"")</f>
        <v/>
      </c>
      <c r="LL55">
        <f>IF(LQ55="1-0",INDEX(Scrape!$J:$J,MATCH('HT 1-0'!KP55,Scrape!$B:$B,0)),"")</f>
        <v/>
      </c>
      <c r="LM55">
        <f>IF(LQ55="1-0",INDEX(Scrape!$K:$K,MATCH('HT 1-0'!KP55,Scrape!$B:$B,0)),"")</f>
        <v/>
      </c>
      <c r="LN55">
        <f>IF(LQ55="1-0",INDEX(Scrape!$L:$L,MATCH('HT 1-0'!KP55,Scrape!$B:$B,0)),"")</f>
        <v/>
      </c>
      <c r="LO55">
        <f>IF(LQ55="1-0",INDEX(Scrape!$M:$M,MATCH('HT 1-0'!KP55,Scrape!$B:$B,0)),"")</f>
        <v/>
      </c>
      <c r="LP55">
        <f>IF(LQ55="1-0",INDEX(Scrape!$N:$N,MATCH('HT 1-0'!KP55,Scrape!$B:$B,0)),"")</f>
        <v/>
      </c>
      <c r="LQ55">
        <f>INDEX(Scrape!$O:$O,MATCH('HT 1-0'!KP55,Scrape!$B:$B,0))</f>
        <v/>
      </c>
      <c r="LR55">
        <f>(1/LJ55)+(1/LI55)+(1/LH55)</f>
        <v/>
      </c>
      <c r="LS55">
        <f>(1/LG55)+(1/LF55)+(1/LE55)</f>
        <v/>
      </c>
      <c r="LT55" s="8">
        <f>IF(INDEX(#REF!,MATCH(KQ55,#REF!,0))=INDEX(#REF!,MATCH(KQ55,#REF!,0)),INDEX(#REF!,MATCH(KQ55,#REF!,0)),"ERROR")</f>
        <v/>
      </c>
      <c r="LU55" s="4">
        <f>IF(KR55="G",2,IF(KR55="R",0.5,IF(KR55="A",1)))</f>
        <v/>
      </c>
      <c r="LV55" s="4">
        <f>IF(KS55="G",0.5,IF(KS55="R",2,IF(KS55="A",1)))</f>
        <v/>
      </c>
      <c r="LW55" s="4">
        <f>IF(KT55="G",2,IF(KT55="R",0.5,IF(KT55="A",1)))</f>
        <v/>
      </c>
      <c r="LX55" s="4">
        <f>IF(KU55="G",0.5,IF(KU55="R",2,IF(KU55="A",1)))</f>
        <v/>
      </c>
      <c r="LY55" s="7">
        <f>(LK55*(LU55+LX55)+(LL55*(LU55+LX55)))</f>
        <v/>
      </c>
      <c r="LZ55" s="7">
        <f>(LN55*(LV55+LW55)+(LO55*(LV55+LW55)))</f>
        <v/>
      </c>
      <c r="MA55" s="11">
        <f>LY55-LZ55</f>
        <v/>
      </c>
      <c r="MB55" s="5">
        <f>MA55+2</f>
        <v/>
      </c>
      <c r="MC55" s="6">
        <f>MA55-2</f>
        <v/>
      </c>
      <c r="MD55" s="4">
        <f>LE55</f>
        <v/>
      </c>
      <c r="ME55" s="9">
        <f>IF(MD55=0,1000,MD55+0.75)</f>
        <v/>
      </c>
      <c r="MF55" s="10">
        <f>IF(MD55=0,0,MD55-0.75)</f>
        <v/>
      </c>
      <c r="MG55" s="4">
        <f>((LM55*(LU55+LX55))-((LP55*(LV55+LW55))))</f>
        <v/>
      </c>
      <c r="MH55" s="9">
        <f>MG55*1.2</f>
        <v/>
      </c>
      <c r="MI55" s="10">
        <f>MG55*0.8</f>
        <v/>
      </c>
      <c r="MJ55">
        <f>IFERROR(NX55,"")</f>
        <v/>
      </c>
      <c r="MK55">
        <f>IFERROR(NY55,"")</f>
        <v/>
      </c>
      <c r="ML55">
        <f>IFERROR(NZ55,"")</f>
        <v/>
      </c>
      <c r="MM55">
        <f>IFERROR(OA55,"")</f>
        <v/>
      </c>
      <c r="MN55">
        <f>IFERROR(OB55,"")</f>
        <v/>
      </c>
      <c r="MO55">
        <f>IFERROR(OC55,"")</f>
        <v/>
      </c>
      <c r="MP55" s="1">
        <f>COUNTIFS(#REF!,LT55,#REF!,1,#REF!,"&gt;="&amp;MC55,#REF!,"&lt;="&amp;MB55,#REF!,"&lt;="&amp;ME55,#REF!,"&gt;="&amp;MF55,#REF!,"="&amp;KV55,#REF!,"="&amp;KX55)</f>
        <v/>
      </c>
      <c r="MQ55" s="1">
        <f>COUNTIFS(#REF!,LT55,#REF!,0,#REF!,"&gt;="&amp;MC55,#REF!,"&lt;="&amp;MB55,#REF!,"&lt;="&amp;ME55,#REF!,"&gt;="&amp;MF55,#REF!,"="&amp;KV55,#REF!,"="&amp;KX55)</f>
        <v/>
      </c>
      <c r="MR55" s="1">
        <f>COUNTIFS(#REF!,LT55,#REF!,1,#REF!,"&gt;="&amp;MC55,#REF!,"&lt;="&amp;MB55,#REF!,"&lt;="&amp;ME55,#REF!,"&gt;="&amp;MF55,#REF!,"="&amp;KW55,#REF!,"="&amp;KY55)</f>
        <v/>
      </c>
      <c r="MS55" s="1">
        <f>COUNTIFS(#REF!,LT55,#REF!,0,#REF!,"&gt;="&amp;MC55,#REF!,"&lt;="&amp;MB55,#REF!,"&lt;="&amp;ME55,#REF!,"&gt;="&amp;MF55,#REF!,"="&amp;KW55,#REF!,"="&amp;KY55)</f>
        <v/>
      </c>
      <c r="MT55" s="1">
        <f>COUNTIFS(#REF!,LT55,#REF!,1,#REF!,"&gt;="&amp;MI55,#REF!,"&lt;="&amp;MH55,#REF!,"&lt;="&amp;ME55,#REF!,"&gt;="&amp;MF55)</f>
        <v/>
      </c>
      <c r="MU55" s="1">
        <f>COUNTIFS(#REF!,LT55,#REF!,0,#REF!,"&gt;="&amp;MI55,#REF!,"&lt;="&amp;MH55,#REF!,"&lt;="&amp;ME55,#REF!,"&gt;="&amp;MF55)</f>
        <v/>
      </c>
      <c r="MV55" s="1">
        <f>COUNTIFS(#REF!,LT55,#REF!,1,#REF!,"&gt;="&amp;MI55,#REF!,"&lt;="&amp;MH55,#REF!,"="&amp;KZ55,#REF!,"="&amp;LA55,#REF!,"&lt;="&amp;ME55,#REF!,"&gt;="&amp;MF55)</f>
        <v/>
      </c>
      <c r="MW55" s="1">
        <f>COUNTIFS(#REF!,LT55,#REF!,0,#REF!,"&gt;="&amp;MI55,#REF!,"&lt;="&amp;MH55,#REF!,"="&amp;KZ55,#REF!,"="&amp;LA55,#REF!,"&lt;="&amp;ME55,#REF!,"&gt;="&amp;MF55)</f>
        <v/>
      </c>
      <c r="MX55" s="1">
        <f>COUNTIFS(#REF!,LT55,#REF!,1,#REF!,"&gt;="&amp;MC55,#REF!,"&lt;="&amp;MB55,#REF!,"&lt;="&amp;ME55,#REF!,"&gt;="&amp;MF55)</f>
        <v/>
      </c>
      <c r="MY55" s="1">
        <f>COUNTIFS(#REF!,LT55,#REF!,0,#REF!,"&gt;="&amp;MC55,#REF!,"&lt;="&amp;MB55,#REF!,"&lt;="&amp;ME55,#REF!,"&gt;="&amp;MF55)</f>
        <v/>
      </c>
      <c r="MZ55" s="1">
        <f>COUNTIFS(#REF!,LT55,#REF!,1,#REF!,"&lt;="&amp;ME55,#REF!,"&gt;="&amp;MF55,#REF!,"="&amp;KV55,#REF!,"="&amp;KX55)</f>
        <v/>
      </c>
      <c r="NA55" s="1">
        <f>COUNTIFS(#REF!,LT55,#REF!,0,#REF!,"&lt;="&amp;ME55,#REF!,"&gt;="&amp;MF55,#REF!,"="&amp;KV55,#REF!,"="&amp;KX55)</f>
        <v/>
      </c>
      <c r="NB55" s="1">
        <f>COUNTIFS(#REF!,LT55,#REF!,1,#REF!,"&lt;="&amp;ME55,#REF!,"&gt;="&amp;MF55,#REF!,"="&amp;KW55,#REF!,"="&amp;KY55)</f>
        <v/>
      </c>
      <c r="NC55" s="1">
        <f>COUNTIFS(#REF!,LT55,#REF!,0,#REF!,"&lt;="&amp;ME55,#REF!,"&gt;="&amp;MF55,#REF!,"="&amp;KW55,#REF!,"="&amp;KY55)</f>
        <v/>
      </c>
      <c r="ND55" s="1">
        <f>MP55+MR55+MT55+MV55+MX55+MZ55+NB55</f>
        <v/>
      </c>
      <c r="NE55" s="1">
        <f>MQ55+MS55+MU55+MW55+MY55+NA55+NC55</f>
        <v/>
      </c>
      <c r="NF55" s="1">
        <f>ND55+NE55</f>
        <v/>
      </c>
      <c r="NG55" s="33">
        <f>ND55/(ND55+NE55)</f>
        <v/>
      </c>
      <c r="NH55" s="3">
        <f>1/NG55</f>
        <v/>
      </c>
      <c r="NI55" s="1">
        <f>LH55</f>
        <v/>
      </c>
      <c r="NJ55" s="79">
        <f>((1-NG55)*(1/(NI55-1))*0.98-(NG55*1))</f>
        <v/>
      </c>
      <c r="NK55" s="34">
        <f>IF(LR55&lt;0.9,0,IF(AND(LR55&gt;1.1),0,1))</f>
        <v/>
      </c>
      <c r="NL55" s="34">
        <f>IF(LS55&lt;0.9,0,IF(AND(LS55&gt;1.1),0,1))</f>
        <v/>
      </c>
      <c r="NM55" s="32">
        <f>IF(NF55&gt;99,1,0)</f>
        <v/>
      </c>
      <c r="NN55" s="32">
        <f>IF(NJ55&gt;0.0799,1,0)</f>
        <v/>
      </c>
      <c r="NO55" s="32">
        <f>IF(NJ55&gt;NQ55,1,0)</f>
        <v/>
      </c>
      <c r="NP55" s="32">
        <f>NM55+NN55+NO55+NK55+NL55</f>
        <v/>
      </c>
      <c r="NQ55" s="79">
        <f>(((100*NG55)*(NI55-1)*0.98)-((1-NG55)*100))/100</f>
        <v/>
      </c>
      <c r="NR55" s="34">
        <f>IF(LR55&lt;0.9,0,IF(AND(LR55&gt;1.1),0,1))</f>
        <v/>
      </c>
      <c r="NS55" s="34">
        <f>IF(LS55&lt;0.9,0,IF(AND(LS55&gt;1.1),0,1))</f>
        <v/>
      </c>
      <c r="NT55" s="32">
        <f>IF(NF55&gt;99,1,0)</f>
        <v/>
      </c>
      <c r="NU55" s="32">
        <f>IF(NQ55&gt;0.0799,1,0)</f>
        <v/>
      </c>
      <c r="NV55" s="32">
        <f>IF(NQ55&gt;NJ55,1,0)</f>
        <v/>
      </c>
      <c r="NW55" s="32">
        <f>NT55+NU55+NV55+NR55+NS55</f>
        <v/>
      </c>
      <c r="NX55">
        <f>IF(NP55=5,"LayHome1-0",IF(AND(NW55=5),"BackHome1-0",""))</f>
        <v/>
      </c>
      <c r="NY55">
        <f>IF(NP55=5,KN55,IF(AND(NW55=5),KN55,""))</f>
        <v/>
      </c>
      <c r="NZ55">
        <f>IF(NP55=5,"Match Odds",IF(AND(NW55=5),"Match Odds",""))</f>
        <v/>
      </c>
      <c r="OA55">
        <f>IF(NP55=5,KP55,IF(AND(NW55=5),KP55,""))</f>
        <v/>
      </c>
      <c r="OB55">
        <f>IF(NP55=5,"MATCH_ODDS",IF(AND(NW55=5),"MATCH_ODDS",""))</f>
        <v/>
      </c>
      <c r="OC55">
        <f>IF(NP55=5,"LAY",IF(AND(NW55=5),"BACK",""))</f>
        <v/>
      </c>
    </row>
    <row r="56" ht="16.5" customHeight="1" thickBot="1" thickTop="1">
      <c r="A56" s="2" t="n"/>
      <c r="KN56" s="1">
        <f>IF(INDEX(#REF!,MATCH('HT 1-0'!D56,#REF!,0))=INDEX(#REF!,MATCH('HT 1-0'!D56,#REF!,0)),INDEX(#REF!,MATCH('HT 1-0'!D56,#REF!,0)),"ERROR")</f>
        <v/>
      </c>
      <c r="KO56" s="1">
        <f>IF(INDEX(#REF!,MATCH('HT 1-0'!E56,#REF!,0))=INDEX(#REF!,MATCH('HT 1-0'!E56,#REF!,0)),INDEX(#REF!,MATCH('HT 1-0'!E56,#REF!,0)),"ERROR")</f>
        <v/>
      </c>
      <c r="KP56" s="1">
        <f>KN56&amp;" v "&amp;KO56</f>
        <v/>
      </c>
      <c r="KQ56">
        <f>B56&amp;"_"&amp;C56</f>
        <v/>
      </c>
      <c r="KR56" s="1">
        <f>IF((HW56/KK56)&lt;0.335,"G",IF((HW56/KK56)&gt;0.67,"R","A"))</f>
        <v/>
      </c>
      <c r="KS56" s="1">
        <f>IF((HX56/KK56)&lt;0.335,"G",IF((HX56/KK56)&gt;0.67,"R","A"))</f>
        <v/>
      </c>
      <c r="KT56" s="1">
        <f>IF((IH56/KK56)&lt;0.335,"G",IF((IH56/KK56)&gt;0.67,"R","A"))</f>
        <v/>
      </c>
      <c r="KU56" s="1">
        <f>IF((II56/KK56)&lt;0.335,"G",IF((II56/KK56)&gt;0.67,"R","A"))</f>
        <v/>
      </c>
      <c r="KV56" s="1">
        <f>IF((HZ56/KK56)&lt;0.335,"G",IF((HZ56/KK56)&gt;0.67,"R","A"))</f>
        <v/>
      </c>
      <c r="KW56" s="1">
        <f>IF((HY56/KK56)&lt;0.335,"G",IF((HY56/KK56)&gt;0.67,"R","A"))</f>
        <v/>
      </c>
      <c r="KX56" s="1">
        <f>IF((IK56/KK56)&lt;0.335,"G",IF((IK56/KK56)&gt;0.67,"R","A"))</f>
        <v/>
      </c>
      <c r="KY56" s="1">
        <f>IF((IJ56/KK56)&lt;0.335,"G",IF((IJ56/KK56)&gt;0.67,"R","A"))</f>
        <v/>
      </c>
      <c r="KZ56" s="1">
        <f>IF((HQ56/KK56)&lt;0.335,"G",IF((HQ56/KK56)&gt;0.67,"R","A"))</f>
        <v/>
      </c>
      <c r="LA56" s="1">
        <f>IF((IB56/KK56)&lt;0.335,"G",IF((IB56/KK56)&gt;0.67,"R","A"))</f>
        <v/>
      </c>
      <c r="LB56">
        <f>IF(LQ56="1-0",INDEX(Scrape!#REF!,MATCH('HT 1-0'!KP56,Scrape!$B:$B,0)),"")</f>
        <v/>
      </c>
      <c r="LC56">
        <f>IF(LQ56="1-0",INDEX(Scrape!$A:$A,MATCH('HT 1-0'!KP56,Scrape!$B:$B,0)),"")</f>
        <v/>
      </c>
      <c r="LD56">
        <f>IF(LQ56="1-0",INDEX(Scrape!$B:$B,MATCH('HT 1-0'!KP56,Scrape!$B:$B,0)),"")</f>
        <v/>
      </c>
      <c r="LE56">
        <f>IF(LQ56="1-0",INDEX(Scrape!$C:$C,MATCH('HT 1-0'!KP56,Scrape!$B:$B,0)),"")</f>
        <v/>
      </c>
      <c r="LF56">
        <f>IF(LQ56="1-0",INDEX(Scrape!$D:$D,MATCH('HT 1-0'!KP56,Scrape!$B:$B,0)),"")</f>
        <v/>
      </c>
      <c r="LG56">
        <f>IF(LQ56="1-0",INDEX(Scrape!$E:$E,MATCH('HT 1-0'!KP56,Scrape!$B:$B,0)),"")</f>
        <v/>
      </c>
      <c r="LH56">
        <f>IF(LQ56="1-0",INDEX(Scrape!$F:$F,MATCH('HT 1-0'!KP56,Scrape!$B:$B,0)),"")</f>
        <v/>
      </c>
      <c r="LI56">
        <f>IF(LQ56="1-0",INDEX(Scrape!$G:$G,MATCH('HT 1-0'!KP56,Scrape!$B:$B,0)),"")</f>
        <v/>
      </c>
      <c r="LJ56">
        <f>IF(LQ56="1-0",INDEX(Scrape!$H:$H,MATCH('HT 1-0'!KP56,Scrape!$B:$B,0)),"")</f>
        <v/>
      </c>
      <c r="LK56">
        <f>IF(LQ56="1-0",INDEX(Scrape!$I:$I,MATCH('HT 1-0'!KP56,Scrape!$B:$B,0)),"")</f>
        <v/>
      </c>
      <c r="LL56">
        <f>IF(LQ56="1-0",INDEX(Scrape!$J:$J,MATCH('HT 1-0'!KP56,Scrape!$B:$B,0)),"")</f>
        <v/>
      </c>
      <c r="LM56">
        <f>IF(LQ56="1-0",INDEX(Scrape!$K:$K,MATCH('HT 1-0'!KP56,Scrape!$B:$B,0)),"")</f>
        <v/>
      </c>
      <c r="LN56">
        <f>IF(LQ56="1-0",INDEX(Scrape!$L:$L,MATCH('HT 1-0'!KP56,Scrape!$B:$B,0)),"")</f>
        <v/>
      </c>
      <c r="LO56">
        <f>IF(LQ56="1-0",INDEX(Scrape!$M:$M,MATCH('HT 1-0'!KP56,Scrape!$B:$B,0)),"")</f>
        <v/>
      </c>
      <c r="LP56">
        <f>IF(LQ56="1-0",INDEX(Scrape!$N:$N,MATCH('HT 1-0'!KP56,Scrape!$B:$B,0)),"")</f>
        <v/>
      </c>
      <c r="LQ56">
        <f>INDEX(Scrape!$O:$O,MATCH('HT 1-0'!KP56,Scrape!$B:$B,0))</f>
        <v/>
      </c>
      <c r="LR56">
        <f>(1/LJ56)+(1/LI56)+(1/LH56)</f>
        <v/>
      </c>
      <c r="LS56">
        <f>(1/LG56)+(1/LF56)+(1/LE56)</f>
        <v/>
      </c>
      <c r="LT56" s="8">
        <f>IF(INDEX(#REF!,MATCH(KQ56,#REF!,0))=INDEX(#REF!,MATCH(KQ56,#REF!,0)),INDEX(#REF!,MATCH(KQ56,#REF!,0)),"ERROR")</f>
        <v/>
      </c>
      <c r="LU56" s="4">
        <f>IF(KR56="G",2,IF(KR56="R",0.5,IF(KR56="A",1)))</f>
        <v/>
      </c>
      <c r="LV56" s="4">
        <f>IF(KS56="G",0.5,IF(KS56="R",2,IF(KS56="A",1)))</f>
        <v/>
      </c>
      <c r="LW56" s="4">
        <f>IF(KT56="G",2,IF(KT56="R",0.5,IF(KT56="A",1)))</f>
        <v/>
      </c>
      <c r="LX56" s="4">
        <f>IF(KU56="G",0.5,IF(KU56="R",2,IF(KU56="A",1)))</f>
        <v/>
      </c>
      <c r="LY56" s="7">
        <f>(LK56*(LU56+LX56)+(LL56*(LU56+LX56)))</f>
        <v/>
      </c>
      <c r="LZ56" s="7">
        <f>(LN56*(LV56+LW56)+(LO56*(LV56+LW56)))</f>
        <v/>
      </c>
      <c r="MA56" s="11">
        <f>LY56-LZ56</f>
        <v/>
      </c>
      <c r="MB56" s="5">
        <f>MA56+2</f>
        <v/>
      </c>
      <c r="MC56" s="6">
        <f>MA56-2</f>
        <v/>
      </c>
      <c r="MD56" s="4">
        <f>LE56</f>
        <v/>
      </c>
      <c r="ME56" s="9">
        <f>IF(MD56=0,1000,MD56+0.75)</f>
        <v/>
      </c>
      <c r="MF56" s="10">
        <f>IF(MD56=0,0,MD56-0.75)</f>
        <v/>
      </c>
      <c r="MG56" s="4">
        <f>((LM56*(LU56+LX56))-((LP56*(LV56+LW56))))</f>
        <v/>
      </c>
      <c r="MH56" s="9">
        <f>MG56*1.2</f>
        <v/>
      </c>
      <c r="MI56" s="10">
        <f>MG56*0.8</f>
        <v/>
      </c>
      <c r="MJ56">
        <f>IFERROR(NX56,"")</f>
        <v/>
      </c>
      <c r="MK56">
        <f>IFERROR(NY56,"")</f>
        <v/>
      </c>
      <c r="ML56">
        <f>IFERROR(NZ56,"")</f>
        <v/>
      </c>
      <c r="MM56">
        <f>IFERROR(OA56,"")</f>
        <v/>
      </c>
      <c r="MN56">
        <f>IFERROR(OB56,"")</f>
        <v/>
      </c>
      <c r="MO56">
        <f>IFERROR(OC56,"")</f>
        <v/>
      </c>
      <c r="MP56" s="1">
        <f>COUNTIFS(#REF!,LT56,#REF!,1,#REF!,"&gt;="&amp;MC56,#REF!,"&lt;="&amp;MB56,#REF!,"&lt;="&amp;ME56,#REF!,"&gt;="&amp;MF56,#REF!,"="&amp;KV56,#REF!,"="&amp;KX56)</f>
        <v/>
      </c>
      <c r="MQ56" s="1">
        <f>COUNTIFS(#REF!,LT56,#REF!,0,#REF!,"&gt;="&amp;MC56,#REF!,"&lt;="&amp;MB56,#REF!,"&lt;="&amp;ME56,#REF!,"&gt;="&amp;MF56,#REF!,"="&amp;KV56,#REF!,"="&amp;KX56)</f>
        <v/>
      </c>
      <c r="MR56" s="1">
        <f>COUNTIFS(#REF!,LT56,#REF!,1,#REF!,"&gt;="&amp;MC56,#REF!,"&lt;="&amp;MB56,#REF!,"&lt;="&amp;ME56,#REF!,"&gt;="&amp;MF56,#REF!,"="&amp;KW56,#REF!,"="&amp;KY56)</f>
        <v/>
      </c>
      <c r="MS56" s="1">
        <f>COUNTIFS(#REF!,LT56,#REF!,0,#REF!,"&gt;="&amp;MC56,#REF!,"&lt;="&amp;MB56,#REF!,"&lt;="&amp;ME56,#REF!,"&gt;="&amp;MF56,#REF!,"="&amp;KW56,#REF!,"="&amp;KY56)</f>
        <v/>
      </c>
      <c r="MT56" s="1">
        <f>COUNTIFS(#REF!,LT56,#REF!,1,#REF!,"&gt;="&amp;MI56,#REF!,"&lt;="&amp;MH56,#REF!,"&lt;="&amp;ME56,#REF!,"&gt;="&amp;MF56)</f>
        <v/>
      </c>
      <c r="MU56" s="1">
        <f>COUNTIFS(#REF!,LT56,#REF!,0,#REF!,"&gt;="&amp;MI56,#REF!,"&lt;="&amp;MH56,#REF!,"&lt;="&amp;ME56,#REF!,"&gt;="&amp;MF56)</f>
        <v/>
      </c>
      <c r="MV56" s="1">
        <f>COUNTIFS(#REF!,LT56,#REF!,1,#REF!,"&gt;="&amp;MI56,#REF!,"&lt;="&amp;MH56,#REF!,"="&amp;KZ56,#REF!,"="&amp;LA56,#REF!,"&lt;="&amp;ME56,#REF!,"&gt;="&amp;MF56)</f>
        <v/>
      </c>
      <c r="MW56" s="1">
        <f>COUNTIFS(#REF!,LT56,#REF!,0,#REF!,"&gt;="&amp;MI56,#REF!,"&lt;="&amp;MH56,#REF!,"="&amp;KZ56,#REF!,"="&amp;LA56,#REF!,"&lt;="&amp;ME56,#REF!,"&gt;="&amp;MF56)</f>
        <v/>
      </c>
      <c r="MX56" s="1">
        <f>COUNTIFS(#REF!,LT56,#REF!,1,#REF!,"&gt;="&amp;MC56,#REF!,"&lt;="&amp;MB56,#REF!,"&lt;="&amp;ME56,#REF!,"&gt;="&amp;MF56)</f>
        <v/>
      </c>
      <c r="MY56" s="1">
        <f>COUNTIFS(#REF!,LT56,#REF!,0,#REF!,"&gt;="&amp;MC56,#REF!,"&lt;="&amp;MB56,#REF!,"&lt;="&amp;ME56,#REF!,"&gt;="&amp;MF56)</f>
        <v/>
      </c>
      <c r="MZ56" s="1">
        <f>COUNTIFS(#REF!,LT56,#REF!,1,#REF!,"&lt;="&amp;ME56,#REF!,"&gt;="&amp;MF56,#REF!,"="&amp;KV56,#REF!,"="&amp;KX56)</f>
        <v/>
      </c>
      <c r="NA56" s="1">
        <f>COUNTIFS(#REF!,LT56,#REF!,0,#REF!,"&lt;="&amp;ME56,#REF!,"&gt;="&amp;MF56,#REF!,"="&amp;KV56,#REF!,"="&amp;KX56)</f>
        <v/>
      </c>
      <c r="NB56" s="1">
        <f>COUNTIFS(#REF!,LT56,#REF!,1,#REF!,"&lt;="&amp;ME56,#REF!,"&gt;="&amp;MF56,#REF!,"="&amp;KW56,#REF!,"="&amp;KY56)</f>
        <v/>
      </c>
      <c r="NC56" s="1">
        <f>COUNTIFS(#REF!,LT56,#REF!,0,#REF!,"&lt;="&amp;ME56,#REF!,"&gt;="&amp;MF56,#REF!,"="&amp;KW56,#REF!,"="&amp;KY56)</f>
        <v/>
      </c>
      <c r="ND56" s="1">
        <f>MP56+MR56+MT56+MV56+MX56+MZ56+NB56</f>
        <v/>
      </c>
      <c r="NE56" s="1">
        <f>MQ56+MS56+MU56+MW56+MY56+NA56+NC56</f>
        <v/>
      </c>
      <c r="NF56" s="1">
        <f>ND56+NE56</f>
        <v/>
      </c>
      <c r="NG56" s="33">
        <f>ND56/(ND56+NE56)</f>
        <v/>
      </c>
      <c r="NH56" s="3">
        <f>1/NG56</f>
        <v/>
      </c>
      <c r="NI56" s="1">
        <f>LH56</f>
        <v/>
      </c>
      <c r="NJ56" s="79">
        <f>((1-NG56)*(1/(NI56-1))*0.98-(NG56*1))</f>
        <v/>
      </c>
      <c r="NK56" s="34">
        <f>IF(LR56&lt;0.9,0,IF(AND(LR56&gt;1.1),0,1))</f>
        <v/>
      </c>
      <c r="NL56" s="34">
        <f>IF(LS56&lt;0.9,0,IF(AND(LS56&gt;1.1),0,1))</f>
        <v/>
      </c>
      <c r="NM56" s="32">
        <f>IF(NF56&gt;99,1,0)</f>
        <v/>
      </c>
      <c r="NN56" s="32">
        <f>IF(NJ56&gt;0.0799,1,0)</f>
        <v/>
      </c>
      <c r="NO56" s="32">
        <f>IF(NJ56&gt;NQ56,1,0)</f>
        <v/>
      </c>
      <c r="NP56" s="32">
        <f>NM56+NN56+NO56+NK56+NL56</f>
        <v/>
      </c>
      <c r="NQ56" s="79">
        <f>(((100*NG56)*(NI56-1)*0.98)-((1-NG56)*100))/100</f>
        <v/>
      </c>
      <c r="NR56" s="34">
        <f>IF(LR56&lt;0.9,0,IF(AND(LR56&gt;1.1),0,1))</f>
        <v/>
      </c>
      <c r="NS56" s="34">
        <f>IF(LS56&lt;0.9,0,IF(AND(LS56&gt;1.1),0,1))</f>
        <v/>
      </c>
      <c r="NT56" s="32">
        <f>IF(NF56&gt;99,1,0)</f>
        <v/>
      </c>
      <c r="NU56" s="32">
        <f>IF(NQ56&gt;0.0799,1,0)</f>
        <v/>
      </c>
      <c r="NV56" s="32">
        <f>IF(NQ56&gt;NJ56,1,0)</f>
        <v/>
      </c>
      <c r="NW56" s="32">
        <f>NT56+NU56+NV56+NR56+NS56</f>
        <v/>
      </c>
      <c r="NX56">
        <f>IF(NP56=5,"LayHome1-0",IF(AND(NW56=5),"BackHome1-0",""))</f>
        <v/>
      </c>
      <c r="NY56">
        <f>IF(NP56=5,KN56,IF(AND(NW56=5),KN56,""))</f>
        <v/>
      </c>
      <c r="NZ56">
        <f>IF(NP56=5,"Match Odds",IF(AND(NW56=5),"Match Odds",""))</f>
        <v/>
      </c>
      <c r="OA56">
        <f>IF(NP56=5,KP56,IF(AND(NW56=5),KP56,""))</f>
        <v/>
      </c>
      <c r="OB56">
        <f>IF(NP56=5,"MATCH_ODDS",IF(AND(NW56=5),"MATCH_ODDS",""))</f>
        <v/>
      </c>
      <c r="OC56">
        <f>IF(NP56=5,"LAY",IF(AND(NW56=5),"BACK",""))</f>
        <v/>
      </c>
    </row>
    <row r="57" ht="16.5" customHeight="1" thickBot="1" thickTop="1">
      <c r="A57" s="2" t="n"/>
      <c r="KN57" s="1">
        <f>IF(INDEX(#REF!,MATCH('HT 1-0'!D57,#REF!,0))=INDEX(#REF!,MATCH('HT 1-0'!D57,#REF!,0)),INDEX(#REF!,MATCH('HT 1-0'!D57,#REF!,0)),"ERROR")</f>
        <v/>
      </c>
      <c r="KO57" s="1">
        <f>IF(INDEX(#REF!,MATCH('HT 1-0'!E57,#REF!,0))=INDEX(#REF!,MATCH('HT 1-0'!E57,#REF!,0)),INDEX(#REF!,MATCH('HT 1-0'!E57,#REF!,0)),"ERROR")</f>
        <v/>
      </c>
      <c r="KP57" s="1">
        <f>KN57&amp;" v "&amp;KO57</f>
        <v/>
      </c>
      <c r="KQ57">
        <f>B57&amp;"_"&amp;C57</f>
        <v/>
      </c>
      <c r="KR57" s="1">
        <f>IF((HW57/KK57)&lt;0.335,"G",IF((HW57/KK57)&gt;0.67,"R","A"))</f>
        <v/>
      </c>
      <c r="KS57" s="1">
        <f>IF((HX57/KK57)&lt;0.335,"G",IF((HX57/KK57)&gt;0.67,"R","A"))</f>
        <v/>
      </c>
      <c r="KT57" s="1">
        <f>IF((IH57/KK57)&lt;0.335,"G",IF((IH57/KK57)&gt;0.67,"R","A"))</f>
        <v/>
      </c>
      <c r="KU57" s="1">
        <f>IF((II57/KK57)&lt;0.335,"G",IF((II57/KK57)&gt;0.67,"R","A"))</f>
        <v/>
      </c>
      <c r="KV57" s="1">
        <f>IF((HZ57/KK57)&lt;0.335,"G",IF((HZ57/KK57)&gt;0.67,"R","A"))</f>
        <v/>
      </c>
      <c r="KW57" s="1">
        <f>IF((HY57/KK57)&lt;0.335,"G",IF((HY57/KK57)&gt;0.67,"R","A"))</f>
        <v/>
      </c>
      <c r="KX57" s="1">
        <f>IF((IK57/KK57)&lt;0.335,"G",IF((IK57/KK57)&gt;0.67,"R","A"))</f>
        <v/>
      </c>
      <c r="KY57" s="1">
        <f>IF((IJ57/KK57)&lt;0.335,"G",IF((IJ57/KK57)&gt;0.67,"R","A"))</f>
        <v/>
      </c>
      <c r="KZ57" s="1">
        <f>IF((HQ57/KK57)&lt;0.335,"G",IF((HQ57/KK57)&gt;0.67,"R","A"))</f>
        <v/>
      </c>
      <c r="LA57" s="1">
        <f>IF((IB57/KK57)&lt;0.335,"G",IF((IB57/KK57)&gt;0.67,"R","A"))</f>
        <v/>
      </c>
      <c r="LB57">
        <f>IF(LQ57="1-0",INDEX(Scrape!#REF!,MATCH('HT 1-0'!KP57,Scrape!$B:$B,0)),"")</f>
        <v/>
      </c>
      <c r="LC57">
        <f>IF(LQ57="1-0",INDEX(Scrape!$A:$A,MATCH('HT 1-0'!KP57,Scrape!$B:$B,0)),"")</f>
        <v/>
      </c>
      <c r="LD57">
        <f>IF(LQ57="1-0",INDEX(Scrape!$B:$B,MATCH('HT 1-0'!KP57,Scrape!$B:$B,0)),"")</f>
        <v/>
      </c>
      <c r="LE57">
        <f>IF(LQ57="1-0",INDEX(Scrape!$C:$C,MATCH('HT 1-0'!KP57,Scrape!$B:$B,0)),"")</f>
        <v/>
      </c>
      <c r="LF57">
        <f>IF(LQ57="1-0",INDEX(Scrape!$D:$D,MATCH('HT 1-0'!KP57,Scrape!$B:$B,0)),"")</f>
        <v/>
      </c>
      <c r="LG57">
        <f>IF(LQ57="1-0",INDEX(Scrape!$E:$E,MATCH('HT 1-0'!KP57,Scrape!$B:$B,0)),"")</f>
        <v/>
      </c>
      <c r="LH57">
        <f>IF(LQ57="1-0",INDEX(Scrape!$F:$F,MATCH('HT 1-0'!KP57,Scrape!$B:$B,0)),"")</f>
        <v/>
      </c>
      <c r="LI57">
        <f>IF(LQ57="1-0",INDEX(Scrape!$G:$G,MATCH('HT 1-0'!KP57,Scrape!$B:$B,0)),"")</f>
        <v/>
      </c>
      <c r="LJ57">
        <f>IF(LQ57="1-0",INDEX(Scrape!$H:$H,MATCH('HT 1-0'!KP57,Scrape!$B:$B,0)),"")</f>
        <v/>
      </c>
      <c r="LK57">
        <f>IF(LQ57="1-0",INDEX(Scrape!$I:$I,MATCH('HT 1-0'!KP57,Scrape!$B:$B,0)),"")</f>
        <v/>
      </c>
      <c r="LL57">
        <f>IF(LQ57="1-0",INDEX(Scrape!$J:$J,MATCH('HT 1-0'!KP57,Scrape!$B:$B,0)),"")</f>
        <v/>
      </c>
      <c r="LM57">
        <f>IF(LQ57="1-0",INDEX(Scrape!$K:$K,MATCH('HT 1-0'!KP57,Scrape!$B:$B,0)),"")</f>
        <v/>
      </c>
      <c r="LN57">
        <f>IF(LQ57="1-0",INDEX(Scrape!$L:$L,MATCH('HT 1-0'!KP57,Scrape!$B:$B,0)),"")</f>
        <v/>
      </c>
      <c r="LO57">
        <f>IF(LQ57="1-0",INDEX(Scrape!$M:$M,MATCH('HT 1-0'!KP57,Scrape!$B:$B,0)),"")</f>
        <v/>
      </c>
      <c r="LP57">
        <f>IF(LQ57="1-0",INDEX(Scrape!$N:$N,MATCH('HT 1-0'!KP57,Scrape!$B:$B,0)),"")</f>
        <v/>
      </c>
      <c r="LQ57">
        <f>INDEX(Scrape!$O:$O,MATCH('HT 1-0'!KP57,Scrape!$B:$B,0))</f>
        <v/>
      </c>
      <c r="LR57">
        <f>(1/LJ57)+(1/LI57)+(1/LH57)</f>
        <v/>
      </c>
      <c r="LS57">
        <f>(1/LG57)+(1/LF57)+(1/LE57)</f>
        <v/>
      </c>
      <c r="LT57" s="8">
        <f>IF(INDEX(#REF!,MATCH(KQ57,#REF!,0))=INDEX(#REF!,MATCH(KQ57,#REF!,0)),INDEX(#REF!,MATCH(KQ57,#REF!,0)),"ERROR")</f>
        <v/>
      </c>
      <c r="LU57" s="4">
        <f>IF(KR57="G",2,IF(KR57="R",0.5,IF(KR57="A",1)))</f>
        <v/>
      </c>
      <c r="LV57" s="4">
        <f>IF(KS57="G",0.5,IF(KS57="R",2,IF(KS57="A",1)))</f>
        <v/>
      </c>
      <c r="LW57" s="4">
        <f>IF(KT57="G",2,IF(KT57="R",0.5,IF(KT57="A",1)))</f>
        <v/>
      </c>
      <c r="LX57" s="4">
        <f>IF(KU57="G",0.5,IF(KU57="R",2,IF(KU57="A",1)))</f>
        <v/>
      </c>
      <c r="LY57" s="7">
        <f>(LK57*(LU57+LX57)+(LL57*(LU57+LX57)))</f>
        <v/>
      </c>
      <c r="LZ57" s="7">
        <f>(LN57*(LV57+LW57)+(LO57*(LV57+LW57)))</f>
        <v/>
      </c>
      <c r="MA57" s="11">
        <f>LY57-LZ57</f>
        <v/>
      </c>
      <c r="MB57" s="5">
        <f>MA57+2</f>
        <v/>
      </c>
      <c r="MC57" s="6">
        <f>MA57-2</f>
        <v/>
      </c>
      <c r="MD57" s="4">
        <f>LE57</f>
        <v/>
      </c>
      <c r="ME57" s="9">
        <f>IF(MD57=0,1000,MD57+0.75)</f>
        <v/>
      </c>
      <c r="MF57" s="10">
        <f>IF(MD57=0,0,MD57-0.75)</f>
        <v/>
      </c>
      <c r="MG57" s="4">
        <f>((LM57*(LU57+LX57))-((LP57*(LV57+LW57))))</f>
        <v/>
      </c>
      <c r="MH57" s="9">
        <f>MG57*1.2</f>
        <v/>
      </c>
      <c r="MI57" s="10">
        <f>MG57*0.8</f>
        <v/>
      </c>
      <c r="MJ57">
        <f>IFERROR(NX57,"")</f>
        <v/>
      </c>
      <c r="MK57">
        <f>IFERROR(NY57,"")</f>
        <v/>
      </c>
      <c r="ML57">
        <f>IFERROR(NZ57,"")</f>
        <v/>
      </c>
      <c r="MM57">
        <f>IFERROR(OA57,"")</f>
        <v/>
      </c>
      <c r="MN57">
        <f>IFERROR(OB57,"")</f>
        <v/>
      </c>
      <c r="MO57">
        <f>IFERROR(OC57,"")</f>
        <v/>
      </c>
      <c r="MP57" s="1">
        <f>COUNTIFS(#REF!,LT57,#REF!,1,#REF!,"&gt;="&amp;MC57,#REF!,"&lt;="&amp;MB57,#REF!,"&lt;="&amp;ME57,#REF!,"&gt;="&amp;MF57,#REF!,"="&amp;KV57,#REF!,"="&amp;KX57)</f>
        <v/>
      </c>
      <c r="MQ57" s="1">
        <f>COUNTIFS(#REF!,LT57,#REF!,0,#REF!,"&gt;="&amp;MC57,#REF!,"&lt;="&amp;MB57,#REF!,"&lt;="&amp;ME57,#REF!,"&gt;="&amp;MF57,#REF!,"="&amp;KV57,#REF!,"="&amp;KX57)</f>
        <v/>
      </c>
      <c r="MR57" s="1">
        <f>COUNTIFS(#REF!,LT57,#REF!,1,#REF!,"&gt;="&amp;MC57,#REF!,"&lt;="&amp;MB57,#REF!,"&lt;="&amp;ME57,#REF!,"&gt;="&amp;MF57,#REF!,"="&amp;KW57,#REF!,"="&amp;KY57)</f>
        <v/>
      </c>
      <c r="MS57" s="1">
        <f>COUNTIFS(#REF!,LT57,#REF!,0,#REF!,"&gt;="&amp;MC57,#REF!,"&lt;="&amp;MB57,#REF!,"&lt;="&amp;ME57,#REF!,"&gt;="&amp;MF57,#REF!,"="&amp;KW57,#REF!,"="&amp;KY57)</f>
        <v/>
      </c>
      <c r="MT57" s="1">
        <f>COUNTIFS(#REF!,LT57,#REF!,1,#REF!,"&gt;="&amp;MI57,#REF!,"&lt;="&amp;MH57,#REF!,"&lt;="&amp;ME57,#REF!,"&gt;="&amp;MF57)</f>
        <v/>
      </c>
      <c r="MU57" s="1">
        <f>COUNTIFS(#REF!,LT57,#REF!,0,#REF!,"&gt;="&amp;MI57,#REF!,"&lt;="&amp;MH57,#REF!,"&lt;="&amp;ME57,#REF!,"&gt;="&amp;MF57)</f>
        <v/>
      </c>
      <c r="MV57" s="1">
        <f>COUNTIFS(#REF!,LT57,#REF!,1,#REF!,"&gt;="&amp;MI57,#REF!,"&lt;="&amp;MH57,#REF!,"="&amp;KZ57,#REF!,"="&amp;LA57,#REF!,"&lt;="&amp;ME57,#REF!,"&gt;="&amp;MF57)</f>
        <v/>
      </c>
      <c r="MW57" s="1">
        <f>COUNTIFS(#REF!,LT57,#REF!,0,#REF!,"&gt;="&amp;MI57,#REF!,"&lt;="&amp;MH57,#REF!,"="&amp;KZ57,#REF!,"="&amp;LA57,#REF!,"&lt;="&amp;ME57,#REF!,"&gt;="&amp;MF57)</f>
        <v/>
      </c>
      <c r="MX57" s="1">
        <f>COUNTIFS(#REF!,LT57,#REF!,1,#REF!,"&gt;="&amp;MC57,#REF!,"&lt;="&amp;MB57,#REF!,"&lt;="&amp;ME57,#REF!,"&gt;="&amp;MF57)</f>
        <v/>
      </c>
      <c r="MY57" s="1">
        <f>COUNTIFS(#REF!,LT57,#REF!,0,#REF!,"&gt;="&amp;MC57,#REF!,"&lt;="&amp;MB57,#REF!,"&lt;="&amp;ME57,#REF!,"&gt;="&amp;MF57)</f>
        <v/>
      </c>
      <c r="MZ57" s="1">
        <f>COUNTIFS(#REF!,LT57,#REF!,1,#REF!,"&lt;="&amp;ME57,#REF!,"&gt;="&amp;MF57,#REF!,"="&amp;KV57,#REF!,"="&amp;KX57)</f>
        <v/>
      </c>
      <c r="NA57" s="1">
        <f>COUNTIFS(#REF!,LT57,#REF!,0,#REF!,"&lt;="&amp;ME57,#REF!,"&gt;="&amp;MF57,#REF!,"="&amp;KV57,#REF!,"="&amp;KX57)</f>
        <v/>
      </c>
      <c r="NB57" s="1">
        <f>COUNTIFS(#REF!,LT57,#REF!,1,#REF!,"&lt;="&amp;ME57,#REF!,"&gt;="&amp;MF57,#REF!,"="&amp;KW57,#REF!,"="&amp;KY57)</f>
        <v/>
      </c>
      <c r="NC57" s="1">
        <f>COUNTIFS(#REF!,LT57,#REF!,0,#REF!,"&lt;="&amp;ME57,#REF!,"&gt;="&amp;MF57,#REF!,"="&amp;KW57,#REF!,"="&amp;KY57)</f>
        <v/>
      </c>
      <c r="ND57" s="1">
        <f>MP57+MR57+MT57+MV57+MX57+MZ57+NB57</f>
        <v/>
      </c>
      <c r="NE57" s="1">
        <f>MQ57+MS57+MU57+MW57+MY57+NA57+NC57</f>
        <v/>
      </c>
      <c r="NF57" s="1">
        <f>ND57+NE57</f>
        <v/>
      </c>
      <c r="NG57" s="33">
        <f>ND57/(ND57+NE57)</f>
        <v/>
      </c>
      <c r="NH57" s="3">
        <f>1/NG57</f>
        <v/>
      </c>
      <c r="NI57" s="1">
        <f>LH57</f>
        <v/>
      </c>
      <c r="NJ57" s="79">
        <f>((1-NG57)*(1/(NI57-1))*0.98-(NG57*1))</f>
        <v/>
      </c>
      <c r="NK57" s="34">
        <f>IF(LR57&lt;0.9,0,IF(AND(LR57&gt;1.1),0,1))</f>
        <v/>
      </c>
      <c r="NL57" s="34">
        <f>IF(LS57&lt;0.9,0,IF(AND(LS57&gt;1.1),0,1))</f>
        <v/>
      </c>
      <c r="NM57" s="32">
        <f>IF(NF57&gt;99,1,0)</f>
        <v/>
      </c>
      <c r="NN57" s="32">
        <f>IF(NJ57&gt;0.0799,1,0)</f>
        <v/>
      </c>
      <c r="NO57" s="32">
        <f>IF(NJ57&gt;NQ57,1,0)</f>
        <v/>
      </c>
      <c r="NP57" s="32">
        <f>NM57+NN57+NO57+NK57+NL57</f>
        <v/>
      </c>
      <c r="NQ57" s="79">
        <f>(((100*NG57)*(NI57-1)*0.98)-((1-NG57)*100))/100</f>
        <v/>
      </c>
      <c r="NR57" s="34">
        <f>IF(LR57&lt;0.9,0,IF(AND(LR57&gt;1.1),0,1))</f>
        <v/>
      </c>
      <c r="NS57" s="34">
        <f>IF(LS57&lt;0.9,0,IF(AND(LS57&gt;1.1),0,1))</f>
        <v/>
      </c>
      <c r="NT57" s="32">
        <f>IF(NF57&gt;99,1,0)</f>
        <v/>
      </c>
      <c r="NU57" s="32">
        <f>IF(NQ57&gt;0.0799,1,0)</f>
        <v/>
      </c>
      <c r="NV57" s="32">
        <f>IF(NQ57&gt;NJ57,1,0)</f>
        <v/>
      </c>
      <c r="NW57" s="32">
        <f>NT57+NU57+NV57+NR57+NS57</f>
        <v/>
      </c>
      <c r="NX57">
        <f>IF(NP57=5,"LayHome1-0",IF(AND(NW57=5),"BackHome1-0",""))</f>
        <v/>
      </c>
      <c r="NY57">
        <f>IF(NP57=5,KN57,IF(AND(NW57=5),KN57,""))</f>
        <v/>
      </c>
      <c r="NZ57">
        <f>IF(NP57=5,"Match Odds",IF(AND(NW57=5),"Match Odds",""))</f>
        <v/>
      </c>
      <c r="OA57">
        <f>IF(NP57=5,KP57,IF(AND(NW57=5),KP57,""))</f>
        <v/>
      </c>
      <c r="OB57">
        <f>IF(NP57=5,"MATCH_ODDS",IF(AND(NW57=5),"MATCH_ODDS",""))</f>
        <v/>
      </c>
      <c r="OC57">
        <f>IF(NP57=5,"LAY",IF(AND(NW57=5),"BACK",""))</f>
        <v/>
      </c>
    </row>
    <row r="58" ht="16.5" customHeight="1" thickBot="1" thickTop="1">
      <c r="A58" s="2" t="n"/>
      <c r="KN58" s="1">
        <f>IF(INDEX(#REF!,MATCH('HT 1-0'!D58,#REF!,0))=INDEX(#REF!,MATCH('HT 1-0'!D58,#REF!,0)),INDEX(#REF!,MATCH('HT 1-0'!D58,#REF!,0)),"ERROR")</f>
        <v/>
      </c>
      <c r="KO58" s="1">
        <f>IF(INDEX(#REF!,MATCH('HT 1-0'!E58,#REF!,0))=INDEX(#REF!,MATCH('HT 1-0'!E58,#REF!,0)),INDEX(#REF!,MATCH('HT 1-0'!E58,#REF!,0)),"ERROR")</f>
        <v/>
      </c>
      <c r="KP58" s="1">
        <f>KN58&amp;" v "&amp;KO58</f>
        <v/>
      </c>
      <c r="KQ58">
        <f>B58&amp;"_"&amp;C58</f>
        <v/>
      </c>
      <c r="KR58" s="1">
        <f>IF((HW58/KK58)&lt;0.335,"G",IF((HW58/KK58)&gt;0.67,"R","A"))</f>
        <v/>
      </c>
      <c r="KS58" s="1">
        <f>IF((HX58/KK58)&lt;0.335,"G",IF((HX58/KK58)&gt;0.67,"R","A"))</f>
        <v/>
      </c>
      <c r="KT58" s="1">
        <f>IF((IH58/KK58)&lt;0.335,"G",IF((IH58/KK58)&gt;0.67,"R","A"))</f>
        <v/>
      </c>
      <c r="KU58" s="1">
        <f>IF((II58/KK58)&lt;0.335,"G",IF((II58/KK58)&gt;0.67,"R","A"))</f>
        <v/>
      </c>
      <c r="KV58" s="1">
        <f>IF((HZ58/KK58)&lt;0.335,"G",IF((HZ58/KK58)&gt;0.67,"R","A"))</f>
        <v/>
      </c>
      <c r="KW58" s="1">
        <f>IF((HY58/KK58)&lt;0.335,"G",IF((HY58/KK58)&gt;0.67,"R","A"))</f>
        <v/>
      </c>
      <c r="KX58" s="1">
        <f>IF((IK58/KK58)&lt;0.335,"G",IF((IK58/KK58)&gt;0.67,"R","A"))</f>
        <v/>
      </c>
      <c r="KY58" s="1">
        <f>IF((IJ58/KK58)&lt;0.335,"G",IF((IJ58/KK58)&gt;0.67,"R","A"))</f>
        <v/>
      </c>
      <c r="KZ58" s="1">
        <f>IF((HQ58/KK58)&lt;0.335,"G",IF((HQ58/KK58)&gt;0.67,"R","A"))</f>
        <v/>
      </c>
      <c r="LA58" s="1">
        <f>IF((IB58/KK58)&lt;0.335,"G",IF((IB58/KK58)&gt;0.67,"R","A"))</f>
        <v/>
      </c>
      <c r="LB58">
        <f>IF(LQ58="1-0",INDEX(Scrape!#REF!,MATCH('HT 1-0'!KP58,Scrape!$B:$B,0)),"")</f>
        <v/>
      </c>
      <c r="LC58">
        <f>IF(LQ58="1-0",INDEX(Scrape!$A:$A,MATCH('HT 1-0'!KP58,Scrape!$B:$B,0)),"")</f>
        <v/>
      </c>
      <c r="LD58">
        <f>IF(LQ58="1-0",INDEX(Scrape!$B:$B,MATCH('HT 1-0'!KP58,Scrape!$B:$B,0)),"")</f>
        <v/>
      </c>
      <c r="LE58">
        <f>IF(LQ58="1-0",INDEX(Scrape!$C:$C,MATCH('HT 1-0'!KP58,Scrape!$B:$B,0)),"")</f>
        <v/>
      </c>
      <c r="LF58">
        <f>IF(LQ58="1-0",INDEX(Scrape!$D:$D,MATCH('HT 1-0'!KP58,Scrape!$B:$B,0)),"")</f>
        <v/>
      </c>
      <c r="LG58">
        <f>IF(LQ58="1-0",INDEX(Scrape!$E:$E,MATCH('HT 1-0'!KP58,Scrape!$B:$B,0)),"")</f>
        <v/>
      </c>
      <c r="LH58">
        <f>IF(LQ58="1-0",INDEX(Scrape!$F:$F,MATCH('HT 1-0'!KP58,Scrape!$B:$B,0)),"")</f>
        <v/>
      </c>
      <c r="LI58">
        <f>IF(LQ58="1-0",INDEX(Scrape!$G:$G,MATCH('HT 1-0'!KP58,Scrape!$B:$B,0)),"")</f>
        <v/>
      </c>
      <c r="LJ58">
        <f>IF(LQ58="1-0",INDEX(Scrape!$H:$H,MATCH('HT 1-0'!KP58,Scrape!$B:$B,0)),"")</f>
        <v/>
      </c>
      <c r="LK58">
        <f>IF(LQ58="1-0",INDEX(Scrape!$I:$I,MATCH('HT 1-0'!KP58,Scrape!$B:$B,0)),"")</f>
        <v/>
      </c>
      <c r="LL58">
        <f>IF(LQ58="1-0",INDEX(Scrape!$J:$J,MATCH('HT 1-0'!KP58,Scrape!$B:$B,0)),"")</f>
        <v/>
      </c>
      <c r="LM58">
        <f>IF(LQ58="1-0",INDEX(Scrape!$K:$K,MATCH('HT 1-0'!KP58,Scrape!$B:$B,0)),"")</f>
        <v/>
      </c>
      <c r="LN58">
        <f>IF(LQ58="1-0",INDEX(Scrape!$L:$L,MATCH('HT 1-0'!KP58,Scrape!$B:$B,0)),"")</f>
        <v/>
      </c>
      <c r="LO58">
        <f>IF(LQ58="1-0",INDEX(Scrape!$M:$M,MATCH('HT 1-0'!KP58,Scrape!$B:$B,0)),"")</f>
        <v/>
      </c>
      <c r="LP58">
        <f>IF(LQ58="1-0",INDEX(Scrape!$N:$N,MATCH('HT 1-0'!KP58,Scrape!$B:$B,0)),"")</f>
        <v/>
      </c>
      <c r="LQ58">
        <f>INDEX(Scrape!$O:$O,MATCH('HT 1-0'!KP58,Scrape!$B:$B,0))</f>
        <v/>
      </c>
      <c r="LR58">
        <f>(1/LJ58)+(1/LI58)+(1/LH58)</f>
        <v/>
      </c>
      <c r="LS58">
        <f>(1/LG58)+(1/LF58)+(1/LE58)</f>
        <v/>
      </c>
      <c r="LT58" s="8">
        <f>IF(INDEX(#REF!,MATCH(KQ58,#REF!,0))=INDEX(#REF!,MATCH(KQ58,#REF!,0)),INDEX(#REF!,MATCH(KQ58,#REF!,0)),"ERROR")</f>
        <v/>
      </c>
      <c r="LU58" s="4">
        <f>IF(KR58="G",2,IF(KR58="R",0.5,IF(KR58="A",1)))</f>
        <v/>
      </c>
      <c r="LV58" s="4">
        <f>IF(KS58="G",0.5,IF(KS58="R",2,IF(KS58="A",1)))</f>
        <v/>
      </c>
      <c r="LW58" s="4">
        <f>IF(KT58="G",2,IF(KT58="R",0.5,IF(KT58="A",1)))</f>
        <v/>
      </c>
      <c r="LX58" s="4">
        <f>IF(KU58="G",0.5,IF(KU58="R",2,IF(KU58="A",1)))</f>
        <v/>
      </c>
      <c r="LY58" s="7">
        <f>(LK58*(LU58+LX58)+(LL58*(LU58+LX58)))</f>
        <v/>
      </c>
      <c r="LZ58" s="7">
        <f>(LN58*(LV58+LW58)+(LO58*(LV58+LW58)))</f>
        <v/>
      </c>
      <c r="MA58" s="11">
        <f>LY58-LZ58</f>
        <v/>
      </c>
      <c r="MB58" s="5">
        <f>MA58+2</f>
        <v/>
      </c>
      <c r="MC58" s="6">
        <f>MA58-2</f>
        <v/>
      </c>
      <c r="MD58" s="4">
        <f>LE58</f>
        <v/>
      </c>
      <c r="ME58" s="9">
        <f>IF(MD58=0,1000,MD58+0.75)</f>
        <v/>
      </c>
      <c r="MF58" s="10">
        <f>IF(MD58=0,0,MD58-0.75)</f>
        <v/>
      </c>
      <c r="MG58" s="4">
        <f>((LM58*(LU58+LX58))-((LP58*(LV58+LW58))))</f>
        <v/>
      </c>
      <c r="MH58" s="9">
        <f>MG58*1.2</f>
        <v/>
      </c>
      <c r="MI58" s="10">
        <f>MG58*0.8</f>
        <v/>
      </c>
      <c r="MJ58">
        <f>IFERROR(NX58,"")</f>
        <v/>
      </c>
      <c r="MK58">
        <f>IFERROR(NY58,"")</f>
        <v/>
      </c>
      <c r="ML58">
        <f>IFERROR(NZ58,"")</f>
        <v/>
      </c>
      <c r="MM58">
        <f>IFERROR(OA58,"")</f>
        <v/>
      </c>
      <c r="MN58">
        <f>IFERROR(OB58,"")</f>
        <v/>
      </c>
      <c r="MO58">
        <f>IFERROR(OC58,"")</f>
        <v/>
      </c>
      <c r="MP58" s="1">
        <f>COUNTIFS(#REF!,LT58,#REF!,1,#REF!,"&gt;="&amp;MC58,#REF!,"&lt;="&amp;MB58,#REF!,"&lt;="&amp;ME58,#REF!,"&gt;="&amp;MF58,#REF!,"="&amp;KV58,#REF!,"="&amp;KX58)</f>
        <v/>
      </c>
      <c r="MQ58" s="1">
        <f>COUNTIFS(#REF!,LT58,#REF!,0,#REF!,"&gt;="&amp;MC58,#REF!,"&lt;="&amp;MB58,#REF!,"&lt;="&amp;ME58,#REF!,"&gt;="&amp;MF58,#REF!,"="&amp;KV58,#REF!,"="&amp;KX58)</f>
        <v/>
      </c>
      <c r="MR58" s="1">
        <f>COUNTIFS(#REF!,LT58,#REF!,1,#REF!,"&gt;="&amp;MC58,#REF!,"&lt;="&amp;MB58,#REF!,"&lt;="&amp;ME58,#REF!,"&gt;="&amp;MF58,#REF!,"="&amp;KW58,#REF!,"="&amp;KY58)</f>
        <v/>
      </c>
      <c r="MS58" s="1">
        <f>COUNTIFS(#REF!,LT58,#REF!,0,#REF!,"&gt;="&amp;MC58,#REF!,"&lt;="&amp;MB58,#REF!,"&lt;="&amp;ME58,#REF!,"&gt;="&amp;MF58,#REF!,"="&amp;KW58,#REF!,"="&amp;KY58)</f>
        <v/>
      </c>
      <c r="MT58" s="1">
        <f>COUNTIFS(#REF!,LT58,#REF!,1,#REF!,"&gt;="&amp;MI58,#REF!,"&lt;="&amp;MH58,#REF!,"&lt;="&amp;ME58,#REF!,"&gt;="&amp;MF58)</f>
        <v/>
      </c>
      <c r="MU58" s="1">
        <f>COUNTIFS(#REF!,LT58,#REF!,0,#REF!,"&gt;="&amp;MI58,#REF!,"&lt;="&amp;MH58,#REF!,"&lt;="&amp;ME58,#REF!,"&gt;="&amp;MF58)</f>
        <v/>
      </c>
      <c r="MV58" s="1">
        <f>COUNTIFS(#REF!,LT58,#REF!,1,#REF!,"&gt;="&amp;MI58,#REF!,"&lt;="&amp;MH58,#REF!,"="&amp;KZ58,#REF!,"="&amp;LA58,#REF!,"&lt;="&amp;ME58,#REF!,"&gt;="&amp;MF58)</f>
        <v/>
      </c>
      <c r="MW58" s="1">
        <f>COUNTIFS(#REF!,LT58,#REF!,0,#REF!,"&gt;="&amp;MI58,#REF!,"&lt;="&amp;MH58,#REF!,"="&amp;KZ58,#REF!,"="&amp;LA58,#REF!,"&lt;="&amp;ME58,#REF!,"&gt;="&amp;MF58)</f>
        <v/>
      </c>
      <c r="MX58" s="1">
        <f>COUNTIFS(#REF!,LT58,#REF!,1,#REF!,"&gt;="&amp;MC58,#REF!,"&lt;="&amp;MB58,#REF!,"&lt;="&amp;ME58,#REF!,"&gt;="&amp;MF58)</f>
        <v/>
      </c>
      <c r="MY58" s="1">
        <f>COUNTIFS(#REF!,LT58,#REF!,0,#REF!,"&gt;="&amp;MC58,#REF!,"&lt;="&amp;MB58,#REF!,"&lt;="&amp;ME58,#REF!,"&gt;="&amp;MF58)</f>
        <v/>
      </c>
      <c r="MZ58" s="1">
        <f>COUNTIFS(#REF!,LT58,#REF!,1,#REF!,"&lt;="&amp;ME58,#REF!,"&gt;="&amp;MF58,#REF!,"="&amp;KV58,#REF!,"="&amp;KX58)</f>
        <v/>
      </c>
      <c r="NA58" s="1">
        <f>COUNTIFS(#REF!,LT58,#REF!,0,#REF!,"&lt;="&amp;ME58,#REF!,"&gt;="&amp;MF58,#REF!,"="&amp;KV58,#REF!,"="&amp;KX58)</f>
        <v/>
      </c>
      <c r="NB58" s="1">
        <f>COUNTIFS(#REF!,LT58,#REF!,1,#REF!,"&lt;="&amp;ME58,#REF!,"&gt;="&amp;MF58,#REF!,"="&amp;KW58,#REF!,"="&amp;KY58)</f>
        <v/>
      </c>
      <c r="NC58" s="1">
        <f>COUNTIFS(#REF!,LT58,#REF!,0,#REF!,"&lt;="&amp;ME58,#REF!,"&gt;="&amp;MF58,#REF!,"="&amp;KW58,#REF!,"="&amp;KY58)</f>
        <v/>
      </c>
      <c r="ND58" s="1">
        <f>MP58+MR58+MT58+MV58+MX58+MZ58+NB58</f>
        <v/>
      </c>
      <c r="NE58" s="1">
        <f>MQ58+MS58+MU58+MW58+MY58+NA58+NC58</f>
        <v/>
      </c>
      <c r="NF58" s="1">
        <f>ND58+NE58</f>
        <v/>
      </c>
      <c r="NG58" s="33">
        <f>ND58/(ND58+NE58)</f>
        <v/>
      </c>
      <c r="NH58" s="3">
        <f>1/NG58</f>
        <v/>
      </c>
      <c r="NI58" s="1">
        <f>LH58</f>
        <v/>
      </c>
      <c r="NJ58" s="79">
        <f>((1-NG58)*(1/(NI58-1))*0.98-(NG58*1))</f>
        <v/>
      </c>
      <c r="NK58" s="34">
        <f>IF(LR58&lt;0.9,0,IF(AND(LR58&gt;1.1),0,1))</f>
        <v/>
      </c>
      <c r="NL58" s="34">
        <f>IF(LS58&lt;0.9,0,IF(AND(LS58&gt;1.1),0,1))</f>
        <v/>
      </c>
      <c r="NM58" s="32">
        <f>IF(NF58&gt;99,1,0)</f>
        <v/>
      </c>
      <c r="NN58" s="32">
        <f>IF(NJ58&gt;0.0799,1,0)</f>
        <v/>
      </c>
      <c r="NO58" s="32">
        <f>IF(NJ58&gt;NQ58,1,0)</f>
        <v/>
      </c>
      <c r="NP58" s="32">
        <f>NM58+NN58+NO58+NK58+NL58</f>
        <v/>
      </c>
      <c r="NQ58" s="79">
        <f>(((100*NG58)*(NI58-1)*0.98)-((1-NG58)*100))/100</f>
        <v/>
      </c>
      <c r="NR58" s="34">
        <f>IF(LR58&lt;0.9,0,IF(AND(LR58&gt;1.1),0,1))</f>
        <v/>
      </c>
      <c r="NS58" s="34">
        <f>IF(LS58&lt;0.9,0,IF(AND(LS58&gt;1.1),0,1))</f>
        <v/>
      </c>
      <c r="NT58" s="32">
        <f>IF(NF58&gt;99,1,0)</f>
        <v/>
      </c>
      <c r="NU58" s="32">
        <f>IF(NQ58&gt;0.0799,1,0)</f>
        <v/>
      </c>
      <c r="NV58" s="32">
        <f>IF(NQ58&gt;NJ58,1,0)</f>
        <v/>
      </c>
      <c r="NW58" s="32">
        <f>NT58+NU58+NV58+NR58+NS58</f>
        <v/>
      </c>
      <c r="NX58">
        <f>IF(NP58=5,"LayHome1-0",IF(AND(NW58=5),"BackHome1-0",""))</f>
        <v/>
      </c>
      <c r="NY58">
        <f>IF(NP58=5,KN58,IF(AND(NW58=5),KN58,""))</f>
        <v/>
      </c>
      <c r="NZ58">
        <f>IF(NP58=5,"Match Odds",IF(AND(NW58=5),"Match Odds",""))</f>
        <v/>
      </c>
      <c r="OA58">
        <f>IF(NP58=5,KP58,IF(AND(NW58=5),KP58,""))</f>
        <v/>
      </c>
      <c r="OB58">
        <f>IF(NP58=5,"MATCH_ODDS",IF(AND(NW58=5),"MATCH_ODDS",""))</f>
        <v/>
      </c>
      <c r="OC58">
        <f>IF(NP58=5,"LAY",IF(AND(NW58=5),"BACK",""))</f>
        <v/>
      </c>
    </row>
    <row r="59" ht="16.5" customHeight="1" thickBot="1" thickTop="1">
      <c r="A59" s="2" t="n"/>
      <c r="KN59" s="1">
        <f>IF(INDEX(#REF!,MATCH('HT 1-0'!D59,#REF!,0))=INDEX(#REF!,MATCH('HT 1-0'!D59,#REF!,0)),INDEX(#REF!,MATCH('HT 1-0'!D59,#REF!,0)),"ERROR")</f>
        <v/>
      </c>
      <c r="KO59" s="1">
        <f>IF(INDEX(#REF!,MATCH('HT 1-0'!E59,#REF!,0))=INDEX(#REF!,MATCH('HT 1-0'!E59,#REF!,0)),INDEX(#REF!,MATCH('HT 1-0'!E59,#REF!,0)),"ERROR")</f>
        <v/>
      </c>
      <c r="KP59" s="1">
        <f>KN59&amp;" v "&amp;KO59</f>
        <v/>
      </c>
      <c r="KQ59">
        <f>B59&amp;"_"&amp;C59</f>
        <v/>
      </c>
      <c r="KR59" s="1">
        <f>IF((HW59/KK59)&lt;0.335,"G",IF((HW59/KK59)&gt;0.67,"R","A"))</f>
        <v/>
      </c>
      <c r="KS59" s="1">
        <f>IF((HX59/KK59)&lt;0.335,"G",IF((HX59/KK59)&gt;0.67,"R","A"))</f>
        <v/>
      </c>
      <c r="KT59" s="1">
        <f>IF((IH59/KK59)&lt;0.335,"G",IF((IH59/KK59)&gt;0.67,"R","A"))</f>
        <v/>
      </c>
      <c r="KU59" s="1">
        <f>IF((II59/KK59)&lt;0.335,"G",IF((II59/KK59)&gt;0.67,"R","A"))</f>
        <v/>
      </c>
      <c r="KV59" s="1">
        <f>IF((HZ59/KK59)&lt;0.335,"G",IF((HZ59/KK59)&gt;0.67,"R","A"))</f>
        <v/>
      </c>
      <c r="KW59" s="1">
        <f>IF((HY59/KK59)&lt;0.335,"G",IF((HY59/KK59)&gt;0.67,"R","A"))</f>
        <v/>
      </c>
      <c r="KX59" s="1">
        <f>IF((IK59/KK59)&lt;0.335,"G",IF((IK59/KK59)&gt;0.67,"R","A"))</f>
        <v/>
      </c>
      <c r="KY59" s="1">
        <f>IF((IJ59/KK59)&lt;0.335,"G",IF((IJ59/KK59)&gt;0.67,"R","A"))</f>
        <v/>
      </c>
      <c r="KZ59" s="1">
        <f>IF((HQ59/KK59)&lt;0.335,"G",IF((HQ59/KK59)&gt;0.67,"R","A"))</f>
        <v/>
      </c>
      <c r="LA59" s="1">
        <f>IF((IB59/KK59)&lt;0.335,"G",IF((IB59/KK59)&gt;0.67,"R","A"))</f>
        <v/>
      </c>
      <c r="LB59">
        <f>IF(LQ59="1-0",INDEX(Scrape!#REF!,MATCH('HT 1-0'!KP59,Scrape!$B:$B,0)),"")</f>
        <v/>
      </c>
      <c r="LC59">
        <f>IF(LQ59="1-0",INDEX(Scrape!$A:$A,MATCH('HT 1-0'!KP59,Scrape!$B:$B,0)),"")</f>
        <v/>
      </c>
      <c r="LD59">
        <f>IF(LQ59="1-0",INDEX(Scrape!$B:$B,MATCH('HT 1-0'!KP59,Scrape!$B:$B,0)),"")</f>
        <v/>
      </c>
      <c r="LE59">
        <f>IF(LQ59="1-0",INDEX(Scrape!$C:$C,MATCH('HT 1-0'!KP59,Scrape!$B:$B,0)),"")</f>
        <v/>
      </c>
      <c r="LF59">
        <f>IF(LQ59="1-0",INDEX(Scrape!$D:$D,MATCH('HT 1-0'!KP59,Scrape!$B:$B,0)),"")</f>
        <v/>
      </c>
      <c r="LG59">
        <f>IF(LQ59="1-0",INDEX(Scrape!$E:$E,MATCH('HT 1-0'!KP59,Scrape!$B:$B,0)),"")</f>
        <v/>
      </c>
      <c r="LH59">
        <f>IF(LQ59="1-0",INDEX(Scrape!$F:$F,MATCH('HT 1-0'!KP59,Scrape!$B:$B,0)),"")</f>
        <v/>
      </c>
      <c r="LI59">
        <f>IF(LQ59="1-0",INDEX(Scrape!$G:$G,MATCH('HT 1-0'!KP59,Scrape!$B:$B,0)),"")</f>
        <v/>
      </c>
      <c r="LJ59">
        <f>IF(LQ59="1-0",INDEX(Scrape!$H:$H,MATCH('HT 1-0'!KP59,Scrape!$B:$B,0)),"")</f>
        <v/>
      </c>
      <c r="LK59">
        <f>IF(LQ59="1-0",INDEX(Scrape!$I:$I,MATCH('HT 1-0'!KP59,Scrape!$B:$B,0)),"")</f>
        <v/>
      </c>
      <c r="LL59">
        <f>IF(LQ59="1-0",INDEX(Scrape!$J:$J,MATCH('HT 1-0'!KP59,Scrape!$B:$B,0)),"")</f>
        <v/>
      </c>
      <c r="LM59">
        <f>IF(LQ59="1-0",INDEX(Scrape!$K:$K,MATCH('HT 1-0'!KP59,Scrape!$B:$B,0)),"")</f>
        <v/>
      </c>
      <c r="LN59">
        <f>IF(LQ59="1-0",INDEX(Scrape!$L:$L,MATCH('HT 1-0'!KP59,Scrape!$B:$B,0)),"")</f>
        <v/>
      </c>
      <c r="LO59">
        <f>IF(LQ59="1-0",INDEX(Scrape!$M:$M,MATCH('HT 1-0'!KP59,Scrape!$B:$B,0)),"")</f>
        <v/>
      </c>
      <c r="LP59">
        <f>IF(LQ59="1-0",INDEX(Scrape!$N:$N,MATCH('HT 1-0'!KP59,Scrape!$B:$B,0)),"")</f>
        <v/>
      </c>
      <c r="LQ59">
        <f>INDEX(Scrape!$O:$O,MATCH('HT 1-0'!KP59,Scrape!$B:$B,0))</f>
        <v/>
      </c>
      <c r="LR59">
        <f>(1/LJ59)+(1/LI59)+(1/LH59)</f>
        <v/>
      </c>
      <c r="LS59">
        <f>(1/LG59)+(1/LF59)+(1/LE59)</f>
        <v/>
      </c>
      <c r="LT59" s="8">
        <f>IF(INDEX(#REF!,MATCH(KQ59,#REF!,0))=INDEX(#REF!,MATCH(KQ59,#REF!,0)),INDEX(#REF!,MATCH(KQ59,#REF!,0)),"ERROR")</f>
        <v/>
      </c>
      <c r="LU59" s="4">
        <f>IF(KR59="G",2,IF(KR59="R",0.5,IF(KR59="A",1)))</f>
        <v/>
      </c>
      <c r="LV59" s="4">
        <f>IF(KS59="G",0.5,IF(KS59="R",2,IF(KS59="A",1)))</f>
        <v/>
      </c>
      <c r="LW59" s="4">
        <f>IF(KT59="G",2,IF(KT59="R",0.5,IF(KT59="A",1)))</f>
        <v/>
      </c>
      <c r="LX59" s="4">
        <f>IF(KU59="G",0.5,IF(KU59="R",2,IF(KU59="A",1)))</f>
        <v/>
      </c>
      <c r="LY59" s="7">
        <f>(LK59*(LU59+LX59)+(LL59*(LU59+LX59)))</f>
        <v/>
      </c>
      <c r="LZ59" s="7">
        <f>(LN59*(LV59+LW59)+(LO59*(LV59+LW59)))</f>
        <v/>
      </c>
      <c r="MA59" s="11">
        <f>LY59-LZ59</f>
        <v/>
      </c>
      <c r="MB59" s="5">
        <f>MA59+2</f>
        <v/>
      </c>
      <c r="MC59" s="6">
        <f>MA59-2</f>
        <v/>
      </c>
      <c r="MD59" s="4">
        <f>LE59</f>
        <v/>
      </c>
      <c r="ME59" s="9">
        <f>IF(MD59=0,1000,MD59+0.75)</f>
        <v/>
      </c>
      <c r="MF59" s="10">
        <f>IF(MD59=0,0,MD59-0.75)</f>
        <v/>
      </c>
      <c r="MG59" s="4">
        <f>((LM59*(LU59+LX59))-((LP59*(LV59+LW59))))</f>
        <v/>
      </c>
      <c r="MH59" s="9">
        <f>MG59*1.2</f>
        <v/>
      </c>
      <c r="MI59" s="10">
        <f>MG59*0.8</f>
        <v/>
      </c>
      <c r="MJ59">
        <f>IFERROR(NX59,"")</f>
        <v/>
      </c>
      <c r="MK59">
        <f>IFERROR(NY59,"")</f>
        <v/>
      </c>
      <c r="ML59">
        <f>IFERROR(NZ59,"")</f>
        <v/>
      </c>
      <c r="MM59">
        <f>IFERROR(OA59,"")</f>
        <v/>
      </c>
      <c r="MN59">
        <f>IFERROR(OB59,"")</f>
        <v/>
      </c>
      <c r="MO59">
        <f>IFERROR(OC59,"")</f>
        <v/>
      </c>
      <c r="MP59" s="1">
        <f>COUNTIFS(#REF!,LT59,#REF!,1,#REF!,"&gt;="&amp;MC59,#REF!,"&lt;="&amp;MB59,#REF!,"&lt;="&amp;ME59,#REF!,"&gt;="&amp;MF59,#REF!,"="&amp;KV59,#REF!,"="&amp;KX59)</f>
        <v/>
      </c>
      <c r="MQ59" s="1">
        <f>COUNTIFS(#REF!,LT59,#REF!,0,#REF!,"&gt;="&amp;MC59,#REF!,"&lt;="&amp;MB59,#REF!,"&lt;="&amp;ME59,#REF!,"&gt;="&amp;MF59,#REF!,"="&amp;KV59,#REF!,"="&amp;KX59)</f>
        <v/>
      </c>
      <c r="MR59" s="1">
        <f>COUNTIFS(#REF!,LT59,#REF!,1,#REF!,"&gt;="&amp;MC59,#REF!,"&lt;="&amp;MB59,#REF!,"&lt;="&amp;ME59,#REF!,"&gt;="&amp;MF59,#REF!,"="&amp;KW59,#REF!,"="&amp;KY59)</f>
        <v/>
      </c>
      <c r="MS59" s="1">
        <f>COUNTIFS(#REF!,LT59,#REF!,0,#REF!,"&gt;="&amp;MC59,#REF!,"&lt;="&amp;MB59,#REF!,"&lt;="&amp;ME59,#REF!,"&gt;="&amp;MF59,#REF!,"="&amp;KW59,#REF!,"="&amp;KY59)</f>
        <v/>
      </c>
      <c r="MT59" s="1">
        <f>COUNTIFS(#REF!,LT59,#REF!,1,#REF!,"&gt;="&amp;MI59,#REF!,"&lt;="&amp;MH59,#REF!,"&lt;="&amp;ME59,#REF!,"&gt;="&amp;MF59)</f>
        <v/>
      </c>
      <c r="MU59" s="1">
        <f>COUNTIFS(#REF!,LT59,#REF!,0,#REF!,"&gt;="&amp;MI59,#REF!,"&lt;="&amp;MH59,#REF!,"&lt;="&amp;ME59,#REF!,"&gt;="&amp;MF59)</f>
        <v/>
      </c>
      <c r="MV59" s="1">
        <f>COUNTIFS(#REF!,LT59,#REF!,1,#REF!,"&gt;="&amp;MI59,#REF!,"&lt;="&amp;MH59,#REF!,"="&amp;KZ59,#REF!,"="&amp;LA59,#REF!,"&lt;="&amp;ME59,#REF!,"&gt;="&amp;MF59)</f>
        <v/>
      </c>
      <c r="MW59" s="1">
        <f>COUNTIFS(#REF!,LT59,#REF!,0,#REF!,"&gt;="&amp;MI59,#REF!,"&lt;="&amp;MH59,#REF!,"="&amp;KZ59,#REF!,"="&amp;LA59,#REF!,"&lt;="&amp;ME59,#REF!,"&gt;="&amp;MF59)</f>
        <v/>
      </c>
      <c r="MX59" s="1">
        <f>COUNTIFS(#REF!,LT59,#REF!,1,#REF!,"&gt;="&amp;MC59,#REF!,"&lt;="&amp;MB59,#REF!,"&lt;="&amp;ME59,#REF!,"&gt;="&amp;MF59)</f>
        <v/>
      </c>
      <c r="MY59" s="1">
        <f>COUNTIFS(#REF!,LT59,#REF!,0,#REF!,"&gt;="&amp;MC59,#REF!,"&lt;="&amp;MB59,#REF!,"&lt;="&amp;ME59,#REF!,"&gt;="&amp;MF59)</f>
        <v/>
      </c>
      <c r="MZ59" s="1">
        <f>COUNTIFS(#REF!,LT59,#REF!,1,#REF!,"&lt;="&amp;ME59,#REF!,"&gt;="&amp;MF59,#REF!,"="&amp;KV59,#REF!,"="&amp;KX59)</f>
        <v/>
      </c>
      <c r="NA59" s="1">
        <f>COUNTIFS(#REF!,LT59,#REF!,0,#REF!,"&lt;="&amp;ME59,#REF!,"&gt;="&amp;MF59,#REF!,"="&amp;KV59,#REF!,"="&amp;KX59)</f>
        <v/>
      </c>
      <c r="NB59" s="1">
        <f>COUNTIFS(#REF!,LT59,#REF!,1,#REF!,"&lt;="&amp;ME59,#REF!,"&gt;="&amp;MF59,#REF!,"="&amp;KW59,#REF!,"="&amp;KY59)</f>
        <v/>
      </c>
      <c r="NC59" s="1">
        <f>COUNTIFS(#REF!,LT59,#REF!,0,#REF!,"&lt;="&amp;ME59,#REF!,"&gt;="&amp;MF59,#REF!,"="&amp;KW59,#REF!,"="&amp;KY59)</f>
        <v/>
      </c>
      <c r="ND59" s="1">
        <f>MP59+MR59+MT59+MV59+MX59+MZ59+NB59</f>
        <v/>
      </c>
      <c r="NE59" s="1">
        <f>MQ59+MS59+MU59+MW59+MY59+NA59+NC59</f>
        <v/>
      </c>
      <c r="NF59" s="1">
        <f>ND59+NE59</f>
        <v/>
      </c>
      <c r="NG59" s="33">
        <f>ND59/(ND59+NE59)</f>
        <v/>
      </c>
      <c r="NH59" s="3">
        <f>1/NG59</f>
        <v/>
      </c>
      <c r="NI59" s="1">
        <f>LH59</f>
        <v/>
      </c>
      <c r="NJ59" s="79">
        <f>((1-NG59)*(1/(NI59-1))*0.98-(NG59*1))</f>
        <v/>
      </c>
      <c r="NK59" s="34">
        <f>IF(LR59&lt;0.9,0,IF(AND(LR59&gt;1.1),0,1))</f>
        <v/>
      </c>
      <c r="NL59" s="34">
        <f>IF(LS59&lt;0.9,0,IF(AND(LS59&gt;1.1),0,1))</f>
        <v/>
      </c>
      <c r="NM59" s="32">
        <f>IF(NF59&gt;99,1,0)</f>
        <v/>
      </c>
      <c r="NN59" s="32">
        <f>IF(NJ59&gt;0.0799,1,0)</f>
        <v/>
      </c>
      <c r="NO59" s="32">
        <f>IF(NJ59&gt;NQ59,1,0)</f>
        <v/>
      </c>
      <c r="NP59" s="32">
        <f>NM59+NN59+NO59+NK59+NL59</f>
        <v/>
      </c>
      <c r="NQ59" s="79">
        <f>(((100*NG59)*(NI59-1)*0.98)-((1-NG59)*100))/100</f>
        <v/>
      </c>
      <c r="NR59" s="34">
        <f>IF(LR59&lt;0.9,0,IF(AND(LR59&gt;1.1),0,1))</f>
        <v/>
      </c>
      <c r="NS59" s="34">
        <f>IF(LS59&lt;0.9,0,IF(AND(LS59&gt;1.1),0,1))</f>
        <v/>
      </c>
      <c r="NT59" s="32">
        <f>IF(NF59&gt;99,1,0)</f>
        <v/>
      </c>
      <c r="NU59" s="32">
        <f>IF(NQ59&gt;0.0799,1,0)</f>
        <v/>
      </c>
      <c r="NV59" s="32">
        <f>IF(NQ59&gt;NJ59,1,0)</f>
        <v/>
      </c>
      <c r="NW59" s="32">
        <f>NT59+NU59+NV59+NR59+NS59</f>
        <v/>
      </c>
      <c r="NX59">
        <f>IF(NP59=5,"LayHome1-0",IF(AND(NW59=5),"BackHome1-0",""))</f>
        <v/>
      </c>
      <c r="NY59">
        <f>IF(NP59=5,KN59,IF(AND(NW59=5),KN59,""))</f>
        <v/>
      </c>
      <c r="NZ59">
        <f>IF(NP59=5,"Match Odds",IF(AND(NW59=5),"Match Odds",""))</f>
        <v/>
      </c>
      <c r="OA59">
        <f>IF(NP59=5,KP59,IF(AND(NW59=5),KP59,""))</f>
        <v/>
      </c>
      <c r="OB59">
        <f>IF(NP59=5,"MATCH_ODDS",IF(AND(NW59=5),"MATCH_ODDS",""))</f>
        <v/>
      </c>
      <c r="OC59">
        <f>IF(NP59=5,"LAY",IF(AND(NW59=5),"BACK",""))</f>
        <v/>
      </c>
    </row>
    <row r="60" ht="16.5" customHeight="1" thickBot="1" thickTop="1">
      <c r="A60" s="2" t="n"/>
      <c r="KN60" s="1">
        <f>IF(INDEX(#REF!,MATCH('HT 1-0'!D60,#REF!,0))=INDEX(#REF!,MATCH('HT 1-0'!D60,#REF!,0)),INDEX(#REF!,MATCH('HT 1-0'!D60,#REF!,0)),"ERROR")</f>
        <v/>
      </c>
      <c r="KO60" s="1">
        <f>IF(INDEX(#REF!,MATCH('HT 1-0'!E60,#REF!,0))=INDEX(#REF!,MATCH('HT 1-0'!E60,#REF!,0)),INDEX(#REF!,MATCH('HT 1-0'!E60,#REF!,0)),"ERROR")</f>
        <v/>
      </c>
      <c r="KP60" s="1">
        <f>KN60&amp;" v "&amp;KO60</f>
        <v/>
      </c>
      <c r="KQ60">
        <f>B60&amp;"_"&amp;C60</f>
        <v/>
      </c>
      <c r="KR60" s="1">
        <f>IF((HW60/KK60)&lt;0.335,"G",IF((HW60/KK60)&gt;0.67,"R","A"))</f>
        <v/>
      </c>
      <c r="KS60" s="1">
        <f>IF((HX60/KK60)&lt;0.335,"G",IF((HX60/KK60)&gt;0.67,"R","A"))</f>
        <v/>
      </c>
      <c r="KT60" s="1">
        <f>IF((IH60/KK60)&lt;0.335,"G",IF((IH60/KK60)&gt;0.67,"R","A"))</f>
        <v/>
      </c>
      <c r="KU60" s="1">
        <f>IF((II60/KK60)&lt;0.335,"G",IF((II60/KK60)&gt;0.67,"R","A"))</f>
        <v/>
      </c>
      <c r="KV60" s="1">
        <f>IF((HZ60/KK60)&lt;0.335,"G",IF((HZ60/KK60)&gt;0.67,"R","A"))</f>
        <v/>
      </c>
      <c r="KW60" s="1">
        <f>IF((HY60/KK60)&lt;0.335,"G",IF((HY60/KK60)&gt;0.67,"R","A"))</f>
        <v/>
      </c>
      <c r="KX60" s="1">
        <f>IF((IK60/KK60)&lt;0.335,"G",IF((IK60/KK60)&gt;0.67,"R","A"))</f>
        <v/>
      </c>
      <c r="KY60" s="1">
        <f>IF((IJ60/KK60)&lt;0.335,"G",IF((IJ60/KK60)&gt;0.67,"R","A"))</f>
        <v/>
      </c>
      <c r="KZ60" s="1">
        <f>IF((HQ60/KK60)&lt;0.335,"G",IF((HQ60/KK60)&gt;0.67,"R","A"))</f>
        <v/>
      </c>
      <c r="LA60" s="1">
        <f>IF((IB60/KK60)&lt;0.335,"G",IF((IB60/KK60)&gt;0.67,"R","A"))</f>
        <v/>
      </c>
      <c r="LB60">
        <f>IF(LQ60="1-0",INDEX(Scrape!#REF!,MATCH('HT 1-0'!KP60,Scrape!$B:$B,0)),"")</f>
        <v/>
      </c>
      <c r="LC60">
        <f>IF(LQ60="1-0",INDEX(Scrape!$A:$A,MATCH('HT 1-0'!KP60,Scrape!$B:$B,0)),"")</f>
        <v/>
      </c>
      <c r="LD60">
        <f>IF(LQ60="1-0",INDEX(Scrape!$B:$B,MATCH('HT 1-0'!KP60,Scrape!$B:$B,0)),"")</f>
        <v/>
      </c>
      <c r="LE60">
        <f>IF(LQ60="1-0",INDEX(Scrape!$C:$C,MATCH('HT 1-0'!KP60,Scrape!$B:$B,0)),"")</f>
        <v/>
      </c>
      <c r="LF60">
        <f>IF(LQ60="1-0",INDEX(Scrape!$D:$D,MATCH('HT 1-0'!KP60,Scrape!$B:$B,0)),"")</f>
        <v/>
      </c>
      <c r="LG60">
        <f>IF(LQ60="1-0",INDEX(Scrape!$E:$E,MATCH('HT 1-0'!KP60,Scrape!$B:$B,0)),"")</f>
        <v/>
      </c>
      <c r="LH60">
        <f>IF(LQ60="1-0",INDEX(Scrape!$F:$F,MATCH('HT 1-0'!KP60,Scrape!$B:$B,0)),"")</f>
        <v/>
      </c>
      <c r="LI60">
        <f>IF(LQ60="1-0",INDEX(Scrape!$G:$G,MATCH('HT 1-0'!KP60,Scrape!$B:$B,0)),"")</f>
        <v/>
      </c>
      <c r="LJ60">
        <f>IF(LQ60="1-0",INDEX(Scrape!$H:$H,MATCH('HT 1-0'!KP60,Scrape!$B:$B,0)),"")</f>
        <v/>
      </c>
      <c r="LK60">
        <f>IF(LQ60="1-0",INDEX(Scrape!$I:$I,MATCH('HT 1-0'!KP60,Scrape!$B:$B,0)),"")</f>
        <v/>
      </c>
      <c r="LL60">
        <f>IF(LQ60="1-0",INDEX(Scrape!$J:$J,MATCH('HT 1-0'!KP60,Scrape!$B:$B,0)),"")</f>
        <v/>
      </c>
      <c r="LM60">
        <f>IF(LQ60="1-0",INDEX(Scrape!$K:$K,MATCH('HT 1-0'!KP60,Scrape!$B:$B,0)),"")</f>
        <v/>
      </c>
      <c r="LN60">
        <f>IF(LQ60="1-0",INDEX(Scrape!$L:$L,MATCH('HT 1-0'!KP60,Scrape!$B:$B,0)),"")</f>
        <v/>
      </c>
      <c r="LO60">
        <f>IF(LQ60="1-0",INDEX(Scrape!$M:$M,MATCH('HT 1-0'!KP60,Scrape!$B:$B,0)),"")</f>
        <v/>
      </c>
      <c r="LP60">
        <f>IF(LQ60="1-0",INDEX(Scrape!$N:$N,MATCH('HT 1-0'!KP60,Scrape!$B:$B,0)),"")</f>
        <v/>
      </c>
      <c r="LQ60">
        <f>INDEX(Scrape!$O:$O,MATCH('HT 1-0'!KP60,Scrape!$B:$B,0))</f>
        <v/>
      </c>
      <c r="LR60">
        <f>(1/LJ60)+(1/LI60)+(1/LH60)</f>
        <v/>
      </c>
      <c r="LS60">
        <f>(1/LG60)+(1/LF60)+(1/LE60)</f>
        <v/>
      </c>
      <c r="LT60" s="8">
        <f>IF(INDEX(#REF!,MATCH(KQ60,#REF!,0))=INDEX(#REF!,MATCH(KQ60,#REF!,0)),INDEX(#REF!,MATCH(KQ60,#REF!,0)),"ERROR")</f>
        <v/>
      </c>
      <c r="LU60" s="4">
        <f>IF(KR60="G",2,IF(KR60="R",0.5,IF(KR60="A",1)))</f>
        <v/>
      </c>
      <c r="LV60" s="4">
        <f>IF(KS60="G",0.5,IF(KS60="R",2,IF(KS60="A",1)))</f>
        <v/>
      </c>
      <c r="LW60" s="4">
        <f>IF(KT60="G",2,IF(KT60="R",0.5,IF(KT60="A",1)))</f>
        <v/>
      </c>
      <c r="LX60" s="4">
        <f>IF(KU60="G",0.5,IF(KU60="R",2,IF(KU60="A",1)))</f>
        <v/>
      </c>
      <c r="LY60" s="7">
        <f>(LK60*(LU60+LX60)+(LL60*(LU60+LX60)))</f>
        <v/>
      </c>
      <c r="LZ60" s="7">
        <f>(LN60*(LV60+LW60)+(LO60*(LV60+LW60)))</f>
        <v/>
      </c>
      <c r="MA60" s="11">
        <f>LY60-LZ60</f>
        <v/>
      </c>
      <c r="MB60" s="5">
        <f>MA60+2</f>
        <v/>
      </c>
      <c r="MC60" s="6">
        <f>MA60-2</f>
        <v/>
      </c>
      <c r="MD60" s="4">
        <f>LE60</f>
        <v/>
      </c>
      <c r="ME60" s="9">
        <f>IF(MD60=0,1000,MD60+0.75)</f>
        <v/>
      </c>
      <c r="MF60" s="10">
        <f>IF(MD60=0,0,MD60-0.75)</f>
        <v/>
      </c>
      <c r="MG60" s="4">
        <f>((LM60*(LU60+LX60))-((LP60*(LV60+LW60))))</f>
        <v/>
      </c>
      <c r="MH60" s="9">
        <f>MG60*1.2</f>
        <v/>
      </c>
      <c r="MI60" s="10">
        <f>MG60*0.8</f>
        <v/>
      </c>
      <c r="MJ60">
        <f>IFERROR(NX60,"")</f>
        <v/>
      </c>
      <c r="MK60">
        <f>IFERROR(NY60,"")</f>
        <v/>
      </c>
      <c r="ML60">
        <f>IFERROR(NZ60,"")</f>
        <v/>
      </c>
      <c r="MM60">
        <f>IFERROR(OA60,"")</f>
        <v/>
      </c>
      <c r="MN60">
        <f>IFERROR(OB60,"")</f>
        <v/>
      </c>
      <c r="MO60">
        <f>IFERROR(OC60,"")</f>
        <v/>
      </c>
      <c r="MP60" s="1">
        <f>COUNTIFS(#REF!,LT60,#REF!,1,#REF!,"&gt;="&amp;MC60,#REF!,"&lt;="&amp;MB60,#REF!,"&lt;="&amp;ME60,#REF!,"&gt;="&amp;MF60,#REF!,"="&amp;KV60,#REF!,"="&amp;KX60)</f>
        <v/>
      </c>
      <c r="MQ60" s="1">
        <f>COUNTIFS(#REF!,LT60,#REF!,0,#REF!,"&gt;="&amp;MC60,#REF!,"&lt;="&amp;MB60,#REF!,"&lt;="&amp;ME60,#REF!,"&gt;="&amp;MF60,#REF!,"="&amp;KV60,#REF!,"="&amp;KX60)</f>
        <v/>
      </c>
      <c r="MR60" s="1">
        <f>COUNTIFS(#REF!,LT60,#REF!,1,#REF!,"&gt;="&amp;MC60,#REF!,"&lt;="&amp;MB60,#REF!,"&lt;="&amp;ME60,#REF!,"&gt;="&amp;MF60,#REF!,"="&amp;KW60,#REF!,"="&amp;KY60)</f>
        <v/>
      </c>
      <c r="MS60" s="1">
        <f>COUNTIFS(#REF!,LT60,#REF!,0,#REF!,"&gt;="&amp;MC60,#REF!,"&lt;="&amp;MB60,#REF!,"&lt;="&amp;ME60,#REF!,"&gt;="&amp;MF60,#REF!,"="&amp;KW60,#REF!,"="&amp;KY60)</f>
        <v/>
      </c>
      <c r="MT60" s="1">
        <f>COUNTIFS(#REF!,LT60,#REF!,1,#REF!,"&gt;="&amp;MI60,#REF!,"&lt;="&amp;MH60,#REF!,"&lt;="&amp;ME60,#REF!,"&gt;="&amp;MF60)</f>
        <v/>
      </c>
      <c r="MU60" s="1">
        <f>COUNTIFS(#REF!,LT60,#REF!,0,#REF!,"&gt;="&amp;MI60,#REF!,"&lt;="&amp;MH60,#REF!,"&lt;="&amp;ME60,#REF!,"&gt;="&amp;MF60)</f>
        <v/>
      </c>
      <c r="MV60" s="1">
        <f>COUNTIFS(#REF!,LT60,#REF!,1,#REF!,"&gt;="&amp;MI60,#REF!,"&lt;="&amp;MH60,#REF!,"="&amp;KZ60,#REF!,"="&amp;LA60,#REF!,"&lt;="&amp;ME60,#REF!,"&gt;="&amp;MF60)</f>
        <v/>
      </c>
      <c r="MW60" s="1">
        <f>COUNTIFS(#REF!,LT60,#REF!,0,#REF!,"&gt;="&amp;MI60,#REF!,"&lt;="&amp;MH60,#REF!,"="&amp;KZ60,#REF!,"="&amp;LA60,#REF!,"&lt;="&amp;ME60,#REF!,"&gt;="&amp;MF60)</f>
        <v/>
      </c>
      <c r="MX60" s="1">
        <f>COUNTIFS(#REF!,LT60,#REF!,1,#REF!,"&gt;="&amp;MC60,#REF!,"&lt;="&amp;MB60,#REF!,"&lt;="&amp;ME60,#REF!,"&gt;="&amp;MF60)</f>
        <v/>
      </c>
      <c r="MY60" s="1">
        <f>COUNTIFS(#REF!,LT60,#REF!,0,#REF!,"&gt;="&amp;MC60,#REF!,"&lt;="&amp;MB60,#REF!,"&lt;="&amp;ME60,#REF!,"&gt;="&amp;MF60)</f>
        <v/>
      </c>
      <c r="MZ60" s="1">
        <f>COUNTIFS(#REF!,LT60,#REF!,1,#REF!,"&lt;="&amp;ME60,#REF!,"&gt;="&amp;MF60,#REF!,"="&amp;KV60,#REF!,"="&amp;KX60)</f>
        <v/>
      </c>
      <c r="NA60" s="1">
        <f>COUNTIFS(#REF!,LT60,#REF!,0,#REF!,"&lt;="&amp;ME60,#REF!,"&gt;="&amp;MF60,#REF!,"="&amp;KV60,#REF!,"="&amp;KX60)</f>
        <v/>
      </c>
      <c r="NB60" s="1">
        <f>COUNTIFS(#REF!,LT60,#REF!,1,#REF!,"&lt;="&amp;ME60,#REF!,"&gt;="&amp;MF60,#REF!,"="&amp;KW60,#REF!,"="&amp;KY60)</f>
        <v/>
      </c>
      <c r="NC60" s="1">
        <f>COUNTIFS(#REF!,LT60,#REF!,0,#REF!,"&lt;="&amp;ME60,#REF!,"&gt;="&amp;MF60,#REF!,"="&amp;KW60,#REF!,"="&amp;KY60)</f>
        <v/>
      </c>
      <c r="ND60" s="1">
        <f>MP60+MR60+MT60+MV60+MX60+MZ60+NB60</f>
        <v/>
      </c>
      <c r="NE60" s="1">
        <f>MQ60+MS60+MU60+MW60+MY60+NA60+NC60</f>
        <v/>
      </c>
      <c r="NF60" s="1">
        <f>ND60+NE60</f>
        <v/>
      </c>
      <c r="NG60" s="33">
        <f>ND60/(ND60+NE60)</f>
        <v/>
      </c>
      <c r="NH60" s="3">
        <f>1/NG60</f>
        <v/>
      </c>
      <c r="NI60" s="1">
        <f>LH60</f>
        <v/>
      </c>
      <c r="NJ60" s="79">
        <f>((1-NG60)*(1/(NI60-1))*0.98-(NG60*1))</f>
        <v/>
      </c>
      <c r="NK60" s="34">
        <f>IF(LR60&lt;0.9,0,IF(AND(LR60&gt;1.1),0,1))</f>
        <v/>
      </c>
      <c r="NL60" s="34">
        <f>IF(LS60&lt;0.9,0,IF(AND(LS60&gt;1.1),0,1))</f>
        <v/>
      </c>
      <c r="NM60" s="32">
        <f>IF(NF60&gt;99,1,0)</f>
        <v/>
      </c>
      <c r="NN60" s="32">
        <f>IF(NJ60&gt;0.0799,1,0)</f>
        <v/>
      </c>
      <c r="NO60" s="32">
        <f>IF(NJ60&gt;NQ60,1,0)</f>
        <v/>
      </c>
      <c r="NP60" s="32">
        <f>NM60+NN60+NO60+NK60+NL60</f>
        <v/>
      </c>
      <c r="NQ60" s="79">
        <f>(((100*NG60)*(NI60-1)*0.98)-((1-NG60)*100))/100</f>
        <v/>
      </c>
      <c r="NR60" s="34">
        <f>IF(LR60&lt;0.9,0,IF(AND(LR60&gt;1.1),0,1))</f>
        <v/>
      </c>
      <c r="NS60" s="34">
        <f>IF(LS60&lt;0.9,0,IF(AND(LS60&gt;1.1),0,1))</f>
        <v/>
      </c>
      <c r="NT60" s="32">
        <f>IF(NF60&gt;99,1,0)</f>
        <v/>
      </c>
      <c r="NU60" s="32">
        <f>IF(NQ60&gt;0.0799,1,0)</f>
        <v/>
      </c>
      <c r="NV60" s="32">
        <f>IF(NQ60&gt;NJ60,1,0)</f>
        <v/>
      </c>
      <c r="NW60" s="32">
        <f>NT60+NU60+NV60+NR60+NS60</f>
        <v/>
      </c>
      <c r="NX60">
        <f>IF(NP60=5,"LayHome1-0",IF(AND(NW60=5),"BackHome1-0",""))</f>
        <v/>
      </c>
      <c r="NY60">
        <f>IF(NP60=5,KN60,IF(AND(NW60=5),KN60,""))</f>
        <v/>
      </c>
      <c r="NZ60">
        <f>IF(NP60=5,"Match Odds",IF(AND(NW60=5),"Match Odds",""))</f>
        <v/>
      </c>
      <c r="OA60">
        <f>IF(NP60=5,KP60,IF(AND(NW60=5),KP60,""))</f>
        <v/>
      </c>
      <c r="OB60">
        <f>IF(NP60=5,"MATCH_ODDS",IF(AND(NW60=5),"MATCH_ODDS",""))</f>
        <v/>
      </c>
      <c r="OC60">
        <f>IF(NP60=5,"LAY",IF(AND(NW60=5),"BACK",""))</f>
        <v/>
      </c>
    </row>
    <row r="61" ht="16.5" customHeight="1" thickBot="1" thickTop="1">
      <c r="A61" s="2" t="n"/>
      <c r="KN61" s="1">
        <f>IF(INDEX(#REF!,MATCH('HT 1-0'!D61,#REF!,0))=INDEX(#REF!,MATCH('HT 1-0'!D61,#REF!,0)),INDEX(#REF!,MATCH('HT 1-0'!D61,#REF!,0)),"ERROR")</f>
        <v/>
      </c>
      <c r="KO61" s="1">
        <f>IF(INDEX(#REF!,MATCH('HT 1-0'!E61,#REF!,0))=INDEX(#REF!,MATCH('HT 1-0'!E61,#REF!,0)),INDEX(#REF!,MATCH('HT 1-0'!E61,#REF!,0)),"ERROR")</f>
        <v/>
      </c>
      <c r="KP61" s="1">
        <f>KN61&amp;" v "&amp;KO61</f>
        <v/>
      </c>
      <c r="KQ61">
        <f>B61&amp;"_"&amp;C61</f>
        <v/>
      </c>
      <c r="KR61" s="1">
        <f>IF((HW61/KK61)&lt;0.335,"G",IF((HW61/KK61)&gt;0.67,"R","A"))</f>
        <v/>
      </c>
      <c r="KS61" s="1">
        <f>IF((HX61/KK61)&lt;0.335,"G",IF((HX61/KK61)&gt;0.67,"R","A"))</f>
        <v/>
      </c>
      <c r="KT61" s="1">
        <f>IF((IH61/KK61)&lt;0.335,"G",IF((IH61/KK61)&gt;0.67,"R","A"))</f>
        <v/>
      </c>
      <c r="KU61" s="1">
        <f>IF((II61/KK61)&lt;0.335,"G",IF((II61/KK61)&gt;0.67,"R","A"))</f>
        <v/>
      </c>
      <c r="KV61" s="1">
        <f>IF((HZ61/KK61)&lt;0.335,"G",IF((HZ61/KK61)&gt;0.67,"R","A"))</f>
        <v/>
      </c>
      <c r="KW61" s="1">
        <f>IF((HY61/KK61)&lt;0.335,"G",IF((HY61/KK61)&gt;0.67,"R","A"))</f>
        <v/>
      </c>
      <c r="KX61" s="1">
        <f>IF((IK61/KK61)&lt;0.335,"G",IF((IK61/KK61)&gt;0.67,"R","A"))</f>
        <v/>
      </c>
      <c r="KY61" s="1">
        <f>IF((IJ61/KK61)&lt;0.335,"G",IF((IJ61/KK61)&gt;0.67,"R","A"))</f>
        <v/>
      </c>
      <c r="KZ61" s="1">
        <f>IF((HQ61/KK61)&lt;0.335,"G",IF((HQ61/KK61)&gt;0.67,"R","A"))</f>
        <v/>
      </c>
      <c r="LA61" s="1">
        <f>IF((IB61/KK61)&lt;0.335,"G",IF((IB61/KK61)&gt;0.67,"R","A"))</f>
        <v/>
      </c>
      <c r="LB61">
        <f>IF(LQ61="1-0",INDEX(Scrape!#REF!,MATCH('HT 1-0'!KP61,Scrape!$B:$B,0)),"")</f>
        <v/>
      </c>
      <c r="LC61">
        <f>IF(LQ61="1-0",INDEX(Scrape!$A:$A,MATCH('HT 1-0'!KP61,Scrape!$B:$B,0)),"")</f>
        <v/>
      </c>
      <c r="LD61">
        <f>IF(LQ61="1-0",INDEX(Scrape!$B:$B,MATCH('HT 1-0'!KP61,Scrape!$B:$B,0)),"")</f>
        <v/>
      </c>
      <c r="LE61">
        <f>IF(LQ61="1-0",INDEX(Scrape!$C:$C,MATCH('HT 1-0'!KP61,Scrape!$B:$B,0)),"")</f>
        <v/>
      </c>
      <c r="LF61">
        <f>IF(LQ61="1-0",INDEX(Scrape!$D:$D,MATCH('HT 1-0'!KP61,Scrape!$B:$B,0)),"")</f>
        <v/>
      </c>
      <c r="LG61">
        <f>IF(LQ61="1-0",INDEX(Scrape!$E:$E,MATCH('HT 1-0'!KP61,Scrape!$B:$B,0)),"")</f>
        <v/>
      </c>
      <c r="LH61">
        <f>IF(LQ61="1-0",INDEX(Scrape!$F:$F,MATCH('HT 1-0'!KP61,Scrape!$B:$B,0)),"")</f>
        <v/>
      </c>
      <c r="LI61">
        <f>IF(LQ61="1-0",INDEX(Scrape!$G:$G,MATCH('HT 1-0'!KP61,Scrape!$B:$B,0)),"")</f>
        <v/>
      </c>
      <c r="LJ61">
        <f>IF(LQ61="1-0",INDEX(Scrape!$H:$H,MATCH('HT 1-0'!KP61,Scrape!$B:$B,0)),"")</f>
        <v/>
      </c>
      <c r="LK61">
        <f>IF(LQ61="1-0",INDEX(Scrape!$I:$I,MATCH('HT 1-0'!KP61,Scrape!$B:$B,0)),"")</f>
        <v/>
      </c>
      <c r="LL61">
        <f>IF(LQ61="1-0",INDEX(Scrape!$J:$J,MATCH('HT 1-0'!KP61,Scrape!$B:$B,0)),"")</f>
        <v/>
      </c>
      <c r="LM61">
        <f>IF(LQ61="1-0",INDEX(Scrape!$K:$K,MATCH('HT 1-0'!KP61,Scrape!$B:$B,0)),"")</f>
        <v/>
      </c>
      <c r="LN61">
        <f>IF(LQ61="1-0",INDEX(Scrape!$L:$L,MATCH('HT 1-0'!KP61,Scrape!$B:$B,0)),"")</f>
        <v/>
      </c>
      <c r="LO61">
        <f>IF(LQ61="1-0",INDEX(Scrape!$M:$M,MATCH('HT 1-0'!KP61,Scrape!$B:$B,0)),"")</f>
        <v/>
      </c>
      <c r="LP61">
        <f>IF(LQ61="1-0",INDEX(Scrape!$N:$N,MATCH('HT 1-0'!KP61,Scrape!$B:$B,0)),"")</f>
        <v/>
      </c>
      <c r="LQ61">
        <f>INDEX(Scrape!$O:$O,MATCH('HT 1-0'!KP61,Scrape!$B:$B,0))</f>
        <v/>
      </c>
      <c r="LR61">
        <f>(1/LJ61)+(1/LI61)+(1/LH61)</f>
        <v/>
      </c>
      <c r="LS61">
        <f>(1/LG61)+(1/LF61)+(1/LE61)</f>
        <v/>
      </c>
      <c r="LT61" s="8">
        <f>IF(INDEX(#REF!,MATCH(KQ61,#REF!,0))=INDEX(#REF!,MATCH(KQ61,#REF!,0)),INDEX(#REF!,MATCH(KQ61,#REF!,0)),"ERROR")</f>
        <v/>
      </c>
      <c r="LU61" s="4">
        <f>IF(KR61="G",2,IF(KR61="R",0.5,IF(KR61="A",1)))</f>
        <v/>
      </c>
      <c r="LV61" s="4">
        <f>IF(KS61="G",0.5,IF(KS61="R",2,IF(KS61="A",1)))</f>
        <v/>
      </c>
      <c r="LW61" s="4">
        <f>IF(KT61="G",2,IF(KT61="R",0.5,IF(KT61="A",1)))</f>
        <v/>
      </c>
      <c r="LX61" s="4">
        <f>IF(KU61="G",0.5,IF(KU61="R",2,IF(KU61="A",1)))</f>
        <v/>
      </c>
      <c r="LY61" s="7">
        <f>(LK61*(LU61+LX61)+(LL61*(LU61+LX61)))</f>
        <v/>
      </c>
      <c r="LZ61" s="7">
        <f>(LN61*(LV61+LW61)+(LO61*(LV61+LW61)))</f>
        <v/>
      </c>
      <c r="MA61" s="11">
        <f>LY61-LZ61</f>
        <v/>
      </c>
      <c r="MB61" s="5">
        <f>MA61+2</f>
        <v/>
      </c>
      <c r="MC61" s="6">
        <f>MA61-2</f>
        <v/>
      </c>
      <c r="MD61" s="4">
        <f>LE61</f>
        <v/>
      </c>
      <c r="ME61" s="9">
        <f>IF(MD61=0,1000,MD61+0.75)</f>
        <v/>
      </c>
      <c r="MF61" s="10">
        <f>IF(MD61=0,0,MD61-0.75)</f>
        <v/>
      </c>
      <c r="MG61" s="4">
        <f>((LM61*(LU61+LX61))-((LP61*(LV61+LW61))))</f>
        <v/>
      </c>
      <c r="MH61" s="9">
        <f>MG61*1.2</f>
        <v/>
      </c>
      <c r="MI61" s="10">
        <f>MG61*0.8</f>
        <v/>
      </c>
      <c r="MJ61">
        <f>IFERROR(NX61,"")</f>
        <v/>
      </c>
      <c r="MK61">
        <f>IFERROR(NY61,"")</f>
        <v/>
      </c>
      <c r="ML61">
        <f>IFERROR(NZ61,"")</f>
        <v/>
      </c>
      <c r="MM61">
        <f>IFERROR(OA61,"")</f>
        <v/>
      </c>
      <c r="MN61">
        <f>IFERROR(OB61,"")</f>
        <v/>
      </c>
      <c r="MO61">
        <f>IFERROR(OC61,"")</f>
        <v/>
      </c>
      <c r="MP61" s="1">
        <f>COUNTIFS(#REF!,LT61,#REF!,1,#REF!,"&gt;="&amp;MC61,#REF!,"&lt;="&amp;MB61,#REF!,"&lt;="&amp;ME61,#REF!,"&gt;="&amp;MF61,#REF!,"="&amp;KV61,#REF!,"="&amp;KX61)</f>
        <v/>
      </c>
      <c r="MQ61" s="1">
        <f>COUNTIFS(#REF!,LT61,#REF!,0,#REF!,"&gt;="&amp;MC61,#REF!,"&lt;="&amp;MB61,#REF!,"&lt;="&amp;ME61,#REF!,"&gt;="&amp;MF61,#REF!,"="&amp;KV61,#REF!,"="&amp;KX61)</f>
        <v/>
      </c>
      <c r="MR61" s="1">
        <f>COUNTIFS(#REF!,LT61,#REF!,1,#REF!,"&gt;="&amp;MC61,#REF!,"&lt;="&amp;MB61,#REF!,"&lt;="&amp;ME61,#REF!,"&gt;="&amp;MF61,#REF!,"="&amp;KW61,#REF!,"="&amp;KY61)</f>
        <v/>
      </c>
      <c r="MS61" s="1">
        <f>COUNTIFS(#REF!,LT61,#REF!,0,#REF!,"&gt;="&amp;MC61,#REF!,"&lt;="&amp;MB61,#REF!,"&lt;="&amp;ME61,#REF!,"&gt;="&amp;MF61,#REF!,"="&amp;KW61,#REF!,"="&amp;KY61)</f>
        <v/>
      </c>
      <c r="MT61" s="1">
        <f>COUNTIFS(#REF!,LT61,#REF!,1,#REF!,"&gt;="&amp;MI61,#REF!,"&lt;="&amp;MH61,#REF!,"&lt;="&amp;ME61,#REF!,"&gt;="&amp;MF61)</f>
        <v/>
      </c>
      <c r="MU61" s="1">
        <f>COUNTIFS(#REF!,LT61,#REF!,0,#REF!,"&gt;="&amp;MI61,#REF!,"&lt;="&amp;MH61,#REF!,"&lt;="&amp;ME61,#REF!,"&gt;="&amp;MF61)</f>
        <v/>
      </c>
      <c r="MV61" s="1">
        <f>COUNTIFS(#REF!,LT61,#REF!,1,#REF!,"&gt;="&amp;MI61,#REF!,"&lt;="&amp;MH61,#REF!,"="&amp;KZ61,#REF!,"="&amp;LA61,#REF!,"&lt;="&amp;ME61,#REF!,"&gt;="&amp;MF61)</f>
        <v/>
      </c>
      <c r="MW61" s="1">
        <f>COUNTIFS(#REF!,LT61,#REF!,0,#REF!,"&gt;="&amp;MI61,#REF!,"&lt;="&amp;MH61,#REF!,"="&amp;KZ61,#REF!,"="&amp;LA61,#REF!,"&lt;="&amp;ME61,#REF!,"&gt;="&amp;MF61)</f>
        <v/>
      </c>
      <c r="MX61" s="1">
        <f>COUNTIFS(#REF!,LT61,#REF!,1,#REF!,"&gt;="&amp;MC61,#REF!,"&lt;="&amp;MB61,#REF!,"&lt;="&amp;ME61,#REF!,"&gt;="&amp;MF61)</f>
        <v/>
      </c>
      <c r="MY61" s="1">
        <f>COUNTIFS(#REF!,LT61,#REF!,0,#REF!,"&gt;="&amp;MC61,#REF!,"&lt;="&amp;MB61,#REF!,"&lt;="&amp;ME61,#REF!,"&gt;="&amp;MF61)</f>
        <v/>
      </c>
      <c r="MZ61" s="1">
        <f>COUNTIFS(#REF!,LT61,#REF!,1,#REF!,"&lt;="&amp;ME61,#REF!,"&gt;="&amp;MF61,#REF!,"="&amp;KV61,#REF!,"="&amp;KX61)</f>
        <v/>
      </c>
      <c r="NA61" s="1">
        <f>COUNTIFS(#REF!,LT61,#REF!,0,#REF!,"&lt;="&amp;ME61,#REF!,"&gt;="&amp;MF61,#REF!,"="&amp;KV61,#REF!,"="&amp;KX61)</f>
        <v/>
      </c>
      <c r="NB61" s="1">
        <f>COUNTIFS(#REF!,LT61,#REF!,1,#REF!,"&lt;="&amp;ME61,#REF!,"&gt;="&amp;MF61,#REF!,"="&amp;KW61,#REF!,"="&amp;KY61)</f>
        <v/>
      </c>
      <c r="NC61" s="1">
        <f>COUNTIFS(#REF!,LT61,#REF!,0,#REF!,"&lt;="&amp;ME61,#REF!,"&gt;="&amp;MF61,#REF!,"="&amp;KW61,#REF!,"="&amp;KY61)</f>
        <v/>
      </c>
      <c r="ND61" s="1">
        <f>MP61+MR61+MT61+MV61+MX61+MZ61+NB61</f>
        <v/>
      </c>
      <c r="NE61" s="1">
        <f>MQ61+MS61+MU61+MW61+MY61+NA61+NC61</f>
        <v/>
      </c>
      <c r="NF61" s="1">
        <f>ND61+NE61</f>
        <v/>
      </c>
      <c r="NG61" s="33">
        <f>ND61/(ND61+NE61)</f>
        <v/>
      </c>
      <c r="NH61" s="3">
        <f>1/NG61</f>
        <v/>
      </c>
      <c r="NI61" s="1">
        <f>LH61</f>
        <v/>
      </c>
      <c r="NJ61" s="79">
        <f>((1-NG61)*(1/(NI61-1))*0.98-(NG61*1))</f>
        <v/>
      </c>
      <c r="NK61" s="34">
        <f>IF(LR61&lt;0.9,0,IF(AND(LR61&gt;1.1),0,1))</f>
        <v/>
      </c>
      <c r="NL61" s="34">
        <f>IF(LS61&lt;0.9,0,IF(AND(LS61&gt;1.1),0,1))</f>
        <v/>
      </c>
      <c r="NM61" s="32">
        <f>IF(NF61&gt;99,1,0)</f>
        <v/>
      </c>
      <c r="NN61" s="32">
        <f>IF(NJ61&gt;0.0799,1,0)</f>
        <v/>
      </c>
      <c r="NO61" s="32">
        <f>IF(NJ61&gt;NQ61,1,0)</f>
        <v/>
      </c>
      <c r="NP61" s="32">
        <f>NM61+NN61+NO61+NK61+NL61</f>
        <v/>
      </c>
      <c r="NQ61" s="79">
        <f>(((100*NG61)*(NI61-1)*0.98)-((1-NG61)*100))/100</f>
        <v/>
      </c>
      <c r="NR61" s="34">
        <f>IF(LR61&lt;0.9,0,IF(AND(LR61&gt;1.1),0,1))</f>
        <v/>
      </c>
      <c r="NS61" s="34">
        <f>IF(LS61&lt;0.9,0,IF(AND(LS61&gt;1.1),0,1))</f>
        <v/>
      </c>
      <c r="NT61" s="32">
        <f>IF(NF61&gt;99,1,0)</f>
        <v/>
      </c>
      <c r="NU61" s="32">
        <f>IF(NQ61&gt;0.0799,1,0)</f>
        <v/>
      </c>
      <c r="NV61" s="32">
        <f>IF(NQ61&gt;NJ61,1,0)</f>
        <v/>
      </c>
      <c r="NW61" s="32">
        <f>NT61+NU61+NV61+NR61+NS61</f>
        <v/>
      </c>
      <c r="NX61">
        <f>IF(NP61=5,"LayHome1-0",IF(AND(NW61=5),"BackHome1-0",""))</f>
        <v/>
      </c>
      <c r="NY61">
        <f>IF(NP61=5,KN61,IF(AND(NW61=5),KN61,""))</f>
        <v/>
      </c>
      <c r="NZ61">
        <f>IF(NP61=5,"Match Odds",IF(AND(NW61=5),"Match Odds",""))</f>
        <v/>
      </c>
      <c r="OA61">
        <f>IF(NP61=5,KP61,IF(AND(NW61=5),KP61,""))</f>
        <v/>
      </c>
      <c r="OB61">
        <f>IF(NP61=5,"MATCH_ODDS",IF(AND(NW61=5),"MATCH_ODDS",""))</f>
        <v/>
      </c>
      <c r="OC61">
        <f>IF(NP61=5,"LAY",IF(AND(NW61=5),"BACK",""))</f>
        <v/>
      </c>
    </row>
    <row r="62" ht="16.5" customHeight="1" thickBot="1" thickTop="1">
      <c r="A62" s="2" t="n"/>
      <c r="KN62" s="1">
        <f>IF(INDEX(#REF!,MATCH('HT 1-0'!D62,#REF!,0))=INDEX(#REF!,MATCH('HT 1-0'!D62,#REF!,0)),INDEX(#REF!,MATCH('HT 1-0'!D62,#REF!,0)),"ERROR")</f>
        <v/>
      </c>
      <c r="KO62" s="1">
        <f>IF(INDEX(#REF!,MATCH('HT 1-0'!E62,#REF!,0))=INDEX(#REF!,MATCH('HT 1-0'!E62,#REF!,0)),INDEX(#REF!,MATCH('HT 1-0'!E62,#REF!,0)),"ERROR")</f>
        <v/>
      </c>
      <c r="KP62" s="1">
        <f>KN62&amp;" v "&amp;KO62</f>
        <v/>
      </c>
      <c r="KQ62">
        <f>B62&amp;"_"&amp;C62</f>
        <v/>
      </c>
      <c r="KR62" s="1">
        <f>IF((HW62/KK62)&lt;0.335,"G",IF((HW62/KK62)&gt;0.67,"R","A"))</f>
        <v/>
      </c>
      <c r="KS62" s="1">
        <f>IF((HX62/KK62)&lt;0.335,"G",IF((HX62/KK62)&gt;0.67,"R","A"))</f>
        <v/>
      </c>
      <c r="KT62" s="1">
        <f>IF((IH62/KK62)&lt;0.335,"G",IF((IH62/KK62)&gt;0.67,"R","A"))</f>
        <v/>
      </c>
      <c r="KU62" s="1">
        <f>IF((II62/KK62)&lt;0.335,"G",IF((II62/KK62)&gt;0.67,"R","A"))</f>
        <v/>
      </c>
      <c r="KV62" s="1">
        <f>IF((HZ62/KK62)&lt;0.335,"G",IF((HZ62/KK62)&gt;0.67,"R","A"))</f>
        <v/>
      </c>
      <c r="KW62" s="1">
        <f>IF((HY62/KK62)&lt;0.335,"G",IF((HY62/KK62)&gt;0.67,"R","A"))</f>
        <v/>
      </c>
      <c r="KX62" s="1">
        <f>IF((IK62/KK62)&lt;0.335,"G",IF((IK62/KK62)&gt;0.67,"R","A"))</f>
        <v/>
      </c>
      <c r="KY62" s="1">
        <f>IF((IJ62/KK62)&lt;0.335,"G",IF((IJ62/KK62)&gt;0.67,"R","A"))</f>
        <v/>
      </c>
      <c r="KZ62" s="1">
        <f>IF((HQ62/KK62)&lt;0.335,"G",IF((HQ62/KK62)&gt;0.67,"R","A"))</f>
        <v/>
      </c>
      <c r="LA62" s="1">
        <f>IF((IB62/KK62)&lt;0.335,"G",IF((IB62/KK62)&gt;0.67,"R","A"))</f>
        <v/>
      </c>
      <c r="LB62">
        <f>IF(LQ62="1-0",INDEX(Scrape!#REF!,MATCH('HT 1-0'!KP62,Scrape!$B:$B,0)),"")</f>
        <v/>
      </c>
      <c r="LC62">
        <f>IF(LQ62="1-0",INDEX(Scrape!$A:$A,MATCH('HT 1-0'!KP62,Scrape!$B:$B,0)),"")</f>
        <v/>
      </c>
      <c r="LD62">
        <f>IF(LQ62="1-0",INDEX(Scrape!$B:$B,MATCH('HT 1-0'!KP62,Scrape!$B:$B,0)),"")</f>
        <v/>
      </c>
      <c r="LE62">
        <f>IF(LQ62="1-0",INDEX(Scrape!$C:$C,MATCH('HT 1-0'!KP62,Scrape!$B:$B,0)),"")</f>
        <v/>
      </c>
      <c r="LF62">
        <f>IF(LQ62="1-0",INDEX(Scrape!$D:$D,MATCH('HT 1-0'!KP62,Scrape!$B:$B,0)),"")</f>
        <v/>
      </c>
      <c r="LG62">
        <f>IF(LQ62="1-0",INDEX(Scrape!$E:$E,MATCH('HT 1-0'!KP62,Scrape!$B:$B,0)),"")</f>
        <v/>
      </c>
      <c r="LH62">
        <f>IF(LQ62="1-0",INDEX(Scrape!$F:$F,MATCH('HT 1-0'!KP62,Scrape!$B:$B,0)),"")</f>
        <v/>
      </c>
      <c r="LI62">
        <f>IF(LQ62="1-0",INDEX(Scrape!$G:$G,MATCH('HT 1-0'!KP62,Scrape!$B:$B,0)),"")</f>
        <v/>
      </c>
      <c r="LJ62">
        <f>IF(LQ62="1-0",INDEX(Scrape!$H:$H,MATCH('HT 1-0'!KP62,Scrape!$B:$B,0)),"")</f>
        <v/>
      </c>
      <c r="LK62">
        <f>IF(LQ62="1-0",INDEX(Scrape!$I:$I,MATCH('HT 1-0'!KP62,Scrape!$B:$B,0)),"")</f>
        <v/>
      </c>
      <c r="LL62">
        <f>IF(LQ62="1-0",INDEX(Scrape!$J:$J,MATCH('HT 1-0'!KP62,Scrape!$B:$B,0)),"")</f>
        <v/>
      </c>
      <c r="LM62">
        <f>IF(LQ62="1-0",INDEX(Scrape!$K:$K,MATCH('HT 1-0'!KP62,Scrape!$B:$B,0)),"")</f>
        <v/>
      </c>
      <c r="LN62">
        <f>IF(LQ62="1-0",INDEX(Scrape!$L:$L,MATCH('HT 1-0'!KP62,Scrape!$B:$B,0)),"")</f>
        <v/>
      </c>
      <c r="LO62">
        <f>IF(LQ62="1-0",INDEX(Scrape!$M:$M,MATCH('HT 1-0'!KP62,Scrape!$B:$B,0)),"")</f>
        <v/>
      </c>
      <c r="LP62">
        <f>IF(LQ62="1-0",INDEX(Scrape!$N:$N,MATCH('HT 1-0'!KP62,Scrape!$B:$B,0)),"")</f>
        <v/>
      </c>
      <c r="LQ62">
        <f>INDEX(Scrape!$O:$O,MATCH('HT 1-0'!KP62,Scrape!$B:$B,0))</f>
        <v/>
      </c>
      <c r="LR62">
        <f>(1/LJ62)+(1/LI62)+(1/LH62)</f>
        <v/>
      </c>
      <c r="LS62">
        <f>(1/LG62)+(1/LF62)+(1/LE62)</f>
        <v/>
      </c>
      <c r="LT62" s="8">
        <f>IF(INDEX(#REF!,MATCH(KQ62,#REF!,0))=INDEX(#REF!,MATCH(KQ62,#REF!,0)),INDEX(#REF!,MATCH(KQ62,#REF!,0)),"ERROR")</f>
        <v/>
      </c>
      <c r="LU62" s="4">
        <f>IF(KR62="G",2,IF(KR62="R",0.5,IF(KR62="A",1)))</f>
        <v/>
      </c>
      <c r="LV62" s="4">
        <f>IF(KS62="G",0.5,IF(KS62="R",2,IF(KS62="A",1)))</f>
        <v/>
      </c>
      <c r="LW62" s="4">
        <f>IF(KT62="G",2,IF(KT62="R",0.5,IF(KT62="A",1)))</f>
        <v/>
      </c>
      <c r="LX62" s="4">
        <f>IF(KU62="G",0.5,IF(KU62="R",2,IF(KU62="A",1)))</f>
        <v/>
      </c>
      <c r="LY62" s="7">
        <f>(LK62*(LU62+LX62)+(LL62*(LU62+LX62)))</f>
        <v/>
      </c>
      <c r="LZ62" s="7">
        <f>(LN62*(LV62+LW62)+(LO62*(LV62+LW62)))</f>
        <v/>
      </c>
      <c r="MA62" s="11">
        <f>LY62-LZ62</f>
        <v/>
      </c>
      <c r="MB62" s="5">
        <f>MA62+2</f>
        <v/>
      </c>
      <c r="MC62" s="6">
        <f>MA62-2</f>
        <v/>
      </c>
      <c r="MD62" s="4">
        <f>LE62</f>
        <v/>
      </c>
      <c r="ME62" s="9">
        <f>IF(MD62=0,1000,MD62+0.75)</f>
        <v/>
      </c>
      <c r="MF62" s="10">
        <f>IF(MD62=0,0,MD62-0.75)</f>
        <v/>
      </c>
      <c r="MG62" s="4">
        <f>((LM62*(LU62+LX62))-((LP62*(LV62+LW62))))</f>
        <v/>
      </c>
      <c r="MH62" s="9">
        <f>MG62*1.2</f>
        <v/>
      </c>
      <c r="MI62" s="10">
        <f>MG62*0.8</f>
        <v/>
      </c>
      <c r="MJ62">
        <f>IFERROR(NX62,"")</f>
        <v/>
      </c>
      <c r="MK62">
        <f>IFERROR(NY62,"")</f>
        <v/>
      </c>
      <c r="ML62">
        <f>IFERROR(NZ62,"")</f>
        <v/>
      </c>
      <c r="MM62">
        <f>IFERROR(OA62,"")</f>
        <v/>
      </c>
      <c r="MN62">
        <f>IFERROR(OB62,"")</f>
        <v/>
      </c>
      <c r="MO62">
        <f>IFERROR(OC62,"")</f>
        <v/>
      </c>
      <c r="MP62" s="1">
        <f>COUNTIFS(#REF!,LT62,#REF!,1,#REF!,"&gt;="&amp;MC62,#REF!,"&lt;="&amp;MB62,#REF!,"&lt;="&amp;ME62,#REF!,"&gt;="&amp;MF62,#REF!,"="&amp;KV62,#REF!,"="&amp;KX62)</f>
        <v/>
      </c>
      <c r="MQ62" s="1">
        <f>COUNTIFS(#REF!,LT62,#REF!,0,#REF!,"&gt;="&amp;MC62,#REF!,"&lt;="&amp;MB62,#REF!,"&lt;="&amp;ME62,#REF!,"&gt;="&amp;MF62,#REF!,"="&amp;KV62,#REF!,"="&amp;KX62)</f>
        <v/>
      </c>
      <c r="MR62" s="1">
        <f>COUNTIFS(#REF!,LT62,#REF!,1,#REF!,"&gt;="&amp;MC62,#REF!,"&lt;="&amp;MB62,#REF!,"&lt;="&amp;ME62,#REF!,"&gt;="&amp;MF62,#REF!,"="&amp;KW62,#REF!,"="&amp;KY62)</f>
        <v/>
      </c>
      <c r="MS62" s="1">
        <f>COUNTIFS(#REF!,LT62,#REF!,0,#REF!,"&gt;="&amp;MC62,#REF!,"&lt;="&amp;MB62,#REF!,"&lt;="&amp;ME62,#REF!,"&gt;="&amp;MF62,#REF!,"="&amp;KW62,#REF!,"="&amp;KY62)</f>
        <v/>
      </c>
      <c r="MT62" s="1">
        <f>COUNTIFS(#REF!,LT62,#REF!,1,#REF!,"&gt;="&amp;MI62,#REF!,"&lt;="&amp;MH62,#REF!,"&lt;="&amp;ME62,#REF!,"&gt;="&amp;MF62)</f>
        <v/>
      </c>
      <c r="MU62" s="1">
        <f>COUNTIFS(#REF!,LT62,#REF!,0,#REF!,"&gt;="&amp;MI62,#REF!,"&lt;="&amp;MH62,#REF!,"&lt;="&amp;ME62,#REF!,"&gt;="&amp;MF62)</f>
        <v/>
      </c>
      <c r="MV62" s="1">
        <f>COUNTIFS(#REF!,LT62,#REF!,1,#REF!,"&gt;="&amp;MI62,#REF!,"&lt;="&amp;MH62,#REF!,"="&amp;KZ62,#REF!,"="&amp;LA62,#REF!,"&lt;="&amp;ME62,#REF!,"&gt;="&amp;MF62)</f>
        <v/>
      </c>
      <c r="MW62" s="1">
        <f>COUNTIFS(#REF!,LT62,#REF!,0,#REF!,"&gt;="&amp;MI62,#REF!,"&lt;="&amp;MH62,#REF!,"="&amp;KZ62,#REF!,"="&amp;LA62,#REF!,"&lt;="&amp;ME62,#REF!,"&gt;="&amp;MF62)</f>
        <v/>
      </c>
      <c r="MX62" s="1">
        <f>COUNTIFS(#REF!,LT62,#REF!,1,#REF!,"&gt;="&amp;MC62,#REF!,"&lt;="&amp;MB62,#REF!,"&lt;="&amp;ME62,#REF!,"&gt;="&amp;MF62)</f>
        <v/>
      </c>
      <c r="MY62" s="1">
        <f>COUNTIFS(#REF!,LT62,#REF!,0,#REF!,"&gt;="&amp;MC62,#REF!,"&lt;="&amp;MB62,#REF!,"&lt;="&amp;ME62,#REF!,"&gt;="&amp;MF62)</f>
        <v/>
      </c>
      <c r="MZ62" s="1">
        <f>COUNTIFS(#REF!,LT62,#REF!,1,#REF!,"&lt;="&amp;ME62,#REF!,"&gt;="&amp;MF62,#REF!,"="&amp;KV62,#REF!,"="&amp;KX62)</f>
        <v/>
      </c>
      <c r="NA62" s="1">
        <f>COUNTIFS(#REF!,LT62,#REF!,0,#REF!,"&lt;="&amp;ME62,#REF!,"&gt;="&amp;MF62,#REF!,"="&amp;KV62,#REF!,"="&amp;KX62)</f>
        <v/>
      </c>
      <c r="NB62" s="1">
        <f>COUNTIFS(#REF!,LT62,#REF!,1,#REF!,"&lt;="&amp;ME62,#REF!,"&gt;="&amp;MF62,#REF!,"="&amp;KW62,#REF!,"="&amp;KY62)</f>
        <v/>
      </c>
      <c r="NC62" s="1">
        <f>COUNTIFS(#REF!,LT62,#REF!,0,#REF!,"&lt;="&amp;ME62,#REF!,"&gt;="&amp;MF62,#REF!,"="&amp;KW62,#REF!,"="&amp;KY62)</f>
        <v/>
      </c>
      <c r="ND62" s="1">
        <f>MP62+MR62+MT62+MV62+MX62+MZ62+NB62</f>
        <v/>
      </c>
      <c r="NE62" s="1">
        <f>MQ62+MS62+MU62+MW62+MY62+NA62+NC62</f>
        <v/>
      </c>
      <c r="NF62" s="1">
        <f>ND62+NE62</f>
        <v/>
      </c>
      <c r="NG62" s="33">
        <f>ND62/(ND62+NE62)</f>
        <v/>
      </c>
      <c r="NH62" s="3">
        <f>1/NG62</f>
        <v/>
      </c>
      <c r="NI62" s="1">
        <f>LH62</f>
        <v/>
      </c>
      <c r="NJ62" s="79">
        <f>((1-NG62)*(1/(NI62-1))*0.98-(NG62*1))</f>
        <v/>
      </c>
      <c r="NK62" s="34">
        <f>IF(LR62&lt;0.9,0,IF(AND(LR62&gt;1.1),0,1))</f>
        <v/>
      </c>
      <c r="NL62" s="34">
        <f>IF(LS62&lt;0.9,0,IF(AND(LS62&gt;1.1),0,1))</f>
        <v/>
      </c>
      <c r="NM62" s="32">
        <f>IF(NF62&gt;99,1,0)</f>
        <v/>
      </c>
      <c r="NN62" s="32">
        <f>IF(NJ62&gt;0.0799,1,0)</f>
        <v/>
      </c>
      <c r="NO62" s="32">
        <f>IF(NJ62&gt;NQ62,1,0)</f>
        <v/>
      </c>
      <c r="NP62" s="32">
        <f>NM62+NN62+NO62+NK62+NL62</f>
        <v/>
      </c>
      <c r="NQ62" s="79">
        <f>(((100*NG62)*(NI62-1)*0.98)-((1-NG62)*100))/100</f>
        <v/>
      </c>
      <c r="NR62" s="34">
        <f>IF(LR62&lt;0.9,0,IF(AND(LR62&gt;1.1),0,1))</f>
        <v/>
      </c>
      <c r="NS62" s="34">
        <f>IF(LS62&lt;0.9,0,IF(AND(LS62&gt;1.1),0,1))</f>
        <v/>
      </c>
      <c r="NT62" s="32">
        <f>IF(NF62&gt;99,1,0)</f>
        <v/>
      </c>
      <c r="NU62" s="32">
        <f>IF(NQ62&gt;0.0799,1,0)</f>
        <v/>
      </c>
      <c r="NV62" s="32">
        <f>IF(NQ62&gt;NJ62,1,0)</f>
        <v/>
      </c>
      <c r="NW62" s="32">
        <f>NT62+NU62+NV62+NR62+NS62</f>
        <v/>
      </c>
      <c r="NX62">
        <f>IF(NP62=5,"LayHome1-0",IF(AND(NW62=5),"BackHome1-0",""))</f>
        <v/>
      </c>
      <c r="NY62">
        <f>IF(NP62=5,KN62,IF(AND(NW62=5),KN62,""))</f>
        <v/>
      </c>
      <c r="NZ62">
        <f>IF(NP62=5,"Match Odds",IF(AND(NW62=5),"Match Odds",""))</f>
        <v/>
      </c>
      <c r="OA62">
        <f>IF(NP62=5,KP62,IF(AND(NW62=5),KP62,""))</f>
        <v/>
      </c>
      <c r="OB62">
        <f>IF(NP62=5,"MATCH_ODDS",IF(AND(NW62=5),"MATCH_ODDS",""))</f>
        <v/>
      </c>
      <c r="OC62">
        <f>IF(NP62=5,"LAY",IF(AND(NW62=5),"BACK",""))</f>
        <v/>
      </c>
    </row>
    <row r="63" ht="16.5" customHeight="1" thickBot="1" thickTop="1">
      <c r="A63" s="2" t="n"/>
      <c r="KN63" s="1">
        <f>IF(INDEX(#REF!,MATCH('HT 1-0'!D63,#REF!,0))=INDEX(#REF!,MATCH('HT 1-0'!D63,#REF!,0)),INDEX(#REF!,MATCH('HT 1-0'!D63,#REF!,0)),"ERROR")</f>
        <v/>
      </c>
      <c r="KO63" s="1">
        <f>IF(INDEX(#REF!,MATCH('HT 1-0'!E63,#REF!,0))=INDEX(#REF!,MATCH('HT 1-0'!E63,#REF!,0)),INDEX(#REF!,MATCH('HT 1-0'!E63,#REF!,0)),"ERROR")</f>
        <v/>
      </c>
      <c r="KP63" s="1">
        <f>KN63&amp;" v "&amp;KO63</f>
        <v/>
      </c>
      <c r="KQ63">
        <f>B63&amp;"_"&amp;C63</f>
        <v/>
      </c>
      <c r="KR63" s="1">
        <f>IF((HW63/KK63)&lt;0.335,"G",IF((HW63/KK63)&gt;0.67,"R","A"))</f>
        <v/>
      </c>
      <c r="KS63" s="1">
        <f>IF((HX63/KK63)&lt;0.335,"G",IF((HX63/KK63)&gt;0.67,"R","A"))</f>
        <v/>
      </c>
      <c r="KT63" s="1">
        <f>IF((IH63/KK63)&lt;0.335,"G",IF((IH63/KK63)&gt;0.67,"R","A"))</f>
        <v/>
      </c>
      <c r="KU63" s="1">
        <f>IF((II63/KK63)&lt;0.335,"G",IF((II63/KK63)&gt;0.67,"R","A"))</f>
        <v/>
      </c>
      <c r="KV63" s="1">
        <f>IF((HZ63/KK63)&lt;0.335,"G",IF((HZ63/KK63)&gt;0.67,"R","A"))</f>
        <v/>
      </c>
      <c r="KW63" s="1">
        <f>IF((HY63/KK63)&lt;0.335,"G",IF((HY63/KK63)&gt;0.67,"R","A"))</f>
        <v/>
      </c>
      <c r="KX63" s="1">
        <f>IF((IK63/KK63)&lt;0.335,"G",IF((IK63/KK63)&gt;0.67,"R","A"))</f>
        <v/>
      </c>
      <c r="KY63" s="1">
        <f>IF((IJ63/KK63)&lt;0.335,"G",IF((IJ63/KK63)&gt;0.67,"R","A"))</f>
        <v/>
      </c>
      <c r="KZ63" s="1">
        <f>IF((HQ63/KK63)&lt;0.335,"G",IF((HQ63/KK63)&gt;0.67,"R","A"))</f>
        <v/>
      </c>
      <c r="LA63" s="1">
        <f>IF((IB63/KK63)&lt;0.335,"G",IF((IB63/KK63)&gt;0.67,"R","A"))</f>
        <v/>
      </c>
      <c r="LB63">
        <f>IF(LQ63="1-0",INDEX(Scrape!#REF!,MATCH('HT 1-0'!KP63,Scrape!$B:$B,0)),"")</f>
        <v/>
      </c>
      <c r="LC63">
        <f>IF(LQ63="1-0",INDEX(Scrape!$A:$A,MATCH('HT 1-0'!KP63,Scrape!$B:$B,0)),"")</f>
        <v/>
      </c>
      <c r="LD63">
        <f>IF(LQ63="1-0",INDEX(Scrape!$B:$B,MATCH('HT 1-0'!KP63,Scrape!$B:$B,0)),"")</f>
        <v/>
      </c>
      <c r="LE63">
        <f>IF(LQ63="1-0",INDEX(Scrape!$C:$C,MATCH('HT 1-0'!KP63,Scrape!$B:$B,0)),"")</f>
        <v/>
      </c>
      <c r="LF63">
        <f>IF(LQ63="1-0",INDEX(Scrape!$D:$D,MATCH('HT 1-0'!KP63,Scrape!$B:$B,0)),"")</f>
        <v/>
      </c>
      <c r="LG63">
        <f>IF(LQ63="1-0",INDEX(Scrape!$E:$E,MATCH('HT 1-0'!KP63,Scrape!$B:$B,0)),"")</f>
        <v/>
      </c>
      <c r="LH63">
        <f>IF(LQ63="1-0",INDEX(Scrape!$F:$F,MATCH('HT 1-0'!KP63,Scrape!$B:$B,0)),"")</f>
        <v/>
      </c>
      <c r="LI63">
        <f>IF(LQ63="1-0",INDEX(Scrape!$G:$G,MATCH('HT 1-0'!KP63,Scrape!$B:$B,0)),"")</f>
        <v/>
      </c>
      <c r="LJ63">
        <f>IF(LQ63="1-0",INDEX(Scrape!$H:$H,MATCH('HT 1-0'!KP63,Scrape!$B:$B,0)),"")</f>
        <v/>
      </c>
      <c r="LK63">
        <f>IF(LQ63="1-0",INDEX(Scrape!$I:$I,MATCH('HT 1-0'!KP63,Scrape!$B:$B,0)),"")</f>
        <v/>
      </c>
      <c r="LL63">
        <f>IF(LQ63="1-0",INDEX(Scrape!$J:$J,MATCH('HT 1-0'!KP63,Scrape!$B:$B,0)),"")</f>
        <v/>
      </c>
      <c r="LM63">
        <f>IF(LQ63="1-0",INDEX(Scrape!$K:$K,MATCH('HT 1-0'!KP63,Scrape!$B:$B,0)),"")</f>
        <v/>
      </c>
      <c r="LN63">
        <f>IF(LQ63="1-0",INDEX(Scrape!$L:$L,MATCH('HT 1-0'!KP63,Scrape!$B:$B,0)),"")</f>
        <v/>
      </c>
      <c r="LO63">
        <f>IF(LQ63="1-0",INDEX(Scrape!$M:$M,MATCH('HT 1-0'!KP63,Scrape!$B:$B,0)),"")</f>
        <v/>
      </c>
      <c r="LP63">
        <f>IF(LQ63="1-0",INDEX(Scrape!$N:$N,MATCH('HT 1-0'!KP63,Scrape!$B:$B,0)),"")</f>
        <v/>
      </c>
      <c r="LQ63">
        <f>INDEX(Scrape!$O:$O,MATCH('HT 1-0'!KP63,Scrape!$B:$B,0))</f>
        <v/>
      </c>
      <c r="LR63">
        <f>(1/LJ63)+(1/LI63)+(1/LH63)</f>
        <v/>
      </c>
      <c r="LS63">
        <f>(1/LG63)+(1/LF63)+(1/LE63)</f>
        <v/>
      </c>
      <c r="LT63" s="8">
        <f>IF(INDEX(#REF!,MATCH(KQ63,#REF!,0))=INDEX(#REF!,MATCH(KQ63,#REF!,0)),INDEX(#REF!,MATCH(KQ63,#REF!,0)),"ERROR")</f>
        <v/>
      </c>
      <c r="LU63" s="4">
        <f>IF(KR63="G",2,IF(KR63="R",0.5,IF(KR63="A",1)))</f>
        <v/>
      </c>
      <c r="LV63" s="4">
        <f>IF(KS63="G",0.5,IF(KS63="R",2,IF(KS63="A",1)))</f>
        <v/>
      </c>
      <c r="LW63" s="4">
        <f>IF(KT63="G",2,IF(KT63="R",0.5,IF(KT63="A",1)))</f>
        <v/>
      </c>
      <c r="LX63" s="4">
        <f>IF(KU63="G",0.5,IF(KU63="R",2,IF(KU63="A",1)))</f>
        <v/>
      </c>
      <c r="LY63" s="7">
        <f>(LK63*(LU63+LX63)+(LL63*(LU63+LX63)))</f>
        <v/>
      </c>
      <c r="LZ63" s="7">
        <f>(LN63*(LV63+LW63)+(LO63*(LV63+LW63)))</f>
        <v/>
      </c>
      <c r="MA63" s="11">
        <f>LY63-LZ63</f>
        <v/>
      </c>
      <c r="MB63" s="5">
        <f>MA63+2</f>
        <v/>
      </c>
      <c r="MC63" s="6">
        <f>MA63-2</f>
        <v/>
      </c>
      <c r="MD63" s="4">
        <f>LE63</f>
        <v/>
      </c>
      <c r="ME63" s="9">
        <f>IF(MD63=0,1000,MD63+0.75)</f>
        <v/>
      </c>
      <c r="MF63" s="10">
        <f>IF(MD63=0,0,MD63-0.75)</f>
        <v/>
      </c>
      <c r="MG63" s="4">
        <f>((LM63*(LU63+LX63))-((LP63*(LV63+LW63))))</f>
        <v/>
      </c>
      <c r="MH63" s="9">
        <f>MG63*1.2</f>
        <v/>
      </c>
      <c r="MI63" s="10">
        <f>MG63*0.8</f>
        <v/>
      </c>
      <c r="MJ63">
        <f>IFERROR(NX63,"")</f>
        <v/>
      </c>
      <c r="MK63">
        <f>IFERROR(NY63,"")</f>
        <v/>
      </c>
      <c r="ML63">
        <f>IFERROR(NZ63,"")</f>
        <v/>
      </c>
      <c r="MM63">
        <f>IFERROR(OA63,"")</f>
        <v/>
      </c>
      <c r="MN63">
        <f>IFERROR(OB63,"")</f>
        <v/>
      </c>
      <c r="MO63">
        <f>IFERROR(OC63,"")</f>
        <v/>
      </c>
      <c r="MP63" s="1">
        <f>COUNTIFS(#REF!,LT63,#REF!,1,#REF!,"&gt;="&amp;MC63,#REF!,"&lt;="&amp;MB63,#REF!,"&lt;="&amp;ME63,#REF!,"&gt;="&amp;MF63,#REF!,"="&amp;KV63,#REF!,"="&amp;KX63)</f>
        <v/>
      </c>
      <c r="MQ63" s="1">
        <f>COUNTIFS(#REF!,LT63,#REF!,0,#REF!,"&gt;="&amp;MC63,#REF!,"&lt;="&amp;MB63,#REF!,"&lt;="&amp;ME63,#REF!,"&gt;="&amp;MF63,#REF!,"="&amp;KV63,#REF!,"="&amp;KX63)</f>
        <v/>
      </c>
      <c r="MR63" s="1">
        <f>COUNTIFS(#REF!,LT63,#REF!,1,#REF!,"&gt;="&amp;MC63,#REF!,"&lt;="&amp;MB63,#REF!,"&lt;="&amp;ME63,#REF!,"&gt;="&amp;MF63,#REF!,"="&amp;KW63,#REF!,"="&amp;KY63)</f>
        <v/>
      </c>
      <c r="MS63" s="1">
        <f>COUNTIFS(#REF!,LT63,#REF!,0,#REF!,"&gt;="&amp;MC63,#REF!,"&lt;="&amp;MB63,#REF!,"&lt;="&amp;ME63,#REF!,"&gt;="&amp;MF63,#REF!,"="&amp;KW63,#REF!,"="&amp;KY63)</f>
        <v/>
      </c>
      <c r="MT63" s="1">
        <f>COUNTIFS(#REF!,LT63,#REF!,1,#REF!,"&gt;="&amp;MI63,#REF!,"&lt;="&amp;MH63,#REF!,"&lt;="&amp;ME63,#REF!,"&gt;="&amp;MF63)</f>
        <v/>
      </c>
      <c r="MU63" s="1">
        <f>COUNTIFS(#REF!,LT63,#REF!,0,#REF!,"&gt;="&amp;MI63,#REF!,"&lt;="&amp;MH63,#REF!,"&lt;="&amp;ME63,#REF!,"&gt;="&amp;MF63)</f>
        <v/>
      </c>
      <c r="MV63" s="1">
        <f>COUNTIFS(#REF!,LT63,#REF!,1,#REF!,"&gt;="&amp;MI63,#REF!,"&lt;="&amp;MH63,#REF!,"="&amp;KZ63,#REF!,"="&amp;LA63,#REF!,"&lt;="&amp;ME63,#REF!,"&gt;="&amp;MF63)</f>
        <v/>
      </c>
      <c r="MW63" s="1">
        <f>COUNTIFS(#REF!,LT63,#REF!,0,#REF!,"&gt;="&amp;MI63,#REF!,"&lt;="&amp;MH63,#REF!,"="&amp;KZ63,#REF!,"="&amp;LA63,#REF!,"&lt;="&amp;ME63,#REF!,"&gt;="&amp;MF63)</f>
        <v/>
      </c>
      <c r="MX63" s="1">
        <f>COUNTIFS(#REF!,LT63,#REF!,1,#REF!,"&gt;="&amp;MC63,#REF!,"&lt;="&amp;MB63,#REF!,"&lt;="&amp;ME63,#REF!,"&gt;="&amp;MF63)</f>
        <v/>
      </c>
      <c r="MY63" s="1">
        <f>COUNTIFS(#REF!,LT63,#REF!,0,#REF!,"&gt;="&amp;MC63,#REF!,"&lt;="&amp;MB63,#REF!,"&lt;="&amp;ME63,#REF!,"&gt;="&amp;MF63)</f>
        <v/>
      </c>
      <c r="MZ63" s="1">
        <f>COUNTIFS(#REF!,LT63,#REF!,1,#REF!,"&lt;="&amp;ME63,#REF!,"&gt;="&amp;MF63,#REF!,"="&amp;KV63,#REF!,"="&amp;KX63)</f>
        <v/>
      </c>
      <c r="NA63" s="1">
        <f>COUNTIFS(#REF!,LT63,#REF!,0,#REF!,"&lt;="&amp;ME63,#REF!,"&gt;="&amp;MF63,#REF!,"="&amp;KV63,#REF!,"="&amp;KX63)</f>
        <v/>
      </c>
      <c r="NB63" s="1">
        <f>COUNTIFS(#REF!,LT63,#REF!,1,#REF!,"&lt;="&amp;ME63,#REF!,"&gt;="&amp;MF63,#REF!,"="&amp;KW63,#REF!,"="&amp;KY63)</f>
        <v/>
      </c>
      <c r="NC63" s="1">
        <f>COUNTIFS(#REF!,LT63,#REF!,0,#REF!,"&lt;="&amp;ME63,#REF!,"&gt;="&amp;MF63,#REF!,"="&amp;KW63,#REF!,"="&amp;KY63)</f>
        <v/>
      </c>
      <c r="ND63" s="1">
        <f>MP63+MR63+MT63+MV63+MX63+MZ63+NB63</f>
        <v/>
      </c>
      <c r="NE63" s="1">
        <f>MQ63+MS63+MU63+MW63+MY63+NA63+NC63</f>
        <v/>
      </c>
      <c r="NF63" s="1">
        <f>ND63+NE63</f>
        <v/>
      </c>
      <c r="NG63" s="33">
        <f>ND63/(ND63+NE63)</f>
        <v/>
      </c>
      <c r="NH63" s="3">
        <f>1/NG63</f>
        <v/>
      </c>
      <c r="NI63" s="1">
        <f>LH63</f>
        <v/>
      </c>
      <c r="NJ63" s="79">
        <f>((1-NG63)*(1/(NI63-1))*0.98-(NG63*1))</f>
        <v/>
      </c>
      <c r="NK63" s="34">
        <f>IF(LR63&lt;0.9,0,IF(AND(LR63&gt;1.1),0,1))</f>
        <v/>
      </c>
      <c r="NL63" s="34">
        <f>IF(LS63&lt;0.9,0,IF(AND(LS63&gt;1.1),0,1))</f>
        <v/>
      </c>
      <c r="NM63" s="32">
        <f>IF(NF63&gt;99,1,0)</f>
        <v/>
      </c>
      <c r="NN63" s="32">
        <f>IF(NJ63&gt;0.0799,1,0)</f>
        <v/>
      </c>
      <c r="NO63" s="32">
        <f>IF(NJ63&gt;NQ63,1,0)</f>
        <v/>
      </c>
      <c r="NP63" s="32">
        <f>NM63+NN63+NO63+NK63+NL63</f>
        <v/>
      </c>
      <c r="NQ63" s="79">
        <f>(((100*NG63)*(NI63-1)*0.98)-((1-NG63)*100))/100</f>
        <v/>
      </c>
      <c r="NR63" s="34">
        <f>IF(LR63&lt;0.9,0,IF(AND(LR63&gt;1.1),0,1))</f>
        <v/>
      </c>
      <c r="NS63" s="34">
        <f>IF(LS63&lt;0.9,0,IF(AND(LS63&gt;1.1),0,1))</f>
        <v/>
      </c>
      <c r="NT63" s="32">
        <f>IF(NF63&gt;99,1,0)</f>
        <v/>
      </c>
      <c r="NU63" s="32">
        <f>IF(NQ63&gt;0.0799,1,0)</f>
        <v/>
      </c>
      <c r="NV63" s="32">
        <f>IF(NQ63&gt;NJ63,1,0)</f>
        <v/>
      </c>
      <c r="NW63" s="32">
        <f>NT63+NU63+NV63+NR63+NS63</f>
        <v/>
      </c>
      <c r="NX63">
        <f>IF(NP63=5,"LayHome1-0",IF(AND(NW63=5),"BackHome1-0",""))</f>
        <v/>
      </c>
      <c r="NY63">
        <f>IF(NP63=5,KN63,IF(AND(NW63=5),KN63,""))</f>
        <v/>
      </c>
      <c r="NZ63">
        <f>IF(NP63=5,"Match Odds",IF(AND(NW63=5),"Match Odds",""))</f>
        <v/>
      </c>
      <c r="OA63">
        <f>IF(NP63=5,KP63,IF(AND(NW63=5),KP63,""))</f>
        <v/>
      </c>
      <c r="OB63">
        <f>IF(NP63=5,"MATCH_ODDS",IF(AND(NW63=5),"MATCH_ODDS",""))</f>
        <v/>
      </c>
      <c r="OC63">
        <f>IF(NP63=5,"LAY",IF(AND(NW63=5),"BACK",""))</f>
        <v/>
      </c>
    </row>
    <row r="64" ht="16.5" customHeight="1" thickBot="1" thickTop="1">
      <c r="A64" s="2" t="n"/>
      <c r="KN64" s="1">
        <f>IF(INDEX(#REF!,MATCH('HT 1-0'!D64,#REF!,0))=INDEX(#REF!,MATCH('HT 1-0'!D64,#REF!,0)),INDEX(#REF!,MATCH('HT 1-0'!D64,#REF!,0)),"ERROR")</f>
        <v/>
      </c>
      <c r="KO64" s="1">
        <f>IF(INDEX(#REF!,MATCH('HT 1-0'!E64,#REF!,0))=INDEX(#REF!,MATCH('HT 1-0'!E64,#REF!,0)),INDEX(#REF!,MATCH('HT 1-0'!E64,#REF!,0)),"ERROR")</f>
        <v/>
      </c>
      <c r="KP64" s="1">
        <f>KN64&amp;" v "&amp;KO64</f>
        <v/>
      </c>
      <c r="KQ64">
        <f>B64&amp;"_"&amp;C64</f>
        <v/>
      </c>
      <c r="KR64" s="1">
        <f>IF((HW64/KK64)&lt;0.335,"G",IF((HW64/KK64)&gt;0.67,"R","A"))</f>
        <v/>
      </c>
      <c r="KS64" s="1">
        <f>IF((HX64/KK64)&lt;0.335,"G",IF((HX64/KK64)&gt;0.67,"R","A"))</f>
        <v/>
      </c>
      <c r="KT64" s="1">
        <f>IF((IH64/KK64)&lt;0.335,"G",IF((IH64/KK64)&gt;0.67,"R","A"))</f>
        <v/>
      </c>
      <c r="KU64" s="1">
        <f>IF((II64/KK64)&lt;0.335,"G",IF((II64/KK64)&gt;0.67,"R","A"))</f>
        <v/>
      </c>
      <c r="KV64" s="1">
        <f>IF((HZ64/KK64)&lt;0.335,"G",IF((HZ64/KK64)&gt;0.67,"R","A"))</f>
        <v/>
      </c>
      <c r="KW64" s="1">
        <f>IF((HY64/KK64)&lt;0.335,"G",IF((HY64/KK64)&gt;0.67,"R","A"))</f>
        <v/>
      </c>
      <c r="KX64" s="1">
        <f>IF((IK64/KK64)&lt;0.335,"G",IF((IK64/KK64)&gt;0.67,"R","A"))</f>
        <v/>
      </c>
      <c r="KY64" s="1">
        <f>IF((IJ64/KK64)&lt;0.335,"G",IF((IJ64/KK64)&gt;0.67,"R","A"))</f>
        <v/>
      </c>
      <c r="KZ64" s="1">
        <f>IF((HQ64/KK64)&lt;0.335,"G",IF((HQ64/KK64)&gt;0.67,"R","A"))</f>
        <v/>
      </c>
      <c r="LA64" s="1">
        <f>IF((IB64/KK64)&lt;0.335,"G",IF((IB64/KK64)&gt;0.67,"R","A"))</f>
        <v/>
      </c>
      <c r="LB64">
        <f>IF(LQ64="1-0",INDEX(Scrape!#REF!,MATCH('HT 1-0'!KP64,Scrape!$B:$B,0)),"")</f>
        <v/>
      </c>
      <c r="LC64">
        <f>IF(LQ64="1-0",INDEX(Scrape!$A:$A,MATCH('HT 1-0'!KP64,Scrape!$B:$B,0)),"")</f>
        <v/>
      </c>
      <c r="LD64">
        <f>IF(LQ64="1-0",INDEX(Scrape!$B:$B,MATCH('HT 1-0'!KP64,Scrape!$B:$B,0)),"")</f>
        <v/>
      </c>
      <c r="LE64">
        <f>IF(LQ64="1-0",INDEX(Scrape!$C:$C,MATCH('HT 1-0'!KP64,Scrape!$B:$B,0)),"")</f>
        <v/>
      </c>
      <c r="LF64">
        <f>IF(LQ64="1-0",INDEX(Scrape!$D:$D,MATCH('HT 1-0'!KP64,Scrape!$B:$B,0)),"")</f>
        <v/>
      </c>
      <c r="LG64">
        <f>IF(LQ64="1-0",INDEX(Scrape!$E:$E,MATCH('HT 1-0'!KP64,Scrape!$B:$B,0)),"")</f>
        <v/>
      </c>
      <c r="LH64">
        <f>IF(LQ64="1-0",INDEX(Scrape!$F:$F,MATCH('HT 1-0'!KP64,Scrape!$B:$B,0)),"")</f>
        <v/>
      </c>
      <c r="LI64">
        <f>IF(LQ64="1-0",INDEX(Scrape!$G:$G,MATCH('HT 1-0'!KP64,Scrape!$B:$B,0)),"")</f>
        <v/>
      </c>
      <c r="LJ64">
        <f>IF(LQ64="1-0",INDEX(Scrape!$H:$H,MATCH('HT 1-0'!KP64,Scrape!$B:$B,0)),"")</f>
        <v/>
      </c>
      <c r="LK64">
        <f>IF(LQ64="1-0",INDEX(Scrape!$I:$I,MATCH('HT 1-0'!KP64,Scrape!$B:$B,0)),"")</f>
        <v/>
      </c>
      <c r="LL64">
        <f>IF(LQ64="1-0",INDEX(Scrape!$J:$J,MATCH('HT 1-0'!KP64,Scrape!$B:$B,0)),"")</f>
        <v/>
      </c>
      <c r="LM64">
        <f>IF(LQ64="1-0",INDEX(Scrape!$K:$K,MATCH('HT 1-0'!KP64,Scrape!$B:$B,0)),"")</f>
        <v/>
      </c>
      <c r="LN64">
        <f>IF(LQ64="1-0",INDEX(Scrape!$L:$L,MATCH('HT 1-0'!KP64,Scrape!$B:$B,0)),"")</f>
        <v/>
      </c>
      <c r="LO64">
        <f>IF(LQ64="1-0",INDEX(Scrape!$M:$M,MATCH('HT 1-0'!KP64,Scrape!$B:$B,0)),"")</f>
        <v/>
      </c>
      <c r="LP64">
        <f>IF(LQ64="1-0",INDEX(Scrape!$N:$N,MATCH('HT 1-0'!KP64,Scrape!$B:$B,0)),"")</f>
        <v/>
      </c>
      <c r="LQ64">
        <f>INDEX(Scrape!$O:$O,MATCH('HT 1-0'!KP64,Scrape!$B:$B,0))</f>
        <v/>
      </c>
      <c r="LR64">
        <f>(1/LJ64)+(1/LI64)+(1/LH64)</f>
        <v/>
      </c>
      <c r="LS64">
        <f>(1/LG64)+(1/LF64)+(1/LE64)</f>
        <v/>
      </c>
      <c r="LT64" s="8">
        <f>IF(INDEX(#REF!,MATCH(KQ64,#REF!,0))=INDEX(#REF!,MATCH(KQ64,#REF!,0)),INDEX(#REF!,MATCH(KQ64,#REF!,0)),"ERROR")</f>
        <v/>
      </c>
      <c r="LU64" s="4">
        <f>IF(KR64="G",2,IF(KR64="R",0.5,IF(KR64="A",1)))</f>
        <v/>
      </c>
      <c r="LV64" s="4">
        <f>IF(KS64="G",0.5,IF(KS64="R",2,IF(KS64="A",1)))</f>
        <v/>
      </c>
      <c r="LW64" s="4">
        <f>IF(KT64="G",2,IF(KT64="R",0.5,IF(KT64="A",1)))</f>
        <v/>
      </c>
      <c r="LX64" s="4">
        <f>IF(KU64="G",0.5,IF(KU64="R",2,IF(KU64="A",1)))</f>
        <v/>
      </c>
      <c r="LY64" s="7">
        <f>(LK64*(LU64+LX64)+(LL64*(LU64+LX64)))</f>
        <v/>
      </c>
      <c r="LZ64" s="7">
        <f>(LN64*(LV64+LW64)+(LO64*(LV64+LW64)))</f>
        <v/>
      </c>
      <c r="MA64" s="11">
        <f>LY64-LZ64</f>
        <v/>
      </c>
      <c r="MB64" s="5">
        <f>MA64+2</f>
        <v/>
      </c>
      <c r="MC64" s="6">
        <f>MA64-2</f>
        <v/>
      </c>
      <c r="MD64" s="4">
        <f>LE64</f>
        <v/>
      </c>
      <c r="ME64" s="9">
        <f>IF(MD64=0,1000,MD64+0.75)</f>
        <v/>
      </c>
      <c r="MF64" s="10">
        <f>IF(MD64=0,0,MD64-0.75)</f>
        <v/>
      </c>
      <c r="MG64" s="4">
        <f>((LM64*(LU64+LX64))-((LP64*(LV64+LW64))))</f>
        <v/>
      </c>
      <c r="MH64" s="9">
        <f>MG64*1.2</f>
        <v/>
      </c>
      <c r="MI64" s="10">
        <f>MG64*0.8</f>
        <v/>
      </c>
      <c r="MJ64">
        <f>IFERROR(NX64,"")</f>
        <v/>
      </c>
      <c r="MK64">
        <f>IFERROR(NY64,"")</f>
        <v/>
      </c>
      <c r="ML64">
        <f>IFERROR(NZ64,"")</f>
        <v/>
      </c>
      <c r="MM64">
        <f>IFERROR(OA64,"")</f>
        <v/>
      </c>
      <c r="MN64">
        <f>IFERROR(OB64,"")</f>
        <v/>
      </c>
      <c r="MO64">
        <f>IFERROR(OC64,"")</f>
        <v/>
      </c>
      <c r="MP64" s="1">
        <f>COUNTIFS(#REF!,LT64,#REF!,1,#REF!,"&gt;="&amp;MC64,#REF!,"&lt;="&amp;MB64,#REF!,"&lt;="&amp;ME64,#REF!,"&gt;="&amp;MF64,#REF!,"="&amp;KV64,#REF!,"="&amp;KX64)</f>
        <v/>
      </c>
      <c r="MQ64" s="1">
        <f>COUNTIFS(#REF!,LT64,#REF!,0,#REF!,"&gt;="&amp;MC64,#REF!,"&lt;="&amp;MB64,#REF!,"&lt;="&amp;ME64,#REF!,"&gt;="&amp;MF64,#REF!,"="&amp;KV64,#REF!,"="&amp;KX64)</f>
        <v/>
      </c>
      <c r="MR64" s="1">
        <f>COUNTIFS(#REF!,LT64,#REF!,1,#REF!,"&gt;="&amp;MC64,#REF!,"&lt;="&amp;MB64,#REF!,"&lt;="&amp;ME64,#REF!,"&gt;="&amp;MF64,#REF!,"="&amp;KW64,#REF!,"="&amp;KY64)</f>
        <v/>
      </c>
      <c r="MS64" s="1">
        <f>COUNTIFS(#REF!,LT64,#REF!,0,#REF!,"&gt;="&amp;MC64,#REF!,"&lt;="&amp;MB64,#REF!,"&lt;="&amp;ME64,#REF!,"&gt;="&amp;MF64,#REF!,"="&amp;KW64,#REF!,"="&amp;KY64)</f>
        <v/>
      </c>
      <c r="MT64" s="1">
        <f>COUNTIFS(#REF!,LT64,#REF!,1,#REF!,"&gt;="&amp;MI64,#REF!,"&lt;="&amp;MH64,#REF!,"&lt;="&amp;ME64,#REF!,"&gt;="&amp;MF64)</f>
        <v/>
      </c>
      <c r="MU64" s="1">
        <f>COUNTIFS(#REF!,LT64,#REF!,0,#REF!,"&gt;="&amp;MI64,#REF!,"&lt;="&amp;MH64,#REF!,"&lt;="&amp;ME64,#REF!,"&gt;="&amp;MF64)</f>
        <v/>
      </c>
      <c r="MV64" s="1">
        <f>COUNTIFS(#REF!,LT64,#REF!,1,#REF!,"&gt;="&amp;MI64,#REF!,"&lt;="&amp;MH64,#REF!,"="&amp;KZ64,#REF!,"="&amp;LA64,#REF!,"&lt;="&amp;ME64,#REF!,"&gt;="&amp;MF64)</f>
        <v/>
      </c>
      <c r="MW64" s="1">
        <f>COUNTIFS(#REF!,LT64,#REF!,0,#REF!,"&gt;="&amp;MI64,#REF!,"&lt;="&amp;MH64,#REF!,"="&amp;KZ64,#REF!,"="&amp;LA64,#REF!,"&lt;="&amp;ME64,#REF!,"&gt;="&amp;MF64)</f>
        <v/>
      </c>
      <c r="MX64" s="1">
        <f>COUNTIFS(#REF!,LT64,#REF!,1,#REF!,"&gt;="&amp;MC64,#REF!,"&lt;="&amp;MB64,#REF!,"&lt;="&amp;ME64,#REF!,"&gt;="&amp;MF64)</f>
        <v/>
      </c>
      <c r="MY64" s="1">
        <f>COUNTIFS(#REF!,LT64,#REF!,0,#REF!,"&gt;="&amp;MC64,#REF!,"&lt;="&amp;MB64,#REF!,"&lt;="&amp;ME64,#REF!,"&gt;="&amp;MF64)</f>
        <v/>
      </c>
      <c r="MZ64" s="1">
        <f>COUNTIFS(#REF!,LT64,#REF!,1,#REF!,"&lt;="&amp;ME64,#REF!,"&gt;="&amp;MF64,#REF!,"="&amp;KV64,#REF!,"="&amp;KX64)</f>
        <v/>
      </c>
      <c r="NA64" s="1">
        <f>COUNTIFS(#REF!,LT64,#REF!,0,#REF!,"&lt;="&amp;ME64,#REF!,"&gt;="&amp;MF64,#REF!,"="&amp;KV64,#REF!,"="&amp;KX64)</f>
        <v/>
      </c>
      <c r="NB64" s="1">
        <f>COUNTIFS(#REF!,LT64,#REF!,1,#REF!,"&lt;="&amp;ME64,#REF!,"&gt;="&amp;MF64,#REF!,"="&amp;KW64,#REF!,"="&amp;KY64)</f>
        <v/>
      </c>
      <c r="NC64" s="1">
        <f>COUNTIFS(#REF!,LT64,#REF!,0,#REF!,"&lt;="&amp;ME64,#REF!,"&gt;="&amp;MF64,#REF!,"="&amp;KW64,#REF!,"="&amp;KY64)</f>
        <v/>
      </c>
      <c r="ND64" s="1">
        <f>MP64+MR64+MT64+MV64+MX64+MZ64+NB64</f>
        <v/>
      </c>
      <c r="NE64" s="1">
        <f>MQ64+MS64+MU64+MW64+MY64+NA64+NC64</f>
        <v/>
      </c>
      <c r="NF64" s="1">
        <f>ND64+NE64</f>
        <v/>
      </c>
      <c r="NG64" s="33">
        <f>ND64/(ND64+NE64)</f>
        <v/>
      </c>
      <c r="NH64" s="3">
        <f>1/NG64</f>
        <v/>
      </c>
      <c r="NI64" s="1">
        <f>LH64</f>
        <v/>
      </c>
      <c r="NJ64" s="79">
        <f>((1-NG64)*(1/(NI64-1))*0.98-(NG64*1))</f>
        <v/>
      </c>
      <c r="NK64" s="34">
        <f>IF(LR64&lt;0.9,0,IF(AND(LR64&gt;1.1),0,1))</f>
        <v/>
      </c>
      <c r="NL64" s="34">
        <f>IF(LS64&lt;0.9,0,IF(AND(LS64&gt;1.1),0,1))</f>
        <v/>
      </c>
      <c r="NM64" s="32">
        <f>IF(NF64&gt;99,1,0)</f>
        <v/>
      </c>
      <c r="NN64" s="32">
        <f>IF(NJ64&gt;0.0799,1,0)</f>
        <v/>
      </c>
      <c r="NO64" s="32">
        <f>IF(NJ64&gt;NQ64,1,0)</f>
        <v/>
      </c>
      <c r="NP64" s="32">
        <f>NM64+NN64+NO64+NK64+NL64</f>
        <v/>
      </c>
      <c r="NQ64" s="79">
        <f>(((100*NG64)*(NI64-1)*0.98)-((1-NG64)*100))/100</f>
        <v/>
      </c>
      <c r="NR64" s="34">
        <f>IF(LR64&lt;0.9,0,IF(AND(LR64&gt;1.1),0,1))</f>
        <v/>
      </c>
      <c r="NS64" s="34">
        <f>IF(LS64&lt;0.9,0,IF(AND(LS64&gt;1.1),0,1))</f>
        <v/>
      </c>
      <c r="NT64" s="32">
        <f>IF(NF64&gt;99,1,0)</f>
        <v/>
      </c>
      <c r="NU64" s="32">
        <f>IF(NQ64&gt;0.0799,1,0)</f>
        <v/>
      </c>
      <c r="NV64" s="32">
        <f>IF(NQ64&gt;NJ64,1,0)</f>
        <v/>
      </c>
      <c r="NW64" s="32">
        <f>NT64+NU64+NV64+NR64+NS64</f>
        <v/>
      </c>
      <c r="NX64">
        <f>IF(NP64=5,"LayHome1-0",IF(AND(NW64=5),"BackHome1-0",""))</f>
        <v/>
      </c>
      <c r="NY64">
        <f>IF(NP64=5,KN64,IF(AND(NW64=5),KN64,""))</f>
        <v/>
      </c>
      <c r="NZ64">
        <f>IF(NP64=5,"Match Odds",IF(AND(NW64=5),"Match Odds",""))</f>
        <v/>
      </c>
      <c r="OA64">
        <f>IF(NP64=5,KP64,IF(AND(NW64=5),KP64,""))</f>
        <v/>
      </c>
      <c r="OB64">
        <f>IF(NP64=5,"MATCH_ODDS",IF(AND(NW64=5),"MATCH_ODDS",""))</f>
        <v/>
      </c>
      <c r="OC64">
        <f>IF(NP64=5,"LAY",IF(AND(NW64=5),"BACK",""))</f>
        <v/>
      </c>
    </row>
    <row r="65" ht="16.5" customHeight="1" thickBot="1" thickTop="1">
      <c r="A65" s="2" t="n"/>
      <c r="KN65" s="1">
        <f>IF(INDEX(#REF!,MATCH('HT 1-0'!D65,#REF!,0))=INDEX(#REF!,MATCH('HT 1-0'!D65,#REF!,0)),INDEX(#REF!,MATCH('HT 1-0'!D65,#REF!,0)),"ERROR")</f>
        <v/>
      </c>
      <c r="KO65" s="1">
        <f>IF(INDEX(#REF!,MATCH('HT 1-0'!E65,#REF!,0))=INDEX(#REF!,MATCH('HT 1-0'!E65,#REF!,0)),INDEX(#REF!,MATCH('HT 1-0'!E65,#REF!,0)),"ERROR")</f>
        <v/>
      </c>
      <c r="KP65" s="1">
        <f>KN65&amp;" v "&amp;KO65</f>
        <v/>
      </c>
      <c r="KQ65">
        <f>B65&amp;"_"&amp;C65</f>
        <v/>
      </c>
      <c r="KR65" s="1">
        <f>IF((HW65/KK65)&lt;0.335,"G",IF((HW65/KK65)&gt;0.67,"R","A"))</f>
        <v/>
      </c>
      <c r="KS65" s="1">
        <f>IF((HX65/KK65)&lt;0.335,"G",IF((HX65/KK65)&gt;0.67,"R","A"))</f>
        <v/>
      </c>
      <c r="KT65" s="1">
        <f>IF((IH65/KK65)&lt;0.335,"G",IF((IH65/KK65)&gt;0.67,"R","A"))</f>
        <v/>
      </c>
      <c r="KU65" s="1">
        <f>IF((II65/KK65)&lt;0.335,"G",IF((II65/KK65)&gt;0.67,"R","A"))</f>
        <v/>
      </c>
      <c r="KV65" s="1">
        <f>IF((HZ65/KK65)&lt;0.335,"G",IF((HZ65/KK65)&gt;0.67,"R","A"))</f>
        <v/>
      </c>
      <c r="KW65" s="1">
        <f>IF((HY65/KK65)&lt;0.335,"G",IF((HY65/KK65)&gt;0.67,"R","A"))</f>
        <v/>
      </c>
      <c r="KX65" s="1">
        <f>IF((IK65/KK65)&lt;0.335,"G",IF((IK65/KK65)&gt;0.67,"R","A"))</f>
        <v/>
      </c>
      <c r="KY65" s="1">
        <f>IF((IJ65/KK65)&lt;0.335,"G",IF((IJ65/KK65)&gt;0.67,"R","A"))</f>
        <v/>
      </c>
      <c r="KZ65" s="1">
        <f>IF((HQ65/KK65)&lt;0.335,"G",IF((HQ65/KK65)&gt;0.67,"R","A"))</f>
        <v/>
      </c>
      <c r="LA65" s="1">
        <f>IF((IB65/KK65)&lt;0.335,"G",IF((IB65/KK65)&gt;0.67,"R","A"))</f>
        <v/>
      </c>
      <c r="LB65">
        <f>IF(LQ65="1-0",INDEX(Scrape!#REF!,MATCH('HT 1-0'!KP65,Scrape!$B:$B,0)),"")</f>
        <v/>
      </c>
      <c r="LC65">
        <f>IF(LQ65="1-0",INDEX(Scrape!$A:$A,MATCH('HT 1-0'!KP65,Scrape!$B:$B,0)),"")</f>
        <v/>
      </c>
      <c r="LD65">
        <f>IF(LQ65="1-0",INDEX(Scrape!$B:$B,MATCH('HT 1-0'!KP65,Scrape!$B:$B,0)),"")</f>
        <v/>
      </c>
      <c r="LE65">
        <f>IF(LQ65="1-0",INDEX(Scrape!$C:$C,MATCH('HT 1-0'!KP65,Scrape!$B:$B,0)),"")</f>
        <v/>
      </c>
      <c r="LF65">
        <f>IF(LQ65="1-0",INDEX(Scrape!$D:$D,MATCH('HT 1-0'!KP65,Scrape!$B:$B,0)),"")</f>
        <v/>
      </c>
      <c r="LG65">
        <f>IF(LQ65="1-0",INDEX(Scrape!$E:$E,MATCH('HT 1-0'!KP65,Scrape!$B:$B,0)),"")</f>
        <v/>
      </c>
      <c r="LH65">
        <f>IF(LQ65="1-0",INDEX(Scrape!$F:$F,MATCH('HT 1-0'!KP65,Scrape!$B:$B,0)),"")</f>
        <v/>
      </c>
      <c r="LI65">
        <f>IF(LQ65="1-0",INDEX(Scrape!$G:$G,MATCH('HT 1-0'!KP65,Scrape!$B:$B,0)),"")</f>
        <v/>
      </c>
      <c r="LJ65">
        <f>IF(LQ65="1-0",INDEX(Scrape!$H:$H,MATCH('HT 1-0'!KP65,Scrape!$B:$B,0)),"")</f>
        <v/>
      </c>
      <c r="LK65">
        <f>IF(LQ65="1-0",INDEX(Scrape!$I:$I,MATCH('HT 1-0'!KP65,Scrape!$B:$B,0)),"")</f>
        <v/>
      </c>
      <c r="LL65">
        <f>IF(LQ65="1-0",INDEX(Scrape!$J:$J,MATCH('HT 1-0'!KP65,Scrape!$B:$B,0)),"")</f>
        <v/>
      </c>
      <c r="LM65">
        <f>IF(LQ65="1-0",INDEX(Scrape!$K:$K,MATCH('HT 1-0'!KP65,Scrape!$B:$B,0)),"")</f>
        <v/>
      </c>
      <c r="LN65">
        <f>IF(LQ65="1-0",INDEX(Scrape!$L:$L,MATCH('HT 1-0'!KP65,Scrape!$B:$B,0)),"")</f>
        <v/>
      </c>
      <c r="LO65">
        <f>IF(LQ65="1-0",INDEX(Scrape!$M:$M,MATCH('HT 1-0'!KP65,Scrape!$B:$B,0)),"")</f>
        <v/>
      </c>
      <c r="LP65">
        <f>IF(LQ65="1-0",INDEX(Scrape!$N:$N,MATCH('HT 1-0'!KP65,Scrape!$B:$B,0)),"")</f>
        <v/>
      </c>
      <c r="LQ65">
        <f>INDEX(Scrape!$O:$O,MATCH('HT 1-0'!KP65,Scrape!$B:$B,0))</f>
        <v/>
      </c>
      <c r="LR65">
        <f>(1/LJ65)+(1/LI65)+(1/LH65)</f>
        <v/>
      </c>
      <c r="LS65">
        <f>(1/LG65)+(1/LF65)+(1/LE65)</f>
        <v/>
      </c>
      <c r="LT65" s="8">
        <f>IF(INDEX(#REF!,MATCH(KQ65,#REF!,0))=INDEX(#REF!,MATCH(KQ65,#REF!,0)),INDEX(#REF!,MATCH(KQ65,#REF!,0)),"ERROR")</f>
        <v/>
      </c>
      <c r="LU65" s="4">
        <f>IF(KR65="G",2,IF(KR65="R",0.5,IF(KR65="A",1)))</f>
        <v/>
      </c>
      <c r="LV65" s="4">
        <f>IF(KS65="G",0.5,IF(KS65="R",2,IF(KS65="A",1)))</f>
        <v/>
      </c>
      <c r="LW65" s="4">
        <f>IF(KT65="G",2,IF(KT65="R",0.5,IF(KT65="A",1)))</f>
        <v/>
      </c>
      <c r="LX65" s="4">
        <f>IF(KU65="G",0.5,IF(KU65="R",2,IF(KU65="A",1)))</f>
        <v/>
      </c>
      <c r="LY65" s="7">
        <f>(LK65*(LU65+LX65)+(LL65*(LU65+LX65)))</f>
        <v/>
      </c>
      <c r="LZ65" s="7">
        <f>(LN65*(LV65+LW65)+(LO65*(LV65+LW65)))</f>
        <v/>
      </c>
      <c r="MA65" s="11">
        <f>LY65-LZ65</f>
        <v/>
      </c>
      <c r="MB65" s="5">
        <f>MA65+2</f>
        <v/>
      </c>
      <c r="MC65" s="6">
        <f>MA65-2</f>
        <v/>
      </c>
      <c r="MD65" s="4">
        <f>LE65</f>
        <v/>
      </c>
      <c r="ME65" s="9">
        <f>IF(MD65=0,1000,MD65+0.75)</f>
        <v/>
      </c>
      <c r="MF65" s="10">
        <f>IF(MD65=0,0,MD65-0.75)</f>
        <v/>
      </c>
      <c r="MG65" s="4">
        <f>((LM65*(LU65+LX65))-((LP65*(LV65+LW65))))</f>
        <v/>
      </c>
      <c r="MH65" s="9">
        <f>MG65*1.2</f>
        <v/>
      </c>
      <c r="MI65" s="10">
        <f>MG65*0.8</f>
        <v/>
      </c>
      <c r="MJ65">
        <f>IFERROR(NX65,"")</f>
        <v/>
      </c>
      <c r="MK65">
        <f>IFERROR(NY65,"")</f>
        <v/>
      </c>
      <c r="ML65">
        <f>IFERROR(NZ65,"")</f>
        <v/>
      </c>
      <c r="MM65">
        <f>IFERROR(OA65,"")</f>
        <v/>
      </c>
      <c r="MN65">
        <f>IFERROR(OB65,"")</f>
        <v/>
      </c>
      <c r="MO65">
        <f>IFERROR(OC65,"")</f>
        <v/>
      </c>
      <c r="MP65" s="1">
        <f>COUNTIFS(#REF!,LT65,#REF!,1,#REF!,"&gt;="&amp;MC65,#REF!,"&lt;="&amp;MB65,#REF!,"&lt;="&amp;ME65,#REF!,"&gt;="&amp;MF65,#REF!,"="&amp;KV65,#REF!,"="&amp;KX65)</f>
        <v/>
      </c>
      <c r="MQ65" s="1">
        <f>COUNTIFS(#REF!,LT65,#REF!,0,#REF!,"&gt;="&amp;MC65,#REF!,"&lt;="&amp;MB65,#REF!,"&lt;="&amp;ME65,#REF!,"&gt;="&amp;MF65,#REF!,"="&amp;KV65,#REF!,"="&amp;KX65)</f>
        <v/>
      </c>
      <c r="MR65" s="1">
        <f>COUNTIFS(#REF!,LT65,#REF!,1,#REF!,"&gt;="&amp;MC65,#REF!,"&lt;="&amp;MB65,#REF!,"&lt;="&amp;ME65,#REF!,"&gt;="&amp;MF65,#REF!,"="&amp;KW65,#REF!,"="&amp;KY65)</f>
        <v/>
      </c>
      <c r="MS65" s="1">
        <f>COUNTIFS(#REF!,LT65,#REF!,0,#REF!,"&gt;="&amp;MC65,#REF!,"&lt;="&amp;MB65,#REF!,"&lt;="&amp;ME65,#REF!,"&gt;="&amp;MF65,#REF!,"="&amp;KW65,#REF!,"="&amp;KY65)</f>
        <v/>
      </c>
      <c r="MT65" s="1">
        <f>COUNTIFS(#REF!,LT65,#REF!,1,#REF!,"&gt;="&amp;MI65,#REF!,"&lt;="&amp;MH65,#REF!,"&lt;="&amp;ME65,#REF!,"&gt;="&amp;MF65)</f>
        <v/>
      </c>
      <c r="MU65" s="1">
        <f>COUNTIFS(#REF!,LT65,#REF!,0,#REF!,"&gt;="&amp;MI65,#REF!,"&lt;="&amp;MH65,#REF!,"&lt;="&amp;ME65,#REF!,"&gt;="&amp;MF65)</f>
        <v/>
      </c>
      <c r="MV65" s="1">
        <f>COUNTIFS(#REF!,LT65,#REF!,1,#REF!,"&gt;="&amp;MI65,#REF!,"&lt;="&amp;MH65,#REF!,"="&amp;KZ65,#REF!,"="&amp;LA65,#REF!,"&lt;="&amp;ME65,#REF!,"&gt;="&amp;MF65)</f>
        <v/>
      </c>
      <c r="MW65" s="1">
        <f>COUNTIFS(#REF!,LT65,#REF!,0,#REF!,"&gt;="&amp;MI65,#REF!,"&lt;="&amp;MH65,#REF!,"="&amp;KZ65,#REF!,"="&amp;LA65,#REF!,"&lt;="&amp;ME65,#REF!,"&gt;="&amp;MF65)</f>
        <v/>
      </c>
      <c r="MX65" s="1">
        <f>COUNTIFS(#REF!,LT65,#REF!,1,#REF!,"&gt;="&amp;MC65,#REF!,"&lt;="&amp;MB65,#REF!,"&lt;="&amp;ME65,#REF!,"&gt;="&amp;MF65)</f>
        <v/>
      </c>
      <c r="MY65" s="1">
        <f>COUNTIFS(#REF!,LT65,#REF!,0,#REF!,"&gt;="&amp;MC65,#REF!,"&lt;="&amp;MB65,#REF!,"&lt;="&amp;ME65,#REF!,"&gt;="&amp;MF65)</f>
        <v/>
      </c>
      <c r="MZ65" s="1">
        <f>COUNTIFS(#REF!,LT65,#REF!,1,#REF!,"&lt;="&amp;ME65,#REF!,"&gt;="&amp;MF65,#REF!,"="&amp;KV65,#REF!,"="&amp;KX65)</f>
        <v/>
      </c>
      <c r="NA65" s="1">
        <f>COUNTIFS(#REF!,LT65,#REF!,0,#REF!,"&lt;="&amp;ME65,#REF!,"&gt;="&amp;MF65,#REF!,"="&amp;KV65,#REF!,"="&amp;KX65)</f>
        <v/>
      </c>
      <c r="NB65" s="1">
        <f>COUNTIFS(#REF!,LT65,#REF!,1,#REF!,"&lt;="&amp;ME65,#REF!,"&gt;="&amp;MF65,#REF!,"="&amp;KW65,#REF!,"="&amp;KY65)</f>
        <v/>
      </c>
      <c r="NC65" s="1">
        <f>COUNTIFS(#REF!,LT65,#REF!,0,#REF!,"&lt;="&amp;ME65,#REF!,"&gt;="&amp;MF65,#REF!,"="&amp;KW65,#REF!,"="&amp;KY65)</f>
        <v/>
      </c>
      <c r="ND65" s="1">
        <f>MP65+MR65+MT65+MV65+MX65+MZ65+NB65</f>
        <v/>
      </c>
      <c r="NE65" s="1">
        <f>MQ65+MS65+MU65+MW65+MY65+NA65+NC65</f>
        <v/>
      </c>
      <c r="NF65" s="1">
        <f>ND65+NE65</f>
        <v/>
      </c>
      <c r="NG65" s="33">
        <f>ND65/(ND65+NE65)</f>
        <v/>
      </c>
      <c r="NH65" s="3">
        <f>1/NG65</f>
        <v/>
      </c>
      <c r="NI65" s="1">
        <f>LH65</f>
        <v/>
      </c>
      <c r="NJ65" s="79">
        <f>((1-NG65)*(1/(NI65-1))*0.98-(NG65*1))</f>
        <v/>
      </c>
      <c r="NK65" s="34">
        <f>IF(LR65&lt;0.9,0,IF(AND(LR65&gt;1.1),0,1))</f>
        <v/>
      </c>
      <c r="NL65" s="34">
        <f>IF(LS65&lt;0.9,0,IF(AND(LS65&gt;1.1),0,1))</f>
        <v/>
      </c>
      <c r="NM65" s="32">
        <f>IF(NF65&gt;99,1,0)</f>
        <v/>
      </c>
      <c r="NN65" s="32">
        <f>IF(NJ65&gt;0.0799,1,0)</f>
        <v/>
      </c>
      <c r="NO65" s="32">
        <f>IF(NJ65&gt;NQ65,1,0)</f>
        <v/>
      </c>
      <c r="NP65" s="32">
        <f>NM65+NN65+NO65+NK65+NL65</f>
        <v/>
      </c>
      <c r="NQ65" s="79">
        <f>(((100*NG65)*(NI65-1)*0.98)-((1-NG65)*100))/100</f>
        <v/>
      </c>
      <c r="NR65" s="34">
        <f>IF(LR65&lt;0.9,0,IF(AND(LR65&gt;1.1),0,1))</f>
        <v/>
      </c>
      <c r="NS65" s="34">
        <f>IF(LS65&lt;0.9,0,IF(AND(LS65&gt;1.1),0,1))</f>
        <v/>
      </c>
      <c r="NT65" s="32">
        <f>IF(NF65&gt;99,1,0)</f>
        <v/>
      </c>
      <c r="NU65" s="32">
        <f>IF(NQ65&gt;0.0799,1,0)</f>
        <v/>
      </c>
      <c r="NV65" s="32">
        <f>IF(NQ65&gt;NJ65,1,0)</f>
        <v/>
      </c>
      <c r="NW65" s="32">
        <f>NT65+NU65+NV65+NR65+NS65</f>
        <v/>
      </c>
      <c r="NX65">
        <f>IF(NP65=5,"LayHome1-0",IF(AND(NW65=5),"BackHome1-0",""))</f>
        <v/>
      </c>
      <c r="NY65">
        <f>IF(NP65=5,KN65,IF(AND(NW65=5),KN65,""))</f>
        <v/>
      </c>
      <c r="NZ65">
        <f>IF(NP65=5,"Match Odds",IF(AND(NW65=5),"Match Odds",""))</f>
        <v/>
      </c>
      <c r="OA65">
        <f>IF(NP65=5,KP65,IF(AND(NW65=5),KP65,""))</f>
        <v/>
      </c>
      <c r="OB65">
        <f>IF(NP65=5,"MATCH_ODDS",IF(AND(NW65=5),"MATCH_ODDS",""))</f>
        <v/>
      </c>
      <c r="OC65">
        <f>IF(NP65=5,"LAY",IF(AND(NW65=5),"BACK",""))</f>
        <v/>
      </c>
    </row>
    <row r="66" ht="16.5" customHeight="1" thickBot="1" thickTop="1">
      <c r="A66" s="2" t="n"/>
      <c r="KN66" s="1">
        <f>IF(INDEX(#REF!,MATCH('HT 1-0'!D66,#REF!,0))=INDEX(#REF!,MATCH('HT 1-0'!D66,#REF!,0)),INDEX(#REF!,MATCH('HT 1-0'!D66,#REF!,0)),"ERROR")</f>
        <v/>
      </c>
      <c r="KO66" s="1">
        <f>IF(INDEX(#REF!,MATCH('HT 1-0'!E66,#REF!,0))=INDEX(#REF!,MATCH('HT 1-0'!E66,#REF!,0)),INDEX(#REF!,MATCH('HT 1-0'!E66,#REF!,0)),"ERROR")</f>
        <v/>
      </c>
      <c r="KP66" s="1">
        <f>KN66&amp;" v "&amp;KO66</f>
        <v/>
      </c>
      <c r="KQ66">
        <f>B66&amp;"_"&amp;C66</f>
        <v/>
      </c>
      <c r="KR66" s="1">
        <f>IF((HW66/KK66)&lt;0.335,"G",IF((HW66/KK66)&gt;0.67,"R","A"))</f>
        <v/>
      </c>
      <c r="KS66" s="1">
        <f>IF((HX66/KK66)&lt;0.335,"G",IF((HX66/KK66)&gt;0.67,"R","A"))</f>
        <v/>
      </c>
      <c r="KT66" s="1">
        <f>IF((IH66/KK66)&lt;0.335,"G",IF((IH66/KK66)&gt;0.67,"R","A"))</f>
        <v/>
      </c>
      <c r="KU66" s="1">
        <f>IF((II66/KK66)&lt;0.335,"G",IF((II66/KK66)&gt;0.67,"R","A"))</f>
        <v/>
      </c>
      <c r="KV66" s="1">
        <f>IF((HZ66/KK66)&lt;0.335,"G",IF((HZ66/KK66)&gt;0.67,"R","A"))</f>
        <v/>
      </c>
      <c r="KW66" s="1">
        <f>IF((HY66/KK66)&lt;0.335,"G",IF((HY66/KK66)&gt;0.67,"R","A"))</f>
        <v/>
      </c>
      <c r="KX66" s="1">
        <f>IF((IK66/KK66)&lt;0.335,"G",IF((IK66/KK66)&gt;0.67,"R","A"))</f>
        <v/>
      </c>
      <c r="KY66" s="1">
        <f>IF((IJ66/KK66)&lt;0.335,"G",IF((IJ66/KK66)&gt;0.67,"R","A"))</f>
        <v/>
      </c>
      <c r="KZ66" s="1">
        <f>IF((HQ66/KK66)&lt;0.335,"G",IF((HQ66/KK66)&gt;0.67,"R","A"))</f>
        <v/>
      </c>
      <c r="LA66" s="1">
        <f>IF((IB66/KK66)&lt;0.335,"G",IF((IB66/KK66)&gt;0.67,"R","A"))</f>
        <v/>
      </c>
      <c r="LB66">
        <f>IF(LQ66="1-0",INDEX(Scrape!#REF!,MATCH('HT 1-0'!KP66,Scrape!$B:$B,0)),"")</f>
        <v/>
      </c>
      <c r="LC66">
        <f>IF(LQ66="1-0",INDEX(Scrape!$A:$A,MATCH('HT 1-0'!KP66,Scrape!$B:$B,0)),"")</f>
        <v/>
      </c>
      <c r="LD66">
        <f>IF(LQ66="1-0",INDEX(Scrape!$B:$B,MATCH('HT 1-0'!KP66,Scrape!$B:$B,0)),"")</f>
        <v/>
      </c>
      <c r="LE66">
        <f>IF(LQ66="1-0",INDEX(Scrape!$C:$C,MATCH('HT 1-0'!KP66,Scrape!$B:$B,0)),"")</f>
        <v/>
      </c>
      <c r="LF66">
        <f>IF(LQ66="1-0",INDEX(Scrape!$D:$D,MATCH('HT 1-0'!KP66,Scrape!$B:$B,0)),"")</f>
        <v/>
      </c>
      <c r="LG66">
        <f>IF(LQ66="1-0",INDEX(Scrape!$E:$E,MATCH('HT 1-0'!KP66,Scrape!$B:$B,0)),"")</f>
        <v/>
      </c>
      <c r="LH66">
        <f>IF(LQ66="1-0",INDEX(Scrape!$F:$F,MATCH('HT 1-0'!KP66,Scrape!$B:$B,0)),"")</f>
        <v/>
      </c>
      <c r="LI66">
        <f>IF(LQ66="1-0",INDEX(Scrape!$G:$G,MATCH('HT 1-0'!KP66,Scrape!$B:$B,0)),"")</f>
        <v/>
      </c>
      <c r="LJ66">
        <f>IF(LQ66="1-0",INDEX(Scrape!$H:$H,MATCH('HT 1-0'!KP66,Scrape!$B:$B,0)),"")</f>
        <v/>
      </c>
      <c r="LK66">
        <f>IF(LQ66="1-0",INDEX(Scrape!$I:$I,MATCH('HT 1-0'!KP66,Scrape!$B:$B,0)),"")</f>
        <v/>
      </c>
      <c r="LL66">
        <f>IF(LQ66="1-0",INDEX(Scrape!$J:$J,MATCH('HT 1-0'!KP66,Scrape!$B:$B,0)),"")</f>
        <v/>
      </c>
      <c r="LM66">
        <f>IF(LQ66="1-0",INDEX(Scrape!$K:$K,MATCH('HT 1-0'!KP66,Scrape!$B:$B,0)),"")</f>
        <v/>
      </c>
      <c r="LN66">
        <f>IF(LQ66="1-0",INDEX(Scrape!$L:$L,MATCH('HT 1-0'!KP66,Scrape!$B:$B,0)),"")</f>
        <v/>
      </c>
      <c r="LO66">
        <f>IF(LQ66="1-0",INDEX(Scrape!$M:$M,MATCH('HT 1-0'!KP66,Scrape!$B:$B,0)),"")</f>
        <v/>
      </c>
      <c r="LP66">
        <f>IF(LQ66="1-0",INDEX(Scrape!$N:$N,MATCH('HT 1-0'!KP66,Scrape!$B:$B,0)),"")</f>
        <v/>
      </c>
      <c r="LQ66">
        <f>INDEX(Scrape!$O:$O,MATCH('HT 1-0'!KP66,Scrape!$B:$B,0))</f>
        <v/>
      </c>
      <c r="LR66">
        <f>(1/LJ66)+(1/LI66)+(1/LH66)</f>
        <v/>
      </c>
      <c r="LS66">
        <f>(1/LG66)+(1/LF66)+(1/LE66)</f>
        <v/>
      </c>
      <c r="LT66" s="8">
        <f>IF(INDEX(#REF!,MATCH(KQ66,#REF!,0))=INDEX(#REF!,MATCH(KQ66,#REF!,0)),INDEX(#REF!,MATCH(KQ66,#REF!,0)),"ERROR")</f>
        <v/>
      </c>
      <c r="LU66" s="4">
        <f>IF(KR66="G",2,IF(KR66="R",0.5,IF(KR66="A",1)))</f>
        <v/>
      </c>
      <c r="LV66" s="4">
        <f>IF(KS66="G",0.5,IF(KS66="R",2,IF(KS66="A",1)))</f>
        <v/>
      </c>
      <c r="LW66" s="4">
        <f>IF(KT66="G",2,IF(KT66="R",0.5,IF(KT66="A",1)))</f>
        <v/>
      </c>
      <c r="LX66" s="4">
        <f>IF(KU66="G",0.5,IF(KU66="R",2,IF(KU66="A",1)))</f>
        <v/>
      </c>
      <c r="LY66" s="7">
        <f>(LK66*(LU66+LX66)+(LL66*(LU66+LX66)))</f>
        <v/>
      </c>
      <c r="LZ66" s="7">
        <f>(LN66*(LV66+LW66)+(LO66*(LV66+LW66)))</f>
        <v/>
      </c>
      <c r="MA66" s="11">
        <f>LY66-LZ66</f>
        <v/>
      </c>
      <c r="MB66" s="5">
        <f>MA66+2</f>
        <v/>
      </c>
      <c r="MC66" s="6">
        <f>MA66-2</f>
        <v/>
      </c>
      <c r="MD66" s="4">
        <f>LE66</f>
        <v/>
      </c>
      <c r="ME66" s="9">
        <f>IF(MD66=0,1000,MD66+0.75)</f>
        <v/>
      </c>
      <c r="MF66" s="10">
        <f>IF(MD66=0,0,MD66-0.75)</f>
        <v/>
      </c>
      <c r="MG66" s="4">
        <f>((LM66*(LU66+LX66))-((LP66*(LV66+LW66))))</f>
        <v/>
      </c>
      <c r="MH66" s="9">
        <f>MG66*1.2</f>
        <v/>
      </c>
      <c r="MI66" s="10">
        <f>MG66*0.8</f>
        <v/>
      </c>
      <c r="MJ66">
        <f>IFERROR(NX66,"")</f>
        <v/>
      </c>
      <c r="MK66">
        <f>IFERROR(NY66,"")</f>
        <v/>
      </c>
      <c r="ML66">
        <f>IFERROR(NZ66,"")</f>
        <v/>
      </c>
      <c r="MM66">
        <f>IFERROR(OA66,"")</f>
        <v/>
      </c>
      <c r="MN66">
        <f>IFERROR(OB66,"")</f>
        <v/>
      </c>
      <c r="MO66">
        <f>IFERROR(OC66,"")</f>
        <v/>
      </c>
      <c r="MP66" s="1">
        <f>COUNTIFS(#REF!,LT66,#REF!,1,#REF!,"&gt;="&amp;MC66,#REF!,"&lt;="&amp;MB66,#REF!,"&lt;="&amp;ME66,#REF!,"&gt;="&amp;MF66,#REF!,"="&amp;KV66,#REF!,"="&amp;KX66)</f>
        <v/>
      </c>
      <c r="MQ66" s="1">
        <f>COUNTIFS(#REF!,LT66,#REF!,0,#REF!,"&gt;="&amp;MC66,#REF!,"&lt;="&amp;MB66,#REF!,"&lt;="&amp;ME66,#REF!,"&gt;="&amp;MF66,#REF!,"="&amp;KV66,#REF!,"="&amp;KX66)</f>
        <v/>
      </c>
      <c r="MR66" s="1">
        <f>COUNTIFS(#REF!,LT66,#REF!,1,#REF!,"&gt;="&amp;MC66,#REF!,"&lt;="&amp;MB66,#REF!,"&lt;="&amp;ME66,#REF!,"&gt;="&amp;MF66,#REF!,"="&amp;KW66,#REF!,"="&amp;KY66)</f>
        <v/>
      </c>
      <c r="MS66" s="1">
        <f>COUNTIFS(#REF!,LT66,#REF!,0,#REF!,"&gt;="&amp;MC66,#REF!,"&lt;="&amp;MB66,#REF!,"&lt;="&amp;ME66,#REF!,"&gt;="&amp;MF66,#REF!,"="&amp;KW66,#REF!,"="&amp;KY66)</f>
        <v/>
      </c>
      <c r="MT66" s="1">
        <f>COUNTIFS(#REF!,LT66,#REF!,1,#REF!,"&gt;="&amp;MI66,#REF!,"&lt;="&amp;MH66,#REF!,"&lt;="&amp;ME66,#REF!,"&gt;="&amp;MF66)</f>
        <v/>
      </c>
      <c r="MU66" s="1">
        <f>COUNTIFS(#REF!,LT66,#REF!,0,#REF!,"&gt;="&amp;MI66,#REF!,"&lt;="&amp;MH66,#REF!,"&lt;="&amp;ME66,#REF!,"&gt;="&amp;MF66)</f>
        <v/>
      </c>
      <c r="MV66" s="1">
        <f>COUNTIFS(#REF!,LT66,#REF!,1,#REF!,"&gt;="&amp;MI66,#REF!,"&lt;="&amp;MH66,#REF!,"="&amp;KZ66,#REF!,"="&amp;LA66,#REF!,"&lt;="&amp;ME66,#REF!,"&gt;="&amp;MF66)</f>
        <v/>
      </c>
      <c r="MW66" s="1">
        <f>COUNTIFS(#REF!,LT66,#REF!,0,#REF!,"&gt;="&amp;MI66,#REF!,"&lt;="&amp;MH66,#REF!,"="&amp;KZ66,#REF!,"="&amp;LA66,#REF!,"&lt;="&amp;ME66,#REF!,"&gt;="&amp;MF66)</f>
        <v/>
      </c>
      <c r="MX66" s="1">
        <f>COUNTIFS(#REF!,LT66,#REF!,1,#REF!,"&gt;="&amp;MC66,#REF!,"&lt;="&amp;MB66,#REF!,"&lt;="&amp;ME66,#REF!,"&gt;="&amp;MF66)</f>
        <v/>
      </c>
      <c r="MY66" s="1">
        <f>COUNTIFS(#REF!,LT66,#REF!,0,#REF!,"&gt;="&amp;MC66,#REF!,"&lt;="&amp;MB66,#REF!,"&lt;="&amp;ME66,#REF!,"&gt;="&amp;MF66)</f>
        <v/>
      </c>
      <c r="MZ66" s="1">
        <f>COUNTIFS(#REF!,LT66,#REF!,1,#REF!,"&lt;="&amp;ME66,#REF!,"&gt;="&amp;MF66,#REF!,"="&amp;KV66,#REF!,"="&amp;KX66)</f>
        <v/>
      </c>
      <c r="NA66" s="1">
        <f>COUNTIFS(#REF!,LT66,#REF!,0,#REF!,"&lt;="&amp;ME66,#REF!,"&gt;="&amp;MF66,#REF!,"="&amp;KV66,#REF!,"="&amp;KX66)</f>
        <v/>
      </c>
      <c r="NB66" s="1">
        <f>COUNTIFS(#REF!,LT66,#REF!,1,#REF!,"&lt;="&amp;ME66,#REF!,"&gt;="&amp;MF66,#REF!,"="&amp;KW66,#REF!,"="&amp;KY66)</f>
        <v/>
      </c>
      <c r="NC66" s="1">
        <f>COUNTIFS(#REF!,LT66,#REF!,0,#REF!,"&lt;="&amp;ME66,#REF!,"&gt;="&amp;MF66,#REF!,"="&amp;KW66,#REF!,"="&amp;KY66)</f>
        <v/>
      </c>
      <c r="ND66" s="1">
        <f>MP66+MR66+MT66+MV66+MX66+MZ66+NB66</f>
        <v/>
      </c>
      <c r="NE66" s="1">
        <f>MQ66+MS66+MU66+MW66+MY66+NA66+NC66</f>
        <v/>
      </c>
      <c r="NF66" s="1">
        <f>ND66+NE66</f>
        <v/>
      </c>
      <c r="NG66" s="33">
        <f>ND66/(ND66+NE66)</f>
        <v/>
      </c>
      <c r="NH66" s="3">
        <f>1/NG66</f>
        <v/>
      </c>
      <c r="NI66" s="1">
        <f>LH66</f>
        <v/>
      </c>
      <c r="NJ66" s="79">
        <f>((1-NG66)*(1/(NI66-1))*0.98-(NG66*1))</f>
        <v/>
      </c>
      <c r="NK66" s="34">
        <f>IF(LR66&lt;0.9,0,IF(AND(LR66&gt;1.1),0,1))</f>
        <v/>
      </c>
      <c r="NL66" s="34">
        <f>IF(LS66&lt;0.9,0,IF(AND(LS66&gt;1.1),0,1))</f>
        <v/>
      </c>
      <c r="NM66" s="32">
        <f>IF(NF66&gt;99,1,0)</f>
        <v/>
      </c>
      <c r="NN66" s="32">
        <f>IF(NJ66&gt;0.0799,1,0)</f>
        <v/>
      </c>
      <c r="NO66" s="32">
        <f>IF(NJ66&gt;NQ66,1,0)</f>
        <v/>
      </c>
      <c r="NP66" s="32">
        <f>NM66+NN66+NO66+NK66+NL66</f>
        <v/>
      </c>
      <c r="NQ66" s="79">
        <f>(((100*NG66)*(NI66-1)*0.98)-((1-NG66)*100))/100</f>
        <v/>
      </c>
      <c r="NR66" s="34">
        <f>IF(LR66&lt;0.9,0,IF(AND(LR66&gt;1.1),0,1))</f>
        <v/>
      </c>
      <c r="NS66" s="34">
        <f>IF(LS66&lt;0.9,0,IF(AND(LS66&gt;1.1),0,1))</f>
        <v/>
      </c>
      <c r="NT66" s="32">
        <f>IF(NF66&gt;99,1,0)</f>
        <v/>
      </c>
      <c r="NU66" s="32">
        <f>IF(NQ66&gt;0.0799,1,0)</f>
        <v/>
      </c>
      <c r="NV66" s="32">
        <f>IF(NQ66&gt;NJ66,1,0)</f>
        <v/>
      </c>
      <c r="NW66" s="32">
        <f>NT66+NU66+NV66+NR66+NS66</f>
        <v/>
      </c>
      <c r="NX66">
        <f>IF(NP66=5,"LayHome1-0",IF(AND(NW66=5),"BackHome1-0",""))</f>
        <v/>
      </c>
      <c r="NY66">
        <f>IF(NP66=5,KN66,IF(AND(NW66=5),KN66,""))</f>
        <v/>
      </c>
      <c r="NZ66">
        <f>IF(NP66=5,"Match Odds",IF(AND(NW66=5),"Match Odds",""))</f>
        <v/>
      </c>
      <c r="OA66">
        <f>IF(NP66=5,KP66,IF(AND(NW66=5),KP66,""))</f>
        <v/>
      </c>
      <c r="OB66">
        <f>IF(NP66=5,"MATCH_ODDS",IF(AND(NW66=5),"MATCH_ODDS",""))</f>
        <v/>
      </c>
      <c r="OC66">
        <f>IF(NP66=5,"LAY",IF(AND(NW66=5),"BACK",""))</f>
        <v/>
      </c>
    </row>
    <row r="67" ht="16.5" customHeight="1" thickBot="1" thickTop="1">
      <c r="A67" s="2" t="n"/>
      <c r="KN67" s="1">
        <f>IF(INDEX(#REF!,MATCH('HT 1-0'!D67,#REF!,0))=INDEX(#REF!,MATCH('HT 1-0'!D67,#REF!,0)),INDEX(#REF!,MATCH('HT 1-0'!D67,#REF!,0)),"ERROR")</f>
        <v/>
      </c>
      <c r="KO67" s="1">
        <f>IF(INDEX(#REF!,MATCH('HT 1-0'!E67,#REF!,0))=INDEX(#REF!,MATCH('HT 1-0'!E67,#REF!,0)),INDEX(#REF!,MATCH('HT 1-0'!E67,#REF!,0)),"ERROR")</f>
        <v/>
      </c>
      <c r="KP67" s="1">
        <f>KN67&amp;" v "&amp;KO67</f>
        <v/>
      </c>
      <c r="KQ67">
        <f>B67&amp;"_"&amp;C67</f>
        <v/>
      </c>
      <c r="KR67" s="1">
        <f>IF((HW67/KK67)&lt;0.335,"G",IF((HW67/KK67)&gt;0.67,"R","A"))</f>
        <v/>
      </c>
      <c r="KS67" s="1">
        <f>IF((HX67/KK67)&lt;0.335,"G",IF((HX67/KK67)&gt;0.67,"R","A"))</f>
        <v/>
      </c>
      <c r="KT67" s="1">
        <f>IF((IH67/KK67)&lt;0.335,"G",IF((IH67/KK67)&gt;0.67,"R","A"))</f>
        <v/>
      </c>
      <c r="KU67" s="1">
        <f>IF((II67/KK67)&lt;0.335,"G",IF((II67/KK67)&gt;0.67,"R","A"))</f>
        <v/>
      </c>
      <c r="KV67" s="1">
        <f>IF((HZ67/KK67)&lt;0.335,"G",IF((HZ67/KK67)&gt;0.67,"R","A"))</f>
        <v/>
      </c>
      <c r="KW67" s="1">
        <f>IF((HY67/KK67)&lt;0.335,"G",IF((HY67/KK67)&gt;0.67,"R","A"))</f>
        <v/>
      </c>
      <c r="KX67" s="1">
        <f>IF((IK67/KK67)&lt;0.335,"G",IF((IK67/KK67)&gt;0.67,"R","A"))</f>
        <v/>
      </c>
      <c r="KY67" s="1">
        <f>IF((IJ67/KK67)&lt;0.335,"G",IF((IJ67/KK67)&gt;0.67,"R","A"))</f>
        <v/>
      </c>
      <c r="KZ67" s="1">
        <f>IF((HQ67/KK67)&lt;0.335,"G",IF((HQ67/KK67)&gt;0.67,"R","A"))</f>
        <v/>
      </c>
      <c r="LA67" s="1">
        <f>IF((IB67/KK67)&lt;0.335,"G",IF((IB67/KK67)&gt;0.67,"R","A"))</f>
        <v/>
      </c>
      <c r="LB67">
        <f>IF(LQ67="1-0",INDEX(Scrape!#REF!,MATCH('HT 1-0'!KP67,Scrape!$B:$B,0)),"")</f>
        <v/>
      </c>
      <c r="LC67">
        <f>IF(LQ67="1-0",INDEX(Scrape!$A:$A,MATCH('HT 1-0'!KP67,Scrape!$B:$B,0)),"")</f>
        <v/>
      </c>
      <c r="LD67">
        <f>IF(LQ67="1-0",INDEX(Scrape!$B:$B,MATCH('HT 1-0'!KP67,Scrape!$B:$B,0)),"")</f>
        <v/>
      </c>
      <c r="LE67">
        <f>IF(LQ67="1-0",INDEX(Scrape!$C:$C,MATCH('HT 1-0'!KP67,Scrape!$B:$B,0)),"")</f>
        <v/>
      </c>
      <c r="LF67">
        <f>IF(LQ67="1-0",INDEX(Scrape!$D:$D,MATCH('HT 1-0'!KP67,Scrape!$B:$B,0)),"")</f>
        <v/>
      </c>
      <c r="LG67">
        <f>IF(LQ67="1-0",INDEX(Scrape!$E:$E,MATCH('HT 1-0'!KP67,Scrape!$B:$B,0)),"")</f>
        <v/>
      </c>
      <c r="LH67">
        <f>IF(LQ67="1-0",INDEX(Scrape!$F:$F,MATCH('HT 1-0'!KP67,Scrape!$B:$B,0)),"")</f>
        <v/>
      </c>
      <c r="LI67">
        <f>IF(LQ67="1-0",INDEX(Scrape!$G:$G,MATCH('HT 1-0'!KP67,Scrape!$B:$B,0)),"")</f>
        <v/>
      </c>
      <c r="LJ67">
        <f>IF(LQ67="1-0",INDEX(Scrape!$H:$H,MATCH('HT 1-0'!KP67,Scrape!$B:$B,0)),"")</f>
        <v/>
      </c>
      <c r="LK67">
        <f>IF(LQ67="1-0",INDEX(Scrape!$I:$I,MATCH('HT 1-0'!KP67,Scrape!$B:$B,0)),"")</f>
        <v/>
      </c>
      <c r="LL67">
        <f>IF(LQ67="1-0",INDEX(Scrape!$J:$J,MATCH('HT 1-0'!KP67,Scrape!$B:$B,0)),"")</f>
        <v/>
      </c>
      <c r="LM67">
        <f>IF(LQ67="1-0",INDEX(Scrape!$K:$K,MATCH('HT 1-0'!KP67,Scrape!$B:$B,0)),"")</f>
        <v/>
      </c>
      <c r="LN67">
        <f>IF(LQ67="1-0",INDEX(Scrape!$L:$L,MATCH('HT 1-0'!KP67,Scrape!$B:$B,0)),"")</f>
        <v/>
      </c>
      <c r="LO67">
        <f>IF(LQ67="1-0",INDEX(Scrape!$M:$M,MATCH('HT 1-0'!KP67,Scrape!$B:$B,0)),"")</f>
        <v/>
      </c>
      <c r="LP67">
        <f>IF(LQ67="1-0",INDEX(Scrape!$N:$N,MATCH('HT 1-0'!KP67,Scrape!$B:$B,0)),"")</f>
        <v/>
      </c>
      <c r="LQ67">
        <f>INDEX(Scrape!$O:$O,MATCH('HT 1-0'!KP67,Scrape!$B:$B,0))</f>
        <v/>
      </c>
      <c r="LR67">
        <f>(1/LJ67)+(1/LI67)+(1/LH67)</f>
        <v/>
      </c>
      <c r="LS67">
        <f>(1/LG67)+(1/LF67)+(1/LE67)</f>
        <v/>
      </c>
      <c r="LT67" s="8">
        <f>IF(INDEX(#REF!,MATCH(KQ67,#REF!,0))=INDEX(#REF!,MATCH(KQ67,#REF!,0)),INDEX(#REF!,MATCH(KQ67,#REF!,0)),"ERROR")</f>
        <v/>
      </c>
      <c r="LU67" s="4">
        <f>IF(KR67="G",2,IF(KR67="R",0.5,IF(KR67="A",1)))</f>
        <v/>
      </c>
      <c r="LV67" s="4">
        <f>IF(KS67="G",0.5,IF(KS67="R",2,IF(KS67="A",1)))</f>
        <v/>
      </c>
      <c r="LW67" s="4">
        <f>IF(KT67="G",2,IF(KT67="R",0.5,IF(KT67="A",1)))</f>
        <v/>
      </c>
      <c r="LX67" s="4">
        <f>IF(KU67="G",0.5,IF(KU67="R",2,IF(KU67="A",1)))</f>
        <v/>
      </c>
      <c r="LY67" s="7">
        <f>(LK67*(LU67+LX67)+(LL67*(LU67+LX67)))</f>
        <v/>
      </c>
      <c r="LZ67" s="7">
        <f>(LN67*(LV67+LW67)+(LO67*(LV67+LW67)))</f>
        <v/>
      </c>
      <c r="MA67" s="11">
        <f>LY67-LZ67</f>
        <v/>
      </c>
      <c r="MB67" s="5">
        <f>MA67+2</f>
        <v/>
      </c>
      <c r="MC67" s="6">
        <f>MA67-2</f>
        <v/>
      </c>
      <c r="MD67" s="4">
        <f>LE67</f>
        <v/>
      </c>
      <c r="ME67" s="9">
        <f>IF(MD67=0,1000,MD67+0.75)</f>
        <v/>
      </c>
      <c r="MF67" s="10">
        <f>IF(MD67=0,0,MD67-0.75)</f>
        <v/>
      </c>
      <c r="MG67" s="4">
        <f>((LM67*(LU67+LX67))-((LP67*(LV67+LW67))))</f>
        <v/>
      </c>
      <c r="MH67" s="9">
        <f>MG67*1.2</f>
        <v/>
      </c>
      <c r="MI67" s="10">
        <f>MG67*0.8</f>
        <v/>
      </c>
      <c r="MJ67">
        <f>IFERROR(NX67,"")</f>
        <v/>
      </c>
      <c r="MK67">
        <f>IFERROR(NY67,"")</f>
        <v/>
      </c>
      <c r="ML67">
        <f>IFERROR(NZ67,"")</f>
        <v/>
      </c>
      <c r="MM67">
        <f>IFERROR(OA67,"")</f>
        <v/>
      </c>
      <c r="MN67">
        <f>IFERROR(OB67,"")</f>
        <v/>
      </c>
      <c r="MO67">
        <f>IFERROR(OC67,"")</f>
        <v/>
      </c>
      <c r="MP67" s="1">
        <f>COUNTIFS(#REF!,LT67,#REF!,1,#REF!,"&gt;="&amp;MC67,#REF!,"&lt;="&amp;MB67,#REF!,"&lt;="&amp;ME67,#REF!,"&gt;="&amp;MF67,#REF!,"="&amp;KV67,#REF!,"="&amp;KX67)</f>
        <v/>
      </c>
      <c r="MQ67" s="1">
        <f>COUNTIFS(#REF!,LT67,#REF!,0,#REF!,"&gt;="&amp;MC67,#REF!,"&lt;="&amp;MB67,#REF!,"&lt;="&amp;ME67,#REF!,"&gt;="&amp;MF67,#REF!,"="&amp;KV67,#REF!,"="&amp;KX67)</f>
        <v/>
      </c>
      <c r="MR67" s="1">
        <f>COUNTIFS(#REF!,LT67,#REF!,1,#REF!,"&gt;="&amp;MC67,#REF!,"&lt;="&amp;MB67,#REF!,"&lt;="&amp;ME67,#REF!,"&gt;="&amp;MF67,#REF!,"="&amp;KW67,#REF!,"="&amp;KY67)</f>
        <v/>
      </c>
      <c r="MS67" s="1">
        <f>COUNTIFS(#REF!,LT67,#REF!,0,#REF!,"&gt;="&amp;MC67,#REF!,"&lt;="&amp;MB67,#REF!,"&lt;="&amp;ME67,#REF!,"&gt;="&amp;MF67,#REF!,"="&amp;KW67,#REF!,"="&amp;KY67)</f>
        <v/>
      </c>
      <c r="MT67" s="1">
        <f>COUNTIFS(#REF!,LT67,#REF!,1,#REF!,"&gt;="&amp;MI67,#REF!,"&lt;="&amp;MH67,#REF!,"&lt;="&amp;ME67,#REF!,"&gt;="&amp;MF67)</f>
        <v/>
      </c>
      <c r="MU67" s="1">
        <f>COUNTIFS(#REF!,LT67,#REF!,0,#REF!,"&gt;="&amp;MI67,#REF!,"&lt;="&amp;MH67,#REF!,"&lt;="&amp;ME67,#REF!,"&gt;="&amp;MF67)</f>
        <v/>
      </c>
      <c r="MV67" s="1">
        <f>COUNTIFS(#REF!,LT67,#REF!,1,#REF!,"&gt;="&amp;MI67,#REF!,"&lt;="&amp;MH67,#REF!,"="&amp;KZ67,#REF!,"="&amp;LA67,#REF!,"&lt;="&amp;ME67,#REF!,"&gt;="&amp;MF67)</f>
        <v/>
      </c>
      <c r="MW67" s="1">
        <f>COUNTIFS(#REF!,LT67,#REF!,0,#REF!,"&gt;="&amp;MI67,#REF!,"&lt;="&amp;MH67,#REF!,"="&amp;KZ67,#REF!,"="&amp;LA67,#REF!,"&lt;="&amp;ME67,#REF!,"&gt;="&amp;MF67)</f>
        <v/>
      </c>
      <c r="MX67" s="1">
        <f>COUNTIFS(#REF!,LT67,#REF!,1,#REF!,"&gt;="&amp;MC67,#REF!,"&lt;="&amp;MB67,#REF!,"&lt;="&amp;ME67,#REF!,"&gt;="&amp;MF67)</f>
        <v/>
      </c>
      <c r="MY67" s="1">
        <f>COUNTIFS(#REF!,LT67,#REF!,0,#REF!,"&gt;="&amp;MC67,#REF!,"&lt;="&amp;MB67,#REF!,"&lt;="&amp;ME67,#REF!,"&gt;="&amp;MF67)</f>
        <v/>
      </c>
      <c r="MZ67" s="1">
        <f>COUNTIFS(#REF!,LT67,#REF!,1,#REF!,"&lt;="&amp;ME67,#REF!,"&gt;="&amp;MF67,#REF!,"="&amp;KV67,#REF!,"="&amp;KX67)</f>
        <v/>
      </c>
      <c r="NA67" s="1">
        <f>COUNTIFS(#REF!,LT67,#REF!,0,#REF!,"&lt;="&amp;ME67,#REF!,"&gt;="&amp;MF67,#REF!,"="&amp;KV67,#REF!,"="&amp;KX67)</f>
        <v/>
      </c>
      <c r="NB67" s="1">
        <f>COUNTIFS(#REF!,LT67,#REF!,1,#REF!,"&lt;="&amp;ME67,#REF!,"&gt;="&amp;MF67,#REF!,"="&amp;KW67,#REF!,"="&amp;KY67)</f>
        <v/>
      </c>
      <c r="NC67" s="1">
        <f>COUNTIFS(#REF!,LT67,#REF!,0,#REF!,"&lt;="&amp;ME67,#REF!,"&gt;="&amp;MF67,#REF!,"="&amp;KW67,#REF!,"="&amp;KY67)</f>
        <v/>
      </c>
      <c r="ND67" s="1">
        <f>MP67+MR67+MT67+MV67+MX67+MZ67+NB67</f>
        <v/>
      </c>
      <c r="NE67" s="1">
        <f>MQ67+MS67+MU67+MW67+MY67+NA67+NC67</f>
        <v/>
      </c>
      <c r="NF67" s="1">
        <f>ND67+NE67</f>
        <v/>
      </c>
      <c r="NG67" s="33">
        <f>ND67/(ND67+NE67)</f>
        <v/>
      </c>
      <c r="NH67" s="3">
        <f>1/NG67</f>
        <v/>
      </c>
      <c r="NI67" s="1">
        <f>LH67</f>
        <v/>
      </c>
      <c r="NJ67" s="79">
        <f>((1-NG67)*(1/(NI67-1))*0.98-(NG67*1))</f>
        <v/>
      </c>
      <c r="NK67" s="34">
        <f>IF(LR67&lt;0.9,0,IF(AND(LR67&gt;1.1),0,1))</f>
        <v/>
      </c>
      <c r="NL67" s="34">
        <f>IF(LS67&lt;0.9,0,IF(AND(LS67&gt;1.1),0,1))</f>
        <v/>
      </c>
      <c r="NM67" s="32">
        <f>IF(NF67&gt;99,1,0)</f>
        <v/>
      </c>
      <c r="NN67" s="32">
        <f>IF(NJ67&gt;0.0799,1,0)</f>
        <v/>
      </c>
      <c r="NO67" s="32">
        <f>IF(NJ67&gt;NQ67,1,0)</f>
        <v/>
      </c>
      <c r="NP67" s="32">
        <f>NM67+NN67+NO67+NK67+NL67</f>
        <v/>
      </c>
      <c r="NQ67" s="79">
        <f>(((100*NG67)*(NI67-1)*0.98)-((1-NG67)*100))/100</f>
        <v/>
      </c>
      <c r="NR67" s="34">
        <f>IF(LR67&lt;0.9,0,IF(AND(LR67&gt;1.1),0,1))</f>
        <v/>
      </c>
      <c r="NS67" s="34">
        <f>IF(LS67&lt;0.9,0,IF(AND(LS67&gt;1.1),0,1))</f>
        <v/>
      </c>
      <c r="NT67" s="32">
        <f>IF(NF67&gt;99,1,0)</f>
        <v/>
      </c>
      <c r="NU67" s="32">
        <f>IF(NQ67&gt;0.0799,1,0)</f>
        <v/>
      </c>
      <c r="NV67" s="32">
        <f>IF(NQ67&gt;NJ67,1,0)</f>
        <v/>
      </c>
      <c r="NW67" s="32">
        <f>NT67+NU67+NV67+NR67+NS67</f>
        <v/>
      </c>
      <c r="NX67">
        <f>IF(NP67=5,"LayHome1-0",IF(AND(NW67=5),"BackHome1-0",""))</f>
        <v/>
      </c>
      <c r="NY67">
        <f>IF(NP67=5,KN67,IF(AND(NW67=5),KN67,""))</f>
        <v/>
      </c>
      <c r="NZ67">
        <f>IF(NP67=5,"Match Odds",IF(AND(NW67=5),"Match Odds",""))</f>
        <v/>
      </c>
      <c r="OA67">
        <f>IF(NP67=5,KP67,IF(AND(NW67=5),KP67,""))</f>
        <v/>
      </c>
      <c r="OB67">
        <f>IF(NP67=5,"MATCH_ODDS",IF(AND(NW67=5),"MATCH_ODDS",""))</f>
        <v/>
      </c>
      <c r="OC67">
        <f>IF(NP67=5,"LAY",IF(AND(NW67=5),"BACK",""))</f>
        <v/>
      </c>
    </row>
    <row r="68" ht="16.5" customHeight="1" thickBot="1" thickTop="1">
      <c r="A68" s="2" t="n"/>
      <c r="KN68" s="1">
        <f>IF(INDEX(#REF!,MATCH('HT 1-0'!D68,#REF!,0))=INDEX(#REF!,MATCH('HT 1-0'!D68,#REF!,0)),INDEX(#REF!,MATCH('HT 1-0'!D68,#REF!,0)),"ERROR")</f>
        <v/>
      </c>
      <c r="KO68" s="1">
        <f>IF(INDEX(#REF!,MATCH('HT 1-0'!E68,#REF!,0))=INDEX(#REF!,MATCH('HT 1-0'!E68,#REF!,0)),INDEX(#REF!,MATCH('HT 1-0'!E68,#REF!,0)),"ERROR")</f>
        <v/>
      </c>
      <c r="KP68" s="1">
        <f>KN68&amp;" v "&amp;KO68</f>
        <v/>
      </c>
      <c r="KQ68">
        <f>B68&amp;"_"&amp;C68</f>
        <v/>
      </c>
      <c r="KR68" s="1">
        <f>IF((HW68/KK68)&lt;0.335,"G",IF((HW68/KK68)&gt;0.67,"R","A"))</f>
        <v/>
      </c>
      <c r="KS68" s="1">
        <f>IF((HX68/KK68)&lt;0.335,"G",IF((HX68/KK68)&gt;0.67,"R","A"))</f>
        <v/>
      </c>
      <c r="KT68" s="1">
        <f>IF((IH68/KK68)&lt;0.335,"G",IF((IH68/KK68)&gt;0.67,"R","A"))</f>
        <v/>
      </c>
      <c r="KU68" s="1">
        <f>IF((II68/KK68)&lt;0.335,"G",IF((II68/KK68)&gt;0.67,"R","A"))</f>
        <v/>
      </c>
      <c r="KV68" s="1">
        <f>IF((HZ68/KK68)&lt;0.335,"G",IF((HZ68/KK68)&gt;0.67,"R","A"))</f>
        <v/>
      </c>
      <c r="KW68" s="1">
        <f>IF((HY68/KK68)&lt;0.335,"G",IF((HY68/KK68)&gt;0.67,"R","A"))</f>
        <v/>
      </c>
      <c r="KX68" s="1">
        <f>IF((IK68/KK68)&lt;0.335,"G",IF((IK68/KK68)&gt;0.67,"R","A"))</f>
        <v/>
      </c>
      <c r="KY68" s="1">
        <f>IF((IJ68/KK68)&lt;0.335,"G",IF((IJ68/KK68)&gt;0.67,"R","A"))</f>
        <v/>
      </c>
      <c r="KZ68" s="1">
        <f>IF((HQ68/KK68)&lt;0.335,"G",IF((HQ68/KK68)&gt;0.67,"R","A"))</f>
        <v/>
      </c>
      <c r="LA68" s="1">
        <f>IF((IB68/KK68)&lt;0.335,"G",IF((IB68/KK68)&gt;0.67,"R","A"))</f>
        <v/>
      </c>
      <c r="LB68">
        <f>IF(LQ68="1-0",INDEX(Scrape!#REF!,MATCH('HT 1-0'!KP68,Scrape!$B:$B,0)),"")</f>
        <v/>
      </c>
      <c r="LC68">
        <f>IF(LQ68="1-0",INDEX(Scrape!$A:$A,MATCH('HT 1-0'!KP68,Scrape!$B:$B,0)),"")</f>
        <v/>
      </c>
      <c r="LD68">
        <f>IF(LQ68="1-0",INDEX(Scrape!$B:$B,MATCH('HT 1-0'!KP68,Scrape!$B:$B,0)),"")</f>
        <v/>
      </c>
      <c r="LE68">
        <f>IF(LQ68="1-0",INDEX(Scrape!$C:$C,MATCH('HT 1-0'!KP68,Scrape!$B:$B,0)),"")</f>
        <v/>
      </c>
      <c r="LF68">
        <f>IF(LQ68="1-0",INDEX(Scrape!$D:$D,MATCH('HT 1-0'!KP68,Scrape!$B:$B,0)),"")</f>
        <v/>
      </c>
      <c r="LG68">
        <f>IF(LQ68="1-0",INDEX(Scrape!$E:$E,MATCH('HT 1-0'!KP68,Scrape!$B:$B,0)),"")</f>
        <v/>
      </c>
      <c r="LH68">
        <f>IF(LQ68="1-0",INDEX(Scrape!$F:$F,MATCH('HT 1-0'!KP68,Scrape!$B:$B,0)),"")</f>
        <v/>
      </c>
      <c r="LI68">
        <f>IF(LQ68="1-0",INDEX(Scrape!$G:$G,MATCH('HT 1-0'!KP68,Scrape!$B:$B,0)),"")</f>
        <v/>
      </c>
      <c r="LJ68">
        <f>IF(LQ68="1-0",INDEX(Scrape!$H:$H,MATCH('HT 1-0'!KP68,Scrape!$B:$B,0)),"")</f>
        <v/>
      </c>
      <c r="LK68">
        <f>IF(LQ68="1-0",INDEX(Scrape!$I:$I,MATCH('HT 1-0'!KP68,Scrape!$B:$B,0)),"")</f>
        <v/>
      </c>
      <c r="LL68">
        <f>IF(LQ68="1-0",INDEX(Scrape!$J:$J,MATCH('HT 1-0'!KP68,Scrape!$B:$B,0)),"")</f>
        <v/>
      </c>
      <c r="LM68">
        <f>IF(LQ68="1-0",INDEX(Scrape!$K:$K,MATCH('HT 1-0'!KP68,Scrape!$B:$B,0)),"")</f>
        <v/>
      </c>
      <c r="LN68">
        <f>IF(LQ68="1-0",INDEX(Scrape!$L:$L,MATCH('HT 1-0'!KP68,Scrape!$B:$B,0)),"")</f>
        <v/>
      </c>
      <c r="LO68">
        <f>IF(LQ68="1-0",INDEX(Scrape!$M:$M,MATCH('HT 1-0'!KP68,Scrape!$B:$B,0)),"")</f>
        <v/>
      </c>
      <c r="LP68">
        <f>IF(LQ68="1-0",INDEX(Scrape!$N:$N,MATCH('HT 1-0'!KP68,Scrape!$B:$B,0)),"")</f>
        <v/>
      </c>
      <c r="LQ68">
        <f>INDEX(Scrape!$O:$O,MATCH('HT 1-0'!KP68,Scrape!$B:$B,0))</f>
        <v/>
      </c>
      <c r="LR68">
        <f>(1/LJ68)+(1/LI68)+(1/LH68)</f>
        <v/>
      </c>
      <c r="LS68">
        <f>(1/LG68)+(1/LF68)+(1/LE68)</f>
        <v/>
      </c>
      <c r="LT68" s="8">
        <f>IF(INDEX(#REF!,MATCH(KQ68,#REF!,0))=INDEX(#REF!,MATCH(KQ68,#REF!,0)),INDEX(#REF!,MATCH(KQ68,#REF!,0)),"ERROR")</f>
        <v/>
      </c>
      <c r="LU68" s="4">
        <f>IF(KR68="G",2,IF(KR68="R",0.5,IF(KR68="A",1)))</f>
        <v/>
      </c>
      <c r="LV68" s="4">
        <f>IF(KS68="G",0.5,IF(KS68="R",2,IF(KS68="A",1)))</f>
        <v/>
      </c>
      <c r="LW68" s="4">
        <f>IF(KT68="G",2,IF(KT68="R",0.5,IF(KT68="A",1)))</f>
        <v/>
      </c>
      <c r="LX68" s="4">
        <f>IF(KU68="G",0.5,IF(KU68="R",2,IF(KU68="A",1)))</f>
        <v/>
      </c>
      <c r="LY68" s="7">
        <f>(LK68*(LU68+LX68)+(LL68*(LU68+LX68)))</f>
        <v/>
      </c>
      <c r="LZ68" s="7">
        <f>(LN68*(LV68+LW68)+(LO68*(LV68+LW68)))</f>
        <v/>
      </c>
      <c r="MA68" s="11">
        <f>LY68-LZ68</f>
        <v/>
      </c>
      <c r="MB68" s="5">
        <f>MA68+2</f>
        <v/>
      </c>
      <c r="MC68" s="6">
        <f>MA68-2</f>
        <v/>
      </c>
      <c r="MD68" s="4">
        <f>LE68</f>
        <v/>
      </c>
      <c r="ME68" s="9">
        <f>IF(MD68=0,1000,MD68+0.75)</f>
        <v/>
      </c>
      <c r="MF68" s="10">
        <f>IF(MD68=0,0,MD68-0.75)</f>
        <v/>
      </c>
      <c r="MG68" s="4">
        <f>((LM68*(LU68+LX68))-((LP68*(LV68+LW68))))</f>
        <v/>
      </c>
      <c r="MH68" s="9">
        <f>MG68*1.2</f>
        <v/>
      </c>
      <c r="MI68" s="10">
        <f>MG68*0.8</f>
        <v/>
      </c>
      <c r="MJ68">
        <f>IFERROR(NX68,"")</f>
        <v/>
      </c>
      <c r="MK68">
        <f>IFERROR(NY68,"")</f>
        <v/>
      </c>
      <c r="ML68">
        <f>IFERROR(NZ68,"")</f>
        <v/>
      </c>
      <c r="MM68">
        <f>IFERROR(OA68,"")</f>
        <v/>
      </c>
      <c r="MN68">
        <f>IFERROR(OB68,"")</f>
        <v/>
      </c>
      <c r="MO68">
        <f>IFERROR(OC68,"")</f>
        <v/>
      </c>
      <c r="MP68" s="1">
        <f>COUNTIFS(#REF!,LT68,#REF!,1,#REF!,"&gt;="&amp;MC68,#REF!,"&lt;="&amp;MB68,#REF!,"&lt;="&amp;ME68,#REF!,"&gt;="&amp;MF68,#REF!,"="&amp;KV68,#REF!,"="&amp;KX68)</f>
        <v/>
      </c>
      <c r="MQ68" s="1">
        <f>COUNTIFS(#REF!,LT68,#REF!,0,#REF!,"&gt;="&amp;MC68,#REF!,"&lt;="&amp;MB68,#REF!,"&lt;="&amp;ME68,#REF!,"&gt;="&amp;MF68,#REF!,"="&amp;KV68,#REF!,"="&amp;KX68)</f>
        <v/>
      </c>
      <c r="MR68" s="1">
        <f>COUNTIFS(#REF!,LT68,#REF!,1,#REF!,"&gt;="&amp;MC68,#REF!,"&lt;="&amp;MB68,#REF!,"&lt;="&amp;ME68,#REF!,"&gt;="&amp;MF68,#REF!,"="&amp;KW68,#REF!,"="&amp;KY68)</f>
        <v/>
      </c>
      <c r="MS68" s="1">
        <f>COUNTIFS(#REF!,LT68,#REF!,0,#REF!,"&gt;="&amp;MC68,#REF!,"&lt;="&amp;MB68,#REF!,"&lt;="&amp;ME68,#REF!,"&gt;="&amp;MF68,#REF!,"="&amp;KW68,#REF!,"="&amp;KY68)</f>
        <v/>
      </c>
      <c r="MT68" s="1">
        <f>COUNTIFS(#REF!,LT68,#REF!,1,#REF!,"&gt;="&amp;MI68,#REF!,"&lt;="&amp;MH68,#REF!,"&lt;="&amp;ME68,#REF!,"&gt;="&amp;MF68)</f>
        <v/>
      </c>
      <c r="MU68" s="1">
        <f>COUNTIFS(#REF!,LT68,#REF!,0,#REF!,"&gt;="&amp;MI68,#REF!,"&lt;="&amp;MH68,#REF!,"&lt;="&amp;ME68,#REF!,"&gt;="&amp;MF68)</f>
        <v/>
      </c>
      <c r="MV68" s="1">
        <f>COUNTIFS(#REF!,LT68,#REF!,1,#REF!,"&gt;="&amp;MI68,#REF!,"&lt;="&amp;MH68,#REF!,"="&amp;KZ68,#REF!,"="&amp;LA68,#REF!,"&lt;="&amp;ME68,#REF!,"&gt;="&amp;MF68)</f>
        <v/>
      </c>
      <c r="MW68" s="1">
        <f>COUNTIFS(#REF!,LT68,#REF!,0,#REF!,"&gt;="&amp;MI68,#REF!,"&lt;="&amp;MH68,#REF!,"="&amp;KZ68,#REF!,"="&amp;LA68,#REF!,"&lt;="&amp;ME68,#REF!,"&gt;="&amp;MF68)</f>
        <v/>
      </c>
      <c r="MX68" s="1">
        <f>COUNTIFS(#REF!,LT68,#REF!,1,#REF!,"&gt;="&amp;MC68,#REF!,"&lt;="&amp;MB68,#REF!,"&lt;="&amp;ME68,#REF!,"&gt;="&amp;MF68)</f>
        <v/>
      </c>
      <c r="MY68" s="1">
        <f>COUNTIFS(#REF!,LT68,#REF!,0,#REF!,"&gt;="&amp;MC68,#REF!,"&lt;="&amp;MB68,#REF!,"&lt;="&amp;ME68,#REF!,"&gt;="&amp;MF68)</f>
        <v/>
      </c>
      <c r="MZ68" s="1">
        <f>COUNTIFS(#REF!,LT68,#REF!,1,#REF!,"&lt;="&amp;ME68,#REF!,"&gt;="&amp;MF68,#REF!,"="&amp;KV68,#REF!,"="&amp;KX68)</f>
        <v/>
      </c>
      <c r="NA68" s="1">
        <f>COUNTIFS(#REF!,LT68,#REF!,0,#REF!,"&lt;="&amp;ME68,#REF!,"&gt;="&amp;MF68,#REF!,"="&amp;KV68,#REF!,"="&amp;KX68)</f>
        <v/>
      </c>
      <c r="NB68" s="1">
        <f>COUNTIFS(#REF!,LT68,#REF!,1,#REF!,"&lt;="&amp;ME68,#REF!,"&gt;="&amp;MF68,#REF!,"="&amp;KW68,#REF!,"="&amp;KY68)</f>
        <v/>
      </c>
      <c r="NC68" s="1">
        <f>COUNTIFS(#REF!,LT68,#REF!,0,#REF!,"&lt;="&amp;ME68,#REF!,"&gt;="&amp;MF68,#REF!,"="&amp;KW68,#REF!,"="&amp;KY68)</f>
        <v/>
      </c>
      <c r="ND68" s="1">
        <f>MP68+MR68+MT68+MV68+MX68+MZ68+NB68</f>
        <v/>
      </c>
      <c r="NE68" s="1">
        <f>MQ68+MS68+MU68+MW68+MY68+NA68+NC68</f>
        <v/>
      </c>
      <c r="NF68" s="1">
        <f>ND68+NE68</f>
        <v/>
      </c>
      <c r="NG68" s="33">
        <f>ND68/(ND68+NE68)</f>
        <v/>
      </c>
      <c r="NH68" s="3">
        <f>1/NG68</f>
        <v/>
      </c>
      <c r="NI68" s="1">
        <f>LH68</f>
        <v/>
      </c>
      <c r="NJ68" s="79">
        <f>((1-NG68)*(1/(NI68-1))*0.98-(NG68*1))</f>
        <v/>
      </c>
      <c r="NK68" s="34">
        <f>IF(LR68&lt;0.9,0,IF(AND(LR68&gt;1.1),0,1))</f>
        <v/>
      </c>
      <c r="NL68" s="34">
        <f>IF(LS68&lt;0.9,0,IF(AND(LS68&gt;1.1),0,1))</f>
        <v/>
      </c>
      <c r="NM68" s="32">
        <f>IF(NF68&gt;99,1,0)</f>
        <v/>
      </c>
      <c r="NN68" s="32">
        <f>IF(NJ68&gt;0.0799,1,0)</f>
        <v/>
      </c>
      <c r="NO68" s="32">
        <f>IF(NJ68&gt;NQ68,1,0)</f>
        <v/>
      </c>
      <c r="NP68" s="32">
        <f>NM68+NN68+NO68+NK68+NL68</f>
        <v/>
      </c>
      <c r="NQ68" s="79">
        <f>(((100*NG68)*(NI68-1)*0.98)-((1-NG68)*100))/100</f>
        <v/>
      </c>
      <c r="NR68" s="34">
        <f>IF(LR68&lt;0.9,0,IF(AND(LR68&gt;1.1),0,1))</f>
        <v/>
      </c>
      <c r="NS68" s="34">
        <f>IF(LS68&lt;0.9,0,IF(AND(LS68&gt;1.1),0,1))</f>
        <v/>
      </c>
      <c r="NT68" s="32">
        <f>IF(NF68&gt;99,1,0)</f>
        <v/>
      </c>
      <c r="NU68" s="32">
        <f>IF(NQ68&gt;0.0799,1,0)</f>
        <v/>
      </c>
      <c r="NV68" s="32">
        <f>IF(NQ68&gt;NJ68,1,0)</f>
        <v/>
      </c>
      <c r="NW68" s="32">
        <f>NT68+NU68+NV68+NR68+NS68</f>
        <v/>
      </c>
      <c r="NX68">
        <f>IF(NP68=5,"LayHome1-0",IF(AND(NW68=5),"BackHome1-0",""))</f>
        <v/>
      </c>
      <c r="NY68">
        <f>IF(NP68=5,KN68,IF(AND(NW68=5),KN68,""))</f>
        <v/>
      </c>
      <c r="NZ68">
        <f>IF(NP68=5,"Match Odds",IF(AND(NW68=5),"Match Odds",""))</f>
        <v/>
      </c>
      <c r="OA68">
        <f>IF(NP68=5,KP68,IF(AND(NW68=5),KP68,""))</f>
        <v/>
      </c>
      <c r="OB68">
        <f>IF(NP68=5,"MATCH_ODDS",IF(AND(NW68=5),"MATCH_ODDS",""))</f>
        <v/>
      </c>
      <c r="OC68">
        <f>IF(NP68=5,"LAY",IF(AND(NW68=5),"BACK",""))</f>
        <v/>
      </c>
    </row>
    <row r="69" ht="16.5" customHeight="1" thickBot="1" thickTop="1">
      <c r="A69" s="2" t="n"/>
      <c r="KN69" s="1">
        <f>IF(INDEX(#REF!,MATCH('HT 1-0'!D69,#REF!,0))=INDEX(#REF!,MATCH('HT 1-0'!D69,#REF!,0)),INDEX(#REF!,MATCH('HT 1-0'!D69,#REF!,0)),"ERROR")</f>
        <v/>
      </c>
      <c r="KO69" s="1">
        <f>IF(INDEX(#REF!,MATCH('HT 1-0'!E69,#REF!,0))=INDEX(#REF!,MATCH('HT 1-0'!E69,#REF!,0)),INDEX(#REF!,MATCH('HT 1-0'!E69,#REF!,0)),"ERROR")</f>
        <v/>
      </c>
      <c r="KP69" s="1">
        <f>KN69&amp;" v "&amp;KO69</f>
        <v/>
      </c>
      <c r="KQ69">
        <f>B69&amp;"_"&amp;C69</f>
        <v/>
      </c>
      <c r="KR69" s="1">
        <f>IF((HW69/KK69)&lt;0.335,"G",IF((HW69/KK69)&gt;0.67,"R","A"))</f>
        <v/>
      </c>
      <c r="KS69" s="1">
        <f>IF((HX69/KK69)&lt;0.335,"G",IF((HX69/KK69)&gt;0.67,"R","A"))</f>
        <v/>
      </c>
      <c r="KT69" s="1">
        <f>IF((IH69/KK69)&lt;0.335,"G",IF((IH69/KK69)&gt;0.67,"R","A"))</f>
        <v/>
      </c>
      <c r="KU69" s="1">
        <f>IF((II69/KK69)&lt;0.335,"G",IF((II69/KK69)&gt;0.67,"R","A"))</f>
        <v/>
      </c>
      <c r="KV69" s="1">
        <f>IF((HZ69/KK69)&lt;0.335,"G",IF((HZ69/KK69)&gt;0.67,"R","A"))</f>
        <v/>
      </c>
      <c r="KW69" s="1">
        <f>IF((HY69/KK69)&lt;0.335,"G",IF((HY69/KK69)&gt;0.67,"R","A"))</f>
        <v/>
      </c>
      <c r="KX69" s="1">
        <f>IF((IK69/KK69)&lt;0.335,"G",IF((IK69/KK69)&gt;0.67,"R","A"))</f>
        <v/>
      </c>
      <c r="KY69" s="1">
        <f>IF((IJ69/KK69)&lt;0.335,"G",IF((IJ69/KK69)&gt;0.67,"R","A"))</f>
        <v/>
      </c>
      <c r="KZ69" s="1">
        <f>IF((HQ69/KK69)&lt;0.335,"G",IF((HQ69/KK69)&gt;0.67,"R","A"))</f>
        <v/>
      </c>
      <c r="LA69" s="1">
        <f>IF((IB69/KK69)&lt;0.335,"G",IF((IB69/KK69)&gt;0.67,"R","A"))</f>
        <v/>
      </c>
      <c r="LB69">
        <f>IF(LQ69="1-0",INDEX(Scrape!#REF!,MATCH('HT 1-0'!KP69,Scrape!$B:$B,0)),"")</f>
        <v/>
      </c>
      <c r="LC69">
        <f>IF(LQ69="1-0",INDEX(Scrape!$A:$A,MATCH('HT 1-0'!KP69,Scrape!$B:$B,0)),"")</f>
        <v/>
      </c>
      <c r="LD69">
        <f>IF(LQ69="1-0",INDEX(Scrape!$B:$B,MATCH('HT 1-0'!KP69,Scrape!$B:$B,0)),"")</f>
        <v/>
      </c>
      <c r="LE69">
        <f>IF(LQ69="1-0",INDEX(Scrape!$C:$C,MATCH('HT 1-0'!KP69,Scrape!$B:$B,0)),"")</f>
        <v/>
      </c>
      <c r="LF69">
        <f>IF(LQ69="1-0",INDEX(Scrape!$D:$D,MATCH('HT 1-0'!KP69,Scrape!$B:$B,0)),"")</f>
        <v/>
      </c>
      <c r="LG69">
        <f>IF(LQ69="1-0",INDEX(Scrape!$E:$E,MATCH('HT 1-0'!KP69,Scrape!$B:$B,0)),"")</f>
        <v/>
      </c>
      <c r="LH69">
        <f>IF(LQ69="1-0",INDEX(Scrape!$F:$F,MATCH('HT 1-0'!KP69,Scrape!$B:$B,0)),"")</f>
        <v/>
      </c>
      <c r="LI69">
        <f>IF(LQ69="1-0",INDEX(Scrape!$G:$G,MATCH('HT 1-0'!KP69,Scrape!$B:$B,0)),"")</f>
        <v/>
      </c>
      <c r="LJ69">
        <f>IF(LQ69="1-0",INDEX(Scrape!$H:$H,MATCH('HT 1-0'!KP69,Scrape!$B:$B,0)),"")</f>
        <v/>
      </c>
      <c r="LK69">
        <f>IF(LQ69="1-0",INDEX(Scrape!$I:$I,MATCH('HT 1-0'!KP69,Scrape!$B:$B,0)),"")</f>
        <v/>
      </c>
      <c r="LL69">
        <f>IF(LQ69="1-0",INDEX(Scrape!$J:$J,MATCH('HT 1-0'!KP69,Scrape!$B:$B,0)),"")</f>
        <v/>
      </c>
      <c r="LM69">
        <f>IF(LQ69="1-0",INDEX(Scrape!$K:$K,MATCH('HT 1-0'!KP69,Scrape!$B:$B,0)),"")</f>
        <v/>
      </c>
      <c r="LN69">
        <f>IF(LQ69="1-0",INDEX(Scrape!$L:$L,MATCH('HT 1-0'!KP69,Scrape!$B:$B,0)),"")</f>
        <v/>
      </c>
      <c r="LO69">
        <f>IF(LQ69="1-0",INDEX(Scrape!$M:$M,MATCH('HT 1-0'!KP69,Scrape!$B:$B,0)),"")</f>
        <v/>
      </c>
      <c r="LP69">
        <f>IF(LQ69="1-0",INDEX(Scrape!$N:$N,MATCH('HT 1-0'!KP69,Scrape!$B:$B,0)),"")</f>
        <v/>
      </c>
      <c r="LQ69">
        <f>INDEX(Scrape!$O:$O,MATCH('HT 1-0'!KP69,Scrape!$B:$B,0))</f>
        <v/>
      </c>
      <c r="LR69">
        <f>(1/LJ69)+(1/LI69)+(1/LH69)</f>
        <v/>
      </c>
      <c r="LS69">
        <f>(1/LG69)+(1/LF69)+(1/LE69)</f>
        <v/>
      </c>
      <c r="LT69" s="8">
        <f>IF(INDEX(#REF!,MATCH(KQ69,#REF!,0))=INDEX(#REF!,MATCH(KQ69,#REF!,0)),INDEX(#REF!,MATCH(KQ69,#REF!,0)),"ERROR")</f>
        <v/>
      </c>
      <c r="LU69" s="4">
        <f>IF(KR69="G",2,IF(KR69="R",0.5,IF(KR69="A",1)))</f>
        <v/>
      </c>
      <c r="LV69" s="4">
        <f>IF(KS69="G",0.5,IF(KS69="R",2,IF(KS69="A",1)))</f>
        <v/>
      </c>
      <c r="LW69" s="4">
        <f>IF(KT69="G",2,IF(KT69="R",0.5,IF(KT69="A",1)))</f>
        <v/>
      </c>
      <c r="LX69" s="4">
        <f>IF(KU69="G",0.5,IF(KU69="R",2,IF(KU69="A",1)))</f>
        <v/>
      </c>
      <c r="LY69" s="7">
        <f>(LK69*(LU69+LX69)+(LL69*(LU69+LX69)))</f>
        <v/>
      </c>
      <c r="LZ69" s="7">
        <f>(LN69*(LV69+LW69)+(LO69*(LV69+LW69)))</f>
        <v/>
      </c>
      <c r="MA69" s="11">
        <f>LY69-LZ69</f>
        <v/>
      </c>
      <c r="MB69" s="5">
        <f>MA69+2</f>
        <v/>
      </c>
      <c r="MC69" s="6">
        <f>MA69-2</f>
        <v/>
      </c>
      <c r="MD69" s="4">
        <f>LE69</f>
        <v/>
      </c>
      <c r="ME69" s="9">
        <f>IF(MD69=0,1000,MD69+0.75)</f>
        <v/>
      </c>
      <c r="MF69" s="10">
        <f>IF(MD69=0,0,MD69-0.75)</f>
        <v/>
      </c>
      <c r="MG69" s="4">
        <f>((LM69*(LU69+LX69))-((LP69*(LV69+LW69))))</f>
        <v/>
      </c>
      <c r="MH69" s="9">
        <f>MG69*1.2</f>
        <v/>
      </c>
      <c r="MI69" s="10">
        <f>MG69*0.8</f>
        <v/>
      </c>
      <c r="MJ69">
        <f>IFERROR(NX69,"")</f>
        <v/>
      </c>
      <c r="MK69">
        <f>IFERROR(NY69,"")</f>
        <v/>
      </c>
      <c r="ML69">
        <f>IFERROR(NZ69,"")</f>
        <v/>
      </c>
      <c r="MM69">
        <f>IFERROR(OA69,"")</f>
        <v/>
      </c>
      <c r="MN69">
        <f>IFERROR(OB69,"")</f>
        <v/>
      </c>
      <c r="MO69">
        <f>IFERROR(OC69,"")</f>
        <v/>
      </c>
      <c r="MP69" s="1">
        <f>COUNTIFS(#REF!,LT69,#REF!,1,#REF!,"&gt;="&amp;MC69,#REF!,"&lt;="&amp;MB69,#REF!,"&lt;="&amp;ME69,#REF!,"&gt;="&amp;MF69,#REF!,"="&amp;KV69,#REF!,"="&amp;KX69)</f>
        <v/>
      </c>
      <c r="MQ69" s="1">
        <f>COUNTIFS(#REF!,LT69,#REF!,0,#REF!,"&gt;="&amp;MC69,#REF!,"&lt;="&amp;MB69,#REF!,"&lt;="&amp;ME69,#REF!,"&gt;="&amp;MF69,#REF!,"="&amp;KV69,#REF!,"="&amp;KX69)</f>
        <v/>
      </c>
      <c r="MR69" s="1">
        <f>COUNTIFS(#REF!,LT69,#REF!,1,#REF!,"&gt;="&amp;MC69,#REF!,"&lt;="&amp;MB69,#REF!,"&lt;="&amp;ME69,#REF!,"&gt;="&amp;MF69,#REF!,"="&amp;KW69,#REF!,"="&amp;KY69)</f>
        <v/>
      </c>
      <c r="MS69" s="1">
        <f>COUNTIFS(#REF!,LT69,#REF!,0,#REF!,"&gt;="&amp;MC69,#REF!,"&lt;="&amp;MB69,#REF!,"&lt;="&amp;ME69,#REF!,"&gt;="&amp;MF69,#REF!,"="&amp;KW69,#REF!,"="&amp;KY69)</f>
        <v/>
      </c>
      <c r="MT69" s="1">
        <f>COUNTIFS(#REF!,LT69,#REF!,1,#REF!,"&gt;="&amp;MI69,#REF!,"&lt;="&amp;MH69,#REF!,"&lt;="&amp;ME69,#REF!,"&gt;="&amp;MF69)</f>
        <v/>
      </c>
      <c r="MU69" s="1">
        <f>COUNTIFS(#REF!,LT69,#REF!,0,#REF!,"&gt;="&amp;MI69,#REF!,"&lt;="&amp;MH69,#REF!,"&lt;="&amp;ME69,#REF!,"&gt;="&amp;MF69)</f>
        <v/>
      </c>
      <c r="MV69" s="1">
        <f>COUNTIFS(#REF!,LT69,#REF!,1,#REF!,"&gt;="&amp;MI69,#REF!,"&lt;="&amp;MH69,#REF!,"="&amp;KZ69,#REF!,"="&amp;LA69,#REF!,"&lt;="&amp;ME69,#REF!,"&gt;="&amp;MF69)</f>
        <v/>
      </c>
      <c r="MW69" s="1">
        <f>COUNTIFS(#REF!,LT69,#REF!,0,#REF!,"&gt;="&amp;MI69,#REF!,"&lt;="&amp;MH69,#REF!,"="&amp;KZ69,#REF!,"="&amp;LA69,#REF!,"&lt;="&amp;ME69,#REF!,"&gt;="&amp;MF69)</f>
        <v/>
      </c>
      <c r="MX69" s="1">
        <f>COUNTIFS(#REF!,LT69,#REF!,1,#REF!,"&gt;="&amp;MC69,#REF!,"&lt;="&amp;MB69,#REF!,"&lt;="&amp;ME69,#REF!,"&gt;="&amp;MF69)</f>
        <v/>
      </c>
      <c r="MY69" s="1">
        <f>COUNTIFS(#REF!,LT69,#REF!,0,#REF!,"&gt;="&amp;MC69,#REF!,"&lt;="&amp;MB69,#REF!,"&lt;="&amp;ME69,#REF!,"&gt;="&amp;MF69)</f>
        <v/>
      </c>
      <c r="MZ69" s="1">
        <f>COUNTIFS(#REF!,LT69,#REF!,1,#REF!,"&lt;="&amp;ME69,#REF!,"&gt;="&amp;MF69,#REF!,"="&amp;KV69,#REF!,"="&amp;KX69)</f>
        <v/>
      </c>
      <c r="NA69" s="1">
        <f>COUNTIFS(#REF!,LT69,#REF!,0,#REF!,"&lt;="&amp;ME69,#REF!,"&gt;="&amp;MF69,#REF!,"="&amp;KV69,#REF!,"="&amp;KX69)</f>
        <v/>
      </c>
      <c r="NB69" s="1">
        <f>COUNTIFS(#REF!,LT69,#REF!,1,#REF!,"&lt;="&amp;ME69,#REF!,"&gt;="&amp;MF69,#REF!,"="&amp;KW69,#REF!,"="&amp;KY69)</f>
        <v/>
      </c>
      <c r="NC69" s="1">
        <f>COUNTIFS(#REF!,LT69,#REF!,0,#REF!,"&lt;="&amp;ME69,#REF!,"&gt;="&amp;MF69,#REF!,"="&amp;KW69,#REF!,"="&amp;KY69)</f>
        <v/>
      </c>
      <c r="ND69" s="1">
        <f>MP69+MR69+MT69+MV69+MX69+MZ69+NB69</f>
        <v/>
      </c>
      <c r="NE69" s="1">
        <f>MQ69+MS69+MU69+MW69+MY69+NA69+NC69</f>
        <v/>
      </c>
      <c r="NF69" s="1">
        <f>ND69+NE69</f>
        <v/>
      </c>
      <c r="NG69" s="33">
        <f>ND69/(ND69+NE69)</f>
        <v/>
      </c>
      <c r="NH69" s="3">
        <f>1/NG69</f>
        <v/>
      </c>
      <c r="NI69" s="1">
        <f>LH69</f>
        <v/>
      </c>
      <c r="NJ69" s="79">
        <f>((1-NG69)*(1/(NI69-1))*0.98-(NG69*1))</f>
        <v/>
      </c>
      <c r="NK69" s="34">
        <f>IF(LR69&lt;0.9,0,IF(AND(LR69&gt;1.1),0,1))</f>
        <v/>
      </c>
      <c r="NL69" s="34">
        <f>IF(LS69&lt;0.9,0,IF(AND(LS69&gt;1.1),0,1))</f>
        <v/>
      </c>
      <c r="NM69" s="32">
        <f>IF(NF69&gt;99,1,0)</f>
        <v/>
      </c>
      <c r="NN69" s="32">
        <f>IF(NJ69&gt;0.0799,1,0)</f>
        <v/>
      </c>
      <c r="NO69" s="32">
        <f>IF(NJ69&gt;NQ69,1,0)</f>
        <v/>
      </c>
      <c r="NP69" s="32">
        <f>NM69+NN69+NO69+NK69+NL69</f>
        <v/>
      </c>
      <c r="NQ69" s="79">
        <f>(((100*NG69)*(NI69-1)*0.98)-((1-NG69)*100))/100</f>
        <v/>
      </c>
      <c r="NR69" s="34">
        <f>IF(LR69&lt;0.9,0,IF(AND(LR69&gt;1.1),0,1))</f>
        <v/>
      </c>
      <c r="NS69" s="34">
        <f>IF(LS69&lt;0.9,0,IF(AND(LS69&gt;1.1),0,1))</f>
        <v/>
      </c>
      <c r="NT69" s="32">
        <f>IF(NF69&gt;99,1,0)</f>
        <v/>
      </c>
      <c r="NU69" s="32">
        <f>IF(NQ69&gt;0.0799,1,0)</f>
        <v/>
      </c>
      <c r="NV69" s="32">
        <f>IF(NQ69&gt;NJ69,1,0)</f>
        <v/>
      </c>
      <c r="NW69" s="32">
        <f>NT69+NU69+NV69+NR69+NS69</f>
        <v/>
      </c>
      <c r="NX69">
        <f>IF(NP69=5,"LayHome1-0",IF(AND(NW69=5),"BackHome1-0",""))</f>
        <v/>
      </c>
      <c r="NY69">
        <f>IF(NP69=5,KN69,IF(AND(NW69=5),KN69,""))</f>
        <v/>
      </c>
      <c r="NZ69">
        <f>IF(NP69=5,"Match Odds",IF(AND(NW69=5),"Match Odds",""))</f>
        <v/>
      </c>
      <c r="OA69">
        <f>IF(NP69=5,KP69,IF(AND(NW69=5),KP69,""))</f>
        <v/>
      </c>
      <c r="OB69">
        <f>IF(NP69=5,"MATCH_ODDS",IF(AND(NW69=5),"MATCH_ODDS",""))</f>
        <v/>
      </c>
      <c r="OC69">
        <f>IF(NP69=5,"LAY",IF(AND(NW69=5),"BACK",""))</f>
        <v/>
      </c>
    </row>
    <row r="70" ht="16.5" customHeight="1" thickBot="1" thickTop="1">
      <c r="A70" s="2" t="n"/>
      <c r="KN70" s="1">
        <f>IF(INDEX(#REF!,MATCH('HT 1-0'!D70,#REF!,0))=INDEX(#REF!,MATCH('HT 1-0'!D70,#REF!,0)),INDEX(#REF!,MATCH('HT 1-0'!D70,#REF!,0)),"ERROR")</f>
        <v/>
      </c>
      <c r="KO70" s="1">
        <f>IF(INDEX(#REF!,MATCH('HT 1-0'!E70,#REF!,0))=INDEX(#REF!,MATCH('HT 1-0'!E70,#REF!,0)),INDEX(#REF!,MATCH('HT 1-0'!E70,#REF!,0)),"ERROR")</f>
        <v/>
      </c>
      <c r="KP70" s="1">
        <f>KN70&amp;" v "&amp;KO70</f>
        <v/>
      </c>
      <c r="KQ70">
        <f>B70&amp;"_"&amp;C70</f>
        <v/>
      </c>
      <c r="KR70" s="1">
        <f>IF((HW70/KK70)&lt;0.335,"G",IF((HW70/KK70)&gt;0.67,"R","A"))</f>
        <v/>
      </c>
      <c r="KS70" s="1">
        <f>IF((HX70/KK70)&lt;0.335,"G",IF((HX70/KK70)&gt;0.67,"R","A"))</f>
        <v/>
      </c>
      <c r="KT70" s="1">
        <f>IF((IH70/KK70)&lt;0.335,"G",IF((IH70/KK70)&gt;0.67,"R","A"))</f>
        <v/>
      </c>
      <c r="KU70" s="1">
        <f>IF((II70/KK70)&lt;0.335,"G",IF((II70/KK70)&gt;0.67,"R","A"))</f>
        <v/>
      </c>
      <c r="KV70" s="1">
        <f>IF((HZ70/KK70)&lt;0.335,"G",IF((HZ70/KK70)&gt;0.67,"R","A"))</f>
        <v/>
      </c>
      <c r="KW70" s="1">
        <f>IF((HY70/KK70)&lt;0.335,"G",IF((HY70/KK70)&gt;0.67,"R","A"))</f>
        <v/>
      </c>
      <c r="KX70" s="1">
        <f>IF((IK70/KK70)&lt;0.335,"G",IF((IK70/KK70)&gt;0.67,"R","A"))</f>
        <v/>
      </c>
      <c r="KY70" s="1">
        <f>IF((IJ70/KK70)&lt;0.335,"G",IF((IJ70/KK70)&gt;0.67,"R","A"))</f>
        <v/>
      </c>
      <c r="KZ70" s="1">
        <f>IF((HQ70/KK70)&lt;0.335,"G",IF((HQ70/KK70)&gt;0.67,"R","A"))</f>
        <v/>
      </c>
      <c r="LA70" s="1">
        <f>IF((IB70/KK70)&lt;0.335,"G",IF((IB70/KK70)&gt;0.67,"R","A"))</f>
        <v/>
      </c>
      <c r="LB70">
        <f>IF(LQ70="1-0",INDEX(Scrape!#REF!,MATCH('HT 1-0'!KP70,Scrape!$B:$B,0)),"")</f>
        <v/>
      </c>
      <c r="LC70">
        <f>IF(LQ70="1-0",INDEX(Scrape!$A:$A,MATCH('HT 1-0'!KP70,Scrape!$B:$B,0)),"")</f>
        <v/>
      </c>
      <c r="LD70">
        <f>IF(LQ70="1-0",INDEX(Scrape!$B:$B,MATCH('HT 1-0'!KP70,Scrape!$B:$B,0)),"")</f>
        <v/>
      </c>
      <c r="LE70">
        <f>IF(LQ70="1-0",INDEX(Scrape!$C:$C,MATCH('HT 1-0'!KP70,Scrape!$B:$B,0)),"")</f>
        <v/>
      </c>
      <c r="LF70">
        <f>IF(LQ70="1-0",INDEX(Scrape!$D:$D,MATCH('HT 1-0'!KP70,Scrape!$B:$B,0)),"")</f>
        <v/>
      </c>
      <c r="LG70">
        <f>IF(LQ70="1-0",INDEX(Scrape!$E:$E,MATCH('HT 1-0'!KP70,Scrape!$B:$B,0)),"")</f>
        <v/>
      </c>
      <c r="LH70">
        <f>IF(LQ70="1-0",INDEX(Scrape!$F:$F,MATCH('HT 1-0'!KP70,Scrape!$B:$B,0)),"")</f>
        <v/>
      </c>
      <c r="LI70">
        <f>IF(LQ70="1-0",INDEX(Scrape!$G:$G,MATCH('HT 1-0'!KP70,Scrape!$B:$B,0)),"")</f>
        <v/>
      </c>
      <c r="LJ70">
        <f>IF(LQ70="1-0",INDEX(Scrape!$H:$H,MATCH('HT 1-0'!KP70,Scrape!$B:$B,0)),"")</f>
        <v/>
      </c>
      <c r="LK70">
        <f>IF(LQ70="1-0",INDEX(Scrape!$I:$I,MATCH('HT 1-0'!KP70,Scrape!$B:$B,0)),"")</f>
        <v/>
      </c>
      <c r="LL70">
        <f>IF(LQ70="1-0",INDEX(Scrape!$J:$J,MATCH('HT 1-0'!KP70,Scrape!$B:$B,0)),"")</f>
        <v/>
      </c>
      <c r="LM70">
        <f>IF(LQ70="1-0",INDEX(Scrape!$K:$K,MATCH('HT 1-0'!KP70,Scrape!$B:$B,0)),"")</f>
        <v/>
      </c>
      <c r="LN70">
        <f>IF(LQ70="1-0",INDEX(Scrape!$L:$L,MATCH('HT 1-0'!KP70,Scrape!$B:$B,0)),"")</f>
        <v/>
      </c>
      <c r="LO70">
        <f>IF(LQ70="1-0",INDEX(Scrape!$M:$M,MATCH('HT 1-0'!KP70,Scrape!$B:$B,0)),"")</f>
        <v/>
      </c>
      <c r="LP70">
        <f>IF(LQ70="1-0",INDEX(Scrape!$N:$N,MATCH('HT 1-0'!KP70,Scrape!$B:$B,0)),"")</f>
        <v/>
      </c>
      <c r="LQ70">
        <f>INDEX(Scrape!$O:$O,MATCH('HT 1-0'!KP70,Scrape!$B:$B,0))</f>
        <v/>
      </c>
      <c r="LR70">
        <f>(1/LJ70)+(1/LI70)+(1/LH70)</f>
        <v/>
      </c>
      <c r="LS70">
        <f>(1/LG70)+(1/LF70)+(1/LE70)</f>
        <v/>
      </c>
      <c r="LT70" s="8">
        <f>IF(INDEX(#REF!,MATCH(KQ70,#REF!,0))=INDEX(#REF!,MATCH(KQ70,#REF!,0)),INDEX(#REF!,MATCH(KQ70,#REF!,0)),"ERROR")</f>
        <v/>
      </c>
      <c r="LU70" s="4">
        <f>IF(KR70="G",2,IF(KR70="R",0.5,IF(KR70="A",1)))</f>
        <v/>
      </c>
      <c r="LV70" s="4">
        <f>IF(KS70="G",0.5,IF(KS70="R",2,IF(KS70="A",1)))</f>
        <v/>
      </c>
      <c r="LW70" s="4">
        <f>IF(KT70="G",2,IF(KT70="R",0.5,IF(KT70="A",1)))</f>
        <v/>
      </c>
      <c r="LX70" s="4">
        <f>IF(KU70="G",0.5,IF(KU70="R",2,IF(KU70="A",1)))</f>
        <v/>
      </c>
      <c r="LY70" s="7">
        <f>(LK70*(LU70+LX70)+(LL70*(LU70+LX70)))</f>
        <v/>
      </c>
      <c r="LZ70" s="7">
        <f>(LN70*(LV70+LW70)+(LO70*(LV70+LW70)))</f>
        <v/>
      </c>
      <c r="MA70" s="11">
        <f>LY70-LZ70</f>
        <v/>
      </c>
      <c r="MB70" s="5">
        <f>MA70+2</f>
        <v/>
      </c>
      <c r="MC70" s="6">
        <f>MA70-2</f>
        <v/>
      </c>
      <c r="MD70" s="4">
        <f>LE70</f>
        <v/>
      </c>
      <c r="ME70" s="9">
        <f>IF(MD70=0,1000,MD70+0.75)</f>
        <v/>
      </c>
      <c r="MF70" s="10">
        <f>IF(MD70=0,0,MD70-0.75)</f>
        <v/>
      </c>
      <c r="MG70" s="4">
        <f>((LM70*(LU70+LX70))-((LP70*(LV70+LW70))))</f>
        <v/>
      </c>
      <c r="MH70" s="9">
        <f>MG70*1.2</f>
        <v/>
      </c>
      <c r="MI70" s="10">
        <f>MG70*0.8</f>
        <v/>
      </c>
      <c r="MJ70">
        <f>IFERROR(NX70,"")</f>
        <v/>
      </c>
      <c r="MK70">
        <f>IFERROR(NY70,"")</f>
        <v/>
      </c>
      <c r="ML70">
        <f>IFERROR(NZ70,"")</f>
        <v/>
      </c>
      <c r="MM70">
        <f>IFERROR(OA70,"")</f>
        <v/>
      </c>
      <c r="MN70">
        <f>IFERROR(OB70,"")</f>
        <v/>
      </c>
      <c r="MO70">
        <f>IFERROR(OC70,"")</f>
        <v/>
      </c>
      <c r="MP70" s="1">
        <f>COUNTIFS(#REF!,LT70,#REF!,1,#REF!,"&gt;="&amp;MC70,#REF!,"&lt;="&amp;MB70,#REF!,"&lt;="&amp;ME70,#REF!,"&gt;="&amp;MF70,#REF!,"="&amp;KV70,#REF!,"="&amp;KX70)</f>
        <v/>
      </c>
      <c r="MQ70" s="1">
        <f>COUNTIFS(#REF!,LT70,#REF!,0,#REF!,"&gt;="&amp;MC70,#REF!,"&lt;="&amp;MB70,#REF!,"&lt;="&amp;ME70,#REF!,"&gt;="&amp;MF70,#REF!,"="&amp;KV70,#REF!,"="&amp;KX70)</f>
        <v/>
      </c>
      <c r="MR70" s="1">
        <f>COUNTIFS(#REF!,LT70,#REF!,1,#REF!,"&gt;="&amp;MC70,#REF!,"&lt;="&amp;MB70,#REF!,"&lt;="&amp;ME70,#REF!,"&gt;="&amp;MF70,#REF!,"="&amp;KW70,#REF!,"="&amp;KY70)</f>
        <v/>
      </c>
      <c r="MS70" s="1">
        <f>COUNTIFS(#REF!,LT70,#REF!,0,#REF!,"&gt;="&amp;MC70,#REF!,"&lt;="&amp;MB70,#REF!,"&lt;="&amp;ME70,#REF!,"&gt;="&amp;MF70,#REF!,"="&amp;KW70,#REF!,"="&amp;KY70)</f>
        <v/>
      </c>
      <c r="MT70" s="1">
        <f>COUNTIFS(#REF!,LT70,#REF!,1,#REF!,"&gt;="&amp;MI70,#REF!,"&lt;="&amp;MH70,#REF!,"&lt;="&amp;ME70,#REF!,"&gt;="&amp;MF70)</f>
        <v/>
      </c>
      <c r="MU70" s="1">
        <f>COUNTIFS(#REF!,LT70,#REF!,0,#REF!,"&gt;="&amp;MI70,#REF!,"&lt;="&amp;MH70,#REF!,"&lt;="&amp;ME70,#REF!,"&gt;="&amp;MF70)</f>
        <v/>
      </c>
      <c r="MV70" s="1">
        <f>COUNTIFS(#REF!,LT70,#REF!,1,#REF!,"&gt;="&amp;MI70,#REF!,"&lt;="&amp;MH70,#REF!,"="&amp;KZ70,#REF!,"="&amp;LA70,#REF!,"&lt;="&amp;ME70,#REF!,"&gt;="&amp;MF70)</f>
        <v/>
      </c>
      <c r="MW70" s="1">
        <f>COUNTIFS(#REF!,LT70,#REF!,0,#REF!,"&gt;="&amp;MI70,#REF!,"&lt;="&amp;MH70,#REF!,"="&amp;KZ70,#REF!,"="&amp;LA70,#REF!,"&lt;="&amp;ME70,#REF!,"&gt;="&amp;MF70)</f>
        <v/>
      </c>
      <c r="MX70" s="1">
        <f>COUNTIFS(#REF!,LT70,#REF!,1,#REF!,"&gt;="&amp;MC70,#REF!,"&lt;="&amp;MB70,#REF!,"&lt;="&amp;ME70,#REF!,"&gt;="&amp;MF70)</f>
        <v/>
      </c>
      <c r="MY70" s="1">
        <f>COUNTIFS(#REF!,LT70,#REF!,0,#REF!,"&gt;="&amp;MC70,#REF!,"&lt;="&amp;MB70,#REF!,"&lt;="&amp;ME70,#REF!,"&gt;="&amp;MF70)</f>
        <v/>
      </c>
      <c r="MZ70" s="1">
        <f>COUNTIFS(#REF!,LT70,#REF!,1,#REF!,"&lt;="&amp;ME70,#REF!,"&gt;="&amp;MF70,#REF!,"="&amp;KV70,#REF!,"="&amp;KX70)</f>
        <v/>
      </c>
      <c r="NA70" s="1">
        <f>COUNTIFS(#REF!,LT70,#REF!,0,#REF!,"&lt;="&amp;ME70,#REF!,"&gt;="&amp;MF70,#REF!,"="&amp;KV70,#REF!,"="&amp;KX70)</f>
        <v/>
      </c>
      <c r="NB70" s="1">
        <f>COUNTIFS(#REF!,LT70,#REF!,1,#REF!,"&lt;="&amp;ME70,#REF!,"&gt;="&amp;MF70,#REF!,"="&amp;KW70,#REF!,"="&amp;KY70)</f>
        <v/>
      </c>
      <c r="NC70" s="1">
        <f>COUNTIFS(#REF!,LT70,#REF!,0,#REF!,"&lt;="&amp;ME70,#REF!,"&gt;="&amp;MF70,#REF!,"="&amp;KW70,#REF!,"="&amp;KY70)</f>
        <v/>
      </c>
      <c r="ND70" s="1">
        <f>MP70+MR70+MT70+MV70+MX70+MZ70+NB70</f>
        <v/>
      </c>
      <c r="NE70" s="1">
        <f>MQ70+MS70+MU70+MW70+MY70+NA70+NC70</f>
        <v/>
      </c>
      <c r="NF70" s="1">
        <f>ND70+NE70</f>
        <v/>
      </c>
      <c r="NG70" s="33">
        <f>ND70/(ND70+NE70)</f>
        <v/>
      </c>
      <c r="NH70" s="3">
        <f>1/NG70</f>
        <v/>
      </c>
      <c r="NI70" s="1">
        <f>LH70</f>
        <v/>
      </c>
      <c r="NJ70" s="79">
        <f>((1-NG70)*(1/(NI70-1))*0.98-(NG70*1))</f>
        <v/>
      </c>
      <c r="NK70" s="34">
        <f>IF(LR70&lt;0.9,0,IF(AND(LR70&gt;1.1),0,1))</f>
        <v/>
      </c>
      <c r="NL70" s="34">
        <f>IF(LS70&lt;0.9,0,IF(AND(LS70&gt;1.1),0,1))</f>
        <v/>
      </c>
      <c r="NM70" s="32">
        <f>IF(NF70&gt;99,1,0)</f>
        <v/>
      </c>
      <c r="NN70" s="32">
        <f>IF(NJ70&gt;0.0799,1,0)</f>
        <v/>
      </c>
      <c r="NO70" s="32">
        <f>IF(NJ70&gt;NQ70,1,0)</f>
        <v/>
      </c>
      <c r="NP70" s="32">
        <f>NM70+NN70+NO70+NK70+NL70</f>
        <v/>
      </c>
      <c r="NQ70" s="79">
        <f>(((100*NG70)*(NI70-1)*0.98)-((1-NG70)*100))/100</f>
        <v/>
      </c>
      <c r="NR70" s="34">
        <f>IF(LR70&lt;0.9,0,IF(AND(LR70&gt;1.1),0,1))</f>
        <v/>
      </c>
      <c r="NS70" s="34">
        <f>IF(LS70&lt;0.9,0,IF(AND(LS70&gt;1.1),0,1))</f>
        <v/>
      </c>
      <c r="NT70" s="32">
        <f>IF(NF70&gt;99,1,0)</f>
        <v/>
      </c>
      <c r="NU70" s="32">
        <f>IF(NQ70&gt;0.0799,1,0)</f>
        <v/>
      </c>
      <c r="NV70" s="32">
        <f>IF(NQ70&gt;NJ70,1,0)</f>
        <v/>
      </c>
      <c r="NW70" s="32">
        <f>NT70+NU70+NV70+NR70+NS70</f>
        <v/>
      </c>
      <c r="NX70">
        <f>IF(NP70=5,"LayHome1-0",IF(AND(NW70=5),"BackHome1-0",""))</f>
        <v/>
      </c>
      <c r="NY70">
        <f>IF(NP70=5,KN70,IF(AND(NW70=5),KN70,""))</f>
        <v/>
      </c>
      <c r="NZ70">
        <f>IF(NP70=5,"Match Odds",IF(AND(NW70=5),"Match Odds",""))</f>
        <v/>
      </c>
      <c r="OA70">
        <f>IF(NP70=5,KP70,IF(AND(NW70=5),KP70,""))</f>
        <v/>
      </c>
      <c r="OB70">
        <f>IF(NP70=5,"MATCH_ODDS",IF(AND(NW70=5),"MATCH_ODDS",""))</f>
        <v/>
      </c>
      <c r="OC70">
        <f>IF(NP70=5,"LAY",IF(AND(NW70=5),"BACK",""))</f>
        <v/>
      </c>
    </row>
    <row r="71" ht="16.5" customHeight="1" thickBot="1" thickTop="1">
      <c r="A71" s="2" t="n"/>
      <c r="KN71" s="1">
        <f>IF(INDEX(#REF!,MATCH('HT 1-0'!D71,#REF!,0))=INDEX(#REF!,MATCH('HT 1-0'!D71,#REF!,0)),INDEX(#REF!,MATCH('HT 1-0'!D71,#REF!,0)),"ERROR")</f>
        <v/>
      </c>
      <c r="KO71" s="1">
        <f>IF(INDEX(#REF!,MATCH('HT 1-0'!E71,#REF!,0))=INDEX(#REF!,MATCH('HT 1-0'!E71,#REF!,0)),INDEX(#REF!,MATCH('HT 1-0'!E71,#REF!,0)),"ERROR")</f>
        <v/>
      </c>
      <c r="KP71" s="1">
        <f>KN71&amp;" v "&amp;KO71</f>
        <v/>
      </c>
      <c r="KQ71">
        <f>B71&amp;"_"&amp;C71</f>
        <v/>
      </c>
      <c r="KR71" s="1">
        <f>IF((HW71/KK71)&lt;0.335,"G",IF((HW71/KK71)&gt;0.67,"R","A"))</f>
        <v/>
      </c>
      <c r="KS71" s="1">
        <f>IF((HX71/KK71)&lt;0.335,"G",IF((HX71/KK71)&gt;0.67,"R","A"))</f>
        <v/>
      </c>
      <c r="KT71" s="1">
        <f>IF((IH71/KK71)&lt;0.335,"G",IF((IH71/KK71)&gt;0.67,"R","A"))</f>
        <v/>
      </c>
      <c r="KU71" s="1">
        <f>IF((II71/KK71)&lt;0.335,"G",IF((II71/KK71)&gt;0.67,"R","A"))</f>
        <v/>
      </c>
      <c r="KV71" s="1">
        <f>IF((HZ71/KK71)&lt;0.335,"G",IF((HZ71/KK71)&gt;0.67,"R","A"))</f>
        <v/>
      </c>
      <c r="KW71" s="1">
        <f>IF((HY71/KK71)&lt;0.335,"G",IF((HY71/KK71)&gt;0.67,"R","A"))</f>
        <v/>
      </c>
      <c r="KX71" s="1">
        <f>IF((IK71/KK71)&lt;0.335,"G",IF((IK71/KK71)&gt;0.67,"R","A"))</f>
        <v/>
      </c>
      <c r="KY71" s="1">
        <f>IF((IJ71/KK71)&lt;0.335,"G",IF((IJ71/KK71)&gt;0.67,"R","A"))</f>
        <v/>
      </c>
      <c r="KZ71" s="1">
        <f>IF((HQ71/KK71)&lt;0.335,"G",IF((HQ71/KK71)&gt;0.67,"R","A"))</f>
        <v/>
      </c>
      <c r="LA71" s="1">
        <f>IF((IB71/KK71)&lt;0.335,"G",IF((IB71/KK71)&gt;0.67,"R","A"))</f>
        <v/>
      </c>
      <c r="LB71">
        <f>IF(LQ71="1-0",INDEX(Scrape!#REF!,MATCH('HT 1-0'!KP71,Scrape!$B:$B,0)),"")</f>
        <v/>
      </c>
      <c r="LC71">
        <f>IF(LQ71="1-0",INDEX(Scrape!$A:$A,MATCH('HT 1-0'!KP71,Scrape!$B:$B,0)),"")</f>
        <v/>
      </c>
      <c r="LD71">
        <f>IF(LQ71="1-0",INDEX(Scrape!$B:$B,MATCH('HT 1-0'!KP71,Scrape!$B:$B,0)),"")</f>
        <v/>
      </c>
      <c r="LE71">
        <f>IF(LQ71="1-0",INDEX(Scrape!$C:$C,MATCH('HT 1-0'!KP71,Scrape!$B:$B,0)),"")</f>
        <v/>
      </c>
      <c r="LF71">
        <f>IF(LQ71="1-0",INDEX(Scrape!$D:$D,MATCH('HT 1-0'!KP71,Scrape!$B:$B,0)),"")</f>
        <v/>
      </c>
      <c r="LG71">
        <f>IF(LQ71="1-0",INDEX(Scrape!$E:$E,MATCH('HT 1-0'!KP71,Scrape!$B:$B,0)),"")</f>
        <v/>
      </c>
      <c r="LH71">
        <f>IF(LQ71="1-0",INDEX(Scrape!$F:$F,MATCH('HT 1-0'!KP71,Scrape!$B:$B,0)),"")</f>
        <v/>
      </c>
      <c r="LI71">
        <f>IF(LQ71="1-0",INDEX(Scrape!$G:$G,MATCH('HT 1-0'!KP71,Scrape!$B:$B,0)),"")</f>
        <v/>
      </c>
      <c r="LJ71">
        <f>IF(LQ71="1-0",INDEX(Scrape!$H:$H,MATCH('HT 1-0'!KP71,Scrape!$B:$B,0)),"")</f>
        <v/>
      </c>
      <c r="LK71">
        <f>IF(LQ71="1-0",INDEX(Scrape!$I:$I,MATCH('HT 1-0'!KP71,Scrape!$B:$B,0)),"")</f>
        <v/>
      </c>
      <c r="LL71">
        <f>IF(LQ71="1-0",INDEX(Scrape!$J:$J,MATCH('HT 1-0'!KP71,Scrape!$B:$B,0)),"")</f>
        <v/>
      </c>
      <c r="LM71">
        <f>IF(LQ71="1-0",INDEX(Scrape!$K:$K,MATCH('HT 1-0'!KP71,Scrape!$B:$B,0)),"")</f>
        <v/>
      </c>
      <c r="LN71">
        <f>IF(LQ71="1-0",INDEX(Scrape!$L:$L,MATCH('HT 1-0'!KP71,Scrape!$B:$B,0)),"")</f>
        <v/>
      </c>
      <c r="LO71">
        <f>IF(LQ71="1-0",INDEX(Scrape!$M:$M,MATCH('HT 1-0'!KP71,Scrape!$B:$B,0)),"")</f>
        <v/>
      </c>
      <c r="LP71">
        <f>IF(LQ71="1-0",INDEX(Scrape!$N:$N,MATCH('HT 1-0'!KP71,Scrape!$B:$B,0)),"")</f>
        <v/>
      </c>
      <c r="LQ71">
        <f>INDEX(Scrape!$O:$O,MATCH('HT 1-0'!KP71,Scrape!$B:$B,0))</f>
        <v/>
      </c>
      <c r="LR71">
        <f>(1/LJ71)+(1/LI71)+(1/LH71)</f>
        <v/>
      </c>
      <c r="LS71">
        <f>(1/LG71)+(1/LF71)+(1/LE71)</f>
        <v/>
      </c>
      <c r="LT71" s="8">
        <f>IF(INDEX(#REF!,MATCH(KQ71,#REF!,0))=INDEX(#REF!,MATCH(KQ71,#REF!,0)),INDEX(#REF!,MATCH(KQ71,#REF!,0)),"ERROR")</f>
        <v/>
      </c>
      <c r="LU71" s="4">
        <f>IF(KR71="G",2,IF(KR71="R",0.5,IF(KR71="A",1)))</f>
        <v/>
      </c>
      <c r="LV71" s="4">
        <f>IF(KS71="G",0.5,IF(KS71="R",2,IF(KS71="A",1)))</f>
        <v/>
      </c>
      <c r="LW71" s="4">
        <f>IF(KT71="G",2,IF(KT71="R",0.5,IF(KT71="A",1)))</f>
        <v/>
      </c>
      <c r="LX71" s="4">
        <f>IF(KU71="G",0.5,IF(KU71="R",2,IF(KU71="A",1)))</f>
        <v/>
      </c>
      <c r="LY71" s="7">
        <f>(LK71*(LU71+LX71)+(LL71*(LU71+LX71)))</f>
        <v/>
      </c>
      <c r="LZ71" s="7">
        <f>(LN71*(LV71+LW71)+(LO71*(LV71+LW71)))</f>
        <v/>
      </c>
      <c r="MA71" s="11">
        <f>LY71-LZ71</f>
        <v/>
      </c>
      <c r="MB71" s="5">
        <f>MA71+2</f>
        <v/>
      </c>
      <c r="MC71" s="6">
        <f>MA71-2</f>
        <v/>
      </c>
      <c r="MD71" s="4">
        <f>LE71</f>
        <v/>
      </c>
      <c r="ME71" s="9">
        <f>IF(MD71=0,1000,MD71+0.75)</f>
        <v/>
      </c>
      <c r="MF71" s="10">
        <f>IF(MD71=0,0,MD71-0.75)</f>
        <v/>
      </c>
      <c r="MG71" s="4">
        <f>((LM71*(LU71+LX71))-((LP71*(LV71+LW71))))</f>
        <v/>
      </c>
      <c r="MH71" s="9">
        <f>MG71*1.2</f>
        <v/>
      </c>
      <c r="MI71" s="10">
        <f>MG71*0.8</f>
        <v/>
      </c>
      <c r="MJ71">
        <f>IFERROR(NX71,"")</f>
        <v/>
      </c>
      <c r="MK71">
        <f>IFERROR(NY71,"")</f>
        <v/>
      </c>
      <c r="ML71">
        <f>IFERROR(NZ71,"")</f>
        <v/>
      </c>
      <c r="MM71">
        <f>IFERROR(OA71,"")</f>
        <v/>
      </c>
      <c r="MN71">
        <f>IFERROR(OB71,"")</f>
        <v/>
      </c>
      <c r="MO71">
        <f>IFERROR(OC71,"")</f>
        <v/>
      </c>
      <c r="MP71" s="1">
        <f>COUNTIFS(#REF!,LT71,#REF!,1,#REF!,"&gt;="&amp;MC71,#REF!,"&lt;="&amp;MB71,#REF!,"&lt;="&amp;ME71,#REF!,"&gt;="&amp;MF71,#REF!,"="&amp;KV71,#REF!,"="&amp;KX71)</f>
        <v/>
      </c>
      <c r="MQ71" s="1">
        <f>COUNTIFS(#REF!,LT71,#REF!,0,#REF!,"&gt;="&amp;MC71,#REF!,"&lt;="&amp;MB71,#REF!,"&lt;="&amp;ME71,#REF!,"&gt;="&amp;MF71,#REF!,"="&amp;KV71,#REF!,"="&amp;KX71)</f>
        <v/>
      </c>
      <c r="MR71" s="1">
        <f>COUNTIFS(#REF!,LT71,#REF!,1,#REF!,"&gt;="&amp;MC71,#REF!,"&lt;="&amp;MB71,#REF!,"&lt;="&amp;ME71,#REF!,"&gt;="&amp;MF71,#REF!,"="&amp;KW71,#REF!,"="&amp;KY71)</f>
        <v/>
      </c>
      <c r="MS71" s="1">
        <f>COUNTIFS(#REF!,LT71,#REF!,0,#REF!,"&gt;="&amp;MC71,#REF!,"&lt;="&amp;MB71,#REF!,"&lt;="&amp;ME71,#REF!,"&gt;="&amp;MF71,#REF!,"="&amp;KW71,#REF!,"="&amp;KY71)</f>
        <v/>
      </c>
      <c r="MT71" s="1">
        <f>COUNTIFS(#REF!,LT71,#REF!,1,#REF!,"&gt;="&amp;MI71,#REF!,"&lt;="&amp;MH71,#REF!,"&lt;="&amp;ME71,#REF!,"&gt;="&amp;MF71)</f>
        <v/>
      </c>
      <c r="MU71" s="1">
        <f>COUNTIFS(#REF!,LT71,#REF!,0,#REF!,"&gt;="&amp;MI71,#REF!,"&lt;="&amp;MH71,#REF!,"&lt;="&amp;ME71,#REF!,"&gt;="&amp;MF71)</f>
        <v/>
      </c>
      <c r="MV71" s="1">
        <f>COUNTIFS(#REF!,LT71,#REF!,1,#REF!,"&gt;="&amp;MI71,#REF!,"&lt;="&amp;MH71,#REF!,"="&amp;KZ71,#REF!,"="&amp;LA71,#REF!,"&lt;="&amp;ME71,#REF!,"&gt;="&amp;MF71)</f>
        <v/>
      </c>
      <c r="MW71" s="1">
        <f>COUNTIFS(#REF!,LT71,#REF!,0,#REF!,"&gt;="&amp;MI71,#REF!,"&lt;="&amp;MH71,#REF!,"="&amp;KZ71,#REF!,"="&amp;LA71,#REF!,"&lt;="&amp;ME71,#REF!,"&gt;="&amp;MF71)</f>
        <v/>
      </c>
      <c r="MX71" s="1">
        <f>COUNTIFS(#REF!,LT71,#REF!,1,#REF!,"&gt;="&amp;MC71,#REF!,"&lt;="&amp;MB71,#REF!,"&lt;="&amp;ME71,#REF!,"&gt;="&amp;MF71)</f>
        <v/>
      </c>
      <c r="MY71" s="1">
        <f>COUNTIFS(#REF!,LT71,#REF!,0,#REF!,"&gt;="&amp;MC71,#REF!,"&lt;="&amp;MB71,#REF!,"&lt;="&amp;ME71,#REF!,"&gt;="&amp;MF71)</f>
        <v/>
      </c>
      <c r="MZ71" s="1">
        <f>COUNTIFS(#REF!,LT71,#REF!,1,#REF!,"&lt;="&amp;ME71,#REF!,"&gt;="&amp;MF71,#REF!,"="&amp;KV71,#REF!,"="&amp;KX71)</f>
        <v/>
      </c>
      <c r="NA71" s="1">
        <f>COUNTIFS(#REF!,LT71,#REF!,0,#REF!,"&lt;="&amp;ME71,#REF!,"&gt;="&amp;MF71,#REF!,"="&amp;KV71,#REF!,"="&amp;KX71)</f>
        <v/>
      </c>
      <c r="NB71" s="1">
        <f>COUNTIFS(#REF!,LT71,#REF!,1,#REF!,"&lt;="&amp;ME71,#REF!,"&gt;="&amp;MF71,#REF!,"="&amp;KW71,#REF!,"="&amp;KY71)</f>
        <v/>
      </c>
      <c r="NC71" s="1">
        <f>COUNTIFS(#REF!,LT71,#REF!,0,#REF!,"&lt;="&amp;ME71,#REF!,"&gt;="&amp;MF71,#REF!,"="&amp;KW71,#REF!,"="&amp;KY71)</f>
        <v/>
      </c>
      <c r="ND71" s="1">
        <f>MP71+MR71+MT71+MV71+MX71+MZ71+NB71</f>
        <v/>
      </c>
      <c r="NE71" s="1">
        <f>MQ71+MS71+MU71+MW71+MY71+NA71+NC71</f>
        <v/>
      </c>
      <c r="NF71" s="1">
        <f>ND71+NE71</f>
        <v/>
      </c>
      <c r="NG71" s="33">
        <f>ND71/(ND71+NE71)</f>
        <v/>
      </c>
      <c r="NH71" s="3">
        <f>1/NG71</f>
        <v/>
      </c>
      <c r="NI71" s="1">
        <f>LH71</f>
        <v/>
      </c>
      <c r="NJ71" s="79">
        <f>((1-NG71)*(1/(NI71-1))*0.98-(NG71*1))</f>
        <v/>
      </c>
      <c r="NK71" s="34">
        <f>IF(LR71&lt;0.9,0,IF(AND(LR71&gt;1.1),0,1))</f>
        <v/>
      </c>
      <c r="NL71" s="34">
        <f>IF(LS71&lt;0.9,0,IF(AND(LS71&gt;1.1),0,1))</f>
        <v/>
      </c>
      <c r="NM71" s="32">
        <f>IF(NF71&gt;99,1,0)</f>
        <v/>
      </c>
      <c r="NN71" s="32">
        <f>IF(NJ71&gt;0.0799,1,0)</f>
        <v/>
      </c>
      <c r="NO71" s="32">
        <f>IF(NJ71&gt;NQ71,1,0)</f>
        <v/>
      </c>
      <c r="NP71" s="32">
        <f>NM71+NN71+NO71+NK71+NL71</f>
        <v/>
      </c>
      <c r="NQ71" s="79">
        <f>(((100*NG71)*(NI71-1)*0.98)-((1-NG71)*100))/100</f>
        <v/>
      </c>
      <c r="NR71" s="34">
        <f>IF(LR71&lt;0.9,0,IF(AND(LR71&gt;1.1),0,1))</f>
        <v/>
      </c>
      <c r="NS71" s="34">
        <f>IF(LS71&lt;0.9,0,IF(AND(LS71&gt;1.1),0,1))</f>
        <v/>
      </c>
      <c r="NT71" s="32">
        <f>IF(NF71&gt;99,1,0)</f>
        <v/>
      </c>
      <c r="NU71" s="32">
        <f>IF(NQ71&gt;0.0799,1,0)</f>
        <v/>
      </c>
      <c r="NV71" s="32">
        <f>IF(NQ71&gt;NJ71,1,0)</f>
        <v/>
      </c>
      <c r="NW71" s="32">
        <f>NT71+NU71+NV71+NR71+NS71</f>
        <v/>
      </c>
      <c r="NX71">
        <f>IF(NP71=5,"LayHome1-0",IF(AND(NW71=5),"BackHome1-0",""))</f>
        <v/>
      </c>
      <c r="NY71">
        <f>IF(NP71=5,KN71,IF(AND(NW71=5),KN71,""))</f>
        <v/>
      </c>
      <c r="NZ71">
        <f>IF(NP71=5,"Match Odds",IF(AND(NW71=5),"Match Odds",""))</f>
        <v/>
      </c>
      <c r="OA71">
        <f>IF(NP71=5,KP71,IF(AND(NW71=5),KP71,""))</f>
        <v/>
      </c>
      <c r="OB71">
        <f>IF(NP71=5,"MATCH_ODDS",IF(AND(NW71=5),"MATCH_ODDS",""))</f>
        <v/>
      </c>
      <c r="OC71">
        <f>IF(NP71=5,"LAY",IF(AND(NW71=5),"BACK",""))</f>
        <v/>
      </c>
    </row>
    <row r="72" ht="16.5" customHeight="1" thickBot="1" thickTop="1">
      <c r="A72" s="2" t="n"/>
      <c r="KN72" s="1">
        <f>IF(INDEX(#REF!,MATCH('HT 1-0'!D72,#REF!,0))=INDEX(#REF!,MATCH('HT 1-0'!D72,#REF!,0)),INDEX(#REF!,MATCH('HT 1-0'!D72,#REF!,0)),"ERROR")</f>
        <v/>
      </c>
      <c r="KO72" s="1">
        <f>IF(INDEX(#REF!,MATCH('HT 1-0'!E72,#REF!,0))=INDEX(#REF!,MATCH('HT 1-0'!E72,#REF!,0)),INDEX(#REF!,MATCH('HT 1-0'!E72,#REF!,0)),"ERROR")</f>
        <v/>
      </c>
      <c r="KP72" s="1">
        <f>KN72&amp;" v "&amp;KO72</f>
        <v/>
      </c>
      <c r="KQ72">
        <f>B72&amp;"_"&amp;C72</f>
        <v/>
      </c>
      <c r="KR72" s="1">
        <f>IF((HW72/KK72)&lt;0.335,"G",IF((HW72/KK72)&gt;0.67,"R","A"))</f>
        <v/>
      </c>
      <c r="KS72" s="1">
        <f>IF((HX72/KK72)&lt;0.335,"G",IF((HX72/KK72)&gt;0.67,"R","A"))</f>
        <v/>
      </c>
      <c r="KT72" s="1">
        <f>IF((IH72/KK72)&lt;0.335,"G",IF((IH72/KK72)&gt;0.67,"R","A"))</f>
        <v/>
      </c>
      <c r="KU72" s="1">
        <f>IF((II72/KK72)&lt;0.335,"G",IF((II72/KK72)&gt;0.67,"R","A"))</f>
        <v/>
      </c>
      <c r="KV72" s="1">
        <f>IF((HZ72/KK72)&lt;0.335,"G",IF((HZ72/KK72)&gt;0.67,"R","A"))</f>
        <v/>
      </c>
      <c r="KW72" s="1">
        <f>IF((HY72/KK72)&lt;0.335,"G",IF((HY72/KK72)&gt;0.67,"R","A"))</f>
        <v/>
      </c>
      <c r="KX72" s="1">
        <f>IF((IK72/KK72)&lt;0.335,"G",IF((IK72/KK72)&gt;0.67,"R","A"))</f>
        <v/>
      </c>
      <c r="KY72" s="1">
        <f>IF((IJ72/KK72)&lt;0.335,"G",IF((IJ72/KK72)&gt;0.67,"R","A"))</f>
        <v/>
      </c>
      <c r="KZ72" s="1">
        <f>IF((HQ72/KK72)&lt;0.335,"G",IF((HQ72/KK72)&gt;0.67,"R","A"))</f>
        <v/>
      </c>
      <c r="LA72" s="1">
        <f>IF((IB72/KK72)&lt;0.335,"G",IF((IB72/KK72)&gt;0.67,"R","A"))</f>
        <v/>
      </c>
      <c r="LB72">
        <f>IF(LQ72="1-0",INDEX(Scrape!#REF!,MATCH('HT 1-0'!KP72,Scrape!$B:$B,0)),"")</f>
        <v/>
      </c>
      <c r="LC72">
        <f>IF(LQ72="1-0",INDEX(Scrape!$A:$A,MATCH('HT 1-0'!KP72,Scrape!$B:$B,0)),"")</f>
        <v/>
      </c>
      <c r="LD72">
        <f>IF(LQ72="1-0",INDEX(Scrape!$B:$B,MATCH('HT 1-0'!KP72,Scrape!$B:$B,0)),"")</f>
        <v/>
      </c>
      <c r="LE72">
        <f>IF(LQ72="1-0",INDEX(Scrape!$C:$C,MATCH('HT 1-0'!KP72,Scrape!$B:$B,0)),"")</f>
        <v/>
      </c>
      <c r="LF72">
        <f>IF(LQ72="1-0",INDEX(Scrape!$D:$D,MATCH('HT 1-0'!KP72,Scrape!$B:$B,0)),"")</f>
        <v/>
      </c>
      <c r="LG72">
        <f>IF(LQ72="1-0",INDEX(Scrape!$E:$E,MATCH('HT 1-0'!KP72,Scrape!$B:$B,0)),"")</f>
        <v/>
      </c>
      <c r="LH72">
        <f>IF(LQ72="1-0",INDEX(Scrape!$F:$F,MATCH('HT 1-0'!KP72,Scrape!$B:$B,0)),"")</f>
        <v/>
      </c>
      <c r="LI72">
        <f>IF(LQ72="1-0",INDEX(Scrape!$G:$G,MATCH('HT 1-0'!KP72,Scrape!$B:$B,0)),"")</f>
        <v/>
      </c>
      <c r="LJ72">
        <f>IF(LQ72="1-0",INDEX(Scrape!$H:$H,MATCH('HT 1-0'!KP72,Scrape!$B:$B,0)),"")</f>
        <v/>
      </c>
      <c r="LK72">
        <f>IF(LQ72="1-0",INDEX(Scrape!$I:$I,MATCH('HT 1-0'!KP72,Scrape!$B:$B,0)),"")</f>
        <v/>
      </c>
      <c r="LL72">
        <f>IF(LQ72="1-0",INDEX(Scrape!$J:$J,MATCH('HT 1-0'!KP72,Scrape!$B:$B,0)),"")</f>
        <v/>
      </c>
      <c r="LM72">
        <f>IF(LQ72="1-0",INDEX(Scrape!$K:$K,MATCH('HT 1-0'!KP72,Scrape!$B:$B,0)),"")</f>
        <v/>
      </c>
      <c r="LN72">
        <f>IF(LQ72="1-0",INDEX(Scrape!$L:$L,MATCH('HT 1-0'!KP72,Scrape!$B:$B,0)),"")</f>
        <v/>
      </c>
      <c r="LO72">
        <f>IF(LQ72="1-0",INDEX(Scrape!$M:$M,MATCH('HT 1-0'!KP72,Scrape!$B:$B,0)),"")</f>
        <v/>
      </c>
      <c r="LP72">
        <f>IF(LQ72="1-0",INDEX(Scrape!$N:$N,MATCH('HT 1-0'!KP72,Scrape!$B:$B,0)),"")</f>
        <v/>
      </c>
      <c r="LQ72">
        <f>INDEX(Scrape!$O:$O,MATCH('HT 1-0'!KP72,Scrape!$B:$B,0))</f>
        <v/>
      </c>
      <c r="LR72">
        <f>(1/LJ72)+(1/LI72)+(1/LH72)</f>
        <v/>
      </c>
      <c r="LS72">
        <f>(1/LG72)+(1/LF72)+(1/LE72)</f>
        <v/>
      </c>
      <c r="LT72" s="8">
        <f>IF(INDEX(#REF!,MATCH(KQ72,#REF!,0))=INDEX(#REF!,MATCH(KQ72,#REF!,0)),INDEX(#REF!,MATCH(KQ72,#REF!,0)),"ERROR")</f>
        <v/>
      </c>
      <c r="LU72" s="4">
        <f>IF(KR72="G",2,IF(KR72="R",0.5,IF(KR72="A",1)))</f>
        <v/>
      </c>
      <c r="LV72" s="4">
        <f>IF(KS72="G",0.5,IF(KS72="R",2,IF(KS72="A",1)))</f>
        <v/>
      </c>
      <c r="LW72" s="4">
        <f>IF(KT72="G",2,IF(KT72="R",0.5,IF(KT72="A",1)))</f>
        <v/>
      </c>
      <c r="LX72" s="4">
        <f>IF(KU72="G",0.5,IF(KU72="R",2,IF(KU72="A",1)))</f>
        <v/>
      </c>
      <c r="LY72" s="7">
        <f>(LK72*(LU72+LX72)+(LL72*(LU72+LX72)))</f>
        <v/>
      </c>
      <c r="LZ72" s="7">
        <f>(LN72*(LV72+LW72)+(LO72*(LV72+LW72)))</f>
        <v/>
      </c>
      <c r="MA72" s="11">
        <f>LY72-LZ72</f>
        <v/>
      </c>
      <c r="MB72" s="5">
        <f>MA72+2</f>
        <v/>
      </c>
      <c r="MC72" s="6">
        <f>MA72-2</f>
        <v/>
      </c>
      <c r="MD72" s="4">
        <f>LE72</f>
        <v/>
      </c>
      <c r="ME72" s="9">
        <f>IF(MD72=0,1000,MD72+0.75)</f>
        <v/>
      </c>
      <c r="MF72" s="10">
        <f>IF(MD72=0,0,MD72-0.75)</f>
        <v/>
      </c>
      <c r="MG72" s="4">
        <f>((LM72*(LU72+LX72))-((LP72*(LV72+LW72))))</f>
        <v/>
      </c>
      <c r="MH72" s="9">
        <f>MG72*1.2</f>
        <v/>
      </c>
      <c r="MI72" s="10">
        <f>MG72*0.8</f>
        <v/>
      </c>
      <c r="MJ72">
        <f>IFERROR(NX72,"")</f>
        <v/>
      </c>
      <c r="MK72">
        <f>IFERROR(NY72,"")</f>
        <v/>
      </c>
      <c r="ML72">
        <f>IFERROR(NZ72,"")</f>
        <v/>
      </c>
      <c r="MM72">
        <f>IFERROR(OA72,"")</f>
        <v/>
      </c>
      <c r="MN72">
        <f>IFERROR(OB72,"")</f>
        <v/>
      </c>
      <c r="MO72">
        <f>IFERROR(OC72,"")</f>
        <v/>
      </c>
      <c r="MP72" s="1">
        <f>COUNTIFS(#REF!,LT72,#REF!,1,#REF!,"&gt;="&amp;MC72,#REF!,"&lt;="&amp;MB72,#REF!,"&lt;="&amp;ME72,#REF!,"&gt;="&amp;MF72,#REF!,"="&amp;KV72,#REF!,"="&amp;KX72)</f>
        <v/>
      </c>
      <c r="MQ72" s="1">
        <f>COUNTIFS(#REF!,LT72,#REF!,0,#REF!,"&gt;="&amp;MC72,#REF!,"&lt;="&amp;MB72,#REF!,"&lt;="&amp;ME72,#REF!,"&gt;="&amp;MF72,#REF!,"="&amp;KV72,#REF!,"="&amp;KX72)</f>
        <v/>
      </c>
      <c r="MR72" s="1">
        <f>COUNTIFS(#REF!,LT72,#REF!,1,#REF!,"&gt;="&amp;MC72,#REF!,"&lt;="&amp;MB72,#REF!,"&lt;="&amp;ME72,#REF!,"&gt;="&amp;MF72,#REF!,"="&amp;KW72,#REF!,"="&amp;KY72)</f>
        <v/>
      </c>
      <c r="MS72" s="1">
        <f>COUNTIFS(#REF!,LT72,#REF!,0,#REF!,"&gt;="&amp;MC72,#REF!,"&lt;="&amp;MB72,#REF!,"&lt;="&amp;ME72,#REF!,"&gt;="&amp;MF72,#REF!,"="&amp;KW72,#REF!,"="&amp;KY72)</f>
        <v/>
      </c>
      <c r="MT72" s="1">
        <f>COUNTIFS(#REF!,LT72,#REF!,1,#REF!,"&gt;="&amp;MI72,#REF!,"&lt;="&amp;MH72,#REF!,"&lt;="&amp;ME72,#REF!,"&gt;="&amp;MF72)</f>
        <v/>
      </c>
      <c r="MU72" s="1">
        <f>COUNTIFS(#REF!,LT72,#REF!,0,#REF!,"&gt;="&amp;MI72,#REF!,"&lt;="&amp;MH72,#REF!,"&lt;="&amp;ME72,#REF!,"&gt;="&amp;MF72)</f>
        <v/>
      </c>
      <c r="MV72" s="1">
        <f>COUNTIFS(#REF!,LT72,#REF!,1,#REF!,"&gt;="&amp;MI72,#REF!,"&lt;="&amp;MH72,#REF!,"="&amp;KZ72,#REF!,"="&amp;LA72,#REF!,"&lt;="&amp;ME72,#REF!,"&gt;="&amp;MF72)</f>
        <v/>
      </c>
      <c r="MW72" s="1">
        <f>COUNTIFS(#REF!,LT72,#REF!,0,#REF!,"&gt;="&amp;MI72,#REF!,"&lt;="&amp;MH72,#REF!,"="&amp;KZ72,#REF!,"="&amp;LA72,#REF!,"&lt;="&amp;ME72,#REF!,"&gt;="&amp;MF72)</f>
        <v/>
      </c>
      <c r="MX72" s="1">
        <f>COUNTIFS(#REF!,LT72,#REF!,1,#REF!,"&gt;="&amp;MC72,#REF!,"&lt;="&amp;MB72,#REF!,"&lt;="&amp;ME72,#REF!,"&gt;="&amp;MF72)</f>
        <v/>
      </c>
      <c r="MY72" s="1">
        <f>COUNTIFS(#REF!,LT72,#REF!,0,#REF!,"&gt;="&amp;MC72,#REF!,"&lt;="&amp;MB72,#REF!,"&lt;="&amp;ME72,#REF!,"&gt;="&amp;MF72)</f>
        <v/>
      </c>
      <c r="MZ72" s="1">
        <f>COUNTIFS(#REF!,LT72,#REF!,1,#REF!,"&lt;="&amp;ME72,#REF!,"&gt;="&amp;MF72,#REF!,"="&amp;KV72,#REF!,"="&amp;KX72)</f>
        <v/>
      </c>
      <c r="NA72" s="1">
        <f>COUNTIFS(#REF!,LT72,#REF!,0,#REF!,"&lt;="&amp;ME72,#REF!,"&gt;="&amp;MF72,#REF!,"="&amp;KV72,#REF!,"="&amp;KX72)</f>
        <v/>
      </c>
      <c r="NB72" s="1">
        <f>COUNTIFS(#REF!,LT72,#REF!,1,#REF!,"&lt;="&amp;ME72,#REF!,"&gt;="&amp;MF72,#REF!,"="&amp;KW72,#REF!,"="&amp;KY72)</f>
        <v/>
      </c>
      <c r="NC72" s="1">
        <f>COUNTIFS(#REF!,LT72,#REF!,0,#REF!,"&lt;="&amp;ME72,#REF!,"&gt;="&amp;MF72,#REF!,"="&amp;KW72,#REF!,"="&amp;KY72)</f>
        <v/>
      </c>
      <c r="ND72" s="1">
        <f>MP72+MR72+MT72+MV72+MX72+MZ72+NB72</f>
        <v/>
      </c>
      <c r="NE72" s="1">
        <f>MQ72+MS72+MU72+MW72+MY72+NA72+NC72</f>
        <v/>
      </c>
      <c r="NF72" s="1">
        <f>ND72+NE72</f>
        <v/>
      </c>
      <c r="NG72" s="33">
        <f>ND72/(ND72+NE72)</f>
        <v/>
      </c>
      <c r="NH72" s="3">
        <f>1/NG72</f>
        <v/>
      </c>
      <c r="NI72" s="1">
        <f>LH72</f>
        <v/>
      </c>
      <c r="NJ72" s="79">
        <f>((1-NG72)*(1/(NI72-1))*0.98-(NG72*1))</f>
        <v/>
      </c>
      <c r="NK72" s="34">
        <f>IF(LR72&lt;0.9,0,IF(AND(LR72&gt;1.1),0,1))</f>
        <v/>
      </c>
      <c r="NL72" s="34">
        <f>IF(LS72&lt;0.9,0,IF(AND(LS72&gt;1.1),0,1))</f>
        <v/>
      </c>
      <c r="NM72" s="32">
        <f>IF(NF72&gt;99,1,0)</f>
        <v/>
      </c>
      <c r="NN72" s="32">
        <f>IF(NJ72&gt;0.0799,1,0)</f>
        <v/>
      </c>
      <c r="NO72" s="32">
        <f>IF(NJ72&gt;NQ72,1,0)</f>
        <v/>
      </c>
      <c r="NP72" s="32">
        <f>NM72+NN72+NO72+NK72+NL72</f>
        <v/>
      </c>
      <c r="NQ72" s="79">
        <f>(((100*NG72)*(NI72-1)*0.98)-((1-NG72)*100))/100</f>
        <v/>
      </c>
      <c r="NR72" s="34">
        <f>IF(LR72&lt;0.9,0,IF(AND(LR72&gt;1.1),0,1))</f>
        <v/>
      </c>
      <c r="NS72" s="34">
        <f>IF(LS72&lt;0.9,0,IF(AND(LS72&gt;1.1),0,1))</f>
        <v/>
      </c>
      <c r="NT72" s="32">
        <f>IF(NF72&gt;99,1,0)</f>
        <v/>
      </c>
      <c r="NU72" s="32">
        <f>IF(NQ72&gt;0.0799,1,0)</f>
        <v/>
      </c>
      <c r="NV72" s="32">
        <f>IF(NQ72&gt;NJ72,1,0)</f>
        <v/>
      </c>
      <c r="NW72" s="32">
        <f>NT72+NU72+NV72+NR72+NS72</f>
        <v/>
      </c>
      <c r="NX72">
        <f>IF(NP72=5,"LayHome1-0",IF(AND(NW72=5),"BackHome1-0",""))</f>
        <v/>
      </c>
      <c r="NY72">
        <f>IF(NP72=5,KN72,IF(AND(NW72=5),KN72,""))</f>
        <v/>
      </c>
      <c r="NZ72">
        <f>IF(NP72=5,"Match Odds",IF(AND(NW72=5),"Match Odds",""))</f>
        <v/>
      </c>
      <c r="OA72">
        <f>IF(NP72=5,KP72,IF(AND(NW72=5),KP72,""))</f>
        <v/>
      </c>
      <c r="OB72">
        <f>IF(NP72=5,"MATCH_ODDS",IF(AND(NW72=5),"MATCH_ODDS",""))</f>
        <v/>
      </c>
      <c r="OC72">
        <f>IF(NP72=5,"LAY",IF(AND(NW72=5),"BACK",""))</f>
        <v/>
      </c>
    </row>
    <row r="73" ht="16.5" customHeight="1" thickBot="1" thickTop="1">
      <c r="A73" s="2" t="n"/>
      <c r="KN73" s="1">
        <f>IF(INDEX(#REF!,MATCH('HT 1-0'!D73,#REF!,0))=INDEX(#REF!,MATCH('HT 1-0'!D73,#REF!,0)),INDEX(#REF!,MATCH('HT 1-0'!D73,#REF!,0)),"ERROR")</f>
        <v/>
      </c>
      <c r="KO73" s="1">
        <f>IF(INDEX(#REF!,MATCH('HT 1-0'!E73,#REF!,0))=INDEX(#REF!,MATCH('HT 1-0'!E73,#REF!,0)),INDEX(#REF!,MATCH('HT 1-0'!E73,#REF!,0)),"ERROR")</f>
        <v/>
      </c>
      <c r="KP73" s="1">
        <f>KN73&amp;" v "&amp;KO73</f>
        <v/>
      </c>
      <c r="KQ73">
        <f>B73&amp;"_"&amp;C73</f>
        <v/>
      </c>
      <c r="KR73" s="1">
        <f>IF((HW73/KK73)&lt;0.335,"G",IF((HW73/KK73)&gt;0.67,"R","A"))</f>
        <v/>
      </c>
      <c r="KS73" s="1">
        <f>IF((HX73/KK73)&lt;0.335,"G",IF((HX73/KK73)&gt;0.67,"R","A"))</f>
        <v/>
      </c>
      <c r="KT73" s="1">
        <f>IF((IH73/KK73)&lt;0.335,"G",IF((IH73/KK73)&gt;0.67,"R","A"))</f>
        <v/>
      </c>
      <c r="KU73" s="1">
        <f>IF((II73/KK73)&lt;0.335,"G",IF((II73/KK73)&gt;0.67,"R","A"))</f>
        <v/>
      </c>
      <c r="KV73" s="1">
        <f>IF((HZ73/KK73)&lt;0.335,"G",IF((HZ73/KK73)&gt;0.67,"R","A"))</f>
        <v/>
      </c>
      <c r="KW73" s="1">
        <f>IF((HY73/KK73)&lt;0.335,"G",IF((HY73/KK73)&gt;0.67,"R","A"))</f>
        <v/>
      </c>
      <c r="KX73" s="1">
        <f>IF((IK73/KK73)&lt;0.335,"G",IF((IK73/KK73)&gt;0.67,"R","A"))</f>
        <v/>
      </c>
      <c r="KY73" s="1">
        <f>IF((IJ73/KK73)&lt;0.335,"G",IF((IJ73/KK73)&gt;0.67,"R","A"))</f>
        <v/>
      </c>
      <c r="KZ73" s="1">
        <f>IF((HQ73/KK73)&lt;0.335,"G",IF((HQ73/KK73)&gt;0.67,"R","A"))</f>
        <v/>
      </c>
      <c r="LA73" s="1">
        <f>IF((IB73/KK73)&lt;0.335,"G",IF((IB73/KK73)&gt;0.67,"R","A"))</f>
        <v/>
      </c>
      <c r="LB73">
        <f>IF(LQ73="1-0",INDEX(Scrape!#REF!,MATCH('HT 1-0'!KP73,Scrape!$B:$B,0)),"")</f>
        <v/>
      </c>
      <c r="LC73">
        <f>IF(LQ73="1-0",INDEX(Scrape!$A:$A,MATCH('HT 1-0'!KP73,Scrape!$B:$B,0)),"")</f>
        <v/>
      </c>
      <c r="LD73">
        <f>IF(LQ73="1-0",INDEX(Scrape!$B:$B,MATCH('HT 1-0'!KP73,Scrape!$B:$B,0)),"")</f>
        <v/>
      </c>
      <c r="LE73">
        <f>IF(LQ73="1-0",INDEX(Scrape!$C:$C,MATCH('HT 1-0'!KP73,Scrape!$B:$B,0)),"")</f>
        <v/>
      </c>
      <c r="LF73">
        <f>IF(LQ73="1-0",INDEX(Scrape!$D:$D,MATCH('HT 1-0'!KP73,Scrape!$B:$B,0)),"")</f>
        <v/>
      </c>
      <c r="LG73">
        <f>IF(LQ73="1-0",INDEX(Scrape!$E:$E,MATCH('HT 1-0'!KP73,Scrape!$B:$B,0)),"")</f>
        <v/>
      </c>
      <c r="LH73">
        <f>IF(LQ73="1-0",INDEX(Scrape!$F:$F,MATCH('HT 1-0'!KP73,Scrape!$B:$B,0)),"")</f>
        <v/>
      </c>
      <c r="LI73">
        <f>IF(LQ73="1-0",INDEX(Scrape!$G:$G,MATCH('HT 1-0'!KP73,Scrape!$B:$B,0)),"")</f>
        <v/>
      </c>
      <c r="LJ73">
        <f>IF(LQ73="1-0",INDEX(Scrape!$H:$H,MATCH('HT 1-0'!KP73,Scrape!$B:$B,0)),"")</f>
        <v/>
      </c>
      <c r="LK73">
        <f>IF(LQ73="1-0",INDEX(Scrape!$I:$I,MATCH('HT 1-0'!KP73,Scrape!$B:$B,0)),"")</f>
        <v/>
      </c>
      <c r="LL73">
        <f>IF(LQ73="1-0",INDEX(Scrape!$J:$J,MATCH('HT 1-0'!KP73,Scrape!$B:$B,0)),"")</f>
        <v/>
      </c>
      <c r="LM73">
        <f>IF(LQ73="1-0",INDEX(Scrape!$K:$K,MATCH('HT 1-0'!KP73,Scrape!$B:$B,0)),"")</f>
        <v/>
      </c>
      <c r="LN73">
        <f>IF(LQ73="1-0",INDEX(Scrape!$L:$L,MATCH('HT 1-0'!KP73,Scrape!$B:$B,0)),"")</f>
        <v/>
      </c>
      <c r="LO73">
        <f>IF(LQ73="1-0",INDEX(Scrape!$M:$M,MATCH('HT 1-0'!KP73,Scrape!$B:$B,0)),"")</f>
        <v/>
      </c>
      <c r="LP73">
        <f>IF(LQ73="1-0",INDEX(Scrape!$N:$N,MATCH('HT 1-0'!KP73,Scrape!$B:$B,0)),"")</f>
        <v/>
      </c>
      <c r="LQ73">
        <f>INDEX(Scrape!$O:$O,MATCH('HT 1-0'!KP73,Scrape!$B:$B,0))</f>
        <v/>
      </c>
      <c r="LR73">
        <f>(1/LJ73)+(1/LI73)+(1/LH73)</f>
        <v/>
      </c>
      <c r="LS73">
        <f>(1/LG73)+(1/LF73)+(1/LE73)</f>
        <v/>
      </c>
      <c r="LT73" s="8">
        <f>IF(INDEX(#REF!,MATCH(KQ73,#REF!,0))=INDEX(#REF!,MATCH(KQ73,#REF!,0)),INDEX(#REF!,MATCH(KQ73,#REF!,0)),"ERROR")</f>
        <v/>
      </c>
      <c r="LU73" s="4">
        <f>IF(KR73="G",2,IF(KR73="R",0.5,IF(KR73="A",1)))</f>
        <v/>
      </c>
      <c r="LV73" s="4">
        <f>IF(KS73="G",0.5,IF(KS73="R",2,IF(KS73="A",1)))</f>
        <v/>
      </c>
      <c r="LW73" s="4">
        <f>IF(KT73="G",2,IF(KT73="R",0.5,IF(KT73="A",1)))</f>
        <v/>
      </c>
      <c r="LX73" s="4">
        <f>IF(KU73="G",0.5,IF(KU73="R",2,IF(KU73="A",1)))</f>
        <v/>
      </c>
      <c r="LY73" s="7">
        <f>(LK73*(LU73+LX73)+(LL73*(LU73+LX73)))</f>
        <v/>
      </c>
      <c r="LZ73" s="7">
        <f>(LN73*(LV73+LW73)+(LO73*(LV73+LW73)))</f>
        <v/>
      </c>
      <c r="MA73" s="11">
        <f>LY73-LZ73</f>
        <v/>
      </c>
      <c r="MB73" s="5">
        <f>MA73+2</f>
        <v/>
      </c>
      <c r="MC73" s="6">
        <f>MA73-2</f>
        <v/>
      </c>
      <c r="MD73" s="4">
        <f>LE73</f>
        <v/>
      </c>
      <c r="ME73" s="9">
        <f>IF(MD73=0,1000,MD73+0.75)</f>
        <v/>
      </c>
      <c r="MF73" s="10">
        <f>IF(MD73=0,0,MD73-0.75)</f>
        <v/>
      </c>
      <c r="MG73" s="4">
        <f>((LM73*(LU73+LX73))-((LP73*(LV73+LW73))))</f>
        <v/>
      </c>
      <c r="MH73" s="9">
        <f>MG73*1.2</f>
        <v/>
      </c>
      <c r="MI73" s="10">
        <f>MG73*0.8</f>
        <v/>
      </c>
      <c r="MJ73">
        <f>IFERROR(NX73,"")</f>
        <v/>
      </c>
      <c r="MK73">
        <f>IFERROR(NY73,"")</f>
        <v/>
      </c>
      <c r="ML73">
        <f>IFERROR(NZ73,"")</f>
        <v/>
      </c>
      <c r="MM73">
        <f>IFERROR(OA73,"")</f>
        <v/>
      </c>
      <c r="MN73">
        <f>IFERROR(OB73,"")</f>
        <v/>
      </c>
      <c r="MO73">
        <f>IFERROR(OC73,"")</f>
        <v/>
      </c>
      <c r="MP73" s="1">
        <f>COUNTIFS(#REF!,LT73,#REF!,1,#REF!,"&gt;="&amp;MC73,#REF!,"&lt;="&amp;MB73,#REF!,"&lt;="&amp;ME73,#REF!,"&gt;="&amp;MF73,#REF!,"="&amp;KV73,#REF!,"="&amp;KX73)</f>
        <v/>
      </c>
      <c r="MQ73" s="1">
        <f>COUNTIFS(#REF!,LT73,#REF!,0,#REF!,"&gt;="&amp;MC73,#REF!,"&lt;="&amp;MB73,#REF!,"&lt;="&amp;ME73,#REF!,"&gt;="&amp;MF73,#REF!,"="&amp;KV73,#REF!,"="&amp;KX73)</f>
        <v/>
      </c>
      <c r="MR73" s="1">
        <f>COUNTIFS(#REF!,LT73,#REF!,1,#REF!,"&gt;="&amp;MC73,#REF!,"&lt;="&amp;MB73,#REF!,"&lt;="&amp;ME73,#REF!,"&gt;="&amp;MF73,#REF!,"="&amp;KW73,#REF!,"="&amp;KY73)</f>
        <v/>
      </c>
      <c r="MS73" s="1">
        <f>COUNTIFS(#REF!,LT73,#REF!,0,#REF!,"&gt;="&amp;MC73,#REF!,"&lt;="&amp;MB73,#REF!,"&lt;="&amp;ME73,#REF!,"&gt;="&amp;MF73,#REF!,"="&amp;KW73,#REF!,"="&amp;KY73)</f>
        <v/>
      </c>
      <c r="MT73" s="1">
        <f>COUNTIFS(#REF!,LT73,#REF!,1,#REF!,"&gt;="&amp;MI73,#REF!,"&lt;="&amp;MH73,#REF!,"&lt;="&amp;ME73,#REF!,"&gt;="&amp;MF73)</f>
        <v/>
      </c>
      <c r="MU73" s="1">
        <f>COUNTIFS(#REF!,LT73,#REF!,0,#REF!,"&gt;="&amp;MI73,#REF!,"&lt;="&amp;MH73,#REF!,"&lt;="&amp;ME73,#REF!,"&gt;="&amp;MF73)</f>
        <v/>
      </c>
      <c r="MV73" s="1">
        <f>COUNTIFS(#REF!,LT73,#REF!,1,#REF!,"&gt;="&amp;MI73,#REF!,"&lt;="&amp;MH73,#REF!,"="&amp;KZ73,#REF!,"="&amp;LA73,#REF!,"&lt;="&amp;ME73,#REF!,"&gt;="&amp;MF73)</f>
        <v/>
      </c>
      <c r="MW73" s="1">
        <f>COUNTIFS(#REF!,LT73,#REF!,0,#REF!,"&gt;="&amp;MI73,#REF!,"&lt;="&amp;MH73,#REF!,"="&amp;KZ73,#REF!,"="&amp;LA73,#REF!,"&lt;="&amp;ME73,#REF!,"&gt;="&amp;MF73)</f>
        <v/>
      </c>
      <c r="MX73" s="1">
        <f>COUNTIFS(#REF!,LT73,#REF!,1,#REF!,"&gt;="&amp;MC73,#REF!,"&lt;="&amp;MB73,#REF!,"&lt;="&amp;ME73,#REF!,"&gt;="&amp;MF73)</f>
        <v/>
      </c>
      <c r="MY73" s="1">
        <f>COUNTIFS(#REF!,LT73,#REF!,0,#REF!,"&gt;="&amp;MC73,#REF!,"&lt;="&amp;MB73,#REF!,"&lt;="&amp;ME73,#REF!,"&gt;="&amp;MF73)</f>
        <v/>
      </c>
      <c r="MZ73" s="1">
        <f>COUNTIFS(#REF!,LT73,#REF!,1,#REF!,"&lt;="&amp;ME73,#REF!,"&gt;="&amp;MF73,#REF!,"="&amp;KV73,#REF!,"="&amp;KX73)</f>
        <v/>
      </c>
      <c r="NA73" s="1">
        <f>COUNTIFS(#REF!,LT73,#REF!,0,#REF!,"&lt;="&amp;ME73,#REF!,"&gt;="&amp;MF73,#REF!,"="&amp;KV73,#REF!,"="&amp;KX73)</f>
        <v/>
      </c>
      <c r="NB73" s="1">
        <f>COUNTIFS(#REF!,LT73,#REF!,1,#REF!,"&lt;="&amp;ME73,#REF!,"&gt;="&amp;MF73,#REF!,"="&amp;KW73,#REF!,"="&amp;KY73)</f>
        <v/>
      </c>
      <c r="NC73" s="1">
        <f>COUNTIFS(#REF!,LT73,#REF!,0,#REF!,"&lt;="&amp;ME73,#REF!,"&gt;="&amp;MF73,#REF!,"="&amp;KW73,#REF!,"="&amp;KY73)</f>
        <v/>
      </c>
      <c r="ND73" s="1">
        <f>MP73+MR73+MT73+MV73+MX73+MZ73+NB73</f>
        <v/>
      </c>
      <c r="NE73" s="1">
        <f>MQ73+MS73+MU73+MW73+MY73+NA73+NC73</f>
        <v/>
      </c>
      <c r="NF73" s="1">
        <f>ND73+NE73</f>
        <v/>
      </c>
      <c r="NG73" s="33">
        <f>ND73/(ND73+NE73)</f>
        <v/>
      </c>
      <c r="NH73" s="3">
        <f>1/NG73</f>
        <v/>
      </c>
      <c r="NI73" s="1">
        <f>LH73</f>
        <v/>
      </c>
      <c r="NJ73" s="79">
        <f>((1-NG73)*(1/(NI73-1))*0.98-(NG73*1))</f>
        <v/>
      </c>
      <c r="NK73" s="34">
        <f>IF(LR73&lt;0.9,0,IF(AND(LR73&gt;1.1),0,1))</f>
        <v/>
      </c>
      <c r="NL73" s="34">
        <f>IF(LS73&lt;0.9,0,IF(AND(LS73&gt;1.1),0,1))</f>
        <v/>
      </c>
      <c r="NM73" s="32">
        <f>IF(NF73&gt;99,1,0)</f>
        <v/>
      </c>
      <c r="NN73" s="32">
        <f>IF(NJ73&gt;0.0799,1,0)</f>
        <v/>
      </c>
      <c r="NO73" s="32">
        <f>IF(NJ73&gt;NQ73,1,0)</f>
        <v/>
      </c>
      <c r="NP73" s="32">
        <f>NM73+NN73+NO73+NK73+NL73</f>
        <v/>
      </c>
      <c r="NQ73" s="79">
        <f>(((100*NG73)*(NI73-1)*0.98)-((1-NG73)*100))/100</f>
        <v/>
      </c>
      <c r="NR73" s="34">
        <f>IF(LR73&lt;0.9,0,IF(AND(LR73&gt;1.1),0,1))</f>
        <v/>
      </c>
      <c r="NS73" s="34">
        <f>IF(LS73&lt;0.9,0,IF(AND(LS73&gt;1.1),0,1))</f>
        <v/>
      </c>
      <c r="NT73" s="32">
        <f>IF(NF73&gt;99,1,0)</f>
        <v/>
      </c>
      <c r="NU73" s="32">
        <f>IF(NQ73&gt;0.0799,1,0)</f>
        <v/>
      </c>
      <c r="NV73" s="32">
        <f>IF(NQ73&gt;NJ73,1,0)</f>
        <v/>
      </c>
      <c r="NW73" s="32">
        <f>NT73+NU73+NV73+NR73+NS73</f>
        <v/>
      </c>
      <c r="NX73">
        <f>IF(NP73=5,"LayHome1-0",IF(AND(NW73=5),"BackHome1-0",""))</f>
        <v/>
      </c>
      <c r="NY73">
        <f>IF(NP73=5,KN73,IF(AND(NW73=5),KN73,""))</f>
        <v/>
      </c>
      <c r="NZ73">
        <f>IF(NP73=5,"Match Odds",IF(AND(NW73=5),"Match Odds",""))</f>
        <v/>
      </c>
      <c r="OA73">
        <f>IF(NP73=5,KP73,IF(AND(NW73=5),KP73,""))</f>
        <v/>
      </c>
      <c r="OB73">
        <f>IF(NP73=5,"MATCH_ODDS",IF(AND(NW73=5),"MATCH_ODDS",""))</f>
        <v/>
      </c>
      <c r="OC73">
        <f>IF(NP73=5,"LAY",IF(AND(NW73=5),"BACK",""))</f>
        <v/>
      </c>
    </row>
    <row r="74" ht="16.5" customHeight="1" thickBot="1" thickTop="1">
      <c r="A74" s="2" t="n"/>
      <c r="KN74" s="1">
        <f>IF(INDEX(#REF!,MATCH('HT 1-0'!D74,#REF!,0))=INDEX(#REF!,MATCH('HT 1-0'!D74,#REF!,0)),INDEX(#REF!,MATCH('HT 1-0'!D74,#REF!,0)),"ERROR")</f>
        <v/>
      </c>
      <c r="KO74" s="1">
        <f>IF(INDEX(#REF!,MATCH('HT 1-0'!E74,#REF!,0))=INDEX(#REF!,MATCH('HT 1-0'!E74,#REF!,0)),INDEX(#REF!,MATCH('HT 1-0'!E74,#REF!,0)),"ERROR")</f>
        <v/>
      </c>
      <c r="KP74" s="1">
        <f>KN74&amp;" v "&amp;KO74</f>
        <v/>
      </c>
      <c r="KQ74">
        <f>B74&amp;"_"&amp;C74</f>
        <v/>
      </c>
      <c r="KR74" s="1">
        <f>IF((HW74/KK74)&lt;0.335,"G",IF((HW74/KK74)&gt;0.67,"R","A"))</f>
        <v/>
      </c>
      <c r="KS74" s="1">
        <f>IF((HX74/KK74)&lt;0.335,"G",IF((HX74/KK74)&gt;0.67,"R","A"))</f>
        <v/>
      </c>
      <c r="KT74" s="1">
        <f>IF((IH74/KK74)&lt;0.335,"G",IF((IH74/KK74)&gt;0.67,"R","A"))</f>
        <v/>
      </c>
      <c r="KU74" s="1">
        <f>IF((II74/KK74)&lt;0.335,"G",IF((II74/KK74)&gt;0.67,"R","A"))</f>
        <v/>
      </c>
      <c r="KV74" s="1">
        <f>IF((HZ74/KK74)&lt;0.335,"G",IF((HZ74/KK74)&gt;0.67,"R","A"))</f>
        <v/>
      </c>
      <c r="KW74" s="1">
        <f>IF((HY74/KK74)&lt;0.335,"G",IF((HY74/KK74)&gt;0.67,"R","A"))</f>
        <v/>
      </c>
      <c r="KX74" s="1">
        <f>IF((IK74/KK74)&lt;0.335,"G",IF((IK74/KK74)&gt;0.67,"R","A"))</f>
        <v/>
      </c>
      <c r="KY74" s="1">
        <f>IF((IJ74/KK74)&lt;0.335,"G",IF((IJ74/KK74)&gt;0.67,"R","A"))</f>
        <v/>
      </c>
      <c r="KZ74" s="1">
        <f>IF((HQ74/KK74)&lt;0.335,"G",IF((HQ74/KK74)&gt;0.67,"R","A"))</f>
        <v/>
      </c>
      <c r="LA74" s="1">
        <f>IF((IB74/KK74)&lt;0.335,"G",IF((IB74/KK74)&gt;0.67,"R","A"))</f>
        <v/>
      </c>
      <c r="LB74">
        <f>IF(LQ74="1-0",INDEX(Scrape!#REF!,MATCH('HT 1-0'!KP74,Scrape!$B:$B,0)),"")</f>
        <v/>
      </c>
      <c r="LC74">
        <f>IF(LQ74="1-0",INDEX(Scrape!$A:$A,MATCH('HT 1-0'!KP74,Scrape!$B:$B,0)),"")</f>
        <v/>
      </c>
      <c r="LD74">
        <f>IF(LQ74="1-0",INDEX(Scrape!$B:$B,MATCH('HT 1-0'!KP74,Scrape!$B:$B,0)),"")</f>
        <v/>
      </c>
      <c r="LE74">
        <f>IF(LQ74="1-0",INDEX(Scrape!$C:$C,MATCH('HT 1-0'!KP74,Scrape!$B:$B,0)),"")</f>
        <v/>
      </c>
      <c r="LF74">
        <f>IF(LQ74="1-0",INDEX(Scrape!$D:$D,MATCH('HT 1-0'!KP74,Scrape!$B:$B,0)),"")</f>
        <v/>
      </c>
      <c r="LG74">
        <f>IF(LQ74="1-0",INDEX(Scrape!$E:$E,MATCH('HT 1-0'!KP74,Scrape!$B:$B,0)),"")</f>
        <v/>
      </c>
      <c r="LH74">
        <f>IF(LQ74="1-0",INDEX(Scrape!$F:$F,MATCH('HT 1-0'!KP74,Scrape!$B:$B,0)),"")</f>
        <v/>
      </c>
      <c r="LI74">
        <f>IF(LQ74="1-0",INDEX(Scrape!$G:$G,MATCH('HT 1-0'!KP74,Scrape!$B:$B,0)),"")</f>
        <v/>
      </c>
      <c r="LJ74">
        <f>IF(LQ74="1-0",INDEX(Scrape!$H:$H,MATCH('HT 1-0'!KP74,Scrape!$B:$B,0)),"")</f>
        <v/>
      </c>
      <c r="LK74">
        <f>IF(LQ74="1-0",INDEX(Scrape!$I:$I,MATCH('HT 1-0'!KP74,Scrape!$B:$B,0)),"")</f>
        <v/>
      </c>
      <c r="LL74">
        <f>IF(LQ74="1-0",INDEX(Scrape!$J:$J,MATCH('HT 1-0'!KP74,Scrape!$B:$B,0)),"")</f>
        <v/>
      </c>
      <c r="LM74">
        <f>IF(LQ74="1-0",INDEX(Scrape!$K:$K,MATCH('HT 1-0'!KP74,Scrape!$B:$B,0)),"")</f>
        <v/>
      </c>
      <c r="LN74">
        <f>IF(LQ74="1-0",INDEX(Scrape!$L:$L,MATCH('HT 1-0'!KP74,Scrape!$B:$B,0)),"")</f>
        <v/>
      </c>
      <c r="LO74">
        <f>IF(LQ74="1-0",INDEX(Scrape!$M:$M,MATCH('HT 1-0'!KP74,Scrape!$B:$B,0)),"")</f>
        <v/>
      </c>
      <c r="LP74">
        <f>IF(LQ74="1-0",INDEX(Scrape!$N:$N,MATCH('HT 1-0'!KP74,Scrape!$B:$B,0)),"")</f>
        <v/>
      </c>
      <c r="LQ74">
        <f>INDEX(Scrape!$O:$O,MATCH('HT 1-0'!KP74,Scrape!$B:$B,0))</f>
        <v/>
      </c>
      <c r="LR74">
        <f>(1/LJ74)+(1/LI74)+(1/LH74)</f>
        <v/>
      </c>
      <c r="LS74">
        <f>(1/LG74)+(1/LF74)+(1/LE74)</f>
        <v/>
      </c>
      <c r="LT74" s="8">
        <f>IF(INDEX(#REF!,MATCH(KQ74,#REF!,0))=INDEX(#REF!,MATCH(KQ74,#REF!,0)),INDEX(#REF!,MATCH(KQ74,#REF!,0)),"ERROR")</f>
        <v/>
      </c>
      <c r="LU74" s="4">
        <f>IF(KR74="G",2,IF(KR74="R",0.5,IF(KR74="A",1)))</f>
        <v/>
      </c>
      <c r="LV74" s="4">
        <f>IF(KS74="G",0.5,IF(KS74="R",2,IF(KS74="A",1)))</f>
        <v/>
      </c>
      <c r="LW74" s="4">
        <f>IF(KT74="G",2,IF(KT74="R",0.5,IF(KT74="A",1)))</f>
        <v/>
      </c>
      <c r="LX74" s="4">
        <f>IF(KU74="G",0.5,IF(KU74="R",2,IF(KU74="A",1)))</f>
        <v/>
      </c>
      <c r="LY74" s="7">
        <f>(LK74*(LU74+LX74)+(LL74*(LU74+LX74)))</f>
        <v/>
      </c>
      <c r="LZ74" s="7">
        <f>(LN74*(LV74+LW74)+(LO74*(LV74+LW74)))</f>
        <v/>
      </c>
      <c r="MA74" s="11">
        <f>LY74-LZ74</f>
        <v/>
      </c>
      <c r="MB74" s="5">
        <f>MA74+2</f>
        <v/>
      </c>
      <c r="MC74" s="6">
        <f>MA74-2</f>
        <v/>
      </c>
      <c r="MD74" s="4">
        <f>LE74</f>
        <v/>
      </c>
      <c r="ME74" s="9">
        <f>IF(MD74=0,1000,MD74+0.75)</f>
        <v/>
      </c>
      <c r="MF74" s="10">
        <f>IF(MD74=0,0,MD74-0.75)</f>
        <v/>
      </c>
      <c r="MG74" s="4">
        <f>((LM74*(LU74+LX74))-((LP74*(LV74+LW74))))</f>
        <v/>
      </c>
      <c r="MH74" s="9">
        <f>MG74*1.2</f>
        <v/>
      </c>
      <c r="MI74" s="10">
        <f>MG74*0.8</f>
        <v/>
      </c>
      <c r="MJ74">
        <f>IFERROR(NX74,"")</f>
        <v/>
      </c>
      <c r="MK74">
        <f>IFERROR(NY74,"")</f>
        <v/>
      </c>
      <c r="ML74">
        <f>IFERROR(NZ74,"")</f>
        <v/>
      </c>
      <c r="MM74">
        <f>IFERROR(OA74,"")</f>
        <v/>
      </c>
      <c r="MN74">
        <f>IFERROR(OB74,"")</f>
        <v/>
      </c>
      <c r="MO74">
        <f>IFERROR(OC74,"")</f>
        <v/>
      </c>
      <c r="MP74" s="1">
        <f>COUNTIFS(#REF!,LT74,#REF!,1,#REF!,"&gt;="&amp;MC74,#REF!,"&lt;="&amp;MB74,#REF!,"&lt;="&amp;ME74,#REF!,"&gt;="&amp;MF74,#REF!,"="&amp;KV74,#REF!,"="&amp;KX74)</f>
        <v/>
      </c>
      <c r="MQ74" s="1">
        <f>COUNTIFS(#REF!,LT74,#REF!,0,#REF!,"&gt;="&amp;MC74,#REF!,"&lt;="&amp;MB74,#REF!,"&lt;="&amp;ME74,#REF!,"&gt;="&amp;MF74,#REF!,"="&amp;KV74,#REF!,"="&amp;KX74)</f>
        <v/>
      </c>
      <c r="MR74" s="1">
        <f>COUNTIFS(#REF!,LT74,#REF!,1,#REF!,"&gt;="&amp;MC74,#REF!,"&lt;="&amp;MB74,#REF!,"&lt;="&amp;ME74,#REF!,"&gt;="&amp;MF74,#REF!,"="&amp;KW74,#REF!,"="&amp;KY74)</f>
        <v/>
      </c>
      <c r="MS74" s="1">
        <f>COUNTIFS(#REF!,LT74,#REF!,0,#REF!,"&gt;="&amp;MC74,#REF!,"&lt;="&amp;MB74,#REF!,"&lt;="&amp;ME74,#REF!,"&gt;="&amp;MF74,#REF!,"="&amp;KW74,#REF!,"="&amp;KY74)</f>
        <v/>
      </c>
      <c r="MT74" s="1">
        <f>COUNTIFS(#REF!,LT74,#REF!,1,#REF!,"&gt;="&amp;MI74,#REF!,"&lt;="&amp;MH74,#REF!,"&lt;="&amp;ME74,#REF!,"&gt;="&amp;MF74)</f>
        <v/>
      </c>
      <c r="MU74" s="1">
        <f>COUNTIFS(#REF!,LT74,#REF!,0,#REF!,"&gt;="&amp;MI74,#REF!,"&lt;="&amp;MH74,#REF!,"&lt;="&amp;ME74,#REF!,"&gt;="&amp;MF74)</f>
        <v/>
      </c>
      <c r="MV74" s="1">
        <f>COUNTIFS(#REF!,LT74,#REF!,1,#REF!,"&gt;="&amp;MI74,#REF!,"&lt;="&amp;MH74,#REF!,"="&amp;KZ74,#REF!,"="&amp;LA74,#REF!,"&lt;="&amp;ME74,#REF!,"&gt;="&amp;MF74)</f>
        <v/>
      </c>
      <c r="MW74" s="1">
        <f>COUNTIFS(#REF!,LT74,#REF!,0,#REF!,"&gt;="&amp;MI74,#REF!,"&lt;="&amp;MH74,#REF!,"="&amp;KZ74,#REF!,"="&amp;LA74,#REF!,"&lt;="&amp;ME74,#REF!,"&gt;="&amp;MF74)</f>
        <v/>
      </c>
      <c r="MX74" s="1">
        <f>COUNTIFS(#REF!,LT74,#REF!,1,#REF!,"&gt;="&amp;MC74,#REF!,"&lt;="&amp;MB74,#REF!,"&lt;="&amp;ME74,#REF!,"&gt;="&amp;MF74)</f>
        <v/>
      </c>
      <c r="MY74" s="1">
        <f>COUNTIFS(#REF!,LT74,#REF!,0,#REF!,"&gt;="&amp;MC74,#REF!,"&lt;="&amp;MB74,#REF!,"&lt;="&amp;ME74,#REF!,"&gt;="&amp;MF74)</f>
        <v/>
      </c>
      <c r="MZ74" s="1">
        <f>COUNTIFS(#REF!,LT74,#REF!,1,#REF!,"&lt;="&amp;ME74,#REF!,"&gt;="&amp;MF74,#REF!,"="&amp;KV74,#REF!,"="&amp;KX74)</f>
        <v/>
      </c>
      <c r="NA74" s="1">
        <f>COUNTIFS(#REF!,LT74,#REF!,0,#REF!,"&lt;="&amp;ME74,#REF!,"&gt;="&amp;MF74,#REF!,"="&amp;KV74,#REF!,"="&amp;KX74)</f>
        <v/>
      </c>
      <c r="NB74" s="1">
        <f>COUNTIFS(#REF!,LT74,#REF!,1,#REF!,"&lt;="&amp;ME74,#REF!,"&gt;="&amp;MF74,#REF!,"="&amp;KW74,#REF!,"="&amp;KY74)</f>
        <v/>
      </c>
      <c r="NC74" s="1">
        <f>COUNTIFS(#REF!,LT74,#REF!,0,#REF!,"&lt;="&amp;ME74,#REF!,"&gt;="&amp;MF74,#REF!,"="&amp;KW74,#REF!,"="&amp;KY74)</f>
        <v/>
      </c>
      <c r="ND74" s="1">
        <f>MP74+MR74+MT74+MV74+MX74+MZ74+NB74</f>
        <v/>
      </c>
      <c r="NE74" s="1">
        <f>MQ74+MS74+MU74+MW74+MY74+NA74+NC74</f>
        <v/>
      </c>
      <c r="NF74" s="1">
        <f>ND74+NE74</f>
        <v/>
      </c>
      <c r="NG74" s="33">
        <f>ND74/(ND74+NE74)</f>
        <v/>
      </c>
      <c r="NH74" s="3">
        <f>1/NG74</f>
        <v/>
      </c>
      <c r="NI74" s="1">
        <f>LH74</f>
        <v/>
      </c>
      <c r="NJ74" s="79">
        <f>((1-NG74)*(1/(NI74-1))*0.98-(NG74*1))</f>
        <v/>
      </c>
      <c r="NK74" s="34">
        <f>IF(LR74&lt;0.9,0,IF(AND(LR74&gt;1.1),0,1))</f>
        <v/>
      </c>
      <c r="NL74" s="34">
        <f>IF(LS74&lt;0.9,0,IF(AND(LS74&gt;1.1),0,1))</f>
        <v/>
      </c>
      <c r="NM74" s="32">
        <f>IF(NF74&gt;99,1,0)</f>
        <v/>
      </c>
      <c r="NN74" s="32">
        <f>IF(NJ74&gt;0.0799,1,0)</f>
        <v/>
      </c>
      <c r="NO74" s="32">
        <f>IF(NJ74&gt;NQ74,1,0)</f>
        <v/>
      </c>
      <c r="NP74" s="32">
        <f>NM74+NN74+NO74+NK74+NL74</f>
        <v/>
      </c>
      <c r="NQ74" s="79">
        <f>(((100*NG74)*(NI74-1)*0.98)-((1-NG74)*100))/100</f>
        <v/>
      </c>
      <c r="NR74" s="34">
        <f>IF(LR74&lt;0.9,0,IF(AND(LR74&gt;1.1),0,1))</f>
        <v/>
      </c>
      <c r="NS74" s="34">
        <f>IF(LS74&lt;0.9,0,IF(AND(LS74&gt;1.1),0,1))</f>
        <v/>
      </c>
      <c r="NT74" s="32">
        <f>IF(NF74&gt;99,1,0)</f>
        <v/>
      </c>
      <c r="NU74" s="32">
        <f>IF(NQ74&gt;0.0799,1,0)</f>
        <v/>
      </c>
      <c r="NV74" s="32">
        <f>IF(NQ74&gt;NJ74,1,0)</f>
        <v/>
      </c>
      <c r="NW74" s="32">
        <f>NT74+NU74+NV74+NR74+NS74</f>
        <v/>
      </c>
      <c r="NX74">
        <f>IF(NP74=5,"LayHome1-0",IF(AND(NW74=5),"BackHome1-0",""))</f>
        <v/>
      </c>
      <c r="NY74">
        <f>IF(NP74=5,KN74,IF(AND(NW74=5),KN74,""))</f>
        <v/>
      </c>
      <c r="NZ74">
        <f>IF(NP74=5,"Match Odds",IF(AND(NW74=5),"Match Odds",""))</f>
        <v/>
      </c>
      <c r="OA74">
        <f>IF(NP74=5,KP74,IF(AND(NW74=5),KP74,""))</f>
        <v/>
      </c>
      <c r="OB74">
        <f>IF(NP74=5,"MATCH_ODDS",IF(AND(NW74=5),"MATCH_ODDS",""))</f>
        <v/>
      </c>
      <c r="OC74">
        <f>IF(NP74=5,"LAY",IF(AND(NW74=5),"BACK",""))</f>
        <v/>
      </c>
    </row>
    <row r="75" ht="16.5" customHeight="1" thickBot="1" thickTop="1">
      <c r="A75" s="2" t="n"/>
      <c r="KN75" s="1">
        <f>IF(INDEX(#REF!,MATCH('HT 1-0'!D75,#REF!,0))=INDEX(#REF!,MATCH('HT 1-0'!D75,#REF!,0)),INDEX(#REF!,MATCH('HT 1-0'!D75,#REF!,0)),"ERROR")</f>
        <v/>
      </c>
      <c r="KO75" s="1">
        <f>IF(INDEX(#REF!,MATCH('HT 1-0'!E75,#REF!,0))=INDEX(#REF!,MATCH('HT 1-0'!E75,#REF!,0)),INDEX(#REF!,MATCH('HT 1-0'!E75,#REF!,0)),"ERROR")</f>
        <v/>
      </c>
      <c r="KP75" s="1">
        <f>KN75&amp;" v "&amp;KO75</f>
        <v/>
      </c>
      <c r="KQ75">
        <f>B75&amp;"_"&amp;C75</f>
        <v/>
      </c>
      <c r="KR75" s="1">
        <f>IF((HW75/KK75)&lt;0.335,"G",IF((HW75/KK75)&gt;0.67,"R","A"))</f>
        <v/>
      </c>
      <c r="KS75" s="1">
        <f>IF((HX75/KK75)&lt;0.335,"G",IF((HX75/KK75)&gt;0.67,"R","A"))</f>
        <v/>
      </c>
      <c r="KT75" s="1">
        <f>IF((IH75/KK75)&lt;0.335,"G",IF((IH75/KK75)&gt;0.67,"R","A"))</f>
        <v/>
      </c>
      <c r="KU75" s="1">
        <f>IF((II75/KK75)&lt;0.335,"G",IF((II75/KK75)&gt;0.67,"R","A"))</f>
        <v/>
      </c>
      <c r="KV75" s="1">
        <f>IF((HZ75/KK75)&lt;0.335,"G",IF((HZ75/KK75)&gt;0.67,"R","A"))</f>
        <v/>
      </c>
      <c r="KW75" s="1">
        <f>IF((HY75/KK75)&lt;0.335,"G",IF((HY75/KK75)&gt;0.67,"R","A"))</f>
        <v/>
      </c>
      <c r="KX75" s="1">
        <f>IF((IK75/KK75)&lt;0.335,"G",IF((IK75/KK75)&gt;0.67,"R","A"))</f>
        <v/>
      </c>
      <c r="KY75" s="1">
        <f>IF((IJ75/KK75)&lt;0.335,"G",IF((IJ75/KK75)&gt;0.67,"R","A"))</f>
        <v/>
      </c>
      <c r="KZ75" s="1">
        <f>IF((HQ75/KK75)&lt;0.335,"G",IF((HQ75/KK75)&gt;0.67,"R","A"))</f>
        <v/>
      </c>
      <c r="LA75" s="1">
        <f>IF((IB75/KK75)&lt;0.335,"G",IF((IB75/KK75)&gt;0.67,"R","A"))</f>
        <v/>
      </c>
      <c r="LB75">
        <f>IF(LQ75="1-0",INDEX(Scrape!#REF!,MATCH('HT 1-0'!KP75,Scrape!$B:$B,0)),"")</f>
        <v/>
      </c>
      <c r="LC75">
        <f>IF(LQ75="1-0",INDEX(Scrape!$A:$A,MATCH('HT 1-0'!KP75,Scrape!$B:$B,0)),"")</f>
        <v/>
      </c>
      <c r="LD75">
        <f>IF(LQ75="1-0",INDEX(Scrape!$B:$B,MATCH('HT 1-0'!KP75,Scrape!$B:$B,0)),"")</f>
        <v/>
      </c>
      <c r="LE75">
        <f>IF(LQ75="1-0",INDEX(Scrape!$C:$C,MATCH('HT 1-0'!KP75,Scrape!$B:$B,0)),"")</f>
        <v/>
      </c>
      <c r="LF75">
        <f>IF(LQ75="1-0",INDEX(Scrape!$D:$D,MATCH('HT 1-0'!KP75,Scrape!$B:$B,0)),"")</f>
        <v/>
      </c>
      <c r="LG75">
        <f>IF(LQ75="1-0",INDEX(Scrape!$E:$E,MATCH('HT 1-0'!KP75,Scrape!$B:$B,0)),"")</f>
        <v/>
      </c>
      <c r="LH75">
        <f>IF(LQ75="1-0",INDEX(Scrape!$F:$F,MATCH('HT 1-0'!KP75,Scrape!$B:$B,0)),"")</f>
        <v/>
      </c>
      <c r="LI75">
        <f>IF(LQ75="1-0",INDEX(Scrape!$G:$G,MATCH('HT 1-0'!KP75,Scrape!$B:$B,0)),"")</f>
        <v/>
      </c>
      <c r="LJ75">
        <f>IF(LQ75="1-0",INDEX(Scrape!$H:$H,MATCH('HT 1-0'!KP75,Scrape!$B:$B,0)),"")</f>
        <v/>
      </c>
      <c r="LK75">
        <f>IF(LQ75="1-0",INDEX(Scrape!$I:$I,MATCH('HT 1-0'!KP75,Scrape!$B:$B,0)),"")</f>
        <v/>
      </c>
      <c r="LL75">
        <f>IF(LQ75="1-0",INDEX(Scrape!$J:$J,MATCH('HT 1-0'!KP75,Scrape!$B:$B,0)),"")</f>
        <v/>
      </c>
      <c r="LM75">
        <f>IF(LQ75="1-0",INDEX(Scrape!$K:$K,MATCH('HT 1-0'!KP75,Scrape!$B:$B,0)),"")</f>
        <v/>
      </c>
      <c r="LN75">
        <f>IF(LQ75="1-0",INDEX(Scrape!$L:$L,MATCH('HT 1-0'!KP75,Scrape!$B:$B,0)),"")</f>
        <v/>
      </c>
      <c r="LO75">
        <f>IF(LQ75="1-0",INDEX(Scrape!$M:$M,MATCH('HT 1-0'!KP75,Scrape!$B:$B,0)),"")</f>
        <v/>
      </c>
      <c r="LP75">
        <f>IF(LQ75="1-0",INDEX(Scrape!$N:$N,MATCH('HT 1-0'!KP75,Scrape!$B:$B,0)),"")</f>
        <v/>
      </c>
      <c r="LQ75">
        <f>INDEX(Scrape!$O:$O,MATCH('HT 1-0'!KP75,Scrape!$B:$B,0))</f>
        <v/>
      </c>
      <c r="LR75">
        <f>(1/LJ75)+(1/LI75)+(1/LH75)</f>
        <v/>
      </c>
      <c r="LS75">
        <f>(1/LG75)+(1/LF75)+(1/LE75)</f>
        <v/>
      </c>
      <c r="LT75" s="8">
        <f>IF(INDEX(#REF!,MATCH(KQ75,#REF!,0))=INDEX(#REF!,MATCH(KQ75,#REF!,0)),INDEX(#REF!,MATCH(KQ75,#REF!,0)),"ERROR")</f>
        <v/>
      </c>
      <c r="LU75" s="4">
        <f>IF(KR75="G",2,IF(KR75="R",0.5,IF(KR75="A",1)))</f>
        <v/>
      </c>
      <c r="LV75" s="4">
        <f>IF(KS75="G",0.5,IF(KS75="R",2,IF(KS75="A",1)))</f>
        <v/>
      </c>
      <c r="LW75" s="4">
        <f>IF(KT75="G",2,IF(KT75="R",0.5,IF(KT75="A",1)))</f>
        <v/>
      </c>
      <c r="LX75" s="4">
        <f>IF(KU75="G",0.5,IF(KU75="R",2,IF(KU75="A",1)))</f>
        <v/>
      </c>
      <c r="LY75" s="7">
        <f>(LK75*(LU75+LX75)+(LL75*(LU75+LX75)))</f>
        <v/>
      </c>
      <c r="LZ75" s="7">
        <f>(LN75*(LV75+LW75)+(LO75*(LV75+LW75)))</f>
        <v/>
      </c>
      <c r="MA75" s="11">
        <f>LY75-LZ75</f>
        <v/>
      </c>
      <c r="MB75" s="5">
        <f>MA75+2</f>
        <v/>
      </c>
      <c r="MC75" s="6">
        <f>MA75-2</f>
        <v/>
      </c>
      <c r="MD75" s="4">
        <f>LE75</f>
        <v/>
      </c>
      <c r="ME75" s="9">
        <f>IF(MD75=0,1000,MD75+0.75)</f>
        <v/>
      </c>
      <c r="MF75" s="10">
        <f>IF(MD75=0,0,MD75-0.75)</f>
        <v/>
      </c>
      <c r="MG75" s="4">
        <f>((LM75*(LU75+LX75))-((LP75*(LV75+LW75))))</f>
        <v/>
      </c>
      <c r="MH75" s="9">
        <f>MG75*1.2</f>
        <v/>
      </c>
      <c r="MI75" s="10">
        <f>MG75*0.8</f>
        <v/>
      </c>
      <c r="MJ75">
        <f>IFERROR(NX75,"")</f>
        <v/>
      </c>
      <c r="MK75">
        <f>IFERROR(NY75,"")</f>
        <v/>
      </c>
      <c r="ML75">
        <f>IFERROR(NZ75,"")</f>
        <v/>
      </c>
      <c r="MM75">
        <f>IFERROR(OA75,"")</f>
        <v/>
      </c>
      <c r="MN75">
        <f>IFERROR(OB75,"")</f>
        <v/>
      </c>
      <c r="MO75">
        <f>IFERROR(OC75,"")</f>
        <v/>
      </c>
      <c r="MP75" s="1">
        <f>COUNTIFS(#REF!,LT75,#REF!,1,#REF!,"&gt;="&amp;MC75,#REF!,"&lt;="&amp;MB75,#REF!,"&lt;="&amp;ME75,#REF!,"&gt;="&amp;MF75,#REF!,"="&amp;KV75,#REF!,"="&amp;KX75)</f>
        <v/>
      </c>
      <c r="MQ75" s="1">
        <f>COUNTIFS(#REF!,LT75,#REF!,0,#REF!,"&gt;="&amp;MC75,#REF!,"&lt;="&amp;MB75,#REF!,"&lt;="&amp;ME75,#REF!,"&gt;="&amp;MF75,#REF!,"="&amp;KV75,#REF!,"="&amp;KX75)</f>
        <v/>
      </c>
      <c r="MR75" s="1">
        <f>COUNTIFS(#REF!,LT75,#REF!,1,#REF!,"&gt;="&amp;MC75,#REF!,"&lt;="&amp;MB75,#REF!,"&lt;="&amp;ME75,#REF!,"&gt;="&amp;MF75,#REF!,"="&amp;KW75,#REF!,"="&amp;KY75)</f>
        <v/>
      </c>
      <c r="MS75" s="1">
        <f>COUNTIFS(#REF!,LT75,#REF!,0,#REF!,"&gt;="&amp;MC75,#REF!,"&lt;="&amp;MB75,#REF!,"&lt;="&amp;ME75,#REF!,"&gt;="&amp;MF75,#REF!,"="&amp;KW75,#REF!,"="&amp;KY75)</f>
        <v/>
      </c>
      <c r="MT75" s="1">
        <f>COUNTIFS(#REF!,LT75,#REF!,1,#REF!,"&gt;="&amp;MI75,#REF!,"&lt;="&amp;MH75,#REF!,"&lt;="&amp;ME75,#REF!,"&gt;="&amp;MF75)</f>
        <v/>
      </c>
      <c r="MU75" s="1">
        <f>COUNTIFS(#REF!,LT75,#REF!,0,#REF!,"&gt;="&amp;MI75,#REF!,"&lt;="&amp;MH75,#REF!,"&lt;="&amp;ME75,#REF!,"&gt;="&amp;MF75)</f>
        <v/>
      </c>
      <c r="MV75" s="1">
        <f>COUNTIFS(#REF!,LT75,#REF!,1,#REF!,"&gt;="&amp;MI75,#REF!,"&lt;="&amp;MH75,#REF!,"="&amp;KZ75,#REF!,"="&amp;LA75,#REF!,"&lt;="&amp;ME75,#REF!,"&gt;="&amp;MF75)</f>
        <v/>
      </c>
      <c r="MW75" s="1">
        <f>COUNTIFS(#REF!,LT75,#REF!,0,#REF!,"&gt;="&amp;MI75,#REF!,"&lt;="&amp;MH75,#REF!,"="&amp;KZ75,#REF!,"="&amp;LA75,#REF!,"&lt;="&amp;ME75,#REF!,"&gt;="&amp;MF75)</f>
        <v/>
      </c>
      <c r="MX75" s="1">
        <f>COUNTIFS(#REF!,LT75,#REF!,1,#REF!,"&gt;="&amp;MC75,#REF!,"&lt;="&amp;MB75,#REF!,"&lt;="&amp;ME75,#REF!,"&gt;="&amp;MF75)</f>
        <v/>
      </c>
      <c r="MY75" s="1">
        <f>COUNTIFS(#REF!,LT75,#REF!,0,#REF!,"&gt;="&amp;MC75,#REF!,"&lt;="&amp;MB75,#REF!,"&lt;="&amp;ME75,#REF!,"&gt;="&amp;MF75)</f>
        <v/>
      </c>
      <c r="MZ75" s="1">
        <f>COUNTIFS(#REF!,LT75,#REF!,1,#REF!,"&lt;="&amp;ME75,#REF!,"&gt;="&amp;MF75,#REF!,"="&amp;KV75,#REF!,"="&amp;KX75)</f>
        <v/>
      </c>
      <c r="NA75" s="1">
        <f>COUNTIFS(#REF!,LT75,#REF!,0,#REF!,"&lt;="&amp;ME75,#REF!,"&gt;="&amp;MF75,#REF!,"="&amp;KV75,#REF!,"="&amp;KX75)</f>
        <v/>
      </c>
      <c r="NB75" s="1">
        <f>COUNTIFS(#REF!,LT75,#REF!,1,#REF!,"&lt;="&amp;ME75,#REF!,"&gt;="&amp;MF75,#REF!,"="&amp;KW75,#REF!,"="&amp;KY75)</f>
        <v/>
      </c>
      <c r="NC75" s="1">
        <f>COUNTIFS(#REF!,LT75,#REF!,0,#REF!,"&lt;="&amp;ME75,#REF!,"&gt;="&amp;MF75,#REF!,"="&amp;KW75,#REF!,"="&amp;KY75)</f>
        <v/>
      </c>
      <c r="ND75" s="1">
        <f>MP75+MR75+MT75+MV75+MX75+MZ75+NB75</f>
        <v/>
      </c>
      <c r="NE75" s="1">
        <f>MQ75+MS75+MU75+MW75+MY75+NA75+NC75</f>
        <v/>
      </c>
      <c r="NF75" s="1">
        <f>ND75+NE75</f>
        <v/>
      </c>
      <c r="NG75" s="33">
        <f>ND75/(ND75+NE75)</f>
        <v/>
      </c>
      <c r="NH75" s="3">
        <f>1/NG75</f>
        <v/>
      </c>
      <c r="NI75" s="1">
        <f>LH75</f>
        <v/>
      </c>
      <c r="NJ75" s="79">
        <f>((1-NG75)*(1/(NI75-1))*0.98-(NG75*1))</f>
        <v/>
      </c>
      <c r="NK75" s="34">
        <f>IF(LR75&lt;0.9,0,IF(AND(LR75&gt;1.1),0,1))</f>
        <v/>
      </c>
      <c r="NL75" s="34">
        <f>IF(LS75&lt;0.9,0,IF(AND(LS75&gt;1.1),0,1))</f>
        <v/>
      </c>
      <c r="NM75" s="32">
        <f>IF(NF75&gt;99,1,0)</f>
        <v/>
      </c>
      <c r="NN75" s="32">
        <f>IF(NJ75&gt;0.0799,1,0)</f>
        <v/>
      </c>
      <c r="NO75" s="32">
        <f>IF(NJ75&gt;NQ75,1,0)</f>
        <v/>
      </c>
      <c r="NP75" s="32">
        <f>NM75+NN75+NO75+NK75+NL75</f>
        <v/>
      </c>
      <c r="NQ75" s="79">
        <f>(((100*NG75)*(NI75-1)*0.98)-((1-NG75)*100))/100</f>
        <v/>
      </c>
      <c r="NR75" s="34">
        <f>IF(LR75&lt;0.9,0,IF(AND(LR75&gt;1.1),0,1))</f>
        <v/>
      </c>
      <c r="NS75" s="34">
        <f>IF(LS75&lt;0.9,0,IF(AND(LS75&gt;1.1),0,1))</f>
        <v/>
      </c>
      <c r="NT75" s="32">
        <f>IF(NF75&gt;99,1,0)</f>
        <v/>
      </c>
      <c r="NU75" s="32">
        <f>IF(NQ75&gt;0.0799,1,0)</f>
        <v/>
      </c>
      <c r="NV75" s="32">
        <f>IF(NQ75&gt;NJ75,1,0)</f>
        <v/>
      </c>
      <c r="NW75" s="32">
        <f>NT75+NU75+NV75+NR75+NS75</f>
        <v/>
      </c>
      <c r="NX75">
        <f>IF(NP75=5,"LayHome1-0",IF(AND(NW75=5),"BackHome1-0",""))</f>
        <v/>
      </c>
      <c r="NY75">
        <f>IF(NP75=5,KN75,IF(AND(NW75=5),KN75,""))</f>
        <v/>
      </c>
      <c r="NZ75">
        <f>IF(NP75=5,"Match Odds",IF(AND(NW75=5),"Match Odds",""))</f>
        <v/>
      </c>
      <c r="OA75">
        <f>IF(NP75=5,KP75,IF(AND(NW75=5),KP75,""))</f>
        <v/>
      </c>
      <c r="OB75">
        <f>IF(NP75=5,"MATCH_ODDS",IF(AND(NW75=5),"MATCH_ODDS",""))</f>
        <v/>
      </c>
      <c r="OC75">
        <f>IF(NP75=5,"LAY",IF(AND(NW75=5),"BACK",""))</f>
        <v/>
      </c>
    </row>
    <row r="76" ht="16.5" customHeight="1" thickBot="1" thickTop="1">
      <c r="A76" s="2" t="n"/>
      <c r="KN76" s="1">
        <f>IF(INDEX(#REF!,MATCH('HT 1-0'!D76,#REF!,0))=INDEX(#REF!,MATCH('HT 1-0'!D76,#REF!,0)),INDEX(#REF!,MATCH('HT 1-0'!D76,#REF!,0)),"ERROR")</f>
        <v/>
      </c>
      <c r="KO76" s="1">
        <f>IF(INDEX(#REF!,MATCH('HT 1-0'!E76,#REF!,0))=INDEX(#REF!,MATCH('HT 1-0'!E76,#REF!,0)),INDEX(#REF!,MATCH('HT 1-0'!E76,#REF!,0)),"ERROR")</f>
        <v/>
      </c>
      <c r="KP76" s="1">
        <f>KN76&amp;" v "&amp;KO76</f>
        <v/>
      </c>
      <c r="KQ76">
        <f>B76&amp;"_"&amp;C76</f>
        <v/>
      </c>
      <c r="KR76" s="1">
        <f>IF((HW76/KK76)&lt;0.335,"G",IF((HW76/KK76)&gt;0.67,"R","A"))</f>
        <v/>
      </c>
      <c r="KS76" s="1">
        <f>IF((HX76/KK76)&lt;0.335,"G",IF((HX76/KK76)&gt;0.67,"R","A"))</f>
        <v/>
      </c>
      <c r="KT76" s="1">
        <f>IF((IH76/KK76)&lt;0.335,"G",IF((IH76/KK76)&gt;0.67,"R","A"))</f>
        <v/>
      </c>
      <c r="KU76" s="1">
        <f>IF((II76/KK76)&lt;0.335,"G",IF((II76/KK76)&gt;0.67,"R","A"))</f>
        <v/>
      </c>
      <c r="KV76" s="1">
        <f>IF((HZ76/KK76)&lt;0.335,"G",IF((HZ76/KK76)&gt;0.67,"R","A"))</f>
        <v/>
      </c>
      <c r="KW76" s="1">
        <f>IF((HY76/KK76)&lt;0.335,"G",IF((HY76/KK76)&gt;0.67,"R","A"))</f>
        <v/>
      </c>
      <c r="KX76" s="1">
        <f>IF((IK76/KK76)&lt;0.335,"G",IF((IK76/KK76)&gt;0.67,"R","A"))</f>
        <v/>
      </c>
      <c r="KY76" s="1">
        <f>IF((IJ76/KK76)&lt;0.335,"G",IF((IJ76/KK76)&gt;0.67,"R","A"))</f>
        <v/>
      </c>
      <c r="KZ76" s="1">
        <f>IF((HQ76/KK76)&lt;0.335,"G",IF((HQ76/KK76)&gt;0.67,"R","A"))</f>
        <v/>
      </c>
      <c r="LA76" s="1">
        <f>IF((IB76/KK76)&lt;0.335,"G",IF((IB76/KK76)&gt;0.67,"R","A"))</f>
        <v/>
      </c>
      <c r="LB76">
        <f>IF(LQ76="1-0",INDEX(Scrape!#REF!,MATCH('HT 1-0'!KP76,Scrape!$B:$B,0)),"")</f>
        <v/>
      </c>
      <c r="LC76">
        <f>IF(LQ76="1-0",INDEX(Scrape!$A:$A,MATCH('HT 1-0'!KP76,Scrape!$B:$B,0)),"")</f>
        <v/>
      </c>
      <c r="LD76">
        <f>IF(LQ76="1-0",INDEX(Scrape!$B:$B,MATCH('HT 1-0'!KP76,Scrape!$B:$B,0)),"")</f>
        <v/>
      </c>
      <c r="LE76">
        <f>IF(LQ76="1-0",INDEX(Scrape!$C:$C,MATCH('HT 1-0'!KP76,Scrape!$B:$B,0)),"")</f>
        <v/>
      </c>
      <c r="LF76">
        <f>IF(LQ76="1-0",INDEX(Scrape!$D:$D,MATCH('HT 1-0'!KP76,Scrape!$B:$B,0)),"")</f>
        <v/>
      </c>
      <c r="LG76">
        <f>IF(LQ76="1-0",INDEX(Scrape!$E:$E,MATCH('HT 1-0'!KP76,Scrape!$B:$B,0)),"")</f>
        <v/>
      </c>
      <c r="LH76">
        <f>IF(LQ76="1-0",INDEX(Scrape!$F:$F,MATCH('HT 1-0'!KP76,Scrape!$B:$B,0)),"")</f>
        <v/>
      </c>
      <c r="LI76">
        <f>IF(LQ76="1-0",INDEX(Scrape!$G:$G,MATCH('HT 1-0'!KP76,Scrape!$B:$B,0)),"")</f>
        <v/>
      </c>
      <c r="LJ76">
        <f>IF(LQ76="1-0",INDEX(Scrape!$H:$H,MATCH('HT 1-0'!KP76,Scrape!$B:$B,0)),"")</f>
        <v/>
      </c>
      <c r="LK76">
        <f>IF(LQ76="1-0",INDEX(Scrape!$I:$I,MATCH('HT 1-0'!KP76,Scrape!$B:$B,0)),"")</f>
        <v/>
      </c>
      <c r="LL76">
        <f>IF(LQ76="1-0",INDEX(Scrape!$J:$J,MATCH('HT 1-0'!KP76,Scrape!$B:$B,0)),"")</f>
        <v/>
      </c>
      <c r="LM76">
        <f>IF(LQ76="1-0",INDEX(Scrape!$K:$K,MATCH('HT 1-0'!KP76,Scrape!$B:$B,0)),"")</f>
        <v/>
      </c>
      <c r="LN76">
        <f>IF(LQ76="1-0",INDEX(Scrape!$L:$L,MATCH('HT 1-0'!KP76,Scrape!$B:$B,0)),"")</f>
        <v/>
      </c>
      <c r="LO76">
        <f>IF(LQ76="1-0",INDEX(Scrape!$M:$M,MATCH('HT 1-0'!KP76,Scrape!$B:$B,0)),"")</f>
        <v/>
      </c>
      <c r="LP76">
        <f>IF(LQ76="1-0",INDEX(Scrape!$N:$N,MATCH('HT 1-0'!KP76,Scrape!$B:$B,0)),"")</f>
        <v/>
      </c>
      <c r="LQ76">
        <f>INDEX(Scrape!$O:$O,MATCH('HT 1-0'!KP76,Scrape!$B:$B,0))</f>
        <v/>
      </c>
      <c r="LR76">
        <f>(1/LJ76)+(1/LI76)+(1/LH76)</f>
        <v/>
      </c>
      <c r="LS76">
        <f>(1/LG76)+(1/LF76)+(1/LE76)</f>
        <v/>
      </c>
      <c r="LT76" s="8">
        <f>IF(INDEX(#REF!,MATCH(KQ76,#REF!,0))=INDEX(#REF!,MATCH(KQ76,#REF!,0)),INDEX(#REF!,MATCH(KQ76,#REF!,0)),"ERROR")</f>
        <v/>
      </c>
      <c r="LU76" s="4">
        <f>IF(KR76="G",2,IF(KR76="R",0.5,IF(KR76="A",1)))</f>
        <v/>
      </c>
      <c r="LV76" s="4">
        <f>IF(KS76="G",0.5,IF(KS76="R",2,IF(KS76="A",1)))</f>
        <v/>
      </c>
      <c r="LW76" s="4">
        <f>IF(KT76="G",2,IF(KT76="R",0.5,IF(KT76="A",1)))</f>
        <v/>
      </c>
      <c r="LX76" s="4">
        <f>IF(KU76="G",0.5,IF(KU76="R",2,IF(KU76="A",1)))</f>
        <v/>
      </c>
      <c r="LY76" s="7">
        <f>(LK76*(LU76+LX76)+(LL76*(LU76+LX76)))</f>
        <v/>
      </c>
      <c r="LZ76" s="7">
        <f>(LN76*(LV76+LW76)+(LO76*(LV76+LW76)))</f>
        <v/>
      </c>
      <c r="MA76" s="11">
        <f>LY76-LZ76</f>
        <v/>
      </c>
      <c r="MB76" s="5">
        <f>MA76+2</f>
        <v/>
      </c>
      <c r="MC76" s="6">
        <f>MA76-2</f>
        <v/>
      </c>
      <c r="MD76" s="4">
        <f>LE76</f>
        <v/>
      </c>
      <c r="ME76" s="9">
        <f>IF(MD76=0,1000,MD76+0.75)</f>
        <v/>
      </c>
      <c r="MF76" s="10">
        <f>IF(MD76=0,0,MD76-0.75)</f>
        <v/>
      </c>
      <c r="MG76" s="4">
        <f>((LM76*(LU76+LX76))-((LP76*(LV76+LW76))))</f>
        <v/>
      </c>
      <c r="MH76" s="9">
        <f>MG76*1.2</f>
        <v/>
      </c>
      <c r="MI76" s="10">
        <f>MG76*0.8</f>
        <v/>
      </c>
      <c r="MJ76">
        <f>IFERROR(NX76,"")</f>
        <v/>
      </c>
      <c r="MK76">
        <f>IFERROR(NY76,"")</f>
        <v/>
      </c>
      <c r="ML76">
        <f>IFERROR(NZ76,"")</f>
        <v/>
      </c>
      <c r="MM76">
        <f>IFERROR(OA76,"")</f>
        <v/>
      </c>
      <c r="MN76">
        <f>IFERROR(OB76,"")</f>
        <v/>
      </c>
      <c r="MO76">
        <f>IFERROR(OC76,"")</f>
        <v/>
      </c>
      <c r="MP76" s="1">
        <f>COUNTIFS(#REF!,LT76,#REF!,1,#REF!,"&gt;="&amp;MC76,#REF!,"&lt;="&amp;MB76,#REF!,"&lt;="&amp;ME76,#REF!,"&gt;="&amp;MF76,#REF!,"="&amp;KV76,#REF!,"="&amp;KX76)</f>
        <v/>
      </c>
      <c r="MQ76" s="1">
        <f>COUNTIFS(#REF!,LT76,#REF!,0,#REF!,"&gt;="&amp;MC76,#REF!,"&lt;="&amp;MB76,#REF!,"&lt;="&amp;ME76,#REF!,"&gt;="&amp;MF76,#REF!,"="&amp;KV76,#REF!,"="&amp;KX76)</f>
        <v/>
      </c>
      <c r="MR76" s="1">
        <f>COUNTIFS(#REF!,LT76,#REF!,1,#REF!,"&gt;="&amp;MC76,#REF!,"&lt;="&amp;MB76,#REF!,"&lt;="&amp;ME76,#REF!,"&gt;="&amp;MF76,#REF!,"="&amp;KW76,#REF!,"="&amp;KY76)</f>
        <v/>
      </c>
      <c r="MS76" s="1">
        <f>COUNTIFS(#REF!,LT76,#REF!,0,#REF!,"&gt;="&amp;MC76,#REF!,"&lt;="&amp;MB76,#REF!,"&lt;="&amp;ME76,#REF!,"&gt;="&amp;MF76,#REF!,"="&amp;KW76,#REF!,"="&amp;KY76)</f>
        <v/>
      </c>
      <c r="MT76" s="1">
        <f>COUNTIFS(#REF!,LT76,#REF!,1,#REF!,"&gt;="&amp;MI76,#REF!,"&lt;="&amp;MH76,#REF!,"&lt;="&amp;ME76,#REF!,"&gt;="&amp;MF76)</f>
        <v/>
      </c>
      <c r="MU76" s="1">
        <f>COUNTIFS(#REF!,LT76,#REF!,0,#REF!,"&gt;="&amp;MI76,#REF!,"&lt;="&amp;MH76,#REF!,"&lt;="&amp;ME76,#REF!,"&gt;="&amp;MF76)</f>
        <v/>
      </c>
      <c r="MV76" s="1">
        <f>COUNTIFS(#REF!,LT76,#REF!,1,#REF!,"&gt;="&amp;MI76,#REF!,"&lt;="&amp;MH76,#REF!,"="&amp;KZ76,#REF!,"="&amp;LA76,#REF!,"&lt;="&amp;ME76,#REF!,"&gt;="&amp;MF76)</f>
        <v/>
      </c>
      <c r="MW76" s="1">
        <f>COUNTIFS(#REF!,LT76,#REF!,0,#REF!,"&gt;="&amp;MI76,#REF!,"&lt;="&amp;MH76,#REF!,"="&amp;KZ76,#REF!,"="&amp;LA76,#REF!,"&lt;="&amp;ME76,#REF!,"&gt;="&amp;MF76)</f>
        <v/>
      </c>
      <c r="MX76" s="1">
        <f>COUNTIFS(#REF!,LT76,#REF!,1,#REF!,"&gt;="&amp;MC76,#REF!,"&lt;="&amp;MB76,#REF!,"&lt;="&amp;ME76,#REF!,"&gt;="&amp;MF76)</f>
        <v/>
      </c>
      <c r="MY76" s="1">
        <f>COUNTIFS(#REF!,LT76,#REF!,0,#REF!,"&gt;="&amp;MC76,#REF!,"&lt;="&amp;MB76,#REF!,"&lt;="&amp;ME76,#REF!,"&gt;="&amp;MF76)</f>
        <v/>
      </c>
      <c r="MZ76" s="1">
        <f>COUNTIFS(#REF!,LT76,#REF!,1,#REF!,"&lt;="&amp;ME76,#REF!,"&gt;="&amp;MF76,#REF!,"="&amp;KV76,#REF!,"="&amp;KX76)</f>
        <v/>
      </c>
      <c r="NA76" s="1">
        <f>COUNTIFS(#REF!,LT76,#REF!,0,#REF!,"&lt;="&amp;ME76,#REF!,"&gt;="&amp;MF76,#REF!,"="&amp;KV76,#REF!,"="&amp;KX76)</f>
        <v/>
      </c>
      <c r="NB76" s="1">
        <f>COUNTIFS(#REF!,LT76,#REF!,1,#REF!,"&lt;="&amp;ME76,#REF!,"&gt;="&amp;MF76,#REF!,"="&amp;KW76,#REF!,"="&amp;KY76)</f>
        <v/>
      </c>
      <c r="NC76" s="1">
        <f>COUNTIFS(#REF!,LT76,#REF!,0,#REF!,"&lt;="&amp;ME76,#REF!,"&gt;="&amp;MF76,#REF!,"="&amp;KW76,#REF!,"="&amp;KY76)</f>
        <v/>
      </c>
      <c r="ND76" s="1">
        <f>MP76+MR76+MT76+MV76+MX76+MZ76+NB76</f>
        <v/>
      </c>
      <c r="NE76" s="1">
        <f>MQ76+MS76+MU76+MW76+MY76+NA76+NC76</f>
        <v/>
      </c>
      <c r="NF76" s="1">
        <f>ND76+NE76</f>
        <v/>
      </c>
      <c r="NG76" s="33">
        <f>ND76/(ND76+NE76)</f>
        <v/>
      </c>
      <c r="NH76" s="3">
        <f>1/NG76</f>
        <v/>
      </c>
      <c r="NI76" s="1">
        <f>LH76</f>
        <v/>
      </c>
      <c r="NJ76" s="79">
        <f>((1-NG76)*(1/(NI76-1))*0.98-(NG76*1))</f>
        <v/>
      </c>
      <c r="NK76" s="34">
        <f>IF(LR76&lt;0.9,0,IF(AND(LR76&gt;1.1),0,1))</f>
        <v/>
      </c>
      <c r="NL76" s="34">
        <f>IF(LS76&lt;0.9,0,IF(AND(LS76&gt;1.1),0,1))</f>
        <v/>
      </c>
      <c r="NM76" s="32">
        <f>IF(NF76&gt;99,1,0)</f>
        <v/>
      </c>
      <c r="NN76" s="32">
        <f>IF(NJ76&gt;0.0799,1,0)</f>
        <v/>
      </c>
      <c r="NO76" s="32">
        <f>IF(NJ76&gt;NQ76,1,0)</f>
        <v/>
      </c>
      <c r="NP76" s="32">
        <f>NM76+NN76+NO76+NK76+NL76</f>
        <v/>
      </c>
      <c r="NQ76" s="79">
        <f>(((100*NG76)*(NI76-1)*0.98)-((1-NG76)*100))/100</f>
        <v/>
      </c>
      <c r="NR76" s="34">
        <f>IF(LR76&lt;0.9,0,IF(AND(LR76&gt;1.1),0,1))</f>
        <v/>
      </c>
      <c r="NS76" s="34">
        <f>IF(LS76&lt;0.9,0,IF(AND(LS76&gt;1.1),0,1))</f>
        <v/>
      </c>
      <c r="NT76" s="32">
        <f>IF(NF76&gt;99,1,0)</f>
        <v/>
      </c>
      <c r="NU76" s="32">
        <f>IF(NQ76&gt;0.0799,1,0)</f>
        <v/>
      </c>
      <c r="NV76" s="32">
        <f>IF(NQ76&gt;NJ76,1,0)</f>
        <v/>
      </c>
      <c r="NW76" s="32">
        <f>NT76+NU76+NV76+NR76+NS76</f>
        <v/>
      </c>
      <c r="NX76">
        <f>IF(NP76=5,"LayHome1-0",IF(AND(NW76=5),"BackHome1-0",""))</f>
        <v/>
      </c>
      <c r="NY76">
        <f>IF(NP76=5,KN76,IF(AND(NW76=5),KN76,""))</f>
        <v/>
      </c>
      <c r="NZ76">
        <f>IF(NP76=5,"Match Odds",IF(AND(NW76=5),"Match Odds",""))</f>
        <v/>
      </c>
      <c r="OA76">
        <f>IF(NP76=5,KP76,IF(AND(NW76=5),KP76,""))</f>
        <v/>
      </c>
      <c r="OB76">
        <f>IF(NP76=5,"MATCH_ODDS",IF(AND(NW76=5),"MATCH_ODDS",""))</f>
        <v/>
      </c>
      <c r="OC76">
        <f>IF(NP76=5,"LAY",IF(AND(NW76=5),"BACK",""))</f>
        <v/>
      </c>
    </row>
    <row r="77" ht="16.5" customHeight="1" thickBot="1" thickTop="1">
      <c r="A77" s="2" t="n"/>
      <c r="KN77" s="1">
        <f>IF(INDEX(#REF!,MATCH('HT 1-0'!D77,#REF!,0))=INDEX(#REF!,MATCH('HT 1-0'!D77,#REF!,0)),INDEX(#REF!,MATCH('HT 1-0'!D77,#REF!,0)),"ERROR")</f>
        <v/>
      </c>
      <c r="KO77" s="1">
        <f>IF(INDEX(#REF!,MATCH('HT 1-0'!E77,#REF!,0))=INDEX(#REF!,MATCH('HT 1-0'!E77,#REF!,0)),INDEX(#REF!,MATCH('HT 1-0'!E77,#REF!,0)),"ERROR")</f>
        <v/>
      </c>
      <c r="KP77" s="1">
        <f>KN77&amp;" v "&amp;KO77</f>
        <v/>
      </c>
      <c r="KQ77">
        <f>B77&amp;"_"&amp;C77</f>
        <v/>
      </c>
      <c r="KR77" s="1">
        <f>IF((HW77/KK77)&lt;0.335,"G",IF((HW77/KK77)&gt;0.67,"R","A"))</f>
        <v/>
      </c>
      <c r="KS77" s="1">
        <f>IF((HX77/KK77)&lt;0.335,"G",IF((HX77/KK77)&gt;0.67,"R","A"))</f>
        <v/>
      </c>
      <c r="KT77" s="1">
        <f>IF((IH77/KK77)&lt;0.335,"G",IF((IH77/KK77)&gt;0.67,"R","A"))</f>
        <v/>
      </c>
      <c r="KU77" s="1">
        <f>IF((II77/KK77)&lt;0.335,"G",IF((II77/KK77)&gt;0.67,"R","A"))</f>
        <v/>
      </c>
      <c r="KV77" s="1">
        <f>IF((HZ77/KK77)&lt;0.335,"G",IF((HZ77/KK77)&gt;0.67,"R","A"))</f>
        <v/>
      </c>
      <c r="KW77" s="1">
        <f>IF((HY77/KK77)&lt;0.335,"G",IF((HY77/KK77)&gt;0.67,"R","A"))</f>
        <v/>
      </c>
      <c r="KX77" s="1">
        <f>IF((IK77/KK77)&lt;0.335,"G",IF((IK77/KK77)&gt;0.67,"R","A"))</f>
        <v/>
      </c>
      <c r="KY77" s="1">
        <f>IF((IJ77/KK77)&lt;0.335,"G",IF((IJ77/KK77)&gt;0.67,"R","A"))</f>
        <v/>
      </c>
      <c r="KZ77" s="1">
        <f>IF((HQ77/KK77)&lt;0.335,"G",IF((HQ77/KK77)&gt;0.67,"R","A"))</f>
        <v/>
      </c>
      <c r="LA77" s="1">
        <f>IF((IB77/KK77)&lt;0.335,"G",IF((IB77/KK77)&gt;0.67,"R","A"))</f>
        <v/>
      </c>
      <c r="LB77">
        <f>IF(LQ77="1-0",INDEX(Scrape!#REF!,MATCH('HT 1-0'!KP77,Scrape!$B:$B,0)),"")</f>
        <v/>
      </c>
      <c r="LC77">
        <f>IF(LQ77="1-0",INDEX(Scrape!$A:$A,MATCH('HT 1-0'!KP77,Scrape!$B:$B,0)),"")</f>
        <v/>
      </c>
      <c r="LD77">
        <f>IF(LQ77="1-0",INDEX(Scrape!$B:$B,MATCH('HT 1-0'!KP77,Scrape!$B:$B,0)),"")</f>
        <v/>
      </c>
      <c r="LE77">
        <f>IF(LQ77="1-0",INDEX(Scrape!$C:$C,MATCH('HT 1-0'!KP77,Scrape!$B:$B,0)),"")</f>
        <v/>
      </c>
      <c r="LF77">
        <f>IF(LQ77="1-0",INDEX(Scrape!$D:$D,MATCH('HT 1-0'!KP77,Scrape!$B:$B,0)),"")</f>
        <v/>
      </c>
      <c r="LG77">
        <f>IF(LQ77="1-0",INDEX(Scrape!$E:$E,MATCH('HT 1-0'!KP77,Scrape!$B:$B,0)),"")</f>
        <v/>
      </c>
      <c r="LH77">
        <f>IF(LQ77="1-0",INDEX(Scrape!$F:$F,MATCH('HT 1-0'!KP77,Scrape!$B:$B,0)),"")</f>
        <v/>
      </c>
      <c r="LI77">
        <f>IF(LQ77="1-0",INDEX(Scrape!$G:$G,MATCH('HT 1-0'!KP77,Scrape!$B:$B,0)),"")</f>
        <v/>
      </c>
      <c r="LJ77">
        <f>IF(LQ77="1-0",INDEX(Scrape!$H:$H,MATCH('HT 1-0'!KP77,Scrape!$B:$B,0)),"")</f>
        <v/>
      </c>
      <c r="LK77">
        <f>IF(LQ77="1-0",INDEX(Scrape!$I:$I,MATCH('HT 1-0'!KP77,Scrape!$B:$B,0)),"")</f>
        <v/>
      </c>
      <c r="LL77">
        <f>IF(LQ77="1-0",INDEX(Scrape!$J:$J,MATCH('HT 1-0'!KP77,Scrape!$B:$B,0)),"")</f>
        <v/>
      </c>
      <c r="LM77">
        <f>IF(LQ77="1-0",INDEX(Scrape!$K:$K,MATCH('HT 1-0'!KP77,Scrape!$B:$B,0)),"")</f>
        <v/>
      </c>
      <c r="LN77">
        <f>IF(LQ77="1-0",INDEX(Scrape!$L:$L,MATCH('HT 1-0'!KP77,Scrape!$B:$B,0)),"")</f>
        <v/>
      </c>
      <c r="LO77">
        <f>IF(LQ77="1-0",INDEX(Scrape!$M:$M,MATCH('HT 1-0'!KP77,Scrape!$B:$B,0)),"")</f>
        <v/>
      </c>
      <c r="LP77">
        <f>IF(LQ77="1-0",INDEX(Scrape!$N:$N,MATCH('HT 1-0'!KP77,Scrape!$B:$B,0)),"")</f>
        <v/>
      </c>
      <c r="LQ77">
        <f>INDEX(Scrape!$O:$O,MATCH('HT 1-0'!KP77,Scrape!$B:$B,0))</f>
        <v/>
      </c>
      <c r="LR77">
        <f>(1/LJ77)+(1/LI77)+(1/LH77)</f>
        <v/>
      </c>
      <c r="LS77">
        <f>(1/LG77)+(1/LF77)+(1/LE77)</f>
        <v/>
      </c>
      <c r="LT77" s="8">
        <f>IF(INDEX(#REF!,MATCH(KQ77,#REF!,0))=INDEX(#REF!,MATCH(KQ77,#REF!,0)),INDEX(#REF!,MATCH(KQ77,#REF!,0)),"ERROR")</f>
        <v/>
      </c>
      <c r="LU77" s="4">
        <f>IF(KR77="G",2,IF(KR77="R",0.5,IF(KR77="A",1)))</f>
        <v/>
      </c>
      <c r="LV77" s="4">
        <f>IF(KS77="G",0.5,IF(KS77="R",2,IF(KS77="A",1)))</f>
        <v/>
      </c>
      <c r="LW77" s="4">
        <f>IF(KT77="G",2,IF(KT77="R",0.5,IF(KT77="A",1)))</f>
        <v/>
      </c>
      <c r="LX77" s="4">
        <f>IF(KU77="G",0.5,IF(KU77="R",2,IF(KU77="A",1)))</f>
        <v/>
      </c>
      <c r="LY77" s="7">
        <f>(LK77*(LU77+LX77)+(LL77*(LU77+LX77)))</f>
        <v/>
      </c>
      <c r="LZ77" s="7">
        <f>(LN77*(LV77+LW77)+(LO77*(LV77+LW77)))</f>
        <v/>
      </c>
      <c r="MA77" s="11">
        <f>LY77-LZ77</f>
        <v/>
      </c>
      <c r="MB77" s="5">
        <f>MA77+2</f>
        <v/>
      </c>
      <c r="MC77" s="6">
        <f>MA77-2</f>
        <v/>
      </c>
      <c r="MD77" s="4">
        <f>LE77</f>
        <v/>
      </c>
      <c r="ME77" s="9">
        <f>IF(MD77=0,1000,MD77+0.75)</f>
        <v/>
      </c>
      <c r="MF77" s="10">
        <f>IF(MD77=0,0,MD77-0.75)</f>
        <v/>
      </c>
      <c r="MG77" s="4">
        <f>((LM77*(LU77+LX77))-((LP77*(LV77+LW77))))</f>
        <v/>
      </c>
      <c r="MH77" s="9">
        <f>MG77*1.2</f>
        <v/>
      </c>
      <c r="MI77" s="10">
        <f>MG77*0.8</f>
        <v/>
      </c>
      <c r="MJ77">
        <f>IFERROR(NX77,"")</f>
        <v/>
      </c>
      <c r="MK77">
        <f>IFERROR(NY77,"")</f>
        <v/>
      </c>
      <c r="ML77">
        <f>IFERROR(NZ77,"")</f>
        <v/>
      </c>
      <c r="MM77">
        <f>IFERROR(OA77,"")</f>
        <v/>
      </c>
      <c r="MN77">
        <f>IFERROR(OB77,"")</f>
        <v/>
      </c>
      <c r="MO77">
        <f>IFERROR(OC77,"")</f>
        <v/>
      </c>
      <c r="MP77" s="1">
        <f>COUNTIFS(#REF!,LT77,#REF!,1,#REF!,"&gt;="&amp;MC77,#REF!,"&lt;="&amp;MB77,#REF!,"&lt;="&amp;ME77,#REF!,"&gt;="&amp;MF77,#REF!,"="&amp;KV77,#REF!,"="&amp;KX77)</f>
        <v/>
      </c>
      <c r="MQ77" s="1">
        <f>COUNTIFS(#REF!,LT77,#REF!,0,#REF!,"&gt;="&amp;MC77,#REF!,"&lt;="&amp;MB77,#REF!,"&lt;="&amp;ME77,#REF!,"&gt;="&amp;MF77,#REF!,"="&amp;KV77,#REF!,"="&amp;KX77)</f>
        <v/>
      </c>
      <c r="MR77" s="1">
        <f>COUNTIFS(#REF!,LT77,#REF!,1,#REF!,"&gt;="&amp;MC77,#REF!,"&lt;="&amp;MB77,#REF!,"&lt;="&amp;ME77,#REF!,"&gt;="&amp;MF77,#REF!,"="&amp;KW77,#REF!,"="&amp;KY77)</f>
        <v/>
      </c>
      <c r="MS77" s="1">
        <f>COUNTIFS(#REF!,LT77,#REF!,0,#REF!,"&gt;="&amp;MC77,#REF!,"&lt;="&amp;MB77,#REF!,"&lt;="&amp;ME77,#REF!,"&gt;="&amp;MF77,#REF!,"="&amp;KW77,#REF!,"="&amp;KY77)</f>
        <v/>
      </c>
      <c r="MT77" s="1">
        <f>COUNTIFS(#REF!,LT77,#REF!,1,#REF!,"&gt;="&amp;MI77,#REF!,"&lt;="&amp;MH77,#REF!,"&lt;="&amp;ME77,#REF!,"&gt;="&amp;MF77)</f>
        <v/>
      </c>
      <c r="MU77" s="1">
        <f>COUNTIFS(#REF!,LT77,#REF!,0,#REF!,"&gt;="&amp;MI77,#REF!,"&lt;="&amp;MH77,#REF!,"&lt;="&amp;ME77,#REF!,"&gt;="&amp;MF77)</f>
        <v/>
      </c>
      <c r="MV77" s="1">
        <f>COUNTIFS(#REF!,LT77,#REF!,1,#REF!,"&gt;="&amp;MI77,#REF!,"&lt;="&amp;MH77,#REF!,"="&amp;KZ77,#REF!,"="&amp;LA77,#REF!,"&lt;="&amp;ME77,#REF!,"&gt;="&amp;MF77)</f>
        <v/>
      </c>
      <c r="MW77" s="1">
        <f>COUNTIFS(#REF!,LT77,#REF!,0,#REF!,"&gt;="&amp;MI77,#REF!,"&lt;="&amp;MH77,#REF!,"="&amp;KZ77,#REF!,"="&amp;LA77,#REF!,"&lt;="&amp;ME77,#REF!,"&gt;="&amp;MF77)</f>
        <v/>
      </c>
      <c r="MX77" s="1">
        <f>COUNTIFS(#REF!,LT77,#REF!,1,#REF!,"&gt;="&amp;MC77,#REF!,"&lt;="&amp;MB77,#REF!,"&lt;="&amp;ME77,#REF!,"&gt;="&amp;MF77)</f>
        <v/>
      </c>
      <c r="MY77" s="1">
        <f>COUNTIFS(#REF!,LT77,#REF!,0,#REF!,"&gt;="&amp;MC77,#REF!,"&lt;="&amp;MB77,#REF!,"&lt;="&amp;ME77,#REF!,"&gt;="&amp;MF77)</f>
        <v/>
      </c>
      <c r="MZ77" s="1">
        <f>COUNTIFS(#REF!,LT77,#REF!,1,#REF!,"&lt;="&amp;ME77,#REF!,"&gt;="&amp;MF77,#REF!,"="&amp;KV77,#REF!,"="&amp;KX77)</f>
        <v/>
      </c>
      <c r="NA77" s="1">
        <f>COUNTIFS(#REF!,LT77,#REF!,0,#REF!,"&lt;="&amp;ME77,#REF!,"&gt;="&amp;MF77,#REF!,"="&amp;KV77,#REF!,"="&amp;KX77)</f>
        <v/>
      </c>
      <c r="NB77" s="1">
        <f>COUNTIFS(#REF!,LT77,#REF!,1,#REF!,"&lt;="&amp;ME77,#REF!,"&gt;="&amp;MF77,#REF!,"="&amp;KW77,#REF!,"="&amp;KY77)</f>
        <v/>
      </c>
      <c r="NC77" s="1">
        <f>COUNTIFS(#REF!,LT77,#REF!,0,#REF!,"&lt;="&amp;ME77,#REF!,"&gt;="&amp;MF77,#REF!,"="&amp;KW77,#REF!,"="&amp;KY77)</f>
        <v/>
      </c>
      <c r="ND77" s="1">
        <f>MP77+MR77+MT77+MV77+MX77+MZ77+NB77</f>
        <v/>
      </c>
      <c r="NE77" s="1">
        <f>MQ77+MS77+MU77+MW77+MY77+NA77+NC77</f>
        <v/>
      </c>
      <c r="NF77" s="1">
        <f>ND77+NE77</f>
        <v/>
      </c>
      <c r="NG77" s="33">
        <f>ND77/(ND77+NE77)</f>
        <v/>
      </c>
      <c r="NH77" s="3">
        <f>1/NG77</f>
        <v/>
      </c>
      <c r="NI77" s="1">
        <f>LH77</f>
        <v/>
      </c>
      <c r="NJ77" s="79">
        <f>((1-NG77)*(1/(NI77-1))*0.98-(NG77*1))</f>
        <v/>
      </c>
      <c r="NK77" s="34">
        <f>IF(LR77&lt;0.9,0,IF(AND(LR77&gt;1.1),0,1))</f>
        <v/>
      </c>
      <c r="NL77" s="34">
        <f>IF(LS77&lt;0.9,0,IF(AND(LS77&gt;1.1),0,1))</f>
        <v/>
      </c>
      <c r="NM77" s="32">
        <f>IF(NF77&gt;99,1,0)</f>
        <v/>
      </c>
      <c r="NN77" s="32">
        <f>IF(NJ77&gt;0.0799,1,0)</f>
        <v/>
      </c>
      <c r="NO77" s="32">
        <f>IF(NJ77&gt;NQ77,1,0)</f>
        <v/>
      </c>
      <c r="NP77" s="32">
        <f>NM77+NN77+NO77+NK77+NL77</f>
        <v/>
      </c>
      <c r="NQ77" s="79">
        <f>(((100*NG77)*(NI77-1)*0.98)-((1-NG77)*100))/100</f>
        <v/>
      </c>
      <c r="NR77" s="34">
        <f>IF(LR77&lt;0.9,0,IF(AND(LR77&gt;1.1),0,1))</f>
        <v/>
      </c>
      <c r="NS77" s="34">
        <f>IF(LS77&lt;0.9,0,IF(AND(LS77&gt;1.1),0,1))</f>
        <v/>
      </c>
      <c r="NT77" s="32">
        <f>IF(NF77&gt;99,1,0)</f>
        <v/>
      </c>
      <c r="NU77" s="32">
        <f>IF(NQ77&gt;0.0799,1,0)</f>
        <v/>
      </c>
      <c r="NV77" s="32">
        <f>IF(NQ77&gt;NJ77,1,0)</f>
        <v/>
      </c>
      <c r="NW77" s="32">
        <f>NT77+NU77+NV77+NR77+NS77</f>
        <v/>
      </c>
      <c r="NX77">
        <f>IF(NP77=5,"LayHome1-0",IF(AND(NW77=5),"BackHome1-0",""))</f>
        <v/>
      </c>
      <c r="NY77">
        <f>IF(NP77=5,KN77,IF(AND(NW77=5),KN77,""))</f>
        <v/>
      </c>
      <c r="NZ77">
        <f>IF(NP77=5,"Match Odds",IF(AND(NW77=5),"Match Odds",""))</f>
        <v/>
      </c>
      <c r="OA77">
        <f>IF(NP77=5,KP77,IF(AND(NW77=5),KP77,""))</f>
        <v/>
      </c>
      <c r="OB77">
        <f>IF(NP77=5,"MATCH_ODDS",IF(AND(NW77=5),"MATCH_ODDS",""))</f>
        <v/>
      </c>
      <c r="OC77">
        <f>IF(NP77=5,"LAY",IF(AND(NW77=5),"BACK",""))</f>
        <v/>
      </c>
    </row>
    <row r="78" ht="16.5" customHeight="1" thickBot="1" thickTop="1">
      <c r="A78" s="2" t="n"/>
      <c r="KN78" s="1">
        <f>IF(INDEX(#REF!,MATCH('HT 1-0'!D78,#REF!,0))=INDEX(#REF!,MATCH('HT 1-0'!D78,#REF!,0)),INDEX(#REF!,MATCH('HT 1-0'!D78,#REF!,0)),"ERROR")</f>
        <v/>
      </c>
      <c r="KO78" s="1">
        <f>IF(INDEX(#REF!,MATCH('HT 1-0'!E78,#REF!,0))=INDEX(#REF!,MATCH('HT 1-0'!E78,#REF!,0)),INDEX(#REF!,MATCH('HT 1-0'!E78,#REF!,0)),"ERROR")</f>
        <v/>
      </c>
      <c r="KP78" s="1">
        <f>KN78&amp;" v "&amp;KO78</f>
        <v/>
      </c>
      <c r="KQ78">
        <f>B78&amp;"_"&amp;C78</f>
        <v/>
      </c>
      <c r="KR78" s="1">
        <f>IF((HW78/KK78)&lt;0.335,"G",IF((HW78/KK78)&gt;0.67,"R","A"))</f>
        <v/>
      </c>
      <c r="KS78" s="1">
        <f>IF((HX78/KK78)&lt;0.335,"G",IF((HX78/KK78)&gt;0.67,"R","A"))</f>
        <v/>
      </c>
      <c r="KT78" s="1">
        <f>IF((IH78/KK78)&lt;0.335,"G",IF((IH78/KK78)&gt;0.67,"R","A"))</f>
        <v/>
      </c>
      <c r="KU78" s="1">
        <f>IF((II78/KK78)&lt;0.335,"G",IF((II78/KK78)&gt;0.67,"R","A"))</f>
        <v/>
      </c>
      <c r="KV78" s="1">
        <f>IF((HZ78/KK78)&lt;0.335,"G",IF((HZ78/KK78)&gt;0.67,"R","A"))</f>
        <v/>
      </c>
      <c r="KW78" s="1">
        <f>IF((HY78/KK78)&lt;0.335,"G",IF((HY78/KK78)&gt;0.67,"R","A"))</f>
        <v/>
      </c>
      <c r="KX78" s="1">
        <f>IF((IK78/KK78)&lt;0.335,"G",IF((IK78/KK78)&gt;0.67,"R","A"))</f>
        <v/>
      </c>
      <c r="KY78" s="1">
        <f>IF((IJ78/KK78)&lt;0.335,"G",IF((IJ78/KK78)&gt;0.67,"R","A"))</f>
        <v/>
      </c>
      <c r="KZ78" s="1">
        <f>IF((HQ78/KK78)&lt;0.335,"G",IF((HQ78/KK78)&gt;0.67,"R","A"))</f>
        <v/>
      </c>
      <c r="LA78" s="1">
        <f>IF((IB78/KK78)&lt;0.335,"G",IF((IB78/KK78)&gt;0.67,"R","A"))</f>
        <v/>
      </c>
      <c r="LB78">
        <f>IF(LQ78="1-0",INDEX(Scrape!#REF!,MATCH('HT 1-0'!KP78,Scrape!$B:$B,0)),"")</f>
        <v/>
      </c>
      <c r="LC78">
        <f>IF(LQ78="1-0",INDEX(Scrape!$A:$A,MATCH('HT 1-0'!KP78,Scrape!$B:$B,0)),"")</f>
        <v/>
      </c>
      <c r="LD78">
        <f>IF(LQ78="1-0",INDEX(Scrape!$B:$B,MATCH('HT 1-0'!KP78,Scrape!$B:$B,0)),"")</f>
        <v/>
      </c>
      <c r="LE78">
        <f>IF(LQ78="1-0",INDEX(Scrape!$C:$C,MATCH('HT 1-0'!KP78,Scrape!$B:$B,0)),"")</f>
        <v/>
      </c>
      <c r="LF78">
        <f>IF(LQ78="1-0",INDEX(Scrape!$D:$D,MATCH('HT 1-0'!KP78,Scrape!$B:$B,0)),"")</f>
        <v/>
      </c>
      <c r="LG78">
        <f>IF(LQ78="1-0",INDEX(Scrape!$E:$E,MATCH('HT 1-0'!KP78,Scrape!$B:$B,0)),"")</f>
        <v/>
      </c>
      <c r="LH78">
        <f>IF(LQ78="1-0",INDEX(Scrape!$F:$F,MATCH('HT 1-0'!KP78,Scrape!$B:$B,0)),"")</f>
        <v/>
      </c>
      <c r="LI78">
        <f>IF(LQ78="1-0",INDEX(Scrape!$G:$G,MATCH('HT 1-0'!KP78,Scrape!$B:$B,0)),"")</f>
        <v/>
      </c>
      <c r="LJ78">
        <f>IF(LQ78="1-0",INDEX(Scrape!$H:$H,MATCH('HT 1-0'!KP78,Scrape!$B:$B,0)),"")</f>
        <v/>
      </c>
      <c r="LK78">
        <f>IF(LQ78="1-0",INDEX(Scrape!$I:$I,MATCH('HT 1-0'!KP78,Scrape!$B:$B,0)),"")</f>
        <v/>
      </c>
      <c r="LL78">
        <f>IF(LQ78="1-0",INDEX(Scrape!$J:$J,MATCH('HT 1-0'!KP78,Scrape!$B:$B,0)),"")</f>
        <v/>
      </c>
      <c r="LM78">
        <f>IF(LQ78="1-0",INDEX(Scrape!$K:$K,MATCH('HT 1-0'!KP78,Scrape!$B:$B,0)),"")</f>
        <v/>
      </c>
      <c r="LN78">
        <f>IF(LQ78="1-0",INDEX(Scrape!$L:$L,MATCH('HT 1-0'!KP78,Scrape!$B:$B,0)),"")</f>
        <v/>
      </c>
      <c r="LO78">
        <f>IF(LQ78="1-0",INDEX(Scrape!$M:$M,MATCH('HT 1-0'!KP78,Scrape!$B:$B,0)),"")</f>
        <v/>
      </c>
      <c r="LP78">
        <f>IF(LQ78="1-0",INDEX(Scrape!$N:$N,MATCH('HT 1-0'!KP78,Scrape!$B:$B,0)),"")</f>
        <v/>
      </c>
      <c r="LQ78">
        <f>INDEX(Scrape!$O:$O,MATCH('HT 1-0'!KP78,Scrape!$B:$B,0))</f>
        <v/>
      </c>
      <c r="LR78">
        <f>(1/LJ78)+(1/LI78)+(1/LH78)</f>
        <v/>
      </c>
      <c r="LS78">
        <f>(1/LG78)+(1/LF78)+(1/LE78)</f>
        <v/>
      </c>
      <c r="LT78" s="8">
        <f>IF(INDEX(#REF!,MATCH(KQ78,#REF!,0))=INDEX(#REF!,MATCH(KQ78,#REF!,0)),INDEX(#REF!,MATCH(KQ78,#REF!,0)),"ERROR")</f>
        <v/>
      </c>
      <c r="LU78" s="4">
        <f>IF(KR78="G",2,IF(KR78="R",0.5,IF(KR78="A",1)))</f>
        <v/>
      </c>
      <c r="LV78" s="4">
        <f>IF(KS78="G",0.5,IF(KS78="R",2,IF(KS78="A",1)))</f>
        <v/>
      </c>
      <c r="LW78" s="4">
        <f>IF(KT78="G",2,IF(KT78="R",0.5,IF(KT78="A",1)))</f>
        <v/>
      </c>
      <c r="LX78" s="4">
        <f>IF(KU78="G",0.5,IF(KU78="R",2,IF(KU78="A",1)))</f>
        <v/>
      </c>
      <c r="LY78" s="7">
        <f>(LK78*(LU78+LX78)+(LL78*(LU78+LX78)))</f>
        <v/>
      </c>
      <c r="LZ78" s="7">
        <f>(LN78*(LV78+LW78)+(LO78*(LV78+LW78)))</f>
        <v/>
      </c>
      <c r="MA78" s="11">
        <f>LY78-LZ78</f>
        <v/>
      </c>
      <c r="MB78" s="5">
        <f>MA78+2</f>
        <v/>
      </c>
      <c r="MC78" s="6">
        <f>MA78-2</f>
        <v/>
      </c>
      <c r="MD78" s="4">
        <f>LE78</f>
        <v/>
      </c>
      <c r="ME78" s="9">
        <f>IF(MD78=0,1000,MD78+0.75)</f>
        <v/>
      </c>
      <c r="MF78" s="10">
        <f>IF(MD78=0,0,MD78-0.75)</f>
        <v/>
      </c>
      <c r="MG78" s="4">
        <f>((LM78*(LU78+LX78))-((LP78*(LV78+LW78))))</f>
        <v/>
      </c>
      <c r="MH78" s="9">
        <f>MG78*1.2</f>
        <v/>
      </c>
      <c r="MI78" s="10">
        <f>MG78*0.8</f>
        <v/>
      </c>
      <c r="MJ78">
        <f>IFERROR(NX78,"")</f>
        <v/>
      </c>
      <c r="MK78">
        <f>IFERROR(NY78,"")</f>
        <v/>
      </c>
      <c r="ML78">
        <f>IFERROR(NZ78,"")</f>
        <v/>
      </c>
      <c r="MM78">
        <f>IFERROR(OA78,"")</f>
        <v/>
      </c>
      <c r="MN78">
        <f>IFERROR(OB78,"")</f>
        <v/>
      </c>
      <c r="MO78">
        <f>IFERROR(OC78,"")</f>
        <v/>
      </c>
      <c r="MP78" s="1">
        <f>COUNTIFS(#REF!,LT78,#REF!,1,#REF!,"&gt;="&amp;MC78,#REF!,"&lt;="&amp;MB78,#REF!,"&lt;="&amp;ME78,#REF!,"&gt;="&amp;MF78,#REF!,"="&amp;KV78,#REF!,"="&amp;KX78)</f>
        <v/>
      </c>
      <c r="MQ78" s="1">
        <f>COUNTIFS(#REF!,LT78,#REF!,0,#REF!,"&gt;="&amp;MC78,#REF!,"&lt;="&amp;MB78,#REF!,"&lt;="&amp;ME78,#REF!,"&gt;="&amp;MF78,#REF!,"="&amp;KV78,#REF!,"="&amp;KX78)</f>
        <v/>
      </c>
      <c r="MR78" s="1">
        <f>COUNTIFS(#REF!,LT78,#REF!,1,#REF!,"&gt;="&amp;MC78,#REF!,"&lt;="&amp;MB78,#REF!,"&lt;="&amp;ME78,#REF!,"&gt;="&amp;MF78,#REF!,"="&amp;KW78,#REF!,"="&amp;KY78)</f>
        <v/>
      </c>
      <c r="MS78" s="1">
        <f>COUNTIFS(#REF!,LT78,#REF!,0,#REF!,"&gt;="&amp;MC78,#REF!,"&lt;="&amp;MB78,#REF!,"&lt;="&amp;ME78,#REF!,"&gt;="&amp;MF78,#REF!,"="&amp;KW78,#REF!,"="&amp;KY78)</f>
        <v/>
      </c>
      <c r="MT78" s="1">
        <f>COUNTIFS(#REF!,LT78,#REF!,1,#REF!,"&gt;="&amp;MI78,#REF!,"&lt;="&amp;MH78,#REF!,"&lt;="&amp;ME78,#REF!,"&gt;="&amp;MF78)</f>
        <v/>
      </c>
      <c r="MU78" s="1">
        <f>COUNTIFS(#REF!,LT78,#REF!,0,#REF!,"&gt;="&amp;MI78,#REF!,"&lt;="&amp;MH78,#REF!,"&lt;="&amp;ME78,#REF!,"&gt;="&amp;MF78)</f>
        <v/>
      </c>
      <c r="MV78" s="1">
        <f>COUNTIFS(#REF!,LT78,#REF!,1,#REF!,"&gt;="&amp;MI78,#REF!,"&lt;="&amp;MH78,#REF!,"="&amp;KZ78,#REF!,"="&amp;LA78,#REF!,"&lt;="&amp;ME78,#REF!,"&gt;="&amp;MF78)</f>
        <v/>
      </c>
      <c r="MW78" s="1">
        <f>COUNTIFS(#REF!,LT78,#REF!,0,#REF!,"&gt;="&amp;MI78,#REF!,"&lt;="&amp;MH78,#REF!,"="&amp;KZ78,#REF!,"="&amp;LA78,#REF!,"&lt;="&amp;ME78,#REF!,"&gt;="&amp;MF78)</f>
        <v/>
      </c>
      <c r="MX78" s="1">
        <f>COUNTIFS(#REF!,LT78,#REF!,1,#REF!,"&gt;="&amp;MC78,#REF!,"&lt;="&amp;MB78,#REF!,"&lt;="&amp;ME78,#REF!,"&gt;="&amp;MF78)</f>
        <v/>
      </c>
      <c r="MY78" s="1">
        <f>COUNTIFS(#REF!,LT78,#REF!,0,#REF!,"&gt;="&amp;MC78,#REF!,"&lt;="&amp;MB78,#REF!,"&lt;="&amp;ME78,#REF!,"&gt;="&amp;MF78)</f>
        <v/>
      </c>
      <c r="MZ78" s="1">
        <f>COUNTIFS(#REF!,LT78,#REF!,1,#REF!,"&lt;="&amp;ME78,#REF!,"&gt;="&amp;MF78,#REF!,"="&amp;KV78,#REF!,"="&amp;KX78)</f>
        <v/>
      </c>
      <c r="NA78" s="1">
        <f>COUNTIFS(#REF!,LT78,#REF!,0,#REF!,"&lt;="&amp;ME78,#REF!,"&gt;="&amp;MF78,#REF!,"="&amp;KV78,#REF!,"="&amp;KX78)</f>
        <v/>
      </c>
      <c r="NB78" s="1">
        <f>COUNTIFS(#REF!,LT78,#REF!,1,#REF!,"&lt;="&amp;ME78,#REF!,"&gt;="&amp;MF78,#REF!,"="&amp;KW78,#REF!,"="&amp;KY78)</f>
        <v/>
      </c>
      <c r="NC78" s="1">
        <f>COUNTIFS(#REF!,LT78,#REF!,0,#REF!,"&lt;="&amp;ME78,#REF!,"&gt;="&amp;MF78,#REF!,"="&amp;KW78,#REF!,"="&amp;KY78)</f>
        <v/>
      </c>
      <c r="ND78" s="1">
        <f>MP78+MR78+MT78+MV78+MX78+MZ78+NB78</f>
        <v/>
      </c>
      <c r="NE78" s="1">
        <f>MQ78+MS78+MU78+MW78+MY78+NA78+NC78</f>
        <v/>
      </c>
      <c r="NF78" s="1">
        <f>ND78+NE78</f>
        <v/>
      </c>
      <c r="NG78" s="33">
        <f>ND78/(ND78+NE78)</f>
        <v/>
      </c>
      <c r="NH78" s="3">
        <f>1/NG78</f>
        <v/>
      </c>
      <c r="NI78" s="1">
        <f>LH78</f>
        <v/>
      </c>
      <c r="NJ78" s="79">
        <f>((1-NG78)*(1/(NI78-1))*0.98-(NG78*1))</f>
        <v/>
      </c>
      <c r="NK78" s="34">
        <f>IF(LR78&lt;0.9,0,IF(AND(LR78&gt;1.1),0,1))</f>
        <v/>
      </c>
      <c r="NL78" s="34">
        <f>IF(LS78&lt;0.9,0,IF(AND(LS78&gt;1.1),0,1))</f>
        <v/>
      </c>
      <c r="NM78" s="32">
        <f>IF(NF78&gt;99,1,0)</f>
        <v/>
      </c>
      <c r="NN78" s="32">
        <f>IF(NJ78&gt;0.0799,1,0)</f>
        <v/>
      </c>
      <c r="NO78" s="32">
        <f>IF(NJ78&gt;NQ78,1,0)</f>
        <v/>
      </c>
      <c r="NP78" s="32">
        <f>NM78+NN78+NO78+NK78+NL78</f>
        <v/>
      </c>
      <c r="NQ78" s="79">
        <f>(((100*NG78)*(NI78-1)*0.98)-((1-NG78)*100))/100</f>
        <v/>
      </c>
      <c r="NR78" s="34">
        <f>IF(LR78&lt;0.9,0,IF(AND(LR78&gt;1.1),0,1))</f>
        <v/>
      </c>
      <c r="NS78" s="34">
        <f>IF(LS78&lt;0.9,0,IF(AND(LS78&gt;1.1),0,1))</f>
        <v/>
      </c>
      <c r="NT78" s="32">
        <f>IF(NF78&gt;99,1,0)</f>
        <v/>
      </c>
      <c r="NU78" s="32">
        <f>IF(NQ78&gt;0.0799,1,0)</f>
        <v/>
      </c>
      <c r="NV78" s="32">
        <f>IF(NQ78&gt;NJ78,1,0)</f>
        <v/>
      </c>
      <c r="NW78" s="32">
        <f>NT78+NU78+NV78+NR78+NS78</f>
        <v/>
      </c>
      <c r="NX78">
        <f>IF(NP78=5,"LayHome1-0",IF(AND(NW78=5),"BackHome1-0",""))</f>
        <v/>
      </c>
      <c r="NY78">
        <f>IF(NP78=5,KN78,IF(AND(NW78=5),KN78,""))</f>
        <v/>
      </c>
      <c r="NZ78">
        <f>IF(NP78=5,"Match Odds",IF(AND(NW78=5),"Match Odds",""))</f>
        <v/>
      </c>
      <c r="OA78">
        <f>IF(NP78=5,KP78,IF(AND(NW78=5),KP78,""))</f>
        <v/>
      </c>
      <c r="OB78">
        <f>IF(NP78=5,"MATCH_ODDS",IF(AND(NW78=5),"MATCH_ODDS",""))</f>
        <v/>
      </c>
      <c r="OC78">
        <f>IF(NP78=5,"LAY",IF(AND(NW78=5),"BACK",""))</f>
        <v/>
      </c>
    </row>
    <row r="79" ht="16.5" customHeight="1" thickBot="1" thickTop="1">
      <c r="A79" s="2" t="n"/>
      <c r="KN79" s="1">
        <f>IF(INDEX(#REF!,MATCH('HT 1-0'!D79,#REF!,0))=INDEX(#REF!,MATCH('HT 1-0'!D79,#REF!,0)),INDEX(#REF!,MATCH('HT 1-0'!D79,#REF!,0)),"ERROR")</f>
        <v/>
      </c>
      <c r="KO79" s="1">
        <f>IF(INDEX(#REF!,MATCH('HT 1-0'!E79,#REF!,0))=INDEX(#REF!,MATCH('HT 1-0'!E79,#REF!,0)),INDEX(#REF!,MATCH('HT 1-0'!E79,#REF!,0)),"ERROR")</f>
        <v/>
      </c>
      <c r="KP79" s="1">
        <f>KN79&amp;" v "&amp;KO79</f>
        <v/>
      </c>
      <c r="KQ79">
        <f>B79&amp;"_"&amp;C79</f>
        <v/>
      </c>
      <c r="KR79" s="1">
        <f>IF((HW79/KK79)&lt;0.335,"G",IF((HW79/KK79)&gt;0.67,"R","A"))</f>
        <v/>
      </c>
      <c r="KS79" s="1">
        <f>IF((HX79/KK79)&lt;0.335,"G",IF((HX79/KK79)&gt;0.67,"R","A"))</f>
        <v/>
      </c>
      <c r="KT79" s="1">
        <f>IF((IH79/KK79)&lt;0.335,"G",IF((IH79/KK79)&gt;0.67,"R","A"))</f>
        <v/>
      </c>
      <c r="KU79" s="1">
        <f>IF((II79/KK79)&lt;0.335,"G",IF((II79/KK79)&gt;0.67,"R","A"))</f>
        <v/>
      </c>
      <c r="KV79" s="1">
        <f>IF((HZ79/KK79)&lt;0.335,"G",IF((HZ79/KK79)&gt;0.67,"R","A"))</f>
        <v/>
      </c>
      <c r="KW79" s="1">
        <f>IF((HY79/KK79)&lt;0.335,"G",IF((HY79/KK79)&gt;0.67,"R","A"))</f>
        <v/>
      </c>
      <c r="KX79" s="1">
        <f>IF((IK79/KK79)&lt;0.335,"G",IF((IK79/KK79)&gt;0.67,"R","A"))</f>
        <v/>
      </c>
      <c r="KY79" s="1">
        <f>IF((IJ79/KK79)&lt;0.335,"G",IF((IJ79/KK79)&gt;0.67,"R","A"))</f>
        <v/>
      </c>
      <c r="KZ79" s="1">
        <f>IF((HQ79/KK79)&lt;0.335,"G",IF((HQ79/KK79)&gt;0.67,"R","A"))</f>
        <v/>
      </c>
      <c r="LA79" s="1">
        <f>IF((IB79/KK79)&lt;0.335,"G",IF((IB79/KK79)&gt;0.67,"R","A"))</f>
        <v/>
      </c>
      <c r="LB79">
        <f>IF(LQ79="1-0",INDEX(Scrape!#REF!,MATCH('HT 1-0'!KP79,Scrape!$B:$B,0)),"")</f>
        <v/>
      </c>
      <c r="LC79">
        <f>IF(LQ79="1-0",INDEX(Scrape!$A:$A,MATCH('HT 1-0'!KP79,Scrape!$B:$B,0)),"")</f>
        <v/>
      </c>
      <c r="LD79">
        <f>IF(LQ79="1-0",INDEX(Scrape!$B:$B,MATCH('HT 1-0'!KP79,Scrape!$B:$B,0)),"")</f>
        <v/>
      </c>
      <c r="LE79">
        <f>IF(LQ79="1-0",INDEX(Scrape!$C:$C,MATCH('HT 1-0'!KP79,Scrape!$B:$B,0)),"")</f>
        <v/>
      </c>
      <c r="LF79">
        <f>IF(LQ79="1-0",INDEX(Scrape!$D:$D,MATCH('HT 1-0'!KP79,Scrape!$B:$B,0)),"")</f>
        <v/>
      </c>
      <c r="LG79">
        <f>IF(LQ79="1-0",INDEX(Scrape!$E:$E,MATCH('HT 1-0'!KP79,Scrape!$B:$B,0)),"")</f>
        <v/>
      </c>
      <c r="LH79">
        <f>IF(LQ79="1-0",INDEX(Scrape!$F:$F,MATCH('HT 1-0'!KP79,Scrape!$B:$B,0)),"")</f>
        <v/>
      </c>
      <c r="LI79">
        <f>IF(LQ79="1-0",INDEX(Scrape!$G:$G,MATCH('HT 1-0'!KP79,Scrape!$B:$B,0)),"")</f>
        <v/>
      </c>
      <c r="LJ79">
        <f>IF(LQ79="1-0",INDEX(Scrape!$H:$H,MATCH('HT 1-0'!KP79,Scrape!$B:$B,0)),"")</f>
        <v/>
      </c>
      <c r="LK79">
        <f>IF(LQ79="1-0",INDEX(Scrape!$I:$I,MATCH('HT 1-0'!KP79,Scrape!$B:$B,0)),"")</f>
        <v/>
      </c>
      <c r="LL79">
        <f>IF(LQ79="1-0",INDEX(Scrape!$J:$J,MATCH('HT 1-0'!KP79,Scrape!$B:$B,0)),"")</f>
        <v/>
      </c>
      <c r="LM79">
        <f>IF(LQ79="1-0",INDEX(Scrape!$K:$K,MATCH('HT 1-0'!KP79,Scrape!$B:$B,0)),"")</f>
        <v/>
      </c>
      <c r="LN79">
        <f>IF(LQ79="1-0",INDEX(Scrape!$L:$L,MATCH('HT 1-0'!KP79,Scrape!$B:$B,0)),"")</f>
        <v/>
      </c>
      <c r="LO79">
        <f>IF(LQ79="1-0",INDEX(Scrape!$M:$M,MATCH('HT 1-0'!KP79,Scrape!$B:$B,0)),"")</f>
        <v/>
      </c>
      <c r="LP79">
        <f>IF(LQ79="1-0",INDEX(Scrape!$N:$N,MATCH('HT 1-0'!KP79,Scrape!$B:$B,0)),"")</f>
        <v/>
      </c>
      <c r="LQ79">
        <f>INDEX(Scrape!$O:$O,MATCH('HT 1-0'!KP79,Scrape!$B:$B,0))</f>
        <v/>
      </c>
      <c r="LR79">
        <f>(1/LJ79)+(1/LI79)+(1/LH79)</f>
        <v/>
      </c>
      <c r="LS79">
        <f>(1/LG79)+(1/LF79)+(1/LE79)</f>
        <v/>
      </c>
      <c r="LT79" s="8">
        <f>IF(INDEX(#REF!,MATCH(KQ79,#REF!,0))=INDEX(#REF!,MATCH(KQ79,#REF!,0)),INDEX(#REF!,MATCH(KQ79,#REF!,0)),"ERROR")</f>
        <v/>
      </c>
      <c r="LU79" s="4">
        <f>IF(KR79="G",2,IF(KR79="R",0.5,IF(KR79="A",1)))</f>
        <v/>
      </c>
      <c r="LV79" s="4">
        <f>IF(KS79="G",0.5,IF(KS79="R",2,IF(KS79="A",1)))</f>
        <v/>
      </c>
      <c r="LW79" s="4">
        <f>IF(KT79="G",2,IF(KT79="R",0.5,IF(KT79="A",1)))</f>
        <v/>
      </c>
      <c r="LX79" s="4">
        <f>IF(KU79="G",0.5,IF(KU79="R",2,IF(KU79="A",1)))</f>
        <v/>
      </c>
      <c r="LY79" s="7">
        <f>(LK79*(LU79+LX79)+(LL79*(LU79+LX79)))</f>
        <v/>
      </c>
      <c r="LZ79" s="7">
        <f>(LN79*(LV79+LW79)+(LO79*(LV79+LW79)))</f>
        <v/>
      </c>
      <c r="MA79" s="11">
        <f>LY79-LZ79</f>
        <v/>
      </c>
      <c r="MB79" s="5">
        <f>MA79+2</f>
        <v/>
      </c>
      <c r="MC79" s="6">
        <f>MA79-2</f>
        <v/>
      </c>
      <c r="MD79" s="4">
        <f>LE79</f>
        <v/>
      </c>
      <c r="ME79" s="9">
        <f>IF(MD79=0,1000,MD79+0.75)</f>
        <v/>
      </c>
      <c r="MF79" s="10">
        <f>IF(MD79=0,0,MD79-0.75)</f>
        <v/>
      </c>
      <c r="MG79" s="4">
        <f>((LM79*(LU79+LX79))-((LP79*(LV79+LW79))))</f>
        <v/>
      </c>
      <c r="MH79" s="9">
        <f>MG79*1.2</f>
        <v/>
      </c>
      <c r="MI79" s="10">
        <f>MG79*0.8</f>
        <v/>
      </c>
      <c r="MJ79">
        <f>IFERROR(NX79,"")</f>
        <v/>
      </c>
      <c r="MK79">
        <f>IFERROR(NY79,"")</f>
        <v/>
      </c>
      <c r="ML79">
        <f>IFERROR(NZ79,"")</f>
        <v/>
      </c>
      <c r="MM79">
        <f>IFERROR(OA79,"")</f>
        <v/>
      </c>
      <c r="MN79">
        <f>IFERROR(OB79,"")</f>
        <v/>
      </c>
      <c r="MO79">
        <f>IFERROR(OC79,"")</f>
        <v/>
      </c>
      <c r="MP79" s="1">
        <f>COUNTIFS(#REF!,LT79,#REF!,1,#REF!,"&gt;="&amp;MC79,#REF!,"&lt;="&amp;MB79,#REF!,"&lt;="&amp;ME79,#REF!,"&gt;="&amp;MF79,#REF!,"="&amp;KV79,#REF!,"="&amp;KX79)</f>
        <v/>
      </c>
      <c r="MQ79" s="1">
        <f>COUNTIFS(#REF!,LT79,#REF!,0,#REF!,"&gt;="&amp;MC79,#REF!,"&lt;="&amp;MB79,#REF!,"&lt;="&amp;ME79,#REF!,"&gt;="&amp;MF79,#REF!,"="&amp;KV79,#REF!,"="&amp;KX79)</f>
        <v/>
      </c>
      <c r="MR79" s="1">
        <f>COUNTIFS(#REF!,LT79,#REF!,1,#REF!,"&gt;="&amp;MC79,#REF!,"&lt;="&amp;MB79,#REF!,"&lt;="&amp;ME79,#REF!,"&gt;="&amp;MF79,#REF!,"="&amp;KW79,#REF!,"="&amp;KY79)</f>
        <v/>
      </c>
      <c r="MS79" s="1">
        <f>COUNTIFS(#REF!,LT79,#REF!,0,#REF!,"&gt;="&amp;MC79,#REF!,"&lt;="&amp;MB79,#REF!,"&lt;="&amp;ME79,#REF!,"&gt;="&amp;MF79,#REF!,"="&amp;KW79,#REF!,"="&amp;KY79)</f>
        <v/>
      </c>
      <c r="MT79" s="1">
        <f>COUNTIFS(#REF!,LT79,#REF!,1,#REF!,"&gt;="&amp;MI79,#REF!,"&lt;="&amp;MH79,#REF!,"&lt;="&amp;ME79,#REF!,"&gt;="&amp;MF79)</f>
        <v/>
      </c>
      <c r="MU79" s="1">
        <f>COUNTIFS(#REF!,LT79,#REF!,0,#REF!,"&gt;="&amp;MI79,#REF!,"&lt;="&amp;MH79,#REF!,"&lt;="&amp;ME79,#REF!,"&gt;="&amp;MF79)</f>
        <v/>
      </c>
      <c r="MV79" s="1">
        <f>COUNTIFS(#REF!,LT79,#REF!,1,#REF!,"&gt;="&amp;MI79,#REF!,"&lt;="&amp;MH79,#REF!,"="&amp;KZ79,#REF!,"="&amp;LA79,#REF!,"&lt;="&amp;ME79,#REF!,"&gt;="&amp;MF79)</f>
        <v/>
      </c>
      <c r="MW79" s="1">
        <f>COUNTIFS(#REF!,LT79,#REF!,0,#REF!,"&gt;="&amp;MI79,#REF!,"&lt;="&amp;MH79,#REF!,"="&amp;KZ79,#REF!,"="&amp;LA79,#REF!,"&lt;="&amp;ME79,#REF!,"&gt;="&amp;MF79)</f>
        <v/>
      </c>
      <c r="MX79" s="1">
        <f>COUNTIFS(#REF!,LT79,#REF!,1,#REF!,"&gt;="&amp;MC79,#REF!,"&lt;="&amp;MB79,#REF!,"&lt;="&amp;ME79,#REF!,"&gt;="&amp;MF79)</f>
        <v/>
      </c>
      <c r="MY79" s="1">
        <f>COUNTIFS(#REF!,LT79,#REF!,0,#REF!,"&gt;="&amp;MC79,#REF!,"&lt;="&amp;MB79,#REF!,"&lt;="&amp;ME79,#REF!,"&gt;="&amp;MF79)</f>
        <v/>
      </c>
      <c r="MZ79" s="1">
        <f>COUNTIFS(#REF!,LT79,#REF!,1,#REF!,"&lt;="&amp;ME79,#REF!,"&gt;="&amp;MF79,#REF!,"="&amp;KV79,#REF!,"="&amp;KX79)</f>
        <v/>
      </c>
      <c r="NA79" s="1">
        <f>COUNTIFS(#REF!,LT79,#REF!,0,#REF!,"&lt;="&amp;ME79,#REF!,"&gt;="&amp;MF79,#REF!,"="&amp;KV79,#REF!,"="&amp;KX79)</f>
        <v/>
      </c>
      <c r="NB79" s="1">
        <f>COUNTIFS(#REF!,LT79,#REF!,1,#REF!,"&lt;="&amp;ME79,#REF!,"&gt;="&amp;MF79,#REF!,"="&amp;KW79,#REF!,"="&amp;KY79)</f>
        <v/>
      </c>
      <c r="NC79" s="1">
        <f>COUNTIFS(#REF!,LT79,#REF!,0,#REF!,"&lt;="&amp;ME79,#REF!,"&gt;="&amp;MF79,#REF!,"="&amp;KW79,#REF!,"="&amp;KY79)</f>
        <v/>
      </c>
      <c r="ND79" s="1">
        <f>MP79+MR79+MT79+MV79+MX79+MZ79+NB79</f>
        <v/>
      </c>
      <c r="NE79" s="1">
        <f>MQ79+MS79+MU79+MW79+MY79+NA79+NC79</f>
        <v/>
      </c>
      <c r="NF79" s="1">
        <f>ND79+NE79</f>
        <v/>
      </c>
      <c r="NG79" s="33">
        <f>ND79/(ND79+NE79)</f>
        <v/>
      </c>
      <c r="NH79" s="3">
        <f>1/NG79</f>
        <v/>
      </c>
      <c r="NI79" s="1">
        <f>LH79</f>
        <v/>
      </c>
      <c r="NJ79" s="79">
        <f>((1-NG79)*(1/(NI79-1))*0.98-(NG79*1))</f>
        <v/>
      </c>
      <c r="NK79" s="34">
        <f>IF(LR79&lt;0.9,0,IF(AND(LR79&gt;1.1),0,1))</f>
        <v/>
      </c>
      <c r="NL79" s="34">
        <f>IF(LS79&lt;0.9,0,IF(AND(LS79&gt;1.1),0,1))</f>
        <v/>
      </c>
      <c r="NM79" s="32">
        <f>IF(NF79&gt;99,1,0)</f>
        <v/>
      </c>
      <c r="NN79" s="32">
        <f>IF(NJ79&gt;0.0799,1,0)</f>
        <v/>
      </c>
      <c r="NO79" s="32">
        <f>IF(NJ79&gt;NQ79,1,0)</f>
        <v/>
      </c>
      <c r="NP79" s="32">
        <f>NM79+NN79+NO79+NK79+NL79</f>
        <v/>
      </c>
      <c r="NQ79" s="79">
        <f>(((100*NG79)*(NI79-1)*0.98)-((1-NG79)*100))/100</f>
        <v/>
      </c>
      <c r="NR79" s="34">
        <f>IF(LR79&lt;0.9,0,IF(AND(LR79&gt;1.1),0,1))</f>
        <v/>
      </c>
      <c r="NS79" s="34">
        <f>IF(LS79&lt;0.9,0,IF(AND(LS79&gt;1.1),0,1))</f>
        <v/>
      </c>
      <c r="NT79" s="32">
        <f>IF(NF79&gt;99,1,0)</f>
        <v/>
      </c>
      <c r="NU79" s="32">
        <f>IF(NQ79&gt;0.0799,1,0)</f>
        <v/>
      </c>
      <c r="NV79" s="32">
        <f>IF(NQ79&gt;NJ79,1,0)</f>
        <v/>
      </c>
      <c r="NW79" s="32">
        <f>NT79+NU79+NV79+NR79+NS79</f>
        <v/>
      </c>
      <c r="NX79">
        <f>IF(NP79=5,"LayHome1-0",IF(AND(NW79=5),"BackHome1-0",""))</f>
        <v/>
      </c>
      <c r="NY79">
        <f>IF(NP79=5,KN79,IF(AND(NW79=5),KN79,""))</f>
        <v/>
      </c>
      <c r="NZ79">
        <f>IF(NP79=5,"Match Odds",IF(AND(NW79=5),"Match Odds",""))</f>
        <v/>
      </c>
      <c r="OA79">
        <f>IF(NP79=5,KP79,IF(AND(NW79=5),KP79,""))</f>
        <v/>
      </c>
      <c r="OB79">
        <f>IF(NP79=5,"MATCH_ODDS",IF(AND(NW79=5),"MATCH_ODDS",""))</f>
        <v/>
      </c>
      <c r="OC79">
        <f>IF(NP79=5,"LAY",IF(AND(NW79=5),"BACK",""))</f>
        <v/>
      </c>
    </row>
    <row r="80" ht="16.5" customHeight="1" thickBot="1" thickTop="1">
      <c r="A80" s="2" t="n"/>
      <c r="KN80" s="1">
        <f>IF(INDEX(#REF!,MATCH('HT 1-0'!D80,#REF!,0))=INDEX(#REF!,MATCH('HT 1-0'!D80,#REF!,0)),INDEX(#REF!,MATCH('HT 1-0'!D80,#REF!,0)),"ERROR")</f>
        <v/>
      </c>
      <c r="KO80" s="1">
        <f>IF(INDEX(#REF!,MATCH('HT 1-0'!E80,#REF!,0))=INDEX(#REF!,MATCH('HT 1-0'!E80,#REF!,0)),INDEX(#REF!,MATCH('HT 1-0'!E80,#REF!,0)),"ERROR")</f>
        <v/>
      </c>
      <c r="KP80" s="1">
        <f>KN80&amp;" v "&amp;KO80</f>
        <v/>
      </c>
      <c r="KQ80">
        <f>B80&amp;"_"&amp;C80</f>
        <v/>
      </c>
      <c r="KR80" s="1">
        <f>IF((HW80/KK80)&lt;0.335,"G",IF((HW80/KK80)&gt;0.67,"R","A"))</f>
        <v/>
      </c>
      <c r="KS80" s="1">
        <f>IF((HX80/KK80)&lt;0.335,"G",IF((HX80/KK80)&gt;0.67,"R","A"))</f>
        <v/>
      </c>
      <c r="KT80" s="1">
        <f>IF((IH80/KK80)&lt;0.335,"G",IF((IH80/KK80)&gt;0.67,"R","A"))</f>
        <v/>
      </c>
      <c r="KU80" s="1">
        <f>IF((II80/KK80)&lt;0.335,"G",IF((II80/KK80)&gt;0.67,"R","A"))</f>
        <v/>
      </c>
      <c r="KV80" s="1">
        <f>IF((HZ80/KK80)&lt;0.335,"G",IF((HZ80/KK80)&gt;0.67,"R","A"))</f>
        <v/>
      </c>
      <c r="KW80" s="1">
        <f>IF((HY80/KK80)&lt;0.335,"G",IF((HY80/KK80)&gt;0.67,"R","A"))</f>
        <v/>
      </c>
      <c r="KX80" s="1">
        <f>IF((IK80/KK80)&lt;0.335,"G",IF((IK80/KK80)&gt;0.67,"R","A"))</f>
        <v/>
      </c>
      <c r="KY80" s="1">
        <f>IF((IJ80/KK80)&lt;0.335,"G",IF((IJ80/KK80)&gt;0.67,"R","A"))</f>
        <v/>
      </c>
      <c r="KZ80" s="1">
        <f>IF((HQ80/KK80)&lt;0.335,"G",IF((HQ80/KK80)&gt;0.67,"R","A"))</f>
        <v/>
      </c>
      <c r="LA80" s="1">
        <f>IF((IB80/KK80)&lt;0.335,"G",IF((IB80/KK80)&gt;0.67,"R","A"))</f>
        <v/>
      </c>
      <c r="LB80">
        <f>IF(LQ80="1-0",INDEX(Scrape!#REF!,MATCH('HT 1-0'!KP80,Scrape!$B:$B,0)),"")</f>
        <v/>
      </c>
      <c r="LC80">
        <f>IF(LQ80="1-0",INDEX(Scrape!$A:$A,MATCH('HT 1-0'!KP80,Scrape!$B:$B,0)),"")</f>
        <v/>
      </c>
      <c r="LD80">
        <f>IF(LQ80="1-0",INDEX(Scrape!$B:$B,MATCH('HT 1-0'!KP80,Scrape!$B:$B,0)),"")</f>
        <v/>
      </c>
      <c r="LE80">
        <f>IF(LQ80="1-0",INDEX(Scrape!$C:$C,MATCH('HT 1-0'!KP80,Scrape!$B:$B,0)),"")</f>
        <v/>
      </c>
      <c r="LF80">
        <f>IF(LQ80="1-0",INDEX(Scrape!$D:$D,MATCH('HT 1-0'!KP80,Scrape!$B:$B,0)),"")</f>
        <v/>
      </c>
      <c r="LG80">
        <f>IF(LQ80="1-0",INDEX(Scrape!$E:$E,MATCH('HT 1-0'!KP80,Scrape!$B:$B,0)),"")</f>
        <v/>
      </c>
      <c r="LH80">
        <f>IF(LQ80="1-0",INDEX(Scrape!$F:$F,MATCH('HT 1-0'!KP80,Scrape!$B:$B,0)),"")</f>
        <v/>
      </c>
      <c r="LI80">
        <f>IF(LQ80="1-0",INDEX(Scrape!$G:$G,MATCH('HT 1-0'!KP80,Scrape!$B:$B,0)),"")</f>
        <v/>
      </c>
      <c r="LJ80">
        <f>IF(LQ80="1-0",INDEX(Scrape!$H:$H,MATCH('HT 1-0'!KP80,Scrape!$B:$B,0)),"")</f>
        <v/>
      </c>
      <c r="LK80">
        <f>IF(LQ80="1-0",INDEX(Scrape!$I:$I,MATCH('HT 1-0'!KP80,Scrape!$B:$B,0)),"")</f>
        <v/>
      </c>
      <c r="LL80">
        <f>IF(LQ80="1-0",INDEX(Scrape!$J:$J,MATCH('HT 1-0'!KP80,Scrape!$B:$B,0)),"")</f>
        <v/>
      </c>
      <c r="LM80">
        <f>IF(LQ80="1-0",INDEX(Scrape!$K:$K,MATCH('HT 1-0'!KP80,Scrape!$B:$B,0)),"")</f>
        <v/>
      </c>
      <c r="LN80">
        <f>IF(LQ80="1-0",INDEX(Scrape!$L:$L,MATCH('HT 1-0'!KP80,Scrape!$B:$B,0)),"")</f>
        <v/>
      </c>
      <c r="LO80">
        <f>IF(LQ80="1-0",INDEX(Scrape!$M:$M,MATCH('HT 1-0'!KP80,Scrape!$B:$B,0)),"")</f>
        <v/>
      </c>
      <c r="LP80">
        <f>IF(LQ80="1-0",INDEX(Scrape!$N:$N,MATCH('HT 1-0'!KP80,Scrape!$B:$B,0)),"")</f>
        <v/>
      </c>
      <c r="LQ80">
        <f>INDEX(Scrape!$O:$O,MATCH('HT 1-0'!KP80,Scrape!$B:$B,0))</f>
        <v/>
      </c>
      <c r="LR80">
        <f>(1/LJ80)+(1/LI80)+(1/LH80)</f>
        <v/>
      </c>
      <c r="LS80">
        <f>(1/LG80)+(1/LF80)+(1/LE80)</f>
        <v/>
      </c>
      <c r="LT80" s="8">
        <f>IF(INDEX(#REF!,MATCH(KQ80,#REF!,0))=INDEX(#REF!,MATCH(KQ80,#REF!,0)),INDEX(#REF!,MATCH(KQ80,#REF!,0)),"ERROR")</f>
        <v/>
      </c>
      <c r="LU80" s="4">
        <f>IF(KR80="G",2,IF(KR80="R",0.5,IF(KR80="A",1)))</f>
        <v/>
      </c>
      <c r="LV80" s="4">
        <f>IF(KS80="G",0.5,IF(KS80="R",2,IF(KS80="A",1)))</f>
        <v/>
      </c>
      <c r="LW80" s="4">
        <f>IF(KT80="G",2,IF(KT80="R",0.5,IF(KT80="A",1)))</f>
        <v/>
      </c>
      <c r="LX80" s="4">
        <f>IF(KU80="G",0.5,IF(KU80="R",2,IF(KU80="A",1)))</f>
        <v/>
      </c>
      <c r="LY80" s="7">
        <f>(LK80*(LU80+LX80)+(LL80*(LU80+LX80)))</f>
        <v/>
      </c>
      <c r="LZ80" s="7">
        <f>(LN80*(LV80+LW80)+(LO80*(LV80+LW80)))</f>
        <v/>
      </c>
      <c r="MA80" s="11">
        <f>LY80-LZ80</f>
        <v/>
      </c>
      <c r="MB80" s="5">
        <f>MA80+2</f>
        <v/>
      </c>
      <c r="MC80" s="6">
        <f>MA80-2</f>
        <v/>
      </c>
      <c r="MD80" s="4">
        <f>LE80</f>
        <v/>
      </c>
      <c r="ME80" s="9">
        <f>IF(MD80=0,1000,MD80+0.75)</f>
        <v/>
      </c>
      <c r="MF80" s="10">
        <f>IF(MD80=0,0,MD80-0.75)</f>
        <v/>
      </c>
      <c r="MG80" s="4">
        <f>((LM80*(LU80+LX80))-((LP80*(LV80+LW80))))</f>
        <v/>
      </c>
      <c r="MH80" s="9">
        <f>MG80*1.2</f>
        <v/>
      </c>
      <c r="MI80" s="10">
        <f>MG80*0.8</f>
        <v/>
      </c>
      <c r="MJ80">
        <f>IFERROR(NX80,"")</f>
        <v/>
      </c>
      <c r="MK80">
        <f>IFERROR(NY80,"")</f>
        <v/>
      </c>
      <c r="ML80">
        <f>IFERROR(NZ80,"")</f>
        <v/>
      </c>
      <c r="MM80">
        <f>IFERROR(OA80,"")</f>
        <v/>
      </c>
      <c r="MN80">
        <f>IFERROR(OB80,"")</f>
        <v/>
      </c>
      <c r="MO80">
        <f>IFERROR(OC80,"")</f>
        <v/>
      </c>
      <c r="MP80" s="1">
        <f>COUNTIFS(#REF!,LT80,#REF!,1,#REF!,"&gt;="&amp;MC80,#REF!,"&lt;="&amp;MB80,#REF!,"&lt;="&amp;ME80,#REF!,"&gt;="&amp;MF80,#REF!,"="&amp;KV80,#REF!,"="&amp;KX80)</f>
        <v/>
      </c>
      <c r="MQ80" s="1">
        <f>COUNTIFS(#REF!,LT80,#REF!,0,#REF!,"&gt;="&amp;MC80,#REF!,"&lt;="&amp;MB80,#REF!,"&lt;="&amp;ME80,#REF!,"&gt;="&amp;MF80,#REF!,"="&amp;KV80,#REF!,"="&amp;KX80)</f>
        <v/>
      </c>
      <c r="MR80" s="1">
        <f>COUNTIFS(#REF!,LT80,#REF!,1,#REF!,"&gt;="&amp;MC80,#REF!,"&lt;="&amp;MB80,#REF!,"&lt;="&amp;ME80,#REF!,"&gt;="&amp;MF80,#REF!,"="&amp;KW80,#REF!,"="&amp;KY80)</f>
        <v/>
      </c>
      <c r="MS80" s="1">
        <f>COUNTIFS(#REF!,LT80,#REF!,0,#REF!,"&gt;="&amp;MC80,#REF!,"&lt;="&amp;MB80,#REF!,"&lt;="&amp;ME80,#REF!,"&gt;="&amp;MF80,#REF!,"="&amp;KW80,#REF!,"="&amp;KY80)</f>
        <v/>
      </c>
      <c r="MT80" s="1">
        <f>COUNTIFS(#REF!,LT80,#REF!,1,#REF!,"&gt;="&amp;MI80,#REF!,"&lt;="&amp;MH80,#REF!,"&lt;="&amp;ME80,#REF!,"&gt;="&amp;MF80)</f>
        <v/>
      </c>
      <c r="MU80" s="1">
        <f>COUNTIFS(#REF!,LT80,#REF!,0,#REF!,"&gt;="&amp;MI80,#REF!,"&lt;="&amp;MH80,#REF!,"&lt;="&amp;ME80,#REF!,"&gt;="&amp;MF80)</f>
        <v/>
      </c>
      <c r="MV80" s="1">
        <f>COUNTIFS(#REF!,LT80,#REF!,1,#REF!,"&gt;="&amp;MI80,#REF!,"&lt;="&amp;MH80,#REF!,"="&amp;KZ80,#REF!,"="&amp;LA80,#REF!,"&lt;="&amp;ME80,#REF!,"&gt;="&amp;MF80)</f>
        <v/>
      </c>
      <c r="MW80" s="1">
        <f>COUNTIFS(#REF!,LT80,#REF!,0,#REF!,"&gt;="&amp;MI80,#REF!,"&lt;="&amp;MH80,#REF!,"="&amp;KZ80,#REF!,"="&amp;LA80,#REF!,"&lt;="&amp;ME80,#REF!,"&gt;="&amp;MF80)</f>
        <v/>
      </c>
      <c r="MX80" s="1">
        <f>COUNTIFS(#REF!,LT80,#REF!,1,#REF!,"&gt;="&amp;MC80,#REF!,"&lt;="&amp;MB80,#REF!,"&lt;="&amp;ME80,#REF!,"&gt;="&amp;MF80)</f>
        <v/>
      </c>
      <c r="MY80" s="1">
        <f>COUNTIFS(#REF!,LT80,#REF!,0,#REF!,"&gt;="&amp;MC80,#REF!,"&lt;="&amp;MB80,#REF!,"&lt;="&amp;ME80,#REF!,"&gt;="&amp;MF80)</f>
        <v/>
      </c>
      <c r="MZ80" s="1">
        <f>COUNTIFS(#REF!,LT80,#REF!,1,#REF!,"&lt;="&amp;ME80,#REF!,"&gt;="&amp;MF80,#REF!,"="&amp;KV80,#REF!,"="&amp;KX80)</f>
        <v/>
      </c>
      <c r="NA80" s="1">
        <f>COUNTIFS(#REF!,LT80,#REF!,0,#REF!,"&lt;="&amp;ME80,#REF!,"&gt;="&amp;MF80,#REF!,"="&amp;KV80,#REF!,"="&amp;KX80)</f>
        <v/>
      </c>
      <c r="NB80" s="1">
        <f>COUNTIFS(#REF!,LT80,#REF!,1,#REF!,"&lt;="&amp;ME80,#REF!,"&gt;="&amp;MF80,#REF!,"="&amp;KW80,#REF!,"="&amp;KY80)</f>
        <v/>
      </c>
      <c r="NC80" s="1">
        <f>COUNTIFS(#REF!,LT80,#REF!,0,#REF!,"&lt;="&amp;ME80,#REF!,"&gt;="&amp;MF80,#REF!,"="&amp;KW80,#REF!,"="&amp;KY80)</f>
        <v/>
      </c>
      <c r="ND80" s="1">
        <f>MP80+MR80+MT80+MV80+MX80+MZ80+NB80</f>
        <v/>
      </c>
      <c r="NE80" s="1">
        <f>MQ80+MS80+MU80+MW80+MY80+NA80+NC80</f>
        <v/>
      </c>
      <c r="NF80" s="1">
        <f>ND80+NE80</f>
        <v/>
      </c>
      <c r="NG80" s="33">
        <f>ND80/(ND80+NE80)</f>
        <v/>
      </c>
      <c r="NH80" s="3">
        <f>1/NG80</f>
        <v/>
      </c>
      <c r="NI80" s="1">
        <f>LH80</f>
        <v/>
      </c>
      <c r="NJ80" s="79">
        <f>((1-NG80)*(1/(NI80-1))*0.98-(NG80*1))</f>
        <v/>
      </c>
      <c r="NK80" s="34">
        <f>IF(LR80&lt;0.9,0,IF(AND(LR80&gt;1.1),0,1))</f>
        <v/>
      </c>
      <c r="NL80" s="34">
        <f>IF(LS80&lt;0.9,0,IF(AND(LS80&gt;1.1),0,1))</f>
        <v/>
      </c>
      <c r="NM80" s="32">
        <f>IF(NF80&gt;99,1,0)</f>
        <v/>
      </c>
      <c r="NN80" s="32">
        <f>IF(NJ80&gt;0.0799,1,0)</f>
        <v/>
      </c>
      <c r="NO80" s="32">
        <f>IF(NJ80&gt;NQ80,1,0)</f>
        <v/>
      </c>
      <c r="NP80" s="32">
        <f>NM80+NN80+NO80+NK80+NL80</f>
        <v/>
      </c>
      <c r="NQ80" s="79">
        <f>(((100*NG80)*(NI80-1)*0.98)-((1-NG80)*100))/100</f>
        <v/>
      </c>
      <c r="NR80" s="34">
        <f>IF(LR80&lt;0.9,0,IF(AND(LR80&gt;1.1),0,1))</f>
        <v/>
      </c>
      <c r="NS80" s="34">
        <f>IF(LS80&lt;0.9,0,IF(AND(LS80&gt;1.1),0,1))</f>
        <v/>
      </c>
      <c r="NT80" s="32">
        <f>IF(NF80&gt;99,1,0)</f>
        <v/>
      </c>
      <c r="NU80" s="32">
        <f>IF(NQ80&gt;0.0799,1,0)</f>
        <v/>
      </c>
      <c r="NV80" s="32">
        <f>IF(NQ80&gt;NJ80,1,0)</f>
        <v/>
      </c>
      <c r="NW80" s="32">
        <f>NT80+NU80+NV80+NR80+NS80</f>
        <v/>
      </c>
      <c r="NX80">
        <f>IF(NP80=5,"LayHome1-0",IF(AND(NW80=5),"BackHome1-0",""))</f>
        <v/>
      </c>
      <c r="NY80">
        <f>IF(NP80=5,KN80,IF(AND(NW80=5),KN80,""))</f>
        <v/>
      </c>
      <c r="NZ80">
        <f>IF(NP80=5,"Match Odds",IF(AND(NW80=5),"Match Odds",""))</f>
        <v/>
      </c>
      <c r="OA80">
        <f>IF(NP80=5,KP80,IF(AND(NW80=5),KP80,""))</f>
        <v/>
      </c>
      <c r="OB80">
        <f>IF(NP80=5,"MATCH_ODDS",IF(AND(NW80=5),"MATCH_ODDS",""))</f>
        <v/>
      </c>
      <c r="OC80">
        <f>IF(NP80=5,"LAY",IF(AND(NW80=5),"BACK",""))</f>
        <v/>
      </c>
    </row>
    <row r="81" ht="16.5" customHeight="1" thickBot="1" thickTop="1">
      <c r="A81" s="2" t="n"/>
      <c r="KN81" s="1">
        <f>IF(INDEX(#REF!,MATCH('HT 1-0'!D81,#REF!,0))=INDEX(#REF!,MATCH('HT 1-0'!D81,#REF!,0)),INDEX(#REF!,MATCH('HT 1-0'!D81,#REF!,0)),"ERROR")</f>
        <v/>
      </c>
      <c r="KO81" s="1">
        <f>IF(INDEX(#REF!,MATCH('HT 1-0'!E81,#REF!,0))=INDEX(#REF!,MATCH('HT 1-0'!E81,#REF!,0)),INDEX(#REF!,MATCH('HT 1-0'!E81,#REF!,0)),"ERROR")</f>
        <v/>
      </c>
      <c r="KP81" s="1">
        <f>KN81&amp;" v "&amp;KO81</f>
        <v/>
      </c>
      <c r="KQ81">
        <f>B81&amp;"_"&amp;C81</f>
        <v/>
      </c>
      <c r="KR81" s="1">
        <f>IF((HW81/KK81)&lt;0.335,"G",IF((HW81/KK81)&gt;0.67,"R","A"))</f>
        <v/>
      </c>
      <c r="KS81" s="1">
        <f>IF((HX81/KK81)&lt;0.335,"G",IF((HX81/KK81)&gt;0.67,"R","A"))</f>
        <v/>
      </c>
      <c r="KT81" s="1">
        <f>IF((IH81/KK81)&lt;0.335,"G",IF((IH81/KK81)&gt;0.67,"R","A"))</f>
        <v/>
      </c>
      <c r="KU81" s="1">
        <f>IF((II81/KK81)&lt;0.335,"G",IF((II81/KK81)&gt;0.67,"R","A"))</f>
        <v/>
      </c>
      <c r="KV81" s="1">
        <f>IF((HZ81/KK81)&lt;0.335,"G",IF((HZ81/KK81)&gt;0.67,"R","A"))</f>
        <v/>
      </c>
      <c r="KW81" s="1">
        <f>IF((HY81/KK81)&lt;0.335,"G",IF((HY81/KK81)&gt;0.67,"R","A"))</f>
        <v/>
      </c>
      <c r="KX81" s="1">
        <f>IF((IK81/KK81)&lt;0.335,"G",IF((IK81/KK81)&gt;0.67,"R","A"))</f>
        <v/>
      </c>
      <c r="KY81" s="1">
        <f>IF((IJ81/KK81)&lt;0.335,"G",IF((IJ81/KK81)&gt;0.67,"R","A"))</f>
        <v/>
      </c>
      <c r="KZ81" s="1">
        <f>IF((HQ81/KK81)&lt;0.335,"G",IF((HQ81/KK81)&gt;0.67,"R","A"))</f>
        <v/>
      </c>
      <c r="LA81" s="1">
        <f>IF((IB81/KK81)&lt;0.335,"G",IF((IB81/KK81)&gt;0.67,"R","A"))</f>
        <v/>
      </c>
      <c r="LB81">
        <f>IF(LQ81="1-0",INDEX(Scrape!#REF!,MATCH('HT 1-0'!KP81,Scrape!$B:$B,0)),"")</f>
        <v/>
      </c>
      <c r="LC81">
        <f>IF(LQ81="1-0",INDEX(Scrape!$A:$A,MATCH('HT 1-0'!KP81,Scrape!$B:$B,0)),"")</f>
        <v/>
      </c>
      <c r="LD81">
        <f>IF(LQ81="1-0",INDEX(Scrape!$B:$B,MATCH('HT 1-0'!KP81,Scrape!$B:$B,0)),"")</f>
        <v/>
      </c>
      <c r="LE81">
        <f>IF(LQ81="1-0",INDEX(Scrape!$C:$C,MATCH('HT 1-0'!KP81,Scrape!$B:$B,0)),"")</f>
        <v/>
      </c>
      <c r="LF81">
        <f>IF(LQ81="1-0",INDEX(Scrape!$D:$D,MATCH('HT 1-0'!KP81,Scrape!$B:$B,0)),"")</f>
        <v/>
      </c>
      <c r="LG81">
        <f>IF(LQ81="1-0",INDEX(Scrape!$E:$E,MATCH('HT 1-0'!KP81,Scrape!$B:$B,0)),"")</f>
        <v/>
      </c>
      <c r="LH81">
        <f>IF(LQ81="1-0",INDEX(Scrape!$F:$F,MATCH('HT 1-0'!KP81,Scrape!$B:$B,0)),"")</f>
        <v/>
      </c>
      <c r="LI81">
        <f>IF(LQ81="1-0",INDEX(Scrape!$G:$G,MATCH('HT 1-0'!KP81,Scrape!$B:$B,0)),"")</f>
        <v/>
      </c>
      <c r="LJ81">
        <f>IF(LQ81="1-0",INDEX(Scrape!$H:$H,MATCH('HT 1-0'!KP81,Scrape!$B:$B,0)),"")</f>
        <v/>
      </c>
      <c r="LK81">
        <f>IF(LQ81="1-0",INDEX(Scrape!$I:$I,MATCH('HT 1-0'!KP81,Scrape!$B:$B,0)),"")</f>
        <v/>
      </c>
      <c r="LL81">
        <f>IF(LQ81="1-0",INDEX(Scrape!$J:$J,MATCH('HT 1-0'!KP81,Scrape!$B:$B,0)),"")</f>
        <v/>
      </c>
      <c r="LM81">
        <f>IF(LQ81="1-0",INDEX(Scrape!$K:$K,MATCH('HT 1-0'!KP81,Scrape!$B:$B,0)),"")</f>
        <v/>
      </c>
      <c r="LN81">
        <f>IF(LQ81="1-0",INDEX(Scrape!$L:$L,MATCH('HT 1-0'!KP81,Scrape!$B:$B,0)),"")</f>
        <v/>
      </c>
      <c r="LO81">
        <f>IF(LQ81="1-0",INDEX(Scrape!$M:$M,MATCH('HT 1-0'!KP81,Scrape!$B:$B,0)),"")</f>
        <v/>
      </c>
      <c r="LP81">
        <f>IF(LQ81="1-0",INDEX(Scrape!$N:$N,MATCH('HT 1-0'!KP81,Scrape!$B:$B,0)),"")</f>
        <v/>
      </c>
      <c r="LQ81">
        <f>INDEX(Scrape!$O:$O,MATCH('HT 1-0'!KP81,Scrape!$B:$B,0))</f>
        <v/>
      </c>
      <c r="LR81">
        <f>(1/LJ81)+(1/LI81)+(1/LH81)</f>
        <v/>
      </c>
      <c r="LS81">
        <f>(1/LG81)+(1/LF81)+(1/LE81)</f>
        <v/>
      </c>
      <c r="LT81" s="8">
        <f>IF(INDEX(#REF!,MATCH(KQ81,#REF!,0))=INDEX(#REF!,MATCH(KQ81,#REF!,0)),INDEX(#REF!,MATCH(KQ81,#REF!,0)),"ERROR")</f>
        <v/>
      </c>
      <c r="LU81" s="4">
        <f>IF(KR81="G",2,IF(KR81="R",0.5,IF(KR81="A",1)))</f>
        <v/>
      </c>
      <c r="LV81" s="4">
        <f>IF(KS81="G",0.5,IF(KS81="R",2,IF(KS81="A",1)))</f>
        <v/>
      </c>
      <c r="LW81" s="4">
        <f>IF(KT81="G",2,IF(KT81="R",0.5,IF(KT81="A",1)))</f>
        <v/>
      </c>
      <c r="LX81" s="4">
        <f>IF(KU81="G",0.5,IF(KU81="R",2,IF(KU81="A",1)))</f>
        <v/>
      </c>
      <c r="LY81" s="7">
        <f>(LK81*(LU81+LX81)+(LL81*(LU81+LX81)))</f>
        <v/>
      </c>
      <c r="LZ81" s="7">
        <f>(LN81*(LV81+LW81)+(LO81*(LV81+LW81)))</f>
        <v/>
      </c>
      <c r="MA81" s="11">
        <f>LY81-LZ81</f>
        <v/>
      </c>
      <c r="MB81" s="5">
        <f>MA81+2</f>
        <v/>
      </c>
      <c r="MC81" s="6">
        <f>MA81-2</f>
        <v/>
      </c>
      <c r="MD81" s="4">
        <f>LE81</f>
        <v/>
      </c>
      <c r="ME81" s="9">
        <f>IF(MD81=0,1000,MD81+0.75)</f>
        <v/>
      </c>
      <c r="MF81" s="10">
        <f>IF(MD81=0,0,MD81-0.75)</f>
        <v/>
      </c>
      <c r="MG81" s="4">
        <f>((LM81*(LU81+LX81))-((LP81*(LV81+LW81))))</f>
        <v/>
      </c>
      <c r="MH81" s="9">
        <f>MG81*1.2</f>
        <v/>
      </c>
      <c r="MI81" s="10">
        <f>MG81*0.8</f>
        <v/>
      </c>
      <c r="MJ81">
        <f>IFERROR(NX81,"")</f>
        <v/>
      </c>
      <c r="MK81">
        <f>IFERROR(NY81,"")</f>
        <v/>
      </c>
      <c r="ML81">
        <f>IFERROR(NZ81,"")</f>
        <v/>
      </c>
      <c r="MM81">
        <f>IFERROR(OA81,"")</f>
        <v/>
      </c>
      <c r="MN81">
        <f>IFERROR(OB81,"")</f>
        <v/>
      </c>
      <c r="MO81">
        <f>IFERROR(OC81,"")</f>
        <v/>
      </c>
      <c r="MP81" s="1">
        <f>COUNTIFS(#REF!,LT81,#REF!,1,#REF!,"&gt;="&amp;MC81,#REF!,"&lt;="&amp;MB81,#REF!,"&lt;="&amp;ME81,#REF!,"&gt;="&amp;MF81,#REF!,"="&amp;KV81,#REF!,"="&amp;KX81)</f>
        <v/>
      </c>
      <c r="MQ81" s="1">
        <f>COUNTIFS(#REF!,LT81,#REF!,0,#REF!,"&gt;="&amp;MC81,#REF!,"&lt;="&amp;MB81,#REF!,"&lt;="&amp;ME81,#REF!,"&gt;="&amp;MF81,#REF!,"="&amp;KV81,#REF!,"="&amp;KX81)</f>
        <v/>
      </c>
      <c r="MR81" s="1">
        <f>COUNTIFS(#REF!,LT81,#REF!,1,#REF!,"&gt;="&amp;MC81,#REF!,"&lt;="&amp;MB81,#REF!,"&lt;="&amp;ME81,#REF!,"&gt;="&amp;MF81,#REF!,"="&amp;KW81,#REF!,"="&amp;KY81)</f>
        <v/>
      </c>
      <c r="MS81" s="1">
        <f>COUNTIFS(#REF!,LT81,#REF!,0,#REF!,"&gt;="&amp;MC81,#REF!,"&lt;="&amp;MB81,#REF!,"&lt;="&amp;ME81,#REF!,"&gt;="&amp;MF81,#REF!,"="&amp;KW81,#REF!,"="&amp;KY81)</f>
        <v/>
      </c>
      <c r="MT81" s="1">
        <f>COUNTIFS(#REF!,LT81,#REF!,1,#REF!,"&gt;="&amp;MI81,#REF!,"&lt;="&amp;MH81,#REF!,"&lt;="&amp;ME81,#REF!,"&gt;="&amp;MF81)</f>
        <v/>
      </c>
      <c r="MU81" s="1">
        <f>COUNTIFS(#REF!,LT81,#REF!,0,#REF!,"&gt;="&amp;MI81,#REF!,"&lt;="&amp;MH81,#REF!,"&lt;="&amp;ME81,#REF!,"&gt;="&amp;MF81)</f>
        <v/>
      </c>
      <c r="MV81" s="1">
        <f>COUNTIFS(#REF!,LT81,#REF!,1,#REF!,"&gt;="&amp;MI81,#REF!,"&lt;="&amp;MH81,#REF!,"="&amp;KZ81,#REF!,"="&amp;LA81,#REF!,"&lt;="&amp;ME81,#REF!,"&gt;="&amp;MF81)</f>
        <v/>
      </c>
      <c r="MW81" s="1">
        <f>COUNTIFS(#REF!,LT81,#REF!,0,#REF!,"&gt;="&amp;MI81,#REF!,"&lt;="&amp;MH81,#REF!,"="&amp;KZ81,#REF!,"="&amp;LA81,#REF!,"&lt;="&amp;ME81,#REF!,"&gt;="&amp;MF81)</f>
        <v/>
      </c>
      <c r="MX81" s="1">
        <f>COUNTIFS(#REF!,LT81,#REF!,1,#REF!,"&gt;="&amp;MC81,#REF!,"&lt;="&amp;MB81,#REF!,"&lt;="&amp;ME81,#REF!,"&gt;="&amp;MF81)</f>
        <v/>
      </c>
      <c r="MY81" s="1">
        <f>COUNTIFS(#REF!,LT81,#REF!,0,#REF!,"&gt;="&amp;MC81,#REF!,"&lt;="&amp;MB81,#REF!,"&lt;="&amp;ME81,#REF!,"&gt;="&amp;MF81)</f>
        <v/>
      </c>
      <c r="MZ81" s="1">
        <f>COUNTIFS(#REF!,LT81,#REF!,1,#REF!,"&lt;="&amp;ME81,#REF!,"&gt;="&amp;MF81,#REF!,"="&amp;KV81,#REF!,"="&amp;KX81)</f>
        <v/>
      </c>
      <c r="NA81" s="1">
        <f>COUNTIFS(#REF!,LT81,#REF!,0,#REF!,"&lt;="&amp;ME81,#REF!,"&gt;="&amp;MF81,#REF!,"="&amp;KV81,#REF!,"="&amp;KX81)</f>
        <v/>
      </c>
      <c r="NB81" s="1">
        <f>COUNTIFS(#REF!,LT81,#REF!,1,#REF!,"&lt;="&amp;ME81,#REF!,"&gt;="&amp;MF81,#REF!,"="&amp;KW81,#REF!,"="&amp;KY81)</f>
        <v/>
      </c>
      <c r="NC81" s="1">
        <f>COUNTIFS(#REF!,LT81,#REF!,0,#REF!,"&lt;="&amp;ME81,#REF!,"&gt;="&amp;MF81,#REF!,"="&amp;KW81,#REF!,"="&amp;KY81)</f>
        <v/>
      </c>
      <c r="ND81" s="1">
        <f>MP81+MR81+MT81+MV81+MX81+MZ81+NB81</f>
        <v/>
      </c>
      <c r="NE81" s="1">
        <f>MQ81+MS81+MU81+MW81+MY81+NA81+NC81</f>
        <v/>
      </c>
      <c r="NF81" s="1">
        <f>ND81+NE81</f>
        <v/>
      </c>
      <c r="NG81" s="33">
        <f>ND81/(ND81+NE81)</f>
        <v/>
      </c>
      <c r="NH81" s="3">
        <f>1/NG81</f>
        <v/>
      </c>
      <c r="NI81" s="1">
        <f>LH81</f>
        <v/>
      </c>
      <c r="NJ81" s="79">
        <f>((1-NG81)*(1/(NI81-1))*0.98-(NG81*1))</f>
        <v/>
      </c>
      <c r="NK81" s="34">
        <f>IF(LR81&lt;0.9,0,IF(AND(LR81&gt;1.1),0,1))</f>
        <v/>
      </c>
      <c r="NL81" s="34">
        <f>IF(LS81&lt;0.9,0,IF(AND(LS81&gt;1.1),0,1))</f>
        <v/>
      </c>
      <c r="NM81" s="32">
        <f>IF(NF81&gt;99,1,0)</f>
        <v/>
      </c>
      <c r="NN81" s="32">
        <f>IF(NJ81&gt;0.0799,1,0)</f>
        <v/>
      </c>
      <c r="NO81" s="32">
        <f>IF(NJ81&gt;NQ81,1,0)</f>
        <v/>
      </c>
      <c r="NP81" s="32">
        <f>NM81+NN81+NO81+NK81+NL81</f>
        <v/>
      </c>
      <c r="NQ81" s="79">
        <f>(((100*NG81)*(NI81-1)*0.98)-((1-NG81)*100))/100</f>
        <v/>
      </c>
      <c r="NR81" s="34">
        <f>IF(LR81&lt;0.9,0,IF(AND(LR81&gt;1.1),0,1))</f>
        <v/>
      </c>
      <c r="NS81" s="34">
        <f>IF(LS81&lt;0.9,0,IF(AND(LS81&gt;1.1),0,1))</f>
        <v/>
      </c>
      <c r="NT81" s="32">
        <f>IF(NF81&gt;99,1,0)</f>
        <v/>
      </c>
      <c r="NU81" s="32">
        <f>IF(NQ81&gt;0.0799,1,0)</f>
        <v/>
      </c>
      <c r="NV81" s="32">
        <f>IF(NQ81&gt;NJ81,1,0)</f>
        <v/>
      </c>
      <c r="NW81" s="32">
        <f>NT81+NU81+NV81+NR81+NS81</f>
        <v/>
      </c>
      <c r="NX81">
        <f>IF(NP81=5,"LayHome1-0",IF(AND(NW81=5),"BackHome1-0",""))</f>
        <v/>
      </c>
      <c r="NY81">
        <f>IF(NP81=5,KN81,IF(AND(NW81=5),KN81,""))</f>
        <v/>
      </c>
      <c r="NZ81">
        <f>IF(NP81=5,"Match Odds",IF(AND(NW81=5),"Match Odds",""))</f>
        <v/>
      </c>
      <c r="OA81">
        <f>IF(NP81=5,KP81,IF(AND(NW81=5),KP81,""))</f>
        <v/>
      </c>
      <c r="OB81">
        <f>IF(NP81=5,"MATCH_ODDS",IF(AND(NW81=5),"MATCH_ODDS",""))</f>
        <v/>
      </c>
      <c r="OC81">
        <f>IF(NP81=5,"LAY",IF(AND(NW81=5),"BACK",""))</f>
        <v/>
      </c>
    </row>
    <row r="82" ht="16.5" customHeight="1" thickBot="1" thickTop="1">
      <c r="A82" s="2" t="n"/>
      <c r="KN82" s="1">
        <f>IF(INDEX(#REF!,MATCH('HT 1-0'!D82,#REF!,0))=INDEX(#REF!,MATCH('HT 1-0'!D82,#REF!,0)),INDEX(#REF!,MATCH('HT 1-0'!D82,#REF!,0)),"ERROR")</f>
        <v/>
      </c>
      <c r="KO82" s="1">
        <f>IF(INDEX(#REF!,MATCH('HT 1-0'!E82,#REF!,0))=INDEX(#REF!,MATCH('HT 1-0'!E82,#REF!,0)),INDEX(#REF!,MATCH('HT 1-0'!E82,#REF!,0)),"ERROR")</f>
        <v/>
      </c>
      <c r="KP82" s="1">
        <f>KN82&amp;" v "&amp;KO82</f>
        <v/>
      </c>
      <c r="KQ82">
        <f>B82&amp;"_"&amp;C82</f>
        <v/>
      </c>
      <c r="KR82" s="1">
        <f>IF((HW82/KK82)&lt;0.335,"G",IF((HW82/KK82)&gt;0.67,"R","A"))</f>
        <v/>
      </c>
      <c r="KS82" s="1">
        <f>IF((HX82/KK82)&lt;0.335,"G",IF((HX82/KK82)&gt;0.67,"R","A"))</f>
        <v/>
      </c>
      <c r="KT82" s="1">
        <f>IF((IH82/KK82)&lt;0.335,"G",IF((IH82/KK82)&gt;0.67,"R","A"))</f>
        <v/>
      </c>
      <c r="KU82" s="1">
        <f>IF((II82/KK82)&lt;0.335,"G",IF((II82/KK82)&gt;0.67,"R","A"))</f>
        <v/>
      </c>
      <c r="KV82" s="1">
        <f>IF((HZ82/KK82)&lt;0.335,"G",IF((HZ82/KK82)&gt;0.67,"R","A"))</f>
        <v/>
      </c>
      <c r="KW82" s="1">
        <f>IF((HY82/KK82)&lt;0.335,"G",IF((HY82/KK82)&gt;0.67,"R","A"))</f>
        <v/>
      </c>
      <c r="KX82" s="1">
        <f>IF((IK82/KK82)&lt;0.335,"G",IF((IK82/KK82)&gt;0.67,"R","A"))</f>
        <v/>
      </c>
      <c r="KY82" s="1">
        <f>IF((IJ82/KK82)&lt;0.335,"G",IF((IJ82/KK82)&gt;0.67,"R","A"))</f>
        <v/>
      </c>
      <c r="KZ82" s="1">
        <f>IF((HQ82/KK82)&lt;0.335,"G",IF((HQ82/KK82)&gt;0.67,"R","A"))</f>
        <v/>
      </c>
      <c r="LA82" s="1">
        <f>IF((IB82/KK82)&lt;0.335,"G",IF((IB82/KK82)&gt;0.67,"R","A"))</f>
        <v/>
      </c>
      <c r="LB82">
        <f>IF(LQ82="1-0",INDEX(Scrape!#REF!,MATCH('HT 1-0'!KP82,Scrape!$B:$B,0)),"")</f>
        <v/>
      </c>
      <c r="LC82">
        <f>IF(LQ82="1-0",INDEX(Scrape!$A:$A,MATCH('HT 1-0'!KP82,Scrape!$B:$B,0)),"")</f>
        <v/>
      </c>
      <c r="LD82">
        <f>IF(LQ82="1-0",INDEX(Scrape!$B:$B,MATCH('HT 1-0'!KP82,Scrape!$B:$B,0)),"")</f>
        <v/>
      </c>
      <c r="LE82">
        <f>IF(LQ82="1-0",INDEX(Scrape!$C:$C,MATCH('HT 1-0'!KP82,Scrape!$B:$B,0)),"")</f>
        <v/>
      </c>
      <c r="LF82">
        <f>IF(LQ82="1-0",INDEX(Scrape!$D:$D,MATCH('HT 1-0'!KP82,Scrape!$B:$B,0)),"")</f>
        <v/>
      </c>
      <c r="LG82">
        <f>IF(LQ82="1-0",INDEX(Scrape!$E:$E,MATCH('HT 1-0'!KP82,Scrape!$B:$B,0)),"")</f>
        <v/>
      </c>
      <c r="LH82">
        <f>IF(LQ82="1-0",INDEX(Scrape!$F:$F,MATCH('HT 1-0'!KP82,Scrape!$B:$B,0)),"")</f>
        <v/>
      </c>
      <c r="LI82">
        <f>IF(LQ82="1-0",INDEX(Scrape!$G:$G,MATCH('HT 1-0'!KP82,Scrape!$B:$B,0)),"")</f>
        <v/>
      </c>
      <c r="LJ82">
        <f>IF(LQ82="1-0",INDEX(Scrape!$H:$H,MATCH('HT 1-0'!KP82,Scrape!$B:$B,0)),"")</f>
        <v/>
      </c>
      <c r="LK82">
        <f>IF(LQ82="1-0",INDEX(Scrape!$I:$I,MATCH('HT 1-0'!KP82,Scrape!$B:$B,0)),"")</f>
        <v/>
      </c>
      <c r="LL82">
        <f>IF(LQ82="1-0",INDEX(Scrape!$J:$J,MATCH('HT 1-0'!KP82,Scrape!$B:$B,0)),"")</f>
        <v/>
      </c>
      <c r="LM82">
        <f>IF(LQ82="1-0",INDEX(Scrape!$K:$K,MATCH('HT 1-0'!KP82,Scrape!$B:$B,0)),"")</f>
        <v/>
      </c>
      <c r="LN82">
        <f>IF(LQ82="1-0",INDEX(Scrape!$L:$L,MATCH('HT 1-0'!KP82,Scrape!$B:$B,0)),"")</f>
        <v/>
      </c>
      <c r="LO82">
        <f>IF(LQ82="1-0",INDEX(Scrape!$M:$M,MATCH('HT 1-0'!KP82,Scrape!$B:$B,0)),"")</f>
        <v/>
      </c>
      <c r="LP82">
        <f>IF(LQ82="1-0",INDEX(Scrape!$N:$N,MATCH('HT 1-0'!KP82,Scrape!$B:$B,0)),"")</f>
        <v/>
      </c>
      <c r="LQ82">
        <f>INDEX(Scrape!$O:$O,MATCH('HT 1-0'!KP82,Scrape!$B:$B,0))</f>
        <v/>
      </c>
      <c r="LR82">
        <f>(1/LJ82)+(1/LI82)+(1/LH82)</f>
        <v/>
      </c>
      <c r="LS82">
        <f>(1/LG82)+(1/LF82)+(1/LE82)</f>
        <v/>
      </c>
      <c r="LT82" s="8">
        <f>IF(INDEX(#REF!,MATCH(KQ82,#REF!,0))=INDEX(#REF!,MATCH(KQ82,#REF!,0)),INDEX(#REF!,MATCH(KQ82,#REF!,0)),"ERROR")</f>
        <v/>
      </c>
      <c r="LU82" s="4">
        <f>IF(KR82="G",2,IF(KR82="R",0.5,IF(KR82="A",1)))</f>
        <v/>
      </c>
      <c r="LV82" s="4">
        <f>IF(KS82="G",0.5,IF(KS82="R",2,IF(KS82="A",1)))</f>
        <v/>
      </c>
      <c r="LW82" s="4">
        <f>IF(KT82="G",2,IF(KT82="R",0.5,IF(KT82="A",1)))</f>
        <v/>
      </c>
      <c r="LX82" s="4">
        <f>IF(KU82="G",0.5,IF(KU82="R",2,IF(KU82="A",1)))</f>
        <v/>
      </c>
      <c r="LY82" s="7">
        <f>(LK82*(LU82+LX82)+(LL82*(LU82+LX82)))</f>
        <v/>
      </c>
      <c r="LZ82" s="7">
        <f>(LN82*(LV82+LW82)+(LO82*(LV82+LW82)))</f>
        <v/>
      </c>
      <c r="MA82" s="11">
        <f>LY82-LZ82</f>
        <v/>
      </c>
      <c r="MB82" s="5">
        <f>MA82+2</f>
        <v/>
      </c>
      <c r="MC82" s="6">
        <f>MA82-2</f>
        <v/>
      </c>
      <c r="MD82" s="4">
        <f>LE82</f>
        <v/>
      </c>
      <c r="ME82" s="9">
        <f>IF(MD82=0,1000,MD82+0.75)</f>
        <v/>
      </c>
      <c r="MF82" s="10">
        <f>IF(MD82=0,0,MD82-0.75)</f>
        <v/>
      </c>
      <c r="MG82" s="4">
        <f>((LM82*(LU82+LX82))-((LP82*(LV82+LW82))))</f>
        <v/>
      </c>
      <c r="MH82" s="9">
        <f>MG82*1.2</f>
        <v/>
      </c>
      <c r="MI82" s="10">
        <f>MG82*0.8</f>
        <v/>
      </c>
      <c r="MJ82">
        <f>IFERROR(NX82,"")</f>
        <v/>
      </c>
      <c r="MK82">
        <f>IFERROR(NY82,"")</f>
        <v/>
      </c>
      <c r="ML82">
        <f>IFERROR(NZ82,"")</f>
        <v/>
      </c>
      <c r="MM82">
        <f>IFERROR(OA82,"")</f>
        <v/>
      </c>
      <c r="MN82">
        <f>IFERROR(OB82,"")</f>
        <v/>
      </c>
      <c r="MO82">
        <f>IFERROR(OC82,"")</f>
        <v/>
      </c>
      <c r="MP82" s="1">
        <f>COUNTIFS(#REF!,LT82,#REF!,1,#REF!,"&gt;="&amp;MC82,#REF!,"&lt;="&amp;MB82,#REF!,"&lt;="&amp;ME82,#REF!,"&gt;="&amp;MF82,#REF!,"="&amp;KV82,#REF!,"="&amp;KX82)</f>
        <v/>
      </c>
      <c r="MQ82" s="1">
        <f>COUNTIFS(#REF!,LT82,#REF!,0,#REF!,"&gt;="&amp;MC82,#REF!,"&lt;="&amp;MB82,#REF!,"&lt;="&amp;ME82,#REF!,"&gt;="&amp;MF82,#REF!,"="&amp;KV82,#REF!,"="&amp;KX82)</f>
        <v/>
      </c>
      <c r="MR82" s="1">
        <f>COUNTIFS(#REF!,LT82,#REF!,1,#REF!,"&gt;="&amp;MC82,#REF!,"&lt;="&amp;MB82,#REF!,"&lt;="&amp;ME82,#REF!,"&gt;="&amp;MF82,#REF!,"="&amp;KW82,#REF!,"="&amp;KY82)</f>
        <v/>
      </c>
      <c r="MS82" s="1">
        <f>COUNTIFS(#REF!,LT82,#REF!,0,#REF!,"&gt;="&amp;MC82,#REF!,"&lt;="&amp;MB82,#REF!,"&lt;="&amp;ME82,#REF!,"&gt;="&amp;MF82,#REF!,"="&amp;KW82,#REF!,"="&amp;KY82)</f>
        <v/>
      </c>
      <c r="MT82" s="1">
        <f>COUNTIFS(#REF!,LT82,#REF!,1,#REF!,"&gt;="&amp;MI82,#REF!,"&lt;="&amp;MH82,#REF!,"&lt;="&amp;ME82,#REF!,"&gt;="&amp;MF82)</f>
        <v/>
      </c>
      <c r="MU82" s="1">
        <f>COUNTIFS(#REF!,LT82,#REF!,0,#REF!,"&gt;="&amp;MI82,#REF!,"&lt;="&amp;MH82,#REF!,"&lt;="&amp;ME82,#REF!,"&gt;="&amp;MF82)</f>
        <v/>
      </c>
      <c r="MV82" s="1">
        <f>COUNTIFS(#REF!,LT82,#REF!,1,#REF!,"&gt;="&amp;MI82,#REF!,"&lt;="&amp;MH82,#REF!,"="&amp;KZ82,#REF!,"="&amp;LA82,#REF!,"&lt;="&amp;ME82,#REF!,"&gt;="&amp;MF82)</f>
        <v/>
      </c>
      <c r="MW82" s="1">
        <f>COUNTIFS(#REF!,LT82,#REF!,0,#REF!,"&gt;="&amp;MI82,#REF!,"&lt;="&amp;MH82,#REF!,"="&amp;KZ82,#REF!,"="&amp;LA82,#REF!,"&lt;="&amp;ME82,#REF!,"&gt;="&amp;MF82)</f>
        <v/>
      </c>
      <c r="MX82" s="1">
        <f>COUNTIFS(#REF!,LT82,#REF!,1,#REF!,"&gt;="&amp;MC82,#REF!,"&lt;="&amp;MB82,#REF!,"&lt;="&amp;ME82,#REF!,"&gt;="&amp;MF82)</f>
        <v/>
      </c>
      <c r="MY82" s="1">
        <f>COUNTIFS(#REF!,LT82,#REF!,0,#REF!,"&gt;="&amp;MC82,#REF!,"&lt;="&amp;MB82,#REF!,"&lt;="&amp;ME82,#REF!,"&gt;="&amp;MF82)</f>
        <v/>
      </c>
      <c r="MZ82" s="1">
        <f>COUNTIFS(#REF!,LT82,#REF!,1,#REF!,"&lt;="&amp;ME82,#REF!,"&gt;="&amp;MF82,#REF!,"="&amp;KV82,#REF!,"="&amp;KX82)</f>
        <v/>
      </c>
      <c r="NA82" s="1">
        <f>COUNTIFS(#REF!,LT82,#REF!,0,#REF!,"&lt;="&amp;ME82,#REF!,"&gt;="&amp;MF82,#REF!,"="&amp;KV82,#REF!,"="&amp;KX82)</f>
        <v/>
      </c>
      <c r="NB82" s="1">
        <f>COUNTIFS(#REF!,LT82,#REF!,1,#REF!,"&lt;="&amp;ME82,#REF!,"&gt;="&amp;MF82,#REF!,"="&amp;KW82,#REF!,"="&amp;KY82)</f>
        <v/>
      </c>
      <c r="NC82" s="1">
        <f>COUNTIFS(#REF!,LT82,#REF!,0,#REF!,"&lt;="&amp;ME82,#REF!,"&gt;="&amp;MF82,#REF!,"="&amp;KW82,#REF!,"="&amp;KY82)</f>
        <v/>
      </c>
      <c r="ND82" s="1">
        <f>MP82+MR82+MT82+MV82+MX82+MZ82+NB82</f>
        <v/>
      </c>
      <c r="NE82" s="1">
        <f>MQ82+MS82+MU82+MW82+MY82+NA82+NC82</f>
        <v/>
      </c>
      <c r="NF82" s="1">
        <f>ND82+NE82</f>
        <v/>
      </c>
      <c r="NG82" s="33">
        <f>ND82/(ND82+NE82)</f>
        <v/>
      </c>
      <c r="NH82" s="3">
        <f>1/NG82</f>
        <v/>
      </c>
      <c r="NI82" s="1">
        <f>LH82</f>
        <v/>
      </c>
      <c r="NJ82" s="79">
        <f>((1-NG82)*(1/(NI82-1))*0.98-(NG82*1))</f>
        <v/>
      </c>
      <c r="NK82" s="34">
        <f>IF(LR82&lt;0.9,0,IF(AND(LR82&gt;1.1),0,1))</f>
        <v/>
      </c>
      <c r="NL82" s="34">
        <f>IF(LS82&lt;0.9,0,IF(AND(LS82&gt;1.1),0,1))</f>
        <v/>
      </c>
      <c r="NM82" s="32">
        <f>IF(NF82&gt;99,1,0)</f>
        <v/>
      </c>
      <c r="NN82" s="32">
        <f>IF(NJ82&gt;0.0799,1,0)</f>
        <v/>
      </c>
      <c r="NO82" s="32">
        <f>IF(NJ82&gt;NQ82,1,0)</f>
        <v/>
      </c>
      <c r="NP82" s="32">
        <f>NM82+NN82+NO82+NK82+NL82</f>
        <v/>
      </c>
      <c r="NQ82" s="79">
        <f>(((100*NG82)*(NI82-1)*0.98)-((1-NG82)*100))/100</f>
        <v/>
      </c>
      <c r="NR82" s="34">
        <f>IF(LR82&lt;0.9,0,IF(AND(LR82&gt;1.1),0,1))</f>
        <v/>
      </c>
      <c r="NS82" s="34">
        <f>IF(LS82&lt;0.9,0,IF(AND(LS82&gt;1.1),0,1))</f>
        <v/>
      </c>
      <c r="NT82" s="32">
        <f>IF(NF82&gt;99,1,0)</f>
        <v/>
      </c>
      <c r="NU82" s="32">
        <f>IF(NQ82&gt;0.0799,1,0)</f>
        <v/>
      </c>
      <c r="NV82" s="32">
        <f>IF(NQ82&gt;NJ82,1,0)</f>
        <v/>
      </c>
      <c r="NW82" s="32">
        <f>NT82+NU82+NV82+NR82+NS82</f>
        <v/>
      </c>
      <c r="NX82">
        <f>IF(NP82=5,"LayHome1-0",IF(AND(NW82=5),"BackHome1-0",""))</f>
        <v/>
      </c>
      <c r="NY82">
        <f>IF(NP82=5,KN82,IF(AND(NW82=5),KN82,""))</f>
        <v/>
      </c>
      <c r="NZ82">
        <f>IF(NP82=5,"Match Odds",IF(AND(NW82=5),"Match Odds",""))</f>
        <v/>
      </c>
      <c r="OA82">
        <f>IF(NP82=5,KP82,IF(AND(NW82=5),KP82,""))</f>
        <v/>
      </c>
      <c r="OB82">
        <f>IF(NP82=5,"MATCH_ODDS",IF(AND(NW82=5),"MATCH_ODDS",""))</f>
        <v/>
      </c>
      <c r="OC82">
        <f>IF(NP82=5,"LAY",IF(AND(NW82=5),"BACK",""))</f>
        <v/>
      </c>
    </row>
    <row r="83" ht="16.5" customHeight="1" thickBot="1" thickTop="1">
      <c r="A83" s="2" t="n"/>
      <c r="KN83" s="1">
        <f>IF(INDEX(#REF!,MATCH('HT 1-0'!D83,#REF!,0))=INDEX(#REF!,MATCH('HT 1-0'!D83,#REF!,0)),INDEX(#REF!,MATCH('HT 1-0'!D83,#REF!,0)),"ERROR")</f>
        <v/>
      </c>
      <c r="KO83" s="1">
        <f>IF(INDEX(#REF!,MATCH('HT 1-0'!E83,#REF!,0))=INDEX(#REF!,MATCH('HT 1-0'!E83,#REF!,0)),INDEX(#REF!,MATCH('HT 1-0'!E83,#REF!,0)),"ERROR")</f>
        <v/>
      </c>
      <c r="KP83" s="1">
        <f>KN83&amp;" v "&amp;KO83</f>
        <v/>
      </c>
      <c r="KQ83">
        <f>B83&amp;"_"&amp;C83</f>
        <v/>
      </c>
      <c r="KR83" s="1">
        <f>IF((HW83/KK83)&lt;0.335,"G",IF((HW83/KK83)&gt;0.67,"R","A"))</f>
        <v/>
      </c>
      <c r="KS83" s="1">
        <f>IF((HX83/KK83)&lt;0.335,"G",IF((HX83/KK83)&gt;0.67,"R","A"))</f>
        <v/>
      </c>
      <c r="KT83" s="1">
        <f>IF((IH83/KK83)&lt;0.335,"G",IF((IH83/KK83)&gt;0.67,"R","A"))</f>
        <v/>
      </c>
      <c r="KU83" s="1">
        <f>IF((II83/KK83)&lt;0.335,"G",IF((II83/KK83)&gt;0.67,"R","A"))</f>
        <v/>
      </c>
      <c r="KV83" s="1">
        <f>IF((HZ83/KK83)&lt;0.335,"G",IF((HZ83/KK83)&gt;0.67,"R","A"))</f>
        <v/>
      </c>
      <c r="KW83" s="1">
        <f>IF((HY83/KK83)&lt;0.335,"G",IF((HY83/KK83)&gt;0.67,"R","A"))</f>
        <v/>
      </c>
      <c r="KX83" s="1">
        <f>IF((IK83/KK83)&lt;0.335,"G",IF((IK83/KK83)&gt;0.67,"R","A"))</f>
        <v/>
      </c>
      <c r="KY83" s="1">
        <f>IF((IJ83/KK83)&lt;0.335,"G",IF((IJ83/KK83)&gt;0.67,"R","A"))</f>
        <v/>
      </c>
      <c r="KZ83" s="1">
        <f>IF((HQ83/KK83)&lt;0.335,"G",IF((HQ83/KK83)&gt;0.67,"R","A"))</f>
        <v/>
      </c>
      <c r="LA83" s="1">
        <f>IF((IB83/KK83)&lt;0.335,"G",IF((IB83/KK83)&gt;0.67,"R","A"))</f>
        <v/>
      </c>
      <c r="LB83">
        <f>IF(LQ83="1-0",INDEX(Scrape!#REF!,MATCH('HT 1-0'!KP83,Scrape!$B:$B,0)),"")</f>
        <v/>
      </c>
      <c r="LC83">
        <f>IF(LQ83="1-0",INDEX(Scrape!$A:$A,MATCH('HT 1-0'!KP83,Scrape!$B:$B,0)),"")</f>
        <v/>
      </c>
      <c r="LD83">
        <f>IF(LQ83="1-0",INDEX(Scrape!$B:$B,MATCH('HT 1-0'!KP83,Scrape!$B:$B,0)),"")</f>
        <v/>
      </c>
      <c r="LE83">
        <f>IF(LQ83="1-0",INDEX(Scrape!$C:$C,MATCH('HT 1-0'!KP83,Scrape!$B:$B,0)),"")</f>
        <v/>
      </c>
      <c r="LF83">
        <f>IF(LQ83="1-0",INDEX(Scrape!$D:$D,MATCH('HT 1-0'!KP83,Scrape!$B:$B,0)),"")</f>
        <v/>
      </c>
      <c r="LG83">
        <f>IF(LQ83="1-0",INDEX(Scrape!$E:$E,MATCH('HT 1-0'!KP83,Scrape!$B:$B,0)),"")</f>
        <v/>
      </c>
      <c r="LH83">
        <f>IF(LQ83="1-0",INDEX(Scrape!$F:$F,MATCH('HT 1-0'!KP83,Scrape!$B:$B,0)),"")</f>
        <v/>
      </c>
      <c r="LI83">
        <f>IF(LQ83="1-0",INDEX(Scrape!$G:$G,MATCH('HT 1-0'!KP83,Scrape!$B:$B,0)),"")</f>
        <v/>
      </c>
      <c r="LJ83">
        <f>IF(LQ83="1-0",INDEX(Scrape!$H:$H,MATCH('HT 1-0'!KP83,Scrape!$B:$B,0)),"")</f>
        <v/>
      </c>
      <c r="LK83">
        <f>IF(LQ83="1-0",INDEX(Scrape!$I:$I,MATCH('HT 1-0'!KP83,Scrape!$B:$B,0)),"")</f>
        <v/>
      </c>
      <c r="LL83">
        <f>IF(LQ83="1-0",INDEX(Scrape!$J:$J,MATCH('HT 1-0'!KP83,Scrape!$B:$B,0)),"")</f>
        <v/>
      </c>
      <c r="LM83">
        <f>IF(LQ83="1-0",INDEX(Scrape!$K:$K,MATCH('HT 1-0'!KP83,Scrape!$B:$B,0)),"")</f>
        <v/>
      </c>
      <c r="LN83">
        <f>IF(LQ83="1-0",INDEX(Scrape!$L:$L,MATCH('HT 1-0'!KP83,Scrape!$B:$B,0)),"")</f>
        <v/>
      </c>
      <c r="LO83">
        <f>IF(LQ83="1-0",INDEX(Scrape!$M:$M,MATCH('HT 1-0'!KP83,Scrape!$B:$B,0)),"")</f>
        <v/>
      </c>
      <c r="LP83">
        <f>IF(LQ83="1-0",INDEX(Scrape!$N:$N,MATCH('HT 1-0'!KP83,Scrape!$B:$B,0)),"")</f>
        <v/>
      </c>
      <c r="LQ83">
        <f>INDEX(Scrape!$O:$O,MATCH('HT 1-0'!KP83,Scrape!$B:$B,0))</f>
        <v/>
      </c>
      <c r="LR83">
        <f>(1/LJ83)+(1/LI83)+(1/LH83)</f>
        <v/>
      </c>
      <c r="LS83">
        <f>(1/LG83)+(1/LF83)+(1/LE83)</f>
        <v/>
      </c>
      <c r="LT83" s="8">
        <f>IF(INDEX(#REF!,MATCH(KQ83,#REF!,0))=INDEX(#REF!,MATCH(KQ83,#REF!,0)),INDEX(#REF!,MATCH(KQ83,#REF!,0)),"ERROR")</f>
        <v/>
      </c>
      <c r="LU83" s="4">
        <f>IF(KR83="G",2,IF(KR83="R",0.5,IF(KR83="A",1)))</f>
        <v/>
      </c>
      <c r="LV83" s="4">
        <f>IF(KS83="G",0.5,IF(KS83="R",2,IF(KS83="A",1)))</f>
        <v/>
      </c>
      <c r="LW83" s="4">
        <f>IF(KT83="G",2,IF(KT83="R",0.5,IF(KT83="A",1)))</f>
        <v/>
      </c>
      <c r="LX83" s="4">
        <f>IF(KU83="G",0.5,IF(KU83="R",2,IF(KU83="A",1)))</f>
        <v/>
      </c>
      <c r="LY83" s="7">
        <f>(LK83*(LU83+LX83)+(LL83*(LU83+LX83)))</f>
        <v/>
      </c>
      <c r="LZ83" s="7">
        <f>(LN83*(LV83+LW83)+(LO83*(LV83+LW83)))</f>
        <v/>
      </c>
      <c r="MA83" s="11">
        <f>LY83-LZ83</f>
        <v/>
      </c>
      <c r="MB83" s="5">
        <f>MA83+2</f>
        <v/>
      </c>
      <c r="MC83" s="6">
        <f>MA83-2</f>
        <v/>
      </c>
      <c r="MD83" s="4">
        <f>LE83</f>
        <v/>
      </c>
      <c r="ME83" s="9">
        <f>IF(MD83=0,1000,MD83+0.75)</f>
        <v/>
      </c>
      <c r="MF83" s="10">
        <f>IF(MD83=0,0,MD83-0.75)</f>
        <v/>
      </c>
      <c r="MG83" s="4">
        <f>((LM83*(LU83+LX83))-((LP83*(LV83+LW83))))</f>
        <v/>
      </c>
      <c r="MH83" s="9">
        <f>MG83*1.2</f>
        <v/>
      </c>
      <c r="MI83" s="10">
        <f>MG83*0.8</f>
        <v/>
      </c>
      <c r="MJ83">
        <f>IFERROR(NX83,"")</f>
        <v/>
      </c>
      <c r="MK83">
        <f>IFERROR(NY83,"")</f>
        <v/>
      </c>
      <c r="ML83">
        <f>IFERROR(NZ83,"")</f>
        <v/>
      </c>
      <c r="MM83">
        <f>IFERROR(OA83,"")</f>
        <v/>
      </c>
      <c r="MN83">
        <f>IFERROR(OB83,"")</f>
        <v/>
      </c>
      <c r="MO83">
        <f>IFERROR(OC83,"")</f>
        <v/>
      </c>
      <c r="MP83" s="1">
        <f>COUNTIFS(#REF!,LT83,#REF!,1,#REF!,"&gt;="&amp;MC83,#REF!,"&lt;="&amp;MB83,#REF!,"&lt;="&amp;ME83,#REF!,"&gt;="&amp;MF83,#REF!,"="&amp;KV83,#REF!,"="&amp;KX83)</f>
        <v/>
      </c>
      <c r="MQ83" s="1">
        <f>COUNTIFS(#REF!,LT83,#REF!,0,#REF!,"&gt;="&amp;MC83,#REF!,"&lt;="&amp;MB83,#REF!,"&lt;="&amp;ME83,#REF!,"&gt;="&amp;MF83,#REF!,"="&amp;KV83,#REF!,"="&amp;KX83)</f>
        <v/>
      </c>
      <c r="MR83" s="1">
        <f>COUNTIFS(#REF!,LT83,#REF!,1,#REF!,"&gt;="&amp;MC83,#REF!,"&lt;="&amp;MB83,#REF!,"&lt;="&amp;ME83,#REF!,"&gt;="&amp;MF83,#REF!,"="&amp;KW83,#REF!,"="&amp;KY83)</f>
        <v/>
      </c>
      <c r="MS83" s="1">
        <f>COUNTIFS(#REF!,LT83,#REF!,0,#REF!,"&gt;="&amp;MC83,#REF!,"&lt;="&amp;MB83,#REF!,"&lt;="&amp;ME83,#REF!,"&gt;="&amp;MF83,#REF!,"="&amp;KW83,#REF!,"="&amp;KY83)</f>
        <v/>
      </c>
      <c r="MT83" s="1">
        <f>COUNTIFS(#REF!,LT83,#REF!,1,#REF!,"&gt;="&amp;MI83,#REF!,"&lt;="&amp;MH83,#REF!,"&lt;="&amp;ME83,#REF!,"&gt;="&amp;MF83)</f>
        <v/>
      </c>
      <c r="MU83" s="1">
        <f>COUNTIFS(#REF!,LT83,#REF!,0,#REF!,"&gt;="&amp;MI83,#REF!,"&lt;="&amp;MH83,#REF!,"&lt;="&amp;ME83,#REF!,"&gt;="&amp;MF83)</f>
        <v/>
      </c>
      <c r="MV83" s="1">
        <f>COUNTIFS(#REF!,LT83,#REF!,1,#REF!,"&gt;="&amp;MI83,#REF!,"&lt;="&amp;MH83,#REF!,"="&amp;KZ83,#REF!,"="&amp;LA83,#REF!,"&lt;="&amp;ME83,#REF!,"&gt;="&amp;MF83)</f>
        <v/>
      </c>
      <c r="MW83" s="1">
        <f>COUNTIFS(#REF!,LT83,#REF!,0,#REF!,"&gt;="&amp;MI83,#REF!,"&lt;="&amp;MH83,#REF!,"="&amp;KZ83,#REF!,"="&amp;LA83,#REF!,"&lt;="&amp;ME83,#REF!,"&gt;="&amp;MF83)</f>
        <v/>
      </c>
      <c r="MX83" s="1">
        <f>COUNTIFS(#REF!,LT83,#REF!,1,#REF!,"&gt;="&amp;MC83,#REF!,"&lt;="&amp;MB83,#REF!,"&lt;="&amp;ME83,#REF!,"&gt;="&amp;MF83)</f>
        <v/>
      </c>
      <c r="MY83" s="1">
        <f>COUNTIFS(#REF!,LT83,#REF!,0,#REF!,"&gt;="&amp;MC83,#REF!,"&lt;="&amp;MB83,#REF!,"&lt;="&amp;ME83,#REF!,"&gt;="&amp;MF83)</f>
        <v/>
      </c>
      <c r="MZ83" s="1">
        <f>COUNTIFS(#REF!,LT83,#REF!,1,#REF!,"&lt;="&amp;ME83,#REF!,"&gt;="&amp;MF83,#REF!,"="&amp;KV83,#REF!,"="&amp;KX83)</f>
        <v/>
      </c>
      <c r="NA83" s="1">
        <f>COUNTIFS(#REF!,LT83,#REF!,0,#REF!,"&lt;="&amp;ME83,#REF!,"&gt;="&amp;MF83,#REF!,"="&amp;KV83,#REF!,"="&amp;KX83)</f>
        <v/>
      </c>
      <c r="NB83" s="1">
        <f>COUNTIFS(#REF!,LT83,#REF!,1,#REF!,"&lt;="&amp;ME83,#REF!,"&gt;="&amp;MF83,#REF!,"="&amp;KW83,#REF!,"="&amp;KY83)</f>
        <v/>
      </c>
      <c r="NC83" s="1">
        <f>COUNTIFS(#REF!,LT83,#REF!,0,#REF!,"&lt;="&amp;ME83,#REF!,"&gt;="&amp;MF83,#REF!,"="&amp;KW83,#REF!,"="&amp;KY83)</f>
        <v/>
      </c>
      <c r="ND83" s="1">
        <f>MP83+MR83+MT83+MV83+MX83+MZ83+NB83</f>
        <v/>
      </c>
      <c r="NE83" s="1">
        <f>MQ83+MS83+MU83+MW83+MY83+NA83+NC83</f>
        <v/>
      </c>
      <c r="NF83" s="1">
        <f>ND83+NE83</f>
        <v/>
      </c>
      <c r="NG83" s="33">
        <f>ND83/(ND83+NE83)</f>
        <v/>
      </c>
      <c r="NH83" s="3">
        <f>1/NG83</f>
        <v/>
      </c>
      <c r="NI83" s="1">
        <f>LH83</f>
        <v/>
      </c>
      <c r="NJ83" s="79">
        <f>((1-NG83)*(1/(NI83-1))*0.98-(NG83*1))</f>
        <v/>
      </c>
      <c r="NK83" s="34">
        <f>IF(LR83&lt;0.9,0,IF(AND(LR83&gt;1.1),0,1))</f>
        <v/>
      </c>
      <c r="NL83" s="34">
        <f>IF(LS83&lt;0.9,0,IF(AND(LS83&gt;1.1),0,1))</f>
        <v/>
      </c>
      <c r="NM83" s="32">
        <f>IF(NF83&gt;99,1,0)</f>
        <v/>
      </c>
      <c r="NN83" s="32">
        <f>IF(NJ83&gt;0.0799,1,0)</f>
        <v/>
      </c>
      <c r="NO83" s="32">
        <f>IF(NJ83&gt;NQ83,1,0)</f>
        <v/>
      </c>
      <c r="NP83" s="32">
        <f>NM83+NN83+NO83+NK83+NL83</f>
        <v/>
      </c>
      <c r="NQ83" s="79">
        <f>(((100*NG83)*(NI83-1)*0.98)-((1-NG83)*100))/100</f>
        <v/>
      </c>
      <c r="NR83" s="34">
        <f>IF(LR83&lt;0.9,0,IF(AND(LR83&gt;1.1),0,1))</f>
        <v/>
      </c>
      <c r="NS83" s="34">
        <f>IF(LS83&lt;0.9,0,IF(AND(LS83&gt;1.1),0,1))</f>
        <v/>
      </c>
      <c r="NT83" s="32">
        <f>IF(NF83&gt;99,1,0)</f>
        <v/>
      </c>
      <c r="NU83" s="32">
        <f>IF(NQ83&gt;0.0799,1,0)</f>
        <v/>
      </c>
      <c r="NV83" s="32">
        <f>IF(NQ83&gt;NJ83,1,0)</f>
        <v/>
      </c>
      <c r="NW83" s="32">
        <f>NT83+NU83+NV83+NR83+NS83</f>
        <v/>
      </c>
      <c r="NX83">
        <f>IF(NP83=5,"LayHome1-0",IF(AND(NW83=5),"BackHome1-0",""))</f>
        <v/>
      </c>
      <c r="NY83">
        <f>IF(NP83=5,KN83,IF(AND(NW83=5),KN83,""))</f>
        <v/>
      </c>
      <c r="NZ83">
        <f>IF(NP83=5,"Match Odds",IF(AND(NW83=5),"Match Odds",""))</f>
        <v/>
      </c>
      <c r="OA83">
        <f>IF(NP83=5,KP83,IF(AND(NW83=5),KP83,""))</f>
        <v/>
      </c>
      <c r="OB83">
        <f>IF(NP83=5,"MATCH_ODDS",IF(AND(NW83=5),"MATCH_ODDS",""))</f>
        <v/>
      </c>
      <c r="OC83">
        <f>IF(NP83=5,"LAY",IF(AND(NW83=5),"BACK",""))</f>
        <v/>
      </c>
    </row>
    <row r="84" ht="16.5" customHeight="1" thickBot="1" thickTop="1">
      <c r="A84" s="2" t="n"/>
      <c r="KN84" s="1">
        <f>IF(INDEX(#REF!,MATCH('HT 1-0'!D84,#REF!,0))=INDEX(#REF!,MATCH('HT 1-0'!D84,#REF!,0)),INDEX(#REF!,MATCH('HT 1-0'!D84,#REF!,0)),"ERROR")</f>
        <v/>
      </c>
      <c r="KO84" s="1">
        <f>IF(INDEX(#REF!,MATCH('HT 1-0'!E84,#REF!,0))=INDEX(#REF!,MATCH('HT 1-0'!E84,#REF!,0)),INDEX(#REF!,MATCH('HT 1-0'!E84,#REF!,0)),"ERROR")</f>
        <v/>
      </c>
      <c r="KP84" s="1">
        <f>KN84&amp;" v "&amp;KO84</f>
        <v/>
      </c>
      <c r="KQ84">
        <f>B84&amp;"_"&amp;C84</f>
        <v/>
      </c>
      <c r="KR84" s="1">
        <f>IF((HW84/KK84)&lt;0.335,"G",IF((HW84/KK84)&gt;0.67,"R","A"))</f>
        <v/>
      </c>
      <c r="KS84" s="1">
        <f>IF((HX84/KK84)&lt;0.335,"G",IF((HX84/KK84)&gt;0.67,"R","A"))</f>
        <v/>
      </c>
      <c r="KT84" s="1">
        <f>IF((IH84/KK84)&lt;0.335,"G",IF((IH84/KK84)&gt;0.67,"R","A"))</f>
        <v/>
      </c>
      <c r="KU84" s="1">
        <f>IF((II84/KK84)&lt;0.335,"G",IF((II84/KK84)&gt;0.67,"R","A"))</f>
        <v/>
      </c>
      <c r="KV84" s="1">
        <f>IF((HZ84/KK84)&lt;0.335,"G",IF((HZ84/KK84)&gt;0.67,"R","A"))</f>
        <v/>
      </c>
      <c r="KW84" s="1">
        <f>IF((HY84/KK84)&lt;0.335,"G",IF((HY84/KK84)&gt;0.67,"R","A"))</f>
        <v/>
      </c>
      <c r="KX84" s="1">
        <f>IF((IK84/KK84)&lt;0.335,"G",IF((IK84/KK84)&gt;0.67,"R","A"))</f>
        <v/>
      </c>
      <c r="KY84" s="1">
        <f>IF((IJ84/KK84)&lt;0.335,"G",IF((IJ84/KK84)&gt;0.67,"R","A"))</f>
        <v/>
      </c>
      <c r="KZ84" s="1">
        <f>IF((HQ84/KK84)&lt;0.335,"G",IF((HQ84/KK84)&gt;0.67,"R","A"))</f>
        <v/>
      </c>
      <c r="LA84" s="1">
        <f>IF((IB84/KK84)&lt;0.335,"G",IF((IB84/KK84)&gt;0.67,"R","A"))</f>
        <v/>
      </c>
      <c r="LB84">
        <f>IF(LQ84="1-0",INDEX(Scrape!#REF!,MATCH('HT 1-0'!KP84,Scrape!$B:$B,0)),"")</f>
        <v/>
      </c>
      <c r="LC84">
        <f>IF(LQ84="1-0",INDEX(Scrape!$A:$A,MATCH('HT 1-0'!KP84,Scrape!$B:$B,0)),"")</f>
        <v/>
      </c>
      <c r="LD84">
        <f>IF(LQ84="1-0",INDEX(Scrape!$B:$B,MATCH('HT 1-0'!KP84,Scrape!$B:$B,0)),"")</f>
        <v/>
      </c>
      <c r="LE84">
        <f>IF(LQ84="1-0",INDEX(Scrape!$C:$C,MATCH('HT 1-0'!KP84,Scrape!$B:$B,0)),"")</f>
        <v/>
      </c>
      <c r="LF84">
        <f>IF(LQ84="1-0",INDEX(Scrape!$D:$D,MATCH('HT 1-0'!KP84,Scrape!$B:$B,0)),"")</f>
        <v/>
      </c>
      <c r="LG84">
        <f>IF(LQ84="1-0",INDEX(Scrape!$E:$E,MATCH('HT 1-0'!KP84,Scrape!$B:$B,0)),"")</f>
        <v/>
      </c>
      <c r="LH84">
        <f>IF(LQ84="1-0",INDEX(Scrape!$F:$F,MATCH('HT 1-0'!KP84,Scrape!$B:$B,0)),"")</f>
        <v/>
      </c>
      <c r="LI84">
        <f>IF(LQ84="1-0",INDEX(Scrape!$G:$G,MATCH('HT 1-0'!KP84,Scrape!$B:$B,0)),"")</f>
        <v/>
      </c>
      <c r="LJ84">
        <f>IF(LQ84="1-0",INDEX(Scrape!$H:$H,MATCH('HT 1-0'!KP84,Scrape!$B:$B,0)),"")</f>
        <v/>
      </c>
      <c r="LK84">
        <f>IF(LQ84="1-0",INDEX(Scrape!$I:$I,MATCH('HT 1-0'!KP84,Scrape!$B:$B,0)),"")</f>
        <v/>
      </c>
      <c r="LL84">
        <f>IF(LQ84="1-0",INDEX(Scrape!$J:$J,MATCH('HT 1-0'!KP84,Scrape!$B:$B,0)),"")</f>
        <v/>
      </c>
      <c r="LM84">
        <f>IF(LQ84="1-0",INDEX(Scrape!$K:$K,MATCH('HT 1-0'!KP84,Scrape!$B:$B,0)),"")</f>
        <v/>
      </c>
      <c r="LN84">
        <f>IF(LQ84="1-0",INDEX(Scrape!$L:$L,MATCH('HT 1-0'!KP84,Scrape!$B:$B,0)),"")</f>
        <v/>
      </c>
      <c r="LO84">
        <f>IF(LQ84="1-0",INDEX(Scrape!$M:$M,MATCH('HT 1-0'!KP84,Scrape!$B:$B,0)),"")</f>
        <v/>
      </c>
      <c r="LP84">
        <f>IF(LQ84="1-0",INDEX(Scrape!$N:$N,MATCH('HT 1-0'!KP84,Scrape!$B:$B,0)),"")</f>
        <v/>
      </c>
      <c r="LQ84">
        <f>INDEX(Scrape!$O:$O,MATCH('HT 1-0'!KP84,Scrape!$B:$B,0))</f>
        <v/>
      </c>
      <c r="LR84">
        <f>(1/LJ84)+(1/LI84)+(1/LH84)</f>
        <v/>
      </c>
      <c r="LS84">
        <f>(1/LG84)+(1/LF84)+(1/LE84)</f>
        <v/>
      </c>
      <c r="LT84" s="8">
        <f>IF(INDEX(#REF!,MATCH(KQ84,#REF!,0))=INDEX(#REF!,MATCH(KQ84,#REF!,0)),INDEX(#REF!,MATCH(KQ84,#REF!,0)),"ERROR")</f>
        <v/>
      </c>
      <c r="LU84" s="4">
        <f>IF(KR84="G",2,IF(KR84="R",0.5,IF(KR84="A",1)))</f>
        <v/>
      </c>
      <c r="LV84" s="4">
        <f>IF(KS84="G",0.5,IF(KS84="R",2,IF(KS84="A",1)))</f>
        <v/>
      </c>
      <c r="LW84" s="4">
        <f>IF(KT84="G",2,IF(KT84="R",0.5,IF(KT84="A",1)))</f>
        <v/>
      </c>
      <c r="LX84" s="4">
        <f>IF(KU84="G",0.5,IF(KU84="R",2,IF(KU84="A",1)))</f>
        <v/>
      </c>
      <c r="LY84" s="7">
        <f>(LK84*(LU84+LX84)+(LL84*(LU84+LX84)))</f>
        <v/>
      </c>
      <c r="LZ84" s="7">
        <f>(LN84*(LV84+LW84)+(LO84*(LV84+LW84)))</f>
        <v/>
      </c>
      <c r="MA84" s="11">
        <f>LY84-LZ84</f>
        <v/>
      </c>
      <c r="MB84" s="5">
        <f>MA84+2</f>
        <v/>
      </c>
      <c r="MC84" s="6">
        <f>MA84-2</f>
        <v/>
      </c>
      <c r="MD84" s="4">
        <f>LE84</f>
        <v/>
      </c>
      <c r="ME84" s="9">
        <f>IF(MD84=0,1000,MD84+0.75)</f>
        <v/>
      </c>
      <c r="MF84" s="10">
        <f>IF(MD84=0,0,MD84-0.75)</f>
        <v/>
      </c>
      <c r="MG84" s="4">
        <f>((LM84*(LU84+LX84))-((LP84*(LV84+LW84))))</f>
        <v/>
      </c>
      <c r="MH84" s="9">
        <f>MG84*1.2</f>
        <v/>
      </c>
      <c r="MI84" s="10">
        <f>MG84*0.8</f>
        <v/>
      </c>
      <c r="MJ84">
        <f>IFERROR(NX84,"")</f>
        <v/>
      </c>
      <c r="MK84">
        <f>IFERROR(NY84,"")</f>
        <v/>
      </c>
      <c r="ML84">
        <f>IFERROR(NZ84,"")</f>
        <v/>
      </c>
      <c r="MM84">
        <f>IFERROR(OA84,"")</f>
        <v/>
      </c>
      <c r="MN84">
        <f>IFERROR(OB84,"")</f>
        <v/>
      </c>
      <c r="MO84">
        <f>IFERROR(OC84,"")</f>
        <v/>
      </c>
      <c r="MP84" s="1">
        <f>COUNTIFS(#REF!,LT84,#REF!,1,#REF!,"&gt;="&amp;MC84,#REF!,"&lt;="&amp;MB84,#REF!,"&lt;="&amp;ME84,#REF!,"&gt;="&amp;MF84,#REF!,"="&amp;KV84,#REF!,"="&amp;KX84)</f>
        <v/>
      </c>
      <c r="MQ84" s="1">
        <f>COUNTIFS(#REF!,LT84,#REF!,0,#REF!,"&gt;="&amp;MC84,#REF!,"&lt;="&amp;MB84,#REF!,"&lt;="&amp;ME84,#REF!,"&gt;="&amp;MF84,#REF!,"="&amp;KV84,#REF!,"="&amp;KX84)</f>
        <v/>
      </c>
      <c r="MR84" s="1">
        <f>COUNTIFS(#REF!,LT84,#REF!,1,#REF!,"&gt;="&amp;MC84,#REF!,"&lt;="&amp;MB84,#REF!,"&lt;="&amp;ME84,#REF!,"&gt;="&amp;MF84,#REF!,"="&amp;KW84,#REF!,"="&amp;KY84)</f>
        <v/>
      </c>
      <c r="MS84" s="1">
        <f>COUNTIFS(#REF!,LT84,#REF!,0,#REF!,"&gt;="&amp;MC84,#REF!,"&lt;="&amp;MB84,#REF!,"&lt;="&amp;ME84,#REF!,"&gt;="&amp;MF84,#REF!,"="&amp;KW84,#REF!,"="&amp;KY84)</f>
        <v/>
      </c>
      <c r="MT84" s="1">
        <f>COUNTIFS(#REF!,LT84,#REF!,1,#REF!,"&gt;="&amp;MI84,#REF!,"&lt;="&amp;MH84,#REF!,"&lt;="&amp;ME84,#REF!,"&gt;="&amp;MF84)</f>
        <v/>
      </c>
      <c r="MU84" s="1">
        <f>COUNTIFS(#REF!,LT84,#REF!,0,#REF!,"&gt;="&amp;MI84,#REF!,"&lt;="&amp;MH84,#REF!,"&lt;="&amp;ME84,#REF!,"&gt;="&amp;MF84)</f>
        <v/>
      </c>
      <c r="MV84" s="1">
        <f>COUNTIFS(#REF!,LT84,#REF!,1,#REF!,"&gt;="&amp;MI84,#REF!,"&lt;="&amp;MH84,#REF!,"="&amp;KZ84,#REF!,"="&amp;LA84,#REF!,"&lt;="&amp;ME84,#REF!,"&gt;="&amp;MF84)</f>
        <v/>
      </c>
      <c r="MW84" s="1">
        <f>COUNTIFS(#REF!,LT84,#REF!,0,#REF!,"&gt;="&amp;MI84,#REF!,"&lt;="&amp;MH84,#REF!,"="&amp;KZ84,#REF!,"="&amp;LA84,#REF!,"&lt;="&amp;ME84,#REF!,"&gt;="&amp;MF84)</f>
        <v/>
      </c>
      <c r="MX84" s="1">
        <f>COUNTIFS(#REF!,LT84,#REF!,1,#REF!,"&gt;="&amp;MC84,#REF!,"&lt;="&amp;MB84,#REF!,"&lt;="&amp;ME84,#REF!,"&gt;="&amp;MF84)</f>
        <v/>
      </c>
      <c r="MY84" s="1">
        <f>COUNTIFS(#REF!,LT84,#REF!,0,#REF!,"&gt;="&amp;MC84,#REF!,"&lt;="&amp;MB84,#REF!,"&lt;="&amp;ME84,#REF!,"&gt;="&amp;MF84)</f>
        <v/>
      </c>
      <c r="MZ84" s="1">
        <f>COUNTIFS(#REF!,LT84,#REF!,1,#REF!,"&lt;="&amp;ME84,#REF!,"&gt;="&amp;MF84,#REF!,"="&amp;KV84,#REF!,"="&amp;KX84)</f>
        <v/>
      </c>
      <c r="NA84" s="1">
        <f>COUNTIFS(#REF!,LT84,#REF!,0,#REF!,"&lt;="&amp;ME84,#REF!,"&gt;="&amp;MF84,#REF!,"="&amp;KV84,#REF!,"="&amp;KX84)</f>
        <v/>
      </c>
      <c r="NB84" s="1">
        <f>COUNTIFS(#REF!,LT84,#REF!,1,#REF!,"&lt;="&amp;ME84,#REF!,"&gt;="&amp;MF84,#REF!,"="&amp;KW84,#REF!,"="&amp;KY84)</f>
        <v/>
      </c>
      <c r="NC84" s="1">
        <f>COUNTIFS(#REF!,LT84,#REF!,0,#REF!,"&lt;="&amp;ME84,#REF!,"&gt;="&amp;MF84,#REF!,"="&amp;KW84,#REF!,"="&amp;KY84)</f>
        <v/>
      </c>
      <c r="ND84" s="1">
        <f>MP84+MR84+MT84+MV84+MX84+MZ84+NB84</f>
        <v/>
      </c>
      <c r="NE84" s="1">
        <f>MQ84+MS84+MU84+MW84+MY84+NA84+NC84</f>
        <v/>
      </c>
      <c r="NF84" s="1">
        <f>ND84+NE84</f>
        <v/>
      </c>
      <c r="NG84" s="33">
        <f>ND84/(ND84+NE84)</f>
        <v/>
      </c>
      <c r="NH84" s="3">
        <f>1/NG84</f>
        <v/>
      </c>
      <c r="NI84" s="1">
        <f>LH84</f>
        <v/>
      </c>
      <c r="NJ84" s="79">
        <f>((1-NG84)*(1/(NI84-1))*0.98-(NG84*1))</f>
        <v/>
      </c>
      <c r="NK84" s="34">
        <f>IF(LR84&lt;0.9,0,IF(AND(LR84&gt;1.1),0,1))</f>
        <v/>
      </c>
      <c r="NL84" s="34">
        <f>IF(LS84&lt;0.9,0,IF(AND(LS84&gt;1.1),0,1))</f>
        <v/>
      </c>
      <c r="NM84" s="32">
        <f>IF(NF84&gt;99,1,0)</f>
        <v/>
      </c>
      <c r="NN84" s="32">
        <f>IF(NJ84&gt;0.0799,1,0)</f>
        <v/>
      </c>
      <c r="NO84" s="32">
        <f>IF(NJ84&gt;NQ84,1,0)</f>
        <v/>
      </c>
      <c r="NP84" s="32">
        <f>NM84+NN84+NO84+NK84+NL84</f>
        <v/>
      </c>
      <c r="NQ84" s="79">
        <f>(((100*NG84)*(NI84-1)*0.98)-((1-NG84)*100))/100</f>
        <v/>
      </c>
      <c r="NR84" s="34">
        <f>IF(LR84&lt;0.9,0,IF(AND(LR84&gt;1.1),0,1))</f>
        <v/>
      </c>
      <c r="NS84" s="34">
        <f>IF(LS84&lt;0.9,0,IF(AND(LS84&gt;1.1),0,1))</f>
        <v/>
      </c>
      <c r="NT84" s="32">
        <f>IF(NF84&gt;99,1,0)</f>
        <v/>
      </c>
      <c r="NU84" s="32">
        <f>IF(NQ84&gt;0.0799,1,0)</f>
        <v/>
      </c>
      <c r="NV84" s="32">
        <f>IF(NQ84&gt;NJ84,1,0)</f>
        <v/>
      </c>
      <c r="NW84" s="32">
        <f>NT84+NU84+NV84+NR84+NS84</f>
        <v/>
      </c>
      <c r="NX84">
        <f>IF(NP84=5,"LayHome1-0",IF(AND(NW84=5),"BackHome1-0",""))</f>
        <v/>
      </c>
      <c r="NY84">
        <f>IF(NP84=5,KN84,IF(AND(NW84=5),KN84,""))</f>
        <v/>
      </c>
      <c r="NZ84">
        <f>IF(NP84=5,"Match Odds",IF(AND(NW84=5),"Match Odds",""))</f>
        <v/>
      </c>
      <c r="OA84">
        <f>IF(NP84=5,KP84,IF(AND(NW84=5),KP84,""))</f>
        <v/>
      </c>
      <c r="OB84">
        <f>IF(NP84=5,"MATCH_ODDS",IF(AND(NW84=5),"MATCH_ODDS",""))</f>
        <v/>
      </c>
      <c r="OC84">
        <f>IF(NP84=5,"LAY",IF(AND(NW84=5),"BACK",""))</f>
        <v/>
      </c>
    </row>
    <row r="85" ht="16.5" customHeight="1" thickBot="1" thickTop="1">
      <c r="A85" s="2" t="n"/>
      <c r="KN85" s="1">
        <f>IF(INDEX(#REF!,MATCH('HT 1-0'!D85,#REF!,0))=INDEX(#REF!,MATCH('HT 1-0'!D85,#REF!,0)),INDEX(#REF!,MATCH('HT 1-0'!D85,#REF!,0)),"ERROR")</f>
        <v/>
      </c>
      <c r="KO85" s="1">
        <f>IF(INDEX(#REF!,MATCH('HT 1-0'!E85,#REF!,0))=INDEX(#REF!,MATCH('HT 1-0'!E85,#REF!,0)),INDEX(#REF!,MATCH('HT 1-0'!E85,#REF!,0)),"ERROR")</f>
        <v/>
      </c>
      <c r="KP85" s="1">
        <f>KN85&amp;" v "&amp;KO85</f>
        <v/>
      </c>
      <c r="KQ85">
        <f>B85&amp;"_"&amp;C85</f>
        <v/>
      </c>
      <c r="KR85" s="1">
        <f>IF((HW85/KK85)&lt;0.335,"G",IF((HW85/KK85)&gt;0.67,"R","A"))</f>
        <v/>
      </c>
      <c r="KS85" s="1">
        <f>IF((HX85/KK85)&lt;0.335,"G",IF((HX85/KK85)&gt;0.67,"R","A"))</f>
        <v/>
      </c>
      <c r="KT85" s="1">
        <f>IF((IH85/KK85)&lt;0.335,"G",IF((IH85/KK85)&gt;0.67,"R","A"))</f>
        <v/>
      </c>
      <c r="KU85" s="1">
        <f>IF((II85/KK85)&lt;0.335,"G",IF((II85/KK85)&gt;0.67,"R","A"))</f>
        <v/>
      </c>
      <c r="KV85" s="1">
        <f>IF((HZ85/KK85)&lt;0.335,"G",IF((HZ85/KK85)&gt;0.67,"R","A"))</f>
        <v/>
      </c>
      <c r="KW85" s="1">
        <f>IF((HY85/KK85)&lt;0.335,"G",IF((HY85/KK85)&gt;0.67,"R","A"))</f>
        <v/>
      </c>
      <c r="KX85" s="1">
        <f>IF((IK85/KK85)&lt;0.335,"G",IF((IK85/KK85)&gt;0.67,"R","A"))</f>
        <v/>
      </c>
      <c r="KY85" s="1">
        <f>IF((IJ85/KK85)&lt;0.335,"G",IF((IJ85/KK85)&gt;0.67,"R","A"))</f>
        <v/>
      </c>
      <c r="KZ85" s="1">
        <f>IF((HQ85/KK85)&lt;0.335,"G",IF((HQ85/KK85)&gt;0.67,"R","A"))</f>
        <v/>
      </c>
      <c r="LA85" s="1">
        <f>IF((IB85/KK85)&lt;0.335,"G",IF((IB85/KK85)&gt;0.67,"R","A"))</f>
        <v/>
      </c>
      <c r="LB85">
        <f>IF(LQ85="1-0",INDEX(Scrape!#REF!,MATCH('HT 1-0'!KP85,Scrape!$B:$B,0)),"")</f>
        <v/>
      </c>
      <c r="LC85">
        <f>IF(LQ85="1-0",INDEX(Scrape!$A:$A,MATCH('HT 1-0'!KP85,Scrape!$B:$B,0)),"")</f>
        <v/>
      </c>
      <c r="LD85">
        <f>IF(LQ85="1-0",INDEX(Scrape!$B:$B,MATCH('HT 1-0'!KP85,Scrape!$B:$B,0)),"")</f>
        <v/>
      </c>
      <c r="LE85">
        <f>IF(LQ85="1-0",INDEX(Scrape!$C:$C,MATCH('HT 1-0'!KP85,Scrape!$B:$B,0)),"")</f>
        <v/>
      </c>
      <c r="LF85">
        <f>IF(LQ85="1-0",INDEX(Scrape!$D:$D,MATCH('HT 1-0'!KP85,Scrape!$B:$B,0)),"")</f>
        <v/>
      </c>
      <c r="LG85">
        <f>IF(LQ85="1-0",INDEX(Scrape!$E:$E,MATCH('HT 1-0'!KP85,Scrape!$B:$B,0)),"")</f>
        <v/>
      </c>
      <c r="LH85">
        <f>IF(LQ85="1-0",INDEX(Scrape!$F:$F,MATCH('HT 1-0'!KP85,Scrape!$B:$B,0)),"")</f>
        <v/>
      </c>
      <c r="LI85">
        <f>IF(LQ85="1-0",INDEX(Scrape!$G:$G,MATCH('HT 1-0'!KP85,Scrape!$B:$B,0)),"")</f>
        <v/>
      </c>
      <c r="LJ85">
        <f>IF(LQ85="1-0",INDEX(Scrape!$H:$H,MATCH('HT 1-0'!KP85,Scrape!$B:$B,0)),"")</f>
        <v/>
      </c>
      <c r="LK85">
        <f>IF(LQ85="1-0",INDEX(Scrape!$I:$I,MATCH('HT 1-0'!KP85,Scrape!$B:$B,0)),"")</f>
        <v/>
      </c>
      <c r="LL85">
        <f>IF(LQ85="1-0",INDEX(Scrape!$J:$J,MATCH('HT 1-0'!KP85,Scrape!$B:$B,0)),"")</f>
        <v/>
      </c>
      <c r="LM85">
        <f>IF(LQ85="1-0",INDEX(Scrape!$K:$K,MATCH('HT 1-0'!KP85,Scrape!$B:$B,0)),"")</f>
        <v/>
      </c>
      <c r="LN85">
        <f>IF(LQ85="1-0",INDEX(Scrape!$L:$L,MATCH('HT 1-0'!KP85,Scrape!$B:$B,0)),"")</f>
        <v/>
      </c>
      <c r="LO85">
        <f>IF(LQ85="1-0",INDEX(Scrape!$M:$M,MATCH('HT 1-0'!KP85,Scrape!$B:$B,0)),"")</f>
        <v/>
      </c>
      <c r="LP85">
        <f>IF(LQ85="1-0",INDEX(Scrape!$N:$N,MATCH('HT 1-0'!KP85,Scrape!$B:$B,0)),"")</f>
        <v/>
      </c>
      <c r="LQ85">
        <f>INDEX(Scrape!$O:$O,MATCH('HT 1-0'!KP85,Scrape!$B:$B,0))</f>
        <v/>
      </c>
      <c r="LR85">
        <f>(1/LJ85)+(1/LI85)+(1/LH85)</f>
        <v/>
      </c>
      <c r="LS85">
        <f>(1/LG85)+(1/LF85)+(1/LE85)</f>
        <v/>
      </c>
      <c r="LT85" s="8">
        <f>IF(INDEX(#REF!,MATCH(KQ85,#REF!,0))=INDEX(#REF!,MATCH(KQ85,#REF!,0)),INDEX(#REF!,MATCH(KQ85,#REF!,0)),"ERROR")</f>
        <v/>
      </c>
      <c r="LU85" s="4">
        <f>IF(KR85="G",2,IF(KR85="R",0.5,IF(KR85="A",1)))</f>
        <v/>
      </c>
      <c r="LV85" s="4">
        <f>IF(KS85="G",0.5,IF(KS85="R",2,IF(KS85="A",1)))</f>
        <v/>
      </c>
      <c r="LW85" s="4">
        <f>IF(KT85="G",2,IF(KT85="R",0.5,IF(KT85="A",1)))</f>
        <v/>
      </c>
      <c r="LX85" s="4">
        <f>IF(KU85="G",0.5,IF(KU85="R",2,IF(KU85="A",1)))</f>
        <v/>
      </c>
      <c r="LY85" s="7">
        <f>(LK85*(LU85+LX85)+(LL85*(LU85+LX85)))</f>
        <v/>
      </c>
      <c r="LZ85" s="7">
        <f>(LN85*(LV85+LW85)+(LO85*(LV85+LW85)))</f>
        <v/>
      </c>
      <c r="MA85" s="11">
        <f>LY85-LZ85</f>
        <v/>
      </c>
      <c r="MB85" s="5">
        <f>MA85+2</f>
        <v/>
      </c>
      <c r="MC85" s="6">
        <f>MA85-2</f>
        <v/>
      </c>
      <c r="MD85" s="4">
        <f>LE85</f>
        <v/>
      </c>
      <c r="ME85" s="9">
        <f>IF(MD85=0,1000,MD85+0.75)</f>
        <v/>
      </c>
      <c r="MF85" s="10">
        <f>IF(MD85=0,0,MD85-0.75)</f>
        <v/>
      </c>
      <c r="MG85" s="4">
        <f>((LM85*(LU85+LX85))-((LP85*(LV85+LW85))))</f>
        <v/>
      </c>
      <c r="MH85" s="9">
        <f>MG85*1.2</f>
        <v/>
      </c>
      <c r="MI85" s="10">
        <f>MG85*0.8</f>
        <v/>
      </c>
      <c r="MJ85">
        <f>IFERROR(NX85,"")</f>
        <v/>
      </c>
      <c r="MK85">
        <f>IFERROR(NY85,"")</f>
        <v/>
      </c>
      <c r="ML85">
        <f>IFERROR(NZ85,"")</f>
        <v/>
      </c>
      <c r="MM85">
        <f>IFERROR(OA85,"")</f>
        <v/>
      </c>
      <c r="MN85">
        <f>IFERROR(OB85,"")</f>
        <v/>
      </c>
      <c r="MO85">
        <f>IFERROR(OC85,"")</f>
        <v/>
      </c>
      <c r="MP85" s="1">
        <f>COUNTIFS(#REF!,LT85,#REF!,1,#REF!,"&gt;="&amp;MC85,#REF!,"&lt;="&amp;MB85,#REF!,"&lt;="&amp;ME85,#REF!,"&gt;="&amp;MF85,#REF!,"="&amp;KV85,#REF!,"="&amp;KX85)</f>
        <v/>
      </c>
      <c r="MQ85" s="1">
        <f>COUNTIFS(#REF!,LT85,#REF!,0,#REF!,"&gt;="&amp;MC85,#REF!,"&lt;="&amp;MB85,#REF!,"&lt;="&amp;ME85,#REF!,"&gt;="&amp;MF85,#REF!,"="&amp;KV85,#REF!,"="&amp;KX85)</f>
        <v/>
      </c>
      <c r="MR85" s="1">
        <f>COUNTIFS(#REF!,LT85,#REF!,1,#REF!,"&gt;="&amp;MC85,#REF!,"&lt;="&amp;MB85,#REF!,"&lt;="&amp;ME85,#REF!,"&gt;="&amp;MF85,#REF!,"="&amp;KW85,#REF!,"="&amp;KY85)</f>
        <v/>
      </c>
      <c r="MS85" s="1">
        <f>COUNTIFS(#REF!,LT85,#REF!,0,#REF!,"&gt;="&amp;MC85,#REF!,"&lt;="&amp;MB85,#REF!,"&lt;="&amp;ME85,#REF!,"&gt;="&amp;MF85,#REF!,"="&amp;KW85,#REF!,"="&amp;KY85)</f>
        <v/>
      </c>
      <c r="MT85" s="1">
        <f>COUNTIFS(#REF!,LT85,#REF!,1,#REF!,"&gt;="&amp;MI85,#REF!,"&lt;="&amp;MH85,#REF!,"&lt;="&amp;ME85,#REF!,"&gt;="&amp;MF85)</f>
        <v/>
      </c>
      <c r="MU85" s="1">
        <f>COUNTIFS(#REF!,LT85,#REF!,0,#REF!,"&gt;="&amp;MI85,#REF!,"&lt;="&amp;MH85,#REF!,"&lt;="&amp;ME85,#REF!,"&gt;="&amp;MF85)</f>
        <v/>
      </c>
      <c r="MV85" s="1">
        <f>COUNTIFS(#REF!,LT85,#REF!,1,#REF!,"&gt;="&amp;MI85,#REF!,"&lt;="&amp;MH85,#REF!,"="&amp;KZ85,#REF!,"="&amp;LA85,#REF!,"&lt;="&amp;ME85,#REF!,"&gt;="&amp;MF85)</f>
        <v/>
      </c>
      <c r="MW85" s="1">
        <f>COUNTIFS(#REF!,LT85,#REF!,0,#REF!,"&gt;="&amp;MI85,#REF!,"&lt;="&amp;MH85,#REF!,"="&amp;KZ85,#REF!,"="&amp;LA85,#REF!,"&lt;="&amp;ME85,#REF!,"&gt;="&amp;MF85)</f>
        <v/>
      </c>
      <c r="MX85" s="1">
        <f>COUNTIFS(#REF!,LT85,#REF!,1,#REF!,"&gt;="&amp;MC85,#REF!,"&lt;="&amp;MB85,#REF!,"&lt;="&amp;ME85,#REF!,"&gt;="&amp;MF85)</f>
        <v/>
      </c>
      <c r="MY85" s="1">
        <f>COUNTIFS(#REF!,LT85,#REF!,0,#REF!,"&gt;="&amp;MC85,#REF!,"&lt;="&amp;MB85,#REF!,"&lt;="&amp;ME85,#REF!,"&gt;="&amp;MF85)</f>
        <v/>
      </c>
      <c r="MZ85" s="1">
        <f>COUNTIFS(#REF!,LT85,#REF!,1,#REF!,"&lt;="&amp;ME85,#REF!,"&gt;="&amp;MF85,#REF!,"="&amp;KV85,#REF!,"="&amp;KX85)</f>
        <v/>
      </c>
      <c r="NA85" s="1">
        <f>COUNTIFS(#REF!,LT85,#REF!,0,#REF!,"&lt;="&amp;ME85,#REF!,"&gt;="&amp;MF85,#REF!,"="&amp;KV85,#REF!,"="&amp;KX85)</f>
        <v/>
      </c>
      <c r="NB85" s="1">
        <f>COUNTIFS(#REF!,LT85,#REF!,1,#REF!,"&lt;="&amp;ME85,#REF!,"&gt;="&amp;MF85,#REF!,"="&amp;KW85,#REF!,"="&amp;KY85)</f>
        <v/>
      </c>
      <c r="NC85" s="1">
        <f>COUNTIFS(#REF!,LT85,#REF!,0,#REF!,"&lt;="&amp;ME85,#REF!,"&gt;="&amp;MF85,#REF!,"="&amp;KW85,#REF!,"="&amp;KY85)</f>
        <v/>
      </c>
      <c r="ND85" s="1">
        <f>MP85+MR85+MT85+MV85+MX85+MZ85+NB85</f>
        <v/>
      </c>
      <c r="NE85" s="1">
        <f>MQ85+MS85+MU85+MW85+MY85+NA85+NC85</f>
        <v/>
      </c>
      <c r="NF85" s="1">
        <f>ND85+NE85</f>
        <v/>
      </c>
      <c r="NG85" s="33">
        <f>ND85/(ND85+NE85)</f>
        <v/>
      </c>
      <c r="NH85" s="3">
        <f>1/NG85</f>
        <v/>
      </c>
      <c r="NI85" s="1">
        <f>LH85</f>
        <v/>
      </c>
      <c r="NJ85" s="79">
        <f>((1-NG85)*(1/(NI85-1))*0.98-(NG85*1))</f>
        <v/>
      </c>
      <c r="NK85" s="34">
        <f>IF(LR85&lt;0.9,0,IF(AND(LR85&gt;1.1),0,1))</f>
        <v/>
      </c>
      <c r="NL85" s="34">
        <f>IF(LS85&lt;0.9,0,IF(AND(LS85&gt;1.1),0,1))</f>
        <v/>
      </c>
      <c r="NM85" s="32">
        <f>IF(NF85&gt;99,1,0)</f>
        <v/>
      </c>
      <c r="NN85" s="32">
        <f>IF(NJ85&gt;0.0799,1,0)</f>
        <v/>
      </c>
      <c r="NO85" s="32">
        <f>IF(NJ85&gt;NQ85,1,0)</f>
        <v/>
      </c>
      <c r="NP85" s="32">
        <f>NM85+NN85+NO85+NK85+NL85</f>
        <v/>
      </c>
      <c r="NQ85" s="79">
        <f>(((100*NG85)*(NI85-1)*0.98)-((1-NG85)*100))/100</f>
        <v/>
      </c>
      <c r="NR85" s="34">
        <f>IF(LR85&lt;0.9,0,IF(AND(LR85&gt;1.1),0,1))</f>
        <v/>
      </c>
      <c r="NS85" s="34">
        <f>IF(LS85&lt;0.9,0,IF(AND(LS85&gt;1.1),0,1))</f>
        <v/>
      </c>
      <c r="NT85" s="32">
        <f>IF(NF85&gt;99,1,0)</f>
        <v/>
      </c>
      <c r="NU85" s="32">
        <f>IF(NQ85&gt;0.0799,1,0)</f>
        <v/>
      </c>
      <c r="NV85" s="32">
        <f>IF(NQ85&gt;NJ85,1,0)</f>
        <v/>
      </c>
      <c r="NW85" s="32">
        <f>NT85+NU85+NV85+NR85+NS85</f>
        <v/>
      </c>
      <c r="NX85">
        <f>IF(NP85=5,"LayHome1-0",IF(AND(NW85=5),"BackHome1-0",""))</f>
        <v/>
      </c>
      <c r="NY85">
        <f>IF(NP85=5,KN85,IF(AND(NW85=5),KN85,""))</f>
        <v/>
      </c>
      <c r="NZ85">
        <f>IF(NP85=5,"Match Odds",IF(AND(NW85=5),"Match Odds",""))</f>
        <v/>
      </c>
      <c r="OA85">
        <f>IF(NP85=5,KP85,IF(AND(NW85=5),KP85,""))</f>
        <v/>
      </c>
      <c r="OB85">
        <f>IF(NP85=5,"MATCH_ODDS",IF(AND(NW85=5),"MATCH_ODDS",""))</f>
        <v/>
      </c>
      <c r="OC85">
        <f>IF(NP85=5,"LAY",IF(AND(NW85=5),"BACK",""))</f>
        <v/>
      </c>
    </row>
    <row r="86" ht="16.5" customHeight="1" thickBot="1" thickTop="1">
      <c r="A86" s="2" t="n"/>
      <c r="KN86" s="1">
        <f>IF(INDEX(#REF!,MATCH('HT 1-0'!D86,#REF!,0))=INDEX(#REF!,MATCH('HT 1-0'!D86,#REF!,0)),INDEX(#REF!,MATCH('HT 1-0'!D86,#REF!,0)),"ERROR")</f>
        <v/>
      </c>
      <c r="KO86" s="1">
        <f>IF(INDEX(#REF!,MATCH('HT 1-0'!E86,#REF!,0))=INDEX(#REF!,MATCH('HT 1-0'!E86,#REF!,0)),INDEX(#REF!,MATCH('HT 1-0'!E86,#REF!,0)),"ERROR")</f>
        <v/>
      </c>
      <c r="KP86" s="1">
        <f>KN86&amp;" v "&amp;KO86</f>
        <v/>
      </c>
      <c r="KQ86">
        <f>B86&amp;"_"&amp;C86</f>
        <v/>
      </c>
      <c r="KR86" s="1">
        <f>IF((HW86/KK86)&lt;0.335,"G",IF((HW86/KK86)&gt;0.67,"R","A"))</f>
        <v/>
      </c>
      <c r="KS86" s="1">
        <f>IF((HX86/KK86)&lt;0.335,"G",IF((HX86/KK86)&gt;0.67,"R","A"))</f>
        <v/>
      </c>
      <c r="KT86" s="1">
        <f>IF((IH86/KK86)&lt;0.335,"G",IF((IH86/KK86)&gt;0.67,"R","A"))</f>
        <v/>
      </c>
      <c r="KU86" s="1">
        <f>IF((II86/KK86)&lt;0.335,"G",IF((II86/KK86)&gt;0.67,"R","A"))</f>
        <v/>
      </c>
      <c r="KV86" s="1">
        <f>IF((HZ86/KK86)&lt;0.335,"G",IF((HZ86/KK86)&gt;0.67,"R","A"))</f>
        <v/>
      </c>
      <c r="KW86" s="1">
        <f>IF((HY86/KK86)&lt;0.335,"G",IF((HY86/KK86)&gt;0.67,"R","A"))</f>
        <v/>
      </c>
      <c r="KX86" s="1">
        <f>IF((IK86/KK86)&lt;0.335,"G",IF((IK86/KK86)&gt;0.67,"R","A"))</f>
        <v/>
      </c>
      <c r="KY86" s="1">
        <f>IF((IJ86/KK86)&lt;0.335,"G",IF((IJ86/KK86)&gt;0.67,"R","A"))</f>
        <v/>
      </c>
      <c r="KZ86" s="1">
        <f>IF((HQ86/KK86)&lt;0.335,"G",IF((HQ86/KK86)&gt;0.67,"R","A"))</f>
        <v/>
      </c>
      <c r="LA86" s="1">
        <f>IF((IB86/KK86)&lt;0.335,"G",IF((IB86/KK86)&gt;0.67,"R","A"))</f>
        <v/>
      </c>
      <c r="LB86">
        <f>IF(LQ86="1-0",INDEX(Scrape!#REF!,MATCH('HT 1-0'!KP86,Scrape!$B:$B,0)),"")</f>
        <v/>
      </c>
      <c r="LC86">
        <f>IF(LQ86="1-0",INDEX(Scrape!$A:$A,MATCH('HT 1-0'!KP86,Scrape!$B:$B,0)),"")</f>
        <v/>
      </c>
      <c r="LD86">
        <f>IF(LQ86="1-0",INDEX(Scrape!$B:$B,MATCH('HT 1-0'!KP86,Scrape!$B:$B,0)),"")</f>
        <v/>
      </c>
      <c r="LE86">
        <f>IF(LQ86="1-0",INDEX(Scrape!$C:$C,MATCH('HT 1-0'!KP86,Scrape!$B:$B,0)),"")</f>
        <v/>
      </c>
      <c r="LF86">
        <f>IF(LQ86="1-0",INDEX(Scrape!$D:$D,MATCH('HT 1-0'!KP86,Scrape!$B:$B,0)),"")</f>
        <v/>
      </c>
      <c r="LG86">
        <f>IF(LQ86="1-0",INDEX(Scrape!$E:$E,MATCH('HT 1-0'!KP86,Scrape!$B:$B,0)),"")</f>
        <v/>
      </c>
      <c r="LH86">
        <f>IF(LQ86="1-0",INDEX(Scrape!$F:$F,MATCH('HT 1-0'!KP86,Scrape!$B:$B,0)),"")</f>
        <v/>
      </c>
      <c r="LI86">
        <f>IF(LQ86="1-0",INDEX(Scrape!$G:$G,MATCH('HT 1-0'!KP86,Scrape!$B:$B,0)),"")</f>
        <v/>
      </c>
      <c r="LJ86">
        <f>IF(LQ86="1-0",INDEX(Scrape!$H:$H,MATCH('HT 1-0'!KP86,Scrape!$B:$B,0)),"")</f>
        <v/>
      </c>
      <c r="LK86">
        <f>IF(LQ86="1-0",INDEX(Scrape!$I:$I,MATCH('HT 1-0'!KP86,Scrape!$B:$B,0)),"")</f>
        <v/>
      </c>
      <c r="LL86">
        <f>IF(LQ86="1-0",INDEX(Scrape!$J:$J,MATCH('HT 1-0'!KP86,Scrape!$B:$B,0)),"")</f>
        <v/>
      </c>
      <c r="LM86">
        <f>IF(LQ86="1-0",INDEX(Scrape!$K:$K,MATCH('HT 1-0'!KP86,Scrape!$B:$B,0)),"")</f>
        <v/>
      </c>
      <c r="LN86">
        <f>IF(LQ86="1-0",INDEX(Scrape!$L:$L,MATCH('HT 1-0'!KP86,Scrape!$B:$B,0)),"")</f>
        <v/>
      </c>
      <c r="LO86">
        <f>IF(LQ86="1-0",INDEX(Scrape!$M:$M,MATCH('HT 1-0'!KP86,Scrape!$B:$B,0)),"")</f>
        <v/>
      </c>
      <c r="LP86">
        <f>IF(LQ86="1-0",INDEX(Scrape!$N:$N,MATCH('HT 1-0'!KP86,Scrape!$B:$B,0)),"")</f>
        <v/>
      </c>
      <c r="LQ86">
        <f>INDEX(Scrape!$O:$O,MATCH('HT 1-0'!KP86,Scrape!$B:$B,0))</f>
        <v/>
      </c>
      <c r="LR86">
        <f>(1/LJ86)+(1/LI86)+(1/LH86)</f>
        <v/>
      </c>
      <c r="LS86">
        <f>(1/LG86)+(1/LF86)+(1/LE86)</f>
        <v/>
      </c>
      <c r="LT86" s="8">
        <f>IF(INDEX(#REF!,MATCH(KQ86,#REF!,0))=INDEX(#REF!,MATCH(KQ86,#REF!,0)),INDEX(#REF!,MATCH(KQ86,#REF!,0)),"ERROR")</f>
        <v/>
      </c>
      <c r="LU86" s="4">
        <f>IF(KR86="G",2,IF(KR86="R",0.5,IF(KR86="A",1)))</f>
        <v/>
      </c>
      <c r="LV86" s="4">
        <f>IF(KS86="G",0.5,IF(KS86="R",2,IF(KS86="A",1)))</f>
        <v/>
      </c>
      <c r="LW86" s="4">
        <f>IF(KT86="G",2,IF(KT86="R",0.5,IF(KT86="A",1)))</f>
        <v/>
      </c>
      <c r="LX86" s="4">
        <f>IF(KU86="G",0.5,IF(KU86="R",2,IF(KU86="A",1)))</f>
        <v/>
      </c>
      <c r="LY86" s="7">
        <f>(LK86*(LU86+LX86)+(LL86*(LU86+LX86)))</f>
        <v/>
      </c>
      <c r="LZ86" s="7">
        <f>(LN86*(LV86+LW86)+(LO86*(LV86+LW86)))</f>
        <v/>
      </c>
      <c r="MA86" s="11">
        <f>LY86-LZ86</f>
        <v/>
      </c>
      <c r="MB86" s="5">
        <f>MA86+2</f>
        <v/>
      </c>
      <c r="MC86" s="6">
        <f>MA86-2</f>
        <v/>
      </c>
      <c r="MD86" s="4">
        <f>LE86</f>
        <v/>
      </c>
      <c r="ME86" s="9">
        <f>IF(MD86=0,1000,MD86+0.75)</f>
        <v/>
      </c>
      <c r="MF86" s="10">
        <f>IF(MD86=0,0,MD86-0.75)</f>
        <v/>
      </c>
      <c r="MG86" s="4">
        <f>((LM86*(LU86+LX86))-((LP86*(LV86+LW86))))</f>
        <v/>
      </c>
      <c r="MH86" s="9">
        <f>MG86*1.2</f>
        <v/>
      </c>
      <c r="MI86" s="10">
        <f>MG86*0.8</f>
        <v/>
      </c>
      <c r="MJ86">
        <f>IFERROR(NX86,"")</f>
        <v/>
      </c>
      <c r="MK86">
        <f>IFERROR(NY86,"")</f>
        <v/>
      </c>
      <c r="ML86">
        <f>IFERROR(NZ86,"")</f>
        <v/>
      </c>
      <c r="MM86">
        <f>IFERROR(OA86,"")</f>
        <v/>
      </c>
      <c r="MN86">
        <f>IFERROR(OB86,"")</f>
        <v/>
      </c>
      <c r="MO86">
        <f>IFERROR(OC86,"")</f>
        <v/>
      </c>
      <c r="MP86" s="1">
        <f>COUNTIFS(#REF!,LT86,#REF!,1,#REF!,"&gt;="&amp;MC86,#REF!,"&lt;="&amp;MB86,#REF!,"&lt;="&amp;ME86,#REF!,"&gt;="&amp;MF86,#REF!,"="&amp;KV86,#REF!,"="&amp;KX86)</f>
        <v/>
      </c>
      <c r="MQ86" s="1">
        <f>COUNTIFS(#REF!,LT86,#REF!,0,#REF!,"&gt;="&amp;MC86,#REF!,"&lt;="&amp;MB86,#REF!,"&lt;="&amp;ME86,#REF!,"&gt;="&amp;MF86,#REF!,"="&amp;KV86,#REF!,"="&amp;KX86)</f>
        <v/>
      </c>
      <c r="MR86" s="1">
        <f>COUNTIFS(#REF!,LT86,#REF!,1,#REF!,"&gt;="&amp;MC86,#REF!,"&lt;="&amp;MB86,#REF!,"&lt;="&amp;ME86,#REF!,"&gt;="&amp;MF86,#REF!,"="&amp;KW86,#REF!,"="&amp;KY86)</f>
        <v/>
      </c>
      <c r="MS86" s="1">
        <f>COUNTIFS(#REF!,LT86,#REF!,0,#REF!,"&gt;="&amp;MC86,#REF!,"&lt;="&amp;MB86,#REF!,"&lt;="&amp;ME86,#REF!,"&gt;="&amp;MF86,#REF!,"="&amp;KW86,#REF!,"="&amp;KY86)</f>
        <v/>
      </c>
      <c r="MT86" s="1">
        <f>COUNTIFS(#REF!,LT86,#REF!,1,#REF!,"&gt;="&amp;MI86,#REF!,"&lt;="&amp;MH86,#REF!,"&lt;="&amp;ME86,#REF!,"&gt;="&amp;MF86)</f>
        <v/>
      </c>
      <c r="MU86" s="1">
        <f>COUNTIFS(#REF!,LT86,#REF!,0,#REF!,"&gt;="&amp;MI86,#REF!,"&lt;="&amp;MH86,#REF!,"&lt;="&amp;ME86,#REF!,"&gt;="&amp;MF86)</f>
        <v/>
      </c>
      <c r="MV86" s="1">
        <f>COUNTIFS(#REF!,LT86,#REF!,1,#REF!,"&gt;="&amp;MI86,#REF!,"&lt;="&amp;MH86,#REF!,"="&amp;KZ86,#REF!,"="&amp;LA86,#REF!,"&lt;="&amp;ME86,#REF!,"&gt;="&amp;MF86)</f>
        <v/>
      </c>
      <c r="MW86" s="1">
        <f>COUNTIFS(#REF!,LT86,#REF!,0,#REF!,"&gt;="&amp;MI86,#REF!,"&lt;="&amp;MH86,#REF!,"="&amp;KZ86,#REF!,"="&amp;LA86,#REF!,"&lt;="&amp;ME86,#REF!,"&gt;="&amp;MF86)</f>
        <v/>
      </c>
      <c r="MX86" s="1">
        <f>COUNTIFS(#REF!,LT86,#REF!,1,#REF!,"&gt;="&amp;MC86,#REF!,"&lt;="&amp;MB86,#REF!,"&lt;="&amp;ME86,#REF!,"&gt;="&amp;MF86)</f>
        <v/>
      </c>
      <c r="MY86" s="1">
        <f>COUNTIFS(#REF!,LT86,#REF!,0,#REF!,"&gt;="&amp;MC86,#REF!,"&lt;="&amp;MB86,#REF!,"&lt;="&amp;ME86,#REF!,"&gt;="&amp;MF86)</f>
        <v/>
      </c>
      <c r="MZ86" s="1">
        <f>COUNTIFS(#REF!,LT86,#REF!,1,#REF!,"&lt;="&amp;ME86,#REF!,"&gt;="&amp;MF86,#REF!,"="&amp;KV86,#REF!,"="&amp;KX86)</f>
        <v/>
      </c>
      <c r="NA86" s="1">
        <f>COUNTIFS(#REF!,LT86,#REF!,0,#REF!,"&lt;="&amp;ME86,#REF!,"&gt;="&amp;MF86,#REF!,"="&amp;KV86,#REF!,"="&amp;KX86)</f>
        <v/>
      </c>
      <c r="NB86" s="1">
        <f>COUNTIFS(#REF!,LT86,#REF!,1,#REF!,"&lt;="&amp;ME86,#REF!,"&gt;="&amp;MF86,#REF!,"="&amp;KW86,#REF!,"="&amp;KY86)</f>
        <v/>
      </c>
      <c r="NC86" s="1">
        <f>COUNTIFS(#REF!,LT86,#REF!,0,#REF!,"&lt;="&amp;ME86,#REF!,"&gt;="&amp;MF86,#REF!,"="&amp;KW86,#REF!,"="&amp;KY86)</f>
        <v/>
      </c>
      <c r="ND86" s="1">
        <f>MP86+MR86+MT86+MV86+MX86+MZ86+NB86</f>
        <v/>
      </c>
      <c r="NE86" s="1">
        <f>MQ86+MS86+MU86+MW86+MY86+NA86+NC86</f>
        <v/>
      </c>
      <c r="NF86" s="1">
        <f>ND86+NE86</f>
        <v/>
      </c>
      <c r="NG86" s="33">
        <f>ND86/(ND86+NE86)</f>
        <v/>
      </c>
      <c r="NH86" s="3">
        <f>1/NG86</f>
        <v/>
      </c>
      <c r="NI86" s="1">
        <f>LH86</f>
        <v/>
      </c>
      <c r="NJ86" s="79">
        <f>((1-NG86)*(1/(NI86-1))*0.98-(NG86*1))</f>
        <v/>
      </c>
      <c r="NK86" s="34">
        <f>IF(LR86&lt;0.9,0,IF(AND(LR86&gt;1.1),0,1))</f>
        <v/>
      </c>
      <c r="NL86" s="34">
        <f>IF(LS86&lt;0.9,0,IF(AND(LS86&gt;1.1),0,1))</f>
        <v/>
      </c>
      <c r="NM86" s="32">
        <f>IF(NF86&gt;99,1,0)</f>
        <v/>
      </c>
      <c r="NN86" s="32">
        <f>IF(NJ86&gt;0.0799,1,0)</f>
        <v/>
      </c>
      <c r="NO86" s="32">
        <f>IF(NJ86&gt;NQ86,1,0)</f>
        <v/>
      </c>
      <c r="NP86" s="32">
        <f>NM86+NN86+NO86+NK86+NL86</f>
        <v/>
      </c>
      <c r="NQ86" s="79">
        <f>(((100*NG86)*(NI86-1)*0.98)-((1-NG86)*100))/100</f>
        <v/>
      </c>
      <c r="NR86" s="34">
        <f>IF(LR86&lt;0.9,0,IF(AND(LR86&gt;1.1),0,1))</f>
        <v/>
      </c>
      <c r="NS86" s="34">
        <f>IF(LS86&lt;0.9,0,IF(AND(LS86&gt;1.1),0,1))</f>
        <v/>
      </c>
      <c r="NT86" s="32">
        <f>IF(NF86&gt;99,1,0)</f>
        <v/>
      </c>
      <c r="NU86" s="32">
        <f>IF(NQ86&gt;0.0799,1,0)</f>
        <v/>
      </c>
      <c r="NV86" s="32">
        <f>IF(NQ86&gt;NJ86,1,0)</f>
        <v/>
      </c>
      <c r="NW86" s="32">
        <f>NT86+NU86+NV86+NR86+NS86</f>
        <v/>
      </c>
      <c r="NX86">
        <f>IF(NP86=5,"LayHome1-0",IF(AND(NW86=5),"BackHome1-0",""))</f>
        <v/>
      </c>
      <c r="NY86">
        <f>IF(NP86=5,KN86,IF(AND(NW86=5),KN86,""))</f>
        <v/>
      </c>
      <c r="NZ86">
        <f>IF(NP86=5,"Match Odds",IF(AND(NW86=5),"Match Odds",""))</f>
        <v/>
      </c>
      <c r="OA86">
        <f>IF(NP86=5,KP86,IF(AND(NW86=5),KP86,""))</f>
        <v/>
      </c>
      <c r="OB86">
        <f>IF(NP86=5,"MATCH_ODDS",IF(AND(NW86=5),"MATCH_ODDS",""))</f>
        <v/>
      </c>
      <c r="OC86">
        <f>IF(NP86=5,"LAY",IF(AND(NW86=5),"BACK",""))</f>
        <v/>
      </c>
    </row>
    <row r="87" ht="16.5" customHeight="1" thickBot="1" thickTop="1">
      <c r="A87" s="2" t="n"/>
      <c r="KN87" s="1">
        <f>IF(INDEX(#REF!,MATCH('HT 1-0'!D87,#REF!,0))=INDEX(#REF!,MATCH('HT 1-0'!D87,#REF!,0)),INDEX(#REF!,MATCH('HT 1-0'!D87,#REF!,0)),"ERROR")</f>
        <v/>
      </c>
      <c r="KO87" s="1">
        <f>IF(INDEX(#REF!,MATCH('HT 1-0'!E87,#REF!,0))=INDEX(#REF!,MATCH('HT 1-0'!E87,#REF!,0)),INDEX(#REF!,MATCH('HT 1-0'!E87,#REF!,0)),"ERROR")</f>
        <v/>
      </c>
      <c r="KP87" s="1">
        <f>KN87&amp;" v "&amp;KO87</f>
        <v/>
      </c>
      <c r="KQ87">
        <f>B87&amp;"_"&amp;C87</f>
        <v/>
      </c>
      <c r="KR87" s="1">
        <f>IF((HW87/KK87)&lt;0.335,"G",IF((HW87/KK87)&gt;0.67,"R","A"))</f>
        <v/>
      </c>
      <c r="KS87" s="1">
        <f>IF((HX87/KK87)&lt;0.335,"G",IF((HX87/KK87)&gt;0.67,"R","A"))</f>
        <v/>
      </c>
      <c r="KT87" s="1">
        <f>IF((IH87/KK87)&lt;0.335,"G",IF((IH87/KK87)&gt;0.67,"R","A"))</f>
        <v/>
      </c>
      <c r="KU87" s="1">
        <f>IF((II87/KK87)&lt;0.335,"G",IF((II87/KK87)&gt;0.67,"R","A"))</f>
        <v/>
      </c>
      <c r="KV87" s="1">
        <f>IF((HZ87/KK87)&lt;0.335,"G",IF((HZ87/KK87)&gt;0.67,"R","A"))</f>
        <v/>
      </c>
      <c r="KW87" s="1">
        <f>IF((HY87/KK87)&lt;0.335,"G",IF((HY87/KK87)&gt;0.67,"R","A"))</f>
        <v/>
      </c>
      <c r="KX87" s="1">
        <f>IF((IK87/KK87)&lt;0.335,"G",IF((IK87/KK87)&gt;0.67,"R","A"))</f>
        <v/>
      </c>
      <c r="KY87" s="1">
        <f>IF((IJ87/KK87)&lt;0.335,"G",IF((IJ87/KK87)&gt;0.67,"R","A"))</f>
        <v/>
      </c>
      <c r="KZ87" s="1">
        <f>IF((HQ87/KK87)&lt;0.335,"G",IF((HQ87/KK87)&gt;0.67,"R","A"))</f>
        <v/>
      </c>
      <c r="LA87" s="1">
        <f>IF((IB87/KK87)&lt;0.335,"G",IF((IB87/KK87)&gt;0.67,"R","A"))</f>
        <v/>
      </c>
      <c r="LB87">
        <f>IF(LQ87="1-0",INDEX(Scrape!#REF!,MATCH('HT 1-0'!KP87,Scrape!$B:$B,0)),"")</f>
        <v/>
      </c>
      <c r="LC87">
        <f>IF(LQ87="1-0",INDEX(Scrape!$A:$A,MATCH('HT 1-0'!KP87,Scrape!$B:$B,0)),"")</f>
        <v/>
      </c>
      <c r="LD87">
        <f>IF(LQ87="1-0",INDEX(Scrape!$B:$B,MATCH('HT 1-0'!KP87,Scrape!$B:$B,0)),"")</f>
        <v/>
      </c>
      <c r="LE87">
        <f>IF(LQ87="1-0",INDEX(Scrape!$C:$C,MATCH('HT 1-0'!KP87,Scrape!$B:$B,0)),"")</f>
        <v/>
      </c>
      <c r="LF87">
        <f>IF(LQ87="1-0",INDEX(Scrape!$D:$D,MATCH('HT 1-0'!KP87,Scrape!$B:$B,0)),"")</f>
        <v/>
      </c>
      <c r="LG87">
        <f>IF(LQ87="1-0",INDEX(Scrape!$E:$E,MATCH('HT 1-0'!KP87,Scrape!$B:$B,0)),"")</f>
        <v/>
      </c>
      <c r="LH87">
        <f>IF(LQ87="1-0",INDEX(Scrape!$F:$F,MATCH('HT 1-0'!KP87,Scrape!$B:$B,0)),"")</f>
        <v/>
      </c>
      <c r="LI87">
        <f>IF(LQ87="1-0",INDEX(Scrape!$G:$G,MATCH('HT 1-0'!KP87,Scrape!$B:$B,0)),"")</f>
        <v/>
      </c>
      <c r="LJ87">
        <f>IF(LQ87="1-0",INDEX(Scrape!$H:$H,MATCH('HT 1-0'!KP87,Scrape!$B:$B,0)),"")</f>
        <v/>
      </c>
      <c r="LK87">
        <f>IF(LQ87="1-0",INDEX(Scrape!$I:$I,MATCH('HT 1-0'!KP87,Scrape!$B:$B,0)),"")</f>
        <v/>
      </c>
      <c r="LL87">
        <f>IF(LQ87="1-0",INDEX(Scrape!$J:$J,MATCH('HT 1-0'!KP87,Scrape!$B:$B,0)),"")</f>
        <v/>
      </c>
      <c r="LM87">
        <f>IF(LQ87="1-0",INDEX(Scrape!$K:$K,MATCH('HT 1-0'!KP87,Scrape!$B:$B,0)),"")</f>
        <v/>
      </c>
      <c r="LN87">
        <f>IF(LQ87="1-0",INDEX(Scrape!$L:$L,MATCH('HT 1-0'!KP87,Scrape!$B:$B,0)),"")</f>
        <v/>
      </c>
      <c r="LO87">
        <f>IF(LQ87="1-0",INDEX(Scrape!$M:$M,MATCH('HT 1-0'!KP87,Scrape!$B:$B,0)),"")</f>
        <v/>
      </c>
      <c r="LP87">
        <f>IF(LQ87="1-0",INDEX(Scrape!$N:$N,MATCH('HT 1-0'!KP87,Scrape!$B:$B,0)),"")</f>
        <v/>
      </c>
      <c r="LQ87">
        <f>INDEX(Scrape!$O:$O,MATCH('HT 1-0'!KP87,Scrape!$B:$B,0))</f>
        <v/>
      </c>
      <c r="LR87">
        <f>(1/LJ87)+(1/LI87)+(1/LH87)</f>
        <v/>
      </c>
      <c r="LS87">
        <f>(1/LG87)+(1/LF87)+(1/LE87)</f>
        <v/>
      </c>
      <c r="LT87" s="8">
        <f>IF(INDEX(#REF!,MATCH(KQ87,#REF!,0))=INDEX(#REF!,MATCH(KQ87,#REF!,0)),INDEX(#REF!,MATCH(KQ87,#REF!,0)),"ERROR")</f>
        <v/>
      </c>
      <c r="LU87" s="4">
        <f>IF(KR87="G",2,IF(KR87="R",0.5,IF(KR87="A",1)))</f>
        <v/>
      </c>
      <c r="LV87" s="4">
        <f>IF(KS87="G",0.5,IF(KS87="R",2,IF(KS87="A",1)))</f>
        <v/>
      </c>
      <c r="LW87" s="4">
        <f>IF(KT87="G",2,IF(KT87="R",0.5,IF(KT87="A",1)))</f>
        <v/>
      </c>
      <c r="LX87" s="4">
        <f>IF(KU87="G",0.5,IF(KU87="R",2,IF(KU87="A",1)))</f>
        <v/>
      </c>
      <c r="LY87" s="7">
        <f>(LK87*(LU87+LX87)+(LL87*(LU87+LX87)))</f>
        <v/>
      </c>
      <c r="LZ87" s="7">
        <f>(LN87*(LV87+LW87)+(LO87*(LV87+LW87)))</f>
        <v/>
      </c>
      <c r="MA87" s="11">
        <f>LY87-LZ87</f>
        <v/>
      </c>
      <c r="MB87" s="5">
        <f>MA87+2</f>
        <v/>
      </c>
      <c r="MC87" s="6">
        <f>MA87-2</f>
        <v/>
      </c>
      <c r="MD87" s="4">
        <f>LE87</f>
        <v/>
      </c>
      <c r="ME87" s="9">
        <f>IF(MD87=0,1000,MD87+0.75)</f>
        <v/>
      </c>
      <c r="MF87" s="10">
        <f>IF(MD87=0,0,MD87-0.75)</f>
        <v/>
      </c>
      <c r="MG87" s="4">
        <f>((LM87*(LU87+LX87))-((LP87*(LV87+LW87))))</f>
        <v/>
      </c>
      <c r="MH87" s="9">
        <f>MG87*1.2</f>
        <v/>
      </c>
      <c r="MI87" s="10">
        <f>MG87*0.8</f>
        <v/>
      </c>
      <c r="MJ87">
        <f>IFERROR(NX87,"")</f>
        <v/>
      </c>
      <c r="MK87">
        <f>IFERROR(NY87,"")</f>
        <v/>
      </c>
      <c r="ML87">
        <f>IFERROR(NZ87,"")</f>
        <v/>
      </c>
      <c r="MM87">
        <f>IFERROR(OA87,"")</f>
        <v/>
      </c>
      <c r="MN87">
        <f>IFERROR(OB87,"")</f>
        <v/>
      </c>
      <c r="MO87">
        <f>IFERROR(OC87,"")</f>
        <v/>
      </c>
      <c r="MP87" s="1">
        <f>COUNTIFS(#REF!,LT87,#REF!,1,#REF!,"&gt;="&amp;MC87,#REF!,"&lt;="&amp;MB87,#REF!,"&lt;="&amp;ME87,#REF!,"&gt;="&amp;MF87,#REF!,"="&amp;KV87,#REF!,"="&amp;KX87)</f>
        <v/>
      </c>
      <c r="MQ87" s="1">
        <f>COUNTIFS(#REF!,LT87,#REF!,0,#REF!,"&gt;="&amp;MC87,#REF!,"&lt;="&amp;MB87,#REF!,"&lt;="&amp;ME87,#REF!,"&gt;="&amp;MF87,#REF!,"="&amp;KV87,#REF!,"="&amp;KX87)</f>
        <v/>
      </c>
      <c r="MR87" s="1">
        <f>COUNTIFS(#REF!,LT87,#REF!,1,#REF!,"&gt;="&amp;MC87,#REF!,"&lt;="&amp;MB87,#REF!,"&lt;="&amp;ME87,#REF!,"&gt;="&amp;MF87,#REF!,"="&amp;KW87,#REF!,"="&amp;KY87)</f>
        <v/>
      </c>
      <c r="MS87" s="1">
        <f>COUNTIFS(#REF!,LT87,#REF!,0,#REF!,"&gt;="&amp;MC87,#REF!,"&lt;="&amp;MB87,#REF!,"&lt;="&amp;ME87,#REF!,"&gt;="&amp;MF87,#REF!,"="&amp;KW87,#REF!,"="&amp;KY87)</f>
        <v/>
      </c>
      <c r="MT87" s="1">
        <f>COUNTIFS(#REF!,LT87,#REF!,1,#REF!,"&gt;="&amp;MI87,#REF!,"&lt;="&amp;MH87,#REF!,"&lt;="&amp;ME87,#REF!,"&gt;="&amp;MF87)</f>
        <v/>
      </c>
      <c r="MU87" s="1">
        <f>COUNTIFS(#REF!,LT87,#REF!,0,#REF!,"&gt;="&amp;MI87,#REF!,"&lt;="&amp;MH87,#REF!,"&lt;="&amp;ME87,#REF!,"&gt;="&amp;MF87)</f>
        <v/>
      </c>
      <c r="MV87" s="1">
        <f>COUNTIFS(#REF!,LT87,#REF!,1,#REF!,"&gt;="&amp;MI87,#REF!,"&lt;="&amp;MH87,#REF!,"="&amp;KZ87,#REF!,"="&amp;LA87,#REF!,"&lt;="&amp;ME87,#REF!,"&gt;="&amp;MF87)</f>
        <v/>
      </c>
      <c r="MW87" s="1">
        <f>COUNTIFS(#REF!,LT87,#REF!,0,#REF!,"&gt;="&amp;MI87,#REF!,"&lt;="&amp;MH87,#REF!,"="&amp;KZ87,#REF!,"="&amp;LA87,#REF!,"&lt;="&amp;ME87,#REF!,"&gt;="&amp;MF87)</f>
        <v/>
      </c>
      <c r="MX87" s="1">
        <f>COUNTIFS(#REF!,LT87,#REF!,1,#REF!,"&gt;="&amp;MC87,#REF!,"&lt;="&amp;MB87,#REF!,"&lt;="&amp;ME87,#REF!,"&gt;="&amp;MF87)</f>
        <v/>
      </c>
      <c r="MY87" s="1">
        <f>COUNTIFS(#REF!,LT87,#REF!,0,#REF!,"&gt;="&amp;MC87,#REF!,"&lt;="&amp;MB87,#REF!,"&lt;="&amp;ME87,#REF!,"&gt;="&amp;MF87)</f>
        <v/>
      </c>
      <c r="MZ87" s="1">
        <f>COUNTIFS(#REF!,LT87,#REF!,1,#REF!,"&lt;="&amp;ME87,#REF!,"&gt;="&amp;MF87,#REF!,"="&amp;KV87,#REF!,"="&amp;KX87)</f>
        <v/>
      </c>
      <c r="NA87" s="1">
        <f>COUNTIFS(#REF!,LT87,#REF!,0,#REF!,"&lt;="&amp;ME87,#REF!,"&gt;="&amp;MF87,#REF!,"="&amp;KV87,#REF!,"="&amp;KX87)</f>
        <v/>
      </c>
      <c r="NB87" s="1">
        <f>COUNTIFS(#REF!,LT87,#REF!,1,#REF!,"&lt;="&amp;ME87,#REF!,"&gt;="&amp;MF87,#REF!,"="&amp;KW87,#REF!,"="&amp;KY87)</f>
        <v/>
      </c>
      <c r="NC87" s="1">
        <f>COUNTIFS(#REF!,LT87,#REF!,0,#REF!,"&lt;="&amp;ME87,#REF!,"&gt;="&amp;MF87,#REF!,"="&amp;KW87,#REF!,"="&amp;KY87)</f>
        <v/>
      </c>
      <c r="ND87" s="1">
        <f>MP87+MR87+MT87+MV87+MX87+MZ87+NB87</f>
        <v/>
      </c>
      <c r="NE87" s="1">
        <f>MQ87+MS87+MU87+MW87+MY87+NA87+NC87</f>
        <v/>
      </c>
      <c r="NF87" s="1">
        <f>ND87+NE87</f>
        <v/>
      </c>
      <c r="NG87" s="33">
        <f>ND87/(ND87+NE87)</f>
        <v/>
      </c>
      <c r="NH87" s="3">
        <f>1/NG87</f>
        <v/>
      </c>
      <c r="NI87" s="1">
        <f>LH87</f>
        <v/>
      </c>
      <c r="NJ87" s="79">
        <f>((1-NG87)*(1/(NI87-1))*0.98-(NG87*1))</f>
        <v/>
      </c>
      <c r="NK87" s="34">
        <f>IF(LR87&lt;0.9,0,IF(AND(LR87&gt;1.1),0,1))</f>
        <v/>
      </c>
      <c r="NL87" s="34">
        <f>IF(LS87&lt;0.9,0,IF(AND(LS87&gt;1.1),0,1))</f>
        <v/>
      </c>
      <c r="NM87" s="32">
        <f>IF(NF87&gt;99,1,0)</f>
        <v/>
      </c>
      <c r="NN87" s="32">
        <f>IF(NJ87&gt;0.0799,1,0)</f>
        <v/>
      </c>
      <c r="NO87" s="32">
        <f>IF(NJ87&gt;NQ87,1,0)</f>
        <v/>
      </c>
      <c r="NP87" s="32">
        <f>NM87+NN87+NO87+NK87+NL87</f>
        <v/>
      </c>
      <c r="NQ87" s="79">
        <f>(((100*NG87)*(NI87-1)*0.98)-((1-NG87)*100))/100</f>
        <v/>
      </c>
      <c r="NR87" s="34">
        <f>IF(LR87&lt;0.9,0,IF(AND(LR87&gt;1.1),0,1))</f>
        <v/>
      </c>
      <c r="NS87" s="34">
        <f>IF(LS87&lt;0.9,0,IF(AND(LS87&gt;1.1),0,1))</f>
        <v/>
      </c>
      <c r="NT87" s="32">
        <f>IF(NF87&gt;99,1,0)</f>
        <v/>
      </c>
      <c r="NU87" s="32">
        <f>IF(NQ87&gt;0.0799,1,0)</f>
        <v/>
      </c>
      <c r="NV87" s="32">
        <f>IF(NQ87&gt;NJ87,1,0)</f>
        <v/>
      </c>
      <c r="NW87" s="32">
        <f>NT87+NU87+NV87+NR87+NS87</f>
        <v/>
      </c>
      <c r="NX87">
        <f>IF(NP87=5,"LayHome1-0",IF(AND(NW87=5),"BackHome1-0",""))</f>
        <v/>
      </c>
      <c r="NY87">
        <f>IF(NP87=5,KN87,IF(AND(NW87=5),KN87,""))</f>
        <v/>
      </c>
      <c r="NZ87">
        <f>IF(NP87=5,"Match Odds",IF(AND(NW87=5),"Match Odds",""))</f>
        <v/>
      </c>
      <c r="OA87">
        <f>IF(NP87=5,KP87,IF(AND(NW87=5),KP87,""))</f>
        <v/>
      </c>
      <c r="OB87">
        <f>IF(NP87=5,"MATCH_ODDS",IF(AND(NW87=5),"MATCH_ODDS",""))</f>
        <v/>
      </c>
      <c r="OC87">
        <f>IF(NP87=5,"LAY",IF(AND(NW87=5),"BACK",""))</f>
        <v/>
      </c>
    </row>
    <row r="88" ht="16.5" customHeight="1" thickBot="1" thickTop="1">
      <c r="A88" s="2" t="n"/>
      <c r="KN88" s="1">
        <f>IF(INDEX(#REF!,MATCH('HT 1-0'!D88,#REF!,0))=INDEX(#REF!,MATCH('HT 1-0'!D88,#REF!,0)),INDEX(#REF!,MATCH('HT 1-0'!D88,#REF!,0)),"ERROR")</f>
        <v/>
      </c>
      <c r="KO88" s="1">
        <f>IF(INDEX(#REF!,MATCH('HT 1-0'!E88,#REF!,0))=INDEX(#REF!,MATCH('HT 1-0'!E88,#REF!,0)),INDEX(#REF!,MATCH('HT 1-0'!E88,#REF!,0)),"ERROR")</f>
        <v/>
      </c>
      <c r="KP88" s="1">
        <f>KN88&amp;" v "&amp;KO88</f>
        <v/>
      </c>
      <c r="KQ88">
        <f>B88&amp;"_"&amp;C88</f>
        <v/>
      </c>
      <c r="KR88" s="1">
        <f>IF((HW88/KK88)&lt;0.335,"G",IF((HW88/KK88)&gt;0.67,"R","A"))</f>
        <v/>
      </c>
      <c r="KS88" s="1">
        <f>IF((HX88/KK88)&lt;0.335,"G",IF((HX88/KK88)&gt;0.67,"R","A"))</f>
        <v/>
      </c>
      <c r="KT88" s="1">
        <f>IF((IH88/KK88)&lt;0.335,"G",IF((IH88/KK88)&gt;0.67,"R","A"))</f>
        <v/>
      </c>
      <c r="KU88" s="1">
        <f>IF((II88/KK88)&lt;0.335,"G",IF((II88/KK88)&gt;0.67,"R","A"))</f>
        <v/>
      </c>
      <c r="KV88" s="1">
        <f>IF((HZ88/KK88)&lt;0.335,"G",IF((HZ88/KK88)&gt;0.67,"R","A"))</f>
        <v/>
      </c>
      <c r="KW88" s="1">
        <f>IF((HY88/KK88)&lt;0.335,"G",IF((HY88/KK88)&gt;0.67,"R","A"))</f>
        <v/>
      </c>
      <c r="KX88" s="1">
        <f>IF((IK88/KK88)&lt;0.335,"G",IF((IK88/KK88)&gt;0.67,"R","A"))</f>
        <v/>
      </c>
      <c r="KY88" s="1">
        <f>IF((IJ88/KK88)&lt;0.335,"G",IF((IJ88/KK88)&gt;0.67,"R","A"))</f>
        <v/>
      </c>
      <c r="KZ88" s="1">
        <f>IF((HQ88/KK88)&lt;0.335,"G",IF((HQ88/KK88)&gt;0.67,"R","A"))</f>
        <v/>
      </c>
      <c r="LA88" s="1">
        <f>IF((IB88/KK88)&lt;0.335,"G",IF((IB88/KK88)&gt;0.67,"R","A"))</f>
        <v/>
      </c>
      <c r="LB88">
        <f>IF(LQ88="1-0",INDEX(Scrape!#REF!,MATCH('HT 1-0'!KP88,Scrape!$B:$B,0)),"")</f>
        <v/>
      </c>
      <c r="LC88">
        <f>IF(LQ88="1-0",INDEX(Scrape!$A:$A,MATCH('HT 1-0'!KP88,Scrape!$B:$B,0)),"")</f>
        <v/>
      </c>
      <c r="LD88">
        <f>IF(LQ88="1-0",INDEX(Scrape!$B:$B,MATCH('HT 1-0'!KP88,Scrape!$B:$B,0)),"")</f>
        <v/>
      </c>
      <c r="LE88">
        <f>IF(LQ88="1-0",INDEX(Scrape!$C:$C,MATCH('HT 1-0'!KP88,Scrape!$B:$B,0)),"")</f>
        <v/>
      </c>
      <c r="LF88">
        <f>IF(LQ88="1-0",INDEX(Scrape!$D:$D,MATCH('HT 1-0'!KP88,Scrape!$B:$B,0)),"")</f>
        <v/>
      </c>
      <c r="LG88">
        <f>IF(LQ88="1-0",INDEX(Scrape!$E:$E,MATCH('HT 1-0'!KP88,Scrape!$B:$B,0)),"")</f>
        <v/>
      </c>
      <c r="LH88">
        <f>IF(LQ88="1-0",INDEX(Scrape!$F:$F,MATCH('HT 1-0'!KP88,Scrape!$B:$B,0)),"")</f>
        <v/>
      </c>
      <c r="LI88">
        <f>IF(LQ88="1-0",INDEX(Scrape!$G:$G,MATCH('HT 1-0'!KP88,Scrape!$B:$B,0)),"")</f>
        <v/>
      </c>
      <c r="LJ88">
        <f>IF(LQ88="1-0",INDEX(Scrape!$H:$H,MATCH('HT 1-0'!KP88,Scrape!$B:$B,0)),"")</f>
        <v/>
      </c>
      <c r="LK88">
        <f>IF(LQ88="1-0",INDEX(Scrape!$I:$I,MATCH('HT 1-0'!KP88,Scrape!$B:$B,0)),"")</f>
        <v/>
      </c>
      <c r="LL88">
        <f>IF(LQ88="1-0",INDEX(Scrape!$J:$J,MATCH('HT 1-0'!KP88,Scrape!$B:$B,0)),"")</f>
        <v/>
      </c>
      <c r="LM88">
        <f>IF(LQ88="1-0",INDEX(Scrape!$K:$K,MATCH('HT 1-0'!KP88,Scrape!$B:$B,0)),"")</f>
        <v/>
      </c>
      <c r="LN88">
        <f>IF(LQ88="1-0",INDEX(Scrape!$L:$L,MATCH('HT 1-0'!KP88,Scrape!$B:$B,0)),"")</f>
        <v/>
      </c>
      <c r="LO88">
        <f>IF(LQ88="1-0",INDEX(Scrape!$M:$M,MATCH('HT 1-0'!KP88,Scrape!$B:$B,0)),"")</f>
        <v/>
      </c>
      <c r="LP88">
        <f>IF(LQ88="1-0",INDEX(Scrape!$N:$N,MATCH('HT 1-0'!KP88,Scrape!$B:$B,0)),"")</f>
        <v/>
      </c>
      <c r="LQ88">
        <f>INDEX(Scrape!$O:$O,MATCH('HT 1-0'!KP88,Scrape!$B:$B,0))</f>
        <v/>
      </c>
      <c r="LR88">
        <f>(1/LJ88)+(1/LI88)+(1/LH88)</f>
        <v/>
      </c>
      <c r="LS88">
        <f>(1/LG88)+(1/LF88)+(1/LE88)</f>
        <v/>
      </c>
      <c r="LT88" s="8">
        <f>IF(INDEX(#REF!,MATCH(KQ88,#REF!,0))=INDEX(#REF!,MATCH(KQ88,#REF!,0)),INDEX(#REF!,MATCH(KQ88,#REF!,0)),"ERROR")</f>
        <v/>
      </c>
      <c r="LU88" s="4">
        <f>IF(KR88="G",2,IF(KR88="R",0.5,IF(KR88="A",1)))</f>
        <v/>
      </c>
      <c r="LV88" s="4">
        <f>IF(KS88="G",0.5,IF(KS88="R",2,IF(KS88="A",1)))</f>
        <v/>
      </c>
      <c r="LW88" s="4">
        <f>IF(KT88="G",2,IF(KT88="R",0.5,IF(KT88="A",1)))</f>
        <v/>
      </c>
      <c r="LX88" s="4">
        <f>IF(KU88="G",0.5,IF(KU88="R",2,IF(KU88="A",1)))</f>
        <v/>
      </c>
      <c r="LY88" s="7">
        <f>(LK88*(LU88+LX88)+(LL88*(LU88+LX88)))</f>
        <v/>
      </c>
      <c r="LZ88" s="7">
        <f>(LN88*(LV88+LW88)+(LO88*(LV88+LW88)))</f>
        <v/>
      </c>
      <c r="MA88" s="11">
        <f>LY88-LZ88</f>
        <v/>
      </c>
      <c r="MB88" s="5">
        <f>MA88+2</f>
        <v/>
      </c>
      <c r="MC88" s="6">
        <f>MA88-2</f>
        <v/>
      </c>
      <c r="MD88" s="4">
        <f>LE88</f>
        <v/>
      </c>
      <c r="ME88" s="9">
        <f>IF(MD88=0,1000,MD88+0.75)</f>
        <v/>
      </c>
      <c r="MF88" s="10">
        <f>IF(MD88=0,0,MD88-0.75)</f>
        <v/>
      </c>
      <c r="MG88" s="4">
        <f>((LM88*(LU88+LX88))-((LP88*(LV88+LW88))))</f>
        <v/>
      </c>
      <c r="MH88" s="9">
        <f>MG88*1.2</f>
        <v/>
      </c>
      <c r="MI88" s="10">
        <f>MG88*0.8</f>
        <v/>
      </c>
      <c r="MJ88">
        <f>IFERROR(NX88,"")</f>
        <v/>
      </c>
      <c r="MK88">
        <f>IFERROR(NY88,"")</f>
        <v/>
      </c>
      <c r="ML88">
        <f>IFERROR(NZ88,"")</f>
        <v/>
      </c>
      <c r="MM88">
        <f>IFERROR(OA88,"")</f>
        <v/>
      </c>
      <c r="MN88">
        <f>IFERROR(OB88,"")</f>
        <v/>
      </c>
      <c r="MO88">
        <f>IFERROR(OC88,"")</f>
        <v/>
      </c>
      <c r="MP88" s="1">
        <f>COUNTIFS(#REF!,LT88,#REF!,1,#REF!,"&gt;="&amp;MC88,#REF!,"&lt;="&amp;MB88,#REF!,"&lt;="&amp;ME88,#REF!,"&gt;="&amp;MF88,#REF!,"="&amp;KV88,#REF!,"="&amp;KX88)</f>
        <v/>
      </c>
      <c r="MQ88" s="1">
        <f>COUNTIFS(#REF!,LT88,#REF!,0,#REF!,"&gt;="&amp;MC88,#REF!,"&lt;="&amp;MB88,#REF!,"&lt;="&amp;ME88,#REF!,"&gt;="&amp;MF88,#REF!,"="&amp;KV88,#REF!,"="&amp;KX88)</f>
        <v/>
      </c>
      <c r="MR88" s="1">
        <f>COUNTIFS(#REF!,LT88,#REF!,1,#REF!,"&gt;="&amp;MC88,#REF!,"&lt;="&amp;MB88,#REF!,"&lt;="&amp;ME88,#REF!,"&gt;="&amp;MF88,#REF!,"="&amp;KW88,#REF!,"="&amp;KY88)</f>
        <v/>
      </c>
      <c r="MS88" s="1">
        <f>COUNTIFS(#REF!,LT88,#REF!,0,#REF!,"&gt;="&amp;MC88,#REF!,"&lt;="&amp;MB88,#REF!,"&lt;="&amp;ME88,#REF!,"&gt;="&amp;MF88,#REF!,"="&amp;KW88,#REF!,"="&amp;KY88)</f>
        <v/>
      </c>
      <c r="MT88" s="1">
        <f>COUNTIFS(#REF!,LT88,#REF!,1,#REF!,"&gt;="&amp;MI88,#REF!,"&lt;="&amp;MH88,#REF!,"&lt;="&amp;ME88,#REF!,"&gt;="&amp;MF88)</f>
        <v/>
      </c>
      <c r="MU88" s="1">
        <f>COUNTIFS(#REF!,LT88,#REF!,0,#REF!,"&gt;="&amp;MI88,#REF!,"&lt;="&amp;MH88,#REF!,"&lt;="&amp;ME88,#REF!,"&gt;="&amp;MF88)</f>
        <v/>
      </c>
      <c r="MV88" s="1">
        <f>COUNTIFS(#REF!,LT88,#REF!,1,#REF!,"&gt;="&amp;MI88,#REF!,"&lt;="&amp;MH88,#REF!,"="&amp;KZ88,#REF!,"="&amp;LA88,#REF!,"&lt;="&amp;ME88,#REF!,"&gt;="&amp;MF88)</f>
        <v/>
      </c>
      <c r="MW88" s="1">
        <f>COUNTIFS(#REF!,LT88,#REF!,0,#REF!,"&gt;="&amp;MI88,#REF!,"&lt;="&amp;MH88,#REF!,"="&amp;KZ88,#REF!,"="&amp;LA88,#REF!,"&lt;="&amp;ME88,#REF!,"&gt;="&amp;MF88)</f>
        <v/>
      </c>
      <c r="MX88" s="1">
        <f>COUNTIFS(#REF!,LT88,#REF!,1,#REF!,"&gt;="&amp;MC88,#REF!,"&lt;="&amp;MB88,#REF!,"&lt;="&amp;ME88,#REF!,"&gt;="&amp;MF88)</f>
        <v/>
      </c>
      <c r="MY88" s="1">
        <f>COUNTIFS(#REF!,LT88,#REF!,0,#REF!,"&gt;="&amp;MC88,#REF!,"&lt;="&amp;MB88,#REF!,"&lt;="&amp;ME88,#REF!,"&gt;="&amp;MF88)</f>
        <v/>
      </c>
      <c r="MZ88" s="1">
        <f>COUNTIFS(#REF!,LT88,#REF!,1,#REF!,"&lt;="&amp;ME88,#REF!,"&gt;="&amp;MF88,#REF!,"="&amp;KV88,#REF!,"="&amp;KX88)</f>
        <v/>
      </c>
      <c r="NA88" s="1">
        <f>COUNTIFS(#REF!,LT88,#REF!,0,#REF!,"&lt;="&amp;ME88,#REF!,"&gt;="&amp;MF88,#REF!,"="&amp;KV88,#REF!,"="&amp;KX88)</f>
        <v/>
      </c>
      <c r="NB88" s="1">
        <f>COUNTIFS(#REF!,LT88,#REF!,1,#REF!,"&lt;="&amp;ME88,#REF!,"&gt;="&amp;MF88,#REF!,"="&amp;KW88,#REF!,"="&amp;KY88)</f>
        <v/>
      </c>
      <c r="NC88" s="1">
        <f>COUNTIFS(#REF!,LT88,#REF!,0,#REF!,"&lt;="&amp;ME88,#REF!,"&gt;="&amp;MF88,#REF!,"="&amp;KW88,#REF!,"="&amp;KY88)</f>
        <v/>
      </c>
      <c r="ND88" s="1">
        <f>MP88+MR88+MT88+MV88+MX88+MZ88+NB88</f>
        <v/>
      </c>
      <c r="NE88" s="1">
        <f>MQ88+MS88+MU88+MW88+MY88+NA88+NC88</f>
        <v/>
      </c>
      <c r="NF88" s="1">
        <f>ND88+NE88</f>
        <v/>
      </c>
      <c r="NG88" s="33">
        <f>ND88/(ND88+NE88)</f>
        <v/>
      </c>
      <c r="NH88" s="3">
        <f>1/NG88</f>
        <v/>
      </c>
      <c r="NI88" s="1">
        <f>LH88</f>
        <v/>
      </c>
      <c r="NJ88" s="79">
        <f>((1-NG88)*(1/(NI88-1))*0.98-(NG88*1))</f>
        <v/>
      </c>
      <c r="NK88" s="34">
        <f>IF(LR88&lt;0.9,0,IF(AND(LR88&gt;1.1),0,1))</f>
        <v/>
      </c>
      <c r="NL88" s="34">
        <f>IF(LS88&lt;0.9,0,IF(AND(LS88&gt;1.1),0,1))</f>
        <v/>
      </c>
      <c r="NM88" s="32">
        <f>IF(NF88&gt;99,1,0)</f>
        <v/>
      </c>
      <c r="NN88" s="32">
        <f>IF(NJ88&gt;0.0799,1,0)</f>
        <v/>
      </c>
      <c r="NO88" s="32">
        <f>IF(NJ88&gt;NQ88,1,0)</f>
        <v/>
      </c>
      <c r="NP88" s="32">
        <f>NM88+NN88+NO88+NK88+NL88</f>
        <v/>
      </c>
      <c r="NQ88" s="79">
        <f>(((100*NG88)*(NI88-1)*0.98)-((1-NG88)*100))/100</f>
        <v/>
      </c>
      <c r="NR88" s="34">
        <f>IF(LR88&lt;0.9,0,IF(AND(LR88&gt;1.1),0,1))</f>
        <v/>
      </c>
      <c r="NS88" s="34">
        <f>IF(LS88&lt;0.9,0,IF(AND(LS88&gt;1.1),0,1))</f>
        <v/>
      </c>
      <c r="NT88" s="32">
        <f>IF(NF88&gt;99,1,0)</f>
        <v/>
      </c>
      <c r="NU88" s="32">
        <f>IF(NQ88&gt;0.0799,1,0)</f>
        <v/>
      </c>
      <c r="NV88" s="32">
        <f>IF(NQ88&gt;NJ88,1,0)</f>
        <v/>
      </c>
      <c r="NW88" s="32">
        <f>NT88+NU88+NV88+NR88+NS88</f>
        <v/>
      </c>
      <c r="NX88">
        <f>IF(NP88=5,"LayHome1-0",IF(AND(NW88=5),"BackHome1-0",""))</f>
        <v/>
      </c>
      <c r="NY88">
        <f>IF(NP88=5,KN88,IF(AND(NW88=5),KN88,""))</f>
        <v/>
      </c>
      <c r="NZ88">
        <f>IF(NP88=5,"Match Odds",IF(AND(NW88=5),"Match Odds",""))</f>
        <v/>
      </c>
      <c r="OA88">
        <f>IF(NP88=5,KP88,IF(AND(NW88=5),KP88,""))</f>
        <v/>
      </c>
      <c r="OB88">
        <f>IF(NP88=5,"MATCH_ODDS",IF(AND(NW88=5),"MATCH_ODDS",""))</f>
        <v/>
      </c>
      <c r="OC88">
        <f>IF(NP88=5,"LAY",IF(AND(NW88=5),"BACK",""))</f>
        <v/>
      </c>
    </row>
    <row r="89" ht="16.5" customHeight="1" thickBot="1" thickTop="1">
      <c r="A89" s="2" t="n"/>
      <c r="KN89" s="1">
        <f>IF(INDEX(#REF!,MATCH('HT 1-0'!D89,#REF!,0))=INDEX(#REF!,MATCH('HT 1-0'!D89,#REF!,0)),INDEX(#REF!,MATCH('HT 1-0'!D89,#REF!,0)),"ERROR")</f>
        <v/>
      </c>
      <c r="KO89" s="1">
        <f>IF(INDEX(#REF!,MATCH('HT 1-0'!E89,#REF!,0))=INDEX(#REF!,MATCH('HT 1-0'!E89,#REF!,0)),INDEX(#REF!,MATCH('HT 1-0'!E89,#REF!,0)),"ERROR")</f>
        <v/>
      </c>
      <c r="KP89" s="1">
        <f>KN89&amp;" v "&amp;KO89</f>
        <v/>
      </c>
      <c r="KQ89">
        <f>B89&amp;"_"&amp;C89</f>
        <v/>
      </c>
      <c r="KR89" s="1">
        <f>IF((HW89/KK89)&lt;0.335,"G",IF((HW89/KK89)&gt;0.67,"R","A"))</f>
        <v/>
      </c>
      <c r="KS89" s="1">
        <f>IF((HX89/KK89)&lt;0.335,"G",IF((HX89/KK89)&gt;0.67,"R","A"))</f>
        <v/>
      </c>
      <c r="KT89" s="1">
        <f>IF((IH89/KK89)&lt;0.335,"G",IF((IH89/KK89)&gt;0.67,"R","A"))</f>
        <v/>
      </c>
      <c r="KU89" s="1">
        <f>IF((II89/KK89)&lt;0.335,"G",IF((II89/KK89)&gt;0.67,"R","A"))</f>
        <v/>
      </c>
      <c r="KV89" s="1">
        <f>IF((HZ89/KK89)&lt;0.335,"G",IF((HZ89/KK89)&gt;0.67,"R","A"))</f>
        <v/>
      </c>
      <c r="KW89" s="1">
        <f>IF((HY89/KK89)&lt;0.335,"G",IF((HY89/KK89)&gt;0.67,"R","A"))</f>
        <v/>
      </c>
      <c r="KX89" s="1">
        <f>IF((IK89/KK89)&lt;0.335,"G",IF((IK89/KK89)&gt;0.67,"R","A"))</f>
        <v/>
      </c>
      <c r="KY89" s="1">
        <f>IF((IJ89/KK89)&lt;0.335,"G",IF((IJ89/KK89)&gt;0.67,"R","A"))</f>
        <v/>
      </c>
      <c r="KZ89" s="1">
        <f>IF((HQ89/KK89)&lt;0.335,"G",IF((HQ89/KK89)&gt;0.67,"R","A"))</f>
        <v/>
      </c>
      <c r="LA89" s="1">
        <f>IF((IB89/KK89)&lt;0.335,"G",IF((IB89/KK89)&gt;0.67,"R","A"))</f>
        <v/>
      </c>
      <c r="LB89">
        <f>IF(LQ89="1-0",INDEX(Scrape!#REF!,MATCH('HT 1-0'!KP89,Scrape!$B:$B,0)),"")</f>
        <v/>
      </c>
      <c r="LC89">
        <f>IF(LQ89="1-0",INDEX(Scrape!$A:$A,MATCH('HT 1-0'!KP89,Scrape!$B:$B,0)),"")</f>
        <v/>
      </c>
      <c r="LD89">
        <f>IF(LQ89="1-0",INDEX(Scrape!$B:$B,MATCH('HT 1-0'!KP89,Scrape!$B:$B,0)),"")</f>
        <v/>
      </c>
      <c r="LE89">
        <f>IF(LQ89="1-0",INDEX(Scrape!$C:$C,MATCH('HT 1-0'!KP89,Scrape!$B:$B,0)),"")</f>
        <v/>
      </c>
      <c r="LF89">
        <f>IF(LQ89="1-0",INDEX(Scrape!$D:$D,MATCH('HT 1-0'!KP89,Scrape!$B:$B,0)),"")</f>
        <v/>
      </c>
      <c r="LG89">
        <f>IF(LQ89="1-0",INDEX(Scrape!$E:$E,MATCH('HT 1-0'!KP89,Scrape!$B:$B,0)),"")</f>
        <v/>
      </c>
      <c r="LH89">
        <f>IF(LQ89="1-0",INDEX(Scrape!$F:$F,MATCH('HT 1-0'!KP89,Scrape!$B:$B,0)),"")</f>
        <v/>
      </c>
      <c r="LI89">
        <f>IF(LQ89="1-0",INDEX(Scrape!$G:$G,MATCH('HT 1-0'!KP89,Scrape!$B:$B,0)),"")</f>
        <v/>
      </c>
      <c r="LJ89">
        <f>IF(LQ89="1-0",INDEX(Scrape!$H:$H,MATCH('HT 1-0'!KP89,Scrape!$B:$B,0)),"")</f>
        <v/>
      </c>
      <c r="LK89">
        <f>IF(LQ89="1-0",INDEX(Scrape!$I:$I,MATCH('HT 1-0'!KP89,Scrape!$B:$B,0)),"")</f>
        <v/>
      </c>
      <c r="LL89">
        <f>IF(LQ89="1-0",INDEX(Scrape!$J:$J,MATCH('HT 1-0'!KP89,Scrape!$B:$B,0)),"")</f>
        <v/>
      </c>
      <c r="LM89">
        <f>IF(LQ89="1-0",INDEX(Scrape!$K:$K,MATCH('HT 1-0'!KP89,Scrape!$B:$B,0)),"")</f>
        <v/>
      </c>
      <c r="LN89">
        <f>IF(LQ89="1-0",INDEX(Scrape!$L:$L,MATCH('HT 1-0'!KP89,Scrape!$B:$B,0)),"")</f>
        <v/>
      </c>
      <c r="LO89">
        <f>IF(LQ89="1-0",INDEX(Scrape!$M:$M,MATCH('HT 1-0'!KP89,Scrape!$B:$B,0)),"")</f>
        <v/>
      </c>
      <c r="LP89">
        <f>IF(LQ89="1-0",INDEX(Scrape!$N:$N,MATCH('HT 1-0'!KP89,Scrape!$B:$B,0)),"")</f>
        <v/>
      </c>
      <c r="LQ89">
        <f>INDEX(Scrape!$O:$O,MATCH('HT 1-0'!KP89,Scrape!$B:$B,0))</f>
        <v/>
      </c>
      <c r="LR89">
        <f>(1/LJ89)+(1/LI89)+(1/LH89)</f>
        <v/>
      </c>
      <c r="LS89">
        <f>(1/LG89)+(1/LF89)+(1/LE89)</f>
        <v/>
      </c>
      <c r="LT89" s="8">
        <f>IF(INDEX(#REF!,MATCH(KQ89,#REF!,0))=INDEX(#REF!,MATCH(KQ89,#REF!,0)),INDEX(#REF!,MATCH(KQ89,#REF!,0)),"ERROR")</f>
        <v/>
      </c>
      <c r="LU89" s="4">
        <f>IF(KR89="G",2,IF(KR89="R",0.5,IF(KR89="A",1)))</f>
        <v/>
      </c>
      <c r="LV89" s="4">
        <f>IF(KS89="G",0.5,IF(KS89="R",2,IF(KS89="A",1)))</f>
        <v/>
      </c>
      <c r="LW89" s="4">
        <f>IF(KT89="G",2,IF(KT89="R",0.5,IF(KT89="A",1)))</f>
        <v/>
      </c>
      <c r="LX89" s="4">
        <f>IF(KU89="G",0.5,IF(KU89="R",2,IF(KU89="A",1)))</f>
        <v/>
      </c>
      <c r="LY89" s="7">
        <f>(LK89*(LU89+LX89)+(LL89*(LU89+LX89)))</f>
        <v/>
      </c>
      <c r="LZ89" s="7">
        <f>(LN89*(LV89+LW89)+(LO89*(LV89+LW89)))</f>
        <v/>
      </c>
      <c r="MA89" s="11">
        <f>LY89-LZ89</f>
        <v/>
      </c>
      <c r="MB89" s="5">
        <f>MA89+2</f>
        <v/>
      </c>
      <c r="MC89" s="6">
        <f>MA89-2</f>
        <v/>
      </c>
      <c r="MD89" s="4">
        <f>LE89</f>
        <v/>
      </c>
      <c r="ME89" s="9">
        <f>IF(MD89=0,1000,MD89+0.75)</f>
        <v/>
      </c>
      <c r="MF89" s="10">
        <f>IF(MD89=0,0,MD89-0.75)</f>
        <v/>
      </c>
      <c r="MG89" s="4">
        <f>((LM89*(LU89+LX89))-((LP89*(LV89+LW89))))</f>
        <v/>
      </c>
      <c r="MH89" s="9">
        <f>MG89*1.2</f>
        <v/>
      </c>
      <c r="MI89" s="10">
        <f>MG89*0.8</f>
        <v/>
      </c>
      <c r="MJ89">
        <f>IFERROR(NX89,"")</f>
        <v/>
      </c>
      <c r="MK89">
        <f>IFERROR(NY89,"")</f>
        <v/>
      </c>
      <c r="ML89">
        <f>IFERROR(NZ89,"")</f>
        <v/>
      </c>
      <c r="MM89">
        <f>IFERROR(OA89,"")</f>
        <v/>
      </c>
      <c r="MN89">
        <f>IFERROR(OB89,"")</f>
        <v/>
      </c>
      <c r="MO89">
        <f>IFERROR(OC89,"")</f>
        <v/>
      </c>
      <c r="MP89" s="1">
        <f>COUNTIFS(#REF!,LT89,#REF!,1,#REF!,"&gt;="&amp;MC89,#REF!,"&lt;="&amp;MB89,#REF!,"&lt;="&amp;ME89,#REF!,"&gt;="&amp;MF89,#REF!,"="&amp;KV89,#REF!,"="&amp;KX89)</f>
        <v/>
      </c>
      <c r="MQ89" s="1">
        <f>COUNTIFS(#REF!,LT89,#REF!,0,#REF!,"&gt;="&amp;MC89,#REF!,"&lt;="&amp;MB89,#REF!,"&lt;="&amp;ME89,#REF!,"&gt;="&amp;MF89,#REF!,"="&amp;KV89,#REF!,"="&amp;KX89)</f>
        <v/>
      </c>
      <c r="MR89" s="1">
        <f>COUNTIFS(#REF!,LT89,#REF!,1,#REF!,"&gt;="&amp;MC89,#REF!,"&lt;="&amp;MB89,#REF!,"&lt;="&amp;ME89,#REF!,"&gt;="&amp;MF89,#REF!,"="&amp;KW89,#REF!,"="&amp;KY89)</f>
        <v/>
      </c>
      <c r="MS89" s="1">
        <f>COUNTIFS(#REF!,LT89,#REF!,0,#REF!,"&gt;="&amp;MC89,#REF!,"&lt;="&amp;MB89,#REF!,"&lt;="&amp;ME89,#REF!,"&gt;="&amp;MF89,#REF!,"="&amp;KW89,#REF!,"="&amp;KY89)</f>
        <v/>
      </c>
      <c r="MT89" s="1">
        <f>COUNTIFS(#REF!,LT89,#REF!,1,#REF!,"&gt;="&amp;MI89,#REF!,"&lt;="&amp;MH89,#REF!,"&lt;="&amp;ME89,#REF!,"&gt;="&amp;MF89)</f>
        <v/>
      </c>
      <c r="MU89" s="1">
        <f>COUNTIFS(#REF!,LT89,#REF!,0,#REF!,"&gt;="&amp;MI89,#REF!,"&lt;="&amp;MH89,#REF!,"&lt;="&amp;ME89,#REF!,"&gt;="&amp;MF89)</f>
        <v/>
      </c>
      <c r="MV89" s="1">
        <f>COUNTIFS(#REF!,LT89,#REF!,1,#REF!,"&gt;="&amp;MI89,#REF!,"&lt;="&amp;MH89,#REF!,"="&amp;KZ89,#REF!,"="&amp;LA89,#REF!,"&lt;="&amp;ME89,#REF!,"&gt;="&amp;MF89)</f>
        <v/>
      </c>
      <c r="MW89" s="1">
        <f>COUNTIFS(#REF!,LT89,#REF!,0,#REF!,"&gt;="&amp;MI89,#REF!,"&lt;="&amp;MH89,#REF!,"="&amp;KZ89,#REF!,"="&amp;LA89,#REF!,"&lt;="&amp;ME89,#REF!,"&gt;="&amp;MF89)</f>
        <v/>
      </c>
      <c r="MX89" s="1">
        <f>COUNTIFS(#REF!,LT89,#REF!,1,#REF!,"&gt;="&amp;MC89,#REF!,"&lt;="&amp;MB89,#REF!,"&lt;="&amp;ME89,#REF!,"&gt;="&amp;MF89)</f>
        <v/>
      </c>
      <c r="MY89" s="1">
        <f>COUNTIFS(#REF!,LT89,#REF!,0,#REF!,"&gt;="&amp;MC89,#REF!,"&lt;="&amp;MB89,#REF!,"&lt;="&amp;ME89,#REF!,"&gt;="&amp;MF89)</f>
        <v/>
      </c>
      <c r="MZ89" s="1">
        <f>COUNTIFS(#REF!,LT89,#REF!,1,#REF!,"&lt;="&amp;ME89,#REF!,"&gt;="&amp;MF89,#REF!,"="&amp;KV89,#REF!,"="&amp;KX89)</f>
        <v/>
      </c>
      <c r="NA89" s="1">
        <f>COUNTIFS(#REF!,LT89,#REF!,0,#REF!,"&lt;="&amp;ME89,#REF!,"&gt;="&amp;MF89,#REF!,"="&amp;KV89,#REF!,"="&amp;KX89)</f>
        <v/>
      </c>
      <c r="NB89" s="1">
        <f>COUNTIFS(#REF!,LT89,#REF!,1,#REF!,"&lt;="&amp;ME89,#REF!,"&gt;="&amp;MF89,#REF!,"="&amp;KW89,#REF!,"="&amp;KY89)</f>
        <v/>
      </c>
      <c r="NC89" s="1">
        <f>COUNTIFS(#REF!,LT89,#REF!,0,#REF!,"&lt;="&amp;ME89,#REF!,"&gt;="&amp;MF89,#REF!,"="&amp;KW89,#REF!,"="&amp;KY89)</f>
        <v/>
      </c>
      <c r="ND89" s="1">
        <f>MP89+MR89+MT89+MV89+MX89+MZ89+NB89</f>
        <v/>
      </c>
      <c r="NE89" s="1">
        <f>MQ89+MS89+MU89+MW89+MY89+NA89+NC89</f>
        <v/>
      </c>
      <c r="NF89" s="1">
        <f>ND89+NE89</f>
        <v/>
      </c>
      <c r="NG89" s="33">
        <f>ND89/(ND89+NE89)</f>
        <v/>
      </c>
      <c r="NH89" s="3">
        <f>1/NG89</f>
        <v/>
      </c>
      <c r="NI89" s="1">
        <f>LH89</f>
        <v/>
      </c>
      <c r="NJ89" s="79">
        <f>((1-NG89)*(1/(NI89-1))*0.98-(NG89*1))</f>
        <v/>
      </c>
      <c r="NK89" s="34">
        <f>IF(LR89&lt;0.9,0,IF(AND(LR89&gt;1.1),0,1))</f>
        <v/>
      </c>
      <c r="NL89" s="34">
        <f>IF(LS89&lt;0.9,0,IF(AND(LS89&gt;1.1),0,1))</f>
        <v/>
      </c>
      <c r="NM89" s="32">
        <f>IF(NF89&gt;99,1,0)</f>
        <v/>
      </c>
      <c r="NN89" s="32">
        <f>IF(NJ89&gt;0.0799,1,0)</f>
        <v/>
      </c>
      <c r="NO89" s="32">
        <f>IF(NJ89&gt;NQ89,1,0)</f>
        <v/>
      </c>
      <c r="NP89" s="32">
        <f>NM89+NN89+NO89+NK89+NL89</f>
        <v/>
      </c>
      <c r="NQ89" s="79">
        <f>(((100*NG89)*(NI89-1)*0.98)-((1-NG89)*100))/100</f>
        <v/>
      </c>
      <c r="NR89" s="34">
        <f>IF(LR89&lt;0.9,0,IF(AND(LR89&gt;1.1),0,1))</f>
        <v/>
      </c>
      <c r="NS89" s="34">
        <f>IF(LS89&lt;0.9,0,IF(AND(LS89&gt;1.1),0,1))</f>
        <v/>
      </c>
      <c r="NT89" s="32">
        <f>IF(NF89&gt;99,1,0)</f>
        <v/>
      </c>
      <c r="NU89" s="32">
        <f>IF(NQ89&gt;0.0799,1,0)</f>
        <v/>
      </c>
      <c r="NV89" s="32">
        <f>IF(NQ89&gt;NJ89,1,0)</f>
        <v/>
      </c>
      <c r="NW89" s="32">
        <f>NT89+NU89+NV89+NR89+NS89</f>
        <v/>
      </c>
      <c r="NX89">
        <f>IF(NP89=5,"LayHome1-0",IF(AND(NW89=5),"BackHome1-0",""))</f>
        <v/>
      </c>
      <c r="NY89">
        <f>IF(NP89=5,KN89,IF(AND(NW89=5),KN89,""))</f>
        <v/>
      </c>
      <c r="NZ89">
        <f>IF(NP89=5,"Match Odds",IF(AND(NW89=5),"Match Odds",""))</f>
        <v/>
      </c>
      <c r="OA89">
        <f>IF(NP89=5,KP89,IF(AND(NW89=5),KP89,""))</f>
        <v/>
      </c>
      <c r="OB89">
        <f>IF(NP89=5,"MATCH_ODDS",IF(AND(NW89=5),"MATCH_ODDS",""))</f>
        <v/>
      </c>
      <c r="OC89">
        <f>IF(NP89=5,"LAY",IF(AND(NW89=5),"BACK",""))</f>
        <v/>
      </c>
    </row>
    <row r="90" ht="16.5" customHeight="1" thickBot="1" thickTop="1">
      <c r="A90" s="2" t="n"/>
      <c r="KN90" s="1">
        <f>IF(INDEX(#REF!,MATCH('HT 1-0'!D90,#REF!,0))=INDEX(#REF!,MATCH('HT 1-0'!D90,#REF!,0)),INDEX(#REF!,MATCH('HT 1-0'!D90,#REF!,0)),"ERROR")</f>
        <v/>
      </c>
      <c r="KO90" s="1">
        <f>IF(INDEX(#REF!,MATCH('HT 1-0'!E90,#REF!,0))=INDEX(#REF!,MATCH('HT 1-0'!E90,#REF!,0)),INDEX(#REF!,MATCH('HT 1-0'!E90,#REF!,0)),"ERROR")</f>
        <v/>
      </c>
      <c r="KP90" s="1">
        <f>KN90&amp;" v "&amp;KO90</f>
        <v/>
      </c>
      <c r="KQ90">
        <f>B90&amp;"_"&amp;C90</f>
        <v/>
      </c>
      <c r="KR90" s="1">
        <f>IF((HW90/KK90)&lt;0.335,"G",IF((HW90/KK90)&gt;0.67,"R","A"))</f>
        <v/>
      </c>
      <c r="KS90" s="1">
        <f>IF((HX90/KK90)&lt;0.335,"G",IF((HX90/KK90)&gt;0.67,"R","A"))</f>
        <v/>
      </c>
      <c r="KT90" s="1">
        <f>IF((IH90/KK90)&lt;0.335,"G",IF((IH90/KK90)&gt;0.67,"R","A"))</f>
        <v/>
      </c>
      <c r="KU90" s="1">
        <f>IF((II90/KK90)&lt;0.335,"G",IF((II90/KK90)&gt;0.67,"R","A"))</f>
        <v/>
      </c>
      <c r="KV90" s="1">
        <f>IF((HZ90/KK90)&lt;0.335,"G",IF((HZ90/KK90)&gt;0.67,"R","A"))</f>
        <v/>
      </c>
      <c r="KW90" s="1">
        <f>IF((HY90/KK90)&lt;0.335,"G",IF((HY90/KK90)&gt;0.67,"R","A"))</f>
        <v/>
      </c>
      <c r="KX90" s="1">
        <f>IF((IK90/KK90)&lt;0.335,"G",IF((IK90/KK90)&gt;0.67,"R","A"))</f>
        <v/>
      </c>
      <c r="KY90" s="1">
        <f>IF((IJ90/KK90)&lt;0.335,"G",IF((IJ90/KK90)&gt;0.67,"R","A"))</f>
        <v/>
      </c>
      <c r="KZ90" s="1">
        <f>IF((HQ90/KK90)&lt;0.335,"G",IF((HQ90/KK90)&gt;0.67,"R","A"))</f>
        <v/>
      </c>
      <c r="LA90" s="1">
        <f>IF((IB90/KK90)&lt;0.335,"G",IF((IB90/KK90)&gt;0.67,"R","A"))</f>
        <v/>
      </c>
      <c r="LB90">
        <f>IF(LQ90="1-0",INDEX(Scrape!#REF!,MATCH('HT 1-0'!KP90,Scrape!$B:$B,0)),"")</f>
        <v/>
      </c>
      <c r="LC90">
        <f>IF(LQ90="1-0",INDEX(Scrape!$A:$A,MATCH('HT 1-0'!KP90,Scrape!$B:$B,0)),"")</f>
        <v/>
      </c>
      <c r="LD90">
        <f>IF(LQ90="1-0",INDEX(Scrape!$B:$B,MATCH('HT 1-0'!KP90,Scrape!$B:$B,0)),"")</f>
        <v/>
      </c>
      <c r="LE90">
        <f>IF(LQ90="1-0",INDEX(Scrape!$C:$C,MATCH('HT 1-0'!KP90,Scrape!$B:$B,0)),"")</f>
        <v/>
      </c>
      <c r="LF90">
        <f>IF(LQ90="1-0",INDEX(Scrape!$D:$D,MATCH('HT 1-0'!KP90,Scrape!$B:$B,0)),"")</f>
        <v/>
      </c>
      <c r="LG90">
        <f>IF(LQ90="1-0",INDEX(Scrape!$E:$E,MATCH('HT 1-0'!KP90,Scrape!$B:$B,0)),"")</f>
        <v/>
      </c>
      <c r="LH90">
        <f>IF(LQ90="1-0",INDEX(Scrape!$F:$F,MATCH('HT 1-0'!KP90,Scrape!$B:$B,0)),"")</f>
        <v/>
      </c>
      <c r="LI90">
        <f>IF(LQ90="1-0",INDEX(Scrape!$G:$G,MATCH('HT 1-0'!KP90,Scrape!$B:$B,0)),"")</f>
        <v/>
      </c>
      <c r="LJ90">
        <f>IF(LQ90="1-0",INDEX(Scrape!$H:$H,MATCH('HT 1-0'!KP90,Scrape!$B:$B,0)),"")</f>
        <v/>
      </c>
      <c r="LK90">
        <f>IF(LQ90="1-0",INDEX(Scrape!$I:$I,MATCH('HT 1-0'!KP90,Scrape!$B:$B,0)),"")</f>
        <v/>
      </c>
      <c r="LL90">
        <f>IF(LQ90="1-0",INDEX(Scrape!$J:$J,MATCH('HT 1-0'!KP90,Scrape!$B:$B,0)),"")</f>
        <v/>
      </c>
      <c r="LM90">
        <f>IF(LQ90="1-0",INDEX(Scrape!$K:$K,MATCH('HT 1-0'!KP90,Scrape!$B:$B,0)),"")</f>
        <v/>
      </c>
      <c r="LN90">
        <f>IF(LQ90="1-0",INDEX(Scrape!$L:$L,MATCH('HT 1-0'!KP90,Scrape!$B:$B,0)),"")</f>
        <v/>
      </c>
      <c r="LO90">
        <f>IF(LQ90="1-0",INDEX(Scrape!$M:$M,MATCH('HT 1-0'!KP90,Scrape!$B:$B,0)),"")</f>
        <v/>
      </c>
      <c r="LP90">
        <f>IF(LQ90="1-0",INDEX(Scrape!$N:$N,MATCH('HT 1-0'!KP90,Scrape!$B:$B,0)),"")</f>
        <v/>
      </c>
      <c r="LQ90">
        <f>INDEX(Scrape!$O:$O,MATCH('HT 1-0'!KP90,Scrape!$B:$B,0))</f>
        <v/>
      </c>
      <c r="LR90">
        <f>(1/LJ90)+(1/LI90)+(1/LH90)</f>
        <v/>
      </c>
      <c r="LS90">
        <f>(1/LG90)+(1/LF90)+(1/LE90)</f>
        <v/>
      </c>
      <c r="LT90" s="8">
        <f>IF(INDEX(#REF!,MATCH(KQ90,#REF!,0))=INDEX(#REF!,MATCH(KQ90,#REF!,0)),INDEX(#REF!,MATCH(KQ90,#REF!,0)),"ERROR")</f>
        <v/>
      </c>
      <c r="LU90" s="4">
        <f>IF(KR90="G",2,IF(KR90="R",0.5,IF(KR90="A",1)))</f>
        <v/>
      </c>
      <c r="LV90" s="4">
        <f>IF(KS90="G",0.5,IF(KS90="R",2,IF(KS90="A",1)))</f>
        <v/>
      </c>
      <c r="LW90" s="4">
        <f>IF(KT90="G",2,IF(KT90="R",0.5,IF(KT90="A",1)))</f>
        <v/>
      </c>
      <c r="LX90" s="4">
        <f>IF(KU90="G",0.5,IF(KU90="R",2,IF(KU90="A",1)))</f>
        <v/>
      </c>
      <c r="LY90" s="7">
        <f>(LK90*(LU90+LX90)+(LL90*(LU90+LX90)))</f>
        <v/>
      </c>
      <c r="LZ90" s="7">
        <f>(LN90*(LV90+LW90)+(LO90*(LV90+LW90)))</f>
        <v/>
      </c>
      <c r="MA90" s="11">
        <f>LY90-LZ90</f>
        <v/>
      </c>
      <c r="MB90" s="5">
        <f>MA90+2</f>
        <v/>
      </c>
      <c r="MC90" s="6">
        <f>MA90-2</f>
        <v/>
      </c>
      <c r="MD90" s="4">
        <f>LE90</f>
        <v/>
      </c>
      <c r="ME90" s="9">
        <f>IF(MD90=0,1000,MD90+0.75)</f>
        <v/>
      </c>
      <c r="MF90" s="10">
        <f>IF(MD90=0,0,MD90-0.75)</f>
        <v/>
      </c>
      <c r="MG90" s="4">
        <f>((LM90*(LU90+LX90))-((LP90*(LV90+LW90))))</f>
        <v/>
      </c>
      <c r="MH90" s="9">
        <f>MG90*1.2</f>
        <v/>
      </c>
      <c r="MI90" s="10">
        <f>MG90*0.8</f>
        <v/>
      </c>
      <c r="MJ90">
        <f>IFERROR(NX90,"")</f>
        <v/>
      </c>
      <c r="MK90">
        <f>IFERROR(NY90,"")</f>
        <v/>
      </c>
      <c r="ML90">
        <f>IFERROR(NZ90,"")</f>
        <v/>
      </c>
      <c r="MM90">
        <f>IFERROR(OA90,"")</f>
        <v/>
      </c>
      <c r="MN90">
        <f>IFERROR(OB90,"")</f>
        <v/>
      </c>
      <c r="MO90">
        <f>IFERROR(OC90,"")</f>
        <v/>
      </c>
      <c r="MP90" s="1">
        <f>COUNTIFS(#REF!,LT90,#REF!,1,#REF!,"&gt;="&amp;MC90,#REF!,"&lt;="&amp;MB90,#REF!,"&lt;="&amp;ME90,#REF!,"&gt;="&amp;MF90,#REF!,"="&amp;KV90,#REF!,"="&amp;KX90)</f>
        <v/>
      </c>
      <c r="MQ90" s="1">
        <f>COUNTIFS(#REF!,LT90,#REF!,0,#REF!,"&gt;="&amp;MC90,#REF!,"&lt;="&amp;MB90,#REF!,"&lt;="&amp;ME90,#REF!,"&gt;="&amp;MF90,#REF!,"="&amp;KV90,#REF!,"="&amp;KX90)</f>
        <v/>
      </c>
      <c r="MR90" s="1">
        <f>COUNTIFS(#REF!,LT90,#REF!,1,#REF!,"&gt;="&amp;MC90,#REF!,"&lt;="&amp;MB90,#REF!,"&lt;="&amp;ME90,#REF!,"&gt;="&amp;MF90,#REF!,"="&amp;KW90,#REF!,"="&amp;KY90)</f>
        <v/>
      </c>
      <c r="MS90" s="1">
        <f>COUNTIFS(#REF!,LT90,#REF!,0,#REF!,"&gt;="&amp;MC90,#REF!,"&lt;="&amp;MB90,#REF!,"&lt;="&amp;ME90,#REF!,"&gt;="&amp;MF90,#REF!,"="&amp;KW90,#REF!,"="&amp;KY90)</f>
        <v/>
      </c>
      <c r="MT90" s="1">
        <f>COUNTIFS(#REF!,LT90,#REF!,1,#REF!,"&gt;="&amp;MI90,#REF!,"&lt;="&amp;MH90,#REF!,"&lt;="&amp;ME90,#REF!,"&gt;="&amp;MF90)</f>
        <v/>
      </c>
      <c r="MU90" s="1">
        <f>COUNTIFS(#REF!,LT90,#REF!,0,#REF!,"&gt;="&amp;MI90,#REF!,"&lt;="&amp;MH90,#REF!,"&lt;="&amp;ME90,#REF!,"&gt;="&amp;MF90)</f>
        <v/>
      </c>
      <c r="MV90" s="1">
        <f>COUNTIFS(#REF!,LT90,#REF!,1,#REF!,"&gt;="&amp;MI90,#REF!,"&lt;="&amp;MH90,#REF!,"="&amp;KZ90,#REF!,"="&amp;LA90,#REF!,"&lt;="&amp;ME90,#REF!,"&gt;="&amp;MF90)</f>
        <v/>
      </c>
      <c r="MW90" s="1">
        <f>COUNTIFS(#REF!,LT90,#REF!,0,#REF!,"&gt;="&amp;MI90,#REF!,"&lt;="&amp;MH90,#REF!,"="&amp;KZ90,#REF!,"="&amp;LA90,#REF!,"&lt;="&amp;ME90,#REF!,"&gt;="&amp;MF90)</f>
        <v/>
      </c>
      <c r="MX90" s="1">
        <f>COUNTIFS(#REF!,LT90,#REF!,1,#REF!,"&gt;="&amp;MC90,#REF!,"&lt;="&amp;MB90,#REF!,"&lt;="&amp;ME90,#REF!,"&gt;="&amp;MF90)</f>
        <v/>
      </c>
      <c r="MY90" s="1">
        <f>COUNTIFS(#REF!,LT90,#REF!,0,#REF!,"&gt;="&amp;MC90,#REF!,"&lt;="&amp;MB90,#REF!,"&lt;="&amp;ME90,#REF!,"&gt;="&amp;MF90)</f>
        <v/>
      </c>
      <c r="MZ90" s="1">
        <f>COUNTIFS(#REF!,LT90,#REF!,1,#REF!,"&lt;="&amp;ME90,#REF!,"&gt;="&amp;MF90,#REF!,"="&amp;KV90,#REF!,"="&amp;KX90)</f>
        <v/>
      </c>
      <c r="NA90" s="1">
        <f>COUNTIFS(#REF!,LT90,#REF!,0,#REF!,"&lt;="&amp;ME90,#REF!,"&gt;="&amp;MF90,#REF!,"="&amp;KV90,#REF!,"="&amp;KX90)</f>
        <v/>
      </c>
      <c r="NB90" s="1">
        <f>COUNTIFS(#REF!,LT90,#REF!,1,#REF!,"&lt;="&amp;ME90,#REF!,"&gt;="&amp;MF90,#REF!,"="&amp;KW90,#REF!,"="&amp;KY90)</f>
        <v/>
      </c>
      <c r="NC90" s="1">
        <f>COUNTIFS(#REF!,LT90,#REF!,0,#REF!,"&lt;="&amp;ME90,#REF!,"&gt;="&amp;MF90,#REF!,"="&amp;KW90,#REF!,"="&amp;KY90)</f>
        <v/>
      </c>
      <c r="ND90" s="1">
        <f>MP90+MR90+MT90+MV90+MX90+MZ90+NB90</f>
        <v/>
      </c>
      <c r="NE90" s="1">
        <f>MQ90+MS90+MU90+MW90+MY90+NA90+NC90</f>
        <v/>
      </c>
      <c r="NF90" s="1">
        <f>ND90+NE90</f>
        <v/>
      </c>
      <c r="NG90" s="33">
        <f>ND90/(ND90+NE90)</f>
        <v/>
      </c>
      <c r="NH90" s="3">
        <f>1/NG90</f>
        <v/>
      </c>
      <c r="NI90" s="1">
        <f>LH90</f>
        <v/>
      </c>
      <c r="NJ90" s="79">
        <f>((1-NG90)*(1/(NI90-1))*0.98-(NG90*1))</f>
        <v/>
      </c>
      <c r="NK90" s="34">
        <f>IF(LR90&lt;0.9,0,IF(AND(LR90&gt;1.1),0,1))</f>
        <v/>
      </c>
      <c r="NL90" s="34">
        <f>IF(LS90&lt;0.9,0,IF(AND(LS90&gt;1.1),0,1))</f>
        <v/>
      </c>
      <c r="NM90" s="32">
        <f>IF(NF90&gt;99,1,0)</f>
        <v/>
      </c>
      <c r="NN90" s="32">
        <f>IF(NJ90&gt;0.0799,1,0)</f>
        <v/>
      </c>
      <c r="NO90" s="32">
        <f>IF(NJ90&gt;NQ90,1,0)</f>
        <v/>
      </c>
      <c r="NP90" s="32">
        <f>NM90+NN90+NO90+NK90+NL90</f>
        <v/>
      </c>
      <c r="NQ90" s="79">
        <f>(((100*NG90)*(NI90-1)*0.98)-((1-NG90)*100))/100</f>
        <v/>
      </c>
      <c r="NR90" s="34">
        <f>IF(LR90&lt;0.9,0,IF(AND(LR90&gt;1.1),0,1))</f>
        <v/>
      </c>
      <c r="NS90" s="34">
        <f>IF(LS90&lt;0.9,0,IF(AND(LS90&gt;1.1),0,1))</f>
        <v/>
      </c>
      <c r="NT90" s="32">
        <f>IF(NF90&gt;99,1,0)</f>
        <v/>
      </c>
      <c r="NU90" s="32">
        <f>IF(NQ90&gt;0.0799,1,0)</f>
        <v/>
      </c>
      <c r="NV90" s="32">
        <f>IF(NQ90&gt;NJ90,1,0)</f>
        <v/>
      </c>
      <c r="NW90" s="32">
        <f>NT90+NU90+NV90+NR90+NS90</f>
        <v/>
      </c>
      <c r="NX90">
        <f>IF(NP90=5,"LayHome1-0",IF(AND(NW90=5),"BackHome1-0",""))</f>
        <v/>
      </c>
      <c r="NY90">
        <f>IF(NP90=5,KN90,IF(AND(NW90=5),KN90,""))</f>
        <v/>
      </c>
      <c r="NZ90">
        <f>IF(NP90=5,"Match Odds",IF(AND(NW90=5),"Match Odds",""))</f>
        <v/>
      </c>
      <c r="OA90">
        <f>IF(NP90=5,KP90,IF(AND(NW90=5),KP90,""))</f>
        <v/>
      </c>
      <c r="OB90">
        <f>IF(NP90=5,"MATCH_ODDS",IF(AND(NW90=5),"MATCH_ODDS",""))</f>
        <v/>
      </c>
      <c r="OC90">
        <f>IF(NP90=5,"LAY",IF(AND(NW90=5),"BACK",""))</f>
        <v/>
      </c>
    </row>
    <row r="91" ht="16.5" customHeight="1" thickBot="1" thickTop="1">
      <c r="A91" s="2" t="n"/>
      <c r="KN91" s="1">
        <f>IF(INDEX(#REF!,MATCH('HT 1-0'!D91,#REF!,0))=INDEX(#REF!,MATCH('HT 1-0'!D91,#REF!,0)),INDEX(#REF!,MATCH('HT 1-0'!D91,#REF!,0)),"ERROR")</f>
        <v/>
      </c>
      <c r="KO91" s="1">
        <f>IF(INDEX(#REF!,MATCH('HT 1-0'!E91,#REF!,0))=INDEX(#REF!,MATCH('HT 1-0'!E91,#REF!,0)),INDEX(#REF!,MATCH('HT 1-0'!E91,#REF!,0)),"ERROR")</f>
        <v/>
      </c>
      <c r="KP91" s="1">
        <f>KN91&amp;" v "&amp;KO91</f>
        <v/>
      </c>
      <c r="KQ91">
        <f>B91&amp;"_"&amp;C91</f>
        <v/>
      </c>
      <c r="KR91" s="1">
        <f>IF((HW91/KK91)&lt;0.335,"G",IF((HW91/KK91)&gt;0.67,"R","A"))</f>
        <v/>
      </c>
      <c r="KS91" s="1">
        <f>IF((HX91/KK91)&lt;0.335,"G",IF((HX91/KK91)&gt;0.67,"R","A"))</f>
        <v/>
      </c>
      <c r="KT91" s="1">
        <f>IF((IH91/KK91)&lt;0.335,"G",IF((IH91/KK91)&gt;0.67,"R","A"))</f>
        <v/>
      </c>
      <c r="KU91" s="1">
        <f>IF((II91/KK91)&lt;0.335,"G",IF((II91/KK91)&gt;0.67,"R","A"))</f>
        <v/>
      </c>
      <c r="KV91" s="1">
        <f>IF((HZ91/KK91)&lt;0.335,"G",IF((HZ91/KK91)&gt;0.67,"R","A"))</f>
        <v/>
      </c>
      <c r="KW91" s="1">
        <f>IF((HY91/KK91)&lt;0.335,"G",IF((HY91/KK91)&gt;0.67,"R","A"))</f>
        <v/>
      </c>
      <c r="KX91" s="1">
        <f>IF((IK91/KK91)&lt;0.335,"G",IF((IK91/KK91)&gt;0.67,"R","A"))</f>
        <v/>
      </c>
      <c r="KY91" s="1">
        <f>IF((IJ91/KK91)&lt;0.335,"G",IF((IJ91/KK91)&gt;0.67,"R","A"))</f>
        <v/>
      </c>
      <c r="KZ91" s="1">
        <f>IF((HQ91/KK91)&lt;0.335,"G",IF((HQ91/KK91)&gt;0.67,"R","A"))</f>
        <v/>
      </c>
      <c r="LA91" s="1">
        <f>IF((IB91/KK91)&lt;0.335,"G",IF((IB91/KK91)&gt;0.67,"R","A"))</f>
        <v/>
      </c>
      <c r="LB91">
        <f>IF(LQ91="1-0",INDEX(Scrape!#REF!,MATCH('HT 1-0'!KP91,Scrape!$B:$B,0)),"")</f>
        <v/>
      </c>
      <c r="LC91">
        <f>IF(LQ91="1-0",INDEX(Scrape!$A:$A,MATCH('HT 1-0'!KP91,Scrape!$B:$B,0)),"")</f>
        <v/>
      </c>
      <c r="LD91">
        <f>IF(LQ91="1-0",INDEX(Scrape!$B:$B,MATCH('HT 1-0'!KP91,Scrape!$B:$B,0)),"")</f>
        <v/>
      </c>
      <c r="LE91">
        <f>IF(LQ91="1-0",INDEX(Scrape!$C:$C,MATCH('HT 1-0'!KP91,Scrape!$B:$B,0)),"")</f>
        <v/>
      </c>
      <c r="LF91">
        <f>IF(LQ91="1-0",INDEX(Scrape!$D:$D,MATCH('HT 1-0'!KP91,Scrape!$B:$B,0)),"")</f>
        <v/>
      </c>
      <c r="LG91">
        <f>IF(LQ91="1-0",INDEX(Scrape!$E:$E,MATCH('HT 1-0'!KP91,Scrape!$B:$B,0)),"")</f>
        <v/>
      </c>
      <c r="LH91">
        <f>IF(LQ91="1-0",INDEX(Scrape!$F:$F,MATCH('HT 1-0'!KP91,Scrape!$B:$B,0)),"")</f>
        <v/>
      </c>
      <c r="LI91">
        <f>IF(LQ91="1-0",INDEX(Scrape!$G:$G,MATCH('HT 1-0'!KP91,Scrape!$B:$B,0)),"")</f>
        <v/>
      </c>
      <c r="LJ91">
        <f>IF(LQ91="1-0",INDEX(Scrape!$H:$H,MATCH('HT 1-0'!KP91,Scrape!$B:$B,0)),"")</f>
        <v/>
      </c>
      <c r="LK91">
        <f>IF(LQ91="1-0",INDEX(Scrape!$I:$I,MATCH('HT 1-0'!KP91,Scrape!$B:$B,0)),"")</f>
        <v/>
      </c>
      <c r="LL91">
        <f>IF(LQ91="1-0",INDEX(Scrape!$J:$J,MATCH('HT 1-0'!KP91,Scrape!$B:$B,0)),"")</f>
        <v/>
      </c>
      <c r="LM91">
        <f>IF(LQ91="1-0",INDEX(Scrape!$K:$K,MATCH('HT 1-0'!KP91,Scrape!$B:$B,0)),"")</f>
        <v/>
      </c>
      <c r="LN91">
        <f>IF(LQ91="1-0",INDEX(Scrape!$L:$L,MATCH('HT 1-0'!KP91,Scrape!$B:$B,0)),"")</f>
        <v/>
      </c>
      <c r="LO91">
        <f>IF(LQ91="1-0",INDEX(Scrape!$M:$M,MATCH('HT 1-0'!KP91,Scrape!$B:$B,0)),"")</f>
        <v/>
      </c>
      <c r="LP91">
        <f>IF(LQ91="1-0",INDEX(Scrape!$N:$N,MATCH('HT 1-0'!KP91,Scrape!$B:$B,0)),"")</f>
        <v/>
      </c>
      <c r="LQ91">
        <f>INDEX(Scrape!$O:$O,MATCH('HT 1-0'!KP91,Scrape!$B:$B,0))</f>
        <v/>
      </c>
      <c r="LR91">
        <f>(1/LJ91)+(1/LI91)+(1/LH91)</f>
        <v/>
      </c>
      <c r="LS91">
        <f>(1/LG91)+(1/LF91)+(1/LE91)</f>
        <v/>
      </c>
      <c r="LT91" s="8">
        <f>IF(INDEX(#REF!,MATCH(KQ91,#REF!,0))=INDEX(#REF!,MATCH(KQ91,#REF!,0)),INDEX(#REF!,MATCH(KQ91,#REF!,0)),"ERROR")</f>
        <v/>
      </c>
      <c r="LU91" s="4">
        <f>IF(KR91="G",2,IF(KR91="R",0.5,IF(KR91="A",1)))</f>
        <v/>
      </c>
      <c r="LV91" s="4">
        <f>IF(KS91="G",0.5,IF(KS91="R",2,IF(KS91="A",1)))</f>
        <v/>
      </c>
      <c r="LW91" s="4">
        <f>IF(KT91="G",2,IF(KT91="R",0.5,IF(KT91="A",1)))</f>
        <v/>
      </c>
      <c r="LX91" s="4">
        <f>IF(KU91="G",0.5,IF(KU91="R",2,IF(KU91="A",1)))</f>
        <v/>
      </c>
      <c r="LY91" s="7">
        <f>(LK91*(LU91+LX91)+(LL91*(LU91+LX91)))</f>
        <v/>
      </c>
      <c r="LZ91" s="7">
        <f>(LN91*(LV91+LW91)+(LO91*(LV91+LW91)))</f>
        <v/>
      </c>
      <c r="MA91" s="11">
        <f>LY91-LZ91</f>
        <v/>
      </c>
      <c r="MB91" s="5">
        <f>MA91+2</f>
        <v/>
      </c>
      <c r="MC91" s="6">
        <f>MA91-2</f>
        <v/>
      </c>
      <c r="MD91" s="4">
        <f>LE91</f>
        <v/>
      </c>
      <c r="ME91" s="9">
        <f>IF(MD91=0,1000,MD91+0.75)</f>
        <v/>
      </c>
      <c r="MF91" s="10">
        <f>IF(MD91=0,0,MD91-0.75)</f>
        <v/>
      </c>
      <c r="MG91" s="4">
        <f>((LM91*(LU91+LX91))-((LP91*(LV91+LW91))))</f>
        <v/>
      </c>
      <c r="MH91" s="9">
        <f>MG91*1.2</f>
        <v/>
      </c>
      <c r="MI91" s="10">
        <f>MG91*0.8</f>
        <v/>
      </c>
      <c r="MJ91">
        <f>IFERROR(NX91,"")</f>
        <v/>
      </c>
      <c r="MK91">
        <f>IFERROR(NY91,"")</f>
        <v/>
      </c>
      <c r="ML91">
        <f>IFERROR(NZ91,"")</f>
        <v/>
      </c>
      <c r="MM91">
        <f>IFERROR(OA91,"")</f>
        <v/>
      </c>
      <c r="MN91">
        <f>IFERROR(OB91,"")</f>
        <v/>
      </c>
      <c r="MO91">
        <f>IFERROR(OC91,"")</f>
        <v/>
      </c>
      <c r="MP91" s="1">
        <f>COUNTIFS(#REF!,LT91,#REF!,1,#REF!,"&gt;="&amp;MC91,#REF!,"&lt;="&amp;MB91,#REF!,"&lt;="&amp;ME91,#REF!,"&gt;="&amp;MF91,#REF!,"="&amp;KV91,#REF!,"="&amp;KX91)</f>
        <v/>
      </c>
      <c r="MQ91" s="1">
        <f>COUNTIFS(#REF!,LT91,#REF!,0,#REF!,"&gt;="&amp;MC91,#REF!,"&lt;="&amp;MB91,#REF!,"&lt;="&amp;ME91,#REF!,"&gt;="&amp;MF91,#REF!,"="&amp;KV91,#REF!,"="&amp;KX91)</f>
        <v/>
      </c>
      <c r="MR91" s="1">
        <f>COUNTIFS(#REF!,LT91,#REF!,1,#REF!,"&gt;="&amp;MC91,#REF!,"&lt;="&amp;MB91,#REF!,"&lt;="&amp;ME91,#REF!,"&gt;="&amp;MF91,#REF!,"="&amp;KW91,#REF!,"="&amp;KY91)</f>
        <v/>
      </c>
      <c r="MS91" s="1">
        <f>COUNTIFS(#REF!,LT91,#REF!,0,#REF!,"&gt;="&amp;MC91,#REF!,"&lt;="&amp;MB91,#REF!,"&lt;="&amp;ME91,#REF!,"&gt;="&amp;MF91,#REF!,"="&amp;KW91,#REF!,"="&amp;KY91)</f>
        <v/>
      </c>
      <c r="MT91" s="1">
        <f>COUNTIFS(#REF!,LT91,#REF!,1,#REF!,"&gt;="&amp;MI91,#REF!,"&lt;="&amp;MH91,#REF!,"&lt;="&amp;ME91,#REF!,"&gt;="&amp;MF91)</f>
        <v/>
      </c>
      <c r="MU91" s="1">
        <f>COUNTIFS(#REF!,LT91,#REF!,0,#REF!,"&gt;="&amp;MI91,#REF!,"&lt;="&amp;MH91,#REF!,"&lt;="&amp;ME91,#REF!,"&gt;="&amp;MF91)</f>
        <v/>
      </c>
      <c r="MV91" s="1">
        <f>COUNTIFS(#REF!,LT91,#REF!,1,#REF!,"&gt;="&amp;MI91,#REF!,"&lt;="&amp;MH91,#REF!,"="&amp;KZ91,#REF!,"="&amp;LA91,#REF!,"&lt;="&amp;ME91,#REF!,"&gt;="&amp;MF91)</f>
        <v/>
      </c>
      <c r="MW91" s="1">
        <f>COUNTIFS(#REF!,LT91,#REF!,0,#REF!,"&gt;="&amp;MI91,#REF!,"&lt;="&amp;MH91,#REF!,"="&amp;KZ91,#REF!,"="&amp;LA91,#REF!,"&lt;="&amp;ME91,#REF!,"&gt;="&amp;MF91)</f>
        <v/>
      </c>
      <c r="MX91" s="1">
        <f>COUNTIFS(#REF!,LT91,#REF!,1,#REF!,"&gt;="&amp;MC91,#REF!,"&lt;="&amp;MB91,#REF!,"&lt;="&amp;ME91,#REF!,"&gt;="&amp;MF91)</f>
        <v/>
      </c>
      <c r="MY91" s="1">
        <f>COUNTIFS(#REF!,LT91,#REF!,0,#REF!,"&gt;="&amp;MC91,#REF!,"&lt;="&amp;MB91,#REF!,"&lt;="&amp;ME91,#REF!,"&gt;="&amp;MF91)</f>
        <v/>
      </c>
      <c r="MZ91" s="1">
        <f>COUNTIFS(#REF!,LT91,#REF!,1,#REF!,"&lt;="&amp;ME91,#REF!,"&gt;="&amp;MF91,#REF!,"="&amp;KV91,#REF!,"="&amp;KX91)</f>
        <v/>
      </c>
      <c r="NA91" s="1">
        <f>COUNTIFS(#REF!,LT91,#REF!,0,#REF!,"&lt;="&amp;ME91,#REF!,"&gt;="&amp;MF91,#REF!,"="&amp;KV91,#REF!,"="&amp;KX91)</f>
        <v/>
      </c>
      <c r="NB91" s="1">
        <f>COUNTIFS(#REF!,LT91,#REF!,1,#REF!,"&lt;="&amp;ME91,#REF!,"&gt;="&amp;MF91,#REF!,"="&amp;KW91,#REF!,"="&amp;KY91)</f>
        <v/>
      </c>
      <c r="NC91" s="1">
        <f>COUNTIFS(#REF!,LT91,#REF!,0,#REF!,"&lt;="&amp;ME91,#REF!,"&gt;="&amp;MF91,#REF!,"="&amp;KW91,#REF!,"="&amp;KY91)</f>
        <v/>
      </c>
      <c r="ND91" s="1">
        <f>MP91+MR91+MT91+MV91+MX91+MZ91+NB91</f>
        <v/>
      </c>
      <c r="NE91" s="1">
        <f>MQ91+MS91+MU91+MW91+MY91+NA91+NC91</f>
        <v/>
      </c>
      <c r="NF91" s="1">
        <f>ND91+NE91</f>
        <v/>
      </c>
      <c r="NG91" s="33">
        <f>ND91/(ND91+NE91)</f>
        <v/>
      </c>
      <c r="NH91" s="3">
        <f>1/NG91</f>
        <v/>
      </c>
      <c r="NI91" s="1">
        <f>LH91</f>
        <v/>
      </c>
      <c r="NJ91" s="79">
        <f>((1-NG91)*(1/(NI91-1))*0.98-(NG91*1))</f>
        <v/>
      </c>
      <c r="NK91" s="34">
        <f>IF(LR91&lt;0.9,0,IF(AND(LR91&gt;1.1),0,1))</f>
        <v/>
      </c>
      <c r="NL91" s="34">
        <f>IF(LS91&lt;0.9,0,IF(AND(LS91&gt;1.1),0,1))</f>
        <v/>
      </c>
      <c r="NM91" s="32">
        <f>IF(NF91&gt;99,1,0)</f>
        <v/>
      </c>
      <c r="NN91" s="32">
        <f>IF(NJ91&gt;0.0799,1,0)</f>
        <v/>
      </c>
      <c r="NO91" s="32">
        <f>IF(NJ91&gt;NQ91,1,0)</f>
        <v/>
      </c>
      <c r="NP91" s="32">
        <f>NM91+NN91+NO91+NK91+NL91</f>
        <v/>
      </c>
      <c r="NQ91" s="79">
        <f>(((100*NG91)*(NI91-1)*0.98)-((1-NG91)*100))/100</f>
        <v/>
      </c>
      <c r="NR91" s="34">
        <f>IF(LR91&lt;0.9,0,IF(AND(LR91&gt;1.1),0,1))</f>
        <v/>
      </c>
      <c r="NS91" s="34">
        <f>IF(LS91&lt;0.9,0,IF(AND(LS91&gt;1.1),0,1))</f>
        <v/>
      </c>
      <c r="NT91" s="32">
        <f>IF(NF91&gt;99,1,0)</f>
        <v/>
      </c>
      <c r="NU91" s="32">
        <f>IF(NQ91&gt;0.0799,1,0)</f>
        <v/>
      </c>
      <c r="NV91" s="32">
        <f>IF(NQ91&gt;NJ91,1,0)</f>
        <v/>
      </c>
      <c r="NW91" s="32">
        <f>NT91+NU91+NV91+NR91+NS91</f>
        <v/>
      </c>
      <c r="NX91">
        <f>IF(NP91=5,"LayHome1-0",IF(AND(NW91=5),"BackHome1-0",""))</f>
        <v/>
      </c>
      <c r="NY91">
        <f>IF(NP91=5,KN91,IF(AND(NW91=5),KN91,""))</f>
        <v/>
      </c>
      <c r="NZ91">
        <f>IF(NP91=5,"Match Odds",IF(AND(NW91=5),"Match Odds",""))</f>
        <v/>
      </c>
      <c r="OA91">
        <f>IF(NP91=5,KP91,IF(AND(NW91=5),KP91,""))</f>
        <v/>
      </c>
      <c r="OB91">
        <f>IF(NP91=5,"MATCH_ODDS",IF(AND(NW91=5),"MATCH_ODDS",""))</f>
        <v/>
      </c>
      <c r="OC91">
        <f>IF(NP91=5,"LAY",IF(AND(NW91=5),"BACK",""))</f>
        <v/>
      </c>
    </row>
    <row r="92" ht="16.5" customHeight="1" thickBot="1" thickTop="1">
      <c r="A92" s="2" t="n"/>
      <c r="KN92" s="1">
        <f>IF(INDEX(#REF!,MATCH('HT 1-0'!D92,#REF!,0))=INDEX(#REF!,MATCH('HT 1-0'!D92,#REF!,0)),INDEX(#REF!,MATCH('HT 1-0'!D92,#REF!,0)),"ERROR")</f>
        <v/>
      </c>
      <c r="KO92" s="1">
        <f>IF(INDEX(#REF!,MATCH('HT 1-0'!E92,#REF!,0))=INDEX(#REF!,MATCH('HT 1-0'!E92,#REF!,0)),INDEX(#REF!,MATCH('HT 1-0'!E92,#REF!,0)),"ERROR")</f>
        <v/>
      </c>
      <c r="KP92" s="1">
        <f>KN92&amp;" v "&amp;KO92</f>
        <v/>
      </c>
      <c r="KQ92">
        <f>B92&amp;"_"&amp;C92</f>
        <v/>
      </c>
      <c r="KR92" s="1">
        <f>IF((HW92/KK92)&lt;0.335,"G",IF((HW92/KK92)&gt;0.67,"R","A"))</f>
        <v/>
      </c>
      <c r="KS92" s="1">
        <f>IF((HX92/KK92)&lt;0.335,"G",IF((HX92/KK92)&gt;0.67,"R","A"))</f>
        <v/>
      </c>
      <c r="KT92" s="1">
        <f>IF((IH92/KK92)&lt;0.335,"G",IF((IH92/KK92)&gt;0.67,"R","A"))</f>
        <v/>
      </c>
      <c r="KU92" s="1">
        <f>IF((II92/KK92)&lt;0.335,"G",IF((II92/KK92)&gt;0.67,"R","A"))</f>
        <v/>
      </c>
      <c r="KV92" s="1">
        <f>IF((HZ92/KK92)&lt;0.335,"G",IF((HZ92/KK92)&gt;0.67,"R","A"))</f>
        <v/>
      </c>
      <c r="KW92" s="1">
        <f>IF((HY92/KK92)&lt;0.335,"G",IF((HY92/KK92)&gt;0.67,"R","A"))</f>
        <v/>
      </c>
      <c r="KX92" s="1">
        <f>IF((IK92/KK92)&lt;0.335,"G",IF((IK92/KK92)&gt;0.67,"R","A"))</f>
        <v/>
      </c>
      <c r="KY92" s="1">
        <f>IF((IJ92/KK92)&lt;0.335,"G",IF((IJ92/KK92)&gt;0.67,"R","A"))</f>
        <v/>
      </c>
      <c r="KZ92" s="1">
        <f>IF((HQ92/KK92)&lt;0.335,"G",IF((HQ92/KK92)&gt;0.67,"R","A"))</f>
        <v/>
      </c>
      <c r="LA92" s="1">
        <f>IF((IB92/KK92)&lt;0.335,"G",IF((IB92/KK92)&gt;0.67,"R","A"))</f>
        <v/>
      </c>
      <c r="LB92">
        <f>IF(LQ92="1-0",INDEX(Scrape!#REF!,MATCH('HT 1-0'!KP92,Scrape!$B:$B,0)),"")</f>
        <v/>
      </c>
      <c r="LC92">
        <f>IF(LQ92="1-0",INDEX(Scrape!$A:$A,MATCH('HT 1-0'!KP92,Scrape!$B:$B,0)),"")</f>
        <v/>
      </c>
      <c r="LD92">
        <f>IF(LQ92="1-0",INDEX(Scrape!$B:$B,MATCH('HT 1-0'!KP92,Scrape!$B:$B,0)),"")</f>
        <v/>
      </c>
      <c r="LE92">
        <f>IF(LQ92="1-0",INDEX(Scrape!$C:$C,MATCH('HT 1-0'!KP92,Scrape!$B:$B,0)),"")</f>
        <v/>
      </c>
      <c r="LF92">
        <f>IF(LQ92="1-0",INDEX(Scrape!$D:$D,MATCH('HT 1-0'!KP92,Scrape!$B:$B,0)),"")</f>
        <v/>
      </c>
      <c r="LG92">
        <f>IF(LQ92="1-0",INDEX(Scrape!$E:$E,MATCH('HT 1-0'!KP92,Scrape!$B:$B,0)),"")</f>
        <v/>
      </c>
      <c r="LH92">
        <f>IF(LQ92="1-0",INDEX(Scrape!$F:$F,MATCH('HT 1-0'!KP92,Scrape!$B:$B,0)),"")</f>
        <v/>
      </c>
      <c r="LI92">
        <f>IF(LQ92="1-0",INDEX(Scrape!$G:$G,MATCH('HT 1-0'!KP92,Scrape!$B:$B,0)),"")</f>
        <v/>
      </c>
      <c r="LJ92">
        <f>IF(LQ92="1-0",INDEX(Scrape!$H:$H,MATCH('HT 1-0'!KP92,Scrape!$B:$B,0)),"")</f>
        <v/>
      </c>
      <c r="LK92">
        <f>IF(LQ92="1-0",INDEX(Scrape!$I:$I,MATCH('HT 1-0'!KP92,Scrape!$B:$B,0)),"")</f>
        <v/>
      </c>
      <c r="LL92">
        <f>IF(LQ92="1-0",INDEX(Scrape!$J:$J,MATCH('HT 1-0'!KP92,Scrape!$B:$B,0)),"")</f>
        <v/>
      </c>
      <c r="LM92">
        <f>IF(LQ92="1-0",INDEX(Scrape!$K:$K,MATCH('HT 1-0'!KP92,Scrape!$B:$B,0)),"")</f>
        <v/>
      </c>
      <c r="LN92">
        <f>IF(LQ92="1-0",INDEX(Scrape!$L:$L,MATCH('HT 1-0'!KP92,Scrape!$B:$B,0)),"")</f>
        <v/>
      </c>
      <c r="LO92">
        <f>IF(LQ92="1-0",INDEX(Scrape!$M:$M,MATCH('HT 1-0'!KP92,Scrape!$B:$B,0)),"")</f>
        <v/>
      </c>
      <c r="LP92">
        <f>IF(LQ92="1-0",INDEX(Scrape!$N:$N,MATCH('HT 1-0'!KP92,Scrape!$B:$B,0)),"")</f>
        <v/>
      </c>
      <c r="LQ92">
        <f>INDEX(Scrape!$O:$O,MATCH('HT 1-0'!KP92,Scrape!$B:$B,0))</f>
        <v/>
      </c>
      <c r="LR92">
        <f>(1/LJ92)+(1/LI92)+(1/LH92)</f>
        <v/>
      </c>
      <c r="LS92">
        <f>(1/LG92)+(1/LF92)+(1/LE92)</f>
        <v/>
      </c>
      <c r="LT92" s="8">
        <f>IF(INDEX(#REF!,MATCH(KQ92,#REF!,0))=INDEX(#REF!,MATCH(KQ92,#REF!,0)),INDEX(#REF!,MATCH(KQ92,#REF!,0)),"ERROR")</f>
        <v/>
      </c>
      <c r="LU92" s="4">
        <f>IF(KR92="G",2,IF(KR92="R",0.5,IF(KR92="A",1)))</f>
        <v/>
      </c>
      <c r="LV92" s="4">
        <f>IF(KS92="G",0.5,IF(KS92="R",2,IF(KS92="A",1)))</f>
        <v/>
      </c>
      <c r="LW92" s="4">
        <f>IF(KT92="G",2,IF(KT92="R",0.5,IF(KT92="A",1)))</f>
        <v/>
      </c>
      <c r="LX92" s="4">
        <f>IF(KU92="G",0.5,IF(KU92="R",2,IF(KU92="A",1)))</f>
        <v/>
      </c>
      <c r="LY92" s="7">
        <f>(LK92*(LU92+LX92)+(LL92*(LU92+LX92)))</f>
        <v/>
      </c>
      <c r="LZ92" s="7">
        <f>(LN92*(LV92+LW92)+(LO92*(LV92+LW92)))</f>
        <v/>
      </c>
      <c r="MA92" s="11">
        <f>LY92-LZ92</f>
        <v/>
      </c>
      <c r="MB92" s="5">
        <f>MA92+2</f>
        <v/>
      </c>
      <c r="MC92" s="6">
        <f>MA92-2</f>
        <v/>
      </c>
      <c r="MD92" s="4">
        <f>LE92</f>
        <v/>
      </c>
      <c r="ME92" s="9">
        <f>IF(MD92=0,1000,MD92+0.75)</f>
        <v/>
      </c>
      <c r="MF92" s="10">
        <f>IF(MD92=0,0,MD92-0.75)</f>
        <v/>
      </c>
      <c r="MG92" s="4">
        <f>((LM92*(LU92+LX92))-((LP92*(LV92+LW92))))</f>
        <v/>
      </c>
      <c r="MH92" s="9">
        <f>MG92*1.2</f>
        <v/>
      </c>
      <c r="MI92" s="10">
        <f>MG92*0.8</f>
        <v/>
      </c>
      <c r="MJ92">
        <f>IFERROR(NX92,"")</f>
        <v/>
      </c>
      <c r="MK92">
        <f>IFERROR(NY92,"")</f>
        <v/>
      </c>
      <c r="ML92">
        <f>IFERROR(NZ92,"")</f>
        <v/>
      </c>
      <c r="MM92">
        <f>IFERROR(OA92,"")</f>
        <v/>
      </c>
      <c r="MN92">
        <f>IFERROR(OB92,"")</f>
        <v/>
      </c>
      <c r="MO92">
        <f>IFERROR(OC92,"")</f>
        <v/>
      </c>
      <c r="MP92" s="1">
        <f>COUNTIFS(#REF!,LT92,#REF!,1,#REF!,"&gt;="&amp;MC92,#REF!,"&lt;="&amp;MB92,#REF!,"&lt;="&amp;ME92,#REF!,"&gt;="&amp;MF92,#REF!,"="&amp;KV92,#REF!,"="&amp;KX92)</f>
        <v/>
      </c>
      <c r="MQ92" s="1">
        <f>COUNTIFS(#REF!,LT92,#REF!,0,#REF!,"&gt;="&amp;MC92,#REF!,"&lt;="&amp;MB92,#REF!,"&lt;="&amp;ME92,#REF!,"&gt;="&amp;MF92,#REF!,"="&amp;KV92,#REF!,"="&amp;KX92)</f>
        <v/>
      </c>
      <c r="MR92" s="1">
        <f>COUNTIFS(#REF!,LT92,#REF!,1,#REF!,"&gt;="&amp;MC92,#REF!,"&lt;="&amp;MB92,#REF!,"&lt;="&amp;ME92,#REF!,"&gt;="&amp;MF92,#REF!,"="&amp;KW92,#REF!,"="&amp;KY92)</f>
        <v/>
      </c>
      <c r="MS92" s="1">
        <f>COUNTIFS(#REF!,LT92,#REF!,0,#REF!,"&gt;="&amp;MC92,#REF!,"&lt;="&amp;MB92,#REF!,"&lt;="&amp;ME92,#REF!,"&gt;="&amp;MF92,#REF!,"="&amp;KW92,#REF!,"="&amp;KY92)</f>
        <v/>
      </c>
      <c r="MT92" s="1">
        <f>COUNTIFS(#REF!,LT92,#REF!,1,#REF!,"&gt;="&amp;MI92,#REF!,"&lt;="&amp;MH92,#REF!,"&lt;="&amp;ME92,#REF!,"&gt;="&amp;MF92)</f>
        <v/>
      </c>
      <c r="MU92" s="1">
        <f>COUNTIFS(#REF!,LT92,#REF!,0,#REF!,"&gt;="&amp;MI92,#REF!,"&lt;="&amp;MH92,#REF!,"&lt;="&amp;ME92,#REF!,"&gt;="&amp;MF92)</f>
        <v/>
      </c>
      <c r="MV92" s="1">
        <f>COUNTIFS(#REF!,LT92,#REF!,1,#REF!,"&gt;="&amp;MI92,#REF!,"&lt;="&amp;MH92,#REF!,"="&amp;KZ92,#REF!,"="&amp;LA92,#REF!,"&lt;="&amp;ME92,#REF!,"&gt;="&amp;MF92)</f>
        <v/>
      </c>
      <c r="MW92" s="1">
        <f>COUNTIFS(#REF!,LT92,#REF!,0,#REF!,"&gt;="&amp;MI92,#REF!,"&lt;="&amp;MH92,#REF!,"="&amp;KZ92,#REF!,"="&amp;LA92,#REF!,"&lt;="&amp;ME92,#REF!,"&gt;="&amp;MF92)</f>
        <v/>
      </c>
      <c r="MX92" s="1">
        <f>COUNTIFS(#REF!,LT92,#REF!,1,#REF!,"&gt;="&amp;MC92,#REF!,"&lt;="&amp;MB92,#REF!,"&lt;="&amp;ME92,#REF!,"&gt;="&amp;MF92)</f>
        <v/>
      </c>
      <c r="MY92" s="1">
        <f>COUNTIFS(#REF!,LT92,#REF!,0,#REF!,"&gt;="&amp;MC92,#REF!,"&lt;="&amp;MB92,#REF!,"&lt;="&amp;ME92,#REF!,"&gt;="&amp;MF92)</f>
        <v/>
      </c>
      <c r="MZ92" s="1">
        <f>COUNTIFS(#REF!,LT92,#REF!,1,#REF!,"&lt;="&amp;ME92,#REF!,"&gt;="&amp;MF92,#REF!,"="&amp;KV92,#REF!,"="&amp;KX92)</f>
        <v/>
      </c>
      <c r="NA92" s="1">
        <f>COUNTIFS(#REF!,LT92,#REF!,0,#REF!,"&lt;="&amp;ME92,#REF!,"&gt;="&amp;MF92,#REF!,"="&amp;KV92,#REF!,"="&amp;KX92)</f>
        <v/>
      </c>
      <c r="NB92" s="1">
        <f>COUNTIFS(#REF!,LT92,#REF!,1,#REF!,"&lt;="&amp;ME92,#REF!,"&gt;="&amp;MF92,#REF!,"="&amp;KW92,#REF!,"="&amp;KY92)</f>
        <v/>
      </c>
      <c r="NC92" s="1">
        <f>COUNTIFS(#REF!,LT92,#REF!,0,#REF!,"&lt;="&amp;ME92,#REF!,"&gt;="&amp;MF92,#REF!,"="&amp;KW92,#REF!,"="&amp;KY92)</f>
        <v/>
      </c>
      <c r="ND92" s="1">
        <f>MP92+MR92+MT92+MV92+MX92+MZ92+NB92</f>
        <v/>
      </c>
      <c r="NE92" s="1">
        <f>MQ92+MS92+MU92+MW92+MY92+NA92+NC92</f>
        <v/>
      </c>
      <c r="NF92" s="1">
        <f>ND92+NE92</f>
        <v/>
      </c>
      <c r="NG92" s="33">
        <f>ND92/(ND92+NE92)</f>
        <v/>
      </c>
      <c r="NH92" s="3">
        <f>1/NG92</f>
        <v/>
      </c>
      <c r="NI92" s="1">
        <f>LH92</f>
        <v/>
      </c>
      <c r="NJ92" s="79">
        <f>((1-NG92)*(1/(NI92-1))*0.98-(NG92*1))</f>
        <v/>
      </c>
      <c r="NK92" s="34">
        <f>IF(LR92&lt;0.9,0,IF(AND(LR92&gt;1.1),0,1))</f>
        <v/>
      </c>
      <c r="NL92" s="34">
        <f>IF(LS92&lt;0.9,0,IF(AND(LS92&gt;1.1),0,1))</f>
        <v/>
      </c>
      <c r="NM92" s="32">
        <f>IF(NF92&gt;99,1,0)</f>
        <v/>
      </c>
      <c r="NN92" s="32">
        <f>IF(NJ92&gt;0.0799,1,0)</f>
        <v/>
      </c>
      <c r="NO92" s="32">
        <f>IF(NJ92&gt;NQ92,1,0)</f>
        <v/>
      </c>
      <c r="NP92" s="32">
        <f>NM92+NN92+NO92+NK92+NL92</f>
        <v/>
      </c>
      <c r="NQ92" s="79">
        <f>(((100*NG92)*(NI92-1)*0.98)-((1-NG92)*100))/100</f>
        <v/>
      </c>
      <c r="NR92" s="34">
        <f>IF(LR92&lt;0.9,0,IF(AND(LR92&gt;1.1),0,1))</f>
        <v/>
      </c>
      <c r="NS92" s="34">
        <f>IF(LS92&lt;0.9,0,IF(AND(LS92&gt;1.1),0,1))</f>
        <v/>
      </c>
      <c r="NT92" s="32">
        <f>IF(NF92&gt;99,1,0)</f>
        <v/>
      </c>
      <c r="NU92" s="32">
        <f>IF(NQ92&gt;0.0799,1,0)</f>
        <v/>
      </c>
      <c r="NV92" s="32">
        <f>IF(NQ92&gt;NJ92,1,0)</f>
        <v/>
      </c>
      <c r="NW92" s="32">
        <f>NT92+NU92+NV92+NR92+NS92</f>
        <v/>
      </c>
      <c r="NX92">
        <f>IF(NP92=5,"LayHome1-0",IF(AND(NW92=5),"BackHome1-0",""))</f>
        <v/>
      </c>
      <c r="NY92">
        <f>IF(NP92=5,KN92,IF(AND(NW92=5),KN92,""))</f>
        <v/>
      </c>
      <c r="NZ92">
        <f>IF(NP92=5,"Match Odds",IF(AND(NW92=5),"Match Odds",""))</f>
        <v/>
      </c>
      <c r="OA92">
        <f>IF(NP92=5,KP92,IF(AND(NW92=5),KP92,""))</f>
        <v/>
      </c>
      <c r="OB92">
        <f>IF(NP92=5,"MATCH_ODDS",IF(AND(NW92=5),"MATCH_ODDS",""))</f>
        <v/>
      </c>
      <c r="OC92">
        <f>IF(NP92=5,"LAY",IF(AND(NW92=5),"BACK",""))</f>
        <v/>
      </c>
    </row>
    <row r="93" ht="16.5" customHeight="1" thickBot="1" thickTop="1">
      <c r="A93" s="2" t="n"/>
      <c r="KN93" s="1">
        <f>IF(INDEX(#REF!,MATCH('HT 1-0'!D93,#REF!,0))=INDEX(#REF!,MATCH('HT 1-0'!D93,#REF!,0)),INDEX(#REF!,MATCH('HT 1-0'!D93,#REF!,0)),"ERROR")</f>
        <v/>
      </c>
      <c r="KO93" s="1">
        <f>IF(INDEX(#REF!,MATCH('HT 1-0'!E93,#REF!,0))=INDEX(#REF!,MATCH('HT 1-0'!E93,#REF!,0)),INDEX(#REF!,MATCH('HT 1-0'!E93,#REF!,0)),"ERROR")</f>
        <v/>
      </c>
      <c r="KP93" s="1">
        <f>KN93&amp;" v "&amp;KO93</f>
        <v/>
      </c>
      <c r="KQ93">
        <f>B93&amp;"_"&amp;C93</f>
        <v/>
      </c>
      <c r="KR93" s="1">
        <f>IF((HW93/KK93)&lt;0.335,"G",IF((HW93/KK93)&gt;0.67,"R","A"))</f>
        <v/>
      </c>
      <c r="KS93" s="1">
        <f>IF((HX93/KK93)&lt;0.335,"G",IF((HX93/KK93)&gt;0.67,"R","A"))</f>
        <v/>
      </c>
      <c r="KT93" s="1">
        <f>IF((IH93/KK93)&lt;0.335,"G",IF((IH93/KK93)&gt;0.67,"R","A"))</f>
        <v/>
      </c>
      <c r="KU93" s="1">
        <f>IF((II93/KK93)&lt;0.335,"G",IF((II93/KK93)&gt;0.67,"R","A"))</f>
        <v/>
      </c>
      <c r="KV93" s="1">
        <f>IF((HZ93/KK93)&lt;0.335,"G",IF((HZ93/KK93)&gt;0.67,"R","A"))</f>
        <v/>
      </c>
      <c r="KW93" s="1">
        <f>IF((HY93/KK93)&lt;0.335,"G",IF((HY93/KK93)&gt;0.67,"R","A"))</f>
        <v/>
      </c>
      <c r="KX93" s="1">
        <f>IF((IK93/KK93)&lt;0.335,"G",IF((IK93/KK93)&gt;0.67,"R","A"))</f>
        <v/>
      </c>
      <c r="KY93" s="1">
        <f>IF((IJ93/KK93)&lt;0.335,"G",IF((IJ93/KK93)&gt;0.67,"R","A"))</f>
        <v/>
      </c>
      <c r="KZ93" s="1">
        <f>IF((HQ93/KK93)&lt;0.335,"G",IF((HQ93/KK93)&gt;0.67,"R","A"))</f>
        <v/>
      </c>
      <c r="LA93" s="1">
        <f>IF((IB93/KK93)&lt;0.335,"G",IF((IB93/KK93)&gt;0.67,"R","A"))</f>
        <v/>
      </c>
      <c r="LB93">
        <f>IF(LQ93="1-0",INDEX(Scrape!#REF!,MATCH('HT 1-0'!KP93,Scrape!$B:$B,0)),"")</f>
        <v/>
      </c>
      <c r="LC93">
        <f>IF(LQ93="1-0",INDEX(Scrape!$A:$A,MATCH('HT 1-0'!KP93,Scrape!$B:$B,0)),"")</f>
        <v/>
      </c>
      <c r="LD93">
        <f>IF(LQ93="1-0",INDEX(Scrape!$B:$B,MATCH('HT 1-0'!KP93,Scrape!$B:$B,0)),"")</f>
        <v/>
      </c>
      <c r="LE93">
        <f>IF(LQ93="1-0",INDEX(Scrape!$C:$C,MATCH('HT 1-0'!KP93,Scrape!$B:$B,0)),"")</f>
        <v/>
      </c>
      <c r="LF93">
        <f>IF(LQ93="1-0",INDEX(Scrape!$D:$D,MATCH('HT 1-0'!KP93,Scrape!$B:$B,0)),"")</f>
        <v/>
      </c>
      <c r="LG93">
        <f>IF(LQ93="1-0",INDEX(Scrape!$E:$E,MATCH('HT 1-0'!KP93,Scrape!$B:$B,0)),"")</f>
        <v/>
      </c>
      <c r="LH93">
        <f>IF(LQ93="1-0",INDEX(Scrape!$F:$F,MATCH('HT 1-0'!KP93,Scrape!$B:$B,0)),"")</f>
        <v/>
      </c>
      <c r="LI93">
        <f>IF(LQ93="1-0",INDEX(Scrape!$G:$G,MATCH('HT 1-0'!KP93,Scrape!$B:$B,0)),"")</f>
        <v/>
      </c>
      <c r="LJ93">
        <f>IF(LQ93="1-0",INDEX(Scrape!$H:$H,MATCH('HT 1-0'!KP93,Scrape!$B:$B,0)),"")</f>
        <v/>
      </c>
      <c r="LK93">
        <f>IF(LQ93="1-0",INDEX(Scrape!$I:$I,MATCH('HT 1-0'!KP93,Scrape!$B:$B,0)),"")</f>
        <v/>
      </c>
      <c r="LL93">
        <f>IF(LQ93="1-0",INDEX(Scrape!$J:$J,MATCH('HT 1-0'!KP93,Scrape!$B:$B,0)),"")</f>
        <v/>
      </c>
      <c r="LM93">
        <f>IF(LQ93="1-0",INDEX(Scrape!$K:$K,MATCH('HT 1-0'!KP93,Scrape!$B:$B,0)),"")</f>
        <v/>
      </c>
      <c r="LN93">
        <f>IF(LQ93="1-0",INDEX(Scrape!$L:$L,MATCH('HT 1-0'!KP93,Scrape!$B:$B,0)),"")</f>
        <v/>
      </c>
      <c r="LO93">
        <f>IF(LQ93="1-0",INDEX(Scrape!$M:$M,MATCH('HT 1-0'!KP93,Scrape!$B:$B,0)),"")</f>
        <v/>
      </c>
      <c r="LP93">
        <f>IF(LQ93="1-0",INDEX(Scrape!$N:$N,MATCH('HT 1-0'!KP93,Scrape!$B:$B,0)),"")</f>
        <v/>
      </c>
      <c r="LQ93">
        <f>INDEX(Scrape!$O:$O,MATCH('HT 1-0'!KP93,Scrape!$B:$B,0))</f>
        <v/>
      </c>
      <c r="LR93">
        <f>(1/LJ93)+(1/LI93)+(1/LH93)</f>
        <v/>
      </c>
      <c r="LS93">
        <f>(1/LG93)+(1/LF93)+(1/LE93)</f>
        <v/>
      </c>
      <c r="LT93" s="8">
        <f>IF(INDEX(#REF!,MATCH(KQ93,#REF!,0))=INDEX(#REF!,MATCH(KQ93,#REF!,0)),INDEX(#REF!,MATCH(KQ93,#REF!,0)),"ERROR")</f>
        <v/>
      </c>
      <c r="LU93" s="4">
        <f>IF(KR93="G",2,IF(KR93="R",0.5,IF(KR93="A",1)))</f>
        <v/>
      </c>
      <c r="LV93" s="4">
        <f>IF(KS93="G",0.5,IF(KS93="R",2,IF(KS93="A",1)))</f>
        <v/>
      </c>
      <c r="LW93" s="4">
        <f>IF(KT93="G",2,IF(KT93="R",0.5,IF(KT93="A",1)))</f>
        <v/>
      </c>
      <c r="LX93" s="4">
        <f>IF(KU93="G",0.5,IF(KU93="R",2,IF(KU93="A",1)))</f>
        <v/>
      </c>
      <c r="LY93" s="7">
        <f>(LK93*(LU93+LX93)+(LL93*(LU93+LX93)))</f>
        <v/>
      </c>
      <c r="LZ93" s="7">
        <f>(LN93*(LV93+LW93)+(LO93*(LV93+LW93)))</f>
        <v/>
      </c>
      <c r="MA93" s="11">
        <f>LY93-LZ93</f>
        <v/>
      </c>
      <c r="MB93" s="5">
        <f>MA93+2</f>
        <v/>
      </c>
      <c r="MC93" s="6">
        <f>MA93-2</f>
        <v/>
      </c>
      <c r="MD93" s="4">
        <f>LE93</f>
        <v/>
      </c>
      <c r="ME93" s="9">
        <f>IF(MD93=0,1000,MD93+0.75)</f>
        <v/>
      </c>
      <c r="MF93" s="10">
        <f>IF(MD93=0,0,MD93-0.75)</f>
        <v/>
      </c>
      <c r="MG93" s="4">
        <f>((LM93*(LU93+LX93))-((LP93*(LV93+LW93))))</f>
        <v/>
      </c>
      <c r="MH93" s="9">
        <f>MG93*1.2</f>
        <v/>
      </c>
      <c r="MI93" s="10">
        <f>MG93*0.8</f>
        <v/>
      </c>
      <c r="MJ93">
        <f>IFERROR(NX93,"")</f>
        <v/>
      </c>
      <c r="MK93">
        <f>IFERROR(NY93,"")</f>
        <v/>
      </c>
      <c r="ML93">
        <f>IFERROR(NZ93,"")</f>
        <v/>
      </c>
      <c r="MM93">
        <f>IFERROR(OA93,"")</f>
        <v/>
      </c>
      <c r="MN93">
        <f>IFERROR(OB93,"")</f>
        <v/>
      </c>
      <c r="MO93">
        <f>IFERROR(OC93,"")</f>
        <v/>
      </c>
      <c r="MP93" s="1">
        <f>COUNTIFS(#REF!,LT93,#REF!,1,#REF!,"&gt;="&amp;MC93,#REF!,"&lt;="&amp;MB93,#REF!,"&lt;="&amp;ME93,#REF!,"&gt;="&amp;MF93,#REF!,"="&amp;KV93,#REF!,"="&amp;KX93)</f>
        <v/>
      </c>
      <c r="MQ93" s="1">
        <f>COUNTIFS(#REF!,LT93,#REF!,0,#REF!,"&gt;="&amp;MC93,#REF!,"&lt;="&amp;MB93,#REF!,"&lt;="&amp;ME93,#REF!,"&gt;="&amp;MF93,#REF!,"="&amp;KV93,#REF!,"="&amp;KX93)</f>
        <v/>
      </c>
      <c r="MR93" s="1">
        <f>COUNTIFS(#REF!,LT93,#REF!,1,#REF!,"&gt;="&amp;MC93,#REF!,"&lt;="&amp;MB93,#REF!,"&lt;="&amp;ME93,#REF!,"&gt;="&amp;MF93,#REF!,"="&amp;KW93,#REF!,"="&amp;KY93)</f>
        <v/>
      </c>
      <c r="MS93" s="1">
        <f>COUNTIFS(#REF!,LT93,#REF!,0,#REF!,"&gt;="&amp;MC93,#REF!,"&lt;="&amp;MB93,#REF!,"&lt;="&amp;ME93,#REF!,"&gt;="&amp;MF93,#REF!,"="&amp;KW93,#REF!,"="&amp;KY93)</f>
        <v/>
      </c>
      <c r="MT93" s="1">
        <f>COUNTIFS(#REF!,LT93,#REF!,1,#REF!,"&gt;="&amp;MI93,#REF!,"&lt;="&amp;MH93,#REF!,"&lt;="&amp;ME93,#REF!,"&gt;="&amp;MF93)</f>
        <v/>
      </c>
      <c r="MU93" s="1">
        <f>COUNTIFS(#REF!,LT93,#REF!,0,#REF!,"&gt;="&amp;MI93,#REF!,"&lt;="&amp;MH93,#REF!,"&lt;="&amp;ME93,#REF!,"&gt;="&amp;MF93)</f>
        <v/>
      </c>
      <c r="MV93" s="1">
        <f>COUNTIFS(#REF!,LT93,#REF!,1,#REF!,"&gt;="&amp;MI93,#REF!,"&lt;="&amp;MH93,#REF!,"="&amp;KZ93,#REF!,"="&amp;LA93,#REF!,"&lt;="&amp;ME93,#REF!,"&gt;="&amp;MF93)</f>
        <v/>
      </c>
      <c r="MW93" s="1">
        <f>COUNTIFS(#REF!,LT93,#REF!,0,#REF!,"&gt;="&amp;MI93,#REF!,"&lt;="&amp;MH93,#REF!,"="&amp;KZ93,#REF!,"="&amp;LA93,#REF!,"&lt;="&amp;ME93,#REF!,"&gt;="&amp;MF93)</f>
        <v/>
      </c>
      <c r="MX93" s="1">
        <f>COUNTIFS(#REF!,LT93,#REF!,1,#REF!,"&gt;="&amp;MC93,#REF!,"&lt;="&amp;MB93,#REF!,"&lt;="&amp;ME93,#REF!,"&gt;="&amp;MF93)</f>
        <v/>
      </c>
      <c r="MY93" s="1">
        <f>COUNTIFS(#REF!,LT93,#REF!,0,#REF!,"&gt;="&amp;MC93,#REF!,"&lt;="&amp;MB93,#REF!,"&lt;="&amp;ME93,#REF!,"&gt;="&amp;MF93)</f>
        <v/>
      </c>
      <c r="MZ93" s="1">
        <f>COUNTIFS(#REF!,LT93,#REF!,1,#REF!,"&lt;="&amp;ME93,#REF!,"&gt;="&amp;MF93,#REF!,"="&amp;KV93,#REF!,"="&amp;KX93)</f>
        <v/>
      </c>
      <c r="NA93" s="1">
        <f>COUNTIFS(#REF!,LT93,#REF!,0,#REF!,"&lt;="&amp;ME93,#REF!,"&gt;="&amp;MF93,#REF!,"="&amp;KV93,#REF!,"="&amp;KX93)</f>
        <v/>
      </c>
      <c r="NB93" s="1">
        <f>COUNTIFS(#REF!,LT93,#REF!,1,#REF!,"&lt;="&amp;ME93,#REF!,"&gt;="&amp;MF93,#REF!,"="&amp;KW93,#REF!,"="&amp;KY93)</f>
        <v/>
      </c>
      <c r="NC93" s="1">
        <f>COUNTIFS(#REF!,LT93,#REF!,0,#REF!,"&lt;="&amp;ME93,#REF!,"&gt;="&amp;MF93,#REF!,"="&amp;KW93,#REF!,"="&amp;KY93)</f>
        <v/>
      </c>
      <c r="ND93" s="1">
        <f>MP93+MR93+MT93+MV93+MX93+MZ93+NB93</f>
        <v/>
      </c>
      <c r="NE93" s="1">
        <f>MQ93+MS93+MU93+MW93+MY93+NA93+NC93</f>
        <v/>
      </c>
      <c r="NF93" s="1">
        <f>ND93+NE93</f>
        <v/>
      </c>
      <c r="NG93" s="33">
        <f>ND93/(ND93+NE93)</f>
        <v/>
      </c>
      <c r="NH93" s="3">
        <f>1/NG93</f>
        <v/>
      </c>
      <c r="NI93" s="1">
        <f>LH93</f>
        <v/>
      </c>
      <c r="NJ93" s="79">
        <f>((1-NG93)*(1/(NI93-1))*0.98-(NG93*1))</f>
        <v/>
      </c>
      <c r="NK93" s="34">
        <f>IF(LR93&lt;0.9,0,IF(AND(LR93&gt;1.1),0,1))</f>
        <v/>
      </c>
      <c r="NL93" s="34">
        <f>IF(LS93&lt;0.9,0,IF(AND(LS93&gt;1.1),0,1))</f>
        <v/>
      </c>
      <c r="NM93" s="32">
        <f>IF(NF93&gt;99,1,0)</f>
        <v/>
      </c>
      <c r="NN93" s="32">
        <f>IF(NJ93&gt;0.0799,1,0)</f>
        <v/>
      </c>
      <c r="NO93" s="32">
        <f>IF(NJ93&gt;NQ93,1,0)</f>
        <v/>
      </c>
      <c r="NP93" s="32">
        <f>NM93+NN93+NO93+NK93+NL93</f>
        <v/>
      </c>
      <c r="NQ93" s="79">
        <f>(((100*NG93)*(NI93-1)*0.98)-((1-NG93)*100))/100</f>
        <v/>
      </c>
      <c r="NR93" s="34">
        <f>IF(LR93&lt;0.9,0,IF(AND(LR93&gt;1.1),0,1))</f>
        <v/>
      </c>
      <c r="NS93" s="34">
        <f>IF(LS93&lt;0.9,0,IF(AND(LS93&gt;1.1),0,1))</f>
        <v/>
      </c>
      <c r="NT93" s="32">
        <f>IF(NF93&gt;99,1,0)</f>
        <v/>
      </c>
      <c r="NU93" s="32">
        <f>IF(NQ93&gt;0.0799,1,0)</f>
        <v/>
      </c>
      <c r="NV93" s="32">
        <f>IF(NQ93&gt;NJ93,1,0)</f>
        <v/>
      </c>
      <c r="NW93" s="32">
        <f>NT93+NU93+NV93+NR93+NS93</f>
        <v/>
      </c>
      <c r="NX93">
        <f>IF(NP93=5,"LayHome1-0",IF(AND(NW93=5),"BackHome1-0",""))</f>
        <v/>
      </c>
      <c r="NY93">
        <f>IF(NP93=5,KN93,IF(AND(NW93=5),KN93,""))</f>
        <v/>
      </c>
      <c r="NZ93">
        <f>IF(NP93=5,"Match Odds",IF(AND(NW93=5),"Match Odds",""))</f>
        <v/>
      </c>
      <c r="OA93">
        <f>IF(NP93=5,KP93,IF(AND(NW93=5),KP93,""))</f>
        <v/>
      </c>
      <c r="OB93">
        <f>IF(NP93=5,"MATCH_ODDS",IF(AND(NW93=5),"MATCH_ODDS",""))</f>
        <v/>
      </c>
      <c r="OC93">
        <f>IF(NP93=5,"LAY",IF(AND(NW93=5),"BACK",""))</f>
        <v/>
      </c>
    </row>
    <row r="94" ht="16.5" customHeight="1" thickBot="1" thickTop="1">
      <c r="A94" s="2" t="n"/>
      <c r="KN94" s="1">
        <f>IF(INDEX(#REF!,MATCH('HT 1-0'!D94,#REF!,0))=INDEX(#REF!,MATCH('HT 1-0'!D94,#REF!,0)),INDEX(#REF!,MATCH('HT 1-0'!D94,#REF!,0)),"ERROR")</f>
        <v/>
      </c>
      <c r="KO94" s="1">
        <f>IF(INDEX(#REF!,MATCH('HT 1-0'!E94,#REF!,0))=INDEX(#REF!,MATCH('HT 1-0'!E94,#REF!,0)),INDEX(#REF!,MATCH('HT 1-0'!E94,#REF!,0)),"ERROR")</f>
        <v/>
      </c>
      <c r="KP94" s="1">
        <f>KN94&amp;" v "&amp;KO94</f>
        <v/>
      </c>
      <c r="KQ94">
        <f>B94&amp;"_"&amp;C94</f>
        <v/>
      </c>
      <c r="KR94" s="1">
        <f>IF((HW94/KK94)&lt;0.335,"G",IF((HW94/KK94)&gt;0.67,"R","A"))</f>
        <v/>
      </c>
      <c r="KS94" s="1">
        <f>IF((HX94/KK94)&lt;0.335,"G",IF((HX94/KK94)&gt;0.67,"R","A"))</f>
        <v/>
      </c>
      <c r="KT94" s="1">
        <f>IF((IH94/KK94)&lt;0.335,"G",IF((IH94/KK94)&gt;0.67,"R","A"))</f>
        <v/>
      </c>
      <c r="KU94" s="1">
        <f>IF((II94/KK94)&lt;0.335,"G",IF((II94/KK94)&gt;0.67,"R","A"))</f>
        <v/>
      </c>
      <c r="KV94" s="1">
        <f>IF((HZ94/KK94)&lt;0.335,"G",IF((HZ94/KK94)&gt;0.67,"R","A"))</f>
        <v/>
      </c>
      <c r="KW94" s="1">
        <f>IF((HY94/KK94)&lt;0.335,"G",IF((HY94/KK94)&gt;0.67,"R","A"))</f>
        <v/>
      </c>
      <c r="KX94" s="1">
        <f>IF((IK94/KK94)&lt;0.335,"G",IF((IK94/KK94)&gt;0.67,"R","A"))</f>
        <v/>
      </c>
      <c r="KY94" s="1">
        <f>IF((IJ94/KK94)&lt;0.335,"G",IF((IJ94/KK94)&gt;0.67,"R","A"))</f>
        <v/>
      </c>
      <c r="KZ94" s="1">
        <f>IF((HQ94/KK94)&lt;0.335,"G",IF((HQ94/KK94)&gt;0.67,"R","A"))</f>
        <v/>
      </c>
      <c r="LA94" s="1">
        <f>IF((IB94/KK94)&lt;0.335,"G",IF((IB94/KK94)&gt;0.67,"R","A"))</f>
        <v/>
      </c>
      <c r="LB94">
        <f>IF(LQ94="1-0",INDEX(Scrape!#REF!,MATCH('HT 1-0'!KP94,Scrape!$B:$B,0)),"")</f>
        <v/>
      </c>
      <c r="LC94">
        <f>IF(LQ94="1-0",INDEX(Scrape!$A:$A,MATCH('HT 1-0'!KP94,Scrape!$B:$B,0)),"")</f>
        <v/>
      </c>
      <c r="LD94">
        <f>IF(LQ94="1-0",INDEX(Scrape!$B:$B,MATCH('HT 1-0'!KP94,Scrape!$B:$B,0)),"")</f>
        <v/>
      </c>
      <c r="LE94">
        <f>IF(LQ94="1-0",INDEX(Scrape!$C:$C,MATCH('HT 1-0'!KP94,Scrape!$B:$B,0)),"")</f>
        <v/>
      </c>
      <c r="LF94">
        <f>IF(LQ94="1-0",INDEX(Scrape!$D:$D,MATCH('HT 1-0'!KP94,Scrape!$B:$B,0)),"")</f>
        <v/>
      </c>
      <c r="LG94">
        <f>IF(LQ94="1-0",INDEX(Scrape!$E:$E,MATCH('HT 1-0'!KP94,Scrape!$B:$B,0)),"")</f>
        <v/>
      </c>
      <c r="LH94">
        <f>IF(LQ94="1-0",INDEX(Scrape!$F:$F,MATCH('HT 1-0'!KP94,Scrape!$B:$B,0)),"")</f>
        <v/>
      </c>
      <c r="LI94">
        <f>IF(LQ94="1-0",INDEX(Scrape!$G:$G,MATCH('HT 1-0'!KP94,Scrape!$B:$B,0)),"")</f>
        <v/>
      </c>
      <c r="LJ94">
        <f>IF(LQ94="1-0",INDEX(Scrape!$H:$H,MATCH('HT 1-0'!KP94,Scrape!$B:$B,0)),"")</f>
        <v/>
      </c>
      <c r="LK94">
        <f>IF(LQ94="1-0",INDEX(Scrape!$I:$I,MATCH('HT 1-0'!KP94,Scrape!$B:$B,0)),"")</f>
        <v/>
      </c>
      <c r="LL94">
        <f>IF(LQ94="1-0",INDEX(Scrape!$J:$J,MATCH('HT 1-0'!KP94,Scrape!$B:$B,0)),"")</f>
        <v/>
      </c>
      <c r="LM94">
        <f>IF(LQ94="1-0",INDEX(Scrape!$K:$K,MATCH('HT 1-0'!KP94,Scrape!$B:$B,0)),"")</f>
        <v/>
      </c>
      <c r="LN94">
        <f>IF(LQ94="1-0",INDEX(Scrape!$L:$L,MATCH('HT 1-0'!KP94,Scrape!$B:$B,0)),"")</f>
        <v/>
      </c>
      <c r="LO94">
        <f>IF(LQ94="1-0",INDEX(Scrape!$M:$M,MATCH('HT 1-0'!KP94,Scrape!$B:$B,0)),"")</f>
        <v/>
      </c>
      <c r="LP94">
        <f>IF(LQ94="1-0",INDEX(Scrape!$N:$N,MATCH('HT 1-0'!KP94,Scrape!$B:$B,0)),"")</f>
        <v/>
      </c>
      <c r="LQ94">
        <f>INDEX(Scrape!$O:$O,MATCH('HT 1-0'!KP94,Scrape!$B:$B,0))</f>
        <v/>
      </c>
      <c r="LR94">
        <f>(1/LJ94)+(1/LI94)+(1/LH94)</f>
        <v/>
      </c>
      <c r="LS94">
        <f>(1/LG94)+(1/LF94)+(1/LE94)</f>
        <v/>
      </c>
      <c r="LT94" s="8">
        <f>IF(INDEX(#REF!,MATCH(KQ94,#REF!,0))=INDEX(#REF!,MATCH(KQ94,#REF!,0)),INDEX(#REF!,MATCH(KQ94,#REF!,0)),"ERROR")</f>
        <v/>
      </c>
      <c r="LU94" s="4">
        <f>IF(KR94="G",2,IF(KR94="R",0.5,IF(KR94="A",1)))</f>
        <v/>
      </c>
      <c r="LV94" s="4">
        <f>IF(KS94="G",0.5,IF(KS94="R",2,IF(KS94="A",1)))</f>
        <v/>
      </c>
      <c r="LW94" s="4">
        <f>IF(KT94="G",2,IF(KT94="R",0.5,IF(KT94="A",1)))</f>
        <v/>
      </c>
      <c r="LX94" s="4">
        <f>IF(KU94="G",0.5,IF(KU94="R",2,IF(KU94="A",1)))</f>
        <v/>
      </c>
      <c r="LY94" s="7">
        <f>(LK94*(LU94+LX94)+(LL94*(LU94+LX94)))</f>
        <v/>
      </c>
      <c r="LZ94" s="7">
        <f>(LN94*(LV94+LW94)+(LO94*(LV94+LW94)))</f>
        <v/>
      </c>
      <c r="MA94" s="11">
        <f>LY94-LZ94</f>
        <v/>
      </c>
      <c r="MB94" s="5">
        <f>MA94+2</f>
        <v/>
      </c>
      <c r="MC94" s="6">
        <f>MA94-2</f>
        <v/>
      </c>
      <c r="MD94" s="4">
        <f>LE94</f>
        <v/>
      </c>
      <c r="ME94" s="9">
        <f>IF(MD94=0,1000,MD94+0.75)</f>
        <v/>
      </c>
      <c r="MF94" s="10">
        <f>IF(MD94=0,0,MD94-0.75)</f>
        <v/>
      </c>
      <c r="MG94" s="4">
        <f>((LM94*(LU94+LX94))-((LP94*(LV94+LW94))))</f>
        <v/>
      </c>
      <c r="MH94" s="9">
        <f>MG94*1.2</f>
        <v/>
      </c>
      <c r="MI94" s="10">
        <f>MG94*0.8</f>
        <v/>
      </c>
      <c r="MJ94">
        <f>IFERROR(NX94,"")</f>
        <v/>
      </c>
      <c r="MK94">
        <f>IFERROR(NY94,"")</f>
        <v/>
      </c>
      <c r="ML94">
        <f>IFERROR(NZ94,"")</f>
        <v/>
      </c>
      <c r="MM94">
        <f>IFERROR(OA94,"")</f>
        <v/>
      </c>
      <c r="MN94">
        <f>IFERROR(OB94,"")</f>
        <v/>
      </c>
      <c r="MO94">
        <f>IFERROR(OC94,"")</f>
        <v/>
      </c>
      <c r="MP94" s="1">
        <f>COUNTIFS(#REF!,LT94,#REF!,1,#REF!,"&gt;="&amp;MC94,#REF!,"&lt;="&amp;MB94,#REF!,"&lt;="&amp;ME94,#REF!,"&gt;="&amp;MF94,#REF!,"="&amp;KV94,#REF!,"="&amp;KX94)</f>
        <v/>
      </c>
      <c r="MQ94" s="1">
        <f>COUNTIFS(#REF!,LT94,#REF!,0,#REF!,"&gt;="&amp;MC94,#REF!,"&lt;="&amp;MB94,#REF!,"&lt;="&amp;ME94,#REF!,"&gt;="&amp;MF94,#REF!,"="&amp;KV94,#REF!,"="&amp;KX94)</f>
        <v/>
      </c>
      <c r="MR94" s="1">
        <f>COUNTIFS(#REF!,LT94,#REF!,1,#REF!,"&gt;="&amp;MC94,#REF!,"&lt;="&amp;MB94,#REF!,"&lt;="&amp;ME94,#REF!,"&gt;="&amp;MF94,#REF!,"="&amp;KW94,#REF!,"="&amp;KY94)</f>
        <v/>
      </c>
      <c r="MS94" s="1">
        <f>COUNTIFS(#REF!,LT94,#REF!,0,#REF!,"&gt;="&amp;MC94,#REF!,"&lt;="&amp;MB94,#REF!,"&lt;="&amp;ME94,#REF!,"&gt;="&amp;MF94,#REF!,"="&amp;KW94,#REF!,"="&amp;KY94)</f>
        <v/>
      </c>
      <c r="MT94" s="1">
        <f>COUNTIFS(#REF!,LT94,#REF!,1,#REF!,"&gt;="&amp;MI94,#REF!,"&lt;="&amp;MH94,#REF!,"&lt;="&amp;ME94,#REF!,"&gt;="&amp;MF94)</f>
        <v/>
      </c>
      <c r="MU94" s="1">
        <f>COUNTIFS(#REF!,LT94,#REF!,0,#REF!,"&gt;="&amp;MI94,#REF!,"&lt;="&amp;MH94,#REF!,"&lt;="&amp;ME94,#REF!,"&gt;="&amp;MF94)</f>
        <v/>
      </c>
      <c r="MV94" s="1">
        <f>COUNTIFS(#REF!,LT94,#REF!,1,#REF!,"&gt;="&amp;MI94,#REF!,"&lt;="&amp;MH94,#REF!,"="&amp;KZ94,#REF!,"="&amp;LA94,#REF!,"&lt;="&amp;ME94,#REF!,"&gt;="&amp;MF94)</f>
        <v/>
      </c>
      <c r="MW94" s="1">
        <f>COUNTIFS(#REF!,LT94,#REF!,0,#REF!,"&gt;="&amp;MI94,#REF!,"&lt;="&amp;MH94,#REF!,"="&amp;KZ94,#REF!,"="&amp;LA94,#REF!,"&lt;="&amp;ME94,#REF!,"&gt;="&amp;MF94)</f>
        <v/>
      </c>
      <c r="MX94" s="1">
        <f>COUNTIFS(#REF!,LT94,#REF!,1,#REF!,"&gt;="&amp;MC94,#REF!,"&lt;="&amp;MB94,#REF!,"&lt;="&amp;ME94,#REF!,"&gt;="&amp;MF94)</f>
        <v/>
      </c>
      <c r="MY94" s="1">
        <f>COUNTIFS(#REF!,LT94,#REF!,0,#REF!,"&gt;="&amp;MC94,#REF!,"&lt;="&amp;MB94,#REF!,"&lt;="&amp;ME94,#REF!,"&gt;="&amp;MF94)</f>
        <v/>
      </c>
      <c r="MZ94" s="1">
        <f>COUNTIFS(#REF!,LT94,#REF!,1,#REF!,"&lt;="&amp;ME94,#REF!,"&gt;="&amp;MF94,#REF!,"="&amp;KV94,#REF!,"="&amp;KX94)</f>
        <v/>
      </c>
      <c r="NA94" s="1">
        <f>COUNTIFS(#REF!,LT94,#REF!,0,#REF!,"&lt;="&amp;ME94,#REF!,"&gt;="&amp;MF94,#REF!,"="&amp;KV94,#REF!,"="&amp;KX94)</f>
        <v/>
      </c>
      <c r="NB94" s="1">
        <f>COUNTIFS(#REF!,LT94,#REF!,1,#REF!,"&lt;="&amp;ME94,#REF!,"&gt;="&amp;MF94,#REF!,"="&amp;KW94,#REF!,"="&amp;KY94)</f>
        <v/>
      </c>
      <c r="NC94" s="1">
        <f>COUNTIFS(#REF!,LT94,#REF!,0,#REF!,"&lt;="&amp;ME94,#REF!,"&gt;="&amp;MF94,#REF!,"="&amp;KW94,#REF!,"="&amp;KY94)</f>
        <v/>
      </c>
      <c r="ND94" s="1">
        <f>MP94+MR94+MT94+MV94+MX94+MZ94+NB94</f>
        <v/>
      </c>
      <c r="NE94" s="1">
        <f>MQ94+MS94+MU94+MW94+MY94+NA94+NC94</f>
        <v/>
      </c>
      <c r="NF94" s="1">
        <f>ND94+NE94</f>
        <v/>
      </c>
      <c r="NG94" s="33">
        <f>ND94/(ND94+NE94)</f>
        <v/>
      </c>
      <c r="NH94" s="3">
        <f>1/NG94</f>
        <v/>
      </c>
      <c r="NI94" s="1">
        <f>LH94</f>
        <v/>
      </c>
      <c r="NJ94" s="79">
        <f>((1-NG94)*(1/(NI94-1))*0.98-(NG94*1))</f>
        <v/>
      </c>
      <c r="NK94" s="34">
        <f>IF(LR94&lt;0.9,0,IF(AND(LR94&gt;1.1),0,1))</f>
        <v/>
      </c>
      <c r="NL94" s="34">
        <f>IF(LS94&lt;0.9,0,IF(AND(LS94&gt;1.1),0,1))</f>
        <v/>
      </c>
      <c r="NM94" s="32">
        <f>IF(NF94&gt;99,1,0)</f>
        <v/>
      </c>
      <c r="NN94" s="32">
        <f>IF(NJ94&gt;0.0799,1,0)</f>
        <v/>
      </c>
      <c r="NO94" s="32">
        <f>IF(NJ94&gt;NQ94,1,0)</f>
        <v/>
      </c>
      <c r="NP94" s="32">
        <f>NM94+NN94+NO94+NK94+NL94</f>
        <v/>
      </c>
      <c r="NQ94" s="79">
        <f>(((100*NG94)*(NI94-1)*0.98)-((1-NG94)*100))/100</f>
        <v/>
      </c>
      <c r="NR94" s="34">
        <f>IF(LR94&lt;0.9,0,IF(AND(LR94&gt;1.1),0,1))</f>
        <v/>
      </c>
      <c r="NS94" s="34">
        <f>IF(LS94&lt;0.9,0,IF(AND(LS94&gt;1.1),0,1))</f>
        <v/>
      </c>
      <c r="NT94" s="32">
        <f>IF(NF94&gt;99,1,0)</f>
        <v/>
      </c>
      <c r="NU94" s="32">
        <f>IF(NQ94&gt;0.0799,1,0)</f>
        <v/>
      </c>
      <c r="NV94" s="32">
        <f>IF(NQ94&gt;NJ94,1,0)</f>
        <v/>
      </c>
      <c r="NW94" s="32">
        <f>NT94+NU94+NV94+NR94+NS94</f>
        <v/>
      </c>
      <c r="NX94">
        <f>IF(NP94=5,"LayHome1-0",IF(AND(NW94=5),"BackHome1-0",""))</f>
        <v/>
      </c>
      <c r="NY94">
        <f>IF(NP94=5,KN94,IF(AND(NW94=5),KN94,""))</f>
        <v/>
      </c>
      <c r="NZ94">
        <f>IF(NP94=5,"Match Odds",IF(AND(NW94=5),"Match Odds",""))</f>
        <v/>
      </c>
      <c r="OA94">
        <f>IF(NP94=5,KP94,IF(AND(NW94=5),KP94,""))</f>
        <v/>
      </c>
      <c r="OB94">
        <f>IF(NP94=5,"MATCH_ODDS",IF(AND(NW94=5),"MATCH_ODDS",""))</f>
        <v/>
      </c>
      <c r="OC94">
        <f>IF(NP94=5,"LAY",IF(AND(NW94=5),"BACK",""))</f>
        <v/>
      </c>
    </row>
    <row r="95" ht="16.5" customHeight="1" thickBot="1" thickTop="1">
      <c r="A95" s="2" t="n"/>
      <c r="KN95" s="1">
        <f>IF(INDEX(#REF!,MATCH('HT 1-0'!D95,#REF!,0))=INDEX(#REF!,MATCH('HT 1-0'!D95,#REF!,0)),INDEX(#REF!,MATCH('HT 1-0'!D95,#REF!,0)),"ERROR")</f>
        <v/>
      </c>
      <c r="KO95" s="1">
        <f>IF(INDEX(#REF!,MATCH('HT 1-0'!E95,#REF!,0))=INDEX(#REF!,MATCH('HT 1-0'!E95,#REF!,0)),INDEX(#REF!,MATCH('HT 1-0'!E95,#REF!,0)),"ERROR")</f>
        <v/>
      </c>
      <c r="KP95" s="1">
        <f>KN95&amp;" v "&amp;KO95</f>
        <v/>
      </c>
      <c r="KQ95">
        <f>B95&amp;"_"&amp;C95</f>
        <v/>
      </c>
      <c r="KR95" s="1">
        <f>IF((HW95/KK95)&lt;0.335,"G",IF((HW95/KK95)&gt;0.67,"R","A"))</f>
        <v/>
      </c>
      <c r="KS95" s="1">
        <f>IF((HX95/KK95)&lt;0.335,"G",IF((HX95/KK95)&gt;0.67,"R","A"))</f>
        <v/>
      </c>
      <c r="KT95" s="1">
        <f>IF((IH95/KK95)&lt;0.335,"G",IF((IH95/KK95)&gt;0.67,"R","A"))</f>
        <v/>
      </c>
      <c r="KU95" s="1">
        <f>IF((II95/KK95)&lt;0.335,"G",IF((II95/KK95)&gt;0.67,"R","A"))</f>
        <v/>
      </c>
      <c r="KV95" s="1">
        <f>IF((HZ95/KK95)&lt;0.335,"G",IF((HZ95/KK95)&gt;0.67,"R","A"))</f>
        <v/>
      </c>
      <c r="KW95" s="1">
        <f>IF((HY95/KK95)&lt;0.335,"G",IF((HY95/KK95)&gt;0.67,"R","A"))</f>
        <v/>
      </c>
      <c r="KX95" s="1">
        <f>IF((IK95/KK95)&lt;0.335,"G",IF((IK95/KK95)&gt;0.67,"R","A"))</f>
        <v/>
      </c>
      <c r="KY95" s="1">
        <f>IF((IJ95/KK95)&lt;0.335,"G",IF((IJ95/KK95)&gt;0.67,"R","A"))</f>
        <v/>
      </c>
      <c r="KZ95" s="1">
        <f>IF((HQ95/KK95)&lt;0.335,"G",IF((HQ95/KK95)&gt;0.67,"R","A"))</f>
        <v/>
      </c>
      <c r="LA95" s="1">
        <f>IF((IB95/KK95)&lt;0.335,"G",IF((IB95/KK95)&gt;0.67,"R","A"))</f>
        <v/>
      </c>
      <c r="LB95">
        <f>IF(LQ95="1-0",INDEX(Scrape!#REF!,MATCH('HT 1-0'!KP95,Scrape!$B:$B,0)),"")</f>
        <v/>
      </c>
      <c r="LC95">
        <f>IF(LQ95="1-0",INDEX(Scrape!$A:$A,MATCH('HT 1-0'!KP95,Scrape!$B:$B,0)),"")</f>
        <v/>
      </c>
      <c r="LD95">
        <f>IF(LQ95="1-0",INDEX(Scrape!$B:$B,MATCH('HT 1-0'!KP95,Scrape!$B:$B,0)),"")</f>
        <v/>
      </c>
      <c r="LE95">
        <f>IF(LQ95="1-0",INDEX(Scrape!$C:$C,MATCH('HT 1-0'!KP95,Scrape!$B:$B,0)),"")</f>
        <v/>
      </c>
      <c r="LF95">
        <f>IF(LQ95="1-0",INDEX(Scrape!$D:$D,MATCH('HT 1-0'!KP95,Scrape!$B:$B,0)),"")</f>
        <v/>
      </c>
      <c r="LG95">
        <f>IF(LQ95="1-0",INDEX(Scrape!$E:$E,MATCH('HT 1-0'!KP95,Scrape!$B:$B,0)),"")</f>
        <v/>
      </c>
      <c r="LH95">
        <f>IF(LQ95="1-0",INDEX(Scrape!$F:$F,MATCH('HT 1-0'!KP95,Scrape!$B:$B,0)),"")</f>
        <v/>
      </c>
      <c r="LI95">
        <f>IF(LQ95="1-0",INDEX(Scrape!$G:$G,MATCH('HT 1-0'!KP95,Scrape!$B:$B,0)),"")</f>
        <v/>
      </c>
      <c r="LJ95">
        <f>IF(LQ95="1-0",INDEX(Scrape!$H:$H,MATCH('HT 1-0'!KP95,Scrape!$B:$B,0)),"")</f>
        <v/>
      </c>
      <c r="LK95">
        <f>IF(LQ95="1-0",INDEX(Scrape!$I:$I,MATCH('HT 1-0'!KP95,Scrape!$B:$B,0)),"")</f>
        <v/>
      </c>
      <c r="LL95">
        <f>IF(LQ95="1-0",INDEX(Scrape!$J:$J,MATCH('HT 1-0'!KP95,Scrape!$B:$B,0)),"")</f>
        <v/>
      </c>
      <c r="LM95">
        <f>IF(LQ95="1-0",INDEX(Scrape!$K:$K,MATCH('HT 1-0'!KP95,Scrape!$B:$B,0)),"")</f>
        <v/>
      </c>
      <c r="LN95">
        <f>IF(LQ95="1-0",INDEX(Scrape!$L:$L,MATCH('HT 1-0'!KP95,Scrape!$B:$B,0)),"")</f>
        <v/>
      </c>
      <c r="LO95">
        <f>IF(LQ95="1-0",INDEX(Scrape!$M:$M,MATCH('HT 1-0'!KP95,Scrape!$B:$B,0)),"")</f>
        <v/>
      </c>
      <c r="LP95">
        <f>IF(LQ95="1-0",INDEX(Scrape!$N:$N,MATCH('HT 1-0'!KP95,Scrape!$B:$B,0)),"")</f>
        <v/>
      </c>
      <c r="LQ95">
        <f>INDEX(Scrape!$O:$O,MATCH('HT 1-0'!KP95,Scrape!$B:$B,0))</f>
        <v/>
      </c>
      <c r="LR95">
        <f>(1/LJ95)+(1/LI95)+(1/LH95)</f>
        <v/>
      </c>
      <c r="LS95">
        <f>(1/LG95)+(1/LF95)+(1/LE95)</f>
        <v/>
      </c>
      <c r="LT95" s="8">
        <f>IF(INDEX(#REF!,MATCH(KQ95,#REF!,0))=INDEX(#REF!,MATCH(KQ95,#REF!,0)),INDEX(#REF!,MATCH(KQ95,#REF!,0)),"ERROR")</f>
        <v/>
      </c>
      <c r="LU95" s="4">
        <f>IF(KR95="G",2,IF(KR95="R",0.5,IF(KR95="A",1)))</f>
        <v/>
      </c>
      <c r="LV95" s="4">
        <f>IF(KS95="G",0.5,IF(KS95="R",2,IF(KS95="A",1)))</f>
        <v/>
      </c>
      <c r="LW95" s="4">
        <f>IF(KT95="G",2,IF(KT95="R",0.5,IF(KT95="A",1)))</f>
        <v/>
      </c>
      <c r="LX95" s="4">
        <f>IF(KU95="G",0.5,IF(KU95="R",2,IF(KU95="A",1)))</f>
        <v/>
      </c>
      <c r="LY95" s="7">
        <f>(LK95*(LU95+LX95)+(LL95*(LU95+LX95)))</f>
        <v/>
      </c>
      <c r="LZ95" s="7">
        <f>(LN95*(LV95+LW95)+(LO95*(LV95+LW95)))</f>
        <v/>
      </c>
      <c r="MA95" s="11">
        <f>LY95-LZ95</f>
        <v/>
      </c>
      <c r="MB95" s="5">
        <f>MA95+2</f>
        <v/>
      </c>
      <c r="MC95" s="6">
        <f>MA95-2</f>
        <v/>
      </c>
      <c r="MD95" s="4">
        <f>LE95</f>
        <v/>
      </c>
      <c r="ME95" s="9">
        <f>IF(MD95=0,1000,MD95+0.75)</f>
        <v/>
      </c>
      <c r="MF95" s="10">
        <f>IF(MD95=0,0,MD95-0.75)</f>
        <v/>
      </c>
      <c r="MG95" s="4">
        <f>((LM95*(LU95+LX95))-((LP95*(LV95+LW95))))</f>
        <v/>
      </c>
      <c r="MH95" s="9">
        <f>MG95*1.2</f>
        <v/>
      </c>
      <c r="MI95" s="10">
        <f>MG95*0.8</f>
        <v/>
      </c>
      <c r="MJ95">
        <f>IFERROR(NX95,"")</f>
        <v/>
      </c>
      <c r="MK95">
        <f>IFERROR(NY95,"")</f>
        <v/>
      </c>
      <c r="ML95">
        <f>IFERROR(NZ95,"")</f>
        <v/>
      </c>
      <c r="MM95">
        <f>IFERROR(OA95,"")</f>
        <v/>
      </c>
      <c r="MN95">
        <f>IFERROR(OB95,"")</f>
        <v/>
      </c>
      <c r="MO95">
        <f>IFERROR(OC95,"")</f>
        <v/>
      </c>
      <c r="MP95" s="1">
        <f>COUNTIFS(#REF!,LT95,#REF!,1,#REF!,"&gt;="&amp;MC95,#REF!,"&lt;="&amp;MB95,#REF!,"&lt;="&amp;ME95,#REF!,"&gt;="&amp;MF95,#REF!,"="&amp;KV95,#REF!,"="&amp;KX95)</f>
        <v/>
      </c>
      <c r="MQ95" s="1">
        <f>COUNTIFS(#REF!,LT95,#REF!,0,#REF!,"&gt;="&amp;MC95,#REF!,"&lt;="&amp;MB95,#REF!,"&lt;="&amp;ME95,#REF!,"&gt;="&amp;MF95,#REF!,"="&amp;KV95,#REF!,"="&amp;KX95)</f>
        <v/>
      </c>
      <c r="MR95" s="1">
        <f>COUNTIFS(#REF!,LT95,#REF!,1,#REF!,"&gt;="&amp;MC95,#REF!,"&lt;="&amp;MB95,#REF!,"&lt;="&amp;ME95,#REF!,"&gt;="&amp;MF95,#REF!,"="&amp;KW95,#REF!,"="&amp;KY95)</f>
        <v/>
      </c>
      <c r="MS95" s="1">
        <f>COUNTIFS(#REF!,LT95,#REF!,0,#REF!,"&gt;="&amp;MC95,#REF!,"&lt;="&amp;MB95,#REF!,"&lt;="&amp;ME95,#REF!,"&gt;="&amp;MF95,#REF!,"="&amp;KW95,#REF!,"="&amp;KY95)</f>
        <v/>
      </c>
      <c r="MT95" s="1">
        <f>COUNTIFS(#REF!,LT95,#REF!,1,#REF!,"&gt;="&amp;MI95,#REF!,"&lt;="&amp;MH95,#REF!,"&lt;="&amp;ME95,#REF!,"&gt;="&amp;MF95)</f>
        <v/>
      </c>
      <c r="MU95" s="1">
        <f>COUNTIFS(#REF!,LT95,#REF!,0,#REF!,"&gt;="&amp;MI95,#REF!,"&lt;="&amp;MH95,#REF!,"&lt;="&amp;ME95,#REF!,"&gt;="&amp;MF95)</f>
        <v/>
      </c>
      <c r="MV95" s="1">
        <f>COUNTIFS(#REF!,LT95,#REF!,1,#REF!,"&gt;="&amp;MI95,#REF!,"&lt;="&amp;MH95,#REF!,"="&amp;KZ95,#REF!,"="&amp;LA95,#REF!,"&lt;="&amp;ME95,#REF!,"&gt;="&amp;MF95)</f>
        <v/>
      </c>
      <c r="MW95" s="1">
        <f>COUNTIFS(#REF!,LT95,#REF!,0,#REF!,"&gt;="&amp;MI95,#REF!,"&lt;="&amp;MH95,#REF!,"="&amp;KZ95,#REF!,"="&amp;LA95,#REF!,"&lt;="&amp;ME95,#REF!,"&gt;="&amp;MF95)</f>
        <v/>
      </c>
      <c r="MX95" s="1">
        <f>COUNTIFS(#REF!,LT95,#REF!,1,#REF!,"&gt;="&amp;MC95,#REF!,"&lt;="&amp;MB95,#REF!,"&lt;="&amp;ME95,#REF!,"&gt;="&amp;MF95)</f>
        <v/>
      </c>
      <c r="MY95" s="1">
        <f>COUNTIFS(#REF!,LT95,#REF!,0,#REF!,"&gt;="&amp;MC95,#REF!,"&lt;="&amp;MB95,#REF!,"&lt;="&amp;ME95,#REF!,"&gt;="&amp;MF95)</f>
        <v/>
      </c>
      <c r="MZ95" s="1">
        <f>COUNTIFS(#REF!,LT95,#REF!,1,#REF!,"&lt;="&amp;ME95,#REF!,"&gt;="&amp;MF95,#REF!,"="&amp;KV95,#REF!,"="&amp;KX95)</f>
        <v/>
      </c>
      <c r="NA95" s="1">
        <f>COUNTIFS(#REF!,LT95,#REF!,0,#REF!,"&lt;="&amp;ME95,#REF!,"&gt;="&amp;MF95,#REF!,"="&amp;KV95,#REF!,"="&amp;KX95)</f>
        <v/>
      </c>
      <c r="NB95" s="1">
        <f>COUNTIFS(#REF!,LT95,#REF!,1,#REF!,"&lt;="&amp;ME95,#REF!,"&gt;="&amp;MF95,#REF!,"="&amp;KW95,#REF!,"="&amp;KY95)</f>
        <v/>
      </c>
      <c r="NC95" s="1">
        <f>COUNTIFS(#REF!,LT95,#REF!,0,#REF!,"&lt;="&amp;ME95,#REF!,"&gt;="&amp;MF95,#REF!,"="&amp;KW95,#REF!,"="&amp;KY95)</f>
        <v/>
      </c>
      <c r="ND95" s="1">
        <f>MP95+MR95+MT95+MV95+MX95+MZ95+NB95</f>
        <v/>
      </c>
      <c r="NE95" s="1">
        <f>MQ95+MS95+MU95+MW95+MY95+NA95+NC95</f>
        <v/>
      </c>
      <c r="NF95" s="1">
        <f>ND95+NE95</f>
        <v/>
      </c>
      <c r="NG95" s="33">
        <f>ND95/(ND95+NE95)</f>
        <v/>
      </c>
      <c r="NH95" s="3">
        <f>1/NG95</f>
        <v/>
      </c>
      <c r="NI95" s="1">
        <f>LH95</f>
        <v/>
      </c>
      <c r="NJ95" s="79">
        <f>((1-NG95)*(1/(NI95-1))*0.98-(NG95*1))</f>
        <v/>
      </c>
      <c r="NK95" s="34">
        <f>IF(LR95&lt;0.9,0,IF(AND(LR95&gt;1.1),0,1))</f>
        <v/>
      </c>
      <c r="NL95" s="34">
        <f>IF(LS95&lt;0.9,0,IF(AND(LS95&gt;1.1),0,1))</f>
        <v/>
      </c>
      <c r="NM95" s="32">
        <f>IF(NF95&gt;99,1,0)</f>
        <v/>
      </c>
      <c r="NN95" s="32">
        <f>IF(NJ95&gt;0.0799,1,0)</f>
        <v/>
      </c>
      <c r="NO95" s="32">
        <f>IF(NJ95&gt;NQ95,1,0)</f>
        <v/>
      </c>
      <c r="NP95" s="32">
        <f>NM95+NN95+NO95+NK95+NL95</f>
        <v/>
      </c>
      <c r="NQ95" s="79">
        <f>(((100*NG95)*(NI95-1)*0.98)-((1-NG95)*100))/100</f>
        <v/>
      </c>
      <c r="NR95" s="34">
        <f>IF(LR95&lt;0.9,0,IF(AND(LR95&gt;1.1),0,1))</f>
        <v/>
      </c>
      <c r="NS95" s="34">
        <f>IF(LS95&lt;0.9,0,IF(AND(LS95&gt;1.1),0,1))</f>
        <v/>
      </c>
      <c r="NT95" s="32">
        <f>IF(NF95&gt;99,1,0)</f>
        <v/>
      </c>
      <c r="NU95" s="32">
        <f>IF(NQ95&gt;0.0799,1,0)</f>
        <v/>
      </c>
      <c r="NV95" s="32">
        <f>IF(NQ95&gt;NJ95,1,0)</f>
        <v/>
      </c>
      <c r="NW95" s="32">
        <f>NT95+NU95+NV95+NR95+NS95</f>
        <v/>
      </c>
      <c r="NX95">
        <f>IF(NP95=5,"LayHome1-0",IF(AND(NW95=5),"BackHome1-0",""))</f>
        <v/>
      </c>
      <c r="NY95">
        <f>IF(NP95=5,KN95,IF(AND(NW95=5),KN95,""))</f>
        <v/>
      </c>
      <c r="NZ95">
        <f>IF(NP95=5,"Match Odds",IF(AND(NW95=5),"Match Odds",""))</f>
        <v/>
      </c>
      <c r="OA95">
        <f>IF(NP95=5,KP95,IF(AND(NW95=5),KP95,""))</f>
        <v/>
      </c>
      <c r="OB95">
        <f>IF(NP95=5,"MATCH_ODDS",IF(AND(NW95=5),"MATCH_ODDS",""))</f>
        <v/>
      </c>
      <c r="OC95">
        <f>IF(NP95=5,"LAY",IF(AND(NW95=5),"BACK",""))</f>
        <v/>
      </c>
    </row>
    <row r="96" ht="16.5" customHeight="1" thickBot="1" thickTop="1">
      <c r="A96" s="2" t="n"/>
      <c r="KN96" s="1">
        <f>IF(INDEX(#REF!,MATCH('HT 1-0'!D96,#REF!,0))=INDEX(#REF!,MATCH('HT 1-0'!D96,#REF!,0)),INDEX(#REF!,MATCH('HT 1-0'!D96,#REF!,0)),"ERROR")</f>
        <v/>
      </c>
      <c r="KO96" s="1">
        <f>IF(INDEX(#REF!,MATCH('HT 1-0'!E96,#REF!,0))=INDEX(#REF!,MATCH('HT 1-0'!E96,#REF!,0)),INDEX(#REF!,MATCH('HT 1-0'!E96,#REF!,0)),"ERROR")</f>
        <v/>
      </c>
      <c r="KP96" s="1">
        <f>KN96&amp;" v "&amp;KO96</f>
        <v/>
      </c>
      <c r="KQ96">
        <f>B96&amp;"_"&amp;C96</f>
        <v/>
      </c>
      <c r="KR96" s="1">
        <f>IF((HW96/KK96)&lt;0.335,"G",IF((HW96/KK96)&gt;0.67,"R","A"))</f>
        <v/>
      </c>
      <c r="KS96" s="1">
        <f>IF((HX96/KK96)&lt;0.335,"G",IF((HX96/KK96)&gt;0.67,"R","A"))</f>
        <v/>
      </c>
      <c r="KT96" s="1">
        <f>IF((IH96/KK96)&lt;0.335,"G",IF((IH96/KK96)&gt;0.67,"R","A"))</f>
        <v/>
      </c>
      <c r="KU96" s="1">
        <f>IF((II96/KK96)&lt;0.335,"G",IF((II96/KK96)&gt;0.67,"R","A"))</f>
        <v/>
      </c>
      <c r="KV96" s="1">
        <f>IF((HZ96/KK96)&lt;0.335,"G",IF((HZ96/KK96)&gt;0.67,"R","A"))</f>
        <v/>
      </c>
      <c r="KW96" s="1">
        <f>IF((HY96/KK96)&lt;0.335,"G",IF((HY96/KK96)&gt;0.67,"R","A"))</f>
        <v/>
      </c>
      <c r="KX96" s="1">
        <f>IF((IK96/KK96)&lt;0.335,"G",IF((IK96/KK96)&gt;0.67,"R","A"))</f>
        <v/>
      </c>
      <c r="KY96" s="1">
        <f>IF((IJ96/KK96)&lt;0.335,"G",IF((IJ96/KK96)&gt;0.67,"R","A"))</f>
        <v/>
      </c>
      <c r="KZ96" s="1">
        <f>IF((HQ96/KK96)&lt;0.335,"G",IF((HQ96/KK96)&gt;0.67,"R","A"))</f>
        <v/>
      </c>
      <c r="LA96" s="1">
        <f>IF((IB96/KK96)&lt;0.335,"G",IF((IB96/KK96)&gt;0.67,"R","A"))</f>
        <v/>
      </c>
      <c r="LB96">
        <f>IF(LQ96="1-0",INDEX(Scrape!#REF!,MATCH('HT 1-0'!KP96,Scrape!$B:$B,0)),"")</f>
        <v/>
      </c>
      <c r="LC96">
        <f>IF(LQ96="1-0",INDEX(Scrape!$A:$A,MATCH('HT 1-0'!KP96,Scrape!$B:$B,0)),"")</f>
        <v/>
      </c>
      <c r="LD96">
        <f>IF(LQ96="1-0",INDEX(Scrape!$B:$B,MATCH('HT 1-0'!KP96,Scrape!$B:$B,0)),"")</f>
        <v/>
      </c>
      <c r="LE96">
        <f>IF(LQ96="1-0",INDEX(Scrape!$C:$C,MATCH('HT 1-0'!KP96,Scrape!$B:$B,0)),"")</f>
        <v/>
      </c>
      <c r="LF96">
        <f>IF(LQ96="1-0",INDEX(Scrape!$D:$D,MATCH('HT 1-0'!KP96,Scrape!$B:$B,0)),"")</f>
        <v/>
      </c>
      <c r="LG96">
        <f>IF(LQ96="1-0",INDEX(Scrape!$E:$E,MATCH('HT 1-0'!KP96,Scrape!$B:$B,0)),"")</f>
        <v/>
      </c>
      <c r="LH96">
        <f>IF(LQ96="1-0",INDEX(Scrape!$F:$F,MATCH('HT 1-0'!KP96,Scrape!$B:$B,0)),"")</f>
        <v/>
      </c>
      <c r="LI96">
        <f>IF(LQ96="1-0",INDEX(Scrape!$G:$G,MATCH('HT 1-0'!KP96,Scrape!$B:$B,0)),"")</f>
        <v/>
      </c>
      <c r="LJ96">
        <f>IF(LQ96="1-0",INDEX(Scrape!$H:$H,MATCH('HT 1-0'!KP96,Scrape!$B:$B,0)),"")</f>
        <v/>
      </c>
      <c r="LK96">
        <f>IF(LQ96="1-0",INDEX(Scrape!$I:$I,MATCH('HT 1-0'!KP96,Scrape!$B:$B,0)),"")</f>
        <v/>
      </c>
      <c r="LL96">
        <f>IF(LQ96="1-0",INDEX(Scrape!$J:$J,MATCH('HT 1-0'!KP96,Scrape!$B:$B,0)),"")</f>
        <v/>
      </c>
      <c r="LM96">
        <f>IF(LQ96="1-0",INDEX(Scrape!$K:$K,MATCH('HT 1-0'!KP96,Scrape!$B:$B,0)),"")</f>
        <v/>
      </c>
      <c r="LN96">
        <f>IF(LQ96="1-0",INDEX(Scrape!$L:$L,MATCH('HT 1-0'!KP96,Scrape!$B:$B,0)),"")</f>
        <v/>
      </c>
      <c r="LO96">
        <f>IF(LQ96="1-0",INDEX(Scrape!$M:$M,MATCH('HT 1-0'!KP96,Scrape!$B:$B,0)),"")</f>
        <v/>
      </c>
      <c r="LP96">
        <f>IF(LQ96="1-0",INDEX(Scrape!$N:$N,MATCH('HT 1-0'!KP96,Scrape!$B:$B,0)),"")</f>
        <v/>
      </c>
      <c r="LQ96">
        <f>INDEX(Scrape!$O:$O,MATCH('HT 1-0'!KP96,Scrape!$B:$B,0))</f>
        <v/>
      </c>
      <c r="LR96">
        <f>(1/LJ96)+(1/LI96)+(1/LH96)</f>
        <v/>
      </c>
      <c r="LS96">
        <f>(1/LG96)+(1/LF96)+(1/LE96)</f>
        <v/>
      </c>
      <c r="LT96" s="8">
        <f>IF(INDEX(#REF!,MATCH(KQ96,#REF!,0))=INDEX(#REF!,MATCH(KQ96,#REF!,0)),INDEX(#REF!,MATCH(KQ96,#REF!,0)),"ERROR")</f>
        <v/>
      </c>
      <c r="LU96" s="4">
        <f>IF(KR96="G",2,IF(KR96="R",0.5,IF(KR96="A",1)))</f>
        <v/>
      </c>
      <c r="LV96" s="4">
        <f>IF(KS96="G",0.5,IF(KS96="R",2,IF(KS96="A",1)))</f>
        <v/>
      </c>
      <c r="LW96" s="4">
        <f>IF(KT96="G",2,IF(KT96="R",0.5,IF(KT96="A",1)))</f>
        <v/>
      </c>
      <c r="LX96" s="4">
        <f>IF(KU96="G",0.5,IF(KU96="R",2,IF(KU96="A",1)))</f>
        <v/>
      </c>
      <c r="LY96" s="7">
        <f>(LK96*(LU96+LX96)+(LL96*(LU96+LX96)))</f>
        <v/>
      </c>
      <c r="LZ96" s="7">
        <f>(LN96*(LV96+LW96)+(LO96*(LV96+LW96)))</f>
        <v/>
      </c>
      <c r="MA96" s="11">
        <f>LY96-LZ96</f>
        <v/>
      </c>
      <c r="MB96" s="5">
        <f>MA96+2</f>
        <v/>
      </c>
      <c r="MC96" s="6">
        <f>MA96-2</f>
        <v/>
      </c>
      <c r="MD96" s="4">
        <f>LE96</f>
        <v/>
      </c>
      <c r="ME96" s="9">
        <f>IF(MD96=0,1000,MD96+0.75)</f>
        <v/>
      </c>
      <c r="MF96" s="10">
        <f>IF(MD96=0,0,MD96-0.75)</f>
        <v/>
      </c>
      <c r="MG96" s="4">
        <f>((LM96*(LU96+LX96))-((LP96*(LV96+LW96))))</f>
        <v/>
      </c>
      <c r="MH96" s="9">
        <f>MG96*1.2</f>
        <v/>
      </c>
      <c r="MI96" s="10">
        <f>MG96*0.8</f>
        <v/>
      </c>
      <c r="MJ96">
        <f>IFERROR(NX96,"")</f>
        <v/>
      </c>
      <c r="MK96">
        <f>IFERROR(NY96,"")</f>
        <v/>
      </c>
      <c r="ML96">
        <f>IFERROR(NZ96,"")</f>
        <v/>
      </c>
      <c r="MM96">
        <f>IFERROR(OA96,"")</f>
        <v/>
      </c>
      <c r="MN96">
        <f>IFERROR(OB96,"")</f>
        <v/>
      </c>
      <c r="MO96">
        <f>IFERROR(OC96,"")</f>
        <v/>
      </c>
      <c r="MP96" s="1">
        <f>COUNTIFS(#REF!,LT96,#REF!,1,#REF!,"&gt;="&amp;MC96,#REF!,"&lt;="&amp;MB96,#REF!,"&lt;="&amp;ME96,#REF!,"&gt;="&amp;MF96,#REF!,"="&amp;KV96,#REF!,"="&amp;KX96)</f>
        <v/>
      </c>
      <c r="MQ96" s="1">
        <f>COUNTIFS(#REF!,LT96,#REF!,0,#REF!,"&gt;="&amp;MC96,#REF!,"&lt;="&amp;MB96,#REF!,"&lt;="&amp;ME96,#REF!,"&gt;="&amp;MF96,#REF!,"="&amp;KV96,#REF!,"="&amp;KX96)</f>
        <v/>
      </c>
      <c r="MR96" s="1">
        <f>COUNTIFS(#REF!,LT96,#REF!,1,#REF!,"&gt;="&amp;MC96,#REF!,"&lt;="&amp;MB96,#REF!,"&lt;="&amp;ME96,#REF!,"&gt;="&amp;MF96,#REF!,"="&amp;KW96,#REF!,"="&amp;KY96)</f>
        <v/>
      </c>
      <c r="MS96" s="1">
        <f>COUNTIFS(#REF!,LT96,#REF!,0,#REF!,"&gt;="&amp;MC96,#REF!,"&lt;="&amp;MB96,#REF!,"&lt;="&amp;ME96,#REF!,"&gt;="&amp;MF96,#REF!,"="&amp;KW96,#REF!,"="&amp;KY96)</f>
        <v/>
      </c>
      <c r="MT96" s="1">
        <f>COUNTIFS(#REF!,LT96,#REF!,1,#REF!,"&gt;="&amp;MI96,#REF!,"&lt;="&amp;MH96,#REF!,"&lt;="&amp;ME96,#REF!,"&gt;="&amp;MF96)</f>
        <v/>
      </c>
      <c r="MU96" s="1">
        <f>COUNTIFS(#REF!,LT96,#REF!,0,#REF!,"&gt;="&amp;MI96,#REF!,"&lt;="&amp;MH96,#REF!,"&lt;="&amp;ME96,#REF!,"&gt;="&amp;MF96)</f>
        <v/>
      </c>
      <c r="MV96" s="1">
        <f>COUNTIFS(#REF!,LT96,#REF!,1,#REF!,"&gt;="&amp;MI96,#REF!,"&lt;="&amp;MH96,#REF!,"="&amp;KZ96,#REF!,"="&amp;LA96,#REF!,"&lt;="&amp;ME96,#REF!,"&gt;="&amp;MF96)</f>
        <v/>
      </c>
      <c r="MW96" s="1">
        <f>COUNTIFS(#REF!,LT96,#REF!,0,#REF!,"&gt;="&amp;MI96,#REF!,"&lt;="&amp;MH96,#REF!,"="&amp;KZ96,#REF!,"="&amp;LA96,#REF!,"&lt;="&amp;ME96,#REF!,"&gt;="&amp;MF96)</f>
        <v/>
      </c>
      <c r="MX96" s="1">
        <f>COUNTIFS(#REF!,LT96,#REF!,1,#REF!,"&gt;="&amp;MC96,#REF!,"&lt;="&amp;MB96,#REF!,"&lt;="&amp;ME96,#REF!,"&gt;="&amp;MF96)</f>
        <v/>
      </c>
      <c r="MY96" s="1">
        <f>COUNTIFS(#REF!,LT96,#REF!,0,#REF!,"&gt;="&amp;MC96,#REF!,"&lt;="&amp;MB96,#REF!,"&lt;="&amp;ME96,#REF!,"&gt;="&amp;MF96)</f>
        <v/>
      </c>
      <c r="MZ96" s="1">
        <f>COUNTIFS(#REF!,LT96,#REF!,1,#REF!,"&lt;="&amp;ME96,#REF!,"&gt;="&amp;MF96,#REF!,"="&amp;KV96,#REF!,"="&amp;KX96)</f>
        <v/>
      </c>
      <c r="NA96" s="1">
        <f>COUNTIFS(#REF!,LT96,#REF!,0,#REF!,"&lt;="&amp;ME96,#REF!,"&gt;="&amp;MF96,#REF!,"="&amp;KV96,#REF!,"="&amp;KX96)</f>
        <v/>
      </c>
      <c r="NB96" s="1">
        <f>COUNTIFS(#REF!,LT96,#REF!,1,#REF!,"&lt;="&amp;ME96,#REF!,"&gt;="&amp;MF96,#REF!,"="&amp;KW96,#REF!,"="&amp;KY96)</f>
        <v/>
      </c>
      <c r="NC96" s="1">
        <f>COUNTIFS(#REF!,LT96,#REF!,0,#REF!,"&lt;="&amp;ME96,#REF!,"&gt;="&amp;MF96,#REF!,"="&amp;KW96,#REF!,"="&amp;KY96)</f>
        <v/>
      </c>
      <c r="ND96" s="1">
        <f>MP96+MR96+MT96+MV96+MX96+MZ96+NB96</f>
        <v/>
      </c>
      <c r="NE96" s="1">
        <f>MQ96+MS96+MU96+MW96+MY96+NA96+NC96</f>
        <v/>
      </c>
      <c r="NF96" s="1">
        <f>ND96+NE96</f>
        <v/>
      </c>
      <c r="NG96" s="33">
        <f>ND96/(ND96+NE96)</f>
        <v/>
      </c>
      <c r="NH96" s="3">
        <f>1/NG96</f>
        <v/>
      </c>
      <c r="NI96" s="1">
        <f>LH96</f>
        <v/>
      </c>
      <c r="NJ96" s="79">
        <f>((1-NG96)*(1/(NI96-1))*0.98-(NG96*1))</f>
        <v/>
      </c>
      <c r="NK96" s="34">
        <f>IF(LR96&lt;0.9,0,IF(AND(LR96&gt;1.1),0,1))</f>
        <v/>
      </c>
      <c r="NL96" s="34">
        <f>IF(LS96&lt;0.9,0,IF(AND(LS96&gt;1.1),0,1))</f>
        <v/>
      </c>
      <c r="NM96" s="32">
        <f>IF(NF96&gt;99,1,0)</f>
        <v/>
      </c>
      <c r="NN96" s="32">
        <f>IF(NJ96&gt;0.0799,1,0)</f>
        <v/>
      </c>
      <c r="NO96" s="32">
        <f>IF(NJ96&gt;NQ96,1,0)</f>
        <v/>
      </c>
      <c r="NP96" s="32">
        <f>NM96+NN96+NO96+NK96+NL96</f>
        <v/>
      </c>
      <c r="NQ96" s="79">
        <f>(((100*NG96)*(NI96-1)*0.98)-((1-NG96)*100))/100</f>
        <v/>
      </c>
      <c r="NR96" s="34">
        <f>IF(LR96&lt;0.9,0,IF(AND(LR96&gt;1.1),0,1))</f>
        <v/>
      </c>
      <c r="NS96" s="34">
        <f>IF(LS96&lt;0.9,0,IF(AND(LS96&gt;1.1),0,1))</f>
        <v/>
      </c>
      <c r="NT96" s="32">
        <f>IF(NF96&gt;99,1,0)</f>
        <v/>
      </c>
      <c r="NU96" s="32">
        <f>IF(NQ96&gt;0.0799,1,0)</f>
        <v/>
      </c>
      <c r="NV96" s="32">
        <f>IF(NQ96&gt;NJ96,1,0)</f>
        <v/>
      </c>
      <c r="NW96" s="32">
        <f>NT96+NU96+NV96+NR96+NS96</f>
        <v/>
      </c>
      <c r="NX96">
        <f>IF(NP96=5,"LayHome1-0",IF(AND(NW96=5),"BackHome1-0",""))</f>
        <v/>
      </c>
      <c r="NY96">
        <f>IF(NP96=5,KN96,IF(AND(NW96=5),KN96,""))</f>
        <v/>
      </c>
      <c r="NZ96">
        <f>IF(NP96=5,"Match Odds",IF(AND(NW96=5),"Match Odds",""))</f>
        <v/>
      </c>
      <c r="OA96">
        <f>IF(NP96=5,KP96,IF(AND(NW96=5),KP96,""))</f>
        <v/>
      </c>
      <c r="OB96">
        <f>IF(NP96=5,"MATCH_ODDS",IF(AND(NW96=5),"MATCH_ODDS",""))</f>
        <v/>
      </c>
      <c r="OC96">
        <f>IF(NP96=5,"LAY",IF(AND(NW96=5),"BACK",""))</f>
        <v/>
      </c>
    </row>
    <row r="97" ht="16.5" customHeight="1" thickBot="1" thickTop="1">
      <c r="A97" s="2" t="n"/>
      <c r="KN97" s="1">
        <f>IF(INDEX(#REF!,MATCH('HT 1-0'!D97,#REF!,0))=INDEX(#REF!,MATCH('HT 1-0'!D97,#REF!,0)),INDEX(#REF!,MATCH('HT 1-0'!D97,#REF!,0)),"ERROR")</f>
        <v/>
      </c>
      <c r="KO97" s="1">
        <f>IF(INDEX(#REF!,MATCH('HT 1-0'!E97,#REF!,0))=INDEX(#REF!,MATCH('HT 1-0'!E97,#REF!,0)),INDEX(#REF!,MATCH('HT 1-0'!E97,#REF!,0)),"ERROR")</f>
        <v/>
      </c>
      <c r="KP97" s="1">
        <f>KN97&amp;" v "&amp;KO97</f>
        <v/>
      </c>
      <c r="KQ97">
        <f>B97&amp;"_"&amp;C97</f>
        <v/>
      </c>
      <c r="KR97" s="1">
        <f>IF((HW97/KK97)&lt;0.335,"G",IF((HW97/KK97)&gt;0.67,"R","A"))</f>
        <v/>
      </c>
      <c r="KS97" s="1">
        <f>IF((HX97/KK97)&lt;0.335,"G",IF((HX97/KK97)&gt;0.67,"R","A"))</f>
        <v/>
      </c>
      <c r="KT97" s="1">
        <f>IF((IH97/KK97)&lt;0.335,"G",IF((IH97/KK97)&gt;0.67,"R","A"))</f>
        <v/>
      </c>
      <c r="KU97" s="1">
        <f>IF((II97/KK97)&lt;0.335,"G",IF((II97/KK97)&gt;0.67,"R","A"))</f>
        <v/>
      </c>
      <c r="KV97" s="1">
        <f>IF((HZ97/KK97)&lt;0.335,"G",IF((HZ97/KK97)&gt;0.67,"R","A"))</f>
        <v/>
      </c>
      <c r="KW97" s="1">
        <f>IF((HY97/KK97)&lt;0.335,"G",IF((HY97/KK97)&gt;0.67,"R","A"))</f>
        <v/>
      </c>
      <c r="KX97" s="1">
        <f>IF((IK97/KK97)&lt;0.335,"G",IF((IK97/KK97)&gt;0.67,"R","A"))</f>
        <v/>
      </c>
      <c r="KY97" s="1">
        <f>IF((IJ97/KK97)&lt;0.335,"G",IF((IJ97/KK97)&gt;0.67,"R","A"))</f>
        <v/>
      </c>
      <c r="KZ97" s="1">
        <f>IF((HQ97/KK97)&lt;0.335,"G",IF((HQ97/KK97)&gt;0.67,"R","A"))</f>
        <v/>
      </c>
      <c r="LA97" s="1">
        <f>IF((IB97/KK97)&lt;0.335,"G",IF((IB97/KK97)&gt;0.67,"R","A"))</f>
        <v/>
      </c>
      <c r="LB97">
        <f>IF(LQ97="1-0",INDEX(Scrape!#REF!,MATCH('HT 1-0'!KP97,Scrape!$B:$B,0)),"")</f>
        <v/>
      </c>
      <c r="LC97">
        <f>IF(LQ97="1-0",INDEX(Scrape!$A:$A,MATCH('HT 1-0'!KP97,Scrape!$B:$B,0)),"")</f>
        <v/>
      </c>
      <c r="LD97">
        <f>IF(LQ97="1-0",INDEX(Scrape!$B:$B,MATCH('HT 1-0'!KP97,Scrape!$B:$B,0)),"")</f>
        <v/>
      </c>
      <c r="LE97">
        <f>IF(LQ97="1-0",INDEX(Scrape!$C:$C,MATCH('HT 1-0'!KP97,Scrape!$B:$B,0)),"")</f>
        <v/>
      </c>
      <c r="LF97">
        <f>IF(LQ97="1-0",INDEX(Scrape!$D:$D,MATCH('HT 1-0'!KP97,Scrape!$B:$B,0)),"")</f>
        <v/>
      </c>
      <c r="LG97">
        <f>IF(LQ97="1-0",INDEX(Scrape!$E:$E,MATCH('HT 1-0'!KP97,Scrape!$B:$B,0)),"")</f>
        <v/>
      </c>
      <c r="LH97">
        <f>IF(LQ97="1-0",INDEX(Scrape!$F:$F,MATCH('HT 1-0'!KP97,Scrape!$B:$B,0)),"")</f>
        <v/>
      </c>
      <c r="LI97">
        <f>IF(LQ97="1-0",INDEX(Scrape!$G:$G,MATCH('HT 1-0'!KP97,Scrape!$B:$B,0)),"")</f>
        <v/>
      </c>
      <c r="LJ97">
        <f>IF(LQ97="1-0",INDEX(Scrape!$H:$H,MATCH('HT 1-0'!KP97,Scrape!$B:$B,0)),"")</f>
        <v/>
      </c>
      <c r="LK97">
        <f>IF(LQ97="1-0",INDEX(Scrape!$I:$I,MATCH('HT 1-0'!KP97,Scrape!$B:$B,0)),"")</f>
        <v/>
      </c>
      <c r="LL97">
        <f>IF(LQ97="1-0",INDEX(Scrape!$J:$J,MATCH('HT 1-0'!KP97,Scrape!$B:$B,0)),"")</f>
        <v/>
      </c>
      <c r="LM97">
        <f>IF(LQ97="1-0",INDEX(Scrape!$K:$K,MATCH('HT 1-0'!KP97,Scrape!$B:$B,0)),"")</f>
        <v/>
      </c>
      <c r="LN97">
        <f>IF(LQ97="1-0",INDEX(Scrape!$L:$L,MATCH('HT 1-0'!KP97,Scrape!$B:$B,0)),"")</f>
        <v/>
      </c>
      <c r="LO97">
        <f>IF(LQ97="1-0",INDEX(Scrape!$M:$M,MATCH('HT 1-0'!KP97,Scrape!$B:$B,0)),"")</f>
        <v/>
      </c>
      <c r="LP97">
        <f>IF(LQ97="1-0",INDEX(Scrape!$N:$N,MATCH('HT 1-0'!KP97,Scrape!$B:$B,0)),"")</f>
        <v/>
      </c>
      <c r="LQ97">
        <f>INDEX(Scrape!$O:$O,MATCH('HT 1-0'!KP97,Scrape!$B:$B,0))</f>
        <v/>
      </c>
      <c r="LR97">
        <f>(1/LJ97)+(1/LI97)+(1/LH97)</f>
        <v/>
      </c>
      <c r="LS97">
        <f>(1/LG97)+(1/LF97)+(1/LE97)</f>
        <v/>
      </c>
      <c r="LT97" s="8">
        <f>IF(INDEX(#REF!,MATCH(KQ97,#REF!,0))=INDEX(#REF!,MATCH(KQ97,#REF!,0)),INDEX(#REF!,MATCH(KQ97,#REF!,0)),"ERROR")</f>
        <v/>
      </c>
      <c r="LU97" s="4">
        <f>IF(KR97="G",2,IF(KR97="R",0.5,IF(KR97="A",1)))</f>
        <v/>
      </c>
      <c r="LV97" s="4">
        <f>IF(KS97="G",0.5,IF(KS97="R",2,IF(KS97="A",1)))</f>
        <v/>
      </c>
      <c r="LW97" s="4">
        <f>IF(KT97="G",2,IF(KT97="R",0.5,IF(KT97="A",1)))</f>
        <v/>
      </c>
      <c r="LX97" s="4">
        <f>IF(KU97="G",0.5,IF(KU97="R",2,IF(KU97="A",1)))</f>
        <v/>
      </c>
      <c r="LY97" s="7">
        <f>(LK97*(LU97+LX97)+(LL97*(LU97+LX97)))</f>
        <v/>
      </c>
      <c r="LZ97" s="7">
        <f>(LN97*(LV97+LW97)+(LO97*(LV97+LW97)))</f>
        <v/>
      </c>
      <c r="MA97" s="11">
        <f>LY97-LZ97</f>
        <v/>
      </c>
      <c r="MB97" s="5">
        <f>MA97+2</f>
        <v/>
      </c>
      <c r="MC97" s="6">
        <f>MA97-2</f>
        <v/>
      </c>
      <c r="MD97" s="4">
        <f>LE97</f>
        <v/>
      </c>
      <c r="ME97" s="9">
        <f>IF(MD97=0,1000,MD97+0.75)</f>
        <v/>
      </c>
      <c r="MF97" s="10">
        <f>IF(MD97=0,0,MD97-0.75)</f>
        <v/>
      </c>
      <c r="MG97" s="4">
        <f>((LM97*(LU97+LX97))-((LP97*(LV97+LW97))))</f>
        <v/>
      </c>
      <c r="MH97" s="9">
        <f>MG97*1.2</f>
        <v/>
      </c>
      <c r="MI97" s="10">
        <f>MG97*0.8</f>
        <v/>
      </c>
      <c r="MJ97">
        <f>IFERROR(NX97,"")</f>
        <v/>
      </c>
      <c r="MK97">
        <f>IFERROR(NY97,"")</f>
        <v/>
      </c>
      <c r="ML97">
        <f>IFERROR(NZ97,"")</f>
        <v/>
      </c>
      <c r="MM97">
        <f>IFERROR(OA97,"")</f>
        <v/>
      </c>
      <c r="MN97">
        <f>IFERROR(OB97,"")</f>
        <v/>
      </c>
      <c r="MO97">
        <f>IFERROR(OC97,"")</f>
        <v/>
      </c>
      <c r="MP97" s="1">
        <f>COUNTIFS(#REF!,LT97,#REF!,1,#REF!,"&gt;="&amp;MC97,#REF!,"&lt;="&amp;MB97,#REF!,"&lt;="&amp;ME97,#REF!,"&gt;="&amp;MF97,#REF!,"="&amp;KV97,#REF!,"="&amp;KX97)</f>
        <v/>
      </c>
      <c r="MQ97" s="1">
        <f>COUNTIFS(#REF!,LT97,#REF!,0,#REF!,"&gt;="&amp;MC97,#REF!,"&lt;="&amp;MB97,#REF!,"&lt;="&amp;ME97,#REF!,"&gt;="&amp;MF97,#REF!,"="&amp;KV97,#REF!,"="&amp;KX97)</f>
        <v/>
      </c>
      <c r="MR97" s="1">
        <f>COUNTIFS(#REF!,LT97,#REF!,1,#REF!,"&gt;="&amp;MC97,#REF!,"&lt;="&amp;MB97,#REF!,"&lt;="&amp;ME97,#REF!,"&gt;="&amp;MF97,#REF!,"="&amp;KW97,#REF!,"="&amp;KY97)</f>
        <v/>
      </c>
      <c r="MS97" s="1">
        <f>COUNTIFS(#REF!,LT97,#REF!,0,#REF!,"&gt;="&amp;MC97,#REF!,"&lt;="&amp;MB97,#REF!,"&lt;="&amp;ME97,#REF!,"&gt;="&amp;MF97,#REF!,"="&amp;KW97,#REF!,"="&amp;KY97)</f>
        <v/>
      </c>
      <c r="MT97" s="1">
        <f>COUNTIFS(#REF!,LT97,#REF!,1,#REF!,"&gt;="&amp;MI97,#REF!,"&lt;="&amp;MH97,#REF!,"&lt;="&amp;ME97,#REF!,"&gt;="&amp;MF97)</f>
        <v/>
      </c>
      <c r="MU97" s="1">
        <f>COUNTIFS(#REF!,LT97,#REF!,0,#REF!,"&gt;="&amp;MI97,#REF!,"&lt;="&amp;MH97,#REF!,"&lt;="&amp;ME97,#REF!,"&gt;="&amp;MF97)</f>
        <v/>
      </c>
      <c r="MV97" s="1">
        <f>COUNTIFS(#REF!,LT97,#REF!,1,#REF!,"&gt;="&amp;MI97,#REF!,"&lt;="&amp;MH97,#REF!,"="&amp;KZ97,#REF!,"="&amp;LA97,#REF!,"&lt;="&amp;ME97,#REF!,"&gt;="&amp;MF97)</f>
        <v/>
      </c>
      <c r="MW97" s="1">
        <f>COUNTIFS(#REF!,LT97,#REF!,0,#REF!,"&gt;="&amp;MI97,#REF!,"&lt;="&amp;MH97,#REF!,"="&amp;KZ97,#REF!,"="&amp;LA97,#REF!,"&lt;="&amp;ME97,#REF!,"&gt;="&amp;MF97)</f>
        <v/>
      </c>
      <c r="MX97" s="1">
        <f>COUNTIFS(#REF!,LT97,#REF!,1,#REF!,"&gt;="&amp;MC97,#REF!,"&lt;="&amp;MB97,#REF!,"&lt;="&amp;ME97,#REF!,"&gt;="&amp;MF97)</f>
        <v/>
      </c>
      <c r="MY97" s="1">
        <f>COUNTIFS(#REF!,LT97,#REF!,0,#REF!,"&gt;="&amp;MC97,#REF!,"&lt;="&amp;MB97,#REF!,"&lt;="&amp;ME97,#REF!,"&gt;="&amp;MF97)</f>
        <v/>
      </c>
      <c r="MZ97" s="1">
        <f>COUNTIFS(#REF!,LT97,#REF!,1,#REF!,"&lt;="&amp;ME97,#REF!,"&gt;="&amp;MF97,#REF!,"="&amp;KV97,#REF!,"="&amp;KX97)</f>
        <v/>
      </c>
      <c r="NA97" s="1">
        <f>COUNTIFS(#REF!,LT97,#REF!,0,#REF!,"&lt;="&amp;ME97,#REF!,"&gt;="&amp;MF97,#REF!,"="&amp;KV97,#REF!,"="&amp;KX97)</f>
        <v/>
      </c>
      <c r="NB97" s="1">
        <f>COUNTIFS(#REF!,LT97,#REF!,1,#REF!,"&lt;="&amp;ME97,#REF!,"&gt;="&amp;MF97,#REF!,"="&amp;KW97,#REF!,"="&amp;KY97)</f>
        <v/>
      </c>
      <c r="NC97" s="1">
        <f>COUNTIFS(#REF!,LT97,#REF!,0,#REF!,"&lt;="&amp;ME97,#REF!,"&gt;="&amp;MF97,#REF!,"="&amp;KW97,#REF!,"="&amp;KY97)</f>
        <v/>
      </c>
      <c r="ND97" s="1">
        <f>MP97+MR97+MT97+MV97+MX97+MZ97+NB97</f>
        <v/>
      </c>
      <c r="NE97" s="1">
        <f>MQ97+MS97+MU97+MW97+MY97+NA97+NC97</f>
        <v/>
      </c>
      <c r="NF97" s="1">
        <f>ND97+NE97</f>
        <v/>
      </c>
      <c r="NG97" s="33">
        <f>ND97/(ND97+NE97)</f>
        <v/>
      </c>
      <c r="NH97" s="3">
        <f>1/NG97</f>
        <v/>
      </c>
      <c r="NI97" s="1">
        <f>LH97</f>
        <v/>
      </c>
      <c r="NJ97" s="79">
        <f>((1-NG97)*(1/(NI97-1))*0.98-(NG97*1))</f>
        <v/>
      </c>
      <c r="NK97" s="34">
        <f>IF(LR97&lt;0.9,0,IF(AND(LR97&gt;1.1),0,1))</f>
        <v/>
      </c>
      <c r="NL97" s="34">
        <f>IF(LS97&lt;0.9,0,IF(AND(LS97&gt;1.1),0,1))</f>
        <v/>
      </c>
      <c r="NM97" s="32">
        <f>IF(NF97&gt;99,1,0)</f>
        <v/>
      </c>
      <c r="NN97" s="32">
        <f>IF(NJ97&gt;0.0799,1,0)</f>
        <v/>
      </c>
      <c r="NO97" s="32">
        <f>IF(NJ97&gt;NQ97,1,0)</f>
        <v/>
      </c>
      <c r="NP97" s="32">
        <f>NM97+NN97+NO97+NK97+NL97</f>
        <v/>
      </c>
      <c r="NQ97" s="79">
        <f>(((100*NG97)*(NI97-1)*0.98)-((1-NG97)*100))/100</f>
        <v/>
      </c>
      <c r="NR97" s="34">
        <f>IF(LR97&lt;0.9,0,IF(AND(LR97&gt;1.1),0,1))</f>
        <v/>
      </c>
      <c r="NS97" s="34">
        <f>IF(LS97&lt;0.9,0,IF(AND(LS97&gt;1.1),0,1))</f>
        <v/>
      </c>
      <c r="NT97" s="32">
        <f>IF(NF97&gt;99,1,0)</f>
        <v/>
      </c>
      <c r="NU97" s="32">
        <f>IF(NQ97&gt;0.0799,1,0)</f>
        <v/>
      </c>
      <c r="NV97" s="32">
        <f>IF(NQ97&gt;NJ97,1,0)</f>
        <v/>
      </c>
      <c r="NW97" s="32">
        <f>NT97+NU97+NV97+NR97+NS97</f>
        <v/>
      </c>
      <c r="NX97">
        <f>IF(NP97=5,"LayHome1-0",IF(AND(NW97=5),"BackHome1-0",""))</f>
        <v/>
      </c>
      <c r="NY97">
        <f>IF(NP97=5,KN97,IF(AND(NW97=5),KN97,""))</f>
        <v/>
      </c>
      <c r="NZ97">
        <f>IF(NP97=5,"Match Odds",IF(AND(NW97=5),"Match Odds",""))</f>
        <v/>
      </c>
      <c r="OA97">
        <f>IF(NP97=5,KP97,IF(AND(NW97=5),KP97,""))</f>
        <v/>
      </c>
      <c r="OB97">
        <f>IF(NP97=5,"MATCH_ODDS",IF(AND(NW97=5),"MATCH_ODDS",""))</f>
        <v/>
      </c>
      <c r="OC97">
        <f>IF(NP97=5,"LAY",IF(AND(NW97=5),"BACK",""))</f>
        <v/>
      </c>
    </row>
    <row r="98" ht="16.5" customHeight="1" thickBot="1" thickTop="1">
      <c r="A98" s="2" t="n"/>
      <c r="KN98" s="1">
        <f>IF(INDEX(#REF!,MATCH('HT 1-0'!D98,#REF!,0))=INDEX(#REF!,MATCH('HT 1-0'!D98,#REF!,0)),INDEX(#REF!,MATCH('HT 1-0'!D98,#REF!,0)),"ERROR")</f>
        <v/>
      </c>
      <c r="KO98" s="1">
        <f>IF(INDEX(#REF!,MATCH('HT 1-0'!E98,#REF!,0))=INDEX(#REF!,MATCH('HT 1-0'!E98,#REF!,0)),INDEX(#REF!,MATCH('HT 1-0'!E98,#REF!,0)),"ERROR")</f>
        <v/>
      </c>
      <c r="KP98" s="1">
        <f>KN98&amp;" v "&amp;KO98</f>
        <v/>
      </c>
      <c r="KQ98">
        <f>B98&amp;"_"&amp;C98</f>
        <v/>
      </c>
      <c r="KR98" s="1">
        <f>IF((HW98/KK98)&lt;0.335,"G",IF((HW98/KK98)&gt;0.67,"R","A"))</f>
        <v/>
      </c>
      <c r="KS98" s="1">
        <f>IF((HX98/KK98)&lt;0.335,"G",IF((HX98/KK98)&gt;0.67,"R","A"))</f>
        <v/>
      </c>
      <c r="KT98" s="1">
        <f>IF((IH98/KK98)&lt;0.335,"G",IF((IH98/KK98)&gt;0.67,"R","A"))</f>
        <v/>
      </c>
      <c r="KU98" s="1">
        <f>IF((II98/KK98)&lt;0.335,"G",IF((II98/KK98)&gt;0.67,"R","A"))</f>
        <v/>
      </c>
      <c r="KV98" s="1">
        <f>IF((HZ98/KK98)&lt;0.335,"G",IF((HZ98/KK98)&gt;0.67,"R","A"))</f>
        <v/>
      </c>
      <c r="KW98" s="1">
        <f>IF((HY98/KK98)&lt;0.335,"G",IF((HY98/KK98)&gt;0.67,"R","A"))</f>
        <v/>
      </c>
      <c r="KX98" s="1">
        <f>IF((IK98/KK98)&lt;0.335,"G",IF((IK98/KK98)&gt;0.67,"R","A"))</f>
        <v/>
      </c>
      <c r="KY98" s="1">
        <f>IF((IJ98/KK98)&lt;0.335,"G",IF((IJ98/KK98)&gt;0.67,"R","A"))</f>
        <v/>
      </c>
      <c r="KZ98" s="1">
        <f>IF((HQ98/KK98)&lt;0.335,"G",IF((HQ98/KK98)&gt;0.67,"R","A"))</f>
        <v/>
      </c>
      <c r="LA98" s="1">
        <f>IF((IB98/KK98)&lt;0.335,"G",IF((IB98/KK98)&gt;0.67,"R","A"))</f>
        <v/>
      </c>
      <c r="LB98">
        <f>IF(LQ98="1-0",INDEX(Scrape!#REF!,MATCH('HT 1-0'!KP98,Scrape!$B:$B,0)),"")</f>
        <v/>
      </c>
      <c r="LC98">
        <f>IF(LQ98="1-0",INDEX(Scrape!$A:$A,MATCH('HT 1-0'!KP98,Scrape!$B:$B,0)),"")</f>
        <v/>
      </c>
      <c r="LD98">
        <f>IF(LQ98="1-0",INDEX(Scrape!$B:$B,MATCH('HT 1-0'!KP98,Scrape!$B:$B,0)),"")</f>
        <v/>
      </c>
      <c r="LE98">
        <f>IF(LQ98="1-0",INDEX(Scrape!$C:$C,MATCH('HT 1-0'!KP98,Scrape!$B:$B,0)),"")</f>
        <v/>
      </c>
      <c r="LF98">
        <f>IF(LQ98="1-0",INDEX(Scrape!$D:$D,MATCH('HT 1-0'!KP98,Scrape!$B:$B,0)),"")</f>
        <v/>
      </c>
      <c r="LG98">
        <f>IF(LQ98="1-0",INDEX(Scrape!$E:$E,MATCH('HT 1-0'!KP98,Scrape!$B:$B,0)),"")</f>
        <v/>
      </c>
      <c r="LH98">
        <f>IF(LQ98="1-0",INDEX(Scrape!$F:$F,MATCH('HT 1-0'!KP98,Scrape!$B:$B,0)),"")</f>
        <v/>
      </c>
      <c r="LI98">
        <f>IF(LQ98="1-0",INDEX(Scrape!$G:$G,MATCH('HT 1-0'!KP98,Scrape!$B:$B,0)),"")</f>
        <v/>
      </c>
      <c r="LJ98">
        <f>IF(LQ98="1-0",INDEX(Scrape!$H:$H,MATCH('HT 1-0'!KP98,Scrape!$B:$B,0)),"")</f>
        <v/>
      </c>
      <c r="LK98">
        <f>IF(LQ98="1-0",INDEX(Scrape!$I:$I,MATCH('HT 1-0'!KP98,Scrape!$B:$B,0)),"")</f>
        <v/>
      </c>
      <c r="LL98">
        <f>IF(LQ98="1-0",INDEX(Scrape!$J:$J,MATCH('HT 1-0'!KP98,Scrape!$B:$B,0)),"")</f>
        <v/>
      </c>
      <c r="LM98">
        <f>IF(LQ98="1-0",INDEX(Scrape!$K:$K,MATCH('HT 1-0'!KP98,Scrape!$B:$B,0)),"")</f>
        <v/>
      </c>
      <c r="LN98">
        <f>IF(LQ98="1-0",INDEX(Scrape!$L:$L,MATCH('HT 1-0'!KP98,Scrape!$B:$B,0)),"")</f>
        <v/>
      </c>
      <c r="LO98">
        <f>IF(LQ98="1-0",INDEX(Scrape!$M:$M,MATCH('HT 1-0'!KP98,Scrape!$B:$B,0)),"")</f>
        <v/>
      </c>
      <c r="LP98">
        <f>IF(LQ98="1-0",INDEX(Scrape!$N:$N,MATCH('HT 1-0'!KP98,Scrape!$B:$B,0)),"")</f>
        <v/>
      </c>
      <c r="LQ98">
        <f>INDEX(Scrape!$O:$O,MATCH('HT 1-0'!KP98,Scrape!$B:$B,0))</f>
        <v/>
      </c>
      <c r="LR98">
        <f>(1/LJ98)+(1/LI98)+(1/LH98)</f>
        <v/>
      </c>
      <c r="LS98">
        <f>(1/LG98)+(1/LF98)+(1/LE98)</f>
        <v/>
      </c>
      <c r="LT98" s="8">
        <f>IF(INDEX(#REF!,MATCH(KQ98,#REF!,0))=INDEX(#REF!,MATCH(KQ98,#REF!,0)),INDEX(#REF!,MATCH(KQ98,#REF!,0)),"ERROR")</f>
        <v/>
      </c>
      <c r="LU98" s="4">
        <f>IF(KR98="G",2,IF(KR98="R",0.5,IF(KR98="A",1)))</f>
        <v/>
      </c>
      <c r="LV98" s="4">
        <f>IF(KS98="G",0.5,IF(KS98="R",2,IF(KS98="A",1)))</f>
        <v/>
      </c>
      <c r="LW98" s="4">
        <f>IF(KT98="G",2,IF(KT98="R",0.5,IF(KT98="A",1)))</f>
        <v/>
      </c>
      <c r="LX98" s="4">
        <f>IF(KU98="G",0.5,IF(KU98="R",2,IF(KU98="A",1)))</f>
        <v/>
      </c>
      <c r="LY98" s="7">
        <f>(LK98*(LU98+LX98)+(LL98*(LU98+LX98)))</f>
        <v/>
      </c>
      <c r="LZ98" s="7">
        <f>(LN98*(LV98+LW98)+(LO98*(LV98+LW98)))</f>
        <v/>
      </c>
      <c r="MA98" s="11">
        <f>LY98-LZ98</f>
        <v/>
      </c>
      <c r="MB98" s="5">
        <f>MA98+2</f>
        <v/>
      </c>
      <c r="MC98" s="6">
        <f>MA98-2</f>
        <v/>
      </c>
      <c r="MD98" s="4">
        <f>LE98</f>
        <v/>
      </c>
      <c r="ME98" s="9">
        <f>IF(MD98=0,1000,MD98+0.75)</f>
        <v/>
      </c>
      <c r="MF98" s="10">
        <f>IF(MD98=0,0,MD98-0.75)</f>
        <v/>
      </c>
      <c r="MG98" s="4">
        <f>((LM98*(LU98+LX98))-((LP98*(LV98+LW98))))</f>
        <v/>
      </c>
      <c r="MH98" s="9">
        <f>MG98*1.2</f>
        <v/>
      </c>
      <c r="MI98" s="10">
        <f>MG98*0.8</f>
        <v/>
      </c>
      <c r="MJ98">
        <f>IFERROR(NX98,"")</f>
        <v/>
      </c>
      <c r="MK98">
        <f>IFERROR(NY98,"")</f>
        <v/>
      </c>
      <c r="ML98">
        <f>IFERROR(NZ98,"")</f>
        <v/>
      </c>
      <c r="MM98">
        <f>IFERROR(OA98,"")</f>
        <v/>
      </c>
      <c r="MN98">
        <f>IFERROR(OB98,"")</f>
        <v/>
      </c>
      <c r="MO98">
        <f>IFERROR(OC98,"")</f>
        <v/>
      </c>
      <c r="MP98" s="1">
        <f>COUNTIFS(#REF!,LT98,#REF!,1,#REF!,"&gt;="&amp;MC98,#REF!,"&lt;="&amp;MB98,#REF!,"&lt;="&amp;ME98,#REF!,"&gt;="&amp;MF98,#REF!,"="&amp;KV98,#REF!,"="&amp;KX98)</f>
        <v/>
      </c>
      <c r="MQ98" s="1">
        <f>COUNTIFS(#REF!,LT98,#REF!,0,#REF!,"&gt;="&amp;MC98,#REF!,"&lt;="&amp;MB98,#REF!,"&lt;="&amp;ME98,#REF!,"&gt;="&amp;MF98,#REF!,"="&amp;KV98,#REF!,"="&amp;KX98)</f>
        <v/>
      </c>
      <c r="MR98" s="1">
        <f>COUNTIFS(#REF!,LT98,#REF!,1,#REF!,"&gt;="&amp;MC98,#REF!,"&lt;="&amp;MB98,#REF!,"&lt;="&amp;ME98,#REF!,"&gt;="&amp;MF98,#REF!,"="&amp;KW98,#REF!,"="&amp;KY98)</f>
        <v/>
      </c>
      <c r="MS98" s="1">
        <f>COUNTIFS(#REF!,LT98,#REF!,0,#REF!,"&gt;="&amp;MC98,#REF!,"&lt;="&amp;MB98,#REF!,"&lt;="&amp;ME98,#REF!,"&gt;="&amp;MF98,#REF!,"="&amp;KW98,#REF!,"="&amp;KY98)</f>
        <v/>
      </c>
      <c r="MT98" s="1">
        <f>COUNTIFS(#REF!,LT98,#REF!,1,#REF!,"&gt;="&amp;MI98,#REF!,"&lt;="&amp;MH98,#REF!,"&lt;="&amp;ME98,#REF!,"&gt;="&amp;MF98)</f>
        <v/>
      </c>
      <c r="MU98" s="1">
        <f>COUNTIFS(#REF!,LT98,#REF!,0,#REF!,"&gt;="&amp;MI98,#REF!,"&lt;="&amp;MH98,#REF!,"&lt;="&amp;ME98,#REF!,"&gt;="&amp;MF98)</f>
        <v/>
      </c>
      <c r="MV98" s="1">
        <f>COUNTIFS(#REF!,LT98,#REF!,1,#REF!,"&gt;="&amp;MI98,#REF!,"&lt;="&amp;MH98,#REF!,"="&amp;KZ98,#REF!,"="&amp;LA98,#REF!,"&lt;="&amp;ME98,#REF!,"&gt;="&amp;MF98)</f>
        <v/>
      </c>
      <c r="MW98" s="1">
        <f>COUNTIFS(#REF!,LT98,#REF!,0,#REF!,"&gt;="&amp;MI98,#REF!,"&lt;="&amp;MH98,#REF!,"="&amp;KZ98,#REF!,"="&amp;LA98,#REF!,"&lt;="&amp;ME98,#REF!,"&gt;="&amp;MF98)</f>
        <v/>
      </c>
      <c r="MX98" s="1">
        <f>COUNTIFS(#REF!,LT98,#REF!,1,#REF!,"&gt;="&amp;MC98,#REF!,"&lt;="&amp;MB98,#REF!,"&lt;="&amp;ME98,#REF!,"&gt;="&amp;MF98)</f>
        <v/>
      </c>
      <c r="MY98" s="1">
        <f>COUNTIFS(#REF!,LT98,#REF!,0,#REF!,"&gt;="&amp;MC98,#REF!,"&lt;="&amp;MB98,#REF!,"&lt;="&amp;ME98,#REF!,"&gt;="&amp;MF98)</f>
        <v/>
      </c>
      <c r="MZ98" s="1">
        <f>COUNTIFS(#REF!,LT98,#REF!,1,#REF!,"&lt;="&amp;ME98,#REF!,"&gt;="&amp;MF98,#REF!,"="&amp;KV98,#REF!,"="&amp;KX98)</f>
        <v/>
      </c>
      <c r="NA98" s="1">
        <f>COUNTIFS(#REF!,LT98,#REF!,0,#REF!,"&lt;="&amp;ME98,#REF!,"&gt;="&amp;MF98,#REF!,"="&amp;KV98,#REF!,"="&amp;KX98)</f>
        <v/>
      </c>
      <c r="NB98" s="1">
        <f>COUNTIFS(#REF!,LT98,#REF!,1,#REF!,"&lt;="&amp;ME98,#REF!,"&gt;="&amp;MF98,#REF!,"="&amp;KW98,#REF!,"="&amp;KY98)</f>
        <v/>
      </c>
      <c r="NC98" s="1">
        <f>COUNTIFS(#REF!,LT98,#REF!,0,#REF!,"&lt;="&amp;ME98,#REF!,"&gt;="&amp;MF98,#REF!,"="&amp;KW98,#REF!,"="&amp;KY98)</f>
        <v/>
      </c>
      <c r="ND98" s="1">
        <f>MP98+MR98+MT98+MV98+MX98+MZ98+NB98</f>
        <v/>
      </c>
      <c r="NE98" s="1">
        <f>MQ98+MS98+MU98+MW98+MY98+NA98+NC98</f>
        <v/>
      </c>
      <c r="NF98" s="1">
        <f>ND98+NE98</f>
        <v/>
      </c>
      <c r="NG98" s="33">
        <f>ND98/(ND98+NE98)</f>
        <v/>
      </c>
      <c r="NH98" s="3">
        <f>1/NG98</f>
        <v/>
      </c>
      <c r="NI98" s="1">
        <f>LH98</f>
        <v/>
      </c>
      <c r="NJ98" s="79">
        <f>((1-NG98)*(1/(NI98-1))*0.98-(NG98*1))</f>
        <v/>
      </c>
      <c r="NK98" s="34">
        <f>IF(LR98&lt;0.9,0,IF(AND(LR98&gt;1.1),0,1))</f>
        <v/>
      </c>
      <c r="NL98" s="34">
        <f>IF(LS98&lt;0.9,0,IF(AND(LS98&gt;1.1),0,1))</f>
        <v/>
      </c>
      <c r="NM98" s="32">
        <f>IF(NF98&gt;99,1,0)</f>
        <v/>
      </c>
      <c r="NN98" s="32">
        <f>IF(NJ98&gt;0.0799,1,0)</f>
        <v/>
      </c>
      <c r="NO98" s="32">
        <f>IF(NJ98&gt;NQ98,1,0)</f>
        <v/>
      </c>
      <c r="NP98" s="32">
        <f>NM98+NN98+NO98+NK98+NL98</f>
        <v/>
      </c>
      <c r="NQ98" s="79">
        <f>(((100*NG98)*(NI98-1)*0.98)-((1-NG98)*100))/100</f>
        <v/>
      </c>
      <c r="NR98" s="34">
        <f>IF(LR98&lt;0.9,0,IF(AND(LR98&gt;1.1),0,1))</f>
        <v/>
      </c>
      <c r="NS98" s="34">
        <f>IF(LS98&lt;0.9,0,IF(AND(LS98&gt;1.1),0,1))</f>
        <v/>
      </c>
      <c r="NT98" s="32">
        <f>IF(NF98&gt;99,1,0)</f>
        <v/>
      </c>
      <c r="NU98" s="32">
        <f>IF(NQ98&gt;0.0799,1,0)</f>
        <v/>
      </c>
      <c r="NV98" s="32">
        <f>IF(NQ98&gt;NJ98,1,0)</f>
        <v/>
      </c>
      <c r="NW98" s="32">
        <f>NT98+NU98+NV98+NR98+NS98</f>
        <v/>
      </c>
      <c r="NX98">
        <f>IF(NP98=5,"LayHome1-0",IF(AND(NW98=5),"BackHome1-0",""))</f>
        <v/>
      </c>
      <c r="NY98">
        <f>IF(NP98=5,KN98,IF(AND(NW98=5),KN98,""))</f>
        <v/>
      </c>
      <c r="NZ98">
        <f>IF(NP98=5,"Match Odds",IF(AND(NW98=5),"Match Odds",""))</f>
        <v/>
      </c>
      <c r="OA98">
        <f>IF(NP98=5,KP98,IF(AND(NW98=5),KP98,""))</f>
        <v/>
      </c>
      <c r="OB98">
        <f>IF(NP98=5,"MATCH_ODDS",IF(AND(NW98=5),"MATCH_ODDS",""))</f>
        <v/>
      </c>
      <c r="OC98">
        <f>IF(NP98=5,"LAY",IF(AND(NW98=5),"BACK",""))</f>
        <v/>
      </c>
    </row>
    <row r="99" ht="16.5" customHeight="1" thickBot="1" thickTop="1">
      <c r="A99" s="2" t="n"/>
      <c r="KN99" s="1">
        <f>IF(INDEX(#REF!,MATCH('HT 1-0'!D99,#REF!,0))=INDEX(#REF!,MATCH('HT 1-0'!D99,#REF!,0)),INDEX(#REF!,MATCH('HT 1-0'!D99,#REF!,0)),"ERROR")</f>
        <v/>
      </c>
      <c r="KO99" s="1">
        <f>IF(INDEX(#REF!,MATCH('HT 1-0'!E99,#REF!,0))=INDEX(#REF!,MATCH('HT 1-0'!E99,#REF!,0)),INDEX(#REF!,MATCH('HT 1-0'!E99,#REF!,0)),"ERROR")</f>
        <v/>
      </c>
      <c r="KP99" s="1">
        <f>KN99&amp;" v "&amp;KO99</f>
        <v/>
      </c>
      <c r="KQ99">
        <f>B99&amp;"_"&amp;C99</f>
        <v/>
      </c>
      <c r="KR99" s="1">
        <f>IF((HW99/KK99)&lt;0.335,"G",IF((HW99/KK99)&gt;0.67,"R","A"))</f>
        <v/>
      </c>
      <c r="KS99" s="1">
        <f>IF((HX99/KK99)&lt;0.335,"G",IF((HX99/KK99)&gt;0.67,"R","A"))</f>
        <v/>
      </c>
      <c r="KT99" s="1">
        <f>IF((IH99/KK99)&lt;0.335,"G",IF((IH99/KK99)&gt;0.67,"R","A"))</f>
        <v/>
      </c>
      <c r="KU99" s="1">
        <f>IF((II99/KK99)&lt;0.335,"G",IF((II99/KK99)&gt;0.67,"R","A"))</f>
        <v/>
      </c>
      <c r="KV99" s="1">
        <f>IF((HZ99/KK99)&lt;0.335,"G",IF((HZ99/KK99)&gt;0.67,"R","A"))</f>
        <v/>
      </c>
      <c r="KW99" s="1">
        <f>IF((HY99/KK99)&lt;0.335,"G",IF((HY99/KK99)&gt;0.67,"R","A"))</f>
        <v/>
      </c>
      <c r="KX99" s="1">
        <f>IF((IK99/KK99)&lt;0.335,"G",IF((IK99/KK99)&gt;0.67,"R","A"))</f>
        <v/>
      </c>
      <c r="KY99" s="1">
        <f>IF((IJ99/KK99)&lt;0.335,"G",IF((IJ99/KK99)&gt;0.67,"R","A"))</f>
        <v/>
      </c>
      <c r="KZ99" s="1">
        <f>IF((HQ99/KK99)&lt;0.335,"G",IF((HQ99/KK99)&gt;0.67,"R","A"))</f>
        <v/>
      </c>
      <c r="LA99" s="1">
        <f>IF((IB99/KK99)&lt;0.335,"G",IF((IB99/KK99)&gt;0.67,"R","A"))</f>
        <v/>
      </c>
      <c r="LB99">
        <f>IF(LQ99="1-0",INDEX(Scrape!#REF!,MATCH('HT 1-0'!KP99,Scrape!$B:$B,0)),"")</f>
        <v/>
      </c>
      <c r="LC99">
        <f>IF(LQ99="1-0",INDEX(Scrape!$A:$A,MATCH('HT 1-0'!KP99,Scrape!$B:$B,0)),"")</f>
        <v/>
      </c>
      <c r="LD99">
        <f>IF(LQ99="1-0",INDEX(Scrape!$B:$B,MATCH('HT 1-0'!KP99,Scrape!$B:$B,0)),"")</f>
        <v/>
      </c>
      <c r="LE99">
        <f>IF(LQ99="1-0",INDEX(Scrape!$C:$C,MATCH('HT 1-0'!KP99,Scrape!$B:$B,0)),"")</f>
        <v/>
      </c>
      <c r="LF99">
        <f>IF(LQ99="1-0",INDEX(Scrape!$D:$D,MATCH('HT 1-0'!KP99,Scrape!$B:$B,0)),"")</f>
        <v/>
      </c>
      <c r="LG99">
        <f>IF(LQ99="1-0",INDEX(Scrape!$E:$E,MATCH('HT 1-0'!KP99,Scrape!$B:$B,0)),"")</f>
        <v/>
      </c>
      <c r="LH99">
        <f>IF(LQ99="1-0",INDEX(Scrape!$F:$F,MATCH('HT 1-0'!KP99,Scrape!$B:$B,0)),"")</f>
        <v/>
      </c>
      <c r="LI99">
        <f>IF(LQ99="1-0",INDEX(Scrape!$G:$G,MATCH('HT 1-0'!KP99,Scrape!$B:$B,0)),"")</f>
        <v/>
      </c>
      <c r="LJ99">
        <f>IF(LQ99="1-0",INDEX(Scrape!$H:$H,MATCH('HT 1-0'!KP99,Scrape!$B:$B,0)),"")</f>
        <v/>
      </c>
      <c r="LK99">
        <f>IF(LQ99="1-0",INDEX(Scrape!$I:$I,MATCH('HT 1-0'!KP99,Scrape!$B:$B,0)),"")</f>
        <v/>
      </c>
      <c r="LL99">
        <f>IF(LQ99="1-0",INDEX(Scrape!$J:$J,MATCH('HT 1-0'!KP99,Scrape!$B:$B,0)),"")</f>
        <v/>
      </c>
      <c r="LM99">
        <f>IF(LQ99="1-0",INDEX(Scrape!$K:$K,MATCH('HT 1-0'!KP99,Scrape!$B:$B,0)),"")</f>
        <v/>
      </c>
      <c r="LN99">
        <f>IF(LQ99="1-0",INDEX(Scrape!$L:$L,MATCH('HT 1-0'!KP99,Scrape!$B:$B,0)),"")</f>
        <v/>
      </c>
      <c r="LO99">
        <f>IF(LQ99="1-0",INDEX(Scrape!$M:$M,MATCH('HT 1-0'!KP99,Scrape!$B:$B,0)),"")</f>
        <v/>
      </c>
      <c r="LP99">
        <f>IF(LQ99="1-0",INDEX(Scrape!$N:$N,MATCH('HT 1-0'!KP99,Scrape!$B:$B,0)),"")</f>
        <v/>
      </c>
      <c r="LQ99">
        <f>INDEX(Scrape!$O:$O,MATCH('HT 1-0'!KP99,Scrape!$B:$B,0))</f>
        <v/>
      </c>
      <c r="LR99">
        <f>(1/LJ99)+(1/LI99)+(1/LH99)</f>
        <v/>
      </c>
      <c r="LS99">
        <f>(1/LG99)+(1/LF99)+(1/LE99)</f>
        <v/>
      </c>
      <c r="LT99" s="8">
        <f>IF(INDEX(#REF!,MATCH(KQ99,#REF!,0))=INDEX(#REF!,MATCH(KQ99,#REF!,0)),INDEX(#REF!,MATCH(KQ99,#REF!,0)),"ERROR")</f>
        <v/>
      </c>
      <c r="LU99" s="4">
        <f>IF(KR99="G",2,IF(KR99="R",0.5,IF(KR99="A",1)))</f>
        <v/>
      </c>
      <c r="LV99" s="4">
        <f>IF(KS99="G",0.5,IF(KS99="R",2,IF(KS99="A",1)))</f>
        <v/>
      </c>
      <c r="LW99" s="4">
        <f>IF(KT99="G",2,IF(KT99="R",0.5,IF(KT99="A",1)))</f>
        <v/>
      </c>
      <c r="LX99" s="4">
        <f>IF(KU99="G",0.5,IF(KU99="R",2,IF(KU99="A",1)))</f>
        <v/>
      </c>
      <c r="LY99" s="7">
        <f>(LK99*(LU99+LX99)+(LL99*(LU99+LX99)))</f>
        <v/>
      </c>
      <c r="LZ99" s="7">
        <f>(LN99*(LV99+LW99)+(LO99*(LV99+LW99)))</f>
        <v/>
      </c>
      <c r="MA99" s="11">
        <f>LY99-LZ99</f>
        <v/>
      </c>
      <c r="MB99" s="5">
        <f>MA99+2</f>
        <v/>
      </c>
      <c r="MC99" s="6">
        <f>MA99-2</f>
        <v/>
      </c>
      <c r="MD99" s="4">
        <f>LE99</f>
        <v/>
      </c>
      <c r="ME99" s="9">
        <f>IF(MD99=0,1000,MD99+0.75)</f>
        <v/>
      </c>
      <c r="MF99" s="10">
        <f>IF(MD99=0,0,MD99-0.75)</f>
        <v/>
      </c>
      <c r="MG99" s="4">
        <f>((LM99*(LU99+LX99))-((LP99*(LV99+LW99))))</f>
        <v/>
      </c>
      <c r="MH99" s="9">
        <f>MG99*1.2</f>
        <v/>
      </c>
      <c r="MI99" s="10">
        <f>MG99*0.8</f>
        <v/>
      </c>
      <c r="MJ99">
        <f>IFERROR(NX99,"")</f>
        <v/>
      </c>
      <c r="MK99">
        <f>IFERROR(NY99,"")</f>
        <v/>
      </c>
      <c r="ML99">
        <f>IFERROR(NZ99,"")</f>
        <v/>
      </c>
      <c r="MM99">
        <f>IFERROR(OA99,"")</f>
        <v/>
      </c>
      <c r="MN99">
        <f>IFERROR(OB99,"")</f>
        <v/>
      </c>
      <c r="MO99">
        <f>IFERROR(OC99,"")</f>
        <v/>
      </c>
      <c r="MP99" s="1">
        <f>COUNTIFS(#REF!,LT99,#REF!,1,#REF!,"&gt;="&amp;MC99,#REF!,"&lt;="&amp;MB99,#REF!,"&lt;="&amp;ME99,#REF!,"&gt;="&amp;MF99,#REF!,"="&amp;KV99,#REF!,"="&amp;KX99)</f>
        <v/>
      </c>
      <c r="MQ99" s="1">
        <f>COUNTIFS(#REF!,LT99,#REF!,0,#REF!,"&gt;="&amp;MC99,#REF!,"&lt;="&amp;MB99,#REF!,"&lt;="&amp;ME99,#REF!,"&gt;="&amp;MF99,#REF!,"="&amp;KV99,#REF!,"="&amp;KX99)</f>
        <v/>
      </c>
      <c r="MR99" s="1">
        <f>COUNTIFS(#REF!,LT99,#REF!,1,#REF!,"&gt;="&amp;MC99,#REF!,"&lt;="&amp;MB99,#REF!,"&lt;="&amp;ME99,#REF!,"&gt;="&amp;MF99,#REF!,"="&amp;KW99,#REF!,"="&amp;KY99)</f>
        <v/>
      </c>
      <c r="MS99" s="1">
        <f>COUNTIFS(#REF!,LT99,#REF!,0,#REF!,"&gt;="&amp;MC99,#REF!,"&lt;="&amp;MB99,#REF!,"&lt;="&amp;ME99,#REF!,"&gt;="&amp;MF99,#REF!,"="&amp;KW99,#REF!,"="&amp;KY99)</f>
        <v/>
      </c>
      <c r="MT99" s="1">
        <f>COUNTIFS(#REF!,LT99,#REF!,1,#REF!,"&gt;="&amp;MI99,#REF!,"&lt;="&amp;MH99,#REF!,"&lt;="&amp;ME99,#REF!,"&gt;="&amp;MF99)</f>
        <v/>
      </c>
      <c r="MU99" s="1">
        <f>COUNTIFS(#REF!,LT99,#REF!,0,#REF!,"&gt;="&amp;MI99,#REF!,"&lt;="&amp;MH99,#REF!,"&lt;="&amp;ME99,#REF!,"&gt;="&amp;MF99)</f>
        <v/>
      </c>
      <c r="MV99" s="1">
        <f>COUNTIFS(#REF!,LT99,#REF!,1,#REF!,"&gt;="&amp;MI99,#REF!,"&lt;="&amp;MH99,#REF!,"="&amp;KZ99,#REF!,"="&amp;LA99,#REF!,"&lt;="&amp;ME99,#REF!,"&gt;="&amp;MF99)</f>
        <v/>
      </c>
      <c r="MW99" s="1">
        <f>COUNTIFS(#REF!,LT99,#REF!,0,#REF!,"&gt;="&amp;MI99,#REF!,"&lt;="&amp;MH99,#REF!,"="&amp;KZ99,#REF!,"="&amp;LA99,#REF!,"&lt;="&amp;ME99,#REF!,"&gt;="&amp;MF99)</f>
        <v/>
      </c>
      <c r="MX99" s="1">
        <f>COUNTIFS(#REF!,LT99,#REF!,1,#REF!,"&gt;="&amp;MC99,#REF!,"&lt;="&amp;MB99,#REF!,"&lt;="&amp;ME99,#REF!,"&gt;="&amp;MF99)</f>
        <v/>
      </c>
      <c r="MY99" s="1">
        <f>COUNTIFS(#REF!,LT99,#REF!,0,#REF!,"&gt;="&amp;MC99,#REF!,"&lt;="&amp;MB99,#REF!,"&lt;="&amp;ME99,#REF!,"&gt;="&amp;MF99)</f>
        <v/>
      </c>
      <c r="MZ99" s="1">
        <f>COUNTIFS(#REF!,LT99,#REF!,1,#REF!,"&lt;="&amp;ME99,#REF!,"&gt;="&amp;MF99,#REF!,"="&amp;KV99,#REF!,"="&amp;KX99)</f>
        <v/>
      </c>
      <c r="NA99" s="1">
        <f>COUNTIFS(#REF!,LT99,#REF!,0,#REF!,"&lt;="&amp;ME99,#REF!,"&gt;="&amp;MF99,#REF!,"="&amp;KV99,#REF!,"="&amp;KX99)</f>
        <v/>
      </c>
      <c r="NB99" s="1">
        <f>COUNTIFS(#REF!,LT99,#REF!,1,#REF!,"&lt;="&amp;ME99,#REF!,"&gt;="&amp;MF99,#REF!,"="&amp;KW99,#REF!,"="&amp;KY99)</f>
        <v/>
      </c>
      <c r="NC99" s="1">
        <f>COUNTIFS(#REF!,LT99,#REF!,0,#REF!,"&lt;="&amp;ME99,#REF!,"&gt;="&amp;MF99,#REF!,"="&amp;KW99,#REF!,"="&amp;KY99)</f>
        <v/>
      </c>
      <c r="ND99" s="1">
        <f>MP99+MR99+MT99+MV99+MX99+MZ99+NB99</f>
        <v/>
      </c>
      <c r="NE99" s="1">
        <f>MQ99+MS99+MU99+MW99+MY99+NA99+NC99</f>
        <v/>
      </c>
      <c r="NF99" s="1">
        <f>ND99+NE99</f>
        <v/>
      </c>
      <c r="NG99" s="33">
        <f>ND99/(ND99+NE99)</f>
        <v/>
      </c>
      <c r="NH99" s="3">
        <f>1/NG99</f>
        <v/>
      </c>
      <c r="NI99" s="1">
        <f>LH99</f>
        <v/>
      </c>
      <c r="NJ99" s="79">
        <f>((1-NG99)*(1/(NI99-1))*0.98-(NG99*1))</f>
        <v/>
      </c>
      <c r="NK99" s="34">
        <f>IF(LR99&lt;0.9,0,IF(AND(LR99&gt;1.1),0,1))</f>
        <v/>
      </c>
      <c r="NL99" s="34">
        <f>IF(LS99&lt;0.9,0,IF(AND(LS99&gt;1.1),0,1))</f>
        <v/>
      </c>
      <c r="NM99" s="32">
        <f>IF(NF99&gt;99,1,0)</f>
        <v/>
      </c>
      <c r="NN99" s="32">
        <f>IF(NJ99&gt;0.0799,1,0)</f>
        <v/>
      </c>
      <c r="NO99" s="32">
        <f>IF(NJ99&gt;NQ99,1,0)</f>
        <v/>
      </c>
      <c r="NP99" s="32">
        <f>NM99+NN99+NO99+NK99+NL99</f>
        <v/>
      </c>
      <c r="NQ99" s="79">
        <f>(((100*NG99)*(NI99-1)*0.98)-((1-NG99)*100))/100</f>
        <v/>
      </c>
      <c r="NR99" s="34">
        <f>IF(LR99&lt;0.9,0,IF(AND(LR99&gt;1.1),0,1))</f>
        <v/>
      </c>
      <c r="NS99" s="34">
        <f>IF(LS99&lt;0.9,0,IF(AND(LS99&gt;1.1),0,1))</f>
        <v/>
      </c>
      <c r="NT99" s="32">
        <f>IF(NF99&gt;99,1,0)</f>
        <v/>
      </c>
      <c r="NU99" s="32">
        <f>IF(NQ99&gt;0.0799,1,0)</f>
        <v/>
      </c>
      <c r="NV99" s="32">
        <f>IF(NQ99&gt;NJ99,1,0)</f>
        <v/>
      </c>
      <c r="NW99" s="32">
        <f>NT99+NU99+NV99+NR99+NS99</f>
        <v/>
      </c>
      <c r="NX99">
        <f>IF(NP99=5,"LayHome1-0",IF(AND(NW99=5),"BackHome1-0",""))</f>
        <v/>
      </c>
      <c r="NY99">
        <f>IF(NP99=5,KN99,IF(AND(NW99=5),KN99,""))</f>
        <v/>
      </c>
      <c r="NZ99">
        <f>IF(NP99=5,"Match Odds",IF(AND(NW99=5),"Match Odds",""))</f>
        <v/>
      </c>
      <c r="OA99">
        <f>IF(NP99=5,KP99,IF(AND(NW99=5),KP99,""))</f>
        <v/>
      </c>
      <c r="OB99">
        <f>IF(NP99=5,"MATCH_ODDS",IF(AND(NW99=5),"MATCH_ODDS",""))</f>
        <v/>
      </c>
      <c r="OC99">
        <f>IF(NP99=5,"LAY",IF(AND(NW99=5),"BACK",""))</f>
        <v/>
      </c>
    </row>
    <row r="100" ht="16.5" customHeight="1" thickBot="1" thickTop="1">
      <c r="A100" s="2" t="n"/>
      <c r="KN100" s="1">
        <f>IF(INDEX(#REF!,MATCH('HT 1-0'!D100,#REF!,0))=INDEX(#REF!,MATCH('HT 1-0'!D100,#REF!,0)),INDEX(#REF!,MATCH('HT 1-0'!D100,#REF!,0)),"ERROR")</f>
        <v/>
      </c>
      <c r="KO100" s="1">
        <f>IF(INDEX(#REF!,MATCH('HT 1-0'!E100,#REF!,0))=INDEX(#REF!,MATCH('HT 1-0'!E100,#REF!,0)),INDEX(#REF!,MATCH('HT 1-0'!E100,#REF!,0)),"ERROR")</f>
        <v/>
      </c>
      <c r="KP100" s="1">
        <f>KN100&amp;" v "&amp;KO100</f>
        <v/>
      </c>
      <c r="KQ100">
        <f>B100&amp;"_"&amp;C100</f>
        <v/>
      </c>
      <c r="KR100" s="1">
        <f>IF((HW100/KK100)&lt;0.335,"G",IF((HW100/KK100)&gt;0.67,"R","A"))</f>
        <v/>
      </c>
      <c r="KS100" s="1">
        <f>IF((HX100/KK100)&lt;0.335,"G",IF((HX100/KK100)&gt;0.67,"R","A"))</f>
        <v/>
      </c>
      <c r="KT100" s="1">
        <f>IF((IH100/KK100)&lt;0.335,"G",IF((IH100/KK100)&gt;0.67,"R","A"))</f>
        <v/>
      </c>
      <c r="KU100" s="1">
        <f>IF((II100/KK100)&lt;0.335,"G",IF((II100/KK100)&gt;0.67,"R","A"))</f>
        <v/>
      </c>
      <c r="KV100" s="1">
        <f>IF((HZ100/KK100)&lt;0.335,"G",IF((HZ100/KK100)&gt;0.67,"R","A"))</f>
        <v/>
      </c>
      <c r="KW100" s="1">
        <f>IF((HY100/KK100)&lt;0.335,"G",IF((HY100/KK100)&gt;0.67,"R","A"))</f>
        <v/>
      </c>
      <c r="KX100" s="1">
        <f>IF((IK100/KK100)&lt;0.335,"G",IF((IK100/KK100)&gt;0.67,"R","A"))</f>
        <v/>
      </c>
      <c r="KY100" s="1">
        <f>IF((IJ100/KK100)&lt;0.335,"G",IF((IJ100/KK100)&gt;0.67,"R","A"))</f>
        <v/>
      </c>
      <c r="KZ100" s="1">
        <f>IF((HQ100/KK100)&lt;0.335,"G",IF((HQ100/KK100)&gt;0.67,"R","A"))</f>
        <v/>
      </c>
      <c r="LA100" s="1">
        <f>IF((IB100/KK100)&lt;0.335,"G",IF((IB100/KK100)&gt;0.67,"R","A"))</f>
        <v/>
      </c>
      <c r="LB100">
        <f>IF(LQ100="1-0",INDEX(Scrape!#REF!,MATCH('HT 1-0'!KP100,Scrape!$B:$B,0)),"")</f>
        <v/>
      </c>
      <c r="LC100">
        <f>IF(LQ100="1-0",INDEX(Scrape!$A:$A,MATCH('HT 1-0'!KP100,Scrape!$B:$B,0)),"")</f>
        <v/>
      </c>
      <c r="LD100">
        <f>IF(LQ100="1-0",INDEX(Scrape!$B:$B,MATCH('HT 1-0'!KP100,Scrape!$B:$B,0)),"")</f>
        <v/>
      </c>
      <c r="LE100">
        <f>IF(LQ100="1-0",INDEX(Scrape!$C:$C,MATCH('HT 1-0'!KP100,Scrape!$B:$B,0)),"")</f>
        <v/>
      </c>
      <c r="LF100">
        <f>IF(LQ100="1-0",INDEX(Scrape!$D:$D,MATCH('HT 1-0'!KP100,Scrape!$B:$B,0)),"")</f>
        <v/>
      </c>
      <c r="LG100">
        <f>IF(LQ100="1-0",INDEX(Scrape!$E:$E,MATCH('HT 1-0'!KP100,Scrape!$B:$B,0)),"")</f>
        <v/>
      </c>
      <c r="LH100">
        <f>IF(LQ100="1-0",INDEX(Scrape!$F:$F,MATCH('HT 1-0'!KP100,Scrape!$B:$B,0)),"")</f>
        <v/>
      </c>
      <c r="LI100">
        <f>IF(LQ100="1-0",INDEX(Scrape!$G:$G,MATCH('HT 1-0'!KP100,Scrape!$B:$B,0)),"")</f>
        <v/>
      </c>
      <c r="LJ100">
        <f>IF(LQ100="1-0",INDEX(Scrape!$H:$H,MATCH('HT 1-0'!KP100,Scrape!$B:$B,0)),"")</f>
        <v/>
      </c>
      <c r="LK100">
        <f>IF(LQ100="1-0",INDEX(Scrape!$I:$I,MATCH('HT 1-0'!KP100,Scrape!$B:$B,0)),"")</f>
        <v/>
      </c>
      <c r="LL100">
        <f>IF(LQ100="1-0",INDEX(Scrape!$J:$J,MATCH('HT 1-0'!KP100,Scrape!$B:$B,0)),"")</f>
        <v/>
      </c>
      <c r="LM100">
        <f>IF(LQ100="1-0",INDEX(Scrape!$K:$K,MATCH('HT 1-0'!KP100,Scrape!$B:$B,0)),"")</f>
        <v/>
      </c>
      <c r="LN100">
        <f>IF(LQ100="1-0",INDEX(Scrape!$L:$L,MATCH('HT 1-0'!KP100,Scrape!$B:$B,0)),"")</f>
        <v/>
      </c>
      <c r="LO100">
        <f>IF(LQ100="1-0",INDEX(Scrape!$M:$M,MATCH('HT 1-0'!KP100,Scrape!$B:$B,0)),"")</f>
        <v/>
      </c>
      <c r="LP100">
        <f>IF(LQ100="1-0",INDEX(Scrape!$N:$N,MATCH('HT 1-0'!KP100,Scrape!$B:$B,0)),"")</f>
        <v/>
      </c>
      <c r="LQ100">
        <f>INDEX(Scrape!$O:$O,MATCH('HT 1-0'!KP100,Scrape!$B:$B,0))</f>
        <v/>
      </c>
      <c r="LR100">
        <f>(1/LJ100)+(1/LI100)+(1/LH100)</f>
        <v/>
      </c>
      <c r="LS100">
        <f>(1/LG100)+(1/LF100)+(1/LE100)</f>
        <v/>
      </c>
      <c r="LT100" s="8">
        <f>IF(INDEX(#REF!,MATCH(KQ100,#REF!,0))=INDEX(#REF!,MATCH(KQ100,#REF!,0)),INDEX(#REF!,MATCH(KQ100,#REF!,0)),"ERROR")</f>
        <v/>
      </c>
      <c r="LU100" s="4">
        <f>IF(KR100="G",2,IF(KR100="R",0.5,IF(KR100="A",1)))</f>
        <v/>
      </c>
      <c r="LV100" s="4">
        <f>IF(KS100="G",0.5,IF(KS100="R",2,IF(KS100="A",1)))</f>
        <v/>
      </c>
      <c r="LW100" s="4">
        <f>IF(KT100="G",2,IF(KT100="R",0.5,IF(KT100="A",1)))</f>
        <v/>
      </c>
      <c r="LX100" s="4">
        <f>IF(KU100="G",0.5,IF(KU100="R",2,IF(KU100="A",1)))</f>
        <v/>
      </c>
      <c r="LY100" s="7">
        <f>(LK100*(LU100+LX100)+(LL100*(LU100+LX100)))</f>
        <v/>
      </c>
      <c r="LZ100" s="7">
        <f>(LN100*(LV100+LW100)+(LO100*(LV100+LW100)))</f>
        <v/>
      </c>
      <c r="MA100" s="11">
        <f>LY100-LZ100</f>
        <v/>
      </c>
      <c r="MB100" s="5">
        <f>MA100+2</f>
        <v/>
      </c>
      <c r="MC100" s="6">
        <f>MA100-2</f>
        <v/>
      </c>
      <c r="MD100" s="4">
        <f>LE100</f>
        <v/>
      </c>
      <c r="ME100" s="9">
        <f>IF(MD100=0,1000,MD100+0.75)</f>
        <v/>
      </c>
      <c r="MF100" s="10">
        <f>IF(MD100=0,0,MD100-0.75)</f>
        <v/>
      </c>
      <c r="MG100" s="4">
        <f>((LM100*(LU100+LX100))-((LP100*(LV100+LW100))))</f>
        <v/>
      </c>
      <c r="MH100" s="9">
        <f>MG100*1.2</f>
        <v/>
      </c>
      <c r="MI100" s="10">
        <f>MG100*0.8</f>
        <v/>
      </c>
      <c r="MJ100">
        <f>IFERROR(NX100,"")</f>
        <v/>
      </c>
      <c r="MK100">
        <f>IFERROR(NY100,"")</f>
        <v/>
      </c>
      <c r="ML100">
        <f>IFERROR(NZ100,"")</f>
        <v/>
      </c>
      <c r="MM100">
        <f>IFERROR(OA100,"")</f>
        <v/>
      </c>
      <c r="MN100">
        <f>IFERROR(OB100,"")</f>
        <v/>
      </c>
      <c r="MO100">
        <f>IFERROR(OC100,"")</f>
        <v/>
      </c>
      <c r="MP100" s="1">
        <f>COUNTIFS(#REF!,LT100,#REF!,1,#REF!,"&gt;="&amp;MC100,#REF!,"&lt;="&amp;MB100,#REF!,"&lt;="&amp;ME100,#REF!,"&gt;="&amp;MF100,#REF!,"="&amp;KV100,#REF!,"="&amp;KX100)</f>
        <v/>
      </c>
      <c r="MQ100" s="1">
        <f>COUNTIFS(#REF!,LT100,#REF!,0,#REF!,"&gt;="&amp;MC100,#REF!,"&lt;="&amp;MB100,#REF!,"&lt;="&amp;ME100,#REF!,"&gt;="&amp;MF100,#REF!,"="&amp;KV100,#REF!,"="&amp;KX100)</f>
        <v/>
      </c>
      <c r="MR100" s="1">
        <f>COUNTIFS(#REF!,LT100,#REF!,1,#REF!,"&gt;="&amp;MC100,#REF!,"&lt;="&amp;MB100,#REF!,"&lt;="&amp;ME100,#REF!,"&gt;="&amp;MF100,#REF!,"="&amp;KW100,#REF!,"="&amp;KY100)</f>
        <v/>
      </c>
      <c r="MS100" s="1">
        <f>COUNTIFS(#REF!,LT100,#REF!,0,#REF!,"&gt;="&amp;MC100,#REF!,"&lt;="&amp;MB100,#REF!,"&lt;="&amp;ME100,#REF!,"&gt;="&amp;MF100,#REF!,"="&amp;KW100,#REF!,"="&amp;KY100)</f>
        <v/>
      </c>
      <c r="MT100" s="1">
        <f>COUNTIFS(#REF!,LT100,#REF!,1,#REF!,"&gt;="&amp;MI100,#REF!,"&lt;="&amp;MH100,#REF!,"&lt;="&amp;ME100,#REF!,"&gt;="&amp;MF100)</f>
        <v/>
      </c>
      <c r="MU100" s="1">
        <f>COUNTIFS(#REF!,LT100,#REF!,0,#REF!,"&gt;="&amp;MI100,#REF!,"&lt;="&amp;MH100,#REF!,"&lt;="&amp;ME100,#REF!,"&gt;="&amp;MF100)</f>
        <v/>
      </c>
      <c r="MV100" s="1">
        <f>COUNTIFS(#REF!,LT100,#REF!,1,#REF!,"&gt;="&amp;MI100,#REF!,"&lt;="&amp;MH100,#REF!,"="&amp;KZ100,#REF!,"="&amp;LA100,#REF!,"&lt;="&amp;ME100,#REF!,"&gt;="&amp;MF100)</f>
        <v/>
      </c>
      <c r="MW100" s="1">
        <f>COUNTIFS(#REF!,LT100,#REF!,0,#REF!,"&gt;="&amp;MI100,#REF!,"&lt;="&amp;MH100,#REF!,"="&amp;KZ100,#REF!,"="&amp;LA100,#REF!,"&lt;="&amp;ME100,#REF!,"&gt;="&amp;MF100)</f>
        <v/>
      </c>
      <c r="MX100" s="1">
        <f>COUNTIFS(#REF!,LT100,#REF!,1,#REF!,"&gt;="&amp;MC100,#REF!,"&lt;="&amp;MB100,#REF!,"&lt;="&amp;ME100,#REF!,"&gt;="&amp;MF100)</f>
        <v/>
      </c>
      <c r="MY100" s="1">
        <f>COUNTIFS(#REF!,LT100,#REF!,0,#REF!,"&gt;="&amp;MC100,#REF!,"&lt;="&amp;MB100,#REF!,"&lt;="&amp;ME100,#REF!,"&gt;="&amp;MF100)</f>
        <v/>
      </c>
      <c r="MZ100" s="1">
        <f>COUNTIFS(#REF!,LT100,#REF!,1,#REF!,"&lt;="&amp;ME100,#REF!,"&gt;="&amp;MF100,#REF!,"="&amp;KV100,#REF!,"="&amp;KX100)</f>
        <v/>
      </c>
      <c r="NA100" s="1">
        <f>COUNTIFS(#REF!,LT100,#REF!,0,#REF!,"&lt;="&amp;ME100,#REF!,"&gt;="&amp;MF100,#REF!,"="&amp;KV100,#REF!,"="&amp;KX100)</f>
        <v/>
      </c>
      <c r="NB100" s="1">
        <f>COUNTIFS(#REF!,LT100,#REF!,1,#REF!,"&lt;="&amp;ME100,#REF!,"&gt;="&amp;MF100,#REF!,"="&amp;KW100,#REF!,"="&amp;KY100)</f>
        <v/>
      </c>
      <c r="NC100" s="1">
        <f>COUNTIFS(#REF!,LT100,#REF!,0,#REF!,"&lt;="&amp;ME100,#REF!,"&gt;="&amp;MF100,#REF!,"="&amp;KW100,#REF!,"="&amp;KY100)</f>
        <v/>
      </c>
      <c r="ND100" s="1">
        <f>MP100+MR100+MT100+MV100+MX100+MZ100+NB100</f>
        <v/>
      </c>
      <c r="NE100" s="1">
        <f>MQ100+MS100+MU100+MW100+MY100+NA100+NC100</f>
        <v/>
      </c>
      <c r="NF100" s="1">
        <f>ND100+NE100</f>
        <v/>
      </c>
      <c r="NG100" s="33">
        <f>ND100/(ND100+NE100)</f>
        <v/>
      </c>
      <c r="NH100" s="3">
        <f>1/NG100</f>
        <v/>
      </c>
      <c r="NI100" s="1">
        <f>LH100</f>
        <v/>
      </c>
      <c r="NJ100" s="79">
        <f>((1-NG100)*(1/(NI100-1))*0.98-(NG100*1))</f>
        <v/>
      </c>
      <c r="NK100" s="34">
        <f>IF(LR100&lt;0.9,0,IF(AND(LR100&gt;1.1),0,1))</f>
        <v/>
      </c>
      <c r="NL100" s="34">
        <f>IF(LS100&lt;0.9,0,IF(AND(LS100&gt;1.1),0,1))</f>
        <v/>
      </c>
      <c r="NM100" s="32">
        <f>IF(NF100&gt;99,1,0)</f>
        <v/>
      </c>
      <c r="NN100" s="32">
        <f>IF(NJ100&gt;0.0799,1,0)</f>
        <v/>
      </c>
      <c r="NO100" s="32">
        <f>IF(NJ100&gt;NQ100,1,0)</f>
        <v/>
      </c>
      <c r="NP100" s="32">
        <f>NM100+NN100+NO100+NK100+NL100</f>
        <v/>
      </c>
      <c r="NQ100" s="79">
        <f>(((100*NG100)*(NI100-1)*0.98)-((1-NG100)*100))/100</f>
        <v/>
      </c>
      <c r="NR100" s="34">
        <f>IF(LR100&lt;0.9,0,IF(AND(LR100&gt;1.1),0,1))</f>
        <v/>
      </c>
      <c r="NS100" s="34">
        <f>IF(LS100&lt;0.9,0,IF(AND(LS100&gt;1.1),0,1))</f>
        <v/>
      </c>
      <c r="NT100" s="32">
        <f>IF(NF100&gt;99,1,0)</f>
        <v/>
      </c>
      <c r="NU100" s="32">
        <f>IF(NQ100&gt;0.0799,1,0)</f>
        <v/>
      </c>
      <c r="NV100" s="32">
        <f>IF(NQ100&gt;NJ100,1,0)</f>
        <v/>
      </c>
      <c r="NW100" s="32">
        <f>NT100+NU100+NV100+NR100+NS100</f>
        <v/>
      </c>
      <c r="NX100">
        <f>IF(NP100=5,"LayHome1-0",IF(AND(NW100=5),"BackHome1-0",""))</f>
        <v/>
      </c>
      <c r="NY100">
        <f>IF(NP100=5,KN100,IF(AND(NW100=5),KN100,""))</f>
        <v/>
      </c>
      <c r="NZ100">
        <f>IF(NP100=5,"Match Odds",IF(AND(NW100=5),"Match Odds",""))</f>
        <v/>
      </c>
      <c r="OA100">
        <f>IF(NP100=5,KP100,IF(AND(NW100=5),KP100,""))</f>
        <v/>
      </c>
      <c r="OB100">
        <f>IF(NP100=5,"MATCH_ODDS",IF(AND(NW100=5),"MATCH_ODDS",""))</f>
        <v/>
      </c>
      <c r="OC100">
        <f>IF(NP100=5,"LAY",IF(AND(NW100=5),"BACK",""))</f>
        <v/>
      </c>
    </row>
    <row r="101" ht="16.5" customHeight="1" thickBot="1" thickTop="1">
      <c r="A101" s="2" t="n"/>
      <c r="KN101" s="1">
        <f>IF(INDEX(#REF!,MATCH('HT 1-0'!D101,#REF!,0))=INDEX(#REF!,MATCH('HT 1-0'!D101,#REF!,0)),INDEX(#REF!,MATCH('HT 1-0'!D101,#REF!,0)),"ERROR")</f>
        <v/>
      </c>
      <c r="KO101" s="1">
        <f>IF(INDEX(#REF!,MATCH('HT 1-0'!E101,#REF!,0))=INDEX(#REF!,MATCH('HT 1-0'!E101,#REF!,0)),INDEX(#REF!,MATCH('HT 1-0'!E101,#REF!,0)),"ERROR")</f>
        <v/>
      </c>
      <c r="KP101" s="1">
        <f>KN101&amp;" v "&amp;KO101</f>
        <v/>
      </c>
      <c r="KQ101">
        <f>B101&amp;"_"&amp;C101</f>
        <v/>
      </c>
      <c r="KR101" s="1">
        <f>IF((HW101/KK101)&lt;0.335,"G",IF((HW101/KK101)&gt;0.67,"R","A"))</f>
        <v/>
      </c>
      <c r="KS101" s="1">
        <f>IF((HX101/KK101)&lt;0.335,"G",IF((HX101/KK101)&gt;0.67,"R","A"))</f>
        <v/>
      </c>
      <c r="KT101" s="1">
        <f>IF((IH101/KK101)&lt;0.335,"G",IF((IH101/KK101)&gt;0.67,"R","A"))</f>
        <v/>
      </c>
      <c r="KU101" s="1">
        <f>IF((II101/KK101)&lt;0.335,"G",IF((II101/KK101)&gt;0.67,"R","A"))</f>
        <v/>
      </c>
      <c r="KV101" s="1">
        <f>IF((HZ101/KK101)&lt;0.335,"G",IF((HZ101/KK101)&gt;0.67,"R","A"))</f>
        <v/>
      </c>
      <c r="KW101" s="1">
        <f>IF((HY101/KK101)&lt;0.335,"G",IF((HY101/KK101)&gt;0.67,"R","A"))</f>
        <v/>
      </c>
      <c r="KX101" s="1">
        <f>IF((IK101/KK101)&lt;0.335,"G",IF((IK101/KK101)&gt;0.67,"R","A"))</f>
        <v/>
      </c>
      <c r="KY101" s="1">
        <f>IF((IJ101/KK101)&lt;0.335,"G",IF((IJ101/KK101)&gt;0.67,"R","A"))</f>
        <v/>
      </c>
      <c r="KZ101" s="1">
        <f>IF((HQ101/KK101)&lt;0.335,"G",IF((HQ101/KK101)&gt;0.67,"R","A"))</f>
        <v/>
      </c>
      <c r="LA101" s="1">
        <f>IF((IB101/KK101)&lt;0.335,"G",IF((IB101/KK101)&gt;0.67,"R","A"))</f>
        <v/>
      </c>
      <c r="LB101">
        <f>IF(LQ101="1-0",INDEX(Scrape!#REF!,MATCH('HT 1-0'!KP101,Scrape!$B:$B,0)),"")</f>
        <v/>
      </c>
      <c r="LC101">
        <f>IF(LQ101="1-0",INDEX(Scrape!$A:$A,MATCH('HT 1-0'!KP101,Scrape!$B:$B,0)),"")</f>
        <v/>
      </c>
      <c r="LD101">
        <f>IF(LQ101="1-0",INDEX(Scrape!$B:$B,MATCH('HT 1-0'!KP101,Scrape!$B:$B,0)),"")</f>
        <v/>
      </c>
      <c r="LE101">
        <f>IF(LQ101="1-0",INDEX(Scrape!$C:$C,MATCH('HT 1-0'!KP101,Scrape!$B:$B,0)),"")</f>
        <v/>
      </c>
      <c r="LF101">
        <f>IF(LQ101="1-0",INDEX(Scrape!$D:$D,MATCH('HT 1-0'!KP101,Scrape!$B:$B,0)),"")</f>
        <v/>
      </c>
      <c r="LG101">
        <f>IF(LQ101="1-0",INDEX(Scrape!$E:$E,MATCH('HT 1-0'!KP101,Scrape!$B:$B,0)),"")</f>
        <v/>
      </c>
      <c r="LH101">
        <f>IF(LQ101="1-0",INDEX(Scrape!$F:$F,MATCH('HT 1-0'!KP101,Scrape!$B:$B,0)),"")</f>
        <v/>
      </c>
      <c r="LI101">
        <f>IF(LQ101="1-0",INDEX(Scrape!$G:$G,MATCH('HT 1-0'!KP101,Scrape!$B:$B,0)),"")</f>
        <v/>
      </c>
      <c r="LJ101">
        <f>IF(LQ101="1-0",INDEX(Scrape!$H:$H,MATCH('HT 1-0'!KP101,Scrape!$B:$B,0)),"")</f>
        <v/>
      </c>
      <c r="LK101">
        <f>IF(LQ101="1-0",INDEX(Scrape!$I:$I,MATCH('HT 1-0'!KP101,Scrape!$B:$B,0)),"")</f>
        <v/>
      </c>
      <c r="LL101">
        <f>IF(LQ101="1-0",INDEX(Scrape!$J:$J,MATCH('HT 1-0'!KP101,Scrape!$B:$B,0)),"")</f>
        <v/>
      </c>
      <c r="LM101">
        <f>IF(LQ101="1-0",INDEX(Scrape!$K:$K,MATCH('HT 1-0'!KP101,Scrape!$B:$B,0)),"")</f>
        <v/>
      </c>
      <c r="LN101">
        <f>IF(LQ101="1-0",INDEX(Scrape!$L:$L,MATCH('HT 1-0'!KP101,Scrape!$B:$B,0)),"")</f>
        <v/>
      </c>
      <c r="LO101">
        <f>IF(LQ101="1-0",INDEX(Scrape!$M:$M,MATCH('HT 1-0'!KP101,Scrape!$B:$B,0)),"")</f>
        <v/>
      </c>
      <c r="LP101">
        <f>IF(LQ101="1-0",INDEX(Scrape!$N:$N,MATCH('HT 1-0'!KP101,Scrape!$B:$B,0)),"")</f>
        <v/>
      </c>
      <c r="LQ101">
        <f>INDEX(Scrape!$O:$O,MATCH('HT 1-0'!KP101,Scrape!$B:$B,0))</f>
        <v/>
      </c>
      <c r="LR101">
        <f>(1/LJ101)+(1/LI101)+(1/LH101)</f>
        <v/>
      </c>
      <c r="LS101">
        <f>(1/LG101)+(1/LF101)+(1/LE101)</f>
        <v/>
      </c>
      <c r="LT101" s="8">
        <f>IF(INDEX(#REF!,MATCH(KQ101,#REF!,0))=INDEX(#REF!,MATCH(KQ101,#REF!,0)),INDEX(#REF!,MATCH(KQ101,#REF!,0)),"ERROR")</f>
        <v/>
      </c>
      <c r="LU101" s="4">
        <f>IF(KR101="G",2,IF(KR101="R",0.5,IF(KR101="A",1)))</f>
        <v/>
      </c>
      <c r="LV101" s="4">
        <f>IF(KS101="G",0.5,IF(KS101="R",2,IF(KS101="A",1)))</f>
        <v/>
      </c>
      <c r="LW101" s="4">
        <f>IF(KT101="G",2,IF(KT101="R",0.5,IF(KT101="A",1)))</f>
        <v/>
      </c>
      <c r="LX101" s="4">
        <f>IF(KU101="G",0.5,IF(KU101="R",2,IF(KU101="A",1)))</f>
        <v/>
      </c>
      <c r="LY101" s="7">
        <f>(LK101*(LU101+LX101)+(LL101*(LU101+LX101)))</f>
        <v/>
      </c>
      <c r="LZ101" s="7">
        <f>(LN101*(LV101+LW101)+(LO101*(LV101+LW101)))</f>
        <v/>
      </c>
      <c r="MA101" s="11">
        <f>LY101-LZ101</f>
        <v/>
      </c>
      <c r="MB101" s="5">
        <f>MA101+2</f>
        <v/>
      </c>
      <c r="MC101" s="6">
        <f>MA101-2</f>
        <v/>
      </c>
      <c r="MD101" s="4">
        <f>LE101</f>
        <v/>
      </c>
      <c r="ME101" s="9">
        <f>IF(MD101=0,1000,MD101+0.75)</f>
        <v/>
      </c>
      <c r="MF101" s="10">
        <f>IF(MD101=0,0,MD101-0.75)</f>
        <v/>
      </c>
      <c r="MG101" s="4">
        <f>((LM101*(LU101+LX101))-((LP101*(LV101+LW101))))</f>
        <v/>
      </c>
      <c r="MH101" s="9">
        <f>MG101*1.2</f>
        <v/>
      </c>
      <c r="MI101" s="10">
        <f>MG101*0.8</f>
        <v/>
      </c>
      <c r="MJ101">
        <f>IFERROR(NX101,"")</f>
        <v/>
      </c>
      <c r="MK101">
        <f>IFERROR(NY101,"")</f>
        <v/>
      </c>
      <c r="ML101">
        <f>IFERROR(NZ101,"")</f>
        <v/>
      </c>
      <c r="MM101">
        <f>IFERROR(OA101,"")</f>
        <v/>
      </c>
      <c r="MN101">
        <f>IFERROR(OB101,"")</f>
        <v/>
      </c>
      <c r="MO101">
        <f>IFERROR(OC101,"")</f>
        <v/>
      </c>
      <c r="MP101" s="1">
        <f>COUNTIFS(#REF!,LT101,#REF!,1,#REF!,"&gt;="&amp;MC101,#REF!,"&lt;="&amp;MB101,#REF!,"&lt;="&amp;ME101,#REF!,"&gt;="&amp;MF101,#REF!,"="&amp;KV101,#REF!,"="&amp;KX101)</f>
        <v/>
      </c>
      <c r="MQ101" s="1">
        <f>COUNTIFS(#REF!,LT101,#REF!,0,#REF!,"&gt;="&amp;MC101,#REF!,"&lt;="&amp;MB101,#REF!,"&lt;="&amp;ME101,#REF!,"&gt;="&amp;MF101,#REF!,"="&amp;KV101,#REF!,"="&amp;KX101)</f>
        <v/>
      </c>
      <c r="MR101" s="1">
        <f>COUNTIFS(#REF!,LT101,#REF!,1,#REF!,"&gt;="&amp;MC101,#REF!,"&lt;="&amp;MB101,#REF!,"&lt;="&amp;ME101,#REF!,"&gt;="&amp;MF101,#REF!,"="&amp;KW101,#REF!,"="&amp;KY101)</f>
        <v/>
      </c>
      <c r="MS101" s="1">
        <f>COUNTIFS(#REF!,LT101,#REF!,0,#REF!,"&gt;="&amp;MC101,#REF!,"&lt;="&amp;MB101,#REF!,"&lt;="&amp;ME101,#REF!,"&gt;="&amp;MF101,#REF!,"="&amp;KW101,#REF!,"="&amp;KY101)</f>
        <v/>
      </c>
      <c r="MT101" s="1">
        <f>COUNTIFS(#REF!,LT101,#REF!,1,#REF!,"&gt;="&amp;MI101,#REF!,"&lt;="&amp;MH101,#REF!,"&lt;="&amp;ME101,#REF!,"&gt;="&amp;MF101)</f>
        <v/>
      </c>
      <c r="MU101" s="1">
        <f>COUNTIFS(#REF!,LT101,#REF!,0,#REF!,"&gt;="&amp;MI101,#REF!,"&lt;="&amp;MH101,#REF!,"&lt;="&amp;ME101,#REF!,"&gt;="&amp;MF101)</f>
        <v/>
      </c>
      <c r="MV101" s="1">
        <f>COUNTIFS(#REF!,LT101,#REF!,1,#REF!,"&gt;="&amp;MI101,#REF!,"&lt;="&amp;MH101,#REF!,"="&amp;KZ101,#REF!,"="&amp;LA101,#REF!,"&lt;="&amp;ME101,#REF!,"&gt;="&amp;MF101)</f>
        <v/>
      </c>
      <c r="MW101" s="1">
        <f>COUNTIFS(#REF!,LT101,#REF!,0,#REF!,"&gt;="&amp;MI101,#REF!,"&lt;="&amp;MH101,#REF!,"="&amp;KZ101,#REF!,"="&amp;LA101,#REF!,"&lt;="&amp;ME101,#REF!,"&gt;="&amp;MF101)</f>
        <v/>
      </c>
      <c r="MX101" s="1">
        <f>COUNTIFS(#REF!,LT101,#REF!,1,#REF!,"&gt;="&amp;MC101,#REF!,"&lt;="&amp;MB101,#REF!,"&lt;="&amp;ME101,#REF!,"&gt;="&amp;MF101)</f>
        <v/>
      </c>
      <c r="MY101" s="1">
        <f>COUNTIFS(#REF!,LT101,#REF!,0,#REF!,"&gt;="&amp;MC101,#REF!,"&lt;="&amp;MB101,#REF!,"&lt;="&amp;ME101,#REF!,"&gt;="&amp;MF101)</f>
        <v/>
      </c>
      <c r="MZ101" s="1">
        <f>COUNTIFS(#REF!,LT101,#REF!,1,#REF!,"&lt;="&amp;ME101,#REF!,"&gt;="&amp;MF101,#REF!,"="&amp;KV101,#REF!,"="&amp;KX101)</f>
        <v/>
      </c>
      <c r="NA101" s="1">
        <f>COUNTIFS(#REF!,LT101,#REF!,0,#REF!,"&lt;="&amp;ME101,#REF!,"&gt;="&amp;MF101,#REF!,"="&amp;KV101,#REF!,"="&amp;KX101)</f>
        <v/>
      </c>
      <c r="NB101" s="1">
        <f>COUNTIFS(#REF!,LT101,#REF!,1,#REF!,"&lt;="&amp;ME101,#REF!,"&gt;="&amp;MF101,#REF!,"="&amp;KW101,#REF!,"="&amp;KY101)</f>
        <v/>
      </c>
      <c r="NC101" s="1">
        <f>COUNTIFS(#REF!,LT101,#REF!,0,#REF!,"&lt;="&amp;ME101,#REF!,"&gt;="&amp;MF101,#REF!,"="&amp;KW101,#REF!,"="&amp;KY101)</f>
        <v/>
      </c>
      <c r="ND101" s="1">
        <f>MP101+MR101+MT101+MV101+MX101+MZ101+NB101</f>
        <v/>
      </c>
      <c r="NE101" s="1">
        <f>MQ101+MS101+MU101+MW101+MY101+NA101+NC101</f>
        <v/>
      </c>
      <c r="NF101" s="1">
        <f>ND101+NE101</f>
        <v/>
      </c>
      <c r="NG101" s="33">
        <f>ND101/(ND101+NE101)</f>
        <v/>
      </c>
      <c r="NH101" s="3">
        <f>1/NG101</f>
        <v/>
      </c>
      <c r="NI101" s="1">
        <f>LH101</f>
        <v/>
      </c>
      <c r="NJ101" s="79">
        <f>((1-NG101)*(1/(NI101-1))*0.98-(NG101*1))</f>
        <v/>
      </c>
      <c r="NK101" s="34">
        <f>IF(LR101&lt;0.9,0,IF(AND(LR101&gt;1.1),0,1))</f>
        <v/>
      </c>
      <c r="NL101" s="34">
        <f>IF(LS101&lt;0.9,0,IF(AND(LS101&gt;1.1),0,1))</f>
        <v/>
      </c>
      <c r="NM101" s="32">
        <f>IF(NF101&gt;99,1,0)</f>
        <v/>
      </c>
      <c r="NN101" s="32">
        <f>IF(NJ101&gt;0.0799,1,0)</f>
        <v/>
      </c>
      <c r="NO101" s="32">
        <f>IF(NJ101&gt;NQ101,1,0)</f>
        <v/>
      </c>
      <c r="NP101" s="32">
        <f>NM101+NN101+NO101+NK101+NL101</f>
        <v/>
      </c>
      <c r="NQ101" s="79">
        <f>(((100*NG101)*(NI101-1)*0.98)-((1-NG101)*100))/100</f>
        <v/>
      </c>
      <c r="NR101" s="34">
        <f>IF(LR101&lt;0.9,0,IF(AND(LR101&gt;1.1),0,1))</f>
        <v/>
      </c>
      <c r="NS101" s="34">
        <f>IF(LS101&lt;0.9,0,IF(AND(LS101&gt;1.1),0,1))</f>
        <v/>
      </c>
      <c r="NT101" s="32">
        <f>IF(NF101&gt;99,1,0)</f>
        <v/>
      </c>
      <c r="NU101" s="32">
        <f>IF(NQ101&gt;0.0799,1,0)</f>
        <v/>
      </c>
      <c r="NV101" s="32">
        <f>IF(NQ101&gt;NJ101,1,0)</f>
        <v/>
      </c>
      <c r="NW101" s="32">
        <f>NT101+NU101+NV101+NR101+NS101</f>
        <v/>
      </c>
      <c r="NX101">
        <f>IF(NP101=5,"LayHome1-0",IF(AND(NW101=5),"BackHome1-0",""))</f>
        <v/>
      </c>
      <c r="NY101">
        <f>IF(NP101=5,KN101,IF(AND(NW101=5),KN101,""))</f>
        <v/>
      </c>
      <c r="NZ101">
        <f>IF(NP101=5,"Match Odds",IF(AND(NW101=5),"Match Odds",""))</f>
        <v/>
      </c>
      <c r="OA101">
        <f>IF(NP101=5,KP101,IF(AND(NW101=5),KP101,""))</f>
        <v/>
      </c>
      <c r="OB101">
        <f>IF(NP101=5,"MATCH_ODDS",IF(AND(NW101=5),"MATCH_ODDS",""))</f>
        <v/>
      </c>
      <c r="OC101">
        <f>IF(NP101=5,"LAY",IF(AND(NW101=5),"BACK",""))</f>
        <v/>
      </c>
    </row>
    <row r="102" ht="16.5" customHeight="1" thickBot="1" thickTop="1">
      <c r="A102" s="2" t="n"/>
      <c r="KN102" s="1">
        <f>IF(INDEX(#REF!,MATCH('HT 1-0'!D102,#REF!,0))=INDEX(#REF!,MATCH('HT 1-0'!D102,#REF!,0)),INDEX(#REF!,MATCH('HT 1-0'!D102,#REF!,0)),"ERROR")</f>
        <v/>
      </c>
      <c r="KO102" s="1">
        <f>IF(INDEX(#REF!,MATCH('HT 1-0'!E102,#REF!,0))=INDEX(#REF!,MATCH('HT 1-0'!E102,#REF!,0)),INDEX(#REF!,MATCH('HT 1-0'!E102,#REF!,0)),"ERROR")</f>
        <v/>
      </c>
      <c r="KP102" s="1">
        <f>KN102&amp;" v "&amp;KO102</f>
        <v/>
      </c>
      <c r="KQ102">
        <f>B102&amp;"_"&amp;C102</f>
        <v/>
      </c>
      <c r="KR102" s="1">
        <f>IF((HW102/KK102)&lt;0.335,"G",IF((HW102/KK102)&gt;0.67,"R","A"))</f>
        <v/>
      </c>
      <c r="KS102" s="1">
        <f>IF((HX102/KK102)&lt;0.335,"G",IF((HX102/KK102)&gt;0.67,"R","A"))</f>
        <v/>
      </c>
      <c r="KT102" s="1">
        <f>IF((IH102/KK102)&lt;0.335,"G",IF((IH102/KK102)&gt;0.67,"R","A"))</f>
        <v/>
      </c>
      <c r="KU102" s="1">
        <f>IF((II102/KK102)&lt;0.335,"G",IF((II102/KK102)&gt;0.67,"R","A"))</f>
        <v/>
      </c>
      <c r="KV102" s="1">
        <f>IF((HZ102/KK102)&lt;0.335,"G",IF((HZ102/KK102)&gt;0.67,"R","A"))</f>
        <v/>
      </c>
      <c r="KW102" s="1">
        <f>IF((HY102/KK102)&lt;0.335,"G",IF((HY102/KK102)&gt;0.67,"R","A"))</f>
        <v/>
      </c>
      <c r="KX102" s="1">
        <f>IF((IK102/KK102)&lt;0.335,"G",IF((IK102/KK102)&gt;0.67,"R","A"))</f>
        <v/>
      </c>
      <c r="KY102" s="1">
        <f>IF((IJ102/KK102)&lt;0.335,"G",IF((IJ102/KK102)&gt;0.67,"R","A"))</f>
        <v/>
      </c>
      <c r="KZ102" s="1">
        <f>IF((HQ102/KK102)&lt;0.335,"G",IF((HQ102/KK102)&gt;0.67,"R","A"))</f>
        <v/>
      </c>
      <c r="LA102" s="1">
        <f>IF((IB102/KK102)&lt;0.335,"G",IF((IB102/KK102)&gt;0.67,"R","A"))</f>
        <v/>
      </c>
      <c r="LB102">
        <f>IF(LQ102="1-0",INDEX(Scrape!#REF!,MATCH('HT 1-0'!KP102,Scrape!$B:$B,0)),"")</f>
        <v/>
      </c>
      <c r="LC102">
        <f>IF(LQ102="1-0",INDEX(Scrape!$A:$A,MATCH('HT 1-0'!KP102,Scrape!$B:$B,0)),"")</f>
        <v/>
      </c>
      <c r="LD102">
        <f>IF(LQ102="1-0",INDEX(Scrape!$B:$B,MATCH('HT 1-0'!KP102,Scrape!$B:$B,0)),"")</f>
        <v/>
      </c>
      <c r="LE102">
        <f>IF(LQ102="1-0",INDEX(Scrape!$C:$C,MATCH('HT 1-0'!KP102,Scrape!$B:$B,0)),"")</f>
        <v/>
      </c>
      <c r="LF102">
        <f>IF(LQ102="1-0",INDEX(Scrape!$D:$D,MATCH('HT 1-0'!KP102,Scrape!$B:$B,0)),"")</f>
        <v/>
      </c>
      <c r="LG102">
        <f>IF(LQ102="1-0",INDEX(Scrape!$E:$E,MATCH('HT 1-0'!KP102,Scrape!$B:$B,0)),"")</f>
        <v/>
      </c>
      <c r="LH102">
        <f>IF(LQ102="1-0",INDEX(Scrape!$F:$F,MATCH('HT 1-0'!KP102,Scrape!$B:$B,0)),"")</f>
        <v/>
      </c>
      <c r="LI102">
        <f>IF(LQ102="1-0",INDEX(Scrape!$G:$G,MATCH('HT 1-0'!KP102,Scrape!$B:$B,0)),"")</f>
        <v/>
      </c>
      <c r="LJ102">
        <f>IF(LQ102="1-0",INDEX(Scrape!$H:$H,MATCH('HT 1-0'!KP102,Scrape!$B:$B,0)),"")</f>
        <v/>
      </c>
      <c r="LK102">
        <f>IF(LQ102="1-0",INDEX(Scrape!$I:$I,MATCH('HT 1-0'!KP102,Scrape!$B:$B,0)),"")</f>
        <v/>
      </c>
      <c r="LL102">
        <f>IF(LQ102="1-0",INDEX(Scrape!$J:$J,MATCH('HT 1-0'!KP102,Scrape!$B:$B,0)),"")</f>
        <v/>
      </c>
      <c r="LM102">
        <f>IF(LQ102="1-0",INDEX(Scrape!$K:$K,MATCH('HT 1-0'!KP102,Scrape!$B:$B,0)),"")</f>
        <v/>
      </c>
      <c r="LN102">
        <f>IF(LQ102="1-0",INDEX(Scrape!$L:$L,MATCH('HT 1-0'!KP102,Scrape!$B:$B,0)),"")</f>
        <v/>
      </c>
      <c r="LO102">
        <f>IF(LQ102="1-0",INDEX(Scrape!$M:$M,MATCH('HT 1-0'!KP102,Scrape!$B:$B,0)),"")</f>
        <v/>
      </c>
      <c r="LP102">
        <f>IF(LQ102="1-0",INDEX(Scrape!$N:$N,MATCH('HT 1-0'!KP102,Scrape!$B:$B,0)),"")</f>
        <v/>
      </c>
      <c r="LQ102">
        <f>INDEX(Scrape!$O:$O,MATCH('HT 1-0'!KP102,Scrape!$B:$B,0))</f>
        <v/>
      </c>
      <c r="LR102">
        <f>(1/LJ102)+(1/LI102)+(1/LH102)</f>
        <v/>
      </c>
      <c r="LS102">
        <f>(1/LG102)+(1/LF102)+(1/LE102)</f>
        <v/>
      </c>
      <c r="LT102" s="8">
        <f>IF(INDEX(#REF!,MATCH(KQ102,#REF!,0))=INDEX(#REF!,MATCH(KQ102,#REF!,0)),INDEX(#REF!,MATCH(KQ102,#REF!,0)),"ERROR")</f>
        <v/>
      </c>
      <c r="LU102" s="4">
        <f>IF(KR102="G",2,IF(KR102="R",0.5,IF(KR102="A",1)))</f>
        <v/>
      </c>
      <c r="LV102" s="4">
        <f>IF(KS102="G",0.5,IF(KS102="R",2,IF(KS102="A",1)))</f>
        <v/>
      </c>
      <c r="LW102" s="4">
        <f>IF(KT102="G",2,IF(KT102="R",0.5,IF(KT102="A",1)))</f>
        <v/>
      </c>
      <c r="LX102" s="4">
        <f>IF(KU102="G",0.5,IF(KU102="R",2,IF(KU102="A",1)))</f>
        <v/>
      </c>
      <c r="LY102" s="7">
        <f>(LK102*(LU102+LX102)+(LL102*(LU102+LX102)))</f>
        <v/>
      </c>
      <c r="LZ102" s="7">
        <f>(LN102*(LV102+LW102)+(LO102*(LV102+LW102)))</f>
        <v/>
      </c>
      <c r="MA102" s="11">
        <f>LY102-LZ102</f>
        <v/>
      </c>
      <c r="MB102" s="5">
        <f>MA102+2</f>
        <v/>
      </c>
      <c r="MC102" s="6">
        <f>MA102-2</f>
        <v/>
      </c>
      <c r="MD102" s="4">
        <f>LE102</f>
        <v/>
      </c>
      <c r="ME102" s="9">
        <f>IF(MD102=0,1000,MD102+0.75)</f>
        <v/>
      </c>
      <c r="MF102" s="10">
        <f>IF(MD102=0,0,MD102-0.75)</f>
        <v/>
      </c>
      <c r="MG102" s="4">
        <f>((LM102*(LU102+LX102))-((LP102*(LV102+LW102))))</f>
        <v/>
      </c>
      <c r="MH102" s="9">
        <f>MG102*1.2</f>
        <v/>
      </c>
      <c r="MI102" s="10">
        <f>MG102*0.8</f>
        <v/>
      </c>
      <c r="MJ102">
        <f>IFERROR(NX102,"")</f>
        <v/>
      </c>
      <c r="MK102">
        <f>IFERROR(NY102,"")</f>
        <v/>
      </c>
      <c r="ML102">
        <f>IFERROR(NZ102,"")</f>
        <v/>
      </c>
      <c r="MM102">
        <f>IFERROR(OA102,"")</f>
        <v/>
      </c>
      <c r="MN102">
        <f>IFERROR(OB102,"")</f>
        <v/>
      </c>
      <c r="MO102">
        <f>IFERROR(OC102,"")</f>
        <v/>
      </c>
      <c r="MP102" s="1">
        <f>COUNTIFS(#REF!,LT102,#REF!,1,#REF!,"&gt;="&amp;MC102,#REF!,"&lt;="&amp;MB102,#REF!,"&lt;="&amp;ME102,#REF!,"&gt;="&amp;MF102,#REF!,"="&amp;KV102,#REF!,"="&amp;KX102)</f>
        <v/>
      </c>
      <c r="MQ102" s="1">
        <f>COUNTIFS(#REF!,LT102,#REF!,0,#REF!,"&gt;="&amp;MC102,#REF!,"&lt;="&amp;MB102,#REF!,"&lt;="&amp;ME102,#REF!,"&gt;="&amp;MF102,#REF!,"="&amp;KV102,#REF!,"="&amp;KX102)</f>
        <v/>
      </c>
      <c r="MR102" s="1">
        <f>COUNTIFS(#REF!,LT102,#REF!,1,#REF!,"&gt;="&amp;MC102,#REF!,"&lt;="&amp;MB102,#REF!,"&lt;="&amp;ME102,#REF!,"&gt;="&amp;MF102,#REF!,"="&amp;KW102,#REF!,"="&amp;KY102)</f>
        <v/>
      </c>
      <c r="MS102" s="1">
        <f>COUNTIFS(#REF!,LT102,#REF!,0,#REF!,"&gt;="&amp;MC102,#REF!,"&lt;="&amp;MB102,#REF!,"&lt;="&amp;ME102,#REF!,"&gt;="&amp;MF102,#REF!,"="&amp;KW102,#REF!,"="&amp;KY102)</f>
        <v/>
      </c>
      <c r="MT102" s="1">
        <f>COUNTIFS(#REF!,LT102,#REF!,1,#REF!,"&gt;="&amp;MI102,#REF!,"&lt;="&amp;MH102,#REF!,"&lt;="&amp;ME102,#REF!,"&gt;="&amp;MF102)</f>
        <v/>
      </c>
      <c r="MU102" s="1">
        <f>COUNTIFS(#REF!,LT102,#REF!,0,#REF!,"&gt;="&amp;MI102,#REF!,"&lt;="&amp;MH102,#REF!,"&lt;="&amp;ME102,#REF!,"&gt;="&amp;MF102)</f>
        <v/>
      </c>
      <c r="MV102" s="1">
        <f>COUNTIFS(#REF!,LT102,#REF!,1,#REF!,"&gt;="&amp;MI102,#REF!,"&lt;="&amp;MH102,#REF!,"="&amp;KZ102,#REF!,"="&amp;LA102,#REF!,"&lt;="&amp;ME102,#REF!,"&gt;="&amp;MF102)</f>
        <v/>
      </c>
      <c r="MW102" s="1">
        <f>COUNTIFS(#REF!,LT102,#REF!,0,#REF!,"&gt;="&amp;MI102,#REF!,"&lt;="&amp;MH102,#REF!,"="&amp;KZ102,#REF!,"="&amp;LA102,#REF!,"&lt;="&amp;ME102,#REF!,"&gt;="&amp;MF102)</f>
        <v/>
      </c>
      <c r="MX102" s="1">
        <f>COUNTIFS(#REF!,LT102,#REF!,1,#REF!,"&gt;="&amp;MC102,#REF!,"&lt;="&amp;MB102,#REF!,"&lt;="&amp;ME102,#REF!,"&gt;="&amp;MF102)</f>
        <v/>
      </c>
      <c r="MY102" s="1">
        <f>COUNTIFS(#REF!,LT102,#REF!,0,#REF!,"&gt;="&amp;MC102,#REF!,"&lt;="&amp;MB102,#REF!,"&lt;="&amp;ME102,#REF!,"&gt;="&amp;MF102)</f>
        <v/>
      </c>
      <c r="MZ102" s="1">
        <f>COUNTIFS(#REF!,LT102,#REF!,1,#REF!,"&lt;="&amp;ME102,#REF!,"&gt;="&amp;MF102,#REF!,"="&amp;KV102,#REF!,"="&amp;KX102)</f>
        <v/>
      </c>
      <c r="NA102" s="1">
        <f>COUNTIFS(#REF!,LT102,#REF!,0,#REF!,"&lt;="&amp;ME102,#REF!,"&gt;="&amp;MF102,#REF!,"="&amp;KV102,#REF!,"="&amp;KX102)</f>
        <v/>
      </c>
      <c r="NB102" s="1">
        <f>COUNTIFS(#REF!,LT102,#REF!,1,#REF!,"&lt;="&amp;ME102,#REF!,"&gt;="&amp;MF102,#REF!,"="&amp;KW102,#REF!,"="&amp;KY102)</f>
        <v/>
      </c>
      <c r="NC102" s="1">
        <f>COUNTIFS(#REF!,LT102,#REF!,0,#REF!,"&lt;="&amp;ME102,#REF!,"&gt;="&amp;MF102,#REF!,"="&amp;KW102,#REF!,"="&amp;KY102)</f>
        <v/>
      </c>
      <c r="ND102" s="1">
        <f>MP102+MR102+MT102+MV102+MX102+MZ102+NB102</f>
        <v/>
      </c>
      <c r="NE102" s="1">
        <f>MQ102+MS102+MU102+MW102+MY102+NA102+NC102</f>
        <v/>
      </c>
      <c r="NF102" s="1">
        <f>ND102+NE102</f>
        <v/>
      </c>
      <c r="NG102" s="33">
        <f>ND102/(ND102+NE102)</f>
        <v/>
      </c>
      <c r="NH102" s="3">
        <f>1/NG102</f>
        <v/>
      </c>
      <c r="NI102" s="1">
        <f>LH102</f>
        <v/>
      </c>
      <c r="NJ102" s="79">
        <f>((1-NG102)*(1/(NI102-1))*0.98-(NG102*1))</f>
        <v/>
      </c>
      <c r="NK102" s="34">
        <f>IF(LR102&lt;0.9,0,IF(AND(LR102&gt;1.1),0,1))</f>
        <v/>
      </c>
      <c r="NL102" s="34">
        <f>IF(LS102&lt;0.9,0,IF(AND(LS102&gt;1.1),0,1))</f>
        <v/>
      </c>
      <c r="NM102" s="32">
        <f>IF(NF102&gt;99,1,0)</f>
        <v/>
      </c>
      <c r="NN102" s="32">
        <f>IF(NJ102&gt;0.0799,1,0)</f>
        <v/>
      </c>
      <c r="NO102" s="32">
        <f>IF(NJ102&gt;NQ102,1,0)</f>
        <v/>
      </c>
      <c r="NP102" s="32">
        <f>NM102+NN102+NO102+NK102+NL102</f>
        <v/>
      </c>
      <c r="NQ102" s="79">
        <f>(((100*NG102)*(NI102-1)*0.98)-((1-NG102)*100))/100</f>
        <v/>
      </c>
      <c r="NR102" s="34">
        <f>IF(LR102&lt;0.9,0,IF(AND(LR102&gt;1.1),0,1))</f>
        <v/>
      </c>
      <c r="NS102" s="34">
        <f>IF(LS102&lt;0.9,0,IF(AND(LS102&gt;1.1),0,1))</f>
        <v/>
      </c>
      <c r="NT102" s="32">
        <f>IF(NF102&gt;99,1,0)</f>
        <v/>
      </c>
      <c r="NU102" s="32">
        <f>IF(NQ102&gt;0.0799,1,0)</f>
        <v/>
      </c>
      <c r="NV102" s="32">
        <f>IF(NQ102&gt;NJ102,1,0)</f>
        <v/>
      </c>
      <c r="NW102" s="32">
        <f>NT102+NU102+NV102+NR102+NS102</f>
        <v/>
      </c>
      <c r="NX102">
        <f>IF(NP102=5,"LayHome1-0",IF(AND(NW102=5),"BackHome1-0",""))</f>
        <v/>
      </c>
      <c r="NY102">
        <f>IF(NP102=5,KN102,IF(AND(NW102=5),KN102,""))</f>
        <v/>
      </c>
      <c r="NZ102">
        <f>IF(NP102=5,"Match Odds",IF(AND(NW102=5),"Match Odds",""))</f>
        <v/>
      </c>
      <c r="OA102">
        <f>IF(NP102=5,KP102,IF(AND(NW102=5),KP102,""))</f>
        <v/>
      </c>
      <c r="OB102">
        <f>IF(NP102=5,"MATCH_ODDS",IF(AND(NW102=5),"MATCH_ODDS",""))</f>
        <v/>
      </c>
      <c r="OC102">
        <f>IF(NP102=5,"LAY",IF(AND(NW102=5),"BACK",""))</f>
        <v/>
      </c>
    </row>
    <row r="103" ht="16.5" customHeight="1" thickBot="1" thickTop="1">
      <c r="A103" s="2" t="n"/>
      <c r="KN103" s="1">
        <f>IF(INDEX(#REF!,MATCH('HT 1-0'!D103,#REF!,0))=INDEX(#REF!,MATCH('HT 1-0'!D103,#REF!,0)),INDEX(#REF!,MATCH('HT 1-0'!D103,#REF!,0)),"ERROR")</f>
        <v/>
      </c>
      <c r="KO103" s="1">
        <f>IF(INDEX(#REF!,MATCH('HT 1-0'!E103,#REF!,0))=INDEX(#REF!,MATCH('HT 1-0'!E103,#REF!,0)),INDEX(#REF!,MATCH('HT 1-0'!E103,#REF!,0)),"ERROR")</f>
        <v/>
      </c>
      <c r="KP103" s="1">
        <f>KN103&amp;" v "&amp;KO103</f>
        <v/>
      </c>
      <c r="KQ103">
        <f>B103&amp;"_"&amp;C103</f>
        <v/>
      </c>
      <c r="KR103" s="1">
        <f>IF((HW103/KK103)&lt;0.335,"G",IF((HW103/KK103)&gt;0.67,"R","A"))</f>
        <v/>
      </c>
      <c r="KS103" s="1">
        <f>IF((HX103/KK103)&lt;0.335,"G",IF((HX103/KK103)&gt;0.67,"R","A"))</f>
        <v/>
      </c>
      <c r="KT103" s="1">
        <f>IF((IH103/KK103)&lt;0.335,"G",IF((IH103/KK103)&gt;0.67,"R","A"))</f>
        <v/>
      </c>
      <c r="KU103" s="1">
        <f>IF((II103/KK103)&lt;0.335,"G",IF((II103/KK103)&gt;0.67,"R","A"))</f>
        <v/>
      </c>
      <c r="KV103" s="1">
        <f>IF((HZ103/KK103)&lt;0.335,"G",IF((HZ103/KK103)&gt;0.67,"R","A"))</f>
        <v/>
      </c>
      <c r="KW103" s="1">
        <f>IF((HY103/KK103)&lt;0.335,"G",IF((HY103/KK103)&gt;0.67,"R","A"))</f>
        <v/>
      </c>
      <c r="KX103" s="1">
        <f>IF((IK103/KK103)&lt;0.335,"G",IF((IK103/KK103)&gt;0.67,"R","A"))</f>
        <v/>
      </c>
      <c r="KY103" s="1">
        <f>IF((IJ103/KK103)&lt;0.335,"G",IF((IJ103/KK103)&gt;0.67,"R","A"))</f>
        <v/>
      </c>
      <c r="KZ103" s="1">
        <f>IF((HQ103/KK103)&lt;0.335,"G",IF((HQ103/KK103)&gt;0.67,"R","A"))</f>
        <v/>
      </c>
      <c r="LA103" s="1">
        <f>IF((IB103/KK103)&lt;0.335,"G",IF((IB103/KK103)&gt;0.67,"R","A"))</f>
        <v/>
      </c>
      <c r="LB103">
        <f>IF(LQ103="1-0",INDEX(Scrape!#REF!,MATCH('HT 1-0'!KP103,Scrape!$B:$B,0)),"")</f>
        <v/>
      </c>
      <c r="LC103">
        <f>IF(LQ103="1-0",INDEX(Scrape!$A:$A,MATCH('HT 1-0'!KP103,Scrape!$B:$B,0)),"")</f>
        <v/>
      </c>
      <c r="LD103">
        <f>IF(LQ103="1-0",INDEX(Scrape!$B:$B,MATCH('HT 1-0'!KP103,Scrape!$B:$B,0)),"")</f>
        <v/>
      </c>
      <c r="LE103">
        <f>IF(LQ103="1-0",INDEX(Scrape!$C:$C,MATCH('HT 1-0'!KP103,Scrape!$B:$B,0)),"")</f>
        <v/>
      </c>
      <c r="LF103">
        <f>IF(LQ103="1-0",INDEX(Scrape!$D:$D,MATCH('HT 1-0'!KP103,Scrape!$B:$B,0)),"")</f>
        <v/>
      </c>
      <c r="LG103">
        <f>IF(LQ103="1-0",INDEX(Scrape!$E:$E,MATCH('HT 1-0'!KP103,Scrape!$B:$B,0)),"")</f>
        <v/>
      </c>
      <c r="LH103">
        <f>IF(LQ103="1-0",INDEX(Scrape!$F:$F,MATCH('HT 1-0'!KP103,Scrape!$B:$B,0)),"")</f>
        <v/>
      </c>
      <c r="LI103">
        <f>IF(LQ103="1-0",INDEX(Scrape!$G:$G,MATCH('HT 1-0'!KP103,Scrape!$B:$B,0)),"")</f>
        <v/>
      </c>
      <c r="LJ103">
        <f>IF(LQ103="1-0",INDEX(Scrape!$H:$H,MATCH('HT 1-0'!KP103,Scrape!$B:$B,0)),"")</f>
        <v/>
      </c>
      <c r="LK103">
        <f>IF(LQ103="1-0",INDEX(Scrape!$I:$I,MATCH('HT 1-0'!KP103,Scrape!$B:$B,0)),"")</f>
        <v/>
      </c>
      <c r="LL103">
        <f>IF(LQ103="1-0",INDEX(Scrape!$J:$J,MATCH('HT 1-0'!KP103,Scrape!$B:$B,0)),"")</f>
        <v/>
      </c>
      <c r="LM103">
        <f>IF(LQ103="1-0",INDEX(Scrape!$K:$K,MATCH('HT 1-0'!KP103,Scrape!$B:$B,0)),"")</f>
        <v/>
      </c>
      <c r="LN103">
        <f>IF(LQ103="1-0",INDEX(Scrape!$L:$L,MATCH('HT 1-0'!KP103,Scrape!$B:$B,0)),"")</f>
        <v/>
      </c>
      <c r="LO103">
        <f>IF(LQ103="1-0",INDEX(Scrape!$M:$M,MATCH('HT 1-0'!KP103,Scrape!$B:$B,0)),"")</f>
        <v/>
      </c>
      <c r="LP103">
        <f>IF(LQ103="1-0",INDEX(Scrape!$N:$N,MATCH('HT 1-0'!KP103,Scrape!$B:$B,0)),"")</f>
        <v/>
      </c>
      <c r="LQ103">
        <f>INDEX(Scrape!$O:$O,MATCH('HT 1-0'!KP103,Scrape!$B:$B,0))</f>
        <v/>
      </c>
      <c r="LR103">
        <f>(1/LJ103)+(1/LI103)+(1/LH103)</f>
        <v/>
      </c>
      <c r="LS103">
        <f>(1/LG103)+(1/LF103)+(1/LE103)</f>
        <v/>
      </c>
      <c r="LT103" s="8">
        <f>IF(INDEX(#REF!,MATCH(KQ103,#REF!,0))=INDEX(#REF!,MATCH(KQ103,#REF!,0)),INDEX(#REF!,MATCH(KQ103,#REF!,0)),"ERROR")</f>
        <v/>
      </c>
      <c r="LU103" s="4">
        <f>IF(KR103="G",2,IF(KR103="R",0.5,IF(KR103="A",1)))</f>
        <v/>
      </c>
      <c r="LV103" s="4">
        <f>IF(KS103="G",0.5,IF(KS103="R",2,IF(KS103="A",1)))</f>
        <v/>
      </c>
      <c r="LW103" s="4">
        <f>IF(KT103="G",2,IF(KT103="R",0.5,IF(KT103="A",1)))</f>
        <v/>
      </c>
      <c r="LX103" s="4">
        <f>IF(KU103="G",0.5,IF(KU103="R",2,IF(KU103="A",1)))</f>
        <v/>
      </c>
      <c r="LY103" s="7">
        <f>(LK103*(LU103+LX103)+(LL103*(LU103+LX103)))</f>
        <v/>
      </c>
      <c r="LZ103" s="7">
        <f>(LN103*(LV103+LW103)+(LO103*(LV103+LW103)))</f>
        <v/>
      </c>
      <c r="MA103" s="11">
        <f>LY103-LZ103</f>
        <v/>
      </c>
      <c r="MB103" s="5">
        <f>MA103+2</f>
        <v/>
      </c>
      <c r="MC103" s="6">
        <f>MA103-2</f>
        <v/>
      </c>
      <c r="MD103" s="4">
        <f>LE103</f>
        <v/>
      </c>
      <c r="ME103" s="9">
        <f>IF(MD103=0,1000,MD103+0.75)</f>
        <v/>
      </c>
      <c r="MF103" s="10">
        <f>IF(MD103=0,0,MD103-0.75)</f>
        <v/>
      </c>
      <c r="MG103" s="4">
        <f>((LM103*(LU103+LX103))-((LP103*(LV103+LW103))))</f>
        <v/>
      </c>
      <c r="MH103" s="9">
        <f>MG103*1.2</f>
        <v/>
      </c>
      <c r="MI103" s="10">
        <f>MG103*0.8</f>
        <v/>
      </c>
      <c r="MJ103">
        <f>IFERROR(NX103,"")</f>
        <v/>
      </c>
      <c r="MK103">
        <f>IFERROR(NY103,"")</f>
        <v/>
      </c>
      <c r="ML103">
        <f>IFERROR(NZ103,"")</f>
        <v/>
      </c>
      <c r="MM103">
        <f>IFERROR(OA103,"")</f>
        <v/>
      </c>
      <c r="MN103">
        <f>IFERROR(OB103,"")</f>
        <v/>
      </c>
      <c r="MO103">
        <f>IFERROR(OC103,"")</f>
        <v/>
      </c>
      <c r="MP103" s="1">
        <f>COUNTIFS(#REF!,LT103,#REF!,1,#REF!,"&gt;="&amp;MC103,#REF!,"&lt;="&amp;MB103,#REF!,"&lt;="&amp;ME103,#REF!,"&gt;="&amp;MF103,#REF!,"="&amp;KV103,#REF!,"="&amp;KX103)</f>
        <v/>
      </c>
      <c r="MQ103" s="1">
        <f>COUNTIFS(#REF!,LT103,#REF!,0,#REF!,"&gt;="&amp;MC103,#REF!,"&lt;="&amp;MB103,#REF!,"&lt;="&amp;ME103,#REF!,"&gt;="&amp;MF103,#REF!,"="&amp;KV103,#REF!,"="&amp;KX103)</f>
        <v/>
      </c>
      <c r="MR103" s="1">
        <f>COUNTIFS(#REF!,LT103,#REF!,1,#REF!,"&gt;="&amp;MC103,#REF!,"&lt;="&amp;MB103,#REF!,"&lt;="&amp;ME103,#REF!,"&gt;="&amp;MF103,#REF!,"="&amp;KW103,#REF!,"="&amp;KY103)</f>
        <v/>
      </c>
      <c r="MS103" s="1">
        <f>COUNTIFS(#REF!,LT103,#REF!,0,#REF!,"&gt;="&amp;MC103,#REF!,"&lt;="&amp;MB103,#REF!,"&lt;="&amp;ME103,#REF!,"&gt;="&amp;MF103,#REF!,"="&amp;KW103,#REF!,"="&amp;KY103)</f>
        <v/>
      </c>
      <c r="MT103" s="1">
        <f>COUNTIFS(#REF!,LT103,#REF!,1,#REF!,"&gt;="&amp;MI103,#REF!,"&lt;="&amp;MH103,#REF!,"&lt;="&amp;ME103,#REF!,"&gt;="&amp;MF103)</f>
        <v/>
      </c>
      <c r="MU103" s="1">
        <f>COUNTIFS(#REF!,LT103,#REF!,0,#REF!,"&gt;="&amp;MI103,#REF!,"&lt;="&amp;MH103,#REF!,"&lt;="&amp;ME103,#REF!,"&gt;="&amp;MF103)</f>
        <v/>
      </c>
      <c r="MV103" s="1">
        <f>COUNTIFS(#REF!,LT103,#REF!,1,#REF!,"&gt;="&amp;MI103,#REF!,"&lt;="&amp;MH103,#REF!,"="&amp;KZ103,#REF!,"="&amp;LA103,#REF!,"&lt;="&amp;ME103,#REF!,"&gt;="&amp;MF103)</f>
        <v/>
      </c>
      <c r="MW103" s="1">
        <f>COUNTIFS(#REF!,LT103,#REF!,0,#REF!,"&gt;="&amp;MI103,#REF!,"&lt;="&amp;MH103,#REF!,"="&amp;KZ103,#REF!,"="&amp;LA103,#REF!,"&lt;="&amp;ME103,#REF!,"&gt;="&amp;MF103)</f>
        <v/>
      </c>
      <c r="MX103" s="1">
        <f>COUNTIFS(#REF!,LT103,#REF!,1,#REF!,"&gt;="&amp;MC103,#REF!,"&lt;="&amp;MB103,#REF!,"&lt;="&amp;ME103,#REF!,"&gt;="&amp;MF103)</f>
        <v/>
      </c>
      <c r="MY103" s="1">
        <f>COUNTIFS(#REF!,LT103,#REF!,0,#REF!,"&gt;="&amp;MC103,#REF!,"&lt;="&amp;MB103,#REF!,"&lt;="&amp;ME103,#REF!,"&gt;="&amp;MF103)</f>
        <v/>
      </c>
      <c r="MZ103" s="1">
        <f>COUNTIFS(#REF!,LT103,#REF!,1,#REF!,"&lt;="&amp;ME103,#REF!,"&gt;="&amp;MF103,#REF!,"="&amp;KV103,#REF!,"="&amp;KX103)</f>
        <v/>
      </c>
      <c r="NA103" s="1">
        <f>COUNTIFS(#REF!,LT103,#REF!,0,#REF!,"&lt;="&amp;ME103,#REF!,"&gt;="&amp;MF103,#REF!,"="&amp;KV103,#REF!,"="&amp;KX103)</f>
        <v/>
      </c>
      <c r="NB103" s="1">
        <f>COUNTIFS(#REF!,LT103,#REF!,1,#REF!,"&lt;="&amp;ME103,#REF!,"&gt;="&amp;MF103,#REF!,"="&amp;KW103,#REF!,"="&amp;KY103)</f>
        <v/>
      </c>
      <c r="NC103" s="1">
        <f>COUNTIFS(#REF!,LT103,#REF!,0,#REF!,"&lt;="&amp;ME103,#REF!,"&gt;="&amp;MF103,#REF!,"="&amp;KW103,#REF!,"="&amp;KY103)</f>
        <v/>
      </c>
      <c r="ND103" s="1">
        <f>MP103+MR103+MT103+MV103+MX103+MZ103+NB103</f>
        <v/>
      </c>
      <c r="NE103" s="1">
        <f>MQ103+MS103+MU103+MW103+MY103+NA103+NC103</f>
        <v/>
      </c>
      <c r="NF103" s="1">
        <f>ND103+NE103</f>
        <v/>
      </c>
      <c r="NG103" s="33">
        <f>ND103/(ND103+NE103)</f>
        <v/>
      </c>
      <c r="NH103" s="3">
        <f>1/NG103</f>
        <v/>
      </c>
      <c r="NI103" s="1">
        <f>LH103</f>
        <v/>
      </c>
      <c r="NJ103" s="79">
        <f>((1-NG103)*(1/(NI103-1))*0.98-(NG103*1))</f>
        <v/>
      </c>
      <c r="NK103" s="34">
        <f>IF(LR103&lt;0.9,0,IF(AND(LR103&gt;1.1),0,1))</f>
        <v/>
      </c>
      <c r="NL103" s="34">
        <f>IF(LS103&lt;0.9,0,IF(AND(LS103&gt;1.1),0,1))</f>
        <v/>
      </c>
      <c r="NM103" s="32">
        <f>IF(NF103&gt;99,1,0)</f>
        <v/>
      </c>
      <c r="NN103" s="32">
        <f>IF(NJ103&gt;0.0799,1,0)</f>
        <v/>
      </c>
      <c r="NO103" s="32">
        <f>IF(NJ103&gt;NQ103,1,0)</f>
        <v/>
      </c>
      <c r="NP103" s="32">
        <f>NM103+NN103+NO103+NK103+NL103</f>
        <v/>
      </c>
      <c r="NQ103" s="79">
        <f>(((100*NG103)*(NI103-1)*0.98)-((1-NG103)*100))/100</f>
        <v/>
      </c>
      <c r="NR103" s="34">
        <f>IF(LR103&lt;0.9,0,IF(AND(LR103&gt;1.1),0,1))</f>
        <v/>
      </c>
      <c r="NS103" s="34">
        <f>IF(LS103&lt;0.9,0,IF(AND(LS103&gt;1.1),0,1))</f>
        <v/>
      </c>
      <c r="NT103" s="32">
        <f>IF(NF103&gt;99,1,0)</f>
        <v/>
      </c>
      <c r="NU103" s="32">
        <f>IF(NQ103&gt;0.0799,1,0)</f>
        <v/>
      </c>
      <c r="NV103" s="32">
        <f>IF(NQ103&gt;NJ103,1,0)</f>
        <v/>
      </c>
      <c r="NW103" s="32">
        <f>NT103+NU103+NV103+NR103+NS103</f>
        <v/>
      </c>
      <c r="NX103">
        <f>IF(NP103=5,"LayHome1-0",IF(AND(NW103=5),"BackHome1-0",""))</f>
        <v/>
      </c>
      <c r="NY103">
        <f>IF(NP103=5,KN103,IF(AND(NW103=5),KN103,""))</f>
        <v/>
      </c>
      <c r="NZ103">
        <f>IF(NP103=5,"Match Odds",IF(AND(NW103=5),"Match Odds",""))</f>
        <v/>
      </c>
      <c r="OA103">
        <f>IF(NP103=5,KP103,IF(AND(NW103=5),KP103,""))</f>
        <v/>
      </c>
      <c r="OB103">
        <f>IF(NP103=5,"MATCH_ODDS",IF(AND(NW103=5),"MATCH_ODDS",""))</f>
        <v/>
      </c>
      <c r="OC103">
        <f>IF(NP103=5,"LAY",IF(AND(NW103=5),"BACK",""))</f>
        <v/>
      </c>
    </row>
    <row r="104" ht="16.5" customHeight="1" thickBot="1" thickTop="1">
      <c r="A104" s="2" t="n"/>
      <c r="KN104" s="1">
        <f>IF(INDEX(#REF!,MATCH('HT 1-0'!D104,#REF!,0))=INDEX(#REF!,MATCH('HT 1-0'!D104,#REF!,0)),INDEX(#REF!,MATCH('HT 1-0'!D104,#REF!,0)),"ERROR")</f>
        <v/>
      </c>
      <c r="KO104" s="1">
        <f>IF(INDEX(#REF!,MATCH('HT 1-0'!E104,#REF!,0))=INDEX(#REF!,MATCH('HT 1-0'!E104,#REF!,0)),INDEX(#REF!,MATCH('HT 1-0'!E104,#REF!,0)),"ERROR")</f>
        <v/>
      </c>
      <c r="KP104" s="1">
        <f>KN104&amp;" v "&amp;KO104</f>
        <v/>
      </c>
      <c r="KQ104">
        <f>B104&amp;"_"&amp;C104</f>
        <v/>
      </c>
      <c r="KR104" s="1">
        <f>IF((HW104/KK104)&lt;0.335,"G",IF((HW104/KK104)&gt;0.67,"R","A"))</f>
        <v/>
      </c>
      <c r="KS104" s="1">
        <f>IF((HX104/KK104)&lt;0.335,"G",IF((HX104/KK104)&gt;0.67,"R","A"))</f>
        <v/>
      </c>
      <c r="KT104" s="1">
        <f>IF((IH104/KK104)&lt;0.335,"G",IF((IH104/KK104)&gt;0.67,"R","A"))</f>
        <v/>
      </c>
      <c r="KU104" s="1">
        <f>IF((II104/KK104)&lt;0.335,"G",IF((II104/KK104)&gt;0.67,"R","A"))</f>
        <v/>
      </c>
      <c r="KV104" s="1">
        <f>IF((HZ104/KK104)&lt;0.335,"G",IF((HZ104/KK104)&gt;0.67,"R","A"))</f>
        <v/>
      </c>
      <c r="KW104" s="1">
        <f>IF((HY104/KK104)&lt;0.335,"G",IF((HY104/KK104)&gt;0.67,"R","A"))</f>
        <v/>
      </c>
      <c r="KX104" s="1">
        <f>IF((IK104/KK104)&lt;0.335,"G",IF((IK104/KK104)&gt;0.67,"R","A"))</f>
        <v/>
      </c>
      <c r="KY104" s="1">
        <f>IF((IJ104/KK104)&lt;0.335,"G",IF((IJ104/KK104)&gt;0.67,"R","A"))</f>
        <v/>
      </c>
      <c r="KZ104" s="1">
        <f>IF((HQ104/KK104)&lt;0.335,"G",IF((HQ104/KK104)&gt;0.67,"R","A"))</f>
        <v/>
      </c>
      <c r="LA104" s="1">
        <f>IF((IB104/KK104)&lt;0.335,"G",IF((IB104/KK104)&gt;0.67,"R","A"))</f>
        <v/>
      </c>
      <c r="LB104">
        <f>IF(LQ104="1-0",INDEX(Scrape!#REF!,MATCH('HT 1-0'!KP104,Scrape!$B:$B,0)),"")</f>
        <v/>
      </c>
      <c r="LC104">
        <f>IF(LQ104="1-0",INDEX(Scrape!$A:$A,MATCH('HT 1-0'!KP104,Scrape!$B:$B,0)),"")</f>
        <v/>
      </c>
      <c r="LD104">
        <f>IF(LQ104="1-0",INDEX(Scrape!$B:$B,MATCH('HT 1-0'!KP104,Scrape!$B:$B,0)),"")</f>
        <v/>
      </c>
      <c r="LE104">
        <f>IF(LQ104="1-0",INDEX(Scrape!$C:$C,MATCH('HT 1-0'!KP104,Scrape!$B:$B,0)),"")</f>
        <v/>
      </c>
      <c r="LF104">
        <f>IF(LQ104="1-0",INDEX(Scrape!$D:$D,MATCH('HT 1-0'!KP104,Scrape!$B:$B,0)),"")</f>
        <v/>
      </c>
      <c r="LG104">
        <f>IF(LQ104="1-0",INDEX(Scrape!$E:$E,MATCH('HT 1-0'!KP104,Scrape!$B:$B,0)),"")</f>
        <v/>
      </c>
      <c r="LH104">
        <f>IF(LQ104="1-0",INDEX(Scrape!$F:$F,MATCH('HT 1-0'!KP104,Scrape!$B:$B,0)),"")</f>
        <v/>
      </c>
      <c r="LI104">
        <f>IF(LQ104="1-0",INDEX(Scrape!$G:$G,MATCH('HT 1-0'!KP104,Scrape!$B:$B,0)),"")</f>
        <v/>
      </c>
      <c r="LJ104">
        <f>IF(LQ104="1-0",INDEX(Scrape!$H:$H,MATCH('HT 1-0'!KP104,Scrape!$B:$B,0)),"")</f>
        <v/>
      </c>
      <c r="LK104">
        <f>IF(LQ104="1-0",INDEX(Scrape!$I:$I,MATCH('HT 1-0'!KP104,Scrape!$B:$B,0)),"")</f>
        <v/>
      </c>
      <c r="LL104">
        <f>IF(LQ104="1-0",INDEX(Scrape!$J:$J,MATCH('HT 1-0'!KP104,Scrape!$B:$B,0)),"")</f>
        <v/>
      </c>
      <c r="LM104">
        <f>IF(LQ104="1-0",INDEX(Scrape!$K:$K,MATCH('HT 1-0'!KP104,Scrape!$B:$B,0)),"")</f>
        <v/>
      </c>
      <c r="LN104">
        <f>IF(LQ104="1-0",INDEX(Scrape!$L:$L,MATCH('HT 1-0'!KP104,Scrape!$B:$B,0)),"")</f>
        <v/>
      </c>
      <c r="LO104">
        <f>IF(LQ104="1-0",INDEX(Scrape!$M:$M,MATCH('HT 1-0'!KP104,Scrape!$B:$B,0)),"")</f>
        <v/>
      </c>
      <c r="LP104">
        <f>IF(LQ104="1-0",INDEX(Scrape!$N:$N,MATCH('HT 1-0'!KP104,Scrape!$B:$B,0)),"")</f>
        <v/>
      </c>
      <c r="LQ104">
        <f>INDEX(Scrape!$O:$O,MATCH('HT 1-0'!KP104,Scrape!$B:$B,0))</f>
        <v/>
      </c>
      <c r="LR104">
        <f>(1/LJ104)+(1/LI104)+(1/LH104)</f>
        <v/>
      </c>
      <c r="LS104">
        <f>(1/LG104)+(1/LF104)+(1/LE104)</f>
        <v/>
      </c>
      <c r="LT104" s="8">
        <f>IF(INDEX(#REF!,MATCH(KQ104,#REF!,0))=INDEX(#REF!,MATCH(KQ104,#REF!,0)),INDEX(#REF!,MATCH(KQ104,#REF!,0)),"ERROR")</f>
        <v/>
      </c>
      <c r="LU104" s="4">
        <f>IF(KR104="G",2,IF(KR104="R",0.5,IF(KR104="A",1)))</f>
        <v/>
      </c>
      <c r="LV104" s="4">
        <f>IF(KS104="G",0.5,IF(KS104="R",2,IF(KS104="A",1)))</f>
        <v/>
      </c>
      <c r="LW104" s="4">
        <f>IF(KT104="G",2,IF(KT104="R",0.5,IF(KT104="A",1)))</f>
        <v/>
      </c>
      <c r="LX104" s="4">
        <f>IF(KU104="G",0.5,IF(KU104="R",2,IF(KU104="A",1)))</f>
        <v/>
      </c>
      <c r="LY104" s="7">
        <f>(LK104*(LU104+LX104)+(LL104*(LU104+LX104)))</f>
        <v/>
      </c>
      <c r="LZ104" s="7">
        <f>(LN104*(LV104+LW104)+(LO104*(LV104+LW104)))</f>
        <v/>
      </c>
      <c r="MA104" s="11">
        <f>LY104-LZ104</f>
        <v/>
      </c>
      <c r="MB104" s="5">
        <f>MA104+2</f>
        <v/>
      </c>
      <c r="MC104" s="6">
        <f>MA104-2</f>
        <v/>
      </c>
      <c r="MD104" s="4">
        <f>LE104</f>
        <v/>
      </c>
      <c r="ME104" s="9">
        <f>IF(MD104=0,1000,MD104+0.75)</f>
        <v/>
      </c>
      <c r="MF104" s="10">
        <f>IF(MD104=0,0,MD104-0.75)</f>
        <v/>
      </c>
      <c r="MG104" s="4">
        <f>((LM104*(LU104+LX104))-((LP104*(LV104+LW104))))</f>
        <v/>
      </c>
      <c r="MH104" s="9">
        <f>MG104*1.2</f>
        <v/>
      </c>
      <c r="MI104" s="10">
        <f>MG104*0.8</f>
        <v/>
      </c>
      <c r="MJ104">
        <f>IFERROR(NX104,"")</f>
        <v/>
      </c>
      <c r="MK104">
        <f>IFERROR(NY104,"")</f>
        <v/>
      </c>
      <c r="ML104">
        <f>IFERROR(NZ104,"")</f>
        <v/>
      </c>
      <c r="MM104">
        <f>IFERROR(OA104,"")</f>
        <v/>
      </c>
      <c r="MN104">
        <f>IFERROR(OB104,"")</f>
        <v/>
      </c>
      <c r="MO104">
        <f>IFERROR(OC104,"")</f>
        <v/>
      </c>
      <c r="MP104" s="1">
        <f>COUNTIFS(#REF!,LT104,#REF!,1,#REF!,"&gt;="&amp;MC104,#REF!,"&lt;="&amp;MB104,#REF!,"&lt;="&amp;ME104,#REF!,"&gt;="&amp;MF104,#REF!,"="&amp;KV104,#REF!,"="&amp;KX104)</f>
        <v/>
      </c>
      <c r="MQ104" s="1">
        <f>COUNTIFS(#REF!,LT104,#REF!,0,#REF!,"&gt;="&amp;MC104,#REF!,"&lt;="&amp;MB104,#REF!,"&lt;="&amp;ME104,#REF!,"&gt;="&amp;MF104,#REF!,"="&amp;KV104,#REF!,"="&amp;KX104)</f>
        <v/>
      </c>
      <c r="MR104" s="1">
        <f>COUNTIFS(#REF!,LT104,#REF!,1,#REF!,"&gt;="&amp;MC104,#REF!,"&lt;="&amp;MB104,#REF!,"&lt;="&amp;ME104,#REF!,"&gt;="&amp;MF104,#REF!,"="&amp;KW104,#REF!,"="&amp;KY104)</f>
        <v/>
      </c>
      <c r="MS104" s="1">
        <f>COUNTIFS(#REF!,LT104,#REF!,0,#REF!,"&gt;="&amp;MC104,#REF!,"&lt;="&amp;MB104,#REF!,"&lt;="&amp;ME104,#REF!,"&gt;="&amp;MF104,#REF!,"="&amp;KW104,#REF!,"="&amp;KY104)</f>
        <v/>
      </c>
      <c r="MT104" s="1">
        <f>COUNTIFS(#REF!,LT104,#REF!,1,#REF!,"&gt;="&amp;MI104,#REF!,"&lt;="&amp;MH104,#REF!,"&lt;="&amp;ME104,#REF!,"&gt;="&amp;MF104)</f>
        <v/>
      </c>
      <c r="MU104" s="1">
        <f>COUNTIFS(#REF!,LT104,#REF!,0,#REF!,"&gt;="&amp;MI104,#REF!,"&lt;="&amp;MH104,#REF!,"&lt;="&amp;ME104,#REF!,"&gt;="&amp;MF104)</f>
        <v/>
      </c>
      <c r="MV104" s="1">
        <f>COUNTIFS(#REF!,LT104,#REF!,1,#REF!,"&gt;="&amp;MI104,#REF!,"&lt;="&amp;MH104,#REF!,"="&amp;KZ104,#REF!,"="&amp;LA104,#REF!,"&lt;="&amp;ME104,#REF!,"&gt;="&amp;MF104)</f>
        <v/>
      </c>
      <c r="MW104" s="1">
        <f>COUNTIFS(#REF!,LT104,#REF!,0,#REF!,"&gt;="&amp;MI104,#REF!,"&lt;="&amp;MH104,#REF!,"="&amp;KZ104,#REF!,"="&amp;LA104,#REF!,"&lt;="&amp;ME104,#REF!,"&gt;="&amp;MF104)</f>
        <v/>
      </c>
      <c r="MX104" s="1">
        <f>COUNTIFS(#REF!,LT104,#REF!,1,#REF!,"&gt;="&amp;MC104,#REF!,"&lt;="&amp;MB104,#REF!,"&lt;="&amp;ME104,#REF!,"&gt;="&amp;MF104)</f>
        <v/>
      </c>
      <c r="MY104" s="1">
        <f>COUNTIFS(#REF!,LT104,#REF!,0,#REF!,"&gt;="&amp;MC104,#REF!,"&lt;="&amp;MB104,#REF!,"&lt;="&amp;ME104,#REF!,"&gt;="&amp;MF104)</f>
        <v/>
      </c>
      <c r="MZ104" s="1">
        <f>COUNTIFS(#REF!,LT104,#REF!,1,#REF!,"&lt;="&amp;ME104,#REF!,"&gt;="&amp;MF104,#REF!,"="&amp;KV104,#REF!,"="&amp;KX104)</f>
        <v/>
      </c>
      <c r="NA104" s="1">
        <f>COUNTIFS(#REF!,LT104,#REF!,0,#REF!,"&lt;="&amp;ME104,#REF!,"&gt;="&amp;MF104,#REF!,"="&amp;KV104,#REF!,"="&amp;KX104)</f>
        <v/>
      </c>
      <c r="NB104" s="1">
        <f>COUNTIFS(#REF!,LT104,#REF!,1,#REF!,"&lt;="&amp;ME104,#REF!,"&gt;="&amp;MF104,#REF!,"="&amp;KW104,#REF!,"="&amp;KY104)</f>
        <v/>
      </c>
      <c r="NC104" s="1">
        <f>COUNTIFS(#REF!,LT104,#REF!,0,#REF!,"&lt;="&amp;ME104,#REF!,"&gt;="&amp;MF104,#REF!,"="&amp;KW104,#REF!,"="&amp;KY104)</f>
        <v/>
      </c>
      <c r="ND104" s="1">
        <f>MP104+MR104+MT104+MV104+MX104+MZ104+NB104</f>
        <v/>
      </c>
      <c r="NE104" s="1">
        <f>MQ104+MS104+MU104+MW104+MY104+NA104+NC104</f>
        <v/>
      </c>
      <c r="NF104" s="1">
        <f>ND104+NE104</f>
        <v/>
      </c>
      <c r="NG104" s="33">
        <f>ND104/(ND104+NE104)</f>
        <v/>
      </c>
      <c r="NH104" s="3">
        <f>1/NG104</f>
        <v/>
      </c>
      <c r="NI104" s="1">
        <f>LH104</f>
        <v/>
      </c>
      <c r="NJ104" s="79">
        <f>((1-NG104)*(1/(NI104-1))*0.98-(NG104*1))</f>
        <v/>
      </c>
      <c r="NK104" s="34">
        <f>IF(LR104&lt;0.9,0,IF(AND(LR104&gt;1.1),0,1))</f>
        <v/>
      </c>
      <c r="NL104" s="34">
        <f>IF(LS104&lt;0.9,0,IF(AND(LS104&gt;1.1),0,1))</f>
        <v/>
      </c>
      <c r="NM104" s="32">
        <f>IF(NF104&gt;99,1,0)</f>
        <v/>
      </c>
      <c r="NN104" s="32">
        <f>IF(NJ104&gt;0.0799,1,0)</f>
        <v/>
      </c>
      <c r="NO104" s="32">
        <f>IF(NJ104&gt;NQ104,1,0)</f>
        <v/>
      </c>
      <c r="NP104" s="32">
        <f>NM104+NN104+NO104+NK104+NL104</f>
        <v/>
      </c>
      <c r="NQ104" s="79">
        <f>(((100*NG104)*(NI104-1)*0.98)-((1-NG104)*100))/100</f>
        <v/>
      </c>
      <c r="NR104" s="34">
        <f>IF(LR104&lt;0.9,0,IF(AND(LR104&gt;1.1),0,1))</f>
        <v/>
      </c>
      <c r="NS104" s="34">
        <f>IF(LS104&lt;0.9,0,IF(AND(LS104&gt;1.1),0,1))</f>
        <v/>
      </c>
      <c r="NT104" s="32">
        <f>IF(NF104&gt;99,1,0)</f>
        <v/>
      </c>
      <c r="NU104" s="32">
        <f>IF(NQ104&gt;0.0799,1,0)</f>
        <v/>
      </c>
      <c r="NV104" s="32">
        <f>IF(NQ104&gt;NJ104,1,0)</f>
        <v/>
      </c>
      <c r="NW104" s="32">
        <f>NT104+NU104+NV104+NR104+NS104</f>
        <v/>
      </c>
      <c r="NX104">
        <f>IF(NP104=5,"LayHome1-0",IF(AND(NW104=5),"BackHome1-0",""))</f>
        <v/>
      </c>
      <c r="NY104">
        <f>IF(NP104=5,KN104,IF(AND(NW104=5),KN104,""))</f>
        <v/>
      </c>
      <c r="NZ104">
        <f>IF(NP104=5,"Match Odds",IF(AND(NW104=5),"Match Odds",""))</f>
        <v/>
      </c>
      <c r="OA104">
        <f>IF(NP104=5,KP104,IF(AND(NW104=5),KP104,""))</f>
        <v/>
      </c>
      <c r="OB104">
        <f>IF(NP104=5,"MATCH_ODDS",IF(AND(NW104=5),"MATCH_ODDS",""))</f>
        <v/>
      </c>
      <c r="OC104">
        <f>IF(NP104=5,"LAY",IF(AND(NW104=5),"BACK",""))</f>
        <v/>
      </c>
    </row>
    <row r="105" ht="16.5" customHeight="1" thickBot="1" thickTop="1">
      <c r="A105" s="2" t="n"/>
      <c r="KN105" s="1">
        <f>IF(INDEX(#REF!,MATCH('HT 1-0'!D105,#REF!,0))=INDEX(#REF!,MATCH('HT 1-0'!D105,#REF!,0)),INDEX(#REF!,MATCH('HT 1-0'!D105,#REF!,0)),"ERROR")</f>
        <v/>
      </c>
      <c r="KO105" s="1">
        <f>IF(INDEX(#REF!,MATCH('HT 1-0'!E105,#REF!,0))=INDEX(#REF!,MATCH('HT 1-0'!E105,#REF!,0)),INDEX(#REF!,MATCH('HT 1-0'!E105,#REF!,0)),"ERROR")</f>
        <v/>
      </c>
      <c r="KP105" s="1">
        <f>KN105&amp;" v "&amp;KO105</f>
        <v/>
      </c>
      <c r="KQ105">
        <f>B105&amp;"_"&amp;C105</f>
        <v/>
      </c>
      <c r="KR105" s="1">
        <f>IF((HW105/KK105)&lt;0.335,"G",IF((HW105/KK105)&gt;0.67,"R","A"))</f>
        <v/>
      </c>
      <c r="KS105" s="1">
        <f>IF((HX105/KK105)&lt;0.335,"G",IF((HX105/KK105)&gt;0.67,"R","A"))</f>
        <v/>
      </c>
      <c r="KT105" s="1">
        <f>IF((IH105/KK105)&lt;0.335,"G",IF((IH105/KK105)&gt;0.67,"R","A"))</f>
        <v/>
      </c>
      <c r="KU105" s="1">
        <f>IF((II105/KK105)&lt;0.335,"G",IF((II105/KK105)&gt;0.67,"R","A"))</f>
        <v/>
      </c>
      <c r="KV105" s="1">
        <f>IF((HZ105/KK105)&lt;0.335,"G",IF((HZ105/KK105)&gt;0.67,"R","A"))</f>
        <v/>
      </c>
      <c r="KW105" s="1">
        <f>IF((HY105/KK105)&lt;0.335,"G",IF((HY105/KK105)&gt;0.67,"R","A"))</f>
        <v/>
      </c>
      <c r="KX105" s="1">
        <f>IF((IK105/KK105)&lt;0.335,"G",IF((IK105/KK105)&gt;0.67,"R","A"))</f>
        <v/>
      </c>
      <c r="KY105" s="1">
        <f>IF((IJ105/KK105)&lt;0.335,"G",IF((IJ105/KK105)&gt;0.67,"R","A"))</f>
        <v/>
      </c>
      <c r="KZ105" s="1">
        <f>IF((HQ105/KK105)&lt;0.335,"G",IF((HQ105/KK105)&gt;0.67,"R","A"))</f>
        <v/>
      </c>
      <c r="LA105" s="1">
        <f>IF((IB105/KK105)&lt;0.335,"G",IF((IB105/KK105)&gt;0.67,"R","A"))</f>
        <v/>
      </c>
      <c r="LB105">
        <f>IF(LQ105="1-0",INDEX(Scrape!#REF!,MATCH('HT 1-0'!KP105,Scrape!$B:$B,0)),"")</f>
        <v/>
      </c>
      <c r="LC105">
        <f>IF(LQ105="1-0",INDEX(Scrape!$A:$A,MATCH('HT 1-0'!KP105,Scrape!$B:$B,0)),"")</f>
        <v/>
      </c>
      <c r="LD105">
        <f>IF(LQ105="1-0",INDEX(Scrape!$B:$B,MATCH('HT 1-0'!KP105,Scrape!$B:$B,0)),"")</f>
        <v/>
      </c>
      <c r="LE105">
        <f>IF(LQ105="1-0",INDEX(Scrape!$C:$C,MATCH('HT 1-0'!KP105,Scrape!$B:$B,0)),"")</f>
        <v/>
      </c>
      <c r="LF105">
        <f>IF(LQ105="1-0",INDEX(Scrape!$D:$D,MATCH('HT 1-0'!KP105,Scrape!$B:$B,0)),"")</f>
        <v/>
      </c>
      <c r="LG105">
        <f>IF(LQ105="1-0",INDEX(Scrape!$E:$E,MATCH('HT 1-0'!KP105,Scrape!$B:$B,0)),"")</f>
        <v/>
      </c>
      <c r="LH105">
        <f>IF(LQ105="1-0",INDEX(Scrape!$F:$F,MATCH('HT 1-0'!KP105,Scrape!$B:$B,0)),"")</f>
        <v/>
      </c>
      <c r="LI105">
        <f>IF(LQ105="1-0",INDEX(Scrape!$G:$G,MATCH('HT 1-0'!KP105,Scrape!$B:$B,0)),"")</f>
        <v/>
      </c>
      <c r="LJ105">
        <f>IF(LQ105="1-0",INDEX(Scrape!$H:$H,MATCH('HT 1-0'!KP105,Scrape!$B:$B,0)),"")</f>
        <v/>
      </c>
      <c r="LK105">
        <f>IF(LQ105="1-0",INDEX(Scrape!$I:$I,MATCH('HT 1-0'!KP105,Scrape!$B:$B,0)),"")</f>
        <v/>
      </c>
      <c r="LL105">
        <f>IF(LQ105="1-0",INDEX(Scrape!$J:$J,MATCH('HT 1-0'!KP105,Scrape!$B:$B,0)),"")</f>
        <v/>
      </c>
      <c r="LM105">
        <f>IF(LQ105="1-0",INDEX(Scrape!$K:$K,MATCH('HT 1-0'!KP105,Scrape!$B:$B,0)),"")</f>
        <v/>
      </c>
      <c r="LN105">
        <f>IF(LQ105="1-0",INDEX(Scrape!$L:$L,MATCH('HT 1-0'!KP105,Scrape!$B:$B,0)),"")</f>
        <v/>
      </c>
      <c r="LO105">
        <f>IF(LQ105="1-0",INDEX(Scrape!$M:$M,MATCH('HT 1-0'!KP105,Scrape!$B:$B,0)),"")</f>
        <v/>
      </c>
      <c r="LP105">
        <f>IF(LQ105="1-0",INDEX(Scrape!$N:$N,MATCH('HT 1-0'!KP105,Scrape!$B:$B,0)),"")</f>
        <v/>
      </c>
      <c r="LQ105">
        <f>INDEX(Scrape!$O:$O,MATCH('HT 1-0'!KP105,Scrape!$B:$B,0))</f>
        <v/>
      </c>
      <c r="LR105">
        <f>(1/LJ105)+(1/LI105)+(1/LH105)</f>
        <v/>
      </c>
      <c r="LS105">
        <f>(1/LG105)+(1/LF105)+(1/LE105)</f>
        <v/>
      </c>
      <c r="LT105" s="8">
        <f>IF(INDEX(#REF!,MATCH(KQ105,#REF!,0))=INDEX(#REF!,MATCH(KQ105,#REF!,0)),INDEX(#REF!,MATCH(KQ105,#REF!,0)),"ERROR")</f>
        <v/>
      </c>
      <c r="LU105" s="4">
        <f>IF(KR105="G",2,IF(KR105="R",0.5,IF(KR105="A",1)))</f>
        <v/>
      </c>
      <c r="LV105" s="4">
        <f>IF(KS105="G",0.5,IF(KS105="R",2,IF(KS105="A",1)))</f>
        <v/>
      </c>
      <c r="LW105" s="4">
        <f>IF(KT105="G",2,IF(KT105="R",0.5,IF(KT105="A",1)))</f>
        <v/>
      </c>
      <c r="LX105" s="4">
        <f>IF(KU105="G",0.5,IF(KU105="R",2,IF(KU105="A",1)))</f>
        <v/>
      </c>
      <c r="LY105" s="7">
        <f>(LK105*(LU105+LX105)+(LL105*(LU105+LX105)))</f>
        <v/>
      </c>
      <c r="LZ105" s="7">
        <f>(LN105*(LV105+LW105)+(LO105*(LV105+LW105)))</f>
        <v/>
      </c>
      <c r="MA105" s="11">
        <f>LY105-LZ105</f>
        <v/>
      </c>
      <c r="MB105" s="5">
        <f>MA105+2</f>
        <v/>
      </c>
      <c r="MC105" s="6">
        <f>MA105-2</f>
        <v/>
      </c>
      <c r="MD105" s="4">
        <f>LE105</f>
        <v/>
      </c>
      <c r="ME105" s="9">
        <f>IF(MD105=0,1000,MD105+0.75)</f>
        <v/>
      </c>
      <c r="MF105" s="10">
        <f>IF(MD105=0,0,MD105-0.75)</f>
        <v/>
      </c>
      <c r="MG105" s="4">
        <f>((LM105*(LU105+LX105))-((LP105*(LV105+LW105))))</f>
        <v/>
      </c>
      <c r="MH105" s="9">
        <f>MG105*1.2</f>
        <v/>
      </c>
      <c r="MI105" s="10">
        <f>MG105*0.8</f>
        <v/>
      </c>
      <c r="MJ105">
        <f>IFERROR(NX105,"")</f>
        <v/>
      </c>
      <c r="MK105">
        <f>IFERROR(NY105,"")</f>
        <v/>
      </c>
      <c r="ML105">
        <f>IFERROR(NZ105,"")</f>
        <v/>
      </c>
      <c r="MM105">
        <f>IFERROR(OA105,"")</f>
        <v/>
      </c>
      <c r="MN105">
        <f>IFERROR(OB105,"")</f>
        <v/>
      </c>
      <c r="MO105">
        <f>IFERROR(OC105,"")</f>
        <v/>
      </c>
      <c r="MP105" s="1">
        <f>COUNTIFS(#REF!,LT105,#REF!,1,#REF!,"&gt;="&amp;MC105,#REF!,"&lt;="&amp;MB105,#REF!,"&lt;="&amp;ME105,#REF!,"&gt;="&amp;MF105,#REF!,"="&amp;KV105,#REF!,"="&amp;KX105)</f>
        <v/>
      </c>
      <c r="MQ105" s="1">
        <f>COUNTIFS(#REF!,LT105,#REF!,0,#REF!,"&gt;="&amp;MC105,#REF!,"&lt;="&amp;MB105,#REF!,"&lt;="&amp;ME105,#REF!,"&gt;="&amp;MF105,#REF!,"="&amp;KV105,#REF!,"="&amp;KX105)</f>
        <v/>
      </c>
      <c r="MR105" s="1">
        <f>COUNTIFS(#REF!,LT105,#REF!,1,#REF!,"&gt;="&amp;MC105,#REF!,"&lt;="&amp;MB105,#REF!,"&lt;="&amp;ME105,#REF!,"&gt;="&amp;MF105,#REF!,"="&amp;KW105,#REF!,"="&amp;KY105)</f>
        <v/>
      </c>
      <c r="MS105" s="1">
        <f>COUNTIFS(#REF!,LT105,#REF!,0,#REF!,"&gt;="&amp;MC105,#REF!,"&lt;="&amp;MB105,#REF!,"&lt;="&amp;ME105,#REF!,"&gt;="&amp;MF105,#REF!,"="&amp;KW105,#REF!,"="&amp;KY105)</f>
        <v/>
      </c>
      <c r="MT105" s="1">
        <f>COUNTIFS(#REF!,LT105,#REF!,1,#REF!,"&gt;="&amp;MI105,#REF!,"&lt;="&amp;MH105,#REF!,"&lt;="&amp;ME105,#REF!,"&gt;="&amp;MF105)</f>
        <v/>
      </c>
      <c r="MU105" s="1">
        <f>COUNTIFS(#REF!,LT105,#REF!,0,#REF!,"&gt;="&amp;MI105,#REF!,"&lt;="&amp;MH105,#REF!,"&lt;="&amp;ME105,#REF!,"&gt;="&amp;MF105)</f>
        <v/>
      </c>
      <c r="MV105" s="1">
        <f>COUNTIFS(#REF!,LT105,#REF!,1,#REF!,"&gt;="&amp;MI105,#REF!,"&lt;="&amp;MH105,#REF!,"="&amp;KZ105,#REF!,"="&amp;LA105,#REF!,"&lt;="&amp;ME105,#REF!,"&gt;="&amp;MF105)</f>
        <v/>
      </c>
      <c r="MW105" s="1">
        <f>COUNTIFS(#REF!,LT105,#REF!,0,#REF!,"&gt;="&amp;MI105,#REF!,"&lt;="&amp;MH105,#REF!,"="&amp;KZ105,#REF!,"="&amp;LA105,#REF!,"&lt;="&amp;ME105,#REF!,"&gt;="&amp;MF105)</f>
        <v/>
      </c>
      <c r="MX105" s="1">
        <f>COUNTIFS(#REF!,LT105,#REF!,1,#REF!,"&gt;="&amp;MC105,#REF!,"&lt;="&amp;MB105,#REF!,"&lt;="&amp;ME105,#REF!,"&gt;="&amp;MF105)</f>
        <v/>
      </c>
      <c r="MY105" s="1">
        <f>COUNTIFS(#REF!,LT105,#REF!,0,#REF!,"&gt;="&amp;MC105,#REF!,"&lt;="&amp;MB105,#REF!,"&lt;="&amp;ME105,#REF!,"&gt;="&amp;MF105)</f>
        <v/>
      </c>
      <c r="MZ105" s="1">
        <f>COUNTIFS(#REF!,LT105,#REF!,1,#REF!,"&lt;="&amp;ME105,#REF!,"&gt;="&amp;MF105,#REF!,"="&amp;KV105,#REF!,"="&amp;KX105)</f>
        <v/>
      </c>
      <c r="NA105" s="1">
        <f>COUNTIFS(#REF!,LT105,#REF!,0,#REF!,"&lt;="&amp;ME105,#REF!,"&gt;="&amp;MF105,#REF!,"="&amp;KV105,#REF!,"="&amp;KX105)</f>
        <v/>
      </c>
      <c r="NB105" s="1">
        <f>COUNTIFS(#REF!,LT105,#REF!,1,#REF!,"&lt;="&amp;ME105,#REF!,"&gt;="&amp;MF105,#REF!,"="&amp;KW105,#REF!,"="&amp;KY105)</f>
        <v/>
      </c>
      <c r="NC105" s="1">
        <f>COUNTIFS(#REF!,LT105,#REF!,0,#REF!,"&lt;="&amp;ME105,#REF!,"&gt;="&amp;MF105,#REF!,"="&amp;KW105,#REF!,"="&amp;KY105)</f>
        <v/>
      </c>
      <c r="ND105" s="1">
        <f>MP105+MR105+MT105+MV105+MX105+MZ105+NB105</f>
        <v/>
      </c>
      <c r="NE105" s="1">
        <f>MQ105+MS105+MU105+MW105+MY105+NA105+NC105</f>
        <v/>
      </c>
      <c r="NF105" s="1">
        <f>ND105+NE105</f>
        <v/>
      </c>
      <c r="NG105" s="33">
        <f>ND105/(ND105+NE105)</f>
        <v/>
      </c>
      <c r="NH105" s="3">
        <f>1/NG105</f>
        <v/>
      </c>
      <c r="NI105" s="1">
        <f>LH105</f>
        <v/>
      </c>
      <c r="NJ105" s="79">
        <f>((1-NG105)*(1/(NI105-1))*0.98-(NG105*1))</f>
        <v/>
      </c>
      <c r="NK105" s="34">
        <f>IF(LR105&lt;0.9,0,IF(AND(LR105&gt;1.1),0,1))</f>
        <v/>
      </c>
      <c r="NL105" s="34">
        <f>IF(LS105&lt;0.9,0,IF(AND(LS105&gt;1.1),0,1))</f>
        <v/>
      </c>
      <c r="NM105" s="32">
        <f>IF(NF105&gt;99,1,0)</f>
        <v/>
      </c>
      <c r="NN105" s="32">
        <f>IF(NJ105&gt;0.0799,1,0)</f>
        <v/>
      </c>
      <c r="NO105" s="32">
        <f>IF(NJ105&gt;NQ105,1,0)</f>
        <v/>
      </c>
      <c r="NP105" s="32">
        <f>NM105+NN105+NO105+NK105+NL105</f>
        <v/>
      </c>
      <c r="NQ105" s="79">
        <f>(((100*NG105)*(NI105-1)*0.98)-((1-NG105)*100))/100</f>
        <v/>
      </c>
      <c r="NR105" s="34">
        <f>IF(LR105&lt;0.9,0,IF(AND(LR105&gt;1.1),0,1))</f>
        <v/>
      </c>
      <c r="NS105" s="34">
        <f>IF(LS105&lt;0.9,0,IF(AND(LS105&gt;1.1),0,1))</f>
        <v/>
      </c>
      <c r="NT105" s="32">
        <f>IF(NF105&gt;99,1,0)</f>
        <v/>
      </c>
      <c r="NU105" s="32">
        <f>IF(NQ105&gt;0.0799,1,0)</f>
        <v/>
      </c>
      <c r="NV105" s="32">
        <f>IF(NQ105&gt;NJ105,1,0)</f>
        <v/>
      </c>
      <c r="NW105" s="32">
        <f>NT105+NU105+NV105+NR105+NS105</f>
        <v/>
      </c>
      <c r="NX105">
        <f>IF(NP105=5,"LayHome1-0",IF(AND(NW105=5),"BackHome1-0",""))</f>
        <v/>
      </c>
      <c r="NY105">
        <f>IF(NP105=5,KN105,IF(AND(NW105=5),KN105,""))</f>
        <v/>
      </c>
      <c r="NZ105">
        <f>IF(NP105=5,"Match Odds",IF(AND(NW105=5),"Match Odds",""))</f>
        <v/>
      </c>
      <c r="OA105">
        <f>IF(NP105=5,KP105,IF(AND(NW105=5),KP105,""))</f>
        <v/>
      </c>
      <c r="OB105">
        <f>IF(NP105=5,"MATCH_ODDS",IF(AND(NW105=5),"MATCH_ODDS",""))</f>
        <v/>
      </c>
      <c r="OC105">
        <f>IF(NP105=5,"LAY",IF(AND(NW105=5),"BACK",""))</f>
        <v/>
      </c>
    </row>
    <row r="106" ht="16.5" customHeight="1" thickBot="1" thickTop="1">
      <c r="A106" s="2" t="n"/>
      <c r="KN106" s="1">
        <f>IF(INDEX(#REF!,MATCH('HT 1-0'!D106,#REF!,0))=INDEX(#REF!,MATCH('HT 1-0'!D106,#REF!,0)),INDEX(#REF!,MATCH('HT 1-0'!D106,#REF!,0)),"ERROR")</f>
        <v/>
      </c>
      <c r="KO106" s="1">
        <f>IF(INDEX(#REF!,MATCH('HT 1-0'!E106,#REF!,0))=INDEX(#REF!,MATCH('HT 1-0'!E106,#REF!,0)),INDEX(#REF!,MATCH('HT 1-0'!E106,#REF!,0)),"ERROR")</f>
        <v/>
      </c>
      <c r="KP106" s="1">
        <f>KN106&amp;" v "&amp;KO106</f>
        <v/>
      </c>
      <c r="KQ106">
        <f>B106&amp;"_"&amp;C106</f>
        <v/>
      </c>
      <c r="KR106" s="1">
        <f>IF((HW106/KK106)&lt;0.335,"G",IF((HW106/KK106)&gt;0.67,"R","A"))</f>
        <v/>
      </c>
      <c r="KS106" s="1">
        <f>IF((HX106/KK106)&lt;0.335,"G",IF((HX106/KK106)&gt;0.67,"R","A"))</f>
        <v/>
      </c>
      <c r="KT106" s="1">
        <f>IF((IH106/KK106)&lt;0.335,"G",IF((IH106/KK106)&gt;0.67,"R","A"))</f>
        <v/>
      </c>
      <c r="KU106" s="1">
        <f>IF((II106/KK106)&lt;0.335,"G",IF((II106/KK106)&gt;0.67,"R","A"))</f>
        <v/>
      </c>
      <c r="KV106" s="1">
        <f>IF((HZ106/KK106)&lt;0.335,"G",IF((HZ106/KK106)&gt;0.67,"R","A"))</f>
        <v/>
      </c>
      <c r="KW106" s="1">
        <f>IF((HY106/KK106)&lt;0.335,"G",IF((HY106/KK106)&gt;0.67,"R","A"))</f>
        <v/>
      </c>
      <c r="KX106" s="1">
        <f>IF((IK106/KK106)&lt;0.335,"G",IF((IK106/KK106)&gt;0.67,"R","A"))</f>
        <v/>
      </c>
      <c r="KY106" s="1">
        <f>IF((IJ106/KK106)&lt;0.335,"G",IF((IJ106/KK106)&gt;0.67,"R","A"))</f>
        <v/>
      </c>
      <c r="KZ106" s="1">
        <f>IF((HQ106/KK106)&lt;0.335,"G",IF((HQ106/KK106)&gt;0.67,"R","A"))</f>
        <v/>
      </c>
      <c r="LA106" s="1">
        <f>IF((IB106/KK106)&lt;0.335,"G",IF((IB106/KK106)&gt;0.67,"R","A"))</f>
        <v/>
      </c>
      <c r="LB106">
        <f>IF(LQ106="1-0",INDEX(Scrape!#REF!,MATCH('HT 1-0'!KP106,Scrape!$B:$B,0)),"")</f>
        <v/>
      </c>
      <c r="LC106">
        <f>IF(LQ106="1-0",INDEX(Scrape!$A:$A,MATCH('HT 1-0'!KP106,Scrape!$B:$B,0)),"")</f>
        <v/>
      </c>
      <c r="LD106">
        <f>IF(LQ106="1-0",INDEX(Scrape!$B:$B,MATCH('HT 1-0'!KP106,Scrape!$B:$B,0)),"")</f>
        <v/>
      </c>
      <c r="LE106">
        <f>IF(LQ106="1-0",INDEX(Scrape!$C:$C,MATCH('HT 1-0'!KP106,Scrape!$B:$B,0)),"")</f>
        <v/>
      </c>
      <c r="LF106">
        <f>IF(LQ106="1-0",INDEX(Scrape!$D:$D,MATCH('HT 1-0'!KP106,Scrape!$B:$B,0)),"")</f>
        <v/>
      </c>
      <c r="LG106">
        <f>IF(LQ106="1-0",INDEX(Scrape!$E:$E,MATCH('HT 1-0'!KP106,Scrape!$B:$B,0)),"")</f>
        <v/>
      </c>
      <c r="LH106">
        <f>IF(LQ106="1-0",INDEX(Scrape!$F:$F,MATCH('HT 1-0'!KP106,Scrape!$B:$B,0)),"")</f>
        <v/>
      </c>
      <c r="LI106">
        <f>IF(LQ106="1-0",INDEX(Scrape!$G:$G,MATCH('HT 1-0'!KP106,Scrape!$B:$B,0)),"")</f>
        <v/>
      </c>
      <c r="LJ106">
        <f>IF(LQ106="1-0",INDEX(Scrape!$H:$H,MATCH('HT 1-0'!KP106,Scrape!$B:$B,0)),"")</f>
        <v/>
      </c>
      <c r="LK106">
        <f>IF(LQ106="1-0",INDEX(Scrape!$I:$I,MATCH('HT 1-0'!KP106,Scrape!$B:$B,0)),"")</f>
        <v/>
      </c>
      <c r="LL106">
        <f>IF(LQ106="1-0",INDEX(Scrape!$J:$J,MATCH('HT 1-0'!KP106,Scrape!$B:$B,0)),"")</f>
        <v/>
      </c>
      <c r="LM106">
        <f>IF(LQ106="1-0",INDEX(Scrape!$K:$K,MATCH('HT 1-0'!KP106,Scrape!$B:$B,0)),"")</f>
        <v/>
      </c>
      <c r="LN106">
        <f>IF(LQ106="1-0",INDEX(Scrape!$L:$L,MATCH('HT 1-0'!KP106,Scrape!$B:$B,0)),"")</f>
        <v/>
      </c>
      <c r="LO106">
        <f>IF(LQ106="1-0",INDEX(Scrape!$M:$M,MATCH('HT 1-0'!KP106,Scrape!$B:$B,0)),"")</f>
        <v/>
      </c>
      <c r="LP106">
        <f>IF(LQ106="1-0",INDEX(Scrape!$N:$N,MATCH('HT 1-0'!KP106,Scrape!$B:$B,0)),"")</f>
        <v/>
      </c>
      <c r="LQ106">
        <f>INDEX(Scrape!$O:$O,MATCH('HT 1-0'!KP106,Scrape!$B:$B,0))</f>
        <v/>
      </c>
      <c r="LR106">
        <f>(1/LJ106)+(1/LI106)+(1/LH106)</f>
        <v/>
      </c>
      <c r="LS106">
        <f>(1/LG106)+(1/LF106)+(1/LE106)</f>
        <v/>
      </c>
      <c r="LT106" s="8">
        <f>IF(INDEX(#REF!,MATCH(KQ106,#REF!,0))=INDEX(#REF!,MATCH(KQ106,#REF!,0)),INDEX(#REF!,MATCH(KQ106,#REF!,0)),"ERROR")</f>
        <v/>
      </c>
      <c r="LU106" s="4">
        <f>IF(KR106="G",2,IF(KR106="R",0.5,IF(KR106="A",1)))</f>
        <v/>
      </c>
      <c r="LV106" s="4">
        <f>IF(KS106="G",0.5,IF(KS106="R",2,IF(KS106="A",1)))</f>
        <v/>
      </c>
      <c r="LW106" s="4">
        <f>IF(KT106="G",2,IF(KT106="R",0.5,IF(KT106="A",1)))</f>
        <v/>
      </c>
      <c r="LX106" s="4">
        <f>IF(KU106="G",0.5,IF(KU106="R",2,IF(KU106="A",1)))</f>
        <v/>
      </c>
      <c r="LY106" s="7">
        <f>(LK106*(LU106+LX106)+(LL106*(LU106+LX106)))</f>
        <v/>
      </c>
      <c r="LZ106" s="7">
        <f>(LN106*(LV106+LW106)+(LO106*(LV106+LW106)))</f>
        <v/>
      </c>
      <c r="MA106" s="11">
        <f>LY106-LZ106</f>
        <v/>
      </c>
      <c r="MB106" s="5">
        <f>MA106+2</f>
        <v/>
      </c>
      <c r="MC106" s="6">
        <f>MA106-2</f>
        <v/>
      </c>
      <c r="MD106" s="4">
        <f>LE106</f>
        <v/>
      </c>
      <c r="ME106" s="9">
        <f>IF(MD106=0,1000,MD106+0.75)</f>
        <v/>
      </c>
      <c r="MF106" s="10">
        <f>IF(MD106=0,0,MD106-0.75)</f>
        <v/>
      </c>
      <c r="MG106" s="4">
        <f>((LM106*(LU106+LX106))-((LP106*(LV106+LW106))))</f>
        <v/>
      </c>
      <c r="MH106" s="9">
        <f>MG106*1.2</f>
        <v/>
      </c>
      <c r="MI106" s="10">
        <f>MG106*0.8</f>
        <v/>
      </c>
      <c r="MJ106">
        <f>IFERROR(NX106,"")</f>
        <v/>
      </c>
      <c r="MK106">
        <f>IFERROR(NY106,"")</f>
        <v/>
      </c>
      <c r="ML106">
        <f>IFERROR(NZ106,"")</f>
        <v/>
      </c>
      <c r="MM106">
        <f>IFERROR(OA106,"")</f>
        <v/>
      </c>
      <c r="MN106">
        <f>IFERROR(OB106,"")</f>
        <v/>
      </c>
      <c r="MO106">
        <f>IFERROR(OC106,"")</f>
        <v/>
      </c>
      <c r="MP106" s="1">
        <f>COUNTIFS(#REF!,LT106,#REF!,1,#REF!,"&gt;="&amp;MC106,#REF!,"&lt;="&amp;MB106,#REF!,"&lt;="&amp;ME106,#REF!,"&gt;="&amp;MF106,#REF!,"="&amp;KV106,#REF!,"="&amp;KX106)</f>
        <v/>
      </c>
      <c r="MQ106" s="1">
        <f>COUNTIFS(#REF!,LT106,#REF!,0,#REF!,"&gt;="&amp;MC106,#REF!,"&lt;="&amp;MB106,#REF!,"&lt;="&amp;ME106,#REF!,"&gt;="&amp;MF106,#REF!,"="&amp;KV106,#REF!,"="&amp;KX106)</f>
        <v/>
      </c>
      <c r="MR106" s="1">
        <f>COUNTIFS(#REF!,LT106,#REF!,1,#REF!,"&gt;="&amp;MC106,#REF!,"&lt;="&amp;MB106,#REF!,"&lt;="&amp;ME106,#REF!,"&gt;="&amp;MF106,#REF!,"="&amp;KW106,#REF!,"="&amp;KY106)</f>
        <v/>
      </c>
      <c r="MS106" s="1">
        <f>COUNTIFS(#REF!,LT106,#REF!,0,#REF!,"&gt;="&amp;MC106,#REF!,"&lt;="&amp;MB106,#REF!,"&lt;="&amp;ME106,#REF!,"&gt;="&amp;MF106,#REF!,"="&amp;KW106,#REF!,"="&amp;KY106)</f>
        <v/>
      </c>
      <c r="MT106" s="1">
        <f>COUNTIFS(#REF!,LT106,#REF!,1,#REF!,"&gt;="&amp;MI106,#REF!,"&lt;="&amp;MH106,#REF!,"&lt;="&amp;ME106,#REF!,"&gt;="&amp;MF106)</f>
        <v/>
      </c>
      <c r="MU106" s="1">
        <f>COUNTIFS(#REF!,LT106,#REF!,0,#REF!,"&gt;="&amp;MI106,#REF!,"&lt;="&amp;MH106,#REF!,"&lt;="&amp;ME106,#REF!,"&gt;="&amp;MF106)</f>
        <v/>
      </c>
      <c r="MV106" s="1">
        <f>COUNTIFS(#REF!,LT106,#REF!,1,#REF!,"&gt;="&amp;MI106,#REF!,"&lt;="&amp;MH106,#REF!,"="&amp;KZ106,#REF!,"="&amp;LA106,#REF!,"&lt;="&amp;ME106,#REF!,"&gt;="&amp;MF106)</f>
        <v/>
      </c>
      <c r="MW106" s="1">
        <f>COUNTIFS(#REF!,LT106,#REF!,0,#REF!,"&gt;="&amp;MI106,#REF!,"&lt;="&amp;MH106,#REF!,"="&amp;KZ106,#REF!,"="&amp;LA106,#REF!,"&lt;="&amp;ME106,#REF!,"&gt;="&amp;MF106)</f>
        <v/>
      </c>
      <c r="MX106" s="1">
        <f>COUNTIFS(#REF!,LT106,#REF!,1,#REF!,"&gt;="&amp;MC106,#REF!,"&lt;="&amp;MB106,#REF!,"&lt;="&amp;ME106,#REF!,"&gt;="&amp;MF106)</f>
        <v/>
      </c>
      <c r="MY106" s="1">
        <f>COUNTIFS(#REF!,LT106,#REF!,0,#REF!,"&gt;="&amp;MC106,#REF!,"&lt;="&amp;MB106,#REF!,"&lt;="&amp;ME106,#REF!,"&gt;="&amp;MF106)</f>
        <v/>
      </c>
      <c r="MZ106" s="1">
        <f>COUNTIFS(#REF!,LT106,#REF!,1,#REF!,"&lt;="&amp;ME106,#REF!,"&gt;="&amp;MF106,#REF!,"="&amp;KV106,#REF!,"="&amp;KX106)</f>
        <v/>
      </c>
      <c r="NA106" s="1">
        <f>COUNTIFS(#REF!,LT106,#REF!,0,#REF!,"&lt;="&amp;ME106,#REF!,"&gt;="&amp;MF106,#REF!,"="&amp;KV106,#REF!,"="&amp;KX106)</f>
        <v/>
      </c>
      <c r="NB106" s="1">
        <f>COUNTIFS(#REF!,LT106,#REF!,1,#REF!,"&lt;="&amp;ME106,#REF!,"&gt;="&amp;MF106,#REF!,"="&amp;KW106,#REF!,"="&amp;KY106)</f>
        <v/>
      </c>
      <c r="NC106" s="1">
        <f>COUNTIFS(#REF!,LT106,#REF!,0,#REF!,"&lt;="&amp;ME106,#REF!,"&gt;="&amp;MF106,#REF!,"="&amp;KW106,#REF!,"="&amp;KY106)</f>
        <v/>
      </c>
      <c r="ND106" s="1">
        <f>MP106+MR106+MT106+MV106+MX106+MZ106+NB106</f>
        <v/>
      </c>
      <c r="NE106" s="1">
        <f>MQ106+MS106+MU106+MW106+MY106+NA106+NC106</f>
        <v/>
      </c>
      <c r="NF106" s="1">
        <f>ND106+NE106</f>
        <v/>
      </c>
      <c r="NG106" s="33">
        <f>ND106/(ND106+NE106)</f>
        <v/>
      </c>
      <c r="NH106" s="3">
        <f>1/NG106</f>
        <v/>
      </c>
      <c r="NI106" s="1">
        <f>LH106</f>
        <v/>
      </c>
      <c r="NJ106" s="79">
        <f>((1-NG106)*(1/(NI106-1))*0.98-(NG106*1))</f>
        <v/>
      </c>
      <c r="NK106" s="34">
        <f>IF(LR106&lt;0.9,0,IF(AND(LR106&gt;1.1),0,1))</f>
        <v/>
      </c>
      <c r="NL106" s="34">
        <f>IF(LS106&lt;0.9,0,IF(AND(LS106&gt;1.1),0,1))</f>
        <v/>
      </c>
      <c r="NM106" s="32">
        <f>IF(NF106&gt;99,1,0)</f>
        <v/>
      </c>
      <c r="NN106" s="32">
        <f>IF(NJ106&gt;0.0799,1,0)</f>
        <v/>
      </c>
      <c r="NO106" s="32">
        <f>IF(NJ106&gt;NQ106,1,0)</f>
        <v/>
      </c>
      <c r="NP106" s="32">
        <f>NM106+NN106+NO106+NK106+NL106</f>
        <v/>
      </c>
      <c r="NQ106" s="79">
        <f>(((100*NG106)*(NI106-1)*0.98)-((1-NG106)*100))/100</f>
        <v/>
      </c>
      <c r="NR106" s="34">
        <f>IF(LR106&lt;0.9,0,IF(AND(LR106&gt;1.1),0,1))</f>
        <v/>
      </c>
      <c r="NS106" s="34">
        <f>IF(LS106&lt;0.9,0,IF(AND(LS106&gt;1.1),0,1))</f>
        <v/>
      </c>
      <c r="NT106" s="32">
        <f>IF(NF106&gt;99,1,0)</f>
        <v/>
      </c>
      <c r="NU106" s="32">
        <f>IF(NQ106&gt;0.0799,1,0)</f>
        <v/>
      </c>
      <c r="NV106" s="32">
        <f>IF(NQ106&gt;NJ106,1,0)</f>
        <v/>
      </c>
      <c r="NW106" s="32">
        <f>NT106+NU106+NV106+NR106+NS106</f>
        <v/>
      </c>
      <c r="NX106">
        <f>IF(NP106=5,"LayHome1-0",IF(AND(NW106=5),"BackHome1-0",""))</f>
        <v/>
      </c>
      <c r="NY106">
        <f>IF(NP106=5,KN106,IF(AND(NW106=5),KN106,""))</f>
        <v/>
      </c>
      <c r="NZ106">
        <f>IF(NP106=5,"Match Odds",IF(AND(NW106=5),"Match Odds",""))</f>
        <v/>
      </c>
      <c r="OA106">
        <f>IF(NP106=5,KP106,IF(AND(NW106=5),KP106,""))</f>
        <v/>
      </c>
      <c r="OB106">
        <f>IF(NP106=5,"MATCH_ODDS",IF(AND(NW106=5),"MATCH_ODDS",""))</f>
        <v/>
      </c>
      <c r="OC106">
        <f>IF(NP106=5,"LAY",IF(AND(NW106=5),"BACK",""))</f>
        <v/>
      </c>
    </row>
    <row r="107" ht="16.5" customHeight="1" thickBot="1" thickTop="1">
      <c r="A107" s="2" t="n"/>
      <c r="KN107" s="1">
        <f>IF(INDEX(#REF!,MATCH('HT 1-0'!D107,#REF!,0))=INDEX(#REF!,MATCH('HT 1-0'!D107,#REF!,0)),INDEX(#REF!,MATCH('HT 1-0'!D107,#REF!,0)),"ERROR")</f>
        <v/>
      </c>
      <c r="KO107" s="1">
        <f>IF(INDEX(#REF!,MATCH('HT 1-0'!E107,#REF!,0))=INDEX(#REF!,MATCH('HT 1-0'!E107,#REF!,0)),INDEX(#REF!,MATCH('HT 1-0'!E107,#REF!,0)),"ERROR")</f>
        <v/>
      </c>
      <c r="KP107" s="1">
        <f>KN107&amp;" v "&amp;KO107</f>
        <v/>
      </c>
      <c r="KQ107">
        <f>B107&amp;"_"&amp;C107</f>
        <v/>
      </c>
      <c r="KR107" s="1">
        <f>IF((HW107/KK107)&lt;0.335,"G",IF((HW107/KK107)&gt;0.67,"R","A"))</f>
        <v/>
      </c>
      <c r="KS107" s="1">
        <f>IF((HX107/KK107)&lt;0.335,"G",IF((HX107/KK107)&gt;0.67,"R","A"))</f>
        <v/>
      </c>
      <c r="KT107" s="1">
        <f>IF((IH107/KK107)&lt;0.335,"G",IF((IH107/KK107)&gt;0.67,"R","A"))</f>
        <v/>
      </c>
      <c r="KU107" s="1">
        <f>IF((II107/KK107)&lt;0.335,"G",IF((II107/KK107)&gt;0.67,"R","A"))</f>
        <v/>
      </c>
      <c r="KV107" s="1">
        <f>IF((HZ107/KK107)&lt;0.335,"G",IF((HZ107/KK107)&gt;0.67,"R","A"))</f>
        <v/>
      </c>
      <c r="KW107" s="1">
        <f>IF((HY107/KK107)&lt;0.335,"G",IF((HY107/KK107)&gt;0.67,"R","A"))</f>
        <v/>
      </c>
      <c r="KX107" s="1">
        <f>IF((IK107/KK107)&lt;0.335,"G",IF((IK107/KK107)&gt;0.67,"R","A"))</f>
        <v/>
      </c>
      <c r="KY107" s="1">
        <f>IF((IJ107/KK107)&lt;0.335,"G",IF((IJ107/KK107)&gt;0.67,"R","A"))</f>
        <v/>
      </c>
      <c r="KZ107" s="1">
        <f>IF((HQ107/KK107)&lt;0.335,"G",IF((HQ107/KK107)&gt;0.67,"R","A"))</f>
        <v/>
      </c>
      <c r="LA107" s="1">
        <f>IF((IB107/KK107)&lt;0.335,"G",IF((IB107/KK107)&gt;0.67,"R","A"))</f>
        <v/>
      </c>
      <c r="LB107">
        <f>IF(LQ107="1-0",INDEX(Scrape!#REF!,MATCH('HT 1-0'!KP107,Scrape!$B:$B,0)),"")</f>
        <v/>
      </c>
      <c r="LC107">
        <f>IF(LQ107="1-0",INDEX(Scrape!$A:$A,MATCH('HT 1-0'!KP107,Scrape!$B:$B,0)),"")</f>
        <v/>
      </c>
      <c r="LD107">
        <f>IF(LQ107="1-0",INDEX(Scrape!$B:$B,MATCH('HT 1-0'!KP107,Scrape!$B:$B,0)),"")</f>
        <v/>
      </c>
      <c r="LE107">
        <f>IF(LQ107="1-0",INDEX(Scrape!$C:$C,MATCH('HT 1-0'!KP107,Scrape!$B:$B,0)),"")</f>
        <v/>
      </c>
      <c r="LF107">
        <f>IF(LQ107="1-0",INDEX(Scrape!$D:$D,MATCH('HT 1-0'!KP107,Scrape!$B:$B,0)),"")</f>
        <v/>
      </c>
      <c r="LG107">
        <f>IF(LQ107="1-0",INDEX(Scrape!$E:$E,MATCH('HT 1-0'!KP107,Scrape!$B:$B,0)),"")</f>
        <v/>
      </c>
      <c r="LH107">
        <f>IF(LQ107="1-0",INDEX(Scrape!$F:$F,MATCH('HT 1-0'!KP107,Scrape!$B:$B,0)),"")</f>
        <v/>
      </c>
      <c r="LI107">
        <f>IF(LQ107="1-0",INDEX(Scrape!$G:$G,MATCH('HT 1-0'!KP107,Scrape!$B:$B,0)),"")</f>
        <v/>
      </c>
      <c r="LJ107">
        <f>IF(LQ107="1-0",INDEX(Scrape!$H:$H,MATCH('HT 1-0'!KP107,Scrape!$B:$B,0)),"")</f>
        <v/>
      </c>
      <c r="LK107">
        <f>IF(LQ107="1-0",INDEX(Scrape!$I:$I,MATCH('HT 1-0'!KP107,Scrape!$B:$B,0)),"")</f>
        <v/>
      </c>
      <c r="LL107">
        <f>IF(LQ107="1-0",INDEX(Scrape!$J:$J,MATCH('HT 1-0'!KP107,Scrape!$B:$B,0)),"")</f>
        <v/>
      </c>
      <c r="LM107">
        <f>IF(LQ107="1-0",INDEX(Scrape!$K:$K,MATCH('HT 1-0'!KP107,Scrape!$B:$B,0)),"")</f>
        <v/>
      </c>
      <c r="LN107">
        <f>IF(LQ107="1-0",INDEX(Scrape!$L:$L,MATCH('HT 1-0'!KP107,Scrape!$B:$B,0)),"")</f>
        <v/>
      </c>
      <c r="LO107">
        <f>IF(LQ107="1-0",INDEX(Scrape!$M:$M,MATCH('HT 1-0'!KP107,Scrape!$B:$B,0)),"")</f>
        <v/>
      </c>
      <c r="LP107">
        <f>IF(LQ107="1-0",INDEX(Scrape!$N:$N,MATCH('HT 1-0'!KP107,Scrape!$B:$B,0)),"")</f>
        <v/>
      </c>
      <c r="LQ107">
        <f>INDEX(Scrape!$O:$O,MATCH('HT 1-0'!KP107,Scrape!$B:$B,0))</f>
        <v/>
      </c>
      <c r="LR107">
        <f>(1/LJ107)+(1/LI107)+(1/LH107)</f>
        <v/>
      </c>
      <c r="LS107">
        <f>(1/LG107)+(1/LF107)+(1/LE107)</f>
        <v/>
      </c>
      <c r="LT107" s="8">
        <f>IF(INDEX(#REF!,MATCH(KQ107,#REF!,0))=INDEX(#REF!,MATCH(KQ107,#REF!,0)),INDEX(#REF!,MATCH(KQ107,#REF!,0)),"ERROR")</f>
        <v/>
      </c>
      <c r="LU107" s="4">
        <f>IF(KR107="G",2,IF(KR107="R",0.5,IF(KR107="A",1)))</f>
        <v/>
      </c>
      <c r="LV107" s="4">
        <f>IF(KS107="G",0.5,IF(KS107="R",2,IF(KS107="A",1)))</f>
        <v/>
      </c>
      <c r="LW107" s="4">
        <f>IF(KT107="G",2,IF(KT107="R",0.5,IF(KT107="A",1)))</f>
        <v/>
      </c>
      <c r="LX107" s="4">
        <f>IF(KU107="G",0.5,IF(KU107="R",2,IF(KU107="A",1)))</f>
        <v/>
      </c>
      <c r="LY107" s="7">
        <f>(LK107*(LU107+LX107)+(LL107*(LU107+LX107)))</f>
        <v/>
      </c>
      <c r="LZ107" s="7">
        <f>(LN107*(LV107+LW107)+(LO107*(LV107+LW107)))</f>
        <v/>
      </c>
      <c r="MA107" s="11">
        <f>LY107-LZ107</f>
        <v/>
      </c>
      <c r="MB107" s="5">
        <f>MA107+2</f>
        <v/>
      </c>
      <c r="MC107" s="6">
        <f>MA107-2</f>
        <v/>
      </c>
      <c r="MD107" s="4">
        <f>LE107</f>
        <v/>
      </c>
      <c r="ME107" s="9">
        <f>IF(MD107=0,1000,MD107+0.75)</f>
        <v/>
      </c>
      <c r="MF107" s="10">
        <f>IF(MD107=0,0,MD107-0.75)</f>
        <v/>
      </c>
      <c r="MG107" s="4">
        <f>((LM107*(LU107+LX107))-((LP107*(LV107+LW107))))</f>
        <v/>
      </c>
      <c r="MH107" s="9">
        <f>MG107*1.2</f>
        <v/>
      </c>
      <c r="MI107" s="10">
        <f>MG107*0.8</f>
        <v/>
      </c>
      <c r="MJ107">
        <f>IFERROR(NX107,"")</f>
        <v/>
      </c>
      <c r="MK107">
        <f>IFERROR(NY107,"")</f>
        <v/>
      </c>
      <c r="ML107">
        <f>IFERROR(NZ107,"")</f>
        <v/>
      </c>
      <c r="MM107">
        <f>IFERROR(OA107,"")</f>
        <v/>
      </c>
      <c r="MN107">
        <f>IFERROR(OB107,"")</f>
        <v/>
      </c>
      <c r="MO107">
        <f>IFERROR(OC107,"")</f>
        <v/>
      </c>
      <c r="MP107" s="1">
        <f>COUNTIFS(#REF!,LT107,#REF!,1,#REF!,"&gt;="&amp;MC107,#REF!,"&lt;="&amp;MB107,#REF!,"&lt;="&amp;ME107,#REF!,"&gt;="&amp;MF107,#REF!,"="&amp;KV107,#REF!,"="&amp;KX107)</f>
        <v/>
      </c>
      <c r="MQ107" s="1">
        <f>COUNTIFS(#REF!,LT107,#REF!,0,#REF!,"&gt;="&amp;MC107,#REF!,"&lt;="&amp;MB107,#REF!,"&lt;="&amp;ME107,#REF!,"&gt;="&amp;MF107,#REF!,"="&amp;KV107,#REF!,"="&amp;KX107)</f>
        <v/>
      </c>
      <c r="MR107" s="1">
        <f>COUNTIFS(#REF!,LT107,#REF!,1,#REF!,"&gt;="&amp;MC107,#REF!,"&lt;="&amp;MB107,#REF!,"&lt;="&amp;ME107,#REF!,"&gt;="&amp;MF107,#REF!,"="&amp;KW107,#REF!,"="&amp;KY107)</f>
        <v/>
      </c>
      <c r="MS107" s="1">
        <f>COUNTIFS(#REF!,LT107,#REF!,0,#REF!,"&gt;="&amp;MC107,#REF!,"&lt;="&amp;MB107,#REF!,"&lt;="&amp;ME107,#REF!,"&gt;="&amp;MF107,#REF!,"="&amp;KW107,#REF!,"="&amp;KY107)</f>
        <v/>
      </c>
      <c r="MT107" s="1">
        <f>COUNTIFS(#REF!,LT107,#REF!,1,#REF!,"&gt;="&amp;MI107,#REF!,"&lt;="&amp;MH107,#REF!,"&lt;="&amp;ME107,#REF!,"&gt;="&amp;MF107)</f>
        <v/>
      </c>
      <c r="MU107" s="1">
        <f>COUNTIFS(#REF!,LT107,#REF!,0,#REF!,"&gt;="&amp;MI107,#REF!,"&lt;="&amp;MH107,#REF!,"&lt;="&amp;ME107,#REF!,"&gt;="&amp;MF107)</f>
        <v/>
      </c>
      <c r="MV107" s="1">
        <f>COUNTIFS(#REF!,LT107,#REF!,1,#REF!,"&gt;="&amp;MI107,#REF!,"&lt;="&amp;MH107,#REF!,"="&amp;KZ107,#REF!,"="&amp;LA107,#REF!,"&lt;="&amp;ME107,#REF!,"&gt;="&amp;MF107)</f>
        <v/>
      </c>
      <c r="MW107" s="1">
        <f>COUNTIFS(#REF!,LT107,#REF!,0,#REF!,"&gt;="&amp;MI107,#REF!,"&lt;="&amp;MH107,#REF!,"="&amp;KZ107,#REF!,"="&amp;LA107,#REF!,"&lt;="&amp;ME107,#REF!,"&gt;="&amp;MF107)</f>
        <v/>
      </c>
      <c r="MX107" s="1">
        <f>COUNTIFS(#REF!,LT107,#REF!,1,#REF!,"&gt;="&amp;MC107,#REF!,"&lt;="&amp;MB107,#REF!,"&lt;="&amp;ME107,#REF!,"&gt;="&amp;MF107)</f>
        <v/>
      </c>
      <c r="MY107" s="1">
        <f>COUNTIFS(#REF!,LT107,#REF!,0,#REF!,"&gt;="&amp;MC107,#REF!,"&lt;="&amp;MB107,#REF!,"&lt;="&amp;ME107,#REF!,"&gt;="&amp;MF107)</f>
        <v/>
      </c>
      <c r="MZ107" s="1">
        <f>COUNTIFS(#REF!,LT107,#REF!,1,#REF!,"&lt;="&amp;ME107,#REF!,"&gt;="&amp;MF107,#REF!,"="&amp;KV107,#REF!,"="&amp;KX107)</f>
        <v/>
      </c>
      <c r="NA107" s="1">
        <f>COUNTIFS(#REF!,LT107,#REF!,0,#REF!,"&lt;="&amp;ME107,#REF!,"&gt;="&amp;MF107,#REF!,"="&amp;KV107,#REF!,"="&amp;KX107)</f>
        <v/>
      </c>
      <c r="NB107" s="1">
        <f>COUNTIFS(#REF!,LT107,#REF!,1,#REF!,"&lt;="&amp;ME107,#REF!,"&gt;="&amp;MF107,#REF!,"="&amp;KW107,#REF!,"="&amp;KY107)</f>
        <v/>
      </c>
      <c r="NC107" s="1">
        <f>COUNTIFS(#REF!,LT107,#REF!,0,#REF!,"&lt;="&amp;ME107,#REF!,"&gt;="&amp;MF107,#REF!,"="&amp;KW107,#REF!,"="&amp;KY107)</f>
        <v/>
      </c>
      <c r="ND107" s="1">
        <f>MP107+MR107+MT107+MV107+MX107+MZ107+NB107</f>
        <v/>
      </c>
      <c r="NE107" s="1">
        <f>MQ107+MS107+MU107+MW107+MY107+NA107+NC107</f>
        <v/>
      </c>
      <c r="NF107" s="1">
        <f>ND107+NE107</f>
        <v/>
      </c>
      <c r="NG107" s="33">
        <f>ND107/(ND107+NE107)</f>
        <v/>
      </c>
      <c r="NH107" s="3">
        <f>1/NG107</f>
        <v/>
      </c>
      <c r="NI107" s="1">
        <f>LH107</f>
        <v/>
      </c>
      <c r="NJ107" s="79">
        <f>((1-NG107)*(1/(NI107-1))*0.98-(NG107*1))</f>
        <v/>
      </c>
      <c r="NK107" s="34">
        <f>IF(LR107&lt;0.9,0,IF(AND(LR107&gt;1.1),0,1))</f>
        <v/>
      </c>
      <c r="NL107" s="34">
        <f>IF(LS107&lt;0.9,0,IF(AND(LS107&gt;1.1),0,1))</f>
        <v/>
      </c>
      <c r="NM107" s="32">
        <f>IF(NF107&gt;99,1,0)</f>
        <v/>
      </c>
      <c r="NN107" s="32">
        <f>IF(NJ107&gt;0.0799,1,0)</f>
        <v/>
      </c>
      <c r="NO107" s="32">
        <f>IF(NJ107&gt;NQ107,1,0)</f>
        <v/>
      </c>
      <c r="NP107" s="32">
        <f>NM107+NN107+NO107+NK107+NL107</f>
        <v/>
      </c>
      <c r="NQ107" s="79">
        <f>(((100*NG107)*(NI107-1)*0.98)-((1-NG107)*100))/100</f>
        <v/>
      </c>
      <c r="NR107" s="34">
        <f>IF(LR107&lt;0.9,0,IF(AND(LR107&gt;1.1),0,1))</f>
        <v/>
      </c>
      <c r="NS107" s="34">
        <f>IF(LS107&lt;0.9,0,IF(AND(LS107&gt;1.1),0,1))</f>
        <v/>
      </c>
      <c r="NT107" s="32">
        <f>IF(NF107&gt;99,1,0)</f>
        <v/>
      </c>
      <c r="NU107" s="32">
        <f>IF(NQ107&gt;0.0799,1,0)</f>
        <v/>
      </c>
      <c r="NV107" s="32">
        <f>IF(NQ107&gt;NJ107,1,0)</f>
        <v/>
      </c>
      <c r="NW107" s="32">
        <f>NT107+NU107+NV107+NR107+NS107</f>
        <v/>
      </c>
      <c r="NX107">
        <f>IF(NP107=5,"LayHome1-0",IF(AND(NW107=5),"BackHome1-0",""))</f>
        <v/>
      </c>
      <c r="NY107">
        <f>IF(NP107=5,KN107,IF(AND(NW107=5),KN107,""))</f>
        <v/>
      </c>
      <c r="NZ107">
        <f>IF(NP107=5,"Match Odds",IF(AND(NW107=5),"Match Odds",""))</f>
        <v/>
      </c>
      <c r="OA107">
        <f>IF(NP107=5,KP107,IF(AND(NW107=5),KP107,""))</f>
        <v/>
      </c>
      <c r="OB107">
        <f>IF(NP107=5,"MATCH_ODDS",IF(AND(NW107=5),"MATCH_ODDS",""))</f>
        <v/>
      </c>
      <c r="OC107">
        <f>IF(NP107=5,"LAY",IF(AND(NW107=5),"BACK",""))</f>
        <v/>
      </c>
    </row>
    <row r="108" ht="16.5" customHeight="1" thickBot="1" thickTop="1">
      <c r="A108" s="2" t="n"/>
      <c r="KN108" s="1">
        <f>IF(INDEX(#REF!,MATCH('HT 1-0'!D108,#REF!,0))=INDEX(#REF!,MATCH('HT 1-0'!D108,#REF!,0)),INDEX(#REF!,MATCH('HT 1-0'!D108,#REF!,0)),"ERROR")</f>
        <v/>
      </c>
      <c r="KO108" s="1">
        <f>IF(INDEX(#REF!,MATCH('HT 1-0'!E108,#REF!,0))=INDEX(#REF!,MATCH('HT 1-0'!E108,#REF!,0)),INDEX(#REF!,MATCH('HT 1-0'!E108,#REF!,0)),"ERROR")</f>
        <v/>
      </c>
      <c r="KP108" s="1">
        <f>KN108&amp;" v "&amp;KO108</f>
        <v/>
      </c>
      <c r="KQ108">
        <f>B108&amp;"_"&amp;C108</f>
        <v/>
      </c>
      <c r="KR108" s="1">
        <f>IF((HW108/KK108)&lt;0.335,"G",IF((HW108/KK108)&gt;0.67,"R","A"))</f>
        <v/>
      </c>
      <c r="KS108" s="1">
        <f>IF((HX108/KK108)&lt;0.335,"G",IF((HX108/KK108)&gt;0.67,"R","A"))</f>
        <v/>
      </c>
      <c r="KT108" s="1">
        <f>IF((IH108/KK108)&lt;0.335,"G",IF((IH108/KK108)&gt;0.67,"R","A"))</f>
        <v/>
      </c>
      <c r="KU108" s="1">
        <f>IF((II108/KK108)&lt;0.335,"G",IF((II108/KK108)&gt;0.67,"R","A"))</f>
        <v/>
      </c>
      <c r="KV108" s="1">
        <f>IF((HZ108/KK108)&lt;0.335,"G",IF((HZ108/KK108)&gt;0.67,"R","A"))</f>
        <v/>
      </c>
      <c r="KW108" s="1">
        <f>IF((HY108/KK108)&lt;0.335,"G",IF((HY108/KK108)&gt;0.67,"R","A"))</f>
        <v/>
      </c>
      <c r="KX108" s="1">
        <f>IF((IK108/KK108)&lt;0.335,"G",IF((IK108/KK108)&gt;0.67,"R","A"))</f>
        <v/>
      </c>
      <c r="KY108" s="1">
        <f>IF((IJ108/KK108)&lt;0.335,"G",IF((IJ108/KK108)&gt;0.67,"R","A"))</f>
        <v/>
      </c>
      <c r="KZ108" s="1">
        <f>IF((HQ108/KK108)&lt;0.335,"G",IF((HQ108/KK108)&gt;0.67,"R","A"))</f>
        <v/>
      </c>
      <c r="LA108" s="1">
        <f>IF((IB108/KK108)&lt;0.335,"G",IF((IB108/KK108)&gt;0.67,"R","A"))</f>
        <v/>
      </c>
      <c r="LB108">
        <f>IF(LQ108="1-0",INDEX(Scrape!#REF!,MATCH('HT 1-0'!KP108,Scrape!$B:$B,0)),"")</f>
        <v/>
      </c>
      <c r="LC108">
        <f>IF(LQ108="1-0",INDEX(Scrape!$A:$A,MATCH('HT 1-0'!KP108,Scrape!$B:$B,0)),"")</f>
        <v/>
      </c>
      <c r="LD108">
        <f>IF(LQ108="1-0",INDEX(Scrape!$B:$B,MATCH('HT 1-0'!KP108,Scrape!$B:$B,0)),"")</f>
        <v/>
      </c>
      <c r="LE108">
        <f>IF(LQ108="1-0",INDEX(Scrape!$C:$C,MATCH('HT 1-0'!KP108,Scrape!$B:$B,0)),"")</f>
        <v/>
      </c>
      <c r="LF108">
        <f>IF(LQ108="1-0",INDEX(Scrape!$D:$D,MATCH('HT 1-0'!KP108,Scrape!$B:$B,0)),"")</f>
        <v/>
      </c>
      <c r="LG108">
        <f>IF(LQ108="1-0",INDEX(Scrape!$E:$E,MATCH('HT 1-0'!KP108,Scrape!$B:$B,0)),"")</f>
        <v/>
      </c>
      <c r="LH108">
        <f>IF(LQ108="1-0",INDEX(Scrape!$F:$F,MATCH('HT 1-0'!KP108,Scrape!$B:$B,0)),"")</f>
        <v/>
      </c>
      <c r="LI108">
        <f>IF(LQ108="1-0",INDEX(Scrape!$G:$G,MATCH('HT 1-0'!KP108,Scrape!$B:$B,0)),"")</f>
        <v/>
      </c>
      <c r="LJ108">
        <f>IF(LQ108="1-0",INDEX(Scrape!$H:$H,MATCH('HT 1-0'!KP108,Scrape!$B:$B,0)),"")</f>
        <v/>
      </c>
      <c r="LK108">
        <f>IF(LQ108="1-0",INDEX(Scrape!$I:$I,MATCH('HT 1-0'!KP108,Scrape!$B:$B,0)),"")</f>
        <v/>
      </c>
      <c r="LL108">
        <f>IF(LQ108="1-0",INDEX(Scrape!$J:$J,MATCH('HT 1-0'!KP108,Scrape!$B:$B,0)),"")</f>
        <v/>
      </c>
      <c r="LM108">
        <f>IF(LQ108="1-0",INDEX(Scrape!$K:$K,MATCH('HT 1-0'!KP108,Scrape!$B:$B,0)),"")</f>
        <v/>
      </c>
      <c r="LN108">
        <f>IF(LQ108="1-0",INDEX(Scrape!$L:$L,MATCH('HT 1-0'!KP108,Scrape!$B:$B,0)),"")</f>
        <v/>
      </c>
      <c r="LO108">
        <f>IF(LQ108="1-0",INDEX(Scrape!$M:$M,MATCH('HT 1-0'!KP108,Scrape!$B:$B,0)),"")</f>
        <v/>
      </c>
      <c r="LP108">
        <f>IF(LQ108="1-0",INDEX(Scrape!$N:$N,MATCH('HT 1-0'!KP108,Scrape!$B:$B,0)),"")</f>
        <v/>
      </c>
      <c r="LQ108">
        <f>INDEX(Scrape!$O:$O,MATCH('HT 1-0'!KP108,Scrape!$B:$B,0))</f>
        <v/>
      </c>
      <c r="LR108">
        <f>(1/LJ108)+(1/LI108)+(1/LH108)</f>
        <v/>
      </c>
      <c r="LS108">
        <f>(1/LG108)+(1/LF108)+(1/LE108)</f>
        <v/>
      </c>
      <c r="LT108" s="8">
        <f>IF(INDEX(#REF!,MATCH(KQ108,#REF!,0))=INDEX(#REF!,MATCH(KQ108,#REF!,0)),INDEX(#REF!,MATCH(KQ108,#REF!,0)),"ERROR")</f>
        <v/>
      </c>
      <c r="LU108" s="4">
        <f>IF(KR108="G",2,IF(KR108="R",0.5,IF(KR108="A",1)))</f>
        <v/>
      </c>
      <c r="LV108" s="4">
        <f>IF(KS108="G",0.5,IF(KS108="R",2,IF(KS108="A",1)))</f>
        <v/>
      </c>
      <c r="LW108" s="4">
        <f>IF(KT108="G",2,IF(KT108="R",0.5,IF(KT108="A",1)))</f>
        <v/>
      </c>
      <c r="LX108" s="4">
        <f>IF(KU108="G",0.5,IF(KU108="R",2,IF(KU108="A",1)))</f>
        <v/>
      </c>
      <c r="LY108" s="7">
        <f>(LK108*(LU108+LX108)+(LL108*(LU108+LX108)))</f>
        <v/>
      </c>
      <c r="LZ108" s="7">
        <f>(LN108*(LV108+LW108)+(LO108*(LV108+LW108)))</f>
        <v/>
      </c>
      <c r="MA108" s="11">
        <f>LY108-LZ108</f>
        <v/>
      </c>
      <c r="MB108" s="5">
        <f>MA108+2</f>
        <v/>
      </c>
      <c r="MC108" s="6">
        <f>MA108-2</f>
        <v/>
      </c>
      <c r="MD108" s="4">
        <f>LE108</f>
        <v/>
      </c>
      <c r="ME108" s="9">
        <f>IF(MD108=0,1000,MD108+0.75)</f>
        <v/>
      </c>
      <c r="MF108" s="10">
        <f>IF(MD108=0,0,MD108-0.75)</f>
        <v/>
      </c>
      <c r="MG108" s="4">
        <f>((LM108*(LU108+LX108))-((LP108*(LV108+LW108))))</f>
        <v/>
      </c>
      <c r="MH108" s="9">
        <f>MG108*1.2</f>
        <v/>
      </c>
      <c r="MI108" s="10">
        <f>MG108*0.8</f>
        <v/>
      </c>
      <c r="MJ108">
        <f>IFERROR(NX108,"")</f>
        <v/>
      </c>
      <c r="MK108">
        <f>IFERROR(NY108,"")</f>
        <v/>
      </c>
      <c r="ML108">
        <f>IFERROR(NZ108,"")</f>
        <v/>
      </c>
      <c r="MM108">
        <f>IFERROR(OA108,"")</f>
        <v/>
      </c>
      <c r="MN108">
        <f>IFERROR(OB108,"")</f>
        <v/>
      </c>
      <c r="MO108">
        <f>IFERROR(OC108,"")</f>
        <v/>
      </c>
      <c r="MP108" s="1">
        <f>COUNTIFS(#REF!,LT108,#REF!,1,#REF!,"&gt;="&amp;MC108,#REF!,"&lt;="&amp;MB108,#REF!,"&lt;="&amp;ME108,#REF!,"&gt;="&amp;MF108,#REF!,"="&amp;KV108,#REF!,"="&amp;KX108)</f>
        <v/>
      </c>
      <c r="MQ108" s="1">
        <f>COUNTIFS(#REF!,LT108,#REF!,0,#REF!,"&gt;="&amp;MC108,#REF!,"&lt;="&amp;MB108,#REF!,"&lt;="&amp;ME108,#REF!,"&gt;="&amp;MF108,#REF!,"="&amp;KV108,#REF!,"="&amp;KX108)</f>
        <v/>
      </c>
      <c r="MR108" s="1">
        <f>COUNTIFS(#REF!,LT108,#REF!,1,#REF!,"&gt;="&amp;MC108,#REF!,"&lt;="&amp;MB108,#REF!,"&lt;="&amp;ME108,#REF!,"&gt;="&amp;MF108,#REF!,"="&amp;KW108,#REF!,"="&amp;KY108)</f>
        <v/>
      </c>
      <c r="MS108" s="1">
        <f>COUNTIFS(#REF!,LT108,#REF!,0,#REF!,"&gt;="&amp;MC108,#REF!,"&lt;="&amp;MB108,#REF!,"&lt;="&amp;ME108,#REF!,"&gt;="&amp;MF108,#REF!,"="&amp;KW108,#REF!,"="&amp;KY108)</f>
        <v/>
      </c>
      <c r="MT108" s="1">
        <f>COUNTIFS(#REF!,LT108,#REF!,1,#REF!,"&gt;="&amp;MI108,#REF!,"&lt;="&amp;MH108,#REF!,"&lt;="&amp;ME108,#REF!,"&gt;="&amp;MF108)</f>
        <v/>
      </c>
      <c r="MU108" s="1">
        <f>COUNTIFS(#REF!,LT108,#REF!,0,#REF!,"&gt;="&amp;MI108,#REF!,"&lt;="&amp;MH108,#REF!,"&lt;="&amp;ME108,#REF!,"&gt;="&amp;MF108)</f>
        <v/>
      </c>
      <c r="MV108" s="1">
        <f>COUNTIFS(#REF!,LT108,#REF!,1,#REF!,"&gt;="&amp;MI108,#REF!,"&lt;="&amp;MH108,#REF!,"="&amp;KZ108,#REF!,"="&amp;LA108,#REF!,"&lt;="&amp;ME108,#REF!,"&gt;="&amp;MF108)</f>
        <v/>
      </c>
      <c r="MW108" s="1">
        <f>COUNTIFS(#REF!,LT108,#REF!,0,#REF!,"&gt;="&amp;MI108,#REF!,"&lt;="&amp;MH108,#REF!,"="&amp;KZ108,#REF!,"="&amp;LA108,#REF!,"&lt;="&amp;ME108,#REF!,"&gt;="&amp;MF108)</f>
        <v/>
      </c>
      <c r="MX108" s="1">
        <f>COUNTIFS(#REF!,LT108,#REF!,1,#REF!,"&gt;="&amp;MC108,#REF!,"&lt;="&amp;MB108,#REF!,"&lt;="&amp;ME108,#REF!,"&gt;="&amp;MF108)</f>
        <v/>
      </c>
      <c r="MY108" s="1">
        <f>COUNTIFS(#REF!,LT108,#REF!,0,#REF!,"&gt;="&amp;MC108,#REF!,"&lt;="&amp;MB108,#REF!,"&lt;="&amp;ME108,#REF!,"&gt;="&amp;MF108)</f>
        <v/>
      </c>
      <c r="MZ108" s="1">
        <f>COUNTIFS(#REF!,LT108,#REF!,1,#REF!,"&lt;="&amp;ME108,#REF!,"&gt;="&amp;MF108,#REF!,"="&amp;KV108,#REF!,"="&amp;KX108)</f>
        <v/>
      </c>
      <c r="NA108" s="1">
        <f>COUNTIFS(#REF!,LT108,#REF!,0,#REF!,"&lt;="&amp;ME108,#REF!,"&gt;="&amp;MF108,#REF!,"="&amp;KV108,#REF!,"="&amp;KX108)</f>
        <v/>
      </c>
      <c r="NB108" s="1">
        <f>COUNTIFS(#REF!,LT108,#REF!,1,#REF!,"&lt;="&amp;ME108,#REF!,"&gt;="&amp;MF108,#REF!,"="&amp;KW108,#REF!,"="&amp;KY108)</f>
        <v/>
      </c>
      <c r="NC108" s="1">
        <f>COUNTIFS(#REF!,LT108,#REF!,0,#REF!,"&lt;="&amp;ME108,#REF!,"&gt;="&amp;MF108,#REF!,"="&amp;KW108,#REF!,"="&amp;KY108)</f>
        <v/>
      </c>
      <c r="ND108" s="1">
        <f>MP108+MR108+MT108+MV108+MX108+MZ108+NB108</f>
        <v/>
      </c>
      <c r="NE108" s="1">
        <f>MQ108+MS108+MU108+MW108+MY108+NA108+NC108</f>
        <v/>
      </c>
      <c r="NF108" s="1">
        <f>ND108+NE108</f>
        <v/>
      </c>
      <c r="NG108" s="33">
        <f>ND108/(ND108+NE108)</f>
        <v/>
      </c>
      <c r="NH108" s="3">
        <f>1/NG108</f>
        <v/>
      </c>
      <c r="NI108" s="1">
        <f>LH108</f>
        <v/>
      </c>
      <c r="NJ108" s="79">
        <f>((1-NG108)*(1/(NI108-1))*0.98-(NG108*1))</f>
        <v/>
      </c>
      <c r="NK108" s="34">
        <f>IF(LR108&lt;0.9,0,IF(AND(LR108&gt;1.1),0,1))</f>
        <v/>
      </c>
      <c r="NL108" s="34">
        <f>IF(LS108&lt;0.9,0,IF(AND(LS108&gt;1.1),0,1))</f>
        <v/>
      </c>
      <c r="NM108" s="32">
        <f>IF(NF108&gt;99,1,0)</f>
        <v/>
      </c>
      <c r="NN108" s="32">
        <f>IF(NJ108&gt;0.0799,1,0)</f>
        <v/>
      </c>
      <c r="NO108" s="32">
        <f>IF(NJ108&gt;NQ108,1,0)</f>
        <v/>
      </c>
      <c r="NP108" s="32">
        <f>NM108+NN108+NO108+NK108+NL108</f>
        <v/>
      </c>
      <c r="NQ108" s="79">
        <f>(((100*NG108)*(NI108-1)*0.98)-((1-NG108)*100))/100</f>
        <v/>
      </c>
      <c r="NR108" s="34">
        <f>IF(LR108&lt;0.9,0,IF(AND(LR108&gt;1.1),0,1))</f>
        <v/>
      </c>
      <c r="NS108" s="34">
        <f>IF(LS108&lt;0.9,0,IF(AND(LS108&gt;1.1),0,1))</f>
        <v/>
      </c>
      <c r="NT108" s="32">
        <f>IF(NF108&gt;99,1,0)</f>
        <v/>
      </c>
      <c r="NU108" s="32">
        <f>IF(NQ108&gt;0.0799,1,0)</f>
        <v/>
      </c>
      <c r="NV108" s="32">
        <f>IF(NQ108&gt;NJ108,1,0)</f>
        <v/>
      </c>
      <c r="NW108" s="32">
        <f>NT108+NU108+NV108+NR108+NS108</f>
        <v/>
      </c>
      <c r="NX108">
        <f>IF(NP108=5,"LayHome1-0",IF(AND(NW108=5),"BackHome1-0",""))</f>
        <v/>
      </c>
      <c r="NY108">
        <f>IF(NP108=5,KN108,IF(AND(NW108=5),KN108,""))</f>
        <v/>
      </c>
      <c r="NZ108">
        <f>IF(NP108=5,"Match Odds",IF(AND(NW108=5),"Match Odds",""))</f>
        <v/>
      </c>
      <c r="OA108">
        <f>IF(NP108=5,KP108,IF(AND(NW108=5),KP108,""))</f>
        <v/>
      </c>
      <c r="OB108">
        <f>IF(NP108=5,"MATCH_ODDS",IF(AND(NW108=5),"MATCH_ODDS",""))</f>
        <v/>
      </c>
      <c r="OC108">
        <f>IF(NP108=5,"LAY",IF(AND(NW108=5),"BACK",""))</f>
        <v/>
      </c>
    </row>
    <row r="109" ht="16.5" customHeight="1" thickBot="1" thickTop="1">
      <c r="A109" s="2" t="n"/>
      <c r="KN109" s="1">
        <f>IF(INDEX(#REF!,MATCH('HT 1-0'!D109,#REF!,0))=INDEX(#REF!,MATCH('HT 1-0'!D109,#REF!,0)),INDEX(#REF!,MATCH('HT 1-0'!D109,#REF!,0)),"ERROR")</f>
        <v/>
      </c>
      <c r="KO109" s="1">
        <f>IF(INDEX(#REF!,MATCH('HT 1-0'!E109,#REF!,0))=INDEX(#REF!,MATCH('HT 1-0'!E109,#REF!,0)),INDEX(#REF!,MATCH('HT 1-0'!E109,#REF!,0)),"ERROR")</f>
        <v/>
      </c>
      <c r="KP109" s="1">
        <f>KN109&amp;" v "&amp;KO109</f>
        <v/>
      </c>
      <c r="KQ109">
        <f>B109&amp;"_"&amp;C109</f>
        <v/>
      </c>
      <c r="KR109" s="1">
        <f>IF((HW109/KK109)&lt;0.335,"G",IF((HW109/KK109)&gt;0.67,"R","A"))</f>
        <v/>
      </c>
      <c r="KS109" s="1">
        <f>IF((HX109/KK109)&lt;0.335,"G",IF((HX109/KK109)&gt;0.67,"R","A"))</f>
        <v/>
      </c>
      <c r="KT109" s="1">
        <f>IF((IH109/KK109)&lt;0.335,"G",IF((IH109/KK109)&gt;0.67,"R","A"))</f>
        <v/>
      </c>
      <c r="KU109" s="1">
        <f>IF((II109/KK109)&lt;0.335,"G",IF((II109/KK109)&gt;0.67,"R","A"))</f>
        <v/>
      </c>
      <c r="KV109" s="1">
        <f>IF((HZ109/KK109)&lt;0.335,"G",IF((HZ109/KK109)&gt;0.67,"R","A"))</f>
        <v/>
      </c>
      <c r="KW109" s="1">
        <f>IF((HY109/KK109)&lt;0.335,"G",IF((HY109/KK109)&gt;0.67,"R","A"))</f>
        <v/>
      </c>
      <c r="KX109" s="1">
        <f>IF((IK109/KK109)&lt;0.335,"G",IF((IK109/KK109)&gt;0.67,"R","A"))</f>
        <v/>
      </c>
      <c r="KY109" s="1">
        <f>IF((IJ109/KK109)&lt;0.335,"G",IF((IJ109/KK109)&gt;0.67,"R","A"))</f>
        <v/>
      </c>
      <c r="KZ109" s="1">
        <f>IF((HQ109/KK109)&lt;0.335,"G",IF((HQ109/KK109)&gt;0.67,"R","A"))</f>
        <v/>
      </c>
      <c r="LA109" s="1">
        <f>IF((IB109/KK109)&lt;0.335,"G",IF((IB109/KK109)&gt;0.67,"R","A"))</f>
        <v/>
      </c>
      <c r="LB109">
        <f>IF(LQ109="1-0",INDEX(Scrape!#REF!,MATCH('HT 1-0'!KP109,Scrape!$B:$B,0)),"")</f>
        <v/>
      </c>
      <c r="LC109">
        <f>IF(LQ109="1-0",INDEX(Scrape!$A:$A,MATCH('HT 1-0'!KP109,Scrape!$B:$B,0)),"")</f>
        <v/>
      </c>
      <c r="LD109">
        <f>IF(LQ109="1-0",INDEX(Scrape!$B:$B,MATCH('HT 1-0'!KP109,Scrape!$B:$B,0)),"")</f>
        <v/>
      </c>
      <c r="LE109">
        <f>IF(LQ109="1-0",INDEX(Scrape!$C:$C,MATCH('HT 1-0'!KP109,Scrape!$B:$B,0)),"")</f>
        <v/>
      </c>
      <c r="LF109">
        <f>IF(LQ109="1-0",INDEX(Scrape!$D:$D,MATCH('HT 1-0'!KP109,Scrape!$B:$B,0)),"")</f>
        <v/>
      </c>
      <c r="LG109">
        <f>IF(LQ109="1-0",INDEX(Scrape!$E:$E,MATCH('HT 1-0'!KP109,Scrape!$B:$B,0)),"")</f>
        <v/>
      </c>
      <c r="LH109">
        <f>IF(LQ109="1-0",INDEX(Scrape!$F:$F,MATCH('HT 1-0'!KP109,Scrape!$B:$B,0)),"")</f>
        <v/>
      </c>
      <c r="LI109">
        <f>IF(LQ109="1-0",INDEX(Scrape!$G:$G,MATCH('HT 1-0'!KP109,Scrape!$B:$B,0)),"")</f>
        <v/>
      </c>
      <c r="LJ109">
        <f>IF(LQ109="1-0",INDEX(Scrape!$H:$H,MATCH('HT 1-0'!KP109,Scrape!$B:$B,0)),"")</f>
        <v/>
      </c>
      <c r="LK109">
        <f>IF(LQ109="1-0",INDEX(Scrape!$I:$I,MATCH('HT 1-0'!KP109,Scrape!$B:$B,0)),"")</f>
        <v/>
      </c>
      <c r="LL109">
        <f>IF(LQ109="1-0",INDEX(Scrape!$J:$J,MATCH('HT 1-0'!KP109,Scrape!$B:$B,0)),"")</f>
        <v/>
      </c>
      <c r="LM109">
        <f>IF(LQ109="1-0",INDEX(Scrape!$K:$K,MATCH('HT 1-0'!KP109,Scrape!$B:$B,0)),"")</f>
        <v/>
      </c>
      <c r="LN109">
        <f>IF(LQ109="1-0",INDEX(Scrape!$L:$L,MATCH('HT 1-0'!KP109,Scrape!$B:$B,0)),"")</f>
        <v/>
      </c>
      <c r="LO109">
        <f>IF(LQ109="1-0",INDEX(Scrape!$M:$M,MATCH('HT 1-0'!KP109,Scrape!$B:$B,0)),"")</f>
        <v/>
      </c>
      <c r="LP109">
        <f>IF(LQ109="1-0",INDEX(Scrape!$N:$N,MATCH('HT 1-0'!KP109,Scrape!$B:$B,0)),"")</f>
        <v/>
      </c>
      <c r="LQ109">
        <f>INDEX(Scrape!$O:$O,MATCH('HT 1-0'!KP109,Scrape!$B:$B,0))</f>
        <v/>
      </c>
      <c r="LR109">
        <f>(1/LJ109)+(1/LI109)+(1/LH109)</f>
        <v/>
      </c>
      <c r="LS109">
        <f>(1/LG109)+(1/LF109)+(1/LE109)</f>
        <v/>
      </c>
      <c r="LT109" s="8">
        <f>IF(INDEX(#REF!,MATCH(KQ109,#REF!,0))=INDEX(#REF!,MATCH(KQ109,#REF!,0)),INDEX(#REF!,MATCH(KQ109,#REF!,0)),"ERROR")</f>
        <v/>
      </c>
      <c r="LU109" s="4">
        <f>IF(KR109="G",2,IF(KR109="R",0.5,IF(KR109="A",1)))</f>
        <v/>
      </c>
      <c r="LV109" s="4">
        <f>IF(KS109="G",0.5,IF(KS109="R",2,IF(KS109="A",1)))</f>
        <v/>
      </c>
      <c r="LW109" s="4">
        <f>IF(KT109="G",2,IF(KT109="R",0.5,IF(KT109="A",1)))</f>
        <v/>
      </c>
      <c r="LX109" s="4">
        <f>IF(KU109="G",0.5,IF(KU109="R",2,IF(KU109="A",1)))</f>
        <v/>
      </c>
      <c r="LY109" s="7">
        <f>(LK109*(LU109+LX109)+(LL109*(LU109+LX109)))</f>
        <v/>
      </c>
      <c r="LZ109" s="7">
        <f>(LN109*(LV109+LW109)+(LO109*(LV109+LW109)))</f>
        <v/>
      </c>
      <c r="MA109" s="11">
        <f>LY109-LZ109</f>
        <v/>
      </c>
      <c r="MB109" s="5">
        <f>MA109+2</f>
        <v/>
      </c>
      <c r="MC109" s="6">
        <f>MA109-2</f>
        <v/>
      </c>
      <c r="MD109" s="4">
        <f>LE109</f>
        <v/>
      </c>
      <c r="ME109" s="9">
        <f>IF(MD109=0,1000,MD109+0.75)</f>
        <v/>
      </c>
      <c r="MF109" s="10">
        <f>IF(MD109=0,0,MD109-0.75)</f>
        <v/>
      </c>
      <c r="MG109" s="4">
        <f>((LM109*(LU109+LX109))-((LP109*(LV109+LW109))))</f>
        <v/>
      </c>
      <c r="MH109" s="9">
        <f>MG109*1.2</f>
        <v/>
      </c>
      <c r="MI109" s="10">
        <f>MG109*0.8</f>
        <v/>
      </c>
      <c r="MJ109">
        <f>IFERROR(NX109,"")</f>
        <v/>
      </c>
      <c r="MK109">
        <f>IFERROR(NY109,"")</f>
        <v/>
      </c>
      <c r="ML109">
        <f>IFERROR(NZ109,"")</f>
        <v/>
      </c>
      <c r="MM109">
        <f>IFERROR(OA109,"")</f>
        <v/>
      </c>
      <c r="MN109">
        <f>IFERROR(OB109,"")</f>
        <v/>
      </c>
      <c r="MO109">
        <f>IFERROR(OC109,"")</f>
        <v/>
      </c>
      <c r="MP109" s="1">
        <f>COUNTIFS(#REF!,LT109,#REF!,1,#REF!,"&gt;="&amp;MC109,#REF!,"&lt;="&amp;MB109,#REF!,"&lt;="&amp;ME109,#REF!,"&gt;="&amp;MF109,#REF!,"="&amp;KV109,#REF!,"="&amp;KX109)</f>
        <v/>
      </c>
      <c r="MQ109" s="1">
        <f>COUNTIFS(#REF!,LT109,#REF!,0,#REF!,"&gt;="&amp;MC109,#REF!,"&lt;="&amp;MB109,#REF!,"&lt;="&amp;ME109,#REF!,"&gt;="&amp;MF109,#REF!,"="&amp;KV109,#REF!,"="&amp;KX109)</f>
        <v/>
      </c>
      <c r="MR109" s="1">
        <f>COUNTIFS(#REF!,LT109,#REF!,1,#REF!,"&gt;="&amp;MC109,#REF!,"&lt;="&amp;MB109,#REF!,"&lt;="&amp;ME109,#REF!,"&gt;="&amp;MF109,#REF!,"="&amp;KW109,#REF!,"="&amp;KY109)</f>
        <v/>
      </c>
      <c r="MS109" s="1">
        <f>COUNTIFS(#REF!,LT109,#REF!,0,#REF!,"&gt;="&amp;MC109,#REF!,"&lt;="&amp;MB109,#REF!,"&lt;="&amp;ME109,#REF!,"&gt;="&amp;MF109,#REF!,"="&amp;KW109,#REF!,"="&amp;KY109)</f>
        <v/>
      </c>
      <c r="MT109" s="1">
        <f>COUNTIFS(#REF!,LT109,#REF!,1,#REF!,"&gt;="&amp;MI109,#REF!,"&lt;="&amp;MH109,#REF!,"&lt;="&amp;ME109,#REF!,"&gt;="&amp;MF109)</f>
        <v/>
      </c>
      <c r="MU109" s="1">
        <f>COUNTIFS(#REF!,LT109,#REF!,0,#REF!,"&gt;="&amp;MI109,#REF!,"&lt;="&amp;MH109,#REF!,"&lt;="&amp;ME109,#REF!,"&gt;="&amp;MF109)</f>
        <v/>
      </c>
      <c r="MV109" s="1">
        <f>COUNTIFS(#REF!,LT109,#REF!,1,#REF!,"&gt;="&amp;MI109,#REF!,"&lt;="&amp;MH109,#REF!,"="&amp;KZ109,#REF!,"="&amp;LA109,#REF!,"&lt;="&amp;ME109,#REF!,"&gt;="&amp;MF109)</f>
        <v/>
      </c>
      <c r="MW109" s="1">
        <f>COUNTIFS(#REF!,LT109,#REF!,0,#REF!,"&gt;="&amp;MI109,#REF!,"&lt;="&amp;MH109,#REF!,"="&amp;KZ109,#REF!,"="&amp;LA109,#REF!,"&lt;="&amp;ME109,#REF!,"&gt;="&amp;MF109)</f>
        <v/>
      </c>
      <c r="MX109" s="1">
        <f>COUNTIFS(#REF!,LT109,#REF!,1,#REF!,"&gt;="&amp;MC109,#REF!,"&lt;="&amp;MB109,#REF!,"&lt;="&amp;ME109,#REF!,"&gt;="&amp;MF109)</f>
        <v/>
      </c>
      <c r="MY109" s="1">
        <f>COUNTIFS(#REF!,LT109,#REF!,0,#REF!,"&gt;="&amp;MC109,#REF!,"&lt;="&amp;MB109,#REF!,"&lt;="&amp;ME109,#REF!,"&gt;="&amp;MF109)</f>
        <v/>
      </c>
      <c r="MZ109" s="1">
        <f>COUNTIFS(#REF!,LT109,#REF!,1,#REF!,"&lt;="&amp;ME109,#REF!,"&gt;="&amp;MF109,#REF!,"="&amp;KV109,#REF!,"="&amp;KX109)</f>
        <v/>
      </c>
      <c r="NA109" s="1">
        <f>COUNTIFS(#REF!,LT109,#REF!,0,#REF!,"&lt;="&amp;ME109,#REF!,"&gt;="&amp;MF109,#REF!,"="&amp;KV109,#REF!,"="&amp;KX109)</f>
        <v/>
      </c>
      <c r="NB109" s="1">
        <f>COUNTIFS(#REF!,LT109,#REF!,1,#REF!,"&lt;="&amp;ME109,#REF!,"&gt;="&amp;MF109,#REF!,"="&amp;KW109,#REF!,"="&amp;KY109)</f>
        <v/>
      </c>
      <c r="NC109" s="1">
        <f>COUNTIFS(#REF!,LT109,#REF!,0,#REF!,"&lt;="&amp;ME109,#REF!,"&gt;="&amp;MF109,#REF!,"="&amp;KW109,#REF!,"="&amp;KY109)</f>
        <v/>
      </c>
      <c r="ND109" s="1">
        <f>MP109+MR109+MT109+MV109+MX109+MZ109+NB109</f>
        <v/>
      </c>
      <c r="NE109" s="1">
        <f>MQ109+MS109+MU109+MW109+MY109+NA109+NC109</f>
        <v/>
      </c>
      <c r="NF109" s="1">
        <f>ND109+NE109</f>
        <v/>
      </c>
      <c r="NG109" s="33">
        <f>ND109/(ND109+NE109)</f>
        <v/>
      </c>
      <c r="NH109" s="3">
        <f>1/NG109</f>
        <v/>
      </c>
      <c r="NI109" s="1">
        <f>LH109</f>
        <v/>
      </c>
      <c r="NJ109" s="79">
        <f>((1-NG109)*(1/(NI109-1))*0.98-(NG109*1))</f>
        <v/>
      </c>
      <c r="NK109" s="34">
        <f>IF(LR109&lt;0.9,0,IF(AND(LR109&gt;1.1),0,1))</f>
        <v/>
      </c>
      <c r="NL109" s="34">
        <f>IF(LS109&lt;0.9,0,IF(AND(LS109&gt;1.1),0,1))</f>
        <v/>
      </c>
      <c r="NM109" s="32">
        <f>IF(NF109&gt;99,1,0)</f>
        <v/>
      </c>
      <c r="NN109" s="32">
        <f>IF(NJ109&gt;0.0799,1,0)</f>
        <v/>
      </c>
      <c r="NO109" s="32">
        <f>IF(NJ109&gt;NQ109,1,0)</f>
        <v/>
      </c>
      <c r="NP109" s="32">
        <f>NM109+NN109+NO109+NK109+NL109</f>
        <v/>
      </c>
      <c r="NQ109" s="79">
        <f>(((100*NG109)*(NI109-1)*0.98)-((1-NG109)*100))/100</f>
        <v/>
      </c>
      <c r="NR109" s="34">
        <f>IF(LR109&lt;0.9,0,IF(AND(LR109&gt;1.1),0,1))</f>
        <v/>
      </c>
      <c r="NS109" s="34">
        <f>IF(LS109&lt;0.9,0,IF(AND(LS109&gt;1.1),0,1))</f>
        <v/>
      </c>
      <c r="NT109" s="32">
        <f>IF(NF109&gt;99,1,0)</f>
        <v/>
      </c>
      <c r="NU109" s="32">
        <f>IF(NQ109&gt;0.0799,1,0)</f>
        <v/>
      </c>
      <c r="NV109" s="32">
        <f>IF(NQ109&gt;NJ109,1,0)</f>
        <v/>
      </c>
      <c r="NW109" s="32">
        <f>NT109+NU109+NV109+NR109+NS109</f>
        <v/>
      </c>
      <c r="NX109">
        <f>IF(NP109=5,"LayHome1-0",IF(AND(NW109=5),"BackHome1-0",""))</f>
        <v/>
      </c>
      <c r="NY109">
        <f>IF(NP109=5,KN109,IF(AND(NW109=5),KN109,""))</f>
        <v/>
      </c>
      <c r="NZ109">
        <f>IF(NP109=5,"Match Odds",IF(AND(NW109=5),"Match Odds",""))</f>
        <v/>
      </c>
      <c r="OA109">
        <f>IF(NP109=5,KP109,IF(AND(NW109=5),KP109,""))</f>
        <v/>
      </c>
      <c r="OB109">
        <f>IF(NP109=5,"MATCH_ODDS",IF(AND(NW109=5),"MATCH_ODDS",""))</f>
        <v/>
      </c>
      <c r="OC109">
        <f>IF(NP109=5,"LAY",IF(AND(NW109=5),"BACK",""))</f>
        <v/>
      </c>
    </row>
    <row r="110" ht="16.5" customHeight="1" thickBot="1" thickTop="1">
      <c r="A110" s="2" t="n"/>
      <c r="KN110" s="1">
        <f>IF(INDEX(#REF!,MATCH('HT 1-0'!D110,#REF!,0))=INDEX(#REF!,MATCH('HT 1-0'!D110,#REF!,0)),INDEX(#REF!,MATCH('HT 1-0'!D110,#REF!,0)),"ERROR")</f>
        <v/>
      </c>
      <c r="KO110" s="1">
        <f>IF(INDEX(#REF!,MATCH('HT 1-0'!E110,#REF!,0))=INDEX(#REF!,MATCH('HT 1-0'!E110,#REF!,0)),INDEX(#REF!,MATCH('HT 1-0'!E110,#REF!,0)),"ERROR")</f>
        <v/>
      </c>
      <c r="KP110" s="1">
        <f>KN110&amp;" v "&amp;KO110</f>
        <v/>
      </c>
      <c r="KQ110">
        <f>B110&amp;"_"&amp;C110</f>
        <v/>
      </c>
      <c r="KR110" s="1">
        <f>IF((HW110/KK110)&lt;0.335,"G",IF((HW110/KK110)&gt;0.67,"R","A"))</f>
        <v/>
      </c>
      <c r="KS110" s="1">
        <f>IF((HX110/KK110)&lt;0.335,"G",IF((HX110/KK110)&gt;0.67,"R","A"))</f>
        <v/>
      </c>
      <c r="KT110" s="1">
        <f>IF((IH110/KK110)&lt;0.335,"G",IF((IH110/KK110)&gt;0.67,"R","A"))</f>
        <v/>
      </c>
      <c r="KU110" s="1">
        <f>IF((II110/KK110)&lt;0.335,"G",IF((II110/KK110)&gt;0.67,"R","A"))</f>
        <v/>
      </c>
      <c r="KV110" s="1">
        <f>IF((HZ110/KK110)&lt;0.335,"G",IF((HZ110/KK110)&gt;0.67,"R","A"))</f>
        <v/>
      </c>
      <c r="KW110" s="1">
        <f>IF((HY110/KK110)&lt;0.335,"G",IF((HY110/KK110)&gt;0.67,"R","A"))</f>
        <v/>
      </c>
      <c r="KX110" s="1">
        <f>IF((IK110/KK110)&lt;0.335,"G",IF((IK110/KK110)&gt;0.67,"R","A"))</f>
        <v/>
      </c>
      <c r="KY110" s="1">
        <f>IF((IJ110/KK110)&lt;0.335,"G",IF((IJ110/KK110)&gt;0.67,"R","A"))</f>
        <v/>
      </c>
      <c r="KZ110" s="1">
        <f>IF((HQ110/KK110)&lt;0.335,"G",IF((HQ110/KK110)&gt;0.67,"R","A"))</f>
        <v/>
      </c>
      <c r="LA110" s="1">
        <f>IF((IB110/KK110)&lt;0.335,"G",IF((IB110/KK110)&gt;0.67,"R","A"))</f>
        <v/>
      </c>
      <c r="LB110">
        <f>IF(LQ110="1-0",INDEX(Scrape!#REF!,MATCH('HT 1-0'!KP110,Scrape!$B:$B,0)),"")</f>
        <v/>
      </c>
      <c r="LC110">
        <f>IF(LQ110="1-0",INDEX(Scrape!$A:$A,MATCH('HT 1-0'!KP110,Scrape!$B:$B,0)),"")</f>
        <v/>
      </c>
      <c r="LD110">
        <f>IF(LQ110="1-0",INDEX(Scrape!$B:$B,MATCH('HT 1-0'!KP110,Scrape!$B:$B,0)),"")</f>
        <v/>
      </c>
      <c r="LE110">
        <f>IF(LQ110="1-0",INDEX(Scrape!$C:$C,MATCH('HT 1-0'!KP110,Scrape!$B:$B,0)),"")</f>
        <v/>
      </c>
      <c r="LF110">
        <f>IF(LQ110="1-0",INDEX(Scrape!$D:$D,MATCH('HT 1-0'!KP110,Scrape!$B:$B,0)),"")</f>
        <v/>
      </c>
      <c r="LG110">
        <f>IF(LQ110="1-0",INDEX(Scrape!$E:$E,MATCH('HT 1-0'!KP110,Scrape!$B:$B,0)),"")</f>
        <v/>
      </c>
      <c r="LH110">
        <f>IF(LQ110="1-0",INDEX(Scrape!$F:$F,MATCH('HT 1-0'!KP110,Scrape!$B:$B,0)),"")</f>
        <v/>
      </c>
      <c r="LI110">
        <f>IF(LQ110="1-0",INDEX(Scrape!$G:$G,MATCH('HT 1-0'!KP110,Scrape!$B:$B,0)),"")</f>
        <v/>
      </c>
      <c r="LJ110">
        <f>IF(LQ110="1-0",INDEX(Scrape!$H:$H,MATCH('HT 1-0'!KP110,Scrape!$B:$B,0)),"")</f>
        <v/>
      </c>
      <c r="LK110">
        <f>IF(LQ110="1-0",INDEX(Scrape!$I:$I,MATCH('HT 1-0'!KP110,Scrape!$B:$B,0)),"")</f>
        <v/>
      </c>
      <c r="LL110">
        <f>IF(LQ110="1-0",INDEX(Scrape!$J:$J,MATCH('HT 1-0'!KP110,Scrape!$B:$B,0)),"")</f>
        <v/>
      </c>
      <c r="LM110">
        <f>IF(LQ110="1-0",INDEX(Scrape!$K:$K,MATCH('HT 1-0'!KP110,Scrape!$B:$B,0)),"")</f>
        <v/>
      </c>
      <c r="LN110">
        <f>IF(LQ110="1-0",INDEX(Scrape!$L:$L,MATCH('HT 1-0'!KP110,Scrape!$B:$B,0)),"")</f>
        <v/>
      </c>
      <c r="LO110">
        <f>IF(LQ110="1-0",INDEX(Scrape!$M:$M,MATCH('HT 1-0'!KP110,Scrape!$B:$B,0)),"")</f>
        <v/>
      </c>
      <c r="LP110">
        <f>IF(LQ110="1-0",INDEX(Scrape!$N:$N,MATCH('HT 1-0'!KP110,Scrape!$B:$B,0)),"")</f>
        <v/>
      </c>
      <c r="LQ110">
        <f>INDEX(Scrape!$O:$O,MATCH('HT 1-0'!KP110,Scrape!$B:$B,0))</f>
        <v/>
      </c>
      <c r="LR110">
        <f>(1/LJ110)+(1/LI110)+(1/LH110)</f>
        <v/>
      </c>
      <c r="LS110">
        <f>(1/LG110)+(1/LF110)+(1/LE110)</f>
        <v/>
      </c>
      <c r="LT110" s="8">
        <f>IF(INDEX(#REF!,MATCH(KQ110,#REF!,0))=INDEX(#REF!,MATCH(KQ110,#REF!,0)),INDEX(#REF!,MATCH(KQ110,#REF!,0)),"ERROR")</f>
        <v/>
      </c>
      <c r="LU110" s="4">
        <f>IF(KR110="G",2,IF(KR110="R",0.5,IF(KR110="A",1)))</f>
        <v/>
      </c>
      <c r="LV110" s="4">
        <f>IF(KS110="G",0.5,IF(KS110="R",2,IF(KS110="A",1)))</f>
        <v/>
      </c>
      <c r="LW110" s="4">
        <f>IF(KT110="G",2,IF(KT110="R",0.5,IF(KT110="A",1)))</f>
        <v/>
      </c>
      <c r="LX110" s="4">
        <f>IF(KU110="G",0.5,IF(KU110="R",2,IF(KU110="A",1)))</f>
        <v/>
      </c>
      <c r="LY110" s="7">
        <f>(LK110*(LU110+LX110)+(LL110*(LU110+LX110)))</f>
        <v/>
      </c>
      <c r="LZ110" s="7">
        <f>(LN110*(LV110+LW110)+(LO110*(LV110+LW110)))</f>
        <v/>
      </c>
      <c r="MA110" s="11">
        <f>LY110-LZ110</f>
        <v/>
      </c>
      <c r="MB110" s="5">
        <f>MA110+2</f>
        <v/>
      </c>
      <c r="MC110" s="6">
        <f>MA110-2</f>
        <v/>
      </c>
      <c r="MD110" s="4">
        <f>LE110</f>
        <v/>
      </c>
      <c r="ME110" s="9">
        <f>IF(MD110=0,1000,MD110+0.75)</f>
        <v/>
      </c>
      <c r="MF110" s="10">
        <f>IF(MD110=0,0,MD110-0.75)</f>
        <v/>
      </c>
      <c r="MG110" s="4">
        <f>((LM110*(LU110+LX110))-((LP110*(LV110+LW110))))</f>
        <v/>
      </c>
      <c r="MH110" s="9">
        <f>MG110*1.2</f>
        <v/>
      </c>
      <c r="MI110" s="10">
        <f>MG110*0.8</f>
        <v/>
      </c>
      <c r="MJ110">
        <f>IFERROR(NX110,"")</f>
        <v/>
      </c>
      <c r="MK110">
        <f>IFERROR(NY110,"")</f>
        <v/>
      </c>
      <c r="ML110">
        <f>IFERROR(NZ110,"")</f>
        <v/>
      </c>
      <c r="MM110">
        <f>IFERROR(OA110,"")</f>
        <v/>
      </c>
      <c r="MN110">
        <f>IFERROR(OB110,"")</f>
        <v/>
      </c>
      <c r="MO110">
        <f>IFERROR(OC110,"")</f>
        <v/>
      </c>
      <c r="MP110" s="1">
        <f>COUNTIFS(#REF!,LT110,#REF!,1,#REF!,"&gt;="&amp;MC110,#REF!,"&lt;="&amp;MB110,#REF!,"&lt;="&amp;ME110,#REF!,"&gt;="&amp;MF110,#REF!,"="&amp;KV110,#REF!,"="&amp;KX110)</f>
        <v/>
      </c>
      <c r="MQ110" s="1">
        <f>COUNTIFS(#REF!,LT110,#REF!,0,#REF!,"&gt;="&amp;MC110,#REF!,"&lt;="&amp;MB110,#REF!,"&lt;="&amp;ME110,#REF!,"&gt;="&amp;MF110,#REF!,"="&amp;KV110,#REF!,"="&amp;KX110)</f>
        <v/>
      </c>
      <c r="MR110" s="1">
        <f>COUNTIFS(#REF!,LT110,#REF!,1,#REF!,"&gt;="&amp;MC110,#REF!,"&lt;="&amp;MB110,#REF!,"&lt;="&amp;ME110,#REF!,"&gt;="&amp;MF110,#REF!,"="&amp;KW110,#REF!,"="&amp;KY110)</f>
        <v/>
      </c>
      <c r="MS110" s="1">
        <f>COUNTIFS(#REF!,LT110,#REF!,0,#REF!,"&gt;="&amp;MC110,#REF!,"&lt;="&amp;MB110,#REF!,"&lt;="&amp;ME110,#REF!,"&gt;="&amp;MF110,#REF!,"="&amp;KW110,#REF!,"="&amp;KY110)</f>
        <v/>
      </c>
      <c r="MT110" s="1">
        <f>COUNTIFS(#REF!,LT110,#REF!,1,#REF!,"&gt;="&amp;MI110,#REF!,"&lt;="&amp;MH110,#REF!,"&lt;="&amp;ME110,#REF!,"&gt;="&amp;MF110)</f>
        <v/>
      </c>
      <c r="MU110" s="1">
        <f>COUNTIFS(#REF!,LT110,#REF!,0,#REF!,"&gt;="&amp;MI110,#REF!,"&lt;="&amp;MH110,#REF!,"&lt;="&amp;ME110,#REF!,"&gt;="&amp;MF110)</f>
        <v/>
      </c>
      <c r="MV110" s="1">
        <f>COUNTIFS(#REF!,LT110,#REF!,1,#REF!,"&gt;="&amp;MI110,#REF!,"&lt;="&amp;MH110,#REF!,"="&amp;KZ110,#REF!,"="&amp;LA110,#REF!,"&lt;="&amp;ME110,#REF!,"&gt;="&amp;MF110)</f>
        <v/>
      </c>
      <c r="MW110" s="1">
        <f>COUNTIFS(#REF!,LT110,#REF!,0,#REF!,"&gt;="&amp;MI110,#REF!,"&lt;="&amp;MH110,#REF!,"="&amp;KZ110,#REF!,"="&amp;LA110,#REF!,"&lt;="&amp;ME110,#REF!,"&gt;="&amp;MF110)</f>
        <v/>
      </c>
      <c r="MX110" s="1">
        <f>COUNTIFS(#REF!,LT110,#REF!,1,#REF!,"&gt;="&amp;MC110,#REF!,"&lt;="&amp;MB110,#REF!,"&lt;="&amp;ME110,#REF!,"&gt;="&amp;MF110)</f>
        <v/>
      </c>
      <c r="MY110" s="1">
        <f>COUNTIFS(#REF!,LT110,#REF!,0,#REF!,"&gt;="&amp;MC110,#REF!,"&lt;="&amp;MB110,#REF!,"&lt;="&amp;ME110,#REF!,"&gt;="&amp;MF110)</f>
        <v/>
      </c>
      <c r="MZ110" s="1">
        <f>COUNTIFS(#REF!,LT110,#REF!,1,#REF!,"&lt;="&amp;ME110,#REF!,"&gt;="&amp;MF110,#REF!,"="&amp;KV110,#REF!,"="&amp;KX110)</f>
        <v/>
      </c>
      <c r="NA110" s="1">
        <f>COUNTIFS(#REF!,LT110,#REF!,0,#REF!,"&lt;="&amp;ME110,#REF!,"&gt;="&amp;MF110,#REF!,"="&amp;KV110,#REF!,"="&amp;KX110)</f>
        <v/>
      </c>
      <c r="NB110" s="1">
        <f>COUNTIFS(#REF!,LT110,#REF!,1,#REF!,"&lt;="&amp;ME110,#REF!,"&gt;="&amp;MF110,#REF!,"="&amp;KW110,#REF!,"="&amp;KY110)</f>
        <v/>
      </c>
      <c r="NC110" s="1">
        <f>COUNTIFS(#REF!,LT110,#REF!,0,#REF!,"&lt;="&amp;ME110,#REF!,"&gt;="&amp;MF110,#REF!,"="&amp;KW110,#REF!,"="&amp;KY110)</f>
        <v/>
      </c>
      <c r="ND110" s="1">
        <f>MP110+MR110+MT110+MV110+MX110+MZ110+NB110</f>
        <v/>
      </c>
      <c r="NE110" s="1">
        <f>MQ110+MS110+MU110+MW110+MY110+NA110+NC110</f>
        <v/>
      </c>
      <c r="NF110" s="1">
        <f>ND110+NE110</f>
        <v/>
      </c>
      <c r="NG110" s="33">
        <f>ND110/(ND110+NE110)</f>
        <v/>
      </c>
      <c r="NH110" s="3">
        <f>1/NG110</f>
        <v/>
      </c>
      <c r="NI110" s="1">
        <f>LH110</f>
        <v/>
      </c>
      <c r="NJ110" s="79">
        <f>((1-NG110)*(1/(NI110-1))*0.98-(NG110*1))</f>
        <v/>
      </c>
      <c r="NK110" s="34">
        <f>IF(LR110&lt;0.9,0,IF(AND(LR110&gt;1.1),0,1))</f>
        <v/>
      </c>
      <c r="NL110" s="34">
        <f>IF(LS110&lt;0.9,0,IF(AND(LS110&gt;1.1),0,1))</f>
        <v/>
      </c>
      <c r="NM110" s="32">
        <f>IF(NF110&gt;99,1,0)</f>
        <v/>
      </c>
      <c r="NN110" s="32">
        <f>IF(NJ110&gt;0.0799,1,0)</f>
        <v/>
      </c>
      <c r="NO110" s="32">
        <f>IF(NJ110&gt;NQ110,1,0)</f>
        <v/>
      </c>
      <c r="NP110" s="32">
        <f>NM110+NN110+NO110+NK110+NL110</f>
        <v/>
      </c>
      <c r="NQ110" s="79">
        <f>(((100*NG110)*(NI110-1)*0.98)-((1-NG110)*100))/100</f>
        <v/>
      </c>
      <c r="NR110" s="34">
        <f>IF(LR110&lt;0.9,0,IF(AND(LR110&gt;1.1),0,1))</f>
        <v/>
      </c>
      <c r="NS110" s="34">
        <f>IF(LS110&lt;0.9,0,IF(AND(LS110&gt;1.1),0,1))</f>
        <v/>
      </c>
      <c r="NT110" s="32">
        <f>IF(NF110&gt;99,1,0)</f>
        <v/>
      </c>
      <c r="NU110" s="32">
        <f>IF(NQ110&gt;0.0799,1,0)</f>
        <v/>
      </c>
      <c r="NV110" s="32">
        <f>IF(NQ110&gt;NJ110,1,0)</f>
        <v/>
      </c>
      <c r="NW110" s="32">
        <f>NT110+NU110+NV110+NR110+NS110</f>
        <v/>
      </c>
      <c r="NX110">
        <f>IF(NP110=5,"LayHome1-0",IF(AND(NW110=5),"BackHome1-0",""))</f>
        <v/>
      </c>
      <c r="NY110">
        <f>IF(NP110=5,KN110,IF(AND(NW110=5),KN110,""))</f>
        <v/>
      </c>
      <c r="NZ110">
        <f>IF(NP110=5,"Match Odds",IF(AND(NW110=5),"Match Odds",""))</f>
        <v/>
      </c>
      <c r="OA110">
        <f>IF(NP110=5,KP110,IF(AND(NW110=5),KP110,""))</f>
        <v/>
      </c>
      <c r="OB110">
        <f>IF(NP110=5,"MATCH_ODDS",IF(AND(NW110=5),"MATCH_ODDS",""))</f>
        <v/>
      </c>
      <c r="OC110">
        <f>IF(NP110=5,"LAY",IF(AND(NW110=5),"BACK",""))</f>
        <v/>
      </c>
    </row>
    <row r="111" ht="16.5" customHeight="1" thickBot="1" thickTop="1">
      <c r="A111" s="2" t="n"/>
      <c r="KN111" s="1">
        <f>IF(INDEX(#REF!,MATCH('HT 1-0'!D111,#REF!,0))=INDEX(#REF!,MATCH('HT 1-0'!D111,#REF!,0)),INDEX(#REF!,MATCH('HT 1-0'!D111,#REF!,0)),"ERROR")</f>
        <v/>
      </c>
      <c r="KO111" s="1">
        <f>IF(INDEX(#REF!,MATCH('HT 1-0'!E111,#REF!,0))=INDEX(#REF!,MATCH('HT 1-0'!E111,#REF!,0)),INDEX(#REF!,MATCH('HT 1-0'!E111,#REF!,0)),"ERROR")</f>
        <v/>
      </c>
      <c r="KP111" s="1">
        <f>KN111&amp;" v "&amp;KO111</f>
        <v/>
      </c>
      <c r="KQ111">
        <f>B111&amp;"_"&amp;C111</f>
        <v/>
      </c>
      <c r="KR111" s="1">
        <f>IF((HW111/KK111)&lt;0.335,"G",IF((HW111/KK111)&gt;0.67,"R","A"))</f>
        <v/>
      </c>
      <c r="KS111" s="1">
        <f>IF((HX111/KK111)&lt;0.335,"G",IF((HX111/KK111)&gt;0.67,"R","A"))</f>
        <v/>
      </c>
      <c r="KT111" s="1">
        <f>IF((IH111/KK111)&lt;0.335,"G",IF((IH111/KK111)&gt;0.67,"R","A"))</f>
        <v/>
      </c>
      <c r="KU111" s="1">
        <f>IF((II111/KK111)&lt;0.335,"G",IF((II111/KK111)&gt;0.67,"R","A"))</f>
        <v/>
      </c>
      <c r="KV111" s="1">
        <f>IF((HZ111/KK111)&lt;0.335,"G",IF((HZ111/KK111)&gt;0.67,"R","A"))</f>
        <v/>
      </c>
      <c r="KW111" s="1">
        <f>IF((HY111/KK111)&lt;0.335,"G",IF((HY111/KK111)&gt;0.67,"R","A"))</f>
        <v/>
      </c>
      <c r="KX111" s="1">
        <f>IF((IK111/KK111)&lt;0.335,"G",IF((IK111/KK111)&gt;0.67,"R","A"))</f>
        <v/>
      </c>
      <c r="KY111" s="1">
        <f>IF((IJ111/KK111)&lt;0.335,"G",IF((IJ111/KK111)&gt;0.67,"R","A"))</f>
        <v/>
      </c>
      <c r="KZ111" s="1">
        <f>IF((HQ111/KK111)&lt;0.335,"G",IF((HQ111/KK111)&gt;0.67,"R","A"))</f>
        <v/>
      </c>
      <c r="LA111" s="1">
        <f>IF((IB111/KK111)&lt;0.335,"G",IF((IB111/KK111)&gt;0.67,"R","A"))</f>
        <v/>
      </c>
      <c r="LB111">
        <f>IF(LQ111="1-0",INDEX(Scrape!#REF!,MATCH('HT 1-0'!KP111,Scrape!$B:$B,0)),"")</f>
        <v/>
      </c>
      <c r="LC111">
        <f>IF(LQ111="1-0",INDEX(Scrape!$A:$A,MATCH('HT 1-0'!KP111,Scrape!$B:$B,0)),"")</f>
        <v/>
      </c>
      <c r="LD111">
        <f>IF(LQ111="1-0",INDEX(Scrape!$B:$B,MATCH('HT 1-0'!KP111,Scrape!$B:$B,0)),"")</f>
        <v/>
      </c>
      <c r="LE111">
        <f>IF(LQ111="1-0",INDEX(Scrape!$C:$C,MATCH('HT 1-0'!KP111,Scrape!$B:$B,0)),"")</f>
        <v/>
      </c>
      <c r="LF111">
        <f>IF(LQ111="1-0",INDEX(Scrape!$D:$D,MATCH('HT 1-0'!KP111,Scrape!$B:$B,0)),"")</f>
        <v/>
      </c>
      <c r="LG111">
        <f>IF(LQ111="1-0",INDEX(Scrape!$E:$E,MATCH('HT 1-0'!KP111,Scrape!$B:$B,0)),"")</f>
        <v/>
      </c>
      <c r="LH111">
        <f>IF(LQ111="1-0",INDEX(Scrape!$F:$F,MATCH('HT 1-0'!KP111,Scrape!$B:$B,0)),"")</f>
        <v/>
      </c>
      <c r="LI111">
        <f>IF(LQ111="1-0",INDEX(Scrape!$G:$G,MATCH('HT 1-0'!KP111,Scrape!$B:$B,0)),"")</f>
        <v/>
      </c>
      <c r="LJ111">
        <f>IF(LQ111="1-0",INDEX(Scrape!$H:$H,MATCH('HT 1-0'!KP111,Scrape!$B:$B,0)),"")</f>
        <v/>
      </c>
      <c r="LK111">
        <f>IF(LQ111="1-0",INDEX(Scrape!$I:$I,MATCH('HT 1-0'!KP111,Scrape!$B:$B,0)),"")</f>
        <v/>
      </c>
      <c r="LL111">
        <f>IF(LQ111="1-0",INDEX(Scrape!$J:$J,MATCH('HT 1-0'!KP111,Scrape!$B:$B,0)),"")</f>
        <v/>
      </c>
      <c r="LM111">
        <f>IF(LQ111="1-0",INDEX(Scrape!$K:$K,MATCH('HT 1-0'!KP111,Scrape!$B:$B,0)),"")</f>
        <v/>
      </c>
      <c r="LN111">
        <f>IF(LQ111="1-0",INDEX(Scrape!$L:$L,MATCH('HT 1-0'!KP111,Scrape!$B:$B,0)),"")</f>
        <v/>
      </c>
      <c r="LO111">
        <f>IF(LQ111="1-0",INDEX(Scrape!$M:$M,MATCH('HT 1-0'!KP111,Scrape!$B:$B,0)),"")</f>
        <v/>
      </c>
      <c r="LP111">
        <f>IF(LQ111="1-0",INDEX(Scrape!$N:$N,MATCH('HT 1-0'!KP111,Scrape!$B:$B,0)),"")</f>
        <v/>
      </c>
      <c r="LQ111">
        <f>INDEX(Scrape!$O:$O,MATCH('HT 1-0'!KP111,Scrape!$B:$B,0))</f>
        <v/>
      </c>
      <c r="LR111">
        <f>(1/LJ111)+(1/LI111)+(1/LH111)</f>
        <v/>
      </c>
      <c r="LS111">
        <f>(1/LG111)+(1/LF111)+(1/LE111)</f>
        <v/>
      </c>
      <c r="LT111" s="8">
        <f>IF(INDEX(#REF!,MATCH(KQ111,#REF!,0))=INDEX(#REF!,MATCH(KQ111,#REF!,0)),INDEX(#REF!,MATCH(KQ111,#REF!,0)),"ERROR")</f>
        <v/>
      </c>
      <c r="LU111" s="4">
        <f>IF(KR111="G",2,IF(KR111="R",0.5,IF(KR111="A",1)))</f>
        <v/>
      </c>
      <c r="LV111" s="4">
        <f>IF(KS111="G",0.5,IF(KS111="R",2,IF(KS111="A",1)))</f>
        <v/>
      </c>
      <c r="LW111" s="4">
        <f>IF(KT111="G",2,IF(KT111="R",0.5,IF(KT111="A",1)))</f>
        <v/>
      </c>
      <c r="LX111" s="4">
        <f>IF(KU111="G",0.5,IF(KU111="R",2,IF(KU111="A",1)))</f>
        <v/>
      </c>
      <c r="LY111" s="7">
        <f>(LK111*(LU111+LX111)+(LL111*(LU111+LX111)))</f>
        <v/>
      </c>
      <c r="LZ111" s="7">
        <f>(LN111*(LV111+LW111)+(LO111*(LV111+LW111)))</f>
        <v/>
      </c>
      <c r="MA111" s="11">
        <f>LY111-LZ111</f>
        <v/>
      </c>
      <c r="MB111" s="5">
        <f>MA111+2</f>
        <v/>
      </c>
      <c r="MC111" s="6">
        <f>MA111-2</f>
        <v/>
      </c>
      <c r="MD111" s="4">
        <f>LE111</f>
        <v/>
      </c>
      <c r="ME111" s="9">
        <f>IF(MD111=0,1000,MD111+0.75)</f>
        <v/>
      </c>
      <c r="MF111" s="10">
        <f>IF(MD111=0,0,MD111-0.75)</f>
        <v/>
      </c>
      <c r="MG111" s="4">
        <f>((LM111*(LU111+LX111))-((LP111*(LV111+LW111))))</f>
        <v/>
      </c>
      <c r="MH111" s="9">
        <f>MG111*1.2</f>
        <v/>
      </c>
      <c r="MI111" s="10">
        <f>MG111*0.8</f>
        <v/>
      </c>
      <c r="MJ111">
        <f>IFERROR(NX111,"")</f>
        <v/>
      </c>
      <c r="MK111">
        <f>IFERROR(NY111,"")</f>
        <v/>
      </c>
      <c r="ML111">
        <f>IFERROR(NZ111,"")</f>
        <v/>
      </c>
      <c r="MM111">
        <f>IFERROR(OA111,"")</f>
        <v/>
      </c>
      <c r="MN111">
        <f>IFERROR(OB111,"")</f>
        <v/>
      </c>
      <c r="MO111">
        <f>IFERROR(OC111,"")</f>
        <v/>
      </c>
      <c r="MP111" s="1">
        <f>COUNTIFS(#REF!,LT111,#REF!,1,#REF!,"&gt;="&amp;MC111,#REF!,"&lt;="&amp;MB111,#REF!,"&lt;="&amp;ME111,#REF!,"&gt;="&amp;MF111,#REF!,"="&amp;KV111,#REF!,"="&amp;KX111)</f>
        <v/>
      </c>
      <c r="MQ111" s="1">
        <f>COUNTIFS(#REF!,LT111,#REF!,0,#REF!,"&gt;="&amp;MC111,#REF!,"&lt;="&amp;MB111,#REF!,"&lt;="&amp;ME111,#REF!,"&gt;="&amp;MF111,#REF!,"="&amp;KV111,#REF!,"="&amp;KX111)</f>
        <v/>
      </c>
      <c r="MR111" s="1">
        <f>COUNTIFS(#REF!,LT111,#REF!,1,#REF!,"&gt;="&amp;MC111,#REF!,"&lt;="&amp;MB111,#REF!,"&lt;="&amp;ME111,#REF!,"&gt;="&amp;MF111,#REF!,"="&amp;KW111,#REF!,"="&amp;KY111)</f>
        <v/>
      </c>
      <c r="MS111" s="1">
        <f>COUNTIFS(#REF!,LT111,#REF!,0,#REF!,"&gt;="&amp;MC111,#REF!,"&lt;="&amp;MB111,#REF!,"&lt;="&amp;ME111,#REF!,"&gt;="&amp;MF111,#REF!,"="&amp;KW111,#REF!,"="&amp;KY111)</f>
        <v/>
      </c>
      <c r="MT111" s="1">
        <f>COUNTIFS(#REF!,LT111,#REF!,1,#REF!,"&gt;="&amp;MI111,#REF!,"&lt;="&amp;MH111,#REF!,"&lt;="&amp;ME111,#REF!,"&gt;="&amp;MF111)</f>
        <v/>
      </c>
      <c r="MU111" s="1">
        <f>COUNTIFS(#REF!,LT111,#REF!,0,#REF!,"&gt;="&amp;MI111,#REF!,"&lt;="&amp;MH111,#REF!,"&lt;="&amp;ME111,#REF!,"&gt;="&amp;MF111)</f>
        <v/>
      </c>
      <c r="MV111" s="1">
        <f>COUNTIFS(#REF!,LT111,#REF!,1,#REF!,"&gt;="&amp;MI111,#REF!,"&lt;="&amp;MH111,#REF!,"="&amp;KZ111,#REF!,"="&amp;LA111,#REF!,"&lt;="&amp;ME111,#REF!,"&gt;="&amp;MF111)</f>
        <v/>
      </c>
      <c r="MW111" s="1">
        <f>COUNTIFS(#REF!,LT111,#REF!,0,#REF!,"&gt;="&amp;MI111,#REF!,"&lt;="&amp;MH111,#REF!,"="&amp;KZ111,#REF!,"="&amp;LA111,#REF!,"&lt;="&amp;ME111,#REF!,"&gt;="&amp;MF111)</f>
        <v/>
      </c>
      <c r="MX111" s="1">
        <f>COUNTIFS(#REF!,LT111,#REF!,1,#REF!,"&gt;="&amp;MC111,#REF!,"&lt;="&amp;MB111,#REF!,"&lt;="&amp;ME111,#REF!,"&gt;="&amp;MF111)</f>
        <v/>
      </c>
      <c r="MY111" s="1">
        <f>COUNTIFS(#REF!,LT111,#REF!,0,#REF!,"&gt;="&amp;MC111,#REF!,"&lt;="&amp;MB111,#REF!,"&lt;="&amp;ME111,#REF!,"&gt;="&amp;MF111)</f>
        <v/>
      </c>
      <c r="MZ111" s="1">
        <f>COUNTIFS(#REF!,LT111,#REF!,1,#REF!,"&lt;="&amp;ME111,#REF!,"&gt;="&amp;MF111,#REF!,"="&amp;KV111,#REF!,"="&amp;KX111)</f>
        <v/>
      </c>
      <c r="NA111" s="1">
        <f>COUNTIFS(#REF!,LT111,#REF!,0,#REF!,"&lt;="&amp;ME111,#REF!,"&gt;="&amp;MF111,#REF!,"="&amp;KV111,#REF!,"="&amp;KX111)</f>
        <v/>
      </c>
      <c r="NB111" s="1">
        <f>COUNTIFS(#REF!,LT111,#REF!,1,#REF!,"&lt;="&amp;ME111,#REF!,"&gt;="&amp;MF111,#REF!,"="&amp;KW111,#REF!,"="&amp;KY111)</f>
        <v/>
      </c>
      <c r="NC111" s="1">
        <f>COUNTIFS(#REF!,LT111,#REF!,0,#REF!,"&lt;="&amp;ME111,#REF!,"&gt;="&amp;MF111,#REF!,"="&amp;KW111,#REF!,"="&amp;KY111)</f>
        <v/>
      </c>
      <c r="ND111" s="1">
        <f>MP111+MR111+MT111+MV111+MX111+MZ111+NB111</f>
        <v/>
      </c>
      <c r="NE111" s="1">
        <f>MQ111+MS111+MU111+MW111+MY111+NA111+NC111</f>
        <v/>
      </c>
      <c r="NF111" s="1">
        <f>ND111+NE111</f>
        <v/>
      </c>
      <c r="NG111" s="33">
        <f>ND111/(ND111+NE111)</f>
        <v/>
      </c>
      <c r="NH111" s="3">
        <f>1/NG111</f>
        <v/>
      </c>
      <c r="NI111" s="1">
        <f>LH111</f>
        <v/>
      </c>
      <c r="NJ111" s="79">
        <f>((1-NG111)*(1/(NI111-1))*0.98-(NG111*1))</f>
        <v/>
      </c>
      <c r="NK111" s="34">
        <f>IF(LR111&lt;0.9,0,IF(AND(LR111&gt;1.1),0,1))</f>
        <v/>
      </c>
      <c r="NL111" s="34">
        <f>IF(LS111&lt;0.9,0,IF(AND(LS111&gt;1.1),0,1))</f>
        <v/>
      </c>
      <c r="NM111" s="32">
        <f>IF(NF111&gt;99,1,0)</f>
        <v/>
      </c>
      <c r="NN111" s="32">
        <f>IF(NJ111&gt;0.0799,1,0)</f>
        <v/>
      </c>
      <c r="NO111" s="32">
        <f>IF(NJ111&gt;NQ111,1,0)</f>
        <v/>
      </c>
      <c r="NP111" s="32">
        <f>NM111+NN111+NO111+NK111+NL111</f>
        <v/>
      </c>
      <c r="NQ111" s="79">
        <f>(((100*NG111)*(NI111-1)*0.98)-((1-NG111)*100))/100</f>
        <v/>
      </c>
      <c r="NR111" s="34">
        <f>IF(LR111&lt;0.9,0,IF(AND(LR111&gt;1.1),0,1))</f>
        <v/>
      </c>
      <c r="NS111" s="34">
        <f>IF(LS111&lt;0.9,0,IF(AND(LS111&gt;1.1),0,1))</f>
        <v/>
      </c>
      <c r="NT111" s="32">
        <f>IF(NF111&gt;99,1,0)</f>
        <v/>
      </c>
      <c r="NU111" s="32">
        <f>IF(NQ111&gt;0.0799,1,0)</f>
        <v/>
      </c>
      <c r="NV111" s="32">
        <f>IF(NQ111&gt;NJ111,1,0)</f>
        <v/>
      </c>
      <c r="NW111" s="32">
        <f>NT111+NU111+NV111+NR111+NS111</f>
        <v/>
      </c>
      <c r="NX111">
        <f>IF(NP111=5,"LayHome1-0",IF(AND(NW111=5),"BackHome1-0",""))</f>
        <v/>
      </c>
      <c r="NY111">
        <f>IF(NP111=5,KN111,IF(AND(NW111=5),KN111,""))</f>
        <v/>
      </c>
      <c r="NZ111">
        <f>IF(NP111=5,"Match Odds",IF(AND(NW111=5),"Match Odds",""))</f>
        <v/>
      </c>
      <c r="OA111">
        <f>IF(NP111=5,KP111,IF(AND(NW111=5),KP111,""))</f>
        <v/>
      </c>
      <c r="OB111">
        <f>IF(NP111=5,"MATCH_ODDS",IF(AND(NW111=5),"MATCH_ODDS",""))</f>
        <v/>
      </c>
      <c r="OC111">
        <f>IF(NP111=5,"LAY",IF(AND(NW111=5),"BACK",""))</f>
        <v/>
      </c>
    </row>
    <row r="112" ht="16.5" customHeight="1" thickBot="1" thickTop="1">
      <c r="A112" s="2" t="n"/>
      <c r="KN112" s="1">
        <f>IF(INDEX(#REF!,MATCH('HT 1-0'!D112,#REF!,0))=INDEX(#REF!,MATCH('HT 1-0'!D112,#REF!,0)),INDEX(#REF!,MATCH('HT 1-0'!D112,#REF!,0)),"ERROR")</f>
        <v/>
      </c>
      <c r="KO112" s="1">
        <f>IF(INDEX(#REF!,MATCH('HT 1-0'!E112,#REF!,0))=INDEX(#REF!,MATCH('HT 1-0'!E112,#REF!,0)),INDEX(#REF!,MATCH('HT 1-0'!E112,#REF!,0)),"ERROR")</f>
        <v/>
      </c>
      <c r="KP112" s="1">
        <f>KN112&amp;" v "&amp;KO112</f>
        <v/>
      </c>
      <c r="KQ112">
        <f>B112&amp;"_"&amp;C112</f>
        <v/>
      </c>
      <c r="KR112" s="1">
        <f>IF((HW112/KK112)&lt;0.335,"G",IF((HW112/KK112)&gt;0.67,"R","A"))</f>
        <v/>
      </c>
      <c r="KS112" s="1">
        <f>IF((HX112/KK112)&lt;0.335,"G",IF((HX112/KK112)&gt;0.67,"R","A"))</f>
        <v/>
      </c>
      <c r="KT112" s="1">
        <f>IF((IH112/KK112)&lt;0.335,"G",IF((IH112/KK112)&gt;0.67,"R","A"))</f>
        <v/>
      </c>
      <c r="KU112" s="1">
        <f>IF((II112/KK112)&lt;0.335,"G",IF((II112/KK112)&gt;0.67,"R","A"))</f>
        <v/>
      </c>
      <c r="KV112" s="1">
        <f>IF((HZ112/KK112)&lt;0.335,"G",IF((HZ112/KK112)&gt;0.67,"R","A"))</f>
        <v/>
      </c>
      <c r="KW112" s="1">
        <f>IF((HY112/KK112)&lt;0.335,"G",IF((HY112/KK112)&gt;0.67,"R","A"))</f>
        <v/>
      </c>
      <c r="KX112" s="1">
        <f>IF((IK112/KK112)&lt;0.335,"G",IF((IK112/KK112)&gt;0.67,"R","A"))</f>
        <v/>
      </c>
      <c r="KY112" s="1">
        <f>IF((IJ112/KK112)&lt;0.335,"G",IF((IJ112/KK112)&gt;0.67,"R","A"))</f>
        <v/>
      </c>
      <c r="KZ112" s="1">
        <f>IF((HQ112/KK112)&lt;0.335,"G",IF((HQ112/KK112)&gt;0.67,"R","A"))</f>
        <v/>
      </c>
      <c r="LA112" s="1">
        <f>IF((IB112/KK112)&lt;0.335,"G",IF((IB112/KK112)&gt;0.67,"R","A"))</f>
        <v/>
      </c>
      <c r="LB112">
        <f>IF(LQ112="1-0",INDEX(Scrape!#REF!,MATCH('HT 1-0'!KP112,Scrape!$B:$B,0)),"")</f>
        <v/>
      </c>
      <c r="LC112">
        <f>IF(LQ112="1-0",INDEX(Scrape!$A:$A,MATCH('HT 1-0'!KP112,Scrape!$B:$B,0)),"")</f>
        <v/>
      </c>
      <c r="LD112">
        <f>IF(LQ112="1-0",INDEX(Scrape!$B:$B,MATCH('HT 1-0'!KP112,Scrape!$B:$B,0)),"")</f>
        <v/>
      </c>
      <c r="LE112">
        <f>IF(LQ112="1-0",INDEX(Scrape!$C:$C,MATCH('HT 1-0'!KP112,Scrape!$B:$B,0)),"")</f>
        <v/>
      </c>
      <c r="LF112">
        <f>IF(LQ112="1-0",INDEX(Scrape!$D:$D,MATCH('HT 1-0'!KP112,Scrape!$B:$B,0)),"")</f>
        <v/>
      </c>
      <c r="LG112">
        <f>IF(LQ112="1-0",INDEX(Scrape!$E:$E,MATCH('HT 1-0'!KP112,Scrape!$B:$B,0)),"")</f>
        <v/>
      </c>
      <c r="LH112">
        <f>IF(LQ112="1-0",INDEX(Scrape!$F:$F,MATCH('HT 1-0'!KP112,Scrape!$B:$B,0)),"")</f>
        <v/>
      </c>
      <c r="LI112">
        <f>IF(LQ112="1-0",INDEX(Scrape!$G:$G,MATCH('HT 1-0'!KP112,Scrape!$B:$B,0)),"")</f>
        <v/>
      </c>
      <c r="LJ112">
        <f>IF(LQ112="1-0",INDEX(Scrape!$H:$H,MATCH('HT 1-0'!KP112,Scrape!$B:$B,0)),"")</f>
        <v/>
      </c>
      <c r="LK112">
        <f>IF(LQ112="1-0",INDEX(Scrape!$I:$I,MATCH('HT 1-0'!KP112,Scrape!$B:$B,0)),"")</f>
        <v/>
      </c>
      <c r="LL112">
        <f>IF(LQ112="1-0",INDEX(Scrape!$J:$J,MATCH('HT 1-0'!KP112,Scrape!$B:$B,0)),"")</f>
        <v/>
      </c>
      <c r="LM112">
        <f>IF(LQ112="1-0",INDEX(Scrape!$K:$K,MATCH('HT 1-0'!KP112,Scrape!$B:$B,0)),"")</f>
        <v/>
      </c>
      <c r="LN112">
        <f>IF(LQ112="1-0",INDEX(Scrape!$L:$L,MATCH('HT 1-0'!KP112,Scrape!$B:$B,0)),"")</f>
        <v/>
      </c>
      <c r="LO112">
        <f>IF(LQ112="1-0",INDEX(Scrape!$M:$M,MATCH('HT 1-0'!KP112,Scrape!$B:$B,0)),"")</f>
        <v/>
      </c>
      <c r="LP112">
        <f>IF(LQ112="1-0",INDEX(Scrape!$N:$N,MATCH('HT 1-0'!KP112,Scrape!$B:$B,0)),"")</f>
        <v/>
      </c>
      <c r="LQ112">
        <f>INDEX(Scrape!$O:$O,MATCH('HT 1-0'!KP112,Scrape!$B:$B,0))</f>
        <v/>
      </c>
      <c r="LR112">
        <f>(1/LJ112)+(1/LI112)+(1/LH112)</f>
        <v/>
      </c>
      <c r="LS112">
        <f>(1/LG112)+(1/LF112)+(1/LE112)</f>
        <v/>
      </c>
      <c r="LT112" s="8">
        <f>IF(INDEX(#REF!,MATCH(KQ112,#REF!,0))=INDEX(#REF!,MATCH(KQ112,#REF!,0)),INDEX(#REF!,MATCH(KQ112,#REF!,0)),"ERROR")</f>
        <v/>
      </c>
      <c r="LU112" s="4">
        <f>IF(KR112="G",2,IF(KR112="R",0.5,IF(KR112="A",1)))</f>
        <v/>
      </c>
      <c r="LV112" s="4">
        <f>IF(KS112="G",0.5,IF(KS112="R",2,IF(KS112="A",1)))</f>
        <v/>
      </c>
      <c r="LW112" s="4">
        <f>IF(KT112="G",2,IF(KT112="R",0.5,IF(KT112="A",1)))</f>
        <v/>
      </c>
      <c r="LX112" s="4">
        <f>IF(KU112="G",0.5,IF(KU112="R",2,IF(KU112="A",1)))</f>
        <v/>
      </c>
      <c r="LY112" s="7">
        <f>(LK112*(LU112+LX112)+(LL112*(LU112+LX112)))</f>
        <v/>
      </c>
      <c r="LZ112" s="7">
        <f>(LN112*(LV112+LW112)+(LO112*(LV112+LW112)))</f>
        <v/>
      </c>
      <c r="MA112" s="11">
        <f>LY112-LZ112</f>
        <v/>
      </c>
      <c r="MB112" s="5">
        <f>MA112+2</f>
        <v/>
      </c>
      <c r="MC112" s="6">
        <f>MA112-2</f>
        <v/>
      </c>
      <c r="MD112" s="4">
        <f>LE112</f>
        <v/>
      </c>
      <c r="ME112" s="9">
        <f>IF(MD112=0,1000,MD112+0.75)</f>
        <v/>
      </c>
      <c r="MF112" s="10">
        <f>IF(MD112=0,0,MD112-0.75)</f>
        <v/>
      </c>
      <c r="MG112" s="4">
        <f>((LM112*(LU112+LX112))-((LP112*(LV112+LW112))))</f>
        <v/>
      </c>
      <c r="MH112" s="9">
        <f>MG112*1.2</f>
        <v/>
      </c>
      <c r="MI112" s="10">
        <f>MG112*0.8</f>
        <v/>
      </c>
      <c r="MJ112">
        <f>IFERROR(NX112,"")</f>
        <v/>
      </c>
      <c r="MK112">
        <f>IFERROR(NY112,"")</f>
        <v/>
      </c>
      <c r="ML112">
        <f>IFERROR(NZ112,"")</f>
        <v/>
      </c>
      <c r="MM112">
        <f>IFERROR(OA112,"")</f>
        <v/>
      </c>
      <c r="MN112">
        <f>IFERROR(OB112,"")</f>
        <v/>
      </c>
      <c r="MO112">
        <f>IFERROR(OC112,"")</f>
        <v/>
      </c>
      <c r="MP112" s="1">
        <f>COUNTIFS(#REF!,LT112,#REF!,1,#REF!,"&gt;="&amp;MC112,#REF!,"&lt;="&amp;MB112,#REF!,"&lt;="&amp;ME112,#REF!,"&gt;="&amp;MF112,#REF!,"="&amp;KV112,#REF!,"="&amp;KX112)</f>
        <v/>
      </c>
      <c r="MQ112" s="1">
        <f>COUNTIFS(#REF!,LT112,#REF!,0,#REF!,"&gt;="&amp;MC112,#REF!,"&lt;="&amp;MB112,#REF!,"&lt;="&amp;ME112,#REF!,"&gt;="&amp;MF112,#REF!,"="&amp;KV112,#REF!,"="&amp;KX112)</f>
        <v/>
      </c>
      <c r="MR112" s="1">
        <f>COUNTIFS(#REF!,LT112,#REF!,1,#REF!,"&gt;="&amp;MC112,#REF!,"&lt;="&amp;MB112,#REF!,"&lt;="&amp;ME112,#REF!,"&gt;="&amp;MF112,#REF!,"="&amp;KW112,#REF!,"="&amp;KY112)</f>
        <v/>
      </c>
      <c r="MS112" s="1">
        <f>COUNTIFS(#REF!,LT112,#REF!,0,#REF!,"&gt;="&amp;MC112,#REF!,"&lt;="&amp;MB112,#REF!,"&lt;="&amp;ME112,#REF!,"&gt;="&amp;MF112,#REF!,"="&amp;KW112,#REF!,"="&amp;KY112)</f>
        <v/>
      </c>
      <c r="MT112" s="1">
        <f>COUNTIFS(#REF!,LT112,#REF!,1,#REF!,"&gt;="&amp;MI112,#REF!,"&lt;="&amp;MH112,#REF!,"&lt;="&amp;ME112,#REF!,"&gt;="&amp;MF112)</f>
        <v/>
      </c>
      <c r="MU112" s="1">
        <f>COUNTIFS(#REF!,LT112,#REF!,0,#REF!,"&gt;="&amp;MI112,#REF!,"&lt;="&amp;MH112,#REF!,"&lt;="&amp;ME112,#REF!,"&gt;="&amp;MF112)</f>
        <v/>
      </c>
      <c r="MV112" s="1">
        <f>COUNTIFS(#REF!,LT112,#REF!,1,#REF!,"&gt;="&amp;MI112,#REF!,"&lt;="&amp;MH112,#REF!,"="&amp;KZ112,#REF!,"="&amp;LA112,#REF!,"&lt;="&amp;ME112,#REF!,"&gt;="&amp;MF112)</f>
        <v/>
      </c>
      <c r="MW112" s="1">
        <f>COUNTIFS(#REF!,LT112,#REF!,0,#REF!,"&gt;="&amp;MI112,#REF!,"&lt;="&amp;MH112,#REF!,"="&amp;KZ112,#REF!,"="&amp;LA112,#REF!,"&lt;="&amp;ME112,#REF!,"&gt;="&amp;MF112)</f>
        <v/>
      </c>
      <c r="MX112" s="1">
        <f>COUNTIFS(#REF!,LT112,#REF!,1,#REF!,"&gt;="&amp;MC112,#REF!,"&lt;="&amp;MB112,#REF!,"&lt;="&amp;ME112,#REF!,"&gt;="&amp;MF112)</f>
        <v/>
      </c>
      <c r="MY112" s="1">
        <f>COUNTIFS(#REF!,LT112,#REF!,0,#REF!,"&gt;="&amp;MC112,#REF!,"&lt;="&amp;MB112,#REF!,"&lt;="&amp;ME112,#REF!,"&gt;="&amp;MF112)</f>
        <v/>
      </c>
      <c r="MZ112" s="1">
        <f>COUNTIFS(#REF!,LT112,#REF!,1,#REF!,"&lt;="&amp;ME112,#REF!,"&gt;="&amp;MF112,#REF!,"="&amp;KV112,#REF!,"="&amp;KX112)</f>
        <v/>
      </c>
      <c r="NA112" s="1">
        <f>COUNTIFS(#REF!,LT112,#REF!,0,#REF!,"&lt;="&amp;ME112,#REF!,"&gt;="&amp;MF112,#REF!,"="&amp;KV112,#REF!,"="&amp;KX112)</f>
        <v/>
      </c>
      <c r="NB112" s="1">
        <f>COUNTIFS(#REF!,LT112,#REF!,1,#REF!,"&lt;="&amp;ME112,#REF!,"&gt;="&amp;MF112,#REF!,"="&amp;KW112,#REF!,"="&amp;KY112)</f>
        <v/>
      </c>
      <c r="NC112" s="1">
        <f>COUNTIFS(#REF!,LT112,#REF!,0,#REF!,"&lt;="&amp;ME112,#REF!,"&gt;="&amp;MF112,#REF!,"="&amp;KW112,#REF!,"="&amp;KY112)</f>
        <v/>
      </c>
      <c r="ND112" s="1">
        <f>MP112+MR112+MT112+MV112+MX112+MZ112+NB112</f>
        <v/>
      </c>
      <c r="NE112" s="1">
        <f>MQ112+MS112+MU112+MW112+MY112+NA112+NC112</f>
        <v/>
      </c>
      <c r="NF112" s="1">
        <f>ND112+NE112</f>
        <v/>
      </c>
      <c r="NG112" s="33">
        <f>ND112/(ND112+NE112)</f>
        <v/>
      </c>
      <c r="NH112" s="3">
        <f>1/NG112</f>
        <v/>
      </c>
      <c r="NI112" s="1">
        <f>LH112</f>
        <v/>
      </c>
      <c r="NJ112" s="79">
        <f>((1-NG112)*(1/(NI112-1))*0.98-(NG112*1))</f>
        <v/>
      </c>
      <c r="NK112" s="34">
        <f>IF(LR112&lt;0.9,0,IF(AND(LR112&gt;1.1),0,1))</f>
        <v/>
      </c>
      <c r="NL112" s="34">
        <f>IF(LS112&lt;0.9,0,IF(AND(LS112&gt;1.1),0,1))</f>
        <v/>
      </c>
      <c r="NM112" s="32">
        <f>IF(NF112&gt;99,1,0)</f>
        <v/>
      </c>
      <c r="NN112" s="32">
        <f>IF(NJ112&gt;0.0799,1,0)</f>
        <v/>
      </c>
      <c r="NO112" s="32">
        <f>IF(NJ112&gt;NQ112,1,0)</f>
        <v/>
      </c>
      <c r="NP112" s="32">
        <f>NM112+NN112+NO112+NK112+NL112</f>
        <v/>
      </c>
      <c r="NQ112" s="79">
        <f>(((100*NG112)*(NI112-1)*0.98)-((1-NG112)*100))/100</f>
        <v/>
      </c>
      <c r="NR112" s="34">
        <f>IF(LR112&lt;0.9,0,IF(AND(LR112&gt;1.1),0,1))</f>
        <v/>
      </c>
      <c r="NS112" s="34">
        <f>IF(LS112&lt;0.9,0,IF(AND(LS112&gt;1.1),0,1))</f>
        <v/>
      </c>
      <c r="NT112" s="32">
        <f>IF(NF112&gt;99,1,0)</f>
        <v/>
      </c>
      <c r="NU112" s="32">
        <f>IF(NQ112&gt;0.0799,1,0)</f>
        <v/>
      </c>
      <c r="NV112" s="32">
        <f>IF(NQ112&gt;NJ112,1,0)</f>
        <v/>
      </c>
      <c r="NW112" s="32">
        <f>NT112+NU112+NV112+NR112+NS112</f>
        <v/>
      </c>
      <c r="NX112">
        <f>IF(NP112=5,"LayHome1-0",IF(AND(NW112=5),"BackHome1-0",""))</f>
        <v/>
      </c>
      <c r="NY112">
        <f>IF(NP112=5,KN112,IF(AND(NW112=5),KN112,""))</f>
        <v/>
      </c>
      <c r="NZ112">
        <f>IF(NP112=5,"Match Odds",IF(AND(NW112=5),"Match Odds",""))</f>
        <v/>
      </c>
      <c r="OA112">
        <f>IF(NP112=5,KP112,IF(AND(NW112=5),KP112,""))</f>
        <v/>
      </c>
      <c r="OB112">
        <f>IF(NP112=5,"MATCH_ODDS",IF(AND(NW112=5),"MATCH_ODDS",""))</f>
        <v/>
      </c>
      <c r="OC112">
        <f>IF(NP112=5,"LAY",IF(AND(NW112=5),"BACK",""))</f>
        <v/>
      </c>
    </row>
    <row r="113" ht="16.5" customHeight="1" thickBot="1" thickTop="1">
      <c r="A113" s="2" t="n"/>
      <c r="KN113" s="1">
        <f>IF(INDEX(#REF!,MATCH('HT 1-0'!D113,#REF!,0))=INDEX(#REF!,MATCH('HT 1-0'!D113,#REF!,0)),INDEX(#REF!,MATCH('HT 1-0'!D113,#REF!,0)),"ERROR")</f>
        <v/>
      </c>
      <c r="KO113" s="1">
        <f>IF(INDEX(#REF!,MATCH('HT 1-0'!E113,#REF!,0))=INDEX(#REF!,MATCH('HT 1-0'!E113,#REF!,0)),INDEX(#REF!,MATCH('HT 1-0'!E113,#REF!,0)),"ERROR")</f>
        <v/>
      </c>
      <c r="KP113" s="1">
        <f>KN113&amp;" v "&amp;KO113</f>
        <v/>
      </c>
      <c r="KQ113">
        <f>B113&amp;"_"&amp;C113</f>
        <v/>
      </c>
      <c r="KR113" s="1">
        <f>IF((HW113/KK113)&lt;0.335,"G",IF((HW113/KK113)&gt;0.67,"R","A"))</f>
        <v/>
      </c>
      <c r="KS113" s="1">
        <f>IF((HX113/KK113)&lt;0.335,"G",IF((HX113/KK113)&gt;0.67,"R","A"))</f>
        <v/>
      </c>
      <c r="KT113" s="1">
        <f>IF((IH113/KK113)&lt;0.335,"G",IF((IH113/KK113)&gt;0.67,"R","A"))</f>
        <v/>
      </c>
      <c r="KU113" s="1">
        <f>IF((II113/KK113)&lt;0.335,"G",IF((II113/KK113)&gt;0.67,"R","A"))</f>
        <v/>
      </c>
      <c r="KV113" s="1">
        <f>IF((HZ113/KK113)&lt;0.335,"G",IF((HZ113/KK113)&gt;0.67,"R","A"))</f>
        <v/>
      </c>
      <c r="KW113" s="1">
        <f>IF((HY113/KK113)&lt;0.335,"G",IF((HY113/KK113)&gt;0.67,"R","A"))</f>
        <v/>
      </c>
      <c r="KX113" s="1">
        <f>IF((IK113/KK113)&lt;0.335,"G",IF((IK113/KK113)&gt;0.67,"R","A"))</f>
        <v/>
      </c>
      <c r="KY113" s="1">
        <f>IF((IJ113/KK113)&lt;0.335,"G",IF((IJ113/KK113)&gt;0.67,"R","A"))</f>
        <v/>
      </c>
      <c r="KZ113" s="1">
        <f>IF((HQ113/KK113)&lt;0.335,"G",IF((HQ113/KK113)&gt;0.67,"R","A"))</f>
        <v/>
      </c>
      <c r="LA113" s="1">
        <f>IF((IB113/KK113)&lt;0.335,"G",IF((IB113/KK113)&gt;0.67,"R","A"))</f>
        <v/>
      </c>
      <c r="LB113">
        <f>IF(LQ113="1-0",INDEX(Scrape!#REF!,MATCH('HT 1-0'!KP113,Scrape!$B:$B,0)),"")</f>
        <v/>
      </c>
      <c r="LC113">
        <f>IF(LQ113="1-0",INDEX(Scrape!$A:$A,MATCH('HT 1-0'!KP113,Scrape!$B:$B,0)),"")</f>
        <v/>
      </c>
      <c r="LD113">
        <f>IF(LQ113="1-0",INDEX(Scrape!$B:$B,MATCH('HT 1-0'!KP113,Scrape!$B:$B,0)),"")</f>
        <v/>
      </c>
      <c r="LE113">
        <f>IF(LQ113="1-0",INDEX(Scrape!$C:$C,MATCH('HT 1-0'!KP113,Scrape!$B:$B,0)),"")</f>
        <v/>
      </c>
      <c r="LF113">
        <f>IF(LQ113="1-0",INDEX(Scrape!$D:$D,MATCH('HT 1-0'!KP113,Scrape!$B:$B,0)),"")</f>
        <v/>
      </c>
      <c r="LG113">
        <f>IF(LQ113="1-0",INDEX(Scrape!$E:$E,MATCH('HT 1-0'!KP113,Scrape!$B:$B,0)),"")</f>
        <v/>
      </c>
      <c r="LH113">
        <f>IF(LQ113="1-0",INDEX(Scrape!$F:$F,MATCH('HT 1-0'!KP113,Scrape!$B:$B,0)),"")</f>
        <v/>
      </c>
      <c r="LI113">
        <f>IF(LQ113="1-0",INDEX(Scrape!$G:$G,MATCH('HT 1-0'!KP113,Scrape!$B:$B,0)),"")</f>
        <v/>
      </c>
      <c r="LJ113">
        <f>IF(LQ113="1-0",INDEX(Scrape!$H:$H,MATCH('HT 1-0'!KP113,Scrape!$B:$B,0)),"")</f>
        <v/>
      </c>
      <c r="LK113">
        <f>IF(LQ113="1-0",INDEX(Scrape!$I:$I,MATCH('HT 1-0'!KP113,Scrape!$B:$B,0)),"")</f>
        <v/>
      </c>
      <c r="LL113">
        <f>IF(LQ113="1-0",INDEX(Scrape!$J:$J,MATCH('HT 1-0'!KP113,Scrape!$B:$B,0)),"")</f>
        <v/>
      </c>
      <c r="LM113">
        <f>IF(LQ113="1-0",INDEX(Scrape!$K:$K,MATCH('HT 1-0'!KP113,Scrape!$B:$B,0)),"")</f>
        <v/>
      </c>
      <c r="LN113">
        <f>IF(LQ113="1-0",INDEX(Scrape!$L:$L,MATCH('HT 1-0'!KP113,Scrape!$B:$B,0)),"")</f>
        <v/>
      </c>
      <c r="LO113">
        <f>IF(LQ113="1-0",INDEX(Scrape!$M:$M,MATCH('HT 1-0'!KP113,Scrape!$B:$B,0)),"")</f>
        <v/>
      </c>
      <c r="LP113">
        <f>IF(LQ113="1-0",INDEX(Scrape!$N:$N,MATCH('HT 1-0'!KP113,Scrape!$B:$B,0)),"")</f>
        <v/>
      </c>
      <c r="LQ113">
        <f>INDEX(Scrape!$O:$O,MATCH('HT 1-0'!KP113,Scrape!$B:$B,0))</f>
        <v/>
      </c>
      <c r="LR113">
        <f>(1/LJ113)+(1/LI113)+(1/LH113)</f>
        <v/>
      </c>
      <c r="LS113">
        <f>(1/LG113)+(1/LF113)+(1/LE113)</f>
        <v/>
      </c>
      <c r="LT113" s="8">
        <f>IF(INDEX(#REF!,MATCH(KQ113,#REF!,0))=INDEX(#REF!,MATCH(KQ113,#REF!,0)),INDEX(#REF!,MATCH(KQ113,#REF!,0)),"ERROR")</f>
        <v/>
      </c>
      <c r="LU113" s="4">
        <f>IF(KR113="G",2,IF(KR113="R",0.5,IF(KR113="A",1)))</f>
        <v/>
      </c>
      <c r="LV113" s="4">
        <f>IF(KS113="G",0.5,IF(KS113="R",2,IF(KS113="A",1)))</f>
        <v/>
      </c>
      <c r="LW113" s="4">
        <f>IF(KT113="G",2,IF(KT113="R",0.5,IF(KT113="A",1)))</f>
        <v/>
      </c>
      <c r="LX113" s="4">
        <f>IF(KU113="G",0.5,IF(KU113="R",2,IF(KU113="A",1)))</f>
        <v/>
      </c>
      <c r="LY113" s="7">
        <f>(LK113*(LU113+LX113)+(LL113*(LU113+LX113)))</f>
        <v/>
      </c>
      <c r="LZ113" s="7">
        <f>(LN113*(LV113+LW113)+(LO113*(LV113+LW113)))</f>
        <v/>
      </c>
      <c r="MA113" s="11">
        <f>LY113-LZ113</f>
        <v/>
      </c>
      <c r="MB113" s="5">
        <f>MA113+2</f>
        <v/>
      </c>
      <c r="MC113" s="6">
        <f>MA113-2</f>
        <v/>
      </c>
      <c r="MD113" s="4">
        <f>LE113</f>
        <v/>
      </c>
      <c r="ME113" s="9">
        <f>IF(MD113=0,1000,MD113+0.75)</f>
        <v/>
      </c>
      <c r="MF113" s="10">
        <f>IF(MD113=0,0,MD113-0.75)</f>
        <v/>
      </c>
      <c r="MG113" s="4">
        <f>((LM113*(LU113+LX113))-((LP113*(LV113+LW113))))</f>
        <v/>
      </c>
      <c r="MH113" s="9">
        <f>MG113*1.2</f>
        <v/>
      </c>
      <c r="MI113" s="10">
        <f>MG113*0.8</f>
        <v/>
      </c>
      <c r="MJ113">
        <f>IFERROR(NX113,"")</f>
        <v/>
      </c>
      <c r="MK113">
        <f>IFERROR(NY113,"")</f>
        <v/>
      </c>
      <c r="ML113">
        <f>IFERROR(NZ113,"")</f>
        <v/>
      </c>
      <c r="MM113">
        <f>IFERROR(OA113,"")</f>
        <v/>
      </c>
      <c r="MN113">
        <f>IFERROR(OB113,"")</f>
        <v/>
      </c>
      <c r="MO113">
        <f>IFERROR(OC113,"")</f>
        <v/>
      </c>
      <c r="MP113" s="1">
        <f>COUNTIFS(#REF!,LT113,#REF!,1,#REF!,"&gt;="&amp;MC113,#REF!,"&lt;="&amp;MB113,#REF!,"&lt;="&amp;ME113,#REF!,"&gt;="&amp;MF113,#REF!,"="&amp;KV113,#REF!,"="&amp;KX113)</f>
        <v/>
      </c>
      <c r="MQ113" s="1">
        <f>COUNTIFS(#REF!,LT113,#REF!,0,#REF!,"&gt;="&amp;MC113,#REF!,"&lt;="&amp;MB113,#REF!,"&lt;="&amp;ME113,#REF!,"&gt;="&amp;MF113,#REF!,"="&amp;KV113,#REF!,"="&amp;KX113)</f>
        <v/>
      </c>
      <c r="MR113" s="1">
        <f>COUNTIFS(#REF!,LT113,#REF!,1,#REF!,"&gt;="&amp;MC113,#REF!,"&lt;="&amp;MB113,#REF!,"&lt;="&amp;ME113,#REF!,"&gt;="&amp;MF113,#REF!,"="&amp;KW113,#REF!,"="&amp;KY113)</f>
        <v/>
      </c>
      <c r="MS113" s="1">
        <f>COUNTIFS(#REF!,LT113,#REF!,0,#REF!,"&gt;="&amp;MC113,#REF!,"&lt;="&amp;MB113,#REF!,"&lt;="&amp;ME113,#REF!,"&gt;="&amp;MF113,#REF!,"="&amp;KW113,#REF!,"="&amp;KY113)</f>
        <v/>
      </c>
      <c r="MT113" s="1">
        <f>COUNTIFS(#REF!,LT113,#REF!,1,#REF!,"&gt;="&amp;MI113,#REF!,"&lt;="&amp;MH113,#REF!,"&lt;="&amp;ME113,#REF!,"&gt;="&amp;MF113)</f>
        <v/>
      </c>
      <c r="MU113" s="1">
        <f>COUNTIFS(#REF!,LT113,#REF!,0,#REF!,"&gt;="&amp;MI113,#REF!,"&lt;="&amp;MH113,#REF!,"&lt;="&amp;ME113,#REF!,"&gt;="&amp;MF113)</f>
        <v/>
      </c>
      <c r="MV113" s="1">
        <f>COUNTIFS(#REF!,LT113,#REF!,1,#REF!,"&gt;="&amp;MI113,#REF!,"&lt;="&amp;MH113,#REF!,"="&amp;KZ113,#REF!,"="&amp;LA113,#REF!,"&lt;="&amp;ME113,#REF!,"&gt;="&amp;MF113)</f>
        <v/>
      </c>
      <c r="MW113" s="1">
        <f>COUNTIFS(#REF!,LT113,#REF!,0,#REF!,"&gt;="&amp;MI113,#REF!,"&lt;="&amp;MH113,#REF!,"="&amp;KZ113,#REF!,"="&amp;LA113,#REF!,"&lt;="&amp;ME113,#REF!,"&gt;="&amp;MF113)</f>
        <v/>
      </c>
      <c r="MX113" s="1">
        <f>COUNTIFS(#REF!,LT113,#REF!,1,#REF!,"&gt;="&amp;MC113,#REF!,"&lt;="&amp;MB113,#REF!,"&lt;="&amp;ME113,#REF!,"&gt;="&amp;MF113)</f>
        <v/>
      </c>
      <c r="MY113" s="1">
        <f>COUNTIFS(#REF!,LT113,#REF!,0,#REF!,"&gt;="&amp;MC113,#REF!,"&lt;="&amp;MB113,#REF!,"&lt;="&amp;ME113,#REF!,"&gt;="&amp;MF113)</f>
        <v/>
      </c>
      <c r="MZ113" s="1">
        <f>COUNTIFS(#REF!,LT113,#REF!,1,#REF!,"&lt;="&amp;ME113,#REF!,"&gt;="&amp;MF113,#REF!,"="&amp;KV113,#REF!,"="&amp;KX113)</f>
        <v/>
      </c>
      <c r="NA113" s="1">
        <f>COUNTIFS(#REF!,LT113,#REF!,0,#REF!,"&lt;="&amp;ME113,#REF!,"&gt;="&amp;MF113,#REF!,"="&amp;KV113,#REF!,"="&amp;KX113)</f>
        <v/>
      </c>
      <c r="NB113" s="1">
        <f>COUNTIFS(#REF!,LT113,#REF!,1,#REF!,"&lt;="&amp;ME113,#REF!,"&gt;="&amp;MF113,#REF!,"="&amp;KW113,#REF!,"="&amp;KY113)</f>
        <v/>
      </c>
      <c r="NC113" s="1">
        <f>COUNTIFS(#REF!,LT113,#REF!,0,#REF!,"&lt;="&amp;ME113,#REF!,"&gt;="&amp;MF113,#REF!,"="&amp;KW113,#REF!,"="&amp;KY113)</f>
        <v/>
      </c>
      <c r="ND113" s="1">
        <f>MP113+MR113+MT113+MV113+MX113+MZ113+NB113</f>
        <v/>
      </c>
      <c r="NE113" s="1">
        <f>MQ113+MS113+MU113+MW113+MY113+NA113+NC113</f>
        <v/>
      </c>
      <c r="NF113" s="1">
        <f>ND113+NE113</f>
        <v/>
      </c>
      <c r="NG113" s="33">
        <f>ND113/(ND113+NE113)</f>
        <v/>
      </c>
      <c r="NH113" s="3">
        <f>1/NG113</f>
        <v/>
      </c>
      <c r="NI113" s="1">
        <f>LH113</f>
        <v/>
      </c>
      <c r="NJ113" s="79">
        <f>((1-NG113)*(1/(NI113-1))*0.98-(NG113*1))</f>
        <v/>
      </c>
      <c r="NK113" s="34">
        <f>IF(LR113&lt;0.9,0,IF(AND(LR113&gt;1.1),0,1))</f>
        <v/>
      </c>
      <c r="NL113" s="34">
        <f>IF(LS113&lt;0.9,0,IF(AND(LS113&gt;1.1),0,1))</f>
        <v/>
      </c>
      <c r="NM113" s="32">
        <f>IF(NF113&gt;99,1,0)</f>
        <v/>
      </c>
      <c r="NN113" s="32">
        <f>IF(NJ113&gt;0.0799,1,0)</f>
        <v/>
      </c>
      <c r="NO113" s="32">
        <f>IF(NJ113&gt;NQ113,1,0)</f>
        <v/>
      </c>
      <c r="NP113" s="32">
        <f>NM113+NN113+NO113+NK113+NL113</f>
        <v/>
      </c>
      <c r="NQ113" s="79">
        <f>(((100*NG113)*(NI113-1)*0.98)-((1-NG113)*100))/100</f>
        <v/>
      </c>
      <c r="NR113" s="34">
        <f>IF(LR113&lt;0.9,0,IF(AND(LR113&gt;1.1),0,1))</f>
        <v/>
      </c>
      <c r="NS113" s="34">
        <f>IF(LS113&lt;0.9,0,IF(AND(LS113&gt;1.1),0,1))</f>
        <v/>
      </c>
      <c r="NT113" s="32">
        <f>IF(NF113&gt;99,1,0)</f>
        <v/>
      </c>
      <c r="NU113" s="32">
        <f>IF(NQ113&gt;0.0799,1,0)</f>
        <v/>
      </c>
      <c r="NV113" s="32">
        <f>IF(NQ113&gt;NJ113,1,0)</f>
        <v/>
      </c>
      <c r="NW113" s="32">
        <f>NT113+NU113+NV113+NR113+NS113</f>
        <v/>
      </c>
      <c r="NX113">
        <f>IF(NP113=5,"LayHome1-0",IF(AND(NW113=5),"BackHome1-0",""))</f>
        <v/>
      </c>
      <c r="NY113">
        <f>IF(NP113=5,KN113,IF(AND(NW113=5),KN113,""))</f>
        <v/>
      </c>
      <c r="NZ113">
        <f>IF(NP113=5,"Match Odds",IF(AND(NW113=5),"Match Odds",""))</f>
        <v/>
      </c>
      <c r="OA113">
        <f>IF(NP113=5,KP113,IF(AND(NW113=5),KP113,""))</f>
        <v/>
      </c>
      <c r="OB113">
        <f>IF(NP113=5,"MATCH_ODDS",IF(AND(NW113=5),"MATCH_ODDS",""))</f>
        <v/>
      </c>
      <c r="OC113">
        <f>IF(NP113=5,"LAY",IF(AND(NW113=5),"BACK",""))</f>
        <v/>
      </c>
    </row>
    <row r="114" ht="16.5" customHeight="1" thickBot="1" thickTop="1">
      <c r="A114" s="2" t="n"/>
      <c r="KN114" s="1">
        <f>IF(INDEX(#REF!,MATCH('HT 1-0'!D114,#REF!,0))=INDEX(#REF!,MATCH('HT 1-0'!D114,#REF!,0)),INDEX(#REF!,MATCH('HT 1-0'!D114,#REF!,0)),"ERROR")</f>
        <v/>
      </c>
      <c r="KO114" s="1">
        <f>IF(INDEX(#REF!,MATCH('HT 1-0'!E114,#REF!,0))=INDEX(#REF!,MATCH('HT 1-0'!E114,#REF!,0)),INDEX(#REF!,MATCH('HT 1-0'!E114,#REF!,0)),"ERROR")</f>
        <v/>
      </c>
      <c r="KP114" s="1">
        <f>KN114&amp;" v "&amp;KO114</f>
        <v/>
      </c>
      <c r="KQ114">
        <f>B114&amp;"_"&amp;C114</f>
        <v/>
      </c>
      <c r="KR114" s="1">
        <f>IF((HW114/KK114)&lt;0.335,"G",IF((HW114/KK114)&gt;0.67,"R","A"))</f>
        <v/>
      </c>
      <c r="KS114" s="1">
        <f>IF((HX114/KK114)&lt;0.335,"G",IF((HX114/KK114)&gt;0.67,"R","A"))</f>
        <v/>
      </c>
      <c r="KT114" s="1">
        <f>IF((IH114/KK114)&lt;0.335,"G",IF((IH114/KK114)&gt;0.67,"R","A"))</f>
        <v/>
      </c>
      <c r="KU114" s="1">
        <f>IF((II114/KK114)&lt;0.335,"G",IF((II114/KK114)&gt;0.67,"R","A"))</f>
        <v/>
      </c>
      <c r="KV114" s="1">
        <f>IF((HZ114/KK114)&lt;0.335,"G",IF((HZ114/KK114)&gt;0.67,"R","A"))</f>
        <v/>
      </c>
      <c r="KW114" s="1">
        <f>IF((HY114/KK114)&lt;0.335,"G",IF((HY114/KK114)&gt;0.67,"R","A"))</f>
        <v/>
      </c>
      <c r="KX114" s="1">
        <f>IF((IK114/KK114)&lt;0.335,"G",IF((IK114/KK114)&gt;0.67,"R","A"))</f>
        <v/>
      </c>
      <c r="KY114" s="1">
        <f>IF((IJ114/KK114)&lt;0.335,"G",IF((IJ114/KK114)&gt;0.67,"R","A"))</f>
        <v/>
      </c>
      <c r="KZ114" s="1">
        <f>IF((HQ114/KK114)&lt;0.335,"G",IF((HQ114/KK114)&gt;0.67,"R","A"))</f>
        <v/>
      </c>
      <c r="LA114" s="1">
        <f>IF((IB114/KK114)&lt;0.335,"G",IF((IB114/KK114)&gt;0.67,"R","A"))</f>
        <v/>
      </c>
      <c r="LB114">
        <f>IF(LQ114="1-0",INDEX(Scrape!#REF!,MATCH('HT 1-0'!KP114,Scrape!$B:$B,0)),"")</f>
        <v/>
      </c>
      <c r="LC114">
        <f>IF(LQ114="1-0",INDEX(Scrape!$A:$A,MATCH('HT 1-0'!KP114,Scrape!$B:$B,0)),"")</f>
        <v/>
      </c>
      <c r="LD114">
        <f>IF(LQ114="1-0",INDEX(Scrape!$B:$B,MATCH('HT 1-0'!KP114,Scrape!$B:$B,0)),"")</f>
        <v/>
      </c>
      <c r="LE114">
        <f>IF(LQ114="1-0",INDEX(Scrape!$C:$C,MATCH('HT 1-0'!KP114,Scrape!$B:$B,0)),"")</f>
        <v/>
      </c>
      <c r="LF114">
        <f>IF(LQ114="1-0",INDEX(Scrape!$D:$D,MATCH('HT 1-0'!KP114,Scrape!$B:$B,0)),"")</f>
        <v/>
      </c>
      <c r="LG114">
        <f>IF(LQ114="1-0",INDEX(Scrape!$E:$E,MATCH('HT 1-0'!KP114,Scrape!$B:$B,0)),"")</f>
        <v/>
      </c>
      <c r="LH114">
        <f>IF(LQ114="1-0",INDEX(Scrape!$F:$F,MATCH('HT 1-0'!KP114,Scrape!$B:$B,0)),"")</f>
        <v/>
      </c>
      <c r="LI114">
        <f>IF(LQ114="1-0",INDEX(Scrape!$G:$G,MATCH('HT 1-0'!KP114,Scrape!$B:$B,0)),"")</f>
        <v/>
      </c>
      <c r="LJ114">
        <f>IF(LQ114="1-0",INDEX(Scrape!$H:$H,MATCH('HT 1-0'!KP114,Scrape!$B:$B,0)),"")</f>
        <v/>
      </c>
      <c r="LK114">
        <f>IF(LQ114="1-0",INDEX(Scrape!$I:$I,MATCH('HT 1-0'!KP114,Scrape!$B:$B,0)),"")</f>
        <v/>
      </c>
      <c r="LL114">
        <f>IF(LQ114="1-0",INDEX(Scrape!$J:$J,MATCH('HT 1-0'!KP114,Scrape!$B:$B,0)),"")</f>
        <v/>
      </c>
      <c r="LM114">
        <f>IF(LQ114="1-0",INDEX(Scrape!$K:$K,MATCH('HT 1-0'!KP114,Scrape!$B:$B,0)),"")</f>
        <v/>
      </c>
      <c r="LN114">
        <f>IF(LQ114="1-0",INDEX(Scrape!$L:$L,MATCH('HT 1-0'!KP114,Scrape!$B:$B,0)),"")</f>
        <v/>
      </c>
      <c r="LO114">
        <f>IF(LQ114="1-0",INDEX(Scrape!$M:$M,MATCH('HT 1-0'!KP114,Scrape!$B:$B,0)),"")</f>
        <v/>
      </c>
      <c r="LP114">
        <f>IF(LQ114="1-0",INDEX(Scrape!$N:$N,MATCH('HT 1-0'!KP114,Scrape!$B:$B,0)),"")</f>
        <v/>
      </c>
      <c r="LQ114">
        <f>INDEX(Scrape!$O:$O,MATCH('HT 1-0'!KP114,Scrape!$B:$B,0))</f>
        <v/>
      </c>
      <c r="LR114">
        <f>(1/LJ114)+(1/LI114)+(1/LH114)</f>
        <v/>
      </c>
      <c r="LS114">
        <f>(1/LG114)+(1/LF114)+(1/LE114)</f>
        <v/>
      </c>
      <c r="LT114" s="8">
        <f>IF(INDEX(#REF!,MATCH(KQ114,#REF!,0))=INDEX(#REF!,MATCH(KQ114,#REF!,0)),INDEX(#REF!,MATCH(KQ114,#REF!,0)),"ERROR")</f>
        <v/>
      </c>
      <c r="LU114" s="4">
        <f>IF(KR114="G",2,IF(KR114="R",0.5,IF(KR114="A",1)))</f>
        <v/>
      </c>
      <c r="LV114" s="4">
        <f>IF(KS114="G",0.5,IF(KS114="R",2,IF(KS114="A",1)))</f>
        <v/>
      </c>
      <c r="LW114" s="4">
        <f>IF(KT114="G",2,IF(KT114="R",0.5,IF(KT114="A",1)))</f>
        <v/>
      </c>
      <c r="LX114" s="4">
        <f>IF(KU114="G",0.5,IF(KU114="R",2,IF(KU114="A",1)))</f>
        <v/>
      </c>
      <c r="LY114" s="7">
        <f>(LK114*(LU114+LX114)+(LL114*(LU114+LX114)))</f>
        <v/>
      </c>
      <c r="LZ114" s="7">
        <f>(LN114*(LV114+LW114)+(LO114*(LV114+LW114)))</f>
        <v/>
      </c>
      <c r="MA114" s="11">
        <f>LY114-LZ114</f>
        <v/>
      </c>
      <c r="MB114" s="5">
        <f>MA114+2</f>
        <v/>
      </c>
      <c r="MC114" s="6">
        <f>MA114-2</f>
        <v/>
      </c>
      <c r="MD114" s="4">
        <f>LE114</f>
        <v/>
      </c>
      <c r="ME114" s="9">
        <f>IF(MD114=0,1000,MD114+0.75)</f>
        <v/>
      </c>
      <c r="MF114" s="10">
        <f>IF(MD114=0,0,MD114-0.75)</f>
        <v/>
      </c>
      <c r="MG114" s="4">
        <f>((LM114*(LU114+LX114))-((LP114*(LV114+LW114))))</f>
        <v/>
      </c>
      <c r="MH114" s="9">
        <f>MG114*1.2</f>
        <v/>
      </c>
      <c r="MI114" s="10">
        <f>MG114*0.8</f>
        <v/>
      </c>
      <c r="MJ114">
        <f>IFERROR(NX114,"")</f>
        <v/>
      </c>
      <c r="MK114">
        <f>IFERROR(NY114,"")</f>
        <v/>
      </c>
      <c r="ML114">
        <f>IFERROR(NZ114,"")</f>
        <v/>
      </c>
      <c r="MM114">
        <f>IFERROR(OA114,"")</f>
        <v/>
      </c>
      <c r="MN114">
        <f>IFERROR(OB114,"")</f>
        <v/>
      </c>
      <c r="MO114">
        <f>IFERROR(OC114,"")</f>
        <v/>
      </c>
      <c r="MP114" s="1">
        <f>COUNTIFS(#REF!,LT114,#REF!,1,#REF!,"&gt;="&amp;MC114,#REF!,"&lt;="&amp;MB114,#REF!,"&lt;="&amp;ME114,#REF!,"&gt;="&amp;MF114,#REF!,"="&amp;KV114,#REF!,"="&amp;KX114)</f>
        <v/>
      </c>
      <c r="MQ114" s="1">
        <f>COUNTIFS(#REF!,LT114,#REF!,0,#REF!,"&gt;="&amp;MC114,#REF!,"&lt;="&amp;MB114,#REF!,"&lt;="&amp;ME114,#REF!,"&gt;="&amp;MF114,#REF!,"="&amp;KV114,#REF!,"="&amp;KX114)</f>
        <v/>
      </c>
      <c r="MR114" s="1">
        <f>COUNTIFS(#REF!,LT114,#REF!,1,#REF!,"&gt;="&amp;MC114,#REF!,"&lt;="&amp;MB114,#REF!,"&lt;="&amp;ME114,#REF!,"&gt;="&amp;MF114,#REF!,"="&amp;KW114,#REF!,"="&amp;KY114)</f>
        <v/>
      </c>
      <c r="MS114" s="1">
        <f>COUNTIFS(#REF!,LT114,#REF!,0,#REF!,"&gt;="&amp;MC114,#REF!,"&lt;="&amp;MB114,#REF!,"&lt;="&amp;ME114,#REF!,"&gt;="&amp;MF114,#REF!,"="&amp;KW114,#REF!,"="&amp;KY114)</f>
        <v/>
      </c>
      <c r="MT114" s="1">
        <f>COUNTIFS(#REF!,LT114,#REF!,1,#REF!,"&gt;="&amp;MI114,#REF!,"&lt;="&amp;MH114,#REF!,"&lt;="&amp;ME114,#REF!,"&gt;="&amp;MF114)</f>
        <v/>
      </c>
      <c r="MU114" s="1">
        <f>COUNTIFS(#REF!,LT114,#REF!,0,#REF!,"&gt;="&amp;MI114,#REF!,"&lt;="&amp;MH114,#REF!,"&lt;="&amp;ME114,#REF!,"&gt;="&amp;MF114)</f>
        <v/>
      </c>
      <c r="MV114" s="1">
        <f>COUNTIFS(#REF!,LT114,#REF!,1,#REF!,"&gt;="&amp;MI114,#REF!,"&lt;="&amp;MH114,#REF!,"="&amp;KZ114,#REF!,"="&amp;LA114,#REF!,"&lt;="&amp;ME114,#REF!,"&gt;="&amp;MF114)</f>
        <v/>
      </c>
      <c r="MW114" s="1">
        <f>COUNTIFS(#REF!,LT114,#REF!,0,#REF!,"&gt;="&amp;MI114,#REF!,"&lt;="&amp;MH114,#REF!,"="&amp;KZ114,#REF!,"="&amp;LA114,#REF!,"&lt;="&amp;ME114,#REF!,"&gt;="&amp;MF114)</f>
        <v/>
      </c>
      <c r="MX114" s="1">
        <f>COUNTIFS(#REF!,LT114,#REF!,1,#REF!,"&gt;="&amp;MC114,#REF!,"&lt;="&amp;MB114,#REF!,"&lt;="&amp;ME114,#REF!,"&gt;="&amp;MF114)</f>
        <v/>
      </c>
      <c r="MY114" s="1">
        <f>COUNTIFS(#REF!,LT114,#REF!,0,#REF!,"&gt;="&amp;MC114,#REF!,"&lt;="&amp;MB114,#REF!,"&lt;="&amp;ME114,#REF!,"&gt;="&amp;MF114)</f>
        <v/>
      </c>
      <c r="MZ114" s="1">
        <f>COUNTIFS(#REF!,LT114,#REF!,1,#REF!,"&lt;="&amp;ME114,#REF!,"&gt;="&amp;MF114,#REF!,"="&amp;KV114,#REF!,"="&amp;KX114)</f>
        <v/>
      </c>
      <c r="NA114" s="1">
        <f>COUNTIFS(#REF!,LT114,#REF!,0,#REF!,"&lt;="&amp;ME114,#REF!,"&gt;="&amp;MF114,#REF!,"="&amp;KV114,#REF!,"="&amp;KX114)</f>
        <v/>
      </c>
      <c r="NB114" s="1">
        <f>COUNTIFS(#REF!,LT114,#REF!,1,#REF!,"&lt;="&amp;ME114,#REF!,"&gt;="&amp;MF114,#REF!,"="&amp;KW114,#REF!,"="&amp;KY114)</f>
        <v/>
      </c>
      <c r="NC114" s="1">
        <f>COUNTIFS(#REF!,LT114,#REF!,0,#REF!,"&lt;="&amp;ME114,#REF!,"&gt;="&amp;MF114,#REF!,"="&amp;KW114,#REF!,"="&amp;KY114)</f>
        <v/>
      </c>
      <c r="ND114" s="1">
        <f>MP114+MR114+MT114+MV114+MX114+MZ114+NB114</f>
        <v/>
      </c>
      <c r="NE114" s="1">
        <f>MQ114+MS114+MU114+MW114+MY114+NA114+NC114</f>
        <v/>
      </c>
      <c r="NF114" s="1">
        <f>ND114+NE114</f>
        <v/>
      </c>
      <c r="NG114" s="33">
        <f>ND114/(ND114+NE114)</f>
        <v/>
      </c>
      <c r="NH114" s="3">
        <f>1/NG114</f>
        <v/>
      </c>
      <c r="NI114" s="1">
        <f>LH114</f>
        <v/>
      </c>
      <c r="NJ114" s="79">
        <f>((1-NG114)*(1/(NI114-1))*0.98-(NG114*1))</f>
        <v/>
      </c>
      <c r="NK114" s="34">
        <f>IF(LR114&lt;0.9,0,IF(AND(LR114&gt;1.1),0,1))</f>
        <v/>
      </c>
      <c r="NL114" s="34">
        <f>IF(LS114&lt;0.9,0,IF(AND(LS114&gt;1.1),0,1))</f>
        <v/>
      </c>
      <c r="NM114" s="32">
        <f>IF(NF114&gt;99,1,0)</f>
        <v/>
      </c>
      <c r="NN114" s="32">
        <f>IF(NJ114&gt;0.0799,1,0)</f>
        <v/>
      </c>
      <c r="NO114" s="32">
        <f>IF(NJ114&gt;NQ114,1,0)</f>
        <v/>
      </c>
      <c r="NP114" s="32">
        <f>NM114+NN114+NO114+NK114+NL114</f>
        <v/>
      </c>
      <c r="NQ114" s="79">
        <f>(((100*NG114)*(NI114-1)*0.98)-((1-NG114)*100))/100</f>
        <v/>
      </c>
      <c r="NR114" s="34">
        <f>IF(LR114&lt;0.9,0,IF(AND(LR114&gt;1.1),0,1))</f>
        <v/>
      </c>
      <c r="NS114" s="34">
        <f>IF(LS114&lt;0.9,0,IF(AND(LS114&gt;1.1),0,1))</f>
        <v/>
      </c>
      <c r="NT114" s="32">
        <f>IF(NF114&gt;99,1,0)</f>
        <v/>
      </c>
      <c r="NU114" s="32">
        <f>IF(NQ114&gt;0.0799,1,0)</f>
        <v/>
      </c>
      <c r="NV114" s="32">
        <f>IF(NQ114&gt;NJ114,1,0)</f>
        <v/>
      </c>
      <c r="NW114" s="32">
        <f>NT114+NU114+NV114+NR114+NS114</f>
        <v/>
      </c>
      <c r="NX114">
        <f>IF(NP114=5,"LayHome1-0",IF(AND(NW114=5),"BackHome1-0",""))</f>
        <v/>
      </c>
      <c r="NY114">
        <f>IF(NP114=5,KN114,IF(AND(NW114=5),KN114,""))</f>
        <v/>
      </c>
      <c r="NZ114">
        <f>IF(NP114=5,"Match Odds",IF(AND(NW114=5),"Match Odds",""))</f>
        <v/>
      </c>
      <c r="OA114">
        <f>IF(NP114=5,KP114,IF(AND(NW114=5),KP114,""))</f>
        <v/>
      </c>
      <c r="OB114">
        <f>IF(NP114=5,"MATCH_ODDS",IF(AND(NW114=5),"MATCH_ODDS",""))</f>
        <v/>
      </c>
      <c r="OC114">
        <f>IF(NP114=5,"LAY",IF(AND(NW114=5),"BACK",""))</f>
        <v/>
      </c>
    </row>
    <row r="115" ht="16.5" customHeight="1" thickBot="1" thickTop="1">
      <c r="A115" s="2" t="n"/>
      <c r="KN115" s="1">
        <f>IF(INDEX(#REF!,MATCH('HT 1-0'!D115,#REF!,0))=INDEX(#REF!,MATCH('HT 1-0'!D115,#REF!,0)),INDEX(#REF!,MATCH('HT 1-0'!D115,#REF!,0)),"ERROR")</f>
        <v/>
      </c>
      <c r="KO115" s="1">
        <f>IF(INDEX(#REF!,MATCH('HT 1-0'!E115,#REF!,0))=INDEX(#REF!,MATCH('HT 1-0'!E115,#REF!,0)),INDEX(#REF!,MATCH('HT 1-0'!E115,#REF!,0)),"ERROR")</f>
        <v/>
      </c>
      <c r="KP115" s="1">
        <f>KN115&amp;" v "&amp;KO115</f>
        <v/>
      </c>
      <c r="KQ115">
        <f>B115&amp;"_"&amp;C115</f>
        <v/>
      </c>
      <c r="KR115" s="1">
        <f>IF((HW115/KK115)&lt;0.335,"G",IF((HW115/KK115)&gt;0.67,"R","A"))</f>
        <v/>
      </c>
      <c r="KS115" s="1">
        <f>IF((HX115/KK115)&lt;0.335,"G",IF((HX115/KK115)&gt;0.67,"R","A"))</f>
        <v/>
      </c>
      <c r="KT115" s="1">
        <f>IF((IH115/KK115)&lt;0.335,"G",IF((IH115/KK115)&gt;0.67,"R","A"))</f>
        <v/>
      </c>
      <c r="KU115" s="1">
        <f>IF((II115/KK115)&lt;0.335,"G",IF((II115/KK115)&gt;0.67,"R","A"))</f>
        <v/>
      </c>
      <c r="KV115" s="1">
        <f>IF((HZ115/KK115)&lt;0.335,"G",IF((HZ115/KK115)&gt;0.67,"R","A"))</f>
        <v/>
      </c>
      <c r="KW115" s="1">
        <f>IF((HY115/KK115)&lt;0.335,"G",IF((HY115/KK115)&gt;0.67,"R","A"))</f>
        <v/>
      </c>
      <c r="KX115" s="1">
        <f>IF((IK115/KK115)&lt;0.335,"G",IF((IK115/KK115)&gt;0.67,"R","A"))</f>
        <v/>
      </c>
      <c r="KY115" s="1">
        <f>IF((IJ115/KK115)&lt;0.335,"G",IF((IJ115/KK115)&gt;0.67,"R","A"))</f>
        <v/>
      </c>
      <c r="KZ115" s="1">
        <f>IF((HQ115/KK115)&lt;0.335,"G",IF((HQ115/KK115)&gt;0.67,"R","A"))</f>
        <v/>
      </c>
      <c r="LA115" s="1">
        <f>IF((IB115/KK115)&lt;0.335,"G",IF((IB115/KK115)&gt;0.67,"R","A"))</f>
        <v/>
      </c>
      <c r="LB115">
        <f>IF(LQ115="1-0",INDEX(Scrape!#REF!,MATCH('HT 1-0'!KP115,Scrape!$B:$B,0)),"")</f>
        <v/>
      </c>
      <c r="LC115">
        <f>IF(LQ115="1-0",INDEX(Scrape!$A:$A,MATCH('HT 1-0'!KP115,Scrape!$B:$B,0)),"")</f>
        <v/>
      </c>
      <c r="LD115">
        <f>IF(LQ115="1-0",INDEX(Scrape!$B:$B,MATCH('HT 1-0'!KP115,Scrape!$B:$B,0)),"")</f>
        <v/>
      </c>
      <c r="LE115">
        <f>IF(LQ115="1-0",INDEX(Scrape!$C:$C,MATCH('HT 1-0'!KP115,Scrape!$B:$B,0)),"")</f>
        <v/>
      </c>
      <c r="LF115">
        <f>IF(LQ115="1-0",INDEX(Scrape!$D:$D,MATCH('HT 1-0'!KP115,Scrape!$B:$B,0)),"")</f>
        <v/>
      </c>
      <c r="LG115">
        <f>IF(LQ115="1-0",INDEX(Scrape!$E:$E,MATCH('HT 1-0'!KP115,Scrape!$B:$B,0)),"")</f>
        <v/>
      </c>
      <c r="LH115">
        <f>IF(LQ115="1-0",INDEX(Scrape!$F:$F,MATCH('HT 1-0'!KP115,Scrape!$B:$B,0)),"")</f>
        <v/>
      </c>
      <c r="LI115">
        <f>IF(LQ115="1-0",INDEX(Scrape!$G:$G,MATCH('HT 1-0'!KP115,Scrape!$B:$B,0)),"")</f>
        <v/>
      </c>
      <c r="LJ115">
        <f>IF(LQ115="1-0",INDEX(Scrape!$H:$H,MATCH('HT 1-0'!KP115,Scrape!$B:$B,0)),"")</f>
        <v/>
      </c>
      <c r="LK115">
        <f>IF(LQ115="1-0",INDEX(Scrape!$I:$I,MATCH('HT 1-0'!KP115,Scrape!$B:$B,0)),"")</f>
        <v/>
      </c>
      <c r="LL115">
        <f>IF(LQ115="1-0",INDEX(Scrape!$J:$J,MATCH('HT 1-0'!KP115,Scrape!$B:$B,0)),"")</f>
        <v/>
      </c>
      <c r="LM115">
        <f>IF(LQ115="1-0",INDEX(Scrape!$K:$K,MATCH('HT 1-0'!KP115,Scrape!$B:$B,0)),"")</f>
        <v/>
      </c>
      <c r="LN115">
        <f>IF(LQ115="1-0",INDEX(Scrape!$L:$L,MATCH('HT 1-0'!KP115,Scrape!$B:$B,0)),"")</f>
        <v/>
      </c>
      <c r="LO115">
        <f>IF(LQ115="1-0",INDEX(Scrape!$M:$M,MATCH('HT 1-0'!KP115,Scrape!$B:$B,0)),"")</f>
        <v/>
      </c>
      <c r="LP115">
        <f>IF(LQ115="1-0",INDEX(Scrape!$N:$N,MATCH('HT 1-0'!KP115,Scrape!$B:$B,0)),"")</f>
        <v/>
      </c>
      <c r="LQ115">
        <f>INDEX(Scrape!$O:$O,MATCH('HT 1-0'!KP115,Scrape!$B:$B,0))</f>
        <v/>
      </c>
      <c r="LR115">
        <f>(1/LJ115)+(1/LI115)+(1/LH115)</f>
        <v/>
      </c>
      <c r="LS115">
        <f>(1/LG115)+(1/LF115)+(1/LE115)</f>
        <v/>
      </c>
      <c r="LT115" s="8">
        <f>IF(INDEX(#REF!,MATCH(KQ115,#REF!,0))=INDEX(#REF!,MATCH(KQ115,#REF!,0)),INDEX(#REF!,MATCH(KQ115,#REF!,0)),"ERROR")</f>
        <v/>
      </c>
      <c r="LU115" s="4">
        <f>IF(KR115="G",2,IF(KR115="R",0.5,IF(KR115="A",1)))</f>
        <v/>
      </c>
      <c r="LV115" s="4">
        <f>IF(KS115="G",0.5,IF(KS115="R",2,IF(KS115="A",1)))</f>
        <v/>
      </c>
      <c r="LW115" s="4">
        <f>IF(KT115="G",2,IF(KT115="R",0.5,IF(KT115="A",1)))</f>
        <v/>
      </c>
      <c r="LX115" s="4">
        <f>IF(KU115="G",0.5,IF(KU115="R",2,IF(KU115="A",1)))</f>
        <v/>
      </c>
      <c r="LY115" s="7">
        <f>(LK115*(LU115+LX115)+(LL115*(LU115+LX115)))</f>
        <v/>
      </c>
      <c r="LZ115" s="7">
        <f>(LN115*(LV115+LW115)+(LO115*(LV115+LW115)))</f>
        <v/>
      </c>
      <c r="MA115" s="11">
        <f>LY115-LZ115</f>
        <v/>
      </c>
      <c r="MB115" s="5">
        <f>MA115+2</f>
        <v/>
      </c>
      <c r="MC115" s="6">
        <f>MA115-2</f>
        <v/>
      </c>
      <c r="MD115" s="4">
        <f>LE115</f>
        <v/>
      </c>
      <c r="ME115" s="9">
        <f>IF(MD115=0,1000,MD115+0.75)</f>
        <v/>
      </c>
      <c r="MF115" s="10">
        <f>IF(MD115=0,0,MD115-0.75)</f>
        <v/>
      </c>
      <c r="MG115" s="4">
        <f>((LM115*(LU115+LX115))-((LP115*(LV115+LW115))))</f>
        <v/>
      </c>
      <c r="MH115" s="9">
        <f>MG115*1.2</f>
        <v/>
      </c>
      <c r="MI115" s="10">
        <f>MG115*0.8</f>
        <v/>
      </c>
      <c r="MJ115">
        <f>IFERROR(NX115,"")</f>
        <v/>
      </c>
      <c r="MK115">
        <f>IFERROR(NY115,"")</f>
        <v/>
      </c>
      <c r="ML115">
        <f>IFERROR(NZ115,"")</f>
        <v/>
      </c>
      <c r="MM115">
        <f>IFERROR(OA115,"")</f>
        <v/>
      </c>
      <c r="MN115">
        <f>IFERROR(OB115,"")</f>
        <v/>
      </c>
      <c r="MO115">
        <f>IFERROR(OC115,"")</f>
        <v/>
      </c>
      <c r="MP115" s="1">
        <f>COUNTIFS(#REF!,LT115,#REF!,1,#REF!,"&gt;="&amp;MC115,#REF!,"&lt;="&amp;MB115,#REF!,"&lt;="&amp;ME115,#REF!,"&gt;="&amp;MF115,#REF!,"="&amp;KV115,#REF!,"="&amp;KX115)</f>
        <v/>
      </c>
      <c r="MQ115" s="1">
        <f>COUNTIFS(#REF!,LT115,#REF!,0,#REF!,"&gt;="&amp;MC115,#REF!,"&lt;="&amp;MB115,#REF!,"&lt;="&amp;ME115,#REF!,"&gt;="&amp;MF115,#REF!,"="&amp;KV115,#REF!,"="&amp;KX115)</f>
        <v/>
      </c>
      <c r="MR115" s="1">
        <f>COUNTIFS(#REF!,LT115,#REF!,1,#REF!,"&gt;="&amp;MC115,#REF!,"&lt;="&amp;MB115,#REF!,"&lt;="&amp;ME115,#REF!,"&gt;="&amp;MF115,#REF!,"="&amp;KW115,#REF!,"="&amp;KY115)</f>
        <v/>
      </c>
      <c r="MS115" s="1">
        <f>COUNTIFS(#REF!,LT115,#REF!,0,#REF!,"&gt;="&amp;MC115,#REF!,"&lt;="&amp;MB115,#REF!,"&lt;="&amp;ME115,#REF!,"&gt;="&amp;MF115,#REF!,"="&amp;KW115,#REF!,"="&amp;KY115)</f>
        <v/>
      </c>
      <c r="MT115" s="1">
        <f>COUNTIFS(#REF!,LT115,#REF!,1,#REF!,"&gt;="&amp;MI115,#REF!,"&lt;="&amp;MH115,#REF!,"&lt;="&amp;ME115,#REF!,"&gt;="&amp;MF115)</f>
        <v/>
      </c>
      <c r="MU115" s="1">
        <f>COUNTIFS(#REF!,LT115,#REF!,0,#REF!,"&gt;="&amp;MI115,#REF!,"&lt;="&amp;MH115,#REF!,"&lt;="&amp;ME115,#REF!,"&gt;="&amp;MF115)</f>
        <v/>
      </c>
      <c r="MV115" s="1">
        <f>COUNTIFS(#REF!,LT115,#REF!,1,#REF!,"&gt;="&amp;MI115,#REF!,"&lt;="&amp;MH115,#REF!,"="&amp;KZ115,#REF!,"="&amp;LA115,#REF!,"&lt;="&amp;ME115,#REF!,"&gt;="&amp;MF115)</f>
        <v/>
      </c>
      <c r="MW115" s="1">
        <f>COUNTIFS(#REF!,LT115,#REF!,0,#REF!,"&gt;="&amp;MI115,#REF!,"&lt;="&amp;MH115,#REF!,"="&amp;KZ115,#REF!,"="&amp;LA115,#REF!,"&lt;="&amp;ME115,#REF!,"&gt;="&amp;MF115)</f>
        <v/>
      </c>
      <c r="MX115" s="1">
        <f>COUNTIFS(#REF!,LT115,#REF!,1,#REF!,"&gt;="&amp;MC115,#REF!,"&lt;="&amp;MB115,#REF!,"&lt;="&amp;ME115,#REF!,"&gt;="&amp;MF115)</f>
        <v/>
      </c>
      <c r="MY115" s="1">
        <f>COUNTIFS(#REF!,LT115,#REF!,0,#REF!,"&gt;="&amp;MC115,#REF!,"&lt;="&amp;MB115,#REF!,"&lt;="&amp;ME115,#REF!,"&gt;="&amp;MF115)</f>
        <v/>
      </c>
      <c r="MZ115" s="1">
        <f>COUNTIFS(#REF!,LT115,#REF!,1,#REF!,"&lt;="&amp;ME115,#REF!,"&gt;="&amp;MF115,#REF!,"="&amp;KV115,#REF!,"="&amp;KX115)</f>
        <v/>
      </c>
      <c r="NA115" s="1">
        <f>COUNTIFS(#REF!,LT115,#REF!,0,#REF!,"&lt;="&amp;ME115,#REF!,"&gt;="&amp;MF115,#REF!,"="&amp;KV115,#REF!,"="&amp;KX115)</f>
        <v/>
      </c>
      <c r="NB115" s="1">
        <f>COUNTIFS(#REF!,LT115,#REF!,1,#REF!,"&lt;="&amp;ME115,#REF!,"&gt;="&amp;MF115,#REF!,"="&amp;KW115,#REF!,"="&amp;KY115)</f>
        <v/>
      </c>
      <c r="NC115" s="1">
        <f>COUNTIFS(#REF!,LT115,#REF!,0,#REF!,"&lt;="&amp;ME115,#REF!,"&gt;="&amp;MF115,#REF!,"="&amp;KW115,#REF!,"="&amp;KY115)</f>
        <v/>
      </c>
      <c r="ND115" s="1">
        <f>MP115+MR115+MT115+MV115+MX115+MZ115+NB115</f>
        <v/>
      </c>
      <c r="NE115" s="1">
        <f>MQ115+MS115+MU115+MW115+MY115+NA115+NC115</f>
        <v/>
      </c>
      <c r="NF115" s="1">
        <f>ND115+NE115</f>
        <v/>
      </c>
      <c r="NG115" s="33">
        <f>ND115/(ND115+NE115)</f>
        <v/>
      </c>
      <c r="NH115" s="3">
        <f>1/NG115</f>
        <v/>
      </c>
      <c r="NI115" s="1">
        <f>LH115</f>
        <v/>
      </c>
      <c r="NJ115" s="79">
        <f>((1-NG115)*(1/(NI115-1))*0.98-(NG115*1))</f>
        <v/>
      </c>
      <c r="NK115" s="34">
        <f>IF(LR115&lt;0.9,0,IF(AND(LR115&gt;1.1),0,1))</f>
        <v/>
      </c>
      <c r="NL115" s="34">
        <f>IF(LS115&lt;0.9,0,IF(AND(LS115&gt;1.1),0,1))</f>
        <v/>
      </c>
      <c r="NM115" s="32">
        <f>IF(NF115&gt;99,1,0)</f>
        <v/>
      </c>
      <c r="NN115" s="32">
        <f>IF(NJ115&gt;0.0799,1,0)</f>
        <v/>
      </c>
      <c r="NO115" s="32">
        <f>IF(NJ115&gt;NQ115,1,0)</f>
        <v/>
      </c>
      <c r="NP115" s="32">
        <f>NM115+NN115+NO115+NK115+NL115</f>
        <v/>
      </c>
      <c r="NQ115" s="79">
        <f>(((100*NG115)*(NI115-1)*0.98)-((1-NG115)*100))/100</f>
        <v/>
      </c>
      <c r="NR115" s="34">
        <f>IF(LR115&lt;0.9,0,IF(AND(LR115&gt;1.1),0,1))</f>
        <v/>
      </c>
      <c r="NS115" s="34">
        <f>IF(LS115&lt;0.9,0,IF(AND(LS115&gt;1.1),0,1))</f>
        <v/>
      </c>
      <c r="NT115" s="32">
        <f>IF(NF115&gt;99,1,0)</f>
        <v/>
      </c>
      <c r="NU115" s="32">
        <f>IF(NQ115&gt;0.0799,1,0)</f>
        <v/>
      </c>
      <c r="NV115" s="32">
        <f>IF(NQ115&gt;NJ115,1,0)</f>
        <v/>
      </c>
      <c r="NW115" s="32">
        <f>NT115+NU115+NV115+NR115+NS115</f>
        <v/>
      </c>
      <c r="NX115">
        <f>IF(NP115=5,"LayHome1-0",IF(AND(NW115=5),"BackHome1-0",""))</f>
        <v/>
      </c>
      <c r="NY115">
        <f>IF(NP115=5,KN115,IF(AND(NW115=5),KN115,""))</f>
        <v/>
      </c>
      <c r="NZ115">
        <f>IF(NP115=5,"Match Odds",IF(AND(NW115=5),"Match Odds",""))</f>
        <v/>
      </c>
      <c r="OA115">
        <f>IF(NP115=5,KP115,IF(AND(NW115=5),KP115,""))</f>
        <v/>
      </c>
      <c r="OB115">
        <f>IF(NP115=5,"MATCH_ODDS",IF(AND(NW115=5),"MATCH_ODDS",""))</f>
        <v/>
      </c>
      <c r="OC115">
        <f>IF(NP115=5,"LAY",IF(AND(NW115=5),"BACK",""))</f>
        <v/>
      </c>
    </row>
    <row r="116" ht="16.5" customHeight="1" thickBot="1" thickTop="1">
      <c r="A116" s="2" t="n"/>
      <c r="KN116" s="1">
        <f>IF(INDEX(#REF!,MATCH('HT 1-0'!D116,#REF!,0))=INDEX(#REF!,MATCH('HT 1-0'!D116,#REF!,0)),INDEX(#REF!,MATCH('HT 1-0'!D116,#REF!,0)),"ERROR")</f>
        <v/>
      </c>
      <c r="KO116" s="1">
        <f>IF(INDEX(#REF!,MATCH('HT 1-0'!E116,#REF!,0))=INDEX(#REF!,MATCH('HT 1-0'!E116,#REF!,0)),INDEX(#REF!,MATCH('HT 1-0'!E116,#REF!,0)),"ERROR")</f>
        <v/>
      </c>
      <c r="KP116" s="1">
        <f>KN116&amp;" v "&amp;KO116</f>
        <v/>
      </c>
      <c r="KQ116">
        <f>B116&amp;"_"&amp;C116</f>
        <v/>
      </c>
      <c r="KR116" s="1">
        <f>IF((HW116/KK116)&lt;0.335,"G",IF((HW116/KK116)&gt;0.67,"R","A"))</f>
        <v/>
      </c>
      <c r="KS116" s="1">
        <f>IF((HX116/KK116)&lt;0.335,"G",IF((HX116/KK116)&gt;0.67,"R","A"))</f>
        <v/>
      </c>
      <c r="KT116" s="1">
        <f>IF((IH116/KK116)&lt;0.335,"G",IF((IH116/KK116)&gt;0.67,"R","A"))</f>
        <v/>
      </c>
      <c r="KU116" s="1">
        <f>IF((II116/KK116)&lt;0.335,"G",IF((II116/KK116)&gt;0.67,"R","A"))</f>
        <v/>
      </c>
      <c r="KV116" s="1">
        <f>IF((HZ116/KK116)&lt;0.335,"G",IF((HZ116/KK116)&gt;0.67,"R","A"))</f>
        <v/>
      </c>
      <c r="KW116" s="1">
        <f>IF((HY116/KK116)&lt;0.335,"G",IF((HY116/KK116)&gt;0.67,"R","A"))</f>
        <v/>
      </c>
      <c r="KX116" s="1">
        <f>IF((IK116/KK116)&lt;0.335,"G",IF((IK116/KK116)&gt;0.67,"R","A"))</f>
        <v/>
      </c>
      <c r="KY116" s="1">
        <f>IF((IJ116/KK116)&lt;0.335,"G",IF((IJ116/KK116)&gt;0.67,"R","A"))</f>
        <v/>
      </c>
      <c r="KZ116" s="1">
        <f>IF((HQ116/KK116)&lt;0.335,"G",IF((HQ116/KK116)&gt;0.67,"R","A"))</f>
        <v/>
      </c>
      <c r="LA116" s="1">
        <f>IF((IB116/KK116)&lt;0.335,"G",IF((IB116/KK116)&gt;0.67,"R","A"))</f>
        <v/>
      </c>
      <c r="LB116">
        <f>IF(LQ116="1-0",INDEX(Scrape!#REF!,MATCH('HT 1-0'!KP116,Scrape!$B:$B,0)),"")</f>
        <v/>
      </c>
      <c r="LC116">
        <f>IF(LQ116="1-0",INDEX(Scrape!$A:$A,MATCH('HT 1-0'!KP116,Scrape!$B:$B,0)),"")</f>
        <v/>
      </c>
      <c r="LD116">
        <f>IF(LQ116="1-0",INDEX(Scrape!$B:$B,MATCH('HT 1-0'!KP116,Scrape!$B:$B,0)),"")</f>
        <v/>
      </c>
      <c r="LE116">
        <f>IF(LQ116="1-0",INDEX(Scrape!$C:$C,MATCH('HT 1-0'!KP116,Scrape!$B:$B,0)),"")</f>
        <v/>
      </c>
      <c r="LF116">
        <f>IF(LQ116="1-0",INDEX(Scrape!$D:$D,MATCH('HT 1-0'!KP116,Scrape!$B:$B,0)),"")</f>
        <v/>
      </c>
      <c r="LG116">
        <f>IF(LQ116="1-0",INDEX(Scrape!$E:$E,MATCH('HT 1-0'!KP116,Scrape!$B:$B,0)),"")</f>
        <v/>
      </c>
      <c r="LH116">
        <f>IF(LQ116="1-0",INDEX(Scrape!$F:$F,MATCH('HT 1-0'!KP116,Scrape!$B:$B,0)),"")</f>
        <v/>
      </c>
      <c r="LI116">
        <f>IF(LQ116="1-0",INDEX(Scrape!$G:$G,MATCH('HT 1-0'!KP116,Scrape!$B:$B,0)),"")</f>
        <v/>
      </c>
      <c r="LJ116">
        <f>IF(LQ116="1-0",INDEX(Scrape!$H:$H,MATCH('HT 1-0'!KP116,Scrape!$B:$B,0)),"")</f>
        <v/>
      </c>
      <c r="LK116">
        <f>IF(LQ116="1-0",INDEX(Scrape!$I:$I,MATCH('HT 1-0'!KP116,Scrape!$B:$B,0)),"")</f>
        <v/>
      </c>
      <c r="LL116">
        <f>IF(LQ116="1-0",INDEX(Scrape!$J:$J,MATCH('HT 1-0'!KP116,Scrape!$B:$B,0)),"")</f>
        <v/>
      </c>
      <c r="LM116">
        <f>IF(LQ116="1-0",INDEX(Scrape!$K:$K,MATCH('HT 1-0'!KP116,Scrape!$B:$B,0)),"")</f>
        <v/>
      </c>
      <c r="LN116">
        <f>IF(LQ116="1-0",INDEX(Scrape!$L:$L,MATCH('HT 1-0'!KP116,Scrape!$B:$B,0)),"")</f>
        <v/>
      </c>
      <c r="LO116">
        <f>IF(LQ116="1-0",INDEX(Scrape!$M:$M,MATCH('HT 1-0'!KP116,Scrape!$B:$B,0)),"")</f>
        <v/>
      </c>
      <c r="LP116">
        <f>IF(LQ116="1-0",INDEX(Scrape!$N:$N,MATCH('HT 1-0'!KP116,Scrape!$B:$B,0)),"")</f>
        <v/>
      </c>
      <c r="LQ116">
        <f>INDEX(Scrape!$O:$O,MATCH('HT 1-0'!KP116,Scrape!$B:$B,0))</f>
        <v/>
      </c>
      <c r="LR116">
        <f>(1/LJ116)+(1/LI116)+(1/LH116)</f>
        <v/>
      </c>
      <c r="LS116">
        <f>(1/LG116)+(1/LF116)+(1/LE116)</f>
        <v/>
      </c>
      <c r="LT116" s="8">
        <f>IF(INDEX(#REF!,MATCH(KQ116,#REF!,0))=INDEX(#REF!,MATCH(KQ116,#REF!,0)),INDEX(#REF!,MATCH(KQ116,#REF!,0)),"ERROR")</f>
        <v/>
      </c>
      <c r="LU116" s="4">
        <f>IF(KR116="G",2,IF(KR116="R",0.5,IF(KR116="A",1)))</f>
        <v/>
      </c>
      <c r="LV116" s="4">
        <f>IF(KS116="G",0.5,IF(KS116="R",2,IF(KS116="A",1)))</f>
        <v/>
      </c>
      <c r="LW116" s="4">
        <f>IF(KT116="G",2,IF(KT116="R",0.5,IF(KT116="A",1)))</f>
        <v/>
      </c>
      <c r="LX116" s="4">
        <f>IF(KU116="G",0.5,IF(KU116="R",2,IF(KU116="A",1)))</f>
        <v/>
      </c>
      <c r="LY116" s="7">
        <f>(LK116*(LU116+LX116)+(LL116*(LU116+LX116)))</f>
        <v/>
      </c>
      <c r="LZ116" s="7">
        <f>(LN116*(LV116+LW116)+(LO116*(LV116+LW116)))</f>
        <v/>
      </c>
      <c r="MA116" s="11">
        <f>LY116-LZ116</f>
        <v/>
      </c>
      <c r="MB116" s="5">
        <f>MA116+2</f>
        <v/>
      </c>
      <c r="MC116" s="6">
        <f>MA116-2</f>
        <v/>
      </c>
      <c r="MD116" s="4">
        <f>LE116</f>
        <v/>
      </c>
      <c r="ME116" s="9">
        <f>IF(MD116=0,1000,MD116+0.75)</f>
        <v/>
      </c>
      <c r="MF116" s="10">
        <f>IF(MD116=0,0,MD116-0.75)</f>
        <v/>
      </c>
      <c r="MG116" s="4">
        <f>((LM116*(LU116+LX116))-((LP116*(LV116+LW116))))</f>
        <v/>
      </c>
      <c r="MH116" s="9">
        <f>MG116*1.2</f>
        <v/>
      </c>
      <c r="MI116" s="10">
        <f>MG116*0.8</f>
        <v/>
      </c>
      <c r="MJ116">
        <f>IFERROR(NX116,"")</f>
        <v/>
      </c>
      <c r="MK116">
        <f>IFERROR(NY116,"")</f>
        <v/>
      </c>
      <c r="ML116">
        <f>IFERROR(NZ116,"")</f>
        <v/>
      </c>
      <c r="MM116">
        <f>IFERROR(OA116,"")</f>
        <v/>
      </c>
      <c r="MN116">
        <f>IFERROR(OB116,"")</f>
        <v/>
      </c>
      <c r="MO116">
        <f>IFERROR(OC116,"")</f>
        <v/>
      </c>
      <c r="MP116" s="1">
        <f>COUNTIFS(#REF!,LT116,#REF!,1,#REF!,"&gt;="&amp;MC116,#REF!,"&lt;="&amp;MB116,#REF!,"&lt;="&amp;ME116,#REF!,"&gt;="&amp;MF116,#REF!,"="&amp;KV116,#REF!,"="&amp;KX116)</f>
        <v/>
      </c>
      <c r="MQ116" s="1">
        <f>COUNTIFS(#REF!,LT116,#REF!,0,#REF!,"&gt;="&amp;MC116,#REF!,"&lt;="&amp;MB116,#REF!,"&lt;="&amp;ME116,#REF!,"&gt;="&amp;MF116,#REF!,"="&amp;KV116,#REF!,"="&amp;KX116)</f>
        <v/>
      </c>
      <c r="MR116" s="1">
        <f>COUNTIFS(#REF!,LT116,#REF!,1,#REF!,"&gt;="&amp;MC116,#REF!,"&lt;="&amp;MB116,#REF!,"&lt;="&amp;ME116,#REF!,"&gt;="&amp;MF116,#REF!,"="&amp;KW116,#REF!,"="&amp;KY116)</f>
        <v/>
      </c>
      <c r="MS116" s="1">
        <f>COUNTIFS(#REF!,LT116,#REF!,0,#REF!,"&gt;="&amp;MC116,#REF!,"&lt;="&amp;MB116,#REF!,"&lt;="&amp;ME116,#REF!,"&gt;="&amp;MF116,#REF!,"="&amp;KW116,#REF!,"="&amp;KY116)</f>
        <v/>
      </c>
      <c r="MT116" s="1">
        <f>COUNTIFS(#REF!,LT116,#REF!,1,#REF!,"&gt;="&amp;MI116,#REF!,"&lt;="&amp;MH116,#REF!,"&lt;="&amp;ME116,#REF!,"&gt;="&amp;MF116)</f>
        <v/>
      </c>
      <c r="MU116" s="1">
        <f>COUNTIFS(#REF!,LT116,#REF!,0,#REF!,"&gt;="&amp;MI116,#REF!,"&lt;="&amp;MH116,#REF!,"&lt;="&amp;ME116,#REF!,"&gt;="&amp;MF116)</f>
        <v/>
      </c>
      <c r="MV116" s="1">
        <f>COUNTIFS(#REF!,LT116,#REF!,1,#REF!,"&gt;="&amp;MI116,#REF!,"&lt;="&amp;MH116,#REF!,"="&amp;KZ116,#REF!,"="&amp;LA116,#REF!,"&lt;="&amp;ME116,#REF!,"&gt;="&amp;MF116)</f>
        <v/>
      </c>
      <c r="MW116" s="1">
        <f>COUNTIFS(#REF!,LT116,#REF!,0,#REF!,"&gt;="&amp;MI116,#REF!,"&lt;="&amp;MH116,#REF!,"="&amp;KZ116,#REF!,"="&amp;LA116,#REF!,"&lt;="&amp;ME116,#REF!,"&gt;="&amp;MF116)</f>
        <v/>
      </c>
      <c r="MX116" s="1">
        <f>COUNTIFS(#REF!,LT116,#REF!,1,#REF!,"&gt;="&amp;MC116,#REF!,"&lt;="&amp;MB116,#REF!,"&lt;="&amp;ME116,#REF!,"&gt;="&amp;MF116)</f>
        <v/>
      </c>
      <c r="MY116" s="1">
        <f>COUNTIFS(#REF!,LT116,#REF!,0,#REF!,"&gt;="&amp;MC116,#REF!,"&lt;="&amp;MB116,#REF!,"&lt;="&amp;ME116,#REF!,"&gt;="&amp;MF116)</f>
        <v/>
      </c>
      <c r="MZ116" s="1">
        <f>COUNTIFS(#REF!,LT116,#REF!,1,#REF!,"&lt;="&amp;ME116,#REF!,"&gt;="&amp;MF116,#REF!,"="&amp;KV116,#REF!,"="&amp;KX116)</f>
        <v/>
      </c>
      <c r="NA116" s="1">
        <f>COUNTIFS(#REF!,LT116,#REF!,0,#REF!,"&lt;="&amp;ME116,#REF!,"&gt;="&amp;MF116,#REF!,"="&amp;KV116,#REF!,"="&amp;KX116)</f>
        <v/>
      </c>
      <c r="NB116" s="1">
        <f>COUNTIFS(#REF!,LT116,#REF!,1,#REF!,"&lt;="&amp;ME116,#REF!,"&gt;="&amp;MF116,#REF!,"="&amp;KW116,#REF!,"="&amp;KY116)</f>
        <v/>
      </c>
      <c r="NC116" s="1">
        <f>COUNTIFS(#REF!,LT116,#REF!,0,#REF!,"&lt;="&amp;ME116,#REF!,"&gt;="&amp;MF116,#REF!,"="&amp;KW116,#REF!,"="&amp;KY116)</f>
        <v/>
      </c>
      <c r="ND116" s="1">
        <f>MP116+MR116+MT116+MV116+MX116+MZ116+NB116</f>
        <v/>
      </c>
      <c r="NE116" s="1">
        <f>MQ116+MS116+MU116+MW116+MY116+NA116+NC116</f>
        <v/>
      </c>
      <c r="NF116" s="1">
        <f>ND116+NE116</f>
        <v/>
      </c>
      <c r="NG116" s="33">
        <f>ND116/(ND116+NE116)</f>
        <v/>
      </c>
      <c r="NH116" s="3">
        <f>1/NG116</f>
        <v/>
      </c>
      <c r="NI116" s="1">
        <f>LH116</f>
        <v/>
      </c>
      <c r="NJ116" s="79">
        <f>((1-NG116)*(1/(NI116-1))*0.98-(NG116*1))</f>
        <v/>
      </c>
      <c r="NK116" s="34">
        <f>IF(LR116&lt;0.9,0,IF(AND(LR116&gt;1.1),0,1))</f>
        <v/>
      </c>
      <c r="NL116" s="34">
        <f>IF(LS116&lt;0.9,0,IF(AND(LS116&gt;1.1),0,1))</f>
        <v/>
      </c>
      <c r="NM116" s="32">
        <f>IF(NF116&gt;99,1,0)</f>
        <v/>
      </c>
      <c r="NN116" s="32">
        <f>IF(NJ116&gt;0.0799,1,0)</f>
        <v/>
      </c>
      <c r="NO116" s="32">
        <f>IF(NJ116&gt;NQ116,1,0)</f>
        <v/>
      </c>
      <c r="NP116" s="32">
        <f>NM116+NN116+NO116+NK116+NL116</f>
        <v/>
      </c>
      <c r="NQ116" s="79">
        <f>(((100*NG116)*(NI116-1)*0.98)-((1-NG116)*100))/100</f>
        <v/>
      </c>
      <c r="NR116" s="34">
        <f>IF(LR116&lt;0.9,0,IF(AND(LR116&gt;1.1),0,1))</f>
        <v/>
      </c>
      <c r="NS116" s="34">
        <f>IF(LS116&lt;0.9,0,IF(AND(LS116&gt;1.1),0,1))</f>
        <v/>
      </c>
      <c r="NT116" s="32">
        <f>IF(NF116&gt;99,1,0)</f>
        <v/>
      </c>
      <c r="NU116" s="32">
        <f>IF(NQ116&gt;0.0799,1,0)</f>
        <v/>
      </c>
      <c r="NV116" s="32">
        <f>IF(NQ116&gt;NJ116,1,0)</f>
        <v/>
      </c>
      <c r="NW116" s="32">
        <f>NT116+NU116+NV116+NR116+NS116</f>
        <v/>
      </c>
      <c r="NX116">
        <f>IF(NP116=5,"LayHome1-0",IF(AND(NW116=5),"BackHome1-0",""))</f>
        <v/>
      </c>
      <c r="NY116">
        <f>IF(NP116=5,KN116,IF(AND(NW116=5),KN116,""))</f>
        <v/>
      </c>
      <c r="NZ116">
        <f>IF(NP116=5,"Match Odds",IF(AND(NW116=5),"Match Odds",""))</f>
        <v/>
      </c>
      <c r="OA116">
        <f>IF(NP116=5,KP116,IF(AND(NW116=5),KP116,""))</f>
        <v/>
      </c>
      <c r="OB116">
        <f>IF(NP116=5,"MATCH_ODDS",IF(AND(NW116=5),"MATCH_ODDS",""))</f>
        <v/>
      </c>
      <c r="OC116">
        <f>IF(NP116=5,"LAY",IF(AND(NW116=5),"BACK",""))</f>
        <v/>
      </c>
    </row>
    <row r="117" ht="16.5" customHeight="1" thickBot="1" thickTop="1">
      <c r="A117" s="2" t="n"/>
      <c r="KN117" s="1">
        <f>IF(INDEX(#REF!,MATCH('HT 1-0'!D117,#REF!,0))=INDEX(#REF!,MATCH('HT 1-0'!D117,#REF!,0)),INDEX(#REF!,MATCH('HT 1-0'!D117,#REF!,0)),"ERROR")</f>
        <v/>
      </c>
      <c r="KO117" s="1">
        <f>IF(INDEX(#REF!,MATCH('HT 1-0'!E117,#REF!,0))=INDEX(#REF!,MATCH('HT 1-0'!E117,#REF!,0)),INDEX(#REF!,MATCH('HT 1-0'!E117,#REF!,0)),"ERROR")</f>
        <v/>
      </c>
      <c r="KP117" s="1">
        <f>KN117&amp;" v "&amp;KO117</f>
        <v/>
      </c>
      <c r="KQ117">
        <f>B117&amp;"_"&amp;C117</f>
        <v/>
      </c>
      <c r="KR117" s="1">
        <f>IF((HW117/KK117)&lt;0.335,"G",IF((HW117/KK117)&gt;0.67,"R","A"))</f>
        <v/>
      </c>
      <c r="KS117" s="1">
        <f>IF((HX117/KK117)&lt;0.335,"G",IF((HX117/KK117)&gt;0.67,"R","A"))</f>
        <v/>
      </c>
      <c r="KT117" s="1">
        <f>IF((IH117/KK117)&lt;0.335,"G",IF((IH117/KK117)&gt;0.67,"R","A"))</f>
        <v/>
      </c>
      <c r="KU117" s="1">
        <f>IF((II117/KK117)&lt;0.335,"G",IF((II117/KK117)&gt;0.67,"R","A"))</f>
        <v/>
      </c>
      <c r="KV117" s="1">
        <f>IF((HZ117/KK117)&lt;0.335,"G",IF((HZ117/KK117)&gt;0.67,"R","A"))</f>
        <v/>
      </c>
      <c r="KW117" s="1">
        <f>IF((HY117/KK117)&lt;0.335,"G",IF((HY117/KK117)&gt;0.67,"R","A"))</f>
        <v/>
      </c>
      <c r="KX117" s="1">
        <f>IF((IK117/KK117)&lt;0.335,"G",IF((IK117/KK117)&gt;0.67,"R","A"))</f>
        <v/>
      </c>
      <c r="KY117" s="1">
        <f>IF((IJ117/KK117)&lt;0.335,"G",IF((IJ117/KK117)&gt;0.67,"R","A"))</f>
        <v/>
      </c>
      <c r="KZ117" s="1">
        <f>IF((HQ117/KK117)&lt;0.335,"G",IF((HQ117/KK117)&gt;0.67,"R","A"))</f>
        <v/>
      </c>
      <c r="LA117" s="1">
        <f>IF((IB117/KK117)&lt;0.335,"G",IF((IB117/KK117)&gt;0.67,"R","A"))</f>
        <v/>
      </c>
      <c r="LB117">
        <f>IF(LQ117="1-0",INDEX(Scrape!#REF!,MATCH('HT 1-0'!KP117,Scrape!$B:$B,0)),"")</f>
        <v/>
      </c>
      <c r="LC117">
        <f>IF(LQ117="1-0",INDEX(Scrape!$A:$A,MATCH('HT 1-0'!KP117,Scrape!$B:$B,0)),"")</f>
        <v/>
      </c>
      <c r="LD117">
        <f>IF(LQ117="1-0",INDEX(Scrape!$B:$B,MATCH('HT 1-0'!KP117,Scrape!$B:$B,0)),"")</f>
        <v/>
      </c>
      <c r="LE117">
        <f>IF(LQ117="1-0",INDEX(Scrape!$C:$C,MATCH('HT 1-0'!KP117,Scrape!$B:$B,0)),"")</f>
        <v/>
      </c>
      <c r="LF117">
        <f>IF(LQ117="1-0",INDEX(Scrape!$D:$D,MATCH('HT 1-0'!KP117,Scrape!$B:$B,0)),"")</f>
        <v/>
      </c>
      <c r="LG117">
        <f>IF(LQ117="1-0",INDEX(Scrape!$E:$E,MATCH('HT 1-0'!KP117,Scrape!$B:$B,0)),"")</f>
        <v/>
      </c>
      <c r="LH117">
        <f>IF(LQ117="1-0",INDEX(Scrape!$F:$F,MATCH('HT 1-0'!KP117,Scrape!$B:$B,0)),"")</f>
        <v/>
      </c>
      <c r="LI117">
        <f>IF(LQ117="1-0",INDEX(Scrape!$G:$G,MATCH('HT 1-0'!KP117,Scrape!$B:$B,0)),"")</f>
        <v/>
      </c>
      <c r="LJ117">
        <f>IF(LQ117="1-0",INDEX(Scrape!$H:$H,MATCH('HT 1-0'!KP117,Scrape!$B:$B,0)),"")</f>
        <v/>
      </c>
      <c r="LK117">
        <f>IF(LQ117="1-0",INDEX(Scrape!$I:$I,MATCH('HT 1-0'!KP117,Scrape!$B:$B,0)),"")</f>
        <v/>
      </c>
      <c r="LL117">
        <f>IF(LQ117="1-0",INDEX(Scrape!$J:$J,MATCH('HT 1-0'!KP117,Scrape!$B:$B,0)),"")</f>
        <v/>
      </c>
      <c r="LM117">
        <f>IF(LQ117="1-0",INDEX(Scrape!$K:$K,MATCH('HT 1-0'!KP117,Scrape!$B:$B,0)),"")</f>
        <v/>
      </c>
      <c r="LN117">
        <f>IF(LQ117="1-0",INDEX(Scrape!$L:$L,MATCH('HT 1-0'!KP117,Scrape!$B:$B,0)),"")</f>
        <v/>
      </c>
      <c r="LO117">
        <f>IF(LQ117="1-0",INDEX(Scrape!$M:$M,MATCH('HT 1-0'!KP117,Scrape!$B:$B,0)),"")</f>
        <v/>
      </c>
      <c r="LP117">
        <f>IF(LQ117="1-0",INDEX(Scrape!$N:$N,MATCH('HT 1-0'!KP117,Scrape!$B:$B,0)),"")</f>
        <v/>
      </c>
      <c r="LQ117">
        <f>INDEX(Scrape!$O:$O,MATCH('HT 1-0'!KP117,Scrape!$B:$B,0))</f>
        <v/>
      </c>
      <c r="LR117">
        <f>(1/LJ117)+(1/LI117)+(1/LH117)</f>
        <v/>
      </c>
      <c r="LS117">
        <f>(1/LG117)+(1/LF117)+(1/LE117)</f>
        <v/>
      </c>
      <c r="LT117" s="8">
        <f>IF(INDEX(#REF!,MATCH(KQ117,#REF!,0))=INDEX(#REF!,MATCH(KQ117,#REF!,0)),INDEX(#REF!,MATCH(KQ117,#REF!,0)),"ERROR")</f>
        <v/>
      </c>
      <c r="LU117" s="4">
        <f>IF(KR117="G",2,IF(KR117="R",0.5,IF(KR117="A",1)))</f>
        <v/>
      </c>
      <c r="LV117" s="4">
        <f>IF(KS117="G",0.5,IF(KS117="R",2,IF(KS117="A",1)))</f>
        <v/>
      </c>
      <c r="LW117" s="4">
        <f>IF(KT117="G",2,IF(KT117="R",0.5,IF(KT117="A",1)))</f>
        <v/>
      </c>
      <c r="LX117" s="4">
        <f>IF(KU117="G",0.5,IF(KU117="R",2,IF(KU117="A",1)))</f>
        <v/>
      </c>
      <c r="LY117" s="7">
        <f>(LK117*(LU117+LX117)+(LL117*(LU117+LX117)))</f>
        <v/>
      </c>
      <c r="LZ117" s="7">
        <f>(LN117*(LV117+LW117)+(LO117*(LV117+LW117)))</f>
        <v/>
      </c>
      <c r="MA117" s="11">
        <f>LY117-LZ117</f>
        <v/>
      </c>
      <c r="MB117" s="5">
        <f>MA117+2</f>
        <v/>
      </c>
      <c r="MC117" s="6">
        <f>MA117-2</f>
        <v/>
      </c>
      <c r="MD117" s="4">
        <f>LE117</f>
        <v/>
      </c>
      <c r="ME117" s="9">
        <f>IF(MD117=0,1000,MD117+0.75)</f>
        <v/>
      </c>
      <c r="MF117" s="10">
        <f>IF(MD117=0,0,MD117-0.75)</f>
        <v/>
      </c>
      <c r="MG117" s="4">
        <f>((LM117*(LU117+LX117))-((LP117*(LV117+LW117))))</f>
        <v/>
      </c>
      <c r="MH117" s="9">
        <f>MG117*1.2</f>
        <v/>
      </c>
      <c r="MI117" s="10">
        <f>MG117*0.8</f>
        <v/>
      </c>
      <c r="MJ117">
        <f>IFERROR(NX117,"")</f>
        <v/>
      </c>
      <c r="MK117">
        <f>IFERROR(NY117,"")</f>
        <v/>
      </c>
      <c r="ML117">
        <f>IFERROR(NZ117,"")</f>
        <v/>
      </c>
      <c r="MM117">
        <f>IFERROR(OA117,"")</f>
        <v/>
      </c>
      <c r="MN117">
        <f>IFERROR(OB117,"")</f>
        <v/>
      </c>
      <c r="MO117">
        <f>IFERROR(OC117,"")</f>
        <v/>
      </c>
      <c r="MP117" s="1">
        <f>COUNTIFS(#REF!,LT117,#REF!,1,#REF!,"&gt;="&amp;MC117,#REF!,"&lt;="&amp;MB117,#REF!,"&lt;="&amp;ME117,#REF!,"&gt;="&amp;MF117,#REF!,"="&amp;KV117,#REF!,"="&amp;KX117)</f>
        <v/>
      </c>
      <c r="MQ117" s="1">
        <f>COUNTIFS(#REF!,LT117,#REF!,0,#REF!,"&gt;="&amp;MC117,#REF!,"&lt;="&amp;MB117,#REF!,"&lt;="&amp;ME117,#REF!,"&gt;="&amp;MF117,#REF!,"="&amp;KV117,#REF!,"="&amp;KX117)</f>
        <v/>
      </c>
      <c r="MR117" s="1">
        <f>COUNTIFS(#REF!,LT117,#REF!,1,#REF!,"&gt;="&amp;MC117,#REF!,"&lt;="&amp;MB117,#REF!,"&lt;="&amp;ME117,#REF!,"&gt;="&amp;MF117,#REF!,"="&amp;KW117,#REF!,"="&amp;KY117)</f>
        <v/>
      </c>
      <c r="MS117" s="1">
        <f>COUNTIFS(#REF!,LT117,#REF!,0,#REF!,"&gt;="&amp;MC117,#REF!,"&lt;="&amp;MB117,#REF!,"&lt;="&amp;ME117,#REF!,"&gt;="&amp;MF117,#REF!,"="&amp;KW117,#REF!,"="&amp;KY117)</f>
        <v/>
      </c>
      <c r="MT117" s="1">
        <f>COUNTIFS(#REF!,LT117,#REF!,1,#REF!,"&gt;="&amp;MI117,#REF!,"&lt;="&amp;MH117,#REF!,"&lt;="&amp;ME117,#REF!,"&gt;="&amp;MF117)</f>
        <v/>
      </c>
      <c r="MU117" s="1">
        <f>COUNTIFS(#REF!,LT117,#REF!,0,#REF!,"&gt;="&amp;MI117,#REF!,"&lt;="&amp;MH117,#REF!,"&lt;="&amp;ME117,#REF!,"&gt;="&amp;MF117)</f>
        <v/>
      </c>
      <c r="MV117" s="1">
        <f>COUNTIFS(#REF!,LT117,#REF!,1,#REF!,"&gt;="&amp;MI117,#REF!,"&lt;="&amp;MH117,#REF!,"="&amp;KZ117,#REF!,"="&amp;LA117,#REF!,"&lt;="&amp;ME117,#REF!,"&gt;="&amp;MF117)</f>
        <v/>
      </c>
      <c r="MW117" s="1">
        <f>COUNTIFS(#REF!,LT117,#REF!,0,#REF!,"&gt;="&amp;MI117,#REF!,"&lt;="&amp;MH117,#REF!,"="&amp;KZ117,#REF!,"="&amp;LA117,#REF!,"&lt;="&amp;ME117,#REF!,"&gt;="&amp;MF117)</f>
        <v/>
      </c>
      <c r="MX117" s="1">
        <f>COUNTIFS(#REF!,LT117,#REF!,1,#REF!,"&gt;="&amp;MC117,#REF!,"&lt;="&amp;MB117,#REF!,"&lt;="&amp;ME117,#REF!,"&gt;="&amp;MF117)</f>
        <v/>
      </c>
      <c r="MY117" s="1">
        <f>COUNTIFS(#REF!,LT117,#REF!,0,#REF!,"&gt;="&amp;MC117,#REF!,"&lt;="&amp;MB117,#REF!,"&lt;="&amp;ME117,#REF!,"&gt;="&amp;MF117)</f>
        <v/>
      </c>
      <c r="MZ117" s="1">
        <f>COUNTIFS(#REF!,LT117,#REF!,1,#REF!,"&lt;="&amp;ME117,#REF!,"&gt;="&amp;MF117,#REF!,"="&amp;KV117,#REF!,"="&amp;KX117)</f>
        <v/>
      </c>
      <c r="NA117" s="1">
        <f>COUNTIFS(#REF!,LT117,#REF!,0,#REF!,"&lt;="&amp;ME117,#REF!,"&gt;="&amp;MF117,#REF!,"="&amp;KV117,#REF!,"="&amp;KX117)</f>
        <v/>
      </c>
      <c r="NB117" s="1">
        <f>COUNTIFS(#REF!,LT117,#REF!,1,#REF!,"&lt;="&amp;ME117,#REF!,"&gt;="&amp;MF117,#REF!,"="&amp;KW117,#REF!,"="&amp;KY117)</f>
        <v/>
      </c>
      <c r="NC117" s="1">
        <f>COUNTIFS(#REF!,LT117,#REF!,0,#REF!,"&lt;="&amp;ME117,#REF!,"&gt;="&amp;MF117,#REF!,"="&amp;KW117,#REF!,"="&amp;KY117)</f>
        <v/>
      </c>
      <c r="ND117" s="1">
        <f>MP117+MR117+MT117+MV117+MX117+MZ117+NB117</f>
        <v/>
      </c>
      <c r="NE117" s="1">
        <f>MQ117+MS117+MU117+MW117+MY117+NA117+NC117</f>
        <v/>
      </c>
      <c r="NF117" s="1">
        <f>ND117+NE117</f>
        <v/>
      </c>
      <c r="NG117" s="33">
        <f>ND117/(ND117+NE117)</f>
        <v/>
      </c>
      <c r="NH117" s="3">
        <f>1/NG117</f>
        <v/>
      </c>
      <c r="NI117" s="1">
        <f>LH117</f>
        <v/>
      </c>
      <c r="NJ117" s="79">
        <f>((1-NG117)*(1/(NI117-1))*0.98-(NG117*1))</f>
        <v/>
      </c>
      <c r="NK117" s="34">
        <f>IF(LR117&lt;0.9,0,IF(AND(LR117&gt;1.1),0,1))</f>
        <v/>
      </c>
      <c r="NL117" s="34">
        <f>IF(LS117&lt;0.9,0,IF(AND(LS117&gt;1.1),0,1))</f>
        <v/>
      </c>
      <c r="NM117" s="32">
        <f>IF(NF117&gt;99,1,0)</f>
        <v/>
      </c>
      <c r="NN117" s="32">
        <f>IF(NJ117&gt;0.0799,1,0)</f>
        <v/>
      </c>
      <c r="NO117" s="32">
        <f>IF(NJ117&gt;NQ117,1,0)</f>
        <v/>
      </c>
      <c r="NP117" s="32">
        <f>NM117+NN117+NO117+NK117+NL117</f>
        <v/>
      </c>
      <c r="NQ117" s="79">
        <f>(((100*NG117)*(NI117-1)*0.98)-((1-NG117)*100))/100</f>
        <v/>
      </c>
      <c r="NR117" s="34">
        <f>IF(LR117&lt;0.9,0,IF(AND(LR117&gt;1.1),0,1))</f>
        <v/>
      </c>
      <c r="NS117" s="34">
        <f>IF(LS117&lt;0.9,0,IF(AND(LS117&gt;1.1),0,1))</f>
        <v/>
      </c>
      <c r="NT117" s="32">
        <f>IF(NF117&gt;99,1,0)</f>
        <v/>
      </c>
      <c r="NU117" s="32">
        <f>IF(NQ117&gt;0.0799,1,0)</f>
        <v/>
      </c>
      <c r="NV117" s="32">
        <f>IF(NQ117&gt;NJ117,1,0)</f>
        <v/>
      </c>
      <c r="NW117" s="32">
        <f>NT117+NU117+NV117+NR117+NS117</f>
        <v/>
      </c>
      <c r="NX117">
        <f>IF(NP117=5,"LayHome1-0",IF(AND(NW117=5),"BackHome1-0",""))</f>
        <v/>
      </c>
      <c r="NY117">
        <f>IF(NP117=5,KN117,IF(AND(NW117=5),KN117,""))</f>
        <v/>
      </c>
      <c r="NZ117">
        <f>IF(NP117=5,"Match Odds",IF(AND(NW117=5),"Match Odds",""))</f>
        <v/>
      </c>
      <c r="OA117">
        <f>IF(NP117=5,KP117,IF(AND(NW117=5),KP117,""))</f>
        <v/>
      </c>
      <c r="OB117">
        <f>IF(NP117=5,"MATCH_ODDS",IF(AND(NW117=5),"MATCH_ODDS",""))</f>
        <v/>
      </c>
      <c r="OC117">
        <f>IF(NP117=5,"LAY",IF(AND(NW117=5),"BACK",""))</f>
        <v/>
      </c>
    </row>
    <row r="118" ht="16.5" customHeight="1" thickBot="1" thickTop="1">
      <c r="A118" s="2" t="n"/>
      <c r="KN118" s="1">
        <f>IF(INDEX(#REF!,MATCH('HT 1-0'!D118,#REF!,0))=INDEX(#REF!,MATCH('HT 1-0'!D118,#REF!,0)),INDEX(#REF!,MATCH('HT 1-0'!D118,#REF!,0)),"ERROR")</f>
        <v/>
      </c>
      <c r="KO118" s="1">
        <f>IF(INDEX(#REF!,MATCH('HT 1-0'!E118,#REF!,0))=INDEX(#REF!,MATCH('HT 1-0'!E118,#REF!,0)),INDEX(#REF!,MATCH('HT 1-0'!E118,#REF!,0)),"ERROR")</f>
        <v/>
      </c>
      <c r="KP118" s="1">
        <f>KN118&amp;" v "&amp;KO118</f>
        <v/>
      </c>
      <c r="KQ118">
        <f>B118&amp;"_"&amp;C118</f>
        <v/>
      </c>
      <c r="KR118" s="1">
        <f>IF((HW118/KK118)&lt;0.335,"G",IF((HW118/KK118)&gt;0.67,"R","A"))</f>
        <v/>
      </c>
      <c r="KS118" s="1">
        <f>IF((HX118/KK118)&lt;0.335,"G",IF((HX118/KK118)&gt;0.67,"R","A"))</f>
        <v/>
      </c>
      <c r="KT118" s="1">
        <f>IF((IH118/KK118)&lt;0.335,"G",IF((IH118/KK118)&gt;0.67,"R","A"))</f>
        <v/>
      </c>
      <c r="KU118" s="1">
        <f>IF((II118/KK118)&lt;0.335,"G",IF((II118/KK118)&gt;0.67,"R","A"))</f>
        <v/>
      </c>
      <c r="KV118" s="1">
        <f>IF((HZ118/KK118)&lt;0.335,"G",IF((HZ118/KK118)&gt;0.67,"R","A"))</f>
        <v/>
      </c>
      <c r="KW118" s="1">
        <f>IF((HY118/KK118)&lt;0.335,"G",IF((HY118/KK118)&gt;0.67,"R","A"))</f>
        <v/>
      </c>
      <c r="KX118" s="1">
        <f>IF((IK118/KK118)&lt;0.335,"G",IF((IK118/KK118)&gt;0.67,"R","A"))</f>
        <v/>
      </c>
      <c r="KY118" s="1">
        <f>IF((IJ118/KK118)&lt;0.335,"G",IF((IJ118/KK118)&gt;0.67,"R","A"))</f>
        <v/>
      </c>
      <c r="KZ118" s="1">
        <f>IF((HQ118/KK118)&lt;0.335,"G",IF((HQ118/KK118)&gt;0.67,"R","A"))</f>
        <v/>
      </c>
      <c r="LA118" s="1">
        <f>IF((IB118/KK118)&lt;0.335,"G",IF((IB118/KK118)&gt;0.67,"R","A"))</f>
        <v/>
      </c>
      <c r="LB118">
        <f>IF(LQ118="1-0",INDEX(Scrape!#REF!,MATCH('HT 1-0'!KP118,Scrape!$B:$B,0)),"")</f>
        <v/>
      </c>
      <c r="LC118">
        <f>IF(LQ118="1-0",INDEX(Scrape!$A:$A,MATCH('HT 1-0'!KP118,Scrape!$B:$B,0)),"")</f>
        <v/>
      </c>
      <c r="LD118">
        <f>IF(LQ118="1-0",INDEX(Scrape!$B:$B,MATCH('HT 1-0'!KP118,Scrape!$B:$B,0)),"")</f>
        <v/>
      </c>
      <c r="LE118">
        <f>IF(LQ118="1-0",INDEX(Scrape!$C:$C,MATCH('HT 1-0'!KP118,Scrape!$B:$B,0)),"")</f>
        <v/>
      </c>
      <c r="LF118">
        <f>IF(LQ118="1-0",INDEX(Scrape!$D:$D,MATCH('HT 1-0'!KP118,Scrape!$B:$B,0)),"")</f>
        <v/>
      </c>
      <c r="LG118">
        <f>IF(LQ118="1-0",INDEX(Scrape!$E:$E,MATCH('HT 1-0'!KP118,Scrape!$B:$B,0)),"")</f>
        <v/>
      </c>
      <c r="LH118">
        <f>IF(LQ118="1-0",INDEX(Scrape!$F:$F,MATCH('HT 1-0'!KP118,Scrape!$B:$B,0)),"")</f>
        <v/>
      </c>
      <c r="LI118">
        <f>IF(LQ118="1-0",INDEX(Scrape!$G:$G,MATCH('HT 1-0'!KP118,Scrape!$B:$B,0)),"")</f>
        <v/>
      </c>
      <c r="LJ118">
        <f>IF(LQ118="1-0",INDEX(Scrape!$H:$H,MATCH('HT 1-0'!KP118,Scrape!$B:$B,0)),"")</f>
        <v/>
      </c>
      <c r="LK118">
        <f>IF(LQ118="1-0",INDEX(Scrape!$I:$I,MATCH('HT 1-0'!KP118,Scrape!$B:$B,0)),"")</f>
        <v/>
      </c>
      <c r="LL118">
        <f>IF(LQ118="1-0",INDEX(Scrape!$J:$J,MATCH('HT 1-0'!KP118,Scrape!$B:$B,0)),"")</f>
        <v/>
      </c>
      <c r="LM118">
        <f>IF(LQ118="1-0",INDEX(Scrape!$K:$K,MATCH('HT 1-0'!KP118,Scrape!$B:$B,0)),"")</f>
        <v/>
      </c>
      <c r="LN118">
        <f>IF(LQ118="1-0",INDEX(Scrape!$L:$L,MATCH('HT 1-0'!KP118,Scrape!$B:$B,0)),"")</f>
        <v/>
      </c>
      <c r="LO118">
        <f>IF(LQ118="1-0",INDEX(Scrape!$M:$M,MATCH('HT 1-0'!KP118,Scrape!$B:$B,0)),"")</f>
        <v/>
      </c>
      <c r="LP118">
        <f>IF(LQ118="1-0",INDEX(Scrape!$N:$N,MATCH('HT 1-0'!KP118,Scrape!$B:$B,0)),"")</f>
        <v/>
      </c>
      <c r="LQ118">
        <f>INDEX(Scrape!$O:$O,MATCH('HT 1-0'!KP118,Scrape!$B:$B,0))</f>
        <v/>
      </c>
      <c r="LR118">
        <f>(1/LJ118)+(1/LI118)+(1/LH118)</f>
        <v/>
      </c>
      <c r="LS118">
        <f>(1/LG118)+(1/LF118)+(1/LE118)</f>
        <v/>
      </c>
      <c r="LT118" s="8">
        <f>IF(INDEX(#REF!,MATCH(KQ118,#REF!,0))=INDEX(#REF!,MATCH(KQ118,#REF!,0)),INDEX(#REF!,MATCH(KQ118,#REF!,0)),"ERROR")</f>
        <v/>
      </c>
      <c r="LU118" s="4">
        <f>IF(KR118="G",2,IF(KR118="R",0.5,IF(KR118="A",1)))</f>
        <v/>
      </c>
      <c r="LV118" s="4">
        <f>IF(KS118="G",0.5,IF(KS118="R",2,IF(KS118="A",1)))</f>
        <v/>
      </c>
      <c r="LW118" s="4">
        <f>IF(KT118="G",2,IF(KT118="R",0.5,IF(KT118="A",1)))</f>
        <v/>
      </c>
      <c r="LX118" s="4">
        <f>IF(KU118="G",0.5,IF(KU118="R",2,IF(KU118="A",1)))</f>
        <v/>
      </c>
      <c r="LY118" s="7">
        <f>(LK118*(LU118+LX118)+(LL118*(LU118+LX118)))</f>
        <v/>
      </c>
      <c r="LZ118" s="7">
        <f>(LN118*(LV118+LW118)+(LO118*(LV118+LW118)))</f>
        <v/>
      </c>
      <c r="MA118" s="11">
        <f>LY118-LZ118</f>
        <v/>
      </c>
      <c r="MB118" s="5">
        <f>MA118+2</f>
        <v/>
      </c>
      <c r="MC118" s="6">
        <f>MA118-2</f>
        <v/>
      </c>
      <c r="MD118" s="4">
        <f>LE118</f>
        <v/>
      </c>
      <c r="ME118" s="9">
        <f>IF(MD118=0,1000,MD118+0.75)</f>
        <v/>
      </c>
      <c r="MF118" s="10">
        <f>IF(MD118=0,0,MD118-0.75)</f>
        <v/>
      </c>
      <c r="MG118" s="4">
        <f>((LM118*(LU118+LX118))-((LP118*(LV118+LW118))))</f>
        <v/>
      </c>
      <c r="MH118" s="9">
        <f>MG118*1.2</f>
        <v/>
      </c>
      <c r="MI118" s="10">
        <f>MG118*0.8</f>
        <v/>
      </c>
      <c r="MJ118">
        <f>IFERROR(NX118,"")</f>
        <v/>
      </c>
      <c r="MK118">
        <f>IFERROR(NY118,"")</f>
        <v/>
      </c>
      <c r="ML118">
        <f>IFERROR(NZ118,"")</f>
        <v/>
      </c>
      <c r="MM118">
        <f>IFERROR(OA118,"")</f>
        <v/>
      </c>
      <c r="MN118">
        <f>IFERROR(OB118,"")</f>
        <v/>
      </c>
      <c r="MO118">
        <f>IFERROR(OC118,"")</f>
        <v/>
      </c>
      <c r="MP118" s="1">
        <f>COUNTIFS(#REF!,LT118,#REF!,1,#REF!,"&gt;="&amp;MC118,#REF!,"&lt;="&amp;MB118,#REF!,"&lt;="&amp;ME118,#REF!,"&gt;="&amp;MF118,#REF!,"="&amp;KV118,#REF!,"="&amp;KX118)</f>
        <v/>
      </c>
      <c r="MQ118" s="1">
        <f>COUNTIFS(#REF!,LT118,#REF!,0,#REF!,"&gt;="&amp;MC118,#REF!,"&lt;="&amp;MB118,#REF!,"&lt;="&amp;ME118,#REF!,"&gt;="&amp;MF118,#REF!,"="&amp;KV118,#REF!,"="&amp;KX118)</f>
        <v/>
      </c>
      <c r="MR118" s="1">
        <f>COUNTIFS(#REF!,LT118,#REF!,1,#REF!,"&gt;="&amp;MC118,#REF!,"&lt;="&amp;MB118,#REF!,"&lt;="&amp;ME118,#REF!,"&gt;="&amp;MF118,#REF!,"="&amp;KW118,#REF!,"="&amp;KY118)</f>
        <v/>
      </c>
      <c r="MS118" s="1">
        <f>COUNTIFS(#REF!,LT118,#REF!,0,#REF!,"&gt;="&amp;MC118,#REF!,"&lt;="&amp;MB118,#REF!,"&lt;="&amp;ME118,#REF!,"&gt;="&amp;MF118,#REF!,"="&amp;KW118,#REF!,"="&amp;KY118)</f>
        <v/>
      </c>
      <c r="MT118" s="1">
        <f>COUNTIFS(#REF!,LT118,#REF!,1,#REF!,"&gt;="&amp;MI118,#REF!,"&lt;="&amp;MH118,#REF!,"&lt;="&amp;ME118,#REF!,"&gt;="&amp;MF118)</f>
        <v/>
      </c>
      <c r="MU118" s="1">
        <f>COUNTIFS(#REF!,LT118,#REF!,0,#REF!,"&gt;="&amp;MI118,#REF!,"&lt;="&amp;MH118,#REF!,"&lt;="&amp;ME118,#REF!,"&gt;="&amp;MF118)</f>
        <v/>
      </c>
      <c r="MV118" s="1">
        <f>COUNTIFS(#REF!,LT118,#REF!,1,#REF!,"&gt;="&amp;MI118,#REF!,"&lt;="&amp;MH118,#REF!,"="&amp;KZ118,#REF!,"="&amp;LA118,#REF!,"&lt;="&amp;ME118,#REF!,"&gt;="&amp;MF118)</f>
        <v/>
      </c>
      <c r="MW118" s="1">
        <f>COUNTIFS(#REF!,LT118,#REF!,0,#REF!,"&gt;="&amp;MI118,#REF!,"&lt;="&amp;MH118,#REF!,"="&amp;KZ118,#REF!,"="&amp;LA118,#REF!,"&lt;="&amp;ME118,#REF!,"&gt;="&amp;MF118)</f>
        <v/>
      </c>
      <c r="MX118" s="1">
        <f>COUNTIFS(#REF!,LT118,#REF!,1,#REF!,"&gt;="&amp;MC118,#REF!,"&lt;="&amp;MB118,#REF!,"&lt;="&amp;ME118,#REF!,"&gt;="&amp;MF118)</f>
        <v/>
      </c>
      <c r="MY118" s="1">
        <f>COUNTIFS(#REF!,LT118,#REF!,0,#REF!,"&gt;="&amp;MC118,#REF!,"&lt;="&amp;MB118,#REF!,"&lt;="&amp;ME118,#REF!,"&gt;="&amp;MF118)</f>
        <v/>
      </c>
      <c r="MZ118" s="1">
        <f>COUNTIFS(#REF!,LT118,#REF!,1,#REF!,"&lt;="&amp;ME118,#REF!,"&gt;="&amp;MF118,#REF!,"="&amp;KV118,#REF!,"="&amp;KX118)</f>
        <v/>
      </c>
      <c r="NA118" s="1">
        <f>COUNTIFS(#REF!,LT118,#REF!,0,#REF!,"&lt;="&amp;ME118,#REF!,"&gt;="&amp;MF118,#REF!,"="&amp;KV118,#REF!,"="&amp;KX118)</f>
        <v/>
      </c>
      <c r="NB118" s="1">
        <f>COUNTIFS(#REF!,LT118,#REF!,1,#REF!,"&lt;="&amp;ME118,#REF!,"&gt;="&amp;MF118,#REF!,"="&amp;KW118,#REF!,"="&amp;KY118)</f>
        <v/>
      </c>
      <c r="NC118" s="1">
        <f>COUNTIFS(#REF!,LT118,#REF!,0,#REF!,"&lt;="&amp;ME118,#REF!,"&gt;="&amp;MF118,#REF!,"="&amp;KW118,#REF!,"="&amp;KY118)</f>
        <v/>
      </c>
      <c r="ND118" s="1">
        <f>MP118+MR118+MT118+MV118+MX118+MZ118+NB118</f>
        <v/>
      </c>
      <c r="NE118" s="1">
        <f>MQ118+MS118+MU118+MW118+MY118+NA118+NC118</f>
        <v/>
      </c>
      <c r="NF118" s="1">
        <f>ND118+NE118</f>
        <v/>
      </c>
      <c r="NG118" s="33">
        <f>ND118/(ND118+NE118)</f>
        <v/>
      </c>
      <c r="NH118" s="3">
        <f>1/NG118</f>
        <v/>
      </c>
      <c r="NI118" s="1">
        <f>LH118</f>
        <v/>
      </c>
      <c r="NJ118" s="79">
        <f>((1-NG118)*(1/(NI118-1))*0.98-(NG118*1))</f>
        <v/>
      </c>
      <c r="NK118" s="34">
        <f>IF(LR118&lt;0.9,0,IF(AND(LR118&gt;1.1),0,1))</f>
        <v/>
      </c>
      <c r="NL118" s="34">
        <f>IF(LS118&lt;0.9,0,IF(AND(LS118&gt;1.1),0,1))</f>
        <v/>
      </c>
      <c r="NM118" s="32">
        <f>IF(NF118&gt;99,1,0)</f>
        <v/>
      </c>
      <c r="NN118" s="32">
        <f>IF(NJ118&gt;0.0799,1,0)</f>
        <v/>
      </c>
      <c r="NO118" s="32">
        <f>IF(NJ118&gt;NQ118,1,0)</f>
        <v/>
      </c>
      <c r="NP118" s="32">
        <f>NM118+NN118+NO118+NK118+NL118</f>
        <v/>
      </c>
      <c r="NQ118" s="79">
        <f>(((100*NG118)*(NI118-1)*0.98)-((1-NG118)*100))/100</f>
        <v/>
      </c>
      <c r="NR118" s="34">
        <f>IF(LR118&lt;0.9,0,IF(AND(LR118&gt;1.1),0,1))</f>
        <v/>
      </c>
      <c r="NS118" s="34">
        <f>IF(LS118&lt;0.9,0,IF(AND(LS118&gt;1.1),0,1))</f>
        <v/>
      </c>
      <c r="NT118" s="32">
        <f>IF(NF118&gt;99,1,0)</f>
        <v/>
      </c>
      <c r="NU118" s="32">
        <f>IF(NQ118&gt;0.0799,1,0)</f>
        <v/>
      </c>
      <c r="NV118" s="32">
        <f>IF(NQ118&gt;NJ118,1,0)</f>
        <v/>
      </c>
      <c r="NW118" s="32">
        <f>NT118+NU118+NV118+NR118+NS118</f>
        <v/>
      </c>
      <c r="NX118">
        <f>IF(NP118=5,"LayHome1-0",IF(AND(NW118=5),"BackHome1-0",""))</f>
        <v/>
      </c>
      <c r="NY118">
        <f>IF(NP118=5,KN118,IF(AND(NW118=5),KN118,""))</f>
        <v/>
      </c>
      <c r="NZ118">
        <f>IF(NP118=5,"Match Odds",IF(AND(NW118=5),"Match Odds",""))</f>
        <v/>
      </c>
      <c r="OA118">
        <f>IF(NP118=5,KP118,IF(AND(NW118=5),KP118,""))</f>
        <v/>
      </c>
      <c r="OB118">
        <f>IF(NP118=5,"MATCH_ODDS",IF(AND(NW118=5),"MATCH_ODDS",""))</f>
        <v/>
      </c>
      <c r="OC118">
        <f>IF(NP118=5,"LAY",IF(AND(NW118=5),"BACK",""))</f>
        <v/>
      </c>
    </row>
    <row r="119" ht="16.5" customHeight="1" thickBot="1" thickTop="1">
      <c r="A119" s="2" t="n"/>
      <c r="KN119" s="1">
        <f>IF(INDEX(#REF!,MATCH('HT 1-0'!D119,#REF!,0))=INDEX(#REF!,MATCH('HT 1-0'!D119,#REF!,0)),INDEX(#REF!,MATCH('HT 1-0'!D119,#REF!,0)),"ERROR")</f>
        <v/>
      </c>
      <c r="KO119" s="1">
        <f>IF(INDEX(#REF!,MATCH('HT 1-0'!E119,#REF!,0))=INDEX(#REF!,MATCH('HT 1-0'!E119,#REF!,0)),INDEX(#REF!,MATCH('HT 1-0'!E119,#REF!,0)),"ERROR")</f>
        <v/>
      </c>
      <c r="KP119" s="1">
        <f>KN119&amp;" v "&amp;KO119</f>
        <v/>
      </c>
      <c r="KQ119">
        <f>B119&amp;"_"&amp;C119</f>
        <v/>
      </c>
      <c r="KR119" s="1">
        <f>IF((HW119/KK119)&lt;0.335,"G",IF((HW119/KK119)&gt;0.67,"R","A"))</f>
        <v/>
      </c>
      <c r="KS119" s="1">
        <f>IF((HX119/KK119)&lt;0.335,"G",IF((HX119/KK119)&gt;0.67,"R","A"))</f>
        <v/>
      </c>
      <c r="KT119" s="1">
        <f>IF((IH119/KK119)&lt;0.335,"G",IF((IH119/KK119)&gt;0.67,"R","A"))</f>
        <v/>
      </c>
      <c r="KU119" s="1">
        <f>IF((II119/KK119)&lt;0.335,"G",IF((II119/KK119)&gt;0.67,"R","A"))</f>
        <v/>
      </c>
      <c r="KV119" s="1">
        <f>IF((HZ119/KK119)&lt;0.335,"G",IF((HZ119/KK119)&gt;0.67,"R","A"))</f>
        <v/>
      </c>
      <c r="KW119" s="1">
        <f>IF((HY119/KK119)&lt;0.335,"G",IF((HY119/KK119)&gt;0.67,"R","A"))</f>
        <v/>
      </c>
      <c r="KX119" s="1">
        <f>IF((IK119/KK119)&lt;0.335,"G",IF((IK119/KK119)&gt;0.67,"R","A"))</f>
        <v/>
      </c>
      <c r="KY119" s="1">
        <f>IF((IJ119/KK119)&lt;0.335,"G",IF((IJ119/KK119)&gt;0.67,"R","A"))</f>
        <v/>
      </c>
      <c r="KZ119" s="1">
        <f>IF((HQ119/KK119)&lt;0.335,"G",IF((HQ119/KK119)&gt;0.67,"R","A"))</f>
        <v/>
      </c>
      <c r="LA119" s="1">
        <f>IF((IB119/KK119)&lt;0.335,"G",IF((IB119/KK119)&gt;0.67,"R","A"))</f>
        <v/>
      </c>
      <c r="LB119">
        <f>IF(LQ119="1-0",INDEX(Scrape!#REF!,MATCH('HT 1-0'!KP119,Scrape!$B:$B,0)),"")</f>
        <v/>
      </c>
      <c r="LC119">
        <f>IF(LQ119="1-0",INDEX(Scrape!$A:$A,MATCH('HT 1-0'!KP119,Scrape!$B:$B,0)),"")</f>
        <v/>
      </c>
      <c r="LD119">
        <f>IF(LQ119="1-0",INDEX(Scrape!$B:$B,MATCH('HT 1-0'!KP119,Scrape!$B:$B,0)),"")</f>
        <v/>
      </c>
      <c r="LE119">
        <f>IF(LQ119="1-0",INDEX(Scrape!$C:$C,MATCH('HT 1-0'!KP119,Scrape!$B:$B,0)),"")</f>
        <v/>
      </c>
      <c r="LF119">
        <f>IF(LQ119="1-0",INDEX(Scrape!$D:$D,MATCH('HT 1-0'!KP119,Scrape!$B:$B,0)),"")</f>
        <v/>
      </c>
      <c r="LG119">
        <f>IF(LQ119="1-0",INDEX(Scrape!$E:$E,MATCH('HT 1-0'!KP119,Scrape!$B:$B,0)),"")</f>
        <v/>
      </c>
      <c r="LH119">
        <f>IF(LQ119="1-0",INDEX(Scrape!$F:$F,MATCH('HT 1-0'!KP119,Scrape!$B:$B,0)),"")</f>
        <v/>
      </c>
      <c r="LI119">
        <f>IF(LQ119="1-0",INDEX(Scrape!$G:$G,MATCH('HT 1-0'!KP119,Scrape!$B:$B,0)),"")</f>
        <v/>
      </c>
      <c r="LJ119">
        <f>IF(LQ119="1-0",INDEX(Scrape!$H:$H,MATCH('HT 1-0'!KP119,Scrape!$B:$B,0)),"")</f>
        <v/>
      </c>
      <c r="LK119">
        <f>IF(LQ119="1-0",INDEX(Scrape!$I:$I,MATCH('HT 1-0'!KP119,Scrape!$B:$B,0)),"")</f>
        <v/>
      </c>
      <c r="LL119">
        <f>IF(LQ119="1-0",INDEX(Scrape!$J:$J,MATCH('HT 1-0'!KP119,Scrape!$B:$B,0)),"")</f>
        <v/>
      </c>
      <c r="LM119">
        <f>IF(LQ119="1-0",INDEX(Scrape!$K:$K,MATCH('HT 1-0'!KP119,Scrape!$B:$B,0)),"")</f>
        <v/>
      </c>
      <c r="LN119">
        <f>IF(LQ119="1-0",INDEX(Scrape!$L:$L,MATCH('HT 1-0'!KP119,Scrape!$B:$B,0)),"")</f>
        <v/>
      </c>
      <c r="LO119">
        <f>IF(LQ119="1-0",INDEX(Scrape!$M:$M,MATCH('HT 1-0'!KP119,Scrape!$B:$B,0)),"")</f>
        <v/>
      </c>
      <c r="LP119">
        <f>IF(LQ119="1-0",INDEX(Scrape!$N:$N,MATCH('HT 1-0'!KP119,Scrape!$B:$B,0)),"")</f>
        <v/>
      </c>
      <c r="LQ119">
        <f>INDEX(Scrape!$O:$O,MATCH('HT 1-0'!KP119,Scrape!$B:$B,0))</f>
        <v/>
      </c>
      <c r="LR119">
        <f>(1/LJ119)+(1/LI119)+(1/LH119)</f>
        <v/>
      </c>
      <c r="LS119">
        <f>(1/LG119)+(1/LF119)+(1/LE119)</f>
        <v/>
      </c>
      <c r="LT119" s="8">
        <f>IF(INDEX(#REF!,MATCH(KQ119,#REF!,0))=INDEX(#REF!,MATCH(KQ119,#REF!,0)),INDEX(#REF!,MATCH(KQ119,#REF!,0)),"ERROR")</f>
        <v/>
      </c>
      <c r="LU119" s="4">
        <f>IF(KR119="G",2,IF(KR119="R",0.5,IF(KR119="A",1)))</f>
        <v/>
      </c>
      <c r="LV119" s="4">
        <f>IF(KS119="G",0.5,IF(KS119="R",2,IF(KS119="A",1)))</f>
        <v/>
      </c>
      <c r="LW119" s="4">
        <f>IF(KT119="G",2,IF(KT119="R",0.5,IF(KT119="A",1)))</f>
        <v/>
      </c>
      <c r="LX119" s="4">
        <f>IF(KU119="G",0.5,IF(KU119="R",2,IF(KU119="A",1)))</f>
        <v/>
      </c>
      <c r="LY119" s="7">
        <f>(LK119*(LU119+LX119)+(LL119*(LU119+LX119)))</f>
        <v/>
      </c>
      <c r="LZ119" s="7">
        <f>(LN119*(LV119+LW119)+(LO119*(LV119+LW119)))</f>
        <v/>
      </c>
      <c r="MA119" s="11">
        <f>LY119-LZ119</f>
        <v/>
      </c>
      <c r="MB119" s="5">
        <f>MA119+2</f>
        <v/>
      </c>
      <c r="MC119" s="6">
        <f>MA119-2</f>
        <v/>
      </c>
      <c r="MD119" s="4">
        <f>LE119</f>
        <v/>
      </c>
      <c r="ME119" s="9">
        <f>IF(MD119=0,1000,MD119+0.75)</f>
        <v/>
      </c>
      <c r="MF119" s="10">
        <f>IF(MD119=0,0,MD119-0.75)</f>
        <v/>
      </c>
      <c r="MG119" s="4">
        <f>((LM119*(LU119+LX119))-((LP119*(LV119+LW119))))</f>
        <v/>
      </c>
      <c r="MH119" s="9">
        <f>MG119*1.2</f>
        <v/>
      </c>
      <c r="MI119" s="10">
        <f>MG119*0.8</f>
        <v/>
      </c>
      <c r="MJ119">
        <f>IFERROR(NX119,"")</f>
        <v/>
      </c>
      <c r="MK119">
        <f>IFERROR(NY119,"")</f>
        <v/>
      </c>
      <c r="ML119">
        <f>IFERROR(NZ119,"")</f>
        <v/>
      </c>
      <c r="MM119">
        <f>IFERROR(OA119,"")</f>
        <v/>
      </c>
      <c r="MN119">
        <f>IFERROR(OB119,"")</f>
        <v/>
      </c>
      <c r="MO119">
        <f>IFERROR(OC119,"")</f>
        <v/>
      </c>
      <c r="MP119" s="1">
        <f>COUNTIFS(#REF!,LT119,#REF!,1,#REF!,"&gt;="&amp;MC119,#REF!,"&lt;="&amp;MB119,#REF!,"&lt;="&amp;ME119,#REF!,"&gt;="&amp;MF119,#REF!,"="&amp;KV119,#REF!,"="&amp;KX119)</f>
        <v/>
      </c>
      <c r="MQ119" s="1">
        <f>COUNTIFS(#REF!,LT119,#REF!,0,#REF!,"&gt;="&amp;MC119,#REF!,"&lt;="&amp;MB119,#REF!,"&lt;="&amp;ME119,#REF!,"&gt;="&amp;MF119,#REF!,"="&amp;KV119,#REF!,"="&amp;KX119)</f>
        <v/>
      </c>
      <c r="MR119" s="1">
        <f>COUNTIFS(#REF!,LT119,#REF!,1,#REF!,"&gt;="&amp;MC119,#REF!,"&lt;="&amp;MB119,#REF!,"&lt;="&amp;ME119,#REF!,"&gt;="&amp;MF119,#REF!,"="&amp;KW119,#REF!,"="&amp;KY119)</f>
        <v/>
      </c>
      <c r="MS119" s="1">
        <f>COUNTIFS(#REF!,LT119,#REF!,0,#REF!,"&gt;="&amp;MC119,#REF!,"&lt;="&amp;MB119,#REF!,"&lt;="&amp;ME119,#REF!,"&gt;="&amp;MF119,#REF!,"="&amp;KW119,#REF!,"="&amp;KY119)</f>
        <v/>
      </c>
      <c r="MT119" s="1">
        <f>COUNTIFS(#REF!,LT119,#REF!,1,#REF!,"&gt;="&amp;MI119,#REF!,"&lt;="&amp;MH119,#REF!,"&lt;="&amp;ME119,#REF!,"&gt;="&amp;MF119)</f>
        <v/>
      </c>
      <c r="MU119" s="1">
        <f>COUNTIFS(#REF!,LT119,#REF!,0,#REF!,"&gt;="&amp;MI119,#REF!,"&lt;="&amp;MH119,#REF!,"&lt;="&amp;ME119,#REF!,"&gt;="&amp;MF119)</f>
        <v/>
      </c>
      <c r="MV119" s="1">
        <f>COUNTIFS(#REF!,LT119,#REF!,1,#REF!,"&gt;="&amp;MI119,#REF!,"&lt;="&amp;MH119,#REF!,"="&amp;KZ119,#REF!,"="&amp;LA119,#REF!,"&lt;="&amp;ME119,#REF!,"&gt;="&amp;MF119)</f>
        <v/>
      </c>
      <c r="MW119" s="1">
        <f>COUNTIFS(#REF!,LT119,#REF!,0,#REF!,"&gt;="&amp;MI119,#REF!,"&lt;="&amp;MH119,#REF!,"="&amp;KZ119,#REF!,"="&amp;LA119,#REF!,"&lt;="&amp;ME119,#REF!,"&gt;="&amp;MF119)</f>
        <v/>
      </c>
      <c r="MX119" s="1">
        <f>COUNTIFS(#REF!,LT119,#REF!,1,#REF!,"&gt;="&amp;MC119,#REF!,"&lt;="&amp;MB119,#REF!,"&lt;="&amp;ME119,#REF!,"&gt;="&amp;MF119)</f>
        <v/>
      </c>
      <c r="MY119" s="1">
        <f>COUNTIFS(#REF!,LT119,#REF!,0,#REF!,"&gt;="&amp;MC119,#REF!,"&lt;="&amp;MB119,#REF!,"&lt;="&amp;ME119,#REF!,"&gt;="&amp;MF119)</f>
        <v/>
      </c>
      <c r="MZ119" s="1">
        <f>COUNTIFS(#REF!,LT119,#REF!,1,#REF!,"&lt;="&amp;ME119,#REF!,"&gt;="&amp;MF119,#REF!,"="&amp;KV119,#REF!,"="&amp;KX119)</f>
        <v/>
      </c>
      <c r="NA119" s="1">
        <f>COUNTIFS(#REF!,LT119,#REF!,0,#REF!,"&lt;="&amp;ME119,#REF!,"&gt;="&amp;MF119,#REF!,"="&amp;KV119,#REF!,"="&amp;KX119)</f>
        <v/>
      </c>
      <c r="NB119" s="1">
        <f>COUNTIFS(#REF!,LT119,#REF!,1,#REF!,"&lt;="&amp;ME119,#REF!,"&gt;="&amp;MF119,#REF!,"="&amp;KW119,#REF!,"="&amp;KY119)</f>
        <v/>
      </c>
      <c r="NC119" s="1">
        <f>COUNTIFS(#REF!,LT119,#REF!,0,#REF!,"&lt;="&amp;ME119,#REF!,"&gt;="&amp;MF119,#REF!,"="&amp;KW119,#REF!,"="&amp;KY119)</f>
        <v/>
      </c>
      <c r="ND119" s="1">
        <f>MP119+MR119+MT119+MV119+MX119+MZ119+NB119</f>
        <v/>
      </c>
      <c r="NE119" s="1">
        <f>MQ119+MS119+MU119+MW119+MY119+NA119+NC119</f>
        <v/>
      </c>
      <c r="NF119" s="1">
        <f>ND119+NE119</f>
        <v/>
      </c>
      <c r="NG119" s="33">
        <f>ND119/(ND119+NE119)</f>
        <v/>
      </c>
      <c r="NH119" s="3">
        <f>1/NG119</f>
        <v/>
      </c>
      <c r="NI119" s="1">
        <f>LH119</f>
        <v/>
      </c>
      <c r="NJ119" s="79">
        <f>((1-NG119)*(1/(NI119-1))*0.98-(NG119*1))</f>
        <v/>
      </c>
      <c r="NK119" s="34">
        <f>IF(LR119&lt;0.9,0,IF(AND(LR119&gt;1.1),0,1))</f>
        <v/>
      </c>
      <c r="NL119" s="34">
        <f>IF(LS119&lt;0.9,0,IF(AND(LS119&gt;1.1),0,1))</f>
        <v/>
      </c>
      <c r="NM119" s="32">
        <f>IF(NF119&gt;99,1,0)</f>
        <v/>
      </c>
      <c r="NN119" s="32">
        <f>IF(NJ119&gt;0.0799,1,0)</f>
        <v/>
      </c>
      <c r="NO119" s="32">
        <f>IF(NJ119&gt;NQ119,1,0)</f>
        <v/>
      </c>
      <c r="NP119" s="32">
        <f>NM119+NN119+NO119+NK119+NL119</f>
        <v/>
      </c>
      <c r="NQ119" s="79">
        <f>(((100*NG119)*(NI119-1)*0.98)-((1-NG119)*100))/100</f>
        <v/>
      </c>
      <c r="NR119" s="34">
        <f>IF(LR119&lt;0.9,0,IF(AND(LR119&gt;1.1),0,1))</f>
        <v/>
      </c>
      <c r="NS119" s="34">
        <f>IF(LS119&lt;0.9,0,IF(AND(LS119&gt;1.1),0,1))</f>
        <v/>
      </c>
      <c r="NT119" s="32">
        <f>IF(NF119&gt;99,1,0)</f>
        <v/>
      </c>
      <c r="NU119" s="32">
        <f>IF(NQ119&gt;0.0799,1,0)</f>
        <v/>
      </c>
      <c r="NV119" s="32">
        <f>IF(NQ119&gt;NJ119,1,0)</f>
        <v/>
      </c>
      <c r="NW119" s="32">
        <f>NT119+NU119+NV119+NR119+NS119</f>
        <v/>
      </c>
      <c r="NX119">
        <f>IF(NP119=5,"LayHome1-0",IF(AND(NW119=5),"BackHome1-0",""))</f>
        <v/>
      </c>
      <c r="NY119">
        <f>IF(NP119=5,KN119,IF(AND(NW119=5),KN119,""))</f>
        <v/>
      </c>
      <c r="NZ119">
        <f>IF(NP119=5,"Match Odds",IF(AND(NW119=5),"Match Odds",""))</f>
        <v/>
      </c>
      <c r="OA119">
        <f>IF(NP119=5,KP119,IF(AND(NW119=5),KP119,""))</f>
        <v/>
      </c>
      <c r="OB119">
        <f>IF(NP119=5,"MATCH_ODDS",IF(AND(NW119=5),"MATCH_ODDS",""))</f>
        <v/>
      </c>
      <c r="OC119">
        <f>IF(NP119=5,"LAY",IF(AND(NW119=5),"BACK",""))</f>
        <v/>
      </c>
    </row>
    <row r="120" ht="16.5" customHeight="1" thickBot="1" thickTop="1">
      <c r="A120" s="2" t="n"/>
      <c r="KN120" s="1">
        <f>IF(INDEX(#REF!,MATCH('HT 1-0'!D120,#REF!,0))=INDEX(#REF!,MATCH('HT 1-0'!D120,#REF!,0)),INDEX(#REF!,MATCH('HT 1-0'!D120,#REF!,0)),"ERROR")</f>
        <v/>
      </c>
      <c r="KO120" s="1">
        <f>IF(INDEX(#REF!,MATCH('HT 1-0'!E120,#REF!,0))=INDEX(#REF!,MATCH('HT 1-0'!E120,#REF!,0)),INDEX(#REF!,MATCH('HT 1-0'!E120,#REF!,0)),"ERROR")</f>
        <v/>
      </c>
      <c r="KP120" s="1">
        <f>KN120&amp;" v "&amp;KO120</f>
        <v/>
      </c>
      <c r="KQ120">
        <f>B120&amp;"_"&amp;C120</f>
        <v/>
      </c>
      <c r="KR120" s="1">
        <f>IF((HW120/KK120)&lt;0.335,"G",IF((HW120/KK120)&gt;0.67,"R","A"))</f>
        <v/>
      </c>
      <c r="KS120" s="1">
        <f>IF((HX120/KK120)&lt;0.335,"G",IF((HX120/KK120)&gt;0.67,"R","A"))</f>
        <v/>
      </c>
      <c r="KT120" s="1">
        <f>IF((IH120/KK120)&lt;0.335,"G",IF((IH120/KK120)&gt;0.67,"R","A"))</f>
        <v/>
      </c>
      <c r="KU120" s="1">
        <f>IF((II120/KK120)&lt;0.335,"G",IF((II120/KK120)&gt;0.67,"R","A"))</f>
        <v/>
      </c>
      <c r="KV120" s="1">
        <f>IF((HZ120/KK120)&lt;0.335,"G",IF((HZ120/KK120)&gt;0.67,"R","A"))</f>
        <v/>
      </c>
      <c r="KW120" s="1">
        <f>IF((HY120/KK120)&lt;0.335,"G",IF((HY120/KK120)&gt;0.67,"R","A"))</f>
        <v/>
      </c>
      <c r="KX120" s="1">
        <f>IF((IK120/KK120)&lt;0.335,"G",IF((IK120/KK120)&gt;0.67,"R","A"))</f>
        <v/>
      </c>
      <c r="KY120" s="1">
        <f>IF((IJ120/KK120)&lt;0.335,"G",IF((IJ120/KK120)&gt;0.67,"R","A"))</f>
        <v/>
      </c>
      <c r="KZ120" s="1">
        <f>IF((HQ120/KK120)&lt;0.335,"G",IF((HQ120/KK120)&gt;0.67,"R","A"))</f>
        <v/>
      </c>
      <c r="LA120" s="1">
        <f>IF((IB120/KK120)&lt;0.335,"G",IF((IB120/KK120)&gt;0.67,"R","A"))</f>
        <v/>
      </c>
      <c r="LB120">
        <f>IF(LQ120="1-0",INDEX(Scrape!#REF!,MATCH('HT 1-0'!KP120,Scrape!$B:$B,0)),"")</f>
        <v/>
      </c>
      <c r="LC120">
        <f>IF(LQ120="1-0",INDEX(Scrape!$A:$A,MATCH('HT 1-0'!KP120,Scrape!$B:$B,0)),"")</f>
        <v/>
      </c>
      <c r="LD120">
        <f>IF(LQ120="1-0",INDEX(Scrape!$B:$B,MATCH('HT 1-0'!KP120,Scrape!$B:$B,0)),"")</f>
        <v/>
      </c>
      <c r="LE120">
        <f>IF(LQ120="1-0",INDEX(Scrape!$C:$C,MATCH('HT 1-0'!KP120,Scrape!$B:$B,0)),"")</f>
        <v/>
      </c>
      <c r="LF120">
        <f>IF(LQ120="1-0",INDEX(Scrape!$D:$D,MATCH('HT 1-0'!KP120,Scrape!$B:$B,0)),"")</f>
        <v/>
      </c>
      <c r="LG120">
        <f>IF(LQ120="1-0",INDEX(Scrape!$E:$E,MATCH('HT 1-0'!KP120,Scrape!$B:$B,0)),"")</f>
        <v/>
      </c>
      <c r="LH120">
        <f>IF(LQ120="1-0",INDEX(Scrape!$F:$F,MATCH('HT 1-0'!KP120,Scrape!$B:$B,0)),"")</f>
        <v/>
      </c>
      <c r="LI120">
        <f>IF(LQ120="1-0",INDEX(Scrape!$G:$G,MATCH('HT 1-0'!KP120,Scrape!$B:$B,0)),"")</f>
        <v/>
      </c>
      <c r="LJ120">
        <f>IF(LQ120="1-0",INDEX(Scrape!$H:$H,MATCH('HT 1-0'!KP120,Scrape!$B:$B,0)),"")</f>
        <v/>
      </c>
      <c r="LK120">
        <f>IF(LQ120="1-0",INDEX(Scrape!$I:$I,MATCH('HT 1-0'!KP120,Scrape!$B:$B,0)),"")</f>
        <v/>
      </c>
      <c r="LL120">
        <f>IF(LQ120="1-0",INDEX(Scrape!$J:$J,MATCH('HT 1-0'!KP120,Scrape!$B:$B,0)),"")</f>
        <v/>
      </c>
      <c r="LM120">
        <f>IF(LQ120="1-0",INDEX(Scrape!$K:$K,MATCH('HT 1-0'!KP120,Scrape!$B:$B,0)),"")</f>
        <v/>
      </c>
      <c r="LN120">
        <f>IF(LQ120="1-0",INDEX(Scrape!$L:$L,MATCH('HT 1-0'!KP120,Scrape!$B:$B,0)),"")</f>
        <v/>
      </c>
      <c r="LO120">
        <f>IF(LQ120="1-0",INDEX(Scrape!$M:$M,MATCH('HT 1-0'!KP120,Scrape!$B:$B,0)),"")</f>
        <v/>
      </c>
      <c r="LP120">
        <f>IF(LQ120="1-0",INDEX(Scrape!$N:$N,MATCH('HT 1-0'!KP120,Scrape!$B:$B,0)),"")</f>
        <v/>
      </c>
      <c r="LQ120">
        <f>INDEX(Scrape!$O:$O,MATCH('HT 1-0'!KP120,Scrape!$B:$B,0))</f>
        <v/>
      </c>
      <c r="LR120">
        <f>(1/LJ120)+(1/LI120)+(1/LH120)</f>
        <v/>
      </c>
      <c r="LS120">
        <f>(1/LG120)+(1/LF120)+(1/LE120)</f>
        <v/>
      </c>
      <c r="LT120" s="8">
        <f>IF(INDEX(#REF!,MATCH(KQ120,#REF!,0))=INDEX(#REF!,MATCH(KQ120,#REF!,0)),INDEX(#REF!,MATCH(KQ120,#REF!,0)),"ERROR")</f>
        <v/>
      </c>
      <c r="LU120" s="4">
        <f>IF(KR120="G",2,IF(KR120="R",0.5,IF(KR120="A",1)))</f>
        <v/>
      </c>
      <c r="LV120" s="4">
        <f>IF(KS120="G",0.5,IF(KS120="R",2,IF(KS120="A",1)))</f>
        <v/>
      </c>
      <c r="LW120" s="4">
        <f>IF(KT120="G",2,IF(KT120="R",0.5,IF(KT120="A",1)))</f>
        <v/>
      </c>
      <c r="LX120" s="4">
        <f>IF(KU120="G",0.5,IF(KU120="R",2,IF(KU120="A",1)))</f>
        <v/>
      </c>
      <c r="LY120" s="7">
        <f>(LK120*(LU120+LX120)+(LL120*(LU120+LX120)))</f>
        <v/>
      </c>
      <c r="LZ120" s="7">
        <f>(LN120*(LV120+LW120)+(LO120*(LV120+LW120)))</f>
        <v/>
      </c>
      <c r="MA120" s="11">
        <f>LY120-LZ120</f>
        <v/>
      </c>
      <c r="MB120" s="5">
        <f>MA120+2</f>
        <v/>
      </c>
      <c r="MC120" s="6">
        <f>MA120-2</f>
        <v/>
      </c>
      <c r="MD120" s="4">
        <f>LE120</f>
        <v/>
      </c>
      <c r="ME120" s="9">
        <f>IF(MD120=0,1000,MD120+0.75)</f>
        <v/>
      </c>
      <c r="MF120" s="10">
        <f>IF(MD120=0,0,MD120-0.75)</f>
        <v/>
      </c>
      <c r="MG120" s="4">
        <f>((LM120*(LU120+LX120))-((LP120*(LV120+LW120))))</f>
        <v/>
      </c>
      <c r="MH120" s="9">
        <f>MG120*1.2</f>
        <v/>
      </c>
      <c r="MI120" s="10">
        <f>MG120*0.8</f>
        <v/>
      </c>
      <c r="MJ120">
        <f>IFERROR(NX120,"")</f>
        <v/>
      </c>
      <c r="MK120">
        <f>IFERROR(NY120,"")</f>
        <v/>
      </c>
      <c r="ML120">
        <f>IFERROR(NZ120,"")</f>
        <v/>
      </c>
      <c r="MM120">
        <f>IFERROR(OA120,"")</f>
        <v/>
      </c>
      <c r="MN120">
        <f>IFERROR(OB120,"")</f>
        <v/>
      </c>
      <c r="MO120">
        <f>IFERROR(OC120,"")</f>
        <v/>
      </c>
      <c r="MP120" s="1">
        <f>COUNTIFS(#REF!,LT120,#REF!,1,#REF!,"&gt;="&amp;MC120,#REF!,"&lt;="&amp;MB120,#REF!,"&lt;="&amp;ME120,#REF!,"&gt;="&amp;MF120,#REF!,"="&amp;KV120,#REF!,"="&amp;KX120)</f>
        <v/>
      </c>
      <c r="MQ120" s="1">
        <f>COUNTIFS(#REF!,LT120,#REF!,0,#REF!,"&gt;="&amp;MC120,#REF!,"&lt;="&amp;MB120,#REF!,"&lt;="&amp;ME120,#REF!,"&gt;="&amp;MF120,#REF!,"="&amp;KV120,#REF!,"="&amp;KX120)</f>
        <v/>
      </c>
      <c r="MR120" s="1">
        <f>COUNTIFS(#REF!,LT120,#REF!,1,#REF!,"&gt;="&amp;MC120,#REF!,"&lt;="&amp;MB120,#REF!,"&lt;="&amp;ME120,#REF!,"&gt;="&amp;MF120,#REF!,"="&amp;KW120,#REF!,"="&amp;KY120)</f>
        <v/>
      </c>
      <c r="MS120" s="1">
        <f>COUNTIFS(#REF!,LT120,#REF!,0,#REF!,"&gt;="&amp;MC120,#REF!,"&lt;="&amp;MB120,#REF!,"&lt;="&amp;ME120,#REF!,"&gt;="&amp;MF120,#REF!,"="&amp;KW120,#REF!,"="&amp;KY120)</f>
        <v/>
      </c>
      <c r="MT120" s="1">
        <f>COUNTIFS(#REF!,LT120,#REF!,1,#REF!,"&gt;="&amp;MI120,#REF!,"&lt;="&amp;MH120,#REF!,"&lt;="&amp;ME120,#REF!,"&gt;="&amp;MF120)</f>
        <v/>
      </c>
      <c r="MU120" s="1">
        <f>COUNTIFS(#REF!,LT120,#REF!,0,#REF!,"&gt;="&amp;MI120,#REF!,"&lt;="&amp;MH120,#REF!,"&lt;="&amp;ME120,#REF!,"&gt;="&amp;MF120)</f>
        <v/>
      </c>
      <c r="MV120" s="1">
        <f>COUNTIFS(#REF!,LT120,#REF!,1,#REF!,"&gt;="&amp;MI120,#REF!,"&lt;="&amp;MH120,#REF!,"="&amp;KZ120,#REF!,"="&amp;LA120,#REF!,"&lt;="&amp;ME120,#REF!,"&gt;="&amp;MF120)</f>
        <v/>
      </c>
      <c r="MW120" s="1">
        <f>COUNTIFS(#REF!,LT120,#REF!,0,#REF!,"&gt;="&amp;MI120,#REF!,"&lt;="&amp;MH120,#REF!,"="&amp;KZ120,#REF!,"="&amp;LA120,#REF!,"&lt;="&amp;ME120,#REF!,"&gt;="&amp;MF120)</f>
        <v/>
      </c>
      <c r="MX120" s="1">
        <f>COUNTIFS(#REF!,LT120,#REF!,1,#REF!,"&gt;="&amp;MC120,#REF!,"&lt;="&amp;MB120,#REF!,"&lt;="&amp;ME120,#REF!,"&gt;="&amp;MF120)</f>
        <v/>
      </c>
      <c r="MY120" s="1">
        <f>COUNTIFS(#REF!,LT120,#REF!,0,#REF!,"&gt;="&amp;MC120,#REF!,"&lt;="&amp;MB120,#REF!,"&lt;="&amp;ME120,#REF!,"&gt;="&amp;MF120)</f>
        <v/>
      </c>
      <c r="MZ120" s="1">
        <f>COUNTIFS(#REF!,LT120,#REF!,1,#REF!,"&lt;="&amp;ME120,#REF!,"&gt;="&amp;MF120,#REF!,"="&amp;KV120,#REF!,"="&amp;KX120)</f>
        <v/>
      </c>
      <c r="NA120" s="1">
        <f>COUNTIFS(#REF!,LT120,#REF!,0,#REF!,"&lt;="&amp;ME120,#REF!,"&gt;="&amp;MF120,#REF!,"="&amp;KV120,#REF!,"="&amp;KX120)</f>
        <v/>
      </c>
      <c r="NB120" s="1">
        <f>COUNTIFS(#REF!,LT120,#REF!,1,#REF!,"&lt;="&amp;ME120,#REF!,"&gt;="&amp;MF120,#REF!,"="&amp;KW120,#REF!,"="&amp;KY120)</f>
        <v/>
      </c>
      <c r="NC120" s="1">
        <f>COUNTIFS(#REF!,LT120,#REF!,0,#REF!,"&lt;="&amp;ME120,#REF!,"&gt;="&amp;MF120,#REF!,"="&amp;KW120,#REF!,"="&amp;KY120)</f>
        <v/>
      </c>
      <c r="ND120" s="1">
        <f>MP120+MR120+MT120+MV120+MX120+MZ120+NB120</f>
        <v/>
      </c>
      <c r="NE120" s="1">
        <f>MQ120+MS120+MU120+MW120+MY120+NA120+NC120</f>
        <v/>
      </c>
      <c r="NF120" s="1">
        <f>ND120+NE120</f>
        <v/>
      </c>
      <c r="NG120" s="33">
        <f>ND120/(ND120+NE120)</f>
        <v/>
      </c>
      <c r="NH120" s="3">
        <f>1/NG120</f>
        <v/>
      </c>
      <c r="NI120" s="1">
        <f>LH120</f>
        <v/>
      </c>
      <c r="NJ120" s="79">
        <f>((1-NG120)*(1/(NI120-1))*0.98-(NG120*1))</f>
        <v/>
      </c>
      <c r="NK120" s="34">
        <f>IF(LR120&lt;0.9,0,IF(AND(LR120&gt;1.1),0,1))</f>
        <v/>
      </c>
      <c r="NL120" s="34">
        <f>IF(LS120&lt;0.9,0,IF(AND(LS120&gt;1.1),0,1))</f>
        <v/>
      </c>
      <c r="NM120" s="32">
        <f>IF(NF120&gt;99,1,0)</f>
        <v/>
      </c>
      <c r="NN120" s="32">
        <f>IF(NJ120&gt;0.0799,1,0)</f>
        <v/>
      </c>
      <c r="NO120" s="32">
        <f>IF(NJ120&gt;NQ120,1,0)</f>
        <v/>
      </c>
      <c r="NP120" s="32">
        <f>NM120+NN120+NO120+NK120+NL120</f>
        <v/>
      </c>
      <c r="NQ120" s="79">
        <f>(((100*NG120)*(NI120-1)*0.98)-((1-NG120)*100))/100</f>
        <v/>
      </c>
      <c r="NR120" s="34">
        <f>IF(LR120&lt;0.9,0,IF(AND(LR120&gt;1.1),0,1))</f>
        <v/>
      </c>
      <c r="NS120" s="34">
        <f>IF(LS120&lt;0.9,0,IF(AND(LS120&gt;1.1),0,1))</f>
        <v/>
      </c>
      <c r="NT120" s="32">
        <f>IF(NF120&gt;99,1,0)</f>
        <v/>
      </c>
      <c r="NU120" s="32">
        <f>IF(NQ120&gt;0.0799,1,0)</f>
        <v/>
      </c>
      <c r="NV120" s="32">
        <f>IF(NQ120&gt;NJ120,1,0)</f>
        <v/>
      </c>
      <c r="NW120" s="32">
        <f>NT120+NU120+NV120+NR120+NS120</f>
        <v/>
      </c>
      <c r="NX120">
        <f>IF(NP120=5,"LayHome1-0",IF(AND(NW120=5),"BackHome1-0",""))</f>
        <v/>
      </c>
      <c r="NY120">
        <f>IF(NP120=5,KN120,IF(AND(NW120=5),KN120,""))</f>
        <v/>
      </c>
      <c r="NZ120">
        <f>IF(NP120=5,"Match Odds",IF(AND(NW120=5),"Match Odds",""))</f>
        <v/>
      </c>
      <c r="OA120">
        <f>IF(NP120=5,KP120,IF(AND(NW120=5),KP120,""))</f>
        <v/>
      </c>
      <c r="OB120">
        <f>IF(NP120=5,"MATCH_ODDS",IF(AND(NW120=5),"MATCH_ODDS",""))</f>
        <v/>
      </c>
      <c r="OC120">
        <f>IF(NP120=5,"LAY",IF(AND(NW120=5),"BACK",""))</f>
        <v/>
      </c>
    </row>
    <row r="121" ht="16.5" customHeight="1" thickBot="1" thickTop="1">
      <c r="A121" s="2" t="n"/>
      <c r="KN121" s="1">
        <f>IF(INDEX(#REF!,MATCH('HT 1-0'!D121,#REF!,0))=INDEX(#REF!,MATCH('HT 1-0'!D121,#REF!,0)),INDEX(#REF!,MATCH('HT 1-0'!D121,#REF!,0)),"ERROR")</f>
        <v/>
      </c>
      <c r="KO121" s="1">
        <f>IF(INDEX(#REF!,MATCH('HT 1-0'!E121,#REF!,0))=INDEX(#REF!,MATCH('HT 1-0'!E121,#REF!,0)),INDEX(#REF!,MATCH('HT 1-0'!E121,#REF!,0)),"ERROR")</f>
        <v/>
      </c>
      <c r="KP121" s="1">
        <f>KN121&amp;" v "&amp;KO121</f>
        <v/>
      </c>
      <c r="KQ121">
        <f>B121&amp;"_"&amp;C121</f>
        <v/>
      </c>
      <c r="KR121" s="1">
        <f>IF((HW121/KK121)&lt;0.335,"G",IF((HW121/KK121)&gt;0.67,"R","A"))</f>
        <v/>
      </c>
      <c r="KS121" s="1">
        <f>IF((HX121/KK121)&lt;0.335,"G",IF((HX121/KK121)&gt;0.67,"R","A"))</f>
        <v/>
      </c>
      <c r="KT121" s="1">
        <f>IF((IH121/KK121)&lt;0.335,"G",IF((IH121/KK121)&gt;0.67,"R","A"))</f>
        <v/>
      </c>
      <c r="KU121" s="1">
        <f>IF((II121/KK121)&lt;0.335,"G",IF((II121/KK121)&gt;0.67,"R","A"))</f>
        <v/>
      </c>
      <c r="KV121" s="1">
        <f>IF((HZ121/KK121)&lt;0.335,"G",IF((HZ121/KK121)&gt;0.67,"R","A"))</f>
        <v/>
      </c>
      <c r="KW121" s="1">
        <f>IF((HY121/KK121)&lt;0.335,"G",IF((HY121/KK121)&gt;0.67,"R","A"))</f>
        <v/>
      </c>
      <c r="KX121" s="1">
        <f>IF((IK121/KK121)&lt;0.335,"G",IF((IK121/KK121)&gt;0.67,"R","A"))</f>
        <v/>
      </c>
      <c r="KY121" s="1">
        <f>IF((IJ121/KK121)&lt;0.335,"G",IF((IJ121/KK121)&gt;0.67,"R","A"))</f>
        <v/>
      </c>
      <c r="KZ121" s="1">
        <f>IF((HQ121/KK121)&lt;0.335,"G",IF((HQ121/KK121)&gt;0.67,"R","A"))</f>
        <v/>
      </c>
      <c r="LA121" s="1">
        <f>IF((IB121/KK121)&lt;0.335,"G",IF((IB121/KK121)&gt;0.67,"R","A"))</f>
        <v/>
      </c>
      <c r="LB121">
        <f>IF(LQ121="1-0",INDEX(Scrape!#REF!,MATCH('HT 1-0'!KP121,Scrape!$B:$B,0)),"")</f>
        <v/>
      </c>
      <c r="LC121">
        <f>IF(LQ121="1-0",INDEX(Scrape!$A:$A,MATCH('HT 1-0'!KP121,Scrape!$B:$B,0)),"")</f>
        <v/>
      </c>
      <c r="LD121">
        <f>IF(LQ121="1-0",INDEX(Scrape!$B:$B,MATCH('HT 1-0'!KP121,Scrape!$B:$B,0)),"")</f>
        <v/>
      </c>
      <c r="LE121">
        <f>IF(LQ121="1-0",INDEX(Scrape!$C:$C,MATCH('HT 1-0'!KP121,Scrape!$B:$B,0)),"")</f>
        <v/>
      </c>
      <c r="LF121">
        <f>IF(LQ121="1-0",INDEX(Scrape!$D:$D,MATCH('HT 1-0'!KP121,Scrape!$B:$B,0)),"")</f>
        <v/>
      </c>
      <c r="LG121">
        <f>IF(LQ121="1-0",INDEX(Scrape!$E:$E,MATCH('HT 1-0'!KP121,Scrape!$B:$B,0)),"")</f>
        <v/>
      </c>
      <c r="LH121">
        <f>IF(LQ121="1-0",INDEX(Scrape!$F:$F,MATCH('HT 1-0'!KP121,Scrape!$B:$B,0)),"")</f>
        <v/>
      </c>
      <c r="LI121">
        <f>IF(LQ121="1-0",INDEX(Scrape!$G:$G,MATCH('HT 1-0'!KP121,Scrape!$B:$B,0)),"")</f>
        <v/>
      </c>
      <c r="LJ121">
        <f>IF(LQ121="1-0",INDEX(Scrape!$H:$H,MATCH('HT 1-0'!KP121,Scrape!$B:$B,0)),"")</f>
        <v/>
      </c>
      <c r="LK121">
        <f>IF(LQ121="1-0",INDEX(Scrape!$I:$I,MATCH('HT 1-0'!KP121,Scrape!$B:$B,0)),"")</f>
        <v/>
      </c>
      <c r="LL121">
        <f>IF(LQ121="1-0",INDEX(Scrape!$J:$J,MATCH('HT 1-0'!KP121,Scrape!$B:$B,0)),"")</f>
        <v/>
      </c>
      <c r="LM121">
        <f>IF(LQ121="1-0",INDEX(Scrape!$K:$K,MATCH('HT 1-0'!KP121,Scrape!$B:$B,0)),"")</f>
        <v/>
      </c>
      <c r="LN121">
        <f>IF(LQ121="1-0",INDEX(Scrape!$L:$L,MATCH('HT 1-0'!KP121,Scrape!$B:$B,0)),"")</f>
        <v/>
      </c>
      <c r="LO121">
        <f>IF(LQ121="1-0",INDEX(Scrape!$M:$M,MATCH('HT 1-0'!KP121,Scrape!$B:$B,0)),"")</f>
        <v/>
      </c>
      <c r="LP121">
        <f>IF(LQ121="1-0",INDEX(Scrape!$N:$N,MATCH('HT 1-0'!KP121,Scrape!$B:$B,0)),"")</f>
        <v/>
      </c>
      <c r="LQ121">
        <f>INDEX(Scrape!$O:$O,MATCH('HT 1-0'!KP121,Scrape!$B:$B,0))</f>
        <v/>
      </c>
      <c r="LR121">
        <f>(1/LJ121)+(1/LI121)+(1/LH121)</f>
        <v/>
      </c>
      <c r="LS121">
        <f>(1/LG121)+(1/LF121)+(1/LE121)</f>
        <v/>
      </c>
      <c r="LT121" s="8">
        <f>IF(INDEX(#REF!,MATCH(KQ121,#REF!,0))=INDEX(#REF!,MATCH(KQ121,#REF!,0)),INDEX(#REF!,MATCH(KQ121,#REF!,0)),"ERROR")</f>
        <v/>
      </c>
      <c r="LU121" s="4">
        <f>IF(KR121="G",2,IF(KR121="R",0.5,IF(KR121="A",1)))</f>
        <v/>
      </c>
      <c r="LV121" s="4">
        <f>IF(KS121="G",0.5,IF(KS121="R",2,IF(KS121="A",1)))</f>
        <v/>
      </c>
      <c r="LW121" s="4">
        <f>IF(KT121="G",2,IF(KT121="R",0.5,IF(KT121="A",1)))</f>
        <v/>
      </c>
      <c r="LX121" s="4">
        <f>IF(KU121="G",0.5,IF(KU121="R",2,IF(KU121="A",1)))</f>
        <v/>
      </c>
      <c r="LY121" s="7">
        <f>(LK121*(LU121+LX121)+(LL121*(LU121+LX121)))</f>
        <v/>
      </c>
      <c r="LZ121" s="7">
        <f>(LN121*(LV121+LW121)+(LO121*(LV121+LW121)))</f>
        <v/>
      </c>
      <c r="MA121" s="11">
        <f>LY121-LZ121</f>
        <v/>
      </c>
      <c r="MB121" s="5">
        <f>MA121+2</f>
        <v/>
      </c>
      <c r="MC121" s="6">
        <f>MA121-2</f>
        <v/>
      </c>
      <c r="MD121" s="4">
        <f>LE121</f>
        <v/>
      </c>
      <c r="ME121" s="9">
        <f>IF(MD121=0,1000,MD121+0.75)</f>
        <v/>
      </c>
      <c r="MF121" s="10">
        <f>IF(MD121=0,0,MD121-0.75)</f>
        <v/>
      </c>
      <c r="MG121" s="4">
        <f>((LM121*(LU121+LX121))-((LP121*(LV121+LW121))))</f>
        <v/>
      </c>
      <c r="MH121" s="9">
        <f>MG121*1.2</f>
        <v/>
      </c>
      <c r="MI121" s="10">
        <f>MG121*0.8</f>
        <v/>
      </c>
      <c r="MJ121">
        <f>IFERROR(NX121,"")</f>
        <v/>
      </c>
      <c r="MK121">
        <f>IFERROR(NY121,"")</f>
        <v/>
      </c>
      <c r="ML121">
        <f>IFERROR(NZ121,"")</f>
        <v/>
      </c>
      <c r="MM121">
        <f>IFERROR(OA121,"")</f>
        <v/>
      </c>
      <c r="MN121">
        <f>IFERROR(OB121,"")</f>
        <v/>
      </c>
      <c r="MO121">
        <f>IFERROR(OC121,"")</f>
        <v/>
      </c>
      <c r="MP121" s="1">
        <f>COUNTIFS(#REF!,LT121,#REF!,1,#REF!,"&gt;="&amp;MC121,#REF!,"&lt;="&amp;MB121,#REF!,"&lt;="&amp;ME121,#REF!,"&gt;="&amp;MF121,#REF!,"="&amp;KV121,#REF!,"="&amp;KX121)</f>
        <v/>
      </c>
      <c r="MQ121" s="1">
        <f>COUNTIFS(#REF!,LT121,#REF!,0,#REF!,"&gt;="&amp;MC121,#REF!,"&lt;="&amp;MB121,#REF!,"&lt;="&amp;ME121,#REF!,"&gt;="&amp;MF121,#REF!,"="&amp;KV121,#REF!,"="&amp;KX121)</f>
        <v/>
      </c>
      <c r="MR121" s="1">
        <f>COUNTIFS(#REF!,LT121,#REF!,1,#REF!,"&gt;="&amp;MC121,#REF!,"&lt;="&amp;MB121,#REF!,"&lt;="&amp;ME121,#REF!,"&gt;="&amp;MF121,#REF!,"="&amp;KW121,#REF!,"="&amp;KY121)</f>
        <v/>
      </c>
      <c r="MS121" s="1">
        <f>COUNTIFS(#REF!,LT121,#REF!,0,#REF!,"&gt;="&amp;MC121,#REF!,"&lt;="&amp;MB121,#REF!,"&lt;="&amp;ME121,#REF!,"&gt;="&amp;MF121,#REF!,"="&amp;KW121,#REF!,"="&amp;KY121)</f>
        <v/>
      </c>
      <c r="MT121" s="1">
        <f>COUNTIFS(#REF!,LT121,#REF!,1,#REF!,"&gt;="&amp;MI121,#REF!,"&lt;="&amp;MH121,#REF!,"&lt;="&amp;ME121,#REF!,"&gt;="&amp;MF121)</f>
        <v/>
      </c>
      <c r="MU121" s="1">
        <f>COUNTIFS(#REF!,LT121,#REF!,0,#REF!,"&gt;="&amp;MI121,#REF!,"&lt;="&amp;MH121,#REF!,"&lt;="&amp;ME121,#REF!,"&gt;="&amp;MF121)</f>
        <v/>
      </c>
      <c r="MV121" s="1">
        <f>COUNTIFS(#REF!,LT121,#REF!,1,#REF!,"&gt;="&amp;MI121,#REF!,"&lt;="&amp;MH121,#REF!,"="&amp;KZ121,#REF!,"="&amp;LA121,#REF!,"&lt;="&amp;ME121,#REF!,"&gt;="&amp;MF121)</f>
        <v/>
      </c>
      <c r="MW121" s="1">
        <f>COUNTIFS(#REF!,LT121,#REF!,0,#REF!,"&gt;="&amp;MI121,#REF!,"&lt;="&amp;MH121,#REF!,"="&amp;KZ121,#REF!,"="&amp;LA121,#REF!,"&lt;="&amp;ME121,#REF!,"&gt;="&amp;MF121)</f>
        <v/>
      </c>
      <c r="MX121" s="1">
        <f>COUNTIFS(#REF!,LT121,#REF!,1,#REF!,"&gt;="&amp;MC121,#REF!,"&lt;="&amp;MB121,#REF!,"&lt;="&amp;ME121,#REF!,"&gt;="&amp;MF121)</f>
        <v/>
      </c>
      <c r="MY121" s="1">
        <f>COUNTIFS(#REF!,LT121,#REF!,0,#REF!,"&gt;="&amp;MC121,#REF!,"&lt;="&amp;MB121,#REF!,"&lt;="&amp;ME121,#REF!,"&gt;="&amp;MF121)</f>
        <v/>
      </c>
      <c r="MZ121" s="1">
        <f>COUNTIFS(#REF!,LT121,#REF!,1,#REF!,"&lt;="&amp;ME121,#REF!,"&gt;="&amp;MF121,#REF!,"="&amp;KV121,#REF!,"="&amp;KX121)</f>
        <v/>
      </c>
      <c r="NA121" s="1">
        <f>COUNTIFS(#REF!,LT121,#REF!,0,#REF!,"&lt;="&amp;ME121,#REF!,"&gt;="&amp;MF121,#REF!,"="&amp;KV121,#REF!,"="&amp;KX121)</f>
        <v/>
      </c>
      <c r="NB121" s="1">
        <f>COUNTIFS(#REF!,LT121,#REF!,1,#REF!,"&lt;="&amp;ME121,#REF!,"&gt;="&amp;MF121,#REF!,"="&amp;KW121,#REF!,"="&amp;KY121)</f>
        <v/>
      </c>
      <c r="NC121" s="1">
        <f>COUNTIFS(#REF!,LT121,#REF!,0,#REF!,"&lt;="&amp;ME121,#REF!,"&gt;="&amp;MF121,#REF!,"="&amp;KW121,#REF!,"="&amp;KY121)</f>
        <v/>
      </c>
      <c r="ND121" s="1">
        <f>MP121+MR121+MT121+MV121+MX121+MZ121+NB121</f>
        <v/>
      </c>
      <c r="NE121" s="1">
        <f>MQ121+MS121+MU121+MW121+MY121+NA121+NC121</f>
        <v/>
      </c>
      <c r="NF121" s="1">
        <f>ND121+NE121</f>
        <v/>
      </c>
      <c r="NG121" s="33">
        <f>ND121/(ND121+NE121)</f>
        <v/>
      </c>
      <c r="NH121" s="3">
        <f>1/NG121</f>
        <v/>
      </c>
      <c r="NI121" s="1">
        <f>LH121</f>
        <v/>
      </c>
      <c r="NJ121" s="79">
        <f>((1-NG121)*(1/(NI121-1))*0.98-(NG121*1))</f>
        <v/>
      </c>
      <c r="NK121" s="34">
        <f>IF(LR121&lt;0.9,0,IF(AND(LR121&gt;1.1),0,1))</f>
        <v/>
      </c>
      <c r="NL121" s="34">
        <f>IF(LS121&lt;0.9,0,IF(AND(LS121&gt;1.1),0,1))</f>
        <v/>
      </c>
      <c r="NM121" s="32">
        <f>IF(NF121&gt;99,1,0)</f>
        <v/>
      </c>
      <c r="NN121" s="32">
        <f>IF(NJ121&gt;0.0799,1,0)</f>
        <v/>
      </c>
      <c r="NO121" s="32">
        <f>IF(NJ121&gt;NQ121,1,0)</f>
        <v/>
      </c>
      <c r="NP121" s="32">
        <f>NM121+NN121+NO121+NK121+NL121</f>
        <v/>
      </c>
      <c r="NQ121" s="79">
        <f>(((100*NG121)*(NI121-1)*0.98)-((1-NG121)*100))/100</f>
        <v/>
      </c>
      <c r="NR121" s="34">
        <f>IF(LR121&lt;0.9,0,IF(AND(LR121&gt;1.1),0,1))</f>
        <v/>
      </c>
      <c r="NS121" s="34">
        <f>IF(LS121&lt;0.9,0,IF(AND(LS121&gt;1.1),0,1))</f>
        <v/>
      </c>
      <c r="NT121" s="32">
        <f>IF(NF121&gt;99,1,0)</f>
        <v/>
      </c>
      <c r="NU121" s="32">
        <f>IF(NQ121&gt;0.0799,1,0)</f>
        <v/>
      </c>
      <c r="NV121" s="32">
        <f>IF(NQ121&gt;NJ121,1,0)</f>
        <v/>
      </c>
      <c r="NW121" s="32">
        <f>NT121+NU121+NV121+NR121+NS121</f>
        <v/>
      </c>
      <c r="NX121">
        <f>IF(NP121=5,"LayHome1-0",IF(AND(NW121=5),"BackHome1-0",""))</f>
        <v/>
      </c>
      <c r="NY121">
        <f>IF(NP121=5,KN121,IF(AND(NW121=5),KN121,""))</f>
        <v/>
      </c>
      <c r="NZ121">
        <f>IF(NP121=5,"Match Odds",IF(AND(NW121=5),"Match Odds",""))</f>
        <v/>
      </c>
      <c r="OA121">
        <f>IF(NP121=5,KP121,IF(AND(NW121=5),KP121,""))</f>
        <v/>
      </c>
      <c r="OB121">
        <f>IF(NP121=5,"MATCH_ODDS",IF(AND(NW121=5),"MATCH_ODDS",""))</f>
        <v/>
      </c>
      <c r="OC121">
        <f>IF(NP121=5,"LAY",IF(AND(NW121=5),"BACK",""))</f>
        <v/>
      </c>
    </row>
    <row r="122" ht="16.5" customHeight="1" thickBot="1" thickTop="1">
      <c r="A122" s="2" t="n"/>
      <c r="KN122" s="1">
        <f>IF(INDEX(#REF!,MATCH('HT 1-0'!D122,#REF!,0))=INDEX(#REF!,MATCH('HT 1-0'!D122,#REF!,0)),INDEX(#REF!,MATCH('HT 1-0'!D122,#REF!,0)),"ERROR")</f>
        <v/>
      </c>
      <c r="KO122" s="1">
        <f>IF(INDEX(#REF!,MATCH('HT 1-0'!E122,#REF!,0))=INDEX(#REF!,MATCH('HT 1-0'!E122,#REF!,0)),INDEX(#REF!,MATCH('HT 1-0'!E122,#REF!,0)),"ERROR")</f>
        <v/>
      </c>
      <c r="KP122" s="1">
        <f>KN122&amp;" v "&amp;KO122</f>
        <v/>
      </c>
      <c r="KQ122">
        <f>B122&amp;"_"&amp;C122</f>
        <v/>
      </c>
      <c r="KR122" s="1">
        <f>IF((HW122/KK122)&lt;0.335,"G",IF((HW122/KK122)&gt;0.67,"R","A"))</f>
        <v/>
      </c>
      <c r="KS122" s="1">
        <f>IF((HX122/KK122)&lt;0.335,"G",IF((HX122/KK122)&gt;0.67,"R","A"))</f>
        <v/>
      </c>
      <c r="KT122" s="1">
        <f>IF((IH122/KK122)&lt;0.335,"G",IF((IH122/KK122)&gt;0.67,"R","A"))</f>
        <v/>
      </c>
      <c r="KU122" s="1">
        <f>IF((II122/KK122)&lt;0.335,"G",IF((II122/KK122)&gt;0.67,"R","A"))</f>
        <v/>
      </c>
      <c r="KV122" s="1">
        <f>IF((HZ122/KK122)&lt;0.335,"G",IF((HZ122/KK122)&gt;0.67,"R","A"))</f>
        <v/>
      </c>
      <c r="KW122" s="1">
        <f>IF((HY122/KK122)&lt;0.335,"G",IF((HY122/KK122)&gt;0.67,"R","A"))</f>
        <v/>
      </c>
      <c r="KX122" s="1">
        <f>IF((IK122/KK122)&lt;0.335,"G",IF((IK122/KK122)&gt;0.67,"R","A"))</f>
        <v/>
      </c>
      <c r="KY122" s="1">
        <f>IF((IJ122/KK122)&lt;0.335,"G",IF((IJ122/KK122)&gt;0.67,"R","A"))</f>
        <v/>
      </c>
      <c r="KZ122" s="1">
        <f>IF((HQ122/KK122)&lt;0.335,"G",IF((HQ122/KK122)&gt;0.67,"R","A"))</f>
        <v/>
      </c>
      <c r="LA122" s="1">
        <f>IF((IB122/KK122)&lt;0.335,"G",IF((IB122/KK122)&gt;0.67,"R","A"))</f>
        <v/>
      </c>
      <c r="LB122">
        <f>IF(LQ122="1-0",INDEX(Scrape!#REF!,MATCH('HT 1-0'!KP122,Scrape!$B:$B,0)),"")</f>
        <v/>
      </c>
      <c r="LC122">
        <f>IF(LQ122="1-0",INDEX(Scrape!$A:$A,MATCH('HT 1-0'!KP122,Scrape!$B:$B,0)),"")</f>
        <v/>
      </c>
      <c r="LD122">
        <f>IF(LQ122="1-0",INDEX(Scrape!$B:$B,MATCH('HT 1-0'!KP122,Scrape!$B:$B,0)),"")</f>
        <v/>
      </c>
      <c r="LE122">
        <f>IF(LQ122="1-0",INDEX(Scrape!$C:$C,MATCH('HT 1-0'!KP122,Scrape!$B:$B,0)),"")</f>
        <v/>
      </c>
      <c r="LF122">
        <f>IF(LQ122="1-0",INDEX(Scrape!$D:$D,MATCH('HT 1-0'!KP122,Scrape!$B:$B,0)),"")</f>
        <v/>
      </c>
      <c r="LG122">
        <f>IF(LQ122="1-0",INDEX(Scrape!$E:$E,MATCH('HT 1-0'!KP122,Scrape!$B:$B,0)),"")</f>
        <v/>
      </c>
      <c r="LH122">
        <f>IF(LQ122="1-0",INDEX(Scrape!$F:$F,MATCH('HT 1-0'!KP122,Scrape!$B:$B,0)),"")</f>
        <v/>
      </c>
      <c r="LI122">
        <f>IF(LQ122="1-0",INDEX(Scrape!$G:$G,MATCH('HT 1-0'!KP122,Scrape!$B:$B,0)),"")</f>
        <v/>
      </c>
      <c r="LJ122">
        <f>IF(LQ122="1-0",INDEX(Scrape!$H:$H,MATCH('HT 1-0'!KP122,Scrape!$B:$B,0)),"")</f>
        <v/>
      </c>
      <c r="LK122">
        <f>IF(LQ122="1-0",INDEX(Scrape!$I:$I,MATCH('HT 1-0'!KP122,Scrape!$B:$B,0)),"")</f>
        <v/>
      </c>
      <c r="LL122">
        <f>IF(LQ122="1-0",INDEX(Scrape!$J:$J,MATCH('HT 1-0'!KP122,Scrape!$B:$B,0)),"")</f>
        <v/>
      </c>
      <c r="LM122">
        <f>IF(LQ122="1-0",INDEX(Scrape!$K:$K,MATCH('HT 1-0'!KP122,Scrape!$B:$B,0)),"")</f>
        <v/>
      </c>
      <c r="LN122">
        <f>IF(LQ122="1-0",INDEX(Scrape!$L:$L,MATCH('HT 1-0'!KP122,Scrape!$B:$B,0)),"")</f>
        <v/>
      </c>
      <c r="LO122">
        <f>IF(LQ122="1-0",INDEX(Scrape!$M:$M,MATCH('HT 1-0'!KP122,Scrape!$B:$B,0)),"")</f>
        <v/>
      </c>
      <c r="LP122">
        <f>IF(LQ122="1-0",INDEX(Scrape!$N:$N,MATCH('HT 1-0'!KP122,Scrape!$B:$B,0)),"")</f>
        <v/>
      </c>
      <c r="LQ122">
        <f>INDEX(Scrape!$O:$O,MATCH('HT 1-0'!KP122,Scrape!$B:$B,0))</f>
        <v/>
      </c>
      <c r="LR122">
        <f>(1/LJ122)+(1/LI122)+(1/LH122)</f>
        <v/>
      </c>
      <c r="LS122">
        <f>(1/LG122)+(1/LF122)+(1/LE122)</f>
        <v/>
      </c>
      <c r="LT122" s="8">
        <f>IF(INDEX(#REF!,MATCH(KQ122,#REF!,0))=INDEX(#REF!,MATCH(KQ122,#REF!,0)),INDEX(#REF!,MATCH(KQ122,#REF!,0)),"ERROR")</f>
        <v/>
      </c>
      <c r="LU122" s="4">
        <f>IF(KR122="G",2,IF(KR122="R",0.5,IF(KR122="A",1)))</f>
        <v/>
      </c>
      <c r="LV122" s="4">
        <f>IF(KS122="G",0.5,IF(KS122="R",2,IF(KS122="A",1)))</f>
        <v/>
      </c>
      <c r="LW122" s="4">
        <f>IF(KT122="G",2,IF(KT122="R",0.5,IF(KT122="A",1)))</f>
        <v/>
      </c>
      <c r="LX122" s="4">
        <f>IF(KU122="G",0.5,IF(KU122="R",2,IF(KU122="A",1)))</f>
        <v/>
      </c>
      <c r="LY122" s="7">
        <f>(LK122*(LU122+LX122)+(LL122*(LU122+LX122)))</f>
        <v/>
      </c>
      <c r="LZ122" s="7">
        <f>(LN122*(LV122+LW122)+(LO122*(LV122+LW122)))</f>
        <v/>
      </c>
      <c r="MA122" s="11">
        <f>LY122-LZ122</f>
        <v/>
      </c>
      <c r="MB122" s="5">
        <f>MA122+2</f>
        <v/>
      </c>
      <c r="MC122" s="6">
        <f>MA122-2</f>
        <v/>
      </c>
      <c r="MD122" s="4">
        <f>LE122</f>
        <v/>
      </c>
      <c r="ME122" s="9">
        <f>IF(MD122=0,1000,MD122+0.75)</f>
        <v/>
      </c>
      <c r="MF122" s="10">
        <f>IF(MD122=0,0,MD122-0.75)</f>
        <v/>
      </c>
      <c r="MG122" s="4">
        <f>((LM122*(LU122+LX122))-((LP122*(LV122+LW122))))</f>
        <v/>
      </c>
      <c r="MH122" s="9">
        <f>MG122*1.2</f>
        <v/>
      </c>
      <c r="MI122" s="10">
        <f>MG122*0.8</f>
        <v/>
      </c>
      <c r="MJ122">
        <f>IFERROR(NX122,"")</f>
        <v/>
      </c>
      <c r="MK122">
        <f>IFERROR(NY122,"")</f>
        <v/>
      </c>
      <c r="ML122">
        <f>IFERROR(NZ122,"")</f>
        <v/>
      </c>
      <c r="MM122">
        <f>IFERROR(OA122,"")</f>
        <v/>
      </c>
      <c r="MN122">
        <f>IFERROR(OB122,"")</f>
        <v/>
      </c>
      <c r="MO122">
        <f>IFERROR(OC122,"")</f>
        <v/>
      </c>
      <c r="MP122" s="1">
        <f>COUNTIFS(#REF!,LT122,#REF!,1,#REF!,"&gt;="&amp;MC122,#REF!,"&lt;="&amp;MB122,#REF!,"&lt;="&amp;ME122,#REF!,"&gt;="&amp;MF122,#REF!,"="&amp;KV122,#REF!,"="&amp;KX122)</f>
        <v/>
      </c>
      <c r="MQ122" s="1">
        <f>COUNTIFS(#REF!,LT122,#REF!,0,#REF!,"&gt;="&amp;MC122,#REF!,"&lt;="&amp;MB122,#REF!,"&lt;="&amp;ME122,#REF!,"&gt;="&amp;MF122,#REF!,"="&amp;KV122,#REF!,"="&amp;KX122)</f>
        <v/>
      </c>
      <c r="MR122" s="1">
        <f>COUNTIFS(#REF!,LT122,#REF!,1,#REF!,"&gt;="&amp;MC122,#REF!,"&lt;="&amp;MB122,#REF!,"&lt;="&amp;ME122,#REF!,"&gt;="&amp;MF122,#REF!,"="&amp;KW122,#REF!,"="&amp;KY122)</f>
        <v/>
      </c>
      <c r="MS122" s="1">
        <f>COUNTIFS(#REF!,LT122,#REF!,0,#REF!,"&gt;="&amp;MC122,#REF!,"&lt;="&amp;MB122,#REF!,"&lt;="&amp;ME122,#REF!,"&gt;="&amp;MF122,#REF!,"="&amp;KW122,#REF!,"="&amp;KY122)</f>
        <v/>
      </c>
      <c r="MT122" s="1">
        <f>COUNTIFS(#REF!,LT122,#REF!,1,#REF!,"&gt;="&amp;MI122,#REF!,"&lt;="&amp;MH122,#REF!,"&lt;="&amp;ME122,#REF!,"&gt;="&amp;MF122)</f>
        <v/>
      </c>
      <c r="MU122" s="1">
        <f>COUNTIFS(#REF!,LT122,#REF!,0,#REF!,"&gt;="&amp;MI122,#REF!,"&lt;="&amp;MH122,#REF!,"&lt;="&amp;ME122,#REF!,"&gt;="&amp;MF122)</f>
        <v/>
      </c>
      <c r="MV122" s="1">
        <f>COUNTIFS(#REF!,LT122,#REF!,1,#REF!,"&gt;="&amp;MI122,#REF!,"&lt;="&amp;MH122,#REF!,"="&amp;KZ122,#REF!,"="&amp;LA122,#REF!,"&lt;="&amp;ME122,#REF!,"&gt;="&amp;MF122)</f>
        <v/>
      </c>
      <c r="MW122" s="1">
        <f>COUNTIFS(#REF!,LT122,#REF!,0,#REF!,"&gt;="&amp;MI122,#REF!,"&lt;="&amp;MH122,#REF!,"="&amp;KZ122,#REF!,"="&amp;LA122,#REF!,"&lt;="&amp;ME122,#REF!,"&gt;="&amp;MF122)</f>
        <v/>
      </c>
      <c r="MX122" s="1">
        <f>COUNTIFS(#REF!,LT122,#REF!,1,#REF!,"&gt;="&amp;MC122,#REF!,"&lt;="&amp;MB122,#REF!,"&lt;="&amp;ME122,#REF!,"&gt;="&amp;MF122)</f>
        <v/>
      </c>
      <c r="MY122" s="1">
        <f>COUNTIFS(#REF!,LT122,#REF!,0,#REF!,"&gt;="&amp;MC122,#REF!,"&lt;="&amp;MB122,#REF!,"&lt;="&amp;ME122,#REF!,"&gt;="&amp;MF122)</f>
        <v/>
      </c>
      <c r="MZ122" s="1">
        <f>COUNTIFS(#REF!,LT122,#REF!,1,#REF!,"&lt;="&amp;ME122,#REF!,"&gt;="&amp;MF122,#REF!,"="&amp;KV122,#REF!,"="&amp;KX122)</f>
        <v/>
      </c>
      <c r="NA122" s="1">
        <f>COUNTIFS(#REF!,LT122,#REF!,0,#REF!,"&lt;="&amp;ME122,#REF!,"&gt;="&amp;MF122,#REF!,"="&amp;KV122,#REF!,"="&amp;KX122)</f>
        <v/>
      </c>
      <c r="NB122" s="1">
        <f>COUNTIFS(#REF!,LT122,#REF!,1,#REF!,"&lt;="&amp;ME122,#REF!,"&gt;="&amp;MF122,#REF!,"="&amp;KW122,#REF!,"="&amp;KY122)</f>
        <v/>
      </c>
      <c r="NC122" s="1">
        <f>COUNTIFS(#REF!,LT122,#REF!,0,#REF!,"&lt;="&amp;ME122,#REF!,"&gt;="&amp;MF122,#REF!,"="&amp;KW122,#REF!,"="&amp;KY122)</f>
        <v/>
      </c>
      <c r="ND122" s="1">
        <f>MP122+MR122+MT122+MV122+MX122+MZ122+NB122</f>
        <v/>
      </c>
      <c r="NE122" s="1">
        <f>MQ122+MS122+MU122+MW122+MY122+NA122+NC122</f>
        <v/>
      </c>
      <c r="NF122" s="1">
        <f>ND122+NE122</f>
        <v/>
      </c>
      <c r="NG122" s="33">
        <f>ND122/(ND122+NE122)</f>
        <v/>
      </c>
      <c r="NH122" s="3">
        <f>1/NG122</f>
        <v/>
      </c>
      <c r="NI122" s="1">
        <f>LH122</f>
        <v/>
      </c>
      <c r="NJ122" s="79">
        <f>((1-NG122)*(1/(NI122-1))*0.98-(NG122*1))</f>
        <v/>
      </c>
      <c r="NK122" s="34">
        <f>IF(LR122&lt;0.9,0,IF(AND(LR122&gt;1.1),0,1))</f>
        <v/>
      </c>
      <c r="NL122" s="34">
        <f>IF(LS122&lt;0.9,0,IF(AND(LS122&gt;1.1),0,1))</f>
        <v/>
      </c>
      <c r="NM122" s="32">
        <f>IF(NF122&gt;99,1,0)</f>
        <v/>
      </c>
      <c r="NN122" s="32">
        <f>IF(NJ122&gt;0.0799,1,0)</f>
        <v/>
      </c>
      <c r="NO122" s="32">
        <f>IF(NJ122&gt;NQ122,1,0)</f>
        <v/>
      </c>
      <c r="NP122" s="32">
        <f>NM122+NN122+NO122+NK122+NL122</f>
        <v/>
      </c>
      <c r="NQ122" s="79">
        <f>(((100*NG122)*(NI122-1)*0.98)-((1-NG122)*100))/100</f>
        <v/>
      </c>
      <c r="NR122" s="34">
        <f>IF(LR122&lt;0.9,0,IF(AND(LR122&gt;1.1),0,1))</f>
        <v/>
      </c>
      <c r="NS122" s="34">
        <f>IF(LS122&lt;0.9,0,IF(AND(LS122&gt;1.1),0,1))</f>
        <v/>
      </c>
      <c r="NT122" s="32">
        <f>IF(NF122&gt;99,1,0)</f>
        <v/>
      </c>
      <c r="NU122" s="32">
        <f>IF(NQ122&gt;0.0799,1,0)</f>
        <v/>
      </c>
      <c r="NV122" s="32">
        <f>IF(NQ122&gt;NJ122,1,0)</f>
        <v/>
      </c>
      <c r="NW122" s="32">
        <f>NT122+NU122+NV122+NR122+NS122</f>
        <v/>
      </c>
      <c r="NX122">
        <f>IF(NP122=5,"LayHome1-0",IF(AND(NW122=5),"BackHome1-0",""))</f>
        <v/>
      </c>
      <c r="NY122">
        <f>IF(NP122=5,KN122,IF(AND(NW122=5),KN122,""))</f>
        <v/>
      </c>
      <c r="NZ122">
        <f>IF(NP122=5,"Match Odds",IF(AND(NW122=5),"Match Odds",""))</f>
        <v/>
      </c>
      <c r="OA122">
        <f>IF(NP122=5,KP122,IF(AND(NW122=5),KP122,""))</f>
        <v/>
      </c>
      <c r="OB122">
        <f>IF(NP122=5,"MATCH_ODDS",IF(AND(NW122=5),"MATCH_ODDS",""))</f>
        <v/>
      </c>
      <c r="OC122">
        <f>IF(NP122=5,"LAY",IF(AND(NW122=5),"BACK",""))</f>
        <v/>
      </c>
    </row>
    <row r="123" ht="16.5" customHeight="1" thickBot="1" thickTop="1">
      <c r="A123" s="2" t="n"/>
      <c r="KN123" s="1">
        <f>IF(INDEX(#REF!,MATCH('HT 1-0'!D123,#REF!,0))=INDEX(#REF!,MATCH('HT 1-0'!D123,#REF!,0)),INDEX(#REF!,MATCH('HT 1-0'!D123,#REF!,0)),"ERROR")</f>
        <v/>
      </c>
      <c r="KO123" s="1">
        <f>IF(INDEX(#REF!,MATCH('HT 1-0'!E123,#REF!,0))=INDEX(#REF!,MATCH('HT 1-0'!E123,#REF!,0)),INDEX(#REF!,MATCH('HT 1-0'!E123,#REF!,0)),"ERROR")</f>
        <v/>
      </c>
      <c r="KP123" s="1">
        <f>KN123&amp;" v "&amp;KO123</f>
        <v/>
      </c>
      <c r="KQ123">
        <f>B123&amp;"_"&amp;C123</f>
        <v/>
      </c>
      <c r="KR123" s="1">
        <f>IF((HW123/KK123)&lt;0.335,"G",IF((HW123/KK123)&gt;0.67,"R","A"))</f>
        <v/>
      </c>
      <c r="KS123" s="1">
        <f>IF((HX123/KK123)&lt;0.335,"G",IF((HX123/KK123)&gt;0.67,"R","A"))</f>
        <v/>
      </c>
      <c r="KT123" s="1">
        <f>IF((IH123/KK123)&lt;0.335,"G",IF((IH123/KK123)&gt;0.67,"R","A"))</f>
        <v/>
      </c>
      <c r="KU123" s="1">
        <f>IF((II123/KK123)&lt;0.335,"G",IF((II123/KK123)&gt;0.67,"R","A"))</f>
        <v/>
      </c>
      <c r="KV123" s="1">
        <f>IF((HZ123/KK123)&lt;0.335,"G",IF((HZ123/KK123)&gt;0.67,"R","A"))</f>
        <v/>
      </c>
      <c r="KW123" s="1">
        <f>IF((HY123/KK123)&lt;0.335,"G",IF((HY123/KK123)&gt;0.67,"R","A"))</f>
        <v/>
      </c>
      <c r="KX123" s="1">
        <f>IF((IK123/KK123)&lt;0.335,"G",IF((IK123/KK123)&gt;0.67,"R","A"))</f>
        <v/>
      </c>
      <c r="KY123" s="1">
        <f>IF((IJ123/KK123)&lt;0.335,"G",IF((IJ123/KK123)&gt;0.67,"R","A"))</f>
        <v/>
      </c>
      <c r="KZ123" s="1">
        <f>IF((HQ123/KK123)&lt;0.335,"G",IF((HQ123/KK123)&gt;0.67,"R","A"))</f>
        <v/>
      </c>
      <c r="LA123" s="1">
        <f>IF((IB123/KK123)&lt;0.335,"G",IF((IB123/KK123)&gt;0.67,"R","A"))</f>
        <v/>
      </c>
      <c r="LB123">
        <f>IF(LQ123="1-0",INDEX(Scrape!#REF!,MATCH('HT 1-0'!KP123,Scrape!$B:$B,0)),"")</f>
        <v/>
      </c>
      <c r="LC123">
        <f>IF(LQ123="1-0",INDEX(Scrape!$A:$A,MATCH('HT 1-0'!KP123,Scrape!$B:$B,0)),"")</f>
        <v/>
      </c>
      <c r="LD123">
        <f>IF(LQ123="1-0",INDEX(Scrape!$B:$B,MATCH('HT 1-0'!KP123,Scrape!$B:$B,0)),"")</f>
        <v/>
      </c>
      <c r="LE123">
        <f>IF(LQ123="1-0",INDEX(Scrape!$C:$C,MATCH('HT 1-0'!KP123,Scrape!$B:$B,0)),"")</f>
        <v/>
      </c>
      <c r="LF123">
        <f>IF(LQ123="1-0",INDEX(Scrape!$D:$D,MATCH('HT 1-0'!KP123,Scrape!$B:$B,0)),"")</f>
        <v/>
      </c>
      <c r="LG123">
        <f>IF(LQ123="1-0",INDEX(Scrape!$E:$E,MATCH('HT 1-0'!KP123,Scrape!$B:$B,0)),"")</f>
        <v/>
      </c>
      <c r="LH123">
        <f>IF(LQ123="1-0",INDEX(Scrape!$F:$F,MATCH('HT 1-0'!KP123,Scrape!$B:$B,0)),"")</f>
        <v/>
      </c>
      <c r="LI123">
        <f>IF(LQ123="1-0",INDEX(Scrape!$G:$G,MATCH('HT 1-0'!KP123,Scrape!$B:$B,0)),"")</f>
        <v/>
      </c>
      <c r="LJ123">
        <f>IF(LQ123="1-0",INDEX(Scrape!$H:$H,MATCH('HT 1-0'!KP123,Scrape!$B:$B,0)),"")</f>
        <v/>
      </c>
      <c r="LK123">
        <f>IF(LQ123="1-0",INDEX(Scrape!$I:$I,MATCH('HT 1-0'!KP123,Scrape!$B:$B,0)),"")</f>
        <v/>
      </c>
      <c r="LL123">
        <f>IF(LQ123="1-0",INDEX(Scrape!$J:$J,MATCH('HT 1-0'!KP123,Scrape!$B:$B,0)),"")</f>
        <v/>
      </c>
      <c r="LM123">
        <f>IF(LQ123="1-0",INDEX(Scrape!$K:$K,MATCH('HT 1-0'!KP123,Scrape!$B:$B,0)),"")</f>
        <v/>
      </c>
      <c r="LN123">
        <f>IF(LQ123="1-0",INDEX(Scrape!$L:$L,MATCH('HT 1-0'!KP123,Scrape!$B:$B,0)),"")</f>
        <v/>
      </c>
      <c r="LO123">
        <f>IF(LQ123="1-0",INDEX(Scrape!$M:$M,MATCH('HT 1-0'!KP123,Scrape!$B:$B,0)),"")</f>
        <v/>
      </c>
      <c r="LP123">
        <f>IF(LQ123="1-0",INDEX(Scrape!$N:$N,MATCH('HT 1-0'!KP123,Scrape!$B:$B,0)),"")</f>
        <v/>
      </c>
      <c r="LQ123">
        <f>INDEX(Scrape!$O:$O,MATCH('HT 1-0'!KP123,Scrape!$B:$B,0))</f>
        <v/>
      </c>
      <c r="LR123">
        <f>(1/LJ123)+(1/LI123)+(1/LH123)</f>
        <v/>
      </c>
      <c r="LS123">
        <f>(1/LG123)+(1/LF123)+(1/LE123)</f>
        <v/>
      </c>
      <c r="LT123" s="8">
        <f>IF(INDEX(#REF!,MATCH(KQ123,#REF!,0))=INDEX(#REF!,MATCH(KQ123,#REF!,0)),INDEX(#REF!,MATCH(KQ123,#REF!,0)),"ERROR")</f>
        <v/>
      </c>
      <c r="LU123" s="4">
        <f>IF(KR123="G",2,IF(KR123="R",0.5,IF(KR123="A",1)))</f>
        <v/>
      </c>
      <c r="LV123" s="4">
        <f>IF(KS123="G",0.5,IF(KS123="R",2,IF(KS123="A",1)))</f>
        <v/>
      </c>
      <c r="LW123" s="4">
        <f>IF(KT123="G",2,IF(KT123="R",0.5,IF(KT123="A",1)))</f>
        <v/>
      </c>
      <c r="LX123" s="4">
        <f>IF(KU123="G",0.5,IF(KU123="R",2,IF(KU123="A",1)))</f>
        <v/>
      </c>
      <c r="LY123" s="7">
        <f>(LK123*(LU123+LX123)+(LL123*(LU123+LX123)))</f>
        <v/>
      </c>
      <c r="LZ123" s="7">
        <f>(LN123*(LV123+LW123)+(LO123*(LV123+LW123)))</f>
        <v/>
      </c>
      <c r="MA123" s="11">
        <f>LY123-LZ123</f>
        <v/>
      </c>
      <c r="MB123" s="5">
        <f>MA123+2</f>
        <v/>
      </c>
      <c r="MC123" s="6">
        <f>MA123-2</f>
        <v/>
      </c>
      <c r="MD123" s="4">
        <f>LE123</f>
        <v/>
      </c>
      <c r="ME123" s="9">
        <f>IF(MD123=0,1000,MD123+0.75)</f>
        <v/>
      </c>
      <c r="MF123" s="10">
        <f>IF(MD123=0,0,MD123-0.75)</f>
        <v/>
      </c>
      <c r="MG123" s="4">
        <f>((LM123*(LU123+LX123))-((LP123*(LV123+LW123))))</f>
        <v/>
      </c>
      <c r="MH123" s="9">
        <f>MG123*1.2</f>
        <v/>
      </c>
      <c r="MI123" s="10">
        <f>MG123*0.8</f>
        <v/>
      </c>
      <c r="MJ123">
        <f>IFERROR(NX123,"")</f>
        <v/>
      </c>
      <c r="MK123">
        <f>IFERROR(NY123,"")</f>
        <v/>
      </c>
      <c r="ML123">
        <f>IFERROR(NZ123,"")</f>
        <v/>
      </c>
      <c r="MM123">
        <f>IFERROR(OA123,"")</f>
        <v/>
      </c>
      <c r="MN123">
        <f>IFERROR(OB123,"")</f>
        <v/>
      </c>
      <c r="MO123">
        <f>IFERROR(OC123,"")</f>
        <v/>
      </c>
      <c r="MP123" s="1">
        <f>COUNTIFS(#REF!,LT123,#REF!,1,#REF!,"&gt;="&amp;MC123,#REF!,"&lt;="&amp;MB123,#REF!,"&lt;="&amp;ME123,#REF!,"&gt;="&amp;MF123,#REF!,"="&amp;KV123,#REF!,"="&amp;KX123)</f>
        <v/>
      </c>
      <c r="MQ123" s="1">
        <f>COUNTIFS(#REF!,LT123,#REF!,0,#REF!,"&gt;="&amp;MC123,#REF!,"&lt;="&amp;MB123,#REF!,"&lt;="&amp;ME123,#REF!,"&gt;="&amp;MF123,#REF!,"="&amp;KV123,#REF!,"="&amp;KX123)</f>
        <v/>
      </c>
      <c r="MR123" s="1">
        <f>COUNTIFS(#REF!,LT123,#REF!,1,#REF!,"&gt;="&amp;MC123,#REF!,"&lt;="&amp;MB123,#REF!,"&lt;="&amp;ME123,#REF!,"&gt;="&amp;MF123,#REF!,"="&amp;KW123,#REF!,"="&amp;KY123)</f>
        <v/>
      </c>
      <c r="MS123" s="1">
        <f>COUNTIFS(#REF!,LT123,#REF!,0,#REF!,"&gt;="&amp;MC123,#REF!,"&lt;="&amp;MB123,#REF!,"&lt;="&amp;ME123,#REF!,"&gt;="&amp;MF123,#REF!,"="&amp;KW123,#REF!,"="&amp;KY123)</f>
        <v/>
      </c>
      <c r="MT123" s="1">
        <f>COUNTIFS(#REF!,LT123,#REF!,1,#REF!,"&gt;="&amp;MI123,#REF!,"&lt;="&amp;MH123,#REF!,"&lt;="&amp;ME123,#REF!,"&gt;="&amp;MF123)</f>
        <v/>
      </c>
      <c r="MU123" s="1">
        <f>COUNTIFS(#REF!,LT123,#REF!,0,#REF!,"&gt;="&amp;MI123,#REF!,"&lt;="&amp;MH123,#REF!,"&lt;="&amp;ME123,#REF!,"&gt;="&amp;MF123)</f>
        <v/>
      </c>
      <c r="MV123" s="1">
        <f>COUNTIFS(#REF!,LT123,#REF!,1,#REF!,"&gt;="&amp;MI123,#REF!,"&lt;="&amp;MH123,#REF!,"="&amp;KZ123,#REF!,"="&amp;LA123,#REF!,"&lt;="&amp;ME123,#REF!,"&gt;="&amp;MF123)</f>
        <v/>
      </c>
      <c r="MW123" s="1">
        <f>COUNTIFS(#REF!,LT123,#REF!,0,#REF!,"&gt;="&amp;MI123,#REF!,"&lt;="&amp;MH123,#REF!,"="&amp;KZ123,#REF!,"="&amp;LA123,#REF!,"&lt;="&amp;ME123,#REF!,"&gt;="&amp;MF123)</f>
        <v/>
      </c>
      <c r="MX123" s="1">
        <f>COUNTIFS(#REF!,LT123,#REF!,1,#REF!,"&gt;="&amp;MC123,#REF!,"&lt;="&amp;MB123,#REF!,"&lt;="&amp;ME123,#REF!,"&gt;="&amp;MF123)</f>
        <v/>
      </c>
      <c r="MY123" s="1">
        <f>COUNTIFS(#REF!,LT123,#REF!,0,#REF!,"&gt;="&amp;MC123,#REF!,"&lt;="&amp;MB123,#REF!,"&lt;="&amp;ME123,#REF!,"&gt;="&amp;MF123)</f>
        <v/>
      </c>
      <c r="MZ123" s="1">
        <f>COUNTIFS(#REF!,LT123,#REF!,1,#REF!,"&lt;="&amp;ME123,#REF!,"&gt;="&amp;MF123,#REF!,"="&amp;KV123,#REF!,"="&amp;KX123)</f>
        <v/>
      </c>
      <c r="NA123" s="1">
        <f>COUNTIFS(#REF!,LT123,#REF!,0,#REF!,"&lt;="&amp;ME123,#REF!,"&gt;="&amp;MF123,#REF!,"="&amp;KV123,#REF!,"="&amp;KX123)</f>
        <v/>
      </c>
      <c r="NB123" s="1">
        <f>COUNTIFS(#REF!,LT123,#REF!,1,#REF!,"&lt;="&amp;ME123,#REF!,"&gt;="&amp;MF123,#REF!,"="&amp;KW123,#REF!,"="&amp;KY123)</f>
        <v/>
      </c>
      <c r="NC123" s="1">
        <f>COUNTIFS(#REF!,LT123,#REF!,0,#REF!,"&lt;="&amp;ME123,#REF!,"&gt;="&amp;MF123,#REF!,"="&amp;KW123,#REF!,"="&amp;KY123)</f>
        <v/>
      </c>
      <c r="ND123" s="1">
        <f>MP123+MR123+MT123+MV123+MX123+MZ123+NB123</f>
        <v/>
      </c>
      <c r="NE123" s="1">
        <f>MQ123+MS123+MU123+MW123+MY123+NA123+NC123</f>
        <v/>
      </c>
      <c r="NF123" s="1">
        <f>ND123+NE123</f>
        <v/>
      </c>
      <c r="NG123" s="33">
        <f>ND123/(ND123+NE123)</f>
        <v/>
      </c>
      <c r="NH123" s="3">
        <f>1/NG123</f>
        <v/>
      </c>
      <c r="NI123" s="1">
        <f>LH123</f>
        <v/>
      </c>
      <c r="NJ123" s="79">
        <f>((1-NG123)*(1/(NI123-1))*0.98-(NG123*1))</f>
        <v/>
      </c>
      <c r="NK123" s="34">
        <f>IF(LR123&lt;0.9,0,IF(AND(LR123&gt;1.1),0,1))</f>
        <v/>
      </c>
      <c r="NL123" s="34">
        <f>IF(LS123&lt;0.9,0,IF(AND(LS123&gt;1.1),0,1))</f>
        <v/>
      </c>
      <c r="NM123" s="32">
        <f>IF(NF123&gt;99,1,0)</f>
        <v/>
      </c>
      <c r="NN123" s="32">
        <f>IF(NJ123&gt;0.0799,1,0)</f>
        <v/>
      </c>
      <c r="NO123" s="32">
        <f>IF(NJ123&gt;NQ123,1,0)</f>
        <v/>
      </c>
      <c r="NP123" s="32">
        <f>NM123+NN123+NO123+NK123+NL123</f>
        <v/>
      </c>
      <c r="NQ123" s="79">
        <f>(((100*NG123)*(NI123-1)*0.98)-((1-NG123)*100))/100</f>
        <v/>
      </c>
      <c r="NR123" s="34">
        <f>IF(LR123&lt;0.9,0,IF(AND(LR123&gt;1.1),0,1))</f>
        <v/>
      </c>
      <c r="NS123" s="34">
        <f>IF(LS123&lt;0.9,0,IF(AND(LS123&gt;1.1),0,1))</f>
        <v/>
      </c>
      <c r="NT123" s="32">
        <f>IF(NF123&gt;99,1,0)</f>
        <v/>
      </c>
      <c r="NU123" s="32">
        <f>IF(NQ123&gt;0.0799,1,0)</f>
        <v/>
      </c>
      <c r="NV123" s="32">
        <f>IF(NQ123&gt;NJ123,1,0)</f>
        <v/>
      </c>
      <c r="NW123" s="32">
        <f>NT123+NU123+NV123+NR123+NS123</f>
        <v/>
      </c>
      <c r="NX123">
        <f>IF(NP123=5,"LayHome1-0",IF(AND(NW123=5),"BackHome1-0",""))</f>
        <v/>
      </c>
      <c r="NY123">
        <f>IF(NP123=5,KN123,IF(AND(NW123=5),KN123,""))</f>
        <v/>
      </c>
      <c r="NZ123">
        <f>IF(NP123=5,"Match Odds",IF(AND(NW123=5),"Match Odds",""))</f>
        <v/>
      </c>
      <c r="OA123">
        <f>IF(NP123=5,KP123,IF(AND(NW123=5),KP123,""))</f>
        <v/>
      </c>
      <c r="OB123">
        <f>IF(NP123=5,"MATCH_ODDS",IF(AND(NW123=5),"MATCH_ODDS",""))</f>
        <v/>
      </c>
      <c r="OC123">
        <f>IF(NP123=5,"LAY",IF(AND(NW123=5),"BACK",""))</f>
        <v/>
      </c>
    </row>
    <row r="124" ht="16.5" customHeight="1" thickBot="1" thickTop="1">
      <c r="A124" s="2" t="n"/>
      <c r="KN124" s="1">
        <f>IF(INDEX(#REF!,MATCH('HT 1-0'!D124,#REF!,0))=INDEX(#REF!,MATCH('HT 1-0'!D124,#REF!,0)),INDEX(#REF!,MATCH('HT 1-0'!D124,#REF!,0)),"ERROR")</f>
        <v/>
      </c>
      <c r="KO124" s="1">
        <f>IF(INDEX(#REF!,MATCH('HT 1-0'!E124,#REF!,0))=INDEX(#REF!,MATCH('HT 1-0'!E124,#REF!,0)),INDEX(#REF!,MATCH('HT 1-0'!E124,#REF!,0)),"ERROR")</f>
        <v/>
      </c>
      <c r="KP124" s="1">
        <f>KN124&amp;" v "&amp;KO124</f>
        <v/>
      </c>
      <c r="KQ124">
        <f>B124&amp;"_"&amp;C124</f>
        <v/>
      </c>
      <c r="KR124" s="1">
        <f>IF((HW124/KK124)&lt;0.335,"G",IF((HW124/KK124)&gt;0.67,"R","A"))</f>
        <v/>
      </c>
      <c r="KS124" s="1">
        <f>IF((HX124/KK124)&lt;0.335,"G",IF((HX124/KK124)&gt;0.67,"R","A"))</f>
        <v/>
      </c>
      <c r="KT124" s="1">
        <f>IF((IH124/KK124)&lt;0.335,"G",IF((IH124/KK124)&gt;0.67,"R","A"))</f>
        <v/>
      </c>
      <c r="KU124" s="1">
        <f>IF((II124/KK124)&lt;0.335,"G",IF((II124/KK124)&gt;0.67,"R","A"))</f>
        <v/>
      </c>
      <c r="KV124" s="1">
        <f>IF((HZ124/KK124)&lt;0.335,"G",IF((HZ124/KK124)&gt;0.67,"R","A"))</f>
        <v/>
      </c>
      <c r="KW124" s="1">
        <f>IF((HY124/KK124)&lt;0.335,"G",IF((HY124/KK124)&gt;0.67,"R","A"))</f>
        <v/>
      </c>
      <c r="KX124" s="1">
        <f>IF((IK124/KK124)&lt;0.335,"G",IF((IK124/KK124)&gt;0.67,"R","A"))</f>
        <v/>
      </c>
      <c r="KY124" s="1">
        <f>IF((IJ124/KK124)&lt;0.335,"G",IF((IJ124/KK124)&gt;0.67,"R","A"))</f>
        <v/>
      </c>
      <c r="KZ124" s="1">
        <f>IF((HQ124/KK124)&lt;0.335,"G",IF((HQ124/KK124)&gt;0.67,"R","A"))</f>
        <v/>
      </c>
      <c r="LA124" s="1">
        <f>IF((IB124/KK124)&lt;0.335,"G",IF((IB124/KK124)&gt;0.67,"R","A"))</f>
        <v/>
      </c>
      <c r="LB124">
        <f>IF(LQ124="1-0",INDEX(Scrape!#REF!,MATCH('HT 1-0'!KP124,Scrape!$B:$B,0)),"")</f>
        <v/>
      </c>
      <c r="LC124">
        <f>IF(LQ124="1-0",INDEX(Scrape!$A:$A,MATCH('HT 1-0'!KP124,Scrape!$B:$B,0)),"")</f>
        <v/>
      </c>
      <c r="LD124">
        <f>IF(LQ124="1-0",INDEX(Scrape!$B:$B,MATCH('HT 1-0'!KP124,Scrape!$B:$B,0)),"")</f>
        <v/>
      </c>
      <c r="LE124">
        <f>IF(LQ124="1-0",INDEX(Scrape!$C:$C,MATCH('HT 1-0'!KP124,Scrape!$B:$B,0)),"")</f>
        <v/>
      </c>
      <c r="LF124">
        <f>IF(LQ124="1-0",INDEX(Scrape!$D:$D,MATCH('HT 1-0'!KP124,Scrape!$B:$B,0)),"")</f>
        <v/>
      </c>
      <c r="LG124">
        <f>IF(LQ124="1-0",INDEX(Scrape!$E:$E,MATCH('HT 1-0'!KP124,Scrape!$B:$B,0)),"")</f>
        <v/>
      </c>
      <c r="LH124">
        <f>IF(LQ124="1-0",INDEX(Scrape!$F:$F,MATCH('HT 1-0'!KP124,Scrape!$B:$B,0)),"")</f>
        <v/>
      </c>
      <c r="LI124">
        <f>IF(LQ124="1-0",INDEX(Scrape!$G:$G,MATCH('HT 1-0'!KP124,Scrape!$B:$B,0)),"")</f>
        <v/>
      </c>
      <c r="LJ124">
        <f>IF(LQ124="1-0",INDEX(Scrape!$H:$H,MATCH('HT 1-0'!KP124,Scrape!$B:$B,0)),"")</f>
        <v/>
      </c>
      <c r="LK124">
        <f>IF(LQ124="1-0",INDEX(Scrape!$I:$I,MATCH('HT 1-0'!KP124,Scrape!$B:$B,0)),"")</f>
        <v/>
      </c>
      <c r="LL124">
        <f>IF(LQ124="1-0",INDEX(Scrape!$J:$J,MATCH('HT 1-0'!KP124,Scrape!$B:$B,0)),"")</f>
        <v/>
      </c>
      <c r="LM124">
        <f>IF(LQ124="1-0",INDEX(Scrape!$K:$K,MATCH('HT 1-0'!KP124,Scrape!$B:$B,0)),"")</f>
        <v/>
      </c>
      <c r="LN124">
        <f>IF(LQ124="1-0",INDEX(Scrape!$L:$L,MATCH('HT 1-0'!KP124,Scrape!$B:$B,0)),"")</f>
        <v/>
      </c>
      <c r="LO124">
        <f>IF(LQ124="1-0",INDEX(Scrape!$M:$M,MATCH('HT 1-0'!KP124,Scrape!$B:$B,0)),"")</f>
        <v/>
      </c>
      <c r="LP124">
        <f>IF(LQ124="1-0",INDEX(Scrape!$N:$N,MATCH('HT 1-0'!KP124,Scrape!$B:$B,0)),"")</f>
        <v/>
      </c>
      <c r="LQ124">
        <f>INDEX(Scrape!$O:$O,MATCH('HT 1-0'!KP124,Scrape!$B:$B,0))</f>
        <v/>
      </c>
      <c r="LR124">
        <f>(1/LJ124)+(1/LI124)+(1/LH124)</f>
        <v/>
      </c>
      <c r="LS124">
        <f>(1/LG124)+(1/LF124)+(1/LE124)</f>
        <v/>
      </c>
      <c r="LT124" s="8">
        <f>IF(INDEX(#REF!,MATCH(KQ124,#REF!,0))=INDEX(#REF!,MATCH(KQ124,#REF!,0)),INDEX(#REF!,MATCH(KQ124,#REF!,0)),"ERROR")</f>
        <v/>
      </c>
      <c r="LU124" s="4">
        <f>IF(KR124="G",2,IF(KR124="R",0.5,IF(KR124="A",1)))</f>
        <v/>
      </c>
      <c r="LV124" s="4">
        <f>IF(KS124="G",0.5,IF(KS124="R",2,IF(KS124="A",1)))</f>
        <v/>
      </c>
      <c r="LW124" s="4">
        <f>IF(KT124="G",2,IF(KT124="R",0.5,IF(KT124="A",1)))</f>
        <v/>
      </c>
      <c r="LX124" s="4">
        <f>IF(KU124="G",0.5,IF(KU124="R",2,IF(KU124="A",1)))</f>
        <v/>
      </c>
      <c r="LY124" s="7">
        <f>(LK124*(LU124+LX124)+(LL124*(LU124+LX124)))</f>
        <v/>
      </c>
      <c r="LZ124" s="7">
        <f>(LN124*(LV124+LW124)+(LO124*(LV124+LW124)))</f>
        <v/>
      </c>
      <c r="MA124" s="11">
        <f>LY124-LZ124</f>
        <v/>
      </c>
      <c r="MB124" s="5">
        <f>MA124+2</f>
        <v/>
      </c>
      <c r="MC124" s="6">
        <f>MA124-2</f>
        <v/>
      </c>
      <c r="MD124" s="4">
        <f>LE124</f>
        <v/>
      </c>
      <c r="ME124" s="9">
        <f>IF(MD124=0,1000,MD124+0.75)</f>
        <v/>
      </c>
      <c r="MF124" s="10">
        <f>IF(MD124=0,0,MD124-0.75)</f>
        <v/>
      </c>
      <c r="MG124" s="4">
        <f>((LM124*(LU124+LX124))-((LP124*(LV124+LW124))))</f>
        <v/>
      </c>
      <c r="MH124" s="9">
        <f>MG124*1.2</f>
        <v/>
      </c>
      <c r="MI124" s="10">
        <f>MG124*0.8</f>
        <v/>
      </c>
      <c r="MJ124">
        <f>IFERROR(NX124,"")</f>
        <v/>
      </c>
      <c r="MK124">
        <f>IFERROR(NY124,"")</f>
        <v/>
      </c>
      <c r="ML124">
        <f>IFERROR(NZ124,"")</f>
        <v/>
      </c>
      <c r="MM124">
        <f>IFERROR(OA124,"")</f>
        <v/>
      </c>
      <c r="MN124">
        <f>IFERROR(OB124,"")</f>
        <v/>
      </c>
      <c r="MO124">
        <f>IFERROR(OC124,"")</f>
        <v/>
      </c>
      <c r="MP124" s="1">
        <f>COUNTIFS(#REF!,LT124,#REF!,1,#REF!,"&gt;="&amp;MC124,#REF!,"&lt;="&amp;MB124,#REF!,"&lt;="&amp;ME124,#REF!,"&gt;="&amp;MF124,#REF!,"="&amp;KV124,#REF!,"="&amp;KX124)</f>
        <v/>
      </c>
      <c r="MQ124" s="1">
        <f>COUNTIFS(#REF!,LT124,#REF!,0,#REF!,"&gt;="&amp;MC124,#REF!,"&lt;="&amp;MB124,#REF!,"&lt;="&amp;ME124,#REF!,"&gt;="&amp;MF124,#REF!,"="&amp;KV124,#REF!,"="&amp;KX124)</f>
        <v/>
      </c>
      <c r="MR124" s="1">
        <f>COUNTIFS(#REF!,LT124,#REF!,1,#REF!,"&gt;="&amp;MC124,#REF!,"&lt;="&amp;MB124,#REF!,"&lt;="&amp;ME124,#REF!,"&gt;="&amp;MF124,#REF!,"="&amp;KW124,#REF!,"="&amp;KY124)</f>
        <v/>
      </c>
      <c r="MS124" s="1">
        <f>COUNTIFS(#REF!,LT124,#REF!,0,#REF!,"&gt;="&amp;MC124,#REF!,"&lt;="&amp;MB124,#REF!,"&lt;="&amp;ME124,#REF!,"&gt;="&amp;MF124,#REF!,"="&amp;KW124,#REF!,"="&amp;KY124)</f>
        <v/>
      </c>
      <c r="MT124" s="1">
        <f>COUNTIFS(#REF!,LT124,#REF!,1,#REF!,"&gt;="&amp;MI124,#REF!,"&lt;="&amp;MH124,#REF!,"&lt;="&amp;ME124,#REF!,"&gt;="&amp;MF124)</f>
        <v/>
      </c>
      <c r="MU124" s="1">
        <f>COUNTIFS(#REF!,LT124,#REF!,0,#REF!,"&gt;="&amp;MI124,#REF!,"&lt;="&amp;MH124,#REF!,"&lt;="&amp;ME124,#REF!,"&gt;="&amp;MF124)</f>
        <v/>
      </c>
      <c r="MV124" s="1">
        <f>COUNTIFS(#REF!,LT124,#REF!,1,#REF!,"&gt;="&amp;MI124,#REF!,"&lt;="&amp;MH124,#REF!,"="&amp;KZ124,#REF!,"="&amp;LA124,#REF!,"&lt;="&amp;ME124,#REF!,"&gt;="&amp;MF124)</f>
        <v/>
      </c>
      <c r="MW124" s="1">
        <f>COUNTIFS(#REF!,LT124,#REF!,0,#REF!,"&gt;="&amp;MI124,#REF!,"&lt;="&amp;MH124,#REF!,"="&amp;KZ124,#REF!,"="&amp;LA124,#REF!,"&lt;="&amp;ME124,#REF!,"&gt;="&amp;MF124)</f>
        <v/>
      </c>
      <c r="MX124" s="1">
        <f>COUNTIFS(#REF!,LT124,#REF!,1,#REF!,"&gt;="&amp;MC124,#REF!,"&lt;="&amp;MB124,#REF!,"&lt;="&amp;ME124,#REF!,"&gt;="&amp;MF124)</f>
        <v/>
      </c>
      <c r="MY124" s="1">
        <f>COUNTIFS(#REF!,LT124,#REF!,0,#REF!,"&gt;="&amp;MC124,#REF!,"&lt;="&amp;MB124,#REF!,"&lt;="&amp;ME124,#REF!,"&gt;="&amp;MF124)</f>
        <v/>
      </c>
      <c r="MZ124" s="1">
        <f>COUNTIFS(#REF!,LT124,#REF!,1,#REF!,"&lt;="&amp;ME124,#REF!,"&gt;="&amp;MF124,#REF!,"="&amp;KV124,#REF!,"="&amp;KX124)</f>
        <v/>
      </c>
      <c r="NA124" s="1">
        <f>COUNTIFS(#REF!,LT124,#REF!,0,#REF!,"&lt;="&amp;ME124,#REF!,"&gt;="&amp;MF124,#REF!,"="&amp;KV124,#REF!,"="&amp;KX124)</f>
        <v/>
      </c>
      <c r="NB124" s="1">
        <f>COUNTIFS(#REF!,LT124,#REF!,1,#REF!,"&lt;="&amp;ME124,#REF!,"&gt;="&amp;MF124,#REF!,"="&amp;KW124,#REF!,"="&amp;KY124)</f>
        <v/>
      </c>
      <c r="NC124" s="1">
        <f>COUNTIFS(#REF!,LT124,#REF!,0,#REF!,"&lt;="&amp;ME124,#REF!,"&gt;="&amp;MF124,#REF!,"="&amp;KW124,#REF!,"="&amp;KY124)</f>
        <v/>
      </c>
      <c r="ND124" s="1">
        <f>MP124+MR124+MT124+MV124+MX124+MZ124+NB124</f>
        <v/>
      </c>
      <c r="NE124" s="1">
        <f>MQ124+MS124+MU124+MW124+MY124+NA124+NC124</f>
        <v/>
      </c>
      <c r="NF124" s="1">
        <f>ND124+NE124</f>
        <v/>
      </c>
      <c r="NG124" s="33">
        <f>ND124/(ND124+NE124)</f>
        <v/>
      </c>
      <c r="NH124" s="3">
        <f>1/NG124</f>
        <v/>
      </c>
      <c r="NI124" s="1">
        <f>LH124</f>
        <v/>
      </c>
      <c r="NJ124" s="79">
        <f>((1-NG124)*(1/(NI124-1))*0.98-(NG124*1))</f>
        <v/>
      </c>
      <c r="NK124" s="34">
        <f>IF(LR124&lt;0.9,0,IF(AND(LR124&gt;1.1),0,1))</f>
        <v/>
      </c>
      <c r="NL124" s="34">
        <f>IF(LS124&lt;0.9,0,IF(AND(LS124&gt;1.1),0,1))</f>
        <v/>
      </c>
      <c r="NM124" s="32">
        <f>IF(NF124&gt;99,1,0)</f>
        <v/>
      </c>
      <c r="NN124" s="32">
        <f>IF(NJ124&gt;0.0799,1,0)</f>
        <v/>
      </c>
      <c r="NO124" s="32">
        <f>IF(NJ124&gt;NQ124,1,0)</f>
        <v/>
      </c>
      <c r="NP124" s="32">
        <f>NM124+NN124+NO124+NK124+NL124</f>
        <v/>
      </c>
      <c r="NQ124" s="79">
        <f>(((100*NG124)*(NI124-1)*0.98)-((1-NG124)*100))/100</f>
        <v/>
      </c>
      <c r="NR124" s="34">
        <f>IF(LR124&lt;0.9,0,IF(AND(LR124&gt;1.1),0,1))</f>
        <v/>
      </c>
      <c r="NS124" s="34">
        <f>IF(LS124&lt;0.9,0,IF(AND(LS124&gt;1.1),0,1))</f>
        <v/>
      </c>
      <c r="NT124" s="32">
        <f>IF(NF124&gt;99,1,0)</f>
        <v/>
      </c>
      <c r="NU124" s="32">
        <f>IF(NQ124&gt;0.0799,1,0)</f>
        <v/>
      </c>
      <c r="NV124" s="32">
        <f>IF(NQ124&gt;NJ124,1,0)</f>
        <v/>
      </c>
      <c r="NW124" s="32">
        <f>NT124+NU124+NV124+NR124+NS124</f>
        <v/>
      </c>
      <c r="NX124">
        <f>IF(NP124=5,"LayHome1-0",IF(AND(NW124=5),"BackHome1-0",""))</f>
        <v/>
      </c>
      <c r="NY124">
        <f>IF(NP124=5,KN124,IF(AND(NW124=5),KN124,""))</f>
        <v/>
      </c>
      <c r="NZ124">
        <f>IF(NP124=5,"Match Odds",IF(AND(NW124=5),"Match Odds",""))</f>
        <v/>
      </c>
      <c r="OA124">
        <f>IF(NP124=5,KP124,IF(AND(NW124=5),KP124,""))</f>
        <v/>
      </c>
      <c r="OB124">
        <f>IF(NP124=5,"MATCH_ODDS",IF(AND(NW124=5),"MATCH_ODDS",""))</f>
        <v/>
      </c>
      <c r="OC124">
        <f>IF(NP124=5,"LAY",IF(AND(NW124=5),"BACK",""))</f>
        <v/>
      </c>
    </row>
    <row r="125" ht="16.5" customHeight="1" thickBot="1" thickTop="1">
      <c r="A125" s="2" t="n"/>
      <c r="KN125" s="1">
        <f>IF(INDEX(#REF!,MATCH('HT 1-0'!D125,#REF!,0))=INDEX(#REF!,MATCH('HT 1-0'!D125,#REF!,0)),INDEX(#REF!,MATCH('HT 1-0'!D125,#REF!,0)),"ERROR")</f>
        <v/>
      </c>
      <c r="KO125" s="1">
        <f>IF(INDEX(#REF!,MATCH('HT 1-0'!E125,#REF!,0))=INDEX(#REF!,MATCH('HT 1-0'!E125,#REF!,0)),INDEX(#REF!,MATCH('HT 1-0'!E125,#REF!,0)),"ERROR")</f>
        <v/>
      </c>
      <c r="KP125" s="1">
        <f>KN125&amp;" v "&amp;KO125</f>
        <v/>
      </c>
      <c r="KQ125">
        <f>B125&amp;"_"&amp;C125</f>
        <v/>
      </c>
      <c r="KR125" s="1">
        <f>IF((HW125/KK125)&lt;0.335,"G",IF((HW125/KK125)&gt;0.67,"R","A"))</f>
        <v/>
      </c>
      <c r="KS125" s="1">
        <f>IF((HX125/KK125)&lt;0.335,"G",IF((HX125/KK125)&gt;0.67,"R","A"))</f>
        <v/>
      </c>
      <c r="KT125" s="1">
        <f>IF((IH125/KK125)&lt;0.335,"G",IF((IH125/KK125)&gt;0.67,"R","A"))</f>
        <v/>
      </c>
      <c r="KU125" s="1">
        <f>IF((II125/KK125)&lt;0.335,"G",IF((II125/KK125)&gt;0.67,"R","A"))</f>
        <v/>
      </c>
      <c r="KV125" s="1">
        <f>IF((HZ125/KK125)&lt;0.335,"G",IF((HZ125/KK125)&gt;0.67,"R","A"))</f>
        <v/>
      </c>
      <c r="KW125" s="1">
        <f>IF((HY125/KK125)&lt;0.335,"G",IF((HY125/KK125)&gt;0.67,"R","A"))</f>
        <v/>
      </c>
      <c r="KX125" s="1">
        <f>IF((IK125/KK125)&lt;0.335,"G",IF((IK125/KK125)&gt;0.67,"R","A"))</f>
        <v/>
      </c>
      <c r="KY125" s="1">
        <f>IF((IJ125/KK125)&lt;0.335,"G",IF((IJ125/KK125)&gt;0.67,"R","A"))</f>
        <v/>
      </c>
      <c r="KZ125" s="1">
        <f>IF((HQ125/KK125)&lt;0.335,"G",IF((HQ125/KK125)&gt;0.67,"R","A"))</f>
        <v/>
      </c>
      <c r="LA125" s="1">
        <f>IF((IB125/KK125)&lt;0.335,"G",IF((IB125/KK125)&gt;0.67,"R","A"))</f>
        <v/>
      </c>
      <c r="LB125">
        <f>IF(LQ125="1-0",INDEX(Scrape!#REF!,MATCH('HT 1-0'!KP125,Scrape!$B:$B,0)),"")</f>
        <v/>
      </c>
      <c r="LC125">
        <f>IF(LQ125="1-0",INDEX(Scrape!$A:$A,MATCH('HT 1-0'!KP125,Scrape!$B:$B,0)),"")</f>
        <v/>
      </c>
      <c r="LD125">
        <f>IF(LQ125="1-0",INDEX(Scrape!$B:$B,MATCH('HT 1-0'!KP125,Scrape!$B:$B,0)),"")</f>
        <v/>
      </c>
      <c r="LE125">
        <f>IF(LQ125="1-0",INDEX(Scrape!$C:$C,MATCH('HT 1-0'!KP125,Scrape!$B:$B,0)),"")</f>
        <v/>
      </c>
      <c r="LF125">
        <f>IF(LQ125="1-0",INDEX(Scrape!$D:$D,MATCH('HT 1-0'!KP125,Scrape!$B:$B,0)),"")</f>
        <v/>
      </c>
      <c r="LG125">
        <f>IF(LQ125="1-0",INDEX(Scrape!$E:$E,MATCH('HT 1-0'!KP125,Scrape!$B:$B,0)),"")</f>
        <v/>
      </c>
      <c r="LH125">
        <f>IF(LQ125="1-0",INDEX(Scrape!$F:$F,MATCH('HT 1-0'!KP125,Scrape!$B:$B,0)),"")</f>
        <v/>
      </c>
      <c r="LI125">
        <f>IF(LQ125="1-0",INDEX(Scrape!$G:$G,MATCH('HT 1-0'!KP125,Scrape!$B:$B,0)),"")</f>
        <v/>
      </c>
      <c r="LJ125">
        <f>IF(LQ125="1-0",INDEX(Scrape!$H:$H,MATCH('HT 1-0'!KP125,Scrape!$B:$B,0)),"")</f>
        <v/>
      </c>
      <c r="LK125">
        <f>IF(LQ125="1-0",INDEX(Scrape!$I:$I,MATCH('HT 1-0'!KP125,Scrape!$B:$B,0)),"")</f>
        <v/>
      </c>
      <c r="LL125">
        <f>IF(LQ125="1-0",INDEX(Scrape!$J:$J,MATCH('HT 1-0'!KP125,Scrape!$B:$B,0)),"")</f>
        <v/>
      </c>
      <c r="LM125">
        <f>IF(LQ125="1-0",INDEX(Scrape!$K:$K,MATCH('HT 1-0'!KP125,Scrape!$B:$B,0)),"")</f>
        <v/>
      </c>
      <c r="LN125">
        <f>IF(LQ125="1-0",INDEX(Scrape!$L:$L,MATCH('HT 1-0'!KP125,Scrape!$B:$B,0)),"")</f>
        <v/>
      </c>
      <c r="LO125">
        <f>IF(LQ125="1-0",INDEX(Scrape!$M:$M,MATCH('HT 1-0'!KP125,Scrape!$B:$B,0)),"")</f>
        <v/>
      </c>
      <c r="LP125">
        <f>IF(LQ125="1-0",INDEX(Scrape!$N:$N,MATCH('HT 1-0'!KP125,Scrape!$B:$B,0)),"")</f>
        <v/>
      </c>
      <c r="LQ125">
        <f>INDEX(Scrape!$O:$O,MATCH('HT 1-0'!KP125,Scrape!$B:$B,0))</f>
        <v/>
      </c>
      <c r="LR125">
        <f>(1/LJ125)+(1/LI125)+(1/LH125)</f>
        <v/>
      </c>
      <c r="LS125">
        <f>(1/LG125)+(1/LF125)+(1/LE125)</f>
        <v/>
      </c>
      <c r="LT125" s="8">
        <f>IF(INDEX(#REF!,MATCH(KQ125,#REF!,0))=INDEX(#REF!,MATCH(KQ125,#REF!,0)),INDEX(#REF!,MATCH(KQ125,#REF!,0)),"ERROR")</f>
        <v/>
      </c>
      <c r="LU125" s="4">
        <f>IF(KR125="G",2,IF(KR125="R",0.5,IF(KR125="A",1)))</f>
        <v/>
      </c>
      <c r="LV125" s="4">
        <f>IF(KS125="G",0.5,IF(KS125="R",2,IF(KS125="A",1)))</f>
        <v/>
      </c>
      <c r="LW125" s="4">
        <f>IF(KT125="G",2,IF(KT125="R",0.5,IF(KT125="A",1)))</f>
        <v/>
      </c>
      <c r="LX125" s="4">
        <f>IF(KU125="G",0.5,IF(KU125="R",2,IF(KU125="A",1)))</f>
        <v/>
      </c>
      <c r="LY125" s="7">
        <f>(LK125*(LU125+LX125)+(LL125*(LU125+LX125)))</f>
        <v/>
      </c>
      <c r="LZ125" s="7">
        <f>(LN125*(LV125+LW125)+(LO125*(LV125+LW125)))</f>
        <v/>
      </c>
      <c r="MA125" s="11">
        <f>LY125-LZ125</f>
        <v/>
      </c>
      <c r="MB125" s="5">
        <f>MA125+2</f>
        <v/>
      </c>
      <c r="MC125" s="6">
        <f>MA125-2</f>
        <v/>
      </c>
      <c r="MD125" s="4">
        <f>LE125</f>
        <v/>
      </c>
      <c r="ME125" s="9">
        <f>IF(MD125=0,1000,MD125+0.75)</f>
        <v/>
      </c>
      <c r="MF125" s="10">
        <f>IF(MD125=0,0,MD125-0.75)</f>
        <v/>
      </c>
      <c r="MG125" s="4">
        <f>((LM125*(LU125+LX125))-((LP125*(LV125+LW125))))</f>
        <v/>
      </c>
      <c r="MH125" s="9">
        <f>MG125*1.2</f>
        <v/>
      </c>
      <c r="MI125" s="10">
        <f>MG125*0.8</f>
        <v/>
      </c>
      <c r="MJ125">
        <f>IFERROR(NX125,"")</f>
        <v/>
      </c>
      <c r="MK125">
        <f>IFERROR(NY125,"")</f>
        <v/>
      </c>
      <c r="ML125">
        <f>IFERROR(NZ125,"")</f>
        <v/>
      </c>
      <c r="MM125">
        <f>IFERROR(OA125,"")</f>
        <v/>
      </c>
      <c r="MN125">
        <f>IFERROR(OB125,"")</f>
        <v/>
      </c>
      <c r="MO125">
        <f>IFERROR(OC125,"")</f>
        <v/>
      </c>
      <c r="MP125" s="1">
        <f>COUNTIFS(#REF!,LT125,#REF!,1,#REF!,"&gt;="&amp;MC125,#REF!,"&lt;="&amp;MB125,#REF!,"&lt;="&amp;ME125,#REF!,"&gt;="&amp;MF125,#REF!,"="&amp;KV125,#REF!,"="&amp;KX125)</f>
        <v/>
      </c>
      <c r="MQ125" s="1">
        <f>COUNTIFS(#REF!,LT125,#REF!,0,#REF!,"&gt;="&amp;MC125,#REF!,"&lt;="&amp;MB125,#REF!,"&lt;="&amp;ME125,#REF!,"&gt;="&amp;MF125,#REF!,"="&amp;KV125,#REF!,"="&amp;KX125)</f>
        <v/>
      </c>
      <c r="MR125" s="1">
        <f>COUNTIFS(#REF!,LT125,#REF!,1,#REF!,"&gt;="&amp;MC125,#REF!,"&lt;="&amp;MB125,#REF!,"&lt;="&amp;ME125,#REF!,"&gt;="&amp;MF125,#REF!,"="&amp;KW125,#REF!,"="&amp;KY125)</f>
        <v/>
      </c>
      <c r="MS125" s="1">
        <f>COUNTIFS(#REF!,LT125,#REF!,0,#REF!,"&gt;="&amp;MC125,#REF!,"&lt;="&amp;MB125,#REF!,"&lt;="&amp;ME125,#REF!,"&gt;="&amp;MF125,#REF!,"="&amp;KW125,#REF!,"="&amp;KY125)</f>
        <v/>
      </c>
      <c r="MT125" s="1">
        <f>COUNTIFS(#REF!,LT125,#REF!,1,#REF!,"&gt;="&amp;MI125,#REF!,"&lt;="&amp;MH125,#REF!,"&lt;="&amp;ME125,#REF!,"&gt;="&amp;MF125)</f>
        <v/>
      </c>
      <c r="MU125" s="1">
        <f>COUNTIFS(#REF!,LT125,#REF!,0,#REF!,"&gt;="&amp;MI125,#REF!,"&lt;="&amp;MH125,#REF!,"&lt;="&amp;ME125,#REF!,"&gt;="&amp;MF125)</f>
        <v/>
      </c>
      <c r="MV125" s="1">
        <f>COUNTIFS(#REF!,LT125,#REF!,1,#REF!,"&gt;="&amp;MI125,#REF!,"&lt;="&amp;MH125,#REF!,"="&amp;KZ125,#REF!,"="&amp;LA125,#REF!,"&lt;="&amp;ME125,#REF!,"&gt;="&amp;MF125)</f>
        <v/>
      </c>
      <c r="MW125" s="1">
        <f>COUNTIFS(#REF!,LT125,#REF!,0,#REF!,"&gt;="&amp;MI125,#REF!,"&lt;="&amp;MH125,#REF!,"="&amp;KZ125,#REF!,"="&amp;LA125,#REF!,"&lt;="&amp;ME125,#REF!,"&gt;="&amp;MF125)</f>
        <v/>
      </c>
      <c r="MX125" s="1">
        <f>COUNTIFS(#REF!,LT125,#REF!,1,#REF!,"&gt;="&amp;MC125,#REF!,"&lt;="&amp;MB125,#REF!,"&lt;="&amp;ME125,#REF!,"&gt;="&amp;MF125)</f>
        <v/>
      </c>
      <c r="MY125" s="1">
        <f>COUNTIFS(#REF!,LT125,#REF!,0,#REF!,"&gt;="&amp;MC125,#REF!,"&lt;="&amp;MB125,#REF!,"&lt;="&amp;ME125,#REF!,"&gt;="&amp;MF125)</f>
        <v/>
      </c>
      <c r="MZ125" s="1">
        <f>COUNTIFS(#REF!,LT125,#REF!,1,#REF!,"&lt;="&amp;ME125,#REF!,"&gt;="&amp;MF125,#REF!,"="&amp;KV125,#REF!,"="&amp;KX125)</f>
        <v/>
      </c>
      <c r="NA125" s="1">
        <f>COUNTIFS(#REF!,LT125,#REF!,0,#REF!,"&lt;="&amp;ME125,#REF!,"&gt;="&amp;MF125,#REF!,"="&amp;KV125,#REF!,"="&amp;KX125)</f>
        <v/>
      </c>
      <c r="NB125" s="1">
        <f>COUNTIFS(#REF!,LT125,#REF!,1,#REF!,"&lt;="&amp;ME125,#REF!,"&gt;="&amp;MF125,#REF!,"="&amp;KW125,#REF!,"="&amp;KY125)</f>
        <v/>
      </c>
      <c r="NC125" s="1">
        <f>COUNTIFS(#REF!,LT125,#REF!,0,#REF!,"&lt;="&amp;ME125,#REF!,"&gt;="&amp;MF125,#REF!,"="&amp;KW125,#REF!,"="&amp;KY125)</f>
        <v/>
      </c>
      <c r="ND125" s="1">
        <f>MP125+MR125+MT125+MV125+MX125+MZ125+NB125</f>
        <v/>
      </c>
      <c r="NE125" s="1">
        <f>MQ125+MS125+MU125+MW125+MY125+NA125+NC125</f>
        <v/>
      </c>
      <c r="NF125" s="1">
        <f>ND125+NE125</f>
        <v/>
      </c>
      <c r="NG125" s="33">
        <f>ND125/(ND125+NE125)</f>
        <v/>
      </c>
      <c r="NH125" s="3">
        <f>1/NG125</f>
        <v/>
      </c>
      <c r="NI125" s="1">
        <f>LH125</f>
        <v/>
      </c>
      <c r="NJ125" s="79">
        <f>((1-NG125)*(1/(NI125-1))*0.98-(NG125*1))</f>
        <v/>
      </c>
      <c r="NK125" s="34">
        <f>IF(LR125&lt;0.9,0,IF(AND(LR125&gt;1.1),0,1))</f>
        <v/>
      </c>
      <c r="NL125" s="34">
        <f>IF(LS125&lt;0.9,0,IF(AND(LS125&gt;1.1),0,1))</f>
        <v/>
      </c>
      <c r="NM125" s="32">
        <f>IF(NF125&gt;99,1,0)</f>
        <v/>
      </c>
      <c r="NN125" s="32">
        <f>IF(NJ125&gt;0.0799,1,0)</f>
        <v/>
      </c>
      <c r="NO125" s="32">
        <f>IF(NJ125&gt;NQ125,1,0)</f>
        <v/>
      </c>
      <c r="NP125" s="32">
        <f>NM125+NN125+NO125+NK125+NL125</f>
        <v/>
      </c>
      <c r="NQ125" s="79">
        <f>(((100*NG125)*(NI125-1)*0.98)-((1-NG125)*100))/100</f>
        <v/>
      </c>
      <c r="NR125" s="34">
        <f>IF(LR125&lt;0.9,0,IF(AND(LR125&gt;1.1),0,1))</f>
        <v/>
      </c>
      <c r="NS125" s="34">
        <f>IF(LS125&lt;0.9,0,IF(AND(LS125&gt;1.1),0,1))</f>
        <v/>
      </c>
      <c r="NT125" s="32">
        <f>IF(NF125&gt;99,1,0)</f>
        <v/>
      </c>
      <c r="NU125" s="32">
        <f>IF(NQ125&gt;0.0799,1,0)</f>
        <v/>
      </c>
      <c r="NV125" s="32">
        <f>IF(NQ125&gt;NJ125,1,0)</f>
        <v/>
      </c>
      <c r="NW125" s="32">
        <f>NT125+NU125+NV125+NR125+NS125</f>
        <v/>
      </c>
      <c r="NX125">
        <f>IF(NP125=5,"LayHome1-0",IF(AND(NW125=5),"BackHome1-0",""))</f>
        <v/>
      </c>
      <c r="NY125">
        <f>IF(NP125=5,KN125,IF(AND(NW125=5),KN125,""))</f>
        <v/>
      </c>
      <c r="NZ125">
        <f>IF(NP125=5,"Match Odds",IF(AND(NW125=5),"Match Odds",""))</f>
        <v/>
      </c>
      <c r="OA125">
        <f>IF(NP125=5,KP125,IF(AND(NW125=5),KP125,""))</f>
        <v/>
      </c>
      <c r="OB125">
        <f>IF(NP125=5,"MATCH_ODDS",IF(AND(NW125=5),"MATCH_ODDS",""))</f>
        <v/>
      </c>
      <c r="OC125">
        <f>IF(NP125=5,"LAY",IF(AND(NW125=5),"BACK",""))</f>
        <v/>
      </c>
    </row>
    <row r="126" ht="16.5" customHeight="1" thickBot="1" thickTop="1">
      <c r="A126" s="2" t="n"/>
      <c r="KN126" s="1">
        <f>IF(INDEX(#REF!,MATCH('HT 1-0'!D126,#REF!,0))=INDEX(#REF!,MATCH('HT 1-0'!D126,#REF!,0)),INDEX(#REF!,MATCH('HT 1-0'!D126,#REF!,0)),"ERROR")</f>
        <v/>
      </c>
      <c r="KO126" s="1">
        <f>IF(INDEX(#REF!,MATCH('HT 1-0'!E126,#REF!,0))=INDEX(#REF!,MATCH('HT 1-0'!E126,#REF!,0)),INDEX(#REF!,MATCH('HT 1-0'!E126,#REF!,0)),"ERROR")</f>
        <v/>
      </c>
      <c r="KP126" s="1">
        <f>KN126&amp;" v "&amp;KO126</f>
        <v/>
      </c>
      <c r="KQ126">
        <f>B126&amp;"_"&amp;C126</f>
        <v/>
      </c>
      <c r="KR126" s="1">
        <f>IF((HW126/KK126)&lt;0.335,"G",IF((HW126/KK126)&gt;0.67,"R","A"))</f>
        <v/>
      </c>
      <c r="KS126" s="1">
        <f>IF((HX126/KK126)&lt;0.335,"G",IF((HX126/KK126)&gt;0.67,"R","A"))</f>
        <v/>
      </c>
      <c r="KT126" s="1">
        <f>IF((IH126/KK126)&lt;0.335,"G",IF((IH126/KK126)&gt;0.67,"R","A"))</f>
        <v/>
      </c>
      <c r="KU126" s="1">
        <f>IF((II126/KK126)&lt;0.335,"G",IF((II126/KK126)&gt;0.67,"R","A"))</f>
        <v/>
      </c>
      <c r="KV126" s="1">
        <f>IF((HZ126/KK126)&lt;0.335,"G",IF((HZ126/KK126)&gt;0.67,"R","A"))</f>
        <v/>
      </c>
      <c r="KW126" s="1">
        <f>IF((HY126/KK126)&lt;0.335,"G",IF((HY126/KK126)&gt;0.67,"R","A"))</f>
        <v/>
      </c>
      <c r="KX126" s="1">
        <f>IF((IK126/KK126)&lt;0.335,"G",IF((IK126/KK126)&gt;0.67,"R","A"))</f>
        <v/>
      </c>
      <c r="KY126" s="1">
        <f>IF((IJ126/KK126)&lt;0.335,"G",IF((IJ126/KK126)&gt;0.67,"R","A"))</f>
        <v/>
      </c>
      <c r="KZ126" s="1">
        <f>IF((HQ126/KK126)&lt;0.335,"G",IF((HQ126/KK126)&gt;0.67,"R","A"))</f>
        <v/>
      </c>
      <c r="LA126" s="1">
        <f>IF((IB126/KK126)&lt;0.335,"G",IF((IB126/KK126)&gt;0.67,"R","A"))</f>
        <v/>
      </c>
      <c r="LB126">
        <f>IF(LQ126="1-0",INDEX(Scrape!#REF!,MATCH('HT 1-0'!KP126,Scrape!$B:$B,0)),"")</f>
        <v/>
      </c>
      <c r="LC126">
        <f>IF(LQ126="1-0",INDEX(Scrape!$A:$A,MATCH('HT 1-0'!KP126,Scrape!$B:$B,0)),"")</f>
        <v/>
      </c>
      <c r="LD126">
        <f>IF(LQ126="1-0",INDEX(Scrape!$B:$B,MATCH('HT 1-0'!KP126,Scrape!$B:$B,0)),"")</f>
        <v/>
      </c>
      <c r="LE126">
        <f>IF(LQ126="1-0",INDEX(Scrape!$C:$C,MATCH('HT 1-0'!KP126,Scrape!$B:$B,0)),"")</f>
        <v/>
      </c>
      <c r="LF126">
        <f>IF(LQ126="1-0",INDEX(Scrape!$D:$D,MATCH('HT 1-0'!KP126,Scrape!$B:$B,0)),"")</f>
        <v/>
      </c>
      <c r="LG126">
        <f>IF(LQ126="1-0",INDEX(Scrape!$E:$E,MATCH('HT 1-0'!KP126,Scrape!$B:$B,0)),"")</f>
        <v/>
      </c>
      <c r="LH126">
        <f>IF(LQ126="1-0",INDEX(Scrape!$F:$F,MATCH('HT 1-0'!KP126,Scrape!$B:$B,0)),"")</f>
        <v/>
      </c>
      <c r="LI126">
        <f>IF(LQ126="1-0",INDEX(Scrape!$G:$G,MATCH('HT 1-0'!KP126,Scrape!$B:$B,0)),"")</f>
        <v/>
      </c>
      <c r="LJ126">
        <f>IF(LQ126="1-0",INDEX(Scrape!$H:$H,MATCH('HT 1-0'!KP126,Scrape!$B:$B,0)),"")</f>
        <v/>
      </c>
      <c r="LK126">
        <f>IF(LQ126="1-0",INDEX(Scrape!$I:$I,MATCH('HT 1-0'!KP126,Scrape!$B:$B,0)),"")</f>
        <v/>
      </c>
      <c r="LL126">
        <f>IF(LQ126="1-0",INDEX(Scrape!$J:$J,MATCH('HT 1-0'!KP126,Scrape!$B:$B,0)),"")</f>
        <v/>
      </c>
      <c r="LM126">
        <f>IF(LQ126="1-0",INDEX(Scrape!$K:$K,MATCH('HT 1-0'!KP126,Scrape!$B:$B,0)),"")</f>
        <v/>
      </c>
      <c r="LN126">
        <f>IF(LQ126="1-0",INDEX(Scrape!$L:$L,MATCH('HT 1-0'!KP126,Scrape!$B:$B,0)),"")</f>
        <v/>
      </c>
      <c r="LO126">
        <f>IF(LQ126="1-0",INDEX(Scrape!$M:$M,MATCH('HT 1-0'!KP126,Scrape!$B:$B,0)),"")</f>
        <v/>
      </c>
      <c r="LP126">
        <f>IF(LQ126="1-0",INDEX(Scrape!$N:$N,MATCH('HT 1-0'!KP126,Scrape!$B:$B,0)),"")</f>
        <v/>
      </c>
      <c r="LQ126">
        <f>INDEX(Scrape!$O:$O,MATCH('HT 1-0'!KP126,Scrape!$B:$B,0))</f>
        <v/>
      </c>
      <c r="LR126">
        <f>(1/LJ126)+(1/LI126)+(1/LH126)</f>
        <v/>
      </c>
      <c r="LS126">
        <f>(1/LG126)+(1/LF126)+(1/LE126)</f>
        <v/>
      </c>
      <c r="LT126" s="8">
        <f>IF(INDEX(#REF!,MATCH(KQ126,#REF!,0))=INDEX(#REF!,MATCH(KQ126,#REF!,0)),INDEX(#REF!,MATCH(KQ126,#REF!,0)),"ERROR")</f>
        <v/>
      </c>
      <c r="LU126" s="4">
        <f>IF(KR126="G",2,IF(KR126="R",0.5,IF(KR126="A",1)))</f>
        <v/>
      </c>
      <c r="LV126" s="4">
        <f>IF(KS126="G",0.5,IF(KS126="R",2,IF(KS126="A",1)))</f>
        <v/>
      </c>
      <c r="LW126" s="4">
        <f>IF(KT126="G",2,IF(KT126="R",0.5,IF(KT126="A",1)))</f>
        <v/>
      </c>
      <c r="LX126" s="4">
        <f>IF(KU126="G",0.5,IF(KU126="R",2,IF(KU126="A",1)))</f>
        <v/>
      </c>
      <c r="LY126" s="7">
        <f>(LK126*(LU126+LX126)+(LL126*(LU126+LX126)))</f>
        <v/>
      </c>
      <c r="LZ126" s="7">
        <f>(LN126*(LV126+LW126)+(LO126*(LV126+LW126)))</f>
        <v/>
      </c>
      <c r="MA126" s="11">
        <f>LY126-LZ126</f>
        <v/>
      </c>
      <c r="MB126" s="5">
        <f>MA126+2</f>
        <v/>
      </c>
      <c r="MC126" s="6">
        <f>MA126-2</f>
        <v/>
      </c>
      <c r="MD126" s="4">
        <f>LE126</f>
        <v/>
      </c>
      <c r="ME126" s="9">
        <f>IF(MD126=0,1000,MD126+0.75)</f>
        <v/>
      </c>
      <c r="MF126" s="10">
        <f>IF(MD126=0,0,MD126-0.75)</f>
        <v/>
      </c>
      <c r="MG126" s="4">
        <f>((LM126*(LU126+LX126))-((LP126*(LV126+LW126))))</f>
        <v/>
      </c>
      <c r="MH126" s="9">
        <f>MG126*1.2</f>
        <v/>
      </c>
      <c r="MI126" s="10">
        <f>MG126*0.8</f>
        <v/>
      </c>
      <c r="MJ126">
        <f>IFERROR(NX126,"")</f>
        <v/>
      </c>
      <c r="MK126">
        <f>IFERROR(NY126,"")</f>
        <v/>
      </c>
      <c r="ML126">
        <f>IFERROR(NZ126,"")</f>
        <v/>
      </c>
      <c r="MM126">
        <f>IFERROR(OA126,"")</f>
        <v/>
      </c>
      <c r="MN126">
        <f>IFERROR(OB126,"")</f>
        <v/>
      </c>
      <c r="MO126">
        <f>IFERROR(OC126,"")</f>
        <v/>
      </c>
      <c r="MP126" s="1">
        <f>COUNTIFS(#REF!,LT126,#REF!,1,#REF!,"&gt;="&amp;MC126,#REF!,"&lt;="&amp;MB126,#REF!,"&lt;="&amp;ME126,#REF!,"&gt;="&amp;MF126,#REF!,"="&amp;KV126,#REF!,"="&amp;KX126)</f>
        <v/>
      </c>
      <c r="MQ126" s="1">
        <f>COUNTIFS(#REF!,LT126,#REF!,0,#REF!,"&gt;="&amp;MC126,#REF!,"&lt;="&amp;MB126,#REF!,"&lt;="&amp;ME126,#REF!,"&gt;="&amp;MF126,#REF!,"="&amp;KV126,#REF!,"="&amp;KX126)</f>
        <v/>
      </c>
      <c r="MR126" s="1">
        <f>COUNTIFS(#REF!,LT126,#REF!,1,#REF!,"&gt;="&amp;MC126,#REF!,"&lt;="&amp;MB126,#REF!,"&lt;="&amp;ME126,#REF!,"&gt;="&amp;MF126,#REF!,"="&amp;KW126,#REF!,"="&amp;KY126)</f>
        <v/>
      </c>
      <c r="MS126" s="1">
        <f>COUNTIFS(#REF!,LT126,#REF!,0,#REF!,"&gt;="&amp;MC126,#REF!,"&lt;="&amp;MB126,#REF!,"&lt;="&amp;ME126,#REF!,"&gt;="&amp;MF126,#REF!,"="&amp;KW126,#REF!,"="&amp;KY126)</f>
        <v/>
      </c>
      <c r="MT126" s="1">
        <f>COUNTIFS(#REF!,LT126,#REF!,1,#REF!,"&gt;="&amp;MI126,#REF!,"&lt;="&amp;MH126,#REF!,"&lt;="&amp;ME126,#REF!,"&gt;="&amp;MF126)</f>
        <v/>
      </c>
      <c r="MU126" s="1">
        <f>COUNTIFS(#REF!,LT126,#REF!,0,#REF!,"&gt;="&amp;MI126,#REF!,"&lt;="&amp;MH126,#REF!,"&lt;="&amp;ME126,#REF!,"&gt;="&amp;MF126)</f>
        <v/>
      </c>
      <c r="MV126" s="1">
        <f>COUNTIFS(#REF!,LT126,#REF!,1,#REF!,"&gt;="&amp;MI126,#REF!,"&lt;="&amp;MH126,#REF!,"="&amp;KZ126,#REF!,"="&amp;LA126,#REF!,"&lt;="&amp;ME126,#REF!,"&gt;="&amp;MF126)</f>
        <v/>
      </c>
      <c r="MW126" s="1">
        <f>COUNTIFS(#REF!,LT126,#REF!,0,#REF!,"&gt;="&amp;MI126,#REF!,"&lt;="&amp;MH126,#REF!,"="&amp;KZ126,#REF!,"="&amp;LA126,#REF!,"&lt;="&amp;ME126,#REF!,"&gt;="&amp;MF126)</f>
        <v/>
      </c>
      <c r="MX126" s="1">
        <f>COUNTIFS(#REF!,LT126,#REF!,1,#REF!,"&gt;="&amp;MC126,#REF!,"&lt;="&amp;MB126,#REF!,"&lt;="&amp;ME126,#REF!,"&gt;="&amp;MF126)</f>
        <v/>
      </c>
      <c r="MY126" s="1">
        <f>COUNTIFS(#REF!,LT126,#REF!,0,#REF!,"&gt;="&amp;MC126,#REF!,"&lt;="&amp;MB126,#REF!,"&lt;="&amp;ME126,#REF!,"&gt;="&amp;MF126)</f>
        <v/>
      </c>
      <c r="MZ126" s="1">
        <f>COUNTIFS(#REF!,LT126,#REF!,1,#REF!,"&lt;="&amp;ME126,#REF!,"&gt;="&amp;MF126,#REF!,"="&amp;KV126,#REF!,"="&amp;KX126)</f>
        <v/>
      </c>
      <c r="NA126" s="1">
        <f>COUNTIFS(#REF!,LT126,#REF!,0,#REF!,"&lt;="&amp;ME126,#REF!,"&gt;="&amp;MF126,#REF!,"="&amp;KV126,#REF!,"="&amp;KX126)</f>
        <v/>
      </c>
      <c r="NB126" s="1">
        <f>COUNTIFS(#REF!,LT126,#REF!,1,#REF!,"&lt;="&amp;ME126,#REF!,"&gt;="&amp;MF126,#REF!,"="&amp;KW126,#REF!,"="&amp;KY126)</f>
        <v/>
      </c>
      <c r="NC126" s="1">
        <f>COUNTIFS(#REF!,LT126,#REF!,0,#REF!,"&lt;="&amp;ME126,#REF!,"&gt;="&amp;MF126,#REF!,"="&amp;KW126,#REF!,"="&amp;KY126)</f>
        <v/>
      </c>
      <c r="ND126" s="1">
        <f>MP126+MR126+MT126+MV126+MX126+MZ126+NB126</f>
        <v/>
      </c>
      <c r="NE126" s="1">
        <f>MQ126+MS126+MU126+MW126+MY126+NA126+NC126</f>
        <v/>
      </c>
      <c r="NF126" s="1">
        <f>ND126+NE126</f>
        <v/>
      </c>
      <c r="NG126" s="33">
        <f>ND126/(ND126+NE126)</f>
        <v/>
      </c>
      <c r="NH126" s="3">
        <f>1/NG126</f>
        <v/>
      </c>
      <c r="NI126" s="1">
        <f>LH126</f>
        <v/>
      </c>
      <c r="NJ126" s="79">
        <f>((1-NG126)*(1/(NI126-1))*0.98-(NG126*1))</f>
        <v/>
      </c>
      <c r="NK126" s="34">
        <f>IF(LR126&lt;0.9,0,IF(AND(LR126&gt;1.1),0,1))</f>
        <v/>
      </c>
      <c r="NL126" s="34">
        <f>IF(LS126&lt;0.9,0,IF(AND(LS126&gt;1.1),0,1))</f>
        <v/>
      </c>
      <c r="NM126" s="32">
        <f>IF(NF126&gt;99,1,0)</f>
        <v/>
      </c>
      <c r="NN126" s="32">
        <f>IF(NJ126&gt;0.0799,1,0)</f>
        <v/>
      </c>
      <c r="NO126" s="32">
        <f>IF(NJ126&gt;NQ126,1,0)</f>
        <v/>
      </c>
      <c r="NP126" s="32">
        <f>NM126+NN126+NO126+NK126+NL126</f>
        <v/>
      </c>
      <c r="NQ126" s="79">
        <f>(((100*NG126)*(NI126-1)*0.98)-((1-NG126)*100))/100</f>
        <v/>
      </c>
      <c r="NR126" s="34">
        <f>IF(LR126&lt;0.9,0,IF(AND(LR126&gt;1.1),0,1))</f>
        <v/>
      </c>
      <c r="NS126" s="34">
        <f>IF(LS126&lt;0.9,0,IF(AND(LS126&gt;1.1),0,1))</f>
        <v/>
      </c>
      <c r="NT126" s="32">
        <f>IF(NF126&gt;99,1,0)</f>
        <v/>
      </c>
      <c r="NU126" s="32">
        <f>IF(NQ126&gt;0.0799,1,0)</f>
        <v/>
      </c>
      <c r="NV126" s="32">
        <f>IF(NQ126&gt;NJ126,1,0)</f>
        <v/>
      </c>
      <c r="NW126" s="32">
        <f>NT126+NU126+NV126+NR126+NS126</f>
        <v/>
      </c>
      <c r="NX126">
        <f>IF(NP126=5,"LayHome1-0",IF(AND(NW126=5),"BackHome1-0",""))</f>
        <v/>
      </c>
      <c r="NY126">
        <f>IF(NP126=5,KN126,IF(AND(NW126=5),KN126,""))</f>
        <v/>
      </c>
      <c r="NZ126">
        <f>IF(NP126=5,"Match Odds",IF(AND(NW126=5),"Match Odds",""))</f>
        <v/>
      </c>
      <c r="OA126">
        <f>IF(NP126=5,KP126,IF(AND(NW126=5),KP126,""))</f>
        <v/>
      </c>
      <c r="OB126">
        <f>IF(NP126=5,"MATCH_ODDS",IF(AND(NW126=5),"MATCH_ODDS",""))</f>
        <v/>
      </c>
      <c r="OC126">
        <f>IF(NP126=5,"LAY",IF(AND(NW126=5),"BACK",""))</f>
        <v/>
      </c>
    </row>
    <row r="127" ht="16.5" customHeight="1" thickBot="1" thickTop="1">
      <c r="A127" s="2" t="n"/>
      <c r="KN127" s="1">
        <f>IF(INDEX(#REF!,MATCH('HT 1-0'!D127,#REF!,0))=INDEX(#REF!,MATCH('HT 1-0'!D127,#REF!,0)),INDEX(#REF!,MATCH('HT 1-0'!D127,#REF!,0)),"ERROR")</f>
        <v/>
      </c>
      <c r="KO127" s="1">
        <f>IF(INDEX(#REF!,MATCH('HT 1-0'!E127,#REF!,0))=INDEX(#REF!,MATCH('HT 1-0'!E127,#REF!,0)),INDEX(#REF!,MATCH('HT 1-0'!E127,#REF!,0)),"ERROR")</f>
        <v/>
      </c>
      <c r="KP127" s="1">
        <f>KN127&amp;" v "&amp;KO127</f>
        <v/>
      </c>
      <c r="KQ127">
        <f>B127&amp;"_"&amp;C127</f>
        <v/>
      </c>
      <c r="KR127" s="1">
        <f>IF((HW127/KK127)&lt;0.335,"G",IF((HW127/KK127)&gt;0.67,"R","A"))</f>
        <v/>
      </c>
      <c r="KS127" s="1">
        <f>IF((HX127/KK127)&lt;0.335,"G",IF((HX127/KK127)&gt;0.67,"R","A"))</f>
        <v/>
      </c>
      <c r="KT127" s="1">
        <f>IF((IH127/KK127)&lt;0.335,"G",IF((IH127/KK127)&gt;0.67,"R","A"))</f>
        <v/>
      </c>
      <c r="KU127" s="1">
        <f>IF((II127/KK127)&lt;0.335,"G",IF((II127/KK127)&gt;0.67,"R","A"))</f>
        <v/>
      </c>
      <c r="KV127" s="1">
        <f>IF((HZ127/KK127)&lt;0.335,"G",IF((HZ127/KK127)&gt;0.67,"R","A"))</f>
        <v/>
      </c>
      <c r="KW127" s="1">
        <f>IF((HY127/KK127)&lt;0.335,"G",IF((HY127/KK127)&gt;0.67,"R","A"))</f>
        <v/>
      </c>
      <c r="KX127" s="1">
        <f>IF((IK127/KK127)&lt;0.335,"G",IF((IK127/KK127)&gt;0.67,"R","A"))</f>
        <v/>
      </c>
      <c r="KY127" s="1">
        <f>IF((IJ127/KK127)&lt;0.335,"G",IF((IJ127/KK127)&gt;0.67,"R","A"))</f>
        <v/>
      </c>
      <c r="KZ127" s="1">
        <f>IF((HQ127/KK127)&lt;0.335,"G",IF((HQ127/KK127)&gt;0.67,"R","A"))</f>
        <v/>
      </c>
      <c r="LA127" s="1">
        <f>IF((IB127/KK127)&lt;0.335,"G",IF((IB127/KK127)&gt;0.67,"R","A"))</f>
        <v/>
      </c>
      <c r="LB127">
        <f>IF(LQ127="1-0",INDEX(Scrape!#REF!,MATCH('HT 1-0'!KP127,Scrape!$B:$B,0)),"")</f>
        <v/>
      </c>
      <c r="LC127">
        <f>IF(LQ127="1-0",INDEX(Scrape!$A:$A,MATCH('HT 1-0'!KP127,Scrape!$B:$B,0)),"")</f>
        <v/>
      </c>
      <c r="LD127">
        <f>IF(LQ127="1-0",INDEX(Scrape!$B:$B,MATCH('HT 1-0'!KP127,Scrape!$B:$B,0)),"")</f>
        <v/>
      </c>
      <c r="LE127">
        <f>IF(LQ127="1-0",INDEX(Scrape!$C:$C,MATCH('HT 1-0'!KP127,Scrape!$B:$B,0)),"")</f>
        <v/>
      </c>
      <c r="LF127">
        <f>IF(LQ127="1-0",INDEX(Scrape!$D:$D,MATCH('HT 1-0'!KP127,Scrape!$B:$B,0)),"")</f>
        <v/>
      </c>
      <c r="LG127">
        <f>IF(LQ127="1-0",INDEX(Scrape!$E:$E,MATCH('HT 1-0'!KP127,Scrape!$B:$B,0)),"")</f>
        <v/>
      </c>
      <c r="LH127">
        <f>IF(LQ127="1-0",INDEX(Scrape!$F:$F,MATCH('HT 1-0'!KP127,Scrape!$B:$B,0)),"")</f>
        <v/>
      </c>
      <c r="LI127">
        <f>IF(LQ127="1-0",INDEX(Scrape!$G:$G,MATCH('HT 1-0'!KP127,Scrape!$B:$B,0)),"")</f>
        <v/>
      </c>
      <c r="LJ127">
        <f>IF(LQ127="1-0",INDEX(Scrape!$H:$H,MATCH('HT 1-0'!KP127,Scrape!$B:$B,0)),"")</f>
        <v/>
      </c>
      <c r="LK127">
        <f>IF(LQ127="1-0",INDEX(Scrape!$I:$I,MATCH('HT 1-0'!KP127,Scrape!$B:$B,0)),"")</f>
        <v/>
      </c>
      <c r="LL127">
        <f>IF(LQ127="1-0",INDEX(Scrape!$J:$J,MATCH('HT 1-0'!KP127,Scrape!$B:$B,0)),"")</f>
        <v/>
      </c>
      <c r="LM127">
        <f>IF(LQ127="1-0",INDEX(Scrape!$K:$K,MATCH('HT 1-0'!KP127,Scrape!$B:$B,0)),"")</f>
        <v/>
      </c>
      <c r="LN127">
        <f>IF(LQ127="1-0",INDEX(Scrape!$L:$L,MATCH('HT 1-0'!KP127,Scrape!$B:$B,0)),"")</f>
        <v/>
      </c>
      <c r="LO127">
        <f>IF(LQ127="1-0",INDEX(Scrape!$M:$M,MATCH('HT 1-0'!KP127,Scrape!$B:$B,0)),"")</f>
        <v/>
      </c>
      <c r="LP127">
        <f>IF(LQ127="1-0",INDEX(Scrape!$N:$N,MATCH('HT 1-0'!KP127,Scrape!$B:$B,0)),"")</f>
        <v/>
      </c>
      <c r="LQ127">
        <f>INDEX(Scrape!$O:$O,MATCH('HT 1-0'!KP127,Scrape!$B:$B,0))</f>
        <v/>
      </c>
      <c r="LR127">
        <f>(1/LJ127)+(1/LI127)+(1/LH127)</f>
        <v/>
      </c>
      <c r="LS127">
        <f>(1/LG127)+(1/LF127)+(1/LE127)</f>
        <v/>
      </c>
      <c r="LT127" s="8">
        <f>IF(INDEX(#REF!,MATCH(KQ127,#REF!,0))=INDEX(#REF!,MATCH(KQ127,#REF!,0)),INDEX(#REF!,MATCH(KQ127,#REF!,0)),"ERROR")</f>
        <v/>
      </c>
      <c r="LU127" s="4">
        <f>IF(KR127="G",2,IF(KR127="R",0.5,IF(KR127="A",1)))</f>
        <v/>
      </c>
      <c r="LV127" s="4">
        <f>IF(KS127="G",0.5,IF(KS127="R",2,IF(KS127="A",1)))</f>
        <v/>
      </c>
      <c r="LW127" s="4">
        <f>IF(KT127="G",2,IF(KT127="R",0.5,IF(KT127="A",1)))</f>
        <v/>
      </c>
      <c r="LX127" s="4">
        <f>IF(KU127="G",0.5,IF(KU127="R",2,IF(KU127="A",1)))</f>
        <v/>
      </c>
      <c r="LY127" s="7">
        <f>(LK127*(LU127+LX127)+(LL127*(LU127+LX127)))</f>
        <v/>
      </c>
      <c r="LZ127" s="7">
        <f>(LN127*(LV127+LW127)+(LO127*(LV127+LW127)))</f>
        <v/>
      </c>
      <c r="MA127" s="11">
        <f>LY127-LZ127</f>
        <v/>
      </c>
      <c r="MB127" s="5">
        <f>MA127+2</f>
        <v/>
      </c>
      <c r="MC127" s="6">
        <f>MA127-2</f>
        <v/>
      </c>
      <c r="MD127" s="4">
        <f>LE127</f>
        <v/>
      </c>
      <c r="ME127" s="9">
        <f>IF(MD127=0,1000,MD127+0.75)</f>
        <v/>
      </c>
      <c r="MF127" s="10">
        <f>IF(MD127=0,0,MD127-0.75)</f>
        <v/>
      </c>
      <c r="MG127" s="4">
        <f>((LM127*(LU127+LX127))-((LP127*(LV127+LW127))))</f>
        <v/>
      </c>
      <c r="MH127" s="9">
        <f>MG127*1.2</f>
        <v/>
      </c>
      <c r="MI127" s="10">
        <f>MG127*0.8</f>
        <v/>
      </c>
      <c r="MJ127">
        <f>IFERROR(NX127,"")</f>
        <v/>
      </c>
      <c r="MK127">
        <f>IFERROR(NY127,"")</f>
        <v/>
      </c>
      <c r="ML127">
        <f>IFERROR(NZ127,"")</f>
        <v/>
      </c>
      <c r="MM127">
        <f>IFERROR(OA127,"")</f>
        <v/>
      </c>
      <c r="MN127">
        <f>IFERROR(OB127,"")</f>
        <v/>
      </c>
      <c r="MO127">
        <f>IFERROR(OC127,"")</f>
        <v/>
      </c>
      <c r="MP127" s="1">
        <f>COUNTIFS(#REF!,LT127,#REF!,1,#REF!,"&gt;="&amp;MC127,#REF!,"&lt;="&amp;MB127,#REF!,"&lt;="&amp;ME127,#REF!,"&gt;="&amp;MF127,#REF!,"="&amp;KV127,#REF!,"="&amp;KX127)</f>
        <v/>
      </c>
      <c r="MQ127" s="1">
        <f>COUNTIFS(#REF!,LT127,#REF!,0,#REF!,"&gt;="&amp;MC127,#REF!,"&lt;="&amp;MB127,#REF!,"&lt;="&amp;ME127,#REF!,"&gt;="&amp;MF127,#REF!,"="&amp;KV127,#REF!,"="&amp;KX127)</f>
        <v/>
      </c>
      <c r="MR127" s="1">
        <f>COUNTIFS(#REF!,LT127,#REF!,1,#REF!,"&gt;="&amp;MC127,#REF!,"&lt;="&amp;MB127,#REF!,"&lt;="&amp;ME127,#REF!,"&gt;="&amp;MF127,#REF!,"="&amp;KW127,#REF!,"="&amp;KY127)</f>
        <v/>
      </c>
      <c r="MS127" s="1">
        <f>COUNTIFS(#REF!,LT127,#REF!,0,#REF!,"&gt;="&amp;MC127,#REF!,"&lt;="&amp;MB127,#REF!,"&lt;="&amp;ME127,#REF!,"&gt;="&amp;MF127,#REF!,"="&amp;KW127,#REF!,"="&amp;KY127)</f>
        <v/>
      </c>
      <c r="MT127" s="1">
        <f>COUNTIFS(#REF!,LT127,#REF!,1,#REF!,"&gt;="&amp;MI127,#REF!,"&lt;="&amp;MH127,#REF!,"&lt;="&amp;ME127,#REF!,"&gt;="&amp;MF127)</f>
        <v/>
      </c>
      <c r="MU127" s="1">
        <f>COUNTIFS(#REF!,LT127,#REF!,0,#REF!,"&gt;="&amp;MI127,#REF!,"&lt;="&amp;MH127,#REF!,"&lt;="&amp;ME127,#REF!,"&gt;="&amp;MF127)</f>
        <v/>
      </c>
      <c r="MV127" s="1">
        <f>COUNTIFS(#REF!,LT127,#REF!,1,#REF!,"&gt;="&amp;MI127,#REF!,"&lt;="&amp;MH127,#REF!,"="&amp;KZ127,#REF!,"="&amp;LA127,#REF!,"&lt;="&amp;ME127,#REF!,"&gt;="&amp;MF127)</f>
        <v/>
      </c>
      <c r="MW127" s="1">
        <f>COUNTIFS(#REF!,LT127,#REF!,0,#REF!,"&gt;="&amp;MI127,#REF!,"&lt;="&amp;MH127,#REF!,"="&amp;KZ127,#REF!,"="&amp;LA127,#REF!,"&lt;="&amp;ME127,#REF!,"&gt;="&amp;MF127)</f>
        <v/>
      </c>
      <c r="MX127" s="1">
        <f>COUNTIFS(#REF!,LT127,#REF!,1,#REF!,"&gt;="&amp;MC127,#REF!,"&lt;="&amp;MB127,#REF!,"&lt;="&amp;ME127,#REF!,"&gt;="&amp;MF127)</f>
        <v/>
      </c>
      <c r="MY127" s="1">
        <f>COUNTIFS(#REF!,LT127,#REF!,0,#REF!,"&gt;="&amp;MC127,#REF!,"&lt;="&amp;MB127,#REF!,"&lt;="&amp;ME127,#REF!,"&gt;="&amp;MF127)</f>
        <v/>
      </c>
      <c r="MZ127" s="1">
        <f>COUNTIFS(#REF!,LT127,#REF!,1,#REF!,"&lt;="&amp;ME127,#REF!,"&gt;="&amp;MF127,#REF!,"="&amp;KV127,#REF!,"="&amp;KX127)</f>
        <v/>
      </c>
      <c r="NA127" s="1">
        <f>COUNTIFS(#REF!,LT127,#REF!,0,#REF!,"&lt;="&amp;ME127,#REF!,"&gt;="&amp;MF127,#REF!,"="&amp;KV127,#REF!,"="&amp;KX127)</f>
        <v/>
      </c>
      <c r="NB127" s="1">
        <f>COUNTIFS(#REF!,LT127,#REF!,1,#REF!,"&lt;="&amp;ME127,#REF!,"&gt;="&amp;MF127,#REF!,"="&amp;KW127,#REF!,"="&amp;KY127)</f>
        <v/>
      </c>
      <c r="NC127" s="1">
        <f>COUNTIFS(#REF!,LT127,#REF!,0,#REF!,"&lt;="&amp;ME127,#REF!,"&gt;="&amp;MF127,#REF!,"="&amp;KW127,#REF!,"="&amp;KY127)</f>
        <v/>
      </c>
      <c r="ND127" s="1">
        <f>MP127+MR127+MT127+MV127+MX127+MZ127+NB127</f>
        <v/>
      </c>
      <c r="NE127" s="1">
        <f>MQ127+MS127+MU127+MW127+MY127+NA127+NC127</f>
        <v/>
      </c>
      <c r="NF127" s="1">
        <f>ND127+NE127</f>
        <v/>
      </c>
      <c r="NG127" s="33">
        <f>ND127/(ND127+NE127)</f>
        <v/>
      </c>
      <c r="NH127" s="3">
        <f>1/NG127</f>
        <v/>
      </c>
      <c r="NI127" s="1">
        <f>LH127</f>
        <v/>
      </c>
      <c r="NJ127" s="79">
        <f>((1-NG127)*(1/(NI127-1))*0.98-(NG127*1))</f>
        <v/>
      </c>
      <c r="NK127" s="34">
        <f>IF(LR127&lt;0.9,0,IF(AND(LR127&gt;1.1),0,1))</f>
        <v/>
      </c>
      <c r="NL127" s="34">
        <f>IF(LS127&lt;0.9,0,IF(AND(LS127&gt;1.1),0,1))</f>
        <v/>
      </c>
      <c r="NM127" s="32">
        <f>IF(NF127&gt;99,1,0)</f>
        <v/>
      </c>
      <c r="NN127" s="32">
        <f>IF(NJ127&gt;0.0799,1,0)</f>
        <v/>
      </c>
      <c r="NO127" s="32">
        <f>IF(NJ127&gt;NQ127,1,0)</f>
        <v/>
      </c>
      <c r="NP127" s="32">
        <f>NM127+NN127+NO127+NK127+NL127</f>
        <v/>
      </c>
      <c r="NQ127" s="79">
        <f>(((100*NG127)*(NI127-1)*0.98)-((1-NG127)*100))/100</f>
        <v/>
      </c>
      <c r="NR127" s="34">
        <f>IF(LR127&lt;0.9,0,IF(AND(LR127&gt;1.1),0,1))</f>
        <v/>
      </c>
      <c r="NS127" s="34">
        <f>IF(LS127&lt;0.9,0,IF(AND(LS127&gt;1.1),0,1))</f>
        <v/>
      </c>
      <c r="NT127" s="32">
        <f>IF(NF127&gt;99,1,0)</f>
        <v/>
      </c>
      <c r="NU127" s="32">
        <f>IF(NQ127&gt;0.0799,1,0)</f>
        <v/>
      </c>
      <c r="NV127" s="32">
        <f>IF(NQ127&gt;NJ127,1,0)</f>
        <v/>
      </c>
      <c r="NW127" s="32">
        <f>NT127+NU127+NV127+NR127+NS127</f>
        <v/>
      </c>
      <c r="NX127">
        <f>IF(NP127=5,"LayHome1-0",IF(AND(NW127=5),"BackHome1-0",""))</f>
        <v/>
      </c>
      <c r="NY127">
        <f>IF(NP127=5,KN127,IF(AND(NW127=5),KN127,""))</f>
        <v/>
      </c>
      <c r="NZ127">
        <f>IF(NP127=5,"Match Odds",IF(AND(NW127=5),"Match Odds",""))</f>
        <v/>
      </c>
      <c r="OA127">
        <f>IF(NP127=5,KP127,IF(AND(NW127=5),KP127,""))</f>
        <v/>
      </c>
      <c r="OB127">
        <f>IF(NP127=5,"MATCH_ODDS",IF(AND(NW127=5),"MATCH_ODDS",""))</f>
        <v/>
      </c>
      <c r="OC127">
        <f>IF(NP127=5,"LAY",IF(AND(NW127=5),"BACK",""))</f>
        <v/>
      </c>
    </row>
    <row r="128" ht="16.5" customHeight="1" thickBot="1" thickTop="1">
      <c r="A128" s="2" t="n"/>
      <c r="KN128" s="1">
        <f>IF(INDEX(#REF!,MATCH('HT 1-0'!D128,#REF!,0))=INDEX(#REF!,MATCH('HT 1-0'!D128,#REF!,0)),INDEX(#REF!,MATCH('HT 1-0'!D128,#REF!,0)),"ERROR")</f>
        <v/>
      </c>
      <c r="KO128" s="1">
        <f>IF(INDEX(#REF!,MATCH('HT 1-0'!E128,#REF!,0))=INDEX(#REF!,MATCH('HT 1-0'!E128,#REF!,0)),INDEX(#REF!,MATCH('HT 1-0'!E128,#REF!,0)),"ERROR")</f>
        <v/>
      </c>
      <c r="KP128" s="1">
        <f>KN128&amp;" v "&amp;KO128</f>
        <v/>
      </c>
      <c r="KQ128">
        <f>B128&amp;"_"&amp;C128</f>
        <v/>
      </c>
      <c r="KR128" s="1">
        <f>IF((HW128/KK128)&lt;0.335,"G",IF((HW128/KK128)&gt;0.67,"R","A"))</f>
        <v/>
      </c>
      <c r="KS128" s="1">
        <f>IF((HX128/KK128)&lt;0.335,"G",IF((HX128/KK128)&gt;0.67,"R","A"))</f>
        <v/>
      </c>
      <c r="KT128" s="1">
        <f>IF((IH128/KK128)&lt;0.335,"G",IF((IH128/KK128)&gt;0.67,"R","A"))</f>
        <v/>
      </c>
      <c r="KU128" s="1">
        <f>IF((II128/KK128)&lt;0.335,"G",IF((II128/KK128)&gt;0.67,"R","A"))</f>
        <v/>
      </c>
      <c r="KV128" s="1">
        <f>IF((HZ128/KK128)&lt;0.335,"G",IF((HZ128/KK128)&gt;0.67,"R","A"))</f>
        <v/>
      </c>
      <c r="KW128" s="1">
        <f>IF((HY128/KK128)&lt;0.335,"G",IF((HY128/KK128)&gt;0.67,"R","A"))</f>
        <v/>
      </c>
      <c r="KX128" s="1">
        <f>IF((IK128/KK128)&lt;0.335,"G",IF((IK128/KK128)&gt;0.67,"R","A"))</f>
        <v/>
      </c>
      <c r="KY128" s="1">
        <f>IF((IJ128/KK128)&lt;0.335,"G",IF((IJ128/KK128)&gt;0.67,"R","A"))</f>
        <v/>
      </c>
      <c r="KZ128" s="1">
        <f>IF((HQ128/KK128)&lt;0.335,"G",IF((HQ128/KK128)&gt;0.67,"R","A"))</f>
        <v/>
      </c>
      <c r="LA128" s="1">
        <f>IF((IB128/KK128)&lt;0.335,"G",IF((IB128/KK128)&gt;0.67,"R","A"))</f>
        <v/>
      </c>
      <c r="LB128">
        <f>IF(LQ128="1-0",INDEX(Scrape!#REF!,MATCH('HT 1-0'!KP128,Scrape!$B:$B,0)),"")</f>
        <v/>
      </c>
      <c r="LC128">
        <f>IF(LQ128="1-0",INDEX(Scrape!$A:$A,MATCH('HT 1-0'!KP128,Scrape!$B:$B,0)),"")</f>
        <v/>
      </c>
      <c r="LD128">
        <f>IF(LQ128="1-0",INDEX(Scrape!$B:$B,MATCH('HT 1-0'!KP128,Scrape!$B:$B,0)),"")</f>
        <v/>
      </c>
      <c r="LE128">
        <f>IF(LQ128="1-0",INDEX(Scrape!$C:$C,MATCH('HT 1-0'!KP128,Scrape!$B:$B,0)),"")</f>
        <v/>
      </c>
      <c r="LF128">
        <f>IF(LQ128="1-0",INDEX(Scrape!$D:$D,MATCH('HT 1-0'!KP128,Scrape!$B:$B,0)),"")</f>
        <v/>
      </c>
      <c r="LG128">
        <f>IF(LQ128="1-0",INDEX(Scrape!$E:$E,MATCH('HT 1-0'!KP128,Scrape!$B:$B,0)),"")</f>
        <v/>
      </c>
      <c r="LH128">
        <f>IF(LQ128="1-0",INDEX(Scrape!$F:$F,MATCH('HT 1-0'!KP128,Scrape!$B:$B,0)),"")</f>
        <v/>
      </c>
      <c r="LI128">
        <f>IF(LQ128="1-0",INDEX(Scrape!$G:$G,MATCH('HT 1-0'!KP128,Scrape!$B:$B,0)),"")</f>
        <v/>
      </c>
      <c r="LJ128">
        <f>IF(LQ128="1-0",INDEX(Scrape!$H:$H,MATCH('HT 1-0'!KP128,Scrape!$B:$B,0)),"")</f>
        <v/>
      </c>
      <c r="LK128">
        <f>IF(LQ128="1-0",INDEX(Scrape!$I:$I,MATCH('HT 1-0'!KP128,Scrape!$B:$B,0)),"")</f>
        <v/>
      </c>
      <c r="LL128">
        <f>IF(LQ128="1-0",INDEX(Scrape!$J:$J,MATCH('HT 1-0'!KP128,Scrape!$B:$B,0)),"")</f>
        <v/>
      </c>
      <c r="LM128">
        <f>IF(LQ128="1-0",INDEX(Scrape!$K:$K,MATCH('HT 1-0'!KP128,Scrape!$B:$B,0)),"")</f>
        <v/>
      </c>
      <c r="LN128">
        <f>IF(LQ128="1-0",INDEX(Scrape!$L:$L,MATCH('HT 1-0'!KP128,Scrape!$B:$B,0)),"")</f>
        <v/>
      </c>
      <c r="LO128">
        <f>IF(LQ128="1-0",INDEX(Scrape!$M:$M,MATCH('HT 1-0'!KP128,Scrape!$B:$B,0)),"")</f>
        <v/>
      </c>
      <c r="LP128">
        <f>IF(LQ128="1-0",INDEX(Scrape!$N:$N,MATCH('HT 1-0'!KP128,Scrape!$B:$B,0)),"")</f>
        <v/>
      </c>
      <c r="LQ128">
        <f>INDEX(Scrape!$O:$O,MATCH('HT 1-0'!KP128,Scrape!$B:$B,0))</f>
        <v/>
      </c>
      <c r="LR128">
        <f>(1/LJ128)+(1/LI128)+(1/LH128)</f>
        <v/>
      </c>
      <c r="LS128">
        <f>(1/LG128)+(1/LF128)+(1/LE128)</f>
        <v/>
      </c>
      <c r="LT128" s="8">
        <f>IF(INDEX(#REF!,MATCH(KQ128,#REF!,0))=INDEX(#REF!,MATCH(KQ128,#REF!,0)),INDEX(#REF!,MATCH(KQ128,#REF!,0)),"ERROR")</f>
        <v/>
      </c>
      <c r="LU128" s="4">
        <f>IF(KR128="G",2,IF(KR128="R",0.5,IF(KR128="A",1)))</f>
        <v/>
      </c>
      <c r="LV128" s="4">
        <f>IF(KS128="G",0.5,IF(KS128="R",2,IF(KS128="A",1)))</f>
        <v/>
      </c>
      <c r="LW128" s="4">
        <f>IF(KT128="G",2,IF(KT128="R",0.5,IF(KT128="A",1)))</f>
        <v/>
      </c>
      <c r="LX128" s="4">
        <f>IF(KU128="G",0.5,IF(KU128="R",2,IF(KU128="A",1)))</f>
        <v/>
      </c>
      <c r="LY128" s="7">
        <f>(LK128*(LU128+LX128)+(LL128*(LU128+LX128)))</f>
        <v/>
      </c>
      <c r="LZ128" s="7">
        <f>(LN128*(LV128+LW128)+(LO128*(LV128+LW128)))</f>
        <v/>
      </c>
      <c r="MA128" s="11">
        <f>LY128-LZ128</f>
        <v/>
      </c>
      <c r="MB128" s="5">
        <f>MA128+2</f>
        <v/>
      </c>
      <c r="MC128" s="6">
        <f>MA128-2</f>
        <v/>
      </c>
      <c r="MD128" s="4">
        <f>LE128</f>
        <v/>
      </c>
      <c r="ME128" s="9">
        <f>IF(MD128=0,1000,MD128+0.75)</f>
        <v/>
      </c>
      <c r="MF128" s="10">
        <f>IF(MD128=0,0,MD128-0.75)</f>
        <v/>
      </c>
      <c r="MG128" s="4">
        <f>((LM128*(LU128+LX128))-((LP128*(LV128+LW128))))</f>
        <v/>
      </c>
      <c r="MH128" s="9">
        <f>MG128*1.2</f>
        <v/>
      </c>
      <c r="MI128" s="10">
        <f>MG128*0.8</f>
        <v/>
      </c>
      <c r="MJ128">
        <f>IFERROR(NX128,"")</f>
        <v/>
      </c>
      <c r="MK128">
        <f>IFERROR(NY128,"")</f>
        <v/>
      </c>
      <c r="ML128">
        <f>IFERROR(NZ128,"")</f>
        <v/>
      </c>
      <c r="MM128">
        <f>IFERROR(OA128,"")</f>
        <v/>
      </c>
      <c r="MN128">
        <f>IFERROR(OB128,"")</f>
        <v/>
      </c>
      <c r="MO128">
        <f>IFERROR(OC128,"")</f>
        <v/>
      </c>
      <c r="MP128" s="1">
        <f>COUNTIFS(#REF!,LT128,#REF!,1,#REF!,"&gt;="&amp;MC128,#REF!,"&lt;="&amp;MB128,#REF!,"&lt;="&amp;ME128,#REF!,"&gt;="&amp;MF128,#REF!,"="&amp;KV128,#REF!,"="&amp;KX128)</f>
        <v/>
      </c>
      <c r="MQ128" s="1">
        <f>COUNTIFS(#REF!,LT128,#REF!,0,#REF!,"&gt;="&amp;MC128,#REF!,"&lt;="&amp;MB128,#REF!,"&lt;="&amp;ME128,#REF!,"&gt;="&amp;MF128,#REF!,"="&amp;KV128,#REF!,"="&amp;KX128)</f>
        <v/>
      </c>
      <c r="MR128" s="1">
        <f>COUNTIFS(#REF!,LT128,#REF!,1,#REF!,"&gt;="&amp;MC128,#REF!,"&lt;="&amp;MB128,#REF!,"&lt;="&amp;ME128,#REF!,"&gt;="&amp;MF128,#REF!,"="&amp;KW128,#REF!,"="&amp;KY128)</f>
        <v/>
      </c>
      <c r="MS128" s="1">
        <f>COUNTIFS(#REF!,LT128,#REF!,0,#REF!,"&gt;="&amp;MC128,#REF!,"&lt;="&amp;MB128,#REF!,"&lt;="&amp;ME128,#REF!,"&gt;="&amp;MF128,#REF!,"="&amp;KW128,#REF!,"="&amp;KY128)</f>
        <v/>
      </c>
      <c r="MT128" s="1">
        <f>COUNTIFS(#REF!,LT128,#REF!,1,#REF!,"&gt;="&amp;MI128,#REF!,"&lt;="&amp;MH128,#REF!,"&lt;="&amp;ME128,#REF!,"&gt;="&amp;MF128)</f>
        <v/>
      </c>
      <c r="MU128" s="1">
        <f>COUNTIFS(#REF!,LT128,#REF!,0,#REF!,"&gt;="&amp;MI128,#REF!,"&lt;="&amp;MH128,#REF!,"&lt;="&amp;ME128,#REF!,"&gt;="&amp;MF128)</f>
        <v/>
      </c>
      <c r="MV128" s="1">
        <f>COUNTIFS(#REF!,LT128,#REF!,1,#REF!,"&gt;="&amp;MI128,#REF!,"&lt;="&amp;MH128,#REF!,"="&amp;KZ128,#REF!,"="&amp;LA128,#REF!,"&lt;="&amp;ME128,#REF!,"&gt;="&amp;MF128)</f>
        <v/>
      </c>
      <c r="MW128" s="1">
        <f>COUNTIFS(#REF!,LT128,#REF!,0,#REF!,"&gt;="&amp;MI128,#REF!,"&lt;="&amp;MH128,#REF!,"="&amp;KZ128,#REF!,"="&amp;LA128,#REF!,"&lt;="&amp;ME128,#REF!,"&gt;="&amp;MF128)</f>
        <v/>
      </c>
      <c r="MX128" s="1">
        <f>COUNTIFS(#REF!,LT128,#REF!,1,#REF!,"&gt;="&amp;MC128,#REF!,"&lt;="&amp;MB128,#REF!,"&lt;="&amp;ME128,#REF!,"&gt;="&amp;MF128)</f>
        <v/>
      </c>
      <c r="MY128" s="1">
        <f>COUNTIFS(#REF!,LT128,#REF!,0,#REF!,"&gt;="&amp;MC128,#REF!,"&lt;="&amp;MB128,#REF!,"&lt;="&amp;ME128,#REF!,"&gt;="&amp;MF128)</f>
        <v/>
      </c>
      <c r="MZ128" s="1">
        <f>COUNTIFS(#REF!,LT128,#REF!,1,#REF!,"&lt;="&amp;ME128,#REF!,"&gt;="&amp;MF128,#REF!,"="&amp;KV128,#REF!,"="&amp;KX128)</f>
        <v/>
      </c>
      <c r="NA128" s="1">
        <f>COUNTIFS(#REF!,LT128,#REF!,0,#REF!,"&lt;="&amp;ME128,#REF!,"&gt;="&amp;MF128,#REF!,"="&amp;KV128,#REF!,"="&amp;KX128)</f>
        <v/>
      </c>
      <c r="NB128" s="1">
        <f>COUNTIFS(#REF!,LT128,#REF!,1,#REF!,"&lt;="&amp;ME128,#REF!,"&gt;="&amp;MF128,#REF!,"="&amp;KW128,#REF!,"="&amp;KY128)</f>
        <v/>
      </c>
      <c r="NC128" s="1">
        <f>COUNTIFS(#REF!,LT128,#REF!,0,#REF!,"&lt;="&amp;ME128,#REF!,"&gt;="&amp;MF128,#REF!,"="&amp;KW128,#REF!,"="&amp;KY128)</f>
        <v/>
      </c>
      <c r="ND128" s="1">
        <f>MP128+MR128+MT128+MV128+MX128+MZ128+NB128</f>
        <v/>
      </c>
      <c r="NE128" s="1">
        <f>MQ128+MS128+MU128+MW128+MY128+NA128+NC128</f>
        <v/>
      </c>
      <c r="NF128" s="1">
        <f>ND128+NE128</f>
        <v/>
      </c>
      <c r="NG128" s="33">
        <f>ND128/(ND128+NE128)</f>
        <v/>
      </c>
      <c r="NH128" s="3">
        <f>1/NG128</f>
        <v/>
      </c>
      <c r="NI128" s="1">
        <f>LH128</f>
        <v/>
      </c>
      <c r="NJ128" s="79">
        <f>((1-NG128)*(1/(NI128-1))*0.98-(NG128*1))</f>
        <v/>
      </c>
      <c r="NK128" s="34">
        <f>IF(LR128&lt;0.9,0,IF(AND(LR128&gt;1.1),0,1))</f>
        <v/>
      </c>
      <c r="NL128" s="34">
        <f>IF(LS128&lt;0.9,0,IF(AND(LS128&gt;1.1),0,1))</f>
        <v/>
      </c>
      <c r="NM128" s="32">
        <f>IF(NF128&gt;99,1,0)</f>
        <v/>
      </c>
      <c r="NN128" s="32">
        <f>IF(NJ128&gt;0.0799,1,0)</f>
        <v/>
      </c>
      <c r="NO128" s="32">
        <f>IF(NJ128&gt;NQ128,1,0)</f>
        <v/>
      </c>
      <c r="NP128" s="32">
        <f>NM128+NN128+NO128+NK128+NL128</f>
        <v/>
      </c>
      <c r="NQ128" s="79">
        <f>(((100*NG128)*(NI128-1)*0.98)-((1-NG128)*100))/100</f>
        <v/>
      </c>
      <c r="NR128" s="34">
        <f>IF(LR128&lt;0.9,0,IF(AND(LR128&gt;1.1),0,1))</f>
        <v/>
      </c>
      <c r="NS128" s="34">
        <f>IF(LS128&lt;0.9,0,IF(AND(LS128&gt;1.1),0,1))</f>
        <v/>
      </c>
      <c r="NT128" s="32">
        <f>IF(NF128&gt;99,1,0)</f>
        <v/>
      </c>
      <c r="NU128" s="32">
        <f>IF(NQ128&gt;0.0799,1,0)</f>
        <v/>
      </c>
      <c r="NV128" s="32">
        <f>IF(NQ128&gt;NJ128,1,0)</f>
        <v/>
      </c>
      <c r="NW128" s="32">
        <f>NT128+NU128+NV128+NR128+NS128</f>
        <v/>
      </c>
      <c r="NX128">
        <f>IF(NP128=5,"LayHome1-0",IF(AND(NW128=5),"BackHome1-0",""))</f>
        <v/>
      </c>
      <c r="NY128">
        <f>IF(NP128=5,KN128,IF(AND(NW128=5),KN128,""))</f>
        <v/>
      </c>
      <c r="NZ128">
        <f>IF(NP128=5,"Match Odds",IF(AND(NW128=5),"Match Odds",""))</f>
        <v/>
      </c>
      <c r="OA128">
        <f>IF(NP128=5,KP128,IF(AND(NW128=5),KP128,""))</f>
        <v/>
      </c>
      <c r="OB128">
        <f>IF(NP128=5,"MATCH_ODDS",IF(AND(NW128=5),"MATCH_ODDS",""))</f>
        <v/>
      </c>
      <c r="OC128">
        <f>IF(NP128=5,"LAY",IF(AND(NW128=5),"BACK",""))</f>
        <v/>
      </c>
    </row>
    <row r="129" ht="16.5" customHeight="1" thickBot="1" thickTop="1">
      <c r="A129" s="2" t="n"/>
      <c r="KN129" s="1">
        <f>IF(INDEX(#REF!,MATCH('HT 1-0'!D129,#REF!,0))=INDEX(#REF!,MATCH('HT 1-0'!D129,#REF!,0)),INDEX(#REF!,MATCH('HT 1-0'!D129,#REF!,0)),"ERROR")</f>
        <v/>
      </c>
      <c r="KO129" s="1">
        <f>IF(INDEX(#REF!,MATCH('HT 1-0'!E129,#REF!,0))=INDEX(#REF!,MATCH('HT 1-0'!E129,#REF!,0)),INDEX(#REF!,MATCH('HT 1-0'!E129,#REF!,0)),"ERROR")</f>
        <v/>
      </c>
      <c r="KP129" s="1">
        <f>KN129&amp;" v "&amp;KO129</f>
        <v/>
      </c>
      <c r="KQ129">
        <f>B129&amp;"_"&amp;C129</f>
        <v/>
      </c>
      <c r="KR129" s="1">
        <f>IF((HW129/KK129)&lt;0.335,"G",IF((HW129/KK129)&gt;0.67,"R","A"))</f>
        <v/>
      </c>
      <c r="KS129" s="1">
        <f>IF((HX129/KK129)&lt;0.335,"G",IF((HX129/KK129)&gt;0.67,"R","A"))</f>
        <v/>
      </c>
      <c r="KT129" s="1">
        <f>IF((IH129/KK129)&lt;0.335,"G",IF((IH129/KK129)&gt;0.67,"R","A"))</f>
        <v/>
      </c>
      <c r="KU129" s="1">
        <f>IF((II129/KK129)&lt;0.335,"G",IF((II129/KK129)&gt;0.67,"R","A"))</f>
        <v/>
      </c>
      <c r="KV129" s="1">
        <f>IF((HZ129/KK129)&lt;0.335,"G",IF((HZ129/KK129)&gt;0.67,"R","A"))</f>
        <v/>
      </c>
      <c r="KW129" s="1">
        <f>IF((HY129/KK129)&lt;0.335,"G",IF((HY129/KK129)&gt;0.67,"R","A"))</f>
        <v/>
      </c>
      <c r="KX129" s="1">
        <f>IF((IK129/KK129)&lt;0.335,"G",IF((IK129/KK129)&gt;0.67,"R","A"))</f>
        <v/>
      </c>
      <c r="KY129" s="1">
        <f>IF((IJ129/KK129)&lt;0.335,"G",IF((IJ129/KK129)&gt;0.67,"R","A"))</f>
        <v/>
      </c>
      <c r="KZ129" s="1">
        <f>IF((HQ129/KK129)&lt;0.335,"G",IF((HQ129/KK129)&gt;0.67,"R","A"))</f>
        <v/>
      </c>
      <c r="LA129" s="1">
        <f>IF((IB129/KK129)&lt;0.335,"G",IF((IB129/KK129)&gt;0.67,"R","A"))</f>
        <v/>
      </c>
      <c r="LB129">
        <f>IF(LQ129="1-0",INDEX(Scrape!#REF!,MATCH('HT 1-0'!KP129,Scrape!$B:$B,0)),"")</f>
        <v/>
      </c>
      <c r="LC129">
        <f>IF(LQ129="1-0",INDEX(Scrape!$A:$A,MATCH('HT 1-0'!KP129,Scrape!$B:$B,0)),"")</f>
        <v/>
      </c>
      <c r="LD129">
        <f>IF(LQ129="1-0",INDEX(Scrape!$B:$B,MATCH('HT 1-0'!KP129,Scrape!$B:$B,0)),"")</f>
        <v/>
      </c>
      <c r="LE129">
        <f>IF(LQ129="1-0",INDEX(Scrape!$C:$C,MATCH('HT 1-0'!KP129,Scrape!$B:$B,0)),"")</f>
        <v/>
      </c>
      <c r="LF129">
        <f>IF(LQ129="1-0",INDEX(Scrape!$D:$D,MATCH('HT 1-0'!KP129,Scrape!$B:$B,0)),"")</f>
        <v/>
      </c>
      <c r="LG129">
        <f>IF(LQ129="1-0",INDEX(Scrape!$E:$E,MATCH('HT 1-0'!KP129,Scrape!$B:$B,0)),"")</f>
        <v/>
      </c>
      <c r="LH129">
        <f>IF(LQ129="1-0",INDEX(Scrape!$F:$F,MATCH('HT 1-0'!KP129,Scrape!$B:$B,0)),"")</f>
        <v/>
      </c>
      <c r="LI129">
        <f>IF(LQ129="1-0",INDEX(Scrape!$G:$G,MATCH('HT 1-0'!KP129,Scrape!$B:$B,0)),"")</f>
        <v/>
      </c>
      <c r="LJ129">
        <f>IF(LQ129="1-0",INDEX(Scrape!$H:$H,MATCH('HT 1-0'!KP129,Scrape!$B:$B,0)),"")</f>
        <v/>
      </c>
      <c r="LK129">
        <f>IF(LQ129="1-0",INDEX(Scrape!$I:$I,MATCH('HT 1-0'!KP129,Scrape!$B:$B,0)),"")</f>
        <v/>
      </c>
      <c r="LL129">
        <f>IF(LQ129="1-0",INDEX(Scrape!$J:$J,MATCH('HT 1-0'!KP129,Scrape!$B:$B,0)),"")</f>
        <v/>
      </c>
      <c r="LM129">
        <f>IF(LQ129="1-0",INDEX(Scrape!$K:$K,MATCH('HT 1-0'!KP129,Scrape!$B:$B,0)),"")</f>
        <v/>
      </c>
      <c r="LN129">
        <f>IF(LQ129="1-0",INDEX(Scrape!$L:$L,MATCH('HT 1-0'!KP129,Scrape!$B:$B,0)),"")</f>
        <v/>
      </c>
      <c r="LO129">
        <f>IF(LQ129="1-0",INDEX(Scrape!$M:$M,MATCH('HT 1-0'!KP129,Scrape!$B:$B,0)),"")</f>
        <v/>
      </c>
      <c r="LP129">
        <f>IF(LQ129="1-0",INDEX(Scrape!$N:$N,MATCH('HT 1-0'!KP129,Scrape!$B:$B,0)),"")</f>
        <v/>
      </c>
      <c r="LQ129">
        <f>INDEX(Scrape!$O:$O,MATCH('HT 1-0'!KP129,Scrape!$B:$B,0))</f>
        <v/>
      </c>
      <c r="LR129">
        <f>(1/LJ129)+(1/LI129)+(1/LH129)</f>
        <v/>
      </c>
      <c r="LS129">
        <f>(1/LG129)+(1/LF129)+(1/LE129)</f>
        <v/>
      </c>
      <c r="LT129" s="8">
        <f>IF(INDEX(#REF!,MATCH(KQ129,#REF!,0))=INDEX(#REF!,MATCH(KQ129,#REF!,0)),INDEX(#REF!,MATCH(KQ129,#REF!,0)),"ERROR")</f>
        <v/>
      </c>
      <c r="LU129" s="4">
        <f>IF(KR129="G",2,IF(KR129="R",0.5,IF(KR129="A",1)))</f>
        <v/>
      </c>
      <c r="LV129" s="4">
        <f>IF(KS129="G",0.5,IF(KS129="R",2,IF(KS129="A",1)))</f>
        <v/>
      </c>
      <c r="LW129" s="4">
        <f>IF(KT129="G",2,IF(KT129="R",0.5,IF(KT129="A",1)))</f>
        <v/>
      </c>
      <c r="LX129" s="4">
        <f>IF(KU129="G",0.5,IF(KU129="R",2,IF(KU129="A",1)))</f>
        <v/>
      </c>
      <c r="LY129" s="7">
        <f>(LK129*(LU129+LX129)+(LL129*(LU129+LX129)))</f>
        <v/>
      </c>
      <c r="LZ129" s="7">
        <f>(LN129*(LV129+LW129)+(LO129*(LV129+LW129)))</f>
        <v/>
      </c>
      <c r="MA129" s="11">
        <f>LY129-LZ129</f>
        <v/>
      </c>
      <c r="MB129" s="5">
        <f>MA129+2</f>
        <v/>
      </c>
      <c r="MC129" s="6">
        <f>MA129-2</f>
        <v/>
      </c>
      <c r="MD129" s="4">
        <f>LE129</f>
        <v/>
      </c>
      <c r="ME129" s="9">
        <f>IF(MD129=0,1000,MD129+0.75)</f>
        <v/>
      </c>
      <c r="MF129" s="10">
        <f>IF(MD129=0,0,MD129-0.75)</f>
        <v/>
      </c>
      <c r="MG129" s="4">
        <f>((LM129*(LU129+LX129))-((LP129*(LV129+LW129))))</f>
        <v/>
      </c>
      <c r="MH129" s="9">
        <f>MG129*1.2</f>
        <v/>
      </c>
      <c r="MI129" s="10">
        <f>MG129*0.8</f>
        <v/>
      </c>
      <c r="MJ129">
        <f>IFERROR(NX129,"")</f>
        <v/>
      </c>
      <c r="MK129">
        <f>IFERROR(NY129,"")</f>
        <v/>
      </c>
      <c r="ML129">
        <f>IFERROR(NZ129,"")</f>
        <v/>
      </c>
      <c r="MM129">
        <f>IFERROR(OA129,"")</f>
        <v/>
      </c>
      <c r="MN129">
        <f>IFERROR(OB129,"")</f>
        <v/>
      </c>
      <c r="MO129">
        <f>IFERROR(OC129,"")</f>
        <v/>
      </c>
      <c r="MP129" s="1">
        <f>COUNTIFS(#REF!,LT129,#REF!,1,#REF!,"&gt;="&amp;MC129,#REF!,"&lt;="&amp;MB129,#REF!,"&lt;="&amp;ME129,#REF!,"&gt;="&amp;MF129,#REF!,"="&amp;KV129,#REF!,"="&amp;KX129)</f>
        <v/>
      </c>
      <c r="MQ129" s="1">
        <f>COUNTIFS(#REF!,LT129,#REF!,0,#REF!,"&gt;="&amp;MC129,#REF!,"&lt;="&amp;MB129,#REF!,"&lt;="&amp;ME129,#REF!,"&gt;="&amp;MF129,#REF!,"="&amp;KV129,#REF!,"="&amp;KX129)</f>
        <v/>
      </c>
      <c r="MR129" s="1">
        <f>COUNTIFS(#REF!,LT129,#REF!,1,#REF!,"&gt;="&amp;MC129,#REF!,"&lt;="&amp;MB129,#REF!,"&lt;="&amp;ME129,#REF!,"&gt;="&amp;MF129,#REF!,"="&amp;KW129,#REF!,"="&amp;KY129)</f>
        <v/>
      </c>
      <c r="MS129" s="1">
        <f>COUNTIFS(#REF!,LT129,#REF!,0,#REF!,"&gt;="&amp;MC129,#REF!,"&lt;="&amp;MB129,#REF!,"&lt;="&amp;ME129,#REF!,"&gt;="&amp;MF129,#REF!,"="&amp;KW129,#REF!,"="&amp;KY129)</f>
        <v/>
      </c>
      <c r="MT129" s="1">
        <f>COUNTIFS(#REF!,LT129,#REF!,1,#REF!,"&gt;="&amp;MI129,#REF!,"&lt;="&amp;MH129,#REF!,"&lt;="&amp;ME129,#REF!,"&gt;="&amp;MF129)</f>
        <v/>
      </c>
      <c r="MU129" s="1">
        <f>COUNTIFS(#REF!,LT129,#REF!,0,#REF!,"&gt;="&amp;MI129,#REF!,"&lt;="&amp;MH129,#REF!,"&lt;="&amp;ME129,#REF!,"&gt;="&amp;MF129)</f>
        <v/>
      </c>
      <c r="MV129" s="1">
        <f>COUNTIFS(#REF!,LT129,#REF!,1,#REF!,"&gt;="&amp;MI129,#REF!,"&lt;="&amp;MH129,#REF!,"="&amp;KZ129,#REF!,"="&amp;LA129,#REF!,"&lt;="&amp;ME129,#REF!,"&gt;="&amp;MF129)</f>
        <v/>
      </c>
      <c r="MW129" s="1">
        <f>COUNTIFS(#REF!,LT129,#REF!,0,#REF!,"&gt;="&amp;MI129,#REF!,"&lt;="&amp;MH129,#REF!,"="&amp;KZ129,#REF!,"="&amp;LA129,#REF!,"&lt;="&amp;ME129,#REF!,"&gt;="&amp;MF129)</f>
        <v/>
      </c>
      <c r="MX129" s="1">
        <f>COUNTIFS(#REF!,LT129,#REF!,1,#REF!,"&gt;="&amp;MC129,#REF!,"&lt;="&amp;MB129,#REF!,"&lt;="&amp;ME129,#REF!,"&gt;="&amp;MF129)</f>
        <v/>
      </c>
      <c r="MY129" s="1">
        <f>COUNTIFS(#REF!,LT129,#REF!,0,#REF!,"&gt;="&amp;MC129,#REF!,"&lt;="&amp;MB129,#REF!,"&lt;="&amp;ME129,#REF!,"&gt;="&amp;MF129)</f>
        <v/>
      </c>
      <c r="MZ129" s="1">
        <f>COUNTIFS(#REF!,LT129,#REF!,1,#REF!,"&lt;="&amp;ME129,#REF!,"&gt;="&amp;MF129,#REF!,"="&amp;KV129,#REF!,"="&amp;KX129)</f>
        <v/>
      </c>
      <c r="NA129" s="1">
        <f>COUNTIFS(#REF!,LT129,#REF!,0,#REF!,"&lt;="&amp;ME129,#REF!,"&gt;="&amp;MF129,#REF!,"="&amp;KV129,#REF!,"="&amp;KX129)</f>
        <v/>
      </c>
      <c r="NB129" s="1">
        <f>COUNTIFS(#REF!,LT129,#REF!,1,#REF!,"&lt;="&amp;ME129,#REF!,"&gt;="&amp;MF129,#REF!,"="&amp;KW129,#REF!,"="&amp;KY129)</f>
        <v/>
      </c>
      <c r="NC129" s="1">
        <f>COUNTIFS(#REF!,LT129,#REF!,0,#REF!,"&lt;="&amp;ME129,#REF!,"&gt;="&amp;MF129,#REF!,"="&amp;KW129,#REF!,"="&amp;KY129)</f>
        <v/>
      </c>
      <c r="ND129" s="1">
        <f>MP129+MR129+MT129+MV129+MX129+MZ129+NB129</f>
        <v/>
      </c>
      <c r="NE129" s="1">
        <f>MQ129+MS129+MU129+MW129+MY129+NA129+NC129</f>
        <v/>
      </c>
      <c r="NF129" s="1">
        <f>ND129+NE129</f>
        <v/>
      </c>
      <c r="NG129" s="33">
        <f>ND129/(ND129+NE129)</f>
        <v/>
      </c>
      <c r="NH129" s="3">
        <f>1/NG129</f>
        <v/>
      </c>
      <c r="NI129" s="1">
        <f>LH129</f>
        <v/>
      </c>
      <c r="NJ129" s="79">
        <f>((1-NG129)*(1/(NI129-1))*0.98-(NG129*1))</f>
        <v/>
      </c>
      <c r="NK129" s="34">
        <f>IF(LR129&lt;0.9,0,IF(AND(LR129&gt;1.1),0,1))</f>
        <v/>
      </c>
      <c r="NL129" s="34">
        <f>IF(LS129&lt;0.9,0,IF(AND(LS129&gt;1.1),0,1))</f>
        <v/>
      </c>
      <c r="NM129" s="32">
        <f>IF(NF129&gt;99,1,0)</f>
        <v/>
      </c>
      <c r="NN129" s="32">
        <f>IF(NJ129&gt;0.0799,1,0)</f>
        <v/>
      </c>
      <c r="NO129" s="32">
        <f>IF(NJ129&gt;NQ129,1,0)</f>
        <v/>
      </c>
      <c r="NP129" s="32">
        <f>NM129+NN129+NO129+NK129+NL129</f>
        <v/>
      </c>
      <c r="NQ129" s="79">
        <f>(((100*NG129)*(NI129-1)*0.98)-((1-NG129)*100))/100</f>
        <v/>
      </c>
      <c r="NR129" s="34">
        <f>IF(LR129&lt;0.9,0,IF(AND(LR129&gt;1.1),0,1))</f>
        <v/>
      </c>
      <c r="NS129" s="34">
        <f>IF(LS129&lt;0.9,0,IF(AND(LS129&gt;1.1),0,1))</f>
        <v/>
      </c>
      <c r="NT129" s="32">
        <f>IF(NF129&gt;99,1,0)</f>
        <v/>
      </c>
      <c r="NU129" s="32">
        <f>IF(NQ129&gt;0.0799,1,0)</f>
        <v/>
      </c>
      <c r="NV129" s="32">
        <f>IF(NQ129&gt;NJ129,1,0)</f>
        <v/>
      </c>
      <c r="NW129" s="32">
        <f>NT129+NU129+NV129+NR129+NS129</f>
        <v/>
      </c>
      <c r="NX129">
        <f>IF(NP129=5,"LayHome1-0",IF(AND(NW129=5),"BackHome1-0",""))</f>
        <v/>
      </c>
      <c r="NY129">
        <f>IF(NP129=5,KN129,IF(AND(NW129=5),KN129,""))</f>
        <v/>
      </c>
      <c r="NZ129">
        <f>IF(NP129=5,"Match Odds",IF(AND(NW129=5),"Match Odds",""))</f>
        <v/>
      </c>
      <c r="OA129">
        <f>IF(NP129=5,KP129,IF(AND(NW129=5),KP129,""))</f>
        <v/>
      </c>
      <c r="OB129">
        <f>IF(NP129=5,"MATCH_ODDS",IF(AND(NW129=5),"MATCH_ODDS",""))</f>
        <v/>
      </c>
      <c r="OC129">
        <f>IF(NP129=5,"LAY",IF(AND(NW129=5),"BACK",""))</f>
        <v/>
      </c>
    </row>
    <row r="130" ht="16.5" customHeight="1" thickBot="1" thickTop="1">
      <c r="A130" s="2" t="n"/>
      <c r="KN130" s="1">
        <f>IF(INDEX(#REF!,MATCH('HT 1-0'!D130,#REF!,0))=INDEX(#REF!,MATCH('HT 1-0'!D130,#REF!,0)),INDEX(#REF!,MATCH('HT 1-0'!D130,#REF!,0)),"ERROR")</f>
        <v/>
      </c>
      <c r="KO130" s="1">
        <f>IF(INDEX(#REF!,MATCH('HT 1-0'!E130,#REF!,0))=INDEX(#REF!,MATCH('HT 1-0'!E130,#REF!,0)),INDEX(#REF!,MATCH('HT 1-0'!E130,#REF!,0)),"ERROR")</f>
        <v/>
      </c>
      <c r="KP130" s="1">
        <f>KN130&amp;" v "&amp;KO130</f>
        <v/>
      </c>
      <c r="KQ130">
        <f>B130&amp;"_"&amp;C130</f>
        <v/>
      </c>
      <c r="KR130" s="1">
        <f>IF((HW130/KK130)&lt;0.335,"G",IF((HW130/KK130)&gt;0.67,"R","A"))</f>
        <v/>
      </c>
      <c r="KS130" s="1">
        <f>IF((HX130/KK130)&lt;0.335,"G",IF((HX130/KK130)&gt;0.67,"R","A"))</f>
        <v/>
      </c>
      <c r="KT130" s="1">
        <f>IF((IH130/KK130)&lt;0.335,"G",IF((IH130/KK130)&gt;0.67,"R","A"))</f>
        <v/>
      </c>
      <c r="KU130" s="1">
        <f>IF((II130/KK130)&lt;0.335,"G",IF((II130/KK130)&gt;0.67,"R","A"))</f>
        <v/>
      </c>
      <c r="KV130" s="1">
        <f>IF((HZ130/KK130)&lt;0.335,"G",IF((HZ130/KK130)&gt;0.67,"R","A"))</f>
        <v/>
      </c>
      <c r="KW130" s="1">
        <f>IF((HY130/KK130)&lt;0.335,"G",IF((HY130/KK130)&gt;0.67,"R","A"))</f>
        <v/>
      </c>
      <c r="KX130" s="1">
        <f>IF((IK130/KK130)&lt;0.335,"G",IF((IK130/KK130)&gt;0.67,"R","A"))</f>
        <v/>
      </c>
      <c r="KY130" s="1">
        <f>IF((IJ130/KK130)&lt;0.335,"G",IF((IJ130/KK130)&gt;0.67,"R","A"))</f>
        <v/>
      </c>
      <c r="KZ130" s="1">
        <f>IF((HQ130/KK130)&lt;0.335,"G",IF((HQ130/KK130)&gt;0.67,"R","A"))</f>
        <v/>
      </c>
      <c r="LA130" s="1">
        <f>IF((IB130/KK130)&lt;0.335,"G",IF((IB130/KK130)&gt;0.67,"R","A"))</f>
        <v/>
      </c>
      <c r="LB130">
        <f>IF(LQ130="1-0",INDEX(Scrape!#REF!,MATCH('HT 1-0'!KP130,Scrape!$B:$B,0)),"")</f>
        <v/>
      </c>
      <c r="LC130">
        <f>IF(LQ130="1-0",INDEX(Scrape!$A:$A,MATCH('HT 1-0'!KP130,Scrape!$B:$B,0)),"")</f>
        <v/>
      </c>
      <c r="LD130">
        <f>IF(LQ130="1-0",INDEX(Scrape!$B:$B,MATCH('HT 1-0'!KP130,Scrape!$B:$B,0)),"")</f>
        <v/>
      </c>
      <c r="LE130">
        <f>IF(LQ130="1-0",INDEX(Scrape!$C:$C,MATCH('HT 1-0'!KP130,Scrape!$B:$B,0)),"")</f>
        <v/>
      </c>
      <c r="LF130">
        <f>IF(LQ130="1-0",INDEX(Scrape!$D:$D,MATCH('HT 1-0'!KP130,Scrape!$B:$B,0)),"")</f>
        <v/>
      </c>
      <c r="LG130">
        <f>IF(LQ130="1-0",INDEX(Scrape!$E:$E,MATCH('HT 1-0'!KP130,Scrape!$B:$B,0)),"")</f>
        <v/>
      </c>
      <c r="LH130">
        <f>IF(LQ130="1-0",INDEX(Scrape!$F:$F,MATCH('HT 1-0'!KP130,Scrape!$B:$B,0)),"")</f>
        <v/>
      </c>
      <c r="LI130">
        <f>IF(LQ130="1-0",INDEX(Scrape!$G:$G,MATCH('HT 1-0'!KP130,Scrape!$B:$B,0)),"")</f>
        <v/>
      </c>
      <c r="LJ130">
        <f>IF(LQ130="1-0",INDEX(Scrape!$H:$H,MATCH('HT 1-0'!KP130,Scrape!$B:$B,0)),"")</f>
        <v/>
      </c>
      <c r="LK130">
        <f>IF(LQ130="1-0",INDEX(Scrape!$I:$I,MATCH('HT 1-0'!KP130,Scrape!$B:$B,0)),"")</f>
        <v/>
      </c>
      <c r="LL130">
        <f>IF(LQ130="1-0",INDEX(Scrape!$J:$J,MATCH('HT 1-0'!KP130,Scrape!$B:$B,0)),"")</f>
        <v/>
      </c>
      <c r="LM130">
        <f>IF(LQ130="1-0",INDEX(Scrape!$K:$K,MATCH('HT 1-0'!KP130,Scrape!$B:$B,0)),"")</f>
        <v/>
      </c>
      <c r="LN130">
        <f>IF(LQ130="1-0",INDEX(Scrape!$L:$L,MATCH('HT 1-0'!KP130,Scrape!$B:$B,0)),"")</f>
        <v/>
      </c>
      <c r="LO130">
        <f>IF(LQ130="1-0",INDEX(Scrape!$M:$M,MATCH('HT 1-0'!KP130,Scrape!$B:$B,0)),"")</f>
        <v/>
      </c>
      <c r="LP130">
        <f>IF(LQ130="1-0",INDEX(Scrape!$N:$N,MATCH('HT 1-0'!KP130,Scrape!$B:$B,0)),"")</f>
        <v/>
      </c>
      <c r="LQ130">
        <f>INDEX(Scrape!$O:$O,MATCH('HT 1-0'!KP130,Scrape!$B:$B,0))</f>
        <v/>
      </c>
      <c r="LR130">
        <f>(1/LJ130)+(1/LI130)+(1/LH130)</f>
        <v/>
      </c>
      <c r="LS130">
        <f>(1/LG130)+(1/LF130)+(1/LE130)</f>
        <v/>
      </c>
      <c r="LT130" s="8">
        <f>IF(INDEX(#REF!,MATCH(KQ130,#REF!,0))=INDEX(#REF!,MATCH(KQ130,#REF!,0)),INDEX(#REF!,MATCH(KQ130,#REF!,0)),"ERROR")</f>
        <v/>
      </c>
      <c r="LU130" s="4">
        <f>IF(KR130="G",2,IF(KR130="R",0.5,IF(KR130="A",1)))</f>
        <v/>
      </c>
      <c r="LV130" s="4">
        <f>IF(KS130="G",0.5,IF(KS130="R",2,IF(KS130="A",1)))</f>
        <v/>
      </c>
      <c r="LW130" s="4">
        <f>IF(KT130="G",2,IF(KT130="R",0.5,IF(KT130="A",1)))</f>
        <v/>
      </c>
      <c r="LX130" s="4">
        <f>IF(KU130="G",0.5,IF(KU130="R",2,IF(KU130="A",1)))</f>
        <v/>
      </c>
      <c r="LY130" s="7">
        <f>(LK130*(LU130+LX130)+(LL130*(LU130+LX130)))</f>
        <v/>
      </c>
      <c r="LZ130" s="7">
        <f>(LN130*(LV130+LW130)+(LO130*(LV130+LW130)))</f>
        <v/>
      </c>
      <c r="MA130" s="11">
        <f>LY130-LZ130</f>
        <v/>
      </c>
      <c r="MB130" s="5">
        <f>MA130+2</f>
        <v/>
      </c>
      <c r="MC130" s="6">
        <f>MA130-2</f>
        <v/>
      </c>
      <c r="MD130" s="4">
        <f>LE130</f>
        <v/>
      </c>
      <c r="ME130" s="9">
        <f>IF(MD130=0,1000,MD130+0.75)</f>
        <v/>
      </c>
      <c r="MF130" s="10">
        <f>IF(MD130=0,0,MD130-0.75)</f>
        <v/>
      </c>
      <c r="MG130" s="4">
        <f>((LM130*(LU130+LX130))-((LP130*(LV130+LW130))))</f>
        <v/>
      </c>
      <c r="MH130" s="9">
        <f>MG130*1.2</f>
        <v/>
      </c>
      <c r="MI130" s="10">
        <f>MG130*0.8</f>
        <v/>
      </c>
      <c r="MJ130">
        <f>IFERROR(NX130,"")</f>
        <v/>
      </c>
      <c r="MK130">
        <f>IFERROR(NY130,"")</f>
        <v/>
      </c>
      <c r="ML130">
        <f>IFERROR(NZ130,"")</f>
        <v/>
      </c>
      <c r="MM130">
        <f>IFERROR(OA130,"")</f>
        <v/>
      </c>
      <c r="MN130">
        <f>IFERROR(OB130,"")</f>
        <v/>
      </c>
      <c r="MO130">
        <f>IFERROR(OC130,"")</f>
        <v/>
      </c>
      <c r="MP130" s="1">
        <f>COUNTIFS(#REF!,LT130,#REF!,1,#REF!,"&gt;="&amp;MC130,#REF!,"&lt;="&amp;MB130,#REF!,"&lt;="&amp;ME130,#REF!,"&gt;="&amp;MF130,#REF!,"="&amp;KV130,#REF!,"="&amp;KX130)</f>
        <v/>
      </c>
      <c r="MQ130" s="1">
        <f>COUNTIFS(#REF!,LT130,#REF!,0,#REF!,"&gt;="&amp;MC130,#REF!,"&lt;="&amp;MB130,#REF!,"&lt;="&amp;ME130,#REF!,"&gt;="&amp;MF130,#REF!,"="&amp;KV130,#REF!,"="&amp;KX130)</f>
        <v/>
      </c>
      <c r="MR130" s="1">
        <f>COUNTIFS(#REF!,LT130,#REF!,1,#REF!,"&gt;="&amp;MC130,#REF!,"&lt;="&amp;MB130,#REF!,"&lt;="&amp;ME130,#REF!,"&gt;="&amp;MF130,#REF!,"="&amp;KW130,#REF!,"="&amp;KY130)</f>
        <v/>
      </c>
      <c r="MS130" s="1">
        <f>COUNTIFS(#REF!,LT130,#REF!,0,#REF!,"&gt;="&amp;MC130,#REF!,"&lt;="&amp;MB130,#REF!,"&lt;="&amp;ME130,#REF!,"&gt;="&amp;MF130,#REF!,"="&amp;KW130,#REF!,"="&amp;KY130)</f>
        <v/>
      </c>
      <c r="MT130" s="1">
        <f>COUNTIFS(#REF!,LT130,#REF!,1,#REF!,"&gt;="&amp;MI130,#REF!,"&lt;="&amp;MH130,#REF!,"&lt;="&amp;ME130,#REF!,"&gt;="&amp;MF130)</f>
        <v/>
      </c>
      <c r="MU130" s="1">
        <f>COUNTIFS(#REF!,LT130,#REF!,0,#REF!,"&gt;="&amp;MI130,#REF!,"&lt;="&amp;MH130,#REF!,"&lt;="&amp;ME130,#REF!,"&gt;="&amp;MF130)</f>
        <v/>
      </c>
      <c r="MV130" s="1">
        <f>COUNTIFS(#REF!,LT130,#REF!,1,#REF!,"&gt;="&amp;MI130,#REF!,"&lt;="&amp;MH130,#REF!,"="&amp;KZ130,#REF!,"="&amp;LA130,#REF!,"&lt;="&amp;ME130,#REF!,"&gt;="&amp;MF130)</f>
        <v/>
      </c>
      <c r="MW130" s="1">
        <f>COUNTIFS(#REF!,LT130,#REF!,0,#REF!,"&gt;="&amp;MI130,#REF!,"&lt;="&amp;MH130,#REF!,"="&amp;KZ130,#REF!,"="&amp;LA130,#REF!,"&lt;="&amp;ME130,#REF!,"&gt;="&amp;MF130)</f>
        <v/>
      </c>
      <c r="MX130" s="1">
        <f>COUNTIFS(#REF!,LT130,#REF!,1,#REF!,"&gt;="&amp;MC130,#REF!,"&lt;="&amp;MB130,#REF!,"&lt;="&amp;ME130,#REF!,"&gt;="&amp;MF130)</f>
        <v/>
      </c>
      <c r="MY130" s="1">
        <f>COUNTIFS(#REF!,LT130,#REF!,0,#REF!,"&gt;="&amp;MC130,#REF!,"&lt;="&amp;MB130,#REF!,"&lt;="&amp;ME130,#REF!,"&gt;="&amp;MF130)</f>
        <v/>
      </c>
      <c r="MZ130" s="1">
        <f>COUNTIFS(#REF!,LT130,#REF!,1,#REF!,"&lt;="&amp;ME130,#REF!,"&gt;="&amp;MF130,#REF!,"="&amp;KV130,#REF!,"="&amp;KX130)</f>
        <v/>
      </c>
      <c r="NA130" s="1">
        <f>COUNTIFS(#REF!,LT130,#REF!,0,#REF!,"&lt;="&amp;ME130,#REF!,"&gt;="&amp;MF130,#REF!,"="&amp;KV130,#REF!,"="&amp;KX130)</f>
        <v/>
      </c>
      <c r="NB130" s="1">
        <f>COUNTIFS(#REF!,LT130,#REF!,1,#REF!,"&lt;="&amp;ME130,#REF!,"&gt;="&amp;MF130,#REF!,"="&amp;KW130,#REF!,"="&amp;KY130)</f>
        <v/>
      </c>
      <c r="NC130" s="1">
        <f>COUNTIFS(#REF!,LT130,#REF!,0,#REF!,"&lt;="&amp;ME130,#REF!,"&gt;="&amp;MF130,#REF!,"="&amp;KW130,#REF!,"="&amp;KY130)</f>
        <v/>
      </c>
      <c r="ND130" s="1">
        <f>MP130+MR130+MT130+MV130+MX130+MZ130+NB130</f>
        <v/>
      </c>
      <c r="NE130" s="1">
        <f>MQ130+MS130+MU130+MW130+MY130+NA130+NC130</f>
        <v/>
      </c>
      <c r="NF130" s="1">
        <f>ND130+NE130</f>
        <v/>
      </c>
      <c r="NG130" s="33">
        <f>ND130/(ND130+NE130)</f>
        <v/>
      </c>
      <c r="NH130" s="3">
        <f>1/NG130</f>
        <v/>
      </c>
      <c r="NI130" s="1">
        <f>LH130</f>
        <v/>
      </c>
      <c r="NJ130" s="79">
        <f>((1-NG130)*(1/(NI130-1))*0.98-(NG130*1))</f>
        <v/>
      </c>
      <c r="NK130" s="34">
        <f>IF(LR130&lt;0.9,0,IF(AND(LR130&gt;1.1),0,1))</f>
        <v/>
      </c>
      <c r="NL130" s="34">
        <f>IF(LS130&lt;0.9,0,IF(AND(LS130&gt;1.1),0,1))</f>
        <v/>
      </c>
      <c r="NM130" s="32">
        <f>IF(NF130&gt;99,1,0)</f>
        <v/>
      </c>
      <c r="NN130" s="32">
        <f>IF(NJ130&gt;0.0799,1,0)</f>
        <v/>
      </c>
      <c r="NO130" s="32">
        <f>IF(NJ130&gt;NQ130,1,0)</f>
        <v/>
      </c>
      <c r="NP130" s="32">
        <f>NM130+NN130+NO130+NK130+NL130</f>
        <v/>
      </c>
      <c r="NQ130" s="79">
        <f>(((100*NG130)*(NI130-1)*0.98)-((1-NG130)*100))/100</f>
        <v/>
      </c>
      <c r="NR130" s="34">
        <f>IF(LR130&lt;0.9,0,IF(AND(LR130&gt;1.1),0,1))</f>
        <v/>
      </c>
      <c r="NS130" s="34">
        <f>IF(LS130&lt;0.9,0,IF(AND(LS130&gt;1.1),0,1))</f>
        <v/>
      </c>
      <c r="NT130" s="32">
        <f>IF(NF130&gt;99,1,0)</f>
        <v/>
      </c>
      <c r="NU130" s="32">
        <f>IF(NQ130&gt;0.0799,1,0)</f>
        <v/>
      </c>
      <c r="NV130" s="32">
        <f>IF(NQ130&gt;NJ130,1,0)</f>
        <v/>
      </c>
      <c r="NW130" s="32">
        <f>NT130+NU130+NV130+NR130+NS130</f>
        <v/>
      </c>
      <c r="NX130">
        <f>IF(NP130=5,"LayHome1-0",IF(AND(NW130=5),"BackHome1-0",""))</f>
        <v/>
      </c>
      <c r="NY130">
        <f>IF(NP130=5,KN130,IF(AND(NW130=5),KN130,""))</f>
        <v/>
      </c>
      <c r="NZ130">
        <f>IF(NP130=5,"Match Odds",IF(AND(NW130=5),"Match Odds",""))</f>
        <v/>
      </c>
      <c r="OA130">
        <f>IF(NP130=5,KP130,IF(AND(NW130=5),KP130,""))</f>
        <v/>
      </c>
      <c r="OB130">
        <f>IF(NP130=5,"MATCH_ODDS",IF(AND(NW130=5),"MATCH_ODDS",""))</f>
        <v/>
      </c>
      <c r="OC130">
        <f>IF(NP130=5,"LAY",IF(AND(NW130=5),"BACK",""))</f>
        <v/>
      </c>
    </row>
    <row r="131" ht="16.5" customHeight="1" thickBot="1" thickTop="1">
      <c r="A131" s="2" t="n"/>
      <c r="KN131" s="1">
        <f>IF(INDEX(#REF!,MATCH('HT 1-0'!D131,#REF!,0))=INDEX(#REF!,MATCH('HT 1-0'!D131,#REF!,0)),INDEX(#REF!,MATCH('HT 1-0'!D131,#REF!,0)),"ERROR")</f>
        <v/>
      </c>
      <c r="KO131" s="1">
        <f>IF(INDEX(#REF!,MATCH('HT 1-0'!E131,#REF!,0))=INDEX(#REF!,MATCH('HT 1-0'!E131,#REF!,0)),INDEX(#REF!,MATCH('HT 1-0'!E131,#REF!,0)),"ERROR")</f>
        <v/>
      </c>
      <c r="KP131" s="1">
        <f>KN131&amp;" v "&amp;KO131</f>
        <v/>
      </c>
      <c r="KQ131">
        <f>B131&amp;"_"&amp;C131</f>
        <v/>
      </c>
      <c r="KR131" s="1">
        <f>IF((HW131/KK131)&lt;0.335,"G",IF((HW131/KK131)&gt;0.67,"R","A"))</f>
        <v/>
      </c>
      <c r="KS131" s="1">
        <f>IF((HX131/KK131)&lt;0.335,"G",IF((HX131/KK131)&gt;0.67,"R","A"))</f>
        <v/>
      </c>
      <c r="KT131" s="1">
        <f>IF((IH131/KK131)&lt;0.335,"G",IF((IH131/KK131)&gt;0.67,"R","A"))</f>
        <v/>
      </c>
      <c r="KU131" s="1">
        <f>IF((II131/KK131)&lt;0.335,"G",IF((II131/KK131)&gt;0.67,"R","A"))</f>
        <v/>
      </c>
      <c r="KV131" s="1">
        <f>IF((HZ131/KK131)&lt;0.335,"G",IF((HZ131/KK131)&gt;0.67,"R","A"))</f>
        <v/>
      </c>
      <c r="KW131" s="1">
        <f>IF((HY131/KK131)&lt;0.335,"G",IF((HY131/KK131)&gt;0.67,"R","A"))</f>
        <v/>
      </c>
      <c r="KX131" s="1">
        <f>IF((IK131/KK131)&lt;0.335,"G",IF((IK131/KK131)&gt;0.67,"R","A"))</f>
        <v/>
      </c>
      <c r="KY131" s="1">
        <f>IF((IJ131/KK131)&lt;0.335,"G",IF((IJ131/KK131)&gt;0.67,"R","A"))</f>
        <v/>
      </c>
      <c r="KZ131" s="1">
        <f>IF((HQ131/KK131)&lt;0.335,"G",IF((HQ131/KK131)&gt;0.67,"R","A"))</f>
        <v/>
      </c>
      <c r="LA131" s="1">
        <f>IF((IB131/KK131)&lt;0.335,"G",IF((IB131/KK131)&gt;0.67,"R","A"))</f>
        <v/>
      </c>
      <c r="LB131">
        <f>IF(LQ131="1-0",INDEX(Scrape!#REF!,MATCH('HT 1-0'!KP131,Scrape!$B:$B,0)),"")</f>
        <v/>
      </c>
      <c r="LC131">
        <f>IF(LQ131="1-0",INDEX(Scrape!$A:$A,MATCH('HT 1-0'!KP131,Scrape!$B:$B,0)),"")</f>
        <v/>
      </c>
      <c r="LD131">
        <f>IF(LQ131="1-0",INDEX(Scrape!$B:$B,MATCH('HT 1-0'!KP131,Scrape!$B:$B,0)),"")</f>
        <v/>
      </c>
      <c r="LE131">
        <f>IF(LQ131="1-0",INDEX(Scrape!$C:$C,MATCH('HT 1-0'!KP131,Scrape!$B:$B,0)),"")</f>
        <v/>
      </c>
      <c r="LF131">
        <f>IF(LQ131="1-0",INDEX(Scrape!$D:$D,MATCH('HT 1-0'!KP131,Scrape!$B:$B,0)),"")</f>
        <v/>
      </c>
      <c r="LG131">
        <f>IF(LQ131="1-0",INDEX(Scrape!$E:$E,MATCH('HT 1-0'!KP131,Scrape!$B:$B,0)),"")</f>
        <v/>
      </c>
      <c r="LH131">
        <f>IF(LQ131="1-0",INDEX(Scrape!$F:$F,MATCH('HT 1-0'!KP131,Scrape!$B:$B,0)),"")</f>
        <v/>
      </c>
      <c r="LI131">
        <f>IF(LQ131="1-0",INDEX(Scrape!$G:$G,MATCH('HT 1-0'!KP131,Scrape!$B:$B,0)),"")</f>
        <v/>
      </c>
      <c r="LJ131">
        <f>IF(LQ131="1-0",INDEX(Scrape!$H:$H,MATCH('HT 1-0'!KP131,Scrape!$B:$B,0)),"")</f>
        <v/>
      </c>
      <c r="LK131">
        <f>IF(LQ131="1-0",INDEX(Scrape!$I:$I,MATCH('HT 1-0'!KP131,Scrape!$B:$B,0)),"")</f>
        <v/>
      </c>
      <c r="LL131">
        <f>IF(LQ131="1-0",INDEX(Scrape!$J:$J,MATCH('HT 1-0'!KP131,Scrape!$B:$B,0)),"")</f>
        <v/>
      </c>
      <c r="LM131">
        <f>IF(LQ131="1-0",INDEX(Scrape!$K:$K,MATCH('HT 1-0'!KP131,Scrape!$B:$B,0)),"")</f>
        <v/>
      </c>
      <c r="LN131">
        <f>IF(LQ131="1-0",INDEX(Scrape!$L:$L,MATCH('HT 1-0'!KP131,Scrape!$B:$B,0)),"")</f>
        <v/>
      </c>
      <c r="LO131">
        <f>IF(LQ131="1-0",INDEX(Scrape!$M:$M,MATCH('HT 1-0'!KP131,Scrape!$B:$B,0)),"")</f>
        <v/>
      </c>
      <c r="LP131">
        <f>IF(LQ131="1-0",INDEX(Scrape!$N:$N,MATCH('HT 1-0'!KP131,Scrape!$B:$B,0)),"")</f>
        <v/>
      </c>
      <c r="LQ131">
        <f>INDEX(Scrape!$O:$O,MATCH('HT 1-0'!KP131,Scrape!$B:$B,0))</f>
        <v/>
      </c>
      <c r="LR131">
        <f>(1/LJ131)+(1/LI131)+(1/LH131)</f>
        <v/>
      </c>
      <c r="LS131">
        <f>(1/LG131)+(1/LF131)+(1/LE131)</f>
        <v/>
      </c>
      <c r="LT131" s="8">
        <f>IF(INDEX(#REF!,MATCH(KQ131,#REF!,0))=INDEX(#REF!,MATCH(KQ131,#REF!,0)),INDEX(#REF!,MATCH(KQ131,#REF!,0)),"ERROR")</f>
        <v/>
      </c>
      <c r="LU131" s="4">
        <f>IF(KR131="G",2,IF(KR131="R",0.5,IF(KR131="A",1)))</f>
        <v/>
      </c>
      <c r="LV131" s="4">
        <f>IF(KS131="G",0.5,IF(KS131="R",2,IF(KS131="A",1)))</f>
        <v/>
      </c>
      <c r="LW131" s="4">
        <f>IF(KT131="G",2,IF(KT131="R",0.5,IF(KT131="A",1)))</f>
        <v/>
      </c>
      <c r="LX131" s="4">
        <f>IF(KU131="G",0.5,IF(KU131="R",2,IF(KU131="A",1)))</f>
        <v/>
      </c>
      <c r="LY131" s="7">
        <f>(LK131*(LU131+LX131)+(LL131*(LU131+LX131)))</f>
        <v/>
      </c>
      <c r="LZ131" s="7">
        <f>(LN131*(LV131+LW131)+(LO131*(LV131+LW131)))</f>
        <v/>
      </c>
      <c r="MA131" s="11">
        <f>LY131-LZ131</f>
        <v/>
      </c>
      <c r="MB131" s="5">
        <f>MA131+2</f>
        <v/>
      </c>
      <c r="MC131" s="6">
        <f>MA131-2</f>
        <v/>
      </c>
      <c r="MD131" s="4">
        <f>LE131</f>
        <v/>
      </c>
      <c r="ME131" s="9">
        <f>IF(MD131=0,1000,MD131+0.75)</f>
        <v/>
      </c>
      <c r="MF131" s="10">
        <f>IF(MD131=0,0,MD131-0.75)</f>
        <v/>
      </c>
      <c r="MG131" s="4">
        <f>((LM131*(LU131+LX131))-((LP131*(LV131+LW131))))</f>
        <v/>
      </c>
      <c r="MH131" s="9">
        <f>MG131*1.2</f>
        <v/>
      </c>
      <c r="MI131" s="10">
        <f>MG131*0.8</f>
        <v/>
      </c>
      <c r="MJ131">
        <f>IFERROR(NX131,"")</f>
        <v/>
      </c>
      <c r="MK131">
        <f>IFERROR(NY131,"")</f>
        <v/>
      </c>
      <c r="ML131">
        <f>IFERROR(NZ131,"")</f>
        <v/>
      </c>
      <c r="MM131">
        <f>IFERROR(OA131,"")</f>
        <v/>
      </c>
      <c r="MN131">
        <f>IFERROR(OB131,"")</f>
        <v/>
      </c>
      <c r="MO131">
        <f>IFERROR(OC131,"")</f>
        <v/>
      </c>
      <c r="MP131" s="1">
        <f>COUNTIFS(#REF!,LT131,#REF!,1,#REF!,"&gt;="&amp;MC131,#REF!,"&lt;="&amp;MB131,#REF!,"&lt;="&amp;ME131,#REF!,"&gt;="&amp;MF131,#REF!,"="&amp;KV131,#REF!,"="&amp;KX131)</f>
        <v/>
      </c>
      <c r="MQ131" s="1">
        <f>COUNTIFS(#REF!,LT131,#REF!,0,#REF!,"&gt;="&amp;MC131,#REF!,"&lt;="&amp;MB131,#REF!,"&lt;="&amp;ME131,#REF!,"&gt;="&amp;MF131,#REF!,"="&amp;KV131,#REF!,"="&amp;KX131)</f>
        <v/>
      </c>
      <c r="MR131" s="1">
        <f>COUNTIFS(#REF!,LT131,#REF!,1,#REF!,"&gt;="&amp;MC131,#REF!,"&lt;="&amp;MB131,#REF!,"&lt;="&amp;ME131,#REF!,"&gt;="&amp;MF131,#REF!,"="&amp;KW131,#REF!,"="&amp;KY131)</f>
        <v/>
      </c>
      <c r="MS131" s="1">
        <f>COUNTIFS(#REF!,LT131,#REF!,0,#REF!,"&gt;="&amp;MC131,#REF!,"&lt;="&amp;MB131,#REF!,"&lt;="&amp;ME131,#REF!,"&gt;="&amp;MF131,#REF!,"="&amp;KW131,#REF!,"="&amp;KY131)</f>
        <v/>
      </c>
      <c r="MT131" s="1">
        <f>COUNTIFS(#REF!,LT131,#REF!,1,#REF!,"&gt;="&amp;MI131,#REF!,"&lt;="&amp;MH131,#REF!,"&lt;="&amp;ME131,#REF!,"&gt;="&amp;MF131)</f>
        <v/>
      </c>
      <c r="MU131" s="1">
        <f>COUNTIFS(#REF!,LT131,#REF!,0,#REF!,"&gt;="&amp;MI131,#REF!,"&lt;="&amp;MH131,#REF!,"&lt;="&amp;ME131,#REF!,"&gt;="&amp;MF131)</f>
        <v/>
      </c>
      <c r="MV131" s="1">
        <f>COUNTIFS(#REF!,LT131,#REF!,1,#REF!,"&gt;="&amp;MI131,#REF!,"&lt;="&amp;MH131,#REF!,"="&amp;KZ131,#REF!,"="&amp;LA131,#REF!,"&lt;="&amp;ME131,#REF!,"&gt;="&amp;MF131)</f>
        <v/>
      </c>
      <c r="MW131" s="1">
        <f>COUNTIFS(#REF!,LT131,#REF!,0,#REF!,"&gt;="&amp;MI131,#REF!,"&lt;="&amp;MH131,#REF!,"="&amp;KZ131,#REF!,"="&amp;LA131,#REF!,"&lt;="&amp;ME131,#REF!,"&gt;="&amp;MF131)</f>
        <v/>
      </c>
      <c r="MX131" s="1">
        <f>COUNTIFS(#REF!,LT131,#REF!,1,#REF!,"&gt;="&amp;MC131,#REF!,"&lt;="&amp;MB131,#REF!,"&lt;="&amp;ME131,#REF!,"&gt;="&amp;MF131)</f>
        <v/>
      </c>
      <c r="MY131" s="1">
        <f>COUNTIFS(#REF!,LT131,#REF!,0,#REF!,"&gt;="&amp;MC131,#REF!,"&lt;="&amp;MB131,#REF!,"&lt;="&amp;ME131,#REF!,"&gt;="&amp;MF131)</f>
        <v/>
      </c>
      <c r="MZ131" s="1">
        <f>COUNTIFS(#REF!,LT131,#REF!,1,#REF!,"&lt;="&amp;ME131,#REF!,"&gt;="&amp;MF131,#REF!,"="&amp;KV131,#REF!,"="&amp;KX131)</f>
        <v/>
      </c>
      <c r="NA131" s="1">
        <f>COUNTIFS(#REF!,LT131,#REF!,0,#REF!,"&lt;="&amp;ME131,#REF!,"&gt;="&amp;MF131,#REF!,"="&amp;KV131,#REF!,"="&amp;KX131)</f>
        <v/>
      </c>
      <c r="NB131" s="1">
        <f>COUNTIFS(#REF!,LT131,#REF!,1,#REF!,"&lt;="&amp;ME131,#REF!,"&gt;="&amp;MF131,#REF!,"="&amp;KW131,#REF!,"="&amp;KY131)</f>
        <v/>
      </c>
      <c r="NC131" s="1">
        <f>COUNTIFS(#REF!,LT131,#REF!,0,#REF!,"&lt;="&amp;ME131,#REF!,"&gt;="&amp;MF131,#REF!,"="&amp;KW131,#REF!,"="&amp;KY131)</f>
        <v/>
      </c>
      <c r="ND131" s="1">
        <f>MP131+MR131+MT131+MV131+MX131+MZ131+NB131</f>
        <v/>
      </c>
      <c r="NE131" s="1">
        <f>MQ131+MS131+MU131+MW131+MY131+NA131+NC131</f>
        <v/>
      </c>
      <c r="NF131" s="1">
        <f>ND131+NE131</f>
        <v/>
      </c>
      <c r="NG131" s="33">
        <f>ND131/(ND131+NE131)</f>
        <v/>
      </c>
      <c r="NH131" s="3">
        <f>1/NG131</f>
        <v/>
      </c>
      <c r="NI131" s="1">
        <f>LH131</f>
        <v/>
      </c>
      <c r="NJ131" s="79">
        <f>((1-NG131)*(1/(NI131-1))*0.98-(NG131*1))</f>
        <v/>
      </c>
      <c r="NK131" s="34">
        <f>IF(LR131&lt;0.9,0,IF(AND(LR131&gt;1.1),0,1))</f>
        <v/>
      </c>
      <c r="NL131" s="34">
        <f>IF(LS131&lt;0.9,0,IF(AND(LS131&gt;1.1),0,1))</f>
        <v/>
      </c>
      <c r="NM131" s="32">
        <f>IF(NF131&gt;99,1,0)</f>
        <v/>
      </c>
      <c r="NN131" s="32">
        <f>IF(NJ131&gt;0.0799,1,0)</f>
        <v/>
      </c>
      <c r="NO131" s="32">
        <f>IF(NJ131&gt;NQ131,1,0)</f>
        <v/>
      </c>
      <c r="NP131" s="32">
        <f>NM131+NN131+NO131+NK131+NL131</f>
        <v/>
      </c>
      <c r="NQ131" s="79">
        <f>(((100*NG131)*(NI131-1)*0.98)-((1-NG131)*100))/100</f>
        <v/>
      </c>
      <c r="NR131" s="34">
        <f>IF(LR131&lt;0.9,0,IF(AND(LR131&gt;1.1),0,1))</f>
        <v/>
      </c>
      <c r="NS131" s="34">
        <f>IF(LS131&lt;0.9,0,IF(AND(LS131&gt;1.1),0,1))</f>
        <v/>
      </c>
      <c r="NT131" s="32">
        <f>IF(NF131&gt;99,1,0)</f>
        <v/>
      </c>
      <c r="NU131" s="32">
        <f>IF(NQ131&gt;0.0799,1,0)</f>
        <v/>
      </c>
      <c r="NV131" s="32">
        <f>IF(NQ131&gt;NJ131,1,0)</f>
        <v/>
      </c>
      <c r="NW131" s="32">
        <f>NT131+NU131+NV131+NR131+NS131</f>
        <v/>
      </c>
      <c r="NX131">
        <f>IF(NP131=5,"LayHome1-0",IF(AND(NW131=5),"BackHome1-0",""))</f>
        <v/>
      </c>
      <c r="NY131">
        <f>IF(NP131=5,KN131,IF(AND(NW131=5),KN131,""))</f>
        <v/>
      </c>
      <c r="NZ131">
        <f>IF(NP131=5,"Match Odds",IF(AND(NW131=5),"Match Odds",""))</f>
        <v/>
      </c>
      <c r="OA131">
        <f>IF(NP131=5,KP131,IF(AND(NW131=5),KP131,""))</f>
        <v/>
      </c>
      <c r="OB131">
        <f>IF(NP131=5,"MATCH_ODDS",IF(AND(NW131=5),"MATCH_ODDS",""))</f>
        <v/>
      </c>
      <c r="OC131">
        <f>IF(NP131=5,"LAY",IF(AND(NW131=5),"BACK",""))</f>
        <v/>
      </c>
    </row>
    <row r="132" ht="16.5" customHeight="1" thickBot="1" thickTop="1">
      <c r="A132" s="2" t="n"/>
      <c r="KN132" s="1">
        <f>IF(INDEX(#REF!,MATCH('HT 1-0'!D132,#REF!,0))=INDEX(#REF!,MATCH('HT 1-0'!D132,#REF!,0)),INDEX(#REF!,MATCH('HT 1-0'!D132,#REF!,0)),"ERROR")</f>
        <v/>
      </c>
      <c r="KO132" s="1">
        <f>IF(INDEX(#REF!,MATCH('HT 1-0'!E132,#REF!,0))=INDEX(#REF!,MATCH('HT 1-0'!E132,#REF!,0)),INDEX(#REF!,MATCH('HT 1-0'!E132,#REF!,0)),"ERROR")</f>
        <v/>
      </c>
      <c r="KP132" s="1">
        <f>KN132&amp;" v "&amp;KO132</f>
        <v/>
      </c>
      <c r="KQ132">
        <f>B132&amp;"_"&amp;C132</f>
        <v/>
      </c>
      <c r="KR132" s="1">
        <f>IF((HW132/KK132)&lt;0.335,"G",IF((HW132/KK132)&gt;0.67,"R","A"))</f>
        <v/>
      </c>
      <c r="KS132" s="1">
        <f>IF((HX132/KK132)&lt;0.335,"G",IF((HX132/KK132)&gt;0.67,"R","A"))</f>
        <v/>
      </c>
      <c r="KT132" s="1">
        <f>IF((IH132/KK132)&lt;0.335,"G",IF((IH132/KK132)&gt;0.67,"R","A"))</f>
        <v/>
      </c>
      <c r="KU132" s="1">
        <f>IF((II132/KK132)&lt;0.335,"G",IF((II132/KK132)&gt;0.67,"R","A"))</f>
        <v/>
      </c>
      <c r="KV132" s="1">
        <f>IF((HZ132/KK132)&lt;0.335,"G",IF((HZ132/KK132)&gt;0.67,"R","A"))</f>
        <v/>
      </c>
      <c r="KW132" s="1">
        <f>IF((HY132/KK132)&lt;0.335,"G",IF((HY132/KK132)&gt;0.67,"R","A"))</f>
        <v/>
      </c>
      <c r="KX132" s="1">
        <f>IF((IK132/KK132)&lt;0.335,"G",IF((IK132/KK132)&gt;0.67,"R","A"))</f>
        <v/>
      </c>
      <c r="KY132" s="1">
        <f>IF((IJ132/KK132)&lt;0.335,"G",IF((IJ132/KK132)&gt;0.67,"R","A"))</f>
        <v/>
      </c>
      <c r="KZ132" s="1">
        <f>IF((HQ132/KK132)&lt;0.335,"G",IF((HQ132/KK132)&gt;0.67,"R","A"))</f>
        <v/>
      </c>
      <c r="LA132" s="1">
        <f>IF((IB132/KK132)&lt;0.335,"G",IF((IB132/KK132)&gt;0.67,"R","A"))</f>
        <v/>
      </c>
      <c r="LB132">
        <f>IF(LQ132="1-0",INDEX(Scrape!#REF!,MATCH('HT 1-0'!KP132,Scrape!$B:$B,0)),"")</f>
        <v/>
      </c>
      <c r="LC132">
        <f>IF(LQ132="1-0",INDEX(Scrape!$A:$A,MATCH('HT 1-0'!KP132,Scrape!$B:$B,0)),"")</f>
        <v/>
      </c>
      <c r="LD132">
        <f>IF(LQ132="1-0",INDEX(Scrape!$B:$B,MATCH('HT 1-0'!KP132,Scrape!$B:$B,0)),"")</f>
        <v/>
      </c>
      <c r="LE132">
        <f>IF(LQ132="1-0",INDEX(Scrape!$C:$C,MATCH('HT 1-0'!KP132,Scrape!$B:$B,0)),"")</f>
        <v/>
      </c>
      <c r="LF132">
        <f>IF(LQ132="1-0",INDEX(Scrape!$D:$D,MATCH('HT 1-0'!KP132,Scrape!$B:$B,0)),"")</f>
        <v/>
      </c>
      <c r="LG132">
        <f>IF(LQ132="1-0",INDEX(Scrape!$E:$E,MATCH('HT 1-0'!KP132,Scrape!$B:$B,0)),"")</f>
        <v/>
      </c>
      <c r="LH132">
        <f>IF(LQ132="1-0",INDEX(Scrape!$F:$F,MATCH('HT 1-0'!KP132,Scrape!$B:$B,0)),"")</f>
        <v/>
      </c>
      <c r="LI132">
        <f>IF(LQ132="1-0",INDEX(Scrape!$G:$G,MATCH('HT 1-0'!KP132,Scrape!$B:$B,0)),"")</f>
        <v/>
      </c>
      <c r="LJ132">
        <f>IF(LQ132="1-0",INDEX(Scrape!$H:$H,MATCH('HT 1-0'!KP132,Scrape!$B:$B,0)),"")</f>
        <v/>
      </c>
      <c r="LK132">
        <f>IF(LQ132="1-0",INDEX(Scrape!$I:$I,MATCH('HT 1-0'!KP132,Scrape!$B:$B,0)),"")</f>
        <v/>
      </c>
      <c r="LL132">
        <f>IF(LQ132="1-0",INDEX(Scrape!$J:$J,MATCH('HT 1-0'!KP132,Scrape!$B:$B,0)),"")</f>
        <v/>
      </c>
      <c r="LM132">
        <f>IF(LQ132="1-0",INDEX(Scrape!$K:$K,MATCH('HT 1-0'!KP132,Scrape!$B:$B,0)),"")</f>
        <v/>
      </c>
      <c r="LN132">
        <f>IF(LQ132="1-0",INDEX(Scrape!$L:$L,MATCH('HT 1-0'!KP132,Scrape!$B:$B,0)),"")</f>
        <v/>
      </c>
      <c r="LO132">
        <f>IF(LQ132="1-0",INDEX(Scrape!$M:$M,MATCH('HT 1-0'!KP132,Scrape!$B:$B,0)),"")</f>
        <v/>
      </c>
      <c r="LP132">
        <f>IF(LQ132="1-0",INDEX(Scrape!$N:$N,MATCH('HT 1-0'!KP132,Scrape!$B:$B,0)),"")</f>
        <v/>
      </c>
      <c r="LQ132">
        <f>INDEX(Scrape!$O:$O,MATCH('HT 1-0'!KP132,Scrape!$B:$B,0))</f>
        <v/>
      </c>
      <c r="LR132">
        <f>(1/LJ132)+(1/LI132)+(1/LH132)</f>
        <v/>
      </c>
      <c r="LS132">
        <f>(1/LG132)+(1/LF132)+(1/LE132)</f>
        <v/>
      </c>
      <c r="LT132" s="8">
        <f>IF(INDEX(#REF!,MATCH(KQ132,#REF!,0))=INDEX(#REF!,MATCH(KQ132,#REF!,0)),INDEX(#REF!,MATCH(KQ132,#REF!,0)),"ERROR")</f>
        <v/>
      </c>
      <c r="LU132" s="4">
        <f>IF(KR132="G",2,IF(KR132="R",0.5,IF(KR132="A",1)))</f>
        <v/>
      </c>
      <c r="LV132" s="4">
        <f>IF(KS132="G",0.5,IF(KS132="R",2,IF(KS132="A",1)))</f>
        <v/>
      </c>
      <c r="LW132" s="4">
        <f>IF(KT132="G",2,IF(KT132="R",0.5,IF(KT132="A",1)))</f>
        <v/>
      </c>
      <c r="LX132" s="4">
        <f>IF(KU132="G",0.5,IF(KU132="R",2,IF(KU132="A",1)))</f>
        <v/>
      </c>
      <c r="LY132" s="7">
        <f>(LK132*(LU132+LX132)+(LL132*(LU132+LX132)))</f>
        <v/>
      </c>
      <c r="LZ132" s="7">
        <f>(LN132*(LV132+LW132)+(LO132*(LV132+LW132)))</f>
        <v/>
      </c>
      <c r="MA132" s="11">
        <f>LY132-LZ132</f>
        <v/>
      </c>
      <c r="MB132" s="5">
        <f>MA132+2</f>
        <v/>
      </c>
      <c r="MC132" s="6">
        <f>MA132-2</f>
        <v/>
      </c>
      <c r="MD132" s="4">
        <f>LE132</f>
        <v/>
      </c>
      <c r="ME132" s="9">
        <f>IF(MD132=0,1000,MD132+0.75)</f>
        <v/>
      </c>
      <c r="MF132" s="10">
        <f>IF(MD132=0,0,MD132-0.75)</f>
        <v/>
      </c>
      <c r="MG132" s="4">
        <f>((LM132*(LU132+LX132))-((LP132*(LV132+LW132))))</f>
        <v/>
      </c>
      <c r="MH132" s="9">
        <f>MG132*1.2</f>
        <v/>
      </c>
      <c r="MI132" s="10">
        <f>MG132*0.8</f>
        <v/>
      </c>
      <c r="MJ132">
        <f>IFERROR(NX132,"")</f>
        <v/>
      </c>
      <c r="MK132">
        <f>IFERROR(NY132,"")</f>
        <v/>
      </c>
      <c r="ML132">
        <f>IFERROR(NZ132,"")</f>
        <v/>
      </c>
      <c r="MM132">
        <f>IFERROR(OA132,"")</f>
        <v/>
      </c>
      <c r="MN132">
        <f>IFERROR(OB132,"")</f>
        <v/>
      </c>
      <c r="MO132">
        <f>IFERROR(OC132,"")</f>
        <v/>
      </c>
      <c r="MP132" s="1">
        <f>COUNTIFS(#REF!,LT132,#REF!,1,#REF!,"&gt;="&amp;MC132,#REF!,"&lt;="&amp;MB132,#REF!,"&lt;="&amp;ME132,#REF!,"&gt;="&amp;MF132,#REF!,"="&amp;KV132,#REF!,"="&amp;KX132)</f>
        <v/>
      </c>
      <c r="MQ132" s="1">
        <f>COUNTIFS(#REF!,LT132,#REF!,0,#REF!,"&gt;="&amp;MC132,#REF!,"&lt;="&amp;MB132,#REF!,"&lt;="&amp;ME132,#REF!,"&gt;="&amp;MF132,#REF!,"="&amp;KV132,#REF!,"="&amp;KX132)</f>
        <v/>
      </c>
      <c r="MR132" s="1">
        <f>COUNTIFS(#REF!,LT132,#REF!,1,#REF!,"&gt;="&amp;MC132,#REF!,"&lt;="&amp;MB132,#REF!,"&lt;="&amp;ME132,#REF!,"&gt;="&amp;MF132,#REF!,"="&amp;KW132,#REF!,"="&amp;KY132)</f>
        <v/>
      </c>
      <c r="MS132" s="1">
        <f>COUNTIFS(#REF!,LT132,#REF!,0,#REF!,"&gt;="&amp;MC132,#REF!,"&lt;="&amp;MB132,#REF!,"&lt;="&amp;ME132,#REF!,"&gt;="&amp;MF132,#REF!,"="&amp;KW132,#REF!,"="&amp;KY132)</f>
        <v/>
      </c>
      <c r="MT132" s="1">
        <f>COUNTIFS(#REF!,LT132,#REF!,1,#REF!,"&gt;="&amp;MI132,#REF!,"&lt;="&amp;MH132,#REF!,"&lt;="&amp;ME132,#REF!,"&gt;="&amp;MF132)</f>
        <v/>
      </c>
      <c r="MU132" s="1">
        <f>COUNTIFS(#REF!,LT132,#REF!,0,#REF!,"&gt;="&amp;MI132,#REF!,"&lt;="&amp;MH132,#REF!,"&lt;="&amp;ME132,#REF!,"&gt;="&amp;MF132)</f>
        <v/>
      </c>
      <c r="MV132" s="1">
        <f>COUNTIFS(#REF!,LT132,#REF!,1,#REF!,"&gt;="&amp;MI132,#REF!,"&lt;="&amp;MH132,#REF!,"="&amp;KZ132,#REF!,"="&amp;LA132,#REF!,"&lt;="&amp;ME132,#REF!,"&gt;="&amp;MF132)</f>
        <v/>
      </c>
      <c r="MW132" s="1">
        <f>COUNTIFS(#REF!,LT132,#REF!,0,#REF!,"&gt;="&amp;MI132,#REF!,"&lt;="&amp;MH132,#REF!,"="&amp;KZ132,#REF!,"="&amp;LA132,#REF!,"&lt;="&amp;ME132,#REF!,"&gt;="&amp;MF132)</f>
        <v/>
      </c>
      <c r="MX132" s="1">
        <f>COUNTIFS(#REF!,LT132,#REF!,1,#REF!,"&gt;="&amp;MC132,#REF!,"&lt;="&amp;MB132,#REF!,"&lt;="&amp;ME132,#REF!,"&gt;="&amp;MF132)</f>
        <v/>
      </c>
      <c r="MY132" s="1">
        <f>COUNTIFS(#REF!,LT132,#REF!,0,#REF!,"&gt;="&amp;MC132,#REF!,"&lt;="&amp;MB132,#REF!,"&lt;="&amp;ME132,#REF!,"&gt;="&amp;MF132)</f>
        <v/>
      </c>
      <c r="MZ132" s="1">
        <f>COUNTIFS(#REF!,LT132,#REF!,1,#REF!,"&lt;="&amp;ME132,#REF!,"&gt;="&amp;MF132,#REF!,"="&amp;KV132,#REF!,"="&amp;KX132)</f>
        <v/>
      </c>
      <c r="NA132" s="1">
        <f>COUNTIFS(#REF!,LT132,#REF!,0,#REF!,"&lt;="&amp;ME132,#REF!,"&gt;="&amp;MF132,#REF!,"="&amp;KV132,#REF!,"="&amp;KX132)</f>
        <v/>
      </c>
      <c r="NB132" s="1">
        <f>COUNTIFS(#REF!,LT132,#REF!,1,#REF!,"&lt;="&amp;ME132,#REF!,"&gt;="&amp;MF132,#REF!,"="&amp;KW132,#REF!,"="&amp;KY132)</f>
        <v/>
      </c>
      <c r="NC132" s="1">
        <f>COUNTIFS(#REF!,LT132,#REF!,0,#REF!,"&lt;="&amp;ME132,#REF!,"&gt;="&amp;MF132,#REF!,"="&amp;KW132,#REF!,"="&amp;KY132)</f>
        <v/>
      </c>
      <c r="ND132" s="1">
        <f>MP132+MR132+MT132+MV132+MX132+MZ132+NB132</f>
        <v/>
      </c>
      <c r="NE132" s="1">
        <f>MQ132+MS132+MU132+MW132+MY132+NA132+NC132</f>
        <v/>
      </c>
      <c r="NF132" s="1">
        <f>ND132+NE132</f>
        <v/>
      </c>
      <c r="NG132" s="33">
        <f>ND132/(ND132+NE132)</f>
        <v/>
      </c>
      <c r="NH132" s="3">
        <f>1/NG132</f>
        <v/>
      </c>
      <c r="NI132" s="1">
        <f>LH132</f>
        <v/>
      </c>
      <c r="NJ132" s="79">
        <f>((1-NG132)*(1/(NI132-1))*0.98-(NG132*1))</f>
        <v/>
      </c>
      <c r="NK132" s="34">
        <f>IF(LR132&lt;0.9,0,IF(AND(LR132&gt;1.1),0,1))</f>
        <v/>
      </c>
      <c r="NL132" s="34">
        <f>IF(LS132&lt;0.9,0,IF(AND(LS132&gt;1.1),0,1))</f>
        <v/>
      </c>
      <c r="NM132" s="32">
        <f>IF(NF132&gt;99,1,0)</f>
        <v/>
      </c>
      <c r="NN132" s="32">
        <f>IF(NJ132&gt;0.0799,1,0)</f>
        <v/>
      </c>
      <c r="NO132" s="32">
        <f>IF(NJ132&gt;NQ132,1,0)</f>
        <v/>
      </c>
      <c r="NP132" s="32">
        <f>NM132+NN132+NO132+NK132+NL132</f>
        <v/>
      </c>
      <c r="NQ132" s="79">
        <f>(((100*NG132)*(NI132-1)*0.98)-((1-NG132)*100))/100</f>
        <v/>
      </c>
      <c r="NR132" s="34">
        <f>IF(LR132&lt;0.9,0,IF(AND(LR132&gt;1.1),0,1))</f>
        <v/>
      </c>
      <c r="NS132" s="34">
        <f>IF(LS132&lt;0.9,0,IF(AND(LS132&gt;1.1),0,1))</f>
        <v/>
      </c>
      <c r="NT132" s="32">
        <f>IF(NF132&gt;99,1,0)</f>
        <v/>
      </c>
      <c r="NU132" s="32">
        <f>IF(NQ132&gt;0.0799,1,0)</f>
        <v/>
      </c>
      <c r="NV132" s="32">
        <f>IF(NQ132&gt;NJ132,1,0)</f>
        <v/>
      </c>
      <c r="NW132" s="32">
        <f>NT132+NU132+NV132+NR132+NS132</f>
        <v/>
      </c>
      <c r="NX132">
        <f>IF(NP132=5,"LayHome1-0",IF(AND(NW132=5),"BackHome1-0",""))</f>
        <v/>
      </c>
      <c r="NY132">
        <f>IF(NP132=5,KN132,IF(AND(NW132=5),KN132,""))</f>
        <v/>
      </c>
      <c r="NZ132">
        <f>IF(NP132=5,"Match Odds",IF(AND(NW132=5),"Match Odds",""))</f>
        <v/>
      </c>
      <c r="OA132">
        <f>IF(NP132=5,KP132,IF(AND(NW132=5),KP132,""))</f>
        <v/>
      </c>
      <c r="OB132">
        <f>IF(NP132=5,"MATCH_ODDS",IF(AND(NW132=5),"MATCH_ODDS",""))</f>
        <v/>
      </c>
      <c r="OC132">
        <f>IF(NP132=5,"LAY",IF(AND(NW132=5),"BACK",""))</f>
        <v/>
      </c>
    </row>
    <row r="133" ht="16.5" customHeight="1" thickBot="1" thickTop="1">
      <c r="A133" s="2" t="n"/>
      <c r="KN133" s="1">
        <f>IF(INDEX(#REF!,MATCH('HT 1-0'!D133,#REF!,0))=INDEX(#REF!,MATCH('HT 1-0'!D133,#REF!,0)),INDEX(#REF!,MATCH('HT 1-0'!D133,#REF!,0)),"ERROR")</f>
        <v/>
      </c>
      <c r="KO133" s="1">
        <f>IF(INDEX(#REF!,MATCH('HT 1-0'!E133,#REF!,0))=INDEX(#REF!,MATCH('HT 1-0'!E133,#REF!,0)),INDEX(#REF!,MATCH('HT 1-0'!E133,#REF!,0)),"ERROR")</f>
        <v/>
      </c>
      <c r="KP133" s="1">
        <f>KN133&amp;" v "&amp;KO133</f>
        <v/>
      </c>
      <c r="KQ133">
        <f>B133&amp;"_"&amp;C133</f>
        <v/>
      </c>
      <c r="KR133" s="1">
        <f>IF((HW133/KK133)&lt;0.335,"G",IF((HW133/KK133)&gt;0.67,"R","A"))</f>
        <v/>
      </c>
      <c r="KS133" s="1">
        <f>IF((HX133/KK133)&lt;0.335,"G",IF((HX133/KK133)&gt;0.67,"R","A"))</f>
        <v/>
      </c>
      <c r="KT133" s="1">
        <f>IF((IH133/KK133)&lt;0.335,"G",IF((IH133/KK133)&gt;0.67,"R","A"))</f>
        <v/>
      </c>
      <c r="KU133" s="1">
        <f>IF((II133/KK133)&lt;0.335,"G",IF((II133/KK133)&gt;0.67,"R","A"))</f>
        <v/>
      </c>
      <c r="KV133" s="1">
        <f>IF((HZ133/KK133)&lt;0.335,"G",IF((HZ133/KK133)&gt;0.67,"R","A"))</f>
        <v/>
      </c>
      <c r="KW133" s="1">
        <f>IF((HY133/KK133)&lt;0.335,"G",IF((HY133/KK133)&gt;0.67,"R","A"))</f>
        <v/>
      </c>
      <c r="KX133" s="1">
        <f>IF((IK133/KK133)&lt;0.335,"G",IF((IK133/KK133)&gt;0.67,"R","A"))</f>
        <v/>
      </c>
      <c r="KY133" s="1">
        <f>IF((IJ133/KK133)&lt;0.335,"G",IF((IJ133/KK133)&gt;0.67,"R","A"))</f>
        <v/>
      </c>
      <c r="KZ133" s="1">
        <f>IF((HQ133/KK133)&lt;0.335,"G",IF((HQ133/KK133)&gt;0.67,"R","A"))</f>
        <v/>
      </c>
      <c r="LA133" s="1">
        <f>IF((IB133/KK133)&lt;0.335,"G",IF((IB133/KK133)&gt;0.67,"R","A"))</f>
        <v/>
      </c>
      <c r="LB133">
        <f>IF(LQ133="1-0",INDEX(Scrape!#REF!,MATCH('HT 1-0'!KP133,Scrape!$B:$B,0)),"")</f>
        <v/>
      </c>
      <c r="LC133">
        <f>IF(LQ133="1-0",INDEX(Scrape!$A:$A,MATCH('HT 1-0'!KP133,Scrape!$B:$B,0)),"")</f>
        <v/>
      </c>
      <c r="LD133">
        <f>IF(LQ133="1-0",INDEX(Scrape!$B:$B,MATCH('HT 1-0'!KP133,Scrape!$B:$B,0)),"")</f>
        <v/>
      </c>
      <c r="LE133">
        <f>IF(LQ133="1-0",INDEX(Scrape!$C:$C,MATCH('HT 1-0'!KP133,Scrape!$B:$B,0)),"")</f>
        <v/>
      </c>
      <c r="LF133">
        <f>IF(LQ133="1-0",INDEX(Scrape!$D:$D,MATCH('HT 1-0'!KP133,Scrape!$B:$B,0)),"")</f>
        <v/>
      </c>
      <c r="LG133">
        <f>IF(LQ133="1-0",INDEX(Scrape!$E:$E,MATCH('HT 1-0'!KP133,Scrape!$B:$B,0)),"")</f>
        <v/>
      </c>
      <c r="LH133">
        <f>IF(LQ133="1-0",INDEX(Scrape!$F:$F,MATCH('HT 1-0'!KP133,Scrape!$B:$B,0)),"")</f>
        <v/>
      </c>
      <c r="LI133">
        <f>IF(LQ133="1-0",INDEX(Scrape!$G:$G,MATCH('HT 1-0'!KP133,Scrape!$B:$B,0)),"")</f>
        <v/>
      </c>
      <c r="LJ133">
        <f>IF(LQ133="1-0",INDEX(Scrape!$H:$H,MATCH('HT 1-0'!KP133,Scrape!$B:$B,0)),"")</f>
        <v/>
      </c>
      <c r="LK133">
        <f>IF(LQ133="1-0",INDEX(Scrape!$I:$I,MATCH('HT 1-0'!KP133,Scrape!$B:$B,0)),"")</f>
        <v/>
      </c>
      <c r="LL133">
        <f>IF(LQ133="1-0",INDEX(Scrape!$J:$J,MATCH('HT 1-0'!KP133,Scrape!$B:$B,0)),"")</f>
        <v/>
      </c>
      <c r="LM133">
        <f>IF(LQ133="1-0",INDEX(Scrape!$K:$K,MATCH('HT 1-0'!KP133,Scrape!$B:$B,0)),"")</f>
        <v/>
      </c>
      <c r="LN133">
        <f>IF(LQ133="1-0",INDEX(Scrape!$L:$L,MATCH('HT 1-0'!KP133,Scrape!$B:$B,0)),"")</f>
        <v/>
      </c>
      <c r="LO133">
        <f>IF(LQ133="1-0",INDEX(Scrape!$M:$M,MATCH('HT 1-0'!KP133,Scrape!$B:$B,0)),"")</f>
        <v/>
      </c>
      <c r="LP133">
        <f>IF(LQ133="1-0",INDEX(Scrape!$N:$N,MATCH('HT 1-0'!KP133,Scrape!$B:$B,0)),"")</f>
        <v/>
      </c>
      <c r="LQ133">
        <f>INDEX(Scrape!$O:$O,MATCH('HT 1-0'!KP133,Scrape!$B:$B,0))</f>
        <v/>
      </c>
      <c r="LR133">
        <f>(1/LJ133)+(1/LI133)+(1/LH133)</f>
        <v/>
      </c>
      <c r="LS133">
        <f>(1/LG133)+(1/LF133)+(1/LE133)</f>
        <v/>
      </c>
      <c r="LT133" s="8">
        <f>IF(INDEX(#REF!,MATCH(KQ133,#REF!,0))=INDEX(#REF!,MATCH(KQ133,#REF!,0)),INDEX(#REF!,MATCH(KQ133,#REF!,0)),"ERROR")</f>
        <v/>
      </c>
      <c r="LU133" s="4">
        <f>IF(KR133="G",2,IF(KR133="R",0.5,IF(KR133="A",1)))</f>
        <v/>
      </c>
      <c r="LV133" s="4">
        <f>IF(KS133="G",0.5,IF(KS133="R",2,IF(KS133="A",1)))</f>
        <v/>
      </c>
      <c r="LW133" s="4">
        <f>IF(KT133="G",2,IF(KT133="R",0.5,IF(KT133="A",1)))</f>
        <v/>
      </c>
      <c r="LX133" s="4">
        <f>IF(KU133="G",0.5,IF(KU133="R",2,IF(KU133="A",1)))</f>
        <v/>
      </c>
      <c r="LY133" s="7">
        <f>(LK133*(LU133+LX133)+(LL133*(LU133+LX133)))</f>
        <v/>
      </c>
      <c r="LZ133" s="7">
        <f>(LN133*(LV133+LW133)+(LO133*(LV133+LW133)))</f>
        <v/>
      </c>
      <c r="MA133" s="11">
        <f>LY133-LZ133</f>
        <v/>
      </c>
      <c r="MB133" s="5">
        <f>MA133+2</f>
        <v/>
      </c>
      <c r="MC133" s="6">
        <f>MA133-2</f>
        <v/>
      </c>
      <c r="MD133" s="4">
        <f>LE133</f>
        <v/>
      </c>
      <c r="ME133" s="9">
        <f>IF(MD133=0,1000,MD133+0.75)</f>
        <v/>
      </c>
      <c r="MF133" s="10">
        <f>IF(MD133=0,0,MD133-0.75)</f>
        <v/>
      </c>
      <c r="MG133" s="4">
        <f>((LM133*(LU133+LX133))-((LP133*(LV133+LW133))))</f>
        <v/>
      </c>
      <c r="MH133" s="9">
        <f>MG133*1.2</f>
        <v/>
      </c>
      <c r="MI133" s="10">
        <f>MG133*0.8</f>
        <v/>
      </c>
      <c r="MJ133">
        <f>IFERROR(NX133,"")</f>
        <v/>
      </c>
      <c r="MK133">
        <f>IFERROR(NY133,"")</f>
        <v/>
      </c>
      <c r="ML133">
        <f>IFERROR(NZ133,"")</f>
        <v/>
      </c>
      <c r="MM133">
        <f>IFERROR(OA133,"")</f>
        <v/>
      </c>
      <c r="MN133">
        <f>IFERROR(OB133,"")</f>
        <v/>
      </c>
      <c r="MO133">
        <f>IFERROR(OC133,"")</f>
        <v/>
      </c>
      <c r="MP133" s="1">
        <f>COUNTIFS(#REF!,LT133,#REF!,1,#REF!,"&gt;="&amp;MC133,#REF!,"&lt;="&amp;MB133,#REF!,"&lt;="&amp;ME133,#REF!,"&gt;="&amp;MF133,#REF!,"="&amp;KV133,#REF!,"="&amp;KX133)</f>
        <v/>
      </c>
      <c r="MQ133" s="1">
        <f>COUNTIFS(#REF!,LT133,#REF!,0,#REF!,"&gt;="&amp;MC133,#REF!,"&lt;="&amp;MB133,#REF!,"&lt;="&amp;ME133,#REF!,"&gt;="&amp;MF133,#REF!,"="&amp;KV133,#REF!,"="&amp;KX133)</f>
        <v/>
      </c>
      <c r="MR133" s="1">
        <f>COUNTIFS(#REF!,LT133,#REF!,1,#REF!,"&gt;="&amp;MC133,#REF!,"&lt;="&amp;MB133,#REF!,"&lt;="&amp;ME133,#REF!,"&gt;="&amp;MF133,#REF!,"="&amp;KW133,#REF!,"="&amp;KY133)</f>
        <v/>
      </c>
      <c r="MS133" s="1">
        <f>COUNTIFS(#REF!,LT133,#REF!,0,#REF!,"&gt;="&amp;MC133,#REF!,"&lt;="&amp;MB133,#REF!,"&lt;="&amp;ME133,#REF!,"&gt;="&amp;MF133,#REF!,"="&amp;KW133,#REF!,"="&amp;KY133)</f>
        <v/>
      </c>
      <c r="MT133" s="1">
        <f>COUNTIFS(#REF!,LT133,#REF!,1,#REF!,"&gt;="&amp;MI133,#REF!,"&lt;="&amp;MH133,#REF!,"&lt;="&amp;ME133,#REF!,"&gt;="&amp;MF133)</f>
        <v/>
      </c>
      <c r="MU133" s="1">
        <f>COUNTIFS(#REF!,LT133,#REF!,0,#REF!,"&gt;="&amp;MI133,#REF!,"&lt;="&amp;MH133,#REF!,"&lt;="&amp;ME133,#REF!,"&gt;="&amp;MF133)</f>
        <v/>
      </c>
      <c r="MV133" s="1">
        <f>COUNTIFS(#REF!,LT133,#REF!,1,#REF!,"&gt;="&amp;MI133,#REF!,"&lt;="&amp;MH133,#REF!,"="&amp;KZ133,#REF!,"="&amp;LA133,#REF!,"&lt;="&amp;ME133,#REF!,"&gt;="&amp;MF133)</f>
        <v/>
      </c>
      <c r="MW133" s="1">
        <f>COUNTIFS(#REF!,LT133,#REF!,0,#REF!,"&gt;="&amp;MI133,#REF!,"&lt;="&amp;MH133,#REF!,"="&amp;KZ133,#REF!,"="&amp;LA133,#REF!,"&lt;="&amp;ME133,#REF!,"&gt;="&amp;MF133)</f>
        <v/>
      </c>
      <c r="MX133" s="1">
        <f>COUNTIFS(#REF!,LT133,#REF!,1,#REF!,"&gt;="&amp;MC133,#REF!,"&lt;="&amp;MB133,#REF!,"&lt;="&amp;ME133,#REF!,"&gt;="&amp;MF133)</f>
        <v/>
      </c>
      <c r="MY133" s="1">
        <f>COUNTIFS(#REF!,LT133,#REF!,0,#REF!,"&gt;="&amp;MC133,#REF!,"&lt;="&amp;MB133,#REF!,"&lt;="&amp;ME133,#REF!,"&gt;="&amp;MF133)</f>
        <v/>
      </c>
      <c r="MZ133" s="1">
        <f>COUNTIFS(#REF!,LT133,#REF!,1,#REF!,"&lt;="&amp;ME133,#REF!,"&gt;="&amp;MF133,#REF!,"="&amp;KV133,#REF!,"="&amp;KX133)</f>
        <v/>
      </c>
      <c r="NA133" s="1">
        <f>COUNTIFS(#REF!,LT133,#REF!,0,#REF!,"&lt;="&amp;ME133,#REF!,"&gt;="&amp;MF133,#REF!,"="&amp;KV133,#REF!,"="&amp;KX133)</f>
        <v/>
      </c>
      <c r="NB133" s="1">
        <f>COUNTIFS(#REF!,LT133,#REF!,1,#REF!,"&lt;="&amp;ME133,#REF!,"&gt;="&amp;MF133,#REF!,"="&amp;KW133,#REF!,"="&amp;KY133)</f>
        <v/>
      </c>
      <c r="NC133" s="1">
        <f>COUNTIFS(#REF!,LT133,#REF!,0,#REF!,"&lt;="&amp;ME133,#REF!,"&gt;="&amp;MF133,#REF!,"="&amp;KW133,#REF!,"="&amp;KY133)</f>
        <v/>
      </c>
      <c r="ND133" s="1">
        <f>MP133+MR133+MT133+MV133+MX133+MZ133+NB133</f>
        <v/>
      </c>
      <c r="NE133" s="1">
        <f>MQ133+MS133+MU133+MW133+MY133+NA133+NC133</f>
        <v/>
      </c>
      <c r="NF133" s="1">
        <f>ND133+NE133</f>
        <v/>
      </c>
      <c r="NG133" s="33">
        <f>ND133/(ND133+NE133)</f>
        <v/>
      </c>
      <c r="NH133" s="3">
        <f>1/NG133</f>
        <v/>
      </c>
      <c r="NI133" s="1">
        <f>LH133</f>
        <v/>
      </c>
      <c r="NJ133" s="79">
        <f>((1-NG133)*(1/(NI133-1))*0.98-(NG133*1))</f>
        <v/>
      </c>
      <c r="NK133" s="34">
        <f>IF(LR133&lt;0.9,0,IF(AND(LR133&gt;1.1),0,1))</f>
        <v/>
      </c>
      <c r="NL133" s="34">
        <f>IF(LS133&lt;0.9,0,IF(AND(LS133&gt;1.1),0,1))</f>
        <v/>
      </c>
      <c r="NM133" s="32">
        <f>IF(NF133&gt;99,1,0)</f>
        <v/>
      </c>
      <c r="NN133" s="32">
        <f>IF(NJ133&gt;0.0799,1,0)</f>
        <v/>
      </c>
      <c r="NO133" s="32">
        <f>IF(NJ133&gt;NQ133,1,0)</f>
        <v/>
      </c>
      <c r="NP133" s="32">
        <f>NM133+NN133+NO133+NK133+NL133</f>
        <v/>
      </c>
      <c r="NQ133" s="79">
        <f>(((100*NG133)*(NI133-1)*0.98)-((1-NG133)*100))/100</f>
        <v/>
      </c>
      <c r="NR133" s="34">
        <f>IF(LR133&lt;0.9,0,IF(AND(LR133&gt;1.1),0,1))</f>
        <v/>
      </c>
      <c r="NS133" s="34">
        <f>IF(LS133&lt;0.9,0,IF(AND(LS133&gt;1.1),0,1))</f>
        <v/>
      </c>
      <c r="NT133" s="32">
        <f>IF(NF133&gt;99,1,0)</f>
        <v/>
      </c>
      <c r="NU133" s="32">
        <f>IF(NQ133&gt;0.0799,1,0)</f>
        <v/>
      </c>
      <c r="NV133" s="32">
        <f>IF(NQ133&gt;NJ133,1,0)</f>
        <v/>
      </c>
      <c r="NW133" s="32">
        <f>NT133+NU133+NV133+NR133+NS133</f>
        <v/>
      </c>
      <c r="NX133">
        <f>IF(NP133=5,"LayHome1-0",IF(AND(NW133=5),"BackHome1-0",""))</f>
        <v/>
      </c>
      <c r="NY133">
        <f>IF(NP133=5,KN133,IF(AND(NW133=5),KN133,""))</f>
        <v/>
      </c>
      <c r="NZ133">
        <f>IF(NP133=5,"Match Odds",IF(AND(NW133=5),"Match Odds",""))</f>
        <v/>
      </c>
      <c r="OA133">
        <f>IF(NP133=5,KP133,IF(AND(NW133=5),KP133,""))</f>
        <v/>
      </c>
      <c r="OB133">
        <f>IF(NP133=5,"MATCH_ODDS",IF(AND(NW133=5),"MATCH_ODDS",""))</f>
        <v/>
      </c>
      <c r="OC133">
        <f>IF(NP133=5,"LAY",IF(AND(NW133=5),"BACK",""))</f>
        <v/>
      </c>
    </row>
    <row r="134" ht="16.5" customHeight="1" thickBot="1" thickTop="1">
      <c r="A134" s="2" t="n"/>
      <c r="KN134" s="1">
        <f>IF(INDEX(#REF!,MATCH('HT 1-0'!D134,#REF!,0))=INDEX(#REF!,MATCH('HT 1-0'!D134,#REF!,0)),INDEX(#REF!,MATCH('HT 1-0'!D134,#REF!,0)),"ERROR")</f>
        <v/>
      </c>
      <c r="KO134" s="1">
        <f>IF(INDEX(#REF!,MATCH('HT 1-0'!E134,#REF!,0))=INDEX(#REF!,MATCH('HT 1-0'!E134,#REF!,0)),INDEX(#REF!,MATCH('HT 1-0'!E134,#REF!,0)),"ERROR")</f>
        <v/>
      </c>
      <c r="KP134" s="1">
        <f>KN134&amp;" v "&amp;KO134</f>
        <v/>
      </c>
      <c r="KQ134">
        <f>B134&amp;"_"&amp;C134</f>
        <v/>
      </c>
      <c r="KR134" s="1">
        <f>IF((HW134/KK134)&lt;0.335,"G",IF((HW134/KK134)&gt;0.67,"R","A"))</f>
        <v/>
      </c>
      <c r="KS134" s="1">
        <f>IF((HX134/KK134)&lt;0.335,"G",IF((HX134/KK134)&gt;0.67,"R","A"))</f>
        <v/>
      </c>
      <c r="KT134" s="1">
        <f>IF((IH134/KK134)&lt;0.335,"G",IF((IH134/KK134)&gt;0.67,"R","A"))</f>
        <v/>
      </c>
      <c r="KU134" s="1">
        <f>IF((II134/KK134)&lt;0.335,"G",IF((II134/KK134)&gt;0.67,"R","A"))</f>
        <v/>
      </c>
      <c r="KV134" s="1">
        <f>IF((HZ134/KK134)&lt;0.335,"G",IF((HZ134/KK134)&gt;0.67,"R","A"))</f>
        <v/>
      </c>
      <c r="KW134" s="1">
        <f>IF((HY134/KK134)&lt;0.335,"G",IF((HY134/KK134)&gt;0.67,"R","A"))</f>
        <v/>
      </c>
      <c r="KX134" s="1">
        <f>IF((IK134/KK134)&lt;0.335,"G",IF((IK134/KK134)&gt;0.67,"R","A"))</f>
        <v/>
      </c>
      <c r="KY134" s="1">
        <f>IF((IJ134/KK134)&lt;0.335,"G",IF((IJ134/KK134)&gt;0.67,"R","A"))</f>
        <v/>
      </c>
      <c r="KZ134" s="1">
        <f>IF((HQ134/KK134)&lt;0.335,"G",IF((HQ134/KK134)&gt;0.67,"R","A"))</f>
        <v/>
      </c>
      <c r="LA134" s="1">
        <f>IF((IB134/KK134)&lt;0.335,"G",IF((IB134/KK134)&gt;0.67,"R","A"))</f>
        <v/>
      </c>
      <c r="LB134">
        <f>IF(LQ134="1-0",INDEX(Scrape!#REF!,MATCH('HT 1-0'!KP134,Scrape!$B:$B,0)),"")</f>
        <v/>
      </c>
      <c r="LC134">
        <f>IF(LQ134="1-0",INDEX(Scrape!$A:$A,MATCH('HT 1-0'!KP134,Scrape!$B:$B,0)),"")</f>
        <v/>
      </c>
      <c r="LD134">
        <f>IF(LQ134="1-0",INDEX(Scrape!$B:$B,MATCH('HT 1-0'!KP134,Scrape!$B:$B,0)),"")</f>
        <v/>
      </c>
      <c r="LE134">
        <f>IF(LQ134="1-0",INDEX(Scrape!$C:$C,MATCH('HT 1-0'!KP134,Scrape!$B:$B,0)),"")</f>
        <v/>
      </c>
      <c r="LF134">
        <f>IF(LQ134="1-0",INDEX(Scrape!$D:$D,MATCH('HT 1-0'!KP134,Scrape!$B:$B,0)),"")</f>
        <v/>
      </c>
      <c r="LG134">
        <f>IF(LQ134="1-0",INDEX(Scrape!$E:$E,MATCH('HT 1-0'!KP134,Scrape!$B:$B,0)),"")</f>
        <v/>
      </c>
      <c r="LH134">
        <f>IF(LQ134="1-0",INDEX(Scrape!$F:$F,MATCH('HT 1-0'!KP134,Scrape!$B:$B,0)),"")</f>
        <v/>
      </c>
      <c r="LI134">
        <f>IF(LQ134="1-0",INDEX(Scrape!$G:$G,MATCH('HT 1-0'!KP134,Scrape!$B:$B,0)),"")</f>
        <v/>
      </c>
      <c r="LJ134">
        <f>IF(LQ134="1-0",INDEX(Scrape!$H:$H,MATCH('HT 1-0'!KP134,Scrape!$B:$B,0)),"")</f>
        <v/>
      </c>
      <c r="LK134">
        <f>IF(LQ134="1-0",INDEX(Scrape!$I:$I,MATCH('HT 1-0'!KP134,Scrape!$B:$B,0)),"")</f>
        <v/>
      </c>
      <c r="LL134">
        <f>IF(LQ134="1-0",INDEX(Scrape!$J:$J,MATCH('HT 1-0'!KP134,Scrape!$B:$B,0)),"")</f>
        <v/>
      </c>
      <c r="LM134">
        <f>IF(LQ134="1-0",INDEX(Scrape!$K:$K,MATCH('HT 1-0'!KP134,Scrape!$B:$B,0)),"")</f>
        <v/>
      </c>
      <c r="LN134">
        <f>IF(LQ134="1-0",INDEX(Scrape!$L:$L,MATCH('HT 1-0'!KP134,Scrape!$B:$B,0)),"")</f>
        <v/>
      </c>
      <c r="LO134">
        <f>IF(LQ134="1-0",INDEX(Scrape!$M:$M,MATCH('HT 1-0'!KP134,Scrape!$B:$B,0)),"")</f>
        <v/>
      </c>
      <c r="LP134">
        <f>IF(LQ134="1-0",INDEX(Scrape!$N:$N,MATCH('HT 1-0'!KP134,Scrape!$B:$B,0)),"")</f>
        <v/>
      </c>
      <c r="LQ134">
        <f>INDEX(Scrape!$O:$O,MATCH('HT 1-0'!KP134,Scrape!$B:$B,0))</f>
        <v/>
      </c>
      <c r="LR134">
        <f>(1/LJ134)+(1/LI134)+(1/LH134)</f>
        <v/>
      </c>
      <c r="LS134">
        <f>(1/LG134)+(1/LF134)+(1/LE134)</f>
        <v/>
      </c>
      <c r="LT134" s="8">
        <f>IF(INDEX(#REF!,MATCH(KQ134,#REF!,0))=INDEX(#REF!,MATCH(KQ134,#REF!,0)),INDEX(#REF!,MATCH(KQ134,#REF!,0)),"ERROR")</f>
        <v/>
      </c>
      <c r="LU134" s="4">
        <f>IF(KR134="G",2,IF(KR134="R",0.5,IF(KR134="A",1)))</f>
        <v/>
      </c>
      <c r="LV134" s="4">
        <f>IF(KS134="G",0.5,IF(KS134="R",2,IF(KS134="A",1)))</f>
        <v/>
      </c>
      <c r="LW134" s="4">
        <f>IF(KT134="G",2,IF(KT134="R",0.5,IF(KT134="A",1)))</f>
        <v/>
      </c>
      <c r="LX134" s="4">
        <f>IF(KU134="G",0.5,IF(KU134="R",2,IF(KU134="A",1)))</f>
        <v/>
      </c>
      <c r="LY134" s="7">
        <f>(LK134*(LU134+LX134)+(LL134*(LU134+LX134)))</f>
        <v/>
      </c>
      <c r="LZ134" s="7">
        <f>(LN134*(LV134+LW134)+(LO134*(LV134+LW134)))</f>
        <v/>
      </c>
      <c r="MA134" s="11">
        <f>LY134-LZ134</f>
        <v/>
      </c>
      <c r="MB134" s="5">
        <f>MA134+2</f>
        <v/>
      </c>
      <c r="MC134" s="6">
        <f>MA134-2</f>
        <v/>
      </c>
      <c r="MD134" s="4">
        <f>LE134</f>
        <v/>
      </c>
      <c r="ME134" s="9">
        <f>IF(MD134=0,1000,MD134+0.75)</f>
        <v/>
      </c>
      <c r="MF134" s="10">
        <f>IF(MD134=0,0,MD134-0.75)</f>
        <v/>
      </c>
      <c r="MG134" s="4">
        <f>((LM134*(LU134+LX134))-((LP134*(LV134+LW134))))</f>
        <v/>
      </c>
      <c r="MH134" s="9">
        <f>MG134*1.2</f>
        <v/>
      </c>
      <c r="MI134" s="10">
        <f>MG134*0.8</f>
        <v/>
      </c>
      <c r="MJ134">
        <f>IFERROR(NX134,"")</f>
        <v/>
      </c>
      <c r="MK134">
        <f>IFERROR(NY134,"")</f>
        <v/>
      </c>
      <c r="ML134">
        <f>IFERROR(NZ134,"")</f>
        <v/>
      </c>
      <c r="MM134">
        <f>IFERROR(OA134,"")</f>
        <v/>
      </c>
      <c r="MN134">
        <f>IFERROR(OB134,"")</f>
        <v/>
      </c>
      <c r="MO134">
        <f>IFERROR(OC134,"")</f>
        <v/>
      </c>
      <c r="MP134" s="1">
        <f>COUNTIFS(#REF!,LT134,#REF!,1,#REF!,"&gt;="&amp;MC134,#REF!,"&lt;="&amp;MB134,#REF!,"&lt;="&amp;ME134,#REF!,"&gt;="&amp;MF134,#REF!,"="&amp;KV134,#REF!,"="&amp;KX134)</f>
        <v/>
      </c>
      <c r="MQ134" s="1">
        <f>COUNTIFS(#REF!,LT134,#REF!,0,#REF!,"&gt;="&amp;MC134,#REF!,"&lt;="&amp;MB134,#REF!,"&lt;="&amp;ME134,#REF!,"&gt;="&amp;MF134,#REF!,"="&amp;KV134,#REF!,"="&amp;KX134)</f>
        <v/>
      </c>
      <c r="MR134" s="1">
        <f>COUNTIFS(#REF!,LT134,#REF!,1,#REF!,"&gt;="&amp;MC134,#REF!,"&lt;="&amp;MB134,#REF!,"&lt;="&amp;ME134,#REF!,"&gt;="&amp;MF134,#REF!,"="&amp;KW134,#REF!,"="&amp;KY134)</f>
        <v/>
      </c>
      <c r="MS134" s="1">
        <f>COUNTIFS(#REF!,LT134,#REF!,0,#REF!,"&gt;="&amp;MC134,#REF!,"&lt;="&amp;MB134,#REF!,"&lt;="&amp;ME134,#REF!,"&gt;="&amp;MF134,#REF!,"="&amp;KW134,#REF!,"="&amp;KY134)</f>
        <v/>
      </c>
      <c r="MT134" s="1">
        <f>COUNTIFS(#REF!,LT134,#REF!,1,#REF!,"&gt;="&amp;MI134,#REF!,"&lt;="&amp;MH134,#REF!,"&lt;="&amp;ME134,#REF!,"&gt;="&amp;MF134)</f>
        <v/>
      </c>
      <c r="MU134" s="1">
        <f>COUNTIFS(#REF!,LT134,#REF!,0,#REF!,"&gt;="&amp;MI134,#REF!,"&lt;="&amp;MH134,#REF!,"&lt;="&amp;ME134,#REF!,"&gt;="&amp;MF134)</f>
        <v/>
      </c>
      <c r="MV134" s="1">
        <f>COUNTIFS(#REF!,LT134,#REF!,1,#REF!,"&gt;="&amp;MI134,#REF!,"&lt;="&amp;MH134,#REF!,"="&amp;KZ134,#REF!,"="&amp;LA134,#REF!,"&lt;="&amp;ME134,#REF!,"&gt;="&amp;MF134)</f>
        <v/>
      </c>
      <c r="MW134" s="1">
        <f>COUNTIFS(#REF!,LT134,#REF!,0,#REF!,"&gt;="&amp;MI134,#REF!,"&lt;="&amp;MH134,#REF!,"="&amp;KZ134,#REF!,"="&amp;LA134,#REF!,"&lt;="&amp;ME134,#REF!,"&gt;="&amp;MF134)</f>
        <v/>
      </c>
      <c r="MX134" s="1">
        <f>COUNTIFS(#REF!,LT134,#REF!,1,#REF!,"&gt;="&amp;MC134,#REF!,"&lt;="&amp;MB134,#REF!,"&lt;="&amp;ME134,#REF!,"&gt;="&amp;MF134)</f>
        <v/>
      </c>
      <c r="MY134" s="1">
        <f>COUNTIFS(#REF!,LT134,#REF!,0,#REF!,"&gt;="&amp;MC134,#REF!,"&lt;="&amp;MB134,#REF!,"&lt;="&amp;ME134,#REF!,"&gt;="&amp;MF134)</f>
        <v/>
      </c>
      <c r="MZ134" s="1">
        <f>COUNTIFS(#REF!,LT134,#REF!,1,#REF!,"&lt;="&amp;ME134,#REF!,"&gt;="&amp;MF134,#REF!,"="&amp;KV134,#REF!,"="&amp;KX134)</f>
        <v/>
      </c>
      <c r="NA134" s="1">
        <f>COUNTIFS(#REF!,LT134,#REF!,0,#REF!,"&lt;="&amp;ME134,#REF!,"&gt;="&amp;MF134,#REF!,"="&amp;KV134,#REF!,"="&amp;KX134)</f>
        <v/>
      </c>
      <c r="NB134" s="1">
        <f>COUNTIFS(#REF!,LT134,#REF!,1,#REF!,"&lt;="&amp;ME134,#REF!,"&gt;="&amp;MF134,#REF!,"="&amp;KW134,#REF!,"="&amp;KY134)</f>
        <v/>
      </c>
      <c r="NC134" s="1">
        <f>COUNTIFS(#REF!,LT134,#REF!,0,#REF!,"&lt;="&amp;ME134,#REF!,"&gt;="&amp;MF134,#REF!,"="&amp;KW134,#REF!,"="&amp;KY134)</f>
        <v/>
      </c>
      <c r="ND134" s="1">
        <f>MP134+MR134+MT134+MV134+MX134+MZ134+NB134</f>
        <v/>
      </c>
      <c r="NE134" s="1">
        <f>MQ134+MS134+MU134+MW134+MY134+NA134+NC134</f>
        <v/>
      </c>
      <c r="NF134" s="1">
        <f>ND134+NE134</f>
        <v/>
      </c>
      <c r="NG134" s="33">
        <f>ND134/(ND134+NE134)</f>
        <v/>
      </c>
      <c r="NH134" s="3">
        <f>1/NG134</f>
        <v/>
      </c>
      <c r="NI134" s="1">
        <f>LH134</f>
        <v/>
      </c>
      <c r="NJ134" s="79">
        <f>((1-NG134)*(1/(NI134-1))*0.98-(NG134*1))</f>
        <v/>
      </c>
      <c r="NK134" s="34">
        <f>IF(LR134&lt;0.9,0,IF(AND(LR134&gt;1.1),0,1))</f>
        <v/>
      </c>
      <c r="NL134" s="34">
        <f>IF(LS134&lt;0.9,0,IF(AND(LS134&gt;1.1),0,1))</f>
        <v/>
      </c>
      <c r="NM134" s="32">
        <f>IF(NF134&gt;99,1,0)</f>
        <v/>
      </c>
      <c r="NN134" s="32">
        <f>IF(NJ134&gt;0.0799,1,0)</f>
        <v/>
      </c>
      <c r="NO134" s="32">
        <f>IF(NJ134&gt;NQ134,1,0)</f>
        <v/>
      </c>
      <c r="NP134" s="32">
        <f>NM134+NN134+NO134+NK134+NL134</f>
        <v/>
      </c>
      <c r="NQ134" s="79">
        <f>(((100*NG134)*(NI134-1)*0.98)-((1-NG134)*100))/100</f>
        <v/>
      </c>
      <c r="NR134" s="34">
        <f>IF(LR134&lt;0.9,0,IF(AND(LR134&gt;1.1),0,1))</f>
        <v/>
      </c>
      <c r="NS134" s="34">
        <f>IF(LS134&lt;0.9,0,IF(AND(LS134&gt;1.1),0,1))</f>
        <v/>
      </c>
      <c r="NT134" s="32">
        <f>IF(NF134&gt;99,1,0)</f>
        <v/>
      </c>
      <c r="NU134" s="32">
        <f>IF(NQ134&gt;0.0799,1,0)</f>
        <v/>
      </c>
      <c r="NV134" s="32">
        <f>IF(NQ134&gt;NJ134,1,0)</f>
        <v/>
      </c>
      <c r="NW134" s="32">
        <f>NT134+NU134+NV134+NR134+NS134</f>
        <v/>
      </c>
      <c r="NX134">
        <f>IF(NP134=5,"LayHome1-0",IF(AND(NW134=5),"BackHome1-0",""))</f>
        <v/>
      </c>
      <c r="NY134">
        <f>IF(NP134=5,KN134,IF(AND(NW134=5),KN134,""))</f>
        <v/>
      </c>
      <c r="NZ134">
        <f>IF(NP134=5,"Match Odds",IF(AND(NW134=5),"Match Odds",""))</f>
        <v/>
      </c>
      <c r="OA134">
        <f>IF(NP134=5,KP134,IF(AND(NW134=5),KP134,""))</f>
        <v/>
      </c>
      <c r="OB134">
        <f>IF(NP134=5,"MATCH_ODDS",IF(AND(NW134=5),"MATCH_ODDS",""))</f>
        <v/>
      </c>
      <c r="OC134">
        <f>IF(NP134=5,"LAY",IF(AND(NW134=5),"BACK",""))</f>
        <v/>
      </c>
    </row>
    <row r="135" ht="16.5" customHeight="1" thickBot="1" thickTop="1">
      <c r="A135" s="2" t="n"/>
      <c r="KN135" s="1">
        <f>IF(INDEX(#REF!,MATCH('HT 1-0'!D135,#REF!,0))=INDEX(#REF!,MATCH('HT 1-0'!D135,#REF!,0)),INDEX(#REF!,MATCH('HT 1-0'!D135,#REF!,0)),"ERROR")</f>
        <v/>
      </c>
      <c r="KO135" s="1">
        <f>IF(INDEX(#REF!,MATCH('HT 1-0'!E135,#REF!,0))=INDEX(#REF!,MATCH('HT 1-0'!E135,#REF!,0)),INDEX(#REF!,MATCH('HT 1-0'!E135,#REF!,0)),"ERROR")</f>
        <v/>
      </c>
      <c r="KP135" s="1">
        <f>KN135&amp;" v "&amp;KO135</f>
        <v/>
      </c>
      <c r="KQ135">
        <f>B135&amp;"_"&amp;C135</f>
        <v/>
      </c>
      <c r="KR135" s="1">
        <f>IF((HW135/KK135)&lt;0.335,"G",IF((HW135/KK135)&gt;0.67,"R","A"))</f>
        <v/>
      </c>
      <c r="KS135" s="1">
        <f>IF((HX135/KK135)&lt;0.335,"G",IF((HX135/KK135)&gt;0.67,"R","A"))</f>
        <v/>
      </c>
      <c r="KT135" s="1">
        <f>IF((IH135/KK135)&lt;0.335,"G",IF((IH135/KK135)&gt;0.67,"R","A"))</f>
        <v/>
      </c>
      <c r="KU135" s="1">
        <f>IF((II135/KK135)&lt;0.335,"G",IF((II135/KK135)&gt;0.67,"R","A"))</f>
        <v/>
      </c>
      <c r="KV135" s="1">
        <f>IF((HZ135/KK135)&lt;0.335,"G",IF((HZ135/KK135)&gt;0.67,"R","A"))</f>
        <v/>
      </c>
      <c r="KW135" s="1">
        <f>IF((HY135/KK135)&lt;0.335,"G",IF((HY135/KK135)&gt;0.67,"R","A"))</f>
        <v/>
      </c>
      <c r="KX135" s="1">
        <f>IF((IK135/KK135)&lt;0.335,"G",IF((IK135/KK135)&gt;0.67,"R","A"))</f>
        <v/>
      </c>
      <c r="KY135" s="1">
        <f>IF((IJ135/KK135)&lt;0.335,"G",IF((IJ135/KK135)&gt;0.67,"R","A"))</f>
        <v/>
      </c>
      <c r="KZ135" s="1">
        <f>IF((HQ135/KK135)&lt;0.335,"G",IF((HQ135/KK135)&gt;0.67,"R","A"))</f>
        <v/>
      </c>
      <c r="LA135" s="1">
        <f>IF((IB135/KK135)&lt;0.335,"G",IF((IB135/KK135)&gt;0.67,"R","A"))</f>
        <v/>
      </c>
      <c r="LB135">
        <f>IF(LQ135="1-0",INDEX(Scrape!#REF!,MATCH('HT 1-0'!KP135,Scrape!$B:$B,0)),"")</f>
        <v/>
      </c>
      <c r="LC135">
        <f>IF(LQ135="1-0",INDEX(Scrape!$A:$A,MATCH('HT 1-0'!KP135,Scrape!$B:$B,0)),"")</f>
        <v/>
      </c>
      <c r="LD135">
        <f>IF(LQ135="1-0",INDEX(Scrape!$B:$B,MATCH('HT 1-0'!KP135,Scrape!$B:$B,0)),"")</f>
        <v/>
      </c>
      <c r="LE135">
        <f>IF(LQ135="1-0",INDEX(Scrape!$C:$C,MATCH('HT 1-0'!KP135,Scrape!$B:$B,0)),"")</f>
        <v/>
      </c>
      <c r="LF135">
        <f>IF(LQ135="1-0",INDEX(Scrape!$D:$D,MATCH('HT 1-0'!KP135,Scrape!$B:$B,0)),"")</f>
        <v/>
      </c>
      <c r="LG135">
        <f>IF(LQ135="1-0",INDEX(Scrape!$E:$E,MATCH('HT 1-0'!KP135,Scrape!$B:$B,0)),"")</f>
        <v/>
      </c>
      <c r="LH135">
        <f>IF(LQ135="1-0",INDEX(Scrape!$F:$F,MATCH('HT 1-0'!KP135,Scrape!$B:$B,0)),"")</f>
        <v/>
      </c>
      <c r="LI135">
        <f>IF(LQ135="1-0",INDEX(Scrape!$G:$G,MATCH('HT 1-0'!KP135,Scrape!$B:$B,0)),"")</f>
        <v/>
      </c>
      <c r="LJ135">
        <f>IF(LQ135="1-0",INDEX(Scrape!$H:$H,MATCH('HT 1-0'!KP135,Scrape!$B:$B,0)),"")</f>
        <v/>
      </c>
      <c r="LK135">
        <f>IF(LQ135="1-0",INDEX(Scrape!$I:$I,MATCH('HT 1-0'!KP135,Scrape!$B:$B,0)),"")</f>
        <v/>
      </c>
      <c r="LL135">
        <f>IF(LQ135="1-0",INDEX(Scrape!$J:$J,MATCH('HT 1-0'!KP135,Scrape!$B:$B,0)),"")</f>
        <v/>
      </c>
      <c r="LM135">
        <f>IF(LQ135="1-0",INDEX(Scrape!$K:$K,MATCH('HT 1-0'!KP135,Scrape!$B:$B,0)),"")</f>
        <v/>
      </c>
      <c r="LN135">
        <f>IF(LQ135="1-0",INDEX(Scrape!$L:$L,MATCH('HT 1-0'!KP135,Scrape!$B:$B,0)),"")</f>
        <v/>
      </c>
      <c r="LO135">
        <f>IF(LQ135="1-0",INDEX(Scrape!$M:$M,MATCH('HT 1-0'!KP135,Scrape!$B:$B,0)),"")</f>
        <v/>
      </c>
      <c r="LP135">
        <f>IF(LQ135="1-0",INDEX(Scrape!$N:$N,MATCH('HT 1-0'!KP135,Scrape!$B:$B,0)),"")</f>
        <v/>
      </c>
      <c r="LQ135">
        <f>INDEX(Scrape!$O:$O,MATCH('HT 1-0'!KP135,Scrape!$B:$B,0))</f>
        <v/>
      </c>
      <c r="LR135">
        <f>(1/LJ135)+(1/LI135)+(1/LH135)</f>
        <v/>
      </c>
      <c r="LS135">
        <f>(1/LG135)+(1/LF135)+(1/LE135)</f>
        <v/>
      </c>
      <c r="LT135" s="8">
        <f>IF(INDEX(#REF!,MATCH(KQ135,#REF!,0))=INDEX(#REF!,MATCH(KQ135,#REF!,0)),INDEX(#REF!,MATCH(KQ135,#REF!,0)),"ERROR")</f>
        <v/>
      </c>
      <c r="LU135" s="4">
        <f>IF(KR135="G",2,IF(KR135="R",0.5,IF(KR135="A",1)))</f>
        <v/>
      </c>
      <c r="LV135" s="4">
        <f>IF(KS135="G",0.5,IF(KS135="R",2,IF(KS135="A",1)))</f>
        <v/>
      </c>
      <c r="LW135" s="4">
        <f>IF(KT135="G",2,IF(KT135="R",0.5,IF(KT135="A",1)))</f>
        <v/>
      </c>
      <c r="LX135" s="4">
        <f>IF(KU135="G",0.5,IF(KU135="R",2,IF(KU135="A",1)))</f>
        <v/>
      </c>
      <c r="LY135" s="7">
        <f>(LK135*(LU135+LX135)+(LL135*(LU135+LX135)))</f>
        <v/>
      </c>
      <c r="LZ135" s="7">
        <f>(LN135*(LV135+LW135)+(LO135*(LV135+LW135)))</f>
        <v/>
      </c>
      <c r="MA135" s="11">
        <f>LY135-LZ135</f>
        <v/>
      </c>
      <c r="MB135" s="5">
        <f>MA135+2</f>
        <v/>
      </c>
      <c r="MC135" s="6">
        <f>MA135-2</f>
        <v/>
      </c>
      <c r="MD135" s="4">
        <f>LE135</f>
        <v/>
      </c>
      <c r="ME135" s="9">
        <f>IF(MD135=0,1000,MD135+0.75)</f>
        <v/>
      </c>
      <c r="MF135" s="10">
        <f>IF(MD135=0,0,MD135-0.75)</f>
        <v/>
      </c>
      <c r="MG135" s="4">
        <f>((LM135*(LU135+LX135))-((LP135*(LV135+LW135))))</f>
        <v/>
      </c>
      <c r="MH135" s="9">
        <f>MG135*1.2</f>
        <v/>
      </c>
      <c r="MI135" s="10">
        <f>MG135*0.8</f>
        <v/>
      </c>
      <c r="MJ135">
        <f>IFERROR(NX135,"")</f>
        <v/>
      </c>
      <c r="MK135">
        <f>IFERROR(NY135,"")</f>
        <v/>
      </c>
      <c r="ML135">
        <f>IFERROR(NZ135,"")</f>
        <v/>
      </c>
      <c r="MM135">
        <f>IFERROR(OA135,"")</f>
        <v/>
      </c>
      <c r="MN135">
        <f>IFERROR(OB135,"")</f>
        <v/>
      </c>
      <c r="MO135">
        <f>IFERROR(OC135,"")</f>
        <v/>
      </c>
      <c r="MP135" s="1">
        <f>COUNTIFS(#REF!,LT135,#REF!,1,#REF!,"&gt;="&amp;MC135,#REF!,"&lt;="&amp;MB135,#REF!,"&lt;="&amp;ME135,#REF!,"&gt;="&amp;MF135,#REF!,"="&amp;KV135,#REF!,"="&amp;KX135)</f>
        <v/>
      </c>
      <c r="MQ135" s="1">
        <f>COUNTIFS(#REF!,LT135,#REF!,0,#REF!,"&gt;="&amp;MC135,#REF!,"&lt;="&amp;MB135,#REF!,"&lt;="&amp;ME135,#REF!,"&gt;="&amp;MF135,#REF!,"="&amp;KV135,#REF!,"="&amp;KX135)</f>
        <v/>
      </c>
      <c r="MR135" s="1">
        <f>COUNTIFS(#REF!,LT135,#REF!,1,#REF!,"&gt;="&amp;MC135,#REF!,"&lt;="&amp;MB135,#REF!,"&lt;="&amp;ME135,#REF!,"&gt;="&amp;MF135,#REF!,"="&amp;KW135,#REF!,"="&amp;KY135)</f>
        <v/>
      </c>
      <c r="MS135" s="1">
        <f>COUNTIFS(#REF!,LT135,#REF!,0,#REF!,"&gt;="&amp;MC135,#REF!,"&lt;="&amp;MB135,#REF!,"&lt;="&amp;ME135,#REF!,"&gt;="&amp;MF135,#REF!,"="&amp;KW135,#REF!,"="&amp;KY135)</f>
        <v/>
      </c>
      <c r="MT135" s="1">
        <f>COUNTIFS(#REF!,LT135,#REF!,1,#REF!,"&gt;="&amp;MI135,#REF!,"&lt;="&amp;MH135,#REF!,"&lt;="&amp;ME135,#REF!,"&gt;="&amp;MF135)</f>
        <v/>
      </c>
      <c r="MU135" s="1">
        <f>COUNTIFS(#REF!,LT135,#REF!,0,#REF!,"&gt;="&amp;MI135,#REF!,"&lt;="&amp;MH135,#REF!,"&lt;="&amp;ME135,#REF!,"&gt;="&amp;MF135)</f>
        <v/>
      </c>
      <c r="MV135" s="1">
        <f>COUNTIFS(#REF!,LT135,#REF!,1,#REF!,"&gt;="&amp;MI135,#REF!,"&lt;="&amp;MH135,#REF!,"="&amp;KZ135,#REF!,"="&amp;LA135,#REF!,"&lt;="&amp;ME135,#REF!,"&gt;="&amp;MF135)</f>
        <v/>
      </c>
      <c r="MW135" s="1">
        <f>COUNTIFS(#REF!,LT135,#REF!,0,#REF!,"&gt;="&amp;MI135,#REF!,"&lt;="&amp;MH135,#REF!,"="&amp;KZ135,#REF!,"="&amp;LA135,#REF!,"&lt;="&amp;ME135,#REF!,"&gt;="&amp;MF135)</f>
        <v/>
      </c>
      <c r="MX135" s="1">
        <f>COUNTIFS(#REF!,LT135,#REF!,1,#REF!,"&gt;="&amp;MC135,#REF!,"&lt;="&amp;MB135,#REF!,"&lt;="&amp;ME135,#REF!,"&gt;="&amp;MF135)</f>
        <v/>
      </c>
      <c r="MY135" s="1">
        <f>COUNTIFS(#REF!,LT135,#REF!,0,#REF!,"&gt;="&amp;MC135,#REF!,"&lt;="&amp;MB135,#REF!,"&lt;="&amp;ME135,#REF!,"&gt;="&amp;MF135)</f>
        <v/>
      </c>
      <c r="MZ135" s="1">
        <f>COUNTIFS(#REF!,LT135,#REF!,1,#REF!,"&lt;="&amp;ME135,#REF!,"&gt;="&amp;MF135,#REF!,"="&amp;KV135,#REF!,"="&amp;KX135)</f>
        <v/>
      </c>
      <c r="NA135" s="1">
        <f>COUNTIFS(#REF!,LT135,#REF!,0,#REF!,"&lt;="&amp;ME135,#REF!,"&gt;="&amp;MF135,#REF!,"="&amp;KV135,#REF!,"="&amp;KX135)</f>
        <v/>
      </c>
      <c r="NB135" s="1">
        <f>COUNTIFS(#REF!,LT135,#REF!,1,#REF!,"&lt;="&amp;ME135,#REF!,"&gt;="&amp;MF135,#REF!,"="&amp;KW135,#REF!,"="&amp;KY135)</f>
        <v/>
      </c>
      <c r="NC135" s="1">
        <f>COUNTIFS(#REF!,LT135,#REF!,0,#REF!,"&lt;="&amp;ME135,#REF!,"&gt;="&amp;MF135,#REF!,"="&amp;KW135,#REF!,"="&amp;KY135)</f>
        <v/>
      </c>
      <c r="ND135" s="1">
        <f>MP135+MR135+MT135+MV135+MX135+MZ135+NB135</f>
        <v/>
      </c>
      <c r="NE135" s="1">
        <f>MQ135+MS135+MU135+MW135+MY135+NA135+NC135</f>
        <v/>
      </c>
      <c r="NF135" s="1">
        <f>ND135+NE135</f>
        <v/>
      </c>
      <c r="NG135" s="33">
        <f>ND135/(ND135+NE135)</f>
        <v/>
      </c>
      <c r="NH135" s="3">
        <f>1/NG135</f>
        <v/>
      </c>
      <c r="NI135" s="1">
        <f>LH135</f>
        <v/>
      </c>
      <c r="NJ135" s="79">
        <f>((1-NG135)*(1/(NI135-1))*0.98-(NG135*1))</f>
        <v/>
      </c>
      <c r="NK135" s="34">
        <f>IF(LR135&lt;0.9,0,IF(AND(LR135&gt;1.1),0,1))</f>
        <v/>
      </c>
      <c r="NL135" s="34">
        <f>IF(LS135&lt;0.9,0,IF(AND(LS135&gt;1.1),0,1))</f>
        <v/>
      </c>
      <c r="NM135" s="32">
        <f>IF(NF135&gt;99,1,0)</f>
        <v/>
      </c>
      <c r="NN135" s="32">
        <f>IF(NJ135&gt;0.0799,1,0)</f>
        <v/>
      </c>
      <c r="NO135" s="32">
        <f>IF(NJ135&gt;NQ135,1,0)</f>
        <v/>
      </c>
      <c r="NP135" s="32">
        <f>NM135+NN135+NO135+NK135+NL135</f>
        <v/>
      </c>
      <c r="NQ135" s="79">
        <f>(((100*NG135)*(NI135-1)*0.98)-((1-NG135)*100))/100</f>
        <v/>
      </c>
      <c r="NR135" s="34">
        <f>IF(LR135&lt;0.9,0,IF(AND(LR135&gt;1.1),0,1))</f>
        <v/>
      </c>
      <c r="NS135" s="34">
        <f>IF(LS135&lt;0.9,0,IF(AND(LS135&gt;1.1),0,1))</f>
        <v/>
      </c>
      <c r="NT135" s="32">
        <f>IF(NF135&gt;99,1,0)</f>
        <v/>
      </c>
      <c r="NU135" s="32">
        <f>IF(NQ135&gt;0.0799,1,0)</f>
        <v/>
      </c>
      <c r="NV135" s="32">
        <f>IF(NQ135&gt;NJ135,1,0)</f>
        <v/>
      </c>
      <c r="NW135" s="32">
        <f>NT135+NU135+NV135+NR135+NS135</f>
        <v/>
      </c>
      <c r="NX135">
        <f>IF(NP135=5,"LayHome1-0",IF(AND(NW135=5),"BackHome1-0",""))</f>
        <v/>
      </c>
      <c r="NY135">
        <f>IF(NP135=5,KN135,IF(AND(NW135=5),KN135,""))</f>
        <v/>
      </c>
      <c r="NZ135">
        <f>IF(NP135=5,"Match Odds",IF(AND(NW135=5),"Match Odds",""))</f>
        <v/>
      </c>
      <c r="OA135">
        <f>IF(NP135=5,KP135,IF(AND(NW135=5),KP135,""))</f>
        <v/>
      </c>
      <c r="OB135">
        <f>IF(NP135=5,"MATCH_ODDS",IF(AND(NW135=5),"MATCH_ODDS",""))</f>
        <v/>
      </c>
      <c r="OC135">
        <f>IF(NP135=5,"LAY",IF(AND(NW135=5),"BACK",""))</f>
        <v/>
      </c>
    </row>
    <row r="136" ht="16.5" customHeight="1" thickBot="1" thickTop="1">
      <c r="A136" s="2" t="n"/>
      <c r="KN136" s="1">
        <f>IF(INDEX(#REF!,MATCH('HT 1-0'!D136,#REF!,0))=INDEX(#REF!,MATCH('HT 1-0'!D136,#REF!,0)),INDEX(#REF!,MATCH('HT 1-0'!D136,#REF!,0)),"ERROR")</f>
        <v/>
      </c>
      <c r="KO136" s="1">
        <f>IF(INDEX(#REF!,MATCH('HT 1-0'!E136,#REF!,0))=INDEX(#REF!,MATCH('HT 1-0'!E136,#REF!,0)),INDEX(#REF!,MATCH('HT 1-0'!E136,#REF!,0)),"ERROR")</f>
        <v/>
      </c>
      <c r="KP136" s="1">
        <f>KN136&amp;" v "&amp;KO136</f>
        <v/>
      </c>
      <c r="KQ136">
        <f>B136&amp;"_"&amp;C136</f>
        <v/>
      </c>
      <c r="KR136" s="1">
        <f>IF((HW136/KK136)&lt;0.335,"G",IF((HW136/KK136)&gt;0.67,"R","A"))</f>
        <v/>
      </c>
      <c r="KS136" s="1">
        <f>IF((HX136/KK136)&lt;0.335,"G",IF((HX136/KK136)&gt;0.67,"R","A"))</f>
        <v/>
      </c>
      <c r="KT136" s="1">
        <f>IF((IH136/KK136)&lt;0.335,"G",IF((IH136/KK136)&gt;0.67,"R","A"))</f>
        <v/>
      </c>
      <c r="KU136" s="1">
        <f>IF((II136/KK136)&lt;0.335,"G",IF((II136/KK136)&gt;0.67,"R","A"))</f>
        <v/>
      </c>
      <c r="KV136" s="1">
        <f>IF((HZ136/KK136)&lt;0.335,"G",IF((HZ136/KK136)&gt;0.67,"R","A"))</f>
        <v/>
      </c>
      <c r="KW136" s="1">
        <f>IF((HY136/KK136)&lt;0.335,"G",IF((HY136/KK136)&gt;0.67,"R","A"))</f>
        <v/>
      </c>
      <c r="KX136" s="1">
        <f>IF((IK136/KK136)&lt;0.335,"G",IF((IK136/KK136)&gt;0.67,"R","A"))</f>
        <v/>
      </c>
      <c r="KY136" s="1">
        <f>IF((IJ136/KK136)&lt;0.335,"G",IF((IJ136/KK136)&gt;0.67,"R","A"))</f>
        <v/>
      </c>
      <c r="KZ136" s="1">
        <f>IF((HQ136/KK136)&lt;0.335,"G",IF((HQ136/KK136)&gt;0.67,"R","A"))</f>
        <v/>
      </c>
      <c r="LA136" s="1">
        <f>IF((IB136/KK136)&lt;0.335,"G",IF((IB136/KK136)&gt;0.67,"R","A"))</f>
        <v/>
      </c>
      <c r="LB136">
        <f>IF(LQ136="1-0",INDEX(Scrape!#REF!,MATCH('HT 1-0'!KP136,Scrape!$B:$B,0)),"")</f>
        <v/>
      </c>
      <c r="LC136">
        <f>IF(LQ136="1-0",INDEX(Scrape!$A:$A,MATCH('HT 1-0'!KP136,Scrape!$B:$B,0)),"")</f>
        <v/>
      </c>
      <c r="LD136">
        <f>IF(LQ136="1-0",INDEX(Scrape!$B:$B,MATCH('HT 1-0'!KP136,Scrape!$B:$B,0)),"")</f>
        <v/>
      </c>
      <c r="LE136">
        <f>IF(LQ136="1-0",INDEX(Scrape!$C:$C,MATCH('HT 1-0'!KP136,Scrape!$B:$B,0)),"")</f>
        <v/>
      </c>
      <c r="LF136">
        <f>IF(LQ136="1-0",INDEX(Scrape!$D:$D,MATCH('HT 1-0'!KP136,Scrape!$B:$B,0)),"")</f>
        <v/>
      </c>
      <c r="LG136">
        <f>IF(LQ136="1-0",INDEX(Scrape!$E:$E,MATCH('HT 1-0'!KP136,Scrape!$B:$B,0)),"")</f>
        <v/>
      </c>
      <c r="LH136">
        <f>IF(LQ136="1-0",INDEX(Scrape!$F:$F,MATCH('HT 1-0'!KP136,Scrape!$B:$B,0)),"")</f>
        <v/>
      </c>
      <c r="LI136">
        <f>IF(LQ136="1-0",INDEX(Scrape!$G:$G,MATCH('HT 1-0'!KP136,Scrape!$B:$B,0)),"")</f>
        <v/>
      </c>
      <c r="LJ136">
        <f>IF(LQ136="1-0",INDEX(Scrape!$H:$H,MATCH('HT 1-0'!KP136,Scrape!$B:$B,0)),"")</f>
        <v/>
      </c>
      <c r="LK136">
        <f>IF(LQ136="1-0",INDEX(Scrape!$I:$I,MATCH('HT 1-0'!KP136,Scrape!$B:$B,0)),"")</f>
        <v/>
      </c>
      <c r="LL136">
        <f>IF(LQ136="1-0",INDEX(Scrape!$J:$J,MATCH('HT 1-0'!KP136,Scrape!$B:$B,0)),"")</f>
        <v/>
      </c>
      <c r="LM136">
        <f>IF(LQ136="1-0",INDEX(Scrape!$K:$K,MATCH('HT 1-0'!KP136,Scrape!$B:$B,0)),"")</f>
        <v/>
      </c>
      <c r="LN136">
        <f>IF(LQ136="1-0",INDEX(Scrape!$L:$L,MATCH('HT 1-0'!KP136,Scrape!$B:$B,0)),"")</f>
        <v/>
      </c>
      <c r="LO136">
        <f>IF(LQ136="1-0",INDEX(Scrape!$M:$M,MATCH('HT 1-0'!KP136,Scrape!$B:$B,0)),"")</f>
        <v/>
      </c>
      <c r="LP136">
        <f>IF(LQ136="1-0",INDEX(Scrape!$N:$N,MATCH('HT 1-0'!KP136,Scrape!$B:$B,0)),"")</f>
        <v/>
      </c>
      <c r="LQ136">
        <f>INDEX(Scrape!$O:$O,MATCH('HT 1-0'!KP136,Scrape!$B:$B,0))</f>
        <v/>
      </c>
      <c r="LR136">
        <f>(1/LJ136)+(1/LI136)+(1/LH136)</f>
        <v/>
      </c>
      <c r="LS136">
        <f>(1/LG136)+(1/LF136)+(1/LE136)</f>
        <v/>
      </c>
      <c r="LT136" s="8">
        <f>IF(INDEX(#REF!,MATCH(KQ136,#REF!,0))=INDEX(#REF!,MATCH(KQ136,#REF!,0)),INDEX(#REF!,MATCH(KQ136,#REF!,0)),"ERROR")</f>
        <v/>
      </c>
      <c r="LU136" s="4">
        <f>IF(KR136="G",2,IF(KR136="R",0.5,IF(KR136="A",1)))</f>
        <v/>
      </c>
      <c r="LV136" s="4">
        <f>IF(KS136="G",0.5,IF(KS136="R",2,IF(KS136="A",1)))</f>
        <v/>
      </c>
      <c r="LW136" s="4">
        <f>IF(KT136="G",2,IF(KT136="R",0.5,IF(KT136="A",1)))</f>
        <v/>
      </c>
      <c r="LX136" s="4">
        <f>IF(KU136="G",0.5,IF(KU136="R",2,IF(KU136="A",1)))</f>
        <v/>
      </c>
      <c r="LY136" s="7">
        <f>(LK136*(LU136+LX136)+(LL136*(LU136+LX136)))</f>
        <v/>
      </c>
      <c r="LZ136" s="7">
        <f>(LN136*(LV136+LW136)+(LO136*(LV136+LW136)))</f>
        <v/>
      </c>
      <c r="MA136" s="11">
        <f>LY136-LZ136</f>
        <v/>
      </c>
      <c r="MB136" s="5">
        <f>MA136+2</f>
        <v/>
      </c>
      <c r="MC136" s="6">
        <f>MA136-2</f>
        <v/>
      </c>
      <c r="MD136" s="4">
        <f>LE136</f>
        <v/>
      </c>
      <c r="ME136" s="9">
        <f>IF(MD136=0,1000,MD136+0.75)</f>
        <v/>
      </c>
      <c r="MF136" s="10">
        <f>IF(MD136=0,0,MD136-0.75)</f>
        <v/>
      </c>
      <c r="MG136" s="4">
        <f>((LM136*(LU136+LX136))-((LP136*(LV136+LW136))))</f>
        <v/>
      </c>
      <c r="MH136" s="9">
        <f>MG136*1.2</f>
        <v/>
      </c>
      <c r="MI136" s="10">
        <f>MG136*0.8</f>
        <v/>
      </c>
      <c r="MJ136">
        <f>IFERROR(NX136,"")</f>
        <v/>
      </c>
      <c r="MK136">
        <f>IFERROR(NY136,"")</f>
        <v/>
      </c>
      <c r="ML136">
        <f>IFERROR(NZ136,"")</f>
        <v/>
      </c>
      <c r="MM136">
        <f>IFERROR(OA136,"")</f>
        <v/>
      </c>
      <c r="MN136">
        <f>IFERROR(OB136,"")</f>
        <v/>
      </c>
      <c r="MO136">
        <f>IFERROR(OC136,"")</f>
        <v/>
      </c>
      <c r="MP136" s="1">
        <f>COUNTIFS(#REF!,LT136,#REF!,1,#REF!,"&gt;="&amp;MC136,#REF!,"&lt;="&amp;MB136,#REF!,"&lt;="&amp;ME136,#REF!,"&gt;="&amp;MF136,#REF!,"="&amp;KV136,#REF!,"="&amp;KX136)</f>
        <v/>
      </c>
      <c r="MQ136" s="1">
        <f>COUNTIFS(#REF!,LT136,#REF!,0,#REF!,"&gt;="&amp;MC136,#REF!,"&lt;="&amp;MB136,#REF!,"&lt;="&amp;ME136,#REF!,"&gt;="&amp;MF136,#REF!,"="&amp;KV136,#REF!,"="&amp;KX136)</f>
        <v/>
      </c>
      <c r="MR136" s="1">
        <f>COUNTIFS(#REF!,LT136,#REF!,1,#REF!,"&gt;="&amp;MC136,#REF!,"&lt;="&amp;MB136,#REF!,"&lt;="&amp;ME136,#REF!,"&gt;="&amp;MF136,#REF!,"="&amp;KW136,#REF!,"="&amp;KY136)</f>
        <v/>
      </c>
      <c r="MS136" s="1">
        <f>COUNTIFS(#REF!,LT136,#REF!,0,#REF!,"&gt;="&amp;MC136,#REF!,"&lt;="&amp;MB136,#REF!,"&lt;="&amp;ME136,#REF!,"&gt;="&amp;MF136,#REF!,"="&amp;KW136,#REF!,"="&amp;KY136)</f>
        <v/>
      </c>
      <c r="MT136" s="1">
        <f>COUNTIFS(#REF!,LT136,#REF!,1,#REF!,"&gt;="&amp;MI136,#REF!,"&lt;="&amp;MH136,#REF!,"&lt;="&amp;ME136,#REF!,"&gt;="&amp;MF136)</f>
        <v/>
      </c>
      <c r="MU136" s="1">
        <f>COUNTIFS(#REF!,LT136,#REF!,0,#REF!,"&gt;="&amp;MI136,#REF!,"&lt;="&amp;MH136,#REF!,"&lt;="&amp;ME136,#REF!,"&gt;="&amp;MF136)</f>
        <v/>
      </c>
      <c r="MV136" s="1">
        <f>COUNTIFS(#REF!,LT136,#REF!,1,#REF!,"&gt;="&amp;MI136,#REF!,"&lt;="&amp;MH136,#REF!,"="&amp;KZ136,#REF!,"="&amp;LA136,#REF!,"&lt;="&amp;ME136,#REF!,"&gt;="&amp;MF136)</f>
        <v/>
      </c>
      <c r="MW136" s="1">
        <f>COUNTIFS(#REF!,LT136,#REF!,0,#REF!,"&gt;="&amp;MI136,#REF!,"&lt;="&amp;MH136,#REF!,"="&amp;KZ136,#REF!,"="&amp;LA136,#REF!,"&lt;="&amp;ME136,#REF!,"&gt;="&amp;MF136)</f>
        <v/>
      </c>
      <c r="MX136" s="1">
        <f>COUNTIFS(#REF!,LT136,#REF!,1,#REF!,"&gt;="&amp;MC136,#REF!,"&lt;="&amp;MB136,#REF!,"&lt;="&amp;ME136,#REF!,"&gt;="&amp;MF136)</f>
        <v/>
      </c>
      <c r="MY136" s="1">
        <f>COUNTIFS(#REF!,LT136,#REF!,0,#REF!,"&gt;="&amp;MC136,#REF!,"&lt;="&amp;MB136,#REF!,"&lt;="&amp;ME136,#REF!,"&gt;="&amp;MF136)</f>
        <v/>
      </c>
      <c r="MZ136" s="1">
        <f>COUNTIFS(#REF!,LT136,#REF!,1,#REF!,"&lt;="&amp;ME136,#REF!,"&gt;="&amp;MF136,#REF!,"="&amp;KV136,#REF!,"="&amp;KX136)</f>
        <v/>
      </c>
      <c r="NA136" s="1">
        <f>COUNTIFS(#REF!,LT136,#REF!,0,#REF!,"&lt;="&amp;ME136,#REF!,"&gt;="&amp;MF136,#REF!,"="&amp;KV136,#REF!,"="&amp;KX136)</f>
        <v/>
      </c>
      <c r="NB136" s="1">
        <f>COUNTIFS(#REF!,LT136,#REF!,1,#REF!,"&lt;="&amp;ME136,#REF!,"&gt;="&amp;MF136,#REF!,"="&amp;KW136,#REF!,"="&amp;KY136)</f>
        <v/>
      </c>
      <c r="NC136" s="1">
        <f>COUNTIFS(#REF!,LT136,#REF!,0,#REF!,"&lt;="&amp;ME136,#REF!,"&gt;="&amp;MF136,#REF!,"="&amp;KW136,#REF!,"="&amp;KY136)</f>
        <v/>
      </c>
      <c r="ND136" s="1">
        <f>MP136+MR136+MT136+MV136+MX136+MZ136+NB136</f>
        <v/>
      </c>
      <c r="NE136" s="1">
        <f>MQ136+MS136+MU136+MW136+MY136+NA136+NC136</f>
        <v/>
      </c>
      <c r="NF136" s="1">
        <f>ND136+NE136</f>
        <v/>
      </c>
      <c r="NG136" s="33">
        <f>ND136/(ND136+NE136)</f>
        <v/>
      </c>
      <c r="NH136" s="3">
        <f>1/NG136</f>
        <v/>
      </c>
      <c r="NI136" s="1">
        <f>LH136</f>
        <v/>
      </c>
      <c r="NJ136" s="79">
        <f>((1-NG136)*(1/(NI136-1))*0.98-(NG136*1))</f>
        <v/>
      </c>
      <c r="NK136" s="34">
        <f>IF(LR136&lt;0.9,0,IF(AND(LR136&gt;1.1),0,1))</f>
        <v/>
      </c>
      <c r="NL136" s="34">
        <f>IF(LS136&lt;0.9,0,IF(AND(LS136&gt;1.1),0,1))</f>
        <v/>
      </c>
      <c r="NM136" s="32">
        <f>IF(NF136&gt;99,1,0)</f>
        <v/>
      </c>
      <c r="NN136" s="32">
        <f>IF(NJ136&gt;0.0799,1,0)</f>
        <v/>
      </c>
      <c r="NO136" s="32">
        <f>IF(NJ136&gt;NQ136,1,0)</f>
        <v/>
      </c>
      <c r="NP136" s="32">
        <f>NM136+NN136+NO136+NK136+NL136</f>
        <v/>
      </c>
      <c r="NQ136" s="79">
        <f>(((100*NG136)*(NI136-1)*0.98)-((1-NG136)*100))/100</f>
        <v/>
      </c>
      <c r="NR136" s="34">
        <f>IF(LR136&lt;0.9,0,IF(AND(LR136&gt;1.1),0,1))</f>
        <v/>
      </c>
      <c r="NS136" s="34">
        <f>IF(LS136&lt;0.9,0,IF(AND(LS136&gt;1.1),0,1))</f>
        <v/>
      </c>
      <c r="NT136" s="32">
        <f>IF(NF136&gt;99,1,0)</f>
        <v/>
      </c>
      <c r="NU136" s="32">
        <f>IF(NQ136&gt;0.0799,1,0)</f>
        <v/>
      </c>
      <c r="NV136" s="32">
        <f>IF(NQ136&gt;NJ136,1,0)</f>
        <v/>
      </c>
      <c r="NW136" s="32">
        <f>NT136+NU136+NV136+NR136+NS136</f>
        <v/>
      </c>
      <c r="NX136">
        <f>IF(NP136=5,"LayHome1-0",IF(AND(NW136=5),"BackHome1-0",""))</f>
        <v/>
      </c>
      <c r="NY136">
        <f>IF(NP136=5,KN136,IF(AND(NW136=5),KN136,""))</f>
        <v/>
      </c>
      <c r="NZ136">
        <f>IF(NP136=5,"Match Odds",IF(AND(NW136=5),"Match Odds",""))</f>
        <v/>
      </c>
      <c r="OA136">
        <f>IF(NP136=5,KP136,IF(AND(NW136=5),KP136,""))</f>
        <v/>
      </c>
      <c r="OB136">
        <f>IF(NP136=5,"MATCH_ODDS",IF(AND(NW136=5),"MATCH_ODDS",""))</f>
        <v/>
      </c>
      <c r="OC136">
        <f>IF(NP136=5,"LAY",IF(AND(NW136=5),"BACK",""))</f>
        <v/>
      </c>
    </row>
    <row r="137" ht="16.5" customHeight="1" thickBot="1" thickTop="1">
      <c r="A137" s="2" t="n"/>
      <c r="KN137" s="1">
        <f>IF(INDEX(#REF!,MATCH('HT 1-0'!D137,#REF!,0))=INDEX(#REF!,MATCH('HT 1-0'!D137,#REF!,0)),INDEX(#REF!,MATCH('HT 1-0'!D137,#REF!,0)),"ERROR")</f>
        <v/>
      </c>
      <c r="KO137" s="1">
        <f>IF(INDEX(#REF!,MATCH('HT 1-0'!E137,#REF!,0))=INDEX(#REF!,MATCH('HT 1-0'!E137,#REF!,0)),INDEX(#REF!,MATCH('HT 1-0'!E137,#REF!,0)),"ERROR")</f>
        <v/>
      </c>
      <c r="KP137" s="1">
        <f>KN137&amp;" v "&amp;KO137</f>
        <v/>
      </c>
      <c r="KQ137">
        <f>B137&amp;"_"&amp;C137</f>
        <v/>
      </c>
      <c r="KR137" s="1">
        <f>IF((HW137/KK137)&lt;0.335,"G",IF((HW137/KK137)&gt;0.67,"R","A"))</f>
        <v/>
      </c>
      <c r="KS137" s="1">
        <f>IF((HX137/KK137)&lt;0.335,"G",IF((HX137/KK137)&gt;0.67,"R","A"))</f>
        <v/>
      </c>
      <c r="KT137" s="1">
        <f>IF((IH137/KK137)&lt;0.335,"G",IF((IH137/KK137)&gt;0.67,"R","A"))</f>
        <v/>
      </c>
      <c r="KU137" s="1">
        <f>IF((II137/KK137)&lt;0.335,"G",IF((II137/KK137)&gt;0.67,"R","A"))</f>
        <v/>
      </c>
      <c r="KV137" s="1">
        <f>IF((HZ137/KK137)&lt;0.335,"G",IF((HZ137/KK137)&gt;0.67,"R","A"))</f>
        <v/>
      </c>
      <c r="KW137" s="1">
        <f>IF((HY137/KK137)&lt;0.335,"G",IF((HY137/KK137)&gt;0.67,"R","A"))</f>
        <v/>
      </c>
      <c r="KX137" s="1">
        <f>IF((IK137/KK137)&lt;0.335,"G",IF((IK137/KK137)&gt;0.67,"R","A"))</f>
        <v/>
      </c>
      <c r="KY137" s="1">
        <f>IF((IJ137/KK137)&lt;0.335,"G",IF((IJ137/KK137)&gt;0.67,"R","A"))</f>
        <v/>
      </c>
      <c r="KZ137" s="1">
        <f>IF((HQ137/KK137)&lt;0.335,"G",IF((HQ137/KK137)&gt;0.67,"R","A"))</f>
        <v/>
      </c>
      <c r="LA137" s="1">
        <f>IF((IB137/KK137)&lt;0.335,"G",IF((IB137/KK137)&gt;0.67,"R","A"))</f>
        <v/>
      </c>
      <c r="LB137">
        <f>IF(LQ137="1-0",INDEX(Scrape!#REF!,MATCH('HT 1-0'!KP137,Scrape!$B:$B,0)),"")</f>
        <v/>
      </c>
      <c r="LC137">
        <f>IF(LQ137="1-0",INDEX(Scrape!$A:$A,MATCH('HT 1-0'!KP137,Scrape!$B:$B,0)),"")</f>
        <v/>
      </c>
      <c r="LD137">
        <f>IF(LQ137="1-0",INDEX(Scrape!$B:$B,MATCH('HT 1-0'!KP137,Scrape!$B:$B,0)),"")</f>
        <v/>
      </c>
      <c r="LE137">
        <f>IF(LQ137="1-0",INDEX(Scrape!$C:$C,MATCH('HT 1-0'!KP137,Scrape!$B:$B,0)),"")</f>
        <v/>
      </c>
      <c r="LF137">
        <f>IF(LQ137="1-0",INDEX(Scrape!$D:$D,MATCH('HT 1-0'!KP137,Scrape!$B:$B,0)),"")</f>
        <v/>
      </c>
      <c r="LG137">
        <f>IF(LQ137="1-0",INDEX(Scrape!$E:$E,MATCH('HT 1-0'!KP137,Scrape!$B:$B,0)),"")</f>
        <v/>
      </c>
      <c r="LH137">
        <f>IF(LQ137="1-0",INDEX(Scrape!$F:$F,MATCH('HT 1-0'!KP137,Scrape!$B:$B,0)),"")</f>
        <v/>
      </c>
      <c r="LI137">
        <f>IF(LQ137="1-0",INDEX(Scrape!$G:$G,MATCH('HT 1-0'!KP137,Scrape!$B:$B,0)),"")</f>
        <v/>
      </c>
      <c r="LJ137">
        <f>IF(LQ137="1-0",INDEX(Scrape!$H:$H,MATCH('HT 1-0'!KP137,Scrape!$B:$B,0)),"")</f>
        <v/>
      </c>
      <c r="LK137">
        <f>IF(LQ137="1-0",INDEX(Scrape!$I:$I,MATCH('HT 1-0'!KP137,Scrape!$B:$B,0)),"")</f>
        <v/>
      </c>
      <c r="LL137">
        <f>IF(LQ137="1-0",INDEX(Scrape!$J:$J,MATCH('HT 1-0'!KP137,Scrape!$B:$B,0)),"")</f>
        <v/>
      </c>
      <c r="LM137">
        <f>IF(LQ137="1-0",INDEX(Scrape!$K:$K,MATCH('HT 1-0'!KP137,Scrape!$B:$B,0)),"")</f>
        <v/>
      </c>
      <c r="LN137">
        <f>IF(LQ137="1-0",INDEX(Scrape!$L:$L,MATCH('HT 1-0'!KP137,Scrape!$B:$B,0)),"")</f>
        <v/>
      </c>
      <c r="LO137">
        <f>IF(LQ137="1-0",INDEX(Scrape!$M:$M,MATCH('HT 1-0'!KP137,Scrape!$B:$B,0)),"")</f>
        <v/>
      </c>
      <c r="LP137">
        <f>IF(LQ137="1-0",INDEX(Scrape!$N:$N,MATCH('HT 1-0'!KP137,Scrape!$B:$B,0)),"")</f>
        <v/>
      </c>
      <c r="LQ137">
        <f>INDEX(Scrape!$O:$O,MATCH('HT 1-0'!KP137,Scrape!$B:$B,0))</f>
        <v/>
      </c>
      <c r="LR137">
        <f>(1/LJ137)+(1/LI137)+(1/LH137)</f>
        <v/>
      </c>
      <c r="LS137">
        <f>(1/LG137)+(1/LF137)+(1/LE137)</f>
        <v/>
      </c>
      <c r="LT137" s="8">
        <f>IF(INDEX(#REF!,MATCH(KQ137,#REF!,0))=INDEX(#REF!,MATCH(KQ137,#REF!,0)),INDEX(#REF!,MATCH(KQ137,#REF!,0)),"ERROR")</f>
        <v/>
      </c>
      <c r="LU137" s="4">
        <f>IF(KR137="G",2,IF(KR137="R",0.5,IF(KR137="A",1)))</f>
        <v/>
      </c>
      <c r="LV137" s="4">
        <f>IF(KS137="G",0.5,IF(KS137="R",2,IF(KS137="A",1)))</f>
        <v/>
      </c>
      <c r="LW137" s="4">
        <f>IF(KT137="G",2,IF(KT137="R",0.5,IF(KT137="A",1)))</f>
        <v/>
      </c>
      <c r="LX137" s="4">
        <f>IF(KU137="G",0.5,IF(KU137="R",2,IF(KU137="A",1)))</f>
        <v/>
      </c>
      <c r="LY137" s="7">
        <f>(LK137*(LU137+LX137)+(LL137*(LU137+LX137)))</f>
        <v/>
      </c>
      <c r="LZ137" s="7">
        <f>(LN137*(LV137+LW137)+(LO137*(LV137+LW137)))</f>
        <v/>
      </c>
      <c r="MA137" s="11">
        <f>LY137-LZ137</f>
        <v/>
      </c>
      <c r="MB137" s="5">
        <f>MA137+2</f>
        <v/>
      </c>
      <c r="MC137" s="6">
        <f>MA137-2</f>
        <v/>
      </c>
      <c r="MD137" s="4">
        <f>LE137</f>
        <v/>
      </c>
      <c r="ME137" s="9">
        <f>IF(MD137=0,1000,MD137+0.75)</f>
        <v/>
      </c>
      <c r="MF137" s="10">
        <f>IF(MD137=0,0,MD137-0.75)</f>
        <v/>
      </c>
      <c r="MG137" s="4">
        <f>((LM137*(LU137+LX137))-((LP137*(LV137+LW137))))</f>
        <v/>
      </c>
      <c r="MH137" s="9">
        <f>MG137*1.2</f>
        <v/>
      </c>
      <c r="MI137" s="10">
        <f>MG137*0.8</f>
        <v/>
      </c>
      <c r="MJ137">
        <f>IFERROR(NX137,"")</f>
        <v/>
      </c>
      <c r="MK137">
        <f>IFERROR(NY137,"")</f>
        <v/>
      </c>
      <c r="ML137">
        <f>IFERROR(NZ137,"")</f>
        <v/>
      </c>
      <c r="MM137">
        <f>IFERROR(OA137,"")</f>
        <v/>
      </c>
      <c r="MN137">
        <f>IFERROR(OB137,"")</f>
        <v/>
      </c>
      <c r="MO137">
        <f>IFERROR(OC137,"")</f>
        <v/>
      </c>
      <c r="MP137" s="1">
        <f>COUNTIFS(#REF!,LT137,#REF!,1,#REF!,"&gt;="&amp;MC137,#REF!,"&lt;="&amp;MB137,#REF!,"&lt;="&amp;ME137,#REF!,"&gt;="&amp;MF137,#REF!,"="&amp;KV137,#REF!,"="&amp;KX137)</f>
        <v/>
      </c>
      <c r="MQ137" s="1">
        <f>COUNTIFS(#REF!,LT137,#REF!,0,#REF!,"&gt;="&amp;MC137,#REF!,"&lt;="&amp;MB137,#REF!,"&lt;="&amp;ME137,#REF!,"&gt;="&amp;MF137,#REF!,"="&amp;KV137,#REF!,"="&amp;KX137)</f>
        <v/>
      </c>
      <c r="MR137" s="1">
        <f>COUNTIFS(#REF!,LT137,#REF!,1,#REF!,"&gt;="&amp;MC137,#REF!,"&lt;="&amp;MB137,#REF!,"&lt;="&amp;ME137,#REF!,"&gt;="&amp;MF137,#REF!,"="&amp;KW137,#REF!,"="&amp;KY137)</f>
        <v/>
      </c>
      <c r="MS137" s="1">
        <f>COUNTIFS(#REF!,LT137,#REF!,0,#REF!,"&gt;="&amp;MC137,#REF!,"&lt;="&amp;MB137,#REF!,"&lt;="&amp;ME137,#REF!,"&gt;="&amp;MF137,#REF!,"="&amp;KW137,#REF!,"="&amp;KY137)</f>
        <v/>
      </c>
      <c r="MT137" s="1">
        <f>COUNTIFS(#REF!,LT137,#REF!,1,#REF!,"&gt;="&amp;MI137,#REF!,"&lt;="&amp;MH137,#REF!,"&lt;="&amp;ME137,#REF!,"&gt;="&amp;MF137)</f>
        <v/>
      </c>
      <c r="MU137" s="1">
        <f>COUNTIFS(#REF!,LT137,#REF!,0,#REF!,"&gt;="&amp;MI137,#REF!,"&lt;="&amp;MH137,#REF!,"&lt;="&amp;ME137,#REF!,"&gt;="&amp;MF137)</f>
        <v/>
      </c>
      <c r="MV137" s="1">
        <f>COUNTIFS(#REF!,LT137,#REF!,1,#REF!,"&gt;="&amp;MI137,#REF!,"&lt;="&amp;MH137,#REF!,"="&amp;KZ137,#REF!,"="&amp;LA137,#REF!,"&lt;="&amp;ME137,#REF!,"&gt;="&amp;MF137)</f>
        <v/>
      </c>
      <c r="MW137" s="1">
        <f>COUNTIFS(#REF!,LT137,#REF!,0,#REF!,"&gt;="&amp;MI137,#REF!,"&lt;="&amp;MH137,#REF!,"="&amp;KZ137,#REF!,"="&amp;LA137,#REF!,"&lt;="&amp;ME137,#REF!,"&gt;="&amp;MF137)</f>
        <v/>
      </c>
      <c r="MX137" s="1">
        <f>COUNTIFS(#REF!,LT137,#REF!,1,#REF!,"&gt;="&amp;MC137,#REF!,"&lt;="&amp;MB137,#REF!,"&lt;="&amp;ME137,#REF!,"&gt;="&amp;MF137)</f>
        <v/>
      </c>
      <c r="MY137" s="1">
        <f>COUNTIFS(#REF!,LT137,#REF!,0,#REF!,"&gt;="&amp;MC137,#REF!,"&lt;="&amp;MB137,#REF!,"&lt;="&amp;ME137,#REF!,"&gt;="&amp;MF137)</f>
        <v/>
      </c>
      <c r="MZ137" s="1">
        <f>COUNTIFS(#REF!,LT137,#REF!,1,#REF!,"&lt;="&amp;ME137,#REF!,"&gt;="&amp;MF137,#REF!,"="&amp;KV137,#REF!,"="&amp;KX137)</f>
        <v/>
      </c>
      <c r="NA137" s="1">
        <f>COUNTIFS(#REF!,LT137,#REF!,0,#REF!,"&lt;="&amp;ME137,#REF!,"&gt;="&amp;MF137,#REF!,"="&amp;KV137,#REF!,"="&amp;KX137)</f>
        <v/>
      </c>
      <c r="NB137" s="1">
        <f>COUNTIFS(#REF!,LT137,#REF!,1,#REF!,"&lt;="&amp;ME137,#REF!,"&gt;="&amp;MF137,#REF!,"="&amp;KW137,#REF!,"="&amp;KY137)</f>
        <v/>
      </c>
      <c r="NC137" s="1">
        <f>COUNTIFS(#REF!,LT137,#REF!,0,#REF!,"&lt;="&amp;ME137,#REF!,"&gt;="&amp;MF137,#REF!,"="&amp;KW137,#REF!,"="&amp;KY137)</f>
        <v/>
      </c>
      <c r="ND137" s="1">
        <f>MP137+MR137+MT137+MV137+MX137+MZ137+NB137</f>
        <v/>
      </c>
      <c r="NE137" s="1">
        <f>MQ137+MS137+MU137+MW137+MY137+NA137+NC137</f>
        <v/>
      </c>
      <c r="NF137" s="1">
        <f>ND137+NE137</f>
        <v/>
      </c>
      <c r="NG137" s="33">
        <f>ND137/(ND137+NE137)</f>
        <v/>
      </c>
      <c r="NH137" s="3">
        <f>1/NG137</f>
        <v/>
      </c>
      <c r="NI137" s="1">
        <f>LH137</f>
        <v/>
      </c>
      <c r="NJ137" s="79">
        <f>((1-NG137)*(1/(NI137-1))*0.98-(NG137*1))</f>
        <v/>
      </c>
      <c r="NK137" s="34">
        <f>IF(LR137&lt;0.9,0,IF(AND(LR137&gt;1.1),0,1))</f>
        <v/>
      </c>
      <c r="NL137" s="34">
        <f>IF(LS137&lt;0.9,0,IF(AND(LS137&gt;1.1),0,1))</f>
        <v/>
      </c>
      <c r="NM137" s="32">
        <f>IF(NF137&gt;99,1,0)</f>
        <v/>
      </c>
      <c r="NN137" s="32">
        <f>IF(NJ137&gt;0.0799,1,0)</f>
        <v/>
      </c>
      <c r="NO137" s="32">
        <f>IF(NJ137&gt;NQ137,1,0)</f>
        <v/>
      </c>
      <c r="NP137" s="32">
        <f>NM137+NN137+NO137+NK137+NL137</f>
        <v/>
      </c>
      <c r="NQ137" s="79">
        <f>(((100*NG137)*(NI137-1)*0.98)-((1-NG137)*100))/100</f>
        <v/>
      </c>
      <c r="NR137" s="34">
        <f>IF(LR137&lt;0.9,0,IF(AND(LR137&gt;1.1),0,1))</f>
        <v/>
      </c>
      <c r="NS137" s="34">
        <f>IF(LS137&lt;0.9,0,IF(AND(LS137&gt;1.1),0,1))</f>
        <v/>
      </c>
      <c r="NT137" s="32">
        <f>IF(NF137&gt;99,1,0)</f>
        <v/>
      </c>
      <c r="NU137" s="32">
        <f>IF(NQ137&gt;0.0799,1,0)</f>
        <v/>
      </c>
      <c r="NV137" s="32">
        <f>IF(NQ137&gt;NJ137,1,0)</f>
        <v/>
      </c>
      <c r="NW137" s="32">
        <f>NT137+NU137+NV137+NR137+NS137</f>
        <v/>
      </c>
      <c r="NX137">
        <f>IF(NP137=5,"LayHome1-0",IF(AND(NW137=5),"BackHome1-0",""))</f>
        <v/>
      </c>
      <c r="NY137">
        <f>IF(NP137=5,KN137,IF(AND(NW137=5),KN137,""))</f>
        <v/>
      </c>
      <c r="NZ137">
        <f>IF(NP137=5,"Match Odds",IF(AND(NW137=5),"Match Odds",""))</f>
        <v/>
      </c>
      <c r="OA137">
        <f>IF(NP137=5,KP137,IF(AND(NW137=5),KP137,""))</f>
        <v/>
      </c>
      <c r="OB137">
        <f>IF(NP137=5,"MATCH_ODDS",IF(AND(NW137=5),"MATCH_ODDS",""))</f>
        <v/>
      </c>
      <c r="OC137">
        <f>IF(NP137=5,"LAY",IF(AND(NW137=5),"BACK",""))</f>
        <v/>
      </c>
    </row>
    <row r="138" ht="16.5" customHeight="1" thickBot="1" thickTop="1">
      <c r="A138" s="2" t="n"/>
      <c r="KN138" s="1">
        <f>IF(INDEX(#REF!,MATCH('HT 1-0'!D138,#REF!,0))=INDEX(#REF!,MATCH('HT 1-0'!D138,#REF!,0)),INDEX(#REF!,MATCH('HT 1-0'!D138,#REF!,0)),"ERROR")</f>
        <v/>
      </c>
      <c r="KO138" s="1">
        <f>IF(INDEX(#REF!,MATCH('HT 1-0'!E138,#REF!,0))=INDEX(#REF!,MATCH('HT 1-0'!E138,#REF!,0)),INDEX(#REF!,MATCH('HT 1-0'!E138,#REF!,0)),"ERROR")</f>
        <v/>
      </c>
      <c r="KP138" s="1">
        <f>KN138&amp;" v "&amp;KO138</f>
        <v/>
      </c>
      <c r="KQ138">
        <f>B138&amp;"_"&amp;C138</f>
        <v/>
      </c>
      <c r="KR138" s="1">
        <f>IF((HW138/KK138)&lt;0.335,"G",IF((HW138/KK138)&gt;0.67,"R","A"))</f>
        <v/>
      </c>
      <c r="KS138" s="1">
        <f>IF((HX138/KK138)&lt;0.335,"G",IF((HX138/KK138)&gt;0.67,"R","A"))</f>
        <v/>
      </c>
      <c r="KT138" s="1">
        <f>IF((IH138/KK138)&lt;0.335,"G",IF((IH138/KK138)&gt;0.67,"R","A"))</f>
        <v/>
      </c>
      <c r="KU138" s="1">
        <f>IF((II138/KK138)&lt;0.335,"G",IF((II138/KK138)&gt;0.67,"R","A"))</f>
        <v/>
      </c>
      <c r="KV138" s="1">
        <f>IF((HZ138/KK138)&lt;0.335,"G",IF((HZ138/KK138)&gt;0.67,"R","A"))</f>
        <v/>
      </c>
      <c r="KW138" s="1">
        <f>IF((HY138/KK138)&lt;0.335,"G",IF((HY138/KK138)&gt;0.67,"R","A"))</f>
        <v/>
      </c>
      <c r="KX138" s="1">
        <f>IF((IK138/KK138)&lt;0.335,"G",IF((IK138/KK138)&gt;0.67,"R","A"))</f>
        <v/>
      </c>
      <c r="KY138" s="1">
        <f>IF((IJ138/KK138)&lt;0.335,"G",IF((IJ138/KK138)&gt;0.67,"R","A"))</f>
        <v/>
      </c>
      <c r="KZ138" s="1">
        <f>IF((HQ138/KK138)&lt;0.335,"G",IF((HQ138/KK138)&gt;0.67,"R","A"))</f>
        <v/>
      </c>
      <c r="LA138" s="1">
        <f>IF((IB138/KK138)&lt;0.335,"G",IF((IB138/KK138)&gt;0.67,"R","A"))</f>
        <v/>
      </c>
      <c r="LB138">
        <f>IF(LQ138="1-0",INDEX(Scrape!#REF!,MATCH('HT 1-0'!KP138,Scrape!$B:$B,0)),"")</f>
        <v/>
      </c>
      <c r="LC138">
        <f>IF(LQ138="1-0",INDEX(Scrape!$A:$A,MATCH('HT 1-0'!KP138,Scrape!$B:$B,0)),"")</f>
        <v/>
      </c>
      <c r="LD138">
        <f>IF(LQ138="1-0",INDEX(Scrape!$B:$B,MATCH('HT 1-0'!KP138,Scrape!$B:$B,0)),"")</f>
        <v/>
      </c>
      <c r="LE138">
        <f>IF(LQ138="1-0",INDEX(Scrape!$C:$C,MATCH('HT 1-0'!KP138,Scrape!$B:$B,0)),"")</f>
        <v/>
      </c>
      <c r="LF138">
        <f>IF(LQ138="1-0",INDEX(Scrape!$D:$D,MATCH('HT 1-0'!KP138,Scrape!$B:$B,0)),"")</f>
        <v/>
      </c>
      <c r="LG138">
        <f>IF(LQ138="1-0",INDEX(Scrape!$E:$E,MATCH('HT 1-0'!KP138,Scrape!$B:$B,0)),"")</f>
        <v/>
      </c>
      <c r="LH138">
        <f>IF(LQ138="1-0",INDEX(Scrape!$F:$F,MATCH('HT 1-0'!KP138,Scrape!$B:$B,0)),"")</f>
        <v/>
      </c>
      <c r="LI138">
        <f>IF(LQ138="1-0",INDEX(Scrape!$G:$G,MATCH('HT 1-0'!KP138,Scrape!$B:$B,0)),"")</f>
        <v/>
      </c>
      <c r="LJ138">
        <f>IF(LQ138="1-0",INDEX(Scrape!$H:$H,MATCH('HT 1-0'!KP138,Scrape!$B:$B,0)),"")</f>
        <v/>
      </c>
      <c r="LK138">
        <f>IF(LQ138="1-0",INDEX(Scrape!$I:$I,MATCH('HT 1-0'!KP138,Scrape!$B:$B,0)),"")</f>
        <v/>
      </c>
      <c r="LL138">
        <f>IF(LQ138="1-0",INDEX(Scrape!$J:$J,MATCH('HT 1-0'!KP138,Scrape!$B:$B,0)),"")</f>
        <v/>
      </c>
      <c r="LM138">
        <f>IF(LQ138="1-0",INDEX(Scrape!$K:$K,MATCH('HT 1-0'!KP138,Scrape!$B:$B,0)),"")</f>
        <v/>
      </c>
      <c r="LN138">
        <f>IF(LQ138="1-0",INDEX(Scrape!$L:$L,MATCH('HT 1-0'!KP138,Scrape!$B:$B,0)),"")</f>
        <v/>
      </c>
      <c r="LO138">
        <f>IF(LQ138="1-0",INDEX(Scrape!$M:$M,MATCH('HT 1-0'!KP138,Scrape!$B:$B,0)),"")</f>
        <v/>
      </c>
      <c r="LP138">
        <f>IF(LQ138="1-0",INDEX(Scrape!$N:$N,MATCH('HT 1-0'!KP138,Scrape!$B:$B,0)),"")</f>
        <v/>
      </c>
      <c r="LQ138">
        <f>INDEX(Scrape!$O:$O,MATCH('HT 1-0'!KP138,Scrape!$B:$B,0))</f>
        <v/>
      </c>
      <c r="LR138">
        <f>(1/LJ138)+(1/LI138)+(1/LH138)</f>
        <v/>
      </c>
      <c r="LS138">
        <f>(1/LG138)+(1/LF138)+(1/LE138)</f>
        <v/>
      </c>
      <c r="LT138" s="8">
        <f>IF(INDEX(#REF!,MATCH(KQ138,#REF!,0))=INDEX(#REF!,MATCH(KQ138,#REF!,0)),INDEX(#REF!,MATCH(KQ138,#REF!,0)),"ERROR")</f>
        <v/>
      </c>
      <c r="LU138" s="4">
        <f>IF(KR138="G",2,IF(KR138="R",0.5,IF(KR138="A",1)))</f>
        <v/>
      </c>
      <c r="LV138" s="4">
        <f>IF(KS138="G",0.5,IF(KS138="R",2,IF(KS138="A",1)))</f>
        <v/>
      </c>
      <c r="LW138" s="4">
        <f>IF(KT138="G",2,IF(KT138="R",0.5,IF(KT138="A",1)))</f>
        <v/>
      </c>
      <c r="LX138" s="4">
        <f>IF(KU138="G",0.5,IF(KU138="R",2,IF(KU138="A",1)))</f>
        <v/>
      </c>
      <c r="LY138" s="7">
        <f>(LK138*(LU138+LX138)+(LL138*(LU138+LX138)))</f>
        <v/>
      </c>
      <c r="LZ138" s="7">
        <f>(LN138*(LV138+LW138)+(LO138*(LV138+LW138)))</f>
        <v/>
      </c>
      <c r="MA138" s="11">
        <f>LY138-LZ138</f>
        <v/>
      </c>
      <c r="MB138" s="5">
        <f>MA138+2</f>
        <v/>
      </c>
      <c r="MC138" s="6">
        <f>MA138-2</f>
        <v/>
      </c>
      <c r="MD138" s="4">
        <f>LE138</f>
        <v/>
      </c>
      <c r="ME138" s="9">
        <f>IF(MD138=0,1000,MD138+0.75)</f>
        <v/>
      </c>
      <c r="MF138" s="10">
        <f>IF(MD138=0,0,MD138-0.75)</f>
        <v/>
      </c>
      <c r="MG138" s="4">
        <f>((LM138*(LU138+LX138))-((LP138*(LV138+LW138))))</f>
        <v/>
      </c>
      <c r="MH138" s="9">
        <f>MG138*1.2</f>
        <v/>
      </c>
      <c r="MI138" s="10">
        <f>MG138*0.8</f>
        <v/>
      </c>
      <c r="MJ138">
        <f>IFERROR(NX138,"")</f>
        <v/>
      </c>
      <c r="MK138">
        <f>IFERROR(NY138,"")</f>
        <v/>
      </c>
      <c r="ML138">
        <f>IFERROR(NZ138,"")</f>
        <v/>
      </c>
      <c r="MM138">
        <f>IFERROR(OA138,"")</f>
        <v/>
      </c>
      <c r="MN138">
        <f>IFERROR(OB138,"")</f>
        <v/>
      </c>
      <c r="MO138">
        <f>IFERROR(OC138,"")</f>
        <v/>
      </c>
      <c r="MP138" s="1">
        <f>COUNTIFS(#REF!,LT138,#REF!,1,#REF!,"&gt;="&amp;MC138,#REF!,"&lt;="&amp;MB138,#REF!,"&lt;="&amp;ME138,#REF!,"&gt;="&amp;MF138,#REF!,"="&amp;KV138,#REF!,"="&amp;KX138)</f>
        <v/>
      </c>
      <c r="MQ138" s="1">
        <f>COUNTIFS(#REF!,LT138,#REF!,0,#REF!,"&gt;="&amp;MC138,#REF!,"&lt;="&amp;MB138,#REF!,"&lt;="&amp;ME138,#REF!,"&gt;="&amp;MF138,#REF!,"="&amp;KV138,#REF!,"="&amp;KX138)</f>
        <v/>
      </c>
      <c r="MR138" s="1">
        <f>COUNTIFS(#REF!,LT138,#REF!,1,#REF!,"&gt;="&amp;MC138,#REF!,"&lt;="&amp;MB138,#REF!,"&lt;="&amp;ME138,#REF!,"&gt;="&amp;MF138,#REF!,"="&amp;KW138,#REF!,"="&amp;KY138)</f>
        <v/>
      </c>
      <c r="MS138" s="1">
        <f>COUNTIFS(#REF!,LT138,#REF!,0,#REF!,"&gt;="&amp;MC138,#REF!,"&lt;="&amp;MB138,#REF!,"&lt;="&amp;ME138,#REF!,"&gt;="&amp;MF138,#REF!,"="&amp;KW138,#REF!,"="&amp;KY138)</f>
        <v/>
      </c>
      <c r="MT138" s="1">
        <f>COUNTIFS(#REF!,LT138,#REF!,1,#REF!,"&gt;="&amp;MI138,#REF!,"&lt;="&amp;MH138,#REF!,"&lt;="&amp;ME138,#REF!,"&gt;="&amp;MF138)</f>
        <v/>
      </c>
      <c r="MU138" s="1">
        <f>COUNTIFS(#REF!,LT138,#REF!,0,#REF!,"&gt;="&amp;MI138,#REF!,"&lt;="&amp;MH138,#REF!,"&lt;="&amp;ME138,#REF!,"&gt;="&amp;MF138)</f>
        <v/>
      </c>
      <c r="MV138" s="1">
        <f>COUNTIFS(#REF!,LT138,#REF!,1,#REF!,"&gt;="&amp;MI138,#REF!,"&lt;="&amp;MH138,#REF!,"="&amp;KZ138,#REF!,"="&amp;LA138,#REF!,"&lt;="&amp;ME138,#REF!,"&gt;="&amp;MF138)</f>
        <v/>
      </c>
      <c r="MW138" s="1">
        <f>COUNTIFS(#REF!,LT138,#REF!,0,#REF!,"&gt;="&amp;MI138,#REF!,"&lt;="&amp;MH138,#REF!,"="&amp;KZ138,#REF!,"="&amp;LA138,#REF!,"&lt;="&amp;ME138,#REF!,"&gt;="&amp;MF138)</f>
        <v/>
      </c>
      <c r="MX138" s="1">
        <f>COUNTIFS(#REF!,LT138,#REF!,1,#REF!,"&gt;="&amp;MC138,#REF!,"&lt;="&amp;MB138,#REF!,"&lt;="&amp;ME138,#REF!,"&gt;="&amp;MF138)</f>
        <v/>
      </c>
      <c r="MY138" s="1">
        <f>COUNTIFS(#REF!,LT138,#REF!,0,#REF!,"&gt;="&amp;MC138,#REF!,"&lt;="&amp;MB138,#REF!,"&lt;="&amp;ME138,#REF!,"&gt;="&amp;MF138)</f>
        <v/>
      </c>
      <c r="MZ138" s="1">
        <f>COUNTIFS(#REF!,LT138,#REF!,1,#REF!,"&lt;="&amp;ME138,#REF!,"&gt;="&amp;MF138,#REF!,"="&amp;KV138,#REF!,"="&amp;KX138)</f>
        <v/>
      </c>
      <c r="NA138" s="1">
        <f>COUNTIFS(#REF!,LT138,#REF!,0,#REF!,"&lt;="&amp;ME138,#REF!,"&gt;="&amp;MF138,#REF!,"="&amp;KV138,#REF!,"="&amp;KX138)</f>
        <v/>
      </c>
      <c r="NB138" s="1">
        <f>COUNTIFS(#REF!,LT138,#REF!,1,#REF!,"&lt;="&amp;ME138,#REF!,"&gt;="&amp;MF138,#REF!,"="&amp;KW138,#REF!,"="&amp;KY138)</f>
        <v/>
      </c>
      <c r="NC138" s="1">
        <f>COUNTIFS(#REF!,LT138,#REF!,0,#REF!,"&lt;="&amp;ME138,#REF!,"&gt;="&amp;MF138,#REF!,"="&amp;KW138,#REF!,"="&amp;KY138)</f>
        <v/>
      </c>
      <c r="ND138" s="1">
        <f>MP138+MR138+MT138+MV138+MX138+MZ138+NB138</f>
        <v/>
      </c>
      <c r="NE138" s="1">
        <f>MQ138+MS138+MU138+MW138+MY138+NA138+NC138</f>
        <v/>
      </c>
      <c r="NF138" s="1">
        <f>ND138+NE138</f>
        <v/>
      </c>
      <c r="NG138" s="33">
        <f>ND138/(ND138+NE138)</f>
        <v/>
      </c>
      <c r="NH138" s="3">
        <f>1/NG138</f>
        <v/>
      </c>
      <c r="NI138" s="1">
        <f>LH138</f>
        <v/>
      </c>
      <c r="NJ138" s="79">
        <f>((1-NG138)*(1/(NI138-1))*0.98-(NG138*1))</f>
        <v/>
      </c>
      <c r="NK138" s="34">
        <f>IF(LR138&lt;0.9,0,IF(AND(LR138&gt;1.1),0,1))</f>
        <v/>
      </c>
      <c r="NL138" s="34">
        <f>IF(LS138&lt;0.9,0,IF(AND(LS138&gt;1.1),0,1))</f>
        <v/>
      </c>
      <c r="NM138" s="32">
        <f>IF(NF138&gt;99,1,0)</f>
        <v/>
      </c>
      <c r="NN138" s="32">
        <f>IF(NJ138&gt;0.0799,1,0)</f>
        <v/>
      </c>
      <c r="NO138" s="32">
        <f>IF(NJ138&gt;NQ138,1,0)</f>
        <v/>
      </c>
      <c r="NP138" s="32">
        <f>NM138+NN138+NO138+NK138+NL138</f>
        <v/>
      </c>
      <c r="NQ138" s="79">
        <f>(((100*NG138)*(NI138-1)*0.98)-((1-NG138)*100))/100</f>
        <v/>
      </c>
      <c r="NR138" s="34">
        <f>IF(LR138&lt;0.9,0,IF(AND(LR138&gt;1.1),0,1))</f>
        <v/>
      </c>
      <c r="NS138" s="34">
        <f>IF(LS138&lt;0.9,0,IF(AND(LS138&gt;1.1),0,1))</f>
        <v/>
      </c>
      <c r="NT138" s="32">
        <f>IF(NF138&gt;99,1,0)</f>
        <v/>
      </c>
      <c r="NU138" s="32">
        <f>IF(NQ138&gt;0.0799,1,0)</f>
        <v/>
      </c>
      <c r="NV138" s="32">
        <f>IF(NQ138&gt;NJ138,1,0)</f>
        <v/>
      </c>
      <c r="NW138" s="32">
        <f>NT138+NU138+NV138+NR138+NS138</f>
        <v/>
      </c>
      <c r="NX138">
        <f>IF(NP138=5,"LayHome1-0",IF(AND(NW138=5),"BackHome1-0",""))</f>
        <v/>
      </c>
      <c r="NY138">
        <f>IF(NP138=5,KN138,IF(AND(NW138=5),KN138,""))</f>
        <v/>
      </c>
      <c r="NZ138">
        <f>IF(NP138=5,"Match Odds",IF(AND(NW138=5),"Match Odds",""))</f>
        <v/>
      </c>
      <c r="OA138">
        <f>IF(NP138=5,KP138,IF(AND(NW138=5),KP138,""))</f>
        <v/>
      </c>
      <c r="OB138">
        <f>IF(NP138=5,"MATCH_ODDS",IF(AND(NW138=5),"MATCH_ODDS",""))</f>
        <v/>
      </c>
      <c r="OC138">
        <f>IF(NP138=5,"LAY",IF(AND(NW138=5),"BACK",""))</f>
        <v/>
      </c>
    </row>
    <row r="139" ht="16.5" customHeight="1" thickBot="1" thickTop="1">
      <c r="A139" s="2" t="n"/>
      <c r="KN139" s="1">
        <f>IF(INDEX(#REF!,MATCH('HT 1-0'!D139,#REF!,0))=INDEX(#REF!,MATCH('HT 1-0'!D139,#REF!,0)),INDEX(#REF!,MATCH('HT 1-0'!D139,#REF!,0)),"ERROR")</f>
        <v/>
      </c>
      <c r="KO139" s="1">
        <f>IF(INDEX(#REF!,MATCH('HT 1-0'!E139,#REF!,0))=INDEX(#REF!,MATCH('HT 1-0'!E139,#REF!,0)),INDEX(#REF!,MATCH('HT 1-0'!E139,#REF!,0)),"ERROR")</f>
        <v/>
      </c>
      <c r="KP139" s="1">
        <f>KN139&amp;" v "&amp;KO139</f>
        <v/>
      </c>
      <c r="KQ139">
        <f>B139&amp;"_"&amp;C139</f>
        <v/>
      </c>
      <c r="KR139" s="1">
        <f>IF((HW139/KK139)&lt;0.335,"G",IF((HW139/KK139)&gt;0.67,"R","A"))</f>
        <v/>
      </c>
      <c r="KS139" s="1">
        <f>IF((HX139/KK139)&lt;0.335,"G",IF((HX139/KK139)&gt;0.67,"R","A"))</f>
        <v/>
      </c>
      <c r="KT139" s="1">
        <f>IF((IH139/KK139)&lt;0.335,"G",IF((IH139/KK139)&gt;0.67,"R","A"))</f>
        <v/>
      </c>
      <c r="KU139" s="1">
        <f>IF((II139/KK139)&lt;0.335,"G",IF((II139/KK139)&gt;0.67,"R","A"))</f>
        <v/>
      </c>
      <c r="KV139" s="1">
        <f>IF((HZ139/KK139)&lt;0.335,"G",IF((HZ139/KK139)&gt;0.67,"R","A"))</f>
        <v/>
      </c>
      <c r="KW139" s="1">
        <f>IF((HY139/KK139)&lt;0.335,"G",IF((HY139/KK139)&gt;0.67,"R","A"))</f>
        <v/>
      </c>
      <c r="KX139" s="1">
        <f>IF((IK139/KK139)&lt;0.335,"G",IF((IK139/KK139)&gt;0.67,"R","A"))</f>
        <v/>
      </c>
      <c r="KY139" s="1">
        <f>IF((IJ139/KK139)&lt;0.335,"G",IF((IJ139/KK139)&gt;0.67,"R","A"))</f>
        <v/>
      </c>
      <c r="KZ139" s="1">
        <f>IF((HQ139/KK139)&lt;0.335,"G",IF((HQ139/KK139)&gt;0.67,"R","A"))</f>
        <v/>
      </c>
      <c r="LA139" s="1">
        <f>IF((IB139/KK139)&lt;0.335,"G",IF((IB139/KK139)&gt;0.67,"R","A"))</f>
        <v/>
      </c>
      <c r="LB139">
        <f>IF(LQ139="1-0",INDEX(Scrape!#REF!,MATCH('HT 1-0'!KP139,Scrape!$B:$B,0)),"")</f>
        <v/>
      </c>
      <c r="LC139">
        <f>IF(LQ139="1-0",INDEX(Scrape!$A:$A,MATCH('HT 1-0'!KP139,Scrape!$B:$B,0)),"")</f>
        <v/>
      </c>
      <c r="LD139">
        <f>IF(LQ139="1-0",INDEX(Scrape!$B:$B,MATCH('HT 1-0'!KP139,Scrape!$B:$B,0)),"")</f>
        <v/>
      </c>
      <c r="LE139">
        <f>IF(LQ139="1-0",INDEX(Scrape!$C:$C,MATCH('HT 1-0'!KP139,Scrape!$B:$B,0)),"")</f>
        <v/>
      </c>
      <c r="LF139">
        <f>IF(LQ139="1-0",INDEX(Scrape!$D:$D,MATCH('HT 1-0'!KP139,Scrape!$B:$B,0)),"")</f>
        <v/>
      </c>
      <c r="LG139">
        <f>IF(LQ139="1-0",INDEX(Scrape!$E:$E,MATCH('HT 1-0'!KP139,Scrape!$B:$B,0)),"")</f>
        <v/>
      </c>
      <c r="LH139">
        <f>IF(LQ139="1-0",INDEX(Scrape!$F:$F,MATCH('HT 1-0'!KP139,Scrape!$B:$B,0)),"")</f>
        <v/>
      </c>
      <c r="LI139">
        <f>IF(LQ139="1-0",INDEX(Scrape!$G:$G,MATCH('HT 1-0'!KP139,Scrape!$B:$B,0)),"")</f>
        <v/>
      </c>
      <c r="LJ139">
        <f>IF(LQ139="1-0",INDEX(Scrape!$H:$H,MATCH('HT 1-0'!KP139,Scrape!$B:$B,0)),"")</f>
        <v/>
      </c>
      <c r="LK139">
        <f>IF(LQ139="1-0",INDEX(Scrape!$I:$I,MATCH('HT 1-0'!KP139,Scrape!$B:$B,0)),"")</f>
        <v/>
      </c>
      <c r="LL139">
        <f>IF(LQ139="1-0",INDEX(Scrape!$J:$J,MATCH('HT 1-0'!KP139,Scrape!$B:$B,0)),"")</f>
        <v/>
      </c>
      <c r="LM139">
        <f>IF(LQ139="1-0",INDEX(Scrape!$K:$K,MATCH('HT 1-0'!KP139,Scrape!$B:$B,0)),"")</f>
        <v/>
      </c>
      <c r="LN139">
        <f>IF(LQ139="1-0",INDEX(Scrape!$L:$L,MATCH('HT 1-0'!KP139,Scrape!$B:$B,0)),"")</f>
        <v/>
      </c>
      <c r="LO139">
        <f>IF(LQ139="1-0",INDEX(Scrape!$M:$M,MATCH('HT 1-0'!KP139,Scrape!$B:$B,0)),"")</f>
        <v/>
      </c>
      <c r="LP139">
        <f>IF(LQ139="1-0",INDEX(Scrape!$N:$N,MATCH('HT 1-0'!KP139,Scrape!$B:$B,0)),"")</f>
        <v/>
      </c>
      <c r="LQ139">
        <f>INDEX(Scrape!$O:$O,MATCH('HT 1-0'!KP139,Scrape!$B:$B,0))</f>
        <v/>
      </c>
      <c r="LR139">
        <f>(1/LJ139)+(1/LI139)+(1/LH139)</f>
        <v/>
      </c>
      <c r="LS139">
        <f>(1/LG139)+(1/LF139)+(1/LE139)</f>
        <v/>
      </c>
      <c r="LT139" s="8">
        <f>IF(INDEX(#REF!,MATCH(KQ139,#REF!,0))=INDEX(#REF!,MATCH(KQ139,#REF!,0)),INDEX(#REF!,MATCH(KQ139,#REF!,0)),"ERROR")</f>
        <v/>
      </c>
      <c r="LU139" s="4">
        <f>IF(KR139="G",2,IF(KR139="R",0.5,IF(KR139="A",1)))</f>
        <v/>
      </c>
      <c r="LV139" s="4">
        <f>IF(KS139="G",0.5,IF(KS139="R",2,IF(KS139="A",1)))</f>
        <v/>
      </c>
      <c r="LW139" s="4">
        <f>IF(KT139="G",2,IF(KT139="R",0.5,IF(KT139="A",1)))</f>
        <v/>
      </c>
      <c r="LX139" s="4">
        <f>IF(KU139="G",0.5,IF(KU139="R",2,IF(KU139="A",1)))</f>
        <v/>
      </c>
      <c r="LY139" s="7">
        <f>(LK139*(LU139+LX139)+(LL139*(LU139+LX139)))</f>
        <v/>
      </c>
      <c r="LZ139" s="7">
        <f>(LN139*(LV139+LW139)+(LO139*(LV139+LW139)))</f>
        <v/>
      </c>
      <c r="MA139" s="11">
        <f>LY139-LZ139</f>
        <v/>
      </c>
      <c r="MB139" s="5">
        <f>MA139+2</f>
        <v/>
      </c>
      <c r="MC139" s="6">
        <f>MA139-2</f>
        <v/>
      </c>
      <c r="MD139" s="4">
        <f>LE139</f>
        <v/>
      </c>
      <c r="ME139" s="9">
        <f>IF(MD139=0,1000,MD139+0.75)</f>
        <v/>
      </c>
      <c r="MF139" s="10">
        <f>IF(MD139=0,0,MD139-0.75)</f>
        <v/>
      </c>
      <c r="MG139" s="4">
        <f>((LM139*(LU139+LX139))-((LP139*(LV139+LW139))))</f>
        <v/>
      </c>
      <c r="MH139" s="9">
        <f>MG139*1.2</f>
        <v/>
      </c>
      <c r="MI139" s="10">
        <f>MG139*0.8</f>
        <v/>
      </c>
      <c r="MJ139">
        <f>IFERROR(NX139,"")</f>
        <v/>
      </c>
      <c r="MK139">
        <f>IFERROR(NY139,"")</f>
        <v/>
      </c>
      <c r="ML139">
        <f>IFERROR(NZ139,"")</f>
        <v/>
      </c>
      <c r="MM139">
        <f>IFERROR(OA139,"")</f>
        <v/>
      </c>
      <c r="MN139">
        <f>IFERROR(OB139,"")</f>
        <v/>
      </c>
      <c r="MO139">
        <f>IFERROR(OC139,"")</f>
        <v/>
      </c>
      <c r="MP139" s="1">
        <f>COUNTIFS(#REF!,LT139,#REF!,1,#REF!,"&gt;="&amp;MC139,#REF!,"&lt;="&amp;MB139,#REF!,"&lt;="&amp;ME139,#REF!,"&gt;="&amp;MF139,#REF!,"="&amp;KV139,#REF!,"="&amp;KX139)</f>
        <v/>
      </c>
      <c r="MQ139" s="1">
        <f>COUNTIFS(#REF!,LT139,#REF!,0,#REF!,"&gt;="&amp;MC139,#REF!,"&lt;="&amp;MB139,#REF!,"&lt;="&amp;ME139,#REF!,"&gt;="&amp;MF139,#REF!,"="&amp;KV139,#REF!,"="&amp;KX139)</f>
        <v/>
      </c>
      <c r="MR139" s="1">
        <f>COUNTIFS(#REF!,LT139,#REF!,1,#REF!,"&gt;="&amp;MC139,#REF!,"&lt;="&amp;MB139,#REF!,"&lt;="&amp;ME139,#REF!,"&gt;="&amp;MF139,#REF!,"="&amp;KW139,#REF!,"="&amp;KY139)</f>
        <v/>
      </c>
      <c r="MS139" s="1">
        <f>COUNTIFS(#REF!,LT139,#REF!,0,#REF!,"&gt;="&amp;MC139,#REF!,"&lt;="&amp;MB139,#REF!,"&lt;="&amp;ME139,#REF!,"&gt;="&amp;MF139,#REF!,"="&amp;KW139,#REF!,"="&amp;KY139)</f>
        <v/>
      </c>
      <c r="MT139" s="1">
        <f>COUNTIFS(#REF!,LT139,#REF!,1,#REF!,"&gt;="&amp;MI139,#REF!,"&lt;="&amp;MH139,#REF!,"&lt;="&amp;ME139,#REF!,"&gt;="&amp;MF139)</f>
        <v/>
      </c>
      <c r="MU139" s="1">
        <f>COUNTIFS(#REF!,LT139,#REF!,0,#REF!,"&gt;="&amp;MI139,#REF!,"&lt;="&amp;MH139,#REF!,"&lt;="&amp;ME139,#REF!,"&gt;="&amp;MF139)</f>
        <v/>
      </c>
      <c r="MV139" s="1">
        <f>COUNTIFS(#REF!,LT139,#REF!,1,#REF!,"&gt;="&amp;MI139,#REF!,"&lt;="&amp;MH139,#REF!,"="&amp;KZ139,#REF!,"="&amp;LA139,#REF!,"&lt;="&amp;ME139,#REF!,"&gt;="&amp;MF139)</f>
        <v/>
      </c>
      <c r="MW139" s="1">
        <f>COUNTIFS(#REF!,LT139,#REF!,0,#REF!,"&gt;="&amp;MI139,#REF!,"&lt;="&amp;MH139,#REF!,"="&amp;KZ139,#REF!,"="&amp;LA139,#REF!,"&lt;="&amp;ME139,#REF!,"&gt;="&amp;MF139)</f>
        <v/>
      </c>
      <c r="MX139" s="1">
        <f>COUNTIFS(#REF!,LT139,#REF!,1,#REF!,"&gt;="&amp;MC139,#REF!,"&lt;="&amp;MB139,#REF!,"&lt;="&amp;ME139,#REF!,"&gt;="&amp;MF139)</f>
        <v/>
      </c>
      <c r="MY139" s="1">
        <f>COUNTIFS(#REF!,LT139,#REF!,0,#REF!,"&gt;="&amp;MC139,#REF!,"&lt;="&amp;MB139,#REF!,"&lt;="&amp;ME139,#REF!,"&gt;="&amp;MF139)</f>
        <v/>
      </c>
      <c r="MZ139" s="1">
        <f>COUNTIFS(#REF!,LT139,#REF!,1,#REF!,"&lt;="&amp;ME139,#REF!,"&gt;="&amp;MF139,#REF!,"="&amp;KV139,#REF!,"="&amp;KX139)</f>
        <v/>
      </c>
      <c r="NA139" s="1">
        <f>COUNTIFS(#REF!,LT139,#REF!,0,#REF!,"&lt;="&amp;ME139,#REF!,"&gt;="&amp;MF139,#REF!,"="&amp;KV139,#REF!,"="&amp;KX139)</f>
        <v/>
      </c>
      <c r="NB139" s="1">
        <f>COUNTIFS(#REF!,LT139,#REF!,1,#REF!,"&lt;="&amp;ME139,#REF!,"&gt;="&amp;MF139,#REF!,"="&amp;KW139,#REF!,"="&amp;KY139)</f>
        <v/>
      </c>
      <c r="NC139" s="1">
        <f>COUNTIFS(#REF!,LT139,#REF!,0,#REF!,"&lt;="&amp;ME139,#REF!,"&gt;="&amp;MF139,#REF!,"="&amp;KW139,#REF!,"="&amp;KY139)</f>
        <v/>
      </c>
      <c r="ND139" s="1">
        <f>MP139+MR139+MT139+MV139+MX139+MZ139+NB139</f>
        <v/>
      </c>
      <c r="NE139" s="1">
        <f>MQ139+MS139+MU139+MW139+MY139+NA139+NC139</f>
        <v/>
      </c>
      <c r="NF139" s="1">
        <f>ND139+NE139</f>
        <v/>
      </c>
      <c r="NG139" s="33">
        <f>ND139/(ND139+NE139)</f>
        <v/>
      </c>
      <c r="NH139" s="3">
        <f>1/NG139</f>
        <v/>
      </c>
      <c r="NI139" s="1">
        <f>LH139</f>
        <v/>
      </c>
      <c r="NJ139" s="79">
        <f>((1-NG139)*(1/(NI139-1))*0.98-(NG139*1))</f>
        <v/>
      </c>
      <c r="NK139" s="34">
        <f>IF(LR139&lt;0.9,0,IF(AND(LR139&gt;1.1),0,1))</f>
        <v/>
      </c>
      <c r="NL139" s="34">
        <f>IF(LS139&lt;0.9,0,IF(AND(LS139&gt;1.1),0,1))</f>
        <v/>
      </c>
      <c r="NM139" s="32">
        <f>IF(NF139&gt;99,1,0)</f>
        <v/>
      </c>
      <c r="NN139" s="32">
        <f>IF(NJ139&gt;0.0799,1,0)</f>
        <v/>
      </c>
      <c r="NO139" s="32">
        <f>IF(NJ139&gt;NQ139,1,0)</f>
        <v/>
      </c>
      <c r="NP139" s="32">
        <f>NM139+NN139+NO139+NK139+NL139</f>
        <v/>
      </c>
      <c r="NQ139" s="79">
        <f>(((100*NG139)*(NI139-1)*0.98)-((1-NG139)*100))/100</f>
        <v/>
      </c>
      <c r="NR139" s="34">
        <f>IF(LR139&lt;0.9,0,IF(AND(LR139&gt;1.1),0,1))</f>
        <v/>
      </c>
      <c r="NS139" s="34">
        <f>IF(LS139&lt;0.9,0,IF(AND(LS139&gt;1.1),0,1))</f>
        <v/>
      </c>
      <c r="NT139" s="32">
        <f>IF(NF139&gt;99,1,0)</f>
        <v/>
      </c>
      <c r="NU139" s="32">
        <f>IF(NQ139&gt;0.0799,1,0)</f>
        <v/>
      </c>
      <c r="NV139" s="32">
        <f>IF(NQ139&gt;NJ139,1,0)</f>
        <v/>
      </c>
      <c r="NW139" s="32">
        <f>NT139+NU139+NV139+NR139+NS139</f>
        <v/>
      </c>
      <c r="NX139">
        <f>IF(NP139=5,"LayHome1-0",IF(AND(NW139=5),"BackHome1-0",""))</f>
        <v/>
      </c>
      <c r="NY139">
        <f>IF(NP139=5,KN139,IF(AND(NW139=5),KN139,""))</f>
        <v/>
      </c>
      <c r="NZ139">
        <f>IF(NP139=5,"Match Odds",IF(AND(NW139=5),"Match Odds",""))</f>
        <v/>
      </c>
      <c r="OA139">
        <f>IF(NP139=5,KP139,IF(AND(NW139=5),KP139,""))</f>
        <v/>
      </c>
      <c r="OB139">
        <f>IF(NP139=5,"MATCH_ODDS",IF(AND(NW139=5),"MATCH_ODDS",""))</f>
        <v/>
      </c>
      <c r="OC139">
        <f>IF(NP139=5,"LAY",IF(AND(NW139=5),"BACK",""))</f>
        <v/>
      </c>
    </row>
    <row r="140" ht="16.5" customHeight="1" thickBot="1" thickTop="1">
      <c r="A140" s="2" t="n"/>
      <c r="KN140" s="1">
        <f>IF(INDEX(#REF!,MATCH('HT 1-0'!D140,#REF!,0))=INDEX(#REF!,MATCH('HT 1-0'!D140,#REF!,0)),INDEX(#REF!,MATCH('HT 1-0'!D140,#REF!,0)),"ERROR")</f>
        <v/>
      </c>
      <c r="KO140" s="1">
        <f>IF(INDEX(#REF!,MATCH('HT 1-0'!E140,#REF!,0))=INDEX(#REF!,MATCH('HT 1-0'!E140,#REF!,0)),INDEX(#REF!,MATCH('HT 1-0'!E140,#REF!,0)),"ERROR")</f>
        <v/>
      </c>
      <c r="KP140" s="1">
        <f>KN140&amp;" v "&amp;KO140</f>
        <v/>
      </c>
      <c r="KQ140">
        <f>B140&amp;"_"&amp;C140</f>
        <v/>
      </c>
      <c r="KR140" s="1">
        <f>IF((HW140/KK140)&lt;0.335,"G",IF((HW140/KK140)&gt;0.67,"R","A"))</f>
        <v/>
      </c>
      <c r="KS140" s="1">
        <f>IF((HX140/KK140)&lt;0.335,"G",IF((HX140/KK140)&gt;0.67,"R","A"))</f>
        <v/>
      </c>
      <c r="KT140" s="1">
        <f>IF((IH140/KK140)&lt;0.335,"G",IF((IH140/KK140)&gt;0.67,"R","A"))</f>
        <v/>
      </c>
      <c r="KU140" s="1">
        <f>IF((II140/KK140)&lt;0.335,"G",IF((II140/KK140)&gt;0.67,"R","A"))</f>
        <v/>
      </c>
      <c r="KV140" s="1">
        <f>IF((HZ140/KK140)&lt;0.335,"G",IF((HZ140/KK140)&gt;0.67,"R","A"))</f>
        <v/>
      </c>
      <c r="KW140" s="1">
        <f>IF((HY140/KK140)&lt;0.335,"G",IF((HY140/KK140)&gt;0.67,"R","A"))</f>
        <v/>
      </c>
      <c r="KX140" s="1">
        <f>IF((IK140/KK140)&lt;0.335,"G",IF((IK140/KK140)&gt;0.67,"R","A"))</f>
        <v/>
      </c>
      <c r="KY140" s="1">
        <f>IF((IJ140/KK140)&lt;0.335,"G",IF((IJ140/KK140)&gt;0.67,"R","A"))</f>
        <v/>
      </c>
      <c r="KZ140" s="1">
        <f>IF((HQ140/KK140)&lt;0.335,"G",IF((HQ140/KK140)&gt;0.67,"R","A"))</f>
        <v/>
      </c>
      <c r="LA140" s="1">
        <f>IF((IB140/KK140)&lt;0.335,"G",IF((IB140/KK140)&gt;0.67,"R","A"))</f>
        <v/>
      </c>
      <c r="LB140">
        <f>IF(LQ140="1-0",INDEX(Scrape!#REF!,MATCH('HT 1-0'!KP140,Scrape!$B:$B,0)),"")</f>
        <v/>
      </c>
      <c r="LC140">
        <f>IF(LQ140="1-0",INDEX(Scrape!$A:$A,MATCH('HT 1-0'!KP140,Scrape!$B:$B,0)),"")</f>
        <v/>
      </c>
      <c r="LD140">
        <f>IF(LQ140="1-0",INDEX(Scrape!$B:$B,MATCH('HT 1-0'!KP140,Scrape!$B:$B,0)),"")</f>
        <v/>
      </c>
      <c r="LE140">
        <f>IF(LQ140="1-0",INDEX(Scrape!$C:$C,MATCH('HT 1-0'!KP140,Scrape!$B:$B,0)),"")</f>
        <v/>
      </c>
      <c r="LF140">
        <f>IF(LQ140="1-0",INDEX(Scrape!$D:$D,MATCH('HT 1-0'!KP140,Scrape!$B:$B,0)),"")</f>
        <v/>
      </c>
      <c r="LG140">
        <f>IF(LQ140="1-0",INDEX(Scrape!$E:$E,MATCH('HT 1-0'!KP140,Scrape!$B:$B,0)),"")</f>
        <v/>
      </c>
      <c r="LH140">
        <f>IF(LQ140="1-0",INDEX(Scrape!$F:$F,MATCH('HT 1-0'!KP140,Scrape!$B:$B,0)),"")</f>
        <v/>
      </c>
      <c r="LI140">
        <f>IF(LQ140="1-0",INDEX(Scrape!$G:$G,MATCH('HT 1-0'!KP140,Scrape!$B:$B,0)),"")</f>
        <v/>
      </c>
      <c r="LJ140">
        <f>IF(LQ140="1-0",INDEX(Scrape!$H:$H,MATCH('HT 1-0'!KP140,Scrape!$B:$B,0)),"")</f>
        <v/>
      </c>
      <c r="LK140">
        <f>IF(LQ140="1-0",INDEX(Scrape!$I:$I,MATCH('HT 1-0'!KP140,Scrape!$B:$B,0)),"")</f>
        <v/>
      </c>
      <c r="LL140">
        <f>IF(LQ140="1-0",INDEX(Scrape!$J:$J,MATCH('HT 1-0'!KP140,Scrape!$B:$B,0)),"")</f>
        <v/>
      </c>
      <c r="LM140">
        <f>IF(LQ140="1-0",INDEX(Scrape!$K:$K,MATCH('HT 1-0'!KP140,Scrape!$B:$B,0)),"")</f>
        <v/>
      </c>
      <c r="LN140">
        <f>IF(LQ140="1-0",INDEX(Scrape!$L:$L,MATCH('HT 1-0'!KP140,Scrape!$B:$B,0)),"")</f>
        <v/>
      </c>
      <c r="LO140">
        <f>IF(LQ140="1-0",INDEX(Scrape!$M:$M,MATCH('HT 1-0'!KP140,Scrape!$B:$B,0)),"")</f>
        <v/>
      </c>
      <c r="LP140">
        <f>IF(LQ140="1-0",INDEX(Scrape!$N:$N,MATCH('HT 1-0'!KP140,Scrape!$B:$B,0)),"")</f>
        <v/>
      </c>
      <c r="LQ140">
        <f>INDEX(Scrape!$O:$O,MATCH('HT 1-0'!KP140,Scrape!$B:$B,0))</f>
        <v/>
      </c>
      <c r="LR140">
        <f>(1/LJ140)+(1/LI140)+(1/LH140)</f>
        <v/>
      </c>
      <c r="LS140">
        <f>(1/LG140)+(1/LF140)+(1/LE140)</f>
        <v/>
      </c>
      <c r="LT140" s="8">
        <f>IF(INDEX(#REF!,MATCH(KQ140,#REF!,0))=INDEX(#REF!,MATCH(KQ140,#REF!,0)),INDEX(#REF!,MATCH(KQ140,#REF!,0)),"ERROR")</f>
        <v/>
      </c>
      <c r="LU140" s="4">
        <f>IF(KR140="G",2,IF(KR140="R",0.5,IF(KR140="A",1)))</f>
        <v/>
      </c>
      <c r="LV140" s="4">
        <f>IF(KS140="G",0.5,IF(KS140="R",2,IF(KS140="A",1)))</f>
        <v/>
      </c>
      <c r="LW140" s="4">
        <f>IF(KT140="G",2,IF(KT140="R",0.5,IF(KT140="A",1)))</f>
        <v/>
      </c>
      <c r="LX140" s="4">
        <f>IF(KU140="G",0.5,IF(KU140="R",2,IF(KU140="A",1)))</f>
        <v/>
      </c>
      <c r="LY140" s="7">
        <f>(LK140*(LU140+LX140)+(LL140*(LU140+LX140)))</f>
        <v/>
      </c>
      <c r="LZ140" s="7">
        <f>(LN140*(LV140+LW140)+(LO140*(LV140+LW140)))</f>
        <v/>
      </c>
      <c r="MA140" s="11">
        <f>LY140-LZ140</f>
        <v/>
      </c>
      <c r="MB140" s="5">
        <f>MA140+2</f>
        <v/>
      </c>
      <c r="MC140" s="6">
        <f>MA140-2</f>
        <v/>
      </c>
      <c r="MD140" s="4">
        <f>LE140</f>
        <v/>
      </c>
      <c r="ME140" s="9">
        <f>IF(MD140=0,1000,MD140+0.75)</f>
        <v/>
      </c>
      <c r="MF140" s="10">
        <f>IF(MD140=0,0,MD140-0.75)</f>
        <v/>
      </c>
      <c r="MG140" s="4">
        <f>((LM140*(LU140+LX140))-((LP140*(LV140+LW140))))</f>
        <v/>
      </c>
      <c r="MH140" s="9">
        <f>MG140*1.2</f>
        <v/>
      </c>
      <c r="MI140" s="10">
        <f>MG140*0.8</f>
        <v/>
      </c>
      <c r="MJ140">
        <f>IFERROR(NX140,"")</f>
        <v/>
      </c>
      <c r="MK140">
        <f>IFERROR(NY140,"")</f>
        <v/>
      </c>
      <c r="ML140">
        <f>IFERROR(NZ140,"")</f>
        <v/>
      </c>
      <c r="MM140">
        <f>IFERROR(OA140,"")</f>
        <v/>
      </c>
      <c r="MN140">
        <f>IFERROR(OB140,"")</f>
        <v/>
      </c>
      <c r="MO140">
        <f>IFERROR(OC140,"")</f>
        <v/>
      </c>
      <c r="MP140" s="1">
        <f>COUNTIFS(#REF!,LT140,#REF!,1,#REF!,"&gt;="&amp;MC140,#REF!,"&lt;="&amp;MB140,#REF!,"&lt;="&amp;ME140,#REF!,"&gt;="&amp;MF140,#REF!,"="&amp;KV140,#REF!,"="&amp;KX140)</f>
        <v/>
      </c>
      <c r="MQ140" s="1">
        <f>COUNTIFS(#REF!,LT140,#REF!,0,#REF!,"&gt;="&amp;MC140,#REF!,"&lt;="&amp;MB140,#REF!,"&lt;="&amp;ME140,#REF!,"&gt;="&amp;MF140,#REF!,"="&amp;KV140,#REF!,"="&amp;KX140)</f>
        <v/>
      </c>
      <c r="MR140" s="1">
        <f>COUNTIFS(#REF!,LT140,#REF!,1,#REF!,"&gt;="&amp;MC140,#REF!,"&lt;="&amp;MB140,#REF!,"&lt;="&amp;ME140,#REF!,"&gt;="&amp;MF140,#REF!,"="&amp;KW140,#REF!,"="&amp;KY140)</f>
        <v/>
      </c>
      <c r="MS140" s="1">
        <f>COUNTIFS(#REF!,LT140,#REF!,0,#REF!,"&gt;="&amp;MC140,#REF!,"&lt;="&amp;MB140,#REF!,"&lt;="&amp;ME140,#REF!,"&gt;="&amp;MF140,#REF!,"="&amp;KW140,#REF!,"="&amp;KY140)</f>
        <v/>
      </c>
      <c r="MT140" s="1">
        <f>COUNTIFS(#REF!,LT140,#REF!,1,#REF!,"&gt;="&amp;MI140,#REF!,"&lt;="&amp;MH140,#REF!,"&lt;="&amp;ME140,#REF!,"&gt;="&amp;MF140)</f>
        <v/>
      </c>
      <c r="MU140" s="1">
        <f>COUNTIFS(#REF!,LT140,#REF!,0,#REF!,"&gt;="&amp;MI140,#REF!,"&lt;="&amp;MH140,#REF!,"&lt;="&amp;ME140,#REF!,"&gt;="&amp;MF140)</f>
        <v/>
      </c>
      <c r="MV140" s="1">
        <f>COUNTIFS(#REF!,LT140,#REF!,1,#REF!,"&gt;="&amp;MI140,#REF!,"&lt;="&amp;MH140,#REF!,"="&amp;KZ140,#REF!,"="&amp;LA140,#REF!,"&lt;="&amp;ME140,#REF!,"&gt;="&amp;MF140)</f>
        <v/>
      </c>
      <c r="MW140" s="1">
        <f>COUNTIFS(#REF!,LT140,#REF!,0,#REF!,"&gt;="&amp;MI140,#REF!,"&lt;="&amp;MH140,#REF!,"="&amp;KZ140,#REF!,"="&amp;LA140,#REF!,"&lt;="&amp;ME140,#REF!,"&gt;="&amp;MF140)</f>
        <v/>
      </c>
      <c r="MX140" s="1">
        <f>COUNTIFS(#REF!,LT140,#REF!,1,#REF!,"&gt;="&amp;MC140,#REF!,"&lt;="&amp;MB140,#REF!,"&lt;="&amp;ME140,#REF!,"&gt;="&amp;MF140)</f>
        <v/>
      </c>
      <c r="MY140" s="1">
        <f>COUNTIFS(#REF!,LT140,#REF!,0,#REF!,"&gt;="&amp;MC140,#REF!,"&lt;="&amp;MB140,#REF!,"&lt;="&amp;ME140,#REF!,"&gt;="&amp;MF140)</f>
        <v/>
      </c>
      <c r="MZ140" s="1">
        <f>COUNTIFS(#REF!,LT140,#REF!,1,#REF!,"&lt;="&amp;ME140,#REF!,"&gt;="&amp;MF140,#REF!,"="&amp;KV140,#REF!,"="&amp;KX140)</f>
        <v/>
      </c>
      <c r="NA140" s="1">
        <f>COUNTIFS(#REF!,LT140,#REF!,0,#REF!,"&lt;="&amp;ME140,#REF!,"&gt;="&amp;MF140,#REF!,"="&amp;KV140,#REF!,"="&amp;KX140)</f>
        <v/>
      </c>
      <c r="NB140" s="1">
        <f>COUNTIFS(#REF!,LT140,#REF!,1,#REF!,"&lt;="&amp;ME140,#REF!,"&gt;="&amp;MF140,#REF!,"="&amp;KW140,#REF!,"="&amp;KY140)</f>
        <v/>
      </c>
      <c r="NC140" s="1">
        <f>COUNTIFS(#REF!,LT140,#REF!,0,#REF!,"&lt;="&amp;ME140,#REF!,"&gt;="&amp;MF140,#REF!,"="&amp;KW140,#REF!,"="&amp;KY140)</f>
        <v/>
      </c>
      <c r="ND140" s="1">
        <f>MP140+MR140+MT140+MV140+MX140+MZ140+NB140</f>
        <v/>
      </c>
      <c r="NE140" s="1">
        <f>MQ140+MS140+MU140+MW140+MY140+NA140+NC140</f>
        <v/>
      </c>
      <c r="NF140" s="1">
        <f>ND140+NE140</f>
        <v/>
      </c>
      <c r="NG140" s="33">
        <f>ND140/(ND140+NE140)</f>
        <v/>
      </c>
      <c r="NH140" s="3">
        <f>1/NG140</f>
        <v/>
      </c>
      <c r="NI140" s="1">
        <f>LH140</f>
        <v/>
      </c>
      <c r="NJ140" s="79">
        <f>((1-NG140)*(1/(NI140-1))*0.98-(NG140*1))</f>
        <v/>
      </c>
      <c r="NK140" s="34">
        <f>IF(LR140&lt;0.9,0,IF(AND(LR140&gt;1.1),0,1))</f>
        <v/>
      </c>
      <c r="NL140" s="34">
        <f>IF(LS140&lt;0.9,0,IF(AND(LS140&gt;1.1),0,1))</f>
        <v/>
      </c>
      <c r="NM140" s="32">
        <f>IF(NF140&gt;99,1,0)</f>
        <v/>
      </c>
      <c r="NN140" s="32">
        <f>IF(NJ140&gt;0.0799,1,0)</f>
        <v/>
      </c>
      <c r="NO140" s="32">
        <f>IF(NJ140&gt;NQ140,1,0)</f>
        <v/>
      </c>
      <c r="NP140" s="32">
        <f>NM140+NN140+NO140+NK140+NL140</f>
        <v/>
      </c>
      <c r="NQ140" s="79">
        <f>(((100*NG140)*(NI140-1)*0.98)-((1-NG140)*100))/100</f>
        <v/>
      </c>
      <c r="NR140" s="34">
        <f>IF(LR140&lt;0.9,0,IF(AND(LR140&gt;1.1),0,1))</f>
        <v/>
      </c>
      <c r="NS140" s="34">
        <f>IF(LS140&lt;0.9,0,IF(AND(LS140&gt;1.1),0,1))</f>
        <v/>
      </c>
      <c r="NT140" s="32">
        <f>IF(NF140&gt;99,1,0)</f>
        <v/>
      </c>
      <c r="NU140" s="32">
        <f>IF(NQ140&gt;0.0799,1,0)</f>
        <v/>
      </c>
      <c r="NV140" s="32">
        <f>IF(NQ140&gt;NJ140,1,0)</f>
        <v/>
      </c>
      <c r="NW140" s="32">
        <f>NT140+NU140+NV140+NR140+NS140</f>
        <v/>
      </c>
      <c r="NX140">
        <f>IF(NP140=5,"LayHome1-0",IF(AND(NW140=5),"BackHome1-0",""))</f>
        <v/>
      </c>
      <c r="NY140">
        <f>IF(NP140=5,KN140,IF(AND(NW140=5),KN140,""))</f>
        <v/>
      </c>
      <c r="NZ140">
        <f>IF(NP140=5,"Match Odds",IF(AND(NW140=5),"Match Odds",""))</f>
        <v/>
      </c>
      <c r="OA140">
        <f>IF(NP140=5,KP140,IF(AND(NW140=5),KP140,""))</f>
        <v/>
      </c>
      <c r="OB140">
        <f>IF(NP140=5,"MATCH_ODDS",IF(AND(NW140=5),"MATCH_ODDS",""))</f>
        <v/>
      </c>
      <c r="OC140">
        <f>IF(NP140=5,"LAY",IF(AND(NW140=5),"BACK",""))</f>
        <v/>
      </c>
    </row>
    <row r="141" ht="16.5" customHeight="1" thickBot="1" thickTop="1">
      <c r="A141" s="2" t="n"/>
      <c r="KN141" s="1">
        <f>IF(INDEX(#REF!,MATCH('HT 1-0'!D141,#REF!,0))=INDEX(#REF!,MATCH('HT 1-0'!D141,#REF!,0)),INDEX(#REF!,MATCH('HT 1-0'!D141,#REF!,0)),"ERROR")</f>
        <v/>
      </c>
      <c r="KO141" s="1">
        <f>IF(INDEX(#REF!,MATCH('HT 1-0'!E141,#REF!,0))=INDEX(#REF!,MATCH('HT 1-0'!E141,#REF!,0)),INDEX(#REF!,MATCH('HT 1-0'!E141,#REF!,0)),"ERROR")</f>
        <v/>
      </c>
      <c r="KP141" s="1">
        <f>KN141&amp;" v "&amp;KO141</f>
        <v/>
      </c>
      <c r="KQ141">
        <f>B141&amp;"_"&amp;C141</f>
        <v/>
      </c>
      <c r="KR141" s="1">
        <f>IF((HW141/KK141)&lt;0.335,"G",IF((HW141/KK141)&gt;0.67,"R","A"))</f>
        <v/>
      </c>
      <c r="KS141" s="1">
        <f>IF((HX141/KK141)&lt;0.335,"G",IF((HX141/KK141)&gt;0.67,"R","A"))</f>
        <v/>
      </c>
      <c r="KT141" s="1">
        <f>IF((IH141/KK141)&lt;0.335,"G",IF((IH141/KK141)&gt;0.67,"R","A"))</f>
        <v/>
      </c>
      <c r="KU141" s="1">
        <f>IF((II141/KK141)&lt;0.335,"G",IF((II141/KK141)&gt;0.67,"R","A"))</f>
        <v/>
      </c>
      <c r="KV141" s="1">
        <f>IF((HZ141/KK141)&lt;0.335,"G",IF((HZ141/KK141)&gt;0.67,"R","A"))</f>
        <v/>
      </c>
      <c r="KW141" s="1">
        <f>IF((HY141/KK141)&lt;0.335,"G",IF((HY141/KK141)&gt;0.67,"R","A"))</f>
        <v/>
      </c>
      <c r="KX141" s="1">
        <f>IF((IK141/KK141)&lt;0.335,"G",IF((IK141/KK141)&gt;0.67,"R","A"))</f>
        <v/>
      </c>
      <c r="KY141" s="1">
        <f>IF((IJ141/KK141)&lt;0.335,"G",IF((IJ141/KK141)&gt;0.67,"R","A"))</f>
        <v/>
      </c>
      <c r="KZ141" s="1">
        <f>IF((HQ141/KK141)&lt;0.335,"G",IF((HQ141/KK141)&gt;0.67,"R","A"))</f>
        <v/>
      </c>
      <c r="LA141" s="1">
        <f>IF((IB141/KK141)&lt;0.335,"G",IF((IB141/KK141)&gt;0.67,"R","A"))</f>
        <v/>
      </c>
      <c r="LB141">
        <f>IF(LQ141="1-0",INDEX(Scrape!#REF!,MATCH('HT 1-0'!KP141,Scrape!$B:$B,0)),"")</f>
        <v/>
      </c>
      <c r="LC141">
        <f>IF(LQ141="1-0",INDEX(Scrape!$A:$A,MATCH('HT 1-0'!KP141,Scrape!$B:$B,0)),"")</f>
        <v/>
      </c>
      <c r="LD141">
        <f>IF(LQ141="1-0",INDEX(Scrape!$B:$B,MATCH('HT 1-0'!KP141,Scrape!$B:$B,0)),"")</f>
        <v/>
      </c>
      <c r="LE141">
        <f>IF(LQ141="1-0",INDEX(Scrape!$C:$C,MATCH('HT 1-0'!KP141,Scrape!$B:$B,0)),"")</f>
        <v/>
      </c>
      <c r="LF141">
        <f>IF(LQ141="1-0",INDEX(Scrape!$D:$D,MATCH('HT 1-0'!KP141,Scrape!$B:$B,0)),"")</f>
        <v/>
      </c>
      <c r="LG141">
        <f>IF(LQ141="1-0",INDEX(Scrape!$E:$E,MATCH('HT 1-0'!KP141,Scrape!$B:$B,0)),"")</f>
        <v/>
      </c>
      <c r="LH141">
        <f>IF(LQ141="1-0",INDEX(Scrape!$F:$F,MATCH('HT 1-0'!KP141,Scrape!$B:$B,0)),"")</f>
        <v/>
      </c>
      <c r="LI141">
        <f>IF(LQ141="1-0",INDEX(Scrape!$G:$G,MATCH('HT 1-0'!KP141,Scrape!$B:$B,0)),"")</f>
        <v/>
      </c>
      <c r="LJ141">
        <f>IF(LQ141="1-0",INDEX(Scrape!$H:$H,MATCH('HT 1-0'!KP141,Scrape!$B:$B,0)),"")</f>
        <v/>
      </c>
      <c r="LK141">
        <f>IF(LQ141="1-0",INDEX(Scrape!$I:$I,MATCH('HT 1-0'!KP141,Scrape!$B:$B,0)),"")</f>
        <v/>
      </c>
      <c r="LL141">
        <f>IF(LQ141="1-0",INDEX(Scrape!$J:$J,MATCH('HT 1-0'!KP141,Scrape!$B:$B,0)),"")</f>
        <v/>
      </c>
      <c r="LM141">
        <f>IF(LQ141="1-0",INDEX(Scrape!$K:$K,MATCH('HT 1-0'!KP141,Scrape!$B:$B,0)),"")</f>
        <v/>
      </c>
      <c r="LN141">
        <f>IF(LQ141="1-0",INDEX(Scrape!$L:$L,MATCH('HT 1-0'!KP141,Scrape!$B:$B,0)),"")</f>
        <v/>
      </c>
      <c r="LO141">
        <f>IF(LQ141="1-0",INDEX(Scrape!$M:$M,MATCH('HT 1-0'!KP141,Scrape!$B:$B,0)),"")</f>
        <v/>
      </c>
      <c r="LP141">
        <f>IF(LQ141="1-0",INDEX(Scrape!$N:$N,MATCH('HT 1-0'!KP141,Scrape!$B:$B,0)),"")</f>
        <v/>
      </c>
      <c r="LQ141">
        <f>INDEX(Scrape!$O:$O,MATCH('HT 1-0'!KP141,Scrape!$B:$B,0))</f>
        <v/>
      </c>
      <c r="LR141">
        <f>(1/LJ141)+(1/LI141)+(1/LH141)</f>
        <v/>
      </c>
      <c r="LS141">
        <f>(1/LG141)+(1/LF141)+(1/LE141)</f>
        <v/>
      </c>
      <c r="LT141" s="8">
        <f>IF(INDEX(#REF!,MATCH(KQ141,#REF!,0))=INDEX(#REF!,MATCH(KQ141,#REF!,0)),INDEX(#REF!,MATCH(KQ141,#REF!,0)),"ERROR")</f>
        <v/>
      </c>
      <c r="LU141" s="4">
        <f>IF(KR141="G",2,IF(KR141="R",0.5,IF(KR141="A",1)))</f>
        <v/>
      </c>
      <c r="LV141" s="4">
        <f>IF(KS141="G",0.5,IF(KS141="R",2,IF(KS141="A",1)))</f>
        <v/>
      </c>
      <c r="LW141" s="4">
        <f>IF(KT141="G",2,IF(KT141="R",0.5,IF(KT141="A",1)))</f>
        <v/>
      </c>
      <c r="LX141" s="4">
        <f>IF(KU141="G",0.5,IF(KU141="R",2,IF(KU141="A",1)))</f>
        <v/>
      </c>
      <c r="LY141" s="7">
        <f>(LK141*(LU141+LX141)+(LL141*(LU141+LX141)))</f>
        <v/>
      </c>
      <c r="LZ141" s="7">
        <f>(LN141*(LV141+LW141)+(LO141*(LV141+LW141)))</f>
        <v/>
      </c>
      <c r="MA141" s="11">
        <f>LY141-LZ141</f>
        <v/>
      </c>
      <c r="MB141" s="5">
        <f>MA141+2</f>
        <v/>
      </c>
      <c r="MC141" s="6">
        <f>MA141-2</f>
        <v/>
      </c>
      <c r="MD141" s="4">
        <f>LE141</f>
        <v/>
      </c>
      <c r="ME141" s="9">
        <f>IF(MD141=0,1000,MD141+0.75)</f>
        <v/>
      </c>
      <c r="MF141" s="10">
        <f>IF(MD141=0,0,MD141-0.75)</f>
        <v/>
      </c>
      <c r="MG141" s="4">
        <f>((LM141*(LU141+LX141))-((LP141*(LV141+LW141))))</f>
        <v/>
      </c>
      <c r="MH141" s="9">
        <f>MG141*1.2</f>
        <v/>
      </c>
      <c r="MI141" s="10">
        <f>MG141*0.8</f>
        <v/>
      </c>
      <c r="MJ141">
        <f>IFERROR(NX141,"")</f>
        <v/>
      </c>
      <c r="MK141">
        <f>IFERROR(NY141,"")</f>
        <v/>
      </c>
      <c r="ML141">
        <f>IFERROR(NZ141,"")</f>
        <v/>
      </c>
      <c r="MM141">
        <f>IFERROR(OA141,"")</f>
        <v/>
      </c>
      <c r="MN141">
        <f>IFERROR(OB141,"")</f>
        <v/>
      </c>
      <c r="MO141">
        <f>IFERROR(OC141,"")</f>
        <v/>
      </c>
      <c r="MP141" s="1">
        <f>COUNTIFS(#REF!,LT141,#REF!,1,#REF!,"&gt;="&amp;MC141,#REF!,"&lt;="&amp;MB141,#REF!,"&lt;="&amp;ME141,#REF!,"&gt;="&amp;MF141,#REF!,"="&amp;KV141,#REF!,"="&amp;KX141)</f>
        <v/>
      </c>
      <c r="MQ141" s="1">
        <f>COUNTIFS(#REF!,LT141,#REF!,0,#REF!,"&gt;="&amp;MC141,#REF!,"&lt;="&amp;MB141,#REF!,"&lt;="&amp;ME141,#REF!,"&gt;="&amp;MF141,#REF!,"="&amp;KV141,#REF!,"="&amp;KX141)</f>
        <v/>
      </c>
      <c r="MR141" s="1">
        <f>COUNTIFS(#REF!,LT141,#REF!,1,#REF!,"&gt;="&amp;MC141,#REF!,"&lt;="&amp;MB141,#REF!,"&lt;="&amp;ME141,#REF!,"&gt;="&amp;MF141,#REF!,"="&amp;KW141,#REF!,"="&amp;KY141)</f>
        <v/>
      </c>
      <c r="MS141" s="1">
        <f>COUNTIFS(#REF!,LT141,#REF!,0,#REF!,"&gt;="&amp;MC141,#REF!,"&lt;="&amp;MB141,#REF!,"&lt;="&amp;ME141,#REF!,"&gt;="&amp;MF141,#REF!,"="&amp;KW141,#REF!,"="&amp;KY141)</f>
        <v/>
      </c>
      <c r="MT141" s="1">
        <f>COUNTIFS(#REF!,LT141,#REF!,1,#REF!,"&gt;="&amp;MI141,#REF!,"&lt;="&amp;MH141,#REF!,"&lt;="&amp;ME141,#REF!,"&gt;="&amp;MF141)</f>
        <v/>
      </c>
      <c r="MU141" s="1">
        <f>COUNTIFS(#REF!,LT141,#REF!,0,#REF!,"&gt;="&amp;MI141,#REF!,"&lt;="&amp;MH141,#REF!,"&lt;="&amp;ME141,#REF!,"&gt;="&amp;MF141)</f>
        <v/>
      </c>
      <c r="MV141" s="1">
        <f>COUNTIFS(#REF!,LT141,#REF!,1,#REF!,"&gt;="&amp;MI141,#REF!,"&lt;="&amp;MH141,#REF!,"="&amp;KZ141,#REF!,"="&amp;LA141,#REF!,"&lt;="&amp;ME141,#REF!,"&gt;="&amp;MF141)</f>
        <v/>
      </c>
      <c r="MW141" s="1">
        <f>COUNTIFS(#REF!,LT141,#REF!,0,#REF!,"&gt;="&amp;MI141,#REF!,"&lt;="&amp;MH141,#REF!,"="&amp;KZ141,#REF!,"="&amp;LA141,#REF!,"&lt;="&amp;ME141,#REF!,"&gt;="&amp;MF141)</f>
        <v/>
      </c>
      <c r="MX141" s="1">
        <f>COUNTIFS(#REF!,LT141,#REF!,1,#REF!,"&gt;="&amp;MC141,#REF!,"&lt;="&amp;MB141,#REF!,"&lt;="&amp;ME141,#REF!,"&gt;="&amp;MF141)</f>
        <v/>
      </c>
      <c r="MY141" s="1">
        <f>COUNTIFS(#REF!,LT141,#REF!,0,#REF!,"&gt;="&amp;MC141,#REF!,"&lt;="&amp;MB141,#REF!,"&lt;="&amp;ME141,#REF!,"&gt;="&amp;MF141)</f>
        <v/>
      </c>
      <c r="MZ141" s="1">
        <f>COUNTIFS(#REF!,LT141,#REF!,1,#REF!,"&lt;="&amp;ME141,#REF!,"&gt;="&amp;MF141,#REF!,"="&amp;KV141,#REF!,"="&amp;KX141)</f>
        <v/>
      </c>
      <c r="NA141" s="1">
        <f>COUNTIFS(#REF!,LT141,#REF!,0,#REF!,"&lt;="&amp;ME141,#REF!,"&gt;="&amp;MF141,#REF!,"="&amp;KV141,#REF!,"="&amp;KX141)</f>
        <v/>
      </c>
      <c r="NB141" s="1">
        <f>COUNTIFS(#REF!,LT141,#REF!,1,#REF!,"&lt;="&amp;ME141,#REF!,"&gt;="&amp;MF141,#REF!,"="&amp;KW141,#REF!,"="&amp;KY141)</f>
        <v/>
      </c>
      <c r="NC141" s="1">
        <f>COUNTIFS(#REF!,LT141,#REF!,0,#REF!,"&lt;="&amp;ME141,#REF!,"&gt;="&amp;MF141,#REF!,"="&amp;KW141,#REF!,"="&amp;KY141)</f>
        <v/>
      </c>
      <c r="ND141" s="1">
        <f>MP141+MR141+MT141+MV141+MX141+MZ141+NB141</f>
        <v/>
      </c>
      <c r="NE141" s="1">
        <f>MQ141+MS141+MU141+MW141+MY141+NA141+NC141</f>
        <v/>
      </c>
      <c r="NF141" s="1">
        <f>ND141+NE141</f>
        <v/>
      </c>
      <c r="NG141" s="33">
        <f>ND141/(ND141+NE141)</f>
        <v/>
      </c>
      <c r="NH141" s="3">
        <f>1/NG141</f>
        <v/>
      </c>
      <c r="NI141" s="1">
        <f>LH141</f>
        <v/>
      </c>
      <c r="NJ141" s="79">
        <f>((1-NG141)*(1/(NI141-1))*0.98-(NG141*1))</f>
        <v/>
      </c>
      <c r="NK141" s="34">
        <f>IF(LR141&lt;0.9,0,IF(AND(LR141&gt;1.1),0,1))</f>
        <v/>
      </c>
      <c r="NL141" s="34">
        <f>IF(LS141&lt;0.9,0,IF(AND(LS141&gt;1.1),0,1))</f>
        <v/>
      </c>
      <c r="NM141" s="32">
        <f>IF(NF141&gt;99,1,0)</f>
        <v/>
      </c>
      <c r="NN141" s="32">
        <f>IF(NJ141&gt;0.0799,1,0)</f>
        <v/>
      </c>
      <c r="NO141" s="32">
        <f>IF(NJ141&gt;NQ141,1,0)</f>
        <v/>
      </c>
      <c r="NP141" s="32">
        <f>NM141+NN141+NO141+NK141+NL141</f>
        <v/>
      </c>
      <c r="NQ141" s="79">
        <f>(((100*NG141)*(NI141-1)*0.98)-((1-NG141)*100))/100</f>
        <v/>
      </c>
      <c r="NR141" s="34">
        <f>IF(LR141&lt;0.9,0,IF(AND(LR141&gt;1.1),0,1))</f>
        <v/>
      </c>
      <c r="NS141" s="34">
        <f>IF(LS141&lt;0.9,0,IF(AND(LS141&gt;1.1),0,1))</f>
        <v/>
      </c>
      <c r="NT141" s="32">
        <f>IF(NF141&gt;99,1,0)</f>
        <v/>
      </c>
      <c r="NU141" s="32">
        <f>IF(NQ141&gt;0.0799,1,0)</f>
        <v/>
      </c>
      <c r="NV141" s="32">
        <f>IF(NQ141&gt;NJ141,1,0)</f>
        <v/>
      </c>
      <c r="NW141" s="32">
        <f>NT141+NU141+NV141+NR141+NS141</f>
        <v/>
      </c>
      <c r="NX141">
        <f>IF(NP141=5,"LayHome1-0",IF(AND(NW141=5),"BackHome1-0",""))</f>
        <v/>
      </c>
      <c r="NY141">
        <f>IF(NP141=5,KN141,IF(AND(NW141=5),KN141,""))</f>
        <v/>
      </c>
      <c r="NZ141">
        <f>IF(NP141=5,"Match Odds",IF(AND(NW141=5),"Match Odds",""))</f>
        <v/>
      </c>
      <c r="OA141">
        <f>IF(NP141=5,KP141,IF(AND(NW141=5),KP141,""))</f>
        <v/>
      </c>
      <c r="OB141">
        <f>IF(NP141=5,"MATCH_ODDS",IF(AND(NW141=5),"MATCH_ODDS",""))</f>
        <v/>
      </c>
      <c r="OC141">
        <f>IF(NP141=5,"LAY",IF(AND(NW141=5),"BACK",""))</f>
        <v/>
      </c>
    </row>
    <row r="142" ht="16.5" customHeight="1" thickBot="1" thickTop="1">
      <c r="A142" s="2" t="n"/>
      <c r="KN142" s="1">
        <f>IF(INDEX(#REF!,MATCH('HT 1-0'!D142,#REF!,0))=INDEX(#REF!,MATCH('HT 1-0'!D142,#REF!,0)),INDEX(#REF!,MATCH('HT 1-0'!D142,#REF!,0)),"ERROR")</f>
        <v/>
      </c>
      <c r="KO142" s="1">
        <f>IF(INDEX(#REF!,MATCH('HT 1-0'!E142,#REF!,0))=INDEX(#REF!,MATCH('HT 1-0'!E142,#REF!,0)),INDEX(#REF!,MATCH('HT 1-0'!E142,#REF!,0)),"ERROR")</f>
        <v/>
      </c>
      <c r="KP142" s="1">
        <f>KN142&amp;" v "&amp;KO142</f>
        <v/>
      </c>
      <c r="KQ142">
        <f>B142&amp;"_"&amp;C142</f>
        <v/>
      </c>
      <c r="KR142" s="1">
        <f>IF((HW142/KK142)&lt;0.335,"G",IF((HW142/KK142)&gt;0.67,"R","A"))</f>
        <v/>
      </c>
      <c r="KS142" s="1">
        <f>IF((HX142/KK142)&lt;0.335,"G",IF((HX142/KK142)&gt;0.67,"R","A"))</f>
        <v/>
      </c>
      <c r="KT142" s="1">
        <f>IF((IH142/KK142)&lt;0.335,"G",IF((IH142/KK142)&gt;0.67,"R","A"))</f>
        <v/>
      </c>
      <c r="KU142" s="1">
        <f>IF((II142/KK142)&lt;0.335,"G",IF((II142/KK142)&gt;0.67,"R","A"))</f>
        <v/>
      </c>
      <c r="KV142" s="1">
        <f>IF((HZ142/KK142)&lt;0.335,"G",IF((HZ142/KK142)&gt;0.67,"R","A"))</f>
        <v/>
      </c>
      <c r="KW142" s="1">
        <f>IF((HY142/KK142)&lt;0.335,"G",IF((HY142/KK142)&gt;0.67,"R","A"))</f>
        <v/>
      </c>
      <c r="KX142" s="1">
        <f>IF((IK142/KK142)&lt;0.335,"G",IF((IK142/KK142)&gt;0.67,"R","A"))</f>
        <v/>
      </c>
      <c r="KY142" s="1">
        <f>IF((IJ142/KK142)&lt;0.335,"G",IF((IJ142/KK142)&gt;0.67,"R","A"))</f>
        <v/>
      </c>
      <c r="KZ142" s="1">
        <f>IF((HQ142/KK142)&lt;0.335,"G",IF((HQ142/KK142)&gt;0.67,"R","A"))</f>
        <v/>
      </c>
      <c r="LA142" s="1">
        <f>IF((IB142/KK142)&lt;0.335,"G",IF((IB142/KK142)&gt;0.67,"R","A"))</f>
        <v/>
      </c>
      <c r="LB142">
        <f>IF(LQ142="1-0",INDEX(Scrape!#REF!,MATCH('HT 1-0'!KP142,Scrape!$B:$B,0)),"")</f>
        <v/>
      </c>
      <c r="LC142">
        <f>IF(LQ142="1-0",INDEX(Scrape!$A:$A,MATCH('HT 1-0'!KP142,Scrape!$B:$B,0)),"")</f>
        <v/>
      </c>
      <c r="LD142">
        <f>IF(LQ142="1-0",INDEX(Scrape!$B:$B,MATCH('HT 1-0'!KP142,Scrape!$B:$B,0)),"")</f>
        <v/>
      </c>
      <c r="LE142">
        <f>IF(LQ142="1-0",INDEX(Scrape!$C:$C,MATCH('HT 1-0'!KP142,Scrape!$B:$B,0)),"")</f>
        <v/>
      </c>
      <c r="LF142">
        <f>IF(LQ142="1-0",INDEX(Scrape!$D:$D,MATCH('HT 1-0'!KP142,Scrape!$B:$B,0)),"")</f>
        <v/>
      </c>
      <c r="LG142">
        <f>IF(LQ142="1-0",INDEX(Scrape!$E:$E,MATCH('HT 1-0'!KP142,Scrape!$B:$B,0)),"")</f>
        <v/>
      </c>
      <c r="LH142">
        <f>IF(LQ142="1-0",INDEX(Scrape!$F:$F,MATCH('HT 1-0'!KP142,Scrape!$B:$B,0)),"")</f>
        <v/>
      </c>
      <c r="LI142">
        <f>IF(LQ142="1-0",INDEX(Scrape!$G:$G,MATCH('HT 1-0'!KP142,Scrape!$B:$B,0)),"")</f>
        <v/>
      </c>
      <c r="LJ142">
        <f>IF(LQ142="1-0",INDEX(Scrape!$H:$H,MATCH('HT 1-0'!KP142,Scrape!$B:$B,0)),"")</f>
        <v/>
      </c>
      <c r="LK142">
        <f>IF(LQ142="1-0",INDEX(Scrape!$I:$I,MATCH('HT 1-0'!KP142,Scrape!$B:$B,0)),"")</f>
        <v/>
      </c>
      <c r="LL142">
        <f>IF(LQ142="1-0",INDEX(Scrape!$J:$J,MATCH('HT 1-0'!KP142,Scrape!$B:$B,0)),"")</f>
        <v/>
      </c>
      <c r="LM142">
        <f>IF(LQ142="1-0",INDEX(Scrape!$K:$K,MATCH('HT 1-0'!KP142,Scrape!$B:$B,0)),"")</f>
        <v/>
      </c>
      <c r="LN142">
        <f>IF(LQ142="1-0",INDEX(Scrape!$L:$L,MATCH('HT 1-0'!KP142,Scrape!$B:$B,0)),"")</f>
        <v/>
      </c>
      <c r="LO142">
        <f>IF(LQ142="1-0",INDEX(Scrape!$M:$M,MATCH('HT 1-0'!KP142,Scrape!$B:$B,0)),"")</f>
        <v/>
      </c>
      <c r="LP142">
        <f>IF(LQ142="1-0",INDEX(Scrape!$N:$N,MATCH('HT 1-0'!KP142,Scrape!$B:$B,0)),"")</f>
        <v/>
      </c>
      <c r="LQ142">
        <f>INDEX(Scrape!$O:$O,MATCH('HT 1-0'!KP142,Scrape!$B:$B,0))</f>
        <v/>
      </c>
      <c r="LR142">
        <f>(1/LJ142)+(1/LI142)+(1/LH142)</f>
        <v/>
      </c>
      <c r="LS142">
        <f>(1/LG142)+(1/LF142)+(1/LE142)</f>
        <v/>
      </c>
      <c r="LT142" s="8">
        <f>IF(INDEX(#REF!,MATCH(KQ142,#REF!,0))=INDEX(#REF!,MATCH(KQ142,#REF!,0)),INDEX(#REF!,MATCH(KQ142,#REF!,0)),"ERROR")</f>
        <v/>
      </c>
      <c r="LU142" s="4">
        <f>IF(KR142="G",2,IF(KR142="R",0.5,IF(KR142="A",1)))</f>
        <v/>
      </c>
      <c r="LV142" s="4">
        <f>IF(KS142="G",0.5,IF(KS142="R",2,IF(KS142="A",1)))</f>
        <v/>
      </c>
      <c r="LW142" s="4">
        <f>IF(KT142="G",2,IF(KT142="R",0.5,IF(KT142="A",1)))</f>
        <v/>
      </c>
      <c r="LX142" s="4">
        <f>IF(KU142="G",0.5,IF(KU142="R",2,IF(KU142="A",1)))</f>
        <v/>
      </c>
      <c r="LY142" s="7">
        <f>(LK142*(LU142+LX142)+(LL142*(LU142+LX142)))</f>
        <v/>
      </c>
      <c r="LZ142" s="7">
        <f>(LN142*(LV142+LW142)+(LO142*(LV142+LW142)))</f>
        <v/>
      </c>
      <c r="MA142" s="11">
        <f>LY142-LZ142</f>
        <v/>
      </c>
      <c r="MB142" s="5">
        <f>MA142+2</f>
        <v/>
      </c>
      <c r="MC142" s="6">
        <f>MA142-2</f>
        <v/>
      </c>
      <c r="MD142" s="4">
        <f>LE142</f>
        <v/>
      </c>
      <c r="ME142" s="9">
        <f>IF(MD142=0,1000,MD142+0.75)</f>
        <v/>
      </c>
      <c r="MF142" s="10">
        <f>IF(MD142=0,0,MD142-0.75)</f>
        <v/>
      </c>
      <c r="MG142" s="4">
        <f>((LM142*(LU142+LX142))-((LP142*(LV142+LW142))))</f>
        <v/>
      </c>
      <c r="MH142" s="9">
        <f>MG142*1.2</f>
        <v/>
      </c>
      <c r="MI142" s="10">
        <f>MG142*0.8</f>
        <v/>
      </c>
      <c r="MJ142">
        <f>IFERROR(NX142,"")</f>
        <v/>
      </c>
      <c r="MK142">
        <f>IFERROR(NY142,"")</f>
        <v/>
      </c>
      <c r="ML142">
        <f>IFERROR(NZ142,"")</f>
        <v/>
      </c>
      <c r="MM142">
        <f>IFERROR(OA142,"")</f>
        <v/>
      </c>
      <c r="MN142">
        <f>IFERROR(OB142,"")</f>
        <v/>
      </c>
      <c r="MO142">
        <f>IFERROR(OC142,"")</f>
        <v/>
      </c>
      <c r="MP142" s="1">
        <f>COUNTIFS(#REF!,LT142,#REF!,1,#REF!,"&gt;="&amp;MC142,#REF!,"&lt;="&amp;MB142,#REF!,"&lt;="&amp;ME142,#REF!,"&gt;="&amp;MF142,#REF!,"="&amp;KV142,#REF!,"="&amp;KX142)</f>
        <v/>
      </c>
      <c r="MQ142" s="1">
        <f>COUNTIFS(#REF!,LT142,#REF!,0,#REF!,"&gt;="&amp;MC142,#REF!,"&lt;="&amp;MB142,#REF!,"&lt;="&amp;ME142,#REF!,"&gt;="&amp;MF142,#REF!,"="&amp;KV142,#REF!,"="&amp;KX142)</f>
        <v/>
      </c>
      <c r="MR142" s="1">
        <f>COUNTIFS(#REF!,LT142,#REF!,1,#REF!,"&gt;="&amp;MC142,#REF!,"&lt;="&amp;MB142,#REF!,"&lt;="&amp;ME142,#REF!,"&gt;="&amp;MF142,#REF!,"="&amp;KW142,#REF!,"="&amp;KY142)</f>
        <v/>
      </c>
      <c r="MS142" s="1">
        <f>COUNTIFS(#REF!,LT142,#REF!,0,#REF!,"&gt;="&amp;MC142,#REF!,"&lt;="&amp;MB142,#REF!,"&lt;="&amp;ME142,#REF!,"&gt;="&amp;MF142,#REF!,"="&amp;KW142,#REF!,"="&amp;KY142)</f>
        <v/>
      </c>
      <c r="MT142" s="1">
        <f>COUNTIFS(#REF!,LT142,#REF!,1,#REF!,"&gt;="&amp;MI142,#REF!,"&lt;="&amp;MH142,#REF!,"&lt;="&amp;ME142,#REF!,"&gt;="&amp;MF142)</f>
        <v/>
      </c>
      <c r="MU142" s="1">
        <f>COUNTIFS(#REF!,LT142,#REF!,0,#REF!,"&gt;="&amp;MI142,#REF!,"&lt;="&amp;MH142,#REF!,"&lt;="&amp;ME142,#REF!,"&gt;="&amp;MF142)</f>
        <v/>
      </c>
      <c r="MV142" s="1">
        <f>COUNTIFS(#REF!,LT142,#REF!,1,#REF!,"&gt;="&amp;MI142,#REF!,"&lt;="&amp;MH142,#REF!,"="&amp;KZ142,#REF!,"="&amp;LA142,#REF!,"&lt;="&amp;ME142,#REF!,"&gt;="&amp;MF142)</f>
        <v/>
      </c>
      <c r="MW142" s="1">
        <f>COUNTIFS(#REF!,LT142,#REF!,0,#REF!,"&gt;="&amp;MI142,#REF!,"&lt;="&amp;MH142,#REF!,"="&amp;KZ142,#REF!,"="&amp;LA142,#REF!,"&lt;="&amp;ME142,#REF!,"&gt;="&amp;MF142)</f>
        <v/>
      </c>
      <c r="MX142" s="1">
        <f>COUNTIFS(#REF!,LT142,#REF!,1,#REF!,"&gt;="&amp;MC142,#REF!,"&lt;="&amp;MB142,#REF!,"&lt;="&amp;ME142,#REF!,"&gt;="&amp;MF142)</f>
        <v/>
      </c>
      <c r="MY142" s="1">
        <f>COUNTIFS(#REF!,LT142,#REF!,0,#REF!,"&gt;="&amp;MC142,#REF!,"&lt;="&amp;MB142,#REF!,"&lt;="&amp;ME142,#REF!,"&gt;="&amp;MF142)</f>
        <v/>
      </c>
      <c r="MZ142" s="1">
        <f>COUNTIFS(#REF!,LT142,#REF!,1,#REF!,"&lt;="&amp;ME142,#REF!,"&gt;="&amp;MF142,#REF!,"="&amp;KV142,#REF!,"="&amp;KX142)</f>
        <v/>
      </c>
      <c r="NA142" s="1">
        <f>COUNTIFS(#REF!,LT142,#REF!,0,#REF!,"&lt;="&amp;ME142,#REF!,"&gt;="&amp;MF142,#REF!,"="&amp;KV142,#REF!,"="&amp;KX142)</f>
        <v/>
      </c>
      <c r="NB142" s="1">
        <f>COUNTIFS(#REF!,LT142,#REF!,1,#REF!,"&lt;="&amp;ME142,#REF!,"&gt;="&amp;MF142,#REF!,"="&amp;KW142,#REF!,"="&amp;KY142)</f>
        <v/>
      </c>
      <c r="NC142" s="1">
        <f>COUNTIFS(#REF!,LT142,#REF!,0,#REF!,"&lt;="&amp;ME142,#REF!,"&gt;="&amp;MF142,#REF!,"="&amp;KW142,#REF!,"="&amp;KY142)</f>
        <v/>
      </c>
      <c r="ND142" s="1">
        <f>MP142+MR142+MT142+MV142+MX142+MZ142+NB142</f>
        <v/>
      </c>
      <c r="NE142" s="1">
        <f>MQ142+MS142+MU142+MW142+MY142+NA142+NC142</f>
        <v/>
      </c>
      <c r="NF142" s="1">
        <f>ND142+NE142</f>
        <v/>
      </c>
      <c r="NG142" s="33">
        <f>ND142/(ND142+NE142)</f>
        <v/>
      </c>
      <c r="NH142" s="3">
        <f>1/NG142</f>
        <v/>
      </c>
      <c r="NI142" s="1">
        <f>LH142</f>
        <v/>
      </c>
      <c r="NJ142" s="79">
        <f>((1-NG142)*(1/(NI142-1))*0.98-(NG142*1))</f>
        <v/>
      </c>
      <c r="NK142" s="34">
        <f>IF(LR142&lt;0.9,0,IF(AND(LR142&gt;1.1),0,1))</f>
        <v/>
      </c>
      <c r="NL142" s="34">
        <f>IF(LS142&lt;0.9,0,IF(AND(LS142&gt;1.1),0,1))</f>
        <v/>
      </c>
      <c r="NM142" s="32">
        <f>IF(NF142&gt;99,1,0)</f>
        <v/>
      </c>
      <c r="NN142" s="32">
        <f>IF(NJ142&gt;0.0799,1,0)</f>
        <v/>
      </c>
      <c r="NO142" s="32">
        <f>IF(NJ142&gt;NQ142,1,0)</f>
        <v/>
      </c>
      <c r="NP142" s="32">
        <f>NM142+NN142+NO142+NK142+NL142</f>
        <v/>
      </c>
      <c r="NQ142" s="79">
        <f>(((100*NG142)*(NI142-1)*0.98)-((1-NG142)*100))/100</f>
        <v/>
      </c>
      <c r="NR142" s="34">
        <f>IF(LR142&lt;0.9,0,IF(AND(LR142&gt;1.1),0,1))</f>
        <v/>
      </c>
      <c r="NS142" s="34">
        <f>IF(LS142&lt;0.9,0,IF(AND(LS142&gt;1.1),0,1))</f>
        <v/>
      </c>
      <c r="NT142" s="32">
        <f>IF(NF142&gt;99,1,0)</f>
        <v/>
      </c>
      <c r="NU142" s="32">
        <f>IF(NQ142&gt;0.0799,1,0)</f>
        <v/>
      </c>
      <c r="NV142" s="32">
        <f>IF(NQ142&gt;NJ142,1,0)</f>
        <v/>
      </c>
      <c r="NW142" s="32">
        <f>NT142+NU142+NV142+NR142+NS142</f>
        <v/>
      </c>
      <c r="NX142">
        <f>IF(NP142=5,"LayHome1-0",IF(AND(NW142=5),"BackHome1-0",""))</f>
        <v/>
      </c>
      <c r="NY142">
        <f>IF(NP142=5,KN142,IF(AND(NW142=5),KN142,""))</f>
        <v/>
      </c>
      <c r="NZ142">
        <f>IF(NP142=5,"Match Odds",IF(AND(NW142=5),"Match Odds",""))</f>
        <v/>
      </c>
      <c r="OA142">
        <f>IF(NP142=5,KP142,IF(AND(NW142=5),KP142,""))</f>
        <v/>
      </c>
      <c r="OB142">
        <f>IF(NP142=5,"MATCH_ODDS",IF(AND(NW142=5),"MATCH_ODDS",""))</f>
        <v/>
      </c>
      <c r="OC142">
        <f>IF(NP142=5,"LAY",IF(AND(NW142=5),"BACK",""))</f>
        <v/>
      </c>
    </row>
    <row r="143" ht="16.5" customHeight="1" thickBot="1" thickTop="1">
      <c r="A143" s="2" t="n"/>
      <c r="KN143" s="1">
        <f>IF(INDEX(#REF!,MATCH('HT 1-0'!D143,#REF!,0))=INDEX(#REF!,MATCH('HT 1-0'!D143,#REF!,0)),INDEX(#REF!,MATCH('HT 1-0'!D143,#REF!,0)),"ERROR")</f>
        <v/>
      </c>
      <c r="KO143" s="1">
        <f>IF(INDEX(#REF!,MATCH('HT 1-0'!E143,#REF!,0))=INDEX(#REF!,MATCH('HT 1-0'!E143,#REF!,0)),INDEX(#REF!,MATCH('HT 1-0'!E143,#REF!,0)),"ERROR")</f>
        <v/>
      </c>
      <c r="KP143" s="1">
        <f>KN143&amp;" v "&amp;KO143</f>
        <v/>
      </c>
      <c r="KQ143">
        <f>B143&amp;"_"&amp;C143</f>
        <v/>
      </c>
      <c r="KR143" s="1">
        <f>IF((HW143/KK143)&lt;0.335,"G",IF((HW143/KK143)&gt;0.67,"R","A"))</f>
        <v/>
      </c>
      <c r="KS143" s="1">
        <f>IF((HX143/KK143)&lt;0.335,"G",IF((HX143/KK143)&gt;0.67,"R","A"))</f>
        <v/>
      </c>
      <c r="KT143" s="1">
        <f>IF((IH143/KK143)&lt;0.335,"G",IF((IH143/KK143)&gt;0.67,"R","A"))</f>
        <v/>
      </c>
      <c r="KU143" s="1">
        <f>IF((II143/KK143)&lt;0.335,"G",IF((II143/KK143)&gt;0.67,"R","A"))</f>
        <v/>
      </c>
      <c r="KV143" s="1">
        <f>IF((HZ143/KK143)&lt;0.335,"G",IF((HZ143/KK143)&gt;0.67,"R","A"))</f>
        <v/>
      </c>
      <c r="KW143" s="1">
        <f>IF((HY143/KK143)&lt;0.335,"G",IF((HY143/KK143)&gt;0.67,"R","A"))</f>
        <v/>
      </c>
      <c r="KX143" s="1">
        <f>IF((IK143/KK143)&lt;0.335,"G",IF((IK143/KK143)&gt;0.67,"R","A"))</f>
        <v/>
      </c>
      <c r="KY143" s="1">
        <f>IF((IJ143/KK143)&lt;0.335,"G",IF((IJ143/KK143)&gt;0.67,"R","A"))</f>
        <v/>
      </c>
      <c r="KZ143" s="1">
        <f>IF((HQ143/KK143)&lt;0.335,"G",IF((HQ143/KK143)&gt;0.67,"R","A"))</f>
        <v/>
      </c>
      <c r="LA143" s="1">
        <f>IF((IB143/KK143)&lt;0.335,"G",IF((IB143/KK143)&gt;0.67,"R","A"))</f>
        <v/>
      </c>
      <c r="LB143">
        <f>IF(LQ143="1-0",INDEX(Scrape!#REF!,MATCH('HT 1-0'!KP143,Scrape!$B:$B,0)),"")</f>
        <v/>
      </c>
      <c r="LC143">
        <f>IF(LQ143="1-0",INDEX(Scrape!$A:$A,MATCH('HT 1-0'!KP143,Scrape!$B:$B,0)),"")</f>
        <v/>
      </c>
      <c r="LD143">
        <f>IF(LQ143="1-0",INDEX(Scrape!$B:$B,MATCH('HT 1-0'!KP143,Scrape!$B:$B,0)),"")</f>
        <v/>
      </c>
      <c r="LE143">
        <f>IF(LQ143="1-0",INDEX(Scrape!$C:$C,MATCH('HT 1-0'!KP143,Scrape!$B:$B,0)),"")</f>
        <v/>
      </c>
      <c r="LF143">
        <f>IF(LQ143="1-0",INDEX(Scrape!$D:$D,MATCH('HT 1-0'!KP143,Scrape!$B:$B,0)),"")</f>
        <v/>
      </c>
      <c r="LG143">
        <f>IF(LQ143="1-0",INDEX(Scrape!$E:$E,MATCH('HT 1-0'!KP143,Scrape!$B:$B,0)),"")</f>
        <v/>
      </c>
      <c r="LH143">
        <f>IF(LQ143="1-0",INDEX(Scrape!$F:$F,MATCH('HT 1-0'!KP143,Scrape!$B:$B,0)),"")</f>
        <v/>
      </c>
      <c r="LI143">
        <f>IF(LQ143="1-0",INDEX(Scrape!$G:$G,MATCH('HT 1-0'!KP143,Scrape!$B:$B,0)),"")</f>
        <v/>
      </c>
      <c r="LJ143">
        <f>IF(LQ143="1-0",INDEX(Scrape!$H:$H,MATCH('HT 1-0'!KP143,Scrape!$B:$B,0)),"")</f>
        <v/>
      </c>
      <c r="LK143">
        <f>IF(LQ143="1-0",INDEX(Scrape!$I:$I,MATCH('HT 1-0'!KP143,Scrape!$B:$B,0)),"")</f>
        <v/>
      </c>
      <c r="LL143">
        <f>IF(LQ143="1-0",INDEX(Scrape!$J:$J,MATCH('HT 1-0'!KP143,Scrape!$B:$B,0)),"")</f>
        <v/>
      </c>
      <c r="LM143">
        <f>IF(LQ143="1-0",INDEX(Scrape!$K:$K,MATCH('HT 1-0'!KP143,Scrape!$B:$B,0)),"")</f>
        <v/>
      </c>
      <c r="LN143">
        <f>IF(LQ143="1-0",INDEX(Scrape!$L:$L,MATCH('HT 1-0'!KP143,Scrape!$B:$B,0)),"")</f>
        <v/>
      </c>
      <c r="LO143">
        <f>IF(LQ143="1-0",INDEX(Scrape!$M:$M,MATCH('HT 1-0'!KP143,Scrape!$B:$B,0)),"")</f>
        <v/>
      </c>
      <c r="LP143">
        <f>IF(LQ143="1-0",INDEX(Scrape!$N:$N,MATCH('HT 1-0'!KP143,Scrape!$B:$B,0)),"")</f>
        <v/>
      </c>
      <c r="LQ143">
        <f>INDEX(Scrape!$O:$O,MATCH('HT 1-0'!KP143,Scrape!$B:$B,0))</f>
        <v/>
      </c>
      <c r="LR143">
        <f>(1/LJ143)+(1/LI143)+(1/LH143)</f>
        <v/>
      </c>
      <c r="LS143">
        <f>(1/LG143)+(1/LF143)+(1/LE143)</f>
        <v/>
      </c>
      <c r="LT143" s="8">
        <f>IF(INDEX(#REF!,MATCH(KQ143,#REF!,0))=INDEX(#REF!,MATCH(KQ143,#REF!,0)),INDEX(#REF!,MATCH(KQ143,#REF!,0)),"ERROR")</f>
        <v/>
      </c>
      <c r="LU143" s="4">
        <f>IF(KR143="G",2,IF(KR143="R",0.5,IF(KR143="A",1)))</f>
        <v/>
      </c>
      <c r="LV143" s="4">
        <f>IF(KS143="G",0.5,IF(KS143="R",2,IF(KS143="A",1)))</f>
        <v/>
      </c>
      <c r="LW143" s="4">
        <f>IF(KT143="G",2,IF(KT143="R",0.5,IF(KT143="A",1)))</f>
        <v/>
      </c>
      <c r="LX143" s="4">
        <f>IF(KU143="G",0.5,IF(KU143="R",2,IF(KU143="A",1)))</f>
        <v/>
      </c>
      <c r="LY143" s="7">
        <f>(LK143*(LU143+LX143)+(LL143*(LU143+LX143)))</f>
        <v/>
      </c>
      <c r="LZ143" s="7">
        <f>(LN143*(LV143+LW143)+(LO143*(LV143+LW143)))</f>
        <v/>
      </c>
      <c r="MA143" s="11">
        <f>LY143-LZ143</f>
        <v/>
      </c>
      <c r="MB143" s="5">
        <f>MA143+2</f>
        <v/>
      </c>
      <c r="MC143" s="6">
        <f>MA143-2</f>
        <v/>
      </c>
      <c r="MD143" s="4">
        <f>LE143</f>
        <v/>
      </c>
      <c r="ME143" s="9">
        <f>IF(MD143=0,1000,MD143+0.75)</f>
        <v/>
      </c>
      <c r="MF143" s="10">
        <f>IF(MD143=0,0,MD143-0.75)</f>
        <v/>
      </c>
      <c r="MG143" s="4">
        <f>((LM143*(LU143+LX143))-((LP143*(LV143+LW143))))</f>
        <v/>
      </c>
      <c r="MH143" s="9">
        <f>MG143*1.2</f>
        <v/>
      </c>
      <c r="MI143" s="10">
        <f>MG143*0.8</f>
        <v/>
      </c>
      <c r="MJ143">
        <f>IFERROR(NX143,"")</f>
        <v/>
      </c>
      <c r="MK143">
        <f>IFERROR(NY143,"")</f>
        <v/>
      </c>
      <c r="ML143">
        <f>IFERROR(NZ143,"")</f>
        <v/>
      </c>
      <c r="MM143">
        <f>IFERROR(OA143,"")</f>
        <v/>
      </c>
      <c r="MN143">
        <f>IFERROR(OB143,"")</f>
        <v/>
      </c>
      <c r="MO143">
        <f>IFERROR(OC143,"")</f>
        <v/>
      </c>
      <c r="MP143" s="1">
        <f>COUNTIFS(#REF!,LT143,#REF!,1,#REF!,"&gt;="&amp;MC143,#REF!,"&lt;="&amp;MB143,#REF!,"&lt;="&amp;ME143,#REF!,"&gt;="&amp;MF143,#REF!,"="&amp;KV143,#REF!,"="&amp;KX143)</f>
        <v/>
      </c>
      <c r="MQ143" s="1">
        <f>COUNTIFS(#REF!,LT143,#REF!,0,#REF!,"&gt;="&amp;MC143,#REF!,"&lt;="&amp;MB143,#REF!,"&lt;="&amp;ME143,#REF!,"&gt;="&amp;MF143,#REF!,"="&amp;KV143,#REF!,"="&amp;KX143)</f>
        <v/>
      </c>
      <c r="MR143" s="1">
        <f>COUNTIFS(#REF!,LT143,#REF!,1,#REF!,"&gt;="&amp;MC143,#REF!,"&lt;="&amp;MB143,#REF!,"&lt;="&amp;ME143,#REF!,"&gt;="&amp;MF143,#REF!,"="&amp;KW143,#REF!,"="&amp;KY143)</f>
        <v/>
      </c>
      <c r="MS143" s="1">
        <f>COUNTIFS(#REF!,LT143,#REF!,0,#REF!,"&gt;="&amp;MC143,#REF!,"&lt;="&amp;MB143,#REF!,"&lt;="&amp;ME143,#REF!,"&gt;="&amp;MF143,#REF!,"="&amp;KW143,#REF!,"="&amp;KY143)</f>
        <v/>
      </c>
      <c r="MT143" s="1">
        <f>COUNTIFS(#REF!,LT143,#REF!,1,#REF!,"&gt;="&amp;MI143,#REF!,"&lt;="&amp;MH143,#REF!,"&lt;="&amp;ME143,#REF!,"&gt;="&amp;MF143)</f>
        <v/>
      </c>
      <c r="MU143" s="1">
        <f>COUNTIFS(#REF!,LT143,#REF!,0,#REF!,"&gt;="&amp;MI143,#REF!,"&lt;="&amp;MH143,#REF!,"&lt;="&amp;ME143,#REF!,"&gt;="&amp;MF143)</f>
        <v/>
      </c>
      <c r="MV143" s="1">
        <f>COUNTIFS(#REF!,LT143,#REF!,1,#REF!,"&gt;="&amp;MI143,#REF!,"&lt;="&amp;MH143,#REF!,"="&amp;KZ143,#REF!,"="&amp;LA143,#REF!,"&lt;="&amp;ME143,#REF!,"&gt;="&amp;MF143)</f>
        <v/>
      </c>
      <c r="MW143" s="1">
        <f>COUNTIFS(#REF!,LT143,#REF!,0,#REF!,"&gt;="&amp;MI143,#REF!,"&lt;="&amp;MH143,#REF!,"="&amp;KZ143,#REF!,"="&amp;LA143,#REF!,"&lt;="&amp;ME143,#REF!,"&gt;="&amp;MF143)</f>
        <v/>
      </c>
      <c r="MX143" s="1">
        <f>COUNTIFS(#REF!,LT143,#REF!,1,#REF!,"&gt;="&amp;MC143,#REF!,"&lt;="&amp;MB143,#REF!,"&lt;="&amp;ME143,#REF!,"&gt;="&amp;MF143)</f>
        <v/>
      </c>
      <c r="MY143" s="1">
        <f>COUNTIFS(#REF!,LT143,#REF!,0,#REF!,"&gt;="&amp;MC143,#REF!,"&lt;="&amp;MB143,#REF!,"&lt;="&amp;ME143,#REF!,"&gt;="&amp;MF143)</f>
        <v/>
      </c>
      <c r="MZ143" s="1">
        <f>COUNTIFS(#REF!,LT143,#REF!,1,#REF!,"&lt;="&amp;ME143,#REF!,"&gt;="&amp;MF143,#REF!,"="&amp;KV143,#REF!,"="&amp;KX143)</f>
        <v/>
      </c>
      <c r="NA143" s="1">
        <f>COUNTIFS(#REF!,LT143,#REF!,0,#REF!,"&lt;="&amp;ME143,#REF!,"&gt;="&amp;MF143,#REF!,"="&amp;KV143,#REF!,"="&amp;KX143)</f>
        <v/>
      </c>
      <c r="NB143" s="1">
        <f>COUNTIFS(#REF!,LT143,#REF!,1,#REF!,"&lt;="&amp;ME143,#REF!,"&gt;="&amp;MF143,#REF!,"="&amp;KW143,#REF!,"="&amp;KY143)</f>
        <v/>
      </c>
      <c r="NC143" s="1">
        <f>COUNTIFS(#REF!,LT143,#REF!,0,#REF!,"&lt;="&amp;ME143,#REF!,"&gt;="&amp;MF143,#REF!,"="&amp;KW143,#REF!,"="&amp;KY143)</f>
        <v/>
      </c>
      <c r="ND143" s="1">
        <f>MP143+MR143+MT143+MV143+MX143+MZ143+NB143</f>
        <v/>
      </c>
      <c r="NE143" s="1">
        <f>MQ143+MS143+MU143+MW143+MY143+NA143+NC143</f>
        <v/>
      </c>
      <c r="NF143" s="1">
        <f>ND143+NE143</f>
        <v/>
      </c>
      <c r="NG143" s="33">
        <f>ND143/(ND143+NE143)</f>
        <v/>
      </c>
      <c r="NH143" s="3">
        <f>1/NG143</f>
        <v/>
      </c>
      <c r="NI143" s="1">
        <f>LH143</f>
        <v/>
      </c>
      <c r="NJ143" s="79">
        <f>((1-NG143)*(1/(NI143-1))*0.98-(NG143*1))</f>
        <v/>
      </c>
      <c r="NK143" s="34">
        <f>IF(LR143&lt;0.9,0,IF(AND(LR143&gt;1.1),0,1))</f>
        <v/>
      </c>
      <c r="NL143" s="34">
        <f>IF(LS143&lt;0.9,0,IF(AND(LS143&gt;1.1),0,1))</f>
        <v/>
      </c>
      <c r="NM143" s="32">
        <f>IF(NF143&gt;99,1,0)</f>
        <v/>
      </c>
      <c r="NN143" s="32">
        <f>IF(NJ143&gt;0.0799,1,0)</f>
        <v/>
      </c>
      <c r="NO143" s="32">
        <f>IF(NJ143&gt;NQ143,1,0)</f>
        <v/>
      </c>
      <c r="NP143" s="32">
        <f>NM143+NN143+NO143+NK143+NL143</f>
        <v/>
      </c>
      <c r="NQ143" s="79">
        <f>(((100*NG143)*(NI143-1)*0.98)-((1-NG143)*100))/100</f>
        <v/>
      </c>
      <c r="NR143" s="34">
        <f>IF(LR143&lt;0.9,0,IF(AND(LR143&gt;1.1),0,1))</f>
        <v/>
      </c>
      <c r="NS143" s="34">
        <f>IF(LS143&lt;0.9,0,IF(AND(LS143&gt;1.1),0,1))</f>
        <v/>
      </c>
      <c r="NT143" s="32">
        <f>IF(NF143&gt;99,1,0)</f>
        <v/>
      </c>
      <c r="NU143" s="32">
        <f>IF(NQ143&gt;0.0799,1,0)</f>
        <v/>
      </c>
      <c r="NV143" s="32">
        <f>IF(NQ143&gt;NJ143,1,0)</f>
        <v/>
      </c>
      <c r="NW143" s="32">
        <f>NT143+NU143+NV143+NR143+NS143</f>
        <v/>
      </c>
      <c r="NX143">
        <f>IF(NP143=5,"LayHome1-0",IF(AND(NW143=5),"BackHome1-0",""))</f>
        <v/>
      </c>
      <c r="NY143">
        <f>IF(NP143=5,KN143,IF(AND(NW143=5),KN143,""))</f>
        <v/>
      </c>
      <c r="NZ143">
        <f>IF(NP143=5,"Match Odds",IF(AND(NW143=5),"Match Odds",""))</f>
        <v/>
      </c>
      <c r="OA143">
        <f>IF(NP143=5,KP143,IF(AND(NW143=5),KP143,""))</f>
        <v/>
      </c>
      <c r="OB143">
        <f>IF(NP143=5,"MATCH_ODDS",IF(AND(NW143=5),"MATCH_ODDS",""))</f>
        <v/>
      </c>
      <c r="OC143">
        <f>IF(NP143=5,"LAY",IF(AND(NW143=5),"BACK",""))</f>
        <v/>
      </c>
    </row>
    <row r="144" ht="16.5" customHeight="1" thickBot="1" thickTop="1">
      <c r="A144" s="2" t="n"/>
      <c r="KN144" s="1">
        <f>IF(INDEX(#REF!,MATCH('HT 1-0'!D144,#REF!,0))=INDEX(#REF!,MATCH('HT 1-0'!D144,#REF!,0)),INDEX(#REF!,MATCH('HT 1-0'!D144,#REF!,0)),"ERROR")</f>
        <v/>
      </c>
      <c r="KO144" s="1">
        <f>IF(INDEX(#REF!,MATCH('HT 1-0'!E144,#REF!,0))=INDEX(#REF!,MATCH('HT 1-0'!E144,#REF!,0)),INDEX(#REF!,MATCH('HT 1-0'!E144,#REF!,0)),"ERROR")</f>
        <v/>
      </c>
      <c r="KP144" s="1">
        <f>KN144&amp;" v "&amp;KO144</f>
        <v/>
      </c>
      <c r="KQ144">
        <f>B144&amp;"_"&amp;C144</f>
        <v/>
      </c>
      <c r="KR144" s="1">
        <f>IF((HW144/KK144)&lt;0.335,"G",IF((HW144/KK144)&gt;0.67,"R","A"))</f>
        <v/>
      </c>
      <c r="KS144" s="1">
        <f>IF((HX144/KK144)&lt;0.335,"G",IF((HX144/KK144)&gt;0.67,"R","A"))</f>
        <v/>
      </c>
      <c r="KT144" s="1">
        <f>IF((IH144/KK144)&lt;0.335,"G",IF((IH144/KK144)&gt;0.67,"R","A"))</f>
        <v/>
      </c>
      <c r="KU144" s="1">
        <f>IF((II144/KK144)&lt;0.335,"G",IF((II144/KK144)&gt;0.67,"R","A"))</f>
        <v/>
      </c>
      <c r="KV144" s="1">
        <f>IF((HZ144/KK144)&lt;0.335,"G",IF((HZ144/KK144)&gt;0.67,"R","A"))</f>
        <v/>
      </c>
      <c r="KW144" s="1">
        <f>IF((HY144/KK144)&lt;0.335,"G",IF((HY144/KK144)&gt;0.67,"R","A"))</f>
        <v/>
      </c>
      <c r="KX144" s="1">
        <f>IF((IK144/KK144)&lt;0.335,"G",IF((IK144/KK144)&gt;0.67,"R","A"))</f>
        <v/>
      </c>
      <c r="KY144" s="1">
        <f>IF((IJ144/KK144)&lt;0.335,"G",IF((IJ144/KK144)&gt;0.67,"R","A"))</f>
        <v/>
      </c>
      <c r="KZ144" s="1">
        <f>IF((HQ144/KK144)&lt;0.335,"G",IF((HQ144/KK144)&gt;0.67,"R","A"))</f>
        <v/>
      </c>
      <c r="LA144" s="1">
        <f>IF((IB144/KK144)&lt;0.335,"G",IF((IB144/KK144)&gt;0.67,"R","A"))</f>
        <v/>
      </c>
      <c r="LB144">
        <f>IF(LQ144="1-0",INDEX(Scrape!#REF!,MATCH('HT 1-0'!KP144,Scrape!$B:$B,0)),"")</f>
        <v/>
      </c>
      <c r="LC144">
        <f>IF(LQ144="1-0",INDEX(Scrape!$A:$A,MATCH('HT 1-0'!KP144,Scrape!$B:$B,0)),"")</f>
        <v/>
      </c>
      <c r="LD144">
        <f>IF(LQ144="1-0",INDEX(Scrape!$B:$B,MATCH('HT 1-0'!KP144,Scrape!$B:$B,0)),"")</f>
        <v/>
      </c>
      <c r="LE144">
        <f>IF(LQ144="1-0",INDEX(Scrape!$C:$C,MATCH('HT 1-0'!KP144,Scrape!$B:$B,0)),"")</f>
        <v/>
      </c>
      <c r="LF144">
        <f>IF(LQ144="1-0",INDEX(Scrape!$D:$D,MATCH('HT 1-0'!KP144,Scrape!$B:$B,0)),"")</f>
        <v/>
      </c>
      <c r="LG144">
        <f>IF(LQ144="1-0",INDEX(Scrape!$E:$E,MATCH('HT 1-0'!KP144,Scrape!$B:$B,0)),"")</f>
        <v/>
      </c>
      <c r="LH144">
        <f>IF(LQ144="1-0",INDEX(Scrape!$F:$F,MATCH('HT 1-0'!KP144,Scrape!$B:$B,0)),"")</f>
        <v/>
      </c>
      <c r="LI144">
        <f>IF(LQ144="1-0",INDEX(Scrape!$G:$G,MATCH('HT 1-0'!KP144,Scrape!$B:$B,0)),"")</f>
        <v/>
      </c>
      <c r="LJ144">
        <f>IF(LQ144="1-0",INDEX(Scrape!$H:$H,MATCH('HT 1-0'!KP144,Scrape!$B:$B,0)),"")</f>
        <v/>
      </c>
      <c r="LK144">
        <f>IF(LQ144="1-0",INDEX(Scrape!$I:$I,MATCH('HT 1-0'!KP144,Scrape!$B:$B,0)),"")</f>
        <v/>
      </c>
      <c r="LL144">
        <f>IF(LQ144="1-0",INDEX(Scrape!$J:$J,MATCH('HT 1-0'!KP144,Scrape!$B:$B,0)),"")</f>
        <v/>
      </c>
      <c r="LM144">
        <f>IF(LQ144="1-0",INDEX(Scrape!$K:$K,MATCH('HT 1-0'!KP144,Scrape!$B:$B,0)),"")</f>
        <v/>
      </c>
      <c r="LN144">
        <f>IF(LQ144="1-0",INDEX(Scrape!$L:$L,MATCH('HT 1-0'!KP144,Scrape!$B:$B,0)),"")</f>
        <v/>
      </c>
      <c r="LO144">
        <f>IF(LQ144="1-0",INDEX(Scrape!$M:$M,MATCH('HT 1-0'!KP144,Scrape!$B:$B,0)),"")</f>
        <v/>
      </c>
      <c r="LP144">
        <f>IF(LQ144="1-0",INDEX(Scrape!$N:$N,MATCH('HT 1-0'!KP144,Scrape!$B:$B,0)),"")</f>
        <v/>
      </c>
      <c r="LQ144">
        <f>INDEX(Scrape!$O:$O,MATCH('HT 1-0'!KP144,Scrape!$B:$B,0))</f>
        <v/>
      </c>
      <c r="LR144">
        <f>(1/LJ144)+(1/LI144)+(1/LH144)</f>
        <v/>
      </c>
      <c r="LS144">
        <f>(1/LG144)+(1/LF144)+(1/LE144)</f>
        <v/>
      </c>
      <c r="LT144" s="8">
        <f>IF(INDEX(#REF!,MATCH(KQ144,#REF!,0))=INDEX(#REF!,MATCH(KQ144,#REF!,0)),INDEX(#REF!,MATCH(KQ144,#REF!,0)),"ERROR")</f>
        <v/>
      </c>
      <c r="LU144" s="4">
        <f>IF(KR144="G",2,IF(KR144="R",0.5,IF(KR144="A",1)))</f>
        <v/>
      </c>
      <c r="LV144" s="4">
        <f>IF(KS144="G",0.5,IF(KS144="R",2,IF(KS144="A",1)))</f>
        <v/>
      </c>
      <c r="LW144" s="4">
        <f>IF(KT144="G",2,IF(KT144="R",0.5,IF(KT144="A",1)))</f>
        <v/>
      </c>
      <c r="LX144" s="4">
        <f>IF(KU144="G",0.5,IF(KU144="R",2,IF(KU144="A",1)))</f>
        <v/>
      </c>
      <c r="LY144" s="7">
        <f>(LK144*(LU144+LX144)+(LL144*(LU144+LX144)))</f>
        <v/>
      </c>
      <c r="LZ144" s="7">
        <f>(LN144*(LV144+LW144)+(LO144*(LV144+LW144)))</f>
        <v/>
      </c>
      <c r="MA144" s="11">
        <f>LY144-LZ144</f>
        <v/>
      </c>
      <c r="MB144" s="5">
        <f>MA144+2</f>
        <v/>
      </c>
      <c r="MC144" s="6">
        <f>MA144-2</f>
        <v/>
      </c>
      <c r="MD144" s="4">
        <f>LE144</f>
        <v/>
      </c>
      <c r="ME144" s="9">
        <f>IF(MD144=0,1000,MD144+0.75)</f>
        <v/>
      </c>
      <c r="MF144" s="10">
        <f>IF(MD144=0,0,MD144-0.75)</f>
        <v/>
      </c>
      <c r="MG144" s="4">
        <f>((LM144*(LU144+LX144))-((LP144*(LV144+LW144))))</f>
        <v/>
      </c>
      <c r="MH144" s="9">
        <f>MG144*1.2</f>
        <v/>
      </c>
      <c r="MI144" s="10">
        <f>MG144*0.8</f>
        <v/>
      </c>
      <c r="MJ144">
        <f>IFERROR(NX144,"")</f>
        <v/>
      </c>
      <c r="MK144">
        <f>IFERROR(NY144,"")</f>
        <v/>
      </c>
      <c r="ML144">
        <f>IFERROR(NZ144,"")</f>
        <v/>
      </c>
      <c r="MM144">
        <f>IFERROR(OA144,"")</f>
        <v/>
      </c>
      <c r="MN144">
        <f>IFERROR(OB144,"")</f>
        <v/>
      </c>
      <c r="MO144">
        <f>IFERROR(OC144,"")</f>
        <v/>
      </c>
      <c r="MP144" s="1">
        <f>COUNTIFS(#REF!,LT144,#REF!,1,#REF!,"&gt;="&amp;MC144,#REF!,"&lt;="&amp;MB144,#REF!,"&lt;="&amp;ME144,#REF!,"&gt;="&amp;MF144,#REF!,"="&amp;KV144,#REF!,"="&amp;KX144)</f>
        <v/>
      </c>
      <c r="MQ144" s="1">
        <f>COUNTIFS(#REF!,LT144,#REF!,0,#REF!,"&gt;="&amp;MC144,#REF!,"&lt;="&amp;MB144,#REF!,"&lt;="&amp;ME144,#REF!,"&gt;="&amp;MF144,#REF!,"="&amp;KV144,#REF!,"="&amp;KX144)</f>
        <v/>
      </c>
      <c r="MR144" s="1">
        <f>COUNTIFS(#REF!,LT144,#REF!,1,#REF!,"&gt;="&amp;MC144,#REF!,"&lt;="&amp;MB144,#REF!,"&lt;="&amp;ME144,#REF!,"&gt;="&amp;MF144,#REF!,"="&amp;KW144,#REF!,"="&amp;KY144)</f>
        <v/>
      </c>
      <c r="MS144" s="1">
        <f>COUNTIFS(#REF!,LT144,#REF!,0,#REF!,"&gt;="&amp;MC144,#REF!,"&lt;="&amp;MB144,#REF!,"&lt;="&amp;ME144,#REF!,"&gt;="&amp;MF144,#REF!,"="&amp;KW144,#REF!,"="&amp;KY144)</f>
        <v/>
      </c>
      <c r="MT144" s="1">
        <f>COUNTIFS(#REF!,LT144,#REF!,1,#REF!,"&gt;="&amp;MI144,#REF!,"&lt;="&amp;MH144,#REF!,"&lt;="&amp;ME144,#REF!,"&gt;="&amp;MF144)</f>
        <v/>
      </c>
      <c r="MU144" s="1">
        <f>COUNTIFS(#REF!,LT144,#REF!,0,#REF!,"&gt;="&amp;MI144,#REF!,"&lt;="&amp;MH144,#REF!,"&lt;="&amp;ME144,#REF!,"&gt;="&amp;MF144)</f>
        <v/>
      </c>
      <c r="MV144" s="1">
        <f>COUNTIFS(#REF!,LT144,#REF!,1,#REF!,"&gt;="&amp;MI144,#REF!,"&lt;="&amp;MH144,#REF!,"="&amp;KZ144,#REF!,"="&amp;LA144,#REF!,"&lt;="&amp;ME144,#REF!,"&gt;="&amp;MF144)</f>
        <v/>
      </c>
      <c r="MW144" s="1">
        <f>COUNTIFS(#REF!,LT144,#REF!,0,#REF!,"&gt;="&amp;MI144,#REF!,"&lt;="&amp;MH144,#REF!,"="&amp;KZ144,#REF!,"="&amp;LA144,#REF!,"&lt;="&amp;ME144,#REF!,"&gt;="&amp;MF144)</f>
        <v/>
      </c>
      <c r="MX144" s="1">
        <f>COUNTIFS(#REF!,LT144,#REF!,1,#REF!,"&gt;="&amp;MC144,#REF!,"&lt;="&amp;MB144,#REF!,"&lt;="&amp;ME144,#REF!,"&gt;="&amp;MF144)</f>
        <v/>
      </c>
      <c r="MY144" s="1">
        <f>COUNTIFS(#REF!,LT144,#REF!,0,#REF!,"&gt;="&amp;MC144,#REF!,"&lt;="&amp;MB144,#REF!,"&lt;="&amp;ME144,#REF!,"&gt;="&amp;MF144)</f>
        <v/>
      </c>
      <c r="MZ144" s="1">
        <f>COUNTIFS(#REF!,LT144,#REF!,1,#REF!,"&lt;="&amp;ME144,#REF!,"&gt;="&amp;MF144,#REF!,"="&amp;KV144,#REF!,"="&amp;KX144)</f>
        <v/>
      </c>
      <c r="NA144" s="1">
        <f>COUNTIFS(#REF!,LT144,#REF!,0,#REF!,"&lt;="&amp;ME144,#REF!,"&gt;="&amp;MF144,#REF!,"="&amp;KV144,#REF!,"="&amp;KX144)</f>
        <v/>
      </c>
      <c r="NB144" s="1">
        <f>COUNTIFS(#REF!,LT144,#REF!,1,#REF!,"&lt;="&amp;ME144,#REF!,"&gt;="&amp;MF144,#REF!,"="&amp;KW144,#REF!,"="&amp;KY144)</f>
        <v/>
      </c>
      <c r="NC144" s="1">
        <f>COUNTIFS(#REF!,LT144,#REF!,0,#REF!,"&lt;="&amp;ME144,#REF!,"&gt;="&amp;MF144,#REF!,"="&amp;KW144,#REF!,"="&amp;KY144)</f>
        <v/>
      </c>
      <c r="ND144" s="1">
        <f>MP144+MR144+MT144+MV144+MX144+MZ144+NB144</f>
        <v/>
      </c>
      <c r="NE144" s="1">
        <f>MQ144+MS144+MU144+MW144+MY144+NA144+NC144</f>
        <v/>
      </c>
      <c r="NF144" s="1">
        <f>ND144+NE144</f>
        <v/>
      </c>
      <c r="NG144" s="33">
        <f>ND144/(ND144+NE144)</f>
        <v/>
      </c>
      <c r="NH144" s="3">
        <f>1/NG144</f>
        <v/>
      </c>
      <c r="NI144" s="1">
        <f>LH144</f>
        <v/>
      </c>
      <c r="NJ144" s="79">
        <f>((1-NG144)*(1/(NI144-1))*0.98-(NG144*1))</f>
        <v/>
      </c>
      <c r="NK144" s="34">
        <f>IF(LR144&lt;0.9,0,IF(AND(LR144&gt;1.1),0,1))</f>
        <v/>
      </c>
      <c r="NL144" s="34">
        <f>IF(LS144&lt;0.9,0,IF(AND(LS144&gt;1.1),0,1))</f>
        <v/>
      </c>
      <c r="NM144" s="32">
        <f>IF(NF144&gt;99,1,0)</f>
        <v/>
      </c>
      <c r="NN144" s="32">
        <f>IF(NJ144&gt;0.0799,1,0)</f>
        <v/>
      </c>
      <c r="NO144" s="32">
        <f>IF(NJ144&gt;NQ144,1,0)</f>
        <v/>
      </c>
      <c r="NP144" s="32">
        <f>NM144+NN144+NO144+NK144+NL144</f>
        <v/>
      </c>
      <c r="NQ144" s="79">
        <f>(((100*NG144)*(NI144-1)*0.98)-((1-NG144)*100))/100</f>
        <v/>
      </c>
      <c r="NR144" s="34">
        <f>IF(LR144&lt;0.9,0,IF(AND(LR144&gt;1.1),0,1))</f>
        <v/>
      </c>
      <c r="NS144" s="34">
        <f>IF(LS144&lt;0.9,0,IF(AND(LS144&gt;1.1),0,1))</f>
        <v/>
      </c>
      <c r="NT144" s="32">
        <f>IF(NF144&gt;99,1,0)</f>
        <v/>
      </c>
      <c r="NU144" s="32">
        <f>IF(NQ144&gt;0.0799,1,0)</f>
        <v/>
      </c>
      <c r="NV144" s="32">
        <f>IF(NQ144&gt;NJ144,1,0)</f>
        <v/>
      </c>
      <c r="NW144" s="32">
        <f>NT144+NU144+NV144+NR144+NS144</f>
        <v/>
      </c>
      <c r="NX144">
        <f>IF(NP144=5,"LayHome1-0",IF(AND(NW144=5),"BackHome1-0",""))</f>
        <v/>
      </c>
      <c r="NY144">
        <f>IF(NP144=5,KN144,IF(AND(NW144=5),KN144,""))</f>
        <v/>
      </c>
      <c r="NZ144">
        <f>IF(NP144=5,"Match Odds",IF(AND(NW144=5),"Match Odds",""))</f>
        <v/>
      </c>
      <c r="OA144">
        <f>IF(NP144=5,KP144,IF(AND(NW144=5),KP144,""))</f>
        <v/>
      </c>
      <c r="OB144">
        <f>IF(NP144=5,"MATCH_ODDS",IF(AND(NW144=5),"MATCH_ODDS",""))</f>
        <v/>
      </c>
      <c r="OC144">
        <f>IF(NP144=5,"LAY",IF(AND(NW144=5),"BACK",""))</f>
        <v/>
      </c>
    </row>
    <row r="145" ht="16.5" customHeight="1" thickBot="1" thickTop="1">
      <c r="A145" s="2" t="n"/>
      <c r="KN145" s="1">
        <f>IF(INDEX(#REF!,MATCH('HT 1-0'!D145,#REF!,0))=INDEX(#REF!,MATCH('HT 1-0'!D145,#REF!,0)),INDEX(#REF!,MATCH('HT 1-0'!D145,#REF!,0)),"ERROR")</f>
        <v/>
      </c>
      <c r="KO145" s="1">
        <f>IF(INDEX(#REF!,MATCH('HT 1-0'!E145,#REF!,0))=INDEX(#REF!,MATCH('HT 1-0'!E145,#REF!,0)),INDEX(#REF!,MATCH('HT 1-0'!E145,#REF!,0)),"ERROR")</f>
        <v/>
      </c>
      <c r="KP145" s="1">
        <f>KN145&amp;" v "&amp;KO145</f>
        <v/>
      </c>
      <c r="KQ145">
        <f>B145&amp;"_"&amp;C145</f>
        <v/>
      </c>
      <c r="KR145" s="1">
        <f>IF((HW145/KK145)&lt;0.335,"G",IF((HW145/KK145)&gt;0.67,"R","A"))</f>
        <v/>
      </c>
      <c r="KS145" s="1">
        <f>IF((HX145/KK145)&lt;0.335,"G",IF((HX145/KK145)&gt;0.67,"R","A"))</f>
        <v/>
      </c>
      <c r="KT145" s="1">
        <f>IF((IH145/KK145)&lt;0.335,"G",IF((IH145/KK145)&gt;0.67,"R","A"))</f>
        <v/>
      </c>
      <c r="KU145" s="1">
        <f>IF((II145/KK145)&lt;0.335,"G",IF((II145/KK145)&gt;0.67,"R","A"))</f>
        <v/>
      </c>
      <c r="KV145" s="1">
        <f>IF((HZ145/KK145)&lt;0.335,"G",IF((HZ145/KK145)&gt;0.67,"R","A"))</f>
        <v/>
      </c>
      <c r="KW145" s="1">
        <f>IF((HY145/KK145)&lt;0.335,"G",IF((HY145/KK145)&gt;0.67,"R","A"))</f>
        <v/>
      </c>
      <c r="KX145" s="1">
        <f>IF((IK145/KK145)&lt;0.335,"G",IF((IK145/KK145)&gt;0.67,"R","A"))</f>
        <v/>
      </c>
      <c r="KY145" s="1">
        <f>IF((IJ145/KK145)&lt;0.335,"G",IF((IJ145/KK145)&gt;0.67,"R","A"))</f>
        <v/>
      </c>
      <c r="KZ145" s="1">
        <f>IF((HQ145/KK145)&lt;0.335,"G",IF((HQ145/KK145)&gt;0.67,"R","A"))</f>
        <v/>
      </c>
      <c r="LA145" s="1">
        <f>IF((IB145/KK145)&lt;0.335,"G",IF((IB145/KK145)&gt;0.67,"R","A"))</f>
        <v/>
      </c>
      <c r="LB145">
        <f>IF(LQ145="1-0",INDEX(Scrape!#REF!,MATCH('HT 1-0'!KP145,Scrape!$B:$B,0)),"")</f>
        <v/>
      </c>
      <c r="LC145">
        <f>IF(LQ145="1-0",INDEX(Scrape!$A:$A,MATCH('HT 1-0'!KP145,Scrape!$B:$B,0)),"")</f>
        <v/>
      </c>
      <c r="LD145">
        <f>IF(LQ145="1-0",INDEX(Scrape!$B:$B,MATCH('HT 1-0'!KP145,Scrape!$B:$B,0)),"")</f>
        <v/>
      </c>
      <c r="LE145">
        <f>IF(LQ145="1-0",INDEX(Scrape!$C:$C,MATCH('HT 1-0'!KP145,Scrape!$B:$B,0)),"")</f>
        <v/>
      </c>
      <c r="LF145">
        <f>IF(LQ145="1-0",INDEX(Scrape!$D:$D,MATCH('HT 1-0'!KP145,Scrape!$B:$B,0)),"")</f>
        <v/>
      </c>
      <c r="LG145">
        <f>IF(LQ145="1-0",INDEX(Scrape!$E:$E,MATCH('HT 1-0'!KP145,Scrape!$B:$B,0)),"")</f>
        <v/>
      </c>
      <c r="LH145">
        <f>IF(LQ145="1-0",INDEX(Scrape!$F:$F,MATCH('HT 1-0'!KP145,Scrape!$B:$B,0)),"")</f>
        <v/>
      </c>
      <c r="LI145">
        <f>IF(LQ145="1-0",INDEX(Scrape!$G:$G,MATCH('HT 1-0'!KP145,Scrape!$B:$B,0)),"")</f>
        <v/>
      </c>
      <c r="LJ145">
        <f>IF(LQ145="1-0",INDEX(Scrape!$H:$H,MATCH('HT 1-0'!KP145,Scrape!$B:$B,0)),"")</f>
        <v/>
      </c>
      <c r="LK145">
        <f>IF(LQ145="1-0",INDEX(Scrape!$I:$I,MATCH('HT 1-0'!KP145,Scrape!$B:$B,0)),"")</f>
        <v/>
      </c>
      <c r="LL145">
        <f>IF(LQ145="1-0",INDEX(Scrape!$J:$J,MATCH('HT 1-0'!KP145,Scrape!$B:$B,0)),"")</f>
        <v/>
      </c>
      <c r="LM145">
        <f>IF(LQ145="1-0",INDEX(Scrape!$K:$K,MATCH('HT 1-0'!KP145,Scrape!$B:$B,0)),"")</f>
        <v/>
      </c>
      <c r="LN145">
        <f>IF(LQ145="1-0",INDEX(Scrape!$L:$L,MATCH('HT 1-0'!KP145,Scrape!$B:$B,0)),"")</f>
        <v/>
      </c>
      <c r="LO145">
        <f>IF(LQ145="1-0",INDEX(Scrape!$M:$M,MATCH('HT 1-0'!KP145,Scrape!$B:$B,0)),"")</f>
        <v/>
      </c>
      <c r="LP145">
        <f>IF(LQ145="1-0",INDEX(Scrape!$N:$N,MATCH('HT 1-0'!KP145,Scrape!$B:$B,0)),"")</f>
        <v/>
      </c>
      <c r="LQ145">
        <f>INDEX(Scrape!$O:$O,MATCH('HT 1-0'!KP145,Scrape!$B:$B,0))</f>
        <v/>
      </c>
      <c r="LR145">
        <f>(1/LJ145)+(1/LI145)+(1/LH145)</f>
        <v/>
      </c>
      <c r="LS145">
        <f>(1/LG145)+(1/LF145)+(1/LE145)</f>
        <v/>
      </c>
      <c r="LT145" s="8">
        <f>IF(INDEX(#REF!,MATCH(KQ145,#REF!,0))=INDEX(#REF!,MATCH(KQ145,#REF!,0)),INDEX(#REF!,MATCH(KQ145,#REF!,0)),"ERROR")</f>
        <v/>
      </c>
      <c r="LU145" s="4">
        <f>IF(KR145="G",2,IF(KR145="R",0.5,IF(KR145="A",1)))</f>
        <v/>
      </c>
      <c r="LV145" s="4">
        <f>IF(KS145="G",0.5,IF(KS145="R",2,IF(KS145="A",1)))</f>
        <v/>
      </c>
      <c r="LW145" s="4">
        <f>IF(KT145="G",2,IF(KT145="R",0.5,IF(KT145="A",1)))</f>
        <v/>
      </c>
      <c r="LX145" s="4">
        <f>IF(KU145="G",0.5,IF(KU145="R",2,IF(KU145="A",1)))</f>
        <v/>
      </c>
      <c r="LY145" s="7">
        <f>(LK145*(LU145+LX145)+(LL145*(LU145+LX145)))</f>
        <v/>
      </c>
      <c r="LZ145" s="7">
        <f>(LN145*(LV145+LW145)+(LO145*(LV145+LW145)))</f>
        <v/>
      </c>
      <c r="MA145" s="11">
        <f>LY145-LZ145</f>
        <v/>
      </c>
      <c r="MB145" s="5">
        <f>MA145+2</f>
        <v/>
      </c>
      <c r="MC145" s="6">
        <f>MA145-2</f>
        <v/>
      </c>
      <c r="MD145" s="4">
        <f>LE145</f>
        <v/>
      </c>
      <c r="ME145" s="9">
        <f>IF(MD145=0,1000,MD145+0.75)</f>
        <v/>
      </c>
      <c r="MF145" s="10">
        <f>IF(MD145=0,0,MD145-0.75)</f>
        <v/>
      </c>
      <c r="MG145" s="4">
        <f>((LM145*(LU145+LX145))-((LP145*(LV145+LW145))))</f>
        <v/>
      </c>
      <c r="MH145" s="9">
        <f>MG145*1.2</f>
        <v/>
      </c>
      <c r="MI145" s="10">
        <f>MG145*0.8</f>
        <v/>
      </c>
      <c r="MJ145">
        <f>IFERROR(NX145,"")</f>
        <v/>
      </c>
      <c r="MK145">
        <f>IFERROR(NY145,"")</f>
        <v/>
      </c>
      <c r="ML145">
        <f>IFERROR(NZ145,"")</f>
        <v/>
      </c>
      <c r="MM145">
        <f>IFERROR(OA145,"")</f>
        <v/>
      </c>
      <c r="MN145">
        <f>IFERROR(OB145,"")</f>
        <v/>
      </c>
      <c r="MO145">
        <f>IFERROR(OC145,"")</f>
        <v/>
      </c>
      <c r="MP145" s="1">
        <f>COUNTIFS(#REF!,LT145,#REF!,1,#REF!,"&gt;="&amp;MC145,#REF!,"&lt;="&amp;MB145,#REF!,"&lt;="&amp;ME145,#REF!,"&gt;="&amp;MF145,#REF!,"="&amp;KV145,#REF!,"="&amp;KX145)</f>
        <v/>
      </c>
      <c r="MQ145" s="1">
        <f>COUNTIFS(#REF!,LT145,#REF!,0,#REF!,"&gt;="&amp;MC145,#REF!,"&lt;="&amp;MB145,#REF!,"&lt;="&amp;ME145,#REF!,"&gt;="&amp;MF145,#REF!,"="&amp;KV145,#REF!,"="&amp;KX145)</f>
        <v/>
      </c>
      <c r="MR145" s="1">
        <f>COUNTIFS(#REF!,LT145,#REF!,1,#REF!,"&gt;="&amp;MC145,#REF!,"&lt;="&amp;MB145,#REF!,"&lt;="&amp;ME145,#REF!,"&gt;="&amp;MF145,#REF!,"="&amp;KW145,#REF!,"="&amp;KY145)</f>
        <v/>
      </c>
      <c r="MS145" s="1">
        <f>COUNTIFS(#REF!,LT145,#REF!,0,#REF!,"&gt;="&amp;MC145,#REF!,"&lt;="&amp;MB145,#REF!,"&lt;="&amp;ME145,#REF!,"&gt;="&amp;MF145,#REF!,"="&amp;KW145,#REF!,"="&amp;KY145)</f>
        <v/>
      </c>
      <c r="MT145" s="1">
        <f>COUNTIFS(#REF!,LT145,#REF!,1,#REF!,"&gt;="&amp;MI145,#REF!,"&lt;="&amp;MH145,#REF!,"&lt;="&amp;ME145,#REF!,"&gt;="&amp;MF145)</f>
        <v/>
      </c>
      <c r="MU145" s="1">
        <f>COUNTIFS(#REF!,LT145,#REF!,0,#REF!,"&gt;="&amp;MI145,#REF!,"&lt;="&amp;MH145,#REF!,"&lt;="&amp;ME145,#REF!,"&gt;="&amp;MF145)</f>
        <v/>
      </c>
      <c r="MV145" s="1">
        <f>COUNTIFS(#REF!,LT145,#REF!,1,#REF!,"&gt;="&amp;MI145,#REF!,"&lt;="&amp;MH145,#REF!,"="&amp;KZ145,#REF!,"="&amp;LA145,#REF!,"&lt;="&amp;ME145,#REF!,"&gt;="&amp;MF145)</f>
        <v/>
      </c>
      <c r="MW145" s="1">
        <f>COUNTIFS(#REF!,LT145,#REF!,0,#REF!,"&gt;="&amp;MI145,#REF!,"&lt;="&amp;MH145,#REF!,"="&amp;KZ145,#REF!,"="&amp;LA145,#REF!,"&lt;="&amp;ME145,#REF!,"&gt;="&amp;MF145)</f>
        <v/>
      </c>
      <c r="MX145" s="1">
        <f>COUNTIFS(#REF!,LT145,#REF!,1,#REF!,"&gt;="&amp;MC145,#REF!,"&lt;="&amp;MB145,#REF!,"&lt;="&amp;ME145,#REF!,"&gt;="&amp;MF145)</f>
        <v/>
      </c>
      <c r="MY145" s="1">
        <f>COUNTIFS(#REF!,LT145,#REF!,0,#REF!,"&gt;="&amp;MC145,#REF!,"&lt;="&amp;MB145,#REF!,"&lt;="&amp;ME145,#REF!,"&gt;="&amp;MF145)</f>
        <v/>
      </c>
      <c r="MZ145" s="1">
        <f>COUNTIFS(#REF!,LT145,#REF!,1,#REF!,"&lt;="&amp;ME145,#REF!,"&gt;="&amp;MF145,#REF!,"="&amp;KV145,#REF!,"="&amp;KX145)</f>
        <v/>
      </c>
      <c r="NA145" s="1">
        <f>COUNTIFS(#REF!,LT145,#REF!,0,#REF!,"&lt;="&amp;ME145,#REF!,"&gt;="&amp;MF145,#REF!,"="&amp;KV145,#REF!,"="&amp;KX145)</f>
        <v/>
      </c>
      <c r="NB145" s="1">
        <f>COUNTIFS(#REF!,LT145,#REF!,1,#REF!,"&lt;="&amp;ME145,#REF!,"&gt;="&amp;MF145,#REF!,"="&amp;KW145,#REF!,"="&amp;KY145)</f>
        <v/>
      </c>
      <c r="NC145" s="1">
        <f>COUNTIFS(#REF!,LT145,#REF!,0,#REF!,"&lt;="&amp;ME145,#REF!,"&gt;="&amp;MF145,#REF!,"="&amp;KW145,#REF!,"="&amp;KY145)</f>
        <v/>
      </c>
      <c r="ND145" s="1">
        <f>MP145+MR145+MT145+MV145+MX145+MZ145+NB145</f>
        <v/>
      </c>
      <c r="NE145" s="1">
        <f>MQ145+MS145+MU145+MW145+MY145+NA145+NC145</f>
        <v/>
      </c>
      <c r="NF145" s="1">
        <f>ND145+NE145</f>
        <v/>
      </c>
      <c r="NG145" s="33">
        <f>ND145/(ND145+NE145)</f>
        <v/>
      </c>
      <c r="NH145" s="3">
        <f>1/NG145</f>
        <v/>
      </c>
      <c r="NI145" s="1">
        <f>LH145</f>
        <v/>
      </c>
      <c r="NJ145" s="79">
        <f>((1-NG145)*(1/(NI145-1))*0.98-(NG145*1))</f>
        <v/>
      </c>
      <c r="NK145" s="34">
        <f>IF(LR145&lt;0.9,0,IF(AND(LR145&gt;1.1),0,1))</f>
        <v/>
      </c>
      <c r="NL145" s="34">
        <f>IF(LS145&lt;0.9,0,IF(AND(LS145&gt;1.1),0,1))</f>
        <v/>
      </c>
      <c r="NM145" s="32">
        <f>IF(NF145&gt;99,1,0)</f>
        <v/>
      </c>
      <c r="NN145" s="32">
        <f>IF(NJ145&gt;0.0799,1,0)</f>
        <v/>
      </c>
      <c r="NO145" s="32">
        <f>IF(NJ145&gt;NQ145,1,0)</f>
        <v/>
      </c>
      <c r="NP145" s="32">
        <f>NM145+NN145+NO145+NK145+NL145</f>
        <v/>
      </c>
      <c r="NQ145" s="79">
        <f>(((100*NG145)*(NI145-1)*0.98)-((1-NG145)*100))/100</f>
        <v/>
      </c>
      <c r="NR145" s="34">
        <f>IF(LR145&lt;0.9,0,IF(AND(LR145&gt;1.1),0,1))</f>
        <v/>
      </c>
      <c r="NS145" s="34">
        <f>IF(LS145&lt;0.9,0,IF(AND(LS145&gt;1.1),0,1))</f>
        <v/>
      </c>
      <c r="NT145" s="32">
        <f>IF(NF145&gt;99,1,0)</f>
        <v/>
      </c>
      <c r="NU145" s="32">
        <f>IF(NQ145&gt;0.0799,1,0)</f>
        <v/>
      </c>
      <c r="NV145" s="32">
        <f>IF(NQ145&gt;NJ145,1,0)</f>
        <v/>
      </c>
      <c r="NW145" s="32">
        <f>NT145+NU145+NV145+NR145+NS145</f>
        <v/>
      </c>
      <c r="NX145">
        <f>IF(NP145=5,"LayHome1-0",IF(AND(NW145=5),"BackHome1-0",""))</f>
        <v/>
      </c>
      <c r="NY145">
        <f>IF(NP145=5,KN145,IF(AND(NW145=5),KN145,""))</f>
        <v/>
      </c>
      <c r="NZ145">
        <f>IF(NP145=5,"Match Odds",IF(AND(NW145=5),"Match Odds",""))</f>
        <v/>
      </c>
      <c r="OA145">
        <f>IF(NP145=5,KP145,IF(AND(NW145=5),KP145,""))</f>
        <v/>
      </c>
      <c r="OB145">
        <f>IF(NP145=5,"MATCH_ODDS",IF(AND(NW145=5),"MATCH_ODDS",""))</f>
        <v/>
      </c>
      <c r="OC145">
        <f>IF(NP145=5,"LAY",IF(AND(NW145=5),"BACK",""))</f>
        <v/>
      </c>
    </row>
    <row r="146" ht="16.5" customHeight="1" thickBot="1" thickTop="1">
      <c r="A146" s="2" t="n"/>
      <c r="KN146" s="1">
        <f>IF(INDEX(#REF!,MATCH('HT 1-0'!D146,#REF!,0))=INDEX(#REF!,MATCH('HT 1-0'!D146,#REF!,0)),INDEX(#REF!,MATCH('HT 1-0'!D146,#REF!,0)),"ERROR")</f>
        <v/>
      </c>
      <c r="KO146" s="1">
        <f>IF(INDEX(#REF!,MATCH('HT 1-0'!E146,#REF!,0))=INDEX(#REF!,MATCH('HT 1-0'!E146,#REF!,0)),INDEX(#REF!,MATCH('HT 1-0'!E146,#REF!,0)),"ERROR")</f>
        <v/>
      </c>
      <c r="KP146" s="1">
        <f>KN146&amp;" v "&amp;KO146</f>
        <v/>
      </c>
      <c r="KQ146">
        <f>B146&amp;"_"&amp;C146</f>
        <v/>
      </c>
      <c r="KR146" s="1">
        <f>IF((HW146/KK146)&lt;0.335,"G",IF((HW146/KK146)&gt;0.67,"R","A"))</f>
        <v/>
      </c>
      <c r="KS146" s="1">
        <f>IF((HX146/KK146)&lt;0.335,"G",IF((HX146/KK146)&gt;0.67,"R","A"))</f>
        <v/>
      </c>
      <c r="KT146" s="1">
        <f>IF((IH146/KK146)&lt;0.335,"G",IF((IH146/KK146)&gt;0.67,"R","A"))</f>
        <v/>
      </c>
      <c r="KU146" s="1">
        <f>IF((II146/KK146)&lt;0.335,"G",IF((II146/KK146)&gt;0.67,"R","A"))</f>
        <v/>
      </c>
      <c r="KV146" s="1">
        <f>IF((HZ146/KK146)&lt;0.335,"G",IF((HZ146/KK146)&gt;0.67,"R","A"))</f>
        <v/>
      </c>
      <c r="KW146" s="1">
        <f>IF((HY146/KK146)&lt;0.335,"G",IF((HY146/KK146)&gt;0.67,"R","A"))</f>
        <v/>
      </c>
      <c r="KX146" s="1">
        <f>IF((IK146/KK146)&lt;0.335,"G",IF((IK146/KK146)&gt;0.67,"R","A"))</f>
        <v/>
      </c>
      <c r="KY146" s="1">
        <f>IF((IJ146/KK146)&lt;0.335,"G",IF((IJ146/KK146)&gt;0.67,"R","A"))</f>
        <v/>
      </c>
      <c r="KZ146" s="1">
        <f>IF((HQ146/KK146)&lt;0.335,"G",IF((HQ146/KK146)&gt;0.67,"R","A"))</f>
        <v/>
      </c>
      <c r="LA146" s="1">
        <f>IF((IB146/KK146)&lt;0.335,"G",IF((IB146/KK146)&gt;0.67,"R","A"))</f>
        <v/>
      </c>
      <c r="LB146">
        <f>IF(LQ146="1-0",INDEX(Scrape!#REF!,MATCH('HT 1-0'!KP146,Scrape!$B:$B,0)),"")</f>
        <v/>
      </c>
      <c r="LC146">
        <f>IF(LQ146="1-0",INDEX(Scrape!$A:$A,MATCH('HT 1-0'!KP146,Scrape!$B:$B,0)),"")</f>
        <v/>
      </c>
      <c r="LD146">
        <f>IF(LQ146="1-0",INDEX(Scrape!$B:$B,MATCH('HT 1-0'!KP146,Scrape!$B:$B,0)),"")</f>
        <v/>
      </c>
      <c r="LE146">
        <f>IF(LQ146="1-0",INDEX(Scrape!$C:$C,MATCH('HT 1-0'!KP146,Scrape!$B:$B,0)),"")</f>
        <v/>
      </c>
      <c r="LF146">
        <f>IF(LQ146="1-0",INDEX(Scrape!$D:$D,MATCH('HT 1-0'!KP146,Scrape!$B:$B,0)),"")</f>
        <v/>
      </c>
      <c r="LG146">
        <f>IF(LQ146="1-0",INDEX(Scrape!$E:$E,MATCH('HT 1-0'!KP146,Scrape!$B:$B,0)),"")</f>
        <v/>
      </c>
      <c r="LH146">
        <f>IF(LQ146="1-0",INDEX(Scrape!$F:$F,MATCH('HT 1-0'!KP146,Scrape!$B:$B,0)),"")</f>
        <v/>
      </c>
      <c r="LI146">
        <f>IF(LQ146="1-0",INDEX(Scrape!$G:$G,MATCH('HT 1-0'!KP146,Scrape!$B:$B,0)),"")</f>
        <v/>
      </c>
      <c r="LJ146">
        <f>IF(LQ146="1-0",INDEX(Scrape!$H:$H,MATCH('HT 1-0'!KP146,Scrape!$B:$B,0)),"")</f>
        <v/>
      </c>
      <c r="LK146">
        <f>IF(LQ146="1-0",INDEX(Scrape!$I:$I,MATCH('HT 1-0'!KP146,Scrape!$B:$B,0)),"")</f>
        <v/>
      </c>
      <c r="LL146">
        <f>IF(LQ146="1-0",INDEX(Scrape!$J:$J,MATCH('HT 1-0'!KP146,Scrape!$B:$B,0)),"")</f>
        <v/>
      </c>
      <c r="LM146">
        <f>IF(LQ146="1-0",INDEX(Scrape!$K:$K,MATCH('HT 1-0'!KP146,Scrape!$B:$B,0)),"")</f>
        <v/>
      </c>
      <c r="LN146">
        <f>IF(LQ146="1-0",INDEX(Scrape!$L:$L,MATCH('HT 1-0'!KP146,Scrape!$B:$B,0)),"")</f>
        <v/>
      </c>
      <c r="LO146">
        <f>IF(LQ146="1-0",INDEX(Scrape!$M:$M,MATCH('HT 1-0'!KP146,Scrape!$B:$B,0)),"")</f>
        <v/>
      </c>
      <c r="LP146">
        <f>IF(LQ146="1-0",INDEX(Scrape!$N:$N,MATCH('HT 1-0'!KP146,Scrape!$B:$B,0)),"")</f>
        <v/>
      </c>
      <c r="LQ146">
        <f>INDEX(Scrape!$O:$O,MATCH('HT 1-0'!KP146,Scrape!$B:$B,0))</f>
        <v/>
      </c>
      <c r="LR146">
        <f>(1/LJ146)+(1/LI146)+(1/LH146)</f>
        <v/>
      </c>
      <c r="LS146">
        <f>(1/LG146)+(1/LF146)+(1/LE146)</f>
        <v/>
      </c>
      <c r="LT146" s="8">
        <f>IF(INDEX(#REF!,MATCH(KQ146,#REF!,0))=INDEX(#REF!,MATCH(KQ146,#REF!,0)),INDEX(#REF!,MATCH(KQ146,#REF!,0)),"ERROR")</f>
        <v/>
      </c>
      <c r="LU146" s="4">
        <f>IF(KR146="G",2,IF(KR146="R",0.5,IF(KR146="A",1)))</f>
        <v/>
      </c>
      <c r="LV146" s="4">
        <f>IF(KS146="G",0.5,IF(KS146="R",2,IF(KS146="A",1)))</f>
        <v/>
      </c>
      <c r="LW146" s="4">
        <f>IF(KT146="G",2,IF(KT146="R",0.5,IF(KT146="A",1)))</f>
        <v/>
      </c>
      <c r="LX146" s="4">
        <f>IF(KU146="G",0.5,IF(KU146="R",2,IF(KU146="A",1)))</f>
        <v/>
      </c>
      <c r="LY146" s="7">
        <f>(LK146*(LU146+LX146)+(LL146*(LU146+LX146)))</f>
        <v/>
      </c>
      <c r="LZ146" s="7">
        <f>(LN146*(LV146+LW146)+(LO146*(LV146+LW146)))</f>
        <v/>
      </c>
      <c r="MA146" s="11">
        <f>LY146-LZ146</f>
        <v/>
      </c>
      <c r="MB146" s="5">
        <f>MA146+2</f>
        <v/>
      </c>
      <c r="MC146" s="6">
        <f>MA146-2</f>
        <v/>
      </c>
      <c r="MD146" s="4">
        <f>LE146</f>
        <v/>
      </c>
      <c r="ME146" s="9">
        <f>IF(MD146=0,1000,MD146+0.75)</f>
        <v/>
      </c>
      <c r="MF146" s="10">
        <f>IF(MD146=0,0,MD146-0.75)</f>
        <v/>
      </c>
      <c r="MG146" s="4">
        <f>((LM146*(LU146+LX146))-((LP146*(LV146+LW146))))</f>
        <v/>
      </c>
      <c r="MH146" s="9">
        <f>MG146*1.2</f>
        <v/>
      </c>
      <c r="MI146" s="10">
        <f>MG146*0.8</f>
        <v/>
      </c>
      <c r="MJ146">
        <f>IFERROR(NX146,"")</f>
        <v/>
      </c>
      <c r="MK146">
        <f>IFERROR(NY146,"")</f>
        <v/>
      </c>
      <c r="ML146">
        <f>IFERROR(NZ146,"")</f>
        <v/>
      </c>
      <c r="MM146">
        <f>IFERROR(OA146,"")</f>
        <v/>
      </c>
      <c r="MN146">
        <f>IFERROR(OB146,"")</f>
        <v/>
      </c>
      <c r="MO146">
        <f>IFERROR(OC146,"")</f>
        <v/>
      </c>
      <c r="MP146" s="1">
        <f>COUNTIFS(#REF!,LT146,#REF!,1,#REF!,"&gt;="&amp;MC146,#REF!,"&lt;="&amp;MB146,#REF!,"&lt;="&amp;ME146,#REF!,"&gt;="&amp;MF146,#REF!,"="&amp;KV146,#REF!,"="&amp;KX146)</f>
        <v/>
      </c>
      <c r="MQ146" s="1">
        <f>COUNTIFS(#REF!,LT146,#REF!,0,#REF!,"&gt;="&amp;MC146,#REF!,"&lt;="&amp;MB146,#REF!,"&lt;="&amp;ME146,#REF!,"&gt;="&amp;MF146,#REF!,"="&amp;KV146,#REF!,"="&amp;KX146)</f>
        <v/>
      </c>
      <c r="MR146" s="1">
        <f>COUNTIFS(#REF!,LT146,#REF!,1,#REF!,"&gt;="&amp;MC146,#REF!,"&lt;="&amp;MB146,#REF!,"&lt;="&amp;ME146,#REF!,"&gt;="&amp;MF146,#REF!,"="&amp;KW146,#REF!,"="&amp;KY146)</f>
        <v/>
      </c>
      <c r="MS146" s="1">
        <f>COUNTIFS(#REF!,LT146,#REF!,0,#REF!,"&gt;="&amp;MC146,#REF!,"&lt;="&amp;MB146,#REF!,"&lt;="&amp;ME146,#REF!,"&gt;="&amp;MF146,#REF!,"="&amp;KW146,#REF!,"="&amp;KY146)</f>
        <v/>
      </c>
      <c r="MT146" s="1">
        <f>COUNTIFS(#REF!,LT146,#REF!,1,#REF!,"&gt;="&amp;MI146,#REF!,"&lt;="&amp;MH146,#REF!,"&lt;="&amp;ME146,#REF!,"&gt;="&amp;MF146)</f>
        <v/>
      </c>
      <c r="MU146" s="1">
        <f>COUNTIFS(#REF!,LT146,#REF!,0,#REF!,"&gt;="&amp;MI146,#REF!,"&lt;="&amp;MH146,#REF!,"&lt;="&amp;ME146,#REF!,"&gt;="&amp;MF146)</f>
        <v/>
      </c>
      <c r="MV146" s="1">
        <f>COUNTIFS(#REF!,LT146,#REF!,1,#REF!,"&gt;="&amp;MI146,#REF!,"&lt;="&amp;MH146,#REF!,"="&amp;KZ146,#REF!,"="&amp;LA146,#REF!,"&lt;="&amp;ME146,#REF!,"&gt;="&amp;MF146)</f>
        <v/>
      </c>
      <c r="MW146" s="1">
        <f>COUNTIFS(#REF!,LT146,#REF!,0,#REF!,"&gt;="&amp;MI146,#REF!,"&lt;="&amp;MH146,#REF!,"="&amp;KZ146,#REF!,"="&amp;LA146,#REF!,"&lt;="&amp;ME146,#REF!,"&gt;="&amp;MF146)</f>
        <v/>
      </c>
      <c r="MX146" s="1">
        <f>COUNTIFS(#REF!,LT146,#REF!,1,#REF!,"&gt;="&amp;MC146,#REF!,"&lt;="&amp;MB146,#REF!,"&lt;="&amp;ME146,#REF!,"&gt;="&amp;MF146)</f>
        <v/>
      </c>
      <c r="MY146" s="1">
        <f>COUNTIFS(#REF!,LT146,#REF!,0,#REF!,"&gt;="&amp;MC146,#REF!,"&lt;="&amp;MB146,#REF!,"&lt;="&amp;ME146,#REF!,"&gt;="&amp;MF146)</f>
        <v/>
      </c>
      <c r="MZ146" s="1">
        <f>COUNTIFS(#REF!,LT146,#REF!,1,#REF!,"&lt;="&amp;ME146,#REF!,"&gt;="&amp;MF146,#REF!,"="&amp;KV146,#REF!,"="&amp;KX146)</f>
        <v/>
      </c>
      <c r="NA146" s="1">
        <f>COUNTIFS(#REF!,LT146,#REF!,0,#REF!,"&lt;="&amp;ME146,#REF!,"&gt;="&amp;MF146,#REF!,"="&amp;KV146,#REF!,"="&amp;KX146)</f>
        <v/>
      </c>
      <c r="NB146" s="1">
        <f>COUNTIFS(#REF!,LT146,#REF!,1,#REF!,"&lt;="&amp;ME146,#REF!,"&gt;="&amp;MF146,#REF!,"="&amp;KW146,#REF!,"="&amp;KY146)</f>
        <v/>
      </c>
      <c r="NC146" s="1">
        <f>COUNTIFS(#REF!,LT146,#REF!,0,#REF!,"&lt;="&amp;ME146,#REF!,"&gt;="&amp;MF146,#REF!,"="&amp;KW146,#REF!,"="&amp;KY146)</f>
        <v/>
      </c>
      <c r="ND146" s="1">
        <f>MP146+MR146+MT146+MV146+MX146+MZ146+NB146</f>
        <v/>
      </c>
      <c r="NE146" s="1">
        <f>MQ146+MS146+MU146+MW146+MY146+NA146+NC146</f>
        <v/>
      </c>
      <c r="NF146" s="1">
        <f>ND146+NE146</f>
        <v/>
      </c>
      <c r="NG146" s="33">
        <f>ND146/(ND146+NE146)</f>
        <v/>
      </c>
      <c r="NH146" s="3">
        <f>1/NG146</f>
        <v/>
      </c>
      <c r="NI146" s="1">
        <f>LH146</f>
        <v/>
      </c>
      <c r="NJ146" s="79">
        <f>((1-NG146)*(1/(NI146-1))*0.98-(NG146*1))</f>
        <v/>
      </c>
      <c r="NK146" s="34">
        <f>IF(LR146&lt;0.9,0,IF(AND(LR146&gt;1.1),0,1))</f>
        <v/>
      </c>
      <c r="NL146" s="34">
        <f>IF(LS146&lt;0.9,0,IF(AND(LS146&gt;1.1),0,1))</f>
        <v/>
      </c>
      <c r="NM146" s="32">
        <f>IF(NF146&gt;99,1,0)</f>
        <v/>
      </c>
      <c r="NN146" s="32">
        <f>IF(NJ146&gt;0.0799,1,0)</f>
        <v/>
      </c>
      <c r="NO146" s="32">
        <f>IF(NJ146&gt;NQ146,1,0)</f>
        <v/>
      </c>
      <c r="NP146" s="32">
        <f>NM146+NN146+NO146+NK146+NL146</f>
        <v/>
      </c>
      <c r="NQ146" s="79">
        <f>(((100*NG146)*(NI146-1)*0.98)-((1-NG146)*100))/100</f>
        <v/>
      </c>
      <c r="NR146" s="34">
        <f>IF(LR146&lt;0.9,0,IF(AND(LR146&gt;1.1),0,1))</f>
        <v/>
      </c>
      <c r="NS146" s="34">
        <f>IF(LS146&lt;0.9,0,IF(AND(LS146&gt;1.1),0,1))</f>
        <v/>
      </c>
      <c r="NT146" s="32">
        <f>IF(NF146&gt;99,1,0)</f>
        <v/>
      </c>
      <c r="NU146" s="32">
        <f>IF(NQ146&gt;0.0799,1,0)</f>
        <v/>
      </c>
      <c r="NV146" s="32">
        <f>IF(NQ146&gt;NJ146,1,0)</f>
        <v/>
      </c>
      <c r="NW146" s="32">
        <f>NT146+NU146+NV146+NR146+NS146</f>
        <v/>
      </c>
      <c r="NX146">
        <f>IF(NP146=5,"LayHome1-0",IF(AND(NW146=5),"BackHome1-0",""))</f>
        <v/>
      </c>
      <c r="NY146">
        <f>IF(NP146=5,KN146,IF(AND(NW146=5),KN146,""))</f>
        <v/>
      </c>
      <c r="NZ146">
        <f>IF(NP146=5,"Match Odds",IF(AND(NW146=5),"Match Odds",""))</f>
        <v/>
      </c>
      <c r="OA146">
        <f>IF(NP146=5,KP146,IF(AND(NW146=5),KP146,""))</f>
        <v/>
      </c>
      <c r="OB146">
        <f>IF(NP146=5,"MATCH_ODDS",IF(AND(NW146=5),"MATCH_ODDS",""))</f>
        <v/>
      </c>
      <c r="OC146">
        <f>IF(NP146=5,"LAY",IF(AND(NW146=5),"BACK",""))</f>
        <v/>
      </c>
    </row>
    <row r="147" ht="16.5" customHeight="1" thickBot="1" thickTop="1">
      <c r="A147" s="2" t="n"/>
      <c r="KN147" s="1">
        <f>IF(INDEX(#REF!,MATCH('HT 1-0'!D147,#REF!,0))=INDEX(#REF!,MATCH('HT 1-0'!D147,#REF!,0)),INDEX(#REF!,MATCH('HT 1-0'!D147,#REF!,0)),"ERROR")</f>
        <v/>
      </c>
      <c r="KO147" s="1">
        <f>IF(INDEX(#REF!,MATCH('HT 1-0'!E147,#REF!,0))=INDEX(#REF!,MATCH('HT 1-0'!E147,#REF!,0)),INDEX(#REF!,MATCH('HT 1-0'!E147,#REF!,0)),"ERROR")</f>
        <v/>
      </c>
      <c r="KP147" s="1">
        <f>KN147&amp;" v "&amp;KO147</f>
        <v/>
      </c>
      <c r="KQ147">
        <f>B147&amp;"_"&amp;C147</f>
        <v/>
      </c>
      <c r="KR147" s="1">
        <f>IF((HW147/KK147)&lt;0.335,"G",IF((HW147/KK147)&gt;0.67,"R","A"))</f>
        <v/>
      </c>
      <c r="KS147" s="1">
        <f>IF((HX147/KK147)&lt;0.335,"G",IF((HX147/KK147)&gt;0.67,"R","A"))</f>
        <v/>
      </c>
      <c r="KT147" s="1">
        <f>IF((IH147/KK147)&lt;0.335,"G",IF((IH147/KK147)&gt;0.67,"R","A"))</f>
        <v/>
      </c>
      <c r="KU147" s="1">
        <f>IF((II147/KK147)&lt;0.335,"G",IF((II147/KK147)&gt;0.67,"R","A"))</f>
        <v/>
      </c>
      <c r="KV147" s="1">
        <f>IF((HZ147/KK147)&lt;0.335,"G",IF((HZ147/KK147)&gt;0.67,"R","A"))</f>
        <v/>
      </c>
      <c r="KW147" s="1">
        <f>IF((HY147/KK147)&lt;0.335,"G",IF((HY147/KK147)&gt;0.67,"R","A"))</f>
        <v/>
      </c>
      <c r="KX147" s="1">
        <f>IF((IK147/KK147)&lt;0.335,"G",IF((IK147/KK147)&gt;0.67,"R","A"))</f>
        <v/>
      </c>
      <c r="KY147" s="1">
        <f>IF((IJ147/KK147)&lt;0.335,"G",IF((IJ147/KK147)&gt;0.67,"R","A"))</f>
        <v/>
      </c>
      <c r="KZ147" s="1">
        <f>IF((HQ147/KK147)&lt;0.335,"G",IF((HQ147/KK147)&gt;0.67,"R","A"))</f>
        <v/>
      </c>
      <c r="LA147" s="1">
        <f>IF((IB147/KK147)&lt;0.335,"G",IF((IB147/KK147)&gt;0.67,"R","A"))</f>
        <v/>
      </c>
      <c r="LB147">
        <f>IF(LQ147="1-0",INDEX(Scrape!#REF!,MATCH('HT 1-0'!KP147,Scrape!$B:$B,0)),"")</f>
        <v/>
      </c>
      <c r="LC147">
        <f>IF(LQ147="1-0",INDEX(Scrape!$A:$A,MATCH('HT 1-0'!KP147,Scrape!$B:$B,0)),"")</f>
        <v/>
      </c>
      <c r="LD147">
        <f>IF(LQ147="1-0",INDEX(Scrape!$B:$B,MATCH('HT 1-0'!KP147,Scrape!$B:$B,0)),"")</f>
        <v/>
      </c>
      <c r="LE147">
        <f>IF(LQ147="1-0",INDEX(Scrape!$C:$C,MATCH('HT 1-0'!KP147,Scrape!$B:$B,0)),"")</f>
        <v/>
      </c>
      <c r="LF147">
        <f>IF(LQ147="1-0",INDEX(Scrape!$D:$D,MATCH('HT 1-0'!KP147,Scrape!$B:$B,0)),"")</f>
        <v/>
      </c>
      <c r="LG147">
        <f>IF(LQ147="1-0",INDEX(Scrape!$E:$E,MATCH('HT 1-0'!KP147,Scrape!$B:$B,0)),"")</f>
        <v/>
      </c>
      <c r="LH147">
        <f>IF(LQ147="1-0",INDEX(Scrape!$F:$F,MATCH('HT 1-0'!KP147,Scrape!$B:$B,0)),"")</f>
        <v/>
      </c>
      <c r="LI147">
        <f>IF(LQ147="1-0",INDEX(Scrape!$G:$G,MATCH('HT 1-0'!KP147,Scrape!$B:$B,0)),"")</f>
        <v/>
      </c>
      <c r="LJ147">
        <f>IF(LQ147="1-0",INDEX(Scrape!$H:$H,MATCH('HT 1-0'!KP147,Scrape!$B:$B,0)),"")</f>
        <v/>
      </c>
      <c r="LK147">
        <f>IF(LQ147="1-0",INDEX(Scrape!$I:$I,MATCH('HT 1-0'!KP147,Scrape!$B:$B,0)),"")</f>
        <v/>
      </c>
      <c r="LL147">
        <f>IF(LQ147="1-0",INDEX(Scrape!$J:$J,MATCH('HT 1-0'!KP147,Scrape!$B:$B,0)),"")</f>
        <v/>
      </c>
      <c r="LM147">
        <f>IF(LQ147="1-0",INDEX(Scrape!$K:$K,MATCH('HT 1-0'!KP147,Scrape!$B:$B,0)),"")</f>
        <v/>
      </c>
      <c r="LN147">
        <f>IF(LQ147="1-0",INDEX(Scrape!$L:$L,MATCH('HT 1-0'!KP147,Scrape!$B:$B,0)),"")</f>
        <v/>
      </c>
      <c r="LO147">
        <f>IF(LQ147="1-0",INDEX(Scrape!$M:$M,MATCH('HT 1-0'!KP147,Scrape!$B:$B,0)),"")</f>
        <v/>
      </c>
      <c r="LP147">
        <f>IF(LQ147="1-0",INDEX(Scrape!$N:$N,MATCH('HT 1-0'!KP147,Scrape!$B:$B,0)),"")</f>
        <v/>
      </c>
      <c r="LQ147">
        <f>INDEX(Scrape!$O:$O,MATCH('HT 1-0'!KP147,Scrape!$B:$B,0))</f>
        <v/>
      </c>
      <c r="LR147">
        <f>(1/LJ147)+(1/LI147)+(1/LH147)</f>
        <v/>
      </c>
      <c r="LS147">
        <f>(1/LG147)+(1/LF147)+(1/LE147)</f>
        <v/>
      </c>
      <c r="LT147" s="8">
        <f>IF(INDEX(#REF!,MATCH(KQ147,#REF!,0))=INDEX(#REF!,MATCH(KQ147,#REF!,0)),INDEX(#REF!,MATCH(KQ147,#REF!,0)),"ERROR")</f>
        <v/>
      </c>
      <c r="LU147" s="4">
        <f>IF(KR147="G",2,IF(KR147="R",0.5,IF(KR147="A",1)))</f>
        <v/>
      </c>
      <c r="LV147" s="4">
        <f>IF(KS147="G",0.5,IF(KS147="R",2,IF(KS147="A",1)))</f>
        <v/>
      </c>
      <c r="LW147" s="4">
        <f>IF(KT147="G",2,IF(KT147="R",0.5,IF(KT147="A",1)))</f>
        <v/>
      </c>
      <c r="LX147" s="4">
        <f>IF(KU147="G",0.5,IF(KU147="R",2,IF(KU147="A",1)))</f>
        <v/>
      </c>
      <c r="LY147" s="7">
        <f>(LK147*(LU147+LX147)+(LL147*(LU147+LX147)))</f>
        <v/>
      </c>
      <c r="LZ147" s="7">
        <f>(LN147*(LV147+LW147)+(LO147*(LV147+LW147)))</f>
        <v/>
      </c>
      <c r="MA147" s="11">
        <f>LY147-LZ147</f>
        <v/>
      </c>
      <c r="MB147" s="5">
        <f>MA147+2</f>
        <v/>
      </c>
      <c r="MC147" s="6">
        <f>MA147-2</f>
        <v/>
      </c>
      <c r="MD147" s="4">
        <f>LE147</f>
        <v/>
      </c>
      <c r="ME147" s="9">
        <f>IF(MD147=0,1000,MD147+0.75)</f>
        <v/>
      </c>
      <c r="MF147" s="10">
        <f>IF(MD147=0,0,MD147-0.75)</f>
        <v/>
      </c>
      <c r="MG147" s="4">
        <f>((LM147*(LU147+LX147))-((LP147*(LV147+LW147))))</f>
        <v/>
      </c>
      <c r="MH147" s="9">
        <f>MG147*1.2</f>
        <v/>
      </c>
      <c r="MI147" s="10">
        <f>MG147*0.8</f>
        <v/>
      </c>
      <c r="MJ147">
        <f>IFERROR(NX147,"")</f>
        <v/>
      </c>
      <c r="MK147">
        <f>IFERROR(NY147,"")</f>
        <v/>
      </c>
      <c r="ML147">
        <f>IFERROR(NZ147,"")</f>
        <v/>
      </c>
      <c r="MM147">
        <f>IFERROR(OA147,"")</f>
        <v/>
      </c>
      <c r="MN147">
        <f>IFERROR(OB147,"")</f>
        <v/>
      </c>
      <c r="MO147">
        <f>IFERROR(OC147,"")</f>
        <v/>
      </c>
      <c r="MP147" s="1">
        <f>COUNTIFS(#REF!,LT147,#REF!,1,#REF!,"&gt;="&amp;MC147,#REF!,"&lt;="&amp;MB147,#REF!,"&lt;="&amp;ME147,#REF!,"&gt;="&amp;MF147,#REF!,"="&amp;KV147,#REF!,"="&amp;KX147)</f>
        <v/>
      </c>
      <c r="MQ147" s="1">
        <f>COUNTIFS(#REF!,LT147,#REF!,0,#REF!,"&gt;="&amp;MC147,#REF!,"&lt;="&amp;MB147,#REF!,"&lt;="&amp;ME147,#REF!,"&gt;="&amp;MF147,#REF!,"="&amp;KV147,#REF!,"="&amp;KX147)</f>
        <v/>
      </c>
      <c r="MR147" s="1">
        <f>COUNTIFS(#REF!,LT147,#REF!,1,#REF!,"&gt;="&amp;MC147,#REF!,"&lt;="&amp;MB147,#REF!,"&lt;="&amp;ME147,#REF!,"&gt;="&amp;MF147,#REF!,"="&amp;KW147,#REF!,"="&amp;KY147)</f>
        <v/>
      </c>
      <c r="MS147" s="1">
        <f>COUNTIFS(#REF!,LT147,#REF!,0,#REF!,"&gt;="&amp;MC147,#REF!,"&lt;="&amp;MB147,#REF!,"&lt;="&amp;ME147,#REF!,"&gt;="&amp;MF147,#REF!,"="&amp;KW147,#REF!,"="&amp;KY147)</f>
        <v/>
      </c>
      <c r="MT147" s="1">
        <f>COUNTIFS(#REF!,LT147,#REF!,1,#REF!,"&gt;="&amp;MI147,#REF!,"&lt;="&amp;MH147,#REF!,"&lt;="&amp;ME147,#REF!,"&gt;="&amp;MF147)</f>
        <v/>
      </c>
      <c r="MU147" s="1">
        <f>COUNTIFS(#REF!,LT147,#REF!,0,#REF!,"&gt;="&amp;MI147,#REF!,"&lt;="&amp;MH147,#REF!,"&lt;="&amp;ME147,#REF!,"&gt;="&amp;MF147)</f>
        <v/>
      </c>
      <c r="MV147" s="1">
        <f>COUNTIFS(#REF!,LT147,#REF!,1,#REF!,"&gt;="&amp;MI147,#REF!,"&lt;="&amp;MH147,#REF!,"="&amp;KZ147,#REF!,"="&amp;LA147,#REF!,"&lt;="&amp;ME147,#REF!,"&gt;="&amp;MF147)</f>
        <v/>
      </c>
      <c r="MW147" s="1">
        <f>COUNTIFS(#REF!,LT147,#REF!,0,#REF!,"&gt;="&amp;MI147,#REF!,"&lt;="&amp;MH147,#REF!,"="&amp;KZ147,#REF!,"="&amp;LA147,#REF!,"&lt;="&amp;ME147,#REF!,"&gt;="&amp;MF147)</f>
        <v/>
      </c>
      <c r="MX147" s="1">
        <f>COUNTIFS(#REF!,LT147,#REF!,1,#REF!,"&gt;="&amp;MC147,#REF!,"&lt;="&amp;MB147,#REF!,"&lt;="&amp;ME147,#REF!,"&gt;="&amp;MF147)</f>
        <v/>
      </c>
      <c r="MY147" s="1">
        <f>COUNTIFS(#REF!,LT147,#REF!,0,#REF!,"&gt;="&amp;MC147,#REF!,"&lt;="&amp;MB147,#REF!,"&lt;="&amp;ME147,#REF!,"&gt;="&amp;MF147)</f>
        <v/>
      </c>
      <c r="MZ147" s="1">
        <f>COUNTIFS(#REF!,LT147,#REF!,1,#REF!,"&lt;="&amp;ME147,#REF!,"&gt;="&amp;MF147,#REF!,"="&amp;KV147,#REF!,"="&amp;KX147)</f>
        <v/>
      </c>
      <c r="NA147" s="1">
        <f>COUNTIFS(#REF!,LT147,#REF!,0,#REF!,"&lt;="&amp;ME147,#REF!,"&gt;="&amp;MF147,#REF!,"="&amp;KV147,#REF!,"="&amp;KX147)</f>
        <v/>
      </c>
      <c r="NB147" s="1">
        <f>COUNTIFS(#REF!,LT147,#REF!,1,#REF!,"&lt;="&amp;ME147,#REF!,"&gt;="&amp;MF147,#REF!,"="&amp;KW147,#REF!,"="&amp;KY147)</f>
        <v/>
      </c>
      <c r="NC147" s="1">
        <f>COUNTIFS(#REF!,LT147,#REF!,0,#REF!,"&lt;="&amp;ME147,#REF!,"&gt;="&amp;MF147,#REF!,"="&amp;KW147,#REF!,"="&amp;KY147)</f>
        <v/>
      </c>
      <c r="ND147" s="1">
        <f>MP147+MR147+MT147+MV147+MX147+MZ147+NB147</f>
        <v/>
      </c>
      <c r="NE147" s="1">
        <f>MQ147+MS147+MU147+MW147+MY147+NA147+NC147</f>
        <v/>
      </c>
      <c r="NF147" s="1">
        <f>ND147+NE147</f>
        <v/>
      </c>
      <c r="NG147" s="33">
        <f>ND147/(ND147+NE147)</f>
        <v/>
      </c>
      <c r="NH147" s="3">
        <f>1/NG147</f>
        <v/>
      </c>
      <c r="NI147" s="1">
        <f>LH147</f>
        <v/>
      </c>
      <c r="NJ147" s="79">
        <f>((1-NG147)*(1/(NI147-1))*0.98-(NG147*1))</f>
        <v/>
      </c>
      <c r="NK147" s="34">
        <f>IF(LR147&lt;0.9,0,IF(AND(LR147&gt;1.1),0,1))</f>
        <v/>
      </c>
      <c r="NL147" s="34">
        <f>IF(LS147&lt;0.9,0,IF(AND(LS147&gt;1.1),0,1))</f>
        <v/>
      </c>
      <c r="NM147" s="32">
        <f>IF(NF147&gt;99,1,0)</f>
        <v/>
      </c>
      <c r="NN147" s="32">
        <f>IF(NJ147&gt;0.0799,1,0)</f>
        <v/>
      </c>
      <c r="NO147" s="32">
        <f>IF(NJ147&gt;NQ147,1,0)</f>
        <v/>
      </c>
      <c r="NP147" s="32">
        <f>NM147+NN147+NO147+NK147+NL147</f>
        <v/>
      </c>
      <c r="NQ147" s="79">
        <f>(((100*NG147)*(NI147-1)*0.98)-((1-NG147)*100))/100</f>
        <v/>
      </c>
      <c r="NR147" s="34">
        <f>IF(LR147&lt;0.9,0,IF(AND(LR147&gt;1.1),0,1))</f>
        <v/>
      </c>
      <c r="NS147" s="34">
        <f>IF(LS147&lt;0.9,0,IF(AND(LS147&gt;1.1),0,1))</f>
        <v/>
      </c>
      <c r="NT147" s="32">
        <f>IF(NF147&gt;99,1,0)</f>
        <v/>
      </c>
      <c r="NU147" s="32">
        <f>IF(NQ147&gt;0.0799,1,0)</f>
        <v/>
      </c>
      <c r="NV147" s="32">
        <f>IF(NQ147&gt;NJ147,1,0)</f>
        <v/>
      </c>
      <c r="NW147" s="32">
        <f>NT147+NU147+NV147+NR147+NS147</f>
        <v/>
      </c>
      <c r="NX147">
        <f>IF(NP147=5,"LayHome1-0",IF(AND(NW147=5),"BackHome1-0",""))</f>
        <v/>
      </c>
      <c r="NY147">
        <f>IF(NP147=5,KN147,IF(AND(NW147=5),KN147,""))</f>
        <v/>
      </c>
      <c r="NZ147">
        <f>IF(NP147=5,"Match Odds",IF(AND(NW147=5),"Match Odds",""))</f>
        <v/>
      </c>
      <c r="OA147">
        <f>IF(NP147=5,KP147,IF(AND(NW147=5),KP147,""))</f>
        <v/>
      </c>
      <c r="OB147">
        <f>IF(NP147=5,"MATCH_ODDS",IF(AND(NW147=5),"MATCH_ODDS",""))</f>
        <v/>
      </c>
      <c r="OC147">
        <f>IF(NP147=5,"LAY",IF(AND(NW147=5),"BACK",""))</f>
        <v/>
      </c>
    </row>
    <row r="148" ht="16.5" customHeight="1" thickBot="1" thickTop="1">
      <c r="A148" s="2" t="n"/>
      <c r="KN148" s="1">
        <f>IF(INDEX(#REF!,MATCH('HT 1-0'!D148,#REF!,0))=INDEX(#REF!,MATCH('HT 1-0'!D148,#REF!,0)),INDEX(#REF!,MATCH('HT 1-0'!D148,#REF!,0)),"ERROR")</f>
        <v/>
      </c>
      <c r="KO148" s="1">
        <f>IF(INDEX(#REF!,MATCH('HT 1-0'!E148,#REF!,0))=INDEX(#REF!,MATCH('HT 1-0'!E148,#REF!,0)),INDEX(#REF!,MATCH('HT 1-0'!E148,#REF!,0)),"ERROR")</f>
        <v/>
      </c>
      <c r="KP148" s="1">
        <f>KN148&amp;" v "&amp;KO148</f>
        <v/>
      </c>
      <c r="KQ148">
        <f>B148&amp;"_"&amp;C148</f>
        <v/>
      </c>
      <c r="KR148" s="1">
        <f>IF((HW148/KK148)&lt;0.335,"G",IF((HW148/KK148)&gt;0.67,"R","A"))</f>
        <v/>
      </c>
      <c r="KS148" s="1">
        <f>IF((HX148/KK148)&lt;0.335,"G",IF((HX148/KK148)&gt;0.67,"R","A"))</f>
        <v/>
      </c>
      <c r="KT148" s="1">
        <f>IF((IH148/KK148)&lt;0.335,"G",IF((IH148/KK148)&gt;0.67,"R","A"))</f>
        <v/>
      </c>
      <c r="KU148" s="1">
        <f>IF((II148/KK148)&lt;0.335,"G",IF((II148/KK148)&gt;0.67,"R","A"))</f>
        <v/>
      </c>
      <c r="KV148" s="1">
        <f>IF((HZ148/KK148)&lt;0.335,"G",IF((HZ148/KK148)&gt;0.67,"R","A"))</f>
        <v/>
      </c>
      <c r="KW148" s="1">
        <f>IF((HY148/KK148)&lt;0.335,"G",IF((HY148/KK148)&gt;0.67,"R","A"))</f>
        <v/>
      </c>
      <c r="KX148" s="1">
        <f>IF((IK148/KK148)&lt;0.335,"G",IF((IK148/KK148)&gt;0.67,"R","A"))</f>
        <v/>
      </c>
      <c r="KY148" s="1">
        <f>IF((IJ148/KK148)&lt;0.335,"G",IF((IJ148/KK148)&gt;0.67,"R","A"))</f>
        <v/>
      </c>
      <c r="KZ148" s="1">
        <f>IF((HQ148/KK148)&lt;0.335,"G",IF((HQ148/KK148)&gt;0.67,"R","A"))</f>
        <v/>
      </c>
      <c r="LA148" s="1">
        <f>IF((IB148/KK148)&lt;0.335,"G",IF((IB148/KK148)&gt;0.67,"R","A"))</f>
        <v/>
      </c>
      <c r="LB148">
        <f>IF(LQ148="1-0",INDEX(Scrape!#REF!,MATCH('HT 1-0'!KP148,Scrape!$B:$B,0)),"")</f>
        <v/>
      </c>
      <c r="LC148">
        <f>IF(LQ148="1-0",INDEX(Scrape!$A:$A,MATCH('HT 1-0'!KP148,Scrape!$B:$B,0)),"")</f>
        <v/>
      </c>
      <c r="LD148">
        <f>IF(LQ148="1-0",INDEX(Scrape!$B:$B,MATCH('HT 1-0'!KP148,Scrape!$B:$B,0)),"")</f>
        <v/>
      </c>
      <c r="LE148">
        <f>IF(LQ148="1-0",INDEX(Scrape!$C:$C,MATCH('HT 1-0'!KP148,Scrape!$B:$B,0)),"")</f>
        <v/>
      </c>
      <c r="LF148">
        <f>IF(LQ148="1-0",INDEX(Scrape!$D:$D,MATCH('HT 1-0'!KP148,Scrape!$B:$B,0)),"")</f>
        <v/>
      </c>
      <c r="LG148">
        <f>IF(LQ148="1-0",INDEX(Scrape!$E:$E,MATCH('HT 1-0'!KP148,Scrape!$B:$B,0)),"")</f>
        <v/>
      </c>
      <c r="LH148">
        <f>IF(LQ148="1-0",INDEX(Scrape!$F:$F,MATCH('HT 1-0'!KP148,Scrape!$B:$B,0)),"")</f>
        <v/>
      </c>
      <c r="LI148">
        <f>IF(LQ148="1-0",INDEX(Scrape!$G:$G,MATCH('HT 1-0'!KP148,Scrape!$B:$B,0)),"")</f>
        <v/>
      </c>
      <c r="LJ148">
        <f>IF(LQ148="1-0",INDEX(Scrape!$H:$H,MATCH('HT 1-0'!KP148,Scrape!$B:$B,0)),"")</f>
        <v/>
      </c>
      <c r="LK148">
        <f>IF(LQ148="1-0",INDEX(Scrape!$I:$I,MATCH('HT 1-0'!KP148,Scrape!$B:$B,0)),"")</f>
        <v/>
      </c>
      <c r="LL148">
        <f>IF(LQ148="1-0",INDEX(Scrape!$J:$J,MATCH('HT 1-0'!KP148,Scrape!$B:$B,0)),"")</f>
        <v/>
      </c>
      <c r="LM148">
        <f>IF(LQ148="1-0",INDEX(Scrape!$K:$K,MATCH('HT 1-0'!KP148,Scrape!$B:$B,0)),"")</f>
        <v/>
      </c>
      <c r="LN148">
        <f>IF(LQ148="1-0",INDEX(Scrape!$L:$L,MATCH('HT 1-0'!KP148,Scrape!$B:$B,0)),"")</f>
        <v/>
      </c>
      <c r="LO148">
        <f>IF(LQ148="1-0",INDEX(Scrape!$M:$M,MATCH('HT 1-0'!KP148,Scrape!$B:$B,0)),"")</f>
        <v/>
      </c>
      <c r="LP148">
        <f>IF(LQ148="1-0",INDEX(Scrape!$N:$N,MATCH('HT 1-0'!KP148,Scrape!$B:$B,0)),"")</f>
        <v/>
      </c>
      <c r="LQ148">
        <f>INDEX(Scrape!$O:$O,MATCH('HT 1-0'!KP148,Scrape!$B:$B,0))</f>
        <v/>
      </c>
      <c r="LR148">
        <f>(1/LJ148)+(1/LI148)+(1/LH148)</f>
        <v/>
      </c>
      <c r="LS148">
        <f>(1/LG148)+(1/LF148)+(1/LE148)</f>
        <v/>
      </c>
      <c r="LT148" s="8">
        <f>IF(INDEX(#REF!,MATCH(KQ148,#REF!,0))=INDEX(#REF!,MATCH(KQ148,#REF!,0)),INDEX(#REF!,MATCH(KQ148,#REF!,0)),"ERROR")</f>
        <v/>
      </c>
      <c r="LU148" s="4">
        <f>IF(KR148="G",2,IF(KR148="R",0.5,IF(KR148="A",1)))</f>
        <v/>
      </c>
      <c r="LV148" s="4">
        <f>IF(KS148="G",0.5,IF(KS148="R",2,IF(KS148="A",1)))</f>
        <v/>
      </c>
      <c r="LW148" s="4">
        <f>IF(KT148="G",2,IF(KT148="R",0.5,IF(KT148="A",1)))</f>
        <v/>
      </c>
      <c r="LX148" s="4">
        <f>IF(KU148="G",0.5,IF(KU148="R",2,IF(KU148="A",1)))</f>
        <v/>
      </c>
      <c r="LY148" s="7">
        <f>(LK148*(LU148+LX148)+(LL148*(LU148+LX148)))</f>
        <v/>
      </c>
      <c r="LZ148" s="7">
        <f>(LN148*(LV148+LW148)+(LO148*(LV148+LW148)))</f>
        <v/>
      </c>
      <c r="MA148" s="11">
        <f>LY148-LZ148</f>
        <v/>
      </c>
      <c r="MB148" s="5">
        <f>MA148+2</f>
        <v/>
      </c>
      <c r="MC148" s="6">
        <f>MA148-2</f>
        <v/>
      </c>
      <c r="MD148" s="4">
        <f>LE148</f>
        <v/>
      </c>
      <c r="ME148" s="9">
        <f>IF(MD148=0,1000,MD148+0.75)</f>
        <v/>
      </c>
      <c r="MF148" s="10">
        <f>IF(MD148=0,0,MD148-0.75)</f>
        <v/>
      </c>
      <c r="MG148" s="4">
        <f>((LM148*(LU148+LX148))-((LP148*(LV148+LW148))))</f>
        <v/>
      </c>
      <c r="MH148" s="9">
        <f>MG148*1.2</f>
        <v/>
      </c>
      <c r="MI148" s="10">
        <f>MG148*0.8</f>
        <v/>
      </c>
      <c r="MJ148">
        <f>IFERROR(NX148,"")</f>
        <v/>
      </c>
      <c r="MK148">
        <f>IFERROR(NY148,"")</f>
        <v/>
      </c>
      <c r="ML148">
        <f>IFERROR(NZ148,"")</f>
        <v/>
      </c>
      <c r="MM148">
        <f>IFERROR(OA148,"")</f>
        <v/>
      </c>
      <c r="MN148">
        <f>IFERROR(OB148,"")</f>
        <v/>
      </c>
      <c r="MO148">
        <f>IFERROR(OC148,"")</f>
        <v/>
      </c>
      <c r="MP148" s="1">
        <f>COUNTIFS(#REF!,LT148,#REF!,1,#REF!,"&gt;="&amp;MC148,#REF!,"&lt;="&amp;MB148,#REF!,"&lt;="&amp;ME148,#REF!,"&gt;="&amp;MF148,#REF!,"="&amp;KV148,#REF!,"="&amp;KX148)</f>
        <v/>
      </c>
      <c r="MQ148" s="1">
        <f>COUNTIFS(#REF!,LT148,#REF!,0,#REF!,"&gt;="&amp;MC148,#REF!,"&lt;="&amp;MB148,#REF!,"&lt;="&amp;ME148,#REF!,"&gt;="&amp;MF148,#REF!,"="&amp;KV148,#REF!,"="&amp;KX148)</f>
        <v/>
      </c>
      <c r="MR148" s="1">
        <f>COUNTIFS(#REF!,LT148,#REF!,1,#REF!,"&gt;="&amp;MC148,#REF!,"&lt;="&amp;MB148,#REF!,"&lt;="&amp;ME148,#REF!,"&gt;="&amp;MF148,#REF!,"="&amp;KW148,#REF!,"="&amp;KY148)</f>
        <v/>
      </c>
      <c r="MS148" s="1">
        <f>COUNTIFS(#REF!,LT148,#REF!,0,#REF!,"&gt;="&amp;MC148,#REF!,"&lt;="&amp;MB148,#REF!,"&lt;="&amp;ME148,#REF!,"&gt;="&amp;MF148,#REF!,"="&amp;KW148,#REF!,"="&amp;KY148)</f>
        <v/>
      </c>
      <c r="MT148" s="1">
        <f>COUNTIFS(#REF!,LT148,#REF!,1,#REF!,"&gt;="&amp;MI148,#REF!,"&lt;="&amp;MH148,#REF!,"&lt;="&amp;ME148,#REF!,"&gt;="&amp;MF148)</f>
        <v/>
      </c>
      <c r="MU148" s="1">
        <f>COUNTIFS(#REF!,LT148,#REF!,0,#REF!,"&gt;="&amp;MI148,#REF!,"&lt;="&amp;MH148,#REF!,"&lt;="&amp;ME148,#REF!,"&gt;="&amp;MF148)</f>
        <v/>
      </c>
      <c r="MV148" s="1">
        <f>COUNTIFS(#REF!,LT148,#REF!,1,#REF!,"&gt;="&amp;MI148,#REF!,"&lt;="&amp;MH148,#REF!,"="&amp;KZ148,#REF!,"="&amp;LA148,#REF!,"&lt;="&amp;ME148,#REF!,"&gt;="&amp;MF148)</f>
        <v/>
      </c>
      <c r="MW148" s="1">
        <f>COUNTIFS(#REF!,LT148,#REF!,0,#REF!,"&gt;="&amp;MI148,#REF!,"&lt;="&amp;MH148,#REF!,"="&amp;KZ148,#REF!,"="&amp;LA148,#REF!,"&lt;="&amp;ME148,#REF!,"&gt;="&amp;MF148)</f>
        <v/>
      </c>
      <c r="MX148" s="1">
        <f>COUNTIFS(#REF!,LT148,#REF!,1,#REF!,"&gt;="&amp;MC148,#REF!,"&lt;="&amp;MB148,#REF!,"&lt;="&amp;ME148,#REF!,"&gt;="&amp;MF148)</f>
        <v/>
      </c>
      <c r="MY148" s="1">
        <f>COUNTIFS(#REF!,LT148,#REF!,0,#REF!,"&gt;="&amp;MC148,#REF!,"&lt;="&amp;MB148,#REF!,"&lt;="&amp;ME148,#REF!,"&gt;="&amp;MF148)</f>
        <v/>
      </c>
      <c r="MZ148" s="1">
        <f>COUNTIFS(#REF!,LT148,#REF!,1,#REF!,"&lt;="&amp;ME148,#REF!,"&gt;="&amp;MF148,#REF!,"="&amp;KV148,#REF!,"="&amp;KX148)</f>
        <v/>
      </c>
      <c r="NA148" s="1">
        <f>COUNTIFS(#REF!,LT148,#REF!,0,#REF!,"&lt;="&amp;ME148,#REF!,"&gt;="&amp;MF148,#REF!,"="&amp;KV148,#REF!,"="&amp;KX148)</f>
        <v/>
      </c>
      <c r="NB148" s="1">
        <f>COUNTIFS(#REF!,LT148,#REF!,1,#REF!,"&lt;="&amp;ME148,#REF!,"&gt;="&amp;MF148,#REF!,"="&amp;KW148,#REF!,"="&amp;KY148)</f>
        <v/>
      </c>
      <c r="NC148" s="1">
        <f>COUNTIFS(#REF!,LT148,#REF!,0,#REF!,"&lt;="&amp;ME148,#REF!,"&gt;="&amp;MF148,#REF!,"="&amp;KW148,#REF!,"="&amp;KY148)</f>
        <v/>
      </c>
      <c r="ND148" s="1">
        <f>MP148+MR148+MT148+MV148+MX148+MZ148+NB148</f>
        <v/>
      </c>
      <c r="NE148" s="1">
        <f>MQ148+MS148+MU148+MW148+MY148+NA148+NC148</f>
        <v/>
      </c>
      <c r="NF148" s="1">
        <f>ND148+NE148</f>
        <v/>
      </c>
      <c r="NG148" s="33">
        <f>ND148/(ND148+NE148)</f>
        <v/>
      </c>
      <c r="NH148" s="3">
        <f>1/NG148</f>
        <v/>
      </c>
      <c r="NI148" s="1">
        <f>LH148</f>
        <v/>
      </c>
      <c r="NJ148" s="79">
        <f>((1-NG148)*(1/(NI148-1))*0.98-(NG148*1))</f>
        <v/>
      </c>
      <c r="NK148" s="34">
        <f>IF(LR148&lt;0.9,0,IF(AND(LR148&gt;1.1),0,1))</f>
        <v/>
      </c>
      <c r="NL148" s="34">
        <f>IF(LS148&lt;0.9,0,IF(AND(LS148&gt;1.1),0,1))</f>
        <v/>
      </c>
      <c r="NM148" s="32">
        <f>IF(NF148&gt;99,1,0)</f>
        <v/>
      </c>
      <c r="NN148" s="32">
        <f>IF(NJ148&gt;0.0799,1,0)</f>
        <v/>
      </c>
      <c r="NO148" s="32">
        <f>IF(NJ148&gt;NQ148,1,0)</f>
        <v/>
      </c>
      <c r="NP148" s="32">
        <f>NM148+NN148+NO148+NK148+NL148</f>
        <v/>
      </c>
      <c r="NQ148" s="79">
        <f>(((100*NG148)*(NI148-1)*0.98)-((1-NG148)*100))/100</f>
        <v/>
      </c>
      <c r="NR148" s="34">
        <f>IF(LR148&lt;0.9,0,IF(AND(LR148&gt;1.1),0,1))</f>
        <v/>
      </c>
      <c r="NS148" s="34">
        <f>IF(LS148&lt;0.9,0,IF(AND(LS148&gt;1.1),0,1))</f>
        <v/>
      </c>
      <c r="NT148" s="32">
        <f>IF(NF148&gt;99,1,0)</f>
        <v/>
      </c>
      <c r="NU148" s="32">
        <f>IF(NQ148&gt;0.0799,1,0)</f>
        <v/>
      </c>
      <c r="NV148" s="32">
        <f>IF(NQ148&gt;NJ148,1,0)</f>
        <v/>
      </c>
      <c r="NW148" s="32">
        <f>NT148+NU148+NV148+NR148+NS148</f>
        <v/>
      </c>
      <c r="NX148">
        <f>IF(NP148=5,"LayHome1-0",IF(AND(NW148=5),"BackHome1-0",""))</f>
        <v/>
      </c>
      <c r="NY148">
        <f>IF(NP148=5,KN148,IF(AND(NW148=5),KN148,""))</f>
        <v/>
      </c>
      <c r="NZ148">
        <f>IF(NP148=5,"Match Odds",IF(AND(NW148=5),"Match Odds",""))</f>
        <v/>
      </c>
      <c r="OA148">
        <f>IF(NP148=5,KP148,IF(AND(NW148=5),KP148,""))</f>
        <v/>
      </c>
      <c r="OB148">
        <f>IF(NP148=5,"MATCH_ODDS",IF(AND(NW148=5),"MATCH_ODDS",""))</f>
        <v/>
      </c>
      <c r="OC148">
        <f>IF(NP148=5,"LAY",IF(AND(NW148=5),"BACK",""))</f>
        <v/>
      </c>
    </row>
    <row r="149" ht="16.5" customHeight="1" thickBot="1" thickTop="1">
      <c r="A149" s="2" t="n"/>
      <c r="KN149" s="1">
        <f>IF(INDEX(#REF!,MATCH('HT 1-0'!D149,#REF!,0))=INDEX(#REF!,MATCH('HT 1-0'!D149,#REF!,0)),INDEX(#REF!,MATCH('HT 1-0'!D149,#REF!,0)),"ERROR")</f>
        <v/>
      </c>
      <c r="KO149" s="1">
        <f>IF(INDEX(#REF!,MATCH('HT 1-0'!E149,#REF!,0))=INDEX(#REF!,MATCH('HT 1-0'!E149,#REF!,0)),INDEX(#REF!,MATCH('HT 1-0'!E149,#REF!,0)),"ERROR")</f>
        <v/>
      </c>
      <c r="KP149" s="1">
        <f>KN149&amp;" v "&amp;KO149</f>
        <v/>
      </c>
      <c r="KQ149">
        <f>B149&amp;"_"&amp;C149</f>
        <v/>
      </c>
      <c r="KR149" s="1">
        <f>IF((HW149/KK149)&lt;0.335,"G",IF((HW149/KK149)&gt;0.67,"R","A"))</f>
        <v/>
      </c>
      <c r="KS149" s="1">
        <f>IF((HX149/KK149)&lt;0.335,"G",IF((HX149/KK149)&gt;0.67,"R","A"))</f>
        <v/>
      </c>
      <c r="KT149" s="1">
        <f>IF((IH149/KK149)&lt;0.335,"G",IF((IH149/KK149)&gt;0.67,"R","A"))</f>
        <v/>
      </c>
      <c r="KU149" s="1">
        <f>IF((II149/KK149)&lt;0.335,"G",IF((II149/KK149)&gt;0.67,"R","A"))</f>
        <v/>
      </c>
      <c r="KV149" s="1">
        <f>IF((HZ149/KK149)&lt;0.335,"G",IF((HZ149/KK149)&gt;0.67,"R","A"))</f>
        <v/>
      </c>
      <c r="KW149" s="1">
        <f>IF((HY149/KK149)&lt;0.335,"G",IF((HY149/KK149)&gt;0.67,"R","A"))</f>
        <v/>
      </c>
      <c r="KX149" s="1">
        <f>IF((IK149/KK149)&lt;0.335,"G",IF((IK149/KK149)&gt;0.67,"R","A"))</f>
        <v/>
      </c>
      <c r="KY149" s="1">
        <f>IF((IJ149/KK149)&lt;0.335,"G",IF((IJ149/KK149)&gt;0.67,"R","A"))</f>
        <v/>
      </c>
      <c r="KZ149" s="1">
        <f>IF((HQ149/KK149)&lt;0.335,"G",IF((HQ149/KK149)&gt;0.67,"R","A"))</f>
        <v/>
      </c>
      <c r="LA149" s="1">
        <f>IF((IB149/KK149)&lt;0.335,"G",IF((IB149/KK149)&gt;0.67,"R","A"))</f>
        <v/>
      </c>
      <c r="LB149">
        <f>IF(LQ149="1-0",INDEX(Scrape!#REF!,MATCH('HT 1-0'!KP149,Scrape!$B:$B,0)),"")</f>
        <v/>
      </c>
      <c r="LC149">
        <f>IF(LQ149="1-0",INDEX(Scrape!$A:$A,MATCH('HT 1-0'!KP149,Scrape!$B:$B,0)),"")</f>
        <v/>
      </c>
      <c r="LD149">
        <f>IF(LQ149="1-0",INDEX(Scrape!$B:$B,MATCH('HT 1-0'!KP149,Scrape!$B:$B,0)),"")</f>
        <v/>
      </c>
      <c r="LE149">
        <f>IF(LQ149="1-0",INDEX(Scrape!$C:$C,MATCH('HT 1-0'!KP149,Scrape!$B:$B,0)),"")</f>
        <v/>
      </c>
      <c r="LF149">
        <f>IF(LQ149="1-0",INDEX(Scrape!$D:$D,MATCH('HT 1-0'!KP149,Scrape!$B:$B,0)),"")</f>
        <v/>
      </c>
      <c r="LG149">
        <f>IF(LQ149="1-0",INDEX(Scrape!$E:$E,MATCH('HT 1-0'!KP149,Scrape!$B:$B,0)),"")</f>
        <v/>
      </c>
      <c r="LH149">
        <f>IF(LQ149="1-0",INDEX(Scrape!$F:$F,MATCH('HT 1-0'!KP149,Scrape!$B:$B,0)),"")</f>
        <v/>
      </c>
      <c r="LI149">
        <f>IF(LQ149="1-0",INDEX(Scrape!$G:$G,MATCH('HT 1-0'!KP149,Scrape!$B:$B,0)),"")</f>
        <v/>
      </c>
      <c r="LJ149">
        <f>IF(LQ149="1-0",INDEX(Scrape!$H:$H,MATCH('HT 1-0'!KP149,Scrape!$B:$B,0)),"")</f>
        <v/>
      </c>
      <c r="LK149">
        <f>IF(LQ149="1-0",INDEX(Scrape!$I:$I,MATCH('HT 1-0'!KP149,Scrape!$B:$B,0)),"")</f>
        <v/>
      </c>
      <c r="LL149">
        <f>IF(LQ149="1-0",INDEX(Scrape!$J:$J,MATCH('HT 1-0'!KP149,Scrape!$B:$B,0)),"")</f>
        <v/>
      </c>
      <c r="LM149">
        <f>IF(LQ149="1-0",INDEX(Scrape!$K:$K,MATCH('HT 1-0'!KP149,Scrape!$B:$B,0)),"")</f>
        <v/>
      </c>
      <c r="LN149">
        <f>IF(LQ149="1-0",INDEX(Scrape!$L:$L,MATCH('HT 1-0'!KP149,Scrape!$B:$B,0)),"")</f>
        <v/>
      </c>
      <c r="LO149">
        <f>IF(LQ149="1-0",INDEX(Scrape!$M:$M,MATCH('HT 1-0'!KP149,Scrape!$B:$B,0)),"")</f>
        <v/>
      </c>
      <c r="LP149">
        <f>IF(LQ149="1-0",INDEX(Scrape!$N:$N,MATCH('HT 1-0'!KP149,Scrape!$B:$B,0)),"")</f>
        <v/>
      </c>
      <c r="LQ149">
        <f>INDEX(Scrape!$O:$O,MATCH('HT 1-0'!KP149,Scrape!$B:$B,0))</f>
        <v/>
      </c>
      <c r="LR149">
        <f>(1/LJ149)+(1/LI149)+(1/LH149)</f>
        <v/>
      </c>
      <c r="LS149">
        <f>(1/LG149)+(1/LF149)+(1/LE149)</f>
        <v/>
      </c>
      <c r="LT149" s="8">
        <f>IF(INDEX(#REF!,MATCH(KQ149,#REF!,0))=INDEX(#REF!,MATCH(KQ149,#REF!,0)),INDEX(#REF!,MATCH(KQ149,#REF!,0)),"ERROR")</f>
        <v/>
      </c>
      <c r="LU149" s="4">
        <f>IF(KR149="G",2,IF(KR149="R",0.5,IF(KR149="A",1)))</f>
        <v/>
      </c>
      <c r="LV149" s="4">
        <f>IF(KS149="G",0.5,IF(KS149="R",2,IF(KS149="A",1)))</f>
        <v/>
      </c>
      <c r="LW149" s="4">
        <f>IF(KT149="G",2,IF(KT149="R",0.5,IF(KT149="A",1)))</f>
        <v/>
      </c>
      <c r="LX149" s="4">
        <f>IF(KU149="G",0.5,IF(KU149="R",2,IF(KU149="A",1)))</f>
        <v/>
      </c>
      <c r="LY149" s="7">
        <f>(LK149*(LU149+LX149)+(LL149*(LU149+LX149)))</f>
        <v/>
      </c>
      <c r="LZ149" s="7">
        <f>(LN149*(LV149+LW149)+(LO149*(LV149+LW149)))</f>
        <v/>
      </c>
      <c r="MA149" s="11">
        <f>LY149-LZ149</f>
        <v/>
      </c>
      <c r="MB149" s="5">
        <f>MA149+2</f>
        <v/>
      </c>
      <c r="MC149" s="6">
        <f>MA149-2</f>
        <v/>
      </c>
      <c r="MD149" s="4">
        <f>LE149</f>
        <v/>
      </c>
      <c r="ME149" s="9">
        <f>IF(MD149=0,1000,MD149+0.75)</f>
        <v/>
      </c>
      <c r="MF149" s="10">
        <f>IF(MD149=0,0,MD149-0.75)</f>
        <v/>
      </c>
      <c r="MG149" s="4">
        <f>((LM149*(LU149+LX149))-((LP149*(LV149+LW149))))</f>
        <v/>
      </c>
      <c r="MH149" s="9">
        <f>MG149*1.2</f>
        <v/>
      </c>
      <c r="MI149" s="10">
        <f>MG149*0.8</f>
        <v/>
      </c>
      <c r="MJ149">
        <f>IFERROR(NX149,"")</f>
        <v/>
      </c>
      <c r="MK149">
        <f>IFERROR(NY149,"")</f>
        <v/>
      </c>
      <c r="ML149">
        <f>IFERROR(NZ149,"")</f>
        <v/>
      </c>
      <c r="MM149">
        <f>IFERROR(OA149,"")</f>
        <v/>
      </c>
      <c r="MN149">
        <f>IFERROR(OB149,"")</f>
        <v/>
      </c>
      <c r="MO149">
        <f>IFERROR(OC149,"")</f>
        <v/>
      </c>
      <c r="MP149" s="1">
        <f>COUNTIFS(#REF!,LT149,#REF!,1,#REF!,"&gt;="&amp;MC149,#REF!,"&lt;="&amp;MB149,#REF!,"&lt;="&amp;ME149,#REF!,"&gt;="&amp;MF149,#REF!,"="&amp;KV149,#REF!,"="&amp;KX149)</f>
        <v/>
      </c>
      <c r="MQ149" s="1">
        <f>COUNTIFS(#REF!,LT149,#REF!,0,#REF!,"&gt;="&amp;MC149,#REF!,"&lt;="&amp;MB149,#REF!,"&lt;="&amp;ME149,#REF!,"&gt;="&amp;MF149,#REF!,"="&amp;KV149,#REF!,"="&amp;KX149)</f>
        <v/>
      </c>
      <c r="MR149" s="1">
        <f>COUNTIFS(#REF!,LT149,#REF!,1,#REF!,"&gt;="&amp;MC149,#REF!,"&lt;="&amp;MB149,#REF!,"&lt;="&amp;ME149,#REF!,"&gt;="&amp;MF149,#REF!,"="&amp;KW149,#REF!,"="&amp;KY149)</f>
        <v/>
      </c>
      <c r="MS149" s="1">
        <f>COUNTIFS(#REF!,LT149,#REF!,0,#REF!,"&gt;="&amp;MC149,#REF!,"&lt;="&amp;MB149,#REF!,"&lt;="&amp;ME149,#REF!,"&gt;="&amp;MF149,#REF!,"="&amp;KW149,#REF!,"="&amp;KY149)</f>
        <v/>
      </c>
      <c r="MT149" s="1">
        <f>COUNTIFS(#REF!,LT149,#REF!,1,#REF!,"&gt;="&amp;MI149,#REF!,"&lt;="&amp;MH149,#REF!,"&lt;="&amp;ME149,#REF!,"&gt;="&amp;MF149)</f>
        <v/>
      </c>
      <c r="MU149" s="1">
        <f>COUNTIFS(#REF!,LT149,#REF!,0,#REF!,"&gt;="&amp;MI149,#REF!,"&lt;="&amp;MH149,#REF!,"&lt;="&amp;ME149,#REF!,"&gt;="&amp;MF149)</f>
        <v/>
      </c>
      <c r="MV149" s="1">
        <f>COUNTIFS(#REF!,LT149,#REF!,1,#REF!,"&gt;="&amp;MI149,#REF!,"&lt;="&amp;MH149,#REF!,"="&amp;KZ149,#REF!,"="&amp;LA149,#REF!,"&lt;="&amp;ME149,#REF!,"&gt;="&amp;MF149)</f>
        <v/>
      </c>
      <c r="MW149" s="1">
        <f>COUNTIFS(#REF!,LT149,#REF!,0,#REF!,"&gt;="&amp;MI149,#REF!,"&lt;="&amp;MH149,#REF!,"="&amp;KZ149,#REF!,"="&amp;LA149,#REF!,"&lt;="&amp;ME149,#REF!,"&gt;="&amp;MF149)</f>
        <v/>
      </c>
      <c r="MX149" s="1">
        <f>COUNTIFS(#REF!,LT149,#REF!,1,#REF!,"&gt;="&amp;MC149,#REF!,"&lt;="&amp;MB149,#REF!,"&lt;="&amp;ME149,#REF!,"&gt;="&amp;MF149)</f>
        <v/>
      </c>
      <c r="MY149" s="1">
        <f>COUNTIFS(#REF!,LT149,#REF!,0,#REF!,"&gt;="&amp;MC149,#REF!,"&lt;="&amp;MB149,#REF!,"&lt;="&amp;ME149,#REF!,"&gt;="&amp;MF149)</f>
        <v/>
      </c>
      <c r="MZ149" s="1">
        <f>COUNTIFS(#REF!,LT149,#REF!,1,#REF!,"&lt;="&amp;ME149,#REF!,"&gt;="&amp;MF149,#REF!,"="&amp;KV149,#REF!,"="&amp;KX149)</f>
        <v/>
      </c>
      <c r="NA149" s="1">
        <f>COUNTIFS(#REF!,LT149,#REF!,0,#REF!,"&lt;="&amp;ME149,#REF!,"&gt;="&amp;MF149,#REF!,"="&amp;KV149,#REF!,"="&amp;KX149)</f>
        <v/>
      </c>
      <c r="NB149" s="1">
        <f>COUNTIFS(#REF!,LT149,#REF!,1,#REF!,"&lt;="&amp;ME149,#REF!,"&gt;="&amp;MF149,#REF!,"="&amp;KW149,#REF!,"="&amp;KY149)</f>
        <v/>
      </c>
      <c r="NC149" s="1">
        <f>COUNTIFS(#REF!,LT149,#REF!,0,#REF!,"&lt;="&amp;ME149,#REF!,"&gt;="&amp;MF149,#REF!,"="&amp;KW149,#REF!,"="&amp;KY149)</f>
        <v/>
      </c>
      <c r="ND149" s="1">
        <f>MP149+MR149+MT149+MV149+MX149+MZ149+NB149</f>
        <v/>
      </c>
      <c r="NE149" s="1">
        <f>MQ149+MS149+MU149+MW149+MY149+NA149+NC149</f>
        <v/>
      </c>
      <c r="NF149" s="1">
        <f>ND149+NE149</f>
        <v/>
      </c>
      <c r="NG149" s="33">
        <f>ND149/(ND149+NE149)</f>
        <v/>
      </c>
      <c r="NH149" s="3">
        <f>1/NG149</f>
        <v/>
      </c>
      <c r="NI149" s="1">
        <f>LH149</f>
        <v/>
      </c>
      <c r="NJ149" s="79">
        <f>((1-NG149)*(1/(NI149-1))*0.98-(NG149*1))</f>
        <v/>
      </c>
      <c r="NK149" s="34">
        <f>IF(LR149&lt;0.9,0,IF(AND(LR149&gt;1.1),0,1))</f>
        <v/>
      </c>
      <c r="NL149" s="34">
        <f>IF(LS149&lt;0.9,0,IF(AND(LS149&gt;1.1),0,1))</f>
        <v/>
      </c>
      <c r="NM149" s="32">
        <f>IF(NF149&gt;99,1,0)</f>
        <v/>
      </c>
      <c r="NN149" s="32">
        <f>IF(NJ149&gt;0.0799,1,0)</f>
        <v/>
      </c>
      <c r="NO149" s="32">
        <f>IF(NJ149&gt;NQ149,1,0)</f>
        <v/>
      </c>
      <c r="NP149" s="32">
        <f>NM149+NN149+NO149+NK149+NL149</f>
        <v/>
      </c>
      <c r="NQ149" s="79">
        <f>(((100*NG149)*(NI149-1)*0.98)-((1-NG149)*100))/100</f>
        <v/>
      </c>
      <c r="NR149" s="34">
        <f>IF(LR149&lt;0.9,0,IF(AND(LR149&gt;1.1),0,1))</f>
        <v/>
      </c>
      <c r="NS149" s="34">
        <f>IF(LS149&lt;0.9,0,IF(AND(LS149&gt;1.1),0,1))</f>
        <v/>
      </c>
      <c r="NT149" s="32">
        <f>IF(NF149&gt;99,1,0)</f>
        <v/>
      </c>
      <c r="NU149" s="32">
        <f>IF(NQ149&gt;0.0799,1,0)</f>
        <v/>
      </c>
      <c r="NV149" s="32">
        <f>IF(NQ149&gt;NJ149,1,0)</f>
        <v/>
      </c>
      <c r="NW149" s="32">
        <f>NT149+NU149+NV149+NR149+NS149</f>
        <v/>
      </c>
      <c r="NX149">
        <f>IF(NP149=5,"LayHome1-0",IF(AND(NW149=5),"BackHome1-0",""))</f>
        <v/>
      </c>
      <c r="NY149">
        <f>IF(NP149=5,KN149,IF(AND(NW149=5),KN149,""))</f>
        <v/>
      </c>
      <c r="NZ149">
        <f>IF(NP149=5,"Match Odds",IF(AND(NW149=5),"Match Odds",""))</f>
        <v/>
      </c>
      <c r="OA149">
        <f>IF(NP149=5,KP149,IF(AND(NW149=5),KP149,""))</f>
        <v/>
      </c>
      <c r="OB149">
        <f>IF(NP149=5,"MATCH_ODDS",IF(AND(NW149=5),"MATCH_ODDS",""))</f>
        <v/>
      </c>
      <c r="OC149">
        <f>IF(NP149=5,"LAY",IF(AND(NW149=5),"BACK",""))</f>
        <v/>
      </c>
    </row>
    <row r="150" ht="16.5" customHeight="1" thickBot="1" thickTop="1">
      <c r="A150" s="2" t="n"/>
      <c r="KN150" s="1">
        <f>IF(INDEX(#REF!,MATCH('HT 1-0'!D150,#REF!,0))=INDEX(#REF!,MATCH('HT 1-0'!D150,#REF!,0)),INDEX(#REF!,MATCH('HT 1-0'!D150,#REF!,0)),"ERROR")</f>
        <v/>
      </c>
      <c r="KO150" s="1">
        <f>IF(INDEX(#REF!,MATCH('HT 1-0'!E150,#REF!,0))=INDEX(#REF!,MATCH('HT 1-0'!E150,#REF!,0)),INDEX(#REF!,MATCH('HT 1-0'!E150,#REF!,0)),"ERROR")</f>
        <v/>
      </c>
      <c r="KP150" s="1">
        <f>KN150&amp;" v "&amp;KO150</f>
        <v/>
      </c>
      <c r="KQ150">
        <f>B150&amp;"_"&amp;C150</f>
        <v/>
      </c>
      <c r="KR150" s="1">
        <f>IF((HW150/KK150)&lt;0.335,"G",IF((HW150/KK150)&gt;0.67,"R","A"))</f>
        <v/>
      </c>
      <c r="KS150" s="1">
        <f>IF((HX150/KK150)&lt;0.335,"G",IF((HX150/KK150)&gt;0.67,"R","A"))</f>
        <v/>
      </c>
      <c r="KT150" s="1">
        <f>IF((IH150/KK150)&lt;0.335,"G",IF((IH150/KK150)&gt;0.67,"R","A"))</f>
        <v/>
      </c>
      <c r="KU150" s="1">
        <f>IF((II150/KK150)&lt;0.335,"G",IF((II150/KK150)&gt;0.67,"R","A"))</f>
        <v/>
      </c>
      <c r="KV150" s="1">
        <f>IF((HZ150/KK150)&lt;0.335,"G",IF((HZ150/KK150)&gt;0.67,"R","A"))</f>
        <v/>
      </c>
      <c r="KW150" s="1">
        <f>IF((HY150/KK150)&lt;0.335,"G",IF((HY150/KK150)&gt;0.67,"R","A"))</f>
        <v/>
      </c>
      <c r="KX150" s="1">
        <f>IF((IK150/KK150)&lt;0.335,"G",IF((IK150/KK150)&gt;0.67,"R","A"))</f>
        <v/>
      </c>
      <c r="KY150" s="1">
        <f>IF((IJ150/KK150)&lt;0.335,"G",IF((IJ150/KK150)&gt;0.67,"R","A"))</f>
        <v/>
      </c>
      <c r="KZ150" s="1">
        <f>IF((HQ150/KK150)&lt;0.335,"G",IF((HQ150/KK150)&gt;0.67,"R","A"))</f>
        <v/>
      </c>
      <c r="LA150" s="1">
        <f>IF((IB150/KK150)&lt;0.335,"G",IF((IB150/KK150)&gt;0.67,"R","A"))</f>
        <v/>
      </c>
      <c r="LB150">
        <f>IF(LQ150="1-0",INDEX(Scrape!#REF!,MATCH('HT 1-0'!KP150,Scrape!$B:$B,0)),"")</f>
        <v/>
      </c>
      <c r="LC150">
        <f>IF(LQ150="1-0",INDEX(Scrape!$A:$A,MATCH('HT 1-0'!KP150,Scrape!$B:$B,0)),"")</f>
        <v/>
      </c>
      <c r="LD150">
        <f>IF(LQ150="1-0",INDEX(Scrape!$B:$B,MATCH('HT 1-0'!KP150,Scrape!$B:$B,0)),"")</f>
        <v/>
      </c>
      <c r="LE150">
        <f>IF(LQ150="1-0",INDEX(Scrape!$C:$C,MATCH('HT 1-0'!KP150,Scrape!$B:$B,0)),"")</f>
        <v/>
      </c>
      <c r="LF150">
        <f>IF(LQ150="1-0",INDEX(Scrape!$D:$D,MATCH('HT 1-0'!KP150,Scrape!$B:$B,0)),"")</f>
        <v/>
      </c>
      <c r="LG150">
        <f>IF(LQ150="1-0",INDEX(Scrape!$E:$E,MATCH('HT 1-0'!KP150,Scrape!$B:$B,0)),"")</f>
        <v/>
      </c>
      <c r="LH150">
        <f>IF(LQ150="1-0",INDEX(Scrape!$F:$F,MATCH('HT 1-0'!KP150,Scrape!$B:$B,0)),"")</f>
        <v/>
      </c>
      <c r="LI150">
        <f>IF(LQ150="1-0",INDEX(Scrape!$G:$G,MATCH('HT 1-0'!KP150,Scrape!$B:$B,0)),"")</f>
        <v/>
      </c>
      <c r="LJ150">
        <f>IF(LQ150="1-0",INDEX(Scrape!$H:$H,MATCH('HT 1-0'!KP150,Scrape!$B:$B,0)),"")</f>
        <v/>
      </c>
      <c r="LK150">
        <f>IF(LQ150="1-0",INDEX(Scrape!$I:$I,MATCH('HT 1-0'!KP150,Scrape!$B:$B,0)),"")</f>
        <v/>
      </c>
      <c r="LL150">
        <f>IF(LQ150="1-0",INDEX(Scrape!$J:$J,MATCH('HT 1-0'!KP150,Scrape!$B:$B,0)),"")</f>
        <v/>
      </c>
      <c r="LM150">
        <f>IF(LQ150="1-0",INDEX(Scrape!$K:$K,MATCH('HT 1-0'!KP150,Scrape!$B:$B,0)),"")</f>
        <v/>
      </c>
      <c r="LN150">
        <f>IF(LQ150="1-0",INDEX(Scrape!$L:$L,MATCH('HT 1-0'!KP150,Scrape!$B:$B,0)),"")</f>
        <v/>
      </c>
      <c r="LO150">
        <f>IF(LQ150="1-0",INDEX(Scrape!$M:$M,MATCH('HT 1-0'!KP150,Scrape!$B:$B,0)),"")</f>
        <v/>
      </c>
      <c r="LP150">
        <f>IF(LQ150="1-0",INDEX(Scrape!$N:$N,MATCH('HT 1-0'!KP150,Scrape!$B:$B,0)),"")</f>
        <v/>
      </c>
      <c r="LQ150">
        <f>INDEX(Scrape!$O:$O,MATCH('HT 1-0'!KP150,Scrape!$B:$B,0))</f>
        <v/>
      </c>
      <c r="LR150">
        <f>(1/LJ150)+(1/LI150)+(1/LH150)</f>
        <v/>
      </c>
      <c r="LS150">
        <f>(1/LG150)+(1/LF150)+(1/LE150)</f>
        <v/>
      </c>
      <c r="LT150" s="8">
        <f>IF(INDEX(#REF!,MATCH(KQ150,#REF!,0))=INDEX(#REF!,MATCH(KQ150,#REF!,0)),INDEX(#REF!,MATCH(KQ150,#REF!,0)),"ERROR")</f>
        <v/>
      </c>
      <c r="LU150" s="4">
        <f>IF(KR150="G",2,IF(KR150="R",0.5,IF(KR150="A",1)))</f>
        <v/>
      </c>
      <c r="LV150" s="4">
        <f>IF(KS150="G",0.5,IF(KS150="R",2,IF(KS150="A",1)))</f>
        <v/>
      </c>
      <c r="LW150" s="4">
        <f>IF(KT150="G",2,IF(KT150="R",0.5,IF(KT150="A",1)))</f>
        <v/>
      </c>
      <c r="LX150" s="4">
        <f>IF(KU150="G",0.5,IF(KU150="R",2,IF(KU150="A",1)))</f>
        <v/>
      </c>
      <c r="LY150" s="7">
        <f>(LK150*(LU150+LX150)+(LL150*(LU150+LX150)))</f>
        <v/>
      </c>
      <c r="LZ150" s="7">
        <f>(LN150*(LV150+LW150)+(LO150*(LV150+LW150)))</f>
        <v/>
      </c>
      <c r="MA150" s="11">
        <f>LY150-LZ150</f>
        <v/>
      </c>
      <c r="MB150" s="5">
        <f>MA150+2</f>
        <v/>
      </c>
      <c r="MC150" s="6">
        <f>MA150-2</f>
        <v/>
      </c>
      <c r="MD150" s="4">
        <f>LE150</f>
        <v/>
      </c>
      <c r="ME150" s="9">
        <f>IF(MD150=0,1000,MD150+0.75)</f>
        <v/>
      </c>
      <c r="MF150" s="10">
        <f>IF(MD150=0,0,MD150-0.75)</f>
        <v/>
      </c>
      <c r="MG150" s="4">
        <f>((LM150*(LU150+LX150))-((LP150*(LV150+LW150))))</f>
        <v/>
      </c>
      <c r="MH150" s="9">
        <f>MG150*1.2</f>
        <v/>
      </c>
      <c r="MI150" s="10">
        <f>MG150*0.8</f>
        <v/>
      </c>
      <c r="MJ150">
        <f>IFERROR(NX150,"")</f>
        <v/>
      </c>
      <c r="MK150">
        <f>IFERROR(NY150,"")</f>
        <v/>
      </c>
      <c r="ML150">
        <f>IFERROR(NZ150,"")</f>
        <v/>
      </c>
      <c r="MM150">
        <f>IFERROR(OA150,"")</f>
        <v/>
      </c>
      <c r="MN150">
        <f>IFERROR(OB150,"")</f>
        <v/>
      </c>
      <c r="MO150">
        <f>IFERROR(OC150,"")</f>
        <v/>
      </c>
      <c r="MP150" s="1">
        <f>COUNTIFS(#REF!,LT150,#REF!,1,#REF!,"&gt;="&amp;MC150,#REF!,"&lt;="&amp;MB150,#REF!,"&lt;="&amp;ME150,#REF!,"&gt;="&amp;MF150,#REF!,"="&amp;KV150,#REF!,"="&amp;KX150)</f>
        <v/>
      </c>
      <c r="MQ150" s="1">
        <f>COUNTIFS(#REF!,LT150,#REF!,0,#REF!,"&gt;="&amp;MC150,#REF!,"&lt;="&amp;MB150,#REF!,"&lt;="&amp;ME150,#REF!,"&gt;="&amp;MF150,#REF!,"="&amp;KV150,#REF!,"="&amp;KX150)</f>
        <v/>
      </c>
      <c r="MR150" s="1">
        <f>COUNTIFS(#REF!,LT150,#REF!,1,#REF!,"&gt;="&amp;MC150,#REF!,"&lt;="&amp;MB150,#REF!,"&lt;="&amp;ME150,#REF!,"&gt;="&amp;MF150,#REF!,"="&amp;KW150,#REF!,"="&amp;KY150)</f>
        <v/>
      </c>
      <c r="MS150" s="1">
        <f>COUNTIFS(#REF!,LT150,#REF!,0,#REF!,"&gt;="&amp;MC150,#REF!,"&lt;="&amp;MB150,#REF!,"&lt;="&amp;ME150,#REF!,"&gt;="&amp;MF150,#REF!,"="&amp;KW150,#REF!,"="&amp;KY150)</f>
        <v/>
      </c>
      <c r="MT150" s="1">
        <f>COUNTIFS(#REF!,LT150,#REF!,1,#REF!,"&gt;="&amp;MI150,#REF!,"&lt;="&amp;MH150,#REF!,"&lt;="&amp;ME150,#REF!,"&gt;="&amp;MF150)</f>
        <v/>
      </c>
      <c r="MU150" s="1">
        <f>COUNTIFS(#REF!,LT150,#REF!,0,#REF!,"&gt;="&amp;MI150,#REF!,"&lt;="&amp;MH150,#REF!,"&lt;="&amp;ME150,#REF!,"&gt;="&amp;MF150)</f>
        <v/>
      </c>
      <c r="MV150" s="1">
        <f>COUNTIFS(#REF!,LT150,#REF!,1,#REF!,"&gt;="&amp;MI150,#REF!,"&lt;="&amp;MH150,#REF!,"="&amp;KZ150,#REF!,"="&amp;LA150,#REF!,"&lt;="&amp;ME150,#REF!,"&gt;="&amp;MF150)</f>
        <v/>
      </c>
      <c r="MW150" s="1">
        <f>COUNTIFS(#REF!,LT150,#REF!,0,#REF!,"&gt;="&amp;MI150,#REF!,"&lt;="&amp;MH150,#REF!,"="&amp;KZ150,#REF!,"="&amp;LA150,#REF!,"&lt;="&amp;ME150,#REF!,"&gt;="&amp;MF150)</f>
        <v/>
      </c>
      <c r="MX150" s="1">
        <f>COUNTIFS(#REF!,LT150,#REF!,1,#REF!,"&gt;="&amp;MC150,#REF!,"&lt;="&amp;MB150,#REF!,"&lt;="&amp;ME150,#REF!,"&gt;="&amp;MF150)</f>
        <v/>
      </c>
      <c r="MY150" s="1">
        <f>COUNTIFS(#REF!,LT150,#REF!,0,#REF!,"&gt;="&amp;MC150,#REF!,"&lt;="&amp;MB150,#REF!,"&lt;="&amp;ME150,#REF!,"&gt;="&amp;MF150)</f>
        <v/>
      </c>
      <c r="MZ150" s="1">
        <f>COUNTIFS(#REF!,LT150,#REF!,1,#REF!,"&lt;="&amp;ME150,#REF!,"&gt;="&amp;MF150,#REF!,"="&amp;KV150,#REF!,"="&amp;KX150)</f>
        <v/>
      </c>
      <c r="NA150" s="1">
        <f>COUNTIFS(#REF!,LT150,#REF!,0,#REF!,"&lt;="&amp;ME150,#REF!,"&gt;="&amp;MF150,#REF!,"="&amp;KV150,#REF!,"="&amp;KX150)</f>
        <v/>
      </c>
      <c r="NB150" s="1">
        <f>COUNTIFS(#REF!,LT150,#REF!,1,#REF!,"&lt;="&amp;ME150,#REF!,"&gt;="&amp;MF150,#REF!,"="&amp;KW150,#REF!,"="&amp;KY150)</f>
        <v/>
      </c>
      <c r="NC150" s="1">
        <f>COUNTIFS(#REF!,LT150,#REF!,0,#REF!,"&lt;="&amp;ME150,#REF!,"&gt;="&amp;MF150,#REF!,"="&amp;KW150,#REF!,"="&amp;KY150)</f>
        <v/>
      </c>
      <c r="ND150" s="1">
        <f>MP150+MR150+MT150+MV150+MX150+MZ150+NB150</f>
        <v/>
      </c>
      <c r="NE150" s="1">
        <f>MQ150+MS150+MU150+MW150+MY150+NA150+NC150</f>
        <v/>
      </c>
      <c r="NF150" s="1">
        <f>ND150+NE150</f>
        <v/>
      </c>
      <c r="NG150" s="33">
        <f>ND150/(ND150+NE150)</f>
        <v/>
      </c>
      <c r="NH150" s="3">
        <f>1/NG150</f>
        <v/>
      </c>
      <c r="NI150" s="1">
        <f>LH150</f>
        <v/>
      </c>
      <c r="NJ150" s="79">
        <f>((1-NG150)*(1/(NI150-1))*0.98-(NG150*1))</f>
        <v/>
      </c>
      <c r="NK150" s="34">
        <f>IF(LR150&lt;0.9,0,IF(AND(LR150&gt;1.1),0,1))</f>
        <v/>
      </c>
      <c r="NL150" s="34">
        <f>IF(LS150&lt;0.9,0,IF(AND(LS150&gt;1.1),0,1))</f>
        <v/>
      </c>
      <c r="NM150" s="32">
        <f>IF(NF150&gt;99,1,0)</f>
        <v/>
      </c>
      <c r="NN150" s="32">
        <f>IF(NJ150&gt;0.0799,1,0)</f>
        <v/>
      </c>
      <c r="NO150" s="32">
        <f>IF(NJ150&gt;NQ150,1,0)</f>
        <v/>
      </c>
      <c r="NP150" s="32">
        <f>NM150+NN150+NO150+NK150+NL150</f>
        <v/>
      </c>
      <c r="NQ150" s="79">
        <f>(((100*NG150)*(NI150-1)*0.98)-((1-NG150)*100))/100</f>
        <v/>
      </c>
      <c r="NR150" s="34">
        <f>IF(LR150&lt;0.9,0,IF(AND(LR150&gt;1.1),0,1))</f>
        <v/>
      </c>
      <c r="NS150" s="34">
        <f>IF(LS150&lt;0.9,0,IF(AND(LS150&gt;1.1),0,1))</f>
        <v/>
      </c>
      <c r="NT150" s="32">
        <f>IF(NF150&gt;99,1,0)</f>
        <v/>
      </c>
      <c r="NU150" s="32">
        <f>IF(NQ150&gt;0.0799,1,0)</f>
        <v/>
      </c>
      <c r="NV150" s="32">
        <f>IF(NQ150&gt;NJ150,1,0)</f>
        <v/>
      </c>
      <c r="NW150" s="32">
        <f>NT150+NU150+NV150+NR150+NS150</f>
        <v/>
      </c>
      <c r="NX150">
        <f>IF(NP150=5,"LayHome1-0",IF(AND(NW150=5),"BackHome1-0",""))</f>
        <v/>
      </c>
      <c r="NY150">
        <f>IF(NP150=5,KN150,IF(AND(NW150=5),KN150,""))</f>
        <v/>
      </c>
      <c r="NZ150">
        <f>IF(NP150=5,"Match Odds",IF(AND(NW150=5),"Match Odds",""))</f>
        <v/>
      </c>
      <c r="OA150">
        <f>IF(NP150=5,KP150,IF(AND(NW150=5),KP150,""))</f>
        <v/>
      </c>
      <c r="OB150">
        <f>IF(NP150=5,"MATCH_ODDS",IF(AND(NW150=5),"MATCH_ODDS",""))</f>
        <v/>
      </c>
      <c r="OC150">
        <f>IF(NP150=5,"LAY",IF(AND(NW150=5),"BACK",""))</f>
        <v/>
      </c>
    </row>
    <row r="151" ht="16.5" customHeight="1" thickBot="1" thickTop="1">
      <c r="A151" s="2" t="n"/>
      <c r="KN151" s="1">
        <f>IF(INDEX(#REF!,MATCH('HT 1-0'!D151,#REF!,0))=INDEX(#REF!,MATCH('HT 1-0'!D151,#REF!,0)),INDEX(#REF!,MATCH('HT 1-0'!D151,#REF!,0)),"ERROR")</f>
        <v/>
      </c>
      <c r="KO151" s="1">
        <f>IF(INDEX(#REF!,MATCH('HT 1-0'!E151,#REF!,0))=INDEX(#REF!,MATCH('HT 1-0'!E151,#REF!,0)),INDEX(#REF!,MATCH('HT 1-0'!E151,#REF!,0)),"ERROR")</f>
        <v/>
      </c>
      <c r="KP151" s="1">
        <f>KN151&amp;" v "&amp;KO151</f>
        <v/>
      </c>
      <c r="KQ151">
        <f>B151&amp;"_"&amp;C151</f>
        <v/>
      </c>
      <c r="KR151" s="1">
        <f>IF((HW151/KK151)&lt;0.335,"G",IF((HW151/KK151)&gt;0.67,"R","A"))</f>
        <v/>
      </c>
      <c r="KS151" s="1">
        <f>IF((HX151/KK151)&lt;0.335,"G",IF((HX151/KK151)&gt;0.67,"R","A"))</f>
        <v/>
      </c>
      <c r="KT151" s="1">
        <f>IF((IH151/KK151)&lt;0.335,"G",IF((IH151/KK151)&gt;0.67,"R","A"))</f>
        <v/>
      </c>
      <c r="KU151" s="1">
        <f>IF((II151/KK151)&lt;0.335,"G",IF((II151/KK151)&gt;0.67,"R","A"))</f>
        <v/>
      </c>
      <c r="KV151" s="1">
        <f>IF((HZ151/KK151)&lt;0.335,"G",IF((HZ151/KK151)&gt;0.67,"R","A"))</f>
        <v/>
      </c>
      <c r="KW151" s="1">
        <f>IF((HY151/KK151)&lt;0.335,"G",IF((HY151/KK151)&gt;0.67,"R","A"))</f>
        <v/>
      </c>
      <c r="KX151" s="1">
        <f>IF((IK151/KK151)&lt;0.335,"G",IF((IK151/KK151)&gt;0.67,"R","A"))</f>
        <v/>
      </c>
      <c r="KY151" s="1">
        <f>IF((IJ151/KK151)&lt;0.335,"G",IF((IJ151/KK151)&gt;0.67,"R","A"))</f>
        <v/>
      </c>
      <c r="KZ151" s="1">
        <f>IF((HQ151/KK151)&lt;0.335,"G",IF((HQ151/KK151)&gt;0.67,"R","A"))</f>
        <v/>
      </c>
      <c r="LA151" s="1">
        <f>IF((IB151/KK151)&lt;0.335,"G",IF((IB151/KK151)&gt;0.67,"R","A"))</f>
        <v/>
      </c>
      <c r="LB151">
        <f>IF(LQ151="1-0",INDEX(Scrape!#REF!,MATCH('HT 1-0'!KP151,Scrape!$B:$B,0)),"")</f>
        <v/>
      </c>
      <c r="LC151">
        <f>IF(LQ151="1-0",INDEX(Scrape!$A:$A,MATCH('HT 1-0'!KP151,Scrape!$B:$B,0)),"")</f>
        <v/>
      </c>
      <c r="LD151">
        <f>IF(LQ151="1-0",INDEX(Scrape!$B:$B,MATCH('HT 1-0'!KP151,Scrape!$B:$B,0)),"")</f>
        <v/>
      </c>
      <c r="LE151">
        <f>IF(LQ151="1-0",INDEX(Scrape!$C:$C,MATCH('HT 1-0'!KP151,Scrape!$B:$B,0)),"")</f>
        <v/>
      </c>
      <c r="LF151">
        <f>IF(LQ151="1-0",INDEX(Scrape!$D:$D,MATCH('HT 1-0'!KP151,Scrape!$B:$B,0)),"")</f>
        <v/>
      </c>
      <c r="LG151">
        <f>IF(LQ151="1-0",INDEX(Scrape!$E:$E,MATCH('HT 1-0'!KP151,Scrape!$B:$B,0)),"")</f>
        <v/>
      </c>
      <c r="LH151">
        <f>IF(LQ151="1-0",INDEX(Scrape!$F:$F,MATCH('HT 1-0'!KP151,Scrape!$B:$B,0)),"")</f>
        <v/>
      </c>
      <c r="LI151">
        <f>IF(LQ151="1-0",INDEX(Scrape!$G:$G,MATCH('HT 1-0'!KP151,Scrape!$B:$B,0)),"")</f>
        <v/>
      </c>
      <c r="LJ151">
        <f>IF(LQ151="1-0",INDEX(Scrape!$H:$H,MATCH('HT 1-0'!KP151,Scrape!$B:$B,0)),"")</f>
        <v/>
      </c>
      <c r="LK151">
        <f>IF(LQ151="1-0",INDEX(Scrape!$I:$I,MATCH('HT 1-0'!KP151,Scrape!$B:$B,0)),"")</f>
        <v/>
      </c>
      <c r="LL151">
        <f>IF(LQ151="1-0",INDEX(Scrape!$J:$J,MATCH('HT 1-0'!KP151,Scrape!$B:$B,0)),"")</f>
        <v/>
      </c>
      <c r="LM151">
        <f>IF(LQ151="1-0",INDEX(Scrape!$K:$K,MATCH('HT 1-0'!KP151,Scrape!$B:$B,0)),"")</f>
        <v/>
      </c>
      <c r="LN151">
        <f>IF(LQ151="1-0",INDEX(Scrape!$L:$L,MATCH('HT 1-0'!KP151,Scrape!$B:$B,0)),"")</f>
        <v/>
      </c>
      <c r="LO151">
        <f>IF(LQ151="1-0",INDEX(Scrape!$M:$M,MATCH('HT 1-0'!KP151,Scrape!$B:$B,0)),"")</f>
        <v/>
      </c>
      <c r="LP151">
        <f>IF(LQ151="1-0",INDEX(Scrape!$N:$N,MATCH('HT 1-0'!KP151,Scrape!$B:$B,0)),"")</f>
        <v/>
      </c>
      <c r="LQ151">
        <f>INDEX(Scrape!$O:$O,MATCH('HT 1-0'!KP151,Scrape!$B:$B,0))</f>
        <v/>
      </c>
      <c r="LR151">
        <f>(1/LJ151)+(1/LI151)+(1/LH151)</f>
        <v/>
      </c>
      <c r="LS151">
        <f>(1/LG151)+(1/LF151)+(1/LE151)</f>
        <v/>
      </c>
      <c r="LT151" s="8">
        <f>IF(INDEX(#REF!,MATCH(KQ151,#REF!,0))=INDEX(#REF!,MATCH(KQ151,#REF!,0)),INDEX(#REF!,MATCH(KQ151,#REF!,0)),"ERROR")</f>
        <v/>
      </c>
      <c r="LU151" s="4">
        <f>IF(KR151="G",2,IF(KR151="R",0.5,IF(KR151="A",1)))</f>
        <v/>
      </c>
      <c r="LV151" s="4">
        <f>IF(KS151="G",0.5,IF(KS151="R",2,IF(KS151="A",1)))</f>
        <v/>
      </c>
      <c r="LW151" s="4">
        <f>IF(KT151="G",2,IF(KT151="R",0.5,IF(KT151="A",1)))</f>
        <v/>
      </c>
      <c r="LX151" s="4">
        <f>IF(KU151="G",0.5,IF(KU151="R",2,IF(KU151="A",1)))</f>
        <v/>
      </c>
      <c r="LY151" s="7">
        <f>(LK151*(LU151+LX151)+(LL151*(LU151+LX151)))</f>
        <v/>
      </c>
      <c r="LZ151" s="7">
        <f>(LN151*(LV151+LW151)+(LO151*(LV151+LW151)))</f>
        <v/>
      </c>
      <c r="MA151" s="11">
        <f>LY151-LZ151</f>
        <v/>
      </c>
      <c r="MB151" s="5">
        <f>MA151+2</f>
        <v/>
      </c>
      <c r="MC151" s="6">
        <f>MA151-2</f>
        <v/>
      </c>
      <c r="MD151" s="4">
        <f>LE151</f>
        <v/>
      </c>
      <c r="ME151" s="9">
        <f>IF(MD151=0,1000,MD151+0.75)</f>
        <v/>
      </c>
      <c r="MF151" s="10">
        <f>IF(MD151=0,0,MD151-0.75)</f>
        <v/>
      </c>
      <c r="MG151" s="4">
        <f>((LM151*(LU151+LX151))-((LP151*(LV151+LW151))))</f>
        <v/>
      </c>
      <c r="MH151" s="9">
        <f>MG151*1.2</f>
        <v/>
      </c>
      <c r="MI151" s="10">
        <f>MG151*0.8</f>
        <v/>
      </c>
      <c r="MJ151">
        <f>IFERROR(NX151,"")</f>
        <v/>
      </c>
      <c r="MK151">
        <f>IFERROR(NY151,"")</f>
        <v/>
      </c>
      <c r="ML151">
        <f>IFERROR(NZ151,"")</f>
        <v/>
      </c>
      <c r="MM151">
        <f>IFERROR(OA151,"")</f>
        <v/>
      </c>
      <c r="MN151">
        <f>IFERROR(OB151,"")</f>
        <v/>
      </c>
      <c r="MO151">
        <f>IFERROR(OC151,"")</f>
        <v/>
      </c>
      <c r="MP151" s="1">
        <f>COUNTIFS(#REF!,LT151,#REF!,1,#REF!,"&gt;="&amp;MC151,#REF!,"&lt;="&amp;MB151,#REF!,"&lt;="&amp;ME151,#REF!,"&gt;="&amp;MF151,#REF!,"="&amp;KV151,#REF!,"="&amp;KX151)</f>
        <v/>
      </c>
      <c r="MQ151" s="1">
        <f>COUNTIFS(#REF!,LT151,#REF!,0,#REF!,"&gt;="&amp;MC151,#REF!,"&lt;="&amp;MB151,#REF!,"&lt;="&amp;ME151,#REF!,"&gt;="&amp;MF151,#REF!,"="&amp;KV151,#REF!,"="&amp;KX151)</f>
        <v/>
      </c>
      <c r="MR151" s="1">
        <f>COUNTIFS(#REF!,LT151,#REF!,1,#REF!,"&gt;="&amp;MC151,#REF!,"&lt;="&amp;MB151,#REF!,"&lt;="&amp;ME151,#REF!,"&gt;="&amp;MF151,#REF!,"="&amp;KW151,#REF!,"="&amp;KY151)</f>
        <v/>
      </c>
      <c r="MS151" s="1">
        <f>COUNTIFS(#REF!,LT151,#REF!,0,#REF!,"&gt;="&amp;MC151,#REF!,"&lt;="&amp;MB151,#REF!,"&lt;="&amp;ME151,#REF!,"&gt;="&amp;MF151,#REF!,"="&amp;KW151,#REF!,"="&amp;KY151)</f>
        <v/>
      </c>
      <c r="MT151" s="1">
        <f>COUNTIFS(#REF!,LT151,#REF!,1,#REF!,"&gt;="&amp;MI151,#REF!,"&lt;="&amp;MH151,#REF!,"&lt;="&amp;ME151,#REF!,"&gt;="&amp;MF151)</f>
        <v/>
      </c>
      <c r="MU151" s="1">
        <f>COUNTIFS(#REF!,LT151,#REF!,0,#REF!,"&gt;="&amp;MI151,#REF!,"&lt;="&amp;MH151,#REF!,"&lt;="&amp;ME151,#REF!,"&gt;="&amp;MF151)</f>
        <v/>
      </c>
      <c r="MV151" s="1">
        <f>COUNTIFS(#REF!,LT151,#REF!,1,#REF!,"&gt;="&amp;MI151,#REF!,"&lt;="&amp;MH151,#REF!,"="&amp;KZ151,#REF!,"="&amp;LA151,#REF!,"&lt;="&amp;ME151,#REF!,"&gt;="&amp;MF151)</f>
        <v/>
      </c>
      <c r="MW151" s="1">
        <f>COUNTIFS(#REF!,LT151,#REF!,0,#REF!,"&gt;="&amp;MI151,#REF!,"&lt;="&amp;MH151,#REF!,"="&amp;KZ151,#REF!,"="&amp;LA151,#REF!,"&lt;="&amp;ME151,#REF!,"&gt;="&amp;MF151)</f>
        <v/>
      </c>
      <c r="MX151" s="1">
        <f>COUNTIFS(#REF!,LT151,#REF!,1,#REF!,"&gt;="&amp;MC151,#REF!,"&lt;="&amp;MB151,#REF!,"&lt;="&amp;ME151,#REF!,"&gt;="&amp;MF151)</f>
        <v/>
      </c>
      <c r="MY151" s="1">
        <f>COUNTIFS(#REF!,LT151,#REF!,0,#REF!,"&gt;="&amp;MC151,#REF!,"&lt;="&amp;MB151,#REF!,"&lt;="&amp;ME151,#REF!,"&gt;="&amp;MF151)</f>
        <v/>
      </c>
      <c r="MZ151" s="1">
        <f>COUNTIFS(#REF!,LT151,#REF!,1,#REF!,"&lt;="&amp;ME151,#REF!,"&gt;="&amp;MF151,#REF!,"="&amp;KV151,#REF!,"="&amp;KX151)</f>
        <v/>
      </c>
      <c r="NA151" s="1">
        <f>COUNTIFS(#REF!,LT151,#REF!,0,#REF!,"&lt;="&amp;ME151,#REF!,"&gt;="&amp;MF151,#REF!,"="&amp;KV151,#REF!,"="&amp;KX151)</f>
        <v/>
      </c>
      <c r="NB151" s="1">
        <f>COUNTIFS(#REF!,LT151,#REF!,1,#REF!,"&lt;="&amp;ME151,#REF!,"&gt;="&amp;MF151,#REF!,"="&amp;KW151,#REF!,"="&amp;KY151)</f>
        <v/>
      </c>
      <c r="NC151" s="1">
        <f>COUNTIFS(#REF!,LT151,#REF!,0,#REF!,"&lt;="&amp;ME151,#REF!,"&gt;="&amp;MF151,#REF!,"="&amp;KW151,#REF!,"="&amp;KY151)</f>
        <v/>
      </c>
      <c r="ND151" s="1">
        <f>MP151+MR151+MT151+MV151+MX151+MZ151+NB151</f>
        <v/>
      </c>
      <c r="NE151" s="1">
        <f>MQ151+MS151+MU151+MW151+MY151+NA151+NC151</f>
        <v/>
      </c>
      <c r="NF151" s="1">
        <f>ND151+NE151</f>
        <v/>
      </c>
      <c r="NG151" s="33">
        <f>ND151/(ND151+NE151)</f>
        <v/>
      </c>
      <c r="NH151" s="3">
        <f>1/NG151</f>
        <v/>
      </c>
      <c r="NI151" s="1">
        <f>LH151</f>
        <v/>
      </c>
      <c r="NJ151" s="79">
        <f>((1-NG151)*(1/(NI151-1))*0.98-(NG151*1))</f>
        <v/>
      </c>
      <c r="NK151" s="34">
        <f>IF(LR151&lt;0.9,0,IF(AND(LR151&gt;1.1),0,1))</f>
        <v/>
      </c>
      <c r="NL151" s="34">
        <f>IF(LS151&lt;0.9,0,IF(AND(LS151&gt;1.1),0,1))</f>
        <v/>
      </c>
      <c r="NM151" s="32">
        <f>IF(NF151&gt;99,1,0)</f>
        <v/>
      </c>
      <c r="NN151" s="32">
        <f>IF(NJ151&gt;0.0799,1,0)</f>
        <v/>
      </c>
      <c r="NO151" s="32">
        <f>IF(NJ151&gt;NQ151,1,0)</f>
        <v/>
      </c>
      <c r="NP151" s="32">
        <f>NM151+NN151+NO151+NK151+NL151</f>
        <v/>
      </c>
      <c r="NQ151" s="79">
        <f>(((100*NG151)*(NI151-1)*0.98)-((1-NG151)*100))/100</f>
        <v/>
      </c>
      <c r="NR151" s="34">
        <f>IF(LR151&lt;0.9,0,IF(AND(LR151&gt;1.1),0,1))</f>
        <v/>
      </c>
      <c r="NS151" s="34">
        <f>IF(LS151&lt;0.9,0,IF(AND(LS151&gt;1.1),0,1))</f>
        <v/>
      </c>
      <c r="NT151" s="32">
        <f>IF(NF151&gt;99,1,0)</f>
        <v/>
      </c>
      <c r="NU151" s="32">
        <f>IF(NQ151&gt;0.0799,1,0)</f>
        <v/>
      </c>
      <c r="NV151" s="32">
        <f>IF(NQ151&gt;NJ151,1,0)</f>
        <v/>
      </c>
      <c r="NW151" s="32">
        <f>NT151+NU151+NV151+NR151+NS151</f>
        <v/>
      </c>
      <c r="NX151">
        <f>IF(NP151=5,"LayHome1-0",IF(AND(NW151=5),"BackHome1-0",""))</f>
        <v/>
      </c>
      <c r="NY151">
        <f>IF(NP151=5,KN151,IF(AND(NW151=5),KN151,""))</f>
        <v/>
      </c>
      <c r="NZ151">
        <f>IF(NP151=5,"Match Odds",IF(AND(NW151=5),"Match Odds",""))</f>
        <v/>
      </c>
      <c r="OA151">
        <f>IF(NP151=5,KP151,IF(AND(NW151=5),KP151,""))</f>
        <v/>
      </c>
      <c r="OB151">
        <f>IF(NP151=5,"MATCH_ODDS",IF(AND(NW151=5),"MATCH_ODDS",""))</f>
        <v/>
      </c>
      <c r="OC151">
        <f>IF(NP151=5,"LAY",IF(AND(NW151=5),"BACK",""))</f>
        <v/>
      </c>
    </row>
    <row r="152" ht="16.5" customHeight="1" thickBot="1" thickTop="1">
      <c r="A152" s="2" t="n"/>
      <c r="KN152" s="1">
        <f>IF(INDEX(#REF!,MATCH('HT 1-0'!D152,#REF!,0))=INDEX(#REF!,MATCH('HT 1-0'!D152,#REF!,0)),INDEX(#REF!,MATCH('HT 1-0'!D152,#REF!,0)),"ERROR")</f>
        <v/>
      </c>
      <c r="KO152" s="1">
        <f>IF(INDEX(#REF!,MATCH('HT 1-0'!E152,#REF!,0))=INDEX(#REF!,MATCH('HT 1-0'!E152,#REF!,0)),INDEX(#REF!,MATCH('HT 1-0'!E152,#REF!,0)),"ERROR")</f>
        <v/>
      </c>
      <c r="KP152" s="1">
        <f>KN152&amp;" v "&amp;KO152</f>
        <v/>
      </c>
      <c r="KQ152">
        <f>B152&amp;"_"&amp;C152</f>
        <v/>
      </c>
      <c r="KR152" s="1">
        <f>IF((HW152/KK152)&lt;0.335,"G",IF((HW152/KK152)&gt;0.67,"R","A"))</f>
        <v/>
      </c>
      <c r="KS152" s="1">
        <f>IF((HX152/KK152)&lt;0.335,"G",IF((HX152/KK152)&gt;0.67,"R","A"))</f>
        <v/>
      </c>
      <c r="KT152" s="1">
        <f>IF((IH152/KK152)&lt;0.335,"G",IF((IH152/KK152)&gt;0.67,"R","A"))</f>
        <v/>
      </c>
      <c r="KU152" s="1">
        <f>IF((II152/KK152)&lt;0.335,"G",IF((II152/KK152)&gt;0.67,"R","A"))</f>
        <v/>
      </c>
      <c r="KV152" s="1">
        <f>IF((HZ152/KK152)&lt;0.335,"G",IF((HZ152/KK152)&gt;0.67,"R","A"))</f>
        <v/>
      </c>
      <c r="KW152" s="1">
        <f>IF((HY152/KK152)&lt;0.335,"G",IF((HY152/KK152)&gt;0.67,"R","A"))</f>
        <v/>
      </c>
      <c r="KX152" s="1">
        <f>IF((IK152/KK152)&lt;0.335,"G",IF((IK152/KK152)&gt;0.67,"R","A"))</f>
        <v/>
      </c>
      <c r="KY152" s="1">
        <f>IF((IJ152/KK152)&lt;0.335,"G",IF((IJ152/KK152)&gt;0.67,"R","A"))</f>
        <v/>
      </c>
      <c r="KZ152" s="1">
        <f>IF((HQ152/KK152)&lt;0.335,"G",IF((HQ152/KK152)&gt;0.67,"R","A"))</f>
        <v/>
      </c>
      <c r="LA152" s="1">
        <f>IF((IB152/KK152)&lt;0.335,"G",IF((IB152/KK152)&gt;0.67,"R","A"))</f>
        <v/>
      </c>
      <c r="LB152">
        <f>IF(LQ152="1-0",INDEX(Scrape!#REF!,MATCH('HT 1-0'!KP152,Scrape!$B:$B,0)),"")</f>
        <v/>
      </c>
      <c r="LC152">
        <f>IF(LQ152="1-0",INDEX(Scrape!$A:$A,MATCH('HT 1-0'!KP152,Scrape!$B:$B,0)),"")</f>
        <v/>
      </c>
      <c r="LD152">
        <f>IF(LQ152="1-0",INDEX(Scrape!$B:$B,MATCH('HT 1-0'!KP152,Scrape!$B:$B,0)),"")</f>
        <v/>
      </c>
      <c r="LE152">
        <f>IF(LQ152="1-0",INDEX(Scrape!$C:$C,MATCH('HT 1-0'!KP152,Scrape!$B:$B,0)),"")</f>
        <v/>
      </c>
      <c r="LF152">
        <f>IF(LQ152="1-0",INDEX(Scrape!$D:$D,MATCH('HT 1-0'!KP152,Scrape!$B:$B,0)),"")</f>
        <v/>
      </c>
      <c r="LG152">
        <f>IF(LQ152="1-0",INDEX(Scrape!$E:$E,MATCH('HT 1-0'!KP152,Scrape!$B:$B,0)),"")</f>
        <v/>
      </c>
      <c r="LH152">
        <f>IF(LQ152="1-0",INDEX(Scrape!$F:$F,MATCH('HT 1-0'!KP152,Scrape!$B:$B,0)),"")</f>
        <v/>
      </c>
      <c r="LI152">
        <f>IF(LQ152="1-0",INDEX(Scrape!$G:$G,MATCH('HT 1-0'!KP152,Scrape!$B:$B,0)),"")</f>
        <v/>
      </c>
      <c r="LJ152">
        <f>IF(LQ152="1-0",INDEX(Scrape!$H:$H,MATCH('HT 1-0'!KP152,Scrape!$B:$B,0)),"")</f>
        <v/>
      </c>
      <c r="LK152">
        <f>IF(LQ152="1-0",INDEX(Scrape!$I:$I,MATCH('HT 1-0'!KP152,Scrape!$B:$B,0)),"")</f>
        <v/>
      </c>
      <c r="LL152">
        <f>IF(LQ152="1-0",INDEX(Scrape!$J:$J,MATCH('HT 1-0'!KP152,Scrape!$B:$B,0)),"")</f>
        <v/>
      </c>
      <c r="LM152">
        <f>IF(LQ152="1-0",INDEX(Scrape!$K:$K,MATCH('HT 1-0'!KP152,Scrape!$B:$B,0)),"")</f>
        <v/>
      </c>
      <c r="LN152">
        <f>IF(LQ152="1-0",INDEX(Scrape!$L:$L,MATCH('HT 1-0'!KP152,Scrape!$B:$B,0)),"")</f>
        <v/>
      </c>
      <c r="LO152">
        <f>IF(LQ152="1-0",INDEX(Scrape!$M:$M,MATCH('HT 1-0'!KP152,Scrape!$B:$B,0)),"")</f>
        <v/>
      </c>
      <c r="LP152">
        <f>IF(LQ152="1-0",INDEX(Scrape!$N:$N,MATCH('HT 1-0'!KP152,Scrape!$B:$B,0)),"")</f>
        <v/>
      </c>
      <c r="LQ152">
        <f>INDEX(Scrape!$O:$O,MATCH('HT 1-0'!KP152,Scrape!$B:$B,0))</f>
        <v/>
      </c>
      <c r="LR152">
        <f>(1/LJ152)+(1/LI152)+(1/LH152)</f>
        <v/>
      </c>
      <c r="LS152">
        <f>(1/LG152)+(1/LF152)+(1/LE152)</f>
        <v/>
      </c>
      <c r="LT152" s="8">
        <f>IF(INDEX(#REF!,MATCH(KQ152,#REF!,0))=INDEX(#REF!,MATCH(KQ152,#REF!,0)),INDEX(#REF!,MATCH(KQ152,#REF!,0)),"ERROR")</f>
        <v/>
      </c>
      <c r="LU152" s="4">
        <f>IF(KR152="G",2,IF(KR152="R",0.5,IF(KR152="A",1)))</f>
        <v/>
      </c>
      <c r="LV152" s="4">
        <f>IF(KS152="G",0.5,IF(KS152="R",2,IF(KS152="A",1)))</f>
        <v/>
      </c>
      <c r="LW152" s="4">
        <f>IF(KT152="G",2,IF(KT152="R",0.5,IF(KT152="A",1)))</f>
        <v/>
      </c>
      <c r="LX152" s="4">
        <f>IF(KU152="G",0.5,IF(KU152="R",2,IF(KU152="A",1)))</f>
        <v/>
      </c>
      <c r="LY152" s="7">
        <f>(LK152*(LU152+LX152)+(LL152*(LU152+LX152)))</f>
        <v/>
      </c>
      <c r="LZ152" s="7">
        <f>(LN152*(LV152+LW152)+(LO152*(LV152+LW152)))</f>
        <v/>
      </c>
      <c r="MA152" s="11">
        <f>LY152-LZ152</f>
        <v/>
      </c>
      <c r="MB152" s="5">
        <f>MA152+2</f>
        <v/>
      </c>
      <c r="MC152" s="6">
        <f>MA152-2</f>
        <v/>
      </c>
      <c r="MD152" s="4">
        <f>LE152</f>
        <v/>
      </c>
      <c r="ME152" s="9">
        <f>IF(MD152=0,1000,MD152+0.75)</f>
        <v/>
      </c>
      <c r="MF152" s="10">
        <f>IF(MD152=0,0,MD152-0.75)</f>
        <v/>
      </c>
      <c r="MG152" s="4">
        <f>((LM152*(LU152+LX152))-((LP152*(LV152+LW152))))</f>
        <v/>
      </c>
      <c r="MH152" s="9">
        <f>MG152*1.2</f>
        <v/>
      </c>
      <c r="MI152" s="10">
        <f>MG152*0.8</f>
        <v/>
      </c>
      <c r="MJ152">
        <f>IFERROR(NX152,"")</f>
        <v/>
      </c>
      <c r="MK152">
        <f>IFERROR(NY152,"")</f>
        <v/>
      </c>
      <c r="ML152">
        <f>IFERROR(NZ152,"")</f>
        <v/>
      </c>
      <c r="MM152">
        <f>IFERROR(OA152,"")</f>
        <v/>
      </c>
      <c r="MN152">
        <f>IFERROR(OB152,"")</f>
        <v/>
      </c>
      <c r="MO152">
        <f>IFERROR(OC152,"")</f>
        <v/>
      </c>
      <c r="MP152" s="1">
        <f>COUNTIFS(#REF!,LT152,#REF!,1,#REF!,"&gt;="&amp;MC152,#REF!,"&lt;="&amp;MB152,#REF!,"&lt;="&amp;ME152,#REF!,"&gt;="&amp;MF152,#REF!,"="&amp;KV152,#REF!,"="&amp;KX152)</f>
        <v/>
      </c>
      <c r="MQ152" s="1">
        <f>COUNTIFS(#REF!,LT152,#REF!,0,#REF!,"&gt;="&amp;MC152,#REF!,"&lt;="&amp;MB152,#REF!,"&lt;="&amp;ME152,#REF!,"&gt;="&amp;MF152,#REF!,"="&amp;KV152,#REF!,"="&amp;KX152)</f>
        <v/>
      </c>
      <c r="MR152" s="1">
        <f>COUNTIFS(#REF!,LT152,#REF!,1,#REF!,"&gt;="&amp;MC152,#REF!,"&lt;="&amp;MB152,#REF!,"&lt;="&amp;ME152,#REF!,"&gt;="&amp;MF152,#REF!,"="&amp;KW152,#REF!,"="&amp;KY152)</f>
        <v/>
      </c>
      <c r="MS152" s="1">
        <f>COUNTIFS(#REF!,LT152,#REF!,0,#REF!,"&gt;="&amp;MC152,#REF!,"&lt;="&amp;MB152,#REF!,"&lt;="&amp;ME152,#REF!,"&gt;="&amp;MF152,#REF!,"="&amp;KW152,#REF!,"="&amp;KY152)</f>
        <v/>
      </c>
      <c r="MT152" s="1">
        <f>COUNTIFS(#REF!,LT152,#REF!,1,#REF!,"&gt;="&amp;MI152,#REF!,"&lt;="&amp;MH152,#REF!,"&lt;="&amp;ME152,#REF!,"&gt;="&amp;MF152)</f>
        <v/>
      </c>
      <c r="MU152" s="1">
        <f>COUNTIFS(#REF!,LT152,#REF!,0,#REF!,"&gt;="&amp;MI152,#REF!,"&lt;="&amp;MH152,#REF!,"&lt;="&amp;ME152,#REF!,"&gt;="&amp;MF152)</f>
        <v/>
      </c>
      <c r="MV152" s="1">
        <f>COUNTIFS(#REF!,LT152,#REF!,1,#REF!,"&gt;="&amp;MI152,#REF!,"&lt;="&amp;MH152,#REF!,"="&amp;KZ152,#REF!,"="&amp;LA152,#REF!,"&lt;="&amp;ME152,#REF!,"&gt;="&amp;MF152)</f>
        <v/>
      </c>
      <c r="MW152" s="1">
        <f>COUNTIFS(#REF!,LT152,#REF!,0,#REF!,"&gt;="&amp;MI152,#REF!,"&lt;="&amp;MH152,#REF!,"="&amp;KZ152,#REF!,"="&amp;LA152,#REF!,"&lt;="&amp;ME152,#REF!,"&gt;="&amp;MF152)</f>
        <v/>
      </c>
      <c r="MX152" s="1">
        <f>COUNTIFS(#REF!,LT152,#REF!,1,#REF!,"&gt;="&amp;MC152,#REF!,"&lt;="&amp;MB152,#REF!,"&lt;="&amp;ME152,#REF!,"&gt;="&amp;MF152)</f>
        <v/>
      </c>
      <c r="MY152" s="1">
        <f>COUNTIFS(#REF!,LT152,#REF!,0,#REF!,"&gt;="&amp;MC152,#REF!,"&lt;="&amp;MB152,#REF!,"&lt;="&amp;ME152,#REF!,"&gt;="&amp;MF152)</f>
        <v/>
      </c>
      <c r="MZ152" s="1">
        <f>COUNTIFS(#REF!,LT152,#REF!,1,#REF!,"&lt;="&amp;ME152,#REF!,"&gt;="&amp;MF152,#REF!,"="&amp;KV152,#REF!,"="&amp;KX152)</f>
        <v/>
      </c>
      <c r="NA152" s="1">
        <f>COUNTIFS(#REF!,LT152,#REF!,0,#REF!,"&lt;="&amp;ME152,#REF!,"&gt;="&amp;MF152,#REF!,"="&amp;KV152,#REF!,"="&amp;KX152)</f>
        <v/>
      </c>
      <c r="NB152" s="1">
        <f>COUNTIFS(#REF!,LT152,#REF!,1,#REF!,"&lt;="&amp;ME152,#REF!,"&gt;="&amp;MF152,#REF!,"="&amp;KW152,#REF!,"="&amp;KY152)</f>
        <v/>
      </c>
      <c r="NC152" s="1">
        <f>COUNTIFS(#REF!,LT152,#REF!,0,#REF!,"&lt;="&amp;ME152,#REF!,"&gt;="&amp;MF152,#REF!,"="&amp;KW152,#REF!,"="&amp;KY152)</f>
        <v/>
      </c>
      <c r="ND152" s="1">
        <f>MP152+MR152+MT152+MV152+MX152+MZ152+NB152</f>
        <v/>
      </c>
      <c r="NE152" s="1">
        <f>MQ152+MS152+MU152+MW152+MY152+NA152+NC152</f>
        <v/>
      </c>
      <c r="NF152" s="1">
        <f>ND152+NE152</f>
        <v/>
      </c>
      <c r="NG152" s="33">
        <f>ND152/(ND152+NE152)</f>
        <v/>
      </c>
      <c r="NH152" s="3">
        <f>1/NG152</f>
        <v/>
      </c>
      <c r="NI152" s="1">
        <f>LH152</f>
        <v/>
      </c>
      <c r="NJ152" s="79">
        <f>((1-NG152)*(1/(NI152-1))*0.98-(NG152*1))</f>
        <v/>
      </c>
      <c r="NK152" s="34">
        <f>IF(LR152&lt;0.9,0,IF(AND(LR152&gt;1.1),0,1))</f>
        <v/>
      </c>
      <c r="NL152" s="34">
        <f>IF(LS152&lt;0.9,0,IF(AND(LS152&gt;1.1),0,1))</f>
        <v/>
      </c>
      <c r="NM152" s="32">
        <f>IF(NF152&gt;99,1,0)</f>
        <v/>
      </c>
      <c r="NN152" s="32">
        <f>IF(NJ152&gt;0.0799,1,0)</f>
        <v/>
      </c>
      <c r="NO152" s="32">
        <f>IF(NJ152&gt;NQ152,1,0)</f>
        <v/>
      </c>
      <c r="NP152" s="32">
        <f>NM152+NN152+NO152+NK152+NL152</f>
        <v/>
      </c>
      <c r="NQ152" s="79">
        <f>(((100*NG152)*(NI152-1)*0.98)-((1-NG152)*100))/100</f>
        <v/>
      </c>
      <c r="NR152" s="34">
        <f>IF(LR152&lt;0.9,0,IF(AND(LR152&gt;1.1),0,1))</f>
        <v/>
      </c>
      <c r="NS152" s="34">
        <f>IF(LS152&lt;0.9,0,IF(AND(LS152&gt;1.1),0,1))</f>
        <v/>
      </c>
      <c r="NT152" s="32">
        <f>IF(NF152&gt;99,1,0)</f>
        <v/>
      </c>
      <c r="NU152" s="32">
        <f>IF(NQ152&gt;0.0799,1,0)</f>
        <v/>
      </c>
      <c r="NV152" s="32">
        <f>IF(NQ152&gt;NJ152,1,0)</f>
        <v/>
      </c>
      <c r="NW152" s="32">
        <f>NT152+NU152+NV152+NR152+NS152</f>
        <v/>
      </c>
      <c r="NX152">
        <f>IF(NP152=5,"LayHome1-0",IF(AND(NW152=5),"BackHome1-0",""))</f>
        <v/>
      </c>
      <c r="NY152">
        <f>IF(NP152=5,KN152,IF(AND(NW152=5),KN152,""))</f>
        <v/>
      </c>
      <c r="NZ152">
        <f>IF(NP152=5,"Match Odds",IF(AND(NW152=5),"Match Odds",""))</f>
        <v/>
      </c>
      <c r="OA152">
        <f>IF(NP152=5,KP152,IF(AND(NW152=5),KP152,""))</f>
        <v/>
      </c>
      <c r="OB152">
        <f>IF(NP152=5,"MATCH_ODDS",IF(AND(NW152=5),"MATCH_ODDS",""))</f>
        <v/>
      </c>
      <c r="OC152">
        <f>IF(NP152=5,"LAY",IF(AND(NW152=5),"BACK",""))</f>
        <v/>
      </c>
    </row>
    <row r="153" ht="16.5" customHeight="1" thickBot="1" thickTop="1">
      <c r="A153" s="2" t="n"/>
      <c r="KN153" s="1">
        <f>IF(INDEX(#REF!,MATCH('HT 1-0'!D153,#REF!,0))=INDEX(#REF!,MATCH('HT 1-0'!D153,#REF!,0)),INDEX(#REF!,MATCH('HT 1-0'!D153,#REF!,0)),"ERROR")</f>
        <v/>
      </c>
      <c r="KO153" s="1">
        <f>IF(INDEX(#REF!,MATCH('HT 1-0'!E153,#REF!,0))=INDEX(#REF!,MATCH('HT 1-0'!E153,#REF!,0)),INDEX(#REF!,MATCH('HT 1-0'!E153,#REF!,0)),"ERROR")</f>
        <v/>
      </c>
      <c r="KP153" s="1">
        <f>KN153&amp;" v "&amp;KO153</f>
        <v/>
      </c>
      <c r="KQ153">
        <f>B153&amp;"_"&amp;C153</f>
        <v/>
      </c>
      <c r="KR153" s="1">
        <f>IF((HW153/KK153)&lt;0.335,"G",IF((HW153/KK153)&gt;0.67,"R","A"))</f>
        <v/>
      </c>
      <c r="KS153" s="1">
        <f>IF((HX153/KK153)&lt;0.335,"G",IF((HX153/KK153)&gt;0.67,"R","A"))</f>
        <v/>
      </c>
      <c r="KT153" s="1">
        <f>IF((IH153/KK153)&lt;0.335,"G",IF((IH153/KK153)&gt;0.67,"R","A"))</f>
        <v/>
      </c>
      <c r="KU153" s="1">
        <f>IF((II153/KK153)&lt;0.335,"G",IF((II153/KK153)&gt;0.67,"R","A"))</f>
        <v/>
      </c>
      <c r="KV153" s="1">
        <f>IF((HZ153/KK153)&lt;0.335,"G",IF((HZ153/KK153)&gt;0.67,"R","A"))</f>
        <v/>
      </c>
      <c r="KW153" s="1">
        <f>IF((HY153/KK153)&lt;0.335,"G",IF((HY153/KK153)&gt;0.67,"R","A"))</f>
        <v/>
      </c>
      <c r="KX153" s="1">
        <f>IF((IK153/KK153)&lt;0.335,"G",IF((IK153/KK153)&gt;0.67,"R","A"))</f>
        <v/>
      </c>
      <c r="KY153" s="1">
        <f>IF((IJ153/KK153)&lt;0.335,"G",IF((IJ153/KK153)&gt;0.67,"R","A"))</f>
        <v/>
      </c>
      <c r="KZ153" s="1">
        <f>IF((HQ153/KK153)&lt;0.335,"G",IF((HQ153/KK153)&gt;0.67,"R","A"))</f>
        <v/>
      </c>
      <c r="LA153" s="1">
        <f>IF((IB153/KK153)&lt;0.335,"G",IF((IB153/KK153)&gt;0.67,"R","A"))</f>
        <v/>
      </c>
      <c r="LB153">
        <f>IF(LQ153="1-0",INDEX(Scrape!#REF!,MATCH('HT 1-0'!KP153,Scrape!$B:$B,0)),"")</f>
        <v/>
      </c>
      <c r="LC153">
        <f>IF(LQ153="1-0",INDEX(Scrape!$A:$A,MATCH('HT 1-0'!KP153,Scrape!$B:$B,0)),"")</f>
        <v/>
      </c>
      <c r="LD153">
        <f>IF(LQ153="1-0",INDEX(Scrape!$B:$B,MATCH('HT 1-0'!KP153,Scrape!$B:$B,0)),"")</f>
        <v/>
      </c>
      <c r="LE153">
        <f>IF(LQ153="1-0",INDEX(Scrape!$C:$C,MATCH('HT 1-0'!KP153,Scrape!$B:$B,0)),"")</f>
        <v/>
      </c>
      <c r="LF153">
        <f>IF(LQ153="1-0",INDEX(Scrape!$D:$D,MATCH('HT 1-0'!KP153,Scrape!$B:$B,0)),"")</f>
        <v/>
      </c>
      <c r="LG153">
        <f>IF(LQ153="1-0",INDEX(Scrape!$E:$E,MATCH('HT 1-0'!KP153,Scrape!$B:$B,0)),"")</f>
        <v/>
      </c>
      <c r="LH153">
        <f>IF(LQ153="1-0",INDEX(Scrape!$F:$F,MATCH('HT 1-0'!KP153,Scrape!$B:$B,0)),"")</f>
        <v/>
      </c>
      <c r="LI153">
        <f>IF(LQ153="1-0",INDEX(Scrape!$G:$G,MATCH('HT 1-0'!KP153,Scrape!$B:$B,0)),"")</f>
        <v/>
      </c>
      <c r="LJ153">
        <f>IF(LQ153="1-0",INDEX(Scrape!$H:$H,MATCH('HT 1-0'!KP153,Scrape!$B:$B,0)),"")</f>
        <v/>
      </c>
      <c r="LK153">
        <f>IF(LQ153="1-0",INDEX(Scrape!$I:$I,MATCH('HT 1-0'!KP153,Scrape!$B:$B,0)),"")</f>
        <v/>
      </c>
      <c r="LL153">
        <f>IF(LQ153="1-0",INDEX(Scrape!$J:$J,MATCH('HT 1-0'!KP153,Scrape!$B:$B,0)),"")</f>
        <v/>
      </c>
      <c r="LM153">
        <f>IF(LQ153="1-0",INDEX(Scrape!$K:$K,MATCH('HT 1-0'!KP153,Scrape!$B:$B,0)),"")</f>
        <v/>
      </c>
      <c r="LN153">
        <f>IF(LQ153="1-0",INDEX(Scrape!$L:$L,MATCH('HT 1-0'!KP153,Scrape!$B:$B,0)),"")</f>
        <v/>
      </c>
      <c r="LO153">
        <f>IF(LQ153="1-0",INDEX(Scrape!$M:$M,MATCH('HT 1-0'!KP153,Scrape!$B:$B,0)),"")</f>
        <v/>
      </c>
      <c r="LP153">
        <f>IF(LQ153="1-0",INDEX(Scrape!$N:$N,MATCH('HT 1-0'!KP153,Scrape!$B:$B,0)),"")</f>
        <v/>
      </c>
      <c r="LQ153">
        <f>INDEX(Scrape!$O:$O,MATCH('HT 1-0'!KP153,Scrape!$B:$B,0))</f>
        <v/>
      </c>
      <c r="LR153">
        <f>(1/LJ153)+(1/LI153)+(1/LH153)</f>
        <v/>
      </c>
      <c r="LS153">
        <f>(1/LG153)+(1/LF153)+(1/LE153)</f>
        <v/>
      </c>
      <c r="LT153" s="8">
        <f>IF(INDEX(#REF!,MATCH(KQ153,#REF!,0))=INDEX(#REF!,MATCH(KQ153,#REF!,0)),INDEX(#REF!,MATCH(KQ153,#REF!,0)),"ERROR")</f>
        <v/>
      </c>
      <c r="LU153" s="4">
        <f>IF(KR153="G",2,IF(KR153="R",0.5,IF(KR153="A",1)))</f>
        <v/>
      </c>
      <c r="LV153" s="4">
        <f>IF(KS153="G",0.5,IF(KS153="R",2,IF(KS153="A",1)))</f>
        <v/>
      </c>
      <c r="LW153" s="4">
        <f>IF(KT153="G",2,IF(KT153="R",0.5,IF(KT153="A",1)))</f>
        <v/>
      </c>
      <c r="LX153" s="4">
        <f>IF(KU153="G",0.5,IF(KU153="R",2,IF(KU153="A",1)))</f>
        <v/>
      </c>
      <c r="LY153" s="7">
        <f>(LK153*(LU153+LX153)+(LL153*(LU153+LX153)))</f>
        <v/>
      </c>
      <c r="LZ153" s="7">
        <f>(LN153*(LV153+LW153)+(LO153*(LV153+LW153)))</f>
        <v/>
      </c>
      <c r="MA153" s="11">
        <f>LY153-LZ153</f>
        <v/>
      </c>
      <c r="MB153" s="5">
        <f>MA153+2</f>
        <v/>
      </c>
      <c r="MC153" s="6">
        <f>MA153-2</f>
        <v/>
      </c>
      <c r="MD153" s="4">
        <f>LE153</f>
        <v/>
      </c>
      <c r="ME153" s="9">
        <f>IF(MD153=0,1000,MD153+0.75)</f>
        <v/>
      </c>
      <c r="MF153" s="10">
        <f>IF(MD153=0,0,MD153-0.75)</f>
        <v/>
      </c>
      <c r="MG153" s="4">
        <f>((LM153*(LU153+LX153))-((LP153*(LV153+LW153))))</f>
        <v/>
      </c>
      <c r="MH153" s="9">
        <f>MG153*1.2</f>
        <v/>
      </c>
      <c r="MI153" s="10">
        <f>MG153*0.8</f>
        <v/>
      </c>
      <c r="MJ153">
        <f>IFERROR(NX153,"")</f>
        <v/>
      </c>
      <c r="MK153">
        <f>IFERROR(NY153,"")</f>
        <v/>
      </c>
      <c r="ML153">
        <f>IFERROR(NZ153,"")</f>
        <v/>
      </c>
      <c r="MM153">
        <f>IFERROR(OA153,"")</f>
        <v/>
      </c>
      <c r="MN153">
        <f>IFERROR(OB153,"")</f>
        <v/>
      </c>
      <c r="MO153">
        <f>IFERROR(OC153,"")</f>
        <v/>
      </c>
      <c r="MP153" s="1">
        <f>COUNTIFS(#REF!,LT153,#REF!,1,#REF!,"&gt;="&amp;MC153,#REF!,"&lt;="&amp;MB153,#REF!,"&lt;="&amp;ME153,#REF!,"&gt;="&amp;MF153,#REF!,"="&amp;KV153,#REF!,"="&amp;KX153)</f>
        <v/>
      </c>
      <c r="MQ153" s="1">
        <f>COUNTIFS(#REF!,LT153,#REF!,0,#REF!,"&gt;="&amp;MC153,#REF!,"&lt;="&amp;MB153,#REF!,"&lt;="&amp;ME153,#REF!,"&gt;="&amp;MF153,#REF!,"="&amp;KV153,#REF!,"="&amp;KX153)</f>
        <v/>
      </c>
      <c r="MR153" s="1">
        <f>COUNTIFS(#REF!,LT153,#REF!,1,#REF!,"&gt;="&amp;MC153,#REF!,"&lt;="&amp;MB153,#REF!,"&lt;="&amp;ME153,#REF!,"&gt;="&amp;MF153,#REF!,"="&amp;KW153,#REF!,"="&amp;KY153)</f>
        <v/>
      </c>
      <c r="MS153" s="1">
        <f>COUNTIFS(#REF!,LT153,#REF!,0,#REF!,"&gt;="&amp;MC153,#REF!,"&lt;="&amp;MB153,#REF!,"&lt;="&amp;ME153,#REF!,"&gt;="&amp;MF153,#REF!,"="&amp;KW153,#REF!,"="&amp;KY153)</f>
        <v/>
      </c>
      <c r="MT153" s="1">
        <f>COUNTIFS(#REF!,LT153,#REF!,1,#REF!,"&gt;="&amp;MI153,#REF!,"&lt;="&amp;MH153,#REF!,"&lt;="&amp;ME153,#REF!,"&gt;="&amp;MF153)</f>
        <v/>
      </c>
      <c r="MU153" s="1">
        <f>COUNTIFS(#REF!,LT153,#REF!,0,#REF!,"&gt;="&amp;MI153,#REF!,"&lt;="&amp;MH153,#REF!,"&lt;="&amp;ME153,#REF!,"&gt;="&amp;MF153)</f>
        <v/>
      </c>
      <c r="MV153" s="1">
        <f>COUNTIFS(#REF!,LT153,#REF!,1,#REF!,"&gt;="&amp;MI153,#REF!,"&lt;="&amp;MH153,#REF!,"="&amp;KZ153,#REF!,"="&amp;LA153,#REF!,"&lt;="&amp;ME153,#REF!,"&gt;="&amp;MF153)</f>
        <v/>
      </c>
      <c r="MW153" s="1">
        <f>COUNTIFS(#REF!,LT153,#REF!,0,#REF!,"&gt;="&amp;MI153,#REF!,"&lt;="&amp;MH153,#REF!,"="&amp;KZ153,#REF!,"="&amp;LA153,#REF!,"&lt;="&amp;ME153,#REF!,"&gt;="&amp;MF153)</f>
        <v/>
      </c>
      <c r="MX153" s="1">
        <f>COUNTIFS(#REF!,LT153,#REF!,1,#REF!,"&gt;="&amp;MC153,#REF!,"&lt;="&amp;MB153,#REF!,"&lt;="&amp;ME153,#REF!,"&gt;="&amp;MF153)</f>
        <v/>
      </c>
      <c r="MY153" s="1">
        <f>COUNTIFS(#REF!,LT153,#REF!,0,#REF!,"&gt;="&amp;MC153,#REF!,"&lt;="&amp;MB153,#REF!,"&lt;="&amp;ME153,#REF!,"&gt;="&amp;MF153)</f>
        <v/>
      </c>
      <c r="MZ153" s="1">
        <f>COUNTIFS(#REF!,LT153,#REF!,1,#REF!,"&lt;="&amp;ME153,#REF!,"&gt;="&amp;MF153,#REF!,"="&amp;KV153,#REF!,"="&amp;KX153)</f>
        <v/>
      </c>
      <c r="NA153" s="1">
        <f>COUNTIFS(#REF!,LT153,#REF!,0,#REF!,"&lt;="&amp;ME153,#REF!,"&gt;="&amp;MF153,#REF!,"="&amp;KV153,#REF!,"="&amp;KX153)</f>
        <v/>
      </c>
      <c r="NB153" s="1">
        <f>COUNTIFS(#REF!,LT153,#REF!,1,#REF!,"&lt;="&amp;ME153,#REF!,"&gt;="&amp;MF153,#REF!,"="&amp;KW153,#REF!,"="&amp;KY153)</f>
        <v/>
      </c>
      <c r="NC153" s="1">
        <f>COUNTIFS(#REF!,LT153,#REF!,0,#REF!,"&lt;="&amp;ME153,#REF!,"&gt;="&amp;MF153,#REF!,"="&amp;KW153,#REF!,"="&amp;KY153)</f>
        <v/>
      </c>
      <c r="ND153" s="1">
        <f>MP153+MR153+MT153+MV153+MX153+MZ153+NB153</f>
        <v/>
      </c>
      <c r="NE153" s="1">
        <f>MQ153+MS153+MU153+MW153+MY153+NA153+NC153</f>
        <v/>
      </c>
      <c r="NF153" s="1">
        <f>ND153+NE153</f>
        <v/>
      </c>
      <c r="NG153" s="33">
        <f>ND153/(ND153+NE153)</f>
        <v/>
      </c>
      <c r="NH153" s="3">
        <f>1/NG153</f>
        <v/>
      </c>
      <c r="NI153" s="1">
        <f>LH153</f>
        <v/>
      </c>
      <c r="NJ153" s="79">
        <f>((1-NG153)*(1/(NI153-1))*0.98-(NG153*1))</f>
        <v/>
      </c>
      <c r="NK153" s="34">
        <f>IF(LR153&lt;0.9,0,IF(AND(LR153&gt;1.1),0,1))</f>
        <v/>
      </c>
      <c r="NL153" s="34">
        <f>IF(LS153&lt;0.9,0,IF(AND(LS153&gt;1.1),0,1))</f>
        <v/>
      </c>
      <c r="NM153" s="32">
        <f>IF(NF153&gt;99,1,0)</f>
        <v/>
      </c>
      <c r="NN153" s="32">
        <f>IF(NJ153&gt;0.0799,1,0)</f>
        <v/>
      </c>
      <c r="NO153" s="32">
        <f>IF(NJ153&gt;NQ153,1,0)</f>
        <v/>
      </c>
      <c r="NP153" s="32">
        <f>NM153+NN153+NO153+NK153+NL153</f>
        <v/>
      </c>
      <c r="NQ153" s="79">
        <f>(((100*NG153)*(NI153-1)*0.98)-((1-NG153)*100))/100</f>
        <v/>
      </c>
      <c r="NR153" s="34">
        <f>IF(LR153&lt;0.9,0,IF(AND(LR153&gt;1.1),0,1))</f>
        <v/>
      </c>
      <c r="NS153" s="34">
        <f>IF(LS153&lt;0.9,0,IF(AND(LS153&gt;1.1),0,1))</f>
        <v/>
      </c>
      <c r="NT153" s="32">
        <f>IF(NF153&gt;99,1,0)</f>
        <v/>
      </c>
      <c r="NU153" s="32">
        <f>IF(NQ153&gt;0.0799,1,0)</f>
        <v/>
      </c>
      <c r="NV153" s="32">
        <f>IF(NQ153&gt;NJ153,1,0)</f>
        <v/>
      </c>
      <c r="NW153" s="32">
        <f>NT153+NU153+NV153+NR153+NS153</f>
        <v/>
      </c>
      <c r="NX153">
        <f>IF(NP153=5,"LayHome1-0",IF(AND(NW153=5),"BackHome1-0",""))</f>
        <v/>
      </c>
      <c r="NY153">
        <f>IF(NP153=5,KN153,IF(AND(NW153=5),KN153,""))</f>
        <v/>
      </c>
      <c r="NZ153">
        <f>IF(NP153=5,"Match Odds",IF(AND(NW153=5),"Match Odds",""))</f>
        <v/>
      </c>
      <c r="OA153">
        <f>IF(NP153=5,KP153,IF(AND(NW153=5),KP153,""))</f>
        <v/>
      </c>
      <c r="OB153">
        <f>IF(NP153=5,"MATCH_ODDS",IF(AND(NW153=5),"MATCH_ODDS",""))</f>
        <v/>
      </c>
      <c r="OC153">
        <f>IF(NP153=5,"LAY",IF(AND(NW153=5),"BACK",""))</f>
        <v/>
      </c>
    </row>
    <row r="154" ht="16.5" customHeight="1" thickBot="1" thickTop="1">
      <c r="A154" s="2" t="n"/>
      <c r="KN154" s="1">
        <f>IF(INDEX(#REF!,MATCH('HT 1-0'!D154,#REF!,0))=INDEX(#REF!,MATCH('HT 1-0'!D154,#REF!,0)),INDEX(#REF!,MATCH('HT 1-0'!D154,#REF!,0)),"ERROR")</f>
        <v/>
      </c>
      <c r="KO154" s="1">
        <f>IF(INDEX(#REF!,MATCH('HT 1-0'!E154,#REF!,0))=INDEX(#REF!,MATCH('HT 1-0'!E154,#REF!,0)),INDEX(#REF!,MATCH('HT 1-0'!E154,#REF!,0)),"ERROR")</f>
        <v/>
      </c>
      <c r="KP154" s="1">
        <f>KN154&amp;" v "&amp;KO154</f>
        <v/>
      </c>
      <c r="KQ154">
        <f>B154&amp;"_"&amp;C154</f>
        <v/>
      </c>
      <c r="KR154" s="1">
        <f>IF((HW154/KK154)&lt;0.335,"G",IF((HW154/KK154)&gt;0.67,"R","A"))</f>
        <v/>
      </c>
      <c r="KS154" s="1">
        <f>IF((HX154/KK154)&lt;0.335,"G",IF((HX154/KK154)&gt;0.67,"R","A"))</f>
        <v/>
      </c>
      <c r="KT154" s="1">
        <f>IF((IH154/KK154)&lt;0.335,"G",IF((IH154/KK154)&gt;0.67,"R","A"))</f>
        <v/>
      </c>
      <c r="KU154" s="1">
        <f>IF((II154/KK154)&lt;0.335,"G",IF((II154/KK154)&gt;0.67,"R","A"))</f>
        <v/>
      </c>
      <c r="KV154" s="1">
        <f>IF((HZ154/KK154)&lt;0.335,"G",IF((HZ154/KK154)&gt;0.67,"R","A"))</f>
        <v/>
      </c>
      <c r="KW154" s="1">
        <f>IF((HY154/KK154)&lt;0.335,"G",IF((HY154/KK154)&gt;0.67,"R","A"))</f>
        <v/>
      </c>
      <c r="KX154" s="1">
        <f>IF((IK154/KK154)&lt;0.335,"G",IF((IK154/KK154)&gt;0.67,"R","A"))</f>
        <v/>
      </c>
      <c r="KY154" s="1">
        <f>IF((IJ154/KK154)&lt;0.335,"G",IF((IJ154/KK154)&gt;0.67,"R","A"))</f>
        <v/>
      </c>
      <c r="KZ154" s="1">
        <f>IF((HQ154/KK154)&lt;0.335,"G",IF((HQ154/KK154)&gt;0.67,"R","A"))</f>
        <v/>
      </c>
      <c r="LA154" s="1">
        <f>IF((IB154/KK154)&lt;0.335,"G",IF((IB154/KK154)&gt;0.67,"R","A"))</f>
        <v/>
      </c>
      <c r="LB154">
        <f>IF(LQ154="1-0",INDEX(Scrape!#REF!,MATCH('HT 1-0'!KP154,Scrape!$B:$B,0)),"")</f>
        <v/>
      </c>
      <c r="LC154">
        <f>IF(LQ154="1-0",INDEX(Scrape!$A:$A,MATCH('HT 1-0'!KP154,Scrape!$B:$B,0)),"")</f>
        <v/>
      </c>
      <c r="LD154">
        <f>IF(LQ154="1-0",INDEX(Scrape!$B:$B,MATCH('HT 1-0'!KP154,Scrape!$B:$B,0)),"")</f>
        <v/>
      </c>
      <c r="LE154">
        <f>IF(LQ154="1-0",INDEX(Scrape!$C:$C,MATCH('HT 1-0'!KP154,Scrape!$B:$B,0)),"")</f>
        <v/>
      </c>
      <c r="LF154">
        <f>IF(LQ154="1-0",INDEX(Scrape!$D:$D,MATCH('HT 1-0'!KP154,Scrape!$B:$B,0)),"")</f>
        <v/>
      </c>
      <c r="LG154">
        <f>IF(LQ154="1-0",INDEX(Scrape!$E:$E,MATCH('HT 1-0'!KP154,Scrape!$B:$B,0)),"")</f>
        <v/>
      </c>
      <c r="LH154">
        <f>IF(LQ154="1-0",INDEX(Scrape!$F:$F,MATCH('HT 1-0'!KP154,Scrape!$B:$B,0)),"")</f>
        <v/>
      </c>
      <c r="LI154">
        <f>IF(LQ154="1-0",INDEX(Scrape!$G:$G,MATCH('HT 1-0'!KP154,Scrape!$B:$B,0)),"")</f>
        <v/>
      </c>
      <c r="LJ154">
        <f>IF(LQ154="1-0",INDEX(Scrape!$H:$H,MATCH('HT 1-0'!KP154,Scrape!$B:$B,0)),"")</f>
        <v/>
      </c>
      <c r="LK154">
        <f>IF(LQ154="1-0",INDEX(Scrape!$I:$I,MATCH('HT 1-0'!KP154,Scrape!$B:$B,0)),"")</f>
        <v/>
      </c>
      <c r="LL154">
        <f>IF(LQ154="1-0",INDEX(Scrape!$J:$J,MATCH('HT 1-0'!KP154,Scrape!$B:$B,0)),"")</f>
        <v/>
      </c>
      <c r="LM154">
        <f>IF(LQ154="1-0",INDEX(Scrape!$K:$K,MATCH('HT 1-0'!KP154,Scrape!$B:$B,0)),"")</f>
        <v/>
      </c>
      <c r="LN154">
        <f>IF(LQ154="1-0",INDEX(Scrape!$L:$L,MATCH('HT 1-0'!KP154,Scrape!$B:$B,0)),"")</f>
        <v/>
      </c>
      <c r="LO154">
        <f>IF(LQ154="1-0",INDEX(Scrape!$M:$M,MATCH('HT 1-0'!KP154,Scrape!$B:$B,0)),"")</f>
        <v/>
      </c>
      <c r="LP154">
        <f>IF(LQ154="1-0",INDEX(Scrape!$N:$N,MATCH('HT 1-0'!KP154,Scrape!$B:$B,0)),"")</f>
        <v/>
      </c>
      <c r="LQ154">
        <f>INDEX(Scrape!$O:$O,MATCH('HT 1-0'!KP154,Scrape!$B:$B,0))</f>
        <v/>
      </c>
      <c r="LR154">
        <f>(1/LJ154)+(1/LI154)+(1/LH154)</f>
        <v/>
      </c>
      <c r="LS154">
        <f>(1/LG154)+(1/LF154)+(1/LE154)</f>
        <v/>
      </c>
      <c r="LT154" s="8">
        <f>IF(INDEX(#REF!,MATCH(KQ154,#REF!,0))=INDEX(#REF!,MATCH(KQ154,#REF!,0)),INDEX(#REF!,MATCH(KQ154,#REF!,0)),"ERROR")</f>
        <v/>
      </c>
      <c r="LU154" s="4">
        <f>IF(KR154="G",2,IF(KR154="R",0.5,IF(KR154="A",1)))</f>
        <v/>
      </c>
      <c r="LV154" s="4">
        <f>IF(KS154="G",0.5,IF(KS154="R",2,IF(KS154="A",1)))</f>
        <v/>
      </c>
      <c r="LW154" s="4">
        <f>IF(KT154="G",2,IF(KT154="R",0.5,IF(KT154="A",1)))</f>
        <v/>
      </c>
      <c r="LX154" s="4">
        <f>IF(KU154="G",0.5,IF(KU154="R",2,IF(KU154="A",1)))</f>
        <v/>
      </c>
      <c r="LY154" s="7">
        <f>(LK154*(LU154+LX154)+(LL154*(LU154+LX154)))</f>
        <v/>
      </c>
      <c r="LZ154" s="7">
        <f>(LN154*(LV154+LW154)+(LO154*(LV154+LW154)))</f>
        <v/>
      </c>
      <c r="MA154" s="11">
        <f>LY154-LZ154</f>
        <v/>
      </c>
      <c r="MB154" s="5">
        <f>MA154+2</f>
        <v/>
      </c>
      <c r="MC154" s="6">
        <f>MA154-2</f>
        <v/>
      </c>
      <c r="MD154" s="4">
        <f>LE154</f>
        <v/>
      </c>
      <c r="ME154" s="9">
        <f>IF(MD154=0,1000,MD154+0.75)</f>
        <v/>
      </c>
      <c r="MF154" s="10">
        <f>IF(MD154=0,0,MD154-0.75)</f>
        <v/>
      </c>
      <c r="MG154" s="4">
        <f>((LM154*(LU154+LX154))-((LP154*(LV154+LW154))))</f>
        <v/>
      </c>
      <c r="MH154" s="9">
        <f>MG154*1.2</f>
        <v/>
      </c>
      <c r="MI154" s="10">
        <f>MG154*0.8</f>
        <v/>
      </c>
      <c r="MJ154">
        <f>IFERROR(NX154,"")</f>
        <v/>
      </c>
      <c r="MK154">
        <f>IFERROR(NY154,"")</f>
        <v/>
      </c>
      <c r="ML154">
        <f>IFERROR(NZ154,"")</f>
        <v/>
      </c>
      <c r="MM154">
        <f>IFERROR(OA154,"")</f>
        <v/>
      </c>
      <c r="MN154">
        <f>IFERROR(OB154,"")</f>
        <v/>
      </c>
      <c r="MO154">
        <f>IFERROR(OC154,"")</f>
        <v/>
      </c>
      <c r="MP154" s="1">
        <f>COUNTIFS(#REF!,LT154,#REF!,1,#REF!,"&gt;="&amp;MC154,#REF!,"&lt;="&amp;MB154,#REF!,"&lt;="&amp;ME154,#REF!,"&gt;="&amp;MF154,#REF!,"="&amp;KV154,#REF!,"="&amp;KX154)</f>
        <v/>
      </c>
      <c r="MQ154" s="1">
        <f>COUNTIFS(#REF!,LT154,#REF!,0,#REF!,"&gt;="&amp;MC154,#REF!,"&lt;="&amp;MB154,#REF!,"&lt;="&amp;ME154,#REF!,"&gt;="&amp;MF154,#REF!,"="&amp;KV154,#REF!,"="&amp;KX154)</f>
        <v/>
      </c>
      <c r="MR154" s="1">
        <f>COUNTIFS(#REF!,LT154,#REF!,1,#REF!,"&gt;="&amp;MC154,#REF!,"&lt;="&amp;MB154,#REF!,"&lt;="&amp;ME154,#REF!,"&gt;="&amp;MF154,#REF!,"="&amp;KW154,#REF!,"="&amp;KY154)</f>
        <v/>
      </c>
      <c r="MS154" s="1">
        <f>COUNTIFS(#REF!,LT154,#REF!,0,#REF!,"&gt;="&amp;MC154,#REF!,"&lt;="&amp;MB154,#REF!,"&lt;="&amp;ME154,#REF!,"&gt;="&amp;MF154,#REF!,"="&amp;KW154,#REF!,"="&amp;KY154)</f>
        <v/>
      </c>
      <c r="MT154" s="1">
        <f>COUNTIFS(#REF!,LT154,#REF!,1,#REF!,"&gt;="&amp;MI154,#REF!,"&lt;="&amp;MH154,#REF!,"&lt;="&amp;ME154,#REF!,"&gt;="&amp;MF154)</f>
        <v/>
      </c>
      <c r="MU154" s="1">
        <f>COUNTIFS(#REF!,LT154,#REF!,0,#REF!,"&gt;="&amp;MI154,#REF!,"&lt;="&amp;MH154,#REF!,"&lt;="&amp;ME154,#REF!,"&gt;="&amp;MF154)</f>
        <v/>
      </c>
      <c r="MV154" s="1">
        <f>COUNTIFS(#REF!,LT154,#REF!,1,#REF!,"&gt;="&amp;MI154,#REF!,"&lt;="&amp;MH154,#REF!,"="&amp;KZ154,#REF!,"="&amp;LA154,#REF!,"&lt;="&amp;ME154,#REF!,"&gt;="&amp;MF154)</f>
        <v/>
      </c>
      <c r="MW154" s="1">
        <f>COUNTIFS(#REF!,LT154,#REF!,0,#REF!,"&gt;="&amp;MI154,#REF!,"&lt;="&amp;MH154,#REF!,"="&amp;KZ154,#REF!,"="&amp;LA154,#REF!,"&lt;="&amp;ME154,#REF!,"&gt;="&amp;MF154)</f>
        <v/>
      </c>
      <c r="MX154" s="1">
        <f>COUNTIFS(#REF!,LT154,#REF!,1,#REF!,"&gt;="&amp;MC154,#REF!,"&lt;="&amp;MB154,#REF!,"&lt;="&amp;ME154,#REF!,"&gt;="&amp;MF154)</f>
        <v/>
      </c>
      <c r="MY154" s="1">
        <f>COUNTIFS(#REF!,LT154,#REF!,0,#REF!,"&gt;="&amp;MC154,#REF!,"&lt;="&amp;MB154,#REF!,"&lt;="&amp;ME154,#REF!,"&gt;="&amp;MF154)</f>
        <v/>
      </c>
      <c r="MZ154" s="1">
        <f>COUNTIFS(#REF!,LT154,#REF!,1,#REF!,"&lt;="&amp;ME154,#REF!,"&gt;="&amp;MF154,#REF!,"="&amp;KV154,#REF!,"="&amp;KX154)</f>
        <v/>
      </c>
      <c r="NA154" s="1">
        <f>COUNTIFS(#REF!,LT154,#REF!,0,#REF!,"&lt;="&amp;ME154,#REF!,"&gt;="&amp;MF154,#REF!,"="&amp;KV154,#REF!,"="&amp;KX154)</f>
        <v/>
      </c>
      <c r="NB154" s="1">
        <f>COUNTIFS(#REF!,LT154,#REF!,1,#REF!,"&lt;="&amp;ME154,#REF!,"&gt;="&amp;MF154,#REF!,"="&amp;KW154,#REF!,"="&amp;KY154)</f>
        <v/>
      </c>
      <c r="NC154" s="1">
        <f>COUNTIFS(#REF!,LT154,#REF!,0,#REF!,"&lt;="&amp;ME154,#REF!,"&gt;="&amp;MF154,#REF!,"="&amp;KW154,#REF!,"="&amp;KY154)</f>
        <v/>
      </c>
      <c r="ND154" s="1">
        <f>MP154+MR154+MT154+MV154+MX154+MZ154+NB154</f>
        <v/>
      </c>
      <c r="NE154" s="1">
        <f>MQ154+MS154+MU154+MW154+MY154+NA154+NC154</f>
        <v/>
      </c>
      <c r="NF154" s="1">
        <f>ND154+NE154</f>
        <v/>
      </c>
      <c r="NG154" s="33">
        <f>ND154/(ND154+NE154)</f>
        <v/>
      </c>
      <c r="NH154" s="3">
        <f>1/NG154</f>
        <v/>
      </c>
      <c r="NI154" s="1">
        <f>LH154</f>
        <v/>
      </c>
      <c r="NJ154" s="79">
        <f>((1-NG154)*(1/(NI154-1))*0.98-(NG154*1))</f>
        <v/>
      </c>
      <c r="NK154" s="34">
        <f>IF(LR154&lt;0.9,0,IF(AND(LR154&gt;1.1),0,1))</f>
        <v/>
      </c>
      <c r="NL154" s="34">
        <f>IF(LS154&lt;0.9,0,IF(AND(LS154&gt;1.1),0,1))</f>
        <v/>
      </c>
      <c r="NM154" s="32">
        <f>IF(NF154&gt;99,1,0)</f>
        <v/>
      </c>
      <c r="NN154" s="32">
        <f>IF(NJ154&gt;0.0799,1,0)</f>
        <v/>
      </c>
      <c r="NO154" s="32">
        <f>IF(NJ154&gt;NQ154,1,0)</f>
        <v/>
      </c>
      <c r="NP154" s="32">
        <f>NM154+NN154+NO154+NK154+NL154</f>
        <v/>
      </c>
      <c r="NQ154" s="79">
        <f>(((100*NG154)*(NI154-1)*0.98)-((1-NG154)*100))/100</f>
        <v/>
      </c>
      <c r="NR154" s="34">
        <f>IF(LR154&lt;0.9,0,IF(AND(LR154&gt;1.1),0,1))</f>
        <v/>
      </c>
      <c r="NS154" s="34">
        <f>IF(LS154&lt;0.9,0,IF(AND(LS154&gt;1.1),0,1))</f>
        <v/>
      </c>
      <c r="NT154" s="32">
        <f>IF(NF154&gt;99,1,0)</f>
        <v/>
      </c>
      <c r="NU154" s="32">
        <f>IF(NQ154&gt;0.0799,1,0)</f>
        <v/>
      </c>
      <c r="NV154" s="32">
        <f>IF(NQ154&gt;NJ154,1,0)</f>
        <v/>
      </c>
      <c r="NW154" s="32">
        <f>NT154+NU154+NV154+NR154+NS154</f>
        <v/>
      </c>
      <c r="NX154">
        <f>IF(NP154=5,"LayHome1-0",IF(AND(NW154=5),"BackHome1-0",""))</f>
        <v/>
      </c>
      <c r="NY154">
        <f>IF(NP154=5,KN154,IF(AND(NW154=5),KN154,""))</f>
        <v/>
      </c>
      <c r="NZ154">
        <f>IF(NP154=5,"Match Odds",IF(AND(NW154=5),"Match Odds",""))</f>
        <v/>
      </c>
      <c r="OA154">
        <f>IF(NP154=5,KP154,IF(AND(NW154=5),KP154,""))</f>
        <v/>
      </c>
      <c r="OB154">
        <f>IF(NP154=5,"MATCH_ODDS",IF(AND(NW154=5),"MATCH_ODDS",""))</f>
        <v/>
      </c>
      <c r="OC154">
        <f>IF(NP154=5,"LAY",IF(AND(NW154=5),"BACK",""))</f>
        <v/>
      </c>
    </row>
    <row r="155" ht="16.5" customHeight="1" thickBot="1" thickTop="1">
      <c r="A155" s="2" t="n"/>
      <c r="KN155" s="1">
        <f>IF(INDEX(#REF!,MATCH('HT 1-0'!D155,#REF!,0))=INDEX(#REF!,MATCH('HT 1-0'!D155,#REF!,0)),INDEX(#REF!,MATCH('HT 1-0'!D155,#REF!,0)),"ERROR")</f>
        <v/>
      </c>
      <c r="KO155" s="1">
        <f>IF(INDEX(#REF!,MATCH('HT 1-0'!E155,#REF!,0))=INDEX(#REF!,MATCH('HT 1-0'!E155,#REF!,0)),INDEX(#REF!,MATCH('HT 1-0'!E155,#REF!,0)),"ERROR")</f>
        <v/>
      </c>
      <c r="KP155" s="1">
        <f>KN155&amp;" v "&amp;KO155</f>
        <v/>
      </c>
      <c r="KQ155">
        <f>B155&amp;"_"&amp;C155</f>
        <v/>
      </c>
      <c r="KR155" s="1">
        <f>IF((HW155/KK155)&lt;0.335,"G",IF((HW155/KK155)&gt;0.67,"R","A"))</f>
        <v/>
      </c>
      <c r="KS155" s="1">
        <f>IF((HX155/KK155)&lt;0.335,"G",IF((HX155/KK155)&gt;0.67,"R","A"))</f>
        <v/>
      </c>
      <c r="KT155" s="1">
        <f>IF((IH155/KK155)&lt;0.335,"G",IF((IH155/KK155)&gt;0.67,"R","A"))</f>
        <v/>
      </c>
      <c r="KU155" s="1">
        <f>IF((II155/KK155)&lt;0.335,"G",IF((II155/KK155)&gt;0.67,"R","A"))</f>
        <v/>
      </c>
      <c r="KV155" s="1">
        <f>IF((HZ155/KK155)&lt;0.335,"G",IF((HZ155/KK155)&gt;0.67,"R","A"))</f>
        <v/>
      </c>
      <c r="KW155" s="1">
        <f>IF((HY155/KK155)&lt;0.335,"G",IF((HY155/KK155)&gt;0.67,"R","A"))</f>
        <v/>
      </c>
      <c r="KX155" s="1">
        <f>IF((IK155/KK155)&lt;0.335,"G",IF((IK155/KK155)&gt;0.67,"R","A"))</f>
        <v/>
      </c>
      <c r="KY155" s="1">
        <f>IF((IJ155/KK155)&lt;0.335,"G",IF((IJ155/KK155)&gt;0.67,"R","A"))</f>
        <v/>
      </c>
      <c r="KZ155" s="1">
        <f>IF((HQ155/KK155)&lt;0.335,"G",IF((HQ155/KK155)&gt;0.67,"R","A"))</f>
        <v/>
      </c>
      <c r="LA155" s="1">
        <f>IF((IB155/KK155)&lt;0.335,"G",IF((IB155/KK155)&gt;0.67,"R","A"))</f>
        <v/>
      </c>
      <c r="LB155">
        <f>IF(LQ155="1-0",INDEX(Scrape!#REF!,MATCH('HT 1-0'!KP155,Scrape!$B:$B,0)),"")</f>
        <v/>
      </c>
      <c r="LC155">
        <f>IF(LQ155="1-0",INDEX(Scrape!$A:$A,MATCH('HT 1-0'!KP155,Scrape!$B:$B,0)),"")</f>
        <v/>
      </c>
      <c r="LD155">
        <f>IF(LQ155="1-0",INDEX(Scrape!$B:$B,MATCH('HT 1-0'!KP155,Scrape!$B:$B,0)),"")</f>
        <v/>
      </c>
      <c r="LE155">
        <f>IF(LQ155="1-0",INDEX(Scrape!$C:$C,MATCH('HT 1-0'!KP155,Scrape!$B:$B,0)),"")</f>
        <v/>
      </c>
      <c r="LF155">
        <f>IF(LQ155="1-0",INDEX(Scrape!$D:$D,MATCH('HT 1-0'!KP155,Scrape!$B:$B,0)),"")</f>
        <v/>
      </c>
      <c r="LG155">
        <f>IF(LQ155="1-0",INDEX(Scrape!$E:$E,MATCH('HT 1-0'!KP155,Scrape!$B:$B,0)),"")</f>
        <v/>
      </c>
      <c r="LH155">
        <f>IF(LQ155="1-0",INDEX(Scrape!$F:$F,MATCH('HT 1-0'!KP155,Scrape!$B:$B,0)),"")</f>
        <v/>
      </c>
      <c r="LI155">
        <f>IF(LQ155="1-0",INDEX(Scrape!$G:$G,MATCH('HT 1-0'!KP155,Scrape!$B:$B,0)),"")</f>
        <v/>
      </c>
      <c r="LJ155">
        <f>IF(LQ155="1-0",INDEX(Scrape!$H:$H,MATCH('HT 1-0'!KP155,Scrape!$B:$B,0)),"")</f>
        <v/>
      </c>
      <c r="LK155">
        <f>IF(LQ155="1-0",INDEX(Scrape!$I:$I,MATCH('HT 1-0'!KP155,Scrape!$B:$B,0)),"")</f>
        <v/>
      </c>
      <c r="LL155">
        <f>IF(LQ155="1-0",INDEX(Scrape!$J:$J,MATCH('HT 1-0'!KP155,Scrape!$B:$B,0)),"")</f>
        <v/>
      </c>
      <c r="LM155">
        <f>IF(LQ155="1-0",INDEX(Scrape!$K:$K,MATCH('HT 1-0'!KP155,Scrape!$B:$B,0)),"")</f>
        <v/>
      </c>
      <c r="LN155">
        <f>IF(LQ155="1-0",INDEX(Scrape!$L:$L,MATCH('HT 1-0'!KP155,Scrape!$B:$B,0)),"")</f>
        <v/>
      </c>
      <c r="LO155">
        <f>IF(LQ155="1-0",INDEX(Scrape!$M:$M,MATCH('HT 1-0'!KP155,Scrape!$B:$B,0)),"")</f>
        <v/>
      </c>
      <c r="LP155">
        <f>IF(LQ155="1-0",INDEX(Scrape!$N:$N,MATCH('HT 1-0'!KP155,Scrape!$B:$B,0)),"")</f>
        <v/>
      </c>
      <c r="LQ155">
        <f>INDEX(Scrape!$O:$O,MATCH('HT 1-0'!KP155,Scrape!$B:$B,0))</f>
        <v/>
      </c>
      <c r="LR155">
        <f>(1/LJ155)+(1/LI155)+(1/LH155)</f>
        <v/>
      </c>
      <c r="LS155">
        <f>(1/LG155)+(1/LF155)+(1/LE155)</f>
        <v/>
      </c>
      <c r="LT155" s="8">
        <f>IF(INDEX(#REF!,MATCH(KQ155,#REF!,0))=INDEX(#REF!,MATCH(KQ155,#REF!,0)),INDEX(#REF!,MATCH(KQ155,#REF!,0)),"ERROR")</f>
        <v/>
      </c>
      <c r="LU155" s="4">
        <f>IF(KR155="G",2,IF(KR155="R",0.5,IF(KR155="A",1)))</f>
        <v/>
      </c>
      <c r="LV155" s="4">
        <f>IF(KS155="G",0.5,IF(KS155="R",2,IF(KS155="A",1)))</f>
        <v/>
      </c>
      <c r="LW155" s="4">
        <f>IF(KT155="G",2,IF(KT155="R",0.5,IF(KT155="A",1)))</f>
        <v/>
      </c>
      <c r="LX155" s="4">
        <f>IF(KU155="G",0.5,IF(KU155="R",2,IF(KU155="A",1)))</f>
        <v/>
      </c>
      <c r="LY155" s="7">
        <f>(LK155*(LU155+LX155)+(LL155*(LU155+LX155)))</f>
        <v/>
      </c>
      <c r="LZ155" s="7">
        <f>(LN155*(LV155+LW155)+(LO155*(LV155+LW155)))</f>
        <v/>
      </c>
      <c r="MA155" s="11">
        <f>LY155-LZ155</f>
        <v/>
      </c>
      <c r="MB155" s="5">
        <f>MA155+2</f>
        <v/>
      </c>
      <c r="MC155" s="6">
        <f>MA155-2</f>
        <v/>
      </c>
      <c r="MD155" s="4">
        <f>LE155</f>
        <v/>
      </c>
      <c r="ME155" s="9">
        <f>IF(MD155=0,1000,MD155+0.75)</f>
        <v/>
      </c>
      <c r="MF155" s="10">
        <f>IF(MD155=0,0,MD155-0.75)</f>
        <v/>
      </c>
      <c r="MG155" s="4">
        <f>((LM155*(LU155+LX155))-((LP155*(LV155+LW155))))</f>
        <v/>
      </c>
      <c r="MH155" s="9">
        <f>MG155*1.2</f>
        <v/>
      </c>
      <c r="MI155" s="10">
        <f>MG155*0.8</f>
        <v/>
      </c>
      <c r="MJ155">
        <f>IFERROR(NX155,"")</f>
        <v/>
      </c>
      <c r="MK155">
        <f>IFERROR(NY155,"")</f>
        <v/>
      </c>
      <c r="ML155">
        <f>IFERROR(NZ155,"")</f>
        <v/>
      </c>
      <c r="MM155">
        <f>IFERROR(OA155,"")</f>
        <v/>
      </c>
      <c r="MN155">
        <f>IFERROR(OB155,"")</f>
        <v/>
      </c>
      <c r="MO155">
        <f>IFERROR(OC155,"")</f>
        <v/>
      </c>
      <c r="MP155" s="1">
        <f>COUNTIFS(#REF!,LT155,#REF!,1,#REF!,"&gt;="&amp;MC155,#REF!,"&lt;="&amp;MB155,#REF!,"&lt;="&amp;ME155,#REF!,"&gt;="&amp;MF155,#REF!,"="&amp;KV155,#REF!,"="&amp;KX155)</f>
        <v/>
      </c>
      <c r="MQ155" s="1">
        <f>COUNTIFS(#REF!,LT155,#REF!,0,#REF!,"&gt;="&amp;MC155,#REF!,"&lt;="&amp;MB155,#REF!,"&lt;="&amp;ME155,#REF!,"&gt;="&amp;MF155,#REF!,"="&amp;KV155,#REF!,"="&amp;KX155)</f>
        <v/>
      </c>
      <c r="MR155" s="1">
        <f>COUNTIFS(#REF!,LT155,#REF!,1,#REF!,"&gt;="&amp;MC155,#REF!,"&lt;="&amp;MB155,#REF!,"&lt;="&amp;ME155,#REF!,"&gt;="&amp;MF155,#REF!,"="&amp;KW155,#REF!,"="&amp;KY155)</f>
        <v/>
      </c>
      <c r="MS155" s="1">
        <f>COUNTIFS(#REF!,LT155,#REF!,0,#REF!,"&gt;="&amp;MC155,#REF!,"&lt;="&amp;MB155,#REF!,"&lt;="&amp;ME155,#REF!,"&gt;="&amp;MF155,#REF!,"="&amp;KW155,#REF!,"="&amp;KY155)</f>
        <v/>
      </c>
      <c r="MT155" s="1">
        <f>COUNTIFS(#REF!,LT155,#REF!,1,#REF!,"&gt;="&amp;MI155,#REF!,"&lt;="&amp;MH155,#REF!,"&lt;="&amp;ME155,#REF!,"&gt;="&amp;MF155)</f>
        <v/>
      </c>
      <c r="MU155" s="1">
        <f>COUNTIFS(#REF!,LT155,#REF!,0,#REF!,"&gt;="&amp;MI155,#REF!,"&lt;="&amp;MH155,#REF!,"&lt;="&amp;ME155,#REF!,"&gt;="&amp;MF155)</f>
        <v/>
      </c>
      <c r="MV155" s="1">
        <f>COUNTIFS(#REF!,LT155,#REF!,1,#REF!,"&gt;="&amp;MI155,#REF!,"&lt;="&amp;MH155,#REF!,"="&amp;KZ155,#REF!,"="&amp;LA155,#REF!,"&lt;="&amp;ME155,#REF!,"&gt;="&amp;MF155)</f>
        <v/>
      </c>
      <c r="MW155" s="1">
        <f>COUNTIFS(#REF!,LT155,#REF!,0,#REF!,"&gt;="&amp;MI155,#REF!,"&lt;="&amp;MH155,#REF!,"="&amp;KZ155,#REF!,"="&amp;LA155,#REF!,"&lt;="&amp;ME155,#REF!,"&gt;="&amp;MF155)</f>
        <v/>
      </c>
      <c r="MX155" s="1">
        <f>COUNTIFS(#REF!,LT155,#REF!,1,#REF!,"&gt;="&amp;MC155,#REF!,"&lt;="&amp;MB155,#REF!,"&lt;="&amp;ME155,#REF!,"&gt;="&amp;MF155)</f>
        <v/>
      </c>
      <c r="MY155" s="1">
        <f>COUNTIFS(#REF!,LT155,#REF!,0,#REF!,"&gt;="&amp;MC155,#REF!,"&lt;="&amp;MB155,#REF!,"&lt;="&amp;ME155,#REF!,"&gt;="&amp;MF155)</f>
        <v/>
      </c>
      <c r="MZ155" s="1">
        <f>COUNTIFS(#REF!,LT155,#REF!,1,#REF!,"&lt;="&amp;ME155,#REF!,"&gt;="&amp;MF155,#REF!,"="&amp;KV155,#REF!,"="&amp;KX155)</f>
        <v/>
      </c>
      <c r="NA155" s="1">
        <f>COUNTIFS(#REF!,LT155,#REF!,0,#REF!,"&lt;="&amp;ME155,#REF!,"&gt;="&amp;MF155,#REF!,"="&amp;KV155,#REF!,"="&amp;KX155)</f>
        <v/>
      </c>
      <c r="NB155" s="1">
        <f>COUNTIFS(#REF!,LT155,#REF!,1,#REF!,"&lt;="&amp;ME155,#REF!,"&gt;="&amp;MF155,#REF!,"="&amp;KW155,#REF!,"="&amp;KY155)</f>
        <v/>
      </c>
      <c r="NC155" s="1">
        <f>COUNTIFS(#REF!,LT155,#REF!,0,#REF!,"&lt;="&amp;ME155,#REF!,"&gt;="&amp;MF155,#REF!,"="&amp;KW155,#REF!,"="&amp;KY155)</f>
        <v/>
      </c>
      <c r="ND155" s="1">
        <f>MP155+MR155+MT155+MV155+MX155+MZ155+NB155</f>
        <v/>
      </c>
      <c r="NE155" s="1">
        <f>MQ155+MS155+MU155+MW155+MY155+NA155+NC155</f>
        <v/>
      </c>
      <c r="NF155" s="1">
        <f>ND155+NE155</f>
        <v/>
      </c>
      <c r="NG155" s="33">
        <f>ND155/(ND155+NE155)</f>
        <v/>
      </c>
      <c r="NH155" s="3">
        <f>1/NG155</f>
        <v/>
      </c>
      <c r="NI155" s="1">
        <f>LH155</f>
        <v/>
      </c>
      <c r="NJ155" s="79">
        <f>((1-NG155)*(1/(NI155-1))*0.98-(NG155*1))</f>
        <v/>
      </c>
      <c r="NK155" s="34">
        <f>IF(LR155&lt;0.9,0,IF(AND(LR155&gt;1.1),0,1))</f>
        <v/>
      </c>
      <c r="NL155" s="34">
        <f>IF(LS155&lt;0.9,0,IF(AND(LS155&gt;1.1),0,1))</f>
        <v/>
      </c>
      <c r="NM155" s="32">
        <f>IF(NF155&gt;99,1,0)</f>
        <v/>
      </c>
      <c r="NN155" s="32">
        <f>IF(NJ155&gt;0.0799,1,0)</f>
        <v/>
      </c>
      <c r="NO155" s="32">
        <f>IF(NJ155&gt;NQ155,1,0)</f>
        <v/>
      </c>
      <c r="NP155" s="32">
        <f>NM155+NN155+NO155+NK155+NL155</f>
        <v/>
      </c>
      <c r="NQ155" s="79">
        <f>(((100*NG155)*(NI155-1)*0.98)-((1-NG155)*100))/100</f>
        <v/>
      </c>
      <c r="NR155" s="34">
        <f>IF(LR155&lt;0.9,0,IF(AND(LR155&gt;1.1),0,1))</f>
        <v/>
      </c>
      <c r="NS155" s="34">
        <f>IF(LS155&lt;0.9,0,IF(AND(LS155&gt;1.1),0,1))</f>
        <v/>
      </c>
      <c r="NT155" s="32">
        <f>IF(NF155&gt;99,1,0)</f>
        <v/>
      </c>
      <c r="NU155" s="32">
        <f>IF(NQ155&gt;0.0799,1,0)</f>
        <v/>
      </c>
      <c r="NV155" s="32">
        <f>IF(NQ155&gt;NJ155,1,0)</f>
        <v/>
      </c>
      <c r="NW155" s="32">
        <f>NT155+NU155+NV155+NR155+NS155</f>
        <v/>
      </c>
      <c r="NX155">
        <f>IF(NP155=5,"LayHome1-0",IF(AND(NW155=5),"BackHome1-0",""))</f>
        <v/>
      </c>
      <c r="NY155">
        <f>IF(NP155=5,KN155,IF(AND(NW155=5),KN155,""))</f>
        <v/>
      </c>
      <c r="NZ155">
        <f>IF(NP155=5,"Match Odds",IF(AND(NW155=5),"Match Odds",""))</f>
        <v/>
      </c>
      <c r="OA155">
        <f>IF(NP155=5,KP155,IF(AND(NW155=5),KP155,""))</f>
        <v/>
      </c>
      <c r="OB155">
        <f>IF(NP155=5,"MATCH_ODDS",IF(AND(NW155=5),"MATCH_ODDS",""))</f>
        <v/>
      </c>
      <c r="OC155">
        <f>IF(NP155=5,"LAY",IF(AND(NW155=5),"BACK",""))</f>
        <v/>
      </c>
    </row>
    <row r="156" ht="16.5" customHeight="1" thickBot="1" thickTop="1">
      <c r="A156" s="2" t="n"/>
      <c r="KN156" s="1">
        <f>IF(INDEX(#REF!,MATCH('HT 1-0'!D156,#REF!,0))=INDEX(#REF!,MATCH('HT 1-0'!D156,#REF!,0)),INDEX(#REF!,MATCH('HT 1-0'!D156,#REF!,0)),"ERROR")</f>
        <v/>
      </c>
      <c r="KO156" s="1">
        <f>IF(INDEX(#REF!,MATCH('HT 1-0'!E156,#REF!,0))=INDEX(#REF!,MATCH('HT 1-0'!E156,#REF!,0)),INDEX(#REF!,MATCH('HT 1-0'!E156,#REF!,0)),"ERROR")</f>
        <v/>
      </c>
      <c r="KP156" s="1">
        <f>KN156&amp;" v "&amp;KO156</f>
        <v/>
      </c>
      <c r="KQ156">
        <f>B156&amp;"_"&amp;C156</f>
        <v/>
      </c>
      <c r="KR156" s="1">
        <f>IF((HW156/KK156)&lt;0.335,"G",IF((HW156/KK156)&gt;0.67,"R","A"))</f>
        <v/>
      </c>
      <c r="KS156" s="1">
        <f>IF((HX156/KK156)&lt;0.335,"G",IF((HX156/KK156)&gt;0.67,"R","A"))</f>
        <v/>
      </c>
      <c r="KT156" s="1">
        <f>IF((IH156/KK156)&lt;0.335,"G",IF((IH156/KK156)&gt;0.67,"R","A"))</f>
        <v/>
      </c>
      <c r="KU156" s="1">
        <f>IF((II156/KK156)&lt;0.335,"G",IF((II156/KK156)&gt;0.67,"R","A"))</f>
        <v/>
      </c>
      <c r="KV156" s="1">
        <f>IF((HZ156/KK156)&lt;0.335,"G",IF((HZ156/KK156)&gt;0.67,"R","A"))</f>
        <v/>
      </c>
      <c r="KW156" s="1">
        <f>IF((HY156/KK156)&lt;0.335,"G",IF((HY156/KK156)&gt;0.67,"R","A"))</f>
        <v/>
      </c>
      <c r="KX156" s="1">
        <f>IF((IK156/KK156)&lt;0.335,"G",IF((IK156/KK156)&gt;0.67,"R","A"))</f>
        <v/>
      </c>
      <c r="KY156" s="1">
        <f>IF((IJ156/KK156)&lt;0.335,"G",IF((IJ156/KK156)&gt;0.67,"R","A"))</f>
        <v/>
      </c>
      <c r="KZ156" s="1">
        <f>IF((HQ156/KK156)&lt;0.335,"G",IF((HQ156/KK156)&gt;0.67,"R","A"))</f>
        <v/>
      </c>
      <c r="LA156" s="1">
        <f>IF((IB156/KK156)&lt;0.335,"G",IF((IB156/KK156)&gt;0.67,"R","A"))</f>
        <v/>
      </c>
      <c r="LB156">
        <f>IF(LQ156="1-0",INDEX(Scrape!#REF!,MATCH('HT 1-0'!KP156,Scrape!$B:$B,0)),"")</f>
        <v/>
      </c>
      <c r="LC156">
        <f>IF(LQ156="1-0",INDEX(Scrape!$A:$A,MATCH('HT 1-0'!KP156,Scrape!$B:$B,0)),"")</f>
        <v/>
      </c>
      <c r="LD156">
        <f>IF(LQ156="1-0",INDEX(Scrape!$B:$B,MATCH('HT 1-0'!KP156,Scrape!$B:$B,0)),"")</f>
        <v/>
      </c>
      <c r="LE156">
        <f>IF(LQ156="1-0",INDEX(Scrape!$C:$C,MATCH('HT 1-0'!KP156,Scrape!$B:$B,0)),"")</f>
        <v/>
      </c>
      <c r="LF156">
        <f>IF(LQ156="1-0",INDEX(Scrape!$D:$D,MATCH('HT 1-0'!KP156,Scrape!$B:$B,0)),"")</f>
        <v/>
      </c>
      <c r="LG156">
        <f>IF(LQ156="1-0",INDEX(Scrape!$E:$E,MATCH('HT 1-0'!KP156,Scrape!$B:$B,0)),"")</f>
        <v/>
      </c>
      <c r="LH156">
        <f>IF(LQ156="1-0",INDEX(Scrape!$F:$F,MATCH('HT 1-0'!KP156,Scrape!$B:$B,0)),"")</f>
        <v/>
      </c>
      <c r="LI156">
        <f>IF(LQ156="1-0",INDEX(Scrape!$G:$G,MATCH('HT 1-0'!KP156,Scrape!$B:$B,0)),"")</f>
        <v/>
      </c>
      <c r="LJ156">
        <f>IF(LQ156="1-0",INDEX(Scrape!$H:$H,MATCH('HT 1-0'!KP156,Scrape!$B:$B,0)),"")</f>
        <v/>
      </c>
      <c r="LK156">
        <f>IF(LQ156="1-0",INDEX(Scrape!$I:$I,MATCH('HT 1-0'!KP156,Scrape!$B:$B,0)),"")</f>
        <v/>
      </c>
      <c r="LL156">
        <f>IF(LQ156="1-0",INDEX(Scrape!$J:$J,MATCH('HT 1-0'!KP156,Scrape!$B:$B,0)),"")</f>
        <v/>
      </c>
      <c r="LM156">
        <f>IF(LQ156="1-0",INDEX(Scrape!$K:$K,MATCH('HT 1-0'!KP156,Scrape!$B:$B,0)),"")</f>
        <v/>
      </c>
      <c r="LN156">
        <f>IF(LQ156="1-0",INDEX(Scrape!$L:$L,MATCH('HT 1-0'!KP156,Scrape!$B:$B,0)),"")</f>
        <v/>
      </c>
      <c r="LO156">
        <f>IF(LQ156="1-0",INDEX(Scrape!$M:$M,MATCH('HT 1-0'!KP156,Scrape!$B:$B,0)),"")</f>
        <v/>
      </c>
      <c r="LP156">
        <f>IF(LQ156="1-0",INDEX(Scrape!$N:$N,MATCH('HT 1-0'!KP156,Scrape!$B:$B,0)),"")</f>
        <v/>
      </c>
      <c r="LQ156">
        <f>INDEX(Scrape!$O:$O,MATCH('HT 1-0'!KP156,Scrape!$B:$B,0))</f>
        <v/>
      </c>
      <c r="LR156">
        <f>(1/LJ156)+(1/LI156)+(1/LH156)</f>
        <v/>
      </c>
      <c r="LS156">
        <f>(1/LG156)+(1/LF156)+(1/LE156)</f>
        <v/>
      </c>
      <c r="LT156" s="8">
        <f>IF(INDEX(#REF!,MATCH(KQ156,#REF!,0))=INDEX(#REF!,MATCH(KQ156,#REF!,0)),INDEX(#REF!,MATCH(KQ156,#REF!,0)),"ERROR")</f>
        <v/>
      </c>
      <c r="LU156" s="4">
        <f>IF(KR156="G",2,IF(KR156="R",0.5,IF(KR156="A",1)))</f>
        <v/>
      </c>
      <c r="LV156" s="4">
        <f>IF(KS156="G",0.5,IF(KS156="R",2,IF(KS156="A",1)))</f>
        <v/>
      </c>
      <c r="LW156" s="4">
        <f>IF(KT156="G",2,IF(KT156="R",0.5,IF(KT156="A",1)))</f>
        <v/>
      </c>
      <c r="LX156" s="4">
        <f>IF(KU156="G",0.5,IF(KU156="R",2,IF(KU156="A",1)))</f>
        <v/>
      </c>
      <c r="LY156" s="7">
        <f>(LK156*(LU156+LX156)+(LL156*(LU156+LX156)))</f>
        <v/>
      </c>
      <c r="LZ156" s="7">
        <f>(LN156*(LV156+LW156)+(LO156*(LV156+LW156)))</f>
        <v/>
      </c>
      <c r="MA156" s="11">
        <f>LY156-LZ156</f>
        <v/>
      </c>
      <c r="MB156" s="5">
        <f>MA156+2</f>
        <v/>
      </c>
      <c r="MC156" s="6">
        <f>MA156-2</f>
        <v/>
      </c>
      <c r="MD156" s="4">
        <f>LE156</f>
        <v/>
      </c>
      <c r="ME156" s="9">
        <f>IF(MD156=0,1000,MD156+0.75)</f>
        <v/>
      </c>
      <c r="MF156" s="10">
        <f>IF(MD156=0,0,MD156-0.75)</f>
        <v/>
      </c>
      <c r="MG156" s="4">
        <f>((LM156*(LU156+LX156))-((LP156*(LV156+LW156))))</f>
        <v/>
      </c>
      <c r="MH156" s="9">
        <f>MG156*1.2</f>
        <v/>
      </c>
      <c r="MI156" s="10">
        <f>MG156*0.8</f>
        <v/>
      </c>
      <c r="MJ156">
        <f>IFERROR(NX156,"")</f>
        <v/>
      </c>
      <c r="MK156">
        <f>IFERROR(NY156,"")</f>
        <v/>
      </c>
      <c r="ML156">
        <f>IFERROR(NZ156,"")</f>
        <v/>
      </c>
      <c r="MM156">
        <f>IFERROR(OA156,"")</f>
        <v/>
      </c>
      <c r="MN156">
        <f>IFERROR(OB156,"")</f>
        <v/>
      </c>
      <c r="MO156">
        <f>IFERROR(OC156,"")</f>
        <v/>
      </c>
      <c r="MP156" s="1">
        <f>COUNTIFS(#REF!,LT156,#REF!,1,#REF!,"&gt;="&amp;MC156,#REF!,"&lt;="&amp;MB156,#REF!,"&lt;="&amp;ME156,#REF!,"&gt;="&amp;MF156,#REF!,"="&amp;KV156,#REF!,"="&amp;KX156)</f>
        <v/>
      </c>
      <c r="MQ156" s="1">
        <f>COUNTIFS(#REF!,LT156,#REF!,0,#REF!,"&gt;="&amp;MC156,#REF!,"&lt;="&amp;MB156,#REF!,"&lt;="&amp;ME156,#REF!,"&gt;="&amp;MF156,#REF!,"="&amp;KV156,#REF!,"="&amp;KX156)</f>
        <v/>
      </c>
      <c r="MR156" s="1">
        <f>COUNTIFS(#REF!,LT156,#REF!,1,#REF!,"&gt;="&amp;MC156,#REF!,"&lt;="&amp;MB156,#REF!,"&lt;="&amp;ME156,#REF!,"&gt;="&amp;MF156,#REF!,"="&amp;KW156,#REF!,"="&amp;KY156)</f>
        <v/>
      </c>
      <c r="MS156" s="1">
        <f>COUNTIFS(#REF!,LT156,#REF!,0,#REF!,"&gt;="&amp;MC156,#REF!,"&lt;="&amp;MB156,#REF!,"&lt;="&amp;ME156,#REF!,"&gt;="&amp;MF156,#REF!,"="&amp;KW156,#REF!,"="&amp;KY156)</f>
        <v/>
      </c>
      <c r="MT156" s="1">
        <f>COUNTIFS(#REF!,LT156,#REF!,1,#REF!,"&gt;="&amp;MI156,#REF!,"&lt;="&amp;MH156,#REF!,"&lt;="&amp;ME156,#REF!,"&gt;="&amp;MF156)</f>
        <v/>
      </c>
      <c r="MU156" s="1">
        <f>COUNTIFS(#REF!,LT156,#REF!,0,#REF!,"&gt;="&amp;MI156,#REF!,"&lt;="&amp;MH156,#REF!,"&lt;="&amp;ME156,#REF!,"&gt;="&amp;MF156)</f>
        <v/>
      </c>
      <c r="MV156" s="1">
        <f>COUNTIFS(#REF!,LT156,#REF!,1,#REF!,"&gt;="&amp;MI156,#REF!,"&lt;="&amp;MH156,#REF!,"="&amp;KZ156,#REF!,"="&amp;LA156,#REF!,"&lt;="&amp;ME156,#REF!,"&gt;="&amp;MF156)</f>
        <v/>
      </c>
      <c r="MW156" s="1">
        <f>COUNTIFS(#REF!,LT156,#REF!,0,#REF!,"&gt;="&amp;MI156,#REF!,"&lt;="&amp;MH156,#REF!,"="&amp;KZ156,#REF!,"="&amp;LA156,#REF!,"&lt;="&amp;ME156,#REF!,"&gt;="&amp;MF156)</f>
        <v/>
      </c>
      <c r="MX156" s="1">
        <f>COUNTIFS(#REF!,LT156,#REF!,1,#REF!,"&gt;="&amp;MC156,#REF!,"&lt;="&amp;MB156,#REF!,"&lt;="&amp;ME156,#REF!,"&gt;="&amp;MF156)</f>
        <v/>
      </c>
      <c r="MY156" s="1">
        <f>COUNTIFS(#REF!,LT156,#REF!,0,#REF!,"&gt;="&amp;MC156,#REF!,"&lt;="&amp;MB156,#REF!,"&lt;="&amp;ME156,#REF!,"&gt;="&amp;MF156)</f>
        <v/>
      </c>
      <c r="MZ156" s="1">
        <f>COUNTIFS(#REF!,LT156,#REF!,1,#REF!,"&lt;="&amp;ME156,#REF!,"&gt;="&amp;MF156,#REF!,"="&amp;KV156,#REF!,"="&amp;KX156)</f>
        <v/>
      </c>
      <c r="NA156" s="1">
        <f>COUNTIFS(#REF!,LT156,#REF!,0,#REF!,"&lt;="&amp;ME156,#REF!,"&gt;="&amp;MF156,#REF!,"="&amp;KV156,#REF!,"="&amp;KX156)</f>
        <v/>
      </c>
      <c r="NB156" s="1">
        <f>COUNTIFS(#REF!,LT156,#REF!,1,#REF!,"&lt;="&amp;ME156,#REF!,"&gt;="&amp;MF156,#REF!,"="&amp;KW156,#REF!,"="&amp;KY156)</f>
        <v/>
      </c>
      <c r="NC156" s="1">
        <f>COUNTIFS(#REF!,LT156,#REF!,0,#REF!,"&lt;="&amp;ME156,#REF!,"&gt;="&amp;MF156,#REF!,"="&amp;KW156,#REF!,"="&amp;KY156)</f>
        <v/>
      </c>
      <c r="ND156" s="1">
        <f>MP156+MR156+MT156+MV156+MX156+MZ156+NB156</f>
        <v/>
      </c>
      <c r="NE156" s="1">
        <f>MQ156+MS156+MU156+MW156+MY156+NA156+NC156</f>
        <v/>
      </c>
      <c r="NF156" s="1">
        <f>ND156+NE156</f>
        <v/>
      </c>
      <c r="NG156" s="33">
        <f>ND156/(ND156+NE156)</f>
        <v/>
      </c>
      <c r="NH156" s="3">
        <f>1/NG156</f>
        <v/>
      </c>
      <c r="NI156" s="1">
        <f>LH156</f>
        <v/>
      </c>
      <c r="NJ156" s="79">
        <f>((1-NG156)*(1/(NI156-1))*0.98-(NG156*1))</f>
        <v/>
      </c>
      <c r="NK156" s="34">
        <f>IF(LR156&lt;0.9,0,IF(AND(LR156&gt;1.1),0,1))</f>
        <v/>
      </c>
      <c r="NL156" s="34">
        <f>IF(LS156&lt;0.9,0,IF(AND(LS156&gt;1.1),0,1))</f>
        <v/>
      </c>
      <c r="NM156" s="32">
        <f>IF(NF156&gt;99,1,0)</f>
        <v/>
      </c>
      <c r="NN156" s="32">
        <f>IF(NJ156&gt;0.0799,1,0)</f>
        <v/>
      </c>
      <c r="NO156" s="32">
        <f>IF(NJ156&gt;NQ156,1,0)</f>
        <v/>
      </c>
      <c r="NP156" s="32">
        <f>NM156+NN156+NO156+NK156+NL156</f>
        <v/>
      </c>
      <c r="NQ156" s="79">
        <f>(((100*NG156)*(NI156-1)*0.98)-((1-NG156)*100))/100</f>
        <v/>
      </c>
      <c r="NR156" s="34">
        <f>IF(LR156&lt;0.9,0,IF(AND(LR156&gt;1.1),0,1))</f>
        <v/>
      </c>
      <c r="NS156" s="34">
        <f>IF(LS156&lt;0.9,0,IF(AND(LS156&gt;1.1),0,1))</f>
        <v/>
      </c>
      <c r="NT156" s="32">
        <f>IF(NF156&gt;99,1,0)</f>
        <v/>
      </c>
      <c r="NU156" s="32">
        <f>IF(NQ156&gt;0.0799,1,0)</f>
        <v/>
      </c>
      <c r="NV156" s="32">
        <f>IF(NQ156&gt;NJ156,1,0)</f>
        <v/>
      </c>
      <c r="NW156" s="32">
        <f>NT156+NU156+NV156+NR156+NS156</f>
        <v/>
      </c>
      <c r="NX156">
        <f>IF(NP156=5,"LayHome1-0",IF(AND(NW156=5),"BackHome1-0",""))</f>
        <v/>
      </c>
      <c r="NY156">
        <f>IF(NP156=5,KN156,IF(AND(NW156=5),KN156,""))</f>
        <v/>
      </c>
      <c r="NZ156">
        <f>IF(NP156=5,"Match Odds",IF(AND(NW156=5),"Match Odds",""))</f>
        <v/>
      </c>
      <c r="OA156">
        <f>IF(NP156=5,KP156,IF(AND(NW156=5),KP156,""))</f>
        <v/>
      </c>
      <c r="OB156">
        <f>IF(NP156=5,"MATCH_ODDS",IF(AND(NW156=5),"MATCH_ODDS",""))</f>
        <v/>
      </c>
      <c r="OC156">
        <f>IF(NP156=5,"LAY",IF(AND(NW156=5),"BACK",""))</f>
        <v/>
      </c>
    </row>
    <row r="157" ht="16.5" customHeight="1" thickBot="1" thickTop="1">
      <c r="A157" s="2" t="n"/>
      <c r="KN157" s="1">
        <f>IF(INDEX(#REF!,MATCH('HT 1-0'!D157,#REF!,0))=INDEX(#REF!,MATCH('HT 1-0'!D157,#REF!,0)),INDEX(#REF!,MATCH('HT 1-0'!D157,#REF!,0)),"ERROR")</f>
        <v/>
      </c>
      <c r="KO157" s="1">
        <f>IF(INDEX(#REF!,MATCH('HT 1-0'!E157,#REF!,0))=INDEX(#REF!,MATCH('HT 1-0'!E157,#REF!,0)),INDEX(#REF!,MATCH('HT 1-0'!E157,#REF!,0)),"ERROR")</f>
        <v/>
      </c>
      <c r="KP157" s="1">
        <f>KN157&amp;" v "&amp;KO157</f>
        <v/>
      </c>
      <c r="KQ157">
        <f>B157&amp;"_"&amp;C157</f>
        <v/>
      </c>
      <c r="KR157" s="1">
        <f>IF((HW157/KK157)&lt;0.335,"G",IF((HW157/KK157)&gt;0.67,"R","A"))</f>
        <v/>
      </c>
      <c r="KS157" s="1">
        <f>IF((HX157/KK157)&lt;0.335,"G",IF((HX157/KK157)&gt;0.67,"R","A"))</f>
        <v/>
      </c>
      <c r="KT157" s="1">
        <f>IF((IH157/KK157)&lt;0.335,"G",IF((IH157/KK157)&gt;0.67,"R","A"))</f>
        <v/>
      </c>
      <c r="KU157" s="1">
        <f>IF((II157/KK157)&lt;0.335,"G",IF((II157/KK157)&gt;0.67,"R","A"))</f>
        <v/>
      </c>
      <c r="KV157" s="1">
        <f>IF((HZ157/KK157)&lt;0.335,"G",IF((HZ157/KK157)&gt;0.67,"R","A"))</f>
        <v/>
      </c>
      <c r="KW157" s="1">
        <f>IF((HY157/KK157)&lt;0.335,"G",IF((HY157/KK157)&gt;0.67,"R","A"))</f>
        <v/>
      </c>
      <c r="KX157" s="1">
        <f>IF((IK157/KK157)&lt;0.335,"G",IF((IK157/KK157)&gt;0.67,"R","A"))</f>
        <v/>
      </c>
      <c r="KY157" s="1">
        <f>IF((IJ157/KK157)&lt;0.335,"G",IF((IJ157/KK157)&gt;0.67,"R","A"))</f>
        <v/>
      </c>
      <c r="KZ157" s="1">
        <f>IF((HQ157/KK157)&lt;0.335,"G",IF((HQ157/KK157)&gt;0.67,"R","A"))</f>
        <v/>
      </c>
      <c r="LA157" s="1">
        <f>IF((IB157/KK157)&lt;0.335,"G",IF((IB157/KK157)&gt;0.67,"R","A"))</f>
        <v/>
      </c>
      <c r="LB157">
        <f>IF(LQ157="1-0",INDEX(Scrape!#REF!,MATCH('HT 1-0'!KP157,Scrape!$B:$B,0)),"")</f>
        <v/>
      </c>
      <c r="LC157">
        <f>IF(LQ157="1-0",INDEX(Scrape!$A:$A,MATCH('HT 1-0'!KP157,Scrape!$B:$B,0)),"")</f>
        <v/>
      </c>
      <c r="LD157">
        <f>IF(LQ157="1-0",INDEX(Scrape!$B:$B,MATCH('HT 1-0'!KP157,Scrape!$B:$B,0)),"")</f>
        <v/>
      </c>
      <c r="LE157">
        <f>IF(LQ157="1-0",INDEX(Scrape!$C:$C,MATCH('HT 1-0'!KP157,Scrape!$B:$B,0)),"")</f>
        <v/>
      </c>
      <c r="LF157">
        <f>IF(LQ157="1-0",INDEX(Scrape!$D:$D,MATCH('HT 1-0'!KP157,Scrape!$B:$B,0)),"")</f>
        <v/>
      </c>
      <c r="LG157">
        <f>IF(LQ157="1-0",INDEX(Scrape!$E:$E,MATCH('HT 1-0'!KP157,Scrape!$B:$B,0)),"")</f>
        <v/>
      </c>
      <c r="LH157">
        <f>IF(LQ157="1-0",INDEX(Scrape!$F:$F,MATCH('HT 1-0'!KP157,Scrape!$B:$B,0)),"")</f>
        <v/>
      </c>
      <c r="LI157">
        <f>IF(LQ157="1-0",INDEX(Scrape!$G:$G,MATCH('HT 1-0'!KP157,Scrape!$B:$B,0)),"")</f>
        <v/>
      </c>
      <c r="LJ157">
        <f>IF(LQ157="1-0",INDEX(Scrape!$H:$H,MATCH('HT 1-0'!KP157,Scrape!$B:$B,0)),"")</f>
        <v/>
      </c>
      <c r="LK157">
        <f>IF(LQ157="1-0",INDEX(Scrape!$I:$I,MATCH('HT 1-0'!KP157,Scrape!$B:$B,0)),"")</f>
        <v/>
      </c>
      <c r="LL157">
        <f>IF(LQ157="1-0",INDEX(Scrape!$J:$J,MATCH('HT 1-0'!KP157,Scrape!$B:$B,0)),"")</f>
        <v/>
      </c>
      <c r="LM157">
        <f>IF(LQ157="1-0",INDEX(Scrape!$K:$K,MATCH('HT 1-0'!KP157,Scrape!$B:$B,0)),"")</f>
        <v/>
      </c>
      <c r="LN157">
        <f>IF(LQ157="1-0",INDEX(Scrape!$L:$L,MATCH('HT 1-0'!KP157,Scrape!$B:$B,0)),"")</f>
        <v/>
      </c>
      <c r="LO157">
        <f>IF(LQ157="1-0",INDEX(Scrape!$M:$M,MATCH('HT 1-0'!KP157,Scrape!$B:$B,0)),"")</f>
        <v/>
      </c>
      <c r="LP157">
        <f>IF(LQ157="1-0",INDEX(Scrape!$N:$N,MATCH('HT 1-0'!KP157,Scrape!$B:$B,0)),"")</f>
        <v/>
      </c>
      <c r="LQ157">
        <f>INDEX(Scrape!$O:$O,MATCH('HT 1-0'!KP157,Scrape!$B:$B,0))</f>
        <v/>
      </c>
      <c r="LR157">
        <f>(1/LJ157)+(1/LI157)+(1/LH157)</f>
        <v/>
      </c>
      <c r="LS157">
        <f>(1/LG157)+(1/LF157)+(1/LE157)</f>
        <v/>
      </c>
      <c r="LT157" s="8">
        <f>IF(INDEX(#REF!,MATCH(KQ157,#REF!,0))=INDEX(#REF!,MATCH(KQ157,#REF!,0)),INDEX(#REF!,MATCH(KQ157,#REF!,0)),"ERROR")</f>
        <v/>
      </c>
      <c r="LU157" s="4">
        <f>IF(KR157="G",2,IF(KR157="R",0.5,IF(KR157="A",1)))</f>
        <v/>
      </c>
      <c r="LV157" s="4">
        <f>IF(KS157="G",0.5,IF(KS157="R",2,IF(KS157="A",1)))</f>
        <v/>
      </c>
      <c r="LW157" s="4">
        <f>IF(KT157="G",2,IF(KT157="R",0.5,IF(KT157="A",1)))</f>
        <v/>
      </c>
      <c r="LX157" s="4">
        <f>IF(KU157="G",0.5,IF(KU157="R",2,IF(KU157="A",1)))</f>
        <v/>
      </c>
      <c r="LY157" s="7">
        <f>(LK157*(LU157+LX157)+(LL157*(LU157+LX157)))</f>
        <v/>
      </c>
      <c r="LZ157" s="7">
        <f>(LN157*(LV157+LW157)+(LO157*(LV157+LW157)))</f>
        <v/>
      </c>
      <c r="MA157" s="11">
        <f>LY157-LZ157</f>
        <v/>
      </c>
      <c r="MB157" s="5">
        <f>MA157+2</f>
        <v/>
      </c>
      <c r="MC157" s="6">
        <f>MA157-2</f>
        <v/>
      </c>
      <c r="MD157" s="4">
        <f>LE157</f>
        <v/>
      </c>
      <c r="ME157" s="9">
        <f>IF(MD157=0,1000,MD157+0.75)</f>
        <v/>
      </c>
      <c r="MF157" s="10">
        <f>IF(MD157=0,0,MD157-0.75)</f>
        <v/>
      </c>
      <c r="MG157" s="4">
        <f>((LM157*(LU157+LX157))-((LP157*(LV157+LW157))))</f>
        <v/>
      </c>
      <c r="MH157" s="9">
        <f>MG157*1.2</f>
        <v/>
      </c>
      <c r="MI157" s="10">
        <f>MG157*0.8</f>
        <v/>
      </c>
      <c r="MJ157">
        <f>IFERROR(NX157,"")</f>
        <v/>
      </c>
      <c r="MK157">
        <f>IFERROR(NY157,"")</f>
        <v/>
      </c>
      <c r="ML157">
        <f>IFERROR(NZ157,"")</f>
        <v/>
      </c>
      <c r="MM157">
        <f>IFERROR(OA157,"")</f>
        <v/>
      </c>
      <c r="MN157">
        <f>IFERROR(OB157,"")</f>
        <v/>
      </c>
      <c r="MO157">
        <f>IFERROR(OC157,"")</f>
        <v/>
      </c>
      <c r="MP157" s="1">
        <f>COUNTIFS(#REF!,LT157,#REF!,1,#REF!,"&gt;="&amp;MC157,#REF!,"&lt;="&amp;MB157,#REF!,"&lt;="&amp;ME157,#REF!,"&gt;="&amp;MF157,#REF!,"="&amp;KV157,#REF!,"="&amp;KX157)</f>
        <v/>
      </c>
      <c r="MQ157" s="1">
        <f>COUNTIFS(#REF!,LT157,#REF!,0,#REF!,"&gt;="&amp;MC157,#REF!,"&lt;="&amp;MB157,#REF!,"&lt;="&amp;ME157,#REF!,"&gt;="&amp;MF157,#REF!,"="&amp;KV157,#REF!,"="&amp;KX157)</f>
        <v/>
      </c>
      <c r="MR157" s="1">
        <f>COUNTIFS(#REF!,LT157,#REF!,1,#REF!,"&gt;="&amp;MC157,#REF!,"&lt;="&amp;MB157,#REF!,"&lt;="&amp;ME157,#REF!,"&gt;="&amp;MF157,#REF!,"="&amp;KW157,#REF!,"="&amp;KY157)</f>
        <v/>
      </c>
      <c r="MS157" s="1">
        <f>COUNTIFS(#REF!,LT157,#REF!,0,#REF!,"&gt;="&amp;MC157,#REF!,"&lt;="&amp;MB157,#REF!,"&lt;="&amp;ME157,#REF!,"&gt;="&amp;MF157,#REF!,"="&amp;KW157,#REF!,"="&amp;KY157)</f>
        <v/>
      </c>
      <c r="MT157" s="1">
        <f>COUNTIFS(#REF!,LT157,#REF!,1,#REF!,"&gt;="&amp;MI157,#REF!,"&lt;="&amp;MH157,#REF!,"&lt;="&amp;ME157,#REF!,"&gt;="&amp;MF157)</f>
        <v/>
      </c>
      <c r="MU157" s="1">
        <f>COUNTIFS(#REF!,LT157,#REF!,0,#REF!,"&gt;="&amp;MI157,#REF!,"&lt;="&amp;MH157,#REF!,"&lt;="&amp;ME157,#REF!,"&gt;="&amp;MF157)</f>
        <v/>
      </c>
      <c r="MV157" s="1">
        <f>COUNTIFS(#REF!,LT157,#REF!,1,#REF!,"&gt;="&amp;MI157,#REF!,"&lt;="&amp;MH157,#REF!,"="&amp;KZ157,#REF!,"="&amp;LA157,#REF!,"&lt;="&amp;ME157,#REF!,"&gt;="&amp;MF157)</f>
        <v/>
      </c>
      <c r="MW157" s="1">
        <f>COUNTIFS(#REF!,LT157,#REF!,0,#REF!,"&gt;="&amp;MI157,#REF!,"&lt;="&amp;MH157,#REF!,"="&amp;KZ157,#REF!,"="&amp;LA157,#REF!,"&lt;="&amp;ME157,#REF!,"&gt;="&amp;MF157)</f>
        <v/>
      </c>
      <c r="MX157" s="1">
        <f>COUNTIFS(#REF!,LT157,#REF!,1,#REF!,"&gt;="&amp;MC157,#REF!,"&lt;="&amp;MB157,#REF!,"&lt;="&amp;ME157,#REF!,"&gt;="&amp;MF157)</f>
        <v/>
      </c>
      <c r="MY157" s="1">
        <f>COUNTIFS(#REF!,LT157,#REF!,0,#REF!,"&gt;="&amp;MC157,#REF!,"&lt;="&amp;MB157,#REF!,"&lt;="&amp;ME157,#REF!,"&gt;="&amp;MF157)</f>
        <v/>
      </c>
      <c r="MZ157" s="1">
        <f>COUNTIFS(#REF!,LT157,#REF!,1,#REF!,"&lt;="&amp;ME157,#REF!,"&gt;="&amp;MF157,#REF!,"="&amp;KV157,#REF!,"="&amp;KX157)</f>
        <v/>
      </c>
      <c r="NA157" s="1">
        <f>COUNTIFS(#REF!,LT157,#REF!,0,#REF!,"&lt;="&amp;ME157,#REF!,"&gt;="&amp;MF157,#REF!,"="&amp;KV157,#REF!,"="&amp;KX157)</f>
        <v/>
      </c>
      <c r="NB157" s="1">
        <f>COUNTIFS(#REF!,LT157,#REF!,1,#REF!,"&lt;="&amp;ME157,#REF!,"&gt;="&amp;MF157,#REF!,"="&amp;KW157,#REF!,"="&amp;KY157)</f>
        <v/>
      </c>
      <c r="NC157" s="1">
        <f>COUNTIFS(#REF!,LT157,#REF!,0,#REF!,"&lt;="&amp;ME157,#REF!,"&gt;="&amp;MF157,#REF!,"="&amp;KW157,#REF!,"="&amp;KY157)</f>
        <v/>
      </c>
      <c r="ND157" s="1">
        <f>MP157+MR157+MT157+MV157+MX157+MZ157+NB157</f>
        <v/>
      </c>
      <c r="NE157" s="1">
        <f>MQ157+MS157+MU157+MW157+MY157+NA157+NC157</f>
        <v/>
      </c>
      <c r="NF157" s="1">
        <f>ND157+NE157</f>
        <v/>
      </c>
      <c r="NG157" s="33">
        <f>ND157/(ND157+NE157)</f>
        <v/>
      </c>
      <c r="NH157" s="3">
        <f>1/NG157</f>
        <v/>
      </c>
      <c r="NI157" s="1">
        <f>LH157</f>
        <v/>
      </c>
      <c r="NJ157" s="79">
        <f>((1-NG157)*(1/(NI157-1))*0.98-(NG157*1))</f>
        <v/>
      </c>
      <c r="NK157" s="34">
        <f>IF(LR157&lt;0.9,0,IF(AND(LR157&gt;1.1),0,1))</f>
        <v/>
      </c>
      <c r="NL157" s="34">
        <f>IF(LS157&lt;0.9,0,IF(AND(LS157&gt;1.1),0,1))</f>
        <v/>
      </c>
      <c r="NM157" s="32">
        <f>IF(NF157&gt;99,1,0)</f>
        <v/>
      </c>
      <c r="NN157" s="32">
        <f>IF(NJ157&gt;0.0799,1,0)</f>
        <v/>
      </c>
      <c r="NO157" s="32">
        <f>IF(NJ157&gt;NQ157,1,0)</f>
        <v/>
      </c>
      <c r="NP157" s="32">
        <f>NM157+NN157+NO157+NK157+NL157</f>
        <v/>
      </c>
      <c r="NQ157" s="79">
        <f>(((100*NG157)*(NI157-1)*0.98)-((1-NG157)*100))/100</f>
        <v/>
      </c>
      <c r="NR157" s="34">
        <f>IF(LR157&lt;0.9,0,IF(AND(LR157&gt;1.1),0,1))</f>
        <v/>
      </c>
      <c r="NS157" s="34">
        <f>IF(LS157&lt;0.9,0,IF(AND(LS157&gt;1.1),0,1))</f>
        <v/>
      </c>
      <c r="NT157" s="32">
        <f>IF(NF157&gt;99,1,0)</f>
        <v/>
      </c>
      <c r="NU157" s="32">
        <f>IF(NQ157&gt;0.0799,1,0)</f>
        <v/>
      </c>
      <c r="NV157" s="32">
        <f>IF(NQ157&gt;NJ157,1,0)</f>
        <v/>
      </c>
      <c r="NW157" s="32">
        <f>NT157+NU157+NV157+NR157+NS157</f>
        <v/>
      </c>
      <c r="NX157">
        <f>IF(NP157=5,"LayHome1-0",IF(AND(NW157=5),"BackHome1-0",""))</f>
        <v/>
      </c>
      <c r="NY157">
        <f>IF(NP157=5,KN157,IF(AND(NW157=5),KN157,""))</f>
        <v/>
      </c>
      <c r="NZ157">
        <f>IF(NP157=5,"Match Odds",IF(AND(NW157=5),"Match Odds",""))</f>
        <v/>
      </c>
      <c r="OA157">
        <f>IF(NP157=5,KP157,IF(AND(NW157=5),KP157,""))</f>
        <v/>
      </c>
      <c r="OB157">
        <f>IF(NP157=5,"MATCH_ODDS",IF(AND(NW157=5),"MATCH_ODDS",""))</f>
        <v/>
      </c>
      <c r="OC157">
        <f>IF(NP157=5,"LAY",IF(AND(NW157=5),"BACK",""))</f>
        <v/>
      </c>
    </row>
    <row r="158" ht="16.5" customHeight="1" thickBot="1" thickTop="1">
      <c r="A158" s="2" t="n"/>
      <c r="KN158" s="1">
        <f>IF(INDEX(#REF!,MATCH('HT 1-0'!D158,#REF!,0))=INDEX(#REF!,MATCH('HT 1-0'!D158,#REF!,0)),INDEX(#REF!,MATCH('HT 1-0'!D158,#REF!,0)),"ERROR")</f>
        <v/>
      </c>
      <c r="KO158" s="1">
        <f>IF(INDEX(#REF!,MATCH('HT 1-0'!E158,#REF!,0))=INDEX(#REF!,MATCH('HT 1-0'!E158,#REF!,0)),INDEX(#REF!,MATCH('HT 1-0'!E158,#REF!,0)),"ERROR")</f>
        <v/>
      </c>
      <c r="KP158" s="1">
        <f>KN158&amp;" v "&amp;KO158</f>
        <v/>
      </c>
      <c r="KQ158">
        <f>B158&amp;"_"&amp;C158</f>
        <v/>
      </c>
      <c r="KR158" s="1">
        <f>IF((HW158/KK158)&lt;0.335,"G",IF((HW158/KK158)&gt;0.67,"R","A"))</f>
        <v/>
      </c>
      <c r="KS158" s="1">
        <f>IF((HX158/KK158)&lt;0.335,"G",IF((HX158/KK158)&gt;0.67,"R","A"))</f>
        <v/>
      </c>
      <c r="KT158" s="1">
        <f>IF((IH158/KK158)&lt;0.335,"G",IF((IH158/KK158)&gt;0.67,"R","A"))</f>
        <v/>
      </c>
      <c r="KU158" s="1">
        <f>IF((II158/KK158)&lt;0.335,"G",IF((II158/KK158)&gt;0.67,"R","A"))</f>
        <v/>
      </c>
      <c r="KV158" s="1">
        <f>IF((HZ158/KK158)&lt;0.335,"G",IF((HZ158/KK158)&gt;0.67,"R","A"))</f>
        <v/>
      </c>
      <c r="KW158" s="1">
        <f>IF((HY158/KK158)&lt;0.335,"G",IF((HY158/KK158)&gt;0.67,"R","A"))</f>
        <v/>
      </c>
      <c r="KX158" s="1">
        <f>IF((IK158/KK158)&lt;0.335,"G",IF((IK158/KK158)&gt;0.67,"R","A"))</f>
        <v/>
      </c>
      <c r="KY158" s="1">
        <f>IF((IJ158/KK158)&lt;0.335,"G",IF((IJ158/KK158)&gt;0.67,"R","A"))</f>
        <v/>
      </c>
      <c r="KZ158" s="1">
        <f>IF((HQ158/KK158)&lt;0.335,"G",IF((HQ158/KK158)&gt;0.67,"R","A"))</f>
        <v/>
      </c>
      <c r="LA158" s="1">
        <f>IF((IB158/KK158)&lt;0.335,"G",IF((IB158/KK158)&gt;0.67,"R","A"))</f>
        <v/>
      </c>
      <c r="LB158">
        <f>IF(LQ158="1-0",INDEX(Scrape!#REF!,MATCH('HT 1-0'!KP158,Scrape!$B:$B,0)),"")</f>
        <v/>
      </c>
      <c r="LC158">
        <f>IF(LQ158="1-0",INDEX(Scrape!$A:$A,MATCH('HT 1-0'!KP158,Scrape!$B:$B,0)),"")</f>
        <v/>
      </c>
      <c r="LD158">
        <f>IF(LQ158="1-0",INDEX(Scrape!$B:$B,MATCH('HT 1-0'!KP158,Scrape!$B:$B,0)),"")</f>
        <v/>
      </c>
      <c r="LE158">
        <f>IF(LQ158="1-0",INDEX(Scrape!$C:$C,MATCH('HT 1-0'!KP158,Scrape!$B:$B,0)),"")</f>
        <v/>
      </c>
      <c r="LF158">
        <f>IF(LQ158="1-0",INDEX(Scrape!$D:$D,MATCH('HT 1-0'!KP158,Scrape!$B:$B,0)),"")</f>
        <v/>
      </c>
      <c r="LG158">
        <f>IF(LQ158="1-0",INDEX(Scrape!$E:$E,MATCH('HT 1-0'!KP158,Scrape!$B:$B,0)),"")</f>
        <v/>
      </c>
      <c r="LH158">
        <f>IF(LQ158="1-0",INDEX(Scrape!$F:$F,MATCH('HT 1-0'!KP158,Scrape!$B:$B,0)),"")</f>
        <v/>
      </c>
      <c r="LI158">
        <f>IF(LQ158="1-0",INDEX(Scrape!$G:$G,MATCH('HT 1-0'!KP158,Scrape!$B:$B,0)),"")</f>
        <v/>
      </c>
      <c r="LJ158">
        <f>IF(LQ158="1-0",INDEX(Scrape!$H:$H,MATCH('HT 1-0'!KP158,Scrape!$B:$B,0)),"")</f>
        <v/>
      </c>
      <c r="LK158">
        <f>IF(LQ158="1-0",INDEX(Scrape!$I:$I,MATCH('HT 1-0'!KP158,Scrape!$B:$B,0)),"")</f>
        <v/>
      </c>
      <c r="LL158">
        <f>IF(LQ158="1-0",INDEX(Scrape!$J:$J,MATCH('HT 1-0'!KP158,Scrape!$B:$B,0)),"")</f>
        <v/>
      </c>
      <c r="LM158">
        <f>IF(LQ158="1-0",INDEX(Scrape!$K:$K,MATCH('HT 1-0'!KP158,Scrape!$B:$B,0)),"")</f>
        <v/>
      </c>
      <c r="LN158">
        <f>IF(LQ158="1-0",INDEX(Scrape!$L:$L,MATCH('HT 1-0'!KP158,Scrape!$B:$B,0)),"")</f>
        <v/>
      </c>
      <c r="LO158">
        <f>IF(LQ158="1-0",INDEX(Scrape!$M:$M,MATCH('HT 1-0'!KP158,Scrape!$B:$B,0)),"")</f>
        <v/>
      </c>
      <c r="LP158">
        <f>IF(LQ158="1-0",INDEX(Scrape!$N:$N,MATCH('HT 1-0'!KP158,Scrape!$B:$B,0)),"")</f>
        <v/>
      </c>
      <c r="LQ158">
        <f>INDEX(Scrape!$O:$O,MATCH('HT 1-0'!KP158,Scrape!$B:$B,0))</f>
        <v/>
      </c>
      <c r="LR158">
        <f>(1/LJ158)+(1/LI158)+(1/LH158)</f>
        <v/>
      </c>
      <c r="LS158">
        <f>(1/LG158)+(1/LF158)+(1/LE158)</f>
        <v/>
      </c>
      <c r="LT158" s="8">
        <f>IF(INDEX(#REF!,MATCH(KQ158,#REF!,0))=INDEX(#REF!,MATCH(KQ158,#REF!,0)),INDEX(#REF!,MATCH(KQ158,#REF!,0)),"ERROR")</f>
        <v/>
      </c>
      <c r="LU158" s="4">
        <f>IF(KR158="G",2,IF(KR158="R",0.5,IF(KR158="A",1)))</f>
        <v/>
      </c>
      <c r="LV158" s="4">
        <f>IF(KS158="G",0.5,IF(KS158="R",2,IF(KS158="A",1)))</f>
        <v/>
      </c>
      <c r="LW158" s="4">
        <f>IF(KT158="G",2,IF(KT158="R",0.5,IF(KT158="A",1)))</f>
        <v/>
      </c>
      <c r="LX158" s="4">
        <f>IF(KU158="G",0.5,IF(KU158="R",2,IF(KU158="A",1)))</f>
        <v/>
      </c>
      <c r="LY158" s="7">
        <f>(LK158*(LU158+LX158)+(LL158*(LU158+LX158)))</f>
        <v/>
      </c>
      <c r="LZ158" s="7">
        <f>(LN158*(LV158+LW158)+(LO158*(LV158+LW158)))</f>
        <v/>
      </c>
      <c r="MA158" s="11">
        <f>LY158-LZ158</f>
        <v/>
      </c>
      <c r="MB158" s="5">
        <f>MA158+2</f>
        <v/>
      </c>
      <c r="MC158" s="6">
        <f>MA158-2</f>
        <v/>
      </c>
      <c r="MD158" s="4">
        <f>LE158</f>
        <v/>
      </c>
      <c r="ME158" s="9">
        <f>IF(MD158=0,1000,MD158+0.75)</f>
        <v/>
      </c>
      <c r="MF158" s="10">
        <f>IF(MD158=0,0,MD158-0.75)</f>
        <v/>
      </c>
      <c r="MG158" s="4">
        <f>((LM158*(LU158+LX158))-((LP158*(LV158+LW158))))</f>
        <v/>
      </c>
      <c r="MH158" s="9">
        <f>MG158*1.2</f>
        <v/>
      </c>
      <c r="MI158" s="10">
        <f>MG158*0.8</f>
        <v/>
      </c>
      <c r="MJ158">
        <f>IFERROR(NX158,"")</f>
        <v/>
      </c>
      <c r="MK158">
        <f>IFERROR(NY158,"")</f>
        <v/>
      </c>
      <c r="ML158">
        <f>IFERROR(NZ158,"")</f>
        <v/>
      </c>
      <c r="MM158">
        <f>IFERROR(OA158,"")</f>
        <v/>
      </c>
      <c r="MN158">
        <f>IFERROR(OB158,"")</f>
        <v/>
      </c>
      <c r="MO158">
        <f>IFERROR(OC158,"")</f>
        <v/>
      </c>
      <c r="MP158" s="1">
        <f>COUNTIFS(#REF!,LT158,#REF!,1,#REF!,"&gt;="&amp;MC158,#REF!,"&lt;="&amp;MB158,#REF!,"&lt;="&amp;ME158,#REF!,"&gt;="&amp;MF158,#REF!,"="&amp;KV158,#REF!,"="&amp;KX158)</f>
        <v/>
      </c>
      <c r="MQ158" s="1">
        <f>COUNTIFS(#REF!,LT158,#REF!,0,#REF!,"&gt;="&amp;MC158,#REF!,"&lt;="&amp;MB158,#REF!,"&lt;="&amp;ME158,#REF!,"&gt;="&amp;MF158,#REF!,"="&amp;KV158,#REF!,"="&amp;KX158)</f>
        <v/>
      </c>
      <c r="MR158" s="1">
        <f>COUNTIFS(#REF!,LT158,#REF!,1,#REF!,"&gt;="&amp;MC158,#REF!,"&lt;="&amp;MB158,#REF!,"&lt;="&amp;ME158,#REF!,"&gt;="&amp;MF158,#REF!,"="&amp;KW158,#REF!,"="&amp;KY158)</f>
        <v/>
      </c>
      <c r="MS158" s="1">
        <f>COUNTIFS(#REF!,LT158,#REF!,0,#REF!,"&gt;="&amp;MC158,#REF!,"&lt;="&amp;MB158,#REF!,"&lt;="&amp;ME158,#REF!,"&gt;="&amp;MF158,#REF!,"="&amp;KW158,#REF!,"="&amp;KY158)</f>
        <v/>
      </c>
      <c r="MT158" s="1">
        <f>COUNTIFS(#REF!,LT158,#REF!,1,#REF!,"&gt;="&amp;MI158,#REF!,"&lt;="&amp;MH158,#REF!,"&lt;="&amp;ME158,#REF!,"&gt;="&amp;MF158)</f>
        <v/>
      </c>
      <c r="MU158" s="1">
        <f>COUNTIFS(#REF!,LT158,#REF!,0,#REF!,"&gt;="&amp;MI158,#REF!,"&lt;="&amp;MH158,#REF!,"&lt;="&amp;ME158,#REF!,"&gt;="&amp;MF158)</f>
        <v/>
      </c>
      <c r="MV158" s="1">
        <f>COUNTIFS(#REF!,LT158,#REF!,1,#REF!,"&gt;="&amp;MI158,#REF!,"&lt;="&amp;MH158,#REF!,"="&amp;KZ158,#REF!,"="&amp;LA158,#REF!,"&lt;="&amp;ME158,#REF!,"&gt;="&amp;MF158)</f>
        <v/>
      </c>
      <c r="MW158" s="1">
        <f>COUNTIFS(#REF!,LT158,#REF!,0,#REF!,"&gt;="&amp;MI158,#REF!,"&lt;="&amp;MH158,#REF!,"="&amp;KZ158,#REF!,"="&amp;LA158,#REF!,"&lt;="&amp;ME158,#REF!,"&gt;="&amp;MF158)</f>
        <v/>
      </c>
      <c r="MX158" s="1">
        <f>COUNTIFS(#REF!,LT158,#REF!,1,#REF!,"&gt;="&amp;MC158,#REF!,"&lt;="&amp;MB158,#REF!,"&lt;="&amp;ME158,#REF!,"&gt;="&amp;MF158)</f>
        <v/>
      </c>
      <c r="MY158" s="1">
        <f>COUNTIFS(#REF!,LT158,#REF!,0,#REF!,"&gt;="&amp;MC158,#REF!,"&lt;="&amp;MB158,#REF!,"&lt;="&amp;ME158,#REF!,"&gt;="&amp;MF158)</f>
        <v/>
      </c>
      <c r="MZ158" s="1">
        <f>COUNTIFS(#REF!,LT158,#REF!,1,#REF!,"&lt;="&amp;ME158,#REF!,"&gt;="&amp;MF158,#REF!,"="&amp;KV158,#REF!,"="&amp;KX158)</f>
        <v/>
      </c>
      <c r="NA158" s="1">
        <f>COUNTIFS(#REF!,LT158,#REF!,0,#REF!,"&lt;="&amp;ME158,#REF!,"&gt;="&amp;MF158,#REF!,"="&amp;KV158,#REF!,"="&amp;KX158)</f>
        <v/>
      </c>
      <c r="NB158" s="1">
        <f>COUNTIFS(#REF!,LT158,#REF!,1,#REF!,"&lt;="&amp;ME158,#REF!,"&gt;="&amp;MF158,#REF!,"="&amp;KW158,#REF!,"="&amp;KY158)</f>
        <v/>
      </c>
      <c r="NC158" s="1">
        <f>COUNTIFS(#REF!,LT158,#REF!,0,#REF!,"&lt;="&amp;ME158,#REF!,"&gt;="&amp;MF158,#REF!,"="&amp;KW158,#REF!,"="&amp;KY158)</f>
        <v/>
      </c>
      <c r="ND158" s="1">
        <f>MP158+MR158+MT158+MV158+MX158+MZ158+NB158</f>
        <v/>
      </c>
      <c r="NE158" s="1">
        <f>MQ158+MS158+MU158+MW158+MY158+NA158+NC158</f>
        <v/>
      </c>
      <c r="NF158" s="1">
        <f>ND158+NE158</f>
        <v/>
      </c>
      <c r="NG158" s="33">
        <f>ND158/(ND158+NE158)</f>
        <v/>
      </c>
      <c r="NH158" s="3">
        <f>1/NG158</f>
        <v/>
      </c>
      <c r="NI158" s="1">
        <f>LH158</f>
        <v/>
      </c>
      <c r="NJ158" s="79">
        <f>((1-NG158)*(1/(NI158-1))*0.98-(NG158*1))</f>
        <v/>
      </c>
      <c r="NK158" s="34">
        <f>IF(LR158&lt;0.9,0,IF(AND(LR158&gt;1.1),0,1))</f>
        <v/>
      </c>
      <c r="NL158" s="34">
        <f>IF(LS158&lt;0.9,0,IF(AND(LS158&gt;1.1),0,1))</f>
        <v/>
      </c>
      <c r="NM158" s="32">
        <f>IF(NF158&gt;99,1,0)</f>
        <v/>
      </c>
      <c r="NN158" s="32">
        <f>IF(NJ158&gt;0.0799,1,0)</f>
        <v/>
      </c>
      <c r="NO158" s="32">
        <f>IF(NJ158&gt;NQ158,1,0)</f>
        <v/>
      </c>
      <c r="NP158" s="32">
        <f>NM158+NN158+NO158+NK158+NL158</f>
        <v/>
      </c>
      <c r="NQ158" s="79">
        <f>(((100*NG158)*(NI158-1)*0.98)-((1-NG158)*100))/100</f>
        <v/>
      </c>
      <c r="NR158" s="34">
        <f>IF(LR158&lt;0.9,0,IF(AND(LR158&gt;1.1),0,1))</f>
        <v/>
      </c>
      <c r="NS158" s="34">
        <f>IF(LS158&lt;0.9,0,IF(AND(LS158&gt;1.1),0,1))</f>
        <v/>
      </c>
      <c r="NT158" s="32">
        <f>IF(NF158&gt;99,1,0)</f>
        <v/>
      </c>
      <c r="NU158" s="32">
        <f>IF(NQ158&gt;0.0799,1,0)</f>
        <v/>
      </c>
      <c r="NV158" s="32">
        <f>IF(NQ158&gt;NJ158,1,0)</f>
        <v/>
      </c>
      <c r="NW158" s="32">
        <f>NT158+NU158+NV158+NR158+NS158</f>
        <v/>
      </c>
      <c r="NX158">
        <f>IF(NP158=5,"LayHome1-0",IF(AND(NW158=5),"BackHome1-0",""))</f>
        <v/>
      </c>
      <c r="NY158">
        <f>IF(NP158=5,KN158,IF(AND(NW158=5),KN158,""))</f>
        <v/>
      </c>
      <c r="NZ158">
        <f>IF(NP158=5,"Match Odds",IF(AND(NW158=5),"Match Odds",""))</f>
        <v/>
      </c>
      <c r="OA158">
        <f>IF(NP158=5,KP158,IF(AND(NW158=5),KP158,""))</f>
        <v/>
      </c>
      <c r="OB158">
        <f>IF(NP158=5,"MATCH_ODDS",IF(AND(NW158=5),"MATCH_ODDS",""))</f>
        <v/>
      </c>
      <c r="OC158">
        <f>IF(NP158=5,"LAY",IF(AND(NW158=5),"BACK",""))</f>
        <v/>
      </c>
    </row>
    <row r="159" ht="16.5" customHeight="1" thickBot="1" thickTop="1">
      <c r="A159" s="2" t="n"/>
      <c r="KN159" s="1">
        <f>IF(INDEX(#REF!,MATCH('HT 1-0'!D159,#REF!,0))=INDEX(#REF!,MATCH('HT 1-0'!D159,#REF!,0)),INDEX(#REF!,MATCH('HT 1-0'!D159,#REF!,0)),"ERROR")</f>
        <v/>
      </c>
      <c r="KO159" s="1">
        <f>IF(INDEX(#REF!,MATCH('HT 1-0'!E159,#REF!,0))=INDEX(#REF!,MATCH('HT 1-0'!E159,#REF!,0)),INDEX(#REF!,MATCH('HT 1-0'!E159,#REF!,0)),"ERROR")</f>
        <v/>
      </c>
      <c r="KP159" s="1">
        <f>KN159&amp;" v "&amp;KO159</f>
        <v/>
      </c>
      <c r="KQ159">
        <f>B159&amp;"_"&amp;C159</f>
        <v/>
      </c>
      <c r="KR159" s="1">
        <f>IF((HW159/KK159)&lt;0.335,"G",IF((HW159/KK159)&gt;0.67,"R","A"))</f>
        <v/>
      </c>
      <c r="KS159" s="1">
        <f>IF((HX159/KK159)&lt;0.335,"G",IF((HX159/KK159)&gt;0.67,"R","A"))</f>
        <v/>
      </c>
      <c r="KT159" s="1">
        <f>IF((IH159/KK159)&lt;0.335,"G",IF((IH159/KK159)&gt;0.67,"R","A"))</f>
        <v/>
      </c>
      <c r="KU159" s="1">
        <f>IF((II159/KK159)&lt;0.335,"G",IF((II159/KK159)&gt;0.67,"R","A"))</f>
        <v/>
      </c>
      <c r="KV159" s="1">
        <f>IF((HZ159/KK159)&lt;0.335,"G",IF((HZ159/KK159)&gt;0.67,"R","A"))</f>
        <v/>
      </c>
      <c r="KW159" s="1">
        <f>IF((HY159/KK159)&lt;0.335,"G",IF((HY159/KK159)&gt;0.67,"R","A"))</f>
        <v/>
      </c>
      <c r="KX159" s="1">
        <f>IF((IK159/KK159)&lt;0.335,"G",IF((IK159/KK159)&gt;0.67,"R","A"))</f>
        <v/>
      </c>
      <c r="KY159" s="1">
        <f>IF((IJ159/KK159)&lt;0.335,"G",IF((IJ159/KK159)&gt;0.67,"R","A"))</f>
        <v/>
      </c>
      <c r="KZ159" s="1">
        <f>IF((HQ159/KK159)&lt;0.335,"G",IF((HQ159/KK159)&gt;0.67,"R","A"))</f>
        <v/>
      </c>
      <c r="LA159" s="1">
        <f>IF((IB159/KK159)&lt;0.335,"G",IF((IB159/KK159)&gt;0.67,"R","A"))</f>
        <v/>
      </c>
      <c r="LB159">
        <f>IF(LQ159="1-0",INDEX(Scrape!#REF!,MATCH('HT 1-0'!KP159,Scrape!$B:$B,0)),"")</f>
        <v/>
      </c>
      <c r="LC159">
        <f>IF(LQ159="1-0",INDEX(Scrape!$A:$A,MATCH('HT 1-0'!KP159,Scrape!$B:$B,0)),"")</f>
        <v/>
      </c>
      <c r="LD159">
        <f>IF(LQ159="1-0",INDEX(Scrape!$B:$B,MATCH('HT 1-0'!KP159,Scrape!$B:$B,0)),"")</f>
        <v/>
      </c>
      <c r="LE159">
        <f>IF(LQ159="1-0",INDEX(Scrape!$C:$C,MATCH('HT 1-0'!KP159,Scrape!$B:$B,0)),"")</f>
        <v/>
      </c>
      <c r="LF159">
        <f>IF(LQ159="1-0",INDEX(Scrape!$D:$D,MATCH('HT 1-0'!KP159,Scrape!$B:$B,0)),"")</f>
        <v/>
      </c>
      <c r="LG159">
        <f>IF(LQ159="1-0",INDEX(Scrape!$E:$E,MATCH('HT 1-0'!KP159,Scrape!$B:$B,0)),"")</f>
        <v/>
      </c>
      <c r="LH159">
        <f>IF(LQ159="1-0",INDEX(Scrape!$F:$F,MATCH('HT 1-0'!KP159,Scrape!$B:$B,0)),"")</f>
        <v/>
      </c>
      <c r="LI159">
        <f>IF(LQ159="1-0",INDEX(Scrape!$G:$G,MATCH('HT 1-0'!KP159,Scrape!$B:$B,0)),"")</f>
        <v/>
      </c>
      <c r="LJ159">
        <f>IF(LQ159="1-0",INDEX(Scrape!$H:$H,MATCH('HT 1-0'!KP159,Scrape!$B:$B,0)),"")</f>
        <v/>
      </c>
      <c r="LK159">
        <f>IF(LQ159="1-0",INDEX(Scrape!$I:$I,MATCH('HT 1-0'!KP159,Scrape!$B:$B,0)),"")</f>
        <v/>
      </c>
      <c r="LL159">
        <f>IF(LQ159="1-0",INDEX(Scrape!$J:$J,MATCH('HT 1-0'!KP159,Scrape!$B:$B,0)),"")</f>
        <v/>
      </c>
      <c r="LM159">
        <f>IF(LQ159="1-0",INDEX(Scrape!$K:$K,MATCH('HT 1-0'!KP159,Scrape!$B:$B,0)),"")</f>
        <v/>
      </c>
      <c r="LN159">
        <f>IF(LQ159="1-0",INDEX(Scrape!$L:$L,MATCH('HT 1-0'!KP159,Scrape!$B:$B,0)),"")</f>
        <v/>
      </c>
      <c r="LO159">
        <f>IF(LQ159="1-0",INDEX(Scrape!$M:$M,MATCH('HT 1-0'!KP159,Scrape!$B:$B,0)),"")</f>
        <v/>
      </c>
      <c r="LP159">
        <f>IF(LQ159="1-0",INDEX(Scrape!$N:$N,MATCH('HT 1-0'!KP159,Scrape!$B:$B,0)),"")</f>
        <v/>
      </c>
      <c r="LQ159">
        <f>INDEX(Scrape!$O:$O,MATCH('HT 1-0'!KP159,Scrape!$B:$B,0))</f>
        <v/>
      </c>
      <c r="LR159">
        <f>(1/LJ159)+(1/LI159)+(1/LH159)</f>
        <v/>
      </c>
      <c r="LS159">
        <f>(1/LG159)+(1/LF159)+(1/LE159)</f>
        <v/>
      </c>
      <c r="LT159" s="8">
        <f>IF(INDEX(#REF!,MATCH(KQ159,#REF!,0))=INDEX(#REF!,MATCH(KQ159,#REF!,0)),INDEX(#REF!,MATCH(KQ159,#REF!,0)),"ERROR")</f>
        <v/>
      </c>
      <c r="LU159" s="4">
        <f>IF(KR159="G",2,IF(KR159="R",0.5,IF(KR159="A",1)))</f>
        <v/>
      </c>
      <c r="LV159" s="4">
        <f>IF(KS159="G",0.5,IF(KS159="R",2,IF(KS159="A",1)))</f>
        <v/>
      </c>
      <c r="LW159" s="4">
        <f>IF(KT159="G",2,IF(KT159="R",0.5,IF(KT159="A",1)))</f>
        <v/>
      </c>
      <c r="LX159" s="4">
        <f>IF(KU159="G",0.5,IF(KU159="R",2,IF(KU159="A",1)))</f>
        <v/>
      </c>
      <c r="LY159" s="7">
        <f>(LK159*(LU159+LX159)+(LL159*(LU159+LX159)))</f>
        <v/>
      </c>
      <c r="LZ159" s="7">
        <f>(LN159*(LV159+LW159)+(LO159*(LV159+LW159)))</f>
        <v/>
      </c>
      <c r="MA159" s="11">
        <f>LY159-LZ159</f>
        <v/>
      </c>
      <c r="MB159" s="5">
        <f>MA159+2</f>
        <v/>
      </c>
      <c r="MC159" s="6">
        <f>MA159-2</f>
        <v/>
      </c>
      <c r="MD159" s="4">
        <f>LE159</f>
        <v/>
      </c>
      <c r="ME159" s="9">
        <f>IF(MD159=0,1000,MD159+0.75)</f>
        <v/>
      </c>
      <c r="MF159" s="10">
        <f>IF(MD159=0,0,MD159-0.75)</f>
        <v/>
      </c>
      <c r="MG159" s="4">
        <f>((LM159*(LU159+LX159))-((LP159*(LV159+LW159))))</f>
        <v/>
      </c>
      <c r="MH159" s="9">
        <f>MG159*1.2</f>
        <v/>
      </c>
      <c r="MI159" s="10">
        <f>MG159*0.8</f>
        <v/>
      </c>
      <c r="MJ159">
        <f>IFERROR(NX159,"")</f>
        <v/>
      </c>
      <c r="MK159">
        <f>IFERROR(NY159,"")</f>
        <v/>
      </c>
      <c r="ML159">
        <f>IFERROR(NZ159,"")</f>
        <v/>
      </c>
      <c r="MM159">
        <f>IFERROR(OA159,"")</f>
        <v/>
      </c>
      <c r="MN159">
        <f>IFERROR(OB159,"")</f>
        <v/>
      </c>
      <c r="MO159">
        <f>IFERROR(OC159,"")</f>
        <v/>
      </c>
      <c r="MP159" s="1">
        <f>COUNTIFS(#REF!,LT159,#REF!,1,#REF!,"&gt;="&amp;MC159,#REF!,"&lt;="&amp;MB159,#REF!,"&lt;="&amp;ME159,#REF!,"&gt;="&amp;MF159,#REF!,"="&amp;KV159,#REF!,"="&amp;KX159)</f>
        <v/>
      </c>
      <c r="MQ159" s="1">
        <f>COUNTIFS(#REF!,LT159,#REF!,0,#REF!,"&gt;="&amp;MC159,#REF!,"&lt;="&amp;MB159,#REF!,"&lt;="&amp;ME159,#REF!,"&gt;="&amp;MF159,#REF!,"="&amp;KV159,#REF!,"="&amp;KX159)</f>
        <v/>
      </c>
      <c r="MR159" s="1">
        <f>COUNTIFS(#REF!,LT159,#REF!,1,#REF!,"&gt;="&amp;MC159,#REF!,"&lt;="&amp;MB159,#REF!,"&lt;="&amp;ME159,#REF!,"&gt;="&amp;MF159,#REF!,"="&amp;KW159,#REF!,"="&amp;KY159)</f>
        <v/>
      </c>
      <c r="MS159" s="1">
        <f>COUNTIFS(#REF!,LT159,#REF!,0,#REF!,"&gt;="&amp;MC159,#REF!,"&lt;="&amp;MB159,#REF!,"&lt;="&amp;ME159,#REF!,"&gt;="&amp;MF159,#REF!,"="&amp;KW159,#REF!,"="&amp;KY159)</f>
        <v/>
      </c>
      <c r="MT159" s="1">
        <f>COUNTIFS(#REF!,LT159,#REF!,1,#REF!,"&gt;="&amp;MI159,#REF!,"&lt;="&amp;MH159,#REF!,"&lt;="&amp;ME159,#REF!,"&gt;="&amp;MF159)</f>
        <v/>
      </c>
      <c r="MU159" s="1">
        <f>COUNTIFS(#REF!,LT159,#REF!,0,#REF!,"&gt;="&amp;MI159,#REF!,"&lt;="&amp;MH159,#REF!,"&lt;="&amp;ME159,#REF!,"&gt;="&amp;MF159)</f>
        <v/>
      </c>
      <c r="MV159" s="1">
        <f>COUNTIFS(#REF!,LT159,#REF!,1,#REF!,"&gt;="&amp;MI159,#REF!,"&lt;="&amp;MH159,#REF!,"="&amp;KZ159,#REF!,"="&amp;LA159,#REF!,"&lt;="&amp;ME159,#REF!,"&gt;="&amp;MF159)</f>
        <v/>
      </c>
      <c r="MW159" s="1">
        <f>COUNTIFS(#REF!,LT159,#REF!,0,#REF!,"&gt;="&amp;MI159,#REF!,"&lt;="&amp;MH159,#REF!,"="&amp;KZ159,#REF!,"="&amp;LA159,#REF!,"&lt;="&amp;ME159,#REF!,"&gt;="&amp;MF159)</f>
        <v/>
      </c>
      <c r="MX159" s="1">
        <f>COUNTIFS(#REF!,LT159,#REF!,1,#REF!,"&gt;="&amp;MC159,#REF!,"&lt;="&amp;MB159,#REF!,"&lt;="&amp;ME159,#REF!,"&gt;="&amp;MF159)</f>
        <v/>
      </c>
      <c r="MY159" s="1">
        <f>COUNTIFS(#REF!,LT159,#REF!,0,#REF!,"&gt;="&amp;MC159,#REF!,"&lt;="&amp;MB159,#REF!,"&lt;="&amp;ME159,#REF!,"&gt;="&amp;MF159)</f>
        <v/>
      </c>
      <c r="MZ159" s="1">
        <f>COUNTIFS(#REF!,LT159,#REF!,1,#REF!,"&lt;="&amp;ME159,#REF!,"&gt;="&amp;MF159,#REF!,"="&amp;KV159,#REF!,"="&amp;KX159)</f>
        <v/>
      </c>
      <c r="NA159" s="1">
        <f>COUNTIFS(#REF!,LT159,#REF!,0,#REF!,"&lt;="&amp;ME159,#REF!,"&gt;="&amp;MF159,#REF!,"="&amp;KV159,#REF!,"="&amp;KX159)</f>
        <v/>
      </c>
      <c r="NB159" s="1">
        <f>COUNTIFS(#REF!,LT159,#REF!,1,#REF!,"&lt;="&amp;ME159,#REF!,"&gt;="&amp;MF159,#REF!,"="&amp;KW159,#REF!,"="&amp;KY159)</f>
        <v/>
      </c>
      <c r="NC159" s="1">
        <f>COUNTIFS(#REF!,LT159,#REF!,0,#REF!,"&lt;="&amp;ME159,#REF!,"&gt;="&amp;MF159,#REF!,"="&amp;KW159,#REF!,"="&amp;KY159)</f>
        <v/>
      </c>
      <c r="ND159" s="1">
        <f>MP159+MR159+MT159+MV159+MX159+MZ159+NB159</f>
        <v/>
      </c>
      <c r="NE159" s="1">
        <f>MQ159+MS159+MU159+MW159+MY159+NA159+NC159</f>
        <v/>
      </c>
      <c r="NF159" s="1">
        <f>ND159+NE159</f>
        <v/>
      </c>
      <c r="NG159" s="33">
        <f>ND159/(ND159+NE159)</f>
        <v/>
      </c>
      <c r="NH159" s="3">
        <f>1/NG159</f>
        <v/>
      </c>
      <c r="NI159" s="1">
        <f>LH159</f>
        <v/>
      </c>
      <c r="NJ159" s="79">
        <f>((1-NG159)*(1/(NI159-1))*0.98-(NG159*1))</f>
        <v/>
      </c>
      <c r="NK159" s="34">
        <f>IF(LR159&lt;0.9,0,IF(AND(LR159&gt;1.1),0,1))</f>
        <v/>
      </c>
      <c r="NL159" s="34">
        <f>IF(LS159&lt;0.9,0,IF(AND(LS159&gt;1.1),0,1))</f>
        <v/>
      </c>
      <c r="NM159" s="32">
        <f>IF(NF159&gt;99,1,0)</f>
        <v/>
      </c>
      <c r="NN159" s="32">
        <f>IF(NJ159&gt;0.0799,1,0)</f>
        <v/>
      </c>
      <c r="NO159" s="32">
        <f>IF(NJ159&gt;NQ159,1,0)</f>
        <v/>
      </c>
      <c r="NP159" s="32">
        <f>NM159+NN159+NO159+NK159+NL159</f>
        <v/>
      </c>
      <c r="NQ159" s="79">
        <f>(((100*NG159)*(NI159-1)*0.98)-((1-NG159)*100))/100</f>
        <v/>
      </c>
      <c r="NR159" s="34">
        <f>IF(LR159&lt;0.9,0,IF(AND(LR159&gt;1.1),0,1))</f>
        <v/>
      </c>
      <c r="NS159" s="34">
        <f>IF(LS159&lt;0.9,0,IF(AND(LS159&gt;1.1),0,1))</f>
        <v/>
      </c>
      <c r="NT159" s="32">
        <f>IF(NF159&gt;99,1,0)</f>
        <v/>
      </c>
      <c r="NU159" s="32">
        <f>IF(NQ159&gt;0.0799,1,0)</f>
        <v/>
      </c>
      <c r="NV159" s="32">
        <f>IF(NQ159&gt;NJ159,1,0)</f>
        <v/>
      </c>
      <c r="NW159" s="32">
        <f>NT159+NU159+NV159+NR159+NS159</f>
        <v/>
      </c>
      <c r="NX159">
        <f>IF(NP159=5,"LayHome1-0",IF(AND(NW159=5),"BackHome1-0",""))</f>
        <v/>
      </c>
      <c r="NY159">
        <f>IF(NP159=5,KN159,IF(AND(NW159=5),KN159,""))</f>
        <v/>
      </c>
      <c r="NZ159">
        <f>IF(NP159=5,"Match Odds",IF(AND(NW159=5),"Match Odds",""))</f>
        <v/>
      </c>
      <c r="OA159">
        <f>IF(NP159=5,KP159,IF(AND(NW159=5),KP159,""))</f>
        <v/>
      </c>
      <c r="OB159">
        <f>IF(NP159=5,"MATCH_ODDS",IF(AND(NW159=5),"MATCH_ODDS",""))</f>
        <v/>
      </c>
      <c r="OC159">
        <f>IF(NP159=5,"LAY",IF(AND(NW159=5),"BACK",""))</f>
        <v/>
      </c>
    </row>
    <row r="160" ht="16.5" customHeight="1" thickBot="1" thickTop="1">
      <c r="A160" s="2" t="n"/>
      <c r="KN160" s="1">
        <f>IF(INDEX(#REF!,MATCH('HT 1-0'!D160,#REF!,0))=INDEX(#REF!,MATCH('HT 1-0'!D160,#REF!,0)),INDEX(#REF!,MATCH('HT 1-0'!D160,#REF!,0)),"ERROR")</f>
        <v/>
      </c>
      <c r="KO160" s="1">
        <f>IF(INDEX(#REF!,MATCH('HT 1-0'!E160,#REF!,0))=INDEX(#REF!,MATCH('HT 1-0'!E160,#REF!,0)),INDEX(#REF!,MATCH('HT 1-0'!E160,#REF!,0)),"ERROR")</f>
        <v/>
      </c>
      <c r="KP160" s="1">
        <f>KN160&amp;" v "&amp;KO160</f>
        <v/>
      </c>
      <c r="KQ160">
        <f>B160&amp;"_"&amp;C160</f>
        <v/>
      </c>
      <c r="KR160" s="1">
        <f>IF((HW160/KK160)&lt;0.335,"G",IF((HW160/KK160)&gt;0.67,"R","A"))</f>
        <v/>
      </c>
      <c r="KS160" s="1">
        <f>IF((HX160/KK160)&lt;0.335,"G",IF((HX160/KK160)&gt;0.67,"R","A"))</f>
        <v/>
      </c>
      <c r="KT160" s="1">
        <f>IF((IH160/KK160)&lt;0.335,"G",IF((IH160/KK160)&gt;0.67,"R","A"))</f>
        <v/>
      </c>
      <c r="KU160" s="1">
        <f>IF((II160/KK160)&lt;0.335,"G",IF((II160/KK160)&gt;0.67,"R","A"))</f>
        <v/>
      </c>
      <c r="KV160" s="1">
        <f>IF((HZ160/KK160)&lt;0.335,"G",IF((HZ160/KK160)&gt;0.67,"R","A"))</f>
        <v/>
      </c>
      <c r="KW160" s="1">
        <f>IF((HY160/KK160)&lt;0.335,"G",IF((HY160/KK160)&gt;0.67,"R","A"))</f>
        <v/>
      </c>
      <c r="KX160" s="1">
        <f>IF((IK160/KK160)&lt;0.335,"G",IF((IK160/KK160)&gt;0.67,"R","A"))</f>
        <v/>
      </c>
      <c r="KY160" s="1">
        <f>IF((IJ160/KK160)&lt;0.335,"G",IF((IJ160/KK160)&gt;0.67,"R","A"))</f>
        <v/>
      </c>
      <c r="KZ160" s="1">
        <f>IF((HQ160/KK160)&lt;0.335,"G",IF((HQ160/KK160)&gt;0.67,"R","A"))</f>
        <v/>
      </c>
      <c r="LA160" s="1">
        <f>IF((IB160/KK160)&lt;0.335,"G",IF((IB160/KK160)&gt;0.67,"R","A"))</f>
        <v/>
      </c>
      <c r="LB160">
        <f>IF(LQ160="1-0",INDEX(Scrape!#REF!,MATCH('HT 1-0'!KP160,Scrape!$B:$B,0)),"")</f>
        <v/>
      </c>
      <c r="LC160">
        <f>IF(LQ160="1-0",INDEX(Scrape!$A:$A,MATCH('HT 1-0'!KP160,Scrape!$B:$B,0)),"")</f>
        <v/>
      </c>
      <c r="LD160">
        <f>IF(LQ160="1-0",INDEX(Scrape!$B:$B,MATCH('HT 1-0'!KP160,Scrape!$B:$B,0)),"")</f>
        <v/>
      </c>
      <c r="LE160">
        <f>IF(LQ160="1-0",INDEX(Scrape!$C:$C,MATCH('HT 1-0'!KP160,Scrape!$B:$B,0)),"")</f>
        <v/>
      </c>
      <c r="LF160">
        <f>IF(LQ160="1-0",INDEX(Scrape!$D:$D,MATCH('HT 1-0'!KP160,Scrape!$B:$B,0)),"")</f>
        <v/>
      </c>
      <c r="LG160">
        <f>IF(LQ160="1-0",INDEX(Scrape!$E:$E,MATCH('HT 1-0'!KP160,Scrape!$B:$B,0)),"")</f>
        <v/>
      </c>
      <c r="LH160">
        <f>IF(LQ160="1-0",INDEX(Scrape!$F:$F,MATCH('HT 1-0'!KP160,Scrape!$B:$B,0)),"")</f>
        <v/>
      </c>
      <c r="LI160">
        <f>IF(LQ160="1-0",INDEX(Scrape!$G:$G,MATCH('HT 1-0'!KP160,Scrape!$B:$B,0)),"")</f>
        <v/>
      </c>
      <c r="LJ160">
        <f>IF(LQ160="1-0",INDEX(Scrape!$H:$H,MATCH('HT 1-0'!KP160,Scrape!$B:$B,0)),"")</f>
        <v/>
      </c>
      <c r="LK160">
        <f>IF(LQ160="1-0",INDEX(Scrape!$I:$I,MATCH('HT 1-0'!KP160,Scrape!$B:$B,0)),"")</f>
        <v/>
      </c>
      <c r="LL160">
        <f>IF(LQ160="1-0",INDEX(Scrape!$J:$J,MATCH('HT 1-0'!KP160,Scrape!$B:$B,0)),"")</f>
        <v/>
      </c>
      <c r="LM160">
        <f>IF(LQ160="1-0",INDEX(Scrape!$K:$K,MATCH('HT 1-0'!KP160,Scrape!$B:$B,0)),"")</f>
        <v/>
      </c>
      <c r="LN160">
        <f>IF(LQ160="1-0",INDEX(Scrape!$L:$L,MATCH('HT 1-0'!KP160,Scrape!$B:$B,0)),"")</f>
        <v/>
      </c>
      <c r="LO160">
        <f>IF(LQ160="1-0",INDEX(Scrape!$M:$M,MATCH('HT 1-0'!KP160,Scrape!$B:$B,0)),"")</f>
        <v/>
      </c>
      <c r="LP160">
        <f>IF(LQ160="1-0",INDEX(Scrape!$N:$N,MATCH('HT 1-0'!KP160,Scrape!$B:$B,0)),"")</f>
        <v/>
      </c>
      <c r="LQ160">
        <f>INDEX(Scrape!$O:$O,MATCH('HT 1-0'!KP160,Scrape!$B:$B,0))</f>
        <v/>
      </c>
      <c r="LR160">
        <f>(1/LJ160)+(1/LI160)+(1/LH160)</f>
        <v/>
      </c>
      <c r="LS160">
        <f>(1/LG160)+(1/LF160)+(1/LE160)</f>
        <v/>
      </c>
      <c r="LT160" s="8">
        <f>IF(INDEX(#REF!,MATCH(KQ160,#REF!,0))=INDEX(#REF!,MATCH(KQ160,#REF!,0)),INDEX(#REF!,MATCH(KQ160,#REF!,0)),"ERROR")</f>
        <v/>
      </c>
      <c r="LU160" s="4">
        <f>IF(KR160="G",2,IF(KR160="R",0.5,IF(KR160="A",1)))</f>
        <v/>
      </c>
      <c r="LV160" s="4">
        <f>IF(KS160="G",0.5,IF(KS160="R",2,IF(KS160="A",1)))</f>
        <v/>
      </c>
      <c r="LW160" s="4">
        <f>IF(KT160="G",2,IF(KT160="R",0.5,IF(KT160="A",1)))</f>
        <v/>
      </c>
      <c r="LX160" s="4">
        <f>IF(KU160="G",0.5,IF(KU160="R",2,IF(KU160="A",1)))</f>
        <v/>
      </c>
      <c r="LY160" s="7">
        <f>(LK160*(LU160+LX160)+(LL160*(LU160+LX160)))</f>
        <v/>
      </c>
      <c r="LZ160" s="7">
        <f>(LN160*(LV160+LW160)+(LO160*(LV160+LW160)))</f>
        <v/>
      </c>
      <c r="MA160" s="11">
        <f>LY160-LZ160</f>
        <v/>
      </c>
      <c r="MB160" s="5">
        <f>MA160+2</f>
        <v/>
      </c>
      <c r="MC160" s="6">
        <f>MA160-2</f>
        <v/>
      </c>
      <c r="MD160" s="4">
        <f>LE160</f>
        <v/>
      </c>
      <c r="ME160" s="9">
        <f>IF(MD160=0,1000,MD160+0.75)</f>
        <v/>
      </c>
      <c r="MF160" s="10">
        <f>IF(MD160=0,0,MD160-0.75)</f>
        <v/>
      </c>
      <c r="MG160" s="4">
        <f>((LM160*(LU160+LX160))-((LP160*(LV160+LW160))))</f>
        <v/>
      </c>
      <c r="MH160" s="9">
        <f>MG160*1.2</f>
        <v/>
      </c>
      <c r="MI160" s="10">
        <f>MG160*0.8</f>
        <v/>
      </c>
      <c r="MJ160">
        <f>IFERROR(NX160,"")</f>
        <v/>
      </c>
      <c r="MK160">
        <f>IFERROR(NY160,"")</f>
        <v/>
      </c>
      <c r="ML160">
        <f>IFERROR(NZ160,"")</f>
        <v/>
      </c>
      <c r="MM160">
        <f>IFERROR(OA160,"")</f>
        <v/>
      </c>
      <c r="MN160">
        <f>IFERROR(OB160,"")</f>
        <v/>
      </c>
      <c r="MO160">
        <f>IFERROR(OC160,"")</f>
        <v/>
      </c>
      <c r="MP160" s="1">
        <f>COUNTIFS(#REF!,LT160,#REF!,1,#REF!,"&gt;="&amp;MC160,#REF!,"&lt;="&amp;MB160,#REF!,"&lt;="&amp;ME160,#REF!,"&gt;="&amp;MF160,#REF!,"="&amp;KV160,#REF!,"="&amp;KX160)</f>
        <v/>
      </c>
      <c r="MQ160" s="1">
        <f>COUNTIFS(#REF!,LT160,#REF!,0,#REF!,"&gt;="&amp;MC160,#REF!,"&lt;="&amp;MB160,#REF!,"&lt;="&amp;ME160,#REF!,"&gt;="&amp;MF160,#REF!,"="&amp;KV160,#REF!,"="&amp;KX160)</f>
        <v/>
      </c>
      <c r="MR160" s="1">
        <f>COUNTIFS(#REF!,LT160,#REF!,1,#REF!,"&gt;="&amp;MC160,#REF!,"&lt;="&amp;MB160,#REF!,"&lt;="&amp;ME160,#REF!,"&gt;="&amp;MF160,#REF!,"="&amp;KW160,#REF!,"="&amp;KY160)</f>
        <v/>
      </c>
      <c r="MS160" s="1">
        <f>COUNTIFS(#REF!,LT160,#REF!,0,#REF!,"&gt;="&amp;MC160,#REF!,"&lt;="&amp;MB160,#REF!,"&lt;="&amp;ME160,#REF!,"&gt;="&amp;MF160,#REF!,"="&amp;KW160,#REF!,"="&amp;KY160)</f>
        <v/>
      </c>
      <c r="MT160" s="1">
        <f>COUNTIFS(#REF!,LT160,#REF!,1,#REF!,"&gt;="&amp;MI160,#REF!,"&lt;="&amp;MH160,#REF!,"&lt;="&amp;ME160,#REF!,"&gt;="&amp;MF160)</f>
        <v/>
      </c>
      <c r="MU160" s="1">
        <f>COUNTIFS(#REF!,LT160,#REF!,0,#REF!,"&gt;="&amp;MI160,#REF!,"&lt;="&amp;MH160,#REF!,"&lt;="&amp;ME160,#REF!,"&gt;="&amp;MF160)</f>
        <v/>
      </c>
      <c r="MV160" s="1">
        <f>COUNTIFS(#REF!,LT160,#REF!,1,#REF!,"&gt;="&amp;MI160,#REF!,"&lt;="&amp;MH160,#REF!,"="&amp;KZ160,#REF!,"="&amp;LA160,#REF!,"&lt;="&amp;ME160,#REF!,"&gt;="&amp;MF160)</f>
        <v/>
      </c>
      <c r="MW160" s="1">
        <f>COUNTIFS(#REF!,LT160,#REF!,0,#REF!,"&gt;="&amp;MI160,#REF!,"&lt;="&amp;MH160,#REF!,"="&amp;KZ160,#REF!,"="&amp;LA160,#REF!,"&lt;="&amp;ME160,#REF!,"&gt;="&amp;MF160)</f>
        <v/>
      </c>
      <c r="MX160" s="1">
        <f>COUNTIFS(#REF!,LT160,#REF!,1,#REF!,"&gt;="&amp;MC160,#REF!,"&lt;="&amp;MB160,#REF!,"&lt;="&amp;ME160,#REF!,"&gt;="&amp;MF160)</f>
        <v/>
      </c>
      <c r="MY160" s="1">
        <f>COUNTIFS(#REF!,LT160,#REF!,0,#REF!,"&gt;="&amp;MC160,#REF!,"&lt;="&amp;MB160,#REF!,"&lt;="&amp;ME160,#REF!,"&gt;="&amp;MF160)</f>
        <v/>
      </c>
      <c r="MZ160" s="1">
        <f>COUNTIFS(#REF!,LT160,#REF!,1,#REF!,"&lt;="&amp;ME160,#REF!,"&gt;="&amp;MF160,#REF!,"="&amp;KV160,#REF!,"="&amp;KX160)</f>
        <v/>
      </c>
      <c r="NA160" s="1">
        <f>COUNTIFS(#REF!,LT160,#REF!,0,#REF!,"&lt;="&amp;ME160,#REF!,"&gt;="&amp;MF160,#REF!,"="&amp;KV160,#REF!,"="&amp;KX160)</f>
        <v/>
      </c>
      <c r="NB160" s="1">
        <f>COUNTIFS(#REF!,LT160,#REF!,1,#REF!,"&lt;="&amp;ME160,#REF!,"&gt;="&amp;MF160,#REF!,"="&amp;KW160,#REF!,"="&amp;KY160)</f>
        <v/>
      </c>
      <c r="NC160" s="1">
        <f>COUNTIFS(#REF!,LT160,#REF!,0,#REF!,"&lt;="&amp;ME160,#REF!,"&gt;="&amp;MF160,#REF!,"="&amp;KW160,#REF!,"="&amp;KY160)</f>
        <v/>
      </c>
      <c r="ND160" s="1">
        <f>MP160+MR160+MT160+MV160+MX160+MZ160+NB160</f>
        <v/>
      </c>
      <c r="NE160" s="1">
        <f>MQ160+MS160+MU160+MW160+MY160+NA160+NC160</f>
        <v/>
      </c>
      <c r="NF160" s="1">
        <f>ND160+NE160</f>
        <v/>
      </c>
      <c r="NG160" s="33">
        <f>ND160/(ND160+NE160)</f>
        <v/>
      </c>
      <c r="NH160" s="3">
        <f>1/NG160</f>
        <v/>
      </c>
      <c r="NI160" s="1">
        <f>LH160</f>
        <v/>
      </c>
      <c r="NJ160" s="79">
        <f>((1-NG160)*(1/(NI160-1))*0.98-(NG160*1))</f>
        <v/>
      </c>
      <c r="NK160" s="34">
        <f>IF(LR160&lt;0.9,0,IF(AND(LR160&gt;1.1),0,1))</f>
        <v/>
      </c>
      <c r="NL160" s="34">
        <f>IF(LS160&lt;0.9,0,IF(AND(LS160&gt;1.1),0,1))</f>
        <v/>
      </c>
      <c r="NM160" s="32">
        <f>IF(NF160&gt;99,1,0)</f>
        <v/>
      </c>
      <c r="NN160" s="32">
        <f>IF(NJ160&gt;0.0799,1,0)</f>
        <v/>
      </c>
      <c r="NO160" s="32">
        <f>IF(NJ160&gt;NQ160,1,0)</f>
        <v/>
      </c>
      <c r="NP160" s="32">
        <f>NM160+NN160+NO160+NK160+NL160</f>
        <v/>
      </c>
      <c r="NQ160" s="79">
        <f>(((100*NG160)*(NI160-1)*0.98)-((1-NG160)*100))/100</f>
        <v/>
      </c>
      <c r="NR160" s="34">
        <f>IF(LR160&lt;0.9,0,IF(AND(LR160&gt;1.1),0,1))</f>
        <v/>
      </c>
      <c r="NS160" s="34">
        <f>IF(LS160&lt;0.9,0,IF(AND(LS160&gt;1.1),0,1))</f>
        <v/>
      </c>
      <c r="NT160" s="32">
        <f>IF(NF160&gt;99,1,0)</f>
        <v/>
      </c>
      <c r="NU160" s="32">
        <f>IF(NQ160&gt;0.0799,1,0)</f>
        <v/>
      </c>
      <c r="NV160" s="32">
        <f>IF(NQ160&gt;NJ160,1,0)</f>
        <v/>
      </c>
      <c r="NW160" s="32">
        <f>NT160+NU160+NV160+NR160+NS160</f>
        <v/>
      </c>
      <c r="NX160">
        <f>IF(NP160=5,"LayHome1-0",IF(AND(NW160=5),"BackHome1-0",""))</f>
        <v/>
      </c>
      <c r="NY160">
        <f>IF(NP160=5,KN160,IF(AND(NW160=5),KN160,""))</f>
        <v/>
      </c>
      <c r="NZ160">
        <f>IF(NP160=5,"Match Odds",IF(AND(NW160=5),"Match Odds",""))</f>
        <v/>
      </c>
      <c r="OA160">
        <f>IF(NP160=5,KP160,IF(AND(NW160=5),KP160,""))</f>
        <v/>
      </c>
      <c r="OB160">
        <f>IF(NP160=5,"MATCH_ODDS",IF(AND(NW160=5),"MATCH_ODDS",""))</f>
        <v/>
      </c>
      <c r="OC160">
        <f>IF(NP160=5,"LAY",IF(AND(NW160=5),"BACK",""))</f>
        <v/>
      </c>
    </row>
    <row r="161" ht="16.5" customHeight="1" thickBot="1" thickTop="1">
      <c r="A161" s="2" t="n"/>
      <c r="KN161" s="1">
        <f>IF(INDEX(#REF!,MATCH('HT 1-0'!D161,#REF!,0))=INDEX(#REF!,MATCH('HT 1-0'!D161,#REF!,0)),INDEX(#REF!,MATCH('HT 1-0'!D161,#REF!,0)),"ERROR")</f>
        <v/>
      </c>
      <c r="KO161" s="1">
        <f>IF(INDEX(#REF!,MATCH('HT 1-0'!E161,#REF!,0))=INDEX(#REF!,MATCH('HT 1-0'!E161,#REF!,0)),INDEX(#REF!,MATCH('HT 1-0'!E161,#REF!,0)),"ERROR")</f>
        <v/>
      </c>
      <c r="KP161" s="1">
        <f>KN161&amp;" v "&amp;KO161</f>
        <v/>
      </c>
      <c r="KQ161">
        <f>B161&amp;"_"&amp;C161</f>
        <v/>
      </c>
      <c r="KR161" s="1">
        <f>IF((HW161/KK161)&lt;0.335,"G",IF((HW161/KK161)&gt;0.67,"R","A"))</f>
        <v/>
      </c>
      <c r="KS161" s="1">
        <f>IF((HX161/KK161)&lt;0.335,"G",IF((HX161/KK161)&gt;0.67,"R","A"))</f>
        <v/>
      </c>
      <c r="KT161" s="1">
        <f>IF((IH161/KK161)&lt;0.335,"G",IF((IH161/KK161)&gt;0.67,"R","A"))</f>
        <v/>
      </c>
      <c r="KU161" s="1">
        <f>IF((II161/KK161)&lt;0.335,"G",IF((II161/KK161)&gt;0.67,"R","A"))</f>
        <v/>
      </c>
      <c r="KV161" s="1">
        <f>IF((HZ161/KK161)&lt;0.335,"G",IF((HZ161/KK161)&gt;0.67,"R","A"))</f>
        <v/>
      </c>
      <c r="KW161" s="1">
        <f>IF((HY161/KK161)&lt;0.335,"G",IF((HY161/KK161)&gt;0.67,"R","A"))</f>
        <v/>
      </c>
      <c r="KX161" s="1">
        <f>IF((IK161/KK161)&lt;0.335,"G",IF((IK161/KK161)&gt;0.67,"R","A"))</f>
        <v/>
      </c>
      <c r="KY161" s="1">
        <f>IF((IJ161/KK161)&lt;0.335,"G",IF((IJ161/KK161)&gt;0.67,"R","A"))</f>
        <v/>
      </c>
      <c r="KZ161" s="1">
        <f>IF((HQ161/KK161)&lt;0.335,"G",IF((HQ161/KK161)&gt;0.67,"R","A"))</f>
        <v/>
      </c>
      <c r="LA161" s="1">
        <f>IF((IB161/KK161)&lt;0.335,"G",IF((IB161/KK161)&gt;0.67,"R","A"))</f>
        <v/>
      </c>
      <c r="LB161">
        <f>IF(LQ161="1-0",INDEX(Scrape!#REF!,MATCH('HT 1-0'!KP161,Scrape!$B:$B,0)),"")</f>
        <v/>
      </c>
      <c r="LC161">
        <f>IF(LQ161="1-0",INDEX(Scrape!$A:$A,MATCH('HT 1-0'!KP161,Scrape!$B:$B,0)),"")</f>
        <v/>
      </c>
      <c r="LD161">
        <f>IF(LQ161="1-0",INDEX(Scrape!$B:$B,MATCH('HT 1-0'!KP161,Scrape!$B:$B,0)),"")</f>
        <v/>
      </c>
      <c r="LE161">
        <f>IF(LQ161="1-0",INDEX(Scrape!$C:$C,MATCH('HT 1-0'!KP161,Scrape!$B:$B,0)),"")</f>
        <v/>
      </c>
      <c r="LF161">
        <f>IF(LQ161="1-0",INDEX(Scrape!$D:$D,MATCH('HT 1-0'!KP161,Scrape!$B:$B,0)),"")</f>
        <v/>
      </c>
      <c r="LG161">
        <f>IF(LQ161="1-0",INDEX(Scrape!$E:$E,MATCH('HT 1-0'!KP161,Scrape!$B:$B,0)),"")</f>
        <v/>
      </c>
      <c r="LH161">
        <f>IF(LQ161="1-0",INDEX(Scrape!$F:$F,MATCH('HT 1-0'!KP161,Scrape!$B:$B,0)),"")</f>
        <v/>
      </c>
      <c r="LI161">
        <f>IF(LQ161="1-0",INDEX(Scrape!$G:$G,MATCH('HT 1-0'!KP161,Scrape!$B:$B,0)),"")</f>
        <v/>
      </c>
      <c r="LJ161">
        <f>IF(LQ161="1-0",INDEX(Scrape!$H:$H,MATCH('HT 1-0'!KP161,Scrape!$B:$B,0)),"")</f>
        <v/>
      </c>
      <c r="LK161">
        <f>IF(LQ161="1-0",INDEX(Scrape!$I:$I,MATCH('HT 1-0'!KP161,Scrape!$B:$B,0)),"")</f>
        <v/>
      </c>
      <c r="LL161">
        <f>IF(LQ161="1-0",INDEX(Scrape!$J:$J,MATCH('HT 1-0'!KP161,Scrape!$B:$B,0)),"")</f>
        <v/>
      </c>
      <c r="LM161">
        <f>IF(LQ161="1-0",INDEX(Scrape!$K:$K,MATCH('HT 1-0'!KP161,Scrape!$B:$B,0)),"")</f>
        <v/>
      </c>
      <c r="LN161">
        <f>IF(LQ161="1-0",INDEX(Scrape!$L:$L,MATCH('HT 1-0'!KP161,Scrape!$B:$B,0)),"")</f>
        <v/>
      </c>
      <c r="LO161">
        <f>IF(LQ161="1-0",INDEX(Scrape!$M:$M,MATCH('HT 1-0'!KP161,Scrape!$B:$B,0)),"")</f>
        <v/>
      </c>
      <c r="LP161">
        <f>IF(LQ161="1-0",INDEX(Scrape!$N:$N,MATCH('HT 1-0'!KP161,Scrape!$B:$B,0)),"")</f>
        <v/>
      </c>
      <c r="LQ161">
        <f>INDEX(Scrape!$O:$O,MATCH('HT 1-0'!KP161,Scrape!$B:$B,0))</f>
        <v/>
      </c>
      <c r="LR161">
        <f>(1/LJ161)+(1/LI161)+(1/LH161)</f>
        <v/>
      </c>
      <c r="LS161">
        <f>(1/LG161)+(1/LF161)+(1/LE161)</f>
        <v/>
      </c>
      <c r="LT161" s="8">
        <f>IF(INDEX(#REF!,MATCH(KQ161,#REF!,0))=INDEX(#REF!,MATCH(KQ161,#REF!,0)),INDEX(#REF!,MATCH(KQ161,#REF!,0)),"ERROR")</f>
        <v/>
      </c>
      <c r="LU161" s="4">
        <f>IF(KR161="G",2,IF(KR161="R",0.5,IF(KR161="A",1)))</f>
        <v/>
      </c>
      <c r="LV161" s="4">
        <f>IF(KS161="G",0.5,IF(KS161="R",2,IF(KS161="A",1)))</f>
        <v/>
      </c>
      <c r="LW161" s="4">
        <f>IF(KT161="G",2,IF(KT161="R",0.5,IF(KT161="A",1)))</f>
        <v/>
      </c>
      <c r="LX161" s="4">
        <f>IF(KU161="G",0.5,IF(KU161="R",2,IF(KU161="A",1)))</f>
        <v/>
      </c>
      <c r="LY161" s="7">
        <f>(LK161*(LU161+LX161)+(LL161*(LU161+LX161)))</f>
        <v/>
      </c>
      <c r="LZ161" s="7">
        <f>(LN161*(LV161+LW161)+(LO161*(LV161+LW161)))</f>
        <v/>
      </c>
      <c r="MA161" s="11">
        <f>LY161-LZ161</f>
        <v/>
      </c>
      <c r="MB161" s="5">
        <f>MA161+2</f>
        <v/>
      </c>
      <c r="MC161" s="6">
        <f>MA161-2</f>
        <v/>
      </c>
      <c r="MD161" s="4">
        <f>LE161</f>
        <v/>
      </c>
      <c r="ME161" s="9">
        <f>IF(MD161=0,1000,MD161+0.75)</f>
        <v/>
      </c>
      <c r="MF161" s="10">
        <f>IF(MD161=0,0,MD161-0.75)</f>
        <v/>
      </c>
      <c r="MG161" s="4">
        <f>((LM161*(LU161+LX161))-((LP161*(LV161+LW161))))</f>
        <v/>
      </c>
      <c r="MH161" s="9">
        <f>MG161*1.2</f>
        <v/>
      </c>
      <c r="MI161" s="10">
        <f>MG161*0.8</f>
        <v/>
      </c>
      <c r="MJ161">
        <f>IFERROR(NX161,"")</f>
        <v/>
      </c>
      <c r="MK161">
        <f>IFERROR(NY161,"")</f>
        <v/>
      </c>
      <c r="ML161">
        <f>IFERROR(NZ161,"")</f>
        <v/>
      </c>
      <c r="MM161">
        <f>IFERROR(OA161,"")</f>
        <v/>
      </c>
      <c r="MN161">
        <f>IFERROR(OB161,"")</f>
        <v/>
      </c>
      <c r="MO161">
        <f>IFERROR(OC161,"")</f>
        <v/>
      </c>
      <c r="MP161" s="1">
        <f>COUNTIFS(#REF!,LT161,#REF!,1,#REF!,"&gt;="&amp;MC161,#REF!,"&lt;="&amp;MB161,#REF!,"&lt;="&amp;ME161,#REF!,"&gt;="&amp;MF161,#REF!,"="&amp;KV161,#REF!,"="&amp;KX161)</f>
        <v/>
      </c>
      <c r="MQ161" s="1">
        <f>COUNTIFS(#REF!,LT161,#REF!,0,#REF!,"&gt;="&amp;MC161,#REF!,"&lt;="&amp;MB161,#REF!,"&lt;="&amp;ME161,#REF!,"&gt;="&amp;MF161,#REF!,"="&amp;KV161,#REF!,"="&amp;KX161)</f>
        <v/>
      </c>
      <c r="MR161" s="1">
        <f>COUNTIFS(#REF!,LT161,#REF!,1,#REF!,"&gt;="&amp;MC161,#REF!,"&lt;="&amp;MB161,#REF!,"&lt;="&amp;ME161,#REF!,"&gt;="&amp;MF161,#REF!,"="&amp;KW161,#REF!,"="&amp;KY161)</f>
        <v/>
      </c>
      <c r="MS161" s="1">
        <f>COUNTIFS(#REF!,LT161,#REF!,0,#REF!,"&gt;="&amp;MC161,#REF!,"&lt;="&amp;MB161,#REF!,"&lt;="&amp;ME161,#REF!,"&gt;="&amp;MF161,#REF!,"="&amp;KW161,#REF!,"="&amp;KY161)</f>
        <v/>
      </c>
      <c r="MT161" s="1">
        <f>COUNTIFS(#REF!,LT161,#REF!,1,#REF!,"&gt;="&amp;MI161,#REF!,"&lt;="&amp;MH161,#REF!,"&lt;="&amp;ME161,#REF!,"&gt;="&amp;MF161)</f>
        <v/>
      </c>
      <c r="MU161" s="1">
        <f>COUNTIFS(#REF!,LT161,#REF!,0,#REF!,"&gt;="&amp;MI161,#REF!,"&lt;="&amp;MH161,#REF!,"&lt;="&amp;ME161,#REF!,"&gt;="&amp;MF161)</f>
        <v/>
      </c>
      <c r="MV161" s="1">
        <f>COUNTIFS(#REF!,LT161,#REF!,1,#REF!,"&gt;="&amp;MI161,#REF!,"&lt;="&amp;MH161,#REF!,"="&amp;KZ161,#REF!,"="&amp;LA161,#REF!,"&lt;="&amp;ME161,#REF!,"&gt;="&amp;MF161)</f>
        <v/>
      </c>
      <c r="MW161" s="1">
        <f>COUNTIFS(#REF!,LT161,#REF!,0,#REF!,"&gt;="&amp;MI161,#REF!,"&lt;="&amp;MH161,#REF!,"="&amp;KZ161,#REF!,"="&amp;LA161,#REF!,"&lt;="&amp;ME161,#REF!,"&gt;="&amp;MF161)</f>
        <v/>
      </c>
      <c r="MX161" s="1">
        <f>COUNTIFS(#REF!,LT161,#REF!,1,#REF!,"&gt;="&amp;MC161,#REF!,"&lt;="&amp;MB161,#REF!,"&lt;="&amp;ME161,#REF!,"&gt;="&amp;MF161)</f>
        <v/>
      </c>
      <c r="MY161" s="1">
        <f>COUNTIFS(#REF!,LT161,#REF!,0,#REF!,"&gt;="&amp;MC161,#REF!,"&lt;="&amp;MB161,#REF!,"&lt;="&amp;ME161,#REF!,"&gt;="&amp;MF161)</f>
        <v/>
      </c>
      <c r="MZ161" s="1">
        <f>COUNTIFS(#REF!,LT161,#REF!,1,#REF!,"&lt;="&amp;ME161,#REF!,"&gt;="&amp;MF161,#REF!,"="&amp;KV161,#REF!,"="&amp;KX161)</f>
        <v/>
      </c>
      <c r="NA161" s="1">
        <f>COUNTIFS(#REF!,LT161,#REF!,0,#REF!,"&lt;="&amp;ME161,#REF!,"&gt;="&amp;MF161,#REF!,"="&amp;KV161,#REF!,"="&amp;KX161)</f>
        <v/>
      </c>
      <c r="NB161" s="1">
        <f>COUNTIFS(#REF!,LT161,#REF!,1,#REF!,"&lt;="&amp;ME161,#REF!,"&gt;="&amp;MF161,#REF!,"="&amp;KW161,#REF!,"="&amp;KY161)</f>
        <v/>
      </c>
      <c r="NC161" s="1">
        <f>COUNTIFS(#REF!,LT161,#REF!,0,#REF!,"&lt;="&amp;ME161,#REF!,"&gt;="&amp;MF161,#REF!,"="&amp;KW161,#REF!,"="&amp;KY161)</f>
        <v/>
      </c>
      <c r="ND161" s="1">
        <f>MP161+MR161+MT161+MV161+MX161+MZ161+NB161</f>
        <v/>
      </c>
      <c r="NE161" s="1">
        <f>MQ161+MS161+MU161+MW161+MY161+NA161+NC161</f>
        <v/>
      </c>
      <c r="NF161" s="1">
        <f>ND161+NE161</f>
        <v/>
      </c>
      <c r="NG161" s="33">
        <f>ND161/(ND161+NE161)</f>
        <v/>
      </c>
      <c r="NH161" s="3">
        <f>1/NG161</f>
        <v/>
      </c>
      <c r="NI161" s="1">
        <f>LH161</f>
        <v/>
      </c>
      <c r="NJ161" s="79">
        <f>((1-NG161)*(1/(NI161-1))*0.98-(NG161*1))</f>
        <v/>
      </c>
      <c r="NK161" s="34">
        <f>IF(LR161&lt;0.9,0,IF(AND(LR161&gt;1.1),0,1))</f>
        <v/>
      </c>
      <c r="NL161" s="34">
        <f>IF(LS161&lt;0.9,0,IF(AND(LS161&gt;1.1),0,1))</f>
        <v/>
      </c>
      <c r="NM161" s="32">
        <f>IF(NF161&gt;99,1,0)</f>
        <v/>
      </c>
      <c r="NN161" s="32">
        <f>IF(NJ161&gt;0.0799,1,0)</f>
        <v/>
      </c>
      <c r="NO161" s="32">
        <f>IF(NJ161&gt;NQ161,1,0)</f>
        <v/>
      </c>
      <c r="NP161" s="32">
        <f>NM161+NN161+NO161+NK161+NL161</f>
        <v/>
      </c>
      <c r="NQ161" s="79">
        <f>(((100*NG161)*(NI161-1)*0.98)-((1-NG161)*100))/100</f>
        <v/>
      </c>
      <c r="NR161" s="34">
        <f>IF(LR161&lt;0.9,0,IF(AND(LR161&gt;1.1),0,1))</f>
        <v/>
      </c>
      <c r="NS161" s="34">
        <f>IF(LS161&lt;0.9,0,IF(AND(LS161&gt;1.1),0,1))</f>
        <v/>
      </c>
      <c r="NT161" s="32">
        <f>IF(NF161&gt;99,1,0)</f>
        <v/>
      </c>
      <c r="NU161" s="32">
        <f>IF(NQ161&gt;0.0799,1,0)</f>
        <v/>
      </c>
      <c r="NV161" s="32">
        <f>IF(NQ161&gt;NJ161,1,0)</f>
        <v/>
      </c>
      <c r="NW161" s="32">
        <f>NT161+NU161+NV161+NR161+NS161</f>
        <v/>
      </c>
      <c r="NX161">
        <f>IF(NP161=5,"LayHome1-0",IF(AND(NW161=5),"BackHome1-0",""))</f>
        <v/>
      </c>
      <c r="NY161">
        <f>IF(NP161=5,KN161,IF(AND(NW161=5),KN161,""))</f>
        <v/>
      </c>
      <c r="NZ161">
        <f>IF(NP161=5,"Match Odds",IF(AND(NW161=5),"Match Odds",""))</f>
        <v/>
      </c>
      <c r="OA161">
        <f>IF(NP161=5,KP161,IF(AND(NW161=5),KP161,""))</f>
        <v/>
      </c>
      <c r="OB161">
        <f>IF(NP161=5,"MATCH_ODDS",IF(AND(NW161=5),"MATCH_ODDS",""))</f>
        <v/>
      </c>
      <c r="OC161">
        <f>IF(NP161=5,"LAY",IF(AND(NW161=5),"BACK",""))</f>
        <v/>
      </c>
    </row>
    <row r="162" ht="16.5" customHeight="1" thickBot="1" thickTop="1">
      <c r="A162" s="2" t="n"/>
      <c r="KN162" s="1">
        <f>IF(INDEX(#REF!,MATCH('HT 1-0'!D162,#REF!,0))=INDEX(#REF!,MATCH('HT 1-0'!D162,#REF!,0)),INDEX(#REF!,MATCH('HT 1-0'!D162,#REF!,0)),"ERROR")</f>
        <v/>
      </c>
      <c r="KO162" s="1">
        <f>IF(INDEX(#REF!,MATCH('HT 1-0'!E162,#REF!,0))=INDEX(#REF!,MATCH('HT 1-0'!E162,#REF!,0)),INDEX(#REF!,MATCH('HT 1-0'!E162,#REF!,0)),"ERROR")</f>
        <v/>
      </c>
      <c r="KP162" s="1">
        <f>KN162&amp;" v "&amp;KO162</f>
        <v/>
      </c>
      <c r="KQ162">
        <f>B162&amp;"_"&amp;C162</f>
        <v/>
      </c>
      <c r="KR162" s="1">
        <f>IF((HW162/KK162)&lt;0.335,"G",IF((HW162/KK162)&gt;0.67,"R","A"))</f>
        <v/>
      </c>
      <c r="KS162" s="1">
        <f>IF((HX162/KK162)&lt;0.335,"G",IF((HX162/KK162)&gt;0.67,"R","A"))</f>
        <v/>
      </c>
      <c r="KT162" s="1">
        <f>IF((IH162/KK162)&lt;0.335,"G",IF((IH162/KK162)&gt;0.67,"R","A"))</f>
        <v/>
      </c>
      <c r="KU162" s="1">
        <f>IF((II162/KK162)&lt;0.335,"G",IF((II162/KK162)&gt;0.67,"R","A"))</f>
        <v/>
      </c>
      <c r="KV162" s="1">
        <f>IF((HZ162/KK162)&lt;0.335,"G",IF((HZ162/KK162)&gt;0.67,"R","A"))</f>
        <v/>
      </c>
      <c r="KW162" s="1">
        <f>IF((HY162/KK162)&lt;0.335,"G",IF((HY162/KK162)&gt;0.67,"R","A"))</f>
        <v/>
      </c>
      <c r="KX162" s="1">
        <f>IF((IK162/KK162)&lt;0.335,"G",IF((IK162/KK162)&gt;0.67,"R","A"))</f>
        <v/>
      </c>
      <c r="KY162" s="1">
        <f>IF((IJ162/KK162)&lt;0.335,"G",IF((IJ162/KK162)&gt;0.67,"R","A"))</f>
        <v/>
      </c>
      <c r="KZ162" s="1">
        <f>IF((HQ162/KK162)&lt;0.335,"G",IF((HQ162/KK162)&gt;0.67,"R","A"))</f>
        <v/>
      </c>
      <c r="LA162" s="1">
        <f>IF((IB162/KK162)&lt;0.335,"G",IF((IB162/KK162)&gt;0.67,"R","A"))</f>
        <v/>
      </c>
      <c r="LB162">
        <f>IF(LQ162="1-0",INDEX(Scrape!#REF!,MATCH('HT 1-0'!KP162,Scrape!$B:$B,0)),"")</f>
        <v/>
      </c>
      <c r="LC162">
        <f>IF(LQ162="1-0",INDEX(Scrape!$A:$A,MATCH('HT 1-0'!KP162,Scrape!$B:$B,0)),"")</f>
        <v/>
      </c>
      <c r="LD162">
        <f>IF(LQ162="1-0",INDEX(Scrape!$B:$B,MATCH('HT 1-0'!KP162,Scrape!$B:$B,0)),"")</f>
        <v/>
      </c>
      <c r="LE162">
        <f>IF(LQ162="1-0",INDEX(Scrape!$C:$C,MATCH('HT 1-0'!KP162,Scrape!$B:$B,0)),"")</f>
        <v/>
      </c>
      <c r="LF162">
        <f>IF(LQ162="1-0",INDEX(Scrape!$D:$D,MATCH('HT 1-0'!KP162,Scrape!$B:$B,0)),"")</f>
        <v/>
      </c>
      <c r="LG162">
        <f>IF(LQ162="1-0",INDEX(Scrape!$E:$E,MATCH('HT 1-0'!KP162,Scrape!$B:$B,0)),"")</f>
        <v/>
      </c>
      <c r="LH162">
        <f>IF(LQ162="1-0",INDEX(Scrape!$F:$F,MATCH('HT 1-0'!KP162,Scrape!$B:$B,0)),"")</f>
        <v/>
      </c>
      <c r="LI162">
        <f>IF(LQ162="1-0",INDEX(Scrape!$G:$G,MATCH('HT 1-0'!KP162,Scrape!$B:$B,0)),"")</f>
        <v/>
      </c>
      <c r="LJ162">
        <f>IF(LQ162="1-0",INDEX(Scrape!$H:$H,MATCH('HT 1-0'!KP162,Scrape!$B:$B,0)),"")</f>
        <v/>
      </c>
      <c r="LK162">
        <f>IF(LQ162="1-0",INDEX(Scrape!$I:$I,MATCH('HT 1-0'!KP162,Scrape!$B:$B,0)),"")</f>
        <v/>
      </c>
      <c r="LL162">
        <f>IF(LQ162="1-0",INDEX(Scrape!$J:$J,MATCH('HT 1-0'!KP162,Scrape!$B:$B,0)),"")</f>
        <v/>
      </c>
      <c r="LM162">
        <f>IF(LQ162="1-0",INDEX(Scrape!$K:$K,MATCH('HT 1-0'!KP162,Scrape!$B:$B,0)),"")</f>
        <v/>
      </c>
      <c r="LN162">
        <f>IF(LQ162="1-0",INDEX(Scrape!$L:$L,MATCH('HT 1-0'!KP162,Scrape!$B:$B,0)),"")</f>
        <v/>
      </c>
      <c r="LO162">
        <f>IF(LQ162="1-0",INDEX(Scrape!$M:$M,MATCH('HT 1-0'!KP162,Scrape!$B:$B,0)),"")</f>
        <v/>
      </c>
      <c r="LP162">
        <f>IF(LQ162="1-0",INDEX(Scrape!$N:$N,MATCH('HT 1-0'!KP162,Scrape!$B:$B,0)),"")</f>
        <v/>
      </c>
      <c r="LQ162">
        <f>INDEX(Scrape!$O:$O,MATCH('HT 1-0'!KP162,Scrape!$B:$B,0))</f>
        <v/>
      </c>
      <c r="LR162">
        <f>(1/LJ162)+(1/LI162)+(1/LH162)</f>
        <v/>
      </c>
      <c r="LS162">
        <f>(1/LG162)+(1/LF162)+(1/LE162)</f>
        <v/>
      </c>
      <c r="LT162" s="8">
        <f>IF(INDEX(#REF!,MATCH(KQ162,#REF!,0))=INDEX(#REF!,MATCH(KQ162,#REF!,0)),INDEX(#REF!,MATCH(KQ162,#REF!,0)),"ERROR")</f>
        <v/>
      </c>
      <c r="LU162" s="4">
        <f>IF(KR162="G",2,IF(KR162="R",0.5,IF(KR162="A",1)))</f>
        <v/>
      </c>
      <c r="LV162" s="4">
        <f>IF(KS162="G",0.5,IF(KS162="R",2,IF(KS162="A",1)))</f>
        <v/>
      </c>
      <c r="LW162" s="4">
        <f>IF(KT162="G",2,IF(KT162="R",0.5,IF(KT162="A",1)))</f>
        <v/>
      </c>
      <c r="LX162" s="4">
        <f>IF(KU162="G",0.5,IF(KU162="R",2,IF(KU162="A",1)))</f>
        <v/>
      </c>
      <c r="LY162" s="7">
        <f>(LK162*(LU162+LX162)+(LL162*(LU162+LX162)))</f>
        <v/>
      </c>
      <c r="LZ162" s="7">
        <f>(LN162*(LV162+LW162)+(LO162*(LV162+LW162)))</f>
        <v/>
      </c>
      <c r="MA162" s="11">
        <f>LY162-LZ162</f>
        <v/>
      </c>
      <c r="MB162" s="5">
        <f>MA162+2</f>
        <v/>
      </c>
      <c r="MC162" s="6">
        <f>MA162-2</f>
        <v/>
      </c>
      <c r="MD162" s="4">
        <f>LE162</f>
        <v/>
      </c>
      <c r="ME162" s="9">
        <f>IF(MD162=0,1000,MD162+0.75)</f>
        <v/>
      </c>
      <c r="MF162" s="10">
        <f>IF(MD162=0,0,MD162-0.75)</f>
        <v/>
      </c>
      <c r="MG162" s="4">
        <f>((LM162*(LU162+LX162))-((LP162*(LV162+LW162))))</f>
        <v/>
      </c>
      <c r="MH162" s="9">
        <f>MG162*1.2</f>
        <v/>
      </c>
      <c r="MI162" s="10">
        <f>MG162*0.8</f>
        <v/>
      </c>
      <c r="MJ162">
        <f>IFERROR(NX162,"")</f>
        <v/>
      </c>
      <c r="MK162">
        <f>IFERROR(NY162,"")</f>
        <v/>
      </c>
      <c r="ML162">
        <f>IFERROR(NZ162,"")</f>
        <v/>
      </c>
      <c r="MM162">
        <f>IFERROR(OA162,"")</f>
        <v/>
      </c>
      <c r="MN162">
        <f>IFERROR(OB162,"")</f>
        <v/>
      </c>
      <c r="MO162">
        <f>IFERROR(OC162,"")</f>
        <v/>
      </c>
      <c r="MP162" s="1">
        <f>COUNTIFS(#REF!,LT162,#REF!,1,#REF!,"&gt;="&amp;MC162,#REF!,"&lt;="&amp;MB162,#REF!,"&lt;="&amp;ME162,#REF!,"&gt;="&amp;MF162,#REF!,"="&amp;KV162,#REF!,"="&amp;KX162)</f>
        <v/>
      </c>
      <c r="MQ162" s="1">
        <f>COUNTIFS(#REF!,LT162,#REF!,0,#REF!,"&gt;="&amp;MC162,#REF!,"&lt;="&amp;MB162,#REF!,"&lt;="&amp;ME162,#REF!,"&gt;="&amp;MF162,#REF!,"="&amp;KV162,#REF!,"="&amp;KX162)</f>
        <v/>
      </c>
      <c r="MR162" s="1">
        <f>COUNTIFS(#REF!,LT162,#REF!,1,#REF!,"&gt;="&amp;MC162,#REF!,"&lt;="&amp;MB162,#REF!,"&lt;="&amp;ME162,#REF!,"&gt;="&amp;MF162,#REF!,"="&amp;KW162,#REF!,"="&amp;KY162)</f>
        <v/>
      </c>
      <c r="MS162" s="1">
        <f>COUNTIFS(#REF!,LT162,#REF!,0,#REF!,"&gt;="&amp;MC162,#REF!,"&lt;="&amp;MB162,#REF!,"&lt;="&amp;ME162,#REF!,"&gt;="&amp;MF162,#REF!,"="&amp;KW162,#REF!,"="&amp;KY162)</f>
        <v/>
      </c>
      <c r="MT162" s="1">
        <f>COUNTIFS(#REF!,LT162,#REF!,1,#REF!,"&gt;="&amp;MI162,#REF!,"&lt;="&amp;MH162,#REF!,"&lt;="&amp;ME162,#REF!,"&gt;="&amp;MF162)</f>
        <v/>
      </c>
      <c r="MU162" s="1">
        <f>COUNTIFS(#REF!,LT162,#REF!,0,#REF!,"&gt;="&amp;MI162,#REF!,"&lt;="&amp;MH162,#REF!,"&lt;="&amp;ME162,#REF!,"&gt;="&amp;MF162)</f>
        <v/>
      </c>
      <c r="MV162" s="1">
        <f>COUNTIFS(#REF!,LT162,#REF!,1,#REF!,"&gt;="&amp;MI162,#REF!,"&lt;="&amp;MH162,#REF!,"="&amp;KZ162,#REF!,"="&amp;LA162,#REF!,"&lt;="&amp;ME162,#REF!,"&gt;="&amp;MF162)</f>
        <v/>
      </c>
      <c r="MW162" s="1">
        <f>COUNTIFS(#REF!,LT162,#REF!,0,#REF!,"&gt;="&amp;MI162,#REF!,"&lt;="&amp;MH162,#REF!,"="&amp;KZ162,#REF!,"="&amp;LA162,#REF!,"&lt;="&amp;ME162,#REF!,"&gt;="&amp;MF162)</f>
        <v/>
      </c>
      <c r="MX162" s="1">
        <f>COUNTIFS(#REF!,LT162,#REF!,1,#REF!,"&gt;="&amp;MC162,#REF!,"&lt;="&amp;MB162,#REF!,"&lt;="&amp;ME162,#REF!,"&gt;="&amp;MF162)</f>
        <v/>
      </c>
      <c r="MY162" s="1">
        <f>COUNTIFS(#REF!,LT162,#REF!,0,#REF!,"&gt;="&amp;MC162,#REF!,"&lt;="&amp;MB162,#REF!,"&lt;="&amp;ME162,#REF!,"&gt;="&amp;MF162)</f>
        <v/>
      </c>
      <c r="MZ162" s="1">
        <f>COUNTIFS(#REF!,LT162,#REF!,1,#REF!,"&lt;="&amp;ME162,#REF!,"&gt;="&amp;MF162,#REF!,"="&amp;KV162,#REF!,"="&amp;KX162)</f>
        <v/>
      </c>
      <c r="NA162" s="1">
        <f>COUNTIFS(#REF!,LT162,#REF!,0,#REF!,"&lt;="&amp;ME162,#REF!,"&gt;="&amp;MF162,#REF!,"="&amp;KV162,#REF!,"="&amp;KX162)</f>
        <v/>
      </c>
      <c r="NB162" s="1">
        <f>COUNTIFS(#REF!,LT162,#REF!,1,#REF!,"&lt;="&amp;ME162,#REF!,"&gt;="&amp;MF162,#REF!,"="&amp;KW162,#REF!,"="&amp;KY162)</f>
        <v/>
      </c>
      <c r="NC162" s="1">
        <f>COUNTIFS(#REF!,LT162,#REF!,0,#REF!,"&lt;="&amp;ME162,#REF!,"&gt;="&amp;MF162,#REF!,"="&amp;KW162,#REF!,"="&amp;KY162)</f>
        <v/>
      </c>
      <c r="ND162" s="1">
        <f>MP162+MR162+MT162+MV162+MX162+MZ162+NB162</f>
        <v/>
      </c>
      <c r="NE162" s="1">
        <f>MQ162+MS162+MU162+MW162+MY162+NA162+NC162</f>
        <v/>
      </c>
      <c r="NF162" s="1">
        <f>ND162+NE162</f>
        <v/>
      </c>
      <c r="NG162" s="33">
        <f>ND162/(ND162+NE162)</f>
        <v/>
      </c>
      <c r="NH162" s="3">
        <f>1/NG162</f>
        <v/>
      </c>
      <c r="NI162" s="1">
        <f>LH162</f>
        <v/>
      </c>
      <c r="NJ162" s="79">
        <f>((1-NG162)*(1/(NI162-1))*0.98-(NG162*1))</f>
        <v/>
      </c>
      <c r="NK162" s="34">
        <f>IF(LR162&lt;0.9,0,IF(AND(LR162&gt;1.1),0,1))</f>
        <v/>
      </c>
      <c r="NL162" s="34">
        <f>IF(LS162&lt;0.9,0,IF(AND(LS162&gt;1.1),0,1))</f>
        <v/>
      </c>
      <c r="NM162" s="32">
        <f>IF(NF162&gt;99,1,0)</f>
        <v/>
      </c>
      <c r="NN162" s="32">
        <f>IF(NJ162&gt;0.0799,1,0)</f>
        <v/>
      </c>
      <c r="NO162" s="32">
        <f>IF(NJ162&gt;NQ162,1,0)</f>
        <v/>
      </c>
      <c r="NP162" s="32">
        <f>NM162+NN162+NO162+NK162+NL162</f>
        <v/>
      </c>
      <c r="NQ162" s="79">
        <f>(((100*NG162)*(NI162-1)*0.98)-((1-NG162)*100))/100</f>
        <v/>
      </c>
      <c r="NR162" s="34">
        <f>IF(LR162&lt;0.9,0,IF(AND(LR162&gt;1.1),0,1))</f>
        <v/>
      </c>
      <c r="NS162" s="34">
        <f>IF(LS162&lt;0.9,0,IF(AND(LS162&gt;1.1),0,1))</f>
        <v/>
      </c>
      <c r="NT162" s="32">
        <f>IF(NF162&gt;99,1,0)</f>
        <v/>
      </c>
      <c r="NU162" s="32">
        <f>IF(NQ162&gt;0.0799,1,0)</f>
        <v/>
      </c>
      <c r="NV162" s="32">
        <f>IF(NQ162&gt;NJ162,1,0)</f>
        <v/>
      </c>
      <c r="NW162" s="32">
        <f>NT162+NU162+NV162+NR162+NS162</f>
        <v/>
      </c>
      <c r="NX162">
        <f>IF(NP162=5,"LayHome1-0",IF(AND(NW162=5),"BackHome1-0",""))</f>
        <v/>
      </c>
      <c r="NY162">
        <f>IF(NP162=5,KN162,IF(AND(NW162=5),KN162,""))</f>
        <v/>
      </c>
      <c r="NZ162">
        <f>IF(NP162=5,"Match Odds",IF(AND(NW162=5),"Match Odds",""))</f>
        <v/>
      </c>
      <c r="OA162">
        <f>IF(NP162=5,KP162,IF(AND(NW162=5),KP162,""))</f>
        <v/>
      </c>
      <c r="OB162">
        <f>IF(NP162=5,"MATCH_ODDS",IF(AND(NW162=5),"MATCH_ODDS",""))</f>
        <v/>
      </c>
      <c r="OC162">
        <f>IF(NP162=5,"LAY",IF(AND(NW162=5),"BACK",""))</f>
        <v/>
      </c>
    </row>
    <row r="163" ht="16.5" customHeight="1" thickBot="1" thickTop="1">
      <c r="A163" s="2" t="n"/>
      <c r="KN163" s="1">
        <f>IF(INDEX(#REF!,MATCH('HT 1-0'!D163,#REF!,0))=INDEX(#REF!,MATCH('HT 1-0'!D163,#REF!,0)),INDEX(#REF!,MATCH('HT 1-0'!D163,#REF!,0)),"ERROR")</f>
        <v/>
      </c>
      <c r="KO163" s="1">
        <f>IF(INDEX(#REF!,MATCH('HT 1-0'!E163,#REF!,0))=INDEX(#REF!,MATCH('HT 1-0'!E163,#REF!,0)),INDEX(#REF!,MATCH('HT 1-0'!E163,#REF!,0)),"ERROR")</f>
        <v/>
      </c>
      <c r="KP163" s="1">
        <f>KN163&amp;" v "&amp;KO163</f>
        <v/>
      </c>
      <c r="KQ163">
        <f>B163&amp;"_"&amp;C163</f>
        <v/>
      </c>
      <c r="KR163" s="1">
        <f>IF((HW163/KK163)&lt;0.335,"G",IF((HW163/KK163)&gt;0.67,"R","A"))</f>
        <v/>
      </c>
      <c r="KS163" s="1">
        <f>IF((HX163/KK163)&lt;0.335,"G",IF((HX163/KK163)&gt;0.67,"R","A"))</f>
        <v/>
      </c>
      <c r="KT163" s="1">
        <f>IF((IH163/KK163)&lt;0.335,"G",IF((IH163/KK163)&gt;0.67,"R","A"))</f>
        <v/>
      </c>
      <c r="KU163" s="1">
        <f>IF((II163/KK163)&lt;0.335,"G",IF((II163/KK163)&gt;0.67,"R","A"))</f>
        <v/>
      </c>
      <c r="KV163" s="1">
        <f>IF((HZ163/KK163)&lt;0.335,"G",IF((HZ163/KK163)&gt;0.67,"R","A"))</f>
        <v/>
      </c>
      <c r="KW163" s="1">
        <f>IF((HY163/KK163)&lt;0.335,"G",IF((HY163/KK163)&gt;0.67,"R","A"))</f>
        <v/>
      </c>
      <c r="KX163" s="1">
        <f>IF((IK163/KK163)&lt;0.335,"G",IF((IK163/KK163)&gt;0.67,"R","A"))</f>
        <v/>
      </c>
      <c r="KY163" s="1">
        <f>IF((IJ163/KK163)&lt;0.335,"G",IF((IJ163/KK163)&gt;0.67,"R","A"))</f>
        <v/>
      </c>
      <c r="KZ163" s="1">
        <f>IF((HQ163/KK163)&lt;0.335,"G",IF((HQ163/KK163)&gt;0.67,"R","A"))</f>
        <v/>
      </c>
      <c r="LA163" s="1">
        <f>IF((IB163/KK163)&lt;0.335,"G",IF((IB163/KK163)&gt;0.67,"R","A"))</f>
        <v/>
      </c>
      <c r="LB163">
        <f>IF(LQ163="1-0",INDEX(Scrape!#REF!,MATCH('HT 1-0'!KP163,Scrape!$B:$B,0)),"")</f>
        <v/>
      </c>
      <c r="LC163">
        <f>IF(LQ163="1-0",INDEX(Scrape!$A:$A,MATCH('HT 1-0'!KP163,Scrape!$B:$B,0)),"")</f>
        <v/>
      </c>
      <c r="LD163">
        <f>IF(LQ163="1-0",INDEX(Scrape!$B:$B,MATCH('HT 1-0'!KP163,Scrape!$B:$B,0)),"")</f>
        <v/>
      </c>
      <c r="LE163">
        <f>IF(LQ163="1-0",INDEX(Scrape!$C:$C,MATCH('HT 1-0'!KP163,Scrape!$B:$B,0)),"")</f>
        <v/>
      </c>
      <c r="LF163">
        <f>IF(LQ163="1-0",INDEX(Scrape!$D:$D,MATCH('HT 1-0'!KP163,Scrape!$B:$B,0)),"")</f>
        <v/>
      </c>
      <c r="LG163">
        <f>IF(LQ163="1-0",INDEX(Scrape!$E:$E,MATCH('HT 1-0'!KP163,Scrape!$B:$B,0)),"")</f>
        <v/>
      </c>
      <c r="LH163">
        <f>IF(LQ163="1-0",INDEX(Scrape!$F:$F,MATCH('HT 1-0'!KP163,Scrape!$B:$B,0)),"")</f>
        <v/>
      </c>
      <c r="LI163">
        <f>IF(LQ163="1-0",INDEX(Scrape!$G:$G,MATCH('HT 1-0'!KP163,Scrape!$B:$B,0)),"")</f>
        <v/>
      </c>
      <c r="LJ163">
        <f>IF(LQ163="1-0",INDEX(Scrape!$H:$H,MATCH('HT 1-0'!KP163,Scrape!$B:$B,0)),"")</f>
        <v/>
      </c>
      <c r="LK163">
        <f>IF(LQ163="1-0",INDEX(Scrape!$I:$I,MATCH('HT 1-0'!KP163,Scrape!$B:$B,0)),"")</f>
        <v/>
      </c>
      <c r="LL163">
        <f>IF(LQ163="1-0",INDEX(Scrape!$J:$J,MATCH('HT 1-0'!KP163,Scrape!$B:$B,0)),"")</f>
        <v/>
      </c>
      <c r="LM163">
        <f>IF(LQ163="1-0",INDEX(Scrape!$K:$K,MATCH('HT 1-0'!KP163,Scrape!$B:$B,0)),"")</f>
        <v/>
      </c>
      <c r="LN163">
        <f>IF(LQ163="1-0",INDEX(Scrape!$L:$L,MATCH('HT 1-0'!KP163,Scrape!$B:$B,0)),"")</f>
        <v/>
      </c>
      <c r="LO163">
        <f>IF(LQ163="1-0",INDEX(Scrape!$M:$M,MATCH('HT 1-0'!KP163,Scrape!$B:$B,0)),"")</f>
        <v/>
      </c>
      <c r="LP163">
        <f>IF(LQ163="1-0",INDEX(Scrape!$N:$N,MATCH('HT 1-0'!KP163,Scrape!$B:$B,0)),"")</f>
        <v/>
      </c>
      <c r="LQ163">
        <f>INDEX(Scrape!$O:$O,MATCH('HT 1-0'!KP163,Scrape!$B:$B,0))</f>
        <v/>
      </c>
      <c r="LR163">
        <f>(1/LJ163)+(1/LI163)+(1/LH163)</f>
        <v/>
      </c>
      <c r="LS163">
        <f>(1/LG163)+(1/LF163)+(1/LE163)</f>
        <v/>
      </c>
      <c r="LT163" s="8">
        <f>IF(INDEX(#REF!,MATCH(KQ163,#REF!,0))=INDEX(#REF!,MATCH(KQ163,#REF!,0)),INDEX(#REF!,MATCH(KQ163,#REF!,0)),"ERROR")</f>
        <v/>
      </c>
      <c r="LU163" s="4">
        <f>IF(KR163="G",2,IF(KR163="R",0.5,IF(KR163="A",1)))</f>
        <v/>
      </c>
      <c r="LV163" s="4">
        <f>IF(KS163="G",0.5,IF(KS163="R",2,IF(KS163="A",1)))</f>
        <v/>
      </c>
      <c r="LW163" s="4">
        <f>IF(KT163="G",2,IF(KT163="R",0.5,IF(KT163="A",1)))</f>
        <v/>
      </c>
      <c r="LX163" s="4">
        <f>IF(KU163="G",0.5,IF(KU163="R",2,IF(KU163="A",1)))</f>
        <v/>
      </c>
      <c r="LY163" s="7">
        <f>(LK163*(LU163+LX163)+(LL163*(LU163+LX163)))</f>
        <v/>
      </c>
      <c r="LZ163" s="7">
        <f>(LN163*(LV163+LW163)+(LO163*(LV163+LW163)))</f>
        <v/>
      </c>
      <c r="MA163" s="11">
        <f>LY163-LZ163</f>
        <v/>
      </c>
      <c r="MB163" s="5">
        <f>MA163+2</f>
        <v/>
      </c>
      <c r="MC163" s="6">
        <f>MA163-2</f>
        <v/>
      </c>
      <c r="MD163" s="4">
        <f>LE163</f>
        <v/>
      </c>
      <c r="ME163" s="9">
        <f>IF(MD163=0,1000,MD163+0.75)</f>
        <v/>
      </c>
      <c r="MF163" s="10">
        <f>IF(MD163=0,0,MD163-0.75)</f>
        <v/>
      </c>
      <c r="MG163" s="4">
        <f>((LM163*(LU163+LX163))-((LP163*(LV163+LW163))))</f>
        <v/>
      </c>
      <c r="MH163" s="9">
        <f>MG163*1.2</f>
        <v/>
      </c>
      <c r="MI163" s="10">
        <f>MG163*0.8</f>
        <v/>
      </c>
      <c r="MJ163">
        <f>IFERROR(NX163,"")</f>
        <v/>
      </c>
      <c r="MK163">
        <f>IFERROR(NY163,"")</f>
        <v/>
      </c>
      <c r="ML163">
        <f>IFERROR(NZ163,"")</f>
        <v/>
      </c>
      <c r="MM163">
        <f>IFERROR(OA163,"")</f>
        <v/>
      </c>
      <c r="MN163">
        <f>IFERROR(OB163,"")</f>
        <v/>
      </c>
      <c r="MO163">
        <f>IFERROR(OC163,"")</f>
        <v/>
      </c>
      <c r="MP163" s="1">
        <f>COUNTIFS(#REF!,LT163,#REF!,1,#REF!,"&gt;="&amp;MC163,#REF!,"&lt;="&amp;MB163,#REF!,"&lt;="&amp;ME163,#REF!,"&gt;="&amp;MF163,#REF!,"="&amp;KV163,#REF!,"="&amp;KX163)</f>
        <v/>
      </c>
      <c r="MQ163" s="1">
        <f>COUNTIFS(#REF!,LT163,#REF!,0,#REF!,"&gt;="&amp;MC163,#REF!,"&lt;="&amp;MB163,#REF!,"&lt;="&amp;ME163,#REF!,"&gt;="&amp;MF163,#REF!,"="&amp;KV163,#REF!,"="&amp;KX163)</f>
        <v/>
      </c>
      <c r="MR163" s="1">
        <f>COUNTIFS(#REF!,LT163,#REF!,1,#REF!,"&gt;="&amp;MC163,#REF!,"&lt;="&amp;MB163,#REF!,"&lt;="&amp;ME163,#REF!,"&gt;="&amp;MF163,#REF!,"="&amp;KW163,#REF!,"="&amp;KY163)</f>
        <v/>
      </c>
      <c r="MS163" s="1">
        <f>COUNTIFS(#REF!,LT163,#REF!,0,#REF!,"&gt;="&amp;MC163,#REF!,"&lt;="&amp;MB163,#REF!,"&lt;="&amp;ME163,#REF!,"&gt;="&amp;MF163,#REF!,"="&amp;KW163,#REF!,"="&amp;KY163)</f>
        <v/>
      </c>
      <c r="MT163" s="1">
        <f>COUNTIFS(#REF!,LT163,#REF!,1,#REF!,"&gt;="&amp;MI163,#REF!,"&lt;="&amp;MH163,#REF!,"&lt;="&amp;ME163,#REF!,"&gt;="&amp;MF163)</f>
        <v/>
      </c>
      <c r="MU163" s="1">
        <f>COUNTIFS(#REF!,LT163,#REF!,0,#REF!,"&gt;="&amp;MI163,#REF!,"&lt;="&amp;MH163,#REF!,"&lt;="&amp;ME163,#REF!,"&gt;="&amp;MF163)</f>
        <v/>
      </c>
      <c r="MV163" s="1">
        <f>COUNTIFS(#REF!,LT163,#REF!,1,#REF!,"&gt;="&amp;MI163,#REF!,"&lt;="&amp;MH163,#REF!,"="&amp;KZ163,#REF!,"="&amp;LA163,#REF!,"&lt;="&amp;ME163,#REF!,"&gt;="&amp;MF163)</f>
        <v/>
      </c>
      <c r="MW163" s="1">
        <f>COUNTIFS(#REF!,LT163,#REF!,0,#REF!,"&gt;="&amp;MI163,#REF!,"&lt;="&amp;MH163,#REF!,"="&amp;KZ163,#REF!,"="&amp;LA163,#REF!,"&lt;="&amp;ME163,#REF!,"&gt;="&amp;MF163)</f>
        <v/>
      </c>
      <c r="MX163" s="1">
        <f>COUNTIFS(#REF!,LT163,#REF!,1,#REF!,"&gt;="&amp;MC163,#REF!,"&lt;="&amp;MB163,#REF!,"&lt;="&amp;ME163,#REF!,"&gt;="&amp;MF163)</f>
        <v/>
      </c>
      <c r="MY163" s="1">
        <f>COUNTIFS(#REF!,LT163,#REF!,0,#REF!,"&gt;="&amp;MC163,#REF!,"&lt;="&amp;MB163,#REF!,"&lt;="&amp;ME163,#REF!,"&gt;="&amp;MF163)</f>
        <v/>
      </c>
      <c r="MZ163" s="1">
        <f>COUNTIFS(#REF!,LT163,#REF!,1,#REF!,"&lt;="&amp;ME163,#REF!,"&gt;="&amp;MF163,#REF!,"="&amp;KV163,#REF!,"="&amp;KX163)</f>
        <v/>
      </c>
      <c r="NA163" s="1">
        <f>COUNTIFS(#REF!,LT163,#REF!,0,#REF!,"&lt;="&amp;ME163,#REF!,"&gt;="&amp;MF163,#REF!,"="&amp;KV163,#REF!,"="&amp;KX163)</f>
        <v/>
      </c>
      <c r="NB163" s="1">
        <f>COUNTIFS(#REF!,LT163,#REF!,1,#REF!,"&lt;="&amp;ME163,#REF!,"&gt;="&amp;MF163,#REF!,"="&amp;KW163,#REF!,"="&amp;KY163)</f>
        <v/>
      </c>
      <c r="NC163" s="1">
        <f>COUNTIFS(#REF!,LT163,#REF!,0,#REF!,"&lt;="&amp;ME163,#REF!,"&gt;="&amp;MF163,#REF!,"="&amp;KW163,#REF!,"="&amp;KY163)</f>
        <v/>
      </c>
      <c r="ND163" s="1">
        <f>MP163+MR163+MT163+MV163+MX163+MZ163+NB163</f>
        <v/>
      </c>
      <c r="NE163" s="1">
        <f>MQ163+MS163+MU163+MW163+MY163+NA163+NC163</f>
        <v/>
      </c>
      <c r="NF163" s="1">
        <f>ND163+NE163</f>
        <v/>
      </c>
      <c r="NG163" s="33">
        <f>ND163/(ND163+NE163)</f>
        <v/>
      </c>
      <c r="NH163" s="3">
        <f>1/NG163</f>
        <v/>
      </c>
      <c r="NI163" s="1">
        <f>LH163</f>
        <v/>
      </c>
      <c r="NJ163" s="79">
        <f>((1-NG163)*(1/(NI163-1))*0.98-(NG163*1))</f>
        <v/>
      </c>
      <c r="NK163" s="34">
        <f>IF(LR163&lt;0.9,0,IF(AND(LR163&gt;1.1),0,1))</f>
        <v/>
      </c>
      <c r="NL163" s="34">
        <f>IF(LS163&lt;0.9,0,IF(AND(LS163&gt;1.1),0,1))</f>
        <v/>
      </c>
      <c r="NM163" s="32">
        <f>IF(NF163&gt;99,1,0)</f>
        <v/>
      </c>
      <c r="NN163" s="32">
        <f>IF(NJ163&gt;0.0799,1,0)</f>
        <v/>
      </c>
      <c r="NO163" s="32">
        <f>IF(NJ163&gt;NQ163,1,0)</f>
        <v/>
      </c>
      <c r="NP163" s="32">
        <f>NM163+NN163+NO163+NK163+NL163</f>
        <v/>
      </c>
      <c r="NQ163" s="79">
        <f>(((100*NG163)*(NI163-1)*0.98)-((1-NG163)*100))/100</f>
        <v/>
      </c>
      <c r="NR163" s="34">
        <f>IF(LR163&lt;0.9,0,IF(AND(LR163&gt;1.1),0,1))</f>
        <v/>
      </c>
      <c r="NS163" s="34">
        <f>IF(LS163&lt;0.9,0,IF(AND(LS163&gt;1.1),0,1))</f>
        <v/>
      </c>
      <c r="NT163" s="32">
        <f>IF(NF163&gt;99,1,0)</f>
        <v/>
      </c>
      <c r="NU163" s="32">
        <f>IF(NQ163&gt;0.0799,1,0)</f>
        <v/>
      </c>
      <c r="NV163" s="32">
        <f>IF(NQ163&gt;NJ163,1,0)</f>
        <v/>
      </c>
      <c r="NW163" s="32">
        <f>NT163+NU163+NV163+NR163+NS163</f>
        <v/>
      </c>
      <c r="NX163">
        <f>IF(NP163=5,"LayHome1-0",IF(AND(NW163=5),"BackHome1-0",""))</f>
        <v/>
      </c>
      <c r="NY163">
        <f>IF(NP163=5,KN163,IF(AND(NW163=5),KN163,""))</f>
        <v/>
      </c>
      <c r="NZ163">
        <f>IF(NP163=5,"Match Odds",IF(AND(NW163=5),"Match Odds",""))</f>
        <v/>
      </c>
      <c r="OA163">
        <f>IF(NP163=5,KP163,IF(AND(NW163=5),KP163,""))</f>
        <v/>
      </c>
      <c r="OB163">
        <f>IF(NP163=5,"MATCH_ODDS",IF(AND(NW163=5),"MATCH_ODDS",""))</f>
        <v/>
      </c>
      <c r="OC163">
        <f>IF(NP163=5,"LAY",IF(AND(NW163=5),"BACK",""))</f>
        <v/>
      </c>
    </row>
    <row r="164" ht="16.5" customHeight="1" thickBot="1" thickTop="1">
      <c r="A164" s="2" t="n"/>
      <c r="KN164" s="1">
        <f>IF(INDEX(#REF!,MATCH('HT 1-0'!D164,#REF!,0))=INDEX(#REF!,MATCH('HT 1-0'!D164,#REF!,0)),INDEX(#REF!,MATCH('HT 1-0'!D164,#REF!,0)),"ERROR")</f>
        <v/>
      </c>
      <c r="KO164" s="1">
        <f>IF(INDEX(#REF!,MATCH('HT 1-0'!E164,#REF!,0))=INDEX(#REF!,MATCH('HT 1-0'!E164,#REF!,0)),INDEX(#REF!,MATCH('HT 1-0'!E164,#REF!,0)),"ERROR")</f>
        <v/>
      </c>
      <c r="KP164" s="1">
        <f>KN164&amp;" v "&amp;KO164</f>
        <v/>
      </c>
      <c r="KQ164">
        <f>B164&amp;"_"&amp;C164</f>
        <v/>
      </c>
      <c r="KR164" s="1">
        <f>IF((HW164/KK164)&lt;0.335,"G",IF((HW164/KK164)&gt;0.67,"R","A"))</f>
        <v/>
      </c>
      <c r="KS164" s="1">
        <f>IF((HX164/KK164)&lt;0.335,"G",IF((HX164/KK164)&gt;0.67,"R","A"))</f>
        <v/>
      </c>
      <c r="KT164" s="1">
        <f>IF((IH164/KK164)&lt;0.335,"G",IF((IH164/KK164)&gt;0.67,"R","A"))</f>
        <v/>
      </c>
      <c r="KU164" s="1">
        <f>IF((II164/KK164)&lt;0.335,"G",IF((II164/KK164)&gt;0.67,"R","A"))</f>
        <v/>
      </c>
      <c r="KV164" s="1">
        <f>IF((HZ164/KK164)&lt;0.335,"G",IF((HZ164/KK164)&gt;0.67,"R","A"))</f>
        <v/>
      </c>
      <c r="KW164" s="1">
        <f>IF((HY164/KK164)&lt;0.335,"G",IF((HY164/KK164)&gt;0.67,"R","A"))</f>
        <v/>
      </c>
      <c r="KX164" s="1">
        <f>IF((IK164/KK164)&lt;0.335,"G",IF((IK164/KK164)&gt;0.67,"R","A"))</f>
        <v/>
      </c>
      <c r="KY164" s="1">
        <f>IF((IJ164/KK164)&lt;0.335,"G",IF((IJ164/KK164)&gt;0.67,"R","A"))</f>
        <v/>
      </c>
      <c r="KZ164" s="1">
        <f>IF((HQ164/KK164)&lt;0.335,"G",IF((HQ164/KK164)&gt;0.67,"R","A"))</f>
        <v/>
      </c>
      <c r="LA164" s="1">
        <f>IF((IB164/KK164)&lt;0.335,"G",IF((IB164/KK164)&gt;0.67,"R","A"))</f>
        <v/>
      </c>
      <c r="LB164">
        <f>IF(LQ164="1-0",INDEX(Scrape!#REF!,MATCH('HT 1-0'!KP164,Scrape!$B:$B,0)),"")</f>
        <v/>
      </c>
      <c r="LC164">
        <f>IF(LQ164="1-0",INDEX(Scrape!$A:$A,MATCH('HT 1-0'!KP164,Scrape!$B:$B,0)),"")</f>
        <v/>
      </c>
      <c r="LD164">
        <f>IF(LQ164="1-0",INDEX(Scrape!$B:$B,MATCH('HT 1-0'!KP164,Scrape!$B:$B,0)),"")</f>
        <v/>
      </c>
      <c r="LE164">
        <f>IF(LQ164="1-0",INDEX(Scrape!$C:$C,MATCH('HT 1-0'!KP164,Scrape!$B:$B,0)),"")</f>
        <v/>
      </c>
      <c r="LF164">
        <f>IF(LQ164="1-0",INDEX(Scrape!$D:$D,MATCH('HT 1-0'!KP164,Scrape!$B:$B,0)),"")</f>
        <v/>
      </c>
      <c r="LG164">
        <f>IF(LQ164="1-0",INDEX(Scrape!$E:$E,MATCH('HT 1-0'!KP164,Scrape!$B:$B,0)),"")</f>
        <v/>
      </c>
      <c r="LH164">
        <f>IF(LQ164="1-0",INDEX(Scrape!$F:$F,MATCH('HT 1-0'!KP164,Scrape!$B:$B,0)),"")</f>
        <v/>
      </c>
      <c r="LI164">
        <f>IF(LQ164="1-0",INDEX(Scrape!$G:$G,MATCH('HT 1-0'!KP164,Scrape!$B:$B,0)),"")</f>
        <v/>
      </c>
      <c r="LJ164">
        <f>IF(LQ164="1-0",INDEX(Scrape!$H:$H,MATCH('HT 1-0'!KP164,Scrape!$B:$B,0)),"")</f>
        <v/>
      </c>
      <c r="LK164">
        <f>IF(LQ164="1-0",INDEX(Scrape!$I:$I,MATCH('HT 1-0'!KP164,Scrape!$B:$B,0)),"")</f>
        <v/>
      </c>
      <c r="LL164">
        <f>IF(LQ164="1-0",INDEX(Scrape!$J:$J,MATCH('HT 1-0'!KP164,Scrape!$B:$B,0)),"")</f>
        <v/>
      </c>
      <c r="LM164">
        <f>IF(LQ164="1-0",INDEX(Scrape!$K:$K,MATCH('HT 1-0'!KP164,Scrape!$B:$B,0)),"")</f>
        <v/>
      </c>
      <c r="LN164">
        <f>IF(LQ164="1-0",INDEX(Scrape!$L:$L,MATCH('HT 1-0'!KP164,Scrape!$B:$B,0)),"")</f>
        <v/>
      </c>
      <c r="LO164">
        <f>IF(LQ164="1-0",INDEX(Scrape!$M:$M,MATCH('HT 1-0'!KP164,Scrape!$B:$B,0)),"")</f>
        <v/>
      </c>
      <c r="LP164">
        <f>IF(LQ164="1-0",INDEX(Scrape!$N:$N,MATCH('HT 1-0'!KP164,Scrape!$B:$B,0)),"")</f>
        <v/>
      </c>
      <c r="LQ164">
        <f>INDEX(Scrape!$O:$O,MATCH('HT 1-0'!KP164,Scrape!$B:$B,0))</f>
        <v/>
      </c>
      <c r="LR164">
        <f>(1/LJ164)+(1/LI164)+(1/LH164)</f>
        <v/>
      </c>
      <c r="LS164">
        <f>(1/LG164)+(1/LF164)+(1/LE164)</f>
        <v/>
      </c>
      <c r="LT164" s="8">
        <f>IF(INDEX(#REF!,MATCH(KQ164,#REF!,0))=INDEX(#REF!,MATCH(KQ164,#REF!,0)),INDEX(#REF!,MATCH(KQ164,#REF!,0)),"ERROR")</f>
        <v/>
      </c>
      <c r="LU164" s="4">
        <f>IF(KR164="G",2,IF(KR164="R",0.5,IF(KR164="A",1)))</f>
        <v/>
      </c>
      <c r="LV164" s="4">
        <f>IF(KS164="G",0.5,IF(KS164="R",2,IF(KS164="A",1)))</f>
        <v/>
      </c>
      <c r="LW164" s="4">
        <f>IF(KT164="G",2,IF(KT164="R",0.5,IF(KT164="A",1)))</f>
        <v/>
      </c>
      <c r="LX164" s="4">
        <f>IF(KU164="G",0.5,IF(KU164="R",2,IF(KU164="A",1)))</f>
        <v/>
      </c>
      <c r="LY164" s="7">
        <f>(LK164*(LU164+LX164)+(LL164*(LU164+LX164)))</f>
        <v/>
      </c>
      <c r="LZ164" s="7">
        <f>(LN164*(LV164+LW164)+(LO164*(LV164+LW164)))</f>
        <v/>
      </c>
      <c r="MA164" s="11">
        <f>LY164-LZ164</f>
        <v/>
      </c>
      <c r="MB164" s="5">
        <f>MA164+2</f>
        <v/>
      </c>
      <c r="MC164" s="6">
        <f>MA164-2</f>
        <v/>
      </c>
      <c r="MD164" s="4">
        <f>LE164</f>
        <v/>
      </c>
      <c r="ME164" s="9">
        <f>IF(MD164=0,1000,MD164+0.75)</f>
        <v/>
      </c>
      <c r="MF164" s="10">
        <f>IF(MD164=0,0,MD164-0.75)</f>
        <v/>
      </c>
      <c r="MG164" s="4">
        <f>((LM164*(LU164+LX164))-((LP164*(LV164+LW164))))</f>
        <v/>
      </c>
      <c r="MH164" s="9">
        <f>MG164*1.2</f>
        <v/>
      </c>
      <c r="MI164" s="10">
        <f>MG164*0.8</f>
        <v/>
      </c>
      <c r="MJ164">
        <f>IFERROR(NX164,"")</f>
        <v/>
      </c>
      <c r="MK164">
        <f>IFERROR(NY164,"")</f>
        <v/>
      </c>
      <c r="ML164">
        <f>IFERROR(NZ164,"")</f>
        <v/>
      </c>
      <c r="MM164">
        <f>IFERROR(OA164,"")</f>
        <v/>
      </c>
      <c r="MN164">
        <f>IFERROR(OB164,"")</f>
        <v/>
      </c>
      <c r="MO164">
        <f>IFERROR(OC164,"")</f>
        <v/>
      </c>
      <c r="MP164" s="1">
        <f>COUNTIFS(#REF!,LT164,#REF!,1,#REF!,"&gt;="&amp;MC164,#REF!,"&lt;="&amp;MB164,#REF!,"&lt;="&amp;ME164,#REF!,"&gt;="&amp;MF164,#REF!,"="&amp;KV164,#REF!,"="&amp;KX164)</f>
        <v/>
      </c>
      <c r="MQ164" s="1">
        <f>COUNTIFS(#REF!,LT164,#REF!,0,#REF!,"&gt;="&amp;MC164,#REF!,"&lt;="&amp;MB164,#REF!,"&lt;="&amp;ME164,#REF!,"&gt;="&amp;MF164,#REF!,"="&amp;KV164,#REF!,"="&amp;KX164)</f>
        <v/>
      </c>
      <c r="MR164" s="1">
        <f>COUNTIFS(#REF!,LT164,#REF!,1,#REF!,"&gt;="&amp;MC164,#REF!,"&lt;="&amp;MB164,#REF!,"&lt;="&amp;ME164,#REF!,"&gt;="&amp;MF164,#REF!,"="&amp;KW164,#REF!,"="&amp;KY164)</f>
        <v/>
      </c>
      <c r="MS164" s="1">
        <f>COUNTIFS(#REF!,LT164,#REF!,0,#REF!,"&gt;="&amp;MC164,#REF!,"&lt;="&amp;MB164,#REF!,"&lt;="&amp;ME164,#REF!,"&gt;="&amp;MF164,#REF!,"="&amp;KW164,#REF!,"="&amp;KY164)</f>
        <v/>
      </c>
      <c r="MT164" s="1">
        <f>COUNTIFS(#REF!,LT164,#REF!,1,#REF!,"&gt;="&amp;MI164,#REF!,"&lt;="&amp;MH164,#REF!,"&lt;="&amp;ME164,#REF!,"&gt;="&amp;MF164)</f>
        <v/>
      </c>
      <c r="MU164" s="1">
        <f>COUNTIFS(#REF!,LT164,#REF!,0,#REF!,"&gt;="&amp;MI164,#REF!,"&lt;="&amp;MH164,#REF!,"&lt;="&amp;ME164,#REF!,"&gt;="&amp;MF164)</f>
        <v/>
      </c>
      <c r="MV164" s="1">
        <f>COUNTIFS(#REF!,LT164,#REF!,1,#REF!,"&gt;="&amp;MI164,#REF!,"&lt;="&amp;MH164,#REF!,"="&amp;KZ164,#REF!,"="&amp;LA164,#REF!,"&lt;="&amp;ME164,#REF!,"&gt;="&amp;MF164)</f>
        <v/>
      </c>
      <c r="MW164" s="1">
        <f>COUNTIFS(#REF!,LT164,#REF!,0,#REF!,"&gt;="&amp;MI164,#REF!,"&lt;="&amp;MH164,#REF!,"="&amp;KZ164,#REF!,"="&amp;LA164,#REF!,"&lt;="&amp;ME164,#REF!,"&gt;="&amp;MF164)</f>
        <v/>
      </c>
      <c r="MX164" s="1">
        <f>COUNTIFS(#REF!,LT164,#REF!,1,#REF!,"&gt;="&amp;MC164,#REF!,"&lt;="&amp;MB164,#REF!,"&lt;="&amp;ME164,#REF!,"&gt;="&amp;MF164)</f>
        <v/>
      </c>
      <c r="MY164" s="1">
        <f>COUNTIFS(#REF!,LT164,#REF!,0,#REF!,"&gt;="&amp;MC164,#REF!,"&lt;="&amp;MB164,#REF!,"&lt;="&amp;ME164,#REF!,"&gt;="&amp;MF164)</f>
        <v/>
      </c>
      <c r="MZ164" s="1">
        <f>COUNTIFS(#REF!,LT164,#REF!,1,#REF!,"&lt;="&amp;ME164,#REF!,"&gt;="&amp;MF164,#REF!,"="&amp;KV164,#REF!,"="&amp;KX164)</f>
        <v/>
      </c>
      <c r="NA164" s="1">
        <f>COUNTIFS(#REF!,LT164,#REF!,0,#REF!,"&lt;="&amp;ME164,#REF!,"&gt;="&amp;MF164,#REF!,"="&amp;KV164,#REF!,"="&amp;KX164)</f>
        <v/>
      </c>
      <c r="NB164" s="1">
        <f>COUNTIFS(#REF!,LT164,#REF!,1,#REF!,"&lt;="&amp;ME164,#REF!,"&gt;="&amp;MF164,#REF!,"="&amp;KW164,#REF!,"="&amp;KY164)</f>
        <v/>
      </c>
      <c r="NC164" s="1">
        <f>COUNTIFS(#REF!,LT164,#REF!,0,#REF!,"&lt;="&amp;ME164,#REF!,"&gt;="&amp;MF164,#REF!,"="&amp;KW164,#REF!,"="&amp;KY164)</f>
        <v/>
      </c>
      <c r="ND164" s="1">
        <f>MP164+MR164+MT164+MV164+MX164+MZ164+NB164</f>
        <v/>
      </c>
      <c r="NE164" s="1">
        <f>MQ164+MS164+MU164+MW164+MY164+NA164+NC164</f>
        <v/>
      </c>
      <c r="NF164" s="1">
        <f>ND164+NE164</f>
        <v/>
      </c>
      <c r="NG164" s="33">
        <f>ND164/(ND164+NE164)</f>
        <v/>
      </c>
      <c r="NH164" s="3">
        <f>1/NG164</f>
        <v/>
      </c>
      <c r="NI164" s="1">
        <f>LH164</f>
        <v/>
      </c>
      <c r="NJ164" s="79">
        <f>((1-NG164)*(1/(NI164-1))*0.98-(NG164*1))</f>
        <v/>
      </c>
      <c r="NK164" s="34">
        <f>IF(LR164&lt;0.9,0,IF(AND(LR164&gt;1.1),0,1))</f>
        <v/>
      </c>
      <c r="NL164" s="34">
        <f>IF(LS164&lt;0.9,0,IF(AND(LS164&gt;1.1),0,1))</f>
        <v/>
      </c>
      <c r="NM164" s="32">
        <f>IF(NF164&gt;99,1,0)</f>
        <v/>
      </c>
      <c r="NN164" s="32">
        <f>IF(NJ164&gt;0.0799,1,0)</f>
        <v/>
      </c>
      <c r="NO164" s="32">
        <f>IF(NJ164&gt;NQ164,1,0)</f>
        <v/>
      </c>
      <c r="NP164" s="32">
        <f>NM164+NN164+NO164+NK164+NL164</f>
        <v/>
      </c>
      <c r="NQ164" s="79">
        <f>(((100*NG164)*(NI164-1)*0.98)-((1-NG164)*100))/100</f>
        <v/>
      </c>
      <c r="NR164" s="34">
        <f>IF(LR164&lt;0.9,0,IF(AND(LR164&gt;1.1),0,1))</f>
        <v/>
      </c>
      <c r="NS164" s="34">
        <f>IF(LS164&lt;0.9,0,IF(AND(LS164&gt;1.1),0,1))</f>
        <v/>
      </c>
      <c r="NT164" s="32">
        <f>IF(NF164&gt;99,1,0)</f>
        <v/>
      </c>
      <c r="NU164" s="32">
        <f>IF(NQ164&gt;0.0799,1,0)</f>
        <v/>
      </c>
      <c r="NV164" s="32">
        <f>IF(NQ164&gt;NJ164,1,0)</f>
        <v/>
      </c>
      <c r="NW164" s="32">
        <f>NT164+NU164+NV164+NR164+NS164</f>
        <v/>
      </c>
      <c r="NX164">
        <f>IF(NP164=5,"LayHome1-0",IF(AND(NW164=5),"BackHome1-0",""))</f>
        <v/>
      </c>
      <c r="NY164">
        <f>IF(NP164=5,KN164,IF(AND(NW164=5),KN164,""))</f>
        <v/>
      </c>
      <c r="NZ164">
        <f>IF(NP164=5,"Match Odds",IF(AND(NW164=5),"Match Odds",""))</f>
        <v/>
      </c>
      <c r="OA164">
        <f>IF(NP164=5,KP164,IF(AND(NW164=5),KP164,""))</f>
        <v/>
      </c>
      <c r="OB164">
        <f>IF(NP164=5,"MATCH_ODDS",IF(AND(NW164=5),"MATCH_ODDS",""))</f>
        <v/>
      </c>
      <c r="OC164">
        <f>IF(NP164=5,"LAY",IF(AND(NW164=5),"BACK",""))</f>
        <v/>
      </c>
    </row>
    <row r="165" ht="16.5" customHeight="1" thickBot="1" thickTop="1">
      <c r="A165" s="2" t="n"/>
      <c r="KN165" s="1">
        <f>IF(INDEX(#REF!,MATCH('HT 1-0'!D165,#REF!,0))=INDEX(#REF!,MATCH('HT 1-0'!D165,#REF!,0)),INDEX(#REF!,MATCH('HT 1-0'!D165,#REF!,0)),"ERROR")</f>
        <v/>
      </c>
      <c r="KO165" s="1">
        <f>IF(INDEX(#REF!,MATCH('HT 1-0'!E165,#REF!,0))=INDEX(#REF!,MATCH('HT 1-0'!E165,#REF!,0)),INDEX(#REF!,MATCH('HT 1-0'!E165,#REF!,0)),"ERROR")</f>
        <v/>
      </c>
      <c r="KP165" s="1">
        <f>KN165&amp;" v "&amp;KO165</f>
        <v/>
      </c>
      <c r="KQ165">
        <f>B165&amp;"_"&amp;C165</f>
        <v/>
      </c>
      <c r="KR165" s="1">
        <f>IF((HW165/KK165)&lt;0.335,"G",IF((HW165/KK165)&gt;0.67,"R","A"))</f>
        <v/>
      </c>
      <c r="KS165" s="1">
        <f>IF((HX165/KK165)&lt;0.335,"G",IF((HX165/KK165)&gt;0.67,"R","A"))</f>
        <v/>
      </c>
      <c r="KT165" s="1">
        <f>IF((IH165/KK165)&lt;0.335,"G",IF((IH165/KK165)&gt;0.67,"R","A"))</f>
        <v/>
      </c>
      <c r="KU165" s="1">
        <f>IF((II165/KK165)&lt;0.335,"G",IF((II165/KK165)&gt;0.67,"R","A"))</f>
        <v/>
      </c>
      <c r="KV165" s="1">
        <f>IF((HZ165/KK165)&lt;0.335,"G",IF((HZ165/KK165)&gt;0.67,"R","A"))</f>
        <v/>
      </c>
      <c r="KW165" s="1">
        <f>IF((HY165/KK165)&lt;0.335,"G",IF((HY165/KK165)&gt;0.67,"R","A"))</f>
        <v/>
      </c>
      <c r="KX165" s="1">
        <f>IF((IK165/KK165)&lt;0.335,"G",IF((IK165/KK165)&gt;0.67,"R","A"))</f>
        <v/>
      </c>
      <c r="KY165" s="1">
        <f>IF((IJ165/KK165)&lt;0.335,"G",IF((IJ165/KK165)&gt;0.67,"R","A"))</f>
        <v/>
      </c>
      <c r="KZ165" s="1">
        <f>IF((HQ165/KK165)&lt;0.335,"G",IF((HQ165/KK165)&gt;0.67,"R","A"))</f>
        <v/>
      </c>
      <c r="LA165" s="1">
        <f>IF((IB165/KK165)&lt;0.335,"G",IF((IB165/KK165)&gt;0.67,"R","A"))</f>
        <v/>
      </c>
      <c r="LB165">
        <f>IF(LQ165="1-0",INDEX(Scrape!#REF!,MATCH('HT 1-0'!KP165,Scrape!$B:$B,0)),"")</f>
        <v/>
      </c>
      <c r="LC165">
        <f>IF(LQ165="1-0",INDEX(Scrape!$A:$A,MATCH('HT 1-0'!KP165,Scrape!$B:$B,0)),"")</f>
        <v/>
      </c>
      <c r="LD165">
        <f>IF(LQ165="1-0",INDEX(Scrape!$B:$B,MATCH('HT 1-0'!KP165,Scrape!$B:$B,0)),"")</f>
        <v/>
      </c>
      <c r="LE165">
        <f>IF(LQ165="1-0",INDEX(Scrape!$C:$C,MATCH('HT 1-0'!KP165,Scrape!$B:$B,0)),"")</f>
        <v/>
      </c>
      <c r="LF165">
        <f>IF(LQ165="1-0",INDEX(Scrape!$D:$D,MATCH('HT 1-0'!KP165,Scrape!$B:$B,0)),"")</f>
        <v/>
      </c>
      <c r="LG165">
        <f>IF(LQ165="1-0",INDEX(Scrape!$E:$E,MATCH('HT 1-0'!KP165,Scrape!$B:$B,0)),"")</f>
        <v/>
      </c>
      <c r="LH165">
        <f>IF(LQ165="1-0",INDEX(Scrape!$F:$F,MATCH('HT 1-0'!KP165,Scrape!$B:$B,0)),"")</f>
        <v/>
      </c>
      <c r="LI165">
        <f>IF(LQ165="1-0",INDEX(Scrape!$G:$G,MATCH('HT 1-0'!KP165,Scrape!$B:$B,0)),"")</f>
        <v/>
      </c>
      <c r="LJ165">
        <f>IF(LQ165="1-0",INDEX(Scrape!$H:$H,MATCH('HT 1-0'!KP165,Scrape!$B:$B,0)),"")</f>
        <v/>
      </c>
      <c r="LK165">
        <f>IF(LQ165="1-0",INDEX(Scrape!$I:$I,MATCH('HT 1-0'!KP165,Scrape!$B:$B,0)),"")</f>
        <v/>
      </c>
      <c r="LL165">
        <f>IF(LQ165="1-0",INDEX(Scrape!$J:$J,MATCH('HT 1-0'!KP165,Scrape!$B:$B,0)),"")</f>
        <v/>
      </c>
      <c r="LM165">
        <f>IF(LQ165="1-0",INDEX(Scrape!$K:$K,MATCH('HT 1-0'!KP165,Scrape!$B:$B,0)),"")</f>
        <v/>
      </c>
      <c r="LN165">
        <f>IF(LQ165="1-0",INDEX(Scrape!$L:$L,MATCH('HT 1-0'!KP165,Scrape!$B:$B,0)),"")</f>
        <v/>
      </c>
      <c r="LO165">
        <f>IF(LQ165="1-0",INDEX(Scrape!$M:$M,MATCH('HT 1-0'!KP165,Scrape!$B:$B,0)),"")</f>
        <v/>
      </c>
      <c r="LP165">
        <f>IF(LQ165="1-0",INDEX(Scrape!$N:$N,MATCH('HT 1-0'!KP165,Scrape!$B:$B,0)),"")</f>
        <v/>
      </c>
      <c r="LQ165">
        <f>INDEX(Scrape!$O:$O,MATCH('HT 1-0'!KP165,Scrape!$B:$B,0))</f>
        <v/>
      </c>
      <c r="LR165">
        <f>(1/LJ165)+(1/LI165)+(1/LH165)</f>
        <v/>
      </c>
      <c r="LS165">
        <f>(1/LG165)+(1/LF165)+(1/LE165)</f>
        <v/>
      </c>
      <c r="LT165" s="8">
        <f>IF(INDEX(#REF!,MATCH(KQ165,#REF!,0))=INDEX(#REF!,MATCH(KQ165,#REF!,0)),INDEX(#REF!,MATCH(KQ165,#REF!,0)),"ERROR")</f>
        <v/>
      </c>
      <c r="LU165" s="4">
        <f>IF(KR165="G",2,IF(KR165="R",0.5,IF(KR165="A",1)))</f>
        <v/>
      </c>
      <c r="LV165" s="4">
        <f>IF(KS165="G",0.5,IF(KS165="R",2,IF(KS165="A",1)))</f>
        <v/>
      </c>
      <c r="LW165" s="4">
        <f>IF(KT165="G",2,IF(KT165="R",0.5,IF(KT165="A",1)))</f>
        <v/>
      </c>
      <c r="LX165" s="4">
        <f>IF(KU165="G",0.5,IF(KU165="R",2,IF(KU165="A",1)))</f>
        <v/>
      </c>
      <c r="LY165" s="7">
        <f>(LK165*(LU165+LX165)+(LL165*(LU165+LX165)))</f>
        <v/>
      </c>
      <c r="LZ165" s="7">
        <f>(LN165*(LV165+LW165)+(LO165*(LV165+LW165)))</f>
        <v/>
      </c>
      <c r="MA165" s="11">
        <f>LY165-LZ165</f>
        <v/>
      </c>
      <c r="MB165" s="5">
        <f>MA165+2</f>
        <v/>
      </c>
      <c r="MC165" s="6">
        <f>MA165-2</f>
        <v/>
      </c>
      <c r="MD165" s="4">
        <f>LE165</f>
        <v/>
      </c>
      <c r="ME165" s="9">
        <f>IF(MD165=0,1000,MD165+0.75)</f>
        <v/>
      </c>
      <c r="MF165" s="10">
        <f>IF(MD165=0,0,MD165-0.75)</f>
        <v/>
      </c>
      <c r="MG165" s="4">
        <f>((LM165*(LU165+LX165))-((LP165*(LV165+LW165))))</f>
        <v/>
      </c>
      <c r="MH165" s="9">
        <f>MG165*1.2</f>
        <v/>
      </c>
      <c r="MI165" s="10">
        <f>MG165*0.8</f>
        <v/>
      </c>
      <c r="MJ165">
        <f>IFERROR(NX165,"")</f>
        <v/>
      </c>
      <c r="MK165">
        <f>IFERROR(NY165,"")</f>
        <v/>
      </c>
      <c r="ML165">
        <f>IFERROR(NZ165,"")</f>
        <v/>
      </c>
      <c r="MM165">
        <f>IFERROR(OA165,"")</f>
        <v/>
      </c>
      <c r="MN165">
        <f>IFERROR(OB165,"")</f>
        <v/>
      </c>
      <c r="MO165">
        <f>IFERROR(OC165,"")</f>
        <v/>
      </c>
      <c r="MP165" s="1">
        <f>COUNTIFS(#REF!,LT165,#REF!,1,#REF!,"&gt;="&amp;MC165,#REF!,"&lt;="&amp;MB165,#REF!,"&lt;="&amp;ME165,#REF!,"&gt;="&amp;MF165,#REF!,"="&amp;KV165,#REF!,"="&amp;KX165)</f>
        <v/>
      </c>
      <c r="MQ165" s="1">
        <f>COUNTIFS(#REF!,LT165,#REF!,0,#REF!,"&gt;="&amp;MC165,#REF!,"&lt;="&amp;MB165,#REF!,"&lt;="&amp;ME165,#REF!,"&gt;="&amp;MF165,#REF!,"="&amp;KV165,#REF!,"="&amp;KX165)</f>
        <v/>
      </c>
      <c r="MR165" s="1">
        <f>COUNTIFS(#REF!,LT165,#REF!,1,#REF!,"&gt;="&amp;MC165,#REF!,"&lt;="&amp;MB165,#REF!,"&lt;="&amp;ME165,#REF!,"&gt;="&amp;MF165,#REF!,"="&amp;KW165,#REF!,"="&amp;KY165)</f>
        <v/>
      </c>
      <c r="MS165" s="1">
        <f>COUNTIFS(#REF!,LT165,#REF!,0,#REF!,"&gt;="&amp;MC165,#REF!,"&lt;="&amp;MB165,#REF!,"&lt;="&amp;ME165,#REF!,"&gt;="&amp;MF165,#REF!,"="&amp;KW165,#REF!,"="&amp;KY165)</f>
        <v/>
      </c>
      <c r="MT165" s="1">
        <f>COUNTIFS(#REF!,LT165,#REF!,1,#REF!,"&gt;="&amp;MI165,#REF!,"&lt;="&amp;MH165,#REF!,"&lt;="&amp;ME165,#REF!,"&gt;="&amp;MF165)</f>
        <v/>
      </c>
      <c r="MU165" s="1">
        <f>COUNTIFS(#REF!,LT165,#REF!,0,#REF!,"&gt;="&amp;MI165,#REF!,"&lt;="&amp;MH165,#REF!,"&lt;="&amp;ME165,#REF!,"&gt;="&amp;MF165)</f>
        <v/>
      </c>
      <c r="MV165" s="1">
        <f>COUNTIFS(#REF!,LT165,#REF!,1,#REF!,"&gt;="&amp;MI165,#REF!,"&lt;="&amp;MH165,#REF!,"="&amp;KZ165,#REF!,"="&amp;LA165,#REF!,"&lt;="&amp;ME165,#REF!,"&gt;="&amp;MF165)</f>
        <v/>
      </c>
      <c r="MW165" s="1">
        <f>COUNTIFS(#REF!,LT165,#REF!,0,#REF!,"&gt;="&amp;MI165,#REF!,"&lt;="&amp;MH165,#REF!,"="&amp;KZ165,#REF!,"="&amp;LA165,#REF!,"&lt;="&amp;ME165,#REF!,"&gt;="&amp;MF165)</f>
        <v/>
      </c>
      <c r="MX165" s="1">
        <f>COUNTIFS(#REF!,LT165,#REF!,1,#REF!,"&gt;="&amp;MC165,#REF!,"&lt;="&amp;MB165,#REF!,"&lt;="&amp;ME165,#REF!,"&gt;="&amp;MF165)</f>
        <v/>
      </c>
      <c r="MY165" s="1">
        <f>COUNTIFS(#REF!,LT165,#REF!,0,#REF!,"&gt;="&amp;MC165,#REF!,"&lt;="&amp;MB165,#REF!,"&lt;="&amp;ME165,#REF!,"&gt;="&amp;MF165)</f>
        <v/>
      </c>
      <c r="MZ165" s="1">
        <f>COUNTIFS(#REF!,LT165,#REF!,1,#REF!,"&lt;="&amp;ME165,#REF!,"&gt;="&amp;MF165,#REF!,"="&amp;KV165,#REF!,"="&amp;KX165)</f>
        <v/>
      </c>
      <c r="NA165" s="1">
        <f>COUNTIFS(#REF!,LT165,#REF!,0,#REF!,"&lt;="&amp;ME165,#REF!,"&gt;="&amp;MF165,#REF!,"="&amp;KV165,#REF!,"="&amp;KX165)</f>
        <v/>
      </c>
      <c r="NB165" s="1">
        <f>COUNTIFS(#REF!,LT165,#REF!,1,#REF!,"&lt;="&amp;ME165,#REF!,"&gt;="&amp;MF165,#REF!,"="&amp;KW165,#REF!,"="&amp;KY165)</f>
        <v/>
      </c>
      <c r="NC165" s="1">
        <f>COUNTIFS(#REF!,LT165,#REF!,0,#REF!,"&lt;="&amp;ME165,#REF!,"&gt;="&amp;MF165,#REF!,"="&amp;KW165,#REF!,"="&amp;KY165)</f>
        <v/>
      </c>
      <c r="ND165" s="1">
        <f>MP165+MR165+MT165+MV165+MX165+MZ165+NB165</f>
        <v/>
      </c>
      <c r="NE165" s="1">
        <f>MQ165+MS165+MU165+MW165+MY165+NA165+NC165</f>
        <v/>
      </c>
      <c r="NF165" s="1">
        <f>ND165+NE165</f>
        <v/>
      </c>
      <c r="NG165" s="33">
        <f>ND165/(ND165+NE165)</f>
        <v/>
      </c>
      <c r="NH165" s="3">
        <f>1/NG165</f>
        <v/>
      </c>
      <c r="NI165" s="1">
        <f>LH165</f>
        <v/>
      </c>
      <c r="NJ165" s="79">
        <f>((1-NG165)*(1/(NI165-1))*0.98-(NG165*1))</f>
        <v/>
      </c>
      <c r="NK165" s="34">
        <f>IF(LR165&lt;0.9,0,IF(AND(LR165&gt;1.1),0,1))</f>
        <v/>
      </c>
      <c r="NL165" s="34">
        <f>IF(LS165&lt;0.9,0,IF(AND(LS165&gt;1.1),0,1))</f>
        <v/>
      </c>
      <c r="NM165" s="32">
        <f>IF(NF165&gt;99,1,0)</f>
        <v/>
      </c>
      <c r="NN165" s="32">
        <f>IF(NJ165&gt;0.0799,1,0)</f>
        <v/>
      </c>
      <c r="NO165" s="32">
        <f>IF(NJ165&gt;NQ165,1,0)</f>
        <v/>
      </c>
      <c r="NP165" s="32">
        <f>NM165+NN165+NO165+NK165+NL165</f>
        <v/>
      </c>
      <c r="NQ165" s="79">
        <f>(((100*NG165)*(NI165-1)*0.98)-((1-NG165)*100))/100</f>
        <v/>
      </c>
      <c r="NR165" s="34">
        <f>IF(LR165&lt;0.9,0,IF(AND(LR165&gt;1.1),0,1))</f>
        <v/>
      </c>
      <c r="NS165" s="34">
        <f>IF(LS165&lt;0.9,0,IF(AND(LS165&gt;1.1),0,1))</f>
        <v/>
      </c>
      <c r="NT165" s="32">
        <f>IF(NF165&gt;99,1,0)</f>
        <v/>
      </c>
      <c r="NU165" s="32">
        <f>IF(NQ165&gt;0.0799,1,0)</f>
        <v/>
      </c>
      <c r="NV165" s="32">
        <f>IF(NQ165&gt;NJ165,1,0)</f>
        <v/>
      </c>
      <c r="NW165" s="32">
        <f>NT165+NU165+NV165+NR165+NS165</f>
        <v/>
      </c>
      <c r="NX165">
        <f>IF(NP165=5,"LayHome1-0",IF(AND(NW165=5),"BackHome1-0",""))</f>
        <v/>
      </c>
      <c r="NY165">
        <f>IF(NP165=5,KN165,IF(AND(NW165=5),KN165,""))</f>
        <v/>
      </c>
      <c r="NZ165">
        <f>IF(NP165=5,"Match Odds",IF(AND(NW165=5),"Match Odds",""))</f>
        <v/>
      </c>
      <c r="OA165">
        <f>IF(NP165=5,KP165,IF(AND(NW165=5),KP165,""))</f>
        <v/>
      </c>
      <c r="OB165">
        <f>IF(NP165=5,"MATCH_ODDS",IF(AND(NW165=5),"MATCH_ODDS",""))</f>
        <v/>
      </c>
      <c r="OC165">
        <f>IF(NP165=5,"LAY",IF(AND(NW165=5),"BACK",""))</f>
        <v/>
      </c>
    </row>
    <row r="166" ht="16.5" customHeight="1" thickBot="1" thickTop="1">
      <c r="A166" s="2" t="n"/>
      <c r="KN166" s="1">
        <f>IF(INDEX(#REF!,MATCH('HT 1-0'!D166,#REF!,0))=INDEX(#REF!,MATCH('HT 1-0'!D166,#REF!,0)),INDEX(#REF!,MATCH('HT 1-0'!D166,#REF!,0)),"ERROR")</f>
        <v/>
      </c>
      <c r="KO166" s="1">
        <f>IF(INDEX(#REF!,MATCH('HT 1-0'!E166,#REF!,0))=INDEX(#REF!,MATCH('HT 1-0'!E166,#REF!,0)),INDEX(#REF!,MATCH('HT 1-0'!E166,#REF!,0)),"ERROR")</f>
        <v/>
      </c>
      <c r="KP166" s="1">
        <f>KN166&amp;" v "&amp;KO166</f>
        <v/>
      </c>
      <c r="KQ166">
        <f>B166&amp;"_"&amp;C166</f>
        <v/>
      </c>
      <c r="KR166" s="1">
        <f>IF((HW166/KK166)&lt;0.335,"G",IF((HW166/KK166)&gt;0.67,"R","A"))</f>
        <v/>
      </c>
      <c r="KS166" s="1">
        <f>IF((HX166/KK166)&lt;0.335,"G",IF((HX166/KK166)&gt;0.67,"R","A"))</f>
        <v/>
      </c>
      <c r="KT166" s="1">
        <f>IF((IH166/KK166)&lt;0.335,"G",IF((IH166/KK166)&gt;0.67,"R","A"))</f>
        <v/>
      </c>
      <c r="KU166" s="1">
        <f>IF((II166/KK166)&lt;0.335,"G",IF((II166/KK166)&gt;0.67,"R","A"))</f>
        <v/>
      </c>
      <c r="KV166" s="1">
        <f>IF((HZ166/KK166)&lt;0.335,"G",IF((HZ166/KK166)&gt;0.67,"R","A"))</f>
        <v/>
      </c>
      <c r="KW166" s="1">
        <f>IF((HY166/KK166)&lt;0.335,"G",IF((HY166/KK166)&gt;0.67,"R","A"))</f>
        <v/>
      </c>
      <c r="KX166" s="1">
        <f>IF((IK166/KK166)&lt;0.335,"G",IF((IK166/KK166)&gt;0.67,"R","A"))</f>
        <v/>
      </c>
      <c r="KY166" s="1">
        <f>IF((IJ166/KK166)&lt;0.335,"G",IF((IJ166/KK166)&gt;0.67,"R","A"))</f>
        <v/>
      </c>
      <c r="KZ166" s="1">
        <f>IF((HQ166/KK166)&lt;0.335,"G",IF((HQ166/KK166)&gt;0.67,"R","A"))</f>
        <v/>
      </c>
      <c r="LA166" s="1">
        <f>IF((IB166/KK166)&lt;0.335,"G",IF((IB166/KK166)&gt;0.67,"R","A"))</f>
        <v/>
      </c>
      <c r="LB166">
        <f>IF(LQ166="1-0",INDEX(Scrape!#REF!,MATCH('HT 1-0'!KP166,Scrape!$B:$B,0)),"")</f>
        <v/>
      </c>
      <c r="LC166">
        <f>IF(LQ166="1-0",INDEX(Scrape!$A:$A,MATCH('HT 1-0'!KP166,Scrape!$B:$B,0)),"")</f>
        <v/>
      </c>
      <c r="LD166">
        <f>IF(LQ166="1-0",INDEX(Scrape!$B:$B,MATCH('HT 1-0'!KP166,Scrape!$B:$B,0)),"")</f>
        <v/>
      </c>
      <c r="LE166">
        <f>IF(LQ166="1-0",INDEX(Scrape!$C:$C,MATCH('HT 1-0'!KP166,Scrape!$B:$B,0)),"")</f>
        <v/>
      </c>
      <c r="LF166">
        <f>IF(LQ166="1-0",INDEX(Scrape!$D:$D,MATCH('HT 1-0'!KP166,Scrape!$B:$B,0)),"")</f>
        <v/>
      </c>
      <c r="LG166">
        <f>IF(LQ166="1-0",INDEX(Scrape!$E:$E,MATCH('HT 1-0'!KP166,Scrape!$B:$B,0)),"")</f>
        <v/>
      </c>
      <c r="LH166">
        <f>IF(LQ166="1-0",INDEX(Scrape!$F:$F,MATCH('HT 1-0'!KP166,Scrape!$B:$B,0)),"")</f>
        <v/>
      </c>
      <c r="LI166">
        <f>IF(LQ166="1-0",INDEX(Scrape!$G:$G,MATCH('HT 1-0'!KP166,Scrape!$B:$B,0)),"")</f>
        <v/>
      </c>
      <c r="LJ166">
        <f>IF(LQ166="1-0",INDEX(Scrape!$H:$H,MATCH('HT 1-0'!KP166,Scrape!$B:$B,0)),"")</f>
        <v/>
      </c>
      <c r="LK166">
        <f>IF(LQ166="1-0",INDEX(Scrape!$I:$I,MATCH('HT 1-0'!KP166,Scrape!$B:$B,0)),"")</f>
        <v/>
      </c>
      <c r="LL166">
        <f>IF(LQ166="1-0",INDEX(Scrape!$J:$J,MATCH('HT 1-0'!KP166,Scrape!$B:$B,0)),"")</f>
        <v/>
      </c>
      <c r="LM166">
        <f>IF(LQ166="1-0",INDEX(Scrape!$K:$K,MATCH('HT 1-0'!KP166,Scrape!$B:$B,0)),"")</f>
        <v/>
      </c>
      <c r="LN166">
        <f>IF(LQ166="1-0",INDEX(Scrape!$L:$L,MATCH('HT 1-0'!KP166,Scrape!$B:$B,0)),"")</f>
        <v/>
      </c>
      <c r="LO166">
        <f>IF(LQ166="1-0",INDEX(Scrape!$M:$M,MATCH('HT 1-0'!KP166,Scrape!$B:$B,0)),"")</f>
        <v/>
      </c>
      <c r="LP166">
        <f>IF(LQ166="1-0",INDEX(Scrape!$N:$N,MATCH('HT 1-0'!KP166,Scrape!$B:$B,0)),"")</f>
        <v/>
      </c>
      <c r="LQ166">
        <f>INDEX(Scrape!$O:$O,MATCH('HT 1-0'!KP166,Scrape!$B:$B,0))</f>
        <v/>
      </c>
      <c r="LR166">
        <f>(1/LJ166)+(1/LI166)+(1/LH166)</f>
        <v/>
      </c>
      <c r="LS166">
        <f>(1/LG166)+(1/LF166)+(1/LE166)</f>
        <v/>
      </c>
      <c r="LT166" s="8">
        <f>IF(INDEX(#REF!,MATCH(KQ166,#REF!,0))=INDEX(#REF!,MATCH(KQ166,#REF!,0)),INDEX(#REF!,MATCH(KQ166,#REF!,0)),"ERROR")</f>
        <v/>
      </c>
      <c r="LU166" s="4">
        <f>IF(KR166="G",2,IF(KR166="R",0.5,IF(KR166="A",1)))</f>
        <v/>
      </c>
      <c r="LV166" s="4">
        <f>IF(KS166="G",0.5,IF(KS166="R",2,IF(KS166="A",1)))</f>
        <v/>
      </c>
      <c r="LW166" s="4">
        <f>IF(KT166="G",2,IF(KT166="R",0.5,IF(KT166="A",1)))</f>
        <v/>
      </c>
      <c r="LX166" s="4">
        <f>IF(KU166="G",0.5,IF(KU166="R",2,IF(KU166="A",1)))</f>
        <v/>
      </c>
      <c r="LY166" s="7">
        <f>(LK166*(LU166+LX166)+(LL166*(LU166+LX166)))</f>
        <v/>
      </c>
      <c r="LZ166" s="7">
        <f>(LN166*(LV166+LW166)+(LO166*(LV166+LW166)))</f>
        <v/>
      </c>
      <c r="MA166" s="11">
        <f>LY166-LZ166</f>
        <v/>
      </c>
      <c r="MB166" s="5">
        <f>MA166+2</f>
        <v/>
      </c>
      <c r="MC166" s="6">
        <f>MA166-2</f>
        <v/>
      </c>
      <c r="MD166" s="4">
        <f>LE166</f>
        <v/>
      </c>
      <c r="ME166" s="9">
        <f>IF(MD166=0,1000,MD166+0.75)</f>
        <v/>
      </c>
      <c r="MF166" s="10">
        <f>IF(MD166=0,0,MD166-0.75)</f>
        <v/>
      </c>
      <c r="MG166" s="4">
        <f>((LM166*(LU166+LX166))-((LP166*(LV166+LW166))))</f>
        <v/>
      </c>
      <c r="MH166" s="9">
        <f>MG166*1.2</f>
        <v/>
      </c>
      <c r="MI166" s="10">
        <f>MG166*0.8</f>
        <v/>
      </c>
      <c r="MJ166">
        <f>IFERROR(NX166,"")</f>
        <v/>
      </c>
      <c r="MK166">
        <f>IFERROR(NY166,"")</f>
        <v/>
      </c>
      <c r="ML166">
        <f>IFERROR(NZ166,"")</f>
        <v/>
      </c>
      <c r="MM166">
        <f>IFERROR(OA166,"")</f>
        <v/>
      </c>
      <c r="MN166">
        <f>IFERROR(OB166,"")</f>
        <v/>
      </c>
      <c r="MO166">
        <f>IFERROR(OC166,"")</f>
        <v/>
      </c>
      <c r="MP166" s="1">
        <f>COUNTIFS(#REF!,LT166,#REF!,1,#REF!,"&gt;="&amp;MC166,#REF!,"&lt;="&amp;MB166,#REF!,"&lt;="&amp;ME166,#REF!,"&gt;="&amp;MF166,#REF!,"="&amp;KV166,#REF!,"="&amp;KX166)</f>
        <v/>
      </c>
      <c r="MQ166" s="1">
        <f>COUNTIFS(#REF!,LT166,#REF!,0,#REF!,"&gt;="&amp;MC166,#REF!,"&lt;="&amp;MB166,#REF!,"&lt;="&amp;ME166,#REF!,"&gt;="&amp;MF166,#REF!,"="&amp;KV166,#REF!,"="&amp;KX166)</f>
        <v/>
      </c>
      <c r="MR166" s="1">
        <f>COUNTIFS(#REF!,LT166,#REF!,1,#REF!,"&gt;="&amp;MC166,#REF!,"&lt;="&amp;MB166,#REF!,"&lt;="&amp;ME166,#REF!,"&gt;="&amp;MF166,#REF!,"="&amp;KW166,#REF!,"="&amp;KY166)</f>
        <v/>
      </c>
      <c r="MS166" s="1">
        <f>COUNTIFS(#REF!,LT166,#REF!,0,#REF!,"&gt;="&amp;MC166,#REF!,"&lt;="&amp;MB166,#REF!,"&lt;="&amp;ME166,#REF!,"&gt;="&amp;MF166,#REF!,"="&amp;KW166,#REF!,"="&amp;KY166)</f>
        <v/>
      </c>
      <c r="MT166" s="1">
        <f>COUNTIFS(#REF!,LT166,#REF!,1,#REF!,"&gt;="&amp;MI166,#REF!,"&lt;="&amp;MH166,#REF!,"&lt;="&amp;ME166,#REF!,"&gt;="&amp;MF166)</f>
        <v/>
      </c>
      <c r="MU166" s="1">
        <f>COUNTIFS(#REF!,LT166,#REF!,0,#REF!,"&gt;="&amp;MI166,#REF!,"&lt;="&amp;MH166,#REF!,"&lt;="&amp;ME166,#REF!,"&gt;="&amp;MF166)</f>
        <v/>
      </c>
      <c r="MV166" s="1">
        <f>COUNTIFS(#REF!,LT166,#REF!,1,#REF!,"&gt;="&amp;MI166,#REF!,"&lt;="&amp;MH166,#REF!,"="&amp;KZ166,#REF!,"="&amp;LA166,#REF!,"&lt;="&amp;ME166,#REF!,"&gt;="&amp;MF166)</f>
        <v/>
      </c>
      <c r="MW166" s="1">
        <f>COUNTIFS(#REF!,LT166,#REF!,0,#REF!,"&gt;="&amp;MI166,#REF!,"&lt;="&amp;MH166,#REF!,"="&amp;KZ166,#REF!,"="&amp;LA166,#REF!,"&lt;="&amp;ME166,#REF!,"&gt;="&amp;MF166)</f>
        <v/>
      </c>
      <c r="MX166" s="1">
        <f>COUNTIFS(#REF!,LT166,#REF!,1,#REF!,"&gt;="&amp;MC166,#REF!,"&lt;="&amp;MB166,#REF!,"&lt;="&amp;ME166,#REF!,"&gt;="&amp;MF166)</f>
        <v/>
      </c>
      <c r="MY166" s="1">
        <f>COUNTIFS(#REF!,LT166,#REF!,0,#REF!,"&gt;="&amp;MC166,#REF!,"&lt;="&amp;MB166,#REF!,"&lt;="&amp;ME166,#REF!,"&gt;="&amp;MF166)</f>
        <v/>
      </c>
      <c r="MZ166" s="1">
        <f>COUNTIFS(#REF!,LT166,#REF!,1,#REF!,"&lt;="&amp;ME166,#REF!,"&gt;="&amp;MF166,#REF!,"="&amp;KV166,#REF!,"="&amp;KX166)</f>
        <v/>
      </c>
      <c r="NA166" s="1">
        <f>COUNTIFS(#REF!,LT166,#REF!,0,#REF!,"&lt;="&amp;ME166,#REF!,"&gt;="&amp;MF166,#REF!,"="&amp;KV166,#REF!,"="&amp;KX166)</f>
        <v/>
      </c>
      <c r="NB166" s="1">
        <f>COUNTIFS(#REF!,LT166,#REF!,1,#REF!,"&lt;="&amp;ME166,#REF!,"&gt;="&amp;MF166,#REF!,"="&amp;KW166,#REF!,"="&amp;KY166)</f>
        <v/>
      </c>
      <c r="NC166" s="1">
        <f>COUNTIFS(#REF!,LT166,#REF!,0,#REF!,"&lt;="&amp;ME166,#REF!,"&gt;="&amp;MF166,#REF!,"="&amp;KW166,#REF!,"="&amp;KY166)</f>
        <v/>
      </c>
      <c r="ND166" s="1">
        <f>MP166+MR166+MT166+MV166+MX166+MZ166+NB166</f>
        <v/>
      </c>
      <c r="NE166" s="1">
        <f>MQ166+MS166+MU166+MW166+MY166+NA166+NC166</f>
        <v/>
      </c>
      <c r="NF166" s="1">
        <f>ND166+NE166</f>
        <v/>
      </c>
      <c r="NG166" s="33">
        <f>ND166/(ND166+NE166)</f>
        <v/>
      </c>
      <c r="NH166" s="3">
        <f>1/NG166</f>
        <v/>
      </c>
      <c r="NI166" s="1">
        <f>LH166</f>
        <v/>
      </c>
      <c r="NJ166" s="79">
        <f>((1-NG166)*(1/(NI166-1))*0.98-(NG166*1))</f>
        <v/>
      </c>
      <c r="NK166" s="34">
        <f>IF(LR166&lt;0.9,0,IF(AND(LR166&gt;1.1),0,1))</f>
        <v/>
      </c>
      <c r="NL166" s="34">
        <f>IF(LS166&lt;0.9,0,IF(AND(LS166&gt;1.1),0,1))</f>
        <v/>
      </c>
      <c r="NM166" s="32">
        <f>IF(NF166&gt;99,1,0)</f>
        <v/>
      </c>
      <c r="NN166" s="32">
        <f>IF(NJ166&gt;0.0799,1,0)</f>
        <v/>
      </c>
      <c r="NO166" s="32">
        <f>IF(NJ166&gt;NQ166,1,0)</f>
        <v/>
      </c>
      <c r="NP166" s="32">
        <f>NM166+NN166+NO166+NK166+NL166</f>
        <v/>
      </c>
      <c r="NQ166" s="79">
        <f>(((100*NG166)*(NI166-1)*0.98)-((1-NG166)*100))/100</f>
        <v/>
      </c>
      <c r="NR166" s="34">
        <f>IF(LR166&lt;0.9,0,IF(AND(LR166&gt;1.1),0,1))</f>
        <v/>
      </c>
      <c r="NS166" s="34">
        <f>IF(LS166&lt;0.9,0,IF(AND(LS166&gt;1.1),0,1))</f>
        <v/>
      </c>
      <c r="NT166" s="32">
        <f>IF(NF166&gt;99,1,0)</f>
        <v/>
      </c>
      <c r="NU166" s="32">
        <f>IF(NQ166&gt;0.0799,1,0)</f>
        <v/>
      </c>
      <c r="NV166" s="32">
        <f>IF(NQ166&gt;NJ166,1,0)</f>
        <v/>
      </c>
      <c r="NW166" s="32">
        <f>NT166+NU166+NV166+NR166+NS166</f>
        <v/>
      </c>
      <c r="NX166">
        <f>IF(NP166=5,"LayHome1-0",IF(AND(NW166=5),"BackHome1-0",""))</f>
        <v/>
      </c>
      <c r="NY166">
        <f>IF(NP166=5,KN166,IF(AND(NW166=5),KN166,""))</f>
        <v/>
      </c>
      <c r="NZ166">
        <f>IF(NP166=5,"Match Odds",IF(AND(NW166=5),"Match Odds",""))</f>
        <v/>
      </c>
      <c r="OA166">
        <f>IF(NP166=5,KP166,IF(AND(NW166=5),KP166,""))</f>
        <v/>
      </c>
      <c r="OB166">
        <f>IF(NP166=5,"MATCH_ODDS",IF(AND(NW166=5),"MATCH_ODDS",""))</f>
        <v/>
      </c>
      <c r="OC166">
        <f>IF(NP166=5,"LAY",IF(AND(NW166=5),"BACK",""))</f>
        <v/>
      </c>
    </row>
    <row r="167" ht="16.5" customHeight="1" thickBot="1" thickTop="1">
      <c r="A167" s="2" t="n"/>
      <c r="KN167" s="1">
        <f>IF(INDEX(#REF!,MATCH('HT 1-0'!D167,#REF!,0))=INDEX(#REF!,MATCH('HT 1-0'!D167,#REF!,0)),INDEX(#REF!,MATCH('HT 1-0'!D167,#REF!,0)),"ERROR")</f>
        <v/>
      </c>
      <c r="KO167" s="1">
        <f>IF(INDEX(#REF!,MATCH('HT 1-0'!E167,#REF!,0))=INDEX(#REF!,MATCH('HT 1-0'!E167,#REF!,0)),INDEX(#REF!,MATCH('HT 1-0'!E167,#REF!,0)),"ERROR")</f>
        <v/>
      </c>
      <c r="KP167" s="1">
        <f>KN167&amp;" v "&amp;KO167</f>
        <v/>
      </c>
      <c r="KQ167">
        <f>B167&amp;"_"&amp;C167</f>
        <v/>
      </c>
      <c r="KR167" s="1">
        <f>IF((HW167/KK167)&lt;0.335,"G",IF((HW167/KK167)&gt;0.67,"R","A"))</f>
        <v/>
      </c>
      <c r="KS167" s="1">
        <f>IF((HX167/KK167)&lt;0.335,"G",IF((HX167/KK167)&gt;0.67,"R","A"))</f>
        <v/>
      </c>
      <c r="KT167" s="1">
        <f>IF((IH167/KK167)&lt;0.335,"G",IF((IH167/KK167)&gt;0.67,"R","A"))</f>
        <v/>
      </c>
      <c r="KU167" s="1">
        <f>IF((II167/KK167)&lt;0.335,"G",IF((II167/KK167)&gt;0.67,"R","A"))</f>
        <v/>
      </c>
      <c r="KV167" s="1">
        <f>IF((HZ167/KK167)&lt;0.335,"G",IF((HZ167/KK167)&gt;0.67,"R","A"))</f>
        <v/>
      </c>
      <c r="KW167" s="1">
        <f>IF((HY167/KK167)&lt;0.335,"G",IF((HY167/KK167)&gt;0.67,"R","A"))</f>
        <v/>
      </c>
      <c r="KX167" s="1">
        <f>IF((IK167/KK167)&lt;0.335,"G",IF((IK167/KK167)&gt;0.67,"R","A"))</f>
        <v/>
      </c>
      <c r="KY167" s="1">
        <f>IF((IJ167/KK167)&lt;0.335,"G",IF((IJ167/KK167)&gt;0.67,"R","A"))</f>
        <v/>
      </c>
      <c r="KZ167" s="1">
        <f>IF((HQ167/KK167)&lt;0.335,"G",IF((HQ167/KK167)&gt;0.67,"R","A"))</f>
        <v/>
      </c>
      <c r="LA167" s="1">
        <f>IF((IB167/KK167)&lt;0.335,"G",IF((IB167/KK167)&gt;0.67,"R","A"))</f>
        <v/>
      </c>
      <c r="LB167">
        <f>IF(LQ167="1-0",INDEX(Scrape!#REF!,MATCH('HT 1-0'!KP167,Scrape!$B:$B,0)),"")</f>
        <v/>
      </c>
      <c r="LC167">
        <f>IF(LQ167="1-0",INDEX(Scrape!$A:$A,MATCH('HT 1-0'!KP167,Scrape!$B:$B,0)),"")</f>
        <v/>
      </c>
      <c r="LD167">
        <f>IF(LQ167="1-0",INDEX(Scrape!$B:$B,MATCH('HT 1-0'!KP167,Scrape!$B:$B,0)),"")</f>
        <v/>
      </c>
      <c r="LE167">
        <f>IF(LQ167="1-0",INDEX(Scrape!$C:$C,MATCH('HT 1-0'!KP167,Scrape!$B:$B,0)),"")</f>
        <v/>
      </c>
      <c r="LF167">
        <f>IF(LQ167="1-0",INDEX(Scrape!$D:$D,MATCH('HT 1-0'!KP167,Scrape!$B:$B,0)),"")</f>
        <v/>
      </c>
      <c r="LG167">
        <f>IF(LQ167="1-0",INDEX(Scrape!$E:$E,MATCH('HT 1-0'!KP167,Scrape!$B:$B,0)),"")</f>
        <v/>
      </c>
      <c r="LH167">
        <f>IF(LQ167="1-0",INDEX(Scrape!$F:$F,MATCH('HT 1-0'!KP167,Scrape!$B:$B,0)),"")</f>
        <v/>
      </c>
      <c r="LI167">
        <f>IF(LQ167="1-0",INDEX(Scrape!$G:$G,MATCH('HT 1-0'!KP167,Scrape!$B:$B,0)),"")</f>
        <v/>
      </c>
      <c r="LJ167">
        <f>IF(LQ167="1-0",INDEX(Scrape!$H:$H,MATCH('HT 1-0'!KP167,Scrape!$B:$B,0)),"")</f>
        <v/>
      </c>
      <c r="LK167">
        <f>IF(LQ167="1-0",INDEX(Scrape!$I:$I,MATCH('HT 1-0'!KP167,Scrape!$B:$B,0)),"")</f>
        <v/>
      </c>
      <c r="LL167">
        <f>IF(LQ167="1-0",INDEX(Scrape!$J:$J,MATCH('HT 1-0'!KP167,Scrape!$B:$B,0)),"")</f>
        <v/>
      </c>
      <c r="LM167">
        <f>IF(LQ167="1-0",INDEX(Scrape!$K:$K,MATCH('HT 1-0'!KP167,Scrape!$B:$B,0)),"")</f>
        <v/>
      </c>
      <c r="LN167">
        <f>IF(LQ167="1-0",INDEX(Scrape!$L:$L,MATCH('HT 1-0'!KP167,Scrape!$B:$B,0)),"")</f>
        <v/>
      </c>
      <c r="LO167">
        <f>IF(LQ167="1-0",INDEX(Scrape!$M:$M,MATCH('HT 1-0'!KP167,Scrape!$B:$B,0)),"")</f>
        <v/>
      </c>
      <c r="LP167">
        <f>IF(LQ167="1-0",INDEX(Scrape!$N:$N,MATCH('HT 1-0'!KP167,Scrape!$B:$B,0)),"")</f>
        <v/>
      </c>
      <c r="LQ167">
        <f>INDEX(Scrape!$O:$O,MATCH('HT 1-0'!KP167,Scrape!$B:$B,0))</f>
        <v/>
      </c>
      <c r="LR167">
        <f>(1/LJ167)+(1/LI167)+(1/LH167)</f>
        <v/>
      </c>
      <c r="LS167">
        <f>(1/LG167)+(1/LF167)+(1/LE167)</f>
        <v/>
      </c>
      <c r="LT167" s="8">
        <f>IF(INDEX(#REF!,MATCH(KQ167,#REF!,0))=INDEX(#REF!,MATCH(KQ167,#REF!,0)),INDEX(#REF!,MATCH(KQ167,#REF!,0)),"ERROR")</f>
        <v/>
      </c>
      <c r="LU167" s="4">
        <f>IF(KR167="G",2,IF(KR167="R",0.5,IF(KR167="A",1)))</f>
        <v/>
      </c>
      <c r="LV167" s="4">
        <f>IF(KS167="G",0.5,IF(KS167="R",2,IF(KS167="A",1)))</f>
        <v/>
      </c>
      <c r="LW167" s="4">
        <f>IF(KT167="G",2,IF(KT167="R",0.5,IF(KT167="A",1)))</f>
        <v/>
      </c>
      <c r="LX167" s="4">
        <f>IF(KU167="G",0.5,IF(KU167="R",2,IF(KU167="A",1)))</f>
        <v/>
      </c>
      <c r="LY167" s="7">
        <f>(LK167*(LU167+LX167)+(LL167*(LU167+LX167)))</f>
        <v/>
      </c>
      <c r="LZ167" s="7">
        <f>(LN167*(LV167+LW167)+(LO167*(LV167+LW167)))</f>
        <v/>
      </c>
      <c r="MA167" s="11">
        <f>LY167-LZ167</f>
        <v/>
      </c>
      <c r="MB167" s="5">
        <f>MA167+2</f>
        <v/>
      </c>
      <c r="MC167" s="6">
        <f>MA167-2</f>
        <v/>
      </c>
      <c r="MD167" s="4">
        <f>LE167</f>
        <v/>
      </c>
      <c r="ME167" s="9">
        <f>IF(MD167=0,1000,MD167+0.75)</f>
        <v/>
      </c>
      <c r="MF167" s="10">
        <f>IF(MD167=0,0,MD167-0.75)</f>
        <v/>
      </c>
      <c r="MG167" s="4">
        <f>((LM167*(LU167+LX167))-((LP167*(LV167+LW167))))</f>
        <v/>
      </c>
      <c r="MH167" s="9">
        <f>MG167*1.2</f>
        <v/>
      </c>
      <c r="MI167" s="10">
        <f>MG167*0.8</f>
        <v/>
      </c>
      <c r="MJ167">
        <f>IFERROR(NX167,"")</f>
        <v/>
      </c>
      <c r="MK167">
        <f>IFERROR(NY167,"")</f>
        <v/>
      </c>
      <c r="ML167">
        <f>IFERROR(NZ167,"")</f>
        <v/>
      </c>
      <c r="MM167">
        <f>IFERROR(OA167,"")</f>
        <v/>
      </c>
      <c r="MN167">
        <f>IFERROR(OB167,"")</f>
        <v/>
      </c>
      <c r="MO167">
        <f>IFERROR(OC167,"")</f>
        <v/>
      </c>
      <c r="MP167" s="1">
        <f>COUNTIFS(#REF!,LT167,#REF!,1,#REF!,"&gt;="&amp;MC167,#REF!,"&lt;="&amp;MB167,#REF!,"&lt;="&amp;ME167,#REF!,"&gt;="&amp;MF167,#REF!,"="&amp;KV167,#REF!,"="&amp;KX167)</f>
        <v/>
      </c>
      <c r="MQ167" s="1">
        <f>COUNTIFS(#REF!,LT167,#REF!,0,#REF!,"&gt;="&amp;MC167,#REF!,"&lt;="&amp;MB167,#REF!,"&lt;="&amp;ME167,#REF!,"&gt;="&amp;MF167,#REF!,"="&amp;KV167,#REF!,"="&amp;KX167)</f>
        <v/>
      </c>
      <c r="MR167" s="1">
        <f>COUNTIFS(#REF!,LT167,#REF!,1,#REF!,"&gt;="&amp;MC167,#REF!,"&lt;="&amp;MB167,#REF!,"&lt;="&amp;ME167,#REF!,"&gt;="&amp;MF167,#REF!,"="&amp;KW167,#REF!,"="&amp;KY167)</f>
        <v/>
      </c>
      <c r="MS167" s="1">
        <f>COUNTIFS(#REF!,LT167,#REF!,0,#REF!,"&gt;="&amp;MC167,#REF!,"&lt;="&amp;MB167,#REF!,"&lt;="&amp;ME167,#REF!,"&gt;="&amp;MF167,#REF!,"="&amp;KW167,#REF!,"="&amp;KY167)</f>
        <v/>
      </c>
      <c r="MT167" s="1">
        <f>COUNTIFS(#REF!,LT167,#REF!,1,#REF!,"&gt;="&amp;MI167,#REF!,"&lt;="&amp;MH167,#REF!,"&lt;="&amp;ME167,#REF!,"&gt;="&amp;MF167)</f>
        <v/>
      </c>
      <c r="MU167" s="1">
        <f>COUNTIFS(#REF!,LT167,#REF!,0,#REF!,"&gt;="&amp;MI167,#REF!,"&lt;="&amp;MH167,#REF!,"&lt;="&amp;ME167,#REF!,"&gt;="&amp;MF167)</f>
        <v/>
      </c>
      <c r="MV167" s="1">
        <f>COUNTIFS(#REF!,LT167,#REF!,1,#REF!,"&gt;="&amp;MI167,#REF!,"&lt;="&amp;MH167,#REF!,"="&amp;KZ167,#REF!,"="&amp;LA167,#REF!,"&lt;="&amp;ME167,#REF!,"&gt;="&amp;MF167)</f>
        <v/>
      </c>
      <c r="MW167" s="1">
        <f>COUNTIFS(#REF!,LT167,#REF!,0,#REF!,"&gt;="&amp;MI167,#REF!,"&lt;="&amp;MH167,#REF!,"="&amp;KZ167,#REF!,"="&amp;LA167,#REF!,"&lt;="&amp;ME167,#REF!,"&gt;="&amp;MF167)</f>
        <v/>
      </c>
      <c r="MX167" s="1">
        <f>COUNTIFS(#REF!,LT167,#REF!,1,#REF!,"&gt;="&amp;MC167,#REF!,"&lt;="&amp;MB167,#REF!,"&lt;="&amp;ME167,#REF!,"&gt;="&amp;MF167)</f>
        <v/>
      </c>
      <c r="MY167" s="1">
        <f>COUNTIFS(#REF!,LT167,#REF!,0,#REF!,"&gt;="&amp;MC167,#REF!,"&lt;="&amp;MB167,#REF!,"&lt;="&amp;ME167,#REF!,"&gt;="&amp;MF167)</f>
        <v/>
      </c>
      <c r="MZ167" s="1">
        <f>COUNTIFS(#REF!,LT167,#REF!,1,#REF!,"&lt;="&amp;ME167,#REF!,"&gt;="&amp;MF167,#REF!,"="&amp;KV167,#REF!,"="&amp;KX167)</f>
        <v/>
      </c>
      <c r="NA167" s="1">
        <f>COUNTIFS(#REF!,LT167,#REF!,0,#REF!,"&lt;="&amp;ME167,#REF!,"&gt;="&amp;MF167,#REF!,"="&amp;KV167,#REF!,"="&amp;KX167)</f>
        <v/>
      </c>
      <c r="NB167" s="1">
        <f>COUNTIFS(#REF!,LT167,#REF!,1,#REF!,"&lt;="&amp;ME167,#REF!,"&gt;="&amp;MF167,#REF!,"="&amp;KW167,#REF!,"="&amp;KY167)</f>
        <v/>
      </c>
      <c r="NC167" s="1">
        <f>COUNTIFS(#REF!,LT167,#REF!,0,#REF!,"&lt;="&amp;ME167,#REF!,"&gt;="&amp;MF167,#REF!,"="&amp;KW167,#REF!,"="&amp;KY167)</f>
        <v/>
      </c>
      <c r="ND167" s="1">
        <f>MP167+MR167+MT167+MV167+MX167+MZ167+NB167</f>
        <v/>
      </c>
      <c r="NE167" s="1">
        <f>MQ167+MS167+MU167+MW167+MY167+NA167+NC167</f>
        <v/>
      </c>
      <c r="NF167" s="1">
        <f>ND167+NE167</f>
        <v/>
      </c>
      <c r="NG167" s="33">
        <f>ND167/(ND167+NE167)</f>
        <v/>
      </c>
      <c r="NH167" s="3">
        <f>1/NG167</f>
        <v/>
      </c>
      <c r="NI167" s="1">
        <f>LH167</f>
        <v/>
      </c>
      <c r="NJ167" s="79">
        <f>((1-NG167)*(1/(NI167-1))*0.98-(NG167*1))</f>
        <v/>
      </c>
      <c r="NK167" s="34">
        <f>IF(LR167&lt;0.9,0,IF(AND(LR167&gt;1.1),0,1))</f>
        <v/>
      </c>
      <c r="NL167" s="34">
        <f>IF(LS167&lt;0.9,0,IF(AND(LS167&gt;1.1),0,1))</f>
        <v/>
      </c>
      <c r="NM167" s="32">
        <f>IF(NF167&gt;99,1,0)</f>
        <v/>
      </c>
      <c r="NN167" s="32">
        <f>IF(NJ167&gt;0.0799,1,0)</f>
        <v/>
      </c>
      <c r="NO167" s="32">
        <f>IF(NJ167&gt;NQ167,1,0)</f>
        <v/>
      </c>
      <c r="NP167" s="32">
        <f>NM167+NN167+NO167+NK167+NL167</f>
        <v/>
      </c>
      <c r="NQ167" s="79">
        <f>(((100*NG167)*(NI167-1)*0.98)-((1-NG167)*100))/100</f>
        <v/>
      </c>
      <c r="NR167" s="34">
        <f>IF(LR167&lt;0.9,0,IF(AND(LR167&gt;1.1),0,1))</f>
        <v/>
      </c>
      <c r="NS167" s="34">
        <f>IF(LS167&lt;0.9,0,IF(AND(LS167&gt;1.1),0,1))</f>
        <v/>
      </c>
      <c r="NT167" s="32">
        <f>IF(NF167&gt;99,1,0)</f>
        <v/>
      </c>
      <c r="NU167" s="32">
        <f>IF(NQ167&gt;0.0799,1,0)</f>
        <v/>
      </c>
      <c r="NV167" s="32">
        <f>IF(NQ167&gt;NJ167,1,0)</f>
        <v/>
      </c>
      <c r="NW167" s="32">
        <f>NT167+NU167+NV167+NR167+NS167</f>
        <v/>
      </c>
      <c r="NX167">
        <f>IF(NP167=5,"LayHome1-0",IF(AND(NW167=5),"BackHome1-0",""))</f>
        <v/>
      </c>
      <c r="NY167">
        <f>IF(NP167=5,KN167,IF(AND(NW167=5),KN167,""))</f>
        <v/>
      </c>
      <c r="NZ167">
        <f>IF(NP167=5,"Match Odds",IF(AND(NW167=5),"Match Odds",""))</f>
        <v/>
      </c>
      <c r="OA167">
        <f>IF(NP167=5,KP167,IF(AND(NW167=5),KP167,""))</f>
        <v/>
      </c>
      <c r="OB167">
        <f>IF(NP167=5,"MATCH_ODDS",IF(AND(NW167=5),"MATCH_ODDS",""))</f>
        <v/>
      </c>
      <c r="OC167">
        <f>IF(NP167=5,"LAY",IF(AND(NW167=5),"BACK",""))</f>
        <v/>
      </c>
    </row>
    <row r="168" ht="16.5" customHeight="1" thickBot="1" thickTop="1">
      <c r="A168" s="2" t="n"/>
      <c r="KN168" s="1">
        <f>IF(INDEX(#REF!,MATCH('HT 1-0'!D168,#REF!,0))=INDEX(#REF!,MATCH('HT 1-0'!D168,#REF!,0)),INDEX(#REF!,MATCH('HT 1-0'!D168,#REF!,0)),"ERROR")</f>
        <v/>
      </c>
      <c r="KO168" s="1">
        <f>IF(INDEX(#REF!,MATCH('HT 1-0'!E168,#REF!,0))=INDEX(#REF!,MATCH('HT 1-0'!E168,#REF!,0)),INDEX(#REF!,MATCH('HT 1-0'!E168,#REF!,0)),"ERROR")</f>
        <v/>
      </c>
      <c r="KP168" s="1">
        <f>KN168&amp;" v "&amp;KO168</f>
        <v/>
      </c>
      <c r="KQ168">
        <f>B168&amp;"_"&amp;C168</f>
        <v/>
      </c>
      <c r="KR168" s="1">
        <f>IF((HW168/KK168)&lt;0.335,"G",IF((HW168/KK168)&gt;0.67,"R","A"))</f>
        <v/>
      </c>
      <c r="KS168" s="1">
        <f>IF((HX168/KK168)&lt;0.335,"G",IF((HX168/KK168)&gt;0.67,"R","A"))</f>
        <v/>
      </c>
      <c r="KT168" s="1">
        <f>IF((IH168/KK168)&lt;0.335,"G",IF((IH168/KK168)&gt;0.67,"R","A"))</f>
        <v/>
      </c>
      <c r="KU168" s="1">
        <f>IF((II168/KK168)&lt;0.335,"G",IF((II168/KK168)&gt;0.67,"R","A"))</f>
        <v/>
      </c>
      <c r="KV168" s="1">
        <f>IF((HZ168/KK168)&lt;0.335,"G",IF((HZ168/KK168)&gt;0.67,"R","A"))</f>
        <v/>
      </c>
      <c r="KW168" s="1">
        <f>IF((HY168/KK168)&lt;0.335,"G",IF((HY168/KK168)&gt;0.67,"R","A"))</f>
        <v/>
      </c>
      <c r="KX168" s="1">
        <f>IF((IK168/KK168)&lt;0.335,"G",IF((IK168/KK168)&gt;0.67,"R","A"))</f>
        <v/>
      </c>
      <c r="KY168" s="1">
        <f>IF((IJ168/KK168)&lt;0.335,"G",IF((IJ168/KK168)&gt;0.67,"R","A"))</f>
        <v/>
      </c>
      <c r="KZ168" s="1">
        <f>IF((HQ168/KK168)&lt;0.335,"G",IF((HQ168/KK168)&gt;0.67,"R","A"))</f>
        <v/>
      </c>
      <c r="LA168" s="1">
        <f>IF((IB168/KK168)&lt;0.335,"G",IF((IB168/KK168)&gt;0.67,"R","A"))</f>
        <v/>
      </c>
      <c r="LB168">
        <f>IF(LQ168="1-0",INDEX(Scrape!#REF!,MATCH('HT 1-0'!KP168,Scrape!$B:$B,0)),"")</f>
        <v/>
      </c>
      <c r="LC168">
        <f>IF(LQ168="1-0",INDEX(Scrape!$A:$A,MATCH('HT 1-0'!KP168,Scrape!$B:$B,0)),"")</f>
        <v/>
      </c>
      <c r="LD168">
        <f>IF(LQ168="1-0",INDEX(Scrape!$B:$B,MATCH('HT 1-0'!KP168,Scrape!$B:$B,0)),"")</f>
        <v/>
      </c>
      <c r="LE168">
        <f>IF(LQ168="1-0",INDEX(Scrape!$C:$C,MATCH('HT 1-0'!KP168,Scrape!$B:$B,0)),"")</f>
        <v/>
      </c>
      <c r="LF168">
        <f>IF(LQ168="1-0",INDEX(Scrape!$D:$D,MATCH('HT 1-0'!KP168,Scrape!$B:$B,0)),"")</f>
        <v/>
      </c>
      <c r="LG168">
        <f>IF(LQ168="1-0",INDEX(Scrape!$E:$E,MATCH('HT 1-0'!KP168,Scrape!$B:$B,0)),"")</f>
        <v/>
      </c>
      <c r="LH168">
        <f>IF(LQ168="1-0",INDEX(Scrape!$F:$F,MATCH('HT 1-0'!KP168,Scrape!$B:$B,0)),"")</f>
        <v/>
      </c>
      <c r="LI168">
        <f>IF(LQ168="1-0",INDEX(Scrape!$G:$G,MATCH('HT 1-0'!KP168,Scrape!$B:$B,0)),"")</f>
        <v/>
      </c>
      <c r="LJ168">
        <f>IF(LQ168="1-0",INDEX(Scrape!$H:$H,MATCH('HT 1-0'!KP168,Scrape!$B:$B,0)),"")</f>
        <v/>
      </c>
      <c r="LK168">
        <f>IF(LQ168="1-0",INDEX(Scrape!$I:$I,MATCH('HT 1-0'!KP168,Scrape!$B:$B,0)),"")</f>
        <v/>
      </c>
      <c r="LL168">
        <f>IF(LQ168="1-0",INDEX(Scrape!$J:$J,MATCH('HT 1-0'!KP168,Scrape!$B:$B,0)),"")</f>
        <v/>
      </c>
      <c r="LM168">
        <f>IF(LQ168="1-0",INDEX(Scrape!$K:$K,MATCH('HT 1-0'!KP168,Scrape!$B:$B,0)),"")</f>
        <v/>
      </c>
      <c r="LN168">
        <f>IF(LQ168="1-0",INDEX(Scrape!$L:$L,MATCH('HT 1-0'!KP168,Scrape!$B:$B,0)),"")</f>
        <v/>
      </c>
      <c r="LO168">
        <f>IF(LQ168="1-0",INDEX(Scrape!$M:$M,MATCH('HT 1-0'!KP168,Scrape!$B:$B,0)),"")</f>
        <v/>
      </c>
      <c r="LP168">
        <f>IF(LQ168="1-0",INDEX(Scrape!$N:$N,MATCH('HT 1-0'!KP168,Scrape!$B:$B,0)),"")</f>
        <v/>
      </c>
      <c r="LQ168">
        <f>INDEX(Scrape!$O:$O,MATCH('HT 1-0'!KP168,Scrape!$B:$B,0))</f>
        <v/>
      </c>
      <c r="LR168">
        <f>(1/LJ168)+(1/LI168)+(1/LH168)</f>
        <v/>
      </c>
      <c r="LS168">
        <f>(1/LG168)+(1/LF168)+(1/LE168)</f>
        <v/>
      </c>
      <c r="LT168" s="8">
        <f>IF(INDEX(#REF!,MATCH(KQ168,#REF!,0))=INDEX(#REF!,MATCH(KQ168,#REF!,0)),INDEX(#REF!,MATCH(KQ168,#REF!,0)),"ERROR")</f>
        <v/>
      </c>
      <c r="LU168" s="4">
        <f>IF(KR168="G",2,IF(KR168="R",0.5,IF(KR168="A",1)))</f>
        <v/>
      </c>
      <c r="LV168" s="4">
        <f>IF(KS168="G",0.5,IF(KS168="R",2,IF(KS168="A",1)))</f>
        <v/>
      </c>
      <c r="LW168" s="4">
        <f>IF(KT168="G",2,IF(KT168="R",0.5,IF(KT168="A",1)))</f>
        <v/>
      </c>
      <c r="LX168" s="4">
        <f>IF(KU168="G",0.5,IF(KU168="R",2,IF(KU168="A",1)))</f>
        <v/>
      </c>
      <c r="LY168" s="7">
        <f>(LK168*(LU168+LX168)+(LL168*(LU168+LX168)))</f>
        <v/>
      </c>
      <c r="LZ168" s="7">
        <f>(LN168*(LV168+LW168)+(LO168*(LV168+LW168)))</f>
        <v/>
      </c>
      <c r="MA168" s="11">
        <f>LY168-LZ168</f>
        <v/>
      </c>
      <c r="MB168" s="5">
        <f>MA168+2</f>
        <v/>
      </c>
      <c r="MC168" s="6">
        <f>MA168-2</f>
        <v/>
      </c>
      <c r="MD168" s="4">
        <f>LE168</f>
        <v/>
      </c>
      <c r="ME168" s="9">
        <f>IF(MD168=0,1000,MD168+0.75)</f>
        <v/>
      </c>
      <c r="MF168" s="10">
        <f>IF(MD168=0,0,MD168-0.75)</f>
        <v/>
      </c>
      <c r="MG168" s="4">
        <f>((LM168*(LU168+LX168))-((LP168*(LV168+LW168))))</f>
        <v/>
      </c>
      <c r="MH168" s="9">
        <f>MG168*1.2</f>
        <v/>
      </c>
      <c r="MI168" s="10">
        <f>MG168*0.8</f>
        <v/>
      </c>
      <c r="MJ168">
        <f>IFERROR(NX168,"")</f>
        <v/>
      </c>
      <c r="MK168">
        <f>IFERROR(NY168,"")</f>
        <v/>
      </c>
      <c r="ML168">
        <f>IFERROR(NZ168,"")</f>
        <v/>
      </c>
      <c r="MM168">
        <f>IFERROR(OA168,"")</f>
        <v/>
      </c>
      <c r="MN168">
        <f>IFERROR(OB168,"")</f>
        <v/>
      </c>
      <c r="MO168">
        <f>IFERROR(OC168,"")</f>
        <v/>
      </c>
      <c r="MP168" s="1">
        <f>COUNTIFS(#REF!,LT168,#REF!,1,#REF!,"&gt;="&amp;MC168,#REF!,"&lt;="&amp;MB168,#REF!,"&lt;="&amp;ME168,#REF!,"&gt;="&amp;MF168,#REF!,"="&amp;KV168,#REF!,"="&amp;KX168)</f>
        <v/>
      </c>
      <c r="MQ168" s="1">
        <f>COUNTIFS(#REF!,LT168,#REF!,0,#REF!,"&gt;="&amp;MC168,#REF!,"&lt;="&amp;MB168,#REF!,"&lt;="&amp;ME168,#REF!,"&gt;="&amp;MF168,#REF!,"="&amp;KV168,#REF!,"="&amp;KX168)</f>
        <v/>
      </c>
      <c r="MR168" s="1">
        <f>COUNTIFS(#REF!,LT168,#REF!,1,#REF!,"&gt;="&amp;MC168,#REF!,"&lt;="&amp;MB168,#REF!,"&lt;="&amp;ME168,#REF!,"&gt;="&amp;MF168,#REF!,"="&amp;KW168,#REF!,"="&amp;KY168)</f>
        <v/>
      </c>
      <c r="MS168" s="1">
        <f>COUNTIFS(#REF!,LT168,#REF!,0,#REF!,"&gt;="&amp;MC168,#REF!,"&lt;="&amp;MB168,#REF!,"&lt;="&amp;ME168,#REF!,"&gt;="&amp;MF168,#REF!,"="&amp;KW168,#REF!,"="&amp;KY168)</f>
        <v/>
      </c>
      <c r="MT168" s="1">
        <f>COUNTIFS(#REF!,LT168,#REF!,1,#REF!,"&gt;="&amp;MI168,#REF!,"&lt;="&amp;MH168,#REF!,"&lt;="&amp;ME168,#REF!,"&gt;="&amp;MF168)</f>
        <v/>
      </c>
      <c r="MU168" s="1">
        <f>COUNTIFS(#REF!,LT168,#REF!,0,#REF!,"&gt;="&amp;MI168,#REF!,"&lt;="&amp;MH168,#REF!,"&lt;="&amp;ME168,#REF!,"&gt;="&amp;MF168)</f>
        <v/>
      </c>
      <c r="MV168" s="1">
        <f>COUNTIFS(#REF!,LT168,#REF!,1,#REF!,"&gt;="&amp;MI168,#REF!,"&lt;="&amp;MH168,#REF!,"="&amp;KZ168,#REF!,"="&amp;LA168,#REF!,"&lt;="&amp;ME168,#REF!,"&gt;="&amp;MF168)</f>
        <v/>
      </c>
      <c r="MW168" s="1">
        <f>COUNTIFS(#REF!,LT168,#REF!,0,#REF!,"&gt;="&amp;MI168,#REF!,"&lt;="&amp;MH168,#REF!,"="&amp;KZ168,#REF!,"="&amp;LA168,#REF!,"&lt;="&amp;ME168,#REF!,"&gt;="&amp;MF168)</f>
        <v/>
      </c>
      <c r="MX168" s="1">
        <f>COUNTIFS(#REF!,LT168,#REF!,1,#REF!,"&gt;="&amp;MC168,#REF!,"&lt;="&amp;MB168,#REF!,"&lt;="&amp;ME168,#REF!,"&gt;="&amp;MF168)</f>
        <v/>
      </c>
      <c r="MY168" s="1">
        <f>COUNTIFS(#REF!,LT168,#REF!,0,#REF!,"&gt;="&amp;MC168,#REF!,"&lt;="&amp;MB168,#REF!,"&lt;="&amp;ME168,#REF!,"&gt;="&amp;MF168)</f>
        <v/>
      </c>
      <c r="MZ168" s="1">
        <f>COUNTIFS(#REF!,LT168,#REF!,1,#REF!,"&lt;="&amp;ME168,#REF!,"&gt;="&amp;MF168,#REF!,"="&amp;KV168,#REF!,"="&amp;KX168)</f>
        <v/>
      </c>
      <c r="NA168" s="1">
        <f>COUNTIFS(#REF!,LT168,#REF!,0,#REF!,"&lt;="&amp;ME168,#REF!,"&gt;="&amp;MF168,#REF!,"="&amp;KV168,#REF!,"="&amp;KX168)</f>
        <v/>
      </c>
      <c r="NB168" s="1">
        <f>COUNTIFS(#REF!,LT168,#REF!,1,#REF!,"&lt;="&amp;ME168,#REF!,"&gt;="&amp;MF168,#REF!,"="&amp;KW168,#REF!,"="&amp;KY168)</f>
        <v/>
      </c>
      <c r="NC168" s="1">
        <f>COUNTIFS(#REF!,LT168,#REF!,0,#REF!,"&lt;="&amp;ME168,#REF!,"&gt;="&amp;MF168,#REF!,"="&amp;KW168,#REF!,"="&amp;KY168)</f>
        <v/>
      </c>
      <c r="ND168" s="1">
        <f>MP168+MR168+MT168+MV168+MX168+MZ168+NB168</f>
        <v/>
      </c>
      <c r="NE168" s="1">
        <f>MQ168+MS168+MU168+MW168+MY168+NA168+NC168</f>
        <v/>
      </c>
      <c r="NF168" s="1">
        <f>ND168+NE168</f>
        <v/>
      </c>
      <c r="NG168" s="33">
        <f>ND168/(ND168+NE168)</f>
        <v/>
      </c>
      <c r="NH168" s="3">
        <f>1/NG168</f>
        <v/>
      </c>
      <c r="NI168" s="1">
        <f>LH168</f>
        <v/>
      </c>
      <c r="NJ168" s="79">
        <f>((1-NG168)*(1/(NI168-1))*0.98-(NG168*1))</f>
        <v/>
      </c>
      <c r="NK168" s="34">
        <f>IF(LR168&lt;0.9,0,IF(AND(LR168&gt;1.1),0,1))</f>
        <v/>
      </c>
      <c r="NL168" s="34">
        <f>IF(LS168&lt;0.9,0,IF(AND(LS168&gt;1.1),0,1))</f>
        <v/>
      </c>
      <c r="NM168" s="32">
        <f>IF(NF168&gt;99,1,0)</f>
        <v/>
      </c>
      <c r="NN168" s="32">
        <f>IF(NJ168&gt;0.0799,1,0)</f>
        <v/>
      </c>
      <c r="NO168" s="32">
        <f>IF(NJ168&gt;NQ168,1,0)</f>
        <v/>
      </c>
      <c r="NP168" s="32">
        <f>NM168+NN168+NO168+NK168+NL168</f>
        <v/>
      </c>
      <c r="NQ168" s="79">
        <f>(((100*NG168)*(NI168-1)*0.98)-((1-NG168)*100))/100</f>
        <v/>
      </c>
      <c r="NR168" s="34">
        <f>IF(LR168&lt;0.9,0,IF(AND(LR168&gt;1.1),0,1))</f>
        <v/>
      </c>
      <c r="NS168" s="34">
        <f>IF(LS168&lt;0.9,0,IF(AND(LS168&gt;1.1),0,1))</f>
        <v/>
      </c>
      <c r="NT168" s="32">
        <f>IF(NF168&gt;99,1,0)</f>
        <v/>
      </c>
      <c r="NU168" s="32">
        <f>IF(NQ168&gt;0.0799,1,0)</f>
        <v/>
      </c>
      <c r="NV168" s="32">
        <f>IF(NQ168&gt;NJ168,1,0)</f>
        <v/>
      </c>
      <c r="NW168" s="32">
        <f>NT168+NU168+NV168+NR168+NS168</f>
        <v/>
      </c>
      <c r="NX168">
        <f>IF(NP168=5,"LayHome1-0",IF(AND(NW168=5),"BackHome1-0",""))</f>
        <v/>
      </c>
      <c r="NY168">
        <f>IF(NP168=5,KN168,IF(AND(NW168=5),KN168,""))</f>
        <v/>
      </c>
      <c r="NZ168">
        <f>IF(NP168=5,"Match Odds",IF(AND(NW168=5),"Match Odds",""))</f>
        <v/>
      </c>
      <c r="OA168">
        <f>IF(NP168=5,KP168,IF(AND(NW168=5),KP168,""))</f>
        <v/>
      </c>
      <c r="OB168">
        <f>IF(NP168=5,"MATCH_ODDS",IF(AND(NW168=5),"MATCH_ODDS",""))</f>
        <v/>
      </c>
      <c r="OC168">
        <f>IF(NP168=5,"LAY",IF(AND(NW168=5),"BACK",""))</f>
        <v/>
      </c>
    </row>
    <row r="169" ht="16.5" customHeight="1" thickBot="1" thickTop="1">
      <c r="A169" s="2" t="n"/>
      <c r="KN169" s="1">
        <f>IF(INDEX(#REF!,MATCH('HT 1-0'!D169,#REF!,0))=INDEX(#REF!,MATCH('HT 1-0'!D169,#REF!,0)),INDEX(#REF!,MATCH('HT 1-0'!D169,#REF!,0)),"ERROR")</f>
        <v/>
      </c>
      <c r="KO169" s="1">
        <f>IF(INDEX(#REF!,MATCH('HT 1-0'!E169,#REF!,0))=INDEX(#REF!,MATCH('HT 1-0'!E169,#REF!,0)),INDEX(#REF!,MATCH('HT 1-0'!E169,#REF!,0)),"ERROR")</f>
        <v/>
      </c>
      <c r="KP169" s="1">
        <f>KN169&amp;" v "&amp;KO169</f>
        <v/>
      </c>
      <c r="KQ169">
        <f>B169&amp;"_"&amp;C169</f>
        <v/>
      </c>
      <c r="KR169" s="1">
        <f>IF((HW169/KK169)&lt;0.335,"G",IF((HW169/KK169)&gt;0.67,"R","A"))</f>
        <v/>
      </c>
      <c r="KS169" s="1">
        <f>IF((HX169/KK169)&lt;0.335,"G",IF((HX169/KK169)&gt;0.67,"R","A"))</f>
        <v/>
      </c>
      <c r="KT169" s="1">
        <f>IF((IH169/KK169)&lt;0.335,"G",IF((IH169/KK169)&gt;0.67,"R","A"))</f>
        <v/>
      </c>
      <c r="KU169" s="1">
        <f>IF((II169/KK169)&lt;0.335,"G",IF((II169/KK169)&gt;0.67,"R","A"))</f>
        <v/>
      </c>
      <c r="KV169" s="1">
        <f>IF((HZ169/KK169)&lt;0.335,"G",IF((HZ169/KK169)&gt;0.67,"R","A"))</f>
        <v/>
      </c>
      <c r="KW169" s="1">
        <f>IF((HY169/KK169)&lt;0.335,"G",IF((HY169/KK169)&gt;0.67,"R","A"))</f>
        <v/>
      </c>
      <c r="KX169" s="1">
        <f>IF((IK169/KK169)&lt;0.335,"G",IF((IK169/KK169)&gt;0.67,"R","A"))</f>
        <v/>
      </c>
      <c r="KY169" s="1">
        <f>IF((IJ169/KK169)&lt;0.335,"G",IF((IJ169/KK169)&gt;0.67,"R","A"))</f>
        <v/>
      </c>
      <c r="KZ169" s="1">
        <f>IF((HQ169/KK169)&lt;0.335,"G",IF((HQ169/KK169)&gt;0.67,"R","A"))</f>
        <v/>
      </c>
      <c r="LA169" s="1">
        <f>IF((IB169/KK169)&lt;0.335,"G",IF((IB169/KK169)&gt;0.67,"R","A"))</f>
        <v/>
      </c>
      <c r="LB169">
        <f>IF(LQ169="1-0",INDEX(Scrape!#REF!,MATCH('HT 1-0'!KP169,Scrape!$B:$B,0)),"")</f>
        <v/>
      </c>
      <c r="LC169">
        <f>IF(LQ169="1-0",INDEX(Scrape!$A:$A,MATCH('HT 1-0'!KP169,Scrape!$B:$B,0)),"")</f>
        <v/>
      </c>
      <c r="LD169">
        <f>IF(LQ169="1-0",INDEX(Scrape!$B:$B,MATCH('HT 1-0'!KP169,Scrape!$B:$B,0)),"")</f>
        <v/>
      </c>
      <c r="LE169">
        <f>IF(LQ169="1-0",INDEX(Scrape!$C:$C,MATCH('HT 1-0'!KP169,Scrape!$B:$B,0)),"")</f>
        <v/>
      </c>
      <c r="LF169">
        <f>IF(LQ169="1-0",INDEX(Scrape!$D:$D,MATCH('HT 1-0'!KP169,Scrape!$B:$B,0)),"")</f>
        <v/>
      </c>
      <c r="LG169">
        <f>IF(LQ169="1-0",INDEX(Scrape!$E:$E,MATCH('HT 1-0'!KP169,Scrape!$B:$B,0)),"")</f>
        <v/>
      </c>
      <c r="LH169">
        <f>IF(LQ169="1-0",INDEX(Scrape!$F:$F,MATCH('HT 1-0'!KP169,Scrape!$B:$B,0)),"")</f>
        <v/>
      </c>
      <c r="LI169">
        <f>IF(LQ169="1-0",INDEX(Scrape!$G:$G,MATCH('HT 1-0'!KP169,Scrape!$B:$B,0)),"")</f>
        <v/>
      </c>
      <c r="LJ169">
        <f>IF(LQ169="1-0",INDEX(Scrape!$H:$H,MATCH('HT 1-0'!KP169,Scrape!$B:$B,0)),"")</f>
        <v/>
      </c>
      <c r="LK169">
        <f>IF(LQ169="1-0",INDEX(Scrape!$I:$I,MATCH('HT 1-0'!KP169,Scrape!$B:$B,0)),"")</f>
        <v/>
      </c>
      <c r="LL169">
        <f>IF(LQ169="1-0",INDEX(Scrape!$J:$J,MATCH('HT 1-0'!KP169,Scrape!$B:$B,0)),"")</f>
        <v/>
      </c>
      <c r="LM169">
        <f>IF(LQ169="1-0",INDEX(Scrape!$K:$K,MATCH('HT 1-0'!KP169,Scrape!$B:$B,0)),"")</f>
        <v/>
      </c>
      <c r="LN169">
        <f>IF(LQ169="1-0",INDEX(Scrape!$L:$L,MATCH('HT 1-0'!KP169,Scrape!$B:$B,0)),"")</f>
        <v/>
      </c>
      <c r="LO169">
        <f>IF(LQ169="1-0",INDEX(Scrape!$M:$M,MATCH('HT 1-0'!KP169,Scrape!$B:$B,0)),"")</f>
        <v/>
      </c>
      <c r="LP169">
        <f>IF(LQ169="1-0",INDEX(Scrape!$N:$N,MATCH('HT 1-0'!KP169,Scrape!$B:$B,0)),"")</f>
        <v/>
      </c>
      <c r="LQ169">
        <f>INDEX(Scrape!$O:$O,MATCH('HT 1-0'!KP169,Scrape!$B:$B,0))</f>
        <v/>
      </c>
      <c r="LR169">
        <f>(1/LJ169)+(1/LI169)+(1/LH169)</f>
        <v/>
      </c>
      <c r="LS169">
        <f>(1/LG169)+(1/LF169)+(1/LE169)</f>
        <v/>
      </c>
      <c r="LT169" s="8">
        <f>IF(INDEX(#REF!,MATCH(KQ169,#REF!,0))=INDEX(#REF!,MATCH(KQ169,#REF!,0)),INDEX(#REF!,MATCH(KQ169,#REF!,0)),"ERROR")</f>
        <v/>
      </c>
      <c r="LU169" s="4">
        <f>IF(KR169="G",2,IF(KR169="R",0.5,IF(KR169="A",1)))</f>
        <v/>
      </c>
      <c r="LV169" s="4">
        <f>IF(KS169="G",0.5,IF(KS169="R",2,IF(KS169="A",1)))</f>
        <v/>
      </c>
      <c r="LW169" s="4">
        <f>IF(KT169="G",2,IF(KT169="R",0.5,IF(KT169="A",1)))</f>
        <v/>
      </c>
      <c r="LX169" s="4">
        <f>IF(KU169="G",0.5,IF(KU169="R",2,IF(KU169="A",1)))</f>
        <v/>
      </c>
      <c r="LY169" s="7">
        <f>(LK169*(LU169+LX169)+(LL169*(LU169+LX169)))</f>
        <v/>
      </c>
      <c r="LZ169" s="7">
        <f>(LN169*(LV169+LW169)+(LO169*(LV169+LW169)))</f>
        <v/>
      </c>
      <c r="MA169" s="11">
        <f>LY169-LZ169</f>
        <v/>
      </c>
      <c r="MB169" s="5">
        <f>MA169+2</f>
        <v/>
      </c>
      <c r="MC169" s="6">
        <f>MA169-2</f>
        <v/>
      </c>
      <c r="MD169" s="4">
        <f>LE169</f>
        <v/>
      </c>
      <c r="ME169" s="9">
        <f>IF(MD169=0,1000,MD169+0.75)</f>
        <v/>
      </c>
      <c r="MF169" s="10">
        <f>IF(MD169=0,0,MD169-0.75)</f>
        <v/>
      </c>
      <c r="MG169" s="4">
        <f>((LM169*(LU169+LX169))-((LP169*(LV169+LW169))))</f>
        <v/>
      </c>
      <c r="MH169" s="9">
        <f>MG169*1.2</f>
        <v/>
      </c>
      <c r="MI169" s="10">
        <f>MG169*0.8</f>
        <v/>
      </c>
      <c r="MJ169">
        <f>IFERROR(NX169,"")</f>
        <v/>
      </c>
      <c r="MK169">
        <f>IFERROR(NY169,"")</f>
        <v/>
      </c>
      <c r="ML169">
        <f>IFERROR(NZ169,"")</f>
        <v/>
      </c>
      <c r="MM169">
        <f>IFERROR(OA169,"")</f>
        <v/>
      </c>
      <c r="MN169">
        <f>IFERROR(OB169,"")</f>
        <v/>
      </c>
      <c r="MO169">
        <f>IFERROR(OC169,"")</f>
        <v/>
      </c>
      <c r="MP169" s="1">
        <f>COUNTIFS(#REF!,LT169,#REF!,1,#REF!,"&gt;="&amp;MC169,#REF!,"&lt;="&amp;MB169,#REF!,"&lt;="&amp;ME169,#REF!,"&gt;="&amp;MF169,#REF!,"="&amp;KV169,#REF!,"="&amp;KX169)</f>
        <v/>
      </c>
      <c r="MQ169" s="1">
        <f>COUNTIFS(#REF!,LT169,#REF!,0,#REF!,"&gt;="&amp;MC169,#REF!,"&lt;="&amp;MB169,#REF!,"&lt;="&amp;ME169,#REF!,"&gt;="&amp;MF169,#REF!,"="&amp;KV169,#REF!,"="&amp;KX169)</f>
        <v/>
      </c>
      <c r="MR169" s="1">
        <f>COUNTIFS(#REF!,LT169,#REF!,1,#REF!,"&gt;="&amp;MC169,#REF!,"&lt;="&amp;MB169,#REF!,"&lt;="&amp;ME169,#REF!,"&gt;="&amp;MF169,#REF!,"="&amp;KW169,#REF!,"="&amp;KY169)</f>
        <v/>
      </c>
      <c r="MS169" s="1">
        <f>COUNTIFS(#REF!,LT169,#REF!,0,#REF!,"&gt;="&amp;MC169,#REF!,"&lt;="&amp;MB169,#REF!,"&lt;="&amp;ME169,#REF!,"&gt;="&amp;MF169,#REF!,"="&amp;KW169,#REF!,"="&amp;KY169)</f>
        <v/>
      </c>
      <c r="MT169" s="1">
        <f>COUNTIFS(#REF!,LT169,#REF!,1,#REF!,"&gt;="&amp;MI169,#REF!,"&lt;="&amp;MH169,#REF!,"&lt;="&amp;ME169,#REF!,"&gt;="&amp;MF169)</f>
        <v/>
      </c>
      <c r="MU169" s="1">
        <f>COUNTIFS(#REF!,LT169,#REF!,0,#REF!,"&gt;="&amp;MI169,#REF!,"&lt;="&amp;MH169,#REF!,"&lt;="&amp;ME169,#REF!,"&gt;="&amp;MF169)</f>
        <v/>
      </c>
      <c r="MV169" s="1">
        <f>COUNTIFS(#REF!,LT169,#REF!,1,#REF!,"&gt;="&amp;MI169,#REF!,"&lt;="&amp;MH169,#REF!,"="&amp;KZ169,#REF!,"="&amp;LA169,#REF!,"&lt;="&amp;ME169,#REF!,"&gt;="&amp;MF169)</f>
        <v/>
      </c>
      <c r="MW169" s="1">
        <f>COUNTIFS(#REF!,LT169,#REF!,0,#REF!,"&gt;="&amp;MI169,#REF!,"&lt;="&amp;MH169,#REF!,"="&amp;KZ169,#REF!,"="&amp;LA169,#REF!,"&lt;="&amp;ME169,#REF!,"&gt;="&amp;MF169)</f>
        <v/>
      </c>
      <c r="MX169" s="1">
        <f>COUNTIFS(#REF!,LT169,#REF!,1,#REF!,"&gt;="&amp;MC169,#REF!,"&lt;="&amp;MB169,#REF!,"&lt;="&amp;ME169,#REF!,"&gt;="&amp;MF169)</f>
        <v/>
      </c>
      <c r="MY169" s="1">
        <f>COUNTIFS(#REF!,LT169,#REF!,0,#REF!,"&gt;="&amp;MC169,#REF!,"&lt;="&amp;MB169,#REF!,"&lt;="&amp;ME169,#REF!,"&gt;="&amp;MF169)</f>
        <v/>
      </c>
      <c r="MZ169" s="1">
        <f>COUNTIFS(#REF!,LT169,#REF!,1,#REF!,"&lt;="&amp;ME169,#REF!,"&gt;="&amp;MF169,#REF!,"="&amp;KV169,#REF!,"="&amp;KX169)</f>
        <v/>
      </c>
      <c r="NA169" s="1">
        <f>COUNTIFS(#REF!,LT169,#REF!,0,#REF!,"&lt;="&amp;ME169,#REF!,"&gt;="&amp;MF169,#REF!,"="&amp;KV169,#REF!,"="&amp;KX169)</f>
        <v/>
      </c>
      <c r="NB169" s="1">
        <f>COUNTIFS(#REF!,LT169,#REF!,1,#REF!,"&lt;="&amp;ME169,#REF!,"&gt;="&amp;MF169,#REF!,"="&amp;KW169,#REF!,"="&amp;KY169)</f>
        <v/>
      </c>
      <c r="NC169" s="1">
        <f>COUNTIFS(#REF!,LT169,#REF!,0,#REF!,"&lt;="&amp;ME169,#REF!,"&gt;="&amp;MF169,#REF!,"="&amp;KW169,#REF!,"="&amp;KY169)</f>
        <v/>
      </c>
      <c r="ND169" s="1">
        <f>MP169+MR169+MT169+MV169+MX169+MZ169+NB169</f>
        <v/>
      </c>
      <c r="NE169" s="1">
        <f>MQ169+MS169+MU169+MW169+MY169+NA169+NC169</f>
        <v/>
      </c>
      <c r="NF169" s="1">
        <f>ND169+NE169</f>
        <v/>
      </c>
      <c r="NG169" s="33">
        <f>ND169/(ND169+NE169)</f>
        <v/>
      </c>
      <c r="NH169" s="3">
        <f>1/NG169</f>
        <v/>
      </c>
      <c r="NI169" s="1">
        <f>LH169</f>
        <v/>
      </c>
      <c r="NJ169" s="79">
        <f>((1-NG169)*(1/(NI169-1))*0.98-(NG169*1))</f>
        <v/>
      </c>
      <c r="NK169" s="34">
        <f>IF(LR169&lt;0.9,0,IF(AND(LR169&gt;1.1),0,1))</f>
        <v/>
      </c>
      <c r="NL169" s="34">
        <f>IF(LS169&lt;0.9,0,IF(AND(LS169&gt;1.1),0,1))</f>
        <v/>
      </c>
      <c r="NM169" s="32">
        <f>IF(NF169&gt;99,1,0)</f>
        <v/>
      </c>
      <c r="NN169" s="32">
        <f>IF(NJ169&gt;0.0799,1,0)</f>
        <v/>
      </c>
      <c r="NO169" s="32">
        <f>IF(NJ169&gt;NQ169,1,0)</f>
        <v/>
      </c>
      <c r="NP169" s="32">
        <f>NM169+NN169+NO169+NK169+NL169</f>
        <v/>
      </c>
      <c r="NQ169" s="79">
        <f>(((100*NG169)*(NI169-1)*0.98)-((1-NG169)*100))/100</f>
        <v/>
      </c>
      <c r="NR169" s="34">
        <f>IF(LR169&lt;0.9,0,IF(AND(LR169&gt;1.1),0,1))</f>
        <v/>
      </c>
      <c r="NS169" s="34">
        <f>IF(LS169&lt;0.9,0,IF(AND(LS169&gt;1.1),0,1))</f>
        <v/>
      </c>
      <c r="NT169" s="32">
        <f>IF(NF169&gt;99,1,0)</f>
        <v/>
      </c>
      <c r="NU169" s="32">
        <f>IF(NQ169&gt;0.0799,1,0)</f>
        <v/>
      </c>
      <c r="NV169" s="32">
        <f>IF(NQ169&gt;NJ169,1,0)</f>
        <v/>
      </c>
      <c r="NW169" s="32">
        <f>NT169+NU169+NV169+NR169+NS169</f>
        <v/>
      </c>
      <c r="NX169">
        <f>IF(NP169=5,"LayHome1-0",IF(AND(NW169=5),"BackHome1-0",""))</f>
        <v/>
      </c>
      <c r="NY169">
        <f>IF(NP169=5,KN169,IF(AND(NW169=5),KN169,""))</f>
        <v/>
      </c>
      <c r="NZ169">
        <f>IF(NP169=5,"Match Odds",IF(AND(NW169=5),"Match Odds",""))</f>
        <v/>
      </c>
      <c r="OA169">
        <f>IF(NP169=5,KP169,IF(AND(NW169=5),KP169,""))</f>
        <v/>
      </c>
      <c r="OB169">
        <f>IF(NP169=5,"MATCH_ODDS",IF(AND(NW169=5),"MATCH_ODDS",""))</f>
        <v/>
      </c>
      <c r="OC169">
        <f>IF(NP169=5,"LAY",IF(AND(NW169=5),"BACK",""))</f>
        <v/>
      </c>
    </row>
    <row r="170" ht="16.5" customHeight="1" thickBot="1" thickTop="1">
      <c r="A170" s="2" t="n"/>
      <c r="KN170" s="1">
        <f>IF(INDEX(#REF!,MATCH('HT 1-0'!D170,#REF!,0))=INDEX(#REF!,MATCH('HT 1-0'!D170,#REF!,0)),INDEX(#REF!,MATCH('HT 1-0'!D170,#REF!,0)),"ERROR")</f>
        <v/>
      </c>
      <c r="KO170" s="1">
        <f>IF(INDEX(#REF!,MATCH('HT 1-0'!E170,#REF!,0))=INDEX(#REF!,MATCH('HT 1-0'!E170,#REF!,0)),INDEX(#REF!,MATCH('HT 1-0'!E170,#REF!,0)),"ERROR")</f>
        <v/>
      </c>
      <c r="KP170" s="1">
        <f>KN170&amp;" v "&amp;KO170</f>
        <v/>
      </c>
      <c r="KQ170">
        <f>B170&amp;"_"&amp;C170</f>
        <v/>
      </c>
      <c r="KR170" s="1">
        <f>IF((HW170/KK170)&lt;0.335,"G",IF((HW170/KK170)&gt;0.67,"R","A"))</f>
        <v/>
      </c>
      <c r="KS170" s="1">
        <f>IF((HX170/KK170)&lt;0.335,"G",IF((HX170/KK170)&gt;0.67,"R","A"))</f>
        <v/>
      </c>
      <c r="KT170" s="1">
        <f>IF((IH170/KK170)&lt;0.335,"G",IF((IH170/KK170)&gt;0.67,"R","A"))</f>
        <v/>
      </c>
      <c r="KU170" s="1">
        <f>IF((II170/KK170)&lt;0.335,"G",IF((II170/KK170)&gt;0.67,"R","A"))</f>
        <v/>
      </c>
      <c r="KV170" s="1">
        <f>IF((HZ170/KK170)&lt;0.335,"G",IF((HZ170/KK170)&gt;0.67,"R","A"))</f>
        <v/>
      </c>
      <c r="KW170" s="1">
        <f>IF((HY170/KK170)&lt;0.335,"G",IF((HY170/KK170)&gt;0.67,"R","A"))</f>
        <v/>
      </c>
      <c r="KX170" s="1">
        <f>IF((IK170/KK170)&lt;0.335,"G",IF((IK170/KK170)&gt;0.67,"R","A"))</f>
        <v/>
      </c>
      <c r="KY170" s="1">
        <f>IF((IJ170/KK170)&lt;0.335,"G",IF((IJ170/KK170)&gt;0.67,"R","A"))</f>
        <v/>
      </c>
      <c r="KZ170" s="1">
        <f>IF((HQ170/KK170)&lt;0.335,"G",IF((HQ170/KK170)&gt;0.67,"R","A"))</f>
        <v/>
      </c>
      <c r="LA170" s="1">
        <f>IF((IB170/KK170)&lt;0.335,"G",IF((IB170/KK170)&gt;0.67,"R","A"))</f>
        <v/>
      </c>
      <c r="LB170">
        <f>IF(LQ170="1-0",INDEX(Scrape!#REF!,MATCH('HT 1-0'!KP170,Scrape!$B:$B,0)),"")</f>
        <v/>
      </c>
      <c r="LC170">
        <f>IF(LQ170="1-0",INDEX(Scrape!$A:$A,MATCH('HT 1-0'!KP170,Scrape!$B:$B,0)),"")</f>
        <v/>
      </c>
      <c r="LD170">
        <f>IF(LQ170="1-0",INDEX(Scrape!$B:$B,MATCH('HT 1-0'!KP170,Scrape!$B:$B,0)),"")</f>
        <v/>
      </c>
      <c r="LE170">
        <f>IF(LQ170="1-0",INDEX(Scrape!$C:$C,MATCH('HT 1-0'!KP170,Scrape!$B:$B,0)),"")</f>
        <v/>
      </c>
      <c r="LF170">
        <f>IF(LQ170="1-0",INDEX(Scrape!$D:$D,MATCH('HT 1-0'!KP170,Scrape!$B:$B,0)),"")</f>
        <v/>
      </c>
      <c r="LG170">
        <f>IF(LQ170="1-0",INDEX(Scrape!$E:$E,MATCH('HT 1-0'!KP170,Scrape!$B:$B,0)),"")</f>
        <v/>
      </c>
      <c r="LH170">
        <f>IF(LQ170="1-0",INDEX(Scrape!$F:$F,MATCH('HT 1-0'!KP170,Scrape!$B:$B,0)),"")</f>
        <v/>
      </c>
      <c r="LI170">
        <f>IF(LQ170="1-0",INDEX(Scrape!$G:$G,MATCH('HT 1-0'!KP170,Scrape!$B:$B,0)),"")</f>
        <v/>
      </c>
      <c r="LJ170">
        <f>IF(LQ170="1-0",INDEX(Scrape!$H:$H,MATCH('HT 1-0'!KP170,Scrape!$B:$B,0)),"")</f>
        <v/>
      </c>
      <c r="LK170">
        <f>IF(LQ170="1-0",INDEX(Scrape!$I:$I,MATCH('HT 1-0'!KP170,Scrape!$B:$B,0)),"")</f>
        <v/>
      </c>
      <c r="LL170">
        <f>IF(LQ170="1-0",INDEX(Scrape!$J:$J,MATCH('HT 1-0'!KP170,Scrape!$B:$B,0)),"")</f>
        <v/>
      </c>
      <c r="LM170">
        <f>IF(LQ170="1-0",INDEX(Scrape!$K:$K,MATCH('HT 1-0'!KP170,Scrape!$B:$B,0)),"")</f>
        <v/>
      </c>
      <c r="LN170">
        <f>IF(LQ170="1-0",INDEX(Scrape!$L:$L,MATCH('HT 1-0'!KP170,Scrape!$B:$B,0)),"")</f>
        <v/>
      </c>
      <c r="LO170">
        <f>IF(LQ170="1-0",INDEX(Scrape!$M:$M,MATCH('HT 1-0'!KP170,Scrape!$B:$B,0)),"")</f>
        <v/>
      </c>
      <c r="LP170">
        <f>IF(LQ170="1-0",INDEX(Scrape!$N:$N,MATCH('HT 1-0'!KP170,Scrape!$B:$B,0)),"")</f>
        <v/>
      </c>
      <c r="LQ170">
        <f>INDEX(Scrape!$O:$O,MATCH('HT 1-0'!KP170,Scrape!$B:$B,0))</f>
        <v/>
      </c>
      <c r="LR170">
        <f>(1/LJ170)+(1/LI170)+(1/LH170)</f>
        <v/>
      </c>
      <c r="LS170">
        <f>(1/LG170)+(1/LF170)+(1/LE170)</f>
        <v/>
      </c>
      <c r="LT170" s="8">
        <f>IF(INDEX(#REF!,MATCH(KQ170,#REF!,0))=INDEX(#REF!,MATCH(KQ170,#REF!,0)),INDEX(#REF!,MATCH(KQ170,#REF!,0)),"ERROR")</f>
        <v/>
      </c>
      <c r="LU170" s="4">
        <f>IF(KR170="G",2,IF(KR170="R",0.5,IF(KR170="A",1)))</f>
        <v/>
      </c>
      <c r="LV170" s="4">
        <f>IF(KS170="G",0.5,IF(KS170="R",2,IF(KS170="A",1)))</f>
        <v/>
      </c>
      <c r="LW170" s="4">
        <f>IF(KT170="G",2,IF(KT170="R",0.5,IF(KT170="A",1)))</f>
        <v/>
      </c>
      <c r="LX170" s="4">
        <f>IF(KU170="G",0.5,IF(KU170="R",2,IF(KU170="A",1)))</f>
        <v/>
      </c>
      <c r="LY170" s="7">
        <f>(LK170*(LU170+LX170)+(LL170*(LU170+LX170)))</f>
        <v/>
      </c>
      <c r="LZ170" s="7">
        <f>(LN170*(LV170+LW170)+(LO170*(LV170+LW170)))</f>
        <v/>
      </c>
      <c r="MA170" s="11">
        <f>LY170-LZ170</f>
        <v/>
      </c>
      <c r="MB170" s="5">
        <f>MA170+2</f>
        <v/>
      </c>
      <c r="MC170" s="6">
        <f>MA170-2</f>
        <v/>
      </c>
      <c r="MD170" s="4">
        <f>LE170</f>
        <v/>
      </c>
      <c r="ME170" s="9">
        <f>IF(MD170=0,1000,MD170+0.75)</f>
        <v/>
      </c>
      <c r="MF170" s="10">
        <f>IF(MD170=0,0,MD170-0.75)</f>
        <v/>
      </c>
      <c r="MG170" s="4">
        <f>((LM170*(LU170+LX170))-((LP170*(LV170+LW170))))</f>
        <v/>
      </c>
      <c r="MH170" s="9">
        <f>MG170*1.2</f>
        <v/>
      </c>
      <c r="MI170" s="10">
        <f>MG170*0.8</f>
        <v/>
      </c>
      <c r="MJ170">
        <f>IFERROR(NX170,"")</f>
        <v/>
      </c>
      <c r="MK170">
        <f>IFERROR(NY170,"")</f>
        <v/>
      </c>
      <c r="ML170">
        <f>IFERROR(NZ170,"")</f>
        <v/>
      </c>
      <c r="MM170">
        <f>IFERROR(OA170,"")</f>
        <v/>
      </c>
      <c r="MN170">
        <f>IFERROR(OB170,"")</f>
        <v/>
      </c>
      <c r="MO170">
        <f>IFERROR(OC170,"")</f>
        <v/>
      </c>
      <c r="MP170" s="1">
        <f>COUNTIFS(#REF!,LT170,#REF!,1,#REF!,"&gt;="&amp;MC170,#REF!,"&lt;="&amp;MB170,#REF!,"&lt;="&amp;ME170,#REF!,"&gt;="&amp;MF170,#REF!,"="&amp;KV170,#REF!,"="&amp;KX170)</f>
        <v/>
      </c>
      <c r="MQ170" s="1">
        <f>COUNTIFS(#REF!,LT170,#REF!,0,#REF!,"&gt;="&amp;MC170,#REF!,"&lt;="&amp;MB170,#REF!,"&lt;="&amp;ME170,#REF!,"&gt;="&amp;MF170,#REF!,"="&amp;KV170,#REF!,"="&amp;KX170)</f>
        <v/>
      </c>
      <c r="MR170" s="1">
        <f>COUNTIFS(#REF!,LT170,#REF!,1,#REF!,"&gt;="&amp;MC170,#REF!,"&lt;="&amp;MB170,#REF!,"&lt;="&amp;ME170,#REF!,"&gt;="&amp;MF170,#REF!,"="&amp;KW170,#REF!,"="&amp;KY170)</f>
        <v/>
      </c>
      <c r="MS170" s="1">
        <f>COUNTIFS(#REF!,LT170,#REF!,0,#REF!,"&gt;="&amp;MC170,#REF!,"&lt;="&amp;MB170,#REF!,"&lt;="&amp;ME170,#REF!,"&gt;="&amp;MF170,#REF!,"="&amp;KW170,#REF!,"="&amp;KY170)</f>
        <v/>
      </c>
      <c r="MT170" s="1">
        <f>COUNTIFS(#REF!,LT170,#REF!,1,#REF!,"&gt;="&amp;MI170,#REF!,"&lt;="&amp;MH170,#REF!,"&lt;="&amp;ME170,#REF!,"&gt;="&amp;MF170)</f>
        <v/>
      </c>
      <c r="MU170" s="1">
        <f>COUNTIFS(#REF!,LT170,#REF!,0,#REF!,"&gt;="&amp;MI170,#REF!,"&lt;="&amp;MH170,#REF!,"&lt;="&amp;ME170,#REF!,"&gt;="&amp;MF170)</f>
        <v/>
      </c>
      <c r="MV170" s="1">
        <f>COUNTIFS(#REF!,LT170,#REF!,1,#REF!,"&gt;="&amp;MI170,#REF!,"&lt;="&amp;MH170,#REF!,"="&amp;KZ170,#REF!,"="&amp;LA170,#REF!,"&lt;="&amp;ME170,#REF!,"&gt;="&amp;MF170)</f>
        <v/>
      </c>
      <c r="MW170" s="1">
        <f>COUNTIFS(#REF!,LT170,#REF!,0,#REF!,"&gt;="&amp;MI170,#REF!,"&lt;="&amp;MH170,#REF!,"="&amp;KZ170,#REF!,"="&amp;LA170,#REF!,"&lt;="&amp;ME170,#REF!,"&gt;="&amp;MF170)</f>
        <v/>
      </c>
      <c r="MX170" s="1">
        <f>COUNTIFS(#REF!,LT170,#REF!,1,#REF!,"&gt;="&amp;MC170,#REF!,"&lt;="&amp;MB170,#REF!,"&lt;="&amp;ME170,#REF!,"&gt;="&amp;MF170)</f>
        <v/>
      </c>
      <c r="MY170" s="1">
        <f>COUNTIFS(#REF!,LT170,#REF!,0,#REF!,"&gt;="&amp;MC170,#REF!,"&lt;="&amp;MB170,#REF!,"&lt;="&amp;ME170,#REF!,"&gt;="&amp;MF170)</f>
        <v/>
      </c>
      <c r="MZ170" s="1">
        <f>COUNTIFS(#REF!,LT170,#REF!,1,#REF!,"&lt;="&amp;ME170,#REF!,"&gt;="&amp;MF170,#REF!,"="&amp;KV170,#REF!,"="&amp;KX170)</f>
        <v/>
      </c>
      <c r="NA170" s="1">
        <f>COUNTIFS(#REF!,LT170,#REF!,0,#REF!,"&lt;="&amp;ME170,#REF!,"&gt;="&amp;MF170,#REF!,"="&amp;KV170,#REF!,"="&amp;KX170)</f>
        <v/>
      </c>
      <c r="NB170" s="1">
        <f>COUNTIFS(#REF!,LT170,#REF!,1,#REF!,"&lt;="&amp;ME170,#REF!,"&gt;="&amp;MF170,#REF!,"="&amp;KW170,#REF!,"="&amp;KY170)</f>
        <v/>
      </c>
      <c r="NC170" s="1">
        <f>COUNTIFS(#REF!,LT170,#REF!,0,#REF!,"&lt;="&amp;ME170,#REF!,"&gt;="&amp;MF170,#REF!,"="&amp;KW170,#REF!,"="&amp;KY170)</f>
        <v/>
      </c>
      <c r="ND170" s="1">
        <f>MP170+MR170+MT170+MV170+MX170+MZ170+NB170</f>
        <v/>
      </c>
      <c r="NE170" s="1">
        <f>MQ170+MS170+MU170+MW170+MY170+NA170+NC170</f>
        <v/>
      </c>
      <c r="NF170" s="1">
        <f>ND170+NE170</f>
        <v/>
      </c>
      <c r="NG170" s="33">
        <f>ND170/(ND170+NE170)</f>
        <v/>
      </c>
      <c r="NH170" s="3">
        <f>1/NG170</f>
        <v/>
      </c>
      <c r="NI170" s="1">
        <f>LH170</f>
        <v/>
      </c>
      <c r="NJ170" s="79">
        <f>((1-NG170)*(1/(NI170-1))*0.98-(NG170*1))</f>
        <v/>
      </c>
      <c r="NK170" s="34">
        <f>IF(LR170&lt;0.9,0,IF(AND(LR170&gt;1.1),0,1))</f>
        <v/>
      </c>
      <c r="NL170" s="34">
        <f>IF(LS170&lt;0.9,0,IF(AND(LS170&gt;1.1),0,1))</f>
        <v/>
      </c>
      <c r="NM170" s="32">
        <f>IF(NF170&gt;99,1,0)</f>
        <v/>
      </c>
      <c r="NN170" s="32">
        <f>IF(NJ170&gt;0.0799,1,0)</f>
        <v/>
      </c>
      <c r="NO170" s="32">
        <f>IF(NJ170&gt;NQ170,1,0)</f>
        <v/>
      </c>
      <c r="NP170" s="32">
        <f>NM170+NN170+NO170+NK170+NL170</f>
        <v/>
      </c>
      <c r="NQ170" s="79">
        <f>(((100*NG170)*(NI170-1)*0.98)-((1-NG170)*100))/100</f>
        <v/>
      </c>
      <c r="NR170" s="34">
        <f>IF(LR170&lt;0.9,0,IF(AND(LR170&gt;1.1),0,1))</f>
        <v/>
      </c>
      <c r="NS170" s="34">
        <f>IF(LS170&lt;0.9,0,IF(AND(LS170&gt;1.1),0,1))</f>
        <v/>
      </c>
      <c r="NT170" s="32">
        <f>IF(NF170&gt;99,1,0)</f>
        <v/>
      </c>
      <c r="NU170" s="32">
        <f>IF(NQ170&gt;0.0799,1,0)</f>
        <v/>
      </c>
      <c r="NV170" s="32">
        <f>IF(NQ170&gt;NJ170,1,0)</f>
        <v/>
      </c>
      <c r="NW170" s="32">
        <f>NT170+NU170+NV170+NR170+NS170</f>
        <v/>
      </c>
      <c r="NX170">
        <f>IF(NP170=5,"LayHome1-0",IF(AND(NW170=5),"BackHome1-0",""))</f>
        <v/>
      </c>
      <c r="NY170">
        <f>IF(NP170=5,KN170,IF(AND(NW170=5),KN170,""))</f>
        <v/>
      </c>
      <c r="NZ170">
        <f>IF(NP170=5,"Match Odds",IF(AND(NW170=5),"Match Odds",""))</f>
        <v/>
      </c>
      <c r="OA170">
        <f>IF(NP170=5,KP170,IF(AND(NW170=5),KP170,""))</f>
        <v/>
      </c>
      <c r="OB170">
        <f>IF(NP170=5,"MATCH_ODDS",IF(AND(NW170=5),"MATCH_ODDS",""))</f>
        <v/>
      </c>
      <c r="OC170">
        <f>IF(NP170=5,"LAY",IF(AND(NW170=5),"BACK",""))</f>
        <v/>
      </c>
    </row>
    <row r="171" ht="16.5" customHeight="1" thickBot="1" thickTop="1">
      <c r="A171" s="2" t="n"/>
      <c r="KN171" s="1">
        <f>IF(INDEX(#REF!,MATCH('HT 1-0'!D171,#REF!,0))=INDEX(#REF!,MATCH('HT 1-0'!D171,#REF!,0)),INDEX(#REF!,MATCH('HT 1-0'!D171,#REF!,0)),"ERROR")</f>
        <v/>
      </c>
      <c r="KO171" s="1">
        <f>IF(INDEX(#REF!,MATCH('HT 1-0'!E171,#REF!,0))=INDEX(#REF!,MATCH('HT 1-0'!E171,#REF!,0)),INDEX(#REF!,MATCH('HT 1-0'!E171,#REF!,0)),"ERROR")</f>
        <v/>
      </c>
      <c r="KP171" s="1">
        <f>KN171&amp;" v "&amp;KO171</f>
        <v/>
      </c>
      <c r="KQ171">
        <f>B171&amp;"_"&amp;C171</f>
        <v/>
      </c>
      <c r="KR171" s="1">
        <f>IF((HW171/KK171)&lt;0.335,"G",IF((HW171/KK171)&gt;0.67,"R","A"))</f>
        <v/>
      </c>
      <c r="KS171" s="1">
        <f>IF((HX171/KK171)&lt;0.335,"G",IF((HX171/KK171)&gt;0.67,"R","A"))</f>
        <v/>
      </c>
      <c r="KT171" s="1">
        <f>IF((IH171/KK171)&lt;0.335,"G",IF((IH171/KK171)&gt;0.67,"R","A"))</f>
        <v/>
      </c>
      <c r="KU171" s="1">
        <f>IF((II171/KK171)&lt;0.335,"G",IF((II171/KK171)&gt;0.67,"R","A"))</f>
        <v/>
      </c>
      <c r="KV171" s="1">
        <f>IF((HZ171/KK171)&lt;0.335,"G",IF((HZ171/KK171)&gt;0.67,"R","A"))</f>
        <v/>
      </c>
      <c r="KW171" s="1">
        <f>IF((HY171/KK171)&lt;0.335,"G",IF((HY171/KK171)&gt;0.67,"R","A"))</f>
        <v/>
      </c>
      <c r="KX171" s="1">
        <f>IF((IK171/KK171)&lt;0.335,"G",IF((IK171/KK171)&gt;0.67,"R","A"))</f>
        <v/>
      </c>
      <c r="KY171" s="1">
        <f>IF((IJ171/KK171)&lt;0.335,"G",IF((IJ171/KK171)&gt;0.67,"R","A"))</f>
        <v/>
      </c>
      <c r="KZ171" s="1">
        <f>IF((HQ171/KK171)&lt;0.335,"G",IF((HQ171/KK171)&gt;0.67,"R","A"))</f>
        <v/>
      </c>
      <c r="LA171" s="1">
        <f>IF((IB171/KK171)&lt;0.335,"G",IF((IB171/KK171)&gt;0.67,"R","A"))</f>
        <v/>
      </c>
      <c r="LB171">
        <f>IF(LQ171="1-0",INDEX(Scrape!#REF!,MATCH('HT 1-0'!KP171,Scrape!$B:$B,0)),"")</f>
        <v/>
      </c>
      <c r="LC171">
        <f>IF(LQ171="1-0",INDEX(Scrape!$A:$A,MATCH('HT 1-0'!KP171,Scrape!$B:$B,0)),"")</f>
        <v/>
      </c>
      <c r="LD171">
        <f>IF(LQ171="1-0",INDEX(Scrape!$B:$B,MATCH('HT 1-0'!KP171,Scrape!$B:$B,0)),"")</f>
        <v/>
      </c>
      <c r="LE171">
        <f>IF(LQ171="1-0",INDEX(Scrape!$C:$C,MATCH('HT 1-0'!KP171,Scrape!$B:$B,0)),"")</f>
        <v/>
      </c>
      <c r="LF171">
        <f>IF(LQ171="1-0",INDEX(Scrape!$D:$D,MATCH('HT 1-0'!KP171,Scrape!$B:$B,0)),"")</f>
        <v/>
      </c>
      <c r="LG171">
        <f>IF(LQ171="1-0",INDEX(Scrape!$E:$E,MATCH('HT 1-0'!KP171,Scrape!$B:$B,0)),"")</f>
        <v/>
      </c>
      <c r="LH171">
        <f>IF(LQ171="1-0",INDEX(Scrape!$F:$F,MATCH('HT 1-0'!KP171,Scrape!$B:$B,0)),"")</f>
        <v/>
      </c>
      <c r="LI171">
        <f>IF(LQ171="1-0",INDEX(Scrape!$G:$G,MATCH('HT 1-0'!KP171,Scrape!$B:$B,0)),"")</f>
        <v/>
      </c>
      <c r="LJ171">
        <f>IF(LQ171="1-0",INDEX(Scrape!$H:$H,MATCH('HT 1-0'!KP171,Scrape!$B:$B,0)),"")</f>
        <v/>
      </c>
      <c r="LK171">
        <f>IF(LQ171="1-0",INDEX(Scrape!$I:$I,MATCH('HT 1-0'!KP171,Scrape!$B:$B,0)),"")</f>
        <v/>
      </c>
      <c r="LL171">
        <f>IF(LQ171="1-0",INDEX(Scrape!$J:$J,MATCH('HT 1-0'!KP171,Scrape!$B:$B,0)),"")</f>
        <v/>
      </c>
      <c r="LM171">
        <f>IF(LQ171="1-0",INDEX(Scrape!$K:$K,MATCH('HT 1-0'!KP171,Scrape!$B:$B,0)),"")</f>
        <v/>
      </c>
      <c r="LN171">
        <f>IF(LQ171="1-0",INDEX(Scrape!$L:$L,MATCH('HT 1-0'!KP171,Scrape!$B:$B,0)),"")</f>
        <v/>
      </c>
      <c r="LO171">
        <f>IF(LQ171="1-0",INDEX(Scrape!$M:$M,MATCH('HT 1-0'!KP171,Scrape!$B:$B,0)),"")</f>
        <v/>
      </c>
      <c r="LP171">
        <f>IF(LQ171="1-0",INDEX(Scrape!$N:$N,MATCH('HT 1-0'!KP171,Scrape!$B:$B,0)),"")</f>
        <v/>
      </c>
      <c r="LQ171">
        <f>INDEX(Scrape!$O:$O,MATCH('HT 1-0'!KP171,Scrape!$B:$B,0))</f>
        <v/>
      </c>
      <c r="LR171">
        <f>(1/LJ171)+(1/LI171)+(1/LH171)</f>
        <v/>
      </c>
      <c r="LS171">
        <f>(1/LG171)+(1/LF171)+(1/LE171)</f>
        <v/>
      </c>
      <c r="LT171" s="8">
        <f>IF(INDEX(#REF!,MATCH(KQ171,#REF!,0))=INDEX(#REF!,MATCH(KQ171,#REF!,0)),INDEX(#REF!,MATCH(KQ171,#REF!,0)),"ERROR")</f>
        <v/>
      </c>
      <c r="LU171" s="4">
        <f>IF(KR171="G",2,IF(KR171="R",0.5,IF(KR171="A",1)))</f>
        <v/>
      </c>
      <c r="LV171" s="4">
        <f>IF(KS171="G",0.5,IF(KS171="R",2,IF(KS171="A",1)))</f>
        <v/>
      </c>
      <c r="LW171" s="4">
        <f>IF(KT171="G",2,IF(KT171="R",0.5,IF(KT171="A",1)))</f>
        <v/>
      </c>
      <c r="LX171" s="4">
        <f>IF(KU171="G",0.5,IF(KU171="R",2,IF(KU171="A",1)))</f>
        <v/>
      </c>
      <c r="LY171" s="7">
        <f>(LK171*(LU171+LX171)+(LL171*(LU171+LX171)))</f>
        <v/>
      </c>
      <c r="LZ171" s="7">
        <f>(LN171*(LV171+LW171)+(LO171*(LV171+LW171)))</f>
        <v/>
      </c>
      <c r="MA171" s="11">
        <f>LY171-LZ171</f>
        <v/>
      </c>
      <c r="MB171" s="5">
        <f>MA171+2</f>
        <v/>
      </c>
      <c r="MC171" s="6">
        <f>MA171-2</f>
        <v/>
      </c>
      <c r="MD171" s="4">
        <f>LE171</f>
        <v/>
      </c>
      <c r="ME171" s="9">
        <f>IF(MD171=0,1000,MD171+0.75)</f>
        <v/>
      </c>
      <c r="MF171" s="10">
        <f>IF(MD171=0,0,MD171-0.75)</f>
        <v/>
      </c>
      <c r="MG171" s="4">
        <f>((LM171*(LU171+LX171))-((LP171*(LV171+LW171))))</f>
        <v/>
      </c>
      <c r="MH171" s="9">
        <f>MG171*1.2</f>
        <v/>
      </c>
      <c r="MI171" s="10">
        <f>MG171*0.8</f>
        <v/>
      </c>
      <c r="MJ171">
        <f>IFERROR(NX171,"")</f>
        <v/>
      </c>
      <c r="MK171">
        <f>IFERROR(NY171,"")</f>
        <v/>
      </c>
      <c r="ML171">
        <f>IFERROR(NZ171,"")</f>
        <v/>
      </c>
      <c r="MM171">
        <f>IFERROR(OA171,"")</f>
        <v/>
      </c>
      <c r="MN171">
        <f>IFERROR(OB171,"")</f>
        <v/>
      </c>
      <c r="MO171">
        <f>IFERROR(OC171,"")</f>
        <v/>
      </c>
      <c r="MP171" s="1">
        <f>COUNTIFS(#REF!,LT171,#REF!,1,#REF!,"&gt;="&amp;MC171,#REF!,"&lt;="&amp;MB171,#REF!,"&lt;="&amp;ME171,#REF!,"&gt;="&amp;MF171,#REF!,"="&amp;KV171,#REF!,"="&amp;KX171)</f>
        <v/>
      </c>
      <c r="MQ171" s="1">
        <f>COUNTIFS(#REF!,LT171,#REF!,0,#REF!,"&gt;="&amp;MC171,#REF!,"&lt;="&amp;MB171,#REF!,"&lt;="&amp;ME171,#REF!,"&gt;="&amp;MF171,#REF!,"="&amp;KV171,#REF!,"="&amp;KX171)</f>
        <v/>
      </c>
      <c r="MR171" s="1">
        <f>COUNTIFS(#REF!,LT171,#REF!,1,#REF!,"&gt;="&amp;MC171,#REF!,"&lt;="&amp;MB171,#REF!,"&lt;="&amp;ME171,#REF!,"&gt;="&amp;MF171,#REF!,"="&amp;KW171,#REF!,"="&amp;KY171)</f>
        <v/>
      </c>
      <c r="MS171" s="1">
        <f>COUNTIFS(#REF!,LT171,#REF!,0,#REF!,"&gt;="&amp;MC171,#REF!,"&lt;="&amp;MB171,#REF!,"&lt;="&amp;ME171,#REF!,"&gt;="&amp;MF171,#REF!,"="&amp;KW171,#REF!,"="&amp;KY171)</f>
        <v/>
      </c>
      <c r="MT171" s="1">
        <f>COUNTIFS(#REF!,LT171,#REF!,1,#REF!,"&gt;="&amp;MI171,#REF!,"&lt;="&amp;MH171,#REF!,"&lt;="&amp;ME171,#REF!,"&gt;="&amp;MF171)</f>
        <v/>
      </c>
      <c r="MU171" s="1">
        <f>COUNTIFS(#REF!,LT171,#REF!,0,#REF!,"&gt;="&amp;MI171,#REF!,"&lt;="&amp;MH171,#REF!,"&lt;="&amp;ME171,#REF!,"&gt;="&amp;MF171)</f>
        <v/>
      </c>
      <c r="MV171" s="1">
        <f>COUNTIFS(#REF!,LT171,#REF!,1,#REF!,"&gt;="&amp;MI171,#REF!,"&lt;="&amp;MH171,#REF!,"="&amp;KZ171,#REF!,"="&amp;LA171,#REF!,"&lt;="&amp;ME171,#REF!,"&gt;="&amp;MF171)</f>
        <v/>
      </c>
      <c r="MW171" s="1">
        <f>COUNTIFS(#REF!,LT171,#REF!,0,#REF!,"&gt;="&amp;MI171,#REF!,"&lt;="&amp;MH171,#REF!,"="&amp;KZ171,#REF!,"="&amp;LA171,#REF!,"&lt;="&amp;ME171,#REF!,"&gt;="&amp;MF171)</f>
        <v/>
      </c>
      <c r="MX171" s="1">
        <f>COUNTIFS(#REF!,LT171,#REF!,1,#REF!,"&gt;="&amp;MC171,#REF!,"&lt;="&amp;MB171,#REF!,"&lt;="&amp;ME171,#REF!,"&gt;="&amp;MF171)</f>
        <v/>
      </c>
      <c r="MY171" s="1">
        <f>COUNTIFS(#REF!,LT171,#REF!,0,#REF!,"&gt;="&amp;MC171,#REF!,"&lt;="&amp;MB171,#REF!,"&lt;="&amp;ME171,#REF!,"&gt;="&amp;MF171)</f>
        <v/>
      </c>
      <c r="MZ171" s="1">
        <f>COUNTIFS(#REF!,LT171,#REF!,1,#REF!,"&lt;="&amp;ME171,#REF!,"&gt;="&amp;MF171,#REF!,"="&amp;KV171,#REF!,"="&amp;KX171)</f>
        <v/>
      </c>
      <c r="NA171" s="1">
        <f>COUNTIFS(#REF!,LT171,#REF!,0,#REF!,"&lt;="&amp;ME171,#REF!,"&gt;="&amp;MF171,#REF!,"="&amp;KV171,#REF!,"="&amp;KX171)</f>
        <v/>
      </c>
      <c r="NB171" s="1">
        <f>COUNTIFS(#REF!,LT171,#REF!,1,#REF!,"&lt;="&amp;ME171,#REF!,"&gt;="&amp;MF171,#REF!,"="&amp;KW171,#REF!,"="&amp;KY171)</f>
        <v/>
      </c>
      <c r="NC171" s="1">
        <f>COUNTIFS(#REF!,LT171,#REF!,0,#REF!,"&lt;="&amp;ME171,#REF!,"&gt;="&amp;MF171,#REF!,"="&amp;KW171,#REF!,"="&amp;KY171)</f>
        <v/>
      </c>
      <c r="ND171" s="1">
        <f>MP171+MR171+MT171+MV171+MX171+MZ171+NB171</f>
        <v/>
      </c>
      <c r="NE171" s="1">
        <f>MQ171+MS171+MU171+MW171+MY171+NA171+NC171</f>
        <v/>
      </c>
      <c r="NF171" s="1">
        <f>ND171+NE171</f>
        <v/>
      </c>
      <c r="NG171" s="33">
        <f>ND171/(ND171+NE171)</f>
        <v/>
      </c>
      <c r="NH171" s="3">
        <f>1/NG171</f>
        <v/>
      </c>
      <c r="NI171" s="1">
        <f>LH171</f>
        <v/>
      </c>
      <c r="NJ171" s="79">
        <f>((1-NG171)*(1/(NI171-1))*0.98-(NG171*1))</f>
        <v/>
      </c>
      <c r="NK171" s="34">
        <f>IF(LR171&lt;0.9,0,IF(AND(LR171&gt;1.1),0,1))</f>
        <v/>
      </c>
      <c r="NL171" s="34">
        <f>IF(LS171&lt;0.9,0,IF(AND(LS171&gt;1.1),0,1))</f>
        <v/>
      </c>
      <c r="NM171" s="32">
        <f>IF(NF171&gt;99,1,0)</f>
        <v/>
      </c>
      <c r="NN171" s="32">
        <f>IF(NJ171&gt;0.0799,1,0)</f>
        <v/>
      </c>
      <c r="NO171" s="32">
        <f>IF(NJ171&gt;NQ171,1,0)</f>
        <v/>
      </c>
      <c r="NP171" s="32">
        <f>NM171+NN171+NO171+NK171+NL171</f>
        <v/>
      </c>
      <c r="NQ171" s="79">
        <f>(((100*NG171)*(NI171-1)*0.98)-((1-NG171)*100))/100</f>
        <v/>
      </c>
      <c r="NR171" s="34">
        <f>IF(LR171&lt;0.9,0,IF(AND(LR171&gt;1.1),0,1))</f>
        <v/>
      </c>
      <c r="NS171" s="34">
        <f>IF(LS171&lt;0.9,0,IF(AND(LS171&gt;1.1),0,1))</f>
        <v/>
      </c>
      <c r="NT171" s="32">
        <f>IF(NF171&gt;99,1,0)</f>
        <v/>
      </c>
      <c r="NU171" s="32">
        <f>IF(NQ171&gt;0.0799,1,0)</f>
        <v/>
      </c>
      <c r="NV171" s="32">
        <f>IF(NQ171&gt;NJ171,1,0)</f>
        <v/>
      </c>
      <c r="NW171" s="32">
        <f>NT171+NU171+NV171+NR171+NS171</f>
        <v/>
      </c>
      <c r="NX171">
        <f>IF(NP171=5,"LayHome1-0",IF(AND(NW171=5),"BackHome1-0",""))</f>
        <v/>
      </c>
      <c r="NY171">
        <f>IF(NP171=5,KN171,IF(AND(NW171=5),KN171,""))</f>
        <v/>
      </c>
      <c r="NZ171">
        <f>IF(NP171=5,"Match Odds",IF(AND(NW171=5),"Match Odds",""))</f>
        <v/>
      </c>
      <c r="OA171">
        <f>IF(NP171=5,KP171,IF(AND(NW171=5),KP171,""))</f>
        <v/>
      </c>
      <c r="OB171">
        <f>IF(NP171=5,"MATCH_ODDS",IF(AND(NW171=5),"MATCH_ODDS",""))</f>
        <v/>
      </c>
      <c r="OC171">
        <f>IF(NP171=5,"LAY",IF(AND(NW171=5),"BACK",""))</f>
        <v/>
      </c>
    </row>
    <row r="172" ht="16.5" customHeight="1" thickBot="1" thickTop="1">
      <c r="A172" s="2" t="n"/>
      <c r="KN172" s="1">
        <f>IF(INDEX(#REF!,MATCH('HT 1-0'!D172,#REF!,0))=INDEX(#REF!,MATCH('HT 1-0'!D172,#REF!,0)),INDEX(#REF!,MATCH('HT 1-0'!D172,#REF!,0)),"ERROR")</f>
        <v/>
      </c>
      <c r="KO172" s="1">
        <f>IF(INDEX(#REF!,MATCH('HT 1-0'!E172,#REF!,0))=INDEX(#REF!,MATCH('HT 1-0'!E172,#REF!,0)),INDEX(#REF!,MATCH('HT 1-0'!E172,#REF!,0)),"ERROR")</f>
        <v/>
      </c>
      <c r="KP172" s="1">
        <f>KN172&amp;" v "&amp;KO172</f>
        <v/>
      </c>
      <c r="KQ172">
        <f>B172&amp;"_"&amp;C172</f>
        <v/>
      </c>
      <c r="KR172" s="1">
        <f>IF((HW172/KK172)&lt;0.335,"G",IF((HW172/KK172)&gt;0.67,"R","A"))</f>
        <v/>
      </c>
      <c r="KS172" s="1">
        <f>IF((HX172/KK172)&lt;0.335,"G",IF((HX172/KK172)&gt;0.67,"R","A"))</f>
        <v/>
      </c>
      <c r="KT172" s="1">
        <f>IF((IH172/KK172)&lt;0.335,"G",IF((IH172/KK172)&gt;0.67,"R","A"))</f>
        <v/>
      </c>
      <c r="KU172" s="1">
        <f>IF((II172/KK172)&lt;0.335,"G",IF((II172/KK172)&gt;0.67,"R","A"))</f>
        <v/>
      </c>
      <c r="KV172" s="1">
        <f>IF((HZ172/KK172)&lt;0.335,"G",IF((HZ172/KK172)&gt;0.67,"R","A"))</f>
        <v/>
      </c>
      <c r="KW172" s="1">
        <f>IF((HY172/KK172)&lt;0.335,"G",IF((HY172/KK172)&gt;0.67,"R","A"))</f>
        <v/>
      </c>
      <c r="KX172" s="1">
        <f>IF((IK172/KK172)&lt;0.335,"G",IF((IK172/KK172)&gt;0.67,"R","A"))</f>
        <v/>
      </c>
      <c r="KY172" s="1">
        <f>IF((IJ172/KK172)&lt;0.335,"G",IF((IJ172/KK172)&gt;0.67,"R","A"))</f>
        <v/>
      </c>
      <c r="KZ172" s="1">
        <f>IF((HQ172/KK172)&lt;0.335,"G",IF((HQ172/KK172)&gt;0.67,"R","A"))</f>
        <v/>
      </c>
      <c r="LA172" s="1">
        <f>IF((IB172/KK172)&lt;0.335,"G",IF((IB172/KK172)&gt;0.67,"R","A"))</f>
        <v/>
      </c>
      <c r="LB172">
        <f>IF(LQ172="1-0",INDEX(Scrape!#REF!,MATCH('HT 1-0'!KP172,Scrape!$B:$B,0)),"")</f>
        <v/>
      </c>
      <c r="LC172">
        <f>IF(LQ172="1-0",INDEX(Scrape!$A:$A,MATCH('HT 1-0'!KP172,Scrape!$B:$B,0)),"")</f>
        <v/>
      </c>
      <c r="LD172">
        <f>IF(LQ172="1-0",INDEX(Scrape!$B:$B,MATCH('HT 1-0'!KP172,Scrape!$B:$B,0)),"")</f>
        <v/>
      </c>
      <c r="LE172">
        <f>IF(LQ172="1-0",INDEX(Scrape!$C:$C,MATCH('HT 1-0'!KP172,Scrape!$B:$B,0)),"")</f>
        <v/>
      </c>
      <c r="LF172">
        <f>IF(LQ172="1-0",INDEX(Scrape!$D:$D,MATCH('HT 1-0'!KP172,Scrape!$B:$B,0)),"")</f>
        <v/>
      </c>
      <c r="LG172">
        <f>IF(LQ172="1-0",INDEX(Scrape!$E:$E,MATCH('HT 1-0'!KP172,Scrape!$B:$B,0)),"")</f>
        <v/>
      </c>
      <c r="LH172">
        <f>IF(LQ172="1-0",INDEX(Scrape!$F:$F,MATCH('HT 1-0'!KP172,Scrape!$B:$B,0)),"")</f>
        <v/>
      </c>
      <c r="LI172">
        <f>IF(LQ172="1-0",INDEX(Scrape!$G:$G,MATCH('HT 1-0'!KP172,Scrape!$B:$B,0)),"")</f>
        <v/>
      </c>
      <c r="LJ172">
        <f>IF(LQ172="1-0",INDEX(Scrape!$H:$H,MATCH('HT 1-0'!KP172,Scrape!$B:$B,0)),"")</f>
        <v/>
      </c>
      <c r="LK172">
        <f>IF(LQ172="1-0",INDEX(Scrape!$I:$I,MATCH('HT 1-0'!KP172,Scrape!$B:$B,0)),"")</f>
        <v/>
      </c>
      <c r="LL172">
        <f>IF(LQ172="1-0",INDEX(Scrape!$J:$J,MATCH('HT 1-0'!KP172,Scrape!$B:$B,0)),"")</f>
        <v/>
      </c>
      <c r="LM172">
        <f>IF(LQ172="1-0",INDEX(Scrape!$K:$K,MATCH('HT 1-0'!KP172,Scrape!$B:$B,0)),"")</f>
        <v/>
      </c>
      <c r="LN172">
        <f>IF(LQ172="1-0",INDEX(Scrape!$L:$L,MATCH('HT 1-0'!KP172,Scrape!$B:$B,0)),"")</f>
        <v/>
      </c>
      <c r="LO172">
        <f>IF(LQ172="1-0",INDEX(Scrape!$M:$M,MATCH('HT 1-0'!KP172,Scrape!$B:$B,0)),"")</f>
        <v/>
      </c>
      <c r="LP172">
        <f>IF(LQ172="1-0",INDEX(Scrape!$N:$N,MATCH('HT 1-0'!KP172,Scrape!$B:$B,0)),"")</f>
        <v/>
      </c>
      <c r="LQ172">
        <f>INDEX(Scrape!$O:$O,MATCH('HT 1-0'!KP172,Scrape!$B:$B,0))</f>
        <v/>
      </c>
      <c r="LR172">
        <f>(1/LJ172)+(1/LI172)+(1/LH172)</f>
        <v/>
      </c>
      <c r="LS172">
        <f>(1/LG172)+(1/LF172)+(1/LE172)</f>
        <v/>
      </c>
      <c r="LT172" s="8">
        <f>IF(INDEX(#REF!,MATCH(KQ172,#REF!,0))=INDEX(#REF!,MATCH(KQ172,#REF!,0)),INDEX(#REF!,MATCH(KQ172,#REF!,0)),"ERROR")</f>
        <v/>
      </c>
      <c r="LU172" s="4">
        <f>IF(KR172="G",2,IF(KR172="R",0.5,IF(KR172="A",1)))</f>
        <v/>
      </c>
      <c r="LV172" s="4">
        <f>IF(KS172="G",0.5,IF(KS172="R",2,IF(KS172="A",1)))</f>
        <v/>
      </c>
      <c r="LW172" s="4">
        <f>IF(KT172="G",2,IF(KT172="R",0.5,IF(KT172="A",1)))</f>
        <v/>
      </c>
      <c r="LX172" s="4">
        <f>IF(KU172="G",0.5,IF(KU172="R",2,IF(KU172="A",1)))</f>
        <v/>
      </c>
      <c r="LY172" s="7">
        <f>(LK172*(LU172+LX172)+(LL172*(LU172+LX172)))</f>
        <v/>
      </c>
      <c r="LZ172" s="7">
        <f>(LN172*(LV172+LW172)+(LO172*(LV172+LW172)))</f>
        <v/>
      </c>
      <c r="MA172" s="11">
        <f>LY172-LZ172</f>
        <v/>
      </c>
      <c r="MB172" s="5">
        <f>MA172+2</f>
        <v/>
      </c>
      <c r="MC172" s="6">
        <f>MA172-2</f>
        <v/>
      </c>
      <c r="MD172" s="4">
        <f>LE172</f>
        <v/>
      </c>
      <c r="ME172" s="9">
        <f>IF(MD172=0,1000,MD172+0.75)</f>
        <v/>
      </c>
      <c r="MF172" s="10">
        <f>IF(MD172=0,0,MD172-0.75)</f>
        <v/>
      </c>
      <c r="MG172" s="4">
        <f>((LM172*(LU172+LX172))-((LP172*(LV172+LW172))))</f>
        <v/>
      </c>
      <c r="MH172" s="9">
        <f>MG172*1.2</f>
        <v/>
      </c>
      <c r="MI172" s="10">
        <f>MG172*0.8</f>
        <v/>
      </c>
      <c r="MJ172">
        <f>IFERROR(NX172,"")</f>
        <v/>
      </c>
      <c r="MK172">
        <f>IFERROR(NY172,"")</f>
        <v/>
      </c>
      <c r="ML172">
        <f>IFERROR(NZ172,"")</f>
        <v/>
      </c>
      <c r="MM172">
        <f>IFERROR(OA172,"")</f>
        <v/>
      </c>
      <c r="MN172">
        <f>IFERROR(OB172,"")</f>
        <v/>
      </c>
      <c r="MO172">
        <f>IFERROR(OC172,"")</f>
        <v/>
      </c>
      <c r="MP172" s="1">
        <f>COUNTIFS(#REF!,LT172,#REF!,1,#REF!,"&gt;="&amp;MC172,#REF!,"&lt;="&amp;MB172,#REF!,"&lt;="&amp;ME172,#REF!,"&gt;="&amp;MF172,#REF!,"="&amp;KV172,#REF!,"="&amp;KX172)</f>
        <v/>
      </c>
      <c r="MQ172" s="1">
        <f>COUNTIFS(#REF!,LT172,#REF!,0,#REF!,"&gt;="&amp;MC172,#REF!,"&lt;="&amp;MB172,#REF!,"&lt;="&amp;ME172,#REF!,"&gt;="&amp;MF172,#REF!,"="&amp;KV172,#REF!,"="&amp;KX172)</f>
        <v/>
      </c>
      <c r="MR172" s="1">
        <f>COUNTIFS(#REF!,LT172,#REF!,1,#REF!,"&gt;="&amp;MC172,#REF!,"&lt;="&amp;MB172,#REF!,"&lt;="&amp;ME172,#REF!,"&gt;="&amp;MF172,#REF!,"="&amp;KW172,#REF!,"="&amp;KY172)</f>
        <v/>
      </c>
      <c r="MS172" s="1">
        <f>COUNTIFS(#REF!,LT172,#REF!,0,#REF!,"&gt;="&amp;MC172,#REF!,"&lt;="&amp;MB172,#REF!,"&lt;="&amp;ME172,#REF!,"&gt;="&amp;MF172,#REF!,"="&amp;KW172,#REF!,"="&amp;KY172)</f>
        <v/>
      </c>
      <c r="MT172" s="1">
        <f>COUNTIFS(#REF!,LT172,#REF!,1,#REF!,"&gt;="&amp;MI172,#REF!,"&lt;="&amp;MH172,#REF!,"&lt;="&amp;ME172,#REF!,"&gt;="&amp;MF172)</f>
        <v/>
      </c>
      <c r="MU172" s="1">
        <f>COUNTIFS(#REF!,LT172,#REF!,0,#REF!,"&gt;="&amp;MI172,#REF!,"&lt;="&amp;MH172,#REF!,"&lt;="&amp;ME172,#REF!,"&gt;="&amp;MF172)</f>
        <v/>
      </c>
      <c r="MV172" s="1">
        <f>COUNTIFS(#REF!,LT172,#REF!,1,#REF!,"&gt;="&amp;MI172,#REF!,"&lt;="&amp;MH172,#REF!,"="&amp;KZ172,#REF!,"="&amp;LA172,#REF!,"&lt;="&amp;ME172,#REF!,"&gt;="&amp;MF172)</f>
        <v/>
      </c>
      <c r="MW172" s="1">
        <f>COUNTIFS(#REF!,LT172,#REF!,0,#REF!,"&gt;="&amp;MI172,#REF!,"&lt;="&amp;MH172,#REF!,"="&amp;KZ172,#REF!,"="&amp;LA172,#REF!,"&lt;="&amp;ME172,#REF!,"&gt;="&amp;MF172)</f>
        <v/>
      </c>
      <c r="MX172" s="1">
        <f>COUNTIFS(#REF!,LT172,#REF!,1,#REF!,"&gt;="&amp;MC172,#REF!,"&lt;="&amp;MB172,#REF!,"&lt;="&amp;ME172,#REF!,"&gt;="&amp;MF172)</f>
        <v/>
      </c>
      <c r="MY172" s="1">
        <f>COUNTIFS(#REF!,LT172,#REF!,0,#REF!,"&gt;="&amp;MC172,#REF!,"&lt;="&amp;MB172,#REF!,"&lt;="&amp;ME172,#REF!,"&gt;="&amp;MF172)</f>
        <v/>
      </c>
      <c r="MZ172" s="1">
        <f>COUNTIFS(#REF!,LT172,#REF!,1,#REF!,"&lt;="&amp;ME172,#REF!,"&gt;="&amp;MF172,#REF!,"="&amp;KV172,#REF!,"="&amp;KX172)</f>
        <v/>
      </c>
      <c r="NA172" s="1">
        <f>COUNTIFS(#REF!,LT172,#REF!,0,#REF!,"&lt;="&amp;ME172,#REF!,"&gt;="&amp;MF172,#REF!,"="&amp;KV172,#REF!,"="&amp;KX172)</f>
        <v/>
      </c>
      <c r="NB172" s="1">
        <f>COUNTIFS(#REF!,LT172,#REF!,1,#REF!,"&lt;="&amp;ME172,#REF!,"&gt;="&amp;MF172,#REF!,"="&amp;KW172,#REF!,"="&amp;KY172)</f>
        <v/>
      </c>
      <c r="NC172" s="1">
        <f>COUNTIFS(#REF!,LT172,#REF!,0,#REF!,"&lt;="&amp;ME172,#REF!,"&gt;="&amp;MF172,#REF!,"="&amp;KW172,#REF!,"="&amp;KY172)</f>
        <v/>
      </c>
      <c r="ND172" s="1">
        <f>MP172+MR172+MT172+MV172+MX172+MZ172+NB172</f>
        <v/>
      </c>
      <c r="NE172" s="1">
        <f>MQ172+MS172+MU172+MW172+MY172+NA172+NC172</f>
        <v/>
      </c>
      <c r="NF172" s="1">
        <f>ND172+NE172</f>
        <v/>
      </c>
      <c r="NG172" s="33">
        <f>ND172/(ND172+NE172)</f>
        <v/>
      </c>
      <c r="NH172" s="3">
        <f>1/NG172</f>
        <v/>
      </c>
      <c r="NI172" s="1">
        <f>LH172</f>
        <v/>
      </c>
      <c r="NJ172" s="79">
        <f>((1-NG172)*(1/(NI172-1))*0.98-(NG172*1))</f>
        <v/>
      </c>
      <c r="NK172" s="34">
        <f>IF(LR172&lt;0.9,0,IF(AND(LR172&gt;1.1),0,1))</f>
        <v/>
      </c>
      <c r="NL172" s="34">
        <f>IF(LS172&lt;0.9,0,IF(AND(LS172&gt;1.1),0,1))</f>
        <v/>
      </c>
      <c r="NM172" s="32">
        <f>IF(NF172&gt;99,1,0)</f>
        <v/>
      </c>
      <c r="NN172" s="32">
        <f>IF(NJ172&gt;0.0799,1,0)</f>
        <v/>
      </c>
      <c r="NO172" s="32">
        <f>IF(NJ172&gt;NQ172,1,0)</f>
        <v/>
      </c>
      <c r="NP172" s="32">
        <f>NM172+NN172+NO172+NK172+NL172</f>
        <v/>
      </c>
      <c r="NQ172" s="79">
        <f>(((100*NG172)*(NI172-1)*0.98)-((1-NG172)*100))/100</f>
        <v/>
      </c>
      <c r="NR172" s="34">
        <f>IF(LR172&lt;0.9,0,IF(AND(LR172&gt;1.1),0,1))</f>
        <v/>
      </c>
      <c r="NS172" s="34">
        <f>IF(LS172&lt;0.9,0,IF(AND(LS172&gt;1.1),0,1))</f>
        <v/>
      </c>
      <c r="NT172" s="32">
        <f>IF(NF172&gt;99,1,0)</f>
        <v/>
      </c>
      <c r="NU172" s="32">
        <f>IF(NQ172&gt;0.0799,1,0)</f>
        <v/>
      </c>
      <c r="NV172" s="32">
        <f>IF(NQ172&gt;NJ172,1,0)</f>
        <v/>
      </c>
      <c r="NW172" s="32">
        <f>NT172+NU172+NV172+NR172+NS172</f>
        <v/>
      </c>
      <c r="NX172">
        <f>IF(NP172=5,"LayHome1-0",IF(AND(NW172=5),"BackHome1-0",""))</f>
        <v/>
      </c>
      <c r="NY172">
        <f>IF(NP172=5,KN172,IF(AND(NW172=5),KN172,""))</f>
        <v/>
      </c>
      <c r="NZ172">
        <f>IF(NP172=5,"Match Odds",IF(AND(NW172=5),"Match Odds",""))</f>
        <v/>
      </c>
      <c r="OA172">
        <f>IF(NP172=5,KP172,IF(AND(NW172=5),KP172,""))</f>
        <v/>
      </c>
      <c r="OB172">
        <f>IF(NP172=5,"MATCH_ODDS",IF(AND(NW172=5),"MATCH_ODDS",""))</f>
        <v/>
      </c>
      <c r="OC172">
        <f>IF(NP172=5,"LAY",IF(AND(NW172=5),"BACK",""))</f>
        <v/>
      </c>
    </row>
    <row r="173" ht="16.5" customHeight="1" thickBot="1" thickTop="1">
      <c r="A173" s="2" t="n"/>
      <c r="KN173" s="1">
        <f>IF(INDEX(#REF!,MATCH('HT 1-0'!D173,#REF!,0))=INDEX(#REF!,MATCH('HT 1-0'!D173,#REF!,0)),INDEX(#REF!,MATCH('HT 1-0'!D173,#REF!,0)),"ERROR")</f>
        <v/>
      </c>
      <c r="KO173" s="1">
        <f>IF(INDEX(#REF!,MATCH('HT 1-0'!E173,#REF!,0))=INDEX(#REF!,MATCH('HT 1-0'!E173,#REF!,0)),INDEX(#REF!,MATCH('HT 1-0'!E173,#REF!,0)),"ERROR")</f>
        <v/>
      </c>
      <c r="KP173" s="1">
        <f>KN173&amp;" v "&amp;KO173</f>
        <v/>
      </c>
      <c r="KQ173">
        <f>B173&amp;"_"&amp;C173</f>
        <v/>
      </c>
      <c r="KR173" s="1">
        <f>IF((HW173/KK173)&lt;0.335,"G",IF((HW173/KK173)&gt;0.67,"R","A"))</f>
        <v/>
      </c>
      <c r="KS173" s="1">
        <f>IF((HX173/KK173)&lt;0.335,"G",IF((HX173/KK173)&gt;0.67,"R","A"))</f>
        <v/>
      </c>
      <c r="KT173" s="1">
        <f>IF((IH173/KK173)&lt;0.335,"G",IF((IH173/KK173)&gt;0.67,"R","A"))</f>
        <v/>
      </c>
      <c r="KU173" s="1">
        <f>IF((II173/KK173)&lt;0.335,"G",IF((II173/KK173)&gt;0.67,"R","A"))</f>
        <v/>
      </c>
      <c r="KV173" s="1">
        <f>IF((HZ173/KK173)&lt;0.335,"G",IF((HZ173/KK173)&gt;0.67,"R","A"))</f>
        <v/>
      </c>
      <c r="KW173" s="1">
        <f>IF((HY173/KK173)&lt;0.335,"G",IF((HY173/KK173)&gt;0.67,"R","A"))</f>
        <v/>
      </c>
      <c r="KX173" s="1">
        <f>IF((IK173/KK173)&lt;0.335,"G",IF((IK173/KK173)&gt;0.67,"R","A"))</f>
        <v/>
      </c>
      <c r="KY173" s="1">
        <f>IF((IJ173/KK173)&lt;0.335,"G",IF((IJ173/KK173)&gt;0.67,"R","A"))</f>
        <v/>
      </c>
      <c r="KZ173" s="1">
        <f>IF((HQ173/KK173)&lt;0.335,"G",IF((HQ173/KK173)&gt;0.67,"R","A"))</f>
        <v/>
      </c>
      <c r="LA173" s="1">
        <f>IF((IB173/KK173)&lt;0.335,"G",IF((IB173/KK173)&gt;0.67,"R","A"))</f>
        <v/>
      </c>
      <c r="LB173">
        <f>IF(LQ173="1-0",INDEX(Scrape!#REF!,MATCH('HT 1-0'!KP173,Scrape!$B:$B,0)),"")</f>
        <v/>
      </c>
      <c r="LC173">
        <f>IF(LQ173="1-0",INDEX(Scrape!$A:$A,MATCH('HT 1-0'!KP173,Scrape!$B:$B,0)),"")</f>
        <v/>
      </c>
      <c r="LD173">
        <f>IF(LQ173="1-0",INDEX(Scrape!$B:$B,MATCH('HT 1-0'!KP173,Scrape!$B:$B,0)),"")</f>
        <v/>
      </c>
      <c r="LE173">
        <f>IF(LQ173="1-0",INDEX(Scrape!$C:$C,MATCH('HT 1-0'!KP173,Scrape!$B:$B,0)),"")</f>
        <v/>
      </c>
      <c r="LF173">
        <f>IF(LQ173="1-0",INDEX(Scrape!$D:$D,MATCH('HT 1-0'!KP173,Scrape!$B:$B,0)),"")</f>
        <v/>
      </c>
      <c r="LG173">
        <f>IF(LQ173="1-0",INDEX(Scrape!$E:$E,MATCH('HT 1-0'!KP173,Scrape!$B:$B,0)),"")</f>
        <v/>
      </c>
      <c r="LH173">
        <f>IF(LQ173="1-0",INDEX(Scrape!$F:$F,MATCH('HT 1-0'!KP173,Scrape!$B:$B,0)),"")</f>
        <v/>
      </c>
      <c r="LI173">
        <f>IF(LQ173="1-0",INDEX(Scrape!$G:$G,MATCH('HT 1-0'!KP173,Scrape!$B:$B,0)),"")</f>
        <v/>
      </c>
      <c r="LJ173">
        <f>IF(LQ173="1-0",INDEX(Scrape!$H:$H,MATCH('HT 1-0'!KP173,Scrape!$B:$B,0)),"")</f>
        <v/>
      </c>
      <c r="LK173">
        <f>IF(LQ173="1-0",INDEX(Scrape!$I:$I,MATCH('HT 1-0'!KP173,Scrape!$B:$B,0)),"")</f>
        <v/>
      </c>
      <c r="LL173">
        <f>IF(LQ173="1-0",INDEX(Scrape!$J:$J,MATCH('HT 1-0'!KP173,Scrape!$B:$B,0)),"")</f>
        <v/>
      </c>
      <c r="LM173">
        <f>IF(LQ173="1-0",INDEX(Scrape!$K:$K,MATCH('HT 1-0'!KP173,Scrape!$B:$B,0)),"")</f>
        <v/>
      </c>
      <c r="LN173">
        <f>IF(LQ173="1-0",INDEX(Scrape!$L:$L,MATCH('HT 1-0'!KP173,Scrape!$B:$B,0)),"")</f>
        <v/>
      </c>
      <c r="LO173">
        <f>IF(LQ173="1-0",INDEX(Scrape!$M:$M,MATCH('HT 1-0'!KP173,Scrape!$B:$B,0)),"")</f>
        <v/>
      </c>
      <c r="LP173">
        <f>IF(LQ173="1-0",INDEX(Scrape!$N:$N,MATCH('HT 1-0'!KP173,Scrape!$B:$B,0)),"")</f>
        <v/>
      </c>
      <c r="LQ173">
        <f>INDEX(Scrape!$O:$O,MATCH('HT 1-0'!KP173,Scrape!$B:$B,0))</f>
        <v/>
      </c>
      <c r="LR173">
        <f>(1/LJ173)+(1/LI173)+(1/LH173)</f>
        <v/>
      </c>
      <c r="LS173">
        <f>(1/LG173)+(1/LF173)+(1/LE173)</f>
        <v/>
      </c>
      <c r="LT173" s="8">
        <f>IF(INDEX(#REF!,MATCH(KQ173,#REF!,0))=INDEX(#REF!,MATCH(KQ173,#REF!,0)),INDEX(#REF!,MATCH(KQ173,#REF!,0)),"ERROR")</f>
        <v/>
      </c>
      <c r="LU173" s="4">
        <f>IF(KR173="G",2,IF(KR173="R",0.5,IF(KR173="A",1)))</f>
        <v/>
      </c>
      <c r="LV173" s="4">
        <f>IF(KS173="G",0.5,IF(KS173="R",2,IF(KS173="A",1)))</f>
        <v/>
      </c>
      <c r="LW173" s="4">
        <f>IF(KT173="G",2,IF(KT173="R",0.5,IF(KT173="A",1)))</f>
        <v/>
      </c>
      <c r="LX173" s="4">
        <f>IF(KU173="G",0.5,IF(KU173="R",2,IF(KU173="A",1)))</f>
        <v/>
      </c>
      <c r="LY173" s="7">
        <f>(LK173*(LU173+LX173)+(LL173*(LU173+LX173)))</f>
        <v/>
      </c>
      <c r="LZ173" s="7">
        <f>(LN173*(LV173+LW173)+(LO173*(LV173+LW173)))</f>
        <v/>
      </c>
      <c r="MA173" s="11">
        <f>LY173-LZ173</f>
        <v/>
      </c>
      <c r="MB173" s="5">
        <f>MA173+2</f>
        <v/>
      </c>
      <c r="MC173" s="6">
        <f>MA173-2</f>
        <v/>
      </c>
      <c r="MD173" s="4">
        <f>LE173</f>
        <v/>
      </c>
      <c r="ME173" s="9">
        <f>IF(MD173=0,1000,MD173+0.75)</f>
        <v/>
      </c>
      <c r="MF173" s="10">
        <f>IF(MD173=0,0,MD173-0.75)</f>
        <v/>
      </c>
      <c r="MG173" s="4">
        <f>((LM173*(LU173+LX173))-((LP173*(LV173+LW173))))</f>
        <v/>
      </c>
      <c r="MH173" s="9">
        <f>MG173*1.2</f>
        <v/>
      </c>
      <c r="MI173" s="10">
        <f>MG173*0.8</f>
        <v/>
      </c>
      <c r="MJ173">
        <f>IFERROR(NX173,"")</f>
        <v/>
      </c>
      <c r="MK173">
        <f>IFERROR(NY173,"")</f>
        <v/>
      </c>
      <c r="ML173">
        <f>IFERROR(NZ173,"")</f>
        <v/>
      </c>
      <c r="MM173">
        <f>IFERROR(OA173,"")</f>
        <v/>
      </c>
      <c r="MN173">
        <f>IFERROR(OB173,"")</f>
        <v/>
      </c>
      <c r="MO173">
        <f>IFERROR(OC173,"")</f>
        <v/>
      </c>
      <c r="MP173" s="1">
        <f>COUNTIFS(#REF!,LT173,#REF!,1,#REF!,"&gt;="&amp;MC173,#REF!,"&lt;="&amp;MB173,#REF!,"&lt;="&amp;ME173,#REF!,"&gt;="&amp;MF173,#REF!,"="&amp;KV173,#REF!,"="&amp;KX173)</f>
        <v/>
      </c>
      <c r="MQ173" s="1">
        <f>COUNTIFS(#REF!,LT173,#REF!,0,#REF!,"&gt;="&amp;MC173,#REF!,"&lt;="&amp;MB173,#REF!,"&lt;="&amp;ME173,#REF!,"&gt;="&amp;MF173,#REF!,"="&amp;KV173,#REF!,"="&amp;KX173)</f>
        <v/>
      </c>
      <c r="MR173" s="1">
        <f>COUNTIFS(#REF!,LT173,#REF!,1,#REF!,"&gt;="&amp;MC173,#REF!,"&lt;="&amp;MB173,#REF!,"&lt;="&amp;ME173,#REF!,"&gt;="&amp;MF173,#REF!,"="&amp;KW173,#REF!,"="&amp;KY173)</f>
        <v/>
      </c>
      <c r="MS173" s="1">
        <f>COUNTIFS(#REF!,LT173,#REF!,0,#REF!,"&gt;="&amp;MC173,#REF!,"&lt;="&amp;MB173,#REF!,"&lt;="&amp;ME173,#REF!,"&gt;="&amp;MF173,#REF!,"="&amp;KW173,#REF!,"="&amp;KY173)</f>
        <v/>
      </c>
      <c r="MT173" s="1">
        <f>COUNTIFS(#REF!,LT173,#REF!,1,#REF!,"&gt;="&amp;MI173,#REF!,"&lt;="&amp;MH173,#REF!,"&lt;="&amp;ME173,#REF!,"&gt;="&amp;MF173)</f>
        <v/>
      </c>
      <c r="MU173" s="1">
        <f>COUNTIFS(#REF!,LT173,#REF!,0,#REF!,"&gt;="&amp;MI173,#REF!,"&lt;="&amp;MH173,#REF!,"&lt;="&amp;ME173,#REF!,"&gt;="&amp;MF173)</f>
        <v/>
      </c>
      <c r="MV173" s="1">
        <f>COUNTIFS(#REF!,LT173,#REF!,1,#REF!,"&gt;="&amp;MI173,#REF!,"&lt;="&amp;MH173,#REF!,"="&amp;KZ173,#REF!,"="&amp;LA173,#REF!,"&lt;="&amp;ME173,#REF!,"&gt;="&amp;MF173)</f>
        <v/>
      </c>
      <c r="MW173" s="1">
        <f>COUNTIFS(#REF!,LT173,#REF!,0,#REF!,"&gt;="&amp;MI173,#REF!,"&lt;="&amp;MH173,#REF!,"="&amp;KZ173,#REF!,"="&amp;LA173,#REF!,"&lt;="&amp;ME173,#REF!,"&gt;="&amp;MF173)</f>
        <v/>
      </c>
      <c r="MX173" s="1">
        <f>COUNTIFS(#REF!,LT173,#REF!,1,#REF!,"&gt;="&amp;MC173,#REF!,"&lt;="&amp;MB173,#REF!,"&lt;="&amp;ME173,#REF!,"&gt;="&amp;MF173)</f>
        <v/>
      </c>
      <c r="MY173" s="1">
        <f>COUNTIFS(#REF!,LT173,#REF!,0,#REF!,"&gt;="&amp;MC173,#REF!,"&lt;="&amp;MB173,#REF!,"&lt;="&amp;ME173,#REF!,"&gt;="&amp;MF173)</f>
        <v/>
      </c>
      <c r="MZ173" s="1">
        <f>COUNTIFS(#REF!,LT173,#REF!,1,#REF!,"&lt;="&amp;ME173,#REF!,"&gt;="&amp;MF173,#REF!,"="&amp;KV173,#REF!,"="&amp;KX173)</f>
        <v/>
      </c>
      <c r="NA173" s="1">
        <f>COUNTIFS(#REF!,LT173,#REF!,0,#REF!,"&lt;="&amp;ME173,#REF!,"&gt;="&amp;MF173,#REF!,"="&amp;KV173,#REF!,"="&amp;KX173)</f>
        <v/>
      </c>
      <c r="NB173" s="1">
        <f>COUNTIFS(#REF!,LT173,#REF!,1,#REF!,"&lt;="&amp;ME173,#REF!,"&gt;="&amp;MF173,#REF!,"="&amp;KW173,#REF!,"="&amp;KY173)</f>
        <v/>
      </c>
      <c r="NC173" s="1">
        <f>COUNTIFS(#REF!,LT173,#REF!,0,#REF!,"&lt;="&amp;ME173,#REF!,"&gt;="&amp;MF173,#REF!,"="&amp;KW173,#REF!,"="&amp;KY173)</f>
        <v/>
      </c>
      <c r="ND173" s="1">
        <f>MP173+MR173+MT173+MV173+MX173+MZ173+NB173</f>
        <v/>
      </c>
      <c r="NE173" s="1">
        <f>MQ173+MS173+MU173+MW173+MY173+NA173+NC173</f>
        <v/>
      </c>
      <c r="NF173" s="1">
        <f>ND173+NE173</f>
        <v/>
      </c>
      <c r="NG173" s="33">
        <f>ND173/(ND173+NE173)</f>
        <v/>
      </c>
      <c r="NH173" s="3">
        <f>1/NG173</f>
        <v/>
      </c>
      <c r="NI173" s="1">
        <f>LH173</f>
        <v/>
      </c>
      <c r="NJ173" s="79">
        <f>((1-NG173)*(1/(NI173-1))*0.98-(NG173*1))</f>
        <v/>
      </c>
      <c r="NK173" s="34">
        <f>IF(LR173&lt;0.9,0,IF(AND(LR173&gt;1.1),0,1))</f>
        <v/>
      </c>
      <c r="NL173" s="34">
        <f>IF(LS173&lt;0.9,0,IF(AND(LS173&gt;1.1),0,1))</f>
        <v/>
      </c>
      <c r="NM173" s="32">
        <f>IF(NF173&gt;99,1,0)</f>
        <v/>
      </c>
      <c r="NN173" s="32">
        <f>IF(NJ173&gt;0.0799,1,0)</f>
        <v/>
      </c>
      <c r="NO173" s="32">
        <f>IF(NJ173&gt;NQ173,1,0)</f>
        <v/>
      </c>
      <c r="NP173" s="32">
        <f>NM173+NN173+NO173+NK173+NL173</f>
        <v/>
      </c>
      <c r="NQ173" s="79">
        <f>(((100*NG173)*(NI173-1)*0.98)-((1-NG173)*100))/100</f>
        <v/>
      </c>
      <c r="NR173" s="34">
        <f>IF(LR173&lt;0.9,0,IF(AND(LR173&gt;1.1),0,1))</f>
        <v/>
      </c>
      <c r="NS173" s="34">
        <f>IF(LS173&lt;0.9,0,IF(AND(LS173&gt;1.1),0,1))</f>
        <v/>
      </c>
      <c r="NT173" s="32">
        <f>IF(NF173&gt;99,1,0)</f>
        <v/>
      </c>
      <c r="NU173" s="32">
        <f>IF(NQ173&gt;0.0799,1,0)</f>
        <v/>
      </c>
      <c r="NV173" s="32">
        <f>IF(NQ173&gt;NJ173,1,0)</f>
        <v/>
      </c>
      <c r="NW173" s="32">
        <f>NT173+NU173+NV173+NR173+NS173</f>
        <v/>
      </c>
      <c r="NX173">
        <f>IF(NP173=5,"LayHome1-0",IF(AND(NW173=5),"BackHome1-0",""))</f>
        <v/>
      </c>
      <c r="NY173">
        <f>IF(NP173=5,KN173,IF(AND(NW173=5),KN173,""))</f>
        <v/>
      </c>
      <c r="NZ173">
        <f>IF(NP173=5,"Match Odds",IF(AND(NW173=5),"Match Odds",""))</f>
        <v/>
      </c>
      <c r="OA173">
        <f>IF(NP173=5,KP173,IF(AND(NW173=5),KP173,""))</f>
        <v/>
      </c>
      <c r="OB173">
        <f>IF(NP173=5,"MATCH_ODDS",IF(AND(NW173=5),"MATCH_ODDS",""))</f>
        <v/>
      </c>
      <c r="OC173">
        <f>IF(NP173=5,"LAY",IF(AND(NW173=5),"BACK",""))</f>
        <v/>
      </c>
    </row>
    <row r="174" ht="16.5" customHeight="1" thickBot="1" thickTop="1">
      <c r="A174" s="2" t="n"/>
      <c r="KN174" s="1">
        <f>IF(INDEX(#REF!,MATCH('HT 1-0'!D174,#REF!,0))=INDEX(#REF!,MATCH('HT 1-0'!D174,#REF!,0)),INDEX(#REF!,MATCH('HT 1-0'!D174,#REF!,0)),"ERROR")</f>
        <v/>
      </c>
      <c r="KO174" s="1">
        <f>IF(INDEX(#REF!,MATCH('HT 1-0'!E174,#REF!,0))=INDEX(#REF!,MATCH('HT 1-0'!E174,#REF!,0)),INDEX(#REF!,MATCH('HT 1-0'!E174,#REF!,0)),"ERROR")</f>
        <v/>
      </c>
      <c r="KP174" s="1">
        <f>KN174&amp;" v "&amp;KO174</f>
        <v/>
      </c>
      <c r="KQ174">
        <f>B174&amp;"_"&amp;C174</f>
        <v/>
      </c>
      <c r="KR174" s="1">
        <f>IF((HW174/KK174)&lt;0.335,"G",IF((HW174/KK174)&gt;0.67,"R","A"))</f>
        <v/>
      </c>
      <c r="KS174" s="1">
        <f>IF((HX174/KK174)&lt;0.335,"G",IF((HX174/KK174)&gt;0.67,"R","A"))</f>
        <v/>
      </c>
      <c r="KT174" s="1">
        <f>IF((IH174/KK174)&lt;0.335,"G",IF((IH174/KK174)&gt;0.67,"R","A"))</f>
        <v/>
      </c>
      <c r="KU174" s="1">
        <f>IF((II174/KK174)&lt;0.335,"G",IF((II174/KK174)&gt;0.67,"R","A"))</f>
        <v/>
      </c>
      <c r="KV174" s="1">
        <f>IF((HZ174/KK174)&lt;0.335,"G",IF((HZ174/KK174)&gt;0.67,"R","A"))</f>
        <v/>
      </c>
      <c r="KW174" s="1">
        <f>IF((HY174/KK174)&lt;0.335,"G",IF((HY174/KK174)&gt;0.67,"R","A"))</f>
        <v/>
      </c>
      <c r="KX174" s="1">
        <f>IF((IK174/KK174)&lt;0.335,"G",IF((IK174/KK174)&gt;0.67,"R","A"))</f>
        <v/>
      </c>
      <c r="KY174" s="1">
        <f>IF((IJ174/KK174)&lt;0.335,"G",IF((IJ174/KK174)&gt;0.67,"R","A"))</f>
        <v/>
      </c>
      <c r="KZ174" s="1">
        <f>IF((HQ174/KK174)&lt;0.335,"G",IF((HQ174/KK174)&gt;0.67,"R","A"))</f>
        <v/>
      </c>
      <c r="LA174" s="1">
        <f>IF((IB174/KK174)&lt;0.335,"G",IF((IB174/KK174)&gt;0.67,"R","A"))</f>
        <v/>
      </c>
      <c r="LB174">
        <f>IF(LQ174="1-0",INDEX(Scrape!#REF!,MATCH('HT 1-0'!KP174,Scrape!$B:$B,0)),"")</f>
        <v/>
      </c>
      <c r="LC174">
        <f>IF(LQ174="1-0",INDEX(Scrape!$A:$A,MATCH('HT 1-0'!KP174,Scrape!$B:$B,0)),"")</f>
        <v/>
      </c>
      <c r="LD174">
        <f>IF(LQ174="1-0",INDEX(Scrape!$B:$B,MATCH('HT 1-0'!KP174,Scrape!$B:$B,0)),"")</f>
        <v/>
      </c>
      <c r="LE174">
        <f>IF(LQ174="1-0",INDEX(Scrape!$C:$C,MATCH('HT 1-0'!KP174,Scrape!$B:$B,0)),"")</f>
        <v/>
      </c>
      <c r="LF174">
        <f>IF(LQ174="1-0",INDEX(Scrape!$D:$D,MATCH('HT 1-0'!KP174,Scrape!$B:$B,0)),"")</f>
        <v/>
      </c>
      <c r="LG174">
        <f>IF(LQ174="1-0",INDEX(Scrape!$E:$E,MATCH('HT 1-0'!KP174,Scrape!$B:$B,0)),"")</f>
        <v/>
      </c>
      <c r="LH174">
        <f>IF(LQ174="1-0",INDEX(Scrape!$F:$F,MATCH('HT 1-0'!KP174,Scrape!$B:$B,0)),"")</f>
        <v/>
      </c>
      <c r="LI174">
        <f>IF(LQ174="1-0",INDEX(Scrape!$G:$G,MATCH('HT 1-0'!KP174,Scrape!$B:$B,0)),"")</f>
        <v/>
      </c>
      <c r="LJ174">
        <f>IF(LQ174="1-0",INDEX(Scrape!$H:$H,MATCH('HT 1-0'!KP174,Scrape!$B:$B,0)),"")</f>
        <v/>
      </c>
      <c r="LK174">
        <f>IF(LQ174="1-0",INDEX(Scrape!$I:$I,MATCH('HT 1-0'!KP174,Scrape!$B:$B,0)),"")</f>
        <v/>
      </c>
      <c r="LL174">
        <f>IF(LQ174="1-0",INDEX(Scrape!$J:$J,MATCH('HT 1-0'!KP174,Scrape!$B:$B,0)),"")</f>
        <v/>
      </c>
      <c r="LM174">
        <f>IF(LQ174="1-0",INDEX(Scrape!$K:$K,MATCH('HT 1-0'!KP174,Scrape!$B:$B,0)),"")</f>
        <v/>
      </c>
      <c r="LN174">
        <f>IF(LQ174="1-0",INDEX(Scrape!$L:$L,MATCH('HT 1-0'!KP174,Scrape!$B:$B,0)),"")</f>
        <v/>
      </c>
      <c r="LO174">
        <f>IF(LQ174="1-0",INDEX(Scrape!$M:$M,MATCH('HT 1-0'!KP174,Scrape!$B:$B,0)),"")</f>
        <v/>
      </c>
      <c r="LP174">
        <f>IF(LQ174="1-0",INDEX(Scrape!$N:$N,MATCH('HT 1-0'!KP174,Scrape!$B:$B,0)),"")</f>
        <v/>
      </c>
      <c r="LQ174">
        <f>INDEX(Scrape!$O:$O,MATCH('HT 1-0'!KP174,Scrape!$B:$B,0))</f>
        <v/>
      </c>
      <c r="LR174">
        <f>(1/LJ174)+(1/LI174)+(1/LH174)</f>
        <v/>
      </c>
      <c r="LS174">
        <f>(1/LG174)+(1/LF174)+(1/LE174)</f>
        <v/>
      </c>
      <c r="LT174" s="8">
        <f>IF(INDEX(#REF!,MATCH(KQ174,#REF!,0))=INDEX(#REF!,MATCH(KQ174,#REF!,0)),INDEX(#REF!,MATCH(KQ174,#REF!,0)),"ERROR")</f>
        <v/>
      </c>
      <c r="LU174" s="4">
        <f>IF(KR174="G",2,IF(KR174="R",0.5,IF(KR174="A",1)))</f>
        <v/>
      </c>
      <c r="LV174" s="4">
        <f>IF(KS174="G",0.5,IF(KS174="R",2,IF(KS174="A",1)))</f>
        <v/>
      </c>
      <c r="LW174" s="4">
        <f>IF(KT174="G",2,IF(KT174="R",0.5,IF(KT174="A",1)))</f>
        <v/>
      </c>
      <c r="LX174" s="4">
        <f>IF(KU174="G",0.5,IF(KU174="R",2,IF(KU174="A",1)))</f>
        <v/>
      </c>
      <c r="LY174" s="7">
        <f>(LK174*(LU174+LX174)+(LL174*(LU174+LX174)))</f>
        <v/>
      </c>
      <c r="LZ174" s="7">
        <f>(LN174*(LV174+LW174)+(LO174*(LV174+LW174)))</f>
        <v/>
      </c>
      <c r="MA174" s="11">
        <f>LY174-LZ174</f>
        <v/>
      </c>
      <c r="MB174" s="5">
        <f>MA174+2</f>
        <v/>
      </c>
      <c r="MC174" s="6">
        <f>MA174-2</f>
        <v/>
      </c>
      <c r="MD174" s="4">
        <f>LE174</f>
        <v/>
      </c>
      <c r="ME174" s="9">
        <f>IF(MD174=0,1000,MD174+0.75)</f>
        <v/>
      </c>
      <c r="MF174" s="10">
        <f>IF(MD174=0,0,MD174-0.75)</f>
        <v/>
      </c>
      <c r="MG174" s="4">
        <f>((LM174*(LU174+LX174))-((LP174*(LV174+LW174))))</f>
        <v/>
      </c>
      <c r="MH174" s="9">
        <f>MG174*1.2</f>
        <v/>
      </c>
      <c r="MI174" s="10">
        <f>MG174*0.8</f>
        <v/>
      </c>
      <c r="MJ174">
        <f>IFERROR(NX174,"")</f>
        <v/>
      </c>
      <c r="MK174">
        <f>IFERROR(NY174,"")</f>
        <v/>
      </c>
      <c r="ML174">
        <f>IFERROR(NZ174,"")</f>
        <v/>
      </c>
      <c r="MM174">
        <f>IFERROR(OA174,"")</f>
        <v/>
      </c>
      <c r="MN174">
        <f>IFERROR(OB174,"")</f>
        <v/>
      </c>
      <c r="MO174">
        <f>IFERROR(OC174,"")</f>
        <v/>
      </c>
      <c r="MP174" s="1">
        <f>COUNTIFS(#REF!,LT174,#REF!,1,#REF!,"&gt;="&amp;MC174,#REF!,"&lt;="&amp;MB174,#REF!,"&lt;="&amp;ME174,#REF!,"&gt;="&amp;MF174,#REF!,"="&amp;KV174,#REF!,"="&amp;KX174)</f>
        <v/>
      </c>
      <c r="MQ174" s="1">
        <f>COUNTIFS(#REF!,LT174,#REF!,0,#REF!,"&gt;="&amp;MC174,#REF!,"&lt;="&amp;MB174,#REF!,"&lt;="&amp;ME174,#REF!,"&gt;="&amp;MF174,#REF!,"="&amp;KV174,#REF!,"="&amp;KX174)</f>
        <v/>
      </c>
      <c r="MR174" s="1">
        <f>COUNTIFS(#REF!,LT174,#REF!,1,#REF!,"&gt;="&amp;MC174,#REF!,"&lt;="&amp;MB174,#REF!,"&lt;="&amp;ME174,#REF!,"&gt;="&amp;MF174,#REF!,"="&amp;KW174,#REF!,"="&amp;KY174)</f>
        <v/>
      </c>
      <c r="MS174" s="1">
        <f>COUNTIFS(#REF!,LT174,#REF!,0,#REF!,"&gt;="&amp;MC174,#REF!,"&lt;="&amp;MB174,#REF!,"&lt;="&amp;ME174,#REF!,"&gt;="&amp;MF174,#REF!,"="&amp;KW174,#REF!,"="&amp;KY174)</f>
        <v/>
      </c>
      <c r="MT174" s="1">
        <f>COUNTIFS(#REF!,LT174,#REF!,1,#REF!,"&gt;="&amp;MI174,#REF!,"&lt;="&amp;MH174,#REF!,"&lt;="&amp;ME174,#REF!,"&gt;="&amp;MF174)</f>
        <v/>
      </c>
      <c r="MU174" s="1">
        <f>COUNTIFS(#REF!,LT174,#REF!,0,#REF!,"&gt;="&amp;MI174,#REF!,"&lt;="&amp;MH174,#REF!,"&lt;="&amp;ME174,#REF!,"&gt;="&amp;MF174)</f>
        <v/>
      </c>
      <c r="MV174" s="1">
        <f>COUNTIFS(#REF!,LT174,#REF!,1,#REF!,"&gt;="&amp;MI174,#REF!,"&lt;="&amp;MH174,#REF!,"="&amp;KZ174,#REF!,"="&amp;LA174,#REF!,"&lt;="&amp;ME174,#REF!,"&gt;="&amp;MF174)</f>
        <v/>
      </c>
      <c r="MW174" s="1">
        <f>COUNTIFS(#REF!,LT174,#REF!,0,#REF!,"&gt;="&amp;MI174,#REF!,"&lt;="&amp;MH174,#REF!,"="&amp;KZ174,#REF!,"="&amp;LA174,#REF!,"&lt;="&amp;ME174,#REF!,"&gt;="&amp;MF174)</f>
        <v/>
      </c>
      <c r="MX174" s="1">
        <f>COUNTIFS(#REF!,LT174,#REF!,1,#REF!,"&gt;="&amp;MC174,#REF!,"&lt;="&amp;MB174,#REF!,"&lt;="&amp;ME174,#REF!,"&gt;="&amp;MF174)</f>
        <v/>
      </c>
      <c r="MY174" s="1">
        <f>COUNTIFS(#REF!,LT174,#REF!,0,#REF!,"&gt;="&amp;MC174,#REF!,"&lt;="&amp;MB174,#REF!,"&lt;="&amp;ME174,#REF!,"&gt;="&amp;MF174)</f>
        <v/>
      </c>
      <c r="MZ174" s="1">
        <f>COUNTIFS(#REF!,LT174,#REF!,1,#REF!,"&lt;="&amp;ME174,#REF!,"&gt;="&amp;MF174,#REF!,"="&amp;KV174,#REF!,"="&amp;KX174)</f>
        <v/>
      </c>
      <c r="NA174" s="1">
        <f>COUNTIFS(#REF!,LT174,#REF!,0,#REF!,"&lt;="&amp;ME174,#REF!,"&gt;="&amp;MF174,#REF!,"="&amp;KV174,#REF!,"="&amp;KX174)</f>
        <v/>
      </c>
      <c r="NB174" s="1">
        <f>COUNTIFS(#REF!,LT174,#REF!,1,#REF!,"&lt;="&amp;ME174,#REF!,"&gt;="&amp;MF174,#REF!,"="&amp;KW174,#REF!,"="&amp;KY174)</f>
        <v/>
      </c>
      <c r="NC174" s="1">
        <f>COUNTIFS(#REF!,LT174,#REF!,0,#REF!,"&lt;="&amp;ME174,#REF!,"&gt;="&amp;MF174,#REF!,"="&amp;KW174,#REF!,"="&amp;KY174)</f>
        <v/>
      </c>
      <c r="ND174" s="1">
        <f>MP174+MR174+MT174+MV174+MX174+MZ174+NB174</f>
        <v/>
      </c>
      <c r="NE174" s="1">
        <f>MQ174+MS174+MU174+MW174+MY174+NA174+NC174</f>
        <v/>
      </c>
      <c r="NF174" s="1">
        <f>ND174+NE174</f>
        <v/>
      </c>
      <c r="NG174" s="33">
        <f>ND174/(ND174+NE174)</f>
        <v/>
      </c>
      <c r="NH174" s="3">
        <f>1/NG174</f>
        <v/>
      </c>
      <c r="NI174" s="1">
        <f>LH174</f>
        <v/>
      </c>
      <c r="NJ174" s="79">
        <f>((1-NG174)*(1/(NI174-1))*0.98-(NG174*1))</f>
        <v/>
      </c>
      <c r="NK174" s="34">
        <f>IF(LR174&lt;0.9,0,IF(AND(LR174&gt;1.1),0,1))</f>
        <v/>
      </c>
      <c r="NL174" s="34">
        <f>IF(LS174&lt;0.9,0,IF(AND(LS174&gt;1.1),0,1))</f>
        <v/>
      </c>
      <c r="NM174" s="32">
        <f>IF(NF174&gt;99,1,0)</f>
        <v/>
      </c>
      <c r="NN174" s="32">
        <f>IF(NJ174&gt;0.0799,1,0)</f>
        <v/>
      </c>
      <c r="NO174" s="32">
        <f>IF(NJ174&gt;NQ174,1,0)</f>
        <v/>
      </c>
      <c r="NP174" s="32">
        <f>NM174+NN174+NO174+NK174+NL174</f>
        <v/>
      </c>
      <c r="NQ174" s="79">
        <f>(((100*NG174)*(NI174-1)*0.98)-((1-NG174)*100))/100</f>
        <v/>
      </c>
      <c r="NR174" s="34">
        <f>IF(LR174&lt;0.9,0,IF(AND(LR174&gt;1.1),0,1))</f>
        <v/>
      </c>
      <c r="NS174" s="34">
        <f>IF(LS174&lt;0.9,0,IF(AND(LS174&gt;1.1),0,1))</f>
        <v/>
      </c>
      <c r="NT174" s="32">
        <f>IF(NF174&gt;99,1,0)</f>
        <v/>
      </c>
      <c r="NU174" s="32">
        <f>IF(NQ174&gt;0.0799,1,0)</f>
        <v/>
      </c>
      <c r="NV174" s="32">
        <f>IF(NQ174&gt;NJ174,1,0)</f>
        <v/>
      </c>
      <c r="NW174" s="32">
        <f>NT174+NU174+NV174+NR174+NS174</f>
        <v/>
      </c>
      <c r="NX174">
        <f>IF(NP174=5,"LayHome1-0",IF(AND(NW174=5),"BackHome1-0",""))</f>
        <v/>
      </c>
      <c r="NY174">
        <f>IF(NP174=5,KN174,IF(AND(NW174=5),KN174,""))</f>
        <v/>
      </c>
      <c r="NZ174">
        <f>IF(NP174=5,"Match Odds",IF(AND(NW174=5),"Match Odds",""))</f>
        <v/>
      </c>
      <c r="OA174">
        <f>IF(NP174=5,KP174,IF(AND(NW174=5),KP174,""))</f>
        <v/>
      </c>
      <c r="OB174">
        <f>IF(NP174=5,"MATCH_ODDS",IF(AND(NW174=5),"MATCH_ODDS",""))</f>
        <v/>
      </c>
      <c r="OC174">
        <f>IF(NP174=5,"LAY",IF(AND(NW174=5),"BACK",""))</f>
        <v/>
      </c>
    </row>
    <row r="175" ht="16.5" customHeight="1" thickBot="1" thickTop="1">
      <c r="A175" s="2" t="n"/>
      <c r="KN175" s="1">
        <f>IF(INDEX(#REF!,MATCH('HT 1-0'!D175,#REF!,0))=INDEX(#REF!,MATCH('HT 1-0'!D175,#REF!,0)),INDEX(#REF!,MATCH('HT 1-0'!D175,#REF!,0)),"ERROR")</f>
        <v/>
      </c>
      <c r="KO175" s="1">
        <f>IF(INDEX(#REF!,MATCH('HT 1-0'!E175,#REF!,0))=INDEX(#REF!,MATCH('HT 1-0'!E175,#REF!,0)),INDEX(#REF!,MATCH('HT 1-0'!E175,#REF!,0)),"ERROR")</f>
        <v/>
      </c>
      <c r="KP175" s="1">
        <f>KN175&amp;" v "&amp;KO175</f>
        <v/>
      </c>
      <c r="KQ175">
        <f>B175&amp;"_"&amp;C175</f>
        <v/>
      </c>
      <c r="KR175" s="1">
        <f>IF((HW175/KK175)&lt;0.335,"G",IF((HW175/KK175)&gt;0.67,"R","A"))</f>
        <v/>
      </c>
      <c r="KS175" s="1">
        <f>IF((HX175/KK175)&lt;0.335,"G",IF((HX175/KK175)&gt;0.67,"R","A"))</f>
        <v/>
      </c>
      <c r="KT175" s="1">
        <f>IF((IH175/KK175)&lt;0.335,"G",IF((IH175/KK175)&gt;0.67,"R","A"))</f>
        <v/>
      </c>
      <c r="KU175" s="1">
        <f>IF((II175/KK175)&lt;0.335,"G",IF((II175/KK175)&gt;0.67,"R","A"))</f>
        <v/>
      </c>
      <c r="KV175" s="1">
        <f>IF((HZ175/KK175)&lt;0.335,"G",IF((HZ175/KK175)&gt;0.67,"R","A"))</f>
        <v/>
      </c>
      <c r="KW175" s="1">
        <f>IF((HY175/KK175)&lt;0.335,"G",IF((HY175/KK175)&gt;0.67,"R","A"))</f>
        <v/>
      </c>
      <c r="KX175" s="1">
        <f>IF((IK175/KK175)&lt;0.335,"G",IF((IK175/KK175)&gt;0.67,"R","A"))</f>
        <v/>
      </c>
      <c r="KY175" s="1">
        <f>IF((IJ175/KK175)&lt;0.335,"G",IF((IJ175/KK175)&gt;0.67,"R","A"))</f>
        <v/>
      </c>
      <c r="KZ175" s="1">
        <f>IF((HQ175/KK175)&lt;0.335,"G",IF((HQ175/KK175)&gt;0.67,"R","A"))</f>
        <v/>
      </c>
      <c r="LA175" s="1">
        <f>IF((IB175/KK175)&lt;0.335,"G",IF((IB175/KK175)&gt;0.67,"R","A"))</f>
        <v/>
      </c>
      <c r="LB175">
        <f>IF(LQ175="1-0",INDEX(Scrape!#REF!,MATCH('HT 1-0'!KP175,Scrape!$B:$B,0)),"")</f>
        <v/>
      </c>
      <c r="LC175">
        <f>IF(LQ175="1-0",INDEX(Scrape!$A:$A,MATCH('HT 1-0'!KP175,Scrape!$B:$B,0)),"")</f>
        <v/>
      </c>
      <c r="LD175">
        <f>IF(LQ175="1-0",INDEX(Scrape!$B:$B,MATCH('HT 1-0'!KP175,Scrape!$B:$B,0)),"")</f>
        <v/>
      </c>
      <c r="LE175">
        <f>IF(LQ175="1-0",INDEX(Scrape!$C:$C,MATCH('HT 1-0'!KP175,Scrape!$B:$B,0)),"")</f>
        <v/>
      </c>
      <c r="LF175">
        <f>IF(LQ175="1-0",INDEX(Scrape!$D:$D,MATCH('HT 1-0'!KP175,Scrape!$B:$B,0)),"")</f>
        <v/>
      </c>
      <c r="LG175">
        <f>IF(LQ175="1-0",INDEX(Scrape!$E:$E,MATCH('HT 1-0'!KP175,Scrape!$B:$B,0)),"")</f>
        <v/>
      </c>
      <c r="LH175">
        <f>IF(LQ175="1-0",INDEX(Scrape!$F:$F,MATCH('HT 1-0'!KP175,Scrape!$B:$B,0)),"")</f>
        <v/>
      </c>
      <c r="LI175">
        <f>IF(LQ175="1-0",INDEX(Scrape!$G:$G,MATCH('HT 1-0'!KP175,Scrape!$B:$B,0)),"")</f>
        <v/>
      </c>
      <c r="LJ175">
        <f>IF(LQ175="1-0",INDEX(Scrape!$H:$H,MATCH('HT 1-0'!KP175,Scrape!$B:$B,0)),"")</f>
        <v/>
      </c>
      <c r="LK175">
        <f>IF(LQ175="1-0",INDEX(Scrape!$I:$I,MATCH('HT 1-0'!KP175,Scrape!$B:$B,0)),"")</f>
        <v/>
      </c>
      <c r="LL175">
        <f>IF(LQ175="1-0",INDEX(Scrape!$J:$J,MATCH('HT 1-0'!KP175,Scrape!$B:$B,0)),"")</f>
        <v/>
      </c>
      <c r="LM175">
        <f>IF(LQ175="1-0",INDEX(Scrape!$K:$K,MATCH('HT 1-0'!KP175,Scrape!$B:$B,0)),"")</f>
        <v/>
      </c>
      <c r="LN175">
        <f>IF(LQ175="1-0",INDEX(Scrape!$L:$L,MATCH('HT 1-0'!KP175,Scrape!$B:$B,0)),"")</f>
        <v/>
      </c>
      <c r="LO175">
        <f>IF(LQ175="1-0",INDEX(Scrape!$M:$M,MATCH('HT 1-0'!KP175,Scrape!$B:$B,0)),"")</f>
        <v/>
      </c>
      <c r="LP175">
        <f>IF(LQ175="1-0",INDEX(Scrape!$N:$N,MATCH('HT 1-0'!KP175,Scrape!$B:$B,0)),"")</f>
        <v/>
      </c>
      <c r="LQ175">
        <f>INDEX(Scrape!$O:$O,MATCH('HT 1-0'!KP175,Scrape!$B:$B,0))</f>
        <v/>
      </c>
      <c r="LR175">
        <f>(1/LJ175)+(1/LI175)+(1/LH175)</f>
        <v/>
      </c>
      <c r="LS175">
        <f>(1/LG175)+(1/LF175)+(1/LE175)</f>
        <v/>
      </c>
      <c r="LT175" s="8">
        <f>IF(INDEX(#REF!,MATCH(KQ175,#REF!,0))=INDEX(#REF!,MATCH(KQ175,#REF!,0)),INDEX(#REF!,MATCH(KQ175,#REF!,0)),"ERROR")</f>
        <v/>
      </c>
      <c r="LU175" s="4">
        <f>IF(KR175="G",2,IF(KR175="R",0.5,IF(KR175="A",1)))</f>
        <v/>
      </c>
      <c r="LV175" s="4">
        <f>IF(KS175="G",0.5,IF(KS175="R",2,IF(KS175="A",1)))</f>
        <v/>
      </c>
      <c r="LW175" s="4">
        <f>IF(KT175="G",2,IF(KT175="R",0.5,IF(KT175="A",1)))</f>
        <v/>
      </c>
      <c r="LX175" s="4">
        <f>IF(KU175="G",0.5,IF(KU175="R",2,IF(KU175="A",1)))</f>
        <v/>
      </c>
      <c r="LY175" s="7">
        <f>(LK175*(LU175+LX175)+(LL175*(LU175+LX175)))</f>
        <v/>
      </c>
      <c r="LZ175" s="7">
        <f>(LN175*(LV175+LW175)+(LO175*(LV175+LW175)))</f>
        <v/>
      </c>
      <c r="MA175" s="11">
        <f>LY175-LZ175</f>
        <v/>
      </c>
      <c r="MB175" s="5">
        <f>MA175+2</f>
        <v/>
      </c>
      <c r="MC175" s="6">
        <f>MA175-2</f>
        <v/>
      </c>
      <c r="MD175" s="4">
        <f>LE175</f>
        <v/>
      </c>
      <c r="ME175" s="9">
        <f>IF(MD175=0,1000,MD175+0.75)</f>
        <v/>
      </c>
      <c r="MF175" s="10">
        <f>IF(MD175=0,0,MD175-0.75)</f>
        <v/>
      </c>
      <c r="MG175" s="4">
        <f>((LM175*(LU175+LX175))-((LP175*(LV175+LW175))))</f>
        <v/>
      </c>
      <c r="MH175" s="9">
        <f>MG175*1.2</f>
        <v/>
      </c>
      <c r="MI175" s="10">
        <f>MG175*0.8</f>
        <v/>
      </c>
      <c r="MJ175">
        <f>IFERROR(NX175,"")</f>
        <v/>
      </c>
      <c r="MK175">
        <f>IFERROR(NY175,"")</f>
        <v/>
      </c>
      <c r="ML175">
        <f>IFERROR(NZ175,"")</f>
        <v/>
      </c>
      <c r="MM175">
        <f>IFERROR(OA175,"")</f>
        <v/>
      </c>
      <c r="MN175">
        <f>IFERROR(OB175,"")</f>
        <v/>
      </c>
      <c r="MO175">
        <f>IFERROR(OC175,"")</f>
        <v/>
      </c>
      <c r="MP175" s="1">
        <f>COUNTIFS(#REF!,LT175,#REF!,1,#REF!,"&gt;="&amp;MC175,#REF!,"&lt;="&amp;MB175,#REF!,"&lt;="&amp;ME175,#REF!,"&gt;="&amp;MF175,#REF!,"="&amp;KV175,#REF!,"="&amp;KX175)</f>
        <v/>
      </c>
      <c r="MQ175" s="1">
        <f>COUNTIFS(#REF!,LT175,#REF!,0,#REF!,"&gt;="&amp;MC175,#REF!,"&lt;="&amp;MB175,#REF!,"&lt;="&amp;ME175,#REF!,"&gt;="&amp;MF175,#REF!,"="&amp;KV175,#REF!,"="&amp;KX175)</f>
        <v/>
      </c>
      <c r="MR175" s="1">
        <f>COUNTIFS(#REF!,LT175,#REF!,1,#REF!,"&gt;="&amp;MC175,#REF!,"&lt;="&amp;MB175,#REF!,"&lt;="&amp;ME175,#REF!,"&gt;="&amp;MF175,#REF!,"="&amp;KW175,#REF!,"="&amp;KY175)</f>
        <v/>
      </c>
      <c r="MS175" s="1">
        <f>COUNTIFS(#REF!,LT175,#REF!,0,#REF!,"&gt;="&amp;MC175,#REF!,"&lt;="&amp;MB175,#REF!,"&lt;="&amp;ME175,#REF!,"&gt;="&amp;MF175,#REF!,"="&amp;KW175,#REF!,"="&amp;KY175)</f>
        <v/>
      </c>
      <c r="MT175" s="1">
        <f>COUNTIFS(#REF!,LT175,#REF!,1,#REF!,"&gt;="&amp;MI175,#REF!,"&lt;="&amp;MH175,#REF!,"&lt;="&amp;ME175,#REF!,"&gt;="&amp;MF175)</f>
        <v/>
      </c>
      <c r="MU175" s="1">
        <f>COUNTIFS(#REF!,LT175,#REF!,0,#REF!,"&gt;="&amp;MI175,#REF!,"&lt;="&amp;MH175,#REF!,"&lt;="&amp;ME175,#REF!,"&gt;="&amp;MF175)</f>
        <v/>
      </c>
      <c r="MV175" s="1">
        <f>COUNTIFS(#REF!,LT175,#REF!,1,#REF!,"&gt;="&amp;MI175,#REF!,"&lt;="&amp;MH175,#REF!,"="&amp;KZ175,#REF!,"="&amp;LA175,#REF!,"&lt;="&amp;ME175,#REF!,"&gt;="&amp;MF175)</f>
        <v/>
      </c>
      <c r="MW175" s="1">
        <f>COUNTIFS(#REF!,LT175,#REF!,0,#REF!,"&gt;="&amp;MI175,#REF!,"&lt;="&amp;MH175,#REF!,"="&amp;KZ175,#REF!,"="&amp;LA175,#REF!,"&lt;="&amp;ME175,#REF!,"&gt;="&amp;MF175)</f>
        <v/>
      </c>
      <c r="MX175" s="1">
        <f>COUNTIFS(#REF!,LT175,#REF!,1,#REF!,"&gt;="&amp;MC175,#REF!,"&lt;="&amp;MB175,#REF!,"&lt;="&amp;ME175,#REF!,"&gt;="&amp;MF175)</f>
        <v/>
      </c>
      <c r="MY175" s="1">
        <f>COUNTIFS(#REF!,LT175,#REF!,0,#REF!,"&gt;="&amp;MC175,#REF!,"&lt;="&amp;MB175,#REF!,"&lt;="&amp;ME175,#REF!,"&gt;="&amp;MF175)</f>
        <v/>
      </c>
      <c r="MZ175" s="1">
        <f>COUNTIFS(#REF!,LT175,#REF!,1,#REF!,"&lt;="&amp;ME175,#REF!,"&gt;="&amp;MF175,#REF!,"="&amp;KV175,#REF!,"="&amp;KX175)</f>
        <v/>
      </c>
      <c r="NA175" s="1">
        <f>COUNTIFS(#REF!,LT175,#REF!,0,#REF!,"&lt;="&amp;ME175,#REF!,"&gt;="&amp;MF175,#REF!,"="&amp;KV175,#REF!,"="&amp;KX175)</f>
        <v/>
      </c>
      <c r="NB175" s="1">
        <f>COUNTIFS(#REF!,LT175,#REF!,1,#REF!,"&lt;="&amp;ME175,#REF!,"&gt;="&amp;MF175,#REF!,"="&amp;KW175,#REF!,"="&amp;KY175)</f>
        <v/>
      </c>
      <c r="NC175" s="1">
        <f>COUNTIFS(#REF!,LT175,#REF!,0,#REF!,"&lt;="&amp;ME175,#REF!,"&gt;="&amp;MF175,#REF!,"="&amp;KW175,#REF!,"="&amp;KY175)</f>
        <v/>
      </c>
      <c r="ND175" s="1">
        <f>MP175+MR175+MT175+MV175+MX175+MZ175+NB175</f>
        <v/>
      </c>
      <c r="NE175" s="1">
        <f>MQ175+MS175+MU175+MW175+MY175+NA175+NC175</f>
        <v/>
      </c>
      <c r="NF175" s="1">
        <f>ND175+NE175</f>
        <v/>
      </c>
      <c r="NG175" s="33">
        <f>ND175/(ND175+NE175)</f>
        <v/>
      </c>
      <c r="NH175" s="3">
        <f>1/NG175</f>
        <v/>
      </c>
      <c r="NI175" s="1">
        <f>LH175</f>
        <v/>
      </c>
      <c r="NJ175" s="79">
        <f>((1-NG175)*(1/(NI175-1))*0.98-(NG175*1))</f>
        <v/>
      </c>
      <c r="NK175" s="34">
        <f>IF(LR175&lt;0.9,0,IF(AND(LR175&gt;1.1),0,1))</f>
        <v/>
      </c>
      <c r="NL175" s="34">
        <f>IF(LS175&lt;0.9,0,IF(AND(LS175&gt;1.1),0,1))</f>
        <v/>
      </c>
      <c r="NM175" s="32">
        <f>IF(NF175&gt;99,1,0)</f>
        <v/>
      </c>
      <c r="NN175" s="32">
        <f>IF(NJ175&gt;0.0799,1,0)</f>
        <v/>
      </c>
      <c r="NO175" s="32">
        <f>IF(NJ175&gt;NQ175,1,0)</f>
        <v/>
      </c>
      <c r="NP175" s="32">
        <f>NM175+NN175+NO175+NK175+NL175</f>
        <v/>
      </c>
      <c r="NQ175" s="79">
        <f>(((100*NG175)*(NI175-1)*0.98)-((1-NG175)*100))/100</f>
        <v/>
      </c>
      <c r="NR175" s="34">
        <f>IF(LR175&lt;0.9,0,IF(AND(LR175&gt;1.1),0,1))</f>
        <v/>
      </c>
      <c r="NS175" s="34">
        <f>IF(LS175&lt;0.9,0,IF(AND(LS175&gt;1.1),0,1))</f>
        <v/>
      </c>
      <c r="NT175" s="32">
        <f>IF(NF175&gt;99,1,0)</f>
        <v/>
      </c>
      <c r="NU175" s="32">
        <f>IF(NQ175&gt;0.0799,1,0)</f>
        <v/>
      </c>
      <c r="NV175" s="32">
        <f>IF(NQ175&gt;NJ175,1,0)</f>
        <v/>
      </c>
      <c r="NW175" s="32">
        <f>NT175+NU175+NV175+NR175+NS175</f>
        <v/>
      </c>
      <c r="NX175">
        <f>IF(NP175=5,"LayHome1-0",IF(AND(NW175=5),"BackHome1-0",""))</f>
        <v/>
      </c>
      <c r="NY175">
        <f>IF(NP175=5,KN175,IF(AND(NW175=5),KN175,""))</f>
        <v/>
      </c>
      <c r="NZ175">
        <f>IF(NP175=5,"Match Odds",IF(AND(NW175=5),"Match Odds",""))</f>
        <v/>
      </c>
      <c r="OA175">
        <f>IF(NP175=5,KP175,IF(AND(NW175=5),KP175,""))</f>
        <v/>
      </c>
      <c r="OB175">
        <f>IF(NP175=5,"MATCH_ODDS",IF(AND(NW175=5),"MATCH_ODDS",""))</f>
        <v/>
      </c>
      <c r="OC175">
        <f>IF(NP175=5,"LAY",IF(AND(NW175=5),"BACK",""))</f>
        <v/>
      </c>
    </row>
    <row r="176" ht="16.5" customHeight="1" thickBot="1" thickTop="1">
      <c r="A176" s="2" t="n"/>
      <c r="KN176" s="1">
        <f>IF(INDEX(#REF!,MATCH('HT 1-0'!D176,#REF!,0))=INDEX(#REF!,MATCH('HT 1-0'!D176,#REF!,0)),INDEX(#REF!,MATCH('HT 1-0'!D176,#REF!,0)),"ERROR")</f>
        <v/>
      </c>
      <c r="KO176" s="1">
        <f>IF(INDEX(#REF!,MATCH('HT 1-0'!E176,#REF!,0))=INDEX(#REF!,MATCH('HT 1-0'!E176,#REF!,0)),INDEX(#REF!,MATCH('HT 1-0'!E176,#REF!,0)),"ERROR")</f>
        <v/>
      </c>
      <c r="KP176" s="1">
        <f>KN176&amp;" v "&amp;KO176</f>
        <v/>
      </c>
      <c r="KQ176">
        <f>B176&amp;"_"&amp;C176</f>
        <v/>
      </c>
      <c r="KR176" s="1">
        <f>IF((HW176/KK176)&lt;0.335,"G",IF((HW176/KK176)&gt;0.67,"R","A"))</f>
        <v/>
      </c>
      <c r="KS176" s="1">
        <f>IF((HX176/KK176)&lt;0.335,"G",IF((HX176/KK176)&gt;0.67,"R","A"))</f>
        <v/>
      </c>
      <c r="KT176" s="1">
        <f>IF((IH176/KK176)&lt;0.335,"G",IF((IH176/KK176)&gt;0.67,"R","A"))</f>
        <v/>
      </c>
      <c r="KU176" s="1">
        <f>IF((II176/KK176)&lt;0.335,"G",IF((II176/KK176)&gt;0.67,"R","A"))</f>
        <v/>
      </c>
      <c r="KV176" s="1">
        <f>IF((HZ176/KK176)&lt;0.335,"G",IF((HZ176/KK176)&gt;0.67,"R","A"))</f>
        <v/>
      </c>
      <c r="KW176" s="1">
        <f>IF((HY176/KK176)&lt;0.335,"G",IF((HY176/KK176)&gt;0.67,"R","A"))</f>
        <v/>
      </c>
      <c r="KX176" s="1">
        <f>IF((IK176/KK176)&lt;0.335,"G",IF((IK176/KK176)&gt;0.67,"R","A"))</f>
        <v/>
      </c>
      <c r="KY176" s="1">
        <f>IF((IJ176/KK176)&lt;0.335,"G",IF((IJ176/KK176)&gt;0.67,"R","A"))</f>
        <v/>
      </c>
      <c r="KZ176" s="1">
        <f>IF((HQ176/KK176)&lt;0.335,"G",IF((HQ176/KK176)&gt;0.67,"R","A"))</f>
        <v/>
      </c>
      <c r="LA176" s="1">
        <f>IF((IB176/KK176)&lt;0.335,"G",IF((IB176/KK176)&gt;0.67,"R","A"))</f>
        <v/>
      </c>
      <c r="LB176">
        <f>IF(LQ176="1-0",INDEX(Scrape!#REF!,MATCH('HT 1-0'!KP176,Scrape!$B:$B,0)),"")</f>
        <v/>
      </c>
      <c r="LC176">
        <f>IF(LQ176="1-0",INDEX(Scrape!$A:$A,MATCH('HT 1-0'!KP176,Scrape!$B:$B,0)),"")</f>
        <v/>
      </c>
      <c r="LD176">
        <f>IF(LQ176="1-0",INDEX(Scrape!$B:$B,MATCH('HT 1-0'!KP176,Scrape!$B:$B,0)),"")</f>
        <v/>
      </c>
      <c r="LE176">
        <f>IF(LQ176="1-0",INDEX(Scrape!$C:$C,MATCH('HT 1-0'!KP176,Scrape!$B:$B,0)),"")</f>
        <v/>
      </c>
      <c r="LF176">
        <f>IF(LQ176="1-0",INDEX(Scrape!$D:$D,MATCH('HT 1-0'!KP176,Scrape!$B:$B,0)),"")</f>
        <v/>
      </c>
      <c r="LG176">
        <f>IF(LQ176="1-0",INDEX(Scrape!$E:$E,MATCH('HT 1-0'!KP176,Scrape!$B:$B,0)),"")</f>
        <v/>
      </c>
      <c r="LH176">
        <f>IF(LQ176="1-0",INDEX(Scrape!$F:$F,MATCH('HT 1-0'!KP176,Scrape!$B:$B,0)),"")</f>
        <v/>
      </c>
      <c r="LI176">
        <f>IF(LQ176="1-0",INDEX(Scrape!$G:$G,MATCH('HT 1-0'!KP176,Scrape!$B:$B,0)),"")</f>
        <v/>
      </c>
      <c r="LJ176">
        <f>IF(LQ176="1-0",INDEX(Scrape!$H:$H,MATCH('HT 1-0'!KP176,Scrape!$B:$B,0)),"")</f>
        <v/>
      </c>
      <c r="LK176">
        <f>IF(LQ176="1-0",INDEX(Scrape!$I:$I,MATCH('HT 1-0'!KP176,Scrape!$B:$B,0)),"")</f>
        <v/>
      </c>
      <c r="LL176">
        <f>IF(LQ176="1-0",INDEX(Scrape!$J:$J,MATCH('HT 1-0'!KP176,Scrape!$B:$B,0)),"")</f>
        <v/>
      </c>
      <c r="LM176">
        <f>IF(LQ176="1-0",INDEX(Scrape!$K:$K,MATCH('HT 1-0'!KP176,Scrape!$B:$B,0)),"")</f>
        <v/>
      </c>
      <c r="LN176">
        <f>IF(LQ176="1-0",INDEX(Scrape!$L:$L,MATCH('HT 1-0'!KP176,Scrape!$B:$B,0)),"")</f>
        <v/>
      </c>
      <c r="LO176">
        <f>IF(LQ176="1-0",INDEX(Scrape!$M:$M,MATCH('HT 1-0'!KP176,Scrape!$B:$B,0)),"")</f>
        <v/>
      </c>
      <c r="LP176">
        <f>IF(LQ176="1-0",INDEX(Scrape!$N:$N,MATCH('HT 1-0'!KP176,Scrape!$B:$B,0)),"")</f>
        <v/>
      </c>
      <c r="LQ176">
        <f>INDEX(Scrape!$O:$O,MATCH('HT 1-0'!KP176,Scrape!$B:$B,0))</f>
        <v/>
      </c>
      <c r="LR176">
        <f>(1/LJ176)+(1/LI176)+(1/LH176)</f>
        <v/>
      </c>
      <c r="LS176">
        <f>(1/LG176)+(1/LF176)+(1/LE176)</f>
        <v/>
      </c>
      <c r="LT176" s="8">
        <f>IF(INDEX(#REF!,MATCH(KQ176,#REF!,0))=INDEX(#REF!,MATCH(KQ176,#REF!,0)),INDEX(#REF!,MATCH(KQ176,#REF!,0)),"ERROR")</f>
        <v/>
      </c>
      <c r="LU176" s="4">
        <f>IF(KR176="G",2,IF(KR176="R",0.5,IF(KR176="A",1)))</f>
        <v/>
      </c>
      <c r="LV176" s="4">
        <f>IF(KS176="G",0.5,IF(KS176="R",2,IF(KS176="A",1)))</f>
        <v/>
      </c>
      <c r="LW176" s="4">
        <f>IF(KT176="G",2,IF(KT176="R",0.5,IF(KT176="A",1)))</f>
        <v/>
      </c>
      <c r="LX176" s="4">
        <f>IF(KU176="G",0.5,IF(KU176="R",2,IF(KU176="A",1)))</f>
        <v/>
      </c>
      <c r="LY176" s="7">
        <f>(LK176*(LU176+LX176)+(LL176*(LU176+LX176)))</f>
        <v/>
      </c>
      <c r="LZ176" s="7">
        <f>(LN176*(LV176+LW176)+(LO176*(LV176+LW176)))</f>
        <v/>
      </c>
      <c r="MA176" s="11">
        <f>LY176-LZ176</f>
        <v/>
      </c>
      <c r="MB176" s="5">
        <f>MA176+2</f>
        <v/>
      </c>
      <c r="MC176" s="6">
        <f>MA176-2</f>
        <v/>
      </c>
      <c r="MD176" s="4">
        <f>LE176</f>
        <v/>
      </c>
      <c r="ME176" s="9">
        <f>IF(MD176=0,1000,MD176+0.75)</f>
        <v/>
      </c>
      <c r="MF176" s="10">
        <f>IF(MD176=0,0,MD176-0.75)</f>
        <v/>
      </c>
      <c r="MG176" s="4">
        <f>((LM176*(LU176+LX176))-((LP176*(LV176+LW176))))</f>
        <v/>
      </c>
      <c r="MH176" s="9">
        <f>MG176*1.2</f>
        <v/>
      </c>
      <c r="MI176" s="10">
        <f>MG176*0.8</f>
        <v/>
      </c>
      <c r="MJ176">
        <f>IFERROR(NX176,"")</f>
        <v/>
      </c>
      <c r="MK176">
        <f>IFERROR(NY176,"")</f>
        <v/>
      </c>
      <c r="ML176">
        <f>IFERROR(NZ176,"")</f>
        <v/>
      </c>
      <c r="MM176">
        <f>IFERROR(OA176,"")</f>
        <v/>
      </c>
      <c r="MN176">
        <f>IFERROR(OB176,"")</f>
        <v/>
      </c>
      <c r="MO176">
        <f>IFERROR(OC176,"")</f>
        <v/>
      </c>
      <c r="MP176" s="1">
        <f>COUNTIFS(#REF!,LT176,#REF!,1,#REF!,"&gt;="&amp;MC176,#REF!,"&lt;="&amp;MB176,#REF!,"&lt;="&amp;ME176,#REF!,"&gt;="&amp;MF176,#REF!,"="&amp;KV176,#REF!,"="&amp;KX176)</f>
        <v/>
      </c>
      <c r="MQ176" s="1">
        <f>COUNTIFS(#REF!,LT176,#REF!,0,#REF!,"&gt;="&amp;MC176,#REF!,"&lt;="&amp;MB176,#REF!,"&lt;="&amp;ME176,#REF!,"&gt;="&amp;MF176,#REF!,"="&amp;KV176,#REF!,"="&amp;KX176)</f>
        <v/>
      </c>
      <c r="MR176" s="1">
        <f>COUNTIFS(#REF!,LT176,#REF!,1,#REF!,"&gt;="&amp;MC176,#REF!,"&lt;="&amp;MB176,#REF!,"&lt;="&amp;ME176,#REF!,"&gt;="&amp;MF176,#REF!,"="&amp;KW176,#REF!,"="&amp;KY176)</f>
        <v/>
      </c>
      <c r="MS176" s="1">
        <f>COUNTIFS(#REF!,LT176,#REF!,0,#REF!,"&gt;="&amp;MC176,#REF!,"&lt;="&amp;MB176,#REF!,"&lt;="&amp;ME176,#REF!,"&gt;="&amp;MF176,#REF!,"="&amp;KW176,#REF!,"="&amp;KY176)</f>
        <v/>
      </c>
      <c r="MT176" s="1">
        <f>COUNTIFS(#REF!,LT176,#REF!,1,#REF!,"&gt;="&amp;MI176,#REF!,"&lt;="&amp;MH176,#REF!,"&lt;="&amp;ME176,#REF!,"&gt;="&amp;MF176)</f>
        <v/>
      </c>
      <c r="MU176" s="1">
        <f>COUNTIFS(#REF!,LT176,#REF!,0,#REF!,"&gt;="&amp;MI176,#REF!,"&lt;="&amp;MH176,#REF!,"&lt;="&amp;ME176,#REF!,"&gt;="&amp;MF176)</f>
        <v/>
      </c>
      <c r="MV176" s="1">
        <f>COUNTIFS(#REF!,LT176,#REF!,1,#REF!,"&gt;="&amp;MI176,#REF!,"&lt;="&amp;MH176,#REF!,"="&amp;KZ176,#REF!,"="&amp;LA176,#REF!,"&lt;="&amp;ME176,#REF!,"&gt;="&amp;MF176)</f>
        <v/>
      </c>
      <c r="MW176" s="1">
        <f>COUNTIFS(#REF!,LT176,#REF!,0,#REF!,"&gt;="&amp;MI176,#REF!,"&lt;="&amp;MH176,#REF!,"="&amp;KZ176,#REF!,"="&amp;LA176,#REF!,"&lt;="&amp;ME176,#REF!,"&gt;="&amp;MF176)</f>
        <v/>
      </c>
      <c r="MX176" s="1">
        <f>COUNTIFS(#REF!,LT176,#REF!,1,#REF!,"&gt;="&amp;MC176,#REF!,"&lt;="&amp;MB176,#REF!,"&lt;="&amp;ME176,#REF!,"&gt;="&amp;MF176)</f>
        <v/>
      </c>
      <c r="MY176" s="1">
        <f>COUNTIFS(#REF!,LT176,#REF!,0,#REF!,"&gt;="&amp;MC176,#REF!,"&lt;="&amp;MB176,#REF!,"&lt;="&amp;ME176,#REF!,"&gt;="&amp;MF176)</f>
        <v/>
      </c>
      <c r="MZ176" s="1">
        <f>COUNTIFS(#REF!,LT176,#REF!,1,#REF!,"&lt;="&amp;ME176,#REF!,"&gt;="&amp;MF176,#REF!,"="&amp;KV176,#REF!,"="&amp;KX176)</f>
        <v/>
      </c>
      <c r="NA176" s="1">
        <f>COUNTIFS(#REF!,LT176,#REF!,0,#REF!,"&lt;="&amp;ME176,#REF!,"&gt;="&amp;MF176,#REF!,"="&amp;KV176,#REF!,"="&amp;KX176)</f>
        <v/>
      </c>
      <c r="NB176" s="1">
        <f>COUNTIFS(#REF!,LT176,#REF!,1,#REF!,"&lt;="&amp;ME176,#REF!,"&gt;="&amp;MF176,#REF!,"="&amp;KW176,#REF!,"="&amp;KY176)</f>
        <v/>
      </c>
      <c r="NC176" s="1">
        <f>COUNTIFS(#REF!,LT176,#REF!,0,#REF!,"&lt;="&amp;ME176,#REF!,"&gt;="&amp;MF176,#REF!,"="&amp;KW176,#REF!,"="&amp;KY176)</f>
        <v/>
      </c>
      <c r="ND176" s="1">
        <f>MP176+MR176+MT176+MV176+MX176+MZ176+NB176</f>
        <v/>
      </c>
      <c r="NE176" s="1">
        <f>MQ176+MS176+MU176+MW176+MY176+NA176+NC176</f>
        <v/>
      </c>
      <c r="NF176" s="1">
        <f>ND176+NE176</f>
        <v/>
      </c>
      <c r="NG176" s="33">
        <f>ND176/(ND176+NE176)</f>
        <v/>
      </c>
      <c r="NH176" s="3">
        <f>1/NG176</f>
        <v/>
      </c>
      <c r="NI176" s="1">
        <f>LH176</f>
        <v/>
      </c>
      <c r="NJ176" s="79">
        <f>((1-NG176)*(1/(NI176-1))*0.98-(NG176*1))</f>
        <v/>
      </c>
      <c r="NK176" s="34">
        <f>IF(LR176&lt;0.9,0,IF(AND(LR176&gt;1.1),0,1))</f>
        <v/>
      </c>
      <c r="NL176" s="34">
        <f>IF(LS176&lt;0.9,0,IF(AND(LS176&gt;1.1),0,1))</f>
        <v/>
      </c>
      <c r="NM176" s="32">
        <f>IF(NF176&gt;99,1,0)</f>
        <v/>
      </c>
      <c r="NN176" s="32">
        <f>IF(NJ176&gt;0.0799,1,0)</f>
        <v/>
      </c>
      <c r="NO176" s="32">
        <f>IF(NJ176&gt;NQ176,1,0)</f>
        <v/>
      </c>
      <c r="NP176" s="32">
        <f>NM176+NN176+NO176+NK176+NL176</f>
        <v/>
      </c>
      <c r="NQ176" s="79">
        <f>(((100*NG176)*(NI176-1)*0.98)-((1-NG176)*100))/100</f>
        <v/>
      </c>
      <c r="NR176" s="34">
        <f>IF(LR176&lt;0.9,0,IF(AND(LR176&gt;1.1),0,1))</f>
        <v/>
      </c>
      <c r="NS176" s="34">
        <f>IF(LS176&lt;0.9,0,IF(AND(LS176&gt;1.1),0,1))</f>
        <v/>
      </c>
      <c r="NT176" s="32">
        <f>IF(NF176&gt;99,1,0)</f>
        <v/>
      </c>
      <c r="NU176" s="32">
        <f>IF(NQ176&gt;0.0799,1,0)</f>
        <v/>
      </c>
      <c r="NV176" s="32">
        <f>IF(NQ176&gt;NJ176,1,0)</f>
        <v/>
      </c>
      <c r="NW176" s="32">
        <f>NT176+NU176+NV176+NR176+NS176</f>
        <v/>
      </c>
      <c r="NX176">
        <f>IF(NP176=5,"LayHome1-0",IF(AND(NW176=5),"BackHome1-0",""))</f>
        <v/>
      </c>
      <c r="NY176">
        <f>IF(NP176=5,KN176,IF(AND(NW176=5),KN176,""))</f>
        <v/>
      </c>
      <c r="NZ176">
        <f>IF(NP176=5,"Match Odds",IF(AND(NW176=5),"Match Odds",""))</f>
        <v/>
      </c>
      <c r="OA176">
        <f>IF(NP176=5,KP176,IF(AND(NW176=5),KP176,""))</f>
        <v/>
      </c>
      <c r="OB176">
        <f>IF(NP176=5,"MATCH_ODDS",IF(AND(NW176=5),"MATCH_ODDS",""))</f>
        <v/>
      </c>
      <c r="OC176">
        <f>IF(NP176=5,"LAY",IF(AND(NW176=5),"BACK",""))</f>
        <v/>
      </c>
    </row>
    <row r="177" ht="16.5" customHeight="1" thickBot="1" thickTop="1">
      <c r="A177" s="2" t="n"/>
      <c r="KN177" s="1">
        <f>IF(INDEX(#REF!,MATCH('HT 1-0'!D177,#REF!,0))=INDEX(#REF!,MATCH('HT 1-0'!D177,#REF!,0)),INDEX(#REF!,MATCH('HT 1-0'!D177,#REF!,0)),"ERROR")</f>
        <v/>
      </c>
      <c r="KO177" s="1">
        <f>IF(INDEX(#REF!,MATCH('HT 1-0'!E177,#REF!,0))=INDEX(#REF!,MATCH('HT 1-0'!E177,#REF!,0)),INDEX(#REF!,MATCH('HT 1-0'!E177,#REF!,0)),"ERROR")</f>
        <v/>
      </c>
      <c r="KP177" s="1">
        <f>KN177&amp;" v "&amp;KO177</f>
        <v/>
      </c>
      <c r="KQ177">
        <f>B177&amp;"_"&amp;C177</f>
        <v/>
      </c>
      <c r="KR177" s="1">
        <f>IF((HW177/KK177)&lt;0.335,"G",IF((HW177/KK177)&gt;0.67,"R","A"))</f>
        <v/>
      </c>
      <c r="KS177" s="1">
        <f>IF((HX177/KK177)&lt;0.335,"G",IF((HX177/KK177)&gt;0.67,"R","A"))</f>
        <v/>
      </c>
      <c r="KT177" s="1">
        <f>IF((IH177/KK177)&lt;0.335,"G",IF((IH177/KK177)&gt;0.67,"R","A"))</f>
        <v/>
      </c>
      <c r="KU177" s="1">
        <f>IF((II177/KK177)&lt;0.335,"G",IF((II177/KK177)&gt;0.67,"R","A"))</f>
        <v/>
      </c>
      <c r="KV177" s="1">
        <f>IF((HZ177/KK177)&lt;0.335,"G",IF((HZ177/KK177)&gt;0.67,"R","A"))</f>
        <v/>
      </c>
      <c r="KW177" s="1">
        <f>IF((HY177/KK177)&lt;0.335,"G",IF((HY177/KK177)&gt;0.67,"R","A"))</f>
        <v/>
      </c>
      <c r="KX177" s="1">
        <f>IF((IK177/KK177)&lt;0.335,"G",IF((IK177/KK177)&gt;0.67,"R","A"))</f>
        <v/>
      </c>
      <c r="KY177" s="1">
        <f>IF((IJ177/KK177)&lt;0.335,"G",IF((IJ177/KK177)&gt;0.67,"R","A"))</f>
        <v/>
      </c>
      <c r="KZ177" s="1">
        <f>IF((HQ177/KK177)&lt;0.335,"G",IF((HQ177/KK177)&gt;0.67,"R","A"))</f>
        <v/>
      </c>
      <c r="LA177" s="1">
        <f>IF((IB177/KK177)&lt;0.335,"G",IF((IB177/KK177)&gt;0.67,"R","A"))</f>
        <v/>
      </c>
      <c r="LB177">
        <f>IF(LQ177="1-0",INDEX(Scrape!#REF!,MATCH('HT 1-0'!KP177,Scrape!$B:$B,0)),"")</f>
        <v/>
      </c>
      <c r="LC177">
        <f>IF(LQ177="1-0",INDEX(Scrape!$A:$A,MATCH('HT 1-0'!KP177,Scrape!$B:$B,0)),"")</f>
        <v/>
      </c>
      <c r="LD177">
        <f>IF(LQ177="1-0",INDEX(Scrape!$B:$B,MATCH('HT 1-0'!KP177,Scrape!$B:$B,0)),"")</f>
        <v/>
      </c>
      <c r="LE177">
        <f>IF(LQ177="1-0",INDEX(Scrape!$C:$C,MATCH('HT 1-0'!KP177,Scrape!$B:$B,0)),"")</f>
        <v/>
      </c>
      <c r="LF177">
        <f>IF(LQ177="1-0",INDEX(Scrape!$D:$D,MATCH('HT 1-0'!KP177,Scrape!$B:$B,0)),"")</f>
        <v/>
      </c>
      <c r="LG177">
        <f>IF(LQ177="1-0",INDEX(Scrape!$E:$E,MATCH('HT 1-0'!KP177,Scrape!$B:$B,0)),"")</f>
        <v/>
      </c>
      <c r="LH177">
        <f>IF(LQ177="1-0",INDEX(Scrape!$F:$F,MATCH('HT 1-0'!KP177,Scrape!$B:$B,0)),"")</f>
        <v/>
      </c>
      <c r="LI177">
        <f>IF(LQ177="1-0",INDEX(Scrape!$G:$G,MATCH('HT 1-0'!KP177,Scrape!$B:$B,0)),"")</f>
        <v/>
      </c>
      <c r="LJ177">
        <f>IF(LQ177="1-0",INDEX(Scrape!$H:$H,MATCH('HT 1-0'!KP177,Scrape!$B:$B,0)),"")</f>
        <v/>
      </c>
      <c r="LK177">
        <f>IF(LQ177="1-0",INDEX(Scrape!$I:$I,MATCH('HT 1-0'!KP177,Scrape!$B:$B,0)),"")</f>
        <v/>
      </c>
      <c r="LL177">
        <f>IF(LQ177="1-0",INDEX(Scrape!$J:$J,MATCH('HT 1-0'!KP177,Scrape!$B:$B,0)),"")</f>
        <v/>
      </c>
      <c r="LM177">
        <f>IF(LQ177="1-0",INDEX(Scrape!$K:$K,MATCH('HT 1-0'!KP177,Scrape!$B:$B,0)),"")</f>
        <v/>
      </c>
      <c r="LN177">
        <f>IF(LQ177="1-0",INDEX(Scrape!$L:$L,MATCH('HT 1-0'!KP177,Scrape!$B:$B,0)),"")</f>
        <v/>
      </c>
      <c r="LO177">
        <f>IF(LQ177="1-0",INDEX(Scrape!$M:$M,MATCH('HT 1-0'!KP177,Scrape!$B:$B,0)),"")</f>
        <v/>
      </c>
      <c r="LP177">
        <f>IF(LQ177="1-0",INDEX(Scrape!$N:$N,MATCH('HT 1-0'!KP177,Scrape!$B:$B,0)),"")</f>
        <v/>
      </c>
      <c r="LQ177">
        <f>INDEX(Scrape!$O:$O,MATCH('HT 1-0'!KP177,Scrape!$B:$B,0))</f>
        <v/>
      </c>
      <c r="LR177">
        <f>(1/LJ177)+(1/LI177)+(1/LH177)</f>
        <v/>
      </c>
      <c r="LS177">
        <f>(1/LG177)+(1/LF177)+(1/LE177)</f>
        <v/>
      </c>
      <c r="LT177" s="8">
        <f>IF(INDEX(#REF!,MATCH(KQ177,#REF!,0))=INDEX(#REF!,MATCH(KQ177,#REF!,0)),INDEX(#REF!,MATCH(KQ177,#REF!,0)),"ERROR")</f>
        <v/>
      </c>
      <c r="LU177" s="4">
        <f>IF(KR177="G",2,IF(KR177="R",0.5,IF(KR177="A",1)))</f>
        <v/>
      </c>
      <c r="LV177" s="4">
        <f>IF(KS177="G",0.5,IF(KS177="R",2,IF(KS177="A",1)))</f>
        <v/>
      </c>
      <c r="LW177" s="4">
        <f>IF(KT177="G",2,IF(KT177="R",0.5,IF(KT177="A",1)))</f>
        <v/>
      </c>
      <c r="LX177" s="4">
        <f>IF(KU177="G",0.5,IF(KU177="R",2,IF(KU177="A",1)))</f>
        <v/>
      </c>
      <c r="LY177" s="7">
        <f>(LK177*(LU177+LX177)+(LL177*(LU177+LX177)))</f>
        <v/>
      </c>
      <c r="LZ177" s="7">
        <f>(LN177*(LV177+LW177)+(LO177*(LV177+LW177)))</f>
        <v/>
      </c>
      <c r="MA177" s="11">
        <f>LY177-LZ177</f>
        <v/>
      </c>
      <c r="MB177" s="5">
        <f>MA177+2</f>
        <v/>
      </c>
      <c r="MC177" s="6">
        <f>MA177-2</f>
        <v/>
      </c>
      <c r="MD177" s="4">
        <f>LE177</f>
        <v/>
      </c>
      <c r="ME177" s="9">
        <f>IF(MD177=0,1000,MD177+0.75)</f>
        <v/>
      </c>
      <c r="MF177" s="10">
        <f>IF(MD177=0,0,MD177-0.75)</f>
        <v/>
      </c>
      <c r="MG177" s="4">
        <f>((LM177*(LU177+LX177))-((LP177*(LV177+LW177))))</f>
        <v/>
      </c>
      <c r="MH177" s="9">
        <f>MG177*1.2</f>
        <v/>
      </c>
      <c r="MI177" s="10">
        <f>MG177*0.8</f>
        <v/>
      </c>
      <c r="MJ177">
        <f>IFERROR(NX177,"")</f>
        <v/>
      </c>
      <c r="MK177">
        <f>IFERROR(NY177,"")</f>
        <v/>
      </c>
      <c r="ML177">
        <f>IFERROR(NZ177,"")</f>
        <v/>
      </c>
      <c r="MM177">
        <f>IFERROR(OA177,"")</f>
        <v/>
      </c>
      <c r="MN177">
        <f>IFERROR(OB177,"")</f>
        <v/>
      </c>
      <c r="MO177">
        <f>IFERROR(OC177,"")</f>
        <v/>
      </c>
      <c r="MP177" s="1">
        <f>COUNTIFS(#REF!,LT177,#REF!,1,#REF!,"&gt;="&amp;MC177,#REF!,"&lt;="&amp;MB177,#REF!,"&lt;="&amp;ME177,#REF!,"&gt;="&amp;MF177,#REF!,"="&amp;KV177,#REF!,"="&amp;KX177)</f>
        <v/>
      </c>
      <c r="MQ177" s="1">
        <f>COUNTIFS(#REF!,LT177,#REF!,0,#REF!,"&gt;="&amp;MC177,#REF!,"&lt;="&amp;MB177,#REF!,"&lt;="&amp;ME177,#REF!,"&gt;="&amp;MF177,#REF!,"="&amp;KV177,#REF!,"="&amp;KX177)</f>
        <v/>
      </c>
      <c r="MR177" s="1">
        <f>COUNTIFS(#REF!,LT177,#REF!,1,#REF!,"&gt;="&amp;MC177,#REF!,"&lt;="&amp;MB177,#REF!,"&lt;="&amp;ME177,#REF!,"&gt;="&amp;MF177,#REF!,"="&amp;KW177,#REF!,"="&amp;KY177)</f>
        <v/>
      </c>
      <c r="MS177" s="1">
        <f>COUNTIFS(#REF!,LT177,#REF!,0,#REF!,"&gt;="&amp;MC177,#REF!,"&lt;="&amp;MB177,#REF!,"&lt;="&amp;ME177,#REF!,"&gt;="&amp;MF177,#REF!,"="&amp;KW177,#REF!,"="&amp;KY177)</f>
        <v/>
      </c>
      <c r="MT177" s="1">
        <f>COUNTIFS(#REF!,LT177,#REF!,1,#REF!,"&gt;="&amp;MI177,#REF!,"&lt;="&amp;MH177,#REF!,"&lt;="&amp;ME177,#REF!,"&gt;="&amp;MF177)</f>
        <v/>
      </c>
      <c r="MU177" s="1">
        <f>COUNTIFS(#REF!,LT177,#REF!,0,#REF!,"&gt;="&amp;MI177,#REF!,"&lt;="&amp;MH177,#REF!,"&lt;="&amp;ME177,#REF!,"&gt;="&amp;MF177)</f>
        <v/>
      </c>
      <c r="MV177" s="1">
        <f>COUNTIFS(#REF!,LT177,#REF!,1,#REF!,"&gt;="&amp;MI177,#REF!,"&lt;="&amp;MH177,#REF!,"="&amp;KZ177,#REF!,"="&amp;LA177,#REF!,"&lt;="&amp;ME177,#REF!,"&gt;="&amp;MF177)</f>
        <v/>
      </c>
      <c r="MW177" s="1">
        <f>COUNTIFS(#REF!,LT177,#REF!,0,#REF!,"&gt;="&amp;MI177,#REF!,"&lt;="&amp;MH177,#REF!,"="&amp;KZ177,#REF!,"="&amp;LA177,#REF!,"&lt;="&amp;ME177,#REF!,"&gt;="&amp;MF177)</f>
        <v/>
      </c>
      <c r="MX177" s="1">
        <f>COUNTIFS(#REF!,LT177,#REF!,1,#REF!,"&gt;="&amp;MC177,#REF!,"&lt;="&amp;MB177,#REF!,"&lt;="&amp;ME177,#REF!,"&gt;="&amp;MF177)</f>
        <v/>
      </c>
      <c r="MY177" s="1">
        <f>COUNTIFS(#REF!,LT177,#REF!,0,#REF!,"&gt;="&amp;MC177,#REF!,"&lt;="&amp;MB177,#REF!,"&lt;="&amp;ME177,#REF!,"&gt;="&amp;MF177)</f>
        <v/>
      </c>
      <c r="MZ177" s="1">
        <f>COUNTIFS(#REF!,LT177,#REF!,1,#REF!,"&lt;="&amp;ME177,#REF!,"&gt;="&amp;MF177,#REF!,"="&amp;KV177,#REF!,"="&amp;KX177)</f>
        <v/>
      </c>
      <c r="NA177" s="1">
        <f>COUNTIFS(#REF!,LT177,#REF!,0,#REF!,"&lt;="&amp;ME177,#REF!,"&gt;="&amp;MF177,#REF!,"="&amp;KV177,#REF!,"="&amp;KX177)</f>
        <v/>
      </c>
      <c r="NB177" s="1">
        <f>COUNTIFS(#REF!,LT177,#REF!,1,#REF!,"&lt;="&amp;ME177,#REF!,"&gt;="&amp;MF177,#REF!,"="&amp;KW177,#REF!,"="&amp;KY177)</f>
        <v/>
      </c>
      <c r="NC177" s="1">
        <f>COUNTIFS(#REF!,LT177,#REF!,0,#REF!,"&lt;="&amp;ME177,#REF!,"&gt;="&amp;MF177,#REF!,"="&amp;KW177,#REF!,"="&amp;KY177)</f>
        <v/>
      </c>
      <c r="ND177" s="1">
        <f>MP177+MR177+MT177+MV177+MX177+MZ177+NB177</f>
        <v/>
      </c>
      <c r="NE177" s="1">
        <f>MQ177+MS177+MU177+MW177+MY177+NA177+NC177</f>
        <v/>
      </c>
      <c r="NF177" s="1">
        <f>ND177+NE177</f>
        <v/>
      </c>
      <c r="NG177" s="33">
        <f>ND177/(ND177+NE177)</f>
        <v/>
      </c>
      <c r="NH177" s="3">
        <f>1/NG177</f>
        <v/>
      </c>
      <c r="NI177" s="1">
        <f>LH177</f>
        <v/>
      </c>
      <c r="NJ177" s="79">
        <f>((1-NG177)*(1/(NI177-1))*0.98-(NG177*1))</f>
        <v/>
      </c>
      <c r="NK177" s="34">
        <f>IF(LR177&lt;0.9,0,IF(AND(LR177&gt;1.1),0,1))</f>
        <v/>
      </c>
      <c r="NL177" s="34">
        <f>IF(LS177&lt;0.9,0,IF(AND(LS177&gt;1.1),0,1))</f>
        <v/>
      </c>
      <c r="NM177" s="32">
        <f>IF(NF177&gt;99,1,0)</f>
        <v/>
      </c>
      <c r="NN177" s="32">
        <f>IF(NJ177&gt;0.0799,1,0)</f>
        <v/>
      </c>
      <c r="NO177" s="32">
        <f>IF(NJ177&gt;NQ177,1,0)</f>
        <v/>
      </c>
      <c r="NP177" s="32">
        <f>NM177+NN177+NO177+NK177+NL177</f>
        <v/>
      </c>
      <c r="NQ177" s="79">
        <f>(((100*NG177)*(NI177-1)*0.98)-((1-NG177)*100))/100</f>
        <v/>
      </c>
      <c r="NR177" s="34">
        <f>IF(LR177&lt;0.9,0,IF(AND(LR177&gt;1.1),0,1))</f>
        <v/>
      </c>
      <c r="NS177" s="34">
        <f>IF(LS177&lt;0.9,0,IF(AND(LS177&gt;1.1),0,1))</f>
        <v/>
      </c>
      <c r="NT177" s="32">
        <f>IF(NF177&gt;99,1,0)</f>
        <v/>
      </c>
      <c r="NU177" s="32">
        <f>IF(NQ177&gt;0.0799,1,0)</f>
        <v/>
      </c>
      <c r="NV177" s="32">
        <f>IF(NQ177&gt;NJ177,1,0)</f>
        <v/>
      </c>
      <c r="NW177" s="32">
        <f>NT177+NU177+NV177+NR177+NS177</f>
        <v/>
      </c>
      <c r="NX177">
        <f>IF(NP177=5,"LayHome1-0",IF(AND(NW177=5),"BackHome1-0",""))</f>
        <v/>
      </c>
      <c r="NY177">
        <f>IF(NP177=5,KN177,IF(AND(NW177=5),KN177,""))</f>
        <v/>
      </c>
      <c r="NZ177">
        <f>IF(NP177=5,"Match Odds",IF(AND(NW177=5),"Match Odds",""))</f>
        <v/>
      </c>
      <c r="OA177">
        <f>IF(NP177=5,KP177,IF(AND(NW177=5),KP177,""))</f>
        <v/>
      </c>
      <c r="OB177">
        <f>IF(NP177=5,"MATCH_ODDS",IF(AND(NW177=5),"MATCH_ODDS",""))</f>
        <v/>
      </c>
      <c r="OC177">
        <f>IF(NP177=5,"LAY",IF(AND(NW177=5),"BACK",""))</f>
        <v/>
      </c>
    </row>
    <row r="178" ht="16.5" customHeight="1" thickBot="1" thickTop="1">
      <c r="A178" s="2" t="n"/>
      <c r="KN178" s="1">
        <f>IF(INDEX(#REF!,MATCH('HT 1-0'!D178,#REF!,0))=INDEX(#REF!,MATCH('HT 1-0'!D178,#REF!,0)),INDEX(#REF!,MATCH('HT 1-0'!D178,#REF!,0)),"ERROR")</f>
        <v/>
      </c>
      <c r="KO178" s="1">
        <f>IF(INDEX(#REF!,MATCH('HT 1-0'!E178,#REF!,0))=INDEX(#REF!,MATCH('HT 1-0'!E178,#REF!,0)),INDEX(#REF!,MATCH('HT 1-0'!E178,#REF!,0)),"ERROR")</f>
        <v/>
      </c>
      <c r="KP178" s="1">
        <f>KN178&amp;" v "&amp;KO178</f>
        <v/>
      </c>
      <c r="KQ178">
        <f>B178&amp;"_"&amp;C178</f>
        <v/>
      </c>
      <c r="KR178" s="1">
        <f>IF((HW178/KK178)&lt;0.335,"G",IF((HW178/KK178)&gt;0.67,"R","A"))</f>
        <v/>
      </c>
      <c r="KS178" s="1">
        <f>IF((HX178/KK178)&lt;0.335,"G",IF((HX178/KK178)&gt;0.67,"R","A"))</f>
        <v/>
      </c>
      <c r="KT178" s="1">
        <f>IF((IH178/KK178)&lt;0.335,"G",IF((IH178/KK178)&gt;0.67,"R","A"))</f>
        <v/>
      </c>
      <c r="KU178" s="1">
        <f>IF((II178/KK178)&lt;0.335,"G",IF((II178/KK178)&gt;0.67,"R","A"))</f>
        <v/>
      </c>
      <c r="KV178" s="1">
        <f>IF((HZ178/KK178)&lt;0.335,"G",IF((HZ178/KK178)&gt;0.67,"R","A"))</f>
        <v/>
      </c>
      <c r="KW178" s="1">
        <f>IF((HY178/KK178)&lt;0.335,"G",IF((HY178/KK178)&gt;0.67,"R","A"))</f>
        <v/>
      </c>
      <c r="KX178" s="1">
        <f>IF((IK178/KK178)&lt;0.335,"G",IF((IK178/KK178)&gt;0.67,"R","A"))</f>
        <v/>
      </c>
      <c r="KY178" s="1">
        <f>IF((IJ178/KK178)&lt;0.335,"G",IF((IJ178/KK178)&gt;0.67,"R","A"))</f>
        <v/>
      </c>
      <c r="KZ178" s="1">
        <f>IF((HQ178/KK178)&lt;0.335,"G",IF((HQ178/KK178)&gt;0.67,"R","A"))</f>
        <v/>
      </c>
      <c r="LA178" s="1">
        <f>IF((IB178/KK178)&lt;0.335,"G",IF((IB178/KK178)&gt;0.67,"R","A"))</f>
        <v/>
      </c>
      <c r="LB178">
        <f>IF(LQ178="1-0",INDEX(Scrape!#REF!,MATCH('HT 1-0'!KP178,Scrape!$B:$B,0)),"")</f>
        <v/>
      </c>
      <c r="LC178">
        <f>IF(LQ178="1-0",INDEX(Scrape!$A:$A,MATCH('HT 1-0'!KP178,Scrape!$B:$B,0)),"")</f>
        <v/>
      </c>
      <c r="LD178">
        <f>IF(LQ178="1-0",INDEX(Scrape!$B:$B,MATCH('HT 1-0'!KP178,Scrape!$B:$B,0)),"")</f>
        <v/>
      </c>
      <c r="LE178">
        <f>IF(LQ178="1-0",INDEX(Scrape!$C:$C,MATCH('HT 1-0'!KP178,Scrape!$B:$B,0)),"")</f>
        <v/>
      </c>
      <c r="LF178">
        <f>IF(LQ178="1-0",INDEX(Scrape!$D:$D,MATCH('HT 1-0'!KP178,Scrape!$B:$B,0)),"")</f>
        <v/>
      </c>
      <c r="LG178">
        <f>IF(LQ178="1-0",INDEX(Scrape!$E:$E,MATCH('HT 1-0'!KP178,Scrape!$B:$B,0)),"")</f>
        <v/>
      </c>
      <c r="LH178">
        <f>IF(LQ178="1-0",INDEX(Scrape!$F:$F,MATCH('HT 1-0'!KP178,Scrape!$B:$B,0)),"")</f>
        <v/>
      </c>
      <c r="LI178">
        <f>IF(LQ178="1-0",INDEX(Scrape!$G:$G,MATCH('HT 1-0'!KP178,Scrape!$B:$B,0)),"")</f>
        <v/>
      </c>
      <c r="LJ178">
        <f>IF(LQ178="1-0",INDEX(Scrape!$H:$H,MATCH('HT 1-0'!KP178,Scrape!$B:$B,0)),"")</f>
        <v/>
      </c>
      <c r="LK178">
        <f>IF(LQ178="1-0",INDEX(Scrape!$I:$I,MATCH('HT 1-0'!KP178,Scrape!$B:$B,0)),"")</f>
        <v/>
      </c>
      <c r="LL178">
        <f>IF(LQ178="1-0",INDEX(Scrape!$J:$J,MATCH('HT 1-0'!KP178,Scrape!$B:$B,0)),"")</f>
        <v/>
      </c>
      <c r="LM178">
        <f>IF(LQ178="1-0",INDEX(Scrape!$K:$K,MATCH('HT 1-0'!KP178,Scrape!$B:$B,0)),"")</f>
        <v/>
      </c>
      <c r="LN178">
        <f>IF(LQ178="1-0",INDEX(Scrape!$L:$L,MATCH('HT 1-0'!KP178,Scrape!$B:$B,0)),"")</f>
        <v/>
      </c>
      <c r="LO178">
        <f>IF(LQ178="1-0",INDEX(Scrape!$M:$M,MATCH('HT 1-0'!KP178,Scrape!$B:$B,0)),"")</f>
        <v/>
      </c>
      <c r="LP178">
        <f>IF(LQ178="1-0",INDEX(Scrape!$N:$N,MATCH('HT 1-0'!KP178,Scrape!$B:$B,0)),"")</f>
        <v/>
      </c>
      <c r="LQ178">
        <f>INDEX(Scrape!$O:$O,MATCH('HT 1-0'!KP178,Scrape!$B:$B,0))</f>
        <v/>
      </c>
      <c r="LR178">
        <f>(1/LJ178)+(1/LI178)+(1/LH178)</f>
        <v/>
      </c>
      <c r="LS178">
        <f>(1/LG178)+(1/LF178)+(1/LE178)</f>
        <v/>
      </c>
      <c r="LT178" s="8">
        <f>IF(INDEX(#REF!,MATCH(KQ178,#REF!,0))=INDEX(#REF!,MATCH(KQ178,#REF!,0)),INDEX(#REF!,MATCH(KQ178,#REF!,0)),"ERROR")</f>
        <v/>
      </c>
      <c r="LU178" s="4">
        <f>IF(KR178="G",2,IF(KR178="R",0.5,IF(KR178="A",1)))</f>
        <v/>
      </c>
      <c r="LV178" s="4">
        <f>IF(KS178="G",0.5,IF(KS178="R",2,IF(KS178="A",1)))</f>
        <v/>
      </c>
      <c r="LW178" s="4">
        <f>IF(KT178="G",2,IF(KT178="R",0.5,IF(KT178="A",1)))</f>
        <v/>
      </c>
      <c r="LX178" s="4">
        <f>IF(KU178="G",0.5,IF(KU178="R",2,IF(KU178="A",1)))</f>
        <v/>
      </c>
      <c r="LY178" s="7">
        <f>(LK178*(LU178+LX178)+(LL178*(LU178+LX178)))</f>
        <v/>
      </c>
      <c r="LZ178" s="7">
        <f>(LN178*(LV178+LW178)+(LO178*(LV178+LW178)))</f>
        <v/>
      </c>
      <c r="MA178" s="11">
        <f>LY178-LZ178</f>
        <v/>
      </c>
      <c r="MB178" s="5">
        <f>MA178+2</f>
        <v/>
      </c>
      <c r="MC178" s="6">
        <f>MA178-2</f>
        <v/>
      </c>
      <c r="MD178" s="4">
        <f>LE178</f>
        <v/>
      </c>
      <c r="ME178" s="9">
        <f>IF(MD178=0,1000,MD178+0.75)</f>
        <v/>
      </c>
      <c r="MF178" s="10">
        <f>IF(MD178=0,0,MD178-0.75)</f>
        <v/>
      </c>
      <c r="MG178" s="4">
        <f>((LM178*(LU178+LX178))-((LP178*(LV178+LW178))))</f>
        <v/>
      </c>
      <c r="MH178" s="9">
        <f>MG178*1.2</f>
        <v/>
      </c>
      <c r="MI178" s="10">
        <f>MG178*0.8</f>
        <v/>
      </c>
      <c r="MJ178">
        <f>IFERROR(NX178,"")</f>
        <v/>
      </c>
      <c r="MK178">
        <f>IFERROR(NY178,"")</f>
        <v/>
      </c>
      <c r="ML178">
        <f>IFERROR(NZ178,"")</f>
        <v/>
      </c>
      <c r="MM178">
        <f>IFERROR(OA178,"")</f>
        <v/>
      </c>
      <c r="MN178">
        <f>IFERROR(OB178,"")</f>
        <v/>
      </c>
      <c r="MO178">
        <f>IFERROR(OC178,"")</f>
        <v/>
      </c>
      <c r="MP178" s="1">
        <f>COUNTIFS(#REF!,LT178,#REF!,1,#REF!,"&gt;="&amp;MC178,#REF!,"&lt;="&amp;MB178,#REF!,"&lt;="&amp;ME178,#REF!,"&gt;="&amp;MF178,#REF!,"="&amp;KV178,#REF!,"="&amp;KX178)</f>
        <v/>
      </c>
      <c r="MQ178" s="1">
        <f>COUNTIFS(#REF!,LT178,#REF!,0,#REF!,"&gt;="&amp;MC178,#REF!,"&lt;="&amp;MB178,#REF!,"&lt;="&amp;ME178,#REF!,"&gt;="&amp;MF178,#REF!,"="&amp;KV178,#REF!,"="&amp;KX178)</f>
        <v/>
      </c>
      <c r="MR178" s="1">
        <f>COUNTIFS(#REF!,LT178,#REF!,1,#REF!,"&gt;="&amp;MC178,#REF!,"&lt;="&amp;MB178,#REF!,"&lt;="&amp;ME178,#REF!,"&gt;="&amp;MF178,#REF!,"="&amp;KW178,#REF!,"="&amp;KY178)</f>
        <v/>
      </c>
      <c r="MS178" s="1">
        <f>COUNTIFS(#REF!,LT178,#REF!,0,#REF!,"&gt;="&amp;MC178,#REF!,"&lt;="&amp;MB178,#REF!,"&lt;="&amp;ME178,#REF!,"&gt;="&amp;MF178,#REF!,"="&amp;KW178,#REF!,"="&amp;KY178)</f>
        <v/>
      </c>
      <c r="MT178" s="1">
        <f>COUNTIFS(#REF!,LT178,#REF!,1,#REF!,"&gt;="&amp;MI178,#REF!,"&lt;="&amp;MH178,#REF!,"&lt;="&amp;ME178,#REF!,"&gt;="&amp;MF178)</f>
        <v/>
      </c>
      <c r="MU178" s="1">
        <f>COUNTIFS(#REF!,LT178,#REF!,0,#REF!,"&gt;="&amp;MI178,#REF!,"&lt;="&amp;MH178,#REF!,"&lt;="&amp;ME178,#REF!,"&gt;="&amp;MF178)</f>
        <v/>
      </c>
      <c r="MV178" s="1">
        <f>COUNTIFS(#REF!,LT178,#REF!,1,#REF!,"&gt;="&amp;MI178,#REF!,"&lt;="&amp;MH178,#REF!,"="&amp;KZ178,#REF!,"="&amp;LA178,#REF!,"&lt;="&amp;ME178,#REF!,"&gt;="&amp;MF178)</f>
        <v/>
      </c>
      <c r="MW178" s="1">
        <f>COUNTIFS(#REF!,LT178,#REF!,0,#REF!,"&gt;="&amp;MI178,#REF!,"&lt;="&amp;MH178,#REF!,"="&amp;KZ178,#REF!,"="&amp;LA178,#REF!,"&lt;="&amp;ME178,#REF!,"&gt;="&amp;MF178)</f>
        <v/>
      </c>
      <c r="MX178" s="1">
        <f>COUNTIFS(#REF!,LT178,#REF!,1,#REF!,"&gt;="&amp;MC178,#REF!,"&lt;="&amp;MB178,#REF!,"&lt;="&amp;ME178,#REF!,"&gt;="&amp;MF178)</f>
        <v/>
      </c>
      <c r="MY178" s="1">
        <f>COUNTIFS(#REF!,LT178,#REF!,0,#REF!,"&gt;="&amp;MC178,#REF!,"&lt;="&amp;MB178,#REF!,"&lt;="&amp;ME178,#REF!,"&gt;="&amp;MF178)</f>
        <v/>
      </c>
      <c r="MZ178" s="1">
        <f>COUNTIFS(#REF!,LT178,#REF!,1,#REF!,"&lt;="&amp;ME178,#REF!,"&gt;="&amp;MF178,#REF!,"="&amp;KV178,#REF!,"="&amp;KX178)</f>
        <v/>
      </c>
      <c r="NA178" s="1">
        <f>COUNTIFS(#REF!,LT178,#REF!,0,#REF!,"&lt;="&amp;ME178,#REF!,"&gt;="&amp;MF178,#REF!,"="&amp;KV178,#REF!,"="&amp;KX178)</f>
        <v/>
      </c>
      <c r="NB178" s="1">
        <f>COUNTIFS(#REF!,LT178,#REF!,1,#REF!,"&lt;="&amp;ME178,#REF!,"&gt;="&amp;MF178,#REF!,"="&amp;KW178,#REF!,"="&amp;KY178)</f>
        <v/>
      </c>
      <c r="NC178" s="1">
        <f>COUNTIFS(#REF!,LT178,#REF!,0,#REF!,"&lt;="&amp;ME178,#REF!,"&gt;="&amp;MF178,#REF!,"="&amp;KW178,#REF!,"="&amp;KY178)</f>
        <v/>
      </c>
      <c r="ND178" s="1">
        <f>MP178+MR178+MT178+MV178+MX178+MZ178+NB178</f>
        <v/>
      </c>
      <c r="NE178" s="1">
        <f>MQ178+MS178+MU178+MW178+MY178+NA178+NC178</f>
        <v/>
      </c>
      <c r="NF178" s="1">
        <f>ND178+NE178</f>
        <v/>
      </c>
      <c r="NG178" s="33">
        <f>ND178/(ND178+NE178)</f>
        <v/>
      </c>
      <c r="NH178" s="3">
        <f>1/NG178</f>
        <v/>
      </c>
      <c r="NI178" s="1">
        <f>LH178</f>
        <v/>
      </c>
      <c r="NJ178" s="79">
        <f>((1-NG178)*(1/(NI178-1))*0.98-(NG178*1))</f>
        <v/>
      </c>
      <c r="NK178" s="34">
        <f>IF(LR178&lt;0.9,0,IF(AND(LR178&gt;1.1),0,1))</f>
        <v/>
      </c>
      <c r="NL178" s="34">
        <f>IF(LS178&lt;0.9,0,IF(AND(LS178&gt;1.1),0,1))</f>
        <v/>
      </c>
      <c r="NM178" s="32">
        <f>IF(NF178&gt;99,1,0)</f>
        <v/>
      </c>
      <c r="NN178" s="32">
        <f>IF(NJ178&gt;0.0799,1,0)</f>
        <v/>
      </c>
      <c r="NO178" s="32">
        <f>IF(NJ178&gt;NQ178,1,0)</f>
        <v/>
      </c>
      <c r="NP178" s="32">
        <f>NM178+NN178+NO178+NK178+NL178</f>
        <v/>
      </c>
      <c r="NQ178" s="79">
        <f>(((100*NG178)*(NI178-1)*0.98)-((1-NG178)*100))/100</f>
        <v/>
      </c>
      <c r="NR178" s="34">
        <f>IF(LR178&lt;0.9,0,IF(AND(LR178&gt;1.1),0,1))</f>
        <v/>
      </c>
      <c r="NS178" s="34">
        <f>IF(LS178&lt;0.9,0,IF(AND(LS178&gt;1.1),0,1))</f>
        <v/>
      </c>
      <c r="NT178" s="32">
        <f>IF(NF178&gt;99,1,0)</f>
        <v/>
      </c>
      <c r="NU178" s="32">
        <f>IF(NQ178&gt;0.0799,1,0)</f>
        <v/>
      </c>
      <c r="NV178" s="32">
        <f>IF(NQ178&gt;NJ178,1,0)</f>
        <v/>
      </c>
      <c r="NW178" s="32">
        <f>NT178+NU178+NV178+NR178+NS178</f>
        <v/>
      </c>
      <c r="NX178">
        <f>IF(NP178=5,"LayHome1-0",IF(AND(NW178=5),"BackHome1-0",""))</f>
        <v/>
      </c>
      <c r="NY178">
        <f>IF(NP178=5,KN178,IF(AND(NW178=5),KN178,""))</f>
        <v/>
      </c>
      <c r="NZ178">
        <f>IF(NP178=5,"Match Odds",IF(AND(NW178=5),"Match Odds",""))</f>
        <v/>
      </c>
      <c r="OA178">
        <f>IF(NP178=5,KP178,IF(AND(NW178=5),KP178,""))</f>
        <v/>
      </c>
      <c r="OB178">
        <f>IF(NP178=5,"MATCH_ODDS",IF(AND(NW178=5),"MATCH_ODDS",""))</f>
        <v/>
      </c>
      <c r="OC178">
        <f>IF(NP178=5,"LAY",IF(AND(NW178=5),"BACK",""))</f>
        <v/>
      </c>
    </row>
    <row r="179" ht="16.5" customHeight="1" thickBot="1" thickTop="1">
      <c r="A179" s="2" t="n"/>
      <c r="KN179" s="1">
        <f>IF(INDEX(#REF!,MATCH('HT 1-0'!D179,#REF!,0))=INDEX(#REF!,MATCH('HT 1-0'!D179,#REF!,0)),INDEX(#REF!,MATCH('HT 1-0'!D179,#REF!,0)),"ERROR")</f>
        <v/>
      </c>
      <c r="KO179" s="1">
        <f>IF(INDEX(#REF!,MATCH('HT 1-0'!E179,#REF!,0))=INDEX(#REF!,MATCH('HT 1-0'!E179,#REF!,0)),INDEX(#REF!,MATCH('HT 1-0'!E179,#REF!,0)),"ERROR")</f>
        <v/>
      </c>
      <c r="KP179" s="1">
        <f>KN179&amp;" v "&amp;KO179</f>
        <v/>
      </c>
      <c r="KQ179">
        <f>B179&amp;"_"&amp;C179</f>
        <v/>
      </c>
      <c r="KR179" s="1">
        <f>IF((HW179/KK179)&lt;0.335,"G",IF((HW179/KK179)&gt;0.67,"R","A"))</f>
        <v/>
      </c>
      <c r="KS179" s="1">
        <f>IF((HX179/KK179)&lt;0.335,"G",IF((HX179/KK179)&gt;0.67,"R","A"))</f>
        <v/>
      </c>
      <c r="KT179" s="1">
        <f>IF((IH179/KK179)&lt;0.335,"G",IF((IH179/KK179)&gt;0.67,"R","A"))</f>
        <v/>
      </c>
      <c r="KU179" s="1">
        <f>IF((II179/KK179)&lt;0.335,"G",IF((II179/KK179)&gt;0.67,"R","A"))</f>
        <v/>
      </c>
      <c r="KV179" s="1">
        <f>IF((HZ179/KK179)&lt;0.335,"G",IF((HZ179/KK179)&gt;0.67,"R","A"))</f>
        <v/>
      </c>
      <c r="KW179" s="1">
        <f>IF((HY179/KK179)&lt;0.335,"G",IF((HY179/KK179)&gt;0.67,"R","A"))</f>
        <v/>
      </c>
      <c r="KX179" s="1">
        <f>IF((IK179/KK179)&lt;0.335,"G",IF((IK179/KK179)&gt;0.67,"R","A"))</f>
        <v/>
      </c>
      <c r="KY179" s="1">
        <f>IF((IJ179/KK179)&lt;0.335,"G",IF((IJ179/KK179)&gt;0.67,"R","A"))</f>
        <v/>
      </c>
      <c r="KZ179" s="1">
        <f>IF((HQ179/KK179)&lt;0.335,"G",IF((HQ179/KK179)&gt;0.67,"R","A"))</f>
        <v/>
      </c>
      <c r="LA179" s="1">
        <f>IF((IB179/KK179)&lt;0.335,"G",IF((IB179/KK179)&gt;0.67,"R","A"))</f>
        <v/>
      </c>
      <c r="LB179">
        <f>IF(LQ179="1-0",INDEX(Scrape!#REF!,MATCH('HT 1-0'!KP179,Scrape!$B:$B,0)),"")</f>
        <v/>
      </c>
      <c r="LC179">
        <f>IF(LQ179="1-0",INDEX(Scrape!$A:$A,MATCH('HT 1-0'!KP179,Scrape!$B:$B,0)),"")</f>
        <v/>
      </c>
      <c r="LD179">
        <f>IF(LQ179="1-0",INDEX(Scrape!$B:$B,MATCH('HT 1-0'!KP179,Scrape!$B:$B,0)),"")</f>
        <v/>
      </c>
      <c r="LE179">
        <f>IF(LQ179="1-0",INDEX(Scrape!$C:$C,MATCH('HT 1-0'!KP179,Scrape!$B:$B,0)),"")</f>
        <v/>
      </c>
      <c r="LF179">
        <f>IF(LQ179="1-0",INDEX(Scrape!$D:$D,MATCH('HT 1-0'!KP179,Scrape!$B:$B,0)),"")</f>
        <v/>
      </c>
      <c r="LG179">
        <f>IF(LQ179="1-0",INDEX(Scrape!$E:$E,MATCH('HT 1-0'!KP179,Scrape!$B:$B,0)),"")</f>
        <v/>
      </c>
      <c r="LH179">
        <f>IF(LQ179="1-0",INDEX(Scrape!$F:$F,MATCH('HT 1-0'!KP179,Scrape!$B:$B,0)),"")</f>
        <v/>
      </c>
      <c r="LI179">
        <f>IF(LQ179="1-0",INDEX(Scrape!$G:$G,MATCH('HT 1-0'!KP179,Scrape!$B:$B,0)),"")</f>
        <v/>
      </c>
      <c r="LJ179">
        <f>IF(LQ179="1-0",INDEX(Scrape!$H:$H,MATCH('HT 1-0'!KP179,Scrape!$B:$B,0)),"")</f>
        <v/>
      </c>
      <c r="LK179">
        <f>IF(LQ179="1-0",INDEX(Scrape!$I:$I,MATCH('HT 1-0'!KP179,Scrape!$B:$B,0)),"")</f>
        <v/>
      </c>
      <c r="LL179">
        <f>IF(LQ179="1-0",INDEX(Scrape!$J:$J,MATCH('HT 1-0'!KP179,Scrape!$B:$B,0)),"")</f>
        <v/>
      </c>
      <c r="LM179">
        <f>IF(LQ179="1-0",INDEX(Scrape!$K:$K,MATCH('HT 1-0'!KP179,Scrape!$B:$B,0)),"")</f>
        <v/>
      </c>
      <c r="LN179">
        <f>IF(LQ179="1-0",INDEX(Scrape!$L:$L,MATCH('HT 1-0'!KP179,Scrape!$B:$B,0)),"")</f>
        <v/>
      </c>
      <c r="LO179">
        <f>IF(LQ179="1-0",INDEX(Scrape!$M:$M,MATCH('HT 1-0'!KP179,Scrape!$B:$B,0)),"")</f>
        <v/>
      </c>
      <c r="LP179">
        <f>IF(LQ179="1-0",INDEX(Scrape!$N:$N,MATCH('HT 1-0'!KP179,Scrape!$B:$B,0)),"")</f>
        <v/>
      </c>
      <c r="LQ179">
        <f>INDEX(Scrape!$O:$O,MATCH('HT 1-0'!KP179,Scrape!$B:$B,0))</f>
        <v/>
      </c>
      <c r="LR179">
        <f>(1/LJ179)+(1/LI179)+(1/LH179)</f>
        <v/>
      </c>
      <c r="LS179">
        <f>(1/LG179)+(1/LF179)+(1/LE179)</f>
        <v/>
      </c>
      <c r="LT179" s="8">
        <f>IF(INDEX(#REF!,MATCH(KQ179,#REF!,0))=INDEX(#REF!,MATCH(KQ179,#REF!,0)),INDEX(#REF!,MATCH(KQ179,#REF!,0)),"ERROR")</f>
        <v/>
      </c>
      <c r="LU179" s="4">
        <f>IF(KR179="G",2,IF(KR179="R",0.5,IF(KR179="A",1)))</f>
        <v/>
      </c>
      <c r="LV179" s="4">
        <f>IF(KS179="G",0.5,IF(KS179="R",2,IF(KS179="A",1)))</f>
        <v/>
      </c>
      <c r="LW179" s="4">
        <f>IF(KT179="G",2,IF(KT179="R",0.5,IF(KT179="A",1)))</f>
        <v/>
      </c>
      <c r="LX179" s="4">
        <f>IF(KU179="G",0.5,IF(KU179="R",2,IF(KU179="A",1)))</f>
        <v/>
      </c>
      <c r="LY179" s="7">
        <f>(LK179*(LU179+LX179)+(LL179*(LU179+LX179)))</f>
        <v/>
      </c>
      <c r="LZ179" s="7">
        <f>(LN179*(LV179+LW179)+(LO179*(LV179+LW179)))</f>
        <v/>
      </c>
      <c r="MA179" s="11">
        <f>LY179-LZ179</f>
        <v/>
      </c>
      <c r="MB179" s="5">
        <f>MA179+2</f>
        <v/>
      </c>
      <c r="MC179" s="6">
        <f>MA179-2</f>
        <v/>
      </c>
      <c r="MD179" s="4">
        <f>LE179</f>
        <v/>
      </c>
      <c r="ME179" s="9">
        <f>IF(MD179=0,1000,MD179+0.75)</f>
        <v/>
      </c>
      <c r="MF179" s="10">
        <f>IF(MD179=0,0,MD179-0.75)</f>
        <v/>
      </c>
      <c r="MG179" s="4">
        <f>((LM179*(LU179+LX179))-((LP179*(LV179+LW179))))</f>
        <v/>
      </c>
      <c r="MH179" s="9">
        <f>MG179*1.2</f>
        <v/>
      </c>
      <c r="MI179" s="10">
        <f>MG179*0.8</f>
        <v/>
      </c>
      <c r="MJ179">
        <f>IFERROR(NX179,"")</f>
        <v/>
      </c>
      <c r="MK179">
        <f>IFERROR(NY179,"")</f>
        <v/>
      </c>
      <c r="ML179">
        <f>IFERROR(NZ179,"")</f>
        <v/>
      </c>
      <c r="MM179">
        <f>IFERROR(OA179,"")</f>
        <v/>
      </c>
      <c r="MN179">
        <f>IFERROR(OB179,"")</f>
        <v/>
      </c>
      <c r="MO179">
        <f>IFERROR(OC179,"")</f>
        <v/>
      </c>
      <c r="MP179" s="1">
        <f>COUNTIFS(#REF!,LT179,#REF!,1,#REF!,"&gt;="&amp;MC179,#REF!,"&lt;="&amp;MB179,#REF!,"&lt;="&amp;ME179,#REF!,"&gt;="&amp;MF179,#REF!,"="&amp;KV179,#REF!,"="&amp;KX179)</f>
        <v/>
      </c>
      <c r="MQ179" s="1">
        <f>COUNTIFS(#REF!,LT179,#REF!,0,#REF!,"&gt;="&amp;MC179,#REF!,"&lt;="&amp;MB179,#REF!,"&lt;="&amp;ME179,#REF!,"&gt;="&amp;MF179,#REF!,"="&amp;KV179,#REF!,"="&amp;KX179)</f>
        <v/>
      </c>
      <c r="MR179" s="1">
        <f>COUNTIFS(#REF!,LT179,#REF!,1,#REF!,"&gt;="&amp;MC179,#REF!,"&lt;="&amp;MB179,#REF!,"&lt;="&amp;ME179,#REF!,"&gt;="&amp;MF179,#REF!,"="&amp;KW179,#REF!,"="&amp;KY179)</f>
        <v/>
      </c>
      <c r="MS179" s="1">
        <f>COUNTIFS(#REF!,LT179,#REF!,0,#REF!,"&gt;="&amp;MC179,#REF!,"&lt;="&amp;MB179,#REF!,"&lt;="&amp;ME179,#REF!,"&gt;="&amp;MF179,#REF!,"="&amp;KW179,#REF!,"="&amp;KY179)</f>
        <v/>
      </c>
      <c r="MT179" s="1">
        <f>COUNTIFS(#REF!,LT179,#REF!,1,#REF!,"&gt;="&amp;MI179,#REF!,"&lt;="&amp;MH179,#REF!,"&lt;="&amp;ME179,#REF!,"&gt;="&amp;MF179)</f>
        <v/>
      </c>
      <c r="MU179" s="1">
        <f>COUNTIFS(#REF!,LT179,#REF!,0,#REF!,"&gt;="&amp;MI179,#REF!,"&lt;="&amp;MH179,#REF!,"&lt;="&amp;ME179,#REF!,"&gt;="&amp;MF179)</f>
        <v/>
      </c>
      <c r="MV179" s="1">
        <f>COUNTIFS(#REF!,LT179,#REF!,1,#REF!,"&gt;="&amp;MI179,#REF!,"&lt;="&amp;MH179,#REF!,"="&amp;KZ179,#REF!,"="&amp;LA179,#REF!,"&lt;="&amp;ME179,#REF!,"&gt;="&amp;MF179)</f>
        <v/>
      </c>
      <c r="MW179" s="1">
        <f>COUNTIFS(#REF!,LT179,#REF!,0,#REF!,"&gt;="&amp;MI179,#REF!,"&lt;="&amp;MH179,#REF!,"="&amp;KZ179,#REF!,"="&amp;LA179,#REF!,"&lt;="&amp;ME179,#REF!,"&gt;="&amp;MF179)</f>
        <v/>
      </c>
      <c r="MX179" s="1">
        <f>COUNTIFS(#REF!,LT179,#REF!,1,#REF!,"&gt;="&amp;MC179,#REF!,"&lt;="&amp;MB179,#REF!,"&lt;="&amp;ME179,#REF!,"&gt;="&amp;MF179)</f>
        <v/>
      </c>
      <c r="MY179" s="1">
        <f>COUNTIFS(#REF!,LT179,#REF!,0,#REF!,"&gt;="&amp;MC179,#REF!,"&lt;="&amp;MB179,#REF!,"&lt;="&amp;ME179,#REF!,"&gt;="&amp;MF179)</f>
        <v/>
      </c>
      <c r="MZ179" s="1">
        <f>COUNTIFS(#REF!,LT179,#REF!,1,#REF!,"&lt;="&amp;ME179,#REF!,"&gt;="&amp;MF179,#REF!,"="&amp;KV179,#REF!,"="&amp;KX179)</f>
        <v/>
      </c>
      <c r="NA179" s="1">
        <f>COUNTIFS(#REF!,LT179,#REF!,0,#REF!,"&lt;="&amp;ME179,#REF!,"&gt;="&amp;MF179,#REF!,"="&amp;KV179,#REF!,"="&amp;KX179)</f>
        <v/>
      </c>
      <c r="NB179" s="1">
        <f>COUNTIFS(#REF!,LT179,#REF!,1,#REF!,"&lt;="&amp;ME179,#REF!,"&gt;="&amp;MF179,#REF!,"="&amp;KW179,#REF!,"="&amp;KY179)</f>
        <v/>
      </c>
      <c r="NC179" s="1">
        <f>COUNTIFS(#REF!,LT179,#REF!,0,#REF!,"&lt;="&amp;ME179,#REF!,"&gt;="&amp;MF179,#REF!,"="&amp;KW179,#REF!,"="&amp;KY179)</f>
        <v/>
      </c>
      <c r="ND179" s="1">
        <f>MP179+MR179+MT179+MV179+MX179+MZ179+NB179</f>
        <v/>
      </c>
      <c r="NE179" s="1">
        <f>MQ179+MS179+MU179+MW179+MY179+NA179+NC179</f>
        <v/>
      </c>
      <c r="NF179" s="1">
        <f>ND179+NE179</f>
        <v/>
      </c>
      <c r="NG179" s="33">
        <f>ND179/(ND179+NE179)</f>
        <v/>
      </c>
      <c r="NH179" s="3">
        <f>1/NG179</f>
        <v/>
      </c>
      <c r="NI179" s="1">
        <f>LH179</f>
        <v/>
      </c>
      <c r="NJ179" s="79">
        <f>((1-NG179)*(1/(NI179-1))*0.98-(NG179*1))</f>
        <v/>
      </c>
      <c r="NK179" s="34">
        <f>IF(LR179&lt;0.9,0,IF(AND(LR179&gt;1.1),0,1))</f>
        <v/>
      </c>
      <c r="NL179" s="34">
        <f>IF(LS179&lt;0.9,0,IF(AND(LS179&gt;1.1),0,1))</f>
        <v/>
      </c>
      <c r="NM179" s="32">
        <f>IF(NF179&gt;99,1,0)</f>
        <v/>
      </c>
      <c r="NN179" s="32">
        <f>IF(NJ179&gt;0.0799,1,0)</f>
        <v/>
      </c>
      <c r="NO179" s="32">
        <f>IF(NJ179&gt;NQ179,1,0)</f>
        <v/>
      </c>
      <c r="NP179" s="32">
        <f>NM179+NN179+NO179+NK179+NL179</f>
        <v/>
      </c>
      <c r="NQ179" s="79">
        <f>(((100*NG179)*(NI179-1)*0.98)-((1-NG179)*100))/100</f>
        <v/>
      </c>
      <c r="NR179" s="34">
        <f>IF(LR179&lt;0.9,0,IF(AND(LR179&gt;1.1),0,1))</f>
        <v/>
      </c>
      <c r="NS179" s="34">
        <f>IF(LS179&lt;0.9,0,IF(AND(LS179&gt;1.1),0,1))</f>
        <v/>
      </c>
      <c r="NT179" s="32">
        <f>IF(NF179&gt;99,1,0)</f>
        <v/>
      </c>
      <c r="NU179" s="32">
        <f>IF(NQ179&gt;0.0799,1,0)</f>
        <v/>
      </c>
      <c r="NV179" s="32">
        <f>IF(NQ179&gt;NJ179,1,0)</f>
        <v/>
      </c>
      <c r="NW179" s="32">
        <f>NT179+NU179+NV179+NR179+NS179</f>
        <v/>
      </c>
      <c r="NX179">
        <f>IF(NP179=5,"LayHome1-0",IF(AND(NW179=5),"BackHome1-0",""))</f>
        <v/>
      </c>
      <c r="NY179">
        <f>IF(NP179=5,KN179,IF(AND(NW179=5),KN179,""))</f>
        <v/>
      </c>
      <c r="NZ179">
        <f>IF(NP179=5,"Match Odds",IF(AND(NW179=5),"Match Odds",""))</f>
        <v/>
      </c>
      <c r="OA179">
        <f>IF(NP179=5,KP179,IF(AND(NW179=5),KP179,""))</f>
        <v/>
      </c>
      <c r="OB179">
        <f>IF(NP179=5,"MATCH_ODDS",IF(AND(NW179=5),"MATCH_ODDS",""))</f>
        <v/>
      </c>
      <c r="OC179">
        <f>IF(NP179=5,"LAY",IF(AND(NW179=5),"BACK",""))</f>
        <v/>
      </c>
    </row>
    <row r="180" ht="16.5" customHeight="1" thickBot="1" thickTop="1">
      <c r="A180" s="2" t="n"/>
      <c r="KN180" s="1">
        <f>IF(INDEX(#REF!,MATCH('HT 1-0'!D180,#REF!,0))=INDEX(#REF!,MATCH('HT 1-0'!D180,#REF!,0)),INDEX(#REF!,MATCH('HT 1-0'!D180,#REF!,0)),"ERROR")</f>
        <v/>
      </c>
      <c r="KO180" s="1">
        <f>IF(INDEX(#REF!,MATCH('HT 1-0'!E180,#REF!,0))=INDEX(#REF!,MATCH('HT 1-0'!E180,#REF!,0)),INDEX(#REF!,MATCH('HT 1-0'!E180,#REF!,0)),"ERROR")</f>
        <v/>
      </c>
      <c r="KP180" s="1">
        <f>KN180&amp;" v "&amp;KO180</f>
        <v/>
      </c>
      <c r="KQ180">
        <f>B180&amp;"_"&amp;C180</f>
        <v/>
      </c>
      <c r="KR180" s="1">
        <f>IF((HW180/KK180)&lt;0.335,"G",IF((HW180/KK180)&gt;0.67,"R","A"))</f>
        <v/>
      </c>
      <c r="KS180" s="1">
        <f>IF((HX180/KK180)&lt;0.335,"G",IF((HX180/KK180)&gt;0.67,"R","A"))</f>
        <v/>
      </c>
      <c r="KT180" s="1">
        <f>IF((IH180/KK180)&lt;0.335,"G",IF((IH180/KK180)&gt;0.67,"R","A"))</f>
        <v/>
      </c>
      <c r="KU180" s="1">
        <f>IF((II180/KK180)&lt;0.335,"G",IF((II180/KK180)&gt;0.67,"R","A"))</f>
        <v/>
      </c>
      <c r="KV180" s="1">
        <f>IF((HZ180/KK180)&lt;0.335,"G",IF((HZ180/KK180)&gt;0.67,"R","A"))</f>
        <v/>
      </c>
      <c r="KW180" s="1">
        <f>IF((HY180/KK180)&lt;0.335,"G",IF((HY180/KK180)&gt;0.67,"R","A"))</f>
        <v/>
      </c>
      <c r="KX180" s="1">
        <f>IF((IK180/KK180)&lt;0.335,"G",IF((IK180/KK180)&gt;0.67,"R","A"))</f>
        <v/>
      </c>
      <c r="KY180" s="1">
        <f>IF((IJ180/KK180)&lt;0.335,"G",IF((IJ180/KK180)&gt;0.67,"R","A"))</f>
        <v/>
      </c>
      <c r="KZ180" s="1">
        <f>IF((HQ180/KK180)&lt;0.335,"G",IF((HQ180/KK180)&gt;0.67,"R","A"))</f>
        <v/>
      </c>
      <c r="LA180" s="1">
        <f>IF((IB180/KK180)&lt;0.335,"G",IF((IB180/KK180)&gt;0.67,"R","A"))</f>
        <v/>
      </c>
      <c r="LB180">
        <f>IF(LQ180="1-0",INDEX(Scrape!#REF!,MATCH('HT 1-0'!KP180,Scrape!$B:$B,0)),"")</f>
        <v/>
      </c>
      <c r="LC180">
        <f>IF(LQ180="1-0",INDEX(Scrape!$A:$A,MATCH('HT 1-0'!KP180,Scrape!$B:$B,0)),"")</f>
        <v/>
      </c>
      <c r="LD180">
        <f>IF(LQ180="1-0",INDEX(Scrape!$B:$B,MATCH('HT 1-0'!KP180,Scrape!$B:$B,0)),"")</f>
        <v/>
      </c>
      <c r="LE180">
        <f>IF(LQ180="1-0",INDEX(Scrape!$C:$C,MATCH('HT 1-0'!KP180,Scrape!$B:$B,0)),"")</f>
        <v/>
      </c>
      <c r="LF180">
        <f>IF(LQ180="1-0",INDEX(Scrape!$D:$D,MATCH('HT 1-0'!KP180,Scrape!$B:$B,0)),"")</f>
        <v/>
      </c>
      <c r="LG180">
        <f>IF(LQ180="1-0",INDEX(Scrape!$E:$E,MATCH('HT 1-0'!KP180,Scrape!$B:$B,0)),"")</f>
        <v/>
      </c>
      <c r="LH180">
        <f>IF(LQ180="1-0",INDEX(Scrape!$F:$F,MATCH('HT 1-0'!KP180,Scrape!$B:$B,0)),"")</f>
        <v/>
      </c>
      <c r="LI180">
        <f>IF(LQ180="1-0",INDEX(Scrape!$G:$G,MATCH('HT 1-0'!KP180,Scrape!$B:$B,0)),"")</f>
        <v/>
      </c>
      <c r="LJ180">
        <f>IF(LQ180="1-0",INDEX(Scrape!$H:$H,MATCH('HT 1-0'!KP180,Scrape!$B:$B,0)),"")</f>
        <v/>
      </c>
      <c r="LK180">
        <f>IF(LQ180="1-0",INDEX(Scrape!$I:$I,MATCH('HT 1-0'!KP180,Scrape!$B:$B,0)),"")</f>
        <v/>
      </c>
      <c r="LL180">
        <f>IF(LQ180="1-0",INDEX(Scrape!$J:$J,MATCH('HT 1-0'!KP180,Scrape!$B:$B,0)),"")</f>
        <v/>
      </c>
      <c r="LM180">
        <f>IF(LQ180="1-0",INDEX(Scrape!$K:$K,MATCH('HT 1-0'!KP180,Scrape!$B:$B,0)),"")</f>
        <v/>
      </c>
      <c r="LN180">
        <f>IF(LQ180="1-0",INDEX(Scrape!$L:$L,MATCH('HT 1-0'!KP180,Scrape!$B:$B,0)),"")</f>
        <v/>
      </c>
      <c r="LO180">
        <f>IF(LQ180="1-0",INDEX(Scrape!$M:$M,MATCH('HT 1-0'!KP180,Scrape!$B:$B,0)),"")</f>
        <v/>
      </c>
      <c r="LP180">
        <f>IF(LQ180="1-0",INDEX(Scrape!$N:$N,MATCH('HT 1-0'!KP180,Scrape!$B:$B,0)),"")</f>
        <v/>
      </c>
      <c r="LQ180">
        <f>INDEX(Scrape!$O:$O,MATCH('HT 1-0'!KP180,Scrape!$B:$B,0))</f>
        <v/>
      </c>
      <c r="LR180">
        <f>(1/LJ180)+(1/LI180)+(1/LH180)</f>
        <v/>
      </c>
      <c r="LS180">
        <f>(1/LG180)+(1/LF180)+(1/LE180)</f>
        <v/>
      </c>
      <c r="LT180" s="8">
        <f>IF(INDEX(#REF!,MATCH(KQ180,#REF!,0))=INDEX(#REF!,MATCH(KQ180,#REF!,0)),INDEX(#REF!,MATCH(KQ180,#REF!,0)),"ERROR")</f>
        <v/>
      </c>
      <c r="LU180" s="4">
        <f>IF(KR180="G",2,IF(KR180="R",0.5,IF(KR180="A",1)))</f>
        <v/>
      </c>
      <c r="LV180" s="4">
        <f>IF(KS180="G",0.5,IF(KS180="R",2,IF(KS180="A",1)))</f>
        <v/>
      </c>
      <c r="LW180" s="4">
        <f>IF(KT180="G",2,IF(KT180="R",0.5,IF(KT180="A",1)))</f>
        <v/>
      </c>
      <c r="LX180" s="4">
        <f>IF(KU180="G",0.5,IF(KU180="R",2,IF(KU180="A",1)))</f>
        <v/>
      </c>
      <c r="LY180" s="7">
        <f>(LK180*(LU180+LX180)+(LL180*(LU180+LX180)))</f>
        <v/>
      </c>
      <c r="LZ180" s="7">
        <f>(LN180*(LV180+LW180)+(LO180*(LV180+LW180)))</f>
        <v/>
      </c>
      <c r="MA180" s="11">
        <f>LY180-LZ180</f>
        <v/>
      </c>
      <c r="MB180" s="5">
        <f>MA180+2</f>
        <v/>
      </c>
      <c r="MC180" s="6">
        <f>MA180-2</f>
        <v/>
      </c>
      <c r="MD180" s="4">
        <f>LE180</f>
        <v/>
      </c>
      <c r="ME180" s="9">
        <f>IF(MD180=0,1000,MD180+0.75)</f>
        <v/>
      </c>
      <c r="MF180" s="10">
        <f>IF(MD180=0,0,MD180-0.75)</f>
        <v/>
      </c>
      <c r="MG180" s="4">
        <f>((LM180*(LU180+LX180))-((LP180*(LV180+LW180))))</f>
        <v/>
      </c>
      <c r="MH180" s="9">
        <f>MG180*1.2</f>
        <v/>
      </c>
      <c r="MI180" s="10">
        <f>MG180*0.8</f>
        <v/>
      </c>
      <c r="MJ180">
        <f>IFERROR(NX180,"")</f>
        <v/>
      </c>
      <c r="MK180">
        <f>IFERROR(NY180,"")</f>
        <v/>
      </c>
      <c r="ML180">
        <f>IFERROR(NZ180,"")</f>
        <v/>
      </c>
      <c r="MM180">
        <f>IFERROR(OA180,"")</f>
        <v/>
      </c>
      <c r="MN180">
        <f>IFERROR(OB180,"")</f>
        <v/>
      </c>
      <c r="MO180">
        <f>IFERROR(OC180,"")</f>
        <v/>
      </c>
      <c r="MP180" s="1">
        <f>COUNTIFS(#REF!,LT180,#REF!,1,#REF!,"&gt;="&amp;MC180,#REF!,"&lt;="&amp;MB180,#REF!,"&lt;="&amp;ME180,#REF!,"&gt;="&amp;MF180,#REF!,"="&amp;KV180,#REF!,"="&amp;KX180)</f>
        <v/>
      </c>
      <c r="MQ180" s="1">
        <f>COUNTIFS(#REF!,LT180,#REF!,0,#REF!,"&gt;="&amp;MC180,#REF!,"&lt;="&amp;MB180,#REF!,"&lt;="&amp;ME180,#REF!,"&gt;="&amp;MF180,#REF!,"="&amp;KV180,#REF!,"="&amp;KX180)</f>
        <v/>
      </c>
      <c r="MR180" s="1">
        <f>COUNTIFS(#REF!,LT180,#REF!,1,#REF!,"&gt;="&amp;MC180,#REF!,"&lt;="&amp;MB180,#REF!,"&lt;="&amp;ME180,#REF!,"&gt;="&amp;MF180,#REF!,"="&amp;KW180,#REF!,"="&amp;KY180)</f>
        <v/>
      </c>
      <c r="MS180" s="1">
        <f>COUNTIFS(#REF!,LT180,#REF!,0,#REF!,"&gt;="&amp;MC180,#REF!,"&lt;="&amp;MB180,#REF!,"&lt;="&amp;ME180,#REF!,"&gt;="&amp;MF180,#REF!,"="&amp;KW180,#REF!,"="&amp;KY180)</f>
        <v/>
      </c>
      <c r="MT180" s="1">
        <f>COUNTIFS(#REF!,LT180,#REF!,1,#REF!,"&gt;="&amp;MI180,#REF!,"&lt;="&amp;MH180,#REF!,"&lt;="&amp;ME180,#REF!,"&gt;="&amp;MF180)</f>
        <v/>
      </c>
      <c r="MU180" s="1">
        <f>COUNTIFS(#REF!,LT180,#REF!,0,#REF!,"&gt;="&amp;MI180,#REF!,"&lt;="&amp;MH180,#REF!,"&lt;="&amp;ME180,#REF!,"&gt;="&amp;MF180)</f>
        <v/>
      </c>
      <c r="MV180" s="1">
        <f>COUNTIFS(#REF!,LT180,#REF!,1,#REF!,"&gt;="&amp;MI180,#REF!,"&lt;="&amp;MH180,#REF!,"="&amp;KZ180,#REF!,"="&amp;LA180,#REF!,"&lt;="&amp;ME180,#REF!,"&gt;="&amp;MF180)</f>
        <v/>
      </c>
      <c r="MW180" s="1">
        <f>COUNTIFS(#REF!,LT180,#REF!,0,#REF!,"&gt;="&amp;MI180,#REF!,"&lt;="&amp;MH180,#REF!,"="&amp;KZ180,#REF!,"="&amp;LA180,#REF!,"&lt;="&amp;ME180,#REF!,"&gt;="&amp;MF180)</f>
        <v/>
      </c>
      <c r="MX180" s="1">
        <f>COUNTIFS(#REF!,LT180,#REF!,1,#REF!,"&gt;="&amp;MC180,#REF!,"&lt;="&amp;MB180,#REF!,"&lt;="&amp;ME180,#REF!,"&gt;="&amp;MF180)</f>
        <v/>
      </c>
      <c r="MY180" s="1">
        <f>COUNTIFS(#REF!,LT180,#REF!,0,#REF!,"&gt;="&amp;MC180,#REF!,"&lt;="&amp;MB180,#REF!,"&lt;="&amp;ME180,#REF!,"&gt;="&amp;MF180)</f>
        <v/>
      </c>
      <c r="MZ180" s="1">
        <f>COUNTIFS(#REF!,LT180,#REF!,1,#REF!,"&lt;="&amp;ME180,#REF!,"&gt;="&amp;MF180,#REF!,"="&amp;KV180,#REF!,"="&amp;KX180)</f>
        <v/>
      </c>
      <c r="NA180" s="1">
        <f>COUNTIFS(#REF!,LT180,#REF!,0,#REF!,"&lt;="&amp;ME180,#REF!,"&gt;="&amp;MF180,#REF!,"="&amp;KV180,#REF!,"="&amp;KX180)</f>
        <v/>
      </c>
      <c r="NB180" s="1">
        <f>COUNTIFS(#REF!,LT180,#REF!,1,#REF!,"&lt;="&amp;ME180,#REF!,"&gt;="&amp;MF180,#REF!,"="&amp;KW180,#REF!,"="&amp;KY180)</f>
        <v/>
      </c>
      <c r="NC180" s="1">
        <f>COUNTIFS(#REF!,LT180,#REF!,0,#REF!,"&lt;="&amp;ME180,#REF!,"&gt;="&amp;MF180,#REF!,"="&amp;KW180,#REF!,"="&amp;KY180)</f>
        <v/>
      </c>
      <c r="ND180" s="1">
        <f>MP180+MR180+MT180+MV180+MX180+MZ180+NB180</f>
        <v/>
      </c>
      <c r="NE180" s="1">
        <f>MQ180+MS180+MU180+MW180+MY180+NA180+NC180</f>
        <v/>
      </c>
      <c r="NF180" s="1">
        <f>ND180+NE180</f>
        <v/>
      </c>
      <c r="NG180" s="33">
        <f>ND180/(ND180+NE180)</f>
        <v/>
      </c>
      <c r="NH180" s="3">
        <f>1/NG180</f>
        <v/>
      </c>
      <c r="NI180" s="1">
        <f>LH180</f>
        <v/>
      </c>
      <c r="NJ180" s="79">
        <f>((1-NG180)*(1/(NI180-1))*0.98-(NG180*1))</f>
        <v/>
      </c>
      <c r="NK180" s="34">
        <f>IF(LR180&lt;0.9,0,IF(AND(LR180&gt;1.1),0,1))</f>
        <v/>
      </c>
      <c r="NL180" s="34">
        <f>IF(LS180&lt;0.9,0,IF(AND(LS180&gt;1.1),0,1))</f>
        <v/>
      </c>
      <c r="NM180" s="32">
        <f>IF(NF180&gt;99,1,0)</f>
        <v/>
      </c>
      <c r="NN180" s="32">
        <f>IF(NJ180&gt;0.0799,1,0)</f>
        <v/>
      </c>
      <c r="NO180" s="32">
        <f>IF(NJ180&gt;NQ180,1,0)</f>
        <v/>
      </c>
      <c r="NP180" s="32">
        <f>NM180+NN180+NO180+NK180+NL180</f>
        <v/>
      </c>
      <c r="NQ180" s="79">
        <f>(((100*NG180)*(NI180-1)*0.98)-((1-NG180)*100))/100</f>
        <v/>
      </c>
      <c r="NR180" s="34">
        <f>IF(LR180&lt;0.9,0,IF(AND(LR180&gt;1.1),0,1))</f>
        <v/>
      </c>
      <c r="NS180" s="34">
        <f>IF(LS180&lt;0.9,0,IF(AND(LS180&gt;1.1),0,1))</f>
        <v/>
      </c>
      <c r="NT180" s="32">
        <f>IF(NF180&gt;99,1,0)</f>
        <v/>
      </c>
      <c r="NU180" s="32">
        <f>IF(NQ180&gt;0.0799,1,0)</f>
        <v/>
      </c>
      <c r="NV180" s="32">
        <f>IF(NQ180&gt;NJ180,1,0)</f>
        <v/>
      </c>
      <c r="NW180" s="32">
        <f>NT180+NU180+NV180+NR180+NS180</f>
        <v/>
      </c>
      <c r="NX180">
        <f>IF(NP180=5,"LayHome1-0",IF(AND(NW180=5),"BackHome1-0",""))</f>
        <v/>
      </c>
      <c r="NY180">
        <f>IF(NP180=5,KN180,IF(AND(NW180=5),KN180,""))</f>
        <v/>
      </c>
      <c r="NZ180">
        <f>IF(NP180=5,"Match Odds",IF(AND(NW180=5),"Match Odds",""))</f>
        <v/>
      </c>
      <c r="OA180">
        <f>IF(NP180=5,KP180,IF(AND(NW180=5),KP180,""))</f>
        <v/>
      </c>
      <c r="OB180">
        <f>IF(NP180=5,"MATCH_ODDS",IF(AND(NW180=5),"MATCH_ODDS",""))</f>
        <v/>
      </c>
      <c r="OC180">
        <f>IF(NP180=5,"LAY",IF(AND(NW180=5),"BACK",""))</f>
        <v/>
      </c>
    </row>
    <row r="181" ht="16.5" customHeight="1" thickBot="1" thickTop="1">
      <c r="A181" s="2" t="n"/>
      <c r="KN181" s="1">
        <f>IF(INDEX(#REF!,MATCH('HT 1-0'!D181,#REF!,0))=INDEX(#REF!,MATCH('HT 1-0'!D181,#REF!,0)),INDEX(#REF!,MATCH('HT 1-0'!D181,#REF!,0)),"ERROR")</f>
        <v/>
      </c>
      <c r="KO181" s="1">
        <f>IF(INDEX(#REF!,MATCH('HT 1-0'!E181,#REF!,0))=INDEX(#REF!,MATCH('HT 1-0'!E181,#REF!,0)),INDEX(#REF!,MATCH('HT 1-0'!E181,#REF!,0)),"ERROR")</f>
        <v/>
      </c>
      <c r="KP181" s="1">
        <f>KN181&amp;" v "&amp;KO181</f>
        <v/>
      </c>
      <c r="KQ181">
        <f>B181&amp;"_"&amp;C181</f>
        <v/>
      </c>
      <c r="KR181" s="1">
        <f>IF((HW181/KK181)&lt;0.335,"G",IF((HW181/KK181)&gt;0.67,"R","A"))</f>
        <v/>
      </c>
      <c r="KS181" s="1">
        <f>IF((HX181/KK181)&lt;0.335,"G",IF((HX181/KK181)&gt;0.67,"R","A"))</f>
        <v/>
      </c>
      <c r="KT181" s="1">
        <f>IF((IH181/KK181)&lt;0.335,"G",IF((IH181/KK181)&gt;0.67,"R","A"))</f>
        <v/>
      </c>
      <c r="KU181" s="1">
        <f>IF((II181/KK181)&lt;0.335,"G",IF((II181/KK181)&gt;0.67,"R","A"))</f>
        <v/>
      </c>
      <c r="KV181" s="1">
        <f>IF((HZ181/KK181)&lt;0.335,"G",IF((HZ181/KK181)&gt;0.67,"R","A"))</f>
        <v/>
      </c>
      <c r="KW181" s="1">
        <f>IF((HY181/KK181)&lt;0.335,"G",IF((HY181/KK181)&gt;0.67,"R","A"))</f>
        <v/>
      </c>
      <c r="KX181" s="1">
        <f>IF((IK181/KK181)&lt;0.335,"G",IF((IK181/KK181)&gt;0.67,"R","A"))</f>
        <v/>
      </c>
      <c r="KY181" s="1">
        <f>IF((IJ181/KK181)&lt;0.335,"G",IF((IJ181/KK181)&gt;0.67,"R","A"))</f>
        <v/>
      </c>
      <c r="KZ181" s="1">
        <f>IF((HQ181/KK181)&lt;0.335,"G",IF((HQ181/KK181)&gt;0.67,"R","A"))</f>
        <v/>
      </c>
      <c r="LA181" s="1">
        <f>IF((IB181/KK181)&lt;0.335,"G",IF((IB181/KK181)&gt;0.67,"R","A"))</f>
        <v/>
      </c>
      <c r="LB181">
        <f>IF(LQ181="1-0",INDEX(Scrape!#REF!,MATCH('HT 1-0'!KP181,Scrape!$B:$B,0)),"")</f>
        <v/>
      </c>
      <c r="LC181">
        <f>IF(LQ181="1-0",INDEX(Scrape!$A:$A,MATCH('HT 1-0'!KP181,Scrape!$B:$B,0)),"")</f>
        <v/>
      </c>
      <c r="LD181">
        <f>IF(LQ181="1-0",INDEX(Scrape!$B:$B,MATCH('HT 1-0'!KP181,Scrape!$B:$B,0)),"")</f>
        <v/>
      </c>
      <c r="LE181">
        <f>IF(LQ181="1-0",INDEX(Scrape!$C:$C,MATCH('HT 1-0'!KP181,Scrape!$B:$B,0)),"")</f>
        <v/>
      </c>
      <c r="LF181">
        <f>IF(LQ181="1-0",INDEX(Scrape!$D:$D,MATCH('HT 1-0'!KP181,Scrape!$B:$B,0)),"")</f>
        <v/>
      </c>
      <c r="LG181">
        <f>IF(LQ181="1-0",INDEX(Scrape!$E:$E,MATCH('HT 1-0'!KP181,Scrape!$B:$B,0)),"")</f>
        <v/>
      </c>
      <c r="LH181">
        <f>IF(LQ181="1-0",INDEX(Scrape!$F:$F,MATCH('HT 1-0'!KP181,Scrape!$B:$B,0)),"")</f>
        <v/>
      </c>
      <c r="LI181">
        <f>IF(LQ181="1-0",INDEX(Scrape!$G:$G,MATCH('HT 1-0'!KP181,Scrape!$B:$B,0)),"")</f>
        <v/>
      </c>
      <c r="LJ181">
        <f>IF(LQ181="1-0",INDEX(Scrape!$H:$H,MATCH('HT 1-0'!KP181,Scrape!$B:$B,0)),"")</f>
        <v/>
      </c>
      <c r="LK181">
        <f>IF(LQ181="1-0",INDEX(Scrape!$I:$I,MATCH('HT 1-0'!KP181,Scrape!$B:$B,0)),"")</f>
        <v/>
      </c>
      <c r="LL181">
        <f>IF(LQ181="1-0",INDEX(Scrape!$J:$J,MATCH('HT 1-0'!KP181,Scrape!$B:$B,0)),"")</f>
        <v/>
      </c>
      <c r="LM181">
        <f>IF(LQ181="1-0",INDEX(Scrape!$K:$K,MATCH('HT 1-0'!KP181,Scrape!$B:$B,0)),"")</f>
        <v/>
      </c>
      <c r="LN181">
        <f>IF(LQ181="1-0",INDEX(Scrape!$L:$L,MATCH('HT 1-0'!KP181,Scrape!$B:$B,0)),"")</f>
        <v/>
      </c>
      <c r="LO181">
        <f>IF(LQ181="1-0",INDEX(Scrape!$M:$M,MATCH('HT 1-0'!KP181,Scrape!$B:$B,0)),"")</f>
        <v/>
      </c>
      <c r="LP181">
        <f>IF(LQ181="1-0",INDEX(Scrape!$N:$N,MATCH('HT 1-0'!KP181,Scrape!$B:$B,0)),"")</f>
        <v/>
      </c>
      <c r="LQ181">
        <f>INDEX(Scrape!$O:$O,MATCH('HT 1-0'!KP181,Scrape!$B:$B,0))</f>
        <v/>
      </c>
      <c r="LR181">
        <f>(1/LJ181)+(1/LI181)+(1/LH181)</f>
        <v/>
      </c>
      <c r="LS181">
        <f>(1/LG181)+(1/LF181)+(1/LE181)</f>
        <v/>
      </c>
      <c r="LT181" s="8">
        <f>IF(INDEX(#REF!,MATCH(KQ181,#REF!,0))=INDEX(#REF!,MATCH(KQ181,#REF!,0)),INDEX(#REF!,MATCH(KQ181,#REF!,0)),"ERROR")</f>
        <v/>
      </c>
      <c r="LU181" s="4">
        <f>IF(KR181="G",2,IF(KR181="R",0.5,IF(KR181="A",1)))</f>
        <v/>
      </c>
      <c r="LV181" s="4">
        <f>IF(KS181="G",0.5,IF(KS181="R",2,IF(KS181="A",1)))</f>
        <v/>
      </c>
      <c r="LW181" s="4">
        <f>IF(KT181="G",2,IF(KT181="R",0.5,IF(KT181="A",1)))</f>
        <v/>
      </c>
      <c r="LX181" s="4">
        <f>IF(KU181="G",0.5,IF(KU181="R",2,IF(KU181="A",1)))</f>
        <v/>
      </c>
      <c r="LY181" s="7">
        <f>(LK181*(LU181+LX181)+(LL181*(LU181+LX181)))</f>
        <v/>
      </c>
      <c r="LZ181" s="7">
        <f>(LN181*(LV181+LW181)+(LO181*(LV181+LW181)))</f>
        <v/>
      </c>
      <c r="MA181" s="11">
        <f>LY181-LZ181</f>
        <v/>
      </c>
      <c r="MB181" s="5">
        <f>MA181+2</f>
        <v/>
      </c>
      <c r="MC181" s="6">
        <f>MA181-2</f>
        <v/>
      </c>
      <c r="MD181" s="4">
        <f>LE181</f>
        <v/>
      </c>
      <c r="ME181" s="9">
        <f>IF(MD181=0,1000,MD181+0.75)</f>
        <v/>
      </c>
      <c r="MF181" s="10">
        <f>IF(MD181=0,0,MD181-0.75)</f>
        <v/>
      </c>
      <c r="MG181" s="4">
        <f>((LM181*(LU181+LX181))-((LP181*(LV181+LW181))))</f>
        <v/>
      </c>
      <c r="MH181" s="9">
        <f>MG181*1.2</f>
        <v/>
      </c>
      <c r="MI181" s="10">
        <f>MG181*0.8</f>
        <v/>
      </c>
      <c r="MJ181">
        <f>IFERROR(NX181,"")</f>
        <v/>
      </c>
      <c r="MK181">
        <f>IFERROR(NY181,"")</f>
        <v/>
      </c>
      <c r="ML181">
        <f>IFERROR(NZ181,"")</f>
        <v/>
      </c>
      <c r="MM181">
        <f>IFERROR(OA181,"")</f>
        <v/>
      </c>
      <c r="MN181">
        <f>IFERROR(OB181,"")</f>
        <v/>
      </c>
      <c r="MO181">
        <f>IFERROR(OC181,"")</f>
        <v/>
      </c>
      <c r="MP181" s="1">
        <f>COUNTIFS(#REF!,LT181,#REF!,1,#REF!,"&gt;="&amp;MC181,#REF!,"&lt;="&amp;MB181,#REF!,"&lt;="&amp;ME181,#REF!,"&gt;="&amp;MF181,#REF!,"="&amp;KV181,#REF!,"="&amp;KX181)</f>
        <v/>
      </c>
      <c r="MQ181" s="1">
        <f>COUNTIFS(#REF!,LT181,#REF!,0,#REF!,"&gt;="&amp;MC181,#REF!,"&lt;="&amp;MB181,#REF!,"&lt;="&amp;ME181,#REF!,"&gt;="&amp;MF181,#REF!,"="&amp;KV181,#REF!,"="&amp;KX181)</f>
        <v/>
      </c>
      <c r="MR181" s="1">
        <f>COUNTIFS(#REF!,LT181,#REF!,1,#REF!,"&gt;="&amp;MC181,#REF!,"&lt;="&amp;MB181,#REF!,"&lt;="&amp;ME181,#REF!,"&gt;="&amp;MF181,#REF!,"="&amp;KW181,#REF!,"="&amp;KY181)</f>
        <v/>
      </c>
      <c r="MS181" s="1">
        <f>COUNTIFS(#REF!,LT181,#REF!,0,#REF!,"&gt;="&amp;MC181,#REF!,"&lt;="&amp;MB181,#REF!,"&lt;="&amp;ME181,#REF!,"&gt;="&amp;MF181,#REF!,"="&amp;KW181,#REF!,"="&amp;KY181)</f>
        <v/>
      </c>
      <c r="MT181" s="1">
        <f>COUNTIFS(#REF!,LT181,#REF!,1,#REF!,"&gt;="&amp;MI181,#REF!,"&lt;="&amp;MH181,#REF!,"&lt;="&amp;ME181,#REF!,"&gt;="&amp;MF181)</f>
        <v/>
      </c>
      <c r="MU181" s="1">
        <f>COUNTIFS(#REF!,LT181,#REF!,0,#REF!,"&gt;="&amp;MI181,#REF!,"&lt;="&amp;MH181,#REF!,"&lt;="&amp;ME181,#REF!,"&gt;="&amp;MF181)</f>
        <v/>
      </c>
      <c r="MV181" s="1">
        <f>COUNTIFS(#REF!,LT181,#REF!,1,#REF!,"&gt;="&amp;MI181,#REF!,"&lt;="&amp;MH181,#REF!,"="&amp;KZ181,#REF!,"="&amp;LA181,#REF!,"&lt;="&amp;ME181,#REF!,"&gt;="&amp;MF181)</f>
        <v/>
      </c>
      <c r="MW181" s="1">
        <f>COUNTIFS(#REF!,LT181,#REF!,0,#REF!,"&gt;="&amp;MI181,#REF!,"&lt;="&amp;MH181,#REF!,"="&amp;KZ181,#REF!,"="&amp;LA181,#REF!,"&lt;="&amp;ME181,#REF!,"&gt;="&amp;MF181)</f>
        <v/>
      </c>
      <c r="MX181" s="1">
        <f>COUNTIFS(#REF!,LT181,#REF!,1,#REF!,"&gt;="&amp;MC181,#REF!,"&lt;="&amp;MB181,#REF!,"&lt;="&amp;ME181,#REF!,"&gt;="&amp;MF181)</f>
        <v/>
      </c>
      <c r="MY181" s="1">
        <f>COUNTIFS(#REF!,LT181,#REF!,0,#REF!,"&gt;="&amp;MC181,#REF!,"&lt;="&amp;MB181,#REF!,"&lt;="&amp;ME181,#REF!,"&gt;="&amp;MF181)</f>
        <v/>
      </c>
      <c r="MZ181" s="1">
        <f>COUNTIFS(#REF!,LT181,#REF!,1,#REF!,"&lt;="&amp;ME181,#REF!,"&gt;="&amp;MF181,#REF!,"="&amp;KV181,#REF!,"="&amp;KX181)</f>
        <v/>
      </c>
      <c r="NA181" s="1">
        <f>COUNTIFS(#REF!,LT181,#REF!,0,#REF!,"&lt;="&amp;ME181,#REF!,"&gt;="&amp;MF181,#REF!,"="&amp;KV181,#REF!,"="&amp;KX181)</f>
        <v/>
      </c>
      <c r="NB181" s="1">
        <f>COUNTIFS(#REF!,LT181,#REF!,1,#REF!,"&lt;="&amp;ME181,#REF!,"&gt;="&amp;MF181,#REF!,"="&amp;KW181,#REF!,"="&amp;KY181)</f>
        <v/>
      </c>
      <c r="NC181" s="1">
        <f>COUNTIFS(#REF!,LT181,#REF!,0,#REF!,"&lt;="&amp;ME181,#REF!,"&gt;="&amp;MF181,#REF!,"="&amp;KW181,#REF!,"="&amp;KY181)</f>
        <v/>
      </c>
      <c r="ND181" s="1">
        <f>MP181+MR181+MT181+MV181+MX181+MZ181+NB181</f>
        <v/>
      </c>
      <c r="NE181" s="1">
        <f>MQ181+MS181+MU181+MW181+MY181+NA181+NC181</f>
        <v/>
      </c>
      <c r="NF181" s="1">
        <f>ND181+NE181</f>
        <v/>
      </c>
      <c r="NG181" s="33">
        <f>ND181/(ND181+NE181)</f>
        <v/>
      </c>
      <c r="NH181" s="3">
        <f>1/NG181</f>
        <v/>
      </c>
      <c r="NI181" s="1">
        <f>LH181</f>
        <v/>
      </c>
      <c r="NJ181" s="79">
        <f>((1-NG181)*(1/(NI181-1))*0.98-(NG181*1))</f>
        <v/>
      </c>
      <c r="NK181" s="34">
        <f>IF(LR181&lt;0.9,0,IF(AND(LR181&gt;1.1),0,1))</f>
        <v/>
      </c>
      <c r="NL181" s="34">
        <f>IF(LS181&lt;0.9,0,IF(AND(LS181&gt;1.1),0,1))</f>
        <v/>
      </c>
      <c r="NM181" s="32">
        <f>IF(NF181&gt;99,1,0)</f>
        <v/>
      </c>
      <c r="NN181" s="32">
        <f>IF(NJ181&gt;0.0799,1,0)</f>
        <v/>
      </c>
      <c r="NO181" s="32">
        <f>IF(NJ181&gt;NQ181,1,0)</f>
        <v/>
      </c>
      <c r="NP181" s="32">
        <f>NM181+NN181+NO181+NK181+NL181</f>
        <v/>
      </c>
      <c r="NQ181" s="79">
        <f>(((100*NG181)*(NI181-1)*0.98)-((1-NG181)*100))/100</f>
        <v/>
      </c>
      <c r="NR181" s="34">
        <f>IF(LR181&lt;0.9,0,IF(AND(LR181&gt;1.1),0,1))</f>
        <v/>
      </c>
      <c r="NS181" s="34">
        <f>IF(LS181&lt;0.9,0,IF(AND(LS181&gt;1.1),0,1))</f>
        <v/>
      </c>
      <c r="NT181" s="32">
        <f>IF(NF181&gt;99,1,0)</f>
        <v/>
      </c>
      <c r="NU181" s="32">
        <f>IF(NQ181&gt;0.0799,1,0)</f>
        <v/>
      </c>
      <c r="NV181" s="32">
        <f>IF(NQ181&gt;NJ181,1,0)</f>
        <v/>
      </c>
      <c r="NW181" s="32">
        <f>NT181+NU181+NV181+NR181+NS181</f>
        <v/>
      </c>
      <c r="NX181">
        <f>IF(NP181=5,"LayHome1-0",IF(AND(NW181=5),"BackHome1-0",""))</f>
        <v/>
      </c>
      <c r="NY181">
        <f>IF(NP181=5,KN181,IF(AND(NW181=5),KN181,""))</f>
        <v/>
      </c>
      <c r="NZ181">
        <f>IF(NP181=5,"Match Odds",IF(AND(NW181=5),"Match Odds",""))</f>
        <v/>
      </c>
      <c r="OA181">
        <f>IF(NP181=5,KP181,IF(AND(NW181=5),KP181,""))</f>
        <v/>
      </c>
      <c r="OB181">
        <f>IF(NP181=5,"MATCH_ODDS",IF(AND(NW181=5),"MATCH_ODDS",""))</f>
        <v/>
      </c>
      <c r="OC181">
        <f>IF(NP181=5,"LAY",IF(AND(NW181=5),"BACK",""))</f>
        <v/>
      </c>
    </row>
    <row r="182" ht="16.5" customHeight="1" thickBot="1" thickTop="1">
      <c r="A182" s="2" t="n"/>
      <c r="KN182" s="1">
        <f>IF(INDEX(#REF!,MATCH('HT 1-0'!D182,#REF!,0))=INDEX(#REF!,MATCH('HT 1-0'!D182,#REF!,0)),INDEX(#REF!,MATCH('HT 1-0'!D182,#REF!,0)),"ERROR")</f>
        <v/>
      </c>
      <c r="KO182" s="1">
        <f>IF(INDEX(#REF!,MATCH('HT 1-0'!E182,#REF!,0))=INDEX(#REF!,MATCH('HT 1-0'!E182,#REF!,0)),INDEX(#REF!,MATCH('HT 1-0'!E182,#REF!,0)),"ERROR")</f>
        <v/>
      </c>
      <c r="KP182" s="1">
        <f>KN182&amp;" v "&amp;KO182</f>
        <v/>
      </c>
      <c r="KQ182">
        <f>B182&amp;"_"&amp;C182</f>
        <v/>
      </c>
      <c r="KR182" s="1">
        <f>IF((HW182/KK182)&lt;0.335,"G",IF((HW182/KK182)&gt;0.67,"R","A"))</f>
        <v/>
      </c>
      <c r="KS182" s="1">
        <f>IF((HX182/KK182)&lt;0.335,"G",IF((HX182/KK182)&gt;0.67,"R","A"))</f>
        <v/>
      </c>
      <c r="KT182" s="1">
        <f>IF((IH182/KK182)&lt;0.335,"G",IF((IH182/KK182)&gt;0.67,"R","A"))</f>
        <v/>
      </c>
      <c r="KU182" s="1">
        <f>IF((II182/KK182)&lt;0.335,"G",IF((II182/KK182)&gt;0.67,"R","A"))</f>
        <v/>
      </c>
      <c r="KV182" s="1">
        <f>IF((HZ182/KK182)&lt;0.335,"G",IF((HZ182/KK182)&gt;0.67,"R","A"))</f>
        <v/>
      </c>
      <c r="KW182" s="1">
        <f>IF((HY182/KK182)&lt;0.335,"G",IF((HY182/KK182)&gt;0.67,"R","A"))</f>
        <v/>
      </c>
      <c r="KX182" s="1">
        <f>IF((IK182/KK182)&lt;0.335,"G",IF((IK182/KK182)&gt;0.67,"R","A"))</f>
        <v/>
      </c>
      <c r="KY182" s="1">
        <f>IF((IJ182/KK182)&lt;0.335,"G",IF((IJ182/KK182)&gt;0.67,"R","A"))</f>
        <v/>
      </c>
      <c r="KZ182" s="1">
        <f>IF((HQ182/KK182)&lt;0.335,"G",IF((HQ182/KK182)&gt;0.67,"R","A"))</f>
        <v/>
      </c>
      <c r="LA182" s="1">
        <f>IF((IB182/KK182)&lt;0.335,"G",IF((IB182/KK182)&gt;0.67,"R","A"))</f>
        <v/>
      </c>
      <c r="LB182">
        <f>IF(LQ182="1-0",INDEX(Scrape!#REF!,MATCH('HT 1-0'!KP182,Scrape!$B:$B,0)),"")</f>
        <v/>
      </c>
      <c r="LC182">
        <f>IF(LQ182="1-0",INDEX(Scrape!$A:$A,MATCH('HT 1-0'!KP182,Scrape!$B:$B,0)),"")</f>
        <v/>
      </c>
      <c r="LD182">
        <f>IF(LQ182="1-0",INDEX(Scrape!$B:$B,MATCH('HT 1-0'!KP182,Scrape!$B:$B,0)),"")</f>
        <v/>
      </c>
      <c r="LE182">
        <f>IF(LQ182="1-0",INDEX(Scrape!$C:$C,MATCH('HT 1-0'!KP182,Scrape!$B:$B,0)),"")</f>
        <v/>
      </c>
      <c r="LF182">
        <f>IF(LQ182="1-0",INDEX(Scrape!$D:$D,MATCH('HT 1-0'!KP182,Scrape!$B:$B,0)),"")</f>
        <v/>
      </c>
      <c r="LG182">
        <f>IF(LQ182="1-0",INDEX(Scrape!$E:$E,MATCH('HT 1-0'!KP182,Scrape!$B:$B,0)),"")</f>
        <v/>
      </c>
      <c r="LH182">
        <f>IF(LQ182="1-0",INDEX(Scrape!$F:$F,MATCH('HT 1-0'!KP182,Scrape!$B:$B,0)),"")</f>
        <v/>
      </c>
      <c r="LI182">
        <f>IF(LQ182="1-0",INDEX(Scrape!$G:$G,MATCH('HT 1-0'!KP182,Scrape!$B:$B,0)),"")</f>
        <v/>
      </c>
      <c r="LJ182">
        <f>IF(LQ182="1-0",INDEX(Scrape!$H:$H,MATCH('HT 1-0'!KP182,Scrape!$B:$B,0)),"")</f>
        <v/>
      </c>
      <c r="LK182">
        <f>IF(LQ182="1-0",INDEX(Scrape!$I:$I,MATCH('HT 1-0'!KP182,Scrape!$B:$B,0)),"")</f>
        <v/>
      </c>
      <c r="LL182">
        <f>IF(LQ182="1-0",INDEX(Scrape!$J:$J,MATCH('HT 1-0'!KP182,Scrape!$B:$B,0)),"")</f>
        <v/>
      </c>
      <c r="LM182">
        <f>IF(LQ182="1-0",INDEX(Scrape!$K:$K,MATCH('HT 1-0'!KP182,Scrape!$B:$B,0)),"")</f>
        <v/>
      </c>
      <c r="LN182">
        <f>IF(LQ182="1-0",INDEX(Scrape!$L:$L,MATCH('HT 1-0'!KP182,Scrape!$B:$B,0)),"")</f>
        <v/>
      </c>
      <c r="LO182">
        <f>IF(LQ182="1-0",INDEX(Scrape!$M:$M,MATCH('HT 1-0'!KP182,Scrape!$B:$B,0)),"")</f>
        <v/>
      </c>
      <c r="LP182">
        <f>IF(LQ182="1-0",INDEX(Scrape!$N:$N,MATCH('HT 1-0'!KP182,Scrape!$B:$B,0)),"")</f>
        <v/>
      </c>
      <c r="LQ182">
        <f>INDEX(Scrape!$O:$O,MATCH('HT 1-0'!KP182,Scrape!$B:$B,0))</f>
        <v/>
      </c>
      <c r="LR182">
        <f>(1/LJ182)+(1/LI182)+(1/LH182)</f>
        <v/>
      </c>
      <c r="LS182">
        <f>(1/LG182)+(1/LF182)+(1/LE182)</f>
        <v/>
      </c>
      <c r="LT182" s="8">
        <f>IF(INDEX(#REF!,MATCH(KQ182,#REF!,0))=INDEX(#REF!,MATCH(KQ182,#REF!,0)),INDEX(#REF!,MATCH(KQ182,#REF!,0)),"ERROR")</f>
        <v/>
      </c>
      <c r="LU182" s="4">
        <f>IF(KR182="G",2,IF(KR182="R",0.5,IF(KR182="A",1)))</f>
        <v/>
      </c>
      <c r="LV182" s="4">
        <f>IF(KS182="G",0.5,IF(KS182="R",2,IF(KS182="A",1)))</f>
        <v/>
      </c>
      <c r="LW182" s="4">
        <f>IF(KT182="G",2,IF(KT182="R",0.5,IF(KT182="A",1)))</f>
        <v/>
      </c>
      <c r="LX182" s="4">
        <f>IF(KU182="G",0.5,IF(KU182="R",2,IF(KU182="A",1)))</f>
        <v/>
      </c>
      <c r="LY182" s="7">
        <f>(LK182*(LU182+LX182)+(LL182*(LU182+LX182)))</f>
        <v/>
      </c>
      <c r="LZ182" s="7">
        <f>(LN182*(LV182+LW182)+(LO182*(LV182+LW182)))</f>
        <v/>
      </c>
      <c r="MA182" s="11">
        <f>LY182-LZ182</f>
        <v/>
      </c>
      <c r="MB182" s="5">
        <f>MA182+2</f>
        <v/>
      </c>
      <c r="MC182" s="6">
        <f>MA182-2</f>
        <v/>
      </c>
      <c r="MD182" s="4">
        <f>LE182</f>
        <v/>
      </c>
      <c r="ME182" s="9">
        <f>IF(MD182=0,1000,MD182+0.75)</f>
        <v/>
      </c>
      <c r="MF182" s="10">
        <f>IF(MD182=0,0,MD182-0.75)</f>
        <v/>
      </c>
      <c r="MG182" s="4">
        <f>((LM182*(LU182+LX182))-((LP182*(LV182+LW182))))</f>
        <v/>
      </c>
      <c r="MH182" s="9">
        <f>MG182*1.2</f>
        <v/>
      </c>
      <c r="MI182" s="10">
        <f>MG182*0.8</f>
        <v/>
      </c>
      <c r="MJ182">
        <f>IFERROR(NX182,"")</f>
        <v/>
      </c>
      <c r="MK182">
        <f>IFERROR(NY182,"")</f>
        <v/>
      </c>
      <c r="ML182">
        <f>IFERROR(NZ182,"")</f>
        <v/>
      </c>
      <c r="MM182">
        <f>IFERROR(OA182,"")</f>
        <v/>
      </c>
      <c r="MN182">
        <f>IFERROR(OB182,"")</f>
        <v/>
      </c>
      <c r="MO182">
        <f>IFERROR(OC182,"")</f>
        <v/>
      </c>
      <c r="MP182" s="1">
        <f>COUNTIFS(#REF!,LT182,#REF!,1,#REF!,"&gt;="&amp;MC182,#REF!,"&lt;="&amp;MB182,#REF!,"&lt;="&amp;ME182,#REF!,"&gt;="&amp;MF182,#REF!,"="&amp;KV182,#REF!,"="&amp;KX182)</f>
        <v/>
      </c>
      <c r="MQ182" s="1">
        <f>COUNTIFS(#REF!,LT182,#REF!,0,#REF!,"&gt;="&amp;MC182,#REF!,"&lt;="&amp;MB182,#REF!,"&lt;="&amp;ME182,#REF!,"&gt;="&amp;MF182,#REF!,"="&amp;KV182,#REF!,"="&amp;KX182)</f>
        <v/>
      </c>
      <c r="MR182" s="1">
        <f>COUNTIFS(#REF!,LT182,#REF!,1,#REF!,"&gt;="&amp;MC182,#REF!,"&lt;="&amp;MB182,#REF!,"&lt;="&amp;ME182,#REF!,"&gt;="&amp;MF182,#REF!,"="&amp;KW182,#REF!,"="&amp;KY182)</f>
        <v/>
      </c>
      <c r="MS182" s="1">
        <f>COUNTIFS(#REF!,LT182,#REF!,0,#REF!,"&gt;="&amp;MC182,#REF!,"&lt;="&amp;MB182,#REF!,"&lt;="&amp;ME182,#REF!,"&gt;="&amp;MF182,#REF!,"="&amp;KW182,#REF!,"="&amp;KY182)</f>
        <v/>
      </c>
      <c r="MT182" s="1">
        <f>COUNTIFS(#REF!,LT182,#REF!,1,#REF!,"&gt;="&amp;MI182,#REF!,"&lt;="&amp;MH182,#REF!,"&lt;="&amp;ME182,#REF!,"&gt;="&amp;MF182)</f>
        <v/>
      </c>
      <c r="MU182" s="1">
        <f>COUNTIFS(#REF!,LT182,#REF!,0,#REF!,"&gt;="&amp;MI182,#REF!,"&lt;="&amp;MH182,#REF!,"&lt;="&amp;ME182,#REF!,"&gt;="&amp;MF182)</f>
        <v/>
      </c>
      <c r="MV182" s="1">
        <f>COUNTIFS(#REF!,LT182,#REF!,1,#REF!,"&gt;="&amp;MI182,#REF!,"&lt;="&amp;MH182,#REF!,"="&amp;KZ182,#REF!,"="&amp;LA182,#REF!,"&lt;="&amp;ME182,#REF!,"&gt;="&amp;MF182)</f>
        <v/>
      </c>
      <c r="MW182" s="1">
        <f>COUNTIFS(#REF!,LT182,#REF!,0,#REF!,"&gt;="&amp;MI182,#REF!,"&lt;="&amp;MH182,#REF!,"="&amp;KZ182,#REF!,"="&amp;LA182,#REF!,"&lt;="&amp;ME182,#REF!,"&gt;="&amp;MF182)</f>
        <v/>
      </c>
      <c r="MX182" s="1">
        <f>COUNTIFS(#REF!,LT182,#REF!,1,#REF!,"&gt;="&amp;MC182,#REF!,"&lt;="&amp;MB182,#REF!,"&lt;="&amp;ME182,#REF!,"&gt;="&amp;MF182)</f>
        <v/>
      </c>
      <c r="MY182" s="1">
        <f>COUNTIFS(#REF!,LT182,#REF!,0,#REF!,"&gt;="&amp;MC182,#REF!,"&lt;="&amp;MB182,#REF!,"&lt;="&amp;ME182,#REF!,"&gt;="&amp;MF182)</f>
        <v/>
      </c>
      <c r="MZ182" s="1">
        <f>COUNTIFS(#REF!,LT182,#REF!,1,#REF!,"&lt;="&amp;ME182,#REF!,"&gt;="&amp;MF182,#REF!,"="&amp;KV182,#REF!,"="&amp;KX182)</f>
        <v/>
      </c>
      <c r="NA182" s="1">
        <f>COUNTIFS(#REF!,LT182,#REF!,0,#REF!,"&lt;="&amp;ME182,#REF!,"&gt;="&amp;MF182,#REF!,"="&amp;KV182,#REF!,"="&amp;KX182)</f>
        <v/>
      </c>
      <c r="NB182" s="1">
        <f>COUNTIFS(#REF!,LT182,#REF!,1,#REF!,"&lt;="&amp;ME182,#REF!,"&gt;="&amp;MF182,#REF!,"="&amp;KW182,#REF!,"="&amp;KY182)</f>
        <v/>
      </c>
      <c r="NC182" s="1">
        <f>COUNTIFS(#REF!,LT182,#REF!,0,#REF!,"&lt;="&amp;ME182,#REF!,"&gt;="&amp;MF182,#REF!,"="&amp;KW182,#REF!,"="&amp;KY182)</f>
        <v/>
      </c>
      <c r="ND182" s="1">
        <f>MP182+MR182+MT182+MV182+MX182+MZ182+NB182</f>
        <v/>
      </c>
      <c r="NE182" s="1">
        <f>MQ182+MS182+MU182+MW182+MY182+NA182+NC182</f>
        <v/>
      </c>
      <c r="NF182" s="1">
        <f>ND182+NE182</f>
        <v/>
      </c>
      <c r="NG182" s="33">
        <f>ND182/(ND182+NE182)</f>
        <v/>
      </c>
      <c r="NH182" s="3">
        <f>1/NG182</f>
        <v/>
      </c>
      <c r="NI182" s="1">
        <f>LH182</f>
        <v/>
      </c>
      <c r="NJ182" s="79">
        <f>((1-NG182)*(1/(NI182-1))*0.98-(NG182*1))</f>
        <v/>
      </c>
      <c r="NK182" s="34">
        <f>IF(LR182&lt;0.9,0,IF(AND(LR182&gt;1.1),0,1))</f>
        <v/>
      </c>
      <c r="NL182" s="34">
        <f>IF(LS182&lt;0.9,0,IF(AND(LS182&gt;1.1),0,1))</f>
        <v/>
      </c>
      <c r="NM182" s="32">
        <f>IF(NF182&gt;99,1,0)</f>
        <v/>
      </c>
      <c r="NN182" s="32">
        <f>IF(NJ182&gt;0.0799,1,0)</f>
        <v/>
      </c>
      <c r="NO182" s="32">
        <f>IF(NJ182&gt;NQ182,1,0)</f>
        <v/>
      </c>
      <c r="NP182" s="32">
        <f>NM182+NN182+NO182+NK182+NL182</f>
        <v/>
      </c>
      <c r="NQ182" s="79">
        <f>(((100*NG182)*(NI182-1)*0.98)-((1-NG182)*100))/100</f>
        <v/>
      </c>
      <c r="NR182" s="34">
        <f>IF(LR182&lt;0.9,0,IF(AND(LR182&gt;1.1),0,1))</f>
        <v/>
      </c>
      <c r="NS182" s="34">
        <f>IF(LS182&lt;0.9,0,IF(AND(LS182&gt;1.1),0,1))</f>
        <v/>
      </c>
      <c r="NT182" s="32">
        <f>IF(NF182&gt;99,1,0)</f>
        <v/>
      </c>
      <c r="NU182" s="32">
        <f>IF(NQ182&gt;0.0799,1,0)</f>
        <v/>
      </c>
      <c r="NV182" s="32">
        <f>IF(NQ182&gt;NJ182,1,0)</f>
        <v/>
      </c>
      <c r="NW182" s="32">
        <f>NT182+NU182+NV182+NR182+NS182</f>
        <v/>
      </c>
      <c r="NX182">
        <f>IF(NP182=5,"LayHome1-0",IF(AND(NW182=5),"BackHome1-0",""))</f>
        <v/>
      </c>
      <c r="NY182">
        <f>IF(NP182=5,KN182,IF(AND(NW182=5),KN182,""))</f>
        <v/>
      </c>
      <c r="NZ182">
        <f>IF(NP182=5,"Match Odds",IF(AND(NW182=5),"Match Odds",""))</f>
        <v/>
      </c>
      <c r="OA182">
        <f>IF(NP182=5,KP182,IF(AND(NW182=5),KP182,""))</f>
        <v/>
      </c>
      <c r="OB182">
        <f>IF(NP182=5,"MATCH_ODDS",IF(AND(NW182=5),"MATCH_ODDS",""))</f>
        <v/>
      </c>
      <c r="OC182">
        <f>IF(NP182=5,"LAY",IF(AND(NW182=5),"BACK",""))</f>
        <v/>
      </c>
    </row>
    <row r="183" ht="16.5" customHeight="1" thickBot="1" thickTop="1">
      <c r="A183" s="2" t="n"/>
      <c r="KN183" s="1">
        <f>IF(INDEX(#REF!,MATCH('HT 1-0'!D183,#REF!,0))=INDEX(#REF!,MATCH('HT 1-0'!D183,#REF!,0)),INDEX(#REF!,MATCH('HT 1-0'!D183,#REF!,0)),"ERROR")</f>
        <v/>
      </c>
      <c r="KO183" s="1">
        <f>IF(INDEX(#REF!,MATCH('HT 1-0'!E183,#REF!,0))=INDEX(#REF!,MATCH('HT 1-0'!E183,#REF!,0)),INDEX(#REF!,MATCH('HT 1-0'!E183,#REF!,0)),"ERROR")</f>
        <v/>
      </c>
      <c r="KP183" s="1">
        <f>KN183&amp;" v "&amp;KO183</f>
        <v/>
      </c>
      <c r="KQ183">
        <f>B183&amp;"_"&amp;C183</f>
        <v/>
      </c>
      <c r="KR183" s="1">
        <f>IF((HW183/KK183)&lt;0.335,"G",IF((HW183/KK183)&gt;0.67,"R","A"))</f>
        <v/>
      </c>
      <c r="KS183" s="1">
        <f>IF((HX183/KK183)&lt;0.335,"G",IF((HX183/KK183)&gt;0.67,"R","A"))</f>
        <v/>
      </c>
      <c r="KT183" s="1">
        <f>IF((IH183/KK183)&lt;0.335,"G",IF((IH183/KK183)&gt;0.67,"R","A"))</f>
        <v/>
      </c>
      <c r="KU183" s="1">
        <f>IF((II183/KK183)&lt;0.335,"G",IF((II183/KK183)&gt;0.67,"R","A"))</f>
        <v/>
      </c>
      <c r="KV183" s="1">
        <f>IF((HZ183/KK183)&lt;0.335,"G",IF((HZ183/KK183)&gt;0.67,"R","A"))</f>
        <v/>
      </c>
      <c r="KW183" s="1">
        <f>IF((HY183/KK183)&lt;0.335,"G",IF((HY183/KK183)&gt;0.67,"R","A"))</f>
        <v/>
      </c>
      <c r="KX183" s="1">
        <f>IF((IK183/KK183)&lt;0.335,"G",IF((IK183/KK183)&gt;0.67,"R","A"))</f>
        <v/>
      </c>
      <c r="KY183" s="1">
        <f>IF((IJ183/KK183)&lt;0.335,"G",IF((IJ183/KK183)&gt;0.67,"R","A"))</f>
        <v/>
      </c>
      <c r="KZ183" s="1">
        <f>IF((HQ183/KK183)&lt;0.335,"G",IF((HQ183/KK183)&gt;0.67,"R","A"))</f>
        <v/>
      </c>
      <c r="LA183" s="1">
        <f>IF((IB183/KK183)&lt;0.335,"G",IF((IB183/KK183)&gt;0.67,"R","A"))</f>
        <v/>
      </c>
      <c r="LB183">
        <f>IF(LQ183="1-0",INDEX(Scrape!#REF!,MATCH('HT 1-0'!KP183,Scrape!$B:$B,0)),"")</f>
        <v/>
      </c>
      <c r="LC183">
        <f>IF(LQ183="1-0",INDEX(Scrape!$A:$A,MATCH('HT 1-0'!KP183,Scrape!$B:$B,0)),"")</f>
        <v/>
      </c>
      <c r="LD183">
        <f>IF(LQ183="1-0",INDEX(Scrape!$B:$B,MATCH('HT 1-0'!KP183,Scrape!$B:$B,0)),"")</f>
        <v/>
      </c>
      <c r="LE183">
        <f>IF(LQ183="1-0",INDEX(Scrape!$C:$C,MATCH('HT 1-0'!KP183,Scrape!$B:$B,0)),"")</f>
        <v/>
      </c>
      <c r="LF183">
        <f>IF(LQ183="1-0",INDEX(Scrape!$D:$D,MATCH('HT 1-0'!KP183,Scrape!$B:$B,0)),"")</f>
        <v/>
      </c>
      <c r="LG183">
        <f>IF(LQ183="1-0",INDEX(Scrape!$E:$E,MATCH('HT 1-0'!KP183,Scrape!$B:$B,0)),"")</f>
        <v/>
      </c>
      <c r="LH183">
        <f>IF(LQ183="1-0",INDEX(Scrape!$F:$F,MATCH('HT 1-0'!KP183,Scrape!$B:$B,0)),"")</f>
        <v/>
      </c>
      <c r="LI183">
        <f>IF(LQ183="1-0",INDEX(Scrape!$G:$G,MATCH('HT 1-0'!KP183,Scrape!$B:$B,0)),"")</f>
        <v/>
      </c>
      <c r="LJ183">
        <f>IF(LQ183="1-0",INDEX(Scrape!$H:$H,MATCH('HT 1-0'!KP183,Scrape!$B:$B,0)),"")</f>
        <v/>
      </c>
      <c r="LK183">
        <f>IF(LQ183="1-0",INDEX(Scrape!$I:$I,MATCH('HT 1-0'!KP183,Scrape!$B:$B,0)),"")</f>
        <v/>
      </c>
      <c r="LL183">
        <f>IF(LQ183="1-0",INDEX(Scrape!$J:$J,MATCH('HT 1-0'!KP183,Scrape!$B:$B,0)),"")</f>
        <v/>
      </c>
      <c r="LM183">
        <f>IF(LQ183="1-0",INDEX(Scrape!$K:$K,MATCH('HT 1-0'!KP183,Scrape!$B:$B,0)),"")</f>
        <v/>
      </c>
      <c r="LN183">
        <f>IF(LQ183="1-0",INDEX(Scrape!$L:$L,MATCH('HT 1-0'!KP183,Scrape!$B:$B,0)),"")</f>
        <v/>
      </c>
      <c r="LO183">
        <f>IF(LQ183="1-0",INDEX(Scrape!$M:$M,MATCH('HT 1-0'!KP183,Scrape!$B:$B,0)),"")</f>
        <v/>
      </c>
      <c r="LP183">
        <f>IF(LQ183="1-0",INDEX(Scrape!$N:$N,MATCH('HT 1-0'!KP183,Scrape!$B:$B,0)),"")</f>
        <v/>
      </c>
      <c r="LQ183">
        <f>INDEX(Scrape!$O:$O,MATCH('HT 1-0'!KP183,Scrape!$B:$B,0))</f>
        <v/>
      </c>
      <c r="LR183">
        <f>(1/LJ183)+(1/LI183)+(1/LH183)</f>
        <v/>
      </c>
      <c r="LS183">
        <f>(1/LG183)+(1/LF183)+(1/LE183)</f>
        <v/>
      </c>
      <c r="LT183" s="8">
        <f>IF(INDEX(#REF!,MATCH(KQ183,#REF!,0))=INDEX(#REF!,MATCH(KQ183,#REF!,0)),INDEX(#REF!,MATCH(KQ183,#REF!,0)),"ERROR")</f>
        <v/>
      </c>
      <c r="LU183" s="4">
        <f>IF(KR183="G",2,IF(KR183="R",0.5,IF(KR183="A",1)))</f>
        <v/>
      </c>
      <c r="LV183" s="4">
        <f>IF(KS183="G",0.5,IF(KS183="R",2,IF(KS183="A",1)))</f>
        <v/>
      </c>
      <c r="LW183" s="4">
        <f>IF(KT183="G",2,IF(KT183="R",0.5,IF(KT183="A",1)))</f>
        <v/>
      </c>
      <c r="LX183" s="4">
        <f>IF(KU183="G",0.5,IF(KU183="R",2,IF(KU183="A",1)))</f>
        <v/>
      </c>
      <c r="LY183" s="7">
        <f>(LK183*(LU183+LX183)+(LL183*(LU183+LX183)))</f>
        <v/>
      </c>
      <c r="LZ183" s="7">
        <f>(LN183*(LV183+LW183)+(LO183*(LV183+LW183)))</f>
        <v/>
      </c>
      <c r="MA183" s="11">
        <f>LY183-LZ183</f>
        <v/>
      </c>
      <c r="MB183" s="5">
        <f>MA183+2</f>
        <v/>
      </c>
      <c r="MC183" s="6">
        <f>MA183-2</f>
        <v/>
      </c>
      <c r="MD183" s="4">
        <f>LE183</f>
        <v/>
      </c>
      <c r="ME183" s="9">
        <f>IF(MD183=0,1000,MD183+0.75)</f>
        <v/>
      </c>
      <c r="MF183" s="10">
        <f>IF(MD183=0,0,MD183-0.75)</f>
        <v/>
      </c>
      <c r="MG183" s="4">
        <f>((LM183*(LU183+LX183))-((LP183*(LV183+LW183))))</f>
        <v/>
      </c>
      <c r="MH183" s="9">
        <f>MG183*1.2</f>
        <v/>
      </c>
      <c r="MI183" s="10">
        <f>MG183*0.8</f>
        <v/>
      </c>
      <c r="MJ183">
        <f>IFERROR(NX183,"")</f>
        <v/>
      </c>
      <c r="MK183">
        <f>IFERROR(NY183,"")</f>
        <v/>
      </c>
      <c r="ML183">
        <f>IFERROR(NZ183,"")</f>
        <v/>
      </c>
      <c r="MM183">
        <f>IFERROR(OA183,"")</f>
        <v/>
      </c>
      <c r="MN183">
        <f>IFERROR(OB183,"")</f>
        <v/>
      </c>
      <c r="MO183">
        <f>IFERROR(OC183,"")</f>
        <v/>
      </c>
      <c r="MP183" s="1">
        <f>COUNTIFS(#REF!,LT183,#REF!,1,#REF!,"&gt;="&amp;MC183,#REF!,"&lt;="&amp;MB183,#REF!,"&lt;="&amp;ME183,#REF!,"&gt;="&amp;MF183,#REF!,"="&amp;KV183,#REF!,"="&amp;KX183)</f>
        <v/>
      </c>
      <c r="MQ183" s="1">
        <f>COUNTIFS(#REF!,LT183,#REF!,0,#REF!,"&gt;="&amp;MC183,#REF!,"&lt;="&amp;MB183,#REF!,"&lt;="&amp;ME183,#REF!,"&gt;="&amp;MF183,#REF!,"="&amp;KV183,#REF!,"="&amp;KX183)</f>
        <v/>
      </c>
      <c r="MR183" s="1">
        <f>COUNTIFS(#REF!,LT183,#REF!,1,#REF!,"&gt;="&amp;MC183,#REF!,"&lt;="&amp;MB183,#REF!,"&lt;="&amp;ME183,#REF!,"&gt;="&amp;MF183,#REF!,"="&amp;KW183,#REF!,"="&amp;KY183)</f>
        <v/>
      </c>
      <c r="MS183" s="1">
        <f>COUNTIFS(#REF!,LT183,#REF!,0,#REF!,"&gt;="&amp;MC183,#REF!,"&lt;="&amp;MB183,#REF!,"&lt;="&amp;ME183,#REF!,"&gt;="&amp;MF183,#REF!,"="&amp;KW183,#REF!,"="&amp;KY183)</f>
        <v/>
      </c>
      <c r="MT183" s="1">
        <f>COUNTIFS(#REF!,LT183,#REF!,1,#REF!,"&gt;="&amp;MI183,#REF!,"&lt;="&amp;MH183,#REF!,"&lt;="&amp;ME183,#REF!,"&gt;="&amp;MF183)</f>
        <v/>
      </c>
      <c r="MU183" s="1">
        <f>COUNTIFS(#REF!,LT183,#REF!,0,#REF!,"&gt;="&amp;MI183,#REF!,"&lt;="&amp;MH183,#REF!,"&lt;="&amp;ME183,#REF!,"&gt;="&amp;MF183)</f>
        <v/>
      </c>
      <c r="MV183" s="1">
        <f>COUNTIFS(#REF!,LT183,#REF!,1,#REF!,"&gt;="&amp;MI183,#REF!,"&lt;="&amp;MH183,#REF!,"="&amp;KZ183,#REF!,"="&amp;LA183,#REF!,"&lt;="&amp;ME183,#REF!,"&gt;="&amp;MF183)</f>
        <v/>
      </c>
      <c r="MW183" s="1">
        <f>COUNTIFS(#REF!,LT183,#REF!,0,#REF!,"&gt;="&amp;MI183,#REF!,"&lt;="&amp;MH183,#REF!,"="&amp;KZ183,#REF!,"="&amp;LA183,#REF!,"&lt;="&amp;ME183,#REF!,"&gt;="&amp;MF183)</f>
        <v/>
      </c>
      <c r="MX183" s="1">
        <f>COUNTIFS(#REF!,LT183,#REF!,1,#REF!,"&gt;="&amp;MC183,#REF!,"&lt;="&amp;MB183,#REF!,"&lt;="&amp;ME183,#REF!,"&gt;="&amp;MF183)</f>
        <v/>
      </c>
      <c r="MY183" s="1">
        <f>COUNTIFS(#REF!,LT183,#REF!,0,#REF!,"&gt;="&amp;MC183,#REF!,"&lt;="&amp;MB183,#REF!,"&lt;="&amp;ME183,#REF!,"&gt;="&amp;MF183)</f>
        <v/>
      </c>
      <c r="MZ183" s="1">
        <f>COUNTIFS(#REF!,LT183,#REF!,1,#REF!,"&lt;="&amp;ME183,#REF!,"&gt;="&amp;MF183,#REF!,"="&amp;KV183,#REF!,"="&amp;KX183)</f>
        <v/>
      </c>
      <c r="NA183" s="1">
        <f>COUNTIFS(#REF!,LT183,#REF!,0,#REF!,"&lt;="&amp;ME183,#REF!,"&gt;="&amp;MF183,#REF!,"="&amp;KV183,#REF!,"="&amp;KX183)</f>
        <v/>
      </c>
      <c r="NB183" s="1">
        <f>COUNTIFS(#REF!,LT183,#REF!,1,#REF!,"&lt;="&amp;ME183,#REF!,"&gt;="&amp;MF183,#REF!,"="&amp;KW183,#REF!,"="&amp;KY183)</f>
        <v/>
      </c>
      <c r="NC183" s="1">
        <f>COUNTIFS(#REF!,LT183,#REF!,0,#REF!,"&lt;="&amp;ME183,#REF!,"&gt;="&amp;MF183,#REF!,"="&amp;KW183,#REF!,"="&amp;KY183)</f>
        <v/>
      </c>
      <c r="ND183" s="1">
        <f>MP183+MR183+MT183+MV183+MX183+MZ183+NB183</f>
        <v/>
      </c>
      <c r="NE183" s="1">
        <f>MQ183+MS183+MU183+MW183+MY183+NA183+NC183</f>
        <v/>
      </c>
      <c r="NF183" s="1">
        <f>ND183+NE183</f>
        <v/>
      </c>
      <c r="NG183" s="33">
        <f>ND183/(ND183+NE183)</f>
        <v/>
      </c>
      <c r="NH183" s="3">
        <f>1/NG183</f>
        <v/>
      </c>
      <c r="NI183" s="1">
        <f>LH183</f>
        <v/>
      </c>
      <c r="NJ183" s="79">
        <f>((1-NG183)*(1/(NI183-1))*0.98-(NG183*1))</f>
        <v/>
      </c>
      <c r="NK183" s="34">
        <f>IF(LR183&lt;0.9,0,IF(AND(LR183&gt;1.1),0,1))</f>
        <v/>
      </c>
      <c r="NL183" s="34">
        <f>IF(LS183&lt;0.9,0,IF(AND(LS183&gt;1.1),0,1))</f>
        <v/>
      </c>
      <c r="NM183" s="32">
        <f>IF(NF183&gt;99,1,0)</f>
        <v/>
      </c>
      <c r="NN183" s="32">
        <f>IF(NJ183&gt;0.0799,1,0)</f>
        <v/>
      </c>
      <c r="NO183" s="32">
        <f>IF(NJ183&gt;NQ183,1,0)</f>
        <v/>
      </c>
      <c r="NP183" s="32">
        <f>NM183+NN183+NO183+NK183+NL183</f>
        <v/>
      </c>
      <c r="NQ183" s="79">
        <f>(((100*NG183)*(NI183-1)*0.98)-((1-NG183)*100))/100</f>
        <v/>
      </c>
      <c r="NR183" s="34">
        <f>IF(LR183&lt;0.9,0,IF(AND(LR183&gt;1.1),0,1))</f>
        <v/>
      </c>
      <c r="NS183" s="34">
        <f>IF(LS183&lt;0.9,0,IF(AND(LS183&gt;1.1),0,1))</f>
        <v/>
      </c>
      <c r="NT183" s="32">
        <f>IF(NF183&gt;99,1,0)</f>
        <v/>
      </c>
      <c r="NU183" s="32">
        <f>IF(NQ183&gt;0.0799,1,0)</f>
        <v/>
      </c>
      <c r="NV183" s="32">
        <f>IF(NQ183&gt;NJ183,1,0)</f>
        <v/>
      </c>
      <c r="NW183" s="32">
        <f>NT183+NU183+NV183+NR183+NS183</f>
        <v/>
      </c>
      <c r="NX183">
        <f>IF(NP183=5,"LayHome1-0",IF(AND(NW183=5),"BackHome1-0",""))</f>
        <v/>
      </c>
      <c r="NY183">
        <f>IF(NP183=5,KN183,IF(AND(NW183=5),KN183,""))</f>
        <v/>
      </c>
      <c r="NZ183">
        <f>IF(NP183=5,"Match Odds",IF(AND(NW183=5),"Match Odds",""))</f>
        <v/>
      </c>
      <c r="OA183">
        <f>IF(NP183=5,KP183,IF(AND(NW183=5),KP183,""))</f>
        <v/>
      </c>
      <c r="OB183">
        <f>IF(NP183=5,"MATCH_ODDS",IF(AND(NW183=5),"MATCH_ODDS",""))</f>
        <v/>
      </c>
      <c r="OC183">
        <f>IF(NP183=5,"LAY",IF(AND(NW183=5),"BACK",""))</f>
        <v/>
      </c>
    </row>
    <row r="184" ht="16.5" customHeight="1" thickBot="1" thickTop="1">
      <c r="A184" s="2" t="n"/>
      <c r="KN184" s="1">
        <f>IF(INDEX(#REF!,MATCH('HT 1-0'!D184,#REF!,0))=INDEX(#REF!,MATCH('HT 1-0'!D184,#REF!,0)),INDEX(#REF!,MATCH('HT 1-0'!D184,#REF!,0)),"ERROR")</f>
        <v/>
      </c>
      <c r="KO184" s="1">
        <f>IF(INDEX(#REF!,MATCH('HT 1-0'!E184,#REF!,0))=INDEX(#REF!,MATCH('HT 1-0'!E184,#REF!,0)),INDEX(#REF!,MATCH('HT 1-0'!E184,#REF!,0)),"ERROR")</f>
        <v/>
      </c>
      <c r="KP184" s="1">
        <f>KN184&amp;" v "&amp;KO184</f>
        <v/>
      </c>
      <c r="KQ184">
        <f>B184&amp;"_"&amp;C184</f>
        <v/>
      </c>
      <c r="KR184" s="1">
        <f>IF((HW184/KK184)&lt;0.335,"G",IF((HW184/KK184)&gt;0.67,"R","A"))</f>
        <v/>
      </c>
      <c r="KS184" s="1">
        <f>IF((HX184/KK184)&lt;0.335,"G",IF((HX184/KK184)&gt;0.67,"R","A"))</f>
        <v/>
      </c>
      <c r="KT184" s="1">
        <f>IF((IH184/KK184)&lt;0.335,"G",IF((IH184/KK184)&gt;0.67,"R","A"))</f>
        <v/>
      </c>
      <c r="KU184" s="1">
        <f>IF((II184/KK184)&lt;0.335,"G",IF((II184/KK184)&gt;0.67,"R","A"))</f>
        <v/>
      </c>
      <c r="KV184" s="1">
        <f>IF((HZ184/KK184)&lt;0.335,"G",IF((HZ184/KK184)&gt;0.67,"R","A"))</f>
        <v/>
      </c>
      <c r="KW184" s="1">
        <f>IF((HY184/KK184)&lt;0.335,"G",IF((HY184/KK184)&gt;0.67,"R","A"))</f>
        <v/>
      </c>
      <c r="KX184" s="1">
        <f>IF((IK184/KK184)&lt;0.335,"G",IF((IK184/KK184)&gt;0.67,"R","A"))</f>
        <v/>
      </c>
      <c r="KY184" s="1">
        <f>IF((IJ184/KK184)&lt;0.335,"G",IF((IJ184/KK184)&gt;0.67,"R","A"))</f>
        <v/>
      </c>
      <c r="KZ184" s="1">
        <f>IF((HQ184/KK184)&lt;0.335,"G",IF((HQ184/KK184)&gt;0.67,"R","A"))</f>
        <v/>
      </c>
      <c r="LA184" s="1">
        <f>IF((IB184/KK184)&lt;0.335,"G",IF((IB184/KK184)&gt;0.67,"R","A"))</f>
        <v/>
      </c>
      <c r="LB184">
        <f>IF(LQ184="1-0",INDEX(Scrape!#REF!,MATCH('HT 1-0'!KP184,Scrape!$B:$B,0)),"")</f>
        <v/>
      </c>
      <c r="LC184">
        <f>IF(LQ184="1-0",INDEX(Scrape!$A:$A,MATCH('HT 1-0'!KP184,Scrape!$B:$B,0)),"")</f>
        <v/>
      </c>
      <c r="LD184">
        <f>IF(LQ184="1-0",INDEX(Scrape!$B:$B,MATCH('HT 1-0'!KP184,Scrape!$B:$B,0)),"")</f>
        <v/>
      </c>
      <c r="LE184">
        <f>IF(LQ184="1-0",INDEX(Scrape!$C:$C,MATCH('HT 1-0'!KP184,Scrape!$B:$B,0)),"")</f>
        <v/>
      </c>
      <c r="LF184">
        <f>IF(LQ184="1-0",INDEX(Scrape!$D:$D,MATCH('HT 1-0'!KP184,Scrape!$B:$B,0)),"")</f>
        <v/>
      </c>
      <c r="LG184">
        <f>IF(LQ184="1-0",INDEX(Scrape!$E:$E,MATCH('HT 1-0'!KP184,Scrape!$B:$B,0)),"")</f>
        <v/>
      </c>
      <c r="LH184">
        <f>IF(LQ184="1-0",INDEX(Scrape!$F:$F,MATCH('HT 1-0'!KP184,Scrape!$B:$B,0)),"")</f>
        <v/>
      </c>
      <c r="LI184">
        <f>IF(LQ184="1-0",INDEX(Scrape!$G:$G,MATCH('HT 1-0'!KP184,Scrape!$B:$B,0)),"")</f>
        <v/>
      </c>
      <c r="LJ184">
        <f>IF(LQ184="1-0",INDEX(Scrape!$H:$H,MATCH('HT 1-0'!KP184,Scrape!$B:$B,0)),"")</f>
        <v/>
      </c>
      <c r="LK184">
        <f>IF(LQ184="1-0",INDEX(Scrape!$I:$I,MATCH('HT 1-0'!KP184,Scrape!$B:$B,0)),"")</f>
        <v/>
      </c>
      <c r="LL184">
        <f>IF(LQ184="1-0",INDEX(Scrape!$J:$J,MATCH('HT 1-0'!KP184,Scrape!$B:$B,0)),"")</f>
        <v/>
      </c>
      <c r="LM184">
        <f>IF(LQ184="1-0",INDEX(Scrape!$K:$K,MATCH('HT 1-0'!KP184,Scrape!$B:$B,0)),"")</f>
        <v/>
      </c>
      <c r="LN184">
        <f>IF(LQ184="1-0",INDEX(Scrape!$L:$L,MATCH('HT 1-0'!KP184,Scrape!$B:$B,0)),"")</f>
        <v/>
      </c>
      <c r="LO184">
        <f>IF(LQ184="1-0",INDEX(Scrape!$M:$M,MATCH('HT 1-0'!KP184,Scrape!$B:$B,0)),"")</f>
        <v/>
      </c>
      <c r="LP184">
        <f>IF(LQ184="1-0",INDEX(Scrape!$N:$N,MATCH('HT 1-0'!KP184,Scrape!$B:$B,0)),"")</f>
        <v/>
      </c>
      <c r="LQ184">
        <f>INDEX(Scrape!$O:$O,MATCH('HT 1-0'!KP184,Scrape!$B:$B,0))</f>
        <v/>
      </c>
      <c r="LR184">
        <f>(1/LJ184)+(1/LI184)+(1/LH184)</f>
        <v/>
      </c>
      <c r="LS184">
        <f>(1/LG184)+(1/LF184)+(1/LE184)</f>
        <v/>
      </c>
      <c r="LT184" s="8">
        <f>IF(INDEX(#REF!,MATCH(KQ184,#REF!,0))=INDEX(#REF!,MATCH(KQ184,#REF!,0)),INDEX(#REF!,MATCH(KQ184,#REF!,0)),"ERROR")</f>
        <v/>
      </c>
      <c r="LU184" s="4">
        <f>IF(KR184="G",2,IF(KR184="R",0.5,IF(KR184="A",1)))</f>
        <v/>
      </c>
      <c r="LV184" s="4">
        <f>IF(KS184="G",0.5,IF(KS184="R",2,IF(KS184="A",1)))</f>
        <v/>
      </c>
      <c r="LW184" s="4">
        <f>IF(KT184="G",2,IF(KT184="R",0.5,IF(KT184="A",1)))</f>
        <v/>
      </c>
      <c r="LX184" s="4">
        <f>IF(KU184="G",0.5,IF(KU184="R",2,IF(KU184="A",1)))</f>
        <v/>
      </c>
      <c r="LY184" s="7">
        <f>(LK184*(LU184+LX184)+(LL184*(LU184+LX184)))</f>
        <v/>
      </c>
      <c r="LZ184" s="7">
        <f>(LN184*(LV184+LW184)+(LO184*(LV184+LW184)))</f>
        <v/>
      </c>
      <c r="MA184" s="11">
        <f>LY184-LZ184</f>
        <v/>
      </c>
      <c r="MB184" s="5">
        <f>MA184+2</f>
        <v/>
      </c>
      <c r="MC184" s="6">
        <f>MA184-2</f>
        <v/>
      </c>
      <c r="MD184" s="4">
        <f>LE184</f>
        <v/>
      </c>
      <c r="ME184" s="9">
        <f>IF(MD184=0,1000,MD184+0.75)</f>
        <v/>
      </c>
      <c r="MF184" s="10">
        <f>IF(MD184=0,0,MD184-0.75)</f>
        <v/>
      </c>
      <c r="MG184" s="4">
        <f>((LM184*(LU184+LX184))-((LP184*(LV184+LW184))))</f>
        <v/>
      </c>
      <c r="MH184" s="9">
        <f>MG184*1.2</f>
        <v/>
      </c>
      <c r="MI184" s="10">
        <f>MG184*0.8</f>
        <v/>
      </c>
      <c r="MJ184">
        <f>IFERROR(NX184,"")</f>
        <v/>
      </c>
      <c r="MK184">
        <f>IFERROR(NY184,"")</f>
        <v/>
      </c>
      <c r="ML184">
        <f>IFERROR(NZ184,"")</f>
        <v/>
      </c>
      <c r="MM184">
        <f>IFERROR(OA184,"")</f>
        <v/>
      </c>
      <c r="MN184">
        <f>IFERROR(OB184,"")</f>
        <v/>
      </c>
      <c r="MO184">
        <f>IFERROR(OC184,"")</f>
        <v/>
      </c>
      <c r="MP184" s="1">
        <f>COUNTIFS(#REF!,LT184,#REF!,1,#REF!,"&gt;="&amp;MC184,#REF!,"&lt;="&amp;MB184,#REF!,"&lt;="&amp;ME184,#REF!,"&gt;="&amp;MF184,#REF!,"="&amp;KV184,#REF!,"="&amp;KX184)</f>
        <v/>
      </c>
      <c r="MQ184" s="1">
        <f>COUNTIFS(#REF!,LT184,#REF!,0,#REF!,"&gt;="&amp;MC184,#REF!,"&lt;="&amp;MB184,#REF!,"&lt;="&amp;ME184,#REF!,"&gt;="&amp;MF184,#REF!,"="&amp;KV184,#REF!,"="&amp;KX184)</f>
        <v/>
      </c>
      <c r="MR184" s="1">
        <f>COUNTIFS(#REF!,LT184,#REF!,1,#REF!,"&gt;="&amp;MC184,#REF!,"&lt;="&amp;MB184,#REF!,"&lt;="&amp;ME184,#REF!,"&gt;="&amp;MF184,#REF!,"="&amp;KW184,#REF!,"="&amp;KY184)</f>
        <v/>
      </c>
      <c r="MS184" s="1">
        <f>COUNTIFS(#REF!,LT184,#REF!,0,#REF!,"&gt;="&amp;MC184,#REF!,"&lt;="&amp;MB184,#REF!,"&lt;="&amp;ME184,#REF!,"&gt;="&amp;MF184,#REF!,"="&amp;KW184,#REF!,"="&amp;KY184)</f>
        <v/>
      </c>
      <c r="MT184" s="1">
        <f>COUNTIFS(#REF!,LT184,#REF!,1,#REF!,"&gt;="&amp;MI184,#REF!,"&lt;="&amp;MH184,#REF!,"&lt;="&amp;ME184,#REF!,"&gt;="&amp;MF184)</f>
        <v/>
      </c>
      <c r="MU184" s="1">
        <f>COUNTIFS(#REF!,LT184,#REF!,0,#REF!,"&gt;="&amp;MI184,#REF!,"&lt;="&amp;MH184,#REF!,"&lt;="&amp;ME184,#REF!,"&gt;="&amp;MF184)</f>
        <v/>
      </c>
      <c r="MV184" s="1">
        <f>COUNTIFS(#REF!,LT184,#REF!,1,#REF!,"&gt;="&amp;MI184,#REF!,"&lt;="&amp;MH184,#REF!,"="&amp;KZ184,#REF!,"="&amp;LA184,#REF!,"&lt;="&amp;ME184,#REF!,"&gt;="&amp;MF184)</f>
        <v/>
      </c>
      <c r="MW184" s="1">
        <f>COUNTIFS(#REF!,LT184,#REF!,0,#REF!,"&gt;="&amp;MI184,#REF!,"&lt;="&amp;MH184,#REF!,"="&amp;KZ184,#REF!,"="&amp;LA184,#REF!,"&lt;="&amp;ME184,#REF!,"&gt;="&amp;MF184)</f>
        <v/>
      </c>
      <c r="MX184" s="1">
        <f>COUNTIFS(#REF!,LT184,#REF!,1,#REF!,"&gt;="&amp;MC184,#REF!,"&lt;="&amp;MB184,#REF!,"&lt;="&amp;ME184,#REF!,"&gt;="&amp;MF184)</f>
        <v/>
      </c>
      <c r="MY184" s="1">
        <f>COUNTIFS(#REF!,LT184,#REF!,0,#REF!,"&gt;="&amp;MC184,#REF!,"&lt;="&amp;MB184,#REF!,"&lt;="&amp;ME184,#REF!,"&gt;="&amp;MF184)</f>
        <v/>
      </c>
      <c r="MZ184" s="1">
        <f>COUNTIFS(#REF!,LT184,#REF!,1,#REF!,"&lt;="&amp;ME184,#REF!,"&gt;="&amp;MF184,#REF!,"="&amp;KV184,#REF!,"="&amp;KX184)</f>
        <v/>
      </c>
      <c r="NA184" s="1">
        <f>COUNTIFS(#REF!,LT184,#REF!,0,#REF!,"&lt;="&amp;ME184,#REF!,"&gt;="&amp;MF184,#REF!,"="&amp;KV184,#REF!,"="&amp;KX184)</f>
        <v/>
      </c>
      <c r="NB184" s="1">
        <f>COUNTIFS(#REF!,LT184,#REF!,1,#REF!,"&lt;="&amp;ME184,#REF!,"&gt;="&amp;MF184,#REF!,"="&amp;KW184,#REF!,"="&amp;KY184)</f>
        <v/>
      </c>
      <c r="NC184" s="1">
        <f>COUNTIFS(#REF!,LT184,#REF!,0,#REF!,"&lt;="&amp;ME184,#REF!,"&gt;="&amp;MF184,#REF!,"="&amp;KW184,#REF!,"="&amp;KY184)</f>
        <v/>
      </c>
      <c r="ND184" s="1">
        <f>MP184+MR184+MT184+MV184+MX184+MZ184+NB184</f>
        <v/>
      </c>
      <c r="NE184" s="1">
        <f>MQ184+MS184+MU184+MW184+MY184+NA184+NC184</f>
        <v/>
      </c>
      <c r="NF184" s="1">
        <f>ND184+NE184</f>
        <v/>
      </c>
      <c r="NG184" s="33">
        <f>ND184/(ND184+NE184)</f>
        <v/>
      </c>
      <c r="NH184" s="3">
        <f>1/NG184</f>
        <v/>
      </c>
      <c r="NI184" s="1">
        <f>LH184</f>
        <v/>
      </c>
      <c r="NJ184" s="79">
        <f>((1-NG184)*(1/(NI184-1))*0.98-(NG184*1))</f>
        <v/>
      </c>
      <c r="NK184" s="34">
        <f>IF(LR184&lt;0.9,0,IF(AND(LR184&gt;1.1),0,1))</f>
        <v/>
      </c>
      <c r="NL184" s="34">
        <f>IF(LS184&lt;0.9,0,IF(AND(LS184&gt;1.1),0,1))</f>
        <v/>
      </c>
      <c r="NM184" s="32">
        <f>IF(NF184&gt;99,1,0)</f>
        <v/>
      </c>
      <c r="NN184" s="32">
        <f>IF(NJ184&gt;0.0799,1,0)</f>
        <v/>
      </c>
      <c r="NO184" s="32">
        <f>IF(NJ184&gt;NQ184,1,0)</f>
        <v/>
      </c>
      <c r="NP184" s="32">
        <f>NM184+NN184+NO184+NK184+NL184</f>
        <v/>
      </c>
      <c r="NQ184" s="79">
        <f>(((100*NG184)*(NI184-1)*0.98)-((1-NG184)*100))/100</f>
        <v/>
      </c>
      <c r="NR184" s="34">
        <f>IF(LR184&lt;0.9,0,IF(AND(LR184&gt;1.1),0,1))</f>
        <v/>
      </c>
      <c r="NS184" s="34">
        <f>IF(LS184&lt;0.9,0,IF(AND(LS184&gt;1.1),0,1))</f>
        <v/>
      </c>
      <c r="NT184" s="32">
        <f>IF(NF184&gt;99,1,0)</f>
        <v/>
      </c>
      <c r="NU184" s="32">
        <f>IF(NQ184&gt;0.0799,1,0)</f>
        <v/>
      </c>
      <c r="NV184" s="32">
        <f>IF(NQ184&gt;NJ184,1,0)</f>
        <v/>
      </c>
      <c r="NW184" s="32">
        <f>NT184+NU184+NV184+NR184+NS184</f>
        <v/>
      </c>
      <c r="NX184">
        <f>IF(NP184=5,"LayHome1-0",IF(AND(NW184=5),"BackHome1-0",""))</f>
        <v/>
      </c>
      <c r="NY184">
        <f>IF(NP184=5,KN184,IF(AND(NW184=5),KN184,""))</f>
        <v/>
      </c>
      <c r="NZ184">
        <f>IF(NP184=5,"Match Odds",IF(AND(NW184=5),"Match Odds",""))</f>
        <v/>
      </c>
      <c r="OA184">
        <f>IF(NP184=5,KP184,IF(AND(NW184=5),KP184,""))</f>
        <v/>
      </c>
      <c r="OB184">
        <f>IF(NP184=5,"MATCH_ODDS",IF(AND(NW184=5),"MATCH_ODDS",""))</f>
        <v/>
      </c>
      <c r="OC184">
        <f>IF(NP184=5,"LAY",IF(AND(NW184=5),"BACK",""))</f>
        <v/>
      </c>
    </row>
    <row r="185" ht="16.5" customHeight="1" thickBot="1" thickTop="1">
      <c r="A185" s="2" t="n"/>
      <c r="KN185" s="1">
        <f>IF(INDEX(#REF!,MATCH('HT 1-0'!D185,#REF!,0))=INDEX(#REF!,MATCH('HT 1-0'!D185,#REF!,0)),INDEX(#REF!,MATCH('HT 1-0'!D185,#REF!,0)),"ERROR")</f>
        <v/>
      </c>
      <c r="KO185" s="1">
        <f>IF(INDEX(#REF!,MATCH('HT 1-0'!E185,#REF!,0))=INDEX(#REF!,MATCH('HT 1-0'!E185,#REF!,0)),INDEX(#REF!,MATCH('HT 1-0'!E185,#REF!,0)),"ERROR")</f>
        <v/>
      </c>
      <c r="KP185" s="1">
        <f>KN185&amp;" v "&amp;KO185</f>
        <v/>
      </c>
      <c r="KQ185">
        <f>B185&amp;"_"&amp;C185</f>
        <v/>
      </c>
      <c r="KR185" s="1">
        <f>IF((HW185/KK185)&lt;0.335,"G",IF((HW185/KK185)&gt;0.67,"R","A"))</f>
        <v/>
      </c>
      <c r="KS185" s="1">
        <f>IF((HX185/KK185)&lt;0.335,"G",IF((HX185/KK185)&gt;0.67,"R","A"))</f>
        <v/>
      </c>
      <c r="KT185" s="1">
        <f>IF((IH185/KK185)&lt;0.335,"G",IF((IH185/KK185)&gt;0.67,"R","A"))</f>
        <v/>
      </c>
      <c r="KU185" s="1">
        <f>IF((II185/KK185)&lt;0.335,"G",IF((II185/KK185)&gt;0.67,"R","A"))</f>
        <v/>
      </c>
      <c r="KV185" s="1">
        <f>IF((HZ185/KK185)&lt;0.335,"G",IF((HZ185/KK185)&gt;0.67,"R","A"))</f>
        <v/>
      </c>
      <c r="KW185" s="1">
        <f>IF((HY185/KK185)&lt;0.335,"G",IF((HY185/KK185)&gt;0.67,"R","A"))</f>
        <v/>
      </c>
      <c r="KX185" s="1">
        <f>IF((IK185/KK185)&lt;0.335,"G",IF((IK185/KK185)&gt;0.67,"R","A"))</f>
        <v/>
      </c>
      <c r="KY185" s="1">
        <f>IF((IJ185/KK185)&lt;0.335,"G",IF((IJ185/KK185)&gt;0.67,"R","A"))</f>
        <v/>
      </c>
      <c r="KZ185" s="1">
        <f>IF((HQ185/KK185)&lt;0.335,"G",IF((HQ185/KK185)&gt;0.67,"R","A"))</f>
        <v/>
      </c>
      <c r="LA185" s="1">
        <f>IF((IB185/KK185)&lt;0.335,"G",IF((IB185/KK185)&gt;0.67,"R","A"))</f>
        <v/>
      </c>
      <c r="LB185">
        <f>IF(LQ185="1-0",INDEX(Scrape!#REF!,MATCH('HT 1-0'!KP185,Scrape!$B:$B,0)),"")</f>
        <v/>
      </c>
      <c r="LC185">
        <f>IF(LQ185="1-0",INDEX(Scrape!$A:$A,MATCH('HT 1-0'!KP185,Scrape!$B:$B,0)),"")</f>
        <v/>
      </c>
      <c r="LD185">
        <f>IF(LQ185="1-0",INDEX(Scrape!$B:$B,MATCH('HT 1-0'!KP185,Scrape!$B:$B,0)),"")</f>
        <v/>
      </c>
      <c r="LE185">
        <f>IF(LQ185="1-0",INDEX(Scrape!$C:$C,MATCH('HT 1-0'!KP185,Scrape!$B:$B,0)),"")</f>
        <v/>
      </c>
      <c r="LF185">
        <f>IF(LQ185="1-0",INDEX(Scrape!$D:$D,MATCH('HT 1-0'!KP185,Scrape!$B:$B,0)),"")</f>
        <v/>
      </c>
      <c r="LG185">
        <f>IF(LQ185="1-0",INDEX(Scrape!$E:$E,MATCH('HT 1-0'!KP185,Scrape!$B:$B,0)),"")</f>
        <v/>
      </c>
      <c r="LH185">
        <f>IF(LQ185="1-0",INDEX(Scrape!$F:$F,MATCH('HT 1-0'!KP185,Scrape!$B:$B,0)),"")</f>
        <v/>
      </c>
      <c r="LI185">
        <f>IF(LQ185="1-0",INDEX(Scrape!$G:$G,MATCH('HT 1-0'!KP185,Scrape!$B:$B,0)),"")</f>
        <v/>
      </c>
      <c r="LJ185">
        <f>IF(LQ185="1-0",INDEX(Scrape!$H:$H,MATCH('HT 1-0'!KP185,Scrape!$B:$B,0)),"")</f>
        <v/>
      </c>
      <c r="LK185">
        <f>IF(LQ185="1-0",INDEX(Scrape!$I:$I,MATCH('HT 1-0'!KP185,Scrape!$B:$B,0)),"")</f>
        <v/>
      </c>
      <c r="LL185">
        <f>IF(LQ185="1-0",INDEX(Scrape!$J:$J,MATCH('HT 1-0'!KP185,Scrape!$B:$B,0)),"")</f>
        <v/>
      </c>
      <c r="LM185">
        <f>IF(LQ185="1-0",INDEX(Scrape!$K:$K,MATCH('HT 1-0'!KP185,Scrape!$B:$B,0)),"")</f>
        <v/>
      </c>
      <c r="LN185">
        <f>IF(LQ185="1-0",INDEX(Scrape!$L:$L,MATCH('HT 1-0'!KP185,Scrape!$B:$B,0)),"")</f>
        <v/>
      </c>
      <c r="LO185">
        <f>IF(LQ185="1-0",INDEX(Scrape!$M:$M,MATCH('HT 1-0'!KP185,Scrape!$B:$B,0)),"")</f>
        <v/>
      </c>
      <c r="LP185">
        <f>IF(LQ185="1-0",INDEX(Scrape!$N:$N,MATCH('HT 1-0'!KP185,Scrape!$B:$B,0)),"")</f>
        <v/>
      </c>
      <c r="LQ185">
        <f>INDEX(Scrape!$O:$O,MATCH('HT 1-0'!KP185,Scrape!$B:$B,0))</f>
        <v/>
      </c>
      <c r="LR185">
        <f>(1/LJ185)+(1/LI185)+(1/LH185)</f>
        <v/>
      </c>
      <c r="LS185">
        <f>(1/LG185)+(1/LF185)+(1/LE185)</f>
        <v/>
      </c>
      <c r="LT185" s="8">
        <f>IF(INDEX(#REF!,MATCH(KQ185,#REF!,0))=INDEX(#REF!,MATCH(KQ185,#REF!,0)),INDEX(#REF!,MATCH(KQ185,#REF!,0)),"ERROR")</f>
        <v/>
      </c>
      <c r="LU185" s="4">
        <f>IF(KR185="G",2,IF(KR185="R",0.5,IF(KR185="A",1)))</f>
        <v/>
      </c>
      <c r="LV185" s="4">
        <f>IF(KS185="G",0.5,IF(KS185="R",2,IF(KS185="A",1)))</f>
        <v/>
      </c>
      <c r="LW185" s="4">
        <f>IF(KT185="G",2,IF(KT185="R",0.5,IF(KT185="A",1)))</f>
        <v/>
      </c>
      <c r="LX185" s="4">
        <f>IF(KU185="G",0.5,IF(KU185="R",2,IF(KU185="A",1)))</f>
        <v/>
      </c>
      <c r="LY185" s="7">
        <f>(LK185*(LU185+LX185)+(LL185*(LU185+LX185)))</f>
        <v/>
      </c>
      <c r="LZ185" s="7">
        <f>(LN185*(LV185+LW185)+(LO185*(LV185+LW185)))</f>
        <v/>
      </c>
      <c r="MA185" s="11">
        <f>LY185-LZ185</f>
        <v/>
      </c>
      <c r="MB185" s="5">
        <f>MA185+2</f>
        <v/>
      </c>
      <c r="MC185" s="6">
        <f>MA185-2</f>
        <v/>
      </c>
      <c r="MD185" s="4">
        <f>LE185</f>
        <v/>
      </c>
      <c r="ME185" s="9">
        <f>IF(MD185=0,1000,MD185+0.75)</f>
        <v/>
      </c>
      <c r="MF185" s="10">
        <f>IF(MD185=0,0,MD185-0.75)</f>
        <v/>
      </c>
      <c r="MG185" s="4">
        <f>((LM185*(LU185+LX185))-((LP185*(LV185+LW185))))</f>
        <v/>
      </c>
      <c r="MH185" s="9">
        <f>MG185*1.2</f>
        <v/>
      </c>
      <c r="MI185" s="10">
        <f>MG185*0.8</f>
        <v/>
      </c>
      <c r="MJ185">
        <f>IFERROR(NX185,"")</f>
        <v/>
      </c>
      <c r="MK185">
        <f>IFERROR(NY185,"")</f>
        <v/>
      </c>
      <c r="ML185">
        <f>IFERROR(NZ185,"")</f>
        <v/>
      </c>
      <c r="MM185">
        <f>IFERROR(OA185,"")</f>
        <v/>
      </c>
      <c r="MN185">
        <f>IFERROR(OB185,"")</f>
        <v/>
      </c>
      <c r="MO185">
        <f>IFERROR(OC185,"")</f>
        <v/>
      </c>
      <c r="MP185" s="1">
        <f>COUNTIFS(#REF!,LT185,#REF!,1,#REF!,"&gt;="&amp;MC185,#REF!,"&lt;="&amp;MB185,#REF!,"&lt;="&amp;ME185,#REF!,"&gt;="&amp;MF185,#REF!,"="&amp;KV185,#REF!,"="&amp;KX185)</f>
        <v/>
      </c>
      <c r="MQ185" s="1">
        <f>COUNTIFS(#REF!,LT185,#REF!,0,#REF!,"&gt;="&amp;MC185,#REF!,"&lt;="&amp;MB185,#REF!,"&lt;="&amp;ME185,#REF!,"&gt;="&amp;MF185,#REF!,"="&amp;KV185,#REF!,"="&amp;KX185)</f>
        <v/>
      </c>
      <c r="MR185" s="1">
        <f>COUNTIFS(#REF!,LT185,#REF!,1,#REF!,"&gt;="&amp;MC185,#REF!,"&lt;="&amp;MB185,#REF!,"&lt;="&amp;ME185,#REF!,"&gt;="&amp;MF185,#REF!,"="&amp;KW185,#REF!,"="&amp;KY185)</f>
        <v/>
      </c>
      <c r="MS185" s="1">
        <f>COUNTIFS(#REF!,LT185,#REF!,0,#REF!,"&gt;="&amp;MC185,#REF!,"&lt;="&amp;MB185,#REF!,"&lt;="&amp;ME185,#REF!,"&gt;="&amp;MF185,#REF!,"="&amp;KW185,#REF!,"="&amp;KY185)</f>
        <v/>
      </c>
      <c r="MT185" s="1">
        <f>COUNTIFS(#REF!,LT185,#REF!,1,#REF!,"&gt;="&amp;MI185,#REF!,"&lt;="&amp;MH185,#REF!,"&lt;="&amp;ME185,#REF!,"&gt;="&amp;MF185)</f>
        <v/>
      </c>
      <c r="MU185" s="1">
        <f>COUNTIFS(#REF!,LT185,#REF!,0,#REF!,"&gt;="&amp;MI185,#REF!,"&lt;="&amp;MH185,#REF!,"&lt;="&amp;ME185,#REF!,"&gt;="&amp;MF185)</f>
        <v/>
      </c>
      <c r="MV185" s="1">
        <f>COUNTIFS(#REF!,LT185,#REF!,1,#REF!,"&gt;="&amp;MI185,#REF!,"&lt;="&amp;MH185,#REF!,"="&amp;KZ185,#REF!,"="&amp;LA185,#REF!,"&lt;="&amp;ME185,#REF!,"&gt;="&amp;MF185)</f>
        <v/>
      </c>
      <c r="MW185" s="1">
        <f>COUNTIFS(#REF!,LT185,#REF!,0,#REF!,"&gt;="&amp;MI185,#REF!,"&lt;="&amp;MH185,#REF!,"="&amp;KZ185,#REF!,"="&amp;LA185,#REF!,"&lt;="&amp;ME185,#REF!,"&gt;="&amp;MF185)</f>
        <v/>
      </c>
      <c r="MX185" s="1">
        <f>COUNTIFS(#REF!,LT185,#REF!,1,#REF!,"&gt;="&amp;MC185,#REF!,"&lt;="&amp;MB185,#REF!,"&lt;="&amp;ME185,#REF!,"&gt;="&amp;MF185)</f>
        <v/>
      </c>
      <c r="MY185" s="1">
        <f>COUNTIFS(#REF!,LT185,#REF!,0,#REF!,"&gt;="&amp;MC185,#REF!,"&lt;="&amp;MB185,#REF!,"&lt;="&amp;ME185,#REF!,"&gt;="&amp;MF185)</f>
        <v/>
      </c>
      <c r="MZ185" s="1">
        <f>COUNTIFS(#REF!,LT185,#REF!,1,#REF!,"&lt;="&amp;ME185,#REF!,"&gt;="&amp;MF185,#REF!,"="&amp;KV185,#REF!,"="&amp;KX185)</f>
        <v/>
      </c>
      <c r="NA185" s="1">
        <f>COUNTIFS(#REF!,LT185,#REF!,0,#REF!,"&lt;="&amp;ME185,#REF!,"&gt;="&amp;MF185,#REF!,"="&amp;KV185,#REF!,"="&amp;KX185)</f>
        <v/>
      </c>
      <c r="NB185" s="1">
        <f>COUNTIFS(#REF!,LT185,#REF!,1,#REF!,"&lt;="&amp;ME185,#REF!,"&gt;="&amp;MF185,#REF!,"="&amp;KW185,#REF!,"="&amp;KY185)</f>
        <v/>
      </c>
      <c r="NC185" s="1">
        <f>COUNTIFS(#REF!,LT185,#REF!,0,#REF!,"&lt;="&amp;ME185,#REF!,"&gt;="&amp;MF185,#REF!,"="&amp;KW185,#REF!,"="&amp;KY185)</f>
        <v/>
      </c>
      <c r="ND185" s="1">
        <f>MP185+MR185+MT185+MV185+MX185+MZ185+NB185</f>
        <v/>
      </c>
      <c r="NE185" s="1">
        <f>MQ185+MS185+MU185+MW185+MY185+NA185+NC185</f>
        <v/>
      </c>
      <c r="NF185" s="1">
        <f>ND185+NE185</f>
        <v/>
      </c>
      <c r="NG185" s="33">
        <f>ND185/(ND185+NE185)</f>
        <v/>
      </c>
      <c r="NH185" s="3">
        <f>1/NG185</f>
        <v/>
      </c>
      <c r="NI185" s="1">
        <f>LH185</f>
        <v/>
      </c>
      <c r="NJ185" s="79">
        <f>((1-NG185)*(1/(NI185-1))*0.98-(NG185*1))</f>
        <v/>
      </c>
      <c r="NK185" s="34">
        <f>IF(LR185&lt;0.9,0,IF(AND(LR185&gt;1.1),0,1))</f>
        <v/>
      </c>
      <c r="NL185" s="34">
        <f>IF(LS185&lt;0.9,0,IF(AND(LS185&gt;1.1),0,1))</f>
        <v/>
      </c>
      <c r="NM185" s="32">
        <f>IF(NF185&gt;99,1,0)</f>
        <v/>
      </c>
      <c r="NN185" s="32">
        <f>IF(NJ185&gt;0.0799,1,0)</f>
        <v/>
      </c>
      <c r="NO185" s="32">
        <f>IF(NJ185&gt;NQ185,1,0)</f>
        <v/>
      </c>
      <c r="NP185" s="32">
        <f>NM185+NN185+NO185+NK185+NL185</f>
        <v/>
      </c>
      <c r="NQ185" s="79">
        <f>(((100*NG185)*(NI185-1)*0.98)-((1-NG185)*100))/100</f>
        <v/>
      </c>
      <c r="NR185" s="34">
        <f>IF(LR185&lt;0.9,0,IF(AND(LR185&gt;1.1),0,1))</f>
        <v/>
      </c>
      <c r="NS185" s="34">
        <f>IF(LS185&lt;0.9,0,IF(AND(LS185&gt;1.1),0,1))</f>
        <v/>
      </c>
      <c r="NT185" s="32">
        <f>IF(NF185&gt;99,1,0)</f>
        <v/>
      </c>
      <c r="NU185" s="32">
        <f>IF(NQ185&gt;0.0799,1,0)</f>
        <v/>
      </c>
      <c r="NV185" s="32">
        <f>IF(NQ185&gt;NJ185,1,0)</f>
        <v/>
      </c>
      <c r="NW185" s="32">
        <f>NT185+NU185+NV185+NR185+NS185</f>
        <v/>
      </c>
      <c r="NX185">
        <f>IF(NP185=5,"LayHome1-0",IF(AND(NW185=5),"BackHome1-0",""))</f>
        <v/>
      </c>
      <c r="NY185">
        <f>IF(NP185=5,KN185,IF(AND(NW185=5),KN185,""))</f>
        <v/>
      </c>
      <c r="NZ185">
        <f>IF(NP185=5,"Match Odds",IF(AND(NW185=5),"Match Odds",""))</f>
        <v/>
      </c>
      <c r="OA185">
        <f>IF(NP185=5,KP185,IF(AND(NW185=5),KP185,""))</f>
        <v/>
      </c>
      <c r="OB185">
        <f>IF(NP185=5,"MATCH_ODDS",IF(AND(NW185=5),"MATCH_ODDS",""))</f>
        <v/>
      </c>
      <c r="OC185">
        <f>IF(NP185=5,"LAY",IF(AND(NW185=5),"BACK",""))</f>
        <v/>
      </c>
    </row>
    <row r="186" ht="16.5" customHeight="1" thickBot="1" thickTop="1">
      <c r="A186" s="2" t="n"/>
      <c r="KN186" s="1">
        <f>IF(INDEX(#REF!,MATCH('HT 1-0'!D186,#REF!,0))=INDEX(#REF!,MATCH('HT 1-0'!D186,#REF!,0)),INDEX(#REF!,MATCH('HT 1-0'!D186,#REF!,0)),"ERROR")</f>
        <v/>
      </c>
      <c r="KO186" s="1">
        <f>IF(INDEX(#REF!,MATCH('HT 1-0'!E186,#REF!,0))=INDEX(#REF!,MATCH('HT 1-0'!E186,#REF!,0)),INDEX(#REF!,MATCH('HT 1-0'!E186,#REF!,0)),"ERROR")</f>
        <v/>
      </c>
      <c r="KP186" s="1">
        <f>KN186&amp;" v "&amp;KO186</f>
        <v/>
      </c>
      <c r="KQ186">
        <f>B186&amp;"_"&amp;C186</f>
        <v/>
      </c>
      <c r="KR186" s="1">
        <f>IF((HW186/KK186)&lt;0.335,"G",IF((HW186/KK186)&gt;0.67,"R","A"))</f>
        <v/>
      </c>
      <c r="KS186" s="1">
        <f>IF((HX186/KK186)&lt;0.335,"G",IF((HX186/KK186)&gt;0.67,"R","A"))</f>
        <v/>
      </c>
      <c r="KT186" s="1">
        <f>IF((IH186/KK186)&lt;0.335,"G",IF((IH186/KK186)&gt;0.67,"R","A"))</f>
        <v/>
      </c>
      <c r="KU186" s="1">
        <f>IF((II186/KK186)&lt;0.335,"G",IF((II186/KK186)&gt;0.67,"R","A"))</f>
        <v/>
      </c>
      <c r="KV186" s="1">
        <f>IF((HZ186/KK186)&lt;0.335,"G",IF((HZ186/KK186)&gt;0.67,"R","A"))</f>
        <v/>
      </c>
      <c r="KW186" s="1">
        <f>IF((HY186/KK186)&lt;0.335,"G",IF((HY186/KK186)&gt;0.67,"R","A"))</f>
        <v/>
      </c>
      <c r="KX186" s="1">
        <f>IF((IK186/KK186)&lt;0.335,"G",IF((IK186/KK186)&gt;0.67,"R","A"))</f>
        <v/>
      </c>
      <c r="KY186" s="1">
        <f>IF((IJ186/KK186)&lt;0.335,"G",IF((IJ186/KK186)&gt;0.67,"R","A"))</f>
        <v/>
      </c>
      <c r="KZ186" s="1">
        <f>IF((HQ186/KK186)&lt;0.335,"G",IF((HQ186/KK186)&gt;0.67,"R","A"))</f>
        <v/>
      </c>
      <c r="LA186" s="1">
        <f>IF((IB186/KK186)&lt;0.335,"G",IF((IB186/KK186)&gt;0.67,"R","A"))</f>
        <v/>
      </c>
      <c r="LB186">
        <f>IF(LQ186="1-0",INDEX(Scrape!#REF!,MATCH('HT 1-0'!KP186,Scrape!$B:$B,0)),"")</f>
        <v/>
      </c>
      <c r="LC186">
        <f>IF(LQ186="1-0",INDEX(Scrape!$A:$A,MATCH('HT 1-0'!KP186,Scrape!$B:$B,0)),"")</f>
        <v/>
      </c>
      <c r="LD186">
        <f>IF(LQ186="1-0",INDEX(Scrape!$B:$B,MATCH('HT 1-0'!KP186,Scrape!$B:$B,0)),"")</f>
        <v/>
      </c>
      <c r="LE186">
        <f>IF(LQ186="1-0",INDEX(Scrape!$C:$C,MATCH('HT 1-0'!KP186,Scrape!$B:$B,0)),"")</f>
        <v/>
      </c>
      <c r="LF186">
        <f>IF(LQ186="1-0",INDEX(Scrape!$D:$D,MATCH('HT 1-0'!KP186,Scrape!$B:$B,0)),"")</f>
        <v/>
      </c>
      <c r="LG186">
        <f>IF(LQ186="1-0",INDEX(Scrape!$E:$E,MATCH('HT 1-0'!KP186,Scrape!$B:$B,0)),"")</f>
        <v/>
      </c>
      <c r="LH186">
        <f>IF(LQ186="1-0",INDEX(Scrape!$F:$F,MATCH('HT 1-0'!KP186,Scrape!$B:$B,0)),"")</f>
        <v/>
      </c>
      <c r="LI186">
        <f>IF(LQ186="1-0",INDEX(Scrape!$G:$G,MATCH('HT 1-0'!KP186,Scrape!$B:$B,0)),"")</f>
        <v/>
      </c>
      <c r="LJ186">
        <f>IF(LQ186="1-0",INDEX(Scrape!$H:$H,MATCH('HT 1-0'!KP186,Scrape!$B:$B,0)),"")</f>
        <v/>
      </c>
      <c r="LK186">
        <f>IF(LQ186="1-0",INDEX(Scrape!$I:$I,MATCH('HT 1-0'!KP186,Scrape!$B:$B,0)),"")</f>
        <v/>
      </c>
      <c r="LL186">
        <f>IF(LQ186="1-0",INDEX(Scrape!$J:$J,MATCH('HT 1-0'!KP186,Scrape!$B:$B,0)),"")</f>
        <v/>
      </c>
      <c r="LM186">
        <f>IF(LQ186="1-0",INDEX(Scrape!$K:$K,MATCH('HT 1-0'!KP186,Scrape!$B:$B,0)),"")</f>
        <v/>
      </c>
      <c r="LN186">
        <f>IF(LQ186="1-0",INDEX(Scrape!$L:$L,MATCH('HT 1-0'!KP186,Scrape!$B:$B,0)),"")</f>
        <v/>
      </c>
      <c r="LO186">
        <f>IF(LQ186="1-0",INDEX(Scrape!$M:$M,MATCH('HT 1-0'!KP186,Scrape!$B:$B,0)),"")</f>
        <v/>
      </c>
      <c r="LP186">
        <f>IF(LQ186="1-0",INDEX(Scrape!$N:$N,MATCH('HT 1-0'!KP186,Scrape!$B:$B,0)),"")</f>
        <v/>
      </c>
      <c r="LQ186">
        <f>INDEX(Scrape!$O:$O,MATCH('HT 1-0'!KP186,Scrape!$B:$B,0))</f>
        <v/>
      </c>
      <c r="LR186">
        <f>(1/LJ186)+(1/LI186)+(1/LH186)</f>
        <v/>
      </c>
      <c r="LS186">
        <f>(1/LG186)+(1/LF186)+(1/LE186)</f>
        <v/>
      </c>
      <c r="LT186" s="8">
        <f>IF(INDEX(#REF!,MATCH(KQ186,#REF!,0))=INDEX(#REF!,MATCH(KQ186,#REF!,0)),INDEX(#REF!,MATCH(KQ186,#REF!,0)),"ERROR")</f>
        <v/>
      </c>
      <c r="LU186" s="4">
        <f>IF(KR186="G",2,IF(KR186="R",0.5,IF(KR186="A",1)))</f>
        <v/>
      </c>
      <c r="LV186" s="4">
        <f>IF(KS186="G",0.5,IF(KS186="R",2,IF(KS186="A",1)))</f>
        <v/>
      </c>
      <c r="LW186" s="4">
        <f>IF(KT186="G",2,IF(KT186="R",0.5,IF(KT186="A",1)))</f>
        <v/>
      </c>
      <c r="LX186" s="4">
        <f>IF(KU186="G",0.5,IF(KU186="R",2,IF(KU186="A",1)))</f>
        <v/>
      </c>
      <c r="LY186" s="7">
        <f>(LK186*(LU186+LX186)+(LL186*(LU186+LX186)))</f>
        <v/>
      </c>
      <c r="LZ186" s="7">
        <f>(LN186*(LV186+LW186)+(LO186*(LV186+LW186)))</f>
        <v/>
      </c>
      <c r="MA186" s="11">
        <f>LY186-LZ186</f>
        <v/>
      </c>
      <c r="MB186" s="5">
        <f>MA186+2</f>
        <v/>
      </c>
      <c r="MC186" s="6">
        <f>MA186-2</f>
        <v/>
      </c>
      <c r="MD186" s="4">
        <f>LE186</f>
        <v/>
      </c>
      <c r="ME186" s="9">
        <f>IF(MD186=0,1000,MD186+0.75)</f>
        <v/>
      </c>
      <c r="MF186" s="10">
        <f>IF(MD186=0,0,MD186-0.75)</f>
        <v/>
      </c>
      <c r="MG186" s="4">
        <f>((LM186*(LU186+LX186))-((LP186*(LV186+LW186))))</f>
        <v/>
      </c>
      <c r="MH186" s="9">
        <f>MG186*1.2</f>
        <v/>
      </c>
      <c r="MI186" s="10">
        <f>MG186*0.8</f>
        <v/>
      </c>
      <c r="MJ186">
        <f>IFERROR(NX186,"")</f>
        <v/>
      </c>
      <c r="MK186">
        <f>IFERROR(NY186,"")</f>
        <v/>
      </c>
      <c r="ML186">
        <f>IFERROR(NZ186,"")</f>
        <v/>
      </c>
      <c r="MM186">
        <f>IFERROR(OA186,"")</f>
        <v/>
      </c>
      <c r="MN186">
        <f>IFERROR(OB186,"")</f>
        <v/>
      </c>
      <c r="MO186">
        <f>IFERROR(OC186,"")</f>
        <v/>
      </c>
      <c r="MP186" s="1">
        <f>COUNTIFS(#REF!,LT186,#REF!,1,#REF!,"&gt;="&amp;MC186,#REF!,"&lt;="&amp;MB186,#REF!,"&lt;="&amp;ME186,#REF!,"&gt;="&amp;MF186,#REF!,"="&amp;KV186,#REF!,"="&amp;KX186)</f>
        <v/>
      </c>
      <c r="MQ186" s="1">
        <f>COUNTIFS(#REF!,LT186,#REF!,0,#REF!,"&gt;="&amp;MC186,#REF!,"&lt;="&amp;MB186,#REF!,"&lt;="&amp;ME186,#REF!,"&gt;="&amp;MF186,#REF!,"="&amp;KV186,#REF!,"="&amp;KX186)</f>
        <v/>
      </c>
      <c r="MR186" s="1">
        <f>COUNTIFS(#REF!,LT186,#REF!,1,#REF!,"&gt;="&amp;MC186,#REF!,"&lt;="&amp;MB186,#REF!,"&lt;="&amp;ME186,#REF!,"&gt;="&amp;MF186,#REF!,"="&amp;KW186,#REF!,"="&amp;KY186)</f>
        <v/>
      </c>
      <c r="MS186" s="1">
        <f>COUNTIFS(#REF!,LT186,#REF!,0,#REF!,"&gt;="&amp;MC186,#REF!,"&lt;="&amp;MB186,#REF!,"&lt;="&amp;ME186,#REF!,"&gt;="&amp;MF186,#REF!,"="&amp;KW186,#REF!,"="&amp;KY186)</f>
        <v/>
      </c>
      <c r="MT186" s="1">
        <f>COUNTIFS(#REF!,LT186,#REF!,1,#REF!,"&gt;="&amp;MI186,#REF!,"&lt;="&amp;MH186,#REF!,"&lt;="&amp;ME186,#REF!,"&gt;="&amp;MF186)</f>
        <v/>
      </c>
      <c r="MU186" s="1">
        <f>COUNTIFS(#REF!,LT186,#REF!,0,#REF!,"&gt;="&amp;MI186,#REF!,"&lt;="&amp;MH186,#REF!,"&lt;="&amp;ME186,#REF!,"&gt;="&amp;MF186)</f>
        <v/>
      </c>
      <c r="MV186" s="1">
        <f>COUNTIFS(#REF!,LT186,#REF!,1,#REF!,"&gt;="&amp;MI186,#REF!,"&lt;="&amp;MH186,#REF!,"="&amp;KZ186,#REF!,"="&amp;LA186,#REF!,"&lt;="&amp;ME186,#REF!,"&gt;="&amp;MF186)</f>
        <v/>
      </c>
      <c r="MW186" s="1">
        <f>COUNTIFS(#REF!,LT186,#REF!,0,#REF!,"&gt;="&amp;MI186,#REF!,"&lt;="&amp;MH186,#REF!,"="&amp;KZ186,#REF!,"="&amp;LA186,#REF!,"&lt;="&amp;ME186,#REF!,"&gt;="&amp;MF186)</f>
        <v/>
      </c>
      <c r="MX186" s="1">
        <f>COUNTIFS(#REF!,LT186,#REF!,1,#REF!,"&gt;="&amp;MC186,#REF!,"&lt;="&amp;MB186,#REF!,"&lt;="&amp;ME186,#REF!,"&gt;="&amp;MF186)</f>
        <v/>
      </c>
      <c r="MY186" s="1">
        <f>COUNTIFS(#REF!,LT186,#REF!,0,#REF!,"&gt;="&amp;MC186,#REF!,"&lt;="&amp;MB186,#REF!,"&lt;="&amp;ME186,#REF!,"&gt;="&amp;MF186)</f>
        <v/>
      </c>
      <c r="MZ186" s="1">
        <f>COUNTIFS(#REF!,LT186,#REF!,1,#REF!,"&lt;="&amp;ME186,#REF!,"&gt;="&amp;MF186,#REF!,"="&amp;KV186,#REF!,"="&amp;KX186)</f>
        <v/>
      </c>
      <c r="NA186" s="1">
        <f>COUNTIFS(#REF!,LT186,#REF!,0,#REF!,"&lt;="&amp;ME186,#REF!,"&gt;="&amp;MF186,#REF!,"="&amp;KV186,#REF!,"="&amp;KX186)</f>
        <v/>
      </c>
      <c r="NB186" s="1">
        <f>COUNTIFS(#REF!,LT186,#REF!,1,#REF!,"&lt;="&amp;ME186,#REF!,"&gt;="&amp;MF186,#REF!,"="&amp;KW186,#REF!,"="&amp;KY186)</f>
        <v/>
      </c>
      <c r="NC186" s="1">
        <f>COUNTIFS(#REF!,LT186,#REF!,0,#REF!,"&lt;="&amp;ME186,#REF!,"&gt;="&amp;MF186,#REF!,"="&amp;KW186,#REF!,"="&amp;KY186)</f>
        <v/>
      </c>
      <c r="ND186" s="1">
        <f>MP186+MR186+MT186+MV186+MX186+MZ186+NB186</f>
        <v/>
      </c>
      <c r="NE186" s="1">
        <f>MQ186+MS186+MU186+MW186+MY186+NA186+NC186</f>
        <v/>
      </c>
      <c r="NF186" s="1">
        <f>ND186+NE186</f>
        <v/>
      </c>
      <c r="NG186" s="33">
        <f>ND186/(ND186+NE186)</f>
        <v/>
      </c>
      <c r="NH186" s="3">
        <f>1/NG186</f>
        <v/>
      </c>
      <c r="NI186" s="1">
        <f>LH186</f>
        <v/>
      </c>
      <c r="NJ186" s="79">
        <f>((1-NG186)*(1/(NI186-1))*0.98-(NG186*1))</f>
        <v/>
      </c>
      <c r="NK186" s="34">
        <f>IF(LR186&lt;0.9,0,IF(AND(LR186&gt;1.1),0,1))</f>
        <v/>
      </c>
      <c r="NL186" s="34">
        <f>IF(LS186&lt;0.9,0,IF(AND(LS186&gt;1.1),0,1))</f>
        <v/>
      </c>
      <c r="NM186" s="32">
        <f>IF(NF186&gt;99,1,0)</f>
        <v/>
      </c>
      <c r="NN186" s="32">
        <f>IF(NJ186&gt;0.0799,1,0)</f>
        <v/>
      </c>
      <c r="NO186" s="32">
        <f>IF(NJ186&gt;NQ186,1,0)</f>
        <v/>
      </c>
      <c r="NP186" s="32">
        <f>NM186+NN186+NO186+NK186+NL186</f>
        <v/>
      </c>
      <c r="NQ186" s="79">
        <f>(((100*NG186)*(NI186-1)*0.98)-((1-NG186)*100))/100</f>
        <v/>
      </c>
      <c r="NR186" s="34">
        <f>IF(LR186&lt;0.9,0,IF(AND(LR186&gt;1.1),0,1))</f>
        <v/>
      </c>
      <c r="NS186" s="34">
        <f>IF(LS186&lt;0.9,0,IF(AND(LS186&gt;1.1),0,1))</f>
        <v/>
      </c>
      <c r="NT186" s="32">
        <f>IF(NF186&gt;99,1,0)</f>
        <v/>
      </c>
      <c r="NU186" s="32">
        <f>IF(NQ186&gt;0.0799,1,0)</f>
        <v/>
      </c>
      <c r="NV186" s="32">
        <f>IF(NQ186&gt;NJ186,1,0)</f>
        <v/>
      </c>
      <c r="NW186" s="32">
        <f>NT186+NU186+NV186+NR186+NS186</f>
        <v/>
      </c>
      <c r="NX186">
        <f>IF(NP186=5,"LayHome1-0",IF(AND(NW186=5),"BackHome1-0",""))</f>
        <v/>
      </c>
      <c r="NY186">
        <f>IF(NP186=5,KN186,IF(AND(NW186=5),KN186,""))</f>
        <v/>
      </c>
      <c r="NZ186">
        <f>IF(NP186=5,"Match Odds",IF(AND(NW186=5),"Match Odds",""))</f>
        <v/>
      </c>
      <c r="OA186">
        <f>IF(NP186=5,KP186,IF(AND(NW186=5),KP186,""))</f>
        <v/>
      </c>
      <c r="OB186">
        <f>IF(NP186=5,"MATCH_ODDS",IF(AND(NW186=5),"MATCH_ODDS",""))</f>
        <v/>
      </c>
      <c r="OC186">
        <f>IF(NP186=5,"LAY",IF(AND(NW186=5),"BACK",""))</f>
        <v/>
      </c>
    </row>
    <row r="187" ht="16.5" customHeight="1" thickBot="1" thickTop="1">
      <c r="A187" s="2" t="n"/>
      <c r="KN187" s="1">
        <f>IF(INDEX(#REF!,MATCH('HT 1-0'!D187,#REF!,0))=INDEX(#REF!,MATCH('HT 1-0'!D187,#REF!,0)),INDEX(#REF!,MATCH('HT 1-0'!D187,#REF!,0)),"ERROR")</f>
        <v/>
      </c>
      <c r="KO187" s="1">
        <f>IF(INDEX(#REF!,MATCH('HT 1-0'!E187,#REF!,0))=INDEX(#REF!,MATCH('HT 1-0'!E187,#REF!,0)),INDEX(#REF!,MATCH('HT 1-0'!E187,#REF!,0)),"ERROR")</f>
        <v/>
      </c>
      <c r="KP187" s="1">
        <f>KN187&amp;" v "&amp;KO187</f>
        <v/>
      </c>
      <c r="KQ187">
        <f>B187&amp;"_"&amp;C187</f>
        <v/>
      </c>
      <c r="KR187" s="1">
        <f>IF((HW187/KK187)&lt;0.335,"G",IF((HW187/KK187)&gt;0.67,"R","A"))</f>
        <v/>
      </c>
      <c r="KS187" s="1">
        <f>IF((HX187/KK187)&lt;0.335,"G",IF((HX187/KK187)&gt;0.67,"R","A"))</f>
        <v/>
      </c>
      <c r="KT187" s="1">
        <f>IF((IH187/KK187)&lt;0.335,"G",IF((IH187/KK187)&gt;0.67,"R","A"))</f>
        <v/>
      </c>
      <c r="KU187" s="1">
        <f>IF((II187/KK187)&lt;0.335,"G",IF((II187/KK187)&gt;0.67,"R","A"))</f>
        <v/>
      </c>
      <c r="KV187" s="1">
        <f>IF((HZ187/KK187)&lt;0.335,"G",IF((HZ187/KK187)&gt;0.67,"R","A"))</f>
        <v/>
      </c>
      <c r="KW187" s="1">
        <f>IF((HY187/KK187)&lt;0.335,"G",IF((HY187/KK187)&gt;0.67,"R","A"))</f>
        <v/>
      </c>
      <c r="KX187" s="1">
        <f>IF((IK187/KK187)&lt;0.335,"G",IF((IK187/KK187)&gt;0.67,"R","A"))</f>
        <v/>
      </c>
      <c r="KY187" s="1">
        <f>IF((IJ187/KK187)&lt;0.335,"G",IF((IJ187/KK187)&gt;0.67,"R","A"))</f>
        <v/>
      </c>
      <c r="KZ187" s="1">
        <f>IF((HQ187/KK187)&lt;0.335,"G",IF((HQ187/KK187)&gt;0.67,"R","A"))</f>
        <v/>
      </c>
      <c r="LA187" s="1">
        <f>IF((IB187/KK187)&lt;0.335,"G",IF((IB187/KK187)&gt;0.67,"R","A"))</f>
        <v/>
      </c>
      <c r="LB187">
        <f>IF(LQ187="1-0",INDEX(Scrape!#REF!,MATCH('HT 1-0'!KP187,Scrape!$B:$B,0)),"")</f>
        <v/>
      </c>
      <c r="LC187">
        <f>IF(LQ187="1-0",INDEX(Scrape!$A:$A,MATCH('HT 1-0'!KP187,Scrape!$B:$B,0)),"")</f>
        <v/>
      </c>
      <c r="LD187">
        <f>IF(LQ187="1-0",INDEX(Scrape!$B:$B,MATCH('HT 1-0'!KP187,Scrape!$B:$B,0)),"")</f>
        <v/>
      </c>
      <c r="LE187">
        <f>IF(LQ187="1-0",INDEX(Scrape!$C:$C,MATCH('HT 1-0'!KP187,Scrape!$B:$B,0)),"")</f>
        <v/>
      </c>
      <c r="LF187">
        <f>IF(LQ187="1-0",INDEX(Scrape!$D:$D,MATCH('HT 1-0'!KP187,Scrape!$B:$B,0)),"")</f>
        <v/>
      </c>
      <c r="LG187">
        <f>IF(LQ187="1-0",INDEX(Scrape!$E:$E,MATCH('HT 1-0'!KP187,Scrape!$B:$B,0)),"")</f>
        <v/>
      </c>
      <c r="LH187">
        <f>IF(LQ187="1-0",INDEX(Scrape!$F:$F,MATCH('HT 1-0'!KP187,Scrape!$B:$B,0)),"")</f>
        <v/>
      </c>
      <c r="LI187">
        <f>IF(LQ187="1-0",INDEX(Scrape!$G:$G,MATCH('HT 1-0'!KP187,Scrape!$B:$B,0)),"")</f>
        <v/>
      </c>
      <c r="LJ187">
        <f>IF(LQ187="1-0",INDEX(Scrape!$H:$H,MATCH('HT 1-0'!KP187,Scrape!$B:$B,0)),"")</f>
        <v/>
      </c>
      <c r="LK187">
        <f>IF(LQ187="1-0",INDEX(Scrape!$I:$I,MATCH('HT 1-0'!KP187,Scrape!$B:$B,0)),"")</f>
        <v/>
      </c>
      <c r="LL187">
        <f>IF(LQ187="1-0",INDEX(Scrape!$J:$J,MATCH('HT 1-0'!KP187,Scrape!$B:$B,0)),"")</f>
        <v/>
      </c>
      <c r="LM187">
        <f>IF(LQ187="1-0",INDEX(Scrape!$K:$K,MATCH('HT 1-0'!KP187,Scrape!$B:$B,0)),"")</f>
        <v/>
      </c>
      <c r="LN187">
        <f>IF(LQ187="1-0",INDEX(Scrape!$L:$L,MATCH('HT 1-0'!KP187,Scrape!$B:$B,0)),"")</f>
        <v/>
      </c>
      <c r="LO187">
        <f>IF(LQ187="1-0",INDEX(Scrape!$M:$M,MATCH('HT 1-0'!KP187,Scrape!$B:$B,0)),"")</f>
        <v/>
      </c>
      <c r="LP187">
        <f>IF(LQ187="1-0",INDEX(Scrape!$N:$N,MATCH('HT 1-0'!KP187,Scrape!$B:$B,0)),"")</f>
        <v/>
      </c>
      <c r="LQ187">
        <f>INDEX(Scrape!$O:$O,MATCH('HT 1-0'!KP187,Scrape!$B:$B,0))</f>
        <v/>
      </c>
      <c r="LR187">
        <f>(1/LJ187)+(1/LI187)+(1/LH187)</f>
        <v/>
      </c>
      <c r="LS187">
        <f>(1/LG187)+(1/LF187)+(1/LE187)</f>
        <v/>
      </c>
      <c r="LT187" s="8">
        <f>IF(INDEX(#REF!,MATCH(KQ187,#REF!,0))=INDEX(#REF!,MATCH(KQ187,#REF!,0)),INDEX(#REF!,MATCH(KQ187,#REF!,0)),"ERROR")</f>
        <v/>
      </c>
      <c r="LU187" s="4">
        <f>IF(KR187="G",2,IF(KR187="R",0.5,IF(KR187="A",1)))</f>
        <v/>
      </c>
      <c r="LV187" s="4">
        <f>IF(KS187="G",0.5,IF(KS187="R",2,IF(KS187="A",1)))</f>
        <v/>
      </c>
      <c r="LW187" s="4">
        <f>IF(KT187="G",2,IF(KT187="R",0.5,IF(KT187="A",1)))</f>
        <v/>
      </c>
      <c r="LX187" s="4">
        <f>IF(KU187="G",0.5,IF(KU187="R",2,IF(KU187="A",1)))</f>
        <v/>
      </c>
      <c r="LY187" s="7">
        <f>(LK187*(LU187+LX187)+(LL187*(LU187+LX187)))</f>
        <v/>
      </c>
      <c r="LZ187" s="7">
        <f>(LN187*(LV187+LW187)+(LO187*(LV187+LW187)))</f>
        <v/>
      </c>
      <c r="MA187" s="11">
        <f>LY187-LZ187</f>
        <v/>
      </c>
      <c r="MB187" s="5">
        <f>MA187+2</f>
        <v/>
      </c>
      <c r="MC187" s="6">
        <f>MA187-2</f>
        <v/>
      </c>
      <c r="MD187" s="4">
        <f>LE187</f>
        <v/>
      </c>
      <c r="ME187" s="9">
        <f>IF(MD187=0,1000,MD187+0.75)</f>
        <v/>
      </c>
      <c r="MF187" s="10">
        <f>IF(MD187=0,0,MD187-0.75)</f>
        <v/>
      </c>
      <c r="MG187" s="4">
        <f>((LM187*(LU187+LX187))-((LP187*(LV187+LW187))))</f>
        <v/>
      </c>
      <c r="MH187" s="9">
        <f>MG187*1.2</f>
        <v/>
      </c>
      <c r="MI187" s="10">
        <f>MG187*0.8</f>
        <v/>
      </c>
      <c r="MJ187">
        <f>IFERROR(NX187,"")</f>
        <v/>
      </c>
      <c r="MK187">
        <f>IFERROR(NY187,"")</f>
        <v/>
      </c>
      <c r="ML187">
        <f>IFERROR(NZ187,"")</f>
        <v/>
      </c>
      <c r="MM187">
        <f>IFERROR(OA187,"")</f>
        <v/>
      </c>
      <c r="MN187">
        <f>IFERROR(OB187,"")</f>
        <v/>
      </c>
      <c r="MO187">
        <f>IFERROR(OC187,"")</f>
        <v/>
      </c>
      <c r="MP187" s="1">
        <f>COUNTIFS(#REF!,LT187,#REF!,1,#REF!,"&gt;="&amp;MC187,#REF!,"&lt;="&amp;MB187,#REF!,"&lt;="&amp;ME187,#REF!,"&gt;="&amp;MF187,#REF!,"="&amp;KV187,#REF!,"="&amp;KX187)</f>
        <v/>
      </c>
      <c r="MQ187" s="1">
        <f>COUNTIFS(#REF!,LT187,#REF!,0,#REF!,"&gt;="&amp;MC187,#REF!,"&lt;="&amp;MB187,#REF!,"&lt;="&amp;ME187,#REF!,"&gt;="&amp;MF187,#REF!,"="&amp;KV187,#REF!,"="&amp;KX187)</f>
        <v/>
      </c>
      <c r="MR187" s="1">
        <f>COUNTIFS(#REF!,LT187,#REF!,1,#REF!,"&gt;="&amp;MC187,#REF!,"&lt;="&amp;MB187,#REF!,"&lt;="&amp;ME187,#REF!,"&gt;="&amp;MF187,#REF!,"="&amp;KW187,#REF!,"="&amp;KY187)</f>
        <v/>
      </c>
      <c r="MS187" s="1">
        <f>COUNTIFS(#REF!,LT187,#REF!,0,#REF!,"&gt;="&amp;MC187,#REF!,"&lt;="&amp;MB187,#REF!,"&lt;="&amp;ME187,#REF!,"&gt;="&amp;MF187,#REF!,"="&amp;KW187,#REF!,"="&amp;KY187)</f>
        <v/>
      </c>
      <c r="MT187" s="1">
        <f>COUNTIFS(#REF!,LT187,#REF!,1,#REF!,"&gt;="&amp;MI187,#REF!,"&lt;="&amp;MH187,#REF!,"&lt;="&amp;ME187,#REF!,"&gt;="&amp;MF187)</f>
        <v/>
      </c>
      <c r="MU187" s="1">
        <f>COUNTIFS(#REF!,LT187,#REF!,0,#REF!,"&gt;="&amp;MI187,#REF!,"&lt;="&amp;MH187,#REF!,"&lt;="&amp;ME187,#REF!,"&gt;="&amp;MF187)</f>
        <v/>
      </c>
      <c r="MV187" s="1">
        <f>COUNTIFS(#REF!,LT187,#REF!,1,#REF!,"&gt;="&amp;MI187,#REF!,"&lt;="&amp;MH187,#REF!,"="&amp;KZ187,#REF!,"="&amp;LA187,#REF!,"&lt;="&amp;ME187,#REF!,"&gt;="&amp;MF187)</f>
        <v/>
      </c>
      <c r="MW187" s="1">
        <f>COUNTIFS(#REF!,LT187,#REF!,0,#REF!,"&gt;="&amp;MI187,#REF!,"&lt;="&amp;MH187,#REF!,"="&amp;KZ187,#REF!,"="&amp;LA187,#REF!,"&lt;="&amp;ME187,#REF!,"&gt;="&amp;MF187)</f>
        <v/>
      </c>
      <c r="MX187" s="1">
        <f>COUNTIFS(#REF!,LT187,#REF!,1,#REF!,"&gt;="&amp;MC187,#REF!,"&lt;="&amp;MB187,#REF!,"&lt;="&amp;ME187,#REF!,"&gt;="&amp;MF187)</f>
        <v/>
      </c>
      <c r="MY187" s="1">
        <f>COUNTIFS(#REF!,LT187,#REF!,0,#REF!,"&gt;="&amp;MC187,#REF!,"&lt;="&amp;MB187,#REF!,"&lt;="&amp;ME187,#REF!,"&gt;="&amp;MF187)</f>
        <v/>
      </c>
      <c r="MZ187" s="1">
        <f>COUNTIFS(#REF!,LT187,#REF!,1,#REF!,"&lt;="&amp;ME187,#REF!,"&gt;="&amp;MF187,#REF!,"="&amp;KV187,#REF!,"="&amp;KX187)</f>
        <v/>
      </c>
      <c r="NA187" s="1">
        <f>COUNTIFS(#REF!,LT187,#REF!,0,#REF!,"&lt;="&amp;ME187,#REF!,"&gt;="&amp;MF187,#REF!,"="&amp;KV187,#REF!,"="&amp;KX187)</f>
        <v/>
      </c>
      <c r="NB187" s="1">
        <f>COUNTIFS(#REF!,LT187,#REF!,1,#REF!,"&lt;="&amp;ME187,#REF!,"&gt;="&amp;MF187,#REF!,"="&amp;KW187,#REF!,"="&amp;KY187)</f>
        <v/>
      </c>
      <c r="NC187" s="1">
        <f>COUNTIFS(#REF!,LT187,#REF!,0,#REF!,"&lt;="&amp;ME187,#REF!,"&gt;="&amp;MF187,#REF!,"="&amp;KW187,#REF!,"="&amp;KY187)</f>
        <v/>
      </c>
      <c r="ND187" s="1">
        <f>MP187+MR187+MT187+MV187+MX187+MZ187+NB187</f>
        <v/>
      </c>
      <c r="NE187" s="1">
        <f>MQ187+MS187+MU187+MW187+MY187+NA187+NC187</f>
        <v/>
      </c>
      <c r="NF187" s="1">
        <f>ND187+NE187</f>
        <v/>
      </c>
      <c r="NG187" s="33">
        <f>ND187/(ND187+NE187)</f>
        <v/>
      </c>
      <c r="NH187" s="3">
        <f>1/NG187</f>
        <v/>
      </c>
      <c r="NI187" s="1">
        <f>LH187</f>
        <v/>
      </c>
      <c r="NJ187" s="79">
        <f>((1-NG187)*(1/(NI187-1))*0.98-(NG187*1))</f>
        <v/>
      </c>
      <c r="NK187" s="34">
        <f>IF(LR187&lt;0.9,0,IF(AND(LR187&gt;1.1),0,1))</f>
        <v/>
      </c>
      <c r="NL187" s="34">
        <f>IF(LS187&lt;0.9,0,IF(AND(LS187&gt;1.1),0,1))</f>
        <v/>
      </c>
      <c r="NM187" s="32">
        <f>IF(NF187&gt;99,1,0)</f>
        <v/>
      </c>
      <c r="NN187" s="32">
        <f>IF(NJ187&gt;0.0799,1,0)</f>
        <v/>
      </c>
      <c r="NO187" s="32">
        <f>IF(NJ187&gt;NQ187,1,0)</f>
        <v/>
      </c>
      <c r="NP187" s="32">
        <f>NM187+NN187+NO187+NK187+NL187</f>
        <v/>
      </c>
      <c r="NQ187" s="79">
        <f>(((100*NG187)*(NI187-1)*0.98)-((1-NG187)*100))/100</f>
        <v/>
      </c>
      <c r="NR187" s="34">
        <f>IF(LR187&lt;0.9,0,IF(AND(LR187&gt;1.1),0,1))</f>
        <v/>
      </c>
      <c r="NS187" s="34">
        <f>IF(LS187&lt;0.9,0,IF(AND(LS187&gt;1.1),0,1))</f>
        <v/>
      </c>
      <c r="NT187" s="32">
        <f>IF(NF187&gt;99,1,0)</f>
        <v/>
      </c>
      <c r="NU187" s="32">
        <f>IF(NQ187&gt;0.0799,1,0)</f>
        <v/>
      </c>
      <c r="NV187" s="32">
        <f>IF(NQ187&gt;NJ187,1,0)</f>
        <v/>
      </c>
      <c r="NW187" s="32">
        <f>NT187+NU187+NV187+NR187+NS187</f>
        <v/>
      </c>
      <c r="NX187">
        <f>IF(NP187=5,"LayHome1-0",IF(AND(NW187=5),"BackHome1-0",""))</f>
        <v/>
      </c>
      <c r="NY187">
        <f>IF(NP187=5,KN187,IF(AND(NW187=5),KN187,""))</f>
        <v/>
      </c>
      <c r="NZ187">
        <f>IF(NP187=5,"Match Odds",IF(AND(NW187=5),"Match Odds",""))</f>
        <v/>
      </c>
      <c r="OA187">
        <f>IF(NP187=5,KP187,IF(AND(NW187=5),KP187,""))</f>
        <v/>
      </c>
      <c r="OB187">
        <f>IF(NP187=5,"MATCH_ODDS",IF(AND(NW187=5),"MATCH_ODDS",""))</f>
        <v/>
      </c>
      <c r="OC187">
        <f>IF(NP187=5,"LAY",IF(AND(NW187=5),"BACK",""))</f>
        <v/>
      </c>
    </row>
    <row r="188" ht="16.5" customHeight="1" thickBot="1" thickTop="1">
      <c r="A188" s="2" t="n"/>
      <c r="KN188" s="1">
        <f>IF(INDEX(#REF!,MATCH('HT 1-0'!D188,#REF!,0))=INDEX(#REF!,MATCH('HT 1-0'!D188,#REF!,0)),INDEX(#REF!,MATCH('HT 1-0'!D188,#REF!,0)),"ERROR")</f>
        <v/>
      </c>
      <c r="KO188" s="1">
        <f>IF(INDEX(#REF!,MATCH('HT 1-0'!E188,#REF!,0))=INDEX(#REF!,MATCH('HT 1-0'!E188,#REF!,0)),INDEX(#REF!,MATCH('HT 1-0'!E188,#REF!,0)),"ERROR")</f>
        <v/>
      </c>
      <c r="KP188" s="1">
        <f>KN188&amp;" v "&amp;KO188</f>
        <v/>
      </c>
      <c r="KQ188">
        <f>B188&amp;"_"&amp;C188</f>
        <v/>
      </c>
      <c r="KR188" s="1">
        <f>IF((HW188/KK188)&lt;0.335,"G",IF((HW188/KK188)&gt;0.67,"R","A"))</f>
        <v/>
      </c>
      <c r="KS188" s="1">
        <f>IF((HX188/KK188)&lt;0.335,"G",IF((HX188/KK188)&gt;0.67,"R","A"))</f>
        <v/>
      </c>
      <c r="KT188" s="1">
        <f>IF((IH188/KK188)&lt;0.335,"G",IF((IH188/KK188)&gt;0.67,"R","A"))</f>
        <v/>
      </c>
      <c r="KU188" s="1">
        <f>IF((II188/KK188)&lt;0.335,"G",IF((II188/KK188)&gt;0.67,"R","A"))</f>
        <v/>
      </c>
      <c r="KV188" s="1">
        <f>IF((HZ188/KK188)&lt;0.335,"G",IF((HZ188/KK188)&gt;0.67,"R","A"))</f>
        <v/>
      </c>
      <c r="KW188" s="1">
        <f>IF((HY188/KK188)&lt;0.335,"G",IF((HY188/KK188)&gt;0.67,"R","A"))</f>
        <v/>
      </c>
      <c r="KX188" s="1">
        <f>IF((IK188/KK188)&lt;0.335,"G",IF((IK188/KK188)&gt;0.67,"R","A"))</f>
        <v/>
      </c>
      <c r="KY188" s="1">
        <f>IF((IJ188/KK188)&lt;0.335,"G",IF((IJ188/KK188)&gt;0.67,"R","A"))</f>
        <v/>
      </c>
      <c r="KZ188" s="1">
        <f>IF((HQ188/KK188)&lt;0.335,"G",IF((HQ188/KK188)&gt;0.67,"R","A"))</f>
        <v/>
      </c>
      <c r="LA188" s="1">
        <f>IF((IB188/KK188)&lt;0.335,"G",IF((IB188/KK188)&gt;0.67,"R","A"))</f>
        <v/>
      </c>
      <c r="LB188">
        <f>IF(LQ188="1-0",INDEX(Scrape!#REF!,MATCH('HT 1-0'!KP188,Scrape!$B:$B,0)),"")</f>
        <v/>
      </c>
      <c r="LC188">
        <f>IF(LQ188="1-0",INDEX(Scrape!$A:$A,MATCH('HT 1-0'!KP188,Scrape!$B:$B,0)),"")</f>
        <v/>
      </c>
      <c r="LD188">
        <f>IF(LQ188="1-0",INDEX(Scrape!$B:$B,MATCH('HT 1-0'!KP188,Scrape!$B:$B,0)),"")</f>
        <v/>
      </c>
      <c r="LE188">
        <f>IF(LQ188="1-0",INDEX(Scrape!$C:$C,MATCH('HT 1-0'!KP188,Scrape!$B:$B,0)),"")</f>
        <v/>
      </c>
      <c r="LF188">
        <f>IF(LQ188="1-0",INDEX(Scrape!$D:$D,MATCH('HT 1-0'!KP188,Scrape!$B:$B,0)),"")</f>
        <v/>
      </c>
      <c r="LG188">
        <f>IF(LQ188="1-0",INDEX(Scrape!$E:$E,MATCH('HT 1-0'!KP188,Scrape!$B:$B,0)),"")</f>
        <v/>
      </c>
      <c r="LH188">
        <f>IF(LQ188="1-0",INDEX(Scrape!$F:$F,MATCH('HT 1-0'!KP188,Scrape!$B:$B,0)),"")</f>
        <v/>
      </c>
      <c r="LI188">
        <f>IF(LQ188="1-0",INDEX(Scrape!$G:$G,MATCH('HT 1-0'!KP188,Scrape!$B:$B,0)),"")</f>
        <v/>
      </c>
      <c r="LJ188">
        <f>IF(LQ188="1-0",INDEX(Scrape!$H:$H,MATCH('HT 1-0'!KP188,Scrape!$B:$B,0)),"")</f>
        <v/>
      </c>
      <c r="LK188">
        <f>IF(LQ188="1-0",INDEX(Scrape!$I:$I,MATCH('HT 1-0'!KP188,Scrape!$B:$B,0)),"")</f>
        <v/>
      </c>
      <c r="LL188">
        <f>IF(LQ188="1-0",INDEX(Scrape!$J:$J,MATCH('HT 1-0'!KP188,Scrape!$B:$B,0)),"")</f>
        <v/>
      </c>
      <c r="LM188">
        <f>IF(LQ188="1-0",INDEX(Scrape!$K:$K,MATCH('HT 1-0'!KP188,Scrape!$B:$B,0)),"")</f>
        <v/>
      </c>
      <c r="LN188">
        <f>IF(LQ188="1-0",INDEX(Scrape!$L:$L,MATCH('HT 1-0'!KP188,Scrape!$B:$B,0)),"")</f>
        <v/>
      </c>
      <c r="LO188">
        <f>IF(LQ188="1-0",INDEX(Scrape!$M:$M,MATCH('HT 1-0'!KP188,Scrape!$B:$B,0)),"")</f>
        <v/>
      </c>
      <c r="LP188">
        <f>IF(LQ188="1-0",INDEX(Scrape!$N:$N,MATCH('HT 1-0'!KP188,Scrape!$B:$B,0)),"")</f>
        <v/>
      </c>
      <c r="LQ188">
        <f>INDEX(Scrape!$O:$O,MATCH('HT 1-0'!KP188,Scrape!$B:$B,0))</f>
        <v/>
      </c>
      <c r="LR188">
        <f>(1/LJ188)+(1/LI188)+(1/LH188)</f>
        <v/>
      </c>
      <c r="LS188">
        <f>(1/LG188)+(1/LF188)+(1/LE188)</f>
        <v/>
      </c>
      <c r="LT188" s="8">
        <f>IF(INDEX(#REF!,MATCH(KQ188,#REF!,0))=INDEX(#REF!,MATCH(KQ188,#REF!,0)),INDEX(#REF!,MATCH(KQ188,#REF!,0)),"ERROR")</f>
        <v/>
      </c>
      <c r="LU188" s="4">
        <f>IF(KR188="G",2,IF(KR188="R",0.5,IF(KR188="A",1)))</f>
        <v/>
      </c>
      <c r="LV188" s="4">
        <f>IF(KS188="G",0.5,IF(KS188="R",2,IF(KS188="A",1)))</f>
        <v/>
      </c>
      <c r="LW188" s="4">
        <f>IF(KT188="G",2,IF(KT188="R",0.5,IF(KT188="A",1)))</f>
        <v/>
      </c>
      <c r="LX188" s="4">
        <f>IF(KU188="G",0.5,IF(KU188="R",2,IF(KU188="A",1)))</f>
        <v/>
      </c>
      <c r="LY188" s="7">
        <f>(LK188*(LU188+LX188)+(LL188*(LU188+LX188)))</f>
        <v/>
      </c>
      <c r="LZ188" s="7">
        <f>(LN188*(LV188+LW188)+(LO188*(LV188+LW188)))</f>
        <v/>
      </c>
      <c r="MA188" s="11">
        <f>LY188-LZ188</f>
        <v/>
      </c>
      <c r="MB188" s="5">
        <f>MA188+2</f>
        <v/>
      </c>
      <c r="MC188" s="6">
        <f>MA188-2</f>
        <v/>
      </c>
      <c r="MD188" s="4">
        <f>LE188</f>
        <v/>
      </c>
      <c r="ME188" s="9">
        <f>IF(MD188=0,1000,MD188+0.75)</f>
        <v/>
      </c>
      <c r="MF188" s="10">
        <f>IF(MD188=0,0,MD188-0.75)</f>
        <v/>
      </c>
      <c r="MG188" s="4">
        <f>((LM188*(LU188+LX188))-((LP188*(LV188+LW188))))</f>
        <v/>
      </c>
      <c r="MH188" s="9">
        <f>MG188*1.2</f>
        <v/>
      </c>
      <c r="MI188" s="10">
        <f>MG188*0.8</f>
        <v/>
      </c>
      <c r="MJ188">
        <f>IFERROR(NX188,"")</f>
        <v/>
      </c>
      <c r="MK188">
        <f>IFERROR(NY188,"")</f>
        <v/>
      </c>
      <c r="ML188">
        <f>IFERROR(NZ188,"")</f>
        <v/>
      </c>
      <c r="MM188">
        <f>IFERROR(OA188,"")</f>
        <v/>
      </c>
      <c r="MN188">
        <f>IFERROR(OB188,"")</f>
        <v/>
      </c>
      <c r="MO188">
        <f>IFERROR(OC188,"")</f>
        <v/>
      </c>
      <c r="MP188" s="1">
        <f>COUNTIFS(#REF!,LT188,#REF!,1,#REF!,"&gt;="&amp;MC188,#REF!,"&lt;="&amp;MB188,#REF!,"&lt;="&amp;ME188,#REF!,"&gt;="&amp;MF188,#REF!,"="&amp;KV188,#REF!,"="&amp;KX188)</f>
        <v/>
      </c>
      <c r="MQ188" s="1">
        <f>COUNTIFS(#REF!,LT188,#REF!,0,#REF!,"&gt;="&amp;MC188,#REF!,"&lt;="&amp;MB188,#REF!,"&lt;="&amp;ME188,#REF!,"&gt;="&amp;MF188,#REF!,"="&amp;KV188,#REF!,"="&amp;KX188)</f>
        <v/>
      </c>
      <c r="MR188" s="1">
        <f>COUNTIFS(#REF!,LT188,#REF!,1,#REF!,"&gt;="&amp;MC188,#REF!,"&lt;="&amp;MB188,#REF!,"&lt;="&amp;ME188,#REF!,"&gt;="&amp;MF188,#REF!,"="&amp;KW188,#REF!,"="&amp;KY188)</f>
        <v/>
      </c>
      <c r="MS188" s="1">
        <f>COUNTIFS(#REF!,LT188,#REF!,0,#REF!,"&gt;="&amp;MC188,#REF!,"&lt;="&amp;MB188,#REF!,"&lt;="&amp;ME188,#REF!,"&gt;="&amp;MF188,#REF!,"="&amp;KW188,#REF!,"="&amp;KY188)</f>
        <v/>
      </c>
      <c r="MT188" s="1">
        <f>COUNTIFS(#REF!,LT188,#REF!,1,#REF!,"&gt;="&amp;MI188,#REF!,"&lt;="&amp;MH188,#REF!,"&lt;="&amp;ME188,#REF!,"&gt;="&amp;MF188)</f>
        <v/>
      </c>
      <c r="MU188" s="1">
        <f>COUNTIFS(#REF!,LT188,#REF!,0,#REF!,"&gt;="&amp;MI188,#REF!,"&lt;="&amp;MH188,#REF!,"&lt;="&amp;ME188,#REF!,"&gt;="&amp;MF188)</f>
        <v/>
      </c>
      <c r="MV188" s="1">
        <f>COUNTIFS(#REF!,LT188,#REF!,1,#REF!,"&gt;="&amp;MI188,#REF!,"&lt;="&amp;MH188,#REF!,"="&amp;KZ188,#REF!,"="&amp;LA188,#REF!,"&lt;="&amp;ME188,#REF!,"&gt;="&amp;MF188)</f>
        <v/>
      </c>
      <c r="MW188" s="1">
        <f>COUNTIFS(#REF!,LT188,#REF!,0,#REF!,"&gt;="&amp;MI188,#REF!,"&lt;="&amp;MH188,#REF!,"="&amp;KZ188,#REF!,"="&amp;LA188,#REF!,"&lt;="&amp;ME188,#REF!,"&gt;="&amp;MF188)</f>
        <v/>
      </c>
      <c r="MX188" s="1">
        <f>COUNTIFS(#REF!,LT188,#REF!,1,#REF!,"&gt;="&amp;MC188,#REF!,"&lt;="&amp;MB188,#REF!,"&lt;="&amp;ME188,#REF!,"&gt;="&amp;MF188)</f>
        <v/>
      </c>
      <c r="MY188" s="1">
        <f>COUNTIFS(#REF!,LT188,#REF!,0,#REF!,"&gt;="&amp;MC188,#REF!,"&lt;="&amp;MB188,#REF!,"&lt;="&amp;ME188,#REF!,"&gt;="&amp;MF188)</f>
        <v/>
      </c>
      <c r="MZ188" s="1">
        <f>COUNTIFS(#REF!,LT188,#REF!,1,#REF!,"&lt;="&amp;ME188,#REF!,"&gt;="&amp;MF188,#REF!,"="&amp;KV188,#REF!,"="&amp;KX188)</f>
        <v/>
      </c>
      <c r="NA188" s="1">
        <f>COUNTIFS(#REF!,LT188,#REF!,0,#REF!,"&lt;="&amp;ME188,#REF!,"&gt;="&amp;MF188,#REF!,"="&amp;KV188,#REF!,"="&amp;KX188)</f>
        <v/>
      </c>
      <c r="NB188" s="1">
        <f>COUNTIFS(#REF!,LT188,#REF!,1,#REF!,"&lt;="&amp;ME188,#REF!,"&gt;="&amp;MF188,#REF!,"="&amp;KW188,#REF!,"="&amp;KY188)</f>
        <v/>
      </c>
      <c r="NC188" s="1">
        <f>COUNTIFS(#REF!,LT188,#REF!,0,#REF!,"&lt;="&amp;ME188,#REF!,"&gt;="&amp;MF188,#REF!,"="&amp;KW188,#REF!,"="&amp;KY188)</f>
        <v/>
      </c>
      <c r="ND188" s="1">
        <f>MP188+MR188+MT188+MV188+MX188+MZ188+NB188</f>
        <v/>
      </c>
      <c r="NE188" s="1">
        <f>MQ188+MS188+MU188+MW188+MY188+NA188+NC188</f>
        <v/>
      </c>
      <c r="NF188" s="1">
        <f>ND188+NE188</f>
        <v/>
      </c>
      <c r="NG188" s="33">
        <f>ND188/(ND188+NE188)</f>
        <v/>
      </c>
      <c r="NH188" s="3">
        <f>1/NG188</f>
        <v/>
      </c>
      <c r="NI188" s="1">
        <f>LH188</f>
        <v/>
      </c>
      <c r="NJ188" s="79">
        <f>((1-NG188)*(1/(NI188-1))*0.98-(NG188*1))</f>
        <v/>
      </c>
      <c r="NK188" s="34">
        <f>IF(LR188&lt;0.9,0,IF(AND(LR188&gt;1.1),0,1))</f>
        <v/>
      </c>
      <c r="NL188" s="34">
        <f>IF(LS188&lt;0.9,0,IF(AND(LS188&gt;1.1),0,1))</f>
        <v/>
      </c>
      <c r="NM188" s="32">
        <f>IF(NF188&gt;99,1,0)</f>
        <v/>
      </c>
      <c r="NN188" s="32">
        <f>IF(NJ188&gt;0.0799,1,0)</f>
        <v/>
      </c>
      <c r="NO188" s="32">
        <f>IF(NJ188&gt;NQ188,1,0)</f>
        <v/>
      </c>
      <c r="NP188" s="32">
        <f>NM188+NN188+NO188+NK188+NL188</f>
        <v/>
      </c>
      <c r="NQ188" s="79">
        <f>(((100*NG188)*(NI188-1)*0.98)-((1-NG188)*100))/100</f>
        <v/>
      </c>
      <c r="NR188" s="34">
        <f>IF(LR188&lt;0.9,0,IF(AND(LR188&gt;1.1),0,1))</f>
        <v/>
      </c>
      <c r="NS188" s="34">
        <f>IF(LS188&lt;0.9,0,IF(AND(LS188&gt;1.1),0,1))</f>
        <v/>
      </c>
      <c r="NT188" s="32">
        <f>IF(NF188&gt;99,1,0)</f>
        <v/>
      </c>
      <c r="NU188" s="32">
        <f>IF(NQ188&gt;0.0799,1,0)</f>
        <v/>
      </c>
      <c r="NV188" s="32">
        <f>IF(NQ188&gt;NJ188,1,0)</f>
        <v/>
      </c>
      <c r="NW188" s="32">
        <f>NT188+NU188+NV188+NR188+NS188</f>
        <v/>
      </c>
      <c r="NX188">
        <f>IF(NP188=5,"LayHome1-0",IF(AND(NW188=5),"BackHome1-0",""))</f>
        <v/>
      </c>
      <c r="NY188">
        <f>IF(NP188=5,KN188,IF(AND(NW188=5),KN188,""))</f>
        <v/>
      </c>
      <c r="NZ188">
        <f>IF(NP188=5,"Match Odds",IF(AND(NW188=5),"Match Odds",""))</f>
        <v/>
      </c>
      <c r="OA188">
        <f>IF(NP188=5,KP188,IF(AND(NW188=5),KP188,""))</f>
        <v/>
      </c>
      <c r="OB188">
        <f>IF(NP188=5,"MATCH_ODDS",IF(AND(NW188=5),"MATCH_ODDS",""))</f>
        <v/>
      </c>
      <c r="OC188">
        <f>IF(NP188=5,"LAY",IF(AND(NW188=5),"BACK",""))</f>
        <v/>
      </c>
    </row>
    <row r="189" ht="16.5" customHeight="1" thickBot="1" thickTop="1">
      <c r="A189" s="2" t="n"/>
      <c r="KN189" s="1">
        <f>IF(INDEX(#REF!,MATCH('HT 1-0'!D189,#REF!,0))=INDEX(#REF!,MATCH('HT 1-0'!D189,#REF!,0)),INDEX(#REF!,MATCH('HT 1-0'!D189,#REF!,0)),"ERROR")</f>
        <v/>
      </c>
      <c r="KO189" s="1">
        <f>IF(INDEX(#REF!,MATCH('HT 1-0'!E189,#REF!,0))=INDEX(#REF!,MATCH('HT 1-0'!E189,#REF!,0)),INDEX(#REF!,MATCH('HT 1-0'!E189,#REF!,0)),"ERROR")</f>
        <v/>
      </c>
      <c r="KP189" s="1">
        <f>KN189&amp;" v "&amp;KO189</f>
        <v/>
      </c>
      <c r="KQ189">
        <f>B189&amp;"_"&amp;C189</f>
        <v/>
      </c>
      <c r="KR189" s="1">
        <f>IF((HW189/KK189)&lt;0.335,"G",IF((HW189/KK189)&gt;0.67,"R","A"))</f>
        <v/>
      </c>
      <c r="KS189" s="1">
        <f>IF((HX189/KK189)&lt;0.335,"G",IF((HX189/KK189)&gt;0.67,"R","A"))</f>
        <v/>
      </c>
      <c r="KT189" s="1">
        <f>IF((IH189/KK189)&lt;0.335,"G",IF((IH189/KK189)&gt;0.67,"R","A"))</f>
        <v/>
      </c>
      <c r="KU189" s="1">
        <f>IF((II189/KK189)&lt;0.335,"G",IF((II189/KK189)&gt;0.67,"R","A"))</f>
        <v/>
      </c>
      <c r="KV189" s="1">
        <f>IF((HZ189/KK189)&lt;0.335,"G",IF((HZ189/KK189)&gt;0.67,"R","A"))</f>
        <v/>
      </c>
      <c r="KW189" s="1">
        <f>IF((HY189/KK189)&lt;0.335,"G",IF((HY189/KK189)&gt;0.67,"R","A"))</f>
        <v/>
      </c>
      <c r="KX189" s="1">
        <f>IF((IK189/KK189)&lt;0.335,"G",IF((IK189/KK189)&gt;0.67,"R","A"))</f>
        <v/>
      </c>
      <c r="KY189" s="1">
        <f>IF((IJ189/KK189)&lt;0.335,"G",IF((IJ189/KK189)&gt;0.67,"R","A"))</f>
        <v/>
      </c>
      <c r="KZ189" s="1">
        <f>IF((HQ189/KK189)&lt;0.335,"G",IF((HQ189/KK189)&gt;0.67,"R","A"))</f>
        <v/>
      </c>
      <c r="LA189" s="1">
        <f>IF((IB189/KK189)&lt;0.335,"G",IF((IB189/KK189)&gt;0.67,"R","A"))</f>
        <v/>
      </c>
      <c r="LB189">
        <f>IF(LQ189="1-0",INDEX(Scrape!#REF!,MATCH('HT 1-0'!KP189,Scrape!$B:$B,0)),"")</f>
        <v/>
      </c>
      <c r="LC189">
        <f>IF(LQ189="1-0",INDEX(Scrape!$A:$A,MATCH('HT 1-0'!KP189,Scrape!$B:$B,0)),"")</f>
        <v/>
      </c>
      <c r="LD189">
        <f>IF(LQ189="1-0",INDEX(Scrape!$B:$B,MATCH('HT 1-0'!KP189,Scrape!$B:$B,0)),"")</f>
        <v/>
      </c>
      <c r="LE189">
        <f>IF(LQ189="1-0",INDEX(Scrape!$C:$C,MATCH('HT 1-0'!KP189,Scrape!$B:$B,0)),"")</f>
        <v/>
      </c>
      <c r="LF189">
        <f>IF(LQ189="1-0",INDEX(Scrape!$D:$D,MATCH('HT 1-0'!KP189,Scrape!$B:$B,0)),"")</f>
        <v/>
      </c>
      <c r="LG189">
        <f>IF(LQ189="1-0",INDEX(Scrape!$E:$E,MATCH('HT 1-0'!KP189,Scrape!$B:$B,0)),"")</f>
        <v/>
      </c>
      <c r="LH189">
        <f>IF(LQ189="1-0",INDEX(Scrape!$F:$F,MATCH('HT 1-0'!KP189,Scrape!$B:$B,0)),"")</f>
        <v/>
      </c>
      <c r="LI189">
        <f>IF(LQ189="1-0",INDEX(Scrape!$G:$G,MATCH('HT 1-0'!KP189,Scrape!$B:$B,0)),"")</f>
        <v/>
      </c>
      <c r="LJ189">
        <f>IF(LQ189="1-0",INDEX(Scrape!$H:$H,MATCH('HT 1-0'!KP189,Scrape!$B:$B,0)),"")</f>
        <v/>
      </c>
      <c r="LK189">
        <f>IF(LQ189="1-0",INDEX(Scrape!$I:$I,MATCH('HT 1-0'!KP189,Scrape!$B:$B,0)),"")</f>
        <v/>
      </c>
      <c r="LL189">
        <f>IF(LQ189="1-0",INDEX(Scrape!$J:$J,MATCH('HT 1-0'!KP189,Scrape!$B:$B,0)),"")</f>
        <v/>
      </c>
      <c r="LM189">
        <f>IF(LQ189="1-0",INDEX(Scrape!$K:$K,MATCH('HT 1-0'!KP189,Scrape!$B:$B,0)),"")</f>
        <v/>
      </c>
      <c r="LN189">
        <f>IF(LQ189="1-0",INDEX(Scrape!$L:$L,MATCH('HT 1-0'!KP189,Scrape!$B:$B,0)),"")</f>
        <v/>
      </c>
      <c r="LO189">
        <f>IF(LQ189="1-0",INDEX(Scrape!$M:$M,MATCH('HT 1-0'!KP189,Scrape!$B:$B,0)),"")</f>
        <v/>
      </c>
      <c r="LP189">
        <f>IF(LQ189="1-0",INDEX(Scrape!$N:$N,MATCH('HT 1-0'!KP189,Scrape!$B:$B,0)),"")</f>
        <v/>
      </c>
      <c r="LQ189">
        <f>INDEX(Scrape!$O:$O,MATCH('HT 1-0'!KP189,Scrape!$B:$B,0))</f>
        <v/>
      </c>
      <c r="LR189">
        <f>(1/LJ189)+(1/LI189)+(1/LH189)</f>
        <v/>
      </c>
      <c r="LS189">
        <f>(1/LG189)+(1/LF189)+(1/LE189)</f>
        <v/>
      </c>
      <c r="LT189" s="8">
        <f>IF(INDEX(#REF!,MATCH(KQ189,#REF!,0))=INDEX(#REF!,MATCH(KQ189,#REF!,0)),INDEX(#REF!,MATCH(KQ189,#REF!,0)),"ERROR")</f>
        <v/>
      </c>
      <c r="LU189" s="4">
        <f>IF(KR189="G",2,IF(KR189="R",0.5,IF(KR189="A",1)))</f>
        <v/>
      </c>
      <c r="LV189" s="4">
        <f>IF(KS189="G",0.5,IF(KS189="R",2,IF(KS189="A",1)))</f>
        <v/>
      </c>
      <c r="LW189" s="4">
        <f>IF(KT189="G",2,IF(KT189="R",0.5,IF(KT189="A",1)))</f>
        <v/>
      </c>
      <c r="LX189" s="4">
        <f>IF(KU189="G",0.5,IF(KU189="R",2,IF(KU189="A",1)))</f>
        <v/>
      </c>
      <c r="LY189" s="7">
        <f>(LK189*(LU189+LX189)+(LL189*(LU189+LX189)))</f>
        <v/>
      </c>
      <c r="LZ189" s="7">
        <f>(LN189*(LV189+LW189)+(LO189*(LV189+LW189)))</f>
        <v/>
      </c>
      <c r="MA189" s="11">
        <f>LY189-LZ189</f>
        <v/>
      </c>
      <c r="MB189" s="5">
        <f>MA189+2</f>
        <v/>
      </c>
      <c r="MC189" s="6">
        <f>MA189-2</f>
        <v/>
      </c>
      <c r="MD189" s="4">
        <f>LE189</f>
        <v/>
      </c>
      <c r="ME189" s="9">
        <f>IF(MD189=0,1000,MD189+0.75)</f>
        <v/>
      </c>
      <c r="MF189" s="10">
        <f>IF(MD189=0,0,MD189-0.75)</f>
        <v/>
      </c>
      <c r="MG189" s="4">
        <f>((LM189*(LU189+LX189))-((LP189*(LV189+LW189))))</f>
        <v/>
      </c>
      <c r="MH189" s="9">
        <f>MG189*1.2</f>
        <v/>
      </c>
      <c r="MI189" s="10">
        <f>MG189*0.8</f>
        <v/>
      </c>
      <c r="MJ189">
        <f>IFERROR(NX189,"")</f>
        <v/>
      </c>
      <c r="MK189">
        <f>IFERROR(NY189,"")</f>
        <v/>
      </c>
      <c r="ML189">
        <f>IFERROR(NZ189,"")</f>
        <v/>
      </c>
      <c r="MM189">
        <f>IFERROR(OA189,"")</f>
        <v/>
      </c>
      <c r="MN189">
        <f>IFERROR(OB189,"")</f>
        <v/>
      </c>
      <c r="MO189">
        <f>IFERROR(OC189,"")</f>
        <v/>
      </c>
      <c r="MP189" s="1">
        <f>COUNTIFS(#REF!,LT189,#REF!,1,#REF!,"&gt;="&amp;MC189,#REF!,"&lt;="&amp;MB189,#REF!,"&lt;="&amp;ME189,#REF!,"&gt;="&amp;MF189,#REF!,"="&amp;KV189,#REF!,"="&amp;KX189)</f>
        <v/>
      </c>
      <c r="MQ189" s="1">
        <f>COUNTIFS(#REF!,LT189,#REF!,0,#REF!,"&gt;="&amp;MC189,#REF!,"&lt;="&amp;MB189,#REF!,"&lt;="&amp;ME189,#REF!,"&gt;="&amp;MF189,#REF!,"="&amp;KV189,#REF!,"="&amp;KX189)</f>
        <v/>
      </c>
      <c r="MR189" s="1">
        <f>COUNTIFS(#REF!,LT189,#REF!,1,#REF!,"&gt;="&amp;MC189,#REF!,"&lt;="&amp;MB189,#REF!,"&lt;="&amp;ME189,#REF!,"&gt;="&amp;MF189,#REF!,"="&amp;KW189,#REF!,"="&amp;KY189)</f>
        <v/>
      </c>
      <c r="MS189" s="1">
        <f>COUNTIFS(#REF!,LT189,#REF!,0,#REF!,"&gt;="&amp;MC189,#REF!,"&lt;="&amp;MB189,#REF!,"&lt;="&amp;ME189,#REF!,"&gt;="&amp;MF189,#REF!,"="&amp;KW189,#REF!,"="&amp;KY189)</f>
        <v/>
      </c>
      <c r="MT189" s="1">
        <f>COUNTIFS(#REF!,LT189,#REF!,1,#REF!,"&gt;="&amp;MI189,#REF!,"&lt;="&amp;MH189,#REF!,"&lt;="&amp;ME189,#REF!,"&gt;="&amp;MF189)</f>
        <v/>
      </c>
      <c r="MU189" s="1">
        <f>COUNTIFS(#REF!,LT189,#REF!,0,#REF!,"&gt;="&amp;MI189,#REF!,"&lt;="&amp;MH189,#REF!,"&lt;="&amp;ME189,#REF!,"&gt;="&amp;MF189)</f>
        <v/>
      </c>
      <c r="MV189" s="1">
        <f>COUNTIFS(#REF!,LT189,#REF!,1,#REF!,"&gt;="&amp;MI189,#REF!,"&lt;="&amp;MH189,#REF!,"="&amp;KZ189,#REF!,"="&amp;LA189,#REF!,"&lt;="&amp;ME189,#REF!,"&gt;="&amp;MF189)</f>
        <v/>
      </c>
      <c r="MW189" s="1">
        <f>COUNTIFS(#REF!,LT189,#REF!,0,#REF!,"&gt;="&amp;MI189,#REF!,"&lt;="&amp;MH189,#REF!,"="&amp;KZ189,#REF!,"="&amp;LA189,#REF!,"&lt;="&amp;ME189,#REF!,"&gt;="&amp;MF189)</f>
        <v/>
      </c>
      <c r="MX189" s="1">
        <f>COUNTIFS(#REF!,LT189,#REF!,1,#REF!,"&gt;="&amp;MC189,#REF!,"&lt;="&amp;MB189,#REF!,"&lt;="&amp;ME189,#REF!,"&gt;="&amp;MF189)</f>
        <v/>
      </c>
      <c r="MY189" s="1">
        <f>COUNTIFS(#REF!,LT189,#REF!,0,#REF!,"&gt;="&amp;MC189,#REF!,"&lt;="&amp;MB189,#REF!,"&lt;="&amp;ME189,#REF!,"&gt;="&amp;MF189)</f>
        <v/>
      </c>
      <c r="MZ189" s="1">
        <f>COUNTIFS(#REF!,LT189,#REF!,1,#REF!,"&lt;="&amp;ME189,#REF!,"&gt;="&amp;MF189,#REF!,"="&amp;KV189,#REF!,"="&amp;KX189)</f>
        <v/>
      </c>
      <c r="NA189" s="1">
        <f>COUNTIFS(#REF!,LT189,#REF!,0,#REF!,"&lt;="&amp;ME189,#REF!,"&gt;="&amp;MF189,#REF!,"="&amp;KV189,#REF!,"="&amp;KX189)</f>
        <v/>
      </c>
      <c r="NB189" s="1">
        <f>COUNTIFS(#REF!,LT189,#REF!,1,#REF!,"&lt;="&amp;ME189,#REF!,"&gt;="&amp;MF189,#REF!,"="&amp;KW189,#REF!,"="&amp;KY189)</f>
        <v/>
      </c>
      <c r="NC189" s="1">
        <f>COUNTIFS(#REF!,LT189,#REF!,0,#REF!,"&lt;="&amp;ME189,#REF!,"&gt;="&amp;MF189,#REF!,"="&amp;KW189,#REF!,"="&amp;KY189)</f>
        <v/>
      </c>
      <c r="ND189" s="1">
        <f>MP189+MR189+MT189+MV189+MX189+MZ189+NB189</f>
        <v/>
      </c>
      <c r="NE189" s="1">
        <f>MQ189+MS189+MU189+MW189+MY189+NA189+NC189</f>
        <v/>
      </c>
      <c r="NF189" s="1">
        <f>ND189+NE189</f>
        <v/>
      </c>
      <c r="NG189" s="33">
        <f>ND189/(ND189+NE189)</f>
        <v/>
      </c>
      <c r="NH189" s="3">
        <f>1/NG189</f>
        <v/>
      </c>
      <c r="NI189" s="1">
        <f>LH189</f>
        <v/>
      </c>
      <c r="NJ189" s="79">
        <f>((1-NG189)*(1/(NI189-1))*0.98-(NG189*1))</f>
        <v/>
      </c>
      <c r="NK189" s="34">
        <f>IF(LR189&lt;0.9,0,IF(AND(LR189&gt;1.1),0,1))</f>
        <v/>
      </c>
      <c r="NL189" s="34">
        <f>IF(LS189&lt;0.9,0,IF(AND(LS189&gt;1.1),0,1))</f>
        <v/>
      </c>
      <c r="NM189" s="32">
        <f>IF(NF189&gt;99,1,0)</f>
        <v/>
      </c>
      <c r="NN189" s="32">
        <f>IF(NJ189&gt;0.0799,1,0)</f>
        <v/>
      </c>
      <c r="NO189" s="32">
        <f>IF(NJ189&gt;NQ189,1,0)</f>
        <v/>
      </c>
      <c r="NP189" s="32">
        <f>NM189+NN189+NO189+NK189+NL189</f>
        <v/>
      </c>
      <c r="NQ189" s="79">
        <f>(((100*NG189)*(NI189-1)*0.98)-((1-NG189)*100))/100</f>
        <v/>
      </c>
      <c r="NR189" s="34">
        <f>IF(LR189&lt;0.9,0,IF(AND(LR189&gt;1.1),0,1))</f>
        <v/>
      </c>
      <c r="NS189" s="34">
        <f>IF(LS189&lt;0.9,0,IF(AND(LS189&gt;1.1),0,1))</f>
        <v/>
      </c>
      <c r="NT189" s="32">
        <f>IF(NF189&gt;99,1,0)</f>
        <v/>
      </c>
      <c r="NU189" s="32">
        <f>IF(NQ189&gt;0.0799,1,0)</f>
        <v/>
      </c>
      <c r="NV189" s="32">
        <f>IF(NQ189&gt;NJ189,1,0)</f>
        <v/>
      </c>
      <c r="NW189" s="32">
        <f>NT189+NU189+NV189+NR189+NS189</f>
        <v/>
      </c>
      <c r="NX189">
        <f>IF(NP189=5,"LayHome1-0",IF(AND(NW189=5),"BackHome1-0",""))</f>
        <v/>
      </c>
      <c r="NY189">
        <f>IF(NP189=5,KN189,IF(AND(NW189=5),KN189,""))</f>
        <v/>
      </c>
      <c r="NZ189">
        <f>IF(NP189=5,"Match Odds",IF(AND(NW189=5),"Match Odds",""))</f>
        <v/>
      </c>
      <c r="OA189">
        <f>IF(NP189=5,KP189,IF(AND(NW189=5),KP189,""))</f>
        <v/>
      </c>
      <c r="OB189">
        <f>IF(NP189=5,"MATCH_ODDS",IF(AND(NW189=5),"MATCH_ODDS",""))</f>
        <v/>
      </c>
      <c r="OC189">
        <f>IF(NP189=5,"LAY",IF(AND(NW189=5),"BACK",""))</f>
        <v/>
      </c>
    </row>
    <row r="190" ht="16.5" customHeight="1" thickBot="1" thickTop="1">
      <c r="A190" s="2" t="n"/>
      <c r="KN190" s="1">
        <f>IF(INDEX(#REF!,MATCH('HT 1-0'!D190,#REF!,0))=INDEX(#REF!,MATCH('HT 1-0'!D190,#REF!,0)),INDEX(#REF!,MATCH('HT 1-0'!D190,#REF!,0)),"ERROR")</f>
        <v/>
      </c>
      <c r="KO190" s="1">
        <f>IF(INDEX(#REF!,MATCH('HT 1-0'!E190,#REF!,0))=INDEX(#REF!,MATCH('HT 1-0'!E190,#REF!,0)),INDEX(#REF!,MATCH('HT 1-0'!E190,#REF!,0)),"ERROR")</f>
        <v/>
      </c>
      <c r="KP190" s="1">
        <f>KN190&amp;" v "&amp;KO190</f>
        <v/>
      </c>
      <c r="KQ190">
        <f>B190&amp;"_"&amp;C190</f>
        <v/>
      </c>
      <c r="KR190" s="1">
        <f>IF((HW190/KK190)&lt;0.335,"G",IF((HW190/KK190)&gt;0.67,"R","A"))</f>
        <v/>
      </c>
      <c r="KS190" s="1">
        <f>IF((HX190/KK190)&lt;0.335,"G",IF((HX190/KK190)&gt;0.67,"R","A"))</f>
        <v/>
      </c>
      <c r="KT190" s="1">
        <f>IF((IH190/KK190)&lt;0.335,"G",IF((IH190/KK190)&gt;0.67,"R","A"))</f>
        <v/>
      </c>
      <c r="KU190" s="1">
        <f>IF((II190/KK190)&lt;0.335,"G",IF((II190/KK190)&gt;0.67,"R","A"))</f>
        <v/>
      </c>
      <c r="KV190" s="1">
        <f>IF((HZ190/KK190)&lt;0.335,"G",IF((HZ190/KK190)&gt;0.67,"R","A"))</f>
        <v/>
      </c>
      <c r="KW190" s="1">
        <f>IF((HY190/KK190)&lt;0.335,"G",IF((HY190/KK190)&gt;0.67,"R","A"))</f>
        <v/>
      </c>
      <c r="KX190" s="1">
        <f>IF((IK190/KK190)&lt;0.335,"G",IF((IK190/KK190)&gt;0.67,"R","A"))</f>
        <v/>
      </c>
      <c r="KY190" s="1">
        <f>IF((IJ190/KK190)&lt;0.335,"G",IF((IJ190/KK190)&gt;0.67,"R","A"))</f>
        <v/>
      </c>
      <c r="KZ190" s="1">
        <f>IF((HQ190/KK190)&lt;0.335,"G",IF((HQ190/KK190)&gt;0.67,"R","A"))</f>
        <v/>
      </c>
      <c r="LA190" s="1">
        <f>IF((IB190/KK190)&lt;0.335,"G",IF((IB190/KK190)&gt;0.67,"R","A"))</f>
        <v/>
      </c>
      <c r="LB190">
        <f>IF(LQ190="1-0",INDEX(Scrape!#REF!,MATCH('HT 1-0'!KP190,Scrape!$B:$B,0)),"")</f>
        <v/>
      </c>
      <c r="LC190">
        <f>IF(LQ190="1-0",INDEX(Scrape!$A:$A,MATCH('HT 1-0'!KP190,Scrape!$B:$B,0)),"")</f>
        <v/>
      </c>
      <c r="LD190">
        <f>IF(LQ190="1-0",INDEX(Scrape!$B:$B,MATCH('HT 1-0'!KP190,Scrape!$B:$B,0)),"")</f>
        <v/>
      </c>
      <c r="LE190">
        <f>IF(LQ190="1-0",INDEX(Scrape!$C:$C,MATCH('HT 1-0'!KP190,Scrape!$B:$B,0)),"")</f>
        <v/>
      </c>
      <c r="LF190">
        <f>IF(LQ190="1-0",INDEX(Scrape!$D:$D,MATCH('HT 1-0'!KP190,Scrape!$B:$B,0)),"")</f>
        <v/>
      </c>
      <c r="LG190">
        <f>IF(LQ190="1-0",INDEX(Scrape!$E:$E,MATCH('HT 1-0'!KP190,Scrape!$B:$B,0)),"")</f>
        <v/>
      </c>
      <c r="LH190">
        <f>IF(LQ190="1-0",INDEX(Scrape!$F:$F,MATCH('HT 1-0'!KP190,Scrape!$B:$B,0)),"")</f>
        <v/>
      </c>
      <c r="LI190">
        <f>IF(LQ190="1-0",INDEX(Scrape!$G:$G,MATCH('HT 1-0'!KP190,Scrape!$B:$B,0)),"")</f>
        <v/>
      </c>
      <c r="LJ190">
        <f>IF(LQ190="1-0",INDEX(Scrape!$H:$H,MATCH('HT 1-0'!KP190,Scrape!$B:$B,0)),"")</f>
        <v/>
      </c>
      <c r="LK190">
        <f>IF(LQ190="1-0",INDEX(Scrape!$I:$I,MATCH('HT 1-0'!KP190,Scrape!$B:$B,0)),"")</f>
        <v/>
      </c>
      <c r="LL190">
        <f>IF(LQ190="1-0",INDEX(Scrape!$J:$J,MATCH('HT 1-0'!KP190,Scrape!$B:$B,0)),"")</f>
        <v/>
      </c>
      <c r="LM190">
        <f>IF(LQ190="1-0",INDEX(Scrape!$K:$K,MATCH('HT 1-0'!KP190,Scrape!$B:$B,0)),"")</f>
        <v/>
      </c>
      <c r="LN190">
        <f>IF(LQ190="1-0",INDEX(Scrape!$L:$L,MATCH('HT 1-0'!KP190,Scrape!$B:$B,0)),"")</f>
        <v/>
      </c>
      <c r="LO190">
        <f>IF(LQ190="1-0",INDEX(Scrape!$M:$M,MATCH('HT 1-0'!KP190,Scrape!$B:$B,0)),"")</f>
        <v/>
      </c>
      <c r="LP190">
        <f>IF(LQ190="1-0",INDEX(Scrape!$N:$N,MATCH('HT 1-0'!KP190,Scrape!$B:$B,0)),"")</f>
        <v/>
      </c>
      <c r="LQ190">
        <f>INDEX(Scrape!$O:$O,MATCH('HT 1-0'!KP190,Scrape!$B:$B,0))</f>
        <v/>
      </c>
      <c r="LR190">
        <f>(1/LJ190)+(1/LI190)+(1/LH190)</f>
        <v/>
      </c>
      <c r="LS190">
        <f>(1/LG190)+(1/LF190)+(1/LE190)</f>
        <v/>
      </c>
      <c r="LT190" s="8">
        <f>IF(INDEX(#REF!,MATCH(KQ190,#REF!,0))=INDEX(#REF!,MATCH(KQ190,#REF!,0)),INDEX(#REF!,MATCH(KQ190,#REF!,0)),"ERROR")</f>
        <v/>
      </c>
      <c r="LU190" s="4">
        <f>IF(KR190="G",2,IF(KR190="R",0.5,IF(KR190="A",1)))</f>
        <v/>
      </c>
      <c r="LV190" s="4">
        <f>IF(KS190="G",0.5,IF(KS190="R",2,IF(KS190="A",1)))</f>
        <v/>
      </c>
      <c r="LW190" s="4">
        <f>IF(KT190="G",2,IF(KT190="R",0.5,IF(KT190="A",1)))</f>
        <v/>
      </c>
      <c r="LX190" s="4">
        <f>IF(KU190="G",0.5,IF(KU190="R",2,IF(KU190="A",1)))</f>
        <v/>
      </c>
      <c r="LY190" s="7">
        <f>(LK190*(LU190+LX190)+(LL190*(LU190+LX190)))</f>
        <v/>
      </c>
      <c r="LZ190" s="7">
        <f>(LN190*(LV190+LW190)+(LO190*(LV190+LW190)))</f>
        <v/>
      </c>
      <c r="MA190" s="11">
        <f>LY190-LZ190</f>
        <v/>
      </c>
      <c r="MB190" s="5">
        <f>MA190+2</f>
        <v/>
      </c>
      <c r="MC190" s="6">
        <f>MA190-2</f>
        <v/>
      </c>
      <c r="MD190" s="4">
        <f>LE190</f>
        <v/>
      </c>
      <c r="ME190" s="9">
        <f>IF(MD190=0,1000,MD190+0.75)</f>
        <v/>
      </c>
      <c r="MF190" s="10">
        <f>IF(MD190=0,0,MD190-0.75)</f>
        <v/>
      </c>
      <c r="MG190" s="4">
        <f>((LM190*(LU190+LX190))-((LP190*(LV190+LW190))))</f>
        <v/>
      </c>
      <c r="MH190" s="9">
        <f>MG190*1.2</f>
        <v/>
      </c>
      <c r="MI190" s="10">
        <f>MG190*0.8</f>
        <v/>
      </c>
      <c r="MJ190">
        <f>IFERROR(NX190,"")</f>
        <v/>
      </c>
      <c r="MK190">
        <f>IFERROR(NY190,"")</f>
        <v/>
      </c>
      <c r="ML190">
        <f>IFERROR(NZ190,"")</f>
        <v/>
      </c>
      <c r="MM190">
        <f>IFERROR(OA190,"")</f>
        <v/>
      </c>
      <c r="MN190">
        <f>IFERROR(OB190,"")</f>
        <v/>
      </c>
      <c r="MO190">
        <f>IFERROR(OC190,"")</f>
        <v/>
      </c>
      <c r="MP190" s="1">
        <f>COUNTIFS(#REF!,LT190,#REF!,1,#REF!,"&gt;="&amp;MC190,#REF!,"&lt;="&amp;MB190,#REF!,"&lt;="&amp;ME190,#REF!,"&gt;="&amp;MF190,#REF!,"="&amp;KV190,#REF!,"="&amp;KX190)</f>
        <v/>
      </c>
      <c r="MQ190" s="1">
        <f>COUNTIFS(#REF!,LT190,#REF!,0,#REF!,"&gt;="&amp;MC190,#REF!,"&lt;="&amp;MB190,#REF!,"&lt;="&amp;ME190,#REF!,"&gt;="&amp;MF190,#REF!,"="&amp;KV190,#REF!,"="&amp;KX190)</f>
        <v/>
      </c>
      <c r="MR190" s="1">
        <f>COUNTIFS(#REF!,LT190,#REF!,1,#REF!,"&gt;="&amp;MC190,#REF!,"&lt;="&amp;MB190,#REF!,"&lt;="&amp;ME190,#REF!,"&gt;="&amp;MF190,#REF!,"="&amp;KW190,#REF!,"="&amp;KY190)</f>
        <v/>
      </c>
      <c r="MS190" s="1">
        <f>COUNTIFS(#REF!,LT190,#REF!,0,#REF!,"&gt;="&amp;MC190,#REF!,"&lt;="&amp;MB190,#REF!,"&lt;="&amp;ME190,#REF!,"&gt;="&amp;MF190,#REF!,"="&amp;KW190,#REF!,"="&amp;KY190)</f>
        <v/>
      </c>
      <c r="MT190" s="1">
        <f>COUNTIFS(#REF!,LT190,#REF!,1,#REF!,"&gt;="&amp;MI190,#REF!,"&lt;="&amp;MH190,#REF!,"&lt;="&amp;ME190,#REF!,"&gt;="&amp;MF190)</f>
        <v/>
      </c>
      <c r="MU190" s="1">
        <f>COUNTIFS(#REF!,LT190,#REF!,0,#REF!,"&gt;="&amp;MI190,#REF!,"&lt;="&amp;MH190,#REF!,"&lt;="&amp;ME190,#REF!,"&gt;="&amp;MF190)</f>
        <v/>
      </c>
      <c r="MV190" s="1">
        <f>COUNTIFS(#REF!,LT190,#REF!,1,#REF!,"&gt;="&amp;MI190,#REF!,"&lt;="&amp;MH190,#REF!,"="&amp;KZ190,#REF!,"="&amp;LA190,#REF!,"&lt;="&amp;ME190,#REF!,"&gt;="&amp;MF190)</f>
        <v/>
      </c>
      <c r="MW190" s="1">
        <f>COUNTIFS(#REF!,LT190,#REF!,0,#REF!,"&gt;="&amp;MI190,#REF!,"&lt;="&amp;MH190,#REF!,"="&amp;KZ190,#REF!,"="&amp;LA190,#REF!,"&lt;="&amp;ME190,#REF!,"&gt;="&amp;MF190)</f>
        <v/>
      </c>
      <c r="MX190" s="1">
        <f>COUNTIFS(#REF!,LT190,#REF!,1,#REF!,"&gt;="&amp;MC190,#REF!,"&lt;="&amp;MB190,#REF!,"&lt;="&amp;ME190,#REF!,"&gt;="&amp;MF190)</f>
        <v/>
      </c>
      <c r="MY190" s="1">
        <f>COUNTIFS(#REF!,LT190,#REF!,0,#REF!,"&gt;="&amp;MC190,#REF!,"&lt;="&amp;MB190,#REF!,"&lt;="&amp;ME190,#REF!,"&gt;="&amp;MF190)</f>
        <v/>
      </c>
      <c r="MZ190" s="1">
        <f>COUNTIFS(#REF!,LT190,#REF!,1,#REF!,"&lt;="&amp;ME190,#REF!,"&gt;="&amp;MF190,#REF!,"="&amp;KV190,#REF!,"="&amp;KX190)</f>
        <v/>
      </c>
      <c r="NA190" s="1">
        <f>COUNTIFS(#REF!,LT190,#REF!,0,#REF!,"&lt;="&amp;ME190,#REF!,"&gt;="&amp;MF190,#REF!,"="&amp;KV190,#REF!,"="&amp;KX190)</f>
        <v/>
      </c>
      <c r="NB190" s="1">
        <f>COUNTIFS(#REF!,LT190,#REF!,1,#REF!,"&lt;="&amp;ME190,#REF!,"&gt;="&amp;MF190,#REF!,"="&amp;KW190,#REF!,"="&amp;KY190)</f>
        <v/>
      </c>
      <c r="NC190" s="1">
        <f>COUNTIFS(#REF!,LT190,#REF!,0,#REF!,"&lt;="&amp;ME190,#REF!,"&gt;="&amp;MF190,#REF!,"="&amp;KW190,#REF!,"="&amp;KY190)</f>
        <v/>
      </c>
      <c r="ND190" s="1">
        <f>MP190+MR190+MT190+MV190+MX190+MZ190+NB190</f>
        <v/>
      </c>
      <c r="NE190" s="1">
        <f>MQ190+MS190+MU190+MW190+MY190+NA190+NC190</f>
        <v/>
      </c>
      <c r="NF190" s="1">
        <f>ND190+NE190</f>
        <v/>
      </c>
      <c r="NG190" s="33">
        <f>ND190/(ND190+NE190)</f>
        <v/>
      </c>
      <c r="NH190" s="3">
        <f>1/NG190</f>
        <v/>
      </c>
      <c r="NI190" s="1">
        <f>LH190</f>
        <v/>
      </c>
      <c r="NJ190" s="79">
        <f>((1-NG190)*(1/(NI190-1))*0.98-(NG190*1))</f>
        <v/>
      </c>
      <c r="NK190" s="34">
        <f>IF(LR190&lt;0.9,0,IF(AND(LR190&gt;1.1),0,1))</f>
        <v/>
      </c>
      <c r="NL190" s="34">
        <f>IF(LS190&lt;0.9,0,IF(AND(LS190&gt;1.1),0,1))</f>
        <v/>
      </c>
      <c r="NM190" s="32">
        <f>IF(NF190&gt;99,1,0)</f>
        <v/>
      </c>
      <c r="NN190" s="32">
        <f>IF(NJ190&gt;0.0799,1,0)</f>
        <v/>
      </c>
      <c r="NO190" s="32">
        <f>IF(NJ190&gt;NQ190,1,0)</f>
        <v/>
      </c>
      <c r="NP190" s="32">
        <f>NM190+NN190+NO190+NK190+NL190</f>
        <v/>
      </c>
      <c r="NQ190" s="79">
        <f>(((100*NG190)*(NI190-1)*0.98)-((1-NG190)*100))/100</f>
        <v/>
      </c>
      <c r="NR190" s="34">
        <f>IF(LR190&lt;0.9,0,IF(AND(LR190&gt;1.1),0,1))</f>
        <v/>
      </c>
      <c r="NS190" s="34">
        <f>IF(LS190&lt;0.9,0,IF(AND(LS190&gt;1.1),0,1))</f>
        <v/>
      </c>
      <c r="NT190" s="32">
        <f>IF(NF190&gt;99,1,0)</f>
        <v/>
      </c>
      <c r="NU190" s="32">
        <f>IF(NQ190&gt;0.0799,1,0)</f>
        <v/>
      </c>
      <c r="NV190" s="32">
        <f>IF(NQ190&gt;NJ190,1,0)</f>
        <v/>
      </c>
      <c r="NW190" s="32">
        <f>NT190+NU190+NV190+NR190+NS190</f>
        <v/>
      </c>
      <c r="NX190">
        <f>IF(NP190=5,"LayHome1-0",IF(AND(NW190=5),"BackHome1-0",""))</f>
        <v/>
      </c>
      <c r="NY190">
        <f>IF(NP190=5,KN190,IF(AND(NW190=5),KN190,""))</f>
        <v/>
      </c>
      <c r="NZ190">
        <f>IF(NP190=5,"Match Odds",IF(AND(NW190=5),"Match Odds",""))</f>
        <v/>
      </c>
      <c r="OA190">
        <f>IF(NP190=5,KP190,IF(AND(NW190=5),KP190,""))</f>
        <v/>
      </c>
      <c r="OB190">
        <f>IF(NP190=5,"MATCH_ODDS",IF(AND(NW190=5),"MATCH_ODDS",""))</f>
        <v/>
      </c>
      <c r="OC190">
        <f>IF(NP190=5,"LAY",IF(AND(NW190=5),"BACK",""))</f>
        <v/>
      </c>
    </row>
    <row r="191" ht="16.5" customHeight="1" thickBot="1" thickTop="1">
      <c r="A191" s="2" t="n"/>
      <c r="KN191" s="1">
        <f>IF(INDEX(#REF!,MATCH('HT 1-0'!D191,#REF!,0))=INDEX(#REF!,MATCH('HT 1-0'!D191,#REF!,0)),INDEX(#REF!,MATCH('HT 1-0'!D191,#REF!,0)),"ERROR")</f>
        <v/>
      </c>
      <c r="KO191" s="1">
        <f>IF(INDEX(#REF!,MATCH('HT 1-0'!E191,#REF!,0))=INDEX(#REF!,MATCH('HT 1-0'!E191,#REF!,0)),INDEX(#REF!,MATCH('HT 1-0'!E191,#REF!,0)),"ERROR")</f>
        <v/>
      </c>
      <c r="KP191" s="1">
        <f>KN191&amp;" v "&amp;KO191</f>
        <v/>
      </c>
      <c r="KQ191">
        <f>B191&amp;"_"&amp;C191</f>
        <v/>
      </c>
      <c r="KR191" s="1">
        <f>IF((HW191/KK191)&lt;0.335,"G",IF((HW191/KK191)&gt;0.67,"R","A"))</f>
        <v/>
      </c>
      <c r="KS191" s="1">
        <f>IF((HX191/KK191)&lt;0.335,"G",IF((HX191/KK191)&gt;0.67,"R","A"))</f>
        <v/>
      </c>
      <c r="KT191" s="1">
        <f>IF((IH191/KK191)&lt;0.335,"G",IF((IH191/KK191)&gt;0.67,"R","A"))</f>
        <v/>
      </c>
      <c r="KU191" s="1">
        <f>IF((II191/KK191)&lt;0.335,"G",IF((II191/KK191)&gt;0.67,"R","A"))</f>
        <v/>
      </c>
      <c r="KV191" s="1">
        <f>IF((HZ191/KK191)&lt;0.335,"G",IF((HZ191/KK191)&gt;0.67,"R","A"))</f>
        <v/>
      </c>
      <c r="KW191" s="1">
        <f>IF((HY191/KK191)&lt;0.335,"G",IF((HY191/KK191)&gt;0.67,"R","A"))</f>
        <v/>
      </c>
      <c r="KX191" s="1">
        <f>IF((IK191/KK191)&lt;0.335,"G",IF((IK191/KK191)&gt;0.67,"R","A"))</f>
        <v/>
      </c>
      <c r="KY191" s="1">
        <f>IF((IJ191/KK191)&lt;0.335,"G",IF((IJ191/KK191)&gt;0.67,"R","A"))</f>
        <v/>
      </c>
      <c r="KZ191" s="1">
        <f>IF((HQ191/KK191)&lt;0.335,"G",IF((HQ191/KK191)&gt;0.67,"R","A"))</f>
        <v/>
      </c>
      <c r="LA191" s="1">
        <f>IF((IB191/KK191)&lt;0.335,"G",IF((IB191/KK191)&gt;0.67,"R","A"))</f>
        <v/>
      </c>
      <c r="LB191">
        <f>IF(LQ191="1-0",INDEX(Scrape!#REF!,MATCH('HT 1-0'!KP191,Scrape!$B:$B,0)),"")</f>
        <v/>
      </c>
      <c r="LC191">
        <f>IF(LQ191="1-0",INDEX(Scrape!$A:$A,MATCH('HT 1-0'!KP191,Scrape!$B:$B,0)),"")</f>
        <v/>
      </c>
      <c r="LD191">
        <f>IF(LQ191="1-0",INDEX(Scrape!$B:$B,MATCH('HT 1-0'!KP191,Scrape!$B:$B,0)),"")</f>
        <v/>
      </c>
      <c r="LE191">
        <f>IF(LQ191="1-0",INDEX(Scrape!$C:$C,MATCH('HT 1-0'!KP191,Scrape!$B:$B,0)),"")</f>
        <v/>
      </c>
      <c r="LF191">
        <f>IF(LQ191="1-0",INDEX(Scrape!$D:$D,MATCH('HT 1-0'!KP191,Scrape!$B:$B,0)),"")</f>
        <v/>
      </c>
      <c r="LG191">
        <f>IF(LQ191="1-0",INDEX(Scrape!$E:$E,MATCH('HT 1-0'!KP191,Scrape!$B:$B,0)),"")</f>
        <v/>
      </c>
      <c r="LH191">
        <f>IF(LQ191="1-0",INDEX(Scrape!$F:$F,MATCH('HT 1-0'!KP191,Scrape!$B:$B,0)),"")</f>
        <v/>
      </c>
      <c r="LI191">
        <f>IF(LQ191="1-0",INDEX(Scrape!$G:$G,MATCH('HT 1-0'!KP191,Scrape!$B:$B,0)),"")</f>
        <v/>
      </c>
      <c r="LJ191">
        <f>IF(LQ191="1-0",INDEX(Scrape!$H:$H,MATCH('HT 1-0'!KP191,Scrape!$B:$B,0)),"")</f>
        <v/>
      </c>
      <c r="LK191">
        <f>IF(LQ191="1-0",INDEX(Scrape!$I:$I,MATCH('HT 1-0'!KP191,Scrape!$B:$B,0)),"")</f>
        <v/>
      </c>
      <c r="LL191">
        <f>IF(LQ191="1-0",INDEX(Scrape!$J:$J,MATCH('HT 1-0'!KP191,Scrape!$B:$B,0)),"")</f>
        <v/>
      </c>
      <c r="LM191">
        <f>IF(LQ191="1-0",INDEX(Scrape!$K:$K,MATCH('HT 1-0'!KP191,Scrape!$B:$B,0)),"")</f>
        <v/>
      </c>
      <c r="LN191">
        <f>IF(LQ191="1-0",INDEX(Scrape!$L:$L,MATCH('HT 1-0'!KP191,Scrape!$B:$B,0)),"")</f>
        <v/>
      </c>
      <c r="LO191">
        <f>IF(LQ191="1-0",INDEX(Scrape!$M:$M,MATCH('HT 1-0'!KP191,Scrape!$B:$B,0)),"")</f>
        <v/>
      </c>
      <c r="LP191">
        <f>IF(LQ191="1-0",INDEX(Scrape!$N:$N,MATCH('HT 1-0'!KP191,Scrape!$B:$B,0)),"")</f>
        <v/>
      </c>
      <c r="LQ191">
        <f>INDEX(Scrape!$O:$O,MATCH('HT 1-0'!KP191,Scrape!$B:$B,0))</f>
        <v/>
      </c>
      <c r="LR191">
        <f>(1/LJ191)+(1/LI191)+(1/LH191)</f>
        <v/>
      </c>
      <c r="LS191">
        <f>(1/LG191)+(1/LF191)+(1/LE191)</f>
        <v/>
      </c>
      <c r="LT191" s="8">
        <f>IF(INDEX(#REF!,MATCH(KQ191,#REF!,0))=INDEX(#REF!,MATCH(KQ191,#REF!,0)),INDEX(#REF!,MATCH(KQ191,#REF!,0)),"ERROR")</f>
        <v/>
      </c>
      <c r="LU191" s="4">
        <f>IF(KR191="G",2,IF(KR191="R",0.5,IF(KR191="A",1)))</f>
        <v/>
      </c>
      <c r="LV191" s="4">
        <f>IF(KS191="G",0.5,IF(KS191="R",2,IF(KS191="A",1)))</f>
        <v/>
      </c>
      <c r="LW191" s="4">
        <f>IF(KT191="G",2,IF(KT191="R",0.5,IF(KT191="A",1)))</f>
        <v/>
      </c>
      <c r="LX191" s="4">
        <f>IF(KU191="G",0.5,IF(KU191="R",2,IF(KU191="A",1)))</f>
        <v/>
      </c>
      <c r="LY191" s="7">
        <f>(LK191*(LU191+LX191)+(LL191*(LU191+LX191)))</f>
        <v/>
      </c>
      <c r="LZ191" s="7">
        <f>(LN191*(LV191+LW191)+(LO191*(LV191+LW191)))</f>
        <v/>
      </c>
      <c r="MA191" s="11">
        <f>LY191-LZ191</f>
        <v/>
      </c>
      <c r="MB191" s="5">
        <f>MA191+2</f>
        <v/>
      </c>
      <c r="MC191" s="6">
        <f>MA191-2</f>
        <v/>
      </c>
      <c r="MD191" s="4">
        <f>LE191</f>
        <v/>
      </c>
      <c r="ME191" s="9">
        <f>IF(MD191=0,1000,MD191+0.75)</f>
        <v/>
      </c>
      <c r="MF191" s="10">
        <f>IF(MD191=0,0,MD191-0.75)</f>
        <v/>
      </c>
      <c r="MG191" s="4">
        <f>((LM191*(LU191+LX191))-((LP191*(LV191+LW191))))</f>
        <v/>
      </c>
      <c r="MH191" s="9">
        <f>MG191*1.2</f>
        <v/>
      </c>
      <c r="MI191" s="10">
        <f>MG191*0.8</f>
        <v/>
      </c>
      <c r="MJ191">
        <f>IFERROR(NX191,"")</f>
        <v/>
      </c>
      <c r="MK191">
        <f>IFERROR(NY191,"")</f>
        <v/>
      </c>
      <c r="ML191">
        <f>IFERROR(NZ191,"")</f>
        <v/>
      </c>
      <c r="MM191">
        <f>IFERROR(OA191,"")</f>
        <v/>
      </c>
      <c r="MN191">
        <f>IFERROR(OB191,"")</f>
        <v/>
      </c>
      <c r="MO191">
        <f>IFERROR(OC191,"")</f>
        <v/>
      </c>
      <c r="MP191" s="1">
        <f>COUNTIFS(#REF!,LT191,#REF!,1,#REF!,"&gt;="&amp;MC191,#REF!,"&lt;="&amp;MB191,#REF!,"&lt;="&amp;ME191,#REF!,"&gt;="&amp;MF191,#REF!,"="&amp;KV191,#REF!,"="&amp;KX191)</f>
        <v/>
      </c>
      <c r="MQ191" s="1">
        <f>COUNTIFS(#REF!,LT191,#REF!,0,#REF!,"&gt;="&amp;MC191,#REF!,"&lt;="&amp;MB191,#REF!,"&lt;="&amp;ME191,#REF!,"&gt;="&amp;MF191,#REF!,"="&amp;KV191,#REF!,"="&amp;KX191)</f>
        <v/>
      </c>
      <c r="MR191" s="1">
        <f>COUNTIFS(#REF!,LT191,#REF!,1,#REF!,"&gt;="&amp;MC191,#REF!,"&lt;="&amp;MB191,#REF!,"&lt;="&amp;ME191,#REF!,"&gt;="&amp;MF191,#REF!,"="&amp;KW191,#REF!,"="&amp;KY191)</f>
        <v/>
      </c>
      <c r="MS191" s="1">
        <f>COUNTIFS(#REF!,LT191,#REF!,0,#REF!,"&gt;="&amp;MC191,#REF!,"&lt;="&amp;MB191,#REF!,"&lt;="&amp;ME191,#REF!,"&gt;="&amp;MF191,#REF!,"="&amp;KW191,#REF!,"="&amp;KY191)</f>
        <v/>
      </c>
      <c r="MT191" s="1">
        <f>COUNTIFS(#REF!,LT191,#REF!,1,#REF!,"&gt;="&amp;MI191,#REF!,"&lt;="&amp;MH191,#REF!,"&lt;="&amp;ME191,#REF!,"&gt;="&amp;MF191)</f>
        <v/>
      </c>
      <c r="MU191" s="1">
        <f>COUNTIFS(#REF!,LT191,#REF!,0,#REF!,"&gt;="&amp;MI191,#REF!,"&lt;="&amp;MH191,#REF!,"&lt;="&amp;ME191,#REF!,"&gt;="&amp;MF191)</f>
        <v/>
      </c>
      <c r="MV191" s="1">
        <f>COUNTIFS(#REF!,LT191,#REF!,1,#REF!,"&gt;="&amp;MI191,#REF!,"&lt;="&amp;MH191,#REF!,"="&amp;KZ191,#REF!,"="&amp;LA191,#REF!,"&lt;="&amp;ME191,#REF!,"&gt;="&amp;MF191)</f>
        <v/>
      </c>
      <c r="MW191" s="1">
        <f>COUNTIFS(#REF!,LT191,#REF!,0,#REF!,"&gt;="&amp;MI191,#REF!,"&lt;="&amp;MH191,#REF!,"="&amp;KZ191,#REF!,"="&amp;LA191,#REF!,"&lt;="&amp;ME191,#REF!,"&gt;="&amp;MF191)</f>
        <v/>
      </c>
      <c r="MX191" s="1">
        <f>COUNTIFS(#REF!,LT191,#REF!,1,#REF!,"&gt;="&amp;MC191,#REF!,"&lt;="&amp;MB191,#REF!,"&lt;="&amp;ME191,#REF!,"&gt;="&amp;MF191)</f>
        <v/>
      </c>
      <c r="MY191" s="1">
        <f>COUNTIFS(#REF!,LT191,#REF!,0,#REF!,"&gt;="&amp;MC191,#REF!,"&lt;="&amp;MB191,#REF!,"&lt;="&amp;ME191,#REF!,"&gt;="&amp;MF191)</f>
        <v/>
      </c>
      <c r="MZ191" s="1">
        <f>COUNTIFS(#REF!,LT191,#REF!,1,#REF!,"&lt;="&amp;ME191,#REF!,"&gt;="&amp;MF191,#REF!,"="&amp;KV191,#REF!,"="&amp;KX191)</f>
        <v/>
      </c>
      <c r="NA191" s="1">
        <f>COUNTIFS(#REF!,LT191,#REF!,0,#REF!,"&lt;="&amp;ME191,#REF!,"&gt;="&amp;MF191,#REF!,"="&amp;KV191,#REF!,"="&amp;KX191)</f>
        <v/>
      </c>
      <c r="NB191" s="1">
        <f>COUNTIFS(#REF!,LT191,#REF!,1,#REF!,"&lt;="&amp;ME191,#REF!,"&gt;="&amp;MF191,#REF!,"="&amp;KW191,#REF!,"="&amp;KY191)</f>
        <v/>
      </c>
      <c r="NC191" s="1">
        <f>COUNTIFS(#REF!,LT191,#REF!,0,#REF!,"&lt;="&amp;ME191,#REF!,"&gt;="&amp;MF191,#REF!,"="&amp;KW191,#REF!,"="&amp;KY191)</f>
        <v/>
      </c>
      <c r="ND191" s="1">
        <f>MP191+MR191+MT191+MV191+MX191+MZ191+NB191</f>
        <v/>
      </c>
      <c r="NE191" s="1">
        <f>MQ191+MS191+MU191+MW191+MY191+NA191+NC191</f>
        <v/>
      </c>
      <c r="NF191" s="1">
        <f>ND191+NE191</f>
        <v/>
      </c>
      <c r="NG191" s="33">
        <f>ND191/(ND191+NE191)</f>
        <v/>
      </c>
      <c r="NH191" s="3">
        <f>1/NG191</f>
        <v/>
      </c>
      <c r="NI191" s="1">
        <f>LH191</f>
        <v/>
      </c>
      <c r="NJ191" s="79">
        <f>((1-NG191)*(1/(NI191-1))*0.98-(NG191*1))</f>
        <v/>
      </c>
      <c r="NK191" s="34">
        <f>IF(LR191&lt;0.9,0,IF(AND(LR191&gt;1.1),0,1))</f>
        <v/>
      </c>
      <c r="NL191" s="34">
        <f>IF(LS191&lt;0.9,0,IF(AND(LS191&gt;1.1),0,1))</f>
        <v/>
      </c>
      <c r="NM191" s="32">
        <f>IF(NF191&gt;99,1,0)</f>
        <v/>
      </c>
      <c r="NN191" s="32">
        <f>IF(NJ191&gt;0.0799,1,0)</f>
        <v/>
      </c>
      <c r="NO191" s="32">
        <f>IF(NJ191&gt;NQ191,1,0)</f>
        <v/>
      </c>
      <c r="NP191" s="32">
        <f>NM191+NN191+NO191+NK191+NL191</f>
        <v/>
      </c>
      <c r="NQ191" s="79">
        <f>(((100*NG191)*(NI191-1)*0.98)-((1-NG191)*100))/100</f>
        <v/>
      </c>
      <c r="NR191" s="34">
        <f>IF(LR191&lt;0.9,0,IF(AND(LR191&gt;1.1),0,1))</f>
        <v/>
      </c>
      <c r="NS191" s="34">
        <f>IF(LS191&lt;0.9,0,IF(AND(LS191&gt;1.1),0,1))</f>
        <v/>
      </c>
      <c r="NT191" s="32">
        <f>IF(NF191&gt;99,1,0)</f>
        <v/>
      </c>
      <c r="NU191" s="32">
        <f>IF(NQ191&gt;0.0799,1,0)</f>
        <v/>
      </c>
      <c r="NV191" s="32">
        <f>IF(NQ191&gt;NJ191,1,0)</f>
        <v/>
      </c>
      <c r="NW191" s="32">
        <f>NT191+NU191+NV191+NR191+NS191</f>
        <v/>
      </c>
      <c r="NX191">
        <f>IF(NP191=5,"LayHome1-0",IF(AND(NW191=5),"BackHome1-0",""))</f>
        <v/>
      </c>
      <c r="NY191">
        <f>IF(NP191=5,KN191,IF(AND(NW191=5),KN191,""))</f>
        <v/>
      </c>
      <c r="NZ191">
        <f>IF(NP191=5,"Match Odds",IF(AND(NW191=5),"Match Odds",""))</f>
        <v/>
      </c>
      <c r="OA191">
        <f>IF(NP191=5,KP191,IF(AND(NW191=5),KP191,""))</f>
        <v/>
      </c>
      <c r="OB191">
        <f>IF(NP191=5,"MATCH_ODDS",IF(AND(NW191=5),"MATCH_ODDS",""))</f>
        <v/>
      </c>
      <c r="OC191">
        <f>IF(NP191=5,"LAY",IF(AND(NW191=5),"BACK",""))</f>
        <v/>
      </c>
    </row>
    <row r="192" ht="16.5" customHeight="1" thickBot="1" thickTop="1">
      <c r="A192" s="2" t="n"/>
      <c r="KN192" s="1">
        <f>IF(INDEX(#REF!,MATCH('HT 1-0'!D192,#REF!,0))=INDEX(#REF!,MATCH('HT 1-0'!D192,#REF!,0)),INDEX(#REF!,MATCH('HT 1-0'!D192,#REF!,0)),"ERROR")</f>
        <v/>
      </c>
      <c r="KO192" s="1">
        <f>IF(INDEX(#REF!,MATCH('HT 1-0'!E192,#REF!,0))=INDEX(#REF!,MATCH('HT 1-0'!E192,#REF!,0)),INDEX(#REF!,MATCH('HT 1-0'!E192,#REF!,0)),"ERROR")</f>
        <v/>
      </c>
      <c r="KP192" s="1">
        <f>KN192&amp;" v "&amp;KO192</f>
        <v/>
      </c>
      <c r="KQ192">
        <f>B192&amp;"_"&amp;C192</f>
        <v/>
      </c>
      <c r="KR192" s="1">
        <f>IF((HW192/KK192)&lt;0.335,"G",IF((HW192/KK192)&gt;0.67,"R","A"))</f>
        <v/>
      </c>
      <c r="KS192" s="1">
        <f>IF((HX192/KK192)&lt;0.335,"G",IF((HX192/KK192)&gt;0.67,"R","A"))</f>
        <v/>
      </c>
      <c r="KT192" s="1">
        <f>IF((IH192/KK192)&lt;0.335,"G",IF((IH192/KK192)&gt;0.67,"R","A"))</f>
        <v/>
      </c>
      <c r="KU192" s="1">
        <f>IF((II192/KK192)&lt;0.335,"G",IF((II192/KK192)&gt;0.67,"R","A"))</f>
        <v/>
      </c>
      <c r="KV192" s="1">
        <f>IF((HZ192/KK192)&lt;0.335,"G",IF((HZ192/KK192)&gt;0.67,"R","A"))</f>
        <v/>
      </c>
      <c r="KW192" s="1">
        <f>IF((HY192/KK192)&lt;0.335,"G",IF((HY192/KK192)&gt;0.67,"R","A"))</f>
        <v/>
      </c>
      <c r="KX192" s="1">
        <f>IF((IK192/KK192)&lt;0.335,"G",IF((IK192/KK192)&gt;0.67,"R","A"))</f>
        <v/>
      </c>
      <c r="KY192" s="1">
        <f>IF((IJ192/KK192)&lt;0.335,"G",IF((IJ192/KK192)&gt;0.67,"R","A"))</f>
        <v/>
      </c>
      <c r="KZ192" s="1">
        <f>IF((HQ192/KK192)&lt;0.335,"G",IF((HQ192/KK192)&gt;0.67,"R","A"))</f>
        <v/>
      </c>
      <c r="LA192" s="1">
        <f>IF((IB192/KK192)&lt;0.335,"G",IF((IB192/KK192)&gt;0.67,"R","A"))</f>
        <v/>
      </c>
      <c r="LB192">
        <f>IF(LQ192="1-0",INDEX(Scrape!#REF!,MATCH('HT 1-0'!KP192,Scrape!$B:$B,0)),"")</f>
        <v/>
      </c>
      <c r="LC192">
        <f>IF(LQ192="1-0",INDEX(Scrape!$A:$A,MATCH('HT 1-0'!KP192,Scrape!$B:$B,0)),"")</f>
        <v/>
      </c>
      <c r="LD192">
        <f>IF(LQ192="1-0",INDEX(Scrape!$B:$B,MATCH('HT 1-0'!KP192,Scrape!$B:$B,0)),"")</f>
        <v/>
      </c>
      <c r="LE192">
        <f>IF(LQ192="1-0",INDEX(Scrape!$C:$C,MATCH('HT 1-0'!KP192,Scrape!$B:$B,0)),"")</f>
        <v/>
      </c>
      <c r="LF192">
        <f>IF(LQ192="1-0",INDEX(Scrape!$D:$D,MATCH('HT 1-0'!KP192,Scrape!$B:$B,0)),"")</f>
        <v/>
      </c>
      <c r="LG192">
        <f>IF(LQ192="1-0",INDEX(Scrape!$E:$E,MATCH('HT 1-0'!KP192,Scrape!$B:$B,0)),"")</f>
        <v/>
      </c>
      <c r="LH192">
        <f>IF(LQ192="1-0",INDEX(Scrape!$F:$F,MATCH('HT 1-0'!KP192,Scrape!$B:$B,0)),"")</f>
        <v/>
      </c>
      <c r="LI192">
        <f>IF(LQ192="1-0",INDEX(Scrape!$G:$G,MATCH('HT 1-0'!KP192,Scrape!$B:$B,0)),"")</f>
        <v/>
      </c>
      <c r="LJ192">
        <f>IF(LQ192="1-0",INDEX(Scrape!$H:$H,MATCH('HT 1-0'!KP192,Scrape!$B:$B,0)),"")</f>
        <v/>
      </c>
      <c r="LK192">
        <f>IF(LQ192="1-0",INDEX(Scrape!$I:$I,MATCH('HT 1-0'!KP192,Scrape!$B:$B,0)),"")</f>
        <v/>
      </c>
      <c r="LL192">
        <f>IF(LQ192="1-0",INDEX(Scrape!$J:$J,MATCH('HT 1-0'!KP192,Scrape!$B:$B,0)),"")</f>
        <v/>
      </c>
      <c r="LM192">
        <f>IF(LQ192="1-0",INDEX(Scrape!$K:$K,MATCH('HT 1-0'!KP192,Scrape!$B:$B,0)),"")</f>
        <v/>
      </c>
      <c r="LN192">
        <f>IF(LQ192="1-0",INDEX(Scrape!$L:$L,MATCH('HT 1-0'!KP192,Scrape!$B:$B,0)),"")</f>
        <v/>
      </c>
      <c r="LO192">
        <f>IF(LQ192="1-0",INDEX(Scrape!$M:$M,MATCH('HT 1-0'!KP192,Scrape!$B:$B,0)),"")</f>
        <v/>
      </c>
      <c r="LP192">
        <f>IF(LQ192="1-0",INDEX(Scrape!$N:$N,MATCH('HT 1-0'!KP192,Scrape!$B:$B,0)),"")</f>
        <v/>
      </c>
      <c r="LQ192">
        <f>INDEX(Scrape!$O:$O,MATCH('HT 1-0'!KP192,Scrape!$B:$B,0))</f>
        <v/>
      </c>
      <c r="LR192">
        <f>(1/LJ192)+(1/LI192)+(1/LH192)</f>
        <v/>
      </c>
      <c r="LS192">
        <f>(1/LG192)+(1/LF192)+(1/LE192)</f>
        <v/>
      </c>
      <c r="LT192" s="8">
        <f>IF(INDEX(#REF!,MATCH(KQ192,#REF!,0))=INDEX(#REF!,MATCH(KQ192,#REF!,0)),INDEX(#REF!,MATCH(KQ192,#REF!,0)),"ERROR")</f>
        <v/>
      </c>
      <c r="LU192" s="4">
        <f>IF(KR192="G",2,IF(KR192="R",0.5,IF(KR192="A",1)))</f>
        <v/>
      </c>
      <c r="LV192" s="4">
        <f>IF(KS192="G",0.5,IF(KS192="R",2,IF(KS192="A",1)))</f>
        <v/>
      </c>
      <c r="LW192" s="4">
        <f>IF(KT192="G",2,IF(KT192="R",0.5,IF(KT192="A",1)))</f>
        <v/>
      </c>
      <c r="LX192" s="4">
        <f>IF(KU192="G",0.5,IF(KU192="R",2,IF(KU192="A",1)))</f>
        <v/>
      </c>
      <c r="LY192" s="7">
        <f>(LK192*(LU192+LX192)+(LL192*(LU192+LX192)))</f>
        <v/>
      </c>
      <c r="LZ192" s="7">
        <f>(LN192*(LV192+LW192)+(LO192*(LV192+LW192)))</f>
        <v/>
      </c>
      <c r="MA192" s="11">
        <f>LY192-LZ192</f>
        <v/>
      </c>
      <c r="MB192" s="5">
        <f>MA192+2</f>
        <v/>
      </c>
      <c r="MC192" s="6">
        <f>MA192-2</f>
        <v/>
      </c>
      <c r="MD192" s="4">
        <f>LE192</f>
        <v/>
      </c>
      <c r="ME192" s="9">
        <f>IF(MD192=0,1000,MD192+0.75)</f>
        <v/>
      </c>
      <c r="MF192" s="10">
        <f>IF(MD192=0,0,MD192-0.75)</f>
        <v/>
      </c>
      <c r="MG192" s="4">
        <f>((LM192*(LU192+LX192))-((LP192*(LV192+LW192))))</f>
        <v/>
      </c>
      <c r="MH192" s="9">
        <f>MG192*1.2</f>
        <v/>
      </c>
      <c r="MI192" s="10">
        <f>MG192*0.8</f>
        <v/>
      </c>
      <c r="MJ192">
        <f>IFERROR(NX192,"")</f>
        <v/>
      </c>
      <c r="MK192">
        <f>IFERROR(NY192,"")</f>
        <v/>
      </c>
      <c r="ML192">
        <f>IFERROR(NZ192,"")</f>
        <v/>
      </c>
      <c r="MM192">
        <f>IFERROR(OA192,"")</f>
        <v/>
      </c>
      <c r="MN192">
        <f>IFERROR(OB192,"")</f>
        <v/>
      </c>
      <c r="MO192">
        <f>IFERROR(OC192,"")</f>
        <v/>
      </c>
      <c r="MP192" s="1">
        <f>COUNTIFS(#REF!,LT192,#REF!,1,#REF!,"&gt;="&amp;MC192,#REF!,"&lt;="&amp;MB192,#REF!,"&lt;="&amp;ME192,#REF!,"&gt;="&amp;MF192,#REF!,"="&amp;KV192,#REF!,"="&amp;KX192)</f>
        <v/>
      </c>
      <c r="MQ192" s="1">
        <f>COUNTIFS(#REF!,LT192,#REF!,0,#REF!,"&gt;="&amp;MC192,#REF!,"&lt;="&amp;MB192,#REF!,"&lt;="&amp;ME192,#REF!,"&gt;="&amp;MF192,#REF!,"="&amp;KV192,#REF!,"="&amp;KX192)</f>
        <v/>
      </c>
      <c r="MR192" s="1">
        <f>COUNTIFS(#REF!,LT192,#REF!,1,#REF!,"&gt;="&amp;MC192,#REF!,"&lt;="&amp;MB192,#REF!,"&lt;="&amp;ME192,#REF!,"&gt;="&amp;MF192,#REF!,"="&amp;KW192,#REF!,"="&amp;KY192)</f>
        <v/>
      </c>
      <c r="MS192" s="1">
        <f>COUNTIFS(#REF!,LT192,#REF!,0,#REF!,"&gt;="&amp;MC192,#REF!,"&lt;="&amp;MB192,#REF!,"&lt;="&amp;ME192,#REF!,"&gt;="&amp;MF192,#REF!,"="&amp;KW192,#REF!,"="&amp;KY192)</f>
        <v/>
      </c>
      <c r="MT192" s="1">
        <f>COUNTIFS(#REF!,LT192,#REF!,1,#REF!,"&gt;="&amp;MI192,#REF!,"&lt;="&amp;MH192,#REF!,"&lt;="&amp;ME192,#REF!,"&gt;="&amp;MF192)</f>
        <v/>
      </c>
      <c r="MU192" s="1">
        <f>COUNTIFS(#REF!,LT192,#REF!,0,#REF!,"&gt;="&amp;MI192,#REF!,"&lt;="&amp;MH192,#REF!,"&lt;="&amp;ME192,#REF!,"&gt;="&amp;MF192)</f>
        <v/>
      </c>
      <c r="MV192" s="1">
        <f>COUNTIFS(#REF!,LT192,#REF!,1,#REF!,"&gt;="&amp;MI192,#REF!,"&lt;="&amp;MH192,#REF!,"="&amp;KZ192,#REF!,"="&amp;LA192,#REF!,"&lt;="&amp;ME192,#REF!,"&gt;="&amp;MF192)</f>
        <v/>
      </c>
      <c r="MW192" s="1">
        <f>COUNTIFS(#REF!,LT192,#REF!,0,#REF!,"&gt;="&amp;MI192,#REF!,"&lt;="&amp;MH192,#REF!,"="&amp;KZ192,#REF!,"="&amp;LA192,#REF!,"&lt;="&amp;ME192,#REF!,"&gt;="&amp;MF192)</f>
        <v/>
      </c>
      <c r="MX192" s="1">
        <f>COUNTIFS(#REF!,LT192,#REF!,1,#REF!,"&gt;="&amp;MC192,#REF!,"&lt;="&amp;MB192,#REF!,"&lt;="&amp;ME192,#REF!,"&gt;="&amp;MF192)</f>
        <v/>
      </c>
      <c r="MY192" s="1">
        <f>COUNTIFS(#REF!,LT192,#REF!,0,#REF!,"&gt;="&amp;MC192,#REF!,"&lt;="&amp;MB192,#REF!,"&lt;="&amp;ME192,#REF!,"&gt;="&amp;MF192)</f>
        <v/>
      </c>
      <c r="MZ192" s="1">
        <f>COUNTIFS(#REF!,LT192,#REF!,1,#REF!,"&lt;="&amp;ME192,#REF!,"&gt;="&amp;MF192,#REF!,"="&amp;KV192,#REF!,"="&amp;KX192)</f>
        <v/>
      </c>
      <c r="NA192" s="1">
        <f>COUNTIFS(#REF!,LT192,#REF!,0,#REF!,"&lt;="&amp;ME192,#REF!,"&gt;="&amp;MF192,#REF!,"="&amp;KV192,#REF!,"="&amp;KX192)</f>
        <v/>
      </c>
      <c r="NB192" s="1">
        <f>COUNTIFS(#REF!,LT192,#REF!,1,#REF!,"&lt;="&amp;ME192,#REF!,"&gt;="&amp;MF192,#REF!,"="&amp;KW192,#REF!,"="&amp;KY192)</f>
        <v/>
      </c>
      <c r="NC192" s="1">
        <f>COUNTIFS(#REF!,LT192,#REF!,0,#REF!,"&lt;="&amp;ME192,#REF!,"&gt;="&amp;MF192,#REF!,"="&amp;KW192,#REF!,"="&amp;KY192)</f>
        <v/>
      </c>
      <c r="ND192" s="1">
        <f>MP192+MR192+MT192+MV192+MX192+MZ192+NB192</f>
        <v/>
      </c>
      <c r="NE192" s="1">
        <f>MQ192+MS192+MU192+MW192+MY192+NA192+NC192</f>
        <v/>
      </c>
      <c r="NF192" s="1">
        <f>ND192+NE192</f>
        <v/>
      </c>
      <c r="NG192" s="33">
        <f>ND192/(ND192+NE192)</f>
        <v/>
      </c>
      <c r="NH192" s="3">
        <f>1/NG192</f>
        <v/>
      </c>
      <c r="NI192" s="1">
        <f>LH192</f>
        <v/>
      </c>
      <c r="NJ192" s="79">
        <f>((1-NG192)*(1/(NI192-1))*0.98-(NG192*1))</f>
        <v/>
      </c>
      <c r="NK192" s="34">
        <f>IF(LR192&lt;0.9,0,IF(AND(LR192&gt;1.1),0,1))</f>
        <v/>
      </c>
      <c r="NL192" s="34">
        <f>IF(LS192&lt;0.9,0,IF(AND(LS192&gt;1.1),0,1))</f>
        <v/>
      </c>
      <c r="NM192" s="32">
        <f>IF(NF192&gt;99,1,0)</f>
        <v/>
      </c>
      <c r="NN192" s="32">
        <f>IF(NJ192&gt;0.0799,1,0)</f>
        <v/>
      </c>
      <c r="NO192" s="32">
        <f>IF(NJ192&gt;NQ192,1,0)</f>
        <v/>
      </c>
      <c r="NP192" s="32">
        <f>NM192+NN192+NO192+NK192+NL192</f>
        <v/>
      </c>
      <c r="NQ192" s="79">
        <f>(((100*NG192)*(NI192-1)*0.98)-((1-NG192)*100))/100</f>
        <v/>
      </c>
      <c r="NR192" s="34">
        <f>IF(LR192&lt;0.9,0,IF(AND(LR192&gt;1.1),0,1))</f>
        <v/>
      </c>
      <c r="NS192" s="34">
        <f>IF(LS192&lt;0.9,0,IF(AND(LS192&gt;1.1),0,1))</f>
        <v/>
      </c>
      <c r="NT192" s="32">
        <f>IF(NF192&gt;99,1,0)</f>
        <v/>
      </c>
      <c r="NU192" s="32">
        <f>IF(NQ192&gt;0.0799,1,0)</f>
        <v/>
      </c>
      <c r="NV192" s="32">
        <f>IF(NQ192&gt;NJ192,1,0)</f>
        <v/>
      </c>
      <c r="NW192" s="32">
        <f>NT192+NU192+NV192+NR192+NS192</f>
        <v/>
      </c>
      <c r="NX192">
        <f>IF(NP192=5,"LayHome1-0",IF(AND(NW192=5),"BackHome1-0",""))</f>
        <v/>
      </c>
      <c r="NY192">
        <f>IF(NP192=5,KN192,IF(AND(NW192=5),KN192,""))</f>
        <v/>
      </c>
      <c r="NZ192">
        <f>IF(NP192=5,"Match Odds",IF(AND(NW192=5),"Match Odds",""))</f>
        <v/>
      </c>
      <c r="OA192">
        <f>IF(NP192=5,KP192,IF(AND(NW192=5),KP192,""))</f>
        <v/>
      </c>
      <c r="OB192">
        <f>IF(NP192=5,"MATCH_ODDS",IF(AND(NW192=5),"MATCH_ODDS",""))</f>
        <v/>
      </c>
      <c r="OC192">
        <f>IF(NP192=5,"LAY",IF(AND(NW192=5),"BACK",""))</f>
        <v/>
      </c>
    </row>
    <row r="193" ht="16.5" customHeight="1" thickBot="1" thickTop="1">
      <c r="A193" s="2" t="n"/>
      <c r="KN193" s="1">
        <f>IF(INDEX(#REF!,MATCH('HT 1-0'!D193,#REF!,0))=INDEX(#REF!,MATCH('HT 1-0'!D193,#REF!,0)),INDEX(#REF!,MATCH('HT 1-0'!D193,#REF!,0)),"ERROR")</f>
        <v/>
      </c>
      <c r="KO193" s="1">
        <f>IF(INDEX(#REF!,MATCH('HT 1-0'!E193,#REF!,0))=INDEX(#REF!,MATCH('HT 1-0'!E193,#REF!,0)),INDEX(#REF!,MATCH('HT 1-0'!E193,#REF!,0)),"ERROR")</f>
        <v/>
      </c>
      <c r="KP193" s="1">
        <f>KN193&amp;" v "&amp;KO193</f>
        <v/>
      </c>
      <c r="KQ193">
        <f>B193&amp;"_"&amp;C193</f>
        <v/>
      </c>
      <c r="KR193" s="1">
        <f>IF((HW193/KK193)&lt;0.335,"G",IF((HW193/KK193)&gt;0.67,"R","A"))</f>
        <v/>
      </c>
      <c r="KS193" s="1">
        <f>IF((HX193/KK193)&lt;0.335,"G",IF((HX193/KK193)&gt;0.67,"R","A"))</f>
        <v/>
      </c>
      <c r="KT193" s="1">
        <f>IF((IH193/KK193)&lt;0.335,"G",IF((IH193/KK193)&gt;0.67,"R","A"))</f>
        <v/>
      </c>
      <c r="KU193" s="1">
        <f>IF((II193/KK193)&lt;0.335,"G",IF((II193/KK193)&gt;0.67,"R","A"))</f>
        <v/>
      </c>
      <c r="KV193" s="1">
        <f>IF((HZ193/KK193)&lt;0.335,"G",IF((HZ193/KK193)&gt;0.67,"R","A"))</f>
        <v/>
      </c>
      <c r="KW193" s="1">
        <f>IF((HY193/KK193)&lt;0.335,"G",IF((HY193/KK193)&gt;0.67,"R","A"))</f>
        <v/>
      </c>
      <c r="KX193" s="1">
        <f>IF((IK193/KK193)&lt;0.335,"G",IF((IK193/KK193)&gt;0.67,"R","A"))</f>
        <v/>
      </c>
      <c r="KY193" s="1">
        <f>IF((IJ193/KK193)&lt;0.335,"G",IF((IJ193/KK193)&gt;0.67,"R","A"))</f>
        <v/>
      </c>
      <c r="KZ193" s="1">
        <f>IF((HQ193/KK193)&lt;0.335,"G",IF((HQ193/KK193)&gt;0.67,"R","A"))</f>
        <v/>
      </c>
      <c r="LA193" s="1">
        <f>IF((IB193/KK193)&lt;0.335,"G",IF((IB193/KK193)&gt;0.67,"R","A"))</f>
        <v/>
      </c>
      <c r="LB193">
        <f>IF(LQ193="1-0",INDEX(Scrape!#REF!,MATCH('HT 1-0'!KP193,Scrape!$B:$B,0)),"")</f>
        <v/>
      </c>
      <c r="LC193">
        <f>IF(LQ193="1-0",INDEX(Scrape!$A:$A,MATCH('HT 1-0'!KP193,Scrape!$B:$B,0)),"")</f>
        <v/>
      </c>
      <c r="LD193">
        <f>IF(LQ193="1-0",INDEX(Scrape!$B:$B,MATCH('HT 1-0'!KP193,Scrape!$B:$B,0)),"")</f>
        <v/>
      </c>
      <c r="LE193">
        <f>IF(LQ193="1-0",INDEX(Scrape!$C:$C,MATCH('HT 1-0'!KP193,Scrape!$B:$B,0)),"")</f>
        <v/>
      </c>
      <c r="LF193">
        <f>IF(LQ193="1-0",INDEX(Scrape!$D:$D,MATCH('HT 1-0'!KP193,Scrape!$B:$B,0)),"")</f>
        <v/>
      </c>
      <c r="LG193">
        <f>IF(LQ193="1-0",INDEX(Scrape!$E:$E,MATCH('HT 1-0'!KP193,Scrape!$B:$B,0)),"")</f>
        <v/>
      </c>
      <c r="LH193">
        <f>IF(LQ193="1-0",INDEX(Scrape!$F:$F,MATCH('HT 1-0'!KP193,Scrape!$B:$B,0)),"")</f>
        <v/>
      </c>
      <c r="LI193">
        <f>IF(LQ193="1-0",INDEX(Scrape!$G:$G,MATCH('HT 1-0'!KP193,Scrape!$B:$B,0)),"")</f>
        <v/>
      </c>
      <c r="LJ193">
        <f>IF(LQ193="1-0",INDEX(Scrape!$H:$H,MATCH('HT 1-0'!KP193,Scrape!$B:$B,0)),"")</f>
        <v/>
      </c>
      <c r="LK193">
        <f>IF(LQ193="1-0",INDEX(Scrape!$I:$I,MATCH('HT 1-0'!KP193,Scrape!$B:$B,0)),"")</f>
        <v/>
      </c>
      <c r="LL193">
        <f>IF(LQ193="1-0",INDEX(Scrape!$J:$J,MATCH('HT 1-0'!KP193,Scrape!$B:$B,0)),"")</f>
        <v/>
      </c>
      <c r="LM193">
        <f>IF(LQ193="1-0",INDEX(Scrape!$K:$K,MATCH('HT 1-0'!KP193,Scrape!$B:$B,0)),"")</f>
        <v/>
      </c>
      <c r="LN193">
        <f>IF(LQ193="1-0",INDEX(Scrape!$L:$L,MATCH('HT 1-0'!KP193,Scrape!$B:$B,0)),"")</f>
        <v/>
      </c>
      <c r="LO193">
        <f>IF(LQ193="1-0",INDEX(Scrape!$M:$M,MATCH('HT 1-0'!KP193,Scrape!$B:$B,0)),"")</f>
        <v/>
      </c>
      <c r="LP193">
        <f>IF(LQ193="1-0",INDEX(Scrape!$N:$N,MATCH('HT 1-0'!KP193,Scrape!$B:$B,0)),"")</f>
        <v/>
      </c>
      <c r="LQ193">
        <f>INDEX(Scrape!$O:$O,MATCH('HT 1-0'!KP193,Scrape!$B:$B,0))</f>
        <v/>
      </c>
      <c r="LR193">
        <f>(1/LJ193)+(1/LI193)+(1/LH193)</f>
        <v/>
      </c>
      <c r="LS193">
        <f>(1/LG193)+(1/LF193)+(1/LE193)</f>
        <v/>
      </c>
      <c r="LT193" s="8">
        <f>IF(INDEX(#REF!,MATCH(KQ193,#REF!,0))=INDEX(#REF!,MATCH(KQ193,#REF!,0)),INDEX(#REF!,MATCH(KQ193,#REF!,0)),"ERROR")</f>
        <v/>
      </c>
      <c r="LU193" s="4">
        <f>IF(KR193="G",2,IF(KR193="R",0.5,IF(KR193="A",1)))</f>
        <v/>
      </c>
      <c r="LV193" s="4">
        <f>IF(KS193="G",0.5,IF(KS193="R",2,IF(KS193="A",1)))</f>
        <v/>
      </c>
      <c r="LW193" s="4">
        <f>IF(KT193="G",2,IF(KT193="R",0.5,IF(KT193="A",1)))</f>
        <v/>
      </c>
      <c r="LX193" s="4">
        <f>IF(KU193="G",0.5,IF(KU193="R",2,IF(KU193="A",1)))</f>
        <v/>
      </c>
      <c r="LY193" s="7">
        <f>(LK193*(LU193+LX193)+(LL193*(LU193+LX193)))</f>
        <v/>
      </c>
      <c r="LZ193" s="7">
        <f>(LN193*(LV193+LW193)+(LO193*(LV193+LW193)))</f>
        <v/>
      </c>
      <c r="MA193" s="11">
        <f>LY193-LZ193</f>
        <v/>
      </c>
      <c r="MB193" s="5">
        <f>MA193+2</f>
        <v/>
      </c>
      <c r="MC193" s="6">
        <f>MA193-2</f>
        <v/>
      </c>
      <c r="MD193" s="4">
        <f>LE193</f>
        <v/>
      </c>
      <c r="ME193" s="9">
        <f>IF(MD193=0,1000,MD193+0.75)</f>
        <v/>
      </c>
      <c r="MF193" s="10">
        <f>IF(MD193=0,0,MD193-0.75)</f>
        <v/>
      </c>
      <c r="MG193" s="4">
        <f>((LM193*(LU193+LX193))-((LP193*(LV193+LW193))))</f>
        <v/>
      </c>
      <c r="MH193" s="9">
        <f>MG193*1.2</f>
        <v/>
      </c>
      <c r="MI193" s="10">
        <f>MG193*0.8</f>
        <v/>
      </c>
      <c r="MJ193">
        <f>IFERROR(NX193,"")</f>
        <v/>
      </c>
      <c r="MK193">
        <f>IFERROR(NY193,"")</f>
        <v/>
      </c>
      <c r="ML193">
        <f>IFERROR(NZ193,"")</f>
        <v/>
      </c>
      <c r="MM193">
        <f>IFERROR(OA193,"")</f>
        <v/>
      </c>
      <c r="MN193">
        <f>IFERROR(OB193,"")</f>
        <v/>
      </c>
      <c r="MO193">
        <f>IFERROR(OC193,"")</f>
        <v/>
      </c>
      <c r="MP193" s="1">
        <f>COUNTIFS(#REF!,LT193,#REF!,1,#REF!,"&gt;="&amp;MC193,#REF!,"&lt;="&amp;MB193,#REF!,"&lt;="&amp;ME193,#REF!,"&gt;="&amp;MF193,#REF!,"="&amp;KV193,#REF!,"="&amp;KX193)</f>
        <v/>
      </c>
      <c r="MQ193" s="1">
        <f>COUNTIFS(#REF!,LT193,#REF!,0,#REF!,"&gt;="&amp;MC193,#REF!,"&lt;="&amp;MB193,#REF!,"&lt;="&amp;ME193,#REF!,"&gt;="&amp;MF193,#REF!,"="&amp;KV193,#REF!,"="&amp;KX193)</f>
        <v/>
      </c>
      <c r="MR193" s="1">
        <f>COUNTIFS(#REF!,LT193,#REF!,1,#REF!,"&gt;="&amp;MC193,#REF!,"&lt;="&amp;MB193,#REF!,"&lt;="&amp;ME193,#REF!,"&gt;="&amp;MF193,#REF!,"="&amp;KW193,#REF!,"="&amp;KY193)</f>
        <v/>
      </c>
      <c r="MS193" s="1">
        <f>COUNTIFS(#REF!,LT193,#REF!,0,#REF!,"&gt;="&amp;MC193,#REF!,"&lt;="&amp;MB193,#REF!,"&lt;="&amp;ME193,#REF!,"&gt;="&amp;MF193,#REF!,"="&amp;KW193,#REF!,"="&amp;KY193)</f>
        <v/>
      </c>
      <c r="MT193" s="1">
        <f>COUNTIFS(#REF!,LT193,#REF!,1,#REF!,"&gt;="&amp;MI193,#REF!,"&lt;="&amp;MH193,#REF!,"&lt;="&amp;ME193,#REF!,"&gt;="&amp;MF193)</f>
        <v/>
      </c>
      <c r="MU193" s="1">
        <f>COUNTIFS(#REF!,LT193,#REF!,0,#REF!,"&gt;="&amp;MI193,#REF!,"&lt;="&amp;MH193,#REF!,"&lt;="&amp;ME193,#REF!,"&gt;="&amp;MF193)</f>
        <v/>
      </c>
      <c r="MV193" s="1">
        <f>COUNTIFS(#REF!,LT193,#REF!,1,#REF!,"&gt;="&amp;MI193,#REF!,"&lt;="&amp;MH193,#REF!,"="&amp;KZ193,#REF!,"="&amp;LA193,#REF!,"&lt;="&amp;ME193,#REF!,"&gt;="&amp;MF193)</f>
        <v/>
      </c>
      <c r="MW193" s="1">
        <f>COUNTIFS(#REF!,LT193,#REF!,0,#REF!,"&gt;="&amp;MI193,#REF!,"&lt;="&amp;MH193,#REF!,"="&amp;KZ193,#REF!,"="&amp;LA193,#REF!,"&lt;="&amp;ME193,#REF!,"&gt;="&amp;MF193)</f>
        <v/>
      </c>
      <c r="MX193" s="1">
        <f>COUNTIFS(#REF!,LT193,#REF!,1,#REF!,"&gt;="&amp;MC193,#REF!,"&lt;="&amp;MB193,#REF!,"&lt;="&amp;ME193,#REF!,"&gt;="&amp;MF193)</f>
        <v/>
      </c>
      <c r="MY193" s="1">
        <f>COUNTIFS(#REF!,LT193,#REF!,0,#REF!,"&gt;="&amp;MC193,#REF!,"&lt;="&amp;MB193,#REF!,"&lt;="&amp;ME193,#REF!,"&gt;="&amp;MF193)</f>
        <v/>
      </c>
      <c r="MZ193" s="1">
        <f>COUNTIFS(#REF!,LT193,#REF!,1,#REF!,"&lt;="&amp;ME193,#REF!,"&gt;="&amp;MF193,#REF!,"="&amp;KV193,#REF!,"="&amp;KX193)</f>
        <v/>
      </c>
      <c r="NA193" s="1">
        <f>COUNTIFS(#REF!,LT193,#REF!,0,#REF!,"&lt;="&amp;ME193,#REF!,"&gt;="&amp;MF193,#REF!,"="&amp;KV193,#REF!,"="&amp;KX193)</f>
        <v/>
      </c>
      <c r="NB193" s="1">
        <f>COUNTIFS(#REF!,LT193,#REF!,1,#REF!,"&lt;="&amp;ME193,#REF!,"&gt;="&amp;MF193,#REF!,"="&amp;KW193,#REF!,"="&amp;KY193)</f>
        <v/>
      </c>
      <c r="NC193" s="1">
        <f>COUNTIFS(#REF!,LT193,#REF!,0,#REF!,"&lt;="&amp;ME193,#REF!,"&gt;="&amp;MF193,#REF!,"="&amp;KW193,#REF!,"="&amp;KY193)</f>
        <v/>
      </c>
      <c r="ND193" s="1">
        <f>MP193+MR193+MT193+MV193+MX193+MZ193+NB193</f>
        <v/>
      </c>
      <c r="NE193" s="1">
        <f>MQ193+MS193+MU193+MW193+MY193+NA193+NC193</f>
        <v/>
      </c>
      <c r="NF193" s="1">
        <f>ND193+NE193</f>
        <v/>
      </c>
      <c r="NG193" s="33">
        <f>ND193/(ND193+NE193)</f>
        <v/>
      </c>
      <c r="NH193" s="3">
        <f>1/NG193</f>
        <v/>
      </c>
      <c r="NI193" s="1">
        <f>LH193</f>
        <v/>
      </c>
      <c r="NJ193" s="79">
        <f>((1-NG193)*(1/(NI193-1))*0.98-(NG193*1))</f>
        <v/>
      </c>
      <c r="NK193" s="34">
        <f>IF(LR193&lt;0.9,0,IF(AND(LR193&gt;1.1),0,1))</f>
        <v/>
      </c>
      <c r="NL193" s="34">
        <f>IF(LS193&lt;0.9,0,IF(AND(LS193&gt;1.1),0,1))</f>
        <v/>
      </c>
      <c r="NM193" s="32">
        <f>IF(NF193&gt;99,1,0)</f>
        <v/>
      </c>
      <c r="NN193" s="32">
        <f>IF(NJ193&gt;0.0799,1,0)</f>
        <v/>
      </c>
      <c r="NO193" s="32">
        <f>IF(NJ193&gt;NQ193,1,0)</f>
        <v/>
      </c>
      <c r="NP193" s="32">
        <f>NM193+NN193+NO193+NK193+NL193</f>
        <v/>
      </c>
      <c r="NQ193" s="79">
        <f>(((100*NG193)*(NI193-1)*0.98)-((1-NG193)*100))/100</f>
        <v/>
      </c>
      <c r="NR193" s="34">
        <f>IF(LR193&lt;0.9,0,IF(AND(LR193&gt;1.1),0,1))</f>
        <v/>
      </c>
      <c r="NS193" s="34">
        <f>IF(LS193&lt;0.9,0,IF(AND(LS193&gt;1.1),0,1))</f>
        <v/>
      </c>
      <c r="NT193" s="32">
        <f>IF(NF193&gt;99,1,0)</f>
        <v/>
      </c>
      <c r="NU193" s="32">
        <f>IF(NQ193&gt;0.0799,1,0)</f>
        <v/>
      </c>
      <c r="NV193" s="32">
        <f>IF(NQ193&gt;NJ193,1,0)</f>
        <v/>
      </c>
      <c r="NW193" s="32">
        <f>NT193+NU193+NV193+NR193+NS193</f>
        <v/>
      </c>
      <c r="NX193">
        <f>IF(NP193=5,"LayHome1-0",IF(AND(NW193=5),"BackHome1-0",""))</f>
        <v/>
      </c>
      <c r="NY193">
        <f>IF(NP193=5,KN193,IF(AND(NW193=5),KN193,""))</f>
        <v/>
      </c>
      <c r="NZ193">
        <f>IF(NP193=5,"Match Odds",IF(AND(NW193=5),"Match Odds",""))</f>
        <v/>
      </c>
      <c r="OA193">
        <f>IF(NP193=5,KP193,IF(AND(NW193=5),KP193,""))</f>
        <v/>
      </c>
      <c r="OB193">
        <f>IF(NP193=5,"MATCH_ODDS",IF(AND(NW193=5),"MATCH_ODDS",""))</f>
        <v/>
      </c>
      <c r="OC193">
        <f>IF(NP193=5,"LAY",IF(AND(NW193=5),"BACK",""))</f>
        <v/>
      </c>
    </row>
    <row r="194" ht="16.5" customHeight="1" thickBot="1" thickTop="1">
      <c r="A194" s="2" t="n"/>
      <c r="KN194" s="1">
        <f>IF(INDEX(#REF!,MATCH('HT 1-0'!D194,#REF!,0))=INDEX(#REF!,MATCH('HT 1-0'!D194,#REF!,0)),INDEX(#REF!,MATCH('HT 1-0'!D194,#REF!,0)),"ERROR")</f>
        <v/>
      </c>
      <c r="KO194" s="1">
        <f>IF(INDEX(#REF!,MATCH('HT 1-0'!E194,#REF!,0))=INDEX(#REF!,MATCH('HT 1-0'!E194,#REF!,0)),INDEX(#REF!,MATCH('HT 1-0'!E194,#REF!,0)),"ERROR")</f>
        <v/>
      </c>
      <c r="KP194" s="1">
        <f>KN194&amp;" v "&amp;KO194</f>
        <v/>
      </c>
      <c r="KQ194">
        <f>B194&amp;"_"&amp;C194</f>
        <v/>
      </c>
      <c r="KR194" s="1">
        <f>IF((HW194/KK194)&lt;0.335,"G",IF((HW194/KK194)&gt;0.67,"R","A"))</f>
        <v/>
      </c>
      <c r="KS194" s="1">
        <f>IF((HX194/KK194)&lt;0.335,"G",IF((HX194/KK194)&gt;0.67,"R","A"))</f>
        <v/>
      </c>
      <c r="KT194" s="1">
        <f>IF((IH194/KK194)&lt;0.335,"G",IF((IH194/KK194)&gt;0.67,"R","A"))</f>
        <v/>
      </c>
      <c r="KU194" s="1">
        <f>IF((II194/KK194)&lt;0.335,"G",IF((II194/KK194)&gt;0.67,"R","A"))</f>
        <v/>
      </c>
      <c r="KV194" s="1">
        <f>IF((HZ194/KK194)&lt;0.335,"G",IF((HZ194/KK194)&gt;0.67,"R","A"))</f>
        <v/>
      </c>
      <c r="KW194" s="1">
        <f>IF((HY194/KK194)&lt;0.335,"G",IF((HY194/KK194)&gt;0.67,"R","A"))</f>
        <v/>
      </c>
      <c r="KX194" s="1">
        <f>IF((IK194/KK194)&lt;0.335,"G",IF((IK194/KK194)&gt;0.67,"R","A"))</f>
        <v/>
      </c>
      <c r="KY194" s="1">
        <f>IF((IJ194/KK194)&lt;0.335,"G",IF((IJ194/KK194)&gt;0.67,"R","A"))</f>
        <v/>
      </c>
      <c r="KZ194" s="1">
        <f>IF((HQ194/KK194)&lt;0.335,"G",IF((HQ194/KK194)&gt;0.67,"R","A"))</f>
        <v/>
      </c>
      <c r="LA194" s="1">
        <f>IF((IB194/KK194)&lt;0.335,"G",IF((IB194/KK194)&gt;0.67,"R","A"))</f>
        <v/>
      </c>
      <c r="LB194">
        <f>IF(LQ194="1-0",INDEX(Scrape!#REF!,MATCH('HT 1-0'!KP194,Scrape!$B:$B,0)),"")</f>
        <v/>
      </c>
      <c r="LC194">
        <f>IF(LQ194="1-0",INDEX(Scrape!$A:$A,MATCH('HT 1-0'!KP194,Scrape!$B:$B,0)),"")</f>
        <v/>
      </c>
      <c r="LD194">
        <f>IF(LQ194="1-0",INDEX(Scrape!$B:$B,MATCH('HT 1-0'!KP194,Scrape!$B:$B,0)),"")</f>
        <v/>
      </c>
      <c r="LE194">
        <f>IF(LQ194="1-0",INDEX(Scrape!$C:$C,MATCH('HT 1-0'!KP194,Scrape!$B:$B,0)),"")</f>
        <v/>
      </c>
      <c r="LF194">
        <f>IF(LQ194="1-0",INDEX(Scrape!$D:$D,MATCH('HT 1-0'!KP194,Scrape!$B:$B,0)),"")</f>
        <v/>
      </c>
      <c r="LG194">
        <f>IF(LQ194="1-0",INDEX(Scrape!$E:$E,MATCH('HT 1-0'!KP194,Scrape!$B:$B,0)),"")</f>
        <v/>
      </c>
      <c r="LH194">
        <f>IF(LQ194="1-0",INDEX(Scrape!$F:$F,MATCH('HT 1-0'!KP194,Scrape!$B:$B,0)),"")</f>
        <v/>
      </c>
      <c r="LI194">
        <f>IF(LQ194="1-0",INDEX(Scrape!$G:$G,MATCH('HT 1-0'!KP194,Scrape!$B:$B,0)),"")</f>
        <v/>
      </c>
      <c r="LJ194">
        <f>IF(LQ194="1-0",INDEX(Scrape!$H:$H,MATCH('HT 1-0'!KP194,Scrape!$B:$B,0)),"")</f>
        <v/>
      </c>
      <c r="LK194">
        <f>IF(LQ194="1-0",INDEX(Scrape!$I:$I,MATCH('HT 1-0'!KP194,Scrape!$B:$B,0)),"")</f>
        <v/>
      </c>
      <c r="LL194">
        <f>IF(LQ194="1-0",INDEX(Scrape!$J:$J,MATCH('HT 1-0'!KP194,Scrape!$B:$B,0)),"")</f>
        <v/>
      </c>
      <c r="LM194">
        <f>IF(LQ194="1-0",INDEX(Scrape!$K:$K,MATCH('HT 1-0'!KP194,Scrape!$B:$B,0)),"")</f>
        <v/>
      </c>
      <c r="LN194">
        <f>IF(LQ194="1-0",INDEX(Scrape!$L:$L,MATCH('HT 1-0'!KP194,Scrape!$B:$B,0)),"")</f>
        <v/>
      </c>
      <c r="LO194">
        <f>IF(LQ194="1-0",INDEX(Scrape!$M:$M,MATCH('HT 1-0'!KP194,Scrape!$B:$B,0)),"")</f>
        <v/>
      </c>
      <c r="LP194">
        <f>IF(LQ194="1-0",INDEX(Scrape!$N:$N,MATCH('HT 1-0'!KP194,Scrape!$B:$B,0)),"")</f>
        <v/>
      </c>
      <c r="LQ194">
        <f>INDEX(Scrape!$O:$O,MATCH('HT 1-0'!KP194,Scrape!$B:$B,0))</f>
        <v/>
      </c>
      <c r="LR194">
        <f>(1/LJ194)+(1/LI194)+(1/LH194)</f>
        <v/>
      </c>
      <c r="LS194">
        <f>(1/LG194)+(1/LF194)+(1/LE194)</f>
        <v/>
      </c>
      <c r="LT194" s="8">
        <f>IF(INDEX(#REF!,MATCH(KQ194,#REF!,0))=INDEX(#REF!,MATCH(KQ194,#REF!,0)),INDEX(#REF!,MATCH(KQ194,#REF!,0)),"ERROR")</f>
        <v/>
      </c>
      <c r="LU194" s="4">
        <f>IF(KR194="G",2,IF(KR194="R",0.5,IF(KR194="A",1)))</f>
        <v/>
      </c>
      <c r="LV194" s="4">
        <f>IF(KS194="G",0.5,IF(KS194="R",2,IF(KS194="A",1)))</f>
        <v/>
      </c>
      <c r="LW194" s="4">
        <f>IF(KT194="G",2,IF(KT194="R",0.5,IF(KT194="A",1)))</f>
        <v/>
      </c>
      <c r="LX194" s="4">
        <f>IF(KU194="G",0.5,IF(KU194="R",2,IF(KU194="A",1)))</f>
        <v/>
      </c>
      <c r="LY194" s="7">
        <f>(LK194*(LU194+LX194)+(LL194*(LU194+LX194)))</f>
        <v/>
      </c>
      <c r="LZ194" s="7">
        <f>(LN194*(LV194+LW194)+(LO194*(LV194+LW194)))</f>
        <v/>
      </c>
      <c r="MA194" s="11">
        <f>LY194-LZ194</f>
        <v/>
      </c>
      <c r="MB194" s="5">
        <f>MA194+2</f>
        <v/>
      </c>
      <c r="MC194" s="6">
        <f>MA194-2</f>
        <v/>
      </c>
      <c r="MD194" s="4">
        <f>LE194</f>
        <v/>
      </c>
      <c r="ME194" s="9">
        <f>IF(MD194=0,1000,MD194+0.75)</f>
        <v/>
      </c>
      <c r="MF194" s="10">
        <f>IF(MD194=0,0,MD194-0.75)</f>
        <v/>
      </c>
      <c r="MG194" s="4">
        <f>((LM194*(LU194+LX194))-((LP194*(LV194+LW194))))</f>
        <v/>
      </c>
      <c r="MH194" s="9">
        <f>MG194*1.2</f>
        <v/>
      </c>
      <c r="MI194" s="10">
        <f>MG194*0.8</f>
        <v/>
      </c>
      <c r="MJ194">
        <f>IFERROR(NX194,"")</f>
        <v/>
      </c>
      <c r="MK194">
        <f>IFERROR(NY194,"")</f>
        <v/>
      </c>
      <c r="ML194">
        <f>IFERROR(NZ194,"")</f>
        <v/>
      </c>
      <c r="MM194">
        <f>IFERROR(OA194,"")</f>
        <v/>
      </c>
      <c r="MN194">
        <f>IFERROR(OB194,"")</f>
        <v/>
      </c>
      <c r="MO194">
        <f>IFERROR(OC194,"")</f>
        <v/>
      </c>
      <c r="MP194" s="1">
        <f>COUNTIFS(#REF!,LT194,#REF!,1,#REF!,"&gt;="&amp;MC194,#REF!,"&lt;="&amp;MB194,#REF!,"&lt;="&amp;ME194,#REF!,"&gt;="&amp;MF194,#REF!,"="&amp;KV194,#REF!,"="&amp;KX194)</f>
        <v/>
      </c>
      <c r="MQ194" s="1">
        <f>COUNTIFS(#REF!,LT194,#REF!,0,#REF!,"&gt;="&amp;MC194,#REF!,"&lt;="&amp;MB194,#REF!,"&lt;="&amp;ME194,#REF!,"&gt;="&amp;MF194,#REF!,"="&amp;KV194,#REF!,"="&amp;KX194)</f>
        <v/>
      </c>
      <c r="MR194" s="1">
        <f>COUNTIFS(#REF!,LT194,#REF!,1,#REF!,"&gt;="&amp;MC194,#REF!,"&lt;="&amp;MB194,#REF!,"&lt;="&amp;ME194,#REF!,"&gt;="&amp;MF194,#REF!,"="&amp;KW194,#REF!,"="&amp;KY194)</f>
        <v/>
      </c>
      <c r="MS194" s="1">
        <f>COUNTIFS(#REF!,LT194,#REF!,0,#REF!,"&gt;="&amp;MC194,#REF!,"&lt;="&amp;MB194,#REF!,"&lt;="&amp;ME194,#REF!,"&gt;="&amp;MF194,#REF!,"="&amp;KW194,#REF!,"="&amp;KY194)</f>
        <v/>
      </c>
      <c r="MT194" s="1">
        <f>COUNTIFS(#REF!,LT194,#REF!,1,#REF!,"&gt;="&amp;MI194,#REF!,"&lt;="&amp;MH194,#REF!,"&lt;="&amp;ME194,#REF!,"&gt;="&amp;MF194)</f>
        <v/>
      </c>
      <c r="MU194" s="1">
        <f>COUNTIFS(#REF!,LT194,#REF!,0,#REF!,"&gt;="&amp;MI194,#REF!,"&lt;="&amp;MH194,#REF!,"&lt;="&amp;ME194,#REF!,"&gt;="&amp;MF194)</f>
        <v/>
      </c>
      <c r="MV194" s="1">
        <f>COUNTIFS(#REF!,LT194,#REF!,1,#REF!,"&gt;="&amp;MI194,#REF!,"&lt;="&amp;MH194,#REF!,"="&amp;KZ194,#REF!,"="&amp;LA194,#REF!,"&lt;="&amp;ME194,#REF!,"&gt;="&amp;MF194)</f>
        <v/>
      </c>
      <c r="MW194" s="1">
        <f>COUNTIFS(#REF!,LT194,#REF!,0,#REF!,"&gt;="&amp;MI194,#REF!,"&lt;="&amp;MH194,#REF!,"="&amp;KZ194,#REF!,"="&amp;LA194,#REF!,"&lt;="&amp;ME194,#REF!,"&gt;="&amp;MF194)</f>
        <v/>
      </c>
      <c r="MX194" s="1">
        <f>COUNTIFS(#REF!,LT194,#REF!,1,#REF!,"&gt;="&amp;MC194,#REF!,"&lt;="&amp;MB194,#REF!,"&lt;="&amp;ME194,#REF!,"&gt;="&amp;MF194)</f>
        <v/>
      </c>
      <c r="MY194" s="1">
        <f>COUNTIFS(#REF!,LT194,#REF!,0,#REF!,"&gt;="&amp;MC194,#REF!,"&lt;="&amp;MB194,#REF!,"&lt;="&amp;ME194,#REF!,"&gt;="&amp;MF194)</f>
        <v/>
      </c>
      <c r="MZ194" s="1">
        <f>COUNTIFS(#REF!,LT194,#REF!,1,#REF!,"&lt;="&amp;ME194,#REF!,"&gt;="&amp;MF194,#REF!,"="&amp;KV194,#REF!,"="&amp;KX194)</f>
        <v/>
      </c>
      <c r="NA194" s="1">
        <f>COUNTIFS(#REF!,LT194,#REF!,0,#REF!,"&lt;="&amp;ME194,#REF!,"&gt;="&amp;MF194,#REF!,"="&amp;KV194,#REF!,"="&amp;KX194)</f>
        <v/>
      </c>
      <c r="NB194" s="1">
        <f>COUNTIFS(#REF!,LT194,#REF!,1,#REF!,"&lt;="&amp;ME194,#REF!,"&gt;="&amp;MF194,#REF!,"="&amp;KW194,#REF!,"="&amp;KY194)</f>
        <v/>
      </c>
      <c r="NC194" s="1">
        <f>COUNTIFS(#REF!,LT194,#REF!,0,#REF!,"&lt;="&amp;ME194,#REF!,"&gt;="&amp;MF194,#REF!,"="&amp;KW194,#REF!,"="&amp;KY194)</f>
        <v/>
      </c>
      <c r="ND194" s="1">
        <f>MP194+MR194+MT194+MV194+MX194+MZ194+NB194</f>
        <v/>
      </c>
      <c r="NE194" s="1">
        <f>MQ194+MS194+MU194+MW194+MY194+NA194+NC194</f>
        <v/>
      </c>
      <c r="NF194" s="1">
        <f>ND194+NE194</f>
        <v/>
      </c>
      <c r="NG194" s="33">
        <f>ND194/(ND194+NE194)</f>
        <v/>
      </c>
      <c r="NH194" s="3">
        <f>1/NG194</f>
        <v/>
      </c>
      <c r="NI194" s="1">
        <f>LH194</f>
        <v/>
      </c>
      <c r="NJ194" s="79">
        <f>((1-NG194)*(1/(NI194-1))*0.98-(NG194*1))</f>
        <v/>
      </c>
      <c r="NK194" s="34">
        <f>IF(LR194&lt;0.9,0,IF(AND(LR194&gt;1.1),0,1))</f>
        <v/>
      </c>
      <c r="NL194" s="34">
        <f>IF(LS194&lt;0.9,0,IF(AND(LS194&gt;1.1),0,1))</f>
        <v/>
      </c>
      <c r="NM194" s="32">
        <f>IF(NF194&gt;99,1,0)</f>
        <v/>
      </c>
      <c r="NN194" s="32">
        <f>IF(NJ194&gt;0.0799,1,0)</f>
        <v/>
      </c>
      <c r="NO194" s="32">
        <f>IF(NJ194&gt;NQ194,1,0)</f>
        <v/>
      </c>
      <c r="NP194" s="32">
        <f>NM194+NN194+NO194+NK194+NL194</f>
        <v/>
      </c>
      <c r="NQ194" s="79">
        <f>(((100*NG194)*(NI194-1)*0.98)-((1-NG194)*100))/100</f>
        <v/>
      </c>
      <c r="NR194" s="34">
        <f>IF(LR194&lt;0.9,0,IF(AND(LR194&gt;1.1),0,1))</f>
        <v/>
      </c>
      <c r="NS194" s="34">
        <f>IF(LS194&lt;0.9,0,IF(AND(LS194&gt;1.1),0,1))</f>
        <v/>
      </c>
      <c r="NT194" s="32">
        <f>IF(NF194&gt;99,1,0)</f>
        <v/>
      </c>
      <c r="NU194" s="32">
        <f>IF(NQ194&gt;0.0799,1,0)</f>
        <v/>
      </c>
      <c r="NV194" s="32">
        <f>IF(NQ194&gt;NJ194,1,0)</f>
        <v/>
      </c>
      <c r="NW194" s="32">
        <f>NT194+NU194+NV194+NR194+NS194</f>
        <v/>
      </c>
      <c r="NX194">
        <f>IF(NP194=5,"LayHome1-0",IF(AND(NW194=5),"BackHome1-0",""))</f>
        <v/>
      </c>
      <c r="NY194">
        <f>IF(NP194=5,KN194,IF(AND(NW194=5),KN194,""))</f>
        <v/>
      </c>
      <c r="NZ194">
        <f>IF(NP194=5,"Match Odds",IF(AND(NW194=5),"Match Odds",""))</f>
        <v/>
      </c>
      <c r="OA194">
        <f>IF(NP194=5,KP194,IF(AND(NW194=5),KP194,""))</f>
        <v/>
      </c>
      <c r="OB194">
        <f>IF(NP194=5,"MATCH_ODDS",IF(AND(NW194=5),"MATCH_ODDS",""))</f>
        <v/>
      </c>
      <c r="OC194">
        <f>IF(NP194=5,"LAY",IF(AND(NW194=5),"BACK",""))</f>
        <v/>
      </c>
    </row>
    <row r="195" ht="16.5" customHeight="1" thickBot="1" thickTop="1">
      <c r="A195" s="2" t="n"/>
      <c r="KN195" s="1">
        <f>IF(INDEX(#REF!,MATCH('HT 1-0'!D195,#REF!,0))=INDEX(#REF!,MATCH('HT 1-0'!D195,#REF!,0)),INDEX(#REF!,MATCH('HT 1-0'!D195,#REF!,0)),"ERROR")</f>
        <v/>
      </c>
      <c r="KO195" s="1">
        <f>IF(INDEX(#REF!,MATCH('HT 1-0'!E195,#REF!,0))=INDEX(#REF!,MATCH('HT 1-0'!E195,#REF!,0)),INDEX(#REF!,MATCH('HT 1-0'!E195,#REF!,0)),"ERROR")</f>
        <v/>
      </c>
      <c r="KP195" s="1">
        <f>KN195&amp;" v "&amp;KO195</f>
        <v/>
      </c>
      <c r="KQ195">
        <f>B195&amp;"_"&amp;C195</f>
        <v/>
      </c>
      <c r="KR195" s="1">
        <f>IF((HW195/KK195)&lt;0.335,"G",IF((HW195/KK195)&gt;0.67,"R","A"))</f>
        <v/>
      </c>
      <c r="KS195" s="1">
        <f>IF((HX195/KK195)&lt;0.335,"G",IF((HX195/KK195)&gt;0.67,"R","A"))</f>
        <v/>
      </c>
      <c r="KT195" s="1">
        <f>IF((IH195/KK195)&lt;0.335,"G",IF((IH195/KK195)&gt;0.67,"R","A"))</f>
        <v/>
      </c>
      <c r="KU195" s="1">
        <f>IF((II195/KK195)&lt;0.335,"G",IF((II195/KK195)&gt;0.67,"R","A"))</f>
        <v/>
      </c>
      <c r="KV195" s="1">
        <f>IF((HZ195/KK195)&lt;0.335,"G",IF((HZ195/KK195)&gt;0.67,"R","A"))</f>
        <v/>
      </c>
      <c r="KW195" s="1">
        <f>IF((HY195/KK195)&lt;0.335,"G",IF((HY195/KK195)&gt;0.67,"R","A"))</f>
        <v/>
      </c>
      <c r="KX195" s="1">
        <f>IF((IK195/KK195)&lt;0.335,"G",IF((IK195/KK195)&gt;0.67,"R","A"))</f>
        <v/>
      </c>
      <c r="KY195" s="1">
        <f>IF((IJ195/KK195)&lt;0.335,"G",IF((IJ195/KK195)&gt;0.67,"R","A"))</f>
        <v/>
      </c>
      <c r="KZ195" s="1">
        <f>IF((HQ195/KK195)&lt;0.335,"G",IF((HQ195/KK195)&gt;0.67,"R","A"))</f>
        <v/>
      </c>
      <c r="LA195" s="1">
        <f>IF((IB195/KK195)&lt;0.335,"G",IF((IB195/KK195)&gt;0.67,"R","A"))</f>
        <v/>
      </c>
      <c r="LB195">
        <f>IF(LQ195="1-0",INDEX(Scrape!#REF!,MATCH('HT 1-0'!KP195,Scrape!$B:$B,0)),"")</f>
        <v/>
      </c>
      <c r="LC195">
        <f>IF(LQ195="1-0",INDEX(Scrape!$A:$A,MATCH('HT 1-0'!KP195,Scrape!$B:$B,0)),"")</f>
        <v/>
      </c>
      <c r="LD195">
        <f>IF(LQ195="1-0",INDEX(Scrape!$B:$B,MATCH('HT 1-0'!KP195,Scrape!$B:$B,0)),"")</f>
        <v/>
      </c>
      <c r="LE195">
        <f>IF(LQ195="1-0",INDEX(Scrape!$C:$C,MATCH('HT 1-0'!KP195,Scrape!$B:$B,0)),"")</f>
        <v/>
      </c>
      <c r="LF195">
        <f>IF(LQ195="1-0",INDEX(Scrape!$D:$D,MATCH('HT 1-0'!KP195,Scrape!$B:$B,0)),"")</f>
        <v/>
      </c>
      <c r="LG195">
        <f>IF(LQ195="1-0",INDEX(Scrape!$E:$E,MATCH('HT 1-0'!KP195,Scrape!$B:$B,0)),"")</f>
        <v/>
      </c>
      <c r="LH195">
        <f>IF(LQ195="1-0",INDEX(Scrape!$F:$F,MATCH('HT 1-0'!KP195,Scrape!$B:$B,0)),"")</f>
        <v/>
      </c>
      <c r="LI195">
        <f>IF(LQ195="1-0",INDEX(Scrape!$G:$G,MATCH('HT 1-0'!KP195,Scrape!$B:$B,0)),"")</f>
        <v/>
      </c>
      <c r="LJ195">
        <f>IF(LQ195="1-0",INDEX(Scrape!$H:$H,MATCH('HT 1-0'!KP195,Scrape!$B:$B,0)),"")</f>
        <v/>
      </c>
      <c r="LK195">
        <f>IF(LQ195="1-0",INDEX(Scrape!$I:$I,MATCH('HT 1-0'!KP195,Scrape!$B:$B,0)),"")</f>
        <v/>
      </c>
      <c r="LL195">
        <f>IF(LQ195="1-0",INDEX(Scrape!$J:$J,MATCH('HT 1-0'!KP195,Scrape!$B:$B,0)),"")</f>
        <v/>
      </c>
      <c r="LM195">
        <f>IF(LQ195="1-0",INDEX(Scrape!$K:$K,MATCH('HT 1-0'!KP195,Scrape!$B:$B,0)),"")</f>
        <v/>
      </c>
      <c r="LN195">
        <f>IF(LQ195="1-0",INDEX(Scrape!$L:$L,MATCH('HT 1-0'!KP195,Scrape!$B:$B,0)),"")</f>
        <v/>
      </c>
      <c r="LO195">
        <f>IF(LQ195="1-0",INDEX(Scrape!$M:$M,MATCH('HT 1-0'!KP195,Scrape!$B:$B,0)),"")</f>
        <v/>
      </c>
      <c r="LP195">
        <f>IF(LQ195="1-0",INDEX(Scrape!$N:$N,MATCH('HT 1-0'!KP195,Scrape!$B:$B,0)),"")</f>
        <v/>
      </c>
      <c r="LQ195">
        <f>INDEX(Scrape!$O:$O,MATCH('HT 1-0'!KP195,Scrape!$B:$B,0))</f>
        <v/>
      </c>
      <c r="LR195">
        <f>(1/LJ195)+(1/LI195)+(1/LH195)</f>
        <v/>
      </c>
      <c r="LS195">
        <f>(1/LG195)+(1/LF195)+(1/LE195)</f>
        <v/>
      </c>
      <c r="LT195" s="8">
        <f>IF(INDEX(#REF!,MATCH(KQ195,#REF!,0))=INDEX(#REF!,MATCH(KQ195,#REF!,0)),INDEX(#REF!,MATCH(KQ195,#REF!,0)),"ERROR")</f>
        <v/>
      </c>
      <c r="LU195" s="4">
        <f>IF(KR195="G",2,IF(KR195="R",0.5,IF(KR195="A",1)))</f>
        <v/>
      </c>
      <c r="LV195" s="4">
        <f>IF(KS195="G",0.5,IF(KS195="R",2,IF(KS195="A",1)))</f>
        <v/>
      </c>
      <c r="LW195" s="4">
        <f>IF(KT195="G",2,IF(KT195="R",0.5,IF(KT195="A",1)))</f>
        <v/>
      </c>
      <c r="LX195" s="4">
        <f>IF(KU195="G",0.5,IF(KU195="R",2,IF(KU195="A",1)))</f>
        <v/>
      </c>
      <c r="LY195" s="7">
        <f>(LK195*(LU195+LX195)+(LL195*(LU195+LX195)))</f>
        <v/>
      </c>
      <c r="LZ195" s="7">
        <f>(LN195*(LV195+LW195)+(LO195*(LV195+LW195)))</f>
        <v/>
      </c>
      <c r="MA195" s="11">
        <f>LY195-LZ195</f>
        <v/>
      </c>
      <c r="MB195" s="5">
        <f>MA195+2</f>
        <v/>
      </c>
      <c r="MC195" s="6">
        <f>MA195-2</f>
        <v/>
      </c>
      <c r="MD195" s="4">
        <f>LE195</f>
        <v/>
      </c>
      <c r="ME195" s="9">
        <f>IF(MD195=0,1000,MD195+0.75)</f>
        <v/>
      </c>
      <c r="MF195" s="10">
        <f>IF(MD195=0,0,MD195-0.75)</f>
        <v/>
      </c>
      <c r="MG195" s="4">
        <f>((LM195*(LU195+LX195))-((LP195*(LV195+LW195))))</f>
        <v/>
      </c>
      <c r="MH195" s="9">
        <f>MG195*1.2</f>
        <v/>
      </c>
      <c r="MI195" s="10">
        <f>MG195*0.8</f>
        <v/>
      </c>
      <c r="MJ195">
        <f>IFERROR(NX195,"")</f>
        <v/>
      </c>
      <c r="MK195">
        <f>IFERROR(NY195,"")</f>
        <v/>
      </c>
      <c r="ML195">
        <f>IFERROR(NZ195,"")</f>
        <v/>
      </c>
      <c r="MM195">
        <f>IFERROR(OA195,"")</f>
        <v/>
      </c>
      <c r="MN195">
        <f>IFERROR(OB195,"")</f>
        <v/>
      </c>
      <c r="MO195">
        <f>IFERROR(OC195,"")</f>
        <v/>
      </c>
      <c r="MP195" s="1">
        <f>COUNTIFS(#REF!,LT195,#REF!,1,#REF!,"&gt;="&amp;MC195,#REF!,"&lt;="&amp;MB195,#REF!,"&lt;="&amp;ME195,#REF!,"&gt;="&amp;MF195,#REF!,"="&amp;KV195,#REF!,"="&amp;KX195)</f>
        <v/>
      </c>
      <c r="MQ195" s="1">
        <f>COUNTIFS(#REF!,LT195,#REF!,0,#REF!,"&gt;="&amp;MC195,#REF!,"&lt;="&amp;MB195,#REF!,"&lt;="&amp;ME195,#REF!,"&gt;="&amp;MF195,#REF!,"="&amp;KV195,#REF!,"="&amp;KX195)</f>
        <v/>
      </c>
      <c r="MR195" s="1">
        <f>COUNTIFS(#REF!,LT195,#REF!,1,#REF!,"&gt;="&amp;MC195,#REF!,"&lt;="&amp;MB195,#REF!,"&lt;="&amp;ME195,#REF!,"&gt;="&amp;MF195,#REF!,"="&amp;KW195,#REF!,"="&amp;KY195)</f>
        <v/>
      </c>
      <c r="MS195" s="1">
        <f>COUNTIFS(#REF!,LT195,#REF!,0,#REF!,"&gt;="&amp;MC195,#REF!,"&lt;="&amp;MB195,#REF!,"&lt;="&amp;ME195,#REF!,"&gt;="&amp;MF195,#REF!,"="&amp;KW195,#REF!,"="&amp;KY195)</f>
        <v/>
      </c>
      <c r="MT195" s="1">
        <f>COUNTIFS(#REF!,LT195,#REF!,1,#REF!,"&gt;="&amp;MI195,#REF!,"&lt;="&amp;MH195,#REF!,"&lt;="&amp;ME195,#REF!,"&gt;="&amp;MF195)</f>
        <v/>
      </c>
      <c r="MU195" s="1">
        <f>COUNTIFS(#REF!,LT195,#REF!,0,#REF!,"&gt;="&amp;MI195,#REF!,"&lt;="&amp;MH195,#REF!,"&lt;="&amp;ME195,#REF!,"&gt;="&amp;MF195)</f>
        <v/>
      </c>
      <c r="MV195" s="1">
        <f>COUNTIFS(#REF!,LT195,#REF!,1,#REF!,"&gt;="&amp;MI195,#REF!,"&lt;="&amp;MH195,#REF!,"="&amp;KZ195,#REF!,"="&amp;LA195,#REF!,"&lt;="&amp;ME195,#REF!,"&gt;="&amp;MF195)</f>
        <v/>
      </c>
      <c r="MW195" s="1">
        <f>COUNTIFS(#REF!,LT195,#REF!,0,#REF!,"&gt;="&amp;MI195,#REF!,"&lt;="&amp;MH195,#REF!,"="&amp;KZ195,#REF!,"="&amp;LA195,#REF!,"&lt;="&amp;ME195,#REF!,"&gt;="&amp;MF195)</f>
        <v/>
      </c>
      <c r="MX195" s="1">
        <f>COUNTIFS(#REF!,LT195,#REF!,1,#REF!,"&gt;="&amp;MC195,#REF!,"&lt;="&amp;MB195,#REF!,"&lt;="&amp;ME195,#REF!,"&gt;="&amp;MF195)</f>
        <v/>
      </c>
      <c r="MY195" s="1">
        <f>COUNTIFS(#REF!,LT195,#REF!,0,#REF!,"&gt;="&amp;MC195,#REF!,"&lt;="&amp;MB195,#REF!,"&lt;="&amp;ME195,#REF!,"&gt;="&amp;MF195)</f>
        <v/>
      </c>
      <c r="MZ195" s="1">
        <f>COUNTIFS(#REF!,LT195,#REF!,1,#REF!,"&lt;="&amp;ME195,#REF!,"&gt;="&amp;MF195,#REF!,"="&amp;KV195,#REF!,"="&amp;KX195)</f>
        <v/>
      </c>
      <c r="NA195" s="1">
        <f>COUNTIFS(#REF!,LT195,#REF!,0,#REF!,"&lt;="&amp;ME195,#REF!,"&gt;="&amp;MF195,#REF!,"="&amp;KV195,#REF!,"="&amp;KX195)</f>
        <v/>
      </c>
      <c r="NB195" s="1">
        <f>COUNTIFS(#REF!,LT195,#REF!,1,#REF!,"&lt;="&amp;ME195,#REF!,"&gt;="&amp;MF195,#REF!,"="&amp;KW195,#REF!,"="&amp;KY195)</f>
        <v/>
      </c>
      <c r="NC195" s="1">
        <f>COUNTIFS(#REF!,LT195,#REF!,0,#REF!,"&lt;="&amp;ME195,#REF!,"&gt;="&amp;MF195,#REF!,"="&amp;KW195,#REF!,"="&amp;KY195)</f>
        <v/>
      </c>
      <c r="ND195" s="1">
        <f>MP195+MR195+MT195+MV195+MX195+MZ195+NB195</f>
        <v/>
      </c>
      <c r="NE195" s="1">
        <f>MQ195+MS195+MU195+MW195+MY195+NA195+NC195</f>
        <v/>
      </c>
      <c r="NF195" s="1">
        <f>ND195+NE195</f>
        <v/>
      </c>
      <c r="NG195" s="33">
        <f>ND195/(ND195+NE195)</f>
        <v/>
      </c>
      <c r="NH195" s="3">
        <f>1/NG195</f>
        <v/>
      </c>
      <c r="NI195" s="1">
        <f>LH195</f>
        <v/>
      </c>
      <c r="NJ195" s="79">
        <f>((1-NG195)*(1/(NI195-1))*0.98-(NG195*1))</f>
        <v/>
      </c>
      <c r="NK195" s="34">
        <f>IF(LR195&lt;0.9,0,IF(AND(LR195&gt;1.1),0,1))</f>
        <v/>
      </c>
      <c r="NL195" s="34">
        <f>IF(LS195&lt;0.9,0,IF(AND(LS195&gt;1.1),0,1))</f>
        <v/>
      </c>
      <c r="NM195" s="32">
        <f>IF(NF195&gt;99,1,0)</f>
        <v/>
      </c>
      <c r="NN195" s="32">
        <f>IF(NJ195&gt;0.0799,1,0)</f>
        <v/>
      </c>
      <c r="NO195" s="32">
        <f>IF(NJ195&gt;NQ195,1,0)</f>
        <v/>
      </c>
      <c r="NP195" s="32">
        <f>NM195+NN195+NO195+NK195+NL195</f>
        <v/>
      </c>
      <c r="NQ195" s="79">
        <f>(((100*NG195)*(NI195-1)*0.98)-((1-NG195)*100))/100</f>
        <v/>
      </c>
      <c r="NR195" s="34">
        <f>IF(LR195&lt;0.9,0,IF(AND(LR195&gt;1.1),0,1))</f>
        <v/>
      </c>
      <c r="NS195" s="34">
        <f>IF(LS195&lt;0.9,0,IF(AND(LS195&gt;1.1),0,1))</f>
        <v/>
      </c>
      <c r="NT195" s="32">
        <f>IF(NF195&gt;99,1,0)</f>
        <v/>
      </c>
      <c r="NU195" s="32">
        <f>IF(NQ195&gt;0.0799,1,0)</f>
        <v/>
      </c>
      <c r="NV195" s="32">
        <f>IF(NQ195&gt;NJ195,1,0)</f>
        <v/>
      </c>
      <c r="NW195" s="32">
        <f>NT195+NU195+NV195+NR195+NS195</f>
        <v/>
      </c>
      <c r="NX195">
        <f>IF(NP195=5,"LayHome1-0",IF(AND(NW195=5),"BackHome1-0",""))</f>
        <v/>
      </c>
      <c r="NY195">
        <f>IF(NP195=5,KN195,IF(AND(NW195=5),KN195,""))</f>
        <v/>
      </c>
      <c r="NZ195">
        <f>IF(NP195=5,"Match Odds",IF(AND(NW195=5),"Match Odds",""))</f>
        <v/>
      </c>
      <c r="OA195">
        <f>IF(NP195=5,KP195,IF(AND(NW195=5),KP195,""))</f>
        <v/>
      </c>
      <c r="OB195">
        <f>IF(NP195=5,"MATCH_ODDS",IF(AND(NW195=5),"MATCH_ODDS",""))</f>
        <v/>
      </c>
      <c r="OC195">
        <f>IF(NP195=5,"LAY",IF(AND(NW195=5),"BACK",""))</f>
        <v/>
      </c>
    </row>
    <row r="196" ht="16.5" customHeight="1" thickBot="1" thickTop="1">
      <c r="A196" s="2" t="n"/>
      <c r="KN196" s="1">
        <f>IF(INDEX(#REF!,MATCH('HT 1-0'!D196,#REF!,0))=INDEX(#REF!,MATCH('HT 1-0'!D196,#REF!,0)),INDEX(#REF!,MATCH('HT 1-0'!D196,#REF!,0)),"ERROR")</f>
        <v/>
      </c>
      <c r="KO196" s="1">
        <f>IF(INDEX(#REF!,MATCH('HT 1-0'!E196,#REF!,0))=INDEX(#REF!,MATCH('HT 1-0'!E196,#REF!,0)),INDEX(#REF!,MATCH('HT 1-0'!E196,#REF!,0)),"ERROR")</f>
        <v/>
      </c>
      <c r="KP196" s="1">
        <f>KN196&amp;" v "&amp;KO196</f>
        <v/>
      </c>
      <c r="KQ196">
        <f>B196&amp;"_"&amp;C196</f>
        <v/>
      </c>
      <c r="KR196" s="1">
        <f>IF((HW196/KK196)&lt;0.335,"G",IF((HW196/KK196)&gt;0.67,"R","A"))</f>
        <v/>
      </c>
      <c r="KS196" s="1">
        <f>IF((HX196/KK196)&lt;0.335,"G",IF((HX196/KK196)&gt;0.67,"R","A"))</f>
        <v/>
      </c>
      <c r="KT196" s="1">
        <f>IF((IH196/KK196)&lt;0.335,"G",IF((IH196/KK196)&gt;0.67,"R","A"))</f>
        <v/>
      </c>
      <c r="KU196" s="1">
        <f>IF((II196/KK196)&lt;0.335,"G",IF((II196/KK196)&gt;0.67,"R","A"))</f>
        <v/>
      </c>
      <c r="KV196" s="1">
        <f>IF((HZ196/KK196)&lt;0.335,"G",IF((HZ196/KK196)&gt;0.67,"R","A"))</f>
        <v/>
      </c>
      <c r="KW196" s="1">
        <f>IF((HY196/KK196)&lt;0.335,"G",IF((HY196/KK196)&gt;0.67,"R","A"))</f>
        <v/>
      </c>
      <c r="KX196" s="1">
        <f>IF((IK196/KK196)&lt;0.335,"G",IF((IK196/KK196)&gt;0.67,"R","A"))</f>
        <v/>
      </c>
      <c r="KY196" s="1">
        <f>IF((IJ196/KK196)&lt;0.335,"G",IF((IJ196/KK196)&gt;0.67,"R","A"))</f>
        <v/>
      </c>
      <c r="KZ196" s="1">
        <f>IF((HQ196/KK196)&lt;0.335,"G",IF((HQ196/KK196)&gt;0.67,"R","A"))</f>
        <v/>
      </c>
      <c r="LA196" s="1">
        <f>IF((IB196/KK196)&lt;0.335,"G",IF((IB196/KK196)&gt;0.67,"R","A"))</f>
        <v/>
      </c>
      <c r="LB196">
        <f>IF(LQ196="1-0",INDEX(Scrape!#REF!,MATCH('HT 1-0'!KP196,Scrape!$B:$B,0)),"")</f>
        <v/>
      </c>
      <c r="LC196">
        <f>IF(LQ196="1-0",INDEX(Scrape!$A:$A,MATCH('HT 1-0'!KP196,Scrape!$B:$B,0)),"")</f>
        <v/>
      </c>
      <c r="LD196">
        <f>IF(LQ196="1-0",INDEX(Scrape!$B:$B,MATCH('HT 1-0'!KP196,Scrape!$B:$B,0)),"")</f>
        <v/>
      </c>
      <c r="LE196">
        <f>IF(LQ196="1-0",INDEX(Scrape!$C:$C,MATCH('HT 1-0'!KP196,Scrape!$B:$B,0)),"")</f>
        <v/>
      </c>
      <c r="LF196">
        <f>IF(LQ196="1-0",INDEX(Scrape!$D:$D,MATCH('HT 1-0'!KP196,Scrape!$B:$B,0)),"")</f>
        <v/>
      </c>
      <c r="LG196">
        <f>IF(LQ196="1-0",INDEX(Scrape!$E:$E,MATCH('HT 1-0'!KP196,Scrape!$B:$B,0)),"")</f>
        <v/>
      </c>
      <c r="LH196">
        <f>IF(LQ196="1-0",INDEX(Scrape!$F:$F,MATCH('HT 1-0'!KP196,Scrape!$B:$B,0)),"")</f>
        <v/>
      </c>
      <c r="LI196">
        <f>IF(LQ196="1-0",INDEX(Scrape!$G:$G,MATCH('HT 1-0'!KP196,Scrape!$B:$B,0)),"")</f>
        <v/>
      </c>
      <c r="LJ196">
        <f>IF(LQ196="1-0",INDEX(Scrape!$H:$H,MATCH('HT 1-0'!KP196,Scrape!$B:$B,0)),"")</f>
        <v/>
      </c>
      <c r="LK196">
        <f>IF(LQ196="1-0",INDEX(Scrape!$I:$I,MATCH('HT 1-0'!KP196,Scrape!$B:$B,0)),"")</f>
        <v/>
      </c>
      <c r="LL196">
        <f>IF(LQ196="1-0",INDEX(Scrape!$J:$J,MATCH('HT 1-0'!KP196,Scrape!$B:$B,0)),"")</f>
        <v/>
      </c>
      <c r="LM196">
        <f>IF(LQ196="1-0",INDEX(Scrape!$K:$K,MATCH('HT 1-0'!KP196,Scrape!$B:$B,0)),"")</f>
        <v/>
      </c>
      <c r="LN196">
        <f>IF(LQ196="1-0",INDEX(Scrape!$L:$L,MATCH('HT 1-0'!KP196,Scrape!$B:$B,0)),"")</f>
        <v/>
      </c>
      <c r="LO196">
        <f>IF(LQ196="1-0",INDEX(Scrape!$M:$M,MATCH('HT 1-0'!KP196,Scrape!$B:$B,0)),"")</f>
        <v/>
      </c>
      <c r="LP196">
        <f>IF(LQ196="1-0",INDEX(Scrape!$N:$N,MATCH('HT 1-0'!KP196,Scrape!$B:$B,0)),"")</f>
        <v/>
      </c>
      <c r="LQ196">
        <f>INDEX(Scrape!$O:$O,MATCH('HT 1-0'!KP196,Scrape!$B:$B,0))</f>
        <v/>
      </c>
      <c r="LR196">
        <f>(1/LJ196)+(1/LI196)+(1/LH196)</f>
        <v/>
      </c>
      <c r="LS196">
        <f>(1/LG196)+(1/LF196)+(1/LE196)</f>
        <v/>
      </c>
      <c r="LT196" s="8">
        <f>IF(INDEX(#REF!,MATCH(KQ196,#REF!,0))=INDEX(#REF!,MATCH(KQ196,#REF!,0)),INDEX(#REF!,MATCH(KQ196,#REF!,0)),"ERROR")</f>
        <v/>
      </c>
      <c r="LU196" s="4">
        <f>IF(KR196="G",2,IF(KR196="R",0.5,IF(KR196="A",1)))</f>
        <v/>
      </c>
      <c r="LV196" s="4">
        <f>IF(KS196="G",0.5,IF(KS196="R",2,IF(KS196="A",1)))</f>
        <v/>
      </c>
      <c r="LW196" s="4">
        <f>IF(KT196="G",2,IF(KT196="R",0.5,IF(KT196="A",1)))</f>
        <v/>
      </c>
      <c r="LX196" s="4">
        <f>IF(KU196="G",0.5,IF(KU196="R",2,IF(KU196="A",1)))</f>
        <v/>
      </c>
      <c r="LY196" s="7">
        <f>(LK196*(LU196+LX196)+(LL196*(LU196+LX196)))</f>
        <v/>
      </c>
      <c r="LZ196" s="7">
        <f>(LN196*(LV196+LW196)+(LO196*(LV196+LW196)))</f>
        <v/>
      </c>
      <c r="MA196" s="11">
        <f>LY196-LZ196</f>
        <v/>
      </c>
      <c r="MB196" s="5">
        <f>MA196+2</f>
        <v/>
      </c>
      <c r="MC196" s="6">
        <f>MA196-2</f>
        <v/>
      </c>
      <c r="MD196" s="4">
        <f>LE196</f>
        <v/>
      </c>
      <c r="ME196" s="9">
        <f>IF(MD196=0,1000,MD196+0.75)</f>
        <v/>
      </c>
      <c r="MF196" s="10">
        <f>IF(MD196=0,0,MD196-0.75)</f>
        <v/>
      </c>
      <c r="MG196" s="4">
        <f>((LM196*(LU196+LX196))-((LP196*(LV196+LW196))))</f>
        <v/>
      </c>
      <c r="MH196" s="9">
        <f>MG196*1.2</f>
        <v/>
      </c>
      <c r="MI196" s="10">
        <f>MG196*0.8</f>
        <v/>
      </c>
      <c r="MJ196">
        <f>IFERROR(NX196,"")</f>
        <v/>
      </c>
      <c r="MK196">
        <f>IFERROR(NY196,"")</f>
        <v/>
      </c>
      <c r="ML196">
        <f>IFERROR(NZ196,"")</f>
        <v/>
      </c>
      <c r="MM196">
        <f>IFERROR(OA196,"")</f>
        <v/>
      </c>
      <c r="MN196">
        <f>IFERROR(OB196,"")</f>
        <v/>
      </c>
      <c r="MO196">
        <f>IFERROR(OC196,"")</f>
        <v/>
      </c>
      <c r="MP196" s="1">
        <f>COUNTIFS(#REF!,LT196,#REF!,1,#REF!,"&gt;="&amp;MC196,#REF!,"&lt;="&amp;MB196,#REF!,"&lt;="&amp;ME196,#REF!,"&gt;="&amp;MF196,#REF!,"="&amp;KV196,#REF!,"="&amp;KX196)</f>
        <v/>
      </c>
      <c r="MQ196" s="1">
        <f>COUNTIFS(#REF!,LT196,#REF!,0,#REF!,"&gt;="&amp;MC196,#REF!,"&lt;="&amp;MB196,#REF!,"&lt;="&amp;ME196,#REF!,"&gt;="&amp;MF196,#REF!,"="&amp;KV196,#REF!,"="&amp;KX196)</f>
        <v/>
      </c>
      <c r="MR196" s="1">
        <f>COUNTIFS(#REF!,LT196,#REF!,1,#REF!,"&gt;="&amp;MC196,#REF!,"&lt;="&amp;MB196,#REF!,"&lt;="&amp;ME196,#REF!,"&gt;="&amp;MF196,#REF!,"="&amp;KW196,#REF!,"="&amp;KY196)</f>
        <v/>
      </c>
      <c r="MS196" s="1">
        <f>COUNTIFS(#REF!,LT196,#REF!,0,#REF!,"&gt;="&amp;MC196,#REF!,"&lt;="&amp;MB196,#REF!,"&lt;="&amp;ME196,#REF!,"&gt;="&amp;MF196,#REF!,"="&amp;KW196,#REF!,"="&amp;KY196)</f>
        <v/>
      </c>
      <c r="MT196" s="1">
        <f>COUNTIFS(#REF!,LT196,#REF!,1,#REF!,"&gt;="&amp;MI196,#REF!,"&lt;="&amp;MH196,#REF!,"&lt;="&amp;ME196,#REF!,"&gt;="&amp;MF196)</f>
        <v/>
      </c>
      <c r="MU196" s="1">
        <f>COUNTIFS(#REF!,LT196,#REF!,0,#REF!,"&gt;="&amp;MI196,#REF!,"&lt;="&amp;MH196,#REF!,"&lt;="&amp;ME196,#REF!,"&gt;="&amp;MF196)</f>
        <v/>
      </c>
      <c r="MV196" s="1">
        <f>COUNTIFS(#REF!,LT196,#REF!,1,#REF!,"&gt;="&amp;MI196,#REF!,"&lt;="&amp;MH196,#REF!,"="&amp;KZ196,#REF!,"="&amp;LA196,#REF!,"&lt;="&amp;ME196,#REF!,"&gt;="&amp;MF196)</f>
        <v/>
      </c>
      <c r="MW196" s="1">
        <f>COUNTIFS(#REF!,LT196,#REF!,0,#REF!,"&gt;="&amp;MI196,#REF!,"&lt;="&amp;MH196,#REF!,"="&amp;KZ196,#REF!,"="&amp;LA196,#REF!,"&lt;="&amp;ME196,#REF!,"&gt;="&amp;MF196)</f>
        <v/>
      </c>
      <c r="MX196" s="1">
        <f>COUNTIFS(#REF!,LT196,#REF!,1,#REF!,"&gt;="&amp;MC196,#REF!,"&lt;="&amp;MB196,#REF!,"&lt;="&amp;ME196,#REF!,"&gt;="&amp;MF196)</f>
        <v/>
      </c>
      <c r="MY196" s="1">
        <f>COUNTIFS(#REF!,LT196,#REF!,0,#REF!,"&gt;="&amp;MC196,#REF!,"&lt;="&amp;MB196,#REF!,"&lt;="&amp;ME196,#REF!,"&gt;="&amp;MF196)</f>
        <v/>
      </c>
      <c r="MZ196" s="1">
        <f>COUNTIFS(#REF!,LT196,#REF!,1,#REF!,"&lt;="&amp;ME196,#REF!,"&gt;="&amp;MF196,#REF!,"="&amp;KV196,#REF!,"="&amp;KX196)</f>
        <v/>
      </c>
      <c r="NA196" s="1">
        <f>COUNTIFS(#REF!,LT196,#REF!,0,#REF!,"&lt;="&amp;ME196,#REF!,"&gt;="&amp;MF196,#REF!,"="&amp;KV196,#REF!,"="&amp;KX196)</f>
        <v/>
      </c>
      <c r="NB196" s="1">
        <f>COUNTIFS(#REF!,LT196,#REF!,1,#REF!,"&lt;="&amp;ME196,#REF!,"&gt;="&amp;MF196,#REF!,"="&amp;KW196,#REF!,"="&amp;KY196)</f>
        <v/>
      </c>
      <c r="NC196" s="1">
        <f>COUNTIFS(#REF!,LT196,#REF!,0,#REF!,"&lt;="&amp;ME196,#REF!,"&gt;="&amp;MF196,#REF!,"="&amp;KW196,#REF!,"="&amp;KY196)</f>
        <v/>
      </c>
      <c r="ND196" s="1">
        <f>MP196+MR196+MT196+MV196+MX196+MZ196+NB196</f>
        <v/>
      </c>
      <c r="NE196" s="1">
        <f>MQ196+MS196+MU196+MW196+MY196+NA196+NC196</f>
        <v/>
      </c>
      <c r="NF196" s="1">
        <f>ND196+NE196</f>
        <v/>
      </c>
      <c r="NG196" s="33">
        <f>ND196/(ND196+NE196)</f>
        <v/>
      </c>
      <c r="NH196" s="3">
        <f>1/NG196</f>
        <v/>
      </c>
      <c r="NI196" s="1">
        <f>LH196</f>
        <v/>
      </c>
      <c r="NJ196" s="79">
        <f>((1-NG196)*(1/(NI196-1))*0.98-(NG196*1))</f>
        <v/>
      </c>
      <c r="NK196" s="34">
        <f>IF(LR196&lt;0.9,0,IF(AND(LR196&gt;1.1),0,1))</f>
        <v/>
      </c>
      <c r="NL196" s="34">
        <f>IF(LS196&lt;0.9,0,IF(AND(LS196&gt;1.1),0,1))</f>
        <v/>
      </c>
      <c r="NM196" s="32">
        <f>IF(NF196&gt;99,1,0)</f>
        <v/>
      </c>
      <c r="NN196" s="32">
        <f>IF(NJ196&gt;0.0799,1,0)</f>
        <v/>
      </c>
      <c r="NO196" s="32">
        <f>IF(NJ196&gt;NQ196,1,0)</f>
        <v/>
      </c>
      <c r="NP196" s="32">
        <f>NM196+NN196+NO196+NK196+NL196</f>
        <v/>
      </c>
      <c r="NQ196" s="79">
        <f>(((100*NG196)*(NI196-1)*0.98)-((1-NG196)*100))/100</f>
        <v/>
      </c>
      <c r="NR196" s="34">
        <f>IF(LR196&lt;0.9,0,IF(AND(LR196&gt;1.1),0,1))</f>
        <v/>
      </c>
      <c r="NS196" s="34">
        <f>IF(LS196&lt;0.9,0,IF(AND(LS196&gt;1.1),0,1))</f>
        <v/>
      </c>
      <c r="NT196" s="32">
        <f>IF(NF196&gt;99,1,0)</f>
        <v/>
      </c>
      <c r="NU196" s="32">
        <f>IF(NQ196&gt;0.0799,1,0)</f>
        <v/>
      </c>
      <c r="NV196" s="32">
        <f>IF(NQ196&gt;NJ196,1,0)</f>
        <v/>
      </c>
      <c r="NW196" s="32">
        <f>NT196+NU196+NV196+NR196+NS196</f>
        <v/>
      </c>
      <c r="NX196">
        <f>IF(NP196=5,"LayHome1-0",IF(AND(NW196=5),"BackHome1-0",""))</f>
        <v/>
      </c>
      <c r="NY196">
        <f>IF(NP196=5,KN196,IF(AND(NW196=5),KN196,""))</f>
        <v/>
      </c>
      <c r="NZ196">
        <f>IF(NP196=5,"Match Odds",IF(AND(NW196=5),"Match Odds",""))</f>
        <v/>
      </c>
      <c r="OA196">
        <f>IF(NP196=5,KP196,IF(AND(NW196=5),KP196,""))</f>
        <v/>
      </c>
      <c r="OB196">
        <f>IF(NP196=5,"MATCH_ODDS",IF(AND(NW196=5),"MATCH_ODDS",""))</f>
        <v/>
      </c>
      <c r="OC196">
        <f>IF(NP196=5,"LAY",IF(AND(NW196=5),"BACK",""))</f>
        <v/>
      </c>
    </row>
    <row r="197" ht="16.5" customHeight="1" thickBot="1" thickTop="1">
      <c r="A197" s="2" t="n"/>
      <c r="KN197" s="1">
        <f>IF(INDEX(#REF!,MATCH('HT 1-0'!D197,#REF!,0))=INDEX(#REF!,MATCH('HT 1-0'!D197,#REF!,0)),INDEX(#REF!,MATCH('HT 1-0'!D197,#REF!,0)),"ERROR")</f>
        <v/>
      </c>
      <c r="KO197" s="1">
        <f>IF(INDEX(#REF!,MATCH('HT 1-0'!E197,#REF!,0))=INDEX(#REF!,MATCH('HT 1-0'!E197,#REF!,0)),INDEX(#REF!,MATCH('HT 1-0'!E197,#REF!,0)),"ERROR")</f>
        <v/>
      </c>
      <c r="KP197" s="1">
        <f>KN197&amp;" v "&amp;KO197</f>
        <v/>
      </c>
      <c r="KQ197">
        <f>B197&amp;"_"&amp;C197</f>
        <v/>
      </c>
      <c r="KR197" s="1">
        <f>IF((HW197/KK197)&lt;0.335,"G",IF((HW197/KK197)&gt;0.67,"R","A"))</f>
        <v/>
      </c>
      <c r="KS197" s="1">
        <f>IF((HX197/KK197)&lt;0.335,"G",IF((HX197/KK197)&gt;0.67,"R","A"))</f>
        <v/>
      </c>
      <c r="KT197" s="1">
        <f>IF((IH197/KK197)&lt;0.335,"G",IF((IH197/KK197)&gt;0.67,"R","A"))</f>
        <v/>
      </c>
      <c r="KU197" s="1">
        <f>IF((II197/KK197)&lt;0.335,"G",IF((II197/KK197)&gt;0.67,"R","A"))</f>
        <v/>
      </c>
      <c r="KV197" s="1">
        <f>IF((HZ197/KK197)&lt;0.335,"G",IF((HZ197/KK197)&gt;0.67,"R","A"))</f>
        <v/>
      </c>
      <c r="KW197" s="1">
        <f>IF((HY197/KK197)&lt;0.335,"G",IF((HY197/KK197)&gt;0.67,"R","A"))</f>
        <v/>
      </c>
      <c r="KX197" s="1">
        <f>IF((IK197/KK197)&lt;0.335,"G",IF((IK197/KK197)&gt;0.67,"R","A"))</f>
        <v/>
      </c>
      <c r="KY197" s="1">
        <f>IF((IJ197/KK197)&lt;0.335,"G",IF((IJ197/KK197)&gt;0.67,"R","A"))</f>
        <v/>
      </c>
      <c r="KZ197" s="1">
        <f>IF((HQ197/KK197)&lt;0.335,"G",IF((HQ197/KK197)&gt;0.67,"R","A"))</f>
        <v/>
      </c>
      <c r="LA197" s="1">
        <f>IF((IB197/KK197)&lt;0.335,"G",IF((IB197/KK197)&gt;0.67,"R","A"))</f>
        <v/>
      </c>
      <c r="LB197">
        <f>IF(LQ197="1-0",INDEX(Scrape!#REF!,MATCH('HT 1-0'!KP197,Scrape!$B:$B,0)),"")</f>
        <v/>
      </c>
      <c r="LC197">
        <f>IF(LQ197="1-0",INDEX(Scrape!$A:$A,MATCH('HT 1-0'!KP197,Scrape!$B:$B,0)),"")</f>
        <v/>
      </c>
      <c r="LD197">
        <f>IF(LQ197="1-0",INDEX(Scrape!$B:$B,MATCH('HT 1-0'!KP197,Scrape!$B:$B,0)),"")</f>
        <v/>
      </c>
      <c r="LE197">
        <f>IF(LQ197="1-0",INDEX(Scrape!$C:$C,MATCH('HT 1-0'!KP197,Scrape!$B:$B,0)),"")</f>
        <v/>
      </c>
      <c r="LF197">
        <f>IF(LQ197="1-0",INDEX(Scrape!$D:$D,MATCH('HT 1-0'!KP197,Scrape!$B:$B,0)),"")</f>
        <v/>
      </c>
      <c r="LG197">
        <f>IF(LQ197="1-0",INDEX(Scrape!$E:$E,MATCH('HT 1-0'!KP197,Scrape!$B:$B,0)),"")</f>
        <v/>
      </c>
      <c r="LH197">
        <f>IF(LQ197="1-0",INDEX(Scrape!$F:$F,MATCH('HT 1-0'!KP197,Scrape!$B:$B,0)),"")</f>
        <v/>
      </c>
      <c r="LI197">
        <f>IF(LQ197="1-0",INDEX(Scrape!$G:$G,MATCH('HT 1-0'!KP197,Scrape!$B:$B,0)),"")</f>
        <v/>
      </c>
      <c r="LJ197">
        <f>IF(LQ197="1-0",INDEX(Scrape!$H:$H,MATCH('HT 1-0'!KP197,Scrape!$B:$B,0)),"")</f>
        <v/>
      </c>
      <c r="LK197">
        <f>IF(LQ197="1-0",INDEX(Scrape!$I:$I,MATCH('HT 1-0'!KP197,Scrape!$B:$B,0)),"")</f>
        <v/>
      </c>
      <c r="LL197">
        <f>IF(LQ197="1-0",INDEX(Scrape!$J:$J,MATCH('HT 1-0'!KP197,Scrape!$B:$B,0)),"")</f>
        <v/>
      </c>
      <c r="LM197">
        <f>IF(LQ197="1-0",INDEX(Scrape!$K:$K,MATCH('HT 1-0'!KP197,Scrape!$B:$B,0)),"")</f>
        <v/>
      </c>
      <c r="LN197">
        <f>IF(LQ197="1-0",INDEX(Scrape!$L:$L,MATCH('HT 1-0'!KP197,Scrape!$B:$B,0)),"")</f>
        <v/>
      </c>
      <c r="LO197">
        <f>IF(LQ197="1-0",INDEX(Scrape!$M:$M,MATCH('HT 1-0'!KP197,Scrape!$B:$B,0)),"")</f>
        <v/>
      </c>
      <c r="LP197">
        <f>IF(LQ197="1-0",INDEX(Scrape!$N:$N,MATCH('HT 1-0'!KP197,Scrape!$B:$B,0)),"")</f>
        <v/>
      </c>
      <c r="LQ197">
        <f>INDEX(Scrape!$O:$O,MATCH('HT 1-0'!KP197,Scrape!$B:$B,0))</f>
        <v/>
      </c>
      <c r="LR197">
        <f>(1/LJ197)+(1/LI197)+(1/LH197)</f>
        <v/>
      </c>
      <c r="LS197">
        <f>(1/LG197)+(1/LF197)+(1/LE197)</f>
        <v/>
      </c>
      <c r="LT197" s="8">
        <f>IF(INDEX(#REF!,MATCH(KQ197,#REF!,0))=INDEX(#REF!,MATCH(KQ197,#REF!,0)),INDEX(#REF!,MATCH(KQ197,#REF!,0)),"ERROR")</f>
        <v/>
      </c>
      <c r="LU197" s="4">
        <f>IF(KR197="G",2,IF(KR197="R",0.5,IF(KR197="A",1)))</f>
        <v/>
      </c>
      <c r="LV197" s="4">
        <f>IF(KS197="G",0.5,IF(KS197="R",2,IF(KS197="A",1)))</f>
        <v/>
      </c>
      <c r="LW197" s="4">
        <f>IF(KT197="G",2,IF(KT197="R",0.5,IF(KT197="A",1)))</f>
        <v/>
      </c>
      <c r="LX197" s="4">
        <f>IF(KU197="G",0.5,IF(KU197="R",2,IF(KU197="A",1)))</f>
        <v/>
      </c>
      <c r="LY197" s="7">
        <f>(LK197*(LU197+LX197)+(LL197*(LU197+LX197)))</f>
        <v/>
      </c>
      <c r="LZ197" s="7">
        <f>(LN197*(LV197+LW197)+(LO197*(LV197+LW197)))</f>
        <v/>
      </c>
      <c r="MA197" s="11">
        <f>LY197-LZ197</f>
        <v/>
      </c>
      <c r="MB197" s="5">
        <f>MA197+2</f>
        <v/>
      </c>
      <c r="MC197" s="6">
        <f>MA197-2</f>
        <v/>
      </c>
      <c r="MD197" s="4">
        <f>LE197</f>
        <v/>
      </c>
      <c r="ME197" s="9">
        <f>IF(MD197=0,1000,MD197+0.75)</f>
        <v/>
      </c>
      <c r="MF197" s="10">
        <f>IF(MD197=0,0,MD197-0.75)</f>
        <v/>
      </c>
      <c r="MG197" s="4">
        <f>((LM197*(LU197+LX197))-((LP197*(LV197+LW197))))</f>
        <v/>
      </c>
      <c r="MH197" s="9">
        <f>MG197*1.2</f>
        <v/>
      </c>
      <c r="MI197" s="10">
        <f>MG197*0.8</f>
        <v/>
      </c>
      <c r="MJ197">
        <f>IFERROR(NX197,"")</f>
        <v/>
      </c>
      <c r="MK197">
        <f>IFERROR(NY197,"")</f>
        <v/>
      </c>
      <c r="ML197">
        <f>IFERROR(NZ197,"")</f>
        <v/>
      </c>
      <c r="MM197">
        <f>IFERROR(OA197,"")</f>
        <v/>
      </c>
      <c r="MN197">
        <f>IFERROR(OB197,"")</f>
        <v/>
      </c>
      <c r="MO197">
        <f>IFERROR(OC197,"")</f>
        <v/>
      </c>
      <c r="MP197" s="1">
        <f>COUNTIFS(#REF!,LT197,#REF!,1,#REF!,"&gt;="&amp;MC197,#REF!,"&lt;="&amp;MB197,#REF!,"&lt;="&amp;ME197,#REF!,"&gt;="&amp;MF197,#REF!,"="&amp;KV197,#REF!,"="&amp;KX197)</f>
        <v/>
      </c>
      <c r="MQ197" s="1">
        <f>COUNTIFS(#REF!,LT197,#REF!,0,#REF!,"&gt;="&amp;MC197,#REF!,"&lt;="&amp;MB197,#REF!,"&lt;="&amp;ME197,#REF!,"&gt;="&amp;MF197,#REF!,"="&amp;KV197,#REF!,"="&amp;KX197)</f>
        <v/>
      </c>
      <c r="MR197" s="1">
        <f>COUNTIFS(#REF!,LT197,#REF!,1,#REF!,"&gt;="&amp;MC197,#REF!,"&lt;="&amp;MB197,#REF!,"&lt;="&amp;ME197,#REF!,"&gt;="&amp;MF197,#REF!,"="&amp;KW197,#REF!,"="&amp;KY197)</f>
        <v/>
      </c>
      <c r="MS197" s="1">
        <f>COUNTIFS(#REF!,LT197,#REF!,0,#REF!,"&gt;="&amp;MC197,#REF!,"&lt;="&amp;MB197,#REF!,"&lt;="&amp;ME197,#REF!,"&gt;="&amp;MF197,#REF!,"="&amp;KW197,#REF!,"="&amp;KY197)</f>
        <v/>
      </c>
      <c r="MT197" s="1">
        <f>COUNTIFS(#REF!,LT197,#REF!,1,#REF!,"&gt;="&amp;MI197,#REF!,"&lt;="&amp;MH197,#REF!,"&lt;="&amp;ME197,#REF!,"&gt;="&amp;MF197)</f>
        <v/>
      </c>
      <c r="MU197" s="1">
        <f>COUNTIFS(#REF!,LT197,#REF!,0,#REF!,"&gt;="&amp;MI197,#REF!,"&lt;="&amp;MH197,#REF!,"&lt;="&amp;ME197,#REF!,"&gt;="&amp;MF197)</f>
        <v/>
      </c>
      <c r="MV197" s="1">
        <f>COUNTIFS(#REF!,LT197,#REF!,1,#REF!,"&gt;="&amp;MI197,#REF!,"&lt;="&amp;MH197,#REF!,"="&amp;KZ197,#REF!,"="&amp;LA197,#REF!,"&lt;="&amp;ME197,#REF!,"&gt;="&amp;MF197)</f>
        <v/>
      </c>
      <c r="MW197" s="1">
        <f>COUNTIFS(#REF!,LT197,#REF!,0,#REF!,"&gt;="&amp;MI197,#REF!,"&lt;="&amp;MH197,#REF!,"="&amp;KZ197,#REF!,"="&amp;LA197,#REF!,"&lt;="&amp;ME197,#REF!,"&gt;="&amp;MF197)</f>
        <v/>
      </c>
      <c r="MX197" s="1">
        <f>COUNTIFS(#REF!,LT197,#REF!,1,#REF!,"&gt;="&amp;MC197,#REF!,"&lt;="&amp;MB197,#REF!,"&lt;="&amp;ME197,#REF!,"&gt;="&amp;MF197)</f>
        <v/>
      </c>
      <c r="MY197" s="1">
        <f>COUNTIFS(#REF!,LT197,#REF!,0,#REF!,"&gt;="&amp;MC197,#REF!,"&lt;="&amp;MB197,#REF!,"&lt;="&amp;ME197,#REF!,"&gt;="&amp;MF197)</f>
        <v/>
      </c>
      <c r="MZ197" s="1">
        <f>COUNTIFS(#REF!,LT197,#REF!,1,#REF!,"&lt;="&amp;ME197,#REF!,"&gt;="&amp;MF197,#REF!,"="&amp;KV197,#REF!,"="&amp;KX197)</f>
        <v/>
      </c>
      <c r="NA197" s="1">
        <f>COUNTIFS(#REF!,LT197,#REF!,0,#REF!,"&lt;="&amp;ME197,#REF!,"&gt;="&amp;MF197,#REF!,"="&amp;KV197,#REF!,"="&amp;KX197)</f>
        <v/>
      </c>
      <c r="NB197" s="1">
        <f>COUNTIFS(#REF!,LT197,#REF!,1,#REF!,"&lt;="&amp;ME197,#REF!,"&gt;="&amp;MF197,#REF!,"="&amp;KW197,#REF!,"="&amp;KY197)</f>
        <v/>
      </c>
      <c r="NC197" s="1">
        <f>COUNTIFS(#REF!,LT197,#REF!,0,#REF!,"&lt;="&amp;ME197,#REF!,"&gt;="&amp;MF197,#REF!,"="&amp;KW197,#REF!,"="&amp;KY197)</f>
        <v/>
      </c>
      <c r="ND197" s="1">
        <f>MP197+MR197+MT197+MV197+MX197+MZ197+NB197</f>
        <v/>
      </c>
      <c r="NE197" s="1">
        <f>MQ197+MS197+MU197+MW197+MY197+NA197+NC197</f>
        <v/>
      </c>
      <c r="NF197" s="1">
        <f>ND197+NE197</f>
        <v/>
      </c>
      <c r="NG197" s="33">
        <f>ND197/(ND197+NE197)</f>
        <v/>
      </c>
      <c r="NH197" s="3">
        <f>1/NG197</f>
        <v/>
      </c>
      <c r="NI197" s="1">
        <f>LH197</f>
        <v/>
      </c>
      <c r="NJ197" s="79">
        <f>((1-NG197)*(1/(NI197-1))*0.98-(NG197*1))</f>
        <v/>
      </c>
      <c r="NK197" s="34">
        <f>IF(LR197&lt;0.9,0,IF(AND(LR197&gt;1.1),0,1))</f>
        <v/>
      </c>
      <c r="NL197" s="34">
        <f>IF(LS197&lt;0.9,0,IF(AND(LS197&gt;1.1),0,1))</f>
        <v/>
      </c>
      <c r="NM197" s="32">
        <f>IF(NF197&gt;99,1,0)</f>
        <v/>
      </c>
      <c r="NN197" s="32">
        <f>IF(NJ197&gt;0.0799,1,0)</f>
        <v/>
      </c>
      <c r="NO197" s="32">
        <f>IF(NJ197&gt;NQ197,1,0)</f>
        <v/>
      </c>
      <c r="NP197" s="32">
        <f>NM197+NN197+NO197+NK197+NL197</f>
        <v/>
      </c>
      <c r="NQ197" s="79">
        <f>(((100*NG197)*(NI197-1)*0.98)-((1-NG197)*100))/100</f>
        <v/>
      </c>
      <c r="NR197" s="34">
        <f>IF(LR197&lt;0.9,0,IF(AND(LR197&gt;1.1),0,1))</f>
        <v/>
      </c>
      <c r="NS197" s="34">
        <f>IF(LS197&lt;0.9,0,IF(AND(LS197&gt;1.1),0,1))</f>
        <v/>
      </c>
      <c r="NT197" s="32">
        <f>IF(NF197&gt;99,1,0)</f>
        <v/>
      </c>
      <c r="NU197" s="32">
        <f>IF(NQ197&gt;0.0799,1,0)</f>
        <v/>
      </c>
      <c r="NV197" s="32">
        <f>IF(NQ197&gt;NJ197,1,0)</f>
        <v/>
      </c>
      <c r="NW197" s="32">
        <f>NT197+NU197+NV197+NR197+NS197</f>
        <v/>
      </c>
      <c r="NX197">
        <f>IF(NP197=5,"LayHome1-0",IF(AND(NW197=5),"BackHome1-0",""))</f>
        <v/>
      </c>
      <c r="NY197">
        <f>IF(NP197=5,KN197,IF(AND(NW197=5),KN197,""))</f>
        <v/>
      </c>
      <c r="NZ197">
        <f>IF(NP197=5,"Match Odds",IF(AND(NW197=5),"Match Odds",""))</f>
        <v/>
      </c>
      <c r="OA197">
        <f>IF(NP197=5,KP197,IF(AND(NW197=5),KP197,""))</f>
        <v/>
      </c>
      <c r="OB197">
        <f>IF(NP197=5,"MATCH_ODDS",IF(AND(NW197=5),"MATCH_ODDS",""))</f>
        <v/>
      </c>
      <c r="OC197">
        <f>IF(NP197=5,"LAY",IF(AND(NW197=5),"BACK",""))</f>
        <v/>
      </c>
    </row>
    <row r="198" ht="16.5" customHeight="1" thickBot="1" thickTop="1">
      <c r="A198" s="2" t="n"/>
      <c r="KN198" s="1">
        <f>IF(INDEX(#REF!,MATCH('HT 1-0'!D198,#REF!,0))=INDEX(#REF!,MATCH('HT 1-0'!D198,#REF!,0)),INDEX(#REF!,MATCH('HT 1-0'!D198,#REF!,0)),"ERROR")</f>
        <v/>
      </c>
      <c r="KO198" s="1">
        <f>IF(INDEX(#REF!,MATCH('HT 1-0'!E198,#REF!,0))=INDEX(#REF!,MATCH('HT 1-0'!E198,#REF!,0)),INDEX(#REF!,MATCH('HT 1-0'!E198,#REF!,0)),"ERROR")</f>
        <v/>
      </c>
      <c r="KP198" s="1">
        <f>KN198&amp;" v "&amp;KO198</f>
        <v/>
      </c>
      <c r="KQ198">
        <f>B198&amp;"_"&amp;C198</f>
        <v/>
      </c>
      <c r="KR198" s="1">
        <f>IF((HW198/KK198)&lt;0.335,"G",IF((HW198/KK198)&gt;0.67,"R","A"))</f>
        <v/>
      </c>
      <c r="KS198" s="1">
        <f>IF((HX198/KK198)&lt;0.335,"G",IF((HX198/KK198)&gt;0.67,"R","A"))</f>
        <v/>
      </c>
      <c r="KT198" s="1">
        <f>IF((IH198/KK198)&lt;0.335,"G",IF((IH198/KK198)&gt;0.67,"R","A"))</f>
        <v/>
      </c>
      <c r="KU198" s="1">
        <f>IF((II198/KK198)&lt;0.335,"G",IF((II198/KK198)&gt;0.67,"R","A"))</f>
        <v/>
      </c>
      <c r="KV198" s="1">
        <f>IF((HZ198/KK198)&lt;0.335,"G",IF((HZ198/KK198)&gt;0.67,"R","A"))</f>
        <v/>
      </c>
      <c r="KW198" s="1">
        <f>IF((HY198/KK198)&lt;0.335,"G",IF((HY198/KK198)&gt;0.67,"R","A"))</f>
        <v/>
      </c>
      <c r="KX198" s="1">
        <f>IF((IK198/KK198)&lt;0.335,"G",IF((IK198/KK198)&gt;0.67,"R","A"))</f>
        <v/>
      </c>
      <c r="KY198" s="1">
        <f>IF((IJ198/KK198)&lt;0.335,"G",IF((IJ198/KK198)&gt;0.67,"R","A"))</f>
        <v/>
      </c>
      <c r="KZ198" s="1">
        <f>IF((HQ198/KK198)&lt;0.335,"G",IF((HQ198/KK198)&gt;0.67,"R","A"))</f>
        <v/>
      </c>
      <c r="LA198" s="1">
        <f>IF((IB198/KK198)&lt;0.335,"G",IF((IB198/KK198)&gt;0.67,"R","A"))</f>
        <v/>
      </c>
      <c r="LB198">
        <f>IF(LQ198="1-0",INDEX(Scrape!#REF!,MATCH('HT 1-0'!KP198,Scrape!$B:$B,0)),"")</f>
        <v/>
      </c>
      <c r="LC198">
        <f>IF(LQ198="1-0",INDEX(Scrape!$A:$A,MATCH('HT 1-0'!KP198,Scrape!$B:$B,0)),"")</f>
        <v/>
      </c>
      <c r="LD198">
        <f>IF(LQ198="1-0",INDEX(Scrape!$B:$B,MATCH('HT 1-0'!KP198,Scrape!$B:$B,0)),"")</f>
        <v/>
      </c>
      <c r="LE198">
        <f>IF(LQ198="1-0",INDEX(Scrape!$C:$C,MATCH('HT 1-0'!KP198,Scrape!$B:$B,0)),"")</f>
        <v/>
      </c>
      <c r="LF198">
        <f>IF(LQ198="1-0",INDEX(Scrape!$D:$D,MATCH('HT 1-0'!KP198,Scrape!$B:$B,0)),"")</f>
        <v/>
      </c>
      <c r="LG198">
        <f>IF(LQ198="1-0",INDEX(Scrape!$E:$E,MATCH('HT 1-0'!KP198,Scrape!$B:$B,0)),"")</f>
        <v/>
      </c>
      <c r="LH198">
        <f>IF(LQ198="1-0",INDEX(Scrape!$F:$F,MATCH('HT 1-0'!KP198,Scrape!$B:$B,0)),"")</f>
        <v/>
      </c>
      <c r="LI198">
        <f>IF(LQ198="1-0",INDEX(Scrape!$G:$G,MATCH('HT 1-0'!KP198,Scrape!$B:$B,0)),"")</f>
        <v/>
      </c>
      <c r="LJ198">
        <f>IF(LQ198="1-0",INDEX(Scrape!$H:$H,MATCH('HT 1-0'!KP198,Scrape!$B:$B,0)),"")</f>
        <v/>
      </c>
      <c r="LK198">
        <f>IF(LQ198="1-0",INDEX(Scrape!$I:$I,MATCH('HT 1-0'!KP198,Scrape!$B:$B,0)),"")</f>
        <v/>
      </c>
      <c r="LL198">
        <f>IF(LQ198="1-0",INDEX(Scrape!$J:$J,MATCH('HT 1-0'!KP198,Scrape!$B:$B,0)),"")</f>
        <v/>
      </c>
      <c r="LM198">
        <f>IF(LQ198="1-0",INDEX(Scrape!$K:$K,MATCH('HT 1-0'!KP198,Scrape!$B:$B,0)),"")</f>
        <v/>
      </c>
      <c r="LN198">
        <f>IF(LQ198="1-0",INDEX(Scrape!$L:$L,MATCH('HT 1-0'!KP198,Scrape!$B:$B,0)),"")</f>
        <v/>
      </c>
      <c r="LO198">
        <f>IF(LQ198="1-0",INDEX(Scrape!$M:$M,MATCH('HT 1-0'!KP198,Scrape!$B:$B,0)),"")</f>
        <v/>
      </c>
      <c r="LP198">
        <f>IF(LQ198="1-0",INDEX(Scrape!$N:$N,MATCH('HT 1-0'!KP198,Scrape!$B:$B,0)),"")</f>
        <v/>
      </c>
      <c r="LQ198">
        <f>INDEX(Scrape!$O:$O,MATCH('HT 1-0'!KP198,Scrape!$B:$B,0))</f>
        <v/>
      </c>
      <c r="LR198">
        <f>(1/LJ198)+(1/LI198)+(1/LH198)</f>
        <v/>
      </c>
      <c r="LS198">
        <f>(1/LG198)+(1/LF198)+(1/LE198)</f>
        <v/>
      </c>
      <c r="LT198" s="8">
        <f>IF(INDEX(#REF!,MATCH(KQ198,#REF!,0))=INDEX(#REF!,MATCH(KQ198,#REF!,0)),INDEX(#REF!,MATCH(KQ198,#REF!,0)),"ERROR")</f>
        <v/>
      </c>
      <c r="LU198" s="4">
        <f>IF(KR198="G",2,IF(KR198="R",0.5,IF(KR198="A",1)))</f>
        <v/>
      </c>
      <c r="LV198" s="4">
        <f>IF(KS198="G",0.5,IF(KS198="R",2,IF(KS198="A",1)))</f>
        <v/>
      </c>
      <c r="LW198" s="4">
        <f>IF(KT198="G",2,IF(KT198="R",0.5,IF(KT198="A",1)))</f>
        <v/>
      </c>
      <c r="LX198" s="4">
        <f>IF(KU198="G",0.5,IF(KU198="R",2,IF(KU198="A",1)))</f>
        <v/>
      </c>
      <c r="LY198" s="7">
        <f>(LK198*(LU198+LX198)+(LL198*(LU198+LX198)))</f>
        <v/>
      </c>
      <c r="LZ198" s="7">
        <f>(LN198*(LV198+LW198)+(LO198*(LV198+LW198)))</f>
        <v/>
      </c>
      <c r="MA198" s="11">
        <f>LY198-LZ198</f>
        <v/>
      </c>
      <c r="MB198" s="5">
        <f>MA198+2</f>
        <v/>
      </c>
      <c r="MC198" s="6">
        <f>MA198-2</f>
        <v/>
      </c>
      <c r="MD198" s="4">
        <f>LE198</f>
        <v/>
      </c>
      <c r="ME198" s="9">
        <f>IF(MD198=0,1000,MD198+0.75)</f>
        <v/>
      </c>
      <c r="MF198" s="10">
        <f>IF(MD198=0,0,MD198-0.75)</f>
        <v/>
      </c>
      <c r="MG198" s="4">
        <f>((LM198*(LU198+LX198))-((LP198*(LV198+LW198))))</f>
        <v/>
      </c>
      <c r="MH198" s="9">
        <f>MG198*1.2</f>
        <v/>
      </c>
      <c r="MI198" s="10">
        <f>MG198*0.8</f>
        <v/>
      </c>
      <c r="MJ198">
        <f>IFERROR(NX198,"")</f>
        <v/>
      </c>
      <c r="MK198">
        <f>IFERROR(NY198,"")</f>
        <v/>
      </c>
      <c r="ML198">
        <f>IFERROR(NZ198,"")</f>
        <v/>
      </c>
      <c r="MM198">
        <f>IFERROR(OA198,"")</f>
        <v/>
      </c>
      <c r="MN198">
        <f>IFERROR(OB198,"")</f>
        <v/>
      </c>
      <c r="MO198">
        <f>IFERROR(OC198,"")</f>
        <v/>
      </c>
      <c r="MP198" s="1">
        <f>COUNTIFS(#REF!,LT198,#REF!,1,#REF!,"&gt;="&amp;MC198,#REF!,"&lt;="&amp;MB198,#REF!,"&lt;="&amp;ME198,#REF!,"&gt;="&amp;MF198,#REF!,"="&amp;KV198,#REF!,"="&amp;KX198)</f>
        <v/>
      </c>
      <c r="MQ198" s="1">
        <f>COUNTIFS(#REF!,LT198,#REF!,0,#REF!,"&gt;="&amp;MC198,#REF!,"&lt;="&amp;MB198,#REF!,"&lt;="&amp;ME198,#REF!,"&gt;="&amp;MF198,#REF!,"="&amp;KV198,#REF!,"="&amp;KX198)</f>
        <v/>
      </c>
      <c r="MR198" s="1">
        <f>COUNTIFS(#REF!,LT198,#REF!,1,#REF!,"&gt;="&amp;MC198,#REF!,"&lt;="&amp;MB198,#REF!,"&lt;="&amp;ME198,#REF!,"&gt;="&amp;MF198,#REF!,"="&amp;KW198,#REF!,"="&amp;KY198)</f>
        <v/>
      </c>
      <c r="MS198" s="1">
        <f>COUNTIFS(#REF!,LT198,#REF!,0,#REF!,"&gt;="&amp;MC198,#REF!,"&lt;="&amp;MB198,#REF!,"&lt;="&amp;ME198,#REF!,"&gt;="&amp;MF198,#REF!,"="&amp;KW198,#REF!,"="&amp;KY198)</f>
        <v/>
      </c>
      <c r="MT198" s="1">
        <f>COUNTIFS(#REF!,LT198,#REF!,1,#REF!,"&gt;="&amp;MI198,#REF!,"&lt;="&amp;MH198,#REF!,"&lt;="&amp;ME198,#REF!,"&gt;="&amp;MF198)</f>
        <v/>
      </c>
      <c r="MU198" s="1">
        <f>COUNTIFS(#REF!,LT198,#REF!,0,#REF!,"&gt;="&amp;MI198,#REF!,"&lt;="&amp;MH198,#REF!,"&lt;="&amp;ME198,#REF!,"&gt;="&amp;MF198)</f>
        <v/>
      </c>
      <c r="MV198" s="1">
        <f>COUNTIFS(#REF!,LT198,#REF!,1,#REF!,"&gt;="&amp;MI198,#REF!,"&lt;="&amp;MH198,#REF!,"="&amp;KZ198,#REF!,"="&amp;LA198,#REF!,"&lt;="&amp;ME198,#REF!,"&gt;="&amp;MF198)</f>
        <v/>
      </c>
      <c r="MW198" s="1">
        <f>COUNTIFS(#REF!,LT198,#REF!,0,#REF!,"&gt;="&amp;MI198,#REF!,"&lt;="&amp;MH198,#REF!,"="&amp;KZ198,#REF!,"="&amp;LA198,#REF!,"&lt;="&amp;ME198,#REF!,"&gt;="&amp;MF198)</f>
        <v/>
      </c>
      <c r="MX198" s="1">
        <f>COUNTIFS(#REF!,LT198,#REF!,1,#REF!,"&gt;="&amp;MC198,#REF!,"&lt;="&amp;MB198,#REF!,"&lt;="&amp;ME198,#REF!,"&gt;="&amp;MF198)</f>
        <v/>
      </c>
      <c r="MY198" s="1">
        <f>COUNTIFS(#REF!,LT198,#REF!,0,#REF!,"&gt;="&amp;MC198,#REF!,"&lt;="&amp;MB198,#REF!,"&lt;="&amp;ME198,#REF!,"&gt;="&amp;MF198)</f>
        <v/>
      </c>
      <c r="MZ198" s="1">
        <f>COUNTIFS(#REF!,LT198,#REF!,1,#REF!,"&lt;="&amp;ME198,#REF!,"&gt;="&amp;MF198,#REF!,"="&amp;KV198,#REF!,"="&amp;KX198)</f>
        <v/>
      </c>
      <c r="NA198" s="1">
        <f>COUNTIFS(#REF!,LT198,#REF!,0,#REF!,"&lt;="&amp;ME198,#REF!,"&gt;="&amp;MF198,#REF!,"="&amp;KV198,#REF!,"="&amp;KX198)</f>
        <v/>
      </c>
      <c r="NB198" s="1">
        <f>COUNTIFS(#REF!,LT198,#REF!,1,#REF!,"&lt;="&amp;ME198,#REF!,"&gt;="&amp;MF198,#REF!,"="&amp;KW198,#REF!,"="&amp;KY198)</f>
        <v/>
      </c>
      <c r="NC198" s="1">
        <f>COUNTIFS(#REF!,LT198,#REF!,0,#REF!,"&lt;="&amp;ME198,#REF!,"&gt;="&amp;MF198,#REF!,"="&amp;KW198,#REF!,"="&amp;KY198)</f>
        <v/>
      </c>
      <c r="ND198" s="1">
        <f>MP198+MR198+MT198+MV198+MX198+MZ198+NB198</f>
        <v/>
      </c>
      <c r="NE198" s="1">
        <f>MQ198+MS198+MU198+MW198+MY198+NA198+NC198</f>
        <v/>
      </c>
      <c r="NF198" s="1">
        <f>ND198+NE198</f>
        <v/>
      </c>
      <c r="NG198" s="33">
        <f>ND198/(ND198+NE198)</f>
        <v/>
      </c>
      <c r="NH198" s="3">
        <f>1/NG198</f>
        <v/>
      </c>
      <c r="NI198" s="1">
        <f>LH198</f>
        <v/>
      </c>
      <c r="NJ198" s="79">
        <f>((1-NG198)*(1/(NI198-1))*0.98-(NG198*1))</f>
        <v/>
      </c>
      <c r="NK198" s="34">
        <f>IF(LR198&lt;0.9,0,IF(AND(LR198&gt;1.1),0,1))</f>
        <v/>
      </c>
      <c r="NL198" s="34">
        <f>IF(LS198&lt;0.9,0,IF(AND(LS198&gt;1.1),0,1))</f>
        <v/>
      </c>
      <c r="NM198" s="32">
        <f>IF(NF198&gt;99,1,0)</f>
        <v/>
      </c>
      <c r="NN198" s="32">
        <f>IF(NJ198&gt;0.0799,1,0)</f>
        <v/>
      </c>
      <c r="NO198" s="32">
        <f>IF(NJ198&gt;NQ198,1,0)</f>
        <v/>
      </c>
      <c r="NP198" s="32">
        <f>NM198+NN198+NO198+NK198+NL198</f>
        <v/>
      </c>
      <c r="NQ198" s="79">
        <f>(((100*NG198)*(NI198-1)*0.98)-((1-NG198)*100))/100</f>
        <v/>
      </c>
      <c r="NR198" s="34">
        <f>IF(LR198&lt;0.9,0,IF(AND(LR198&gt;1.1),0,1))</f>
        <v/>
      </c>
      <c r="NS198" s="34">
        <f>IF(LS198&lt;0.9,0,IF(AND(LS198&gt;1.1),0,1))</f>
        <v/>
      </c>
      <c r="NT198" s="32">
        <f>IF(NF198&gt;99,1,0)</f>
        <v/>
      </c>
      <c r="NU198" s="32">
        <f>IF(NQ198&gt;0.0799,1,0)</f>
        <v/>
      </c>
      <c r="NV198" s="32">
        <f>IF(NQ198&gt;NJ198,1,0)</f>
        <v/>
      </c>
      <c r="NW198" s="32">
        <f>NT198+NU198+NV198+NR198+NS198</f>
        <v/>
      </c>
      <c r="NX198">
        <f>IF(NP198=5,"LayHome1-0",IF(AND(NW198=5),"BackHome1-0",""))</f>
        <v/>
      </c>
      <c r="NY198">
        <f>IF(NP198=5,KN198,IF(AND(NW198=5),KN198,""))</f>
        <v/>
      </c>
      <c r="NZ198">
        <f>IF(NP198=5,"Match Odds",IF(AND(NW198=5),"Match Odds",""))</f>
        <v/>
      </c>
      <c r="OA198">
        <f>IF(NP198=5,KP198,IF(AND(NW198=5),KP198,""))</f>
        <v/>
      </c>
      <c r="OB198">
        <f>IF(NP198=5,"MATCH_ODDS",IF(AND(NW198=5),"MATCH_ODDS",""))</f>
        <v/>
      </c>
      <c r="OC198">
        <f>IF(NP198=5,"LAY",IF(AND(NW198=5),"BACK",""))</f>
        <v/>
      </c>
    </row>
    <row r="199" ht="16.5" customHeight="1" thickBot="1" thickTop="1">
      <c r="A199" s="2" t="n"/>
      <c r="KN199" s="1">
        <f>IF(INDEX(#REF!,MATCH('HT 1-0'!D199,#REF!,0))=INDEX(#REF!,MATCH('HT 1-0'!D199,#REF!,0)),INDEX(#REF!,MATCH('HT 1-0'!D199,#REF!,0)),"ERROR")</f>
        <v/>
      </c>
      <c r="KO199" s="1">
        <f>IF(INDEX(#REF!,MATCH('HT 1-0'!E199,#REF!,0))=INDEX(#REF!,MATCH('HT 1-0'!E199,#REF!,0)),INDEX(#REF!,MATCH('HT 1-0'!E199,#REF!,0)),"ERROR")</f>
        <v/>
      </c>
      <c r="KP199" s="1">
        <f>KN199&amp;" v "&amp;KO199</f>
        <v/>
      </c>
      <c r="KQ199">
        <f>B199&amp;"_"&amp;C199</f>
        <v/>
      </c>
      <c r="KR199" s="1">
        <f>IF((HW199/KK199)&lt;0.335,"G",IF((HW199/KK199)&gt;0.67,"R","A"))</f>
        <v/>
      </c>
      <c r="KS199" s="1">
        <f>IF((HX199/KK199)&lt;0.335,"G",IF((HX199/KK199)&gt;0.67,"R","A"))</f>
        <v/>
      </c>
      <c r="KT199" s="1">
        <f>IF((IH199/KK199)&lt;0.335,"G",IF((IH199/KK199)&gt;0.67,"R","A"))</f>
        <v/>
      </c>
      <c r="KU199" s="1">
        <f>IF((II199/KK199)&lt;0.335,"G",IF((II199/KK199)&gt;0.67,"R","A"))</f>
        <v/>
      </c>
      <c r="KV199" s="1">
        <f>IF((HZ199/KK199)&lt;0.335,"G",IF((HZ199/KK199)&gt;0.67,"R","A"))</f>
        <v/>
      </c>
      <c r="KW199" s="1">
        <f>IF((HY199/KK199)&lt;0.335,"G",IF((HY199/KK199)&gt;0.67,"R","A"))</f>
        <v/>
      </c>
      <c r="KX199" s="1">
        <f>IF((IK199/KK199)&lt;0.335,"G",IF((IK199/KK199)&gt;0.67,"R","A"))</f>
        <v/>
      </c>
      <c r="KY199" s="1">
        <f>IF((IJ199/KK199)&lt;0.335,"G",IF((IJ199/KK199)&gt;0.67,"R","A"))</f>
        <v/>
      </c>
      <c r="KZ199" s="1">
        <f>IF((HQ199/KK199)&lt;0.335,"G",IF((HQ199/KK199)&gt;0.67,"R","A"))</f>
        <v/>
      </c>
      <c r="LA199" s="1">
        <f>IF((IB199/KK199)&lt;0.335,"G",IF((IB199/KK199)&gt;0.67,"R","A"))</f>
        <v/>
      </c>
      <c r="LB199">
        <f>IF(LQ199="1-0",INDEX(Scrape!#REF!,MATCH('HT 1-0'!KP199,Scrape!$B:$B,0)),"")</f>
        <v/>
      </c>
      <c r="LC199">
        <f>IF(LQ199="1-0",INDEX(Scrape!$A:$A,MATCH('HT 1-0'!KP199,Scrape!$B:$B,0)),"")</f>
        <v/>
      </c>
      <c r="LD199">
        <f>IF(LQ199="1-0",INDEX(Scrape!$B:$B,MATCH('HT 1-0'!KP199,Scrape!$B:$B,0)),"")</f>
        <v/>
      </c>
      <c r="LE199">
        <f>IF(LQ199="1-0",INDEX(Scrape!$C:$C,MATCH('HT 1-0'!KP199,Scrape!$B:$B,0)),"")</f>
        <v/>
      </c>
      <c r="LF199">
        <f>IF(LQ199="1-0",INDEX(Scrape!$D:$D,MATCH('HT 1-0'!KP199,Scrape!$B:$B,0)),"")</f>
        <v/>
      </c>
      <c r="LG199">
        <f>IF(LQ199="1-0",INDEX(Scrape!$E:$E,MATCH('HT 1-0'!KP199,Scrape!$B:$B,0)),"")</f>
        <v/>
      </c>
      <c r="LH199">
        <f>IF(LQ199="1-0",INDEX(Scrape!$F:$F,MATCH('HT 1-0'!KP199,Scrape!$B:$B,0)),"")</f>
        <v/>
      </c>
      <c r="LI199">
        <f>IF(LQ199="1-0",INDEX(Scrape!$G:$G,MATCH('HT 1-0'!KP199,Scrape!$B:$B,0)),"")</f>
        <v/>
      </c>
      <c r="LJ199">
        <f>IF(LQ199="1-0",INDEX(Scrape!$H:$H,MATCH('HT 1-0'!KP199,Scrape!$B:$B,0)),"")</f>
        <v/>
      </c>
      <c r="LK199">
        <f>IF(LQ199="1-0",INDEX(Scrape!$I:$I,MATCH('HT 1-0'!KP199,Scrape!$B:$B,0)),"")</f>
        <v/>
      </c>
      <c r="LL199">
        <f>IF(LQ199="1-0",INDEX(Scrape!$J:$J,MATCH('HT 1-0'!KP199,Scrape!$B:$B,0)),"")</f>
        <v/>
      </c>
      <c r="LM199">
        <f>IF(LQ199="1-0",INDEX(Scrape!$K:$K,MATCH('HT 1-0'!KP199,Scrape!$B:$B,0)),"")</f>
        <v/>
      </c>
      <c r="LN199">
        <f>IF(LQ199="1-0",INDEX(Scrape!$L:$L,MATCH('HT 1-0'!KP199,Scrape!$B:$B,0)),"")</f>
        <v/>
      </c>
      <c r="LO199">
        <f>IF(LQ199="1-0",INDEX(Scrape!$M:$M,MATCH('HT 1-0'!KP199,Scrape!$B:$B,0)),"")</f>
        <v/>
      </c>
      <c r="LP199">
        <f>IF(LQ199="1-0",INDEX(Scrape!$N:$N,MATCH('HT 1-0'!KP199,Scrape!$B:$B,0)),"")</f>
        <v/>
      </c>
      <c r="LQ199">
        <f>INDEX(Scrape!$O:$O,MATCH('HT 1-0'!KP199,Scrape!$B:$B,0))</f>
        <v/>
      </c>
      <c r="LR199">
        <f>(1/LJ199)+(1/LI199)+(1/LH199)</f>
        <v/>
      </c>
      <c r="LS199">
        <f>(1/LG199)+(1/LF199)+(1/LE199)</f>
        <v/>
      </c>
      <c r="LT199" s="8">
        <f>IF(INDEX(#REF!,MATCH(KQ199,#REF!,0))=INDEX(#REF!,MATCH(KQ199,#REF!,0)),INDEX(#REF!,MATCH(KQ199,#REF!,0)),"ERROR")</f>
        <v/>
      </c>
      <c r="LU199" s="4">
        <f>IF(KR199="G",2,IF(KR199="R",0.5,IF(KR199="A",1)))</f>
        <v/>
      </c>
      <c r="LV199" s="4">
        <f>IF(KS199="G",0.5,IF(KS199="R",2,IF(KS199="A",1)))</f>
        <v/>
      </c>
      <c r="LW199" s="4">
        <f>IF(KT199="G",2,IF(KT199="R",0.5,IF(KT199="A",1)))</f>
        <v/>
      </c>
      <c r="LX199" s="4">
        <f>IF(KU199="G",0.5,IF(KU199="R",2,IF(KU199="A",1)))</f>
        <v/>
      </c>
      <c r="LY199" s="7">
        <f>(LK199*(LU199+LX199)+(LL199*(LU199+LX199)))</f>
        <v/>
      </c>
      <c r="LZ199" s="7">
        <f>(LN199*(LV199+LW199)+(LO199*(LV199+LW199)))</f>
        <v/>
      </c>
      <c r="MA199" s="11">
        <f>LY199-LZ199</f>
        <v/>
      </c>
      <c r="MB199" s="5">
        <f>MA199+2</f>
        <v/>
      </c>
      <c r="MC199" s="6">
        <f>MA199-2</f>
        <v/>
      </c>
      <c r="MD199" s="4">
        <f>LE199</f>
        <v/>
      </c>
      <c r="ME199" s="9">
        <f>IF(MD199=0,1000,MD199+0.75)</f>
        <v/>
      </c>
      <c r="MF199" s="10">
        <f>IF(MD199=0,0,MD199-0.75)</f>
        <v/>
      </c>
      <c r="MG199" s="4">
        <f>((LM199*(LU199+LX199))-((LP199*(LV199+LW199))))</f>
        <v/>
      </c>
      <c r="MH199" s="9">
        <f>MG199*1.2</f>
        <v/>
      </c>
      <c r="MI199" s="10">
        <f>MG199*0.8</f>
        <v/>
      </c>
      <c r="MJ199">
        <f>IFERROR(NX199,"")</f>
        <v/>
      </c>
      <c r="MK199">
        <f>IFERROR(NY199,"")</f>
        <v/>
      </c>
      <c r="ML199">
        <f>IFERROR(NZ199,"")</f>
        <v/>
      </c>
      <c r="MM199">
        <f>IFERROR(OA199,"")</f>
        <v/>
      </c>
      <c r="MN199">
        <f>IFERROR(OB199,"")</f>
        <v/>
      </c>
      <c r="MO199">
        <f>IFERROR(OC199,"")</f>
        <v/>
      </c>
      <c r="MP199" s="1">
        <f>COUNTIFS(#REF!,LT199,#REF!,1,#REF!,"&gt;="&amp;MC199,#REF!,"&lt;="&amp;MB199,#REF!,"&lt;="&amp;ME199,#REF!,"&gt;="&amp;MF199,#REF!,"="&amp;KV199,#REF!,"="&amp;KX199)</f>
        <v/>
      </c>
      <c r="MQ199" s="1">
        <f>COUNTIFS(#REF!,LT199,#REF!,0,#REF!,"&gt;="&amp;MC199,#REF!,"&lt;="&amp;MB199,#REF!,"&lt;="&amp;ME199,#REF!,"&gt;="&amp;MF199,#REF!,"="&amp;KV199,#REF!,"="&amp;KX199)</f>
        <v/>
      </c>
      <c r="MR199" s="1">
        <f>COUNTIFS(#REF!,LT199,#REF!,1,#REF!,"&gt;="&amp;MC199,#REF!,"&lt;="&amp;MB199,#REF!,"&lt;="&amp;ME199,#REF!,"&gt;="&amp;MF199,#REF!,"="&amp;KW199,#REF!,"="&amp;KY199)</f>
        <v/>
      </c>
      <c r="MS199" s="1">
        <f>COUNTIFS(#REF!,LT199,#REF!,0,#REF!,"&gt;="&amp;MC199,#REF!,"&lt;="&amp;MB199,#REF!,"&lt;="&amp;ME199,#REF!,"&gt;="&amp;MF199,#REF!,"="&amp;KW199,#REF!,"="&amp;KY199)</f>
        <v/>
      </c>
      <c r="MT199" s="1">
        <f>COUNTIFS(#REF!,LT199,#REF!,1,#REF!,"&gt;="&amp;MI199,#REF!,"&lt;="&amp;MH199,#REF!,"&lt;="&amp;ME199,#REF!,"&gt;="&amp;MF199)</f>
        <v/>
      </c>
      <c r="MU199" s="1">
        <f>COUNTIFS(#REF!,LT199,#REF!,0,#REF!,"&gt;="&amp;MI199,#REF!,"&lt;="&amp;MH199,#REF!,"&lt;="&amp;ME199,#REF!,"&gt;="&amp;MF199)</f>
        <v/>
      </c>
      <c r="MV199" s="1">
        <f>COUNTIFS(#REF!,LT199,#REF!,1,#REF!,"&gt;="&amp;MI199,#REF!,"&lt;="&amp;MH199,#REF!,"="&amp;KZ199,#REF!,"="&amp;LA199,#REF!,"&lt;="&amp;ME199,#REF!,"&gt;="&amp;MF199)</f>
        <v/>
      </c>
      <c r="MW199" s="1">
        <f>COUNTIFS(#REF!,LT199,#REF!,0,#REF!,"&gt;="&amp;MI199,#REF!,"&lt;="&amp;MH199,#REF!,"="&amp;KZ199,#REF!,"="&amp;LA199,#REF!,"&lt;="&amp;ME199,#REF!,"&gt;="&amp;MF199)</f>
        <v/>
      </c>
      <c r="MX199" s="1">
        <f>COUNTIFS(#REF!,LT199,#REF!,1,#REF!,"&gt;="&amp;MC199,#REF!,"&lt;="&amp;MB199,#REF!,"&lt;="&amp;ME199,#REF!,"&gt;="&amp;MF199)</f>
        <v/>
      </c>
      <c r="MY199" s="1">
        <f>COUNTIFS(#REF!,LT199,#REF!,0,#REF!,"&gt;="&amp;MC199,#REF!,"&lt;="&amp;MB199,#REF!,"&lt;="&amp;ME199,#REF!,"&gt;="&amp;MF199)</f>
        <v/>
      </c>
      <c r="MZ199" s="1">
        <f>COUNTIFS(#REF!,LT199,#REF!,1,#REF!,"&lt;="&amp;ME199,#REF!,"&gt;="&amp;MF199,#REF!,"="&amp;KV199,#REF!,"="&amp;KX199)</f>
        <v/>
      </c>
      <c r="NA199" s="1">
        <f>COUNTIFS(#REF!,LT199,#REF!,0,#REF!,"&lt;="&amp;ME199,#REF!,"&gt;="&amp;MF199,#REF!,"="&amp;KV199,#REF!,"="&amp;KX199)</f>
        <v/>
      </c>
      <c r="NB199" s="1">
        <f>COUNTIFS(#REF!,LT199,#REF!,1,#REF!,"&lt;="&amp;ME199,#REF!,"&gt;="&amp;MF199,#REF!,"="&amp;KW199,#REF!,"="&amp;KY199)</f>
        <v/>
      </c>
      <c r="NC199" s="1">
        <f>COUNTIFS(#REF!,LT199,#REF!,0,#REF!,"&lt;="&amp;ME199,#REF!,"&gt;="&amp;MF199,#REF!,"="&amp;KW199,#REF!,"="&amp;KY199)</f>
        <v/>
      </c>
      <c r="ND199" s="1">
        <f>MP199+MR199+MT199+MV199+MX199+MZ199+NB199</f>
        <v/>
      </c>
      <c r="NE199" s="1">
        <f>MQ199+MS199+MU199+MW199+MY199+NA199+NC199</f>
        <v/>
      </c>
      <c r="NF199" s="1">
        <f>ND199+NE199</f>
        <v/>
      </c>
      <c r="NG199" s="33">
        <f>ND199/(ND199+NE199)</f>
        <v/>
      </c>
      <c r="NH199" s="3">
        <f>1/NG199</f>
        <v/>
      </c>
      <c r="NI199" s="1">
        <f>LH199</f>
        <v/>
      </c>
      <c r="NJ199" s="79">
        <f>((1-NG199)*(1/(NI199-1))*0.98-(NG199*1))</f>
        <v/>
      </c>
      <c r="NK199" s="34">
        <f>IF(LR199&lt;0.9,0,IF(AND(LR199&gt;1.1),0,1))</f>
        <v/>
      </c>
      <c r="NL199" s="34">
        <f>IF(LS199&lt;0.9,0,IF(AND(LS199&gt;1.1),0,1))</f>
        <v/>
      </c>
      <c r="NM199" s="32">
        <f>IF(NF199&gt;99,1,0)</f>
        <v/>
      </c>
      <c r="NN199" s="32">
        <f>IF(NJ199&gt;0.0799,1,0)</f>
        <v/>
      </c>
      <c r="NO199" s="32">
        <f>IF(NJ199&gt;NQ199,1,0)</f>
        <v/>
      </c>
      <c r="NP199" s="32">
        <f>NM199+NN199+NO199+NK199+NL199</f>
        <v/>
      </c>
      <c r="NQ199" s="79">
        <f>(((100*NG199)*(NI199-1)*0.98)-((1-NG199)*100))/100</f>
        <v/>
      </c>
      <c r="NR199" s="34">
        <f>IF(LR199&lt;0.9,0,IF(AND(LR199&gt;1.1),0,1))</f>
        <v/>
      </c>
      <c r="NS199" s="34">
        <f>IF(LS199&lt;0.9,0,IF(AND(LS199&gt;1.1),0,1))</f>
        <v/>
      </c>
      <c r="NT199" s="32">
        <f>IF(NF199&gt;99,1,0)</f>
        <v/>
      </c>
      <c r="NU199" s="32">
        <f>IF(NQ199&gt;0.0799,1,0)</f>
        <v/>
      </c>
      <c r="NV199" s="32">
        <f>IF(NQ199&gt;NJ199,1,0)</f>
        <v/>
      </c>
      <c r="NW199" s="32">
        <f>NT199+NU199+NV199+NR199+NS199</f>
        <v/>
      </c>
      <c r="NX199">
        <f>IF(NP199=5,"LayHome1-0",IF(AND(NW199=5),"BackHome1-0",""))</f>
        <v/>
      </c>
      <c r="NY199">
        <f>IF(NP199=5,KN199,IF(AND(NW199=5),KN199,""))</f>
        <v/>
      </c>
      <c r="NZ199">
        <f>IF(NP199=5,"Match Odds",IF(AND(NW199=5),"Match Odds",""))</f>
        <v/>
      </c>
      <c r="OA199">
        <f>IF(NP199=5,KP199,IF(AND(NW199=5),KP199,""))</f>
        <v/>
      </c>
      <c r="OB199">
        <f>IF(NP199=5,"MATCH_ODDS",IF(AND(NW199=5),"MATCH_ODDS",""))</f>
        <v/>
      </c>
      <c r="OC199">
        <f>IF(NP199=5,"LAY",IF(AND(NW199=5),"BACK",""))</f>
        <v/>
      </c>
    </row>
    <row r="200" ht="16.5" customHeight="1" thickBot="1" thickTop="1">
      <c r="A200" s="2" t="n"/>
      <c r="KN200" s="1">
        <f>IF(INDEX(#REF!,MATCH('HT 1-0'!D200,#REF!,0))=INDEX(#REF!,MATCH('HT 1-0'!D200,#REF!,0)),INDEX(#REF!,MATCH('HT 1-0'!D200,#REF!,0)),"ERROR")</f>
        <v/>
      </c>
      <c r="KO200" s="1">
        <f>IF(INDEX(#REF!,MATCH('HT 1-0'!E200,#REF!,0))=INDEX(#REF!,MATCH('HT 1-0'!E200,#REF!,0)),INDEX(#REF!,MATCH('HT 1-0'!E200,#REF!,0)),"ERROR")</f>
        <v/>
      </c>
      <c r="KP200" s="1">
        <f>KN200&amp;" v "&amp;KO200</f>
        <v/>
      </c>
      <c r="KQ200">
        <f>B200&amp;"_"&amp;C200</f>
        <v/>
      </c>
      <c r="KR200" s="1">
        <f>IF((HW200/KK200)&lt;0.335,"G",IF((HW200/KK200)&gt;0.67,"R","A"))</f>
        <v/>
      </c>
      <c r="KS200" s="1">
        <f>IF((HX200/KK200)&lt;0.335,"G",IF((HX200/KK200)&gt;0.67,"R","A"))</f>
        <v/>
      </c>
      <c r="KT200" s="1">
        <f>IF((IH200/KK200)&lt;0.335,"G",IF((IH200/KK200)&gt;0.67,"R","A"))</f>
        <v/>
      </c>
      <c r="KU200" s="1">
        <f>IF((II200/KK200)&lt;0.335,"G",IF((II200/KK200)&gt;0.67,"R","A"))</f>
        <v/>
      </c>
      <c r="KV200" s="1">
        <f>IF((HZ200/KK200)&lt;0.335,"G",IF((HZ200/KK200)&gt;0.67,"R","A"))</f>
        <v/>
      </c>
      <c r="KW200" s="1">
        <f>IF((HY200/KK200)&lt;0.335,"G",IF((HY200/KK200)&gt;0.67,"R","A"))</f>
        <v/>
      </c>
      <c r="KX200" s="1">
        <f>IF((IK200/KK200)&lt;0.335,"G",IF((IK200/KK200)&gt;0.67,"R","A"))</f>
        <v/>
      </c>
      <c r="KY200" s="1">
        <f>IF((IJ200/KK200)&lt;0.335,"G",IF((IJ200/KK200)&gt;0.67,"R","A"))</f>
        <v/>
      </c>
      <c r="KZ200" s="1">
        <f>IF((HQ200/KK200)&lt;0.335,"G",IF((HQ200/KK200)&gt;0.67,"R","A"))</f>
        <v/>
      </c>
      <c r="LA200" s="1">
        <f>IF((IB200/KK200)&lt;0.335,"G",IF((IB200/KK200)&gt;0.67,"R","A"))</f>
        <v/>
      </c>
      <c r="LB200">
        <f>IF(LQ200="1-0",INDEX(Scrape!#REF!,MATCH('HT 1-0'!KP200,Scrape!$B:$B,0)),"")</f>
        <v/>
      </c>
      <c r="LC200">
        <f>IF(LQ200="1-0",INDEX(Scrape!$A:$A,MATCH('HT 1-0'!KP200,Scrape!$B:$B,0)),"")</f>
        <v/>
      </c>
      <c r="LD200">
        <f>IF(LQ200="1-0",INDEX(Scrape!$B:$B,MATCH('HT 1-0'!KP200,Scrape!$B:$B,0)),"")</f>
        <v/>
      </c>
      <c r="LE200">
        <f>IF(LQ200="1-0",INDEX(Scrape!$C:$C,MATCH('HT 1-0'!KP200,Scrape!$B:$B,0)),"")</f>
        <v/>
      </c>
      <c r="LF200">
        <f>IF(LQ200="1-0",INDEX(Scrape!$D:$D,MATCH('HT 1-0'!KP200,Scrape!$B:$B,0)),"")</f>
        <v/>
      </c>
      <c r="LG200">
        <f>IF(LQ200="1-0",INDEX(Scrape!$E:$E,MATCH('HT 1-0'!KP200,Scrape!$B:$B,0)),"")</f>
        <v/>
      </c>
      <c r="LH200">
        <f>IF(LQ200="1-0",INDEX(Scrape!$F:$F,MATCH('HT 1-0'!KP200,Scrape!$B:$B,0)),"")</f>
        <v/>
      </c>
      <c r="LI200">
        <f>IF(LQ200="1-0",INDEX(Scrape!$G:$G,MATCH('HT 1-0'!KP200,Scrape!$B:$B,0)),"")</f>
        <v/>
      </c>
      <c r="LJ200">
        <f>IF(LQ200="1-0",INDEX(Scrape!$H:$H,MATCH('HT 1-0'!KP200,Scrape!$B:$B,0)),"")</f>
        <v/>
      </c>
      <c r="LK200">
        <f>IF(LQ200="1-0",INDEX(Scrape!$I:$I,MATCH('HT 1-0'!KP200,Scrape!$B:$B,0)),"")</f>
        <v/>
      </c>
      <c r="LL200">
        <f>IF(LQ200="1-0",INDEX(Scrape!$J:$J,MATCH('HT 1-0'!KP200,Scrape!$B:$B,0)),"")</f>
        <v/>
      </c>
      <c r="LM200">
        <f>IF(LQ200="1-0",INDEX(Scrape!$K:$K,MATCH('HT 1-0'!KP200,Scrape!$B:$B,0)),"")</f>
        <v/>
      </c>
      <c r="LN200">
        <f>IF(LQ200="1-0",INDEX(Scrape!$L:$L,MATCH('HT 1-0'!KP200,Scrape!$B:$B,0)),"")</f>
        <v/>
      </c>
      <c r="LO200">
        <f>IF(LQ200="1-0",INDEX(Scrape!$M:$M,MATCH('HT 1-0'!KP200,Scrape!$B:$B,0)),"")</f>
        <v/>
      </c>
      <c r="LP200">
        <f>IF(LQ200="1-0",INDEX(Scrape!$N:$N,MATCH('HT 1-0'!KP200,Scrape!$B:$B,0)),"")</f>
        <v/>
      </c>
      <c r="LQ200">
        <f>INDEX(Scrape!$O:$O,MATCH('HT 1-0'!KP200,Scrape!$B:$B,0))</f>
        <v/>
      </c>
      <c r="LR200">
        <f>(1/LJ200)+(1/LI200)+(1/LH200)</f>
        <v/>
      </c>
      <c r="LS200">
        <f>(1/LG200)+(1/LF200)+(1/LE200)</f>
        <v/>
      </c>
      <c r="LT200" s="8">
        <f>IF(INDEX(#REF!,MATCH(KQ200,#REF!,0))=INDEX(#REF!,MATCH(KQ200,#REF!,0)),INDEX(#REF!,MATCH(KQ200,#REF!,0)),"ERROR")</f>
        <v/>
      </c>
      <c r="LU200" s="4">
        <f>IF(KR200="G",2,IF(KR200="R",0.5,IF(KR200="A",1)))</f>
        <v/>
      </c>
      <c r="LV200" s="4">
        <f>IF(KS200="G",0.5,IF(KS200="R",2,IF(KS200="A",1)))</f>
        <v/>
      </c>
      <c r="LW200" s="4">
        <f>IF(KT200="G",2,IF(KT200="R",0.5,IF(KT200="A",1)))</f>
        <v/>
      </c>
      <c r="LX200" s="4">
        <f>IF(KU200="G",0.5,IF(KU200="R",2,IF(KU200="A",1)))</f>
        <v/>
      </c>
      <c r="LY200" s="7">
        <f>(LK200*(LU200+LX200)+(LL200*(LU200+LX200)))</f>
        <v/>
      </c>
      <c r="LZ200" s="7">
        <f>(LN200*(LV200+LW200)+(LO200*(LV200+LW200)))</f>
        <v/>
      </c>
      <c r="MA200" s="11">
        <f>LY200-LZ200</f>
        <v/>
      </c>
      <c r="MB200" s="5">
        <f>MA200+2</f>
        <v/>
      </c>
      <c r="MC200" s="6">
        <f>MA200-2</f>
        <v/>
      </c>
      <c r="MD200" s="4">
        <f>LE200</f>
        <v/>
      </c>
      <c r="ME200" s="9">
        <f>IF(MD200=0,1000,MD200+0.75)</f>
        <v/>
      </c>
      <c r="MF200" s="10">
        <f>IF(MD200=0,0,MD200-0.75)</f>
        <v/>
      </c>
      <c r="MG200" s="4">
        <f>((LM200*(LU200+LX200))-((LP200*(LV200+LW200))))</f>
        <v/>
      </c>
      <c r="MH200" s="9">
        <f>MG200*1.2</f>
        <v/>
      </c>
      <c r="MI200" s="10">
        <f>MG200*0.8</f>
        <v/>
      </c>
      <c r="MJ200">
        <f>IFERROR(NX200,"")</f>
        <v/>
      </c>
      <c r="MK200">
        <f>IFERROR(NY200,"")</f>
        <v/>
      </c>
      <c r="ML200">
        <f>IFERROR(NZ200,"")</f>
        <v/>
      </c>
      <c r="MM200">
        <f>IFERROR(OA200,"")</f>
        <v/>
      </c>
      <c r="MN200">
        <f>IFERROR(OB200,"")</f>
        <v/>
      </c>
      <c r="MO200">
        <f>IFERROR(OC200,"")</f>
        <v/>
      </c>
      <c r="MP200" s="1">
        <f>COUNTIFS(#REF!,LT200,#REF!,1,#REF!,"&gt;="&amp;MC200,#REF!,"&lt;="&amp;MB200,#REF!,"&lt;="&amp;ME200,#REF!,"&gt;="&amp;MF200,#REF!,"="&amp;KV200,#REF!,"="&amp;KX200)</f>
        <v/>
      </c>
      <c r="MQ200" s="1">
        <f>COUNTIFS(#REF!,LT200,#REF!,0,#REF!,"&gt;="&amp;MC200,#REF!,"&lt;="&amp;MB200,#REF!,"&lt;="&amp;ME200,#REF!,"&gt;="&amp;MF200,#REF!,"="&amp;KV200,#REF!,"="&amp;KX200)</f>
        <v/>
      </c>
      <c r="MR200" s="1">
        <f>COUNTIFS(#REF!,LT200,#REF!,1,#REF!,"&gt;="&amp;MC200,#REF!,"&lt;="&amp;MB200,#REF!,"&lt;="&amp;ME200,#REF!,"&gt;="&amp;MF200,#REF!,"="&amp;KW200,#REF!,"="&amp;KY200)</f>
        <v/>
      </c>
      <c r="MS200" s="1">
        <f>COUNTIFS(#REF!,LT200,#REF!,0,#REF!,"&gt;="&amp;MC200,#REF!,"&lt;="&amp;MB200,#REF!,"&lt;="&amp;ME200,#REF!,"&gt;="&amp;MF200,#REF!,"="&amp;KW200,#REF!,"="&amp;KY200)</f>
        <v/>
      </c>
      <c r="MT200" s="1">
        <f>COUNTIFS(#REF!,LT200,#REF!,1,#REF!,"&gt;="&amp;MI200,#REF!,"&lt;="&amp;MH200,#REF!,"&lt;="&amp;ME200,#REF!,"&gt;="&amp;MF200)</f>
        <v/>
      </c>
      <c r="MU200" s="1">
        <f>COUNTIFS(#REF!,LT200,#REF!,0,#REF!,"&gt;="&amp;MI200,#REF!,"&lt;="&amp;MH200,#REF!,"&lt;="&amp;ME200,#REF!,"&gt;="&amp;MF200)</f>
        <v/>
      </c>
      <c r="MV200" s="1">
        <f>COUNTIFS(#REF!,LT200,#REF!,1,#REF!,"&gt;="&amp;MI200,#REF!,"&lt;="&amp;MH200,#REF!,"="&amp;KZ200,#REF!,"="&amp;LA200,#REF!,"&lt;="&amp;ME200,#REF!,"&gt;="&amp;MF200)</f>
        <v/>
      </c>
      <c r="MW200" s="1">
        <f>COUNTIFS(#REF!,LT200,#REF!,0,#REF!,"&gt;="&amp;MI200,#REF!,"&lt;="&amp;MH200,#REF!,"="&amp;KZ200,#REF!,"="&amp;LA200,#REF!,"&lt;="&amp;ME200,#REF!,"&gt;="&amp;MF200)</f>
        <v/>
      </c>
      <c r="MX200" s="1">
        <f>COUNTIFS(#REF!,LT200,#REF!,1,#REF!,"&gt;="&amp;MC200,#REF!,"&lt;="&amp;MB200,#REF!,"&lt;="&amp;ME200,#REF!,"&gt;="&amp;MF200)</f>
        <v/>
      </c>
      <c r="MY200" s="1">
        <f>COUNTIFS(#REF!,LT200,#REF!,0,#REF!,"&gt;="&amp;MC200,#REF!,"&lt;="&amp;MB200,#REF!,"&lt;="&amp;ME200,#REF!,"&gt;="&amp;MF200)</f>
        <v/>
      </c>
      <c r="MZ200" s="1">
        <f>COUNTIFS(#REF!,LT200,#REF!,1,#REF!,"&lt;="&amp;ME200,#REF!,"&gt;="&amp;MF200,#REF!,"="&amp;KV200,#REF!,"="&amp;KX200)</f>
        <v/>
      </c>
      <c r="NA200" s="1">
        <f>COUNTIFS(#REF!,LT200,#REF!,0,#REF!,"&lt;="&amp;ME200,#REF!,"&gt;="&amp;MF200,#REF!,"="&amp;KV200,#REF!,"="&amp;KX200)</f>
        <v/>
      </c>
      <c r="NB200" s="1">
        <f>COUNTIFS(#REF!,LT200,#REF!,1,#REF!,"&lt;="&amp;ME200,#REF!,"&gt;="&amp;MF200,#REF!,"="&amp;KW200,#REF!,"="&amp;KY200)</f>
        <v/>
      </c>
      <c r="NC200" s="1">
        <f>COUNTIFS(#REF!,LT200,#REF!,0,#REF!,"&lt;="&amp;ME200,#REF!,"&gt;="&amp;MF200,#REF!,"="&amp;KW200,#REF!,"="&amp;KY200)</f>
        <v/>
      </c>
      <c r="ND200" s="1">
        <f>MP200+MR200+MT200+MV200+MX200+MZ200+NB200</f>
        <v/>
      </c>
      <c r="NE200" s="1">
        <f>MQ200+MS200+MU200+MW200+MY200+NA200+NC200</f>
        <v/>
      </c>
      <c r="NF200" s="1">
        <f>ND200+NE200</f>
        <v/>
      </c>
      <c r="NG200" s="33">
        <f>ND200/(ND200+NE200)</f>
        <v/>
      </c>
      <c r="NH200" s="3">
        <f>1/NG200</f>
        <v/>
      </c>
      <c r="NI200" s="1">
        <f>LH200</f>
        <v/>
      </c>
      <c r="NJ200" s="79">
        <f>((1-NG200)*(1/(NI200-1))*0.98-(NG200*1))</f>
        <v/>
      </c>
      <c r="NK200" s="34">
        <f>IF(LR200&lt;0.9,0,IF(AND(LR200&gt;1.1),0,1))</f>
        <v/>
      </c>
      <c r="NL200" s="34">
        <f>IF(LS200&lt;0.9,0,IF(AND(LS200&gt;1.1),0,1))</f>
        <v/>
      </c>
      <c r="NM200" s="32">
        <f>IF(NF200&gt;99,1,0)</f>
        <v/>
      </c>
      <c r="NN200" s="32">
        <f>IF(NJ200&gt;0.0799,1,0)</f>
        <v/>
      </c>
      <c r="NO200" s="32">
        <f>IF(NJ200&gt;NQ200,1,0)</f>
        <v/>
      </c>
      <c r="NP200" s="32">
        <f>NM200+NN200+NO200+NK200+NL200</f>
        <v/>
      </c>
      <c r="NQ200" s="79">
        <f>(((100*NG200)*(NI200-1)*0.98)-((1-NG200)*100))/100</f>
        <v/>
      </c>
      <c r="NR200" s="34">
        <f>IF(LR200&lt;0.9,0,IF(AND(LR200&gt;1.1),0,1))</f>
        <v/>
      </c>
      <c r="NS200" s="34">
        <f>IF(LS200&lt;0.9,0,IF(AND(LS200&gt;1.1),0,1))</f>
        <v/>
      </c>
      <c r="NT200" s="32">
        <f>IF(NF200&gt;99,1,0)</f>
        <v/>
      </c>
      <c r="NU200" s="32">
        <f>IF(NQ200&gt;0.0799,1,0)</f>
        <v/>
      </c>
      <c r="NV200" s="32">
        <f>IF(NQ200&gt;NJ200,1,0)</f>
        <v/>
      </c>
      <c r="NW200" s="32">
        <f>NT200+NU200+NV200+NR200+NS200</f>
        <v/>
      </c>
      <c r="NX200">
        <f>IF(NP200=5,"LayHome1-0",IF(AND(NW200=5),"BackHome1-0",""))</f>
        <v/>
      </c>
      <c r="NY200">
        <f>IF(NP200=5,KN200,IF(AND(NW200=5),KN200,""))</f>
        <v/>
      </c>
      <c r="NZ200">
        <f>IF(NP200=5,"Match Odds",IF(AND(NW200=5),"Match Odds",""))</f>
        <v/>
      </c>
      <c r="OA200">
        <f>IF(NP200=5,KP200,IF(AND(NW200=5),KP200,""))</f>
        <v/>
      </c>
      <c r="OB200">
        <f>IF(NP200=5,"MATCH_ODDS",IF(AND(NW200=5),"MATCH_ODDS",""))</f>
        <v/>
      </c>
      <c r="OC200">
        <f>IF(NP200=5,"LAY",IF(AND(NW200=5),"BACK",""))</f>
        <v/>
      </c>
    </row>
    <row r="201" ht="16.5" customHeight="1" thickBot="1" thickTop="1">
      <c r="A201" s="2" t="n"/>
      <c r="KN201" s="1">
        <f>IF(INDEX(#REF!,MATCH('HT 1-0'!D201,#REF!,0))=INDEX(#REF!,MATCH('HT 1-0'!D201,#REF!,0)),INDEX(#REF!,MATCH('HT 1-0'!D201,#REF!,0)),"ERROR")</f>
        <v/>
      </c>
      <c r="KO201" s="1">
        <f>IF(INDEX(#REF!,MATCH('HT 1-0'!E201,#REF!,0))=INDEX(#REF!,MATCH('HT 1-0'!E201,#REF!,0)),INDEX(#REF!,MATCH('HT 1-0'!E201,#REF!,0)),"ERROR")</f>
        <v/>
      </c>
      <c r="KP201" s="1">
        <f>KN201&amp;" v "&amp;KO201</f>
        <v/>
      </c>
      <c r="KQ201">
        <f>B201&amp;"_"&amp;C201</f>
        <v/>
      </c>
      <c r="KR201" s="1">
        <f>IF((HW201/KK201)&lt;0.335,"G",IF((HW201/KK201)&gt;0.67,"R","A"))</f>
        <v/>
      </c>
      <c r="KS201" s="1">
        <f>IF((HX201/KK201)&lt;0.335,"G",IF((HX201/KK201)&gt;0.67,"R","A"))</f>
        <v/>
      </c>
      <c r="KT201" s="1">
        <f>IF((IH201/KK201)&lt;0.335,"G",IF((IH201/KK201)&gt;0.67,"R","A"))</f>
        <v/>
      </c>
      <c r="KU201" s="1">
        <f>IF((II201/KK201)&lt;0.335,"G",IF((II201/KK201)&gt;0.67,"R","A"))</f>
        <v/>
      </c>
      <c r="KV201" s="1">
        <f>IF((HZ201/KK201)&lt;0.335,"G",IF((HZ201/KK201)&gt;0.67,"R","A"))</f>
        <v/>
      </c>
      <c r="KW201" s="1">
        <f>IF((HY201/KK201)&lt;0.335,"G",IF((HY201/KK201)&gt;0.67,"R","A"))</f>
        <v/>
      </c>
      <c r="KX201" s="1">
        <f>IF((IK201/KK201)&lt;0.335,"G",IF((IK201/KK201)&gt;0.67,"R","A"))</f>
        <v/>
      </c>
      <c r="KY201" s="1">
        <f>IF((IJ201/KK201)&lt;0.335,"G",IF((IJ201/KK201)&gt;0.67,"R","A"))</f>
        <v/>
      </c>
      <c r="KZ201" s="1">
        <f>IF((HQ201/KK201)&lt;0.335,"G",IF((HQ201/KK201)&gt;0.67,"R","A"))</f>
        <v/>
      </c>
      <c r="LA201" s="1">
        <f>IF((IB201/KK201)&lt;0.335,"G",IF((IB201/KK201)&gt;0.67,"R","A"))</f>
        <v/>
      </c>
      <c r="LB201">
        <f>IF(LQ201="1-0",INDEX(Scrape!#REF!,MATCH('HT 1-0'!KP201,Scrape!$B:$B,0)),"")</f>
        <v/>
      </c>
      <c r="LC201">
        <f>IF(LQ201="1-0",INDEX(Scrape!$A:$A,MATCH('HT 1-0'!KP201,Scrape!$B:$B,0)),"")</f>
        <v/>
      </c>
      <c r="LD201">
        <f>IF(LQ201="1-0",INDEX(Scrape!$B:$B,MATCH('HT 1-0'!KP201,Scrape!$B:$B,0)),"")</f>
        <v/>
      </c>
      <c r="LE201">
        <f>IF(LQ201="1-0",INDEX(Scrape!$C:$C,MATCH('HT 1-0'!KP201,Scrape!$B:$B,0)),"")</f>
        <v/>
      </c>
      <c r="LF201">
        <f>IF(LQ201="1-0",INDEX(Scrape!$D:$D,MATCH('HT 1-0'!KP201,Scrape!$B:$B,0)),"")</f>
        <v/>
      </c>
      <c r="LG201">
        <f>IF(LQ201="1-0",INDEX(Scrape!$E:$E,MATCH('HT 1-0'!KP201,Scrape!$B:$B,0)),"")</f>
        <v/>
      </c>
      <c r="LH201">
        <f>IF(LQ201="1-0",INDEX(Scrape!$F:$F,MATCH('HT 1-0'!KP201,Scrape!$B:$B,0)),"")</f>
        <v/>
      </c>
      <c r="LI201">
        <f>IF(LQ201="1-0",INDEX(Scrape!$G:$G,MATCH('HT 1-0'!KP201,Scrape!$B:$B,0)),"")</f>
        <v/>
      </c>
      <c r="LJ201">
        <f>IF(LQ201="1-0",INDEX(Scrape!$H:$H,MATCH('HT 1-0'!KP201,Scrape!$B:$B,0)),"")</f>
        <v/>
      </c>
      <c r="LK201">
        <f>IF(LQ201="1-0",INDEX(Scrape!$I:$I,MATCH('HT 1-0'!KP201,Scrape!$B:$B,0)),"")</f>
        <v/>
      </c>
      <c r="LL201">
        <f>IF(LQ201="1-0",INDEX(Scrape!$J:$J,MATCH('HT 1-0'!KP201,Scrape!$B:$B,0)),"")</f>
        <v/>
      </c>
      <c r="LM201">
        <f>IF(LQ201="1-0",INDEX(Scrape!$K:$K,MATCH('HT 1-0'!KP201,Scrape!$B:$B,0)),"")</f>
        <v/>
      </c>
      <c r="LN201">
        <f>IF(LQ201="1-0",INDEX(Scrape!$L:$L,MATCH('HT 1-0'!KP201,Scrape!$B:$B,0)),"")</f>
        <v/>
      </c>
      <c r="LO201">
        <f>IF(LQ201="1-0",INDEX(Scrape!$M:$M,MATCH('HT 1-0'!KP201,Scrape!$B:$B,0)),"")</f>
        <v/>
      </c>
      <c r="LP201">
        <f>IF(LQ201="1-0",INDEX(Scrape!$N:$N,MATCH('HT 1-0'!KP201,Scrape!$B:$B,0)),"")</f>
        <v/>
      </c>
      <c r="LQ201">
        <f>INDEX(Scrape!$O:$O,MATCH('HT 1-0'!KP201,Scrape!$B:$B,0))</f>
        <v/>
      </c>
      <c r="LR201">
        <f>(1/LJ201)+(1/LI201)+(1/LH201)</f>
        <v/>
      </c>
      <c r="LS201">
        <f>(1/LG201)+(1/LF201)+(1/LE201)</f>
        <v/>
      </c>
      <c r="LT201" s="8">
        <f>IF(INDEX(#REF!,MATCH(KQ201,#REF!,0))=INDEX(#REF!,MATCH(KQ201,#REF!,0)),INDEX(#REF!,MATCH(KQ201,#REF!,0)),"ERROR")</f>
        <v/>
      </c>
      <c r="LU201" s="4">
        <f>IF(KR201="G",2,IF(KR201="R",0.5,IF(KR201="A",1)))</f>
        <v/>
      </c>
      <c r="LV201" s="4">
        <f>IF(KS201="G",0.5,IF(KS201="R",2,IF(KS201="A",1)))</f>
        <v/>
      </c>
      <c r="LW201" s="4">
        <f>IF(KT201="G",2,IF(KT201="R",0.5,IF(KT201="A",1)))</f>
        <v/>
      </c>
      <c r="LX201" s="4">
        <f>IF(KU201="G",0.5,IF(KU201="R",2,IF(KU201="A",1)))</f>
        <v/>
      </c>
      <c r="LY201" s="7">
        <f>(LK201*(LU201+LX201)+(LL201*(LU201+LX201)))</f>
        <v/>
      </c>
      <c r="LZ201" s="7">
        <f>(LN201*(LV201+LW201)+(LO201*(LV201+LW201)))</f>
        <v/>
      </c>
      <c r="MA201" s="11">
        <f>LY201-LZ201</f>
        <v/>
      </c>
      <c r="MB201" s="5">
        <f>MA201+2</f>
        <v/>
      </c>
      <c r="MC201" s="6">
        <f>MA201-2</f>
        <v/>
      </c>
      <c r="MD201" s="4">
        <f>LE201</f>
        <v/>
      </c>
      <c r="ME201" s="9">
        <f>IF(MD201=0,1000,MD201+0.75)</f>
        <v/>
      </c>
      <c r="MF201" s="10">
        <f>IF(MD201=0,0,MD201-0.75)</f>
        <v/>
      </c>
      <c r="MG201" s="4">
        <f>((LM201*(LU201+LX201))-((LP201*(LV201+LW201))))</f>
        <v/>
      </c>
      <c r="MH201" s="9">
        <f>MG201*1.2</f>
        <v/>
      </c>
      <c r="MI201" s="10">
        <f>MG201*0.8</f>
        <v/>
      </c>
      <c r="MJ201">
        <f>IFERROR(NX201,"")</f>
        <v/>
      </c>
      <c r="MK201">
        <f>IFERROR(NY201,"")</f>
        <v/>
      </c>
      <c r="ML201">
        <f>IFERROR(NZ201,"")</f>
        <v/>
      </c>
      <c r="MM201">
        <f>IFERROR(OA201,"")</f>
        <v/>
      </c>
      <c r="MN201">
        <f>IFERROR(OB201,"")</f>
        <v/>
      </c>
      <c r="MO201">
        <f>IFERROR(OC201,"")</f>
        <v/>
      </c>
      <c r="MP201" s="1">
        <f>COUNTIFS(#REF!,LT201,#REF!,1,#REF!,"&gt;="&amp;MC201,#REF!,"&lt;="&amp;MB201,#REF!,"&lt;="&amp;ME201,#REF!,"&gt;="&amp;MF201,#REF!,"="&amp;KV201,#REF!,"="&amp;KX201)</f>
        <v/>
      </c>
      <c r="MQ201" s="1">
        <f>COUNTIFS(#REF!,LT201,#REF!,0,#REF!,"&gt;="&amp;MC201,#REF!,"&lt;="&amp;MB201,#REF!,"&lt;="&amp;ME201,#REF!,"&gt;="&amp;MF201,#REF!,"="&amp;KV201,#REF!,"="&amp;KX201)</f>
        <v/>
      </c>
      <c r="MR201" s="1">
        <f>COUNTIFS(#REF!,LT201,#REF!,1,#REF!,"&gt;="&amp;MC201,#REF!,"&lt;="&amp;MB201,#REF!,"&lt;="&amp;ME201,#REF!,"&gt;="&amp;MF201,#REF!,"="&amp;KW201,#REF!,"="&amp;KY201)</f>
        <v/>
      </c>
      <c r="MS201" s="1">
        <f>COUNTIFS(#REF!,LT201,#REF!,0,#REF!,"&gt;="&amp;MC201,#REF!,"&lt;="&amp;MB201,#REF!,"&lt;="&amp;ME201,#REF!,"&gt;="&amp;MF201,#REF!,"="&amp;KW201,#REF!,"="&amp;KY201)</f>
        <v/>
      </c>
      <c r="MT201" s="1">
        <f>COUNTIFS(#REF!,LT201,#REF!,1,#REF!,"&gt;="&amp;MI201,#REF!,"&lt;="&amp;MH201,#REF!,"&lt;="&amp;ME201,#REF!,"&gt;="&amp;MF201)</f>
        <v/>
      </c>
      <c r="MU201" s="1">
        <f>COUNTIFS(#REF!,LT201,#REF!,0,#REF!,"&gt;="&amp;MI201,#REF!,"&lt;="&amp;MH201,#REF!,"&lt;="&amp;ME201,#REF!,"&gt;="&amp;MF201)</f>
        <v/>
      </c>
      <c r="MV201" s="1">
        <f>COUNTIFS(#REF!,LT201,#REF!,1,#REF!,"&gt;="&amp;MI201,#REF!,"&lt;="&amp;MH201,#REF!,"="&amp;KZ201,#REF!,"="&amp;LA201,#REF!,"&lt;="&amp;ME201,#REF!,"&gt;="&amp;MF201)</f>
        <v/>
      </c>
      <c r="MW201" s="1">
        <f>COUNTIFS(#REF!,LT201,#REF!,0,#REF!,"&gt;="&amp;MI201,#REF!,"&lt;="&amp;MH201,#REF!,"="&amp;KZ201,#REF!,"="&amp;LA201,#REF!,"&lt;="&amp;ME201,#REF!,"&gt;="&amp;MF201)</f>
        <v/>
      </c>
      <c r="MX201" s="1">
        <f>COUNTIFS(#REF!,LT201,#REF!,1,#REF!,"&gt;="&amp;MC201,#REF!,"&lt;="&amp;MB201,#REF!,"&lt;="&amp;ME201,#REF!,"&gt;="&amp;MF201)</f>
        <v/>
      </c>
      <c r="MY201" s="1">
        <f>COUNTIFS(#REF!,LT201,#REF!,0,#REF!,"&gt;="&amp;MC201,#REF!,"&lt;="&amp;MB201,#REF!,"&lt;="&amp;ME201,#REF!,"&gt;="&amp;MF201)</f>
        <v/>
      </c>
      <c r="MZ201" s="1">
        <f>COUNTIFS(#REF!,LT201,#REF!,1,#REF!,"&lt;="&amp;ME201,#REF!,"&gt;="&amp;MF201,#REF!,"="&amp;KV201,#REF!,"="&amp;KX201)</f>
        <v/>
      </c>
      <c r="NA201" s="1">
        <f>COUNTIFS(#REF!,LT201,#REF!,0,#REF!,"&lt;="&amp;ME201,#REF!,"&gt;="&amp;MF201,#REF!,"="&amp;KV201,#REF!,"="&amp;KX201)</f>
        <v/>
      </c>
      <c r="NB201" s="1">
        <f>COUNTIFS(#REF!,LT201,#REF!,1,#REF!,"&lt;="&amp;ME201,#REF!,"&gt;="&amp;MF201,#REF!,"="&amp;KW201,#REF!,"="&amp;KY201)</f>
        <v/>
      </c>
      <c r="NC201" s="1">
        <f>COUNTIFS(#REF!,LT201,#REF!,0,#REF!,"&lt;="&amp;ME201,#REF!,"&gt;="&amp;MF201,#REF!,"="&amp;KW201,#REF!,"="&amp;KY201)</f>
        <v/>
      </c>
      <c r="ND201" s="1">
        <f>MP201+MR201+MT201+MV201+MX201+MZ201+NB201</f>
        <v/>
      </c>
      <c r="NE201" s="1">
        <f>MQ201+MS201+MU201+MW201+MY201+NA201+NC201</f>
        <v/>
      </c>
      <c r="NF201" s="1">
        <f>ND201+NE201</f>
        <v/>
      </c>
      <c r="NG201" s="33">
        <f>ND201/(ND201+NE201)</f>
        <v/>
      </c>
      <c r="NH201" s="3">
        <f>1/NG201</f>
        <v/>
      </c>
      <c r="NI201" s="1">
        <f>LH201</f>
        <v/>
      </c>
      <c r="NJ201" s="79">
        <f>((1-NG201)*(1/(NI201-1))*0.98-(NG201*1))</f>
        <v/>
      </c>
      <c r="NK201" s="34">
        <f>IF(LR201&lt;0.9,0,IF(AND(LR201&gt;1.1),0,1))</f>
        <v/>
      </c>
      <c r="NL201" s="34">
        <f>IF(LS201&lt;0.9,0,IF(AND(LS201&gt;1.1),0,1))</f>
        <v/>
      </c>
      <c r="NM201" s="32">
        <f>IF(NF201&gt;99,1,0)</f>
        <v/>
      </c>
      <c r="NN201" s="32">
        <f>IF(NJ201&gt;0.0799,1,0)</f>
        <v/>
      </c>
      <c r="NO201" s="32">
        <f>IF(NJ201&gt;NQ201,1,0)</f>
        <v/>
      </c>
      <c r="NP201" s="32">
        <f>NM201+NN201+NO201+NK201+NL201</f>
        <v/>
      </c>
      <c r="NQ201" s="79">
        <f>(((100*NG201)*(NI201-1)*0.98)-((1-NG201)*100))/100</f>
        <v/>
      </c>
      <c r="NR201" s="34">
        <f>IF(LR201&lt;0.9,0,IF(AND(LR201&gt;1.1),0,1))</f>
        <v/>
      </c>
      <c r="NS201" s="34">
        <f>IF(LS201&lt;0.9,0,IF(AND(LS201&gt;1.1),0,1))</f>
        <v/>
      </c>
      <c r="NT201" s="32">
        <f>IF(NF201&gt;99,1,0)</f>
        <v/>
      </c>
      <c r="NU201" s="32">
        <f>IF(NQ201&gt;0.0799,1,0)</f>
        <v/>
      </c>
      <c r="NV201" s="32">
        <f>IF(NQ201&gt;NJ201,1,0)</f>
        <v/>
      </c>
      <c r="NW201" s="32">
        <f>NT201+NU201+NV201+NR201+NS201</f>
        <v/>
      </c>
      <c r="NX201">
        <f>IF(NP201=5,"LayHome1-0",IF(AND(NW201=5),"BackHome1-0",""))</f>
        <v/>
      </c>
      <c r="NY201">
        <f>IF(NP201=5,KN201,IF(AND(NW201=5),KN201,""))</f>
        <v/>
      </c>
      <c r="NZ201">
        <f>IF(NP201=5,"Match Odds",IF(AND(NW201=5),"Match Odds",""))</f>
        <v/>
      </c>
      <c r="OA201">
        <f>IF(NP201=5,KP201,IF(AND(NW201=5),KP201,""))</f>
        <v/>
      </c>
      <c r="OB201">
        <f>IF(NP201=5,"MATCH_ODDS",IF(AND(NW201=5),"MATCH_ODDS",""))</f>
        <v/>
      </c>
      <c r="OC201">
        <f>IF(NP201=5,"LAY",IF(AND(NW201=5),"BACK",""))</f>
        <v/>
      </c>
    </row>
    <row r="202" ht="16.5" customHeight="1" thickBot="1" thickTop="1">
      <c r="A202" s="2" t="n"/>
      <c r="KN202" s="1">
        <f>IF(INDEX(#REF!,MATCH('HT 1-0'!D202,#REF!,0))=INDEX(#REF!,MATCH('HT 1-0'!D202,#REF!,0)),INDEX(#REF!,MATCH('HT 1-0'!D202,#REF!,0)),"ERROR")</f>
        <v/>
      </c>
      <c r="KO202" s="1">
        <f>IF(INDEX(#REF!,MATCH('HT 1-0'!E202,#REF!,0))=INDEX(#REF!,MATCH('HT 1-0'!E202,#REF!,0)),INDEX(#REF!,MATCH('HT 1-0'!E202,#REF!,0)),"ERROR")</f>
        <v/>
      </c>
      <c r="KP202" s="1">
        <f>KN202&amp;" v "&amp;KO202</f>
        <v/>
      </c>
      <c r="KQ202">
        <f>B202&amp;"_"&amp;C202</f>
        <v/>
      </c>
      <c r="KR202" s="1">
        <f>IF((HW202/KK202)&lt;0.335,"G",IF((HW202/KK202)&gt;0.67,"R","A"))</f>
        <v/>
      </c>
      <c r="KS202" s="1">
        <f>IF((HX202/KK202)&lt;0.335,"G",IF((HX202/KK202)&gt;0.67,"R","A"))</f>
        <v/>
      </c>
      <c r="KT202" s="1">
        <f>IF((IH202/KK202)&lt;0.335,"G",IF((IH202/KK202)&gt;0.67,"R","A"))</f>
        <v/>
      </c>
      <c r="KU202" s="1">
        <f>IF((II202/KK202)&lt;0.335,"G",IF((II202/KK202)&gt;0.67,"R","A"))</f>
        <v/>
      </c>
      <c r="KV202" s="1">
        <f>IF((HZ202/KK202)&lt;0.335,"G",IF((HZ202/KK202)&gt;0.67,"R","A"))</f>
        <v/>
      </c>
      <c r="KW202" s="1">
        <f>IF((HY202/KK202)&lt;0.335,"G",IF((HY202/KK202)&gt;0.67,"R","A"))</f>
        <v/>
      </c>
      <c r="KX202" s="1">
        <f>IF((IK202/KK202)&lt;0.335,"G",IF((IK202/KK202)&gt;0.67,"R","A"))</f>
        <v/>
      </c>
      <c r="KY202" s="1">
        <f>IF((IJ202/KK202)&lt;0.335,"G",IF((IJ202/KK202)&gt;0.67,"R","A"))</f>
        <v/>
      </c>
      <c r="KZ202" s="1">
        <f>IF((HQ202/KK202)&lt;0.335,"G",IF((HQ202/KK202)&gt;0.67,"R","A"))</f>
        <v/>
      </c>
      <c r="LA202" s="1">
        <f>IF((IB202/KK202)&lt;0.335,"G",IF((IB202/KK202)&gt;0.67,"R","A"))</f>
        <v/>
      </c>
      <c r="LB202">
        <f>IF(LQ202="1-0",INDEX(Scrape!#REF!,MATCH('HT 1-0'!KP202,Scrape!$B:$B,0)),"")</f>
        <v/>
      </c>
      <c r="LC202">
        <f>IF(LQ202="1-0",INDEX(Scrape!$A:$A,MATCH('HT 1-0'!KP202,Scrape!$B:$B,0)),"")</f>
        <v/>
      </c>
      <c r="LD202">
        <f>IF(LQ202="1-0",INDEX(Scrape!$B:$B,MATCH('HT 1-0'!KP202,Scrape!$B:$B,0)),"")</f>
        <v/>
      </c>
      <c r="LE202">
        <f>IF(LQ202="1-0",INDEX(Scrape!$C:$C,MATCH('HT 1-0'!KP202,Scrape!$B:$B,0)),"")</f>
        <v/>
      </c>
      <c r="LF202">
        <f>IF(LQ202="1-0",INDEX(Scrape!$D:$D,MATCH('HT 1-0'!KP202,Scrape!$B:$B,0)),"")</f>
        <v/>
      </c>
      <c r="LG202">
        <f>IF(LQ202="1-0",INDEX(Scrape!$E:$E,MATCH('HT 1-0'!KP202,Scrape!$B:$B,0)),"")</f>
        <v/>
      </c>
      <c r="LH202">
        <f>IF(LQ202="1-0",INDEX(Scrape!$F:$F,MATCH('HT 1-0'!KP202,Scrape!$B:$B,0)),"")</f>
        <v/>
      </c>
      <c r="LI202">
        <f>IF(LQ202="1-0",INDEX(Scrape!$G:$G,MATCH('HT 1-0'!KP202,Scrape!$B:$B,0)),"")</f>
        <v/>
      </c>
      <c r="LJ202">
        <f>IF(LQ202="1-0",INDEX(Scrape!$H:$H,MATCH('HT 1-0'!KP202,Scrape!$B:$B,0)),"")</f>
        <v/>
      </c>
      <c r="LK202">
        <f>IF(LQ202="1-0",INDEX(Scrape!$I:$I,MATCH('HT 1-0'!KP202,Scrape!$B:$B,0)),"")</f>
        <v/>
      </c>
      <c r="LL202">
        <f>IF(LQ202="1-0",INDEX(Scrape!$J:$J,MATCH('HT 1-0'!KP202,Scrape!$B:$B,0)),"")</f>
        <v/>
      </c>
      <c r="LM202">
        <f>IF(LQ202="1-0",INDEX(Scrape!$K:$K,MATCH('HT 1-0'!KP202,Scrape!$B:$B,0)),"")</f>
        <v/>
      </c>
      <c r="LN202">
        <f>IF(LQ202="1-0",INDEX(Scrape!$L:$L,MATCH('HT 1-0'!KP202,Scrape!$B:$B,0)),"")</f>
        <v/>
      </c>
      <c r="LO202">
        <f>IF(LQ202="1-0",INDEX(Scrape!$M:$M,MATCH('HT 1-0'!KP202,Scrape!$B:$B,0)),"")</f>
        <v/>
      </c>
      <c r="LP202">
        <f>IF(LQ202="1-0",INDEX(Scrape!$N:$N,MATCH('HT 1-0'!KP202,Scrape!$B:$B,0)),"")</f>
        <v/>
      </c>
      <c r="LQ202">
        <f>INDEX(Scrape!$O:$O,MATCH('HT 1-0'!KP202,Scrape!$B:$B,0))</f>
        <v/>
      </c>
      <c r="LR202">
        <f>(1/LJ202)+(1/LI202)+(1/LH202)</f>
        <v/>
      </c>
      <c r="LS202">
        <f>(1/LG202)+(1/LF202)+(1/LE202)</f>
        <v/>
      </c>
      <c r="LT202" s="8">
        <f>IF(INDEX(#REF!,MATCH(KQ202,#REF!,0))=INDEX(#REF!,MATCH(KQ202,#REF!,0)),INDEX(#REF!,MATCH(KQ202,#REF!,0)),"ERROR")</f>
        <v/>
      </c>
      <c r="LU202" s="4">
        <f>IF(KR202="G",2,IF(KR202="R",0.5,IF(KR202="A",1)))</f>
        <v/>
      </c>
      <c r="LV202" s="4">
        <f>IF(KS202="G",0.5,IF(KS202="R",2,IF(KS202="A",1)))</f>
        <v/>
      </c>
      <c r="LW202" s="4">
        <f>IF(KT202="G",2,IF(KT202="R",0.5,IF(KT202="A",1)))</f>
        <v/>
      </c>
      <c r="LX202" s="4">
        <f>IF(KU202="G",0.5,IF(KU202="R",2,IF(KU202="A",1)))</f>
        <v/>
      </c>
      <c r="LY202" s="7">
        <f>(LK202*(LU202+LX202)+(LL202*(LU202+LX202)))</f>
        <v/>
      </c>
      <c r="LZ202" s="7">
        <f>(LN202*(LV202+LW202)+(LO202*(LV202+LW202)))</f>
        <v/>
      </c>
      <c r="MA202" s="11">
        <f>LY202-LZ202</f>
        <v/>
      </c>
      <c r="MB202" s="5">
        <f>MA202+2</f>
        <v/>
      </c>
      <c r="MC202" s="6">
        <f>MA202-2</f>
        <v/>
      </c>
      <c r="MD202" s="4">
        <f>LE202</f>
        <v/>
      </c>
      <c r="ME202" s="9">
        <f>IF(MD202=0,1000,MD202+0.75)</f>
        <v/>
      </c>
      <c r="MF202" s="10">
        <f>IF(MD202=0,0,MD202-0.75)</f>
        <v/>
      </c>
      <c r="MG202" s="4">
        <f>((LM202*(LU202+LX202))-((LP202*(LV202+LW202))))</f>
        <v/>
      </c>
      <c r="MH202" s="9">
        <f>MG202*1.2</f>
        <v/>
      </c>
      <c r="MI202" s="10">
        <f>MG202*0.8</f>
        <v/>
      </c>
      <c r="MJ202">
        <f>IFERROR(NX202,"")</f>
        <v/>
      </c>
      <c r="MK202">
        <f>IFERROR(NY202,"")</f>
        <v/>
      </c>
      <c r="ML202">
        <f>IFERROR(NZ202,"")</f>
        <v/>
      </c>
      <c r="MM202">
        <f>IFERROR(OA202,"")</f>
        <v/>
      </c>
      <c r="MN202">
        <f>IFERROR(OB202,"")</f>
        <v/>
      </c>
      <c r="MO202">
        <f>IFERROR(OC202,"")</f>
        <v/>
      </c>
      <c r="MP202" s="1">
        <f>COUNTIFS(#REF!,LT202,#REF!,1,#REF!,"&gt;="&amp;MC202,#REF!,"&lt;="&amp;MB202,#REF!,"&lt;="&amp;ME202,#REF!,"&gt;="&amp;MF202,#REF!,"="&amp;KV202,#REF!,"="&amp;KX202)</f>
        <v/>
      </c>
      <c r="MQ202" s="1">
        <f>COUNTIFS(#REF!,LT202,#REF!,0,#REF!,"&gt;="&amp;MC202,#REF!,"&lt;="&amp;MB202,#REF!,"&lt;="&amp;ME202,#REF!,"&gt;="&amp;MF202,#REF!,"="&amp;KV202,#REF!,"="&amp;KX202)</f>
        <v/>
      </c>
      <c r="MR202" s="1">
        <f>COUNTIFS(#REF!,LT202,#REF!,1,#REF!,"&gt;="&amp;MC202,#REF!,"&lt;="&amp;MB202,#REF!,"&lt;="&amp;ME202,#REF!,"&gt;="&amp;MF202,#REF!,"="&amp;KW202,#REF!,"="&amp;KY202)</f>
        <v/>
      </c>
      <c r="MS202" s="1">
        <f>COUNTIFS(#REF!,LT202,#REF!,0,#REF!,"&gt;="&amp;MC202,#REF!,"&lt;="&amp;MB202,#REF!,"&lt;="&amp;ME202,#REF!,"&gt;="&amp;MF202,#REF!,"="&amp;KW202,#REF!,"="&amp;KY202)</f>
        <v/>
      </c>
      <c r="MT202" s="1">
        <f>COUNTIFS(#REF!,LT202,#REF!,1,#REF!,"&gt;="&amp;MI202,#REF!,"&lt;="&amp;MH202,#REF!,"&lt;="&amp;ME202,#REF!,"&gt;="&amp;MF202)</f>
        <v/>
      </c>
      <c r="MU202" s="1">
        <f>COUNTIFS(#REF!,LT202,#REF!,0,#REF!,"&gt;="&amp;MI202,#REF!,"&lt;="&amp;MH202,#REF!,"&lt;="&amp;ME202,#REF!,"&gt;="&amp;MF202)</f>
        <v/>
      </c>
      <c r="MV202" s="1">
        <f>COUNTIFS(#REF!,LT202,#REF!,1,#REF!,"&gt;="&amp;MI202,#REF!,"&lt;="&amp;MH202,#REF!,"="&amp;KZ202,#REF!,"="&amp;LA202,#REF!,"&lt;="&amp;ME202,#REF!,"&gt;="&amp;MF202)</f>
        <v/>
      </c>
      <c r="MW202" s="1">
        <f>COUNTIFS(#REF!,LT202,#REF!,0,#REF!,"&gt;="&amp;MI202,#REF!,"&lt;="&amp;MH202,#REF!,"="&amp;KZ202,#REF!,"="&amp;LA202,#REF!,"&lt;="&amp;ME202,#REF!,"&gt;="&amp;MF202)</f>
        <v/>
      </c>
      <c r="MX202" s="1">
        <f>COUNTIFS(#REF!,LT202,#REF!,1,#REF!,"&gt;="&amp;MC202,#REF!,"&lt;="&amp;MB202,#REF!,"&lt;="&amp;ME202,#REF!,"&gt;="&amp;MF202)</f>
        <v/>
      </c>
      <c r="MY202" s="1">
        <f>COUNTIFS(#REF!,LT202,#REF!,0,#REF!,"&gt;="&amp;MC202,#REF!,"&lt;="&amp;MB202,#REF!,"&lt;="&amp;ME202,#REF!,"&gt;="&amp;MF202)</f>
        <v/>
      </c>
      <c r="MZ202" s="1">
        <f>COUNTIFS(#REF!,LT202,#REF!,1,#REF!,"&lt;="&amp;ME202,#REF!,"&gt;="&amp;MF202,#REF!,"="&amp;KV202,#REF!,"="&amp;KX202)</f>
        <v/>
      </c>
      <c r="NA202" s="1">
        <f>COUNTIFS(#REF!,LT202,#REF!,0,#REF!,"&lt;="&amp;ME202,#REF!,"&gt;="&amp;MF202,#REF!,"="&amp;KV202,#REF!,"="&amp;KX202)</f>
        <v/>
      </c>
      <c r="NB202" s="1">
        <f>COUNTIFS(#REF!,LT202,#REF!,1,#REF!,"&lt;="&amp;ME202,#REF!,"&gt;="&amp;MF202,#REF!,"="&amp;KW202,#REF!,"="&amp;KY202)</f>
        <v/>
      </c>
      <c r="NC202" s="1">
        <f>COUNTIFS(#REF!,LT202,#REF!,0,#REF!,"&lt;="&amp;ME202,#REF!,"&gt;="&amp;MF202,#REF!,"="&amp;KW202,#REF!,"="&amp;KY202)</f>
        <v/>
      </c>
      <c r="ND202" s="1">
        <f>MP202+MR202+MT202+MV202+MX202+MZ202+NB202</f>
        <v/>
      </c>
      <c r="NE202" s="1">
        <f>MQ202+MS202+MU202+MW202+MY202+NA202+NC202</f>
        <v/>
      </c>
      <c r="NF202" s="1">
        <f>ND202+NE202</f>
        <v/>
      </c>
      <c r="NG202" s="33">
        <f>ND202/(ND202+NE202)</f>
        <v/>
      </c>
      <c r="NH202" s="3">
        <f>1/NG202</f>
        <v/>
      </c>
      <c r="NI202" s="1">
        <f>LH202</f>
        <v/>
      </c>
      <c r="NJ202" s="79">
        <f>((1-NG202)*(1/(NI202-1))*0.98-(NG202*1))</f>
        <v/>
      </c>
      <c r="NK202" s="34">
        <f>IF(LR202&lt;0.9,0,IF(AND(LR202&gt;1.1),0,1))</f>
        <v/>
      </c>
      <c r="NL202" s="34">
        <f>IF(LS202&lt;0.9,0,IF(AND(LS202&gt;1.1),0,1))</f>
        <v/>
      </c>
      <c r="NM202" s="32">
        <f>IF(NF202&gt;99,1,0)</f>
        <v/>
      </c>
      <c r="NN202" s="32">
        <f>IF(NJ202&gt;0.0799,1,0)</f>
        <v/>
      </c>
      <c r="NO202" s="32">
        <f>IF(NJ202&gt;NQ202,1,0)</f>
        <v/>
      </c>
      <c r="NP202" s="32">
        <f>NM202+NN202+NO202+NK202+NL202</f>
        <v/>
      </c>
      <c r="NQ202" s="79">
        <f>(((100*NG202)*(NI202-1)*0.98)-((1-NG202)*100))/100</f>
        <v/>
      </c>
      <c r="NR202" s="34">
        <f>IF(LR202&lt;0.9,0,IF(AND(LR202&gt;1.1),0,1))</f>
        <v/>
      </c>
      <c r="NS202" s="34">
        <f>IF(LS202&lt;0.9,0,IF(AND(LS202&gt;1.1),0,1))</f>
        <v/>
      </c>
      <c r="NT202" s="32">
        <f>IF(NF202&gt;99,1,0)</f>
        <v/>
      </c>
      <c r="NU202" s="32">
        <f>IF(NQ202&gt;0.0799,1,0)</f>
        <v/>
      </c>
      <c r="NV202" s="32">
        <f>IF(NQ202&gt;NJ202,1,0)</f>
        <v/>
      </c>
      <c r="NW202" s="32">
        <f>NT202+NU202+NV202+NR202+NS202</f>
        <v/>
      </c>
      <c r="NX202">
        <f>IF(NP202=5,"LayHome1-0",IF(AND(NW202=5),"BackHome1-0",""))</f>
        <v/>
      </c>
      <c r="NY202">
        <f>IF(NP202=5,KN202,IF(AND(NW202=5),KN202,""))</f>
        <v/>
      </c>
      <c r="NZ202">
        <f>IF(NP202=5,"Match Odds",IF(AND(NW202=5),"Match Odds",""))</f>
        <v/>
      </c>
      <c r="OA202">
        <f>IF(NP202=5,KP202,IF(AND(NW202=5),KP202,""))</f>
        <v/>
      </c>
      <c r="OB202">
        <f>IF(NP202=5,"MATCH_ODDS",IF(AND(NW202=5),"MATCH_ODDS",""))</f>
        <v/>
      </c>
      <c r="OC202">
        <f>IF(NP202=5,"LAY",IF(AND(NW202=5),"BACK",""))</f>
        <v/>
      </c>
    </row>
    <row r="203" ht="16.5" customHeight="1" thickBot="1" thickTop="1">
      <c r="A203" s="2" t="n"/>
      <c r="KN203" s="1">
        <f>IF(INDEX(#REF!,MATCH('HT 1-0'!D203,#REF!,0))=INDEX(#REF!,MATCH('HT 1-0'!D203,#REF!,0)),INDEX(#REF!,MATCH('HT 1-0'!D203,#REF!,0)),"ERROR")</f>
        <v/>
      </c>
      <c r="KO203" s="1">
        <f>IF(INDEX(#REF!,MATCH('HT 1-0'!E203,#REF!,0))=INDEX(#REF!,MATCH('HT 1-0'!E203,#REF!,0)),INDEX(#REF!,MATCH('HT 1-0'!E203,#REF!,0)),"ERROR")</f>
        <v/>
      </c>
      <c r="KP203" s="1">
        <f>KN203&amp;" v "&amp;KO203</f>
        <v/>
      </c>
      <c r="KQ203">
        <f>B203&amp;"_"&amp;C203</f>
        <v/>
      </c>
      <c r="KR203" s="1">
        <f>IF((HW203/KK203)&lt;0.335,"G",IF((HW203/KK203)&gt;0.67,"R","A"))</f>
        <v/>
      </c>
      <c r="KS203" s="1">
        <f>IF((HX203/KK203)&lt;0.335,"G",IF((HX203/KK203)&gt;0.67,"R","A"))</f>
        <v/>
      </c>
      <c r="KT203" s="1">
        <f>IF((IH203/KK203)&lt;0.335,"G",IF((IH203/KK203)&gt;0.67,"R","A"))</f>
        <v/>
      </c>
      <c r="KU203" s="1">
        <f>IF((II203/KK203)&lt;0.335,"G",IF((II203/KK203)&gt;0.67,"R","A"))</f>
        <v/>
      </c>
      <c r="KV203" s="1">
        <f>IF((HZ203/KK203)&lt;0.335,"G",IF((HZ203/KK203)&gt;0.67,"R","A"))</f>
        <v/>
      </c>
      <c r="KW203" s="1">
        <f>IF((HY203/KK203)&lt;0.335,"G",IF((HY203/KK203)&gt;0.67,"R","A"))</f>
        <v/>
      </c>
      <c r="KX203" s="1">
        <f>IF((IK203/KK203)&lt;0.335,"G",IF((IK203/KK203)&gt;0.67,"R","A"))</f>
        <v/>
      </c>
      <c r="KY203" s="1">
        <f>IF((IJ203/KK203)&lt;0.335,"G",IF((IJ203/KK203)&gt;0.67,"R","A"))</f>
        <v/>
      </c>
      <c r="KZ203" s="1">
        <f>IF((HQ203/KK203)&lt;0.335,"G",IF((HQ203/KK203)&gt;0.67,"R","A"))</f>
        <v/>
      </c>
      <c r="LA203" s="1">
        <f>IF((IB203/KK203)&lt;0.335,"G",IF((IB203/KK203)&gt;0.67,"R","A"))</f>
        <v/>
      </c>
      <c r="LB203">
        <f>IF(LQ203="1-0",INDEX(Scrape!#REF!,MATCH('HT 1-0'!KP203,Scrape!$B:$B,0)),"")</f>
        <v/>
      </c>
      <c r="LC203">
        <f>IF(LQ203="1-0",INDEX(Scrape!$A:$A,MATCH('HT 1-0'!KP203,Scrape!$B:$B,0)),"")</f>
        <v/>
      </c>
      <c r="LD203">
        <f>IF(LQ203="1-0",INDEX(Scrape!$B:$B,MATCH('HT 1-0'!KP203,Scrape!$B:$B,0)),"")</f>
        <v/>
      </c>
      <c r="LE203">
        <f>IF(LQ203="1-0",INDEX(Scrape!$C:$C,MATCH('HT 1-0'!KP203,Scrape!$B:$B,0)),"")</f>
        <v/>
      </c>
      <c r="LF203">
        <f>IF(LQ203="1-0",INDEX(Scrape!$D:$D,MATCH('HT 1-0'!KP203,Scrape!$B:$B,0)),"")</f>
        <v/>
      </c>
      <c r="LG203">
        <f>IF(LQ203="1-0",INDEX(Scrape!$E:$E,MATCH('HT 1-0'!KP203,Scrape!$B:$B,0)),"")</f>
        <v/>
      </c>
      <c r="LH203">
        <f>IF(LQ203="1-0",INDEX(Scrape!$F:$F,MATCH('HT 1-0'!KP203,Scrape!$B:$B,0)),"")</f>
        <v/>
      </c>
      <c r="LI203">
        <f>IF(LQ203="1-0",INDEX(Scrape!$G:$G,MATCH('HT 1-0'!KP203,Scrape!$B:$B,0)),"")</f>
        <v/>
      </c>
      <c r="LJ203">
        <f>IF(LQ203="1-0",INDEX(Scrape!$H:$H,MATCH('HT 1-0'!KP203,Scrape!$B:$B,0)),"")</f>
        <v/>
      </c>
      <c r="LK203">
        <f>IF(LQ203="1-0",INDEX(Scrape!$I:$I,MATCH('HT 1-0'!KP203,Scrape!$B:$B,0)),"")</f>
        <v/>
      </c>
      <c r="LL203">
        <f>IF(LQ203="1-0",INDEX(Scrape!$J:$J,MATCH('HT 1-0'!KP203,Scrape!$B:$B,0)),"")</f>
        <v/>
      </c>
      <c r="LM203">
        <f>IF(LQ203="1-0",INDEX(Scrape!$K:$K,MATCH('HT 1-0'!KP203,Scrape!$B:$B,0)),"")</f>
        <v/>
      </c>
      <c r="LN203">
        <f>IF(LQ203="1-0",INDEX(Scrape!$L:$L,MATCH('HT 1-0'!KP203,Scrape!$B:$B,0)),"")</f>
        <v/>
      </c>
      <c r="LO203">
        <f>IF(LQ203="1-0",INDEX(Scrape!$M:$M,MATCH('HT 1-0'!KP203,Scrape!$B:$B,0)),"")</f>
        <v/>
      </c>
      <c r="LP203">
        <f>IF(LQ203="1-0",INDEX(Scrape!$N:$N,MATCH('HT 1-0'!KP203,Scrape!$B:$B,0)),"")</f>
        <v/>
      </c>
      <c r="LQ203">
        <f>INDEX(Scrape!$O:$O,MATCH('HT 1-0'!KP203,Scrape!$B:$B,0))</f>
        <v/>
      </c>
      <c r="LR203">
        <f>(1/LJ203)+(1/LI203)+(1/LH203)</f>
        <v/>
      </c>
      <c r="LS203">
        <f>(1/LG203)+(1/LF203)+(1/LE203)</f>
        <v/>
      </c>
      <c r="LT203" s="8">
        <f>IF(INDEX(#REF!,MATCH(KQ203,#REF!,0))=INDEX(#REF!,MATCH(KQ203,#REF!,0)),INDEX(#REF!,MATCH(KQ203,#REF!,0)),"ERROR")</f>
        <v/>
      </c>
      <c r="LU203" s="4">
        <f>IF(KR203="G",2,IF(KR203="R",0.5,IF(KR203="A",1)))</f>
        <v/>
      </c>
      <c r="LV203" s="4">
        <f>IF(KS203="G",0.5,IF(KS203="R",2,IF(KS203="A",1)))</f>
        <v/>
      </c>
      <c r="LW203" s="4">
        <f>IF(KT203="G",2,IF(KT203="R",0.5,IF(KT203="A",1)))</f>
        <v/>
      </c>
      <c r="LX203" s="4">
        <f>IF(KU203="G",0.5,IF(KU203="R",2,IF(KU203="A",1)))</f>
        <v/>
      </c>
      <c r="LY203" s="7">
        <f>(LK203*(LU203+LX203)+(LL203*(LU203+LX203)))</f>
        <v/>
      </c>
      <c r="LZ203" s="7">
        <f>(LN203*(LV203+LW203)+(LO203*(LV203+LW203)))</f>
        <v/>
      </c>
      <c r="MA203" s="11">
        <f>LY203-LZ203</f>
        <v/>
      </c>
      <c r="MB203" s="5">
        <f>MA203+2</f>
        <v/>
      </c>
      <c r="MC203" s="6">
        <f>MA203-2</f>
        <v/>
      </c>
      <c r="MD203" s="4">
        <f>LE203</f>
        <v/>
      </c>
      <c r="ME203" s="9">
        <f>IF(MD203=0,1000,MD203+0.75)</f>
        <v/>
      </c>
      <c r="MF203" s="10">
        <f>IF(MD203=0,0,MD203-0.75)</f>
        <v/>
      </c>
      <c r="MG203" s="4">
        <f>((LM203*(LU203+LX203))-((LP203*(LV203+LW203))))</f>
        <v/>
      </c>
      <c r="MH203" s="9">
        <f>MG203*1.2</f>
        <v/>
      </c>
      <c r="MI203" s="10">
        <f>MG203*0.8</f>
        <v/>
      </c>
      <c r="MJ203">
        <f>IFERROR(NX203,"")</f>
        <v/>
      </c>
      <c r="MK203">
        <f>IFERROR(NY203,"")</f>
        <v/>
      </c>
      <c r="ML203">
        <f>IFERROR(NZ203,"")</f>
        <v/>
      </c>
      <c r="MM203">
        <f>IFERROR(OA203,"")</f>
        <v/>
      </c>
      <c r="MN203">
        <f>IFERROR(OB203,"")</f>
        <v/>
      </c>
      <c r="MO203">
        <f>IFERROR(OC203,"")</f>
        <v/>
      </c>
      <c r="MP203" s="1">
        <f>COUNTIFS(#REF!,LT203,#REF!,1,#REF!,"&gt;="&amp;MC203,#REF!,"&lt;="&amp;MB203,#REF!,"&lt;="&amp;ME203,#REF!,"&gt;="&amp;MF203,#REF!,"="&amp;KV203,#REF!,"="&amp;KX203)</f>
        <v/>
      </c>
      <c r="MQ203" s="1">
        <f>COUNTIFS(#REF!,LT203,#REF!,0,#REF!,"&gt;="&amp;MC203,#REF!,"&lt;="&amp;MB203,#REF!,"&lt;="&amp;ME203,#REF!,"&gt;="&amp;MF203,#REF!,"="&amp;KV203,#REF!,"="&amp;KX203)</f>
        <v/>
      </c>
      <c r="MR203" s="1">
        <f>COUNTIFS(#REF!,LT203,#REF!,1,#REF!,"&gt;="&amp;MC203,#REF!,"&lt;="&amp;MB203,#REF!,"&lt;="&amp;ME203,#REF!,"&gt;="&amp;MF203,#REF!,"="&amp;KW203,#REF!,"="&amp;KY203)</f>
        <v/>
      </c>
      <c r="MS203" s="1">
        <f>COUNTIFS(#REF!,LT203,#REF!,0,#REF!,"&gt;="&amp;MC203,#REF!,"&lt;="&amp;MB203,#REF!,"&lt;="&amp;ME203,#REF!,"&gt;="&amp;MF203,#REF!,"="&amp;KW203,#REF!,"="&amp;KY203)</f>
        <v/>
      </c>
      <c r="MT203" s="1">
        <f>COUNTIFS(#REF!,LT203,#REF!,1,#REF!,"&gt;="&amp;MI203,#REF!,"&lt;="&amp;MH203,#REF!,"&lt;="&amp;ME203,#REF!,"&gt;="&amp;MF203)</f>
        <v/>
      </c>
      <c r="MU203" s="1">
        <f>COUNTIFS(#REF!,LT203,#REF!,0,#REF!,"&gt;="&amp;MI203,#REF!,"&lt;="&amp;MH203,#REF!,"&lt;="&amp;ME203,#REF!,"&gt;="&amp;MF203)</f>
        <v/>
      </c>
      <c r="MV203" s="1">
        <f>COUNTIFS(#REF!,LT203,#REF!,1,#REF!,"&gt;="&amp;MI203,#REF!,"&lt;="&amp;MH203,#REF!,"="&amp;KZ203,#REF!,"="&amp;LA203,#REF!,"&lt;="&amp;ME203,#REF!,"&gt;="&amp;MF203)</f>
        <v/>
      </c>
      <c r="MW203" s="1">
        <f>COUNTIFS(#REF!,LT203,#REF!,0,#REF!,"&gt;="&amp;MI203,#REF!,"&lt;="&amp;MH203,#REF!,"="&amp;KZ203,#REF!,"="&amp;LA203,#REF!,"&lt;="&amp;ME203,#REF!,"&gt;="&amp;MF203)</f>
        <v/>
      </c>
      <c r="MX203" s="1">
        <f>COUNTIFS(#REF!,LT203,#REF!,1,#REF!,"&gt;="&amp;MC203,#REF!,"&lt;="&amp;MB203,#REF!,"&lt;="&amp;ME203,#REF!,"&gt;="&amp;MF203)</f>
        <v/>
      </c>
      <c r="MY203" s="1">
        <f>COUNTIFS(#REF!,LT203,#REF!,0,#REF!,"&gt;="&amp;MC203,#REF!,"&lt;="&amp;MB203,#REF!,"&lt;="&amp;ME203,#REF!,"&gt;="&amp;MF203)</f>
        <v/>
      </c>
      <c r="MZ203" s="1">
        <f>COUNTIFS(#REF!,LT203,#REF!,1,#REF!,"&lt;="&amp;ME203,#REF!,"&gt;="&amp;MF203,#REF!,"="&amp;KV203,#REF!,"="&amp;KX203)</f>
        <v/>
      </c>
      <c r="NA203" s="1">
        <f>COUNTIFS(#REF!,LT203,#REF!,0,#REF!,"&lt;="&amp;ME203,#REF!,"&gt;="&amp;MF203,#REF!,"="&amp;KV203,#REF!,"="&amp;KX203)</f>
        <v/>
      </c>
      <c r="NB203" s="1">
        <f>COUNTIFS(#REF!,LT203,#REF!,1,#REF!,"&lt;="&amp;ME203,#REF!,"&gt;="&amp;MF203,#REF!,"="&amp;KW203,#REF!,"="&amp;KY203)</f>
        <v/>
      </c>
      <c r="NC203" s="1">
        <f>COUNTIFS(#REF!,LT203,#REF!,0,#REF!,"&lt;="&amp;ME203,#REF!,"&gt;="&amp;MF203,#REF!,"="&amp;KW203,#REF!,"="&amp;KY203)</f>
        <v/>
      </c>
      <c r="ND203" s="1">
        <f>MP203+MR203+MT203+MV203+MX203+MZ203+NB203</f>
        <v/>
      </c>
      <c r="NE203" s="1">
        <f>MQ203+MS203+MU203+MW203+MY203+NA203+NC203</f>
        <v/>
      </c>
      <c r="NF203" s="1">
        <f>ND203+NE203</f>
        <v/>
      </c>
      <c r="NG203" s="33">
        <f>ND203/(ND203+NE203)</f>
        <v/>
      </c>
      <c r="NH203" s="3">
        <f>1/NG203</f>
        <v/>
      </c>
      <c r="NI203" s="1">
        <f>LH203</f>
        <v/>
      </c>
      <c r="NJ203" s="79">
        <f>((1-NG203)*(1/(NI203-1))*0.98-(NG203*1))</f>
        <v/>
      </c>
      <c r="NK203" s="34">
        <f>IF(LR203&lt;0.9,0,IF(AND(LR203&gt;1.1),0,1))</f>
        <v/>
      </c>
      <c r="NL203" s="34">
        <f>IF(LS203&lt;0.9,0,IF(AND(LS203&gt;1.1),0,1))</f>
        <v/>
      </c>
      <c r="NM203" s="32">
        <f>IF(NF203&gt;99,1,0)</f>
        <v/>
      </c>
      <c r="NN203" s="32">
        <f>IF(NJ203&gt;0.0799,1,0)</f>
        <v/>
      </c>
      <c r="NO203" s="32">
        <f>IF(NJ203&gt;NQ203,1,0)</f>
        <v/>
      </c>
      <c r="NP203" s="32">
        <f>NM203+NN203+NO203+NK203+NL203</f>
        <v/>
      </c>
      <c r="NQ203" s="79">
        <f>(((100*NG203)*(NI203-1)*0.98)-((1-NG203)*100))/100</f>
        <v/>
      </c>
      <c r="NR203" s="34">
        <f>IF(LR203&lt;0.9,0,IF(AND(LR203&gt;1.1),0,1))</f>
        <v/>
      </c>
      <c r="NS203" s="34">
        <f>IF(LS203&lt;0.9,0,IF(AND(LS203&gt;1.1),0,1))</f>
        <v/>
      </c>
      <c r="NT203" s="32">
        <f>IF(NF203&gt;99,1,0)</f>
        <v/>
      </c>
      <c r="NU203" s="32">
        <f>IF(NQ203&gt;0.0799,1,0)</f>
        <v/>
      </c>
      <c r="NV203" s="32">
        <f>IF(NQ203&gt;NJ203,1,0)</f>
        <v/>
      </c>
      <c r="NW203" s="32">
        <f>NT203+NU203+NV203+NR203+NS203</f>
        <v/>
      </c>
      <c r="NX203">
        <f>IF(NP203=5,"LayHome1-0",IF(AND(NW203=5),"BackHome1-0",""))</f>
        <v/>
      </c>
      <c r="NY203">
        <f>IF(NP203=5,KN203,IF(AND(NW203=5),KN203,""))</f>
        <v/>
      </c>
      <c r="NZ203">
        <f>IF(NP203=5,"Match Odds",IF(AND(NW203=5),"Match Odds",""))</f>
        <v/>
      </c>
      <c r="OA203">
        <f>IF(NP203=5,KP203,IF(AND(NW203=5),KP203,""))</f>
        <v/>
      </c>
      <c r="OB203">
        <f>IF(NP203=5,"MATCH_ODDS",IF(AND(NW203=5),"MATCH_ODDS",""))</f>
        <v/>
      </c>
      <c r="OC203">
        <f>IF(NP203=5,"LAY",IF(AND(NW203=5),"BACK",""))</f>
        <v/>
      </c>
    </row>
    <row r="204" ht="16.5" customHeight="1" thickBot="1" thickTop="1">
      <c r="A204" s="2" t="n"/>
      <c r="KN204" s="1">
        <f>IF(INDEX(#REF!,MATCH('HT 1-0'!D204,#REF!,0))=INDEX(#REF!,MATCH('HT 1-0'!D204,#REF!,0)),INDEX(#REF!,MATCH('HT 1-0'!D204,#REF!,0)),"ERROR")</f>
        <v/>
      </c>
      <c r="KO204" s="1">
        <f>IF(INDEX(#REF!,MATCH('HT 1-0'!E204,#REF!,0))=INDEX(#REF!,MATCH('HT 1-0'!E204,#REF!,0)),INDEX(#REF!,MATCH('HT 1-0'!E204,#REF!,0)),"ERROR")</f>
        <v/>
      </c>
      <c r="KP204" s="1">
        <f>KN204&amp;" v "&amp;KO204</f>
        <v/>
      </c>
      <c r="KQ204">
        <f>B204&amp;"_"&amp;C204</f>
        <v/>
      </c>
      <c r="KR204" s="1">
        <f>IF((HW204/KK204)&lt;0.335,"G",IF((HW204/KK204)&gt;0.67,"R","A"))</f>
        <v/>
      </c>
      <c r="KS204" s="1">
        <f>IF((HX204/KK204)&lt;0.335,"G",IF((HX204/KK204)&gt;0.67,"R","A"))</f>
        <v/>
      </c>
      <c r="KT204" s="1">
        <f>IF((IH204/KK204)&lt;0.335,"G",IF((IH204/KK204)&gt;0.67,"R","A"))</f>
        <v/>
      </c>
      <c r="KU204" s="1">
        <f>IF((II204/KK204)&lt;0.335,"G",IF((II204/KK204)&gt;0.67,"R","A"))</f>
        <v/>
      </c>
      <c r="KV204" s="1">
        <f>IF((HZ204/KK204)&lt;0.335,"G",IF((HZ204/KK204)&gt;0.67,"R","A"))</f>
        <v/>
      </c>
      <c r="KW204" s="1">
        <f>IF((HY204/KK204)&lt;0.335,"G",IF((HY204/KK204)&gt;0.67,"R","A"))</f>
        <v/>
      </c>
      <c r="KX204" s="1">
        <f>IF((IK204/KK204)&lt;0.335,"G",IF((IK204/KK204)&gt;0.67,"R","A"))</f>
        <v/>
      </c>
      <c r="KY204" s="1">
        <f>IF((IJ204/KK204)&lt;0.335,"G",IF((IJ204/KK204)&gt;0.67,"R","A"))</f>
        <v/>
      </c>
      <c r="KZ204" s="1">
        <f>IF((HQ204/KK204)&lt;0.335,"G",IF((HQ204/KK204)&gt;0.67,"R","A"))</f>
        <v/>
      </c>
      <c r="LA204" s="1">
        <f>IF((IB204/KK204)&lt;0.335,"G",IF((IB204/KK204)&gt;0.67,"R","A"))</f>
        <v/>
      </c>
      <c r="LB204">
        <f>IF(LQ204="1-0",INDEX(Scrape!#REF!,MATCH('HT 1-0'!KP204,Scrape!$B:$B,0)),"")</f>
        <v/>
      </c>
      <c r="LC204">
        <f>IF(LQ204="1-0",INDEX(Scrape!$A:$A,MATCH('HT 1-0'!KP204,Scrape!$B:$B,0)),"")</f>
        <v/>
      </c>
      <c r="LD204">
        <f>IF(LQ204="1-0",INDEX(Scrape!$B:$B,MATCH('HT 1-0'!KP204,Scrape!$B:$B,0)),"")</f>
        <v/>
      </c>
      <c r="LE204">
        <f>IF(LQ204="1-0",INDEX(Scrape!$C:$C,MATCH('HT 1-0'!KP204,Scrape!$B:$B,0)),"")</f>
        <v/>
      </c>
      <c r="LF204">
        <f>IF(LQ204="1-0",INDEX(Scrape!$D:$D,MATCH('HT 1-0'!KP204,Scrape!$B:$B,0)),"")</f>
        <v/>
      </c>
      <c r="LG204">
        <f>IF(LQ204="1-0",INDEX(Scrape!$E:$E,MATCH('HT 1-0'!KP204,Scrape!$B:$B,0)),"")</f>
        <v/>
      </c>
      <c r="LH204">
        <f>IF(LQ204="1-0",INDEX(Scrape!$F:$F,MATCH('HT 1-0'!KP204,Scrape!$B:$B,0)),"")</f>
        <v/>
      </c>
      <c r="LI204">
        <f>IF(LQ204="1-0",INDEX(Scrape!$G:$G,MATCH('HT 1-0'!KP204,Scrape!$B:$B,0)),"")</f>
        <v/>
      </c>
      <c r="LJ204">
        <f>IF(LQ204="1-0",INDEX(Scrape!$H:$H,MATCH('HT 1-0'!KP204,Scrape!$B:$B,0)),"")</f>
        <v/>
      </c>
      <c r="LK204">
        <f>IF(LQ204="1-0",INDEX(Scrape!$I:$I,MATCH('HT 1-0'!KP204,Scrape!$B:$B,0)),"")</f>
        <v/>
      </c>
      <c r="LL204">
        <f>IF(LQ204="1-0",INDEX(Scrape!$J:$J,MATCH('HT 1-0'!KP204,Scrape!$B:$B,0)),"")</f>
        <v/>
      </c>
      <c r="LM204">
        <f>IF(LQ204="1-0",INDEX(Scrape!$K:$K,MATCH('HT 1-0'!KP204,Scrape!$B:$B,0)),"")</f>
        <v/>
      </c>
      <c r="LN204">
        <f>IF(LQ204="1-0",INDEX(Scrape!$L:$L,MATCH('HT 1-0'!KP204,Scrape!$B:$B,0)),"")</f>
        <v/>
      </c>
      <c r="LO204">
        <f>IF(LQ204="1-0",INDEX(Scrape!$M:$M,MATCH('HT 1-0'!KP204,Scrape!$B:$B,0)),"")</f>
        <v/>
      </c>
      <c r="LP204">
        <f>IF(LQ204="1-0",INDEX(Scrape!$N:$N,MATCH('HT 1-0'!KP204,Scrape!$B:$B,0)),"")</f>
        <v/>
      </c>
      <c r="LQ204">
        <f>INDEX(Scrape!$O:$O,MATCH('HT 1-0'!KP204,Scrape!$B:$B,0))</f>
        <v/>
      </c>
      <c r="LR204">
        <f>(1/LJ204)+(1/LI204)+(1/LH204)</f>
        <v/>
      </c>
      <c r="LS204">
        <f>(1/LG204)+(1/LF204)+(1/LE204)</f>
        <v/>
      </c>
      <c r="LT204" s="8">
        <f>IF(INDEX(#REF!,MATCH(KQ204,#REF!,0))=INDEX(#REF!,MATCH(KQ204,#REF!,0)),INDEX(#REF!,MATCH(KQ204,#REF!,0)),"ERROR")</f>
        <v/>
      </c>
      <c r="LU204" s="4">
        <f>IF(KR204="G",2,IF(KR204="R",0.5,IF(KR204="A",1)))</f>
        <v/>
      </c>
      <c r="LV204" s="4">
        <f>IF(KS204="G",0.5,IF(KS204="R",2,IF(KS204="A",1)))</f>
        <v/>
      </c>
      <c r="LW204" s="4">
        <f>IF(KT204="G",2,IF(KT204="R",0.5,IF(KT204="A",1)))</f>
        <v/>
      </c>
      <c r="LX204" s="4">
        <f>IF(KU204="G",0.5,IF(KU204="R",2,IF(KU204="A",1)))</f>
        <v/>
      </c>
      <c r="LY204" s="7">
        <f>(LK204*(LU204+LX204)+(LL204*(LU204+LX204)))</f>
        <v/>
      </c>
      <c r="LZ204" s="7">
        <f>(LN204*(LV204+LW204)+(LO204*(LV204+LW204)))</f>
        <v/>
      </c>
      <c r="MA204" s="11">
        <f>LY204-LZ204</f>
        <v/>
      </c>
      <c r="MB204" s="5">
        <f>MA204+2</f>
        <v/>
      </c>
      <c r="MC204" s="6">
        <f>MA204-2</f>
        <v/>
      </c>
      <c r="MD204" s="4">
        <f>LE204</f>
        <v/>
      </c>
      <c r="ME204" s="9">
        <f>IF(MD204=0,1000,MD204+0.75)</f>
        <v/>
      </c>
      <c r="MF204" s="10">
        <f>IF(MD204=0,0,MD204-0.75)</f>
        <v/>
      </c>
      <c r="MG204" s="4">
        <f>((LM204*(LU204+LX204))-((LP204*(LV204+LW204))))</f>
        <v/>
      </c>
      <c r="MH204" s="9">
        <f>MG204*1.2</f>
        <v/>
      </c>
      <c r="MI204" s="10">
        <f>MG204*0.8</f>
        <v/>
      </c>
      <c r="MJ204">
        <f>IFERROR(NX204,"")</f>
        <v/>
      </c>
      <c r="MK204">
        <f>IFERROR(NY204,"")</f>
        <v/>
      </c>
      <c r="ML204">
        <f>IFERROR(NZ204,"")</f>
        <v/>
      </c>
      <c r="MM204">
        <f>IFERROR(OA204,"")</f>
        <v/>
      </c>
      <c r="MN204">
        <f>IFERROR(OB204,"")</f>
        <v/>
      </c>
      <c r="MO204">
        <f>IFERROR(OC204,"")</f>
        <v/>
      </c>
      <c r="MP204" s="1">
        <f>COUNTIFS(#REF!,LT204,#REF!,1,#REF!,"&gt;="&amp;MC204,#REF!,"&lt;="&amp;MB204,#REF!,"&lt;="&amp;ME204,#REF!,"&gt;="&amp;MF204,#REF!,"="&amp;KV204,#REF!,"="&amp;KX204)</f>
        <v/>
      </c>
      <c r="MQ204" s="1">
        <f>COUNTIFS(#REF!,LT204,#REF!,0,#REF!,"&gt;="&amp;MC204,#REF!,"&lt;="&amp;MB204,#REF!,"&lt;="&amp;ME204,#REF!,"&gt;="&amp;MF204,#REF!,"="&amp;KV204,#REF!,"="&amp;KX204)</f>
        <v/>
      </c>
      <c r="MR204" s="1">
        <f>COUNTIFS(#REF!,LT204,#REF!,1,#REF!,"&gt;="&amp;MC204,#REF!,"&lt;="&amp;MB204,#REF!,"&lt;="&amp;ME204,#REF!,"&gt;="&amp;MF204,#REF!,"="&amp;KW204,#REF!,"="&amp;KY204)</f>
        <v/>
      </c>
      <c r="MS204" s="1">
        <f>COUNTIFS(#REF!,LT204,#REF!,0,#REF!,"&gt;="&amp;MC204,#REF!,"&lt;="&amp;MB204,#REF!,"&lt;="&amp;ME204,#REF!,"&gt;="&amp;MF204,#REF!,"="&amp;KW204,#REF!,"="&amp;KY204)</f>
        <v/>
      </c>
      <c r="MT204" s="1">
        <f>COUNTIFS(#REF!,LT204,#REF!,1,#REF!,"&gt;="&amp;MI204,#REF!,"&lt;="&amp;MH204,#REF!,"&lt;="&amp;ME204,#REF!,"&gt;="&amp;MF204)</f>
        <v/>
      </c>
      <c r="MU204" s="1">
        <f>COUNTIFS(#REF!,LT204,#REF!,0,#REF!,"&gt;="&amp;MI204,#REF!,"&lt;="&amp;MH204,#REF!,"&lt;="&amp;ME204,#REF!,"&gt;="&amp;MF204)</f>
        <v/>
      </c>
      <c r="MV204" s="1">
        <f>COUNTIFS(#REF!,LT204,#REF!,1,#REF!,"&gt;="&amp;MI204,#REF!,"&lt;="&amp;MH204,#REF!,"="&amp;KZ204,#REF!,"="&amp;LA204,#REF!,"&lt;="&amp;ME204,#REF!,"&gt;="&amp;MF204)</f>
        <v/>
      </c>
      <c r="MW204" s="1">
        <f>COUNTIFS(#REF!,LT204,#REF!,0,#REF!,"&gt;="&amp;MI204,#REF!,"&lt;="&amp;MH204,#REF!,"="&amp;KZ204,#REF!,"="&amp;LA204,#REF!,"&lt;="&amp;ME204,#REF!,"&gt;="&amp;MF204)</f>
        <v/>
      </c>
      <c r="MX204" s="1">
        <f>COUNTIFS(#REF!,LT204,#REF!,1,#REF!,"&gt;="&amp;MC204,#REF!,"&lt;="&amp;MB204,#REF!,"&lt;="&amp;ME204,#REF!,"&gt;="&amp;MF204)</f>
        <v/>
      </c>
      <c r="MY204" s="1">
        <f>COUNTIFS(#REF!,LT204,#REF!,0,#REF!,"&gt;="&amp;MC204,#REF!,"&lt;="&amp;MB204,#REF!,"&lt;="&amp;ME204,#REF!,"&gt;="&amp;MF204)</f>
        <v/>
      </c>
      <c r="MZ204" s="1">
        <f>COUNTIFS(#REF!,LT204,#REF!,1,#REF!,"&lt;="&amp;ME204,#REF!,"&gt;="&amp;MF204,#REF!,"="&amp;KV204,#REF!,"="&amp;KX204)</f>
        <v/>
      </c>
      <c r="NA204" s="1">
        <f>COUNTIFS(#REF!,LT204,#REF!,0,#REF!,"&lt;="&amp;ME204,#REF!,"&gt;="&amp;MF204,#REF!,"="&amp;KV204,#REF!,"="&amp;KX204)</f>
        <v/>
      </c>
      <c r="NB204" s="1">
        <f>COUNTIFS(#REF!,LT204,#REF!,1,#REF!,"&lt;="&amp;ME204,#REF!,"&gt;="&amp;MF204,#REF!,"="&amp;KW204,#REF!,"="&amp;KY204)</f>
        <v/>
      </c>
      <c r="NC204" s="1">
        <f>COUNTIFS(#REF!,LT204,#REF!,0,#REF!,"&lt;="&amp;ME204,#REF!,"&gt;="&amp;MF204,#REF!,"="&amp;KW204,#REF!,"="&amp;KY204)</f>
        <v/>
      </c>
      <c r="ND204" s="1">
        <f>MP204+MR204+MT204+MV204+MX204+MZ204+NB204</f>
        <v/>
      </c>
      <c r="NE204" s="1">
        <f>MQ204+MS204+MU204+MW204+MY204+NA204+NC204</f>
        <v/>
      </c>
      <c r="NF204" s="1">
        <f>ND204+NE204</f>
        <v/>
      </c>
      <c r="NG204" s="33">
        <f>ND204/(ND204+NE204)</f>
        <v/>
      </c>
      <c r="NH204" s="3">
        <f>1/NG204</f>
        <v/>
      </c>
      <c r="NI204" s="1">
        <f>LH204</f>
        <v/>
      </c>
      <c r="NJ204" s="79">
        <f>((1-NG204)*(1/(NI204-1))*0.98-(NG204*1))</f>
        <v/>
      </c>
      <c r="NK204" s="34">
        <f>IF(LR204&lt;0.9,0,IF(AND(LR204&gt;1.1),0,1))</f>
        <v/>
      </c>
      <c r="NL204" s="34">
        <f>IF(LS204&lt;0.9,0,IF(AND(LS204&gt;1.1),0,1))</f>
        <v/>
      </c>
      <c r="NM204" s="32">
        <f>IF(NF204&gt;99,1,0)</f>
        <v/>
      </c>
      <c r="NN204" s="32">
        <f>IF(NJ204&gt;0.0799,1,0)</f>
        <v/>
      </c>
      <c r="NO204" s="32">
        <f>IF(NJ204&gt;NQ204,1,0)</f>
        <v/>
      </c>
      <c r="NP204" s="32">
        <f>NM204+NN204+NO204+NK204+NL204</f>
        <v/>
      </c>
      <c r="NQ204" s="79">
        <f>(((100*NG204)*(NI204-1)*0.98)-((1-NG204)*100))/100</f>
        <v/>
      </c>
      <c r="NR204" s="34">
        <f>IF(LR204&lt;0.9,0,IF(AND(LR204&gt;1.1),0,1))</f>
        <v/>
      </c>
      <c r="NS204" s="34">
        <f>IF(LS204&lt;0.9,0,IF(AND(LS204&gt;1.1),0,1))</f>
        <v/>
      </c>
      <c r="NT204" s="32">
        <f>IF(NF204&gt;99,1,0)</f>
        <v/>
      </c>
      <c r="NU204" s="32">
        <f>IF(NQ204&gt;0.0799,1,0)</f>
        <v/>
      </c>
      <c r="NV204" s="32">
        <f>IF(NQ204&gt;NJ204,1,0)</f>
        <v/>
      </c>
      <c r="NW204" s="32">
        <f>NT204+NU204+NV204+NR204+NS204</f>
        <v/>
      </c>
      <c r="NX204">
        <f>IF(NP204=5,"LayHome1-0",IF(AND(NW204=5),"BackHome1-0",""))</f>
        <v/>
      </c>
      <c r="NY204">
        <f>IF(NP204=5,KN204,IF(AND(NW204=5),KN204,""))</f>
        <v/>
      </c>
      <c r="NZ204">
        <f>IF(NP204=5,"Match Odds",IF(AND(NW204=5),"Match Odds",""))</f>
        <v/>
      </c>
      <c r="OA204">
        <f>IF(NP204=5,KP204,IF(AND(NW204=5),KP204,""))</f>
        <v/>
      </c>
      <c r="OB204">
        <f>IF(NP204=5,"MATCH_ODDS",IF(AND(NW204=5),"MATCH_ODDS",""))</f>
        <v/>
      </c>
      <c r="OC204">
        <f>IF(NP204=5,"LAY",IF(AND(NW204=5),"BACK",""))</f>
        <v/>
      </c>
    </row>
    <row r="205" ht="16.5" customHeight="1" thickBot="1" thickTop="1">
      <c r="A205" s="2" t="n"/>
      <c r="KN205" s="1">
        <f>IF(INDEX(#REF!,MATCH('HT 1-0'!D205,#REF!,0))=INDEX(#REF!,MATCH('HT 1-0'!D205,#REF!,0)),INDEX(#REF!,MATCH('HT 1-0'!D205,#REF!,0)),"ERROR")</f>
        <v/>
      </c>
      <c r="KO205" s="1">
        <f>IF(INDEX(#REF!,MATCH('HT 1-0'!E205,#REF!,0))=INDEX(#REF!,MATCH('HT 1-0'!E205,#REF!,0)),INDEX(#REF!,MATCH('HT 1-0'!E205,#REF!,0)),"ERROR")</f>
        <v/>
      </c>
      <c r="KP205" s="1">
        <f>KN205&amp;" v "&amp;KO205</f>
        <v/>
      </c>
      <c r="KQ205">
        <f>B205&amp;"_"&amp;C205</f>
        <v/>
      </c>
      <c r="KR205" s="1">
        <f>IF((HW205/KK205)&lt;0.335,"G",IF((HW205/KK205)&gt;0.67,"R","A"))</f>
        <v/>
      </c>
      <c r="KS205" s="1">
        <f>IF((HX205/KK205)&lt;0.335,"G",IF((HX205/KK205)&gt;0.67,"R","A"))</f>
        <v/>
      </c>
      <c r="KT205" s="1">
        <f>IF((IH205/KK205)&lt;0.335,"G",IF((IH205/KK205)&gt;0.67,"R","A"))</f>
        <v/>
      </c>
      <c r="KU205" s="1">
        <f>IF((II205/KK205)&lt;0.335,"G",IF((II205/KK205)&gt;0.67,"R","A"))</f>
        <v/>
      </c>
      <c r="KV205" s="1">
        <f>IF((HZ205/KK205)&lt;0.335,"G",IF((HZ205/KK205)&gt;0.67,"R","A"))</f>
        <v/>
      </c>
      <c r="KW205" s="1">
        <f>IF((HY205/KK205)&lt;0.335,"G",IF((HY205/KK205)&gt;0.67,"R","A"))</f>
        <v/>
      </c>
      <c r="KX205" s="1">
        <f>IF((IK205/KK205)&lt;0.335,"G",IF((IK205/KK205)&gt;0.67,"R","A"))</f>
        <v/>
      </c>
      <c r="KY205" s="1">
        <f>IF((IJ205/KK205)&lt;0.335,"G",IF((IJ205/KK205)&gt;0.67,"R","A"))</f>
        <v/>
      </c>
      <c r="KZ205" s="1">
        <f>IF((HQ205/KK205)&lt;0.335,"G",IF((HQ205/KK205)&gt;0.67,"R","A"))</f>
        <v/>
      </c>
      <c r="LA205" s="1">
        <f>IF((IB205/KK205)&lt;0.335,"G",IF((IB205/KK205)&gt;0.67,"R","A"))</f>
        <v/>
      </c>
      <c r="LB205">
        <f>IF(LQ205="1-0",INDEX(Scrape!#REF!,MATCH('HT 1-0'!KP205,Scrape!$B:$B,0)),"")</f>
        <v/>
      </c>
      <c r="LC205">
        <f>IF(LQ205="1-0",INDEX(Scrape!$A:$A,MATCH('HT 1-0'!KP205,Scrape!$B:$B,0)),"")</f>
        <v/>
      </c>
      <c r="LD205">
        <f>IF(LQ205="1-0",INDEX(Scrape!$B:$B,MATCH('HT 1-0'!KP205,Scrape!$B:$B,0)),"")</f>
        <v/>
      </c>
      <c r="LE205">
        <f>IF(LQ205="1-0",INDEX(Scrape!$C:$C,MATCH('HT 1-0'!KP205,Scrape!$B:$B,0)),"")</f>
        <v/>
      </c>
      <c r="LF205">
        <f>IF(LQ205="1-0",INDEX(Scrape!$D:$D,MATCH('HT 1-0'!KP205,Scrape!$B:$B,0)),"")</f>
        <v/>
      </c>
      <c r="LG205">
        <f>IF(LQ205="1-0",INDEX(Scrape!$E:$E,MATCH('HT 1-0'!KP205,Scrape!$B:$B,0)),"")</f>
        <v/>
      </c>
      <c r="LH205">
        <f>IF(LQ205="1-0",INDEX(Scrape!$F:$F,MATCH('HT 1-0'!KP205,Scrape!$B:$B,0)),"")</f>
        <v/>
      </c>
      <c r="LI205">
        <f>IF(LQ205="1-0",INDEX(Scrape!$G:$G,MATCH('HT 1-0'!KP205,Scrape!$B:$B,0)),"")</f>
        <v/>
      </c>
      <c r="LJ205">
        <f>IF(LQ205="1-0",INDEX(Scrape!$H:$H,MATCH('HT 1-0'!KP205,Scrape!$B:$B,0)),"")</f>
        <v/>
      </c>
      <c r="LK205">
        <f>IF(LQ205="1-0",INDEX(Scrape!$I:$I,MATCH('HT 1-0'!KP205,Scrape!$B:$B,0)),"")</f>
        <v/>
      </c>
      <c r="LL205">
        <f>IF(LQ205="1-0",INDEX(Scrape!$J:$J,MATCH('HT 1-0'!KP205,Scrape!$B:$B,0)),"")</f>
        <v/>
      </c>
      <c r="LM205">
        <f>IF(LQ205="1-0",INDEX(Scrape!$K:$K,MATCH('HT 1-0'!KP205,Scrape!$B:$B,0)),"")</f>
        <v/>
      </c>
      <c r="LN205">
        <f>IF(LQ205="1-0",INDEX(Scrape!$L:$L,MATCH('HT 1-0'!KP205,Scrape!$B:$B,0)),"")</f>
        <v/>
      </c>
      <c r="LO205">
        <f>IF(LQ205="1-0",INDEX(Scrape!$M:$M,MATCH('HT 1-0'!KP205,Scrape!$B:$B,0)),"")</f>
        <v/>
      </c>
      <c r="LP205">
        <f>IF(LQ205="1-0",INDEX(Scrape!$N:$N,MATCH('HT 1-0'!KP205,Scrape!$B:$B,0)),"")</f>
        <v/>
      </c>
      <c r="LQ205">
        <f>INDEX(Scrape!$O:$O,MATCH('HT 1-0'!KP205,Scrape!$B:$B,0))</f>
        <v/>
      </c>
      <c r="LR205">
        <f>(1/LJ205)+(1/LI205)+(1/LH205)</f>
        <v/>
      </c>
      <c r="LS205">
        <f>(1/LG205)+(1/LF205)+(1/LE205)</f>
        <v/>
      </c>
      <c r="LT205" s="8">
        <f>IF(INDEX(#REF!,MATCH(KQ205,#REF!,0))=INDEX(#REF!,MATCH(KQ205,#REF!,0)),INDEX(#REF!,MATCH(KQ205,#REF!,0)),"ERROR")</f>
        <v/>
      </c>
      <c r="LU205" s="4">
        <f>IF(KR205="G",2,IF(KR205="R",0.5,IF(KR205="A",1)))</f>
        <v/>
      </c>
      <c r="LV205" s="4">
        <f>IF(KS205="G",0.5,IF(KS205="R",2,IF(KS205="A",1)))</f>
        <v/>
      </c>
      <c r="LW205" s="4">
        <f>IF(KT205="G",2,IF(KT205="R",0.5,IF(KT205="A",1)))</f>
        <v/>
      </c>
      <c r="LX205" s="4">
        <f>IF(KU205="G",0.5,IF(KU205="R",2,IF(KU205="A",1)))</f>
        <v/>
      </c>
      <c r="LY205" s="7">
        <f>(LK205*(LU205+LX205)+(LL205*(LU205+LX205)))</f>
        <v/>
      </c>
      <c r="LZ205" s="7">
        <f>(LN205*(LV205+LW205)+(LO205*(LV205+LW205)))</f>
        <v/>
      </c>
      <c r="MA205" s="11">
        <f>LY205-LZ205</f>
        <v/>
      </c>
      <c r="MB205" s="5">
        <f>MA205+2</f>
        <v/>
      </c>
      <c r="MC205" s="6">
        <f>MA205-2</f>
        <v/>
      </c>
      <c r="MD205" s="4">
        <f>LE205</f>
        <v/>
      </c>
      <c r="ME205" s="9">
        <f>IF(MD205=0,1000,MD205+0.75)</f>
        <v/>
      </c>
      <c r="MF205" s="10">
        <f>IF(MD205=0,0,MD205-0.75)</f>
        <v/>
      </c>
      <c r="MG205" s="4">
        <f>((LM205*(LU205+LX205))-((LP205*(LV205+LW205))))</f>
        <v/>
      </c>
      <c r="MH205" s="9">
        <f>MG205*1.2</f>
        <v/>
      </c>
      <c r="MI205" s="10">
        <f>MG205*0.8</f>
        <v/>
      </c>
      <c r="MJ205">
        <f>IFERROR(NX205,"")</f>
        <v/>
      </c>
      <c r="MK205">
        <f>IFERROR(NY205,"")</f>
        <v/>
      </c>
      <c r="ML205">
        <f>IFERROR(NZ205,"")</f>
        <v/>
      </c>
      <c r="MM205">
        <f>IFERROR(OA205,"")</f>
        <v/>
      </c>
      <c r="MN205">
        <f>IFERROR(OB205,"")</f>
        <v/>
      </c>
      <c r="MO205">
        <f>IFERROR(OC205,"")</f>
        <v/>
      </c>
      <c r="MP205" s="1">
        <f>COUNTIFS(#REF!,LT205,#REF!,1,#REF!,"&gt;="&amp;MC205,#REF!,"&lt;="&amp;MB205,#REF!,"&lt;="&amp;ME205,#REF!,"&gt;="&amp;MF205,#REF!,"="&amp;KV205,#REF!,"="&amp;KX205)</f>
        <v/>
      </c>
      <c r="MQ205" s="1">
        <f>COUNTIFS(#REF!,LT205,#REF!,0,#REF!,"&gt;="&amp;MC205,#REF!,"&lt;="&amp;MB205,#REF!,"&lt;="&amp;ME205,#REF!,"&gt;="&amp;MF205,#REF!,"="&amp;KV205,#REF!,"="&amp;KX205)</f>
        <v/>
      </c>
      <c r="MR205" s="1">
        <f>COUNTIFS(#REF!,LT205,#REF!,1,#REF!,"&gt;="&amp;MC205,#REF!,"&lt;="&amp;MB205,#REF!,"&lt;="&amp;ME205,#REF!,"&gt;="&amp;MF205,#REF!,"="&amp;KW205,#REF!,"="&amp;KY205)</f>
        <v/>
      </c>
      <c r="MS205" s="1">
        <f>COUNTIFS(#REF!,LT205,#REF!,0,#REF!,"&gt;="&amp;MC205,#REF!,"&lt;="&amp;MB205,#REF!,"&lt;="&amp;ME205,#REF!,"&gt;="&amp;MF205,#REF!,"="&amp;KW205,#REF!,"="&amp;KY205)</f>
        <v/>
      </c>
      <c r="MT205" s="1">
        <f>COUNTIFS(#REF!,LT205,#REF!,1,#REF!,"&gt;="&amp;MI205,#REF!,"&lt;="&amp;MH205,#REF!,"&lt;="&amp;ME205,#REF!,"&gt;="&amp;MF205)</f>
        <v/>
      </c>
      <c r="MU205" s="1">
        <f>COUNTIFS(#REF!,LT205,#REF!,0,#REF!,"&gt;="&amp;MI205,#REF!,"&lt;="&amp;MH205,#REF!,"&lt;="&amp;ME205,#REF!,"&gt;="&amp;MF205)</f>
        <v/>
      </c>
      <c r="MV205" s="1">
        <f>COUNTIFS(#REF!,LT205,#REF!,1,#REF!,"&gt;="&amp;MI205,#REF!,"&lt;="&amp;MH205,#REF!,"="&amp;KZ205,#REF!,"="&amp;LA205,#REF!,"&lt;="&amp;ME205,#REF!,"&gt;="&amp;MF205)</f>
        <v/>
      </c>
      <c r="MW205" s="1">
        <f>COUNTIFS(#REF!,LT205,#REF!,0,#REF!,"&gt;="&amp;MI205,#REF!,"&lt;="&amp;MH205,#REF!,"="&amp;KZ205,#REF!,"="&amp;LA205,#REF!,"&lt;="&amp;ME205,#REF!,"&gt;="&amp;MF205)</f>
        <v/>
      </c>
      <c r="MX205" s="1">
        <f>COUNTIFS(#REF!,LT205,#REF!,1,#REF!,"&gt;="&amp;MC205,#REF!,"&lt;="&amp;MB205,#REF!,"&lt;="&amp;ME205,#REF!,"&gt;="&amp;MF205)</f>
        <v/>
      </c>
      <c r="MY205" s="1">
        <f>COUNTIFS(#REF!,LT205,#REF!,0,#REF!,"&gt;="&amp;MC205,#REF!,"&lt;="&amp;MB205,#REF!,"&lt;="&amp;ME205,#REF!,"&gt;="&amp;MF205)</f>
        <v/>
      </c>
      <c r="MZ205" s="1">
        <f>COUNTIFS(#REF!,LT205,#REF!,1,#REF!,"&lt;="&amp;ME205,#REF!,"&gt;="&amp;MF205,#REF!,"="&amp;KV205,#REF!,"="&amp;KX205)</f>
        <v/>
      </c>
      <c r="NA205" s="1">
        <f>COUNTIFS(#REF!,LT205,#REF!,0,#REF!,"&lt;="&amp;ME205,#REF!,"&gt;="&amp;MF205,#REF!,"="&amp;KV205,#REF!,"="&amp;KX205)</f>
        <v/>
      </c>
      <c r="NB205" s="1">
        <f>COUNTIFS(#REF!,LT205,#REF!,1,#REF!,"&lt;="&amp;ME205,#REF!,"&gt;="&amp;MF205,#REF!,"="&amp;KW205,#REF!,"="&amp;KY205)</f>
        <v/>
      </c>
      <c r="NC205" s="1">
        <f>COUNTIFS(#REF!,LT205,#REF!,0,#REF!,"&lt;="&amp;ME205,#REF!,"&gt;="&amp;MF205,#REF!,"="&amp;KW205,#REF!,"="&amp;KY205)</f>
        <v/>
      </c>
      <c r="ND205" s="1">
        <f>MP205+MR205+MT205+MV205+MX205+MZ205+NB205</f>
        <v/>
      </c>
      <c r="NE205" s="1">
        <f>MQ205+MS205+MU205+MW205+MY205+NA205+NC205</f>
        <v/>
      </c>
      <c r="NF205" s="1">
        <f>ND205+NE205</f>
        <v/>
      </c>
      <c r="NG205" s="33">
        <f>ND205/(ND205+NE205)</f>
        <v/>
      </c>
      <c r="NH205" s="3">
        <f>1/NG205</f>
        <v/>
      </c>
      <c r="NI205" s="1">
        <f>LH205</f>
        <v/>
      </c>
      <c r="NJ205" s="79">
        <f>((1-NG205)*(1/(NI205-1))*0.98-(NG205*1))</f>
        <v/>
      </c>
      <c r="NK205" s="34">
        <f>IF(LR205&lt;0.9,0,IF(AND(LR205&gt;1.1),0,1))</f>
        <v/>
      </c>
      <c r="NL205" s="34">
        <f>IF(LS205&lt;0.9,0,IF(AND(LS205&gt;1.1),0,1))</f>
        <v/>
      </c>
      <c r="NM205" s="32">
        <f>IF(NF205&gt;99,1,0)</f>
        <v/>
      </c>
      <c r="NN205" s="32">
        <f>IF(NJ205&gt;0.0799,1,0)</f>
        <v/>
      </c>
      <c r="NO205" s="32">
        <f>IF(NJ205&gt;NQ205,1,0)</f>
        <v/>
      </c>
      <c r="NP205" s="32">
        <f>NM205+NN205+NO205+NK205+NL205</f>
        <v/>
      </c>
      <c r="NQ205" s="79">
        <f>(((100*NG205)*(NI205-1)*0.98)-((1-NG205)*100))/100</f>
        <v/>
      </c>
      <c r="NR205" s="34">
        <f>IF(LR205&lt;0.9,0,IF(AND(LR205&gt;1.1),0,1))</f>
        <v/>
      </c>
      <c r="NS205" s="34">
        <f>IF(LS205&lt;0.9,0,IF(AND(LS205&gt;1.1),0,1))</f>
        <v/>
      </c>
      <c r="NT205" s="32">
        <f>IF(NF205&gt;99,1,0)</f>
        <v/>
      </c>
      <c r="NU205" s="32">
        <f>IF(NQ205&gt;0.0799,1,0)</f>
        <v/>
      </c>
      <c r="NV205" s="32">
        <f>IF(NQ205&gt;NJ205,1,0)</f>
        <v/>
      </c>
      <c r="NW205" s="32">
        <f>NT205+NU205+NV205+NR205+NS205</f>
        <v/>
      </c>
      <c r="NX205">
        <f>IF(NP205=5,"LayHome1-0",IF(AND(NW205=5),"BackHome1-0",""))</f>
        <v/>
      </c>
      <c r="NY205">
        <f>IF(NP205=5,KN205,IF(AND(NW205=5),KN205,""))</f>
        <v/>
      </c>
      <c r="NZ205">
        <f>IF(NP205=5,"Match Odds",IF(AND(NW205=5),"Match Odds",""))</f>
        <v/>
      </c>
      <c r="OA205">
        <f>IF(NP205=5,KP205,IF(AND(NW205=5),KP205,""))</f>
        <v/>
      </c>
      <c r="OB205">
        <f>IF(NP205=5,"MATCH_ODDS",IF(AND(NW205=5),"MATCH_ODDS",""))</f>
        <v/>
      </c>
      <c r="OC205">
        <f>IF(NP205=5,"LAY",IF(AND(NW205=5),"BACK",""))</f>
        <v/>
      </c>
    </row>
    <row r="206" ht="16.5" customHeight="1" thickBot="1" thickTop="1">
      <c r="A206" s="2" t="n"/>
      <c r="KN206" s="1">
        <f>IF(INDEX(#REF!,MATCH('HT 1-0'!D206,#REF!,0))=INDEX(#REF!,MATCH('HT 1-0'!D206,#REF!,0)),INDEX(#REF!,MATCH('HT 1-0'!D206,#REF!,0)),"ERROR")</f>
        <v/>
      </c>
      <c r="KO206" s="1">
        <f>IF(INDEX(#REF!,MATCH('HT 1-0'!E206,#REF!,0))=INDEX(#REF!,MATCH('HT 1-0'!E206,#REF!,0)),INDEX(#REF!,MATCH('HT 1-0'!E206,#REF!,0)),"ERROR")</f>
        <v/>
      </c>
      <c r="KP206" s="1">
        <f>KN206&amp;" v "&amp;KO206</f>
        <v/>
      </c>
      <c r="KQ206">
        <f>B206&amp;"_"&amp;C206</f>
        <v/>
      </c>
      <c r="KR206" s="1">
        <f>IF((HW206/KK206)&lt;0.335,"G",IF((HW206/KK206)&gt;0.67,"R","A"))</f>
        <v/>
      </c>
      <c r="KS206" s="1">
        <f>IF((HX206/KK206)&lt;0.335,"G",IF((HX206/KK206)&gt;0.67,"R","A"))</f>
        <v/>
      </c>
      <c r="KT206" s="1">
        <f>IF((IH206/KK206)&lt;0.335,"G",IF((IH206/KK206)&gt;0.67,"R","A"))</f>
        <v/>
      </c>
      <c r="KU206" s="1">
        <f>IF((II206/KK206)&lt;0.335,"G",IF((II206/KK206)&gt;0.67,"R","A"))</f>
        <v/>
      </c>
      <c r="KV206" s="1">
        <f>IF((HZ206/KK206)&lt;0.335,"G",IF((HZ206/KK206)&gt;0.67,"R","A"))</f>
        <v/>
      </c>
      <c r="KW206" s="1">
        <f>IF((HY206/KK206)&lt;0.335,"G",IF((HY206/KK206)&gt;0.67,"R","A"))</f>
        <v/>
      </c>
      <c r="KX206" s="1">
        <f>IF((IK206/KK206)&lt;0.335,"G",IF((IK206/KK206)&gt;0.67,"R","A"))</f>
        <v/>
      </c>
      <c r="KY206" s="1">
        <f>IF((IJ206/KK206)&lt;0.335,"G",IF((IJ206/KK206)&gt;0.67,"R","A"))</f>
        <v/>
      </c>
      <c r="KZ206" s="1">
        <f>IF((HQ206/KK206)&lt;0.335,"G",IF((HQ206/KK206)&gt;0.67,"R","A"))</f>
        <v/>
      </c>
      <c r="LA206" s="1">
        <f>IF((IB206/KK206)&lt;0.335,"G",IF((IB206/KK206)&gt;0.67,"R","A"))</f>
        <v/>
      </c>
      <c r="LB206">
        <f>IF(LQ206="1-0",INDEX(Scrape!#REF!,MATCH('HT 1-0'!KP206,Scrape!$B:$B,0)),"")</f>
        <v/>
      </c>
      <c r="LC206">
        <f>IF(LQ206="1-0",INDEX(Scrape!$A:$A,MATCH('HT 1-0'!KP206,Scrape!$B:$B,0)),"")</f>
        <v/>
      </c>
      <c r="LD206">
        <f>IF(LQ206="1-0",INDEX(Scrape!$B:$B,MATCH('HT 1-0'!KP206,Scrape!$B:$B,0)),"")</f>
        <v/>
      </c>
      <c r="LE206">
        <f>IF(LQ206="1-0",INDEX(Scrape!$C:$C,MATCH('HT 1-0'!KP206,Scrape!$B:$B,0)),"")</f>
        <v/>
      </c>
      <c r="LF206">
        <f>IF(LQ206="1-0",INDEX(Scrape!$D:$D,MATCH('HT 1-0'!KP206,Scrape!$B:$B,0)),"")</f>
        <v/>
      </c>
      <c r="LG206">
        <f>IF(LQ206="1-0",INDEX(Scrape!$E:$E,MATCH('HT 1-0'!KP206,Scrape!$B:$B,0)),"")</f>
        <v/>
      </c>
      <c r="LH206">
        <f>IF(LQ206="1-0",INDEX(Scrape!$F:$F,MATCH('HT 1-0'!KP206,Scrape!$B:$B,0)),"")</f>
        <v/>
      </c>
      <c r="LI206">
        <f>IF(LQ206="1-0",INDEX(Scrape!$G:$G,MATCH('HT 1-0'!KP206,Scrape!$B:$B,0)),"")</f>
        <v/>
      </c>
      <c r="LJ206">
        <f>IF(LQ206="1-0",INDEX(Scrape!$H:$H,MATCH('HT 1-0'!KP206,Scrape!$B:$B,0)),"")</f>
        <v/>
      </c>
      <c r="LK206">
        <f>IF(LQ206="1-0",INDEX(Scrape!$I:$I,MATCH('HT 1-0'!KP206,Scrape!$B:$B,0)),"")</f>
        <v/>
      </c>
      <c r="LL206">
        <f>IF(LQ206="1-0",INDEX(Scrape!$J:$J,MATCH('HT 1-0'!KP206,Scrape!$B:$B,0)),"")</f>
        <v/>
      </c>
      <c r="LM206">
        <f>IF(LQ206="1-0",INDEX(Scrape!$K:$K,MATCH('HT 1-0'!KP206,Scrape!$B:$B,0)),"")</f>
        <v/>
      </c>
      <c r="LN206">
        <f>IF(LQ206="1-0",INDEX(Scrape!$L:$L,MATCH('HT 1-0'!KP206,Scrape!$B:$B,0)),"")</f>
        <v/>
      </c>
      <c r="LO206">
        <f>IF(LQ206="1-0",INDEX(Scrape!$M:$M,MATCH('HT 1-0'!KP206,Scrape!$B:$B,0)),"")</f>
        <v/>
      </c>
      <c r="LP206">
        <f>IF(LQ206="1-0",INDEX(Scrape!$N:$N,MATCH('HT 1-0'!KP206,Scrape!$B:$B,0)),"")</f>
        <v/>
      </c>
      <c r="LQ206">
        <f>INDEX(Scrape!$O:$O,MATCH('HT 1-0'!KP206,Scrape!$B:$B,0))</f>
        <v/>
      </c>
      <c r="LR206">
        <f>(1/LJ206)+(1/LI206)+(1/LH206)</f>
        <v/>
      </c>
      <c r="LS206">
        <f>(1/LG206)+(1/LF206)+(1/LE206)</f>
        <v/>
      </c>
      <c r="LT206" s="8">
        <f>IF(INDEX(#REF!,MATCH(KQ206,#REF!,0))=INDEX(#REF!,MATCH(KQ206,#REF!,0)),INDEX(#REF!,MATCH(KQ206,#REF!,0)),"ERROR")</f>
        <v/>
      </c>
      <c r="LU206" s="4">
        <f>IF(KR206="G",2,IF(KR206="R",0.5,IF(KR206="A",1)))</f>
        <v/>
      </c>
      <c r="LV206" s="4">
        <f>IF(KS206="G",0.5,IF(KS206="R",2,IF(KS206="A",1)))</f>
        <v/>
      </c>
      <c r="LW206" s="4">
        <f>IF(KT206="G",2,IF(KT206="R",0.5,IF(KT206="A",1)))</f>
        <v/>
      </c>
      <c r="LX206" s="4">
        <f>IF(KU206="G",0.5,IF(KU206="R",2,IF(KU206="A",1)))</f>
        <v/>
      </c>
      <c r="LY206" s="7">
        <f>(LK206*(LU206+LX206)+(LL206*(LU206+LX206)))</f>
        <v/>
      </c>
      <c r="LZ206" s="7">
        <f>(LN206*(LV206+LW206)+(LO206*(LV206+LW206)))</f>
        <v/>
      </c>
      <c r="MA206" s="11">
        <f>LY206-LZ206</f>
        <v/>
      </c>
      <c r="MB206" s="5">
        <f>MA206+2</f>
        <v/>
      </c>
      <c r="MC206" s="6">
        <f>MA206-2</f>
        <v/>
      </c>
      <c r="MD206" s="4">
        <f>LE206</f>
        <v/>
      </c>
      <c r="ME206" s="9">
        <f>IF(MD206=0,1000,MD206+0.75)</f>
        <v/>
      </c>
      <c r="MF206" s="10">
        <f>IF(MD206=0,0,MD206-0.75)</f>
        <v/>
      </c>
      <c r="MG206" s="4">
        <f>((LM206*(LU206+LX206))-((LP206*(LV206+LW206))))</f>
        <v/>
      </c>
      <c r="MH206" s="9">
        <f>MG206*1.2</f>
        <v/>
      </c>
      <c r="MI206" s="10">
        <f>MG206*0.8</f>
        <v/>
      </c>
      <c r="MJ206">
        <f>IFERROR(NX206,"")</f>
        <v/>
      </c>
      <c r="MK206">
        <f>IFERROR(NY206,"")</f>
        <v/>
      </c>
      <c r="ML206">
        <f>IFERROR(NZ206,"")</f>
        <v/>
      </c>
      <c r="MM206">
        <f>IFERROR(OA206,"")</f>
        <v/>
      </c>
      <c r="MN206">
        <f>IFERROR(OB206,"")</f>
        <v/>
      </c>
      <c r="MO206">
        <f>IFERROR(OC206,"")</f>
        <v/>
      </c>
      <c r="MP206" s="1">
        <f>COUNTIFS(#REF!,LT206,#REF!,1,#REF!,"&gt;="&amp;MC206,#REF!,"&lt;="&amp;MB206,#REF!,"&lt;="&amp;ME206,#REF!,"&gt;="&amp;MF206,#REF!,"="&amp;KV206,#REF!,"="&amp;KX206)</f>
        <v/>
      </c>
      <c r="MQ206" s="1">
        <f>COUNTIFS(#REF!,LT206,#REF!,0,#REF!,"&gt;="&amp;MC206,#REF!,"&lt;="&amp;MB206,#REF!,"&lt;="&amp;ME206,#REF!,"&gt;="&amp;MF206,#REF!,"="&amp;KV206,#REF!,"="&amp;KX206)</f>
        <v/>
      </c>
      <c r="MR206" s="1">
        <f>COUNTIFS(#REF!,LT206,#REF!,1,#REF!,"&gt;="&amp;MC206,#REF!,"&lt;="&amp;MB206,#REF!,"&lt;="&amp;ME206,#REF!,"&gt;="&amp;MF206,#REF!,"="&amp;KW206,#REF!,"="&amp;KY206)</f>
        <v/>
      </c>
      <c r="MS206" s="1">
        <f>COUNTIFS(#REF!,LT206,#REF!,0,#REF!,"&gt;="&amp;MC206,#REF!,"&lt;="&amp;MB206,#REF!,"&lt;="&amp;ME206,#REF!,"&gt;="&amp;MF206,#REF!,"="&amp;KW206,#REF!,"="&amp;KY206)</f>
        <v/>
      </c>
      <c r="MT206" s="1">
        <f>COUNTIFS(#REF!,LT206,#REF!,1,#REF!,"&gt;="&amp;MI206,#REF!,"&lt;="&amp;MH206,#REF!,"&lt;="&amp;ME206,#REF!,"&gt;="&amp;MF206)</f>
        <v/>
      </c>
      <c r="MU206" s="1">
        <f>COUNTIFS(#REF!,LT206,#REF!,0,#REF!,"&gt;="&amp;MI206,#REF!,"&lt;="&amp;MH206,#REF!,"&lt;="&amp;ME206,#REF!,"&gt;="&amp;MF206)</f>
        <v/>
      </c>
      <c r="MV206" s="1">
        <f>COUNTIFS(#REF!,LT206,#REF!,1,#REF!,"&gt;="&amp;MI206,#REF!,"&lt;="&amp;MH206,#REF!,"="&amp;KZ206,#REF!,"="&amp;LA206,#REF!,"&lt;="&amp;ME206,#REF!,"&gt;="&amp;MF206)</f>
        <v/>
      </c>
      <c r="MW206" s="1">
        <f>COUNTIFS(#REF!,LT206,#REF!,0,#REF!,"&gt;="&amp;MI206,#REF!,"&lt;="&amp;MH206,#REF!,"="&amp;KZ206,#REF!,"="&amp;LA206,#REF!,"&lt;="&amp;ME206,#REF!,"&gt;="&amp;MF206)</f>
        <v/>
      </c>
      <c r="MX206" s="1">
        <f>COUNTIFS(#REF!,LT206,#REF!,1,#REF!,"&gt;="&amp;MC206,#REF!,"&lt;="&amp;MB206,#REF!,"&lt;="&amp;ME206,#REF!,"&gt;="&amp;MF206)</f>
        <v/>
      </c>
      <c r="MY206" s="1">
        <f>COUNTIFS(#REF!,LT206,#REF!,0,#REF!,"&gt;="&amp;MC206,#REF!,"&lt;="&amp;MB206,#REF!,"&lt;="&amp;ME206,#REF!,"&gt;="&amp;MF206)</f>
        <v/>
      </c>
      <c r="MZ206" s="1">
        <f>COUNTIFS(#REF!,LT206,#REF!,1,#REF!,"&lt;="&amp;ME206,#REF!,"&gt;="&amp;MF206,#REF!,"="&amp;KV206,#REF!,"="&amp;KX206)</f>
        <v/>
      </c>
      <c r="NA206" s="1">
        <f>COUNTIFS(#REF!,LT206,#REF!,0,#REF!,"&lt;="&amp;ME206,#REF!,"&gt;="&amp;MF206,#REF!,"="&amp;KV206,#REF!,"="&amp;KX206)</f>
        <v/>
      </c>
      <c r="NB206" s="1">
        <f>COUNTIFS(#REF!,LT206,#REF!,1,#REF!,"&lt;="&amp;ME206,#REF!,"&gt;="&amp;MF206,#REF!,"="&amp;KW206,#REF!,"="&amp;KY206)</f>
        <v/>
      </c>
      <c r="NC206" s="1">
        <f>COUNTIFS(#REF!,LT206,#REF!,0,#REF!,"&lt;="&amp;ME206,#REF!,"&gt;="&amp;MF206,#REF!,"="&amp;KW206,#REF!,"="&amp;KY206)</f>
        <v/>
      </c>
      <c r="ND206" s="1">
        <f>MP206+MR206+MT206+MV206+MX206+MZ206+NB206</f>
        <v/>
      </c>
      <c r="NE206" s="1">
        <f>MQ206+MS206+MU206+MW206+MY206+NA206+NC206</f>
        <v/>
      </c>
      <c r="NF206" s="1">
        <f>ND206+NE206</f>
        <v/>
      </c>
      <c r="NG206" s="33">
        <f>ND206/(ND206+NE206)</f>
        <v/>
      </c>
      <c r="NH206" s="3">
        <f>1/NG206</f>
        <v/>
      </c>
      <c r="NI206" s="1">
        <f>LH206</f>
        <v/>
      </c>
      <c r="NJ206" s="79">
        <f>((1-NG206)*(1/(NI206-1))*0.98-(NG206*1))</f>
        <v/>
      </c>
      <c r="NK206" s="34">
        <f>IF(LR206&lt;0.9,0,IF(AND(LR206&gt;1.1),0,1))</f>
        <v/>
      </c>
      <c r="NL206" s="34">
        <f>IF(LS206&lt;0.9,0,IF(AND(LS206&gt;1.1),0,1))</f>
        <v/>
      </c>
      <c r="NM206" s="32">
        <f>IF(NF206&gt;99,1,0)</f>
        <v/>
      </c>
      <c r="NN206" s="32">
        <f>IF(NJ206&gt;0.0799,1,0)</f>
        <v/>
      </c>
      <c r="NO206" s="32">
        <f>IF(NJ206&gt;NQ206,1,0)</f>
        <v/>
      </c>
      <c r="NP206" s="32">
        <f>NM206+NN206+NO206+NK206+NL206</f>
        <v/>
      </c>
      <c r="NQ206" s="79">
        <f>(((100*NG206)*(NI206-1)*0.98)-((1-NG206)*100))/100</f>
        <v/>
      </c>
      <c r="NR206" s="34">
        <f>IF(LR206&lt;0.9,0,IF(AND(LR206&gt;1.1),0,1))</f>
        <v/>
      </c>
      <c r="NS206" s="34">
        <f>IF(LS206&lt;0.9,0,IF(AND(LS206&gt;1.1),0,1))</f>
        <v/>
      </c>
      <c r="NT206" s="32">
        <f>IF(NF206&gt;99,1,0)</f>
        <v/>
      </c>
      <c r="NU206" s="32">
        <f>IF(NQ206&gt;0.0799,1,0)</f>
        <v/>
      </c>
      <c r="NV206" s="32">
        <f>IF(NQ206&gt;NJ206,1,0)</f>
        <v/>
      </c>
      <c r="NW206" s="32">
        <f>NT206+NU206+NV206+NR206+NS206</f>
        <v/>
      </c>
      <c r="NX206">
        <f>IF(NP206=5,"LayHome1-0",IF(AND(NW206=5),"BackHome1-0",""))</f>
        <v/>
      </c>
      <c r="NY206">
        <f>IF(NP206=5,KN206,IF(AND(NW206=5),KN206,""))</f>
        <v/>
      </c>
      <c r="NZ206">
        <f>IF(NP206=5,"Match Odds",IF(AND(NW206=5),"Match Odds",""))</f>
        <v/>
      </c>
      <c r="OA206">
        <f>IF(NP206=5,KP206,IF(AND(NW206=5),KP206,""))</f>
        <v/>
      </c>
      <c r="OB206">
        <f>IF(NP206=5,"MATCH_ODDS",IF(AND(NW206=5),"MATCH_ODDS",""))</f>
        <v/>
      </c>
      <c r="OC206">
        <f>IF(NP206=5,"LAY",IF(AND(NW206=5),"BACK",""))</f>
        <v/>
      </c>
    </row>
    <row r="207" ht="16.5" customHeight="1" thickBot="1" thickTop="1">
      <c r="A207" s="2" t="n"/>
      <c r="KN207" s="1">
        <f>IF(INDEX(#REF!,MATCH('HT 1-0'!D207,#REF!,0))=INDEX(#REF!,MATCH('HT 1-0'!D207,#REF!,0)),INDEX(#REF!,MATCH('HT 1-0'!D207,#REF!,0)),"ERROR")</f>
        <v/>
      </c>
      <c r="KO207" s="1">
        <f>IF(INDEX(#REF!,MATCH('HT 1-0'!E207,#REF!,0))=INDEX(#REF!,MATCH('HT 1-0'!E207,#REF!,0)),INDEX(#REF!,MATCH('HT 1-0'!E207,#REF!,0)),"ERROR")</f>
        <v/>
      </c>
      <c r="KP207" s="1">
        <f>KN207&amp;" v "&amp;KO207</f>
        <v/>
      </c>
      <c r="KQ207">
        <f>B207&amp;"_"&amp;C207</f>
        <v/>
      </c>
      <c r="KR207" s="1">
        <f>IF((HW207/KK207)&lt;0.335,"G",IF((HW207/KK207)&gt;0.67,"R","A"))</f>
        <v/>
      </c>
      <c r="KS207" s="1">
        <f>IF((HX207/KK207)&lt;0.335,"G",IF((HX207/KK207)&gt;0.67,"R","A"))</f>
        <v/>
      </c>
      <c r="KT207" s="1">
        <f>IF((IH207/KK207)&lt;0.335,"G",IF((IH207/KK207)&gt;0.67,"R","A"))</f>
        <v/>
      </c>
      <c r="KU207" s="1">
        <f>IF((II207/KK207)&lt;0.335,"G",IF((II207/KK207)&gt;0.67,"R","A"))</f>
        <v/>
      </c>
      <c r="KV207" s="1">
        <f>IF((HZ207/KK207)&lt;0.335,"G",IF((HZ207/KK207)&gt;0.67,"R","A"))</f>
        <v/>
      </c>
      <c r="KW207" s="1">
        <f>IF((HY207/KK207)&lt;0.335,"G",IF((HY207/KK207)&gt;0.67,"R","A"))</f>
        <v/>
      </c>
      <c r="KX207" s="1">
        <f>IF((IK207/KK207)&lt;0.335,"G",IF((IK207/KK207)&gt;0.67,"R","A"))</f>
        <v/>
      </c>
      <c r="KY207" s="1">
        <f>IF((IJ207/KK207)&lt;0.335,"G",IF((IJ207/KK207)&gt;0.67,"R","A"))</f>
        <v/>
      </c>
      <c r="KZ207" s="1">
        <f>IF((HQ207/KK207)&lt;0.335,"G",IF((HQ207/KK207)&gt;0.67,"R","A"))</f>
        <v/>
      </c>
      <c r="LA207" s="1">
        <f>IF((IB207/KK207)&lt;0.335,"G",IF((IB207/KK207)&gt;0.67,"R","A"))</f>
        <v/>
      </c>
      <c r="LB207">
        <f>IF(LQ207="1-0",INDEX(Scrape!#REF!,MATCH('HT 1-0'!KP207,Scrape!$B:$B,0)),"")</f>
        <v/>
      </c>
      <c r="LC207">
        <f>IF(LQ207="1-0",INDEX(Scrape!$A:$A,MATCH('HT 1-0'!KP207,Scrape!$B:$B,0)),"")</f>
        <v/>
      </c>
      <c r="LD207">
        <f>IF(LQ207="1-0",INDEX(Scrape!$B:$B,MATCH('HT 1-0'!KP207,Scrape!$B:$B,0)),"")</f>
        <v/>
      </c>
      <c r="LE207">
        <f>IF(LQ207="1-0",INDEX(Scrape!$C:$C,MATCH('HT 1-0'!KP207,Scrape!$B:$B,0)),"")</f>
        <v/>
      </c>
      <c r="LF207">
        <f>IF(LQ207="1-0",INDEX(Scrape!$D:$D,MATCH('HT 1-0'!KP207,Scrape!$B:$B,0)),"")</f>
        <v/>
      </c>
      <c r="LG207">
        <f>IF(LQ207="1-0",INDEX(Scrape!$E:$E,MATCH('HT 1-0'!KP207,Scrape!$B:$B,0)),"")</f>
        <v/>
      </c>
      <c r="LH207">
        <f>IF(LQ207="1-0",INDEX(Scrape!$F:$F,MATCH('HT 1-0'!KP207,Scrape!$B:$B,0)),"")</f>
        <v/>
      </c>
      <c r="LI207">
        <f>IF(LQ207="1-0",INDEX(Scrape!$G:$G,MATCH('HT 1-0'!KP207,Scrape!$B:$B,0)),"")</f>
        <v/>
      </c>
      <c r="LJ207">
        <f>IF(LQ207="1-0",INDEX(Scrape!$H:$H,MATCH('HT 1-0'!KP207,Scrape!$B:$B,0)),"")</f>
        <v/>
      </c>
      <c r="LK207">
        <f>IF(LQ207="1-0",INDEX(Scrape!$I:$I,MATCH('HT 1-0'!KP207,Scrape!$B:$B,0)),"")</f>
        <v/>
      </c>
      <c r="LL207">
        <f>IF(LQ207="1-0",INDEX(Scrape!$J:$J,MATCH('HT 1-0'!KP207,Scrape!$B:$B,0)),"")</f>
        <v/>
      </c>
      <c r="LM207">
        <f>IF(LQ207="1-0",INDEX(Scrape!$K:$K,MATCH('HT 1-0'!KP207,Scrape!$B:$B,0)),"")</f>
        <v/>
      </c>
      <c r="LN207">
        <f>IF(LQ207="1-0",INDEX(Scrape!$L:$L,MATCH('HT 1-0'!KP207,Scrape!$B:$B,0)),"")</f>
        <v/>
      </c>
      <c r="LO207">
        <f>IF(LQ207="1-0",INDEX(Scrape!$M:$M,MATCH('HT 1-0'!KP207,Scrape!$B:$B,0)),"")</f>
        <v/>
      </c>
      <c r="LP207">
        <f>IF(LQ207="1-0",INDEX(Scrape!$N:$N,MATCH('HT 1-0'!KP207,Scrape!$B:$B,0)),"")</f>
        <v/>
      </c>
      <c r="LQ207">
        <f>INDEX(Scrape!$O:$O,MATCH('HT 1-0'!KP207,Scrape!$B:$B,0))</f>
        <v/>
      </c>
      <c r="LR207">
        <f>(1/LJ207)+(1/LI207)+(1/LH207)</f>
        <v/>
      </c>
      <c r="LS207">
        <f>(1/LG207)+(1/LF207)+(1/LE207)</f>
        <v/>
      </c>
      <c r="LT207" s="8">
        <f>IF(INDEX(#REF!,MATCH(KQ207,#REF!,0))=INDEX(#REF!,MATCH(KQ207,#REF!,0)),INDEX(#REF!,MATCH(KQ207,#REF!,0)),"ERROR")</f>
        <v/>
      </c>
      <c r="LU207" s="4">
        <f>IF(KR207="G",2,IF(KR207="R",0.5,IF(KR207="A",1)))</f>
        <v/>
      </c>
      <c r="LV207" s="4">
        <f>IF(KS207="G",0.5,IF(KS207="R",2,IF(KS207="A",1)))</f>
        <v/>
      </c>
      <c r="LW207" s="4">
        <f>IF(KT207="G",2,IF(KT207="R",0.5,IF(KT207="A",1)))</f>
        <v/>
      </c>
      <c r="LX207" s="4">
        <f>IF(KU207="G",0.5,IF(KU207="R",2,IF(KU207="A",1)))</f>
        <v/>
      </c>
      <c r="LY207" s="7">
        <f>(LK207*(LU207+LX207)+(LL207*(LU207+LX207)))</f>
        <v/>
      </c>
      <c r="LZ207" s="7">
        <f>(LN207*(LV207+LW207)+(LO207*(LV207+LW207)))</f>
        <v/>
      </c>
      <c r="MA207" s="11">
        <f>LY207-LZ207</f>
        <v/>
      </c>
      <c r="MB207" s="5">
        <f>MA207+2</f>
        <v/>
      </c>
      <c r="MC207" s="6">
        <f>MA207-2</f>
        <v/>
      </c>
      <c r="MD207" s="4">
        <f>LE207</f>
        <v/>
      </c>
      <c r="ME207" s="9">
        <f>IF(MD207=0,1000,MD207+0.75)</f>
        <v/>
      </c>
      <c r="MF207" s="10">
        <f>IF(MD207=0,0,MD207-0.75)</f>
        <v/>
      </c>
      <c r="MG207" s="4">
        <f>((LM207*(LU207+LX207))-((LP207*(LV207+LW207))))</f>
        <v/>
      </c>
      <c r="MH207" s="9">
        <f>MG207*1.2</f>
        <v/>
      </c>
      <c r="MI207" s="10">
        <f>MG207*0.8</f>
        <v/>
      </c>
      <c r="MJ207">
        <f>IFERROR(NX207,"")</f>
        <v/>
      </c>
      <c r="MK207">
        <f>IFERROR(NY207,"")</f>
        <v/>
      </c>
      <c r="ML207">
        <f>IFERROR(NZ207,"")</f>
        <v/>
      </c>
      <c r="MM207">
        <f>IFERROR(OA207,"")</f>
        <v/>
      </c>
      <c r="MN207">
        <f>IFERROR(OB207,"")</f>
        <v/>
      </c>
      <c r="MO207">
        <f>IFERROR(OC207,"")</f>
        <v/>
      </c>
      <c r="MP207" s="1">
        <f>COUNTIFS(#REF!,LT207,#REF!,1,#REF!,"&gt;="&amp;MC207,#REF!,"&lt;="&amp;MB207,#REF!,"&lt;="&amp;ME207,#REF!,"&gt;="&amp;MF207,#REF!,"="&amp;KV207,#REF!,"="&amp;KX207)</f>
        <v/>
      </c>
      <c r="MQ207" s="1">
        <f>COUNTIFS(#REF!,LT207,#REF!,0,#REF!,"&gt;="&amp;MC207,#REF!,"&lt;="&amp;MB207,#REF!,"&lt;="&amp;ME207,#REF!,"&gt;="&amp;MF207,#REF!,"="&amp;KV207,#REF!,"="&amp;KX207)</f>
        <v/>
      </c>
      <c r="MR207" s="1">
        <f>COUNTIFS(#REF!,LT207,#REF!,1,#REF!,"&gt;="&amp;MC207,#REF!,"&lt;="&amp;MB207,#REF!,"&lt;="&amp;ME207,#REF!,"&gt;="&amp;MF207,#REF!,"="&amp;KW207,#REF!,"="&amp;KY207)</f>
        <v/>
      </c>
      <c r="MS207" s="1">
        <f>COUNTIFS(#REF!,LT207,#REF!,0,#REF!,"&gt;="&amp;MC207,#REF!,"&lt;="&amp;MB207,#REF!,"&lt;="&amp;ME207,#REF!,"&gt;="&amp;MF207,#REF!,"="&amp;KW207,#REF!,"="&amp;KY207)</f>
        <v/>
      </c>
      <c r="MT207" s="1">
        <f>COUNTIFS(#REF!,LT207,#REF!,1,#REF!,"&gt;="&amp;MI207,#REF!,"&lt;="&amp;MH207,#REF!,"&lt;="&amp;ME207,#REF!,"&gt;="&amp;MF207)</f>
        <v/>
      </c>
      <c r="MU207" s="1">
        <f>COUNTIFS(#REF!,LT207,#REF!,0,#REF!,"&gt;="&amp;MI207,#REF!,"&lt;="&amp;MH207,#REF!,"&lt;="&amp;ME207,#REF!,"&gt;="&amp;MF207)</f>
        <v/>
      </c>
      <c r="MV207" s="1">
        <f>COUNTIFS(#REF!,LT207,#REF!,1,#REF!,"&gt;="&amp;MI207,#REF!,"&lt;="&amp;MH207,#REF!,"="&amp;KZ207,#REF!,"="&amp;LA207,#REF!,"&lt;="&amp;ME207,#REF!,"&gt;="&amp;MF207)</f>
        <v/>
      </c>
      <c r="MW207" s="1">
        <f>COUNTIFS(#REF!,LT207,#REF!,0,#REF!,"&gt;="&amp;MI207,#REF!,"&lt;="&amp;MH207,#REF!,"="&amp;KZ207,#REF!,"="&amp;LA207,#REF!,"&lt;="&amp;ME207,#REF!,"&gt;="&amp;MF207)</f>
        <v/>
      </c>
      <c r="MX207" s="1">
        <f>COUNTIFS(#REF!,LT207,#REF!,1,#REF!,"&gt;="&amp;MC207,#REF!,"&lt;="&amp;MB207,#REF!,"&lt;="&amp;ME207,#REF!,"&gt;="&amp;MF207)</f>
        <v/>
      </c>
      <c r="MY207" s="1">
        <f>COUNTIFS(#REF!,LT207,#REF!,0,#REF!,"&gt;="&amp;MC207,#REF!,"&lt;="&amp;MB207,#REF!,"&lt;="&amp;ME207,#REF!,"&gt;="&amp;MF207)</f>
        <v/>
      </c>
      <c r="MZ207" s="1">
        <f>COUNTIFS(#REF!,LT207,#REF!,1,#REF!,"&lt;="&amp;ME207,#REF!,"&gt;="&amp;MF207,#REF!,"="&amp;KV207,#REF!,"="&amp;KX207)</f>
        <v/>
      </c>
      <c r="NA207" s="1">
        <f>COUNTIFS(#REF!,LT207,#REF!,0,#REF!,"&lt;="&amp;ME207,#REF!,"&gt;="&amp;MF207,#REF!,"="&amp;KV207,#REF!,"="&amp;KX207)</f>
        <v/>
      </c>
      <c r="NB207" s="1">
        <f>COUNTIFS(#REF!,LT207,#REF!,1,#REF!,"&lt;="&amp;ME207,#REF!,"&gt;="&amp;MF207,#REF!,"="&amp;KW207,#REF!,"="&amp;KY207)</f>
        <v/>
      </c>
      <c r="NC207" s="1">
        <f>COUNTIFS(#REF!,LT207,#REF!,0,#REF!,"&lt;="&amp;ME207,#REF!,"&gt;="&amp;MF207,#REF!,"="&amp;KW207,#REF!,"="&amp;KY207)</f>
        <v/>
      </c>
      <c r="ND207" s="1">
        <f>MP207+MR207+MT207+MV207+MX207+MZ207+NB207</f>
        <v/>
      </c>
      <c r="NE207" s="1">
        <f>MQ207+MS207+MU207+MW207+MY207+NA207+NC207</f>
        <v/>
      </c>
      <c r="NF207" s="1">
        <f>ND207+NE207</f>
        <v/>
      </c>
      <c r="NG207" s="33">
        <f>ND207/(ND207+NE207)</f>
        <v/>
      </c>
      <c r="NH207" s="3">
        <f>1/NG207</f>
        <v/>
      </c>
      <c r="NI207" s="1">
        <f>LH207</f>
        <v/>
      </c>
      <c r="NJ207" s="79">
        <f>((1-NG207)*(1/(NI207-1))*0.98-(NG207*1))</f>
        <v/>
      </c>
      <c r="NK207" s="34">
        <f>IF(LR207&lt;0.9,0,IF(AND(LR207&gt;1.1),0,1))</f>
        <v/>
      </c>
      <c r="NL207" s="34">
        <f>IF(LS207&lt;0.9,0,IF(AND(LS207&gt;1.1),0,1))</f>
        <v/>
      </c>
      <c r="NM207" s="32">
        <f>IF(NF207&gt;99,1,0)</f>
        <v/>
      </c>
      <c r="NN207" s="32">
        <f>IF(NJ207&gt;0.0799,1,0)</f>
        <v/>
      </c>
      <c r="NO207" s="32">
        <f>IF(NJ207&gt;NQ207,1,0)</f>
        <v/>
      </c>
      <c r="NP207" s="32">
        <f>NM207+NN207+NO207+NK207+NL207</f>
        <v/>
      </c>
      <c r="NQ207" s="79">
        <f>(((100*NG207)*(NI207-1)*0.98)-((1-NG207)*100))/100</f>
        <v/>
      </c>
      <c r="NR207" s="34">
        <f>IF(LR207&lt;0.9,0,IF(AND(LR207&gt;1.1),0,1))</f>
        <v/>
      </c>
      <c r="NS207" s="34">
        <f>IF(LS207&lt;0.9,0,IF(AND(LS207&gt;1.1),0,1))</f>
        <v/>
      </c>
      <c r="NT207" s="32">
        <f>IF(NF207&gt;99,1,0)</f>
        <v/>
      </c>
      <c r="NU207" s="32">
        <f>IF(NQ207&gt;0.0799,1,0)</f>
        <v/>
      </c>
      <c r="NV207" s="32">
        <f>IF(NQ207&gt;NJ207,1,0)</f>
        <v/>
      </c>
      <c r="NW207" s="32">
        <f>NT207+NU207+NV207+NR207+NS207</f>
        <v/>
      </c>
      <c r="NX207">
        <f>IF(NP207=5,"LayHome1-0",IF(AND(NW207=5),"BackHome1-0",""))</f>
        <v/>
      </c>
      <c r="NY207">
        <f>IF(NP207=5,KN207,IF(AND(NW207=5),KN207,""))</f>
        <v/>
      </c>
      <c r="NZ207">
        <f>IF(NP207=5,"Match Odds",IF(AND(NW207=5),"Match Odds",""))</f>
        <v/>
      </c>
      <c r="OA207">
        <f>IF(NP207=5,KP207,IF(AND(NW207=5),KP207,""))</f>
        <v/>
      </c>
      <c r="OB207">
        <f>IF(NP207=5,"MATCH_ODDS",IF(AND(NW207=5),"MATCH_ODDS",""))</f>
        <v/>
      </c>
      <c r="OC207">
        <f>IF(NP207=5,"LAY",IF(AND(NW207=5),"BACK",""))</f>
        <v/>
      </c>
    </row>
    <row r="208" ht="16.5" customHeight="1" thickBot="1" thickTop="1">
      <c r="A208" s="2" t="n"/>
      <c r="KN208" s="1">
        <f>IF(INDEX(#REF!,MATCH('HT 1-0'!D208,#REF!,0))=INDEX(#REF!,MATCH('HT 1-0'!D208,#REF!,0)),INDEX(#REF!,MATCH('HT 1-0'!D208,#REF!,0)),"ERROR")</f>
        <v/>
      </c>
      <c r="KO208" s="1">
        <f>IF(INDEX(#REF!,MATCH('HT 1-0'!E208,#REF!,0))=INDEX(#REF!,MATCH('HT 1-0'!E208,#REF!,0)),INDEX(#REF!,MATCH('HT 1-0'!E208,#REF!,0)),"ERROR")</f>
        <v/>
      </c>
      <c r="KP208" s="1">
        <f>KN208&amp;" v "&amp;KO208</f>
        <v/>
      </c>
      <c r="KQ208">
        <f>B208&amp;"_"&amp;C208</f>
        <v/>
      </c>
      <c r="KR208" s="1">
        <f>IF((HW208/KK208)&lt;0.335,"G",IF((HW208/KK208)&gt;0.67,"R","A"))</f>
        <v/>
      </c>
      <c r="KS208" s="1">
        <f>IF((HX208/KK208)&lt;0.335,"G",IF((HX208/KK208)&gt;0.67,"R","A"))</f>
        <v/>
      </c>
      <c r="KT208" s="1">
        <f>IF((IH208/KK208)&lt;0.335,"G",IF((IH208/KK208)&gt;0.67,"R","A"))</f>
        <v/>
      </c>
      <c r="KU208" s="1">
        <f>IF((II208/KK208)&lt;0.335,"G",IF((II208/KK208)&gt;0.67,"R","A"))</f>
        <v/>
      </c>
      <c r="KV208" s="1">
        <f>IF((HZ208/KK208)&lt;0.335,"G",IF((HZ208/KK208)&gt;0.67,"R","A"))</f>
        <v/>
      </c>
      <c r="KW208" s="1">
        <f>IF((HY208/KK208)&lt;0.335,"G",IF((HY208/KK208)&gt;0.67,"R","A"))</f>
        <v/>
      </c>
      <c r="KX208" s="1">
        <f>IF((IK208/KK208)&lt;0.335,"G",IF((IK208/KK208)&gt;0.67,"R","A"))</f>
        <v/>
      </c>
      <c r="KY208" s="1">
        <f>IF((IJ208/KK208)&lt;0.335,"G",IF((IJ208/KK208)&gt;0.67,"R","A"))</f>
        <v/>
      </c>
      <c r="KZ208" s="1">
        <f>IF((HQ208/KK208)&lt;0.335,"G",IF((HQ208/KK208)&gt;0.67,"R","A"))</f>
        <v/>
      </c>
      <c r="LA208" s="1">
        <f>IF((IB208/KK208)&lt;0.335,"G",IF((IB208/KK208)&gt;0.67,"R","A"))</f>
        <v/>
      </c>
      <c r="LB208">
        <f>IF(LQ208="1-0",INDEX(Scrape!#REF!,MATCH('HT 1-0'!KP208,Scrape!$B:$B,0)),"")</f>
        <v/>
      </c>
      <c r="LC208">
        <f>IF(LQ208="1-0",INDEX(Scrape!$A:$A,MATCH('HT 1-0'!KP208,Scrape!$B:$B,0)),"")</f>
        <v/>
      </c>
      <c r="LD208">
        <f>IF(LQ208="1-0",INDEX(Scrape!$B:$B,MATCH('HT 1-0'!KP208,Scrape!$B:$B,0)),"")</f>
        <v/>
      </c>
      <c r="LE208">
        <f>IF(LQ208="1-0",INDEX(Scrape!$C:$C,MATCH('HT 1-0'!KP208,Scrape!$B:$B,0)),"")</f>
        <v/>
      </c>
      <c r="LF208">
        <f>IF(LQ208="1-0",INDEX(Scrape!$D:$D,MATCH('HT 1-0'!KP208,Scrape!$B:$B,0)),"")</f>
        <v/>
      </c>
      <c r="LG208">
        <f>IF(LQ208="1-0",INDEX(Scrape!$E:$E,MATCH('HT 1-0'!KP208,Scrape!$B:$B,0)),"")</f>
        <v/>
      </c>
      <c r="LH208">
        <f>IF(LQ208="1-0",INDEX(Scrape!$F:$F,MATCH('HT 1-0'!KP208,Scrape!$B:$B,0)),"")</f>
        <v/>
      </c>
      <c r="LI208">
        <f>IF(LQ208="1-0",INDEX(Scrape!$G:$G,MATCH('HT 1-0'!KP208,Scrape!$B:$B,0)),"")</f>
        <v/>
      </c>
      <c r="LJ208">
        <f>IF(LQ208="1-0",INDEX(Scrape!$H:$H,MATCH('HT 1-0'!KP208,Scrape!$B:$B,0)),"")</f>
        <v/>
      </c>
      <c r="LK208">
        <f>IF(LQ208="1-0",INDEX(Scrape!$I:$I,MATCH('HT 1-0'!KP208,Scrape!$B:$B,0)),"")</f>
        <v/>
      </c>
      <c r="LL208">
        <f>IF(LQ208="1-0",INDEX(Scrape!$J:$J,MATCH('HT 1-0'!KP208,Scrape!$B:$B,0)),"")</f>
        <v/>
      </c>
      <c r="LM208">
        <f>IF(LQ208="1-0",INDEX(Scrape!$K:$K,MATCH('HT 1-0'!KP208,Scrape!$B:$B,0)),"")</f>
        <v/>
      </c>
      <c r="LN208">
        <f>IF(LQ208="1-0",INDEX(Scrape!$L:$L,MATCH('HT 1-0'!KP208,Scrape!$B:$B,0)),"")</f>
        <v/>
      </c>
      <c r="LO208">
        <f>IF(LQ208="1-0",INDEX(Scrape!$M:$M,MATCH('HT 1-0'!KP208,Scrape!$B:$B,0)),"")</f>
        <v/>
      </c>
      <c r="LP208">
        <f>IF(LQ208="1-0",INDEX(Scrape!$N:$N,MATCH('HT 1-0'!KP208,Scrape!$B:$B,0)),"")</f>
        <v/>
      </c>
      <c r="LQ208">
        <f>INDEX(Scrape!$O:$O,MATCH('HT 1-0'!KP208,Scrape!$B:$B,0))</f>
        <v/>
      </c>
      <c r="LR208">
        <f>(1/LJ208)+(1/LI208)+(1/LH208)</f>
        <v/>
      </c>
      <c r="LS208">
        <f>(1/LG208)+(1/LF208)+(1/LE208)</f>
        <v/>
      </c>
      <c r="LT208" s="8">
        <f>IF(INDEX(#REF!,MATCH(KQ208,#REF!,0))=INDEX(#REF!,MATCH(KQ208,#REF!,0)),INDEX(#REF!,MATCH(KQ208,#REF!,0)),"ERROR")</f>
        <v/>
      </c>
      <c r="LU208" s="4">
        <f>IF(KR208="G",2,IF(KR208="R",0.5,IF(KR208="A",1)))</f>
        <v/>
      </c>
      <c r="LV208" s="4">
        <f>IF(KS208="G",0.5,IF(KS208="R",2,IF(KS208="A",1)))</f>
        <v/>
      </c>
      <c r="LW208" s="4">
        <f>IF(KT208="G",2,IF(KT208="R",0.5,IF(KT208="A",1)))</f>
        <v/>
      </c>
      <c r="LX208" s="4">
        <f>IF(KU208="G",0.5,IF(KU208="R",2,IF(KU208="A",1)))</f>
        <v/>
      </c>
      <c r="LY208" s="7">
        <f>(LK208*(LU208+LX208)+(LL208*(LU208+LX208)))</f>
        <v/>
      </c>
      <c r="LZ208" s="7">
        <f>(LN208*(LV208+LW208)+(LO208*(LV208+LW208)))</f>
        <v/>
      </c>
      <c r="MA208" s="11">
        <f>LY208-LZ208</f>
        <v/>
      </c>
      <c r="MB208" s="5">
        <f>MA208+2</f>
        <v/>
      </c>
      <c r="MC208" s="6">
        <f>MA208-2</f>
        <v/>
      </c>
      <c r="MD208" s="4">
        <f>LE208</f>
        <v/>
      </c>
      <c r="ME208" s="9">
        <f>IF(MD208=0,1000,MD208+0.75)</f>
        <v/>
      </c>
      <c r="MF208" s="10">
        <f>IF(MD208=0,0,MD208-0.75)</f>
        <v/>
      </c>
      <c r="MG208" s="4">
        <f>((LM208*(LU208+LX208))-((LP208*(LV208+LW208))))</f>
        <v/>
      </c>
      <c r="MH208" s="9">
        <f>MG208*1.2</f>
        <v/>
      </c>
      <c r="MI208" s="10">
        <f>MG208*0.8</f>
        <v/>
      </c>
      <c r="MJ208">
        <f>IFERROR(NX208,"")</f>
        <v/>
      </c>
      <c r="MK208">
        <f>IFERROR(NY208,"")</f>
        <v/>
      </c>
      <c r="ML208">
        <f>IFERROR(NZ208,"")</f>
        <v/>
      </c>
      <c r="MM208">
        <f>IFERROR(OA208,"")</f>
        <v/>
      </c>
      <c r="MN208">
        <f>IFERROR(OB208,"")</f>
        <v/>
      </c>
      <c r="MO208">
        <f>IFERROR(OC208,"")</f>
        <v/>
      </c>
      <c r="MP208" s="1">
        <f>COUNTIFS(#REF!,LT208,#REF!,1,#REF!,"&gt;="&amp;MC208,#REF!,"&lt;="&amp;MB208,#REF!,"&lt;="&amp;ME208,#REF!,"&gt;="&amp;MF208,#REF!,"="&amp;KV208,#REF!,"="&amp;KX208)</f>
        <v/>
      </c>
      <c r="MQ208" s="1">
        <f>COUNTIFS(#REF!,LT208,#REF!,0,#REF!,"&gt;="&amp;MC208,#REF!,"&lt;="&amp;MB208,#REF!,"&lt;="&amp;ME208,#REF!,"&gt;="&amp;MF208,#REF!,"="&amp;KV208,#REF!,"="&amp;KX208)</f>
        <v/>
      </c>
      <c r="MR208" s="1">
        <f>COUNTIFS(#REF!,LT208,#REF!,1,#REF!,"&gt;="&amp;MC208,#REF!,"&lt;="&amp;MB208,#REF!,"&lt;="&amp;ME208,#REF!,"&gt;="&amp;MF208,#REF!,"="&amp;KW208,#REF!,"="&amp;KY208)</f>
        <v/>
      </c>
      <c r="MS208" s="1">
        <f>COUNTIFS(#REF!,LT208,#REF!,0,#REF!,"&gt;="&amp;MC208,#REF!,"&lt;="&amp;MB208,#REF!,"&lt;="&amp;ME208,#REF!,"&gt;="&amp;MF208,#REF!,"="&amp;KW208,#REF!,"="&amp;KY208)</f>
        <v/>
      </c>
      <c r="MT208" s="1">
        <f>COUNTIFS(#REF!,LT208,#REF!,1,#REF!,"&gt;="&amp;MI208,#REF!,"&lt;="&amp;MH208,#REF!,"&lt;="&amp;ME208,#REF!,"&gt;="&amp;MF208)</f>
        <v/>
      </c>
      <c r="MU208" s="1">
        <f>COUNTIFS(#REF!,LT208,#REF!,0,#REF!,"&gt;="&amp;MI208,#REF!,"&lt;="&amp;MH208,#REF!,"&lt;="&amp;ME208,#REF!,"&gt;="&amp;MF208)</f>
        <v/>
      </c>
      <c r="MV208" s="1">
        <f>COUNTIFS(#REF!,LT208,#REF!,1,#REF!,"&gt;="&amp;MI208,#REF!,"&lt;="&amp;MH208,#REF!,"="&amp;KZ208,#REF!,"="&amp;LA208,#REF!,"&lt;="&amp;ME208,#REF!,"&gt;="&amp;MF208)</f>
        <v/>
      </c>
      <c r="MW208" s="1">
        <f>COUNTIFS(#REF!,LT208,#REF!,0,#REF!,"&gt;="&amp;MI208,#REF!,"&lt;="&amp;MH208,#REF!,"="&amp;KZ208,#REF!,"="&amp;LA208,#REF!,"&lt;="&amp;ME208,#REF!,"&gt;="&amp;MF208)</f>
        <v/>
      </c>
      <c r="MX208" s="1">
        <f>COUNTIFS(#REF!,LT208,#REF!,1,#REF!,"&gt;="&amp;MC208,#REF!,"&lt;="&amp;MB208,#REF!,"&lt;="&amp;ME208,#REF!,"&gt;="&amp;MF208)</f>
        <v/>
      </c>
      <c r="MY208" s="1">
        <f>COUNTIFS(#REF!,LT208,#REF!,0,#REF!,"&gt;="&amp;MC208,#REF!,"&lt;="&amp;MB208,#REF!,"&lt;="&amp;ME208,#REF!,"&gt;="&amp;MF208)</f>
        <v/>
      </c>
      <c r="MZ208" s="1">
        <f>COUNTIFS(#REF!,LT208,#REF!,1,#REF!,"&lt;="&amp;ME208,#REF!,"&gt;="&amp;MF208,#REF!,"="&amp;KV208,#REF!,"="&amp;KX208)</f>
        <v/>
      </c>
      <c r="NA208" s="1">
        <f>COUNTIFS(#REF!,LT208,#REF!,0,#REF!,"&lt;="&amp;ME208,#REF!,"&gt;="&amp;MF208,#REF!,"="&amp;KV208,#REF!,"="&amp;KX208)</f>
        <v/>
      </c>
      <c r="NB208" s="1">
        <f>COUNTIFS(#REF!,LT208,#REF!,1,#REF!,"&lt;="&amp;ME208,#REF!,"&gt;="&amp;MF208,#REF!,"="&amp;KW208,#REF!,"="&amp;KY208)</f>
        <v/>
      </c>
      <c r="NC208" s="1">
        <f>COUNTIFS(#REF!,LT208,#REF!,0,#REF!,"&lt;="&amp;ME208,#REF!,"&gt;="&amp;MF208,#REF!,"="&amp;KW208,#REF!,"="&amp;KY208)</f>
        <v/>
      </c>
      <c r="ND208" s="1">
        <f>MP208+MR208+MT208+MV208+MX208+MZ208+NB208</f>
        <v/>
      </c>
      <c r="NE208" s="1">
        <f>MQ208+MS208+MU208+MW208+MY208+NA208+NC208</f>
        <v/>
      </c>
      <c r="NF208" s="1">
        <f>ND208+NE208</f>
        <v/>
      </c>
      <c r="NG208" s="33">
        <f>ND208/(ND208+NE208)</f>
        <v/>
      </c>
      <c r="NH208" s="3">
        <f>1/NG208</f>
        <v/>
      </c>
      <c r="NI208" s="1">
        <f>LH208</f>
        <v/>
      </c>
      <c r="NJ208" s="79">
        <f>((1-NG208)*(1/(NI208-1))*0.98-(NG208*1))</f>
        <v/>
      </c>
      <c r="NK208" s="34">
        <f>IF(LR208&lt;0.9,0,IF(AND(LR208&gt;1.1),0,1))</f>
        <v/>
      </c>
      <c r="NL208" s="34">
        <f>IF(LS208&lt;0.9,0,IF(AND(LS208&gt;1.1),0,1))</f>
        <v/>
      </c>
      <c r="NM208" s="32">
        <f>IF(NF208&gt;99,1,0)</f>
        <v/>
      </c>
      <c r="NN208" s="32">
        <f>IF(NJ208&gt;0.0799,1,0)</f>
        <v/>
      </c>
      <c r="NO208" s="32">
        <f>IF(NJ208&gt;NQ208,1,0)</f>
        <v/>
      </c>
      <c r="NP208" s="32">
        <f>NM208+NN208+NO208+NK208+NL208</f>
        <v/>
      </c>
      <c r="NQ208" s="79">
        <f>(((100*NG208)*(NI208-1)*0.98)-((1-NG208)*100))/100</f>
        <v/>
      </c>
      <c r="NR208" s="34">
        <f>IF(LR208&lt;0.9,0,IF(AND(LR208&gt;1.1),0,1))</f>
        <v/>
      </c>
      <c r="NS208" s="34">
        <f>IF(LS208&lt;0.9,0,IF(AND(LS208&gt;1.1),0,1))</f>
        <v/>
      </c>
      <c r="NT208" s="32">
        <f>IF(NF208&gt;99,1,0)</f>
        <v/>
      </c>
      <c r="NU208" s="32">
        <f>IF(NQ208&gt;0.0799,1,0)</f>
        <v/>
      </c>
      <c r="NV208" s="32">
        <f>IF(NQ208&gt;NJ208,1,0)</f>
        <v/>
      </c>
      <c r="NW208" s="32">
        <f>NT208+NU208+NV208+NR208+NS208</f>
        <v/>
      </c>
      <c r="NX208">
        <f>IF(NP208=5,"LayHome1-0",IF(AND(NW208=5),"BackHome1-0",""))</f>
        <v/>
      </c>
      <c r="NY208">
        <f>IF(NP208=5,KN208,IF(AND(NW208=5),KN208,""))</f>
        <v/>
      </c>
      <c r="NZ208">
        <f>IF(NP208=5,"Match Odds",IF(AND(NW208=5),"Match Odds",""))</f>
        <v/>
      </c>
      <c r="OA208">
        <f>IF(NP208=5,KP208,IF(AND(NW208=5),KP208,""))</f>
        <v/>
      </c>
      <c r="OB208">
        <f>IF(NP208=5,"MATCH_ODDS",IF(AND(NW208=5),"MATCH_ODDS",""))</f>
        <v/>
      </c>
      <c r="OC208">
        <f>IF(NP208=5,"LAY",IF(AND(NW208=5),"BACK",""))</f>
        <v/>
      </c>
    </row>
    <row r="209" ht="16.5" customHeight="1" thickBot="1" thickTop="1">
      <c r="A209" s="2" t="n"/>
      <c r="KN209" s="1">
        <f>IF(INDEX(#REF!,MATCH('HT 1-0'!D209,#REF!,0))=INDEX(#REF!,MATCH('HT 1-0'!D209,#REF!,0)),INDEX(#REF!,MATCH('HT 1-0'!D209,#REF!,0)),"ERROR")</f>
        <v/>
      </c>
      <c r="KO209" s="1">
        <f>IF(INDEX(#REF!,MATCH('HT 1-0'!E209,#REF!,0))=INDEX(#REF!,MATCH('HT 1-0'!E209,#REF!,0)),INDEX(#REF!,MATCH('HT 1-0'!E209,#REF!,0)),"ERROR")</f>
        <v/>
      </c>
      <c r="KP209" s="1">
        <f>KN209&amp;" v "&amp;KO209</f>
        <v/>
      </c>
      <c r="KQ209">
        <f>B209&amp;"_"&amp;C209</f>
        <v/>
      </c>
      <c r="KR209" s="1">
        <f>IF((HW209/KK209)&lt;0.335,"G",IF((HW209/KK209)&gt;0.67,"R","A"))</f>
        <v/>
      </c>
      <c r="KS209" s="1">
        <f>IF((HX209/KK209)&lt;0.335,"G",IF((HX209/KK209)&gt;0.67,"R","A"))</f>
        <v/>
      </c>
      <c r="KT209" s="1">
        <f>IF((IH209/KK209)&lt;0.335,"G",IF((IH209/KK209)&gt;0.67,"R","A"))</f>
        <v/>
      </c>
      <c r="KU209" s="1">
        <f>IF((II209/KK209)&lt;0.335,"G",IF((II209/KK209)&gt;0.67,"R","A"))</f>
        <v/>
      </c>
      <c r="KV209" s="1">
        <f>IF((HZ209/KK209)&lt;0.335,"G",IF((HZ209/KK209)&gt;0.67,"R","A"))</f>
        <v/>
      </c>
      <c r="KW209" s="1">
        <f>IF((HY209/KK209)&lt;0.335,"G",IF((HY209/KK209)&gt;0.67,"R","A"))</f>
        <v/>
      </c>
      <c r="KX209" s="1">
        <f>IF((IK209/KK209)&lt;0.335,"G",IF((IK209/KK209)&gt;0.67,"R","A"))</f>
        <v/>
      </c>
      <c r="KY209" s="1">
        <f>IF((IJ209/KK209)&lt;0.335,"G",IF((IJ209/KK209)&gt;0.67,"R","A"))</f>
        <v/>
      </c>
      <c r="KZ209" s="1">
        <f>IF((HQ209/KK209)&lt;0.335,"G",IF((HQ209/KK209)&gt;0.67,"R","A"))</f>
        <v/>
      </c>
      <c r="LA209" s="1">
        <f>IF((IB209/KK209)&lt;0.335,"G",IF((IB209/KK209)&gt;0.67,"R","A"))</f>
        <v/>
      </c>
      <c r="LB209">
        <f>IF(LQ209="1-0",INDEX(Scrape!#REF!,MATCH('HT 1-0'!KP209,Scrape!$B:$B,0)),"")</f>
        <v/>
      </c>
      <c r="LC209">
        <f>IF(LQ209="1-0",INDEX(Scrape!$A:$A,MATCH('HT 1-0'!KP209,Scrape!$B:$B,0)),"")</f>
        <v/>
      </c>
      <c r="LD209">
        <f>IF(LQ209="1-0",INDEX(Scrape!$B:$B,MATCH('HT 1-0'!KP209,Scrape!$B:$B,0)),"")</f>
        <v/>
      </c>
      <c r="LE209">
        <f>IF(LQ209="1-0",INDEX(Scrape!$C:$C,MATCH('HT 1-0'!KP209,Scrape!$B:$B,0)),"")</f>
        <v/>
      </c>
      <c r="LF209">
        <f>IF(LQ209="1-0",INDEX(Scrape!$D:$D,MATCH('HT 1-0'!KP209,Scrape!$B:$B,0)),"")</f>
        <v/>
      </c>
      <c r="LG209">
        <f>IF(LQ209="1-0",INDEX(Scrape!$E:$E,MATCH('HT 1-0'!KP209,Scrape!$B:$B,0)),"")</f>
        <v/>
      </c>
      <c r="LH209">
        <f>IF(LQ209="1-0",INDEX(Scrape!$F:$F,MATCH('HT 1-0'!KP209,Scrape!$B:$B,0)),"")</f>
        <v/>
      </c>
      <c r="LI209">
        <f>IF(LQ209="1-0",INDEX(Scrape!$G:$G,MATCH('HT 1-0'!KP209,Scrape!$B:$B,0)),"")</f>
        <v/>
      </c>
      <c r="LJ209">
        <f>IF(LQ209="1-0",INDEX(Scrape!$H:$H,MATCH('HT 1-0'!KP209,Scrape!$B:$B,0)),"")</f>
        <v/>
      </c>
      <c r="LK209">
        <f>IF(LQ209="1-0",INDEX(Scrape!$I:$I,MATCH('HT 1-0'!KP209,Scrape!$B:$B,0)),"")</f>
        <v/>
      </c>
      <c r="LL209">
        <f>IF(LQ209="1-0",INDEX(Scrape!$J:$J,MATCH('HT 1-0'!KP209,Scrape!$B:$B,0)),"")</f>
        <v/>
      </c>
      <c r="LM209">
        <f>IF(LQ209="1-0",INDEX(Scrape!$K:$K,MATCH('HT 1-0'!KP209,Scrape!$B:$B,0)),"")</f>
        <v/>
      </c>
      <c r="LN209">
        <f>IF(LQ209="1-0",INDEX(Scrape!$L:$L,MATCH('HT 1-0'!KP209,Scrape!$B:$B,0)),"")</f>
        <v/>
      </c>
      <c r="LO209">
        <f>IF(LQ209="1-0",INDEX(Scrape!$M:$M,MATCH('HT 1-0'!KP209,Scrape!$B:$B,0)),"")</f>
        <v/>
      </c>
      <c r="LP209">
        <f>IF(LQ209="1-0",INDEX(Scrape!$N:$N,MATCH('HT 1-0'!KP209,Scrape!$B:$B,0)),"")</f>
        <v/>
      </c>
      <c r="LQ209">
        <f>INDEX(Scrape!$O:$O,MATCH('HT 1-0'!KP209,Scrape!$B:$B,0))</f>
        <v/>
      </c>
      <c r="LR209">
        <f>(1/LJ209)+(1/LI209)+(1/LH209)</f>
        <v/>
      </c>
      <c r="LS209">
        <f>(1/LG209)+(1/LF209)+(1/LE209)</f>
        <v/>
      </c>
      <c r="LT209" s="8">
        <f>IF(INDEX(#REF!,MATCH(KQ209,#REF!,0))=INDEX(#REF!,MATCH(KQ209,#REF!,0)),INDEX(#REF!,MATCH(KQ209,#REF!,0)),"ERROR")</f>
        <v/>
      </c>
      <c r="LU209" s="4">
        <f>IF(KR209="G",2,IF(KR209="R",0.5,IF(KR209="A",1)))</f>
        <v/>
      </c>
      <c r="LV209" s="4">
        <f>IF(KS209="G",0.5,IF(KS209="R",2,IF(KS209="A",1)))</f>
        <v/>
      </c>
      <c r="LW209" s="4">
        <f>IF(KT209="G",2,IF(KT209="R",0.5,IF(KT209="A",1)))</f>
        <v/>
      </c>
      <c r="LX209" s="4">
        <f>IF(KU209="G",0.5,IF(KU209="R",2,IF(KU209="A",1)))</f>
        <v/>
      </c>
      <c r="LY209" s="7">
        <f>(LK209*(LU209+LX209)+(LL209*(LU209+LX209)))</f>
        <v/>
      </c>
      <c r="LZ209" s="7">
        <f>(LN209*(LV209+LW209)+(LO209*(LV209+LW209)))</f>
        <v/>
      </c>
      <c r="MA209" s="11">
        <f>LY209-LZ209</f>
        <v/>
      </c>
      <c r="MB209" s="5">
        <f>MA209+2</f>
        <v/>
      </c>
      <c r="MC209" s="6">
        <f>MA209-2</f>
        <v/>
      </c>
      <c r="MD209" s="4">
        <f>LE209</f>
        <v/>
      </c>
      <c r="ME209" s="9">
        <f>IF(MD209=0,1000,MD209+0.75)</f>
        <v/>
      </c>
      <c r="MF209" s="10">
        <f>IF(MD209=0,0,MD209-0.75)</f>
        <v/>
      </c>
      <c r="MG209" s="4">
        <f>((LM209*(LU209+LX209))-((LP209*(LV209+LW209))))</f>
        <v/>
      </c>
      <c r="MH209" s="9">
        <f>MG209*1.2</f>
        <v/>
      </c>
      <c r="MI209" s="10">
        <f>MG209*0.8</f>
        <v/>
      </c>
      <c r="MJ209">
        <f>IFERROR(NX209,"")</f>
        <v/>
      </c>
      <c r="MK209">
        <f>IFERROR(NY209,"")</f>
        <v/>
      </c>
      <c r="ML209">
        <f>IFERROR(NZ209,"")</f>
        <v/>
      </c>
      <c r="MM209">
        <f>IFERROR(OA209,"")</f>
        <v/>
      </c>
      <c r="MN209">
        <f>IFERROR(OB209,"")</f>
        <v/>
      </c>
      <c r="MO209">
        <f>IFERROR(OC209,"")</f>
        <v/>
      </c>
      <c r="MP209" s="1">
        <f>COUNTIFS(#REF!,LT209,#REF!,1,#REF!,"&gt;="&amp;MC209,#REF!,"&lt;="&amp;MB209,#REF!,"&lt;="&amp;ME209,#REF!,"&gt;="&amp;MF209,#REF!,"="&amp;KV209,#REF!,"="&amp;KX209)</f>
        <v/>
      </c>
      <c r="MQ209" s="1">
        <f>COUNTIFS(#REF!,LT209,#REF!,0,#REF!,"&gt;="&amp;MC209,#REF!,"&lt;="&amp;MB209,#REF!,"&lt;="&amp;ME209,#REF!,"&gt;="&amp;MF209,#REF!,"="&amp;KV209,#REF!,"="&amp;KX209)</f>
        <v/>
      </c>
      <c r="MR209" s="1">
        <f>COUNTIFS(#REF!,LT209,#REF!,1,#REF!,"&gt;="&amp;MC209,#REF!,"&lt;="&amp;MB209,#REF!,"&lt;="&amp;ME209,#REF!,"&gt;="&amp;MF209,#REF!,"="&amp;KW209,#REF!,"="&amp;KY209)</f>
        <v/>
      </c>
      <c r="MS209" s="1">
        <f>COUNTIFS(#REF!,LT209,#REF!,0,#REF!,"&gt;="&amp;MC209,#REF!,"&lt;="&amp;MB209,#REF!,"&lt;="&amp;ME209,#REF!,"&gt;="&amp;MF209,#REF!,"="&amp;KW209,#REF!,"="&amp;KY209)</f>
        <v/>
      </c>
      <c r="MT209" s="1">
        <f>COUNTIFS(#REF!,LT209,#REF!,1,#REF!,"&gt;="&amp;MI209,#REF!,"&lt;="&amp;MH209,#REF!,"&lt;="&amp;ME209,#REF!,"&gt;="&amp;MF209)</f>
        <v/>
      </c>
      <c r="MU209" s="1">
        <f>COUNTIFS(#REF!,LT209,#REF!,0,#REF!,"&gt;="&amp;MI209,#REF!,"&lt;="&amp;MH209,#REF!,"&lt;="&amp;ME209,#REF!,"&gt;="&amp;MF209)</f>
        <v/>
      </c>
      <c r="MV209" s="1">
        <f>COUNTIFS(#REF!,LT209,#REF!,1,#REF!,"&gt;="&amp;MI209,#REF!,"&lt;="&amp;MH209,#REF!,"="&amp;KZ209,#REF!,"="&amp;LA209,#REF!,"&lt;="&amp;ME209,#REF!,"&gt;="&amp;MF209)</f>
        <v/>
      </c>
      <c r="MW209" s="1">
        <f>COUNTIFS(#REF!,LT209,#REF!,0,#REF!,"&gt;="&amp;MI209,#REF!,"&lt;="&amp;MH209,#REF!,"="&amp;KZ209,#REF!,"="&amp;LA209,#REF!,"&lt;="&amp;ME209,#REF!,"&gt;="&amp;MF209)</f>
        <v/>
      </c>
      <c r="MX209" s="1">
        <f>COUNTIFS(#REF!,LT209,#REF!,1,#REF!,"&gt;="&amp;MC209,#REF!,"&lt;="&amp;MB209,#REF!,"&lt;="&amp;ME209,#REF!,"&gt;="&amp;MF209)</f>
        <v/>
      </c>
      <c r="MY209" s="1">
        <f>COUNTIFS(#REF!,LT209,#REF!,0,#REF!,"&gt;="&amp;MC209,#REF!,"&lt;="&amp;MB209,#REF!,"&lt;="&amp;ME209,#REF!,"&gt;="&amp;MF209)</f>
        <v/>
      </c>
      <c r="MZ209" s="1">
        <f>COUNTIFS(#REF!,LT209,#REF!,1,#REF!,"&lt;="&amp;ME209,#REF!,"&gt;="&amp;MF209,#REF!,"="&amp;KV209,#REF!,"="&amp;KX209)</f>
        <v/>
      </c>
      <c r="NA209" s="1">
        <f>COUNTIFS(#REF!,LT209,#REF!,0,#REF!,"&lt;="&amp;ME209,#REF!,"&gt;="&amp;MF209,#REF!,"="&amp;KV209,#REF!,"="&amp;KX209)</f>
        <v/>
      </c>
      <c r="NB209" s="1">
        <f>COUNTIFS(#REF!,LT209,#REF!,1,#REF!,"&lt;="&amp;ME209,#REF!,"&gt;="&amp;MF209,#REF!,"="&amp;KW209,#REF!,"="&amp;KY209)</f>
        <v/>
      </c>
      <c r="NC209" s="1">
        <f>COUNTIFS(#REF!,LT209,#REF!,0,#REF!,"&lt;="&amp;ME209,#REF!,"&gt;="&amp;MF209,#REF!,"="&amp;KW209,#REF!,"="&amp;KY209)</f>
        <v/>
      </c>
      <c r="ND209" s="1">
        <f>MP209+MR209+MT209+MV209+MX209+MZ209+NB209</f>
        <v/>
      </c>
      <c r="NE209" s="1">
        <f>MQ209+MS209+MU209+MW209+MY209+NA209+NC209</f>
        <v/>
      </c>
      <c r="NF209" s="1">
        <f>ND209+NE209</f>
        <v/>
      </c>
      <c r="NG209" s="33">
        <f>ND209/(ND209+NE209)</f>
        <v/>
      </c>
      <c r="NH209" s="3">
        <f>1/NG209</f>
        <v/>
      </c>
      <c r="NI209" s="1">
        <f>LH209</f>
        <v/>
      </c>
      <c r="NJ209" s="79">
        <f>((1-NG209)*(1/(NI209-1))*0.98-(NG209*1))</f>
        <v/>
      </c>
      <c r="NK209" s="34">
        <f>IF(LR209&lt;0.9,0,IF(AND(LR209&gt;1.1),0,1))</f>
        <v/>
      </c>
      <c r="NL209" s="34">
        <f>IF(LS209&lt;0.9,0,IF(AND(LS209&gt;1.1),0,1))</f>
        <v/>
      </c>
      <c r="NM209" s="32">
        <f>IF(NF209&gt;99,1,0)</f>
        <v/>
      </c>
      <c r="NN209" s="32">
        <f>IF(NJ209&gt;0.0799,1,0)</f>
        <v/>
      </c>
      <c r="NO209" s="32">
        <f>IF(NJ209&gt;NQ209,1,0)</f>
        <v/>
      </c>
      <c r="NP209" s="32">
        <f>NM209+NN209+NO209+NK209+NL209</f>
        <v/>
      </c>
      <c r="NQ209" s="79">
        <f>(((100*NG209)*(NI209-1)*0.98)-((1-NG209)*100))/100</f>
        <v/>
      </c>
      <c r="NR209" s="34">
        <f>IF(LR209&lt;0.9,0,IF(AND(LR209&gt;1.1),0,1))</f>
        <v/>
      </c>
      <c r="NS209" s="34">
        <f>IF(LS209&lt;0.9,0,IF(AND(LS209&gt;1.1),0,1))</f>
        <v/>
      </c>
      <c r="NT209" s="32">
        <f>IF(NF209&gt;99,1,0)</f>
        <v/>
      </c>
      <c r="NU209" s="32">
        <f>IF(NQ209&gt;0.0799,1,0)</f>
        <v/>
      </c>
      <c r="NV209" s="32">
        <f>IF(NQ209&gt;NJ209,1,0)</f>
        <v/>
      </c>
      <c r="NW209" s="32">
        <f>NT209+NU209+NV209+NR209+NS209</f>
        <v/>
      </c>
      <c r="NX209">
        <f>IF(NP209=5,"LayHome1-0",IF(AND(NW209=5),"BackHome1-0",""))</f>
        <v/>
      </c>
      <c r="NY209">
        <f>IF(NP209=5,KN209,IF(AND(NW209=5),KN209,""))</f>
        <v/>
      </c>
      <c r="NZ209">
        <f>IF(NP209=5,"Match Odds",IF(AND(NW209=5),"Match Odds",""))</f>
        <v/>
      </c>
      <c r="OA209">
        <f>IF(NP209=5,KP209,IF(AND(NW209=5),KP209,""))</f>
        <v/>
      </c>
      <c r="OB209">
        <f>IF(NP209=5,"MATCH_ODDS",IF(AND(NW209=5),"MATCH_ODDS",""))</f>
        <v/>
      </c>
      <c r="OC209">
        <f>IF(NP209=5,"LAY",IF(AND(NW209=5),"BACK",""))</f>
        <v/>
      </c>
    </row>
    <row r="210" ht="16.5" customHeight="1" thickBot="1" thickTop="1">
      <c r="A210" s="2" t="n"/>
      <c r="KN210" s="1">
        <f>IF(INDEX(#REF!,MATCH('HT 1-0'!D210,#REF!,0))=INDEX(#REF!,MATCH('HT 1-0'!D210,#REF!,0)),INDEX(#REF!,MATCH('HT 1-0'!D210,#REF!,0)),"ERROR")</f>
        <v/>
      </c>
      <c r="KO210" s="1">
        <f>IF(INDEX(#REF!,MATCH('HT 1-0'!E210,#REF!,0))=INDEX(#REF!,MATCH('HT 1-0'!E210,#REF!,0)),INDEX(#REF!,MATCH('HT 1-0'!E210,#REF!,0)),"ERROR")</f>
        <v/>
      </c>
      <c r="KP210" s="1">
        <f>KN210&amp;" v "&amp;KO210</f>
        <v/>
      </c>
      <c r="KQ210">
        <f>B210&amp;"_"&amp;C210</f>
        <v/>
      </c>
      <c r="KR210" s="1">
        <f>IF((HW210/KK210)&lt;0.335,"G",IF((HW210/KK210)&gt;0.67,"R","A"))</f>
        <v/>
      </c>
      <c r="KS210" s="1">
        <f>IF((HX210/KK210)&lt;0.335,"G",IF((HX210/KK210)&gt;0.67,"R","A"))</f>
        <v/>
      </c>
      <c r="KT210" s="1">
        <f>IF((IH210/KK210)&lt;0.335,"G",IF((IH210/KK210)&gt;0.67,"R","A"))</f>
        <v/>
      </c>
      <c r="KU210" s="1">
        <f>IF((II210/KK210)&lt;0.335,"G",IF((II210/KK210)&gt;0.67,"R","A"))</f>
        <v/>
      </c>
      <c r="KV210" s="1">
        <f>IF((HZ210/KK210)&lt;0.335,"G",IF((HZ210/KK210)&gt;0.67,"R","A"))</f>
        <v/>
      </c>
      <c r="KW210" s="1">
        <f>IF((HY210/KK210)&lt;0.335,"G",IF((HY210/KK210)&gt;0.67,"R","A"))</f>
        <v/>
      </c>
      <c r="KX210" s="1">
        <f>IF((IK210/KK210)&lt;0.335,"G",IF((IK210/KK210)&gt;0.67,"R","A"))</f>
        <v/>
      </c>
      <c r="KY210" s="1">
        <f>IF((IJ210/KK210)&lt;0.335,"G",IF((IJ210/KK210)&gt;0.67,"R","A"))</f>
        <v/>
      </c>
      <c r="KZ210" s="1">
        <f>IF((HQ210/KK210)&lt;0.335,"G",IF((HQ210/KK210)&gt;0.67,"R","A"))</f>
        <v/>
      </c>
      <c r="LA210" s="1">
        <f>IF((IB210/KK210)&lt;0.335,"G",IF((IB210/KK210)&gt;0.67,"R","A"))</f>
        <v/>
      </c>
      <c r="LB210">
        <f>IF(LQ210="1-0",INDEX(Scrape!#REF!,MATCH('HT 1-0'!KP210,Scrape!$B:$B,0)),"")</f>
        <v/>
      </c>
      <c r="LC210">
        <f>IF(LQ210="1-0",INDEX(Scrape!$A:$A,MATCH('HT 1-0'!KP210,Scrape!$B:$B,0)),"")</f>
        <v/>
      </c>
      <c r="LD210">
        <f>IF(LQ210="1-0",INDEX(Scrape!$B:$B,MATCH('HT 1-0'!KP210,Scrape!$B:$B,0)),"")</f>
        <v/>
      </c>
      <c r="LE210">
        <f>IF(LQ210="1-0",INDEX(Scrape!$C:$C,MATCH('HT 1-0'!KP210,Scrape!$B:$B,0)),"")</f>
        <v/>
      </c>
      <c r="LF210">
        <f>IF(LQ210="1-0",INDEX(Scrape!$D:$D,MATCH('HT 1-0'!KP210,Scrape!$B:$B,0)),"")</f>
        <v/>
      </c>
      <c r="LG210">
        <f>IF(LQ210="1-0",INDEX(Scrape!$E:$E,MATCH('HT 1-0'!KP210,Scrape!$B:$B,0)),"")</f>
        <v/>
      </c>
      <c r="LH210">
        <f>IF(LQ210="1-0",INDEX(Scrape!$F:$F,MATCH('HT 1-0'!KP210,Scrape!$B:$B,0)),"")</f>
        <v/>
      </c>
      <c r="LI210">
        <f>IF(LQ210="1-0",INDEX(Scrape!$G:$G,MATCH('HT 1-0'!KP210,Scrape!$B:$B,0)),"")</f>
        <v/>
      </c>
      <c r="LJ210">
        <f>IF(LQ210="1-0",INDEX(Scrape!$H:$H,MATCH('HT 1-0'!KP210,Scrape!$B:$B,0)),"")</f>
        <v/>
      </c>
      <c r="LK210">
        <f>IF(LQ210="1-0",INDEX(Scrape!$I:$I,MATCH('HT 1-0'!KP210,Scrape!$B:$B,0)),"")</f>
        <v/>
      </c>
      <c r="LL210">
        <f>IF(LQ210="1-0",INDEX(Scrape!$J:$J,MATCH('HT 1-0'!KP210,Scrape!$B:$B,0)),"")</f>
        <v/>
      </c>
      <c r="LM210">
        <f>IF(LQ210="1-0",INDEX(Scrape!$K:$K,MATCH('HT 1-0'!KP210,Scrape!$B:$B,0)),"")</f>
        <v/>
      </c>
      <c r="LN210">
        <f>IF(LQ210="1-0",INDEX(Scrape!$L:$L,MATCH('HT 1-0'!KP210,Scrape!$B:$B,0)),"")</f>
        <v/>
      </c>
      <c r="LO210">
        <f>IF(LQ210="1-0",INDEX(Scrape!$M:$M,MATCH('HT 1-0'!KP210,Scrape!$B:$B,0)),"")</f>
        <v/>
      </c>
      <c r="LP210">
        <f>IF(LQ210="1-0",INDEX(Scrape!$N:$N,MATCH('HT 1-0'!KP210,Scrape!$B:$B,0)),"")</f>
        <v/>
      </c>
      <c r="LQ210">
        <f>INDEX(Scrape!$O:$O,MATCH('HT 1-0'!KP210,Scrape!$B:$B,0))</f>
        <v/>
      </c>
      <c r="LR210">
        <f>(1/LJ210)+(1/LI210)+(1/LH210)</f>
        <v/>
      </c>
      <c r="LS210">
        <f>(1/LG210)+(1/LF210)+(1/LE210)</f>
        <v/>
      </c>
      <c r="LT210" s="8">
        <f>IF(INDEX(#REF!,MATCH(KQ210,#REF!,0))=INDEX(#REF!,MATCH(KQ210,#REF!,0)),INDEX(#REF!,MATCH(KQ210,#REF!,0)),"ERROR")</f>
        <v/>
      </c>
      <c r="LU210" s="4">
        <f>IF(KR210="G",2,IF(KR210="R",0.5,IF(KR210="A",1)))</f>
        <v/>
      </c>
      <c r="LV210" s="4">
        <f>IF(KS210="G",0.5,IF(KS210="R",2,IF(KS210="A",1)))</f>
        <v/>
      </c>
      <c r="LW210" s="4">
        <f>IF(KT210="G",2,IF(KT210="R",0.5,IF(KT210="A",1)))</f>
        <v/>
      </c>
      <c r="LX210" s="4">
        <f>IF(KU210="G",0.5,IF(KU210="R",2,IF(KU210="A",1)))</f>
        <v/>
      </c>
      <c r="LY210" s="7">
        <f>(LK210*(LU210+LX210)+(LL210*(LU210+LX210)))</f>
        <v/>
      </c>
      <c r="LZ210" s="7">
        <f>(LN210*(LV210+LW210)+(LO210*(LV210+LW210)))</f>
        <v/>
      </c>
      <c r="MA210" s="11">
        <f>LY210-LZ210</f>
        <v/>
      </c>
      <c r="MB210" s="5">
        <f>MA210+2</f>
        <v/>
      </c>
      <c r="MC210" s="6">
        <f>MA210-2</f>
        <v/>
      </c>
      <c r="MD210" s="4">
        <f>LE210</f>
        <v/>
      </c>
      <c r="ME210" s="9">
        <f>IF(MD210=0,1000,MD210+0.75)</f>
        <v/>
      </c>
      <c r="MF210" s="10">
        <f>IF(MD210=0,0,MD210-0.75)</f>
        <v/>
      </c>
      <c r="MG210" s="4">
        <f>((LM210*(LU210+LX210))-((LP210*(LV210+LW210))))</f>
        <v/>
      </c>
      <c r="MH210" s="9">
        <f>MG210*1.2</f>
        <v/>
      </c>
      <c r="MI210" s="10">
        <f>MG210*0.8</f>
        <v/>
      </c>
      <c r="MJ210">
        <f>IFERROR(NX210,"")</f>
        <v/>
      </c>
      <c r="MK210">
        <f>IFERROR(NY210,"")</f>
        <v/>
      </c>
      <c r="ML210">
        <f>IFERROR(NZ210,"")</f>
        <v/>
      </c>
      <c r="MM210">
        <f>IFERROR(OA210,"")</f>
        <v/>
      </c>
      <c r="MN210">
        <f>IFERROR(OB210,"")</f>
        <v/>
      </c>
      <c r="MO210">
        <f>IFERROR(OC210,"")</f>
        <v/>
      </c>
      <c r="MP210" s="1">
        <f>COUNTIFS(#REF!,LT210,#REF!,1,#REF!,"&gt;="&amp;MC210,#REF!,"&lt;="&amp;MB210,#REF!,"&lt;="&amp;ME210,#REF!,"&gt;="&amp;MF210,#REF!,"="&amp;KV210,#REF!,"="&amp;KX210)</f>
        <v/>
      </c>
      <c r="MQ210" s="1">
        <f>COUNTIFS(#REF!,LT210,#REF!,0,#REF!,"&gt;="&amp;MC210,#REF!,"&lt;="&amp;MB210,#REF!,"&lt;="&amp;ME210,#REF!,"&gt;="&amp;MF210,#REF!,"="&amp;KV210,#REF!,"="&amp;KX210)</f>
        <v/>
      </c>
      <c r="MR210" s="1">
        <f>COUNTIFS(#REF!,LT210,#REF!,1,#REF!,"&gt;="&amp;MC210,#REF!,"&lt;="&amp;MB210,#REF!,"&lt;="&amp;ME210,#REF!,"&gt;="&amp;MF210,#REF!,"="&amp;KW210,#REF!,"="&amp;KY210)</f>
        <v/>
      </c>
      <c r="MS210" s="1">
        <f>COUNTIFS(#REF!,LT210,#REF!,0,#REF!,"&gt;="&amp;MC210,#REF!,"&lt;="&amp;MB210,#REF!,"&lt;="&amp;ME210,#REF!,"&gt;="&amp;MF210,#REF!,"="&amp;KW210,#REF!,"="&amp;KY210)</f>
        <v/>
      </c>
      <c r="MT210" s="1">
        <f>COUNTIFS(#REF!,LT210,#REF!,1,#REF!,"&gt;="&amp;MI210,#REF!,"&lt;="&amp;MH210,#REF!,"&lt;="&amp;ME210,#REF!,"&gt;="&amp;MF210)</f>
        <v/>
      </c>
      <c r="MU210" s="1">
        <f>COUNTIFS(#REF!,LT210,#REF!,0,#REF!,"&gt;="&amp;MI210,#REF!,"&lt;="&amp;MH210,#REF!,"&lt;="&amp;ME210,#REF!,"&gt;="&amp;MF210)</f>
        <v/>
      </c>
      <c r="MV210" s="1">
        <f>COUNTIFS(#REF!,LT210,#REF!,1,#REF!,"&gt;="&amp;MI210,#REF!,"&lt;="&amp;MH210,#REF!,"="&amp;KZ210,#REF!,"="&amp;LA210,#REF!,"&lt;="&amp;ME210,#REF!,"&gt;="&amp;MF210)</f>
        <v/>
      </c>
      <c r="MW210" s="1">
        <f>COUNTIFS(#REF!,LT210,#REF!,0,#REF!,"&gt;="&amp;MI210,#REF!,"&lt;="&amp;MH210,#REF!,"="&amp;KZ210,#REF!,"="&amp;LA210,#REF!,"&lt;="&amp;ME210,#REF!,"&gt;="&amp;MF210)</f>
        <v/>
      </c>
      <c r="MX210" s="1">
        <f>COUNTIFS(#REF!,LT210,#REF!,1,#REF!,"&gt;="&amp;MC210,#REF!,"&lt;="&amp;MB210,#REF!,"&lt;="&amp;ME210,#REF!,"&gt;="&amp;MF210)</f>
        <v/>
      </c>
      <c r="MY210" s="1">
        <f>COUNTIFS(#REF!,LT210,#REF!,0,#REF!,"&gt;="&amp;MC210,#REF!,"&lt;="&amp;MB210,#REF!,"&lt;="&amp;ME210,#REF!,"&gt;="&amp;MF210)</f>
        <v/>
      </c>
      <c r="MZ210" s="1">
        <f>COUNTIFS(#REF!,LT210,#REF!,1,#REF!,"&lt;="&amp;ME210,#REF!,"&gt;="&amp;MF210,#REF!,"="&amp;KV210,#REF!,"="&amp;KX210)</f>
        <v/>
      </c>
      <c r="NA210" s="1">
        <f>COUNTIFS(#REF!,LT210,#REF!,0,#REF!,"&lt;="&amp;ME210,#REF!,"&gt;="&amp;MF210,#REF!,"="&amp;KV210,#REF!,"="&amp;KX210)</f>
        <v/>
      </c>
      <c r="NB210" s="1">
        <f>COUNTIFS(#REF!,LT210,#REF!,1,#REF!,"&lt;="&amp;ME210,#REF!,"&gt;="&amp;MF210,#REF!,"="&amp;KW210,#REF!,"="&amp;KY210)</f>
        <v/>
      </c>
      <c r="NC210" s="1">
        <f>COUNTIFS(#REF!,LT210,#REF!,0,#REF!,"&lt;="&amp;ME210,#REF!,"&gt;="&amp;MF210,#REF!,"="&amp;KW210,#REF!,"="&amp;KY210)</f>
        <v/>
      </c>
      <c r="ND210" s="1">
        <f>MP210+MR210+MT210+MV210+MX210+MZ210+NB210</f>
        <v/>
      </c>
      <c r="NE210" s="1">
        <f>MQ210+MS210+MU210+MW210+MY210+NA210+NC210</f>
        <v/>
      </c>
      <c r="NF210" s="1">
        <f>ND210+NE210</f>
        <v/>
      </c>
      <c r="NG210" s="33">
        <f>ND210/(ND210+NE210)</f>
        <v/>
      </c>
      <c r="NH210" s="3">
        <f>1/NG210</f>
        <v/>
      </c>
      <c r="NI210" s="1">
        <f>LH210</f>
        <v/>
      </c>
      <c r="NJ210" s="79">
        <f>((1-NG210)*(1/(NI210-1))*0.98-(NG210*1))</f>
        <v/>
      </c>
      <c r="NK210" s="34">
        <f>IF(LR210&lt;0.9,0,IF(AND(LR210&gt;1.1),0,1))</f>
        <v/>
      </c>
      <c r="NL210" s="34">
        <f>IF(LS210&lt;0.9,0,IF(AND(LS210&gt;1.1),0,1))</f>
        <v/>
      </c>
      <c r="NM210" s="32">
        <f>IF(NF210&gt;99,1,0)</f>
        <v/>
      </c>
      <c r="NN210" s="32">
        <f>IF(NJ210&gt;0.0799,1,0)</f>
        <v/>
      </c>
      <c r="NO210" s="32">
        <f>IF(NJ210&gt;NQ210,1,0)</f>
        <v/>
      </c>
      <c r="NP210" s="32">
        <f>NM210+NN210+NO210+NK210+NL210</f>
        <v/>
      </c>
      <c r="NQ210" s="79">
        <f>(((100*NG210)*(NI210-1)*0.98)-((1-NG210)*100))/100</f>
        <v/>
      </c>
      <c r="NR210" s="34">
        <f>IF(LR210&lt;0.9,0,IF(AND(LR210&gt;1.1),0,1))</f>
        <v/>
      </c>
      <c r="NS210" s="34">
        <f>IF(LS210&lt;0.9,0,IF(AND(LS210&gt;1.1),0,1))</f>
        <v/>
      </c>
      <c r="NT210" s="32">
        <f>IF(NF210&gt;99,1,0)</f>
        <v/>
      </c>
      <c r="NU210" s="32">
        <f>IF(NQ210&gt;0.0799,1,0)</f>
        <v/>
      </c>
      <c r="NV210" s="32">
        <f>IF(NQ210&gt;NJ210,1,0)</f>
        <v/>
      </c>
      <c r="NW210" s="32">
        <f>NT210+NU210+NV210+NR210+NS210</f>
        <v/>
      </c>
      <c r="NX210">
        <f>IF(NP210=5,"LayHome1-0",IF(AND(NW210=5),"BackHome1-0",""))</f>
        <v/>
      </c>
      <c r="NY210">
        <f>IF(NP210=5,KN210,IF(AND(NW210=5),KN210,""))</f>
        <v/>
      </c>
      <c r="NZ210">
        <f>IF(NP210=5,"Match Odds",IF(AND(NW210=5),"Match Odds",""))</f>
        <v/>
      </c>
      <c r="OA210">
        <f>IF(NP210=5,KP210,IF(AND(NW210=5),KP210,""))</f>
        <v/>
      </c>
      <c r="OB210">
        <f>IF(NP210=5,"MATCH_ODDS",IF(AND(NW210=5),"MATCH_ODDS",""))</f>
        <v/>
      </c>
      <c r="OC210">
        <f>IF(NP210=5,"LAY",IF(AND(NW210=5),"BACK",""))</f>
        <v/>
      </c>
    </row>
    <row r="211" ht="16.5" customHeight="1" thickBot="1" thickTop="1">
      <c r="A211" s="2" t="n"/>
      <c r="KN211" s="1">
        <f>IF(INDEX(#REF!,MATCH('HT 1-0'!D211,#REF!,0))=INDEX(#REF!,MATCH('HT 1-0'!D211,#REF!,0)),INDEX(#REF!,MATCH('HT 1-0'!D211,#REF!,0)),"ERROR")</f>
        <v/>
      </c>
      <c r="KO211" s="1">
        <f>IF(INDEX(#REF!,MATCH('HT 1-0'!E211,#REF!,0))=INDEX(#REF!,MATCH('HT 1-0'!E211,#REF!,0)),INDEX(#REF!,MATCH('HT 1-0'!E211,#REF!,0)),"ERROR")</f>
        <v/>
      </c>
      <c r="KP211" s="1">
        <f>KN211&amp;" v "&amp;KO211</f>
        <v/>
      </c>
      <c r="KQ211">
        <f>B211&amp;"_"&amp;C211</f>
        <v/>
      </c>
      <c r="KR211" s="1">
        <f>IF((HW211/KK211)&lt;0.335,"G",IF((HW211/KK211)&gt;0.67,"R","A"))</f>
        <v/>
      </c>
      <c r="KS211" s="1">
        <f>IF((HX211/KK211)&lt;0.335,"G",IF((HX211/KK211)&gt;0.67,"R","A"))</f>
        <v/>
      </c>
      <c r="KT211" s="1">
        <f>IF((IH211/KK211)&lt;0.335,"G",IF((IH211/KK211)&gt;0.67,"R","A"))</f>
        <v/>
      </c>
      <c r="KU211" s="1">
        <f>IF((II211/KK211)&lt;0.335,"G",IF((II211/KK211)&gt;0.67,"R","A"))</f>
        <v/>
      </c>
      <c r="KV211" s="1">
        <f>IF((HZ211/KK211)&lt;0.335,"G",IF((HZ211/KK211)&gt;0.67,"R","A"))</f>
        <v/>
      </c>
      <c r="KW211" s="1">
        <f>IF((HY211/KK211)&lt;0.335,"G",IF((HY211/KK211)&gt;0.67,"R","A"))</f>
        <v/>
      </c>
      <c r="KX211" s="1">
        <f>IF((IK211/KK211)&lt;0.335,"G",IF((IK211/KK211)&gt;0.67,"R","A"))</f>
        <v/>
      </c>
      <c r="KY211" s="1">
        <f>IF((IJ211/KK211)&lt;0.335,"G",IF((IJ211/KK211)&gt;0.67,"R","A"))</f>
        <v/>
      </c>
      <c r="KZ211" s="1">
        <f>IF((HQ211/KK211)&lt;0.335,"G",IF((HQ211/KK211)&gt;0.67,"R","A"))</f>
        <v/>
      </c>
      <c r="LA211" s="1">
        <f>IF((IB211/KK211)&lt;0.335,"G",IF((IB211/KK211)&gt;0.67,"R","A"))</f>
        <v/>
      </c>
      <c r="LB211">
        <f>IF(LQ211="1-0",INDEX(Scrape!#REF!,MATCH('HT 1-0'!KP211,Scrape!$B:$B,0)),"")</f>
        <v/>
      </c>
      <c r="LC211">
        <f>IF(LQ211="1-0",INDEX(Scrape!$A:$A,MATCH('HT 1-0'!KP211,Scrape!$B:$B,0)),"")</f>
        <v/>
      </c>
      <c r="LD211">
        <f>IF(LQ211="1-0",INDEX(Scrape!$B:$B,MATCH('HT 1-0'!KP211,Scrape!$B:$B,0)),"")</f>
        <v/>
      </c>
      <c r="LE211">
        <f>IF(LQ211="1-0",INDEX(Scrape!$C:$C,MATCH('HT 1-0'!KP211,Scrape!$B:$B,0)),"")</f>
        <v/>
      </c>
      <c r="LF211">
        <f>IF(LQ211="1-0",INDEX(Scrape!$D:$D,MATCH('HT 1-0'!KP211,Scrape!$B:$B,0)),"")</f>
        <v/>
      </c>
      <c r="LG211">
        <f>IF(LQ211="1-0",INDEX(Scrape!$E:$E,MATCH('HT 1-0'!KP211,Scrape!$B:$B,0)),"")</f>
        <v/>
      </c>
      <c r="LH211">
        <f>IF(LQ211="1-0",INDEX(Scrape!$F:$F,MATCH('HT 1-0'!KP211,Scrape!$B:$B,0)),"")</f>
        <v/>
      </c>
      <c r="LI211">
        <f>IF(LQ211="1-0",INDEX(Scrape!$G:$G,MATCH('HT 1-0'!KP211,Scrape!$B:$B,0)),"")</f>
        <v/>
      </c>
      <c r="LJ211">
        <f>IF(LQ211="1-0",INDEX(Scrape!$H:$H,MATCH('HT 1-0'!KP211,Scrape!$B:$B,0)),"")</f>
        <v/>
      </c>
      <c r="LK211">
        <f>IF(LQ211="1-0",INDEX(Scrape!$I:$I,MATCH('HT 1-0'!KP211,Scrape!$B:$B,0)),"")</f>
        <v/>
      </c>
      <c r="LL211">
        <f>IF(LQ211="1-0",INDEX(Scrape!$J:$J,MATCH('HT 1-0'!KP211,Scrape!$B:$B,0)),"")</f>
        <v/>
      </c>
      <c r="LM211">
        <f>IF(LQ211="1-0",INDEX(Scrape!$K:$K,MATCH('HT 1-0'!KP211,Scrape!$B:$B,0)),"")</f>
        <v/>
      </c>
      <c r="LN211">
        <f>IF(LQ211="1-0",INDEX(Scrape!$L:$L,MATCH('HT 1-0'!KP211,Scrape!$B:$B,0)),"")</f>
        <v/>
      </c>
      <c r="LO211">
        <f>IF(LQ211="1-0",INDEX(Scrape!$M:$M,MATCH('HT 1-0'!KP211,Scrape!$B:$B,0)),"")</f>
        <v/>
      </c>
      <c r="LP211">
        <f>IF(LQ211="1-0",INDEX(Scrape!$N:$N,MATCH('HT 1-0'!KP211,Scrape!$B:$B,0)),"")</f>
        <v/>
      </c>
      <c r="LQ211">
        <f>INDEX(Scrape!$O:$O,MATCH('HT 1-0'!KP211,Scrape!$B:$B,0))</f>
        <v/>
      </c>
      <c r="LR211">
        <f>(1/LJ211)+(1/LI211)+(1/LH211)</f>
        <v/>
      </c>
      <c r="LS211">
        <f>(1/LG211)+(1/LF211)+(1/LE211)</f>
        <v/>
      </c>
      <c r="LT211" s="8">
        <f>IF(INDEX(#REF!,MATCH(KQ211,#REF!,0))=INDEX(#REF!,MATCH(KQ211,#REF!,0)),INDEX(#REF!,MATCH(KQ211,#REF!,0)),"ERROR")</f>
        <v/>
      </c>
      <c r="LU211" s="4">
        <f>IF(KR211="G",2,IF(KR211="R",0.5,IF(KR211="A",1)))</f>
        <v/>
      </c>
      <c r="LV211" s="4">
        <f>IF(KS211="G",0.5,IF(KS211="R",2,IF(KS211="A",1)))</f>
        <v/>
      </c>
      <c r="LW211" s="4">
        <f>IF(KT211="G",2,IF(KT211="R",0.5,IF(KT211="A",1)))</f>
        <v/>
      </c>
      <c r="LX211" s="4">
        <f>IF(KU211="G",0.5,IF(KU211="R",2,IF(KU211="A",1)))</f>
        <v/>
      </c>
      <c r="LY211" s="7">
        <f>(LK211*(LU211+LX211)+(LL211*(LU211+LX211)))</f>
        <v/>
      </c>
      <c r="LZ211" s="7">
        <f>(LN211*(LV211+LW211)+(LO211*(LV211+LW211)))</f>
        <v/>
      </c>
      <c r="MA211" s="11">
        <f>LY211-LZ211</f>
        <v/>
      </c>
      <c r="MB211" s="5">
        <f>MA211+2</f>
        <v/>
      </c>
      <c r="MC211" s="6">
        <f>MA211-2</f>
        <v/>
      </c>
      <c r="MD211" s="4">
        <f>LE211</f>
        <v/>
      </c>
      <c r="ME211" s="9">
        <f>IF(MD211=0,1000,MD211+0.75)</f>
        <v/>
      </c>
      <c r="MF211" s="10">
        <f>IF(MD211=0,0,MD211-0.75)</f>
        <v/>
      </c>
      <c r="MG211" s="4">
        <f>((LM211*(LU211+LX211))-((LP211*(LV211+LW211))))</f>
        <v/>
      </c>
      <c r="MH211" s="9">
        <f>MG211*1.2</f>
        <v/>
      </c>
      <c r="MI211" s="10">
        <f>MG211*0.8</f>
        <v/>
      </c>
      <c r="MJ211">
        <f>IFERROR(NX211,"")</f>
        <v/>
      </c>
      <c r="MK211">
        <f>IFERROR(NY211,"")</f>
        <v/>
      </c>
      <c r="ML211">
        <f>IFERROR(NZ211,"")</f>
        <v/>
      </c>
      <c r="MM211">
        <f>IFERROR(OA211,"")</f>
        <v/>
      </c>
      <c r="MN211">
        <f>IFERROR(OB211,"")</f>
        <v/>
      </c>
      <c r="MO211">
        <f>IFERROR(OC211,"")</f>
        <v/>
      </c>
      <c r="MP211" s="1">
        <f>COUNTIFS(#REF!,LT211,#REF!,1,#REF!,"&gt;="&amp;MC211,#REF!,"&lt;="&amp;MB211,#REF!,"&lt;="&amp;ME211,#REF!,"&gt;="&amp;MF211,#REF!,"="&amp;KV211,#REF!,"="&amp;KX211)</f>
        <v/>
      </c>
      <c r="MQ211" s="1">
        <f>COUNTIFS(#REF!,LT211,#REF!,0,#REF!,"&gt;="&amp;MC211,#REF!,"&lt;="&amp;MB211,#REF!,"&lt;="&amp;ME211,#REF!,"&gt;="&amp;MF211,#REF!,"="&amp;KV211,#REF!,"="&amp;KX211)</f>
        <v/>
      </c>
      <c r="MR211" s="1">
        <f>COUNTIFS(#REF!,LT211,#REF!,1,#REF!,"&gt;="&amp;MC211,#REF!,"&lt;="&amp;MB211,#REF!,"&lt;="&amp;ME211,#REF!,"&gt;="&amp;MF211,#REF!,"="&amp;KW211,#REF!,"="&amp;KY211)</f>
        <v/>
      </c>
      <c r="MS211" s="1">
        <f>COUNTIFS(#REF!,LT211,#REF!,0,#REF!,"&gt;="&amp;MC211,#REF!,"&lt;="&amp;MB211,#REF!,"&lt;="&amp;ME211,#REF!,"&gt;="&amp;MF211,#REF!,"="&amp;KW211,#REF!,"="&amp;KY211)</f>
        <v/>
      </c>
      <c r="MT211" s="1">
        <f>COUNTIFS(#REF!,LT211,#REF!,1,#REF!,"&gt;="&amp;MI211,#REF!,"&lt;="&amp;MH211,#REF!,"&lt;="&amp;ME211,#REF!,"&gt;="&amp;MF211)</f>
        <v/>
      </c>
      <c r="MU211" s="1">
        <f>COUNTIFS(#REF!,LT211,#REF!,0,#REF!,"&gt;="&amp;MI211,#REF!,"&lt;="&amp;MH211,#REF!,"&lt;="&amp;ME211,#REF!,"&gt;="&amp;MF211)</f>
        <v/>
      </c>
      <c r="MV211" s="1">
        <f>COUNTIFS(#REF!,LT211,#REF!,1,#REF!,"&gt;="&amp;MI211,#REF!,"&lt;="&amp;MH211,#REF!,"="&amp;KZ211,#REF!,"="&amp;LA211,#REF!,"&lt;="&amp;ME211,#REF!,"&gt;="&amp;MF211)</f>
        <v/>
      </c>
      <c r="MW211" s="1">
        <f>COUNTIFS(#REF!,LT211,#REF!,0,#REF!,"&gt;="&amp;MI211,#REF!,"&lt;="&amp;MH211,#REF!,"="&amp;KZ211,#REF!,"="&amp;LA211,#REF!,"&lt;="&amp;ME211,#REF!,"&gt;="&amp;MF211)</f>
        <v/>
      </c>
      <c r="MX211" s="1">
        <f>COUNTIFS(#REF!,LT211,#REF!,1,#REF!,"&gt;="&amp;MC211,#REF!,"&lt;="&amp;MB211,#REF!,"&lt;="&amp;ME211,#REF!,"&gt;="&amp;MF211)</f>
        <v/>
      </c>
      <c r="MY211" s="1">
        <f>COUNTIFS(#REF!,LT211,#REF!,0,#REF!,"&gt;="&amp;MC211,#REF!,"&lt;="&amp;MB211,#REF!,"&lt;="&amp;ME211,#REF!,"&gt;="&amp;MF211)</f>
        <v/>
      </c>
      <c r="MZ211" s="1">
        <f>COUNTIFS(#REF!,LT211,#REF!,1,#REF!,"&lt;="&amp;ME211,#REF!,"&gt;="&amp;MF211,#REF!,"="&amp;KV211,#REF!,"="&amp;KX211)</f>
        <v/>
      </c>
      <c r="NA211" s="1">
        <f>COUNTIFS(#REF!,LT211,#REF!,0,#REF!,"&lt;="&amp;ME211,#REF!,"&gt;="&amp;MF211,#REF!,"="&amp;KV211,#REF!,"="&amp;KX211)</f>
        <v/>
      </c>
      <c r="NB211" s="1">
        <f>COUNTIFS(#REF!,LT211,#REF!,1,#REF!,"&lt;="&amp;ME211,#REF!,"&gt;="&amp;MF211,#REF!,"="&amp;KW211,#REF!,"="&amp;KY211)</f>
        <v/>
      </c>
      <c r="NC211" s="1">
        <f>COUNTIFS(#REF!,LT211,#REF!,0,#REF!,"&lt;="&amp;ME211,#REF!,"&gt;="&amp;MF211,#REF!,"="&amp;KW211,#REF!,"="&amp;KY211)</f>
        <v/>
      </c>
      <c r="ND211" s="1">
        <f>MP211+MR211+MT211+MV211+MX211+MZ211+NB211</f>
        <v/>
      </c>
      <c r="NE211" s="1">
        <f>MQ211+MS211+MU211+MW211+MY211+NA211+NC211</f>
        <v/>
      </c>
      <c r="NF211" s="1">
        <f>ND211+NE211</f>
        <v/>
      </c>
      <c r="NG211" s="33">
        <f>ND211/(ND211+NE211)</f>
        <v/>
      </c>
      <c r="NH211" s="3">
        <f>1/NG211</f>
        <v/>
      </c>
      <c r="NI211" s="1">
        <f>LH211</f>
        <v/>
      </c>
      <c r="NJ211" s="79">
        <f>((1-NG211)*(1/(NI211-1))*0.98-(NG211*1))</f>
        <v/>
      </c>
      <c r="NK211" s="34">
        <f>IF(LR211&lt;0.9,0,IF(AND(LR211&gt;1.1),0,1))</f>
        <v/>
      </c>
      <c r="NL211" s="34">
        <f>IF(LS211&lt;0.9,0,IF(AND(LS211&gt;1.1),0,1))</f>
        <v/>
      </c>
      <c r="NM211" s="32">
        <f>IF(NF211&gt;99,1,0)</f>
        <v/>
      </c>
      <c r="NN211" s="32">
        <f>IF(NJ211&gt;0.0799,1,0)</f>
        <v/>
      </c>
      <c r="NO211" s="32">
        <f>IF(NJ211&gt;NQ211,1,0)</f>
        <v/>
      </c>
      <c r="NP211" s="32">
        <f>NM211+NN211+NO211+NK211+NL211</f>
        <v/>
      </c>
      <c r="NQ211" s="79">
        <f>(((100*NG211)*(NI211-1)*0.98)-((1-NG211)*100))/100</f>
        <v/>
      </c>
      <c r="NR211" s="34">
        <f>IF(LR211&lt;0.9,0,IF(AND(LR211&gt;1.1),0,1))</f>
        <v/>
      </c>
      <c r="NS211" s="34">
        <f>IF(LS211&lt;0.9,0,IF(AND(LS211&gt;1.1),0,1))</f>
        <v/>
      </c>
      <c r="NT211" s="32">
        <f>IF(NF211&gt;99,1,0)</f>
        <v/>
      </c>
      <c r="NU211" s="32">
        <f>IF(NQ211&gt;0.0799,1,0)</f>
        <v/>
      </c>
      <c r="NV211" s="32">
        <f>IF(NQ211&gt;NJ211,1,0)</f>
        <v/>
      </c>
      <c r="NW211" s="32">
        <f>NT211+NU211+NV211+NR211+NS211</f>
        <v/>
      </c>
      <c r="NX211">
        <f>IF(NP211=5,"LayHome1-0",IF(AND(NW211=5),"BackHome1-0",""))</f>
        <v/>
      </c>
      <c r="NY211">
        <f>IF(NP211=5,KN211,IF(AND(NW211=5),KN211,""))</f>
        <v/>
      </c>
      <c r="NZ211">
        <f>IF(NP211=5,"Match Odds",IF(AND(NW211=5),"Match Odds",""))</f>
        <v/>
      </c>
      <c r="OA211">
        <f>IF(NP211=5,KP211,IF(AND(NW211=5),KP211,""))</f>
        <v/>
      </c>
      <c r="OB211">
        <f>IF(NP211=5,"MATCH_ODDS",IF(AND(NW211=5),"MATCH_ODDS",""))</f>
        <v/>
      </c>
      <c r="OC211">
        <f>IF(NP211=5,"LAY",IF(AND(NW211=5),"BACK",""))</f>
        <v/>
      </c>
    </row>
    <row r="212" ht="16.5" customHeight="1" thickBot="1" thickTop="1">
      <c r="A212" s="2" t="n"/>
      <c r="KN212" s="1">
        <f>IF(INDEX(#REF!,MATCH('HT 1-0'!D212,#REF!,0))=INDEX(#REF!,MATCH('HT 1-0'!D212,#REF!,0)),INDEX(#REF!,MATCH('HT 1-0'!D212,#REF!,0)),"ERROR")</f>
        <v/>
      </c>
      <c r="KO212" s="1">
        <f>IF(INDEX(#REF!,MATCH('HT 1-0'!E212,#REF!,0))=INDEX(#REF!,MATCH('HT 1-0'!E212,#REF!,0)),INDEX(#REF!,MATCH('HT 1-0'!E212,#REF!,0)),"ERROR")</f>
        <v/>
      </c>
      <c r="KP212" s="1">
        <f>KN212&amp;" v "&amp;KO212</f>
        <v/>
      </c>
      <c r="KQ212">
        <f>B212&amp;"_"&amp;C212</f>
        <v/>
      </c>
      <c r="KR212" s="1">
        <f>IF((HW212/KK212)&lt;0.335,"G",IF((HW212/KK212)&gt;0.67,"R","A"))</f>
        <v/>
      </c>
      <c r="KS212" s="1">
        <f>IF((HX212/KK212)&lt;0.335,"G",IF((HX212/KK212)&gt;0.67,"R","A"))</f>
        <v/>
      </c>
      <c r="KT212" s="1">
        <f>IF((IH212/KK212)&lt;0.335,"G",IF((IH212/KK212)&gt;0.67,"R","A"))</f>
        <v/>
      </c>
      <c r="KU212" s="1">
        <f>IF((II212/KK212)&lt;0.335,"G",IF((II212/KK212)&gt;0.67,"R","A"))</f>
        <v/>
      </c>
      <c r="KV212" s="1">
        <f>IF((HZ212/KK212)&lt;0.335,"G",IF((HZ212/KK212)&gt;0.67,"R","A"))</f>
        <v/>
      </c>
      <c r="KW212" s="1">
        <f>IF((HY212/KK212)&lt;0.335,"G",IF((HY212/KK212)&gt;0.67,"R","A"))</f>
        <v/>
      </c>
      <c r="KX212" s="1">
        <f>IF((IK212/KK212)&lt;0.335,"G",IF((IK212/KK212)&gt;0.67,"R","A"))</f>
        <v/>
      </c>
      <c r="KY212" s="1">
        <f>IF((IJ212/KK212)&lt;0.335,"G",IF((IJ212/KK212)&gt;0.67,"R","A"))</f>
        <v/>
      </c>
      <c r="KZ212" s="1">
        <f>IF((HQ212/KK212)&lt;0.335,"G",IF((HQ212/KK212)&gt;0.67,"R","A"))</f>
        <v/>
      </c>
      <c r="LA212" s="1">
        <f>IF((IB212/KK212)&lt;0.335,"G",IF((IB212/KK212)&gt;0.67,"R","A"))</f>
        <v/>
      </c>
      <c r="LB212">
        <f>IF(LQ212="1-0",INDEX(Scrape!#REF!,MATCH('HT 1-0'!KP212,Scrape!$B:$B,0)),"")</f>
        <v/>
      </c>
      <c r="LC212">
        <f>IF(LQ212="1-0",INDEX(Scrape!$A:$A,MATCH('HT 1-0'!KP212,Scrape!$B:$B,0)),"")</f>
        <v/>
      </c>
      <c r="LD212">
        <f>IF(LQ212="1-0",INDEX(Scrape!$B:$B,MATCH('HT 1-0'!KP212,Scrape!$B:$B,0)),"")</f>
        <v/>
      </c>
      <c r="LE212">
        <f>IF(LQ212="1-0",INDEX(Scrape!$C:$C,MATCH('HT 1-0'!KP212,Scrape!$B:$B,0)),"")</f>
        <v/>
      </c>
      <c r="LF212">
        <f>IF(LQ212="1-0",INDEX(Scrape!$D:$D,MATCH('HT 1-0'!KP212,Scrape!$B:$B,0)),"")</f>
        <v/>
      </c>
      <c r="LG212">
        <f>IF(LQ212="1-0",INDEX(Scrape!$E:$E,MATCH('HT 1-0'!KP212,Scrape!$B:$B,0)),"")</f>
        <v/>
      </c>
      <c r="LH212">
        <f>IF(LQ212="1-0",INDEX(Scrape!$F:$F,MATCH('HT 1-0'!KP212,Scrape!$B:$B,0)),"")</f>
        <v/>
      </c>
      <c r="LI212">
        <f>IF(LQ212="1-0",INDEX(Scrape!$G:$G,MATCH('HT 1-0'!KP212,Scrape!$B:$B,0)),"")</f>
        <v/>
      </c>
      <c r="LJ212">
        <f>IF(LQ212="1-0",INDEX(Scrape!$H:$H,MATCH('HT 1-0'!KP212,Scrape!$B:$B,0)),"")</f>
        <v/>
      </c>
      <c r="LK212">
        <f>IF(LQ212="1-0",INDEX(Scrape!$I:$I,MATCH('HT 1-0'!KP212,Scrape!$B:$B,0)),"")</f>
        <v/>
      </c>
      <c r="LL212">
        <f>IF(LQ212="1-0",INDEX(Scrape!$J:$J,MATCH('HT 1-0'!KP212,Scrape!$B:$B,0)),"")</f>
        <v/>
      </c>
      <c r="LM212">
        <f>IF(LQ212="1-0",INDEX(Scrape!$K:$K,MATCH('HT 1-0'!KP212,Scrape!$B:$B,0)),"")</f>
        <v/>
      </c>
      <c r="LN212">
        <f>IF(LQ212="1-0",INDEX(Scrape!$L:$L,MATCH('HT 1-0'!KP212,Scrape!$B:$B,0)),"")</f>
        <v/>
      </c>
      <c r="LO212">
        <f>IF(LQ212="1-0",INDEX(Scrape!$M:$M,MATCH('HT 1-0'!KP212,Scrape!$B:$B,0)),"")</f>
        <v/>
      </c>
      <c r="LP212">
        <f>IF(LQ212="1-0",INDEX(Scrape!$N:$N,MATCH('HT 1-0'!KP212,Scrape!$B:$B,0)),"")</f>
        <v/>
      </c>
      <c r="LQ212">
        <f>INDEX(Scrape!$O:$O,MATCH('HT 1-0'!KP212,Scrape!$B:$B,0))</f>
        <v/>
      </c>
      <c r="LR212">
        <f>(1/LJ212)+(1/LI212)+(1/LH212)</f>
        <v/>
      </c>
      <c r="LS212">
        <f>(1/LG212)+(1/LF212)+(1/LE212)</f>
        <v/>
      </c>
      <c r="LT212" s="8">
        <f>IF(INDEX(#REF!,MATCH(KQ212,#REF!,0))=INDEX(#REF!,MATCH(KQ212,#REF!,0)),INDEX(#REF!,MATCH(KQ212,#REF!,0)),"ERROR")</f>
        <v/>
      </c>
      <c r="LU212" s="4">
        <f>IF(KR212="G",2,IF(KR212="R",0.5,IF(KR212="A",1)))</f>
        <v/>
      </c>
      <c r="LV212" s="4">
        <f>IF(KS212="G",0.5,IF(KS212="R",2,IF(KS212="A",1)))</f>
        <v/>
      </c>
      <c r="LW212" s="4">
        <f>IF(KT212="G",2,IF(KT212="R",0.5,IF(KT212="A",1)))</f>
        <v/>
      </c>
      <c r="LX212" s="4">
        <f>IF(KU212="G",0.5,IF(KU212="R",2,IF(KU212="A",1)))</f>
        <v/>
      </c>
      <c r="LY212" s="7">
        <f>(LK212*(LU212+LX212)+(LL212*(LU212+LX212)))</f>
        <v/>
      </c>
      <c r="LZ212" s="7">
        <f>(LN212*(LV212+LW212)+(LO212*(LV212+LW212)))</f>
        <v/>
      </c>
      <c r="MA212" s="11">
        <f>LY212-LZ212</f>
        <v/>
      </c>
      <c r="MB212" s="5">
        <f>MA212+2</f>
        <v/>
      </c>
      <c r="MC212" s="6">
        <f>MA212-2</f>
        <v/>
      </c>
      <c r="MD212" s="4">
        <f>LE212</f>
        <v/>
      </c>
      <c r="ME212" s="9">
        <f>IF(MD212=0,1000,MD212+0.75)</f>
        <v/>
      </c>
      <c r="MF212" s="10">
        <f>IF(MD212=0,0,MD212-0.75)</f>
        <v/>
      </c>
      <c r="MG212" s="4">
        <f>((LM212*(LU212+LX212))-((LP212*(LV212+LW212))))</f>
        <v/>
      </c>
      <c r="MH212" s="9">
        <f>MG212*1.2</f>
        <v/>
      </c>
      <c r="MI212" s="10">
        <f>MG212*0.8</f>
        <v/>
      </c>
      <c r="MJ212">
        <f>IFERROR(NX212,"")</f>
        <v/>
      </c>
      <c r="MK212">
        <f>IFERROR(NY212,"")</f>
        <v/>
      </c>
      <c r="ML212">
        <f>IFERROR(NZ212,"")</f>
        <v/>
      </c>
      <c r="MM212">
        <f>IFERROR(OA212,"")</f>
        <v/>
      </c>
      <c r="MN212">
        <f>IFERROR(OB212,"")</f>
        <v/>
      </c>
      <c r="MO212">
        <f>IFERROR(OC212,"")</f>
        <v/>
      </c>
      <c r="MP212" s="1">
        <f>COUNTIFS(#REF!,LT212,#REF!,1,#REF!,"&gt;="&amp;MC212,#REF!,"&lt;="&amp;MB212,#REF!,"&lt;="&amp;ME212,#REF!,"&gt;="&amp;MF212,#REF!,"="&amp;KV212,#REF!,"="&amp;KX212)</f>
        <v/>
      </c>
      <c r="MQ212" s="1">
        <f>COUNTIFS(#REF!,LT212,#REF!,0,#REF!,"&gt;="&amp;MC212,#REF!,"&lt;="&amp;MB212,#REF!,"&lt;="&amp;ME212,#REF!,"&gt;="&amp;MF212,#REF!,"="&amp;KV212,#REF!,"="&amp;KX212)</f>
        <v/>
      </c>
      <c r="MR212" s="1">
        <f>COUNTIFS(#REF!,LT212,#REF!,1,#REF!,"&gt;="&amp;MC212,#REF!,"&lt;="&amp;MB212,#REF!,"&lt;="&amp;ME212,#REF!,"&gt;="&amp;MF212,#REF!,"="&amp;KW212,#REF!,"="&amp;KY212)</f>
        <v/>
      </c>
      <c r="MS212" s="1">
        <f>COUNTIFS(#REF!,LT212,#REF!,0,#REF!,"&gt;="&amp;MC212,#REF!,"&lt;="&amp;MB212,#REF!,"&lt;="&amp;ME212,#REF!,"&gt;="&amp;MF212,#REF!,"="&amp;KW212,#REF!,"="&amp;KY212)</f>
        <v/>
      </c>
      <c r="MT212" s="1">
        <f>COUNTIFS(#REF!,LT212,#REF!,1,#REF!,"&gt;="&amp;MI212,#REF!,"&lt;="&amp;MH212,#REF!,"&lt;="&amp;ME212,#REF!,"&gt;="&amp;MF212)</f>
        <v/>
      </c>
      <c r="MU212" s="1">
        <f>COUNTIFS(#REF!,LT212,#REF!,0,#REF!,"&gt;="&amp;MI212,#REF!,"&lt;="&amp;MH212,#REF!,"&lt;="&amp;ME212,#REF!,"&gt;="&amp;MF212)</f>
        <v/>
      </c>
      <c r="MV212" s="1">
        <f>COUNTIFS(#REF!,LT212,#REF!,1,#REF!,"&gt;="&amp;MI212,#REF!,"&lt;="&amp;MH212,#REF!,"="&amp;KZ212,#REF!,"="&amp;LA212,#REF!,"&lt;="&amp;ME212,#REF!,"&gt;="&amp;MF212)</f>
        <v/>
      </c>
      <c r="MW212" s="1">
        <f>COUNTIFS(#REF!,LT212,#REF!,0,#REF!,"&gt;="&amp;MI212,#REF!,"&lt;="&amp;MH212,#REF!,"="&amp;KZ212,#REF!,"="&amp;LA212,#REF!,"&lt;="&amp;ME212,#REF!,"&gt;="&amp;MF212)</f>
        <v/>
      </c>
      <c r="MX212" s="1">
        <f>COUNTIFS(#REF!,LT212,#REF!,1,#REF!,"&gt;="&amp;MC212,#REF!,"&lt;="&amp;MB212,#REF!,"&lt;="&amp;ME212,#REF!,"&gt;="&amp;MF212)</f>
        <v/>
      </c>
      <c r="MY212" s="1">
        <f>COUNTIFS(#REF!,LT212,#REF!,0,#REF!,"&gt;="&amp;MC212,#REF!,"&lt;="&amp;MB212,#REF!,"&lt;="&amp;ME212,#REF!,"&gt;="&amp;MF212)</f>
        <v/>
      </c>
      <c r="MZ212" s="1">
        <f>COUNTIFS(#REF!,LT212,#REF!,1,#REF!,"&lt;="&amp;ME212,#REF!,"&gt;="&amp;MF212,#REF!,"="&amp;KV212,#REF!,"="&amp;KX212)</f>
        <v/>
      </c>
      <c r="NA212" s="1">
        <f>COUNTIFS(#REF!,LT212,#REF!,0,#REF!,"&lt;="&amp;ME212,#REF!,"&gt;="&amp;MF212,#REF!,"="&amp;KV212,#REF!,"="&amp;KX212)</f>
        <v/>
      </c>
      <c r="NB212" s="1">
        <f>COUNTIFS(#REF!,LT212,#REF!,1,#REF!,"&lt;="&amp;ME212,#REF!,"&gt;="&amp;MF212,#REF!,"="&amp;KW212,#REF!,"="&amp;KY212)</f>
        <v/>
      </c>
      <c r="NC212" s="1">
        <f>COUNTIFS(#REF!,LT212,#REF!,0,#REF!,"&lt;="&amp;ME212,#REF!,"&gt;="&amp;MF212,#REF!,"="&amp;KW212,#REF!,"="&amp;KY212)</f>
        <v/>
      </c>
      <c r="ND212" s="1">
        <f>MP212+MR212+MT212+MV212+MX212+MZ212+NB212</f>
        <v/>
      </c>
      <c r="NE212" s="1">
        <f>MQ212+MS212+MU212+MW212+MY212+NA212+NC212</f>
        <v/>
      </c>
      <c r="NF212" s="1">
        <f>ND212+NE212</f>
        <v/>
      </c>
      <c r="NG212" s="33">
        <f>ND212/(ND212+NE212)</f>
        <v/>
      </c>
      <c r="NH212" s="3">
        <f>1/NG212</f>
        <v/>
      </c>
      <c r="NI212" s="1">
        <f>LH212</f>
        <v/>
      </c>
      <c r="NJ212" s="79">
        <f>((1-NG212)*(1/(NI212-1))*0.98-(NG212*1))</f>
        <v/>
      </c>
      <c r="NK212" s="34">
        <f>IF(LR212&lt;0.9,0,IF(AND(LR212&gt;1.1),0,1))</f>
        <v/>
      </c>
      <c r="NL212" s="34">
        <f>IF(LS212&lt;0.9,0,IF(AND(LS212&gt;1.1),0,1))</f>
        <v/>
      </c>
      <c r="NM212" s="32">
        <f>IF(NF212&gt;99,1,0)</f>
        <v/>
      </c>
      <c r="NN212" s="32">
        <f>IF(NJ212&gt;0.0799,1,0)</f>
        <v/>
      </c>
      <c r="NO212" s="32">
        <f>IF(NJ212&gt;NQ212,1,0)</f>
        <v/>
      </c>
      <c r="NP212" s="32">
        <f>NM212+NN212+NO212+NK212+NL212</f>
        <v/>
      </c>
      <c r="NQ212" s="79">
        <f>(((100*NG212)*(NI212-1)*0.98)-((1-NG212)*100))/100</f>
        <v/>
      </c>
      <c r="NR212" s="34">
        <f>IF(LR212&lt;0.9,0,IF(AND(LR212&gt;1.1),0,1))</f>
        <v/>
      </c>
      <c r="NS212" s="34">
        <f>IF(LS212&lt;0.9,0,IF(AND(LS212&gt;1.1),0,1))</f>
        <v/>
      </c>
      <c r="NT212" s="32">
        <f>IF(NF212&gt;99,1,0)</f>
        <v/>
      </c>
      <c r="NU212" s="32">
        <f>IF(NQ212&gt;0.0799,1,0)</f>
        <v/>
      </c>
      <c r="NV212" s="32">
        <f>IF(NQ212&gt;NJ212,1,0)</f>
        <v/>
      </c>
      <c r="NW212" s="32">
        <f>NT212+NU212+NV212+NR212+NS212</f>
        <v/>
      </c>
      <c r="NX212">
        <f>IF(NP212=5,"LayHome1-0",IF(AND(NW212=5),"BackHome1-0",""))</f>
        <v/>
      </c>
      <c r="NY212">
        <f>IF(NP212=5,KN212,IF(AND(NW212=5),KN212,""))</f>
        <v/>
      </c>
      <c r="NZ212">
        <f>IF(NP212=5,"Match Odds",IF(AND(NW212=5),"Match Odds",""))</f>
        <v/>
      </c>
      <c r="OA212">
        <f>IF(NP212=5,KP212,IF(AND(NW212=5),KP212,""))</f>
        <v/>
      </c>
      <c r="OB212">
        <f>IF(NP212=5,"MATCH_ODDS",IF(AND(NW212=5),"MATCH_ODDS",""))</f>
        <v/>
      </c>
      <c r="OC212">
        <f>IF(NP212=5,"LAY",IF(AND(NW212=5),"BACK",""))</f>
        <v/>
      </c>
    </row>
    <row r="213" ht="16.5" customHeight="1" thickBot="1" thickTop="1">
      <c r="A213" s="2" t="n"/>
      <c r="KN213" s="1">
        <f>IF(INDEX(#REF!,MATCH('HT 1-0'!D213,#REF!,0))=INDEX(#REF!,MATCH('HT 1-0'!D213,#REF!,0)),INDEX(#REF!,MATCH('HT 1-0'!D213,#REF!,0)),"ERROR")</f>
        <v/>
      </c>
      <c r="KO213" s="1">
        <f>IF(INDEX(#REF!,MATCH('HT 1-0'!E213,#REF!,0))=INDEX(#REF!,MATCH('HT 1-0'!E213,#REF!,0)),INDEX(#REF!,MATCH('HT 1-0'!E213,#REF!,0)),"ERROR")</f>
        <v/>
      </c>
      <c r="KP213" s="1">
        <f>KN213&amp;" v "&amp;KO213</f>
        <v/>
      </c>
      <c r="KQ213">
        <f>B213&amp;"_"&amp;C213</f>
        <v/>
      </c>
      <c r="KR213" s="1">
        <f>IF((HW213/KK213)&lt;0.335,"G",IF((HW213/KK213)&gt;0.67,"R","A"))</f>
        <v/>
      </c>
      <c r="KS213" s="1">
        <f>IF((HX213/KK213)&lt;0.335,"G",IF((HX213/KK213)&gt;0.67,"R","A"))</f>
        <v/>
      </c>
      <c r="KT213" s="1">
        <f>IF((IH213/KK213)&lt;0.335,"G",IF((IH213/KK213)&gt;0.67,"R","A"))</f>
        <v/>
      </c>
      <c r="KU213" s="1">
        <f>IF((II213/KK213)&lt;0.335,"G",IF((II213/KK213)&gt;0.67,"R","A"))</f>
        <v/>
      </c>
      <c r="KV213" s="1">
        <f>IF((HZ213/KK213)&lt;0.335,"G",IF((HZ213/KK213)&gt;0.67,"R","A"))</f>
        <v/>
      </c>
      <c r="KW213" s="1">
        <f>IF((HY213/KK213)&lt;0.335,"G",IF((HY213/KK213)&gt;0.67,"R","A"))</f>
        <v/>
      </c>
      <c r="KX213" s="1">
        <f>IF((IK213/KK213)&lt;0.335,"G",IF((IK213/KK213)&gt;0.67,"R","A"))</f>
        <v/>
      </c>
      <c r="KY213" s="1">
        <f>IF((IJ213/KK213)&lt;0.335,"G",IF((IJ213/KK213)&gt;0.67,"R","A"))</f>
        <v/>
      </c>
      <c r="KZ213" s="1">
        <f>IF((HQ213/KK213)&lt;0.335,"G",IF((HQ213/KK213)&gt;0.67,"R","A"))</f>
        <v/>
      </c>
      <c r="LA213" s="1">
        <f>IF((IB213/KK213)&lt;0.335,"G",IF((IB213/KK213)&gt;0.67,"R","A"))</f>
        <v/>
      </c>
      <c r="LB213">
        <f>IF(LQ213="1-0",INDEX(Scrape!#REF!,MATCH('HT 1-0'!KP213,Scrape!$B:$B,0)),"")</f>
        <v/>
      </c>
      <c r="LC213">
        <f>IF(LQ213="1-0",INDEX(Scrape!$A:$A,MATCH('HT 1-0'!KP213,Scrape!$B:$B,0)),"")</f>
        <v/>
      </c>
      <c r="LD213">
        <f>IF(LQ213="1-0",INDEX(Scrape!$B:$B,MATCH('HT 1-0'!KP213,Scrape!$B:$B,0)),"")</f>
        <v/>
      </c>
      <c r="LE213">
        <f>IF(LQ213="1-0",INDEX(Scrape!$C:$C,MATCH('HT 1-0'!KP213,Scrape!$B:$B,0)),"")</f>
        <v/>
      </c>
      <c r="LF213">
        <f>IF(LQ213="1-0",INDEX(Scrape!$D:$D,MATCH('HT 1-0'!KP213,Scrape!$B:$B,0)),"")</f>
        <v/>
      </c>
      <c r="LG213">
        <f>IF(LQ213="1-0",INDEX(Scrape!$E:$E,MATCH('HT 1-0'!KP213,Scrape!$B:$B,0)),"")</f>
        <v/>
      </c>
      <c r="LH213">
        <f>IF(LQ213="1-0",INDEX(Scrape!$F:$F,MATCH('HT 1-0'!KP213,Scrape!$B:$B,0)),"")</f>
        <v/>
      </c>
      <c r="LI213">
        <f>IF(LQ213="1-0",INDEX(Scrape!$G:$G,MATCH('HT 1-0'!KP213,Scrape!$B:$B,0)),"")</f>
        <v/>
      </c>
      <c r="LJ213">
        <f>IF(LQ213="1-0",INDEX(Scrape!$H:$H,MATCH('HT 1-0'!KP213,Scrape!$B:$B,0)),"")</f>
        <v/>
      </c>
      <c r="LK213">
        <f>IF(LQ213="1-0",INDEX(Scrape!$I:$I,MATCH('HT 1-0'!KP213,Scrape!$B:$B,0)),"")</f>
        <v/>
      </c>
      <c r="LL213">
        <f>IF(LQ213="1-0",INDEX(Scrape!$J:$J,MATCH('HT 1-0'!KP213,Scrape!$B:$B,0)),"")</f>
        <v/>
      </c>
      <c r="LM213">
        <f>IF(LQ213="1-0",INDEX(Scrape!$K:$K,MATCH('HT 1-0'!KP213,Scrape!$B:$B,0)),"")</f>
        <v/>
      </c>
      <c r="LN213">
        <f>IF(LQ213="1-0",INDEX(Scrape!$L:$L,MATCH('HT 1-0'!KP213,Scrape!$B:$B,0)),"")</f>
        <v/>
      </c>
      <c r="LO213">
        <f>IF(LQ213="1-0",INDEX(Scrape!$M:$M,MATCH('HT 1-0'!KP213,Scrape!$B:$B,0)),"")</f>
        <v/>
      </c>
      <c r="LP213">
        <f>IF(LQ213="1-0",INDEX(Scrape!$N:$N,MATCH('HT 1-0'!KP213,Scrape!$B:$B,0)),"")</f>
        <v/>
      </c>
      <c r="LQ213">
        <f>INDEX(Scrape!$O:$O,MATCH('HT 1-0'!KP213,Scrape!$B:$B,0))</f>
        <v/>
      </c>
      <c r="LR213">
        <f>(1/LJ213)+(1/LI213)+(1/LH213)</f>
        <v/>
      </c>
      <c r="LS213">
        <f>(1/LG213)+(1/LF213)+(1/LE213)</f>
        <v/>
      </c>
      <c r="LT213" s="8">
        <f>IF(INDEX(#REF!,MATCH(KQ213,#REF!,0))=INDEX(#REF!,MATCH(KQ213,#REF!,0)),INDEX(#REF!,MATCH(KQ213,#REF!,0)),"ERROR")</f>
        <v/>
      </c>
      <c r="LU213" s="4">
        <f>IF(KR213="G",2,IF(KR213="R",0.5,IF(KR213="A",1)))</f>
        <v/>
      </c>
      <c r="LV213" s="4">
        <f>IF(KS213="G",0.5,IF(KS213="R",2,IF(KS213="A",1)))</f>
        <v/>
      </c>
      <c r="LW213" s="4">
        <f>IF(KT213="G",2,IF(KT213="R",0.5,IF(KT213="A",1)))</f>
        <v/>
      </c>
      <c r="LX213" s="4">
        <f>IF(KU213="G",0.5,IF(KU213="R",2,IF(KU213="A",1)))</f>
        <v/>
      </c>
      <c r="LY213" s="7">
        <f>(LK213*(LU213+LX213)+(LL213*(LU213+LX213)))</f>
        <v/>
      </c>
      <c r="LZ213" s="7">
        <f>(LN213*(LV213+LW213)+(LO213*(LV213+LW213)))</f>
        <v/>
      </c>
      <c r="MA213" s="11">
        <f>LY213-LZ213</f>
        <v/>
      </c>
      <c r="MB213" s="5">
        <f>MA213+2</f>
        <v/>
      </c>
      <c r="MC213" s="6">
        <f>MA213-2</f>
        <v/>
      </c>
      <c r="MD213" s="4">
        <f>LE213</f>
        <v/>
      </c>
      <c r="ME213" s="9">
        <f>IF(MD213=0,1000,MD213+0.75)</f>
        <v/>
      </c>
      <c r="MF213" s="10">
        <f>IF(MD213=0,0,MD213-0.75)</f>
        <v/>
      </c>
      <c r="MG213" s="4">
        <f>((LM213*(LU213+LX213))-((LP213*(LV213+LW213))))</f>
        <v/>
      </c>
      <c r="MH213" s="9">
        <f>MG213*1.2</f>
        <v/>
      </c>
      <c r="MI213" s="10">
        <f>MG213*0.8</f>
        <v/>
      </c>
      <c r="MJ213">
        <f>IFERROR(NX213,"")</f>
        <v/>
      </c>
      <c r="MK213">
        <f>IFERROR(NY213,"")</f>
        <v/>
      </c>
      <c r="ML213">
        <f>IFERROR(NZ213,"")</f>
        <v/>
      </c>
      <c r="MM213">
        <f>IFERROR(OA213,"")</f>
        <v/>
      </c>
      <c r="MN213">
        <f>IFERROR(OB213,"")</f>
        <v/>
      </c>
      <c r="MO213">
        <f>IFERROR(OC213,"")</f>
        <v/>
      </c>
      <c r="MP213" s="1">
        <f>COUNTIFS(#REF!,LT213,#REF!,1,#REF!,"&gt;="&amp;MC213,#REF!,"&lt;="&amp;MB213,#REF!,"&lt;="&amp;ME213,#REF!,"&gt;="&amp;MF213,#REF!,"="&amp;KV213,#REF!,"="&amp;KX213)</f>
        <v/>
      </c>
      <c r="MQ213" s="1">
        <f>COUNTIFS(#REF!,LT213,#REF!,0,#REF!,"&gt;="&amp;MC213,#REF!,"&lt;="&amp;MB213,#REF!,"&lt;="&amp;ME213,#REF!,"&gt;="&amp;MF213,#REF!,"="&amp;KV213,#REF!,"="&amp;KX213)</f>
        <v/>
      </c>
      <c r="MR213" s="1">
        <f>COUNTIFS(#REF!,LT213,#REF!,1,#REF!,"&gt;="&amp;MC213,#REF!,"&lt;="&amp;MB213,#REF!,"&lt;="&amp;ME213,#REF!,"&gt;="&amp;MF213,#REF!,"="&amp;KW213,#REF!,"="&amp;KY213)</f>
        <v/>
      </c>
      <c r="MS213" s="1">
        <f>COUNTIFS(#REF!,LT213,#REF!,0,#REF!,"&gt;="&amp;MC213,#REF!,"&lt;="&amp;MB213,#REF!,"&lt;="&amp;ME213,#REF!,"&gt;="&amp;MF213,#REF!,"="&amp;KW213,#REF!,"="&amp;KY213)</f>
        <v/>
      </c>
      <c r="MT213" s="1">
        <f>COUNTIFS(#REF!,LT213,#REF!,1,#REF!,"&gt;="&amp;MI213,#REF!,"&lt;="&amp;MH213,#REF!,"&lt;="&amp;ME213,#REF!,"&gt;="&amp;MF213)</f>
        <v/>
      </c>
      <c r="MU213" s="1">
        <f>COUNTIFS(#REF!,LT213,#REF!,0,#REF!,"&gt;="&amp;MI213,#REF!,"&lt;="&amp;MH213,#REF!,"&lt;="&amp;ME213,#REF!,"&gt;="&amp;MF213)</f>
        <v/>
      </c>
      <c r="MV213" s="1">
        <f>COUNTIFS(#REF!,LT213,#REF!,1,#REF!,"&gt;="&amp;MI213,#REF!,"&lt;="&amp;MH213,#REF!,"="&amp;KZ213,#REF!,"="&amp;LA213,#REF!,"&lt;="&amp;ME213,#REF!,"&gt;="&amp;MF213)</f>
        <v/>
      </c>
      <c r="MW213" s="1">
        <f>COUNTIFS(#REF!,LT213,#REF!,0,#REF!,"&gt;="&amp;MI213,#REF!,"&lt;="&amp;MH213,#REF!,"="&amp;KZ213,#REF!,"="&amp;LA213,#REF!,"&lt;="&amp;ME213,#REF!,"&gt;="&amp;MF213)</f>
        <v/>
      </c>
      <c r="MX213" s="1">
        <f>COUNTIFS(#REF!,LT213,#REF!,1,#REF!,"&gt;="&amp;MC213,#REF!,"&lt;="&amp;MB213,#REF!,"&lt;="&amp;ME213,#REF!,"&gt;="&amp;MF213)</f>
        <v/>
      </c>
      <c r="MY213" s="1">
        <f>COUNTIFS(#REF!,LT213,#REF!,0,#REF!,"&gt;="&amp;MC213,#REF!,"&lt;="&amp;MB213,#REF!,"&lt;="&amp;ME213,#REF!,"&gt;="&amp;MF213)</f>
        <v/>
      </c>
      <c r="MZ213" s="1">
        <f>COUNTIFS(#REF!,LT213,#REF!,1,#REF!,"&lt;="&amp;ME213,#REF!,"&gt;="&amp;MF213,#REF!,"="&amp;KV213,#REF!,"="&amp;KX213)</f>
        <v/>
      </c>
      <c r="NA213" s="1">
        <f>COUNTIFS(#REF!,LT213,#REF!,0,#REF!,"&lt;="&amp;ME213,#REF!,"&gt;="&amp;MF213,#REF!,"="&amp;KV213,#REF!,"="&amp;KX213)</f>
        <v/>
      </c>
      <c r="NB213" s="1">
        <f>COUNTIFS(#REF!,LT213,#REF!,1,#REF!,"&lt;="&amp;ME213,#REF!,"&gt;="&amp;MF213,#REF!,"="&amp;KW213,#REF!,"="&amp;KY213)</f>
        <v/>
      </c>
      <c r="NC213" s="1">
        <f>COUNTIFS(#REF!,LT213,#REF!,0,#REF!,"&lt;="&amp;ME213,#REF!,"&gt;="&amp;MF213,#REF!,"="&amp;KW213,#REF!,"="&amp;KY213)</f>
        <v/>
      </c>
      <c r="ND213" s="1">
        <f>MP213+MR213+MT213+MV213+MX213+MZ213+NB213</f>
        <v/>
      </c>
      <c r="NE213" s="1">
        <f>MQ213+MS213+MU213+MW213+MY213+NA213+NC213</f>
        <v/>
      </c>
      <c r="NF213" s="1">
        <f>ND213+NE213</f>
        <v/>
      </c>
      <c r="NG213" s="33">
        <f>ND213/(ND213+NE213)</f>
        <v/>
      </c>
      <c r="NH213" s="3">
        <f>1/NG213</f>
        <v/>
      </c>
      <c r="NI213" s="1">
        <f>LH213</f>
        <v/>
      </c>
      <c r="NJ213" s="79">
        <f>((1-NG213)*(1/(NI213-1))*0.98-(NG213*1))</f>
        <v/>
      </c>
      <c r="NK213" s="34">
        <f>IF(LR213&lt;0.9,0,IF(AND(LR213&gt;1.1),0,1))</f>
        <v/>
      </c>
      <c r="NL213" s="34">
        <f>IF(LS213&lt;0.9,0,IF(AND(LS213&gt;1.1),0,1))</f>
        <v/>
      </c>
      <c r="NM213" s="32">
        <f>IF(NF213&gt;99,1,0)</f>
        <v/>
      </c>
      <c r="NN213" s="32">
        <f>IF(NJ213&gt;0.0799,1,0)</f>
        <v/>
      </c>
      <c r="NO213" s="32">
        <f>IF(NJ213&gt;NQ213,1,0)</f>
        <v/>
      </c>
      <c r="NP213" s="32">
        <f>NM213+NN213+NO213+NK213+NL213</f>
        <v/>
      </c>
      <c r="NQ213" s="79">
        <f>(((100*NG213)*(NI213-1)*0.98)-((1-NG213)*100))/100</f>
        <v/>
      </c>
      <c r="NR213" s="34">
        <f>IF(LR213&lt;0.9,0,IF(AND(LR213&gt;1.1),0,1))</f>
        <v/>
      </c>
      <c r="NS213" s="34">
        <f>IF(LS213&lt;0.9,0,IF(AND(LS213&gt;1.1),0,1))</f>
        <v/>
      </c>
      <c r="NT213" s="32">
        <f>IF(NF213&gt;99,1,0)</f>
        <v/>
      </c>
      <c r="NU213" s="32">
        <f>IF(NQ213&gt;0.0799,1,0)</f>
        <v/>
      </c>
      <c r="NV213" s="32">
        <f>IF(NQ213&gt;NJ213,1,0)</f>
        <v/>
      </c>
      <c r="NW213" s="32">
        <f>NT213+NU213+NV213+NR213+NS213</f>
        <v/>
      </c>
      <c r="NX213">
        <f>IF(NP213=5,"LayHome1-0",IF(AND(NW213=5),"BackHome1-0",""))</f>
        <v/>
      </c>
      <c r="NY213">
        <f>IF(NP213=5,KN213,IF(AND(NW213=5),KN213,""))</f>
        <v/>
      </c>
      <c r="NZ213">
        <f>IF(NP213=5,"Match Odds",IF(AND(NW213=5),"Match Odds",""))</f>
        <v/>
      </c>
      <c r="OA213">
        <f>IF(NP213=5,KP213,IF(AND(NW213=5),KP213,""))</f>
        <v/>
      </c>
      <c r="OB213">
        <f>IF(NP213=5,"MATCH_ODDS",IF(AND(NW213=5),"MATCH_ODDS",""))</f>
        <v/>
      </c>
      <c r="OC213">
        <f>IF(NP213=5,"LAY",IF(AND(NW213=5),"BACK",""))</f>
        <v/>
      </c>
    </row>
    <row r="214" ht="16.5" customHeight="1" thickBot="1" thickTop="1">
      <c r="A214" s="2" t="n"/>
      <c r="KN214" s="1">
        <f>IF(INDEX(#REF!,MATCH('HT 1-0'!D214,#REF!,0))=INDEX(#REF!,MATCH('HT 1-0'!D214,#REF!,0)),INDEX(#REF!,MATCH('HT 1-0'!D214,#REF!,0)),"ERROR")</f>
        <v/>
      </c>
      <c r="KO214" s="1">
        <f>IF(INDEX(#REF!,MATCH('HT 1-0'!E214,#REF!,0))=INDEX(#REF!,MATCH('HT 1-0'!E214,#REF!,0)),INDEX(#REF!,MATCH('HT 1-0'!E214,#REF!,0)),"ERROR")</f>
        <v/>
      </c>
      <c r="KP214" s="1">
        <f>KN214&amp;" v "&amp;KO214</f>
        <v/>
      </c>
      <c r="KQ214">
        <f>B214&amp;"_"&amp;C214</f>
        <v/>
      </c>
      <c r="KR214" s="1">
        <f>IF((HW214/KK214)&lt;0.335,"G",IF((HW214/KK214)&gt;0.67,"R","A"))</f>
        <v/>
      </c>
      <c r="KS214" s="1">
        <f>IF((HX214/KK214)&lt;0.335,"G",IF((HX214/KK214)&gt;0.67,"R","A"))</f>
        <v/>
      </c>
      <c r="KT214" s="1">
        <f>IF((IH214/KK214)&lt;0.335,"G",IF((IH214/KK214)&gt;0.67,"R","A"))</f>
        <v/>
      </c>
      <c r="KU214" s="1">
        <f>IF((II214/KK214)&lt;0.335,"G",IF((II214/KK214)&gt;0.67,"R","A"))</f>
        <v/>
      </c>
      <c r="KV214" s="1">
        <f>IF((HZ214/KK214)&lt;0.335,"G",IF((HZ214/KK214)&gt;0.67,"R","A"))</f>
        <v/>
      </c>
      <c r="KW214" s="1">
        <f>IF((HY214/KK214)&lt;0.335,"G",IF((HY214/KK214)&gt;0.67,"R","A"))</f>
        <v/>
      </c>
      <c r="KX214" s="1">
        <f>IF((IK214/KK214)&lt;0.335,"G",IF((IK214/KK214)&gt;0.67,"R","A"))</f>
        <v/>
      </c>
      <c r="KY214" s="1">
        <f>IF((IJ214/KK214)&lt;0.335,"G",IF((IJ214/KK214)&gt;0.67,"R","A"))</f>
        <v/>
      </c>
      <c r="KZ214" s="1">
        <f>IF((HQ214/KK214)&lt;0.335,"G",IF((HQ214/KK214)&gt;0.67,"R","A"))</f>
        <v/>
      </c>
      <c r="LA214" s="1">
        <f>IF((IB214/KK214)&lt;0.335,"G",IF((IB214/KK214)&gt;0.67,"R","A"))</f>
        <v/>
      </c>
      <c r="LB214">
        <f>IF(LQ214="1-0",INDEX(Scrape!#REF!,MATCH('HT 1-0'!KP214,Scrape!$B:$B,0)),"")</f>
        <v/>
      </c>
      <c r="LC214">
        <f>IF(LQ214="1-0",INDEX(Scrape!$A:$A,MATCH('HT 1-0'!KP214,Scrape!$B:$B,0)),"")</f>
        <v/>
      </c>
      <c r="LD214">
        <f>IF(LQ214="1-0",INDEX(Scrape!$B:$B,MATCH('HT 1-0'!KP214,Scrape!$B:$B,0)),"")</f>
        <v/>
      </c>
      <c r="LE214">
        <f>IF(LQ214="1-0",INDEX(Scrape!$C:$C,MATCH('HT 1-0'!KP214,Scrape!$B:$B,0)),"")</f>
        <v/>
      </c>
      <c r="LF214">
        <f>IF(LQ214="1-0",INDEX(Scrape!$D:$D,MATCH('HT 1-0'!KP214,Scrape!$B:$B,0)),"")</f>
        <v/>
      </c>
      <c r="LG214">
        <f>IF(LQ214="1-0",INDEX(Scrape!$E:$E,MATCH('HT 1-0'!KP214,Scrape!$B:$B,0)),"")</f>
        <v/>
      </c>
      <c r="LH214">
        <f>IF(LQ214="1-0",INDEX(Scrape!$F:$F,MATCH('HT 1-0'!KP214,Scrape!$B:$B,0)),"")</f>
        <v/>
      </c>
      <c r="LI214">
        <f>IF(LQ214="1-0",INDEX(Scrape!$G:$G,MATCH('HT 1-0'!KP214,Scrape!$B:$B,0)),"")</f>
        <v/>
      </c>
      <c r="LJ214">
        <f>IF(LQ214="1-0",INDEX(Scrape!$H:$H,MATCH('HT 1-0'!KP214,Scrape!$B:$B,0)),"")</f>
        <v/>
      </c>
      <c r="LK214">
        <f>IF(LQ214="1-0",INDEX(Scrape!$I:$I,MATCH('HT 1-0'!KP214,Scrape!$B:$B,0)),"")</f>
        <v/>
      </c>
      <c r="LL214">
        <f>IF(LQ214="1-0",INDEX(Scrape!$J:$J,MATCH('HT 1-0'!KP214,Scrape!$B:$B,0)),"")</f>
        <v/>
      </c>
      <c r="LM214">
        <f>IF(LQ214="1-0",INDEX(Scrape!$K:$K,MATCH('HT 1-0'!KP214,Scrape!$B:$B,0)),"")</f>
        <v/>
      </c>
      <c r="LN214">
        <f>IF(LQ214="1-0",INDEX(Scrape!$L:$L,MATCH('HT 1-0'!KP214,Scrape!$B:$B,0)),"")</f>
        <v/>
      </c>
      <c r="LO214">
        <f>IF(LQ214="1-0",INDEX(Scrape!$M:$M,MATCH('HT 1-0'!KP214,Scrape!$B:$B,0)),"")</f>
        <v/>
      </c>
      <c r="LP214">
        <f>IF(LQ214="1-0",INDEX(Scrape!$N:$N,MATCH('HT 1-0'!KP214,Scrape!$B:$B,0)),"")</f>
        <v/>
      </c>
      <c r="LQ214">
        <f>INDEX(Scrape!$O:$O,MATCH('HT 1-0'!KP214,Scrape!$B:$B,0))</f>
        <v/>
      </c>
      <c r="LR214">
        <f>(1/LJ214)+(1/LI214)+(1/LH214)</f>
        <v/>
      </c>
      <c r="LS214">
        <f>(1/LG214)+(1/LF214)+(1/LE214)</f>
        <v/>
      </c>
      <c r="LT214" s="8">
        <f>IF(INDEX(#REF!,MATCH(KQ214,#REF!,0))=INDEX(#REF!,MATCH(KQ214,#REF!,0)),INDEX(#REF!,MATCH(KQ214,#REF!,0)),"ERROR")</f>
        <v/>
      </c>
      <c r="LU214" s="4">
        <f>IF(KR214="G",2,IF(KR214="R",0.5,IF(KR214="A",1)))</f>
        <v/>
      </c>
      <c r="LV214" s="4">
        <f>IF(KS214="G",0.5,IF(KS214="R",2,IF(KS214="A",1)))</f>
        <v/>
      </c>
      <c r="LW214" s="4">
        <f>IF(KT214="G",2,IF(KT214="R",0.5,IF(KT214="A",1)))</f>
        <v/>
      </c>
      <c r="LX214" s="4">
        <f>IF(KU214="G",0.5,IF(KU214="R",2,IF(KU214="A",1)))</f>
        <v/>
      </c>
      <c r="LY214" s="7">
        <f>(LK214*(LU214+LX214)+(LL214*(LU214+LX214)))</f>
        <v/>
      </c>
      <c r="LZ214" s="7">
        <f>(LN214*(LV214+LW214)+(LO214*(LV214+LW214)))</f>
        <v/>
      </c>
      <c r="MA214" s="11">
        <f>LY214-LZ214</f>
        <v/>
      </c>
      <c r="MB214" s="5">
        <f>MA214+2</f>
        <v/>
      </c>
      <c r="MC214" s="6">
        <f>MA214-2</f>
        <v/>
      </c>
      <c r="MD214" s="4">
        <f>LE214</f>
        <v/>
      </c>
      <c r="ME214" s="9">
        <f>IF(MD214=0,1000,MD214+0.75)</f>
        <v/>
      </c>
      <c r="MF214" s="10">
        <f>IF(MD214=0,0,MD214-0.75)</f>
        <v/>
      </c>
      <c r="MG214" s="4">
        <f>((LM214*(LU214+LX214))-((LP214*(LV214+LW214))))</f>
        <v/>
      </c>
      <c r="MH214" s="9">
        <f>MG214*1.2</f>
        <v/>
      </c>
      <c r="MI214" s="10">
        <f>MG214*0.8</f>
        <v/>
      </c>
      <c r="MJ214">
        <f>IFERROR(NX214,"")</f>
        <v/>
      </c>
      <c r="MK214">
        <f>IFERROR(NY214,"")</f>
        <v/>
      </c>
      <c r="ML214">
        <f>IFERROR(NZ214,"")</f>
        <v/>
      </c>
      <c r="MM214">
        <f>IFERROR(OA214,"")</f>
        <v/>
      </c>
      <c r="MN214">
        <f>IFERROR(OB214,"")</f>
        <v/>
      </c>
      <c r="MO214">
        <f>IFERROR(OC214,"")</f>
        <v/>
      </c>
      <c r="MP214" s="1">
        <f>COUNTIFS(#REF!,LT214,#REF!,1,#REF!,"&gt;="&amp;MC214,#REF!,"&lt;="&amp;MB214,#REF!,"&lt;="&amp;ME214,#REF!,"&gt;="&amp;MF214,#REF!,"="&amp;KV214,#REF!,"="&amp;KX214)</f>
        <v/>
      </c>
      <c r="MQ214" s="1">
        <f>COUNTIFS(#REF!,LT214,#REF!,0,#REF!,"&gt;="&amp;MC214,#REF!,"&lt;="&amp;MB214,#REF!,"&lt;="&amp;ME214,#REF!,"&gt;="&amp;MF214,#REF!,"="&amp;KV214,#REF!,"="&amp;KX214)</f>
        <v/>
      </c>
      <c r="MR214" s="1">
        <f>COUNTIFS(#REF!,LT214,#REF!,1,#REF!,"&gt;="&amp;MC214,#REF!,"&lt;="&amp;MB214,#REF!,"&lt;="&amp;ME214,#REF!,"&gt;="&amp;MF214,#REF!,"="&amp;KW214,#REF!,"="&amp;KY214)</f>
        <v/>
      </c>
      <c r="MS214" s="1">
        <f>COUNTIFS(#REF!,LT214,#REF!,0,#REF!,"&gt;="&amp;MC214,#REF!,"&lt;="&amp;MB214,#REF!,"&lt;="&amp;ME214,#REF!,"&gt;="&amp;MF214,#REF!,"="&amp;KW214,#REF!,"="&amp;KY214)</f>
        <v/>
      </c>
      <c r="MT214" s="1">
        <f>COUNTIFS(#REF!,LT214,#REF!,1,#REF!,"&gt;="&amp;MI214,#REF!,"&lt;="&amp;MH214,#REF!,"&lt;="&amp;ME214,#REF!,"&gt;="&amp;MF214)</f>
        <v/>
      </c>
      <c r="MU214" s="1">
        <f>COUNTIFS(#REF!,LT214,#REF!,0,#REF!,"&gt;="&amp;MI214,#REF!,"&lt;="&amp;MH214,#REF!,"&lt;="&amp;ME214,#REF!,"&gt;="&amp;MF214)</f>
        <v/>
      </c>
      <c r="MV214" s="1">
        <f>COUNTIFS(#REF!,LT214,#REF!,1,#REF!,"&gt;="&amp;MI214,#REF!,"&lt;="&amp;MH214,#REF!,"="&amp;KZ214,#REF!,"="&amp;LA214,#REF!,"&lt;="&amp;ME214,#REF!,"&gt;="&amp;MF214)</f>
        <v/>
      </c>
      <c r="MW214" s="1">
        <f>COUNTIFS(#REF!,LT214,#REF!,0,#REF!,"&gt;="&amp;MI214,#REF!,"&lt;="&amp;MH214,#REF!,"="&amp;KZ214,#REF!,"="&amp;LA214,#REF!,"&lt;="&amp;ME214,#REF!,"&gt;="&amp;MF214)</f>
        <v/>
      </c>
      <c r="MX214" s="1">
        <f>COUNTIFS(#REF!,LT214,#REF!,1,#REF!,"&gt;="&amp;MC214,#REF!,"&lt;="&amp;MB214,#REF!,"&lt;="&amp;ME214,#REF!,"&gt;="&amp;MF214)</f>
        <v/>
      </c>
      <c r="MY214" s="1">
        <f>COUNTIFS(#REF!,LT214,#REF!,0,#REF!,"&gt;="&amp;MC214,#REF!,"&lt;="&amp;MB214,#REF!,"&lt;="&amp;ME214,#REF!,"&gt;="&amp;MF214)</f>
        <v/>
      </c>
      <c r="MZ214" s="1">
        <f>COUNTIFS(#REF!,LT214,#REF!,1,#REF!,"&lt;="&amp;ME214,#REF!,"&gt;="&amp;MF214,#REF!,"="&amp;KV214,#REF!,"="&amp;KX214)</f>
        <v/>
      </c>
      <c r="NA214" s="1">
        <f>COUNTIFS(#REF!,LT214,#REF!,0,#REF!,"&lt;="&amp;ME214,#REF!,"&gt;="&amp;MF214,#REF!,"="&amp;KV214,#REF!,"="&amp;KX214)</f>
        <v/>
      </c>
      <c r="NB214" s="1">
        <f>COUNTIFS(#REF!,LT214,#REF!,1,#REF!,"&lt;="&amp;ME214,#REF!,"&gt;="&amp;MF214,#REF!,"="&amp;KW214,#REF!,"="&amp;KY214)</f>
        <v/>
      </c>
      <c r="NC214" s="1">
        <f>COUNTIFS(#REF!,LT214,#REF!,0,#REF!,"&lt;="&amp;ME214,#REF!,"&gt;="&amp;MF214,#REF!,"="&amp;KW214,#REF!,"="&amp;KY214)</f>
        <v/>
      </c>
      <c r="ND214" s="1">
        <f>MP214+MR214+MT214+MV214+MX214+MZ214+NB214</f>
        <v/>
      </c>
      <c r="NE214" s="1">
        <f>MQ214+MS214+MU214+MW214+MY214+NA214+NC214</f>
        <v/>
      </c>
      <c r="NF214" s="1">
        <f>ND214+NE214</f>
        <v/>
      </c>
      <c r="NG214" s="33">
        <f>ND214/(ND214+NE214)</f>
        <v/>
      </c>
      <c r="NH214" s="3">
        <f>1/NG214</f>
        <v/>
      </c>
      <c r="NI214" s="1">
        <f>LH214</f>
        <v/>
      </c>
      <c r="NJ214" s="79">
        <f>((1-NG214)*(1/(NI214-1))*0.98-(NG214*1))</f>
        <v/>
      </c>
      <c r="NK214" s="34">
        <f>IF(LR214&lt;0.9,0,IF(AND(LR214&gt;1.1),0,1))</f>
        <v/>
      </c>
      <c r="NL214" s="34">
        <f>IF(LS214&lt;0.9,0,IF(AND(LS214&gt;1.1),0,1))</f>
        <v/>
      </c>
      <c r="NM214" s="32">
        <f>IF(NF214&gt;99,1,0)</f>
        <v/>
      </c>
      <c r="NN214" s="32">
        <f>IF(NJ214&gt;0.0799,1,0)</f>
        <v/>
      </c>
      <c r="NO214" s="32">
        <f>IF(NJ214&gt;NQ214,1,0)</f>
        <v/>
      </c>
      <c r="NP214" s="32">
        <f>NM214+NN214+NO214+NK214+NL214</f>
        <v/>
      </c>
      <c r="NQ214" s="79">
        <f>(((100*NG214)*(NI214-1)*0.98)-((1-NG214)*100))/100</f>
        <v/>
      </c>
      <c r="NR214" s="34">
        <f>IF(LR214&lt;0.9,0,IF(AND(LR214&gt;1.1),0,1))</f>
        <v/>
      </c>
      <c r="NS214" s="34">
        <f>IF(LS214&lt;0.9,0,IF(AND(LS214&gt;1.1),0,1))</f>
        <v/>
      </c>
      <c r="NT214" s="32">
        <f>IF(NF214&gt;99,1,0)</f>
        <v/>
      </c>
      <c r="NU214" s="32">
        <f>IF(NQ214&gt;0.0799,1,0)</f>
        <v/>
      </c>
      <c r="NV214" s="32">
        <f>IF(NQ214&gt;NJ214,1,0)</f>
        <v/>
      </c>
      <c r="NW214" s="32">
        <f>NT214+NU214+NV214+NR214+NS214</f>
        <v/>
      </c>
      <c r="NX214">
        <f>IF(NP214=5,"LayHome1-0",IF(AND(NW214=5),"BackHome1-0",""))</f>
        <v/>
      </c>
      <c r="NY214">
        <f>IF(NP214=5,KN214,IF(AND(NW214=5),KN214,""))</f>
        <v/>
      </c>
      <c r="NZ214">
        <f>IF(NP214=5,"Match Odds",IF(AND(NW214=5),"Match Odds",""))</f>
        <v/>
      </c>
      <c r="OA214">
        <f>IF(NP214=5,KP214,IF(AND(NW214=5),KP214,""))</f>
        <v/>
      </c>
      <c r="OB214">
        <f>IF(NP214=5,"MATCH_ODDS",IF(AND(NW214=5),"MATCH_ODDS",""))</f>
        <v/>
      </c>
      <c r="OC214">
        <f>IF(NP214=5,"LAY",IF(AND(NW214=5),"BACK",""))</f>
        <v/>
      </c>
    </row>
    <row r="215" ht="16.5" customHeight="1" thickBot="1" thickTop="1">
      <c r="A215" s="2" t="n"/>
      <c r="KN215" s="1">
        <f>IF(INDEX(#REF!,MATCH('HT 1-0'!D215,#REF!,0))=INDEX(#REF!,MATCH('HT 1-0'!D215,#REF!,0)),INDEX(#REF!,MATCH('HT 1-0'!D215,#REF!,0)),"ERROR")</f>
        <v/>
      </c>
      <c r="KO215" s="1">
        <f>IF(INDEX(#REF!,MATCH('HT 1-0'!E215,#REF!,0))=INDEX(#REF!,MATCH('HT 1-0'!E215,#REF!,0)),INDEX(#REF!,MATCH('HT 1-0'!E215,#REF!,0)),"ERROR")</f>
        <v/>
      </c>
      <c r="KP215" s="1">
        <f>KN215&amp;" v "&amp;KO215</f>
        <v/>
      </c>
      <c r="KQ215">
        <f>B215&amp;"_"&amp;C215</f>
        <v/>
      </c>
      <c r="KR215" s="1">
        <f>IF((HW215/KK215)&lt;0.335,"G",IF((HW215/KK215)&gt;0.67,"R","A"))</f>
        <v/>
      </c>
      <c r="KS215" s="1">
        <f>IF((HX215/KK215)&lt;0.335,"G",IF((HX215/KK215)&gt;0.67,"R","A"))</f>
        <v/>
      </c>
      <c r="KT215" s="1">
        <f>IF((IH215/KK215)&lt;0.335,"G",IF((IH215/KK215)&gt;0.67,"R","A"))</f>
        <v/>
      </c>
      <c r="KU215" s="1">
        <f>IF((II215/KK215)&lt;0.335,"G",IF((II215/KK215)&gt;0.67,"R","A"))</f>
        <v/>
      </c>
      <c r="KV215" s="1">
        <f>IF((HZ215/KK215)&lt;0.335,"G",IF((HZ215/KK215)&gt;0.67,"R","A"))</f>
        <v/>
      </c>
      <c r="KW215" s="1">
        <f>IF((HY215/KK215)&lt;0.335,"G",IF((HY215/KK215)&gt;0.67,"R","A"))</f>
        <v/>
      </c>
      <c r="KX215" s="1">
        <f>IF((IK215/KK215)&lt;0.335,"G",IF((IK215/KK215)&gt;0.67,"R","A"))</f>
        <v/>
      </c>
      <c r="KY215" s="1">
        <f>IF((IJ215/KK215)&lt;0.335,"G",IF((IJ215/KK215)&gt;0.67,"R","A"))</f>
        <v/>
      </c>
      <c r="KZ215" s="1">
        <f>IF((HQ215/KK215)&lt;0.335,"G",IF((HQ215/KK215)&gt;0.67,"R","A"))</f>
        <v/>
      </c>
      <c r="LA215" s="1">
        <f>IF((IB215/KK215)&lt;0.335,"G",IF((IB215/KK215)&gt;0.67,"R","A"))</f>
        <v/>
      </c>
      <c r="LB215">
        <f>IF(LQ215="1-0",INDEX(Scrape!#REF!,MATCH('HT 1-0'!KP215,Scrape!$B:$B,0)),"")</f>
        <v/>
      </c>
      <c r="LC215">
        <f>IF(LQ215="1-0",INDEX(Scrape!$A:$A,MATCH('HT 1-0'!KP215,Scrape!$B:$B,0)),"")</f>
        <v/>
      </c>
      <c r="LD215">
        <f>IF(LQ215="1-0",INDEX(Scrape!$B:$B,MATCH('HT 1-0'!KP215,Scrape!$B:$B,0)),"")</f>
        <v/>
      </c>
      <c r="LE215">
        <f>IF(LQ215="1-0",INDEX(Scrape!$C:$C,MATCH('HT 1-0'!KP215,Scrape!$B:$B,0)),"")</f>
        <v/>
      </c>
      <c r="LF215">
        <f>IF(LQ215="1-0",INDEX(Scrape!$D:$D,MATCH('HT 1-0'!KP215,Scrape!$B:$B,0)),"")</f>
        <v/>
      </c>
      <c r="LG215">
        <f>IF(LQ215="1-0",INDEX(Scrape!$E:$E,MATCH('HT 1-0'!KP215,Scrape!$B:$B,0)),"")</f>
        <v/>
      </c>
      <c r="LH215">
        <f>IF(LQ215="1-0",INDEX(Scrape!$F:$F,MATCH('HT 1-0'!KP215,Scrape!$B:$B,0)),"")</f>
        <v/>
      </c>
      <c r="LI215">
        <f>IF(LQ215="1-0",INDEX(Scrape!$G:$G,MATCH('HT 1-0'!KP215,Scrape!$B:$B,0)),"")</f>
        <v/>
      </c>
      <c r="LJ215">
        <f>IF(LQ215="1-0",INDEX(Scrape!$H:$H,MATCH('HT 1-0'!KP215,Scrape!$B:$B,0)),"")</f>
        <v/>
      </c>
      <c r="LK215">
        <f>IF(LQ215="1-0",INDEX(Scrape!$I:$I,MATCH('HT 1-0'!KP215,Scrape!$B:$B,0)),"")</f>
        <v/>
      </c>
      <c r="LL215">
        <f>IF(LQ215="1-0",INDEX(Scrape!$J:$J,MATCH('HT 1-0'!KP215,Scrape!$B:$B,0)),"")</f>
        <v/>
      </c>
      <c r="LM215">
        <f>IF(LQ215="1-0",INDEX(Scrape!$K:$K,MATCH('HT 1-0'!KP215,Scrape!$B:$B,0)),"")</f>
        <v/>
      </c>
      <c r="LN215">
        <f>IF(LQ215="1-0",INDEX(Scrape!$L:$L,MATCH('HT 1-0'!KP215,Scrape!$B:$B,0)),"")</f>
        <v/>
      </c>
      <c r="LO215">
        <f>IF(LQ215="1-0",INDEX(Scrape!$M:$M,MATCH('HT 1-0'!KP215,Scrape!$B:$B,0)),"")</f>
        <v/>
      </c>
      <c r="LP215">
        <f>IF(LQ215="1-0",INDEX(Scrape!$N:$N,MATCH('HT 1-0'!KP215,Scrape!$B:$B,0)),"")</f>
        <v/>
      </c>
      <c r="LQ215">
        <f>INDEX(Scrape!$O:$O,MATCH('HT 1-0'!KP215,Scrape!$B:$B,0))</f>
        <v/>
      </c>
      <c r="LR215">
        <f>(1/LJ215)+(1/LI215)+(1/LH215)</f>
        <v/>
      </c>
      <c r="LS215">
        <f>(1/LG215)+(1/LF215)+(1/LE215)</f>
        <v/>
      </c>
      <c r="LT215" s="8">
        <f>IF(INDEX(#REF!,MATCH(KQ215,#REF!,0))=INDEX(#REF!,MATCH(KQ215,#REF!,0)),INDEX(#REF!,MATCH(KQ215,#REF!,0)),"ERROR")</f>
        <v/>
      </c>
      <c r="LU215" s="4">
        <f>IF(KR215="G",2,IF(KR215="R",0.5,IF(KR215="A",1)))</f>
        <v/>
      </c>
      <c r="LV215" s="4">
        <f>IF(KS215="G",0.5,IF(KS215="R",2,IF(KS215="A",1)))</f>
        <v/>
      </c>
      <c r="LW215" s="4">
        <f>IF(KT215="G",2,IF(KT215="R",0.5,IF(KT215="A",1)))</f>
        <v/>
      </c>
      <c r="LX215" s="4">
        <f>IF(KU215="G",0.5,IF(KU215="R",2,IF(KU215="A",1)))</f>
        <v/>
      </c>
      <c r="LY215" s="7">
        <f>(LK215*(LU215+LX215)+(LL215*(LU215+LX215)))</f>
        <v/>
      </c>
      <c r="LZ215" s="7">
        <f>(LN215*(LV215+LW215)+(LO215*(LV215+LW215)))</f>
        <v/>
      </c>
      <c r="MA215" s="11">
        <f>LY215-LZ215</f>
        <v/>
      </c>
      <c r="MB215" s="5">
        <f>MA215+2</f>
        <v/>
      </c>
      <c r="MC215" s="6">
        <f>MA215-2</f>
        <v/>
      </c>
      <c r="MD215" s="4">
        <f>LE215</f>
        <v/>
      </c>
      <c r="ME215" s="9">
        <f>IF(MD215=0,1000,MD215+0.75)</f>
        <v/>
      </c>
      <c r="MF215" s="10">
        <f>IF(MD215=0,0,MD215-0.75)</f>
        <v/>
      </c>
      <c r="MG215" s="4">
        <f>((LM215*(LU215+LX215))-((LP215*(LV215+LW215))))</f>
        <v/>
      </c>
      <c r="MH215" s="9">
        <f>MG215*1.2</f>
        <v/>
      </c>
      <c r="MI215" s="10">
        <f>MG215*0.8</f>
        <v/>
      </c>
      <c r="MJ215">
        <f>IFERROR(NX215,"")</f>
        <v/>
      </c>
      <c r="MK215">
        <f>IFERROR(NY215,"")</f>
        <v/>
      </c>
      <c r="ML215">
        <f>IFERROR(NZ215,"")</f>
        <v/>
      </c>
      <c r="MM215">
        <f>IFERROR(OA215,"")</f>
        <v/>
      </c>
      <c r="MN215">
        <f>IFERROR(OB215,"")</f>
        <v/>
      </c>
      <c r="MO215">
        <f>IFERROR(OC215,"")</f>
        <v/>
      </c>
      <c r="MP215" s="1">
        <f>COUNTIFS(#REF!,LT215,#REF!,1,#REF!,"&gt;="&amp;MC215,#REF!,"&lt;="&amp;MB215,#REF!,"&lt;="&amp;ME215,#REF!,"&gt;="&amp;MF215,#REF!,"="&amp;KV215,#REF!,"="&amp;KX215)</f>
        <v/>
      </c>
      <c r="MQ215" s="1">
        <f>COUNTIFS(#REF!,LT215,#REF!,0,#REF!,"&gt;="&amp;MC215,#REF!,"&lt;="&amp;MB215,#REF!,"&lt;="&amp;ME215,#REF!,"&gt;="&amp;MF215,#REF!,"="&amp;KV215,#REF!,"="&amp;KX215)</f>
        <v/>
      </c>
      <c r="MR215" s="1">
        <f>COUNTIFS(#REF!,LT215,#REF!,1,#REF!,"&gt;="&amp;MC215,#REF!,"&lt;="&amp;MB215,#REF!,"&lt;="&amp;ME215,#REF!,"&gt;="&amp;MF215,#REF!,"="&amp;KW215,#REF!,"="&amp;KY215)</f>
        <v/>
      </c>
      <c r="MS215" s="1">
        <f>COUNTIFS(#REF!,LT215,#REF!,0,#REF!,"&gt;="&amp;MC215,#REF!,"&lt;="&amp;MB215,#REF!,"&lt;="&amp;ME215,#REF!,"&gt;="&amp;MF215,#REF!,"="&amp;KW215,#REF!,"="&amp;KY215)</f>
        <v/>
      </c>
      <c r="MT215" s="1">
        <f>COUNTIFS(#REF!,LT215,#REF!,1,#REF!,"&gt;="&amp;MI215,#REF!,"&lt;="&amp;MH215,#REF!,"&lt;="&amp;ME215,#REF!,"&gt;="&amp;MF215)</f>
        <v/>
      </c>
      <c r="MU215" s="1">
        <f>COUNTIFS(#REF!,LT215,#REF!,0,#REF!,"&gt;="&amp;MI215,#REF!,"&lt;="&amp;MH215,#REF!,"&lt;="&amp;ME215,#REF!,"&gt;="&amp;MF215)</f>
        <v/>
      </c>
      <c r="MV215" s="1">
        <f>COUNTIFS(#REF!,LT215,#REF!,1,#REF!,"&gt;="&amp;MI215,#REF!,"&lt;="&amp;MH215,#REF!,"="&amp;KZ215,#REF!,"="&amp;LA215,#REF!,"&lt;="&amp;ME215,#REF!,"&gt;="&amp;MF215)</f>
        <v/>
      </c>
      <c r="MW215" s="1">
        <f>COUNTIFS(#REF!,LT215,#REF!,0,#REF!,"&gt;="&amp;MI215,#REF!,"&lt;="&amp;MH215,#REF!,"="&amp;KZ215,#REF!,"="&amp;LA215,#REF!,"&lt;="&amp;ME215,#REF!,"&gt;="&amp;MF215)</f>
        <v/>
      </c>
      <c r="MX215" s="1">
        <f>COUNTIFS(#REF!,LT215,#REF!,1,#REF!,"&gt;="&amp;MC215,#REF!,"&lt;="&amp;MB215,#REF!,"&lt;="&amp;ME215,#REF!,"&gt;="&amp;MF215)</f>
        <v/>
      </c>
      <c r="MY215" s="1">
        <f>COUNTIFS(#REF!,LT215,#REF!,0,#REF!,"&gt;="&amp;MC215,#REF!,"&lt;="&amp;MB215,#REF!,"&lt;="&amp;ME215,#REF!,"&gt;="&amp;MF215)</f>
        <v/>
      </c>
      <c r="MZ215" s="1">
        <f>COUNTIFS(#REF!,LT215,#REF!,1,#REF!,"&lt;="&amp;ME215,#REF!,"&gt;="&amp;MF215,#REF!,"="&amp;KV215,#REF!,"="&amp;KX215)</f>
        <v/>
      </c>
      <c r="NA215" s="1">
        <f>COUNTIFS(#REF!,LT215,#REF!,0,#REF!,"&lt;="&amp;ME215,#REF!,"&gt;="&amp;MF215,#REF!,"="&amp;KV215,#REF!,"="&amp;KX215)</f>
        <v/>
      </c>
      <c r="NB215" s="1">
        <f>COUNTIFS(#REF!,LT215,#REF!,1,#REF!,"&lt;="&amp;ME215,#REF!,"&gt;="&amp;MF215,#REF!,"="&amp;KW215,#REF!,"="&amp;KY215)</f>
        <v/>
      </c>
      <c r="NC215" s="1">
        <f>COUNTIFS(#REF!,LT215,#REF!,0,#REF!,"&lt;="&amp;ME215,#REF!,"&gt;="&amp;MF215,#REF!,"="&amp;KW215,#REF!,"="&amp;KY215)</f>
        <v/>
      </c>
      <c r="ND215" s="1">
        <f>MP215+MR215+MT215+MV215+MX215+MZ215+NB215</f>
        <v/>
      </c>
      <c r="NE215" s="1">
        <f>MQ215+MS215+MU215+MW215+MY215+NA215+NC215</f>
        <v/>
      </c>
      <c r="NF215" s="1">
        <f>ND215+NE215</f>
        <v/>
      </c>
      <c r="NG215" s="33">
        <f>ND215/(ND215+NE215)</f>
        <v/>
      </c>
      <c r="NH215" s="3">
        <f>1/NG215</f>
        <v/>
      </c>
      <c r="NI215" s="1">
        <f>LH215</f>
        <v/>
      </c>
      <c r="NJ215" s="79">
        <f>((1-NG215)*(1/(NI215-1))*0.98-(NG215*1))</f>
        <v/>
      </c>
      <c r="NK215" s="34">
        <f>IF(LR215&lt;0.9,0,IF(AND(LR215&gt;1.1),0,1))</f>
        <v/>
      </c>
      <c r="NL215" s="34">
        <f>IF(LS215&lt;0.9,0,IF(AND(LS215&gt;1.1),0,1))</f>
        <v/>
      </c>
      <c r="NM215" s="32">
        <f>IF(NF215&gt;99,1,0)</f>
        <v/>
      </c>
      <c r="NN215" s="32">
        <f>IF(NJ215&gt;0.0799,1,0)</f>
        <v/>
      </c>
      <c r="NO215" s="32">
        <f>IF(NJ215&gt;NQ215,1,0)</f>
        <v/>
      </c>
      <c r="NP215" s="32">
        <f>NM215+NN215+NO215+NK215+NL215</f>
        <v/>
      </c>
      <c r="NQ215" s="79">
        <f>(((100*NG215)*(NI215-1)*0.98)-((1-NG215)*100))/100</f>
        <v/>
      </c>
      <c r="NR215" s="34">
        <f>IF(LR215&lt;0.9,0,IF(AND(LR215&gt;1.1),0,1))</f>
        <v/>
      </c>
      <c r="NS215" s="34">
        <f>IF(LS215&lt;0.9,0,IF(AND(LS215&gt;1.1),0,1))</f>
        <v/>
      </c>
      <c r="NT215" s="32">
        <f>IF(NF215&gt;99,1,0)</f>
        <v/>
      </c>
      <c r="NU215" s="32">
        <f>IF(NQ215&gt;0.0799,1,0)</f>
        <v/>
      </c>
      <c r="NV215" s="32">
        <f>IF(NQ215&gt;NJ215,1,0)</f>
        <v/>
      </c>
      <c r="NW215" s="32">
        <f>NT215+NU215+NV215+NR215+NS215</f>
        <v/>
      </c>
      <c r="NX215">
        <f>IF(NP215=5,"LayHome1-0",IF(AND(NW215=5),"BackHome1-0",""))</f>
        <v/>
      </c>
      <c r="NY215">
        <f>IF(NP215=5,KN215,IF(AND(NW215=5),KN215,""))</f>
        <v/>
      </c>
      <c r="NZ215">
        <f>IF(NP215=5,"Match Odds",IF(AND(NW215=5),"Match Odds",""))</f>
        <v/>
      </c>
      <c r="OA215">
        <f>IF(NP215=5,KP215,IF(AND(NW215=5),KP215,""))</f>
        <v/>
      </c>
      <c r="OB215">
        <f>IF(NP215=5,"MATCH_ODDS",IF(AND(NW215=5),"MATCH_ODDS",""))</f>
        <v/>
      </c>
      <c r="OC215">
        <f>IF(NP215=5,"LAY",IF(AND(NW215=5),"BACK",""))</f>
        <v/>
      </c>
    </row>
    <row r="216" ht="16.5" customHeight="1" thickBot="1" thickTop="1">
      <c r="A216" s="2" t="n"/>
      <c r="KN216" s="1">
        <f>IF(INDEX(#REF!,MATCH('HT 1-0'!D216,#REF!,0))=INDEX(#REF!,MATCH('HT 1-0'!D216,#REF!,0)),INDEX(#REF!,MATCH('HT 1-0'!D216,#REF!,0)),"ERROR")</f>
        <v/>
      </c>
      <c r="KO216" s="1">
        <f>IF(INDEX(#REF!,MATCH('HT 1-0'!E216,#REF!,0))=INDEX(#REF!,MATCH('HT 1-0'!E216,#REF!,0)),INDEX(#REF!,MATCH('HT 1-0'!E216,#REF!,0)),"ERROR")</f>
        <v/>
      </c>
      <c r="KP216" s="1">
        <f>KN216&amp;" v "&amp;KO216</f>
        <v/>
      </c>
      <c r="KQ216">
        <f>B216&amp;"_"&amp;C216</f>
        <v/>
      </c>
      <c r="KR216" s="1">
        <f>IF((HW216/KK216)&lt;0.335,"G",IF((HW216/KK216)&gt;0.67,"R","A"))</f>
        <v/>
      </c>
      <c r="KS216" s="1">
        <f>IF((HX216/KK216)&lt;0.335,"G",IF((HX216/KK216)&gt;0.67,"R","A"))</f>
        <v/>
      </c>
      <c r="KT216" s="1">
        <f>IF((IH216/KK216)&lt;0.335,"G",IF((IH216/KK216)&gt;0.67,"R","A"))</f>
        <v/>
      </c>
      <c r="KU216" s="1">
        <f>IF((II216/KK216)&lt;0.335,"G",IF((II216/KK216)&gt;0.67,"R","A"))</f>
        <v/>
      </c>
      <c r="KV216" s="1">
        <f>IF((HZ216/KK216)&lt;0.335,"G",IF((HZ216/KK216)&gt;0.67,"R","A"))</f>
        <v/>
      </c>
      <c r="KW216" s="1">
        <f>IF((HY216/KK216)&lt;0.335,"G",IF((HY216/KK216)&gt;0.67,"R","A"))</f>
        <v/>
      </c>
      <c r="KX216" s="1">
        <f>IF((IK216/KK216)&lt;0.335,"G",IF((IK216/KK216)&gt;0.67,"R","A"))</f>
        <v/>
      </c>
      <c r="KY216" s="1">
        <f>IF((IJ216/KK216)&lt;0.335,"G",IF((IJ216/KK216)&gt;0.67,"R","A"))</f>
        <v/>
      </c>
      <c r="KZ216" s="1">
        <f>IF((HQ216/KK216)&lt;0.335,"G",IF((HQ216/KK216)&gt;0.67,"R","A"))</f>
        <v/>
      </c>
      <c r="LA216" s="1">
        <f>IF((IB216/KK216)&lt;0.335,"G",IF((IB216/KK216)&gt;0.67,"R","A"))</f>
        <v/>
      </c>
      <c r="LB216">
        <f>IF(LQ216="1-0",INDEX(Scrape!#REF!,MATCH('HT 1-0'!KP216,Scrape!$B:$B,0)),"")</f>
        <v/>
      </c>
      <c r="LC216">
        <f>IF(LQ216="1-0",INDEX(Scrape!$A:$A,MATCH('HT 1-0'!KP216,Scrape!$B:$B,0)),"")</f>
        <v/>
      </c>
      <c r="LD216">
        <f>IF(LQ216="1-0",INDEX(Scrape!$B:$B,MATCH('HT 1-0'!KP216,Scrape!$B:$B,0)),"")</f>
        <v/>
      </c>
      <c r="LE216">
        <f>IF(LQ216="1-0",INDEX(Scrape!$C:$C,MATCH('HT 1-0'!KP216,Scrape!$B:$B,0)),"")</f>
        <v/>
      </c>
      <c r="LF216">
        <f>IF(LQ216="1-0",INDEX(Scrape!$D:$D,MATCH('HT 1-0'!KP216,Scrape!$B:$B,0)),"")</f>
        <v/>
      </c>
      <c r="LG216">
        <f>IF(LQ216="1-0",INDEX(Scrape!$E:$E,MATCH('HT 1-0'!KP216,Scrape!$B:$B,0)),"")</f>
        <v/>
      </c>
      <c r="LH216">
        <f>IF(LQ216="1-0",INDEX(Scrape!$F:$F,MATCH('HT 1-0'!KP216,Scrape!$B:$B,0)),"")</f>
        <v/>
      </c>
      <c r="LI216">
        <f>IF(LQ216="1-0",INDEX(Scrape!$G:$G,MATCH('HT 1-0'!KP216,Scrape!$B:$B,0)),"")</f>
        <v/>
      </c>
      <c r="LJ216">
        <f>IF(LQ216="1-0",INDEX(Scrape!$H:$H,MATCH('HT 1-0'!KP216,Scrape!$B:$B,0)),"")</f>
        <v/>
      </c>
      <c r="LK216">
        <f>IF(LQ216="1-0",INDEX(Scrape!$I:$I,MATCH('HT 1-0'!KP216,Scrape!$B:$B,0)),"")</f>
        <v/>
      </c>
      <c r="LL216">
        <f>IF(LQ216="1-0",INDEX(Scrape!$J:$J,MATCH('HT 1-0'!KP216,Scrape!$B:$B,0)),"")</f>
        <v/>
      </c>
      <c r="LM216">
        <f>IF(LQ216="1-0",INDEX(Scrape!$K:$K,MATCH('HT 1-0'!KP216,Scrape!$B:$B,0)),"")</f>
        <v/>
      </c>
      <c r="LN216">
        <f>IF(LQ216="1-0",INDEX(Scrape!$L:$L,MATCH('HT 1-0'!KP216,Scrape!$B:$B,0)),"")</f>
        <v/>
      </c>
      <c r="LO216">
        <f>IF(LQ216="1-0",INDEX(Scrape!$M:$M,MATCH('HT 1-0'!KP216,Scrape!$B:$B,0)),"")</f>
        <v/>
      </c>
      <c r="LP216">
        <f>IF(LQ216="1-0",INDEX(Scrape!$N:$N,MATCH('HT 1-0'!KP216,Scrape!$B:$B,0)),"")</f>
        <v/>
      </c>
      <c r="LQ216">
        <f>INDEX(Scrape!$O:$O,MATCH('HT 1-0'!KP216,Scrape!$B:$B,0))</f>
        <v/>
      </c>
      <c r="LR216">
        <f>(1/LJ216)+(1/LI216)+(1/LH216)</f>
        <v/>
      </c>
      <c r="LS216">
        <f>(1/LG216)+(1/LF216)+(1/LE216)</f>
        <v/>
      </c>
      <c r="LT216" s="8">
        <f>IF(INDEX(#REF!,MATCH(KQ216,#REF!,0))=INDEX(#REF!,MATCH(KQ216,#REF!,0)),INDEX(#REF!,MATCH(KQ216,#REF!,0)),"ERROR")</f>
        <v/>
      </c>
      <c r="LU216" s="4">
        <f>IF(KR216="G",2,IF(KR216="R",0.5,IF(KR216="A",1)))</f>
        <v/>
      </c>
      <c r="LV216" s="4">
        <f>IF(KS216="G",0.5,IF(KS216="R",2,IF(KS216="A",1)))</f>
        <v/>
      </c>
      <c r="LW216" s="4">
        <f>IF(KT216="G",2,IF(KT216="R",0.5,IF(KT216="A",1)))</f>
        <v/>
      </c>
      <c r="LX216" s="4">
        <f>IF(KU216="G",0.5,IF(KU216="R",2,IF(KU216="A",1)))</f>
        <v/>
      </c>
      <c r="LY216" s="7">
        <f>(LK216*(LU216+LX216)+(LL216*(LU216+LX216)))</f>
        <v/>
      </c>
      <c r="LZ216" s="7">
        <f>(LN216*(LV216+LW216)+(LO216*(LV216+LW216)))</f>
        <v/>
      </c>
      <c r="MA216" s="11">
        <f>LY216-LZ216</f>
        <v/>
      </c>
      <c r="MB216" s="5">
        <f>MA216+2</f>
        <v/>
      </c>
      <c r="MC216" s="6">
        <f>MA216-2</f>
        <v/>
      </c>
      <c r="MD216" s="4">
        <f>LE216</f>
        <v/>
      </c>
      <c r="ME216" s="9">
        <f>IF(MD216=0,1000,MD216+0.75)</f>
        <v/>
      </c>
      <c r="MF216" s="10">
        <f>IF(MD216=0,0,MD216-0.75)</f>
        <v/>
      </c>
      <c r="MG216" s="4">
        <f>((LM216*(LU216+LX216))-((LP216*(LV216+LW216))))</f>
        <v/>
      </c>
      <c r="MH216" s="9">
        <f>MG216*1.2</f>
        <v/>
      </c>
      <c r="MI216" s="10">
        <f>MG216*0.8</f>
        <v/>
      </c>
      <c r="MJ216">
        <f>IFERROR(NX216,"")</f>
        <v/>
      </c>
      <c r="MK216">
        <f>IFERROR(NY216,"")</f>
        <v/>
      </c>
      <c r="ML216">
        <f>IFERROR(NZ216,"")</f>
        <v/>
      </c>
      <c r="MM216">
        <f>IFERROR(OA216,"")</f>
        <v/>
      </c>
      <c r="MN216">
        <f>IFERROR(OB216,"")</f>
        <v/>
      </c>
      <c r="MO216">
        <f>IFERROR(OC216,"")</f>
        <v/>
      </c>
      <c r="MP216" s="1">
        <f>COUNTIFS(#REF!,LT216,#REF!,1,#REF!,"&gt;="&amp;MC216,#REF!,"&lt;="&amp;MB216,#REF!,"&lt;="&amp;ME216,#REF!,"&gt;="&amp;MF216,#REF!,"="&amp;KV216,#REF!,"="&amp;KX216)</f>
        <v/>
      </c>
      <c r="MQ216" s="1">
        <f>COUNTIFS(#REF!,LT216,#REF!,0,#REF!,"&gt;="&amp;MC216,#REF!,"&lt;="&amp;MB216,#REF!,"&lt;="&amp;ME216,#REF!,"&gt;="&amp;MF216,#REF!,"="&amp;KV216,#REF!,"="&amp;KX216)</f>
        <v/>
      </c>
      <c r="MR216" s="1">
        <f>COUNTIFS(#REF!,LT216,#REF!,1,#REF!,"&gt;="&amp;MC216,#REF!,"&lt;="&amp;MB216,#REF!,"&lt;="&amp;ME216,#REF!,"&gt;="&amp;MF216,#REF!,"="&amp;KW216,#REF!,"="&amp;KY216)</f>
        <v/>
      </c>
      <c r="MS216" s="1">
        <f>COUNTIFS(#REF!,LT216,#REF!,0,#REF!,"&gt;="&amp;MC216,#REF!,"&lt;="&amp;MB216,#REF!,"&lt;="&amp;ME216,#REF!,"&gt;="&amp;MF216,#REF!,"="&amp;KW216,#REF!,"="&amp;KY216)</f>
        <v/>
      </c>
      <c r="MT216" s="1">
        <f>COUNTIFS(#REF!,LT216,#REF!,1,#REF!,"&gt;="&amp;MI216,#REF!,"&lt;="&amp;MH216,#REF!,"&lt;="&amp;ME216,#REF!,"&gt;="&amp;MF216)</f>
        <v/>
      </c>
      <c r="MU216" s="1">
        <f>COUNTIFS(#REF!,LT216,#REF!,0,#REF!,"&gt;="&amp;MI216,#REF!,"&lt;="&amp;MH216,#REF!,"&lt;="&amp;ME216,#REF!,"&gt;="&amp;MF216)</f>
        <v/>
      </c>
      <c r="MV216" s="1">
        <f>COUNTIFS(#REF!,LT216,#REF!,1,#REF!,"&gt;="&amp;MI216,#REF!,"&lt;="&amp;MH216,#REF!,"="&amp;KZ216,#REF!,"="&amp;LA216,#REF!,"&lt;="&amp;ME216,#REF!,"&gt;="&amp;MF216)</f>
        <v/>
      </c>
      <c r="MW216" s="1">
        <f>COUNTIFS(#REF!,LT216,#REF!,0,#REF!,"&gt;="&amp;MI216,#REF!,"&lt;="&amp;MH216,#REF!,"="&amp;KZ216,#REF!,"="&amp;LA216,#REF!,"&lt;="&amp;ME216,#REF!,"&gt;="&amp;MF216)</f>
        <v/>
      </c>
      <c r="MX216" s="1">
        <f>COUNTIFS(#REF!,LT216,#REF!,1,#REF!,"&gt;="&amp;MC216,#REF!,"&lt;="&amp;MB216,#REF!,"&lt;="&amp;ME216,#REF!,"&gt;="&amp;MF216)</f>
        <v/>
      </c>
      <c r="MY216" s="1">
        <f>COUNTIFS(#REF!,LT216,#REF!,0,#REF!,"&gt;="&amp;MC216,#REF!,"&lt;="&amp;MB216,#REF!,"&lt;="&amp;ME216,#REF!,"&gt;="&amp;MF216)</f>
        <v/>
      </c>
      <c r="MZ216" s="1">
        <f>COUNTIFS(#REF!,LT216,#REF!,1,#REF!,"&lt;="&amp;ME216,#REF!,"&gt;="&amp;MF216,#REF!,"="&amp;KV216,#REF!,"="&amp;KX216)</f>
        <v/>
      </c>
      <c r="NA216" s="1">
        <f>COUNTIFS(#REF!,LT216,#REF!,0,#REF!,"&lt;="&amp;ME216,#REF!,"&gt;="&amp;MF216,#REF!,"="&amp;KV216,#REF!,"="&amp;KX216)</f>
        <v/>
      </c>
      <c r="NB216" s="1">
        <f>COUNTIFS(#REF!,LT216,#REF!,1,#REF!,"&lt;="&amp;ME216,#REF!,"&gt;="&amp;MF216,#REF!,"="&amp;KW216,#REF!,"="&amp;KY216)</f>
        <v/>
      </c>
      <c r="NC216" s="1">
        <f>COUNTIFS(#REF!,LT216,#REF!,0,#REF!,"&lt;="&amp;ME216,#REF!,"&gt;="&amp;MF216,#REF!,"="&amp;KW216,#REF!,"="&amp;KY216)</f>
        <v/>
      </c>
      <c r="ND216" s="1">
        <f>MP216+MR216+MT216+MV216+MX216+MZ216+NB216</f>
        <v/>
      </c>
      <c r="NE216" s="1">
        <f>MQ216+MS216+MU216+MW216+MY216+NA216+NC216</f>
        <v/>
      </c>
      <c r="NF216" s="1">
        <f>ND216+NE216</f>
        <v/>
      </c>
      <c r="NG216" s="33">
        <f>ND216/(ND216+NE216)</f>
        <v/>
      </c>
      <c r="NH216" s="3">
        <f>1/NG216</f>
        <v/>
      </c>
      <c r="NI216" s="1">
        <f>LH216</f>
        <v/>
      </c>
      <c r="NJ216" s="79">
        <f>((1-NG216)*(1/(NI216-1))*0.98-(NG216*1))</f>
        <v/>
      </c>
      <c r="NK216" s="34">
        <f>IF(LR216&lt;0.9,0,IF(AND(LR216&gt;1.1),0,1))</f>
        <v/>
      </c>
      <c r="NL216" s="34">
        <f>IF(LS216&lt;0.9,0,IF(AND(LS216&gt;1.1),0,1))</f>
        <v/>
      </c>
      <c r="NM216" s="32">
        <f>IF(NF216&gt;99,1,0)</f>
        <v/>
      </c>
      <c r="NN216" s="32">
        <f>IF(NJ216&gt;0.0799,1,0)</f>
        <v/>
      </c>
      <c r="NO216" s="32">
        <f>IF(NJ216&gt;NQ216,1,0)</f>
        <v/>
      </c>
      <c r="NP216" s="32">
        <f>NM216+NN216+NO216+NK216+NL216</f>
        <v/>
      </c>
      <c r="NQ216" s="79">
        <f>(((100*NG216)*(NI216-1)*0.98)-((1-NG216)*100))/100</f>
        <v/>
      </c>
      <c r="NR216" s="34">
        <f>IF(LR216&lt;0.9,0,IF(AND(LR216&gt;1.1),0,1))</f>
        <v/>
      </c>
      <c r="NS216" s="34">
        <f>IF(LS216&lt;0.9,0,IF(AND(LS216&gt;1.1),0,1))</f>
        <v/>
      </c>
      <c r="NT216" s="32">
        <f>IF(NF216&gt;99,1,0)</f>
        <v/>
      </c>
      <c r="NU216" s="32">
        <f>IF(NQ216&gt;0.0799,1,0)</f>
        <v/>
      </c>
      <c r="NV216" s="32">
        <f>IF(NQ216&gt;NJ216,1,0)</f>
        <v/>
      </c>
      <c r="NW216" s="32">
        <f>NT216+NU216+NV216+NR216+NS216</f>
        <v/>
      </c>
      <c r="NX216">
        <f>IF(NP216=5,"LayHome1-0",IF(AND(NW216=5),"BackHome1-0",""))</f>
        <v/>
      </c>
      <c r="NY216">
        <f>IF(NP216=5,KN216,IF(AND(NW216=5),KN216,""))</f>
        <v/>
      </c>
      <c r="NZ216">
        <f>IF(NP216=5,"Match Odds",IF(AND(NW216=5),"Match Odds",""))</f>
        <v/>
      </c>
      <c r="OA216">
        <f>IF(NP216=5,KP216,IF(AND(NW216=5),KP216,""))</f>
        <v/>
      </c>
      <c r="OB216">
        <f>IF(NP216=5,"MATCH_ODDS",IF(AND(NW216=5),"MATCH_ODDS",""))</f>
        <v/>
      </c>
      <c r="OC216">
        <f>IF(NP216=5,"LAY",IF(AND(NW216=5),"BACK",""))</f>
        <v/>
      </c>
    </row>
    <row r="217" ht="16.5" customHeight="1" thickBot="1" thickTop="1">
      <c r="A217" s="2" t="n"/>
      <c r="KN217" s="1">
        <f>IF(INDEX(#REF!,MATCH('HT 1-0'!D217,#REF!,0))=INDEX(#REF!,MATCH('HT 1-0'!D217,#REF!,0)),INDEX(#REF!,MATCH('HT 1-0'!D217,#REF!,0)),"ERROR")</f>
        <v/>
      </c>
      <c r="KO217" s="1">
        <f>IF(INDEX(#REF!,MATCH('HT 1-0'!E217,#REF!,0))=INDEX(#REF!,MATCH('HT 1-0'!E217,#REF!,0)),INDEX(#REF!,MATCH('HT 1-0'!E217,#REF!,0)),"ERROR")</f>
        <v/>
      </c>
      <c r="KP217" s="1">
        <f>KN217&amp;" v "&amp;KO217</f>
        <v/>
      </c>
      <c r="KQ217">
        <f>B217&amp;"_"&amp;C217</f>
        <v/>
      </c>
      <c r="KR217" s="1">
        <f>IF((HW217/KK217)&lt;0.335,"G",IF((HW217/KK217)&gt;0.67,"R","A"))</f>
        <v/>
      </c>
      <c r="KS217" s="1">
        <f>IF((HX217/KK217)&lt;0.335,"G",IF((HX217/KK217)&gt;0.67,"R","A"))</f>
        <v/>
      </c>
      <c r="KT217" s="1">
        <f>IF((IH217/KK217)&lt;0.335,"G",IF((IH217/KK217)&gt;0.67,"R","A"))</f>
        <v/>
      </c>
      <c r="KU217" s="1">
        <f>IF((II217/KK217)&lt;0.335,"G",IF((II217/KK217)&gt;0.67,"R","A"))</f>
        <v/>
      </c>
      <c r="KV217" s="1">
        <f>IF((HZ217/KK217)&lt;0.335,"G",IF((HZ217/KK217)&gt;0.67,"R","A"))</f>
        <v/>
      </c>
      <c r="KW217" s="1">
        <f>IF((HY217/KK217)&lt;0.335,"G",IF((HY217/KK217)&gt;0.67,"R","A"))</f>
        <v/>
      </c>
      <c r="KX217" s="1">
        <f>IF((IK217/KK217)&lt;0.335,"G",IF((IK217/KK217)&gt;0.67,"R","A"))</f>
        <v/>
      </c>
      <c r="KY217" s="1">
        <f>IF((IJ217/KK217)&lt;0.335,"G",IF((IJ217/KK217)&gt;0.67,"R","A"))</f>
        <v/>
      </c>
      <c r="KZ217" s="1">
        <f>IF((HQ217/KK217)&lt;0.335,"G",IF((HQ217/KK217)&gt;0.67,"R","A"))</f>
        <v/>
      </c>
      <c r="LA217" s="1">
        <f>IF((IB217/KK217)&lt;0.335,"G",IF((IB217/KK217)&gt;0.67,"R","A"))</f>
        <v/>
      </c>
      <c r="LB217">
        <f>IF(LQ217="1-0",INDEX(Scrape!#REF!,MATCH('HT 1-0'!KP217,Scrape!$B:$B,0)),"")</f>
        <v/>
      </c>
      <c r="LC217">
        <f>IF(LQ217="1-0",INDEX(Scrape!$A:$A,MATCH('HT 1-0'!KP217,Scrape!$B:$B,0)),"")</f>
        <v/>
      </c>
      <c r="LD217">
        <f>IF(LQ217="1-0",INDEX(Scrape!$B:$B,MATCH('HT 1-0'!KP217,Scrape!$B:$B,0)),"")</f>
        <v/>
      </c>
      <c r="LE217">
        <f>IF(LQ217="1-0",INDEX(Scrape!$C:$C,MATCH('HT 1-0'!KP217,Scrape!$B:$B,0)),"")</f>
        <v/>
      </c>
      <c r="LF217">
        <f>IF(LQ217="1-0",INDEX(Scrape!$D:$D,MATCH('HT 1-0'!KP217,Scrape!$B:$B,0)),"")</f>
        <v/>
      </c>
      <c r="LG217">
        <f>IF(LQ217="1-0",INDEX(Scrape!$E:$E,MATCH('HT 1-0'!KP217,Scrape!$B:$B,0)),"")</f>
        <v/>
      </c>
      <c r="LH217">
        <f>IF(LQ217="1-0",INDEX(Scrape!$F:$F,MATCH('HT 1-0'!KP217,Scrape!$B:$B,0)),"")</f>
        <v/>
      </c>
      <c r="LI217">
        <f>IF(LQ217="1-0",INDEX(Scrape!$G:$G,MATCH('HT 1-0'!KP217,Scrape!$B:$B,0)),"")</f>
        <v/>
      </c>
      <c r="LJ217">
        <f>IF(LQ217="1-0",INDEX(Scrape!$H:$H,MATCH('HT 1-0'!KP217,Scrape!$B:$B,0)),"")</f>
        <v/>
      </c>
      <c r="LK217">
        <f>IF(LQ217="1-0",INDEX(Scrape!$I:$I,MATCH('HT 1-0'!KP217,Scrape!$B:$B,0)),"")</f>
        <v/>
      </c>
      <c r="LL217">
        <f>IF(LQ217="1-0",INDEX(Scrape!$J:$J,MATCH('HT 1-0'!KP217,Scrape!$B:$B,0)),"")</f>
        <v/>
      </c>
      <c r="LM217">
        <f>IF(LQ217="1-0",INDEX(Scrape!$K:$K,MATCH('HT 1-0'!KP217,Scrape!$B:$B,0)),"")</f>
        <v/>
      </c>
      <c r="LN217">
        <f>IF(LQ217="1-0",INDEX(Scrape!$L:$L,MATCH('HT 1-0'!KP217,Scrape!$B:$B,0)),"")</f>
        <v/>
      </c>
      <c r="LO217">
        <f>IF(LQ217="1-0",INDEX(Scrape!$M:$M,MATCH('HT 1-0'!KP217,Scrape!$B:$B,0)),"")</f>
        <v/>
      </c>
      <c r="LP217">
        <f>IF(LQ217="1-0",INDEX(Scrape!$N:$N,MATCH('HT 1-0'!KP217,Scrape!$B:$B,0)),"")</f>
        <v/>
      </c>
      <c r="LQ217">
        <f>INDEX(Scrape!$O:$O,MATCH('HT 1-0'!KP217,Scrape!$B:$B,0))</f>
        <v/>
      </c>
      <c r="LR217">
        <f>(1/LJ217)+(1/LI217)+(1/LH217)</f>
        <v/>
      </c>
      <c r="LS217">
        <f>(1/LG217)+(1/LF217)+(1/LE217)</f>
        <v/>
      </c>
      <c r="LT217" s="8">
        <f>IF(INDEX(#REF!,MATCH(KQ217,#REF!,0))=INDEX(#REF!,MATCH(KQ217,#REF!,0)),INDEX(#REF!,MATCH(KQ217,#REF!,0)),"ERROR")</f>
        <v/>
      </c>
      <c r="LU217" s="4">
        <f>IF(KR217="G",2,IF(KR217="R",0.5,IF(KR217="A",1)))</f>
        <v/>
      </c>
      <c r="LV217" s="4">
        <f>IF(KS217="G",0.5,IF(KS217="R",2,IF(KS217="A",1)))</f>
        <v/>
      </c>
      <c r="LW217" s="4">
        <f>IF(KT217="G",2,IF(KT217="R",0.5,IF(KT217="A",1)))</f>
        <v/>
      </c>
      <c r="LX217" s="4">
        <f>IF(KU217="G",0.5,IF(KU217="R",2,IF(KU217="A",1)))</f>
        <v/>
      </c>
      <c r="LY217" s="7">
        <f>(LK217*(LU217+LX217)+(LL217*(LU217+LX217)))</f>
        <v/>
      </c>
      <c r="LZ217" s="7">
        <f>(LN217*(LV217+LW217)+(LO217*(LV217+LW217)))</f>
        <v/>
      </c>
      <c r="MA217" s="11">
        <f>LY217-LZ217</f>
        <v/>
      </c>
      <c r="MB217" s="5">
        <f>MA217+2</f>
        <v/>
      </c>
      <c r="MC217" s="6">
        <f>MA217-2</f>
        <v/>
      </c>
      <c r="MD217" s="4">
        <f>LE217</f>
        <v/>
      </c>
      <c r="ME217" s="9">
        <f>IF(MD217=0,1000,MD217+0.75)</f>
        <v/>
      </c>
      <c r="MF217" s="10">
        <f>IF(MD217=0,0,MD217-0.75)</f>
        <v/>
      </c>
      <c r="MG217" s="4">
        <f>((LM217*(LU217+LX217))-((LP217*(LV217+LW217))))</f>
        <v/>
      </c>
      <c r="MH217" s="9">
        <f>MG217*1.2</f>
        <v/>
      </c>
      <c r="MI217" s="10">
        <f>MG217*0.8</f>
        <v/>
      </c>
      <c r="MJ217">
        <f>IFERROR(NX217,"")</f>
        <v/>
      </c>
      <c r="MK217">
        <f>IFERROR(NY217,"")</f>
        <v/>
      </c>
      <c r="ML217">
        <f>IFERROR(NZ217,"")</f>
        <v/>
      </c>
      <c r="MM217">
        <f>IFERROR(OA217,"")</f>
        <v/>
      </c>
      <c r="MN217">
        <f>IFERROR(OB217,"")</f>
        <v/>
      </c>
      <c r="MO217">
        <f>IFERROR(OC217,"")</f>
        <v/>
      </c>
      <c r="MP217" s="1">
        <f>COUNTIFS(#REF!,LT217,#REF!,1,#REF!,"&gt;="&amp;MC217,#REF!,"&lt;="&amp;MB217,#REF!,"&lt;="&amp;ME217,#REF!,"&gt;="&amp;MF217,#REF!,"="&amp;KV217,#REF!,"="&amp;KX217)</f>
        <v/>
      </c>
      <c r="MQ217" s="1">
        <f>COUNTIFS(#REF!,LT217,#REF!,0,#REF!,"&gt;="&amp;MC217,#REF!,"&lt;="&amp;MB217,#REF!,"&lt;="&amp;ME217,#REF!,"&gt;="&amp;MF217,#REF!,"="&amp;KV217,#REF!,"="&amp;KX217)</f>
        <v/>
      </c>
      <c r="MR217" s="1">
        <f>COUNTIFS(#REF!,LT217,#REF!,1,#REF!,"&gt;="&amp;MC217,#REF!,"&lt;="&amp;MB217,#REF!,"&lt;="&amp;ME217,#REF!,"&gt;="&amp;MF217,#REF!,"="&amp;KW217,#REF!,"="&amp;KY217)</f>
        <v/>
      </c>
      <c r="MS217" s="1">
        <f>COUNTIFS(#REF!,LT217,#REF!,0,#REF!,"&gt;="&amp;MC217,#REF!,"&lt;="&amp;MB217,#REF!,"&lt;="&amp;ME217,#REF!,"&gt;="&amp;MF217,#REF!,"="&amp;KW217,#REF!,"="&amp;KY217)</f>
        <v/>
      </c>
      <c r="MT217" s="1">
        <f>COUNTIFS(#REF!,LT217,#REF!,1,#REF!,"&gt;="&amp;MI217,#REF!,"&lt;="&amp;MH217,#REF!,"&lt;="&amp;ME217,#REF!,"&gt;="&amp;MF217)</f>
        <v/>
      </c>
      <c r="MU217" s="1">
        <f>COUNTIFS(#REF!,LT217,#REF!,0,#REF!,"&gt;="&amp;MI217,#REF!,"&lt;="&amp;MH217,#REF!,"&lt;="&amp;ME217,#REF!,"&gt;="&amp;MF217)</f>
        <v/>
      </c>
      <c r="MV217" s="1">
        <f>COUNTIFS(#REF!,LT217,#REF!,1,#REF!,"&gt;="&amp;MI217,#REF!,"&lt;="&amp;MH217,#REF!,"="&amp;KZ217,#REF!,"="&amp;LA217,#REF!,"&lt;="&amp;ME217,#REF!,"&gt;="&amp;MF217)</f>
        <v/>
      </c>
      <c r="MW217" s="1">
        <f>COUNTIFS(#REF!,LT217,#REF!,0,#REF!,"&gt;="&amp;MI217,#REF!,"&lt;="&amp;MH217,#REF!,"="&amp;KZ217,#REF!,"="&amp;LA217,#REF!,"&lt;="&amp;ME217,#REF!,"&gt;="&amp;MF217)</f>
        <v/>
      </c>
      <c r="MX217" s="1">
        <f>COUNTIFS(#REF!,LT217,#REF!,1,#REF!,"&gt;="&amp;MC217,#REF!,"&lt;="&amp;MB217,#REF!,"&lt;="&amp;ME217,#REF!,"&gt;="&amp;MF217)</f>
        <v/>
      </c>
      <c r="MY217" s="1">
        <f>COUNTIFS(#REF!,LT217,#REF!,0,#REF!,"&gt;="&amp;MC217,#REF!,"&lt;="&amp;MB217,#REF!,"&lt;="&amp;ME217,#REF!,"&gt;="&amp;MF217)</f>
        <v/>
      </c>
      <c r="MZ217" s="1">
        <f>COUNTIFS(#REF!,LT217,#REF!,1,#REF!,"&lt;="&amp;ME217,#REF!,"&gt;="&amp;MF217,#REF!,"="&amp;KV217,#REF!,"="&amp;KX217)</f>
        <v/>
      </c>
      <c r="NA217" s="1">
        <f>COUNTIFS(#REF!,LT217,#REF!,0,#REF!,"&lt;="&amp;ME217,#REF!,"&gt;="&amp;MF217,#REF!,"="&amp;KV217,#REF!,"="&amp;KX217)</f>
        <v/>
      </c>
      <c r="NB217" s="1">
        <f>COUNTIFS(#REF!,LT217,#REF!,1,#REF!,"&lt;="&amp;ME217,#REF!,"&gt;="&amp;MF217,#REF!,"="&amp;KW217,#REF!,"="&amp;KY217)</f>
        <v/>
      </c>
      <c r="NC217" s="1">
        <f>COUNTIFS(#REF!,LT217,#REF!,0,#REF!,"&lt;="&amp;ME217,#REF!,"&gt;="&amp;MF217,#REF!,"="&amp;KW217,#REF!,"="&amp;KY217)</f>
        <v/>
      </c>
      <c r="ND217" s="1">
        <f>MP217+MR217+MT217+MV217+MX217+MZ217+NB217</f>
        <v/>
      </c>
      <c r="NE217" s="1">
        <f>MQ217+MS217+MU217+MW217+MY217+NA217+NC217</f>
        <v/>
      </c>
      <c r="NF217" s="1">
        <f>ND217+NE217</f>
        <v/>
      </c>
      <c r="NG217" s="33">
        <f>ND217/(ND217+NE217)</f>
        <v/>
      </c>
      <c r="NH217" s="3">
        <f>1/NG217</f>
        <v/>
      </c>
      <c r="NI217" s="1">
        <f>LH217</f>
        <v/>
      </c>
      <c r="NJ217" s="79">
        <f>((1-NG217)*(1/(NI217-1))*0.98-(NG217*1))</f>
        <v/>
      </c>
      <c r="NK217" s="34">
        <f>IF(LR217&lt;0.9,0,IF(AND(LR217&gt;1.1),0,1))</f>
        <v/>
      </c>
      <c r="NL217" s="34">
        <f>IF(LS217&lt;0.9,0,IF(AND(LS217&gt;1.1),0,1))</f>
        <v/>
      </c>
      <c r="NM217" s="32">
        <f>IF(NF217&gt;99,1,0)</f>
        <v/>
      </c>
      <c r="NN217" s="32">
        <f>IF(NJ217&gt;0.0799,1,0)</f>
        <v/>
      </c>
      <c r="NO217" s="32">
        <f>IF(NJ217&gt;NQ217,1,0)</f>
        <v/>
      </c>
      <c r="NP217" s="32">
        <f>NM217+NN217+NO217+NK217+NL217</f>
        <v/>
      </c>
      <c r="NQ217" s="79">
        <f>(((100*NG217)*(NI217-1)*0.98)-((1-NG217)*100))/100</f>
        <v/>
      </c>
      <c r="NR217" s="34">
        <f>IF(LR217&lt;0.9,0,IF(AND(LR217&gt;1.1),0,1))</f>
        <v/>
      </c>
      <c r="NS217" s="34">
        <f>IF(LS217&lt;0.9,0,IF(AND(LS217&gt;1.1),0,1))</f>
        <v/>
      </c>
      <c r="NT217" s="32">
        <f>IF(NF217&gt;99,1,0)</f>
        <v/>
      </c>
      <c r="NU217" s="32">
        <f>IF(NQ217&gt;0.0799,1,0)</f>
        <v/>
      </c>
      <c r="NV217" s="32">
        <f>IF(NQ217&gt;NJ217,1,0)</f>
        <v/>
      </c>
      <c r="NW217" s="32">
        <f>NT217+NU217+NV217+NR217+NS217</f>
        <v/>
      </c>
      <c r="NX217">
        <f>IF(NP217=5,"LayHome1-0",IF(AND(NW217=5),"BackHome1-0",""))</f>
        <v/>
      </c>
      <c r="NY217">
        <f>IF(NP217=5,KN217,IF(AND(NW217=5),KN217,""))</f>
        <v/>
      </c>
      <c r="NZ217">
        <f>IF(NP217=5,"Match Odds",IF(AND(NW217=5),"Match Odds",""))</f>
        <v/>
      </c>
      <c r="OA217">
        <f>IF(NP217=5,KP217,IF(AND(NW217=5),KP217,""))</f>
        <v/>
      </c>
      <c r="OB217">
        <f>IF(NP217=5,"MATCH_ODDS",IF(AND(NW217=5),"MATCH_ODDS",""))</f>
        <v/>
      </c>
      <c r="OC217">
        <f>IF(NP217=5,"LAY",IF(AND(NW217=5),"BACK",""))</f>
        <v/>
      </c>
    </row>
    <row r="218" ht="16.5" customHeight="1" thickBot="1" thickTop="1">
      <c r="A218" s="2" t="n"/>
      <c r="KN218" s="1">
        <f>IF(INDEX(#REF!,MATCH('HT 1-0'!D218,#REF!,0))=INDEX(#REF!,MATCH('HT 1-0'!D218,#REF!,0)),INDEX(#REF!,MATCH('HT 1-0'!D218,#REF!,0)),"ERROR")</f>
        <v/>
      </c>
      <c r="KO218" s="1">
        <f>IF(INDEX(#REF!,MATCH('HT 1-0'!E218,#REF!,0))=INDEX(#REF!,MATCH('HT 1-0'!E218,#REF!,0)),INDEX(#REF!,MATCH('HT 1-0'!E218,#REF!,0)),"ERROR")</f>
        <v/>
      </c>
      <c r="KP218" s="1">
        <f>KN218&amp;" v "&amp;KO218</f>
        <v/>
      </c>
      <c r="KQ218">
        <f>B218&amp;"_"&amp;C218</f>
        <v/>
      </c>
      <c r="KR218" s="1">
        <f>IF((HW218/KK218)&lt;0.335,"G",IF((HW218/KK218)&gt;0.67,"R","A"))</f>
        <v/>
      </c>
      <c r="KS218" s="1">
        <f>IF((HX218/KK218)&lt;0.335,"G",IF((HX218/KK218)&gt;0.67,"R","A"))</f>
        <v/>
      </c>
      <c r="KT218" s="1">
        <f>IF((IH218/KK218)&lt;0.335,"G",IF((IH218/KK218)&gt;0.67,"R","A"))</f>
        <v/>
      </c>
      <c r="KU218" s="1">
        <f>IF((II218/KK218)&lt;0.335,"G",IF((II218/KK218)&gt;0.67,"R","A"))</f>
        <v/>
      </c>
      <c r="KV218" s="1">
        <f>IF((HZ218/KK218)&lt;0.335,"G",IF((HZ218/KK218)&gt;0.67,"R","A"))</f>
        <v/>
      </c>
      <c r="KW218" s="1">
        <f>IF((HY218/KK218)&lt;0.335,"G",IF((HY218/KK218)&gt;0.67,"R","A"))</f>
        <v/>
      </c>
      <c r="KX218" s="1">
        <f>IF((IK218/KK218)&lt;0.335,"G",IF((IK218/KK218)&gt;0.67,"R","A"))</f>
        <v/>
      </c>
      <c r="KY218" s="1">
        <f>IF((IJ218/KK218)&lt;0.335,"G",IF((IJ218/KK218)&gt;0.67,"R","A"))</f>
        <v/>
      </c>
      <c r="KZ218" s="1">
        <f>IF((HQ218/KK218)&lt;0.335,"G",IF((HQ218/KK218)&gt;0.67,"R","A"))</f>
        <v/>
      </c>
      <c r="LA218" s="1">
        <f>IF((IB218/KK218)&lt;0.335,"G",IF((IB218/KK218)&gt;0.67,"R","A"))</f>
        <v/>
      </c>
      <c r="LB218">
        <f>IF(LQ218="1-0",INDEX(Scrape!#REF!,MATCH('HT 1-0'!KP218,Scrape!$B:$B,0)),"")</f>
        <v/>
      </c>
      <c r="LC218">
        <f>IF(LQ218="1-0",INDEX(Scrape!$A:$A,MATCH('HT 1-0'!KP218,Scrape!$B:$B,0)),"")</f>
        <v/>
      </c>
      <c r="LD218">
        <f>IF(LQ218="1-0",INDEX(Scrape!$B:$B,MATCH('HT 1-0'!KP218,Scrape!$B:$B,0)),"")</f>
        <v/>
      </c>
      <c r="LE218">
        <f>IF(LQ218="1-0",INDEX(Scrape!$C:$C,MATCH('HT 1-0'!KP218,Scrape!$B:$B,0)),"")</f>
        <v/>
      </c>
      <c r="LF218">
        <f>IF(LQ218="1-0",INDEX(Scrape!$D:$D,MATCH('HT 1-0'!KP218,Scrape!$B:$B,0)),"")</f>
        <v/>
      </c>
      <c r="LG218">
        <f>IF(LQ218="1-0",INDEX(Scrape!$E:$E,MATCH('HT 1-0'!KP218,Scrape!$B:$B,0)),"")</f>
        <v/>
      </c>
      <c r="LH218">
        <f>IF(LQ218="1-0",INDEX(Scrape!$F:$F,MATCH('HT 1-0'!KP218,Scrape!$B:$B,0)),"")</f>
        <v/>
      </c>
      <c r="LI218">
        <f>IF(LQ218="1-0",INDEX(Scrape!$G:$G,MATCH('HT 1-0'!KP218,Scrape!$B:$B,0)),"")</f>
        <v/>
      </c>
      <c r="LJ218">
        <f>IF(LQ218="1-0",INDEX(Scrape!$H:$H,MATCH('HT 1-0'!KP218,Scrape!$B:$B,0)),"")</f>
        <v/>
      </c>
      <c r="LK218">
        <f>IF(LQ218="1-0",INDEX(Scrape!$I:$I,MATCH('HT 1-0'!KP218,Scrape!$B:$B,0)),"")</f>
        <v/>
      </c>
      <c r="LL218">
        <f>IF(LQ218="1-0",INDEX(Scrape!$J:$J,MATCH('HT 1-0'!KP218,Scrape!$B:$B,0)),"")</f>
        <v/>
      </c>
      <c r="LM218">
        <f>IF(LQ218="1-0",INDEX(Scrape!$K:$K,MATCH('HT 1-0'!KP218,Scrape!$B:$B,0)),"")</f>
        <v/>
      </c>
      <c r="LN218">
        <f>IF(LQ218="1-0",INDEX(Scrape!$L:$L,MATCH('HT 1-0'!KP218,Scrape!$B:$B,0)),"")</f>
        <v/>
      </c>
      <c r="LO218">
        <f>IF(LQ218="1-0",INDEX(Scrape!$M:$M,MATCH('HT 1-0'!KP218,Scrape!$B:$B,0)),"")</f>
        <v/>
      </c>
      <c r="LP218">
        <f>IF(LQ218="1-0",INDEX(Scrape!$N:$N,MATCH('HT 1-0'!KP218,Scrape!$B:$B,0)),"")</f>
        <v/>
      </c>
      <c r="LQ218">
        <f>INDEX(Scrape!$O:$O,MATCH('HT 1-0'!KP218,Scrape!$B:$B,0))</f>
        <v/>
      </c>
      <c r="LR218">
        <f>(1/LJ218)+(1/LI218)+(1/LH218)</f>
        <v/>
      </c>
      <c r="LS218">
        <f>(1/LG218)+(1/LF218)+(1/LE218)</f>
        <v/>
      </c>
      <c r="LT218" s="8">
        <f>IF(INDEX(#REF!,MATCH(KQ218,#REF!,0))=INDEX(#REF!,MATCH(KQ218,#REF!,0)),INDEX(#REF!,MATCH(KQ218,#REF!,0)),"ERROR")</f>
        <v/>
      </c>
      <c r="LU218" s="4">
        <f>IF(KR218="G",2,IF(KR218="R",0.5,IF(KR218="A",1)))</f>
        <v/>
      </c>
      <c r="LV218" s="4">
        <f>IF(KS218="G",0.5,IF(KS218="R",2,IF(KS218="A",1)))</f>
        <v/>
      </c>
      <c r="LW218" s="4">
        <f>IF(KT218="G",2,IF(KT218="R",0.5,IF(KT218="A",1)))</f>
        <v/>
      </c>
      <c r="LX218" s="4">
        <f>IF(KU218="G",0.5,IF(KU218="R",2,IF(KU218="A",1)))</f>
        <v/>
      </c>
      <c r="LY218" s="7">
        <f>(LK218*(LU218+LX218)+(LL218*(LU218+LX218)))</f>
        <v/>
      </c>
      <c r="LZ218" s="7">
        <f>(LN218*(LV218+LW218)+(LO218*(LV218+LW218)))</f>
        <v/>
      </c>
      <c r="MA218" s="11">
        <f>LY218-LZ218</f>
        <v/>
      </c>
      <c r="MB218" s="5">
        <f>MA218+2</f>
        <v/>
      </c>
      <c r="MC218" s="6">
        <f>MA218-2</f>
        <v/>
      </c>
      <c r="MD218" s="4">
        <f>LE218</f>
        <v/>
      </c>
      <c r="ME218" s="9">
        <f>IF(MD218=0,1000,MD218+0.75)</f>
        <v/>
      </c>
      <c r="MF218" s="10">
        <f>IF(MD218=0,0,MD218-0.75)</f>
        <v/>
      </c>
      <c r="MG218" s="4">
        <f>((LM218*(LU218+LX218))-((LP218*(LV218+LW218))))</f>
        <v/>
      </c>
      <c r="MH218" s="9">
        <f>MG218*1.2</f>
        <v/>
      </c>
      <c r="MI218" s="10">
        <f>MG218*0.8</f>
        <v/>
      </c>
      <c r="MJ218">
        <f>IFERROR(NX218,"")</f>
        <v/>
      </c>
      <c r="MK218">
        <f>IFERROR(NY218,"")</f>
        <v/>
      </c>
      <c r="ML218">
        <f>IFERROR(NZ218,"")</f>
        <v/>
      </c>
      <c r="MM218">
        <f>IFERROR(OA218,"")</f>
        <v/>
      </c>
      <c r="MN218">
        <f>IFERROR(OB218,"")</f>
        <v/>
      </c>
      <c r="MO218">
        <f>IFERROR(OC218,"")</f>
        <v/>
      </c>
      <c r="MP218" s="1">
        <f>COUNTIFS(#REF!,LT218,#REF!,1,#REF!,"&gt;="&amp;MC218,#REF!,"&lt;="&amp;MB218,#REF!,"&lt;="&amp;ME218,#REF!,"&gt;="&amp;MF218,#REF!,"="&amp;KV218,#REF!,"="&amp;KX218)</f>
        <v/>
      </c>
      <c r="MQ218" s="1">
        <f>COUNTIFS(#REF!,LT218,#REF!,0,#REF!,"&gt;="&amp;MC218,#REF!,"&lt;="&amp;MB218,#REF!,"&lt;="&amp;ME218,#REF!,"&gt;="&amp;MF218,#REF!,"="&amp;KV218,#REF!,"="&amp;KX218)</f>
        <v/>
      </c>
      <c r="MR218" s="1">
        <f>COUNTIFS(#REF!,LT218,#REF!,1,#REF!,"&gt;="&amp;MC218,#REF!,"&lt;="&amp;MB218,#REF!,"&lt;="&amp;ME218,#REF!,"&gt;="&amp;MF218,#REF!,"="&amp;KW218,#REF!,"="&amp;KY218)</f>
        <v/>
      </c>
      <c r="MS218" s="1">
        <f>COUNTIFS(#REF!,LT218,#REF!,0,#REF!,"&gt;="&amp;MC218,#REF!,"&lt;="&amp;MB218,#REF!,"&lt;="&amp;ME218,#REF!,"&gt;="&amp;MF218,#REF!,"="&amp;KW218,#REF!,"="&amp;KY218)</f>
        <v/>
      </c>
      <c r="MT218" s="1">
        <f>COUNTIFS(#REF!,LT218,#REF!,1,#REF!,"&gt;="&amp;MI218,#REF!,"&lt;="&amp;MH218,#REF!,"&lt;="&amp;ME218,#REF!,"&gt;="&amp;MF218)</f>
        <v/>
      </c>
      <c r="MU218" s="1">
        <f>COUNTIFS(#REF!,LT218,#REF!,0,#REF!,"&gt;="&amp;MI218,#REF!,"&lt;="&amp;MH218,#REF!,"&lt;="&amp;ME218,#REF!,"&gt;="&amp;MF218)</f>
        <v/>
      </c>
      <c r="MV218" s="1">
        <f>COUNTIFS(#REF!,LT218,#REF!,1,#REF!,"&gt;="&amp;MI218,#REF!,"&lt;="&amp;MH218,#REF!,"="&amp;KZ218,#REF!,"="&amp;LA218,#REF!,"&lt;="&amp;ME218,#REF!,"&gt;="&amp;MF218)</f>
        <v/>
      </c>
      <c r="MW218" s="1">
        <f>COUNTIFS(#REF!,LT218,#REF!,0,#REF!,"&gt;="&amp;MI218,#REF!,"&lt;="&amp;MH218,#REF!,"="&amp;KZ218,#REF!,"="&amp;LA218,#REF!,"&lt;="&amp;ME218,#REF!,"&gt;="&amp;MF218)</f>
        <v/>
      </c>
      <c r="MX218" s="1">
        <f>COUNTIFS(#REF!,LT218,#REF!,1,#REF!,"&gt;="&amp;MC218,#REF!,"&lt;="&amp;MB218,#REF!,"&lt;="&amp;ME218,#REF!,"&gt;="&amp;MF218)</f>
        <v/>
      </c>
      <c r="MY218" s="1">
        <f>COUNTIFS(#REF!,LT218,#REF!,0,#REF!,"&gt;="&amp;MC218,#REF!,"&lt;="&amp;MB218,#REF!,"&lt;="&amp;ME218,#REF!,"&gt;="&amp;MF218)</f>
        <v/>
      </c>
      <c r="MZ218" s="1">
        <f>COUNTIFS(#REF!,LT218,#REF!,1,#REF!,"&lt;="&amp;ME218,#REF!,"&gt;="&amp;MF218,#REF!,"="&amp;KV218,#REF!,"="&amp;KX218)</f>
        <v/>
      </c>
      <c r="NA218" s="1">
        <f>COUNTIFS(#REF!,LT218,#REF!,0,#REF!,"&lt;="&amp;ME218,#REF!,"&gt;="&amp;MF218,#REF!,"="&amp;KV218,#REF!,"="&amp;KX218)</f>
        <v/>
      </c>
      <c r="NB218" s="1">
        <f>COUNTIFS(#REF!,LT218,#REF!,1,#REF!,"&lt;="&amp;ME218,#REF!,"&gt;="&amp;MF218,#REF!,"="&amp;KW218,#REF!,"="&amp;KY218)</f>
        <v/>
      </c>
      <c r="NC218" s="1">
        <f>COUNTIFS(#REF!,LT218,#REF!,0,#REF!,"&lt;="&amp;ME218,#REF!,"&gt;="&amp;MF218,#REF!,"="&amp;KW218,#REF!,"="&amp;KY218)</f>
        <v/>
      </c>
      <c r="ND218" s="1">
        <f>MP218+MR218+MT218+MV218+MX218+MZ218+NB218</f>
        <v/>
      </c>
      <c r="NE218" s="1">
        <f>MQ218+MS218+MU218+MW218+MY218+NA218+NC218</f>
        <v/>
      </c>
      <c r="NF218" s="1">
        <f>ND218+NE218</f>
        <v/>
      </c>
      <c r="NG218" s="33">
        <f>ND218/(ND218+NE218)</f>
        <v/>
      </c>
      <c r="NH218" s="3">
        <f>1/NG218</f>
        <v/>
      </c>
      <c r="NI218" s="1">
        <f>LH218</f>
        <v/>
      </c>
      <c r="NJ218" s="79">
        <f>((1-NG218)*(1/(NI218-1))*0.98-(NG218*1))</f>
        <v/>
      </c>
      <c r="NK218" s="34">
        <f>IF(LR218&lt;0.9,0,IF(AND(LR218&gt;1.1),0,1))</f>
        <v/>
      </c>
      <c r="NL218" s="34">
        <f>IF(LS218&lt;0.9,0,IF(AND(LS218&gt;1.1),0,1))</f>
        <v/>
      </c>
      <c r="NM218" s="32">
        <f>IF(NF218&gt;99,1,0)</f>
        <v/>
      </c>
      <c r="NN218" s="32">
        <f>IF(NJ218&gt;0.0799,1,0)</f>
        <v/>
      </c>
      <c r="NO218" s="32">
        <f>IF(NJ218&gt;NQ218,1,0)</f>
        <v/>
      </c>
      <c r="NP218" s="32">
        <f>NM218+NN218+NO218+NK218+NL218</f>
        <v/>
      </c>
      <c r="NQ218" s="79">
        <f>(((100*NG218)*(NI218-1)*0.98)-((1-NG218)*100))/100</f>
        <v/>
      </c>
      <c r="NR218" s="34">
        <f>IF(LR218&lt;0.9,0,IF(AND(LR218&gt;1.1),0,1))</f>
        <v/>
      </c>
      <c r="NS218" s="34">
        <f>IF(LS218&lt;0.9,0,IF(AND(LS218&gt;1.1),0,1))</f>
        <v/>
      </c>
      <c r="NT218" s="32">
        <f>IF(NF218&gt;99,1,0)</f>
        <v/>
      </c>
      <c r="NU218" s="32">
        <f>IF(NQ218&gt;0.0799,1,0)</f>
        <v/>
      </c>
      <c r="NV218" s="32">
        <f>IF(NQ218&gt;NJ218,1,0)</f>
        <v/>
      </c>
      <c r="NW218" s="32">
        <f>NT218+NU218+NV218+NR218+NS218</f>
        <v/>
      </c>
      <c r="NX218">
        <f>IF(NP218=5,"LayHome1-0",IF(AND(NW218=5),"BackHome1-0",""))</f>
        <v/>
      </c>
      <c r="NY218">
        <f>IF(NP218=5,KN218,IF(AND(NW218=5),KN218,""))</f>
        <v/>
      </c>
      <c r="NZ218">
        <f>IF(NP218=5,"Match Odds",IF(AND(NW218=5),"Match Odds",""))</f>
        <v/>
      </c>
      <c r="OA218">
        <f>IF(NP218=5,KP218,IF(AND(NW218=5),KP218,""))</f>
        <v/>
      </c>
      <c r="OB218">
        <f>IF(NP218=5,"MATCH_ODDS",IF(AND(NW218=5),"MATCH_ODDS",""))</f>
        <v/>
      </c>
      <c r="OC218">
        <f>IF(NP218=5,"LAY",IF(AND(NW218=5),"BACK",""))</f>
        <v/>
      </c>
    </row>
    <row r="219" ht="16.5" customHeight="1" thickBot="1" thickTop="1">
      <c r="A219" s="2" t="n"/>
      <c r="KN219" s="1">
        <f>IF(INDEX(#REF!,MATCH('HT 1-0'!D219,#REF!,0))=INDEX(#REF!,MATCH('HT 1-0'!D219,#REF!,0)),INDEX(#REF!,MATCH('HT 1-0'!D219,#REF!,0)),"ERROR")</f>
        <v/>
      </c>
      <c r="KO219" s="1">
        <f>IF(INDEX(#REF!,MATCH('HT 1-0'!E219,#REF!,0))=INDEX(#REF!,MATCH('HT 1-0'!E219,#REF!,0)),INDEX(#REF!,MATCH('HT 1-0'!E219,#REF!,0)),"ERROR")</f>
        <v/>
      </c>
      <c r="KP219" s="1">
        <f>KN219&amp;" v "&amp;KO219</f>
        <v/>
      </c>
      <c r="KQ219">
        <f>B219&amp;"_"&amp;C219</f>
        <v/>
      </c>
      <c r="KR219" s="1">
        <f>IF((HW219/KK219)&lt;0.335,"G",IF((HW219/KK219)&gt;0.67,"R","A"))</f>
        <v/>
      </c>
      <c r="KS219" s="1">
        <f>IF((HX219/KK219)&lt;0.335,"G",IF((HX219/KK219)&gt;0.67,"R","A"))</f>
        <v/>
      </c>
      <c r="KT219" s="1">
        <f>IF((IH219/KK219)&lt;0.335,"G",IF((IH219/KK219)&gt;0.67,"R","A"))</f>
        <v/>
      </c>
      <c r="KU219" s="1">
        <f>IF((II219/KK219)&lt;0.335,"G",IF((II219/KK219)&gt;0.67,"R","A"))</f>
        <v/>
      </c>
      <c r="KV219" s="1">
        <f>IF((HZ219/KK219)&lt;0.335,"G",IF((HZ219/KK219)&gt;0.67,"R","A"))</f>
        <v/>
      </c>
      <c r="KW219" s="1">
        <f>IF((HY219/KK219)&lt;0.335,"G",IF((HY219/KK219)&gt;0.67,"R","A"))</f>
        <v/>
      </c>
      <c r="KX219" s="1">
        <f>IF((IK219/KK219)&lt;0.335,"G",IF((IK219/KK219)&gt;0.67,"R","A"))</f>
        <v/>
      </c>
      <c r="KY219" s="1">
        <f>IF((IJ219/KK219)&lt;0.335,"G",IF((IJ219/KK219)&gt;0.67,"R","A"))</f>
        <v/>
      </c>
      <c r="KZ219" s="1">
        <f>IF((HQ219/KK219)&lt;0.335,"G",IF((HQ219/KK219)&gt;0.67,"R","A"))</f>
        <v/>
      </c>
      <c r="LA219" s="1">
        <f>IF((IB219/KK219)&lt;0.335,"G",IF((IB219/KK219)&gt;0.67,"R","A"))</f>
        <v/>
      </c>
      <c r="LB219">
        <f>IF(LQ219="1-0",INDEX(Scrape!#REF!,MATCH('HT 1-0'!KP219,Scrape!$B:$B,0)),"")</f>
        <v/>
      </c>
      <c r="LC219">
        <f>IF(LQ219="1-0",INDEX(Scrape!$A:$A,MATCH('HT 1-0'!KP219,Scrape!$B:$B,0)),"")</f>
        <v/>
      </c>
      <c r="LD219">
        <f>IF(LQ219="1-0",INDEX(Scrape!$B:$B,MATCH('HT 1-0'!KP219,Scrape!$B:$B,0)),"")</f>
        <v/>
      </c>
      <c r="LE219">
        <f>IF(LQ219="1-0",INDEX(Scrape!$C:$C,MATCH('HT 1-0'!KP219,Scrape!$B:$B,0)),"")</f>
        <v/>
      </c>
      <c r="LF219">
        <f>IF(LQ219="1-0",INDEX(Scrape!$D:$D,MATCH('HT 1-0'!KP219,Scrape!$B:$B,0)),"")</f>
        <v/>
      </c>
      <c r="LG219">
        <f>IF(LQ219="1-0",INDEX(Scrape!$E:$E,MATCH('HT 1-0'!KP219,Scrape!$B:$B,0)),"")</f>
        <v/>
      </c>
      <c r="LH219">
        <f>IF(LQ219="1-0",INDEX(Scrape!$F:$F,MATCH('HT 1-0'!KP219,Scrape!$B:$B,0)),"")</f>
        <v/>
      </c>
      <c r="LI219">
        <f>IF(LQ219="1-0",INDEX(Scrape!$G:$G,MATCH('HT 1-0'!KP219,Scrape!$B:$B,0)),"")</f>
        <v/>
      </c>
      <c r="LJ219">
        <f>IF(LQ219="1-0",INDEX(Scrape!$H:$H,MATCH('HT 1-0'!KP219,Scrape!$B:$B,0)),"")</f>
        <v/>
      </c>
      <c r="LK219">
        <f>IF(LQ219="1-0",INDEX(Scrape!$I:$I,MATCH('HT 1-0'!KP219,Scrape!$B:$B,0)),"")</f>
        <v/>
      </c>
      <c r="LL219">
        <f>IF(LQ219="1-0",INDEX(Scrape!$J:$J,MATCH('HT 1-0'!KP219,Scrape!$B:$B,0)),"")</f>
        <v/>
      </c>
      <c r="LM219">
        <f>IF(LQ219="1-0",INDEX(Scrape!$K:$K,MATCH('HT 1-0'!KP219,Scrape!$B:$B,0)),"")</f>
        <v/>
      </c>
      <c r="LN219">
        <f>IF(LQ219="1-0",INDEX(Scrape!$L:$L,MATCH('HT 1-0'!KP219,Scrape!$B:$B,0)),"")</f>
        <v/>
      </c>
      <c r="LO219">
        <f>IF(LQ219="1-0",INDEX(Scrape!$M:$M,MATCH('HT 1-0'!KP219,Scrape!$B:$B,0)),"")</f>
        <v/>
      </c>
      <c r="LP219">
        <f>IF(LQ219="1-0",INDEX(Scrape!$N:$N,MATCH('HT 1-0'!KP219,Scrape!$B:$B,0)),"")</f>
        <v/>
      </c>
      <c r="LQ219">
        <f>INDEX(Scrape!$O:$O,MATCH('HT 1-0'!KP219,Scrape!$B:$B,0))</f>
        <v/>
      </c>
      <c r="LR219">
        <f>(1/LJ219)+(1/LI219)+(1/LH219)</f>
        <v/>
      </c>
      <c r="LS219">
        <f>(1/LG219)+(1/LF219)+(1/LE219)</f>
        <v/>
      </c>
      <c r="LT219" s="8">
        <f>IF(INDEX(#REF!,MATCH(KQ219,#REF!,0))=INDEX(#REF!,MATCH(KQ219,#REF!,0)),INDEX(#REF!,MATCH(KQ219,#REF!,0)),"ERROR")</f>
        <v/>
      </c>
      <c r="LU219" s="4">
        <f>IF(KR219="G",2,IF(KR219="R",0.5,IF(KR219="A",1)))</f>
        <v/>
      </c>
      <c r="LV219" s="4">
        <f>IF(KS219="G",0.5,IF(KS219="R",2,IF(KS219="A",1)))</f>
        <v/>
      </c>
      <c r="LW219" s="4">
        <f>IF(KT219="G",2,IF(KT219="R",0.5,IF(KT219="A",1)))</f>
        <v/>
      </c>
      <c r="LX219" s="4">
        <f>IF(KU219="G",0.5,IF(KU219="R",2,IF(KU219="A",1)))</f>
        <v/>
      </c>
      <c r="LY219" s="7">
        <f>(LK219*(LU219+LX219)+(LL219*(LU219+LX219)))</f>
        <v/>
      </c>
      <c r="LZ219" s="7">
        <f>(LN219*(LV219+LW219)+(LO219*(LV219+LW219)))</f>
        <v/>
      </c>
      <c r="MA219" s="11">
        <f>LY219-LZ219</f>
        <v/>
      </c>
      <c r="MB219" s="5">
        <f>MA219+2</f>
        <v/>
      </c>
      <c r="MC219" s="6">
        <f>MA219-2</f>
        <v/>
      </c>
      <c r="MD219" s="4">
        <f>LE219</f>
        <v/>
      </c>
      <c r="ME219" s="9">
        <f>IF(MD219=0,1000,MD219+0.75)</f>
        <v/>
      </c>
      <c r="MF219" s="10">
        <f>IF(MD219=0,0,MD219-0.75)</f>
        <v/>
      </c>
      <c r="MG219" s="4">
        <f>((LM219*(LU219+LX219))-((LP219*(LV219+LW219))))</f>
        <v/>
      </c>
      <c r="MH219" s="9">
        <f>MG219*1.2</f>
        <v/>
      </c>
      <c r="MI219" s="10">
        <f>MG219*0.8</f>
        <v/>
      </c>
      <c r="MJ219">
        <f>IFERROR(NX219,"")</f>
        <v/>
      </c>
      <c r="MK219">
        <f>IFERROR(NY219,"")</f>
        <v/>
      </c>
      <c r="ML219">
        <f>IFERROR(NZ219,"")</f>
        <v/>
      </c>
      <c r="MM219">
        <f>IFERROR(OA219,"")</f>
        <v/>
      </c>
      <c r="MN219">
        <f>IFERROR(OB219,"")</f>
        <v/>
      </c>
      <c r="MO219">
        <f>IFERROR(OC219,"")</f>
        <v/>
      </c>
      <c r="MP219" s="1">
        <f>COUNTIFS(#REF!,LT219,#REF!,1,#REF!,"&gt;="&amp;MC219,#REF!,"&lt;="&amp;MB219,#REF!,"&lt;="&amp;ME219,#REF!,"&gt;="&amp;MF219,#REF!,"="&amp;KV219,#REF!,"="&amp;KX219)</f>
        <v/>
      </c>
      <c r="MQ219" s="1">
        <f>COUNTIFS(#REF!,LT219,#REF!,0,#REF!,"&gt;="&amp;MC219,#REF!,"&lt;="&amp;MB219,#REF!,"&lt;="&amp;ME219,#REF!,"&gt;="&amp;MF219,#REF!,"="&amp;KV219,#REF!,"="&amp;KX219)</f>
        <v/>
      </c>
      <c r="MR219" s="1">
        <f>COUNTIFS(#REF!,LT219,#REF!,1,#REF!,"&gt;="&amp;MC219,#REF!,"&lt;="&amp;MB219,#REF!,"&lt;="&amp;ME219,#REF!,"&gt;="&amp;MF219,#REF!,"="&amp;KW219,#REF!,"="&amp;KY219)</f>
        <v/>
      </c>
      <c r="MS219" s="1">
        <f>COUNTIFS(#REF!,LT219,#REF!,0,#REF!,"&gt;="&amp;MC219,#REF!,"&lt;="&amp;MB219,#REF!,"&lt;="&amp;ME219,#REF!,"&gt;="&amp;MF219,#REF!,"="&amp;KW219,#REF!,"="&amp;KY219)</f>
        <v/>
      </c>
      <c r="MT219" s="1">
        <f>COUNTIFS(#REF!,LT219,#REF!,1,#REF!,"&gt;="&amp;MI219,#REF!,"&lt;="&amp;MH219,#REF!,"&lt;="&amp;ME219,#REF!,"&gt;="&amp;MF219)</f>
        <v/>
      </c>
      <c r="MU219" s="1">
        <f>COUNTIFS(#REF!,LT219,#REF!,0,#REF!,"&gt;="&amp;MI219,#REF!,"&lt;="&amp;MH219,#REF!,"&lt;="&amp;ME219,#REF!,"&gt;="&amp;MF219)</f>
        <v/>
      </c>
      <c r="MV219" s="1">
        <f>COUNTIFS(#REF!,LT219,#REF!,1,#REF!,"&gt;="&amp;MI219,#REF!,"&lt;="&amp;MH219,#REF!,"="&amp;KZ219,#REF!,"="&amp;LA219,#REF!,"&lt;="&amp;ME219,#REF!,"&gt;="&amp;MF219)</f>
        <v/>
      </c>
      <c r="MW219" s="1">
        <f>COUNTIFS(#REF!,LT219,#REF!,0,#REF!,"&gt;="&amp;MI219,#REF!,"&lt;="&amp;MH219,#REF!,"="&amp;KZ219,#REF!,"="&amp;LA219,#REF!,"&lt;="&amp;ME219,#REF!,"&gt;="&amp;MF219)</f>
        <v/>
      </c>
      <c r="MX219" s="1">
        <f>COUNTIFS(#REF!,LT219,#REF!,1,#REF!,"&gt;="&amp;MC219,#REF!,"&lt;="&amp;MB219,#REF!,"&lt;="&amp;ME219,#REF!,"&gt;="&amp;MF219)</f>
        <v/>
      </c>
      <c r="MY219" s="1">
        <f>COUNTIFS(#REF!,LT219,#REF!,0,#REF!,"&gt;="&amp;MC219,#REF!,"&lt;="&amp;MB219,#REF!,"&lt;="&amp;ME219,#REF!,"&gt;="&amp;MF219)</f>
        <v/>
      </c>
      <c r="MZ219" s="1">
        <f>COUNTIFS(#REF!,LT219,#REF!,1,#REF!,"&lt;="&amp;ME219,#REF!,"&gt;="&amp;MF219,#REF!,"="&amp;KV219,#REF!,"="&amp;KX219)</f>
        <v/>
      </c>
      <c r="NA219" s="1">
        <f>COUNTIFS(#REF!,LT219,#REF!,0,#REF!,"&lt;="&amp;ME219,#REF!,"&gt;="&amp;MF219,#REF!,"="&amp;KV219,#REF!,"="&amp;KX219)</f>
        <v/>
      </c>
      <c r="NB219" s="1">
        <f>COUNTIFS(#REF!,LT219,#REF!,1,#REF!,"&lt;="&amp;ME219,#REF!,"&gt;="&amp;MF219,#REF!,"="&amp;KW219,#REF!,"="&amp;KY219)</f>
        <v/>
      </c>
      <c r="NC219" s="1">
        <f>COUNTIFS(#REF!,LT219,#REF!,0,#REF!,"&lt;="&amp;ME219,#REF!,"&gt;="&amp;MF219,#REF!,"="&amp;KW219,#REF!,"="&amp;KY219)</f>
        <v/>
      </c>
      <c r="ND219" s="1">
        <f>MP219+MR219+MT219+MV219+MX219+MZ219+NB219</f>
        <v/>
      </c>
      <c r="NE219" s="1">
        <f>MQ219+MS219+MU219+MW219+MY219+NA219+NC219</f>
        <v/>
      </c>
      <c r="NF219" s="1">
        <f>ND219+NE219</f>
        <v/>
      </c>
      <c r="NG219" s="33">
        <f>ND219/(ND219+NE219)</f>
        <v/>
      </c>
      <c r="NH219" s="3">
        <f>1/NG219</f>
        <v/>
      </c>
      <c r="NI219" s="1">
        <f>LH219</f>
        <v/>
      </c>
      <c r="NJ219" s="79">
        <f>((1-NG219)*(1/(NI219-1))*0.98-(NG219*1))</f>
        <v/>
      </c>
      <c r="NK219" s="34">
        <f>IF(LR219&lt;0.9,0,IF(AND(LR219&gt;1.1),0,1))</f>
        <v/>
      </c>
      <c r="NL219" s="34">
        <f>IF(LS219&lt;0.9,0,IF(AND(LS219&gt;1.1),0,1))</f>
        <v/>
      </c>
      <c r="NM219" s="32">
        <f>IF(NF219&gt;99,1,0)</f>
        <v/>
      </c>
      <c r="NN219" s="32">
        <f>IF(NJ219&gt;0.0799,1,0)</f>
        <v/>
      </c>
      <c r="NO219" s="32">
        <f>IF(NJ219&gt;NQ219,1,0)</f>
        <v/>
      </c>
      <c r="NP219" s="32">
        <f>NM219+NN219+NO219+NK219+NL219</f>
        <v/>
      </c>
      <c r="NQ219" s="79">
        <f>(((100*NG219)*(NI219-1)*0.98)-((1-NG219)*100))/100</f>
        <v/>
      </c>
      <c r="NR219" s="34">
        <f>IF(LR219&lt;0.9,0,IF(AND(LR219&gt;1.1),0,1))</f>
        <v/>
      </c>
      <c r="NS219" s="34">
        <f>IF(LS219&lt;0.9,0,IF(AND(LS219&gt;1.1),0,1))</f>
        <v/>
      </c>
      <c r="NT219" s="32">
        <f>IF(NF219&gt;99,1,0)</f>
        <v/>
      </c>
      <c r="NU219" s="32">
        <f>IF(NQ219&gt;0.0799,1,0)</f>
        <v/>
      </c>
      <c r="NV219" s="32">
        <f>IF(NQ219&gt;NJ219,1,0)</f>
        <v/>
      </c>
      <c r="NW219" s="32">
        <f>NT219+NU219+NV219+NR219+NS219</f>
        <v/>
      </c>
      <c r="NX219">
        <f>IF(NP219=5,"LayHome1-0",IF(AND(NW219=5),"BackHome1-0",""))</f>
        <v/>
      </c>
      <c r="NY219">
        <f>IF(NP219=5,KN219,IF(AND(NW219=5),KN219,""))</f>
        <v/>
      </c>
      <c r="NZ219">
        <f>IF(NP219=5,"Match Odds",IF(AND(NW219=5),"Match Odds",""))</f>
        <v/>
      </c>
      <c r="OA219">
        <f>IF(NP219=5,KP219,IF(AND(NW219=5),KP219,""))</f>
        <v/>
      </c>
      <c r="OB219">
        <f>IF(NP219=5,"MATCH_ODDS",IF(AND(NW219=5),"MATCH_ODDS",""))</f>
        <v/>
      </c>
      <c r="OC219">
        <f>IF(NP219=5,"LAY",IF(AND(NW219=5),"BACK",""))</f>
        <v/>
      </c>
    </row>
    <row r="220" ht="16.5" customHeight="1" thickBot="1" thickTop="1">
      <c r="A220" s="2" t="n"/>
      <c r="KN220" s="1">
        <f>IF(INDEX(#REF!,MATCH('HT 1-0'!D220,#REF!,0))=INDEX(#REF!,MATCH('HT 1-0'!D220,#REF!,0)),INDEX(#REF!,MATCH('HT 1-0'!D220,#REF!,0)),"ERROR")</f>
        <v/>
      </c>
      <c r="KO220" s="1">
        <f>IF(INDEX(#REF!,MATCH('HT 1-0'!E220,#REF!,0))=INDEX(#REF!,MATCH('HT 1-0'!E220,#REF!,0)),INDEX(#REF!,MATCH('HT 1-0'!E220,#REF!,0)),"ERROR")</f>
        <v/>
      </c>
      <c r="KP220" s="1">
        <f>KN220&amp;" v "&amp;KO220</f>
        <v/>
      </c>
      <c r="KQ220">
        <f>B220&amp;"_"&amp;C220</f>
        <v/>
      </c>
      <c r="KR220" s="1">
        <f>IF((HW220/KK220)&lt;0.335,"G",IF((HW220/KK220)&gt;0.67,"R","A"))</f>
        <v/>
      </c>
      <c r="KS220" s="1">
        <f>IF((HX220/KK220)&lt;0.335,"G",IF((HX220/KK220)&gt;0.67,"R","A"))</f>
        <v/>
      </c>
      <c r="KT220" s="1">
        <f>IF((IH220/KK220)&lt;0.335,"G",IF((IH220/KK220)&gt;0.67,"R","A"))</f>
        <v/>
      </c>
      <c r="KU220" s="1">
        <f>IF((II220/KK220)&lt;0.335,"G",IF((II220/KK220)&gt;0.67,"R","A"))</f>
        <v/>
      </c>
      <c r="KV220" s="1">
        <f>IF((HZ220/KK220)&lt;0.335,"G",IF((HZ220/KK220)&gt;0.67,"R","A"))</f>
        <v/>
      </c>
      <c r="KW220" s="1">
        <f>IF((HY220/KK220)&lt;0.335,"G",IF((HY220/KK220)&gt;0.67,"R","A"))</f>
        <v/>
      </c>
      <c r="KX220" s="1">
        <f>IF((IK220/KK220)&lt;0.335,"G",IF((IK220/KK220)&gt;0.67,"R","A"))</f>
        <v/>
      </c>
      <c r="KY220" s="1">
        <f>IF((IJ220/KK220)&lt;0.335,"G",IF((IJ220/KK220)&gt;0.67,"R","A"))</f>
        <v/>
      </c>
      <c r="KZ220" s="1">
        <f>IF((HQ220/KK220)&lt;0.335,"G",IF((HQ220/KK220)&gt;0.67,"R","A"))</f>
        <v/>
      </c>
      <c r="LA220" s="1">
        <f>IF((IB220/KK220)&lt;0.335,"G",IF((IB220/KK220)&gt;0.67,"R","A"))</f>
        <v/>
      </c>
      <c r="LB220">
        <f>IF(LQ220="1-0",INDEX(Scrape!#REF!,MATCH('HT 1-0'!KP220,Scrape!$B:$B,0)),"")</f>
        <v/>
      </c>
      <c r="LC220">
        <f>IF(LQ220="1-0",INDEX(Scrape!$A:$A,MATCH('HT 1-0'!KP220,Scrape!$B:$B,0)),"")</f>
        <v/>
      </c>
      <c r="LD220">
        <f>IF(LQ220="1-0",INDEX(Scrape!$B:$B,MATCH('HT 1-0'!KP220,Scrape!$B:$B,0)),"")</f>
        <v/>
      </c>
      <c r="LE220">
        <f>IF(LQ220="1-0",INDEX(Scrape!$C:$C,MATCH('HT 1-0'!KP220,Scrape!$B:$B,0)),"")</f>
        <v/>
      </c>
      <c r="LF220">
        <f>IF(LQ220="1-0",INDEX(Scrape!$D:$D,MATCH('HT 1-0'!KP220,Scrape!$B:$B,0)),"")</f>
        <v/>
      </c>
      <c r="LG220">
        <f>IF(LQ220="1-0",INDEX(Scrape!$E:$E,MATCH('HT 1-0'!KP220,Scrape!$B:$B,0)),"")</f>
        <v/>
      </c>
      <c r="LH220">
        <f>IF(LQ220="1-0",INDEX(Scrape!$F:$F,MATCH('HT 1-0'!KP220,Scrape!$B:$B,0)),"")</f>
        <v/>
      </c>
      <c r="LI220">
        <f>IF(LQ220="1-0",INDEX(Scrape!$G:$G,MATCH('HT 1-0'!KP220,Scrape!$B:$B,0)),"")</f>
        <v/>
      </c>
      <c r="LJ220">
        <f>IF(LQ220="1-0",INDEX(Scrape!$H:$H,MATCH('HT 1-0'!KP220,Scrape!$B:$B,0)),"")</f>
        <v/>
      </c>
      <c r="LK220">
        <f>IF(LQ220="1-0",INDEX(Scrape!$I:$I,MATCH('HT 1-0'!KP220,Scrape!$B:$B,0)),"")</f>
        <v/>
      </c>
      <c r="LL220">
        <f>IF(LQ220="1-0",INDEX(Scrape!$J:$J,MATCH('HT 1-0'!KP220,Scrape!$B:$B,0)),"")</f>
        <v/>
      </c>
      <c r="LM220">
        <f>IF(LQ220="1-0",INDEX(Scrape!$K:$K,MATCH('HT 1-0'!KP220,Scrape!$B:$B,0)),"")</f>
        <v/>
      </c>
      <c r="LN220">
        <f>IF(LQ220="1-0",INDEX(Scrape!$L:$L,MATCH('HT 1-0'!KP220,Scrape!$B:$B,0)),"")</f>
        <v/>
      </c>
      <c r="LO220">
        <f>IF(LQ220="1-0",INDEX(Scrape!$M:$M,MATCH('HT 1-0'!KP220,Scrape!$B:$B,0)),"")</f>
        <v/>
      </c>
      <c r="LP220">
        <f>IF(LQ220="1-0",INDEX(Scrape!$N:$N,MATCH('HT 1-0'!KP220,Scrape!$B:$B,0)),"")</f>
        <v/>
      </c>
      <c r="LQ220">
        <f>INDEX(Scrape!$O:$O,MATCH('HT 1-0'!KP220,Scrape!$B:$B,0))</f>
        <v/>
      </c>
      <c r="LR220">
        <f>(1/LJ220)+(1/LI220)+(1/LH220)</f>
        <v/>
      </c>
      <c r="LS220">
        <f>(1/LG220)+(1/LF220)+(1/LE220)</f>
        <v/>
      </c>
      <c r="LT220" s="8">
        <f>IF(INDEX(#REF!,MATCH(KQ220,#REF!,0))=INDEX(#REF!,MATCH(KQ220,#REF!,0)),INDEX(#REF!,MATCH(KQ220,#REF!,0)),"ERROR")</f>
        <v/>
      </c>
      <c r="LU220" s="4">
        <f>IF(KR220="G",2,IF(KR220="R",0.5,IF(KR220="A",1)))</f>
        <v/>
      </c>
      <c r="LV220" s="4">
        <f>IF(KS220="G",0.5,IF(KS220="R",2,IF(KS220="A",1)))</f>
        <v/>
      </c>
      <c r="LW220" s="4">
        <f>IF(KT220="G",2,IF(KT220="R",0.5,IF(KT220="A",1)))</f>
        <v/>
      </c>
      <c r="LX220" s="4">
        <f>IF(KU220="G",0.5,IF(KU220="R",2,IF(KU220="A",1)))</f>
        <v/>
      </c>
      <c r="LY220" s="7">
        <f>(LK220*(LU220+LX220)+(LL220*(LU220+LX220)))</f>
        <v/>
      </c>
      <c r="LZ220" s="7">
        <f>(LN220*(LV220+LW220)+(LO220*(LV220+LW220)))</f>
        <v/>
      </c>
      <c r="MA220" s="11">
        <f>LY220-LZ220</f>
        <v/>
      </c>
      <c r="MB220" s="5">
        <f>MA220+2</f>
        <v/>
      </c>
      <c r="MC220" s="6">
        <f>MA220-2</f>
        <v/>
      </c>
      <c r="MD220" s="4">
        <f>LE220</f>
        <v/>
      </c>
      <c r="ME220" s="9">
        <f>IF(MD220=0,1000,MD220+0.75)</f>
        <v/>
      </c>
      <c r="MF220" s="10">
        <f>IF(MD220=0,0,MD220-0.75)</f>
        <v/>
      </c>
      <c r="MG220" s="4">
        <f>((LM220*(LU220+LX220))-((LP220*(LV220+LW220))))</f>
        <v/>
      </c>
      <c r="MH220" s="9">
        <f>MG220*1.2</f>
        <v/>
      </c>
      <c r="MI220" s="10">
        <f>MG220*0.8</f>
        <v/>
      </c>
      <c r="MJ220">
        <f>IFERROR(NX220,"")</f>
        <v/>
      </c>
      <c r="MK220">
        <f>IFERROR(NY220,"")</f>
        <v/>
      </c>
      <c r="ML220">
        <f>IFERROR(NZ220,"")</f>
        <v/>
      </c>
      <c r="MM220">
        <f>IFERROR(OA220,"")</f>
        <v/>
      </c>
      <c r="MN220">
        <f>IFERROR(OB220,"")</f>
        <v/>
      </c>
      <c r="MO220">
        <f>IFERROR(OC220,"")</f>
        <v/>
      </c>
      <c r="MP220" s="1">
        <f>COUNTIFS(#REF!,LT220,#REF!,1,#REF!,"&gt;="&amp;MC220,#REF!,"&lt;="&amp;MB220,#REF!,"&lt;="&amp;ME220,#REF!,"&gt;="&amp;MF220,#REF!,"="&amp;KV220,#REF!,"="&amp;KX220)</f>
        <v/>
      </c>
      <c r="MQ220" s="1">
        <f>COUNTIFS(#REF!,LT220,#REF!,0,#REF!,"&gt;="&amp;MC220,#REF!,"&lt;="&amp;MB220,#REF!,"&lt;="&amp;ME220,#REF!,"&gt;="&amp;MF220,#REF!,"="&amp;KV220,#REF!,"="&amp;KX220)</f>
        <v/>
      </c>
      <c r="MR220" s="1">
        <f>COUNTIFS(#REF!,LT220,#REF!,1,#REF!,"&gt;="&amp;MC220,#REF!,"&lt;="&amp;MB220,#REF!,"&lt;="&amp;ME220,#REF!,"&gt;="&amp;MF220,#REF!,"="&amp;KW220,#REF!,"="&amp;KY220)</f>
        <v/>
      </c>
      <c r="MS220" s="1">
        <f>COUNTIFS(#REF!,LT220,#REF!,0,#REF!,"&gt;="&amp;MC220,#REF!,"&lt;="&amp;MB220,#REF!,"&lt;="&amp;ME220,#REF!,"&gt;="&amp;MF220,#REF!,"="&amp;KW220,#REF!,"="&amp;KY220)</f>
        <v/>
      </c>
      <c r="MT220" s="1">
        <f>COUNTIFS(#REF!,LT220,#REF!,1,#REF!,"&gt;="&amp;MI220,#REF!,"&lt;="&amp;MH220,#REF!,"&lt;="&amp;ME220,#REF!,"&gt;="&amp;MF220)</f>
        <v/>
      </c>
      <c r="MU220" s="1">
        <f>COUNTIFS(#REF!,LT220,#REF!,0,#REF!,"&gt;="&amp;MI220,#REF!,"&lt;="&amp;MH220,#REF!,"&lt;="&amp;ME220,#REF!,"&gt;="&amp;MF220)</f>
        <v/>
      </c>
      <c r="MV220" s="1">
        <f>COUNTIFS(#REF!,LT220,#REF!,1,#REF!,"&gt;="&amp;MI220,#REF!,"&lt;="&amp;MH220,#REF!,"="&amp;KZ220,#REF!,"="&amp;LA220,#REF!,"&lt;="&amp;ME220,#REF!,"&gt;="&amp;MF220)</f>
        <v/>
      </c>
      <c r="MW220" s="1">
        <f>COUNTIFS(#REF!,LT220,#REF!,0,#REF!,"&gt;="&amp;MI220,#REF!,"&lt;="&amp;MH220,#REF!,"="&amp;KZ220,#REF!,"="&amp;LA220,#REF!,"&lt;="&amp;ME220,#REF!,"&gt;="&amp;MF220)</f>
        <v/>
      </c>
      <c r="MX220" s="1">
        <f>COUNTIFS(#REF!,LT220,#REF!,1,#REF!,"&gt;="&amp;MC220,#REF!,"&lt;="&amp;MB220,#REF!,"&lt;="&amp;ME220,#REF!,"&gt;="&amp;MF220)</f>
        <v/>
      </c>
      <c r="MY220" s="1">
        <f>COUNTIFS(#REF!,LT220,#REF!,0,#REF!,"&gt;="&amp;MC220,#REF!,"&lt;="&amp;MB220,#REF!,"&lt;="&amp;ME220,#REF!,"&gt;="&amp;MF220)</f>
        <v/>
      </c>
      <c r="MZ220" s="1">
        <f>COUNTIFS(#REF!,LT220,#REF!,1,#REF!,"&lt;="&amp;ME220,#REF!,"&gt;="&amp;MF220,#REF!,"="&amp;KV220,#REF!,"="&amp;KX220)</f>
        <v/>
      </c>
      <c r="NA220" s="1">
        <f>COUNTIFS(#REF!,LT220,#REF!,0,#REF!,"&lt;="&amp;ME220,#REF!,"&gt;="&amp;MF220,#REF!,"="&amp;KV220,#REF!,"="&amp;KX220)</f>
        <v/>
      </c>
      <c r="NB220" s="1">
        <f>COUNTIFS(#REF!,LT220,#REF!,1,#REF!,"&lt;="&amp;ME220,#REF!,"&gt;="&amp;MF220,#REF!,"="&amp;KW220,#REF!,"="&amp;KY220)</f>
        <v/>
      </c>
      <c r="NC220" s="1">
        <f>COUNTIFS(#REF!,LT220,#REF!,0,#REF!,"&lt;="&amp;ME220,#REF!,"&gt;="&amp;MF220,#REF!,"="&amp;KW220,#REF!,"="&amp;KY220)</f>
        <v/>
      </c>
      <c r="ND220" s="1">
        <f>MP220+MR220+MT220+MV220+MX220+MZ220+NB220</f>
        <v/>
      </c>
      <c r="NE220" s="1">
        <f>MQ220+MS220+MU220+MW220+MY220+NA220+NC220</f>
        <v/>
      </c>
      <c r="NF220" s="1">
        <f>ND220+NE220</f>
        <v/>
      </c>
      <c r="NG220" s="33">
        <f>ND220/(ND220+NE220)</f>
        <v/>
      </c>
      <c r="NH220" s="3">
        <f>1/NG220</f>
        <v/>
      </c>
      <c r="NI220" s="1">
        <f>LH220</f>
        <v/>
      </c>
      <c r="NJ220" s="79">
        <f>((1-NG220)*(1/(NI220-1))*0.98-(NG220*1))</f>
        <v/>
      </c>
      <c r="NK220" s="34">
        <f>IF(LR220&lt;0.9,0,IF(AND(LR220&gt;1.1),0,1))</f>
        <v/>
      </c>
      <c r="NL220" s="34">
        <f>IF(LS220&lt;0.9,0,IF(AND(LS220&gt;1.1),0,1))</f>
        <v/>
      </c>
      <c r="NM220" s="32">
        <f>IF(NF220&gt;99,1,0)</f>
        <v/>
      </c>
      <c r="NN220" s="32">
        <f>IF(NJ220&gt;0.0799,1,0)</f>
        <v/>
      </c>
      <c r="NO220" s="32">
        <f>IF(NJ220&gt;NQ220,1,0)</f>
        <v/>
      </c>
      <c r="NP220" s="32">
        <f>NM220+NN220+NO220+NK220+NL220</f>
        <v/>
      </c>
      <c r="NQ220" s="79">
        <f>(((100*NG220)*(NI220-1)*0.98)-((1-NG220)*100))/100</f>
        <v/>
      </c>
      <c r="NR220" s="34">
        <f>IF(LR220&lt;0.9,0,IF(AND(LR220&gt;1.1),0,1))</f>
        <v/>
      </c>
      <c r="NS220" s="34">
        <f>IF(LS220&lt;0.9,0,IF(AND(LS220&gt;1.1),0,1))</f>
        <v/>
      </c>
      <c r="NT220" s="32">
        <f>IF(NF220&gt;99,1,0)</f>
        <v/>
      </c>
      <c r="NU220" s="32">
        <f>IF(NQ220&gt;0.0799,1,0)</f>
        <v/>
      </c>
      <c r="NV220" s="32">
        <f>IF(NQ220&gt;NJ220,1,0)</f>
        <v/>
      </c>
      <c r="NW220" s="32">
        <f>NT220+NU220+NV220+NR220+NS220</f>
        <v/>
      </c>
      <c r="NX220">
        <f>IF(NP220=5,"LayHome1-0",IF(AND(NW220=5),"BackHome1-0",""))</f>
        <v/>
      </c>
      <c r="NY220">
        <f>IF(NP220=5,KN220,IF(AND(NW220=5),KN220,""))</f>
        <v/>
      </c>
      <c r="NZ220">
        <f>IF(NP220=5,"Match Odds",IF(AND(NW220=5),"Match Odds",""))</f>
        <v/>
      </c>
      <c r="OA220">
        <f>IF(NP220=5,KP220,IF(AND(NW220=5),KP220,""))</f>
        <v/>
      </c>
      <c r="OB220">
        <f>IF(NP220=5,"MATCH_ODDS",IF(AND(NW220=5),"MATCH_ODDS",""))</f>
        <v/>
      </c>
      <c r="OC220">
        <f>IF(NP220=5,"LAY",IF(AND(NW220=5),"BACK",""))</f>
        <v/>
      </c>
    </row>
    <row r="221" ht="16.5" customHeight="1" thickBot="1" thickTop="1">
      <c r="A221" s="2" t="n"/>
      <c r="KN221" s="1">
        <f>IF(INDEX(#REF!,MATCH('HT 1-0'!D221,#REF!,0))=INDEX(#REF!,MATCH('HT 1-0'!D221,#REF!,0)),INDEX(#REF!,MATCH('HT 1-0'!D221,#REF!,0)),"ERROR")</f>
        <v/>
      </c>
      <c r="KO221" s="1">
        <f>IF(INDEX(#REF!,MATCH('HT 1-0'!E221,#REF!,0))=INDEX(#REF!,MATCH('HT 1-0'!E221,#REF!,0)),INDEX(#REF!,MATCH('HT 1-0'!E221,#REF!,0)),"ERROR")</f>
        <v/>
      </c>
      <c r="KP221" s="1">
        <f>KN221&amp;" v "&amp;KO221</f>
        <v/>
      </c>
      <c r="KQ221">
        <f>B221&amp;"_"&amp;C221</f>
        <v/>
      </c>
      <c r="KR221" s="1">
        <f>IF((HW221/KK221)&lt;0.335,"G",IF((HW221/KK221)&gt;0.67,"R","A"))</f>
        <v/>
      </c>
      <c r="KS221" s="1">
        <f>IF((HX221/KK221)&lt;0.335,"G",IF((HX221/KK221)&gt;0.67,"R","A"))</f>
        <v/>
      </c>
      <c r="KT221" s="1">
        <f>IF((IH221/KK221)&lt;0.335,"G",IF((IH221/KK221)&gt;0.67,"R","A"))</f>
        <v/>
      </c>
      <c r="KU221" s="1">
        <f>IF((II221/KK221)&lt;0.335,"G",IF((II221/KK221)&gt;0.67,"R","A"))</f>
        <v/>
      </c>
      <c r="KV221" s="1">
        <f>IF((HZ221/KK221)&lt;0.335,"G",IF((HZ221/KK221)&gt;0.67,"R","A"))</f>
        <v/>
      </c>
      <c r="KW221" s="1">
        <f>IF((HY221/KK221)&lt;0.335,"G",IF((HY221/KK221)&gt;0.67,"R","A"))</f>
        <v/>
      </c>
      <c r="KX221" s="1">
        <f>IF((IK221/KK221)&lt;0.335,"G",IF((IK221/KK221)&gt;0.67,"R","A"))</f>
        <v/>
      </c>
      <c r="KY221" s="1">
        <f>IF((IJ221/KK221)&lt;0.335,"G",IF((IJ221/KK221)&gt;0.67,"R","A"))</f>
        <v/>
      </c>
      <c r="KZ221" s="1">
        <f>IF((HQ221/KK221)&lt;0.335,"G",IF((HQ221/KK221)&gt;0.67,"R","A"))</f>
        <v/>
      </c>
      <c r="LA221" s="1">
        <f>IF((IB221/KK221)&lt;0.335,"G",IF((IB221/KK221)&gt;0.67,"R","A"))</f>
        <v/>
      </c>
      <c r="LB221">
        <f>IF(LQ221="1-0",INDEX(Scrape!#REF!,MATCH('HT 1-0'!KP221,Scrape!$B:$B,0)),"")</f>
        <v/>
      </c>
      <c r="LC221">
        <f>IF(LQ221="1-0",INDEX(Scrape!$A:$A,MATCH('HT 1-0'!KP221,Scrape!$B:$B,0)),"")</f>
        <v/>
      </c>
      <c r="LD221">
        <f>IF(LQ221="1-0",INDEX(Scrape!$B:$B,MATCH('HT 1-0'!KP221,Scrape!$B:$B,0)),"")</f>
        <v/>
      </c>
      <c r="LE221">
        <f>IF(LQ221="1-0",INDEX(Scrape!$C:$C,MATCH('HT 1-0'!KP221,Scrape!$B:$B,0)),"")</f>
        <v/>
      </c>
      <c r="LF221">
        <f>IF(LQ221="1-0",INDEX(Scrape!$D:$D,MATCH('HT 1-0'!KP221,Scrape!$B:$B,0)),"")</f>
        <v/>
      </c>
      <c r="LG221">
        <f>IF(LQ221="1-0",INDEX(Scrape!$E:$E,MATCH('HT 1-0'!KP221,Scrape!$B:$B,0)),"")</f>
        <v/>
      </c>
      <c r="LH221">
        <f>IF(LQ221="1-0",INDEX(Scrape!$F:$F,MATCH('HT 1-0'!KP221,Scrape!$B:$B,0)),"")</f>
        <v/>
      </c>
      <c r="LI221">
        <f>IF(LQ221="1-0",INDEX(Scrape!$G:$G,MATCH('HT 1-0'!KP221,Scrape!$B:$B,0)),"")</f>
        <v/>
      </c>
      <c r="LJ221">
        <f>IF(LQ221="1-0",INDEX(Scrape!$H:$H,MATCH('HT 1-0'!KP221,Scrape!$B:$B,0)),"")</f>
        <v/>
      </c>
      <c r="LK221">
        <f>IF(LQ221="1-0",INDEX(Scrape!$I:$I,MATCH('HT 1-0'!KP221,Scrape!$B:$B,0)),"")</f>
        <v/>
      </c>
      <c r="LL221">
        <f>IF(LQ221="1-0",INDEX(Scrape!$J:$J,MATCH('HT 1-0'!KP221,Scrape!$B:$B,0)),"")</f>
        <v/>
      </c>
      <c r="LM221">
        <f>IF(LQ221="1-0",INDEX(Scrape!$K:$K,MATCH('HT 1-0'!KP221,Scrape!$B:$B,0)),"")</f>
        <v/>
      </c>
      <c r="LN221">
        <f>IF(LQ221="1-0",INDEX(Scrape!$L:$L,MATCH('HT 1-0'!KP221,Scrape!$B:$B,0)),"")</f>
        <v/>
      </c>
      <c r="LO221">
        <f>IF(LQ221="1-0",INDEX(Scrape!$M:$M,MATCH('HT 1-0'!KP221,Scrape!$B:$B,0)),"")</f>
        <v/>
      </c>
      <c r="LP221">
        <f>IF(LQ221="1-0",INDEX(Scrape!$N:$N,MATCH('HT 1-0'!KP221,Scrape!$B:$B,0)),"")</f>
        <v/>
      </c>
      <c r="LQ221">
        <f>INDEX(Scrape!$O:$O,MATCH('HT 1-0'!KP221,Scrape!$B:$B,0))</f>
        <v/>
      </c>
      <c r="LR221">
        <f>(1/LJ221)+(1/LI221)+(1/LH221)</f>
        <v/>
      </c>
      <c r="LS221">
        <f>(1/LG221)+(1/LF221)+(1/LE221)</f>
        <v/>
      </c>
      <c r="LT221" s="8">
        <f>IF(INDEX(#REF!,MATCH(KQ221,#REF!,0))=INDEX(#REF!,MATCH(KQ221,#REF!,0)),INDEX(#REF!,MATCH(KQ221,#REF!,0)),"ERROR")</f>
        <v/>
      </c>
      <c r="LU221" s="4">
        <f>IF(KR221="G",2,IF(KR221="R",0.5,IF(KR221="A",1)))</f>
        <v/>
      </c>
      <c r="LV221" s="4">
        <f>IF(KS221="G",0.5,IF(KS221="R",2,IF(KS221="A",1)))</f>
        <v/>
      </c>
      <c r="LW221" s="4">
        <f>IF(KT221="G",2,IF(KT221="R",0.5,IF(KT221="A",1)))</f>
        <v/>
      </c>
      <c r="LX221" s="4">
        <f>IF(KU221="G",0.5,IF(KU221="R",2,IF(KU221="A",1)))</f>
        <v/>
      </c>
      <c r="LY221" s="7">
        <f>(LK221*(LU221+LX221)+(LL221*(LU221+LX221)))</f>
        <v/>
      </c>
      <c r="LZ221" s="7">
        <f>(LN221*(LV221+LW221)+(LO221*(LV221+LW221)))</f>
        <v/>
      </c>
      <c r="MA221" s="11">
        <f>LY221-LZ221</f>
        <v/>
      </c>
      <c r="MB221" s="5">
        <f>MA221+2</f>
        <v/>
      </c>
      <c r="MC221" s="6">
        <f>MA221-2</f>
        <v/>
      </c>
      <c r="MD221" s="4">
        <f>LE221</f>
        <v/>
      </c>
      <c r="ME221" s="9">
        <f>IF(MD221=0,1000,MD221+0.75)</f>
        <v/>
      </c>
      <c r="MF221" s="10">
        <f>IF(MD221=0,0,MD221-0.75)</f>
        <v/>
      </c>
      <c r="MG221" s="4">
        <f>((LM221*(LU221+LX221))-((LP221*(LV221+LW221))))</f>
        <v/>
      </c>
      <c r="MH221" s="9">
        <f>MG221*1.2</f>
        <v/>
      </c>
      <c r="MI221" s="10">
        <f>MG221*0.8</f>
        <v/>
      </c>
      <c r="MJ221">
        <f>IFERROR(NX221,"")</f>
        <v/>
      </c>
      <c r="MK221">
        <f>IFERROR(NY221,"")</f>
        <v/>
      </c>
      <c r="ML221">
        <f>IFERROR(NZ221,"")</f>
        <v/>
      </c>
      <c r="MM221">
        <f>IFERROR(OA221,"")</f>
        <v/>
      </c>
      <c r="MN221">
        <f>IFERROR(OB221,"")</f>
        <v/>
      </c>
      <c r="MO221">
        <f>IFERROR(OC221,"")</f>
        <v/>
      </c>
      <c r="MP221" s="1">
        <f>COUNTIFS(#REF!,LT221,#REF!,1,#REF!,"&gt;="&amp;MC221,#REF!,"&lt;="&amp;MB221,#REF!,"&lt;="&amp;ME221,#REF!,"&gt;="&amp;MF221,#REF!,"="&amp;KV221,#REF!,"="&amp;KX221)</f>
        <v/>
      </c>
      <c r="MQ221" s="1">
        <f>COUNTIFS(#REF!,LT221,#REF!,0,#REF!,"&gt;="&amp;MC221,#REF!,"&lt;="&amp;MB221,#REF!,"&lt;="&amp;ME221,#REF!,"&gt;="&amp;MF221,#REF!,"="&amp;KV221,#REF!,"="&amp;KX221)</f>
        <v/>
      </c>
      <c r="MR221" s="1">
        <f>COUNTIFS(#REF!,LT221,#REF!,1,#REF!,"&gt;="&amp;MC221,#REF!,"&lt;="&amp;MB221,#REF!,"&lt;="&amp;ME221,#REF!,"&gt;="&amp;MF221,#REF!,"="&amp;KW221,#REF!,"="&amp;KY221)</f>
        <v/>
      </c>
      <c r="MS221" s="1">
        <f>COUNTIFS(#REF!,LT221,#REF!,0,#REF!,"&gt;="&amp;MC221,#REF!,"&lt;="&amp;MB221,#REF!,"&lt;="&amp;ME221,#REF!,"&gt;="&amp;MF221,#REF!,"="&amp;KW221,#REF!,"="&amp;KY221)</f>
        <v/>
      </c>
      <c r="MT221" s="1">
        <f>COUNTIFS(#REF!,LT221,#REF!,1,#REF!,"&gt;="&amp;MI221,#REF!,"&lt;="&amp;MH221,#REF!,"&lt;="&amp;ME221,#REF!,"&gt;="&amp;MF221)</f>
        <v/>
      </c>
      <c r="MU221" s="1">
        <f>COUNTIFS(#REF!,LT221,#REF!,0,#REF!,"&gt;="&amp;MI221,#REF!,"&lt;="&amp;MH221,#REF!,"&lt;="&amp;ME221,#REF!,"&gt;="&amp;MF221)</f>
        <v/>
      </c>
      <c r="MV221" s="1">
        <f>COUNTIFS(#REF!,LT221,#REF!,1,#REF!,"&gt;="&amp;MI221,#REF!,"&lt;="&amp;MH221,#REF!,"="&amp;KZ221,#REF!,"="&amp;LA221,#REF!,"&lt;="&amp;ME221,#REF!,"&gt;="&amp;MF221)</f>
        <v/>
      </c>
      <c r="MW221" s="1">
        <f>COUNTIFS(#REF!,LT221,#REF!,0,#REF!,"&gt;="&amp;MI221,#REF!,"&lt;="&amp;MH221,#REF!,"="&amp;KZ221,#REF!,"="&amp;LA221,#REF!,"&lt;="&amp;ME221,#REF!,"&gt;="&amp;MF221)</f>
        <v/>
      </c>
      <c r="MX221" s="1">
        <f>COUNTIFS(#REF!,LT221,#REF!,1,#REF!,"&gt;="&amp;MC221,#REF!,"&lt;="&amp;MB221,#REF!,"&lt;="&amp;ME221,#REF!,"&gt;="&amp;MF221)</f>
        <v/>
      </c>
      <c r="MY221" s="1">
        <f>COUNTIFS(#REF!,LT221,#REF!,0,#REF!,"&gt;="&amp;MC221,#REF!,"&lt;="&amp;MB221,#REF!,"&lt;="&amp;ME221,#REF!,"&gt;="&amp;MF221)</f>
        <v/>
      </c>
      <c r="MZ221" s="1">
        <f>COUNTIFS(#REF!,LT221,#REF!,1,#REF!,"&lt;="&amp;ME221,#REF!,"&gt;="&amp;MF221,#REF!,"="&amp;KV221,#REF!,"="&amp;KX221)</f>
        <v/>
      </c>
      <c r="NA221" s="1">
        <f>COUNTIFS(#REF!,LT221,#REF!,0,#REF!,"&lt;="&amp;ME221,#REF!,"&gt;="&amp;MF221,#REF!,"="&amp;KV221,#REF!,"="&amp;KX221)</f>
        <v/>
      </c>
      <c r="NB221" s="1">
        <f>COUNTIFS(#REF!,LT221,#REF!,1,#REF!,"&lt;="&amp;ME221,#REF!,"&gt;="&amp;MF221,#REF!,"="&amp;KW221,#REF!,"="&amp;KY221)</f>
        <v/>
      </c>
      <c r="NC221" s="1">
        <f>COUNTIFS(#REF!,LT221,#REF!,0,#REF!,"&lt;="&amp;ME221,#REF!,"&gt;="&amp;MF221,#REF!,"="&amp;KW221,#REF!,"="&amp;KY221)</f>
        <v/>
      </c>
      <c r="ND221" s="1">
        <f>MP221+MR221+MT221+MV221+MX221+MZ221+NB221</f>
        <v/>
      </c>
      <c r="NE221" s="1">
        <f>MQ221+MS221+MU221+MW221+MY221+NA221+NC221</f>
        <v/>
      </c>
      <c r="NF221" s="1">
        <f>ND221+NE221</f>
        <v/>
      </c>
      <c r="NG221" s="33">
        <f>ND221/(ND221+NE221)</f>
        <v/>
      </c>
      <c r="NH221" s="3">
        <f>1/NG221</f>
        <v/>
      </c>
      <c r="NI221" s="1">
        <f>LH221</f>
        <v/>
      </c>
      <c r="NJ221" s="79">
        <f>((1-NG221)*(1/(NI221-1))*0.98-(NG221*1))</f>
        <v/>
      </c>
      <c r="NK221" s="34">
        <f>IF(LR221&lt;0.9,0,IF(AND(LR221&gt;1.1),0,1))</f>
        <v/>
      </c>
      <c r="NL221" s="34">
        <f>IF(LS221&lt;0.9,0,IF(AND(LS221&gt;1.1),0,1))</f>
        <v/>
      </c>
      <c r="NM221" s="32">
        <f>IF(NF221&gt;99,1,0)</f>
        <v/>
      </c>
      <c r="NN221" s="32">
        <f>IF(NJ221&gt;0.0799,1,0)</f>
        <v/>
      </c>
      <c r="NO221" s="32">
        <f>IF(NJ221&gt;NQ221,1,0)</f>
        <v/>
      </c>
      <c r="NP221" s="32">
        <f>NM221+NN221+NO221+NK221+NL221</f>
        <v/>
      </c>
      <c r="NQ221" s="79">
        <f>(((100*NG221)*(NI221-1)*0.98)-((1-NG221)*100))/100</f>
        <v/>
      </c>
      <c r="NR221" s="34">
        <f>IF(LR221&lt;0.9,0,IF(AND(LR221&gt;1.1),0,1))</f>
        <v/>
      </c>
      <c r="NS221" s="34">
        <f>IF(LS221&lt;0.9,0,IF(AND(LS221&gt;1.1),0,1))</f>
        <v/>
      </c>
      <c r="NT221" s="32">
        <f>IF(NF221&gt;99,1,0)</f>
        <v/>
      </c>
      <c r="NU221" s="32">
        <f>IF(NQ221&gt;0.0799,1,0)</f>
        <v/>
      </c>
      <c r="NV221" s="32">
        <f>IF(NQ221&gt;NJ221,1,0)</f>
        <v/>
      </c>
      <c r="NW221" s="32">
        <f>NT221+NU221+NV221+NR221+NS221</f>
        <v/>
      </c>
      <c r="NX221">
        <f>IF(NP221=5,"LayHome1-0",IF(AND(NW221=5),"BackHome1-0",""))</f>
        <v/>
      </c>
      <c r="NY221">
        <f>IF(NP221=5,KN221,IF(AND(NW221=5),KN221,""))</f>
        <v/>
      </c>
      <c r="NZ221">
        <f>IF(NP221=5,"Match Odds",IF(AND(NW221=5),"Match Odds",""))</f>
        <v/>
      </c>
      <c r="OA221">
        <f>IF(NP221=5,KP221,IF(AND(NW221=5),KP221,""))</f>
        <v/>
      </c>
      <c r="OB221">
        <f>IF(NP221=5,"MATCH_ODDS",IF(AND(NW221=5),"MATCH_ODDS",""))</f>
        <v/>
      </c>
      <c r="OC221">
        <f>IF(NP221=5,"LAY",IF(AND(NW221=5),"BACK",""))</f>
        <v/>
      </c>
    </row>
    <row r="222" ht="16.5" customHeight="1" thickBot="1" thickTop="1">
      <c r="A222" s="2" t="n"/>
      <c r="KN222" s="1">
        <f>IF(INDEX(#REF!,MATCH('HT 1-0'!D222,#REF!,0))=INDEX(#REF!,MATCH('HT 1-0'!D222,#REF!,0)),INDEX(#REF!,MATCH('HT 1-0'!D222,#REF!,0)),"ERROR")</f>
        <v/>
      </c>
      <c r="KO222" s="1">
        <f>IF(INDEX(#REF!,MATCH('HT 1-0'!E222,#REF!,0))=INDEX(#REF!,MATCH('HT 1-0'!E222,#REF!,0)),INDEX(#REF!,MATCH('HT 1-0'!E222,#REF!,0)),"ERROR")</f>
        <v/>
      </c>
      <c r="KP222" s="1">
        <f>KN222&amp;" v "&amp;KO222</f>
        <v/>
      </c>
      <c r="KQ222">
        <f>B222&amp;"_"&amp;C222</f>
        <v/>
      </c>
      <c r="KR222" s="1">
        <f>IF((HW222/KK222)&lt;0.335,"G",IF((HW222/KK222)&gt;0.67,"R","A"))</f>
        <v/>
      </c>
      <c r="KS222" s="1">
        <f>IF((HX222/KK222)&lt;0.335,"G",IF((HX222/KK222)&gt;0.67,"R","A"))</f>
        <v/>
      </c>
      <c r="KT222" s="1">
        <f>IF((IH222/KK222)&lt;0.335,"G",IF((IH222/KK222)&gt;0.67,"R","A"))</f>
        <v/>
      </c>
      <c r="KU222" s="1">
        <f>IF((II222/KK222)&lt;0.335,"G",IF((II222/KK222)&gt;0.67,"R","A"))</f>
        <v/>
      </c>
      <c r="KV222" s="1">
        <f>IF((HZ222/KK222)&lt;0.335,"G",IF((HZ222/KK222)&gt;0.67,"R","A"))</f>
        <v/>
      </c>
      <c r="KW222" s="1">
        <f>IF((HY222/KK222)&lt;0.335,"G",IF((HY222/KK222)&gt;0.67,"R","A"))</f>
        <v/>
      </c>
      <c r="KX222" s="1">
        <f>IF((IK222/KK222)&lt;0.335,"G",IF((IK222/KK222)&gt;0.67,"R","A"))</f>
        <v/>
      </c>
      <c r="KY222" s="1">
        <f>IF((IJ222/KK222)&lt;0.335,"G",IF((IJ222/KK222)&gt;0.67,"R","A"))</f>
        <v/>
      </c>
      <c r="KZ222" s="1">
        <f>IF((HQ222/KK222)&lt;0.335,"G",IF((HQ222/KK222)&gt;0.67,"R","A"))</f>
        <v/>
      </c>
      <c r="LA222" s="1">
        <f>IF((IB222/KK222)&lt;0.335,"G",IF((IB222/KK222)&gt;0.67,"R","A"))</f>
        <v/>
      </c>
      <c r="LB222">
        <f>IF(LQ222="1-0",INDEX(Scrape!#REF!,MATCH('HT 1-0'!KP222,Scrape!$B:$B,0)),"")</f>
        <v/>
      </c>
      <c r="LC222">
        <f>IF(LQ222="1-0",INDEX(Scrape!$A:$A,MATCH('HT 1-0'!KP222,Scrape!$B:$B,0)),"")</f>
        <v/>
      </c>
      <c r="LD222">
        <f>IF(LQ222="1-0",INDEX(Scrape!$B:$B,MATCH('HT 1-0'!KP222,Scrape!$B:$B,0)),"")</f>
        <v/>
      </c>
      <c r="LE222">
        <f>IF(LQ222="1-0",INDEX(Scrape!$C:$C,MATCH('HT 1-0'!KP222,Scrape!$B:$B,0)),"")</f>
        <v/>
      </c>
      <c r="LF222">
        <f>IF(LQ222="1-0",INDEX(Scrape!$D:$D,MATCH('HT 1-0'!KP222,Scrape!$B:$B,0)),"")</f>
        <v/>
      </c>
      <c r="LG222">
        <f>IF(LQ222="1-0",INDEX(Scrape!$E:$E,MATCH('HT 1-0'!KP222,Scrape!$B:$B,0)),"")</f>
        <v/>
      </c>
      <c r="LH222">
        <f>IF(LQ222="1-0",INDEX(Scrape!$F:$F,MATCH('HT 1-0'!KP222,Scrape!$B:$B,0)),"")</f>
        <v/>
      </c>
      <c r="LI222">
        <f>IF(LQ222="1-0",INDEX(Scrape!$G:$G,MATCH('HT 1-0'!KP222,Scrape!$B:$B,0)),"")</f>
        <v/>
      </c>
      <c r="LJ222">
        <f>IF(LQ222="1-0",INDEX(Scrape!$H:$H,MATCH('HT 1-0'!KP222,Scrape!$B:$B,0)),"")</f>
        <v/>
      </c>
      <c r="LK222">
        <f>IF(LQ222="1-0",INDEX(Scrape!$I:$I,MATCH('HT 1-0'!KP222,Scrape!$B:$B,0)),"")</f>
        <v/>
      </c>
      <c r="LL222">
        <f>IF(LQ222="1-0",INDEX(Scrape!$J:$J,MATCH('HT 1-0'!KP222,Scrape!$B:$B,0)),"")</f>
        <v/>
      </c>
      <c r="LM222">
        <f>IF(LQ222="1-0",INDEX(Scrape!$K:$K,MATCH('HT 1-0'!KP222,Scrape!$B:$B,0)),"")</f>
        <v/>
      </c>
      <c r="LN222">
        <f>IF(LQ222="1-0",INDEX(Scrape!$L:$L,MATCH('HT 1-0'!KP222,Scrape!$B:$B,0)),"")</f>
        <v/>
      </c>
      <c r="LO222">
        <f>IF(LQ222="1-0",INDEX(Scrape!$M:$M,MATCH('HT 1-0'!KP222,Scrape!$B:$B,0)),"")</f>
        <v/>
      </c>
      <c r="LP222">
        <f>IF(LQ222="1-0",INDEX(Scrape!$N:$N,MATCH('HT 1-0'!KP222,Scrape!$B:$B,0)),"")</f>
        <v/>
      </c>
      <c r="LQ222">
        <f>INDEX(Scrape!$O:$O,MATCH('HT 1-0'!KP222,Scrape!$B:$B,0))</f>
        <v/>
      </c>
      <c r="LR222">
        <f>(1/LJ222)+(1/LI222)+(1/LH222)</f>
        <v/>
      </c>
      <c r="LS222">
        <f>(1/LG222)+(1/LF222)+(1/LE222)</f>
        <v/>
      </c>
      <c r="LT222" s="8">
        <f>IF(INDEX(#REF!,MATCH(KQ222,#REF!,0))=INDEX(#REF!,MATCH(KQ222,#REF!,0)),INDEX(#REF!,MATCH(KQ222,#REF!,0)),"ERROR")</f>
        <v/>
      </c>
      <c r="LU222" s="4">
        <f>IF(KR222="G",2,IF(KR222="R",0.5,IF(KR222="A",1)))</f>
        <v/>
      </c>
      <c r="LV222" s="4">
        <f>IF(KS222="G",0.5,IF(KS222="R",2,IF(KS222="A",1)))</f>
        <v/>
      </c>
      <c r="LW222" s="4">
        <f>IF(KT222="G",2,IF(KT222="R",0.5,IF(KT222="A",1)))</f>
        <v/>
      </c>
      <c r="LX222" s="4">
        <f>IF(KU222="G",0.5,IF(KU222="R",2,IF(KU222="A",1)))</f>
        <v/>
      </c>
      <c r="LY222" s="7">
        <f>(LK222*(LU222+LX222)+(LL222*(LU222+LX222)))</f>
        <v/>
      </c>
      <c r="LZ222" s="7">
        <f>(LN222*(LV222+LW222)+(LO222*(LV222+LW222)))</f>
        <v/>
      </c>
      <c r="MA222" s="11">
        <f>LY222-LZ222</f>
        <v/>
      </c>
      <c r="MB222" s="5">
        <f>MA222+2</f>
        <v/>
      </c>
      <c r="MC222" s="6">
        <f>MA222-2</f>
        <v/>
      </c>
      <c r="MD222" s="4">
        <f>LE222</f>
        <v/>
      </c>
      <c r="ME222" s="9">
        <f>IF(MD222=0,1000,MD222+0.75)</f>
        <v/>
      </c>
      <c r="MF222" s="10">
        <f>IF(MD222=0,0,MD222-0.75)</f>
        <v/>
      </c>
      <c r="MG222" s="4">
        <f>((LM222*(LU222+LX222))-((LP222*(LV222+LW222))))</f>
        <v/>
      </c>
      <c r="MH222" s="9">
        <f>MG222*1.2</f>
        <v/>
      </c>
      <c r="MI222" s="10">
        <f>MG222*0.8</f>
        <v/>
      </c>
      <c r="MJ222">
        <f>IFERROR(NX222,"")</f>
        <v/>
      </c>
      <c r="MK222">
        <f>IFERROR(NY222,"")</f>
        <v/>
      </c>
      <c r="ML222">
        <f>IFERROR(NZ222,"")</f>
        <v/>
      </c>
      <c r="MM222">
        <f>IFERROR(OA222,"")</f>
        <v/>
      </c>
      <c r="MN222">
        <f>IFERROR(OB222,"")</f>
        <v/>
      </c>
      <c r="MO222">
        <f>IFERROR(OC222,"")</f>
        <v/>
      </c>
      <c r="MP222" s="1">
        <f>COUNTIFS(#REF!,LT222,#REF!,1,#REF!,"&gt;="&amp;MC222,#REF!,"&lt;="&amp;MB222,#REF!,"&lt;="&amp;ME222,#REF!,"&gt;="&amp;MF222,#REF!,"="&amp;KV222,#REF!,"="&amp;KX222)</f>
        <v/>
      </c>
      <c r="MQ222" s="1">
        <f>COUNTIFS(#REF!,LT222,#REF!,0,#REF!,"&gt;="&amp;MC222,#REF!,"&lt;="&amp;MB222,#REF!,"&lt;="&amp;ME222,#REF!,"&gt;="&amp;MF222,#REF!,"="&amp;KV222,#REF!,"="&amp;KX222)</f>
        <v/>
      </c>
      <c r="MR222" s="1">
        <f>COUNTIFS(#REF!,LT222,#REF!,1,#REF!,"&gt;="&amp;MC222,#REF!,"&lt;="&amp;MB222,#REF!,"&lt;="&amp;ME222,#REF!,"&gt;="&amp;MF222,#REF!,"="&amp;KW222,#REF!,"="&amp;KY222)</f>
        <v/>
      </c>
      <c r="MS222" s="1">
        <f>COUNTIFS(#REF!,LT222,#REF!,0,#REF!,"&gt;="&amp;MC222,#REF!,"&lt;="&amp;MB222,#REF!,"&lt;="&amp;ME222,#REF!,"&gt;="&amp;MF222,#REF!,"="&amp;KW222,#REF!,"="&amp;KY222)</f>
        <v/>
      </c>
      <c r="MT222" s="1">
        <f>COUNTIFS(#REF!,LT222,#REF!,1,#REF!,"&gt;="&amp;MI222,#REF!,"&lt;="&amp;MH222,#REF!,"&lt;="&amp;ME222,#REF!,"&gt;="&amp;MF222)</f>
        <v/>
      </c>
      <c r="MU222" s="1">
        <f>COUNTIFS(#REF!,LT222,#REF!,0,#REF!,"&gt;="&amp;MI222,#REF!,"&lt;="&amp;MH222,#REF!,"&lt;="&amp;ME222,#REF!,"&gt;="&amp;MF222)</f>
        <v/>
      </c>
      <c r="MV222" s="1">
        <f>COUNTIFS(#REF!,LT222,#REF!,1,#REF!,"&gt;="&amp;MI222,#REF!,"&lt;="&amp;MH222,#REF!,"="&amp;KZ222,#REF!,"="&amp;LA222,#REF!,"&lt;="&amp;ME222,#REF!,"&gt;="&amp;MF222)</f>
        <v/>
      </c>
      <c r="MW222" s="1">
        <f>COUNTIFS(#REF!,LT222,#REF!,0,#REF!,"&gt;="&amp;MI222,#REF!,"&lt;="&amp;MH222,#REF!,"="&amp;KZ222,#REF!,"="&amp;LA222,#REF!,"&lt;="&amp;ME222,#REF!,"&gt;="&amp;MF222)</f>
        <v/>
      </c>
      <c r="MX222" s="1">
        <f>COUNTIFS(#REF!,LT222,#REF!,1,#REF!,"&gt;="&amp;MC222,#REF!,"&lt;="&amp;MB222,#REF!,"&lt;="&amp;ME222,#REF!,"&gt;="&amp;MF222)</f>
        <v/>
      </c>
      <c r="MY222" s="1">
        <f>COUNTIFS(#REF!,LT222,#REF!,0,#REF!,"&gt;="&amp;MC222,#REF!,"&lt;="&amp;MB222,#REF!,"&lt;="&amp;ME222,#REF!,"&gt;="&amp;MF222)</f>
        <v/>
      </c>
      <c r="MZ222" s="1">
        <f>COUNTIFS(#REF!,LT222,#REF!,1,#REF!,"&lt;="&amp;ME222,#REF!,"&gt;="&amp;MF222,#REF!,"="&amp;KV222,#REF!,"="&amp;KX222)</f>
        <v/>
      </c>
      <c r="NA222" s="1">
        <f>COUNTIFS(#REF!,LT222,#REF!,0,#REF!,"&lt;="&amp;ME222,#REF!,"&gt;="&amp;MF222,#REF!,"="&amp;KV222,#REF!,"="&amp;KX222)</f>
        <v/>
      </c>
      <c r="NB222" s="1">
        <f>COUNTIFS(#REF!,LT222,#REF!,1,#REF!,"&lt;="&amp;ME222,#REF!,"&gt;="&amp;MF222,#REF!,"="&amp;KW222,#REF!,"="&amp;KY222)</f>
        <v/>
      </c>
      <c r="NC222" s="1">
        <f>COUNTIFS(#REF!,LT222,#REF!,0,#REF!,"&lt;="&amp;ME222,#REF!,"&gt;="&amp;MF222,#REF!,"="&amp;KW222,#REF!,"="&amp;KY222)</f>
        <v/>
      </c>
      <c r="ND222" s="1">
        <f>MP222+MR222+MT222+MV222+MX222+MZ222+NB222</f>
        <v/>
      </c>
      <c r="NE222" s="1">
        <f>MQ222+MS222+MU222+MW222+MY222+NA222+NC222</f>
        <v/>
      </c>
      <c r="NF222" s="1">
        <f>ND222+NE222</f>
        <v/>
      </c>
      <c r="NG222" s="33">
        <f>ND222/(ND222+NE222)</f>
        <v/>
      </c>
      <c r="NH222" s="3">
        <f>1/NG222</f>
        <v/>
      </c>
      <c r="NI222" s="1">
        <f>LH222</f>
        <v/>
      </c>
      <c r="NJ222" s="79">
        <f>((1-NG222)*(1/(NI222-1))*0.98-(NG222*1))</f>
        <v/>
      </c>
      <c r="NK222" s="34">
        <f>IF(LR222&lt;0.9,0,IF(AND(LR222&gt;1.1),0,1))</f>
        <v/>
      </c>
      <c r="NL222" s="34">
        <f>IF(LS222&lt;0.9,0,IF(AND(LS222&gt;1.1),0,1))</f>
        <v/>
      </c>
      <c r="NM222" s="32">
        <f>IF(NF222&gt;99,1,0)</f>
        <v/>
      </c>
      <c r="NN222" s="32">
        <f>IF(NJ222&gt;0.0799,1,0)</f>
        <v/>
      </c>
      <c r="NO222" s="32">
        <f>IF(NJ222&gt;NQ222,1,0)</f>
        <v/>
      </c>
      <c r="NP222" s="32">
        <f>NM222+NN222+NO222+NK222+NL222</f>
        <v/>
      </c>
      <c r="NQ222" s="79">
        <f>(((100*NG222)*(NI222-1)*0.98)-((1-NG222)*100))/100</f>
        <v/>
      </c>
      <c r="NR222" s="34">
        <f>IF(LR222&lt;0.9,0,IF(AND(LR222&gt;1.1),0,1))</f>
        <v/>
      </c>
      <c r="NS222" s="34">
        <f>IF(LS222&lt;0.9,0,IF(AND(LS222&gt;1.1),0,1))</f>
        <v/>
      </c>
      <c r="NT222" s="32">
        <f>IF(NF222&gt;99,1,0)</f>
        <v/>
      </c>
      <c r="NU222" s="32">
        <f>IF(NQ222&gt;0.0799,1,0)</f>
        <v/>
      </c>
      <c r="NV222" s="32">
        <f>IF(NQ222&gt;NJ222,1,0)</f>
        <v/>
      </c>
      <c r="NW222" s="32">
        <f>NT222+NU222+NV222+NR222+NS222</f>
        <v/>
      </c>
      <c r="NX222">
        <f>IF(NP222=5,"LayHome1-0",IF(AND(NW222=5),"BackHome1-0",""))</f>
        <v/>
      </c>
      <c r="NY222">
        <f>IF(NP222=5,KN222,IF(AND(NW222=5),KN222,""))</f>
        <v/>
      </c>
      <c r="NZ222">
        <f>IF(NP222=5,"Match Odds",IF(AND(NW222=5),"Match Odds",""))</f>
        <v/>
      </c>
      <c r="OA222">
        <f>IF(NP222=5,KP222,IF(AND(NW222=5),KP222,""))</f>
        <v/>
      </c>
      <c r="OB222">
        <f>IF(NP222=5,"MATCH_ODDS",IF(AND(NW222=5),"MATCH_ODDS",""))</f>
        <v/>
      </c>
      <c r="OC222">
        <f>IF(NP222=5,"LAY",IF(AND(NW222=5),"BACK",""))</f>
        <v/>
      </c>
    </row>
    <row r="223" ht="16.5" customHeight="1" thickBot="1" thickTop="1">
      <c r="A223" s="2" t="n"/>
      <c r="KN223" s="1">
        <f>IF(INDEX(#REF!,MATCH('HT 1-0'!D223,#REF!,0))=INDEX(#REF!,MATCH('HT 1-0'!D223,#REF!,0)),INDEX(#REF!,MATCH('HT 1-0'!D223,#REF!,0)),"ERROR")</f>
        <v/>
      </c>
      <c r="KO223" s="1">
        <f>IF(INDEX(#REF!,MATCH('HT 1-0'!E223,#REF!,0))=INDEX(#REF!,MATCH('HT 1-0'!E223,#REF!,0)),INDEX(#REF!,MATCH('HT 1-0'!E223,#REF!,0)),"ERROR")</f>
        <v/>
      </c>
      <c r="KP223" s="1">
        <f>KN223&amp;" v "&amp;KO223</f>
        <v/>
      </c>
      <c r="KQ223">
        <f>B223&amp;"_"&amp;C223</f>
        <v/>
      </c>
      <c r="KR223" s="1">
        <f>IF((HW223/KK223)&lt;0.335,"G",IF((HW223/KK223)&gt;0.67,"R","A"))</f>
        <v/>
      </c>
      <c r="KS223" s="1">
        <f>IF((HX223/KK223)&lt;0.335,"G",IF((HX223/KK223)&gt;0.67,"R","A"))</f>
        <v/>
      </c>
      <c r="KT223" s="1">
        <f>IF((IH223/KK223)&lt;0.335,"G",IF((IH223/KK223)&gt;0.67,"R","A"))</f>
        <v/>
      </c>
      <c r="KU223" s="1">
        <f>IF((II223/KK223)&lt;0.335,"G",IF((II223/KK223)&gt;0.67,"R","A"))</f>
        <v/>
      </c>
      <c r="KV223" s="1">
        <f>IF((HZ223/KK223)&lt;0.335,"G",IF((HZ223/KK223)&gt;0.67,"R","A"))</f>
        <v/>
      </c>
      <c r="KW223" s="1">
        <f>IF((HY223/KK223)&lt;0.335,"G",IF((HY223/KK223)&gt;0.67,"R","A"))</f>
        <v/>
      </c>
      <c r="KX223" s="1">
        <f>IF((IK223/KK223)&lt;0.335,"G",IF((IK223/KK223)&gt;0.67,"R","A"))</f>
        <v/>
      </c>
      <c r="KY223" s="1">
        <f>IF((IJ223/KK223)&lt;0.335,"G",IF((IJ223/KK223)&gt;0.67,"R","A"))</f>
        <v/>
      </c>
      <c r="KZ223" s="1">
        <f>IF((HQ223/KK223)&lt;0.335,"G",IF((HQ223/KK223)&gt;0.67,"R","A"))</f>
        <v/>
      </c>
      <c r="LA223" s="1">
        <f>IF((IB223/KK223)&lt;0.335,"G",IF((IB223/KK223)&gt;0.67,"R","A"))</f>
        <v/>
      </c>
      <c r="LB223">
        <f>IF(LQ223="1-0",INDEX(Scrape!#REF!,MATCH('HT 1-0'!KP223,Scrape!$B:$B,0)),"")</f>
        <v/>
      </c>
      <c r="LC223">
        <f>IF(LQ223="1-0",INDEX(Scrape!$A:$A,MATCH('HT 1-0'!KP223,Scrape!$B:$B,0)),"")</f>
        <v/>
      </c>
      <c r="LD223">
        <f>IF(LQ223="1-0",INDEX(Scrape!$B:$B,MATCH('HT 1-0'!KP223,Scrape!$B:$B,0)),"")</f>
        <v/>
      </c>
      <c r="LE223">
        <f>IF(LQ223="1-0",INDEX(Scrape!$C:$C,MATCH('HT 1-0'!KP223,Scrape!$B:$B,0)),"")</f>
        <v/>
      </c>
      <c r="LF223">
        <f>IF(LQ223="1-0",INDEX(Scrape!$D:$D,MATCH('HT 1-0'!KP223,Scrape!$B:$B,0)),"")</f>
        <v/>
      </c>
      <c r="LG223">
        <f>IF(LQ223="1-0",INDEX(Scrape!$E:$E,MATCH('HT 1-0'!KP223,Scrape!$B:$B,0)),"")</f>
        <v/>
      </c>
      <c r="LH223">
        <f>IF(LQ223="1-0",INDEX(Scrape!$F:$F,MATCH('HT 1-0'!KP223,Scrape!$B:$B,0)),"")</f>
        <v/>
      </c>
      <c r="LI223">
        <f>IF(LQ223="1-0",INDEX(Scrape!$G:$G,MATCH('HT 1-0'!KP223,Scrape!$B:$B,0)),"")</f>
        <v/>
      </c>
      <c r="LJ223">
        <f>IF(LQ223="1-0",INDEX(Scrape!$H:$H,MATCH('HT 1-0'!KP223,Scrape!$B:$B,0)),"")</f>
        <v/>
      </c>
      <c r="LK223">
        <f>IF(LQ223="1-0",INDEX(Scrape!$I:$I,MATCH('HT 1-0'!KP223,Scrape!$B:$B,0)),"")</f>
        <v/>
      </c>
      <c r="LL223">
        <f>IF(LQ223="1-0",INDEX(Scrape!$J:$J,MATCH('HT 1-0'!KP223,Scrape!$B:$B,0)),"")</f>
        <v/>
      </c>
      <c r="LM223">
        <f>IF(LQ223="1-0",INDEX(Scrape!$K:$K,MATCH('HT 1-0'!KP223,Scrape!$B:$B,0)),"")</f>
        <v/>
      </c>
      <c r="LN223">
        <f>IF(LQ223="1-0",INDEX(Scrape!$L:$L,MATCH('HT 1-0'!KP223,Scrape!$B:$B,0)),"")</f>
        <v/>
      </c>
      <c r="LO223">
        <f>IF(LQ223="1-0",INDEX(Scrape!$M:$M,MATCH('HT 1-0'!KP223,Scrape!$B:$B,0)),"")</f>
        <v/>
      </c>
      <c r="LP223">
        <f>IF(LQ223="1-0",INDEX(Scrape!$N:$N,MATCH('HT 1-0'!KP223,Scrape!$B:$B,0)),"")</f>
        <v/>
      </c>
      <c r="LQ223">
        <f>INDEX(Scrape!$O:$O,MATCH('HT 1-0'!KP223,Scrape!$B:$B,0))</f>
        <v/>
      </c>
      <c r="LR223">
        <f>(1/LJ223)+(1/LI223)+(1/LH223)</f>
        <v/>
      </c>
      <c r="LS223">
        <f>(1/LG223)+(1/LF223)+(1/LE223)</f>
        <v/>
      </c>
      <c r="LT223" s="8">
        <f>IF(INDEX(#REF!,MATCH(KQ223,#REF!,0))=INDEX(#REF!,MATCH(KQ223,#REF!,0)),INDEX(#REF!,MATCH(KQ223,#REF!,0)),"ERROR")</f>
        <v/>
      </c>
      <c r="LU223" s="4">
        <f>IF(KR223="G",2,IF(KR223="R",0.5,IF(KR223="A",1)))</f>
        <v/>
      </c>
      <c r="LV223" s="4">
        <f>IF(KS223="G",0.5,IF(KS223="R",2,IF(KS223="A",1)))</f>
        <v/>
      </c>
      <c r="LW223" s="4">
        <f>IF(KT223="G",2,IF(KT223="R",0.5,IF(KT223="A",1)))</f>
        <v/>
      </c>
      <c r="LX223" s="4">
        <f>IF(KU223="G",0.5,IF(KU223="R",2,IF(KU223="A",1)))</f>
        <v/>
      </c>
      <c r="LY223" s="7">
        <f>(LK223*(LU223+LX223)+(LL223*(LU223+LX223)))</f>
        <v/>
      </c>
      <c r="LZ223" s="7">
        <f>(LN223*(LV223+LW223)+(LO223*(LV223+LW223)))</f>
        <v/>
      </c>
      <c r="MA223" s="11">
        <f>LY223-LZ223</f>
        <v/>
      </c>
      <c r="MB223" s="5">
        <f>MA223+2</f>
        <v/>
      </c>
      <c r="MC223" s="6">
        <f>MA223-2</f>
        <v/>
      </c>
      <c r="MD223" s="4">
        <f>LE223</f>
        <v/>
      </c>
      <c r="ME223" s="9">
        <f>IF(MD223=0,1000,MD223+0.75)</f>
        <v/>
      </c>
      <c r="MF223" s="10">
        <f>IF(MD223=0,0,MD223-0.75)</f>
        <v/>
      </c>
      <c r="MG223" s="4">
        <f>((LM223*(LU223+LX223))-((LP223*(LV223+LW223))))</f>
        <v/>
      </c>
      <c r="MH223" s="9">
        <f>MG223*1.2</f>
        <v/>
      </c>
      <c r="MI223" s="10">
        <f>MG223*0.8</f>
        <v/>
      </c>
      <c r="MJ223">
        <f>IFERROR(NX223,"")</f>
        <v/>
      </c>
      <c r="MK223">
        <f>IFERROR(NY223,"")</f>
        <v/>
      </c>
      <c r="ML223">
        <f>IFERROR(NZ223,"")</f>
        <v/>
      </c>
      <c r="MM223">
        <f>IFERROR(OA223,"")</f>
        <v/>
      </c>
      <c r="MN223">
        <f>IFERROR(OB223,"")</f>
        <v/>
      </c>
      <c r="MO223">
        <f>IFERROR(OC223,"")</f>
        <v/>
      </c>
      <c r="MP223" s="1">
        <f>COUNTIFS(#REF!,LT223,#REF!,1,#REF!,"&gt;="&amp;MC223,#REF!,"&lt;="&amp;MB223,#REF!,"&lt;="&amp;ME223,#REF!,"&gt;="&amp;MF223,#REF!,"="&amp;KV223,#REF!,"="&amp;KX223)</f>
        <v/>
      </c>
      <c r="MQ223" s="1">
        <f>COUNTIFS(#REF!,LT223,#REF!,0,#REF!,"&gt;="&amp;MC223,#REF!,"&lt;="&amp;MB223,#REF!,"&lt;="&amp;ME223,#REF!,"&gt;="&amp;MF223,#REF!,"="&amp;KV223,#REF!,"="&amp;KX223)</f>
        <v/>
      </c>
      <c r="MR223" s="1">
        <f>COUNTIFS(#REF!,LT223,#REF!,1,#REF!,"&gt;="&amp;MC223,#REF!,"&lt;="&amp;MB223,#REF!,"&lt;="&amp;ME223,#REF!,"&gt;="&amp;MF223,#REF!,"="&amp;KW223,#REF!,"="&amp;KY223)</f>
        <v/>
      </c>
      <c r="MS223" s="1">
        <f>COUNTIFS(#REF!,LT223,#REF!,0,#REF!,"&gt;="&amp;MC223,#REF!,"&lt;="&amp;MB223,#REF!,"&lt;="&amp;ME223,#REF!,"&gt;="&amp;MF223,#REF!,"="&amp;KW223,#REF!,"="&amp;KY223)</f>
        <v/>
      </c>
      <c r="MT223" s="1">
        <f>COUNTIFS(#REF!,LT223,#REF!,1,#REF!,"&gt;="&amp;MI223,#REF!,"&lt;="&amp;MH223,#REF!,"&lt;="&amp;ME223,#REF!,"&gt;="&amp;MF223)</f>
        <v/>
      </c>
      <c r="MU223" s="1">
        <f>COUNTIFS(#REF!,LT223,#REF!,0,#REF!,"&gt;="&amp;MI223,#REF!,"&lt;="&amp;MH223,#REF!,"&lt;="&amp;ME223,#REF!,"&gt;="&amp;MF223)</f>
        <v/>
      </c>
      <c r="MV223" s="1">
        <f>COUNTIFS(#REF!,LT223,#REF!,1,#REF!,"&gt;="&amp;MI223,#REF!,"&lt;="&amp;MH223,#REF!,"="&amp;KZ223,#REF!,"="&amp;LA223,#REF!,"&lt;="&amp;ME223,#REF!,"&gt;="&amp;MF223)</f>
        <v/>
      </c>
      <c r="MW223" s="1">
        <f>COUNTIFS(#REF!,LT223,#REF!,0,#REF!,"&gt;="&amp;MI223,#REF!,"&lt;="&amp;MH223,#REF!,"="&amp;KZ223,#REF!,"="&amp;LA223,#REF!,"&lt;="&amp;ME223,#REF!,"&gt;="&amp;MF223)</f>
        <v/>
      </c>
      <c r="MX223" s="1">
        <f>COUNTIFS(#REF!,LT223,#REF!,1,#REF!,"&gt;="&amp;MC223,#REF!,"&lt;="&amp;MB223,#REF!,"&lt;="&amp;ME223,#REF!,"&gt;="&amp;MF223)</f>
        <v/>
      </c>
      <c r="MY223" s="1">
        <f>COUNTIFS(#REF!,LT223,#REF!,0,#REF!,"&gt;="&amp;MC223,#REF!,"&lt;="&amp;MB223,#REF!,"&lt;="&amp;ME223,#REF!,"&gt;="&amp;MF223)</f>
        <v/>
      </c>
      <c r="MZ223" s="1">
        <f>COUNTIFS(#REF!,LT223,#REF!,1,#REF!,"&lt;="&amp;ME223,#REF!,"&gt;="&amp;MF223,#REF!,"="&amp;KV223,#REF!,"="&amp;KX223)</f>
        <v/>
      </c>
      <c r="NA223" s="1">
        <f>COUNTIFS(#REF!,LT223,#REF!,0,#REF!,"&lt;="&amp;ME223,#REF!,"&gt;="&amp;MF223,#REF!,"="&amp;KV223,#REF!,"="&amp;KX223)</f>
        <v/>
      </c>
      <c r="NB223" s="1">
        <f>COUNTIFS(#REF!,LT223,#REF!,1,#REF!,"&lt;="&amp;ME223,#REF!,"&gt;="&amp;MF223,#REF!,"="&amp;KW223,#REF!,"="&amp;KY223)</f>
        <v/>
      </c>
      <c r="NC223" s="1">
        <f>COUNTIFS(#REF!,LT223,#REF!,0,#REF!,"&lt;="&amp;ME223,#REF!,"&gt;="&amp;MF223,#REF!,"="&amp;KW223,#REF!,"="&amp;KY223)</f>
        <v/>
      </c>
      <c r="ND223" s="1">
        <f>MP223+MR223+MT223+MV223+MX223+MZ223+NB223</f>
        <v/>
      </c>
      <c r="NE223" s="1">
        <f>MQ223+MS223+MU223+MW223+MY223+NA223+NC223</f>
        <v/>
      </c>
      <c r="NF223" s="1">
        <f>ND223+NE223</f>
        <v/>
      </c>
      <c r="NG223" s="33">
        <f>ND223/(ND223+NE223)</f>
        <v/>
      </c>
      <c r="NH223" s="3">
        <f>1/NG223</f>
        <v/>
      </c>
      <c r="NI223" s="1">
        <f>LH223</f>
        <v/>
      </c>
      <c r="NJ223" s="79">
        <f>((1-NG223)*(1/(NI223-1))*0.98-(NG223*1))</f>
        <v/>
      </c>
      <c r="NK223" s="34">
        <f>IF(LR223&lt;0.9,0,IF(AND(LR223&gt;1.1),0,1))</f>
        <v/>
      </c>
      <c r="NL223" s="34">
        <f>IF(LS223&lt;0.9,0,IF(AND(LS223&gt;1.1),0,1))</f>
        <v/>
      </c>
      <c r="NM223" s="32">
        <f>IF(NF223&gt;99,1,0)</f>
        <v/>
      </c>
      <c r="NN223" s="32">
        <f>IF(NJ223&gt;0.0799,1,0)</f>
        <v/>
      </c>
      <c r="NO223" s="32">
        <f>IF(NJ223&gt;NQ223,1,0)</f>
        <v/>
      </c>
      <c r="NP223" s="32">
        <f>NM223+NN223+NO223+NK223+NL223</f>
        <v/>
      </c>
      <c r="NQ223" s="79">
        <f>(((100*NG223)*(NI223-1)*0.98)-((1-NG223)*100))/100</f>
        <v/>
      </c>
      <c r="NR223" s="34">
        <f>IF(LR223&lt;0.9,0,IF(AND(LR223&gt;1.1),0,1))</f>
        <v/>
      </c>
      <c r="NS223" s="34">
        <f>IF(LS223&lt;0.9,0,IF(AND(LS223&gt;1.1),0,1))</f>
        <v/>
      </c>
      <c r="NT223" s="32">
        <f>IF(NF223&gt;99,1,0)</f>
        <v/>
      </c>
      <c r="NU223" s="32">
        <f>IF(NQ223&gt;0.0799,1,0)</f>
        <v/>
      </c>
      <c r="NV223" s="32">
        <f>IF(NQ223&gt;NJ223,1,0)</f>
        <v/>
      </c>
      <c r="NW223" s="32">
        <f>NT223+NU223+NV223+NR223+NS223</f>
        <v/>
      </c>
      <c r="NX223">
        <f>IF(NP223=5,"LayHome1-0",IF(AND(NW223=5),"BackHome1-0",""))</f>
        <v/>
      </c>
      <c r="NY223">
        <f>IF(NP223=5,KN223,IF(AND(NW223=5),KN223,""))</f>
        <v/>
      </c>
      <c r="NZ223">
        <f>IF(NP223=5,"Match Odds",IF(AND(NW223=5),"Match Odds",""))</f>
        <v/>
      </c>
      <c r="OA223">
        <f>IF(NP223=5,KP223,IF(AND(NW223=5),KP223,""))</f>
        <v/>
      </c>
      <c r="OB223">
        <f>IF(NP223=5,"MATCH_ODDS",IF(AND(NW223=5),"MATCH_ODDS",""))</f>
        <v/>
      </c>
      <c r="OC223">
        <f>IF(NP223=5,"LAY",IF(AND(NW223=5),"BACK",""))</f>
        <v/>
      </c>
    </row>
    <row r="224" ht="16.5" customHeight="1" thickBot="1" thickTop="1">
      <c r="A224" s="2" t="n"/>
      <c r="KN224" s="1">
        <f>IF(INDEX(#REF!,MATCH('HT 1-0'!D224,#REF!,0))=INDEX(#REF!,MATCH('HT 1-0'!D224,#REF!,0)),INDEX(#REF!,MATCH('HT 1-0'!D224,#REF!,0)),"ERROR")</f>
        <v/>
      </c>
      <c r="KO224" s="1">
        <f>IF(INDEX(#REF!,MATCH('HT 1-0'!E224,#REF!,0))=INDEX(#REF!,MATCH('HT 1-0'!E224,#REF!,0)),INDEX(#REF!,MATCH('HT 1-0'!E224,#REF!,0)),"ERROR")</f>
        <v/>
      </c>
      <c r="KP224" s="1">
        <f>KN224&amp;" v "&amp;KO224</f>
        <v/>
      </c>
      <c r="KQ224">
        <f>B224&amp;"_"&amp;C224</f>
        <v/>
      </c>
      <c r="KR224" s="1">
        <f>IF((HW224/KK224)&lt;0.335,"G",IF((HW224/KK224)&gt;0.67,"R","A"))</f>
        <v/>
      </c>
      <c r="KS224" s="1">
        <f>IF((HX224/KK224)&lt;0.335,"G",IF((HX224/KK224)&gt;0.67,"R","A"))</f>
        <v/>
      </c>
      <c r="KT224" s="1">
        <f>IF((IH224/KK224)&lt;0.335,"G",IF((IH224/KK224)&gt;0.67,"R","A"))</f>
        <v/>
      </c>
      <c r="KU224" s="1">
        <f>IF((II224/KK224)&lt;0.335,"G",IF((II224/KK224)&gt;0.67,"R","A"))</f>
        <v/>
      </c>
      <c r="KV224" s="1">
        <f>IF((HZ224/KK224)&lt;0.335,"G",IF((HZ224/KK224)&gt;0.67,"R","A"))</f>
        <v/>
      </c>
      <c r="KW224" s="1">
        <f>IF((HY224/KK224)&lt;0.335,"G",IF((HY224/KK224)&gt;0.67,"R","A"))</f>
        <v/>
      </c>
      <c r="KX224" s="1">
        <f>IF((IK224/KK224)&lt;0.335,"G",IF((IK224/KK224)&gt;0.67,"R","A"))</f>
        <v/>
      </c>
      <c r="KY224" s="1">
        <f>IF((IJ224/KK224)&lt;0.335,"G",IF((IJ224/KK224)&gt;0.67,"R","A"))</f>
        <v/>
      </c>
      <c r="KZ224" s="1">
        <f>IF((HQ224/KK224)&lt;0.335,"G",IF((HQ224/KK224)&gt;0.67,"R","A"))</f>
        <v/>
      </c>
      <c r="LA224" s="1">
        <f>IF((IB224/KK224)&lt;0.335,"G",IF((IB224/KK224)&gt;0.67,"R","A"))</f>
        <v/>
      </c>
      <c r="LB224">
        <f>IF(LQ224="1-0",INDEX(Scrape!#REF!,MATCH('HT 1-0'!KP224,Scrape!$B:$B,0)),"")</f>
        <v/>
      </c>
      <c r="LC224">
        <f>IF(LQ224="1-0",INDEX(Scrape!$A:$A,MATCH('HT 1-0'!KP224,Scrape!$B:$B,0)),"")</f>
        <v/>
      </c>
      <c r="LD224">
        <f>IF(LQ224="1-0",INDEX(Scrape!$B:$B,MATCH('HT 1-0'!KP224,Scrape!$B:$B,0)),"")</f>
        <v/>
      </c>
      <c r="LE224">
        <f>IF(LQ224="1-0",INDEX(Scrape!$C:$C,MATCH('HT 1-0'!KP224,Scrape!$B:$B,0)),"")</f>
        <v/>
      </c>
      <c r="LF224">
        <f>IF(LQ224="1-0",INDEX(Scrape!$D:$D,MATCH('HT 1-0'!KP224,Scrape!$B:$B,0)),"")</f>
        <v/>
      </c>
      <c r="LG224">
        <f>IF(LQ224="1-0",INDEX(Scrape!$E:$E,MATCH('HT 1-0'!KP224,Scrape!$B:$B,0)),"")</f>
        <v/>
      </c>
      <c r="LH224">
        <f>IF(LQ224="1-0",INDEX(Scrape!$F:$F,MATCH('HT 1-0'!KP224,Scrape!$B:$B,0)),"")</f>
        <v/>
      </c>
      <c r="LI224">
        <f>IF(LQ224="1-0",INDEX(Scrape!$G:$G,MATCH('HT 1-0'!KP224,Scrape!$B:$B,0)),"")</f>
        <v/>
      </c>
      <c r="LJ224">
        <f>IF(LQ224="1-0",INDEX(Scrape!$H:$H,MATCH('HT 1-0'!KP224,Scrape!$B:$B,0)),"")</f>
        <v/>
      </c>
      <c r="LK224">
        <f>IF(LQ224="1-0",INDEX(Scrape!$I:$I,MATCH('HT 1-0'!KP224,Scrape!$B:$B,0)),"")</f>
        <v/>
      </c>
      <c r="LL224">
        <f>IF(LQ224="1-0",INDEX(Scrape!$J:$J,MATCH('HT 1-0'!KP224,Scrape!$B:$B,0)),"")</f>
        <v/>
      </c>
      <c r="LM224">
        <f>IF(LQ224="1-0",INDEX(Scrape!$K:$K,MATCH('HT 1-0'!KP224,Scrape!$B:$B,0)),"")</f>
        <v/>
      </c>
      <c r="LN224">
        <f>IF(LQ224="1-0",INDEX(Scrape!$L:$L,MATCH('HT 1-0'!KP224,Scrape!$B:$B,0)),"")</f>
        <v/>
      </c>
      <c r="LO224">
        <f>IF(LQ224="1-0",INDEX(Scrape!$M:$M,MATCH('HT 1-0'!KP224,Scrape!$B:$B,0)),"")</f>
        <v/>
      </c>
      <c r="LP224">
        <f>IF(LQ224="1-0",INDEX(Scrape!$N:$N,MATCH('HT 1-0'!KP224,Scrape!$B:$B,0)),"")</f>
        <v/>
      </c>
      <c r="LQ224">
        <f>INDEX(Scrape!$O:$O,MATCH('HT 1-0'!KP224,Scrape!$B:$B,0))</f>
        <v/>
      </c>
      <c r="LR224">
        <f>(1/LJ224)+(1/LI224)+(1/LH224)</f>
        <v/>
      </c>
      <c r="LS224">
        <f>(1/LG224)+(1/LF224)+(1/LE224)</f>
        <v/>
      </c>
      <c r="LT224" s="8">
        <f>IF(INDEX(#REF!,MATCH(KQ224,#REF!,0))=INDEX(#REF!,MATCH(KQ224,#REF!,0)),INDEX(#REF!,MATCH(KQ224,#REF!,0)),"ERROR")</f>
        <v/>
      </c>
      <c r="LU224" s="4">
        <f>IF(KR224="G",2,IF(KR224="R",0.5,IF(KR224="A",1)))</f>
        <v/>
      </c>
      <c r="LV224" s="4">
        <f>IF(KS224="G",0.5,IF(KS224="R",2,IF(KS224="A",1)))</f>
        <v/>
      </c>
      <c r="LW224" s="4">
        <f>IF(KT224="G",2,IF(KT224="R",0.5,IF(KT224="A",1)))</f>
        <v/>
      </c>
      <c r="LX224" s="4">
        <f>IF(KU224="G",0.5,IF(KU224="R",2,IF(KU224="A",1)))</f>
        <v/>
      </c>
      <c r="LY224" s="7">
        <f>(LK224*(LU224+LX224)+(LL224*(LU224+LX224)))</f>
        <v/>
      </c>
      <c r="LZ224" s="7">
        <f>(LN224*(LV224+LW224)+(LO224*(LV224+LW224)))</f>
        <v/>
      </c>
      <c r="MA224" s="11">
        <f>LY224-LZ224</f>
        <v/>
      </c>
      <c r="MB224" s="5">
        <f>MA224+2</f>
        <v/>
      </c>
      <c r="MC224" s="6">
        <f>MA224-2</f>
        <v/>
      </c>
      <c r="MD224" s="4">
        <f>LE224</f>
        <v/>
      </c>
      <c r="ME224" s="9">
        <f>IF(MD224=0,1000,MD224+0.75)</f>
        <v/>
      </c>
      <c r="MF224" s="10">
        <f>IF(MD224=0,0,MD224-0.75)</f>
        <v/>
      </c>
      <c r="MG224" s="4">
        <f>((LM224*(LU224+LX224))-((LP224*(LV224+LW224))))</f>
        <v/>
      </c>
      <c r="MH224" s="9">
        <f>MG224*1.2</f>
        <v/>
      </c>
      <c r="MI224" s="10">
        <f>MG224*0.8</f>
        <v/>
      </c>
      <c r="MJ224">
        <f>IFERROR(NX224,"")</f>
        <v/>
      </c>
      <c r="MK224">
        <f>IFERROR(NY224,"")</f>
        <v/>
      </c>
      <c r="ML224">
        <f>IFERROR(NZ224,"")</f>
        <v/>
      </c>
      <c r="MM224">
        <f>IFERROR(OA224,"")</f>
        <v/>
      </c>
      <c r="MN224">
        <f>IFERROR(OB224,"")</f>
        <v/>
      </c>
      <c r="MO224">
        <f>IFERROR(OC224,"")</f>
        <v/>
      </c>
      <c r="MP224" s="1">
        <f>COUNTIFS(#REF!,LT224,#REF!,1,#REF!,"&gt;="&amp;MC224,#REF!,"&lt;="&amp;MB224,#REF!,"&lt;="&amp;ME224,#REF!,"&gt;="&amp;MF224,#REF!,"="&amp;KV224,#REF!,"="&amp;KX224)</f>
        <v/>
      </c>
      <c r="MQ224" s="1">
        <f>COUNTIFS(#REF!,LT224,#REF!,0,#REF!,"&gt;="&amp;MC224,#REF!,"&lt;="&amp;MB224,#REF!,"&lt;="&amp;ME224,#REF!,"&gt;="&amp;MF224,#REF!,"="&amp;KV224,#REF!,"="&amp;KX224)</f>
        <v/>
      </c>
      <c r="MR224" s="1">
        <f>COUNTIFS(#REF!,LT224,#REF!,1,#REF!,"&gt;="&amp;MC224,#REF!,"&lt;="&amp;MB224,#REF!,"&lt;="&amp;ME224,#REF!,"&gt;="&amp;MF224,#REF!,"="&amp;KW224,#REF!,"="&amp;KY224)</f>
        <v/>
      </c>
      <c r="MS224" s="1">
        <f>COUNTIFS(#REF!,LT224,#REF!,0,#REF!,"&gt;="&amp;MC224,#REF!,"&lt;="&amp;MB224,#REF!,"&lt;="&amp;ME224,#REF!,"&gt;="&amp;MF224,#REF!,"="&amp;KW224,#REF!,"="&amp;KY224)</f>
        <v/>
      </c>
      <c r="MT224" s="1">
        <f>COUNTIFS(#REF!,LT224,#REF!,1,#REF!,"&gt;="&amp;MI224,#REF!,"&lt;="&amp;MH224,#REF!,"&lt;="&amp;ME224,#REF!,"&gt;="&amp;MF224)</f>
        <v/>
      </c>
      <c r="MU224" s="1">
        <f>COUNTIFS(#REF!,LT224,#REF!,0,#REF!,"&gt;="&amp;MI224,#REF!,"&lt;="&amp;MH224,#REF!,"&lt;="&amp;ME224,#REF!,"&gt;="&amp;MF224)</f>
        <v/>
      </c>
      <c r="MV224" s="1">
        <f>COUNTIFS(#REF!,LT224,#REF!,1,#REF!,"&gt;="&amp;MI224,#REF!,"&lt;="&amp;MH224,#REF!,"="&amp;KZ224,#REF!,"="&amp;LA224,#REF!,"&lt;="&amp;ME224,#REF!,"&gt;="&amp;MF224)</f>
        <v/>
      </c>
      <c r="MW224" s="1">
        <f>COUNTIFS(#REF!,LT224,#REF!,0,#REF!,"&gt;="&amp;MI224,#REF!,"&lt;="&amp;MH224,#REF!,"="&amp;KZ224,#REF!,"="&amp;LA224,#REF!,"&lt;="&amp;ME224,#REF!,"&gt;="&amp;MF224)</f>
        <v/>
      </c>
      <c r="MX224" s="1">
        <f>COUNTIFS(#REF!,LT224,#REF!,1,#REF!,"&gt;="&amp;MC224,#REF!,"&lt;="&amp;MB224,#REF!,"&lt;="&amp;ME224,#REF!,"&gt;="&amp;MF224)</f>
        <v/>
      </c>
      <c r="MY224" s="1">
        <f>COUNTIFS(#REF!,LT224,#REF!,0,#REF!,"&gt;="&amp;MC224,#REF!,"&lt;="&amp;MB224,#REF!,"&lt;="&amp;ME224,#REF!,"&gt;="&amp;MF224)</f>
        <v/>
      </c>
      <c r="MZ224" s="1">
        <f>COUNTIFS(#REF!,LT224,#REF!,1,#REF!,"&lt;="&amp;ME224,#REF!,"&gt;="&amp;MF224,#REF!,"="&amp;KV224,#REF!,"="&amp;KX224)</f>
        <v/>
      </c>
      <c r="NA224" s="1">
        <f>COUNTIFS(#REF!,LT224,#REF!,0,#REF!,"&lt;="&amp;ME224,#REF!,"&gt;="&amp;MF224,#REF!,"="&amp;KV224,#REF!,"="&amp;KX224)</f>
        <v/>
      </c>
      <c r="NB224" s="1">
        <f>COUNTIFS(#REF!,LT224,#REF!,1,#REF!,"&lt;="&amp;ME224,#REF!,"&gt;="&amp;MF224,#REF!,"="&amp;KW224,#REF!,"="&amp;KY224)</f>
        <v/>
      </c>
      <c r="NC224" s="1">
        <f>COUNTIFS(#REF!,LT224,#REF!,0,#REF!,"&lt;="&amp;ME224,#REF!,"&gt;="&amp;MF224,#REF!,"="&amp;KW224,#REF!,"="&amp;KY224)</f>
        <v/>
      </c>
      <c r="ND224" s="1">
        <f>MP224+MR224+MT224+MV224+MX224+MZ224+NB224</f>
        <v/>
      </c>
      <c r="NE224" s="1">
        <f>MQ224+MS224+MU224+MW224+MY224+NA224+NC224</f>
        <v/>
      </c>
      <c r="NF224" s="1">
        <f>ND224+NE224</f>
        <v/>
      </c>
      <c r="NG224" s="33">
        <f>ND224/(ND224+NE224)</f>
        <v/>
      </c>
      <c r="NH224" s="3">
        <f>1/NG224</f>
        <v/>
      </c>
      <c r="NI224" s="1">
        <f>LH224</f>
        <v/>
      </c>
      <c r="NJ224" s="79">
        <f>((1-NG224)*(1/(NI224-1))*0.98-(NG224*1))</f>
        <v/>
      </c>
      <c r="NK224" s="34">
        <f>IF(LR224&lt;0.9,0,IF(AND(LR224&gt;1.1),0,1))</f>
        <v/>
      </c>
      <c r="NL224" s="34">
        <f>IF(LS224&lt;0.9,0,IF(AND(LS224&gt;1.1),0,1))</f>
        <v/>
      </c>
      <c r="NM224" s="32">
        <f>IF(NF224&gt;99,1,0)</f>
        <v/>
      </c>
      <c r="NN224" s="32">
        <f>IF(NJ224&gt;0.0799,1,0)</f>
        <v/>
      </c>
      <c r="NO224" s="32">
        <f>IF(NJ224&gt;NQ224,1,0)</f>
        <v/>
      </c>
      <c r="NP224" s="32">
        <f>NM224+NN224+NO224+NK224+NL224</f>
        <v/>
      </c>
      <c r="NQ224" s="79">
        <f>(((100*NG224)*(NI224-1)*0.98)-((1-NG224)*100))/100</f>
        <v/>
      </c>
      <c r="NR224" s="34">
        <f>IF(LR224&lt;0.9,0,IF(AND(LR224&gt;1.1),0,1))</f>
        <v/>
      </c>
      <c r="NS224" s="34">
        <f>IF(LS224&lt;0.9,0,IF(AND(LS224&gt;1.1),0,1))</f>
        <v/>
      </c>
      <c r="NT224" s="32">
        <f>IF(NF224&gt;99,1,0)</f>
        <v/>
      </c>
      <c r="NU224" s="32">
        <f>IF(NQ224&gt;0.0799,1,0)</f>
        <v/>
      </c>
      <c r="NV224" s="32">
        <f>IF(NQ224&gt;NJ224,1,0)</f>
        <v/>
      </c>
      <c r="NW224" s="32">
        <f>NT224+NU224+NV224+NR224+NS224</f>
        <v/>
      </c>
      <c r="NX224">
        <f>IF(NP224=5,"LayHome1-0",IF(AND(NW224=5),"BackHome1-0",""))</f>
        <v/>
      </c>
      <c r="NY224">
        <f>IF(NP224=5,KN224,IF(AND(NW224=5),KN224,""))</f>
        <v/>
      </c>
      <c r="NZ224">
        <f>IF(NP224=5,"Match Odds",IF(AND(NW224=5),"Match Odds",""))</f>
        <v/>
      </c>
      <c r="OA224">
        <f>IF(NP224=5,KP224,IF(AND(NW224=5),KP224,""))</f>
        <v/>
      </c>
      <c r="OB224">
        <f>IF(NP224=5,"MATCH_ODDS",IF(AND(NW224=5),"MATCH_ODDS",""))</f>
        <v/>
      </c>
      <c r="OC224">
        <f>IF(NP224=5,"LAY",IF(AND(NW224=5),"BACK",""))</f>
        <v/>
      </c>
    </row>
    <row r="225" ht="16.5" customHeight="1" thickBot="1" thickTop="1">
      <c r="A225" s="2" t="n"/>
      <c r="KN225" s="1">
        <f>IF(INDEX(#REF!,MATCH('HT 1-0'!D225,#REF!,0))=INDEX(#REF!,MATCH('HT 1-0'!D225,#REF!,0)),INDEX(#REF!,MATCH('HT 1-0'!D225,#REF!,0)),"ERROR")</f>
        <v/>
      </c>
      <c r="KO225" s="1">
        <f>IF(INDEX(#REF!,MATCH('HT 1-0'!E225,#REF!,0))=INDEX(#REF!,MATCH('HT 1-0'!E225,#REF!,0)),INDEX(#REF!,MATCH('HT 1-0'!E225,#REF!,0)),"ERROR")</f>
        <v/>
      </c>
      <c r="KP225" s="1">
        <f>KN225&amp;" v "&amp;KO225</f>
        <v/>
      </c>
      <c r="KQ225">
        <f>B225&amp;"_"&amp;C225</f>
        <v/>
      </c>
      <c r="KR225" s="1">
        <f>IF((HW225/KK225)&lt;0.335,"G",IF((HW225/KK225)&gt;0.67,"R","A"))</f>
        <v/>
      </c>
      <c r="KS225" s="1">
        <f>IF((HX225/KK225)&lt;0.335,"G",IF((HX225/KK225)&gt;0.67,"R","A"))</f>
        <v/>
      </c>
      <c r="KT225" s="1">
        <f>IF((IH225/KK225)&lt;0.335,"G",IF((IH225/KK225)&gt;0.67,"R","A"))</f>
        <v/>
      </c>
      <c r="KU225" s="1">
        <f>IF((II225/KK225)&lt;0.335,"G",IF((II225/KK225)&gt;0.67,"R","A"))</f>
        <v/>
      </c>
      <c r="KV225" s="1">
        <f>IF((HZ225/KK225)&lt;0.335,"G",IF((HZ225/KK225)&gt;0.67,"R","A"))</f>
        <v/>
      </c>
      <c r="KW225" s="1">
        <f>IF((HY225/KK225)&lt;0.335,"G",IF((HY225/KK225)&gt;0.67,"R","A"))</f>
        <v/>
      </c>
      <c r="KX225" s="1">
        <f>IF((IK225/KK225)&lt;0.335,"G",IF((IK225/KK225)&gt;0.67,"R","A"))</f>
        <v/>
      </c>
      <c r="KY225" s="1">
        <f>IF((IJ225/KK225)&lt;0.335,"G",IF((IJ225/KK225)&gt;0.67,"R","A"))</f>
        <v/>
      </c>
      <c r="KZ225" s="1">
        <f>IF((HQ225/KK225)&lt;0.335,"G",IF((HQ225/KK225)&gt;0.67,"R","A"))</f>
        <v/>
      </c>
      <c r="LA225" s="1">
        <f>IF((IB225/KK225)&lt;0.335,"G",IF((IB225/KK225)&gt;0.67,"R","A"))</f>
        <v/>
      </c>
      <c r="LB225">
        <f>IF(LQ225="1-0",INDEX(Scrape!#REF!,MATCH('HT 1-0'!KP225,Scrape!$B:$B,0)),"")</f>
        <v/>
      </c>
      <c r="LC225">
        <f>IF(LQ225="1-0",INDEX(Scrape!$A:$A,MATCH('HT 1-0'!KP225,Scrape!$B:$B,0)),"")</f>
        <v/>
      </c>
      <c r="LD225">
        <f>IF(LQ225="1-0",INDEX(Scrape!$B:$B,MATCH('HT 1-0'!KP225,Scrape!$B:$B,0)),"")</f>
        <v/>
      </c>
      <c r="LE225">
        <f>IF(LQ225="1-0",INDEX(Scrape!$C:$C,MATCH('HT 1-0'!KP225,Scrape!$B:$B,0)),"")</f>
        <v/>
      </c>
      <c r="LF225">
        <f>IF(LQ225="1-0",INDEX(Scrape!$D:$D,MATCH('HT 1-0'!KP225,Scrape!$B:$B,0)),"")</f>
        <v/>
      </c>
      <c r="LG225">
        <f>IF(LQ225="1-0",INDEX(Scrape!$E:$E,MATCH('HT 1-0'!KP225,Scrape!$B:$B,0)),"")</f>
        <v/>
      </c>
      <c r="LH225">
        <f>IF(LQ225="1-0",INDEX(Scrape!$F:$F,MATCH('HT 1-0'!KP225,Scrape!$B:$B,0)),"")</f>
        <v/>
      </c>
      <c r="LI225">
        <f>IF(LQ225="1-0",INDEX(Scrape!$G:$G,MATCH('HT 1-0'!KP225,Scrape!$B:$B,0)),"")</f>
        <v/>
      </c>
      <c r="LJ225">
        <f>IF(LQ225="1-0",INDEX(Scrape!$H:$H,MATCH('HT 1-0'!KP225,Scrape!$B:$B,0)),"")</f>
        <v/>
      </c>
      <c r="LK225">
        <f>IF(LQ225="1-0",INDEX(Scrape!$I:$I,MATCH('HT 1-0'!KP225,Scrape!$B:$B,0)),"")</f>
        <v/>
      </c>
      <c r="LL225">
        <f>IF(LQ225="1-0",INDEX(Scrape!$J:$J,MATCH('HT 1-0'!KP225,Scrape!$B:$B,0)),"")</f>
        <v/>
      </c>
      <c r="LM225">
        <f>IF(LQ225="1-0",INDEX(Scrape!$K:$K,MATCH('HT 1-0'!KP225,Scrape!$B:$B,0)),"")</f>
        <v/>
      </c>
      <c r="LN225">
        <f>IF(LQ225="1-0",INDEX(Scrape!$L:$L,MATCH('HT 1-0'!KP225,Scrape!$B:$B,0)),"")</f>
        <v/>
      </c>
      <c r="LO225">
        <f>IF(LQ225="1-0",INDEX(Scrape!$M:$M,MATCH('HT 1-0'!KP225,Scrape!$B:$B,0)),"")</f>
        <v/>
      </c>
      <c r="LP225">
        <f>IF(LQ225="1-0",INDEX(Scrape!$N:$N,MATCH('HT 1-0'!KP225,Scrape!$B:$B,0)),"")</f>
        <v/>
      </c>
      <c r="LQ225">
        <f>INDEX(Scrape!$O:$O,MATCH('HT 1-0'!KP225,Scrape!$B:$B,0))</f>
        <v/>
      </c>
      <c r="LR225">
        <f>(1/LJ225)+(1/LI225)+(1/LH225)</f>
        <v/>
      </c>
      <c r="LS225">
        <f>(1/LG225)+(1/LF225)+(1/LE225)</f>
        <v/>
      </c>
      <c r="LT225" s="8">
        <f>IF(INDEX(#REF!,MATCH(KQ225,#REF!,0))=INDEX(#REF!,MATCH(KQ225,#REF!,0)),INDEX(#REF!,MATCH(KQ225,#REF!,0)),"ERROR")</f>
        <v/>
      </c>
      <c r="LU225" s="4">
        <f>IF(KR225="G",2,IF(KR225="R",0.5,IF(KR225="A",1)))</f>
        <v/>
      </c>
      <c r="LV225" s="4">
        <f>IF(KS225="G",0.5,IF(KS225="R",2,IF(KS225="A",1)))</f>
        <v/>
      </c>
      <c r="LW225" s="4">
        <f>IF(KT225="G",2,IF(KT225="R",0.5,IF(KT225="A",1)))</f>
        <v/>
      </c>
      <c r="LX225" s="4">
        <f>IF(KU225="G",0.5,IF(KU225="R",2,IF(KU225="A",1)))</f>
        <v/>
      </c>
      <c r="LY225" s="7">
        <f>(LK225*(LU225+LX225)+(LL225*(LU225+LX225)))</f>
        <v/>
      </c>
      <c r="LZ225" s="7">
        <f>(LN225*(LV225+LW225)+(LO225*(LV225+LW225)))</f>
        <v/>
      </c>
      <c r="MA225" s="11">
        <f>LY225-LZ225</f>
        <v/>
      </c>
      <c r="MB225" s="5">
        <f>MA225+2</f>
        <v/>
      </c>
      <c r="MC225" s="6">
        <f>MA225-2</f>
        <v/>
      </c>
      <c r="MD225" s="4">
        <f>LE225</f>
        <v/>
      </c>
      <c r="ME225" s="9">
        <f>IF(MD225=0,1000,MD225+0.75)</f>
        <v/>
      </c>
      <c r="MF225" s="10">
        <f>IF(MD225=0,0,MD225-0.75)</f>
        <v/>
      </c>
      <c r="MG225" s="4">
        <f>((LM225*(LU225+LX225))-((LP225*(LV225+LW225))))</f>
        <v/>
      </c>
      <c r="MH225" s="9">
        <f>MG225*1.2</f>
        <v/>
      </c>
      <c r="MI225" s="10">
        <f>MG225*0.8</f>
        <v/>
      </c>
      <c r="MJ225">
        <f>IFERROR(NX225,"")</f>
        <v/>
      </c>
      <c r="MK225">
        <f>IFERROR(NY225,"")</f>
        <v/>
      </c>
      <c r="ML225">
        <f>IFERROR(NZ225,"")</f>
        <v/>
      </c>
      <c r="MM225">
        <f>IFERROR(OA225,"")</f>
        <v/>
      </c>
      <c r="MN225">
        <f>IFERROR(OB225,"")</f>
        <v/>
      </c>
      <c r="MO225">
        <f>IFERROR(OC225,"")</f>
        <v/>
      </c>
      <c r="MP225" s="1">
        <f>COUNTIFS(#REF!,LT225,#REF!,1,#REF!,"&gt;="&amp;MC225,#REF!,"&lt;="&amp;MB225,#REF!,"&lt;="&amp;ME225,#REF!,"&gt;="&amp;MF225,#REF!,"="&amp;KV225,#REF!,"="&amp;KX225)</f>
        <v/>
      </c>
      <c r="MQ225" s="1">
        <f>COUNTIFS(#REF!,LT225,#REF!,0,#REF!,"&gt;="&amp;MC225,#REF!,"&lt;="&amp;MB225,#REF!,"&lt;="&amp;ME225,#REF!,"&gt;="&amp;MF225,#REF!,"="&amp;KV225,#REF!,"="&amp;KX225)</f>
        <v/>
      </c>
      <c r="MR225" s="1">
        <f>COUNTIFS(#REF!,LT225,#REF!,1,#REF!,"&gt;="&amp;MC225,#REF!,"&lt;="&amp;MB225,#REF!,"&lt;="&amp;ME225,#REF!,"&gt;="&amp;MF225,#REF!,"="&amp;KW225,#REF!,"="&amp;KY225)</f>
        <v/>
      </c>
      <c r="MS225" s="1">
        <f>COUNTIFS(#REF!,LT225,#REF!,0,#REF!,"&gt;="&amp;MC225,#REF!,"&lt;="&amp;MB225,#REF!,"&lt;="&amp;ME225,#REF!,"&gt;="&amp;MF225,#REF!,"="&amp;KW225,#REF!,"="&amp;KY225)</f>
        <v/>
      </c>
      <c r="MT225" s="1">
        <f>COUNTIFS(#REF!,LT225,#REF!,1,#REF!,"&gt;="&amp;MI225,#REF!,"&lt;="&amp;MH225,#REF!,"&lt;="&amp;ME225,#REF!,"&gt;="&amp;MF225)</f>
        <v/>
      </c>
      <c r="MU225" s="1">
        <f>COUNTIFS(#REF!,LT225,#REF!,0,#REF!,"&gt;="&amp;MI225,#REF!,"&lt;="&amp;MH225,#REF!,"&lt;="&amp;ME225,#REF!,"&gt;="&amp;MF225)</f>
        <v/>
      </c>
      <c r="MV225" s="1">
        <f>COUNTIFS(#REF!,LT225,#REF!,1,#REF!,"&gt;="&amp;MI225,#REF!,"&lt;="&amp;MH225,#REF!,"="&amp;KZ225,#REF!,"="&amp;LA225,#REF!,"&lt;="&amp;ME225,#REF!,"&gt;="&amp;MF225)</f>
        <v/>
      </c>
      <c r="MW225" s="1">
        <f>COUNTIFS(#REF!,LT225,#REF!,0,#REF!,"&gt;="&amp;MI225,#REF!,"&lt;="&amp;MH225,#REF!,"="&amp;KZ225,#REF!,"="&amp;LA225,#REF!,"&lt;="&amp;ME225,#REF!,"&gt;="&amp;MF225)</f>
        <v/>
      </c>
      <c r="MX225" s="1">
        <f>COUNTIFS(#REF!,LT225,#REF!,1,#REF!,"&gt;="&amp;MC225,#REF!,"&lt;="&amp;MB225,#REF!,"&lt;="&amp;ME225,#REF!,"&gt;="&amp;MF225)</f>
        <v/>
      </c>
      <c r="MY225" s="1">
        <f>COUNTIFS(#REF!,LT225,#REF!,0,#REF!,"&gt;="&amp;MC225,#REF!,"&lt;="&amp;MB225,#REF!,"&lt;="&amp;ME225,#REF!,"&gt;="&amp;MF225)</f>
        <v/>
      </c>
      <c r="MZ225" s="1">
        <f>COUNTIFS(#REF!,LT225,#REF!,1,#REF!,"&lt;="&amp;ME225,#REF!,"&gt;="&amp;MF225,#REF!,"="&amp;KV225,#REF!,"="&amp;KX225)</f>
        <v/>
      </c>
      <c r="NA225" s="1">
        <f>COUNTIFS(#REF!,LT225,#REF!,0,#REF!,"&lt;="&amp;ME225,#REF!,"&gt;="&amp;MF225,#REF!,"="&amp;KV225,#REF!,"="&amp;KX225)</f>
        <v/>
      </c>
      <c r="NB225" s="1">
        <f>COUNTIFS(#REF!,LT225,#REF!,1,#REF!,"&lt;="&amp;ME225,#REF!,"&gt;="&amp;MF225,#REF!,"="&amp;KW225,#REF!,"="&amp;KY225)</f>
        <v/>
      </c>
      <c r="NC225" s="1">
        <f>COUNTIFS(#REF!,LT225,#REF!,0,#REF!,"&lt;="&amp;ME225,#REF!,"&gt;="&amp;MF225,#REF!,"="&amp;KW225,#REF!,"="&amp;KY225)</f>
        <v/>
      </c>
      <c r="ND225" s="1">
        <f>MP225+MR225+MT225+MV225+MX225+MZ225+NB225</f>
        <v/>
      </c>
      <c r="NE225" s="1">
        <f>MQ225+MS225+MU225+MW225+MY225+NA225+NC225</f>
        <v/>
      </c>
      <c r="NF225" s="1">
        <f>ND225+NE225</f>
        <v/>
      </c>
      <c r="NG225" s="33">
        <f>ND225/(ND225+NE225)</f>
        <v/>
      </c>
      <c r="NH225" s="3">
        <f>1/NG225</f>
        <v/>
      </c>
      <c r="NI225" s="1">
        <f>LH225</f>
        <v/>
      </c>
      <c r="NJ225" s="79">
        <f>((1-NG225)*(1/(NI225-1))*0.98-(NG225*1))</f>
        <v/>
      </c>
      <c r="NK225" s="34">
        <f>IF(LR225&lt;0.9,0,IF(AND(LR225&gt;1.1),0,1))</f>
        <v/>
      </c>
      <c r="NL225" s="34">
        <f>IF(LS225&lt;0.9,0,IF(AND(LS225&gt;1.1),0,1))</f>
        <v/>
      </c>
      <c r="NM225" s="32">
        <f>IF(NF225&gt;99,1,0)</f>
        <v/>
      </c>
      <c r="NN225" s="32">
        <f>IF(NJ225&gt;0.0799,1,0)</f>
        <v/>
      </c>
      <c r="NO225" s="32">
        <f>IF(NJ225&gt;NQ225,1,0)</f>
        <v/>
      </c>
      <c r="NP225" s="32">
        <f>NM225+NN225+NO225+NK225+NL225</f>
        <v/>
      </c>
      <c r="NQ225" s="79">
        <f>(((100*NG225)*(NI225-1)*0.98)-((1-NG225)*100))/100</f>
        <v/>
      </c>
      <c r="NR225" s="34">
        <f>IF(LR225&lt;0.9,0,IF(AND(LR225&gt;1.1),0,1))</f>
        <v/>
      </c>
      <c r="NS225" s="34">
        <f>IF(LS225&lt;0.9,0,IF(AND(LS225&gt;1.1),0,1))</f>
        <v/>
      </c>
      <c r="NT225" s="32">
        <f>IF(NF225&gt;99,1,0)</f>
        <v/>
      </c>
      <c r="NU225" s="32">
        <f>IF(NQ225&gt;0.0799,1,0)</f>
        <v/>
      </c>
      <c r="NV225" s="32">
        <f>IF(NQ225&gt;NJ225,1,0)</f>
        <v/>
      </c>
      <c r="NW225" s="32">
        <f>NT225+NU225+NV225+NR225+NS225</f>
        <v/>
      </c>
      <c r="NX225">
        <f>IF(NP225=5,"LayHome1-0",IF(AND(NW225=5),"BackHome1-0",""))</f>
        <v/>
      </c>
      <c r="NY225">
        <f>IF(NP225=5,KN225,IF(AND(NW225=5),KN225,""))</f>
        <v/>
      </c>
      <c r="NZ225">
        <f>IF(NP225=5,"Match Odds",IF(AND(NW225=5),"Match Odds",""))</f>
        <v/>
      </c>
      <c r="OA225">
        <f>IF(NP225=5,KP225,IF(AND(NW225=5),KP225,""))</f>
        <v/>
      </c>
      <c r="OB225">
        <f>IF(NP225=5,"MATCH_ODDS",IF(AND(NW225=5),"MATCH_ODDS",""))</f>
        <v/>
      </c>
      <c r="OC225">
        <f>IF(NP225=5,"LAY",IF(AND(NW225=5),"BACK",""))</f>
        <v/>
      </c>
    </row>
    <row r="226" ht="16.5" customHeight="1" thickBot="1" thickTop="1">
      <c r="A226" s="2" t="n"/>
      <c r="KN226" s="1">
        <f>IF(INDEX(#REF!,MATCH('HT 1-0'!D226,#REF!,0))=INDEX(#REF!,MATCH('HT 1-0'!D226,#REF!,0)),INDEX(#REF!,MATCH('HT 1-0'!D226,#REF!,0)),"ERROR")</f>
        <v/>
      </c>
      <c r="KO226" s="1">
        <f>IF(INDEX(#REF!,MATCH('HT 1-0'!E226,#REF!,0))=INDEX(#REF!,MATCH('HT 1-0'!E226,#REF!,0)),INDEX(#REF!,MATCH('HT 1-0'!E226,#REF!,0)),"ERROR")</f>
        <v/>
      </c>
      <c r="KP226" s="1">
        <f>KN226&amp;" v "&amp;KO226</f>
        <v/>
      </c>
      <c r="KQ226">
        <f>B226&amp;"_"&amp;C226</f>
        <v/>
      </c>
      <c r="KR226" s="1">
        <f>IF((HW226/KK226)&lt;0.335,"G",IF((HW226/KK226)&gt;0.67,"R","A"))</f>
        <v/>
      </c>
      <c r="KS226" s="1">
        <f>IF((HX226/KK226)&lt;0.335,"G",IF((HX226/KK226)&gt;0.67,"R","A"))</f>
        <v/>
      </c>
      <c r="KT226" s="1">
        <f>IF((IH226/KK226)&lt;0.335,"G",IF((IH226/KK226)&gt;0.67,"R","A"))</f>
        <v/>
      </c>
      <c r="KU226" s="1">
        <f>IF((II226/KK226)&lt;0.335,"G",IF((II226/KK226)&gt;0.67,"R","A"))</f>
        <v/>
      </c>
      <c r="KV226" s="1">
        <f>IF((HZ226/KK226)&lt;0.335,"G",IF((HZ226/KK226)&gt;0.67,"R","A"))</f>
        <v/>
      </c>
      <c r="KW226" s="1">
        <f>IF((HY226/KK226)&lt;0.335,"G",IF((HY226/KK226)&gt;0.67,"R","A"))</f>
        <v/>
      </c>
      <c r="KX226" s="1">
        <f>IF((IK226/KK226)&lt;0.335,"G",IF((IK226/KK226)&gt;0.67,"R","A"))</f>
        <v/>
      </c>
      <c r="KY226" s="1">
        <f>IF((IJ226/KK226)&lt;0.335,"G",IF((IJ226/KK226)&gt;0.67,"R","A"))</f>
        <v/>
      </c>
      <c r="KZ226" s="1">
        <f>IF((HQ226/KK226)&lt;0.335,"G",IF((HQ226/KK226)&gt;0.67,"R","A"))</f>
        <v/>
      </c>
      <c r="LA226" s="1">
        <f>IF((IB226/KK226)&lt;0.335,"G",IF((IB226/KK226)&gt;0.67,"R","A"))</f>
        <v/>
      </c>
      <c r="LB226">
        <f>IF(LQ226="1-0",INDEX(Scrape!#REF!,MATCH('HT 1-0'!KP226,Scrape!$B:$B,0)),"")</f>
        <v/>
      </c>
      <c r="LC226">
        <f>IF(LQ226="1-0",INDEX(Scrape!$A:$A,MATCH('HT 1-0'!KP226,Scrape!$B:$B,0)),"")</f>
        <v/>
      </c>
      <c r="LD226">
        <f>IF(LQ226="1-0",INDEX(Scrape!$B:$B,MATCH('HT 1-0'!KP226,Scrape!$B:$B,0)),"")</f>
        <v/>
      </c>
      <c r="LE226">
        <f>IF(LQ226="1-0",INDEX(Scrape!$C:$C,MATCH('HT 1-0'!KP226,Scrape!$B:$B,0)),"")</f>
        <v/>
      </c>
      <c r="LF226">
        <f>IF(LQ226="1-0",INDEX(Scrape!$D:$D,MATCH('HT 1-0'!KP226,Scrape!$B:$B,0)),"")</f>
        <v/>
      </c>
      <c r="LG226">
        <f>IF(LQ226="1-0",INDEX(Scrape!$E:$E,MATCH('HT 1-0'!KP226,Scrape!$B:$B,0)),"")</f>
        <v/>
      </c>
      <c r="LH226">
        <f>IF(LQ226="1-0",INDEX(Scrape!$F:$F,MATCH('HT 1-0'!KP226,Scrape!$B:$B,0)),"")</f>
        <v/>
      </c>
      <c r="LI226">
        <f>IF(LQ226="1-0",INDEX(Scrape!$G:$G,MATCH('HT 1-0'!KP226,Scrape!$B:$B,0)),"")</f>
        <v/>
      </c>
      <c r="LJ226">
        <f>IF(LQ226="1-0",INDEX(Scrape!$H:$H,MATCH('HT 1-0'!KP226,Scrape!$B:$B,0)),"")</f>
        <v/>
      </c>
      <c r="LK226">
        <f>IF(LQ226="1-0",INDEX(Scrape!$I:$I,MATCH('HT 1-0'!KP226,Scrape!$B:$B,0)),"")</f>
        <v/>
      </c>
      <c r="LL226">
        <f>IF(LQ226="1-0",INDEX(Scrape!$J:$J,MATCH('HT 1-0'!KP226,Scrape!$B:$B,0)),"")</f>
        <v/>
      </c>
      <c r="LM226">
        <f>IF(LQ226="1-0",INDEX(Scrape!$K:$K,MATCH('HT 1-0'!KP226,Scrape!$B:$B,0)),"")</f>
        <v/>
      </c>
      <c r="LN226">
        <f>IF(LQ226="1-0",INDEX(Scrape!$L:$L,MATCH('HT 1-0'!KP226,Scrape!$B:$B,0)),"")</f>
        <v/>
      </c>
      <c r="LO226">
        <f>IF(LQ226="1-0",INDEX(Scrape!$M:$M,MATCH('HT 1-0'!KP226,Scrape!$B:$B,0)),"")</f>
        <v/>
      </c>
      <c r="LP226">
        <f>IF(LQ226="1-0",INDEX(Scrape!$N:$N,MATCH('HT 1-0'!KP226,Scrape!$B:$B,0)),"")</f>
        <v/>
      </c>
      <c r="LQ226">
        <f>INDEX(Scrape!$O:$O,MATCH('HT 1-0'!KP226,Scrape!$B:$B,0))</f>
        <v/>
      </c>
      <c r="LR226">
        <f>(1/LJ226)+(1/LI226)+(1/LH226)</f>
        <v/>
      </c>
      <c r="LS226">
        <f>(1/LG226)+(1/LF226)+(1/LE226)</f>
        <v/>
      </c>
      <c r="LT226" s="8">
        <f>IF(INDEX(#REF!,MATCH(KQ226,#REF!,0))=INDEX(#REF!,MATCH(KQ226,#REF!,0)),INDEX(#REF!,MATCH(KQ226,#REF!,0)),"ERROR")</f>
        <v/>
      </c>
      <c r="LU226" s="4">
        <f>IF(KR226="G",2,IF(KR226="R",0.5,IF(KR226="A",1)))</f>
        <v/>
      </c>
      <c r="LV226" s="4">
        <f>IF(KS226="G",0.5,IF(KS226="R",2,IF(KS226="A",1)))</f>
        <v/>
      </c>
      <c r="LW226" s="4">
        <f>IF(KT226="G",2,IF(KT226="R",0.5,IF(KT226="A",1)))</f>
        <v/>
      </c>
      <c r="LX226" s="4">
        <f>IF(KU226="G",0.5,IF(KU226="R",2,IF(KU226="A",1)))</f>
        <v/>
      </c>
      <c r="LY226" s="7">
        <f>(LK226*(LU226+LX226)+(LL226*(LU226+LX226)))</f>
        <v/>
      </c>
      <c r="LZ226" s="7">
        <f>(LN226*(LV226+LW226)+(LO226*(LV226+LW226)))</f>
        <v/>
      </c>
      <c r="MA226" s="11">
        <f>LY226-LZ226</f>
        <v/>
      </c>
      <c r="MB226" s="5">
        <f>MA226+2</f>
        <v/>
      </c>
      <c r="MC226" s="6">
        <f>MA226-2</f>
        <v/>
      </c>
      <c r="MD226" s="4">
        <f>LE226</f>
        <v/>
      </c>
      <c r="ME226" s="9">
        <f>IF(MD226=0,1000,MD226+0.75)</f>
        <v/>
      </c>
      <c r="MF226" s="10">
        <f>IF(MD226=0,0,MD226-0.75)</f>
        <v/>
      </c>
      <c r="MG226" s="4">
        <f>((LM226*(LU226+LX226))-((LP226*(LV226+LW226))))</f>
        <v/>
      </c>
      <c r="MH226" s="9">
        <f>MG226*1.2</f>
        <v/>
      </c>
      <c r="MI226" s="10">
        <f>MG226*0.8</f>
        <v/>
      </c>
      <c r="MJ226">
        <f>IFERROR(NX226,"")</f>
        <v/>
      </c>
      <c r="MK226">
        <f>IFERROR(NY226,"")</f>
        <v/>
      </c>
      <c r="ML226">
        <f>IFERROR(NZ226,"")</f>
        <v/>
      </c>
      <c r="MM226">
        <f>IFERROR(OA226,"")</f>
        <v/>
      </c>
      <c r="MN226">
        <f>IFERROR(OB226,"")</f>
        <v/>
      </c>
      <c r="MO226">
        <f>IFERROR(OC226,"")</f>
        <v/>
      </c>
      <c r="MP226" s="1">
        <f>COUNTIFS(#REF!,LT226,#REF!,1,#REF!,"&gt;="&amp;MC226,#REF!,"&lt;="&amp;MB226,#REF!,"&lt;="&amp;ME226,#REF!,"&gt;="&amp;MF226,#REF!,"="&amp;KV226,#REF!,"="&amp;KX226)</f>
        <v/>
      </c>
      <c r="MQ226" s="1">
        <f>COUNTIFS(#REF!,LT226,#REF!,0,#REF!,"&gt;="&amp;MC226,#REF!,"&lt;="&amp;MB226,#REF!,"&lt;="&amp;ME226,#REF!,"&gt;="&amp;MF226,#REF!,"="&amp;KV226,#REF!,"="&amp;KX226)</f>
        <v/>
      </c>
      <c r="MR226" s="1">
        <f>COUNTIFS(#REF!,LT226,#REF!,1,#REF!,"&gt;="&amp;MC226,#REF!,"&lt;="&amp;MB226,#REF!,"&lt;="&amp;ME226,#REF!,"&gt;="&amp;MF226,#REF!,"="&amp;KW226,#REF!,"="&amp;KY226)</f>
        <v/>
      </c>
      <c r="MS226" s="1">
        <f>COUNTIFS(#REF!,LT226,#REF!,0,#REF!,"&gt;="&amp;MC226,#REF!,"&lt;="&amp;MB226,#REF!,"&lt;="&amp;ME226,#REF!,"&gt;="&amp;MF226,#REF!,"="&amp;KW226,#REF!,"="&amp;KY226)</f>
        <v/>
      </c>
      <c r="MT226" s="1">
        <f>COUNTIFS(#REF!,LT226,#REF!,1,#REF!,"&gt;="&amp;MI226,#REF!,"&lt;="&amp;MH226,#REF!,"&lt;="&amp;ME226,#REF!,"&gt;="&amp;MF226)</f>
        <v/>
      </c>
      <c r="MU226" s="1">
        <f>COUNTIFS(#REF!,LT226,#REF!,0,#REF!,"&gt;="&amp;MI226,#REF!,"&lt;="&amp;MH226,#REF!,"&lt;="&amp;ME226,#REF!,"&gt;="&amp;MF226)</f>
        <v/>
      </c>
      <c r="MV226" s="1">
        <f>COUNTIFS(#REF!,LT226,#REF!,1,#REF!,"&gt;="&amp;MI226,#REF!,"&lt;="&amp;MH226,#REF!,"="&amp;KZ226,#REF!,"="&amp;LA226,#REF!,"&lt;="&amp;ME226,#REF!,"&gt;="&amp;MF226)</f>
        <v/>
      </c>
      <c r="MW226" s="1">
        <f>COUNTIFS(#REF!,LT226,#REF!,0,#REF!,"&gt;="&amp;MI226,#REF!,"&lt;="&amp;MH226,#REF!,"="&amp;KZ226,#REF!,"="&amp;LA226,#REF!,"&lt;="&amp;ME226,#REF!,"&gt;="&amp;MF226)</f>
        <v/>
      </c>
      <c r="MX226" s="1">
        <f>COUNTIFS(#REF!,LT226,#REF!,1,#REF!,"&gt;="&amp;MC226,#REF!,"&lt;="&amp;MB226,#REF!,"&lt;="&amp;ME226,#REF!,"&gt;="&amp;MF226)</f>
        <v/>
      </c>
      <c r="MY226" s="1">
        <f>COUNTIFS(#REF!,LT226,#REF!,0,#REF!,"&gt;="&amp;MC226,#REF!,"&lt;="&amp;MB226,#REF!,"&lt;="&amp;ME226,#REF!,"&gt;="&amp;MF226)</f>
        <v/>
      </c>
      <c r="MZ226" s="1">
        <f>COUNTIFS(#REF!,LT226,#REF!,1,#REF!,"&lt;="&amp;ME226,#REF!,"&gt;="&amp;MF226,#REF!,"="&amp;KV226,#REF!,"="&amp;KX226)</f>
        <v/>
      </c>
      <c r="NA226" s="1">
        <f>COUNTIFS(#REF!,LT226,#REF!,0,#REF!,"&lt;="&amp;ME226,#REF!,"&gt;="&amp;MF226,#REF!,"="&amp;KV226,#REF!,"="&amp;KX226)</f>
        <v/>
      </c>
      <c r="NB226" s="1">
        <f>COUNTIFS(#REF!,LT226,#REF!,1,#REF!,"&lt;="&amp;ME226,#REF!,"&gt;="&amp;MF226,#REF!,"="&amp;KW226,#REF!,"="&amp;KY226)</f>
        <v/>
      </c>
      <c r="NC226" s="1">
        <f>COUNTIFS(#REF!,LT226,#REF!,0,#REF!,"&lt;="&amp;ME226,#REF!,"&gt;="&amp;MF226,#REF!,"="&amp;KW226,#REF!,"="&amp;KY226)</f>
        <v/>
      </c>
      <c r="ND226" s="1">
        <f>MP226+MR226+MT226+MV226+MX226+MZ226+NB226</f>
        <v/>
      </c>
      <c r="NE226" s="1">
        <f>MQ226+MS226+MU226+MW226+MY226+NA226+NC226</f>
        <v/>
      </c>
      <c r="NF226" s="1">
        <f>ND226+NE226</f>
        <v/>
      </c>
      <c r="NG226" s="33">
        <f>ND226/(ND226+NE226)</f>
        <v/>
      </c>
      <c r="NH226" s="3">
        <f>1/NG226</f>
        <v/>
      </c>
      <c r="NI226" s="1">
        <f>LH226</f>
        <v/>
      </c>
      <c r="NJ226" s="79">
        <f>((1-NG226)*(1/(NI226-1))*0.98-(NG226*1))</f>
        <v/>
      </c>
      <c r="NK226" s="34">
        <f>IF(LR226&lt;0.9,0,IF(AND(LR226&gt;1.1),0,1))</f>
        <v/>
      </c>
      <c r="NL226" s="34">
        <f>IF(LS226&lt;0.9,0,IF(AND(LS226&gt;1.1),0,1))</f>
        <v/>
      </c>
      <c r="NM226" s="32">
        <f>IF(NF226&gt;99,1,0)</f>
        <v/>
      </c>
      <c r="NN226" s="32">
        <f>IF(NJ226&gt;0.0799,1,0)</f>
        <v/>
      </c>
      <c r="NO226" s="32">
        <f>IF(NJ226&gt;NQ226,1,0)</f>
        <v/>
      </c>
      <c r="NP226" s="32">
        <f>NM226+NN226+NO226+NK226+NL226</f>
        <v/>
      </c>
      <c r="NQ226" s="79">
        <f>(((100*NG226)*(NI226-1)*0.98)-((1-NG226)*100))/100</f>
        <v/>
      </c>
      <c r="NR226" s="34">
        <f>IF(LR226&lt;0.9,0,IF(AND(LR226&gt;1.1),0,1))</f>
        <v/>
      </c>
      <c r="NS226" s="34">
        <f>IF(LS226&lt;0.9,0,IF(AND(LS226&gt;1.1),0,1))</f>
        <v/>
      </c>
      <c r="NT226" s="32">
        <f>IF(NF226&gt;99,1,0)</f>
        <v/>
      </c>
      <c r="NU226" s="32">
        <f>IF(NQ226&gt;0.0799,1,0)</f>
        <v/>
      </c>
      <c r="NV226" s="32">
        <f>IF(NQ226&gt;NJ226,1,0)</f>
        <v/>
      </c>
      <c r="NW226" s="32">
        <f>NT226+NU226+NV226+NR226+NS226</f>
        <v/>
      </c>
      <c r="NX226">
        <f>IF(NP226=5,"LayHome1-0",IF(AND(NW226=5),"BackHome1-0",""))</f>
        <v/>
      </c>
      <c r="NY226">
        <f>IF(NP226=5,KN226,IF(AND(NW226=5),KN226,""))</f>
        <v/>
      </c>
      <c r="NZ226">
        <f>IF(NP226=5,"Match Odds",IF(AND(NW226=5),"Match Odds",""))</f>
        <v/>
      </c>
      <c r="OA226">
        <f>IF(NP226=5,KP226,IF(AND(NW226=5),KP226,""))</f>
        <v/>
      </c>
      <c r="OB226">
        <f>IF(NP226=5,"MATCH_ODDS",IF(AND(NW226=5),"MATCH_ODDS",""))</f>
        <v/>
      </c>
      <c r="OC226">
        <f>IF(NP226=5,"LAY",IF(AND(NW226=5),"BACK",""))</f>
        <v/>
      </c>
    </row>
    <row r="227" ht="16.5" customHeight="1" thickBot="1" thickTop="1">
      <c r="A227" s="2" t="n"/>
      <c r="KN227" s="1">
        <f>IF(INDEX(#REF!,MATCH('HT 1-0'!D227,#REF!,0))=INDEX(#REF!,MATCH('HT 1-0'!D227,#REF!,0)),INDEX(#REF!,MATCH('HT 1-0'!D227,#REF!,0)),"ERROR")</f>
        <v/>
      </c>
      <c r="KO227" s="1">
        <f>IF(INDEX(#REF!,MATCH('HT 1-0'!E227,#REF!,0))=INDEX(#REF!,MATCH('HT 1-0'!E227,#REF!,0)),INDEX(#REF!,MATCH('HT 1-0'!E227,#REF!,0)),"ERROR")</f>
        <v/>
      </c>
      <c r="KP227" s="1">
        <f>KN227&amp;" v "&amp;KO227</f>
        <v/>
      </c>
      <c r="KQ227">
        <f>B227&amp;"_"&amp;C227</f>
        <v/>
      </c>
      <c r="KR227" s="1">
        <f>IF((HW227/KK227)&lt;0.335,"G",IF((HW227/KK227)&gt;0.67,"R","A"))</f>
        <v/>
      </c>
      <c r="KS227" s="1">
        <f>IF((HX227/KK227)&lt;0.335,"G",IF((HX227/KK227)&gt;0.67,"R","A"))</f>
        <v/>
      </c>
      <c r="KT227" s="1">
        <f>IF((IH227/KK227)&lt;0.335,"G",IF((IH227/KK227)&gt;0.67,"R","A"))</f>
        <v/>
      </c>
      <c r="KU227" s="1">
        <f>IF((II227/KK227)&lt;0.335,"G",IF((II227/KK227)&gt;0.67,"R","A"))</f>
        <v/>
      </c>
      <c r="KV227" s="1">
        <f>IF((HZ227/KK227)&lt;0.335,"G",IF((HZ227/KK227)&gt;0.67,"R","A"))</f>
        <v/>
      </c>
      <c r="KW227" s="1">
        <f>IF((HY227/KK227)&lt;0.335,"G",IF((HY227/KK227)&gt;0.67,"R","A"))</f>
        <v/>
      </c>
      <c r="KX227" s="1">
        <f>IF((IK227/KK227)&lt;0.335,"G",IF((IK227/KK227)&gt;0.67,"R","A"))</f>
        <v/>
      </c>
      <c r="KY227" s="1">
        <f>IF((IJ227/KK227)&lt;0.335,"G",IF((IJ227/KK227)&gt;0.67,"R","A"))</f>
        <v/>
      </c>
      <c r="KZ227" s="1">
        <f>IF((HQ227/KK227)&lt;0.335,"G",IF((HQ227/KK227)&gt;0.67,"R","A"))</f>
        <v/>
      </c>
      <c r="LA227" s="1">
        <f>IF((IB227/KK227)&lt;0.335,"G",IF((IB227/KK227)&gt;0.67,"R","A"))</f>
        <v/>
      </c>
      <c r="LB227">
        <f>IF(LQ227="1-0",INDEX(Scrape!#REF!,MATCH('HT 1-0'!KP227,Scrape!$B:$B,0)),"")</f>
        <v/>
      </c>
      <c r="LC227">
        <f>IF(LQ227="1-0",INDEX(Scrape!$A:$A,MATCH('HT 1-0'!KP227,Scrape!$B:$B,0)),"")</f>
        <v/>
      </c>
      <c r="LD227">
        <f>IF(LQ227="1-0",INDEX(Scrape!$B:$B,MATCH('HT 1-0'!KP227,Scrape!$B:$B,0)),"")</f>
        <v/>
      </c>
      <c r="LE227">
        <f>IF(LQ227="1-0",INDEX(Scrape!$C:$C,MATCH('HT 1-0'!KP227,Scrape!$B:$B,0)),"")</f>
        <v/>
      </c>
      <c r="LF227">
        <f>IF(LQ227="1-0",INDEX(Scrape!$D:$D,MATCH('HT 1-0'!KP227,Scrape!$B:$B,0)),"")</f>
        <v/>
      </c>
      <c r="LG227">
        <f>IF(LQ227="1-0",INDEX(Scrape!$E:$E,MATCH('HT 1-0'!KP227,Scrape!$B:$B,0)),"")</f>
        <v/>
      </c>
      <c r="LH227">
        <f>IF(LQ227="1-0",INDEX(Scrape!$F:$F,MATCH('HT 1-0'!KP227,Scrape!$B:$B,0)),"")</f>
        <v/>
      </c>
      <c r="LI227">
        <f>IF(LQ227="1-0",INDEX(Scrape!$G:$G,MATCH('HT 1-0'!KP227,Scrape!$B:$B,0)),"")</f>
        <v/>
      </c>
      <c r="LJ227">
        <f>IF(LQ227="1-0",INDEX(Scrape!$H:$H,MATCH('HT 1-0'!KP227,Scrape!$B:$B,0)),"")</f>
        <v/>
      </c>
      <c r="LK227">
        <f>IF(LQ227="1-0",INDEX(Scrape!$I:$I,MATCH('HT 1-0'!KP227,Scrape!$B:$B,0)),"")</f>
        <v/>
      </c>
      <c r="LL227">
        <f>IF(LQ227="1-0",INDEX(Scrape!$J:$J,MATCH('HT 1-0'!KP227,Scrape!$B:$B,0)),"")</f>
        <v/>
      </c>
      <c r="LM227">
        <f>IF(LQ227="1-0",INDEX(Scrape!$K:$K,MATCH('HT 1-0'!KP227,Scrape!$B:$B,0)),"")</f>
        <v/>
      </c>
      <c r="LN227">
        <f>IF(LQ227="1-0",INDEX(Scrape!$L:$L,MATCH('HT 1-0'!KP227,Scrape!$B:$B,0)),"")</f>
        <v/>
      </c>
      <c r="LO227">
        <f>IF(LQ227="1-0",INDEX(Scrape!$M:$M,MATCH('HT 1-0'!KP227,Scrape!$B:$B,0)),"")</f>
        <v/>
      </c>
      <c r="LP227">
        <f>IF(LQ227="1-0",INDEX(Scrape!$N:$N,MATCH('HT 1-0'!KP227,Scrape!$B:$B,0)),"")</f>
        <v/>
      </c>
      <c r="LQ227">
        <f>INDEX(Scrape!$O:$O,MATCH('HT 1-0'!KP227,Scrape!$B:$B,0))</f>
        <v/>
      </c>
      <c r="LR227">
        <f>(1/LJ227)+(1/LI227)+(1/LH227)</f>
        <v/>
      </c>
      <c r="LS227">
        <f>(1/LG227)+(1/LF227)+(1/LE227)</f>
        <v/>
      </c>
      <c r="LT227" s="8">
        <f>IF(INDEX(#REF!,MATCH(KQ227,#REF!,0))=INDEX(#REF!,MATCH(KQ227,#REF!,0)),INDEX(#REF!,MATCH(KQ227,#REF!,0)),"ERROR")</f>
        <v/>
      </c>
      <c r="LU227" s="4">
        <f>IF(KR227="G",2,IF(KR227="R",0.5,IF(KR227="A",1)))</f>
        <v/>
      </c>
      <c r="LV227" s="4">
        <f>IF(KS227="G",0.5,IF(KS227="R",2,IF(KS227="A",1)))</f>
        <v/>
      </c>
      <c r="LW227" s="4">
        <f>IF(KT227="G",2,IF(KT227="R",0.5,IF(KT227="A",1)))</f>
        <v/>
      </c>
      <c r="LX227" s="4">
        <f>IF(KU227="G",0.5,IF(KU227="R",2,IF(KU227="A",1)))</f>
        <v/>
      </c>
      <c r="LY227" s="7">
        <f>(LK227*(LU227+LX227)+(LL227*(LU227+LX227)))</f>
        <v/>
      </c>
      <c r="LZ227" s="7">
        <f>(LN227*(LV227+LW227)+(LO227*(LV227+LW227)))</f>
        <v/>
      </c>
      <c r="MA227" s="11">
        <f>LY227-LZ227</f>
        <v/>
      </c>
      <c r="MB227" s="5">
        <f>MA227+2</f>
        <v/>
      </c>
      <c r="MC227" s="6">
        <f>MA227-2</f>
        <v/>
      </c>
      <c r="MD227" s="4">
        <f>LE227</f>
        <v/>
      </c>
      <c r="ME227" s="9">
        <f>IF(MD227=0,1000,MD227+0.75)</f>
        <v/>
      </c>
      <c r="MF227" s="10">
        <f>IF(MD227=0,0,MD227-0.75)</f>
        <v/>
      </c>
      <c r="MG227" s="4">
        <f>((LM227*(LU227+LX227))-((LP227*(LV227+LW227))))</f>
        <v/>
      </c>
      <c r="MH227" s="9">
        <f>MG227*1.2</f>
        <v/>
      </c>
      <c r="MI227" s="10">
        <f>MG227*0.8</f>
        <v/>
      </c>
      <c r="MJ227">
        <f>IFERROR(NX227,"")</f>
        <v/>
      </c>
      <c r="MK227">
        <f>IFERROR(NY227,"")</f>
        <v/>
      </c>
      <c r="ML227">
        <f>IFERROR(NZ227,"")</f>
        <v/>
      </c>
      <c r="MM227">
        <f>IFERROR(OA227,"")</f>
        <v/>
      </c>
      <c r="MN227">
        <f>IFERROR(OB227,"")</f>
        <v/>
      </c>
      <c r="MO227">
        <f>IFERROR(OC227,"")</f>
        <v/>
      </c>
      <c r="MP227" s="1">
        <f>COUNTIFS(#REF!,LT227,#REF!,1,#REF!,"&gt;="&amp;MC227,#REF!,"&lt;="&amp;MB227,#REF!,"&lt;="&amp;ME227,#REF!,"&gt;="&amp;MF227,#REF!,"="&amp;KV227,#REF!,"="&amp;KX227)</f>
        <v/>
      </c>
      <c r="MQ227" s="1">
        <f>COUNTIFS(#REF!,LT227,#REF!,0,#REF!,"&gt;="&amp;MC227,#REF!,"&lt;="&amp;MB227,#REF!,"&lt;="&amp;ME227,#REF!,"&gt;="&amp;MF227,#REF!,"="&amp;KV227,#REF!,"="&amp;KX227)</f>
        <v/>
      </c>
      <c r="MR227" s="1">
        <f>COUNTIFS(#REF!,LT227,#REF!,1,#REF!,"&gt;="&amp;MC227,#REF!,"&lt;="&amp;MB227,#REF!,"&lt;="&amp;ME227,#REF!,"&gt;="&amp;MF227,#REF!,"="&amp;KW227,#REF!,"="&amp;KY227)</f>
        <v/>
      </c>
      <c r="MS227" s="1">
        <f>COUNTIFS(#REF!,LT227,#REF!,0,#REF!,"&gt;="&amp;MC227,#REF!,"&lt;="&amp;MB227,#REF!,"&lt;="&amp;ME227,#REF!,"&gt;="&amp;MF227,#REF!,"="&amp;KW227,#REF!,"="&amp;KY227)</f>
        <v/>
      </c>
      <c r="MT227" s="1">
        <f>COUNTIFS(#REF!,LT227,#REF!,1,#REF!,"&gt;="&amp;MI227,#REF!,"&lt;="&amp;MH227,#REF!,"&lt;="&amp;ME227,#REF!,"&gt;="&amp;MF227)</f>
        <v/>
      </c>
      <c r="MU227" s="1">
        <f>COUNTIFS(#REF!,LT227,#REF!,0,#REF!,"&gt;="&amp;MI227,#REF!,"&lt;="&amp;MH227,#REF!,"&lt;="&amp;ME227,#REF!,"&gt;="&amp;MF227)</f>
        <v/>
      </c>
      <c r="MV227" s="1">
        <f>COUNTIFS(#REF!,LT227,#REF!,1,#REF!,"&gt;="&amp;MI227,#REF!,"&lt;="&amp;MH227,#REF!,"="&amp;KZ227,#REF!,"="&amp;LA227,#REF!,"&lt;="&amp;ME227,#REF!,"&gt;="&amp;MF227)</f>
        <v/>
      </c>
      <c r="MW227" s="1">
        <f>COUNTIFS(#REF!,LT227,#REF!,0,#REF!,"&gt;="&amp;MI227,#REF!,"&lt;="&amp;MH227,#REF!,"="&amp;KZ227,#REF!,"="&amp;LA227,#REF!,"&lt;="&amp;ME227,#REF!,"&gt;="&amp;MF227)</f>
        <v/>
      </c>
      <c r="MX227" s="1">
        <f>COUNTIFS(#REF!,LT227,#REF!,1,#REF!,"&gt;="&amp;MC227,#REF!,"&lt;="&amp;MB227,#REF!,"&lt;="&amp;ME227,#REF!,"&gt;="&amp;MF227)</f>
        <v/>
      </c>
      <c r="MY227" s="1">
        <f>COUNTIFS(#REF!,LT227,#REF!,0,#REF!,"&gt;="&amp;MC227,#REF!,"&lt;="&amp;MB227,#REF!,"&lt;="&amp;ME227,#REF!,"&gt;="&amp;MF227)</f>
        <v/>
      </c>
      <c r="MZ227" s="1">
        <f>COUNTIFS(#REF!,LT227,#REF!,1,#REF!,"&lt;="&amp;ME227,#REF!,"&gt;="&amp;MF227,#REF!,"="&amp;KV227,#REF!,"="&amp;KX227)</f>
        <v/>
      </c>
      <c r="NA227" s="1">
        <f>COUNTIFS(#REF!,LT227,#REF!,0,#REF!,"&lt;="&amp;ME227,#REF!,"&gt;="&amp;MF227,#REF!,"="&amp;KV227,#REF!,"="&amp;KX227)</f>
        <v/>
      </c>
      <c r="NB227" s="1">
        <f>COUNTIFS(#REF!,LT227,#REF!,1,#REF!,"&lt;="&amp;ME227,#REF!,"&gt;="&amp;MF227,#REF!,"="&amp;KW227,#REF!,"="&amp;KY227)</f>
        <v/>
      </c>
      <c r="NC227" s="1">
        <f>COUNTIFS(#REF!,LT227,#REF!,0,#REF!,"&lt;="&amp;ME227,#REF!,"&gt;="&amp;MF227,#REF!,"="&amp;KW227,#REF!,"="&amp;KY227)</f>
        <v/>
      </c>
      <c r="ND227" s="1">
        <f>MP227+MR227+MT227+MV227+MX227+MZ227+NB227</f>
        <v/>
      </c>
      <c r="NE227" s="1">
        <f>MQ227+MS227+MU227+MW227+MY227+NA227+NC227</f>
        <v/>
      </c>
      <c r="NF227" s="1">
        <f>ND227+NE227</f>
        <v/>
      </c>
      <c r="NG227" s="33">
        <f>ND227/(ND227+NE227)</f>
        <v/>
      </c>
      <c r="NH227" s="3">
        <f>1/NG227</f>
        <v/>
      </c>
      <c r="NI227" s="1">
        <f>LH227</f>
        <v/>
      </c>
      <c r="NJ227" s="79">
        <f>((1-NG227)*(1/(NI227-1))*0.98-(NG227*1))</f>
        <v/>
      </c>
      <c r="NK227" s="34">
        <f>IF(LR227&lt;0.9,0,IF(AND(LR227&gt;1.1),0,1))</f>
        <v/>
      </c>
      <c r="NL227" s="34">
        <f>IF(LS227&lt;0.9,0,IF(AND(LS227&gt;1.1),0,1))</f>
        <v/>
      </c>
      <c r="NM227" s="32">
        <f>IF(NF227&gt;99,1,0)</f>
        <v/>
      </c>
      <c r="NN227" s="32">
        <f>IF(NJ227&gt;0.0799,1,0)</f>
        <v/>
      </c>
      <c r="NO227" s="32">
        <f>IF(NJ227&gt;NQ227,1,0)</f>
        <v/>
      </c>
      <c r="NP227" s="32">
        <f>NM227+NN227+NO227+NK227+NL227</f>
        <v/>
      </c>
      <c r="NQ227" s="79">
        <f>(((100*NG227)*(NI227-1)*0.98)-((1-NG227)*100))/100</f>
        <v/>
      </c>
      <c r="NR227" s="34">
        <f>IF(LR227&lt;0.9,0,IF(AND(LR227&gt;1.1),0,1))</f>
        <v/>
      </c>
      <c r="NS227" s="34">
        <f>IF(LS227&lt;0.9,0,IF(AND(LS227&gt;1.1),0,1))</f>
        <v/>
      </c>
      <c r="NT227" s="32">
        <f>IF(NF227&gt;99,1,0)</f>
        <v/>
      </c>
      <c r="NU227" s="32">
        <f>IF(NQ227&gt;0.0799,1,0)</f>
        <v/>
      </c>
      <c r="NV227" s="32">
        <f>IF(NQ227&gt;NJ227,1,0)</f>
        <v/>
      </c>
      <c r="NW227" s="32">
        <f>NT227+NU227+NV227+NR227+NS227</f>
        <v/>
      </c>
      <c r="NX227">
        <f>IF(NP227=5,"LayHome1-0",IF(AND(NW227=5),"BackHome1-0",""))</f>
        <v/>
      </c>
      <c r="NY227">
        <f>IF(NP227=5,KN227,IF(AND(NW227=5),KN227,""))</f>
        <v/>
      </c>
      <c r="NZ227">
        <f>IF(NP227=5,"Match Odds",IF(AND(NW227=5),"Match Odds",""))</f>
        <v/>
      </c>
      <c r="OA227">
        <f>IF(NP227=5,KP227,IF(AND(NW227=5),KP227,""))</f>
        <v/>
      </c>
      <c r="OB227">
        <f>IF(NP227=5,"MATCH_ODDS",IF(AND(NW227=5),"MATCH_ODDS",""))</f>
        <v/>
      </c>
      <c r="OC227">
        <f>IF(NP227=5,"LAY",IF(AND(NW227=5),"BACK",""))</f>
        <v/>
      </c>
    </row>
    <row r="228" ht="16.5" customHeight="1" thickBot="1" thickTop="1">
      <c r="A228" s="2" t="n"/>
      <c r="KN228" s="1">
        <f>IF(INDEX(#REF!,MATCH('HT 1-0'!D228,#REF!,0))=INDEX(#REF!,MATCH('HT 1-0'!D228,#REF!,0)),INDEX(#REF!,MATCH('HT 1-0'!D228,#REF!,0)),"ERROR")</f>
        <v/>
      </c>
      <c r="KO228" s="1">
        <f>IF(INDEX(#REF!,MATCH('HT 1-0'!E228,#REF!,0))=INDEX(#REF!,MATCH('HT 1-0'!E228,#REF!,0)),INDEX(#REF!,MATCH('HT 1-0'!E228,#REF!,0)),"ERROR")</f>
        <v/>
      </c>
      <c r="KP228" s="1">
        <f>KN228&amp;" v "&amp;KO228</f>
        <v/>
      </c>
      <c r="KQ228">
        <f>B228&amp;"_"&amp;C228</f>
        <v/>
      </c>
      <c r="KR228" s="1">
        <f>IF((HW228/KK228)&lt;0.335,"G",IF((HW228/KK228)&gt;0.67,"R","A"))</f>
        <v/>
      </c>
      <c r="KS228" s="1">
        <f>IF((HX228/KK228)&lt;0.335,"G",IF((HX228/KK228)&gt;0.67,"R","A"))</f>
        <v/>
      </c>
      <c r="KT228" s="1">
        <f>IF((IH228/KK228)&lt;0.335,"G",IF((IH228/KK228)&gt;0.67,"R","A"))</f>
        <v/>
      </c>
      <c r="KU228" s="1">
        <f>IF((II228/KK228)&lt;0.335,"G",IF((II228/KK228)&gt;0.67,"R","A"))</f>
        <v/>
      </c>
      <c r="KV228" s="1">
        <f>IF((HZ228/KK228)&lt;0.335,"G",IF((HZ228/KK228)&gt;0.67,"R","A"))</f>
        <v/>
      </c>
      <c r="KW228" s="1">
        <f>IF((HY228/KK228)&lt;0.335,"G",IF((HY228/KK228)&gt;0.67,"R","A"))</f>
        <v/>
      </c>
      <c r="KX228" s="1">
        <f>IF((IK228/KK228)&lt;0.335,"G",IF((IK228/KK228)&gt;0.67,"R","A"))</f>
        <v/>
      </c>
      <c r="KY228" s="1">
        <f>IF((IJ228/KK228)&lt;0.335,"G",IF((IJ228/KK228)&gt;0.67,"R","A"))</f>
        <v/>
      </c>
      <c r="KZ228" s="1">
        <f>IF((HQ228/KK228)&lt;0.335,"G",IF((HQ228/KK228)&gt;0.67,"R","A"))</f>
        <v/>
      </c>
      <c r="LA228" s="1">
        <f>IF((IB228/KK228)&lt;0.335,"G",IF((IB228/KK228)&gt;0.67,"R","A"))</f>
        <v/>
      </c>
      <c r="LB228">
        <f>IF(LQ228="1-0",INDEX(Scrape!#REF!,MATCH('HT 1-0'!KP228,Scrape!$B:$B,0)),"")</f>
        <v/>
      </c>
      <c r="LC228">
        <f>IF(LQ228="1-0",INDEX(Scrape!$A:$A,MATCH('HT 1-0'!KP228,Scrape!$B:$B,0)),"")</f>
        <v/>
      </c>
      <c r="LD228">
        <f>IF(LQ228="1-0",INDEX(Scrape!$B:$B,MATCH('HT 1-0'!KP228,Scrape!$B:$B,0)),"")</f>
        <v/>
      </c>
      <c r="LE228">
        <f>IF(LQ228="1-0",INDEX(Scrape!$C:$C,MATCH('HT 1-0'!KP228,Scrape!$B:$B,0)),"")</f>
        <v/>
      </c>
      <c r="LF228">
        <f>IF(LQ228="1-0",INDEX(Scrape!$D:$D,MATCH('HT 1-0'!KP228,Scrape!$B:$B,0)),"")</f>
        <v/>
      </c>
      <c r="LG228">
        <f>IF(LQ228="1-0",INDEX(Scrape!$E:$E,MATCH('HT 1-0'!KP228,Scrape!$B:$B,0)),"")</f>
        <v/>
      </c>
      <c r="LH228">
        <f>IF(LQ228="1-0",INDEX(Scrape!$F:$F,MATCH('HT 1-0'!KP228,Scrape!$B:$B,0)),"")</f>
        <v/>
      </c>
      <c r="LI228">
        <f>IF(LQ228="1-0",INDEX(Scrape!$G:$G,MATCH('HT 1-0'!KP228,Scrape!$B:$B,0)),"")</f>
        <v/>
      </c>
      <c r="LJ228">
        <f>IF(LQ228="1-0",INDEX(Scrape!$H:$H,MATCH('HT 1-0'!KP228,Scrape!$B:$B,0)),"")</f>
        <v/>
      </c>
      <c r="LK228">
        <f>IF(LQ228="1-0",INDEX(Scrape!$I:$I,MATCH('HT 1-0'!KP228,Scrape!$B:$B,0)),"")</f>
        <v/>
      </c>
      <c r="LL228">
        <f>IF(LQ228="1-0",INDEX(Scrape!$J:$J,MATCH('HT 1-0'!KP228,Scrape!$B:$B,0)),"")</f>
        <v/>
      </c>
      <c r="LM228">
        <f>IF(LQ228="1-0",INDEX(Scrape!$K:$K,MATCH('HT 1-0'!KP228,Scrape!$B:$B,0)),"")</f>
        <v/>
      </c>
      <c r="LN228">
        <f>IF(LQ228="1-0",INDEX(Scrape!$L:$L,MATCH('HT 1-0'!KP228,Scrape!$B:$B,0)),"")</f>
        <v/>
      </c>
      <c r="LO228">
        <f>IF(LQ228="1-0",INDEX(Scrape!$M:$M,MATCH('HT 1-0'!KP228,Scrape!$B:$B,0)),"")</f>
        <v/>
      </c>
      <c r="LP228">
        <f>IF(LQ228="1-0",INDEX(Scrape!$N:$N,MATCH('HT 1-0'!KP228,Scrape!$B:$B,0)),"")</f>
        <v/>
      </c>
      <c r="LQ228">
        <f>INDEX(Scrape!$O:$O,MATCH('HT 1-0'!KP228,Scrape!$B:$B,0))</f>
        <v/>
      </c>
      <c r="LR228">
        <f>(1/LJ228)+(1/LI228)+(1/LH228)</f>
        <v/>
      </c>
      <c r="LS228">
        <f>(1/LG228)+(1/LF228)+(1/LE228)</f>
        <v/>
      </c>
      <c r="LT228" s="8">
        <f>IF(INDEX(#REF!,MATCH(KQ228,#REF!,0))=INDEX(#REF!,MATCH(KQ228,#REF!,0)),INDEX(#REF!,MATCH(KQ228,#REF!,0)),"ERROR")</f>
        <v/>
      </c>
      <c r="LU228" s="4">
        <f>IF(KR228="G",2,IF(KR228="R",0.5,IF(KR228="A",1)))</f>
        <v/>
      </c>
      <c r="LV228" s="4">
        <f>IF(KS228="G",0.5,IF(KS228="R",2,IF(KS228="A",1)))</f>
        <v/>
      </c>
      <c r="LW228" s="4">
        <f>IF(KT228="G",2,IF(KT228="R",0.5,IF(KT228="A",1)))</f>
        <v/>
      </c>
      <c r="LX228" s="4">
        <f>IF(KU228="G",0.5,IF(KU228="R",2,IF(KU228="A",1)))</f>
        <v/>
      </c>
      <c r="LY228" s="7">
        <f>(LK228*(LU228+LX228)+(LL228*(LU228+LX228)))</f>
        <v/>
      </c>
      <c r="LZ228" s="7">
        <f>(LN228*(LV228+LW228)+(LO228*(LV228+LW228)))</f>
        <v/>
      </c>
      <c r="MA228" s="11">
        <f>LY228-LZ228</f>
        <v/>
      </c>
      <c r="MB228" s="5">
        <f>MA228+2</f>
        <v/>
      </c>
      <c r="MC228" s="6">
        <f>MA228-2</f>
        <v/>
      </c>
      <c r="MD228" s="4">
        <f>LE228</f>
        <v/>
      </c>
      <c r="ME228" s="9">
        <f>IF(MD228=0,1000,MD228+0.75)</f>
        <v/>
      </c>
      <c r="MF228" s="10">
        <f>IF(MD228=0,0,MD228-0.75)</f>
        <v/>
      </c>
      <c r="MG228" s="4">
        <f>((LM228*(LU228+LX228))-((LP228*(LV228+LW228))))</f>
        <v/>
      </c>
      <c r="MH228" s="9">
        <f>MG228*1.2</f>
        <v/>
      </c>
      <c r="MI228" s="10">
        <f>MG228*0.8</f>
        <v/>
      </c>
      <c r="MJ228">
        <f>IFERROR(NX228,"")</f>
        <v/>
      </c>
      <c r="MK228">
        <f>IFERROR(NY228,"")</f>
        <v/>
      </c>
      <c r="ML228">
        <f>IFERROR(NZ228,"")</f>
        <v/>
      </c>
      <c r="MM228">
        <f>IFERROR(OA228,"")</f>
        <v/>
      </c>
      <c r="MN228">
        <f>IFERROR(OB228,"")</f>
        <v/>
      </c>
      <c r="MO228">
        <f>IFERROR(OC228,"")</f>
        <v/>
      </c>
      <c r="MP228" s="1">
        <f>COUNTIFS(#REF!,LT228,#REF!,1,#REF!,"&gt;="&amp;MC228,#REF!,"&lt;="&amp;MB228,#REF!,"&lt;="&amp;ME228,#REF!,"&gt;="&amp;MF228,#REF!,"="&amp;KV228,#REF!,"="&amp;KX228)</f>
        <v/>
      </c>
      <c r="MQ228" s="1">
        <f>COUNTIFS(#REF!,LT228,#REF!,0,#REF!,"&gt;="&amp;MC228,#REF!,"&lt;="&amp;MB228,#REF!,"&lt;="&amp;ME228,#REF!,"&gt;="&amp;MF228,#REF!,"="&amp;KV228,#REF!,"="&amp;KX228)</f>
        <v/>
      </c>
      <c r="MR228" s="1">
        <f>COUNTIFS(#REF!,LT228,#REF!,1,#REF!,"&gt;="&amp;MC228,#REF!,"&lt;="&amp;MB228,#REF!,"&lt;="&amp;ME228,#REF!,"&gt;="&amp;MF228,#REF!,"="&amp;KW228,#REF!,"="&amp;KY228)</f>
        <v/>
      </c>
      <c r="MS228" s="1">
        <f>COUNTIFS(#REF!,LT228,#REF!,0,#REF!,"&gt;="&amp;MC228,#REF!,"&lt;="&amp;MB228,#REF!,"&lt;="&amp;ME228,#REF!,"&gt;="&amp;MF228,#REF!,"="&amp;KW228,#REF!,"="&amp;KY228)</f>
        <v/>
      </c>
      <c r="MT228" s="1">
        <f>COUNTIFS(#REF!,LT228,#REF!,1,#REF!,"&gt;="&amp;MI228,#REF!,"&lt;="&amp;MH228,#REF!,"&lt;="&amp;ME228,#REF!,"&gt;="&amp;MF228)</f>
        <v/>
      </c>
      <c r="MU228" s="1">
        <f>COUNTIFS(#REF!,LT228,#REF!,0,#REF!,"&gt;="&amp;MI228,#REF!,"&lt;="&amp;MH228,#REF!,"&lt;="&amp;ME228,#REF!,"&gt;="&amp;MF228)</f>
        <v/>
      </c>
      <c r="MV228" s="1">
        <f>COUNTIFS(#REF!,LT228,#REF!,1,#REF!,"&gt;="&amp;MI228,#REF!,"&lt;="&amp;MH228,#REF!,"="&amp;KZ228,#REF!,"="&amp;LA228,#REF!,"&lt;="&amp;ME228,#REF!,"&gt;="&amp;MF228)</f>
        <v/>
      </c>
      <c r="MW228" s="1">
        <f>COUNTIFS(#REF!,LT228,#REF!,0,#REF!,"&gt;="&amp;MI228,#REF!,"&lt;="&amp;MH228,#REF!,"="&amp;KZ228,#REF!,"="&amp;LA228,#REF!,"&lt;="&amp;ME228,#REF!,"&gt;="&amp;MF228)</f>
        <v/>
      </c>
      <c r="MX228" s="1">
        <f>COUNTIFS(#REF!,LT228,#REF!,1,#REF!,"&gt;="&amp;MC228,#REF!,"&lt;="&amp;MB228,#REF!,"&lt;="&amp;ME228,#REF!,"&gt;="&amp;MF228)</f>
        <v/>
      </c>
      <c r="MY228" s="1">
        <f>COUNTIFS(#REF!,LT228,#REF!,0,#REF!,"&gt;="&amp;MC228,#REF!,"&lt;="&amp;MB228,#REF!,"&lt;="&amp;ME228,#REF!,"&gt;="&amp;MF228)</f>
        <v/>
      </c>
      <c r="MZ228" s="1">
        <f>COUNTIFS(#REF!,LT228,#REF!,1,#REF!,"&lt;="&amp;ME228,#REF!,"&gt;="&amp;MF228,#REF!,"="&amp;KV228,#REF!,"="&amp;KX228)</f>
        <v/>
      </c>
      <c r="NA228" s="1">
        <f>COUNTIFS(#REF!,LT228,#REF!,0,#REF!,"&lt;="&amp;ME228,#REF!,"&gt;="&amp;MF228,#REF!,"="&amp;KV228,#REF!,"="&amp;KX228)</f>
        <v/>
      </c>
      <c r="NB228" s="1">
        <f>COUNTIFS(#REF!,LT228,#REF!,1,#REF!,"&lt;="&amp;ME228,#REF!,"&gt;="&amp;MF228,#REF!,"="&amp;KW228,#REF!,"="&amp;KY228)</f>
        <v/>
      </c>
      <c r="NC228" s="1">
        <f>COUNTIFS(#REF!,LT228,#REF!,0,#REF!,"&lt;="&amp;ME228,#REF!,"&gt;="&amp;MF228,#REF!,"="&amp;KW228,#REF!,"="&amp;KY228)</f>
        <v/>
      </c>
      <c r="ND228" s="1">
        <f>MP228+MR228+MT228+MV228+MX228+MZ228+NB228</f>
        <v/>
      </c>
      <c r="NE228" s="1">
        <f>MQ228+MS228+MU228+MW228+MY228+NA228+NC228</f>
        <v/>
      </c>
      <c r="NF228" s="1">
        <f>ND228+NE228</f>
        <v/>
      </c>
      <c r="NG228" s="33">
        <f>ND228/(ND228+NE228)</f>
        <v/>
      </c>
      <c r="NH228" s="3">
        <f>1/NG228</f>
        <v/>
      </c>
      <c r="NI228" s="1">
        <f>LH228</f>
        <v/>
      </c>
      <c r="NJ228" s="79">
        <f>((1-NG228)*(1/(NI228-1))*0.98-(NG228*1))</f>
        <v/>
      </c>
      <c r="NK228" s="34">
        <f>IF(LR228&lt;0.9,0,IF(AND(LR228&gt;1.1),0,1))</f>
        <v/>
      </c>
      <c r="NL228" s="34">
        <f>IF(LS228&lt;0.9,0,IF(AND(LS228&gt;1.1),0,1))</f>
        <v/>
      </c>
      <c r="NM228" s="32">
        <f>IF(NF228&gt;99,1,0)</f>
        <v/>
      </c>
      <c r="NN228" s="32">
        <f>IF(NJ228&gt;0.0799,1,0)</f>
        <v/>
      </c>
      <c r="NO228" s="32">
        <f>IF(NJ228&gt;NQ228,1,0)</f>
        <v/>
      </c>
      <c r="NP228" s="32">
        <f>NM228+NN228+NO228+NK228+NL228</f>
        <v/>
      </c>
      <c r="NQ228" s="79">
        <f>(((100*NG228)*(NI228-1)*0.98)-((1-NG228)*100))/100</f>
        <v/>
      </c>
      <c r="NR228" s="34">
        <f>IF(LR228&lt;0.9,0,IF(AND(LR228&gt;1.1),0,1))</f>
        <v/>
      </c>
      <c r="NS228" s="34">
        <f>IF(LS228&lt;0.9,0,IF(AND(LS228&gt;1.1),0,1))</f>
        <v/>
      </c>
      <c r="NT228" s="32">
        <f>IF(NF228&gt;99,1,0)</f>
        <v/>
      </c>
      <c r="NU228" s="32">
        <f>IF(NQ228&gt;0.0799,1,0)</f>
        <v/>
      </c>
      <c r="NV228" s="32">
        <f>IF(NQ228&gt;NJ228,1,0)</f>
        <v/>
      </c>
      <c r="NW228" s="32">
        <f>NT228+NU228+NV228+NR228+NS228</f>
        <v/>
      </c>
      <c r="NX228">
        <f>IF(NP228=5,"LayHome1-0",IF(AND(NW228=5),"BackHome1-0",""))</f>
        <v/>
      </c>
      <c r="NY228">
        <f>IF(NP228=5,KN228,IF(AND(NW228=5),KN228,""))</f>
        <v/>
      </c>
      <c r="NZ228">
        <f>IF(NP228=5,"Match Odds",IF(AND(NW228=5),"Match Odds",""))</f>
        <v/>
      </c>
      <c r="OA228">
        <f>IF(NP228=5,KP228,IF(AND(NW228=5),KP228,""))</f>
        <v/>
      </c>
      <c r="OB228">
        <f>IF(NP228=5,"MATCH_ODDS",IF(AND(NW228=5),"MATCH_ODDS",""))</f>
        <v/>
      </c>
      <c r="OC228">
        <f>IF(NP228=5,"LAY",IF(AND(NW228=5),"BACK",""))</f>
        <v/>
      </c>
    </row>
    <row r="229" ht="16.5" customHeight="1" thickBot="1" thickTop="1">
      <c r="A229" s="2" t="n"/>
      <c r="KN229" s="1">
        <f>IF(INDEX(#REF!,MATCH('HT 1-0'!D229,#REF!,0))=INDEX(#REF!,MATCH('HT 1-0'!D229,#REF!,0)),INDEX(#REF!,MATCH('HT 1-0'!D229,#REF!,0)),"ERROR")</f>
        <v/>
      </c>
      <c r="KO229" s="1">
        <f>IF(INDEX(#REF!,MATCH('HT 1-0'!E229,#REF!,0))=INDEX(#REF!,MATCH('HT 1-0'!E229,#REF!,0)),INDEX(#REF!,MATCH('HT 1-0'!E229,#REF!,0)),"ERROR")</f>
        <v/>
      </c>
      <c r="KP229" s="1">
        <f>KN229&amp;" v "&amp;KO229</f>
        <v/>
      </c>
      <c r="KQ229">
        <f>B229&amp;"_"&amp;C229</f>
        <v/>
      </c>
      <c r="KR229" s="1">
        <f>IF((HW229/KK229)&lt;0.335,"G",IF((HW229/KK229)&gt;0.67,"R","A"))</f>
        <v/>
      </c>
      <c r="KS229" s="1">
        <f>IF((HX229/KK229)&lt;0.335,"G",IF((HX229/KK229)&gt;0.67,"R","A"))</f>
        <v/>
      </c>
      <c r="KT229" s="1">
        <f>IF((IH229/KK229)&lt;0.335,"G",IF((IH229/KK229)&gt;0.67,"R","A"))</f>
        <v/>
      </c>
      <c r="KU229" s="1">
        <f>IF((II229/KK229)&lt;0.335,"G",IF((II229/KK229)&gt;0.67,"R","A"))</f>
        <v/>
      </c>
      <c r="KV229" s="1">
        <f>IF((HZ229/KK229)&lt;0.335,"G",IF((HZ229/KK229)&gt;0.67,"R","A"))</f>
        <v/>
      </c>
      <c r="KW229" s="1">
        <f>IF((HY229/KK229)&lt;0.335,"G",IF((HY229/KK229)&gt;0.67,"R","A"))</f>
        <v/>
      </c>
      <c r="KX229" s="1">
        <f>IF((IK229/KK229)&lt;0.335,"G",IF((IK229/KK229)&gt;0.67,"R","A"))</f>
        <v/>
      </c>
      <c r="KY229" s="1">
        <f>IF((IJ229/KK229)&lt;0.335,"G",IF((IJ229/KK229)&gt;0.67,"R","A"))</f>
        <v/>
      </c>
      <c r="KZ229" s="1">
        <f>IF((HQ229/KK229)&lt;0.335,"G",IF((HQ229/KK229)&gt;0.67,"R","A"))</f>
        <v/>
      </c>
      <c r="LA229" s="1">
        <f>IF((IB229/KK229)&lt;0.335,"G",IF((IB229/KK229)&gt;0.67,"R","A"))</f>
        <v/>
      </c>
      <c r="LB229">
        <f>IF(LQ229="1-0",INDEX(Scrape!#REF!,MATCH('HT 1-0'!KP229,Scrape!$B:$B,0)),"")</f>
        <v/>
      </c>
      <c r="LC229">
        <f>IF(LQ229="1-0",INDEX(Scrape!$A:$A,MATCH('HT 1-0'!KP229,Scrape!$B:$B,0)),"")</f>
        <v/>
      </c>
      <c r="LD229">
        <f>IF(LQ229="1-0",INDEX(Scrape!$B:$B,MATCH('HT 1-0'!KP229,Scrape!$B:$B,0)),"")</f>
        <v/>
      </c>
      <c r="LE229">
        <f>IF(LQ229="1-0",INDEX(Scrape!$C:$C,MATCH('HT 1-0'!KP229,Scrape!$B:$B,0)),"")</f>
        <v/>
      </c>
      <c r="LF229">
        <f>IF(LQ229="1-0",INDEX(Scrape!$D:$D,MATCH('HT 1-0'!KP229,Scrape!$B:$B,0)),"")</f>
        <v/>
      </c>
      <c r="LG229">
        <f>IF(LQ229="1-0",INDEX(Scrape!$E:$E,MATCH('HT 1-0'!KP229,Scrape!$B:$B,0)),"")</f>
        <v/>
      </c>
      <c r="LH229">
        <f>IF(LQ229="1-0",INDEX(Scrape!$F:$F,MATCH('HT 1-0'!KP229,Scrape!$B:$B,0)),"")</f>
        <v/>
      </c>
      <c r="LI229">
        <f>IF(LQ229="1-0",INDEX(Scrape!$G:$G,MATCH('HT 1-0'!KP229,Scrape!$B:$B,0)),"")</f>
        <v/>
      </c>
      <c r="LJ229">
        <f>IF(LQ229="1-0",INDEX(Scrape!$H:$H,MATCH('HT 1-0'!KP229,Scrape!$B:$B,0)),"")</f>
        <v/>
      </c>
      <c r="LK229">
        <f>IF(LQ229="1-0",INDEX(Scrape!$I:$I,MATCH('HT 1-0'!KP229,Scrape!$B:$B,0)),"")</f>
        <v/>
      </c>
      <c r="LL229">
        <f>IF(LQ229="1-0",INDEX(Scrape!$J:$J,MATCH('HT 1-0'!KP229,Scrape!$B:$B,0)),"")</f>
        <v/>
      </c>
      <c r="LM229">
        <f>IF(LQ229="1-0",INDEX(Scrape!$K:$K,MATCH('HT 1-0'!KP229,Scrape!$B:$B,0)),"")</f>
        <v/>
      </c>
      <c r="LN229">
        <f>IF(LQ229="1-0",INDEX(Scrape!$L:$L,MATCH('HT 1-0'!KP229,Scrape!$B:$B,0)),"")</f>
        <v/>
      </c>
      <c r="LO229">
        <f>IF(LQ229="1-0",INDEX(Scrape!$M:$M,MATCH('HT 1-0'!KP229,Scrape!$B:$B,0)),"")</f>
        <v/>
      </c>
      <c r="LP229">
        <f>IF(LQ229="1-0",INDEX(Scrape!$N:$N,MATCH('HT 1-0'!KP229,Scrape!$B:$B,0)),"")</f>
        <v/>
      </c>
      <c r="LQ229">
        <f>INDEX(Scrape!$O:$O,MATCH('HT 1-0'!KP229,Scrape!$B:$B,0))</f>
        <v/>
      </c>
      <c r="LR229">
        <f>(1/LJ229)+(1/LI229)+(1/LH229)</f>
        <v/>
      </c>
      <c r="LS229">
        <f>(1/LG229)+(1/LF229)+(1/LE229)</f>
        <v/>
      </c>
      <c r="LT229" s="8">
        <f>IF(INDEX(#REF!,MATCH(KQ229,#REF!,0))=INDEX(#REF!,MATCH(KQ229,#REF!,0)),INDEX(#REF!,MATCH(KQ229,#REF!,0)),"ERROR")</f>
        <v/>
      </c>
      <c r="LU229" s="4">
        <f>IF(KR229="G",2,IF(KR229="R",0.5,IF(KR229="A",1)))</f>
        <v/>
      </c>
      <c r="LV229" s="4">
        <f>IF(KS229="G",0.5,IF(KS229="R",2,IF(KS229="A",1)))</f>
        <v/>
      </c>
      <c r="LW229" s="4">
        <f>IF(KT229="G",2,IF(KT229="R",0.5,IF(KT229="A",1)))</f>
        <v/>
      </c>
      <c r="LX229" s="4">
        <f>IF(KU229="G",0.5,IF(KU229="R",2,IF(KU229="A",1)))</f>
        <v/>
      </c>
      <c r="LY229" s="7">
        <f>(LK229*(LU229+LX229)+(LL229*(LU229+LX229)))</f>
        <v/>
      </c>
      <c r="LZ229" s="7">
        <f>(LN229*(LV229+LW229)+(LO229*(LV229+LW229)))</f>
        <v/>
      </c>
      <c r="MA229" s="11">
        <f>LY229-LZ229</f>
        <v/>
      </c>
      <c r="MB229" s="5">
        <f>MA229+2</f>
        <v/>
      </c>
      <c r="MC229" s="6">
        <f>MA229-2</f>
        <v/>
      </c>
      <c r="MD229" s="4">
        <f>LE229</f>
        <v/>
      </c>
      <c r="ME229" s="9">
        <f>IF(MD229=0,1000,MD229+0.75)</f>
        <v/>
      </c>
      <c r="MF229" s="10">
        <f>IF(MD229=0,0,MD229-0.75)</f>
        <v/>
      </c>
      <c r="MG229" s="4">
        <f>((LM229*(LU229+LX229))-((LP229*(LV229+LW229))))</f>
        <v/>
      </c>
      <c r="MH229" s="9">
        <f>MG229*1.2</f>
        <v/>
      </c>
      <c r="MI229" s="10">
        <f>MG229*0.8</f>
        <v/>
      </c>
      <c r="MJ229">
        <f>IFERROR(NX229,"")</f>
        <v/>
      </c>
      <c r="MK229">
        <f>IFERROR(NY229,"")</f>
        <v/>
      </c>
      <c r="ML229">
        <f>IFERROR(NZ229,"")</f>
        <v/>
      </c>
      <c r="MM229">
        <f>IFERROR(OA229,"")</f>
        <v/>
      </c>
      <c r="MN229">
        <f>IFERROR(OB229,"")</f>
        <v/>
      </c>
      <c r="MO229">
        <f>IFERROR(OC229,"")</f>
        <v/>
      </c>
      <c r="MP229" s="1">
        <f>COUNTIFS(#REF!,LT229,#REF!,1,#REF!,"&gt;="&amp;MC229,#REF!,"&lt;="&amp;MB229,#REF!,"&lt;="&amp;ME229,#REF!,"&gt;="&amp;MF229,#REF!,"="&amp;KV229,#REF!,"="&amp;KX229)</f>
        <v/>
      </c>
      <c r="MQ229" s="1">
        <f>COUNTIFS(#REF!,LT229,#REF!,0,#REF!,"&gt;="&amp;MC229,#REF!,"&lt;="&amp;MB229,#REF!,"&lt;="&amp;ME229,#REF!,"&gt;="&amp;MF229,#REF!,"="&amp;KV229,#REF!,"="&amp;KX229)</f>
        <v/>
      </c>
      <c r="MR229" s="1">
        <f>COUNTIFS(#REF!,LT229,#REF!,1,#REF!,"&gt;="&amp;MC229,#REF!,"&lt;="&amp;MB229,#REF!,"&lt;="&amp;ME229,#REF!,"&gt;="&amp;MF229,#REF!,"="&amp;KW229,#REF!,"="&amp;KY229)</f>
        <v/>
      </c>
      <c r="MS229" s="1">
        <f>COUNTIFS(#REF!,LT229,#REF!,0,#REF!,"&gt;="&amp;MC229,#REF!,"&lt;="&amp;MB229,#REF!,"&lt;="&amp;ME229,#REF!,"&gt;="&amp;MF229,#REF!,"="&amp;KW229,#REF!,"="&amp;KY229)</f>
        <v/>
      </c>
      <c r="MT229" s="1">
        <f>COUNTIFS(#REF!,LT229,#REF!,1,#REF!,"&gt;="&amp;MI229,#REF!,"&lt;="&amp;MH229,#REF!,"&lt;="&amp;ME229,#REF!,"&gt;="&amp;MF229)</f>
        <v/>
      </c>
      <c r="MU229" s="1">
        <f>COUNTIFS(#REF!,LT229,#REF!,0,#REF!,"&gt;="&amp;MI229,#REF!,"&lt;="&amp;MH229,#REF!,"&lt;="&amp;ME229,#REF!,"&gt;="&amp;MF229)</f>
        <v/>
      </c>
      <c r="MV229" s="1">
        <f>COUNTIFS(#REF!,LT229,#REF!,1,#REF!,"&gt;="&amp;MI229,#REF!,"&lt;="&amp;MH229,#REF!,"="&amp;KZ229,#REF!,"="&amp;LA229,#REF!,"&lt;="&amp;ME229,#REF!,"&gt;="&amp;MF229)</f>
        <v/>
      </c>
      <c r="MW229" s="1">
        <f>COUNTIFS(#REF!,LT229,#REF!,0,#REF!,"&gt;="&amp;MI229,#REF!,"&lt;="&amp;MH229,#REF!,"="&amp;KZ229,#REF!,"="&amp;LA229,#REF!,"&lt;="&amp;ME229,#REF!,"&gt;="&amp;MF229)</f>
        <v/>
      </c>
      <c r="MX229" s="1">
        <f>COUNTIFS(#REF!,LT229,#REF!,1,#REF!,"&gt;="&amp;MC229,#REF!,"&lt;="&amp;MB229,#REF!,"&lt;="&amp;ME229,#REF!,"&gt;="&amp;MF229)</f>
        <v/>
      </c>
      <c r="MY229" s="1">
        <f>COUNTIFS(#REF!,LT229,#REF!,0,#REF!,"&gt;="&amp;MC229,#REF!,"&lt;="&amp;MB229,#REF!,"&lt;="&amp;ME229,#REF!,"&gt;="&amp;MF229)</f>
        <v/>
      </c>
      <c r="MZ229" s="1">
        <f>COUNTIFS(#REF!,LT229,#REF!,1,#REF!,"&lt;="&amp;ME229,#REF!,"&gt;="&amp;MF229,#REF!,"="&amp;KV229,#REF!,"="&amp;KX229)</f>
        <v/>
      </c>
      <c r="NA229" s="1">
        <f>COUNTIFS(#REF!,LT229,#REF!,0,#REF!,"&lt;="&amp;ME229,#REF!,"&gt;="&amp;MF229,#REF!,"="&amp;KV229,#REF!,"="&amp;KX229)</f>
        <v/>
      </c>
      <c r="NB229" s="1">
        <f>COUNTIFS(#REF!,LT229,#REF!,1,#REF!,"&lt;="&amp;ME229,#REF!,"&gt;="&amp;MF229,#REF!,"="&amp;KW229,#REF!,"="&amp;KY229)</f>
        <v/>
      </c>
      <c r="NC229" s="1">
        <f>COUNTIFS(#REF!,LT229,#REF!,0,#REF!,"&lt;="&amp;ME229,#REF!,"&gt;="&amp;MF229,#REF!,"="&amp;KW229,#REF!,"="&amp;KY229)</f>
        <v/>
      </c>
      <c r="ND229" s="1">
        <f>MP229+MR229+MT229+MV229+MX229+MZ229+NB229</f>
        <v/>
      </c>
      <c r="NE229" s="1">
        <f>MQ229+MS229+MU229+MW229+MY229+NA229+NC229</f>
        <v/>
      </c>
      <c r="NF229" s="1">
        <f>ND229+NE229</f>
        <v/>
      </c>
      <c r="NG229" s="33">
        <f>ND229/(ND229+NE229)</f>
        <v/>
      </c>
      <c r="NH229" s="3">
        <f>1/NG229</f>
        <v/>
      </c>
      <c r="NI229" s="1">
        <f>LH229</f>
        <v/>
      </c>
      <c r="NJ229" s="79">
        <f>((1-NG229)*(1/(NI229-1))*0.98-(NG229*1))</f>
        <v/>
      </c>
      <c r="NK229" s="34">
        <f>IF(LR229&lt;0.9,0,IF(AND(LR229&gt;1.1),0,1))</f>
        <v/>
      </c>
      <c r="NL229" s="34">
        <f>IF(LS229&lt;0.9,0,IF(AND(LS229&gt;1.1),0,1))</f>
        <v/>
      </c>
      <c r="NM229" s="32">
        <f>IF(NF229&gt;99,1,0)</f>
        <v/>
      </c>
      <c r="NN229" s="32">
        <f>IF(NJ229&gt;0.0799,1,0)</f>
        <v/>
      </c>
      <c r="NO229" s="32">
        <f>IF(NJ229&gt;NQ229,1,0)</f>
        <v/>
      </c>
      <c r="NP229" s="32">
        <f>NM229+NN229+NO229+NK229+NL229</f>
        <v/>
      </c>
      <c r="NQ229" s="79">
        <f>(((100*NG229)*(NI229-1)*0.98)-((1-NG229)*100))/100</f>
        <v/>
      </c>
      <c r="NR229" s="34">
        <f>IF(LR229&lt;0.9,0,IF(AND(LR229&gt;1.1),0,1))</f>
        <v/>
      </c>
      <c r="NS229" s="34">
        <f>IF(LS229&lt;0.9,0,IF(AND(LS229&gt;1.1),0,1))</f>
        <v/>
      </c>
      <c r="NT229" s="32">
        <f>IF(NF229&gt;99,1,0)</f>
        <v/>
      </c>
      <c r="NU229" s="32">
        <f>IF(NQ229&gt;0.0799,1,0)</f>
        <v/>
      </c>
      <c r="NV229" s="32">
        <f>IF(NQ229&gt;NJ229,1,0)</f>
        <v/>
      </c>
      <c r="NW229" s="32">
        <f>NT229+NU229+NV229+NR229+NS229</f>
        <v/>
      </c>
      <c r="NX229">
        <f>IF(NP229=5,"LayHome1-0",IF(AND(NW229=5),"BackHome1-0",""))</f>
        <v/>
      </c>
      <c r="NY229">
        <f>IF(NP229=5,KN229,IF(AND(NW229=5),KN229,""))</f>
        <v/>
      </c>
      <c r="NZ229">
        <f>IF(NP229=5,"Match Odds",IF(AND(NW229=5),"Match Odds",""))</f>
        <v/>
      </c>
      <c r="OA229">
        <f>IF(NP229=5,KP229,IF(AND(NW229=5),KP229,""))</f>
        <v/>
      </c>
      <c r="OB229">
        <f>IF(NP229=5,"MATCH_ODDS",IF(AND(NW229=5),"MATCH_ODDS",""))</f>
        <v/>
      </c>
      <c r="OC229">
        <f>IF(NP229=5,"LAY",IF(AND(NW229=5),"BACK",""))</f>
        <v/>
      </c>
    </row>
    <row r="230" ht="16.5" customHeight="1" thickBot="1" thickTop="1">
      <c r="A230" s="2" t="n"/>
      <c r="KN230" s="1">
        <f>IF(INDEX(#REF!,MATCH('HT 1-0'!D230,#REF!,0))=INDEX(#REF!,MATCH('HT 1-0'!D230,#REF!,0)),INDEX(#REF!,MATCH('HT 1-0'!D230,#REF!,0)),"ERROR")</f>
        <v/>
      </c>
      <c r="KO230" s="1">
        <f>IF(INDEX(#REF!,MATCH('HT 1-0'!E230,#REF!,0))=INDEX(#REF!,MATCH('HT 1-0'!E230,#REF!,0)),INDEX(#REF!,MATCH('HT 1-0'!E230,#REF!,0)),"ERROR")</f>
        <v/>
      </c>
      <c r="KP230" s="1">
        <f>KN230&amp;" v "&amp;KO230</f>
        <v/>
      </c>
      <c r="KQ230">
        <f>B230&amp;"_"&amp;C230</f>
        <v/>
      </c>
      <c r="KR230" s="1">
        <f>IF((HW230/KK230)&lt;0.335,"G",IF((HW230/KK230)&gt;0.67,"R","A"))</f>
        <v/>
      </c>
      <c r="KS230" s="1">
        <f>IF((HX230/KK230)&lt;0.335,"G",IF((HX230/KK230)&gt;0.67,"R","A"))</f>
        <v/>
      </c>
      <c r="KT230" s="1">
        <f>IF((IH230/KK230)&lt;0.335,"G",IF((IH230/KK230)&gt;0.67,"R","A"))</f>
        <v/>
      </c>
      <c r="KU230" s="1">
        <f>IF((II230/KK230)&lt;0.335,"G",IF((II230/KK230)&gt;0.67,"R","A"))</f>
        <v/>
      </c>
      <c r="KV230" s="1">
        <f>IF((HZ230/KK230)&lt;0.335,"G",IF((HZ230/KK230)&gt;0.67,"R","A"))</f>
        <v/>
      </c>
      <c r="KW230" s="1">
        <f>IF((HY230/KK230)&lt;0.335,"G",IF((HY230/KK230)&gt;0.67,"R","A"))</f>
        <v/>
      </c>
      <c r="KX230" s="1">
        <f>IF((IK230/KK230)&lt;0.335,"G",IF((IK230/KK230)&gt;0.67,"R","A"))</f>
        <v/>
      </c>
      <c r="KY230" s="1">
        <f>IF((IJ230/KK230)&lt;0.335,"G",IF((IJ230/KK230)&gt;0.67,"R","A"))</f>
        <v/>
      </c>
      <c r="KZ230" s="1">
        <f>IF((HQ230/KK230)&lt;0.335,"G",IF((HQ230/KK230)&gt;0.67,"R","A"))</f>
        <v/>
      </c>
      <c r="LA230" s="1">
        <f>IF((IB230/KK230)&lt;0.335,"G",IF((IB230/KK230)&gt;0.67,"R","A"))</f>
        <v/>
      </c>
      <c r="LB230">
        <f>IF(LQ230="1-0",INDEX(Scrape!#REF!,MATCH('HT 1-0'!KP230,Scrape!$B:$B,0)),"")</f>
        <v/>
      </c>
      <c r="LC230">
        <f>IF(LQ230="1-0",INDEX(Scrape!$A:$A,MATCH('HT 1-0'!KP230,Scrape!$B:$B,0)),"")</f>
        <v/>
      </c>
      <c r="LD230">
        <f>IF(LQ230="1-0",INDEX(Scrape!$B:$B,MATCH('HT 1-0'!KP230,Scrape!$B:$B,0)),"")</f>
        <v/>
      </c>
      <c r="LE230">
        <f>IF(LQ230="1-0",INDEX(Scrape!$C:$C,MATCH('HT 1-0'!KP230,Scrape!$B:$B,0)),"")</f>
        <v/>
      </c>
      <c r="LF230">
        <f>IF(LQ230="1-0",INDEX(Scrape!$D:$D,MATCH('HT 1-0'!KP230,Scrape!$B:$B,0)),"")</f>
        <v/>
      </c>
      <c r="LG230">
        <f>IF(LQ230="1-0",INDEX(Scrape!$E:$E,MATCH('HT 1-0'!KP230,Scrape!$B:$B,0)),"")</f>
        <v/>
      </c>
      <c r="LH230">
        <f>IF(LQ230="1-0",INDEX(Scrape!$F:$F,MATCH('HT 1-0'!KP230,Scrape!$B:$B,0)),"")</f>
        <v/>
      </c>
      <c r="LI230">
        <f>IF(LQ230="1-0",INDEX(Scrape!$G:$G,MATCH('HT 1-0'!KP230,Scrape!$B:$B,0)),"")</f>
        <v/>
      </c>
      <c r="LJ230">
        <f>IF(LQ230="1-0",INDEX(Scrape!$H:$H,MATCH('HT 1-0'!KP230,Scrape!$B:$B,0)),"")</f>
        <v/>
      </c>
      <c r="LK230">
        <f>IF(LQ230="1-0",INDEX(Scrape!$I:$I,MATCH('HT 1-0'!KP230,Scrape!$B:$B,0)),"")</f>
        <v/>
      </c>
      <c r="LL230">
        <f>IF(LQ230="1-0",INDEX(Scrape!$J:$J,MATCH('HT 1-0'!KP230,Scrape!$B:$B,0)),"")</f>
        <v/>
      </c>
      <c r="LM230">
        <f>IF(LQ230="1-0",INDEX(Scrape!$K:$K,MATCH('HT 1-0'!KP230,Scrape!$B:$B,0)),"")</f>
        <v/>
      </c>
      <c r="LN230">
        <f>IF(LQ230="1-0",INDEX(Scrape!$L:$L,MATCH('HT 1-0'!KP230,Scrape!$B:$B,0)),"")</f>
        <v/>
      </c>
      <c r="LO230">
        <f>IF(LQ230="1-0",INDEX(Scrape!$M:$M,MATCH('HT 1-0'!KP230,Scrape!$B:$B,0)),"")</f>
        <v/>
      </c>
      <c r="LP230">
        <f>IF(LQ230="1-0",INDEX(Scrape!$N:$N,MATCH('HT 1-0'!KP230,Scrape!$B:$B,0)),"")</f>
        <v/>
      </c>
      <c r="LQ230">
        <f>INDEX(Scrape!$O:$O,MATCH('HT 1-0'!KP230,Scrape!$B:$B,0))</f>
        <v/>
      </c>
      <c r="LR230">
        <f>(1/LJ230)+(1/LI230)+(1/LH230)</f>
        <v/>
      </c>
      <c r="LS230">
        <f>(1/LG230)+(1/LF230)+(1/LE230)</f>
        <v/>
      </c>
      <c r="LT230" s="8">
        <f>IF(INDEX(#REF!,MATCH(KQ230,#REF!,0))=INDEX(#REF!,MATCH(KQ230,#REF!,0)),INDEX(#REF!,MATCH(KQ230,#REF!,0)),"ERROR")</f>
        <v/>
      </c>
      <c r="LU230" s="4">
        <f>IF(KR230="G",2,IF(KR230="R",0.5,IF(KR230="A",1)))</f>
        <v/>
      </c>
      <c r="LV230" s="4">
        <f>IF(KS230="G",0.5,IF(KS230="R",2,IF(KS230="A",1)))</f>
        <v/>
      </c>
      <c r="LW230" s="4">
        <f>IF(KT230="G",2,IF(KT230="R",0.5,IF(KT230="A",1)))</f>
        <v/>
      </c>
      <c r="LX230" s="4">
        <f>IF(KU230="G",0.5,IF(KU230="R",2,IF(KU230="A",1)))</f>
        <v/>
      </c>
      <c r="LY230" s="7">
        <f>(LK230*(LU230+LX230)+(LL230*(LU230+LX230)))</f>
        <v/>
      </c>
      <c r="LZ230" s="7">
        <f>(LN230*(LV230+LW230)+(LO230*(LV230+LW230)))</f>
        <v/>
      </c>
      <c r="MA230" s="11">
        <f>LY230-LZ230</f>
        <v/>
      </c>
      <c r="MB230" s="5">
        <f>MA230+2</f>
        <v/>
      </c>
      <c r="MC230" s="6">
        <f>MA230-2</f>
        <v/>
      </c>
      <c r="MD230" s="4">
        <f>LE230</f>
        <v/>
      </c>
      <c r="ME230" s="9">
        <f>IF(MD230=0,1000,MD230+0.75)</f>
        <v/>
      </c>
      <c r="MF230" s="10">
        <f>IF(MD230=0,0,MD230-0.75)</f>
        <v/>
      </c>
      <c r="MG230" s="4">
        <f>((LM230*(LU230+LX230))-((LP230*(LV230+LW230))))</f>
        <v/>
      </c>
      <c r="MH230" s="9">
        <f>MG230*1.2</f>
        <v/>
      </c>
      <c r="MI230" s="10">
        <f>MG230*0.8</f>
        <v/>
      </c>
      <c r="MJ230">
        <f>IFERROR(NX230,"")</f>
        <v/>
      </c>
      <c r="MK230">
        <f>IFERROR(NY230,"")</f>
        <v/>
      </c>
      <c r="ML230">
        <f>IFERROR(NZ230,"")</f>
        <v/>
      </c>
      <c r="MM230">
        <f>IFERROR(OA230,"")</f>
        <v/>
      </c>
      <c r="MN230">
        <f>IFERROR(OB230,"")</f>
        <v/>
      </c>
      <c r="MO230">
        <f>IFERROR(OC230,"")</f>
        <v/>
      </c>
      <c r="MP230" s="1">
        <f>COUNTIFS(#REF!,LT230,#REF!,1,#REF!,"&gt;="&amp;MC230,#REF!,"&lt;="&amp;MB230,#REF!,"&lt;="&amp;ME230,#REF!,"&gt;="&amp;MF230,#REF!,"="&amp;KV230,#REF!,"="&amp;KX230)</f>
        <v/>
      </c>
      <c r="MQ230" s="1">
        <f>COUNTIFS(#REF!,LT230,#REF!,0,#REF!,"&gt;="&amp;MC230,#REF!,"&lt;="&amp;MB230,#REF!,"&lt;="&amp;ME230,#REF!,"&gt;="&amp;MF230,#REF!,"="&amp;KV230,#REF!,"="&amp;KX230)</f>
        <v/>
      </c>
      <c r="MR230" s="1">
        <f>COUNTIFS(#REF!,LT230,#REF!,1,#REF!,"&gt;="&amp;MC230,#REF!,"&lt;="&amp;MB230,#REF!,"&lt;="&amp;ME230,#REF!,"&gt;="&amp;MF230,#REF!,"="&amp;KW230,#REF!,"="&amp;KY230)</f>
        <v/>
      </c>
      <c r="MS230" s="1">
        <f>COUNTIFS(#REF!,LT230,#REF!,0,#REF!,"&gt;="&amp;MC230,#REF!,"&lt;="&amp;MB230,#REF!,"&lt;="&amp;ME230,#REF!,"&gt;="&amp;MF230,#REF!,"="&amp;KW230,#REF!,"="&amp;KY230)</f>
        <v/>
      </c>
      <c r="MT230" s="1">
        <f>COUNTIFS(#REF!,LT230,#REF!,1,#REF!,"&gt;="&amp;MI230,#REF!,"&lt;="&amp;MH230,#REF!,"&lt;="&amp;ME230,#REF!,"&gt;="&amp;MF230)</f>
        <v/>
      </c>
      <c r="MU230" s="1">
        <f>COUNTIFS(#REF!,LT230,#REF!,0,#REF!,"&gt;="&amp;MI230,#REF!,"&lt;="&amp;MH230,#REF!,"&lt;="&amp;ME230,#REF!,"&gt;="&amp;MF230)</f>
        <v/>
      </c>
      <c r="MV230" s="1">
        <f>COUNTIFS(#REF!,LT230,#REF!,1,#REF!,"&gt;="&amp;MI230,#REF!,"&lt;="&amp;MH230,#REF!,"="&amp;KZ230,#REF!,"="&amp;LA230,#REF!,"&lt;="&amp;ME230,#REF!,"&gt;="&amp;MF230)</f>
        <v/>
      </c>
      <c r="MW230" s="1">
        <f>COUNTIFS(#REF!,LT230,#REF!,0,#REF!,"&gt;="&amp;MI230,#REF!,"&lt;="&amp;MH230,#REF!,"="&amp;KZ230,#REF!,"="&amp;LA230,#REF!,"&lt;="&amp;ME230,#REF!,"&gt;="&amp;MF230)</f>
        <v/>
      </c>
      <c r="MX230" s="1">
        <f>COUNTIFS(#REF!,LT230,#REF!,1,#REF!,"&gt;="&amp;MC230,#REF!,"&lt;="&amp;MB230,#REF!,"&lt;="&amp;ME230,#REF!,"&gt;="&amp;MF230)</f>
        <v/>
      </c>
      <c r="MY230" s="1">
        <f>COUNTIFS(#REF!,LT230,#REF!,0,#REF!,"&gt;="&amp;MC230,#REF!,"&lt;="&amp;MB230,#REF!,"&lt;="&amp;ME230,#REF!,"&gt;="&amp;MF230)</f>
        <v/>
      </c>
      <c r="MZ230" s="1">
        <f>COUNTIFS(#REF!,LT230,#REF!,1,#REF!,"&lt;="&amp;ME230,#REF!,"&gt;="&amp;MF230,#REF!,"="&amp;KV230,#REF!,"="&amp;KX230)</f>
        <v/>
      </c>
      <c r="NA230" s="1">
        <f>COUNTIFS(#REF!,LT230,#REF!,0,#REF!,"&lt;="&amp;ME230,#REF!,"&gt;="&amp;MF230,#REF!,"="&amp;KV230,#REF!,"="&amp;KX230)</f>
        <v/>
      </c>
      <c r="NB230" s="1">
        <f>COUNTIFS(#REF!,LT230,#REF!,1,#REF!,"&lt;="&amp;ME230,#REF!,"&gt;="&amp;MF230,#REF!,"="&amp;KW230,#REF!,"="&amp;KY230)</f>
        <v/>
      </c>
      <c r="NC230" s="1">
        <f>COUNTIFS(#REF!,LT230,#REF!,0,#REF!,"&lt;="&amp;ME230,#REF!,"&gt;="&amp;MF230,#REF!,"="&amp;KW230,#REF!,"="&amp;KY230)</f>
        <v/>
      </c>
      <c r="ND230" s="1">
        <f>MP230+MR230+MT230+MV230+MX230+MZ230+NB230</f>
        <v/>
      </c>
      <c r="NE230" s="1">
        <f>MQ230+MS230+MU230+MW230+MY230+NA230+NC230</f>
        <v/>
      </c>
      <c r="NF230" s="1">
        <f>ND230+NE230</f>
        <v/>
      </c>
      <c r="NG230" s="33">
        <f>ND230/(ND230+NE230)</f>
        <v/>
      </c>
      <c r="NH230" s="3">
        <f>1/NG230</f>
        <v/>
      </c>
      <c r="NI230" s="1">
        <f>LH230</f>
        <v/>
      </c>
      <c r="NJ230" s="79">
        <f>((1-NG230)*(1/(NI230-1))*0.98-(NG230*1))</f>
        <v/>
      </c>
      <c r="NK230" s="34">
        <f>IF(LR230&lt;0.9,0,IF(AND(LR230&gt;1.1),0,1))</f>
        <v/>
      </c>
      <c r="NL230" s="34">
        <f>IF(LS230&lt;0.9,0,IF(AND(LS230&gt;1.1),0,1))</f>
        <v/>
      </c>
      <c r="NM230" s="32">
        <f>IF(NF230&gt;99,1,0)</f>
        <v/>
      </c>
      <c r="NN230" s="32">
        <f>IF(NJ230&gt;0.0799,1,0)</f>
        <v/>
      </c>
      <c r="NO230" s="32">
        <f>IF(NJ230&gt;NQ230,1,0)</f>
        <v/>
      </c>
      <c r="NP230" s="32">
        <f>NM230+NN230+NO230+NK230+NL230</f>
        <v/>
      </c>
      <c r="NQ230" s="79">
        <f>(((100*NG230)*(NI230-1)*0.98)-((1-NG230)*100))/100</f>
        <v/>
      </c>
      <c r="NR230" s="34">
        <f>IF(LR230&lt;0.9,0,IF(AND(LR230&gt;1.1),0,1))</f>
        <v/>
      </c>
      <c r="NS230" s="34">
        <f>IF(LS230&lt;0.9,0,IF(AND(LS230&gt;1.1),0,1))</f>
        <v/>
      </c>
      <c r="NT230" s="32">
        <f>IF(NF230&gt;99,1,0)</f>
        <v/>
      </c>
      <c r="NU230" s="32">
        <f>IF(NQ230&gt;0.0799,1,0)</f>
        <v/>
      </c>
      <c r="NV230" s="32">
        <f>IF(NQ230&gt;NJ230,1,0)</f>
        <v/>
      </c>
      <c r="NW230" s="32">
        <f>NT230+NU230+NV230+NR230+NS230</f>
        <v/>
      </c>
      <c r="NX230">
        <f>IF(NP230=5,"LayHome1-0",IF(AND(NW230=5),"BackHome1-0",""))</f>
        <v/>
      </c>
      <c r="NY230">
        <f>IF(NP230=5,KN230,IF(AND(NW230=5),KN230,""))</f>
        <v/>
      </c>
      <c r="NZ230">
        <f>IF(NP230=5,"Match Odds",IF(AND(NW230=5),"Match Odds",""))</f>
        <v/>
      </c>
      <c r="OA230">
        <f>IF(NP230=5,KP230,IF(AND(NW230=5),KP230,""))</f>
        <v/>
      </c>
      <c r="OB230">
        <f>IF(NP230=5,"MATCH_ODDS",IF(AND(NW230=5),"MATCH_ODDS",""))</f>
        <v/>
      </c>
      <c r="OC230">
        <f>IF(NP230=5,"LAY",IF(AND(NW230=5),"BACK",""))</f>
        <v/>
      </c>
    </row>
    <row r="231" ht="16.5" customHeight="1" thickBot="1" thickTop="1">
      <c r="A231" s="2" t="n"/>
      <c r="KN231" s="1">
        <f>IF(INDEX(#REF!,MATCH('HT 1-0'!D231,#REF!,0))=INDEX(#REF!,MATCH('HT 1-0'!D231,#REF!,0)),INDEX(#REF!,MATCH('HT 1-0'!D231,#REF!,0)),"ERROR")</f>
        <v/>
      </c>
      <c r="KO231" s="1">
        <f>IF(INDEX(#REF!,MATCH('HT 1-0'!E231,#REF!,0))=INDEX(#REF!,MATCH('HT 1-0'!E231,#REF!,0)),INDEX(#REF!,MATCH('HT 1-0'!E231,#REF!,0)),"ERROR")</f>
        <v/>
      </c>
      <c r="KP231" s="1">
        <f>KN231&amp;" v "&amp;KO231</f>
        <v/>
      </c>
      <c r="KQ231">
        <f>B231&amp;"_"&amp;C231</f>
        <v/>
      </c>
      <c r="KR231" s="1">
        <f>IF((HW231/KK231)&lt;0.335,"G",IF((HW231/KK231)&gt;0.67,"R","A"))</f>
        <v/>
      </c>
      <c r="KS231" s="1">
        <f>IF((HX231/KK231)&lt;0.335,"G",IF((HX231/KK231)&gt;0.67,"R","A"))</f>
        <v/>
      </c>
      <c r="KT231" s="1">
        <f>IF((IH231/KK231)&lt;0.335,"G",IF((IH231/KK231)&gt;0.67,"R","A"))</f>
        <v/>
      </c>
      <c r="KU231" s="1">
        <f>IF((II231/KK231)&lt;0.335,"G",IF((II231/KK231)&gt;0.67,"R","A"))</f>
        <v/>
      </c>
      <c r="KV231" s="1">
        <f>IF((HZ231/KK231)&lt;0.335,"G",IF((HZ231/KK231)&gt;0.67,"R","A"))</f>
        <v/>
      </c>
      <c r="KW231" s="1">
        <f>IF((HY231/KK231)&lt;0.335,"G",IF((HY231/KK231)&gt;0.67,"R","A"))</f>
        <v/>
      </c>
      <c r="KX231" s="1">
        <f>IF((IK231/KK231)&lt;0.335,"G",IF((IK231/KK231)&gt;0.67,"R","A"))</f>
        <v/>
      </c>
      <c r="KY231" s="1">
        <f>IF((IJ231/KK231)&lt;0.335,"G",IF((IJ231/KK231)&gt;0.67,"R","A"))</f>
        <v/>
      </c>
      <c r="KZ231" s="1">
        <f>IF((HQ231/KK231)&lt;0.335,"G",IF((HQ231/KK231)&gt;0.67,"R","A"))</f>
        <v/>
      </c>
      <c r="LA231" s="1">
        <f>IF((IB231/KK231)&lt;0.335,"G",IF((IB231/KK231)&gt;0.67,"R","A"))</f>
        <v/>
      </c>
      <c r="LB231">
        <f>IF(LQ231="1-0",INDEX(Scrape!#REF!,MATCH('HT 1-0'!KP231,Scrape!$B:$B,0)),"")</f>
        <v/>
      </c>
      <c r="LC231">
        <f>IF(LQ231="1-0",INDEX(Scrape!$A:$A,MATCH('HT 1-0'!KP231,Scrape!$B:$B,0)),"")</f>
        <v/>
      </c>
      <c r="LD231">
        <f>IF(LQ231="1-0",INDEX(Scrape!$B:$B,MATCH('HT 1-0'!KP231,Scrape!$B:$B,0)),"")</f>
        <v/>
      </c>
      <c r="LE231">
        <f>IF(LQ231="1-0",INDEX(Scrape!$C:$C,MATCH('HT 1-0'!KP231,Scrape!$B:$B,0)),"")</f>
        <v/>
      </c>
      <c r="LF231">
        <f>IF(LQ231="1-0",INDEX(Scrape!$D:$D,MATCH('HT 1-0'!KP231,Scrape!$B:$B,0)),"")</f>
        <v/>
      </c>
      <c r="LG231">
        <f>IF(LQ231="1-0",INDEX(Scrape!$E:$E,MATCH('HT 1-0'!KP231,Scrape!$B:$B,0)),"")</f>
        <v/>
      </c>
      <c r="LH231">
        <f>IF(LQ231="1-0",INDEX(Scrape!$F:$F,MATCH('HT 1-0'!KP231,Scrape!$B:$B,0)),"")</f>
        <v/>
      </c>
      <c r="LI231">
        <f>IF(LQ231="1-0",INDEX(Scrape!$G:$G,MATCH('HT 1-0'!KP231,Scrape!$B:$B,0)),"")</f>
        <v/>
      </c>
      <c r="LJ231">
        <f>IF(LQ231="1-0",INDEX(Scrape!$H:$H,MATCH('HT 1-0'!KP231,Scrape!$B:$B,0)),"")</f>
        <v/>
      </c>
      <c r="LK231">
        <f>IF(LQ231="1-0",INDEX(Scrape!$I:$I,MATCH('HT 1-0'!KP231,Scrape!$B:$B,0)),"")</f>
        <v/>
      </c>
      <c r="LL231">
        <f>IF(LQ231="1-0",INDEX(Scrape!$J:$J,MATCH('HT 1-0'!KP231,Scrape!$B:$B,0)),"")</f>
        <v/>
      </c>
      <c r="LM231">
        <f>IF(LQ231="1-0",INDEX(Scrape!$K:$K,MATCH('HT 1-0'!KP231,Scrape!$B:$B,0)),"")</f>
        <v/>
      </c>
      <c r="LN231">
        <f>IF(LQ231="1-0",INDEX(Scrape!$L:$L,MATCH('HT 1-0'!KP231,Scrape!$B:$B,0)),"")</f>
        <v/>
      </c>
      <c r="LO231">
        <f>IF(LQ231="1-0",INDEX(Scrape!$M:$M,MATCH('HT 1-0'!KP231,Scrape!$B:$B,0)),"")</f>
        <v/>
      </c>
      <c r="LP231">
        <f>IF(LQ231="1-0",INDEX(Scrape!$N:$N,MATCH('HT 1-0'!KP231,Scrape!$B:$B,0)),"")</f>
        <v/>
      </c>
      <c r="LQ231">
        <f>INDEX(Scrape!$O:$O,MATCH('HT 1-0'!KP231,Scrape!$B:$B,0))</f>
        <v/>
      </c>
      <c r="LR231">
        <f>(1/LJ231)+(1/LI231)+(1/LH231)</f>
        <v/>
      </c>
      <c r="LS231">
        <f>(1/LG231)+(1/LF231)+(1/LE231)</f>
        <v/>
      </c>
      <c r="LT231" s="8">
        <f>IF(INDEX(#REF!,MATCH(KQ231,#REF!,0))=INDEX(#REF!,MATCH(KQ231,#REF!,0)),INDEX(#REF!,MATCH(KQ231,#REF!,0)),"ERROR")</f>
        <v/>
      </c>
      <c r="LU231" s="4">
        <f>IF(KR231="G",2,IF(KR231="R",0.5,IF(KR231="A",1)))</f>
        <v/>
      </c>
      <c r="LV231" s="4">
        <f>IF(KS231="G",0.5,IF(KS231="R",2,IF(KS231="A",1)))</f>
        <v/>
      </c>
      <c r="LW231" s="4">
        <f>IF(KT231="G",2,IF(KT231="R",0.5,IF(KT231="A",1)))</f>
        <v/>
      </c>
      <c r="LX231" s="4">
        <f>IF(KU231="G",0.5,IF(KU231="R",2,IF(KU231="A",1)))</f>
        <v/>
      </c>
      <c r="LY231" s="7">
        <f>(LK231*(LU231+LX231)+(LL231*(LU231+LX231)))</f>
        <v/>
      </c>
      <c r="LZ231" s="7">
        <f>(LN231*(LV231+LW231)+(LO231*(LV231+LW231)))</f>
        <v/>
      </c>
      <c r="MA231" s="11">
        <f>LY231-LZ231</f>
        <v/>
      </c>
      <c r="MB231" s="5">
        <f>MA231+2</f>
        <v/>
      </c>
      <c r="MC231" s="6">
        <f>MA231-2</f>
        <v/>
      </c>
      <c r="MD231" s="4">
        <f>LE231</f>
        <v/>
      </c>
      <c r="ME231" s="9">
        <f>IF(MD231=0,1000,MD231+0.75)</f>
        <v/>
      </c>
      <c r="MF231" s="10">
        <f>IF(MD231=0,0,MD231-0.75)</f>
        <v/>
      </c>
      <c r="MG231" s="4">
        <f>((LM231*(LU231+LX231))-((LP231*(LV231+LW231))))</f>
        <v/>
      </c>
      <c r="MH231" s="9">
        <f>MG231*1.2</f>
        <v/>
      </c>
      <c r="MI231" s="10">
        <f>MG231*0.8</f>
        <v/>
      </c>
      <c r="MJ231">
        <f>IFERROR(NX231,"")</f>
        <v/>
      </c>
      <c r="MK231">
        <f>IFERROR(NY231,"")</f>
        <v/>
      </c>
      <c r="ML231">
        <f>IFERROR(NZ231,"")</f>
        <v/>
      </c>
      <c r="MM231">
        <f>IFERROR(OA231,"")</f>
        <v/>
      </c>
      <c r="MN231">
        <f>IFERROR(OB231,"")</f>
        <v/>
      </c>
      <c r="MO231">
        <f>IFERROR(OC231,"")</f>
        <v/>
      </c>
      <c r="MP231" s="1">
        <f>COUNTIFS(#REF!,LT231,#REF!,1,#REF!,"&gt;="&amp;MC231,#REF!,"&lt;="&amp;MB231,#REF!,"&lt;="&amp;ME231,#REF!,"&gt;="&amp;MF231,#REF!,"="&amp;KV231,#REF!,"="&amp;KX231)</f>
        <v/>
      </c>
      <c r="MQ231" s="1">
        <f>COUNTIFS(#REF!,LT231,#REF!,0,#REF!,"&gt;="&amp;MC231,#REF!,"&lt;="&amp;MB231,#REF!,"&lt;="&amp;ME231,#REF!,"&gt;="&amp;MF231,#REF!,"="&amp;KV231,#REF!,"="&amp;KX231)</f>
        <v/>
      </c>
      <c r="MR231" s="1">
        <f>COUNTIFS(#REF!,LT231,#REF!,1,#REF!,"&gt;="&amp;MC231,#REF!,"&lt;="&amp;MB231,#REF!,"&lt;="&amp;ME231,#REF!,"&gt;="&amp;MF231,#REF!,"="&amp;KW231,#REF!,"="&amp;KY231)</f>
        <v/>
      </c>
      <c r="MS231" s="1">
        <f>COUNTIFS(#REF!,LT231,#REF!,0,#REF!,"&gt;="&amp;MC231,#REF!,"&lt;="&amp;MB231,#REF!,"&lt;="&amp;ME231,#REF!,"&gt;="&amp;MF231,#REF!,"="&amp;KW231,#REF!,"="&amp;KY231)</f>
        <v/>
      </c>
      <c r="MT231" s="1">
        <f>COUNTIFS(#REF!,LT231,#REF!,1,#REF!,"&gt;="&amp;MI231,#REF!,"&lt;="&amp;MH231,#REF!,"&lt;="&amp;ME231,#REF!,"&gt;="&amp;MF231)</f>
        <v/>
      </c>
      <c r="MU231" s="1">
        <f>COUNTIFS(#REF!,LT231,#REF!,0,#REF!,"&gt;="&amp;MI231,#REF!,"&lt;="&amp;MH231,#REF!,"&lt;="&amp;ME231,#REF!,"&gt;="&amp;MF231)</f>
        <v/>
      </c>
      <c r="MV231" s="1">
        <f>COUNTIFS(#REF!,LT231,#REF!,1,#REF!,"&gt;="&amp;MI231,#REF!,"&lt;="&amp;MH231,#REF!,"="&amp;KZ231,#REF!,"="&amp;LA231,#REF!,"&lt;="&amp;ME231,#REF!,"&gt;="&amp;MF231)</f>
        <v/>
      </c>
      <c r="MW231" s="1">
        <f>COUNTIFS(#REF!,LT231,#REF!,0,#REF!,"&gt;="&amp;MI231,#REF!,"&lt;="&amp;MH231,#REF!,"="&amp;KZ231,#REF!,"="&amp;LA231,#REF!,"&lt;="&amp;ME231,#REF!,"&gt;="&amp;MF231)</f>
        <v/>
      </c>
      <c r="MX231" s="1">
        <f>COUNTIFS(#REF!,LT231,#REF!,1,#REF!,"&gt;="&amp;MC231,#REF!,"&lt;="&amp;MB231,#REF!,"&lt;="&amp;ME231,#REF!,"&gt;="&amp;MF231)</f>
        <v/>
      </c>
      <c r="MY231" s="1">
        <f>COUNTIFS(#REF!,LT231,#REF!,0,#REF!,"&gt;="&amp;MC231,#REF!,"&lt;="&amp;MB231,#REF!,"&lt;="&amp;ME231,#REF!,"&gt;="&amp;MF231)</f>
        <v/>
      </c>
      <c r="MZ231" s="1">
        <f>COUNTIFS(#REF!,LT231,#REF!,1,#REF!,"&lt;="&amp;ME231,#REF!,"&gt;="&amp;MF231,#REF!,"="&amp;KV231,#REF!,"="&amp;KX231)</f>
        <v/>
      </c>
      <c r="NA231" s="1">
        <f>COUNTIFS(#REF!,LT231,#REF!,0,#REF!,"&lt;="&amp;ME231,#REF!,"&gt;="&amp;MF231,#REF!,"="&amp;KV231,#REF!,"="&amp;KX231)</f>
        <v/>
      </c>
      <c r="NB231" s="1">
        <f>COUNTIFS(#REF!,LT231,#REF!,1,#REF!,"&lt;="&amp;ME231,#REF!,"&gt;="&amp;MF231,#REF!,"="&amp;KW231,#REF!,"="&amp;KY231)</f>
        <v/>
      </c>
      <c r="NC231" s="1">
        <f>COUNTIFS(#REF!,LT231,#REF!,0,#REF!,"&lt;="&amp;ME231,#REF!,"&gt;="&amp;MF231,#REF!,"="&amp;KW231,#REF!,"="&amp;KY231)</f>
        <v/>
      </c>
      <c r="ND231" s="1">
        <f>MP231+MR231+MT231+MV231+MX231+MZ231+NB231</f>
        <v/>
      </c>
      <c r="NE231" s="1">
        <f>MQ231+MS231+MU231+MW231+MY231+NA231+NC231</f>
        <v/>
      </c>
      <c r="NF231" s="1">
        <f>ND231+NE231</f>
        <v/>
      </c>
      <c r="NG231" s="33">
        <f>ND231/(ND231+NE231)</f>
        <v/>
      </c>
      <c r="NH231" s="3">
        <f>1/NG231</f>
        <v/>
      </c>
      <c r="NI231" s="1">
        <f>LH231</f>
        <v/>
      </c>
      <c r="NJ231" s="79">
        <f>((1-NG231)*(1/(NI231-1))*0.98-(NG231*1))</f>
        <v/>
      </c>
      <c r="NK231" s="34">
        <f>IF(LR231&lt;0.9,0,IF(AND(LR231&gt;1.1),0,1))</f>
        <v/>
      </c>
      <c r="NL231" s="34">
        <f>IF(LS231&lt;0.9,0,IF(AND(LS231&gt;1.1),0,1))</f>
        <v/>
      </c>
      <c r="NM231" s="32">
        <f>IF(NF231&gt;99,1,0)</f>
        <v/>
      </c>
      <c r="NN231" s="32">
        <f>IF(NJ231&gt;0.0799,1,0)</f>
        <v/>
      </c>
      <c r="NO231" s="32">
        <f>IF(NJ231&gt;NQ231,1,0)</f>
        <v/>
      </c>
      <c r="NP231" s="32">
        <f>NM231+NN231+NO231+NK231+NL231</f>
        <v/>
      </c>
      <c r="NQ231" s="79">
        <f>(((100*NG231)*(NI231-1)*0.98)-((1-NG231)*100))/100</f>
        <v/>
      </c>
      <c r="NR231" s="34">
        <f>IF(LR231&lt;0.9,0,IF(AND(LR231&gt;1.1),0,1))</f>
        <v/>
      </c>
      <c r="NS231" s="34">
        <f>IF(LS231&lt;0.9,0,IF(AND(LS231&gt;1.1),0,1))</f>
        <v/>
      </c>
      <c r="NT231" s="32">
        <f>IF(NF231&gt;99,1,0)</f>
        <v/>
      </c>
      <c r="NU231" s="32">
        <f>IF(NQ231&gt;0.0799,1,0)</f>
        <v/>
      </c>
      <c r="NV231" s="32">
        <f>IF(NQ231&gt;NJ231,1,0)</f>
        <v/>
      </c>
      <c r="NW231" s="32">
        <f>NT231+NU231+NV231+NR231+NS231</f>
        <v/>
      </c>
      <c r="NX231">
        <f>IF(NP231=5,"LayHome1-0",IF(AND(NW231=5),"BackHome1-0",""))</f>
        <v/>
      </c>
      <c r="NY231">
        <f>IF(NP231=5,KN231,IF(AND(NW231=5),KN231,""))</f>
        <v/>
      </c>
      <c r="NZ231">
        <f>IF(NP231=5,"Match Odds",IF(AND(NW231=5),"Match Odds",""))</f>
        <v/>
      </c>
      <c r="OA231">
        <f>IF(NP231=5,KP231,IF(AND(NW231=5),KP231,""))</f>
        <v/>
      </c>
      <c r="OB231">
        <f>IF(NP231=5,"MATCH_ODDS",IF(AND(NW231=5),"MATCH_ODDS",""))</f>
        <v/>
      </c>
      <c r="OC231">
        <f>IF(NP231=5,"LAY",IF(AND(NW231=5),"BACK",""))</f>
        <v/>
      </c>
    </row>
    <row r="232" ht="16.5" customHeight="1" thickBot="1" thickTop="1">
      <c r="A232" s="2" t="n"/>
      <c r="KN232" s="1">
        <f>IF(INDEX(#REF!,MATCH('HT 1-0'!D232,#REF!,0))=INDEX(#REF!,MATCH('HT 1-0'!D232,#REF!,0)),INDEX(#REF!,MATCH('HT 1-0'!D232,#REF!,0)),"ERROR")</f>
        <v/>
      </c>
      <c r="KO232" s="1">
        <f>IF(INDEX(#REF!,MATCH('HT 1-0'!E232,#REF!,0))=INDEX(#REF!,MATCH('HT 1-0'!E232,#REF!,0)),INDEX(#REF!,MATCH('HT 1-0'!E232,#REF!,0)),"ERROR")</f>
        <v/>
      </c>
      <c r="KP232" s="1">
        <f>KN232&amp;" v "&amp;KO232</f>
        <v/>
      </c>
      <c r="KQ232">
        <f>B232&amp;"_"&amp;C232</f>
        <v/>
      </c>
      <c r="KR232" s="1">
        <f>IF((HW232/KK232)&lt;0.335,"G",IF((HW232/KK232)&gt;0.67,"R","A"))</f>
        <v/>
      </c>
      <c r="KS232" s="1">
        <f>IF((HX232/KK232)&lt;0.335,"G",IF((HX232/KK232)&gt;0.67,"R","A"))</f>
        <v/>
      </c>
      <c r="KT232" s="1">
        <f>IF((IH232/KK232)&lt;0.335,"G",IF((IH232/KK232)&gt;0.67,"R","A"))</f>
        <v/>
      </c>
      <c r="KU232" s="1">
        <f>IF((II232/KK232)&lt;0.335,"G",IF((II232/KK232)&gt;0.67,"R","A"))</f>
        <v/>
      </c>
      <c r="KV232" s="1">
        <f>IF((HZ232/KK232)&lt;0.335,"G",IF((HZ232/KK232)&gt;0.67,"R","A"))</f>
        <v/>
      </c>
      <c r="KW232" s="1">
        <f>IF((HY232/KK232)&lt;0.335,"G",IF((HY232/KK232)&gt;0.67,"R","A"))</f>
        <v/>
      </c>
      <c r="KX232" s="1">
        <f>IF((IK232/KK232)&lt;0.335,"G",IF((IK232/KK232)&gt;0.67,"R","A"))</f>
        <v/>
      </c>
      <c r="KY232" s="1">
        <f>IF((IJ232/KK232)&lt;0.335,"G",IF((IJ232/KK232)&gt;0.67,"R","A"))</f>
        <v/>
      </c>
      <c r="KZ232" s="1">
        <f>IF((HQ232/KK232)&lt;0.335,"G",IF((HQ232/KK232)&gt;0.67,"R","A"))</f>
        <v/>
      </c>
      <c r="LA232" s="1">
        <f>IF((IB232/KK232)&lt;0.335,"G",IF((IB232/KK232)&gt;0.67,"R","A"))</f>
        <v/>
      </c>
      <c r="LB232">
        <f>IF(LQ232="1-0",INDEX(Scrape!#REF!,MATCH('HT 1-0'!KP232,Scrape!$B:$B,0)),"")</f>
        <v/>
      </c>
      <c r="LC232">
        <f>IF(LQ232="1-0",INDEX(Scrape!$A:$A,MATCH('HT 1-0'!KP232,Scrape!$B:$B,0)),"")</f>
        <v/>
      </c>
      <c r="LD232">
        <f>IF(LQ232="1-0",INDEX(Scrape!$B:$B,MATCH('HT 1-0'!KP232,Scrape!$B:$B,0)),"")</f>
        <v/>
      </c>
      <c r="LE232">
        <f>IF(LQ232="1-0",INDEX(Scrape!$C:$C,MATCH('HT 1-0'!KP232,Scrape!$B:$B,0)),"")</f>
        <v/>
      </c>
      <c r="LF232">
        <f>IF(LQ232="1-0",INDEX(Scrape!$D:$D,MATCH('HT 1-0'!KP232,Scrape!$B:$B,0)),"")</f>
        <v/>
      </c>
      <c r="LG232">
        <f>IF(LQ232="1-0",INDEX(Scrape!$E:$E,MATCH('HT 1-0'!KP232,Scrape!$B:$B,0)),"")</f>
        <v/>
      </c>
      <c r="LH232">
        <f>IF(LQ232="1-0",INDEX(Scrape!$F:$F,MATCH('HT 1-0'!KP232,Scrape!$B:$B,0)),"")</f>
        <v/>
      </c>
      <c r="LI232">
        <f>IF(LQ232="1-0",INDEX(Scrape!$G:$G,MATCH('HT 1-0'!KP232,Scrape!$B:$B,0)),"")</f>
        <v/>
      </c>
      <c r="LJ232">
        <f>IF(LQ232="1-0",INDEX(Scrape!$H:$H,MATCH('HT 1-0'!KP232,Scrape!$B:$B,0)),"")</f>
        <v/>
      </c>
      <c r="LK232">
        <f>IF(LQ232="1-0",INDEX(Scrape!$I:$I,MATCH('HT 1-0'!KP232,Scrape!$B:$B,0)),"")</f>
        <v/>
      </c>
      <c r="LL232">
        <f>IF(LQ232="1-0",INDEX(Scrape!$J:$J,MATCH('HT 1-0'!KP232,Scrape!$B:$B,0)),"")</f>
        <v/>
      </c>
      <c r="LM232">
        <f>IF(LQ232="1-0",INDEX(Scrape!$K:$K,MATCH('HT 1-0'!KP232,Scrape!$B:$B,0)),"")</f>
        <v/>
      </c>
      <c r="LN232">
        <f>IF(LQ232="1-0",INDEX(Scrape!$L:$L,MATCH('HT 1-0'!KP232,Scrape!$B:$B,0)),"")</f>
        <v/>
      </c>
      <c r="LO232">
        <f>IF(LQ232="1-0",INDEX(Scrape!$M:$M,MATCH('HT 1-0'!KP232,Scrape!$B:$B,0)),"")</f>
        <v/>
      </c>
      <c r="LP232">
        <f>IF(LQ232="1-0",INDEX(Scrape!$N:$N,MATCH('HT 1-0'!KP232,Scrape!$B:$B,0)),"")</f>
        <v/>
      </c>
      <c r="LQ232">
        <f>INDEX(Scrape!$O:$O,MATCH('HT 1-0'!KP232,Scrape!$B:$B,0))</f>
        <v/>
      </c>
      <c r="LR232">
        <f>(1/LJ232)+(1/LI232)+(1/LH232)</f>
        <v/>
      </c>
      <c r="LS232">
        <f>(1/LG232)+(1/LF232)+(1/LE232)</f>
        <v/>
      </c>
      <c r="LT232" s="8">
        <f>IF(INDEX(#REF!,MATCH(KQ232,#REF!,0))=INDEX(#REF!,MATCH(KQ232,#REF!,0)),INDEX(#REF!,MATCH(KQ232,#REF!,0)),"ERROR")</f>
        <v/>
      </c>
      <c r="LU232" s="4">
        <f>IF(KR232="G",2,IF(KR232="R",0.5,IF(KR232="A",1)))</f>
        <v/>
      </c>
      <c r="LV232" s="4">
        <f>IF(KS232="G",0.5,IF(KS232="R",2,IF(KS232="A",1)))</f>
        <v/>
      </c>
      <c r="LW232" s="4">
        <f>IF(KT232="G",2,IF(KT232="R",0.5,IF(KT232="A",1)))</f>
        <v/>
      </c>
      <c r="LX232" s="4">
        <f>IF(KU232="G",0.5,IF(KU232="R",2,IF(KU232="A",1)))</f>
        <v/>
      </c>
      <c r="LY232" s="7">
        <f>(LK232*(LU232+LX232)+(LL232*(LU232+LX232)))</f>
        <v/>
      </c>
      <c r="LZ232" s="7">
        <f>(LN232*(LV232+LW232)+(LO232*(LV232+LW232)))</f>
        <v/>
      </c>
      <c r="MA232" s="11">
        <f>LY232-LZ232</f>
        <v/>
      </c>
      <c r="MB232" s="5">
        <f>MA232+2</f>
        <v/>
      </c>
      <c r="MC232" s="6">
        <f>MA232-2</f>
        <v/>
      </c>
      <c r="MD232" s="4">
        <f>LE232</f>
        <v/>
      </c>
      <c r="ME232" s="9">
        <f>IF(MD232=0,1000,MD232+0.75)</f>
        <v/>
      </c>
      <c r="MF232" s="10">
        <f>IF(MD232=0,0,MD232-0.75)</f>
        <v/>
      </c>
      <c r="MG232" s="4">
        <f>((LM232*(LU232+LX232))-((LP232*(LV232+LW232))))</f>
        <v/>
      </c>
      <c r="MH232" s="9">
        <f>MG232*1.2</f>
        <v/>
      </c>
      <c r="MI232" s="10">
        <f>MG232*0.8</f>
        <v/>
      </c>
      <c r="MJ232">
        <f>IFERROR(NX232,"")</f>
        <v/>
      </c>
      <c r="MK232">
        <f>IFERROR(NY232,"")</f>
        <v/>
      </c>
      <c r="ML232">
        <f>IFERROR(NZ232,"")</f>
        <v/>
      </c>
      <c r="MM232">
        <f>IFERROR(OA232,"")</f>
        <v/>
      </c>
      <c r="MN232">
        <f>IFERROR(OB232,"")</f>
        <v/>
      </c>
      <c r="MO232">
        <f>IFERROR(OC232,"")</f>
        <v/>
      </c>
      <c r="MP232" s="1">
        <f>COUNTIFS(#REF!,LT232,#REF!,1,#REF!,"&gt;="&amp;MC232,#REF!,"&lt;="&amp;MB232,#REF!,"&lt;="&amp;ME232,#REF!,"&gt;="&amp;MF232,#REF!,"="&amp;KV232,#REF!,"="&amp;KX232)</f>
        <v/>
      </c>
      <c r="MQ232" s="1">
        <f>COUNTIFS(#REF!,LT232,#REF!,0,#REF!,"&gt;="&amp;MC232,#REF!,"&lt;="&amp;MB232,#REF!,"&lt;="&amp;ME232,#REF!,"&gt;="&amp;MF232,#REF!,"="&amp;KV232,#REF!,"="&amp;KX232)</f>
        <v/>
      </c>
      <c r="MR232" s="1">
        <f>COUNTIFS(#REF!,LT232,#REF!,1,#REF!,"&gt;="&amp;MC232,#REF!,"&lt;="&amp;MB232,#REF!,"&lt;="&amp;ME232,#REF!,"&gt;="&amp;MF232,#REF!,"="&amp;KW232,#REF!,"="&amp;KY232)</f>
        <v/>
      </c>
      <c r="MS232" s="1">
        <f>COUNTIFS(#REF!,LT232,#REF!,0,#REF!,"&gt;="&amp;MC232,#REF!,"&lt;="&amp;MB232,#REF!,"&lt;="&amp;ME232,#REF!,"&gt;="&amp;MF232,#REF!,"="&amp;KW232,#REF!,"="&amp;KY232)</f>
        <v/>
      </c>
      <c r="MT232" s="1">
        <f>COUNTIFS(#REF!,LT232,#REF!,1,#REF!,"&gt;="&amp;MI232,#REF!,"&lt;="&amp;MH232,#REF!,"&lt;="&amp;ME232,#REF!,"&gt;="&amp;MF232)</f>
        <v/>
      </c>
      <c r="MU232" s="1">
        <f>COUNTIFS(#REF!,LT232,#REF!,0,#REF!,"&gt;="&amp;MI232,#REF!,"&lt;="&amp;MH232,#REF!,"&lt;="&amp;ME232,#REF!,"&gt;="&amp;MF232)</f>
        <v/>
      </c>
      <c r="MV232" s="1">
        <f>COUNTIFS(#REF!,LT232,#REF!,1,#REF!,"&gt;="&amp;MI232,#REF!,"&lt;="&amp;MH232,#REF!,"="&amp;KZ232,#REF!,"="&amp;LA232,#REF!,"&lt;="&amp;ME232,#REF!,"&gt;="&amp;MF232)</f>
        <v/>
      </c>
      <c r="MW232" s="1">
        <f>COUNTIFS(#REF!,LT232,#REF!,0,#REF!,"&gt;="&amp;MI232,#REF!,"&lt;="&amp;MH232,#REF!,"="&amp;KZ232,#REF!,"="&amp;LA232,#REF!,"&lt;="&amp;ME232,#REF!,"&gt;="&amp;MF232)</f>
        <v/>
      </c>
      <c r="MX232" s="1">
        <f>COUNTIFS(#REF!,LT232,#REF!,1,#REF!,"&gt;="&amp;MC232,#REF!,"&lt;="&amp;MB232,#REF!,"&lt;="&amp;ME232,#REF!,"&gt;="&amp;MF232)</f>
        <v/>
      </c>
      <c r="MY232" s="1">
        <f>COUNTIFS(#REF!,LT232,#REF!,0,#REF!,"&gt;="&amp;MC232,#REF!,"&lt;="&amp;MB232,#REF!,"&lt;="&amp;ME232,#REF!,"&gt;="&amp;MF232)</f>
        <v/>
      </c>
      <c r="MZ232" s="1">
        <f>COUNTIFS(#REF!,LT232,#REF!,1,#REF!,"&lt;="&amp;ME232,#REF!,"&gt;="&amp;MF232,#REF!,"="&amp;KV232,#REF!,"="&amp;KX232)</f>
        <v/>
      </c>
      <c r="NA232" s="1">
        <f>COUNTIFS(#REF!,LT232,#REF!,0,#REF!,"&lt;="&amp;ME232,#REF!,"&gt;="&amp;MF232,#REF!,"="&amp;KV232,#REF!,"="&amp;KX232)</f>
        <v/>
      </c>
      <c r="NB232" s="1">
        <f>COUNTIFS(#REF!,LT232,#REF!,1,#REF!,"&lt;="&amp;ME232,#REF!,"&gt;="&amp;MF232,#REF!,"="&amp;KW232,#REF!,"="&amp;KY232)</f>
        <v/>
      </c>
      <c r="NC232" s="1">
        <f>COUNTIFS(#REF!,LT232,#REF!,0,#REF!,"&lt;="&amp;ME232,#REF!,"&gt;="&amp;MF232,#REF!,"="&amp;KW232,#REF!,"="&amp;KY232)</f>
        <v/>
      </c>
      <c r="ND232" s="1">
        <f>MP232+MR232+MT232+MV232+MX232+MZ232+NB232</f>
        <v/>
      </c>
      <c r="NE232" s="1">
        <f>MQ232+MS232+MU232+MW232+MY232+NA232+NC232</f>
        <v/>
      </c>
      <c r="NF232" s="1">
        <f>ND232+NE232</f>
        <v/>
      </c>
      <c r="NG232" s="33">
        <f>ND232/(ND232+NE232)</f>
        <v/>
      </c>
      <c r="NH232" s="3">
        <f>1/NG232</f>
        <v/>
      </c>
      <c r="NI232" s="1">
        <f>LH232</f>
        <v/>
      </c>
      <c r="NJ232" s="79">
        <f>((1-NG232)*(1/(NI232-1))*0.98-(NG232*1))</f>
        <v/>
      </c>
      <c r="NK232" s="34">
        <f>IF(LR232&lt;0.9,0,IF(AND(LR232&gt;1.1),0,1))</f>
        <v/>
      </c>
      <c r="NL232" s="34">
        <f>IF(LS232&lt;0.9,0,IF(AND(LS232&gt;1.1),0,1))</f>
        <v/>
      </c>
      <c r="NM232" s="32">
        <f>IF(NF232&gt;99,1,0)</f>
        <v/>
      </c>
      <c r="NN232" s="32">
        <f>IF(NJ232&gt;0.0799,1,0)</f>
        <v/>
      </c>
      <c r="NO232" s="32">
        <f>IF(NJ232&gt;NQ232,1,0)</f>
        <v/>
      </c>
      <c r="NP232" s="32">
        <f>NM232+NN232+NO232+NK232+NL232</f>
        <v/>
      </c>
      <c r="NQ232" s="79">
        <f>(((100*NG232)*(NI232-1)*0.98)-((1-NG232)*100))/100</f>
        <v/>
      </c>
      <c r="NR232" s="34">
        <f>IF(LR232&lt;0.9,0,IF(AND(LR232&gt;1.1),0,1))</f>
        <v/>
      </c>
      <c r="NS232" s="34">
        <f>IF(LS232&lt;0.9,0,IF(AND(LS232&gt;1.1),0,1))</f>
        <v/>
      </c>
      <c r="NT232" s="32">
        <f>IF(NF232&gt;99,1,0)</f>
        <v/>
      </c>
      <c r="NU232" s="32">
        <f>IF(NQ232&gt;0.0799,1,0)</f>
        <v/>
      </c>
      <c r="NV232" s="32">
        <f>IF(NQ232&gt;NJ232,1,0)</f>
        <v/>
      </c>
      <c r="NW232" s="32">
        <f>NT232+NU232+NV232+NR232+NS232</f>
        <v/>
      </c>
      <c r="NX232">
        <f>IF(NP232=5,"LayHome1-0",IF(AND(NW232=5),"BackHome1-0",""))</f>
        <v/>
      </c>
      <c r="NY232">
        <f>IF(NP232=5,KN232,IF(AND(NW232=5),KN232,""))</f>
        <v/>
      </c>
      <c r="NZ232">
        <f>IF(NP232=5,"Match Odds",IF(AND(NW232=5),"Match Odds",""))</f>
        <v/>
      </c>
      <c r="OA232">
        <f>IF(NP232=5,KP232,IF(AND(NW232=5),KP232,""))</f>
        <v/>
      </c>
      <c r="OB232">
        <f>IF(NP232=5,"MATCH_ODDS",IF(AND(NW232=5),"MATCH_ODDS",""))</f>
        <v/>
      </c>
      <c r="OC232">
        <f>IF(NP232=5,"LAY",IF(AND(NW232=5),"BACK",""))</f>
        <v/>
      </c>
    </row>
    <row r="233" ht="16.5" customHeight="1" thickBot="1" thickTop="1">
      <c r="A233" s="2" t="n"/>
      <c r="KN233" s="1">
        <f>IF(INDEX(#REF!,MATCH('HT 1-0'!D233,#REF!,0))=INDEX(#REF!,MATCH('HT 1-0'!D233,#REF!,0)),INDEX(#REF!,MATCH('HT 1-0'!D233,#REF!,0)),"ERROR")</f>
        <v/>
      </c>
      <c r="KO233" s="1">
        <f>IF(INDEX(#REF!,MATCH('HT 1-0'!E233,#REF!,0))=INDEX(#REF!,MATCH('HT 1-0'!E233,#REF!,0)),INDEX(#REF!,MATCH('HT 1-0'!E233,#REF!,0)),"ERROR")</f>
        <v/>
      </c>
      <c r="KP233" s="1">
        <f>KN233&amp;" v "&amp;KO233</f>
        <v/>
      </c>
      <c r="KQ233">
        <f>B233&amp;"_"&amp;C233</f>
        <v/>
      </c>
      <c r="KR233" s="1">
        <f>IF((HW233/KK233)&lt;0.335,"G",IF((HW233/KK233)&gt;0.67,"R","A"))</f>
        <v/>
      </c>
      <c r="KS233" s="1">
        <f>IF((HX233/KK233)&lt;0.335,"G",IF((HX233/KK233)&gt;0.67,"R","A"))</f>
        <v/>
      </c>
      <c r="KT233" s="1">
        <f>IF((IH233/KK233)&lt;0.335,"G",IF((IH233/KK233)&gt;0.67,"R","A"))</f>
        <v/>
      </c>
      <c r="KU233" s="1">
        <f>IF((II233/KK233)&lt;0.335,"G",IF((II233/KK233)&gt;0.67,"R","A"))</f>
        <v/>
      </c>
      <c r="KV233" s="1">
        <f>IF((HZ233/KK233)&lt;0.335,"G",IF((HZ233/KK233)&gt;0.67,"R","A"))</f>
        <v/>
      </c>
      <c r="KW233" s="1">
        <f>IF((HY233/KK233)&lt;0.335,"G",IF((HY233/KK233)&gt;0.67,"R","A"))</f>
        <v/>
      </c>
      <c r="KX233" s="1">
        <f>IF((IK233/KK233)&lt;0.335,"G",IF((IK233/KK233)&gt;0.67,"R","A"))</f>
        <v/>
      </c>
      <c r="KY233" s="1">
        <f>IF((IJ233/KK233)&lt;0.335,"G",IF((IJ233/KK233)&gt;0.67,"R","A"))</f>
        <v/>
      </c>
      <c r="KZ233" s="1">
        <f>IF((HQ233/KK233)&lt;0.335,"G",IF((HQ233/KK233)&gt;0.67,"R","A"))</f>
        <v/>
      </c>
      <c r="LA233" s="1">
        <f>IF((IB233/KK233)&lt;0.335,"G",IF((IB233/KK233)&gt;0.67,"R","A"))</f>
        <v/>
      </c>
      <c r="LB233">
        <f>IF(LQ233="1-0",INDEX(Scrape!#REF!,MATCH('HT 1-0'!KP233,Scrape!$B:$B,0)),"")</f>
        <v/>
      </c>
      <c r="LC233">
        <f>IF(LQ233="1-0",INDEX(Scrape!$A:$A,MATCH('HT 1-0'!KP233,Scrape!$B:$B,0)),"")</f>
        <v/>
      </c>
      <c r="LD233">
        <f>IF(LQ233="1-0",INDEX(Scrape!$B:$B,MATCH('HT 1-0'!KP233,Scrape!$B:$B,0)),"")</f>
        <v/>
      </c>
      <c r="LE233">
        <f>IF(LQ233="1-0",INDEX(Scrape!$C:$C,MATCH('HT 1-0'!KP233,Scrape!$B:$B,0)),"")</f>
        <v/>
      </c>
      <c r="LF233">
        <f>IF(LQ233="1-0",INDEX(Scrape!$D:$D,MATCH('HT 1-0'!KP233,Scrape!$B:$B,0)),"")</f>
        <v/>
      </c>
      <c r="LG233">
        <f>IF(LQ233="1-0",INDEX(Scrape!$E:$E,MATCH('HT 1-0'!KP233,Scrape!$B:$B,0)),"")</f>
        <v/>
      </c>
      <c r="LH233">
        <f>IF(LQ233="1-0",INDEX(Scrape!$F:$F,MATCH('HT 1-0'!KP233,Scrape!$B:$B,0)),"")</f>
        <v/>
      </c>
      <c r="LI233">
        <f>IF(LQ233="1-0",INDEX(Scrape!$G:$G,MATCH('HT 1-0'!KP233,Scrape!$B:$B,0)),"")</f>
        <v/>
      </c>
      <c r="LJ233">
        <f>IF(LQ233="1-0",INDEX(Scrape!$H:$H,MATCH('HT 1-0'!KP233,Scrape!$B:$B,0)),"")</f>
        <v/>
      </c>
      <c r="LK233">
        <f>IF(LQ233="1-0",INDEX(Scrape!$I:$I,MATCH('HT 1-0'!KP233,Scrape!$B:$B,0)),"")</f>
        <v/>
      </c>
      <c r="LL233">
        <f>IF(LQ233="1-0",INDEX(Scrape!$J:$J,MATCH('HT 1-0'!KP233,Scrape!$B:$B,0)),"")</f>
        <v/>
      </c>
      <c r="LM233">
        <f>IF(LQ233="1-0",INDEX(Scrape!$K:$K,MATCH('HT 1-0'!KP233,Scrape!$B:$B,0)),"")</f>
        <v/>
      </c>
      <c r="LN233">
        <f>IF(LQ233="1-0",INDEX(Scrape!$L:$L,MATCH('HT 1-0'!KP233,Scrape!$B:$B,0)),"")</f>
        <v/>
      </c>
      <c r="LO233">
        <f>IF(LQ233="1-0",INDEX(Scrape!$M:$M,MATCH('HT 1-0'!KP233,Scrape!$B:$B,0)),"")</f>
        <v/>
      </c>
      <c r="LP233">
        <f>IF(LQ233="1-0",INDEX(Scrape!$N:$N,MATCH('HT 1-0'!KP233,Scrape!$B:$B,0)),"")</f>
        <v/>
      </c>
      <c r="LQ233">
        <f>INDEX(Scrape!$O:$O,MATCH('HT 1-0'!KP233,Scrape!$B:$B,0))</f>
        <v/>
      </c>
      <c r="LR233">
        <f>(1/LJ233)+(1/LI233)+(1/LH233)</f>
        <v/>
      </c>
      <c r="LS233">
        <f>(1/LG233)+(1/LF233)+(1/LE233)</f>
        <v/>
      </c>
      <c r="LT233" s="8">
        <f>IF(INDEX(#REF!,MATCH(KQ233,#REF!,0))=INDEX(#REF!,MATCH(KQ233,#REF!,0)),INDEX(#REF!,MATCH(KQ233,#REF!,0)),"ERROR")</f>
        <v/>
      </c>
      <c r="LU233" s="4">
        <f>IF(KR233="G",2,IF(KR233="R",0.5,IF(KR233="A",1)))</f>
        <v/>
      </c>
      <c r="LV233" s="4">
        <f>IF(KS233="G",0.5,IF(KS233="R",2,IF(KS233="A",1)))</f>
        <v/>
      </c>
      <c r="LW233" s="4">
        <f>IF(KT233="G",2,IF(KT233="R",0.5,IF(KT233="A",1)))</f>
        <v/>
      </c>
      <c r="LX233" s="4">
        <f>IF(KU233="G",0.5,IF(KU233="R",2,IF(KU233="A",1)))</f>
        <v/>
      </c>
      <c r="LY233" s="7">
        <f>(LK233*(LU233+LX233)+(LL233*(LU233+LX233)))</f>
        <v/>
      </c>
      <c r="LZ233" s="7">
        <f>(LN233*(LV233+LW233)+(LO233*(LV233+LW233)))</f>
        <v/>
      </c>
      <c r="MA233" s="11">
        <f>LY233-LZ233</f>
        <v/>
      </c>
      <c r="MB233" s="5">
        <f>MA233+2</f>
        <v/>
      </c>
      <c r="MC233" s="6">
        <f>MA233-2</f>
        <v/>
      </c>
      <c r="MD233" s="4">
        <f>LE233</f>
        <v/>
      </c>
      <c r="ME233" s="9">
        <f>IF(MD233=0,1000,MD233+0.75)</f>
        <v/>
      </c>
      <c r="MF233" s="10">
        <f>IF(MD233=0,0,MD233-0.75)</f>
        <v/>
      </c>
      <c r="MG233" s="4">
        <f>((LM233*(LU233+LX233))-((LP233*(LV233+LW233))))</f>
        <v/>
      </c>
      <c r="MH233" s="9">
        <f>MG233*1.2</f>
        <v/>
      </c>
      <c r="MI233" s="10">
        <f>MG233*0.8</f>
        <v/>
      </c>
      <c r="MJ233">
        <f>IFERROR(NX233,"")</f>
        <v/>
      </c>
      <c r="MK233">
        <f>IFERROR(NY233,"")</f>
        <v/>
      </c>
      <c r="ML233">
        <f>IFERROR(NZ233,"")</f>
        <v/>
      </c>
      <c r="MM233">
        <f>IFERROR(OA233,"")</f>
        <v/>
      </c>
      <c r="MN233">
        <f>IFERROR(OB233,"")</f>
        <v/>
      </c>
      <c r="MO233">
        <f>IFERROR(OC233,"")</f>
        <v/>
      </c>
      <c r="MP233" s="1">
        <f>COUNTIFS(#REF!,LT233,#REF!,1,#REF!,"&gt;="&amp;MC233,#REF!,"&lt;="&amp;MB233,#REF!,"&lt;="&amp;ME233,#REF!,"&gt;="&amp;MF233,#REF!,"="&amp;KV233,#REF!,"="&amp;KX233)</f>
        <v/>
      </c>
      <c r="MQ233" s="1">
        <f>COUNTIFS(#REF!,LT233,#REF!,0,#REF!,"&gt;="&amp;MC233,#REF!,"&lt;="&amp;MB233,#REF!,"&lt;="&amp;ME233,#REF!,"&gt;="&amp;MF233,#REF!,"="&amp;KV233,#REF!,"="&amp;KX233)</f>
        <v/>
      </c>
      <c r="MR233" s="1">
        <f>COUNTIFS(#REF!,LT233,#REF!,1,#REF!,"&gt;="&amp;MC233,#REF!,"&lt;="&amp;MB233,#REF!,"&lt;="&amp;ME233,#REF!,"&gt;="&amp;MF233,#REF!,"="&amp;KW233,#REF!,"="&amp;KY233)</f>
        <v/>
      </c>
      <c r="MS233" s="1">
        <f>COUNTIFS(#REF!,LT233,#REF!,0,#REF!,"&gt;="&amp;MC233,#REF!,"&lt;="&amp;MB233,#REF!,"&lt;="&amp;ME233,#REF!,"&gt;="&amp;MF233,#REF!,"="&amp;KW233,#REF!,"="&amp;KY233)</f>
        <v/>
      </c>
      <c r="MT233" s="1">
        <f>COUNTIFS(#REF!,LT233,#REF!,1,#REF!,"&gt;="&amp;MI233,#REF!,"&lt;="&amp;MH233,#REF!,"&lt;="&amp;ME233,#REF!,"&gt;="&amp;MF233)</f>
        <v/>
      </c>
      <c r="MU233" s="1">
        <f>COUNTIFS(#REF!,LT233,#REF!,0,#REF!,"&gt;="&amp;MI233,#REF!,"&lt;="&amp;MH233,#REF!,"&lt;="&amp;ME233,#REF!,"&gt;="&amp;MF233)</f>
        <v/>
      </c>
      <c r="MV233" s="1">
        <f>COUNTIFS(#REF!,LT233,#REF!,1,#REF!,"&gt;="&amp;MI233,#REF!,"&lt;="&amp;MH233,#REF!,"="&amp;KZ233,#REF!,"="&amp;LA233,#REF!,"&lt;="&amp;ME233,#REF!,"&gt;="&amp;MF233)</f>
        <v/>
      </c>
      <c r="MW233" s="1">
        <f>COUNTIFS(#REF!,LT233,#REF!,0,#REF!,"&gt;="&amp;MI233,#REF!,"&lt;="&amp;MH233,#REF!,"="&amp;KZ233,#REF!,"="&amp;LA233,#REF!,"&lt;="&amp;ME233,#REF!,"&gt;="&amp;MF233)</f>
        <v/>
      </c>
      <c r="MX233" s="1">
        <f>COUNTIFS(#REF!,LT233,#REF!,1,#REF!,"&gt;="&amp;MC233,#REF!,"&lt;="&amp;MB233,#REF!,"&lt;="&amp;ME233,#REF!,"&gt;="&amp;MF233)</f>
        <v/>
      </c>
      <c r="MY233" s="1">
        <f>COUNTIFS(#REF!,LT233,#REF!,0,#REF!,"&gt;="&amp;MC233,#REF!,"&lt;="&amp;MB233,#REF!,"&lt;="&amp;ME233,#REF!,"&gt;="&amp;MF233)</f>
        <v/>
      </c>
      <c r="MZ233" s="1">
        <f>COUNTIFS(#REF!,LT233,#REF!,1,#REF!,"&lt;="&amp;ME233,#REF!,"&gt;="&amp;MF233,#REF!,"="&amp;KV233,#REF!,"="&amp;KX233)</f>
        <v/>
      </c>
      <c r="NA233" s="1">
        <f>COUNTIFS(#REF!,LT233,#REF!,0,#REF!,"&lt;="&amp;ME233,#REF!,"&gt;="&amp;MF233,#REF!,"="&amp;KV233,#REF!,"="&amp;KX233)</f>
        <v/>
      </c>
      <c r="NB233" s="1">
        <f>COUNTIFS(#REF!,LT233,#REF!,1,#REF!,"&lt;="&amp;ME233,#REF!,"&gt;="&amp;MF233,#REF!,"="&amp;KW233,#REF!,"="&amp;KY233)</f>
        <v/>
      </c>
      <c r="NC233" s="1">
        <f>COUNTIFS(#REF!,LT233,#REF!,0,#REF!,"&lt;="&amp;ME233,#REF!,"&gt;="&amp;MF233,#REF!,"="&amp;KW233,#REF!,"="&amp;KY233)</f>
        <v/>
      </c>
      <c r="ND233" s="1">
        <f>MP233+MR233+MT233+MV233+MX233+MZ233+NB233</f>
        <v/>
      </c>
      <c r="NE233" s="1">
        <f>MQ233+MS233+MU233+MW233+MY233+NA233+NC233</f>
        <v/>
      </c>
      <c r="NF233" s="1">
        <f>ND233+NE233</f>
        <v/>
      </c>
      <c r="NG233" s="33">
        <f>ND233/(ND233+NE233)</f>
        <v/>
      </c>
      <c r="NH233" s="3">
        <f>1/NG233</f>
        <v/>
      </c>
      <c r="NI233" s="1">
        <f>LH233</f>
        <v/>
      </c>
      <c r="NJ233" s="79">
        <f>((1-NG233)*(1/(NI233-1))*0.98-(NG233*1))</f>
        <v/>
      </c>
      <c r="NK233" s="34">
        <f>IF(LR233&lt;0.9,0,IF(AND(LR233&gt;1.1),0,1))</f>
        <v/>
      </c>
      <c r="NL233" s="34">
        <f>IF(LS233&lt;0.9,0,IF(AND(LS233&gt;1.1),0,1))</f>
        <v/>
      </c>
      <c r="NM233" s="32">
        <f>IF(NF233&gt;99,1,0)</f>
        <v/>
      </c>
      <c r="NN233" s="32">
        <f>IF(NJ233&gt;0.0799,1,0)</f>
        <v/>
      </c>
      <c r="NO233" s="32">
        <f>IF(NJ233&gt;NQ233,1,0)</f>
        <v/>
      </c>
      <c r="NP233" s="32">
        <f>NM233+NN233+NO233+NK233+NL233</f>
        <v/>
      </c>
      <c r="NQ233" s="79">
        <f>(((100*NG233)*(NI233-1)*0.98)-((1-NG233)*100))/100</f>
        <v/>
      </c>
      <c r="NR233" s="34">
        <f>IF(LR233&lt;0.9,0,IF(AND(LR233&gt;1.1),0,1))</f>
        <v/>
      </c>
      <c r="NS233" s="34">
        <f>IF(LS233&lt;0.9,0,IF(AND(LS233&gt;1.1),0,1))</f>
        <v/>
      </c>
      <c r="NT233" s="32">
        <f>IF(NF233&gt;99,1,0)</f>
        <v/>
      </c>
      <c r="NU233" s="32">
        <f>IF(NQ233&gt;0.0799,1,0)</f>
        <v/>
      </c>
      <c r="NV233" s="32">
        <f>IF(NQ233&gt;NJ233,1,0)</f>
        <v/>
      </c>
      <c r="NW233" s="32">
        <f>NT233+NU233+NV233+NR233+NS233</f>
        <v/>
      </c>
      <c r="NX233">
        <f>IF(NP233=5,"LayHome1-0",IF(AND(NW233=5),"BackHome1-0",""))</f>
        <v/>
      </c>
      <c r="NY233">
        <f>IF(NP233=5,KN233,IF(AND(NW233=5),KN233,""))</f>
        <v/>
      </c>
      <c r="NZ233">
        <f>IF(NP233=5,"Match Odds",IF(AND(NW233=5),"Match Odds",""))</f>
        <v/>
      </c>
      <c r="OA233">
        <f>IF(NP233=5,KP233,IF(AND(NW233=5),KP233,""))</f>
        <v/>
      </c>
      <c r="OB233">
        <f>IF(NP233=5,"MATCH_ODDS",IF(AND(NW233=5),"MATCH_ODDS",""))</f>
        <v/>
      </c>
      <c r="OC233">
        <f>IF(NP233=5,"LAY",IF(AND(NW233=5),"BACK",""))</f>
        <v/>
      </c>
    </row>
    <row r="234" ht="16.5" customHeight="1" thickBot="1" thickTop="1">
      <c r="A234" s="2" t="n"/>
      <c r="KN234" s="1">
        <f>IF(INDEX(#REF!,MATCH('HT 1-0'!D234,#REF!,0))=INDEX(#REF!,MATCH('HT 1-0'!D234,#REF!,0)),INDEX(#REF!,MATCH('HT 1-0'!D234,#REF!,0)),"ERROR")</f>
        <v/>
      </c>
      <c r="KO234" s="1">
        <f>IF(INDEX(#REF!,MATCH('HT 1-0'!E234,#REF!,0))=INDEX(#REF!,MATCH('HT 1-0'!E234,#REF!,0)),INDEX(#REF!,MATCH('HT 1-0'!E234,#REF!,0)),"ERROR")</f>
        <v/>
      </c>
      <c r="KP234" s="1">
        <f>KN234&amp;" v "&amp;KO234</f>
        <v/>
      </c>
      <c r="KQ234">
        <f>B234&amp;"_"&amp;C234</f>
        <v/>
      </c>
      <c r="KR234" s="1">
        <f>IF((HW234/KK234)&lt;0.335,"G",IF((HW234/KK234)&gt;0.67,"R","A"))</f>
        <v/>
      </c>
      <c r="KS234" s="1">
        <f>IF((HX234/KK234)&lt;0.335,"G",IF((HX234/KK234)&gt;0.67,"R","A"))</f>
        <v/>
      </c>
      <c r="KT234" s="1">
        <f>IF((IH234/KK234)&lt;0.335,"G",IF((IH234/KK234)&gt;0.67,"R","A"))</f>
        <v/>
      </c>
      <c r="KU234" s="1">
        <f>IF((II234/KK234)&lt;0.335,"G",IF((II234/KK234)&gt;0.67,"R","A"))</f>
        <v/>
      </c>
      <c r="KV234" s="1">
        <f>IF((HZ234/KK234)&lt;0.335,"G",IF((HZ234/KK234)&gt;0.67,"R","A"))</f>
        <v/>
      </c>
      <c r="KW234" s="1">
        <f>IF((HY234/KK234)&lt;0.335,"G",IF((HY234/KK234)&gt;0.67,"R","A"))</f>
        <v/>
      </c>
      <c r="KX234" s="1">
        <f>IF((IK234/KK234)&lt;0.335,"G",IF((IK234/KK234)&gt;0.67,"R","A"))</f>
        <v/>
      </c>
      <c r="KY234" s="1">
        <f>IF((IJ234/KK234)&lt;0.335,"G",IF((IJ234/KK234)&gt;0.67,"R","A"))</f>
        <v/>
      </c>
      <c r="KZ234" s="1">
        <f>IF((HQ234/KK234)&lt;0.335,"G",IF((HQ234/KK234)&gt;0.67,"R","A"))</f>
        <v/>
      </c>
      <c r="LA234" s="1">
        <f>IF((IB234/KK234)&lt;0.335,"G",IF((IB234/KK234)&gt;0.67,"R","A"))</f>
        <v/>
      </c>
      <c r="LB234">
        <f>IF(LQ234="1-0",INDEX(Scrape!#REF!,MATCH('HT 1-0'!KP234,Scrape!$B:$B,0)),"")</f>
        <v/>
      </c>
      <c r="LC234">
        <f>IF(LQ234="1-0",INDEX(Scrape!$A:$A,MATCH('HT 1-0'!KP234,Scrape!$B:$B,0)),"")</f>
        <v/>
      </c>
      <c r="LD234">
        <f>IF(LQ234="1-0",INDEX(Scrape!$B:$B,MATCH('HT 1-0'!KP234,Scrape!$B:$B,0)),"")</f>
        <v/>
      </c>
      <c r="LE234">
        <f>IF(LQ234="1-0",INDEX(Scrape!$C:$C,MATCH('HT 1-0'!KP234,Scrape!$B:$B,0)),"")</f>
        <v/>
      </c>
      <c r="LF234">
        <f>IF(LQ234="1-0",INDEX(Scrape!$D:$D,MATCH('HT 1-0'!KP234,Scrape!$B:$B,0)),"")</f>
        <v/>
      </c>
      <c r="LG234">
        <f>IF(LQ234="1-0",INDEX(Scrape!$E:$E,MATCH('HT 1-0'!KP234,Scrape!$B:$B,0)),"")</f>
        <v/>
      </c>
      <c r="LH234">
        <f>IF(LQ234="1-0",INDEX(Scrape!$F:$F,MATCH('HT 1-0'!KP234,Scrape!$B:$B,0)),"")</f>
        <v/>
      </c>
      <c r="LI234">
        <f>IF(LQ234="1-0",INDEX(Scrape!$G:$G,MATCH('HT 1-0'!KP234,Scrape!$B:$B,0)),"")</f>
        <v/>
      </c>
      <c r="LJ234">
        <f>IF(LQ234="1-0",INDEX(Scrape!$H:$H,MATCH('HT 1-0'!KP234,Scrape!$B:$B,0)),"")</f>
        <v/>
      </c>
      <c r="LK234">
        <f>IF(LQ234="1-0",INDEX(Scrape!$I:$I,MATCH('HT 1-0'!KP234,Scrape!$B:$B,0)),"")</f>
        <v/>
      </c>
      <c r="LL234">
        <f>IF(LQ234="1-0",INDEX(Scrape!$J:$J,MATCH('HT 1-0'!KP234,Scrape!$B:$B,0)),"")</f>
        <v/>
      </c>
      <c r="LM234">
        <f>IF(LQ234="1-0",INDEX(Scrape!$K:$K,MATCH('HT 1-0'!KP234,Scrape!$B:$B,0)),"")</f>
        <v/>
      </c>
      <c r="LN234">
        <f>IF(LQ234="1-0",INDEX(Scrape!$L:$L,MATCH('HT 1-0'!KP234,Scrape!$B:$B,0)),"")</f>
        <v/>
      </c>
      <c r="LO234">
        <f>IF(LQ234="1-0",INDEX(Scrape!$M:$M,MATCH('HT 1-0'!KP234,Scrape!$B:$B,0)),"")</f>
        <v/>
      </c>
      <c r="LP234">
        <f>IF(LQ234="1-0",INDEX(Scrape!$N:$N,MATCH('HT 1-0'!KP234,Scrape!$B:$B,0)),"")</f>
        <v/>
      </c>
      <c r="LQ234">
        <f>INDEX(Scrape!$O:$O,MATCH('HT 1-0'!KP234,Scrape!$B:$B,0))</f>
        <v/>
      </c>
      <c r="LR234">
        <f>(1/LJ234)+(1/LI234)+(1/LH234)</f>
        <v/>
      </c>
      <c r="LS234">
        <f>(1/LG234)+(1/LF234)+(1/LE234)</f>
        <v/>
      </c>
      <c r="LT234" s="8">
        <f>IF(INDEX(#REF!,MATCH(KQ234,#REF!,0))=INDEX(#REF!,MATCH(KQ234,#REF!,0)),INDEX(#REF!,MATCH(KQ234,#REF!,0)),"ERROR")</f>
        <v/>
      </c>
      <c r="LU234" s="4">
        <f>IF(KR234="G",2,IF(KR234="R",0.5,IF(KR234="A",1)))</f>
        <v/>
      </c>
      <c r="LV234" s="4">
        <f>IF(KS234="G",0.5,IF(KS234="R",2,IF(KS234="A",1)))</f>
        <v/>
      </c>
      <c r="LW234" s="4">
        <f>IF(KT234="G",2,IF(KT234="R",0.5,IF(KT234="A",1)))</f>
        <v/>
      </c>
      <c r="LX234" s="4">
        <f>IF(KU234="G",0.5,IF(KU234="R",2,IF(KU234="A",1)))</f>
        <v/>
      </c>
      <c r="LY234" s="7">
        <f>(LK234*(LU234+LX234)+(LL234*(LU234+LX234)))</f>
        <v/>
      </c>
      <c r="LZ234" s="7">
        <f>(LN234*(LV234+LW234)+(LO234*(LV234+LW234)))</f>
        <v/>
      </c>
      <c r="MA234" s="11">
        <f>LY234-LZ234</f>
        <v/>
      </c>
      <c r="MB234" s="5">
        <f>MA234+2</f>
        <v/>
      </c>
      <c r="MC234" s="6">
        <f>MA234-2</f>
        <v/>
      </c>
      <c r="MD234" s="4">
        <f>LE234</f>
        <v/>
      </c>
      <c r="ME234" s="9">
        <f>IF(MD234=0,1000,MD234+0.75)</f>
        <v/>
      </c>
      <c r="MF234" s="10">
        <f>IF(MD234=0,0,MD234-0.75)</f>
        <v/>
      </c>
      <c r="MG234" s="4">
        <f>((LM234*(LU234+LX234))-((LP234*(LV234+LW234))))</f>
        <v/>
      </c>
      <c r="MH234" s="9">
        <f>MG234*1.2</f>
        <v/>
      </c>
      <c r="MI234" s="10">
        <f>MG234*0.8</f>
        <v/>
      </c>
      <c r="MJ234">
        <f>IFERROR(NX234,"")</f>
        <v/>
      </c>
      <c r="MK234">
        <f>IFERROR(NY234,"")</f>
        <v/>
      </c>
      <c r="ML234">
        <f>IFERROR(NZ234,"")</f>
        <v/>
      </c>
      <c r="MM234">
        <f>IFERROR(OA234,"")</f>
        <v/>
      </c>
      <c r="MN234">
        <f>IFERROR(OB234,"")</f>
        <v/>
      </c>
      <c r="MO234">
        <f>IFERROR(OC234,"")</f>
        <v/>
      </c>
      <c r="MP234" s="1">
        <f>COUNTIFS(#REF!,LT234,#REF!,1,#REF!,"&gt;="&amp;MC234,#REF!,"&lt;="&amp;MB234,#REF!,"&lt;="&amp;ME234,#REF!,"&gt;="&amp;MF234,#REF!,"="&amp;KV234,#REF!,"="&amp;KX234)</f>
        <v/>
      </c>
      <c r="MQ234" s="1">
        <f>COUNTIFS(#REF!,LT234,#REF!,0,#REF!,"&gt;="&amp;MC234,#REF!,"&lt;="&amp;MB234,#REF!,"&lt;="&amp;ME234,#REF!,"&gt;="&amp;MF234,#REF!,"="&amp;KV234,#REF!,"="&amp;KX234)</f>
        <v/>
      </c>
      <c r="MR234" s="1">
        <f>COUNTIFS(#REF!,LT234,#REF!,1,#REF!,"&gt;="&amp;MC234,#REF!,"&lt;="&amp;MB234,#REF!,"&lt;="&amp;ME234,#REF!,"&gt;="&amp;MF234,#REF!,"="&amp;KW234,#REF!,"="&amp;KY234)</f>
        <v/>
      </c>
      <c r="MS234" s="1">
        <f>COUNTIFS(#REF!,LT234,#REF!,0,#REF!,"&gt;="&amp;MC234,#REF!,"&lt;="&amp;MB234,#REF!,"&lt;="&amp;ME234,#REF!,"&gt;="&amp;MF234,#REF!,"="&amp;KW234,#REF!,"="&amp;KY234)</f>
        <v/>
      </c>
      <c r="MT234" s="1">
        <f>COUNTIFS(#REF!,LT234,#REF!,1,#REF!,"&gt;="&amp;MI234,#REF!,"&lt;="&amp;MH234,#REF!,"&lt;="&amp;ME234,#REF!,"&gt;="&amp;MF234)</f>
        <v/>
      </c>
      <c r="MU234" s="1">
        <f>COUNTIFS(#REF!,LT234,#REF!,0,#REF!,"&gt;="&amp;MI234,#REF!,"&lt;="&amp;MH234,#REF!,"&lt;="&amp;ME234,#REF!,"&gt;="&amp;MF234)</f>
        <v/>
      </c>
      <c r="MV234" s="1">
        <f>COUNTIFS(#REF!,LT234,#REF!,1,#REF!,"&gt;="&amp;MI234,#REF!,"&lt;="&amp;MH234,#REF!,"="&amp;KZ234,#REF!,"="&amp;LA234,#REF!,"&lt;="&amp;ME234,#REF!,"&gt;="&amp;MF234)</f>
        <v/>
      </c>
      <c r="MW234" s="1">
        <f>COUNTIFS(#REF!,LT234,#REF!,0,#REF!,"&gt;="&amp;MI234,#REF!,"&lt;="&amp;MH234,#REF!,"="&amp;KZ234,#REF!,"="&amp;LA234,#REF!,"&lt;="&amp;ME234,#REF!,"&gt;="&amp;MF234)</f>
        <v/>
      </c>
      <c r="MX234" s="1">
        <f>COUNTIFS(#REF!,LT234,#REF!,1,#REF!,"&gt;="&amp;MC234,#REF!,"&lt;="&amp;MB234,#REF!,"&lt;="&amp;ME234,#REF!,"&gt;="&amp;MF234)</f>
        <v/>
      </c>
      <c r="MY234" s="1">
        <f>COUNTIFS(#REF!,LT234,#REF!,0,#REF!,"&gt;="&amp;MC234,#REF!,"&lt;="&amp;MB234,#REF!,"&lt;="&amp;ME234,#REF!,"&gt;="&amp;MF234)</f>
        <v/>
      </c>
      <c r="MZ234" s="1">
        <f>COUNTIFS(#REF!,LT234,#REF!,1,#REF!,"&lt;="&amp;ME234,#REF!,"&gt;="&amp;MF234,#REF!,"="&amp;KV234,#REF!,"="&amp;KX234)</f>
        <v/>
      </c>
      <c r="NA234" s="1">
        <f>COUNTIFS(#REF!,LT234,#REF!,0,#REF!,"&lt;="&amp;ME234,#REF!,"&gt;="&amp;MF234,#REF!,"="&amp;KV234,#REF!,"="&amp;KX234)</f>
        <v/>
      </c>
      <c r="NB234" s="1">
        <f>COUNTIFS(#REF!,LT234,#REF!,1,#REF!,"&lt;="&amp;ME234,#REF!,"&gt;="&amp;MF234,#REF!,"="&amp;KW234,#REF!,"="&amp;KY234)</f>
        <v/>
      </c>
      <c r="NC234" s="1">
        <f>COUNTIFS(#REF!,LT234,#REF!,0,#REF!,"&lt;="&amp;ME234,#REF!,"&gt;="&amp;MF234,#REF!,"="&amp;KW234,#REF!,"="&amp;KY234)</f>
        <v/>
      </c>
      <c r="ND234" s="1">
        <f>MP234+MR234+MT234+MV234+MX234+MZ234+NB234</f>
        <v/>
      </c>
      <c r="NE234" s="1">
        <f>MQ234+MS234+MU234+MW234+MY234+NA234+NC234</f>
        <v/>
      </c>
      <c r="NF234" s="1">
        <f>ND234+NE234</f>
        <v/>
      </c>
      <c r="NG234" s="33">
        <f>ND234/(ND234+NE234)</f>
        <v/>
      </c>
      <c r="NH234" s="3">
        <f>1/NG234</f>
        <v/>
      </c>
      <c r="NI234" s="1">
        <f>LH234</f>
        <v/>
      </c>
      <c r="NJ234" s="79">
        <f>((1-NG234)*(1/(NI234-1))*0.98-(NG234*1))</f>
        <v/>
      </c>
      <c r="NK234" s="34">
        <f>IF(LR234&lt;0.9,0,IF(AND(LR234&gt;1.1),0,1))</f>
        <v/>
      </c>
      <c r="NL234" s="34">
        <f>IF(LS234&lt;0.9,0,IF(AND(LS234&gt;1.1),0,1))</f>
        <v/>
      </c>
      <c r="NM234" s="32">
        <f>IF(NF234&gt;99,1,0)</f>
        <v/>
      </c>
      <c r="NN234" s="32">
        <f>IF(NJ234&gt;0.0799,1,0)</f>
        <v/>
      </c>
      <c r="NO234" s="32">
        <f>IF(NJ234&gt;NQ234,1,0)</f>
        <v/>
      </c>
      <c r="NP234" s="32">
        <f>NM234+NN234+NO234+NK234+NL234</f>
        <v/>
      </c>
      <c r="NQ234" s="79">
        <f>(((100*NG234)*(NI234-1)*0.98)-((1-NG234)*100))/100</f>
        <v/>
      </c>
      <c r="NR234" s="34">
        <f>IF(LR234&lt;0.9,0,IF(AND(LR234&gt;1.1),0,1))</f>
        <v/>
      </c>
      <c r="NS234" s="34">
        <f>IF(LS234&lt;0.9,0,IF(AND(LS234&gt;1.1),0,1))</f>
        <v/>
      </c>
      <c r="NT234" s="32">
        <f>IF(NF234&gt;99,1,0)</f>
        <v/>
      </c>
      <c r="NU234" s="32">
        <f>IF(NQ234&gt;0.0799,1,0)</f>
        <v/>
      </c>
      <c r="NV234" s="32">
        <f>IF(NQ234&gt;NJ234,1,0)</f>
        <v/>
      </c>
      <c r="NW234" s="32">
        <f>NT234+NU234+NV234+NR234+NS234</f>
        <v/>
      </c>
      <c r="NX234">
        <f>IF(NP234=5,"LayHome1-0",IF(AND(NW234=5),"BackHome1-0",""))</f>
        <v/>
      </c>
      <c r="NY234">
        <f>IF(NP234=5,KN234,IF(AND(NW234=5),KN234,""))</f>
        <v/>
      </c>
      <c r="NZ234">
        <f>IF(NP234=5,"Match Odds",IF(AND(NW234=5),"Match Odds",""))</f>
        <v/>
      </c>
      <c r="OA234">
        <f>IF(NP234=5,KP234,IF(AND(NW234=5),KP234,""))</f>
        <v/>
      </c>
      <c r="OB234">
        <f>IF(NP234=5,"MATCH_ODDS",IF(AND(NW234=5),"MATCH_ODDS",""))</f>
        <v/>
      </c>
      <c r="OC234">
        <f>IF(NP234=5,"LAY",IF(AND(NW234=5),"BACK",""))</f>
        <v/>
      </c>
    </row>
    <row r="235" ht="16.5" customHeight="1" thickBot="1" thickTop="1">
      <c r="A235" s="2" t="n"/>
      <c r="KN235" s="1">
        <f>IF(INDEX(#REF!,MATCH('HT 1-0'!D235,#REF!,0))=INDEX(#REF!,MATCH('HT 1-0'!D235,#REF!,0)),INDEX(#REF!,MATCH('HT 1-0'!D235,#REF!,0)),"ERROR")</f>
        <v/>
      </c>
      <c r="KO235" s="1">
        <f>IF(INDEX(#REF!,MATCH('HT 1-0'!E235,#REF!,0))=INDEX(#REF!,MATCH('HT 1-0'!E235,#REF!,0)),INDEX(#REF!,MATCH('HT 1-0'!E235,#REF!,0)),"ERROR")</f>
        <v/>
      </c>
      <c r="KP235" s="1">
        <f>KN235&amp;" v "&amp;KO235</f>
        <v/>
      </c>
      <c r="KQ235">
        <f>B235&amp;"_"&amp;C235</f>
        <v/>
      </c>
      <c r="KR235" s="1">
        <f>IF((HW235/KK235)&lt;0.335,"G",IF((HW235/KK235)&gt;0.67,"R","A"))</f>
        <v/>
      </c>
      <c r="KS235" s="1">
        <f>IF((HX235/KK235)&lt;0.335,"G",IF((HX235/KK235)&gt;0.67,"R","A"))</f>
        <v/>
      </c>
      <c r="KT235" s="1">
        <f>IF((IH235/KK235)&lt;0.335,"G",IF((IH235/KK235)&gt;0.67,"R","A"))</f>
        <v/>
      </c>
      <c r="KU235" s="1">
        <f>IF((II235/KK235)&lt;0.335,"G",IF((II235/KK235)&gt;0.67,"R","A"))</f>
        <v/>
      </c>
      <c r="KV235" s="1">
        <f>IF((HZ235/KK235)&lt;0.335,"G",IF((HZ235/KK235)&gt;0.67,"R","A"))</f>
        <v/>
      </c>
      <c r="KW235" s="1">
        <f>IF((HY235/KK235)&lt;0.335,"G",IF((HY235/KK235)&gt;0.67,"R","A"))</f>
        <v/>
      </c>
      <c r="KX235" s="1">
        <f>IF((IK235/KK235)&lt;0.335,"G",IF((IK235/KK235)&gt;0.67,"R","A"))</f>
        <v/>
      </c>
      <c r="KY235" s="1">
        <f>IF((IJ235/KK235)&lt;0.335,"G",IF((IJ235/KK235)&gt;0.67,"R","A"))</f>
        <v/>
      </c>
      <c r="KZ235" s="1">
        <f>IF((HQ235/KK235)&lt;0.335,"G",IF((HQ235/KK235)&gt;0.67,"R","A"))</f>
        <v/>
      </c>
      <c r="LA235" s="1">
        <f>IF((IB235/KK235)&lt;0.335,"G",IF((IB235/KK235)&gt;0.67,"R","A"))</f>
        <v/>
      </c>
      <c r="LB235">
        <f>IF(LQ235="1-0",INDEX(Scrape!#REF!,MATCH('HT 1-0'!KP235,Scrape!$B:$B,0)),"")</f>
        <v/>
      </c>
      <c r="LC235">
        <f>IF(LQ235="1-0",INDEX(Scrape!$A:$A,MATCH('HT 1-0'!KP235,Scrape!$B:$B,0)),"")</f>
        <v/>
      </c>
      <c r="LD235">
        <f>IF(LQ235="1-0",INDEX(Scrape!$B:$B,MATCH('HT 1-0'!KP235,Scrape!$B:$B,0)),"")</f>
        <v/>
      </c>
      <c r="LE235">
        <f>IF(LQ235="1-0",INDEX(Scrape!$C:$C,MATCH('HT 1-0'!KP235,Scrape!$B:$B,0)),"")</f>
        <v/>
      </c>
      <c r="LF235">
        <f>IF(LQ235="1-0",INDEX(Scrape!$D:$D,MATCH('HT 1-0'!KP235,Scrape!$B:$B,0)),"")</f>
        <v/>
      </c>
      <c r="LG235">
        <f>IF(LQ235="1-0",INDEX(Scrape!$E:$E,MATCH('HT 1-0'!KP235,Scrape!$B:$B,0)),"")</f>
        <v/>
      </c>
      <c r="LH235">
        <f>IF(LQ235="1-0",INDEX(Scrape!$F:$F,MATCH('HT 1-0'!KP235,Scrape!$B:$B,0)),"")</f>
        <v/>
      </c>
      <c r="LI235">
        <f>IF(LQ235="1-0",INDEX(Scrape!$G:$G,MATCH('HT 1-0'!KP235,Scrape!$B:$B,0)),"")</f>
        <v/>
      </c>
      <c r="LJ235">
        <f>IF(LQ235="1-0",INDEX(Scrape!$H:$H,MATCH('HT 1-0'!KP235,Scrape!$B:$B,0)),"")</f>
        <v/>
      </c>
      <c r="LK235">
        <f>IF(LQ235="1-0",INDEX(Scrape!$I:$I,MATCH('HT 1-0'!KP235,Scrape!$B:$B,0)),"")</f>
        <v/>
      </c>
      <c r="LL235">
        <f>IF(LQ235="1-0",INDEX(Scrape!$J:$J,MATCH('HT 1-0'!KP235,Scrape!$B:$B,0)),"")</f>
        <v/>
      </c>
      <c r="LM235">
        <f>IF(LQ235="1-0",INDEX(Scrape!$K:$K,MATCH('HT 1-0'!KP235,Scrape!$B:$B,0)),"")</f>
        <v/>
      </c>
      <c r="LN235">
        <f>IF(LQ235="1-0",INDEX(Scrape!$L:$L,MATCH('HT 1-0'!KP235,Scrape!$B:$B,0)),"")</f>
        <v/>
      </c>
      <c r="LO235">
        <f>IF(LQ235="1-0",INDEX(Scrape!$M:$M,MATCH('HT 1-0'!KP235,Scrape!$B:$B,0)),"")</f>
        <v/>
      </c>
      <c r="LP235">
        <f>IF(LQ235="1-0",INDEX(Scrape!$N:$N,MATCH('HT 1-0'!KP235,Scrape!$B:$B,0)),"")</f>
        <v/>
      </c>
      <c r="LQ235">
        <f>INDEX(Scrape!$O:$O,MATCH('HT 1-0'!KP235,Scrape!$B:$B,0))</f>
        <v/>
      </c>
      <c r="LR235">
        <f>(1/LJ235)+(1/LI235)+(1/LH235)</f>
        <v/>
      </c>
      <c r="LS235">
        <f>(1/LG235)+(1/LF235)+(1/LE235)</f>
        <v/>
      </c>
      <c r="LT235" s="8">
        <f>IF(INDEX(#REF!,MATCH(KQ235,#REF!,0))=INDEX(#REF!,MATCH(KQ235,#REF!,0)),INDEX(#REF!,MATCH(KQ235,#REF!,0)),"ERROR")</f>
        <v/>
      </c>
      <c r="LU235" s="4">
        <f>IF(KR235="G",2,IF(KR235="R",0.5,IF(KR235="A",1)))</f>
        <v/>
      </c>
      <c r="LV235" s="4">
        <f>IF(KS235="G",0.5,IF(KS235="R",2,IF(KS235="A",1)))</f>
        <v/>
      </c>
      <c r="LW235" s="4">
        <f>IF(KT235="G",2,IF(KT235="R",0.5,IF(KT235="A",1)))</f>
        <v/>
      </c>
      <c r="LX235" s="4">
        <f>IF(KU235="G",0.5,IF(KU235="R",2,IF(KU235="A",1)))</f>
        <v/>
      </c>
      <c r="LY235" s="7">
        <f>(LK235*(LU235+LX235)+(LL235*(LU235+LX235)))</f>
        <v/>
      </c>
      <c r="LZ235" s="7">
        <f>(LN235*(LV235+LW235)+(LO235*(LV235+LW235)))</f>
        <v/>
      </c>
      <c r="MA235" s="11">
        <f>LY235-LZ235</f>
        <v/>
      </c>
      <c r="MB235" s="5">
        <f>MA235+2</f>
        <v/>
      </c>
      <c r="MC235" s="6">
        <f>MA235-2</f>
        <v/>
      </c>
      <c r="MD235" s="4">
        <f>LE235</f>
        <v/>
      </c>
      <c r="ME235" s="9">
        <f>IF(MD235=0,1000,MD235+0.75)</f>
        <v/>
      </c>
      <c r="MF235" s="10">
        <f>IF(MD235=0,0,MD235-0.75)</f>
        <v/>
      </c>
      <c r="MG235" s="4">
        <f>((LM235*(LU235+LX235))-((LP235*(LV235+LW235))))</f>
        <v/>
      </c>
      <c r="MH235" s="9">
        <f>MG235*1.2</f>
        <v/>
      </c>
      <c r="MI235" s="10">
        <f>MG235*0.8</f>
        <v/>
      </c>
      <c r="MJ235">
        <f>IFERROR(NX235,"")</f>
        <v/>
      </c>
      <c r="MK235">
        <f>IFERROR(NY235,"")</f>
        <v/>
      </c>
      <c r="ML235">
        <f>IFERROR(NZ235,"")</f>
        <v/>
      </c>
      <c r="MM235">
        <f>IFERROR(OA235,"")</f>
        <v/>
      </c>
      <c r="MN235">
        <f>IFERROR(OB235,"")</f>
        <v/>
      </c>
      <c r="MO235">
        <f>IFERROR(OC235,"")</f>
        <v/>
      </c>
      <c r="MP235" s="1">
        <f>COUNTIFS(#REF!,LT235,#REF!,1,#REF!,"&gt;="&amp;MC235,#REF!,"&lt;="&amp;MB235,#REF!,"&lt;="&amp;ME235,#REF!,"&gt;="&amp;MF235,#REF!,"="&amp;KV235,#REF!,"="&amp;KX235)</f>
        <v/>
      </c>
      <c r="MQ235" s="1">
        <f>COUNTIFS(#REF!,LT235,#REF!,0,#REF!,"&gt;="&amp;MC235,#REF!,"&lt;="&amp;MB235,#REF!,"&lt;="&amp;ME235,#REF!,"&gt;="&amp;MF235,#REF!,"="&amp;KV235,#REF!,"="&amp;KX235)</f>
        <v/>
      </c>
      <c r="MR235" s="1">
        <f>COUNTIFS(#REF!,LT235,#REF!,1,#REF!,"&gt;="&amp;MC235,#REF!,"&lt;="&amp;MB235,#REF!,"&lt;="&amp;ME235,#REF!,"&gt;="&amp;MF235,#REF!,"="&amp;KW235,#REF!,"="&amp;KY235)</f>
        <v/>
      </c>
      <c r="MS235" s="1">
        <f>COUNTIFS(#REF!,LT235,#REF!,0,#REF!,"&gt;="&amp;MC235,#REF!,"&lt;="&amp;MB235,#REF!,"&lt;="&amp;ME235,#REF!,"&gt;="&amp;MF235,#REF!,"="&amp;KW235,#REF!,"="&amp;KY235)</f>
        <v/>
      </c>
      <c r="MT235" s="1">
        <f>COUNTIFS(#REF!,LT235,#REF!,1,#REF!,"&gt;="&amp;MI235,#REF!,"&lt;="&amp;MH235,#REF!,"&lt;="&amp;ME235,#REF!,"&gt;="&amp;MF235)</f>
        <v/>
      </c>
      <c r="MU235" s="1">
        <f>COUNTIFS(#REF!,LT235,#REF!,0,#REF!,"&gt;="&amp;MI235,#REF!,"&lt;="&amp;MH235,#REF!,"&lt;="&amp;ME235,#REF!,"&gt;="&amp;MF235)</f>
        <v/>
      </c>
      <c r="MV235" s="1">
        <f>COUNTIFS(#REF!,LT235,#REF!,1,#REF!,"&gt;="&amp;MI235,#REF!,"&lt;="&amp;MH235,#REF!,"="&amp;KZ235,#REF!,"="&amp;LA235,#REF!,"&lt;="&amp;ME235,#REF!,"&gt;="&amp;MF235)</f>
        <v/>
      </c>
      <c r="MW235" s="1">
        <f>COUNTIFS(#REF!,LT235,#REF!,0,#REF!,"&gt;="&amp;MI235,#REF!,"&lt;="&amp;MH235,#REF!,"="&amp;KZ235,#REF!,"="&amp;LA235,#REF!,"&lt;="&amp;ME235,#REF!,"&gt;="&amp;MF235)</f>
        <v/>
      </c>
      <c r="MX235" s="1">
        <f>COUNTIFS(#REF!,LT235,#REF!,1,#REF!,"&gt;="&amp;MC235,#REF!,"&lt;="&amp;MB235,#REF!,"&lt;="&amp;ME235,#REF!,"&gt;="&amp;MF235)</f>
        <v/>
      </c>
      <c r="MY235" s="1">
        <f>COUNTIFS(#REF!,LT235,#REF!,0,#REF!,"&gt;="&amp;MC235,#REF!,"&lt;="&amp;MB235,#REF!,"&lt;="&amp;ME235,#REF!,"&gt;="&amp;MF235)</f>
        <v/>
      </c>
      <c r="MZ235" s="1">
        <f>COUNTIFS(#REF!,LT235,#REF!,1,#REF!,"&lt;="&amp;ME235,#REF!,"&gt;="&amp;MF235,#REF!,"="&amp;KV235,#REF!,"="&amp;KX235)</f>
        <v/>
      </c>
      <c r="NA235" s="1">
        <f>COUNTIFS(#REF!,LT235,#REF!,0,#REF!,"&lt;="&amp;ME235,#REF!,"&gt;="&amp;MF235,#REF!,"="&amp;KV235,#REF!,"="&amp;KX235)</f>
        <v/>
      </c>
      <c r="NB235" s="1">
        <f>COUNTIFS(#REF!,LT235,#REF!,1,#REF!,"&lt;="&amp;ME235,#REF!,"&gt;="&amp;MF235,#REF!,"="&amp;KW235,#REF!,"="&amp;KY235)</f>
        <v/>
      </c>
      <c r="NC235" s="1">
        <f>COUNTIFS(#REF!,LT235,#REF!,0,#REF!,"&lt;="&amp;ME235,#REF!,"&gt;="&amp;MF235,#REF!,"="&amp;KW235,#REF!,"="&amp;KY235)</f>
        <v/>
      </c>
      <c r="ND235" s="1">
        <f>MP235+MR235+MT235+MV235+MX235+MZ235+NB235</f>
        <v/>
      </c>
      <c r="NE235" s="1">
        <f>MQ235+MS235+MU235+MW235+MY235+NA235+NC235</f>
        <v/>
      </c>
      <c r="NF235" s="1">
        <f>ND235+NE235</f>
        <v/>
      </c>
      <c r="NG235" s="33">
        <f>ND235/(ND235+NE235)</f>
        <v/>
      </c>
      <c r="NH235" s="3">
        <f>1/NG235</f>
        <v/>
      </c>
      <c r="NI235" s="1">
        <f>LH235</f>
        <v/>
      </c>
      <c r="NJ235" s="79">
        <f>((1-NG235)*(1/(NI235-1))*0.98-(NG235*1))</f>
        <v/>
      </c>
      <c r="NK235" s="34">
        <f>IF(LR235&lt;0.9,0,IF(AND(LR235&gt;1.1),0,1))</f>
        <v/>
      </c>
      <c r="NL235" s="34">
        <f>IF(LS235&lt;0.9,0,IF(AND(LS235&gt;1.1),0,1))</f>
        <v/>
      </c>
      <c r="NM235" s="32">
        <f>IF(NF235&gt;99,1,0)</f>
        <v/>
      </c>
      <c r="NN235" s="32">
        <f>IF(NJ235&gt;0.0799,1,0)</f>
        <v/>
      </c>
      <c r="NO235" s="32">
        <f>IF(NJ235&gt;NQ235,1,0)</f>
        <v/>
      </c>
      <c r="NP235" s="32">
        <f>NM235+NN235+NO235+NK235+NL235</f>
        <v/>
      </c>
      <c r="NQ235" s="79">
        <f>(((100*NG235)*(NI235-1)*0.98)-((1-NG235)*100))/100</f>
        <v/>
      </c>
      <c r="NR235" s="34">
        <f>IF(LR235&lt;0.9,0,IF(AND(LR235&gt;1.1),0,1))</f>
        <v/>
      </c>
      <c r="NS235" s="34">
        <f>IF(LS235&lt;0.9,0,IF(AND(LS235&gt;1.1),0,1))</f>
        <v/>
      </c>
      <c r="NT235" s="32">
        <f>IF(NF235&gt;99,1,0)</f>
        <v/>
      </c>
      <c r="NU235" s="32">
        <f>IF(NQ235&gt;0.0799,1,0)</f>
        <v/>
      </c>
      <c r="NV235" s="32">
        <f>IF(NQ235&gt;NJ235,1,0)</f>
        <v/>
      </c>
      <c r="NW235" s="32">
        <f>NT235+NU235+NV235+NR235+NS235</f>
        <v/>
      </c>
      <c r="NX235">
        <f>IF(NP235=5,"LayHome1-0",IF(AND(NW235=5),"BackHome1-0",""))</f>
        <v/>
      </c>
      <c r="NY235">
        <f>IF(NP235=5,KN235,IF(AND(NW235=5),KN235,""))</f>
        <v/>
      </c>
      <c r="NZ235">
        <f>IF(NP235=5,"Match Odds",IF(AND(NW235=5),"Match Odds",""))</f>
        <v/>
      </c>
      <c r="OA235">
        <f>IF(NP235=5,KP235,IF(AND(NW235=5),KP235,""))</f>
        <v/>
      </c>
      <c r="OB235">
        <f>IF(NP235=5,"MATCH_ODDS",IF(AND(NW235=5),"MATCH_ODDS",""))</f>
        <v/>
      </c>
      <c r="OC235">
        <f>IF(NP235=5,"LAY",IF(AND(NW235=5),"BACK",""))</f>
        <v/>
      </c>
    </row>
    <row r="236" ht="16.5" customHeight="1" thickBot="1" thickTop="1">
      <c r="A236" s="2" t="n"/>
      <c r="KN236" s="1">
        <f>IF(INDEX(#REF!,MATCH('HT 1-0'!D236,#REF!,0))=INDEX(#REF!,MATCH('HT 1-0'!D236,#REF!,0)),INDEX(#REF!,MATCH('HT 1-0'!D236,#REF!,0)),"ERROR")</f>
        <v/>
      </c>
      <c r="KO236" s="1">
        <f>IF(INDEX(#REF!,MATCH('HT 1-0'!E236,#REF!,0))=INDEX(#REF!,MATCH('HT 1-0'!E236,#REF!,0)),INDEX(#REF!,MATCH('HT 1-0'!E236,#REF!,0)),"ERROR")</f>
        <v/>
      </c>
      <c r="KP236" s="1">
        <f>KN236&amp;" v "&amp;KO236</f>
        <v/>
      </c>
      <c r="KQ236">
        <f>B236&amp;"_"&amp;C236</f>
        <v/>
      </c>
      <c r="KR236" s="1">
        <f>IF((HW236/KK236)&lt;0.335,"G",IF((HW236/KK236)&gt;0.67,"R","A"))</f>
        <v/>
      </c>
      <c r="KS236" s="1">
        <f>IF((HX236/KK236)&lt;0.335,"G",IF((HX236/KK236)&gt;0.67,"R","A"))</f>
        <v/>
      </c>
      <c r="KT236" s="1">
        <f>IF((IH236/KK236)&lt;0.335,"G",IF((IH236/KK236)&gt;0.67,"R","A"))</f>
        <v/>
      </c>
      <c r="KU236" s="1">
        <f>IF((II236/KK236)&lt;0.335,"G",IF((II236/KK236)&gt;0.67,"R","A"))</f>
        <v/>
      </c>
      <c r="KV236" s="1">
        <f>IF((HZ236/KK236)&lt;0.335,"G",IF((HZ236/KK236)&gt;0.67,"R","A"))</f>
        <v/>
      </c>
      <c r="KW236" s="1">
        <f>IF((HY236/KK236)&lt;0.335,"G",IF((HY236/KK236)&gt;0.67,"R","A"))</f>
        <v/>
      </c>
      <c r="KX236" s="1">
        <f>IF((IK236/KK236)&lt;0.335,"G",IF((IK236/KK236)&gt;0.67,"R","A"))</f>
        <v/>
      </c>
      <c r="KY236" s="1">
        <f>IF((IJ236/KK236)&lt;0.335,"G",IF((IJ236/KK236)&gt;0.67,"R","A"))</f>
        <v/>
      </c>
      <c r="KZ236" s="1">
        <f>IF((HQ236/KK236)&lt;0.335,"G",IF((HQ236/KK236)&gt;0.67,"R","A"))</f>
        <v/>
      </c>
      <c r="LA236" s="1">
        <f>IF((IB236/KK236)&lt;0.335,"G",IF((IB236/KK236)&gt;0.67,"R","A"))</f>
        <v/>
      </c>
      <c r="LB236">
        <f>IF(LQ236="1-0",INDEX(Scrape!#REF!,MATCH('HT 1-0'!KP236,Scrape!$B:$B,0)),"")</f>
        <v/>
      </c>
      <c r="LC236">
        <f>IF(LQ236="1-0",INDEX(Scrape!$A:$A,MATCH('HT 1-0'!KP236,Scrape!$B:$B,0)),"")</f>
        <v/>
      </c>
      <c r="LD236">
        <f>IF(LQ236="1-0",INDEX(Scrape!$B:$B,MATCH('HT 1-0'!KP236,Scrape!$B:$B,0)),"")</f>
        <v/>
      </c>
      <c r="LE236">
        <f>IF(LQ236="1-0",INDEX(Scrape!$C:$C,MATCH('HT 1-0'!KP236,Scrape!$B:$B,0)),"")</f>
        <v/>
      </c>
      <c r="LF236">
        <f>IF(LQ236="1-0",INDEX(Scrape!$D:$D,MATCH('HT 1-0'!KP236,Scrape!$B:$B,0)),"")</f>
        <v/>
      </c>
      <c r="LG236">
        <f>IF(LQ236="1-0",INDEX(Scrape!$E:$E,MATCH('HT 1-0'!KP236,Scrape!$B:$B,0)),"")</f>
        <v/>
      </c>
      <c r="LH236">
        <f>IF(LQ236="1-0",INDEX(Scrape!$F:$F,MATCH('HT 1-0'!KP236,Scrape!$B:$B,0)),"")</f>
        <v/>
      </c>
      <c r="LI236">
        <f>IF(LQ236="1-0",INDEX(Scrape!$G:$G,MATCH('HT 1-0'!KP236,Scrape!$B:$B,0)),"")</f>
        <v/>
      </c>
      <c r="LJ236">
        <f>IF(LQ236="1-0",INDEX(Scrape!$H:$H,MATCH('HT 1-0'!KP236,Scrape!$B:$B,0)),"")</f>
        <v/>
      </c>
      <c r="LK236">
        <f>IF(LQ236="1-0",INDEX(Scrape!$I:$I,MATCH('HT 1-0'!KP236,Scrape!$B:$B,0)),"")</f>
        <v/>
      </c>
      <c r="LL236">
        <f>IF(LQ236="1-0",INDEX(Scrape!$J:$J,MATCH('HT 1-0'!KP236,Scrape!$B:$B,0)),"")</f>
        <v/>
      </c>
      <c r="LM236">
        <f>IF(LQ236="1-0",INDEX(Scrape!$K:$K,MATCH('HT 1-0'!KP236,Scrape!$B:$B,0)),"")</f>
        <v/>
      </c>
      <c r="LN236">
        <f>IF(LQ236="1-0",INDEX(Scrape!$L:$L,MATCH('HT 1-0'!KP236,Scrape!$B:$B,0)),"")</f>
        <v/>
      </c>
      <c r="LO236">
        <f>IF(LQ236="1-0",INDEX(Scrape!$M:$M,MATCH('HT 1-0'!KP236,Scrape!$B:$B,0)),"")</f>
        <v/>
      </c>
      <c r="LP236">
        <f>IF(LQ236="1-0",INDEX(Scrape!$N:$N,MATCH('HT 1-0'!KP236,Scrape!$B:$B,0)),"")</f>
        <v/>
      </c>
      <c r="LQ236">
        <f>INDEX(Scrape!$O:$O,MATCH('HT 1-0'!KP236,Scrape!$B:$B,0))</f>
        <v/>
      </c>
      <c r="LR236">
        <f>(1/LJ236)+(1/LI236)+(1/LH236)</f>
        <v/>
      </c>
      <c r="LS236">
        <f>(1/LG236)+(1/LF236)+(1/LE236)</f>
        <v/>
      </c>
      <c r="LT236" s="8">
        <f>IF(INDEX(#REF!,MATCH(KQ236,#REF!,0))=INDEX(#REF!,MATCH(KQ236,#REF!,0)),INDEX(#REF!,MATCH(KQ236,#REF!,0)),"ERROR")</f>
        <v/>
      </c>
      <c r="LU236" s="4">
        <f>IF(KR236="G",2,IF(KR236="R",0.5,IF(KR236="A",1)))</f>
        <v/>
      </c>
      <c r="LV236" s="4">
        <f>IF(KS236="G",0.5,IF(KS236="R",2,IF(KS236="A",1)))</f>
        <v/>
      </c>
      <c r="LW236" s="4">
        <f>IF(KT236="G",2,IF(KT236="R",0.5,IF(KT236="A",1)))</f>
        <v/>
      </c>
      <c r="LX236" s="4">
        <f>IF(KU236="G",0.5,IF(KU236="R",2,IF(KU236="A",1)))</f>
        <v/>
      </c>
      <c r="LY236" s="7">
        <f>(LK236*(LU236+LX236)+(LL236*(LU236+LX236)))</f>
        <v/>
      </c>
      <c r="LZ236" s="7">
        <f>(LN236*(LV236+LW236)+(LO236*(LV236+LW236)))</f>
        <v/>
      </c>
      <c r="MA236" s="11">
        <f>LY236-LZ236</f>
        <v/>
      </c>
      <c r="MB236" s="5">
        <f>MA236+2</f>
        <v/>
      </c>
      <c r="MC236" s="6">
        <f>MA236-2</f>
        <v/>
      </c>
      <c r="MD236" s="4">
        <f>LE236</f>
        <v/>
      </c>
      <c r="ME236" s="9">
        <f>IF(MD236=0,1000,MD236+0.75)</f>
        <v/>
      </c>
      <c r="MF236" s="10">
        <f>IF(MD236=0,0,MD236-0.75)</f>
        <v/>
      </c>
      <c r="MG236" s="4">
        <f>((LM236*(LU236+LX236))-((LP236*(LV236+LW236))))</f>
        <v/>
      </c>
      <c r="MH236" s="9">
        <f>MG236*1.2</f>
        <v/>
      </c>
      <c r="MI236" s="10">
        <f>MG236*0.8</f>
        <v/>
      </c>
      <c r="MJ236">
        <f>IFERROR(NX236,"")</f>
        <v/>
      </c>
      <c r="MK236">
        <f>IFERROR(NY236,"")</f>
        <v/>
      </c>
      <c r="ML236">
        <f>IFERROR(NZ236,"")</f>
        <v/>
      </c>
      <c r="MM236">
        <f>IFERROR(OA236,"")</f>
        <v/>
      </c>
      <c r="MN236">
        <f>IFERROR(OB236,"")</f>
        <v/>
      </c>
      <c r="MO236">
        <f>IFERROR(OC236,"")</f>
        <v/>
      </c>
      <c r="MP236" s="1">
        <f>COUNTIFS(#REF!,LT236,#REF!,1,#REF!,"&gt;="&amp;MC236,#REF!,"&lt;="&amp;MB236,#REF!,"&lt;="&amp;ME236,#REF!,"&gt;="&amp;MF236,#REF!,"="&amp;KV236,#REF!,"="&amp;KX236)</f>
        <v/>
      </c>
      <c r="MQ236" s="1">
        <f>COUNTIFS(#REF!,LT236,#REF!,0,#REF!,"&gt;="&amp;MC236,#REF!,"&lt;="&amp;MB236,#REF!,"&lt;="&amp;ME236,#REF!,"&gt;="&amp;MF236,#REF!,"="&amp;KV236,#REF!,"="&amp;KX236)</f>
        <v/>
      </c>
      <c r="MR236" s="1">
        <f>COUNTIFS(#REF!,LT236,#REF!,1,#REF!,"&gt;="&amp;MC236,#REF!,"&lt;="&amp;MB236,#REF!,"&lt;="&amp;ME236,#REF!,"&gt;="&amp;MF236,#REF!,"="&amp;KW236,#REF!,"="&amp;KY236)</f>
        <v/>
      </c>
      <c r="MS236" s="1">
        <f>COUNTIFS(#REF!,LT236,#REF!,0,#REF!,"&gt;="&amp;MC236,#REF!,"&lt;="&amp;MB236,#REF!,"&lt;="&amp;ME236,#REF!,"&gt;="&amp;MF236,#REF!,"="&amp;KW236,#REF!,"="&amp;KY236)</f>
        <v/>
      </c>
      <c r="MT236" s="1">
        <f>COUNTIFS(#REF!,LT236,#REF!,1,#REF!,"&gt;="&amp;MI236,#REF!,"&lt;="&amp;MH236,#REF!,"&lt;="&amp;ME236,#REF!,"&gt;="&amp;MF236)</f>
        <v/>
      </c>
      <c r="MU236" s="1">
        <f>COUNTIFS(#REF!,LT236,#REF!,0,#REF!,"&gt;="&amp;MI236,#REF!,"&lt;="&amp;MH236,#REF!,"&lt;="&amp;ME236,#REF!,"&gt;="&amp;MF236)</f>
        <v/>
      </c>
      <c r="MV236" s="1">
        <f>COUNTIFS(#REF!,LT236,#REF!,1,#REF!,"&gt;="&amp;MI236,#REF!,"&lt;="&amp;MH236,#REF!,"="&amp;KZ236,#REF!,"="&amp;LA236,#REF!,"&lt;="&amp;ME236,#REF!,"&gt;="&amp;MF236)</f>
        <v/>
      </c>
      <c r="MW236" s="1">
        <f>COUNTIFS(#REF!,LT236,#REF!,0,#REF!,"&gt;="&amp;MI236,#REF!,"&lt;="&amp;MH236,#REF!,"="&amp;KZ236,#REF!,"="&amp;LA236,#REF!,"&lt;="&amp;ME236,#REF!,"&gt;="&amp;MF236)</f>
        <v/>
      </c>
      <c r="MX236" s="1">
        <f>COUNTIFS(#REF!,LT236,#REF!,1,#REF!,"&gt;="&amp;MC236,#REF!,"&lt;="&amp;MB236,#REF!,"&lt;="&amp;ME236,#REF!,"&gt;="&amp;MF236)</f>
        <v/>
      </c>
      <c r="MY236" s="1">
        <f>COUNTIFS(#REF!,LT236,#REF!,0,#REF!,"&gt;="&amp;MC236,#REF!,"&lt;="&amp;MB236,#REF!,"&lt;="&amp;ME236,#REF!,"&gt;="&amp;MF236)</f>
        <v/>
      </c>
      <c r="MZ236" s="1">
        <f>COUNTIFS(#REF!,LT236,#REF!,1,#REF!,"&lt;="&amp;ME236,#REF!,"&gt;="&amp;MF236,#REF!,"="&amp;KV236,#REF!,"="&amp;KX236)</f>
        <v/>
      </c>
      <c r="NA236" s="1">
        <f>COUNTIFS(#REF!,LT236,#REF!,0,#REF!,"&lt;="&amp;ME236,#REF!,"&gt;="&amp;MF236,#REF!,"="&amp;KV236,#REF!,"="&amp;KX236)</f>
        <v/>
      </c>
      <c r="NB236" s="1">
        <f>COUNTIFS(#REF!,LT236,#REF!,1,#REF!,"&lt;="&amp;ME236,#REF!,"&gt;="&amp;MF236,#REF!,"="&amp;KW236,#REF!,"="&amp;KY236)</f>
        <v/>
      </c>
      <c r="NC236" s="1">
        <f>COUNTIFS(#REF!,LT236,#REF!,0,#REF!,"&lt;="&amp;ME236,#REF!,"&gt;="&amp;MF236,#REF!,"="&amp;KW236,#REF!,"="&amp;KY236)</f>
        <v/>
      </c>
      <c r="ND236" s="1">
        <f>MP236+MR236+MT236+MV236+MX236+MZ236+NB236</f>
        <v/>
      </c>
      <c r="NE236" s="1">
        <f>MQ236+MS236+MU236+MW236+MY236+NA236+NC236</f>
        <v/>
      </c>
      <c r="NF236" s="1">
        <f>ND236+NE236</f>
        <v/>
      </c>
      <c r="NG236" s="33">
        <f>ND236/(ND236+NE236)</f>
        <v/>
      </c>
      <c r="NH236" s="3">
        <f>1/NG236</f>
        <v/>
      </c>
      <c r="NI236" s="1">
        <f>LH236</f>
        <v/>
      </c>
      <c r="NJ236" s="79">
        <f>((1-NG236)*(1/(NI236-1))*0.98-(NG236*1))</f>
        <v/>
      </c>
      <c r="NK236" s="34">
        <f>IF(LR236&lt;0.9,0,IF(AND(LR236&gt;1.1),0,1))</f>
        <v/>
      </c>
      <c r="NL236" s="34">
        <f>IF(LS236&lt;0.9,0,IF(AND(LS236&gt;1.1),0,1))</f>
        <v/>
      </c>
      <c r="NM236" s="32">
        <f>IF(NF236&gt;99,1,0)</f>
        <v/>
      </c>
      <c r="NN236" s="32">
        <f>IF(NJ236&gt;0.0799,1,0)</f>
        <v/>
      </c>
      <c r="NO236" s="32">
        <f>IF(NJ236&gt;NQ236,1,0)</f>
        <v/>
      </c>
      <c r="NP236" s="32">
        <f>NM236+NN236+NO236+NK236+NL236</f>
        <v/>
      </c>
      <c r="NQ236" s="79">
        <f>(((100*NG236)*(NI236-1)*0.98)-((1-NG236)*100))/100</f>
        <v/>
      </c>
      <c r="NR236" s="34">
        <f>IF(LR236&lt;0.9,0,IF(AND(LR236&gt;1.1),0,1))</f>
        <v/>
      </c>
      <c r="NS236" s="34">
        <f>IF(LS236&lt;0.9,0,IF(AND(LS236&gt;1.1),0,1))</f>
        <v/>
      </c>
      <c r="NT236" s="32">
        <f>IF(NF236&gt;99,1,0)</f>
        <v/>
      </c>
      <c r="NU236" s="32">
        <f>IF(NQ236&gt;0.0799,1,0)</f>
        <v/>
      </c>
      <c r="NV236" s="32">
        <f>IF(NQ236&gt;NJ236,1,0)</f>
        <v/>
      </c>
      <c r="NW236" s="32">
        <f>NT236+NU236+NV236+NR236+NS236</f>
        <v/>
      </c>
      <c r="NX236">
        <f>IF(NP236=5,"LayHome1-0",IF(AND(NW236=5),"BackHome1-0",""))</f>
        <v/>
      </c>
      <c r="NY236">
        <f>IF(NP236=5,KN236,IF(AND(NW236=5),KN236,""))</f>
        <v/>
      </c>
      <c r="NZ236">
        <f>IF(NP236=5,"Match Odds",IF(AND(NW236=5),"Match Odds",""))</f>
        <v/>
      </c>
      <c r="OA236">
        <f>IF(NP236=5,KP236,IF(AND(NW236=5),KP236,""))</f>
        <v/>
      </c>
      <c r="OB236">
        <f>IF(NP236=5,"MATCH_ODDS",IF(AND(NW236=5),"MATCH_ODDS",""))</f>
        <v/>
      </c>
      <c r="OC236">
        <f>IF(NP236=5,"LAY",IF(AND(NW236=5),"BACK",""))</f>
        <v/>
      </c>
    </row>
    <row r="237" ht="16.5" customHeight="1" thickBot="1" thickTop="1">
      <c r="A237" s="2" t="n"/>
      <c r="KN237" s="1">
        <f>IF(INDEX(#REF!,MATCH('HT 1-0'!D237,#REF!,0))=INDEX(#REF!,MATCH('HT 1-0'!D237,#REF!,0)),INDEX(#REF!,MATCH('HT 1-0'!D237,#REF!,0)),"ERROR")</f>
        <v/>
      </c>
      <c r="KO237" s="1">
        <f>IF(INDEX(#REF!,MATCH('HT 1-0'!E237,#REF!,0))=INDEX(#REF!,MATCH('HT 1-0'!E237,#REF!,0)),INDEX(#REF!,MATCH('HT 1-0'!E237,#REF!,0)),"ERROR")</f>
        <v/>
      </c>
      <c r="KP237" s="1">
        <f>KN237&amp;" v "&amp;KO237</f>
        <v/>
      </c>
      <c r="KQ237">
        <f>B237&amp;"_"&amp;C237</f>
        <v/>
      </c>
      <c r="KR237" s="1">
        <f>IF((HW237/KK237)&lt;0.335,"G",IF((HW237/KK237)&gt;0.67,"R","A"))</f>
        <v/>
      </c>
      <c r="KS237" s="1">
        <f>IF((HX237/KK237)&lt;0.335,"G",IF((HX237/KK237)&gt;0.67,"R","A"))</f>
        <v/>
      </c>
      <c r="KT237" s="1">
        <f>IF((IH237/KK237)&lt;0.335,"G",IF((IH237/KK237)&gt;0.67,"R","A"))</f>
        <v/>
      </c>
      <c r="KU237" s="1">
        <f>IF((II237/KK237)&lt;0.335,"G",IF((II237/KK237)&gt;0.67,"R","A"))</f>
        <v/>
      </c>
      <c r="KV237" s="1">
        <f>IF((HZ237/KK237)&lt;0.335,"G",IF((HZ237/KK237)&gt;0.67,"R","A"))</f>
        <v/>
      </c>
      <c r="KW237" s="1">
        <f>IF((HY237/KK237)&lt;0.335,"G",IF((HY237/KK237)&gt;0.67,"R","A"))</f>
        <v/>
      </c>
      <c r="KX237" s="1">
        <f>IF((IK237/KK237)&lt;0.335,"G",IF((IK237/KK237)&gt;0.67,"R","A"))</f>
        <v/>
      </c>
      <c r="KY237" s="1">
        <f>IF((IJ237/KK237)&lt;0.335,"G",IF((IJ237/KK237)&gt;0.67,"R","A"))</f>
        <v/>
      </c>
      <c r="KZ237" s="1">
        <f>IF((HQ237/KK237)&lt;0.335,"G",IF((HQ237/KK237)&gt;0.67,"R","A"))</f>
        <v/>
      </c>
      <c r="LA237" s="1">
        <f>IF((IB237/KK237)&lt;0.335,"G",IF((IB237/KK237)&gt;0.67,"R","A"))</f>
        <v/>
      </c>
      <c r="LB237">
        <f>IF(LQ237="1-0",INDEX(Scrape!#REF!,MATCH('HT 1-0'!KP237,Scrape!$B:$B,0)),"")</f>
        <v/>
      </c>
      <c r="LC237">
        <f>IF(LQ237="1-0",INDEX(Scrape!$A:$A,MATCH('HT 1-0'!KP237,Scrape!$B:$B,0)),"")</f>
        <v/>
      </c>
      <c r="LD237">
        <f>IF(LQ237="1-0",INDEX(Scrape!$B:$B,MATCH('HT 1-0'!KP237,Scrape!$B:$B,0)),"")</f>
        <v/>
      </c>
      <c r="LE237">
        <f>IF(LQ237="1-0",INDEX(Scrape!$C:$C,MATCH('HT 1-0'!KP237,Scrape!$B:$B,0)),"")</f>
        <v/>
      </c>
      <c r="LF237">
        <f>IF(LQ237="1-0",INDEX(Scrape!$D:$D,MATCH('HT 1-0'!KP237,Scrape!$B:$B,0)),"")</f>
        <v/>
      </c>
      <c r="LG237">
        <f>IF(LQ237="1-0",INDEX(Scrape!$E:$E,MATCH('HT 1-0'!KP237,Scrape!$B:$B,0)),"")</f>
        <v/>
      </c>
      <c r="LH237">
        <f>IF(LQ237="1-0",INDEX(Scrape!$F:$F,MATCH('HT 1-0'!KP237,Scrape!$B:$B,0)),"")</f>
        <v/>
      </c>
      <c r="LI237">
        <f>IF(LQ237="1-0",INDEX(Scrape!$G:$G,MATCH('HT 1-0'!KP237,Scrape!$B:$B,0)),"")</f>
        <v/>
      </c>
      <c r="LJ237">
        <f>IF(LQ237="1-0",INDEX(Scrape!$H:$H,MATCH('HT 1-0'!KP237,Scrape!$B:$B,0)),"")</f>
        <v/>
      </c>
      <c r="LK237">
        <f>IF(LQ237="1-0",INDEX(Scrape!$I:$I,MATCH('HT 1-0'!KP237,Scrape!$B:$B,0)),"")</f>
        <v/>
      </c>
      <c r="LL237">
        <f>IF(LQ237="1-0",INDEX(Scrape!$J:$J,MATCH('HT 1-0'!KP237,Scrape!$B:$B,0)),"")</f>
        <v/>
      </c>
      <c r="LM237">
        <f>IF(LQ237="1-0",INDEX(Scrape!$K:$K,MATCH('HT 1-0'!KP237,Scrape!$B:$B,0)),"")</f>
        <v/>
      </c>
      <c r="LN237">
        <f>IF(LQ237="1-0",INDEX(Scrape!$L:$L,MATCH('HT 1-0'!KP237,Scrape!$B:$B,0)),"")</f>
        <v/>
      </c>
      <c r="LO237">
        <f>IF(LQ237="1-0",INDEX(Scrape!$M:$M,MATCH('HT 1-0'!KP237,Scrape!$B:$B,0)),"")</f>
        <v/>
      </c>
      <c r="LP237">
        <f>IF(LQ237="1-0",INDEX(Scrape!$N:$N,MATCH('HT 1-0'!KP237,Scrape!$B:$B,0)),"")</f>
        <v/>
      </c>
      <c r="LQ237">
        <f>INDEX(Scrape!$O:$O,MATCH('HT 1-0'!KP237,Scrape!$B:$B,0))</f>
        <v/>
      </c>
      <c r="LR237">
        <f>(1/LJ237)+(1/LI237)+(1/LH237)</f>
        <v/>
      </c>
      <c r="LS237">
        <f>(1/LG237)+(1/LF237)+(1/LE237)</f>
        <v/>
      </c>
      <c r="LT237" s="8">
        <f>IF(INDEX(#REF!,MATCH(KQ237,#REF!,0))=INDEX(#REF!,MATCH(KQ237,#REF!,0)),INDEX(#REF!,MATCH(KQ237,#REF!,0)),"ERROR")</f>
        <v/>
      </c>
      <c r="LU237" s="4">
        <f>IF(KR237="G",2,IF(KR237="R",0.5,IF(KR237="A",1)))</f>
        <v/>
      </c>
      <c r="LV237" s="4">
        <f>IF(KS237="G",0.5,IF(KS237="R",2,IF(KS237="A",1)))</f>
        <v/>
      </c>
      <c r="LW237" s="4">
        <f>IF(KT237="G",2,IF(KT237="R",0.5,IF(KT237="A",1)))</f>
        <v/>
      </c>
      <c r="LX237" s="4">
        <f>IF(KU237="G",0.5,IF(KU237="R",2,IF(KU237="A",1)))</f>
        <v/>
      </c>
      <c r="LY237" s="7">
        <f>(LK237*(LU237+LX237)+(LL237*(LU237+LX237)))</f>
        <v/>
      </c>
      <c r="LZ237" s="7">
        <f>(LN237*(LV237+LW237)+(LO237*(LV237+LW237)))</f>
        <v/>
      </c>
      <c r="MA237" s="11">
        <f>LY237-LZ237</f>
        <v/>
      </c>
      <c r="MB237" s="5">
        <f>MA237+2</f>
        <v/>
      </c>
      <c r="MC237" s="6">
        <f>MA237-2</f>
        <v/>
      </c>
      <c r="MD237" s="4">
        <f>LE237</f>
        <v/>
      </c>
      <c r="ME237" s="9">
        <f>IF(MD237=0,1000,MD237+0.75)</f>
        <v/>
      </c>
      <c r="MF237" s="10">
        <f>IF(MD237=0,0,MD237-0.75)</f>
        <v/>
      </c>
      <c r="MG237" s="4">
        <f>((LM237*(LU237+LX237))-((LP237*(LV237+LW237))))</f>
        <v/>
      </c>
      <c r="MH237" s="9">
        <f>MG237*1.2</f>
        <v/>
      </c>
      <c r="MI237" s="10">
        <f>MG237*0.8</f>
        <v/>
      </c>
      <c r="MJ237">
        <f>IFERROR(NX237,"")</f>
        <v/>
      </c>
      <c r="MK237">
        <f>IFERROR(NY237,"")</f>
        <v/>
      </c>
      <c r="ML237">
        <f>IFERROR(NZ237,"")</f>
        <v/>
      </c>
      <c r="MM237">
        <f>IFERROR(OA237,"")</f>
        <v/>
      </c>
      <c r="MN237">
        <f>IFERROR(OB237,"")</f>
        <v/>
      </c>
      <c r="MO237">
        <f>IFERROR(OC237,"")</f>
        <v/>
      </c>
      <c r="MP237" s="1">
        <f>COUNTIFS(#REF!,LT237,#REF!,1,#REF!,"&gt;="&amp;MC237,#REF!,"&lt;="&amp;MB237,#REF!,"&lt;="&amp;ME237,#REF!,"&gt;="&amp;MF237,#REF!,"="&amp;KV237,#REF!,"="&amp;KX237)</f>
        <v/>
      </c>
      <c r="MQ237" s="1">
        <f>COUNTIFS(#REF!,LT237,#REF!,0,#REF!,"&gt;="&amp;MC237,#REF!,"&lt;="&amp;MB237,#REF!,"&lt;="&amp;ME237,#REF!,"&gt;="&amp;MF237,#REF!,"="&amp;KV237,#REF!,"="&amp;KX237)</f>
        <v/>
      </c>
      <c r="MR237" s="1">
        <f>COUNTIFS(#REF!,LT237,#REF!,1,#REF!,"&gt;="&amp;MC237,#REF!,"&lt;="&amp;MB237,#REF!,"&lt;="&amp;ME237,#REF!,"&gt;="&amp;MF237,#REF!,"="&amp;KW237,#REF!,"="&amp;KY237)</f>
        <v/>
      </c>
      <c r="MS237" s="1">
        <f>COUNTIFS(#REF!,LT237,#REF!,0,#REF!,"&gt;="&amp;MC237,#REF!,"&lt;="&amp;MB237,#REF!,"&lt;="&amp;ME237,#REF!,"&gt;="&amp;MF237,#REF!,"="&amp;KW237,#REF!,"="&amp;KY237)</f>
        <v/>
      </c>
      <c r="MT237" s="1">
        <f>COUNTIFS(#REF!,LT237,#REF!,1,#REF!,"&gt;="&amp;MI237,#REF!,"&lt;="&amp;MH237,#REF!,"&lt;="&amp;ME237,#REF!,"&gt;="&amp;MF237)</f>
        <v/>
      </c>
      <c r="MU237" s="1">
        <f>COUNTIFS(#REF!,LT237,#REF!,0,#REF!,"&gt;="&amp;MI237,#REF!,"&lt;="&amp;MH237,#REF!,"&lt;="&amp;ME237,#REF!,"&gt;="&amp;MF237)</f>
        <v/>
      </c>
      <c r="MV237" s="1">
        <f>COUNTIFS(#REF!,LT237,#REF!,1,#REF!,"&gt;="&amp;MI237,#REF!,"&lt;="&amp;MH237,#REF!,"="&amp;KZ237,#REF!,"="&amp;LA237,#REF!,"&lt;="&amp;ME237,#REF!,"&gt;="&amp;MF237)</f>
        <v/>
      </c>
      <c r="MW237" s="1">
        <f>COUNTIFS(#REF!,LT237,#REF!,0,#REF!,"&gt;="&amp;MI237,#REF!,"&lt;="&amp;MH237,#REF!,"="&amp;KZ237,#REF!,"="&amp;LA237,#REF!,"&lt;="&amp;ME237,#REF!,"&gt;="&amp;MF237)</f>
        <v/>
      </c>
      <c r="MX237" s="1">
        <f>COUNTIFS(#REF!,LT237,#REF!,1,#REF!,"&gt;="&amp;MC237,#REF!,"&lt;="&amp;MB237,#REF!,"&lt;="&amp;ME237,#REF!,"&gt;="&amp;MF237)</f>
        <v/>
      </c>
      <c r="MY237" s="1">
        <f>COUNTIFS(#REF!,LT237,#REF!,0,#REF!,"&gt;="&amp;MC237,#REF!,"&lt;="&amp;MB237,#REF!,"&lt;="&amp;ME237,#REF!,"&gt;="&amp;MF237)</f>
        <v/>
      </c>
      <c r="MZ237" s="1">
        <f>COUNTIFS(#REF!,LT237,#REF!,1,#REF!,"&lt;="&amp;ME237,#REF!,"&gt;="&amp;MF237,#REF!,"="&amp;KV237,#REF!,"="&amp;KX237)</f>
        <v/>
      </c>
      <c r="NA237" s="1">
        <f>COUNTIFS(#REF!,LT237,#REF!,0,#REF!,"&lt;="&amp;ME237,#REF!,"&gt;="&amp;MF237,#REF!,"="&amp;KV237,#REF!,"="&amp;KX237)</f>
        <v/>
      </c>
      <c r="NB237" s="1">
        <f>COUNTIFS(#REF!,LT237,#REF!,1,#REF!,"&lt;="&amp;ME237,#REF!,"&gt;="&amp;MF237,#REF!,"="&amp;KW237,#REF!,"="&amp;KY237)</f>
        <v/>
      </c>
      <c r="NC237" s="1">
        <f>COUNTIFS(#REF!,LT237,#REF!,0,#REF!,"&lt;="&amp;ME237,#REF!,"&gt;="&amp;MF237,#REF!,"="&amp;KW237,#REF!,"="&amp;KY237)</f>
        <v/>
      </c>
      <c r="ND237" s="1">
        <f>MP237+MR237+MT237+MV237+MX237+MZ237+NB237</f>
        <v/>
      </c>
      <c r="NE237" s="1">
        <f>MQ237+MS237+MU237+MW237+MY237+NA237+NC237</f>
        <v/>
      </c>
      <c r="NF237" s="1">
        <f>ND237+NE237</f>
        <v/>
      </c>
      <c r="NG237" s="33">
        <f>ND237/(ND237+NE237)</f>
        <v/>
      </c>
      <c r="NH237" s="3">
        <f>1/NG237</f>
        <v/>
      </c>
      <c r="NI237" s="1">
        <f>LH237</f>
        <v/>
      </c>
      <c r="NJ237" s="79">
        <f>((1-NG237)*(1/(NI237-1))*0.98-(NG237*1))</f>
        <v/>
      </c>
      <c r="NK237" s="34">
        <f>IF(LR237&lt;0.9,0,IF(AND(LR237&gt;1.1),0,1))</f>
        <v/>
      </c>
      <c r="NL237" s="34">
        <f>IF(LS237&lt;0.9,0,IF(AND(LS237&gt;1.1),0,1))</f>
        <v/>
      </c>
      <c r="NM237" s="32">
        <f>IF(NF237&gt;99,1,0)</f>
        <v/>
      </c>
      <c r="NN237" s="32">
        <f>IF(NJ237&gt;0.0799,1,0)</f>
        <v/>
      </c>
      <c r="NO237" s="32">
        <f>IF(NJ237&gt;NQ237,1,0)</f>
        <v/>
      </c>
      <c r="NP237" s="32">
        <f>NM237+NN237+NO237+NK237+NL237</f>
        <v/>
      </c>
      <c r="NQ237" s="79">
        <f>(((100*NG237)*(NI237-1)*0.98)-((1-NG237)*100))/100</f>
        <v/>
      </c>
      <c r="NR237" s="34">
        <f>IF(LR237&lt;0.9,0,IF(AND(LR237&gt;1.1),0,1))</f>
        <v/>
      </c>
      <c r="NS237" s="34">
        <f>IF(LS237&lt;0.9,0,IF(AND(LS237&gt;1.1),0,1))</f>
        <v/>
      </c>
      <c r="NT237" s="32">
        <f>IF(NF237&gt;99,1,0)</f>
        <v/>
      </c>
      <c r="NU237" s="32">
        <f>IF(NQ237&gt;0.0799,1,0)</f>
        <v/>
      </c>
      <c r="NV237" s="32">
        <f>IF(NQ237&gt;NJ237,1,0)</f>
        <v/>
      </c>
      <c r="NW237" s="32">
        <f>NT237+NU237+NV237+NR237+NS237</f>
        <v/>
      </c>
      <c r="NX237">
        <f>IF(NP237=5,"LayHome1-0",IF(AND(NW237=5),"BackHome1-0",""))</f>
        <v/>
      </c>
      <c r="NY237">
        <f>IF(NP237=5,KN237,IF(AND(NW237=5),KN237,""))</f>
        <v/>
      </c>
      <c r="NZ237">
        <f>IF(NP237=5,"Match Odds",IF(AND(NW237=5),"Match Odds",""))</f>
        <v/>
      </c>
      <c r="OA237">
        <f>IF(NP237=5,KP237,IF(AND(NW237=5),KP237,""))</f>
        <v/>
      </c>
      <c r="OB237">
        <f>IF(NP237=5,"MATCH_ODDS",IF(AND(NW237=5),"MATCH_ODDS",""))</f>
        <v/>
      </c>
      <c r="OC237">
        <f>IF(NP237=5,"LAY",IF(AND(NW237=5),"BACK",""))</f>
        <v/>
      </c>
    </row>
    <row r="238" ht="16.5" customHeight="1" thickBot="1" thickTop="1">
      <c r="A238" s="2" t="n"/>
      <c r="KN238" s="1">
        <f>IF(INDEX(#REF!,MATCH('HT 1-0'!D238,#REF!,0))=INDEX(#REF!,MATCH('HT 1-0'!D238,#REF!,0)),INDEX(#REF!,MATCH('HT 1-0'!D238,#REF!,0)),"ERROR")</f>
        <v/>
      </c>
      <c r="KO238" s="1">
        <f>IF(INDEX(#REF!,MATCH('HT 1-0'!E238,#REF!,0))=INDEX(#REF!,MATCH('HT 1-0'!E238,#REF!,0)),INDEX(#REF!,MATCH('HT 1-0'!E238,#REF!,0)),"ERROR")</f>
        <v/>
      </c>
      <c r="KP238" s="1">
        <f>KN238&amp;" v "&amp;KO238</f>
        <v/>
      </c>
      <c r="KQ238">
        <f>B238&amp;"_"&amp;C238</f>
        <v/>
      </c>
      <c r="KR238" s="1">
        <f>IF((HW238/KK238)&lt;0.335,"G",IF((HW238/KK238)&gt;0.67,"R","A"))</f>
        <v/>
      </c>
      <c r="KS238" s="1">
        <f>IF((HX238/KK238)&lt;0.335,"G",IF((HX238/KK238)&gt;0.67,"R","A"))</f>
        <v/>
      </c>
      <c r="KT238" s="1">
        <f>IF((IH238/KK238)&lt;0.335,"G",IF((IH238/KK238)&gt;0.67,"R","A"))</f>
        <v/>
      </c>
      <c r="KU238" s="1">
        <f>IF((II238/KK238)&lt;0.335,"G",IF((II238/KK238)&gt;0.67,"R","A"))</f>
        <v/>
      </c>
      <c r="KV238" s="1">
        <f>IF((HZ238/KK238)&lt;0.335,"G",IF((HZ238/KK238)&gt;0.67,"R","A"))</f>
        <v/>
      </c>
      <c r="KW238" s="1">
        <f>IF((HY238/KK238)&lt;0.335,"G",IF((HY238/KK238)&gt;0.67,"R","A"))</f>
        <v/>
      </c>
      <c r="KX238" s="1">
        <f>IF((IK238/KK238)&lt;0.335,"G",IF((IK238/KK238)&gt;0.67,"R","A"))</f>
        <v/>
      </c>
      <c r="KY238" s="1">
        <f>IF((IJ238/KK238)&lt;0.335,"G",IF((IJ238/KK238)&gt;0.67,"R","A"))</f>
        <v/>
      </c>
      <c r="KZ238" s="1">
        <f>IF((HQ238/KK238)&lt;0.335,"G",IF((HQ238/KK238)&gt;0.67,"R","A"))</f>
        <v/>
      </c>
      <c r="LA238" s="1">
        <f>IF((IB238/KK238)&lt;0.335,"G",IF((IB238/KK238)&gt;0.67,"R","A"))</f>
        <v/>
      </c>
      <c r="LB238">
        <f>IF(LQ238="1-0",INDEX(Scrape!#REF!,MATCH('HT 1-0'!KP238,Scrape!$B:$B,0)),"")</f>
        <v/>
      </c>
      <c r="LC238">
        <f>IF(LQ238="1-0",INDEX(Scrape!$A:$A,MATCH('HT 1-0'!KP238,Scrape!$B:$B,0)),"")</f>
        <v/>
      </c>
      <c r="LD238">
        <f>IF(LQ238="1-0",INDEX(Scrape!$B:$B,MATCH('HT 1-0'!KP238,Scrape!$B:$B,0)),"")</f>
        <v/>
      </c>
      <c r="LE238">
        <f>IF(LQ238="1-0",INDEX(Scrape!$C:$C,MATCH('HT 1-0'!KP238,Scrape!$B:$B,0)),"")</f>
        <v/>
      </c>
      <c r="LF238">
        <f>IF(LQ238="1-0",INDEX(Scrape!$D:$D,MATCH('HT 1-0'!KP238,Scrape!$B:$B,0)),"")</f>
        <v/>
      </c>
      <c r="LG238">
        <f>IF(LQ238="1-0",INDEX(Scrape!$E:$E,MATCH('HT 1-0'!KP238,Scrape!$B:$B,0)),"")</f>
        <v/>
      </c>
      <c r="LH238">
        <f>IF(LQ238="1-0",INDEX(Scrape!$F:$F,MATCH('HT 1-0'!KP238,Scrape!$B:$B,0)),"")</f>
        <v/>
      </c>
      <c r="LI238">
        <f>IF(LQ238="1-0",INDEX(Scrape!$G:$G,MATCH('HT 1-0'!KP238,Scrape!$B:$B,0)),"")</f>
        <v/>
      </c>
      <c r="LJ238">
        <f>IF(LQ238="1-0",INDEX(Scrape!$H:$H,MATCH('HT 1-0'!KP238,Scrape!$B:$B,0)),"")</f>
        <v/>
      </c>
      <c r="LK238">
        <f>IF(LQ238="1-0",INDEX(Scrape!$I:$I,MATCH('HT 1-0'!KP238,Scrape!$B:$B,0)),"")</f>
        <v/>
      </c>
      <c r="LL238">
        <f>IF(LQ238="1-0",INDEX(Scrape!$J:$J,MATCH('HT 1-0'!KP238,Scrape!$B:$B,0)),"")</f>
        <v/>
      </c>
      <c r="LM238">
        <f>IF(LQ238="1-0",INDEX(Scrape!$K:$K,MATCH('HT 1-0'!KP238,Scrape!$B:$B,0)),"")</f>
        <v/>
      </c>
      <c r="LN238">
        <f>IF(LQ238="1-0",INDEX(Scrape!$L:$L,MATCH('HT 1-0'!KP238,Scrape!$B:$B,0)),"")</f>
        <v/>
      </c>
      <c r="LO238">
        <f>IF(LQ238="1-0",INDEX(Scrape!$M:$M,MATCH('HT 1-0'!KP238,Scrape!$B:$B,0)),"")</f>
        <v/>
      </c>
      <c r="LP238">
        <f>IF(LQ238="1-0",INDEX(Scrape!$N:$N,MATCH('HT 1-0'!KP238,Scrape!$B:$B,0)),"")</f>
        <v/>
      </c>
      <c r="LQ238">
        <f>INDEX(Scrape!$O:$O,MATCH('HT 1-0'!KP238,Scrape!$B:$B,0))</f>
        <v/>
      </c>
      <c r="LR238">
        <f>(1/LJ238)+(1/LI238)+(1/LH238)</f>
        <v/>
      </c>
      <c r="LS238">
        <f>(1/LG238)+(1/LF238)+(1/LE238)</f>
        <v/>
      </c>
      <c r="LT238" s="8">
        <f>IF(INDEX(#REF!,MATCH(KQ238,#REF!,0))=INDEX(#REF!,MATCH(KQ238,#REF!,0)),INDEX(#REF!,MATCH(KQ238,#REF!,0)),"ERROR")</f>
        <v/>
      </c>
      <c r="LU238" s="4">
        <f>IF(KR238="G",2,IF(KR238="R",0.5,IF(KR238="A",1)))</f>
        <v/>
      </c>
      <c r="LV238" s="4">
        <f>IF(KS238="G",0.5,IF(KS238="R",2,IF(KS238="A",1)))</f>
        <v/>
      </c>
      <c r="LW238" s="4">
        <f>IF(KT238="G",2,IF(KT238="R",0.5,IF(KT238="A",1)))</f>
        <v/>
      </c>
      <c r="LX238" s="4">
        <f>IF(KU238="G",0.5,IF(KU238="R",2,IF(KU238="A",1)))</f>
        <v/>
      </c>
      <c r="LY238" s="7">
        <f>(LK238*(LU238+LX238)+(LL238*(LU238+LX238)))</f>
        <v/>
      </c>
      <c r="LZ238" s="7">
        <f>(LN238*(LV238+LW238)+(LO238*(LV238+LW238)))</f>
        <v/>
      </c>
      <c r="MA238" s="11">
        <f>LY238-LZ238</f>
        <v/>
      </c>
      <c r="MB238" s="5">
        <f>MA238+2</f>
        <v/>
      </c>
      <c r="MC238" s="6">
        <f>MA238-2</f>
        <v/>
      </c>
      <c r="MD238" s="4">
        <f>LE238</f>
        <v/>
      </c>
      <c r="ME238" s="9">
        <f>IF(MD238=0,1000,MD238+0.75)</f>
        <v/>
      </c>
      <c r="MF238" s="10">
        <f>IF(MD238=0,0,MD238-0.75)</f>
        <v/>
      </c>
      <c r="MG238" s="4">
        <f>((LM238*(LU238+LX238))-((LP238*(LV238+LW238))))</f>
        <v/>
      </c>
      <c r="MH238" s="9">
        <f>MG238*1.2</f>
        <v/>
      </c>
      <c r="MI238" s="10">
        <f>MG238*0.8</f>
        <v/>
      </c>
      <c r="MJ238">
        <f>IFERROR(NX238,"")</f>
        <v/>
      </c>
      <c r="MK238">
        <f>IFERROR(NY238,"")</f>
        <v/>
      </c>
      <c r="ML238">
        <f>IFERROR(NZ238,"")</f>
        <v/>
      </c>
      <c r="MM238">
        <f>IFERROR(OA238,"")</f>
        <v/>
      </c>
      <c r="MN238">
        <f>IFERROR(OB238,"")</f>
        <v/>
      </c>
      <c r="MO238">
        <f>IFERROR(OC238,"")</f>
        <v/>
      </c>
      <c r="MP238" s="1">
        <f>COUNTIFS(#REF!,LT238,#REF!,1,#REF!,"&gt;="&amp;MC238,#REF!,"&lt;="&amp;MB238,#REF!,"&lt;="&amp;ME238,#REF!,"&gt;="&amp;MF238,#REF!,"="&amp;KV238,#REF!,"="&amp;KX238)</f>
        <v/>
      </c>
      <c r="MQ238" s="1">
        <f>COUNTIFS(#REF!,LT238,#REF!,0,#REF!,"&gt;="&amp;MC238,#REF!,"&lt;="&amp;MB238,#REF!,"&lt;="&amp;ME238,#REF!,"&gt;="&amp;MF238,#REF!,"="&amp;KV238,#REF!,"="&amp;KX238)</f>
        <v/>
      </c>
      <c r="MR238" s="1">
        <f>COUNTIFS(#REF!,LT238,#REF!,1,#REF!,"&gt;="&amp;MC238,#REF!,"&lt;="&amp;MB238,#REF!,"&lt;="&amp;ME238,#REF!,"&gt;="&amp;MF238,#REF!,"="&amp;KW238,#REF!,"="&amp;KY238)</f>
        <v/>
      </c>
      <c r="MS238" s="1">
        <f>COUNTIFS(#REF!,LT238,#REF!,0,#REF!,"&gt;="&amp;MC238,#REF!,"&lt;="&amp;MB238,#REF!,"&lt;="&amp;ME238,#REF!,"&gt;="&amp;MF238,#REF!,"="&amp;KW238,#REF!,"="&amp;KY238)</f>
        <v/>
      </c>
      <c r="MT238" s="1">
        <f>COUNTIFS(#REF!,LT238,#REF!,1,#REF!,"&gt;="&amp;MI238,#REF!,"&lt;="&amp;MH238,#REF!,"&lt;="&amp;ME238,#REF!,"&gt;="&amp;MF238)</f>
        <v/>
      </c>
      <c r="MU238" s="1">
        <f>COUNTIFS(#REF!,LT238,#REF!,0,#REF!,"&gt;="&amp;MI238,#REF!,"&lt;="&amp;MH238,#REF!,"&lt;="&amp;ME238,#REF!,"&gt;="&amp;MF238)</f>
        <v/>
      </c>
      <c r="MV238" s="1">
        <f>COUNTIFS(#REF!,LT238,#REF!,1,#REF!,"&gt;="&amp;MI238,#REF!,"&lt;="&amp;MH238,#REF!,"="&amp;KZ238,#REF!,"="&amp;LA238,#REF!,"&lt;="&amp;ME238,#REF!,"&gt;="&amp;MF238)</f>
        <v/>
      </c>
      <c r="MW238" s="1">
        <f>COUNTIFS(#REF!,LT238,#REF!,0,#REF!,"&gt;="&amp;MI238,#REF!,"&lt;="&amp;MH238,#REF!,"="&amp;KZ238,#REF!,"="&amp;LA238,#REF!,"&lt;="&amp;ME238,#REF!,"&gt;="&amp;MF238)</f>
        <v/>
      </c>
      <c r="MX238" s="1">
        <f>COUNTIFS(#REF!,LT238,#REF!,1,#REF!,"&gt;="&amp;MC238,#REF!,"&lt;="&amp;MB238,#REF!,"&lt;="&amp;ME238,#REF!,"&gt;="&amp;MF238)</f>
        <v/>
      </c>
      <c r="MY238" s="1">
        <f>COUNTIFS(#REF!,LT238,#REF!,0,#REF!,"&gt;="&amp;MC238,#REF!,"&lt;="&amp;MB238,#REF!,"&lt;="&amp;ME238,#REF!,"&gt;="&amp;MF238)</f>
        <v/>
      </c>
      <c r="MZ238" s="1">
        <f>COUNTIFS(#REF!,LT238,#REF!,1,#REF!,"&lt;="&amp;ME238,#REF!,"&gt;="&amp;MF238,#REF!,"="&amp;KV238,#REF!,"="&amp;KX238)</f>
        <v/>
      </c>
      <c r="NA238" s="1">
        <f>COUNTIFS(#REF!,LT238,#REF!,0,#REF!,"&lt;="&amp;ME238,#REF!,"&gt;="&amp;MF238,#REF!,"="&amp;KV238,#REF!,"="&amp;KX238)</f>
        <v/>
      </c>
      <c r="NB238" s="1">
        <f>COUNTIFS(#REF!,LT238,#REF!,1,#REF!,"&lt;="&amp;ME238,#REF!,"&gt;="&amp;MF238,#REF!,"="&amp;KW238,#REF!,"="&amp;KY238)</f>
        <v/>
      </c>
      <c r="NC238" s="1">
        <f>COUNTIFS(#REF!,LT238,#REF!,0,#REF!,"&lt;="&amp;ME238,#REF!,"&gt;="&amp;MF238,#REF!,"="&amp;KW238,#REF!,"="&amp;KY238)</f>
        <v/>
      </c>
      <c r="ND238" s="1">
        <f>MP238+MR238+MT238+MV238+MX238+MZ238+NB238</f>
        <v/>
      </c>
      <c r="NE238" s="1">
        <f>MQ238+MS238+MU238+MW238+MY238+NA238+NC238</f>
        <v/>
      </c>
      <c r="NF238" s="1">
        <f>ND238+NE238</f>
        <v/>
      </c>
      <c r="NG238" s="33">
        <f>ND238/(ND238+NE238)</f>
        <v/>
      </c>
      <c r="NH238" s="3">
        <f>1/NG238</f>
        <v/>
      </c>
      <c r="NI238" s="1">
        <f>LH238</f>
        <v/>
      </c>
      <c r="NJ238" s="79">
        <f>((1-NG238)*(1/(NI238-1))*0.98-(NG238*1))</f>
        <v/>
      </c>
      <c r="NK238" s="34">
        <f>IF(LR238&lt;0.9,0,IF(AND(LR238&gt;1.1),0,1))</f>
        <v/>
      </c>
      <c r="NL238" s="34">
        <f>IF(LS238&lt;0.9,0,IF(AND(LS238&gt;1.1),0,1))</f>
        <v/>
      </c>
      <c r="NM238" s="32">
        <f>IF(NF238&gt;99,1,0)</f>
        <v/>
      </c>
      <c r="NN238" s="32">
        <f>IF(NJ238&gt;0.0799,1,0)</f>
        <v/>
      </c>
      <c r="NO238" s="32">
        <f>IF(NJ238&gt;NQ238,1,0)</f>
        <v/>
      </c>
      <c r="NP238" s="32">
        <f>NM238+NN238+NO238+NK238+NL238</f>
        <v/>
      </c>
      <c r="NQ238" s="79">
        <f>(((100*NG238)*(NI238-1)*0.98)-((1-NG238)*100))/100</f>
        <v/>
      </c>
      <c r="NR238" s="34">
        <f>IF(LR238&lt;0.9,0,IF(AND(LR238&gt;1.1),0,1))</f>
        <v/>
      </c>
      <c r="NS238" s="34">
        <f>IF(LS238&lt;0.9,0,IF(AND(LS238&gt;1.1),0,1))</f>
        <v/>
      </c>
      <c r="NT238" s="32">
        <f>IF(NF238&gt;99,1,0)</f>
        <v/>
      </c>
      <c r="NU238" s="32">
        <f>IF(NQ238&gt;0.0799,1,0)</f>
        <v/>
      </c>
      <c r="NV238" s="32">
        <f>IF(NQ238&gt;NJ238,1,0)</f>
        <v/>
      </c>
      <c r="NW238" s="32">
        <f>NT238+NU238+NV238+NR238+NS238</f>
        <v/>
      </c>
      <c r="NX238">
        <f>IF(NP238=5,"LayHome1-0",IF(AND(NW238=5),"BackHome1-0",""))</f>
        <v/>
      </c>
      <c r="NY238">
        <f>IF(NP238=5,KN238,IF(AND(NW238=5),KN238,""))</f>
        <v/>
      </c>
      <c r="NZ238">
        <f>IF(NP238=5,"Match Odds",IF(AND(NW238=5),"Match Odds",""))</f>
        <v/>
      </c>
      <c r="OA238">
        <f>IF(NP238=5,KP238,IF(AND(NW238=5),KP238,""))</f>
        <v/>
      </c>
      <c r="OB238">
        <f>IF(NP238=5,"MATCH_ODDS",IF(AND(NW238=5),"MATCH_ODDS",""))</f>
        <v/>
      </c>
      <c r="OC238">
        <f>IF(NP238=5,"LAY",IF(AND(NW238=5),"BACK",""))</f>
        <v/>
      </c>
    </row>
    <row r="239" ht="16.5" customHeight="1" thickBot="1" thickTop="1">
      <c r="A239" s="2" t="n"/>
      <c r="KN239" s="1">
        <f>IF(INDEX(#REF!,MATCH('HT 1-0'!D239,#REF!,0))=INDEX(#REF!,MATCH('HT 1-0'!D239,#REF!,0)),INDEX(#REF!,MATCH('HT 1-0'!D239,#REF!,0)),"ERROR")</f>
        <v/>
      </c>
      <c r="KO239" s="1">
        <f>IF(INDEX(#REF!,MATCH('HT 1-0'!E239,#REF!,0))=INDEX(#REF!,MATCH('HT 1-0'!E239,#REF!,0)),INDEX(#REF!,MATCH('HT 1-0'!E239,#REF!,0)),"ERROR")</f>
        <v/>
      </c>
      <c r="KP239" s="1">
        <f>KN239&amp;" v "&amp;KO239</f>
        <v/>
      </c>
      <c r="KQ239">
        <f>B239&amp;"_"&amp;C239</f>
        <v/>
      </c>
      <c r="KR239" s="1">
        <f>IF((HW239/KK239)&lt;0.335,"G",IF((HW239/KK239)&gt;0.67,"R","A"))</f>
        <v/>
      </c>
      <c r="KS239" s="1">
        <f>IF((HX239/KK239)&lt;0.335,"G",IF((HX239/KK239)&gt;0.67,"R","A"))</f>
        <v/>
      </c>
      <c r="KT239" s="1">
        <f>IF((IH239/KK239)&lt;0.335,"G",IF((IH239/KK239)&gt;0.67,"R","A"))</f>
        <v/>
      </c>
      <c r="KU239" s="1">
        <f>IF((II239/KK239)&lt;0.335,"G",IF((II239/KK239)&gt;0.67,"R","A"))</f>
        <v/>
      </c>
      <c r="KV239" s="1">
        <f>IF((HZ239/KK239)&lt;0.335,"G",IF((HZ239/KK239)&gt;0.67,"R","A"))</f>
        <v/>
      </c>
      <c r="KW239" s="1">
        <f>IF((HY239/KK239)&lt;0.335,"G",IF((HY239/KK239)&gt;0.67,"R","A"))</f>
        <v/>
      </c>
      <c r="KX239" s="1">
        <f>IF((IK239/KK239)&lt;0.335,"G",IF((IK239/KK239)&gt;0.67,"R","A"))</f>
        <v/>
      </c>
      <c r="KY239" s="1">
        <f>IF((IJ239/KK239)&lt;0.335,"G",IF((IJ239/KK239)&gt;0.67,"R","A"))</f>
        <v/>
      </c>
      <c r="KZ239" s="1">
        <f>IF((HQ239/KK239)&lt;0.335,"G",IF((HQ239/KK239)&gt;0.67,"R","A"))</f>
        <v/>
      </c>
      <c r="LA239" s="1">
        <f>IF((IB239/KK239)&lt;0.335,"G",IF((IB239/KK239)&gt;0.67,"R","A"))</f>
        <v/>
      </c>
      <c r="LB239">
        <f>IF(LQ239="1-0",INDEX(Scrape!#REF!,MATCH('HT 1-0'!KP239,Scrape!$B:$B,0)),"")</f>
        <v/>
      </c>
      <c r="LC239">
        <f>IF(LQ239="1-0",INDEX(Scrape!$A:$A,MATCH('HT 1-0'!KP239,Scrape!$B:$B,0)),"")</f>
        <v/>
      </c>
      <c r="LD239">
        <f>IF(LQ239="1-0",INDEX(Scrape!$B:$B,MATCH('HT 1-0'!KP239,Scrape!$B:$B,0)),"")</f>
        <v/>
      </c>
      <c r="LE239">
        <f>IF(LQ239="1-0",INDEX(Scrape!$C:$C,MATCH('HT 1-0'!KP239,Scrape!$B:$B,0)),"")</f>
        <v/>
      </c>
      <c r="LF239">
        <f>IF(LQ239="1-0",INDEX(Scrape!$D:$D,MATCH('HT 1-0'!KP239,Scrape!$B:$B,0)),"")</f>
        <v/>
      </c>
      <c r="LG239">
        <f>IF(LQ239="1-0",INDEX(Scrape!$E:$E,MATCH('HT 1-0'!KP239,Scrape!$B:$B,0)),"")</f>
        <v/>
      </c>
      <c r="LH239">
        <f>IF(LQ239="1-0",INDEX(Scrape!$F:$F,MATCH('HT 1-0'!KP239,Scrape!$B:$B,0)),"")</f>
        <v/>
      </c>
      <c r="LI239">
        <f>IF(LQ239="1-0",INDEX(Scrape!$G:$G,MATCH('HT 1-0'!KP239,Scrape!$B:$B,0)),"")</f>
        <v/>
      </c>
      <c r="LJ239">
        <f>IF(LQ239="1-0",INDEX(Scrape!$H:$H,MATCH('HT 1-0'!KP239,Scrape!$B:$B,0)),"")</f>
        <v/>
      </c>
      <c r="LK239">
        <f>IF(LQ239="1-0",INDEX(Scrape!$I:$I,MATCH('HT 1-0'!KP239,Scrape!$B:$B,0)),"")</f>
        <v/>
      </c>
      <c r="LL239">
        <f>IF(LQ239="1-0",INDEX(Scrape!$J:$J,MATCH('HT 1-0'!KP239,Scrape!$B:$B,0)),"")</f>
        <v/>
      </c>
      <c r="LM239">
        <f>IF(LQ239="1-0",INDEX(Scrape!$K:$K,MATCH('HT 1-0'!KP239,Scrape!$B:$B,0)),"")</f>
        <v/>
      </c>
      <c r="LN239">
        <f>IF(LQ239="1-0",INDEX(Scrape!$L:$L,MATCH('HT 1-0'!KP239,Scrape!$B:$B,0)),"")</f>
        <v/>
      </c>
      <c r="LO239">
        <f>IF(LQ239="1-0",INDEX(Scrape!$M:$M,MATCH('HT 1-0'!KP239,Scrape!$B:$B,0)),"")</f>
        <v/>
      </c>
      <c r="LP239">
        <f>IF(LQ239="1-0",INDEX(Scrape!$N:$N,MATCH('HT 1-0'!KP239,Scrape!$B:$B,0)),"")</f>
        <v/>
      </c>
      <c r="LQ239">
        <f>INDEX(Scrape!$O:$O,MATCH('HT 1-0'!KP239,Scrape!$B:$B,0))</f>
        <v/>
      </c>
      <c r="LR239">
        <f>(1/LJ239)+(1/LI239)+(1/LH239)</f>
        <v/>
      </c>
      <c r="LS239">
        <f>(1/LG239)+(1/LF239)+(1/LE239)</f>
        <v/>
      </c>
      <c r="LT239" s="8">
        <f>IF(INDEX(#REF!,MATCH(KQ239,#REF!,0))=INDEX(#REF!,MATCH(KQ239,#REF!,0)),INDEX(#REF!,MATCH(KQ239,#REF!,0)),"ERROR")</f>
        <v/>
      </c>
      <c r="LU239" s="4">
        <f>IF(KR239="G",2,IF(KR239="R",0.5,IF(KR239="A",1)))</f>
        <v/>
      </c>
      <c r="LV239" s="4">
        <f>IF(KS239="G",0.5,IF(KS239="R",2,IF(KS239="A",1)))</f>
        <v/>
      </c>
      <c r="LW239" s="4">
        <f>IF(KT239="G",2,IF(KT239="R",0.5,IF(KT239="A",1)))</f>
        <v/>
      </c>
      <c r="LX239" s="4">
        <f>IF(KU239="G",0.5,IF(KU239="R",2,IF(KU239="A",1)))</f>
        <v/>
      </c>
      <c r="LY239" s="7">
        <f>(LK239*(LU239+LX239)+(LL239*(LU239+LX239)))</f>
        <v/>
      </c>
      <c r="LZ239" s="7">
        <f>(LN239*(LV239+LW239)+(LO239*(LV239+LW239)))</f>
        <v/>
      </c>
      <c r="MA239" s="11">
        <f>LY239-LZ239</f>
        <v/>
      </c>
      <c r="MB239" s="5">
        <f>MA239+2</f>
        <v/>
      </c>
      <c r="MC239" s="6">
        <f>MA239-2</f>
        <v/>
      </c>
      <c r="MD239" s="4">
        <f>LE239</f>
        <v/>
      </c>
      <c r="ME239" s="9">
        <f>IF(MD239=0,1000,MD239+0.75)</f>
        <v/>
      </c>
      <c r="MF239" s="10">
        <f>IF(MD239=0,0,MD239-0.75)</f>
        <v/>
      </c>
      <c r="MG239" s="4">
        <f>((LM239*(LU239+LX239))-((LP239*(LV239+LW239))))</f>
        <v/>
      </c>
      <c r="MH239" s="9">
        <f>MG239*1.2</f>
        <v/>
      </c>
      <c r="MI239" s="10">
        <f>MG239*0.8</f>
        <v/>
      </c>
      <c r="MJ239">
        <f>IFERROR(NX239,"")</f>
        <v/>
      </c>
      <c r="MK239">
        <f>IFERROR(NY239,"")</f>
        <v/>
      </c>
      <c r="ML239">
        <f>IFERROR(NZ239,"")</f>
        <v/>
      </c>
      <c r="MM239">
        <f>IFERROR(OA239,"")</f>
        <v/>
      </c>
      <c r="MN239">
        <f>IFERROR(OB239,"")</f>
        <v/>
      </c>
      <c r="MO239">
        <f>IFERROR(OC239,"")</f>
        <v/>
      </c>
      <c r="MP239" s="1">
        <f>COUNTIFS(#REF!,LT239,#REF!,1,#REF!,"&gt;="&amp;MC239,#REF!,"&lt;="&amp;MB239,#REF!,"&lt;="&amp;ME239,#REF!,"&gt;="&amp;MF239,#REF!,"="&amp;KV239,#REF!,"="&amp;KX239)</f>
        <v/>
      </c>
      <c r="MQ239" s="1">
        <f>COUNTIFS(#REF!,LT239,#REF!,0,#REF!,"&gt;="&amp;MC239,#REF!,"&lt;="&amp;MB239,#REF!,"&lt;="&amp;ME239,#REF!,"&gt;="&amp;MF239,#REF!,"="&amp;KV239,#REF!,"="&amp;KX239)</f>
        <v/>
      </c>
      <c r="MR239" s="1">
        <f>COUNTIFS(#REF!,LT239,#REF!,1,#REF!,"&gt;="&amp;MC239,#REF!,"&lt;="&amp;MB239,#REF!,"&lt;="&amp;ME239,#REF!,"&gt;="&amp;MF239,#REF!,"="&amp;KW239,#REF!,"="&amp;KY239)</f>
        <v/>
      </c>
      <c r="MS239" s="1">
        <f>COUNTIFS(#REF!,LT239,#REF!,0,#REF!,"&gt;="&amp;MC239,#REF!,"&lt;="&amp;MB239,#REF!,"&lt;="&amp;ME239,#REF!,"&gt;="&amp;MF239,#REF!,"="&amp;KW239,#REF!,"="&amp;KY239)</f>
        <v/>
      </c>
      <c r="MT239" s="1">
        <f>COUNTIFS(#REF!,LT239,#REF!,1,#REF!,"&gt;="&amp;MI239,#REF!,"&lt;="&amp;MH239,#REF!,"&lt;="&amp;ME239,#REF!,"&gt;="&amp;MF239)</f>
        <v/>
      </c>
      <c r="MU239" s="1">
        <f>COUNTIFS(#REF!,LT239,#REF!,0,#REF!,"&gt;="&amp;MI239,#REF!,"&lt;="&amp;MH239,#REF!,"&lt;="&amp;ME239,#REF!,"&gt;="&amp;MF239)</f>
        <v/>
      </c>
      <c r="MV239" s="1">
        <f>COUNTIFS(#REF!,LT239,#REF!,1,#REF!,"&gt;="&amp;MI239,#REF!,"&lt;="&amp;MH239,#REF!,"="&amp;KZ239,#REF!,"="&amp;LA239,#REF!,"&lt;="&amp;ME239,#REF!,"&gt;="&amp;MF239)</f>
        <v/>
      </c>
      <c r="MW239" s="1">
        <f>COUNTIFS(#REF!,LT239,#REF!,0,#REF!,"&gt;="&amp;MI239,#REF!,"&lt;="&amp;MH239,#REF!,"="&amp;KZ239,#REF!,"="&amp;LA239,#REF!,"&lt;="&amp;ME239,#REF!,"&gt;="&amp;MF239)</f>
        <v/>
      </c>
      <c r="MX239" s="1">
        <f>COUNTIFS(#REF!,LT239,#REF!,1,#REF!,"&gt;="&amp;MC239,#REF!,"&lt;="&amp;MB239,#REF!,"&lt;="&amp;ME239,#REF!,"&gt;="&amp;MF239)</f>
        <v/>
      </c>
      <c r="MY239" s="1">
        <f>COUNTIFS(#REF!,LT239,#REF!,0,#REF!,"&gt;="&amp;MC239,#REF!,"&lt;="&amp;MB239,#REF!,"&lt;="&amp;ME239,#REF!,"&gt;="&amp;MF239)</f>
        <v/>
      </c>
      <c r="MZ239" s="1">
        <f>COUNTIFS(#REF!,LT239,#REF!,1,#REF!,"&lt;="&amp;ME239,#REF!,"&gt;="&amp;MF239,#REF!,"="&amp;KV239,#REF!,"="&amp;KX239)</f>
        <v/>
      </c>
      <c r="NA239" s="1">
        <f>COUNTIFS(#REF!,LT239,#REF!,0,#REF!,"&lt;="&amp;ME239,#REF!,"&gt;="&amp;MF239,#REF!,"="&amp;KV239,#REF!,"="&amp;KX239)</f>
        <v/>
      </c>
      <c r="NB239" s="1">
        <f>COUNTIFS(#REF!,LT239,#REF!,1,#REF!,"&lt;="&amp;ME239,#REF!,"&gt;="&amp;MF239,#REF!,"="&amp;KW239,#REF!,"="&amp;KY239)</f>
        <v/>
      </c>
      <c r="NC239" s="1">
        <f>COUNTIFS(#REF!,LT239,#REF!,0,#REF!,"&lt;="&amp;ME239,#REF!,"&gt;="&amp;MF239,#REF!,"="&amp;KW239,#REF!,"="&amp;KY239)</f>
        <v/>
      </c>
      <c r="ND239" s="1">
        <f>MP239+MR239+MT239+MV239+MX239+MZ239+NB239</f>
        <v/>
      </c>
      <c r="NE239" s="1">
        <f>MQ239+MS239+MU239+MW239+MY239+NA239+NC239</f>
        <v/>
      </c>
      <c r="NF239" s="1">
        <f>ND239+NE239</f>
        <v/>
      </c>
      <c r="NG239" s="33">
        <f>ND239/(ND239+NE239)</f>
        <v/>
      </c>
      <c r="NH239" s="3">
        <f>1/NG239</f>
        <v/>
      </c>
      <c r="NI239" s="1">
        <f>LH239</f>
        <v/>
      </c>
      <c r="NJ239" s="79">
        <f>((1-NG239)*(1/(NI239-1))*0.98-(NG239*1))</f>
        <v/>
      </c>
      <c r="NK239" s="34">
        <f>IF(LR239&lt;0.9,0,IF(AND(LR239&gt;1.1),0,1))</f>
        <v/>
      </c>
      <c r="NL239" s="34">
        <f>IF(LS239&lt;0.9,0,IF(AND(LS239&gt;1.1),0,1))</f>
        <v/>
      </c>
      <c r="NM239" s="32">
        <f>IF(NF239&gt;99,1,0)</f>
        <v/>
      </c>
      <c r="NN239" s="32">
        <f>IF(NJ239&gt;0.0799,1,0)</f>
        <v/>
      </c>
      <c r="NO239" s="32">
        <f>IF(NJ239&gt;NQ239,1,0)</f>
        <v/>
      </c>
      <c r="NP239" s="32">
        <f>NM239+NN239+NO239+NK239+NL239</f>
        <v/>
      </c>
      <c r="NQ239" s="79">
        <f>(((100*NG239)*(NI239-1)*0.98)-((1-NG239)*100))/100</f>
        <v/>
      </c>
      <c r="NR239" s="34">
        <f>IF(LR239&lt;0.9,0,IF(AND(LR239&gt;1.1),0,1))</f>
        <v/>
      </c>
      <c r="NS239" s="34">
        <f>IF(LS239&lt;0.9,0,IF(AND(LS239&gt;1.1),0,1))</f>
        <v/>
      </c>
      <c r="NT239" s="32">
        <f>IF(NF239&gt;99,1,0)</f>
        <v/>
      </c>
      <c r="NU239" s="32">
        <f>IF(NQ239&gt;0.0799,1,0)</f>
        <v/>
      </c>
      <c r="NV239" s="32">
        <f>IF(NQ239&gt;NJ239,1,0)</f>
        <v/>
      </c>
      <c r="NW239" s="32">
        <f>NT239+NU239+NV239+NR239+NS239</f>
        <v/>
      </c>
      <c r="NX239">
        <f>IF(NP239=5,"LayHome1-0",IF(AND(NW239=5),"BackHome1-0",""))</f>
        <v/>
      </c>
      <c r="NY239">
        <f>IF(NP239=5,KN239,IF(AND(NW239=5),KN239,""))</f>
        <v/>
      </c>
      <c r="NZ239">
        <f>IF(NP239=5,"Match Odds",IF(AND(NW239=5),"Match Odds",""))</f>
        <v/>
      </c>
      <c r="OA239">
        <f>IF(NP239=5,KP239,IF(AND(NW239=5),KP239,""))</f>
        <v/>
      </c>
      <c r="OB239">
        <f>IF(NP239=5,"MATCH_ODDS",IF(AND(NW239=5),"MATCH_ODDS",""))</f>
        <v/>
      </c>
      <c r="OC239">
        <f>IF(NP239=5,"LAY",IF(AND(NW239=5),"BACK",""))</f>
        <v/>
      </c>
    </row>
    <row r="240" ht="16.5" customHeight="1" thickBot="1" thickTop="1">
      <c r="A240" s="2" t="n"/>
      <c r="KN240" s="1">
        <f>IF(INDEX(#REF!,MATCH('HT 1-0'!D240,#REF!,0))=INDEX(#REF!,MATCH('HT 1-0'!D240,#REF!,0)),INDEX(#REF!,MATCH('HT 1-0'!D240,#REF!,0)),"ERROR")</f>
        <v/>
      </c>
      <c r="KO240" s="1">
        <f>IF(INDEX(#REF!,MATCH('HT 1-0'!E240,#REF!,0))=INDEX(#REF!,MATCH('HT 1-0'!E240,#REF!,0)),INDEX(#REF!,MATCH('HT 1-0'!E240,#REF!,0)),"ERROR")</f>
        <v/>
      </c>
      <c r="KP240" s="1">
        <f>KN240&amp;" v "&amp;KO240</f>
        <v/>
      </c>
      <c r="KQ240">
        <f>B240&amp;"_"&amp;C240</f>
        <v/>
      </c>
      <c r="KR240" s="1">
        <f>IF((HW240/KK240)&lt;0.335,"G",IF((HW240/KK240)&gt;0.67,"R","A"))</f>
        <v/>
      </c>
      <c r="KS240" s="1">
        <f>IF((HX240/KK240)&lt;0.335,"G",IF((HX240/KK240)&gt;0.67,"R","A"))</f>
        <v/>
      </c>
      <c r="KT240" s="1">
        <f>IF((IH240/KK240)&lt;0.335,"G",IF((IH240/KK240)&gt;0.67,"R","A"))</f>
        <v/>
      </c>
      <c r="KU240" s="1">
        <f>IF((II240/KK240)&lt;0.335,"G",IF((II240/KK240)&gt;0.67,"R","A"))</f>
        <v/>
      </c>
      <c r="KV240" s="1">
        <f>IF((HZ240/KK240)&lt;0.335,"G",IF((HZ240/KK240)&gt;0.67,"R","A"))</f>
        <v/>
      </c>
      <c r="KW240" s="1">
        <f>IF((HY240/KK240)&lt;0.335,"G",IF((HY240/KK240)&gt;0.67,"R","A"))</f>
        <v/>
      </c>
      <c r="KX240" s="1">
        <f>IF((IK240/KK240)&lt;0.335,"G",IF((IK240/KK240)&gt;0.67,"R","A"))</f>
        <v/>
      </c>
      <c r="KY240" s="1">
        <f>IF((IJ240/KK240)&lt;0.335,"G",IF((IJ240/KK240)&gt;0.67,"R","A"))</f>
        <v/>
      </c>
      <c r="KZ240" s="1">
        <f>IF((HQ240/KK240)&lt;0.335,"G",IF((HQ240/KK240)&gt;0.67,"R","A"))</f>
        <v/>
      </c>
      <c r="LA240" s="1">
        <f>IF((IB240/KK240)&lt;0.335,"G",IF((IB240/KK240)&gt;0.67,"R","A"))</f>
        <v/>
      </c>
      <c r="LB240">
        <f>IF(LQ240="1-0",INDEX(Scrape!#REF!,MATCH('HT 1-0'!KP240,Scrape!$B:$B,0)),"")</f>
        <v/>
      </c>
      <c r="LC240">
        <f>IF(LQ240="1-0",INDEX(Scrape!$A:$A,MATCH('HT 1-0'!KP240,Scrape!$B:$B,0)),"")</f>
        <v/>
      </c>
      <c r="LD240">
        <f>IF(LQ240="1-0",INDEX(Scrape!$B:$B,MATCH('HT 1-0'!KP240,Scrape!$B:$B,0)),"")</f>
        <v/>
      </c>
      <c r="LE240">
        <f>IF(LQ240="1-0",INDEX(Scrape!$C:$C,MATCH('HT 1-0'!KP240,Scrape!$B:$B,0)),"")</f>
        <v/>
      </c>
      <c r="LF240">
        <f>IF(LQ240="1-0",INDEX(Scrape!$D:$D,MATCH('HT 1-0'!KP240,Scrape!$B:$B,0)),"")</f>
        <v/>
      </c>
      <c r="LG240">
        <f>IF(LQ240="1-0",INDEX(Scrape!$E:$E,MATCH('HT 1-0'!KP240,Scrape!$B:$B,0)),"")</f>
        <v/>
      </c>
      <c r="LH240">
        <f>IF(LQ240="1-0",INDEX(Scrape!$F:$F,MATCH('HT 1-0'!KP240,Scrape!$B:$B,0)),"")</f>
        <v/>
      </c>
      <c r="LI240">
        <f>IF(LQ240="1-0",INDEX(Scrape!$G:$G,MATCH('HT 1-0'!KP240,Scrape!$B:$B,0)),"")</f>
        <v/>
      </c>
      <c r="LJ240">
        <f>IF(LQ240="1-0",INDEX(Scrape!$H:$H,MATCH('HT 1-0'!KP240,Scrape!$B:$B,0)),"")</f>
        <v/>
      </c>
      <c r="LK240">
        <f>IF(LQ240="1-0",INDEX(Scrape!$I:$I,MATCH('HT 1-0'!KP240,Scrape!$B:$B,0)),"")</f>
        <v/>
      </c>
      <c r="LL240">
        <f>IF(LQ240="1-0",INDEX(Scrape!$J:$J,MATCH('HT 1-0'!KP240,Scrape!$B:$B,0)),"")</f>
        <v/>
      </c>
      <c r="LM240">
        <f>IF(LQ240="1-0",INDEX(Scrape!$K:$K,MATCH('HT 1-0'!KP240,Scrape!$B:$B,0)),"")</f>
        <v/>
      </c>
      <c r="LN240">
        <f>IF(LQ240="1-0",INDEX(Scrape!$L:$L,MATCH('HT 1-0'!KP240,Scrape!$B:$B,0)),"")</f>
        <v/>
      </c>
      <c r="LO240">
        <f>IF(LQ240="1-0",INDEX(Scrape!$M:$M,MATCH('HT 1-0'!KP240,Scrape!$B:$B,0)),"")</f>
        <v/>
      </c>
      <c r="LP240">
        <f>IF(LQ240="1-0",INDEX(Scrape!$N:$N,MATCH('HT 1-0'!KP240,Scrape!$B:$B,0)),"")</f>
        <v/>
      </c>
      <c r="LQ240">
        <f>INDEX(Scrape!$O:$O,MATCH('HT 1-0'!KP240,Scrape!$B:$B,0))</f>
        <v/>
      </c>
      <c r="LR240">
        <f>(1/LJ240)+(1/LI240)+(1/LH240)</f>
        <v/>
      </c>
      <c r="LS240">
        <f>(1/LG240)+(1/LF240)+(1/LE240)</f>
        <v/>
      </c>
      <c r="LT240" s="8">
        <f>IF(INDEX(#REF!,MATCH(KQ240,#REF!,0))=INDEX(#REF!,MATCH(KQ240,#REF!,0)),INDEX(#REF!,MATCH(KQ240,#REF!,0)),"ERROR")</f>
        <v/>
      </c>
      <c r="LU240" s="4">
        <f>IF(KR240="G",2,IF(KR240="R",0.5,IF(KR240="A",1)))</f>
        <v/>
      </c>
      <c r="LV240" s="4">
        <f>IF(KS240="G",0.5,IF(KS240="R",2,IF(KS240="A",1)))</f>
        <v/>
      </c>
      <c r="LW240" s="4">
        <f>IF(KT240="G",2,IF(KT240="R",0.5,IF(KT240="A",1)))</f>
        <v/>
      </c>
      <c r="LX240" s="4">
        <f>IF(KU240="G",0.5,IF(KU240="R",2,IF(KU240="A",1)))</f>
        <v/>
      </c>
      <c r="LY240" s="7">
        <f>(LK240*(LU240+LX240)+(LL240*(LU240+LX240)))</f>
        <v/>
      </c>
      <c r="LZ240" s="7">
        <f>(LN240*(LV240+LW240)+(LO240*(LV240+LW240)))</f>
        <v/>
      </c>
      <c r="MA240" s="11">
        <f>LY240-LZ240</f>
        <v/>
      </c>
      <c r="MB240" s="5">
        <f>MA240+2</f>
        <v/>
      </c>
      <c r="MC240" s="6">
        <f>MA240-2</f>
        <v/>
      </c>
      <c r="MD240" s="4">
        <f>LE240</f>
        <v/>
      </c>
      <c r="ME240" s="9">
        <f>IF(MD240=0,1000,MD240+0.75)</f>
        <v/>
      </c>
      <c r="MF240" s="10">
        <f>IF(MD240=0,0,MD240-0.75)</f>
        <v/>
      </c>
      <c r="MG240" s="4">
        <f>((LM240*(LU240+LX240))-((LP240*(LV240+LW240))))</f>
        <v/>
      </c>
      <c r="MH240" s="9">
        <f>MG240*1.2</f>
        <v/>
      </c>
      <c r="MI240" s="10">
        <f>MG240*0.8</f>
        <v/>
      </c>
      <c r="MJ240">
        <f>IFERROR(NX240,"")</f>
        <v/>
      </c>
      <c r="MK240">
        <f>IFERROR(NY240,"")</f>
        <v/>
      </c>
      <c r="ML240">
        <f>IFERROR(NZ240,"")</f>
        <v/>
      </c>
      <c r="MM240">
        <f>IFERROR(OA240,"")</f>
        <v/>
      </c>
      <c r="MN240">
        <f>IFERROR(OB240,"")</f>
        <v/>
      </c>
      <c r="MO240">
        <f>IFERROR(OC240,"")</f>
        <v/>
      </c>
      <c r="MP240" s="1">
        <f>COUNTIFS(#REF!,LT240,#REF!,1,#REF!,"&gt;="&amp;MC240,#REF!,"&lt;="&amp;MB240,#REF!,"&lt;="&amp;ME240,#REF!,"&gt;="&amp;MF240,#REF!,"="&amp;KV240,#REF!,"="&amp;KX240)</f>
        <v/>
      </c>
      <c r="MQ240" s="1">
        <f>COUNTIFS(#REF!,LT240,#REF!,0,#REF!,"&gt;="&amp;MC240,#REF!,"&lt;="&amp;MB240,#REF!,"&lt;="&amp;ME240,#REF!,"&gt;="&amp;MF240,#REF!,"="&amp;KV240,#REF!,"="&amp;KX240)</f>
        <v/>
      </c>
      <c r="MR240" s="1">
        <f>COUNTIFS(#REF!,LT240,#REF!,1,#REF!,"&gt;="&amp;MC240,#REF!,"&lt;="&amp;MB240,#REF!,"&lt;="&amp;ME240,#REF!,"&gt;="&amp;MF240,#REF!,"="&amp;KW240,#REF!,"="&amp;KY240)</f>
        <v/>
      </c>
      <c r="MS240" s="1">
        <f>COUNTIFS(#REF!,LT240,#REF!,0,#REF!,"&gt;="&amp;MC240,#REF!,"&lt;="&amp;MB240,#REF!,"&lt;="&amp;ME240,#REF!,"&gt;="&amp;MF240,#REF!,"="&amp;KW240,#REF!,"="&amp;KY240)</f>
        <v/>
      </c>
      <c r="MT240" s="1">
        <f>COUNTIFS(#REF!,LT240,#REF!,1,#REF!,"&gt;="&amp;MI240,#REF!,"&lt;="&amp;MH240,#REF!,"&lt;="&amp;ME240,#REF!,"&gt;="&amp;MF240)</f>
        <v/>
      </c>
      <c r="MU240" s="1">
        <f>COUNTIFS(#REF!,LT240,#REF!,0,#REF!,"&gt;="&amp;MI240,#REF!,"&lt;="&amp;MH240,#REF!,"&lt;="&amp;ME240,#REF!,"&gt;="&amp;MF240)</f>
        <v/>
      </c>
      <c r="MV240" s="1">
        <f>COUNTIFS(#REF!,LT240,#REF!,1,#REF!,"&gt;="&amp;MI240,#REF!,"&lt;="&amp;MH240,#REF!,"="&amp;KZ240,#REF!,"="&amp;LA240,#REF!,"&lt;="&amp;ME240,#REF!,"&gt;="&amp;MF240)</f>
        <v/>
      </c>
      <c r="MW240" s="1">
        <f>COUNTIFS(#REF!,LT240,#REF!,0,#REF!,"&gt;="&amp;MI240,#REF!,"&lt;="&amp;MH240,#REF!,"="&amp;KZ240,#REF!,"="&amp;LA240,#REF!,"&lt;="&amp;ME240,#REF!,"&gt;="&amp;MF240)</f>
        <v/>
      </c>
      <c r="MX240" s="1">
        <f>COUNTIFS(#REF!,LT240,#REF!,1,#REF!,"&gt;="&amp;MC240,#REF!,"&lt;="&amp;MB240,#REF!,"&lt;="&amp;ME240,#REF!,"&gt;="&amp;MF240)</f>
        <v/>
      </c>
      <c r="MY240" s="1">
        <f>COUNTIFS(#REF!,LT240,#REF!,0,#REF!,"&gt;="&amp;MC240,#REF!,"&lt;="&amp;MB240,#REF!,"&lt;="&amp;ME240,#REF!,"&gt;="&amp;MF240)</f>
        <v/>
      </c>
      <c r="MZ240" s="1">
        <f>COUNTIFS(#REF!,LT240,#REF!,1,#REF!,"&lt;="&amp;ME240,#REF!,"&gt;="&amp;MF240,#REF!,"="&amp;KV240,#REF!,"="&amp;KX240)</f>
        <v/>
      </c>
      <c r="NA240" s="1">
        <f>COUNTIFS(#REF!,LT240,#REF!,0,#REF!,"&lt;="&amp;ME240,#REF!,"&gt;="&amp;MF240,#REF!,"="&amp;KV240,#REF!,"="&amp;KX240)</f>
        <v/>
      </c>
      <c r="NB240" s="1">
        <f>COUNTIFS(#REF!,LT240,#REF!,1,#REF!,"&lt;="&amp;ME240,#REF!,"&gt;="&amp;MF240,#REF!,"="&amp;KW240,#REF!,"="&amp;KY240)</f>
        <v/>
      </c>
      <c r="NC240" s="1">
        <f>COUNTIFS(#REF!,LT240,#REF!,0,#REF!,"&lt;="&amp;ME240,#REF!,"&gt;="&amp;MF240,#REF!,"="&amp;KW240,#REF!,"="&amp;KY240)</f>
        <v/>
      </c>
      <c r="ND240" s="1">
        <f>MP240+MR240+MT240+MV240+MX240+MZ240+NB240</f>
        <v/>
      </c>
      <c r="NE240" s="1">
        <f>MQ240+MS240+MU240+MW240+MY240+NA240+NC240</f>
        <v/>
      </c>
      <c r="NF240" s="1">
        <f>ND240+NE240</f>
        <v/>
      </c>
      <c r="NG240" s="33">
        <f>ND240/(ND240+NE240)</f>
        <v/>
      </c>
      <c r="NH240" s="3">
        <f>1/NG240</f>
        <v/>
      </c>
      <c r="NI240" s="1">
        <f>LH240</f>
        <v/>
      </c>
      <c r="NJ240" s="79">
        <f>((1-NG240)*(1/(NI240-1))*0.98-(NG240*1))</f>
        <v/>
      </c>
      <c r="NK240" s="34">
        <f>IF(LR240&lt;0.9,0,IF(AND(LR240&gt;1.1),0,1))</f>
        <v/>
      </c>
      <c r="NL240" s="34">
        <f>IF(LS240&lt;0.9,0,IF(AND(LS240&gt;1.1),0,1))</f>
        <v/>
      </c>
      <c r="NM240" s="32">
        <f>IF(NF240&gt;99,1,0)</f>
        <v/>
      </c>
      <c r="NN240" s="32">
        <f>IF(NJ240&gt;0.0799,1,0)</f>
        <v/>
      </c>
      <c r="NO240" s="32">
        <f>IF(NJ240&gt;NQ240,1,0)</f>
        <v/>
      </c>
      <c r="NP240" s="32">
        <f>NM240+NN240+NO240+NK240+NL240</f>
        <v/>
      </c>
      <c r="NQ240" s="79">
        <f>(((100*NG240)*(NI240-1)*0.98)-((1-NG240)*100))/100</f>
        <v/>
      </c>
      <c r="NR240" s="34">
        <f>IF(LR240&lt;0.9,0,IF(AND(LR240&gt;1.1),0,1))</f>
        <v/>
      </c>
      <c r="NS240" s="34">
        <f>IF(LS240&lt;0.9,0,IF(AND(LS240&gt;1.1),0,1))</f>
        <v/>
      </c>
      <c r="NT240" s="32">
        <f>IF(NF240&gt;99,1,0)</f>
        <v/>
      </c>
      <c r="NU240" s="32">
        <f>IF(NQ240&gt;0.0799,1,0)</f>
        <v/>
      </c>
      <c r="NV240" s="32">
        <f>IF(NQ240&gt;NJ240,1,0)</f>
        <v/>
      </c>
      <c r="NW240" s="32">
        <f>NT240+NU240+NV240+NR240+NS240</f>
        <v/>
      </c>
      <c r="NX240">
        <f>IF(NP240=5,"LayHome1-0",IF(AND(NW240=5),"BackHome1-0",""))</f>
        <v/>
      </c>
      <c r="NY240">
        <f>IF(NP240=5,KN240,IF(AND(NW240=5),KN240,""))</f>
        <v/>
      </c>
      <c r="NZ240">
        <f>IF(NP240=5,"Match Odds",IF(AND(NW240=5),"Match Odds",""))</f>
        <v/>
      </c>
      <c r="OA240">
        <f>IF(NP240=5,KP240,IF(AND(NW240=5),KP240,""))</f>
        <v/>
      </c>
      <c r="OB240">
        <f>IF(NP240=5,"MATCH_ODDS",IF(AND(NW240=5),"MATCH_ODDS",""))</f>
        <v/>
      </c>
      <c r="OC240">
        <f>IF(NP240=5,"LAY",IF(AND(NW240=5),"BACK",""))</f>
        <v/>
      </c>
    </row>
    <row r="241" ht="16.5" customHeight="1" thickBot="1" thickTop="1">
      <c r="A241" s="2" t="n"/>
      <c r="KN241" s="1">
        <f>IF(INDEX(#REF!,MATCH('HT 1-0'!D241,#REF!,0))=INDEX(#REF!,MATCH('HT 1-0'!D241,#REF!,0)),INDEX(#REF!,MATCH('HT 1-0'!D241,#REF!,0)),"ERROR")</f>
        <v/>
      </c>
      <c r="KO241" s="1">
        <f>IF(INDEX(#REF!,MATCH('HT 1-0'!E241,#REF!,0))=INDEX(#REF!,MATCH('HT 1-0'!E241,#REF!,0)),INDEX(#REF!,MATCH('HT 1-0'!E241,#REF!,0)),"ERROR")</f>
        <v/>
      </c>
      <c r="KP241" s="1">
        <f>KN241&amp;" v "&amp;KO241</f>
        <v/>
      </c>
      <c r="KQ241">
        <f>B241&amp;"_"&amp;C241</f>
        <v/>
      </c>
      <c r="KR241" s="1">
        <f>IF((HW241/KK241)&lt;0.335,"G",IF((HW241/KK241)&gt;0.67,"R","A"))</f>
        <v/>
      </c>
      <c r="KS241" s="1">
        <f>IF((HX241/KK241)&lt;0.335,"G",IF((HX241/KK241)&gt;0.67,"R","A"))</f>
        <v/>
      </c>
      <c r="KT241" s="1">
        <f>IF((IH241/KK241)&lt;0.335,"G",IF((IH241/KK241)&gt;0.67,"R","A"))</f>
        <v/>
      </c>
      <c r="KU241" s="1">
        <f>IF((II241/KK241)&lt;0.335,"G",IF((II241/KK241)&gt;0.67,"R","A"))</f>
        <v/>
      </c>
      <c r="KV241" s="1">
        <f>IF((HZ241/KK241)&lt;0.335,"G",IF((HZ241/KK241)&gt;0.67,"R","A"))</f>
        <v/>
      </c>
      <c r="KW241" s="1">
        <f>IF((HY241/KK241)&lt;0.335,"G",IF((HY241/KK241)&gt;0.67,"R","A"))</f>
        <v/>
      </c>
      <c r="KX241" s="1">
        <f>IF((IK241/KK241)&lt;0.335,"G",IF((IK241/KK241)&gt;0.67,"R","A"))</f>
        <v/>
      </c>
      <c r="KY241" s="1">
        <f>IF((IJ241/KK241)&lt;0.335,"G",IF((IJ241/KK241)&gt;0.67,"R","A"))</f>
        <v/>
      </c>
      <c r="KZ241" s="1">
        <f>IF((HQ241/KK241)&lt;0.335,"G",IF((HQ241/KK241)&gt;0.67,"R","A"))</f>
        <v/>
      </c>
      <c r="LA241" s="1">
        <f>IF((IB241/KK241)&lt;0.335,"G",IF((IB241/KK241)&gt;0.67,"R","A"))</f>
        <v/>
      </c>
      <c r="LB241">
        <f>IF(LQ241="1-0",INDEX(Scrape!#REF!,MATCH('HT 1-0'!KP241,Scrape!$B:$B,0)),"")</f>
        <v/>
      </c>
      <c r="LC241">
        <f>IF(LQ241="1-0",INDEX(Scrape!$A:$A,MATCH('HT 1-0'!KP241,Scrape!$B:$B,0)),"")</f>
        <v/>
      </c>
      <c r="LD241">
        <f>IF(LQ241="1-0",INDEX(Scrape!$B:$B,MATCH('HT 1-0'!KP241,Scrape!$B:$B,0)),"")</f>
        <v/>
      </c>
      <c r="LE241">
        <f>IF(LQ241="1-0",INDEX(Scrape!$C:$C,MATCH('HT 1-0'!KP241,Scrape!$B:$B,0)),"")</f>
        <v/>
      </c>
      <c r="LF241">
        <f>IF(LQ241="1-0",INDEX(Scrape!$D:$D,MATCH('HT 1-0'!KP241,Scrape!$B:$B,0)),"")</f>
        <v/>
      </c>
      <c r="LG241">
        <f>IF(LQ241="1-0",INDEX(Scrape!$E:$E,MATCH('HT 1-0'!KP241,Scrape!$B:$B,0)),"")</f>
        <v/>
      </c>
      <c r="LH241">
        <f>IF(LQ241="1-0",INDEX(Scrape!$F:$F,MATCH('HT 1-0'!KP241,Scrape!$B:$B,0)),"")</f>
        <v/>
      </c>
      <c r="LI241">
        <f>IF(LQ241="1-0",INDEX(Scrape!$G:$G,MATCH('HT 1-0'!KP241,Scrape!$B:$B,0)),"")</f>
        <v/>
      </c>
      <c r="LJ241">
        <f>IF(LQ241="1-0",INDEX(Scrape!$H:$H,MATCH('HT 1-0'!KP241,Scrape!$B:$B,0)),"")</f>
        <v/>
      </c>
      <c r="LK241">
        <f>IF(LQ241="1-0",INDEX(Scrape!$I:$I,MATCH('HT 1-0'!KP241,Scrape!$B:$B,0)),"")</f>
        <v/>
      </c>
      <c r="LL241">
        <f>IF(LQ241="1-0",INDEX(Scrape!$J:$J,MATCH('HT 1-0'!KP241,Scrape!$B:$B,0)),"")</f>
        <v/>
      </c>
      <c r="LM241">
        <f>IF(LQ241="1-0",INDEX(Scrape!$K:$K,MATCH('HT 1-0'!KP241,Scrape!$B:$B,0)),"")</f>
        <v/>
      </c>
      <c r="LN241">
        <f>IF(LQ241="1-0",INDEX(Scrape!$L:$L,MATCH('HT 1-0'!KP241,Scrape!$B:$B,0)),"")</f>
        <v/>
      </c>
      <c r="LO241">
        <f>IF(LQ241="1-0",INDEX(Scrape!$M:$M,MATCH('HT 1-0'!KP241,Scrape!$B:$B,0)),"")</f>
        <v/>
      </c>
      <c r="LP241">
        <f>IF(LQ241="1-0",INDEX(Scrape!$N:$N,MATCH('HT 1-0'!KP241,Scrape!$B:$B,0)),"")</f>
        <v/>
      </c>
      <c r="LQ241">
        <f>INDEX(Scrape!$O:$O,MATCH('HT 1-0'!KP241,Scrape!$B:$B,0))</f>
        <v/>
      </c>
      <c r="LR241">
        <f>(1/LJ241)+(1/LI241)+(1/LH241)</f>
        <v/>
      </c>
      <c r="LS241">
        <f>(1/LG241)+(1/LF241)+(1/LE241)</f>
        <v/>
      </c>
      <c r="LT241" s="8">
        <f>IF(INDEX(#REF!,MATCH(KQ241,#REF!,0))=INDEX(#REF!,MATCH(KQ241,#REF!,0)),INDEX(#REF!,MATCH(KQ241,#REF!,0)),"ERROR")</f>
        <v/>
      </c>
      <c r="LU241" s="4">
        <f>IF(KR241="G",2,IF(KR241="R",0.5,IF(KR241="A",1)))</f>
        <v/>
      </c>
      <c r="LV241" s="4">
        <f>IF(KS241="G",0.5,IF(KS241="R",2,IF(KS241="A",1)))</f>
        <v/>
      </c>
      <c r="LW241" s="4">
        <f>IF(KT241="G",2,IF(KT241="R",0.5,IF(KT241="A",1)))</f>
        <v/>
      </c>
      <c r="LX241" s="4">
        <f>IF(KU241="G",0.5,IF(KU241="R",2,IF(KU241="A",1)))</f>
        <v/>
      </c>
      <c r="LY241" s="7">
        <f>(LK241*(LU241+LX241)+(LL241*(LU241+LX241)))</f>
        <v/>
      </c>
      <c r="LZ241" s="7">
        <f>(LN241*(LV241+LW241)+(LO241*(LV241+LW241)))</f>
        <v/>
      </c>
      <c r="MA241" s="11">
        <f>LY241-LZ241</f>
        <v/>
      </c>
      <c r="MB241" s="5">
        <f>MA241+2</f>
        <v/>
      </c>
      <c r="MC241" s="6">
        <f>MA241-2</f>
        <v/>
      </c>
      <c r="MD241" s="4">
        <f>LE241</f>
        <v/>
      </c>
      <c r="ME241" s="9">
        <f>IF(MD241=0,1000,MD241+0.75)</f>
        <v/>
      </c>
      <c r="MF241" s="10">
        <f>IF(MD241=0,0,MD241-0.75)</f>
        <v/>
      </c>
      <c r="MG241" s="4">
        <f>((LM241*(LU241+LX241))-((LP241*(LV241+LW241))))</f>
        <v/>
      </c>
      <c r="MH241" s="9">
        <f>MG241*1.2</f>
        <v/>
      </c>
      <c r="MI241" s="10">
        <f>MG241*0.8</f>
        <v/>
      </c>
      <c r="MJ241">
        <f>IFERROR(NX241,"")</f>
        <v/>
      </c>
      <c r="MK241">
        <f>IFERROR(NY241,"")</f>
        <v/>
      </c>
      <c r="ML241">
        <f>IFERROR(NZ241,"")</f>
        <v/>
      </c>
      <c r="MM241">
        <f>IFERROR(OA241,"")</f>
        <v/>
      </c>
      <c r="MN241">
        <f>IFERROR(OB241,"")</f>
        <v/>
      </c>
      <c r="MO241">
        <f>IFERROR(OC241,"")</f>
        <v/>
      </c>
      <c r="MP241" s="1">
        <f>COUNTIFS(#REF!,LT241,#REF!,1,#REF!,"&gt;="&amp;MC241,#REF!,"&lt;="&amp;MB241,#REF!,"&lt;="&amp;ME241,#REF!,"&gt;="&amp;MF241,#REF!,"="&amp;KV241,#REF!,"="&amp;KX241)</f>
        <v/>
      </c>
      <c r="MQ241" s="1">
        <f>COUNTIFS(#REF!,LT241,#REF!,0,#REF!,"&gt;="&amp;MC241,#REF!,"&lt;="&amp;MB241,#REF!,"&lt;="&amp;ME241,#REF!,"&gt;="&amp;MF241,#REF!,"="&amp;KV241,#REF!,"="&amp;KX241)</f>
        <v/>
      </c>
      <c r="MR241" s="1">
        <f>COUNTIFS(#REF!,LT241,#REF!,1,#REF!,"&gt;="&amp;MC241,#REF!,"&lt;="&amp;MB241,#REF!,"&lt;="&amp;ME241,#REF!,"&gt;="&amp;MF241,#REF!,"="&amp;KW241,#REF!,"="&amp;KY241)</f>
        <v/>
      </c>
      <c r="MS241" s="1">
        <f>COUNTIFS(#REF!,LT241,#REF!,0,#REF!,"&gt;="&amp;MC241,#REF!,"&lt;="&amp;MB241,#REF!,"&lt;="&amp;ME241,#REF!,"&gt;="&amp;MF241,#REF!,"="&amp;KW241,#REF!,"="&amp;KY241)</f>
        <v/>
      </c>
      <c r="MT241" s="1">
        <f>COUNTIFS(#REF!,LT241,#REF!,1,#REF!,"&gt;="&amp;MI241,#REF!,"&lt;="&amp;MH241,#REF!,"&lt;="&amp;ME241,#REF!,"&gt;="&amp;MF241)</f>
        <v/>
      </c>
      <c r="MU241" s="1">
        <f>COUNTIFS(#REF!,LT241,#REF!,0,#REF!,"&gt;="&amp;MI241,#REF!,"&lt;="&amp;MH241,#REF!,"&lt;="&amp;ME241,#REF!,"&gt;="&amp;MF241)</f>
        <v/>
      </c>
      <c r="MV241" s="1">
        <f>COUNTIFS(#REF!,LT241,#REF!,1,#REF!,"&gt;="&amp;MI241,#REF!,"&lt;="&amp;MH241,#REF!,"="&amp;KZ241,#REF!,"="&amp;LA241,#REF!,"&lt;="&amp;ME241,#REF!,"&gt;="&amp;MF241)</f>
        <v/>
      </c>
      <c r="MW241" s="1">
        <f>COUNTIFS(#REF!,LT241,#REF!,0,#REF!,"&gt;="&amp;MI241,#REF!,"&lt;="&amp;MH241,#REF!,"="&amp;KZ241,#REF!,"="&amp;LA241,#REF!,"&lt;="&amp;ME241,#REF!,"&gt;="&amp;MF241)</f>
        <v/>
      </c>
      <c r="MX241" s="1">
        <f>COUNTIFS(#REF!,LT241,#REF!,1,#REF!,"&gt;="&amp;MC241,#REF!,"&lt;="&amp;MB241,#REF!,"&lt;="&amp;ME241,#REF!,"&gt;="&amp;MF241)</f>
        <v/>
      </c>
      <c r="MY241" s="1">
        <f>COUNTIFS(#REF!,LT241,#REF!,0,#REF!,"&gt;="&amp;MC241,#REF!,"&lt;="&amp;MB241,#REF!,"&lt;="&amp;ME241,#REF!,"&gt;="&amp;MF241)</f>
        <v/>
      </c>
      <c r="MZ241" s="1">
        <f>COUNTIFS(#REF!,LT241,#REF!,1,#REF!,"&lt;="&amp;ME241,#REF!,"&gt;="&amp;MF241,#REF!,"="&amp;KV241,#REF!,"="&amp;KX241)</f>
        <v/>
      </c>
      <c r="NA241" s="1">
        <f>COUNTIFS(#REF!,LT241,#REF!,0,#REF!,"&lt;="&amp;ME241,#REF!,"&gt;="&amp;MF241,#REF!,"="&amp;KV241,#REF!,"="&amp;KX241)</f>
        <v/>
      </c>
      <c r="NB241" s="1">
        <f>COUNTIFS(#REF!,LT241,#REF!,1,#REF!,"&lt;="&amp;ME241,#REF!,"&gt;="&amp;MF241,#REF!,"="&amp;KW241,#REF!,"="&amp;KY241)</f>
        <v/>
      </c>
      <c r="NC241" s="1">
        <f>COUNTIFS(#REF!,LT241,#REF!,0,#REF!,"&lt;="&amp;ME241,#REF!,"&gt;="&amp;MF241,#REF!,"="&amp;KW241,#REF!,"="&amp;KY241)</f>
        <v/>
      </c>
      <c r="ND241" s="1">
        <f>MP241+MR241+MT241+MV241+MX241+MZ241+NB241</f>
        <v/>
      </c>
      <c r="NE241" s="1">
        <f>MQ241+MS241+MU241+MW241+MY241+NA241+NC241</f>
        <v/>
      </c>
      <c r="NF241" s="1">
        <f>ND241+NE241</f>
        <v/>
      </c>
      <c r="NG241" s="33">
        <f>ND241/(ND241+NE241)</f>
        <v/>
      </c>
      <c r="NH241" s="3">
        <f>1/NG241</f>
        <v/>
      </c>
      <c r="NI241" s="1">
        <f>LH241</f>
        <v/>
      </c>
      <c r="NJ241" s="79">
        <f>((1-NG241)*(1/(NI241-1))*0.98-(NG241*1))</f>
        <v/>
      </c>
      <c r="NK241" s="34">
        <f>IF(LR241&lt;0.9,0,IF(AND(LR241&gt;1.1),0,1))</f>
        <v/>
      </c>
      <c r="NL241" s="34">
        <f>IF(LS241&lt;0.9,0,IF(AND(LS241&gt;1.1),0,1))</f>
        <v/>
      </c>
      <c r="NM241" s="32">
        <f>IF(NF241&gt;99,1,0)</f>
        <v/>
      </c>
      <c r="NN241" s="32">
        <f>IF(NJ241&gt;0.0799,1,0)</f>
        <v/>
      </c>
      <c r="NO241" s="32">
        <f>IF(NJ241&gt;NQ241,1,0)</f>
        <v/>
      </c>
      <c r="NP241" s="32">
        <f>NM241+NN241+NO241+NK241+NL241</f>
        <v/>
      </c>
      <c r="NQ241" s="79">
        <f>(((100*NG241)*(NI241-1)*0.98)-((1-NG241)*100))/100</f>
        <v/>
      </c>
      <c r="NR241" s="34">
        <f>IF(LR241&lt;0.9,0,IF(AND(LR241&gt;1.1),0,1))</f>
        <v/>
      </c>
      <c r="NS241" s="34">
        <f>IF(LS241&lt;0.9,0,IF(AND(LS241&gt;1.1),0,1))</f>
        <v/>
      </c>
      <c r="NT241" s="32">
        <f>IF(NF241&gt;99,1,0)</f>
        <v/>
      </c>
      <c r="NU241" s="32">
        <f>IF(NQ241&gt;0.0799,1,0)</f>
        <v/>
      </c>
      <c r="NV241" s="32">
        <f>IF(NQ241&gt;NJ241,1,0)</f>
        <v/>
      </c>
      <c r="NW241" s="32">
        <f>NT241+NU241+NV241+NR241+NS241</f>
        <v/>
      </c>
      <c r="NX241">
        <f>IF(NP241=5,"LayHome1-0",IF(AND(NW241=5),"BackHome1-0",""))</f>
        <v/>
      </c>
      <c r="NY241">
        <f>IF(NP241=5,KN241,IF(AND(NW241=5),KN241,""))</f>
        <v/>
      </c>
      <c r="NZ241">
        <f>IF(NP241=5,"Match Odds",IF(AND(NW241=5),"Match Odds",""))</f>
        <v/>
      </c>
      <c r="OA241">
        <f>IF(NP241=5,KP241,IF(AND(NW241=5),KP241,""))</f>
        <v/>
      </c>
      <c r="OB241">
        <f>IF(NP241=5,"MATCH_ODDS",IF(AND(NW241=5),"MATCH_ODDS",""))</f>
        <v/>
      </c>
      <c r="OC241">
        <f>IF(NP241=5,"LAY",IF(AND(NW241=5),"BACK",""))</f>
        <v/>
      </c>
    </row>
    <row r="242" ht="16.5" customHeight="1" thickBot="1" thickTop="1">
      <c r="A242" s="2" t="n"/>
      <c r="KN242" s="1">
        <f>IF(INDEX(#REF!,MATCH('HT 1-0'!D242,#REF!,0))=INDEX(#REF!,MATCH('HT 1-0'!D242,#REF!,0)),INDEX(#REF!,MATCH('HT 1-0'!D242,#REF!,0)),"ERROR")</f>
        <v/>
      </c>
      <c r="KO242" s="1">
        <f>IF(INDEX(#REF!,MATCH('HT 1-0'!E242,#REF!,0))=INDEX(#REF!,MATCH('HT 1-0'!E242,#REF!,0)),INDEX(#REF!,MATCH('HT 1-0'!E242,#REF!,0)),"ERROR")</f>
        <v/>
      </c>
      <c r="KP242" s="1">
        <f>KN242&amp;" v "&amp;KO242</f>
        <v/>
      </c>
      <c r="KQ242">
        <f>B242&amp;"_"&amp;C242</f>
        <v/>
      </c>
      <c r="KR242" s="1">
        <f>IF((HW242/KK242)&lt;0.335,"G",IF((HW242/KK242)&gt;0.67,"R","A"))</f>
        <v/>
      </c>
      <c r="KS242" s="1">
        <f>IF((HX242/KK242)&lt;0.335,"G",IF((HX242/KK242)&gt;0.67,"R","A"))</f>
        <v/>
      </c>
      <c r="KT242" s="1">
        <f>IF((IH242/KK242)&lt;0.335,"G",IF((IH242/KK242)&gt;0.67,"R","A"))</f>
        <v/>
      </c>
      <c r="KU242" s="1">
        <f>IF((II242/KK242)&lt;0.335,"G",IF((II242/KK242)&gt;0.67,"R","A"))</f>
        <v/>
      </c>
      <c r="KV242" s="1">
        <f>IF((HZ242/KK242)&lt;0.335,"G",IF((HZ242/KK242)&gt;0.67,"R","A"))</f>
        <v/>
      </c>
      <c r="KW242" s="1">
        <f>IF((HY242/KK242)&lt;0.335,"G",IF((HY242/KK242)&gt;0.67,"R","A"))</f>
        <v/>
      </c>
      <c r="KX242" s="1">
        <f>IF((IK242/KK242)&lt;0.335,"G",IF((IK242/KK242)&gt;0.67,"R","A"))</f>
        <v/>
      </c>
      <c r="KY242" s="1">
        <f>IF((IJ242/KK242)&lt;0.335,"G",IF((IJ242/KK242)&gt;0.67,"R","A"))</f>
        <v/>
      </c>
      <c r="KZ242" s="1">
        <f>IF((HQ242/KK242)&lt;0.335,"G",IF((HQ242/KK242)&gt;0.67,"R","A"))</f>
        <v/>
      </c>
      <c r="LA242" s="1">
        <f>IF((IB242/KK242)&lt;0.335,"G",IF((IB242/KK242)&gt;0.67,"R","A"))</f>
        <v/>
      </c>
      <c r="LB242">
        <f>IF(LQ242="1-0",INDEX(Scrape!#REF!,MATCH('HT 1-0'!KP242,Scrape!$B:$B,0)),"")</f>
        <v/>
      </c>
      <c r="LC242">
        <f>IF(LQ242="1-0",INDEX(Scrape!$A:$A,MATCH('HT 1-0'!KP242,Scrape!$B:$B,0)),"")</f>
        <v/>
      </c>
      <c r="LD242">
        <f>IF(LQ242="1-0",INDEX(Scrape!$B:$B,MATCH('HT 1-0'!KP242,Scrape!$B:$B,0)),"")</f>
        <v/>
      </c>
      <c r="LE242">
        <f>IF(LQ242="1-0",INDEX(Scrape!$C:$C,MATCH('HT 1-0'!KP242,Scrape!$B:$B,0)),"")</f>
        <v/>
      </c>
      <c r="LF242">
        <f>IF(LQ242="1-0",INDEX(Scrape!$D:$D,MATCH('HT 1-0'!KP242,Scrape!$B:$B,0)),"")</f>
        <v/>
      </c>
      <c r="LG242">
        <f>IF(LQ242="1-0",INDEX(Scrape!$E:$E,MATCH('HT 1-0'!KP242,Scrape!$B:$B,0)),"")</f>
        <v/>
      </c>
      <c r="LH242">
        <f>IF(LQ242="1-0",INDEX(Scrape!$F:$F,MATCH('HT 1-0'!KP242,Scrape!$B:$B,0)),"")</f>
        <v/>
      </c>
      <c r="LI242">
        <f>IF(LQ242="1-0",INDEX(Scrape!$G:$G,MATCH('HT 1-0'!KP242,Scrape!$B:$B,0)),"")</f>
        <v/>
      </c>
      <c r="LJ242">
        <f>IF(LQ242="1-0",INDEX(Scrape!$H:$H,MATCH('HT 1-0'!KP242,Scrape!$B:$B,0)),"")</f>
        <v/>
      </c>
      <c r="LK242">
        <f>IF(LQ242="1-0",INDEX(Scrape!$I:$I,MATCH('HT 1-0'!KP242,Scrape!$B:$B,0)),"")</f>
        <v/>
      </c>
      <c r="LL242">
        <f>IF(LQ242="1-0",INDEX(Scrape!$J:$J,MATCH('HT 1-0'!KP242,Scrape!$B:$B,0)),"")</f>
        <v/>
      </c>
      <c r="LM242">
        <f>IF(LQ242="1-0",INDEX(Scrape!$K:$K,MATCH('HT 1-0'!KP242,Scrape!$B:$B,0)),"")</f>
        <v/>
      </c>
      <c r="LN242">
        <f>IF(LQ242="1-0",INDEX(Scrape!$L:$L,MATCH('HT 1-0'!KP242,Scrape!$B:$B,0)),"")</f>
        <v/>
      </c>
      <c r="LO242">
        <f>IF(LQ242="1-0",INDEX(Scrape!$M:$M,MATCH('HT 1-0'!KP242,Scrape!$B:$B,0)),"")</f>
        <v/>
      </c>
      <c r="LP242">
        <f>IF(LQ242="1-0",INDEX(Scrape!$N:$N,MATCH('HT 1-0'!KP242,Scrape!$B:$B,0)),"")</f>
        <v/>
      </c>
      <c r="LQ242">
        <f>INDEX(Scrape!$O:$O,MATCH('HT 1-0'!KP242,Scrape!$B:$B,0))</f>
        <v/>
      </c>
      <c r="LR242">
        <f>(1/LJ242)+(1/LI242)+(1/LH242)</f>
        <v/>
      </c>
      <c r="LS242">
        <f>(1/LG242)+(1/LF242)+(1/LE242)</f>
        <v/>
      </c>
      <c r="LT242" s="8">
        <f>IF(INDEX(#REF!,MATCH(KQ242,#REF!,0))=INDEX(#REF!,MATCH(KQ242,#REF!,0)),INDEX(#REF!,MATCH(KQ242,#REF!,0)),"ERROR")</f>
        <v/>
      </c>
      <c r="LU242" s="4">
        <f>IF(KR242="G",2,IF(KR242="R",0.5,IF(KR242="A",1)))</f>
        <v/>
      </c>
      <c r="LV242" s="4">
        <f>IF(KS242="G",0.5,IF(KS242="R",2,IF(KS242="A",1)))</f>
        <v/>
      </c>
      <c r="LW242" s="4">
        <f>IF(KT242="G",2,IF(KT242="R",0.5,IF(KT242="A",1)))</f>
        <v/>
      </c>
      <c r="LX242" s="4">
        <f>IF(KU242="G",0.5,IF(KU242="R",2,IF(KU242="A",1)))</f>
        <v/>
      </c>
      <c r="LY242" s="7">
        <f>(LK242*(LU242+LX242)+(LL242*(LU242+LX242)))</f>
        <v/>
      </c>
      <c r="LZ242" s="7">
        <f>(LN242*(LV242+LW242)+(LO242*(LV242+LW242)))</f>
        <v/>
      </c>
      <c r="MA242" s="11">
        <f>LY242-LZ242</f>
        <v/>
      </c>
      <c r="MB242" s="5">
        <f>MA242+2</f>
        <v/>
      </c>
      <c r="MC242" s="6">
        <f>MA242-2</f>
        <v/>
      </c>
      <c r="MD242" s="4">
        <f>LE242</f>
        <v/>
      </c>
      <c r="ME242" s="9">
        <f>IF(MD242=0,1000,MD242+0.75)</f>
        <v/>
      </c>
      <c r="MF242" s="10">
        <f>IF(MD242=0,0,MD242-0.75)</f>
        <v/>
      </c>
      <c r="MG242" s="4">
        <f>((LM242*(LU242+LX242))-((LP242*(LV242+LW242))))</f>
        <v/>
      </c>
      <c r="MH242" s="9">
        <f>MG242*1.2</f>
        <v/>
      </c>
      <c r="MI242" s="10">
        <f>MG242*0.8</f>
        <v/>
      </c>
      <c r="MJ242">
        <f>IFERROR(NX242,"")</f>
        <v/>
      </c>
      <c r="MK242">
        <f>IFERROR(NY242,"")</f>
        <v/>
      </c>
      <c r="ML242">
        <f>IFERROR(NZ242,"")</f>
        <v/>
      </c>
      <c r="MM242">
        <f>IFERROR(OA242,"")</f>
        <v/>
      </c>
      <c r="MN242">
        <f>IFERROR(OB242,"")</f>
        <v/>
      </c>
      <c r="MO242">
        <f>IFERROR(OC242,"")</f>
        <v/>
      </c>
      <c r="MP242" s="1">
        <f>COUNTIFS(#REF!,LT242,#REF!,1,#REF!,"&gt;="&amp;MC242,#REF!,"&lt;="&amp;MB242,#REF!,"&lt;="&amp;ME242,#REF!,"&gt;="&amp;MF242,#REF!,"="&amp;KV242,#REF!,"="&amp;KX242)</f>
        <v/>
      </c>
      <c r="MQ242" s="1">
        <f>COUNTIFS(#REF!,LT242,#REF!,0,#REF!,"&gt;="&amp;MC242,#REF!,"&lt;="&amp;MB242,#REF!,"&lt;="&amp;ME242,#REF!,"&gt;="&amp;MF242,#REF!,"="&amp;KV242,#REF!,"="&amp;KX242)</f>
        <v/>
      </c>
      <c r="MR242" s="1">
        <f>COUNTIFS(#REF!,LT242,#REF!,1,#REF!,"&gt;="&amp;MC242,#REF!,"&lt;="&amp;MB242,#REF!,"&lt;="&amp;ME242,#REF!,"&gt;="&amp;MF242,#REF!,"="&amp;KW242,#REF!,"="&amp;KY242)</f>
        <v/>
      </c>
      <c r="MS242" s="1">
        <f>COUNTIFS(#REF!,LT242,#REF!,0,#REF!,"&gt;="&amp;MC242,#REF!,"&lt;="&amp;MB242,#REF!,"&lt;="&amp;ME242,#REF!,"&gt;="&amp;MF242,#REF!,"="&amp;KW242,#REF!,"="&amp;KY242)</f>
        <v/>
      </c>
      <c r="MT242" s="1">
        <f>COUNTIFS(#REF!,LT242,#REF!,1,#REF!,"&gt;="&amp;MI242,#REF!,"&lt;="&amp;MH242,#REF!,"&lt;="&amp;ME242,#REF!,"&gt;="&amp;MF242)</f>
        <v/>
      </c>
      <c r="MU242" s="1">
        <f>COUNTIFS(#REF!,LT242,#REF!,0,#REF!,"&gt;="&amp;MI242,#REF!,"&lt;="&amp;MH242,#REF!,"&lt;="&amp;ME242,#REF!,"&gt;="&amp;MF242)</f>
        <v/>
      </c>
      <c r="MV242" s="1">
        <f>COUNTIFS(#REF!,LT242,#REF!,1,#REF!,"&gt;="&amp;MI242,#REF!,"&lt;="&amp;MH242,#REF!,"="&amp;KZ242,#REF!,"="&amp;LA242,#REF!,"&lt;="&amp;ME242,#REF!,"&gt;="&amp;MF242)</f>
        <v/>
      </c>
      <c r="MW242" s="1">
        <f>COUNTIFS(#REF!,LT242,#REF!,0,#REF!,"&gt;="&amp;MI242,#REF!,"&lt;="&amp;MH242,#REF!,"="&amp;KZ242,#REF!,"="&amp;LA242,#REF!,"&lt;="&amp;ME242,#REF!,"&gt;="&amp;MF242)</f>
        <v/>
      </c>
      <c r="MX242" s="1">
        <f>COUNTIFS(#REF!,LT242,#REF!,1,#REF!,"&gt;="&amp;MC242,#REF!,"&lt;="&amp;MB242,#REF!,"&lt;="&amp;ME242,#REF!,"&gt;="&amp;MF242)</f>
        <v/>
      </c>
      <c r="MY242" s="1">
        <f>COUNTIFS(#REF!,LT242,#REF!,0,#REF!,"&gt;="&amp;MC242,#REF!,"&lt;="&amp;MB242,#REF!,"&lt;="&amp;ME242,#REF!,"&gt;="&amp;MF242)</f>
        <v/>
      </c>
      <c r="MZ242" s="1">
        <f>COUNTIFS(#REF!,LT242,#REF!,1,#REF!,"&lt;="&amp;ME242,#REF!,"&gt;="&amp;MF242,#REF!,"="&amp;KV242,#REF!,"="&amp;KX242)</f>
        <v/>
      </c>
      <c r="NA242" s="1">
        <f>COUNTIFS(#REF!,LT242,#REF!,0,#REF!,"&lt;="&amp;ME242,#REF!,"&gt;="&amp;MF242,#REF!,"="&amp;KV242,#REF!,"="&amp;KX242)</f>
        <v/>
      </c>
      <c r="NB242" s="1">
        <f>COUNTIFS(#REF!,LT242,#REF!,1,#REF!,"&lt;="&amp;ME242,#REF!,"&gt;="&amp;MF242,#REF!,"="&amp;KW242,#REF!,"="&amp;KY242)</f>
        <v/>
      </c>
      <c r="NC242" s="1">
        <f>COUNTIFS(#REF!,LT242,#REF!,0,#REF!,"&lt;="&amp;ME242,#REF!,"&gt;="&amp;MF242,#REF!,"="&amp;KW242,#REF!,"="&amp;KY242)</f>
        <v/>
      </c>
      <c r="ND242" s="1">
        <f>MP242+MR242+MT242+MV242+MX242+MZ242+NB242</f>
        <v/>
      </c>
      <c r="NE242" s="1">
        <f>MQ242+MS242+MU242+MW242+MY242+NA242+NC242</f>
        <v/>
      </c>
      <c r="NF242" s="1">
        <f>ND242+NE242</f>
        <v/>
      </c>
      <c r="NG242" s="33">
        <f>ND242/(ND242+NE242)</f>
        <v/>
      </c>
      <c r="NH242" s="3">
        <f>1/NG242</f>
        <v/>
      </c>
      <c r="NI242" s="1">
        <f>LH242</f>
        <v/>
      </c>
      <c r="NJ242" s="79">
        <f>((1-NG242)*(1/(NI242-1))*0.98-(NG242*1))</f>
        <v/>
      </c>
      <c r="NK242" s="34">
        <f>IF(LR242&lt;0.9,0,IF(AND(LR242&gt;1.1),0,1))</f>
        <v/>
      </c>
      <c r="NL242" s="34">
        <f>IF(LS242&lt;0.9,0,IF(AND(LS242&gt;1.1),0,1))</f>
        <v/>
      </c>
      <c r="NM242" s="32">
        <f>IF(NF242&gt;99,1,0)</f>
        <v/>
      </c>
      <c r="NN242" s="32">
        <f>IF(NJ242&gt;0.0799,1,0)</f>
        <v/>
      </c>
      <c r="NO242" s="32">
        <f>IF(NJ242&gt;NQ242,1,0)</f>
        <v/>
      </c>
      <c r="NP242" s="32">
        <f>NM242+NN242+NO242+NK242+NL242</f>
        <v/>
      </c>
      <c r="NQ242" s="79">
        <f>(((100*NG242)*(NI242-1)*0.98)-((1-NG242)*100))/100</f>
        <v/>
      </c>
      <c r="NR242" s="34">
        <f>IF(LR242&lt;0.9,0,IF(AND(LR242&gt;1.1),0,1))</f>
        <v/>
      </c>
      <c r="NS242" s="34">
        <f>IF(LS242&lt;0.9,0,IF(AND(LS242&gt;1.1),0,1))</f>
        <v/>
      </c>
      <c r="NT242" s="32">
        <f>IF(NF242&gt;99,1,0)</f>
        <v/>
      </c>
      <c r="NU242" s="32">
        <f>IF(NQ242&gt;0.0799,1,0)</f>
        <v/>
      </c>
      <c r="NV242" s="32">
        <f>IF(NQ242&gt;NJ242,1,0)</f>
        <v/>
      </c>
      <c r="NW242" s="32">
        <f>NT242+NU242+NV242+NR242+NS242</f>
        <v/>
      </c>
      <c r="NX242">
        <f>IF(NP242=5,"LayHome1-0",IF(AND(NW242=5),"BackHome1-0",""))</f>
        <v/>
      </c>
      <c r="NY242">
        <f>IF(NP242=5,KN242,IF(AND(NW242=5),KN242,""))</f>
        <v/>
      </c>
      <c r="NZ242">
        <f>IF(NP242=5,"Match Odds",IF(AND(NW242=5),"Match Odds",""))</f>
        <v/>
      </c>
      <c r="OA242">
        <f>IF(NP242=5,KP242,IF(AND(NW242=5),KP242,""))</f>
        <v/>
      </c>
      <c r="OB242">
        <f>IF(NP242=5,"MATCH_ODDS",IF(AND(NW242=5),"MATCH_ODDS",""))</f>
        <v/>
      </c>
      <c r="OC242">
        <f>IF(NP242=5,"LAY",IF(AND(NW242=5),"BACK",""))</f>
        <v/>
      </c>
    </row>
    <row r="243" ht="16.5" customHeight="1" thickBot="1" thickTop="1">
      <c r="A243" s="2" t="n"/>
      <c r="KN243" s="1">
        <f>IF(INDEX(#REF!,MATCH('HT 1-0'!D243,#REF!,0))=INDEX(#REF!,MATCH('HT 1-0'!D243,#REF!,0)),INDEX(#REF!,MATCH('HT 1-0'!D243,#REF!,0)),"ERROR")</f>
        <v/>
      </c>
      <c r="KO243" s="1">
        <f>IF(INDEX(#REF!,MATCH('HT 1-0'!E243,#REF!,0))=INDEX(#REF!,MATCH('HT 1-0'!E243,#REF!,0)),INDEX(#REF!,MATCH('HT 1-0'!E243,#REF!,0)),"ERROR")</f>
        <v/>
      </c>
      <c r="KP243" s="1">
        <f>KN243&amp;" v "&amp;KO243</f>
        <v/>
      </c>
      <c r="KQ243">
        <f>B243&amp;"_"&amp;C243</f>
        <v/>
      </c>
      <c r="KR243" s="1">
        <f>IF((HW243/KK243)&lt;0.335,"G",IF((HW243/KK243)&gt;0.67,"R","A"))</f>
        <v/>
      </c>
      <c r="KS243" s="1">
        <f>IF((HX243/KK243)&lt;0.335,"G",IF((HX243/KK243)&gt;0.67,"R","A"))</f>
        <v/>
      </c>
      <c r="KT243" s="1">
        <f>IF((IH243/KK243)&lt;0.335,"G",IF((IH243/KK243)&gt;0.67,"R","A"))</f>
        <v/>
      </c>
      <c r="KU243" s="1">
        <f>IF((II243/KK243)&lt;0.335,"G",IF((II243/KK243)&gt;0.67,"R","A"))</f>
        <v/>
      </c>
      <c r="KV243" s="1">
        <f>IF((HZ243/KK243)&lt;0.335,"G",IF((HZ243/KK243)&gt;0.67,"R","A"))</f>
        <v/>
      </c>
      <c r="KW243" s="1">
        <f>IF((HY243/KK243)&lt;0.335,"G",IF((HY243/KK243)&gt;0.67,"R","A"))</f>
        <v/>
      </c>
      <c r="KX243" s="1">
        <f>IF((IK243/KK243)&lt;0.335,"G",IF((IK243/KK243)&gt;0.67,"R","A"))</f>
        <v/>
      </c>
      <c r="KY243" s="1">
        <f>IF((IJ243/KK243)&lt;0.335,"G",IF((IJ243/KK243)&gt;0.67,"R","A"))</f>
        <v/>
      </c>
      <c r="KZ243" s="1">
        <f>IF((HQ243/KK243)&lt;0.335,"G",IF((HQ243/KK243)&gt;0.67,"R","A"))</f>
        <v/>
      </c>
      <c r="LA243" s="1">
        <f>IF((IB243/KK243)&lt;0.335,"G",IF((IB243/KK243)&gt;0.67,"R","A"))</f>
        <v/>
      </c>
      <c r="LB243">
        <f>IF(LQ243="1-0",INDEX(Scrape!#REF!,MATCH('HT 1-0'!KP243,Scrape!$B:$B,0)),"")</f>
        <v/>
      </c>
      <c r="LC243">
        <f>IF(LQ243="1-0",INDEX(Scrape!$A:$A,MATCH('HT 1-0'!KP243,Scrape!$B:$B,0)),"")</f>
        <v/>
      </c>
      <c r="LD243">
        <f>IF(LQ243="1-0",INDEX(Scrape!$B:$B,MATCH('HT 1-0'!KP243,Scrape!$B:$B,0)),"")</f>
        <v/>
      </c>
      <c r="LE243">
        <f>IF(LQ243="1-0",INDEX(Scrape!$C:$C,MATCH('HT 1-0'!KP243,Scrape!$B:$B,0)),"")</f>
        <v/>
      </c>
      <c r="LF243">
        <f>IF(LQ243="1-0",INDEX(Scrape!$D:$D,MATCH('HT 1-0'!KP243,Scrape!$B:$B,0)),"")</f>
        <v/>
      </c>
      <c r="LG243">
        <f>IF(LQ243="1-0",INDEX(Scrape!$E:$E,MATCH('HT 1-0'!KP243,Scrape!$B:$B,0)),"")</f>
        <v/>
      </c>
      <c r="LH243">
        <f>IF(LQ243="1-0",INDEX(Scrape!$F:$F,MATCH('HT 1-0'!KP243,Scrape!$B:$B,0)),"")</f>
        <v/>
      </c>
      <c r="LI243">
        <f>IF(LQ243="1-0",INDEX(Scrape!$G:$G,MATCH('HT 1-0'!KP243,Scrape!$B:$B,0)),"")</f>
        <v/>
      </c>
      <c r="LJ243">
        <f>IF(LQ243="1-0",INDEX(Scrape!$H:$H,MATCH('HT 1-0'!KP243,Scrape!$B:$B,0)),"")</f>
        <v/>
      </c>
      <c r="LK243">
        <f>IF(LQ243="1-0",INDEX(Scrape!$I:$I,MATCH('HT 1-0'!KP243,Scrape!$B:$B,0)),"")</f>
        <v/>
      </c>
      <c r="LL243">
        <f>IF(LQ243="1-0",INDEX(Scrape!$J:$J,MATCH('HT 1-0'!KP243,Scrape!$B:$B,0)),"")</f>
        <v/>
      </c>
      <c r="LM243">
        <f>IF(LQ243="1-0",INDEX(Scrape!$K:$K,MATCH('HT 1-0'!KP243,Scrape!$B:$B,0)),"")</f>
        <v/>
      </c>
      <c r="LN243">
        <f>IF(LQ243="1-0",INDEX(Scrape!$L:$L,MATCH('HT 1-0'!KP243,Scrape!$B:$B,0)),"")</f>
        <v/>
      </c>
      <c r="LO243">
        <f>IF(LQ243="1-0",INDEX(Scrape!$M:$M,MATCH('HT 1-0'!KP243,Scrape!$B:$B,0)),"")</f>
        <v/>
      </c>
      <c r="LP243">
        <f>IF(LQ243="1-0",INDEX(Scrape!$N:$N,MATCH('HT 1-0'!KP243,Scrape!$B:$B,0)),"")</f>
        <v/>
      </c>
      <c r="LQ243">
        <f>INDEX(Scrape!$O:$O,MATCH('HT 1-0'!KP243,Scrape!$B:$B,0))</f>
        <v/>
      </c>
      <c r="LR243">
        <f>(1/LJ243)+(1/LI243)+(1/LH243)</f>
        <v/>
      </c>
      <c r="LS243">
        <f>(1/LG243)+(1/LF243)+(1/LE243)</f>
        <v/>
      </c>
      <c r="LT243" s="8">
        <f>IF(INDEX(#REF!,MATCH(KQ243,#REF!,0))=INDEX(#REF!,MATCH(KQ243,#REF!,0)),INDEX(#REF!,MATCH(KQ243,#REF!,0)),"ERROR")</f>
        <v/>
      </c>
      <c r="LU243" s="4">
        <f>IF(KR243="G",2,IF(KR243="R",0.5,IF(KR243="A",1)))</f>
        <v/>
      </c>
      <c r="LV243" s="4">
        <f>IF(KS243="G",0.5,IF(KS243="R",2,IF(KS243="A",1)))</f>
        <v/>
      </c>
      <c r="LW243" s="4">
        <f>IF(KT243="G",2,IF(KT243="R",0.5,IF(KT243="A",1)))</f>
        <v/>
      </c>
      <c r="LX243" s="4">
        <f>IF(KU243="G",0.5,IF(KU243="R",2,IF(KU243="A",1)))</f>
        <v/>
      </c>
      <c r="LY243" s="7">
        <f>(LK243*(LU243+LX243)+(LL243*(LU243+LX243)))</f>
        <v/>
      </c>
      <c r="LZ243" s="7">
        <f>(LN243*(LV243+LW243)+(LO243*(LV243+LW243)))</f>
        <v/>
      </c>
      <c r="MA243" s="11">
        <f>LY243-LZ243</f>
        <v/>
      </c>
      <c r="MB243" s="5">
        <f>MA243+2</f>
        <v/>
      </c>
      <c r="MC243" s="6">
        <f>MA243-2</f>
        <v/>
      </c>
      <c r="MD243" s="4">
        <f>LE243</f>
        <v/>
      </c>
      <c r="ME243" s="9">
        <f>IF(MD243=0,1000,MD243+0.75)</f>
        <v/>
      </c>
      <c r="MF243" s="10">
        <f>IF(MD243=0,0,MD243-0.75)</f>
        <v/>
      </c>
      <c r="MG243" s="4">
        <f>((LM243*(LU243+LX243))-((LP243*(LV243+LW243))))</f>
        <v/>
      </c>
      <c r="MH243" s="9">
        <f>MG243*1.2</f>
        <v/>
      </c>
      <c r="MI243" s="10">
        <f>MG243*0.8</f>
        <v/>
      </c>
      <c r="MJ243">
        <f>IFERROR(NX243,"")</f>
        <v/>
      </c>
      <c r="MK243">
        <f>IFERROR(NY243,"")</f>
        <v/>
      </c>
      <c r="ML243">
        <f>IFERROR(NZ243,"")</f>
        <v/>
      </c>
      <c r="MM243">
        <f>IFERROR(OA243,"")</f>
        <v/>
      </c>
      <c r="MN243">
        <f>IFERROR(OB243,"")</f>
        <v/>
      </c>
      <c r="MO243">
        <f>IFERROR(OC243,"")</f>
        <v/>
      </c>
      <c r="MP243" s="1">
        <f>COUNTIFS(#REF!,LT243,#REF!,1,#REF!,"&gt;="&amp;MC243,#REF!,"&lt;="&amp;MB243,#REF!,"&lt;="&amp;ME243,#REF!,"&gt;="&amp;MF243,#REF!,"="&amp;KV243,#REF!,"="&amp;KX243)</f>
        <v/>
      </c>
      <c r="MQ243" s="1">
        <f>COUNTIFS(#REF!,LT243,#REF!,0,#REF!,"&gt;="&amp;MC243,#REF!,"&lt;="&amp;MB243,#REF!,"&lt;="&amp;ME243,#REF!,"&gt;="&amp;MF243,#REF!,"="&amp;KV243,#REF!,"="&amp;KX243)</f>
        <v/>
      </c>
      <c r="MR243" s="1">
        <f>COUNTIFS(#REF!,LT243,#REF!,1,#REF!,"&gt;="&amp;MC243,#REF!,"&lt;="&amp;MB243,#REF!,"&lt;="&amp;ME243,#REF!,"&gt;="&amp;MF243,#REF!,"="&amp;KW243,#REF!,"="&amp;KY243)</f>
        <v/>
      </c>
      <c r="MS243" s="1">
        <f>COUNTIFS(#REF!,LT243,#REF!,0,#REF!,"&gt;="&amp;MC243,#REF!,"&lt;="&amp;MB243,#REF!,"&lt;="&amp;ME243,#REF!,"&gt;="&amp;MF243,#REF!,"="&amp;KW243,#REF!,"="&amp;KY243)</f>
        <v/>
      </c>
      <c r="MT243" s="1">
        <f>COUNTIFS(#REF!,LT243,#REF!,1,#REF!,"&gt;="&amp;MI243,#REF!,"&lt;="&amp;MH243,#REF!,"&lt;="&amp;ME243,#REF!,"&gt;="&amp;MF243)</f>
        <v/>
      </c>
      <c r="MU243" s="1">
        <f>COUNTIFS(#REF!,LT243,#REF!,0,#REF!,"&gt;="&amp;MI243,#REF!,"&lt;="&amp;MH243,#REF!,"&lt;="&amp;ME243,#REF!,"&gt;="&amp;MF243)</f>
        <v/>
      </c>
      <c r="MV243" s="1">
        <f>COUNTIFS(#REF!,LT243,#REF!,1,#REF!,"&gt;="&amp;MI243,#REF!,"&lt;="&amp;MH243,#REF!,"="&amp;KZ243,#REF!,"="&amp;LA243,#REF!,"&lt;="&amp;ME243,#REF!,"&gt;="&amp;MF243)</f>
        <v/>
      </c>
      <c r="MW243" s="1">
        <f>COUNTIFS(#REF!,LT243,#REF!,0,#REF!,"&gt;="&amp;MI243,#REF!,"&lt;="&amp;MH243,#REF!,"="&amp;KZ243,#REF!,"="&amp;LA243,#REF!,"&lt;="&amp;ME243,#REF!,"&gt;="&amp;MF243)</f>
        <v/>
      </c>
      <c r="MX243" s="1">
        <f>COUNTIFS(#REF!,LT243,#REF!,1,#REF!,"&gt;="&amp;MC243,#REF!,"&lt;="&amp;MB243,#REF!,"&lt;="&amp;ME243,#REF!,"&gt;="&amp;MF243)</f>
        <v/>
      </c>
      <c r="MY243" s="1">
        <f>COUNTIFS(#REF!,LT243,#REF!,0,#REF!,"&gt;="&amp;MC243,#REF!,"&lt;="&amp;MB243,#REF!,"&lt;="&amp;ME243,#REF!,"&gt;="&amp;MF243)</f>
        <v/>
      </c>
      <c r="MZ243" s="1">
        <f>COUNTIFS(#REF!,LT243,#REF!,1,#REF!,"&lt;="&amp;ME243,#REF!,"&gt;="&amp;MF243,#REF!,"="&amp;KV243,#REF!,"="&amp;KX243)</f>
        <v/>
      </c>
      <c r="NA243" s="1">
        <f>COUNTIFS(#REF!,LT243,#REF!,0,#REF!,"&lt;="&amp;ME243,#REF!,"&gt;="&amp;MF243,#REF!,"="&amp;KV243,#REF!,"="&amp;KX243)</f>
        <v/>
      </c>
      <c r="NB243" s="1">
        <f>COUNTIFS(#REF!,LT243,#REF!,1,#REF!,"&lt;="&amp;ME243,#REF!,"&gt;="&amp;MF243,#REF!,"="&amp;KW243,#REF!,"="&amp;KY243)</f>
        <v/>
      </c>
      <c r="NC243" s="1">
        <f>COUNTIFS(#REF!,LT243,#REF!,0,#REF!,"&lt;="&amp;ME243,#REF!,"&gt;="&amp;MF243,#REF!,"="&amp;KW243,#REF!,"="&amp;KY243)</f>
        <v/>
      </c>
      <c r="ND243" s="1">
        <f>MP243+MR243+MT243+MV243+MX243+MZ243+NB243</f>
        <v/>
      </c>
      <c r="NE243" s="1">
        <f>MQ243+MS243+MU243+MW243+MY243+NA243+NC243</f>
        <v/>
      </c>
      <c r="NF243" s="1">
        <f>ND243+NE243</f>
        <v/>
      </c>
      <c r="NG243" s="33">
        <f>ND243/(ND243+NE243)</f>
        <v/>
      </c>
      <c r="NH243" s="3">
        <f>1/NG243</f>
        <v/>
      </c>
      <c r="NI243" s="1">
        <f>LH243</f>
        <v/>
      </c>
      <c r="NJ243" s="79">
        <f>((1-NG243)*(1/(NI243-1))*0.98-(NG243*1))</f>
        <v/>
      </c>
      <c r="NK243" s="34">
        <f>IF(LR243&lt;0.9,0,IF(AND(LR243&gt;1.1),0,1))</f>
        <v/>
      </c>
      <c r="NL243" s="34">
        <f>IF(LS243&lt;0.9,0,IF(AND(LS243&gt;1.1),0,1))</f>
        <v/>
      </c>
      <c r="NM243" s="32">
        <f>IF(NF243&gt;99,1,0)</f>
        <v/>
      </c>
      <c r="NN243" s="32">
        <f>IF(NJ243&gt;0.0799,1,0)</f>
        <v/>
      </c>
      <c r="NO243" s="32">
        <f>IF(NJ243&gt;NQ243,1,0)</f>
        <v/>
      </c>
      <c r="NP243" s="32">
        <f>NM243+NN243+NO243+NK243+NL243</f>
        <v/>
      </c>
      <c r="NQ243" s="79">
        <f>(((100*NG243)*(NI243-1)*0.98)-((1-NG243)*100))/100</f>
        <v/>
      </c>
      <c r="NR243" s="34">
        <f>IF(LR243&lt;0.9,0,IF(AND(LR243&gt;1.1),0,1))</f>
        <v/>
      </c>
      <c r="NS243" s="34">
        <f>IF(LS243&lt;0.9,0,IF(AND(LS243&gt;1.1),0,1))</f>
        <v/>
      </c>
      <c r="NT243" s="32">
        <f>IF(NF243&gt;99,1,0)</f>
        <v/>
      </c>
      <c r="NU243" s="32">
        <f>IF(NQ243&gt;0.0799,1,0)</f>
        <v/>
      </c>
      <c r="NV243" s="32">
        <f>IF(NQ243&gt;NJ243,1,0)</f>
        <v/>
      </c>
      <c r="NW243" s="32">
        <f>NT243+NU243+NV243+NR243+NS243</f>
        <v/>
      </c>
      <c r="NX243">
        <f>IF(NP243=5,"LayHome1-0",IF(AND(NW243=5),"BackHome1-0",""))</f>
        <v/>
      </c>
      <c r="NY243">
        <f>IF(NP243=5,KN243,IF(AND(NW243=5),KN243,""))</f>
        <v/>
      </c>
      <c r="NZ243">
        <f>IF(NP243=5,"Match Odds",IF(AND(NW243=5),"Match Odds",""))</f>
        <v/>
      </c>
      <c r="OA243">
        <f>IF(NP243=5,KP243,IF(AND(NW243=5),KP243,""))</f>
        <v/>
      </c>
      <c r="OB243">
        <f>IF(NP243=5,"MATCH_ODDS",IF(AND(NW243=5),"MATCH_ODDS",""))</f>
        <v/>
      </c>
      <c r="OC243">
        <f>IF(NP243=5,"LAY",IF(AND(NW243=5),"BACK",""))</f>
        <v/>
      </c>
    </row>
    <row r="244" ht="16.5" customHeight="1" thickBot="1" thickTop="1">
      <c r="A244" s="2" t="n"/>
      <c r="KN244" s="1">
        <f>IF(INDEX(#REF!,MATCH('HT 1-0'!D244,#REF!,0))=INDEX(#REF!,MATCH('HT 1-0'!D244,#REF!,0)),INDEX(#REF!,MATCH('HT 1-0'!D244,#REF!,0)),"ERROR")</f>
        <v/>
      </c>
      <c r="KO244" s="1">
        <f>IF(INDEX(#REF!,MATCH('HT 1-0'!E244,#REF!,0))=INDEX(#REF!,MATCH('HT 1-0'!E244,#REF!,0)),INDEX(#REF!,MATCH('HT 1-0'!E244,#REF!,0)),"ERROR")</f>
        <v/>
      </c>
      <c r="KP244" s="1">
        <f>KN244&amp;" v "&amp;KO244</f>
        <v/>
      </c>
      <c r="KQ244">
        <f>B244&amp;"_"&amp;C244</f>
        <v/>
      </c>
      <c r="KR244" s="1">
        <f>IF((HW244/KK244)&lt;0.335,"G",IF((HW244/KK244)&gt;0.67,"R","A"))</f>
        <v/>
      </c>
      <c r="KS244" s="1">
        <f>IF((HX244/KK244)&lt;0.335,"G",IF((HX244/KK244)&gt;0.67,"R","A"))</f>
        <v/>
      </c>
      <c r="KT244" s="1">
        <f>IF((IH244/KK244)&lt;0.335,"G",IF((IH244/KK244)&gt;0.67,"R","A"))</f>
        <v/>
      </c>
      <c r="KU244" s="1">
        <f>IF((II244/KK244)&lt;0.335,"G",IF((II244/KK244)&gt;0.67,"R","A"))</f>
        <v/>
      </c>
      <c r="KV244" s="1">
        <f>IF((HZ244/KK244)&lt;0.335,"G",IF((HZ244/KK244)&gt;0.67,"R","A"))</f>
        <v/>
      </c>
      <c r="KW244" s="1">
        <f>IF((HY244/KK244)&lt;0.335,"G",IF((HY244/KK244)&gt;0.67,"R","A"))</f>
        <v/>
      </c>
      <c r="KX244" s="1">
        <f>IF((IK244/KK244)&lt;0.335,"G",IF((IK244/KK244)&gt;0.67,"R","A"))</f>
        <v/>
      </c>
      <c r="KY244" s="1">
        <f>IF((IJ244/KK244)&lt;0.335,"G",IF((IJ244/KK244)&gt;0.67,"R","A"))</f>
        <v/>
      </c>
      <c r="KZ244" s="1">
        <f>IF((HQ244/KK244)&lt;0.335,"G",IF((HQ244/KK244)&gt;0.67,"R","A"))</f>
        <v/>
      </c>
      <c r="LA244" s="1">
        <f>IF((IB244/KK244)&lt;0.335,"G",IF((IB244/KK244)&gt;0.67,"R","A"))</f>
        <v/>
      </c>
      <c r="LB244">
        <f>IF(LQ244="1-0",INDEX(Scrape!#REF!,MATCH('HT 1-0'!KP244,Scrape!$B:$B,0)),"")</f>
        <v/>
      </c>
      <c r="LC244">
        <f>IF(LQ244="1-0",INDEX(Scrape!$A:$A,MATCH('HT 1-0'!KP244,Scrape!$B:$B,0)),"")</f>
        <v/>
      </c>
      <c r="LD244">
        <f>IF(LQ244="1-0",INDEX(Scrape!$B:$B,MATCH('HT 1-0'!KP244,Scrape!$B:$B,0)),"")</f>
        <v/>
      </c>
      <c r="LE244">
        <f>IF(LQ244="1-0",INDEX(Scrape!$C:$C,MATCH('HT 1-0'!KP244,Scrape!$B:$B,0)),"")</f>
        <v/>
      </c>
      <c r="LF244">
        <f>IF(LQ244="1-0",INDEX(Scrape!$D:$D,MATCH('HT 1-0'!KP244,Scrape!$B:$B,0)),"")</f>
        <v/>
      </c>
      <c r="LG244">
        <f>IF(LQ244="1-0",INDEX(Scrape!$E:$E,MATCH('HT 1-0'!KP244,Scrape!$B:$B,0)),"")</f>
        <v/>
      </c>
      <c r="LH244">
        <f>IF(LQ244="1-0",INDEX(Scrape!$F:$F,MATCH('HT 1-0'!KP244,Scrape!$B:$B,0)),"")</f>
        <v/>
      </c>
      <c r="LI244">
        <f>IF(LQ244="1-0",INDEX(Scrape!$G:$G,MATCH('HT 1-0'!KP244,Scrape!$B:$B,0)),"")</f>
        <v/>
      </c>
      <c r="LJ244">
        <f>IF(LQ244="1-0",INDEX(Scrape!$H:$H,MATCH('HT 1-0'!KP244,Scrape!$B:$B,0)),"")</f>
        <v/>
      </c>
      <c r="LK244">
        <f>IF(LQ244="1-0",INDEX(Scrape!$I:$I,MATCH('HT 1-0'!KP244,Scrape!$B:$B,0)),"")</f>
        <v/>
      </c>
      <c r="LL244">
        <f>IF(LQ244="1-0",INDEX(Scrape!$J:$J,MATCH('HT 1-0'!KP244,Scrape!$B:$B,0)),"")</f>
        <v/>
      </c>
      <c r="LM244">
        <f>IF(LQ244="1-0",INDEX(Scrape!$K:$K,MATCH('HT 1-0'!KP244,Scrape!$B:$B,0)),"")</f>
        <v/>
      </c>
      <c r="LN244">
        <f>IF(LQ244="1-0",INDEX(Scrape!$L:$L,MATCH('HT 1-0'!KP244,Scrape!$B:$B,0)),"")</f>
        <v/>
      </c>
      <c r="LO244">
        <f>IF(LQ244="1-0",INDEX(Scrape!$M:$M,MATCH('HT 1-0'!KP244,Scrape!$B:$B,0)),"")</f>
        <v/>
      </c>
      <c r="LP244">
        <f>IF(LQ244="1-0",INDEX(Scrape!$N:$N,MATCH('HT 1-0'!KP244,Scrape!$B:$B,0)),"")</f>
        <v/>
      </c>
      <c r="LQ244">
        <f>INDEX(Scrape!$O:$O,MATCH('HT 1-0'!KP244,Scrape!$B:$B,0))</f>
        <v/>
      </c>
      <c r="LR244">
        <f>(1/LJ244)+(1/LI244)+(1/LH244)</f>
        <v/>
      </c>
      <c r="LS244">
        <f>(1/LG244)+(1/LF244)+(1/LE244)</f>
        <v/>
      </c>
      <c r="LT244" s="8">
        <f>IF(INDEX(#REF!,MATCH(KQ244,#REF!,0))=INDEX(#REF!,MATCH(KQ244,#REF!,0)),INDEX(#REF!,MATCH(KQ244,#REF!,0)),"ERROR")</f>
        <v/>
      </c>
      <c r="LU244" s="4">
        <f>IF(KR244="G",2,IF(KR244="R",0.5,IF(KR244="A",1)))</f>
        <v/>
      </c>
      <c r="LV244" s="4">
        <f>IF(KS244="G",0.5,IF(KS244="R",2,IF(KS244="A",1)))</f>
        <v/>
      </c>
      <c r="LW244" s="4">
        <f>IF(KT244="G",2,IF(KT244="R",0.5,IF(KT244="A",1)))</f>
        <v/>
      </c>
      <c r="LX244" s="4">
        <f>IF(KU244="G",0.5,IF(KU244="R",2,IF(KU244="A",1)))</f>
        <v/>
      </c>
      <c r="LY244" s="7">
        <f>(LK244*(LU244+LX244)+(LL244*(LU244+LX244)))</f>
        <v/>
      </c>
      <c r="LZ244" s="7">
        <f>(LN244*(LV244+LW244)+(LO244*(LV244+LW244)))</f>
        <v/>
      </c>
      <c r="MA244" s="11">
        <f>LY244-LZ244</f>
        <v/>
      </c>
      <c r="MB244" s="5">
        <f>MA244+2</f>
        <v/>
      </c>
      <c r="MC244" s="6">
        <f>MA244-2</f>
        <v/>
      </c>
      <c r="MD244" s="4">
        <f>LE244</f>
        <v/>
      </c>
      <c r="ME244" s="9">
        <f>IF(MD244=0,1000,MD244+0.75)</f>
        <v/>
      </c>
      <c r="MF244" s="10">
        <f>IF(MD244=0,0,MD244-0.75)</f>
        <v/>
      </c>
      <c r="MG244" s="4">
        <f>((LM244*(LU244+LX244))-((LP244*(LV244+LW244))))</f>
        <v/>
      </c>
      <c r="MH244" s="9">
        <f>MG244*1.2</f>
        <v/>
      </c>
      <c r="MI244" s="10">
        <f>MG244*0.8</f>
        <v/>
      </c>
      <c r="MJ244">
        <f>IFERROR(NX244,"")</f>
        <v/>
      </c>
      <c r="MK244">
        <f>IFERROR(NY244,"")</f>
        <v/>
      </c>
      <c r="ML244">
        <f>IFERROR(NZ244,"")</f>
        <v/>
      </c>
      <c r="MM244">
        <f>IFERROR(OA244,"")</f>
        <v/>
      </c>
      <c r="MN244">
        <f>IFERROR(OB244,"")</f>
        <v/>
      </c>
      <c r="MO244">
        <f>IFERROR(OC244,"")</f>
        <v/>
      </c>
      <c r="MP244" s="1">
        <f>COUNTIFS(#REF!,LT244,#REF!,1,#REF!,"&gt;="&amp;MC244,#REF!,"&lt;="&amp;MB244,#REF!,"&lt;="&amp;ME244,#REF!,"&gt;="&amp;MF244,#REF!,"="&amp;KV244,#REF!,"="&amp;KX244)</f>
        <v/>
      </c>
      <c r="MQ244" s="1">
        <f>COUNTIFS(#REF!,LT244,#REF!,0,#REF!,"&gt;="&amp;MC244,#REF!,"&lt;="&amp;MB244,#REF!,"&lt;="&amp;ME244,#REF!,"&gt;="&amp;MF244,#REF!,"="&amp;KV244,#REF!,"="&amp;KX244)</f>
        <v/>
      </c>
      <c r="MR244" s="1">
        <f>COUNTIFS(#REF!,LT244,#REF!,1,#REF!,"&gt;="&amp;MC244,#REF!,"&lt;="&amp;MB244,#REF!,"&lt;="&amp;ME244,#REF!,"&gt;="&amp;MF244,#REF!,"="&amp;KW244,#REF!,"="&amp;KY244)</f>
        <v/>
      </c>
      <c r="MS244" s="1">
        <f>COUNTIFS(#REF!,LT244,#REF!,0,#REF!,"&gt;="&amp;MC244,#REF!,"&lt;="&amp;MB244,#REF!,"&lt;="&amp;ME244,#REF!,"&gt;="&amp;MF244,#REF!,"="&amp;KW244,#REF!,"="&amp;KY244)</f>
        <v/>
      </c>
      <c r="MT244" s="1">
        <f>COUNTIFS(#REF!,LT244,#REF!,1,#REF!,"&gt;="&amp;MI244,#REF!,"&lt;="&amp;MH244,#REF!,"&lt;="&amp;ME244,#REF!,"&gt;="&amp;MF244)</f>
        <v/>
      </c>
      <c r="MU244" s="1">
        <f>COUNTIFS(#REF!,LT244,#REF!,0,#REF!,"&gt;="&amp;MI244,#REF!,"&lt;="&amp;MH244,#REF!,"&lt;="&amp;ME244,#REF!,"&gt;="&amp;MF244)</f>
        <v/>
      </c>
      <c r="MV244" s="1">
        <f>COUNTIFS(#REF!,LT244,#REF!,1,#REF!,"&gt;="&amp;MI244,#REF!,"&lt;="&amp;MH244,#REF!,"="&amp;KZ244,#REF!,"="&amp;LA244,#REF!,"&lt;="&amp;ME244,#REF!,"&gt;="&amp;MF244)</f>
        <v/>
      </c>
      <c r="MW244" s="1">
        <f>COUNTIFS(#REF!,LT244,#REF!,0,#REF!,"&gt;="&amp;MI244,#REF!,"&lt;="&amp;MH244,#REF!,"="&amp;KZ244,#REF!,"="&amp;LA244,#REF!,"&lt;="&amp;ME244,#REF!,"&gt;="&amp;MF244)</f>
        <v/>
      </c>
      <c r="MX244" s="1">
        <f>COUNTIFS(#REF!,LT244,#REF!,1,#REF!,"&gt;="&amp;MC244,#REF!,"&lt;="&amp;MB244,#REF!,"&lt;="&amp;ME244,#REF!,"&gt;="&amp;MF244)</f>
        <v/>
      </c>
      <c r="MY244" s="1">
        <f>COUNTIFS(#REF!,LT244,#REF!,0,#REF!,"&gt;="&amp;MC244,#REF!,"&lt;="&amp;MB244,#REF!,"&lt;="&amp;ME244,#REF!,"&gt;="&amp;MF244)</f>
        <v/>
      </c>
      <c r="MZ244" s="1">
        <f>COUNTIFS(#REF!,LT244,#REF!,1,#REF!,"&lt;="&amp;ME244,#REF!,"&gt;="&amp;MF244,#REF!,"="&amp;KV244,#REF!,"="&amp;KX244)</f>
        <v/>
      </c>
      <c r="NA244" s="1">
        <f>COUNTIFS(#REF!,LT244,#REF!,0,#REF!,"&lt;="&amp;ME244,#REF!,"&gt;="&amp;MF244,#REF!,"="&amp;KV244,#REF!,"="&amp;KX244)</f>
        <v/>
      </c>
      <c r="NB244" s="1">
        <f>COUNTIFS(#REF!,LT244,#REF!,1,#REF!,"&lt;="&amp;ME244,#REF!,"&gt;="&amp;MF244,#REF!,"="&amp;KW244,#REF!,"="&amp;KY244)</f>
        <v/>
      </c>
      <c r="NC244" s="1">
        <f>COUNTIFS(#REF!,LT244,#REF!,0,#REF!,"&lt;="&amp;ME244,#REF!,"&gt;="&amp;MF244,#REF!,"="&amp;KW244,#REF!,"="&amp;KY244)</f>
        <v/>
      </c>
      <c r="ND244" s="1">
        <f>MP244+MR244+MT244+MV244+MX244+MZ244+NB244</f>
        <v/>
      </c>
      <c r="NE244" s="1">
        <f>MQ244+MS244+MU244+MW244+MY244+NA244+NC244</f>
        <v/>
      </c>
      <c r="NF244" s="1">
        <f>ND244+NE244</f>
        <v/>
      </c>
      <c r="NG244" s="33">
        <f>ND244/(ND244+NE244)</f>
        <v/>
      </c>
      <c r="NH244" s="3">
        <f>1/NG244</f>
        <v/>
      </c>
      <c r="NI244" s="1">
        <f>LH244</f>
        <v/>
      </c>
      <c r="NJ244" s="79">
        <f>((1-NG244)*(1/(NI244-1))*0.98-(NG244*1))</f>
        <v/>
      </c>
      <c r="NK244" s="34">
        <f>IF(LR244&lt;0.9,0,IF(AND(LR244&gt;1.1),0,1))</f>
        <v/>
      </c>
      <c r="NL244" s="34">
        <f>IF(LS244&lt;0.9,0,IF(AND(LS244&gt;1.1),0,1))</f>
        <v/>
      </c>
      <c r="NM244" s="32">
        <f>IF(NF244&gt;99,1,0)</f>
        <v/>
      </c>
      <c r="NN244" s="32">
        <f>IF(NJ244&gt;0.0799,1,0)</f>
        <v/>
      </c>
      <c r="NO244" s="32">
        <f>IF(NJ244&gt;NQ244,1,0)</f>
        <v/>
      </c>
      <c r="NP244" s="32">
        <f>NM244+NN244+NO244+NK244+NL244</f>
        <v/>
      </c>
      <c r="NQ244" s="79">
        <f>(((100*NG244)*(NI244-1)*0.98)-((1-NG244)*100))/100</f>
        <v/>
      </c>
      <c r="NR244" s="34">
        <f>IF(LR244&lt;0.9,0,IF(AND(LR244&gt;1.1),0,1))</f>
        <v/>
      </c>
      <c r="NS244" s="34">
        <f>IF(LS244&lt;0.9,0,IF(AND(LS244&gt;1.1),0,1))</f>
        <v/>
      </c>
      <c r="NT244" s="32">
        <f>IF(NF244&gt;99,1,0)</f>
        <v/>
      </c>
      <c r="NU244" s="32">
        <f>IF(NQ244&gt;0.0799,1,0)</f>
        <v/>
      </c>
      <c r="NV244" s="32">
        <f>IF(NQ244&gt;NJ244,1,0)</f>
        <v/>
      </c>
      <c r="NW244" s="32">
        <f>NT244+NU244+NV244+NR244+NS244</f>
        <v/>
      </c>
      <c r="NX244">
        <f>IF(NP244=5,"LayHome1-0",IF(AND(NW244=5),"BackHome1-0",""))</f>
        <v/>
      </c>
      <c r="NY244">
        <f>IF(NP244=5,KN244,IF(AND(NW244=5),KN244,""))</f>
        <v/>
      </c>
      <c r="NZ244">
        <f>IF(NP244=5,"Match Odds",IF(AND(NW244=5),"Match Odds",""))</f>
        <v/>
      </c>
      <c r="OA244">
        <f>IF(NP244=5,KP244,IF(AND(NW244=5),KP244,""))</f>
        <v/>
      </c>
      <c r="OB244">
        <f>IF(NP244=5,"MATCH_ODDS",IF(AND(NW244=5),"MATCH_ODDS",""))</f>
        <v/>
      </c>
      <c r="OC244">
        <f>IF(NP244=5,"LAY",IF(AND(NW244=5),"BACK",""))</f>
        <v/>
      </c>
    </row>
    <row r="245" ht="16.5" customHeight="1" thickBot="1" thickTop="1">
      <c r="A245" s="2" t="n"/>
      <c r="KN245" s="1">
        <f>IF(INDEX(#REF!,MATCH('HT 1-0'!D245,#REF!,0))=INDEX(#REF!,MATCH('HT 1-0'!D245,#REF!,0)),INDEX(#REF!,MATCH('HT 1-0'!D245,#REF!,0)),"ERROR")</f>
        <v/>
      </c>
      <c r="KO245" s="1">
        <f>IF(INDEX(#REF!,MATCH('HT 1-0'!E245,#REF!,0))=INDEX(#REF!,MATCH('HT 1-0'!E245,#REF!,0)),INDEX(#REF!,MATCH('HT 1-0'!E245,#REF!,0)),"ERROR")</f>
        <v/>
      </c>
      <c r="KP245" s="1">
        <f>KN245&amp;" v "&amp;KO245</f>
        <v/>
      </c>
      <c r="KQ245">
        <f>B245&amp;"_"&amp;C245</f>
        <v/>
      </c>
      <c r="KR245" s="1">
        <f>IF((HW245/KK245)&lt;0.335,"G",IF((HW245/KK245)&gt;0.67,"R","A"))</f>
        <v/>
      </c>
      <c r="KS245" s="1">
        <f>IF((HX245/KK245)&lt;0.335,"G",IF((HX245/KK245)&gt;0.67,"R","A"))</f>
        <v/>
      </c>
      <c r="KT245" s="1">
        <f>IF((IH245/KK245)&lt;0.335,"G",IF((IH245/KK245)&gt;0.67,"R","A"))</f>
        <v/>
      </c>
      <c r="KU245" s="1">
        <f>IF((II245/KK245)&lt;0.335,"G",IF((II245/KK245)&gt;0.67,"R","A"))</f>
        <v/>
      </c>
      <c r="KV245" s="1">
        <f>IF((HZ245/KK245)&lt;0.335,"G",IF((HZ245/KK245)&gt;0.67,"R","A"))</f>
        <v/>
      </c>
      <c r="KW245" s="1">
        <f>IF((HY245/KK245)&lt;0.335,"G",IF((HY245/KK245)&gt;0.67,"R","A"))</f>
        <v/>
      </c>
      <c r="KX245" s="1">
        <f>IF((IK245/KK245)&lt;0.335,"G",IF((IK245/KK245)&gt;0.67,"R","A"))</f>
        <v/>
      </c>
      <c r="KY245" s="1">
        <f>IF((IJ245/KK245)&lt;0.335,"G",IF((IJ245/KK245)&gt;0.67,"R","A"))</f>
        <v/>
      </c>
      <c r="KZ245" s="1">
        <f>IF((HQ245/KK245)&lt;0.335,"G",IF((HQ245/KK245)&gt;0.67,"R","A"))</f>
        <v/>
      </c>
      <c r="LA245" s="1">
        <f>IF((IB245/KK245)&lt;0.335,"G",IF((IB245/KK245)&gt;0.67,"R","A"))</f>
        <v/>
      </c>
      <c r="LB245">
        <f>IF(LQ245="1-0",INDEX(Scrape!#REF!,MATCH('HT 1-0'!KP245,Scrape!$B:$B,0)),"")</f>
        <v/>
      </c>
      <c r="LC245">
        <f>IF(LQ245="1-0",INDEX(Scrape!$A:$A,MATCH('HT 1-0'!KP245,Scrape!$B:$B,0)),"")</f>
        <v/>
      </c>
      <c r="LD245">
        <f>IF(LQ245="1-0",INDEX(Scrape!$B:$B,MATCH('HT 1-0'!KP245,Scrape!$B:$B,0)),"")</f>
        <v/>
      </c>
      <c r="LE245">
        <f>IF(LQ245="1-0",INDEX(Scrape!$C:$C,MATCH('HT 1-0'!KP245,Scrape!$B:$B,0)),"")</f>
        <v/>
      </c>
      <c r="LF245">
        <f>IF(LQ245="1-0",INDEX(Scrape!$D:$D,MATCH('HT 1-0'!KP245,Scrape!$B:$B,0)),"")</f>
        <v/>
      </c>
      <c r="LG245">
        <f>IF(LQ245="1-0",INDEX(Scrape!$E:$E,MATCH('HT 1-0'!KP245,Scrape!$B:$B,0)),"")</f>
        <v/>
      </c>
      <c r="LH245">
        <f>IF(LQ245="1-0",INDEX(Scrape!$F:$F,MATCH('HT 1-0'!KP245,Scrape!$B:$B,0)),"")</f>
        <v/>
      </c>
      <c r="LI245">
        <f>IF(LQ245="1-0",INDEX(Scrape!$G:$G,MATCH('HT 1-0'!KP245,Scrape!$B:$B,0)),"")</f>
        <v/>
      </c>
      <c r="LJ245">
        <f>IF(LQ245="1-0",INDEX(Scrape!$H:$H,MATCH('HT 1-0'!KP245,Scrape!$B:$B,0)),"")</f>
        <v/>
      </c>
      <c r="LK245">
        <f>IF(LQ245="1-0",INDEX(Scrape!$I:$I,MATCH('HT 1-0'!KP245,Scrape!$B:$B,0)),"")</f>
        <v/>
      </c>
      <c r="LL245">
        <f>IF(LQ245="1-0",INDEX(Scrape!$J:$J,MATCH('HT 1-0'!KP245,Scrape!$B:$B,0)),"")</f>
        <v/>
      </c>
      <c r="LM245">
        <f>IF(LQ245="1-0",INDEX(Scrape!$K:$K,MATCH('HT 1-0'!KP245,Scrape!$B:$B,0)),"")</f>
        <v/>
      </c>
      <c r="LN245">
        <f>IF(LQ245="1-0",INDEX(Scrape!$L:$L,MATCH('HT 1-0'!KP245,Scrape!$B:$B,0)),"")</f>
        <v/>
      </c>
      <c r="LO245">
        <f>IF(LQ245="1-0",INDEX(Scrape!$M:$M,MATCH('HT 1-0'!KP245,Scrape!$B:$B,0)),"")</f>
        <v/>
      </c>
      <c r="LP245">
        <f>IF(LQ245="1-0",INDEX(Scrape!$N:$N,MATCH('HT 1-0'!KP245,Scrape!$B:$B,0)),"")</f>
        <v/>
      </c>
      <c r="LQ245">
        <f>INDEX(Scrape!$O:$O,MATCH('HT 1-0'!KP245,Scrape!$B:$B,0))</f>
        <v/>
      </c>
      <c r="LR245">
        <f>(1/LJ245)+(1/LI245)+(1/LH245)</f>
        <v/>
      </c>
      <c r="LS245">
        <f>(1/LG245)+(1/LF245)+(1/LE245)</f>
        <v/>
      </c>
      <c r="LT245" s="8">
        <f>IF(INDEX(#REF!,MATCH(KQ245,#REF!,0))=INDEX(#REF!,MATCH(KQ245,#REF!,0)),INDEX(#REF!,MATCH(KQ245,#REF!,0)),"ERROR")</f>
        <v/>
      </c>
      <c r="LU245" s="4">
        <f>IF(KR245="G",2,IF(KR245="R",0.5,IF(KR245="A",1)))</f>
        <v/>
      </c>
      <c r="LV245" s="4">
        <f>IF(KS245="G",0.5,IF(KS245="R",2,IF(KS245="A",1)))</f>
        <v/>
      </c>
      <c r="LW245" s="4">
        <f>IF(KT245="G",2,IF(KT245="R",0.5,IF(KT245="A",1)))</f>
        <v/>
      </c>
      <c r="LX245" s="4">
        <f>IF(KU245="G",0.5,IF(KU245="R",2,IF(KU245="A",1)))</f>
        <v/>
      </c>
      <c r="LY245" s="7">
        <f>(LK245*(LU245+LX245)+(LL245*(LU245+LX245)))</f>
        <v/>
      </c>
      <c r="LZ245" s="7">
        <f>(LN245*(LV245+LW245)+(LO245*(LV245+LW245)))</f>
        <v/>
      </c>
      <c r="MA245" s="11">
        <f>LY245-LZ245</f>
        <v/>
      </c>
      <c r="MB245" s="5">
        <f>MA245+2</f>
        <v/>
      </c>
      <c r="MC245" s="6">
        <f>MA245-2</f>
        <v/>
      </c>
      <c r="MD245" s="4">
        <f>LE245</f>
        <v/>
      </c>
      <c r="ME245" s="9">
        <f>IF(MD245=0,1000,MD245+0.75)</f>
        <v/>
      </c>
      <c r="MF245" s="10">
        <f>IF(MD245=0,0,MD245-0.75)</f>
        <v/>
      </c>
      <c r="MG245" s="4">
        <f>((LM245*(LU245+LX245))-((LP245*(LV245+LW245))))</f>
        <v/>
      </c>
      <c r="MH245" s="9">
        <f>MG245*1.2</f>
        <v/>
      </c>
      <c r="MI245" s="10">
        <f>MG245*0.8</f>
        <v/>
      </c>
      <c r="MJ245">
        <f>IFERROR(NX245,"")</f>
        <v/>
      </c>
      <c r="MK245">
        <f>IFERROR(NY245,"")</f>
        <v/>
      </c>
      <c r="ML245">
        <f>IFERROR(NZ245,"")</f>
        <v/>
      </c>
      <c r="MM245">
        <f>IFERROR(OA245,"")</f>
        <v/>
      </c>
      <c r="MN245">
        <f>IFERROR(OB245,"")</f>
        <v/>
      </c>
      <c r="MO245">
        <f>IFERROR(OC245,"")</f>
        <v/>
      </c>
      <c r="MP245" s="1">
        <f>COUNTIFS(#REF!,LT245,#REF!,1,#REF!,"&gt;="&amp;MC245,#REF!,"&lt;="&amp;MB245,#REF!,"&lt;="&amp;ME245,#REF!,"&gt;="&amp;MF245,#REF!,"="&amp;KV245,#REF!,"="&amp;KX245)</f>
        <v/>
      </c>
      <c r="MQ245" s="1">
        <f>COUNTIFS(#REF!,LT245,#REF!,0,#REF!,"&gt;="&amp;MC245,#REF!,"&lt;="&amp;MB245,#REF!,"&lt;="&amp;ME245,#REF!,"&gt;="&amp;MF245,#REF!,"="&amp;KV245,#REF!,"="&amp;KX245)</f>
        <v/>
      </c>
      <c r="MR245" s="1">
        <f>COUNTIFS(#REF!,LT245,#REF!,1,#REF!,"&gt;="&amp;MC245,#REF!,"&lt;="&amp;MB245,#REF!,"&lt;="&amp;ME245,#REF!,"&gt;="&amp;MF245,#REF!,"="&amp;KW245,#REF!,"="&amp;KY245)</f>
        <v/>
      </c>
      <c r="MS245" s="1">
        <f>COUNTIFS(#REF!,LT245,#REF!,0,#REF!,"&gt;="&amp;MC245,#REF!,"&lt;="&amp;MB245,#REF!,"&lt;="&amp;ME245,#REF!,"&gt;="&amp;MF245,#REF!,"="&amp;KW245,#REF!,"="&amp;KY245)</f>
        <v/>
      </c>
      <c r="MT245" s="1">
        <f>COUNTIFS(#REF!,LT245,#REF!,1,#REF!,"&gt;="&amp;MI245,#REF!,"&lt;="&amp;MH245,#REF!,"&lt;="&amp;ME245,#REF!,"&gt;="&amp;MF245)</f>
        <v/>
      </c>
      <c r="MU245" s="1">
        <f>COUNTIFS(#REF!,LT245,#REF!,0,#REF!,"&gt;="&amp;MI245,#REF!,"&lt;="&amp;MH245,#REF!,"&lt;="&amp;ME245,#REF!,"&gt;="&amp;MF245)</f>
        <v/>
      </c>
      <c r="MV245" s="1">
        <f>COUNTIFS(#REF!,LT245,#REF!,1,#REF!,"&gt;="&amp;MI245,#REF!,"&lt;="&amp;MH245,#REF!,"="&amp;KZ245,#REF!,"="&amp;LA245,#REF!,"&lt;="&amp;ME245,#REF!,"&gt;="&amp;MF245)</f>
        <v/>
      </c>
      <c r="MW245" s="1">
        <f>COUNTIFS(#REF!,LT245,#REF!,0,#REF!,"&gt;="&amp;MI245,#REF!,"&lt;="&amp;MH245,#REF!,"="&amp;KZ245,#REF!,"="&amp;LA245,#REF!,"&lt;="&amp;ME245,#REF!,"&gt;="&amp;MF245)</f>
        <v/>
      </c>
      <c r="MX245" s="1">
        <f>COUNTIFS(#REF!,LT245,#REF!,1,#REF!,"&gt;="&amp;MC245,#REF!,"&lt;="&amp;MB245,#REF!,"&lt;="&amp;ME245,#REF!,"&gt;="&amp;MF245)</f>
        <v/>
      </c>
      <c r="MY245" s="1">
        <f>COUNTIFS(#REF!,LT245,#REF!,0,#REF!,"&gt;="&amp;MC245,#REF!,"&lt;="&amp;MB245,#REF!,"&lt;="&amp;ME245,#REF!,"&gt;="&amp;MF245)</f>
        <v/>
      </c>
      <c r="MZ245" s="1">
        <f>COUNTIFS(#REF!,LT245,#REF!,1,#REF!,"&lt;="&amp;ME245,#REF!,"&gt;="&amp;MF245,#REF!,"="&amp;KV245,#REF!,"="&amp;KX245)</f>
        <v/>
      </c>
      <c r="NA245" s="1">
        <f>COUNTIFS(#REF!,LT245,#REF!,0,#REF!,"&lt;="&amp;ME245,#REF!,"&gt;="&amp;MF245,#REF!,"="&amp;KV245,#REF!,"="&amp;KX245)</f>
        <v/>
      </c>
      <c r="NB245" s="1">
        <f>COUNTIFS(#REF!,LT245,#REF!,1,#REF!,"&lt;="&amp;ME245,#REF!,"&gt;="&amp;MF245,#REF!,"="&amp;KW245,#REF!,"="&amp;KY245)</f>
        <v/>
      </c>
      <c r="NC245" s="1">
        <f>COUNTIFS(#REF!,LT245,#REF!,0,#REF!,"&lt;="&amp;ME245,#REF!,"&gt;="&amp;MF245,#REF!,"="&amp;KW245,#REF!,"="&amp;KY245)</f>
        <v/>
      </c>
      <c r="ND245" s="1">
        <f>MP245+MR245+MT245+MV245+MX245+MZ245+NB245</f>
        <v/>
      </c>
      <c r="NE245" s="1">
        <f>MQ245+MS245+MU245+MW245+MY245+NA245+NC245</f>
        <v/>
      </c>
      <c r="NF245" s="1">
        <f>ND245+NE245</f>
        <v/>
      </c>
      <c r="NG245" s="33">
        <f>ND245/(ND245+NE245)</f>
        <v/>
      </c>
      <c r="NH245" s="3">
        <f>1/NG245</f>
        <v/>
      </c>
      <c r="NI245" s="1">
        <f>LH245</f>
        <v/>
      </c>
      <c r="NJ245" s="79">
        <f>((1-NG245)*(1/(NI245-1))*0.98-(NG245*1))</f>
        <v/>
      </c>
      <c r="NK245" s="34">
        <f>IF(LR245&lt;0.9,0,IF(AND(LR245&gt;1.1),0,1))</f>
        <v/>
      </c>
      <c r="NL245" s="34">
        <f>IF(LS245&lt;0.9,0,IF(AND(LS245&gt;1.1),0,1))</f>
        <v/>
      </c>
      <c r="NM245" s="32">
        <f>IF(NF245&gt;99,1,0)</f>
        <v/>
      </c>
      <c r="NN245" s="32">
        <f>IF(NJ245&gt;0.0799,1,0)</f>
        <v/>
      </c>
      <c r="NO245" s="32">
        <f>IF(NJ245&gt;NQ245,1,0)</f>
        <v/>
      </c>
      <c r="NP245" s="32">
        <f>NM245+NN245+NO245+NK245+NL245</f>
        <v/>
      </c>
      <c r="NQ245" s="79">
        <f>(((100*NG245)*(NI245-1)*0.98)-((1-NG245)*100))/100</f>
        <v/>
      </c>
      <c r="NR245" s="34">
        <f>IF(LR245&lt;0.9,0,IF(AND(LR245&gt;1.1),0,1))</f>
        <v/>
      </c>
      <c r="NS245" s="34">
        <f>IF(LS245&lt;0.9,0,IF(AND(LS245&gt;1.1),0,1))</f>
        <v/>
      </c>
      <c r="NT245" s="32">
        <f>IF(NF245&gt;99,1,0)</f>
        <v/>
      </c>
      <c r="NU245" s="32">
        <f>IF(NQ245&gt;0.0799,1,0)</f>
        <v/>
      </c>
      <c r="NV245" s="32">
        <f>IF(NQ245&gt;NJ245,1,0)</f>
        <v/>
      </c>
      <c r="NW245" s="32">
        <f>NT245+NU245+NV245+NR245+NS245</f>
        <v/>
      </c>
      <c r="NX245">
        <f>IF(NP245=5,"LayHome1-0",IF(AND(NW245=5),"BackHome1-0",""))</f>
        <v/>
      </c>
      <c r="NY245">
        <f>IF(NP245=5,KN245,IF(AND(NW245=5),KN245,""))</f>
        <v/>
      </c>
      <c r="NZ245">
        <f>IF(NP245=5,"Match Odds",IF(AND(NW245=5),"Match Odds",""))</f>
        <v/>
      </c>
      <c r="OA245">
        <f>IF(NP245=5,KP245,IF(AND(NW245=5),KP245,""))</f>
        <v/>
      </c>
      <c r="OB245">
        <f>IF(NP245=5,"MATCH_ODDS",IF(AND(NW245=5),"MATCH_ODDS",""))</f>
        <v/>
      </c>
      <c r="OC245">
        <f>IF(NP245=5,"LAY",IF(AND(NW245=5),"BACK",""))</f>
        <v/>
      </c>
    </row>
    <row r="246" ht="16.5" customHeight="1" thickBot="1" thickTop="1">
      <c r="A246" s="2" t="n"/>
      <c r="KN246" s="1">
        <f>IF(INDEX(#REF!,MATCH('HT 1-0'!D246,#REF!,0))=INDEX(#REF!,MATCH('HT 1-0'!D246,#REF!,0)),INDEX(#REF!,MATCH('HT 1-0'!D246,#REF!,0)),"ERROR")</f>
        <v/>
      </c>
      <c r="KO246" s="1">
        <f>IF(INDEX(#REF!,MATCH('HT 1-0'!E246,#REF!,0))=INDEX(#REF!,MATCH('HT 1-0'!E246,#REF!,0)),INDEX(#REF!,MATCH('HT 1-0'!E246,#REF!,0)),"ERROR")</f>
        <v/>
      </c>
      <c r="KP246" s="1">
        <f>KN246&amp;" v "&amp;KO246</f>
        <v/>
      </c>
      <c r="KQ246">
        <f>B246&amp;"_"&amp;C246</f>
        <v/>
      </c>
      <c r="KR246" s="1">
        <f>IF((HW246/KK246)&lt;0.335,"G",IF((HW246/KK246)&gt;0.67,"R","A"))</f>
        <v/>
      </c>
      <c r="KS246" s="1">
        <f>IF((HX246/KK246)&lt;0.335,"G",IF((HX246/KK246)&gt;0.67,"R","A"))</f>
        <v/>
      </c>
      <c r="KT246" s="1">
        <f>IF((IH246/KK246)&lt;0.335,"G",IF((IH246/KK246)&gt;0.67,"R","A"))</f>
        <v/>
      </c>
      <c r="KU246" s="1">
        <f>IF((II246/KK246)&lt;0.335,"G",IF((II246/KK246)&gt;0.67,"R","A"))</f>
        <v/>
      </c>
      <c r="KV246" s="1">
        <f>IF((HZ246/KK246)&lt;0.335,"G",IF((HZ246/KK246)&gt;0.67,"R","A"))</f>
        <v/>
      </c>
      <c r="KW246" s="1">
        <f>IF((HY246/KK246)&lt;0.335,"G",IF((HY246/KK246)&gt;0.67,"R","A"))</f>
        <v/>
      </c>
      <c r="KX246" s="1">
        <f>IF((IK246/KK246)&lt;0.335,"G",IF((IK246/KK246)&gt;0.67,"R","A"))</f>
        <v/>
      </c>
      <c r="KY246" s="1">
        <f>IF((IJ246/KK246)&lt;0.335,"G",IF((IJ246/KK246)&gt;0.67,"R","A"))</f>
        <v/>
      </c>
      <c r="KZ246" s="1">
        <f>IF((HQ246/KK246)&lt;0.335,"G",IF((HQ246/KK246)&gt;0.67,"R","A"))</f>
        <v/>
      </c>
      <c r="LA246" s="1">
        <f>IF((IB246/KK246)&lt;0.335,"G",IF((IB246/KK246)&gt;0.67,"R","A"))</f>
        <v/>
      </c>
      <c r="LB246">
        <f>IF(LQ246="1-0",INDEX(Scrape!#REF!,MATCH('HT 1-0'!KP246,Scrape!$B:$B,0)),"")</f>
        <v/>
      </c>
      <c r="LC246">
        <f>IF(LQ246="1-0",INDEX(Scrape!$A:$A,MATCH('HT 1-0'!KP246,Scrape!$B:$B,0)),"")</f>
        <v/>
      </c>
      <c r="LD246">
        <f>IF(LQ246="1-0",INDEX(Scrape!$B:$B,MATCH('HT 1-0'!KP246,Scrape!$B:$B,0)),"")</f>
        <v/>
      </c>
      <c r="LE246">
        <f>IF(LQ246="1-0",INDEX(Scrape!$C:$C,MATCH('HT 1-0'!KP246,Scrape!$B:$B,0)),"")</f>
        <v/>
      </c>
      <c r="LF246">
        <f>IF(LQ246="1-0",INDEX(Scrape!$D:$D,MATCH('HT 1-0'!KP246,Scrape!$B:$B,0)),"")</f>
        <v/>
      </c>
      <c r="LG246">
        <f>IF(LQ246="1-0",INDEX(Scrape!$E:$E,MATCH('HT 1-0'!KP246,Scrape!$B:$B,0)),"")</f>
        <v/>
      </c>
      <c r="LH246">
        <f>IF(LQ246="1-0",INDEX(Scrape!$F:$F,MATCH('HT 1-0'!KP246,Scrape!$B:$B,0)),"")</f>
        <v/>
      </c>
      <c r="LI246">
        <f>IF(LQ246="1-0",INDEX(Scrape!$G:$G,MATCH('HT 1-0'!KP246,Scrape!$B:$B,0)),"")</f>
        <v/>
      </c>
      <c r="LJ246">
        <f>IF(LQ246="1-0",INDEX(Scrape!$H:$H,MATCH('HT 1-0'!KP246,Scrape!$B:$B,0)),"")</f>
        <v/>
      </c>
      <c r="LK246">
        <f>IF(LQ246="1-0",INDEX(Scrape!$I:$I,MATCH('HT 1-0'!KP246,Scrape!$B:$B,0)),"")</f>
        <v/>
      </c>
      <c r="LL246">
        <f>IF(LQ246="1-0",INDEX(Scrape!$J:$J,MATCH('HT 1-0'!KP246,Scrape!$B:$B,0)),"")</f>
        <v/>
      </c>
      <c r="LM246">
        <f>IF(LQ246="1-0",INDEX(Scrape!$K:$K,MATCH('HT 1-0'!KP246,Scrape!$B:$B,0)),"")</f>
        <v/>
      </c>
      <c r="LN246">
        <f>IF(LQ246="1-0",INDEX(Scrape!$L:$L,MATCH('HT 1-0'!KP246,Scrape!$B:$B,0)),"")</f>
        <v/>
      </c>
      <c r="LO246">
        <f>IF(LQ246="1-0",INDEX(Scrape!$M:$M,MATCH('HT 1-0'!KP246,Scrape!$B:$B,0)),"")</f>
        <v/>
      </c>
      <c r="LP246">
        <f>IF(LQ246="1-0",INDEX(Scrape!$N:$N,MATCH('HT 1-0'!KP246,Scrape!$B:$B,0)),"")</f>
        <v/>
      </c>
      <c r="LQ246">
        <f>INDEX(Scrape!$O:$O,MATCH('HT 1-0'!KP246,Scrape!$B:$B,0))</f>
        <v/>
      </c>
      <c r="LR246">
        <f>(1/LJ246)+(1/LI246)+(1/LH246)</f>
        <v/>
      </c>
      <c r="LS246">
        <f>(1/LG246)+(1/LF246)+(1/LE246)</f>
        <v/>
      </c>
      <c r="LT246" s="8">
        <f>IF(INDEX(#REF!,MATCH(KQ246,#REF!,0))=INDEX(#REF!,MATCH(KQ246,#REF!,0)),INDEX(#REF!,MATCH(KQ246,#REF!,0)),"ERROR")</f>
        <v/>
      </c>
      <c r="LU246" s="4">
        <f>IF(KR246="G",2,IF(KR246="R",0.5,IF(KR246="A",1)))</f>
        <v/>
      </c>
      <c r="LV246" s="4">
        <f>IF(KS246="G",0.5,IF(KS246="R",2,IF(KS246="A",1)))</f>
        <v/>
      </c>
      <c r="LW246" s="4">
        <f>IF(KT246="G",2,IF(KT246="R",0.5,IF(KT246="A",1)))</f>
        <v/>
      </c>
      <c r="LX246" s="4">
        <f>IF(KU246="G",0.5,IF(KU246="R",2,IF(KU246="A",1)))</f>
        <v/>
      </c>
      <c r="LY246" s="7">
        <f>(LK246*(LU246+LX246)+(LL246*(LU246+LX246)))</f>
        <v/>
      </c>
      <c r="LZ246" s="7">
        <f>(LN246*(LV246+LW246)+(LO246*(LV246+LW246)))</f>
        <v/>
      </c>
      <c r="MA246" s="11">
        <f>LY246-LZ246</f>
        <v/>
      </c>
      <c r="MB246" s="5">
        <f>MA246+2</f>
        <v/>
      </c>
      <c r="MC246" s="6">
        <f>MA246-2</f>
        <v/>
      </c>
      <c r="MD246" s="4">
        <f>LE246</f>
        <v/>
      </c>
      <c r="ME246" s="9">
        <f>IF(MD246=0,1000,MD246+0.75)</f>
        <v/>
      </c>
      <c r="MF246" s="10">
        <f>IF(MD246=0,0,MD246-0.75)</f>
        <v/>
      </c>
      <c r="MG246" s="4">
        <f>((LM246*(LU246+LX246))-((LP246*(LV246+LW246))))</f>
        <v/>
      </c>
      <c r="MH246" s="9">
        <f>MG246*1.2</f>
        <v/>
      </c>
      <c r="MI246" s="10">
        <f>MG246*0.8</f>
        <v/>
      </c>
      <c r="MJ246">
        <f>IFERROR(NX246,"")</f>
        <v/>
      </c>
      <c r="MK246">
        <f>IFERROR(NY246,"")</f>
        <v/>
      </c>
      <c r="ML246">
        <f>IFERROR(NZ246,"")</f>
        <v/>
      </c>
      <c r="MM246">
        <f>IFERROR(OA246,"")</f>
        <v/>
      </c>
      <c r="MN246">
        <f>IFERROR(OB246,"")</f>
        <v/>
      </c>
      <c r="MO246">
        <f>IFERROR(OC246,"")</f>
        <v/>
      </c>
      <c r="MP246" s="1">
        <f>COUNTIFS(#REF!,LT246,#REF!,1,#REF!,"&gt;="&amp;MC246,#REF!,"&lt;="&amp;MB246,#REF!,"&lt;="&amp;ME246,#REF!,"&gt;="&amp;MF246,#REF!,"="&amp;KV246,#REF!,"="&amp;KX246)</f>
        <v/>
      </c>
      <c r="MQ246" s="1">
        <f>COUNTIFS(#REF!,LT246,#REF!,0,#REF!,"&gt;="&amp;MC246,#REF!,"&lt;="&amp;MB246,#REF!,"&lt;="&amp;ME246,#REF!,"&gt;="&amp;MF246,#REF!,"="&amp;KV246,#REF!,"="&amp;KX246)</f>
        <v/>
      </c>
      <c r="MR246" s="1">
        <f>COUNTIFS(#REF!,LT246,#REF!,1,#REF!,"&gt;="&amp;MC246,#REF!,"&lt;="&amp;MB246,#REF!,"&lt;="&amp;ME246,#REF!,"&gt;="&amp;MF246,#REF!,"="&amp;KW246,#REF!,"="&amp;KY246)</f>
        <v/>
      </c>
      <c r="MS246" s="1">
        <f>COUNTIFS(#REF!,LT246,#REF!,0,#REF!,"&gt;="&amp;MC246,#REF!,"&lt;="&amp;MB246,#REF!,"&lt;="&amp;ME246,#REF!,"&gt;="&amp;MF246,#REF!,"="&amp;KW246,#REF!,"="&amp;KY246)</f>
        <v/>
      </c>
      <c r="MT246" s="1">
        <f>COUNTIFS(#REF!,LT246,#REF!,1,#REF!,"&gt;="&amp;MI246,#REF!,"&lt;="&amp;MH246,#REF!,"&lt;="&amp;ME246,#REF!,"&gt;="&amp;MF246)</f>
        <v/>
      </c>
      <c r="MU246" s="1">
        <f>COUNTIFS(#REF!,LT246,#REF!,0,#REF!,"&gt;="&amp;MI246,#REF!,"&lt;="&amp;MH246,#REF!,"&lt;="&amp;ME246,#REF!,"&gt;="&amp;MF246)</f>
        <v/>
      </c>
      <c r="MV246" s="1">
        <f>COUNTIFS(#REF!,LT246,#REF!,1,#REF!,"&gt;="&amp;MI246,#REF!,"&lt;="&amp;MH246,#REF!,"="&amp;KZ246,#REF!,"="&amp;LA246,#REF!,"&lt;="&amp;ME246,#REF!,"&gt;="&amp;MF246)</f>
        <v/>
      </c>
      <c r="MW246" s="1">
        <f>COUNTIFS(#REF!,LT246,#REF!,0,#REF!,"&gt;="&amp;MI246,#REF!,"&lt;="&amp;MH246,#REF!,"="&amp;KZ246,#REF!,"="&amp;LA246,#REF!,"&lt;="&amp;ME246,#REF!,"&gt;="&amp;MF246)</f>
        <v/>
      </c>
      <c r="MX246" s="1">
        <f>COUNTIFS(#REF!,LT246,#REF!,1,#REF!,"&gt;="&amp;MC246,#REF!,"&lt;="&amp;MB246,#REF!,"&lt;="&amp;ME246,#REF!,"&gt;="&amp;MF246)</f>
        <v/>
      </c>
      <c r="MY246" s="1">
        <f>COUNTIFS(#REF!,LT246,#REF!,0,#REF!,"&gt;="&amp;MC246,#REF!,"&lt;="&amp;MB246,#REF!,"&lt;="&amp;ME246,#REF!,"&gt;="&amp;MF246)</f>
        <v/>
      </c>
      <c r="MZ246" s="1">
        <f>COUNTIFS(#REF!,LT246,#REF!,1,#REF!,"&lt;="&amp;ME246,#REF!,"&gt;="&amp;MF246,#REF!,"="&amp;KV246,#REF!,"="&amp;KX246)</f>
        <v/>
      </c>
      <c r="NA246" s="1">
        <f>COUNTIFS(#REF!,LT246,#REF!,0,#REF!,"&lt;="&amp;ME246,#REF!,"&gt;="&amp;MF246,#REF!,"="&amp;KV246,#REF!,"="&amp;KX246)</f>
        <v/>
      </c>
      <c r="NB246" s="1">
        <f>COUNTIFS(#REF!,LT246,#REF!,1,#REF!,"&lt;="&amp;ME246,#REF!,"&gt;="&amp;MF246,#REF!,"="&amp;KW246,#REF!,"="&amp;KY246)</f>
        <v/>
      </c>
      <c r="NC246" s="1">
        <f>COUNTIFS(#REF!,LT246,#REF!,0,#REF!,"&lt;="&amp;ME246,#REF!,"&gt;="&amp;MF246,#REF!,"="&amp;KW246,#REF!,"="&amp;KY246)</f>
        <v/>
      </c>
      <c r="ND246" s="1">
        <f>MP246+MR246+MT246+MV246+MX246+MZ246+NB246</f>
        <v/>
      </c>
      <c r="NE246" s="1">
        <f>MQ246+MS246+MU246+MW246+MY246+NA246+NC246</f>
        <v/>
      </c>
      <c r="NF246" s="1">
        <f>ND246+NE246</f>
        <v/>
      </c>
      <c r="NG246" s="33">
        <f>ND246/(ND246+NE246)</f>
        <v/>
      </c>
      <c r="NH246" s="3">
        <f>1/NG246</f>
        <v/>
      </c>
      <c r="NI246" s="1">
        <f>LH246</f>
        <v/>
      </c>
      <c r="NJ246" s="79">
        <f>((1-NG246)*(1/(NI246-1))*0.98-(NG246*1))</f>
        <v/>
      </c>
      <c r="NK246" s="34">
        <f>IF(LR246&lt;0.9,0,IF(AND(LR246&gt;1.1),0,1))</f>
        <v/>
      </c>
      <c r="NL246" s="34">
        <f>IF(LS246&lt;0.9,0,IF(AND(LS246&gt;1.1),0,1))</f>
        <v/>
      </c>
      <c r="NM246" s="32">
        <f>IF(NF246&gt;99,1,0)</f>
        <v/>
      </c>
      <c r="NN246" s="32">
        <f>IF(NJ246&gt;0.0799,1,0)</f>
        <v/>
      </c>
      <c r="NO246" s="32">
        <f>IF(NJ246&gt;NQ246,1,0)</f>
        <v/>
      </c>
      <c r="NP246" s="32">
        <f>NM246+NN246+NO246+NK246+NL246</f>
        <v/>
      </c>
      <c r="NQ246" s="79">
        <f>(((100*NG246)*(NI246-1)*0.98)-((1-NG246)*100))/100</f>
        <v/>
      </c>
      <c r="NR246" s="34">
        <f>IF(LR246&lt;0.9,0,IF(AND(LR246&gt;1.1),0,1))</f>
        <v/>
      </c>
      <c r="NS246" s="34">
        <f>IF(LS246&lt;0.9,0,IF(AND(LS246&gt;1.1),0,1))</f>
        <v/>
      </c>
      <c r="NT246" s="32">
        <f>IF(NF246&gt;99,1,0)</f>
        <v/>
      </c>
      <c r="NU246" s="32">
        <f>IF(NQ246&gt;0.0799,1,0)</f>
        <v/>
      </c>
      <c r="NV246" s="32">
        <f>IF(NQ246&gt;NJ246,1,0)</f>
        <v/>
      </c>
      <c r="NW246" s="32">
        <f>NT246+NU246+NV246+NR246+NS246</f>
        <v/>
      </c>
      <c r="NX246">
        <f>IF(NP246=5,"LayHome1-0",IF(AND(NW246=5),"BackHome1-0",""))</f>
        <v/>
      </c>
      <c r="NY246">
        <f>IF(NP246=5,KN246,IF(AND(NW246=5),KN246,""))</f>
        <v/>
      </c>
      <c r="NZ246">
        <f>IF(NP246=5,"Match Odds",IF(AND(NW246=5),"Match Odds",""))</f>
        <v/>
      </c>
      <c r="OA246">
        <f>IF(NP246=5,KP246,IF(AND(NW246=5),KP246,""))</f>
        <v/>
      </c>
      <c r="OB246">
        <f>IF(NP246=5,"MATCH_ODDS",IF(AND(NW246=5),"MATCH_ODDS",""))</f>
        <v/>
      </c>
      <c r="OC246">
        <f>IF(NP246=5,"LAY",IF(AND(NW246=5),"BACK",""))</f>
        <v/>
      </c>
    </row>
    <row r="247" ht="16.5" customHeight="1" thickBot="1" thickTop="1">
      <c r="A247" s="2" t="n"/>
      <c r="KN247" s="1">
        <f>IF(INDEX(#REF!,MATCH('HT 1-0'!D247,#REF!,0))=INDEX(#REF!,MATCH('HT 1-0'!D247,#REF!,0)),INDEX(#REF!,MATCH('HT 1-0'!D247,#REF!,0)),"ERROR")</f>
        <v/>
      </c>
      <c r="KO247" s="1">
        <f>IF(INDEX(#REF!,MATCH('HT 1-0'!E247,#REF!,0))=INDEX(#REF!,MATCH('HT 1-0'!E247,#REF!,0)),INDEX(#REF!,MATCH('HT 1-0'!E247,#REF!,0)),"ERROR")</f>
        <v/>
      </c>
      <c r="KP247" s="1">
        <f>KN247&amp;" v "&amp;KO247</f>
        <v/>
      </c>
      <c r="KQ247">
        <f>B247&amp;"_"&amp;C247</f>
        <v/>
      </c>
      <c r="KR247" s="1">
        <f>IF((HW247/KK247)&lt;0.335,"G",IF((HW247/KK247)&gt;0.67,"R","A"))</f>
        <v/>
      </c>
      <c r="KS247" s="1">
        <f>IF((HX247/KK247)&lt;0.335,"G",IF((HX247/KK247)&gt;0.67,"R","A"))</f>
        <v/>
      </c>
      <c r="KT247" s="1">
        <f>IF((IH247/KK247)&lt;0.335,"G",IF((IH247/KK247)&gt;0.67,"R","A"))</f>
        <v/>
      </c>
      <c r="KU247" s="1">
        <f>IF((II247/KK247)&lt;0.335,"G",IF((II247/KK247)&gt;0.67,"R","A"))</f>
        <v/>
      </c>
      <c r="KV247" s="1">
        <f>IF((HZ247/KK247)&lt;0.335,"G",IF((HZ247/KK247)&gt;0.67,"R","A"))</f>
        <v/>
      </c>
      <c r="KW247" s="1">
        <f>IF((HY247/KK247)&lt;0.335,"G",IF((HY247/KK247)&gt;0.67,"R","A"))</f>
        <v/>
      </c>
      <c r="KX247" s="1">
        <f>IF((IK247/KK247)&lt;0.335,"G",IF((IK247/KK247)&gt;0.67,"R","A"))</f>
        <v/>
      </c>
      <c r="KY247" s="1">
        <f>IF((IJ247/KK247)&lt;0.335,"G",IF((IJ247/KK247)&gt;0.67,"R","A"))</f>
        <v/>
      </c>
      <c r="KZ247" s="1">
        <f>IF((HQ247/KK247)&lt;0.335,"G",IF((HQ247/KK247)&gt;0.67,"R","A"))</f>
        <v/>
      </c>
      <c r="LA247" s="1">
        <f>IF((IB247/KK247)&lt;0.335,"G",IF((IB247/KK247)&gt;0.67,"R","A"))</f>
        <v/>
      </c>
      <c r="LB247">
        <f>IF(LQ247="1-0",INDEX(Scrape!#REF!,MATCH('HT 1-0'!KP247,Scrape!$B:$B,0)),"")</f>
        <v/>
      </c>
      <c r="LC247">
        <f>IF(LQ247="1-0",INDEX(Scrape!$A:$A,MATCH('HT 1-0'!KP247,Scrape!$B:$B,0)),"")</f>
        <v/>
      </c>
      <c r="LD247">
        <f>IF(LQ247="1-0",INDEX(Scrape!$B:$B,MATCH('HT 1-0'!KP247,Scrape!$B:$B,0)),"")</f>
        <v/>
      </c>
      <c r="LE247">
        <f>IF(LQ247="1-0",INDEX(Scrape!$C:$C,MATCH('HT 1-0'!KP247,Scrape!$B:$B,0)),"")</f>
        <v/>
      </c>
      <c r="LF247">
        <f>IF(LQ247="1-0",INDEX(Scrape!$D:$D,MATCH('HT 1-0'!KP247,Scrape!$B:$B,0)),"")</f>
        <v/>
      </c>
      <c r="LG247">
        <f>IF(LQ247="1-0",INDEX(Scrape!$E:$E,MATCH('HT 1-0'!KP247,Scrape!$B:$B,0)),"")</f>
        <v/>
      </c>
      <c r="LH247">
        <f>IF(LQ247="1-0",INDEX(Scrape!$F:$F,MATCH('HT 1-0'!KP247,Scrape!$B:$B,0)),"")</f>
        <v/>
      </c>
      <c r="LI247">
        <f>IF(LQ247="1-0",INDEX(Scrape!$G:$G,MATCH('HT 1-0'!KP247,Scrape!$B:$B,0)),"")</f>
        <v/>
      </c>
      <c r="LJ247">
        <f>IF(LQ247="1-0",INDEX(Scrape!$H:$H,MATCH('HT 1-0'!KP247,Scrape!$B:$B,0)),"")</f>
        <v/>
      </c>
      <c r="LK247">
        <f>IF(LQ247="1-0",INDEX(Scrape!$I:$I,MATCH('HT 1-0'!KP247,Scrape!$B:$B,0)),"")</f>
        <v/>
      </c>
      <c r="LL247">
        <f>IF(LQ247="1-0",INDEX(Scrape!$J:$J,MATCH('HT 1-0'!KP247,Scrape!$B:$B,0)),"")</f>
        <v/>
      </c>
      <c r="LM247">
        <f>IF(LQ247="1-0",INDEX(Scrape!$K:$K,MATCH('HT 1-0'!KP247,Scrape!$B:$B,0)),"")</f>
        <v/>
      </c>
      <c r="LN247">
        <f>IF(LQ247="1-0",INDEX(Scrape!$L:$L,MATCH('HT 1-0'!KP247,Scrape!$B:$B,0)),"")</f>
        <v/>
      </c>
      <c r="LO247">
        <f>IF(LQ247="1-0",INDEX(Scrape!$M:$M,MATCH('HT 1-0'!KP247,Scrape!$B:$B,0)),"")</f>
        <v/>
      </c>
      <c r="LP247">
        <f>IF(LQ247="1-0",INDEX(Scrape!$N:$N,MATCH('HT 1-0'!KP247,Scrape!$B:$B,0)),"")</f>
        <v/>
      </c>
      <c r="LQ247">
        <f>INDEX(Scrape!$O:$O,MATCH('HT 1-0'!KP247,Scrape!$B:$B,0))</f>
        <v/>
      </c>
      <c r="LR247">
        <f>(1/LJ247)+(1/LI247)+(1/LH247)</f>
        <v/>
      </c>
      <c r="LS247">
        <f>(1/LG247)+(1/LF247)+(1/LE247)</f>
        <v/>
      </c>
      <c r="LT247" s="8">
        <f>IF(INDEX(#REF!,MATCH(KQ247,#REF!,0))=INDEX(#REF!,MATCH(KQ247,#REF!,0)),INDEX(#REF!,MATCH(KQ247,#REF!,0)),"ERROR")</f>
        <v/>
      </c>
      <c r="LU247" s="4">
        <f>IF(KR247="G",2,IF(KR247="R",0.5,IF(KR247="A",1)))</f>
        <v/>
      </c>
      <c r="LV247" s="4">
        <f>IF(KS247="G",0.5,IF(KS247="R",2,IF(KS247="A",1)))</f>
        <v/>
      </c>
      <c r="LW247" s="4">
        <f>IF(KT247="G",2,IF(KT247="R",0.5,IF(KT247="A",1)))</f>
        <v/>
      </c>
      <c r="LX247" s="4">
        <f>IF(KU247="G",0.5,IF(KU247="R",2,IF(KU247="A",1)))</f>
        <v/>
      </c>
      <c r="LY247" s="7">
        <f>(LK247*(LU247+LX247)+(LL247*(LU247+LX247)))</f>
        <v/>
      </c>
      <c r="LZ247" s="7">
        <f>(LN247*(LV247+LW247)+(LO247*(LV247+LW247)))</f>
        <v/>
      </c>
      <c r="MA247" s="11">
        <f>LY247-LZ247</f>
        <v/>
      </c>
      <c r="MB247" s="5">
        <f>MA247+2</f>
        <v/>
      </c>
      <c r="MC247" s="6">
        <f>MA247-2</f>
        <v/>
      </c>
      <c r="MD247" s="4">
        <f>LE247</f>
        <v/>
      </c>
      <c r="ME247" s="9">
        <f>IF(MD247=0,1000,MD247+0.75)</f>
        <v/>
      </c>
      <c r="MF247" s="10">
        <f>IF(MD247=0,0,MD247-0.75)</f>
        <v/>
      </c>
      <c r="MG247" s="4">
        <f>((LM247*(LU247+LX247))-((LP247*(LV247+LW247))))</f>
        <v/>
      </c>
      <c r="MH247" s="9">
        <f>MG247*1.2</f>
        <v/>
      </c>
      <c r="MI247" s="10">
        <f>MG247*0.8</f>
        <v/>
      </c>
      <c r="MJ247">
        <f>IFERROR(NX247,"")</f>
        <v/>
      </c>
      <c r="MK247">
        <f>IFERROR(NY247,"")</f>
        <v/>
      </c>
      <c r="ML247">
        <f>IFERROR(NZ247,"")</f>
        <v/>
      </c>
      <c r="MM247">
        <f>IFERROR(OA247,"")</f>
        <v/>
      </c>
      <c r="MN247">
        <f>IFERROR(OB247,"")</f>
        <v/>
      </c>
      <c r="MO247">
        <f>IFERROR(OC247,"")</f>
        <v/>
      </c>
      <c r="MP247" s="1">
        <f>COUNTIFS(#REF!,LT247,#REF!,1,#REF!,"&gt;="&amp;MC247,#REF!,"&lt;="&amp;MB247,#REF!,"&lt;="&amp;ME247,#REF!,"&gt;="&amp;MF247,#REF!,"="&amp;KV247,#REF!,"="&amp;KX247)</f>
        <v/>
      </c>
      <c r="MQ247" s="1">
        <f>COUNTIFS(#REF!,LT247,#REF!,0,#REF!,"&gt;="&amp;MC247,#REF!,"&lt;="&amp;MB247,#REF!,"&lt;="&amp;ME247,#REF!,"&gt;="&amp;MF247,#REF!,"="&amp;KV247,#REF!,"="&amp;KX247)</f>
        <v/>
      </c>
      <c r="MR247" s="1">
        <f>COUNTIFS(#REF!,LT247,#REF!,1,#REF!,"&gt;="&amp;MC247,#REF!,"&lt;="&amp;MB247,#REF!,"&lt;="&amp;ME247,#REF!,"&gt;="&amp;MF247,#REF!,"="&amp;KW247,#REF!,"="&amp;KY247)</f>
        <v/>
      </c>
      <c r="MS247" s="1">
        <f>COUNTIFS(#REF!,LT247,#REF!,0,#REF!,"&gt;="&amp;MC247,#REF!,"&lt;="&amp;MB247,#REF!,"&lt;="&amp;ME247,#REF!,"&gt;="&amp;MF247,#REF!,"="&amp;KW247,#REF!,"="&amp;KY247)</f>
        <v/>
      </c>
      <c r="MT247" s="1">
        <f>COUNTIFS(#REF!,LT247,#REF!,1,#REF!,"&gt;="&amp;MI247,#REF!,"&lt;="&amp;MH247,#REF!,"&lt;="&amp;ME247,#REF!,"&gt;="&amp;MF247)</f>
        <v/>
      </c>
      <c r="MU247" s="1">
        <f>COUNTIFS(#REF!,LT247,#REF!,0,#REF!,"&gt;="&amp;MI247,#REF!,"&lt;="&amp;MH247,#REF!,"&lt;="&amp;ME247,#REF!,"&gt;="&amp;MF247)</f>
        <v/>
      </c>
      <c r="MV247" s="1">
        <f>COUNTIFS(#REF!,LT247,#REF!,1,#REF!,"&gt;="&amp;MI247,#REF!,"&lt;="&amp;MH247,#REF!,"="&amp;KZ247,#REF!,"="&amp;LA247,#REF!,"&lt;="&amp;ME247,#REF!,"&gt;="&amp;MF247)</f>
        <v/>
      </c>
      <c r="MW247" s="1">
        <f>COUNTIFS(#REF!,LT247,#REF!,0,#REF!,"&gt;="&amp;MI247,#REF!,"&lt;="&amp;MH247,#REF!,"="&amp;KZ247,#REF!,"="&amp;LA247,#REF!,"&lt;="&amp;ME247,#REF!,"&gt;="&amp;MF247)</f>
        <v/>
      </c>
      <c r="MX247" s="1">
        <f>COUNTIFS(#REF!,LT247,#REF!,1,#REF!,"&gt;="&amp;MC247,#REF!,"&lt;="&amp;MB247,#REF!,"&lt;="&amp;ME247,#REF!,"&gt;="&amp;MF247)</f>
        <v/>
      </c>
      <c r="MY247" s="1">
        <f>COUNTIFS(#REF!,LT247,#REF!,0,#REF!,"&gt;="&amp;MC247,#REF!,"&lt;="&amp;MB247,#REF!,"&lt;="&amp;ME247,#REF!,"&gt;="&amp;MF247)</f>
        <v/>
      </c>
      <c r="MZ247" s="1">
        <f>COUNTIFS(#REF!,LT247,#REF!,1,#REF!,"&lt;="&amp;ME247,#REF!,"&gt;="&amp;MF247,#REF!,"="&amp;KV247,#REF!,"="&amp;KX247)</f>
        <v/>
      </c>
      <c r="NA247" s="1">
        <f>COUNTIFS(#REF!,LT247,#REF!,0,#REF!,"&lt;="&amp;ME247,#REF!,"&gt;="&amp;MF247,#REF!,"="&amp;KV247,#REF!,"="&amp;KX247)</f>
        <v/>
      </c>
      <c r="NB247" s="1">
        <f>COUNTIFS(#REF!,LT247,#REF!,1,#REF!,"&lt;="&amp;ME247,#REF!,"&gt;="&amp;MF247,#REF!,"="&amp;KW247,#REF!,"="&amp;KY247)</f>
        <v/>
      </c>
      <c r="NC247" s="1">
        <f>COUNTIFS(#REF!,LT247,#REF!,0,#REF!,"&lt;="&amp;ME247,#REF!,"&gt;="&amp;MF247,#REF!,"="&amp;KW247,#REF!,"="&amp;KY247)</f>
        <v/>
      </c>
      <c r="ND247" s="1">
        <f>MP247+MR247+MT247+MV247+MX247+MZ247+NB247</f>
        <v/>
      </c>
      <c r="NE247" s="1">
        <f>MQ247+MS247+MU247+MW247+MY247+NA247+NC247</f>
        <v/>
      </c>
      <c r="NF247" s="1">
        <f>ND247+NE247</f>
        <v/>
      </c>
      <c r="NG247" s="33">
        <f>ND247/(ND247+NE247)</f>
        <v/>
      </c>
      <c r="NH247" s="3">
        <f>1/NG247</f>
        <v/>
      </c>
      <c r="NI247" s="1">
        <f>LH247</f>
        <v/>
      </c>
      <c r="NJ247" s="79">
        <f>((1-NG247)*(1/(NI247-1))*0.98-(NG247*1))</f>
        <v/>
      </c>
      <c r="NK247" s="34">
        <f>IF(LR247&lt;0.9,0,IF(AND(LR247&gt;1.1),0,1))</f>
        <v/>
      </c>
      <c r="NL247" s="34">
        <f>IF(LS247&lt;0.9,0,IF(AND(LS247&gt;1.1),0,1))</f>
        <v/>
      </c>
      <c r="NM247" s="32">
        <f>IF(NF247&gt;99,1,0)</f>
        <v/>
      </c>
      <c r="NN247" s="32">
        <f>IF(NJ247&gt;0.0799,1,0)</f>
        <v/>
      </c>
      <c r="NO247" s="32">
        <f>IF(NJ247&gt;NQ247,1,0)</f>
        <v/>
      </c>
      <c r="NP247" s="32">
        <f>NM247+NN247+NO247+NK247+NL247</f>
        <v/>
      </c>
      <c r="NQ247" s="79">
        <f>(((100*NG247)*(NI247-1)*0.98)-((1-NG247)*100))/100</f>
        <v/>
      </c>
      <c r="NR247" s="34">
        <f>IF(LR247&lt;0.9,0,IF(AND(LR247&gt;1.1),0,1))</f>
        <v/>
      </c>
      <c r="NS247" s="34">
        <f>IF(LS247&lt;0.9,0,IF(AND(LS247&gt;1.1),0,1))</f>
        <v/>
      </c>
      <c r="NT247" s="32">
        <f>IF(NF247&gt;99,1,0)</f>
        <v/>
      </c>
      <c r="NU247" s="32">
        <f>IF(NQ247&gt;0.0799,1,0)</f>
        <v/>
      </c>
      <c r="NV247" s="32">
        <f>IF(NQ247&gt;NJ247,1,0)</f>
        <v/>
      </c>
      <c r="NW247" s="32">
        <f>NT247+NU247+NV247+NR247+NS247</f>
        <v/>
      </c>
      <c r="NX247">
        <f>IF(NP247=5,"LayHome1-0",IF(AND(NW247=5),"BackHome1-0",""))</f>
        <v/>
      </c>
      <c r="NY247">
        <f>IF(NP247=5,KN247,IF(AND(NW247=5),KN247,""))</f>
        <v/>
      </c>
      <c r="NZ247">
        <f>IF(NP247=5,"Match Odds",IF(AND(NW247=5),"Match Odds",""))</f>
        <v/>
      </c>
      <c r="OA247">
        <f>IF(NP247=5,KP247,IF(AND(NW247=5),KP247,""))</f>
        <v/>
      </c>
      <c r="OB247">
        <f>IF(NP247=5,"MATCH_ODDS",IF(AND(NW247=5),"MATCH_ODDS",""))</f>
        <v/>
      </c>
      <c r="OC247">
        <f>IF(NP247=5,"LAY",IF(AND(NW247=5),"BACK",""))</f>
        <v/>
      </c>
    </row>
    <row r="248" ht="16.5" customHeight="1" thickBot="1" thickTop="1">
      <c r="A248" s="2" t="n"/>
      <c r="KN248" s="1">
        <f>IF(INDEX(#REF!,MATCH('HT 1-0'!D248,#REF!,0))=INDEX(#REF!,MATCH('HT 1-0'!D248,#REF!,0)),INDEX(#REF!,MATCH('HT 1-0'!D248,#REF!,0)),"ERROR")</f>
        <v/>
      </c>
      <c r="KO248" s="1">
        <f>IF(INDEX(#REF!,MATCH('HT 1-0'!E248,#REF!,0))=INDEX(#REF!,MATCH('HT 1-0'!E248,#REF!,0)),INDEX(#REF!,MATCH('HT 1-0'!E248,#REF!,0)),"ERROR")</f>
        <v/>
      </c>
      <c r="KP248" s="1">
        <f>KN248&amp;" v "&amp;KO248</f>
        <v/>
      </c>
      <c r="KQ248">
        <f>B248&amp;"_"&amp;C248</f>
        <v/>
      </c>
      <c r="KR248" s="1">
        <f>IF((HW248/KK248)&lt;0.335,"G",IF((HW248/KK248)&gt;0.67,"R","A"))</f>
        <v/>
      </c>
      <c r="KS248" s="1">
        <f>IF((HX248/KK248)&lt;0.335,"G",IF((HX248/KK248)&gt;0.67,"R","A"))</f>
        <v/>
      </c>
      <c r="KT248" s="1">
        <f>IF((IH248/KK248)&lt;0.335,"G",IF((IH248/KK248)&gt;0.67,"R","A"))</f>
        <v/>
      </c>
      <c r="KU248" s="1">
        <f>IF((II248/KK248)&lt;0.335,"G",IF((II248/KK248)&gt;0.67,"R","A"))</f>
        <v/>
      </c>
      <c r="KV248" s="1">
        <f>IF((HZ248/KK248)&lt;0.335,"G",IF((HZ248/KK248)&gt;0.67,"R","A"))</f>
        <v/>
      </c>
      <c r="KW248" s="1">
        <f>IF((HY248/KK248)&lt;0.335,"G",IF((HY248/KK248)&gt;0.67,"R","A"))</f>
        <v/>
      </c>
      <c r="KX248" s="1">
        <f>IF((IK248/KK248)&lt;0.335,"G",IF((IK248/KK248)&gt;0.67,"R","A"))</f>
        <v/>
      </c>
      <c r="KY248" s="1">
        <f>IF((IJ248/KK248)&lt;0.335,"G",IF((IJ248/KK248)&gt;0.67,"R","A"))</f>
        <v/>
      </c>
      <c r="KZ248" s="1">
        <f>IF((HQ248/KK248)&lt;0.335,"G",IF((HQ248/KK248)&gt;0.67,"R","A"))</f>
        <v/>
      </c>
      <c r="LA248" s="1">
        <f>IF((IB248/KK248)&lt;0.335,"G",IF((IB248/KK248)&gt;0.67,"R","A"))</f>
        <v/>
      </c>
      <c r="LB248">
        <f>IF(LQ248="1-0",INDEX(Scrape!#REF!,MATCH('HT 1-0'!KP248,Scrape!$B:$B,0)),"")</f>
        <v/>
      </c>
      <c r="LC248">
        <f>IF(LQ248="1-0",INDEX(Scrape!$A:$A,MATCH('HT 1-0'!KP248,Scrape!$B:$B,0)),"")</f>
        <v/>
      </c>
      <c r="LD248">
        <f>IF(LQ248="1-0",INDEX(Scrape!$B:$B,MATCH('HT 1-0'!KP248,Scrape!$B:$B,0)),"")</f>
        <v/>
      </c>
      <c r="LE248">
        <f>IF(LQ248="1-0",INDEX(Scrape!$C:$C,MATCH('HT 1-0'!KP248,Scrape!$B:$B,0)),"")</f>
        <v/>
      </c>
      <c r="LF248">
        <f>IF(LQ248="1-0",INDEX(Scrape!$D:$D,MATCH('HT 1-0'!KP248,Scrape!$B:$B,0)),"")</f>
        <v/>
      </c>
      <c r="LG248">
        <f>IF(LQ248="1-0",INDEX(Scrape!$E:$E,MATCH('HT 1-0'!KP248,Scrape!$B:$B,0)),"")</f>
        <v/>
      </c>
      <c r="LH248">
        <f>IF(LQ248="1-0",INDEX(Scrape!$F:$F,MATCH('HT 1-0'!KP248,Scrape!$B:$B,0)),"")</f>
        <v/>
      </c>
      <c r="LI248">
        <f>IF(LQ248="1-0",INDEX(Scrape!$G:$G,MATCH('HT 1-0'!KP248,Scrape!$B:$B,0)),"")</f>
        <v/>
      </c>
      <c r="LJ248">
        <f>IF(LQ248="1-0",INDEX(Scrape!$H:$H,MATCH('HT 1-0'!KP248,Scrape!$B:$B,0)),"")</f>
        <v/>
      </c>
      <c r="LK248">
        <f>IF(LQ248="1-0",INDEX(Scrape!$I:$I,MATCH('HT 1-0'!KP248,Scrape!$B:$B,0)),"")</f>
        <v/>
      </c>
      <c r="LL248">
        <f>IF(LQ248="1-0",INDEX(Scrape!$J:$J,MATCH('HT 1-0'!KP248,Scrape!$B:$B,0)),"")</f>
        <v/>
      </c>
      <c r="LM248">
        <f>IF(LQ248="1-0",INDEX(Scrape!$K:$K,MATCH('HT 1-0'!KP248,Scrape!$B:$B,0)),"")</f>
        <v/>
      </c>
      <c r="LN248">
        <f>IF(LQ248="1-0",INDEX(Scrape!$L:$L,MATCH('HT 1-0'!KP248,Scrape!$B:$B,0)),"")</f>
        <v/>
      </c>
      <c r="LO248">
        <f>IF(LQ248="1-0",INDEX(Scrape!$M:$M,MATCH('HT 1-0'!KP248,Scrape!$B:$B,0)),"")</f>
        <v/>
      </c>
      <c r="LP248">
        <f>IF(LQ248="1-0",INDEX(Scrape!$N:$N,MATCH('HT 1-0'!KP248,Scrape!$B:$B,0)),"")</f>
        <v/>
      </c>
      <c r="LQ248">
        <f>INDEX(Scrape!$O:$O,MATCH('HT 1-0'!KP248,Scrape!$B:$B,0))</f>
        <v/>
      </c>
      <c r="LR248">
        <f>(1/LJ248)+(1/LI248)+(1/LH248)</f>
        <v/>
      </c>
      <c r="LS248">
        <f>(1/LG248)+(1/LF248)+(1/LE248)</f>
        <v/>
      </c>
      <c r="LT248" s="8">
        <f>IF(INDEX(#REF!,MATCH(KQ248,#REF!,0))=INDEX(#REF!,MATCH(KQ248,#REF!,0)),INDEX(#REF!,MATCH(KQ248,#REF!,0)),"ERROR")</f>
        <v/>
      </c>
      <c r="LU248" s="4">
        <f>IF(KR248="G",2,IF(KR248="R",0.5,IF(KR248="A",1)))</f>
        <v/>
      </c>
      <c r="LV248" s="4">
        <f>IF(KS248="G",0.5,IF(KS248="R",2,IF(KS248="A",1)))</f>
        <v/>
      </c>
      <c r="LW248" s="4">
        <f>IF(KT248="G",2,IF(KT248="R",0.5,IF(KT248="A",1)))</f>
        <v/>
      </c>
      <c r="LX248" s="4">
        <f>IF(KU248="G",0.5,IF(KU248="R",2,IF(KU248="A",1)))</f>
        <v/>
      </c>
      <c r="LY248" s="7">
        <f>(LK248*(LU248+LX248)+(LL248*(LU248+LX248)))</f>
        <v/>
      </c>
      <c r="LZ248" s="7">
        <f>(LN248*(LV248+LW248)+(LO248*(LV248+LW248)))</f>
        <v/>
      </c>
      <c r="MA248" s="11">
        <f>LY248-LZ248</f>
        <v/>
      </c>
      <c r="MB248" s="5">
        <f>MA248+2</f>
        <v/>
      </c>
      <c r="MC248" s="6">
        <f>MA248-2</f>
        <v/>
      </c>
      <c r="MD248" s="4">
        <f>LE248</f>
        <v/>
      </c>
      <c r="ME248" s="9">
        <f>IF(MD248=0,1000,MD248+0.75)</f>
        <v/>
      </c>
      <c r="MF248" s="10">
        <f>IF(MD248=0,0,MD248-0.75)</f>
        <v/>
      </c>
      <c r="MG248" s="4">
        <f>((LM248*(LU248+LX248))-((LP248*(LV248+LW248))))</f>
        <v/>
      </c>
      <c r="MH248" s="9">
        <f>MG248*1.2</f>
        <v/>
      </c>
      <c r="MI248" s="10">
        <f>MG248*0.8</f>
        <v/>
      </c>
      <c r="MJ248">
        <f>IFERROR(NX248,"")</f>
        <v/>
      </c>
      <c r="MK248">
        <f>IFERROR(NY248,"")</f>
        <v/>
      </c>
      <c r="ML248">
        <f>IFERROR(NZ248,"")</f>
        <v/>
      </c>
      <c r="MM248">
        <f>IFERROR(OA248,"")</f>
        <v/>
      </c>
      <c r="MN248">
        <f>IFERROR(OB248,"")</f>
        <v/>
      </c>
      <c r="MO248">
        <f>IFERROR(OC248,"")</f>
        <v/>
      </c>
      <c r="MP248" s="1">
        <f>COUNTIFS(#REF!,LT248,#REF!,1,#REF!,"&gt;="&amp;MC248,#REF!,"&lt;="&amp;MB248,#REF!,"&lt;="&amp;ME248,#REF!,"&gt;="&amp;MF248,#REF!,"="&amp;KV248,#REF!,"="&amp;KX248)</f>
        <v/>
      </c>
      <c r="MQ248" s="1">
        <f>COUNTIFS(#REF!,LT248,#REF!,0,#REF!,"&gt;="&amp;MC248,#REF!,"&lt;="&amp;MB248,#REF!,"&lt;="&amp;ME248,#REF!,"&gt;="&amp;MF248,#REF!,"="&amp;KV248,#REF!,"="&amp;KX248)</f>
        <v/>
      </c>
      <c r="MR248" s="1">
        <f>COUNTIFS(#REF!,LT248,#REF!,1,#REF!,"&gt;="&amp;MC248,#REF!,"&lt;="&amp;MB248,#REF!,"&lt;="&amp;ME248,#REF!,"&gt;="&amp;MF248,#REF!,"="&amp;KW248,#REF!,"="&amp;KY248)</f>
        <v/>
      </c>
      <c r="MS248" s="1">
        <f>COUNTIFS(#REF!,LT248,#REF!,0,#REF!,"&gt;="&amp;MC248,#REF!,"&lt;="&amp;MB248,#REF!,"&lt;="&amp;ME248,#REF!,"&gt;="&amp;MF248,#REF!,"="&amp;KW248,#REF!,"="&amp;KY248)</f>
        <v/>
      </c>
      <c r="MT248" s="1">
        <f>COUNTIFS(#REF!,LT248,#REF!,1,#REF!,"&gt;="&amp;MI248,#REF!,"&lt;="&amp;MH248,#REF!,"&lt;="&amp;ME248,#REF!,"&gt;="&amp;MF248)</f>
        <v/>
      </c>
      <c r="MU248" s="1">
        <f>COUNTIFS(#REF!,LT248,#REF!,0,#REF!,"&gt;="&amp;MI248,#REF!,"&lt;="&amp;MH248,#REF!,"&lt;="&amp;ME248,#REF!,"&gt;="&amp;MF248)</f>
        <v/>
      </c>
      <c r="MV248" s="1">
        <f>COUNTIFS(#REF!,LT248,#REF!,1,#REF!,"&gt;="&amp;MI248,#REF!,"&lt;="&amp;MH248,#REF!,"="&amp;KZ248,#REF!,"="&amp;LA248,#REF!,"&lt;="&amp;ME248,#REF!,"&gt;="&amp;MF248)</f>
        <v/>
      </c>
      <c r="MW248" s="1">
        <f>COUNTIFS(#REF!,LT248,#REF!,0,#REF!,"&gt;="&amp;MI248,#REF!,"&lt;="&amp;MH248,#REF!,"="&amp;KZ248,#REF!,"="&amp;LA248,#REF!,"&lt;="&amp;ME248,#REF!,"&gt;="&amp;MF248)</f>
        <v/>
      </c>
      <c r="MX248" s="1">
        <f>COUNTIFS(#REF!,LT248,#REF!,1,#REF!,"&gt;="&amp;MC248,#REF!,"&lt;="&amp;MB248,#REF!,"&lt;="&amp;ME248,#REF!,"&gt;="&amp;MF248)</f>
        <v/>
      </c>
      <c r="MY248" s="1">
        <f>COUNTIFS(#REF!,LT248,#REF!,0,#REF!,"&gt;="&amp;MC248,#REF!,"&lt;="&amp;MB248,#REF!,"&lt;="&amp;ME248,#REF!,"&gt;="&amp;MF248)</f>
        <v/>
      </c>
      <c r="MZ248" s="1">
        <f>COUNTIFS(#REF!,LT248,#REF!,1,#REF!,"&lt;="&amp;ME248,#REF!,"&gt;="&amp;MF248,#REF!,"="&amp;KV248,#REF!,"="&amp;KX248)</f>
        <v/>
      </c>
      <c r="NA248" s="1">
        <f>COUNTIFS(#REF!,LT248,#REF!,0,#REF!,"&lt;="&amp;ME248,#REF!,"&gt;="&amp;MF248,#REF!,"="&amp;KV248,#REF!,"="&amp;KX248)</f>
        <v/>
      </c>
      <c r="NB248" s="1">
        <f>COUNTIFS(#REF!,LT248,#REF!,1,#REF!,"&lt;="&amp;ME248,#REF!,"&gt;="&amp;MF248,#REF!,"="&amp;KW248,#REF!,"="&amp;KY248)</f>
        <v/>
      </c>
      <c r="NC248" s="1">
        <f>COUNTIFS(#REF!,LT248,#REF!,0,#REF!,"&lt;="&amp;ME248,#REF!,"&gt;="&amp;MF248,#REF!,"="&amp;KW248,#REF!,"="&amp;KY248)</f>
        <v/>
      </c>
      <c r="ND248" s="1">
        <f>MP248+MR248+MT248+MV248+MX248+MZ248+NB248</f>
        <v/>
      </c>
      <c r="NE248" s="1">
        <f>MQ248+MS248+MU248+MW248+MY248+NA248+NC248</f>
        <v/>
      </c>
      <c r="NF248" s="1">
        <f>ND248+NE248</f>
        <v/>
      </c>
      <c r="NG248" s="33">
        <f>ND248/(ND248+NE248)</f>
        <v/>
      </c>
      <c r="NH248" s="3">
        <f>1/NG248</f>
        <v/>
      </c>
      <c r="NI248" s="1">
        <f>LH248</f>
        <v/>
      </c>
      <c r="NJ248" s="79">
        <f>((1-NG248)*(1/(NI248-1))*0.98-(NG248*1))</f>
        <v/>
      </c>
      <c r="NK248" s="34">
        <f>IF(LR248&lt;0.9,0,IF(AND(LR248&gt;1.1),0,1))</f>
        <v/>
      </c>
      <c r="NL248" s="34">
        <f>IF(LS248&lt;0.9,0,IF(AND(LS248&gt;1.1),0,1))</f>
        <v/>
      </c>
      <c r="NM248" s="32">
        <f>IF(NF248&gt;99,1,0)</f>
        <v/>
      </c>
      <c r="NN248" s="32">
        <f>IF(NJ248&gt;0.0799,1,0)</f>
        <v/>
      </c>
      <c r="NO248" s="32">
        <f>IF(NJ248&gt;NQ248,1,0)</f>
        <v/>
      </c>
      <c r="NP248" s="32">
        <f>NM248+NN248+NO248+NK248+NL248</f>
        <v/>
      </c>
      <c r="NQ248" s="79">
        <f>(((100*NG248)*(NI248-1)*0.98)-((1-NG248)*100))/100</f>
        <v/>
      </c>
      <c r="NR248" s="34">
        <f>IF(LR248&lt;0.9,0,IF(AND(LR248&gt;1.1),0,1))</f>
        <v/>
      </c>
      <c r="NS248" s="34">
        <f>IF(LS248&lt;0.9,0,IF(AND(LS248&gt;1.1),0,1))</f>
        <v/>
      </c>
      <c r="NT248" s="32">
        <f>IF(NF248&gt;99,1,0)</f>
        <v/>
      </c>
      <c r="NU248" s="32">
        <f>IF(NQ248&gt;0.0799,1,0)</f>
        <v/>
      </c>
      <c r="NV248" s="32">
        <f>IF(NQ248&gt;NJ248,1,0)</f>
        <v/>
      </c>
      <c r="NW248" s="32">
        <f>NT248+NU248+NV248+NR248+NS248</f>
        <v/>
      </c>
      <c r="NX248">
        <f>IF(NP248=5,"LayHome1-0",IF(AND(NW248=5),"BackHome1-0",""))</f>
        <v/>
      </c>
      <c r="NY248">
        <f>IF(NP248=5,KN248,IF(AND(NW248=5),KN248,""))</f>
        <v/>
      </c>
      <c r="NZ248">
        <f>IF(NP248=5,"Match Odds",IF(AND(NW248=5),"Match Odds",""))</f>
        <v/>
      </c>
      <c r="OA248">
        <f>IF(NP248=5,KP248,IF(AND(NW248=5),KP248,""))</f>
        <v/>
      </c>
      <c r="OB248">
        <f>IF(NP248=5,"MATCH_ODDS",IF(AND(NW248=5),"MATCH_ODDS",""))</f>
        <v/>
      </c>
      <c r="OC248">
        <f>IF(NP248=5,"LAY",IF(AND(NW248=5),"BACK",""))</f>
        <v/>
      </c>
    </row>
    <row r="249" ht="16.5" customHeight="1" thickBot="1" thickTop="1">
      <c r="A249" s="2" t="n"/>
      <c r="KN249" s="1">
        <f>IF(INDEX(#REF!,MATCH('HT 1-0'!D249,#REF!,0))=INDEX(#REF!,MATCH('HT 1-0'!D249,#REF!,0)),INDEX(#REF!,MATCH('HT 1-0'!D249,#REF!,0)),"ERROR")</f>
        <v/>
      </c>
      <c r="KO249" s="1">
        <f>IF(INDEX(#REF!,MATCH('HT 1-0'!E249,#REF!,0))=INDEX(#REF!,MATCH('HT 1-0'!E249,#REF!,0)),INDEX(#REF!,MATCH('HT 1-0'!E249,#REF!,0)),"ERROR")</f>
        <v/>
      </c>
      <c r="KP249" s="1">
        <f>KN249&amp;" v "&amp;KO249</f>
        <v/>
      </c>
      <c r="KQ249">
        <f>B249&amp;"_"&amp;C249</f>
        <v/>
      </c>
      <c r="KR249" s="1">
        <f>IF((HW249/KK249)&lt;0.335,"G",IF((HW249/KK249)&gt;0.67,"R","A"))</f>
        <v/>
      </c>
      <c r="KS249" s="1">
        <f>IF((HX249/KK249)&lt;0.335,"G",IF((HX249/KK249)&gt;0.67,"R","A"))</f>
        <v/>
      </c>
      <c r="KT249" s="1">
        <f>IF((IH249/KK249)&lt;0.335,"G",IF((IH249/KK249)&gt;0.67,"R","A"))</f>
        <v/>
      </c>
      <c r="KU249" s="1">
        <f>IF((II249/KK249)&lt;0.335,"G",IF((II249/KK249)&gt;0.67,"R","A"))</f>
        <v/>
      </c>
      <c r="KV249" s="1">
        <f>IF((HZ249/KK249)&lt;0.335,"G",IF((HZ249/KK249)&gt;0.67,"R","A"))</f>
        <v/>
      </c>
      <c r="KW249" s="1">
        <f>IF((HY249/KK249)&lt;0.335,"G",IF((HY249/KK249)&gt;0.67,"R","A"))</f>
        <v/>
      </c>
      <c r="KX249" s="1">
        <f>IF((IK249/KK249)&lt;0.335,"G",IF((IK249/KK249)&gt;0.67,"R","A"))</f>
        <v/>
      </c>
      <c r="KY249" s="1">
        <f>IF((IJ249/KK249)&lt;0.335,"G",IF((IJ249/KK249)&gt;0.67,"R","A"))</f>
        <v/>
      </c>
      <c r="KZ249" s="1">
        <f>IF((HQ249/KK249)&lt;0.335,"G",IF((HQ249/KK249)&gt;0.67,"R","A"))</f>
        <v/>
      </c>
      <c r="LA249" s="1">
        <f>IF((IB249/KK249)&lt;0.335,"G",IF((IB249/KK249)&gt;0.67,"R","A"))</f>
        <v/>
      </c>
      <c r="LB249">
        <f>IF(LQ249="1-0",INDEX(Scrape!#REF!,MATCH('HT 1-0'!KP249,Scrape!$B:$B,0)),"")</f>
        <v/>
      </c>
      <c r="LC249">
        <f>IF(LQ249="1-0",INDEX(Scrape!$A:$A,MATCH('HT 1-0'!KP249,Scrape!$B:$B,0)),"")</f>
        <v/>
      </c>
      <c r="LD249">
        <f>IF(LQ249="1-0",INDEX(Scrape!$B:$B,MATCH('HT 1-0'!KP249,Scrape!$B:$B,0)),"")</f>
        <v/>
      </c>
      <c r="LE249">
        <f>IF(LQ249="1-0",INDEX(Scrape!$C:$C,MATCH('HT 1-0'!KP249,Scrape!$B:$B,0)),"")</f>
        <v/>
      </c>
      <c r="LF249">
        <f>IF(LQ249="1-0",INDEX(Scrape!$D:$D,MATCH('HT 1-0'!KP249,Scrape!$B:$B,0)),"")</f>
        <v/>
      </c>
      <c r="LG249">
        <f>IF(LQ249="1-0",INDEX(Scrape!$E:$E,MATCH('HT 1-0'!KP249,Scrape!$B:$B,0)),"")</f>
        <v/>
      </c>
      <c r="LH249">
        <f>IF(LQ249="1-0",INDEX(Scrape!$F:$F,MATCH('HT 1-0'!KP249,Scrape!$B:$B,0)),"")</f>
        <v/>
      </c>
      <c r="LI249">
        <f>IF(LQ249="1-0",INDEX(Scrape!$G:$G,MATCH('HT 1-0'!KP249,Scrape!$B:$B,0)),"")</f>
        <v/>
      </c>
      <c r="LJ249">
        <f>IF(LQ249="1-0",INDEX(Scrape!$H:$H,MATCH('HT 1-0'!KP249,Scrape!$B:$B,0)),"")</f>
        <v/>
      </c>
      <c r="LK249">
        <f>IF(LQ249="1-0",INDEX(Scrape!$I:$I,MATCH('HT 1-0'!KP249,Scrape!$B:$B,0)),"")</f>
        <v/>
      </c>
      <c r="LL249">
        <f>IF(LQ249="1-0",INDEX(Scrape!$J:$J,MATCH('HT 1-0'!KP249,Scrape!$B:$B,0)),"")</f>
        <v/>
      </c>
      <c r="LM249">
        <f>IF(LQ249="1-0",INDEX(Scrape!$K:$K,MATCH('HT 1-0'!KP249,Scrape!$B:$B,0)),"")</f>
        <v/>
      </c>
      <c r="LN249">
        <f>IF(LQ249="1-0",INDEX(Scrape!$L:$L,MATCH('HT 1-0'!KP249,Scrape!$B:$B,0)),"")</f>
        <v/>
      </c>
      <c r="LO249">
        <f>IF(LQ249="1-0",INDEX(Scrape!$M:$M,MATCH('HT 1-0'!KP249,Scrape!$B:$B,0)),"")</f>
        <v/>
      </c>
      <c r="LP249">
        <f>IF(LQ249="1-0",INDEX(Scrape!$N:$N,MATCH('HT 1-0'!KP249,Scrape!$B:$B,0)),"")</f>
        <v/>
      </c>
      <c r="LQ249">
        <f>INDEX(Scrape!$O:$O,MATCH('HT 1-0'!KP249,Scrape!$B:$B,0))</f>
        <v/>
      </c>
      <c r="LR249">
        <f>(1/LJ249)+(1/LI249)+(1/LH249)</f>
        <v/>
      </c>
      <c r="LS249">
        <f>(1/LG249)+(1/LF249)+(1/LE249)</f>
        <v/>
      </c>
      <c r="LT249" s="8">
        <f>IF(INDEX(#REF!,MATCH(KQ249,#REF!,0))=INDEX(#REF!,MATCH(KQ249,#REF!,0)),INDEX(#REF!,MATCH(KQ249,#REF!,0)),"ERROR")</f>
        <v/>
      </c>
      <c r="LU249" s="4">
        <f>IF(KR249="G",2,IF(KR249="R",0.5,IF(KR249="A",1)))</f>
        <v/>
      </c>
      <c r="LV249" s="4">
        <f>IF(KS249="G",0.5,IF(KS249="R",2,IF(KS249="A",1)))</f>
        <v/>
      </c>
      <c r="LW249" s="4">
        <f>IF(KT249="G",2,IF(KT249="R",0.5,IF(KT249="A",1)))</f>
        <v/>
      </c>
      <c r="LX249" s="4">
        <f>IF(KU249="G",0.5,IF(KU249="R",2,IF(KU249="A",1)))</f>
        <v/>
      </c>
      <c r="LY249" s="7">
        <f>(LK249*(LU249+LX249)+(LL249*(LU249+LX249)))</f>
        <v/>
      </c>
      <c r="LZ249" s="7">
        <f>(LN249*(LV249+LW249)+(LO249*(LV249+LW249)))</f>
        <v/>
      </c>
      <c r="MA249" s="11">
        <f>LY249-LZ249</f>
        <v/>
      </c>
      <c r="MB249" s="5">
        <f>MA249+2</f>
        <v/>
      </c>
      <c r="MC249" s="6">
        <f>MA249-2</f>
        <v/>
      </c>
      <c r="MD249" s="4">
        <f>LE249</f>
        <v/>
      </c>
      <c r="ME249" s="9">
        <f>IF(MD249=0,1000,MD249+0.75)</f>
        <v/>
      </c>
      <c r="MF249" s="10">
        <f>IF(MD249=0,0,MD249-0.75)</f>
        <v/>
      </c>
      <c r="MG249" s="4">
        <f>((LM249*(LU249+LX249))-((LP249*(LV249+LW249))))</f>
        <v/>
      </c>
      <c r="MH249" s="9">
        <f>MG249*1.2</f>
        <v/>
      </c>
      <c r="MI249" s="10">
        <f>MG249*0.8</f>
        <v/>
      </c>
      <c r="MJ249">
        <f>IFERROR(NX249,"")</f>
        <v/>
      </c>
      <c r="MK249">
        <f>IFERROR(NY249,"")</f>
        <v/>
      </c>
      <c r="ML249">
        <f>IFERROR(NZ249,"")</f>
        <v/>
      </c>
      <c r="MM249">
        <f>IFERROR(OA249,"")</f>
        <v/>
      </c>
      <c r="MN249">
        <f>IFERROR(OB249,"")</f>
        <v/>
      </c>
      <c r="MO249">
        <f>IFERROR(OC249,"")</f>
        <v/>
      </c>
      <c r="MP249" s="1">
        <f>COUNTIFS(#REF!,LT249,#REF!,1,#REF!,"&gt;="&amp;MC249,#REF!,"&lt;="&amp;MB249,#REF!,"&lt;="&amp;ME249,#REF!,"&gt;="&amp;MF249,#REF!,"="&amp;KV249,#REF!,"="&amp;KX249)</f>
        <v/>
      </c>
      <c r="MQ249" s="1">
        <f>COUNTIFS(#REF!,LT249,#REF!,0,#REF!,"&gt;="&amp;MC249,#REF!,"&lt;="&amp;MB249,#REF!,"&lt;="&amp;ME249,#REF!,"&gt;="&amp;MF249,#REF!,"="&amp;KV249,#REF!,"="&amp;KX249)</f>
        <v/>
      </c>
      <c r="MR249" s="1">
        <f>COUNTIFS(#REF!,LT249,#REF!,1,#REF!,"&gt;="&amp;MC249,#REF!,"&lt;="&amp;MB249,#REF!,"&lt;="&amp;ME249,#REF!,"&gt;="&amp;MF249,#REF!,"="&amp;KW249,#REF!,"="&amp;KY249)</f>
        <v/>
      </c>
      <c r="MS249" s="1">
        <f>COUNTIFS(#REF!,LT249,#REF!,0,#REF!,"&gt;="&amp;MC249,#REF!,"&lt;="&amp;MB249,#REF!,"&lt;="&amp;ME249,#REF!,"&gt;="&amp;MF249,#REF!,"="&amp;KW249,#REF!,"="&amp;KY249)</f>
        <v/>
      </c>
      <c r="MT249" s="1">
        <f>COUNTIFS(#REF!,LT249,#REF!,1,#REF!,"&gt;="&amp;MI249,#REF!,"&lt;="&amp;MH249,#REF!,"&lt;="&amp;ME249,#REF!,"&gt;="&amp;MF249)</f>
        <v/>
      </c>
      <c r="MU249" s="1">
        <f>COUNTIFS(#REF!,LT249,#REF!,0,#REF!,"&gt;="&amp;MI249,#REF!,"&lt;="&amp;MH249,#REF!,"&lt;="&amp;ME249,#REF!,"&gt;="&amp;MF249)</f>
        <v/>
      </c>
      <c r="MV249" s="1">
        <f>COUNTIFS(#REF!,LT249,#REF!,1,#REF!,"&gt;="&amp;MI249,#REF!,"&lt;="&amp;MH249,#REF!,"="&amp;KZ249,#REF!,"="&amp;LA249,#REF!,"&lt;="&amp;ME249,#REF!,"&gt;="&amp;MF249)</f>
        <v/>
      </c>
      <c r="MW249" s="1">
        <f>COUNTIFS(#REF!,LT249,#REF!,0,#REF!,"&gt;="&amp;MI249,#REF!,"&lt;="&amp;MH249,#REF!,"="&amp;KZ249,#REF!,"="&amp;LA249,#REF!,"&lt;="&amp;ME249,#REF!,"&gt;="&amp;MF249)</f>
        <v/>
      </c>
      <c r="MX249" s="1">
        <f>COUNTIFS(#REF!,LT249,#REF!,1,#REF!,"&gt;="&amp;MC249,#REF!,"&lt;="&amp;MB249,#REF!,"&lt;="&amp;ME249,#REF!,"&gt;="&amp;MF249)</f>
        <v/>
      </c>
      <c r="MY249" s="1">
        <f>COUNTIFS(#REF!,LT249,#REF!,0,#REF!,"&gt;="&amp;MC249,#REF!,"&lt;="&amp;MB249,#REF!,"&lt;="&amp;ME249,#REF!,"&gt;="&amp;MF249)</f>
        <v/>
      </c>
      <c r="MZ249" s="1">
        <f>COUNTIFS(#REF!,LT249,#REF!,1,#REF!,"&lt;="&amp;ME249,#REF!,"&gt;="&amp;MF249,#REF!,"="&amp;KV249,#REF!,"="&amp;KX249)</f>
        <v/>
      </c>
      <c r="NA249" s="1">
        <f>COUNTIFS(#REF!,LT249,#REF!,0,#REF!,"&lt;="&amp;ME249,#REF!,"&gt;="&amp;MF249,#REF!,"="&amp;KV249,#REF!,"="&amp;KX249)</f>
        <v/>
      </c>
      <c r="NB249" s="1">
        <f>COUNTIFS(#REF!,LT249,#REF!,1,#REF!,"&lt;="&amp;ME249,#REF!,"&gt;="&amp;MF249,#REF!,"="&amp;KW249,#REF!,"="&amp;KY249)</f>
        <v/>
      </c>
      <c r="NC249" s="1">
        <f>COUNTIFS(#REF!,LT249,#REF!,0,#REF!,"&lt;="&amp;ME249,#REF!,"&gt;="&amp;MF249,#REF!,"="&amp;KW249,#REF!,"="&amp;KY249)</f>
        <v/>
      </c>
      <c r="ND249" s="1">
        <f>MP249+MR249+MT249+MV249+MX249+MZ249+NB249</f>
        <v/>
      </c>
      <c r="NE249" s="1">
        <f>MQ249+MS249+MU249+MW249+MY249+NA249+NC249</f>
        <v/>
      </c>
      <c r="NF249" s="1">
        <f>ND249+NE249</f>
        <v/>
      </c>
      <c r="NG249" s="33">
        <f>ND249/(ND249+NE249)</f>
        <v/>
      </c>
      <c r="NH249" s="3">
        <f>1/NG249</f>
        <v/>
      </c>
      <c r="NI249" s="1">
        <f>LH249</f>
        <v/>
      </c>
      <c r="NJ249" s="79">
        <f>((1-NG249)*(1/(NI249-1))*0.98-(NG249*1))</f>
        <v/>
      </c>
      <c r="NK249" s="34">
        <f>IF(LR249&lt;0.9,0,IF(AND(LR249&gt;1.1),0,1))</f>
        <v/>
      </c>
      <c r="NL249" s="34">
        <f>IF(LS249&lt;0.9,0,IF(AND(LS249&gt;1.1),0,1))</f>
        <v/>
      </c>
      <c r="NM249" s="32">
        <f>IF(NF249&gt;99,1,0)</f>
        <v/>
      </c>
      <c r="NN249" s="32">
        <f>IF(NJ249&gt;0.0799,1,0)</f>
        <v/>
      </c>
      <c r="NO249" s="32">
        <f>IF(NJ249&gt;NQ249,1,0)</f>
        <v/>
      </c>
      <c r="NP249" s="32">
        <f>NM249+NN249+NO249+NK249+NL249</f>
        <v/>
      </c>
      <c r="NQ249" s="79">
        <f>(((100*NG249)*(NI249-1)*0.98)-((1-NG249)*100))/100</f>
        <v/>
      </c>
      <c r="NR249" s="34">
        <f>IF(LR249&lt;0.9,0,IF(AND(LR249&gt;1.1),0,1))</f>
        <v/>
      </c>
      <c r="NS249" s="34">
        <f>IF(LS249&lt;0.9,0,IF(AND(LS249&gt;1.1),0,1))</f>
        <v/>
      </c>
      <c r="NT249" s="32">
        <f>IF(NF249&gt;99,1,0)</f>
        <v/>
      </c>
      <c r="NU249" s="32">
        <f>IF(NQ249&gt;0.0799,1,0)</f>
        <v/>
      </c>
      <c r="NV249" s="32">
        <f>IF(NQ249&gt;NJ249,1,0)</f>
        <v/>
      </c>
      <c r="NW249" s="32">
        <f>NT249+NU249+NV249+NR249+NS249</f>
        <v/>
      </c>
      <c r="NX249">
        <f>IF(NP249=5,"LayHome1-0",IF(AND(NW249=5),"BackHome1-0",""))</f>
        <v/>
      </c>
      <c r="NY249">
        <f>IF(NP249=5,KN249,IF(AND(NW249=5),KN249,""))</f>
        <v/>
      </c>
      <c r="NZ249">
        <f>IF(NP249=5,"Match Odds",IF(AND(NW249=5),"Match Odds",""))</f>
        <v/>
      </c>
      <c r="OA249">
        <f>IF(NP249=5,KP249,IF(AND(NW249=5),KP249,""))</f>
        <v/>
      </c>
      <c r="OB249">
        <f>IF(NP249=5,"MATCH_ODDS",IF(AND(NW249=5),"MATCH_ODDS",""))</f>
        <v/>
      </c>
      <c r="OC249">
        <f>IF(NP249=5,"LAY",IF(AND(NW249=5),"BACK",""))</f>
        <v/>
      </c>
    </row>
    <row r="250" ht="16.5" customHeight="1" thickBot="1" thickTop="1">
      <c r="A250" s="2" t="n"/>
      <c r="KN250" s="1">
        <f>IF(INDEX(#REF!,MATCH('HT 1-0'!D250,#REF!,0))=INDEX(#REF!,MATCH('HT 1-0'!D250,#REF!,0)),INDEX(#REF!,MATCH('HT 1-0'!D250,#REF!,0)),"ERROR")</f>
        <v/>
      </c>
      <c r="KO250" s="1">
        <f>IF(INDEX(#REF!,MATCH('HT 1-0'!E250,#REF!,0))=INDEX(#REF!,MATCH('HT 1-0'!E250,#REF!,0)),INDEX(#REF!,MATCH('HT 1-0'!E250,#REF!,0)),"ERROR")</f>
        <v/>
      </c>
      <c r="KP250" s="1">
        <f>KN250&amp;" v "&amp;KO250</f>
        <v/>
      </c>
      <c r="KQ250">
        <f>B250&amp;"_"&amp;C250</f>
        <v/>
      </c>
      <c r="KR250" s="1">
        <f>IF((HW250/KK250)&lt;0.335,"G",IF((HW250/KK250)&gt;0.67,"R","A"))</f>
        <v/>
      </c>
      <c r="KS250" s="1">
        <f>IF((HX250/KK250)&lt;0.335,"G",IF((HX250/KK250)&gt;0.67,"R","A"))</f>
        <v/>
      </c>
      <c r="KT250" s="1">
        <f>IF((IH250/KK250)&lt;0.335,"G",IF((IH250/KK250)&gt;0.67,"R","A"))</f>
        <v/>
      </c>
      <c r="KU250" s="1">
        <f>IF((II250/KK250)&lt;0.335,"G",IF((II250/KK250)&gt;0.67,"R","A"))</f>
        <v/>
      </c>
      <c r="KV250" s="1">
        <f>IF((HZ250/KK250)&lt;0.335,"G",IF((HZ250/KK250)&gt;0.67,"R","A"))</f>
        <v/>
      </c>
      <c r="KW250" s="1">
        <f>IF((HY250/KK250)&lt;0.335,"G",IF((HY250/KK250)&gt;0.67,"R","A"))</f>
        <v/>
      </c>
      <c r="KX250" s="1">
        <f>IF((IK250/KK250)&lt;0.335,"G",IF((IK250/KK250)&gt;0.67,"R","A"))</f>
        <v/>
      </c>
      <c r="KY250" s="1">
        <f>IF((IJ250/KK250)&lt;0.335,"G",IF((IJ250/KK250)&gt;0.67,"R","A"))</f>
        <v/>
      </c>
      <c r="KZ250" s="1">
        <f>IF((HQ250/KK250)&lt;0.335,"G",IF((HQ250/KK250)&gt;0.67,"R","A"))</f>
        <v/>
      </c>
      <c r="LA250" s="1">
        <f>IF((IB250/KK250)&lt;0.335,"G",IF((IB250/KK250)&gt;0.67,"R","A"))</f>
        <v/>
      </c>
      <c r="LB250">
        <f>IF(LQ250="1-0",INDEX(Scrape!#REF!,MATCH('HT 1-0'!KP250,Scrape!$B:$B,0)),"")</f>
        <v/>
      </c>
      <c r="LC250">
        <f>IF(LQ250="1-0",INDEX(Scrape!$A:$A,MATCH('HT 1-0'!KP250,Scrape!$B:$B,0)),"")</f>
        <v/>
      </c>
      <c r="LD250">
        <f>IF(LQ250="1-0",INDEX(Scrape!$B:$B,MATCH('HT 1-0'!KP250,Scrape!$B:$B,0)),"")</f>
        <v/>
      </c>
      <c r="LE250">
        <f>IF(LQ250="1-0",INDEX(Scrape!$C:$C,MATCH('HT 1-0'!KP250,Scrape!$B:$B,0)),"")</f>
        <v/>
      </c>
      <c r="LF250">
        <f>IF(LQ250="1-0",INDEX(Scrape!$D:$D,MATCH('HT 1-0'!KP250,Scrape!$B:$B,0)),"")</f>
        <v/>
      </c>
      <c r="LG250">
        <f>IF(LQ250="1-0",INDEX(Scrape!$E:$E,MATCH('HT 1-0'!KP250,Scrape!$B:$B,0)),"")</f>
        <v/>
      </c>
      <c r="LH250">
        <f>IF(LQ250="1-0",INDEX(Scrape!$F:$F,MATCH('HT 1-0'!KP250,Scrape!$B:$B,0)),"")</f>
        <v/>
      </c>
      <c r="LI250">
        <f>IF(LQ250="1-0",INDEX(Scrape!$G:$G,MATCH('HT 1-0'!KP250,Scrape!$B:$B,0)),"")</f>
        <v/>
      </c>
      <c r="LJ250">
        <f>IF(LQ250="1-0",INDEX(Scrape!$H:$H,MATCH('HT 1-0'!KP250,Scrape!$B:$B,0)),"")</f>
        <v/>
      </c>
      <c r="LK250">
        <f>IF(LQ250="1-0",INDEX(Scrape!$I:$I,MATCH('HT 1-0'!KP250,Scrape!$B:$B,0)),"")</f>
        <v/>
      </c>
      <c r="LL250">
        <f>IF(LQ250="1-0",INDEX(Scrape!$J:$J,MATCH('HT 1-0'!KP250,Scrape!$B:$B,0)),"")</f>
        <v/>
      </c>
      <c r="LM250">
        <f>IF(LQ250="1-0",INDEX(Scrape!$K:$K,MATCH('HT 1-0'!KP250,Scrape!$B:$B,0)),"")</f>
        <v/>
      </c>
      <c r="LN250">
        <f>IF(LQ250="1-0",INDEX(Scrape!$L:$L,MATCH('HT 1-0'!KP250,Scrape!$B:$B,0)),"")</f>
        <v/>
      </c>
      <c r="LO250">
        <f>IF(LQ250="1-0",INDEX(Scrape!$M:$M,MATCH('HT 1-0'!KP250,Scrape!$B:$B,0)),"")</f>
        <v/>
      </c>
      <c r="LP250">
        <f>IF(LQ250="1-0",INDEX(Scrape!$N:$N,MATCH('HT 1-0'!KP250,Scrape!$B:$B,0)),"")</f>
        <v/>
      </c>
      <c r="LQ250">
        <f>INDEX(Scrape!$O:$O,MATCH('HT 1-0'!KP250,Scrape!$B:$B,0))</f>
        <v/>
      </c>
      <c r="LR250">
        <f>(1/LJ250)+(1/LI250)+(1/LH250)</f>
        <v/>
      </c>
      <c r="LS250">
        <f>(1/LG250)+(1/LF250)+(1/LE250)</f>
        <v/>
      </c>
      <c r="LT250" s="8">
        <f>IF(INDEX(#REF!,MATCH(KQ250,#REF!,0))=INDEX(#REF!,MATCH(KQ250,#REF!,0)),INDEX(#REF!,MATCH(KQ250,#REF!,0)),"ERROR")</f>
        <v/>
      </c>
      <c r="LU250" s="4">
        <f>IF(KR250="G",2,IF(KR250="R",0.5,IF(KR250="A",1)))</f>
        <v/>
      </c>
      <c r="LV250" s="4">
        <f>IF(KS250="G",0.5,IF(KS250="R",2,IF(KS250="A",1)))</f>
        <v/>
      </c>
      <c r="LW250" s="4">
        <f>IF(KT250="G",2,IF(KT250="R",0.5,IF(KT250="A",1)))</f>
        <v/>
      </c>
      <c r="LX250" s="4">
        <f>IF(KU250="G",0.5,IF(KU250="R",2,IF(KU250="A",1)))</f>
        <v/>
      </c>
      <c r="LY250" s="7">
        <f>(LK250*(LU250+LX250)+(LL250*(LU250+LX250)))</f>
        <v/>
      </c>
      <c r="LZ250" s="7">
        <f>(LN250*(LV250+LW250)+(LO250*(LV250+LW250)))</f>
        <v/>
      </c>
      <c r="MA250" s="11">
        <f>LY250-LZ250</f>
        <v/>
      </c>
      <c r="MB250" s="5">
        <f>MA250+2</f>
        <v/>
      </c>
      <c r="MC250" s="6">
        <f>MA250-2</f>
        <v/>
      </c>
      <c r="MD250" s="4">
        <f>LE250</f>
        <v/>
      </c>
      <c r="ME250" s="9">
        <f>IF(MD250=0,1000,MD250+0.75)</f>
        <v/>
      </c>
      <c r="MF250" s="10">
        <f>IF(MD250=0,0,MD250-0.75)</f>
        <v/>
      </c>
      <c r="MG250" s="4">
        <f>((LM250*(LU250+LX250))-((LP250*(LV250+LW250))))</f>
        <v/>
      </c>
      <c r="MH250" s="9">
        <f>MG250*1.2</f>
        <v/>
      </c>
      <c r="MI250" s="10">
        <f>MG250*0.8</f>
        <v/>
      </c>
      <c r="MJ250">
        <f>IFERROR(NX250,"")</f>
        <v/>
      </c>
      <c r="MK250">
        <f>IFERROR(NY250,"")</f>
        <v/>
      </c>
      <c r="ML250">
        <f>IFERROR(NZ250,"")</f>
        <v/>
      </c>
      <c r="MM250">
        <f>IFERROR(OA250,"")</f>
        <v/>
      </c>
      <c r="MN250">
        <f>IFERROR(OB250,"")</f>
        <v/>
      </c>
      <c r="MO250">
        <f>IFERROR(OC250,"")</f>
        <v/>
      </c>
      <c r="MP250" s="1">
        <f>COUNTIFS(#REF!,LT250,#REF!,1,#REF!,"&gt;="&amp;MC250,#REF!,"&lt;="&amp;MB250,#REF!,"&lt;="&amp;ME250,#REF!,"&gt;="&amp;MF250,#REF!,"="&amp;KV250,#REF!,"="&amp;KX250)</f>
        <v/>
      </c>
      <c r="MQ250" s="1">
        <f>COUNTIFS(#REF!,LT250,#REF!,0,#REF!,"&gt;="&amp;MC250,#REF!,"&lt;="&amp;MB250,#REF!,"&lt;="&amp;ME250,#REF!,"&gt;="&amp;MF250,#REF!,"="&amp;KV250,#REF!,"="&amp;KX250)</f>
        <v/>
      </c>
      <c r="MR250" s="1">
        <f>COUNTIFS(#REF!,LT250,#REF!,1,#REF!,"&gt;="&amp;MC250,#REF!,"&lt;="&amp;MB250,#REF!,"&lt;="&amp;ME250,#REF!,"&gt;="&amp;MF250,#REF!,"="&amp;KW250,#REF!,"="&amp;KY250)</f>
        <v/>
      </c>
      <c r="MS250" s="1">
        <f>COUNTIFS(#REF!,LT250,#REF!,0,#REF!,"&gt;="&amp;MC250,#REF!,"&lt;="&amp;MB250,#REF!,"&lt;="&amp;ME250,#REF!,"&gt;="&amp;MF250,#REF!,"="&amp;KW250,#REF!,"="&amp;KY250)</f>
        <v/>
      </c>
      <c r="MT250" s="1">
        <f>COUNTIFS(#REF!,LT250,#REF!,1,#REF!,"&gt;="&amp;MI250,#REF!,"&lt;="&amp;MH250,#REF!,"&lt;="&amp;ME250,#REF!,"&gt;="&amp;MF250)</f>
        <v/>
      </c>
      <c r="MU250" s="1">
        <f>COUNTIFS(#REF!,LT250,#REF!,0,#REF!,"&gt;="&amp;MI250,#REF!,"&lt;="&amp;MH250,#REF!,"&lt;="&amp;ME250,#REF!,"&gt;="&amp;MF250)</f>
        <v/>
      </c>
      <c r="MV250" s="1">
        <f>COUNTIFS(#REF!,LT250,#REF!,1,#REF!,"&gt;="&amp;MI250,#REF!,"&lt;="&amp;MH250,#REF!,"="&amp;KZ250,#REF!,"="&amp;LA250,#REF!,"&lt;="&amp;ME250,#REF!,"&gt;="&amp;MF250)</f>
        <v/>
      </c>
      <c r="MW250" s="1">
        <f>COUNTIFS(#REF!,LT250,#REF!,0,#REF!,"&gt;="&amp;MI250,#REF!,"&lt;="&amp;MH250,#REF!,"="&amp;KZ250,#REF!,"="&amp;LA250,#REF!,"&lt;="&amp;ME250,#REF!,"&gt;="&amp;MF250)</f>
        <v/>
      </c>
      <c r="MX250" s="1">
        <f>COUNTIFS(#REF!,LT250,#REF!,1,#REF!,"&gt;="&amp;MC250,#REF!,"&lt;="&amp;MB250,#REF!,"&lt;="&amp;ME250,#REF!,"&gt;="&amp;MF250)</f>
        <v/>
      </c>
      <c r="MY250" s="1">
        <f>COUNTIFS(#REF!,LT250,#REF!,0,#REF!,"&gt;="&amp;MC250,#REF!,"&lt;="&amp;MB250,#REF!,"&lt;="&amp;ME250,#REF!,"&gt;="&amp;MF250)</f>
        <v/>
      </c>
      <c r="MZ250" s="1">
        <f>COUNTIFS(#REF!,LT250,#REF!,1,#REF!,"&lt;="&amp;ME250,#REF!,"&gt;="&amp;MF250,#REF!,"="&amp;KV250,#REF!,"="&amp;KX250)</f>
        <v/>
      </c>
      <c r="NA250" s="1">
        <f>COUNTIFS(#REF!,LT250,#REF!,0,#REF!,"&lt;="&amp;ME250,#REF!,"&gt;="&amp;MF250,#REF!,"="&amp;KV250,#REF!,"="&amp;KX250)</f>
        <v/>
      </c>
      <c r="NB250" s="1">
        <f>COUNTIFS(#REF!,LT250,#REF!,1,#REF!,"&lt;="&amp;ME250,#REF!,"&gt;="&amp;MF250,#REF!,"="&amp;KW250,#REF!,"="&amp;KY250)</f>
        <v/>
      </c>
      <c r="NC250" s="1">
        <f>COUNTIFS(#REF!,LT250,#REF!,0,#REF!,"&lt;="&amp;ME250,#REF!,"&gt;="&amp;MF250,#REF!,"="&amp;KW250,#REF!,"="&amp;KY250)</f>
        <v/>
      </c>
      <c r="ND250" s="1">
        <f>MP250+MR250+MT250+MV250+MX250+MZ250+NB250</f>
        <v/>
      </c>
      <c r="NE250" s="1">
        <f>MQ250+MS250+MU250+MW250+MY250+NA250+NC250</f>
        <v/>
      </c>
      <c r="NF250" s="1">
        <f>ND250+NE250</f>
        <v/>
      </c>
      <c r="NG250" s="33">
        <f>ND250/(ND250+NE250)</f>
        <v/>
      </c>
      <c r="NH250" s="3">
        <f>1/NG250</f>
        <v/>
      </c>
      <c r="NI250" s="1">
        <f>LH250</f>
        <v/>
      </c>
      <c r="NJ250" s="79">
        <f>((1-NG250)*(1/(NI250-1))*0.98-(NG250*1))</f>
        <v/>
      </c>
      <c r="NK250" s="34">
        <f>IF(LR250&lt;0.9,0,IF(AND(LR250&gt;1.1),0,1))</f>
        <v/>
      </c>
      <c r="NL250" s="34">
        <f>IF(LS250&lt;0.9,0,IF(AND(LS250&gt;1.1),0,1))</f>
        <v/>
      </c>
      <c r="NM250" s="32">
        <f>IF(NF250&gt;99,1,0)</f>
        <v/>
      </c>
      <c r="NN250" s="32">
        <f>IF(NJ250&gt;0.0799,1,0)</f>
        <v/>
      </c>
      <c r="NO250" s="32">
        <f>IF(NJ250&gt;NQ250,1,0)</f>
        <v/>
      </c>
      <c r="NP250" s="32">
        <f>NM250+NN250+NO250+NK250+NL250</f>
        <v/>
      </c>
      <c r="NQ250" s="79">
        <f>(((100*NG250)*(NI250-1)*0.98)-((1-NG250)*100))/100</f>
        <v/>
      </c>
      <c r="NR250" s="34">
        <f>IF(LR250&lt;0.9,0,IF(AND(LR250&gt;1.1),0,1))</f>
        <v/>
      </c>
      <c r="NS250" s="34">
        <f>IF(LS250&lt;0.9,0,IF(AND(LS250&gt;1.1),0,1))</f>
        <v/>
      </c>
      <c r="NT250" s="32">
        <f>IF(NF250&gt;99,1,0)</f>
        <v/>
      </c>
      <c r="NU250" s="32">
        <f>IF(NQ250&gt;0.0799,1,0)</f>
        <v/>
      </c>
      <c r="NV250" s="32">
        <f>IF(NQ250&gt;NJ250,1,0)</f>
        <v/>
      </c>
      <c r="NW250" s="32">
        <f>NT250+NU250+NV250+NR250+NS250</f>
        <v/>
      </c>
      <c r="NX250">
        <f>IF(NP250=5,"LayHome1-0",IF(AND(NW250=5),"BackHome1-0",""))</f>
        <v/>
      </c>
      <c r="NY250">
        <f>IF(NP250=5,KN250,IF(AND(NW250=5),KN250,""))</f>
        <v/>
      </c>
      <c r="NZ250">
        <f>IF(NP250=5,"Match Odds",IF(AND(NW250=5),"Match Odds",""))</f>
        <v/>
      </c>
      <c r="OA250">
        <f>IF(NP250=5,KP250,IF(AND(NW250=5),KP250,""))</f>
        <v/>
      </c>
      <c r="OB250">
        <f>IF(NP250=5,"MATCH_ODDS",IF(AND(NW250=5),"MATCH_ODDS",""))</f>
        <v/>
      </c>
      <c r="OC250">
        <f>IF(NP250=5,"LAY",IF(AND(NW250=5),"BACK",""))</f>
        <v/>
      </c>
    </row>
    <row r="251" ht="16.5" customHeight="1" thickBot="1" thickTop="1">
      <c r="A251" s="2" t="n"/>
      <c r="KN251" s="1">
        <f>IF(INDEX(#REF!,MATCH('HT 1-0'!D251,#REF!,0))=INDEX(#REF!,MATCH('HT 1-0'!D251,#REF!,0)),INDEX(#REF!,MATCH('HT 1-0'!D251,#REF!,0)),"ERROR")</f>
        <v/>
      </c>
      <c r="KO251" s="1">
        <f>IF(INDEX(#REF!,MATCH('HT 1-0'!E251,#REF!,0))=INDEX(#REF!,MATCH('HT 1-0'!E251,#REF!,0)),INDEX(#REF!,MATCH('HT 1-0'!E251,#REF!,0)),"ERROR")</f>
        <v/>
      </c>
      <c r="KP251" s="1">
        <f>KN251&amp;" v "&amp;KO251</f>
        <v/>
      </c>
      <c r="KQ251">
        <f>B251&amp;"_"&amp;C251</f>
        <v/>
      </c>
      <c r="KR251" s="1">
        <f>IF((HW251/KK251)&lt;0.335,"G",IF((HW251/KK251)&gt;0.67,"R","A"))</f>
        <v/>
      </c>
      <c r="KS251" s="1">
        <f>IF((HX251/KK251)&lt;0.335,"G",IF((HX251/KK251)&gt;0.67,"R","A"))</f>
        <v/>
      </c>
      <c r="KT251" s="1">
        <f>IF((IH251/KK251)&lt;0.335,"G",IF((IH251/KK251)&gt;0.67,"R","A"))</f>
        <v/>
      </c>
      <c r="KU251" s="1">
        <f>IF((II251/KK251)&lt;0.335,"G",IF((II251/KK251)&gt;0.67,"R","A"))</f>
        <v/>
      </c>
      <c r="KV251" s="1">
        <f>IF((HZ251/KK251)&lt;0.335,"G",IF((HZ251/KK251)&gt;0.67,"R","A"))</f>
        <v/>
      </c>
      <c r="KW251" s="1">
        <f>IF((HY251/KK251)&lt;0.335,"G",IF((HY251/KK251)&gt;0.67,"R","A"))</f>
        <v/>
      </c>
      <c r="KX251" s="1">
        <f>IF((IK251/KK251)&lt;0.335,"G",IF((IK251/KK251)&gt;0.67,"R","A"))</f>
        <v/>
      </c>
      <c r="KY251" s="1">
        <f>IF((IJ251/KK251)&lt;0.335,"G",IF((IJ251/KK251)&gt;0.67,"R","A"))</f>
        <v/>
      </c>
      <c r="KZ251" s="1">
        <f>IF((HQ251/KK251)&lt;0.335,"G",IF((HQ251/KK251)&gt;0.67,"R","A"))</f>
        <v/>
      </c>
      <c r="LA251" s="1">
        <f>IF((IB251/KK251)&lt;0.335,"G",IF((IB251/KK251)&gt;0.67,"R","A"))</f>
        <v/>
      </c>
      <c r="LB251">
        <f>IF(LQ251="1-0",INDEX(Scrape!#REF!,MATCH('HT 1-0'!KP251,Scrape!$B:$B,0)),"")</f>
        <v/>
      </c>
      <c r="LC251">
        <f>IF(LQ251="1-0",INDEX(Scrape!$A:$A,MATCH('HT 1-0'!KP251,Scrape!$B:$B,0)),"")</f>
        <v/>
      </c>
      <c r="LD251">
        <f>IF(LQ251="1-0",INDEX(Scrape!$B:$B,MATCH('HT 1-0'!KP251,Scrape!$B:$B,0)),"")</f>
        <v/>
      </c>
      <c r="LE251">
        <f>IF(LQ251="1-0",INDEX(Scrape!$C:$C,MATCH('HT 1-0'!KP251,Scrape!$B:$B,0)),"")</f>
        <v/>
      </c>
      <c r="LF251">
        <f>IF(LQ251="1-0",INDEX(Scrape!$D:$D,MATCH('HT 1-0'!KP251,Scrape!$B:$B,0)),"")</f>
        <v/>
      </c>
      <c r="LG251">
        <f>IF(LQ251="1-0",INDEX(Scrape!$E:$E,MATCH('HT 1-0'!KP251,Scrape!$B:$B,0)),"")</f>
        <v/>
      </c>
      <c r="LH251">
        <f>IF(LQ251="1-0",INDEX(Scrape!$F:$F,MATCH('HT 1-0'!KP251,Scrape!$B:$B,0)),"")</f>
        <v/>
      </c>
      <c r="LI251">
        <f>IF(LQ251="1-0",INDEX(Scrape!$G:$G,MATCH('HT 1-0'!KP251,Scrape!$B:$B,0)),"")</f>
        <v/>
      </c>
      <c r="LJ251">
        <f>IF(LQ251="1-0",INDEX(Scrape!$H:$H,MATCH('HT 1-0'!KP251,Scrape!$B:$B,0)),"")</f>
        <v/>
      </c>
      <c r="LK251">
        <f>IF(LQ251="1-0",INDEX(Scrape!$I:$I,MATCH('HT 1-0'!KP251,Scrape!$B:$B,0)),"")</f>
        <v/>
      </c>
      <c r="LL251">
        <f>IF(LQ251="1-0",INDEX(Scrape!$J:$J,MATCH('HT 1-0'!KP251,Scrape!$B:$B,0)),"")</f>
        <v/>
      </c>
      <c r="LM251">
        <f>IF(LQ251="1-0",INDEX(Scrape!$K:$K,MATCH('HT 1-0'!KP251,Scrape!$B:$B,0)),"")</f>
        <v/>
      </c>
      <c r="LN251">
        <f>IF(LQ251="1-0",INDEX(Scrape!$L:$L,MATCH('HT 1-0'!KP251,Scrape!$B:$B,0)),"")</f>
        <v/>
      </c>
      <c r="LO251">
        <f>IF(LQ251="1-0",INDEX(Scrape!$M:$M,MATCH('HT 1-0'!KP251,Scrape!$B:$B,0)),"")</f>
        <v/>
      </c>
      <c r="LP251">
        <f>IF(LQ251="1-0",INDEX(Scrape!$N:$N,MATCH('HT 1-0'!KP251,Scrape!$B:$B,0)),"")</f>
        <v/>
      </c>
      <c r="LQ251">
        <f>INDEX(Scrape!$O:$O,MATCH('HT 1-0'!KP251,Scrape!$B:$B,0))</f>
        <v/>
      </c>
      <c r="LR251">
        <f>(1/LJ251)+(1/LI251)+(1/LH251)</f>
        <v/>
      </c>
      <c r="LS251">
        <f>(1/LG251)+(1/LF251)+(1/LE251)</f>
        <v/>
      </c>
      <c r="LT251" s="8">
        <f>IF(INDEX(#REF!,MATCH(KQ251,#REF!,0))=INDEX(#REF!,MATCH(KQ251,#REF!,0)),INDEX(#REF!,MATCH(KQ251,#REF!,0)),"ERROR")</f>
        <v/>
      </c>
      <c r="LU251" s="4">
        <f>IF(KR251="G",2,IF(KR251="R",0.5,IF(KR251="A",1)))</f>
        <v/>
      </c>
      <c r="LV251" s="4">
        <f>IF(KS251="G",0.5,IF(KS251="R",2,IF(KS251="A",1)))</f>
        <v/>
      </c>
      <c r="LW251" s="4">
        <f>IF(KT251="G",2,IF(KT251="R",0.5,IF(KT251="A",1)))</f>
        <v/>
      </c>
      <c r="LX251" s="4">
        <f>IF(KU251="G",0.5,IF(KU251="R",2,IF(KU251="A",1)))</f>
        <v/>
      </c>
      <c r="LY251" s="7">
        <f>(LK251*(LU251+LX251)+(LL251*(LU251+LX251)))</f>
        <v/>
      </c>
      <c r="LZ251" s="7">
        <f>(LN251*(LV251+LW251)+(LO251*(LV251+LW251)))</f>
        <v/>
      </c>
      <c r="MA251" s="11">
        <f>LY251-LZ251</f>
        <v/>
      </c>
      <c r="MB251" s="5">
        <f>MA251+2</f>
        <v/>
      </c>
      <c r="MC251" s="6">
        <f>MA251-2</f>
        <v/>
      </c>
      <c r="MD251" s="4">
        <f>LE251</f>
        <v/>
      </c>
      <c r="ME251" s="9">
        <f>IF(MD251=0,1000,MD251+0.75)</f>
        <v/>
      </c>
      <c r="MF251" s="10">
        <f>IF(MD251=0,0,MD251-0.75)</f>
        <v/>
      </c>
      <c r="MG251" s="4">
        <f>((LM251*(LU251+LX251))-((LP251*(LV251+LW251))))</f>
        <v/>
      </c>
      <c r="MH251" s="9">
        <f>MG251*1.2</f>
        <v/>
      </c>
      <c r="MI251" s="10">
        <f>MG251*0.8</f>
        <v/>
      </c>
      <c r="MJ251">
        <f>IFERROR(NX251,"")</f>
        <v/>
      </c>
      <c r="MK251">
        <f>IFERROR(NY251,"")</f>
        <v/>
      </c>
      <c r="ML251">
        <f>IFERROR(NZ251,"")</f>
        <v/>
      </c>
      <c r="MM251">
        <f>IFERROR(OA251,"")</f>
        <v/>
      </c>
      <c r="MN251">
        <f>IFERROR(OB251,"")</f>
        <v/>
      </c>
      <c r="MO251">
        <f>IFERROR(OC251,"")</f>
        <v/>
      </c>
      <c r="MP251" s="1">
        <f>COUNTIFS(#REF!,LT251,#REF!,1,#REF!,"&gt;="&amp;MC251,#REF!,"&lt;="&amp;MB251,#REF!,"&lt;="&amp;ME251,#REF!,"&gt;="&amp;MF251,#REF!,"="&amp;KV251,#REF!,"="&amp;KX251)</f>
        <v/>
      </c>
      <c r="MQ251" s="1">
        <f>COUNTIFS(#REF!,LT251,#REF!,0,#REF!,"&gt;="&amp;MC251,#REF!,"&lt;="&amp;MB251,#REF!,"&lt;="&amp;ME251,#REF!,"&gt;="&amp;MF251,#REF!,"="&amp;KV251,#REF!,"="&amp;KX251)</f>
        <v/>
      </c>
      <c r="MR251" s="1">
        <f>COUNTIFS(#REF!,LT251,#REF!,1,#REF!,"&gt;="&amp;MC251,#REF!,"&lt;="&amp;MB251,#REF!,"&lt;="&amp;ME251,#REF!,"&gt;="&amp;MF251,#REF!,"="&amp;KW251,#REF!,"="&amp;KY251)</f>
        <v/>
      </c>
      <c r="MS251" s="1">
        <f>COUNTIFS(#REF!,LT251,#REF!,0,#REF!,"&gt;="&amp;MC251,#REF!,"&lt;="&amp;MB251,#REF!,"&lt;="&amp;ME251,#REF!,"&gt;="&amp;MF251,#REF!,"="&amp;KW251,#REF!,"="&amp;KY251)</f>
        <v/>
      </c>
      <c r="MT251" s="1">
        <f>COUNTIFS(#REF!,LT251,#REF!,1,#REF!,"&gt;="&amp;MI251,#REF!,"&lt;="&amp;MH251,#REF!,"&lt;="&amp;ME251,#REF!,"&gt;="&amp;MF251)</f>
        <v/>
      </c>
      <c r="MU251" s="1">
        <f>COUNTIFS(#REF!,LT251,#REF!,0,#REF!,"&gt;="&amp;MI251,#REF!,"&lt;="&amp;MH251,#REF!,"&lt;="&amp;ME251,#REF!,"&gt;="&amp;MF251)</f>
        <v/>
      </c>
      <c r="MV251" s="1">
        <f>COUNTIFS(#REF!,LT251,#REF!,1,#REF!,"&gt;="&amp;MI251,#REF!,"&lt;="&amp;MH251,#REF!,"="&amp;KZ251,#REF!,"="&amp;LA251,#REF!,"&lt;="&amp;ME251,#REF!,"&gt;="&amp;MF251)</f>
        <v/>
      </c>
      <c r="MW251" s="1">
        <f>COUNTIFS(#REF!,LT251,#REF!,0,#REF!,"&gt;="&amp;MI251,#REF!,"&lt;="&amp;MH251,#REF!,"="&amp;KZ251,#REF!,"="&amp;LA251,#REF!,"&lt;="&amp;ME251,#REF!,"&gt;="&amp;MF251)</f>
        <v/>
      </c>
      <c r="MX251" s="1">
        <f>COUNTIFS(#REF!,LT251,#REF!,1,#REF!,"&gt;="&amp;MC251,#REF!,"&lt;="&amp;MB251,#REF!,"&lt;="&amp;ME251,#REF!,"&gt;="&amp;MF251)</f>
        <v/>
      </c>
      <c r="MY251" s="1">
        <f>COUNTIFS(#REF!,LT251,#REF!,0,#REF!,"&gt;="&amp;MC251,#REF!,"&lt;="&amp;MB251,#REF!,"&lt;="&amp;ME251,#REF!,"&gt;="&amp;MF251)</f>
        <v/>
      </c>
      <c r="MZ251" s="1">
        <f>COUNTIFS(#REF!,LT251,#REF!,1,#REF!,"&lt;="&amp;ME251,#REF!,"&gt;="&amp;MF251,#REF!,"="&amp;KV251,#REF!,"="&amp;KX251)</f>
        <v/>
      </c>
      <c r="NA251" s="1">
        <f>COUNTIFS(#REF!,LT251,#REF!,0,#REF!,"&lt;="&amp;ME251,#REF!,"&gt;="&amp;MF251,#REF!,"="&amp;KV251,#REF!,"="&amp;KX251)</f>
        <v/>
      </c>
      <c r="NB251" s="1">
        <f>COUNTIFS(#REF!,LT251,#REF!,1,#REF!,"&lt;="&amp;ME251,#REF!,"&gt;="&amp;MF251,#REF!,"="&amp;KW251,#REF!,"="&amp;KY251)</f>
        <v/>
      </c>
      <c r="NC251" s="1">
        <f>COUNTIFS(#REF!,LT251,#REF!,0,#REF!,"&lt;="&amp;ME251,#REF!,"&gt;="&amp;MF251,#REF!,"="&amp;KW251,#REF!,"="&amp;KY251)</f>
        <v/>
      </c>
      <c r="ND251" s="1">
        <f>MP251+MR251+MT251+MV251+MX251+MZ251+NB251</f>
        <v/>
      </c>
      <c r="NE251" s="1">
        <f>MQ251+MS251+MU251+MW251+MY251+NA251+NC251</f>
        <v/>
      </c>
      <c r="NF251" s="1">
        <f>ND251+NE251</f>
        <v/>
      </c>
      <c r="NG251" s="33">
        <f>ND251/(ND251+NE251)</f>
        <v/>
      </c>
      <c r="NH251" s="3">
        <f>1/NG251</f>
        <v/>
      </c>
      <c r="NI251" s="1">
        <f>LH251</f>
        <v/>
      </c>
      <c r="NJ251" s="79">
        <f>((1-NG251)*(1/(NI251-1))*0.98-(NG251*1))</f>
        <v/>
      </c>
      <c r="NK251" s="34">
        <f>IF(LR251&lt;0.9,0,IF(AND(LR251&gt;1.1),0,1))</f>
        <v/>
      </c>
      <c r="NL251" s="34">
        <f>IF(LS251&lt;0.9,0,IF(AND(LS251&gt;1.1),0,1))</f>
        <v/>
      </c>
      <c r="NM251" s="32">
        <f>IF(NF251&gt;99,1,0)</f>
        <v/>
      </c>
      <c r="NN251" s="32">
        <f>IF(NJ251&gt;0.0799,1,0)</f>
        <v/>
      </c>
      <c r="NO251" s="32">
        <f>IF(NJ251&gt;NQ251,1,0)</f>
        <v/>
      </c>
      <c r="NP251" s="32">
        <f>NM251+NN251+NO251+NK251+NL251</f>
        <v/>
      </c>
      <c r="NQ251" s="79">
        <f>(((100*NG251)*(NI251-1)*0.98)-((1-NG251)*100))/100</f>
        <v/>
      </c>
      <c r="NR251" s="34">
        <f>IF(LR251&lt;0.9,0,IF(AND(LR251&gt;1.1),0,1))</f>
        <v/>
      </c>
      <c r="NS251" s="34">
        <f>IF(LS251&lt;0.9,0,IF(AND(LS251&gt;1.1),0,1))</f>
        <v/>
      </c>
      <c r="NT251" s="32">
        <f>IF(NF251&gt;99,1,0)</f>
        <v/>
      </c>
      <c r="NU251" s="32">
        <f>IF(NQ251&gt;0.0799,1,0)</f>
        <v/>
      </c>
      <c r="NV251" s="32">
        <f>IF(NQ251&gt;NJ251,1,0)</f>
        <v/>
      </c>
      <c r="NW251" s="32">
        <f>NT251+NU251+NV251+NR251+NS251</f>
        <v/>
      </c>
      <c r="NX251">
        <f>IF(NP251=5,"LayHome1-0",IF(AND(NW251=5),"BackHome1-0",""))</f>
        <v/>
      </c>
      <c r="NY251">
        <f>IF(NP251=5,KN251,IF(AND(NW251=5),KN251,""))</f>
        <v/>
      </c>
      <c r="NZ251">
        <f>IF(NP251=5,"Match Odds",IF(AND(NW251=5),"Match Odds",""))</f>
        <v/>
      </c>
      <c r="OA251">
        <f>IF(NP251=5,KP251,IF(AND(NW251=5),KP251,""))</f>
        <v/>
      </c>
      <c r="OB251">
        <f>IF(NP251=5,"MATCH_ODDS",IF(AND(NW251=5),"MATCH_ODDS",""))</f>
        <v/>
      </c>
      <c r="OC251">
        <f>IF(NP251=5,"LAY",IF(AND(NW251=5),"BACK",""))</f>
        <v/>
      </c>
    </row>
    <row r="252" ht="16.5" customHeight="1" thickBot="1" thickTop="1">
      <c r="A252" s="2" t="n"/>
      <c r="KN252" s="1">
        <f>IF(INDEX(#REF!,MATCH('HT 1-0'!D252,#REF!,0))=INDEX(#REF!,MATCH('HT 1-0'!D252,#REF!,0)),INDEX(#REF!,MATCH('HT 1-0'!D252,#REF!,0)),"ERROR")</f>
        <v/>
      </c>
      <c r="KO252" s="1">
        <f>IF(INDEX(#REF!,MATCH('HT 1-0'!E252,#REF!,0))=INDEX(#REF!,MATCH('HT 1-0'!E252,#REF!,0)),INDEX(#REF!,MATCH('HT 1-0'!E252,#REF!,0)),"ERROR")</f>
        <v/>
      </c>
      <c r="KP252" s="1">
        <f>KN252&amp;" v "&amp;KO252</f>
        <v/>
      </c>
      <c r="KQ252">
        <f>B252&amp;"_"&amp;C252</f>
        <v/>
      </c>
      <c r="KR252" s="1">
        <f>IF((HW252/KK252)&lt;0.335,"G",IF((HW252/KK252)&gt;0.67,"R","A"))</f>
        <v/>
      </c>
      <c r="KS252" s="1">
        <f>IF((HX252/KK252)&lt;0.335,"G",IF((HX252/KK252)&gt;0.67,"R","A"))</f>
        <v/>
      </c>
      <c r="KT252" s="1">
        <f>IF((IH252/KK252)&lt;0.335,"G",IF((IH252/KK252)&gt;0.67,"R","A"))</f>
        <v/>
      </c>
      <c r="KU252" s="1">
        <f>IF((II252/KK252)&lt;0.335,"G",IF((II252/KK252)&gt;0.67,"R","A"))</f>
        <v/>
      </c>
      <c r="KV252" s="1">
        <f>IF((HZ252/KK252)&lt;0.335,"G",IF((HZ252/KK252)&gt;0.67,"R","A"))</f>
        <v/>
      </c>
      <c r="KW252" s="1">
        <f>IF((HY252/KK252)&lt;0.335,"G",IF((HY252/KK252)&gt;0.67,"R","A"))</f>
        <v/>
      </c>
      <c r="KX252" s="1">
        <f>IF((IK252/KK252)&lt;0.335,"G",IF((IK252/KK252)&gt;0.67,"R","A"))</f>
        <v/>
      </c>
      <c r="KY252" s="1">
        <f>IF((IJ252/KK252)&lt;0.335,"G",IF((IJ252/KK252)&gt;0.67,"R","A"))</f>
        <v/>
      </c>
      <c r="KZ252" s="1">
        <f>IF((HQ252/KK252)&lt;0.335,"G",IF((HQ252/KK252)&gt;0.67,"R","A"))</f>
        <v/>
      </c>
      <c r="LA252" s="1">
        <f>IF((IB252/KK252)&lt;0.335,"G",IF((IB252/KK252)&gt;0.67,"R","A"))</f>
        <v/>
      </c>
      <c r="LB252">
        <f>IF(LQ252="1-0",INDEX(Scrape!#REF!,MATCH('HT 1-0'!KP252,Scrape!$B:$B,0)),"")</f>
        <v/>
      </c>
      <c r="LC252">
        <f>IF(LQ252="1-0",INDEX(Scrape!$A:$A,MATCH('HT 1-0'!KP252,Scrape!$B:$B,0)),"")</f>
        <v/>
      </c>
      <c r="LD252">
        <f>IF(LQ252="1-0",INDEX(Scrape!$B:$B,MATCH('HT 1-0'!KP252,Scrape!$B:$B,0)),"")</f>
        <v/>
      </c>
      <c r="LE252">
        <f>IF(LQ252="1-0",INDEX(Scrape!$C:$C,MATCH('HT 1-0'!KP252,Scrape!$B:$B,0)),"")</f>
        <v/>
      </c>
      <c r="LF252">
        <f>IF(LQ252="1-0",INDEX(Scrape!$D:$D,MATCH('HT 1-0'!KP252,Scrape!$B:$B,0)),"")</f>
        <v/>
      </c>
      <c r="LG252">
        <f>IF(LQ252="1-0",INDEX(Scrape!$E:$E,MATCH('HT 1-0'!KP252,Scrape!$B:$B,0)),"")</f>
        <v/>
      </c>
      <c r="LH252">
        <f>IF(LQ252="1-0",INDEX(Scrape!$F:$F,MATCH('HT 1-0'!KP252,Scrape!$B:$B,0)),"")</f>
        <v/>
      </c>
      <c r="LI252">
        <f>IF(LQ252="1-0",INDEX(Scrape!$G:$G,MATCH('HT 1-0'!KP252,Scrape!$B:$B,0)),"")</f>
        <v/>
      </c>
      <c r="LJ252">
        <f>IF(LQ252="1-0",INDEX(Scrape!$H:$H,MATCH('HT 1-0'!KP252,Scrape!$B:$B,0)),"")</f>
        <v/>
      </c>
      <c r="LK252">
        <f>IF(LQ252="1-0",INDEX(Scrape!$I:$I,MATCH('HT 1-0'!KP252,Scrape!$B:$B,0)),"")</f>
        <v/>
      </c>
      <c r="LL252">
        <f>IF(LQ252="1-0",INDEX(Scrape!$J:$J,MATCH('HT 1-0'!KP252,Scrape!$B:$B,0)),"")</f>
        <v/>
      </c>
      <c r="LM252">
        <f>IF(LQ252="1-0",INDEX(Scrape!$K:$K,MATCH('HT 1-0'!KP252,Scrape!$B:$B,0)),"")</f>
        <v/>
      </c>
      <c r="LN252">
        <f>IF(LQ252="1-0",INDEX(Scrape!$L:$L,MATCH('HT 1-0'!KP252,Scrape!$B:$B,0)),"")</f>
        <v/>
      </c>
      <c r="LO252">
        <f>IF(LQ252="1-0",INDEX(Scrape!$M:$M,MATCH('HT 1-0'!KP252,Scrape!$B:$B,0)),"")</f>
        <v/>
      </c>
      <c r="LP252">
        <f>IF(LQ252="1-0",INDEX(Scrape!$N:$N,MATCH('HT 1-0'!KP252,Scrape!$B:$B,0)),"")</f>
        <v/>
      </c>
      <c r="LQ252">
        <f>INDEX(Scrape!$O:$O,MATCH('HT 1-0'!KP252,Scrape!$B:$B,0))</f>
        <v/>
      </c>
      <c r="LR252">
        <f>(1/LJ252)+(1/LI252)+(1/LH252)</f>
        <v/>
      </c>
      <c r="LS252">
        <f>(1/LG252)+(1/LF252)+(1/LE252)</f>
        <v/>
      </c>
      <c r="LT252" s="8">
        <f>IF(INDEX(#REF!,MATCH(KQ252,#REF!,0))=INDEX(#REF!,MATCH(KQ252,#REF!,0)),INDEX(#REF!,MATCH(KQ252,#REF!,0)),"ERROR")</f>
        <v/>
      </c>
      <c r="LU252" s="4">
        <f>IF(KR252="G",2,IF(KR252="R",0.5,IF(KR252="A",1)))</f>
        <v/>
      </c>
      <c r="LV252" s="4">
        <f>IF(KS252="G",0.5,IF(KS252="R",2,IF(KS252="A",1)))</f>
        <v/>
      </c>
      <c r="LW252" s="4">
        <f>IF(KT252="G",2,IF(KT252="R",0.5,IF(KT252="A",1)))</f>
        <v/>
      </c>
      <c r="LX252" s="4">
        <f>IF(KU252="G",0.5,IF(KU252="R",2,IF(KU252="A",1)))</f>
        <v/>
      </c>
      <c r="LY252" s="7">
        <f>(LK252*(LU252+LX252)+(LL252*(LU252+LX252)))</f>
        <v/>
      </c>
      <c r="LZ252" s="7">
        <f>(LN252*(LV252+LW252)+(LO252*(LV252+LW252)))</f>
        <v/>
      </c>
      <c r="MA252" s="11">
        <f>LY252-LZ252</f>
        <v/>
      </c>
      <c r="MB252" s="5">
        <f>MA252+2</f>
        <v/>
      </c>
      <c r="MC252" s="6">
        <f>MA252-2</f>
        <v/>
      </c>
      <c r="MD252" s="4">
        <f>LE252</f>
        <v/>
      </c>
      <c r="ME252" s="9">
        <f>IF(MD252=0,1000,MD252+0.75)</f>
        <v/>
      </c>
      <c r="MF252" s="10">
        <f>IF(MD252=0,0,MD252-0.75)</f>
        <v/>
      </c>
      <c r="MG252" s="4">
        <f>((LM252*(LU252+LX252))-((LP252*(LV252+LW252))))</f>
        <v/>
      </c>
      <c r="MH252" s="9">
        <f>MG252*1.2</f>
        <v/>
      </c>
      <c r="MI252" s="10">
        <f>MG252*0.8</f>
        <v/>
      </c>
      <c r="MJ252">
        <f>IFERROR(NX252,"")</f>
        <v/>
      </c>
      <c r="MK252">
        <f>IFERROR(NY252,"")</f>
        <v/>
      </c>
      <c r="ML252">
        <f>IFERROR(NZ252,"")</f>
        <v/>
      </c>
      <c r="MM252">
        <f>IFERROR(OA252,"")</f>
        <v/>
      </c>
      <c r="MN252">
        <f>IFERROR(OB252,"")</f>
        <v/>
      </c>
      <c r="MO252">
        <f>IFERROR(OC252,"")</f>
        <v/>
      </c>
      <c r="MP252" s="1">
        <f>COUNTIFS(#REF!,LT252,#REF!,1,#REF!,"&gt;="&amp;MC252,#REF!,"&lt;="&amp;MB252,#REF!,"&lt;="&amp;ME252,#REF!,"&gt;="&amp;MF252,#REF!,"="&amp;KV252,#REF!,"="&amp;KX252)</f>
        <v/>
      </c>
      <c r="MQ252" s="1">
        <f>COUNTIFS(#REF!,LT252,#REF!,0,#REF!,"&gt;="&amp;MC252,#REF!,"&lt;="&amp;MB252,#REF!,"&lt;="&amp;ME252,#REF!,"&gt;="&amp;MF252,#REF!,"="&amp;KV252,#REF!,"="&amp;KX252)</f>
        <v/>
      </c>
      <c r="MR252" s="1">
        <f>COUNTIFS(#REF!,LT252,#REF!,1,#REF!,"&gt;="&amp;MC252,#REF!,"&lt;="&amp;MB252,#REF!,"&lt;="&amp;ME252,#REF!,"&gt;="&amp;MF252,#REF!,"="&amp;KW252,#REF!,"="&amp;KY252)</f>
        <v/>
      </c>
      <c r="MS252" s="1">
        <f>COUNTIFS(#REF!,LT252,#REF!,0,#REF!,"&gt;="&amp;MC252,#REF!,"&lt;="&amp;MB252,#REF!,"&lt;="&amp;ME252,#REF!,"&gt;="&amp;MF252,#REF!,"="&amp;KW252,#REF!,"="&amp;KY252)</f>
        <v/>
      </c>
      <c r="MT252" s="1">
        <f>COUNTIFS(#REF!,LT252,#REF!,1,#REF!,"&gt;="&amp;MI252,#REF!,"&lt;="&amp;MH252,#REF!,"&lt;="&amp;ME252,#REF!,"&gt;="&amp;MF252)</f>
        <v/>
      </c>
      <c r="MU252" s="1">
        <f>COUNTIFS(#REF!,LT252,#REF!,0,#REF!,"&gt;="&amp;MI252,#REF!,"&lt;="&amp;MH252,#REF!,"&lt;="&amp;ME252,#REF!,"&gt;="&amp;MF252)</f>
        <v/>
      </c>
      <c r="MV252" s="1">
        <f>COUNTIFS(#REF!,LT252,#REF!,1,#REF!,"&gt;="&amp;MI252,#REF!,"&lt;="&amp;MH252,#REF!,"="&amp;KZ252,#REF!,"="&amp;LA252,#REF!,"&lt;="&amp;ME252,#REF!,"&gt;="&amp;MF252)</f>
        <v/>
      </c>
      <c r="MW252" s="1">
        <f>COUNTIFS(#REF!,LT252,#REF!,0,#REF!,"&gt;="&amp;MI252,#REF!,"&lt;="&amp;MH252,#REF!,"="&amp;KZ252,#REF!,"="&amp;LA252,#REF!,"&lt;="&amp;ME252,#REF!,"&gt;="&amp;MF252)</f>
        <v/>
      </c>
      <c r="MX252" s="1">
        <f>COUNTIFS(#REF!,LT252,#REF!,1,#REF!,"&gt;="&amp;MC252,#REF!,"&lt;="&amp;MB252,#REF!,"&lt;="&amp;ME252,#REF!,"&gt;="&amp;MF252)</f>
        <v/>
      </c>
      <c r="MY252" s="1">
        <f>COUNTIFS(#REF!,LT252,#REF!,0,#REF!,"&gt;="&amp;MC252,#REF!,"&lt;="&amp;MB252,#REF!,"&lt;="&amp;ME252,#REF!,"&gt;="&amp;MF252)</f>
        <v/>
      </c>
      <c r="MZ252" s="1">
        <f>COUNTIFS(#REF!,LT252,#REF!,1,#REF!,"&lt;="&amp;ME252,#REF!,"&gt;="&amp;MF252,#REF!,"="&amp;KV252,#REF!,"="&amp;KX252)</f>
        <v/>
      </c>
      <c r="NA252" s="1">
        <f>COUNTIFS(#REF!,LT252,#REF!,0,#REF!,"&lt;="&amp;ME252,#REF!,"&gt;="&amp;MF252,#REF!,"="&amp;KV252,#REF!,"="&amp;KX252)</f>
        <v/>
      </c>
      <c r="NB252" s="1">
        <f>COUNTIFS(#REF!,LT252,#REF!,1,#REF!,"&lt;="&amp;ME252,#REF!,"&gt;="&amp;MF252,#REF!,"="&amp;KW252,#REF!,"="&amp;KY252)</f>
        <v/>
      </c>
      <c r="NC252" s="1">
        <f>COUNTIFS(#REF!,LT252,#REF!,0,#REF!,"&lt;="&amp;ME252,#REF!,"&gt;="&amp;MF252,#REF!,"="&amp;KW252,#REF!,"="&amp;KY252)</f>
        <v/>
      </c>
      <c r="ND252" s="1">
        <f>MP252+MR252+MT252+MV252+MX252+MZ252+NB252</f>
        <v/>
      </c>
      <c r="NE252" s="1">
        <f>MQ252+MS252+MU252+MW252+MY252+NA252+NC252</f>
        <v/>
      </c>
      <c r="NF252" s="1">
        <f>ND252+NE252</f>
        <v/>
      </c>
      <c r="NG252" s="33">
        <f>ND252/(ND252+NE252)</f>
        <v/>
      </c>
      <c r="NH252" s="3">
        <f>1/NG252</f>
        <v/>
      </c>
      <c r="NI252" s="1">
        <f>LH252</f>
        <v/>
      </c>
      <c r="NJ252" s="79">
        <f>((1-NG252)*(1/(NI252-1))*0.98-(NG252*1))</f>
        <v/>
      </c>
      <c r="NK252" s="34">
        <f>IF(LR252&lt;0.9,0,IF(AND(LR252&gt;1.1),0,1))</f>
        <v/>
      </c>
      <c r="NL252" s="34">
        <f>IF(LS252&lt;0.9,0,IF(AND(LS252&gt;1.1),0,1))</f>
        <v/>
      </c>
      <c r="NM252" s="32">
        <f>IF(NF252&gt;99,1,0)</f>
        <v/>
      </c>
      <c r="NN252" s="32">
        <f>IF(NJ252&gt;0.0799,1,0)</f>
        <v/>
      </c>
      <c r="NO252" s="32">
        <f>IF(NJ252&gt;NQ252,1,0)</f>
        <v/>
      </c>
      <c r="NP252" s="32">
        <f>NM252+NN252+NO252+NK252+NL252</f>
        <v/>
      </c>
      <c r="NQ252" s="79">
        <f>(((100*NG252)*(NI252-1)*0.98)-((1-NG252)*100))/100</f>
        <v/>
      </c>
      <c r="NR252" s="34">
        <f>IF(LR252&lt;0.9,0,IF(AND(LR252&gt;1.1),0,1))</f>
        <v/>
      </c>
      <c r="NS252" s="34">
        <f>IF(LS252&lt;0.9,0,IF(AND(LS252&gt;1.1),0,1))</f>
        <v/>
      </c>
      <c r="NT252" s="32">
        <f>IF(NF252&gt;99,1,0)</f>
        <v/>
      </c>
      <c r="NU252" s="32">
        <f>IF(NQ252&gt;0.0799,1,0)</f>
        <v/>
      </c>
      <c r="NV252" s="32">
        <f>IF(NQ252&gt;NJ252,1,0)</f>
        <v/>
      </c>
      <c r="NW252" s="32">
        <f>NT252+NU252+NV252+NR252+NS252</f>
        <v/>
      </c>
      <c r="NX252">
        <f>IF(NP252=5,"LayHome1-0",IF(AND(NW252=5),"BackHome1-0",""))</f>
        <v/>
      </c>
      <c r="NY252">
        <f>IF(NP252=5,KN252,IF(AND(NW252=5),KN252,""))</f>
        <v/>
      </c>
      <c r="NZ252">
        <f>IF(NP252=5,"Match Odds",IF(AND(NW252=5),"Match Odds",""))</f>
        <v/>
      </c>
      <c r="OA252">
        <f>IF(NP252=5,KP252,IF(AND(NW252=5),KP252,""))</f>
        <v/>
      </c>
      <c r="OB252">
        <f>IF(NP252=5,"MATCH_ODDS",IF(AND(NW252=5),"MATCH_ODDS",""))</f>
        <v/>
      </c>
      <c r="OC252">
        <f>IF(NP252=5,"LAY",IF(AND(NW252=5),"BACK",""))</f>
        <v/>
      </c>
    </row>
    <row r="253" ht="16.5" customHeight="1" thickBot="1" thickTop="1">
      <c r="A253" s="2" t="n"/>
      <c r="KN253" s="1">
        <f>IF(INDEX(#REF!,MATCH('HT 1-0'!D253,#REF!,0))=INDEX(#REF!,MATCH('HT 1-0'!D253,#REF!,0)),INDEX(#REF!,MATCH('HT 1-0'!D253,#REF!,0)),"ERROR")</f>
        <v/>
      </c>
      <c r="KO253" s="1">
        <f>IF(INDEX(#REF!,MATCH('HT 1-0'!E253,#REF!,0))=INDEX(#REF!,MATCH('HT 1-0'!E253,#REF!,0)),INDEX(#REF!,MATCH('HT 1-0'!E253,#REF!,0)),"ERROR")</f>
        <v/>
      </c>
      <c r="KP253" s="1">
        <f>KN253&amp;" v "&amp;KO253</f>
        <v/>
      </c>
      <c r="KQ253">
        <f>B253&amp;"_"&amp;C253</f>
        <v/>
      </c>
      <c r="KR253" s="1">
        <f>IF((HW253/KK253)&lt;0.335,"G",IF((HW253/KK253)&gt;0.67,"R","A"))</f>
        <v/>
      </c>
      <c r="KS253" s="1">
        <f>IF((HX253/KK253)&lt;0.335,"G",IF((HX253/KK253)&gt;0.67,"R","A"))</f>
        <v/>
      </c>
      <c r="KT253" s="1">
        <f>IF((IH253/KK253)&lt;0.335,"G",IF((IH253/KK253)&gt;0.67,"R","A"))</f>
        <v/>
      </c>
      <c r="KU253" s="1">
        <f>IF((II253/KK253)&lt;0.335,"G",IF((II253/KK253)&gt;0.67,"R","A"))</f>
        <v/>
      </c>
      <c r="KV253" s="1">
        <f>IF((HZ253/KK253)&lt;0.335,"G",IF((HZ253/KK253)&gt;0.67,"R","A"))</f>
        <v/>
      </c>
      <c r="KW253" s="1">
        <f>IF((HY253/KK253)&lt;0.335,"G",IF((HY253/KK253)&gt;0.67,"R","A"))</f>
        <v/>
      </c>
      <c r="KX253" s="1">
        <f>IF((IK253/KK253)&lt;0.335,"G",IF((IK253/KK253)&gt;0.67,"R","A"))</f>
        <v/>
      </c>
      <c r="KY253" s="1">
        <f>IF((IJ253/KK253)&lt;0.335,"G",IF((IJ253/KK253)&gt;0.67,"R","A"))</f>
        <v/>
      </c>
      <c r="KZ253" s="1">
        <f>IF((HQ253/KK253)&lt;0.335,"G",IF((HQ253/KK253)&gt;0.67,"R","A"))</f>
        <v/>
      </c>
      <c r="LA253" s="1">
        <f>IF((IB253/KK253)&lt;0.335,"G",IF((IB253/KK253)&gt;0.67,"R","A"))</f>
        <v/>
      </c>
      <c r="LB253">
        <f>IF(LQ253="1-0",INDEX(Scrape!#REF!,MATCH('HT 1-0'!KP253,Scrape!$B:$B,0)),"")</f>
        <v/>
      </c>
      <c r="LC253">
        <f>IF(LQ253="1-0",INDEX(Scrape!$A:$A,MATCH('HT 1-0'!KP253,Scrape!$B:$B,0)),"")</f>
        <v/>
      </c>
      <c r="LD253">
        <f>IF(LQ253="1-0",INDEX(Scrape!$B:$B,MATCH('HT 1-0'!KP253,Scrape!$B:$B,0)),"")</f>
        <v/>
      </c>
      <c r="LE253">
        <f>IF(LQ253="1-0",INDEX(Scrape!$C:$C,MATCH('HT 1-0'!KP253,Scrape!$B:$B,0)),"")</f>
        <v/>
      </c>
      <c r="LF253">
        <f>IF(LQ253="1-0",INDEX(Scrape!$D:$D,MATCH('HT 1-0'!KP253,Scrape!$B:$B,0)),"")</f>
        <v/>
      </c>
      <c r="LG253">
        <f>IF(LQ253="1-0",INDEX(Scrape!$E:$E,MATCH('HT 1-0'!KP253,Scrape!$B:$B,0)),"")</f>
        <v/>
      </c>
      <c r="LH253">
        <f>IF(LQ253="1-0",INDEX(Scrape!$F:$F,MATCH('HT 1-0'!KP253,Scrape!$B:$B,0)),"")</f>
        <v/>
      </c>
      <c r="LI253">
        <f>IF(LQ253="1-0",INDEX(Scrape!$G:$G,MATCH('HT 1-0'!KP253,Scrape!$B:$B,0)),"")</f>
        <v/>
      </c>
      <c r="LJ253">
        <f>IF(LQ253="1-0",INDEX(Scrape!$H:$H,MATCH('HT 1-0'!KP253,Scrape!$B:$B,0)),"")</f>
        <v/>
      </c>
      <c r="LK253">
        <f>IF(LQ253="1-0",INDEX(Scrape!$I:$I,MATCH('HT 1-0'!KP253,Scrape!$B:$B,0)),"")</f>
        <v/>
      </c>
      <c r="LL253">
        <f>IF(LQ253="1-0",INDEX(Scrape!$J:$J,MATCH('HT 1-0'!KP253,Scrape!$B:$B,0)),"")</f>
        <v/>
      </c>
      <c r="LM253">
        <f>IF(LQ253="1-0",INDEX(Scrape!$K:$K,MATCH('HT 1-0'!KP253,Scrape!$B:$B,0)),"")</f>
        <v/>
      </c>
      <c r="LN253">
        <f>IF(LQ253="1-0",INDEX(Scrape!$L:$L,MATCH('HT 1-0'!KP253,Scrape!$B:$B,0)),"")</f>
        <v/>
      </c>
      <c r="LO253">
        <f>IF(LQ253="1-0",INDEX(Scrape!$M:$M,MATCH('HT 1-0'!KP253,Scrape!$B:$B,0)),"")</f>
        <v/>
      </c>
      <c r="LP253">
        <f>IF(LQ253="1-0",INDEX(Scrape!$N:$N,MATCH('HT 1-0'!KP253,Scrape!$B:$B,0)),"")</f>
        <v/>
      </c>
      <c r="LQ253">
        <f>INDEX(Scrape!$O:$O,MATCH('HT 1-0'!KP253,Scrape!$B:$B,0))</f>
        <v/>
      </c>
      <c r="LR253">
        <f>(1/LJ253)+(1/LI253)+(1/LH253)</f>
        <v/>
      </c>
      <c r="LS253">
        <f>(1/LG253)+(1/LF253)+(1/LE253)</f>
        <v/>
      </c>
      <c r="LT253" s="8">
        <f>IF(INDEX(#REF!,MATCH(KQ253,#REF!,0))=INDEX(#REF!,MATCH(KQ253,#REF!,0)),INDEX(#REF!,MATCH(KQ253,#REF!,0)),"ERROR")</f>
        <v/>
      </c>
      <c r="LU253" s="4">
        <f>IF(KR253="G",2,IF(KR253="R",0.5,IF(KR253="A",1)))</f>
        <v/>
      </c>
      <c r="LV253" s="4">
        <f>IF(KS253="G",0.5,IF(KS253="R",2,IF(KS253="A",1)))</f>
        <v/>
      </c>
      <c r="LW253" s="4">
        <f>IF(KT253="G",2,IF(KT253="R",0.5,IF(KT253="A",1)))</f>
        <v/>
      </c>
      <c r="LX253" s="4">
        <f>IF(KU253="G",0.5,IF(KU253="R",2,IF(KU253="A",1)))</f>
        <v/>
      </c>
      <c r="LY253" s="7">
        <f>(LK253*(LU253+LX253)+(LL253*(LU253+LX253)))</f>
        <v/>
      </c>
      <c r="LZ253" s="7">
        <f>(LN253*(LV253+LW253)+(LO253*(LV253+LW253)))</f>
        <v/>
      </c>
      <c r="MA253" s="11">
        <f>LY253-LZ253</f>
        <v/>
      </c>
      <c r="MB253" s="5">
        <f>MA253+2</f>
        <v/>
      </c>
      <c r="MC253" s="6">
        <f>MA253-2</f>
        <v/>
      </c>
      <c r="MD253" s="4">
        <f>LE253</f>
        <v/>
      </c>
      <c r="ME253" s="9">
        <f>IF(MD253=0,1000,MD253+0.75)</f>
        <v/>
      </c>
      <c r="MF253" s="10">
        <f>IF(MD253=0,0,MD253-0.75)</f>
        <v/>
      </c>
      <c r="MG253" s="4">
        <f>((LM253*(LU253+LX253))-((LP253*(LV253+LW253))))</f>
        <v/>
      </c>
      <c r="MH253" s="9">
        <f>MG253*1.2</f>
        <v/>
      </c>
      <c r="MI253" s="10">
        <f>MG253*0.8</f>
        <v/>
      </c>
      <c r="MJ253">
        <f>IFERROR(NX253,"")</f>
        <v/>
      </c>
      <c r="MK253">
        <f>IFERROR(NY253,"")</f>
        <v/>
      </c>
      <c r="ML253">
        <f>IFERROR(NZ253,"")</f>
        <v/>
      </c>
      <c r="MM253">
        <f>IFERROR(OA253,"")</f>
        <v/>
      </c>
      <c r="MN253">
        <f>IFERROR(OB253,"")</f>
        <v/>
      </c>
      <c r="MO253">
        <f>IFERROR(OC253,"")</f>
        <v/>
      </c>
      <c r="MP253" s="1">
        <f>COUNTIFS(#REF!,LT253,#REF!,1,#REF!,"&gt;="&amp;MC253,#REF!,"&lt;="&amp;MB253,#REF!,"&lt;="&amp;ME253,#REF!,"&gt;="&amp;MF253,#REF!,"="&amp;KV253,#REF!,"="&amp;KX253)</f>
        <v/>
      </c>
      <c r="MQ253" s="1">
        <f>COUNTIFS(#REF!,LT253,#REF!,0,#REF!,"&gt;="&amp;MC253,#REF!,"&lt;="&amp;MB253,#REF!,"&lt;="&amp;ME253,#REF!,"&gt;="&amp;MF253,#REF!,"="&amp;KV253,#REF!,"="&amp;KX253)</f>
        <v/>
      </c>
      <c r="MR253" s="1">
        <f>COUNTIFS(#REF!,LT253,#REF!,1,#REF!,"&gt;="&amp;MC253,#REF!,"&lt;="&amp;MB253,#REF!,"&lt;="&amp;ME253,#REF!,"&gt;="&amp;MF253,#REF!,"="&amp;KW253,#REF!,"="&amp;KY253)</f>
        <v/>
      </c>
      <c r="MS253" s="1">
        <f>COUNTIFS(#REF!,LT253,#REF!,0,#REF!,"&gt;="&amp;MC253,#REF!,"&lt;="&amp;MB253,#REF!,"&lt;="&amp;ME253,#REF!,"&gt;="&amp;MF253,#REF!,"="&amp;KW253,#REF!,"="&amp;KY253)</f>
        <v/>
      </c>
      <c r="MT253" s="1">
        <f>COUNTIFS(#REF!,LT253,#REF!,1,#REF!,"&gt;="&amp;MI253,#REF!,"&lt;="&amp;MH253,#REF!,"&lt;="&amp;ME253,#REF!,"&gt;="&amp;MF253)</f>
        <v/>
      </c>
      <c r="MU253" s="1">
        <f>COUNTIFS(#REF!,LT253,#REF!,0,#REF!,"&gt;="&amp;MI253,#REF!,"&lt;="&amp;MH253,#REF!,"&lt;="&amp;ME253,#REF!,"&gt;="&amp;MF253)</f>
        <v/>
      </c>
      <c r="MV253" s="1">
        <f>COUNTIFS(#REF!,LT253,#REF!,1,#REF!,"&gt;="&amp;MI253,#REF!,"&lt;="&amp;MH253,#REF!,"="&amp;KZ253,#REF!,"="&amp;LA253,#REF!,"&lt;="&amp;ME253,#REF!,"&gt;="&amp;MF253)</f>
        <v/>
      </c>
      <c r="MW253" s="1">
        <f>COUNTIFS(#REF!,LT253,#REF!,0,#REF!,"&gt;="&amp;MI253,#REF!,"&lt;="&amp;MH253,#REF!,"="&amp;KZ253,#REF!,"="&amp;LA253,#REF!,"&lt;="&amp;ME253,#REF!,"&gt;="&amp;MF253)</f>
        <v/>
      </c>
      <c r="MX253" s="1">
        <f>COUNTIFS(#REF!,LT253,#REF!,1,#REF!,"&gt;="&amp;MC253,#REF!,"&lt;="&amp;MB253,#REF!,"&lt;="&amp;ME253,#REF!,"&gt;="&amp;MF253)</f>
        <v/>
      </c>
      <c r="MY253" s="1">
        <f>COUNTIFS(#REF!,LT253,#REF!,0,#REF!,"&gt;="&amp;MC253,#REF!,"&lt;="&amp;MB253,#REF!,"&lt;="&amp;ME253,#REF!,"&gt;="&amp;MF253)</f>
        <v/>
      </c>
      <c r="MZ253" s="1">
        <f>COUNTIFS(#REF!,LT253,#REF!,1,#REF!,"&lt;="&amp;ME253,#REF!,"&gt;="&amp;MF253,#REF!,"="&amp;KV253,#REF!,"="&amp;KX253)</f>
        <v/>
      </c>
      <c r="NA253" s="1">
        <f>COUNTIFS(#REF!,LT253,#REF!,0,#REF!,"&lt;="&amp;ME253,#REF!,"&gt;="&amp;MF253,#REF!,"="&amp;KV253,#REF!,"="&amp;KX253)</f>
        <v/>
      </c>
      <c r="NB253" s="1">
        <f>COUNTIFS(#REF!,LT253,#REF!,1,#REF!,"&lt;="&amp;ME253,#REF!,"&gt;="&amp;MF253,#REF!,"="&amp;KW253,#REF!,"="&amp;KY253)</f>
        <v/>
      </c>
      <c r="NC253" s="1">
        <f>COUNTIFS(#REF!,LT253,#REF!,0,#REF!,"&lt;="&amp;ME253,#REF!,"&gt;="&amp;MF253,#REF!,"="&amp;KW253,#REF!,"="&amp;KY253)</f>
        <v/>
      </c>
      <c r="ND253" s="1">
        <f>MP253+MR253+MT253+MV253+MX253+MZ253+NB253</f>
        <v/>
      </c>
      <c r="NE253" s="1">
        <f>MQ253+MS253+MU253+MW253+MY253+NA253+NC253</f>
        <v/>
      </c>
      <c r="NF253" s="1">
        <f>ND253+NE253</f>
        <v/>
      </c>
      <c r="NG253" s="33">
        <f>ND253/(ND253+NE253)</f>
        <v/>
      </c>
      <c r="NH253" s="3">
        <f>1/NG253</f>
        <v/>
      </c>
      <c r="NI253" s="1">
        <f>LH253</f>
        <v/>
      </c>
      <c r="NJ253" s="79">
        <f>((1-NG253)*(1/(NI253-1))*0.98-(NG253*1))</f>
        <v/>
      </c>
      <c r="NK253" s="34">
        <f>IF(LR253&lt;0.9,0,IF(AND(LR253&gt;1.1),0,1))</f>
        <v/>
      </c>
      <c r="NL253" s="34">
        <f>IF(LS253&lt;0.9,0,IF(AND(LS253&gt;1.1),0,1))</f>
        <v/>
      </c>
      <c r="NM253" s="32">
        <f>IF(NF253&gt;99,1,0)</f>
        <v/>
      </c>
      <c r="NN253" s="32">
        <f>IF(NJ253&gt;0.0799,1,0)</f>
        <v/>
      </c>
      <c r="NO253" s="32">
        <f>IF(NJ253&gt;NQ253,1,0)</f>
        <v/>
      </c>
      <c r="NP253" s="32">
        <f>NM253+NN253+NO253+NK253+NL253</f>
        <v/>
      </c>
      <c r="NQ253" s="79">
        <f>(((100*NG253)*(NI253-1)*0.98)-((1-NG253)*100))/100</f>
        <v/>
      </c>
      <c r="NR253" s="34">
        <f>IF(LR253&lt;0.9,0,IF(AND(LR253&gt;1.1),0,1))</f>
        <v/>
      </c>
      <c r="NS253" s="34">
        <f>IF(LS253&lt;0.9,0,IF(AND(LS253&gt;1.1),0,1))</f>
        <v/>
      </c>
      <c r="NT253" s="32">
        <f>IF(NF253&gt;99,1,0)</f>
        <v/>
      </c>
      <c r="NU253" s="32">
        <f>IF(NQ253&gt;0.0799,1,0)</f>
        <v/>
      </c>
      <c r="NV253" s="32">
        <f>IF(NQ253&gt;NJ253,1,0)</f>
        <v/>
      </c>
      <c r="NW253" s="32">
        <f>NT253+NU253+NV253+NR253+NS253</f>
        <v/>
      </c>
      <c r="NX253">
        <f>IF(NP253=5,"LayHome1-0",IF(AND(NW253=5),"BackHome1-0",""))</f>
        <v/>
      </c>
      <c r="NY253">
        <f>IF(NP253=5,KN253,IF(AND(NW253=5),KN253,""))</f>
        <v/>
      </c>
      <c r="NZ253">
        <f>IF(NP253=5,"Match Odds",IF(AND(NW253=5),"Match Odds",""))</f>
        <v/>
      </c>
      <c r="OA253">
        <f>IF(NP253=5,KP253,IF(AND(NW253=5),KP253,""))</f>
        <v/>
      </c>
      <c r="OB253">
        <f>IF(NP253=5,"MATCH_ODDS",IF(AND(NW253=5),"MATCH_ODDS",""))</f>
        <v/>
      </c>
      <c r="OC253">
        <f>IF(NP253=5,"LAY",IF(AND(NW253=5),"BACK",""))</f>
        <v/>
      </c>
    </row>
    <row r="254" ht="16.5" customHeight="1" thickBot="1" thickTop="1">
      <c r="A254" s="2" t="n"/>
      <c r="KN254" s="1">
        <f>IF(INDEX(#REF!,MATCH('HT 1-0'!D254,#REF!,0))=INDEX(#REF!,MATCH('HT 1-0'!D254,#REF!,0)),INDEX(#REF!,MATCH('HT 1-0'!D254,#REF!,0)),"ERROR")</f>
        <v/>
      </c>
      <c r="KO254" s="1">
        <f>IF(INDEX(#REF!,MATCH('HT 1-0'!E254,#REF!,0))=INDEX(#REF!,MATCH('HT 1-0'!E254,#REF!,0)),INDEX(#REF!,MATCH('HT 1-0'!E254,#REF!,0)),"ERROR")</f>
        <v/>
      </c>
      <c r="KP254" s="1">
        <f>KN254&amp;" v "&amp;KO254</f>
        <v/>
      </c>
      <c r="KQ254">
        <f>B254&amp;"_"&amp;C254</f>
        <v/>
      </c>
      <c r="KR254" s="1">
        <f>IF((HW254/KK254)&lt;0.335,"G",IF((HW254/KK254)&gt;0.67,"R","A"))</f>
        <v/>
      </c>
      <c r="KS254" s="1">
        <f>IF((HX254/KK254)&lt;0.335,"G",IF((HX254/KK254)&gt;0.67,"R","A"))</f>
        <v/>
      </c>
      <c r="KT254" s="1">
        <f>IF((IH254/KK254)&lt;0.335,"G",IF((IH254/KK254)&gt;0.67,"R","A"))</f>
        <v/>
      </c>
      <c r="KU254" s="1">
        <f>IF((II254/KK254)&lt;0.335,"G",IF((II254/KK254)&gt;0.67,"R","A"))</f>
        <v/>
      </c>
      <c r="KV254" s="1">
        <f>IF((HZ254/KK254)&lt;0.335,"G",IF((HZ254/KK254)&gt;0.67,"R","A"))</f>
        <v/>
      </c>
      <c r="KW254" s="1">
        <f>IF((HY254/KK254)&lt;0.335,"G",IF((HY254/KK254)&gt;0.67,"R","A"))</f>
        <v/>
      </c>
      <c r="KX254" s="1">
        <f>IF((IK254/KK254)&lt;0.335,"G",IF((IK254/KK254)&gt;0.67,"R","A"))</f>
        <v/>
      </c>
      <c r="KY254" s="1">
        <f>IF((IJ254/KK254)&lt;0.335,"G",IF((IJ254/KK254)&gt;0.67,"R","A"))</f>
        <v/>
      </c>
      <c r="KZ254" s="1">
        <f>IF((HQ254/KK254)&lt;0.335,"G",IF((HQ254/KK254)&gt;0.67,"R","A"))</f>
        <v/>
      </c>
      <c r="LA254" s="1">
        <f>IF((IB254/KK254)&lt;0.335,"G",IF((IB254/KK254)&gt;0.67,"R","A"))</f>
        <v/>
      </c>
      <c r="LB254">
        <f>IF(LQ254="1-0",INDEX(Scrape!#REF!,MATCH('HT 1-0'!KP254,Scrape!$B:$B,0)),"")</f>
        <v/>
      </c>
      <c r="LC254">
        <f>IF(LQ254="1-0",INDEX(Scrape!$A:$A,MATCH('HT 1-0'!KP254,Scrape!$B:$B,0)),"")</f>
        <v/>
      </c>
      <c r="LD254">
        <f>IF(LQ254="1-0",INDEX(Scrape!$B:$B,MATCH('HT 1-0'!KP254,Scrape!$B:$B,0)),"")</f>
        <v/>
      </c>
      <c r="LE254">
        <f>IF(LQ254="1-0",INDEX(Scrape!$C:$C,MATCH('HT 1-0'!KP254,Scrape!$B:$B,0)),"")</f>
        <v/>
      </c>
      <c r="LF254">
        <f>IF(LQ254="1-0",INDEX(Scrape!$D:$D,MATCH('HT 1-0'!KP254,Scrape!$B:$B,0)),"")</f>
        <v/>
      </c>
      <c r="LG254">
        <f>IF(LQ254="1-0",INDEX(Scrape!$E:$E,MATCH('HT 1-0'!KP254,Scrape!$B:$B,0)),"")</f>
        <v/>
      </c>
      <c r="LH254">
        <f>IF(LQ254="1-0",INDEX(Scrape!$F:$F,MATCH('HT 1-0'!KP254,Scrape!$B:$B,0)),"")</f>
        <v/>
      </c>
      <c r="LI254">
        <f>IF(LQ254="1-0",INDEX(Scrape!$G:$G,MATCH('HT 1-0'!KP254,Scrape!$B:$B,0)),"")</f>
        <v/>
      </c>
      <c r="LJ254">
        <f>IF(LQ254="1-0",INDEX(Scrape!$H:$H,MATCH('HT 1-0'!KP254,Scrape!$B:$B,0)),"")</f>
        <v/>
      </c>
      <c r="LK254">
        <f>IF(LQ254="1-0",INDEX(Scrape!$I:$I,MATCH('HT 1-0'!KP254,Scrape!$B:$B,0)),"")</f>
        <v/>
      </c>
      <c r="LL254">
        <f>IF(LQ254="1-0",INDEX(Scrape!$J:$J,MATCH('HT 1-0'!KP254,Scrape!$B:$B,0)),"")</f>
        <v/>
      </c>
      <c r="LM254">
        <f>IF(LQ254="1-0",INDEX(Scrape!$K:$K,MATCH('HT 1-0'!KP254,Scrape!$B:$B,0)),"")</f>
        <v/>
      </c>
      <c r="LN254">
        <f>IF(LQ254="1-0",INDEX(Scrape!$L:$L,MATCH('HT 1-0'!KP254,Scrape!$B:$B,0)),"")</f>
        <v/>
      </c>
      <c r="LO254">
        <f>IF(LQ254="1-0",INDEX(Scrape!$M:$M,MATCH('HT 1-0'!KP254,Scrape!$B:$B,0)),"")</f>
        <v/>
      </c>
      <c r="LP254">
        <f>IF(LQ254="1-0",INDEX(Scrape!$N:$N,MATCH('HT 1-0'!KP254,Scrape!$B:$B,0)),"")</f>
        <v/>
      </c>
      <c r="LQ254">
        <f>INDEX(Scrape!$O:$O,MATCH('HT 1-0'!KP254,Scrape!$B:$B,0))</f>
        <v/>
      </c>
      <c r="LR254">
        <f>(1/LJ254)+(1/LI254)+(1/LH254)</f>
        <v/>
      </c>
      <c r="LS254">
        <f>(1/LG254)+(1/LF254)+(1/LE254)</f>
        <v/>
      </c>
      <c r="LT254" s="8">
        <f>IF(INDEX(#REF!,MATCH(KQ254,#REF!,0))=INDEX(#REF!,MATCH(KQ254,#REF!,0)),INDEX(#REF!,MATCH(KQ254,#REF!,0)),"ERROR")</f>
        <v/>
      </c>
      <c r="LU254" s="4">
        <f>IF(KR254="G",2,IF(KR254="R",0.5,IF(KR254="A",1)))</f>
        <v/>
      </c>
      <c r="LV254" s="4">
        <f>IF(KS254="G",0.5,IF(KS254="R",2,IF(KS254="A",1)))</f>
        <v/>
      </c>
      <c r="LW254" s="4">
        <f>IF(KT254="G",2,IF(KT254="R",0.5,IF(KT254="A",1)))</f>
        <v/>
      </c>
      <c r="LX254" s="4">
        <f>IF(KU254="G",0.5,IF(KU254="R",2,IF(KU254="A",1)))</f>
        <v/>
      </c>
      <c r="LY254" s="7">
        <f>(LK254*(LU254+LX254)+(LL254*(LU254+LX254)))</f>
        <v/>
      </c>
      <c r="LZ254" s="7">
        <f>(LN254*(LV254+LW254)+(LO254*(LV254+LW254)))</f>
        <v/>
      </c>
      <c r="MA254" s="11">
        <f>LY254-LZ254</f>
        <v/>
      </c>
      <c r="MB254" s="5">
        <f>MA254+2</f>
        <v/>
      </c>
      <c r="MC254" s="6">
        <f>MA254-2</f>
        <v/>
      </c>
      <c r="MD254" s="4">
        <f>LE254</f>
        <v/>
      </c>
      <c r="ME254" s="9">
        <f>IF(MD254=0,1000,MD254+0.75)</f>
        <v/>
      </c>
      <c r="MF254" s="10">
        <f>IF(MD254=0,0,MD254-0.75)</f>
        <v/>
      </c>
      <c r="MG254" s="4">
        <f>((LM254*(LU254+LX254))-((LP254*(LV254+LW254))))</f>
        <v/>
      </c>
      <c r="MH254" s="9">
        <f>MG254*1.2</f>
        <v/>
      </c>
      <c r="MI254" s="10">
        <f>MG254*0.8</f>
        <v/>
      </c>
      <c r="MJ254">
        <f>IFERROR(NX254,"")</f>
        <v/>
      </c>
      <c r="MK254">
        <f>IFERROR(NY254,"")</f>
        <v/>
      </c>
      <c r="ML254">
        <f>IFERROR(NZ254,"")</f>
        <v/>
      </c>
      <c r="MM254">
        <f>IFERROR(OA254,"")</f>
        <v/>
      </c>
      <c r="MN254">
        <f>IFERROR(OB254,"")</f>
        <v/>
      </c>
      <c r="MO254">
        <f>IFERROR(OC254,"")</f>
        <v/>
      </c>
      <c r="MP254" s="1">
        <f>COUNTIFS(#REF!,LT254,#REF!,1,#REF!,"&gt;="&amp;MC254,#REF!,"&lt;="&amp;MB254,#REF!,"&lt;="&amp;ME254,#REF!,"&gt;="&amp;MF254,#REF!,"="&amp;KV254,#REF!,"="&amp;KX254)</f>
        <v/>
      </c>
      <c r="MQ254" s="1">
        <f>COUNTIFS(#REF!,LT254,#REF!,0,#REF!,"&gt;="&amp;MC254,#REF!,"&lt;="&amp;MB254,#REF!,"&lt;="&amp;ME254,#REF!,"&gt;="&amp;MF254,#REF!,"="&amp;KV254,#REF!,"="&amp;KX254)</f>
        <v/>
      </c>
      <c r="MR254" s="1">
        <f>COUNTIFS(#REF!,LT254,#REF!,1,#REF!,"&gt;="&amp;MC254,#REF!,"&lt;="&amp;MB254,#REF!,"&lt;="&amp;ME254,#REF!,"&gt;="&amp;MF254,#REF!,"="&amp;KW254,#REF!,"="&amp;KY254)</f>
        <v/>
      </c>
      <c r="MS254" s="1">
        <f>COUNTIFS(#REF!,LT254,#REF!,0,#REF!,"&gt;="&amp;MC254,#REF!,"&lt;="&amp;MB254,#REF!,"&lt;="&amp;ME254,#REF!,"&gt;="&amp;MF254,#REF!,"="&amp;KW254,#REF!,"="&amp;KY254)</f>
        <v/>
      </c>
      <c r="MT254" s="1">
        <f>COUNTIFS(#REF!,LT254,#REF!,1,#REF!,"&gt;="&amp;MI254,#REF!,"&lt;="&amp;MH254,#REF!,"&lt;="&amp;ME254,#REF!,"&gt;="&amp;MF254)</f>
        <v/>
      </c>
      <c r="MU254" s="1">
        <f>COUNTIFS(#REF!,LT254,#REF!,0,#REF!,"&gt;="&amp;MI254,#REF!,"&lt;="&amp;MH254,#REF!,"&lt;="&amp;ME254,#REF!,"&gt;="&amp;MF254)</f>
        <v/>
      </c>
      <c r="MV254" s="1">
        <f>COUNTIFS(#REF!,LT254,#REF!,1,#REF!,"&gt;="&amp;MI254,#REF!,"&lt;="&amp;MH254,#REF!,"="&amp;KZ254,#REF!,"="&amp;LA254,#REF!,"&lt;="&amp;ME254,#REF!,"&gt;="&amp;MF254)</f>
        <v/>
      </c>
      <c r="MW254" s="1">
        <f>COUNTIFS(#REF!,LT254,#REF!,0,#REF!,"&gt;="&amp;MI254,#REF!,"&lt;="&amp;MH254,#REF!,"="&amp;KZ254,#REF!,"="&amp;LA254,#REF!,"&lt;="&amp;ME254,#REF!,"&gt;="&amp;MF254)</f>
        <v/>
      </c>
      <c r="MX254" s="1">
        <f>COUNTIFS(#REF!,LT254,#REF!,1,#REF!,"&gt;="&amp;MC254,#REF!,"&lt;="&amp;MB254,#REF!,"&lt;="&amp;ME254,#REF!,"&gt;="&amp;MF254)</f>
        <v/>
      </c>
      <c r="MY254" s="1">
        <f>COUNTIFS(#REF!,LT254,#REF!,0,#REF!,"&gt;="&amp;MC254,#REF!,"&lt;="&amp;MB254,#REF!,"&lt;="&amp;ME254,#REF!,"&gt;="&amp;MF254)</f>
        <v/>
      </c>
      <c r="MZ254" s="1">
        <f>COUNTIFS(#REF!,LT254,#REF!,1,#REF!,"&lt;="&amp;ME254,#REF!,"&gt;="&amp;MF254,#REF!,"="&amp;KV254,#REF!,"="&amp;KX254)</f>
        <v/>
      </c>
      <c r="NA254" s="1">
        <f>COUNTIFS(#REF!,LT254,#REF!,0,#REF!,"&lt;="&amp;ME254,#REF!,"&gt;="&amp;MF254,#REF!,"="&amp;KV254,#REF!,"="&amp;KX254)</f>
        <v/>
      </c>
      <c r="NB254" s="1">
        <f>COUNTIFS(#REF!,LT254,#REF!,1,#REF!,"&lt;="&amp;ME254,#REF!,"&gt;="&amp;MF254,#REF!,"="&amp;KW254,#REF!,"="&amp;KY254)</f>
        <v/>
      </c>
      <c r="NC254" s="1">
        <f>COUNTIFS(#REF!,LT254,#REF!,0,#REF!,"&lt;="&amp;ME254,#REF!,"&gt;="&amp;MF254,#REF!,"="&amp;KW254,#REF!,"="&amp;KY254)</f>
        <v/>
      </c>
      <c r="ND254" s="1">
        <f>MP254+MR254+MT254+MV254+MX254+MZ254+NB254</f>
        <v/>
      </c>
      <c r="NE254" s="1">
        <f>MQ254+MS254+MU254+MW254+MY254+NA254+NC254</f>
        <v/>
      </c>
      <c r="NF254" s="1">
        <f>ND254+NE254</f>
        <v/>
      </c>
      <c r="NG254" s="33">
        <f>ND254/(ND254+NE254)</f>
        <v/>
      </c>
      <c r="NH254" s="3">
        <f>1/NG254</f>
        <v/>
      </c>
      <c r="NI254" s="1">
        <f>LH254</f>
        <v/>
      </c>
      <c r="NJ254" s="79">
        <f>((1-NG254)*(1/(NI254-1))*0.98-(NG254*1))</f>
        <v/>
      </c>
      <c r="NK254" s="34">
        <f>IF(LR254&lt;0.9,0,IF(AND(LR254&gt;1.1),0,1))</f>
        <v/>
      </c>
      <c r="NL254" s="34">
        <f>IF(LS254&lt;0.9,0,IF(AND(LS254&gt;1.1),0,1))</f>
        <v/>
      </c>
      <c r="NM254" s="32">
        <f>IF(NF254&gt;99,1,0)</f>
        <v/>
      </c>
      <c r="NN254" s="32">
        <f>IF(NJ254&gt;0.0799,1,0)</f>
        <v/>
      </c>
      <c r="NO254" s="32">
        <f>IF(NJ254&gt;NQ254,1,0)</f>
        <v/>
      </c>
      <c r="NP254" s="32">
        <f>NM254+NN254+NO254+NK254+NL254</f>
        <v/>
      </c>
      <c r="NQ254" s="79">
        <f>(((100*NG254)*(NI254-1)*0.98)-((1-NG254)*100))/100</f>
        <v/>
      </c>
      <c r="NR254" s="34">
        <f>IF(LR254&lt;0.9,0,IF(AND(LR254&gt;1.1),0,1))</f>
        <v/>
      </c>
      <c r="NS254" s="34">
        <f>IF(LS254&lt;0.9,0,IF(AND(LS254&gt;1.1),0,1))</f>
        <v/>
      </c>
      <c r="NT254" s="32">
        <f>IF(NF254&gt;99,1,0)</f>
        <v/>
      </c>
      <c r="NU254" s="32">
        <f>IF(NQ254&gt;0.0799,1,0)</f>
        <v/>
      </c>
      <c r="NV254" s="32">
        <f>IF(NQ254&gt;NJ254,1,0)</f>
        <v/>
      </c>
      <c r="NW254" s="32">
        <f>NT254+NU254+NV254+NR254+NS254</f>
        <v/>
      </c>
      <c r="NX254">
        <f>IF(NP254=5,"LayHome1-0",IF(AND(NW254=5),"BackHome1-0",""))</f>
        <v/>
      </c>
      <c r="NY254">
        <f>IF(NP254=5,KN254,IF(AND(NW254=5),KN254,""))</f>
        <v/>
      </c>
      <c r="NZ254">
        <f>IF(NP254=5,"Match Odds",IF(AND(NW254=5),"Match Odds",""))</f>
        <v/>
      </c>
      <c r="OA254">
        <f>IF(NP254=5,KP254,IF(AND(NW254=5),KP254,""))</f>
        <v/>
      </c>
      <c r="OB254">
        <f>IF(NP254=5,"MATCH_ODDS",IF(AND(NW254=5),"MATCH_ODDS",""))</f>
        <v/>
      </c>
      <c r="OC254">
        <f>IF(NP254=5,"LAY",IF(AND(NW254=5),"BACK",""))</f>
        <v/>
      </c>
    </row>
    <row r="255" ht="16.5" customHeight="1" thickBot="1" thickTop="1">
      <c r="A255" s="2" t="n"/>
      <c r="KN255" s="1">
        <f>IF(INDEX(#REF!,MATCH('HT 1-0'!D255,#REF!,0))=INDEX(#REF!,MATCH('HT 1-0'!D255,#REF!,0)),INDEX(#REF!,MATCH('HT 1-0'!D255,#REF!,0)),"ERROR")</f>
        <v/>
      </c>
      <c r="KO255" s="1">
        <f>IF(INDEX(#REF!,MATCH('HT 1-0'!E255,#REF!,0))=INDEX(#REF!,MATCH('HT 1-0'!E255,#REF!,0)),INDEX(#REF!,MATCH('HT 1-0'!E255,#REF!,0)),"ERROR")</f>
        <v/>
      </c>
      <c r="KP255" s="1">
        <f>KN255&amp;" v "&amp;KO255</f>
        <v/>
      </c>
      <c r="KQ255">
        <f>B255&amp;"_"&amp;C255</f>
        <v/>
      </c>
      <c r="KR255" s="1">
        <f>IF((HW255/KK255)&lt;0.335,"G",IF((HW255/KK255)&gt;0.67,"R","A"))</f>
        <v/>
      </c>
      <c r="KS255" s="1">
        <f>IF((HX255/KK255)&lt;0.335,"G",IF((HX255/KK255)&gt;0.67,"R","A"))</f>
        <v/>
      </c>
      <c r="KT255" s="1">
        <f>IF((IH255/KK255)&lt;0.335,"G",IF((IH255/KK255)&gt;0.67,"R","A"))</f>
        <v/>
      </c>
      <c r="KU255" s="1">
        <f>IF((II255/KK255)&lt;0.335,"G",IF((II255/KK255)&gt;0.67,"R","A"))</f>
        <v/>
      </c>
      <c r="KV255" s="1">
        <f>IF((HZ255/KK255)&lt;0.335,"G",IF((HZ255/KK255)&gt;0.67,"R","A"))</f>
        <v/>
      </c>
      <c r="KW255" s="1">
        <f>IF((HY255/KK255)&lt;0.335,"G",IF((HY255/KK255)&gt;0.67,"R","A"))</f>
        <v/>
      </c>
      <c r="KX255" s="1">
        <f>IF((IK255/KK255)&lt;0.335,"G",IF((IK255/KK255)&gt;0.67,"R","A"))</f>
        <v/>
      </c>
      <c r="KY255" s="1">
        <f>IF((IJ255/KK255)&lt;0.335,"G",IF((IJ255/KK255)&gt;0.67,"R","A"))</f>
        <v/>
      </c>
      <c r="KZ255" s="1">
        <f>IF((HQ255/KK255)&lt;0.335,"G",IF((HQ255/KK255)&gt;0.67,"R","A"))</f>
        <v/>
      </c>
      <c r="LA255" s="1">
        <f>IF((IB255/KK255)&lt;0.335,"G",IF((IB255/KK255)&gt;0.67,"R","A"))</f>
        <v/>
      </c>
      <c r="LB255">
        <f>IF(LQ255="1-0",INDEX(Scrape!#REF!,MATCH('HT 1-0'!KP255,Scrape!$B:$B,0)),"")</f>
        <v/>
      </c>
      <c r="LC255">
        <f>IF(LQ255="1-0",INDEX(Scrape!$A:$A,MATCH('HT 1-0'!KP255,Scrape!$B:$B,0)),"")</f>
        <v/>
      </c>
      <c r="LD255">
        <f>IF(LQ255="1-0",INDEX(Scrape!$B:$B,MATCH('HT 1-0'!KP255,Scrape!$B:$B,0)),"")</f>
        <v/>
      </c>
      <c r="LE255">
        <f>IF(LQ255="1-0",INDEX(Scrape!$C:$C,MATCH('HT 1-0'!KP255,Scrape!$B:$B,0)),"")</f>
        <v/>
      </c>
      <c r="LF255">
        <f>IF(LQ255="1-0",INDEX(Scrape!$D:$D,MATCH('HT 1-0'!KP255,Scrape!$B:$B,0)),"")</f>
        <v/>
      </c>
      <c r="LG255">
        <f>IF(LQ255="1-0",INDEX(Scrape!$E:$E,MATCH('HT 1-0'!KP255,Scrape!$B:$B,0)),"")</f>
        <v/>
      </c>
      <c r="LH255">
        <f>IF(LQ255="1-0",INDEX(Scrape!$F:$F,MATCH('HT 1-0'!KP255,Scrape!$B:$B,0)),"")</f>
        <v/>
      </c>
      <c r="LI255">
        <f>IF(LQ255="1-0",INDEX(Scrape!$G:$G,MATCH('HT 1-0'!KP255,Scrape!$B:$B,0)),"")</f>
        <v/>
      </c>
      <c r="LJ255">
        <f>IF(LQ255="1-0",INDEX(Scrape!$H:$H,MATCH('HT 1-0'!KP255,Scrape!$B:$B,0)),"")</f>
        <v/>
      </c>
      <c r="LK255">
        <f>IF(LQ255="1-0",INDEX(Scrape!$I:$I,MATCH('HT 1-0'!KP255,Scrape!$B:$B,0)),"")</f>
        <v/>
      </c>
      <c r="LL255">
        <f>IF(LQ255="1-0",INDEX(Scrape!$J:$J,MATCH('HT 1-0'!KP255,Scrape!$B:$B,0)),"")</f>
        <v/>
      </c>
      <c r="LM255">
        <f>IF(LQ255="1-0",INDEX(Scrape!$K:$K,MATCH('HT 1-0'!KP255,Scrape!$B:$B,0)),"")</f>
        <v/>
      </c>
      <c r="LN255">
        <f>IF(LQ255="1-0",INDEX(Scrape!$L:$L,MATCH('HT 1-0'!KP255,Scrape!$B:$B,0)),"")</f>
        <v/>
      </c>
      <c r="LO255">
        <f>IF(LQ255="1-0",INDEX(Scrape!$M:$M,MATCH('HT 1-0'!KP255,Scrape!$B:$B,0)),"")</f>
        <v/>
      </c>
      <c r="LP255">
        <f>IF(LQ255="1-0",INDEX(Scrape!$N:$N,MATCH('HT 1-0'!KP255,Scrape!$B:$B,0)),"")</f>
        <v/>
      </c>
      <c r="LQ255">
        <f>INDEX(Scrape!$O:$O,MATCH('HT 1-0'!KP255,Scrape!$B:$B,0))</f>
        <v/>
      </c>
      <c r="LR255">
        <f>(1/LJ255)+(1/LI255)+(1/LH255)</f>
        <v/>
      </c>
      <c r="LS255">
        <f>(1/LG255)+(1/LF255)+(1/LE255)</f>
        <v/>
      </c>
      <c r="LT255" s="8">
        <f>IF(INDEX(#REF!,MATCH(KQ255,#REF!,0))=INDEX(#REF!,MATCH(KQ255,#REF!,0)),INDEX(#REF!,MATCH(KQ255,#REF!,0)),"ERROR")</f>
        <v/>
      </c>
      <c r="LU255" s="4">
        <f>IF(KR255="G",2,IF(KR255="R",0.5,IF(KR255="A",1)))</f>
        <v/>
      </c>
      <c r="LV255" s="4">
        <f>IF(KS255="G",0.5,IF(KS255="R",2,IF(KS255="A",1)))</f>
        <v/>
      </c>
      <c r="LW255" s="4">
        <f>IF(KT255="G",2,IF(KT255="R",0.5,IF(KT255="A",1)))</f>
        <v/>
      </c>
      <c r="LX255" s="4">
        <f>IF(KU255="G",0.5,IF(KU255="R",2,IF(KU255="A",1)))</f>
        <v/>
      </c>
      <c r="LY255" s="7">
        <f>(LK255*(LU255+LX255)+(LL255*(LU255+LX255)))</f>
        <v/>
      </c>
      <c r="LZ255" s="7">
        <f>(LN255*(LV255+LW255)+(LO255*(LV255+LW255)))</f>
        <v/>
      </c>
      <c r="MA255" s="11">
        <f>LY255-LZ255</f>
        <v/>
      </c>
      <c r="MB255" s="5">
        <f>MA255+2</f>
        <v/>
      </c>
      <c r="MC255" s="6">
        <f>MA255-2</f>
        <v/>
      </c>
      <c r="MD255" s="4">
        <f>LE255</f>
        <v/>
      </c>
      <c r="ME255" s="9">
        <f>IF(MD255=0,1000,MD255+0.75)</f>
        <v/>
      </c>
      <c r="MF255" s="10">
        <f>IF(MD255=0,0,MD255-0.75)</f>
        <v/>
      </c>
      <c r="MG255" s="4">
        <f>((LM255*(LU255+LX255))-((LP255*(LV255+LW255))))</f>
        <v/>
      </c>
      <c r="MH255" s="9">
        <f>MG255*1.2</f>
        <v/>
      </c>
      <c r="MI255" s="10">
        <f>MG255*0.8</f>
        <v/>
      </c>
      <c r="MJ255">
        <f>IFERROR(NX255,"")</f>
        <v/>
      </c>
      <c r="MK255">
        <f>IFERROR(NY255,"")</f>
        <v/>
      </c>
      <c r="ML255">
        <f>IFERROR(NZ255,"")</f>
        <v/>
      </c>
      <c r="MM255">
        <f>IFERROR(OA255,"")</f>
        <v/>
      </c>
      <c r="MN255">
        <f>IFERROR(OB255,"")</f>
        <v/>
      </c>
      <c r="MO255">
        <f>IFERROR(OC255,"")</f>
        <v/>
      </c>
      <c r="MP255" s="1">
        <f>COUNTIFS(#REF!,LT255,#REF!,1,#REF!,"&gt;="&amp;MC255,#REF!,"&lt;="&amp;MB255,#REF!,"&lt;="&amp;ME255,#REF!,"&gt;="&amp;MF255,#REF!,"="&amp;KV255,#REF!,"="&amp;KX255)</f>
        <v/>
      </c>
      <c r="MQ255" s="1">
        <f>COUNTIFS(#REF!,LT255,#REF!,0,#REF!,"&gt;="&amp;MC255,#REF!,"&lt;="&amp;MB255,#REF!,"&lt;="&amp;ME255,#REF!,"&gt;="&amp;MF255,#REF!,"="&amp;KV255,#REF!,"="&amp;KX255)</f>
        <v/>
      </c>
      <c r="MR255" s="1">
        <f>COUNTIFS(#REF!,LT255,#REF!,1,#REF!,"&gt;="&amp;MC255,#REF!,"&lt;="&amp;MB255,#REF!,"&lt;="&amp;ME255,#REF!,"&gt;="&amp;MF255,#REF!,"="&amp;KW255,#REF!,"="&amp;KY255)</f>
        <v/>
      </c>
      <c r="MS255" s="1">
        <f>COUNTIFS(#REF!,LT255,#REF!,0,#REF!,"&gt;="&amp;MC255,#REF!,"&lt;="&amp;MB255,#REF!,"&lt;="&amp;ME255,#REF!,"&gt;="&amp;MF255,#REF!,"="&amp;KW255,#REF!,"="&amp;KY255)</f>
        <v/>
      </c>
      <c r="MT255" s="1">
        <f>COUNTIFS(#REF!,LT255,#REF!,1,#REF!,"&gt;="&amp;MI255,#REF!,"&lt;="&amp;MH255,#REF!,"&lt;="&amp;ME255,#REF!,"&gt;="&amp;MF255)</f>
        <v/>
      </c>
      <c r="MU255" s="1">
        <f>COUNTIFS(#REF!,LT255,#REF!,0,#REF!,"&gt;="&amp;MI255,#REF!,"&lt;="&amp;MH255,#REF!,"&lt;="&amp;ME255,#REF!,"&gt;="&amp;MF255)</f>
        <v/>
      </c>
      <c r="MV255" s="1">
        <f>COUNTIFS(#REF!,LT255,#REF!,1,#REF!,"&gt;="&amp;MI255,#REF!,"&lt;="&amp;MH255,#REF!,"="&amp;KZ255,#REF!,"="&amp;LA255,#REF!,"&lt;="&amp;ME255,#REF!,"&gt;="&amp;MF255)</f>
        <v/>
      </c>
      <c r="MW255" s="1">
        <f>COUNTIFS(#REF!,LT255,#REF!,0,#REF!,"&gt;="&amp;MI255,#REF!,"&lt;="&amp;MH255,#REF!,"="&amp;KZ255,#REF!,"="&amp;LA255,#REF!,"&lt;="&amp;ME255,#REF!,"&gt;="&amp;MF255)</f>
        <v/>
      </c>
      <c r="MX255" s="1">
        <f>COUNTIFS(#REF!,LT255,#REF!,1,#REF!,"&gt;="&amp;MC255,#REF!,"&lt;="&amp;MB255,#REF!,"&lt;="&amp;ME255,#REF!,"&gt;="&amp;MF255)</f>
        <v/>
      </c>
      <c r="MY255" s="1">
        <f>COUNTIFS(#REF!,LT255,#REF!,0,#REF!,"&gt;="&amp;MC255,#REF!,"&lt;="&amp;MB255,#REF!,"&lt;="&amp;ME255,#REF!,"&gt;="&amp;MF255)</f>
        <v/>
      </c>
      <c r="MZ255" s="1">
        <f>COUNTIFS(#REF!,LT255,#REF!,1,#REF!,"&lt;="&amp;ME255,#REF!,"&gt;="&amp;MF255,#REF!,"="&amp;KV255,#REF!,"="&amp;KX255)</f>
        <v/>
      </c>
      <c r="NA255" s="1">
        <f>COUNTIFS(#REF!,LT255,#REF!,0,#REF!,"&lt;="&amp;ME255,#REF!,"&gt;="&amp;MF255,#REF!,"="&amp;KV255,#REF!,"="&amp;KX255)</f>
        <v/>
      </c>
      <c r="NB255" s="1">
        <f>COUNTIFS(#REF!,LT255,#REF!,1,#REF!,"&lt;="&amp;ME255,#REF!,"&gt;="&amp;MF255,#REF!,"="&amp;KW255,#REF!,"="&amp;KY255)</f>
        <v/>
      </c>
      <c r="NC255" s="1">
        <f>COUNTIFS(#REF!,LT255,#REF!,0,#REF!,"&lt;="&amp;ME255,#REF!,"&gt;="&amp;MF255,#REF!,"="&amp;KW255,#REF!,"="&amp;KY255)</f>
        <v/>
      </c>
      <c r="ND255" s="1">
        <f>MP255+MR255+MT255+MV255+MX255+MZ255+NB255</f>
        <v/>
      </c>
      <c r="NE255" s="1">
        <f>MQ255+MS255+MU255+MW255+MY255+NA255+NC255</f>
        <v/>
      </c>
      <c r="NF255" s="1">
        <f>ND255+NE255</f>
        <v/>
      </c>
      <c r="NG255" s="33">
        <f>ND255/(ND255+NE255)</f>
        <v/>
      </c>
      <c r="NH255" s="3">
        <f>1/NG255</f>
        <v/>
      </c>
      <c r="NI255" s="1">
        <f>LH255</f>
        <v/>
      </c>
      <c r="NJ255" s="79">
        <f>((1-NG255)*(1/(NI255-1))*0.98-(NG255*1))</f>
        <v/>
      </c>
      <c r="NK255" s="34">
        <f>IF(LR255&lt;0.9,0,IF(AND(LR255&gt;1.1),0,1))</f>
        <v/>
      </c>
      <c r="NL255" s="34">
        <f>IF(LS255&lt;0.9,0,IF(AND(LS255&gt;1.1),0,1))</f>
        <v/>
      </c>
      <c r="NM255" s="32">
        <f>IF(NF255&gt;99,1,0)</f>
        <v/>
      </c>
      <c r="NN255" s="32">
        <f>IF(NJ255&gt;0.0799,1,0)</f>
        <v/>
      </c>
      <c r="NO255" s="32">
        <f>IF(NJ255&gt;NQ255,1,0)</f>
        <v/>
      </c>
      <c r="NP255" s="32">
        <f>NM255+NN255+NO255+NK255+NL255</f>
        <v/>
      </c>
      <c r="NQ255" s="79">
        <f>(((100*NG255)*(NI255-1)*0.98)-((1-NG255)*100))/100</f>
        <v/>
      </c>
      <c r="NR255" s="34">
        <f>IF(LR255&lt;0.9,0,IF(AND(LR255&gt;1.1),0,1))</f>
        <v/>
      </c>
      <c r="NS255" s="34">
        <f>IF(LS255&lt;0.9,0,IF(AND(LS255&gt;1.1),0,1))</f>
        <v/>
      </c>
      <c r="NT255" s="32">
        <f>IF(NF255&gt;99,1,0)</f>
        <v/>
      </c>
      <c r="NU255" s="32">
        <f>IF(NQ255&gt;0.0799,1,0)</f>
        <v/>
      </c>
      <c r="NV255" s="32">
        <f>IF(NQ255&gt;NJ255,1,0)</f>
        <v/>
      </c>
      <c r="NW255" s="32">
        <f>NT255+NU255+NV255+NR255+NS255</f>
        <v/>
      </c>
      <c r="NX255">
        <f>IF(NP255=5,"LayHome1-0",IF(AND(NW255=5),"BackHome1-0",""))</f>
        <v/>
      </c>
      <c r="NY255">
        <f>IF(NP255=5,KN255,IF(AND(NW255=5),KN255,""))</f>
        <v/>
      </c>
      <c r="NZ255">
        <f>IF(NP255=5,"Match Odds",IF(AND(NW255=5),"Match Odds",""))</f>
        <v/>
      </c>
      <c r="OA255">
        <f>IF(NP255=5,KP255,IF(AND(NW255=5),KP255,""))</f>
        <v/>
      </c>
      <c r="OB255">
        <f>IF(NP255=5,"MATCH_ODDS",IF(AND(NW255=5),"MATCH_ODDS",""))</f>
        <v/>
      </c>
      <c r="OC255">
        <f>IF(NP255=5,"LAY",IF(AND(NW255=5),"BACK",""))</f>
        <v/>
      </c>
    </row>
    <row r="256" ht="16.5" customHeight="1" thickBot="1" thickTop="1">
      <c r="A256" s="2" t="n"/>
      <c r="KN256" s="1">
        <f>IF(INDEX(#REF!,MATCH('HT 1-0'!D256,#REF!,0))=INDEX(#REF!,MATCH('HT 1-0'!D256,#REF!,0)),INDEX(#REF!,MATCH('HT 1-0'!D256,#REF!,0)),"ERROR")</f>
        <v/>
      </c>
      <c r="KO256" s="1">
        <f>IF(INDEX(#REF!,MATCH('HT 1-0'!E256,#REF!,0))=INDEX(#REF!,MATCH('HT 1-0'!E256,#REF!,0)),INDEX(#REF!,MATCH('HT 1-0'!E256,#REF!,0)),"ERROR")</f>
        <v/>
      </c>
      <c r="KP256" s="1">
        <f>KN256&amp;" v "&amp;KO256</f>
        <v/>
      </c>
      <c r="KQ256">
        <f>B256&amp;"_"&amp;C256</f>
        <v/>
      </c>
      <c r="KR256" s="1">
        <f>IF((HW256/KK256)&lt;0.335,"G",IF((HW256/KK256)&gt;0.67,"R","A"))</f>
        <v/>
      </c>
      <c r="KS256" s="1">
        <f>IF((HX256/KK256)&lt;0.335,"G",IF((HX256/KK256)&gt;0.67,"R","A"))</f>
        <v/>
      </c>
      <c r="KT256" s="1">
        <f>IF((IH256/KK256)&lt;0.335,"G",IF((IH256/KK256)&gt;0.67,"R","A"))</f>
        <v/>
      </c>
      <c r="KU256" s="1">
        <f>IF((II256/KK256)&lt;0.335,"G",IF((II256/KK256)&gt;0.67,"R","A"))</f>
        <v/>
      </c>
      <c r="KV256" s="1">
        <f>IF((HZ256/KK256)&lt;0.335,"G",IF((HZ256/KK256)&gt;0.67,"R","A"))</f>
        <v/>
      </c>
      <c r="KW256" s="1">
        <f>IF((HY256/KK256)&lt;0.335,"G",IF((HY256/KK256)&gt;0.67,"R","A"))</f>
        <v/>
      </c>
      <c r="KX256" s="1">
        <f>IF((IK256/KK256)&lt;0.335,"G",IF((IK256/KK256)&gt;0.67,"R","A"))</f>
        <v/>
      </c>
      <c r="KY256" s="1">
        <f>IF((IJ256/KK256)&lt;0.335,"G",IF((IJ256/KK256)&gt;0.67,"R","A"))</f>
        <v/>
      </c>
      <c r="KZ256" s="1">
        <f>IF((HQ256/KK256)&lt;0.335,"G",IF((HQ256/KK256)&gt;0.67,"R","A"))</f>
        <v/>
      </c>
      <c r="LA256" s="1">
        <f>IF((IB256/KK256)&lt;0.335,"G",IF((IB256/KK256)&gt;0.67,"R","A"))</f>
        <v/>
      </c>
      <c r="LB256">
        <f>IF(LQ256="1-0",INDEX(Scrape!#REF!,MATCH('HT 1-0'!KP256,Scrape!$B:$B,0)),"")</f>
        <v/>
      </c>
      <c r="LC256">
        <f>IF(LQ256="1-0",INDEX(Scrape!$A:$A,MATCH('HT 1-0'!KP256,Scrape!$B:$B,0)),"")</f>
        <v/>
      </c>
      <c r="LD256">
        <f>IF(LQ256="1-0",INDEX(Scrape!$B:$B,MATCH('HT 1-0'!KP256,Scrape!$B:$B,0)),"")</f>
        <v/>
      </c>
      <c r="LE256">
        <f>IF(LQ256="1-0",INDEX(Scrape!$C:$C,MATCH('HT 1-0'!KP256,Scrape!$B:$B,0)),"")</f>
        <v/>
      </c>
      <c r="LF256">
        <f>IF(LQ256="1-0",INDEX(Scrape!$D:$D,MATCH('HT 1-0'!KP256,Scrape!$B:$B,0)),"")</f>
        <v/>
      </c>
      <c r="LG256">
        <f>IF(LQ256="1-0",INDEX(Scrape!$E:$E,MATCH('HT 1-0'!KP256,Scrape!$B:$B,0)),"")</f>
        <v/>
      </c>
      <c r="LH256">
        <f>IF(LQ256="1-0",INDEX(Scrape!$F:$F,MATCH('HT 1-0'!KP256,Scrape!$B:$B,0)),"")</f>
        <v/>
      </c>
      <c r="LI256">
        <f>IF(LQ256="1-0",INDEX(Scrape!$G:$G,MATCH('HT 1-0'!KP256,Scrape!$B:$B,0)),"")</f>
        <v/>
      </c>
      <c r="LJ256">
        <f>IF(LQ256="1-0",INDEX(Scrape!$H:$H,MATCH('HT 1-0'!KP256,Scrape!$B:$B,0)),"")</f>
        <v/>
      </c>
      <c r="LK256">
        <f>IF(LQ256="1-0",INDEX(Scrape!$I:$I,MATCH('HT 1-0'!KP256,Scrape!$B:$B,0)),"")</f>
        <v/>
      </c>
      <c r="LL256">
        <f>IF(LQ256="1-0",INDEX(Scrape!$J:$J,MATCH('HT 1-0'!KP256,Scrape!$B:$B,0)),"")</f>
        <v/>
      </c>
      <c r="LM256">
        <f>IF(LQ256="1-0",INDEX(Scrape!$K:$K,MATCH('HT 1-0'!KP256,Scrape!$B:$B,0)),"")</f>
        <v/>
      </c>
      <c r="LN256">
        <f>IF(LQ256="1-0",INDEX(Scrape!$L:$L,MATCH('HT 1-0'!KP256,Scrape!$B:$B,0)),"")</f>
        <v/>
      </c>
      <c r="LO256">
        <f>IF(LQ256="1-0",INDEX(Scrape!$M:$M,MATCH('HT 1-0'!KP256,Scrape!$B:$B,0)),"")</f>
        <v/>
      </c>
      <c r="LP256">
        <f>IF(LQ256="1-0",INDEX(Scrape!$N:$N,MATCH('HT 1-0'!KP256,Scrape!$B:$B,0)),"")</f>
        <v/>
      </c>
      <c r="LQ256">
        <f>INDEX(Scrape!$O:$O,MATCH('HT 1-0'!KP256,Scrape!$B:$B,0))</f>
        <v/>
      </c>
      <c r="LR256">
        <f>(1/LJ256)+(1/LI256)+(1/LH256)</f>
        <v/>
      </c>
      <c r="LS256">
        <f>(1/LG256)+(1/LF256)+(1/LE256)</f>
        <v/>
      </c>
      <c r="LT256" s="8">
        <f>IF(INDEX(#REF!,MATCH(KQ256,#REF!,0))=INDEX(#REF!,MATCH(KQ256,#REF!,0)),INDEX(#REF!,MATCH(KQ256,#REF!,0)),"ERROR")</f>
        <v/>
      </c>
      <c r="LU256" s="4">
        <f>IF(KR256="G",2,IF(KR256="R",0.5,IF(KR256="A",1)))</f>
        <v/>
      </c>
      <c r="LV256" s="4">
        <f>IF(KS256="G",0.5,IF(KS256="R",2,IF(KS256="A",1)))</f>
        <v/>
      </c>
      <c r="LW256" s="4">
        <f>IF(KT256="G",2,IF(KT256="R",0.5,IF(KT256="A",1)))</f>
        <v/>
      </c>
      <c r="LX256" s="4">
        <f>IF(KU256="G",0.5,IF(KU256="R",2,IF(KU256="A",1)))</f>
        <v/>
      </c>
      <c r="LY256" s="7">
        <f>(LK256*(LU256+LX256)+(LL256*(LU256+LX256)))</f>
        <v/>
      </c>
      <c r="LZ256" s="7">
        <f>(LN256*(LV256+LW256)+(LO256*(LV256+LW256)))</f>
        <v/>
      </c>
      <c r="MA256" s="11">
        <f>LY256-LZ256</f>
        <v/>
      </c>
      <c r="MB256" s="5">
        <f>MA256+2</f>
        <v/>
      </c>
      <c r="MC256" s="6">
        <f>MA256-2</f>
        <v/>
      </c>
      <c r="MD256" s="4">
        <f>LE256</f>
        <v/>
      </c>
      <c r="ME256" s="9">
        <f>IF(MD256=0,1000,MD256+0.75)</f>
        <v/>
      </c>
      <c r="MF256" s="10">
        <f>IF(MD256=0,0,MD256-0.75)</f>
        <v/>
      </c>
      <c r="MG256" s="4">
        <f>((LM256*(LU256+LX256))-((LP256*(LV256+LW256))))</f>
        <v/>
      </c>
      <c r="MH256" s="9">
        <f>MG256*1.2</f>
        <v/>
      </c>
      <c r="MI256" s="10">
        <f>MG256*0.8</f>
        <v/>
      </c>
      <c r="MJ256">
        <f>IFERROR(NX256,"")</f>
        <v/>
      </c>
      <c r="MK256">
        <f>IFERROR(NY256,"")</f>
        <v/>
      </c>
      <c r="ML256">
        <f>IFERROR(NZ256,"")</f>
        <v/>
      </c>
      <c r="MM256">
        <f>IFERROR(OA256,"")</f>
        <v/>
      </c>
      <c r="MN256">
        <f>IFERROR(OB256,"")</f>
        <v/>
      </c>
      <c r="MO256">
        <f>IFERROR(OC256,"")</f>
        <v/>
      </c>
      <c r="MP256" s="1">
        <f>COUNTIFS(#REF!,LT256,#REF!,1,#REF!,"&gt;="&amp;MC256,#REF!,"&lt;="&amp;MB256,#REF!,"&lt;="&amp;ME256,#REF!,"&gt;="&amp;MF256,#REF!,"="&amp;KV256,#REF!,"="&amp;KX256)</f>
        <v/>
      </c>
      <c r="MQ256" s="1">
        <f>COUNTIFS(#REF!,LT256,#REF!,0,#REF!,"&gt;="&amp;MC256,#REF!,"&lt;="&amp;MB256,#REF!,"&lt;="&amp;ME256,#REF!,"&gt;="&amp;MF256,#REF!,"="&amp;KV256,#REF!,"="&amp;KX256)</f>
        <v/>
      </c>
      <c r="MR256" s="1">
        <f>COUNTIFS(#REF!,LT256,#REF!,1,#REF!,"&gt;="&amp;MC256,#REF!,"&lt;="&amp;MB256,#REF!,"&lt;="&amp;ME256,#REF!,"&gt;="&amp;MF256,#REF!,"="&amp;KW256,#REF!,"="&amp;KY256)</f>
        <v/>
      </c>
      <c r="MS256" s="1">
        <f>COUNTIFS(#REF!,LT256,#REF!,0,#REF!,"&gt;="&amp;MC256,#REF!,"&lt;="&amp;MB256,#REF!,"&lt;="&amp;ME256,#REF!,"&gt;="&amp;MF256,#REF!,"="&amp;KW256,#REF!,"="&amp;KY256)</f>
        <v/>
      </c>
      <c r="MT256" s="1">
        <f>COUNTIFS(#REF!,LT256,#REF!,1,#REF!,"&gt;="&amp;MI256,#REF!,"&lt;="&amp;MH256,#REF!,"&lt;="&amp;ME256,#REF!,"&gt;="&amp;MF256)</f>
        <v/>
      </c>
      <c r="MU256" s="1">
        <f>COUNTIFS(#REF!,LT256,#REF!,0,#REF!,"&gt;="&amp;MI256,#REF!,"&lt;="&amp;MH256,#REF!,"&lt;="&amp;ME256,#REF!,"&gt;="&amp;MF256)</f>
        <v/>
      </c>
      <c r="MV256" s="1">
        <f>COUNTIFS(#REF!,LT256,#REF!,1,#REF!,"&gt;="&amp;MI256,#REF!,"&lt;="&amp;MH256,#REF!,"="&amp;KZ256,#REF!,"="&amp;LA256,#REF!,"&lt;="&amp;ME256,#REF!,"&gt;="&amp;MF256)</f>
        <v/>
      </c>
      <c r="MW256" s="1">
        <f>COUNTIFS(#REF!,LT256,#REF!,0,#REF!,"&gt;="&amp;MI256,#REF!,"&lt;="&amp;MH256,#REF!,"="&amp;KZ256,#REF!,"="&amp;LA256,#REF!,"&lt;="&amp;ME256,#REF!,"&gt;="&amp;MF256)</f>
        <v/>
      </c>
      <c r="MX256" s="1">
        <f>COUNTIFS(#REF!,LT256,#REF!,1,#REF!,"&gt;="&amp;MC256,#REF!,"&lt;="&amp;MB256,#REF!,"&lt;="&amp;ME256,#REF!,"&gt;="&amp;MF256)</f>
        <v/>
      </c>
      <c r="MY256" s="1">
        <f>COUNTIFS(#REF!,LT256,#REF!,0,#REF!,"&gt;="&amp;MC256,#REF!,"&lt;="&amp;MB256,#REF!,"&lt;="&amp;ME256,#REF!,"&gt;="&amp;MF256)</f>
        <v/>
      </c>
      <c r="MZ256" s="1">
        <f>COUNTIFS(#REF!,LT256,#REF!,1,#REF!,"&lt;="&amp;ME256,#REF!,"&gt;="&amp;MF256,#REF!,"="&amp;KV256,#REF!,"="&amp;KX256)</f>
        <v/>
      </c>
      <c r="NA256" s="1">
        <f>COUNTIFS(#REF!,LT256,#REF!,0,#REF!,"&lt;="&amp;ME256,#REF!,"&gt;="&amp;MF256,#REF!,"="&amp;KV256,#REF!,"="&amp;KX256)</f>
        <v/>
      </c>
      <c r="NB256" s="1">
        <f>COUNTIFS(#REF!,LT256,#REF!,1,#REF!,"&lt;="&amp;ME256,#REF!,"&gt;="&amp;MF256,#REF!,"="&amp;KW256,#REF!,"="&amp;KY256)</f>
        <v/>
      </c>
      <c r="NC256" s="1">
        <f>COUNTIFS(#REF!,LT256,#REF!,0,#REF!,"&lt;="&amp;ME256,#REF!,"&gt;="&amp;MF256,#REF!,"="&amp;KW256,#REF!,"="&amp;KY256)</f>
        <v/>
      </c>
      <c r="ND256" s="1">
        <f>MP256+MR256+MT256+MV256+MX256+MZ256+NB256</f>
        <v/>
      </c>
      <c r="NE256" s="1">
        <f>MQ256+MS256+MU256+MW256+MY256+NA256+NC256</f>
        <v/>
      </c>
      <c r="NF256" s="1">
        <f>ND256+NE256</f>
        <v/>
      </c>
      <c r="NG256" s="33">
        <f>ND256/(ND256+NE256)</f>
        <v/>
      </c>
      <c r="NH256" s="3">
        <f>1/NG256</f>
        <v/>
      </c>
      <c r="NI256" s="1">
        <f>LH256</f>
        <v/>
      </c>
      <c r="NJ256" s="79">
        <f>((1-NG256)*(1/(NI256-1))*0.98-(NG256*1))</f>
        <v/>
      </c>
      <c r="NK256" s="34">
        <f>IF(LR256&lt;0.9,0,IF(AND(LR256&gt;1.1),0,1))</f>
        <v/>
      </c>
      <c r="NL256" s="34">
        <f>IF(LS256&lt;0.9,0,IF(AND(LS256&gt;1.1),0,1))</f>
        <v/>
      </c>
      <c r="NM256" s="32">
        <f>IF(NF256&gt;99,1,0)</f>
        <v/>
      </c>
      <c r="NN256" s="32">
        <f>IF(NJ256&gt;0.0799,1,0)</f>
        <v/>
      </c>
      <c r="NO256" s="32">
        <f>IF(NJ256&gt;NQ256,1,0)</f>
        <v/>
      </c>
      <c r="NP256" s="32">
        <f>NM256+NN256+NO256+NK256+NL256</f>
        <v/>
      </c>
      <c r="NQ256" s="79">
        <f>(((100*NG256)*(NI256-1)*0.98)-((1-NG256)*100))/100</f>
        <v/>
      </c>
      <c r="NR256" s="34">
        <f>IF(LR256&lt;0.9,0,IF(AND(LR256&gt;1.1),0,1))</f>
        <v/>
      </c>
      <c r="NS256" s="34">
        <f>IF(LS256&lt;0.9,0,IF(AND(LS256&gt;1.1),0,1))</f>
        <v/>
      </c>
      <c r="NT256" s="32">
        <f>IF(NF256&gt;99,1,0)</f>
        <v/>
      </c>
      <c r="NU256" s="32">
        <f>IF(NQ256&gt;0.0799,1,0)</f>
        <v/>
      </c>
      <c r="NV256" s="32">
        <f>IF(NQ256&gt;NJ256,1,0)</f>
        <v/>
      </c>
      <c r="NW256" s="32">
        <f>NT256+NU256+NV256+NR256+NS256</f>
        <v/>
      </c>
      <c r="NX256">
        <f>IF(NP256=5,"LayHome1-0",IF(AND(NW256=5),"BackHome1-0",""))</f>
        <v/>
      </c>
      <c r="NY256">
        <f>IF(NP256=5,KN256,IF(AND(NW256=5),KN256,""))</f>
        <v/>
      </c>
      <c r="NZ256">
        <f>IF(NP256=5,"Match Odds",IF(AND(NW256=5),"Match Odds",""))</f>
        <v/>
      </c>
      <c r="OA256">
        <f>IF(NP256=5,KP256,IF(AND(NW256=5),KP256,""))</f>
        <v/>
      </c>
      <c r="OB256">
        <f>IF(NP256=5,"MATCH_ODDS",IF(AND(NW256=5),"MATCH_ODDS",""))</f>
        <v/>
      </c>
      <c r="OC256">
        <f>IF(NP256=5,"LAY",IF(AND(NW256=5),"BACK",""))</f>
        <v/>
      </c>
    </row>
    <row r="257" ht="16.5" customHeight="1" thickBot="1" thickTop="1">
      <c r="A257" s="2" t="n"/>
      <c r="KN257" s="1">
        <f>IF(INDEX(#REF!,MATCH('HT 1-0'!D257,#REF!,0))=INDEX(#REF!,MATCH('HT 1-0'!D257,#REF!,0)),INDEX(#REF!,MATCH('HT 1-0'!D257,#REF!,0)),"ERROR")</f>
        <v/>
      </c>
      <c r="KO257" s="1">
        <f>IF(INDEX(#REF!,MATCH('HT 1-0'!E257,#REF!,0))=INDEX(#REF!,MATCH('HT 1-0'!E257,#REF!,0)),INDEX(#REF!,MATCH('HT 1-0'!E257,#REF!,0)),"ERROR")</f>
        <v/>
      </c>
      <c r="KP257" s="1">
        <f>KN257&amp;" v "&amp;KO257</f>
        <v/>
      </c>
      <c r="KQ257">
        <f>B257&amp;"_"&amp;C257</f>
        <v/>
      </c>
      <c r="KR257" s="1">
        <f>IF((HW257/KK257)&lt;0.335,"G",IF((HW257/KK257)&gt;0.67,"R","A"))</f>
        <v/>
      </c>
      <c r="KS257" s="1">
        <f>IF((HX257/KK257)&lt;0.335,"G",IF((HX257/KK257)&gt;0.67,"R","A"))</f>
        <v/>
      </c>
      <c r="KT257" s="1">
        <f>IF((IH257/KK257)&lt;0.335,"G",IF((IH257/KK257)&gt;0.67,"R","A"))</f>
        <v/>
      </c>
      <c r="KU257" s="1">
        <f>IF((II257/KK257)&lt;0.335,"G",IF((II257/KK257)&gt;0.67,"R","A"))</f>
        <v/>
      </c>
      <c r="KV257" s="1">
        <f>IF((HZ257/KK257)&lt;0.335,"G",IF((HZ257/KK257)&gt;0.67,"R","A"))</f>
        <v/>
      </c>
      <c r="KW257" s="1">
        <f>IF((HY257/KK257)&lt;0.335,"G",IF((HY257/KK257)&gt;0.67,"R","A"))</f>
        <v/>
      </c>
      <c r="KX257" s="1">
        <f>IF((IK257/KK257)&lt;0.335,"G",IF((IK257/KK257)&gt;0.67,"R","A"))</f>
        <v/>
      </c>
      <c r="KY257" s="1">
        <f>IF((IJ257/KK257)&lt;0.335,"G",IF((IJ257/KK257)&gt;0.67,"R","A"))</f>
        <v/>
      </c>
      <c r="KZ257" s="1">
        <f>IF((HQ257/KK257)&lt;0.335,"G",IF((HQ257/KK257)&gt;0.67,"R","A"))</f>
        <v/>
      </c>
      <c r="LA257" s="1">
        <f>IF((IB257/KK257)&lt;0.335,"G",IF((IB257/KK257)&gt;0.67,"R","A"))</f>
        <v/>
      </c>
      <c r="LB257">
        <f>IF(LQ257="1-0",INDEX(Scrape!#REF!,MATCH('HT 1-0'!KP257,Scrape!$B:$B,0)),"")</f>
        <v/>
      </c>
      <c r="LC257">
        <f>IF(LQ257="1-0",INDEX(Scrape!$A:$A,MATCH('HT 1-0'!KP257,Scrape!$B:$B,0)),"")</f>
        <v/>
      </c>
      <c r="LD257">
        <f>IF(LQ257="1-0",INDEX(Scrape!$B:$B,MATCH('HT 1-0'!KP257,Scrape!$B:$B,0)),"")</f>
        <v/>
      </c>
      <c r="LE257">
        <f>IF(LQ257="1-0",INDEX(Scrape!$C:$C,MATCH('HT 1-0'!KP257,Scrape!$B:$B,0)),"")</f>
        <v/>
      </c>
      <c r="LF257">
        <f>IF(LQ257="1-0",INDEX(Scrape!$D:$D,MATCH('HT 1-0'!KP257,Scrape!$B:$B,0)),"")</f>
        <v/>
      </c>
      <c r="LG257">
        <f>IF(LQ257="1-0",INDEX(Scrape!$E:$E,MATCH('HT 1-0'!KP257,Scrape!$B:$B,0)),"")</f>
        <v/>
      </c>
      <c r="LH257">
        <f>IF(LQ257="1-0",INDEX(Scrape!$F:$F,MATCH('HT 1-0'!KP257,Scrape!$B:$B,0)),"")</f>
        <v/>
      </c>
      <c r="LI257">
        <f>IF(LQ257="1-0",INDEX(Scrape!$G:$G,MATCH('HT 1-0'!KP257,Scrape!$B:$B,0)),"")</f>
        <v/>
      </c>
      <c r="LJ257">
        <f>IF(LQ257="1-0",INDEX(Scrape!$H:$H,MATCH('HT 1-0'!KP257,Scrape!$B:$B,0)),"")</f>
        <v/>
      </c>
      <c r="LK257">
        <f>IF(LQ257="1-0",INDEX(Scrape!$I:$I,MATCH('HT 1-0'!KP257,Scrape!$B:$B,0)),"")</f>
        <v/>
      </c>
      <c r="LL257">
        <f>IF(LQ257="1-0",INDEX(Scrape!$J:$J,MATCH('HT 1-0'!KP257,Scrape!$B:$B,0)),"")</f>
        <v/>
      </c>
      <c r="LM257">
        <f>IF(LQ257="1-0",INDEX(Scrape!$K:$K,MATCH('HT 1-0'!KP257,Scrape!$B:$B,0)),"")</f>
        <v/>
      </c>
      <c r="LN257">
        <f>IF(LQ257="1-0",INDEX(Scrape!$L:$L,MATCH('HT 1-0'!KP257,Scrape!$B:$B,0)),"")</f>
        <v/>
      </c>
      <c r="LO257">
        <f>IF(LQ257="1-0",INDEX(Scrape!$M:$M,MATCH('HT 1-0'!KP257,Scrape!$B:$B,0)),"")</f>
        <v/>
      </c>
      <c r="LP257">
        <f>IF(LQ257="1-0",INDEX(Scrape!$N:$N,MATCH('HT 1-0'!KP257,Scrape!$B:$B,0)),"")</f>
        <v/>
      </c>
      <c r="LQ257">
        <f>INDEX(Scrape!$O:$O,MATCH('HT 1-0'!KP257,Scrape!$B:$B,0))</f>
        <v/>
      </c>
      <c r="LR257">
        <f>(1/LJ257)+(1/LI257)+(1/LH257)</f>
        <v/>
      </c>
      <c r="LS257">
        <f>(1/LG257)+(1/LF257)+(1/LE257)</f>
        <v/>
      </c>
      <c r="LT257" s="8">
        <f>IF(INDEX(#REF!,MATCH(KQ257,#REF!,0))=INDEX(#REF!,MATCH(KQ257,#REF!,0)),INDEX(#REF!,MATCH(KQ257,#REF!,0)),"ERROR")</f>
        <v/>
      </c>
      <c r="LU257" s="4">
        <f>IF(KR257="G",2,IF(KR257="R",0.5,IF(KR257="A",1)))</f>
        <v/>
      </c>
      <c r="LV257" s="4">
        <f>IF(KS257="G",0.5,IF(KS257="R",2,IF(KS257="A",1)))</f>
        <v/>
      </c>
      <c r="LW257" s="4">
        <f>IF(KT257="G",2,IF(KT257="R",0.5,IF(KT257="A",1)))</f>
        <v/>
      </c>
      <c r="LX257" s="4">
        <f>IF(KU257="G",0.5,IF(KU257="R",2,IF(KU257="A",1)))</f>
        <v/>
      </c>
      <c r="LY257" s="7">
        <f>(LK257*(LU257+LX257)+(LL257*(LU257+LX257)))</f>
        <v/>
      </c>
      <c r="LZ257" s="7">
        <f>(LN257*(LV257+LW257)+(LO257*(LV257+LW257)))</f>
        <v/>
      </c>
      <c r="MA257" s="11">
        <f>LY257-LZ257</f>
        <v/>
      </c>
      <c r="MB257" s="5">
        <f>MA257+2</f>
        <v/>
      </c>
      <c r="MC257" s="6">
        <f>MA257-2</f>
        <v/>
      </c>
      <c r="MD257" s="4">
        <f>LE257</f>
        <v/>
      </c>
      <c r="ME257" s="9">
        <f>IF(MD257=0,1000,MD257+0.75)</f>
        <v/>
      </c>
      <c r="MF257" s="10">
        <f>IF(MD257=0,0,MD257-0.75)</f>
        <v/>
      </c>
      <c r="MG257" s="4">
        <f>((LM257*(LU257+LX257))-((LP257*(LV257+LW257))))</f>
        <v/>
      </c>
      <c r="MH257" s="9">
        <f>MG257*1.2</f>
        <v/>
      </c>
      <c r="MI257" s="10">
        <f>MG257*0.8</f>
        <v/>
      </c>
      <c r="MJ257">
        <f>IFERROR(NX257,"")</f>
        <v/>
      </c>
      <c r="MK257">
        <f>IFERROR(NY257,"")</f>
        <v/>
      </c>
      <c r="ML257">
        <f>IFERROR(NZ257,"")</f>
        <v/>
      </c>
      <c r="MM257">
        <f>IFERROR(OA257,"")</f>
        <v/>
      </c>
      <c r="MN257">
        <f>IFERROR(OB257,"")</f>
        <v/>
      </c>
      <c r="MO257">
        <f>IFERROR(OC257,"")</f>
        <v/>
      </c>
      <c r="MP257" s="1">
        <f>COUNTIFS(#REF!,LT257,#REF!,1,#REF!,"&gt;="&amp;MC257,#REF!,"&lt;="&amp;MB257,#REF!,"&lt;="&amp;ME257,#REF!,"&gt;="&amp;MF257,#REF!,"="&amp;KV257,#REF!,"="&amp;KX257)</f>
        <v/>
      </c>
      <c r="MQ257" s="1">
        <f>COUNTIFS(#REF!,LT257,#REF!,0,#REF!,"&gt;="&amp;MC257,#REF!,"&lt;="&amp;MB257,#REF!,"&lt;="&amp;ME257,#REF!,"&gt;="&amp;MF257,#REF!,"="&amp;KV257,#REF!,"="&amp;KX257)</f>
        <v/>
      </c>
      <c r="MR257" s="1">
        <f>COUNTIFS(#REF!,LT257,#REF!,1,#REF!,"&gt;="&amp;MC257,#REF!,"&lt;="&amp;MB257,#REF!,"&lt;="&amp;ME257,#REF!,"&gt;="&amp;MF257,#REF!,"="&amp;KW257,#REF!,"="&amp;KY257)</f>
        <v/>
      </c>
      <c r="MS257" s="1">
        <f>COUNTIFS(#REF!,LT257,#REF!,0,#REF!,"&gt;="&amp;MC257,#REF!,"&lt;="&amp;MB257,#REF!,"&lt;="&amp;ME257,#REF!,"&gt;="&amp;MF257,#REF!,"="&amp;KW257,#REF!,"="&amp;KY257)</f>
        <v/>
      </c>
      <c r="MT257" s="1">
        <f>COUNTIFS(#REF!,LT257,#REF!,1,#REF!,"&gt;="&amp;MI257,#REF!,"&lt;="&amp;MH257,#REF!,"&lt;="&amp;ME257,#REF!,"&gt;="&amp;MF257)</f>
        <v/>
      </c>
      <c r="MU257" s="1">
        <f>COUNTIFS(#REF!,LT257,#REF!,0,#REF!,"&gt;="&amp;MI257,#REF!,"&lt;="&amp;MH257,#REF!,"&lt;="&amp;ME257,#REF!,"&gt;="&amp;MF257)</f>
        <v/>
      </c>
      <c r="MV257" s="1">
        <f>COUNTIFS(#REF!,LT257,#REF!,1,#REF!,"&gt;="&amp;MI257,#REF!,"&lt;="&amp;MH257,#REF!,"="&amp;KZ257,#REF!,"="&amp;LA257,#REF!,"&lt;="&amp;ME257,#REF!,"&gt;="&amp;MF257)</f>
        <v/>
      </c>
      <c r="MW257" s="1">
        <f>COUNTIFS(#REF!,LT257,#REF!,0,#REF!,"&gt;="&amp;MI257,#REF!,"&lt;="&amp;MH257,#REF!,"="&amp;KZ257,#REF!,"="&amp;LA257,#REF!,"&lt;="&amp;ME257,#REF!,"&gt;="&amp;MF257)</f>
        <v/>
      </c>
      <c r="MX257" s="1">
        <f>COUNTIFS(#REF!,LT257,#REF!,1,#REF!,"&gt;="&amp;MC257,#REF!,"&lt;="&amp;MB257,#REF!,"&lt;="&amp;ME257,#REF!,"&gt;="&amp;MF257)</f>
        <v/>
      </c>
      <c r="MY257" s="1">
        <f>COUNTIFS(#REF!,LT257,#REF!,0,#REF!,"&gt;="&amp;MC257,#REF!,"&lt;="&amp;MB257,#REF!,"&lt;="&amp;ME257,#REF!,"&gt;="&amp;MF257)</f>
        <v/>
      </c>
      <c r="MZ257" s="1">
        <f>COUNTIFS(#REF!,LT257,#REF!,1,#REF!,"&lt;="&amp;ME257,#REF!,"&gt;="&amp;MF257,#REF!,"="&amp;KV257,#REF!,"="&amp;KX257)</f>
        <v/>
      </c>
      <c r="NA257" s="1">
        <f>COUNTIFS(#REF!,LT257,#REF!,0,#REF!,"&lt;="&amp;ME257,#REF!,"&gt;="&amp;MF257,#REF!,"="&amp;KV257,#REF!,"="&amp;KX257)</f>
        <v/>
      </c>
      <c r="NB257" s="1">
        <f>COUNTIFS(#REF!,LT257,#REF!,1,#REF!,"&lt;="&amp;ME257,#REF!,"&gt;="&amp;MF257,#REF!,"="&amp;KW257,#REF!,"="&amp;KY257)</f>
        <v/>
      </c>
      <c r="NC257" s="1">
        <f>COUNTIFS(#REF!,LT257,#REF!,0,#REF!,"&lt;="&amp;ME257,#REF!,"&gt;="&amp;MF257,#REF!,"="&amp;KW257,#REF!,"="&amp;KY257)</f>
        <v/>
      </c>
      <c r="ND257" s="1">
        <f>MP257+MR257+MT257+MV257+MX257+MZ257+NB257</f>
        <v/>
      </c>
      <c r="NE257" s="1">
        <f>MQ257+MS257+MU257+MW257+MY257+NA257+NC257</f>
        <v/>
      </c>
      <c r="NF257" s="1">
        <f>ND257+NE257</f>
        <v/>
      </c>
      <c r="NG257" s="33">
        <f>ND257/(ND257+NE257)</f>
        <v/>
      </c>
      <c r="NH257" s="3">
        <f>1/NG257</f>
        <v/>
      </c>
      <c r="NI257" s="1">
        <f>LH257</f>
        <v/>
      </c>
      <c r="NJ257" s="79">
        <f>((1-NG257)*(1/(NI257-1))*0.98-(NG257*1))</f>
        <v/>
      </c>
      <c r="NK257" s="34">
        <f>IF(LR257&lt;0.9,0,IF(AND(LR257&gt;1.1),0,1))</f>
        <v/>
      </c>
      <c r="NL257" s="34">
        <f>IF(LS257&lt;0.9,0,IF(AND(LS257&gt;1.1),0,1))</f>
        <v/>
      </c>
      <c r="NM257" s="32">
        <f>IF(NF257&gt;99,1,0)</f>
        <v/>
      </c>
      <c r="NN257" s="32">
        <f>IF(NJ257&gt;0.0799,1,0)</f>
        <v/>
      </c>
      <c r="NO257" s="32">
        <f>IF(NJ257&gt;NQ257,1,0)</f>
        <v/>
      </c>
      <c r="NP257" s="32">
        <f>NM257+NN257+NO257+NK257+NL257</f>
        <v/>
      </c>
      <c r="NQ257" s="79">
        <f>(((100*NG257)*(NI257-1)*0.98)-((1-NG257)*100))/100</f>
        <v/>
      </c>
      <c r="NR257" s="34">
        <f>IF(LR257&lt;0.9,0,IF(AND(LR257&gt;1.1),0,1))</f>
        <v/>
      </c>
      <c r="NS257" s="34">
        <f>IF(LS257&lt;0.9,0,IF(AND(LS257&gt;1.1),0,1))</f>
        <v/>
      </c>
      <c r="NT257" s="32">
        <f>IF(NF257&gt;99,1,0)</f>
        <v/>
      </c>
      <c r="NU257" s="32">
        <f>IF(NQ257&gt;0.0799,1,0)</f>
        <v/>
      </c>
      <c r="NV257" s="32">
        <f>IF(NQ257&gt;NJ257,1,0)</f>
        <v/>
      </c>
      <c r="NW257" s="32">
        <f>NT257+NU257+NV257+NR257+NS257</f>
        <v/>
      </c>
      <c r="NX257">
        <f>IF(NP257=5,"LayHome1-0",IF(AND(NW257=5),"BackHome1-0",""))</f>
        <v/>
      </c>
      <c r="NY257">
        <f>IF(NP257=5,KN257,IF(AND(NW257=5),KN257,""))</f>
        <v/>
      </c>
      <c r="NZ257">
        <f>IF(NP257=5,"Match Odds",IF(AND(NW257=5),"Match Odds",""))</f>
        <v/>
      </c>
      <c r="OA257">
        <f>IF(NP257=5,KP257,IF(AND(NW257=5),KP257,""))</f>
        <v/>
      </c>
      <c r="OB257">
        <f>IF(NP257=5,"MATCH_ODDS",IF(AND(NW257=5),"MATCH_ODDS",""))</f>
        <v/>
      </c>
      <c r="OC257">
        <f>IF(NP257=5,"LAY",IF(AND(NW257=5),"BACK",""))</f>
        <v/>
      </c>
    </row>
    <row r="258" ht="16.5" customHeight="1" thickBot="1" thickTop="1">
      <c r="A258" s="2" t="n"/>
      <c r="KN258" s="1">
        <f>IF(INDEX(#REF!,MATCH('HT 1-0'!D258,#REF!,0))=INDEX(#REF!,MATCH('HT 1-0'!D258,#REF!,0)),INDEX(#REF!,MATCH('HT 1-0'!D258,#REF!,0)),"ERROR")</f>
        <v/>
      </c>
      <c r="KO258" s="1">
        <f>IF(INDEX(#REF!,MATCH('HT 1-0'!E258,#REF!,0))=INDEX(#REF!,MATCH('HT 1-0'!E258,#REF!,0)),INDEX(#REF!,MATCH('HT 1-0'!E258,#REF!,0)),"ERROR")</f>
        <v/>
      </c>
      <c r="KP258" s="1">
        <f>KN258&amp;" v "&amp;KO258</f>
        <v/>
      </c>
      <c r="KQ258">
        <f>B258&amp;"_"&amp;C258</f>
        <v/>
      </c>
      <c r="KR258" s="1">
        <f>IF((HW258/KK258)&lt;0.335,"G",IF((HW258/KK258)&gt;0.67,"R","A"))</f>
        <v/>
      </c>
      <c r="KS258" s="1">
        <f>IF((HX258/KK258)&lt;0.335,"G",IF((HX258/KK258)&gt;0.67,"R","A"))</f>
        <v/>
      </c>
      <c r="KT258" s="1">
        <f>IF((IH258/KK258)&lt;0.335,"G",IF((IH258/KK258)&gt;0.67,"R","A"))</f>
        <v/>
      </c>
      <c r="KU258" s="1">
        <f>IF((II258/KK258)&lt;0.335,"G",IF((II258/KK258)&gt;0.67,"R","A"))</f>
        <v/>
      </c>
      <c r="KV258" s="1">
        <f>IF((HZ258/KK258)&lt;0.335,"G",IF((HZ258/KK258)&gt;0.67,"R","A"))</f>
        <v/>
      </c>
      <c r="KW258" s="1">
        <f>IF((HY258/KK258)&lt;0.335,"G",IF((HY258/KK258)&gt;0.67,"R","A"))</f>
        <v/>
      </c>
      <c r="KX258" s="1">
        <f>IF((IK258/KK258)&lt;0.335,"G",IF((IK258/KK258)&gt;0.67,"R","A"))</f>
        <v/>
      </c>
      <c r="KY258" s="1">
        <f>IF((IJ258/KK258)&lt;0.335,"G",IF((IJ258/KK258)&gt;0.67,"R","A"))</f>
        <v/>
      </c>
      <c r="KZ258" s="1">
        <f>IF((HQ258/KK258)&lt;0.335,"G",IF((HQ258/KK258)&gt;0.67,"R","A"))</f>
        <v/>
      </c>
      <c r="LA258" s="1">
        <f>IF((IB258/KK258)&lt;0.335,"G",IF((IB258/KK258)&gt;0.67,"R","A"))</f>
        <v/>
      </c>
      <c r="LB258">
        <f>IF(LQ258="1-0",INDEX(Scrape!#REF!,MATCH('HT 1-0'!KP258,Scrape!$B:$B,0)),"")</f>
        <v/>
      </c>
      <c r="LC258">
        <f>IF(LQ258="1-0",INDEX(Scrape!$A:$A,MATCH('HT 1-0'!KP258,Scrape!$B:$B,0)),"")</f>
        <v/>
      </c>
      <c r="LD258">
        <f>IF(LQ258="1-0",INDEX(Scrape!$B:$B,MATCH('HT 1-0'!KP258,Scrape!$B:$B,0)),"")</f>
        <v/>
      </c>
      <c r="LE258">
        <f>IF(LQ258="1-0",INDEX(Scrape!$C:$C,MATCH('HT 1-0'!KP258,Scrape!$B:$B,0)),"")</f>
        <v/>
      </c>
      <c r="LF258">
        <f>IF(LQ258="1-0",INDEX(Scrape!$D:$D,MATCH('HT 1-0'!KP258,Scrape!$B:$B,0)),"")</f>
        <v/>
      </c>
      <c r="LG258">
        <f>IF(LQ258="1-0",INDEX(Scrape!$E:$E,MATCH('HT 1-0'!KP258,Scrape!$B:$B,0)),"")</f>
        <v/>
      </c>
      <c r="LH258">
        <f>IF(LQ258="1-0",INDEX(Scrape!$F:$F,MATCH('HT 1-0'!KP258,Scrape!$B:$B,0)),"")</f>
        <v/>
      </c>
      <c r="LI258">
        <f>IF(LQ258="1-0",INDEX(Scrape!$G:$G,MATCH('HT 1-0'!KP258,Scrape!$B:$B,0)),"")</f>
        <v/>
      </c>
      <c r="LJ258">
        <f>IF(LQ258="1-0",INDEX(Scrape!$H:$H,MATCH('HT 1-0'!KP258,Scrape!$B:$B,0)),"")</f>
        <v/>
      </c>
      <c r="LK258">
        <f>IF(LQ258="1-0",INDEX(Scrape!$I:$I,MATCH('HT 1-0'!KP258,Scrape!$B:$B,0)),"")</f>
        <v/>
      </c>
      <c r="LL258">
        <f>IF(LQ258="1-0",INDEX(Scrape!$J:$J,MATCH('HT 1-0'!KP258,Scrape!$B:$B,0)),"")</f>
        <v/>
      </c>
      <c r="LM258">
        <f>IF(LQ258="1-0",INDEX(Scrape!$K:$K,MATCH('HT 1-0'!KP258,Scrape!$B:$B,0)),"")</f>
        <v/>
      </c>
      <c r="LN258">
        <f>IF(LQ258="1-0",INDEX(Scrape!$L:$L,MATCH('HT 1-0'!KP258,Scrape!$B:$B,0)),"")</f>
        <v/>
      </c>
      <c r="LO258">
        <f>IF(LQ258="1-0",INDEX(Scrape!$M:$M,MATCH('HT 1-0'!KP258,Scrape!$B:$B,0)),"")</f>
        <v/>
      </c>
      <c r="LP258">
        <f>IF(LQ258="1-0",INDEX(Scrape!$N:$N,MATCH('HT 1-0'!KP258,Scrape!$B:$B,0)),"")</f>
        <v/>
      </c>
      <c r="LQ258">
        <f>INDEX(Scrape!$O:$O,MATCH('HT 1-0'!KP258,Scrape!$B:$B,0))</f>
        <v/>
      </c>
      <c r="LR258">
        <f>(1/LJ258)+(1/LI258)+(1/LH258)</f>
        <v/>
      </c>
      <c r="LS258">
        <f>(1/LG258)+(1/LF258)+(1/LE258)</f>
        <v/>
      </c>
      <c r="LT258" s="8">
        <f>IF(INDEX(#REF!,MATCH(KQ258,#REF!,0))=INDEX(#REF!,MATCH(KQ258,#REF!,0)),INDEX(#REF!,MATCH(KQ258,#REF!,0)),"ERROR")</f>
        <v/>
      </c>
      <c r="LU258" s="4">
        <f>IF(KR258="G",2,IF(KR258="R",0.5,IF(KR258="A",1)))</f>
        <v/>
      </c>
      <c r="LV258" s="4">
        <f>IF(KS258="G",0.5,IF(KS258="R",2,IF(KS258="A",1)))</f>
        <v/>
      </c>
      <c r="LW258" s="4">
        <f>IF(KT258="G",2,IF(KT258="R",0.5,IF(KT258="A",1)))</f>
        <v/>
      </c>
      <c r="LX258" s="4">
        <f>IF(KU258="G",0.5,IF(KU258="R",2,IF(KU258="A",1)))</f>
        <v/>
      </c>
      <c r="LY258" s="7">
        <f>(LK258*(LU258+LX258)+(LL258*(LU258+LX258)))</f>
        <v/>
      </c>
      <c r="LZ258" s="7">
        <f>(LN258*(LV258+LW258)+(LO258*(LV258+LW258)))</f>
        <v/>
      </c>
      <c r="MA258" s="11">
        <f>LY258-LZ258</f>
        <v/>
      </c>
      <c r="MB258" s="5">
        <f>MA258+2</f>
        <v/>
      </c>
      <c r="MC258" s="6">
        <f>MA258-2</f>
        <v/>
      </c>
      <c r="MD258" s="4">
        <f>LE258</f>
        <v/>
      </c>
      <c r="ME258" s="9">
        <f>IF(MD258=0,1000,MD258+0.75)</f>
        <v/>
      </c>
      <c r="MF258" s="10">
        <f>IF(MD258=0,0,MD258-0.75)</f>
        <v/>
      </c>
      <c r="MG258" s="4">
        <f>((LM258*(LU258+LX258))-((LP258*(LV258+LW258))))</f>
        <v/>
      </c>
      <c r="MH258" s="9">
        <f>MG258*1.2</f>
        <v/>
      </c>
      <c r="MI258" s="10">
        <f>MG258*0.8</f>
        <v/>
      </c>
      <c r="MJ258">
        <f>IFERROR(NX258,"")</f>
        <v/>
      </c>
      <c r="MK258">
        <f>IFERROR(NY258,"")</f>
        <v/>
      </c>
      <c r="ML258">
        <f>IFERROR(NZ258,"")</f>
        <v/>
      </c>
      <c r="MM258">
        <f>IFERROR(OA258,"")</f>
        <v/>
      </c>
      <c r="MN258">
        <f>IFERROR(OB258,"")</f>
        <v/>
      </c>
      <c r="MO258">
        <f>IFERROR(OC258,"")</f>
        <v/>
      </c>
      <c r="MP258" s="1">
        <f>COUNTIFS(#REF!,LT258,#REF!,1,#REF!,"&gt;="&amp;MC258,#REF!,"&lt;="&amp;MB258,#REF!,"&lt;="&amp;ME258,#REF!,"&gt;="&amp;MF258,#REF!,"="&amp;KV258,#REF!,"="&amp;KX258)</f>
        <v/>
      </c>
      <c r="MQ258" s="1">
        <f>COUNTIFS(#REF!,LT258,#REF!,0,#REF!,"&gt;="&amp;MC258,#REF!,"&lt;="&amp;MB258,#REF!,"&lt;="&amp;ME258,#REF!,"&gt;="&amp;MF258,#REF!,"="&amp;KV258,#REF!,"="&amp;KX258)</f>
        <v/>
      </c>
      <c r="MR258" s="1">
        <f>COUNTIFS(#REF!,LT258,#REF!,1,#REF!,"&gt;="&amp;MC258,#REF!,"&lt;="&amp;MB258,#REF!,"&lt;="&amp;ME258,#REF!,"&gt;="&amp;MF258,#REF!,"="&amp;KW258,#REF!,"="&amp;KY258)</f>
        <v/>
      </c>
      <c r="MS258" s="1">
        <f>COUNTIFS(#REF!,LT258,#REF!,0,#REF!,"&gt;="&amp;MC258,#REF!,"&lt;="&amp;MB258,#REF!,"&lt;="&amp;ME258,#REF!,"&gt;="&amp;MF258,#REF!,"="&amp;KW258,#REF!,"="&amp;KY258)</f>
        <v/>
      </c>
      <c r="MT258" s="1">
        <f>COUNTIFS(#REF!,LT258,#REF!,1,#REF!,"&gt;="&amp;MI258,#REF!,"&lt;="&amp;MH258,#REF!,"&lt;="&amp;ME258,#REF!,"&gt;="&amp;MF258)</f>
        <v/>
      </c>
      <c r="MU258" s="1">
        <f>COUNTIFS(#REF!,LT258,#REF!,0,#REF!,"&gt;="&amp;MI258,#REF!,"&lt;="&amp;MH258,#REF!,"&lt;="&amp;ME258,#REF!,"&gt;="&amp;MF258)</f>
        <v/>
      </c>
      <c r="MV258" s="1">
        <f>COUNTIFS(#REF!,LT258,#REF!,1,#REF!,"&gt;="&amp;MI258,#REF!,"&lt;="&amp;MH258,#REF!,"="&amp;KZ258,#REF!,"="&amp;LA258,#REF!,"&lt;="&amp;ME258,#REF!,"&gt;="&amp;MF258)</f>
        <v/>
      </c>
      <c r="MW258" s="1">
        <f>COUNTIFS(#REF!,LT258,#REF!,0,#REF!,"&gt;="&amp;MI258,#REF!,"&lt;="&amp;MH258,#REF!,"="&amp;KZ258,#REF!,"="&amp;LA258,#REF!,"&lt;="&amp;ME258,#REF!,"&gt;="&amp;MF258)</f>
        <v/>
      </c>
      <c r="MX258" s="1">
        <f>COUNTIFS(#REF!,LT258,#REF!,1,#REF!,"&gt;="&amp;MC258,#REF!,"&lt;="&amp;MB258,#REF!,"&lt;="&amp;ME258,#REF!,"&gt;="&amp;MF258)</f>
        <v/>
      </c>
      <c r="MY258" s="1">
        <f>COUNTIFS(#REF!,LT258,#REF!,0,#REF!,"&gt;="&amp;MC258,#REF!,"&lt;="&amp;MB258,#REF!,"&lt;="&amp;ME258,#REF!,"&gt;="&amp;MF258)</f>
        <v/>
      </c>
      <c r="MZ258" s="1">
        <f>COUNTIFS(#REF!,LT258,#REF!,1,#REF!,"&lt;="&amp;ME258,#REF!,"&gt;="&amp;MF258,#REF!,"="&amp;KV258,#REF!,"="&amp;KX258)</f>
        <v/>
      </c>
      <c r="NA258" s="1">
        <f>COUNTIFS(#REF!,LT258,#REF!,0,#REF!,"&lt;="&amp;ME258,#REF!,"&gt;="&amp;MF258,#REF!,"="&amp;KV258,#REF!,"="&amp;KX258)</f>
        <v/>
      </c>
      <c r="NB258" s="1">
        <f>COUNTIFS(#REF!,LT258,#REF!,1,#REF!,"&lt;="&amp;ME258,#REF!,"&gt;="&amp;MF258,#REF!,"="&amp;KW258,#REF!,"="&amp;KY258)</f>
        <v/>
      </c>
      <c r="NC258" s="1">
        <f>COUNTIFS(#REF!,LT258,#REF!,0,#REF!,"&lt;="&amp;ME258,#REF!,"&gt;="&amp;MF258,#REF!,"="&amp;KW258,#REF!,"="&amp;KY258)</f>
        <v/>
      </c>
      <c r="ND258" s="1">
        <f>MP258+MR258+MT258+MV258+MX258+MZ258+NB258</f>
        <v/>
      </c>
      <c r="NE258" s="1">
        <f>MQ258+MS258+MU258+MW258+MY258+NA258+NC258</f>
        <v/>
      </c>
      <c r="NF258" s="1">
        <f>ND258+NE258</f>
        <v/>
      </c>
      <c r="NG258" s="33">
        <f>ND258/(ND258+NE258)</f>
        <v/>
      </c>
      <c r="NH258" s="3">
        <f>1/NG258</f>
        <v/>
      </c>
      <c r="NI258" s="1">
        <f>LH258</f>
        <v/>
      </c>
      <c r="NJ258" s="79">
        <f>((1-NG258)*(1/(NI258-1))*0.98-(NG258*1))</f>
        <v/>
      </c>
      <c r="NK258" s="34">
        <f>IF(LR258&lt;0.9,0,IF(AND(LR258&gt;1.1),0,1))</f>
        <v/>
      </c>
      <c r="NL258" s="34">
        <f>IF(LS258&lt;0.9,0,IF(AND(LS258&gt;1.1),0,1))</f>
        <v/>
      </c>
      <c r="NM258" s="32">
        <f>IF(NF258&gt;99,1,0)</f>
        <v/>
      </c>
      <c r="NN258" s="32">
        <f>IF(NJ258&gt;0.0799,1,0)</f>
        <v/>
      </c>
      <c r="NO258" s="32">
        <f>IF(NJ258&gt;NQ258,1,0)</f>
        <v/>
      </c>
      <c r="NP258" s="32">
        <f>NM258+NN258+NO258+NK258+NL258</f>
        <v/>
      </c>
      <c r="NQ258" s="79">
        <f>(((100*NG258)*(NI258-1)*0.98)-((1-NG258)*100))/100</f>
        <v/>
      </c>
      <c r="NR258" s="34">
        <f>IF(LR258&lt;0.9,0,IF(AND(LR258&gt;1.1),0,1))</f>
        <v/>
      </c>
      <c r="NS258" s="34">
        <f>IF(LS258&lt;0.9,0,IF(AND(LS258&gt;1.1),0,1))</f>
        <v/>
      </c>
      <c r="NT258" s="32">
        <f>IF(NF258&gt;99,1,0)</f>
        <v/>
      </c>
      <c r="NU258" s="32">
        <f>IF(NQ258&gt;0.0799,1,0)</f>
        <v/>
      </c>
      <c r="NV258" s="32">
        <f>IF(NQ258&gt;NJ258,1,0)</f>
        <v/>
      </c>
      <c r="NW258" s="32">
        <f>NT258+NU258+NV258+NR258+NS258</f>
        <v/>
      </c>
      <c r="NX258">
        <f>IF(NP258=5,"LayHome1-0",IF(AND(NW258=5),"BackHome1-0",""))</f>
        <v/>
      </c>
      <c r="NY258">
        <f>IF(NP258=5,KN258,IF(AND(NW258=5),KN258,""))</f>
        <v/>
      </c>
      <c r="NZ258">
        <f>IF(NP258=5,"Match Odds",IF(AND(NW258=5),"Match Odds",""))</f>
        <v/>
      </c>
      <c r="OA258">
        <f>IF(NP258=5,KP258,IF(AND(NW258=5),KP258,""))</f>
        <v/>
      </c>
      <c r="OB258">
        <f>IF(NP258=5,"MATCH_ODDS",IF(AND(NW258=5),"MATCH_ODDS",""))</f>
        <v/>
      </c>
      <c r="OC258">
        <f>IF(NP258=5,"LAY",IF(AND(NW258=5),"BACK",""))</f>
        <v/>
      </c>
    </row>
    <row r="259" ht="16.5" customHeight="1" thickBot="1" thickTop="1">
      <c r="A259" s="2" t="n"/>
      <c r="KN259" s="1">
        <f>IF(INDEX(#REF!,MATCH('HT 1-0'!D259,#REF!,0))=INDEX(#REF!,MATCH('HT 1-0'!D259,#REF!,0)),INDEX(#REF!,MATCH('HT 1-0'!D259,#REF!,0)),"ERROR")</f>
        <v/>
      </c>
      <c r="KO259" s="1">
        <f>IF(INDEX(#REF!,MATCH('HT 1-0'!E259,#REF!,0))=INDEX(#REF!,MATCH('HT 1-0'!E259,#REF!,0)),INDEX(#REF!,MATCH('HT 1-0'!E259,#REF!,0)),"ERROR")</f>
        <v/>
      </c>
      <c r="KP259" s="1">
        <f>KN259&amp;" v "&amp;KO259</f>
        <v/>
      </c>
      <c r="KQ259">
        <f>B259&amp;"_"&amp;C259</f>
        <v/>
      </c>
      <c r="KR259" s="1">
        <f>IF((HW259/KK259)&lt;0.335,"G",IF((HW259/KK259)&gt;0.67,"R","A"))</f>
        <v/>
      </c>
      <c r="KS259" s="1">
        <f>IF((HX259/KK259)&lt;0.335,"G",IF((HX259/KK259)&gt;0.67,"R","A"))</f>
        <v/>
      </c>
      <c r="KT259" s="1">
        <f>IF((IH259/KK259)&lt;0.335,"G",IF((IH259/KK259)&gt;0.67,"R","A"))</f>
        <v/>
      </c>
      <c r="KU259" s="1">
        <f>IF((II259/KK259)&lt;0.335,"G",IF((II259/KK259)&gt;0.67,"R","A"))</f>
        <v/>
      </c>
      <c r="KV259" s="1">
        <f>IF((HZ259/KK259)&lt;0.335,"G",IF((HZ259/KK259)&gt;0.67,"R","A"))</f>
        <v/>
      </c>
      <c r="KW259" s="1">
        <f>IF((HY259/KK259)&lt;0.335,"G",IF((HY259/KK259)&gt;0.67,"R","A"))</f>
        <v/>
      </c>
      <c r="KX259" s="1">
        <f>IF((IK259/KK259)&lt;0.335,"G",IF((IK259/KK259)&gt;0.67,"R","A"))</f>
        <v/>
      </c>
      <c r="KY259" s="1">
        <f>IF((IJ259/KK259)&lt;0.335,"G",IF((IJ259/KK259)&gt;0.67,"R","A"))</f>
        <v/>
      </c>
      <c r="KZ259" s="1">
        <f>IF((HQ259/KK259)&lt;0.335,"G",IF((HQ259/KK259)&gt;0.67,"R","A"))</f>
        <v/>
      </c>
      <c r="LA259" s="1">
        <f>IF((IB259/KK259)&lt;0.335,"G",IF((IB259/KK259)&gt;0.67,"R","A"))</f>
        <v/>
      </c>
      <c r="LB259">
        <f>IF(LQ259="1-0",INDEX(Scrape!#REF!,MATCH('HT 1-0'!KP259,Scrape!$B:$B,0)),"")</f>
        <v/>
      </c>
      <c r="LC259">
        <f>IF(LQ259="1-0",INDEX(Scrape!$A:$A,MATCH('HT 1-0'!KP259,Scrape!$B:$B,0)),"")</f>
        <v/>
      </c>
      <c r="LD259">
        <f>IF(LQ259="1-0",INDEX(Scrape!$B:$B,MATCH('HT 1-0'!KP259,Scrape!$B:$B,0)),"")</f>
        <v/>
      </c>
      <c r="LE259">
        <f>IF(LQ259="1-0",INDEX(Scrape!$C:$C,MATCH('HT 1-0'!KP259,Scrape!$B:$B,0)),"")</f>
        <v/>
      </c>
      <c r="LF259">
        <f>IF(LQ259="1-0",INDEX(Scrape!$D:$D,MATCH('HT 1-0'!KP259,Scrape!$B:$B,0)),"")</f>
        <v/>
      </c>
      <c r="LG259">
        <f>IF(LQ259="1-0",INDEX(Scrape!$E:$E,MATCH('HT 1-0'!KP259,Scrape!$B:$B,0)),"")</f>
        <v/>
      </c>
      <c r="LH259">
        <f>IF(LQ259="1-0",INDEX(Scrape!$F:$F,MATCH('HT 1-0'!KP259,Scrape!$B:$B,0)),"")</f>
        <v/>
      </c>
      <c r="LI259">
        <f>IF(LQ259="1-0",INDEX(Scrape!$G:$G,MATCH('HT 1-0'!KP259,Scrape!$B:$B,0)),"")</f>
        <v/>
      </c>
      <c r="LJ259">
        <f>IF(LQ259="1-0",INDEX(Scrape!$H:$H,MATCH('HT 1-0'!KP259,Scrape!$B:$B,0)),"")</f>
        <v/>
      </c>
      <c r="LK259">
        <f>IF(LQ259="1-0",INDEX(Scrape!$I:$I,MATCH('HT 1-0'!KP259,Scrape!$B:$B,0)),"")</f>
        <v/>
      </c>
      <c r="LL259">
        <f>IF(LQ259="1-0",INDEX(Scrape!$J:$J,MATCH('HT 1-0'!KP259,Scrape!$B:$B,0)),"")</f>
        <v/>
      </c>
      <c r="LM259">
        <f>IF(LQ259="1-0",INDEX(Scrape!$K:$K,MATCH('HT 1-0'!KP259,Scrape!$B:$B,0)),"")</f>
        <v/>
      </c>
      <c r="LN259">
        <f>IF(LQ259="1-0",INDEX(Scrape!$L:$L,MATCH('HT 1-0'!KP259,Scrape!$B:$B,0)),"")</f>
        <v/>
      </c>
      <c r="LO259">
        <f>IF(LQ259="1-0",INDEX(Scrape!$M:$M,MATCH('HT 1-0'!KP259,Scrape!$B:$B,0)),"")</f>
        <v/>
      </c>
      <c r="LP259">
        <f>IF(LQ259="1-0",INDEX(Scrape!$N:$N,MATCH('HT 1-0'!KP259,Scrape!$B:$B,0)),"")</f>
        <v/>
      </c>
      <c r="LQ259">
        <f>INDEX(Scrape!$O:$O,MATCH('HT 1-0'!KP259,Scrape!$B:$B,0))</f>
        <v/>
      </c>
      <c r="LR259">
        <f>(1/LJ259)+(1/LI259)+(1/LH259)</f>
        <v/>
      </c>
      <c r="LS259">
        <f>(1/LG259)+(1/LF259)+(1/LE259)</f>
        <v/>
      </c>
      <c r="LT259" s="8">
        <f>IF(INDEX(#REF!,MATCH(KQ259,#REF!,0))=INDEX(#REF!,MATCH(KQ259,#REF!,0)),INDEX(#REF!,MATCH(KQ259,#REF!,0)),"ERROR")</f>
        <v/>
      </c>
      <c r="LU259" s="4">
        <f>IF(KR259="G",2,IF(KR259="R",0.5,IF(KR259="A",1)))</f>
        <v/>
      </c>
      <c r="LV259" s="4">
        <f>IF(KS259="G",0.5,IF(KS259="R",2,IF(KS259="A",1)))</f>
        <v/>
      </c>
      <c r="LW259" s="4">
        <f>IF(KT259="G",2,IF(KT259="R",0.5,IF(KT259="A",1)))</f>
        <v/>
      </c>
      <c r="LX259" s="4">
        <f>IF(KU259="G",0.5,IF(KU259="R",2,IF(KU259="A",1)))</f>
        <v/>
      </c>
      <c r="LY259" s="7">
        <f>(LK259*(LU259+LX259)+(LL259*(LU259+LX259)))</f>
        <v/>
      </c>
      <c r="LZ259" s="7">
        <f>(LN259*(LV259+LW259)+(LO259*(LV259+LW259)))</f>
        <v/>
      </c>
      <c r="MA259" s="11">
        <f>LY259-LZ259</f>
        <v/>
      </c>
      <c r="MB259" s="5">
        <f>MA259+2</f>
        <v/>
      </c>
      <c r="MC259" s="6">
        <f>MA259-2</f>
        <v/>
      </c>
      <c r="MD259" s="4">
        <f>LE259</f>
        <v/>
      </c>
      <c r="ME259" s="9">
        <f>IF(MD259=0,1000,MD259+0.75)</f>
        <v/>
      </c>
      <c r="MF259" s="10">
        <f>IF(MD259=0,0,MD259-0.75)</f>
        <v/>
      </c>
      <c r="MG259" s="4">
        <f>((LM259*(LU259+LX259))-((LP259*(LV259+LW259))))</f>
        <v/>
      </c>
      <c r="MH259" s="9">
        <f>MG259*1.2</f>
        <v/>
      </c>
      <c r="MI259" s="10">
        <f>MG259*0.8</f>
        <v/>
      </c>
      <c r="MJ259">
        <f>IFERROR(NX259,"")</f>
        <v/>
      </c>
      <c r="MK259">
        <f>IFERROR(NY259,"")</f>
        <v/>
      </c>
      <c r="ML259">
        <f>IFERROR(NZ259,"")</f>
        <v/>
      </c>
      <c r="MM259">
        <f>IFERROR(OA259,"")</f>
        <v/>
      </c>
      <c r="MN259">
        <f>IFERROR(OB259,"")</f>
        <v/>
      </c>
      <c r="MO259">
        <f>IFERROR(OC259,"")</f>
        <v/>
      </c>
      <c r="MP259" s="1">
        <f>COUNTIFS(#REF!,LT259,#REF!,1,#REF!,"&gt;="&amp;MC259,#REF!,"&lt;="&amp;MB259,#REF!,"&lt;="&amp;ME259,#REF!,"&gt;="&amp;MF259,#REF!,"="&amp;KV259,#REF!,"="&amp;KX259)</f>
        <v/>
      </c>
      <c r="MQ259" s="1">
        <f>COUNTIFS(#REF!,LT259,#REF!,0,#REF!,"&gt;="&amp;MC259,#REF!,"&lt;="&amp;MB259,#REF!,"&lt;="&amp;ME259,#REF!,"&gt;="&amp;MF259,#REF!,"="&amp;KV259,#REF!,"="&amp;KX259)</f>
        <v/>
      </c>
      <c r="MR259" s="1">
        <f>COUNTIFS(#REF!,LT259,#REF!,1,#REF!,"&gt;="&amp;MC259,#REF!,"&lt;="&amp;MB259,#REF!,"&lt;="&amp;ME259,#REF!,"&gt;="&amp;MF259,#REF!,"="&amp;KW259,#REF!,"="&amp;KY259)</f>
        <v/>
      </c>
      <c r="MS259" s="1">
        <f>COUNTIFS(#REF!,LT259,#REF!,0,#REF!,"&gt;="&amp;MC259,#REF!,"&lt;="&amp;MB259,#REF!,"&lt;="&amp;ME259,#REF!,"&gt;="&amp;MF259,#REF!,"="&amp;KW259,#REF!,"="&amp;KY259)</f>
        <v/>
      </c>
      <c r="MT259" s="1">
        <f>COUNTIFS(#REF!,LT259,#REF!,1,#REF!,"&gt;="&amp;MI259,#REF!,"&lt;="&amp;MH259,#REF!,"&lt;="&amp;ME259,#REF!,"&gt;="&amp;MF259)</f>
        <v/>
      </c>
      <c r="MU259" s="1">
        <f>COUNTIFS(#REF!,LT259,#REF!,0,#REF!,"&gt;="&amp;MI259,#REF!,"&lt;="&amp;MH259,#REF!,"&lt;="&amp;ME259,#REF!,"&gt;="&amp;MF259)</f>
        <v/>
      </c>
      <c r="MV259" s="1">
        <f>COUNTIFS(#REF!,LT259,#REF!,1,#REF!,"&gt;="&amp;MI259,#REF!,"&lt;="&amp;MH259,#REF!,"="&amp;KZ259,#REF!,"="&amp;LA259,#REF!,"&lt;="&amp;ME259,#REF!,"&gt;="&amp;MF259)</f>
        <v/>
      </c>
      <c r="MW259" s="1">
        <f>COUNTIFS(#REF!,LT259,#REF!,0,#REF!,"&gt;="&amp;MI259,#REF!,"&lt;="&amp;MH259,#REF!,"="&amp;KZ259,#REF!,"="&amp;LA259,#REF!,"&lt;="&amp;ME259,#REF!,"&gt;="&amp;MF259)</f>
        <v/>
      </c>
      <c r="MX259" s="1">
        <f>COUNTIFS(#REF!,LT259,#REF!,1,#REF!,"&gt;="&amp;MC259,#REF!,"&lt;="&amp;MB259,#REF!,"&lt;="&amp;ME259,#REF!,"&gt;="&amp;MF259)</f>
        <v/>
      </c>
      <c r="MY259" s="1">
        <f>COUNTIFS(#REF!,LT259,#REF!,0,#REF!,"&gt;="&amp;MC259,#REF!,"&lt;="&amp;MB259,#REF!,"&lt;="&amp;ME259,#REF!,"&gt;="&amp;MF259)</f>
        <v/>
      </c>
      <c r="MZ259" s="1">
        <f>COUNTIFS(#REF!,LT259,#REF!,1,#REF!,"&lt;="&amp;ME259,#REF!,"&gt;="&amp;MF259,#REF!,"="&amp;KV259,#REF!,"="&amp;KX259)</f>
        <v/>
      </c>
      <c r="NA259" s="1">
        <f>COUNTIFS(#REF!,LT259,#REF!,0,#REF!,"&lt;="&amp;ME259,#REF!,"&gt;="&amp;MF259,#REF!,"="&amp;KV259,#REF!,"="&amp;KX259)</f>
        <v/>
      </c>
      <c r="NB259" s="1">
        <f>COUNTIFS(#REF!,LT259,#REF!,1,#REF!,"&lt;="&amp;ME259,#REF!,"&gt;="&amp;MF259,#REF!,"="&amp;KW259,#REF!,"="&amp;KY259)</f>
        <v/>
      </c>
      <c r="NC259" s="1">
        <f>COUNTIFS(#REF!,LT259,#REF!,0,#REF!,"&lt;="&amp;ME259,#REF!,"&gt;="&amp;MF259,#REF!,"="&amp;KW259,#REF!,"="&amp;KY259)</f>
        <v/>
      </c>
      <c r="ND259" s="1">
        <f>MP259+MR259+MT259+MV259+MX259+MZ259+NB259</f>
        <v/>
      </c>
      <c r="NE259" s="1">
        <f>MQ259+MS259+MU259+MW259+MY259+NA259+NC259</f>
        <v/>
      </c>
      <c r="NF259" s="1">
        <f>ND259+NE259</f>
        <v/>
      </c>
      <c r="NG259" s="33">
        <f>ND259/(ND259+NE259)</f>
        <v/>
      </c>
      <c r="NH259" s="3">
        <f>1/NG259</f>
        <v/>
      </c>
      <c r="NI259" s="1">
        <f>LH259</f>
        <v/>
      </c>
      <c r="NJ259" s="79">
        <f>((1-NG259)*(1/(NI259-1))*0.98-(NG259*1))</f>
        <v/>
      </c>
      <c r="NK259" s="34">
        <f>IF(LR259&lt;0.9,0,IF(AND(LR259&gt;1.1),0,1))</f>
        <v/>
      </c>
      <c r="NL259" s="34">
        <f>IF(LS259&lt;0.9,0,IF(AND(LS259&gt;1.1),0,1))</f>
        <v/>
      </c>
      <c r="NM259" s="32">
        <f>IF(NF259&gt;99,1,0)</f>
        <v/>
      </c>
      <c r="NN259" s="32">
        <f>IF(NJ259&gt;0.0799,1,0)</f>
        <v/>
      </c>
      <c r="NO259" s="32">
        <f>IF(NJ259&gt;NQ259,1,0)</f>
        <v/>
      </c>
      <c r="NP259" s="32">
        <f>NM259+NN259+NO259+NK259+NL259</f>
        <v/>
      </c>
      <c r="NQ259" s="79">
        <f>(((100*NG259)*(NI259-1)*0.98)-((1-NG259)*100))/100</f>
        <v/>
      </c>
      <c r="NR259" s="34">
        <f>IF(LR259&lt;0.9,0,IF(AND(LR259&gt;1.1),0,1))</f>
        <v/>
      </c>
      <c r="NS259" s="34">
        <f>IF(LS259&lt;0.9,0,IF(AND(LS259&gt;1.1),0,1))</f>
        <v/>
      </c>
      <c r="NT259" s="32">
        <f>IF(NF259&gt;99,1,0)</f>
        <v/>
      </c>
      <c r="NU259" s="32">
        <f>IF(NQ259&gt;0.0799,1,0)</f>
        <v/>
      </c>
      <c r="NV259" s="32">
        <f>IF(NQ259&gt;NJ259,1,0)</f>
        <v/>
      </c>
      <c r="NW259" s="32">
        <f>NT259+NU259+NV259+NR259+NS259</f>
        <v/>
      </c>
      <c r="NX259">
        <f>IF(NP259=5,"LayHome1-0",IF(AND(NW259=5),"BackHome1-0",""))</f>
        <v/>
      </c>
      <c r="NY259">
        <f>IF(NP259=5,KN259,IF(AND(NW259=5),KN259,""))</f>
        <v/>
      </c>
      <c r="NZ259">
        <f>IF(NP259=5,"Match Odds",IF(AND(NW259=5),"Match Odds",""))</f>
        <v/>
      </c>
      <c r="OA259">
        <f>IF(NP259=5,KP259,IF(AND(NW259=5),KP259,""))</f>
        <v/>
      </c>
      <c r="OB259">
        <f>IF(NP259=5,"MATCH_ODDS",IF(AND(NW259=5),"MATCH_ODDS",""))</f>
        <v/>
      </c>
      <c r="OC259">
        <f>IF(NP259=5,"LAY",IF(AND(NW259=5),"BACK",""))</f>
        <v/>
      </c>
    </row>
    <row r="260" ht="16.5" customHeight="1" thickBot="1" thickTop="1">
      <c r="A260" s="2" t="n"/>
      <c r="KN260" s="1">
        <f>IF(INDEX(#REF!,MATCH('HT 1-0'!D260,#REF!,0))=INDEX(#REF!,MATCH('HT 1-0'!D260,#REF!,0)),INDEX(#REF!,MATCH('HT 1-0'!D260,#REF!,0)),"ERROR")</f>
        <v/>
      </c>
      <c r="KO260" s="1">
        <f>IF(INDEX(#REF!,MATCH('HT 1-0'!E260,#REF!,0))=INDEX(#REF!,MATCH('HT 1-0'!E260,#REF!,0)),INDEX(#REF!,MATCH('HT 1-0'!E260,#REF!,0)),"ERROR")</f>
        <v/>
      </c>
      <c r="KP260" s="1">
        <f>KN260&amp;" v "&amp;KO260</f>
        <v/>
      </c>
      <c r="KQ260">
        <f>B260&amp;"_"&amp;C260</f>
        <v/>
      </c>
      <c r="KR260" s="1">
        <f>IF((HW260/KK260)&lt;0.335,"G",IF((HW260/KK260)&gt;0.67,"R","A"))</f>
        <v/>
      </c>
      <c r="KS260" s="1">
        <f>IF((HX260/KK260)&lt;0.335,"G",IF((HX260/KK260)&gt;0.67,"R","A"))</f>
        <v/>
      </c>
      <c r="KT260" s="1">
        <f>IF((IH260/KK260)&lt;0.335,"G",IF((IH260/KK260)&gt;0.67,"R","A"))</f>
        <v/>
      </c>
      <c r="KU260" s="1">
        <f>IF((II260/KK260)&lt;0.335,"G",IF((II260/KK260)&gt;0.67,"R","A"))</f>
        <v/>
      </c>
      <c r="KV260" s="1">
        <f>IF((HZ260/KK260)&lt;0.335,"G",IF((HZ260/KK260)&gt;0.67,"R","A"))</f>
        <v/>
      </c>
      <c r="KW260" s="1">
        <f>IF((HY260/KK260)&lt;0.335,"G",IF((HY260/KK260)&gt;0.67,"R","A"))</f>
        <v/>
      </c>
      <c r="KX260" s="1">
        <f>IF((IK260/KK260)&lt;0.335,"G",IF((IK260/KK260)&gt;0.67,"R","A"))</f>
        <v/>
      </c>
      <c r="KY260" s="1">
        <f>IF((IJ260/KK260)&lt;0.335,"G",IF((IJ260/KK260)&gt;0.67,"R","A"))</f>
        <v/>
      </c>
      <c r="KZ260" s="1">
        <f>IF((HQ260/KK260)&lt;0.335,"G",IF((HQ260/KK260)&gt;0.67,"R","A"))</f>
        <v/>
      </c>
      <c r="LA260" s="1">
        <f>IF((IB260/KK260)&lt;0.335,"G",IF((IB260/KK260)&gt;0.67,"R","A"))</f>
        <v/>
      </c>
      <c r="LB260">
        <f>IF(LQ260="1-0",INDEX(Scrape!#REF!,MATCH('HT 1-0'!KP260,Scrape!$B:$B,0)),"")</f>
        <v/>
      </c>
      <c r="LC260">
        <f>IF(LQ260="1-0",INDEX(Scrape!$A:$A,MATCH('HT 1-0'!KP260,Scrape!$B:$B,0)),"")</f>
        <v/>
      </c>
      <c r="LD260">
        <f>IF(LQ260="1-0",INDEX(Scrape!$B:$B,MATCH('HT 1-0'!KP260,Scrape!$B:$B,0)),"")</f>
        <v/>
      </c>
      <c r="LE260">
        <f>IF(LQ260="1-0",INDEX(Scrape!$C:$C,MATCH('HT 1-0'!KP260,Scrape!$B:$B,0)),"")</f>
        <v/>
      </c>
      <c r="LF260">
        <f>IF(LQ260="1-0",INDEX(Scrape!$D:$D,MATCH('HT 1-0'!KP260,Scrape!$B:$B,0)),"")</f>
        <v/>
      </c>
      <c r="LG260">
        <f>IF(LQ260="1-0",INDEX(Scrape!$E:$E,MATCH('HT 1-0'!KP260,Scrape!$B:$B,0)),"")</f>
        <v/>
      </c>
      <c r="LH260">
        <f>IF(LQ260="1-0",INDEX(Scrape!$F:$F,MATCH('HT 1-0'!KP260,Scrape!$B:$B,0)),"")</f>
        <v/>
      </c>
      <c r="LI260">
        <f>IF(LQ260="1-0",INDEX(Scrape!$G:$G,MATCH('HT 1-0'!KP260,Scrape!$B:$B,0)),"")</f>
        <v/>
      </c>
      <c r="LJ260">
        <f>IF(LQ260="1-0",INDEX(Scrape!$H:$H,MATCH('HT 1-0'!KP260,Scrape!$B:$B,0)),"")</f>
        <v/>
      </c>
      <c r="LK260">
        <f>IF(LQ260="1-0",INDEX(Scrape!$I:$I,MATCH('HT 1-0'!KP260,Scrape!$B:$B,0)),"")</f>
        <v/>
      </c>
      <c r="LL260">
        <f>IF(LQ260="1-0",INDEX(Scrape!$J:$J,MATCH('HT 1-0'!KP260,Scrape!$B:$B,0)),"")</f>
        <v/>
      </c>
      <c r="LM260">
        <f>IF(LQ260="1-0",INDEX(Scrape!$K:$K,MATCH('HT 1-0'!KP260,Scrape!$B:$B,0)),"")</f>
        <v/>
      </c>
      <c r="LN260">
        <f>IF(LQ260="1-0",INDEX(Scrape!$L:$L,MATCH('HT 1-0'!KP260,Scrape!$B:$B,0)),"")</f>
        <v/>
      </c>
      <c r="LO260">
        <f>IF(LQ260="1-0",INDEX(Scrape!$M:$M,MATCH('HT 1-0'!KP260,Scrape!$B:$B,0)),"")</f>
        <v/>
      </c>
      <c r="LP260">
        <f>IF(LQ260="1-0",INDEX(Scrape!$N:$N,MATCH('HT 1-0'!KP260,Scrape!$B:$B,0)),"")</f>
        <v/>
      </c>
      <c r="LQ260">
        <f>INDEX(Scrape!$O:$O,MATCH('HT 1-0'!KP260,Scrape!$B:$B,0))</f>
        <v/>
      </c>
      <c r="LR260">
        <f>(1/LJ260)+(1/LI260)+(1/LH260)</f>
        <v/>
      </c>
      <c r="LS260">
        <f>(1/LG260)+(1/LF260)+(1/LE260)</f>
        <v/>
      </c>
      <c r="LT260" s="8">
        <f>IF(INDEX(#REF!,MATCH(KQ260,#REF!,0))=INDEX(#REF!,MATCH(KQ260,#REF!,0)),INDEX(#REF!,MATCH(KQ260,#REF!,0)),"ERROR")</f>
        <v/>
      </c>
      <c r="LU260" s="4">
        <f>IF(KR260="G",2,IF(KR260="R",0.5,IF(KR260="A",1)))</f>
        <v/>
      </c>
      <c r="LV260" s="4">
        <f>IF(KS260="G",0.5,IF(KS260="R",2,IF(KS260="A",1)))</f>
        <v/>
      </c>
      <c r="LW260" s="4">
        <f>IF(KT260="G",2,IF(KT260="R",0.5,IF(KT260="A",1)))</f>
        <v/>
      </c>
      <c r="LX260" s="4">
        <f>IF(KU260="G",0.5,IF(KU260="R",2,IF(KU260="A",1)))</f>
        <v/>
      </c>
      <c r="LY260" s="7">
        <f>(LK260*(LU260+LX260)+(LL260*(LU260+LX260)))</f>
        <v/>
      </c>
      <c r="LZ260" s="7">
        <f>(LN260*(LV260+LW260)+(LO260*(LV260+LW260)))</f>
        <v/>
      </c>
      <c r="MA260" s="11">
        <f>LY260-LZ260</f>
        <v/>
      </c>
      <c r="MB260" s="5">
        <f>MA260+2</f>
        <v/>
      </c>
      <c r="MC260" s="6">
        <f>MA260-2</f>
        <v/>
      </c>
      <c r="MD260" s="4">
        <f>LE260</f>
        <v/>
      </c>
      <c r="ME260" s="9">
        <f>IF(MD260=0,1000,MD260+0.75)</f>
        <v/>
      </c>
      <c r="MF260" s="10">
        <f>IF(MD260=0,0,MD260-0.75)</f>
        <v/>
      </c>
      <c r="MG260" s="4">
        <f>((LM260*(LU260+LX260))-((LP260*(LV260+LW260))))</f>
        <v/>
      </c>
      <c r="MH260" s="9">
        <f>MG260*1.2</f>
        <v/>
      </c>
      <c r="MI260" s="10">
        <f>MG260*0.8</f>
        <v/>
      </c>
      <c r="MJ260">
        <f>IFERROR(NX260,"")</f>
        <v/>
      </c>
      <c r="MK260">
        <f>IFERROR(NY260,"")</f>
        <v/>
      </c>
      <c r="ML260">
        <f>IFERROR(NZ260,"")</f>
        <v/>
      </c>
      <c r="MM260">
        <f>IFERROR(OA260,"")</f>
        <v/>
      </c>
      <c r="MN260">
        <f>IFERROR(OB260,"")</f>
        <v/>
      </c>
      <c r="MO260">
        <f>IFERROR(OC260,"")</f>
        <v/>
      </c>
      <c r="MP260" s="1">
        <f>COUNTIFS(#REF!,LT260,#REF!,1,#REF!,"&gt;="&amp;MC260,#REF!,"&lt;="&amp;MB260,#REF!,"&lt;="&amp;ME260,#REF!,"&gt;="&amp;MF260,#REF!,"="&amp;KV260,#REF!,"="&amp;KX260)</f>
        <v/>
      </c>
      <c r="MQ260" s="1">
        <f>COUNTIFS(#REF!,LT260,#REF!,0,#REF!,"&gt;="&amp;MC260,#REF!,"&lt;="&amp;MB260,#REF!,"&lt;="&amp;ME260,#REF!,"&gt;="&amp;MF260,#REF!,"="&amp;KV260,#REF!,"="&amp;KX260)</f>
        <v/>
      </c>
      <c r="MR260" s="1">
        <f>COUNTIFS(#REF!,LT260,#REF!,1,#REF!,"&gt;="&amp;MC260,#REF!,"&lt;="&amp;MB260,#REF!,"&lt;="&amp;ME260,#REF!,"&gt;="&amp;MF260,#REF!,"="&amp;KW260,#REF!,"="&amp;KY260)</f>
        <v/>
      </c>
      <c r="MS260" s="1">
        <f>COUNTIFS(#REF!,LT260,#REF!,0,#REF!,"&gt;="&amp;MC260,#REF!,"&lt;="&amp;MB260,#REF!,"&lt;="&amp;ME260,#REF!,"&gt;="&amp;MF260,#REF!,"="&amp;KW260,#REF!,"="&amp;KY260)</f>
        <v/>
      </c>
      <c r="MT260" s="1">
        <f>COUNTIFS(#REF!,LT260,#REF!,1,#REF!,"&gt;="&amp;MI260,#REF!,"&lt;="&amp;MH260,#REF!,"&lt;="&amp;ME260,#REF!,"&gt;="&amp;MF260)</f>
        <v/>
      </c>
      <c r="MU260" s="1">
        <f>COUNTIFS(#REF!,LT260,#REF!,0,#REF!,"&gt;="&amp;MI260,#REF!,"&lt;="&amp;MH260,#REF!,"&lt;="&amp;ME260,#REF!,"&gt;="&amp;MF260)</f>
        <v/>
      </c>
      <c r="MV260" s="1">
        <f>COUNTIFS(#REF!,LT260,#REF!,1,#REF!,"&gt;="&amp;MI260,#REF!,"&lt;="&amp;MH260,#REF!,"="&amp;KZ260,#REF!,"="&amp;LA260,#REF!,"&lt;="&amp;ME260,#REF!,"&gt;="&amp;MF260)</f>
        <v/>
      </c>
      <c r="MW260" s="1">
        <f>COUNTIFS(#REF!,LT260,#REF!,0,#REF!,"&gt;="&amp;MI260,#REF!,"&lt;="&amp;MH260,#REF!,"="&amp;KZ260,#REF!,"="&amp;LA260,#REF!,"&lt;="&amp;ME260,#REF!,"&gt;="&amp;MF260)</f>
        <v/>
      </c>
      <c r="MX260" s="1">
        <f>COUNTIFS(#REF!,LT260,#REF!,1,#REF!,"&gt;="&amp;MC260,#REF!,"&lt;="&amp;MB260,#REF!,"&lt;="&amp;ME260,#REF!,"&gt;="&amp;MF260)</f>
        <v/>
      </c>
      <c r="MY260" s="1">
        <f>COUNTIFS(#REF!,LT260,#REF!,0,#REF!,"&gt;="&amp;MC260,#REF!,"&lt;="&amp;MB260,#REF!,"&lt;="&amp;ME260,#REF!,"&gt;="&amp;MF260)</f>
        <v/>
      </c>
      <c r="MZ260" s="1">
        <f>COUNTIFS(#REF!,LT260,#REF!,1,#REF!,"&lt;="&amp;ME260,#REF!,"&gt;="&amp;MF260,#REF!,"="&amp;KV260,#REF!,"="&amp;KX260)</f>
        <v/>
      </c>
      <c r="NA260" s="1">
        <f>COUNTIFS(#REF!,LT260,#REF!,0,#REF!,"&lt;="&amp;ME260,#REF!,"&gt;="&amp;MF260,#REF!,"="&amp;KV260,#REF!,"="&amp;KX260)</f>
        <v/>
      </c>
      <c r="NB260" s="1">
        <f>COUNTIFS(#REF!,LT260,#REF!,1,#REF!,"&lt;="&amp;ME260,#REF!,"&gt;="&amp;MF260,#REF!,"="&amp;KW260,#REF!,"="&amp;KY260)</f>
        <v/>
      </c>
      <c r="NC260" s="1">
        <f>COUNTIFS(#REF!,LT260,#REF!,0,#REF!,"&lt;="&amp;ME260,#REF!,"&gt;="&amp;MF260,#REF!,"="&amp;KW260,#REF!,"="&amp;KY260)</f>
        <v/>
      </c>
      <c r="ND260" s="1">
        <f>MP260+MR260+MT260+MV260+MX260+MZ260+NB260</f>
        <v/>
      </c>
      <c r="NE260" s="1">
        <f>MQ260+MS260+MU260+MW260+MY260+NA260+NC260</f>
        <v/>
      </c>
      <c r="NF260" s="1">
        <f>ND260+NE260</f>
        <v/>
      </c>
      <c r="NG260" s="33">
        <f>ND260/(ND260+NE260)</f>
        <v/>
      </c>
      <c r="NH260" s="3">
        <f>1/NG260</f>
        <v/>
      </c>
      <c r="NI260" s="1">
        <f>LH260</f>
        <v/>
      </c>
      <c r="NJ260" s="79">
        <f>((1-NG260)*(1/(NI260-1))*0.98-(NG260*1))</f>
        <v/>
      </c>
      <c r="NK260" s="34">
        <f>IF(LR260&lt;0.9,0,IF(AND(LR260&gt;1.1),0,1))</f>
        <v/>
      </c>
      <c r="NL260" s="34">
        <f>IF(LS260&lt;0.9,0,IF(AND(LS260&gt;1.1),0,1))</f>
        <v/>
      </c>
      <c r="NM260" s="32">
        <f>IF(NF260&gt;99,1,0)</f>
        <v/>
      </c>
      <c r="NN260" s="32">
        <f>IF(NJ260&gt;0.0799,1,0)</f>
        <v/>
      </c>
      <c r="NO260" s="32">
        <f>IF(NJ260&gt;NQ260,1,0)</f>
        <v/>
      </c>
      <c r="NP260" s="32">
        <f>NM260+NN260+NO260+NK260+NL260</f>
        <v/>
      </c>
      <c r="NQ260" s="79">
        <f>(((100*NG260)*(NI260-1)*0.98)-((1-NG260)*100))/100</f>
        <v/>
      </c>
      <c r="NR260" s="34">
        <f>IF(LR260&lt;0.9,0,IF(AND(LR260&gt;1.1),0,1))</f>
        <v/>
      </c>
      <c r="NS260" s="34">
        <f>IF(LS260&lt;0.9,0,IF(AND(LS260&gt;1.1),0,1))</f>
        <v/>
      </c>
      <c r="NT260" s="32">
        <f>IF(NF260&gt;99,1,0)</f>
        <v/>
      </c>
      <c r="NU260" s="32">
        <f>IF(NQ260&gt;0.0799,1,0)</f>
        <v/>
      </c>
      <c r="NV260" s="32">
        <f>IF(NQ260&gt;NJ260,1,0)</f>
        <v/>
      </c>
      <c r="NW260" s="32">
        <f>NT260+NU260+NV260+NR260+NS260</f>
        <v/>
      </c>
      <c r="NX260">
        <f>IF(NP260=5,"LayHome1-0",IF(AND(NW260=5),"BackHome1-0",""))</f>
        <v/>
      </c>
      <c r="NY260">
        <f>IF(NP260=5,KN260,IF(AND(NW260=5),KN260,""))</f>
        <v/>
      </c>
      <c r="NZ260">
        <f>IF(NP260=5,"Match Odds",IF(AND(NW260=5),"Match Odds",""))</f>
        <v/>
      </c>
      <c r="OA260">
        <f>IF(NP260=5,KP260,IF(AND(NW260=5),KP260,""))</f>
        <v/>
      </c>
      <c r="OB260">
        <f>IF(NP260=5,"MATCH_ODDS",IF(AND(NW260=5),"MATCH_ODDS",""))</f>
        <v/>
      </c>
      <c r="OC260">
        <f>IF(NP260=5,"LAY",IF(AND(NW260=5),"BACK",""))</f>
        <v/>
      </c>
    </row>
    <row r="261" ht="16.5" customHeight="1" thickBot="1" thickTop="1">
      <c r="A261" s="2" t="n"/>
      <c r="KN261" s="1">
        <f>IF(INDEX(#REF!,MATCH('HT 1-0'!D261,#REF!,0))=INDEX(#REF!,MATCH('HT 1-0'!D261,#REF!,0)),INDEX(#REF!,MATCH('HT 1-0'!D261,#REF!,0)),"ERROR")</f>
        <v/>
      </c>
      <c r="KO261" s="1">
        <f>IF(INDEX(#REF!,MATCH('HT 1-0'!E261,#REF!,0))=INDEX(#REF!,MATCH('HT 1-0'!E261,#REF!,0)),INDEX(#REF!,MATCH('HT 1-0'!E261,#REF!,0)),"ERROR")</f>
        <v/>
      </c>
      <c r="KP261" s="1">
        <f>KN261&amp;" v "&amp;KO261</f>
        <v/>
      </c>
      <c r="KQ261">
        <f>B261&amp;"_"&amp;C261</f>
        <v/>
      </c>
      <c r="KR261" s="1">
        <f>IF((HW261/KK261)&lt;0.335,"G",IF((HW261/KK261)&gt;0.67,"R","A"))</f>
        <v/>
      </c>
      <c r="KS261" s="1">
        <f>IF((HX261/KK261)&lt;0.335,"G",IF((HX261/KK261)&gt;0.67,"R","A"))</f>
        <v/>
      </c>
      <c r="KT261" s="1">
        <f>IF((IH261/KK261)&lt;0.335,"G",IF((IH261/KK261)&gt;0.67,"R","A"))</f>
        <v/>
      </c>
      <c r="KU261" s="1">
        <f>IF((II261/KK261)&lt;0.335,"G",IF((II261/KK261)&gt;0.67,"R","A"))</f>
        <v/>
      </c>
      <c r="KV261" s="1">
        <f>IF((HZ261/KK261)&lt;0.335,"G",IF((HZ261/KK261)&gt;0.67,"R","A"))</f>
        <v/>
      </c>
      <c r="KW261" s="1">
        <f>IF((HY261/KK261)&lt;0.335,"G",IF((HY261/KK261)&gt;0.67,"R","A"))</f>
        <v/>
      </c>
      <c r="KX261" s="1">
        <f>IF((IK261/KK261)&lt;0.335,"G",IF((IK261/KK261)&gt;0.67,"R","A"))</f>
        <v/>
      </c>
      <c r="KY261" s="1">
        <f>IF((IJ261/KK261)&lt;0.335,"G",IF((IJ261/KK261)&gt;0.67,"R","A"))</f>
        <v/>
      </c>
      <c r="KZ261" s="1">
        <f>IF((HQ261/KK261)&lt;0.335,"G",IF((HQ261/KK261)&gt;0.67,"R","A"))</f>
        <v/>
      </c>
      <c r="LA261" s="1">
        <f>IF((IB261/KK261)&lt;0.335,"G",IF((IB261/KK261)&gt;0.67,"R","A"))</f>
        <v/>
      </c>
      <c r="LB261">
        <f>IF(LQ261="1-0",INDEX(Scrape!#REF!,MATCH('HT 1-0'!KP261,Scrape!$B:$B,0)),"")</f>
        <v/>
      </c>
      <c r="LC261">
        <f>IF(LQ261="1-0",INDEX(Scrape!$A:$A,MATCH('HT 1-0'!KP261,Scrape!$B:$B,0)),"")</f>
        <v/>
      </c>
      <c r="LD261">
        <f>IF(LQ261="1-0",INDEX(Scrape!$B:$B,MATCH('HT 1-0'!KP261,Scrape!$B:$B,0)),"")</f>
        <v/>
      </c>
      <c r="LE261">
        <f>IF(LQ261="1-0",INDEX(Scrape!$C:$C,MATCH('HT 1-0'!KP261,Scrape!$B:$B,0)),"")</f>
        <v/>
      </c>
      <c r="LF261">
        <f>IF(LQ261="1-0",INDEX(Scrape!$D:$D,MATCH('HT 1-0'!KP261,Scrape!$B:$B,0)),"")</f>
        <v/>
      </c>
      <c r="LG261">
        <f>IF(LQ261="1-0",INDEX(Scrape!$E:$E,MATCH('HT 1-0'!KP261,Scrape!$B:$B,0)),"")</f>
        <v/>
      </c>
      <c r="LH261">
        <f>IF(LQ261="1-0",INDEX(Scrape!$F:$F,MATCH('HT 1-0'!KP261,Scrape!$B:$B,0)),"")</f>
        <v/>
      </c>
      <c r="LI261">
        <f>IF(LQ261="1-0",INDEX(Scrape!$G:$G,MATCH('HT 1-0'!KP261,Scrape!$B:$B,0)),"")</f>
        <v/>
      </c>
      <c r="LJ261">
        <f>IF(LQ261="1-0",INDEX(Scrape!$H:$H,MATCH('HT 1-0'!KP261,Scrape!$B:$B,0)),"")</f>
        <v/>
      </c>
      <c r="LK261">
        <f>IF(LQ261="1-0",INDEX(Scrape!$I:$I,MATCH('HT 1-0'!KP261,Scrape!$B:$B,0)),"")</f>
        <v/>
      </c>
      <c r="LL261">
        <f>IF(LQ261="1-0",INDEX(Scrape!$J:$J,MATCH('HT 1-0'!KP261,Scrape!$B:$B,0)),"")</f>
        <v/>
      </c>
      <c r="LM261">
        <f>IF(LQ261="1-0",INDEX(Scrape!$K:$K,MATCH('HT 1-0'!KP261,Scrape!$B:$B,0)),"")</f>
        <v/>
      </c>
      <c r="LN261">
        <f>IF(LQ261="1-0",INDEX(Scrape!$L:$L,MATCH('HT 1-0'!KP261,Scrape!$B:$B,0)),"")</f>
        <v/>
      </c>
      <c r="LO261">
        <f>IF(LQ261="1-0",INDEX(Scrape!$M:$M,MATCH('HT 1-0'!KP261,Scrape!$B:$B,0)),"")</f>
        <v/>
      </c>
      <c r="LP261">
        <f>IF(LQ261="1-0",INDEX(Scrape!$N:$N,MATCH('HT 1-0'!KP261,Scrape!$B:$B,0)),"")</f>
        <v/>
      </c>
      <c r="LQ261">
        <f>INDEX(Scrape!$O:$O,MATCH('HT 1-0'!KP261,Scrape!$B:$B,0))</f>
        <v/>
      </c>
      <c r="LR261">
        <f>(1/LJ261)+(1/LI261)+(1/LH261)</f>
        <v/>
      </c>
      <c r="LS261">
        <f>(1/LG261)+(1/LF261)+(1/LE261)</f>
        <v/>
      </c>
      <c r="LT261" s="8">
        <f>IF(INDEX(#REF!,MATCH(KQ261,#REF!,0))=INDEX(#REF!,MATCH(KQ261,#REF!,0)),INDEX(#REF!,MATCH(KQ261,#REF!,0)),"ERROR")</f>
        <v/>
      </c>
      <c r="LU261" s="4">
        <f>IF(KR261="G",2,IF(KR261="R",0.5,IF(KR261="A",1)))</f>
        <v/>
      </c>
      <c r="LV261" s="4">
        <f>IF(KS261="G",0.5,IF(KS261="R",2,IF(KS261="A",1)))</f>
        <v/>
      </c>
      <c r="LW261" s="4">
        <f>IF(KT261="G",2,IF(KT261="R",0.5,IF(KT261="A",1)))</f>
        <v/>
      </c>
      <c r="LX261" s="4">
        <f>IF(KU261="G",0.5,IF(KU261="R",2,IF(KU261="A",1)))</f>
        <v/>
      </c>
      <c r="LY261" s="7">
        <f>(LK261*(LU261+LX261)+(LL261*(LU261+LX261)))</f>
        <v/>
      </c>
      <c r="LZ261" s="7">
        <f>(LN261*(LV261+LW261)+(LO261*(LV261+LW261)))</f>
        <v/>
      </c>
      <c r="MA261" s="11">
        <f>LY261-LZ261</f>
        <v/>
      </c>
      <c r="MB261" s="5">
        <f>MA261+2</f>
        <v/>
      </c>
      <c r="MC261" s="6">
        <f>MA261-2</f>
        <v/>
      </c>
      <c r="MD261" s="4">
        <f>LE261</f>
        <v/>
      </c>
      <c r="ME261" s="9">
        <f>IF(MD261=0,1000,MD261+0.75)</f>
        <v/>
      </c>
      <c r="MF261" s="10">
        <f>IF(MD261=0,0,MD261-0.75)</f>
        <v/>
      </c>
      <c r="MG261" s="4">
        <f>((LM261*(LU261+LX261))-((LP261*(LV261+LW261))))</f>
        <v/>
      </c>
      <c r="MH261" s="9">
        <f>MG261*1.2</f>
        <v/>
      </c>
      <c r="MI261" s="10">
        <f>MG261*0.8</f>
        <v/>
      </c>
      <c r="MJ261">
        <f>IFERROR(NX261,"")</f>
        <v/>
      </c>
      <c r="MK261">
        <f>IFERROR(NY261,"")</f>
        <v/>
      </c>
      <c r="ML261">
        <f>IFERROR(NZ261,"")</f>
        <v/>
      </c>
      <c r="MM261">
        <f>IFERROR(OA261,"")</f>
        <v/>
      </c>
      <c r="MN261">
        <f>IFERROR(OB261,"")</f>
        <v/>
      </c>
      <c r="MO261">
        <f>IFERROR(OC261,"")</f>
        <v/>
      </c>
      <c r="MP261" s="1">
        <f>COUNTIFS(#REF!,LT261,#REF!,1,#REF!,"&gt;="&amp;MC261,#REF!,"&lt;="&amp;MB261,#REF!,"&lt;="&amp;ME261,#REF!,"&gt;="&amp;MF261,#REF!,"="&amp;KV261,#REF!,"="&amp;KX261)</f>
        <v/>
      </c>
      <c r="MQ261" s="1">
        <f>COUNTIFS(#REF!,LT261,#REF!,0,#REF!,"&gt;="&amp;MC261,#REF!,"&lt;="&amp;MB261,#REF!,"&lt;="&amp;ME261,#REF!,"&gt;="&amp;MF261,#REF!,"="&amp;KV261,#REF!,"="&amp;KX261)</f>
        <v/>
      </c>
      <c r="MR261" s="1">
        <f>COUNTIFS(#REF!,LT261,#REF!,1,#REF!,"&gt;="&amp;MC261,#REF!,"&lt;="&amp;MB261,#REF!,"&lt;="&amp;ME261,#REF!,"&gt;="&amp;MF261,#REF!,"="&amp;KW261,#REF!,"="&amp;KY261)</f>
        <v/>
      </c>
      <c r="MS261" s="1">
        <f>COUNTIFS(#REF!,LT261,#REF!,0,#REF!,"&gt;="&amp;MC261,#REF!,"&lt;="&amp;MB261,#REF!,"&lt;="&amp;ME261,#REF!,"&gt;="&amp;MF261,#REF!,"="&amp;KW261,#REF!,"="&amp;KY261)</f>
        <v/>
      </c>
      <c r="MT261" s="1">
        <f>COUNTIFS(#REF!,LT261,#REF!,1,#REF!,"&gt;="&amp;MI261,#REF!,"&lt;="&amp;MH261,#REF!,"&lt;="&amp;ME261,#REF!,"&gt;="&amp;MF261)</f>
        <v/>
      </c>
      <c r="MU261" s="1">
        <f>COUNTIFS(#REF!,LT261,#REF!,0,#REF!,"&gt;="&amp;MI261,#REF!,"&lt;="&amp;MH261,#REF!,"&lt;="&amp;ME261,#REF!,"&gt;="&amp;MF261)</f>
        <v/>
      </c>
      <c r="MV261" s="1">
        <f>COUNTIFS(#REF!,LT261,#REF!,1,#REF!,"&gt;="&amp;MI261,#REF!,"&lt;="&amp;MH261,#REF!,"="&amp;KZ261,#REF!,"="&amp;LA261,#REF!,"&lt;="&amp;ME261,#REF!,"&gt;="&amp;MF261)</f>
        <v/>
      </c>
      <c r="MW261" s="1">
        <f>COUNTIFS(#REF!,LT261,#REF!,0,#REF!,"&gt;="&amp;MI261,#REF!,"&lt;="&amp;MH261,#REF!,"="&amp;KZ261,#REF!,"="&amp;LA261,#REF!,"&lt;="&amp;ME261,#REF!,"&gt;="&amp;MF261)</f>
        <v/>
      </c>
      <c r="MX261" s="1">
        <f>COUNTIFS(#REF!,LT261,#REF!,1,#REF!,"&gt;="&amp;MC261,#REF!,"&lt;="&amp;MB261,#REF!,"&lt;="&amp;ME261,#REF!,"&gt;="&amp;MF261)</f>
        <v/>
      </c>
      <c r="MY261" s="1">
        <f>COUNTIFS(#REF!,LT261,#REF!,0,#REF!,"&gt;="&amp;MC261,#REF!,"&lt;="&amp;MB261,#REF!,"&lt;="&amp;ME261,#REF!,"&gt;="&amp;MF261)</f>
        <v/>
      </c>
      <c r="MZ261" s="1">
        <f>COUNTIFS(#REF!,LT261,#REF!,1,#REF!,"&lt;="&amp;ME261,#REF!,"&gt;="&amp;MF261,#REF!,"="&amp;KV261,#REF!,"="&amp;KX261)</f>
        <v/>
      </c>
      <c r="NA261" s="1">
        <f>COUNTIFS(#REF!,LT261,#REF!,0,#REF!,"&lt;="&amp;ME261,#REF!,"&gt;="&amp;MF261,#REF!,"="&amp;KV261,#REF!,"="&amp;KX261)</f>
        <v/>
      </c>
      <c r="NB261" s="1">
        <f>COUNTIFS(#REF!,LT261,#REF!,1,#REF!,"&lt;="&amp;ME261,#REF!,"&gt;="&amp;MF261,#REF!,"="&amp;KW261,#REF!,"="&amp;KY261)</f>
        <v/>
      </c>
      <c r="NC261" s="1">
        <f>COUNTIFS(#REF!,LT261,#REF!,0,#REF!,"&lt;="&amp;ME261,#REF!,"&gt;="&amp;MF261,#REF!,"="&amp;KW261,#REF!,"="&amp;KY261)</f>
        <v/>
      </c>
      <c r="ND261" s="1">
        <f>MP261+MR261+MT261+MV261+MX261+MZ261+NB261</f>
        <v/>
      </c>
      <c r="NE261" s="1">
        <f>MQ261+MS261+MU261+MW261+MY261+NA261+NC261</f>
        <v/>
      </c>
      <c r="NF261" s="1">
        <f>ND261+NE261</f>
        <v/>
      </c>
      <c r="NG261" s="33">
        <f>ND261/(ND261+NE261)</f>
        <v/>
      </c>
      <c r="NH261" s="3">
        <f>1/NG261</f>
        <v/>
      </c>
      <c r="NI261" s="1">
        <f>LH261</f>
        <v/>
      </c>
      <c r="NJ261" s="79">
        <f>((1-NG261)*(1/(NI261-1))*0.98-(NG261*1))</f>
        <v/>
      </c>
      <c r="NK261" s="34">
        <f>IF(LR261&lt;0.9,0,IF(AND(LR261&gt;1.1),0,1))</f>
        <v/>
      </c>
      <c r="NL261" s="34">
        <f>IF(LS261&lt;0.9,0,IF(AND(LS261&gt;1.1),0,1))</f>
        <v/>
      </c>
      <c r="NM261" s="32">
        <f>IF(NF261&gt;99,1,0)</f>
        <v/>
      </c>
      <c r="NN261" s="32">
        <f>IF(NJ261&gt;0.0799,1,0)</f>
        <v/>
      </c>
      <c r="NO261" s="32">
        <f>IF(NJ261&gt;NQ261,1,0)</f>
        <v/>
      </c>
      <c r="NP261" s="32">
        <f>NM261+NN261+NO261+NK261+NL261</f>
        <v/>
      </c>
      <c r="NQ261" s="79">
        <f>(((100*NG261)*(NI261-1)*0.98)-((1-NG261)*100))/100</f>
        <v/>
      </c>
      <c r="NR261" s="34">
        <f>IF(LR261&lt;0.9,0,IF(AND(LR261&gt;1.1),0,1))</f>
        <v/>
      </c>
      <c r="NS261" s="34">
        <f>IF(LS261&lt;0.9,0,IF(AND(LS261&gt;1.1),0,1))</f>
        <v/>
      </c>
      <c r="NT261" s="32">
        <f>IF(NF261&gt;99,1,0)</f>
        <v/>
      </c>
      <c r="NU261" s="32">
        <f>IF(NQ261&gt;0.0799,1,0)</f>
        <v/>
      </c>
      <c r="NV261" s="32">
        <f>IF(NQ261&gt;NJ261,1,0)</f>
        <v/>
      </c>
      <c r="NW261" s="32">
        <f>NT261+NU261+NV261+NR261+NS261</f>
        <v/>
      </c>
      <c r="NX261">
        <f>IF(NP261=5,"LayHome1-0",IF(AND(NW261=5),"BackHome1-0",""))</f>
        <v/>
      </c>
      <c r="NY261">
        <f>IF(NP261=5,KN261,IF(AND(NW261=5),KN261,""))</f>
        <v/>
      </c>
      <c r="NZ261">
        <f>IF(NP261=5,"Match Odds",IF(AND(NW261=5),"Match Odds",""))</f>
        <v/>
      </c>
      <c r="OA261">
        <f>IF(NP261=5,KP261,IF(AND(NW261=5),KP261,""))</f>
        <v/>
      </c>
      <c r="OB261">
        <f>IF(NP261=5,"MATCH_ODDS",IF(AND(NW261=5),"MATCH_ODDS",""))</f>
        <v/>
      </c>
      <c r="OC261">
        <f>IF(NP261=5,"LAY",IF(AND(NW261=5),"BACK",""))</f>
        <v/>
      </c>
    </row>
    <row r="262" ht="16.5" customHeight="1" thickBot="1" thickTop="1">
      <c r="A262" s="2" t="n"/>
      <c r="KN262" s="1">
        <f>IF(INDEX(#REF!,MATCH('HT 1-0'!D262,#REF!,0))=INDEX(#REF!,MATCH('HT 1-0'!D262,#REF!,0)),INDEX(#REF!,MATCH('HT 1-0'!D262,#REF!,0)),"ERROR")</f>
        <v/>
      </c>
      <c r="KO262" s="1">
        <f>IF(INDEX(#REF!,MATCH('HT 1-0'!E262,#REF!,0))=INDEX(#REF!,MATCH('HT 1-0'!E262,#REF!,0)),INDEX(#REF!,MATCH('HT 1-0'!E262,#REF!,0)),"ERROR")</f>
        <v/>
      </c>
      <c r="KP262" s="1">
        <f>KN262&amp;" v "&amp;KO262</f>
        <v/>
      </c>
      <c r="KQ262">
        <f>B262&amp;"_"&amp;C262</f>
        <v/>
      </c>
      <c r="KR262" s="1">
        <f>IF((HW262/KK262)&lt;0.335,"G",IF((HW262/KK262)&gt;0.67,"R","A"))</f>
        <v/>
      </c>
      <c r="KS262" s="1">
        <f>IF((HX262/KK262)&lt;0.335,"G",IF((HX262/KK262)&gt;0.67,"R","A"))</f>
        <v/>
      </c>
      <c r="KT262" s="1">
        <f>IF((IH262/KK262)&lt;0.335,"G",IF((IH262/KK262)&gt;0.67,"R","A"))</f>
        <v/>
      </c>
      <c r="KU262" s="1">
        <f>IF((II262/KK262)&lt;0.335,"G",IF((II262/KK262)&gt;0.67,"R","A"))</f>
        <v/>
      </c>
      <c r="KV262" s="1">
        <f>IF((HZ262/KK262)&lt;0.335,"G",IF((HZ262/KK262)&gt;0.67,"R","A"))</f>
        <v/>
      </c>
      <c r="KW262" s="1">
        <f>IF((HY262/KK262)&lt;0.335,"G",IF((HY262/KK262)&gt;0.67,"R","A"))</f>
        <v/>
      </c>
      <c r="KX262" s="1">
        <f>IF((IK262/KK262)&lt;0.335,"G",IF((IK262/KK262)&gt;0.67,"R","A"))</f>
        <v/>
      </c>
      <c r="KY262" s="1">
        <f>IF((IJ262/KK262)&lt;0.335,"G",IF((IJ262/KK262)&gt;0.67,"R","A"))</f>
        <v/>
      </c>
      <c r="KZ262" s="1">
        <f>IF((HQ262/KK262)&lt;0.335,"G",IF((HQ262/KK262)&gt;0.67,"R","A"))</f>
        <v/>
      </c>
      <c r="LA262" s="1">
        <f>IF((IB262/KK262)&lt;0.335,"G",IF((IB262/KK262)&gt;0.67,"R","A"))</f>
        <v/>
      </c>
      <c r="LB262">
        <f>IF(LQ262="1-0",INDEX(Scrape!#REF!,MATCH('HT 1-0'!KP262,Scrape!$B:$B,0)),"")</f>
        <v/>
      </c>
      <c r="LC262">
        <f>IF(LQ262="1-0",INDEX(Scrape!$A:$A,MATCH('HT 1-0'!KP262,Scrape!$B:$B,0)),"")</f>
        <v/>
      </c>
      <c r="LD262">
        <f>IF(LQ262="1-0",INDEX(Scrape!$B:$B,MATCH('HT 1-0'!KP262,Scrape!$B:$B,0)),"")</f>
        <v/>
      </c>
      <c r="LE262">
        <f>IF(LQ262="1-0",INDEX(Scrape!$C:$C,MATCH('HT 1-0'!KP262,Scrape!$B:$B,0)),"")</f>
        <v/>
      </c>
      <c r="LF262">
        <f>IF(LQ262="1-0",INDEX(Scrape!$D:$D,MATCH('HT 1-0'!KP262,Scrape!$B:$B,0)),"")</f>
        <v/>
      </c>
      <c r="LG262">
        <f>IF(LQ262="1-0",INDEX(Scrape!$E:$E,MATCH('HT 1-0'!KP262,Scrape!$B:$B,0)),"")</f>
        <v/>
      </c>
      <c r="LH262">
        <f>IF(LQ262="1-0",INDEX(Scrape!$F:$F,MATCH('HT 1-0'!KP262,Scrape!$B:$B,0)),"")</f>
        <v/>
      </c>
      <c r="LI262">
        <f>IF(LQ262="1-0",INDEX(Scrape!$G:$G,MATCH('HT 1-0'!KP262,Scrape!$B:$B,0)),"")</f>
        <v/>
      </c>
      <c r="LJ262">
        <f>IF(LQ262="1-0",INDEX(Scrape!$H:$H,MATCH('HT 1-0'!KP262,Scrape!$B:$B,0)),"")</f>
        <v/>
      </c>
      <c r="LK262">
        <f>IF(LQ262="1-0",INDEX(Scrape!$I:$I,MATCH('HT 1-0'!KP262,Scrape!$B:$B,0)),"")</f>
        <v/>
      </c>
      <c r="LL262">
        <f>IF(LQ262="1-0",INDEX(Scrape!$J:$J,MATCH('HT 1-0'!KP262,Scrape!$B:$B,0)),"")</f>
        <v/>
      </c>
      <c r="LM262">
        <f>IF(LQ262="1-0",INDEX(Scrape!$K:$K,MATCH('HT 1-0'!KP262,Scrape!$B:$B,0)),"")</f>
        <v/>
      </c>
      <c r="LN262">
        <f>IF(LQ262="1-0",INDEX(Scrape!$L:$L,MATCH('HT 1-0'!KP262,Scrape!$B:$B,0)),"")</f>
        <v/>
      </c>
      <c r="LO262">
        <f>IF(LQ262="1-0",INDEX(Scrape!$M:$M,MATCH('HT 1-0'!KP262,Scrape!$B:$B,0)),"")</f>
        <v/>
      </c>
      <c r="LP262">
        <f>IF(LQ262="1-0",INDEX(Scrape!$N:$N,MATCH('HT 1-0'!KP262,Scrape!$B:$B,0)),"")</f>
        <v/>
      </c>
      <c r="LQ262">
        <f>INDEX(Scrape!$O:$O,MATCH('HT 1-0'!KP262,Scrape!$B:$B,0))</f>
        <v/>
      </c>
      <c r="LR262">
        <f>(1/LJ262)+(1/LI262)+(1/LH262)</f>
        <v/>
      </c>
      <c r="LS262">
        <f>(1/LG262)+(1/LF262)+(1/LE262)</f>
        <v/>
      </c>
      <c r="LT262" s="8">
        <f>IF(INDEX(#REF!,MATCH(KQ262,#REF!,0))=INDEX(#REF!,MATCH(KQ262,#REF!,0)),INDEX(#REF!,MATCH(KQ262,#REF!,0)),"ERROR")</f>
        <v/>
      </c>
      <c r="LU262" s="4">
        <f>IF(KR262="G",2,IF(KR262="R",0.5,IF(KR262="A",1)))</f>
        <v/>
      </c>
      <c r="LV262" s="4">
        <f>IF(KS262="G",0.5,IF(KS262="R",2,IF(KS262="A",1)))</f>
        <v/>
      </c>
      <c r="LW262" s="4">
        <f>IF(KT262="G",2,IF(KT262="R",0.5,IF(KT262="A",1)))</f>
        <v/>
      </c>
      <c r="LX262" s="4">
        <f>IF(KU262="G",0.5,IF(KU262="R",2,IF(KU262="A",1)))</f>
        <v/>
      </c>
      <c r="LY262" s="7">
        <f>(LK262*(LU262+LX262)+(LL262*(LU262+LX262)))</f>
        <v/>
      </c>
      <c r="LZ262" s="7">
        <f>(LN262*(LV262+LW262)+(LO262*(LV262+LW262)))</f>
        <v/>
      </c>
      <c r="MA262" s="11">
        <f>LY262-LZ262</f>
        <v/>
      </c>
      <c r="MB262" s="5">
        <f>MA262+2</f>
        <v/>
      </c>
      <c r="MC262" s="6">
        <f>MA262-2</f>
        <v/>
      </c>
      <c r="MD262" s="4">
        <f>LE262</f>
        <v/>
      </c>
      <c r="ME262" s="9">
        <f>IF(MD262=0,1000,MD262+0.75)</f>
        <v/>
      </c>
      <c r="MF262" s="10">
        <f>IF(MD262=0,0,MD262-0.75)</f>
        <v/>
      </c>
      <c r="MG262" s="4">
        <f>((LM262*(LU262+LX262))-((LP262*(LV262+LW262))))</f>
        <v/>
      </c>
      <c r="MH262" s="9">
        <f>MG262*1.2</f>
        <v/>
      </c>
      <c r="MI262" s="10">
        <f>MG262*0.8</f>
        <v/>
      </c>
      <c r="MJ262">
        <f>IFERROR(NX262,"")</f>
        <v/>
      </c>
      <c r="MK262">
        <f>IFERROR(NY262,"")</f>
        <v/>
      </c>
      <c r="ML262">
        <f>IFERROR(NZ262,"")</f>
        <v/>
      </c>
      <c r="MM262">
        <f>IFERROR(OA262,"")</f>
        <v/>
      </c>
      <c r="MN262">
        <f>IFERROR(OB262,"")</f>
        <v/>
      </c>
      <c r="MO262">
        <f>IFERROR(OC262,"")</f>
        <v/>
      </c>
      <c r="MP262" s="1">
        <f>COUNTIFS(#REF!,LT262,#REF!,1,#REF!,"&gt;="&amp;MC262,#REF!,"&lt;="&amp;MB262,#REF!,"&lt;="&amp;ME262,#REF!,"&gt;="&amp;MF262,#REF!,"="&amp;KV262,#REF!,"="&amp;KX262)</f>
        <v/>
      </c>
      <c r="MQ262" s="1">
        <f>COUNTIFS(#REF!,LT262,#REF!,0,#REF!,"&gt;="&amp;MC262,#REF!,"&lt;="&amp;MB262,#REF!,"&lt;="&amp;ME262,#REF!,"&gt;="&amp;MF262,#REF!,"="&amp;KV262,#REF!,"="&amp;KX262)</f>
        <v/>
      </c>
      <c r="MR262" s="1">
        <f>COUNTIFS(#REF!,LT262,#REF!,1,#REF!,"&gt;="&amp;MC262,#REF!,"&lt;="&amp;MB262,#REF!,"&lt;="&amp;ME262,#REF!,"&gt;="&amp;MF262,#REF!,"="&amp;KW262,#REF!,"="&amp;KY262)</f>
        <v/>
      </c>
      <c r="MS262" s="1">
        <f>COUNTIFS(#REF!,LT262,#REF!,0,#REF!,"&gt;="&amp;MC262,#REF!,"&lt;="&amp;MB262,#REF!,"&lt;="&amp;ME262,#REF!,"&gt;="&amp;MF262,#REF!,"="&amp;KW262,#REF!,"="&amp;KY262)</f>
        <v/>
      </c>
      <c r="MT262" s="1">
        <f>COUNTIFS(#REF!,LT262,#REF!,1,#REF!,"&gt;="&amp;MI262,#REF!,"&lt;="&amp;MH262,#REF!,"&lt;="&amp;ME262,#REF!,"&gt;="&amp;MF262)</f>
        <v/>
      </c>
      <c r="MU262" s="1">
        <f>COUNTIFS(#REF!,LT262,#REF!,0,#REF!,"&gt;="&amp;MI262,#REF!,"&lt;="&amp;MH262,#REF!,"&lt;="&amp;ME262,#REF!,"&gt;="&amp;MF262)</f>
        <v/>
      </c>
      <c r="MV262" s="1">
        <f>COUNTIFS(#REF!,LT262,#REF!,1,#REF!,"&gt;="&amp;MI262,#REF!,"&lt;="&amp;MH262,#REF!,"="&amp;KZ262,#REF!,"="&amp;LA262,#REF!,"&lt;="&amp;ME262,#REF!,"&gt;="&amp;MF262)</f>
        <v/>
      </c>
      <c r="MW262" s="1">
        <f>COUNTIFS(#REF!,LT262,#REF!,0,#REF!,"&gt;="&amp;MI262,#REF!,"&lt;="&amp;MH262,#REF!,"="&amp;KZ262,#REF!,"="&amp;LA262,#REF!,"&lt;="&amp;ME262,#REF!,"&gt;="&amp;MF262)</f>
        <v/>
      </c>
      <c r="MX262" s="1">
        <f>COUNTIFS(#REF!,LT262,#REF!,1,#REF!,"&gt;="&amp;MC262,#REF!,"&lt;="&amp;MB262,#REF!,"&lt;="&amp;ME262,#REF!,"&gt;="&amp;MF262)</f>
        <v/>
      </c>
      <c r="MY262" s="1">
        <f>COUNTIFS(#REF!,LT262,#REF!,0,#REF!,"&gt;="&amp;MC262,#REF!,"&lt;="&amp;MB262,#REF!,"&lt;="&amp;ME262,#REF!,"&gt;="&amp;MF262)</f>
        <v/>
      </c>
      <c r="MZ262" s="1">
        <f>COUNTIFS(#REF!,LT262,#REF!,1,#REF!,"&lt;="&amp;ME262,#REF!,"&gt;="&amp;MF262,#REF!,"="&amp;KV262,#REF!,"="&amp;KX262)</f>
        <v/>
      </c>
      <c r="NA262" s="1">
        <f>COUNTIFS(#REF!,LT262,#REF!,0,#REF!,"&lt;="&amp;ME262,#REF!,"&gt;="&amp;MF262,#REF!,"="&amp;KV262,#REF!,"="&amp;KX262)</f>
        <v/>
      </c>
      <c r="NB262" s="1">
        <f>COUNTIFS(#REF!,LT262,#REF!,1,#REF!,"&lt;="&amp;ME262,#REF!,"&gt;="&amp;MF262,#REF!,"="&amp;KW262,#REF!,"="&amp;KY262)</f>
        <v/>
      </c>
      <c r="NC262" s="1">
        <f>COUNTIFS(#REF!,LT262,#REF!,0,#REF!,"&lt;="&amp;ME262,#REF!,"&gt;="&amp;MF262,#REF!,"="&amp;KW262,#REF!,"="&amp;KY262)</f>
        <v/>
      </c>
      <c r="ND262" s="1">
        <f>MP262+MR262+MT262+MV262+MX262+MZ262+NB262</f>
        <v/>
      </c>
      <c r="NE262" s="1">
        <f>MQ262+MS262+MU262+MW262+MY262+NA262+NC262</f>
        <v/>
      </c>
      <c r="NF262" s="1">
        <f>ND262+NE262</f>
        <v/>
      </c>
      <c r="NG262" s="33">
        <f>ND262/(ND262+NE262)</f>
        <v/>
      </c>
      <c r="NH262" s="3">
        <f>1/NG262</f>
        <v/>
      </c>
      <c r="NI262" s="1">
        <f>LH262</f>
        <v/>
      </c>
      <c r="NJ262" s="79">
        <f>((1-NG262)*(1/(NI262-1))*0.98-(NG262*1))</f>
        <v/>
      </c>
      <c r="NK262" s="34">
        <f>IF(LR262&lt;0.9,0,IF(AND(LR262&gt;1.1),0,1))</f>
        <v/>
      </c>
      <c r="NL262" s="34">
        <f>IF(LS262&lt;0.9,0,IF(AND(LS262&gt;1.1),0,1))</f>
        <v/>
      </c>
      <c r="NM262" s="32">
        <f>IF(NF262&gt;99,1,0)</f>
        <v/>
      </c>
      <c r="NN262" s="32">
        <f>IF(NJ262&gt;0.0799,1,0)</f>
        <v/>
      </c>
      <c r="NO262" s="32">
        <f>IF(NJ262&gt;NQ262,1,0)</f>
        <v/>
      </c>
      <c r="NP262" s="32">
        <f>NM262+NN262+NO262+NK262+NL262</f>
        <v/>
      </c>
      <c r="NQ262" s="79">
        <f>(((100*NG262)*(NI262-1)*0.98)-((1-NG262)*100))/100</f>
        <v/>
      </c>
      <c r="NR262" s="34">
        <f>IF(LR262&lt;0.9,0,IF(AND(LR262&gt;1.1),0,1))</f>
        <v/>
      </c>
      <c r="NS262" s="34">
        <f>IF(LS262&lt;0.9,0,IF(AND(LS262&gt;1.1),0,1))</f>
        <v/>
      </c>
      <c r="NT262" s="32">
        <f>IF(NF262&gt;99,1,0)</f>
        <v/>
      </c>
      <c r="NU262" s="32">
        <f>IF(NQ262&gt;0.0799,1,0)</f>
        <v/>
      </c>
      <c r="NV262" s="32">
        <f>IF(NQ262&gt;NJ262,1,0)</f>
        <v/>
      </c>
      <c r="NW262" s="32">
        <f>NT262+NU262+NV262+NR262+NS262</f>
        <v/>
      </c>
      <c r="NX262">
        <f>IF(NP262=5,"LayHome1-0",IF(AND(NW262=5),"BackHome1-0",""))</f>
        <v/>
      </c>
      <c r="NY262">
        <f>IF(NP262=5,KN262,IF(AND(NW262=5),KN262,""))</f>
        <v/>
      </c>
      <c r="NZ262">
        <f>IF(NP262=5,"Match Odds",IF(AND(NW262=5),"Match Odds",""))</f>
        <v/>
      </c>
      <c r="OA262">
        <f>IF(NP262=5,KP262,IF(AND(NW262=5),KP262,""))</f>
        <v/>
      </c>
      <c r="OB262">
        <f>IF(NP262=5,"MATCH_ODDS",IF(AND(NW262=5),"MATCH_ODDS",""))</f>
        <v/>
      </c>
      <c r="OC262">
        <f>IF(NP262=5,"LAY",IF(AND(NW262=5),"BACK",""))</f>
        <v/>
      </c>
    </row>
    <row r="263" ht="16.5" customHeight="1" thickBot="1" thickTop="1">
      <c r="A263" s="2" t="n"/>
      <c r="KN263" s="1">
        <f>IF(INDEX(#REF!,MATCH('HT 1-0'!D263,#REF!,0))=INDEX(#REF!,MATCH('HT 1-0'!D263,#REF!,0)),INDEX(#REF!,MATCH('HT 1-0'!D263,#REF!,0)),"ERROR")</f>
        <v/>
      </c>
      <c r="KO263" s="1">
        <f>IF(INDEX(#REF!,MATCH('HT 1-0'!E263,#REF!,0))=INDEX(#REF!,MATCH('HT 1-0'!E263,#REF!,0)),INDEX(#REF!,MATCH('HT 1-0'!E263,#REF!,0)),"ERROR")</f>
        <v/>
      </c>
      <c r="KP263" s="1">
        <f>KN263&amp;" v "&amp;KO263</f>
        <v/>
      </c>
      <c r="KQ263">
        <f>B263&amp;"_"&amp;C263</f>
        <v/>
      </c>
      <c r="KR263" s="1">
        <f>IF((HW263/KK263)&lt;0.335,"G",IF((HW263/KK263)&gt;0.67,"R","A"))</f>
        <v/>
      </c>
      <c r="KS263" s="1">
        <f>IF((HX263/KK263)&lt;0.335,"G",IF((HX263/KK263)&gt;0.67,"R","A"))</f>
        <v/>
      </c>
      <c r="KT263" s="1">
        <f>IF((IH263/KK263)&lt;0.335,"G",IF((IH263/KK263)&gt;0.67,"R","A"))</f>
        <v/>
      </c>
      <c r="KU263" s="1">
        <f>IF((II263/KK263)&lt;0.335,"G",IF((II263/KK263)&gt;0.67,"R","A"))</f>
        <v/>
      </c>
      <c r="KV263" s="1">
        <f>IF((HZ263/KK263)&lt;0.335,"G",IF((HZ263/KK263)&gt;0.67,"R","A"))</f>
        <v/>
      </c>
      <c r="KW263" s="1">
        <f>IF((HY263/KK263)&lt;0.335,"G",IF((HY263/KK263)&gt;0.67,"R","A"))</f>
        <v/>
      </c>
      <c r="KX263" s="1">
        <f>IF((IK263/KK263)&lt;0.335,"G",IF((IK263/KK263)&gt;0.67,"R","A"))</f>
        <v/>
      </c>
      <c r="KY263" s="1">
        <f>IF((IJ263/KK263)&lt;0.335,"G",IF((IJ263/KK263)&gt;0.67,"R","A"))</f>
        <v/>
      </c>
      <c r="KZ263" s="1">
        <f>IF((HQ263/KK263)&lt;0.335,"G",IF((HQ263/KK263)&gt;0.67,"R","A"))</f>
        <v/>
      </c>
      <c r="LA263" s="1">
        <f>IF((IB263/KK263)&lt;0.335,"G",IF((IB263/KK263)&gt;0.67,"R","A"))</f>
        <v/>
      </c>
      <c r="LB263">
        <f>IF(LQ263="1-0",INDEX(Scrape!#REF!,MATCH('HT 1-0'!KP263,Scrape!$B:$B,0)),"")</f>
        <v/>
      </c>
      <c r="LC263">
        <f>IF(LQ263="1-0",INDEX(Scrape!$A:$A,MATCH('HT 1-0'!KP263,Scrape!$B:$B,0)),"")</f>
        <v/>
      </c>
      <c r="LD263">
        <f>IF(LQ263="1-0",INDEX(Scrape!$B:$B,MATCH('HT 1-0'!KP263,Scrape!$B:$B,0)),"")</f>
        <v/>
      </c>
      <c r="LE263">
        <f>IF(LQ263="1-0",INDEX(Scrape!$C:$C,MATCH('HT 1-0'!KP263,Scrape!$B:$B,0)),"")</f>
        <v/>
      </c>
      <c r="LF263">
        <f>IF(LQ263="1-0",INDEX(Scrape!$D:$D,MATCH('HT 1-0'!KP263,Scrape!$B:$B,0)),"")</f>
        <v/>
      </c>
      <c r="LG263">
        <f>IF(LQ263="1-0",INDEX(Scrape!$E:$E,MATCH('HT 1-0'!KP263,Scrape!$B:$B,0)),"")</f>
        <v/>
      </c>
      <c r="LH263">
        <f>IF(LQ263="1-0",INDEX(Scrape!$F:$F,MATCH('HT 1-0'!KP263,Scrape!$B:$B,0)),"")</f>
        <v/>
      </c>
      <c r="LI263">
        <f>IF(LQ263="1-0",INDEX(Scrape!$G:$G,MATCH('HT 1-0'!KP263,Scrape!$B:$B,0)),"")</f>
        <v/>
      </c>
      <c r="LJ263">
        <f>IF(LQ263="1-0",INDEX(Scrape!$H:$H,MATCH('HT 1-0'!KP263,Scrape!$B:$B,0)),"")</f>
        <v/>
      </c>
      <c r="LK263">
        <f>IF(LQ263="1-0",INDEX(Scrape!$I:$I,MATCH('HT 1-0'!KP263,Scrape!$B:$B,0)),"")</f>
        <v/>
      </c>
      <c r="LL263">
        <f>IF(LQ263="1-0",INDEX(Scrape!$J:$J,MATCH('HT 1-0'!KP263,Scrape!$B:$B,0)),"")</f>
        <v/>
      </c>
      <c r="LM263">
        <f>IF(LQ263="1-0",INDEX(Scrape!$K:$K,MATCH('HT 1-0'!KP263,Scrape!$B:$B,0)),"")</f>
        <v/>
      </c>
      <c r="LN263">
        <f>IF(LQ263="1-0",INDEX(Scrape!$L:$L,MATCH('HT 1-0'!KP263,Scrape!$B:$B,0)),"")</f>
        <v/>
      </c>
      <c r="LO263">
        <f>IF(LQ263="1-0",INDEX(Scrape!$M:$M,MATCH('HT 1-0'!KP263,Scrape!$B:$B,0)),"")</f>
        <v/>
      </c>
      <c r="LP263">
        <f>IF(LQ263="1-0",INDEX(Scrape!$N:$N,MATCH('HT 1-0'!KP263,Scrape!$B:$B,0)),"")</f>
        <v/>
      </c>
      <c r="LQ263">
        <f>INDEX(Scrape!$O:$O,MATCH('HT 1-0'!KP263,Scrape!$B:$B,0))</f>
        <v/>
      </c>
      <c r="LR263">
        <f>(1/LJ263)+(1/LI263)+(1/LH263)</f>
        <v/>
      </c>
      <c r="LS263">
        <f>(1/LG263)+(1/LF263)+(1/LE263)</f>
        <v/>
      </c>
      <c r="LT263" s="8">
        <f>IF(INDEX(#REF!,MATCH(KQ263,#REF!,0))=INDEX(#REF!,MATCH(KQ263,#REF!,0)),INDEX(#REF!,MATCH(KQ263,#REF!,0)),"ERROR")</f>
        <v/>
      </c>
      <c r="LU263" s="4">
        <f>IF(KR263="G",2,IF(KR263="R",0.5,IF(KR263="A",1)))</f>
        <v/>
      </c>
      <c r="LV263" s="4">
        <f>IF(KS263="G",0.5,IF(KS263="R",2,IF(KS263="A",1)))</f>
        <v/>
      </c>
      <c r="LW263" s="4">
        <f>IF(KT263="G",2,IF(KT263="R",0.5,IF(KT263="A",1)))</f>
        <v/>
      </c>
      <c r="LX263" s="4">
        <f>IF(KU263="G",0.5,IF(KU263="R",2,IF(KU263="A",1)))</f>
        <v/>
      </c>
      <c r="LY263" s="7">
        <f>(LK263*(LU263+LX263)+(LL263*(LU263+LX263)))</f>
        <v/>
      </c>
      <c r="LZ263" s="7">
        <f>(LN263*(LV263+LW263)+(LO263*(LV263+LW263)))</f>
        <v/>
      </c>
      <c r="MA263" s="11">
        <f>LY263-LZ263</f>
        <v/>
      </c>
      <c r="MB263" s="5">
        <f>MA263+2</f>
        <v/>
      </c>
      <c r="MC263" s="6">
        <f>MA263-2</f>
        <v/>
      </c>
      <c r="MD263" s="4">
        <f>LE263</f>
        <v/>
      </c>
      <c r="ME263" s="9">
        <f>IF(MD263=0,1000,MD263+0.75)</f>
        <v/>
      </c>
      <c r="MF263" s="10">
        <f>IF(MD263=0,0,MD263-0.75)</f>
        <v/>
      </c>
      <c r="MG263" s="4">
        <f>((LM263*(LU263+LX263))-((LP263*(LV263+LW263))))</f>
        <v/>
      </c>
      <c r="MH263" s="9">
        <f>MG263*1.2</f>
        <v/>
      </c>
      <c r="MI263" s="10">
        <f>MG263*0.8</f>
        <v/>
      </c>
      <c r="MJ263">
        <f>IFERROR(NX263,"")</f>
        <v/>
      </c>
      <c r="MK263">
        <f>IFERROR(NY263,"")</f>
        <v/>
      </c>
      <c r="ML263">
        <f>IFERROR(NZ263,"")</f>
        <v/>
      </c>
      <c r="MM263">
        <f>IFERROR(OA263,"")</f>
        <v/>
      </c>
      <c r="MN263">
        <f>IFERROR(OB263,"")</f>
        <v/>
      </c>
      <c r="MO263">
        <f>IFERROR(OC263,"")</f>
        <v/>
      </c>
      <c r="MP263" s="1">
        <f>COUNTIFS(#REF!,LT263,#REF!,1,#REF!,"&gt;="&amp;MC263,#REF!,"&lt;="&amp;MB263,#REF!,"&lt;="&amp;ME263,#REF!,"&gt;="&amp;MF263,#REF!,"="&amp;KV263,#REF!,"="&amp;KX263)</f>
        <v/>
      </c>
      <c r="MQ263" s="1">
        <f>COUNTIFS(#REF!,LT263,#REF!,0,#REF!,"&gt;="&amp;MC263,#REF!,"&lt;="&amp;MB263,#REF!,"&lt;="&amp;ME263,#REF!,"&gt;="&amp;MF263,#REF!,"="&amp;KV263,#REF!,"="&amp;KX263)</f>
        <v/>
      </c>
      <c r="MR263" s="1">
        <f>COUNTIFS(#REF!,LT263,#REF!,1,#REF!,"&gt;="&amp;MC263,#REF!,"&lt;="&amp;MB263,#REF!,"&lt;="&amp;ME263,#REF!,"&gt;="&amp;MF263,#REF!,"="&amp;KW263,#REF!,"="&amp;KY263)</f>
        <v/>
      </c>
      <c r="MS263" s="1">
        <f>COUNTIFS(#REF!,LT263,#REF!,0,#REF!,"&gt;="&amp;MC263,#REF!,"&lt;="&amp;MB263,#REF!,"&lt;="&amp;ME263,#REF!,"&gt;="&amp;MF263,#REF!,"="&amp;KW263,#REF!,"="&amp;KY263)</f>
        <v/>
      </c>
      <c r="MT263" s="1">
        <f>COUNTIFS(#REF!,LT263,#REF!,1,#REF!,"&gt;="&amp;MI263,#REF!,"&lt;="&amp;MH263,#REF!,"&lt;="&amp;ME263,#REF!,"&gt;="&amp;MF263)</f>
        <v/>
      </c>
      <c r="MU263" s="1">
        <f>COUNTIFS(#REF!,LT263,#REF!,0,#REF!,"&gt;="&amp;MI263,#REF!,"&lt;="&amp;MH263,#REF!,"&lt;="&amp;ME263,#REF!,"&gt;="&amp;MF263)</f>
        <v/>
      </c>
      <c r="MV263" s="1">
        <f>COUNTIFS(#REF!,LT263,#REF!,1,#REF!,"&gt;="&amp;MI263,#REF!,"&lt;="&amp;MH263,#REF!,"="&amp;KZ263,#REF!,"="&amp;LA263,#REF!,"&lt;="&amp;ME263,#REF!,"&gt;="&amp;MF263)</f>
        <v/>
      </c>
      <c r="MW263" s="1">
        <f>COUNTIFS(#REF!,LT263,#REF!,0,#REF!,"&gt;="&amp;MI263,#REF!,"&lt;="&amp;MH263,#REF!,"="&amp;KZ263,#REF!,"="&amp;LA263,#REF!,"&lt;="&amp;ME263,#REF!,"&gt;="&amp;MF263)</f>
        <v/>
      </c>
      <c r="MX263" s="1">
        <f>COUNTIFS(#REF!,LT263,#REF!,1,#REF!,"&gt;="&amp;MC263,#REF!,"&lt;="&amp;MB263,#REF!,"&lt;="&amp;ME263,#REF!,"&gt;="&amp;MF263)</f>
        <v/>
      </c>
      <c r="MY263" s="1">
        <f>COUNTIFS(#REF!,LT263,#REF!,0,#REF!,"&gt;="&amp;MC263,#REF!,"&lt;="&amp;MB263,#REF!,"&lt;="&amp;ME263,#REF!,"&gt;="&amp;MF263)</f>
        <v/>
      </c>
      <c r="MZ263" s="1">
        <f>COUNTIFS(#REF!,LT263,#REF!,1,#REF!,"&lt;="&amp;ME263,#REF!,"&gt;="&amp;MF263,#REF!,"="&amp;KV263,#REF!,"="&amp;KX263)</f>
        <v/>
      </c>
      <c r="NA263" s="1">
        <f>COUNTIFS(#REF!,LT263,#REF!,0,#REF!,"&lt;="&amp;ME263,#REF!,"&gt;="&amp;MF263,#REF!,"="&amp;KV263,#REF!,"="&amp;KX263)</f>
        <v/>
      </c>
      <c r="NB263" s="1">
        <f>COUNTIFS(#REF!,LT263,#REF!,1,#REF!,"&lt;="&amp;ME263,#REF!,"&gt;="&amp;MF263,#REF!,"="&amp;KW263,#REF!,"="&amp;KY263)</f>
        <v/>
      </c>
      <c r="NC263" s="1">
        <f>COUNTIFS(#REF!,LT263,#REF!,0,#REF!,"&lt;="&amp;ME263,#REF!,"&gt;="&amp;MF263,#REF!,"="&amp;KW263,#REF!,"="&amp;KY263)</f>
        <v/>
      </c>
      <c r="ND263" s="1">
        <f>MP263+MR263+MT263+MV263+MX263+MZ263+NB263</f>
        <v/>
      </c>
      <c r="NE263" s="1">
        <f>MQ263+MS263+MU263+MW263+MY263+NA263+NC263</f>
        <v/>
      </c>
      <c r="NF263" s="1">
        <f>ND263+NE263</f>
        <v/>
      </c>
      <c r="NG263" s="33">
        <f>ND263/(ND263+NE263)</f>
        <v/>
      </c>
      <c r="NH263" s="3">
        <f>1/NG263</f>
        <v/>
      </c>
      <c r="NI263" s="1">
        <f>LH263</f>
        <v/>
      </c>
      <c r="NJ263" s="79">
        <f>((1-NG263)*(1/(NI263-1))*0.98-(NG263*1))</f>
        <v/>
      </c>
      <c r="NK263" s="34">
        <f>IF(LR263&lt;0.9,0,IF(AND(LR263&gt;1.1),0,1))</f>
        <v/>
      </c>
      <c r="NL263" s="34">
        <f>IF(LS263&lt;0.9,0,IF(AND(LS263&gt;1.1),0,1))</f>
        <v/>
      </c>
      <c r="NM263" s="32">
        <f>IF(NF263&gt;99,1,0)</f>
        <v/>
      </c>
      <c r="NN263" s="32">
        <f>IF(NJ263&gt;0.0799,1,0)</f>
        <v/>
      </c>
      <c r="NO263" s="32">
        <f>IF(NJ263&gt;NQ263,1,0)</f>
        <v/>
      </c>
      <c r="NP263" s="32">
        <f>NM263+NN263+NO263+NK263+NL263</f>
        <v/>
      </c>
      <c r="NQ263" s="79">
        <f>(((100*NG263)*(NI263-1)*0.98)-((1-NG263)*100))/100</f>
        <v/>
      </c>
      <c r="NR263" s="34">
        <f>IF(LR263&lt;0.9,0,IF(AND(LR263&gt;1.1),0,1))</f>
        <v/>
      </c>
      <c r="NS263" s="34">
        <f>IF(LS263&lt;0.9,0,IF(AND(LS263&gt;1.1),0,1))</f>
        <v/>
      </c>
      <c r="NT263" s="32">
        <f>IF(NF263&gt;99,1,0)</f>
        <v/>
      </c>
      <c r="NU263" s="32">
        <f>IF(NQ263&gt;0.0799,1,0)</f>
        <v/>
      </c>
      <c r="NV263" s="32">
        <f>IF(NQ263&gt;NJ263,1,0)</f>
        <v/>
      </c>
      <c r="NW263" s="32">
        <f>NT263+NU263+NV263+NR263+NS263</f>
        <v/>
      </c>
      <c r="NX263">
        <f>IF(NP263=5,"LayHome1-0",IF(AND(NW263=5),"BackHome1-0",""))</f>
        <v/>
      </c>
      <c r="NY263">
        <f>IF(NP263=5,KN263,IF(AND(NW263=5),KN263,""))</f>
        <v/>
      </c>
      <c r="NZ263">
        <f>IF(NP263=5,"Match Odds",IF(AND(NW263=5),"Match Odds",""))</f>
        <v/>
      </c>
      <c r="OA263">
        <f>IF(NP263=5,KP263,IF(AND(NW263=5),KP263,""))</f>
        <v/>
      </c>
      <c r="OB263">
        <f>IF(NP263=5,"MATCH_ODDS",IF(AND(NW263=5),"MATCH_ODDS",""))</f>
        <v/>
      </c>
      <c r="OC263">
        <f>IF(NP263=5,"LAY",IF(AND(NW263=5),"BACK",""))</f>
        <v/>
      </c>
    </row>
    <row r="264" ht="16.5" customHeight="1" thickBot="1" thickTop="1">
      <c r="A264" s="2" t="n"/>
      <c r="KN264" s="1">
        <f>IF(INDEX(#REF!,MATCH('HT 1-0'!D264,#REF!,0))=INDEX(#REF!,MATCH('HT 1-0'!D264,#REF!,0)),INDEX(#REF!,MATCH('HT 1-0'!D264,#REF!,0)),"ERROR")</f>
        <v/>
      </c>
      <c r="KO264" s="1">
        <f>IF(INDEX(#REF!,MATCH('HT 1-0'!E264,#REF!,0))=INDEX(#REF!,MATCH('HT 1-0'!E264,#REF!,0)),INDEX(#REF!,MATCH('HT 1-0'!E264,#REF!,0)),"ERROR")</f>
        <v/>
      </c>
      <c r="KP264" s="1">
        <f>KN264&amp;" v "&amp;KO264</f>
        <v/>
      </c>
      <c r="KQ264">
        <f>B264&amp;"_"&amp;C264</f>
        <v/>
      </c>
      <c r="KR264" s="1">
        <f>IF((HW264/KK264)&lt;0.335,"G",IF((HW264/KK264)&gt;0.67,"R","A"))</f>
        <v/>
      </c>
      <c r="KS264" s="1">
        <f>IF((HX264/KK264)&lt;0.335,"G",IF((HX264/KK264)&gt;0.67,"R","A"))</f>
        <v/>
      </c>
      <c r="KT264" s="1">
        <f>IF((IH264/KK264)&lt;0.335,"G",IF((IH264/KK264)&gt;0.67,"R","A"))</f>
        <v/>
      </c>
      <c r="KU264" s="1">
        <f>IF((II264/KK264)&lt;0.335,"G",IF((II264/KK264)&gt;0.67,"R","A"))</f>
        <v/>
      </c>
      <c r="KV264" s="1">
        <f>IF((HZ264/KK264)&lt;0.335,"G",IF((HZ264/KK264)&gt;0.67,"R","A"))</f>
        <v/>
      </c>
      <c r="KW264" s="1">
        <f>IF((HY264/KK264)&lt;0.335,"G",IF((HY264/KK264)&gt;0.67,"R","A"))</f>
        <v/>
      </c>
      <c r="KX264" s="1">
        <f>IF((IK264/KK264)&lt;0.335,"G",IF((IK264/KK264)&gt;0.67,"R","A"))</f>
        <v/>
      </c>
      <c r="KY264" s="1">
        <f>IF((IJ264/KK264)&lt;0.335,"G",IF((IJ264/KK264)&gt;0.67,"R","A"))</f>
        <v/>
      </c>
      <c r="KZ264" s="1">
        <f>IF((HQ264/KK264)&lt;0.335,"G",IF((HQ264/KK264)&gt;0.67,"R","A"))</f>
        <v/>
      </c>
      <c r="LA264" s="1">
        <f>IF((IB264/KK264)&lt;0.335,"G",IF((IB264/KK264)&gt;0.67,"R","A"))</f>
        <v/>
      </c>
      <c r="LB264">
        <f>IF(LQ264="1-0",INDEX(Scrape!#REF!,MATCH('HT 1-0'!KP264,Scrape!$B:$B,0)),"")</f>
        <v/>
      </c>
      <c r="LC264">
        <f>IF(LQ264="1-0",INDEX(Scrape!$A:$A,MATCH('HT 1-0'!KP264,Scrape!$B:$B,0)),"")</f>
        <v/>
      </c>
      <c r="LD264">
        <f>IF(LQ264="1-0",INDEX(Scrape!$B:$B,MATCH('HT 1-0'!KP264,Scrape!$B:$B,0)),"")</f>
        <v/>
      </c>
      <c r="LE264">
        <f>IF(LQ264="1-0",INDEX(Scrape!$C:$C,MATCH('HT 1-0'!KP264,Scrape!$B:$B,0)),"")</f>
        <v/>
      </c>
      <c r="LF264">
        <f>IF(LQ264="1-0",INDEX(Scrape!$D:$D,MATCH('HT 1-0'!KP264,Scrape!$B:$B,0)),"")</f>
        <v/>
      </c>
      <c r="LG264">
        <f>IF(LQ264="1-0",INDEX(Scrape!$E:$E,MATCH('HT 1-0'!KP264,Scrape!$B:$B,0)),"")</f>
        <v/>
      </c>
      <c r="LH264">
        <f>IF(LQ264="1-0",INDEX(Scrape!$F:$F,MATCH('HT 1-0'!KP264,Scrape!$B:$B,0)),"")</f>
        <v/>
      </c>
      <c r="LI264">
        <f>IF(LQ264="1-0",INDEX(Scrape!$G:$G,MATCH('HT 1-0'!KP264,Scrape!$B:$B,0)),"")</f>
        <v/>
      </c>
      <c r="LJ264">
        <f>IF(LQ264="1-0",INDEX(Scrape!$H:$H,MATCH('HT 1-0'!KP264,Scrape!$B:$B,0)),"")</f>
        <v/>
      </c>
      <c r="LK264">
        <f>IF(LQ264="1-0",INDEX(Scrape!$I:$I,MATCH('HT 1-0'!KP264,Scrape!$B:$B,0)),"")</f>
        <v/>
      </c>
      <c r="LL264">
        <f>IF(LQ264="1-0",INDEX(Scrape!$J:$J,MATCH('HT 1-0'!KP264,Scrape!$B:$B,0)),"")</f>
        <v/>
      </c>
      <c r="LM264">
        <f>IF(LQ264="1-0",INDEX(Scrape!$K:$K,MATCH('HT 1-0'!KP264,Scrape!$B:$B,0)),"")</f>
        <v/>
      </c>
      <c r="LN264">
        <f>IF(LQ264="1-0",INDEX(Scrape!$L:$L,MATCH('HT 1-0'!KP264,Scrape!$B:$B,0)),"")</f>
        <v/>
      </c>
      <c r="LO264">
        <f>IF(LQ264="1-0",INDEX(Scrape!$M:$M,MATCH('HT 1-0'!KP264,Scrape!$B:$B,0)),"")</f>
        <v/>
      </c>
      <c r="LP264">
        <f>IF(LQ264="1-0",INDEX(Scrape!$N:$N,MATCH('HT 1-0'!KP264,Scrape!$B:$B,0)),"")</f>
        <v/>
      </c>
      <c r="LQ264">
        <f>INDEX(Scrape!$O:$O,MATCH('HT 1-0'!KP264,Scrape!$B:$B,0))</f>
        <v/>
      </c>
      <c r="LR264">
        <f>(1/LJ264)+(1/LI264)+(1/LH264)</f>
        <v/>
      </c>
      <c r="LS264">
        <f>(1/LG264)+(1/LF264)+(1/LE264)</f>
        <v/>
      </c>
      <c r="LT264" s="8">
        <f>IF(INDEX(#REF!,MATCH(KQ264,#REF!,0))=INDEX(#REF!,MATCH(KQ264,#REF!,0)),INDEX(#REF!,MATCH(KQ264,#REF!,0)),"ERROR")</f>
        <v/>
      </c>
      <c r="LU264" s="4">
        <f>IF(KR264="G",2,IF(KR264="R",0.5,IF(KR264="A",1)))</f>
        <v/>
      </c>
      <c r="LV264" s="4">
        <f>IF(KS264="G",0.5,IF(KS264="R",2,IF(KS264="A",1)))</f>
        <v/>
      </c>
      <c r="LW264" s="4">
        <f>IF(KT264="G",2,IF(KT264="R",0.5,IF(KT264="A",1)))</f>
        <v/>
      </c>
      <c r="LX264" s="4">
        <f>IF(KU264="G",0.5,IF(KU264="R",2,IF(KU264="A",1)))</f>
        <v/>
      </c>
      <c r="LY264" s="7">
        <f>(LK264*(LU264+LX264)+(LL264*(LU264+LX264)))</f>
        <v/>
      </c>
      <c r="LZ264" s="7">
        <f>(LN264*(LV264+LW264)+(LO264*(LV264+LW264)))</f>
        <v/>
      </c>
      <c r="MA264" s="11">
        <f>LY264-LZ264</f>
        <v/>
      </c>
      <c r="MB264" s="5">
        <f>MA264+2</f>
        <v/>
      </c>
      <c r="MC264" s="6">
        <f>MA264-2</f>
        <v/>
      </c>
      <c r="MD264" s="4">
        <f>LE264</f>
        <v/>
      </c>
      <c r="ME264" s="9">
        <f>IF(MD264=0,1000,MD264+0.75)</f>
        <v/>
      </c>
      <c r="MF264" s="10">
        <f>IF(MD264=0,0,MD264-0.75)</f>
        <v/>
      </c>
      <c r="MG264" s="4">
        <f>((LM264*(LU264+LX264))-((LP264*(LV264+LW264))))</f>
        <v/>
      </c>
      <c r="MH264" s="9">
        <f>MG264*1.2</f>
        <v/>
      </c>
      <c r="MI264" s="10">
        <f>MG264*0.8</f>
        <v/>
      </c>
      <c r="MJ264">
        <f>IFERROR(NX264,"")</f>
        <v/>
      </c>
      <c r="MK264">
        <f>IFERROR(NY264,"")</f>
        <v/>
      </c>
      <c r="ML264">
        <f>IFERROR(NZ264,"")</f>
        <v/>
      </c>
      <c r="MM264">
        <f>IFERROR(OA264,"")</f>
        <v/>
      </c>
      <c r="MN264">
        <f>IFERROR(OB264,"")</f>
        <v/>
      </c>
      <c r="MO264">
        <f>IFERROR(OC264,"")</f>
        <v/>
      </c>
      <c r="MP264" s="1">
        <f>COUNTIFS(#REF!,LT264,#REF!,1,#REF!,"&gt;="&amp;MC264,#REF!,"&lt;="&amp;MB264,#REF!,"&lt;="&amp;ME264,#REF!,"&gt;="&amp;MF264,#REF!,"="&amp;KV264,#REF!,"="&amp;KX264)</f>
        <v/>
      </c>
      <c r="MQ264" s="1">
        <f>COUNTIFS(#REF!,LT264,#REF!,0,#REF!,"&gt;="&amp;MC264,#REF!,"&lt;="&amp;MB264,#REF!,"&lt;="&amp;ME264,#REF!,"&gt;="&amp;MF264,#REF!,"="&amp;KV264,#REF!,"="&amp;KX264)</f>
        <v/>
      </c>
      <c r="MR264" s="1">
        <f>COUNTIFS(#REF!,LT264,#REF!,1,#REF!,"&gt;="&amp;MC264,#REF!,"&lt;="&amp;MB264,#REF!,"&lt;="&amp;ME264,#REF!,"&gt;="&amp;MF264,#REF!,"="&amp;KW264,#REF!,"="&amp;KY264)</f>
        <v/>
      </c>
      <c r="MS264" s="1">
        <f>COUNTIFS(#REF!,LT264,#REF!,0,#REF!,"&gt;="&amp;MC264,#REF!,"&lt;="&amp;MB264,#REF!,"&lt;="&amp;ME264,#REF!,"&gt;="&amp;MF264,#REF!,"="&amp;KW264,#REF!,"="&amp;KY264)</f>
        <v/>
      </c>
      <c r="MT264" s="1">
        <f>COUNTIFS(#REF!,LT264,#REF!,1,#REF!,"&gt;="&amp;MI264,#REF!,"&lt;="&amp;MH264,#REF!,"&lt;="&amp;ME264,#REF!,"&gt;="&amp;MF264)</f>
        <v/>
      </c>
      <c r="MU264" s="1">
        <f>COUNTIFS(#REF!,LT264,#REF!,0,#REF!,"&gt;="&amp;MI264,#REF!,"&lt;="&amp;MH264,#REF!,"&lt;="&amp;ME264,#REF!,"&gt;="&amp;MF264)</f>
        <v/>
      </c>
      <c r="MV264" s="1">
        <f>COUNTIFS(#REF!,LT264,#REF!,1,#REF!,"&gt;="&amp;MI264,#REF!,"&lt;="&amp;MH264,#REF!,"="&amp;KZ264,#REF!,"="&amp;LA264,#REF!,"&lt;="&amp;ME264,#REF!,"&gt;="&amp;MF264)</f>
        <v/>
      </c>
      <c r="MW264" s="1">
        <f>COUNTIFS(#REF!,LT264,#REF!,0,#REF!,"&gt;="&amp;MI264,#REF!,"&lt;="&amp;MH264,#REF!,"="&amp;KZ264,#REF!,"="&amp;LA264,#REF!,"&lt;="&amp;ME264,#REF!,"&gt;="&amp;MF264)</f>
        <v/>
      </c>
      <c r="MX264" s="1">
        <f>COUNTIFS(#REF!,LT264,#REF!,1,#REF!,"&gt;="&amp;MC264,#REF!,"&lt;="&amp;MB264,#REF!,"&lt;="&amp;ME264,#REF!,"&gt;="&amp;MF264)</f>
        <v/>
      </c>
      <c r="MY264" s="1">
        <f>COUNTIFS(#REF!,LT264,#REF!,0,#REF!,"&gt;="&amp;MC264,#REF!,"&lt;="&amp;MB264,#REF!,"&lt;="&amp;ME264,#REF!,"&gt;="&amp;MF264)</f>
        <v/>
      </c>
      <c r="MZ264" s="1">
        <f>COUNTIFS(#REF!,LT264,#REF!,1,#REF!,"&lt;="&amp;ME264,#REF!,"&gt;="&amp;MF264,#REF!,"="&amp;KV264,#REF!,"="&amp;KX264)</f>
        <v/>
      </c>
      <c r="NA264" s="1">
        <f>COUNTIFS(#REF!,LT264,#REF!,0,#REF!,"&lt;="&amp;ME264,#REF!,"&gt;="&amp;MF264,#REF!,"="&amp;KV264,#REF!,"="&amp;KX264)</f>
        <v/>
      </c>
      <c r="NB264" s="1">
        <f>COUNTIFS(#REF!,LT264,#REF!,1,#REF!,"&lt;="&amp;ME264,#REF!,"&gt;="&amp;MF264,#REF!,"="&amp;KW264,#REF!,"="&amp;KY264)</f>
        <v/>
      </c>
      <c r="NC264" s="1">
        <f>COUNTIFS(#REF!,LT264,#REF!,0,#REF!,"&lt;="&amp;ME264,#REF!,"&gt;="&amp;MF264,#REF!,"="&amp;KW264,#REF!,"="&amp;KY264)</f>
        <v/>
      </c>
      <c r="ND264" s="1">
        <f>MP264+MR264+MT264+MV264+MX264+MZ264+NB264</f>
        <v/>
      </c>
      <c r="NE264" s="1">
        <f>MQ264+MS264+MU264+MW264+MY264+NA264+NC264</f>
        <v/>
      </c>
      <c r="NF264" s="1">
        <f>ND264+NE264</f>
        <v/>
      </c>
      <c r="NG264" s="33">
        <f>ND264/(ND264+NE264)</f>
        <v/>
      </c>
      <c r="NH264" s="3">
        <f>1/NG264</f>
        <v/>
      </c>
      <c r="NI264" s="1">
        <f>LH264</f>
        <v/>
      </c>
      <c r="NJ264" s="79">
        <f>((1-NG264)*(1/(NI264-1))*0.98-(NG264*1))</f>
        <v/>
      </c>
      <c r="NK264" s="34">
        <f>IF(LR264&lt;0.9,0,IF(AND(LR264&gt;1.1),0,1))</f>
        <v/>
      </c>
      <c r="NL264" s="34">
        <f>IF(LS264&lt;0.9,0,IF(AND(LS264&gt;1.1),0,1))</f>
        <v/>
      </c>
      <c r="NM264" s="32">
        <f>IF(NF264&gt;99,1,0)</f>
        <v/>
      </c>
      <c r="NN264" s="32">
        <f>IF(NJ264&gt;0.0799,1,0)</f>
        <v/>
      </c>
      <c r="NO264" s="32">
        <f>IF(NJ264&gt;NQ264,1,0)</f>
        <v/>
      </c>
      <c r="NP264" s="32">
        <f>NM264+NN264+NO264+NK264+NL264</f>
        <v/>
      </c>
      <c r="NQ264" s="79">
        <f>(((100*NG264)*(NI264-1)*0.98)-((1-NG264)*100))/100</f>
        <v/>
      </c>
      <c r="NR264" s="34">
        <f>IF(LR264&lt;0.9,0,IF(AND(LR264&gt;1.1),0,1))</f>
        <v/>
      </c>
      <c r="NS264" s="34">
        <f>IF(LS264&lt;0.9,0,IF(AND(LS264&gt;1.1),0,1))</f>
        <v/>
      </c>
      <c r="NT264" s="32">
        <f>IF(NF264&gt;99,1,0)</f>
        <v/>
      </c>
      <c r="NU264" s="32">
        <f>IF(NQ264&gt;0.0799,1,0)</f>
        <v/>
      </c>
      <c r="NV264" s="32">
        <f>IF(NQ264&gt;NJ264,1,0)</f>
        <v/>
      </c>
      <c r="NW264" s="32">
        <f>NT264+NU264+NV264+NR264+NS264</f>
        <v/>
      </c>
      <c r="NX264">
        <f>IF(NP264=5,"LayHome1-0",IF(AND(NW264=5),"BackHome1-0",""))</f>
        <v/>
      </c>
      <c r="NY264">
        <f>IF(NP264=5,KN264,IF(AND(NW264=5),KN264,""))</f>
        <v/>
      </c>
      <c r="NZ264">
        <f>IF(NP264=5,"Match Odds",IF(AND(NW264=5),"Match Odds",""))</f>
        <v/>
      </c>
      <c r="OA264">
        <f>IF(NP264=5,KP264,IF(AND(NW264=5),KP264,""))</f>
        <v/>
      </c>
      <c r="OB264">
        <f>IF(NP264=5,"MATCH_ODDS",IF(AND(NW264=5),"MATCH_ODDS",""))</f>
        <v/>
      </c>
      <c r="OC264">
        <f>IF(NP264=5,"LAY",IF(AND(NW264=5),"BACK",""))</f>
        <v/>
      </c>
    </row>
    <row r="265" ht="16.5" customHeight="1" thickBot="1" thickTop="1">
      <c r="A265" s="2" t="n"/>
      <c r="KN265" s="1">
        <f>IF(INDEX(#REF!,MATCH('HT 1-0'!D265,#REF!,0))=INDEX(#REF!,MATCH('HT 1-0'!D265,#REF!,0)),INDEX(#REF!,MATCH('HT 1-0'!D265,#REF!,0)),"ERROR")</f>
        <v/>
      </c>
      <c r="KO265" s="1">
        <f>IF(INDEX(#REF!,MATCH('HT 1-0'!E265,#REF!,0))=INDEX(#REF!,MATCH('HT 1-0'!E265,#REF!,0)),INDEX(#REF!,MATCH('HT 1-0'!E265,#REF!,0)),"ERROR")</f>
        <v/>
      </c>
      <c r="KP265" s="1">
        <f>KN265&amp;" v "&amp;KO265</f>
        <v/>
      </c>
      <c r="KQ265">
        <f>B265&amp;"_"&amp;C265</f>
        <v/>
      </c>
      <c r="KR265" s="1">
        <f>IF((HW265/KK265)&lt;0.335,"G",IF((HW265/KK265)&gt;0.67,"R","A"))</f>
        <v/>
      </c>
      <c r="KS265" s="1">
        <f>IF((HX265/KK265)&lt;0.335,"G",IF((HX265/KK265)&gt;0.67,"R","A"))</f>
        <v/>
      </c>
      <c r="KT265" s="1">
        <f>IF((IH265/KK265)&lt;0.335,"G",IF((IH265/KK265)&gt;0.67,"R","A"))</f>
        <v/>
      </c>
      <c r="KU265" s="1">
        <f>IF((II265/KK265)&lt;0.335,"G",IF((II265/KK265)&gt;0.67,"R","A"))</f>
        <v/>
      </c>
      <c r="KV265" s="1">
        <f>IF((HZ265/KK265)&lt;0.335,"G",IF((HZ265/KK265)&gt;0.67,"R","A"))</f>
        <v/>
      </c>
      <c r="KW265" s="1">
        <f>IF((HY265/KK265)&lt;0.335,"G",IF((HY265/KK265)&gt;0.67,"R","A"))</f>
        <v/>
      </c>
      <c r="KX265" s="1">
        <f>IF((IK265/KK265)&lt;0.335,"G",IF((IK265/KK265)&gt;0.67,"R","A"))</f>
        <v/>
      </c>
      <c r="KY265" s="1">
        <f>IF((IJ265/KK265)&lt;0.335,"G",IF((IJ265/KK265)&gt;0.67,"R","A"))</f>
        <v/>
      </c>
      <c r="KZ265" s="1">
        <f>IF((HQ265/KK265)&lt;0.335,"G",IF((HQ265/KK265)&gt;0.67,"R","A"))</f>
        <v/>
      </c>
      <c r="LA265" s="1">
        <f>IF((IB265/KK265)&lt;0.335,"G",IF((IB265/KK265)&gt;0.67,"R","A"))</f>
        <v/>
      </c>
      <c r="LB265">
        <f>IF(LQ265="1-0",INDEX(Scrape!#REF!,MATCH('HT 1-0'!KP265,Scrape!$B:$B,0)),"")</f>
        <v/>
      </c>
      <c r="LC265">
        <f>IF(LQ265="1-0",INDEX(Scrape!$A:$A,MATCH('HT 1-0'!KP265,Scrape!$B:$B,0)),"")</f>
        <v/>
      </c>
      <c r="LD265">
        <f>IF(LQ265="1-0",INDEX(Scrape!$B:$B,MATCH('HT 1-0'!KP265,Scrape!$B:$B,0)),"")</f>
        <v/>
      </c>
      <c r="LE265">
        <f>IF(LQ265="1-0",INDEX(Scrape!$C:$C,MATCH('HT 1-0'!KP265,Scrape!$B:$B,0)),"")</f>
        <v/>
      </c>
      <c r="LF265">
        <f>IF(LQ265="1-0",INDEX(Scrape!$D:$D,MATCH('HT 1-0'!KP265,Scrape!$B:$B,0)),"")</f>
        <v/>
      </c>
      <c r="LG265">
        <f>IF(LQ265="1-0",INDEX(Scrape!$E:$E,MATCH('HT 1-0'!KP265,Scrape!$B:$B,0)),"")</f>
        <v/>
      </c>
      <c r="LH265">
        <f>IF(LQ265="1-0",INDEX(Scrape!$F:$F,MATCH('HT 1-0'!KP265,Scrape!$B:$B,0)),"")</f>
        <v/>
      </c>
      <c r="LI265">
        <f>IF(LQ265="1-0",INDEX(Scrape!$G:$G,MATCH('HT 1-0'!KP265,Scrape!$B:$B,0)),"")</f>
        <v/>
      </c>
      <c r="LJ265">
        <f>IF(LQ265="1-0",INDEX(Scrape!$H:$H,MATCH('HT 1-0'!KP265,Scrape!$B:$B,0)),"")</f>
        <v/>
      </c>
      <c r="LK265">
        <f>IF(LQ265="1-0",INDEX(Scrape!$I:$I,MATCH('HT 1-0'!KP265,Scrape!$B:$B,0)),"")</f>
        <v/>
      </c>
      <c r="LL265">
        <f>IF(LQ265="1-0",INDEX(Scrape!$J:$J,MATCH('HT 1-0'!KP265,Scrape!$B:$B,0)),"")</f>
        <v/>
      </c>
      <c r="LM265">
        <f>IF(LQ265="1-0",INDEX(Scrape!$K:$K,MATCH('HT 1-0'!KP265,Scrape!$B:$B,0)),"")</f>
        <v/>
      </c>
      <c r="LN265">
        <f>IF(LQ265="1-0",INDEX(Scrape!$L:$L,MATCH('HT 1-0'!KP265,Scrape!$B:$B,0)),"")</f>
        <v/>
      </c>
      <c r="LO265">
        <f>IF(LQ265="1-0",INDEX(Scrape!$M:$M,MATCH('HT 1-0'!KP265,Scrape!$B:$B,0)),"")</f>
        <v/>
      </c>
      <c r="LP265">
        <f>IF(LQ265="1-0",INDEX(Scrape!$N:$N,MATCH('HT 1-0'!KP265,Scrape!$B:$B,0)),"")</f>
        <v/>
      </c>
      <c r="LQ265">
        <f>INDEX(Scrape!$O:$O,MATCH('HT 1-0'!KP265,Scrape!$B:$B,0))</f>
        <v/>
      </c>
      <c r="LR265">
        <f>(1/LJ265)+(1/LI265)+(1/LH265)</f>
        <v/>
      </c>
      <c r="LS265">
        <f>(1/LG265)+(1/LF265)+(1/LE265)</f>
        <v/>
      </c>
      <c r="LT265" s="8">
        <f>IF(INDEX(#REF!,MATCH(KQ265,#REF!,0))=INDEX(#REF!,MATCH(KQ265,#REF!,0)),INDEX(#REF!,MATCH(KQ265,#REF!,0)),"ERROR")</f>
        <v/>
      </c>
      <c r="LU265" s="4">
        <f>IF(KR265="G",2,IF(KR265="R",0.5,IF(KR265="A",1)))</f>
        <v/>
      </c>
      <c r="LV265" s="4">
        <f>IF(KS265="G",0.5,IF(KS265="R",2,IF(KS265="A",1)))</f>
        <v/>
      </c>
      <c r="LW265" s="4">
        <f>IF(KT265="G",2,IF(KT265="R",0.5,IF(KT265="A",1)))</f>
        <v/>
      </c>
      <c r="LX265" s="4">
        <f>IF(KU265="G",0.5,IF(KU265="R",2,IF(KU265="A",1)))</f>
        <v/>
      </c>
      <c r="LY265" s="7">
        <f>(LK265*(LU265+LX265)+(LL265*(LU265+LX265)))</f>
        <v/>
      </c>
      <c r="LZ265" s="7">
        <f>(LN265*(LV265+LW265)+(LO265*(LV265+LW265)))</f>
        <v/>
      </c>
      <c r="MA265" s="11">
        <f>LY265-LZ265</f>
        <v/>
      </c>
      <c r="MB265" s="5">
        <f>MA265+2</f>
        <v/>
      </c>
      <c r="MC265" s="6">
        <f>MA265-2</f>
        <v/>
      </c>
      <c r="MD265" s="4">
        <f>LE265</f>
        <v/>
      </c>
      <c r="ME265" s="9">
        <f>IF(MD265=0,1000,MD265+0.75)</f>
        <v/>
      </c>
      <c r="MF265" s="10">
        <f>IF(MD265=0,0,MD265-0.75)</f>
        <v/>
      </c>
      <c r="MG265" s="4">
        <f>((LM265*(LU265+LX265))-((LP265*(LV265+LW265))))</f>
        <v/>
      </c>
      <c r="MH265" s="9">
        <f>MG265*1.2</f>
        <v/>
      </c>
      <c r="MI265" s="10">
        <f>MG265*0.8</f>
        <v/>
      </c>
      <c r="MJ265">
        <f>IFERROR(NX265,"")</f>
        <v/>
      </c>
      <c r="MK265">
        <f>IFERROR(NY265,"")</f>
        <v/>
      </c>
      <c r="ML265">
        <f>IFERROR(NZ265,"")</f>
        <v/>
      </c>
      <c r="MM265">
        <f>IFERROR(OA265,"")</f>
        <v/>
      </c>
      <c r="MN265">
        <f>IFERROR(OB265,"")</f>
        <v/>
      </c>
      <c r="MO265">
        <f>IFERROR(OC265,"")</f>
        <v/>
      </c>
      <c r="MP265" s="1">
        <f>COUNTIFS(#REF!,LT265,#REF!,1,#REF!,"&gt;="&amp;MC265,#REF!,"&lt;="&amp;MB265,#REF!,"&lt;="&amp;ME265,#REF!,"&gt;="&amp;MF265,#REF!,"="&amp;KV265,#REF!,"="&amp;KX265)</f>
        <v/>
      </c>
      <c r="MQ265" s="1">
        <f>COUNTIFS(#REF!,LT265,#REF!,0,#REF!,"&gt;="&amp;MC265,#REF!,"&lt;="&amp;MB265,#REF!,"&lt;="&amp;ME265,#REF!,"&gt;="&amp;MF265,#REF!,"="&amp;KV265,#REF!,"="&amp;KX265)</f>
        <v/>
      </c>
      <c r="MR265" s="1">
        <f>COUNTIFS(#REF!,LT265,#REF!,1,#REF!,"&gt;="&amp;MC265,#REF!,"&lt;="&amp;MB265,#REF!,"&lt;="&amp;ME265,#REF!,"&gt;="&amp;MF265,#REF!,"="&amp;KW265,#REF!,"="&amp;KY265)</f>
        <v/>
      </c>
      <c r="MS265" s="1">
        <f>COUNTIFS(#REF!,LT265,#REF!,0,#REF!,"&gt;="&amp;MC265,#REF!,"&lt;="&amp;MB265,#REF!,"&lt;="&amp;ME265,#REF!,"&gt;="&amp;MF265,#REF!,"="&amp;KW265,#REF!,"="&amp;KY265)</f>
        <v/>
      </c>
      <c r="MT265" s="1">
        <f>COUNTIFS(#REF!,LT265,#REF!,1,#REF!,"&gt;="&amp;MI265,#REF!,"&lt;="&amp;MH265,#REF!,"&lt;="&amp;ME265,#REF!,"&gt;="&amp;MF265)</f>
        <v/>
      </c>
      <c r="MU265" s="1">
        <f>COUNTIFS(#REF!,LT265,#REF!,0,#REF!,"&gt;="&amp;MI265,#REF!,"&lt;="&amp;MH265,#REF!,"&lt;="&amp;ME265,#REF!,"&gt;="&amp;MF265)</f>
        <v/>
      </c>
      <c r="MV265" s="1">
        <f>COUNTIFS(#REF!,LT265,#REF!,1,#REF!,"&gt;="&amp;MI265,#REF!,"&lt;="&amp;MH265,#REF!,"="&amp;KZ265,#REF!,"="&amp;LA265,#REF!,"&lt;="&amp;ME265,#REF!,"&gt;="&amp;MF265)</f>
        <v/>
      </c>
      <c r="MW265" s="1">
        <f>COUNTIFS(#REF!,LT265,#REF!,0,#REF!,"&gt;="&amp;MI265,#REF!,"&lt;="&amp;MH265,#REF!,"="&amp;KZ265,#REF!,"="&amp;LA265,#REF!,"&lt;="&amp;ME265,#REF!,"&gt;="&amp;MF265)</f>
        <v/>
      </c>
      <c r="MX265" s="1">
        <f>COUNTIFS(#REF!,LT265,#REF!,1,#REF!,"&gt;="&amp;MC265,#REF!,"&lt;="&amp;MB265,#REF!,"&lt;="&amp;ME265,#REF!,"&gt;="&amp;MF265)</f>
        <v/>
      </c>
      <c r="MY265" s="1">
        <f>COUNTIFS(#REF!,LT265,#REF!,0,#REF!,"&gt;="&amp;MC265,#REF!,"&lt;="&amp;MB265,#REF!,"&lt;="&amp;ME265,#REF!,"&gt;="&amp;MF265)</f>
        <v/>
      </c>
      <c r="MZ265" s="1">
        <f>COUNTIFS(#REF!,LT265,#REF!,1,#REF!,"&lt;="&amp;ME265,#REF!,"&gt;="&amp;MF265,#REF!,"="&amp;KV265,#REF!,"="&amp;KX265)</f>
        <v/>
      </c>
      <c r="NA265" s="1">
        <f>COUNTIFS(#REF!,LT265,#REF!,0,#REF!,"&lt;="&amp;ME265,#REF!,"&gt;="&amp;MF265,#REF!,"="&amp;KV265,#REF!,"="&amp;KX265)</f>
        <v/>
      </c>
      <c r="NB265" s="1">
        <f>COUNTIFS(#REF!,LT265,#REF!,1,#REF!,"&lt;="&amp;ME265,#REF!,"&gt;="&amp;MF265,#REF!,"="&amp;KW265,#REF!,"="&amp;KY265)</f>
        <v/>
      </c>
      <c r="NC265" s="1">
        <f>COUNTIFS(#REF!,LT265,#REF!,0,#REF!,"&lt;="&amp;ME265,#REF!,"&gt;="&amp;MF265,#REF!,"="&amp;KW265,#REF!,"="&amp;KY265)</f>
        <v/>
      </c>
      <c r="ND265" s="1">
        <f>MP265+MR265+MT265+MV265+MX265+MZ265+NB265</f>
        <v/>
      </c>
      <c r="NE265" s="1">
        <f>MQ265+MS265+MU265+MW265+MY265+NA265+NC265</f>
        <v/>
      </c>
      <c r="NF265" s="1">
        <f>ND265+NE265</f>
        <v/>
      </c>
      <c r="NG265" s="33">
        <f>ND265/(ND265+NE265)</f>
        <v/>
      </c>
      <c r="NH265" s="3">
        <f>1/NG265</f>
        <v/>
      </c>
      <c r="NI265" s="1">
        <f>LH265</f>
        <v/>
      </c>
      <c r="NJ265" s="79">
        <f>((1-NG265)*(1/(NI265-1))*0.98-(NG265*1))</f>
        <v/>
      </c>
      <c r="NK265" s="34">
        <f>IF(LR265&lt;0.9,0,IF(AND(LR265&gt;1.1),0,1))</f>
        <v/>
      </c>
      <c r="NL265" s="34">
        <f>IF(LS265&lt;0.9,0,IF(AND(LS265&gt;1.1),0,1))</f>
        <v/>
      </c>
      <c r="NM265" s="32">
        <f>IF(NF265&gt;99,1,0)</f>
        <v/>
      </c>
      <c r="NN265" s="32">
        <f>IF(NJ265&gt;0.0799,1,0)</f>
        <v/>
      </c>
      <c r="NO265" s="32">
        <f>IF(NJ265&gt;NQ265,1,0)</f>
        <v/>
      </c>
      <c r="NP265" s="32">
        <f>NM265+NN265+NO265+NK265+NL265</f>
        <v/>
      </c>
      <c r="NQ265" s="79">
        <f>(((100*NG265)*(NI265-1)*0.98)-((1-NG265)*100))/100</f>
        <v/>
      </c>
      <c r="NR265" s="34">
        <f>IF(LR265&lt;0.9,0,IF(AND(LR265&gt;1.1),0,1))</f>
        <v/>
      </c>
      <c r="NS265" s="34">
        <f>IF(LS265&lt;0.9,0,IF(AND(LS265&gt;1.1),0,1))</f>
        <v/>
      </c>
      <c r="NT265" s="32">
        <f>IF(NF265&gt;99,1,0)</f>
        <v/>
      </c>
      <c r="NU265" s="32">
        <f>IF(NQ265&gt;0.0799,1,0)</f>
        <v/>
      </c>
      <c r="NV265" s="32">
        <f>IF(NQ265&gt;NJ265,1,0)</f>
        <v/>
      </c>
      <c r="NW265" s="32">
        <f>NT265+NU265+NV265+NR265+NS265</f>
        <v/>
      </c>
      <c r="NX265">
        <f>IF(NP265=5,"LayHome1-0",IF(AND(NW265=5),"BackHome1-0",""))</f>
        <v/>
      </c>
      <c r="NY265">
        <f>IF(NP265=5,KN265,IF(AND(NW265=5),KN265,""))</f>
        <v/>
      </c>
      <c r="NZ265">
        <f>IF(NP265=5,"Match Odds",IF(AND(NW265=5),"Match Odds",""))</f>
        <v/>
      </c>
      <c r="OA265">
        <f>IF(NP265=5,KP265,IF(AND(NW265=5),KP265,""))</f>
        <v/>
      </c>
      <c r="OB265">
        <f>IF(NP265=5,"MATCH_ODDS",IF(AND(NW265=5),"MATCH_ODDS",""))</f>
        <v/>
      </c>
      <c r="OC265">
        <f>IF(NP265=5,"LAY",IF(AND(NW265=5),"BACK",""))</f>
        <v/>
      </c>
    </row>
    <row r="266" ht="16.5" customHeight="1" thickBot="1" thickTop="1">
      <c r="A266" s="2" t="n"/>
      <c r="KN266" s="1">
        <f>IF(INDEX(#REF!,MATCH('HT 1-0'!D266,#REF!,0))=INDEX(#REF!,MATCH('HT 1-0'!D266,#REF!,0)),INDEX(#REF!,MATCH('HT 1-0'!D266,#REF!,0)),"ERROR")</f>
        <v/>
      </c>
      <c r="KO266" s="1">
        <f>IF(INDEX(#REF!,MATCH('HT 1-0'!E266,#REF!,0))=INDEX(#REF!,MATCH('HT 1-0'!E266,#REF!,0)),INDEX(#REF!,MATCH('HT 1-0'!E266,#REF!,0)),"ERROR")</f>
        <v/>
      </c>
      <c r="KP266" s="1">
        <f>KN266&amp;" v "&amp;KO266</f>
        <v/>
      </c>
      <c r="KQ266">
        <f>B266&amp;"_"&amp;C266</f>
        <v/>
      </c>
      <c r="KR266" s="1">
        <f>IF((HW266/KK266)&lt;0.335,"G",IF((HW266/KK266)&gt;0.67,"R","A"))</f>
        <v/>
      </c>
      <c r="KS266" s="1">
        <f>IF((HX266/KK266)&lt;0.335,"G",IF((HX266/KK266)&gt;0.67,"R","A"))</f>
        <v/>
      </c>
      <c r="KT266" s="1">
        <f>IF((IH266/KK266)&lt;0.335,"G",IF((IH266/KK266)&gt;0.67,"R","A"))</f>
        <v/>
      </c>
      <c r="KU266" s="1">
        <f>IF((II266/KK266)&lt;0.335,"G",IF((II266/KK266)&gt;0.67,"R","A"))</f>
        <v/>
      </c>
      <c r="KV266" s="1">
        <f>IF((HZ266/KK266)&lt;0.335,"G",IF((HZ266/KK266)&gt;0.67,"R","A"))</f>
        <v/>
      </c>
      <c r="KW266" s="1">
        <f>IF((HY266/KK266)&lt;0.335,"G",IF((HY266/KK266)&gt;0.67,"R","A"))</f>
        <v/>
      </c>
      <c r="KX266" s="1">
        <f>IF((IK266/KK266)&lt;0.335,"G",IF((IK266/KK266)&gt;0.67,"R","A"))</f>
        <v/>
      </c>
      <c r="KY266" s="1">
        <f>IF((IJ266/KK266)&lt;0.335,"G",IF((IJ266/KK266)&gt;0.67,"R","A"))</f>
        <v/>
      </c>
      <c r="KZ266" s="1">
        <f>IF((HQ266/KK266)&lt;0.335,"G",IF((HQ266/KK266)&gt;0.67,"R","A"))</f>
        <v/>
      </c>
      <c r="LA266" s="1">
        <f>IF((IB266/KK266)&lt;0.335,"G",IF((IB266/KK266)&gt;0.67,"R","A"))</f>
        <v/>
      </c>
      <c r="LB266">
        <f>IF(LQ266="1-0",INDEX(Scrape!#REF!,MATCH('HT 1-0'!KP266,Scrape!$B:$B,0)),"")</f>
        <v/>
      </c>
      <c r="LC266">
        <f>IF(LQ266="1-0",INDEX(Scrape!$A:$A,MATCH('HT 1-0'!KP266,Scrape!$B:$B,0)),"")</f>
        <v/>
      </c>
      <c r="LD266">
        <f>IF(LQ266="1-0",INDEX(Scrape!$B:$B,MATCH('HT 1-0'!KP266,Scrape!$B:$B,0)),"")</f>
        <v/>
      </c>
      <c r="LE266">
        <f>IF(LQ266="1-0",INDEX(Scrape!$C:$C,MATCH('HT 1-0'!KP266,Scrape!$B:$B,0)),"")</f>
        <v/>
      </c>
      <c r="LF266">
        <f>IF(LQ266="1-0",INDEX(Scrape!$D:$D,MATCH('HT 1-0'!KP266,Scrape!$B:$B,0)),"")</f>
        <v/>
      </c>
      <c r="LG266">
        <f>IF(LQ266="1-0",INDEX(Scrape!$E:$E,MATCH('HT 1-0'!KP266,Scrape!$B:$B,0)),"")</f>
        <v/>
      </c>
      <c r="LH266">
        <f>IF(LQ266="1-0",INDEX(Scrape!$F:$F,MATCH('HT 1-0'!KP266,Scrape!$B:$B,0)),"")</f>
        <v/>
      </c>
      <c r="LI266">
        <f>IF(LQ266="1-0",INDEX(Scrape!$G:$G,MATCH('HT 1-0'!KP266,Scrape!$B:$B,0)),"")</f>
        <v/>
      </c>
      <c r="LJ266">
        <f>IF(LQ266="1-0",INDEX(Scrape!$H:$H,MATCH('HT 1-0'!KP266,Scrape!$B:$B,0)),"")</f>
        <v/>
      </c>
      <c r="LK266">
        <f>IF(LQ266="1-0",INDEX(Scrape!$I:$I,MATCH('HT 1-0'!KP266,Scrape!$B:$B,0)),"")</f>
        <v/>
      </c>
      <c r="LL266">
        <f>IF(LQ266="1-0",INDEX(Scrape!$J:$J,MATCH('HT 1-0'!KP266,Scrape!$B:$B,0)),"")</f>
        <v/>
      </c>
      <c r="LM266">
        <f>IF(LQ266="1-0",INDEX(Scrape!$K:$K,MATCH('HT 1-0'!KP266,Scrape!$B:$B,0)),"")</f>
        <v/>
      </c>
      <c r="LN266">
        <f>IF(LQ266="1-0",INDEX(Scrape!$L:$L,MATCH('HT 1-0'!KP266,Scrape!$B:$B,0)),"")</f>
        <v/>
      </c>
      <c r="LO266">
        <f>IF(LQ266="1-0",INDEX(Scrape!$M:$M,MATCH('HT 1-0'!KP266,Scrape!$B:$B,0)),"")</f>
        <v/>
      </c>
      <c r="LP266">
        <f>IF(LQ266="1-0",INDEX(Scrape!$N:$N,MATCH('HT 1-0'!KP266,Scrape!$B:$B,0)),"")</f>
        <v/>
      </c>
      <c r="LQ266">
        <f>INDEX(Scrape!$O:$O,MATCH('HT 1-0'!KP266,Scrape!$B:$B,0))</f>
        <v/>
      </c>
      <c r="LR266">
        <f>(1/LJ266)+(1/LI266)+(1/LH266)</f>
        <v/>
      </c>
      <c r="LS266">
        <f>(1/LG266)+(1/LF266)+(1/LE266)</f>
        <v/>
      </c>
      <c r="LT266" s="8">
        <f>IF(INDEX(#REF!,MATCH(KQ266,#REF!,0))=INDEX(#REF!,MATCH(KQ266,#REF!,0)),INDEX(#REF!,MATCH(KQ266,#REF!,0)),"ERROR")</f>
        <v/>
      </c>
      <c r="LU266" s="4">
        <f>IF(KR266="G",2,IF(KR266="R",0.5,IF(KR266="A",1)))</f>
        <v/>
      </c>
      <c r="LV266" s="4">
        <f>IF(KS266="G",0.5,IF(KS266="R",2,IF(KS266="A",1)))</f>
        <v/>
      </c>
      <c r="LW266" s="4">
        <f>IF(KT266="G",2,IF(KT266="R",0.5,IF(KT266="A",1)))</f>
        <v/>
      </c>
      <c r="LX266" s="4">
        <f>IF(KU266="G",0.5,IF(KU266="R",2,IF(KU266="A",1)))</f>
        <v/>
      </c>
      <c r="LY266" s="7">
        <f>(LK266*(LU266+LX266)+(LL266*(LU266+LX266)))</f>
        <v/>
      </c>
      <c r="LZ266" s="7">
        <f>(LN266*(LV266+LW266)+(LO266*(LV266+LW266)))</f>
        <v/>
      </c>
      <c r="MA266" s="11">
        <f>LY266-LZ266</f>
        <v/>
      </c>
      <c r="MB266" s="5">
        <f>MA266+2</f>
        <v/>
      </c>
      <c r="MC266" s="6">
        <f>MA266-2</f>
        <v/>
      </c>
      <c r="MD266" s="4">
        <f>LE266</f>
        <v/>
      </c>
      <c r="ME266" s="9">
        <f>IF(MD266=0,1000,MD266+0.75)</f>
        <v/>
      </c>
      <c r="MF266" s="10">
        <f>IF(MD266=0,0,MD266-0.75)</f>
        <v/>
      </c>
      <c r="MG266" s="4">
        <f>((LM266*(LU266+LX266))-((LP266*(LV266+LW266))))</f>
        <v/>
      </c>
      <c r="MH266" s="9">
        <f>MG266*1.2</f>
        <v/>
      </c>
      <c r="MI266" s="10">
        <f>MG266*0.8</f>
        <v/>
      </c>
      <c r="MJ266">
        <f>IFERROR(NX266,"")</f>
        <v/>
      </c>
      <c r="MK266">
        <f>IFERROR(NY266,"")</f>
        <v/>
      </c>
      <c r="ML266">
        <f>IFERROR(NZ266,"")</f>
        <v/>
      </c>
      <c r="MM266">
        <f>IFERROR(OA266,"")</f>
        <v/>
      </c>
      <c r="MN266">
        <f>IFERROR(OB266,"")</f>
        <v/>
      </c>
      <c r="MO266">
        <f>IFERROR(OC266,"")</f>
        <v/>
      </c>
      <c r="MP266" s="1">
        <f>COUNTIFS(#REF!,LT266,#REF!,1,#REF!,"&gt;="&amp;MC266,#REF!,"&lt;="&amp;MB266,#REF!,"&lt;="&amp;ME266,#REF!,"&gt;="&amp;MF266,#REF!,"="&amp;KV266,#REF!,"="&amp;KX266)</f>
        <v/>
      </c>
      <c r="MQ266" s="1">
        <f>COUNTIFS(#REF!,LT266,#REF!,0,#REF!,"&gt;="&amp;MC266,#REF!,"&lt;="&amp;MB266,#REF!,"&lt;="&amp;ME266,#REF!,"&gt;="&amp;MF266,#REF!,"="&amp;KV266,#REF!,"="&amp;KX266)</f>
        <v/>
      </c>
      <c r="MR266" s="1">
        <f>COUNTIFS(#REF!,LT266,#REF!,1,#REF!,"&gt;="&amp;MC266,#REF!,"&lt;="&amp;MB266,#REF!,"&lt;="&amp;ME266,#REF!,"&gt;="&amp;MF266,#REF!,"="&amp;KW266,#REF!,"="&amp;KY266)</f>
        <v/>
      </c>
      <c r="MS266" s="1">
        <f>COUNTIFS(#REF!,LT266,#REF!,0,#REF!,"&gt;="&amp;MC266,#REF!,"&lt;="&amp;MB266,#REF!,"&lt;="&amp;ME266,#REF!,"&gt;="&amp;MF266,#REF!,"="&amp;KW266,#REF!,"="&amp;KY266)</f>
        <v/>
      </c>
      <c r="MT266" s="1">
        <f>COUNTIFS(#REF!,LT266,#REF!,1,#REF!,"&gt;="&amp;MI266,#REF!,"&lt;="&amp;MH266,#REF!,"&lt;="&amp;ME266,#REF!,"&gt;="&amp;MF266)</f>
        <v/>
      </c>
      <c r="MU266" s="1">
        <f>COUNTIFS(#REF!,LT266,#REF!,0,#REF!,"&gt;="&amp;MI266,#REF!,"&lt;="&amp;MH266,#REF!,"&lt;="&amp;ME266,#REF!,"&gt;="&amp;MF266)</f>
        <v/>
      </c>
      <c r="MV266" s="1">
        <f>COUNTIFS(#REF!,LT266,#REF!,1,#REF!,"&gt;="&amp;MI266,#REF!,"&lt;="&amp;MH266,#REF!,"="&amp;KZ266,#REF!,"="&amp;LA266,#REF!,"&lt;="&amp;ME266,#REF!,"&gt;="&amp;MF266)</f>
        <v/>
      </c>
      <c r="MW266" s="1">
        <f>COUNTIFS(#REF!,LT266,#REF!,0,#REF!,"&gt;="&amp;MI266,#REF!,"&lt;="&amp;MH266,#REF!,"="&amp;KZ266,#REF!,"="&amp;LA266,#REF!,"&lt;="&amp;ME266,#REF!,"&gt;="&amp;MF266)</f>
        <v/>
      </c>
      <c r="MX266" s="1">
        <f>COUNTIFS(#REF!,LT266,#REF!,1,#REF!,"&gt;="&amp;MC266,#REF!,"&lt;="&amp;MB266,#REF!,"&lt;="&amp;ME266,#REF!,"&gt;="&amp;MF266)</f>
        <v/>
      </c>
      <c r="MY266" s="1">
        <f>COUNTIFS(#REF!,LT266,#REF!,0,#REF!,"&gt;="&amp;MC266,#REF!,"&lt;="&amp;MB266,#REF!,"&lt;="&amp;ME266,#REF!,"&gt;="&amp;MF266)</f>
        <v/>
      </c>
      <c r="MZ266" s="1">
        <f>COUNTIFS(#REF!,LT266,#REF!,1,#REF!,"&lt;="&amp;ME266,#REF!,"&gt;="&amp;MF266,#REF!,"="&amp;KV266,#REF!,"="&amp;KX266)</f>
        <v/>
      </c>
      <c r="NA266" s="1">
        <f>COUNTIFS(#REF!,LT266,#REF!,0,#REF!,"&lt;="&amp;ME266,#REF!,"&gt;="&amp;MF266,#REF!,"="&amp;KV266,#REF!,"="&amp;KX266)</f>
        <v/>
      </c>
      <c r="NB266" s="1">
        <f>COUNTIFS(#REF!,LT266,#REF!,1,#REF!,"&lt;="&amp;ME266,#REF!,"&gt;="&amp;MF266,#REF!,"="&amp;KW266,#REF!,"="&amp;KY266)</f>
        <v/>
      </c>
      <c r="NC266" s="1">
        <f>COUNTIFS(#REF!,LT266,#REF!,0,#REF!,"&lt;="&amp;ME266,#REF!,"&gt;="&amp;MF266,#REF!,"="&amp;KW266,#REF!,"="&amp;KY266)</f>
        <v/>
      </c>
      <c r="ND266" s="1">
        <f>MP266+MR266+MT266+MV266+MX266+MZ266+NB266</f>
        <v/>
      </c>
      <c r="NE266" s="1">
        <f>MQ266+MS266+MU266+MW266+MY266+NA266+NC266</f>
        <v/>
      </c>
      <c r="NF266" s="1">
        <f>ND266+NE266</f>
        <v/>
      </c>
      <c r="NG266" s="33">
        <f>ND266/(ND266+NE266)</f>
        <v/>
      </c>
      <c r="NH266" s="3">
        <f>1/NG266</f>
        <v/>
      </c>
      <c r="NI266" s="1">
        <f>LH266</f>
        <v/>
      </c>
      <c r="NJ266" s="79">
        <f>((1-NG266)*(1/(NI266-1))*0.98-(NG266*1))</f>
        <v/>
      </c>
      <c r="NK266" s="34">
        <f>IF(LR266&lt;0.9,0,IF(AND(LR266&gt;1.1),0,1))</f>
        <v/>
      </c>
      <c r="NL266" s="34">
        <f>IF(LS266&lt;0.9,0,IF(AND(LS266&gt;1.1),0,1))</f>
        <v/>
      </c>
      <c r="NM266" s="32">
        <f>IF(NF266&gt;99,1,0)</f>
        <v/>
      </c>
      <c r="NN266" s="32">
        <f>IF(NJ266&gt;0.0799,1,0)</f>
        <v/>
      </c>
      <c r="NO266" s="32">
        <f>IF(NJ266&gt;NQ266,1,0)</f>
        <v/>
      </c>
      <c r="NP266" s="32">
        <f>NM266+NN266+NO266+NK266+NL266</f>
        <v/>
      </c>
      <c r="NQ266" s="79">
        <f>(((100*NG266)*(NI266-1)*0.98)-((1-NG266)*100))/100</f>
        <v/>
      </c>
      <c r="NR266" s="34">
        <f>IF(LR266&lt;0.9,0,IF(AND(LR266&gt;1.1),0,1))</f>
        <v/>
      </c>
      <c r="NS266" s="34">
        <f>IF(LS266&lt;0.9,0,IF(AND(LS266&gt;1.1),0,1))</f>
        <v/>
      </c>
      <c r="NT266" s="32">
        <f>IF(NF266&gt;99,1,0)</f>
        <v/>
      </c>
      <c r="NU266" s="32">
        <f>IF(NQ266&gt;0.0799,1,0)</f>
        <v/>
      </c>
      <c r="NV266" s="32">
        <f>IF(NQ266&gt;NJ266,1,0)</f>
        <v/>
      </c>
      <c r="NW266" s="32">
        <f>NT266+NU266+NV266+NR266+NS266</f>
        <v/>
      </c>
      <c r="NX266">
        <f>IF(NP266=5,"LayHome1-0",IF(AND(NW266=5),"BackHome1-0",""))</f>
        <v/>
      </c>
      <c r="NY266">
        <f>IF(NP266=5,KN266,IF(AND(NW266=5),KN266,""))</f>
        <v/>
      </c>
      <c r="NZ266">
        <f>IF(NP266=5,"Match Odds",IF(AND(NW266=5),"Match Odds",""))</f>
        <v/>
      </c>
      <c r="OA266">
        <f>IF(NP266=5,KP266,IF(AND(NW266=5),KP266,""))</f>
        <v/>
      </c>
      <c r="OB266">
        <f>IF(NP266=5,"MATCH_ODDS",IF(AND(NW266=5),"MATCH_ODDS",""))</f>
        <v/>
      </c>
      <c r="OC266">
        <f>IF(NP266=5,"LAY",IF(AND(NW266=5),"BACK",""))</f>
        <v/>
      </c>
    </row>
    <row r="267" ht="16.5" customHeight="1" thickBot="1" thickTop="1">
      <c r="A267" s="2" t="n"/>
      <c r="KN267" s="1">
        <f>IF(INDEX(#REF!,MATCH('HT 1-0'!D267,#REF!,0))=INDEX(#REF!,MATCH('HT 1-0'!D267,#REF!,0)),INDEX(#REF!,MATCH('HT 1-0'!D267,#REF!,0)),"ERROR")</f>
        <v/>
      </c>
      <c r="KO267" s="1">
        <f>IF(INDEX(#REF!,MATCH('HT 1-0'!E267,#REF!,0))=INDEX(#REF!,MATCH('HT 1-0'!E267,#REF!,0)),INDEX(#REF!,MATCH('HT 1-0'!E267,#REF!,0)),"ERROR")</f>
        <v/>
      </c>
      <c r="KP267" s="1">
        <f>KN267&amp;" v "&amp;KO267</f>
        <v/>
      </c>
      <c r="KQ267">
        <f>B267&amp;"_"&amp;C267</f>
        <v/>
      </c>
      <c r="KR267" s="1">
        <f>IF((HW267/KK267)&lt;0.335,"G",IF((HW267/KK267)&gt;0.67,"R","A"))</f>
        <v/>
      </c>
      <c r="KS267" s="1">
        <f>IF((HX267/KK267)&lt;0.335,"G",IF((HX267/KK267)&gt;0.67,"R","A"))</f>
        <v/>
      </c>
      <c r="KT267" s="1">
        <f>IF((IH267/KK267)&lt;0.335,"G",IF((IH267/KK267)&gt;0.67,"R","A"))</f>
        <v/>
      </c>
      <c r="KU267" s="1">
        <f>IF((II267/KK267)&lt;0.335,"G",IF((II267/KK267)&gt;0.67,"R","A"))</f>
        <v/>
      </c>
      <c r="KV267" s="1">
        <f>IF((HZ267/KK267)&lt;0.335,"G",IF((HZ267/KK267)&gt;0.67,"R","A"))</f>
        <v/>
      </c>
      <c r="KW267" s="1">
        <f>IF((HY267/KK267)&lt;0.335,"G",IF((HY267/KK267)&gt;0.67,"R","A"))</f>
        <v/>
      </c>
      <c r="KX267" s="1">
        <f>IF((IK267/KK267)&lt;0.335,"G",IF((IK267/KK267)&gt;0.67,"R","A"))</f>
        <v/>
      </c>
      <c r="KY267" s="1">
        <f>IF((IJ267/KK267)&lt;0.335,"G",IF((IJ267/KK267)&gt;0.67,"R","A"))</f>
        <v/>
      </c>
      <c r="KZ267" s="1">
        <f>IF((HQ267/KK267)&lt;0.335,"G",IF((HQ267/KK267)&gt;0.67,"R","A"))</f>
        <v/>
      </c>
      <c r="LA267" s="1">
        <f>IF((IB267/KK267)&lt;0.335,"G",IF((IB267/KK267)&gt;0.67,"R","A"))</f>
        <v/>
      </c>
      <c r="LB267">
        <f>IF(LQ267="1-0",INDEX(Scrape!#REF!,MATCH('HT 1-0'!KP267,Scrape!$B:$B,0)),"")</f>
        <v/>
      </c>
      <c r="LC267">
        <f>IF(LQ267="1-0",INDEX(Scrape!$A:$A,MATCH('HT 1-0'!KP267,Scrape!$B:$B,0)),"")</f>
        <v/>
      </c>
      <c r="LD267">
        <f>IF(LQ267="1-0",INDEX(Scrape!$B:$B,MATCH('HT 1-0'!KP267,Scrape!$B:$B,0)),"")</f>
        <v/>
      </c>
      <c r="LE267">
        <f>IF(LQ267="1-0",INDEX(Scrape!$C:$C,MATCH('HT 1-0'!KP267,Scrape!$B:$B,0)),"")</f>
        <v/>
      </c>
      <c r="LF267">
        <f>IF(LQ267="1-0",INDEX(Scrape!$D:$D,MATCH('HT 1-0'!KP267,Scrape!$B:$B,0)),"")</f>
        <v/>
      </c>
      <c r="LG267">
        <f>IF(LQ267="1-0",INDEX(Scrape!$E:$E,MATCH('HT 1-0'!KP267,Scrape!$B:$B,0)),"")</f>
        <v/>
      </c>
      <c r="LH267">
        <f>IF(LQ267="1-0",INDEX(Scrape!$F:$F,MATCH('HT 1-0'!KP267,Scrape!$B:$B,0)),"")</f>
        <v/>
      </c>
      <c r="LI267">
        <f>IF(LQ267="1-0",INDEX(Scrape!$G:$G,MATCH('HT 1-0'!KP267,Scrape!$B:$B,0)),"")</f>
        <v/>
      </c>
      <c r="LJ267">
        <f>IF(LQ267="1-0",INDEX(Scrape!$H:$H,MATCH('HT 1-0'!KP267,Scrape!$B:$B,0)),"")</f>
        <v/>
      </c>
      <c r="LK267">
        <f>IF(LQ267="1-0",INDEX(Scrape!$I:$I,MATCH('HT 1-0'!KP267,Scrape!$B:$B,0)),"")</f>
        <v/>
      </c>
      <c r="LL267">
        <f>IF(LQ267="1-0",INDEX(Scrape!$J:$J,MATCH('HT 1-0'!KP267,Scrape!$B:$B,0)),"")</f>
        <v/>
      </c>
      <c r="LM267">
        <f>IF(LQ267="1-0",INDEX(Scrape!$K:$K,MATCH('HT 1-0'!KP267,Scrape!$B:$B,0)),"")</f>
        <v/>
      </c>
      <c r="LN267">
        <f>IF(LQ267="1-0",INDEX(Scrape!$L:$L,MATCH('HT 1-0'!KP267,Scrape!$B:$B,0)),"")</f>
        <v/>
      </c>
      <c r="LO267">
        <f>IF(LQ267="1-0",INDEX(Scrape!$M:$M,MATCH('HT 1-0'!KP267,Scrape!$B:$B,0)),"")</f>
        <v/>
      </c>
      <c r="LP267">
        <f>IF(LQ267="1-0",INDEX(Scrape!$N:$N,MATCH('HT 1-0'!KP267,Scrape!$B:$B,0)),"")</f>
        <v/>
      </c>
      <c r="LQ267">
        <f>INDEX(Scrape!$O:$O,MATCH('HT 1-0'!KP267,Scrape!$B:$B,0))</f>
        <v/>
      </c>
      <c r="LR267">
        <f>(1/LJ267)+(1/LI267)+(1/LH267)</f>
        <v/>
      </c>
      <c r="LS267">
        <f>(1/LG267)+(1/LF267)+(1/LE267)</f>
        <v/>
      </c>
      <c r="LT267" s="8">
        <f>IF(INDEX(#REF!,MATCH(KQ267,#REF!,0))=INDEX(#REF!,MATCH(KQ267,#REF!,0)),INDEX(#REF!,MATCH(KQ267,#REF!,0)),"ERROR")</f>
        <v/>
      </c>
      <c r="LU267" s="4">
        <f>IF(KR267="G",2,IF(KR267="R",0.5,IF(KR267="A",1)))</f>
        <v/>
      </c>
      <c r="LV267" s="4">
        <f>IF(KS267="G",0.5,IF(KS267="R",2,IF(KS267="A",1)))</f>
        <v/>
      </c>
      <c r="LW267" s="4">
        <f>IF(KT267="G",2,IF(KT267="R",0.5,IF(KT267="A",1)))</f>
        <v/>
      </c>
      <c r="LX267" s="4">
        <f>IF(KU267="G",0.5,IF(KU267="R",2,IF(KU267="A",1)))</f>
        <v/>
      </c>
      <c r="LY267" s="7">
        <f>(LK267*(LU267+LX267)+(LL267*(LU267+LX267)))</f>
        <v/>
      </c>
      <c r="LZ267" s="7">
        <f>(LN267*(LV267+LW267)+(LO267*(LV267+LW267)))</f>
        <v/>
      </c>
      <c r="MA267" s="11">
        <f>LY267-LZ267</f>
        <v/>
      </c>
      <c r="MB267" s="5">
        <f>MA267+2</f>
        <v/>
      </c>
      <c r="MC267" s="6">
        <f>MA267-2</f>
        <v/>
      </c>
      <c r="MD267" s="4">
        <f>LE267</f>
        <v/>
      </c>
      <c r="ME267" s="9">
        <f>IF(MD267=0,1000,MD267+0.75)</f>
        <v/>
      </c>
      <c r="MF267" s="10">
        <f>IF(MD267=0,0,MD267-0.75)</f>
        <v/>
      </c>
      <c r="MG267" s="4">
        <f>((LM267*(LU267+LX267))-((LP267*(LV267+LW267))))</f>
        <v/>
      </c>
      <c r="MH267" s="9">
        <f>MG267*1.2</f>
        <v/>
      </c>
      <c r="MI267" s="10">
        <f>MG267*0.8</f>
        <v/>
      </c>
      <c r="MJ267">
        <f>IFERROR(NX267,"")</f>
        <v/>
      </c>
      <c r="MK267">
        <f>IFERROR(NY267,"")</f>
        <v/>
      </c>
      <c r="ML267">
        <f>IFERROR(NZ267,"")</f>
        <v/>
      </c>
      <c r="MM267">
        <f>IFERROR(OA267,"")</f>
        <v/>
      </c>
      <c r="MN267">
        <f>IFERROR(OB267,"")</f>
        <v/>
      </c>
      <c r="MO267">
        <f>IFERROR(OC267,"")</f>
        <v/>
      </c>
      <c r="MP267" s="1">
        <f>COUNTIFS(#REF!,LT267,#REF!,1,#REF!,"&gt;="&amp;MC267,#REF!,"&lt;="&amp;MB267,#REF!,"&lt;="&amp;ME267,#REF!,"&gt;="&amp;MF267,#REF!,"="&amp;KV267,#REF!,"="&amp;KX267)</f>
        <v/>
      </c>
      <c r="MQ267" s="1">
        <f>COUNTIFS(#REF!,LT267,#REF!,0,#REF!,"&gt;="&amp;MC267,#REF!,"&lt;="&amp;MB267,#REF!,"&lt;="&amp;ME267,#REF!,"&gt;="&amp;MF267,#REF!,"="&amp;KV267,#REF!,"="&amp;KX267)</f>
        <v/>
      </c>
      <c r="MR267" s="1">
        <f>COUNTIFS(#REF!,LT267,#REF!,1,#REF!,"&gt;="&amp;MC267,#REF!,"&lt;="&amp;MB267,#REF!,"&lt;="&amp;ME267,#REF!,"&gt;="&amp;MF267,#REF!,"="&amp;KW267,#REF!,"="&amp;KY267)</f>
        <v/>
      </c>
      <c r="MS267" s="1">
        <f>COUNTIFS(#REF!,LT267,#REF!,0,#REF!,"&gt;="&amp;MC267,#REF!,"&lt;="&amp;MB267,#REF!,"&lt;="&amp;ME267,#REF!,"&gt;="&amp;MF267,#REF!,"="&amp;KW267,#REF!,"="&amp;KY267)</f>
        <v/>
      </c>
      <c r="MT267" s="1">
        <f>COUNTIFS(#REF!,LT267,#REF!,1,#REF!,"&gt;="&amp;MI267,#REF!,"&lt;="&amp;MH267,#REF!,"&lt;="&amp;ME267,#REF!,"&gt;="&amp;MF267)</f>
        <v/>
      </c>
      <c r="MU267" s="1">
        <f>COUNTIFS(#REF!,LT267,#REF!,0,#REF!,"&gt;="&amp;MI267,#REF!,"&lt;="&amp;MH267,#REF!,"&lt;="&amp;ME267,#REF!,"&gt;="&amp;MF267)</f>
        <v/>
      </c>
      <c r="MV267" s="1">
        <f>COUNTIFS(#REF!,LT267,#REF!,1,#REF!,"&gt;="&amp;MI267,#REF!,"&lt;="&amp;MH267,#REF!,"="&amp;KZ267,#REF!,"="&amp;LA267,#REF!,"&lt;="&amp;ME267,#REF!,"&gt;="&amp;MF267)</f>
        <v/>
      </c>
      <c r="MW267" s="1">
        <f>COUNTIFS(#REF!,LT267,#REF!,0,#REF!,"&gt;="&amp;MI267,#REF!,"&lt;="&amp;MH267,#REF!,"="&amp;KZ267,#REF!,"="&amp;LA267,#REF!,"&lt;="&amp;ME267,#REF!,"&gt;="&amp;MF267)</f>
        <v/>
      </c>
      <c r="MX267" s="1">
        <f>COUNTIFS(#REF!,LT267,#REF!,1,#REF!,"&gt;="&amp;MC267,#REF!,"&lt;="&amp;MB267,#REF!,"&lt;="&amp;ME267,#REF!,"&gt;="&amp;MF267)</f>
        <v/>
      </c>
      <c r="MY267" s="1">
        <f>COUNTIFS(#REF!,LT267,#REF!,0,#REF!,"&gt;="&amp;MC267,#REF!,"&lt;="&amp;MB267,#REF!,"&lt;="&amp;ME267,#REF!,"&gt;="&amp;MF267)</f>
        <v/>
      </c>
      <c r="MZ267" s="1">
        <f>COUNTIFS(#REF!,LT267,#REF!,1,#REF!,"&lt;="&amp;ME267,#REF!,"&gt;="&amp;MF267,#REF!,"="&amp;KV267,#REF!,"="&amp;KX267)</f>
        <v/>
      </c>
      <c r="NA267" s="1">
        <f>COUNTIFS(#REF!,LT267,#REF!,0,#REF!,"&lt;="&amp;ME267,#REF!,"&gt;="&amp;MF267,#REF!,"="&amp;KV267,#REF!,"="&amp;KX267)</f>
        <v/>
      </c>
      <c r="NB267" s="1">
        <f>COUNTIFS(#REF!,LT267,#REF!,1,#REF!,"&lt;="&amp;ME267,#REF!,"&gt;="&amp;MF267,#REF!,"="&amp;KW267,#REF!,"="&amp;KY267)</f>
        <v/>
      </c>
      <c r="NC267" s="1">
        <f>COUNTIFS(#REF!,LT267,#REF!,0,#REF!,"&lt;="&amp;ME267,#REF!,"&gt;="&amp;MF267,#REF!,"="&amp;KW267,#REF!,"="&amp;KY267)</f>
        <v/>
      </c>
      <c r="ND267" s="1">
        <f>MP267+MR267+MT267+MV267+MX267+MZ267+NB267</f>
        <v/>
      </c>
      <c r="NE267" s="1">
        <f>MQ267+MS267+MU267+MW267+MY267+NA267+NC267</f>
        <v/>
      </c>
      <c r="NF267" s="1">
        <f>ND267+NE267</f>
        <v/>
      </c>
      <c r="NG267" s="33">
        <f>ND267/(ND267+NE267)</f>
        <v/>
      </c>
      <c r="NH267" s="3">
        <f>1/NG267</f>
        <v/>
      </c>
      <c r="NI267" s="1">
        <f>LH267</f>
        <v/>
      </c>
      <c r="NJ267" s="79">
        <f>((1-NG267)*(1/(NI267-1))*0.98-(NG267*1))</f>
        <v/>
      </c>
      <c r="NK267" s="34">
        <f>IF(LR267&lt;0.9,0,IF(AND(LR267&gt;1.1),0,1))</f>
        <v/>
      </c>
      <c r="NL267" s="34">
        <f>IF(LS267&lt;0.9,0,IF(AND(LS267&gt;1.1),0,1))</f>
        <v/>
      </c>
      <c r="NM267" s="32">
        <f>IF(NF267&gt;99,1,0)</f>
        <v/>
      </c>
      <c r="NN267" s="32">
        <f>IF(NJ267&gt;0.0799,1,0)</f>
        <v/>
      </c>
      <c r="NO267" s="32">
        <f>IF(NJ267&gt;NQ267,1,0)</f>
        <v/>
      </c>
      <c r="NP267" s="32">
        <f>NM267+NN267+NO267+NK267+NL267</f>
        <v/>
      </c>
      <c r="NQ267" s="79">
        <f>(((100*NG267)*(NI267-1)*0.98)-((1-NG267)*100))/100</f>
        <v/>
      </c>
      <c r="NR267" s="34">
        <f>IF(LR267&lt;0.9,0,IF(AND(LR267&gt;1.1),0,1))</f>
        <v/>
      </c>
      <c r="NS267" s="34">
        <f>IF(LS267&lt;0.9,0,IF(AND(LS267&gt;1.1),0,1))</f>
        <v/>
      </c>
      <c r="NT267" s="32">
        <f>IF(NF267&gt;99,1,0)</f>
        <v/>
      </c>
      <c r="NU267" s="32">
        <f>IF(NQ267&gt;0.0799,1,0)</f>
        <v/>
      </c>
      <c r="NV267" s="32">
        <f>IF(NQ267&gt;NJ267,1,0)</f>
        <v/>
      </c>
      <c r="NW267" s="32">
        <f>NT267+NU267+NV267+NR267+NS267</f>
        <v/>
      </c>
      <c r="NX267">
        <f>IF(NP267=5,"LayHome1-0",IF(AND(NW267=5),"BackHome1-0",""))</f>
        <v/>
      </c>
      <c r="NY267">
        <f>IF(NP267=5,KN267,IF(AND(NW267=5),KN267,""))</f>
        <v/>
      </c>
      <c r="NZ267">
        <f>IF(NP267=5,"Match Odds",IF(AND(NW267=5),"Match Odds",""))</f>
        <v/>
      </c>
      <c r="OA267">
        <f>IF(NP267=5,KP267,IF(AND(NW267=5),KP267,""))</f>
        <v/>
      </c>
      <c r="OB267">
        <f>IF(NP267=5,"MATCH_ODDS",IF(AND(NW267=5),"MATCH_ODDS",""))</f>
        <v/>
      </c>
      <c r="OC267">
        <f>IF(NP267=5,"LAY",IF(AND(NW267=5),"BACK",""))</f>
        <v/>
      </c>
    </row>
    <row r="268" ht="16.5" customHeight="1" thickBot="1" thickTop="1">
      <c r="A268" s="2" t="n"/>
      <c r="KN268" s="1">
        <f>IF(INDEX(#REF!,MATCH('HT 1-0'!D268,#REF!,0))=INDEX(#REF!,MATCH('HT 1-0'!D268,#REF!,0)),INDEX(#REF!,MATCH('HT 1-0'!D268,#REF!,0)),"ERROR")</f>
        <v/>
      </c>
      <c r="KO268" s="1">
        <f>IF(INDEX(#REF!,MATCH('HT 1-0'!E268,#REF!,0))=INDEX(#REF!,MATCH('HT 1-0'!E268,#REF!,0)),INDEX(#REF!,MATCH('HT 1-0'!E268,#REF!,0)),"ERROR")</f>
        <v/>
      </c>
      <c r="KP268" s="1">
        <f>KN268&amp;" v "&amp;KO268</f>
        <v/>
      </c>
      <c r="KQ268">
        <f>B268&amp;"_"&amp;C268</f>
        <v/>
      </c>
      <c r="KR268" s="1">
        <f>IF((HW268/KK268)&lt;0.335,"G",IF((HW268/KK268)&gt;0.67,"R","A"))</f>
        <v/>
      </c>
      <c r="KS268" s="1">
        <f>IF((HX268/KK268)&lt;0.335,"G",IF((HX268/KK268)&gt;0.67,"R","A"))</f>
        <v/>
      </c>
      <c r="KT268" s="1">
        <f>IF((IH268/KK268)&lt;0.335,"G",IF((IH268/KK268)&gt;0.67,"R","A"))</f>
        <v/>
      </c>
      <c r="KU268" s="1">
        <f>IF((II268/KK268)&lt;0.335,"G",IF((II268/KK268)&gt;0.67,"R","A"))</f>
        <v/>
      </c>
      <c r="KV268" s="1">
        <f>IF((HZ268/KK268)&lt;0.335,"G",IF((HZ268/KK268)&gt;0.67,"R","A"))</f>
        <v/>
      </c>
      <c r="KW268" s="1">
        <f>IF((HY268/KK268)&lt;0.335,"G",IF((HY268/KK268)&gt;0.67,"R","A"))</f>
        <v/>
      </c>
      <c r="KX268" s="1">
        <f>IF((IK268/KK268)&lt;0.335,"G",IF((IK268/KK268)&gt;0.67,"R","A"))</f>
        <v/>
      </c>
      <c r="KY268" s="1">
        <f>IF((IJ268/KK268)&lt;0.335,"G",IF((IJ268/KK268)&gt;0.67,"R","A"))</f>
        <v/>
      </c>
      <c r="KZ268" s="1">
        <f>IF((HQ268/KK268)&lt;0.335,"G",IF((HQ268/KK268)&gt;0.67,"R","A"))</f>
        <v/>
      </c>
      <c r="LA268" s="1">
        <f>IF((IB268/KK268)&lt;0.335,"G",IF((IB268/KK268)&gt;0.67,"R","A"))</f>
        <v/>
      </c>
      <c r="LB268">
        <f>IF(LQ268="1-0",INDEX(Scrape!#REF!,MATCH('HT 1-0'!KP268,Scrape!$B:$B,0)),"")</f>
        <v/>
      </c>
      <c r="LC268">
        <f>IF(LQ268="1-0",INDEX(Scrape!$A:$A,MATCH('HT 1-0'!KP268,Scrape!$B:$B,0)),"")</f>
        <v/>
      </c>
      <c r="LD268">
        <f>IF(LQ268="1-0",INDEX(Scrape!$B:$B,MATCH('HT 1-0'!KP268,Scrape!$B:$B,0)),"")</f>
        <v/>
      </c>
      <c r="LE268">
        <f>IF(LQ268="1-0",INDEX(Scrape!$C:$C,MATCH('HT 1-0'!KP268,Scrape!$B:$B,0)),"")</f>
        <v/>
      </c>
      <c r="LF268">
        <f>IF(LQ268="1-0",INDEX(Scrape!$D:$D,MATCH('HT 1-0'!KP268,Scrape!$B:$B,0)),"")</f>
        <v/>
      </c>
      <c r="LG268">
        <f>IF(LQ268="1-0",INDEX(Scrape!$E:$E,MATCH('HT 1-0'!KP268,Scrape!$B:$B,0)),"")</f>
        <v/>
      </c>
      <c r="LH268">
        <f>IF(LQ268="1-0",INDEX(Scrape!$F:$F,MATCH('HT 1-0'!KP268,Scrape!$B:$B,0)),"")</f>
        <v/>
      </c>
      <c r="LI268">
        <f>IF(LQ268="1-0",INDEX(Scrape!$G:$G,MATCH('HT 1-0'!KP268,Scrape!$B:$B,0)),"")</f>
        <v/>
      </c>
      <c r="LJ268">
        <f>IF(LQ268="1-0",INDEX(Scrape!$H:$H,MATCH('HT 1-0'!KP268,Scrape!$B:$B,0)),"")</f>
        <v/>
      </c>
      <c r="LK268">
        <f>IF(LQ268="1-0",INDEX(Scrape!$I:$I,MATCH('HT 1-0'!KP268,Scrape!$B:$B,0)),"")</f>
        <v/>
      </c>
      <c r="LL268">
        <f>IF(LQ268="1-0",INDEX(Scrape!$J:$J,MATCH('HT 1-0'!KP268,Scrape!$B:$B,0)),"")</f>
        <v/>
      </c>
      <c r="LM268">
        <f>IF(LQ268="1-0",INDEX(Scrape!$K:$K,MATCH('HT 1-0'!KP268,Scrape!$B:$B,0)),"")</f>
        <v/>
      </c>
      <c r="LN268">
        <f>IF(LQ268="1-0",INDEX(Scrape!$L:$L,MATCH('HT 1-0'!KP268,Scrape!$B:$B,0)),"")</f>
        <v/>
      </c>
      <c r="LO268">
        <f>IF(LQ268="1-0",INDEX(Scrape!$M:$M,MATCH('HT 1-0'!KP268,Scrape!$B:$B,0)),"")</f>
        <v/>
      </c>
      <c r="LP268">
        <f>IF(LQ268="1-0",INDEX(Scrape!$N:$N,MATCH('HT 1-0'!KP268,Scrape!$B:$B,0)),"")</f>
        <v/>
      </c>
      <c r="LQ268">
        <f>INDEX(Scrape!$O:$O,MATCH('HT 1-0'!KP268,Scrape!$B:$B,0))</f>
        <v/>
      </c>
      <c r="LR268">
        <f>(1/LJ268)+(1/LI268)+(1/LH268)</f>
        <v/>
      </c>
      <c r="LS268">
        <f>(1/LG268)+(1/LF268)+(1/LE268)</f>
        <v/>
      </c>
      <c r="LT268" s="8">
        <f>IF(INDEX(#REF!,MATCH(KQ268,#REF!,0))=INDEX(#REF!,MATCH(KQ268,#REF!,0)),INDEX(#REF!,MATCH(KQ268,#REF!,0)),"ERROR")</f>
        <v/>
      </c>
      <c r="LU268" s="4">
        <f>IF(KR268="G",2,IF(KR268="R",0.5,IF(KR268="A",1)))</f>
        <v/>
      </c>
      <c r="LV268" s="4">
        <f>IF(KS268="G",0.5,IF(KS268="R",2,IF(KS268="A",1)))</f>
        <v/>
      </c>
      <c r="LW268" s="4">
        <f>IF(KT268="G",2,IF(KT268="R",0.5,IF(KT268="A",1)))</f>
        <v/>
      </c>
      <c r="LX268" s="4">
        <f>IF(KU268="G",0.5,IF(KU268="R",2,IF(KU268="A",1)))</f>
        <v/>
      </c>
      <c r="LY268" s="7">
        <f>(LK268*(LU268+LX268)+(LL268*(LU268+LX268)))</f>
        <v/>
      </c>
      <c r="LZ268" s="7">
        <f>(LN268*(LV268+LW268)+(LO268*(LV268+LW268)))</f>
        <v/>
      </c>
      <c r="MA268" s="11">
        <f>LY268-LZ268</f>
        <v/>
      </c>
      <c r="MB268" s="5">
        <f>MA268+2</f>
        <v/>
      </c>
      <c r="MC268" s="6">
        <f>MA268-2</f>
        <v/>
      </c>
      <c r="MD268" s="4">
        <f>LE268</f>
        <v/>
      </c>
      <c r="ME268" s="9">
        <f>IF(MD268=0,1000,MD268+0.75)</f>
        <v/>
      </c>
      <c r="MF268" s="10">
        <f>IF(MD268=0,0,MD268-0.75)</f>
        <v/>
      </c>
      <c r="MG268" s="4">
        <f>((LM268*(LU268+LX268))-((LP268*(LV268+LW268))))</f>
        <v/>
      </c>
      <c r="MH268" s="9">
        <f>MG268*1.2</f>
        <v/>
      </c>
      <c r="MI268" s="10">
        <f>MG268*0.8</f>
        <v/>
      </c>
      <c r="MJ268">
        <f>IFERROR(NX268,"")</f>
        <v/>
      </c>
      <c r="MK268">
        <f>IFERROR(NY268,"")</f>
        <v/>
      </c>
      <c r="ML268">
        <f>IFERROR(NZ268,"")</f>
        <v/>
      </c>
      <c r="MM268">
        <f>IFERROR(OA268,"")</f>
        <v/>
      </c>
      <c r="MN268">
        <f>IFERROR(OB268,"")</f>
        <v/>
      </c>
      <c r="MO268">
        <f>IFERROR(OC268,"")</f>
        <v/>
      </c>
      <c r="MP268" s="1">
        <f>COUNTIFS(#REF!,LT268,#REF!,1,#REF!,"&gt;="&amp;MC268,#REF!,"&lt;="&amp;MB268,#REF!,"&lt;="&amp;ME268,#REF!,"&gt;="&amp;MF268,#REF!,"="&amp;KV268,#REF!,"="&amp;KX268)</f>
        <v/>
      </c>
      <c r="MQ268" s="1">
        <f>COUNTIFS(#REF!,LT268,#REF!,0,#REF!,"&gt;="&amp;MC268,#REF!,"&lt;="&amp;MB268,#REF!,"&lt;="&amp;ME268,#REF!,"&gt;="&amp;MF268,#REF!,"="&amp;KV268,#REF!,"="&amp;KX268)</f>
        <v/>
      </c>
      <c r="MR268" s="1">
        <f>COUNTIFS(#REF!,LT268,#REF!,1,#REF!,"&gt;="&amp;MC268,#REF!,"&lt;="&amp;MB268,#REF!,"&lt;="&amp;ME268,#REF!,"&gt;="&amp;MF268,#REF!,"="&amp;KW268,#REF!,"="&amp;KY268)</f>
        <v/>
      </c>
      <c r="MS268" s="1">
        <f>COUNTIFS(#REF!,LT268,#REF!,0,#REF!,"&gt;="&amp;MC268,#REF!,"&lt;="&amp;MB268,#REF!,"&lt;="&amp;ME268,#REF!,"&gt;="&amp;MF268,#REF!,"="&amp;KW268,#REF!,"="&amp;KY268)</f>
        <v/>
      </c>
      <c r="MT268" s="1">
        <f>COUNTIFS(#REF!,LT268,#REF!,1,#REF!,"&gt;="&amp;MI268,#REF!,"&lt;="&amp;MH268,#REF!,"&lt;="&amp;ME268,#REF!,"&gt;="&amp;MF268)</f>
        <v/>
      </c>
      <c r="MU268" s="1">
        <f>COUNTIFS(#REF!,LT268,#REF!,0,#REF!,"&gt;="&amp;MI268,#REF!,"&lt;="&amp;MH268,#REF!,"&lt;="&amp;ME268,#REF!,"&gt;="&amp;MF268)</f>
        <v/>
      </c>
      <c r="MV268" s="1">
        <f>COUNTIFS(#REF!,LT268,#REF!,1,#REF!,"&gt;="&amp;MI268,#REF!,"&lt;="&amp;MH268,#REF!,"="&amp;KZ268,#REF!,"="&amp;LA268,#REF!,"&lt;="&amp;ME268,#REF!,"&gt;="&amp;MF268)</f>
        <v/>
      </c>
      <c r="MW268" s="1">
        <f>COUNTIFS(#REF!,LT268,#REF!,0,#REF!,"&gt;="&amp;MI268,#REF!,"&lt;="&amp;MH268,#REF!,"="&amp;KZ268,#REF!,"="&amp;LA268,#REF!,"&lt;="&amp;ME268,#REF!,"&gt;="&amp;MF268)</f>
        <v/>
      </c>
      <c r="MX268" s="1">
        <f>COUNTIFS(#REF!,LT268,#REF!,1,#REF!,"&gt;="&amp;MC268,#REF!,"&lt;="&amp;MB268,#REF!,"&lt;="&amp;ME268,#REF!,"&gt;="&amp;MF268)</f>
        <v/>
      </c>
      <c r="MY268" s="1">
        <f>COUNTIFS(#REF!,LT268,#REF!,0,#REF!,"&gt;="&amp;MC268,#REF!,"&lt;="&amp;MB268,#REF!,"&lt;="&amp;ME268,#REF!,"&gt;="&amp;MF268)</f>
        <v/>
      </c>
      <c r="MZ268" s="1">
        <f>COUNTIFS(#REF!,LT268,#REF!,1,#REF!,"&lt;="&amp;ME268,#REF!,"&gt;="&amp;MF268,#REF!,"="&amp;KV268,#REF!,"="&amp;KX268)</f>
        <v/>
      </c>
      <c r="NA268" s="1">
        <f>COUNTIFS(#REF!,LT268,#REF!,0,#REF!,"&lt;="&amp;ME268,#REF!,"&gt;="&amp;MF268,#REF!,"="&amp;KV268,#REF!,"="&amp;KX268)</f>
        <v/>
      </c>
      <c r="NB268" s="1">
        <f>COUNTIFS(#REF!,LT268,#REF!,1,#REF!,"&lt;="&amp;ME268,#REF!,"&gt;="&amp;MF268,#REF!,"="&amp;KW268,#REF!,"="&amp;KY268)</f>
        <v/>
      </c>
      <c r="NC268" s="1">
        <f>COUNTIFS(#REF!,LT268,#REF!,0,#REF!,"&lt;="&amp;ME268,#REF!,"&gt;="&amp;MF268,#REF!,"="&amp;KW268,#REF!,"="&amp;KY268)</f>
        <v/>
      </c>
      <c r="ND268" s="1">
        <f>MP268+MR268+MT268+MV268+MX268+MZ268+NB268</f>
        <v/>
      </c>
      <c r="NE268" s="1">
        <f>MQ268+MS268+MU268+MW268+MY268+NA268+NC268</f>
        <v/>
      </c>
      <c r="NF268" s="1">
        <f>ND268+NE268</f>
        <v/>
      </c>
      <c r="NG268" s="33">
        <f>ND268/(ND268+NE268)</f>
        <v/>
      </c>
      <c r="NH268" s="3">
        <f>1/NG268</f>
        <v/>
      </c>
      <c r="NI268" s="1">
        <f>LH268</f>
        <v/>
      </c>
      <c r="NJ268" s="79">
        <f>((1-NG268)*(1/(NI268-1))*0.98-(NG268*1))</f>
        <v/>
      </c>
      <c r="NK268" s="34">
        <f>IF(LR268&lt;0.9,0,IF(AND(LR268&gt;1.1),0,1))</f>
        <v/>
      </c>
      <c r="NL268" s="34">
        <f>IF(LS268&lt;0.9,0,IF(AND(LS268&gt;1.1),0,1))</f>
        <v/>
      </c>
      <c r="NM268" s="32">
        <f>IF(NF268&gt;99,1,0)</f>
        <v/>
      </c>
      <c r="NN268" s="32">
        <f>IF(NJ268&gt;0.0799,1,0)</f>
        <v/>
      </c>
      <c r="NO268" s="32">
        <f>IF(NJ268&gt;NQ268,1,0)</f>
        <v/>
      </c>
      <c r="NP268" s="32">
        <f>NM268+NN268+NO268+NK268+NL268</f>
        <v/>
      </c>
      <c r="NQ268" s="79">
        <f>(((100*NG268)*(NI268-1)*0.98)-((1-NG268)*100))/100</f>
        <v/>
      </c>
      <c r="NR268" s="34">
        <f>IF(LR268&lt;0.9,0,IF(AND(LR268&gt;1.1),0,1))</f>
        <v/>
      </c>
      <c r="NS268" s="34">
        <f>IF(LS268&lt;0.9,0,IF(AND(LS268&gt;1.1),0,1))</f>
        <v/>
      </c>
      <c r="NT268" s="32">
        <f>IF(NF268&gt;99,1,0)</f>
        <v/>
      </c>
      <c r="NU268" s="32">
        <f>IF(NQ268&gt;0.0799,1,0)</f>
        <v/>
      </c>
      <c r="NV268" s="32">
        <f>IF(NQ268&gt;NJ268,1,0)</f>
        <v/>
      </c>
      <c r="NW268" s="32">
        <f>NT268+NU268+NV268+NR268+NS268</f>
        <v/>
      </c>
      <c r="NX268">
        <f>IF(NP268=5,"LayHome1-0",IF(AND(NW268=5),"BackHome1-0",""))</f>
        <v/>
      </c>
      <c r="NY268">
        <f>IF(NP268=5,KN268,IF(AND(NW268=5),KN268,""))</f>
        <v/>
      </c>
      <c r="NZ268">
        <f>IF(NP268=5,"Match Odds",IF(AND(NW268=5),"Match Odds",""))</f>
        <v/>
      </c>
      <c r="OA268">
        <f>IF(NP268=5,KP268,IF(AND(NW268=5),KP268,""))</f>
        <v/>
      </c>
      <c r="OB268">
        <f>IF(NP268=5,"MATCH_ODDS",IF(AND(NW268=5),"MATCH_ODDS",""))</f>
        <v/>
      </c>
      <c r="OC268">
        <f>IF(NP268=5,"LAY",IF(AND(NW268=5),"BACK",""))</f>
        <v/>
      </c>
    </row>
    <row r="269" ht="16.5" customHeight="1" thickBot="1" thickTop="1">
      <c r="A269" s="2" t="n"/>
      <c r="KN269" s="1">
        <f>IF(INDEX(#REF!,MATCH('HT 1-0'!D269,#REF!,0))=INDEX(#REF!,MATCH('HT 1-0'!D269,#REF!,0)),INDEX(#REF!,MATCH('HT 1-0'!D269,#REF!,0)),"ERROR")</f>
        <v/>
      </c>
      <c r="KO269" s="1">
        <f>IF(INDEX(#REF!,MATCH('HT 1-0'!E269,#REF!,0))=INDEX(#REF!,MATCH('HT 1-0'!E269,#REF!,0)),INDEX(#REF!,MATCH('HT 1-0'!E269,#REF!,0)),"ERROR")</f>
        <v/>
      </c>
      <c r="KP269" s="1">
        <f>KN269&amp;" v "&amp;KO269</f>
        <v/>
      </c>
      <c r="KQ269">
        <f>B269&amp;"_"&amp;C269</f>
        <v/>
      </c>
      <c r="KR269" s="1">
        <f>IF((HW269/KK269)&lt;0.335,"G",IF((HW269/KK269)&gt;0.67,"R","A"))</f>
        <v/>
      </c>
      <c r="KS269" s="1">
        <f>IF((HX269/KK269)&lt;0.335,"G",IF((HX269/KK269)&gt;0.67,"R","A"))</f>
        <v/>
      </c>
      <c r="KT269" s="1">
        <f>IF((IH269/KK269)&lt;0.335,"G",IF((IH269/KK269)&gt;0.67,"R","A"))</f>
        <v/>
      </c>
      <c r="KU269" s="1">
        <f>IF((II269/KK269)&lt;0.335,"G",IF((II269/KK269)&gt;0.67,"R","A"))</f>
        <v/>
      </c>
      <c r="KV269" s="1">
        <f>IF((HZ269/KK269)&lt;0.335,"G",IF((HZ269/KK269)&gt;0.67,"R","A"))</f>
        <v/>
      </c>
      <c r="KW269" s="1">
        <f>IF((HY269/KK269)&lt;0.335,"G",IF((HY269/KK269)&gt;0.67,"R","A"))</f>
        <v/>
      </c>
      <c r="KX269" s="1">
        <f>IF((IK269/KK269)&lt;0.335,"G",IF((IK269/KK269)&gt;0.67,"R","A"))</f>
        <v/>
      </c>
      <c r="KY269" s="1">
        <f>IF((IJ269/KK269)&lt;0.335,"G",IF((IJ269/KK269)&gt;0.67,"R","A"))</f>
        <v/>
      </c>
      <c r="KZ269" s="1">
        <f>IF((HQ269/KK269)&lt;0.335,"G",IF((HQ269/KK269)&gt;0.67,"R","A"))</f>
        <v/>
      </c>
      <c r="LA269" s="1">
        <f>IF((IB269/KK269)&lt;0.335,"G",IF((IB269/KK269)&gt;0.67,"R","A"))</f>
        <v/>
      </c>
      <c r="LB269">
        <f>IF(LQ269="1-0",INDEX(Scrape!#REF!,MATCH('HT 1-0'!KP269,Scrape!$B:$B,0)),"")</f>
        <v/>
      </c>
      <c r="LC269">
        <f>IF(LQ269="1-0",INDEX(Scrape!$A:$A,MATCH('HT 1-0'!KP269,Scrape!$B:$B,0)),"")</f>
        <v/>
      </c>
      <c r="LD269">
        <f>IF(LQ269="1-0",INDEX(Scrape!$B:$B,MATCH('HT 1-0'!KP269,Scrape!$B:$B,0)),"")</f>
        <v/>
      </c>
      <c r="LE269">
        <f>IF(LQ269="1-0",INDEX(Scrape!$C:$C,MATCH('HT 1-0'!KP269,Scrape!$B:$B,0)),"")</f>
        <v/>
      </c>
      <c r="LF269">
        <f>IF(LQ269="1-0",INDEX(Scrape!$D:$D,MATCH('HT 1-0'!KP269,Scrape!$B:$B,0)),"")</f>
        <v/>
      </c>
      <c r="LG269">
        <f>IF(LQ269="1-0",INDEX(Scrape!$E:$E,MATCH('HT 1-0'!KP269,Scrape!$B:$B,0)),"")</f>
        <v/>
      </c>
      <c r="LH269">
        <f>IF(LQ269="1-0",INDEX(Scrape!$F:$F,MATCH('HT 1-0'!KP269,Scrape!$B:$B,0)),"")</f>
        <v/>
      </c>
      <c r="LI269">
        <f>IF(LQ269="1-0",INDEX(Scrape!$G:$G,MATCH('HT 1-0'!KP269,Scrape!$B:$B,0)),"")</f>
        <v/>
      </c>
      <c r="LJ269">
        <f>IF(LQ269="1-0",INDEX(Scrape!$H:$H,MATCH('HT 1-0'!KP269,Scrape!$B:$B,0)),"")</f>
        <v/>
      </c>
      <c r="LK269">
        <f>IF(LQ269="1-0",INDEX(Scrape!$I:$I,MATCH('HT 1-0'!KP269,Scrape!$B:$B,0)),"")</f>
        <v/>
      </c>
      <c r="LL269">
        <f>IF(LQ269="1-0",INDEX(Scrape!$J:$J,MATCH('HT 1-0'!KP269,Scrape!$B:$B,0)),"")</f>
        <v/>
      </c>
      <c r="LM269">
        <f>IF(LQ269="1-0",INDEX(Scrape!$K:$K,MATCH('HT 1-0'!KP269,Scrape!$B:$B,0)),"")</f>
        <v/>
      </c>
      <c r="LN269">
        <f>IF(LQ269="1-0",INDEX(Scrape!$L:$L,MATCH('HT 1-0'!KP269,Scrape!$B:$B,0)),"")</f>
        <v/>
      </c>
      <c r="LO269">
        <f>IF(LQ269="1-0",INDEX(Scrape!$M:$M,MATCH('HT 1-0'!KP269,Scrape!$B:$B,0)),"")</f>
        <v/>
      </c>
      <c r="LP269">
        <f>IF(LQ269="1-0",INDEX(Scrape!$N:$N,MATCH('HT 1-0'!KP269,Scrape!$B:$B,0)),"")</f>
        <v/>
      </c>
      <c r="LQ269">
        <f>INDEX(Scrape!$O:$O,MATCH('HT 1-0'!KP269,Scrape!$B:$B,0))</f>
        <v/>
      </c>
      <c r="LR269">
        <f>(1/LJ269)+(1/LI269)+(1/LH269)</f>
        <v/>
      </c>
      <c r="LS269">
        <f>(1/LG269)+(1/LF269)+(1/LE269)</f>
        <v/>
      </c>
      <c r="LT269" s="8">
        <f>IF(INDEX(#REF!,MATCH(KQ269,#REF!,0))=INDEX(#REF!,MATCH(KQ269,#REF!,0)),INDEX(#REF!,MATCH(KQ269,#REF!,0)),"ERROR")</f>
        <v/>
      </c>
      <c r="LU269" s="4">
        <f>IF(KR269="G",2,IF(KR269="R",0.5,IF(KR269="A",1)))</f>
        <v/>
      </c>
      <c r="LV269" s="4">
        <f>IF(KS269="G",0.5,IF(KS269="R",2,IF(KS269="A",1)))</f>
        <v/>
      </c>
      <c r="LW269" s="4">
        <f>IF(KT269="G",2,IF(KT269="R",0.5,IF(KT269="A",1)))</f>
        <v/>
      </c>
      <c r="LX269" s="4">
        <f>IF(KU269="G",0.5,IF(KU269="R",2,IF(KU269="A",1)))</f>
        <v/>
      </c>
      <c r="LY269" s="7">
        <f>(LK269*(LU269+LX269)+(LL269*(LU269+LX269)))</f>
        <v/>
      </c>
      <c r="LZ269" s="7">
        <f>(LN269*(LV269+LW269)+(LO269*(LV269+LW269)))</f>
        <v/>
      </c>
      <c r="MA269" s="11">
        <f>LY269-LZ269</f>
        <v/>
      </c>
      <c r="MB269" s="5">
        <f>MA269+2</f>
        <v/>
      </c>
      <c r="MC269" s="6">
        <f>MA269-2</f>
        <v/>
      </c>
      <c r="MD269" s="4">
        <f>LE269</f>
        <v/>
      </c>
      <c r="ME269" s="9">
        <f>IF(MD269=0,1000,MD269+0.75)</f>
        <v/>
      </c>
      <c r="MF269" s="10">
        <f>IF(MD269=0,0,MD269-0.75)</f>
        <v/>
      </c>
      <c r="MG269" s="4">
        <f>((LM269*(LU269+LX269))-((LP269*(LV269+LW269))))</f>
        <v/>
      </c>
      <c r="MH269" s="9">
        <f>MG269*1.2</f>
        <v/>
      </c>
      <c r="MI269" s="10">
        <f>MG269*0.8</f>
        <v/>
      </c>
      <c r="MJ269">
        <f>IFERROR(NX269,"")</f>
        <v/>
      </c>
      <c r="MK269">
        <f>IFERROR(NY269,"")</f>
        <v/>
      </c>
      <c r="ML269">
        <f>IFERROR(NZ269,"")</f>
        <v/>
      </c>
      <c r="MM269">
        <f>IFERROR(OA269,"")</f>
        <v/>
      </c>
      <c r="MN269">
        <f>IFERROR(OB269,"")</f>
        <v/>
      </c>
      <c r="MO269">
        <f>IFERROR(OC269,"")</f>
        <v/>
      </c>
      <c r="MP269" s="1">
        <f>COUNTIFS(#REF!,LT269,#REF!,1,#REF!,"&gt;="&amp;MC269,#REF!,"&lt;="&amp;MB269,#REF!,"&lt;="&amp;ME269,#REF!,"&gt;="&amp;MF269,#REF!,"="&amp;KV269,#REF!,"="&amp;KX269)</f>
        <v/>
      </c>
      <c r="MQ269" s="1">
        <f>COUNTIFS(#REF!,LT269,#REF!,0,#REF!,"&gt;="&amp;MC269,#REF!,"&lt;="&amp;MB269,#REF!,"&lt;="&amp;ME269,#REF!,"&gt;="&amp;MF269,#REF!,"="&amp;KV269,#REF!,"="&amp;KX269)</f>
        <v/>
      </c>
      <c r="MR269" s="1">
        <f>COUNTIFS(#REF!,LT269,#REF!,1,#REF!,"&gt;="&amp;MC269,#REF!,"&lt;="&amp;MB269,#REF!,"&lt;="&amp;ME269,#REF!,"&gt;="&amp;MF269,#REF!,"="&amp;KW269,#REF!,"="&amp;KY269)</f>
        <v/>
      </c>
      <c r="MS269" s="1">
        <f>COUNTIFS(#REF!,LT269,#REF!,0,#REF!,"&gt;="&amp;MC269,#REF!,"&lt;="&amp;MB269,#REF!,"&lt;="&amp;ME269,#REF!,"&gt;="&amp;MF269,#REF!,"="&amp;KW269,#REF!,"="&amp;KY269)</f>
        <v/>
      </c>
      <c r="MT269" s="1">
        <f>COUNTIFS(#REF!,LT269,#REF!,1,#REF!,"&gt;="&amp;MI269,#REF!,"&lt;="&amp;MH269,#REF!,"&lt;="&amp;ME269,#REF!,"&gt;="&amp;MF269)</f>
        <v/>
      </c>
      <c r="MU269" s="1">
        <f>COUNTIFS(#REF!,LT269,#REF!,0,#REF!,"&gt;="&amp;MI269,#REF!,"&lt;="&amp;MH269,#REF!,"&lt;="&amp;ME269,#REF!,"&gt;="&amp;MF269)</f>
        <v/>
      </c>
      <c r="MV269" s="1">
        <f>COUNTIFS(#REF!,LT269,#REF!,1,#REF!,"&gt;="&amp;MI269,#REF!,"&lt;="&amp;MH269,#REF!,"="&amp;KZ269,#REF!,"="&amp;LA269,#REF!,"&lt;="&amp;ME269,#REF!,"&gt;="&amp;MF269)</f>
        <v/>
      </c>
      <c r="MW269" s="1">
        <f>COUNTIFS(#REF!,LT269,#REF!,0,#REF!,"&gt;="&amp;MI269,#REF!,"&lt;="&amp;MH269,#REF!,"="&amp;KZ269,#REF!,"="&amp;LA269,#REF!,"&lt;="&amp;ME269,#REF!,"&gt;="&amp;MF269)</f>
        <v/>
      </c>
      <c r="MX269" s="1">
        <f>COUNTIFS(#REF!,LT269,#REF!,1,#REF!,"&gt;="&amp;MC269,#REF!,"&lt;="&amp;MB269,#REF!,"&lt;="&amp;ME269,#REF!,"&gt;="&amp;MF269)</f>
        <v/>
      </c>
      <c r="MY269" s="1">
        <f>COUNTIFS(#REF!,LT269,#REF!,0,#REF!,"&gt;="&amp;MC269,#REF!,"&lt;="&amp;MB269,#REF!,"&lt;="&amp;ME269,#REF!,"&gt;="&amp;MF269)</f>
        <v/>
      </c>
      <c r="MZ269" s="1">
        <f>COUNTIFS(#REF!,LT269,#REF!,1,#REF!,"&lt;="&amp;ME269,#REF!,"&gt;="&amp;MF269,#REF!,"="&amp;KV269,#REF!,"="&amp;KX269)</f>
        <v/>
      </c>
      <c r="NA269" s="1">
        <f>COUNTIFS(#REF!,LT269,#REF!,0,#REF!,"&lt;="&amp;ME269,#REF!,"&gt;="&amp;MF269,#REF!,"="&amp;KV269,#REF!,"="&amp;KX269)</f>
        <v/>
      </c>
      <c r="NB269" s="1">
        <f>COUNTIFS(#REF!,LT269,#REF!,1,#REF!,"&lt;="&amp;ME269,#REF!,"&gt;="&amp;MF269,#REF!,"="&amp;KW269,#REF!,"="&amp;KY269)</f>
        <v/>
      </c>
      <c r="NC269" s="1">
        <f>COUNTIFS(#REF!,LT269,#REF!,0,#REF!,"&lt;="&amp;ME269,#REF!,"&gt;="&amp;MF269,#REF!,"="&amp;KW269,#REF!,"="&amp;KY269)</f>
        <v/>
      </c>
      <c r="ND269" s="1">
        <f>MP269+MR269+MT269+MV269+MX269+MZ269+NB269</f>
        <v/>
      </c>
      <c r="NE269" s="1">
        <f>MQ269+MS269+MU269+MW269+MY269+NA269+NC269</f>
        <v/>
      </c>
      <c r="NF269" s="1">
        <f>ND269+NE269</f>
        <v/>
      </c>
      <c r="NG269" s="33">
        <f>ND269/(ND269+NE269)</f>
        <v/>
      </c>
      <c r="NH269" s="3">
        <f>1/NG269</f>
        <v/>
      </c>
      <c r="NI269" s="1">
        <f>LH269</f>
        <v/>
      </c>
      <c r="NJ269" s="79">
        <f>((1-NG269)*(1/(NI269-1))*0.98-(NG269*1))</f>
        <v/>
      </c>
      <c r="NK269" s="34">
        <f>IF(LR269&lt;0.9,0,IF(AND(LR269&gt;1.1),0,1))</f>
        <v/>
      </c>
      <c r="NL269" s="34">
        <f>IF(LS269&lt;0.9,0,IF(AND(LS269&gt;1.1),0,1))</f>
        <v/>
      </c>
      <c r="NM269" s="32">
        <f>IF(NF269&gt;99,1,0)</f>
        <v/>
      </c>
      <c r="NN269" s="32">
        <f>IF(NJ269&gt;0.0799,1,0)</f>
        <v/>
      </c>
      <c r="NO269" s="32">
        <f>IF(NJ269&gt;NQ269,1,0)</f>
        <v/>
      </c>
      <c r="NP269" s="32">
        <f>NM269+NN269+NO269+NK269+NL269</f>
        <v/>
      </c>
      <c r="NQ269" s="79">
        <f>(((100*NG269)*(NI269-1)*0.98)-((1-NG269)*100))/100</f>
        <v/>
      </c>
      <c r="NR269" s="34">
        <f>IF(LR269&lt;0.9,0,IF(AND(LR269&gt;1.1),0,1))</f>
        <v/>
      </c>
      <c r="NS269" s="34">
        <f>IF(LS269&lt;0.9,0,IF(AND(LS269&gt;1.1),0,1))</f>
        <v/>
      </c>
      <c r="NT269" s="32">
        <f>IF(NF269&gt;99,1,0)</f>
        <v/>
      </c>
      <c r="NU269" s="32">
        <f>IF(NQ269&gt;0.0799,1,0)</f>
        <v/>
      </c>
      <c r="NV269" s="32">
        <f>IF(NQ269&gt;NJ269,1,0)</f>
        <v/>
      </c>
      <c r="NW269" s="32">
        <f>NT269+NU269+NV269+NR269+NS269</f>
        <v/>
      </c>
      <c r="NX269">
        <f>IF(NP269=5,"LayHome1-0",IF(AND(NW269=5),"BackHome1-0",""))</f>
        <v/>
      </c>
      <c r="NY269">
        <f>IF(NP269=5,KN269,IF(AND(NW269=5),KN269,""))</f>
        <v/>
      </c>
      <c r="NZ269">
        <f>IF(NP269=5,"Match Odds",IF(AND(NW269=5),"Match Odds",""))</f>
        <v/>
      </c>
      <c r="OA269">
        <f>IF(NP269=5,KP269,IF(AND(NW269=5),KP269,""))</f>
        <v/>
      </c>
      <c r="OB269">
        <f>IF(NP269=5,"MATCH_ODDS",IF(AND(NW269=5),"MATCH_ODDS",""))</f>
        <v/>
      </c>
      <c r="OC269">
        <f>IF(NP269=5,"LAY",IF(AND(NW269=5),"BACK",""))</f>
        <v/>
      </c>
    </row>
    <row r="270" ht="16.5" customHeight="1" thickBot="1" thickTop="1">
      <c r="A270" s="2" t="n"/>
      <c r="KN270" s="1">
        <f>IF(INDEX(#REF!,MATCH('HT 1-0'!D270,#REF!,0))=INDEX(#REF!,MATCH('HT 1-0'!D270,#REF!,0)),INDEX(#REF!,MATCH('HT 1-0'!D270,#REF!,0)),"ERROR")</f>
        <v/>
      </c>
      <c r="KO270" s="1">
        <f>IF(INDEX(#REF!,MATCH('HT 1-0'!E270,#REF!,0))=INDEX(#REF!,MATCH('HT 1-0'!E270,#REF!,0)),INDEX(#REF!,MATCH('HT 1-0'!E270,#REF!,0)),"ERROR")</f>
        <v/>
      </c>
      <c r="KP270" s="1">
        <f>KN270&amp;" v "&amp;KO270</f>
        <v/>
      </c>
      <c r="KQ270">
        <f>B270&amp;"_"&amp;C270</f>
        <v/>
      </c>
      <c r="KR270" s="1">
        <f>IF((HW270/KK270)&lt;0.335,"G",IF((HW270/KK270)&gt;0.67,"R","A"))</f>
        <v/>
      </c>
      <c r="KS270" s="1">
        <f>IF((HX270/KK270)&lt;0.335,"G",IF((HX270/KK270)&gt;0.67,"R","A"))</f>
        <v/>
      </c>
      <c r="KT270" s="1">
        <f>IF((IH270/KK270)&lt;0.335,"G",IF((IH270/KK270)&gt;0.67,"R","A"))</f>
        <v/>
      </c>
      <c r="KU270" s="1">
        <f>IF((II270/KK270)&lt;0.335,"G",IF((II270/KK270)&gt;0.67,"R","A"))</f>
        <v/>
      </c>
      <c r="KV270" s="1">
        <f>IF((HZ270/KK270)&lt;0.335,"G",IF((HZ270/KK270)&gt;0.67,"R","A"))</f>
        <v/>
      </c>
      <c r="KW270" s="1">
        <f>IF((HY270/KK270)&lt;0.335,"G",IF((HY270/KK270)&gt;0.67,"R","A"))</f>
        <v/>
      </c>
      <c r="KX270" s="1">
        <f>IF((IK270/KK270)&lt;0.335,"G",IF((IK270/KK270)&gt;0.67,"R","A"))</f>
        <v/>
      </c>
      <c r="KY270" s="1">
        <f>IF((IJ270/KK270)&lt;0.335,"G",IF((IJ270/KK270)&gt;0.67,"R","A"))</f>
        <v/>
      </c>
      <c r="KZ270" s="1">
        <f>IF((HQ270/KK270)&lt;0.335,"G",IF((HQ270/KK270)&gt;0.67,"R","A"))</f>
        <v/>
      </c>
      <c r="LA270" s="1">
        <f>IF((IB270/KK270)&lt;0.335,"G",IF((IB270/KK270)&gt;0.67,"R","A"))</f>
        <v/>
      </c>
      <c r="LB270">
        <f>IF(LQ270="1-0",INDEX(Scrape!#REF!,MATCH('HT 1-0'!KP270,Scrape!$B:$B,0)),"")</f>
        <v/>
      </c>
      <c r="LC270">
        <f>IF(LQ270="1-0",INDEX(Scrape!$A:$A,MATCH('HT 1-0'!KP270,Scrape!$B:$B,0)),"")</f>
        <v/>
      </c>
      <c r="LD270">
        <f>IF(LQ270="1-0",INDEX(Scrape!$B:$B,MATCH('HT 1-0'!KP270,Scrape!$B:$B,0)),"")</f>
        <v/>
      </c>
      <c r="LE270">
        <f>IF(LQ270="1-0",INDEX(Scrape!$C:$C,MATCH('HT 1-0'!KP270,Scrape!$B:$B,0)),"")</f>
        <v/>
      </c>
      <c r="LF270">
        <f>IF(LQ270="1-0",INDEX(Scrape!$D:$D,MATCH('HT 1-0'!KP270,Scrape!$B:$B,0)),"")</f>
        <v/>
      </c>
      <c r="LG270">
        <f>IF(LQ270="1-0",INDEX(Scrape!$E:$E,MATCH('HT 1-0'!KP270,Scrape!$B:$B,0)),"")</f>
        <v/>
      </c>
      <c r="LH270">
        <f>IF(LQ270="1-0",INDEX(Scrape!$F:$F,MATCH('HT 1-0'!KP270,Scrape!$B:$B,0)),"")</f>
        <v/>
      </c>
      <c r="LI270">
        <f>IF(LQ270="1-0",INDEX(Scrape!$G:$G,MATCH('HT 1-0'!KP270,Scrape!$B:$B,0)),"")</f>
        <v/>
      </c>
      <c r="LJ270">
        <f>IF(LQ270="1-0",INDEX(Scrape!$H:$H,MATCH('HT 1-0'!KP270,Scrape!$B:$B,0)),"")</f>
        <v/>
      </c>
      <c r="LK270">
        <f>IF(LQ270="1-0",INDEX(Scrape!$I:$I,MATCH('HT 1-0'!KP270,Scrape!$B:$B,0)),"")</f>
        <v/>
      </c>
      <c r="LL270">
        <f>IF(LQ270="1-0",INDEX(Scrape!$J:$J,MATCH('HT 1-0'!KP270,Scrape!$B:$B,0)),"")</f>
        <v/>
      </c>
      <c r="LM270">
        <f>IF(LQ270="1-0",INDEX(Scrape!$K:$K,MATCH('HT 1-0'!KP270,Scrape!$B:$B,0)),"")</f>
        <v/>
      </c>
      <c r="LN270">
        <f>IF(LQ270="1-0",INDEX(Scrape!$L:$L,MATCH('HT 1-0'!KP270,Scrape!$B:$B,0)),"")</f>
        <v/>
      </c>
      <c r="LO270">
        <f>IF(LQ270="1-0",INDEX(Scrape!$M:$M,MATCH('HT 1-0'!KP270,Scrape!$B:$B,0)),"")</f>
        <v/>
      </c>
      <c r="LP270">
        <f>IF(LQ270="1-0",INDEX(Scrape!$N:$N,MATCH('HT 1-0'!KP270,Scrape!$B:$B,0)),"")</f>
        <v/>
      </c>
      <c r="LQ270">
        <f>INDEX(Scrape!$O:$O,MATCH('HT 1-0'!KP270,Scrape!$B:$B,0))</f>
        <v/>
      </c>
      <c r="LR270">
        <f>(1/LJ270)+(1/LI270)+(1/LH270)</f>
        <v/>
      </c>
      <c r="LS270">
        <f>(1/LG270)+(1/LF270)+(1/LE270)</f>
        <v/>
      </c>
      <c r="LT270" s="8">
        <f>IF(INDEX(#REF!,MATCH(KQ270,#REF!,0))=INDEX(#REF!,MATCH(KQ270,#REF!,0)),INDEX(#REF!,MATCH(KQ270,#REF!,0)),"ERROR")</f>
        <v/>
      </c>
      <c r="LU270" s="4">
        <f>IF(KR270="G",2,IF(KR270="R",0.5,IF(KR270="A",1)))</f>
        <v/>
      </c>
      <c r="LV270" s="4">
        <f>IF(KS270="G",0.5,IF(KS270="R",2,IF(KS270="A",1)))</f>
        <v/>
      </c>
      <c r="LW270" s="4">
        <f>IF(KT270="G",2,IF(KT270="R",0.5,IF(KT270="A",1)))</f>
        <v/>
      </c>
      <c r="LX270" s="4">
        <f>IF(KU270="G",0.5,IF(KU270="R",2,IF(KU270="A",1)))</f>
        <v/>
      </c>
      <c r="LY270" s="7">
        <f>(LK270*(LU270+LX270)+(LL270*(LU270+LX270)))</f>
        <v/>
      </c>
      <c r="LZ270" s="7">
        <f>(LN270*(LV270+LW270)+(LO270*(LV270+LW270)))</f>
        <v/>
      </c>
      <c r="MA270" s="11">
        <f>LY270-LZ270</f>
        <v/>
      </c>
      <c r="MB270" s="5">
        <f>MA270+2</f>
        <v/>
      </c>
      <c r="MC270" s="6">
        <f>MA270-2</f>
        <v/>
      </c>
      <c r="MD270" s="4">
        <f>LE270</f>
        <v/>
      </c>
      <c r="ME270" s="9">
        <f>IF(MD270=0,1000,MD270+0.75)</f>
        <v/>
      </c>
      <c r="MF270" s="10">
        <f>IF(MD270=0,0,MD270-0.75)</f>
        <v/>
      </c>
      <c r="MG270" s="4">
        <f>((LM270*(LU270+LX270))-((LP270*(LV270+LW270))))</f>
        <v/>
      </c>
      <c r="MH270" s="9">
        <f>MG270*1.2</f>
        <v/>
      </c>
      <c r="MI270" s="10">
        <f>MG270*0.8</f>
        <v/>
      </c>
      <c r="MJ270">
        <f>IFERROR(NX270,"")</f>
        <v/>
      </c>
      <c r="MK270">
        <f>IFERROR(NY270,"")</f>
        <v/>
      </c>
      <c r="ML270">
        <f>IFERROR(NZ270,"")</f>
        <v/>
      </c>
      <c r="MM270">
        <f>IFERROR(OA270,"")</f>
        <v/>
      </c>
      <c r="MN270">
        <f>IFERROR(OB270,"")</f>
        <v/>
      </c>
      <c r="MO270">
        <f>IFERROR(OC270,"")</f>
        <v/>
      </c>
      <c r="MP270" s="1">
        <f>COUNTIFS(#REF!,LT270,#REF!,1,#REF!,"&gt;="&amp;MC270,#REF!,"&lt;="&amp;MB270,#REF!,"&lt;="&amp;ME270,#REF!,"&gt;="&amp;MF270,#REF!,"="&amp;KV270,#REF!,"="&amp;KX270)</f>
        <v/>
      </c>
      <c r="MQ270" s="1">
        <f>COUNTIFS(#REF!,LT270,#REF!,0,#REF!,"&gt;="&amp;MC270,#REF!,"&lt;="&amp;MB270,#REF!,"&lt;="&amp;ME270,#REF!,"&gt;="&amp;MF270,#REF!,"="&amp;KV270,#REF!,"="&amp;KX270)</f>
        <v/>
      </c>
      <c r="MR270" s="1">
        <f>COUNTIFS(#REF!,LT270,#REF!,1,#REF!,"&gt;="&amp;MC270,#REF!,"&lt;="&amp;MB270,#REF!,"&lt;="&amp;ME270,#REF!,"&gt;="&amp;MF270,#REF!,"="&amp;KW270,#REF!,"="&amp;KY270)</f>
        <v/>
      </c>
      <c r="MS270" s="1">
        <f>COUNTIFS(#REF!,LT270,#REF!,0,#REF!,"&gt;="&amp;MC270,#REF!,"&lt;="&amp;MB270,#REF!,"&lt;="&amp;ME270,#REF!,"&gt;="&amp;MF270,#REF!,"="&amp;KW270,#REF!,"="&amp;KY270)</f>
        <v/>
      </c>
      <c r="MT270" s="1">
        <f>COUNTIFS(#REF!,LT270,#REF!,1,#REF!,"&gt;="&amp;MI270,#REF!,"&lt;="&amp;MH270,#REF!,"&lt;="&amp;ME270,#REF!,"&gt;="&amp;MF270)</f>
        <v/>
      </c>
      <c r="MU270" s="1">
        <f>COUNTIFS(#REF!,LT270,#REF!,0,#REF!,"&gt;="&amp;MI270,#REF!,"&lt;="&amp;MH270,#REF!,"&lt;="&amp;ME270,#REF!,"&gt;="&amp;MF270)</f>
        <v/>
      </c>
      <c r="MV270" s="1">
        <f>COUNTIFS(#REF!,LT270,#REF!,1,#REF!,"&gt;="&amp;MI270,#REF!,"&lt;="&amp;MH270,#REF!,"="&amp;KZ270,#REF!,"="&amp;LA270,#REF!,"&lt;="&amp;ME270,#REF!,"&gt;="&amp;MF270)</f>
        <v/>
      </c>
      <c r="MW270" s="1">
        <f>COUNTIFS(#REF!,LT270,#REF!,0,#REF!,"&gt;="&amp;MI270,#REF!,"&lt;="&amp;MH270,#REF!,"="&amp;KZ270,#REF!,"="&amp;LA270,#REF!,"&lt;="&amp;ME270,#REF!,"&gt;="&amp;MF270)</f>
        <v/>
      </c>
      <c r="MX270" s="1">
        <f>COUNTIFS(#REF!,LT270,#REF!,1,#REF!,"&gt;="&amp;MC270,#REF!,"&lt;="&amp;MB270,#REF!,"&lt;="&amp;ME270,#REF!,"&gt;="&amp;MF270)</f>
        <v/>
      </c>
      <c r="MY270" s="1">
        <f>COUNTIFS(#REF!,LT270,#REF!,0,#REF!,"&gt;="&amp;MC270,#REF!,"&lt;="&amp;MB270,#REF!,"&lt;="&amp;ME270,#REF!,"&gt;="&amp;MF270)</f>
        <v/>
      </c>
      <c r="MZ270" s="1">
        <f>COUNTIFS(#REF!,LT270,#REF!,1,#REF!,"&lt;="&amp;ME270,#REF!,"&gt;="&amp;MF270,#REF!,"="&amp;KV270,#REF!,"="&amp;KX270)</f>
        <v/>
      </c>
      <c r="NA270" s="1">
        <f>COUNTIFS(#REF!,LT270,#REF!,0,#REF!,"&lt;="&amp;ME270,#REF!,"&gt;="&amp;MF270,#REF!,"="&amp;KV270,#REF!,"="&amp;KX270)</f>
        <v/>
      </c>
      <c r="NB270" s="1">
        <f>COUNTIFS(#REF!,LT270,#REF!,1,#REF!,"&lt;="&amp;ME270,#REF!,"&gt;="&amp;MF270,#REF!,"="&amp;KW270,#REF!,"="&amp;KY270)</f>
        <v/>
      </c>
      <c r="NC270" s="1">
        <f>COUNTIFS(#REF!,LT270,#REF!,0,#REF!,"&lt;="&amp;ME270,#REF!,"&gt;="&amp;MF270,#REF!,"="&amp;KW270,#REF!,"="&amp;KY270)</f>
        <v/>
      </c>
      <c r="ND270" s="1">
        <f>MP270+MR270+MT270+MV270+MX270+MZ270+NB270</f>
        <v/>
      </c>
      <c r="NE270" s="1">
        <f>MQ270+MS270+MU270+MW270+MY270+NA270+NC270</f>
        <v/>
      </c>
      <c r="NF270" s="1">
        <f>ND270+NE270</f>
        <v/>
      </c>
      <c r="NG270" s="33">
        <f>ND270/(ND270+NE270)</f>
        <v/>
      </c>
      <c r="NH270" s="3">
        <f>1/NG270</f>
        <v/>
      </c>
      <c r="NI270" s="1">
        <f>LH270</f>
        <v/>
      </c>
      <c r="NJ270" s="79">
        <f>((1-NG270)*(1/(NI270-1))*0.98-(NG270*1))</f>
        <v/>
      </c>
      <c r="NK270" s="34">
        <f>IF(LR270&lt;0.9,0,IF(AND(LR270&gt;1.1),0,1))</f>
        <v/>
      </c>
      <c r="NL270" s="34">
        <f>IF(LS270&lt;0.9,0,IF(AND(LS270&gt;1.1),0,1))</f>
        <v/>
      </c>
      <c r="NM270" s="32">
        <f>IF(NF270&gt;99,1,0)</f>
        <v/>
      </c>
      <c r="NN270" s="32">
        <f>IF(NJ270&gt;0.0799,1,0)</f>
        <v/>
      </c>
      <c r="NO270" s="32">
        <f>IF(NJ270&gt;NQ270,1,0)</f>
        <v/>
      </c>
      <c r="NP270" s="32">
        <f>NM270+NN270+NO270+NK270+NL270</f>
        <v/>
      </c>
      <c r="NQ270" s="79">
        <f>(((100*NG270)*(NI270-1)*0.98)-((1-NG270)*100))/100</f>
        <v/>
      </c>
      <c r="NR270" s="34">
        <f>IF(LR270&lt;0.9,0,IF(AND(LR270&gt;1.1),0,1))</f>
        <v/>
      </c>
      <c r="NS270" s="34">
        <f>IF(LS270&lt;0.9,0,IF(AND(LS270&gt;1.1),0,1))</f>
        <v/>
      </c>
      <c r="NT270" s="32">
        <f>IF(NF270&gt;99,1,0)</f>
        <v/>
      </c>
      <c r="NU270" s="32">
        <f>IF(NQ270&gt;0.0799,1,0)</f>
        <v/>
      </c>
      <c r="NV270" s="32">
        <f>IF(NQ270&gt;NJ270,1,0)</f>
        <v/>
      </c>
      <c r="NW270" s="32">
        <f>NT270+NU270+NV270+NR270+NS270</f>
        <v/>
      </c>
      <c r="NX270">
        <f>IF(NP270=5,"LayHome1-0",IF(AND(NW270=5),"BackHome1-0",""))</f>
        <v/>
      </c>
      <c r="NY270">
        <f>IF(NP270=5,KN270,IF(AND(NW270=5),KN270,""))</f>
        <v/>
      </c>
      <c r="NZ270">
        <f>IF(NP270=5,"Match Odds",IF(AND(NW270=5),"Match Odds",""))</f>
        <v/>
      </c>
      <c r="OA270">
        <f>IF(NP270=5,KP270,IF(AND(NW270=5),KP270,""))</f>
        <v/>
      </c>
      <c r="OB270">
        <f>IF(NP270=5,"MATCH_ODDS",IF(AND(NW270=5),"MATCH_ODDS",""))</f>
        <v/>
      </c>
      <c r="OC270">
        <f>IF(NP270=5,"LAY",IF(AND(NW270=5),"BACK",""))</f>
        <v/>
      </c>
    </row>
    <row r="271" ht="16.5" customHeight="1" thickBot="1" thickTop="1">
      <c r="A271" s="2" t="n"/>
      <c r="KN271" s="1">
        <f>IF(INDEX(#REF!,MATCH('HT 1-0'!D271,#REF!,0))=INDEX(#REF!,MATCH('HT 1-0'!D271,#REF!,0)),INDEX(#REF!,MATCH('HT 1-0'!D271,#REF!,0)),"ERROR")</f>
        <v/>
      </c>
      <c r="KO271" s="1">
        <f>IF(INDEX(#REF!,MATCH('HT 1-0'!E271,#REF!,0))=INDEX(#REF!,MATCH('HT 1-0'!E271,#REF!,0)),INDEX(#REF!,MATCH('HT 1-0'!E271,#REF!,0)),"ERROR")</f>
        <v/>
      </c>
      <c r="KP271" s="1">
        <f>KN271&amp;" v "&amp;KO271</f>
        <v/>
      </c>
      <c r="KQ271">
        <f>B271&amp;"_"&amp;C271</f>
        <v/>
      </c>
      <c r="KR271" s="1">
        <f>IF((HW271/KK271)&lt;0.335,"G",IF((HW271/KK271)&gt;0.67,"R","A"))</f>
        <v/>
      </c>
      <c r="KS271" s="1">
        <f>IF((HX271/KK271)&lt;0.335,"G",IF((HX271/KK271)&gt;0.67,"R","A"))</f>
        <v/>
      </c>
      <c r="KT271" s="1">
        <f>IF((IH271/KK271)&lt;0.335,"G",IF((IH271/KK271)&gt;0.67,"R","A"))</f>
        <v/>
      </c>
      <c r="KU271" s="1">
        <f>IF((II271/KK271)&lt;0.335,"G",IF((II271/KK271)&gt;0.67,"R","A"))</f>
        <v/>
      </c>
      <c r="KV271" s="1">
        <f>IF((HZ271/KK271)&lt;0.335,"G",IF((HZ271/KK271)&gt;0.67,"R","A"))</f>
        <v/>
      </c>
      <c r="KW271" s="1">
        <f>IF((HY271/KK271)&lt;0.335,"G",IF((HY271/KK271)&gt;0.67,"R","A"))</f>
        <v/>
      </c>
      <c r="KX271" s="1">
        <f>IF((IK271/KK271)&lt;0.335,"G",IF((IK271/KK271)&gt;0.67,"R","A"))</f>
        <v/>
      </c>
      <c r="KY271" s="1">
        <f>IF((IJ271/KK271)&lt;0.335,"G",IF((IJ271/KK271)&gt;0.67,"R","A"))</f>
        <v/>
      </c>
      <c r="KZ271" s="1">
        <f>IF((HQ271/KK271)&lt;0.335,"G",IF((HQ271/KK271)&gt;0.67,"R","A"))</f>
        <v/>
      </c>
      <c r="LA271" s="1">
        <f>IF((IB271/KK271)&lt;0.335,"G",IF((IB271/KK271)&gt;0.67,"R","A"))</f>
        <v/>
      </c>
      <c r="LB271">
        <f>IF(LQ271="1-0",INDEX(Scrape!#REF!,MATCH('HT 1-0'!KP271,Scrape!$B:$B,0)),"")</f>
        <v/>
      </c>
      <c r="LC271">
        <f>IF(LQ271="1-0",INDEX(Scrape!$A:$A,MATCH('HT 1-0'!KP271,Scrape!$B:$B,0)),"")</f>
        <v/>
      </c>
      <c r="LD271">
        <f>IF(LQ271="1-0",INDEX(Scrape!$B:$B,MATCH('HT 1-0'!KP271,Scrape!$B:$B,0)),"")</f>
        <v/>
      </c>
      <c r="LE271">
        <f>IF(LQ271="1-0",INDEX(Scrape!$C:$C,MATCH('HT 1-0'!KP271,Scrape!$B:$B,0)),"")</f>
        <v/>
      </c>
      <c r="LF271">
        <f>IF(LQ271="1-0",INDEX(Scrape!$D:$D,MATCH('HT 1-0'!KP271,Scrape!$B:$B,0)),"")</f>
        <v/>
      </c>
      <c r="LG271">
        <f>IF(LQ271="1-0",INDEX(Scrape!$E:$E,MATCH('HT 1-0'!KP271,Scrape!$B:$B,0)),"")</f>
        <v/>
      </c>
      <c r="LH271">
        <f>IF(LQ271="1-0",INDEX(Scrape!$F:$F,MATCH('HT 1-0'!KP271,Scrape!$B:$B,0)),"")</f>
        <v/>
      </c>
      <c r="LI271">
        <f>IF(LQ271="1-0",INDEX(Scrape!$G:$G,MATCH('HT 1-0'!KP271,Scrape!$B:$B,0)),"")</f>
        <v/>
      </c>
      <c r="LJ271">
        <f>IF(LQ271="1-0",INDEX(Scrape!$H:$H,MATCH('HT 1-0'!KP271,Scrape!$B:$B,0)),"")</f>
        <v/>
      </c>
      <c r="LK271">
        <f>IF(LQ271="1-0",INDEX(Scrape!$I:$I,MATCH('HT 1-0'!KP271,Scrape!$B:$B,0)),"")</f>
        <v/>
      </c>
      <c r="LL271">
        <f>IF(LQ271="1-0",INDEX(Scrape!$J:$J,MATCH('HT 1-0'!KP271,Scrape!$B:$B,0)),"")</f>
        <v/>
      </c>
      <c r="LM271">
        <f>IF(LQ271="1-0",INDEX(Scrape!$K:$K,MATCH('HT 1-0'!KP271,Scrape!$B:$B,0)),"")</f>
        <v/>
      </c>
      <c r="LN271">
        <f>IF(LQ271="1-0",INDEX(Scrape!$L:$L,MATCH('HT 1-0'!KP271,Scrape!$B:$B,0)),"")</f>
        <v/>
      </c>
      <c r="LO271">
        <f>IF(LQ271="1-0",INDEX(Scrape!$M:$M,MATCH('HT 1-0'!KP271,Scrape!$B:$B,0)),"")</f>
        <v/>
      </c>
      <c r="LP271">
        <f>IF(LQ271="1-0",INDEX(Scrape!$N:$N,MATCH('HT 1-0'!KP271,Scrape!$B:$B,0)),"")</f>
        <v/>
      </c>
      <c r="LQ271">
        <f>INDEX(Scrape!$O:$O,MATCH('HT 1-0'!KP271,Scrape!$B:$B,0))</f>
        <v/>
      </c>
      <c r="LR271">
        <f>(1/LJ271)+(1/LI271)+(1/LH271)</f>
        <v/>
      </c>
      <c r="LS271">
        <f>(1/LG271)+(1/LF271)+(1/LE271)</f>
        <v/>
      </c>
      <c r="LT271" s="8">
        <f>IF(INDEX(#REF!,MATCH(KQ271,#REF!,0))=INDEX(#REF!,MATCH(KQ271,#REF!,0)),INDEX(#REF!,MATCH(KQ271,#REF!,0)),"ERROR")</f>
        <v/>
      </c>
      <c r="LU271" s="4">
        <f>IF(KR271="G",2,IF(KR271="R",0.5,IF(KR271="A",1)))</f>
        <v/>
      </c>
      <c r="LV271" s="4">
        <f>IF(KS271="G",0.5,IF(KS271="R",2,IF(KS271="A",1)))</f>
        <v/>
      </c>
      <c r="LW271" s="4">
        <f>IF(KT271="G",2,IF(KT271="R",0.5,IF(KT271="A",1)))</f>
        <v/>
      </c>
      <c r="LX271" s="4">
        <f>IF(KU271="G",0.5,IF(KU271="R",2,IF(KU271="A",1)))</f>
        <v/>
      </c>
      <c r="LY271" s="7">
        <f>(LK271*(LU271+LX271)+(LL271*(LU271+LX271)))</f>
        <v/>
      </c>
      <c r="LZ271" s="7">
        <f>(LN271*(LV271+LW271)+(LO271*(LV271+LW271)))</f>
        <v/>
      </c>
      <c r="MA271" s="11">
        <f>LY271-LZ271</f>
        <v/>
      </c>
      <c r="MB271" s="5">
        <f>MA271+2</f>
        <v/>
      </c>
      <c r="MC271" s="6">
        <f>MA271-2</f>
        <v/>
      </c>
      <c r="MD271" s="4">
        <f>LE271</f>
        <v/>
      </c>
      <c r="ME271" s="9">
        <f>IF(MD271=0,1000,MD271+0.75)</f>
        <v/>
      </c>
      <c r="MF271" s="10">
        <f>IF(MD271=0,0,MD271-0.75)</f>
        <v/>
      </c>
      <c r="MG271" s="4">
        <f>((LM271*(LU271+LX271))-((LP271*(LV271+LW271))))</f>
        <v/>
      </c>
      <c r="MH271" s="9">
        <f>MG271*1.2</f>
        <v/>
      </c>
      <c r="MI271" s="10">
        <f>MG271*0.8</f>
        <v/>
      </c>
      <c r="MJ271">
        <f>IFERROR(NX271,"")</f>
        <v/>
      </c>
      <c r="MK271">
        <f>IFERROR(NY271,"")</f>
        <v/>
      </c>
      <c r="ML271">
        <f>IFERROR(NZ271,"")</f>
        <v/>
      </c>
      <c r="MM271">
        <f>IFERROR(OA271,"")</f>
        <v/>
      </c>
      <c r="MN271">
        <f>IFERROR(OB271,"")</f>
        <v/>
      </c>
      <c r="MO271">
        <f>IFERROR(OC271,"")</f>
        <v/>
      </c>
      <c r="MP271" s="1">
        <f>COUNTIFS(#REF!,LT271,#REF!,1,#REF!,"&gt;="&amp;MC271,#REF!,"&lt;="&amp;MB271,#REF!,"&lt;="&amp;ME271,#REF!,"&gt;="&amp;MF271,#REF!,"="&amp;KV271,#REF!,"="&amp;KX271)</f>
        <v/>
      </c>
      <c r="MQ271" s="1">
        <f>COUNTIFS(#REF!,LT271,#REF!,0,#REF!,"&gt;="&amp;MC271,#REF!,"&lt;="&amp;MB271,#REF!,"&lt;="&amp;ME271,#REF!,"&gt;="&amp;MF271,#REF!,"="&amp;KV271,#REF!,"="&amp;KX271)</f>
        <v/>
      </c>
      <c r="MR271" s="1">
        <f>COUNTIFS(#REF!,LT271,#REF!,1,#REF!,"&gt;="&amp;MC271,#REF!,"&lt;="&amp;MB271,#REF!,"&lt;="&amp;ME271,#REF!,"&gt;="&amp;MF271,#REF!,"="&amp;KW271,#REF!,"="&amp;KY271)</f>
        <v/>
      </c>
      <c r="MS271" s="1">
        <f>COUNTIFS(#REF!,LT271,#REF!,0,#REF!,"&gt;="&amp;MC271,#REF!,"&lt;="&amp;MB271,#REF!,"&lt;="&amp;ME271,#REF!,"&gt;="&amp;MF271,#REF!,"="&amp;KW271,#REF!,"="&amp;KY271)</f>
        <v/>
      </c>
      <c r="MT271" s="1">
        <f>COUNTIFS(#REF!,LT271,#REF!,1,#REF!,"&gt;="&amp;MI271,#REF!,"&lt;="&amp;MH271,#REF!,"&lt;="&amp;ME271,#REF!,"&gt;="&amp;MF271)</f>
        <v/>
      </c>
      <c r="MU271" s="1">
        <f>COUNTIFS(#REF!,LT271,#REF!,0,#REF!,"&gt;="&amp;MI271,#REF!,"&lt;="&amp;MH271,#REF!,"&lt;="&amp;ME271,#REF!,"&gt;="&amp;MF271)</f>
        <v/>
      </c>
      <c r="MV271" s="1">
        <f>COUNTIFS(#REF!,LT271,#REF!,1,#REF!,"&gt;="&amp;MI271,#REF!,"&lt;="&amp;MH271,#REF!,"="&amp;KZ271,#REF!,"="&amp;LA271,#REF!,"&lt;="&amp;ME271,#REF!,"&gt;="&amp;MF271)</f>
        <v/>
      </c>
      <c r="MW271" s="1">
        <f>COUNTIFS(#REF!,LT271,#REF!,0,#REF!,"&gt;="&amp;MI271,#REF!,"&lt;="&amp;MH271,#REF!,"="&amp;KZ271,#REF!,"="&amp;LA271,#REF!,"&lt;="&amp;ME271,#REF!,"&gt;="&amp;MF271)</f>
        <v/>
      </c>
      <c r="MX271" s="1">
        <f>COUNTIFS(#REF!,LT271,#REF!,1,#REF!,"&gt;="&amp;MC271,#REF!,"&lt;="&amp;MB271,#REF!,"&lt;="&amp;ME271,#REF!,"&gt;="&amp;MF271)</f>
        <v/>
      </c>
      <c r="MY271" s="1">
        <f>COUNTIFS(#REF!,LT271,#REF!,0,#REF!,"&gt;="&amp;MC271,#REF!,"&lt;="&amp;MB271,#REF!,"&lt;="&amp;ME271,#REF!,"&gt;="&amp;MF271)</f>
        <v/>
      </c>
      <c r="MZ271" s="1">
        <f>COUNTIFS(#REF!,LT271,#REF!,1,#REF!,"&lt;="&amp;ME271,#REF!,"&gt;="&amp;MF271,#REF!,"="&amp;KV271,#REF!,"="&amp;KX271)</f>
        <v/>
      </c>
      <c r="NA271" s="1">
        <f>COUNTIFS(#REF!,LT271,#REF!,0,#REF!,"&lt;="&amp;ME271,#REF!,"&gt;="&amp;MF271,#REF!,"="&amp;KV271,#REF!,"="&amp;KX271)</f>
        <v/>
      </c>
      <c r="NB271" s="1">
        <f>COUNTIFS(#REF!,LT271,#REF!,1,#REF!,"&lt;="&amp;ME271,#REF!,"&gt;="&amp;MF271,#REF!,"="&amp;KW271,#REF!,"="&amp;KY271)</f>
        <v/>
      </c>
      <c r="NC271" s="1">
        <f>COUNTIFS(#REF!,LT271,#REF!,0,#REF!,"&lt;="&amp;ME271,#REF!,"&gt;="&amp;MF271,#REF!,"="&amp;KW271,#REF!,"="&amp;KY271)</f>
        <v/>
      </c>
      <c r="ND271" s="1">
        <f>MP271+MR271+MT271+MV271+MX271+MZ271+NB271</f>
        <v/>
      </c>
      <c r="NE271" s="1">
        <f>MQ271+MS271+MU271+MW271+MY271+NA271+NC271</f>
        <v/>
      </c>
      <c r="NF271" s="1">
        <f>ND271+NE271</f>
        <v/>
      </c>
      <c r="NG271" s="33">
        <f>ND271/(ND271+NE271)</f>
        <v/>
      </c>
      <c r="NH271" s="3">
        <f>1/NG271</f>
        <v/>
      </c>
      <c r="NI271" s="1">
        <f>LH271</f>
        <v/>
      </c>
      <c r="NJ271" s="79">
        <f>((1-NG271)*(1/(NI271-1))*0.98-(NG271*1))</f>
        <v/>
      </c>
      <c r="NK271" s="34">
        <f>IF(LR271&lt;0.9,0,IF(AND(LR271&gt;1.1),0,1))</f>
        <v/>
      </c>
      <c r="NL271" s="34">
        <f>IF(LS271&lt;0.9,0,IF(AND(LS271&gt;1.1),0,1))</f>
        <v/>
      </c>
      <c r="NM271" s="32">
        <f>IF(NF271&gt;99,1,0)</f>
        <v/>
      </c>
      <c r="NN271" s="32">
        <f>IF(NJ271&gt;0.0799,1,0)</f>
        <v/>
      </c>
      <c r="NO271" s="32">
        <f>IF(NJ271&gt;NQ271,1,0)</f>
        <v/>
      </c>
      <c r="NP271" s="32">
        <f>NM271+NN271+NO271+NK271+NL271</f>
        <v/>
      </c>
      <c r="NQ271" s="79">
        <f>(((100*NG271)*(NI271-1)*0.98)-((1-NG271)*100))/100</f>
        <v/>
      </c>
      <c r="NR271" s="34">
        <f>IF(LR271&lt;0.9,0,IF(AND(LR271&gt;1.1),0,1))</f>
        <v/>
      </c>
      <c r="NS271" s="34">
        <f>IF(LS271&lt;0.9,0,IF(AND(LS271&gt;1.1),0,1))</f>
        <v/>
      </c>
      <c r="NT271" s="32">
        <f>IF(NF271&gt;99,1,0)</f>
        <v/>
      </c>
      <c r="NU271" s="32">
        <f>IF(NQ271&gt;0.0799,1,0)</f>
        <v/>
      </c>
      <c r="NV271" s="32">
        <f>IF(NQ271&gt;NJ271,1,0)</f>
        <v/>
      </c>
      <c r="NW271" s="32">
        <f>NT271+NU271+NV271+NR271+NS271</f>
        <v/>
      </c>
      <c r="NX271">
        <f>IF(NP271=5,"LayHome1-0",IF(AND(NW271=5),"BackHome1-0",""))</f>
        <v/>
      </c>
      <c r="NY271">
        <f>IF(NP271=5,KN271,IF(AND(NW271=5),KN271,""))</f>
        <v/>
      </c>
      <c r="NZ271">
        <f>IF(NP271=5,"Match Odds",IF(AND(NW271=5),"Match Odds",""))</f>
        <v/>
      </c>
      <c r="OA271">
        <f>IF(NP271=5,KP271,IF(AND(NW271=5),KP271,""))</f>
        <v/>
      </c>
      <c r="OB271">
        <f>IF(NP271=5,"MATCH_ODDS",IF(AND(NW271=5),"MATCH_ODDS",""))</f>
        <v/>
      </c>
      <c r="OC271">
        <f>IF(NP271=5,"LAY",IF(AND(NW271=5),"BACK",""))</f>
        <v/>
      </c>
    </row>
    <row r="272" ht="16.5" customHeight="1" thickBot="1" thickTop="1">
      <c r="A272" s="2" t="n"/>
      <c r="KN272" s="1">
        <f>IF(INDEX(#REF!,MATCH('HT 1-0'!D272,#REF!,0))=INDEX(#REF!,MATCH('HT 1-0'!D272,#REF!,0)),INDEX(#REF!,MATCH('HT 1-0'!D272,#REF!,0)),"ERROR")</f>
        <v/>
      </c>
      <c r="KO272" s="1">
        <f>IF(INDEX(#REF!,MATCH('HT 1-0'!E272,#REF!,0))=INDEX(#REF!,MATCH('HT 1-0'!E272,#REF!,0)),INDEX(#REF!,MATCH('HT 1-0'!E272,#REF!,0)),"ERROR")</f>
        <v/>
      </c>
      <c r="KP272" s="1">
        <f>KN272&amp;" v "&amp;KO272</f>
        <v/>
      </c>
      <c r="KQ272">
        <f>B272&amp;"_"&amp;C272</f>
        <v/>
      </c>
      <c r="KR272" s="1">
        <f>IF((HW272/KK272)&lt;0.335,"G",IF((HW272/KK272)&gt;0.67,"R","A"))</f>
        <v/>
      </c>
      <c r="KS272" s="1">
        <f>IF((HX272/KK272)&lt;0.335,"G",IF((HX272/KK272)&gt;0.67,"R","A"))</f>
        <v/>
      </c>
      <c r="KT272" s="1">
        <f>IF((IH272/KK272)&lt;0.335,"G",IF((IH272/KK272)&gt;0.67,"R","A"))</f>
        <v/>
      </c>
      <c r="KU272" s="1">
        <f>IF((II272/KK272)&lt;0.335,"G",IF((II272/KK272)&gt;0.67,"R","A"))</f>
        <v/>
      </c>
      <c r="KV272" s="1">
        <f>IF((HZ272/KK272)&lt;0.335,"G",IF((HZ272/KK272)&gt;0.67,"R","A"))</f>
        <v/>
      </c>
      <c r="KW272" s="1">
        <f>IF((HY272/KK272)&lt;0.335,"G",IF((HY272/KK272)&gt;0.67,"R","A"))</f>
        <v/>
      </c>
      <c r="KX272" s="1">
        <f>IF((IK272/KK272)&lt;0.335,"G",IF((IK272/KK272)&gt;0.67,"R","A"))</f>
        <v/>
      </c>
      <c r="KY272" s="1">
        <f>IF((IJ272/KK272)&lt;0.335,"G",IF((IJ272/KK272)&gt;0.67,"R","A"))</f>
        <v/>
      </c>
      <c r="KZ272" s="1">
        <f>IF((HQ272/KK272)&lt;0.335,"G",IF((HQ272/KK272)&gt;0.67,"R","A"))</f>
        <v/>
      </c>
      <c r="LA272" s="1">
        <f>IF((IB272/KK272)&lt;0.335,"G",IF((IB272/KK272)&gt;0.67,"R","A"))</f>
        <v/>
      </c>
      <c r="LB272">
        <f>IF(LQ272="1-0",INDEX(Scrape!#REF!,MATCH('HT 1-0'!KP272,Scrape!$B:$B,0)),"")</f>
        <v/>
      </c>
      <c r="LC272">
        <f>IF(LQ272="1-0",INDEX(Scrape!$A:$A,MATCH('HT 1-0'!KP272,Scrape!$B:$B,0)),"")</f>
        <v/>
      </c>
      <c r="LD272">
        <f>IF(LQ272="1-0",INDEX(Scrape!$B:$B,MATCH('HT 1-0'!KP272,Scrape!$B:$B,0)),"")</f>
        <v/>
      </c>
      <c r="LE272">
        <f>IF(LQ272="1-0",INDEX(Scrape!$C:$C,MATCH('HT 1-0'!KP272,Scrape!$B:$B,0)),"")</f>
        <v/>
      </c>
      <c r="LF272">
        <f>IF(LQ272="1-0",INDEX(Scrape!$D:$D,MATCH('HT 1-0'!KP272,Scrape!$B:$B,0)),"")</f>
        <v/>
      </c>
      <c r="LG272">
        <f>IF(LQ272="1-0",INDEX(Scrape!$E:$E,MATCH('HT 1-0'!KP272,Scrape!$B:$B,0)),"")</f>
        <v/>
      </c>
      <c r="LH272">
        <f>IF(LQ272="1-0",INDEX(Scrape!$F:$F,MATCH('HT 1-0'!KP272,Scrape!$B:$B,0)),"")</f>
        <v/>
      </c>
      <c r="LI272">
        <f>IF(LQ272="1-0",INDEX(Scrape!$G:$G,MATCH('HT 1-0'!KP272,Scrape!$B:$B,0)),"")</f>
        <v/>
      </c>
      <c r="LJ272">
        <f>IF(LQ272="1-0",INDEX(Scrape!$H:$H,MATCH('HT 1-0'!KP272,Scrape!$B:$B,0)),"")</f>
        <v/>
      </c>
      <c r="LK272">
        <f>IF(LQ272="1-0",INDEX(Scrape!$I:$I,MATCH('HT 1-0'!KP272,Scrape!$B:$B,0)),"")</f>
        <v/>
      </c>
      <c r="LL272">
        <f>IF(LQ272="1-0",INDEX(Scrape!$J:$J,MATCH('HT 1-0'!KP272,Scrape!$B:$B,0)),"")</f>
        <v/>
      </c>
      <c r="LM272">
        <f>IF(LQ272="1-0",INDEX(Scrape!$K:$K,MATCH('HT 1-0'!KP272,Scrape!$B:$B,0)),"")</f>
        <v/>
      </c>
      <c r="LN272">
        <f>IF(LQ272="1-0",INDEX(Scrape!$L:$L,MATCH('HT 1-0'!KP272,Scrape!$B:$B,0)),"")</f>
        <v/>
      </c>
      <c r="LO272">
        <f>IF(LQ272="1-0",INDEX(Scrape!$M:$M,MATCH('HT 1-0'!KP272,Scrape!$B:$B,0)),"")</f>
        <v/>
      </c>
      <c r="LP272">
        <f>IF(LQ272="1-0",INDEX(Scrape!$N:$N,MATCH('HT 1-0'!KP272,Scrape!$B:$B,0)),"")</f>
        <v/>
      </c>
      <c r="LQ272">
        <f>INDEX(Scrape!$O:$O,MATCH('HT 1-0'!KP272,Scrape!$B:$B,0))</f>
        <v/>
      </c>
      <c r="LR272">
        <f>(1/LJ272)+(1/LI272)+(1/LH272)</f>
        <v/>
      </c>
      <c r="LS272">
        <f>(1/LG272)+(1/LF272)+(1/LE272)</f>
        <v/>
      </c>
      <c r="LT272" s="8">
        <f>IF(INDEX(#REF!,MATCH(KQ272,#REF!,0))=INDEX(#REF!,MATCH(KQ272,#REF!,0)),INDEX(#REF!,MATCH(KQ272,#REF!,0)),"ERROR")</f>
        <v/>
      </c>
      <c r="LU272" s="4">
        <f>IF(KR272="G",2,IF(KR272="R",0.5,IF(KR272="A",1)))</f>
        <v/>
      </c>
      <c r="LV272" s="4">
        <f>IF(KS272="G",0.5,IF(KS272="R",2,IF(KS272="A",1)))</f>
        <v/>
      </c>
      <c r="LW272" s="4">
        <f>IF(KT272="G",2,IF(KT272="R",0.5,IF(KT272="A",1)))</f>
        <v/>
      </c>
      <c r="LX272" s="4">
        <f>IF(KU272="G",0.5,IF(KU272="R",2,IF(KU272="A",1)))</f>
        <v/>
      </c>
      <c r="LY272" s="7">
        <f>(LK272*(LU272+LX272)+(LL272*(LU272+LX272)))</f>
        <v/>
      </c>
      <c r="LZ272" s="7">
        <f>(LN272*(LV272+LW272)+(LO272*(LV272+LW272)))</f>
        <v/>
      </c>
      <c r="MA272" s="11">
        <f>LY272-LZ272</f>
        <v/>
      </c>
      <c r="MB272" s="5">
        <f>MA272+2</f>
        <v/>
      </c>
      <c r="MC272" s="6">
        <f>MA272-2</f>
        <v/>
      </c>
      <c r="MD272" s="4">
        <f>LE272</f>
        <v/>
      </c>
      <c r="ME272" s="9">
        <f>IF(MD272=0,1000,MD272+0.75)</f>
        <v/>
      </c>
      <c r="MF272" s="10">
        <f>IF(MD272=0,0,MD272-0.75)</f>
        <v/>
      </c>
      <c r="MG272" s="4">
        <f>((LM272*(LU272+LX272))-((LP272*(LV272+LW272))))</f>
        <v/>
      </c>
      <c r="MH272" s="9">
        <f>MG272*1.2</f>
        <v/>
      </c>
      <c r="MI272" s="10">
        <f>MG272*0.8</f>
        <v/>
      </c>
      <c r="MJ272">
        <f>IFERROR(NX272,"")</f>
        <v/>
      </c>
      <c r="MK272">
        <f>IFERROR(NY272,"")</f>
        <v/>
      </c>
      <c r="ML272">
        <f>IFERROR(NZ272,"")</f>
        <v/>
      </c>
      <c r="MM272">
        <f>IFERROR(OA272,"")</f>
        <v/>
      </c>
      <c r="MN272">
        <f>IFERROR(OB272,"")</f>
        <v/>
      </c>
      <c r="MO272">
        <f>IFERROR(OC272,"")</f>
        <v/>
      </c>
      <c r="MP272" s="1">
        <f>COUNTIFS(#REF!,LT272,#REF!,1,#REF!,"&gt;="&amp;MC272,#REF!,"&lt;="&amp;MB272,#REF!,"&lt;="&amp;ME272,#REF!,"&gt;="&amp;MF272,#REF!,"="&amp;KV272,#REF!,"="&amp;KX272)</f>
        <v/>
      </c>
      <c r="MQ272" s="1">
        <f>COUNTIFS(#REF!,LT272,#REF!,0,#REF!,"&gt;="&amp;MC272,#REF!,"&lt;="&amp;MB272,#REF!,"&lt;="&amp;ME272,#REF!,"&gt;="&amp;MF272,#REF!,"="&amp;KV272,#REF!,"="&amp;KX272)</f>
        <v/>
      </c>
      <c r="MR272" s="1">
        <f>COUNTIFS(#REF!,LT272,#REF!,1,#REF!,"&gt;="&amp;MC272,#REF!,"&lt;="&amp;MB272,#REF!,"&lt;="&amp;ME272,#REF!,"&gt;="&amp;MF272,#REF!,"="&amp;KW272,#REF!,"="&amp;KY272)</f>
        <v/>
      </c>
      <c r="MS272" s="1">
        <f>COUNTIFS(#REF!,LT272,#REF!,0,#REF!,"&gt;="&amp;MC272,#REF!,"&lt;="&amp;MB272,#REF!,"&lt;="&amp;ME272,#REF!,"&gt;="&amp;MF272,#REF!,"="&amp;KW272,#REF!,"="&amp;KY272)</f>
        <v/>
      </c>
      <c r="MT272" s="1">
        <f>COUNTIFS(#REF!,LT272,#REF!,1,#REF!,"&gt;="&amp;MI272,#REF!,"&lt;="&amp;MH272,#REF!,"&lt;="&amp;ME272,#REF!,"&gt;="&amp;MF272)</f>
        <v/>
      </c>
      <c r="MU272" s="1">
        <f>COUNTIFS(#REF!,LT272,#REF!,0,#REF!,"&gt;="&amp;MI272,#REF!,"&lt;="&amp;MH272,#REF!,"&lt;="&amp;ME272,#REF!,"&gt;="&amp;MF272)</f>
        <v/>
      </c>
      <c r="MV272" s="1">
        <f>COUNTIFS(#REF!,LT272,#REF!,1,#REF!,"&gt;="&amp;MI272,#REF!,"&lt;="&amp;MH272,#REF!,"="&amp;KZ272,#REF!,"="&amp;LA272,#REF!,"&lt;="&amp;ME272,#REF!,"&gt;="&amp;MF272)</f>
        <v/>
      </c>
      <c r="MW272" s="1">
        <f>COUNTIFS(#REF!,LT272,#REF!,0,#REF!,"&gt;="&amp;MI272,#REF!,"&lt;="&amp;MH272,#REF!,"="&amp;KZ272,#REF!,"="&amp;LA272,#REF!,"&lt;="&amp;ME272,#REF!,"&gt;="&amp;MF272)</f>
        <v/>
      </c>
      <c r="MX272" s="1">
        <f>COUNTIFS(#REF!,LT272,#REF!,1,#REF!,"&gt;="&amp;MC272,#REF!,"&lt;="&amp;MB272,#REF!,"&lt;="&amp;ME272,#REF!,"&gt;="&amp;MF272)</f>
        <v/>
      </c>
      <c r="MY272" s="1">
        <f>COUNTIFS(#REF!,LT272,#REF!,0,#REF!,"&gt;="&amp;MC272,#REF!,"&lt;="&amp;MB272,#REF!,"&lt;="&amp;ME272,#REF!,"&gt;="&amp;MF272)</f>
        <v/>
      </c>
      <c r="MZ272" s="1">
        <f>COUNTIFS(#REF!,LT272,#REF!,1,#REF!,"&lt;="&amp;ME272,#REF!,"&gt;="&amp;MF272,#REF!,"="&amp;KV272,#REF!,"="&amp;KX272)</f>
        <v/>
      </c>
      <c r="NA272" s="1">
        <f>COUNTIFS(#REF!,LT272,#REF!,0,#REF!,"&lt;="&amp;ME272,#REF!,"&gt;="&amp;MF272,#REF!,"="&amp;KV272,#REF!,"="&amp;KX272)</f>
        <v/>
      </c>
      <c r="NB272" s="1">
        <f>COUNTIFS(#REF!,LT272,#REF!,1,#REF!,"&lt;="&amp;ME272,#REF!,"&gt;="&amp;MF272,#REF!,"="&amp;KW272,#REF!,"="&amp;KY272)</f>
        <v/>
      </c>
      <c r="NC272" s="1">
        <f>COUNTIFS(#REF!,LT272,#REF!,0,#REF!,"&lt;="&amp;ME272,#REF!,"&gt;="&amp;MF272,#REF!,"="&amp;KW272,#REF!,"="&amp;KY272)</f>
        <v/>
      </c>
      <c r="ND272" s="1">
        <f>MP272+MR272+MT272+MV272+MX272+MZ272+NB272</f>
        <v/>
      </c>
      <c r="NE272" s="1">
        <f>MQ272+MS272+MU272+MW272+MY272+NA272+NC272</f>
        <v/>
      </c>
      <c r="NF272" s="1">
        <f>ND272+NE272</f>
        <v/>
      </c>
      <c r="NG272" s="33">
        <f>ND272/(ND272+NE272)</f>
        <v/>
      </c>
      <c r="NH272" s="3">
        <f>1/NG272</f>
        <v/>
      </c>
      <c r="NI272" s="1">
        <f>LH272</f>
        <v/>
      </c>
      <c r="NJ272" s="79">
        <f>((1-NG272)*(1/(NI272-1))*0.98-(NG272*1))</f>
        <v/>
      </c>
      <c r="NK272" s="34">
        <f>IF(LR272&lt;0.9,0,IF(AND(LR272&gt;1.1),0,1))</f>
        <v/>
      </c>
      <c r="NL272" s="34">
        <f>IF(LS272&lt;0.9,0,IF(AND(LS272&gt;1.1),0,1))</f>
        <v/>
      </c>
      <c r="NM272" s="32">
        <f>IF(NF272&gt;99,1,0)</f>
        <v/>
      </c>
      <c r="NN272" s="32">
        <f>IF(NJ272&gt;0.0799,1,0)</f>
        <v/>
      </c>
      <c r="NO272" s="32">
        <f>IF(NJ272&gt;NQ272,1,0)</f>
        <v/>
      </c>
      <c r="NP272" s="32">
        <f>NM272+NN272+NO272+NK272+NL272</f>
        <v/>
      </c>
      <c r="NQ272" s="79">
        <f>(((100*NG272)*(NI272-1)*0.98)-((1-NG272)*100))/100</f>
        <v/>
      </c>
      <c r="NR272" s="34">
        <f>IF(LR272&lt;0.9,0,IF(AND(LR272&gt;1.1),0,1))</f>
        <v/>
      </c>
      <c r="NS272" s="34">
        <f>IF(LS272&lt;0.9,0,IF(AND(LS272&gt;1.1),0,1))</f>
        <v/>
      </c>
      <c r="NT272" s="32">
        <f>IF(NF272&gt;99,1,0)</f>
        <v/>
      </c>
      <c r="NU272" s="32">
        <f>IF(NQ272&gt;0.0799,1,0)</f>
        <v/>
      </c>
      <c r="NV272" s="32">
        <f>IF(NQ272&gt;NJ272,1,0)</f>
        <v/>
      </c>
      <c r="NW272" s="32">
        <f>NT272+NU272+NV272+NR272+NS272</f>
        <v/>
      </c>
      <c r="NX272">
        <f>IF(NP272=5,"LayHome1-0",IF(AND(NW272=5),"BackHome1-0",""))</f>
        <v/>
      </c>
      <c r="NY272">
        <f>IF(NP272=5,KN272,IF(AND(NW272=5),KN272,""))</f>
        <v/>
      </c>
      <c r="NZ272">
        <f>IF(NP272=5,"Match Odds",IF(AND(NW272=5),"Match Odds",""))</f>
        <v/>
      </c>
      <c r="OA272">
        <f>IF(NP272=5,KP272,IF(AND(NW272=5),KP272,""))</f>
        <v/>
      </c>
      <c r="OB272">
        <f>IF(NP272=5,"MATCH_ODDS",IF(AND(NW272=5),"MATCH_ODDS",""))</f>
        <v/>
      </c>
      <c r="OC272">
        <f>IF(NP272=5,"LAY",IF(AND(NW272=5),"BACK",""))</f>
        <v/>
      </c>
    </row>
    <row r="273" ht="16.5" customHeight="1" thickBot="1" thickTop="1">
      <c r="A273" s="2" t="n"/>
      <c r="KN273" s="1">
        <f>IF(INDEX(#REF!,MATCH('HT 1-0'!D273,#REF!,0))=INDEX(#REF!,MATCH('HT 1-0'!D273,#REF!,0)),INDEX(#REF!,MATCH('HT 1-0'!D273,#REF!,0)),"ERROR")</f>
        <v/>
      </c>
      <c r="KO273" s="1">
        <f>IF(INDEX(#REF!,MATCH('HT 1-0'!E273,#REF!,0))=INDEX(#REF!,MATCH('HT 1-0'!E273,#REF!,0)),INDEX(#REF!,MATCH('HT 1-0'!E273,#REF!,0)),"ERROR")</f>
        <v/>
      </c>
      <c r="KP273" s="1">
        <f>KN273&amp;" v "&amp;KO273</f>
        <v/>
      </c>
      <c r="KQ273">
        <f>B273&amp;"_"&amp;C273</f>
        <v/>
      </c>
      <c r="KR273" s="1">
        <f>IF((HW273/KK273)&lt;0.335,"G",IF((HW273/KK273)&gt;0.67,"R","A"))</f>
        <v/>
      </c>
      <c r="KS273" s="1">
        <f>IF((HX273/KK273)&lt;0.335,"G",IF((HX273/KK273)&gt;0.67,"R","A"))</f>
        <v/>
      </c>
      <c r="KT273" s="1">
        <f>IF((IH273/KK273)&lt;0.335,"G",IF((IH273/KK273)&gt;0.67,"R","A"))</f>
        <v/>
      </c>
      <c r="KU273" s="1">
        <f>IF((II273/KK273)&lt;0.335,"G",IF((II273/KK273)&gt;0.67,"R","A"))</f>
        <v/>
      </c>
      <c r="KV273" s="1">
        <f>IF((HZ273/KK273)&lt;0.335,"G",IF((HZ273/KK273)&gt;0.67,"R","A"))</f>
        <v/>
      </c>
      <c r="KW273" s="1">
        <f>IF((HY273/KK273)&lt;0.335,"G",IF((HY273/KK273)&gt;0.67,"R","A"))</f>
        <v/>
      </c>
      <c r="KX273" s="1">
        <f>IF((IK273/KK273)&lt;0.335,"G",IF((IK273/KK273)&gt;0.67,"R","A"))</f>
        <v/>
      </c>
      <c r="KY273" s="1">
        <f>IF((IJ273/KK273)&lt;0.335,"G",IF((IJ273/KK273)&gt;0.67,"R","A"))</f>
        <v/>
      </c>
      <c r="KZ273" s="1">
        <f>IF((HQ273/KK273)&lt;0.335,"G",IF((HQ273/KK273)&gt;0.67,"R","A"))</f>
        <v/>
      </c>
      <c r="LA273" s="1">
        <f>IF((IB273/KK273)&lt;0.335,"G",IF((IB273/KK273)&gt;0.67,"R","A"))</f>
        <v/>
      </c>
      <c r="LB273">
        <f>IF(LQ273="1-0",INDEX(Scrape!#REF!,MATCH('HT 1-0'!KP273,Scrape!$B:$B,0)),"")</f>
        <v/>
      </c>
      <c r="LC273">
        <f>IF(LQ273="1-0",INDEX(Scrape!$A:$A,MATCH('HT 1-0'!KP273,Scrape!$B:$B,0)),"")</f>
        <v/>
      </c>
      <c r="LD273">
        <f>IF(LQ273="1-0",INDEX(Scrape!$B:$B,MATCH('HT 1-0'!KP273,Scrape!$B:$B,0)),"")</f>
        <v/>
      </c>
      <c r="LE273">
        <f>IF(LQ273="1-0",INDEX(Scrape!$C:$C,MATCH('HT 1-0'!KP273,Scrape!$B:$B,0)),"")</f>
        <v/>
      </c>
      <c r="LF273">
        <f>IF(LQ273="1-0",INDEX(Scrape!$D:$D,MATCH('HT 1-0'!KP273,Scrape!$B:$B,0)),"")</f>
        <v/>
      </c>
      <c r="LG273">
        <f>IF(LQ273="1-0",INDEX(Scrape!$E:$E,MATCH('HT 1-0'!KP273,Scrape!$B:$B,0)),"")</f>
        <v/>
      </c>
      <c r="LH273">
        <f>IF(LQ273="1-0",INDEX(Scrape!$F:$F,MATCH('HT 1-0'!KP273,Scrape!$B:$B,0)),"")</f>
        <v/>
      </c>
      <c r="LI273">
        <f>IF(LQ273="1-0",INDEX(Scrape!$G:$G,MATCH('HT 1-0'!KP273,Scrape!$B:$B,0)),"")</f>
        <v/>
      </c>
      <c r="LJ273">
        <f>IF(LQ273="1-0",INDEX(Scrape!$H:$H,MATCH('HT 1-0'!KP273,Scrape!$B:$B,0)),"")</f>
        <v/>
      </c>
      <c r="LK273">
        <f>IF(LQ273="1-0",INDEX(Scrape!$I:$I,MATCH('HT 1-0'!KP273,Scrape!$B:$B,0)),"")</f>
        <v/>
      </c>
      <c r="LL273">
        <f>IF(LQ273="1-0",INDEX(Scrape!$J:$J,MATCH('HT 1-0'!KP273,Scrape!$B:$B,0)),"")</f>
        <v/>
      </c>
      <c r="LM273">
        <f>IF(LQ273="1-0",INDEX(Scrape!$K:$K,MATCH('HT 1-0'!KP273,Scrape!$B:$B,0)),"")</f>
        <v/>
      </c>
      <c r="LN273">
        <f>IF(LQ273="1-0",INDEX(Scrape!$L:$L,MATCH('HT 1-0'!KP273,Scrape!$B:$B,0)),"")</f>
        <v/>
      </c>
      <c r="LO273">
        <f>IF(LQ273="1-0",INDEX(Scrape!$M:$M,MATCH('HT 1-0'!KP273,Scrape!$B:$B,0)),"")</f>
        <v/>
      </c>
      <c r="LP273">
        <f>IF(LQ273="1-0",INDEX(Scrape!$N:$N,MATCH('HT 1-0'!KP273,Scrape!$B:$B,0)),"")</f>
        <v/>
      </c>
      <c r="LQ273">
        <f>INDEX(Scrape!$O:$O,MATCH('HT 1-0'!KP273,Scrape!$B:$B,0))</f>
        <v/>
      </c>
      <c r="LR273">
        <f>(1/LJ273)+(1/LI273)+(1/LH273)</f>
        <v/>
      </c>
      <c r="LS273">
        <f>(1/LG273)+(1/LF273)+(1/LE273)</f>
        <v/>
      </c>
      <c r="LT273" s="8">
        <f>IF(INDEX(#REF!,MATCH(KQ273,#REF!,0))=INDEX(#REF!,MATCH(KQ273,#REF!,0)),INDEX(#REF!,MATCH(KQ273,#REF!,0)),"ERROR")</f>
        <v/>
      </c>
      <c r="LU273" s="4">
        <f>IF(KR273="G",2,IF(KR273="R",0.5,IF(KR273="A",1)))</f>
        <v/>
      </c>
      <c r="LV273" s="4">
        <f>IF(KS273="G",0.5,IF(KS273="R",2,IF(KS273="A",1)))</f>
        <v/>
      </c>
      <c r="LW273" s="4">
        <f>IF(KT273="G",2,IF(KT273="R",0.5,IF(KT273="A",1)))</f>
        <v/>
      </c>
      <c r="LX273" s="4">
        <f>IF(KU273="G",0.5,IF(KU273="R",2,IF(KU273="A",1)))</f>
        <v/>
      </c>
      <c r="LY273" s="7">
        <f>(LK273*(LU273+LX273)+(LL273*(LU273+LX273)))</f>
        <v/>
      </c>
      <c r="LZ273" s="7">
        <f>(LN273*(LV273+LW273)+(LO273*(LV273+LW273)))</f>
        <v/>
      </c>
      <c r="MA273" s="11">
        <f>LY273-LZ273</f>
        <v/>
      </c>
      <c r="MB273" s="5">
        <f>MA273+2</f>
        <v/>
      </c>
      <c r="MC273" s="6">
        <f>MA273-2</f>
        <v/>
      </c>
      <c r="MD273" s="4">
        <f>LE273</f>
        <v/>
      </c>
      <c r="ME273" s="9">
        <f>IF(MD273=0,1000,MD273+0.75)</f>
        <v/>
      </c>
      <c r="MF273" s="10">
        <f>IF(MD273=0,0,MD273-0.75)</f>
        <v/>
      </c>
      <c r="MG273" s="4">
        <f>((LM273*(LU273+LX273))-((LP273*(LV273+LW273))))</f>
        <v/>
      </c>
      <c r="MH273" s="9">
        <f>MG273*1.2</f>
        <v/>
      </c>
      <c r="MI273" s="10">
        <f>MG273*0.8</f>
        <v/>
      </c>
      <c r="MJ273">
        <f>IFERROR(NX273,"")</f>
        <v/>
      </c>
      <c r="MK273">
        <f>IFERROR(NY273,"")</f>
        <v/>
      </c>
      <c r="ML273">
        <f>IFERROR(NZ273,"")</f>
        <v/>
      </c>
      <c r="MM273">
        <f>IFERROR(OA273,"")</f>
        <v/>
      </c>
      <c r="MN273">
        <f>IFERROR(OB273,"")</f>
        <v/>
      </c>
      <c r="MO273">
        <f>IFERROR(OC273,"")</f>
        <v/>
      </c>
      <c r="MP273" s="1">
        <f>COUNTIFS(#REF!,LT273,#REF!,1,#REF!,"&gt;="&amp;MC273,#REF!,"&lt;="&amp;MB273,#REF!,"&lt;="&amp;ME273,#REF!,"&gt;="&amp;MF273,#REF!,"="&amp;KV273,#REF!,"="&amp;KX273)</f>
        <v/>
      </c>
      <c r="MQ273" s="1">
        <f>COUNTIFS(#REF!,LT273,#REF!,0,#REF!,"&gt;="&amp;MC273,#REF!,"&lt;="&amp;MB273,#REF!,"&lt;="&amp;ME273,#REF!,"&gt;="&amp;MF273,#REF!,"="&amp;KV273,#REF!,"="&amp;KX273)</f>
        <v/>
      </c>
      <c r="MR273" s="1">
        <f>COUNTIFS(#REF!,LT273,#REF!,1,#REF!,"&gt;="&amp;MC273,#REF!,"&lt;="&amp;MB273,#REF!,"&lt;="&amp;ME273,#REF!,"&gt;="&amp;MF273,#REF!,"="&amp;KW273,#REF!,"="&amp;KY273)</f>
        <v/>
      </c>
      <c r="MS273" s="1">
        <f>COUNTIFS(#REF!,LT273,#REF!,0,#REF!,"&gt;="&amp;MC273,#REF!,"&lt;="&amp;MB273,#REF!,"&lt;="&amp;ME273,#REF!,"&gt;="&amp;MF273,#REF!,"="&amp;KW273,#REF!,"="&amp;KY273)</f>
        <v/>
      </c>
      <c r="MT273" s="1">
        <f>COUNTIFS(#REF!,LT273,#REF!,1,#REF!,"&gt;="&amp;MI273,#REF!,"&lt;="&amp;MH273,#REF!,"&lt;="&amp;ME273,#REF!,"&gt;="&amp;MF273)</f>
        <v/>
      </c>
      <c r="MU273" s="1">
        <f>COUNTIFS(#REF!,LT273,#REF!,0,#REF!,"&gt;="&amp;MI273,#REF!,"&lt;="&amp;MH273,#REF!,"&lt;="&amp;ME273,#REF!,"&gt;="&amp;MF273)</f>
        <v/>
      </c>
      <c r="MV273" s="1">
        <f>COUNTIFS(#REF!,LT273,#REF!,1,#REF!,"&gt;="&amp;MI273,#REF!,"&lt;="&amp;MH273,#REF!,"="&amp;KZ273,#REF!,"="&amp;LA273,#REF!,"&lt;="&amp;ME273,#REF!,"&gt;="&amp;MF273)</f>
        <v/>
      </c>
      <c r="MW273" s="1">
        <f>COUNTIFS(#REF!,LT273,#REF!,0,#REF!,"&gt;="&amp;MI273,#REF!,"&lt;="&amp;MH273,#REF!,"="&amp;KZ273,#REF!,"="&amp;LA273,#REF!,"&lt;="&amp;ME273,#REF!,"&gt;="&amp;MF273)</f>
        <v/>
      </c>
      <c r="MX273" s="1">
        <f>COUNTIFS(#REF!,LT273,#REF!,1,#REF!,"&gt;="&amp;MC273,#REF!,"&lt;="&amp;MB273,#REF!,"&lt;="&amp;ME273,#REF!,"&gt;="&amp;MF273)</f>
        <v/>
      </c>
      <c r="MY273" s="1">
        <f>COUNTIFS(#REF!,LT273,#REF!,0,#REF!,"&gt;="&amp;MC273,#REF!,"&lt;="&amp;MB273,#REF!,"&lt;="&amp;ME273,#REF!,"&gt;="&amp;MF273)</f>
        <v/>
      </c>
      <c r="MZ273" s="1">
        <f>COUNTIFS(#REF!,LT273,#REF!,1,#REF!,"&lt;="&amp;ME273,#REF!,"&gt;="&amp;MF273,#REF!,"="&amp;KV273,#REF!,"="&amp;KX273)</f>
        <v/>
      </c>
      <c r="NA273" s="1">
        <f>COUNTIFS(#REF!,LT273,#REF!,0,#REF!,"&lt;="&amp;ME273,#REF!,"&gt;="&amp;MF273,#REF!,"="&amp;KV273,#REF!,"="&amp;KX273)</f>
        <v/>
      </c>
      <c r="NB273" s="1">
        <f>COUNTIFS(#REF!,LT273,#REF!,1,#REF!,"&lt;="&amp;ME273,#REF!,"&gt;="&amp;MF273,#REF!,"="&amp;KW273,#REF!,"="&amp;KY273)</f>
        <v/>
      </c>
      <c r="NC273" s="1">
        <f>COUNTIFS(#REF!,LT273,#REF!,0,#REF!,"&lt;="&amp;ME273,#REF!,"&gt;="&amp;MF273,#REF!,"="&amp;KW273,#REF!,"="&amp;KY273)</f>
        <v/>
      </c>
      <c r="ND273" s="1">
        <f>MP273+MR273+MT273+MV273+MX273+MZ273+NB273</f>
        <v/>
      </c>
      <c r="NE273" s="1">
        <f>MQ273+MS273+MU273+MW273+MY273+NA273+NC273</f>
        <v/>
      </c>
      <c r="NF273" s="1">
        <f>ND273+NE273</f>
        <v/>
      </c>
      <c r="NG273" s="33">
        <f>ND273/(ND273+NE273)</f>
        <v/>
      </c>
      <c r="NH273" s="3">
        <f>1/NG273</f>
        <v/>
      </c>
      <c r="NI273" s="1">
        <f>LH273</f>
        <v/>
      </c>
      <c r="NJ273" s="79">
        <f>((1-NG273)*(1/(NI273-1))*0.98-(NG273*1))</f>
        <v/>
      </c>
      <c r="NK273" s="34">
        <f>IF(LR273&lt;0.9,0,IF(AND(LR273&gt;1.1),0,1))</f>
        <v/>
      </c>
      <c r="NL273" s="34">
        <f>IF(LS273&lt;0.9,0,IF(AND(LS273&gt;1.1),0,1))</f>
        <v/>
      </c>
      <c r="NM273" s="32">
        <f>IF(NF273&gt;99,1,0)</f>
        <v/>
      </c>
      <c r="NN273" s="32">
        <f>IF(NJ273&gt;0.0799,1,0)</f>
        <v/>
      </c>
      <c r="NO273" s="32">
        <f>IF(NJ273&gt;NQ273,1,0)</f>
        <v/>
      </c>
      <c r="NP273" s="32">
        <f>NM273+NN273+NO273+NK273+NL273</f>
        <v/>
      </c>
      <c r="NQ273" s="79">
        <f>(((100*NG273)*(NI273-1)*0.98)-((1-NG273)*100))/100</f>
        <v/>
      </c>
      <c r="NR273" s="34">
        <f>IF(LR273&lt;0.9,0,IF(AND(LR273&gt;1.1),0,1))</f>
        <v/>
      </c>
      <c r="NS273" s="34">
        <f>IF(LS273&lt;0.9,0,IF(AND(LS273&gt;1.1),0,1))</f>
        <v/>
      </c>
      <c r="NT273" s="32">
        <f>IF(NF273&gt;99,1,0)</f>
        <v/>
      </c>
      <c r="NU273" s="32">
        <f>IF(NQ273&gt;0.0799,1,0)</f>
        <v/>
      </c>
      <c r="NV273" s="32">
        <f>IF(NQ273&gt;NJ273,1,0)</f>
        <v/>
      </c>
      <c r="NW273" s="32">
        <f>NT273+NU273+NV273+NR273+NS273</f>
        <v/>
      </c>
      <c r="NX273">
        <f>IF(NP273=5,"LayHome1-0",IF(AND(NW273=5),"BackHome1-0",""))</f>
        <v/>
      </c>
      <c r="NY273">
        <f>IF(NP273=5,KN273,IF(AND(NW273=5),KN273,""))</f>
        <v/>
      </c>
      <c r="NZ273">
        <f>IF(NP273=5,"Match Odds",IF(AND(NW273=5),"Match Odds",""))</f>
        <v/>
      </c>
      <c r="OA273">
        <f>IF(NP273=5,KP273,IF(AND(NW273=5),KP273,""))</f>
        <v/>
      </c>
      <c r="OB273">
        <f>IF(NP273=5,"MATCH_ODDS",IF(AND(NW273=5),"MATCH_ODDS",""))</f>
        <v/>
      </c>
      <c r="OC273">
        <f>IF(NP273=5,"LAY",IF(AND(NW273=5),"BACK",""))</f>
        <v/>
      </c>
    </row>
    <row r="274" ht="16.5" customHeight="1" thickBot="1" thickTop="1">
      <c r="A274" s="2" t="n"/>
      <c r="KN274" s="1">
        <f>IF(INDEX(#REF!,MATCH('HT 1-0'!D274,#REF!,0))=INDEX(#REF!,MATCH('HT 1-0'!D274,#REF!,0)),INDEX(#REF!,MATCH('HT 1-0'!D274,#REF!,0)),"ERROR")</f>
        <v/>
      </c>
      <c r="KO274" s="1">
        <f>IF(INDEX(#REF!,MATCH('HT 1-0'!E274,#REF!,0))=INDEX(#REF!,MATCH('HT 1-0'!E274,#REF!,0)),INDEX(#REF!,MATCH('HT 1-0'!E274,#REF!,0)),"ERROR")</f>
        <v/>
      </c>
      <c r="KP274" s="1">
        <f>KN274&amp;" v "&amp;KO274</f>
        <v/>
      </c>
      <c r="KQ274">
        <f>B274&amp;"_"&amp;C274</f>
        <v/>
      </c>
      <c r="KR274" s="1">
        <f>IF((HW274/KK274)&lt;0.335,"G",IF((HW274/KK274)&gt;0.67,"R","A"))</f>
        <v/>
      </c>
      <c r="KS274" s="1">
        <f>IF((HX274/KK274)&lt;0.335,"G",IF((HX274/KK274)&gt;0.67,"R","A"))</f>
        <v/>
      </c>
      <c r="KT274" s="1">
        <f>IF((IH274/KK274)&lt;0.335,"G",IF((IH274/KK274)&gt;0.67,"R","A"))</f>
        <v/>
      </c>
      <c r="KU274" s="1">
        <f>IF((II274/KK274)&lt;0.335,"G",IF((II274/KK274)&gt;0.67,"R","A"))</f>
        <v/>
      </c>
      <c r="KV274" s="1">
        <f>IF((HZ274/KK274)&lt;0.335,"G",IF((HZ274/KK274)&gt;0.67,"R","A"))</f>
        <v/>
      </c>
      <c r="KW274" s="1">
        <f>IF((HY274/KK274)&lt;0.335,"G",IF((HY274/KK274)&gt;0.67,"R","A"))</f>
        <v/>
      </c>
      <c r="KX274" s="1">
        <f>IF((IK274/KK274)&lt;0.335,"G",IF((IK274/KK274)&gt;0.67,"R","A"))</f>
        <v/>
      </c>
      <c r="KY274" s="1">
        <f>IF((IJ274/KK274)&lt;0.335,"G",IF((IJ274/KK274)&gt;0.67,"R","A"))</f>
        <v/>
      </c>
      <c r="KZ274" s="1">
        <f>IF((HQ274/KK274)&lt;0.335,"G",IF((HQ274/KK274)&gt;0.67,"R","A"))</f>
        <v/>
      </c>
      <c r="LA274" s="1">
        <f>IF((IB274/KK274)&lt;0.335,"G",IF((IB274/KK274)&gt;0.67,"R","A"))</f>
        <v/>
      </c>
      <c r="LB274">
        <f>IF(LQ274="1-0",INDEX(Scrape!#REF!,MATCH('HT 1-0'!KP274,Scrape!$B:$B,0)),"")</f>
        <v/>
      </c>
      <c r="LC274">
        <f>IF(LQ274="1-0",INDEX(Scrape!$A:$A,MATCH('HT 1-0'!KP274,Scrape!$B:$B,0)),"")</f>
        <v/>
      </c>
      <c r="LD274">
        <f>IF(LQ274="1-0",INDEX(Scrape!$B:$B,MATCH('HT 1-0'!KP274,Scrape!$B:$B,0)),"")</f>
        <v/>
      </c>
      <c r="LE274">
        <f>IF(LQ274="1-0",INDEX(Scrape!$C:$C,MATCH('HT 1-0'!KP274,Scrape!$B:$B,0)),"")</f>
        <v/>
      </c>
      <c r="LF274">
        <f>IF(LQ274="1-0",INDEX(Scrape!$D:$D,MATCH('HT 1-0'!KP274,Scrape!$B:$B,0)),"")</f>
        <v/>
      </c>
      <c r="LG274">
        <f>IF(LQ274="1-0",INDEX(Scrape!$E:$E,MATCH('HT 1-0'!KP274,Scrape!$B:$B,0)),"")</f>
        <v/>
      </c>
      <c r="LH274">
        <f>IF(LQ274="1-0",INDEX(Scrape!$F:$F,MATCH('HT 1-0'!KP274,Scrape!$B:$B,0)),"")</f>
        <v/>
      </c>
      <c r="LI274">
        <f>IF(LQ274="1-0",INDEX(Scrape!$G:$G,MATCH('HT 1-0'!KP274,Scrape!$B:$B,0)),"")</f>
        <v/>
      </c>
      <c r="LJ274">
        <f>IF(LQ274="1-0",INDEX(Scrape!$H:$H,MATCH('HT 1-0'!KP274,Scrape!$B:$B,0)),"")</f>
        <v/>
      </c>
      <c r="LK274">
        <f>IF(LQ274="1-0",INDEX(Scrape!$I:$I,MATCH('HT 1-0'!KP274,Scrape!$B:$B,0)),"")</f>
        <v/>
      </c>
      <c r="LL274">
        <f>IF(LQ274="1-0",INDEX(Scrape!$J:$J,MATCH('HT 1-0'!KP274,Scrape!$B:$B,0)),"")</f>
        <v/>
      </c>
      <c r="LM274">
        <f>IF(LQ274="1-0",INDEX(Scrape!$K:$K,MATCH('HT 1-0'!KP274,Scrape!$B:$B,0)),"")</f>
        <v/>
      </c>
      <c r="LN274">
        <f>IF(LQ274="1-0",INDEX(Scrape!$L:$L,MATCH('HT 1-0'!KP274,Scrape!$B:$B,0)),"")</f>
        <v/>
      </c>
      <c r="LO274">
        <f>IF(LQ274="1-0",INDEX(Scrape!$M:$M,MATCH('HT 1-0'!KP274,Scrape!$B:$B,0)),"")</f>
        <v/>
      </c>
      <c r="LP274">
        <f>IF(LQ274="1-0",INDEX(Scrape!$N:$N,MATCH('HT 1-0'!KP274,Scrape!$B:$B,0)),"")</f>
        <v/>
      </c>
      <c r="LQ274">
        <f>INDEX(Scrape!$O:$O,MATCH('HT 1-0'!KP274,Scrape!$B:$B,0))</f>
        <v/>
      </c>
      <c r="LR274">
        <f>(1/LJ274)+(1/LI274)+(1/LH274)</f>
        <v/>
      </c>
      <c r="LS274">
        <f>(1/LG274)+(1/LF274)+(1/LE274)</f>
        <v/>
      </c>
      <c r="LT274" s="8">
        <f>IF(INDEX(#REF!,MATCH(KQ274,#REF!,0))=INDEX(#REF!,MATCH(KQ274,#REF!,0)),INDEX(#REF!,MATCH(KQ274,#REF!,0)),"ERROR")</f>
        <v/>
      </c>
      <c r="LU274" s="4">
        <f>IF(KR274="G",2,IF(KR274="R",0.5,IF(KR274="A",1)))</f>
        <v/>
      </c>
      <c r="LV274" s="4">
        <f>IF(KS274="G",0.5,IF(KS274="R",2,IF(KS274="A",1)))</f>
        <v/>
      </c>
      <c r="LW274" s="4">
        <f>IF(KT274="G",2,IF(KT274="R",0.5,IF(KT274="A",1)))</f>
        <v/>
      </c>
      <c r="LX274" s="4">
        <f>IF(KU274="G",0.5,IF(KU274="R",2,IF(KU274="A",1)))</f>
        <v/>
      </c>
      <c r="LY274" s="7">
        <f>(LK274*(LU274+LX274)+(LL274*(LU274+LX274)))</f>
        <v/>
      </c>
      <c r="LZ274" s="7">
        <f>(LN274*(LV274+LW274)+(LO274*(LV274+LW274)))</f>
        <v/>
      </c>
      <c r="MA274" s="11">
        <f>LY274-LZ274</f>
        <v/>
      </c>
      <c r="MB274" s="5">
        <f>MA274+2</f>
        <v/>
      </c>
      <c r="MC274" s="6">
        <f>MA274-2</f>
        <v/>
      </c>
      <c r="MD274" s="4">
        <f>LE274</f>
        <v/>
      </c>
      <c r="ME274" s="9">
        <f>IF(MD274=0,1000,MD274+0.75)</f>
        <v/>
      </c>
      <c r="MF274" s="10">
        <f>IF(MD274=0,0,MD274-0.75)</f>
        <v/>
      </c>
      <c r="MG274" s="4">
        <f>((LM274*(LU274+LX274))-((LP274*(LV274+LW274))))</f>
        <v/>
      </c>
      <c r="MH274" s="9">
        <f>MG274*1.2</f>
        <v/>
      </c>
      <c r="MI274" s="10">
        <f>MG274*0.8</f>
        <v/>
      </c>
      <c r="MJ274">
        <f>IFERROR(NX274,"")</f>
        <v/>
      </c>
      <c r="MK274">
        <f>IFERROR(NY274,"")</f>
        <v/>
      </c>
      <c r="ML274">
        <f>IFERROR(NZ274,"")</f>
        <v/>
      </c>
      <c r="MM274">
        <f>IFERROR(OA274,"")</f>
        <v/>
      </c>
      <c r="MN274">
        <f>IFERROR(OB274,"")</f>
        <v/>
      </c>
      <c r="MO274">
        <f>IFERROR(OC274,"")</f>
        <v/>
      </c>
      <c r="MP274" s="1">
        <f>COUNTIFS(#REF!,LT274,#REF!,1,#REF!,"&gt;="&amp;MC274,#REF!,"&lt;="&amp;MB274,#REF!,"&lt;="&amp;ME274,#REF!,"&gt;="&amp;MF274,#REF!,"="&amp;KV274,#REF!,"="&amp;KX274)</f>
        <v/>
      </c>
      <c r="MQ274" s="1">
        <f>COUNTIFS(#REF!,LT274,#REF!,0,#REF!,"&gt;="&amp;MC274,#REF!,"&lt;="&amp;MB274,#REF!,"&lt;="&amp;ME274,#REF!,"&gt;="&amp;MF274,#REF!,"="&amp;KV274,#REF!,"="&amp;KX274)</f>
        <v/>
      </c>
      <c r="MR274" s="1">
        <f>COUNTIFS(#REF!,LT274,#REF!,1,#REF!,"&gt;="&amp;MC274,#REF!,"&lt;="&amp;MB274,#REF!,"&lt;="&amp;ME274,#REF!,"&gt;="&amp;MF274,#REF!,"="&amp;KW274,#REF!,"="&amp;KY274)</f>
        <v/>
      </c>
      <c r="MS274" s="1">
        <f>COUNTIFS(#REF!,LT274,#REF!,0,#REF!,"&gt;="&amp;MC274,#REF!,"&lt;="&amp;MB274,#REF!,"&lt;="&amp;ME274,#REF!,"&gt;="&amp;MF274,#REF!,"="&amp;KW274,#REF!,"="&amp;KY274)</f>
        <v/>
      </c>
      <c r="MT274" s="1">
        <f>COUNTIFS(#REF!,LT274,#REF!,1,#REF!,"&gt;="&amp;MI274,#REF!,"&lt;="&amp;MH274,#REF!,"&lt;="&amp;ME274,#REF!,"&gt;="&amp;MF274)</f>
        <v/>
      </c>
      <c r="MU274" s="1">
        <f>COUNTIFS(#REF!,LT274,#REF!,0,#REF!,"&gt;="&amp;MI274,#REF!,"&lt;="&amp;MH274,#REF!,"&lt;="&amp;ME274,#REF!,"&gt;="&amp;MF274)</f>
        <v/>
      </c>
      <c r="MV274" s="1">
        <f>COUNTIFS(#REF!,LT274,#REF!,1,#REF!,"&gt;="&amp;MI274,#REF!,"&lt;="&amp;MH274,#REF!,"="&amp;KZ274,#REF!,"="&amp;LA274,#REF!,"&lt;="&amp;ME274,#REF!,"&gt;="&amp;MF274)</f>
        <v/>
      </c>
      <c r="MW274" s="1">
        <f>COUNTIFS(#REF!,LT274,#REF!,0,#REF!,"&gt;="&amp;MI274,#REF!,"&lt;="&amp;MH274,#REF!,"="&amp;KZ274,#REF!,"="&amp;LA274,#REF!,"&lt;="&amp;ME274,#REF!,"&gt;="&amp;MF274)</f>
        <v/>
      </c>
      <c r="MX274" s="1">
        <f>COUNTIFS(#REF!,LT274,#REF!,1,#REF!,"&gt;="&amp;MC274,#REF!,"&lt;="&amp;MB274,#REF!,"&lt;="&amp;ME274,#REF!,"&gt;="&amp;MF274)</f>
        <v/>
      </c>
      <c r="MY274" s="1">
        <f>COUNTIFS(#REF!,LT274,#REF!,0,#REF!,"&gt;="&amp;MC274,#REF!,"&lt;="&amp;MB274,#REF!,"&lt;="&amp;ME274,#REF!,"&gt;="&amp;MF274)</f>
        <v/>
      </c>
      <c r="MZ274" s="1">
        <f>COUNTIFS(#REF!,LT274,#REF!,1,#REF!,"&lt;="&amp;ME274,#REF!,"&gt;="&amp;MF274,#REF!,"="&amp;KV274,#REF!,"="&amp;KX274)</f>
        <v/>
      </c>
      <c r="NA274" s="1">
        <f>COUNTIFS(#REF!,LT274,#REF!,0,#REF!,"&lt;="&amp;ME274,#REF!,"&gt;="&amp;MF274,#REF!,"="&amp;KV274,#REF!,"="&amp;KX274)</f>
        <v/>
      </c>
      <c r="NB274" s="1">
        <f>COUNTIFS(#REF!,LT274,#REF!,1,#REF!,"&lt;="&amp;ME274,#REF!,"&gt;="&amp;MF274,#REF!,"="&amp;KW274,#REF!,"="&amp;KY274)</f>
        <v/>
      </c>
      <c r="NC274" s="1">
        <f>COUNTIFS(#REF!,LT274,#REF!,0,#REF!,"&lt;="&amp;ME274,#REF!,"&gt;="&amp;MF274,#REF!,"="&amp;KW274,#REF!,"="&amp;KY274)</f>
        <v/>
      </c>
      <c r="ND274" s="1">
        <f>MP274+MR274+MT274+MV274+MX274+MZ274+NB274</f>
        <v/>
      </c>
      <c r="NE274" s="1">
        <f>MQ274+MS274+MU274+MW274+MY274+NA274+NC274</f>
        <v/>
      </c>
      <c r="NF274" s="1">
        <f>ND274+NE274</f>
        <v/>
      </c>
      <c r="NG274" s="33">
        <f>ND274/(ND274+NE274)</f>
        <v/>
      </c>
      <c r="NH274" s="3">
        <f>1/NG274</f>
        <v/>
      </c>
      <c r="NI274" s="1">
        <f>LH274</f>
        <v/>
      </c>
      <c r="NJ274" s="79">
        <f>((1-NG274)*(1/(NI274-1))*0.98-(NG274*1))</f>
        <v/>
      </c>
      <c r="NK274" s="34">
        <f>IF(LR274&lt;0.9,0,IF(AND(LR274&gt;1.1),0,1))</f>
        <v/>
      </c>
      <c r="NL274" s="34">
        <f>IF(LS274&lt;0.9,0,IF(AND(LS274&gt;1.1),0,1))</f>
        <v/>
      </c>
      <c r="NM274" s="32">
        <f>IF(NF274&gt;99,1,0)</f>
        <v/>
      </c>
      <c r="NN274" s="32">
        <f>IF(NJ274&gt;0.0799,1,0)</f>
        <v/>
      </c>
      <c r="NO274" s="32">
        <f>IF(NJ274&gt;NQ274,1,0)</f>
        <v/>
      </c>
      <c r="NP274" s="32">
        <f>NM274+NN274+NO274+NK274+NL274</f>
        <v/>
      </c>
      <c r="NQ274" s="79">
        <f>(((100*NG274)*(NI274-1)*0.98)-((1-NG274)*100))/100</f>
        <v/>
      </c>
      <c r="NR274" s="34">
        <f>IF(LR274&lt;0.9,0,IF(AND(LR274&gt;1.1),0,1))</f>
        <v/>
      </c>
      <c r="NS274" s="34">
        <f>IF(LS274&lt;0.9,0,IF(AND(LS274&gt;1.1),0,1))</f>
        <v/>
      </c>
      <c r="NT274" s="32">
        <f>IF(NF274&gt;99,1,0)</f>
        <v/>
      </c>
      <c r="NU274" s="32">
        <f>IF(NQ274&gt;0.0799,1,0)</f>
        <v/>
      </c>
      <c r="NV274" s="32">
        <f>IF(NQ274&gt;NJ274,1,0)</f>
        <v/>
      </c>
      <c r="NW274" s="32">
        <f>NT274+NU274+NV274+NR274+NS274</f>
        <v/>
      </c>
      <c r="NX274">
        <f>IF(NP274=5,"LayHome1-0",IF(AND(NW274=5),"BackHome1-0",""))</f>
        <v/>
      </c>
      <c r="NY274">
        <f>IF(NP274=5,KN274,IF(AND(NW274=5),KN274,""))</f>
        <v/>
      </c>
      <c r="NZ274">
        <f>IF(NP274=5,"Match Odds",IF(AND(NW274=5),"Match Odds",""))</f>
        <v/>
      </c>
      <c r="OA274">
        <f>IF(NP274=5,KP274,IF(AND(NW274=5),KP274,""))</f>
        <v/>
      </c>
      <c r="OB274">
        <f>IF(NP274=5,"MATCH_ODDS",IF(AND(NW274=5),"MATCH_ODDS",""))</f>
        <v/>
      </c>
      <c r="OC274">
        <f>IF(NP274=5,"LAY",IF(AND(NW274=5),"BACK",""))</f>
        <v/>
      </c>
    </row>
    <row r="275" ht="16.5" customHeight="1" thickBot="1" thickTop="1">
      <c r="A275" s="2" t="n"/>
      <c r="KN275" s="1">
        <f>IF(INDEX(#REF!,MATCH('HT 1-0'!D275,#REF!,0))=INDEX(#REF!,MATCH('HT 1-0'!D275,#REF!,0)),INDEX(#REF!,MATCH('HT 1-0'!D275,#REF!,0)),"ERROR")</f>
        <v/>
      </c>
      <c r="KO275" s="1">
        <f>IF(INDEX(#REF!,MATCH('HT 1-0'!E275,#REF!,0))=INDEX(#REF!,MATCH('HT 1-0'!E275,#REF!,0)),INDEX(#REF!,MATCH('HT 1-0'!E275,#REF!,0)),"ERROR")</f>
        <v/>
      </c>
      <c r="KP275" s="1">
        <f>KN275&amp;" v "&amp;KO275</f>
        <v/>
      </c>
      <c r="KQ275">
        <f>B275&amp;"_"&amp;C275</f>
        <v/>
      </c>
      <c r="KR275" s="1">
        <f>IF((HW275/KK275)&lt;0.335,"G",IF((HW275/KK275)&gt;0.67,"R","A"))</f>
        <v/>
      </c>
      <c r="KS275" s="1">
        <f>IF((HX275/KK275)&lt;0.335,"G",IF((HX275/KK275)&gt;0.67,"R","A"))</f>
        <v/>
      </c>
      <c r="KT275" s="1">
        <f>IF((IH275/KK275)&lt;0.335,"G",IF((IH275/KK275)&gt;0.67,"R","A"))</f>
        <v/>
      </c>
      <c r="KU275" s="1">
        <f>IF((II275/KK275)&lt;0.335,"G",IF((II275/KK275)&gt;0.67,"R","A"))</f>
        <v/>
      </c>
      <c r="KV275" s="1">
        <f>IF((HZ275/KK275)&lt;0.335,"G",IF((HZ275/KK275)&gt;0.67,"R","A"))</f>
        <v/>
      </c>
      <c r="KW275" s="1">
        <f>IF((HY275/KK275)&lt;0.335,"G",IF((HY275/KK275)&gt;0.67,"R","A"))</f>
        <v/>
      </c>
      <c r="KX275" s="1">
        <f>IF((IK275/KK275)&lt;0.335,"G",IF((IK275/KK275)&gt;0.67,"R","A"))</f>
        <v/>
      </c>
      <c r="KY275" s="1">
        <f>IF((IJ275/KK275)&lt;0.335,"G",IF((IJ275/KK275)&gt;0.67,"R","A"))</f>
        <v/>
      </c>
      <c r="KZ275" s="1">
        <f>IF((HQ275/KK275)&lt;0.335,"G",IF((HQ275/KK275)&gt;0.67,"R","A"))</f>
        <v/>
      </c>
      <c r="LA275" s="1">
        <f>IF((IB275/KK275)&lt;0.335,"G",IF((IB275/KK275)&gt;0.67,"R","A"))</f>
        <v/>
      </c>
      <c r="LB275">
        <f>IF(LQ275="1-0",INDEX(Scrape!#REF!,MATCH('HT 1-0'!KP275,Scrape!$B:$B,0)),"")</f>
        <v/>
      </c>
      <c r="LC275">
        <f>IF(LQ275="1-0",INDEX(Scrape!$A:$A,MATCH('HT 1-0'!KP275,Scrape!$B:$B,0)),"")</f>
        <v/>
      </c>
      <c r="LD275">
        <f>IF(LQ275="1-0",INDEX(Scrape!$B:$B,MATCH('HT 1-0'!KP275,Scrape!$B:$B,0)),"")</f>
        <v/>
      </c>
      <c r="LE275">
        <f>IF(LQ275="1-0",INDEX(Scrape!$C:$C,MATCH('HT 1-0'!KP275,Scrape!$B:$B,0)),"")</f>
        <v/>
      </c>
      <c r="LF275">
        <f>IF(LQ275="1-0",INDEX(Scrape!$D:$D,MATCH('HT 1-0'!KP275,Scrape!$B:$B,0)),"")</f>
        <v/>
      </c>
      <c r="LG275">
        <f>IF(LQ275="1-0",INDEX(Scrape!$E:$E,MATCH('HT 1-0'!KP275,Scrape!$B:$B,0)),"")</f>
        <v/>
      </c>
      <c r="LH275">
        <f>IF(LQ275="1-0",INDEX(Scrape!$F:$F,MATCH('HT 1-0'!KP275,Scrape!$B:$B,0)),"")</f>
        <v/>
      </c>
      <c r="LI275">
        <f>IF(LQ275="1-0",INDEX(Scrape!$G:$G,MATCH('HT 1-0'!KP275,Scrape!$B:$B,0)),"")</f>
        <v/>
      </c>
      <c r="LJ275">
        <f>IF(LQ275="1-0",INDEX(Scrape!$H:$H,MATCH('HT 1-0'!KP275,Scrape!$B:$B,0)),"")</f>
        <v/>
      </c>
      <c r="LK275">
        <f>IF(LQ275="1-0",INDEX(Scrape!$I:$I,MATCH('HT 1-0'!KP275,Scrape!$B:$B,0)),"")</f>
        <v/>
      </c>
      <c r="LL275">
        <f>IF(LQ275="1-0",INDEX(Scrape!$J:$J,MATCH('HT 1-0'!KP275,Scrape!$B:$B,0)),"")</f>
        <v/>
      </c>
      <c r="LM275">
        <f>IF(LQ275="1-0",INDEX(Scrape!$K:$K,MATCH('HT 1-0'!KP275,Scrape!$B:$B,0)),"")</f>
        <v/>
      </c>
      <c r="LN275">
        <f>IF(LQ275="1-0",INDEX(Scrape!$L:$L,MATCH('HT 1-0'!KP275,Scrape!$B:$B,0)),"")</f>
        <v/>
      </c>
      <c r="LO275">
        <f>IF(LQ275="1-0",INDEX(Scrape!$M:$M,MATCH('HT 1-0'!KP275,Scrape!$B:$B,0)),"")</f>
        <v/>
      </c>
      <c r="LP275">
        <f>IF(LQ275="1-0",INDEX(Scrape!$N:$N,MATCH('HT 1-0'!KP275,Scrape!$B:$B,0)),"")</f>
        <v/>
      </c>
      <c r="LQ275">
        <f>INDEX(Scrape!$O:$O,MATCH('HT 1-0'!KP275,Scrape!$B:$B,0))</f>
        <v/>
      </c>
      <c r="LR275">
        <f>(1/LJ275)+(1/LI275)+(1/LH275)</f>
        <v/>
      </c>
      <c r="LS275">
        <f>(1/LG275)+(1/LF275)+(1/LE275)</f>
        <v/>
      </c>
      <c r="LT275" s="8">
        <f>IF(INDEX(#REF!,MATCH(KQ275,#REF!,0))=INDEX(#REF!,MATCH(KQ275,#REF!,0)),INDEX(#REF!,MATCH(KQ275,#REF!,0)),"ERROR")</f>
        <v/>
      </c>
      <c r="LU275" s="4">
        <f>IF(KR275="G",2,IF(KR275="R",0.5,IF(KR275="A",1)))</f>
        <v/>
      </c>
      <c r="LV275" s="4">
        <f>IF(KS275="G",0.5,IF(KS275="R",2,IF(KS275="A",1)))</f>
        <v/>
      </c>
      <c r="LW275" s="4">
        <f>IF(KT275="G",2,IF(KT275="R",0.5,IF(KT275="A",1)))</f>
        <v/>
      </c>
      <c r="LX275" s="4">
        <f>IF(KU275="G",0.5,IF(KU275="R",2,IF(KU275="A",1)))</f>
        <v/>
      </c>
      <c r="LY275" s="7">
        <f>(LK275*(LU275+LX275)+(LL275*(LU275+LX275)))</f>
        <v/>
      </c>
      <c r="LZ275" s="7">
        <f>(LN275*(LV275+LW275)+(LO275*(LV275+LW275)))</f>
        <v/>
      </c>
      <c r="MA275" s="11">
        <f>LY275-LZ275</f>
        <v/>
      </c>
      <c r="MB275" s="5">
        <f>MA275+2</f>
        <v/>
      </c>
      <c r="MC275" s="6">
        <f>MA275-2</f>
        <v/>
      </c>
      <c r="MD275" s="4">
        <f>LE275</f>
        <v/>
      </c>
      <c r="ME275" s="9">
        <f>IF(MD275=0,1000,MD275+0.75)</f>
        <v/>
      </c>
      <c r="MF275" s="10">
        <f>IF(MD275=0,0,MD275-0.75)</f>
        <v/>
      </c>
      <c r="MG275" s="4">
        <f>((LM275*(LU275+LX275))-((LP275*(LV275+LW275))))</f>
        <v/>
      </c>
      <c r="MH275" s="9">
        <f>MG275*1.2</f>
        <v/>
      </c>
      <c r="MI275" s="10">
        <f>MG275*0.8</f>
        <v/>
      </c>
      <c r="MJ275">
        <f>IFERROR(NX275,"")</f>
        <v/>
      </c>
      <c r="MK275">
        <f>IFERROR(NY275,"")</f>
        <v/>
      </c>
      <c r="ML275">
        <f>IFERROR(NZ275,"")</f>
        <v/>
      </c>
      <c r="MM275">
        <f>IFERROR(OA275,"")</f>
        <v/>
      </c>
      <c r="MN275">
        <f>IFERROR(OB275,"")</f>
        <v/>
      </c>
      <c r="MO275">
        <f>IFERROR(OC275,"")</f>
        <v/>
      </c>
      <c r="MP275" s="1">
        <f>COUNTIFS(#REF!,LT275,#REF!,1,#REF!,"&gt;="&amp;MC275,#REF!,"&lt;="&amp;MB275,#REF!,"&lt;="&amp;ME275,#REF!,"&gt;="&amp;MF275,#REF!,"="&amp;KV275,#REF!,"="&amp;KX275)</f>
        <v/>
      </c>
      <c r="MQ275" s="1">
        <f>COUNTIFS(#REF!,LT275,#REF!,0,#REF!,"&gt;="&amp;MC275,#REF!,"&lt;="&amp;MB275,#REF!,"&lt;="&amp;ME275,#REF!,"&gt;="&amp;MF275,#REF!,"="&amp;KV275,#REF!,"="&amp;KX275)</f>
        <v/>
      </c>
      <c r="MR275" s="1">
        <f>COUNTIFS(#REF!,LT275,#REF!,1,#REF!,"&gt;="&amp;MC275,#REF!,"&lt;="&amp;MB275,#REF!,"&lt;="&amp;ME275,#REF!,"&gt;="&amp;MF275,#REF!,"="&amp;KW275,#REF!,"="&amp;KY275)</f>
        <v/>
      </c>
      <c r="MS275" s="1">
        <f>COUNTIFS(#REF!,LT275,#REF!,0,#REF!,"&gt;="&amp;MC275,#REF!,"&lt;="&amp;MB275,#REF!,"&lt;="&amp;ME275,#REF!,"&gt;="&amp;MF275,#REF!,"="&amp;KW275,#REF!,"="&amp;KY275)</f>
        <v/>
      </c>
      <c r="MT275" s="1">
        <f>COUNTIFS(#REF!,LT275,#REF!,1,#REF!,"&gt;="&amp;MI275,#REF!,"&lt;="&amp;MH275,#REF!,"&lt;="&amp;ME275,#REF!,"&gt;="&amp;MF275)</f>
        <v/>
      </c>
      <c r="MU275" s="1">
        <f>COUNTIFS(#REF!,LT275,#REF!,0,#REF!,"&gt;="&amp;MI275,#REF!,"&lt;="&amp;MH275,#REF!,"&lt;="&amp;ME275,#REF!,"&gt;="&amp;MF275)</f>
        <v/>
      </c>
      <c r="MV275" s="1">
        <f>COUNTIFS(#REF!,LT275,#REF!,1,#REF!,"&gt;="&amp;MI275,#REF!,"&lt;="&amp;MH275,#REF!,"="&amp;KZ275,#REF!,"="&amp;LA275,#REF!,"&lt;="&amp;ME275,#REF!,"&gt;="&amp;MF275)</f>
        <v/>
      </c>
      <c r="MW275" s="1">
        <f>COUNTIFS(#REF!,LT275,#REF!,0,#REF!,"&gt;="&amp;MI275,#REF!,"&lt;="&amp;MH275,#REF!,"="&amp;KZ275,#REF!,"="&amp;LA275,#REF!,"&lt;="&amp;ME275,#REF!,"&gt;="&amp;MF275)</f>
        <v/>
      </c>
      <c r="MX275" s="1">
        <f>COUNTIFS(#REF!,LT275,#REF!,1,#REF!,"&gt;="&amp;MC275,#REF!,"&lt;="&amp;MB275,#REF!,"&lt;="&amp;ME275,#REF!,"&gt;="&amp;MF275)</f>
        <v/>
      </c>
      <c r="MY275" s="1">
        <f>COUNTIFS(#REF!,LT275,#REF!,0,#REF!,"&gt;="&amp;MC275,#REF!,"&lt;="&amp;MB275,#REF!,"&lt;="&amp;ME275,#REF!,"&gt;="&amp;MF275)</f>
        <v/>
      </c>
      <c r="MZ275" s="1">
        <f>COUNTIFS(#REF!,LT275,#REF!,1,#REF!,"&lt;="&amp;ME275,#REF!,"&gt;="&amp;MF275,#REF!,"="&amp;KV275,#REF!,"="&amp;KX275)</f>
        <v/>
      </c>
      <c r="NA275" s="1">
        <f>COUNTIFS(#REF!,LT275,#REF!,0,#REF!,"&lt;="&amp;ME275,#REF!,"&gt;="&amp;MF275,#REF!,"="&amp;KV275,#REF!,"="&amp;KX275)</f>
        <v/>
      </c>
      <c r="NB275" s="1">
        <f>COUNTIFS(#REF!,LT275,#REF!,1,#REF!,"&lt;="&amp;ME275,#REF!,"&gt;="&amp;MF275,#REF!,"="&amp;KW275,#REF!,"="&amp;KY275)</f>
        <v/>
      </c>
      <c r="NC275" s="1">
        <f>COUNTIFS(#REF!,LT275,#REF!,0,#REF!,"&lt;="&amp;ME275,#REF!,"&gt;="&amp;MF275,#REF!,"="&amp;KW275,#REF!,"="&amp;KY275)</f>
        <v/>
      </c>
      <c r="ND275" s="1">
        <f>MP275+MR275+MT275+MV275+MX275+MZ275+NB275</f>
        <v/>
      </c>
      <c r="NE275" s="1">
        <f>MQ275+MS275+MU275+MW275+MY275+NA275+NC275</f>
        <v/>
      </c>
      <c r="NF275" s="1">
        <f>ND275+NE275</f>
        <v/>
      </c>
      <c r="NG275" s="33">
        <f>ND275/(ND275+NE275)</f>
        <v/>
      </c>
      <c r="NH275" s="3">
        <f>1/NG275</f>
        <v/>
      </c>
      <c r="NI275" s="1">
        <f>LH275</f>
        <v/>
      </c>
      <c r="NJ275" s="79">
        <f>((1-NG275)*(1/(NI275-1))*0.98-(NG275*1))</f>
        <v/>
      </c>
      <c r="NK275" s="34">
        <f>IF(LR275&lt;0.9,0,IF(AND(LR275&gt;1.1),0,1))</f>
        <v/>
      </c>
      <c r="NL275" s="34">
        <f>IF(LS275&lt;0.9,0,IF(AND(LS275&gt;1.1),0,1))</f>
        <v/>
      </c>
      <c r="NM275" s="32">
        <f>IF(NF275&gt;99,1,0)</f>
        <v/>
      </c>
      <c r="NN275" s="32">
        <f>IF(NJ275&gt;0.0799,1,0)</f>
        <v/>
      </c>
      <c r="NO275" s="32">
        <f>IF(NJ275&gt;NQ275,1,0)</f>
        <v/>
      </c>
      <c r="NP275" s="32">
        <f>NM275+NN275+NO275+NK275+NL275</f>
        <v/>
      </c>
      <c r="NQ275" s="79">
        <f>(((100*NG275)*(NI275-1)*0.98)-((1-NG275)*100))/100</f>
        <v/>
      </c>
      <c r="NR275" s="34">
        <f>IF(LR275&lt;0.9,0,IF(AND(LR275&gt;1.1),0,1))</f>
        <v/>
      </c>
      <c r="NS275" s="34">
        <f>IF(LS275&lt;0.9,0,IF(AND(LS275&gt;1.1),0,1))</f>
        <v/>
      </c>
      <c r="NT275" s="32">
        <f>IF(NF275&gt;99,1,0)</f>
        <v/>
      </c>
      <c r="NU275" s="32">
        <f>IF(NQ275&gt;0.0799,1,0)</f>
        <v/>
      </c>
      <c r="NV275" s="32">
        <f>IF(NQ275&gt;NJ275,1,0)</f>
        <v/>
      </c>
      <c r="NW275" s="32">
        <f>NT275+NU275+NV275+NR275+NS275</f>
        <v/>
      </c>
      <c r="NX275">
        <f>IF(NP275=5,"LayHome1-0",IF(AND(NW275=5),"BackHome1-0",""))</f>
        <v/>
      </c>
      <c r="NY275">
        <f>IF(NP275=5,KN275,IF(AND(NW275=5),KN275,""))</f>
        <v/>
      </c>
      <c r="NZ275">
        <f>IF(NP275=5,"Match Odds",IF(AND(NW275=5),"Match Odds",""))</f>
        <v/>
      </c>
      <c r="OA275">
        <f>IF(NP275=5,KP275,IF(AND(NW275=5),KP275,""))</f>
        <v/>
      </c>
      <c r="OB275">
        <f>IF(NP275=5,"MATCH_ODDS",IF(AND(NW275=5),"MATCH_ODDS",""))</f>
        <v/>
      </c>
      <c r="OC275">
        <f>IF(NP275=5,"LAY",IF(AND(NW275=5),"BACK",""))</f>
        <v/>
      </c>
    </row>
    <row r="276" ht="16.5" customHeight="1" thickBot="1" thickTop="1">
      <c r="A276" s="2" t="n"/>
      <c r="KN276" s="1">
        <f>IF(INDEX(#REF!,MATCH('HT 1-0'!D276,#REF!,0))=INDEX(#REF!,MATCH('HT 1-0'!D276,#REF!,0)),INDEX(#REF!,MATCH('HT 1-0'!D276,#REF!,0)),"ERROR")</f>
        <v/>
      </c>
      <c r="KO276" s="1">
        <f>IF(INDEX(#REF!,MATCH('HT 1-0'!E276,#REF!,0))=INDEX(#REF!,MATCH('HT 1-0'!E276,#REF!,0)),INDEX(#REF!,MATCH('HT 1-0'!E276,#REF!,0)),"ERROR")</f>
        <v/>
      </c>
      <c r="KP276" s="1">
        <f>KN276&amp;" v "&amp;KO276</f>
        <v/>
      </c>
      <c r="KQ276">
        <f>B276&amp;"_"&amp;C276</f>
        <v/>
      </c>
      <c r="KR276" s="1">
        <f>IF((HW276/KK276)&lt;0.335,"G",IF((HW276/KK276)&gt;0.67,"R","A"))</f>
        <v/>
      </c>
      <c r="KS276" s="1">
        <f>IF((HX276/KK276)&lt;0.335,"G",IF((HX276/KK276)&gt;0.67,"R","A"))</f>
        <v/>
      </c>
      <c r="KT276" s="1">
        <f>IF((IH276/KK276)&lt;0.335,"G",IF((IH276/KK276)&gt;0.67,"R","A"))</f>
        <v/>
      </c>
      <c r="KU276" s="1">
        <f>IF((II276/KK276)&lt;0.335,"G",IF((II276/KK276)&gt;0.67,"R","A"))</f>
        <v/>
      </c>
      <c r="KV276" s="1">
        <f>IF((HZ276/KK276)&lt;0.335,"G",IF((HZ276/KK276)&gt;0.67,"R","A"))</f>
        <v/>
      </c>
      <c r="KW276" s="1">
        <f>IF((HY276/KK276)&lt;0.335,"G",IF((HY276/KK276)&gt;0.67,"R","A"))</f>
        <v/>
      </c>
      <c r="KX276" s="1">
        <f>IF((IK276/KK276)&lt;0.335,"G",IF((IK276/KK276)&gt;0.67,"R","A"))</f>
        <v/>
      </c>
      <c r="KY276" s="1">
        <f>IF((IJ276/KK276)&lt;0.335,"G",IF((IJ276/KK276)&gt;0.67,"R","A"))</f>
        <v/>
      </c>
      <c r="KZ276" s="1">
        <f>IF((HQ276/KK276)&lt;0.335,"G",IF((HQ276/KK276)&gt;0.67,"R","A"))</f>
        <v/>
      </c>
      <c r="LA276" s="1">
        <f>IF((IB276/KK276)&lt;0.335,"G",IF((IB276/KK276)&gt;0.67,"R","A"))</f>
        <v/>
      </c>
      <c r="LB276">
        <f>IF(LQ276="1-0",INDEX(Scrape!#REF!,MATCH('HT 1-0'!KP276,Scrape!$B:$B,0)),"")</f>
        <v/>
      </c>
      <c r="LC276">
        <f>IF(LQ276="1-0",INDEX(Scrape!$A:$A,MATCH('HT 1-0'!KP276,Scrape!$B:$B,0)),"")</f>
        <v/>
      </c>
      <c r="LD276">
        <f>IF(LQ276="1-0",INDEX(Scrape!$B:$B,MATCH('HT 1-0'!KP276,Scrape!$B:$B,0)),"")</f>
        <v/>
      </c>
      <c r="LE276">
        <f>IF(LQ276="1-0",INDEX(Scrape!$C:$C,MATCH('HT 1-0'!KP276,Scrape!$B:$B,0)),"")</f>
        <v/>
      </c>
      <c r="LF276">
        <f>IF(LQ276="1-0",INDEX(Scrape!$D:$D,MATCH('HT 1-0'!KP276,Scrape!$B:$B,0)),"")</f>
        <v/>
      </c>
      <c r="LG276">
        <f>IF(LQ276="1-0",INDEX(Scrape!$E:$E,MATCH('HT 1-0'!KP276,Scrape!$B:$B,0)),"")</f>
        <v/>
      </c>
      <c r="LH276">
        <f>IF(LQ276="1-0",INDEX(Scrape!$F:$F,MATCH('HT 1-0'!KP276,Scrape!$B:$B,0)),"")</f>
        <v/>
      </c>
      <c r="LI276">
        <f>IF(LQ276="1-0",INDEX(Scrape!$G:$G,MATCH('HT 1-0'!KP276,Scrape!$B:$B,0)),"")</f>
        <v/>
      </c>
      <c r="LJ276">
        <f>IF(LQ276="1-0",INDEX(Scrape!$H:$H,MATCH('HT 1-0'!KP276,Scrape!$B:$B,0)),"")</f>
        <v/>
      </c>
      <c r="LK276">
        <f>IF(LQ276="1-0",INDEX(Scrape!$I:$I,MATCH('HT 1-0'!KP276,Scrape!$B:$B,0)),"")</f>
        <v/>
      </c>
      <c r="LL276">
        <f>IF(LQ276="1-0",INDEX(Scrape!$J:$J,MATCH('HT 1-0'!KP276,Scrape!$B:$B,0)),"")</f>
        <v/>
      </c>
      <c r="LM276">
        <f>IF(LQ276="1-0",INDEX(Scrape!$K:$K,MATCH('HT 1-0'!KP276,Scrape!$B:$B,0)),"")</f>
        <v/>
      </c>
      <c r="LN276">
        <f>IF(LQ276="1-0",INDEX(Scrape!$L:$L,MATCH('HT 1-0'!KP276,Scrape!$B:$B,0)),"")</f>
        <v/>
      </c>
      <c r="LO276">
        <f>IF(LQ276="1-0",INDEX(Scrape!$M:$M,MATCH('HT 1-0'!KP276,Scrape!$B:$B,0)),"")</f>
        <v/>
      </c>
      <c r="LP276">
        <f>IF(LQ276="1-0",INDEX(Scrape!$N:$N,MATCH('HT 1-0'!KP276,Scrape!$B:$B,0)),"")</f>
        <v/>
      </c>
      <c r="LQ276">
        <f>INDEX(Scrape!$O:$O,MATCH('HT 1-0'!KP276,Scrape!$B:$B,0))</f>
        <v/>
      </c>
      <c r="LR276">
        <f>(1/LJ276)+(1/LI276)+(1/LH276)</f>
        <v/>
      </c>
      <c r="LS276">
        <f>(1/LG276)+(1/LF276)+(1/LE276)</f>
        <v/>
      </c>
      <c r="LT276" s="8">
        <f>IF(INDEX(#REF!,MATCH(KQ276,#REF!,0))=INDEX(#REF!,MATCH(KQ276,#REF!,0)),INDEX(#REF!,MATCH(KQ276,#REF!,0)),"ERROR")</f>
        <v/>
      </c>
      <c r="LU276" s="4">
        <f>IF(KR276="G",2,IF(KR276="R",0.5,IF(KR276="A",1)))</f>
        <v/>
      </c>
      <c r="LV276" s="4">
        <f>IF(KS276="G",0.5,IF(KS276="R",2,IF(KS276="A",1)))</f>
        <v/>
      </c>
      <c r="LW276" s="4">
        <f>IF(KT276="G",2,IF(KT276="R",0.5,IF(KT276="A",1)))</f>
        <v/>
      </c>
      <c r="LX276" s="4">
        <f>IF(KU276="G",0.5,IF(KU276="R",2,IF(KU276="A",1)))</f>
        <v/>
      </c>
      <c r="LY276" s="7">
        <f>(LK276*(LU276+LX276)+(LL276*(LU276+LX276)))</f>
        <v/>
      </c>
      <c r="LZ276" s="7">
        <f>(LN276*(LV276+LW276)+(LO276*(LV276+LW276)))</f>
        <v/>
      </c>
      <c r="MA276" s="11">
        <f>LY276-LZ276</f>
        <v/>
      </c>
      <c r="MB276" s="5">
        <f>MA276+2</f>
        <v/>
      </c>
      <c r="MC276" s="6">
        <f>MA276-2</f>
        <v/>
      </c>
      <c r="MD276" s="4">
        <f>LE276</f>
        <v/>
      </c>
      <c r="ME276" s="9">
        <f>IF(MD276=0,1000,MD276+0.75)</f>
        <v/>
      </c>
      <c r="MF276" s="10">
        <f>IF(MD276=0,0,MD276-0.75)</f>
        <v/>
      </c>
      <c r="MG276" s="4">
        <f>((LM276*(LU276+LX276))-((LP276*(LV276+LW276))))</f>
        <v/>
      </c>
      <c r="MH276" s="9">
        <f>MG276*1.2</f>
        <v/>
      </c>
      <c r="MI276" s="10">
        <f>MG276*0.8</f>
        <v/>
      </c>
      <c r="MJ276">
        <f>IFERROR(NX276,"")</f>
        <v/>
      </c>
      <c r="MK276">
        <f>IFERROR(NY276,"")</f>
        <v/>
      </c>
      <c r="ML276">
        <f>IFERROR(NZ276,"")</f>
        <v/>
      </c>
      <c r="MM276">
        <f>IFERROR(OA276,"")</f>
        <v/>
      </c>
      <c r="MN276">
        <f>IFERROR(OB276,"")</f>
        <v/>
      </c>
      <c r="MO276">
        <f>IFERROR(OC276,"")</f>
        <v/>
      </c>
      <c r="MP276" s="1">
        <f>COUNTIFS(#REF!,LT276,#REF!,1,#REF!,"&gt;="&amp;MC276,#REF!,"&lt;="&amp;MB276,#REF!,"&lt;="&amp;ME276,#REF!,"&gt;="&amp;MF276,#REF!,"="&amp;KV276,#REF!,"="&amp;KX276)</f>
        <v/>
      </c>
      <c r="MQ276" s="1">
        <f>COUNTIFS(#REF!,LT276,#REF!,0,#REF!,"&gt;="&amp;MC276,#REF!,"&lt;="&amp;MB276,#REF!,"&lt;="&amp;ME276,#REF!,"&gt;="&amp;MF276,#REF!,"="&amp;KV276,#REF!,"="&amp;KX276)</f>
        <v/>
      </c>
      <c r="MR276" s="1">
        <f>COUNTIFS(#REF!,LT276,#REF!,1,#REF!,"&gt;="&amp;MC276,#REF!,"&lt;="&amp;MB276,#REF!,"&lt;="&amp;ME276,#REF!,"&gt;="&amp;MF276,#REF!,"="&amp;KW276,#REF!,"="&amp;KY276)</f>
        <v/>
      </c>
      <c r="MS276" s="1">
        <f>COUNTIFS(#REF!,LT276,#REF!,0,#REF!,"&gt;="&amp;MC276,#REF!,"&lt;="&amp;MB276,#REF!,"&lt;="&amp;ME276,#REF!,"&gt;="&amp;MF276,#REF!,"="&amp;KW276,#REF!,"="&amp;KY276)</f>
        <v/>
      </c>
      <c r="MT276" s="1">
        <f>COUNTIFS(#REF!,LT276,#REF!,1,#REF!,"&gt;="&amp;MI276,#REF!,"&lt;="&amp;MH276,#REF!,"&lt;="&amp;ME276,#REF!,"&gt;="&amp;MF276)</f>
        <v/>
      </c>
      <c r="MU276" s="1">
        <f>COUNTIFS(#REF!,LT276,#REF!,0,#REF!,"&gt;="&amp;MI276,#REF!,"&lt;="&amp;MH276,#REF!,"&lt;="&amp;ME276,#REF!,"&gt;="&amp;MF276)</f>
        <v/>
      </c>
      <c r="MV276" s="1">
        <f>COUNTIFS(#REF!,LT276,#REF!,1,#REF!,"&gt;="&amp;MI276,#REF!,"&lt;="&amp;MH276,#REF!,"="&amp;KZ276,#REF!,"="&amp;LA276,#REF!,"&lt;="&amp;ME276,#REF!,"&gt;="&amp;MF276)</f>
        <v/>
      </c>
      <c r="MW276" s="1">
        <f>COUNTIFS(#REF!,LT276,#REF!,0,#REF!,"&gt;="&amp;MI276,#REF!,"&lt;="&amp;MH276,#REF!,"="&amp;KZ276,#REF!,"="&amp;LA276,#REF!,"&lt;="&amp;ME276,#REF!,"&gt;="&amp;MF276)</f>
        <v/>
      </c>
      <c r="MX276" s="1">
        <f>COUNTIFS(#REF!,LT276,#REF!,1,#REF!,"&gt;="&amp;MC276,#REF!,"&lt;="&amp;MB276,#REF!,"&lt;="&amp;ME276,#REF!,"&gt;="&amp;MF276)</f>
        <v/>
      </c>
      <c r="MY276" s="1">
        <f>COUNTIFS(#REF!,LT276,#REF!,0,#REF!,"&gt;="&amp;MC276,#REF!,"&lt;="&amp;MB276,#REF!,"&lt;="&amp;ME276,#REF!,"&gt;="&amp;MF276)</f>
        <v/>
      </c>
      <c r="MZ276" s="1">
        <f>COUNTIFS(#REF!,LT276,#REF!,1,#REF!,"&lt;="&amp;ME276,#REF!,"&gt;="&amp;MF276,#REF!,"="&amp;KV276,#REF!,"="&amp;KX276)</f>
        <v/>
      </c>
      <c r="NA276" s="1">
        <f>COUNTIFS(#REF!,LT276,#REF!,0,#REF!,"&lt;="&amp;ME276,#REF!,"&gt;="&amp;MF276,#REF!,"="&amp;KV276,#REF!,"="&amp;KX276)</f>
        <v/>
      </c>
      <c r="NB276" s="1">
        <f>COUNTIFS(#REF!,LT276,#REF!,1,#REF!,"&lt;="&amp;ME276,#REF!,"&gt;="&amp;MF276,#REF!,"="&amp;KW276,#REF!,"="&amp;KY276)</f>
        <v/>
      </c>
      <c r="NC276" s="1">
        <f>COUNTIFS(#REF!,LT276,#REF!,0,#REF!,"&lt;="&amp;ME276,#REF!,"&gt;="&amp;MF276,#REF!,"="&amp;KW276,#REF!,"="&amp;KY276)</f>
        <v/>
      </c>
      <c r="ND276" s="1">
        <f>MP276+MR276+MT276+MV276+MX276+MZ276+NB276</f>
        <v/>
      </c>
      <c r="NE276" s="1">
        <f>MQ276+MS276+MU276+MW276+MY276+NA276+NC276</f>
        <v/>
      </c>
      <c r="NF276" s="1">
        <f>ND276+NE276</f>
        <v/>
      </c>
      <c r="NG276" s="33">
        <f>ND276/(ND276+NE276)</f>
        <v/>
      </c>
      <c r="NH276" s="3">
        <f>1/NG276</f>
        <v/>
      </c>
      <c r="NI276" s="1">
        <f>LH276</f>
        <v/>
      </c>
      <c r="NJ276" s="79">
        <f>((1-NG276)*(1/(NI276-1))*0.98-(NG276*1))</f>
        <v/>
      </c>
      <c r="NK276" s="34">
        <f>IF(LR276&lt;0.9,0,IF(AND(LR276&gt;1.1),0,1))</f>
        <v/>
      </c>
      <c r="NL276" s="34">
        <f>IF(LS276&lt;0.9,0,IF(AND(LS276&gt;1.1),0,1))</f>
        <v/>
      </c>
      <c r="NM276" s="32">
        <f>IF(NF276&gt;99,1,0)</f>
        <v/>
      </c>
      <c r="NN276" s="32">
        <f>IF(NJ276&gt;0.0799,1,0)</f>
        <v/>
      </c>
      <c r="NO276" s="32">
        <f>IF(NJ276&gt;NQ276,1,0)</f>
        <v/>
      </c>
      <c r="NP276" s="32">
        <f>NM276+NN276+NO276+NK276+NL276</f>
        <v/>
      </c>
      <c r="NQ276" s="79">
        <f>(((100*NG276)*(NI276-1)*0.98)-((1-NG276)*100))/100</f>
        <v/>
      </c>
      <c r="NR276" s="34">
        <f>IF(LR276&lt;0.9,0,IF(AND(LR276&gt;1.1),0,1))</f>
        <v/>
      </c>
      <c r="NS276" s="34">
        <f>IF(LS276&lt;0.9,0,IF(AND(LS276&gt;1.1),0,1))</f>
        <v/>
      </c>
      <c r="NT276" s="32">
        <f>IF(NF276&gt;99,1,0)</f>
        <v/>
      </c>
      <c r="NU276" s="32">
        <f>IF(NQ276&gt;0.0799,1,0)</f>
        <v/>
      </c>
      <c r="NV276" s="32">
        <f>IF(NQ276&gt;NJ276,1,0)</f>
        <v/>
      </c>
      <c r="NW276" s="32">
        <f>NT276+NU276+NV276+NR276+NS276</f>
        <v/>
      </c>
      <c r="NX276">
        <f>IF(NP276=5,"LayHome1-0",IF(AND(NW276=5),"BackHome1-0",""))</f>
        <v/>
      </c>
      <c r="NY276">
        <f>IF(NP276=5,KN276,IF(AND(NW276=5),KN276,""))</f>
        <v/>
      </c>
      <c r="NZ276">
        <f>IF(NP276=5,"Match Odds",IF(AND(NW276=5),"Match Odds",""))</f>
        <v/>
      </c>
      <c r="OA276">
        <f>IF(NP276=5,KP276,IF(AND(NW276=5),KP276,""))</f>
        <v/>
      </c>
      <c r="OB276">
        <f>IF(NP276=5,"MATCH_ODDS",IF(AND(NW276=5),"MATCH_ODDS",""))</f>
        <v/>
      </c>
      <c r="OC276">
        <f>IF(NP276=5,"LAY",IF(AND(NW276=5),"BACK",""))</f>
        <v/>
      </c>
    </row>
    <row r="277" ht="16.5" customHeight="1" thickBot="1" thickTop="1">
      <c r="A277" s="2" t="n"/>
      <c r="KN277" s="1">
        <f>IF(INDEX(#REF!,MATCH('HT 1-0'!D277,#REF!,0))=INDEX(#REF!,MATCH('HT 1-0'!D277,#REF!,0)),INDEX(#REF!,MATCH('HT 1-0'!D277,#REF!,0)),"ERROR")</f>
        <v/>
      </c>
      <c r="KO277" s="1">
        <f>IF(INDEX(#REF!,MATCH('HT 1-0'!E277,#REF!,0))=INDEX(#REF!,MATCH('HT 1-0'!E277,#REF!,0)),INDEX(#REF!,MATCH('HT 1-0'!E277,#REF!,0)),"ERROR")</f>
        <v/>
      </c>
      <c r="KP277" s="1">
        <f>KN277&amp;" v "&amp;KO277</f>
        <v/>
      </c>
      <c r="KQ277">
        <f>B277&amp;"_"&amp;C277</f>
        <v/>
      </c>
      <c r="KR277" s="1">
        <f>IF((HW277/KK277)&lt;0.335,"G",IF((HW277/KK277)&gt;0.67,"R","A"))</f>
        <v/>
      </c>
      <c r="KS277" s="1">
        <f>IF((HX277/KK277)&lt;0.335,"G",IF((HX277/KK277)&gt;0.67,"R","A"))</f>
        <v/>
      </c>
      <c r="KT277" s="1">
        <f>IF((IH277/KK277)&lt;0.335,"G",IF((IH277/KK277)&gt;0.67,"R","A"))</f>
        <v/>
      </c>
      <c r="KU277" s="1">
        <f>IF((II277/KK277)&lt;0.335,"G",IF((II277/KK277)&gt;0.67,"R","A"))</f>
        <v/>
      </c>
      <c r="KV277" s="1">
        <f>IF((HZ277/KK277)&lt;0.335,"G",IF((HZ277/KK277)&gt;0.67,"R","A"))</f>
        <v/>
      </c>
      <c r="KW277" s="1">
        <f>IF((HY277/KK277)&lt;0.335,"G",IF((HY277/KK277)&gt;0.67,"R","A"))</f>
        <v/>
      </c>
      <c r="KX277" s="1">
        <f>IF((IK277/KK277)&lt;0.335,"G",IF((IK277/KK277)&gt;0.67,"R","A"))</f>
        <v/>
      </c>
      <c r="KY277" s="1">
        <f>IF((IJ277/KK277)&lt;0.335,"G",IF((IJ277/KK277)&gt;0.67,"R","A"))</f>
        <v/>
      </c>
      <c r="KZ277" s="1">
        <f>IF((HQ277/KK277)&lt;0.335,"G",IF((HQ277/KK277)&gt;0.67,"R","A"))</f>
        <v/>
      </c>
      <c r="LA277" s="1">
        <f>IF((IB277/KK277)&lt;0.335,"G",IF((IB277/KK277)&gt;0.67,"R","A"))</f>
        <v/>
      </c>
      <c r="LB277">
        <f>IF(LQ277="1-0",INDEX(Scrape!#REF!,MATCH('HT 1-0'!KP277,Scrape!$B:$B,0)),"")</f>
        <v/>
      </c>
      <c r="LC277">
        <f>IF(LQ277="1-0",INDEX(Scrape!$A:$A,MATCH('HT 1-0'!KP277,Scrape!$B:$B,0)),"")</f>
        <v/>
      </c>
      <c r="LD277">
        <f>IF(LQ277="1-0",INDEX(Scrape!$B:$B,MATCH('HT 1-0'!KP277,Scrape!$B:$B,0)),"")</f>
        <v/>
      </c>
      <c r="LE277">
        <f>IF(LQ277="1-0",INDEX(Scrape!$C:$C,MATCH('HT 1-0'!KP277,Scrape!$B:$B,0)),"")</f>
        <v/>
      </c>
      <c r="LF277">
        <f>IF(LQ277="1-0",INDEX(Scrape!$D:$D,MATCH('HT 1-0'!KP277,Scrape!$B:$B,0)),"")</f>
        <v/>
      </c>
      <c r="LG277">
        <f>IF(LQ277="1-0",INDEX(Scrape!$E:$E,MATCH('HT 1-0'!KP277,Scrape!$B:$B,0)),"")</f>
        <v/>
      </c>
      <c r="LH277">
        <f>IF(LQ277="1-0",INDEX(Scrape!$F:$F,MATCH('HT 1-0'!KP277,Scrape!$B:$B,0)),"")</f>
        <v/>
      </c>
      <c r="LI277">
        <f>IF(LQ277="1-0",INDEX(Scrape!$G:$G,MATCH('HT 1-0'!KP277,Scrape!$B:$B,0)),"")</f>
        <v/>
      </c>
      <c r="LJ277">
        <f>IF(LQ277="1-0",INDEX(Scrape!$H:$H,MATCH('HT 1-0'!KP277,Scrape!$B:$B,0)),"")</f>
        <v/>
      </c>
      <c r="LK277">
        <f>IF(LQ277="1-0",INDEX(Scrape!$I:$I,MATCH('HT 1-0'!KP277,Scrape!$B:$B,0)),"")</f>
        <v/>
      </c>
      <c r="LL277">
        <f>IF(LQ277="1-0",INDEX(Scrape!$J:$J,MATCH('HT 1-0'!KP277,Scrape!$B:$B,0)),"")</f>
        <v/>
      </c>
      <c r="LM277">
        <f>IF(LQ277="1-0",INDEX(Scrape!$K:$K,MATCH('HT 1-0'!KP277,Scrape!$B:$B,0)),"")</f>
        <v/>
      </c>
      <c r="LN277">
        <f>IF(LQ277="1-0",INDEX(Scrape!$L:$L,MATCH('HT 1-0'!KP277,Scrape!$B:$B,0)),"")</f>
        <v/>
      </c>
      <c r="LO277">
        <f>IF(LQ277="1-0",INDEX(Scrape!$M:$M,MATCH('HT 1-0'!KP277,Scrape!$B:$B,0)),"")</f>
        <v/>
      </c>
      <c r="LP277">
        <f>IF(LQ277="1-0",INDEX(Scrape!$N:$N,MATCH('HT 1-0'!KP277,Scrape!$B:$B,0)),"")</f>
        <v/>
      </c>
      <c r="LQ277">
        <f>INDEX(Scrape!$O:$O,MATCH('HT 1-0'!KP277,Scrape!$B:$B,0))</f>
        <v/>
      </c>
      <c r="LR277">
        <f>(1/LJ277)+(1/LI277)+(1/LH277)</f>
        <v/>
      </c>
      <c r="LS277">
        <f>(1/LG277)+(1/LF277)+(1/LE277)</f>
        <v/>
      </c>
      <c r="LT277" s="8">
        <f>IF(INDEX(#REF!,MATCH(KQ277,#REF!,0))=INDEX(#REF!,MATCH(KQ277,#REF!,0)),INDEX(#REF!,MATCH(KQ277,#REF!,0)),"ERROR")</f>
        <v/>
      </c>
      <c r="LU277" s="4">
        <f>IF(KR277="G",2,IF(KR277="R",0.5,IF(KR277="A",1)))</f>
        <v/>
      </c>
      <c r="LV277" s="4">
        <f>IF(KS277="G",0.5,IF(KS277="R",2,IF(KS277="A",1)))</f>
        <v/>
      </c>
      <c r="LW277" s="4">
        <f>IF(KT277="G",2,IF(KT277="R",0.5,IF(KT277="A",1)))</f>
        <v/>
      </c>
      <c r="LX277" s="4">
        <f>IF(KU277="G",0.5,IF(KU277="R",2,IF(KU277="A",1)))</f>
        <v/>
      </c>
      <c r="LY277" s="7">
        <f>(LK277*(LU277+LX277)+(LL277*(LU277+LX277)))</f>
        <v/>
      </c>
      <c r="LZ277" s="7">
        <f>(LN277*(LV277+LW277)+(LO277*(LV277+LW277)))</f>
        <v/>
      </c>
      <c r="MA277" s="11">
        <f>LY277-LZ277</f>
        <v/>
      </c>
      <c r="MB277" s="5">
        <f>MA277+2</f>
        <v/>
      </c>
      <c r="MC277" s="6">
        <f>MA277-2</f>
        <v/>
      </c>
      <c r="MD277" s="4">
        <f>LE277</f>
        <v/>
      </c>
      <c r="ME277" s="9">
        <f>IF(MD277=0,1000,MD277+0.75)</f>
        <v/>
      </c>
      <c r="MF277" s="10">
        <f>IF(MD277=0,0,MD277-0.75)</f>
        <v/>
      </c>
      <c r="MG277" s="4">
        <f>((LM277*(LU277+LX277))-((LP277*(LV277+LW277))))</f>
        <v/>
      </c>
      <c r="MH277" s="9">
        <f>MG277*1.2</f>
        <v/>
      </c>
      <c r="MI277" s="10">
        <f>MG277*0.8</f>
        <v/>
      </c>
      <c r="MJ277">
        <f>IFERROR(NX277,"")</f>
        <v/>
      </c>
      <c r="MK277">
        <f>IFERROR(NY277,"")</f>
        <v/>
      </c>
      <c r="ML277">
        <f>IFERROR(NZ277,"")</f>
        <v/>
      </c>
      <c r="MM277">
        <f>IFERROR(OA277,"")</f>
        <v/>
      </c>
      <c r="MN277">
        <f>IFERROR(OB277,"")</f>
        <v/>
      </c>
      <c r="MO277">
        <f>IFERROR(OC277,"")</f>
        <v/>
      </c>
      <c r="MP277" s="1">
        <f>COUNTIFS(#REF!,LT277,#REF!,1,#REF!,"&gt;="&amp;MC277,#REF!,"&lt;="&amp;MB277,#REF!,"&lt;="&amp;ME277,#REF!,"&gt;="&amp;MF277,#REF!,"="&amp;KV277,#REF!,"="&amp;KX277)</f>
        <v/>
      </c>
      <c r="MQ277" s="1">
        <f>COUNTIFS(#REF!,LT277,#REF!,0,#REF!,"&gt;="&amp;MC277,#REF!,"&lt;="&amp;MB277,#REF!,"&lt;="&amp;ME277,#REF!,"&gt;="&amp;MF277,#REF!,"="&amp;KV277,#REF!,"="&amp;KX277)</f>
        <v/>
      </c>
      <c r="MR277" s="1">
        <f>COUNTIFS(#REF!,LT277,#REF!,1,#REF!,"&gt;="&amp;MC277,#REF!,"&lt;="&amp;MB277,#REF!,"&lt;="&amp;ME277,#REF!,"&gt;="&amp;MF277,#REF!,"="&amp;KW277,#REF!,"="&amp;KY277)</f>
        <v/>
      </c>
      <c r="MS277" s="1">
        <f>COUNTIFS(#REF!,LT277,#REF!,0,#REF!,"&gt;="&amp;MC277,#REF!,"&lt;="&amp;MB277,#REF!,"&lt;="&amp;ME277,#REF!,"&gt;="&amp;MF277,#REF!,"="&amp;KW277,#REF!,"="&amp;KY277)</f>
        <v/>
      </c>
      <c r="MT277" s="1">
        <f>COUNTIFS(#REF!,LT277,#REF!,1,#REF!,"&gt;="&amp;MI277,#REF!,"&lt;="&amp;MH277,#REF!,"&lt;="&amp;ME277,#REF!,"&gt;="&amp;MF277)</f>
        <v/>
      </c>
      <c r="MU277" s="1">
        <f>COUNTIFS(#REF!,LT277,#REF!,0,#REF!,"&gt;="&amp;MI277,#REF!,"&lt;="&amp;MH277,#REF!,"&lt;="&amp;ME277,#REF!,"&gt;="&amp;MF277)</f>
        <v/>
      </c>
      <c r="MV277" s="1">
        <f>COUNTIFS(#REF!,LT277,#REF!,1,#REF!,"&gt;="&amp;MI277,#REF!,"&lt;="&amp;MH277,#REF!,"="&amp;KZ277,#REF!,"="&amp;LA277,#REF!,"&lt;="&amp;ME277,#REF!,"&gt;="&amp;MF277)</f>
        <v/>
      </c>
      <c r="MW277" s="1">
        <f>COUNTIFS(#REF!,LT277,#REF!,0,#REF!,"&gt;="&amp;MI277,#REF!,"&lt;="&amp;MH277,#REF!,"="&amp;KZ277,#REF!,"="&amp;LA277,#REF!,"&lt;="&amp;ME277,#REF!,"&gt;="&amp;MF277)</f>
        <v/>
      </c>
      <c r="MX277" s="1">
        <f>COUNTIFS(#REF!,LT277,#REF!,1,#REF!,"&gt;="&amp;MC277,#REF!,"&lt;="&amp;MB277,#REF!,"&lt;="&amp;ME277,#REF!,"&gt;="&amp;MF277)</f>
        <v/>
      </c>
      <c r="MY277" s="1">
        <f>COUNTIFS(#REF!,LT277,#REF!,0,#REF!,"&gt;="&amp;MC277,#REF!,"&lt;="&amp;MB277,#REF!,"&lt;="&amp;ME277,#REF!,"&gt;="&amp;MF277)</f>
        <v/>
      </c>
      <c r="MZ277" s="1">
        <f>COUNTIFS(#REF!,LT277,#REF!,1,#REF!,"&lt;="&amp;ME277,#REF!,"&gt;="&amp;MF277,#REF!,"="&amp;KV277,#REF!,"="&amp;KX277)</f>
        <v/>
      </c>
      <c r="NA277" s="1">
        <f>COUNTIFS(#REF!,LT277,#REF!,0,#REF!,"&lt;="&amp;ME277,#REF!,"&gt;="&amp;MF277,#REF!,"="&amp;KV277,#REF!,"="&amp;KX277)</f>
        <v/>
      </c>
      <c r="NB277" s="1">
        <f>COUNTIFS(#REF!,LT277,#REF!,1,#REF!,"&lt;="&amp;ME277,#REF!,"&gt;="&amp;MF277,#REF!,"="&amp;KW277,#REF!,"="&amp;KY277)</f>
        <v/>
      </c>
      <c r="NC277" s="1">
        <f>COUNTIFS(#REF!,LT277,#REF!,0,#REF!,"&lt;="&amp;ME277,#REF!,"&gt;="&amp;MF277,#REF!,"="&amp;KW277,#REF!,"="&amp;KY277)</f>
        <v/>
      </c>
      <c r="ND277" s="1">
        <f>MP277+MR277+MT277+MV277+MX277+MZ277+NB277</f>
        <v/>
      </c>
      <c r="NE277" s="1">
        <f>MQ277+MS277+MU277+MW277+MY277+NA277+NC277</f>
        <v/>
      </c>
      <c r="NF277" s="1">
        <f>ND277+NE277</f>
        <v/>
      </c>
      <c r="NG277" s="33">
        <f>ND277/(ND277+NE277)</f>
        <v/>
      </c>
      <c r="NH277" s="3">
        <f>1/NG277</f>
        <v/>
      </c>
      <c r="NI277" s="1">
        <f>LH277</f>
        <v/>
      </c>
      <c r="NJ277" s="79">
        <f>((1-NG277)*(1/(NI277-1))*0.98-(NG277*1))</f>
        <v/>
      </c>
      <c r="NK277" s="34">
        <f>IF(LR277&lt;0.9,0,IF(AND(LR277&gt;1.1),0,1))</f>
        <v/>
      </c>
      <c r="NL277" s="34">
        <f>IF(LS277&lt;0.9,0,IF(AND(LS277&gt;1.1),0,1))</f>
        <v/>
      </c>
      <c r="NM277" s="32">
        <f>IF(NF277&gt;99,1,0)</f>
        <v/>
      </c>
      <c r="NN277" s="32">
        <f>IF(NJ277&gt;0.0799,1,0)</f>
        <v/>
      </c>
      <c r="NO277" s="32">
        <f>IF(NJ277&gt;NQ277,1,0)</f>
        <v/>
      </c>
      <c r="NP277" s="32">
        <f>NM277+NN277+NO277+NK277+NL277</f>
        <v/>
      </c>
      <c r="NQ277" s="79">
        <f>(((100*NG277)*(NI277-1)*0.98)-((1-NG277)*100))/100</f>
        <v/>
      </c>
      <c r="NR277" s="34">
        <f>IF(LR277&lt;0.9,0,IF(AND(LR277&gt;1.1),0,1))</f>
        <v/>
      </c>
      <c r="NS277" s="34">
        <f>IF(LS277&lt;0.9,0,IF(AND(LS277&gt;1.1),0,1))</f>
        <v/>
      </c>
      <c r="NT277" s="32">
        <f>IF(NF277&gt;99,1,0)</f>
        <v/>
      </c>
      <c r="NU277" s="32">
        <f>IF(NQ277&gt;0.0799,1,0)</f>
        <v/>
      </c>
      <c r="NV277" s="32">
        <f>IF(NQ277&gt;NJ277,1,0)</f>
        <v/>
      </c>
      <c r="NW277" s="32">
        <f>NT277+NU277+NV277+NR277+NS277</f>
        <v/>
      </c>
      <c r="NX277">
        <f>IF(NP277=5,"LayHome1-0",IF(AND(NW277=5),"BackHome1-0",""))</f>
        <v/>
      </c>
      <c r="NY277">
        <f>IF(NP277=5,KN277,IF(AND(NW277=5),KN277,""))</f>
        <v/>
      </c>
      <c r="NZ277">
        <f>IF(NP277=5,"Match Odds",IF(AND(NW277=5),"Match Odds",""))</f>
        <v/>
      </c>
      <c r="OA277">
        <f>IF(NP277=5,KP277,IF(AND(NW277=5),KP277,""))</f>
        <v/>
      </c>
      <c r="OB277">
        <f>IF(NP277=5,"MATCH_ODDS",IF(AND(NW277=5),"MATCH_ODDS",""))</f>
        <v/>
      </c>
      <c r="OC277">
        <f>IF(NP277=5,"LAY",IF(AND(NW277=5),"BACK",""))</f>
        <v/>
      </c>
    </row>
    <row r="278" ht="16.5" customHeight="1" thickBot="1" thickTop="1">
      <c r="A278" s="2" t="n"/>
      <c r="KN278" s="1">
        <f>IF(INDEX(#REF!,MATCH('HT 1-0'!D278,#REF!,0))=INDEX(#REF!,MATCH('HT 1-0'!D278,#REF!,0)),INDEX(#REF!,MATCH('HT 1-0'!D278,#REF!,0)),"ERROR")</f>
        <v/>
      </c>
      <c r="KO278" s="1">
        <f>IF(INDEX(#REF!,MATCH('HT 1-0'!E278,#REF!,0))=INDEX(#REF!,MATCH('HT 1-0'!E278,#REF!,0)),INDEX(#REF!,MATCH('HT 1-0'!E278,#REF!,0)),"ERROR")</f>
        <v/>
      </c>
      <c r="KP278" s="1">
        <f>KN278&amp;" v "&amp;KO278</f>
        <v/>
      </c>
      <c r="KQ278">
        <f>B278&amp;"_"&amp;C278</f>
        <v/>
      </c>
      <c r="KR278" s="1">
        <f>IF((HW278/KK278)&lt;0.335,"G",IF((HW278/KK278)&gt;0.67,"R","A"))</f>
        <v/>
      </c>
      <c r="KS278" s="1">
        <f>IF((HX278/KK278)&lt;0.335,"G",IF((HX278/KK278)&gt;0.67,"R","A"))</f>
        <v/>
      </c>
      <c r="KT278" s="1">
        <f>IF((IH278/KK278)&lt;0.335,"G",IF((IH278/KK278)&gt;0.67,"R","A"))</f>
        <v/>
      </c>
      <c r="KU278" s="1">
        <f>IF((II278/KK278)&lt;0.335,"G",IF((II278/KK278)&gt;0.67,"R","A"))</f>
        <v/>
      </c>
      <c r="KV278" s="1">
        <f>IF((HZ278/KK278)&lt;0.335,"G",IF((HZ278/KK278)&gt;0.67,"R","A"))</f>
        <v/>
      </c>
      <c r="KW278" s="1">
        <f>IF((HY278/KK278)&lt;0.335,"G",IF((HY278/KK278)&gt;0.67,"R","A"))</f>
        <v/>
      </c>
      <c r="KX278" s="1">
        <f>IF((IK278/KK278)&lt;0.335,"G",IF((IK278/KK278)&gt;0.67,"R","A"))</f>
        <v/>
      </c>
      <c r="KY278" s="1">
        <f>IF((IJ278/KK278)&lt;0.335,"G",IF((IJ278/KK278)&gt;0.67,"R","A"))</f>
        <v/>
      </c>
      <c r="KZ278" s="1">
        <f>IF((HQ278/KK278)&lt;0.335,"G",IF((HQ278/KK278)&gt;0.67,"R","A"))</f>
        <v/>
      </c>
      <c r="LA278" s="1">
        <f>IF((IB278/KK278)&lt;0.335,"G",IF((IB278/KK278)&gt;0.67,"R","A"))</f>
        <v/>
      </c>
      <c r="LB278">
        <f>IF(LQ278="1-0",INDEX(Scrape!#REF!,MATCH('HT 1-0'!KP278,Scrape!$B:$B,0)),"")</f>
        <v/>
      </c>
      <c r="LC278">
        <f>IF(LQ278="1-0",INDEX(Scrape!$A:$A,MATCH('HT 1-0'!KP278,Scrape!$B:$B,0)),"")</f>
        <v/>
      </c>
      <c r="LD278">
        <f>IF(LQ278="1-0",INDEX(Scrape!$B:$B,MATCH('HT 1-0'!KP278,Scrape!$B:$B,0)),"")</f>
        <v/>
      </c>
      <c r="LE278">
        <f>IF(LQ278="1-0",INDEX(Scrape!$C:$C,MATCH('HT 1-0'!KP278,Scrape!$B:$B,0)),"")</f>
        <v/>
      </c>
      <c r="LF278">
        <f>IF(LQ278="1-0",INDEX(Scrape!$D:$D,MATCH('HT 1-0'!KP278,Scrape!$B:$B,0)),"")</f>
        <v/>
      </c>
      <c r="LG278">
        <f>IF(LQ278="1-0",INDEX(Scrape!$E:$E,MATCH('HT 1-0'!KP278,Scrape!$B:$B,0)),"")</f>
        <v/>
      </c>
      <c r="LH278">
        <f>IF(LQ278="1-0",INDEX(Scrape!$F:$F,MATCH('HT 1-0'!KP278,Scrape!$B:$B,0)),"")</f>
        <v/>
      </c>
      <c r="LI278">
        <f>IF(LQ278="1-0",INDEX(Scrape!$G:$G,MATCH('HT 1-0'!KP278,Scrape!$B:$B,0)),"")</f>
        <v/>
      </c>
      <c r="LJ278">
        <f>IF(LQ278="1-0",INDEX(Scrape!$H:$H,MATCH('HT 1-0'!KP278,Scrape!$B:$B,0)),"")</f>
        <v/>
      </c>
      <c r="LK278">
        <f>IF(LQ278="1-0",INDEX(Scrape!$I:$I,MATCH('HT 1-0'!KP278,Scrape!$B:$B,0)),"")</f>
        <v/>
      </c>
      <c r="LL278">
        <f>IF(LQ278="1-0",INDEX(Scrape!$J:$J,MATCH('HT 1-0'!KP278,Scrape!$B:$B,0)),"")</f>
        <v/>
      </c>
      <c r="LM278">
        <f>IF(LQ278="1-0",INDEX(Scrape!$K:$K,MATCH('HT 1-0'!KP278,Scrape!$B:$B,0)),"")</f>
        <v/>
      </c>
      <c r="LN278">
        <f>IF(LQ278="1-0",INDEX(Scrape!$L:$L,MATCH('HT 1-0'!KP278,Scrape!$B:$B,0)),"")</f>
        <v/>
      </c>
      <c r="LO278">
        <f>IF(LQ278="1-0",INDEX(Scrape!$M:$M,MATCH('HT 1-0'!KP278,Scrape!$B:$B,0)),"")</f>
        <v/>
      </c>
      <c r="LP278">
        <f>IF(LQ278="1-0",INDEX(Scrape!$N:$N,MATCH('HT 1-0'!KP278,Scrape!$B:$B,0)),"")</f>
        <v/>
      </c>
      <c r="LQ278">
        <f>INDEX(Scrape!$O:$O,MATCH('HT 1-0'!KP278,Scrape!$B:$B,0))</f>
        <v/>
      </c>
      <c r="LR278">
        <f>(1/LJ278)+(1/LI278)+(1/LH278)</f>
        <v/>
      </c>
      <c r="LS278">
        <f>(1/LG278)+(1/LF278)+(1/LE278)</f>
        <v/>
      </c>
      <c r="LT278" s="8">
        <f>IF(INDEX(#REF!,MATCH(KQ278,#REF!,0))=INDEX(#REF!,MATCH(KQ278,#REF!,0)),INDEX(#REF!,MATCH(KQ278,#REF!,0)),"ERROR")</f>
        <v/>
      </c>
      <c r="LU278" s="4">
        <f>IF(KR278="G",2,IF(KR278="R",0.5,IF(KR278="A",1)))</f>
        <v/>
      </c>
      <c r="LV278" s="4">
        <f>IF(KS278="G",0.5,IF(KS278="R",2,IF(KS278="A",1)))</f>
        <v/>
      </c>
      <c r="LW278" s="4">
        <f>IF(KT278="G",2,IF(KT278="R",0.5,IF(KT278="A",1)))</f>
        <v/>
      </c>
      <c r="LX278" s="4">
        <f>IF(KU278="G",0.5,IF(KU278="R",2,IF(KU278="A",1)))</f>
        <v/>
      </c>
      <c r="LY278" s="7">
        <f>(LK278*(LU278+LX278)+(LL278*(LU278+LX278)))</f>
        <v/>
      </c>
      <c r="LZ278" s="7">
        <f>(LN278*(LV278+LW278)+(LO278*(LV278+LW278)))</f>
        <v/>
      </c>
      <c r="MA278" s="11">
        <f>LY278-LZ278</f>
        <v/>
      </c>
      <c r="MB278" s="5">
        <f>MA278+2</f>
        <v/>
      </c>
      <c r="MC278" s="6">
        <f>MA278-2</f>
        <v/>
      </c>
      <c r="MD278" s="4">
        <f>LE278</f>
        <v/>
      </c>
      <c r="ME278" s="9">
        <f>IF(MD278=0,1000,MD278+0.75)</f>
        <v/>
      </c>
      <c r="MF278" s="10">
        <f>IF(MD278=0,0,MD278-0.75)</f>
        <v/>
      </c>
      <c r="MG278" s="4">
        <f>((LM278*(LU278+LX278))-((LP278*(LV278+LW278))))</f>
        <v/>
      </c>
      <c r="MH278" s="9">
        <f>MG278*1.2</f>
        <v/>
      </c>
      <c r="MI278" s="10">
        <f>MG278*0.8</f>
        <v/>
      </c>
      <c r="MJ278">
        <f>IFERROR(NX278,"")</f>
        <v/>
      </c>
      <c r="MK278">
        <f>IFERROR(NY278,"")</f>
        <v/>
      </c>
      <c r="ML278">
        <f>IFERROR(NZ278,"")</f>
        <v/>
      </c>
      <c r="MM278">
        <f>IFERROR(OA278,"")</f>
        <v/>
      </c>
      <c r="MN278">
        <f>IFERROR(OB278,"")</f>
        <v/>
      </c>
      <c r="MO278">
        <f>IFERROR(OC278,"")</f>
        <v/>
      </c>
      <c r="MP278" s="1">
        <f>COUNTIFS(#REF!,LT278,#REF!,1,#REF!,"&gt;="&amp;MC278,#REF!,"&lt;="&amp;MB278,#REF!,"&lt;="&amp;ME278,#REF!,"&gt;="&amp;MF278,#REF!,"="&amp;KV278,#REF!,"="&amp;KX278)</f>
        <v/>
      </c>
      <c r="MQ278" s="1">
        <f>COUNTIFS(#REF!,LT278,#REF!,0,#REF!,"&gt;="&amp;MC278,#REF!,"&lt;="&amp;MB278,#REF!,"&lt;="&amp;ME278,#REF!,"&gt;="&amp;MF278,#REF!,"="&amp;KV278,#REF!,"="&amp;KX278)</f>
        <v/>
      </c>
      <c r="MR278" s="1">
        <f>COUNTIFS(#REF!,LT278,#REF!,1,#REF!,"&gt;="&amp;MC278,#REF!,"&lt;="&amp;MB278,#REF!,"&lt;="&amp;ME278,#REF!,"&gt;="&amp;MF278,#REF!,"="&amp;KW278,#REF!,"="&amp;KY278)</f>
        <v/>
      </c>
      <c r="MS278" s="1">
        <f>COUNTIFS(#REF!,LT278,#REF!,0,#REF!,"&gt;="&amp;MC278,#REF!,"&lt;="&amp;MB278,#REF!,"&lt;="&amp;ME278,#REF!,"&gt;="&amp;MF278,#REF!,"="&amp;KW278,#REF!,"="&amp;KY278)</f>
        <v/>
      </c>
      <c r="MT278" s="1">
        <f>COUNTIFS(#REF!,LT278,#REF!,1,#REF!,"&gt;="&amp;MI278,#REF!,"&lt;="&amp;MH278,#REF!,"&lt;="&amp;ME278,#REF!,"&gt;="&amp;MF278)</f>
        <v/>
      </c>
      <c r="MU278" s="1">
        <f>COUNTIFS(#REF!,LT278,#REF!,0,#REF!,"&gt;="&amp;MI278,#REF!,"&lt;="&amp;MH278,#REF!,"&lt;="&amp;ME278,#REF!,"&gt;="&amp;MF278)</f>
        <v/>
      </c>
      <c r="MV278" s="1">
        <f>COUNTIFS(#REF!,LT278,#REF!,1,#REF!,"&gt;="&amp;MI278,#REF!,"&lt;="&amp;MH278,#REF!,"="&amp;KZ278,#REF!,"="&amp;LA278,#REF!,"&lt;="&amp;ME278,#REF!,"&gt;="&amp;MF278)</f>
        <v/>
      </c>
      <c r="MW278" s="1">
        <f>COUNTIFS(#REF!,LT278,#REF!,0,#REF!,"&gt;="&amp;MI278,#REF!,"&lt;="&amp;MH278,#REF!,"="&amp;KZ278,#REF!,"="&amp;LA278,#REF!,"&lt;="&amp;ME278,#REF!,"&gt;="&amp;MF278)</f>
        <v/>
      </c>
      <c r="MX278" s="1">
        <f>COUNTIFS(#REF!,LT278,#REF!,1,#REF!,"&gt;="&amp;MC278,#REF!,"&lt;="&amp;MB278,#REF!,"&lt;="&amp;ME278,#REF!,"&gt;="&amp;MF278)</f>
        <v/>
      </c>
      <c r="MY278" s="1">
        <f>COUNTIFS(#REF!,LT278,#REF!,0,#REF!,"&gt;="&amp;MC278,#REF!,"&lt;="&amp;MB278,#REF!,"&lt;="&amp;ME278,#REF!,"&gt;="&amp;MF278)</f>
        <v/>
      </c>
      <c r="MZ278" s="1">
        <f>COUNTIFS(#REF!,LT278,#REF!,1,#REF!,"&lt;="&amp;ME278,#REF!,"&gt;="&amp;MF278,#REF!,"="&amp;KV278,#REF!,"="&amp;KX278)</f>
        <v/>
      </c>
      <c r="NA278" s="1">
        <f>COUNTIFS(#REF!,LT278,#REF!,0,#REF!,"&lt;="&amp;ME278,#REF!,"&gt;="&amp;MF278,#REF!,"="&amp;KV278,#REF!,"="&amp;KX278)</f>
        <v/>
      </c>
      <c r="NB278" s="1">
        <f>COUNTIFS(#REF!,LT278,#REF!,1,#REF!,"&lt;="&amp;ME278,#REF!,"&gt;="&amp;MF278,#REF!,"="&amp;KW278,#REF!,"="&amp;KY278)</f>
        <v/>
      </c>
      <c r="NC278" s="1">
        <f>COUNTIFS(#REF!,LT278,#REF!,0,#REF!,"&lt;="&amp;ME278,#REF!,"&gt;="&amp;MF278,#REF!,"="&amp;KW278,#REF!,"="&amp;KY278)</f>
        <v/>
      </c>
      <c r="ND278" s="1">
        <f>MP278+MR278+MT278+MV278+MX278+MZ278+NB278</f>
        <v/>
      </c>
      <c r="NE278" s="1">
        <f>MQ278+MS278+MU278+MW278+MY278+NA278+NC278</f>
        <v/>
      </c>
      <c r="NF278" s="1">
        <f>ND278+NE278</f>
        <v/>
      </c>
      <c r="NG278" s="33">
        <f>ND278/(ND278+NE278)</f>
        <v/>
      </c>
      <c r="NH278" s="3">
        <f>1/NG278</f>
        <v/>
      </c>
      <c r="NI278" s="1">
        <f>LH278</f>
        <v/>
      </c>
      <c r="NJ278" s="79">
        <f>((1-NG278)*(1/(NI278-1))*0.98-(NG278*1))</f>
        <v/>
      </c>
      <c r="NK278" s="34">
        <f>IF(LR278&lt;0.9,0,IF(AND(LR278&gt;1.1),0,1))</f>
        <v/>
      </c>
      <c r="NL278" s="34">
        <f>IF(LS278&lt;0.9,0,IF(AND(LS278&gt;1.1),0,1))</f>
        <v/>
      </c>
      <c r="NM278" s="32">
        <f>IF(NF278&gt;99,1,0)</f>
        <v/>
      </c>
      <c r="NN278" s="32">
        <f>IF(NJ278&gt;0.0799,1,0)</f>
        <v/>
      </c>
      <c r="NO278" s="32">
        <f>IF(NJ278&gt;NQ278,1,0)</f>
        <v/>
      </c>
      <c r="NP278" s="32">
        <f>NM278+NN278+NO278+NK278+NL278</f>
        <v/>
      </c>
      <c r="NQ278" s="79">
        <f>(((100*NG278)*(NI278-1)*0.98)-((1-NG278)*100))/100</f>
        <v/>
      </c>
      <c r="NR278" s="34">
        <f>IF(LR278&lt;0.9,0,IF(AND(LR278&gt;1.1),0,1))</f>
        <v/>
      </c>
      <c r="NS278" s="34">
        <f>IF(LS278&lt;0.9,0,IF(AND(LS278&gt;1.1),0,1))</f>
        <v/>
      </c>
      <c r="NT278" s="32">
        <f>IF(NF278&gt;99,1,0)</f>
        <v/>
      </c>
      <c r="NU278" s="32">
        <f>IF(NQ278&gt;0.0799,1,0)</f>
        <v/>
      </c>
      <c r="NV278" s="32">
        <f>IF(NQ278&gt;NJ278,1,0)</f>
        <v/>
      </c>
      <c r="NW278" s="32">
        <f>NT278+NU278+NV278+NR278+NS278</f>
        <v/>
      </c>
      <c r="NX278">
        <f>IF(NP278=5,"LayHome1-0",IF(AND(NW278=5),"BackHome1-0",""))</f>
        <v/>
      </c>
      <c r="NY278">
        <f>IF(NP278=5,KN278,IF(AND(NW278=5),KN278,""))</f>
        <v/>
      </c>
      <c r="NZ278">
        <f>IF(NP278=5,"Match Odds",IF(AND(NW278=5),"Match Odds",""))</f>
        <v/>
      </c>
      <c r="OA278">
        <f>IF(NP278=5,KP278,IF(AND(NW278=5),KP278,""))</f>
        <v/>
      </c>
      <c r="OB278">
        <f>IF(NP278=5,"MATCH_ODDS",IF(AND(NW278=5),"MATCH_ODDS",""))</f>
        <v/>
      </c>
      <c r="OC278">
        <f>IF(NP278=5,"LAY",IF(AND(NW278=5),"BACK",""))</f>
        <v/>
      </c>
    </row>
    <row r="279" ht="16.5" customHeight="1" thickBot="1" thickTop="1">
      <c r="A279" s="2" t="n"/>
      <c r="KN279" s="1">
        <f>IF(INDEX(#REF!,MATCH('HT 1-0'!D279,#REF!,0))=INDEX(#REF!,MATCH('HT 1-0'!D279,#REF!,0)),INDEX(#REF!,MATCH('HT 1-0'!D279,#REF!,0)),"ERROR")</f>
        <v/>
      </c>
      <c r="KO279" s="1">
        <f>IF(INDEX(#REF!,MATCH('HT 1-0'!E279,#REF!,0))=INDEX(#REF!,MATCH('HT 1-0'!E279,#REF!,0)),INDEX(#REF!,MATCH('HT 1-0'!E279,#REF!,0)),"ERROR")</f>
        <v/>
      </c>
      <c r="KP279" s="1">
        <f>KN279&amp;" v "&amp;KO279</f>
        <v/>
      </c>
      <c r="KQ279">
        <f>B279&amp;"_"&amp;C279</f>
        <v/>
      </c>
      <c r="KR279" s="1">
        <f>IF((HW279/KK279)&lt;0.335,"G",IF((HW279/KK279)&gt;0.67,"R","A"))</f>
        <v/>
      </c>
      <c r="KS279" s="1">
        <f>IF((HX279/KK279)&lt;0.335,"G",IF((HX279/KK279)&gt;0.67,"R","A"))</f>
        <v/>
      </c>
      <c r="KT279" s="1">
        <f>IF((IH279/KK279)&lt;0.335,"G",IF((IH279/KK279)&gt;0.67,"R","A"))</f>
        <v/>
      </c>
      <c r="KU279" s="1">
        <f>IF((II279/KK279)&lt;0.335,"G",IF((II279/KK279)&gt;0.67,"R","A"))</f>
        <v/>
      </c>
      <c r="KV279" s="1">
        <f>IF((HZ279/KK279)&lt;0.335,"G",IF((HZ279/KK279)&gt;0.67,"R","A"))</f>
        <v/>
      </c>
      <c r="KW279" s="1">
        <f>IF((HY279/KK279)&lt;0.335,"G",IF((HY279/KK279)&gt;0.67,"R","A"))</f>
        <v/>
      </c>
      <c r="KX279" s="1">
        <f>IF((IK279/KK279)&lt;0.335,"G",IF((IK279/KK279)&gt;0.67,"R","A"))</f>
        <v/>
      </c>
      <c r="KY279" s="1">
        <f>IF((IJ279/KK279)&lt;0.335,"G",IF((IJ279/KK279)&gt;0.67,"R","A"))</f>
        <v/>
      </c>
      <c r="KZ279" s="1">
        <f>IF((HQ279/KK279)&lt;0.335,"G",IF((HQ279/KK279)&gt;0.67,"R","A"))</f>
        <v/>
      </c>
      <c r="LA279" s="1">
        <f>IF((IB279/KK279)&lt;0.335,"G",IF((IB279/KK279)&gt;0.67,"R","A"))</f>
        <v/>
      </c>
      <c r="LB279">
        <f>IF(LQ279="1-0",INDEX(Scrape!#REF!,MATCH('HT 1-0'!KP279,Scrape!$B:$B,0)),"")</f>
        <v/>
      </c>
      <c r="LC279">
        <f>IF(LQ279="1-0",INDEX(Scrape!$A:$A,MATCH('HT 1-0'!KP279,Scrape!$B:$B,0)),"")</f>
        <v/>
      </c>
      <c r="LD279">
        <f>IF(LQ279="1-0",INDEX(Scrape!$B:$B,MATCH('HT 1-0'!KP279,Scrape!$B:$B,0)),"")</f>
        <v/>
      </c>
      <c r="LE279">
        <f>IF(LQ279="1-0",INDEX(Scrape!$C:$C,MATCH('HT 1-0'!KP279,Scrape!$B:$B,0)),"")</f>
        <v/>
      </c>
      <c r="LF279">
        <f>IF(LQ279="1-0",INDEX(Scrape!$D:$D,MATCH('HT 1-0'!KP279,Scrape!$B:$B,0)),"")</f>
        <v/>
      </c>
      <c r="LG279">
        <f>IF(LQ279="1-0",INDEX(Scrape!$E:$E,MATCH('HT 1-0'!KP279,Scrape!$B:$B,0)),"")</f>
        <v/>
      </c>
      <c r="LH279">
        <f>IF(LQ279="1-0",INDEX(Scrape!$F:$F,MATCH('HT 1-0'!KP279,Scrape!$B:$B,0)),"")</f>
        <v/>
      </c>
      <c r="LI279">
        <f>IF(LQ279="1-0",INDEX(Scrape!$G:$G,MATCH('HT 1-0'!KP279,Scrape!$B:$B,0)),"")</f>
        <v/>
      </c>
      <c r="LJ279">
        <f>IF(LQ279="1-0",INDEX(Scrape!$H:$H,MATCH('HT 1-0'!KP279,Scrape!$B:$B,0)),"")</f>
        <v/>
      </c>
      <c r="LK279">
        <f>IF(LQ279="1-0",INDEX(Scrape!$I:$I,MATCH('HT 1-0'!KP279,Scrape!$B:$B,0)),"")</f>
        <v/>
      </c>
      <c r="LL279">
        <f>IF(LQ279="1-0",INDEX(Scrape!$J:$J,MATCH('HT 1-0'!KP279,Scrape!$B:$B,0)),"")</f>
        <v/>
      </c>
      <c r="LM279">
        <f>IF(LQ279="1-0",INDEX(Scrape!$K:$K,MATCH('HT 1-0'!KP279,Scrape!$B:$B,0)),"")</f>
        <v/>
      </c>
      <c r="LN279">
        <f>IF(LQ279="1-0",INDEX(Scrape!$L:$L,MATCH('HT 1-0'!KP279,Scrape!$B:$B,0)),"")</f>
        <v/>
      </c>
      <c r="LO279">
        <f>IF(LQ279="1-0",INDEX(Scrape!$M:$M,MATCH('HT 1-0'!KP279,Scrape!$B:$B,0)),"")</f>
        <v/>
      </c>
      <c r="LP279">
        <f>IF(LQ279="1-0",INDEX(Scrape!$N:$N,MATCH('HT 1-0'!KP279,Scrape!$B:$B,0)),"")</f>
        <v/>
      </c>
      <c r="LQ279">
        <f>INDEX(Scrape!$O:$O,MATCH('HT 1-0'!KP279,Scrape!$B:$B,0))</f>
        <v/>
      </c>
      <c r="LR279">
        <f>(1/LJ279)+(1/LI279)+(1/LH279)</f>
        <v/>
      </c>
      <c r="LS279">
        <f>(1/LG279)+(1/LF279)+(1/LE279)</f>
        <v/>
      </c>
      <c r="LT279" s="8">
        <f>IF(INDEX(#REF!,MATCH(KQ279,#REF!,0))=INDEX(#REF!,MATCH(KQ279,#REF!,0)),INDEX(#REF!,MATCH(KQ279,#REF!,0)),"ERROR")</f>
        <v/>
      </c>
      <c r="LU279" s="4">
        <f>IF(KR279="G",2,IF(KR279="R",0.5,IF(KR279="A",1)))</f>
        <v/>
      </c>
      <c r="LV279" s="4">
        <f>IF(KS279="G",0.5,IF(KS279="R",2,IF(KS279="A",1)))</f>
        <v/>
      </c>
      <c r="LW279" s="4">
        <f>IF(KT279="G",2,IF(KT279="R",0.5,IF(KT279="A",1)))</f>
        <v/>
      </c>
      <c r="LX279" s="4">
        <f>IF(KU279="G",0.5,IF(KU279="R",2,IF(KU279="A",1)))</f>
        <v/>
      </c>
      <c r="LY279" s="7">
        <f>(LK279*(LU279+LX279)+(LL279*(LU279+LX279)))</f>
        <v/>
      </c>
      <c r="LZ279" s="7">
        <f>(LN279*(LV279+LW279)+(LO279*(LV279+LW279)))</f>
        <v/>
      </c>
      <c r="MA279" s="11">
        <f>LY279-LZ279</f>
        <v/>
      </c>
      <c r="MB279" s="5">
        <f>MA279+2</f>
        <v/>
      </c>
      <c r="MC279" s="6">
        <f>MA279-2</f>
        <v/>
      </c>
      <c r="MD279" s="4">
        <f>LE279</f>
        <v/>
      </c>
      <c r="ME279" s="9">
        <f>IF(MD279=0,1000,MD279+0.75)</f>
        <v/>
      </c>
      <c r="MF279" s="10">
        <f>IF(MD279=0,0,MD279-0.75)</f>
        <v/>
      </c>
      <c r="MG279" s="4">
        <f>((LM279*(LU279+LX279))-((LP279*(LV279+LW279))))</f>
        <v/>
      </c>
      <c r="MH279" s="9">
        <f>MG279*1.2</f>
        <v/>
      </c>
      <c r="MI279" s="10">
        <f>MG279*0.8</f>
        <v/>
      </c>
      <c r="MJ279">
        <f>IFERROR(NX279,"")</f>
        <v/>
      </c>
      <c r="MK279">
        <f>IFERROR(NY279,"")</f>
        <v/>
      </c>
      <c r="ML279">
        <f>IFERROR(NZ279,"")</f>
        <v/>
      </c>
      <c r="MM279">
        <f>IFERROR(OA279,"")</f>
        <v/>
      </c>
      <c r="MN279">
        <f>IFERROR(OB279,"")</f>
        <v/>
      </c>
      <c r="MO279">
        <f>IFERROR(OC279,"")</f>
        <v/>
      </c>
      <c r="MP279" s="1">
        <f>COUNTIFS(#REF!,LT279,#REF!,1,#REF!,"&gt;="&amp;MC279,#REF!,"&lt;="&amp;MB279,#REF!,"&lt;="&amp;ME279,#REF!,"&gt;="&amp;MF279,#REF!,"="&amp;KV279,#REF!,"="&amp;KX279)</f>
        <v/>
      </c>
      <c r="MQ279" s="1">
        <f>COUNTIFS(#REF!,LT279,#REF!,0,#REF!,"&gt;="&amp;MC279,#REF!,"&lt;="&amp;MB279,#REF!,"&lt;="&amp;ME279,#REF!,"&gt;="&amp;MF279,#REF!,"="&amp;KV279,#REF!,"="&amp;KX279)</f>
        <v/>
      </c>
      <c r="MR279" s="1">
        <f>COUNTIFS(#REF!,LT279,#REF!,1,#REF!,"&gt;="&amp;MC279,#REF!,"&lt;="&amp;MB279,#REF!,"&lt;="&amp;ME279,#REF!,"&gt;="&amp;MF279,#REF!,"="&amp;KW279,#REF!,"="&amp;KY279)</f>
        <v/>
      </c>
      <c r="MS279" s="1">
        <f>COUNTIFS(#REF!,LT279,#REF!,0,#REF!,"&gt;="&amp;MC279,#REF!,"&lt;="&amp;MB279,#REF!,"&lt;="&amp;ME279,#REF!,"&gt;="&amp;MF279,#REF!,"="&amp;KW279,#REF!,"="&amp;KY279)</f>
        <v/>
      </c>
      <c r="MT279" s="1">
        <f>COUNTIFS(#REF!,LT279,#REF!,1,#REF!,"&gt;="&amp;MI279,#REF!,"&lt;="&amp;MH279,#REF!,"&lt;="&amp;ME279,#REF!,"&gt;="&amp;MF279)</f>
        <v/>
      </c>
      <c r="MU279" s="1">
        <f>COUNTIFS(#REF!,LT279,#REF!,0,#REF!,"&gt;="&amp;MI279,#REF!,"&lt;="&amp;MH279,#REF!,"&lt;="&amp;ME279,#REF!,"&gt;="&amp;MF279)</f>
        <v/>
      </c>
      <c r="MV279" s="1">
        <f>COUNTIFS(#REF!,LT279,#REF!,1,#REF!,"&gt;="&amp;MI279,#REF!,"&lt;="&amp;MH279,#REF!,"="&amp;KZ279,#REF!,"="&amp;LA279,#REF!,"&lt;="&amp;ME279,#REF!,"&gt;="&amp;MF279)</f>
        <v/>
      </c>
      <c r="MW279" s="1">
        <f>COUNTIFS(#REF!,LT279,#REF!,0,#REF!,"&gt;="&amp;MI279,#REF!,"&lt;="&amp;MH279,#REF!,"="&amp;KZ279,#REF!,"="&amp;LA279,#REF!,"&lt;="&amp;ME279,#REF!,"&gt;="&amp;MF279)</f>
        <v/>
      </c>
      <c r="MX279" s="1">
        <f>COUNTIFS(#REF!,LT279,#REF!,1,#REF!,"&gt;="&amp;MC279,#REF!,"&lt;="&amp;MB279,#REF!,"&lt;="&amp;ME279,#REF!,"&gt;="&amp;MF279)</f>
        <v/>
      </c>
      <c r="MY279" s="1">
        <f>COUNTIFS(#REF!,LT279,#REF!,0,#REF!,"&gt;="&amp;MC279,#REF!,"&lt;="&amp;MB279,#REF!,"&lt;="&amp;ME279,#REF!,"&gt;="&amp;MF279)</f>
        <v/>
      </c>
      <c r="MZ279" s="1">
        <f>COUNTIFS(#REF!,LT279,#REF!,1,#REF!,"&lt;="&amp;ME279,#REF!,"&gt;="&amp;MF279,#REF!,"="&amp;KV279,#REF!,"="&amp;KX279)</f>
        <v/>
      </c>
      <c r="NA279" s="1">
        <f>COUNTIFS(#REF!,LT279,#REF!,0,#REF!,"&lt;="&amp;ME279,#REF!,"&gt;="&amp;MF279,#REF!,"="&amp;KV279,#REF!,"="&amp;KX279)</f>
        <v/>
      </c>
      <c r="NB279" s="1">
        <f>COUNTIFS(#REF!,LT279,#REF!,1,#REF!,"&lt;="&amp;ME279,#REF!,"&gt;="&amp;MF279,#REF!,"="&amp;KW279,#REF!,"="&amp;KY279)</f>
        <v/>
      </c>
      <c r="NC279" s="1">
        <f>COUNTIFS(#REF!,LT279,#REF!,0,#REF!,"&lt;="&amp;ME279,#REF!,"&gt;="&amp;MF279,#REF!,"="&amp;KW279,#REF!,"="&amp;KY279)</f>
        <v/>
      </c>
      <c r="ND279" s="1">
        <f>MP279+MR279+MT279+MV279+MX279+MZ279+NB279</f>
        <v/>
      </c>
      <c r="NE279" s="1">
        <f>MQ279+MS279+MU279+MW279+MY279+NA279+NC279</f>
        <v/>
      </c>
      <c r="NF279" s="1">
        <f>ND279+NE279</f>
        <v/>
      </c>
      <c r="NG279" s="33">
        <f>ND279/(ND279+NE279)</f>
        <v/>
      </c>
      <c r="NH279" s="3">
        <f>1/NG279</f>
        <v/>
      </c>
      <c r="NI279" s="1">
        <f>LH279</f>
        <v/>
      </c>
      <c r="NJ279" s="79">
        <f>((1-NG279)*(1/(NI279-1))*0.98-(NG279*1))</f>
        <v/>
      </c>
      <c r="NK279" s="34">
        <f>IF(LR279&lt;0.9,0,IF(AND(LR279&gt;1.1),0,1))</f>
        <v/>
      </c>
      <c r="NL279" s="34">
        <f>IF(LS279&lt;0.9,0,IF(AND(LS279&gt;1.1),0,1))</f>
        <v/>
      </c>
      <c r="NM279" s="32">
        <f>IF(NF279&gt;99,1,0)</f>
        <v/>
      </c>
      <c r="NN279" s="32">
        <f>IF(NJ279&gt;0.0799,1,0)</f>
        <v/>
      </c>
      <c r="NO279" s="32">
        <f>IF(NJ279&gt;NQ279,1,0)</f>
        <v/>
      </c>
      <c r="NP279" s="32">
        <f>NM279+NN279+NO279+NK279+NL279</f>
        <v/>
      </c>
      <c r="NQ279" s="79">
        <f>(((100*NG279)*(NI279-1)*0.98)-((1-NG279)*100))/100</f>
        <v/>
      </c>
      <c r="NR279" s="34">
        <f>IF(LR279&lt;0.9,0,IF(AND(LR279&gt;1.1),0,1))</f>
        <v/>
      </c>
      <c r="NS279" s="34">
        <f>IF(LS279&lt;0.9,0,IF(AND(LS279&gt;1.1),0,1))</f>
        <v/>
      </c>
      <c r="NT279" s="32">
        <f>IF(NF279&gt;99,1,0)</f>
        <v/>
      </c>
      <c r="NU279" s="32">
        <f>IF(NQ279&gt;0.0799,1,0)</f>
        <v/>
      </c>
      <c r="NV279" s="32">
        <f>IF(NQ279&gt;NJ279,1,0)</f>
        <v/>
      </c>
      <c r="NW279" s="32">
        <f>NT279+NU279+NV279+NR279+NS279</f>
        <v/>
      </c>
      <c r="NX279">
        <f>IF(NP279=5,"LayHome1-0",IF(AND(NW279=5),"BackHome1-0",""))</f>
        <v/>
      </c>
      <c r="NY279">
        <f>IF(NP279=5,KN279,IF(AND(NW279=5),KN279,""))</f>
        <v/>
      </c>
      <c r="NZ279">
        <f>IF(NP279=5,"Match Odds",IF(AND(NW279=5),"Match Odds",""))</f>
        <v/>
      </c>
      <c r="OA279">
        <f>IF(NP279=5,KP279,IF(AND(NW279=5),KP279,""))</f>
        <v/>
      </c>
      <c r="OB279">
        <f>IF(NP279=5,"MATCH_ODDS",IF(AND(NW279=5),"MATCH_ODDS",""))</f>
        <v/>
      </c>
      <c r="OC279">
        <f>IF(NP279=5,"LAY",IF(AND(NW279=5),"BACK",""))</f>
        <v/>
      </c>
    </row>
    <row r="280" ht="16.5" customHeight="1" thickBot="1" thickTop="1">
      <c r="A280" s="2" t="n"/>
      <c r="KN280" s="1">
        <f>IF(INDEX(#REF!,MATCH('HT 1-0'!D280,#REF!,0))=INDEX(#REF!,MATCH('HT 1-0'!D280,#REF!,0)),INDEX(#REF!,MATCH('HT 1-0'!D280,#REF!,0)),"ERROR")</f>
        <v/>
      </c>
      <c r="KO280" s="1">
        <f>IF(INDEX(#REF!,MATCH('HT 1-0'!E280,#REF!,0))=INDEX(#REF!,MATCH('HT 1-0'!E280,#REF!,0)),INDEX(#REF!,MATCH('HT 1-0'!E280,#REF!,0)),"ERROR")</f>
        <v/>
      </c>
      <c r="KP280" s="1">
        <f>KN280&amp;" v "&amp;KO280</f>
        <v/>
      </c>
      <c r="KQ280">
        <f>B280&amp;"_"&amp;C280</f>
        <v/>
      </c>
      <c r="KR280" s="1">
        <f>IF((HW280/KK280)&lt;0.335,"G",IF((HW280/KK280)&gt;0.67,"R","A"))</f>
        <v/>
      </c>
      <c r="KS280" s="1">
        <f>IF((HX280/KK280)&lt;0.335,"G",IF((HX280/KK280)&gt;0.67,"R","A"))</f>
        <v/>
      </c>
      <c r="KT280" s="1">
        <f>IF((IH280/KK280)&lt;0.335,"G",IF((IH280/KK280)&gt;0.67,"R","A"))</f>
        <v/>
      </c>
      <c r="KU280" s="1">
        <f>IF((II280/KK280)&lt;0.335,"G",IF((II280/KK280)&gt;0.67,"R","A"))</f>
        <v/>
      </c>
      <c r="KV280" s="1">
        <f>IF((HZ280/KK280)&lt;0.335,"G",IF((HZ280/KK280)&gt;0.67,"R","A"))</f>
        <v/>
      </c>
      <c r="KW280" s="1">
        <f>IF((HY280/KK280)&lt;0.335,"G",IF((HY280/KK280)&gt;0.67,"R","A"))</f>
        <v/>
      </c>
      <c r="KX280" s="1">
        <f>IF((IK280/KK280)&lt;0.335,"G",IF((IK280/KK280)&gt;0.67,"R","A"))</f>
        <v/>
      </c>
      <c r="KY280" s="1">
        <f>IF((IJ280/KK280)&lt;0.335,"G",IF((IJ280/KK280)&gt;0.67,"R","A"))</f>
        <v/>
      </c>
      <c r="KZ280" s="1">
        <f>IF((HQ280/KK280)&lt;0.335,"G",IF((HQ280/KK280)&gt;0.67,"R","A"))</f>
        <v/>
      </c>
      <c r="LA280" s="1">
        <f>IF((IB280/KK280)&lt;0.335,"G",IF((IB280/KK280)&gt;0.67,"R","A"))</f>
        <v/>
      </c>
      <c r="LB280">
        <f>IF(LQ280="1-0",INDEX(Scrape!#REF!,MATCH('HT 1-0'!KP280,Scrape!$B:$B,0)),"")</f>
        <v/>
      </c>
      <c r="LC280">
        <f>IF(LQ280="1-0",INDEX(Scrape!$A:$A,MATCH('HT 1-0'!KP280,Scrape!$B:$B,0)),"")</f>
        <v/>
      </c>
      <c r="LD280">
        <f>IF(LQ280="1-0",INDEX(Scrape!$B:$B,MATCH('HT 1-0'!KP280,Scrape!$B:$B,0)),"")</f>
        <v/>
      </c>
      <c r="LE280">
        <f>IF(LQ280="1-0",INDEX(Scrape!$C:$C,MATCH('HT 1-0'!KP280,Scrape!$B:$B,0)),"")</f>
        <v/>
      </c>
      <c r="LF280">
        <f>IF(LQ280="1-0",INDEX(Scrape!$D:$D,MATCH('HT 1-0'!KP280,Scrape!$B:$B,0)),"")</f>
        <v/>
      </c>
      <c r="LG280">
        <f>IF(LQ280="1-0",INDEX(Scrape!$E:$E,MATCH('HT 1-0'!KP280,Scrape!$B:$B,0)),"")</f>
        <v/>
      </c>
      <c r="LH280">
        <f>IF(LQ280="1-0",INDEX(Scrape!$F:$F,MATCH('HT 1-0'!KP280,Scrape!$B:$B,0)),"")</f>
        <v/>
      </c>
      <c r="LI280">
        <f>IF(LQ280="1-0",INDEX(Scrape!$G:$G,MATCH('HT 1-0'!KP280,Scrape!$B:$B,0)),"")</f>
        <v/>
      </c>
      <c r="LJ280">
        <f>IF(LQ280="1-0",INDEX(Scrape!$H:$H,MATCH('HT 1-0'!KP280,Scrape!$B:$B,0)),"")</f>
        <v/>
      </c>
      <c r="LK280">
        <f>IF(LQ280="1-0",INDEX(Scrape!$I:$I,MATCH('HT 1-0'!KP280,Scrape!$B:$B,0)),"")</f>
        <v/>
      </c>
      <c r="LL280">
        <f>IF(LQ280="1-0",INDEX(Scrape!$J:$J,MATCH('HT 1-0'!KP280,Scrape!$B:$B,0)),"")</f>
        <v/>
      </c>
      <c r="LM280">
        <f>IF(LQ280="1-0",INDEX(Scrape!$K:$K,MATCH('HT 1-0'!KP280,Scrape!$B:$B,0)),"")</f>
        <v/>
      </c>
      <c r="LN280">
        <f>IF(LQ280="1-0",INDEX(Scrape!$L:$L,MATCH('HT 1-0'!KP280,Scrape!$B:$B,0)),"")</f>
        <v/>
      </c>
      <c r="LO280">
        <f>IF(LQ280="1-0",INDEX(Scrape!$M:$M,MATCH('HT 1-0'!KP280,Scrape!$B:$B,0)),"")</f>
        <v/>
      </c>
      <c r="LP280">
        <f>IF(LQ280="1-0",INDEX(Scrape!$N:$N,MATCH('HT 1-0'!KP280,Scrape!$B:$B,0)),"")</f>
        <v/>
      </c>
      <c r="LQ280">
        <f>INDEX(Scrape!$O:$O,MATCH('HT 1-0'!KP280,Scrape!$B:$B,0))</f>
        <v/>
      </c>
      <c r="LR280">
        <f>(1/LJ280)+(1/LI280)+(1/LH280)</f>
        <v/>
      </c>
      <c r="LS280">
        <f>(1/LG280)+(1/LF280)+(1/LE280)</f>
        <v/>
      </c>
      <c r="LT280" s="8">
        <f>IF(INDEX(#REF!,MATCH(KQ280,#REF!,0))=INDEX(#REF!,MATCH(KQ280,#REF!,0)),INDEX(#REF!,MATCH(KQ280,#REF!,0)),"ERROR")</f>
        <v/>
      </c>
      <c r="LU280" s="4">
        <f>IF(KR280="G",2,IF(KR280="R",0.5,IF(KR280="A",1)))</f>
        <v/>
      </c>
      <c r="LV280" s="4">
        <f>IF(KS280="G",0.5,IF(KS280="R",2,IF(KS280="A",1)))</f>
        <v/>
      </c>
      <c r="LW280" s="4">
        <f>IF(KT280="G",2,IF(KT280="R",0.5,IF(KT280="A",1)))</f>
        <v/>
      </c>
      <c r="LX280" s="4">
        <f>IF(KU280="G",0.5,IF(KU280="R",2,IF(KU280="A",1)))</f>
        <v/>
      </c>
      <c r="LY280" s="7">
        <f>(LK280*(LU280+LX280)+(LL280*(LU280+LX280)))</f>
        <v/>
      </c>
      <c r="LZ280" s="7">
        <f>(LN280*(LV280+LW280)+(LO280*(LV280+LW280)))</f>
        <v/>
      </c>
      <c r="MA280" s="11">
        <f>LY280-LZ280</f>
        <v/>
      </c>
      <c r="MB280" s="5">
        <f>MA280+2</f>
        <v/>
      </c>
      <c r="MC280" s="6">
        <f>MA280-2</f>
        <v/>
      </c>
      <c r="MD280" s="4">
        <f>LE280</f>
        <v/>
      </c>
      <c r="ME280" s="9">
        <f>IF(MD280=0,1000,MD280+0.75)</f>
        <v/>
      </c>
      <c r="MF280" s="10">
        <f>IF(MD280=0,0,MD280-0.75)</f>
        <v/>
      </c>
      <c r="MG280" s="4">
        <f>((LM280*(LU280+LX280))-((LP280*(LV280+LW280))))</f>
        <v/>
      </c>
      <c r="MH280" s="9">
        <f>MG280*1.2</f>
        <v/>
      </c>
      <c r="MI280" s="10">
        <f>MG280*0.8</f>
        <v/>
      </c>
      <c r="MJ280">
        <f>IFERROR(NX280,"")</f>
        <v/>
      </c>
      <c r="MK280">
        <f>IFERROR(NY280,"")</f>
        <v/>
      </c>
      <c r="ML280">
        <f>IFERROR(NZ280,"")</f>
        <v/>
      </c>
      <c r="MM280">
        <f>IFERROR(OA280,"")</f>
        <v/>
      </c>
      <c r="MN280">
        <f>IFERROR(OB280,"")</f>
        <v/>
      </c>
      <c r="MO280">
        <f>IFERROR(OC280,"")</f>
        <v/>
      </c>
      <c r="MP280" s="1">
        <f>COUNTIFS(#REF!,LT280,#REF!,1,#REF!,"&gt;="&amp;MC280,#REF!,"&lt;="&amp;MB280,#REF!,"&lt;="&amp;ME280,#REF!,"&gt;="&amp;MF280,#REF!,"="&amp;KV280,#REF!,"="&amp;KX280)</f>
        <v/>
      </c>
      <c r="MQ280" s="1">
        <f>COUNTIFS(#REF!,LT280,#REF!,0,#REF!,"&gt;="&amp;MC280,#REF!,"&lt;="&amp;MB280,#REF!,"&lt;="&amp;ME280,#REF!,"&gt;="&amp;MF280,#REF!,"="&amp;KV280,#REF!,"="&amp;KX280)</f>
        <v/>
      </c>
      <c r="MR280" s="1">
        <f>COUNTIFS(#REF!,LT280,#REF!,1,#REF!,"&gt;="&amp;MC280,#REF!,"&lt;="&amp;MB280,#REF!,"&lt;="&amp;ME280,#REF!,"&gt;="&amp;MF280,#REF!,"="&amp;KW280,#REF!,"="&amp;KY280)</f>
        <v/>
      </c>
      <c r="MS280" s="1">
        <f>COUNTIFS(#REF!,LT280,#REF!,0,#REF!,"&gt;="&amp;MC280,#REF!,"&lt;="&amp;MB280,#REF!,"&lt;="&amp;ME280,#REF!,"&gt;="&amp;MF280,#REF!,"="&amp;KW280,#REF!,"="&amp;KY280)</f>
        <v/>
      </c>
      <c r="MT280" s="1">
        <f>COUNTIFS(#REF!,LT280,#REF!,1,#REF!,"&gt;="&amp;MI280,#REF!,"&lt;="&amp;MH280,#REF!,"&lt;="&amp;ME280,#REF!,"&gt;="&amp;MF280)</f>
        <v/>
      </c>
      <c r="MU280" s="1">
        <f>COUNTIFS(#REF!,LT280,#REF!,0,#REF!,"&gt;="&amp;MI280,#REF!,"&lt;="&amp;MH280,#REF!,"&lt;="&amp;ME280,#REF!,"&gt;="&amp;MF280)</f>
        <v/>
      </c>
      <c r="MV280" s="1">
        <f>COUNTIFS(#REF!,LT280,#REF!,1,#REF!,"&gt;="&amp;MI280,#REF!,"&lt;="&amp;MH280,#REF!,"="&amp;KZ280,#REF!,"="&amp;LA280,#REF!,"&lt;="&amp;ME280,#REF!,"&gt;="&amp;MF280)</f>
        <v/>
      </c>
      <c r="MW280" s="1">
        <f>COUNTIFS(#REF!,LT280,#REF!,0,#REF!,"&gt;="&amp;MI280,#REF!,"&lt;="&amp;MH280,#REF!,"="&amp;KZ280,#REF!,"="&amp;LA280,#REF!,"&lt;="&amp;ME280,#REF!,"&gt;="&amp;MF280)</f>
        <v/>
      </c>
      <c r="MX280" s="1">
        <f>COUNTIFS(#REF!,LT280,#REF!,1,#REF!,"&gt;="&amp;MC280,#REF!,"&lt;="&amp;MB280,#REF!,"&lt;="&amp;ME280,#REF!,"&gt;="&amp;MF280)</f>
        <v/>
      </c>
      <c r="MY280" s="1">
        <f>COUNTIFS(#REF!,LT280,#REF!,0,#REF!,"&gt;="&amp;MC280,#REF!,"&lt;="&amp;MB280,#REF!,"&lt;="&amp;ME280,#REF!,"&gt;="&amp;MF280)</f>
        <v/>
      </c>
      <c r="MZ280" s="1">
        <f>COUNTIFS(#REF!,LT280,#REF!,1,#REF!,"&lt;="&amp;ME280,#REF!,"&gt;="&amp;MF280,#REF!,"="&amp;KV280,#REF!,"="&amp;KX280)</f>
        <v/>
      </c>
      <c r="NA280" s="1">
        <f>COUNTIFS(#REF!,LT280,#REF!,0,#REF!,"&lt;="&amp;ME280,#REF!,"&gt;="&amp;MF280,#REF!,"="&amp;KV280,#REF!,"="&amp;KX280)</f>
        <v/>
      </c>
      <c r="NB280" s="1">
        <f>COUNTIFS(#REF!,LT280,#REF!,1,#REF!,"&lt;="&amp;ME280,#REF!,"&gt;="&amp;MF280,#REF!,"="&amp;KW280,#REF!,"="&amp;KY280)</f>
        <v/>
      </c>
      <c r="NC280" s="1">
        <f>COUNTIFS(#REF!,LT280,#REF!,0,#REF!,"&lt;="&amp;ME280,#REF!,"&gt;="&amp;MF280,#REF!,"="&amp;KW280,#REF!,"="&amp;KY280)</f>
        <v/>
      </c>
      <c r="ND280" s="1">
        <f>MP280+MR280+MT280+MV280+MX280+MZ280+NB280</f>
        <v/>
      </c>
      <c r="NE280" s="1">
        <f>MQ280+MS280+MU280+MW280+MY280+NA280+NC280</f>
        <v/>
      </c>
      <c r="NF280" s="1">
        <f>ND280+NE280</f>
        <v/>
      </c>
      <c r="NG280" s="33">
        <f>ND280/(ND280+NE280)</f>
        <v/>
      </c>
      <c r="NH280" s="3">
        <f>1/NG280</f>
        <v/>
      </c>
      <c r="NI280" s="1">
        <f>LH280</f>
        <v/>
      </c>
      <c r="NJ280" s="79">
        <f>((1-NG280)*(1/(NI280-1))*0.98-(NG280*1))</f>
        <v/>
      </c>
      <c r="NK280" s="34">
        <f>IF(LR280&lt;0.9,0,IF(AND(LR280&gt;1.1),0,1))</f>
        <v/>
      </c>
      <c r="NL280" s="34">
        <f>IF(LS280&lt;0.9,0,IF(AND(LS280&gt;1.1),0,1))</f>
        <v/>
      </c>
      <c r="NM280" s="32">
        <f>IF(NF280&gt;99,1,0)</f>
        <v/>
      </c>
      <c r="NN280" s="32">
        <f>IF(NJ280&gt;0.0799,1,0)</f>
        <v/>
      </c>
      <c r="NO280" s="32">
        <f>IF(NJ280&gt;NQ280,1,0)</f>
        <v/>
      </c>
      <c r="NP280" s="32">
        <f>NM280+NN280+NO280+NK280+NL280</f>
        <v/>
      </c>
      <c r="NQ280" s="79">
        <f>(((100*NG280)*(NI280-1)*0.98)-((1-NG280)*100))/100</f>
        <v/>
      </c>
      <c r="NR280" s="34">
        <f>IF(LR280&lt;0.9,0,IF(AND(LR280&gt;1.1),0,1))</f>
        <v/>
      </c>
      <c r="NS280" s="34">
        <f>IF(LS280&lt;0.9,0,IF(AND(LS280&gt;1.1),0,1))</f>
        <v/>
      </c>
      <c r="NT280" s="32">
        <f>IF(NF280&gt;99,1,0)</f>
        <v/>
      </c>
      <c r="NU280" s="32">
        <f>IF(NQ280&gt;0.0799,1,0)</f>
        <v/>
      </c>
      <c r="NV280" s="32">
        <f>IF(NQ280&gt;NJ280,1,0)</f>
        <v/>
      </c>
      <c r="NW280" s="32">
        <f>NT280+NU280+NV280+NR280+NS280</f>
        <v/>
      </c>
      <c r="NX280">
        <f>IF(NP280=5,"LayHome1-0",IF(AND(NW280=5),"BackHome1-0",""))</f>
        <v/>
      </c>
      <c r="NY280">
        <f>IF(NP280=5,KN280,IF(AND(NW280=5),KN280,""))</f>
        <v/>
      </c>
      <c r="NZ280">
        <f>IF(NP280=5,"Match Odds",IF(AND(NW280=5),"Match Odds",""))</f>
        <v/>
      </c>
      <c r="OA280">
        <f>IF(NP280=5,KP280,IF(AND(NW280=5),KP280,""))</f>
        <v/>
      </c>
      <c r="OB280">
        <f>IF(NP280=5,"MATCH_ODDS",IF(AND(NW280=5),"MATCH_ODDS",""))</f>
        <v/>
      </c>
      <c r="OC280">
        <f>IF(NP280=5,"LAY",IF(AND(NW280=5),"BACK",""))</f>
        <v/>
      </c>
    </row>
    <row r="281" ht="16.5" customHeight="1" thickBot="1" thickTop="1">
      <c r="A281" s="2" t="n"/>
      <c r="KN281" s="1">
        <f>IF(INDEX(#REF!,MATCH('HT 1-0'!D281,#REF!,0))=INDEX(#REF!,MATCH('HT 1-0'!D281,#REF!,0)),INDEX(#REF!,MATCH('HT 1-0'!D281,#REF!,0)),"ERROR")</f>
        <v/>
      </c>
      <c r="KO281" s="1">
        <f>IF(INDEX(#REF!,MATCH('HT 1-0'!E281,#REF!,0))=INDEX(#REF!,MATCH('HT 1-0'!E281,#REF!,0)),INDEX(#REF!,MATCH('HT 1-0'!E281,#REF!,0)),"ERROR")</f>
        <v/>
      </c>
      <c r="KP281" s="1">
        <f>KN281&amp;" v "&amp;KO281</f>
        <v/>
      </c>
      <c r="KQ281">
        <f>B281&amp;"_"&amp;C281</f>
        <v/>
      </c>
      <c r="KR281" s="1">
        <f>IF((HW281/KK281)&lt;0.335,"G",IF((HW281/KK281)&gt;0.67,"R","A"))</f>
        <v/>
      </c>
      <c r="KS281" s="1">
        <f>IF((HX281/KK281)&lt;0.335,"G",IF((HX281/KK281)&gt;0.67,"R","A"))</f>
        <v/>
      </c>
      <c r="KT281" s="1">
        <f>IF((IH281/KK281)&lt;0.335,"G",IF((IH281/KK281)&gt;0.67,"R","A"))</f>
        <v/>
      </c>
      <c r="KU281" s="1">
        <f>IF((II281/KK281)&lt;0.335,"G",IF((II281/KK281)&gt;0.67,"R","A"))</f>
        <v/>
      </c>
      <c r="KV281" s="1">
        <f>IF((HZ281/KK281)&lt;0.335,"G",IF((HZ281/KK281)&gt;0.67,"R","A"))</f>
        <v/>
      </c>
      <c r="KW281" s="1">
        <f>IF((HY281/KK281)&lt;0.335,"G",IF((HY281/KK281)&gt;0.67,"R","A"))</f>
        <v/>
      </c>
      <c r="KX281" s="1">
        <f>IF((IK281/KK281)&lt;0.335,"G",IF((IK281/KK281)&gt;0.67,"R","A"))</f>
        <v/>
      </c>
      <c r="KY281" s="1">
        <f>IF((IJ281/KK281)&lt;0.335,"G",IF((IJ281/KK281)&gt;0.67,"R","A"))</f>
        <v/>
      </c>
      <c r="KZ281" s="1">
        <f>IF((HQ281/KK281)&lt;0.335,"G",IF((HQ281/KK281)&gt;0.67,"R","A"))</f>
        <v/>
      </c>
      <c r="LA281" s="1">
        <f>IF((IB281/KK281)&lt;0.335,"G",IF((IB281/KK281)&gt;0.67,"R","A"))</f>
        <v/>
      </c>
      <c r="LB281">
        <f>IF(LQ281="1-0",INDEX(Scrape!#REF!,MATCH('HT 1-0'!KP281,Scrape!$B:$B,0)),"")</f>
        <v/>
      </c>
      <c r="LC281">
        <f>IF(LQ281="1-0",INDEX(Scrape!$A:$A,MATCH('HT 1-0'!KP281,Scrape!$B:$B,0)),"")</f>
        <v/>
      </c>
      <c r="LD281">
        <f>IF(LQ281="1-0",INDEX(Scrape!$B:$B,MATCH('HT 1-0'!KP281,Scrape!$B:$B,0)),"")</f>
        <v/>
      </c>
      <c r="LE281">
        <f>IF(LQ281="1-0",INDEX(Scrape!$C:$C,MATCH('HT 1-0'!KP281,Scrape!$B:$B,0)),"")</f>
        <v/>
      </c>
      <c r="LF281">
        <f>IF(LQ281="1-0",INDEX(Scrape!$D:$D,MATCH('HT 1-0'!KP281,Scrape!$B:$B,0)),"")</f>
        <v/>
      </c>
      <c r="LG281">
        <f>IF(LQ281="1-0",INDEX(Scrape!$E:$E,MATCH('HT 1-0'!KP281,Scrape!$B:$B,0)),"")</f>
        <v/>
      </c>
      <c r="LH281">
        <f>IF(LQ281="1-0",INDEX(Scrape!$F:$F,MATCH('HT 1-0'!KP281,Scrape!$B:$B,0)),"")</f>
        <v/>
      </c>
      <c r="LI281">
        <f>IF(LQ281="1-0",INDEX(Scrape!$G:$G,MATCH('HT 1-0'!KP281,Scrape!$B:$B,0)),"")</f>
        <v/>
      </c>
      <c r="LJ281">
        <f>IF(LQ281="1-0",INDEX(Scrape!$H:$H,MATCH('HT 1-0'!KP281,Scrape!$B:$B,0)),"")</f>
        <v/>
      </c>
      <c r="LK281">
        <f>IF(LQ281="1-0",INDEX(Scrape!$I:$I,MATCH('HT 1-0'!KP281,Scrape!$B:$B,0)),"")</f>
        <v/>
      </c>
      <c r="LL281">
        <f>IF(LQ281="1-0",INDEX(Scrape!$J:$J,MATCH('HT 1-0'!KP281,Scrape!$B:$B,0)),"")</f>
        <v/>
      </c>
      <c r="LM281">
        <f>IF(LQ281="1-0",INDEX(Scrape!$K:$K,MATCH('HT 1-0'!KP281,Scrape!$B:$B,0)),"")</f>
        <v/>
      </c>
      <c r="LN281">
        <f>IF(LQ281="1-0",INDEX(Scrape!$L:$L,MATCH('HT 1-0'!KP281,Scrape!$B:$B,0)),"")</f>
        <v/>
      </c>
      <c r="LO281">
        <f>IF(LQ281="1-0",INDEX(Scrape!$M:$M,MATCH('HT 1-0'!KP281,Scrape!$B:$B,0)),"")</f>
        <v/>
      </c>
      <c r="LP281">
        <f>IF(LQ281="1-0",INDEX(Scrape!$N:$N,MATCH('HT 1-0'!KP281,Scrape!$B:$B,0)),"")</f>
        <v/>
      </c>
      <c r="LQ281">
        <f>INDEX(Scrape!$O:$O,MATCH('HT 1-0'!KP281,Scrape!$B:$B,0))</f>
        <v/>
      </c>
      <c r="LR281">
        <f>(1/LJ281)+(1/LI281)+(1/LH281)</f>
        <v/>
      </c>
      <c r="LS281">
        <f>(1/LG281)+(1/LF281)+(1/LE281)</f>
        <v/>
      </c>
      <c r="LT281" s="8">
        <f>IF(INDEX(#REF!,MATCH(KQ281,#REF!,0))=INDEX(#REF!,MATCH(KQ281,#REF!,0)),INDEX(#REF!,MATCH(KQ281,#REF!,0)),"ERROR")</f>
        <v/>
      </c>
      <c r="LU281" s="4">
        <f>IF(KR281="G",2,IF(KR281="R",0.5,IF(KR281="A",1)))</f>
        <v/>
      </c>
      <c r="LV281" s="4">
        <f>IF(KS281="G",0.5,IF(KS281="R",2,IF(KS281="A",1)))</f>
        <v/>
      </c>
      <c r="LW281" s="4">
        <f>IF(KT281="G",2,IF(KT281="R",0.5,IF(KT281="A",1)))</f>
        <v/>
      </c>
      <c r="LX281" s="4">
        <f>IF(KU281="G",0.5,IF(KU281="R",2,IF(KU281="A",1)))</f>
        <v/>
      </c>
      <c r="LY281" s="7">
        <f>(LK281*(LU281+LX281)+(LL281*(LU281+LX281)))</f>
        <v/>
      </c>
      <c r="LZ281" s="7">
        <f>(LN281*(LV281+LW281)+(LO281*(LV281+LW281)))</f>
        <v/>
      </c>
      <c r="MA281" s="11">
        <f>LY281-LZ281</f>
        <v/>
      </c>
      <c r="MB281" s="5">
        <f>MA281+2</f>
        <v/>
      </c>
      <c r="MC281" s="6">
        <f>MA281-2</f>
        <v/>
      </c>
      <c r="MD281" s="4">
        <f>LE281</f>
        <v/>
      </c>
      <c r="ME281" s="9">
        <f>IF(MD281=0,1000,MD281+0.75)</f>
        <v/>
      </c>
      <c r="MF281" s="10">
        <f>IF(MD281=0,0,MD281-0.75)</f>
        <v/>
      </c>
      <c r="MG281" s="4">
        <f>((LM281*(LU281+LX281))-((LP281*(LV281+LW281))))</f>
        <v/>
      </c>
      <c r="MH281" s="9">
        <f>MG281*1.2</f>
        <v/>
      </c>
      <c r="MI281" s="10">
        <f>MG281*0.8</f>
        <v/>
      </c>
      <c r="MJ281">
        <f>IFERROR(NX281,"")</f>
        <v/>
      </c>
      <c r="MK281">
        <f>IFERROR(NY281,"")</f>
        <v/>
      </c>
      <c r="ML281">
        <f>IFERROR(NZ281,"")</f>
        <v/>
      </c>
      <c r="MM281">
        <f>IFERROR(OA281,"")</f>
        <v/>
      </c>
      <c r="MN281">
        <f>IFERROR(OB281,"")</f>
        <v/>
      </c>
      <c r="MO281">
        <f>IFERROR(OC281,"")</f>
        <v/>
      </c>
      <c r="MP281" s="1">
        <f>COUNTIFS(#REF!,LT281,#REF!,1,#REF!,"&gt;="&amp;MC281,#REF!,"&lt;="&amp;MB281,#REF!,"&lt;="&amp;ME281,#REF!,"&gt;="&amp;MF281,#REF!,"="&amp;KV281,#REF!,"="&amp;KX281)</f>
        <v/>
      </c>
      <c r="MQ281" s="1">
        <f>COUNTIFS(#REF!,LT281,#REF!,0,#REF!,"&gt;="&amp;MC281,#REF!,"&lt;="&amp;MB281,#REF!,"&lt;="&amp;ME281,#REF!,"&gt;="&amp;MF281,#REF!,"="&amp;KV281,#REF!,"="&amp;KX281)</f>
        <v/>
      </c>
      <c r="MR281" s="1">
        <f>COUNTIFS(#REF!,LT281,#REF!,1,#REF!,"&gt;="&amp;MC281,#REF!,"&lt;="&amp;MB281,#REF!,"&lt;="&amp;ME281,#REF!,"&gt;="&amp;MF281,#REF!,"="&amp;KW281,#REF!,"="&amp;KY281)</f>
        <v/>
      </c>
      <c r="MS281" s="1">
        <f>COUNTIFS(#REF!,LT281,#REF!,0,#REF!,"&gt;="&amp;MC281,#REF!,"&lt;="&amp;MB281,#REF!,"&lt;="&amp;ME281,#REF!,"&gt;="&amp;MF281,#REF!,"="&amp;KW281,#REF!,"="&amp;KY281)</f>
        <v/>
      </c>
      <c r="MT281" s="1">
        <f>COUNTIFS(#REF!,LT281,#REF!,1,#REF!,"&gt;="&amp;MI281,#REF!,"&lt;="&amp;MH281,#REF!,"&lt;="&amp;ME281,#REF!,"&gt;="&amp;MF281)</f>
        <v/>
      </c>
      <c r="MU281" s="1">
        <f>COUNTIFS(#REF!,LT281,#REF!,0,#REF!,"&gt;="&amp;MI281,#REF!,"&lt;="&amp;MH281,#REF!,"&lt;="&amp;ME281,#REF!,"&gt;="&amp;MF281)</f>
        <v/>
      </c>
      <c r="MV281" s="1">
        <f>COUNTIFS(#REF!,LT281,#REF!,1,#REF!,"&gt;="&amp;MI281,#REF!,"&lt;="&amp;MH281,#REF!,"="&amp;KZ281,#REF!,"="&amp;LA281,#REF!,"&lt;="&amp;ME281,#REF!,"&gt;="&amp;MF281)</f>
        <v/>
      </c>
      <c r="MW281" s="1">
        <f>COUNTIFS(#REF!,LT281,#REF!,0,#REF!,"&gt;="&amp;MI281,#REF!,"&lt;="&amp;MH281,#REF!,"="&amp;KZ281,#REF!,"="&amp;LA281,#REF!,"&lt;="&amp;ME281,#REF!,"&gt;="&amp;MF281)</f>
        <v/>
      </c>
      <c r="MX281" s="1">
        <f>COUNTIFS(#REF!,LT281,#REF!,1,#REF!,"&gt;="&amp;MC281,#REF!,"&lt;="&amp;MB281,#REF!,"&lt;="&amp;ME281,#REF!,"&gt;="&amp;MF281)</f>
        <v/>
      </c>
      <c r="MY281" s="1">
        <f>COUNTIFS(#REF!,LT281,#REF!,0,#REF!,"&gt;="&amp;MC281,#REF!,"&lt;="&amp;MB281,#REF!,"&lt;="&amp;ME281,#REF!,"&gt;="&amp;MF281)</f>
        <v/>
      </c>
      <c r="MZ281" s="1">
        <f>COUNTIFS(#REF!,LT281,#REF!,1,#REF!,"&lt;="&amp;ME281,#REF!,"&gt;="&amp;MF281,#REF!,"="&amp;KV281,#REF!,"="&amp;KX281)</f>
        <v/>
      </c>
      <c r="NA281" s="1">
        <f>COUNTIFS(#REF!,LT281,#REF!,0,#REF!,"&lt;="&amp;ME281,#REF!,"&gt;="&amp;MF281,#REF!,"="&amp;KV281,#REF!,"="&amp;KX281)</f>
        <v/>
      </c>
      <c r="NB281" s="1">
        <f>COUNTIFS(#REF!,LT281,#REF!,1,#REF!,"&lt;="&amp;ME281,#REF!,"&gt;="&amp;MF281,#REF!,"="&amp;KW281,#REF!,"="&amp;KY281)</f>
        <v/>
      </c>
      <c r="NC281" s="1">
        <f>COUNTIFS(#REF!,LT281,#REF!,0,#REF!,"&lt;="&amp;ME281,#REF!,"&gt;="&amp;MF281,#REF!,"="&amp;KW281,#REF!,"="&amp;KY281)</f>
        <v/>
      </c>
      <c r="ND281" s="1">
        <f>MP281+MR281+MT281+MV281+MX281+MZ281+NB281</f>
        <v/>
      </c>
      <c r="NE281" s="1">
        <f>MQ281+MS281+MU281+MW281+MY281+NA281+NC281</f>
        <v/>
      </c>
      <c r="NF281" s="1">
        <f>ND281+NE281</f>
        <v/>
      </c>
      <c r="NG281" s="33">
        <f>ND281/(ND281+NE281)</f>
        <v/>
      </c>
      <c r="NH281" s="3">
        <f>1/NG281</f>
        <v/>
      </c>
      <c r="NI281" s="1">
        <f>LH281</f>
        <v/>
      </c>
      <c r="NJ281" s="79">
        <f>((1-NG281)*(1/(NI281-1))*0.98-(NG281*1))</f>
        <v/>
      </c>
      <c r="NK281" s="34">
        <f>IF(LR281&lt;0.9,0,IF(AND(LR281&gt;1.1),0,1))</f>
        <v/>
      </c>
      <c r="NL281" s="34">
        <f>IF(LS281&lt;0.9,0,IF(AND(LS281&gt;1.1),0,1))</f>
        <v/>
      </c>
      <c r="NM281" s="32">
        <f>IF(NF281&gt;99,1,0)</f>
        <v/>
      </c>
      <c r="NN281" s="32">
        <f>IF(NJ281&gt;0.0799,1,0)</f>
        <v/>
      </c>
      <c r="NO281" s="32">
        <f>IF(NJ281&gt;NQ281,1,0)</f>
        <v/>
      </c>
      <c r="NP281" s="32">
        <f>NM281+NN281+NO281+NK281+NL281</f>
        <v/>
      </c>
      <c r="NQ281" s="79">
        <f>(((100*NG281)*(NI281-1)*0.98)-((1-NG281)*100))/100</f>
        <v/>
      </c>
      <c r="NR281" s="34">
        <f>IF(LR281&lt;0.9,0,IF(AND(LR281&gt;1.1),0,1))</f>
        <v/>
      </c>
      <c r="NS281" s="34">
        <f>IF(LS281&lt;0.9,0,IF(AND(LS281&gt;1.1),0,1))</f>
        <v/>
      </c>
      <c r="NT281" s="32">
        <f>IF(NF281&gt;99,1,0)</f>
        <v/>
      </c>
      <c r="NU281" s="32">
        <f>IF(NQ281&gt;0.0799,1,0)</f>
        <v/>
      </c>
      <c r="NV281" s="32">
        <f>IF(NQ281&gt;NJ281,1,0)</f>
        <v/>
      </c>
      <c r="NW281" s="32">
        <f>NT281+NU281+NV281+NR281+NS281</f>
        <v/>
      </c>
      <c r="NX281">
        <f>IF(NP281=5,"LayHome1-0",IF(AND(NW281=5),"BackHome1-0",""))</f>
        <v/>
      </c>
      <c r="NY281">
        <f>IF(NP281=5,KN281,IF(AND(NW281=5),KN281,""))</f>
        <v/>
      </c>
      <c r="NZ281">
        <f>IF(NP281=5,"Match Odds",IF(AND(NW281=5),"Match Odds",""))</f>
        <v/>
      </c>
      <c r="OA281">
        <f>IF(NP281=5,KP281,IF(AND(NW281=5),KP281,""))</f>
        <v/>
      </c>
      <c r="OB281">
        <f>IF(NP281=5,"MATCH_ODDS",IF(AND(NW281=5),"MATCH_ODDS",""))</f>
        <v/>
      </c>
      <c r="OC281">
        <f>IF(NP281=5,"LAY",IF(AND(NW281=5),"BACK",""))</f>
        <v/>
      </c>
    </row>
    <row r="282" ht="16.5" customHeight="1" thickBot="1" thickTop="1">
      <c r="A282" s="2" t="n"/>
      <c r="KN282" s="1">
        <f>IF(INDEX(#REF!,MATCH('HT 1-0'!D282,#REF!,0))=INDEX(#REF!,MATCH('HT 1-0'!D282,#REF!,0)),INDEX(#REF!,MATCH('HT 1-0'!D282,#REF!,0)),"ERROR")</f>
        <v/>
      </c>
      <c r="KO282" s="1">
        <f>IF(INDEX(#REF!,MATCH('HT 1-0'!E282,#REF!,0))=INDEX(#REF!,MATCH('HT 1-0'!E282,#REF!,0)),INDEX(#REF!,MATCH('HT 1-0'!E282,#REF!,0)),"ERROR")</f>
        <v/>
      </c>
      <c r="KP282" s="1">
        <f>KN282&amp;" v "&amp;KO282</f>
        <v/>
      </c>
      <c r="KQ282">
        <f>B282&amp;"_"&amp;C282</f>
        <v/>
      </c>
      <c r="KR282" s="1">
        <f>IF((HW282/KK282)&lt;0.335,"G",IF((HW282/KK282)&gt;0.67,"R","A"))</f>
        <v/>
      </c>
      <c r="KS282" s="1">
        <f>IF((HX282/KK282)&lt;0.335,"G",IF((HX282/KK282)&gt;0.67,"R","A"))</f>
        <v/>
      </c>
      <c r="KT282" s="1">
        <f>IF((IH282/KK282)&lt;0.335,"G",IF((IH282/KK282)&gt;0.67,"R","A"))</f>
        <v/>
      </c>
      <c r="KU282" s="1">
        <f>IF((II282/KK282)&lt;0.335,"G",IF((II282/KK282)&gt;0.67,"R","A"))</f>
        <v/>
      </c>
      <c r="KV282" s="1">
        <f>IF((HZ282/KK282)&lt;0.335,"G",IF((HZ282/KK282)&gt;0.67,"R","A"))</f>
        <v/>
      </c>
      <c r="KW282" s="1">
        <f>IF((HY282/KK282)&lt;0.335,"G",IF((HY282/KK282)&gt;0.67,"R","A"))</f>
        <v/>
      </c>
      <c r="KX282" s="1">
        <f>IF((IK282/KK282)&lt;0.335,"G",IF((IK282/KK282)&gt;0.67,"R","A"))</f>
        <v/>
      </c>
      <c r="KY282" s="1">
        <f>IF((IJ282/KK282)&lt;0.335,"G",IF((IJ282/KK282)&gt;0.67,"R","A"))</f>
        <v/>
      </c>
      <c r="KZ282" s="1">
        <f>IF((HQ282/KK282)&lt;0.335,"G",IF((HQ282/KK282)&gt;0.67,"R","A"))</f>
        <v/>
      </c>
      <c r="LA282" s="1">
        <f>IF((IB282/KK282)&lt;0.335,"G",IF((IB282/KK282)&gt;0.67,"R","A"))</f>
        <v/>
      </c>
      <c r="LB282">
        <f>IF(LQ282="1-0",INDEX(Scrape!#REF!,MATCH('HT 1-0'!KP282,Scrape!$B:$B,0)),"")</f>
        <v/>
      </c>
      <c r="LC282">
        <f>IF(LQ282="1-0",INDEX(Scrape!$A:$A,MATCH('HT 1-0'!KP282,Scrape!$B:$B,0)),"")</f>
        <v/>
      </c>
      <c r="LD282">
        <f>IF(LQ282="1-0",INDEX(Scrape!$B:$B,MATCH('HT 1-0'!KP282,Scrape!$B:$B,0)),"")</f>
        <v/>
      </c>
      <c r="LE282">
        <f>IF(LQ282="1-0",INDEX(Scrape!$C:$C,MATCH('HT 1-0'!KP282,Scrape!$B:$B,0)),"")</f>
        <v/>
      </c>
      <c r="LF282">
        <f>IF(LQ282="1-0",INDEX(Scrape!$D:$D,MATCH('HT 1-0'!KP282,Scrape!$B:$B,0)),"")</f>
        <v/>
      </c>
      <c r="LG282">
        <f>IF(LQ282="1-0",INDEX(Scrape!$E:$E,MATCH('HT 1-0'!KP282,Scrape!$B:$B,0)),"")</f>
        <v/>
      </c>
      <c r="LH282">
        <f>IF(LQ282="1-0",INDEX(Scrape!$F:$F,MATCH('HT 1-0'!KP282,Scrape!$B:$B,0)),"")</f>
        <v/>
      </c>
      <c r="LI282">
        <f>IF(LQ282="1-0",INDEX(Scrape!$G:$G,MATCH('HT 1-0'!KP282,Scrape!$B:$B,0)),"")</f>
        <v/>
      </c>
      <c r="LJ282">
        <f>IF(LQ282="1-0",INDEX(Scrape!$H:$H,MATCH('HT 1-0'!KP282,Scrape!$B:$B,0)),"")</f>
        <v/>
      </c>
      <c r="LK282">
        <f>IF(LQ282="1-0",INDEX(Scrape!$I:$I,MATCH('HT 1-0'!KP282,Scrape!$B:$B,0)),"")</f>
        <v/>
      </c>
      <c r="LL282">
        <f>IF(LQ282="1-0",INDEX(Scrape!$J:$J,MATCH('HT 1-0'!KP282,Scrape!$B:$B,0)),"")</f>
        <v/>
      </c>
      <c r="LM282">
        <f>IF(LQ282="1-0",INDEX(Scrape!$K:$K,MATCH('HT 1-0'!KP282,Scrape!$B:$B,0)),"")</f>
        <v/>
      </c>
      <c r="LN282">
        <f>IF(LQ282="1-0",INDEX(Scrape!$L:$L,MATCH('HT 1-0'!KP282,Scrape!$B:$B,0)),"")</f>
        <v/>
      </c>
      <c r="LO282">
        <f>IF(LQ282="1-0",INDEX(Scrape!$M:$M,MATCH('HT 1-0'!KP282,Scrape!$B:$B,0)),"")</f>
        <v/>
      </c>
      <c r="LP282">
        <f>IF(LQ282="1-0",INDEX(Scrape!$N:$N,MATCH('HT 1-0'!KP282,Scrape!$B:$B,0)),"")</f>
        <v/>
      </c>
      <c r="LQ282">
        <f>INDEX(Scrape!$O:$O,MATCH('HT 1-0'!KP282,Scrape!$B:$B,0))</f>
        <v/>
      </c>
      <c r="LR282">
        <f>(1/LJ282)+(1/LI282)+(1/LH282)</f>
        <v/>
      </c>
      <c r="LS282">
        <f>(1/LG282)+(1/LF282)+(1/LE282)</f>
        <v/>
      </c>
      <c r="LT282" s="8">
        <f>IF(INDEX(#REF!,MATCH(KQ282,#REF!,0))=INDEX(#REF!,MATCH(KQ282,#REF!,0)),INDEX(#REF!,MATCH(KQ282,#REF!,0)),"ERROR")</f>
        <v/>
      </c>
      <c r="LU282" s="4">
        <f>IF(KR282="G",2,IF(KR282="R",0.5,IF(KR282="A",1)))</f>
        <v/>
      </c>
      <c r="LV282" s="4">
        <f>IF(KS282="G",0.5,IF(KS282="R",2,IF(KS282="A",1)))</f>
        <v/>
      </c>
      <c r="LW282" s="4">
        <f>IF(KT282="G",2,IF(KT282="R",0.5,IF(KT282="A",1)))</f>
        <v/>
      </c>
      <c r="LX282" s="4">
        <f>IF(KU282="G",0.5,IF(KU282="R",2,IF(KU282="A",1)))</f>
        <v/>
      </c>
      <c r="LY282" s="7">
        <f>(LK282*(LU282+LX282)+(LL282*(LU282+LX282)))</f>
        <v/>
      </c>
      <c r="LZ282" s="7">
        <f>(LN282*(LV282+LW282)+(LO282*(LV282+LW282)))</f>
        <v/>
      </c>
      <c r="MA282" s="11">
        <f>LY282-LZ282</f>
        <v/>
      </c>
      <c r="MB282" s="5">
        <f>MA282+2</f>
        <v/>
      </c>
      <c r="MC282" s="6">
        <f>MA282-2</f>
        <v/>
      </c>
      <c r="MD282" s="4">
        <f>LE282</f>
        <v/>
      </c>
      <c r="ME282" s="9">
        <f>IF(MD282=0,1000,MD282+0.75)</f>
        <v/>
      </c>
      <c r="MF282" s="10">
        <f>IF(MD282=0,0,MD282-0.75)</f>
        <v/>
      </c>
      <c r="MG282" s="4">
        <f>((LM282*(LU282+LX282))-((LP282*(LV282+LW282))))</f>
        <v/>
      </c>
      <c r="MH282" s="9">
        <f>MG282*1.2</f>
        <v/>
      </c>
      <c r="MI282" s="10">
        <f>MG282*0.8</f>
        <v/>
      </c>
      <c r="MJ282">
        <f>IFERROR(NX282,"")</f>
        <v/>
      </c>
      <c r="MK282">
        <f>IFERROR(NY282,"")</f>
        <v/>
      </c>
      <c r="ML282">
        <f>IFERROR(NZ282,"")</f>
        <v/>
      </c>
      <c r="MM282">
        <f>IFERROR(OA282,"")</f>
        <v/>
      </c>
      <c r="MN282">
        <f>IFERROR(OB282,"")</f>
        <v/>
      </c>
      <c r="MO282">
        <f>IFERROR(OC282,"")</f>
        <v/>
      </c>
      <c r="MP282" s="1">
        <f>COUNTIFS(#REF!,LT282,#REF!,1,#REF!,"&gt;="&amp;MC282,#REF!,"&lt;="&amp;MB282,#REF!,"&lt;="&amp;ME282,#REF!,"&gt;="&amp;MF282,#REF!,"="&amp;KV282,#REF!,"="&amp;KX282)</f>
        <v/>
      </c>
      <c r="MQ282" s="1">
        <f>COUNTIFS(#REF!,LT282,#REF!,0,#REF!,"&gt;="&amp;MC282,#REF!,"&lt;="&amp;MB282,#REF!,"&lt;="&amp;ME282,#REF!,"&gt;="&amp;MF282,#REF!,"="&amp;KV282,#REF!,"="&amp;KX282)</f>
        <v/>
      </c>
      <c r="MR282" s="1">
        <f>COUNTIFS(#REF!,LT282,#REF!,1,#REF!,"&gt;="&amp;MC282,#REF!,"&lt;="&amp;MB282,#REF!,"&lt;="&amp;ME282,#REF!,"&gt;="&amp;MF282,#REF!,"="&amp;KW282,#REF!,"="&amp;KY282)</f>
        <v/>
      </c>
      <c r="MS282" s="1">
        <f>COUNTIFS(#REF!,LT282,#REF!,0,#REF!,"&gt;="&amp;MC282,#REF!,"&lt;="&amp;MB282,#REF!,"&lt;="&amp;ME282,#REF!,"&gt;="&amp;MF282,#REF!,"="&amp;KW282,#REF!,"="&amp;KY282)</f>
        <v/>
      </c>
      <c r="MT282" s="1">
        <f>COUNTIFS(#REF!,LT282,#REF!,1,#REF!,"&gt;="&amp;MI282,#REF!,"&lt;="&amp;MH282,#REF!,"&lt;="&amp;ME282,#REF!,"&gt;="&amp;MF282)</f>
        <v/>
      </c>
      <c r="MU282" s="1">
        <f>COUNTIFS(#REF!,LT282,#REF!,0,#REF!,"&gt;="&amp;MI282,#REF!,"&lt;="&amp;MH282,#REF!,"&lt;="&amp;ME282,#REF!,"&gt;="&amp;MF282)</f>
        <v/>
      </c>
      <c r="MV282" s="1">
        <f>COUNTIFS(#REF!,LT282,#REF!,1,#REF!,"&gt;="&amp;MI282,#REF!,"&lt;="&amp;MH282,#REF!,"="&amp;KZ282,#REF!,"="&amp;LA282,#REF!,"&lt;="&amp;ME282,#REF!,"&gt;="&amp;MF282)</f>
        <v/>
      </c>
      <c r="MW282" s="1">
        <f>COUNTIFS(#REF!,LT282,#REF!,0,#REF!,"&gt;="&amp;MI282,#REF!,"&lt;="&amp;MH282,#REF!,"="&amp;KZ282,#REF!,"="&amp;LA282,#REF!,"&lt;="&amp;ME282,#REF!,"&gt;="&amp;MF282)</f>
        <v/>
      </c>
      <c r="MX282" s="1">
        <f>COUNTIFS(#REF!,LT282,#REF!,1,#REF!,"&gt;="&amp;MC282,#REF!,"&lt;="&amp;MB282,#REF!,"&lt;="&amp;ME282,#REF!,"&gt;="&amp;MF282)</f>
        <v/>
      </c>
      <c r="MY282" s="1">
        <f>COUNTIFS(#REF!,LT282,#REF!,0,#REF!,"&gt;="&amp;MC282,#REF!,"&lt;="&amp;MB282,#REF!,"&lt;="&amp;ME282,#REF!,"&gt;="&amp;MF282)</f>
        <v/>
      </c>
      <c r="MZ282" s="1">
        <f>COUNTIFS(#REF!,LT282,#REF!,1,#REF!,"&lt;="&amp;ME282,#REF!,"&gt;="&amp;MF282,#REF!,"="&amp;KV282,#REF!,"="&amp;KX282)</f>
        <v/>
      </c>
      <c r="NA282" s="1">
        <f>COUNTIFS(#REF!,LT282,#REF!,0,#REF!,"&lt;="&amp;ME282,#REF!,"&gt;="&amp;MF282,#REF!,"="&amp;KV282,#REF!,"="&amp;KX282)</f>
        <v/>
      </c>
      <c r="NB282" s="1">
        <f>COUNTIFS(#REF!,LT282,#REF!,1,#REF!,"&lt;="&amp;ME282,#REF!,"&gt;="&amp;MF282,#REF!,"="&amp;KW282,#REF!,"="&amp;KY282)</f>
        <v/>
      </c>
      <c r="NC282" s="1">
        <f>COUNTIFS(#REF!,LT282,#REF!,0,#REF!,"&lt;="&amp;ME282,#REF!,"&gt;="&amp;MF282,#REF!,"="&amp;KW282,#REF!,"="&amp;KY282)</f>
        <v/>
      </c>
      <c r="ND282" s="1">
        <f>MP282+MR282+MT282+MV282+MX282+MZ282+NB282</f>
        <v/>
      </c>
      <c r="NE282" s="1">
        <f>MQ282+MS282+MU282+MW282+MY282+NA282+NC282</f>
        <v/>
      </c>
      <c r="NF282" s="1">
        <f>ND282+NE282</f>
        <v/>
      </c>
      <c r="NG282" s="33">
        <f>ND282/(ND282+NE282)</f>
        <v/>
      </c>
      <c r="NH282" s="3">
        <f>1/NG282</f>
        <v/>
      </c>
      <c r="NI282" s="1">
        <f>LH282</f>
        <v/>
      </c>
      <c r="NJ282" s="79">
        <f>((1-NG282)*(1/(NI282-1))*0.98-(NG282*1))</f>
        <v/>
      </c>
      <c r="NK282" s="34">
        <f>IF(LR282&lt;0.9,0,IF(AND(LR282&gt;1.1),0,1))</f>
        <v/>
      </c>
      <c r="NL282" s="34">
        <f>IF(LS282&lt;0.9,0,IF(AND(LS282&gt;1.1),0,1))</f>
        <v/>
      </c>
      <c r="NM282" s="32">
        <f>IF(NF282&gt;99,1,0)</f>
        <v/>
      </c>
      <c r="NN282" s="32">
        <f>IF(NJ282&gt;0.0799,1,0)</f>
        <v/>
      </c>
      <c r="NO282" s="32">
        <f>IF(NJ282&gt;NQ282,1,0)</f>
        <v/>
      </c>
      <c r="NP282" s="32">
        <f>NM282+NN282+NO282+NK282+NL282</f>
        <v/>
      </c>
      <c r="NQ282" s="79">
        <f>(((100*NG282)*(NI282-1)*0.98)-((1-NG282)*100))/100</f>
        <v/>
      </c>
      <c r="NR282" s="34">
        <f>IF(LR282&lt;0.9,0,IF(AND(LR282&gt;1.1),0,1))</f>
        <v/>
      </c>
      <c r="NS282" s="34">
        <f>IF(LS282&lt;0.9,0,IF(AND(LS282&gt;1.1),0,1))</f>
        <v/>
      </c>
      <c r="NT282" s="32">
        <f>IF(NF282&gt;99,1,0)</f>
        <v/>
      </c>
      <c r="NU282" s="32">
        <f>IF(NQ282&gt;0.0799,1,0)</f>
        <v/>
      </c>
      <c r="NV282" s="32">
        <f>IF(NQ282&gt;NJ282,1,0)</f>
        <v/>
      </c>
      <c r="NW282" s="32">
        <f>NT282+NU282+NV282+NR282+NS282</f>
        <v/>
      </c>
      <c r="NX282">
        <f>IF(NP282=5,"LayHome1-0",IF(AND(NW282=5),"BackHome1-0",""))</f>
        <v/>
      </c>
      <c r="NY282">
        <f>IF(NP282=5,KN282,IF(AND(NW282=5),KN282,""))</f>
        <v/>
      </c>
      <c r="NZ282">
        <f>IF(NP282=5,"Match Odds",IF(AND(NW282=5),"Match Odds",""))</f>
        <v/>
      </c>
      <c r="OA282">
        <f>IF(NP282=5,KP282,IF(AND(NW282=5),KP282,""))</f>
        <v/>
      </c>
      <c r="OB282">
        <f>IF(NP282=5,"MATCH_ODDS",IF(AND(NW282=5),"MATCH_ODDS",""))</f>
        <v/>
      </c>
      <c r="OC282">
        <f>IF(NP282=5,"LAY",IF(AND(NW282=5),"BACK",""))</f>
        <v/>
      </c>
    </row>
    <row r="283" ht="16.5" customHeight="1" thickBot="1" thickTop="1">
      <c r="A283" s="2" t="n"/>
      <c r="KN283" s="1">
        <f>IF(INDEX(#REF!,MATCH('HT 1-0'!D283,#REF!,0))=INDEX(#REF!,MATCH('HT 1-0'!D283,#REF!,0)),INDEX(#REF!,MATCH('HT 1-0'!D283,#REF!,0)),"ERROR")</f>
        <v/>
      </c>
      <c r="KO283" s="1">
        <f>IF(INDEX(#REF!,MATCH('HT 1-0'!E283,#REF!,0))=INDEX(#REF!,MATCH('HT 1-0'!E283,#REF!,0)),INDEX(#REF!,MATCH('HT 1-0'!E283,#REF!,0)),"ERROR")</f>
        <v/>
      </c>
      <c r="KP283" s="1">
        <f>KN283&amp;" v "&amp;KO283</f>
        <v/>
      </c>
      <c r="KQ283">
        <f>B283&amp;"_"&amp;C283</f>
        <v/>
      </c>
      <c r="KR283" s="1">
        <f>IF((HW283/KK283)&lt;0.335,"G",IF((HW283/KK283)&gt;0.67,"R","A"))</f>
        <v/>
      </c>
      <c r="KS283" s="1">
        <f>IF((HX283/KK283)&lt;0.335,"G",IF((HX283/KK283)&gt;0.67,"R","A"))</f>
        <v/>
      </c>
      <c r="KT283" s="1">
        <f>IF((IH283/KK283)&lt;0.335,"G",IF((IH283/KK283)&gt;0.67,"R","A"))</f>
        <v/>
      </c>
      <c r="KU283" s="1">
        <f>IF((II283/KK283)&lt;0.335,"G",IF((II283/KK283)&gt;0.67,"R","A"))</f>
        <v/>
      </c>
      <c r="KV283" s="1">
        <f>IF((HZ283/KK283)&lt;0.335,"G",IF((HZ283/KK283)&gt;0.67,"R","A"))</f>
        <v/>
      </c>
      <c r="KW283" s="1">
        <f>IF((HY283/KK283)&lt;0.335,"G",IF((HY283/KK283)&gt;0.67,"R","A"))</f>
        <v/>
      </c>
      <c r="KX283" s="1">
        <f>IF((IK283/KK283)&lt;0.335,"G",IF((IK283/KK283)&gt;0.67,"R","A"))</f>
        <v/>
      </c>
      <c r="KY283" s="1">
        <f>IF((IJ283/KK283)&lt;0.335,"G",IF((IJ283/KK283)&gt;0.67,"R","A"))</f>
        <v/>
      </c>
      <c r="KZ283" s="1">
        <f>IF((HQ283/KK283)&lt;0.335,"G",IF((HQ283/KK283)&gt;0.67,"R","A"))</f>
        <v/>
      </c>
      <c r="LA283" s="1">
        <f>IF((IB283/KK283)&lt;0.335,"G",IF((IB283/KK283)&gt;0.67,"R","A"))</f>
        <v/>
      </c>
      <c r="LB283">
        <f>IF(LQ283="1-0",INDEX(Scrape!#REF!,MATCH('HT 1-0'!KP283,Scrape!$B:$B,0)),"")</f>
        <v/>
      </c>
      <c r="LC283">
        <f>IF(LQ283="1-0",INDEX(Scrape!$A:$A,MATCH('HT 1-0'!KP283,Scrape!$B:$B,0)),"")</f>
        <v/>
      </c>
      <c r="LD283">
        <f>IF(LQ283="1-0",INDEX(Scrape!$B:$B,MATCH('HT 1-0'!KP283,Scrape!$B:$B,0)),"")</f>
        <v/>
      </c>
      <c r="LE283">
        <f>IF(LQ283="1-0",INDEX(Scrape!$C:$C,MATCH('HT 1-0'!KP283,Scrape!$B:$B,0)),"")</f>
        <v/>
      </c>
      <c r="LF283">
        <f>IF(LQ283="1-0",INDEX(Scrape!$D:$D,MATCH('HT 1-0'!KP283,Scrape!$B:$B,0)),"")</f>
        <v/>
      </c>
      <c r="LG283">
        <f>IF(LQ283="1-0",INDEX(Scrape!$E:$E,MATCH('HT 1-0'!KP283,Scrape!$B:$B,0)),"")</f>
        <v/>
      </c>
      <c r="LH283">
        <f>IF(LQ283="1-0",INDEX(Scrape!$F:$F,MATCH('HT 1-0'!KP283,Scrape!$B:$B,0)),"")</f>
        <v/>
      </c>
      <c r="LI283">
        <f>IF(LQ283="1-0",INDEX(Scrape!$G:$G,MATCH('HT 1-0'!KP283,Scrape!$B:$B,0)),"")</f>
        <v/>
      </c>
      <c r="LJ283">
        <f>IF(LQ283="1-0",INDEX(Scrape!$H:$H,MATCH('HT 1-0'!KP283,Scrape!$B:$B,0)),"")</f>
        <v/>
      </c>
      <c r="LK283">
        <f>IF(LQ283="1-0",INDEX(Scrape!$I:$I,MATCH('HT 1-0'!KP283,Scrape!$B:$B,0)),"")</f>
        <v/>
      </c>
      <c r="LL283">
        <f>IF(LQ283="1-0",INDEX(Scrape!$J:$J,MATCH('HT 1-0'!KP283,Scrape!$B:$B,0)),"")</f>
        <v/>
      </c>
      <c r="LM283">
        <f>IF(LQ283="1-0",INDEX(Scrape!$K:$K,MATCH('HT 1-0'!KP283,Scrape!$B:$B,0)),"")</f>
        <v/>
      </c>
      <c r="LN283">
        <f>IF(LQ283="1-0",INDEX(Scrape!$L:$L,MATCH('HT 1-0'!KP283,Scrape!$B:$B,0)),"")</f>
        <v/>
      </c>
      <c r="LO283">
        <f>IF(LQ283="1-0",INDEX(Scrape!$M:$M,MATCH('HT 1-0'!KP283,Scrape!$B:$B,0)),"")</f>
        <v/>
      </c>
      <c r="LP283">
        <f>IF(LQ283="1-0",INDEX(Scrape!$N:$N,MATCH('HT 1-0'!KP283,Scrape!$B:$B,0)),"")</f>
        <v/>
      </c>
      <c r="LQ283">
        <f>INDEX(Scrape!$O:$O,MATCH('HT 1-0'!KP283,Scrape!$B:$B,0))</f>
        <v/>
      </c>
      <c r="LR283">
        <f>(1/LJ283)+(1/LI283)+(1/LH283)</f>
        <v/>
      </c>
      <c r="LS283">
        <f>(1/LG283)+(1/LF283)+(1/LE283)</f>
        <v/>
      </c>
      <c r="LT283" s="8">
        <f>IF(INDEX(#REF!,MATCH(KQ283,#REF!,0))=INDEX(#REF!,MATCH(KQ283,#REF!,0)),INDEX(#REF!,MATCH(KQ283,#REF!,0)),"ERROR")</f>
        <v/>
      </c>
      <c r="LU283" s="4">
        <f>IF(KR283="G",2,IF(KR283="R",0.5,IF(KR283="A",1)))</f>
        <v/>
      </c>
      <c r="LV283" s="4">
        <f>IF(KS283="G",0.5,IF(KS283="R",2,IF(KS283="A",1)))</f>
        <v/>
      </c>
      <c r="LW283" s="4">
        <f>IF(KT283="G",2,IF(KT283="R",0.5,IF(KT283="A",1)))</f>
        <v/>
      </c>
      <c r="LX283" s="4">
        <f>IF(KU283="G",0.5,IF(KU283="R",2,IF(KU283="A",1)))</f>
        <v/>
      </c>
      <c r="LY283" s="7">
        <f>(LK283*(LU283+LX283)+(LL283*(LU283+LX283)))</f>
        <v/>
      </c>
      <c r="LZ283" s="7">
        <f>(LN283*(LV283+LW283)+(LO283*(LV283+LW283)))</f>
        <v/>
      </c>
      <c r="MA283" s="11">
        <f>LY283-LZ283</f>
        <v/>
      </c>
      <c r="MB283" s="5">
        <f>MA283+2</f>
        <v/>
      </c>
      <c r="MC283" s="6">
        <f>MA283-2</f>
        <v/>
      </c>
      <c r="MD283" s="4">
        <f>LE283</f>
        <v/>
      </c>
      <c r="ME283" s="9">
        <f>IF(MD283=0,1000,MD283+0.75)</f>
        <v/>
      </c>
      <c r="MF283" s="10">
        <f>IF(MD283=0,0,MD283-0.75)</f>
        <v/>
      </c>
      <c r="MG283" s="4">
        <f>((LM283*(LU283+LX283))-((LP283*(LV283+LW283))))</f>
        <v/>
      </c>
      <c r="MH283" s="9">
        <f>MG283*1.2</f>
        <v/>
      </c>
      <c r="MI283" s="10">
        <f>MG283*0.8</f>
        <v/>
      </c>
      <c r="MJ283">
        <f>IFERROR(NX283,"")</f>
        <v/>
      </c>
      <c r="MK283">
        <f>IFERROR(NY283,"")</f>
        <v/>
      </c>
      <c r="ML283">
        <f>IFERROR(NZ283,"")</f>
        <v/>
      </c>
      <c r="MM283">
        <f>IFERROR(OA283,"")</f>
        <v/>
      </c>
      <c r="MN283">
        <f>IFERROR(OB283,"")</f>
        <v/>
      </c>
      <c r="MO283">
        <f>IFERROR(OC283,"")</f>
        <v/>
      </c>
      <c r="MP283" s="1">
        <f>COUNTIFS(#REF!,LT283,#REF!,1,#REF!,"&gt;="&amp;MC283,#REF!,"&lt;="&amp;MB283,#REF!,"&lt;="&amp;ME283,#REF!,"&gt;="&amp;MF283,#REF!,"="&amp;KV283,#REF!,"="&amp;KX283)</f>
        <v/>
      </c>
      <c r="MQ283" s="1">
        <f>COUNTIFS(#REF!,LT283,#REF!,0,#REF!,"&gt;="&amp;MC283,#REF!,"&lt;="&amp;MB283,#REF!,"&lt;="&amp;ME283,#REF!,"&gt;="&amp;MF283,#REF!,"="&amp;KV283,#REF!,"="&amp;KX283)</f>
        <v/>
      </c>
      <c r="MR283" s="1">
        <f>COUNTIFS(#REF!,LT283,#REF!,1,#REF!,"&gt;="&amp;MC283,#REF!,"&lt;="&amp;MB283,#REF!,"&lt;="&amp;ME283,#REF!,"&gt;="&amp;MF283,#REF!,"="&amp;KW283,#REF!,"="&amp;KY283)</f>
        <v/>
      </c>
      <c r="MS283" s="1">
        <f>COUNTIFS(#REF!,LT283,#REF!,0,#REF!,"&gt;="&amp;MC283,#REF!,"&lt;="&amp;MB283,#REF!,"&lt;="&amp;ME283,#REF!,"&gt;="&amp;MF283,#REF!,"="&amp;KW283,#REF!,"="&amp;KY283)</f>
        <v/>
      </c>
      <c r="MT283" s="1">
        <f>COUNTIFS(#REF!,LT283,#REF!,1,#REF!,"&gt;="&amp;MI283,#REF!,"&lt;="&amp;MH283,#REF!,"&lt;="&amp;ME283,#REF!,"&gt;="&amp;MF283)</f>
        <v/>
      </c>
      <c r="MU283" s="1">
        <f>COUNTIFS(#REF!,LT283,#REF!,0,#REF!,"&gt;="&amp;MI283,#REF!,"&lt;="&amp;MH283,#REF!,"&lt;="&amp;ME283,#REF!,"&gt;="&amp;MF283)</f>
        <v/>
      </c>
      <c r="MV283" s="1">
        <f>COUNTIFS(#REF!,LT283,#REF!,1,#REF!,"&gt;="&amp;MI283,#REF!,"&lt;="&amp;MH283,#REF!,"="&amp;KZ283,#REF!,"="&amp;LA283,#REF!,"&lt;="&amp;ME283,#REF!,"&gt;="&amp;MF283)</f>
        <v/>
      </c>
      <c r="MW283" s="1">
        <f>COUNTIFS(#REF!,LT283,#REF!,0,#REF!,"&gt;="&amp;MI283,#REF!,"&lt;="&amp;MH283,#REF!,"="&amp;KZ283,#REF!,"="&amp;LA283,#REF!,"&lt;="&amp;ME283,#REF!,"&gt;="&amp;MF283)</f>
        <v/>
      </c>
      <c r="MX283" s="1">
        <f>COUNTIFS(#REF!,LT283,#REF!,1,#REF!,"&gt;="&amp;MC283,#REF!,"&lt;="&amp;MB283,#REF!,"&lt;="&amp;ME283,#REF!,"&gt;="&amp;MF283)</f>
        <v/>
      </c>
      <c r="MY283" s="1">
        <f>COUNTIFS(#REF!,LT283,#REF!,0,#REF!,"&gt;="&amp;MC283,#REF!,"&lt;="&amp;MB283,#REF!,"&lt;="&amp;ME283,#REF!,"&gt;="&amp;MF283)</f>
        <v/>
      </c>
      <c r="MZ283" s="1">
        <f>COUNTIFS(#REF!,LT283,#REF!,1,#REF!,"&lt;="&amp;ME283,#REF!,"&gt;="&amp;MF283,#REF!,"="&amp;KV283,#REF!,"="&amp;KX283)</f>
        <v/>
      </c>
      <c r="NA283" s="1">
        <f>COUNTIFS(#REF!,LT283,#REF!,0,#REF!,"&lt;="&amp;ME283,#REF!,"&gt;="&amp;MF283,#REF!,"="&amp;KV283,#REF!,"="&amp;KX283)</f>
        <v/>
      </c>
      <c r="NB283" s="1">
        <f>COUNTIFS(#REF!,LT283,#REF!,1,#REF!,"&lt;="&amp;ME283,#REF!,"&gt;="&amp;MF283,#REF!,"="&amp;KW283,#REF!,"="&amp;KY283)</f>
        <v/>
      </c>
      <c r="NC283" s="1">
        <f>COUNTIFS(#REF!,LT283,#REF!,0,#REF!,"&lt;="&amp;ME283,#REF!,"&gt;="&amp;MF283,#REF!,"="&amp;KW283,#REF!,"="&amp;KY283)</f>
        <v/>
      </c>
      <c r="ND283" s="1">
        <f>MP283+MR283+MT283+MV283+MX283+MZ283+NB283</f>
        <v/>
      </c>
      <c r="NE283" s="1">
        <f>MQ283+MS283+MU283+MW283+MY283+NA283+NC283</f>
        <v/>
      </c>
      <c r="NF283" s="1">
        <f>ND283+NE283</f>
        <v/>
      </c>
      <c r="NG283" s="33">
        <f>ND283/(ND283+NE283)</f>
        <v/>
      </c>
      <c r="NH283" s="3">
        <f>1/NG283</f>
        <v/>
      </c>
      <c r="NI283" s="1">
        <f>LH283</f>
        <v/>
      </c>
      <c r="NJ283" s="79">
        <f>((1-NG283)*(1/(NI283-1))*0.98-(NG283*1))</f>
        <v/>
      </c>
      <c r="NK283" s="34">
        <f>IF(LR283&lt;0.9,0,IF(AND(LR283&gt;1.1),0,1))</f>
        <v/>
      </c>
      <c r="NL283" s="34">
        <f>IF(LS283&lt;0.9,0,IF(AND(LS283&gt;1.1),0,1))</f>
        <v/>
      </c>
      <c r="NM283" s="32">
        <f>IF(NF283&gt;99,1,0)</f>
        <v/>
      </c>
      <c r="NN283" s="32">
        <f>IF(NJ283&gt;0.0799,1,0)</f>
        <v/>
      </c>
      <c r="NO283" s="32">
        <f>IF(NJ283&gt;NQ283,1,0)</f>
        <v/>
      </c>
      <c r="NP283" s="32">
        <f>NM283+NN283+NO283+NK283+NL283</f>
        <v/>
      </c>
      <c r="NQ283" s="79">
        <f>(((100*NG283)*(NI283-1)*0.98)-((1-NG283)*100))/100</f>
        <v/>
      </c>
      <c r="NR283" s="34">
        <f>IF(LR283&lt;0.9,0,IF(AND(LR283&gt;1.1),0,1))</f>
        <v/>
      </c>
      <c r="NS283" s="34">
        <f>IF(LS283&lt;0.9,0,IF(AND(LS283&gt;1.1),0,1))</f>
        <v/>
      </c>
      <c r="NT283" s="32">
        <f>IF(NF283&gt;99,1,0)</f>
        <v/>
      </c>
      <c r="NU283" s="32">
        <f>IF(NQ283&gt;0.0799,1,0)</f>
        <v/>
      </c>
      <c r="NV283" s="32">
        <f>IF(NQ283&gt;NJ283,1,0)</f>
        <v/>
      </c>
      <c r="NW283" s="32">
        <f>NT283+NU283+NV283+NR283+NS283</f>
        <v/>
      </c>
      <c r="NX283">
        <f>IF(NP283=5,"LayHome1-0",IF(AND(NW283=5),"BackHome1-0",""))</f>
        <v/>
      </c>
      <c r="NY283">
        <f>IF(NP283=5,KN283,IF(AND(NW283=5),KN283,""))</f>
        <v/>
      </c>
      <c r="NZ283">
        <f>IF(NP283=5,"Match Odds",IF(AND(NW283=5),"Match Odds",""))</f>
        <v/>
      </c>
      <c r="OA283">
        <f>IF(NP283=5,KP283,IF(AND(NW283=5),KP283,""))</f>
        <v/>
      </c>
      <c r="OB283">
        <f>IF(NP283=5,"MATCH_ODDS",IF(AND(NW283=5),"MATCH_ODDS",""))</f>
        <v/>
      </c>
      <c r="OC283">
        <f>IF(NP283=5,"LAY",IF(AND(NW283=5),"BACK",""))</f>
        <v/>
      </c>
    </row>
    <row r="284" ht="16.5" customHeight="1" thickBot="1" thickTop="1">
      <c r="A284" s="2" t="n"/>
      <c r="KN284" s="1">
        <f>IF(INDEX(#REF!,MATCH('HT 1-0'!D284,#REF!,0))=INDEX(#REF!,MATCH('HT 1-0'!D284,#REF!,0)),INDEX(#REF!,MATCH('HT 1-0'!D284,#REF!,0)),"ERROR")</f>
        <v/>
      </c>
      <c r="KO284" s="1">
        <f>IF(INDEX(#REF!,MATCH('HT 1-0'!E284,#REF!,0))=INDEX(#REF!,MATCH('HT 1-0'!E284,#REF!,0)),INDEX(#REF!,MATCH('HT 1-0'!E284,#REF!,0)),"ERROR")</f>
        <v/>
      </c>
      <c r="KP284" s="1">
        <f>KN284&amp;" v "&amp;KO284</f>
        <v/>
      </c>
      <c r="KQ284">
        <f>B284&amp;"_"&amp;C284</f>
        <v/>
      </c>
      <c r="KR284" s="1">
        <f>IF((HW284/KK284)&lt;0.335,"G",IF((HW284/KK284)&gt;0.67,"R","A"))</f>
        <v/>
      </c>
      <c r="KS284" s="1">
        <f>IF((HX284/KK284)&lt;0.335,"G",IF((HX284/KK284)&gt;0.67,"R","A"))</f>
        <v/>
      </c>
      <c r="KT284" s="1">
        <f>IF((IH284/KK284)&lt;0.335,"G",IF((IH284/KK284)&gt;0.67,"R","A"))</f>
        <v/>
      </c>
      <c r="KU284" s="1">
        <f>IF((II284/KK284)&lt;0.335,"G",IF((II284/KK284)&gt;0.67,"R","A"))</f>
        <v/>
      </c>
      <c r="KV284" s="1">
        <f>IF((HZ284/KK284)&lt;0.335,"G",IF((HZ284/KK284)&gt;0.67,"R","A"))</f>
        <v/>
      </c>
      <c r="KW284" s="1">
        <f>IF((HY284/KK284)&lt;0.335,"G",IF((HY284/KK284)&gt;0.67,"R","A"))</f>
        <v/>
      </c>
      <c r="KX284" s="1">
        <f>IF((IK284/KK284)&lt;0.335,"G",IF((IK284/KK284)&gt;0.67,"R","A"))</f>
        <v/>
      </c>
      <c r="KY284" s="1">
        <f>IF((IJ284/KK284)&lt;0.335,"G",IF((IJ284/KK284)&gt;0.67,"R","A"))</f>
        <v/>
      </c>
      <c r="KZ284" s="1">
        <f>IF((HQ284/KK284)&lt;0.335,"G",IF((HQ284/KK284)&gt;0.67,"R","A"))</f>
        <v/>
      </c>
      <c r="LA284" s="1">
        <f>IF((IB284/KK284)&lt;0.335,"G",IF((IB284/KK284)&gt;0.67,"R","A"))</f>
        <v/>
      </c>
      <c r="LB284">
        <f>IF(LQ284="1-0",INDEX(Scrape!#REF!,MATCH('HT 1-0'!KP284,Scrape!$B:$B,0)),"")</f>
        <v/>
      </c>
      <c r="LC284">
        <f>IF(LQ284="1-0",INDEX(Scrape!$A:$A,MATCH('HT 1-0'!KP284,Scrape!$B:$B,0)),"")</f>
        <v/>
      </c>
      <c r="LD284">
        <f>IF(LQ284="1-0",INDEX(Scrape!$B:$B,MATCH('HT 1-0'!KP284,Scrape!$B:$B,0)),"")</f>
        <v/>
      </c>
      <c r="LE284">
        <f>IF(LQ284="1-0",INDEX(Scrape!$C:$C,MATCH('HT 1-0'!KP284,Scrape!$B:$B,0)),"")</f>
        <v/>
      </c>
      <c r="LF284">
        <f>IF(LQ284="1-0",INDEX(Scrape!$D:$D,MATCH('HT 1-0'!KP284,Scrape!$B:$B,0)),"")</f>
        <v/>
      </c>
      <c r="LG284">
        <f>IF(LQ284="1-0",INDEX(Scrape!$E:$E,MATCH('HT 1-0'!KP284,Scrape!$B:$B,0)),"")</f>
        <v/>
      </c>
      <c r="LH284">
        <f>IF(LQ284="1-0",INDEX(Scrape!$F:$F,MATCH('HT 1-0'!KP284,Scrape!$B:$B,0)),"")</f>
        <v/>
      </c>
      <c r="LI284">
        <f>IF(LQ284="1-0",INDEX(Scrape!$G:$G,MATCH('HT 1-0'!KP284,Scrape!$B:$B,0)),"")</f>
        <v/>
      </c>
      <c r="LJ284">
        <f>IF(LQ284="1-0",INDEX(Scrape!$H:$H,MATCH('HT 1-0'!KP284,Scrape!$B:$B,0)),"")</f>
        <v/>
      </c>
      <c r="LK284">
        <f>IF(LQ284="1-0",INDEX(Scrape!$I:$I,MATCH('HT 1-0'!KP284,Scrape!$B:$B,0)),"")</f>
        <v/>
      </c>
      <c r="LL284">
        <f>IF(LQ284="1-0",INDEX(Scrape!$J:$J,MATCH('HT 1-0'!KP284,Scrape!$B:$B,0)),"")</f>
        <v/>
      </c>
      <c r="LM284">
        <f>IF(LQ284="1-0",INDEX(Scrape!$K:$K,MATCH('HT 1-0'!KP284,Scrape!$B:$B,0)),"")</f>
        <v/>
      </c>
      <c r="LN284">
        <f>IF(LQ284="1-0",INDEX(Scrape!$L:$L,MATCH('HT 1-0'!KP284,Scrape!$B:$B,0)),"")</f>
        <v/>
      </c>
      <c r="LO284">
        <f>IF(LQ284="1-0",INDEX(Scrape!$M:$M,MATCH('HT 1-0'!KP284,Scrape!$B:$B,0)),"")</f>
        <v/>
      </c>
      <c r="LP284">
        <f>IF(LQ284="1-0",INDEX(Scrape!$N:$N,MATCH('HT 1-0'!KP284,Scrape!$B:$B,0)),"")</f>
        <v/>
      </c>
      <c r="LQ284">
        <f>INDEX(Scrape!$O:$O,MATCH('HT 1-0'!KP284,Scrape!$B:$B,0))</f>
        <v/>
      </c>
      <c r="LR284">
        <f>(1/LJ284)+(1/LI284)+(1/LH284)</f>
        <v/>
      </c>
      <c r="LS284">
        <f>(1/LG284)+(1/LF284)+(1/LE284)</f>
        <v/>
      </c>
      <c r="LT284" s="8">
        <f>IF(INDEX(#REF!,MATCH(KQ284,#REF!,0))=INDEX(#REF!,MATCH(KQ284,#REF!,0)),INDEX(#REF!,MATCH(KQ284,#REF!,0)),"ERROR")</f>
        <v/>
      </c>
      <c r="LU284" s="4">
        <f>IF(KR284="G",2,IF(KR284="R",0.5,IF(KR284="A",1)))</f>
        <v/>
      </c>
      <c r="LV284" s="4">
        <f>IF(KS284="G",0.5,IF(KS284="R",2,IF(KS284="A",1)))</f>
        <v/>
      </c>
      <c r="LW284" s="4">
        <f>IF(KT284="G",2,IF(KT284="R",0.5,IF(KT284="A",1)))</f>
        <v/>
      </c>
      <c r="LX284" s="4">
        <f>IF(KU284="G",0.5,IF(KU284="R",2,IF(KU284="A",1)))</f>
        <v/>
      </c>
      <c r="LY284" s="7">
        <f>(LK284*(LU284+LX284)+(LL284*(LU284+LX284)))</f>
        <v/>
      </c>
      <c r="LZ284" s="7">
        <f>(LN284*(LV284+LW284)+(LO284*(LV284+LW284)))</f>
        <v/>
      </c>
      <c r="MA284" s="11">
        <f>LY284-LZ284</f>
        <v/>
      </c>
      <c r="MB284" s="5">
        <f>MA284+2</f>
        <v/>
      </c>
      <c r="MC284" s="6">
        <f>MA284-2</f>
        <v/>
      </c>
      <c r="MD284" s="4">
        <f>LE284</f>
        <v/>
      </c>
      <c r="ME284" s="9">
        <f>IF(MD284=0,1000,MD284+0.75)</f>
        <v/>
      </c>
      <c r="MF284" s="10">
        <f>IF(MD284=0,0,MD284-0.75)</f>
        <v/>
      </c>
      <c r="MG284" s="4">
        <f>((LM284*(LU284+LX284))-((LP284*(LV284+LW284))))</f>
        <v/>
      </c>
      <c r="MH284" s="9">
        <f>MG284*1.2</f>
        <v/>
      </c>
      <c r="MI284" s="10">
        <f>MG284*0.8</f>
        <v/>
      </c>
      <c r="MJ284">
        <f>IFERROR(NX284,"")</f>
        <v/>
      </c>
      <c r="MK284">
        <f>IFERROR(NY284,"")</f>
        <v/>
      </c>
      <c r="ML284">
        <f>IFERROR(NZ284,"")</f>
        <v/>
      </c>
      <c r="MM284">
        <f>IFERROR(OA284,"")</f>
        <v/>
      </c>
      <c r="MN284">
        <f>IFERROR(OB284,"")</f>
        <v/>
      </c>
      <c r="MO284">
        <f>IFERROR(OC284,"")</f>
        <v/>
      </c>
      <c r="MP284" s="1">
        <f>COUNTIFS(#REF!,LT284,#REF!,1,#REF!,"&gt;="&amp;MC284,#REF!,"&lt;="&amp;MB284,#REF!,"&lt;="&amp;ME284,#REF!,"&gt;="&amp;MF284,#REF!,"="&amp;KV284,#REF!,"="&amp;KX284)</f>
        <v/>
      </c>
      <c r="MQ284" s="1">
        <f>COUNTIFS(#REF!,LT284,#REF!,0,#REF!,"&gt;="&amp;MC284,#REF!,"&lt;="&amp;MB284,#REF!,"&lt;="&amp;ME284,#REF!,"&gt;="&amp;MF284,#REF!,"="&amp;KV284,#REF!,"="&amp;KX284)</f>
        <v/>
      </c>
      <c r="MR284" s="1">
        <f>COUNTIFS(#REF!,LT284,#REF!,1,#REF!,"&gt;="&amp;MC284,#REF!,"&lt;="&amp;MB284,#REF!,"&lt;="&amp;ME284,#REF!,"&gt;="&amp;MF284,#REF!,"="&amp;KW284,#REF!,"="&amp;KY284)</f>
        <v/>
      </c>
      <c r="MS284" s="1">
        <f>COUNTIFS(#REF!,LT284,#REF!,0,#REF!,"&gt;="&amp;MC284,#REF!,"&lt;="&amp;MB284,#REF!,"&lt;="&amp;ME284,#REF!,"&gt;="&amp;MF284,#REF!,"="&amp;KW284,#REF!,"="&amp;KY284)</f>
        <v/>
      </c>
      <c r="MT284" s="1">
        <f>COUNTIFS(#REF!,LT284,#REF!,1,#REF!,"&gt;="&amp;MI284,#REF!,"&lt;="&amp;MH284,#REF!,"&lt;="&amp;ME284,#REF!,"&gt;="&amp;MF284)</f>
        <v/>
      </c>
      <c r="MU284" s="1">
        <f>COUNTIFS(#REF!,LT284,#REF!,0,#REF!,"&gt;="&amp;MI284,#REF!,"&lt;="&amp;MH284,#REF!,"&lt;="&amp;ME284,#REF!,"&gt;="&amp;MF284)</f>
        <v/>
      </c>
      <c r="MV284" s="1">
        <f>COUNTIFS(#REF!,LT284,#REF!,1,#REF!,"&gt;="&amp;MI284,#REF!,"&lt;="&amp;MH284,#REF!,"="&amp;KZ284,#REF!,"="&amp;LA284,#REF!,"&lt;="&amp;ME284,#REF!,"&gt;="&amp;MF284)</f>
        <v/>
      </c>
      <c r="MW284" s="1">
        <f>COUNTIFS(#REF!,LT284,#REF!,0,#REF!,"&gt;="&amp;MI284,#REF!,"&lt;="&amp;MH284,#REF!,"="&amp;KZ284,#REF!,"="&amp;LA284,#REF!,"&lt;="&amp;ME284,#REF!,"&gt;="&amp;MF284)</f>
        <v/>
      </c>
      <c r="MX284" s="1">
        <f>COUNTIFS(#REF!,LT284,#REF!,1,#REF!,"&gt;="&amp;MC284,#REF!,"&lt;="&amp;MB284,#REF!,"&lt;="&amp;ME284,#REF!,"&gt;="&amp;MF284)</f>
        <v/>
      </c>
      <c r="MY284" s="1">
        <f>COUNTIFS(#REF!,LT284,#REF!,0,#REF!,"&gt;="&amp;MC284,#REF!,"&lt;="&amp;MB284,#REF!,"&lt;="&amp;ME284,#REF!,"&gt;="&amp;MF284)</f>
        <v/>
      </c>
      <c r="MZ284" s="1">
        <f>COUNTIFS(#REF!,LT284,#REF!,1,#REF!,"&lt;="&amp;ME284,#REF!,"&gt;="&amp;MF284,#REF!,"="&amp;KV284,#REF!,"="&amp;KX284)</f>
        <v/>
      </c>
      <c r="NA284" s="1">
        <f>COUNTIFS(#REF!,LT284,#REF!,0,#REF!,"&lt;="&amp;ME284,#REF!,"&gt;="&amp;MF284,#REF!,"="&amp;KV284,#REF!,"="&amp;KX284)</f>
        <v/>
      </c>
      <c r="NB284" s="1">
        <f>COUNTIFS(#REF!,LT284,#REF!,1,#REF!,"&lt;="&amp;ME284,#REF!,"&gt;="&amp;MF284,#REF!,"="&amp;KW284,#REF!,"="&amp;KY284)</f>
        <v/>
      </c>
      <c r="NC284" s="1">
        <f>COUNTIFS(#REF!,LT284,#REF!,0,#REF!,"&lt;="&amp;ME284,#REF!,"&gt;="&amp;MF284,#REF!,"="&amp;KW284,#REF!,"="&amp;KY284)</f>
        <v/>
      </c>
      <c r="ND284" s="1">
        <f>MP284+MR284+MT284+MV284+MX284+MZ284+NB284</f>
        <v/>
      </c>
      <c r="NE284" s="1">
        <f>MQ284+MS284+MU284+MW284+MY284+NA284+NC284</f>
        <v/>
      </c>
      <c r="NF284" s="1">
        <f>ND284+NE284</f>
        <v/>
      </c>
      <c r="NG284" s="33">
        <f>ND284/(ND284+NE284)</f>
        <v/>
      </c>
      <c r="NH284" s="3">
        <f>1/NG284</f>
        <v/>
      </c>
      <c r="NI284" s="1">
        <f>LH284</f>
        <v/>
      </c>
      <c r="NJ284" s="79">
        <f>((1-NG284)*(1/(NI284-1))*0.98-(NG284*1))</f>
        <v/>
      </c>
      <c r="NK284" s="34">
        <f>IF(LR284&lt;0.9,0,IF(AND(LR284&gt;1.1),0,1))</f>
        <v/>
      </c>
      <c r="NL284" s="34">
        <f>IF(LS284&lt;0.9,0,IF(AND(LS284&gt;1.1),0,1))</f>
        <v/>
      </c>
      <c r="NM284" s="32">
        <f>IF(NF284&gt;99,1,0)</f>
        <v/>
      </c>
      <c r="NN284" s="32">
        <f>IF(NJ284&gt;0.0799,1,0)</f>
        <v/>
      </c>
      <c r="NO284" s="32">
        <f>IF(NJ284&gt;NQ284,1,0)</f>
        <v/>
      </c>
      <c r="NP284" s="32">
        <f>NM284+NN284+NO284+NK284+NL284</f>
        <v/>
      </c>
      <c r="NQ284" s="79">
        <f>(((100*NG284)*(NI284-1)*0.98)-((1-NG284)*100))/100</f>
        <v/>
      </c>
      <c r="NR284" s="34">
        <f>IF(LR284&lt;0.9,0,IF(AND(LR284&gt;1.1),0,1))</f>
        <v/>
      </c>
      <c r="NS284" s="34">
        <f>IF(LS284&lt;0.9,0,IF(AND(LS284&gt;1.1),0,1))</f>
        <v/>
      </c>
      <c r="NT284" s="32">
        <f>IF(NF284&gt;99,1,0)</f>
        <v/>
      </c>
      <c r="NU284" s="32">
        <f>IF(NQ284&gt;0.0799,1,0)</f>
        <v/>
      </c>
      <c r="NV284" s="32">
        <f>IF(NQ284&gt;NJ284,1,0)</f>
        <v/>
      </c>
      <c r="NW284" s="32">
        <f>NT284+NU284+NV284+NR284+NS284</f>
        <v/>
      </c>
      <c r="NX284">
        <f>IF(NP284=5,"LayHome1-0",IF(AND(NW284=5),"BackHome1-0",""))</f>
        <v/>
      </c>
      <c r="NY284">
        <f>IF(NP284=5,KN284,IF(AND(NW284=5),KN284,""))</f>
        <v/>
      </c>
      <c r="NZ284">
        <f>IF(NP284=5,"Match Odds",IF(AND(NW284=5),"Match Odds",""))</f>
        <v/>
      </c>
      <c r="OA284">
        <f>IF(NP284=5,KP284,IF(AND(NW284=5),KP284,""))</f>
        <v/>
      </c>
      <c r="OB284">
        <f>IF(NP284=5,"MATCH_ODDS",IF(AND(NW284=5),"MATCH_ODDS",""))</f>
        <v/>
      </c>
      <c r="OC284">
        <f>IF(NP284=5,"LAY",IF(AND(NW284=5),"BACK",""))</f>
        <v/>
      </c>
    </row>
    <row r="285" ht="16.5" customHeight="1" thickBot="1" thickTop="1">
      <c r="A285" s="2" t="n"/>
      <c r="KN285" s="1">
        <f>IF(INDEX(#REF!,MATCH('HT 1-0'!D285,#REF!,0))=INDEX(#REF!,MATCH('HT 1-0'!D285,#REF!,0)),INDEX(#REF!,MATCH('HT 1-0'!D285,#REF!,0)),"ERROR")</f>
        <v/>
      </c>
      <c r="KO285" s="1">
        <f>IF(INDEX(#REF!,MATCH('HT 1-0'!E285,#REF!,0))=INDEX(#REF!,MATCH('HT 1-0'!E285,#REF!,0)),INDEX(#REF!,MATCH('HT 1-0'!E285,#REF!,0)),"ERROR")</f>
        <v/>
      </c>
      <c r="KP285" s="1">
        <f>KN285&amp;" v "&amp;KO285</f>
        <v/>
      </c>
      <c r="KQ285">
        <f>B285&amp;"_"&amp;C285</f>
        <v/>
      </c>
      <c r="KR285" s="1">
        <f>IF((HW285/KK285)&lt;0.335,"G",IF((HW285/KK285)&gt;0.67,"R","A"))</f>
        <v/>
      </c>
      <c r="KS285" s="1">
        <f>IF((HX285/KK285)&lt;0.335,"G",IF((HX285/KK285)&gt;0.67,"R","A"))</f>
        <v/>
      </c>
      <c r="KT285" s="1">
        <f>IF((IH285/KK285)&lt;0.335,"G",IF((IH285/KK285)&gt;0.67,"R","A"))</f>
        <v/>
      </c>
      <c r="KU285" s="1">
        <f>IF((II285/KK285)&lt;0.335,"G",IF((II285/KK285)&gt;0.67,"R","A"))</f>
        <v/>
      </c>
      <c r="KV285" s="1">
        <f>IF((HZ285/KK285)&lt;0.335,"G",IF((HZ285/KK285)&gt;0.67,"R","A"))</f>
        <v/>
      </c>
      <c r="KW285" s="1">
        <f>IF((HY285/KK285)&lt;0.335,"G",IF((HY285/KK285)&gt;0.67,"R","A"))</f>
        <v/>
      </c>
      <c r="KX285" s="1">
        <f>IF((IK285/KK285)&lt;0.335,"G",IF((IK285/KK285)&gt;0.67,"R","A"))</f>
        <v/>
      </c>
      <c r="KY285" s="1">
        <f>IF((IJ285/KK285)&lt;0.335,"G",IF((IJ285/KK285)&gt;0.67,"R","A"))</f>
        <v/>
      </c>
      <c r="KZ285" s="1">
        <f>IF((HQ285/KK285)&lt;0.335,"G",IF((HQ285/KK285)&gt;0.67,"R","A"))</f>
        <v/>
      </c>
      <c r="LA285" s="1">
        <f>IF((IB285/KK285)&lt;0.335,"G",IF((IB285/KK285)&gt;0.67,"R","A"))</f>
        <v/>
      </c>
      <c r="LB285">
        <f>IF(LQ285="1-0",INDEX(Scrape!#REF!,MATCH('HT 1-0'!KP285,Scrape!$B:$B,0)),"")</f>
        <v/>
      </c>
      <c r="LC285">
        <f>IF(LQ285="1-0",INDEX(Scrape!$A:$A,MATCH('HT 1-0'!KP285,Scrape!$B:$B,0)),"")</f>
        <v/>
      </c>
      <c r="LD285">
        <f>IF(LQ285="1-0",INDEX(Scrape!$B:$B,MATCH('HT 1-0'!KP285,Scrape!$B:$B,0)),"")</f>
        <v/>
      </c>
      <c r="LE285">
        <f>IF(LQ285="1-0",INDEX(Scrape!$C:$C,MATCH('HT 1-0'!KP285,Scrape!$B:$B,0)),"")</f>
        <v/>
      </c>
      <c r="LF285">
        <f>IF(LQ285="1-0",INDEX(Scrape!$D:$D,MATCH('HT 1-0'!KP285,Scrape!$B:$B,0)),"")</f>
        <v/>
      </c>
      <c r="LG285">
        <f>IF(LQ285="1-0",INDEX(Scrape!$E:$E,MATCH('HT 1-0'!KP285,Scrape!$B:$B,0)),"")</f>
        <v/>
      </c>
      <c r="LH285">
        <f>IF(LQ285="1-0",INDEX(Scrape!$F:$F,MATCH('HT 1-0'!KP285,Scrape!$B:$B,0)),"")</f>
        <v/>
      </c>
      <c r="LI285">
        <f>IF(LQ285="1-0",INDEX(Scrape!$G:$G,MATCH('HT 1-0'!KP285,Scrape!$B:$B,0)),"")</f>
        <v/>
      </c>
      <c r="LJ285">
        <f>IF(LQ285="1-0",INDEX(Scrape!$H:$H,MATCH('HT 1-0'!KP285,Scrape!$B:$B,0)),"")</f>
        <v/>
      </c>
      <c r="LK285">
        <f>IF(LQ285="1-0",INDEX(Scrape!$I:$I,MATCH('HT 1-0'!KP285,Scrape!$B:$B,0)),"")</f>
        <v/>
      </c>
      <c r="LL285">
        <f>IF(LQ285="1-0",INDEX(Scrape!$J:$J,MATCH('HT 1-0'!KP285,Scrape!$B:$B,0)),"")</f>
        <v/>
      </c>
      <c r="LM285">
        <f>IF(LQ285="1-0",INDEX(Scrape!$K:$K,MATCH('HT 1-0'!KP285,Scrape!$B:$B,0)),"")</f>
        <v/>
      </c>
      <c r="LN285">
        <f>IF(LQ285="1-0",INDEX(Scrape!$L:$L,MATCH('HT 1-0'!KP285,Scrape!$B:$B,0)),"")</f>
        <v/>
      </c>
      <c r="LO285">
        <f>IF(LQ285="1-0",INDEX(Scrape!$M:$M,MATCH('HT 1-0'!KP285,Scrape!$B:$B,0)),"")</f>
        <v/>
      </c>
      <c r="LP285">
        <f>IF(LQ285="1-0",INDEX(Scrape!$N:$N,MATCH('HT 1-0'!KP285,Scrape!$B:$B,0)),"")</f>
        <v/>
      </c>
      <c r="LQ285">
        <f>INDEX(Scrape!$O:$O,MATCH('HT 1-0'!KP285,Scrape!$B:$B,0))</f>
        <v/>
      </c>
      <c r="LR285">
        <f>(1/LJ285)+(1/LI285)+(1/LH285)</f>
        <v/>
      </c>
      <c r="LS285">
        <f>(1/LG285)+(1/LF285)+(1/LE285)</f>
        <v/>
      </c>
      <c r="LT285" s="8">
        <f>IF(INDEX(#REF!,MATCH(KQ285,#REF!,0))=INDEX(#REF!,MATCH(KQ285,#REF!,0)),INDEX(#REF!,MATCH(KQ285,#REF!,0)),"ERROR")</f>
        <v/>
      </c>
      <c r="LU285" s="4">
        <f>IF(KR285="G",2,IF(KR285="R",0.5,IF(KR285="A",1)))</f>
        <v/>
      </c>
      <c r="LV285" s="4">
        <f>IF(KS285="G",0.5,IF(KS285="R",2,IF(KS285="A",1)))</f>
        <v/>
      </c>
      <c r="LW285" s="4">
        <f>IF(KT285="G",2,IF(KT285="R",0.5,IF(KT285="A",1)))</f>
        <v/>
      </c>
      <c r="LX285" s="4">
        <f>IF(KU285="G",0.5,IF(KU285="R",2,IF(KU285="A",1)))</f>
        <v/>
      </c>
      <c r="LY285" s="7">
        <f>(LK285*(LU285+LX285)+(LL285*(LU285+LX285)))</f>
        <v/>
      </c>
      <c r="LZ285" s="7">
        <f>(LN285*(LV285+LW285)+(LO285*(LV285+LW285)))</f>
        <v/>
      </c>
      <c r="MA285" s="11">
        <f>LY285-LZ285</f>
        <v/>
      </c>
      <c r="MB285" s="5">
        <f>MA285+2</f>
        <v/>
      </c>
      <c r="MC285" s="6">
        <f>MA285-2</f>
        <v/>
      </c>
      <c r="MD285" s="4">
        <f>LE285</f>
        <v/>
      </c>
      <c r="ME285" s="9">
        <f>IF(MD285=0,1000,MD285+0.75)</f>
        <v/>
      </c>
      <c r="MF285" s="10">
        <f>IF(MD285=0,0,MD285-0.75)</f>
        <v/>
      </c>
      <c r="MG285" s="4">
        <f>((LM285*(LU285+LX285))-((LP285*(LV285+LW285))))</f>
        <v/>
      </c>
      <c r="MH285" s="9">
        <f>MG285*1.2</f>
        <v/>
      </c>
      <c r="MI285" s="10">
        <f>MG285*0.8</f>
        <v/>
      </c>
      <c r="MJ285">
        <f>IFERROR(NX285,"")</f>
        <v/>
      </c>
      <c r="MK285">
        <f>IFERROR(NY285,"")</f>
        <v/>
      </c>
      <c r="ML285">
        <f>IFERROR(NZ285,"")</f>
        <v/>
      </c>
      <c r="MM285">
        <f>IFERROR(OA285,"")</f>
        <v/>
      </c>
      <c r="MN285">
        <f>IFERROR(OB285,"")</f>
        <v/>
      </c>
      <c r="MO285">
        <f>IFERROR(OC285,"")</f>
        <v/>
      </c>
      <c r="MP285" s="1">
        <f>COUNTIFS(#REF!,LT285,#REF!,1,#REF!,"&gt;="&amp;MC285,#REF!,"&lt;="&amp;MB285,#REF!,"&lt;="&amp;ME285,#REF!,"&gt;="&amp;MF285,#REF!,"="&amp;KV285,#REF!,"="&amp;KX285)</f>
        <v/>
      </c>
      <c r="MQ285" s="1">
        <f>COUNTIFS(#REF!,LT285,#REF!,0,#REF!,"&gt;="&amp;MC285,#REF!,"&lt;="&amp;MB285,#REF!,"&lt;="&amp;ME285,#REF!,"&gt;="&amp;MF285,#REF!,"="&amp;KV285,#REF!,"="&amp;KX285)</f>
        <v/>
      </c>
      <c r="MR285" s="1">
        <f>COUNTIFS(#REF!,LT285,#REF!,1,#REF!,"&gt;="&amp;MC285,#REF!,"&lt;="&amp;MB285,#REF!,"&lt;="&amp;ME285,#REF!,"&gt;="&amp;MF285,#REF!,"="&amp;KW285,#REF!,"="&amp;KY285)</f>
        <v/>
      </c>
      <c r="MS285" s="1">
        <f>COUNTIFS(#REF!,LT285,#REF!,0,#REF!,"&gt;="&amp;MC285,#REF!,"&lt;="&amp;MB285,#REF!,"&lt;="&amp;ME285,#REF!,"&gt;="&amp;MF285,#REF!,"="&amp;KW285,#REF!,"="&amp;KY285)</f>
        <v/>
      </c>
      <c r="MT285" s="1">
        <f>COUNTIFS(#REF!,LT285,#REF!,1,#REF!,"&gt;="&amp;MI285,#REF!,"&lt;="&amp;MH285,#REF!,"&lt;="&amp;ME285,#REF!,"&gt;="&amp;MF285)</f>
        <v/>
      </c>
      <c r="MU285" s="1">
        <f>COUNTIFS(#REF!,LT285,#REF!,0,#REF!,"&gt;="&amp;MI285,#REF!,"&lt;="&amp;MH285,#REF!,"&lt;="&amp;ME285,#REF!,"&gt;="&amp;MF285)</f>
        <v/>
      </c>
      <c r="MV285" s="1">
        <f>COUNTIFS(#REF!,LT285,#REF!,1,#REF!,"&gt;="&amp;MI285,#REF!,"&lt;="&amp;MH285,#REF!,"="&amp;KZ285,#REF!,"="&amp;LA285,#REF!,"&lt;="&amp;ME285,#REF!,"&gt;="&amp;MF285)</f>
        <v/>
      </c>
      <c r="MW285" s="1">
        <f>COUNTIFS(#REF!,LT285,#REF!,0,#REF!,"&gt;="&amp;MI285,#REF!,"&lt;="&amp;MH285,#REF!,"="&amp;KZ285,#REF!,"="&amp;LA285,#REF!,"&lt;="&amp;ME285,#REF!,"&gt;="&amp;MF285)</f>
        <v/>
      </c>
      <c r="MX285" s="1">
        <f>COUNTIFS(#REF!,LT285,#REF!,1,#REF!,"&gt;="&amp;MC285,#REF!,"&lt;="&amp;MB285,#REF!,"&lt;="&amp;ME285,#REF!,"&gt;="&amp;MF285)</f>
        <v/>
      </c>
      <c r="MY285" s="1">
        <f>COUNTIFS(#REF!,LT285,#REF!,0,#REF!,"&gt;="&amp;MC285,#REF!,"&lt;="&amp;MB285,#REF!,"&lt;="&amp;ME285,#REF!,"&gt;="&amp;MF285)</f>
        <v/>
      </c>
      <c r="MZ285" s="1">
        <f>COUNTIFS(#REF!,LT285,#REF!,1,#REF!,"&lt;="&amp;ME285,#REF!,"&gt;="&amp;MF285,#REF!,"="&amp;KV285,#REF!,"="&amp;KX285)</f>
        <v/>
      </c>
      <c r="NA285" s="1">
        <f>COUNTIFS(#REF!,LT285,#REF!,0,#REF!,"&lt;="&amp;ME285,#REF!,"&gt;="&amp;MF285,#REF!,"="&amp;KV285,#REF!,"="&amp;KX285)</f>
        <v/>
      </c>
      <c r="NB285" s="1">
        <f>COUNTIFS(#REF!,LT285,#REF!,1,#REF!,"&lt;="&amp;ME285,#REF!,"&gt;="&amp;MF285,#REF!,"="&amp;KW285,#REF!,"="&amp;KY285)</f>
        <v/>
      </c>
      <c r="NC285" s="1">
        <f>COUNTIFS(#REF!,LT285,#REF!,0,#REF!,"&lt;="&amp;ME285,#REF!,"&gt;="&amp;MF285,#REF!,"="&amp;KW285,#REF!,"="&amp;KY285)</f>
        <v/>
      </c>
      <c r="ND285" s="1">
        <f>MP285+MR285+MT285+MV285+MX285+MZ285+NB285</f>
        <v/>
      </c>
      <c r="NE285" s="1">
        <f>MQ285+MS285+MU285+MW285+MY285+NA285+NC285</f>
        <v/>
      </c>
      <c r="NF285" s="1">
        <f>ND285+NE285</f>
        <v/>
      </c>
      <c r="NG285" s="33">
        <f>ND285/(ND285+NE285)</f>
        <v/>
      </c>
      <c r="NH285" s="3">
        <f>1/NG285</f>
        <v/>
      </c>
      <c r="NI285" s="1">
        <f>LH285</f>
        <v/>
      </c>
      <c r="NJ285" s="79">
        <f>((1-NG285)*(1/(NI285-1))*0.98-(NG285*1))</f>
        <v/>
      </c>
      <c r="NK285" s="34">
        <f>IF(LR285&lt;0.9,0,IF(AND(LR285&gt;1.1),0,1))</f>
        <v/>
      </c>
      <c r="NL285" s="34">
        <f>IF(LS285&lt;0.9,0,IF(AND(LS285&gt;1.1),0,1))</f>
        <v/>
      </c>
      <c r="NM285" s="32">
        <f>IF(NF285&gt;99,1,0)</f>
        <v/>
      </c>
      <c r="NN285" s="32">
        <f>IF(NJ285&gt;0.0799,1,0)</f>
        <v/>
      </c>
      <c r="NO285" s="32">
        <f>IF(NJ285&gt;NQ285,1,0)</f>
        <v/>
      </c>
      <c r="NP285" s="32">
        <f>NM285+NN285+NO285+NK285+NL285</f>
        <v/>
      </c>
      <c r="NQ285" s="79">
        <f>(((100*NG285)*(NI285-1)*0.98)-((1-NG285)*100))/100</f>
        <v/>
      </c>
      <c r="NR285" s="34">
        <f>IF(LR285&lt;0.9,0,IF(AND(LR285&gt;1.1),0,1))</f>
        <v/>
      </c>
      <c r="NS285" s="34">
        <f>IF(LS285&lt;0.9,0,IF(AND(LS285&gt;1.1),0,1))</f>
        <v/>
      </c>
      <c r="NT285" s="32">
        <f>IF(NF285&gt;99,1,0)</f>
        <v/>
      </c>
      <c r="NU285" s="32">
        <f>IF(NQ285&gt;0.0799,1,0)</f>
        <v/>
      </c>
      <c r="NV285" s="32">
        <f>IF(NQ285&gt;NJ285,1,0)</f>
        <v/>
      </c>
      <c r="NW285" s="32">
        <f>NT285+NU285+NV285+NR285+NS285</f>
        <v/>
      </c>
      <c r="NX285">
        <f>IF(NP285=5,"LayHome1-0",IF(AND(NW285=5),"BackHome1-0",""))</f>
        <v/>
      </c>
      <c r="NY285">
        <f>IF(NP285=5,KN285,IF(AND(NW285=5),KN285,""))</f>
        <v/>
      </c>
      <c r="NZ285">
        <f>IF(NP285=5,"Match Odds",IF(AND(NW285=5),"Match Odds",""))</f>
        <v/>
      </c>
      <c r="OA285">
        <f>IF(NP285=5,KP285,IF(AND(NW285=5),KP285,""))</f>
        <v/>
      </c>
      <c r="OB285">
        <f>IF(NP285=5,"MATCH_ODDS",IF(AND(NW285=5),"MATCH_ODDS",""))</f>
        <v/>
      </c>
      <c r="OC285">
        <f>IF(NP285=5,"LAY",IF(AND(NW285=5),"BACK",""))</f>
        <v/>
      </c>
    </row>
    <row r="286" ht="16.5" customHeight="1" thickBot="1" thickTop="1">
      <c r="A286" s="2" t="n"/>
      <c r="KN286" s="1">
        <f>IF(INDEX(#REF!,MATCH('HT 1-0'!D286,#REF!,0))=INDEX(#REF!,MATCH('HT 1-0'!D286,#REF!,0)),INDEX(#REF!,MATCH('HT 1-0'!D286,#REF!,0)),"ERROR")</f>
        <v/>
      </c>
      <c r="KO286" s="1">
        <f>IF(INDEX(#REF!,MATCH('HT 1-0'!E286,#REF!,0))=INDEX(#REF!,MATCH('HT 1-0'!E286,#REF!,0)),INDEX(#REF!,MATCH('HT 1-0'!E286,#REF!,0)),"ERROR")</f>
        <v/>
      </c>
      <c r="KP286" s="1">
        <f>KN286&amp;" v "&amp;KO286</f>
        <v/>
      </c>
      <c r="KQ286">
        <f>B286&amp;"_"&amp;C286</f>
        <v/>
      </c>
      <c r="KR286" s="1">
        <f>IF((HW286/KK286)&lt;0.335,"G",IF((HW286/KK286)&gt;0.67,"R","A"))</f>
        <v/>
      </c>
      <c r="KS286" s="1">
        <f>IF((HX286/KK286)&lt;0.335,"G",IF((HX286/KK286)&gt;0.67,"R","A"))</f>
        <v/>
      </c>
      <c r="KT286" s="1">
        <f>IF((IH286/KK286)&lt;0.335,"G",IF((IH286/KK286)&gt;0.67,"R","A"))</f>
        <v/>
      </c>
      <c r="KU286" s="1">
        <f>IF((II286/KK286)&lt;0.335,"G",IF((II286/KK286)&gt;0.67,"R","A"))</f>
        <v/>
      </c>
      <c r="KV286" s="1">
        <f>IF((HZ286/KK286)&lt;0.335,"G",IF((HZ286/KK286)&gt;0.67,"R","A"))</f>
        <v/>
      </c>
      <c r="KW286" s="1">
        <f>IF((HY286/KK286)&lt;0.335,"G",IF((HY286/KK286)&gt;0.67,"R","A"))</f>
        <v/>
      </c>
      <c r="KX286" s="1">
        <f>IF((IK286/KK286)&lt;0.335,"G",IF((IK286/KK286)&gt;0.67,"R","A"))</f>
        <v/>
      </c>
      <c r="KY286" s="1">
        <f>IF((IJ286/KK286)&lt;0.335,"G",IF((IJ286/KK286)&gt;0.67,"R","A"))</f>
        <v/>
      </c>
      <c r="KZ286" s="1">
        <f>IF((HQ286/KK286)&lt;0.335,"G",IF((HQ286/KK286)&gt;0.67,"R","A"))</f>
        <v/>
      </c>
      <c r="LA286" s="1">
        <f>IF((IB286/KK286)&lt;0.335,"G",IF((IB286/KK286)&gt;0.67,"R","A"))</f>
        <v/>
      </c>
      <c r="LB286">
        <f>IF(LQ286="1-0",INDEX(Scrape!#REF!,MATCH('HT 1-0'!KP286,Scrape!$B:$B,0)),"")</f>
        <v/>
      </c>
      <c r="LC286">
        <f>IF(LQ286="1-0",INDEX(Scrape!$A:$A,MATCH('HT 1-0'!KP286,Scrape!$B:$B,0)),"")</f>
        <v/>
      </c>
      <c r="LD286">
        <f>IF(LQ286="1-0",INDEX(Scrape!$B:$B,MATCH('HT 1-0'!KP286,Scrape!$B:$B,0)),"")</f>
        <v/>
      </c>
      <c r="LE286">
        <f>IF(LQ286="1-0",INDEX(Scrape!$C:$C,MATCH('HT 1-0'!KP286,Scrape!$B:$B,0)),"")</f>
        <v/>
      </c>
      <c r="LF286">
        <f>IF(LQ286="1-0",INDEX(Scrape!$D:$D,MATCH('HT 1-0'!KP286,Scrape!$B:$B,0)),"")</f>
        <v/>
      </c>
      <c r="LG286">
        <f>IF(LQ286="1-0",INDEX(Scrape!$E:$E,MATCH('HT 1-0'!KP286,Scrape!$B:$B,0)),"")</f>
        <v/>
      </c>
      <c r="LH286">
        <f>IF(LQ286="1-0",INDEX(Scrape!$F:$F,MATCH('HT 1-0'!KP286,Scrape!$B:$B,0)),"")</f>
        <v/>
      </c>
      <c r="LI286">
        <f>IF(LQ286="1-0",INDEX(Scrape!$G:$G,MATCH('HT 1-0'!KP286,Scrape!$B:$B,0)),"")</f>
        <v/>
      </c>
      <c r="LJ286">
        <f>IF(LQ286="1-0",INDEX(Scrape!$H:$H,MATCH('HT 1-0'!KP286,Scrape!$B:$B,0)),"")</f>
        <v/>
      </c>
      <c r="LK286">
        <f>IF(LQ286="1-0",INDEX(Scrape!$I:$I,MATCH('HT 1-0'!KP286,Scrape!$B:$B,0)),"")</f>
        <v/>
      </c>
      <c r="LL286">
        <f>IF(LQ286="1-0",INDEX(Scrape!$J:$J,MATCH('HT 1-0'!KP286,Scrape!$B:$B,0)),"")</f>
        <v/>
      </c>
      <c r="LM286">
        <f>IF(LQ286="1-0",INDEX(Scrape!$K:$K,MATCH('HT 1-0'!KP286,Scrape!$B:$B,0)),"")</f>
        <v/>
      </c>
      <c r="LN286">
        <f>IF(LQ286="1-0",INDEX(Scrape!$L:$L,MATCH('HT 1-0'!KP286,Scrape!$B:$B,0)),"")</f>
        <v/>
      </c>
      <c r="LO286">
        <f>IF(LQ286="1-0",INDEX(Scrape!$M:$M,MATCH('HT 1-0'!KP286,Scrape!$B:$B,0)),"")</f>
        <v/>
      </c>
      <c r="LP286">
        <f>IF(LQ286="1-0",INDEX(Scrape!$N:$N,MATCH('HT 1-0'!KP286,Scrape!$B:$B,0)),"")</f>
        <v/>
      </c>
      <c r="LQ286">
        <f>INDEX(Scrape!$O:$O,MATCH('HT 1-0'!KP286,Scrape!$B:$B,0))</f>
        <v/>
      </c>
      <c r="LR286">
        <f>(1/LJ286)+(1/LI286)+(1/LH286)</f>
        <v/>
      </c>
      <c r="LS286">
        <f>(1/LG286)+(1/LF286)+(1/LE286)</f>
        <v/>
      </c>
      <c r="LT286" s="8">
        <f>IF(INDEX(#REF!,MATCH(KQ286,#REF!,0))=INDEX(#REF!,MATCH(KQ286,#REF!,0)),INDEX(#REF!,MATCH(KQ286,#REF!,0)),"ERROR")</f>
        <v/>
      </c>
      <c r="LU286" s="4">
        <f>IF(KR286="G",2,IF(KR286="R",0.5,IF(KR286="A",1)))</f>
        <v/>
      </c>
      <c r="LV286" s="4">
        <f>IF(KS286="G",0.5,IF(KS286="R",2,IF(KS286="A",1)))</f>
        <v/>
      </c>
      <c r="LW286" s="4">
        <f>IF(KT286="G",2,IF(KT286="R",0.5,IF(KT286="A",1)))</f>
        <v/>
      </c>
      <c r="LX286" s="4">
        <f>IF(KU286="G",0.5,IF(KU286="R",2,IF(KU286="A",1)))</f>
        <v/>
      </c>
      <c r="LY286" s="7">
        <f>(LK286*(LU286+LX286)+(LL286*(LU286+LX286)))</f>
        <v/>
      </c>
      <c r="LZ286" s="7">
        <f>(LN286*(LV286+LW286)+(LO286*(LV286+LW286)))</f>
        <v/>
      </c>
      <c r="MA286" s="11">
        <f>LY286-LZ286</f>
        <v/>
      </c>
      <c r="MB286" s="5">
        <f>MA286+2</f>
        <v/>
      </c>
      <c r="MC286" s="6">
        <f>MA286-2</f>
        <v/>
      </c>
      <c r="MD286" s="4">
        <f>LE286</f>
        <v/>
      </c>
      <c r="ME286" s="9">
        <f>IF(MD286=0,1000,MD286+0.75)</f>
        <v/>
      </c>
      <c r="MF286" s="10">
        <f>IF(MD286=0,0,MD286-0.75)</f>
        <v/>
      </c>
      <c r="MG286" s="4">
        <f>((LM286*(LU286+LX286))-((LP286*(LV286+LW286))))</f>
        <v/>
      </c>
      <c r="MH286" s="9">
        <f>MG286*1.2</f>
        <v/>
      </c>
      <c r="MI286" s="10">
        <f>MG286*0.8</f>
        <v/>
      </c>
      <c r="MJ286">
        <f>IFERROR(NX286,"")</f>
        <v/>
      </c>
      <c r="MK286">
        <f>IFERROR(NY286,"")</f>
        <v/>
      </c>
      <c r="ML286">
        <f>IFERROR(NZ286,"")</f>
        <v/>
      </c>
      <c r="MM286">
        <f>IFERROR(OA286,"")</f>
        <v/>
      </c>
      <c r="MN286">
        <f>IFERROR(OB286,"")</f>
        <v/>
      </c>
      <c r="MO286">
        <f>IFERROR(OC286,"")</f>
        <v/>
      </c>
      <c r="MP286" s="1">
        <f>COUNTIFS(#REF!,LT286,#REF!,1,#REF!,"&gt;="&amp;MC286,#REF!,"&lt;="&amp;MB286,#REF!,"&lt;="&amp;ME286,#REF!,"&gt;="&amp;MF286,#REF!,"="&amp;KV286,#REF!,"="&amp;KX286)</f>
        <v/>
      </c>
      <c r="MQ286" s="1">
        <f>COUNTIFS(#REF!,LT286,#REF!,0,#REF!,"&gt;="&amp;MC286,#REF!,"&lt;="&amp;MB286,#REF!,"&lt;="&amp;ME286,#REF!,"&gt;="&amp;MF286,#REF!,"="&amp;KV286,#REF!,"="&amp;KX286)</f>
        <v/>
      </c>
      <c r="MR286" s="1">
        <f>COUNTIFS(#REF!,LT286,#REF!,1,#REF!,"&gt;="&amp;MC286,#REF!,"&lt;="&amp;MB286,#REF!,"&lt;="&amp;ME286,#REF!,"&gt;="&amp;MF286,#REF!,"="&amp;KW286,#REF!,"="&amp;KY286)</f>
        <v/>
      </c>
      <c r="MS286" s="1">
        <f>COUNTIFS(#REF!,LT286,#REF!,0,#REF!,"&gt;="&amp;MC286,#REF!,"&lt;="&amp;MB286,#REF!,"&lt;="&amp;ME286,#REF!,"&gt;="&amp;MF286,#REF!,"="&amp;KW286,#REF!,"="&amp;KY286)</f>
        <v/>
      </c>
      <c r="MT286" s="1">
        <f>COUNTIFS(#REF!,LT286,#REF!,1,#REF!,"&gt;="&amp;MI286,#REF!,"&lt;="&amp;MH286,#REF!,"&lt;="&amp;ME286,#REF!,"&gt;="&amp;MF286)</f>
        <v/>
      </c>
      <c r="MU286" s="1">
        <f>COUNTIFS(#REF!,LT286,#REF!,0,#REF!,"&gt;="&amp;MI286,#REF!,"&lt;="&amp;MH286,#REF!,"&lt;="&amp;ME286,#REF!,"&gt;="&amp;MF286)</f>
        <v/>
      </c>
      <c r="MV286" s="1">
        <f>COUNTIFS(#REF!,LT286,#REF!,1,#REF!,"&gt;="&amp;MI286,#REF!,"&lt;="&amp;MH286,#REF!,"="&amp;KZ286,#REF!,"="&amp;LA286,#REF!,"&lt;="&amp;ME286,#REF!,"&gt;="&amp;MF286)</f>
        <v/>
      </c>
      <c r="MW286" s="1">
        <f>COUNTIFS(#REF!,LT286,#REF!,0,#REF!,"&gt;="&amp;MI286,#REF!,"&lt;="&amp;MH286,#REF!,"="&amp;KZ286,#REF!,"="&amp;LA286,#REF!,"&lt;="&amp;ME286,#REF!,"&gt;="&amp;MF286)</f>
        <v/>
      </c>
      <c r="MX286" s="1">
        <f>COUNTIFS(#REF!,LT286,#REF!,1,#REF!,"&gt;="&amp;MC286,#REF!,"&lt;="&amp;MB286,#REF!,"&lt;="&amp;ME286,#REF!,"&gt;="&amp;MF286)</f>
        <v/>
      </c>
      <c r="MY286" s="1">
        <f>COUNTIFS(#REF!,LT286,#REF!,0,#REF!,"&gt;="&amp;MC286,#REF!,"&lt;="&amp;MB286,#REF!,"&lt;="&amp;ME286,#REF!,"&gt;="&amp;MF286)</f>
        <v/>
      </c>
      <c r="MZ286" s="1">
        <f>COUNTIFS(#REF!,LT286,#REF!,1,#REF!,"&lt;="&amp;ME286,#REF!,"&gt;="&amp;MF286,#REF!,"="&amp;KV286,#REF!,"="&amp;KX286)</f>
        <v/>
      </c>
      <c r="NA286" s="1">
        <f>COUNTIFS(#REF!,LT286,#REF!,0,#REF!,"&lt;="&amp;ME286,#REF!,"&gt;="&amp;MF286,#REF!,"="&amp;KV286,#REF!,"="&amp;KX286)</f>
        <v/>
      </c>
      <c r="NB286" s="1">
        <f>COUNTIFS(#REF!,LT286,#REF!,1,#REF!,"&lt;="&amp;ME286,#REF!,"&gt;="&amp;MF286,#REF!,"="&amp;KW286,#REF!,"="&amp;KY286)</f>
        <v/>
      </c>
      <c r="NC286" s="1">
        <f>COUNTIFS(#REF!,LT286,#REF!,0,#REF!,"&lt;="&amp;ME286,#REF!,"&gt;="&amp;MF286,#REF!,"="&amp;KW286,#REF!,"="&amp;KY286)</f>
        <v/>
      </c>
      <c r="ND286" s="1">
        <f>MP286+MR286+MT286+MV286+MX286+MZ286+NB286</f>
        <v/>
      </c>
      <c r="NE286" s="1">
        <f>MQ286+MS286+MU286+MW286+MY286+NA286+NC286</f>
        <v/>
      </c>
      <c r="NF286" s="1">
        <f>ND286+NE286</f>
        <v/>
      </c>
      <c r="NG286" s="33">
        <f>ND286/(ND286+NE286)</f>
        <v/>
      </c>
      <c r="NH286" s="3">
        <f>1/NG286</f>
        <v/>
      </c>
      <c r="NI286" s="1">
        <f>LH286</f>
        <v/>
      </c>
      <c r="NJ286" s="79">
        <f>((1-NG286)*(1/(NI286-1))*0.98-(NG286*1))</f>
        <v/>
      </c>
      <c r="NK286" s="34">
        <f>IF(LR286&lt;0.9,0,IF(AND(LR286&gt;1.1),0,1))</f>
        <v/>
      </c>
      <c r="NL286" s="34">
        <f>IF(LS286&lt;0.9,0,IF(AND(LS286&gt;1.1),0,1))</f>
        <v/>
      </c>
      <c r="NM286" s="32">
        <f>IF(NF286&gt;99,1,0)</f>
        <v/>
      </c>
      <c r="NN286" s="32">
        <f>IF(NJ286&gt;0.0799,1,0)</f>
        <v/>
      </c>
      <c r="NO286" s="32">
        <f>IF(NJ286&gt;NQ286,1,0)</f>
        <v/>
      </c>
      <c r="NP286" s="32">
        <f>NM286+NN286+NO286+NK286+NL286</f>
        <v/>
      </c>
      <c r="NQ286" s="79">
        <f>(((100*NG286)*(NI286-1)*0.98)-((1-NG286)*100))/100</f>
        <v/>
      </c>
      <c r="NR286" s="34">
        <f>IF(LR286&lt;0.9,0,IF(AND(LR286&gt;1.1),0,1))</f>
        <v/>
      </c>
      <c r="NS286" s="34">
        <f>IF(LS286&lt;0.9,0,IF(AND(LS286&gt;1.1),0,1))</f>
        <v/>
      </c>
      <c r="NT286" s="32">
        <f>IF(NF286&gt;99,1,0)</f>
        <v/>
      </c>
      <c r="NU286" s="32">
        <f>IF(NQ286&gt;0.0799,1,0)</f>
        <v/>
      </c>
      <c r="NV286" s="32">
        <f>IF(NQ286&gt;NJ286,1,0)</f>
        <v/>
      </c>
      <c r="NW286" s="32">
        <f>NT286+NU286+NV286+NR286+NS286</f>
        <v/>
      </c>
      <c r="NX286">
        <f>IF(NP286=5,"LayHome1-0",IF(AND(NW286=5),"BackHome1-0",""))</f>
        <v/>
      </c>
      <c r="NY286">
        <f>IF(NP286=5,KN286,IF(AND(NW286=5),KN286,""))</f>
        <v/>
      </c>
      <c r="NZ286">
        <f>IF(NP286=5,"Match Odds",IF(AND(NW286=5),"Match Odds",""))</f>
        <v/>
      </c>
      <c r="OA286">
        <f>IF(NP286=5,KP286,IF(AND(NW286=5),KP286,""))</f>
        <v/>
      </c>
      <c r="OB286">
        <f>IF(NP286=5,"MATCH_ODDS",IF(AND(NW286=5),"MATCH_ODDS",""))</f>
        <v/>
      </c>
      <c r="OC286">
        <f>IF(NP286=5,"LAY",IF(AND(NW286=5),"BACK",""))</f>
        <v/>
      </c>
    </row>
    <row r="287" ht="16.5" customHeight="1" thickBot="1" thickTop="1">
      <c r="A287" s="2" t="n"/>
      <c r="KN287" s="1">
        <f>IF(INDEX(#REF!,MATCH('HT 1-0'!D287,#REF!,0))=INDEX(#REF!,MATCH('HT 1-0'!D287,#REF!,0)),INDEX(#REF!,MATCH('HT 1-0'!D287,#REF!,0)),"ERROR")</f>
        <v/>
      </c>
      <c r="KO287" s="1">
        <f>IF(INDEX(#REF!,MATCH('HT 1-0'!E287,#REF!,0))=INDEX(#REF!,MATCH('HT 1-0'!E287,#REF!,0)),INDEX(#REF!,MATCH('HT 1-0'!E287,#REF!,0)),"ERROR")</f>
        <v/>
      </c>
      <c r="KP287" s="1">
        <f>KN287&amp;" v "&amp;KO287</f>
        <v/>
      </c>
      <c r="KQ287">
        <f>B287&amp;"_"&amp;C287</f>
        <v/>
      </c>
      <c r="KR287" s="1">
        <f>IF((HW287/KK287)&lt;0.335,"G",IF((HW287/KK287)&gt;0.67,"R","A"))</f>
        <v/>
      </c>
      <c r="KS287" s="1">
        <f>IF((HX287/KK287)&lt;0.335,"G",IF((HX287/KK287)&gt;0.67,"R","A"))</f>
        <v/>
      </c>
      <c r="KT287" s="1">
        <f>IF((IH287/KK287)&lt;0.335,"G",IF((IH287/KK287)&gt;0.67,"R","A"))</f>
        <v/>
      </c>
      <c r="KU287" s="1">
        <f>IF((II287/KK287)&lt;0.335,"G",IF((II287/KK287)&gt;0.67,"R","A"))</f>
        <v/>
      </c>
      <c r="KV287" s="1">
        <f>IF((HZ287/KK287)&lt;0.335,"G",IF((HZ287/KK287)&gt;0.67,"R","A"))</f>
        <v/>
      </c>
      <c r="KW287" s="1">
        <f>IF((HY287/KK287)&lt;0.335,"G",IF((HY287/KK287)&gt;0.67,"R","A"))</f>
        <v/>
      </c>
      <c r="KX287" s="1">
        <f>IF((IK287/KK287)&lt;0.335,"G",IF((IK287/KK287)&gt;0.67,"R","A"))</f>
        <v/>
      </c>
      <c r="KY287" s="1">
        <f>IF((IJ287/KK287)&lt;0.335,"G",IF((IJ287/KK287)&gt;0.67,"R","A"))</f>
        <v/>
      </c>
      <c r="KZ287" s="1">
        <f>IF((HQ287/KK287)&lt;0.335,"G",IF((HQ287/KK287)&gt;0.67,"R","A"))</f>
        <v/>
      </c>
      <c r="LA287" s="1">
        <f>IF((IB287/KK287)&lt;0.335,"G",IF((IB287/KK287)&gt;0.67,"R","A"))</f>
        <v/>
      </c>
      <c r="LB287">
        <f>IF(LQ287="1-0",INDEX(Scrape!#REF!,MATCH('HT 1-0'!KP287,Scrape!$B:$B,0)),"")</f>
        <v/>
      </c>
      <c r="LC287">
        <f>IF(LQ287="1-0",INDEX(Scrape!$A:$A,MATCH('HT 1-0'!KP287,Scrape!$B:$B,0)),"")</f>
        <v/>
      </c>
      <c r="LD287">
        <f>IF(LQ287="1-0",INDEX(Scrape!$B:$B,MATCH('HT 1-0'!KP287,Scrape!$B:$B,0)),"")</f>
        <v/>
      </c>
      <c r="LE287">
        <f>IF(LQ287="1-0",INDEX(Scrape!$C:$C,MATCH('HT 1-0'!KP287,Scrape!$B:$B,0)),"")</f>
        <v/>
      </c>
      <c r="LF287">
        <f>IF(LQ287="1-0",INDEX(Scrape!$D:$D,MATCH('HT 1-0'!KP287,Scrape!$B:$B,0)),"")</f>
        <v/>
      </c>
      <c r="LG287">
        <f>IF(LQ287="1-0",INDEX(Scrape!$E:$E,MATCH('HT 1-0'!KP287,Scrape!$B:$B,0)),"")</f>
        <v/>
      </c>
      <c r="LH287">
        <f>IF(LQ287="1-0",INDEX(Scrape!$F:$F,MATCH('HT 1-0'!KP287,Scrape!$B:$B,0)),"")</f>
        <v/>
      </c>
      <c r="LI287">
        <f>IF(LQ287="1-0",INDEX(Scrape!$G:$G,MATCH('HT 1-0'!KP287,Scrape!$B:$B,0)),"")</f>
        <v/>
      </c>
      <c r="LJ287">
        <f>IF(LQ287="1-0",INDEX(Scrape!$H:$H,MATCH('HT 1-0'!KP287,Scrape!$B:$B,0)),"")</f>
        <v/>
      </c>
      <c r="LK287">
        <f>IF(LQ287="1-0",INDEX(Scrape!$I:$I,MATCH('HT 1-0'!KP287,Scrape!$B:$B,0)),"")</f>
        <v/>
      </c>
      <c r="LL287">
        <f>IF(LQ287="1-0",INDEX(Scrape!$J:$J,MATCH('HT 1-0'!KP287,Scrape!$B:$B,0)),"")</f>
        <v/>
      </c>
      <c r="LM287">
        <f>IF(LQ287="1-0",INDEX(Scrape!$K:$K,MATCH('HT 1-0'!KP287,Scrape!$B:$B,0)),"")</f>
        <v/>
      </c>
      <c r="LN287">
        <f>IF(LQ287="1-0",INDEX(Scrape!$L:$L,MATCH('HT 1-0'!KP287,Scrape!$B:$B,0)),"")</f>
        <v/>
      </c>
      <c r="LO287">
        <f>IF(LQ287="1-0",INDEX(Scrape!$M:$M,MATCH('HT 1-0'!KP287,Scrape!$B:$B,0)),"")</f>
        <v/>
      </c>
      <c r="LP287">
        <f>IF(LQ287="1-0",INDEX(Scrape!$N:$N,MATCH('HT 1-0'!KP287,Scrape!$B:$B,0)),"")</f>
        <v/>
      </c>
      <c r="LQ287">
        <f>INDEX(Scrape!$O:$O,MATCH('HT 1-0'!KP287,Scrape!$B:$B,0))</f>
        <v/>
      </c>
      <c r="LR287">
        <f>(1/LJ287)+(1/LI287)+(1/LH287)</f>
        <v/>
      </c>
      <c r="LS287">
        <f>(1/LG287)+(1/LF287)+(1/LE287)</f>
        <v/>
      </c>
      <c r="LT287" s="8">
        <f>IF(INDEX(#REF!,MATCH(KQ287,#REF!,0))=INDEX(#REF!,MATCH(KQ287,#REF!,0)),INDEX(#REF!,MATCH(KQ287,#REF!,0)),"ERROR")</f>
        <v/>
      </c>
      <c r="LU287" s="4">
        <f>IF(KR287="G",2,IF(KR287="R",0.5,IF(KR287="A",1)))</f>
        <v/>
      </c>
      <c r="LV287" s="4">
        <f>IF(KS287="G",0.5,IF(KS287="R",2,IF(KS287="A",1)))</f>
        <v/>
      </c>
      <c r="LW287" s="4">
        <f>IF(KT287="G",2,IF(KT287="R",0.5,IF(KT287="A",1)))</f>
        <v/>
      </c>
      <c r="LX287" s="4">
        <f>IF(KU287="G",0.5,IF(KU287="R",2,IF(KU287="A",1)))</f>
        <v/>
      </c>
      <c r="LY287" s="7">
        <f>(LK287*(LU287+LX287)+(LL287*(LU287+LX287)))</f>
        <v/>
      </c>
      <c r="LZ287" s="7">
        <f>(LN287*(LV287+LW287)+(LO287*(LV287+LW287)))</f>
        <v/>
      </c>
      <c r="MA287" s="11">
        <f>LY287-LZ287</f>
        <v/>
      </c>
      <c r="MB287" s="5">
        <f>MA287+2</f>
        <v/>
      </c>
      <c r="MC287" s="6">
        <f>MA287-2</f>
        <v/>
      </c>
      <c r="MD287" s="4">
        <f>LE287</f>
        <v/>
      </c>
      <c r="ME287" s="9">
        <f>IF(MD287=0,1000,MD287+0.75)</f>
        <v/>
      </c>
      <c r="MF287" s="10">
        <f>IF(MD287=0,0,MD287-0.75)</f>
        <v/>
      </c>
      <c r="MG287" s="4">
        <f>((LM287*(LU287+LX287))-((LP287*(LV287+LW287))))</f>
        <v/>
      </c>
      <c r="MH287" s="9">
        <f>MG287*1.2</f>
        <v/>
      </c>
      <c r="MI287" s="10">
        <f>MG287*0.8</f>
        <v/>
      </c>
      <c r="MJ287">
        <f>IFERROR(NX287,"")</f>
        <v/>
      </c>
      <c r="MK287">
        <f>IFERROR(NY287,"")</f>
        <v/>
      </c>
      <c r="ML287">
        <f>IFERROR(NZ287,"")</f>
        <v/>
      </c>
      <c r="MM287">
        <f>IFERROR(OA287,"")</f>
        <v/>
      </c>
      <c r="MN287">
        <f>IFERROR(OB287,"")</f>
        <v/>
      </c>
      <c r="MO287">
        <f>IFERROR(OC287,"")</f>
        <v/>
      </c>
      <c r="MP287" s="1">
        <f>COUNTIFS(#REF!,LT287,#REF!,1,#REF!,"&gt;="&amp;MC287,#REF!,"&lt;="&amp;MB287,#REF!,"&lt;="&amp;ME287,#REF!,"&gt;="&amp;MF287,#REF!,"="&amp;KV287,#REF!,"="&amp;KX287)</f>
        <v/>
      </c>
      <c r="MQ287" s="1">
        <f>COUNTIFS(#REF!,LT287,#REF!,0,#REF!,"&gt;="&amp;MC287,#REF!,"&lt;="&amp;MB287,#REF!,"&lt;="&amp;ME287,#REF!,"&gt;="&amp;MF287,#REF!,"="&amp;KV287,#REF!,"="&amp;KX287)</f>
        <v/>
      </c>
      <c r="MR287" s="1">
        <f>COUNTIFS(#REF!,LT287,#REF!,1,#REF!,"&gt;="&amp;MC287,#REF!,"&lt;="&amp;MB287,#REF!,"&lt;="&amp;ME287,#REF!,"&gt;="&amp;MF287,#REF!,"="&amp;KW287,#REF!,"="&amp;KY287)</f>
        <v/>
      </c>
      <c r="MS287" s="1">
        <f>COUNTIFS(#REF!,LT287,#REF!,0,#REF!,"&gt;="&amp;MC287,#REF!,"&lt;="&amp;MB287,#REF!,"&lt;="&amp;ME287,#REF!,"&gt;="&amp;MF287,#REF!,"="&amp;KW287,#REF!,"="&amp;KY287)</f>
        <v/>
      </c>
      <c r="MT287" s="1">
        <f>COUNTIFS(#REF!,LT287,#REF!,1,#REF!,"&gt;="&amp;MI287,#REF!,"&lt;="&amp;MH287,#REF!,"&lt;="&amp;ME287,#REF!,"&gt;="&amp;MF287)</f>
        <v/>
      </c>
      <c r="MU287" s="1">
        <f>COUNTIFS(#REF!,LT287,#REF!,0,#REF!,"&gt;="&amp;MI287,#REF!,"&lt;="&amp;MH287,#REF!,"&lt;="&amp;ME287,#REF!,"&gt;="&amp;MF287)</f>
        <v/>
      </c>
      <c r="MV287" s="1">
        <f>COUNTIFS(#REF!,LT287,#REF!,1,#REF!,"&gt;="&amp;MI287,#REF!,"&lt;="&amp;MH287,#REF!,"="&amp;KZ287,#REF!,"="&amp;LA287,#REF!,"&lt;="&amp;ME287,#REF!,"&gt;="&amp;MF287)</f>
        <v/>
      </c>
      <c r="MW287" s="1">
        <f>COUNTIFS(#REF!,LT287,#REF!,0,#REF!,"&gt;="&amp;MI287,#REF!,"&lt;="&amp;MH287,#REF!,"="&amp;KZ287,#REF!,"="&amp;LA287,#REF!,"&lt;="&amp;ME287,#REF!,"&gt;="&amp;MF287)</f>
        <v/>
      </c>
      <c r="MX287" s="1">
        <f>COUNTIFS(#REF!,LT287,#REF!,1,#REF!,"&gt;="&amp;MC287,#REF!,"&lt;="&amp;MB287,#REF!,"&lt;="&amp;ME287,#REF!,"&gt;="&amp;MF287)</f>
        <v/>
      </c>
      <c r="MY287" s="1">
        <f>COUNTIFS(#REF!,LT287,#REF!,0,#REF!,"&gt;="&amp;MC287,#REF!,"&lt;="&amp;MB287,#REF!,"&lt;="&amp;ME287,#REF!,"&gt;="&amp;MF287)</f>
        <v/>
      </c>
      <c r="MZ287" s="1">
        <f>COUNTIFS(#REF!,LT287,#REF!,1,#REF!,"&lt;="&amp;ME287,#REF!,"&gt;="&amp;MF287,#REF!,"="&amp;KV287,#REF!,"="&amp;KX287)</f>
        <v/>
      </c>
      <c r="NA287" s="1">
        <f>COUNTIFS(#REF!,LT287,#REF!,0,#REF!,"&lt;="&amp;ME287,#REF!,"&gt;="&amp;MF287,#REF!,"="&amp;KV287,#REF!,"="&amp;KX287)</f>
        <v/>
      </c>
      <c r="NB287" s="1">
        <f>COUNTIFS(#REF!,LT287,#REF!,1,#REF!,"&lt;="&amp;ME287,#REF!,"&gt;="&amp;MF287,#REF!,"="&amp;KW287,#REF!,"="&amp;KY287)</f>
        <v/>
      </c>
      <c r="NC287" s="1">
        <f>COUNTIFS(#REF!,LT287,#REF!,0,#REF!,"&lt;="&amp;ME287,#REF!,"&gt;="&amp;MF287,#REF!,"="&amp;KW287,#REF!,"="&amp;KY287)</f>
        <v/>
      </c>
      <c r="ND287" s="1">
        <f>MP287+MR287+MT287+MV287+MX287+MZ287+NB287</f>
        <v/>
      </c>
      <c r="NE287" s="1">
        <f>MQ287+MS287+MU287+MW287+MY287+NA287+NC287</f>
        <v/>
      </c>
      <c r="NF287" s="1">
        <f>ND287+NE287</f>
        <v/>
      </c>
      <c r="NG287" s="33">
        <f>ND287/(ND287+NE287)</f>
        <v/>
      </c>
      <c r="NH287" s="3">
        <f>1/NG287</f>
        <v/>
      </c>
      <c r="NI287" s="1">
        <f>LH287</f>
        <v/>
      </c>
      <c r="NJ287" s="79">
        <f>((1-NG287)*(1/(NI287-1))*0.98-(NG287*1))</f>
        <v/>
      </c>
      <c r="NK287" s="34">
        <f>IF(LR287&lt;0.9,0,IF(AND(LR287&gt;1.1),0,1))</f>
        <v/>
      </c>
      <c r="NL287" s="34">
        <f>IF(LS287&lt;0.9,0,IF(AND(LS287&gt;1.1),0,1))</f>
        <v/>
      </c>
      <c r="NM287" s="32">
        <f>IF(NF287&gt;99,1,0)</f>
        <v/>
      </c>
      <c r="NN287" s="32">
        <f>IF(NJ287&gt;0.0799,1,0)</f>
        <v/>
      </c>
      <c r="NO287" s="32">
        <f>IF(NJ287&gt;NQ287,1,0)</f>
        <v/>
      </c>
      <c r="NP287" s="32">
        <f>NM287+NN287+NO287+NK287+NL287</f>
        <v/>
      </c>
      <c r="NQ287" s="79">
        <f>(((100*NG287)*(NI287-1)*0.98)-((1-NG287)*100))/100</f>
        <v/>
      </c>
      <c r="NR287" s="34">
        <f>IF(LR287&lt;0.9,0,IF(AND(LR287&gt;1.1),0,1))</f>
        <v/>
      </c>
      <c r="NS287" s="34">
        <f>IF(LS287&lt;0.9,0,IF(AND(LS287&gt;1.1),0,1))</f>
        <v/>
      </c>
      <c r="NT287" s="32">
        <f>IF(NF287&gt;99,1,0)</f>
        <v/>
      </c>
      <c r="NU287" s="32">
        <f>IF(NQ287&gt;0.0799,1,0)</f>
        <v/>
      </c>
      <c r="NV287" s="32">
        <f>IF(NQ287&gt;NJ287,1,0)</f>
        <v/>
      </c>
      <c r="NW287" s="32">
        <f>NT287+NU287+NV287+NR287+NS287</f>
        <v/>
      </c>
      <c r="NX287">
        <f>IF(NP287=5,"LayHome1-0",IF(AND(NW287=5),"BackHome1-0",""))</f>
        <v/>
      </c>
      <c r="NY287">
        <f>IF(NP287=5,KN287,IF(AND(NW287=5),KN287,""))</f>
        <v/>
      </c>
      <c r="NZ287">
        <f>IF(NP287=5,"Match Odds",IF(AND(NW287=5),"Match Odds",""))</f>
        <v/>
      </c>
      <c r="OA287">
        <f>IF(NP287=5,KP287,IF(AND(NW287=5),KP287,""))</f>
        <v/>
      </c>
      <c r="OB287">
        <f>IF(NP287=5,"MATCH_ODDS",IF(AND(NW287=5),"MATCH_ODDS",""))</f>
        <v/>
      </c>
      <c r="OC287">
        <f>IF(NP287=5,"LAY",IF(AND(NW287=5),"BACK",""))</f>
        <v/>
      </c>
    </row>
    <row r="288" ht="16.5" customHeight="1" thickBot="1" thickTop="1">
      <c r="A288" s="2" t="n"/>
      <c r="KN288" s="1">
        <f>IF(INDEX(#REF!,MATCH('HT 1-0'!D288,#REF!,0))=INDEX(#REF!,MATCH('HT 1-0'!D288,#REF!,0)),INDEX(#REF!,MATCH('HT 1-0'!D288,#REF!,0)),"ERROR")</f>
        <v/>
      </c>
      <c r="KO288" s="1">
        <f>IF(INDEX(#REF!,MATCH('HT 1-0'!E288,#REF!,0))=INDEX(#REF!,MATCH('HT 1-0'!E288,#REF!,0)),INDEX(#REF!,MATCH('HT 1-0'!E288,#REF!,0)),"ERROR")</f>
        <v/>
      </c>
      <c r="KP288" s="1">
        <f>KN288&amp;" v "&amp;KO288</f>
        <v/>
      </c>
      <c r="KQ288">
        <f>B288&amp;"_"&amp;C288</f>
        <v/>
      </c>
      <c r="KR288" s="1">
        <f>IF((HW288/KK288)&lt;0.335,"G",IF((HW288/KK288)&gt;0.67,"R","A"))</f>
        <v/>
      </c>
      <c r="KS288" s="1">
        <f>IF((HX288/KK288)&lt;0.335,"G",IF((HX288/KK288)&gt;0.67,"R","A"))</f>
        <v/>
      </c>
      <c r="KT288" s="1">
        <f>IF((IH288/KK288)&lt;0.335,"G",IF((IH288/KK288)&gt;0.67,"R","A"))</f>
        <v/>
      </c>
      <c r="KU288" s="1">
        <f>IF((II288/KK288)&lt;0.335,"G",IF((II288/KK288)&gt;0.67,"R","A"))</f>
        <v/>
      </c>
      <c r="KV288" s="1">
        <f>IF((HZ288/KK288)&lt;0.335,"G",IF((HZ288/KK288)&gt;0.67,"R","A"))</f>
        <v/>
      </c>
      <c r="KW288" s="1">
        <f>IF((HY288/KK288)&lt;0.335,"G",IF((HY288/KK288)&gt;0.67,"R","A"))</f>
        <v/>
      </c>
      <c r="KX288" s="1">
        <f>IF((IK288/KK288)&lt;0.335,"G",IF((IK288/KK288)&gt;0.67,"R","A"))</f>
        <v/>
      </c>
      <c r="KY288" s="1">
        <f>IF((IJ288/KK288)&lt;0.335,"G",IF((IJ288/KK288)&gt;0.67,"R","A"))</f>
        <v/>
      </c>
      <c r="KZ288" s="1">
        <f>IF((HQ288/KK288)&lt;0.335,"G",IF((HQ288/KK288)&gt;0.67,"R","A"))</f>
        <v/>
      </c>
      <c r="LA288" s="1">
        <f>IF((IB288/KK288)&lt;0.335,"G",IF((IB288/KK288)&gt;0.67,"R","A"))</f>
        <v/>
      </c>
      <c r="LB288">
        <f>IF(LQ288="1-0",INDEX(Scrape!#REF!,MATCH('HT 1-0'!KP288,Scrape!$B:$B,0)),"")</f>
        <v/>
      </c>
      <c r="LC288">
        <f>IF(LQ288="1-0",INDEX(Scrape!$A:$A,MATCH('HT 1-0'!KP288,Scrape!$B:$B,0)),"")</f>
        <v/>
      </c>
      <c r="LD288">
        <f>IF(LQ288="1-0",INDEX(Scrape!$B:$B,MATCH('HT 1-0'!KP288,Scrape!$B:$B,0)),"")</f>
        <v/>
      </c>
      <c r="LE288">
        <f>IF(LQ288="1-0",INDEX(Scrape!$C:$C,MATCH('HT 1-0'!KP288,Scrape!$B:$B,0)),"")</f>
        <v/>
      </c>
      <c r="LF288">
        <f>IF(LQ288="1-0",INDEX(Scrape!$D:$D,MATCH('HT 1-0'!KP288,Scrape!$B:$B,0)),"")</f>
        <v/>
      </c>
      <c r="LG288">
        <f>IF(LQ288="1-0",INDEX(Scrape!$E:$E,MATCH('HT 1-0'!KP288,Scrape!$B:$B,0)),"")</f>
        <v/>
      </c>
      <c r="LH288">
        <f>IF(LQ288="1-0",INDEX(Scrape!$F:$F,MATCH('HT 1-0'!KP288,Scrape!$B:$B,0)),"")</f>
        <v/>
      </c>
      <c r="LI288">
        <f>IF(LQ288="1-0",INDEX(Scrape!$G:$G,MATCH('HT 1-0'!KP288,Scrape!$B:$B,0)),"")</f>
        <v/>
      </c>
      <c r="LJ288">
        <f>IF(LQ288="1-0",INDEX(Scrape!$H:$H,MATCH('HT 1-0'!KP288,Scrape!$B:$B,0)),"")</f>
        <v/>
      </c>
      <c r="LK288">
        <f>IF(LQ288="1-0",INDEX(Scrape!$I:$I,MATCH('HT 1-0'!KP288,Scrape!$B:$B,0)),"")</f>
        <v/>
      </c>
      <c r="LL288">
        <f>IF(LQ288="1-0",INDEX(Scrape!$J:$J,MATCH('HT 1-0'!KP288,Scrape!$B:$B,0)),"")</f>
        <v/>
      </c>
      <c r="LM288">
        <f>IF(LQ288="1-0",INDEX(Scrape!$K:$K,MATCH('HT 1-0'!KP288,Scrape!$B:$B,0)),"")</f>
        <v/>
      </c>
      <c r="LN288">
        <f>IF(LQ288="1-0",INDEX(Scrape!$L:$L,MATCH('HT 1-0'!KP288,Scrape!$B:$B,0)),"")</f>
        <v/>
      </c>
      <c r="LO288">
        <f>IF(LQ288="1-0",INDEX(Scrape!$M:$M,MATCH('HT 1-0'!KP288,Scrape!$B:$B,0)),"")</f>
        <v/>
      </c>
      <c r="LP288">
        <f>IF(LQ288="1-0",INDEX(Scrape!$N:$N,MATCH('HT 1-0'!KP288,Scrape!$B:$B,0)),"")</f>
        <v/>
      </c>
      <c r="LQ288">
        <f>INDEX(Scrape!$O:$O,MATCH('HT 1-0'!KP288,Scrape!$B:$B,0))</f>
        <v/>
      </c>
      <c r="LR288">
        <f>(1/LJ288)+(1/LI288)+(1/LH288)</f>
        <v/>
      </c>
      <c r="LS288">
        <f>(1/LG288)+(1/LF288)+(1/LE288)</f>
        <v/>
      </c>
      <c r="LT288" s="8">
        <f>IF(INDEX(#REF!,MATCH(KQ288,#REF!,0))=INDEX(#REF!,MATCH(KQ288,#REF!,0)),INDEX(#REF!,MATCH(KQ288,#REF!,0)),"ERROR")</f>
        <v/>
      </c>
      <c r="LU288" s="4">
        <f>IF(KR288="G",2,IF(KR288="R",0.5,IF(KR288="A",1)))</f>
        <v/>
      </c>
      <c r="LV288" s="4">
        <f>IF(KS288="G",0.5,IF(KS288="R",2,IF(KS288="A",1)))</f>
        <v/>
      </c>
      <c r="LW288" s="4">
        <f>IF(KT288="G",2,IF(KT288="R",0.5,IF(KT288="A",1)))</f>
        <v/>
      </c>
      <c r="LX288" s="4">
        <f>IF(KU288="G",0.5,IF(KU288="R",2,IF(KU288="A",1)))</f>
        <v/>
      </c>
      <c r="LY288" s="7">
        <f>(LK288*(LU288+LX288)+(LL288*(LU288+LX288)))</f>
        <v/>
      </c>
      <c r="LZ288" s="7">
        <f>(LN288*(LV288+LW288)+(LO288*(LV288+LW288)))</f>
        <v/>
      </c>
      <c r="MA288" s="11">
        <f>LY288-LZ288</f>
        <v/>
      </c>
      <c r="MB288" s="5">
        <f>MA288+2</f>
        <v/>
      </c>
      <c r="MC288" s="6">
        <f>MA288-2</f>
        <v/>
      </c>
      <c r="MD288" s="4">
        <f>LE288</f>
        <v/>
      </c>
      <c r="ME288" s="9">
        <f>IF(MD288=0,1000,MD288+0.75)</f>
        <v/>
      </c>
      <c r="MF288" s="10">
        <f>IF(MD288=0,0,MD288-0.75)</f>
        <v/>
      </c>
      <c r="MG288" s="4">
        <f>((LM288*(LU288+LX288))-((LP288*(LV288+LW288))))</f>
        <v/>
      </c>
      <c r="MH288" s="9">
        <f>MG288*1.2</f>
        <v/>
      </c>
      <c r="MI288" s="10">
        <f>MG288*0.8</f>
        <v/>
      </c>
      <c r="MJ288">
        <f>IFERROR(NX288,"")</f>
        <v/>
      </c>
      <c r="MK288">
        <f>IFERROR(NY288,"")</f>
        <v/>
      </c>
      <c r="ML288">
        <f>IFERROR(NZ288,"")</f>
        <v/>
      </c>
      <c r="MM288">
        <f>IFERROR(OA288,"")</f>
        <v/>
      </c>
      <c r="MN288">
        <f>IFERROR(OB288,"")</f>
        <v/>
      </c>
      <c r="MO288">
        <f>IFERROR(OC288,"")</f>
        <v/>
      </c>
      <c r="MP288" s="1">
        <f>COUNTIFS(#REF!,LT288,#REF!,1,#REF!,"&gt;="&amp;MC288,#REF!,"&lt;="&amp;MB288,#REF!,"&lt;="&amp;ME288,#REF!,"&gt;="&amp;MF288,#REF!,"="&amp;KV288,#REF!,"="&amp;KX288)</f>
        <v/>
      </c>
      <c r="MQ288" s="1">
        <f>COUNTIFS(#REF!,LT288,#REF!,0,#REF!,"&gt;="&amp;MC288,#REF!,"&lt;="&amp;MB288,#REF!,"&lt;="&amp;ME288,#REF!,"&gt;="&amp;MF288,#REF!,"="&amp;KV288,#REF!,"="&amp;KX288)</f>
        <v/>
      </c>
      <c r="MR288" s="1">
        <f>COUNTIFS(#REF!,LT288,#REF!,1,#REF!,"&gt;="&amp;MC288,#REF!,"&lt;="&amp;MB288,#REF!,"&lt;="&amp;ME288,#REF!,"&gt;="&amp;MF288,#REF!,"="&amp;KW288,#REF!,"="&amp;KY288)</f>
        <v/>
      </c>
      <c r="MS288" s="1">
        <f>COUNTIFS(#REF!,LT288,#REF!,0,#REF!,"&gt;="&amp;MC288,#REF!,"&lt;="&amp;MB288,#REF!,"&lt;="&amp;ME288,#REF!,"&gt;="&amp;MF288,#REF!,"="&amp;KW288,#REF!,"="&amp;KY288)</f>
        <v/>
      </c>
      <c r="MT288" s="1">
        <f>COUNTIFS(#REF!,LT288,#REF!,1,#REF!,"&gt;="&amp;MI288,#REF!,"&lt;="&amp;MH288,#REF!,"&lt;="&amp;ME288,#REF!,"&gt;="&amp;MF288)</f>
        <v/>
      </c>
      <c r="MU288" s="1">
        <f>COUNTIFS(#REF!,LT288,#REF!,0,#REF!,"&gt;="&amp;MI288,#REF!,"&lt;="&amp;MH288,#REF!,"&lt;="&amp;ME288,#REF!,"&gt;="&amp;MF288)</f>
        <v/>
      </c>
      <c r="MV288" s="1">
        <f>COUNTIFS(#REF!,LT288,#REF!,1,#REF!,"&gt;="&amp;MI288,#REF!,"&lt;="&amp;MH288,#REF!,"="&amp;KZ288,#REF!,"="&amp;LA288,#REF!,"&lt;="&amp;ME288,#REF!,"&gt;="&amp;MF288)</f>
        <v/>
      </c>
      <c r="MW288" s="1">
        <f>COUNTIFS(#REF!,LT288,#REF!,0,#REF!,"&gt;="&amp;MI288,#REF!,"&lt;="&amp;MH288,#REF!,"="&amp;KZ288,#REF!,"="&amp;LA288,#REF!,"&lt;="&amp;ME288,#REF!,"&gt;="&amp;MF288)</f>
        <v/>
      </c>
      <c r="MX288" s="1">
        <f>COUNTIFS(#REF!,LT288,#REF!,1,#REF!,"&gt;="&amp;MC288,#REF!,"&lt;="&amp;MB288,#REF!,"&lt;="&amp;ME288,#REF!,"&gt;="&amp;MF288)</f>
        <v/>
      </c>
      <c r="MY288" s="1">
        <f>COUNTIFS(#REF!,LT288,#REF!,0,#REF!,"&gt;="&amp;MC288,#REF!,"&lt;="&amp;MB288,#REF!,"&lt;="&amp;ME288,#REF!,"&gt;="&amp;MF288)</f>
        <v/>
      </c>
      <c r="MZ288" s="1">
        <f>COUNTIFS(#REF!,LT288,#REF!,1,#REF!,"&lt;="&amp;ME288,#REF!,"&gt;="&amp;MF288,#REF!,"="&amp;KV288,#REF!,"="&amp;KX288)</f>
        <v/>
      </c>
      <c r="NA288" s="1">
        <f>COUNTIFS(#REF!,LT288,#REF!,0,#REF!,"&lt;="&amp;ME288,#REF!,"&gt;="&amp;MF288,#REF!,"="&amp;KV288,#REF!,"="&amp;KX288)</f>
        <v/>
      </c>
      <c r="NB288" s="1">
        <f>COUNTIFS(#REF!,LT288,#REF!,1,#REF!,"&lt;="&amp;ME288,#REF!,"&gt;="&amp;MF288,#REF!,"="&amp;KW288,#REF!,"="&amp;KY288)</f>
        <v/>
      </c>
      <c r="NC288" s="1">
        <f>COUNTIFS(#REF!,LT288,#REF!,0,#REF!,"&lt;="&amp;ME288,#REF!,"&gt;="&amp;MF288,#REF!,"="&amp;KW288,#REF!,"="&amp;KY288)</f>
        <v/>
      </c>
      <c r="ND288" s="1">
        <f>MP288+MR288+MT288+MV288+MX288+MZ288+NB288</f>
        <v/>
      </c>
      <c r="NE288" s="1">
        <f>MQ288+MS288+MU288+MW288+MY288+NA288+NC288</f>
        <v/>
      </c>
      <c r="NF288" s="1">
        <f>ND288+NE288</f>
        <v/>
      </c>
      <c r="NG288" s="33">
        <f>ND288/(ND288+NE288)</f>
        <v/>
      </c>
      <c r="NH288" s="3">
        <f>1/NG288</f>
        <v/>
      </c>
      <c r="NI288" s="1">
        <f>LH288</f>
        <v/>
      </c>
      <c r="NJ288" s="79">
        <f>((1-NG288)*(1/(NI288-1))*0.98-(NG288*1))</f>
        <v/>
      </c>
      <c r="NK288" s="34">
        <f>IF(LR288&lt;0.9,0,IF(AND(LR288&gt;1.1),0,1))</f>
        <v/>
      </c>
      <c r="NL288" s="34">
        <f>IF(LS288&lt;0.9,0,IF(AND(LS288&gt;1.1),0,1))</f>
        <v/>
      </c>
      <c r="NM288" s="32">
        <f>IF(NF288&gt;99,1,0)</f>
        <v/>
      </c>
      <c r="NN288" s="32">
        <f>IF(NJ288&gt;0.0799,1,0)</f>
        <v/>
      </c>
      <c r="NO288" s="32">
        <f>IF(NJ288&gt;NQ288,1,0)</f>
        <v/>
      </c>
      <c r="NP288" s="32">
        <f>NM288+NN288+NO288+NK288+NL288</f>
        <v/>
      </c>
      <c r="NQ288" s="79">
        <f>(((100*NG288)*(NI288-1)*0.98)-((1-NG288)*100))/100</f>
        <v/>
      </c>
      <c r="NR288" s="34">
        <f>IF(LR288&lt;0.9,0,IF(AND(LR288&gt;1.1),0,1))</f>
        <v/>
      </c>
      <c r="NS288" s="34">
        <f>IF(LS288&lt;0.9,0,IF(AND(LS288&gt;1.1),0,1))</f>
        <v/>
      </c>
      <c r="NT288" s="32">
        <f>IF(NF288&gt;99,1,0)</f>
        <v/>
      </c>
      <c r="NU288" s="32">
        <f>IF(NQ288&gt;0.0799,1,0)</f>
        <v/>
      </c>
      <c r="NV288" s="32">
        <f>IF(NQ288&gt;NJ288,1,0)</f>
        <v/>
      </c>
      <c r="NW288" s="32">
        <f>NT288+NU288+NV288+NR288+NS288</f>
        <v/>
      </c>
      <c r="NX288">
        <f>IF(NP288=5,"LayHome1-0",IF(AND(NW288=5),"BackHome1-0",""))</f>
        <v/>
      </c>
      <c r="NY288">
        <f>IF(NP288=5,KN288,IF(AND(NW288=5),KN288,""))</f>
        <v/>
      </c>
      <c r="NZ288">
        <f>IF(NP288=5,"Match Odds",IF(AND(NW288=5),"Match Odds",""))</f>
        <v/>
      </c>
      <c r="OA288">
        <f>IF(NP288=5,KP288,IF(AND(NW288=5),KP288,""))</f>
        <v/>
      </c>
      <c r="OB288">
        <f>IF(NP288=5,"MATCH_ODDS",IF(AND(NW288=5),"MATCH_ODDS",""))</f>
        <v/>
      </c>
      <c r="OC288">
        <f>IF(NP288=5,"LAY",IF(AND(NW288=5),"BACK",""))</f>
        <v/>
      </c>
    </row>
    <row r="289" ht="16.5" customHeight="1" thickBot="1" thickTop="1">
      <c r="A289" s="2" t="n"/>
      <c r="KN289" s="1">
        <f>IF(INDEX(#REF!,MATCH('HT 1-0'!D289,#REF!,0))=INDEX(#REF!,MATCH('HT 1-0'!D289,#REF!,0)),INDEX(#REF!,MATCH('HT 1-0'!D289,#REF!,0)),"ERROR")</f>
        <v/>
      </c>
      <c r="KO289" s="1">
        <f>IF(INDEX(#REF!,MATCH('HT 1-0'!E289,#REF!,0))=INDEX(#REF!,MATCH('HT 1-0'!E289,#REF!,0)),INDEX(#REF!,MATCH('HT 1-0'!E289,#REF!,0)),"ERROR")</f>
        <v/>
      </c>
      <c r="KP289" s="1">
        <f>KN289&amp;" v "&amp;KO289</f>
        <v/>
      </c>
      <c r="KQ289">
        <f>B289&amp;"_"&amp;C289</f>
        <v/>
      </c>
      <c r="KR289" s="1">
        <f>IF((HW289/KK289)&lt;0.335,"G",IF((HW289/KK289)&gt;0.67,"R","A"))</f>
        <v/>
      </c>
      <c r="KS289" s="1">
        <f>IF((HX289/KK289)&lt;0.335,"G",IF((HX289/KK289)&gt;0.67,"R","A"))</f>
        <v/>
      </c>
      <c r="KT289" s="1">
        <f>IF((IH289/KK289)&lt;0.335,"G",IF((IH289/KK289)&gt;0.67,"R","A"))</f>
        <v/>
      </c>
      <c r="KU289" s="1">
        <f>IF((II289/KK289)&lt;0.335,"G",IF((II289/KK289)&gt;0.67,"R","A"))</f>
        <v/>
      </c>
      <c r="KV289" s="1">
        <f>IF((HZ289/KK289)&lt;0.335,"G",IF((HZ289/KK289)&gt;0.67,"R","A"))</f>
        <v/>
      </c>
      <c r="KW289" s="1">
        <f>IF((HY289/KK289)&lt;0.335,"G",IF((HY289/KK289)&gt;0.67,"R","A"))</f>
        <v/>
      </c>
      <c r="KX289" s="1">
        <f>IF((IK289/KK289)&lt;0.335,"G",IF((IK289/KK289)&gt;0.67,"R","A"))</f>
        <v/>
      </c>
      <c r="KY289" s="1">
        <f>IF((IJ289/KK289)&lt;0.335,"G",IF((IJ289/KK289)&gt;0.67,"R","A"))</f>
        <v/>
      </c>
      <c r="KZ289" s="1">
        <f>IF((HQ289/KK289)&lt;0.335,"G",IF((HQ289/KK289)&gt;0.67,"R","A"))</f>
        <v/>
      </c>
      <c r="LA289" s="1">
        <f>IF((IB289/KK289)&lt;0.335,"G",IF((IB289/KK289)&gt;0.67,"R","A"))</f>
        <v/>
      </c>
      <c r="LB289">
        <f>IF(LQ289="1-0",INDEX(Scrape!#REF!,MATCH('HT 1-0'!KP289,Scrape!$B:$B,0)),"")</f>
        <v/>
      </c>
      <c r="LC289">
        <f>IF(LQ289="1-0",INDEX(Scrape!$A:$A,MATCH('HT 1-0'!KP289,Scrape!$B:$B,0)),"")</f>
        <v/>
      </c>
      <c r="LD289">
        <f>IF(LQ289="1-0",INDEX(Scrape!$B:$B,MATCH('HT 1-0'!KP289,Scrape!$B:$B,0)),"")</f>
        <v/>
      </c>
      <c r="LE289">
        <f>IF(LQ289="1-0",INDEX(Scrape!$C:$C,MATCH('HT 1-0'!KP289,Scrape!$B:$B,0)),"")</f>
        <v/>
      </c>
      <c r="LF289">
        <f>IF(LQ289="1-0",INDEX(Scrape!$D:$D,MATCH('HT 1-0'!KP289,Scrape!$B:$B,0)),"")</f>
        <v/>
      </c>
      <c r="LG289">
        <f>IF(LQ289="1-0",INDEX(Scrape!$E:$E,MATCH('HT 1-0'!KP289,Scrape!$B:$B,0)),"")</f>
        <v/>
      </c>
      <c r="LH289">
        <f>IF(LQ289="1-0",INDEX(Scrape!$F:$F,MATCH('HT 1-0'!KP289,Scrape!$B:$B,0)),"")</f>
        <v/>
      </c>
      <c r="LI289">
        <f>IF(LQ289="1-0",INDEX(Scrape!$G:$G,MATCH('HT 1-0'!KP289,Scrape!$B:$B,0)),"")</f>
        <v/>
      </c>
      <c r="LJ289">
        <f>IF(LQ289="1-0",INDEX(Scrape!$H:$H,MATCH('HT 1-0'!KP289,Scrape!$B:$B,0)),"")</f>
        <v/>
      </c>
      <c r="LK289">
        <f>IF(LQ289="1-0",INDEX(Scrape!$I:$I,MATCH('HT 1-0'!KP289,Scrape!$B:$B,0)),"")</f>
        <v/>
      </c>
      <c r="LL289">
        <f>IF(LQ289="1-0",INDEX(Scrape!$J:$J,MATCH('HT 1-0'!KP289,Scrape!$B:$B,0)),"")</f>
        <v/>
      </c>
      <c r="LM289">
        <f>IF(LQ289="1-0",INDEX(Scrape!$K:$K,MATCH('HT 1-0'!KP289,Scrape!$B:$B,0)),"")</f>
        <v/>
      </c>
      <c r="LN289">
        <f>IF(LQ289="1-0",INDEX(Scrape!$L:$L,MATCH('HT 1-0'!KP289,Scrape!$B:$B,0)),"")</f>
        <v/>
      </c>
      <c r="LO289">
        <f>IF(LQ289="1-0",INDEX(Scrape!$M:$M,MATCH('HT 1-0'!KP289,Scrape!$B:$B,0)),"")</f>
        <v/>
      </c>
      <c r="LP289">
        <f>IF(LQ289="1-0",INDEX(Scrape!$N:$N,MATCH('HT 1-0'!KP289,Scrape!$B:$B,0)),"")</f>
        <v/>
      </c>
      <c r="LQ289">
        <f>INDEX(Scrape!$O:$O,MATCH('HT 1-0'!KP289,Scrape!$B:$B,0))</f>
        <v/>
      </c>
      <c r="LR289">
        <f>(1/LJ289)+(1/LI289)+(1/LH289)</f>
        <v/>
      </c>
      <c r="LS289">
        <f>(1/LG289)+(1/LF289)+(1/LE289)</f>
        <v/>
      </c>
      <c r="LT289" s="8">
        <f>IF(INDEX(#REF!,MATCH(KQ289,#REF!,0))=INDEX(#REF!,MATCH(KQ289,#REF!,0)),INDEX(#REF!,MATCH(KQ289,#REF!,0)),"ERROR")</f>
        <v/>
      </c>
      <c r="LU289" s="4">
        <f>IF(KR289="G",2,IF(KR289="R",0.5,IF(KR289="A",1)))</f>
        <v/>
      </c>
      <c r="LV289" s="4">
        <f>IF(KS289="G",0.5,IF(KS289="R",2,IF(KS289="A",1)))</f>
        <v/>
      </c>
      <c r="LW289" s="4">
        <f>IF(KT289="G",2,IF(KT289="R",0.5,IF(KT289="A",1)))</f>
        <v/>
      </c>
      <c r="LX289" s="4">
        <f>IF(KU289="G",0.5,IF(KU289="R",2,IF(KU289="A",1)))</f>
        <v/>
      </c>
      <c r="LY289" s="7">
        <f>(LK289*(LU289+LX289)+(LL289*(LU289+LX289)))</f>
        <v/>
      </c>
      <c r="LZ289" s="7">
        <f>(LN289*(LV289+LW289)+(LO289*(LV289+LW289)))</f>
        <v/>
      </c>
      <c r="MA289" s="11">
        <f>LY289-LZ289</f>
        <v/>
      </c>
      <c r="MB289" s="5">
        <f>MA289+2</f>
        <v/>
      </c>
      <c r="MC289" s="6">
        <f>MA289-2</f>
        <v/>
      </c>
      <c r="MD289" s="4">
        <f>LE289</f>
        <v/>
      </c>
      <c r="ME289" s="9">
        <f>IF(MD289=0,1000,MD289+0.75)</f>
        <v/>
      </c>
      <c r="MF289" s="10">
        <f>IF(MD289=0,0,MD289-0.75)</f>
        <v/>
      </c>
      <c r="MG289" s="4">
        <f>((LM289*(LU289+LX289))-((LP289*(LV289+LW289))))</f>
        <v/>
      </c>
      <c r="MH289" s="9">
        <f>MG289*1.2</f>
        <v/>
      </c>
      <c r="MI289" s="10">
        <f>MG289*0.8</f>
        <v/>
      </c>
      <c r="MJ289">
        <f>IFERROR(NX289,"")</f>
        <v/>
      </c>
      <c r="MK289">
        <f>IFERROR(NY289,"")</f>
        <v/>
      </c>
      <c r="ML289">
        <f>IFERROR(NZ289,"")</f>
        <v/>
      </c>
      <c r="MM289">
        <f>IFERROR(OA289,"")</f>
        <v/>
      </c>
      <c r="MN289">
        <f>IFERROR(OB289,"")</f>
        <v/>
      </c>
      <c r="MO289">
        <f>IFERROR(OC289,"")</f>
        <v/>
      </c>
      <c r="MP289" s="1">
        <f>COUNTIFS(#REF!,LT289,#REF!,1,#REF!,"&gt;="&amp;MC289,#REF!,"&lt;="&amp;MB289,#REF!,"&lt;="&amp;ME289,#REF!,"&gt;="&amp;MF289,#REF!,"="&amp;KV289,#REF!,"="&amp;KX289)</f>
        <v/>
      </c>
      <c r="MQ289" s="1">
        <f>COUNTIFS(#REF!,LT289,#REF!,0,#REF!,"&gt;="&amp;MC289,#REF!,"&lt;="&amp;MB289,#REF!,"&lt;="&amp;ME289,#REF!,"&gt;="&amp;MF289,#REF!,"="&amp;KV289,#REF!,"="&amp;KX289)</f>
        <v/>
      </c>
      <c r="MR289" s="1">
        <f>COUNTIFS(#REF!,LT289,#REF!,1,#REF!,"&gt;="&amp;MC289,#REF!,"&lt;="&amp;MB289,#REF!,"&lt;="&amp;ME289,#REF!,"&gt;="&amp;MF289,#REF!,"="&amp;KW289,#REF!,"="&amp;KY289)</f>
        <v/>
      </c>
      <c r="MS289" s="1">
        <f>COUNTIFS(#REF!,LT289,#REF!,0,#REF!,"&gt;="&amp;MC289,#REF!,"&lt;="&amp;MB289,#REF!,"&lt;="&amp;ME289,#REF!,"&gt;="&amp;MF289,#REF!,"="&amp;KW289,#REF!,"="&amp;KY289)</f>
        <v/>
      </c>
      <c r="MT289" s="1">
        <f>COUNTIFS(#REF!,LT289,#REF!,1,#REF!,"&gt;="&amp;MI289,#REF!,"&lt;="&amp;MH289,#REF!,"&lt;="&amp;ME289,#REF!,"&gt;="&amp;MF289)</f>
        <v/>
      </c>
      <c r="MU289" s="1">
        <f>COUNTIFS(#REF!,LT289,#REF!,0,#REF!,"&gt;="&amp;MI289,#REF!,"&lt;="&amp;MH289,#REF!,"&lt;="&amp;ME289,#REF!,"&gt;="&amp;MF289)</f>
        <v/>
      </c>
      <c r="MV289" s="1">
        <f>COUNTIFS(#REF!,LT289,#REF!,1,#REF!,"&gt;="&amp;MI289,#REF!,"&lt;="&amp;MH289,#REF!,"="&amp;KZ289,#REF!,"="&amp;LA289,#REF!,"&lt;="&amp;ME289,#REF!,"&gt;="&amp;MF289)</f>
        <v/>
      </c>
      <c r="MW289" s="1">
        <f>COUNTIFS(#REF!,LT289,#REF!,0,#REF!,"&gt;="&amp;MI289,#REF!,"&lt;="&amp;MH289,#REF!,"="&amp;KZ289,#REF!,"="&amp;LA289,#REF!,"&lt;="&amp;ME289,#REF!,"&gt;="&amp;MF289)</f>
        <v/>
      </c>
      <c r="MX289" s="1">
        <f>COUNTIFS(#REF!,LT289,#REF!,1,#REF!,"&gt;="&amp;MC289,#REF!,"&lt;="&amp;MB289,#REF!,"&lt;="&amp;ME289,#REF!,"&gt;="&amp;MF289)</f>
        <v/>
      </c>
      <c r="MY289" s="1">
        <f>COUNTIFS(#REF!,LT289,#REF!,0,#REF!,"&gt;="&amp;MC289,#REF!,"&lt;="&amp;MB289,#REF!,"&lt;="&amp;ME289,#REF!,"&gt;="&amp;MF289)</f>
        <v/>
      </c>
      <c r="MZ289" s="1">
        <f>COUNTIFS(#REF!,LT289,#REF!,1,#REF!,"&lt;="&amp;ME289,#REF!,"&gt;="&amp;MF289,#REF!,"="&amp;KV289,#REF!,"="&amp;KX289)</f>
        <v/>
      </c>
      <c r="NA289" s="1">
        <f>COUNTIFS(#REF!,LT289,#REF!,0,#REF!,"&lt;="&amp;ME289,#REF!,"&gt;="&amp;MF289,#REF!,"="&amp;KV289,#REF!,"="&amp;KX289)</f>
        <v/>
      </c>
      <c r="NB289" s="1">
        <f>COUNTIFS(#REF!,LT289,#REF!,1,#REF!,"&lt;="&amp;ME289,#REF!,"&gt;="&amp;MF289,#REF!,"="&amp;KW289,#REF!,"="&amp;KY289)</f>
        <v/>
      </c>
      <c r="NC289" s="1">
        <f>COUNTIFS(#REF!,LT289,#REF!,0,#REF!,"&lt;="&amp;ME289,#REF!,"&gt;="&amp;MF289,#REF!,"="&amp;KW289,#REF!,"="&amp;KY289)</f>
        <v/>
      </c>
      <c r="ND289" s="1">
        <f>MP289+MR289+MT289+MV289+MX289+MZ289+NB289</f>
        <v/>
      </c>
      <c r="NE289" s="1">
        <f>MQ289+MS289+MU289+MW289+MY289+NA289+NC289</f>
        <v/>
      </c>
      <c r="NF289" s="1">
        <f>ND289+NE289</f>
        <v/>
      </c>
      <c r="NG289" s="33">
        <f>ND289/(ND289+NE289)</f>
        <v/>
      </c>
      <c r="NH289" s="3">
        <f>1/NG289</f>
        <v/>
      </c>
      <c r="NI289" s="1">
        <f>LH289</f>
        <v/>
      </c>
      <c r="NJ289" s="79">
        <f>((1-NG289)*(1/(NI289-1))*0.98-(NG289*1))</f>
        <v/>
      </c>
      <c r="NK289" s="34">
        <f>IF(LR289&lt;0.9,0,IF(AND(LR289&gt;1.1),0,1))</f>
        <v/>
      </c>
      <c r="NL289" s="34">
        <f>IF(LS289&lt;0.9,0,IF(AND(LS289&gt;1.1),0,1))</f>
        <v/>
      </c>
      <c r="NM289" s="32">
        <f>IF(NF289&gt;99,1,0)</f>
        <v/>
      </c>
      <c r="NN289" s="32">
        <f>IF(NJ289&gt;0.0799,1,0)</f>
        <v/>
      </c>
      <c r="NO289" s="32">
        <f>IF(NJ289&gt;NQ289,1,0)</f>
        <v/>
      </c>
      <c r="NP289" s="32">
        <f>NM289+NN289+NO289+NK289+NL289</f>
        <v/>
      </c>
      <c r="NQ289" s="79">
        <f>(((100*NG289)*(NI289-1)*0.98)-((1-NG289)*100))/100</f>
        <v/>
      </c>
      <c r="NR289" s="34">
        <f>IF(LR289&lt;0.9,0,IF(AND(LR289&gt;1.1),0,1))</f>
        <v/>
      </c>
      <c r="NS289" s="34">
        <f>IF(LS289&lt;0.9,0,IF(AND(LS289&gt;1.1),0,1))</f>
        <v/>
      </c>
      <c r="NT289" s="32">
        <f>IF(NF289&gt;99,1,0)</f>
        <v/>
      </c>
      <c r="NU289" s="32">
        <f>IF(NQ289&gt;0.0799,1,0)</f>
        <v/>
      </c>
      <c r="NV289" s="32">
        <f>IF(NQ289&gt;NJ289,1,0)</f>
        <v/>
      </c>
      <c r="NW289" s="32">
        <f>NT289+NU289+NV289+NR289+NS289</f>
        <v/>
      </c>
      <c r="NX289">
        <f>IF(NP289=5,"LayHome1-0",IF(AND(NW289=5),"BackHome1-0",""))</f>
        <v/>
      </c>
      <c r="NY289">
        <f>IF(NP289=5,KN289,IF(AND(NW289=5),KN289,""))</f>
        <v/>
      </c>
      <c r="NZ289">
        <f>IF(NP289=5,"Match Odds",IF(AND(NW289=5),"Match Odds",""))</f>
        <v/>
      </c>
      <c r="OA289">
        <f>IF(NP289=5,KP289,IF(AND(NW289=5),KP289,""))</f>
        <v/>
      </c>
      <c r="OB289">
        <f>IF(NP289=5,"MATCH_ODDS",IF(AND(NW289=5),"MATCH_ODDS",""))</f>
        <v/>
      </c>
      <c r="OC289">
        <f>IF(NP289=5,"LAY",IF(AND(NW289=5),"BACK",""))</f>
        <v/>
      </c>
    </row>
    <row r="290" ht="16.5" customHeight="1" thickBot="1" thickTop="1">
      <c r="A290" s="2" t="n"/>
      <c r="KN290" s="1">
        <f>IF(INDEX(#REF!,MATCH('HT 1-0'!D290,#REF!,0))=INDEX(#REF!,MATCH('HT 1-0'!D290,#REF!,0)),INDEX(#REF!,MATCH('HT 1-0'!D290,#REF!,0)),"ERROR")</f>
        <v/>
      </c>
      <c r="KO290" s="1">
        <f>IF(INDEX(#REF!,MATCH('HT 1-0'!E290,#REF!,0))=INDEX(#REF!,MATCH('HT 1-0'!E290,#REF!,0)),INDEX(#REF!,MATCH('HT 1-0'!E290,#REF!,0)),"ERROR")</f>
        <v/>
      </c>
      <c r="KP290" s="1">
        <f>KN290&amp;" v "&amp;KO290</f>
        <v/>
      </c>
      <c r="KQ290">
        <f>B290&amp;"_"&amp;C290</f>
        <v/>
      </c>
      <c r="KR290" s="1">
        <f>IF((HW290/KK290)&lt;0.335,"G",IF((HW290/KK290)&gt;0.67,"R","A"))</f>
        <v/>
      </c>
      <c r="KS290" s="1">
        <f>IF((HX290/KK290)&lt;0.335,"G",IF((HX290/KK290)&gt;0.67,"R","A"))</f>
        <v/>
      </c>
      <c r="KT290" s="1">
        <f>IF((IH290/KK290)&lt;0.335,"G",IF((IH290/KK290)&gt;0.67,"R","A"))</f>
        <v/>
      </c>
      <c r="KU290" s="1">
        <f>IF((II290/KK290)&lt;0.335,"G",IF((II290/KK290)&gt;0.67,"R","A"))</f>
        <v/>
      </c>
      <c r="KV290" s="1">
        <f>IF((HZ290/KK290)&lt;0.335,"G",IF((HZ290/KK290)&gt;0.67,"R","A"))</f>
        <v/>
      </c>
      <c r="KW290" s="1">
        <f>IF((HY290/KK290)&lt;0.335,"G",IF((HY290/KK290)&gt;0.67,"R","A"))</f>
        <v/>
      </c>
      <c r="KX290" s="1">
        <f>IF((IK290/KK290)&lt;0.335,"G",IF((IK290/KK290)&gt;0.67,"R","A"))</f>
        <v/>
      </c>
      <c r="KY290" s="1">
        <f>IF((IJ290/KK290)&lt;0.335,"G",IF((IJ290/KK290)&gt;0.67,"R","A"))</f>
        <v/>
      </c>
      <c r="KZ290" s="1">
        <f>IF((HQ290/KK290)&lt;0.335,"G",IF((HQ290/KK290)&gt;0.67,"R","A"))</f>
        <v/>
      </c>
      <c r="LA290" s="1">
        <f>IF((IB290/KK290)&lt;0.335,"G",IF((IB290/KK290)&gt;0.67,"R","A"))</f>
        <v/>
      </c>
      <c r="LB290">
        <f>IF(LQ290="1-0",INDEX(Scrape!#REF!,MATCH('HT 1-0'!KP290,Scrape!$B:$B,0)),"")</f>
        <v/>
      </c>
      <c r="LC290">
        <f>IF(LQ290="1-0",INDEX(Scrape!$A:$A,MATCH('HT 1-0'!KP290,Scrape!$B:$B,0)),"")</f>
        <v/>
      </c>
      <c r="LD290">
        <f>IF(LQ290="1-0",INDEX(Scrape!$B:$B,MATCH('HT 1-0'!KP290,Scrape!$B:$B,0)),"")</f>
        <v/>
      </c>
      <c r="LE290">
        <f>IF(LQ290="1-0",INDEX(Scrape!$C:$C,MATCH('HT 1-0'!KP290,Scrape!$B:$B,0)),"")</f>
        <v/>
      </c>
      <c r="LF290">
        <f>IF(LQ290="1-0",INDEX(Scrape!$D:$D,MATCH('HT 1-0'!KP290,Scrape!$B:$B,0)),"")</f>
        <v/>
      </c>
      <c r="LG290">
        <f>IF(LQ290="1-0",INDEX(Scrape!$E:$E,MATCH('HT 1-0'!KP290,Scrape!$B:$B,0)),"")</f>
        <v/>
      </c>
      <c r="LH290">
        <f>IF(LQ290="1-0",INDEX(Scrape!$F:$F,MATCH('HT 1-0'!KP290,Scrape!$B:$B,0)),"")</f>
        <v/>
      </c>
      <c r="LI290">
        <f>IF(LQ290="1-0",INDEX(Scrape!$G:$G,MATCH('HT 1-0'!KP290,Scrape!$B:$B,0)),"")</f>
        <v/>
      </c>
      <c r="LJ290">
        <f>IF(LQ290="1-0",INDEX(Scrape!$H:$H,MATCH('HT 1-0'!KP290,Scrape!$B:$B,0)),"")</f>
        <v/>
      </c>
      <c r="LK290">
        <f>IF(LQ290="1-0",INDEX(Scrape!$I:$I,MATCH('HT 1-0'!KP290,Scrape!$B:$B,0)),"")</f>
        <v/>
      </c>
      <c r="LL290">
        <f>IF(LQ290="1-0",INDEX(Scrape!$J:$J,MATCH('HT 1-0'!KP290,Scrape!$B:$B,0)),"")</f>
        <v/>
      </c>
      <c r="LM290">
        <f>IF(LQ290="1-0",INDEX(Scrape!$K:$K,MATCH('HT 1-0'!KP290,Scrape!$B:$B,0)),"")</f>
        <v/>
      </c>
      <c r="LN290">
        <f>IF(LQ290="1-0",INDEX(Scrape!$L:$L,MATCH('HT 1-0'!KP290,Scrape!$B:$B,0)),"")</f>
        <v/>
      </c>
      <c r="LO290">
        <f>IF(LQ290="1-0",INDEX(Scrape!$M:$M,MATCH('HT 1-0'!KP290,Scrape!$B:$B,0)),"")</f>
        <v/>
      </c>
      <c r="LP290">
        <f>IF(LQ290="1-0",INDEX(Scrape!$N:$N,MATCH('HT 1-0'!KP290,Scrape!$B:$B,0)),"")</f>
        <v/>
      </c>
      <c r="LQ290">
        <f>INDEX(Scrape!$O:$O,MATCH('HT 1-0'!KP290,Scrape!$B:$B,0))</f>
        <v/>
      </c>
      <c r="LR290">
        <f>(1/LJ290)+(1/LI290)+(1/LH290)</f>
        <v/>
      </c>
      <c r="LS290">
        <f>(1/LG290)+(1/LF290)+(1/LE290)</f>
        <v/>
      </c>
      <c r="LT290" s="8">
        <f>IF(INDEX(#REF!,MATCH(KQ290,#REF!,0))=INDEX(#REF!,MATCH(KQ290,#REF!,0)),INDEX(#REF!,MATCH(KQ290,#REF!,0)),"ERROR")</f>
        <v/>
      </c>
      <c r="LU290" s="4">
        <f>IF(KR290="G",2,IF(KR290="R",0.5,IF(KR290="A",1)))</f>
        <v/>
      </c>
      <c r="LV290" s="4">
        <f>IF(KS290="G",0.5,IF(KS290="R",2,IF(KS290="A",1)))</f>
        <v/>
      </c>
      <c r="LW290" s="4">
        <f>IF(KT290="G",2,IF(KT290="R",0.5,IF(KT290="A",1)))</f>
        <v/>
      </c>
      <c r="LX290" s="4">
        <f>IF(KU290="G",0.5,IF(KU290="R",2,IF(KU290="A",1)))</f>
        <v/>
      </c>
      <c r="LY290" s="7">
        <f>(LK290*(LU290+LX290)+(LL290*(LU290+LX290)))</f>
        <v/>
      </c>
      <c r="LZ290" s="7">
        <f>(LN290*(LV290+LW290)+(LO290*(LV290+LW290)))</f>
        <v/>
      </c>
      <c r="MA290" s="11">
        <f>LY290-LZ290</f>
        <v/>
      </c>
      <c r="MB290" s="5">
        <f>MA290+2</f>
        <v/>
      </c>
      <c r="MC290" s="6">
        <f>MA290-2</f>
        <v/>
      </c>
      <c r="MD290" s="4">
        <f>LE290</f>
        <v/>
      </c>
      <c r="ME290" s="9">
        <f>IF(MD290=0,1000,MD290+0.75)</f>
        <v/>
      </c>
      <c r="MF290" s="10">
        <f>IF(MD290=0,0,MD290-0.75)</f>
        <v/>
      </c>
      <c r="MG290" s="4">
        <f>((LM290*(LU290+LX290))-((LP290*(LV290+LW290))))</f>
        <v/>
      </c>
      <c r="MH290" s="9">
        <f>MG290*1.2</f>
        <v/>
      </c>
      <c r="MI290" s="10">
        <f>MG290*0.8</f>
        <v/>
      </c>
      <c r="MJ290">
        <f>IFERROR(NX290,"")</f>
        <v/>
      </c>
      <c r="MK290">
        <f>IFERROR(NY290,"")</f>
        <v/>
      </c>
      <c r="ML290">
        <f>IFERROR(NZ290,"")</f>
        <v/>
      </c>
      <c r="MM290">
        <f>IFERROR(OA290,"")</f>
        <v/>
      </c>
      <c r="MN290">
        <f>IFERROR(OB290,"")</f>
        <v/>
      </c>
      <c r="MO290">
        <f>IFERROR(OC290,"")</f>
        <v/>
      </c>
      <c r="MP290" s="1">
        <f>COUNTIFS(#REF!,LT290,#REF!,1,#REF!,"&gt;="&amp;MC290,#REF!,"&lt;="&amp;MB290,#REF!,"&lt;="&amp;ME290,#REF!,"&gt;="&amp;MF290,#REF!,"="&amp;KV290,#REF!,"="&amp;KX290)</f>
        <v/>
      </c>
      <c r="MQ290" s="1">
        <f>COUNTIFS(#REF!,LT290,#REF!,0,#REF!,"&gt;="&amp;MC290,#REF!,"&lt;="&amp;MB290,#REF!,"&lt;="&amp;ME290,#REF!,"&gt;="&amp;MF290,#REF!,"="&amp;KV290,#REF!,"="&amp;KX290)</f>
        <v/>
      </c>
      <c r="MR290" s="1">
        <f>COUNTIFS(#REF!,LT290,#REF!,1,#REF!,"&gt;="&amp;MC290,#REF!,"&lt;="&amp;MB290,#REF!,"&lt;="&amp;ME290,#REF!,"&gt;="&amp;MF290,#REF!,"="&amp;KW290,#REF!,"="&amp;KY290)</f>
        <v/>
      </c>
      <c r="MS290" s="1">
        <f>COUNTIFS(#REF!,LT290,#REF!,0,#REF!,"&gt;="&amp;MC290,#REF!,"&lt;="&amp;MB290,#REF!,"&lt;="&amp;ME290,#REF!,"&gt;="&amp;MF290,#REF!,"="&amp;KW290,#REF!,"="&amp;KY290)</f>
        <v/>
      </c>
      <c r="MT290" s="1">
        <f>COUNTIFS(#REF!,LT290,#REF!,1,#REF!,"&gt;="&amp;MI290,#REF!,"&lt;="&amp;MH290,#REF!,"&lt;="&amp;ME290,#REF!,"&gt;="&amp;MF290)</f>
        <v/>
      </c>
      <c r="MU290" s="1">
        <f>COUNTIFS(#REF!,LT290,#REF!,0,#REF!,"&gt;="&amp;MI290,#REF!,"&lt;="&amp;MH290,#REF!,"&lt;="&amp;ME290,#REF!,"&gt;="&amp;MF290)</f>
        <v/>
      </c>
      <c r="MV290" s="1">
        <f>COUNTIFS(#REF!,LT290,#REF!,1,#REF!,"&gt;="&amp;MI290,#REF!,"&lt;="&amp;MH290,#REF!,"="&amp;KZ290,#REF!,"="&amp;LA290,#REF!,"&lt;="&amp;ME290,#REF!,"&gt;="&amp;MF290)</f>
        <v/>
      </c>
      <c r="MW290" s="1">
        <f>COUNTIFS(#REF!,LT290,#REF!,0,#REF!,"&gt;="&amp;MI290,#REF!,"&lt;="&amp;MH290,#REF!,"="&amp;KZ290,#REF!,"="&amp;LA290,#REF!,"&lt;="&amp;ME290,#REF!,"&gt;="&amp;MF290)</f>
        <v/>
      </c>
      <c r="MX290" s="1">
        <f>COUNTIFS(#REF!,LT290,#REF!,1,#REF!,"&gt;="&amp;MC290,#REF!,"&lt;="&amp;MB290,#REF!,"&lt;="&amp;ME290,#REF!,"&gt;="&amp;MF290)</f>
        <v/>
      </c>
      <c r="MY290" s="1">
        <f>COUNTIFS(#REF!,LT290,#REF!,0,#REF!,"&gt;="&amp;MC290,#REF!,"&lt;="&amp;MB290,#REF!,"&lt;="&amp;ME290,#REF!,"&gt;="&amp;MF290)</f>
        <v/>
      </c>
      <c r="MZ290" s="1">
        <f>COUNTIFS(#REF!,LT290,#REF!,1,#REF!,"&lt;="&amp;ME290,#REF!,"&gt;="&amp;MF290,#REF!,"="&amp;KV290,#REF!,"="&amp;KX290)</f>
        <v/>
      </c>
      <c r="NA290" s="1">
        <f>COUNTIFS(#REF!,LT290,#REF!,0,#REF!,"&lt;="&amp;ME290,#REF!,"&gt;="&amp;MF290,#REF!,"="&amp;KV290,#REF!,"="&amp;KX290)</f>
        <v/>
      </c>
      <c r="NB290" s="1">
        <f>COUNTIFS(#REF!,LT290,#REF!,1,#REF!,"&lt;="&amp;ME290,#REF!,"&gt;="&amp;MF290,#REF!,"="&amp;KW290,#REF!,"="&amp;KY290)</f>
        <v/>
      </c>
      <c r="NC290" s="1">
        <f>COUNTIFS(#REF!,LT290,#REF!,0,#REF!,"&lt;="&amp;ME290,#REF!,"&gt;="&amp;MF290,#REF!,"="&amp;KW290,#REF!,"="&amp;KY290)</f>
        <v/>
      </c>
      <c r="ND290" s="1">
        <f>MP290+MR290+MT290+MV290+MX290+MZ290+NB290</f>
        <v/>
      </c>
      <c r="NE290" s="1">
        <f>MQ290+MS290+MU290+MW290+MY290+NA290+NC290</f>
        <v/>
      </c>
      <c r="NF290" s="1">
        <f>ND290+NE290</f>
        <v/>
      </c>
      <c r="NG290" s="33">
        <f>ND290/(ND290+NE290)</f>
        <v/>
      </c>
      <c r="NH290" s="3">
        <f>1/NG290</f>
        <v/>
      </c>
      <c r="NI290" s="1">
        <f>LH290</f>
        <v/>
      </c>
      <c r="NJ290" s="79">
        <f>((1-NG290)*(1/(NI290-1))*0.98-(NG290*1))</f>
        <v/>
      </c>
      <c r="NK290" s="34">
        <f>IF(LR290&lt;0.9,0,IF(AND(LR290&gt;1.1),0,1))</f>
        <v/>
      </c>
      <c r="NL290" s="34">
        <f>IF(LS290&lt;0.9,0,IF(AND(LS290&gt;1.1),0,1))</f>
        <v/>
      </c>
      <c r="NM290" s="32">
        <f>IF(NF290&gt;99,1,0)</f>
        <v/>
      </c>
      <c r="NN290" s="32">
        <f>IF(NJ290&gt;0.0799,1,0)</f>
        <v/>
      </c>
      <c r="NO290" s="32">
        <f>IF(NJ290&gt;NQ290,1,0)</f>
        <v/>
      </c>
      <c r="NP290" s="32">
        <f>NM290+NN290+NO290+NK290+NL290</f>
        <v/>
      </c>
      <c r="NQ290" s="79">
        <f>(((100*NG290)*(NI290-1)*0.98)-((1-NG290)*100))/100</f>
        <v/>
      </c>
      <c r="NR290" s="34">
        <f>IF(LR290&lt;0.9,0,IF(AND(LR290&gt;1.1),0,1))</f>
        <v/>
      </c>
      <c r="NS290" s="34">
        <f>IF(LS290&lt;0.9,0,IF(AND(LS290&gt;1.1),0,1))</f>
        <v/>
      </c>
      <c r="NT290" s="32">
        <f>IF(NF290&gt;99,1,0)</f>
        <v/>
      </c>
      <c r="NU290" s="32">
        <f>IF(NQ290&gt;0.0799,1,0)</f>
        <v/>
      </c>
      <c r="NV290" s="32">
        <f>IF(NQ290&gt;NJ290,1,0)</f>
        <v/>
      </c>
      <c r="NW290" s="32">
        <f>NT290+NU290+NV290+NR290+NS290</f>
        <v/>
      </c>
      <c r="NX290">
        <f>IF(NP290=5,"LayHome1-0",IF(AND(NW290=5),"BackHome1-0",""))</f>
        <v/>
      </c>
      <c r="NY290">
        <f>IF(NP290=5,KN290,IF(AND(NW290=5),KN290,""))</f>
        <v/>
      </c>
      <c r="NZ290">
        <f>IF(NP290=5,"Match Odds",IF(AND(NW290=5),"Match Odds",""))</f>
        <v/>
      </c>
      <c r="OA290">
        <f>IF(NP290=5,KP290,IF(AND(NW290=5),KP290,""))</f>
        <v/>
      </c>
      <c r="OB290">
        <f>IF(NP290=5,"MATCH_ODDS",IF(AND(NW290=5),"MATCH_ODDS",""))</f>
        <v/>
      </c>
      <c r="OC290">
        <f>IF(NP290=5,"LAY",IF(AND(NW290=5),"BACK",""))</f>
        <v/>
      </c>
    </row>
    <row r="291" ht="16.5" customHeight="1" thickBot="1" thickTop="1">
      <c r="A291" s="2" t="n"/>
      <c r="KN291" s="1">
        <f>IF(INDEX(#REF!,MATCH('HT 1-0'!D291,#REF!,0))=INDEX(#REF!,MATCH('HT 1-0'!D291,#REF!,0)),INDEX(#REF!,MATCH('HT 1-0'!D291,#REF!,0)),"ERROR")</f>
        <v/>
      </c>
      <c r="KO291" s="1">
        <f>IF(INDEX(#REF!,MATCH('HT 1-0'!E291,#REF!,0))=INDEX(#REF!,MATCH('HT 1-0'!E291,#REF!,0)),INDEX(#REF!,MATCH('HT 1-0'!E291,#REF!,0)),"ERROR")</f>
        <v/>
      </c>
      <c r="KP291" s="1">
        <f>KN291&amp;" v "&amp;KO291</f>
        <v/>
      </c>
      <c r="KQ291">
        <f>B291&amp;"_"&amp;C291</f>
        <v/>
      </c>
      <c r="KR291" s="1">
        <f>IF((HW291/KK291)&lt;0.335,"G",IF((HW291/KK291)&gt;0.67,"R","A"))</f>
        <v/>
      </c>
      <c r="KS291" s="1">
        <f>IF((HX291/KK291)&lt;0.335,"G",IF((HX291/KK291)&gt;0.67,"R","A"))</f>
        <v/>
      </c>
      <c r="KT291" s="1">
        <f>IF((IH291/KK291)&lt;0.335,"G",IF((IH291/KK291)&gt;0.67,"R","A"))</f>
        <v/>
      </c>
      <c r="KU291" s="1">
        <f>IF((II291/KK291)&lt;0.335,"G",IF((II291/KK291)&gt;0.67,"R","A"))</f>
        <v/>
      </c>
      <c r="KV291" s="1">
        <f>IF((HZ291/KK291)&lt;0.335,"G",IF((HZ291/KK291)&gt;0.67,"R","A"))</f>
        <v/>
      </c>
      <c r="KW291" s="1">
        <f>IF((HY291/KK291)&lt;0.335,"G",IF((HY291/KK291)&gt;0.67,"R","A"))</f>
        <v/>
      </c>
      <c r="KX291" s="1">
        <f>IF((IK291/KK291)&lt;0.335,"G",IF((IK291/KK291)&gt;0.67,"R","A"))</f>
        <v/>
      </c>
      <c r="KY291" s="1">
        <f>IF((IJ291/KK291)&lt;0.335,"G",IF((IJ291/KK291)&gt;0.67,"R","A"))</f>
        <v/>
      </c>
      <c r="KZ291" s="1">
        <f>IF((HQ291/KK291)&lt;0.335,"G",IF((HQ291/KK291)&gt;0.67,"R","A"))</f>
        <v/>
      </c>
      <c r="LA291" s="1">
        <f>IF((IB291/KK291)&lt;0.335,"G",IF((IB291/KK291)&gt;0.67,"R","A"))</f>
        <v/>
      </c>
      <c r="LB291">
        <f>IF(LQ291="1-0",INDEX(Scrape!#REF!,MATCH('HT 1-0'!KP291,Scrape!$B:$B,0)),"")</f>
        <v/>
      </c>
      <c r="LC291">
        <f>IF(LQ291="1-0",INDEX(Scrape!$A:$A,MATCH('HT 1-0'!KP291,Scrape!$B:$B,0)),"")</f>
        <v/>
      </c>
      <c r="LD291">
        <f>IF(LQ291="1-0",INDEX(Scrape!$B:$B,MATCH('HT 1-0'!KP291,Scrape!$B:$B,0)),"")</f>
        <v/>
      </c>
      <c r="LE291">
        <f>IF(LQ291="1-0",INDEX(Scrape!$C:$C,MATCH('HT 1-0'!KP291,Scrape!$B:$B,0)),"")</f>
        <v/>
      </c>
      <c r="LF291">
        <f>IF(LQ291="1-0",INDEX(Scrape!$D:$D,MATCH('HT 1-0'!KP291,Scrape!$B:$B,0)),"")</f>
        <v/>
      </c>
      <c r="LG291">
        <f>IF(LQ291="1-0",INDEX(Scrape!$E:$E,MATCH('HT 1-0'!KP291,Scrape!$B:$B,0)),"")</f>
        <v/>
      </c>
      <c r="LH291">
        <f>IF(LQ291="1-0",INDEX(Scrape!$F:$F,MATCH('HT 1-0'!KP291,Scrape!$B:$B,0)),"")</f>
        <v/>
      </c>
      <c r="LI291">
        <f>IF(LQ291="1-0",INDEX(Scrape!$G:$G,MATCH('HT 1-0'!KP291,Scrape!$B:$B,0)),"")</f>
        <v/>
      </c>
      <c r="LJ291">
        <f>IF(LQ291="1-0",INDEX(Scrape!$H:$H,MATCH('HT 1-0'!KP291,Scrape!$B:$B,0)),"")</f>
        <v/>
      </c>
      <c r="LK291">
        <f>IF(LQ291="1-0",INDEX(Scrape!$I:$I,MATCH('HT 1-0'!KP291,Scrape!$B:$B,0)),"")</f>
        <v/>
      </c>
      <c r="LL291">
        <f>IF(LQ291="1-0",INDEX(Scrape!$J:$J,MATCH('HT 1-0'!KP291,Scrape!$B:$B,0)),"")</f>
        <v/>
      </c>
      <c r="LM291">
        <f>IF(LQ291="1-0",INDEX(Scrape!$K:$K,MATCH('HT 1-0'!KP291,Scrape!$B:$B,0)),"")</f>
        <v/>
      </c>
      <c r="LN291">
        <f>IF(LQ291="1-0",INDEX(Scrape!$L:$L,MATCH('HT 1-0'!KP291,Scrape!$B:$B,0)),"")</f>
        <v/>
      </c>
      <c r="LO291">
        <f>IF(LQ291="1-0",INDEX(Scrape!$M:$M,MATCH('HT 1-0'!KP291,Scrape!$B:$B,0)),"")</f>
        <v/>
      </c>
      <c r="LP291">
        <f>IF(LQ291="1-0",INDEX(Scrape!$N:$N,MATCH('HT 1-0'!KP291,Scrape!$B:$B,0)),"")</f>
        <v/>
      </c>
      <c r="LQ291">
        <f>INDEX(Scrape!$O:$O,MATCH('HT 1-0'!KP291,Scrape!$B:$B,0))</f>
        <v/>
      </c>
      <c r="LR291">
        <f>(1/LJ291)+(1/LI291)+(1/LH291)</f>
        <v/>
      </c>
      <c r="LS291">
        <f>(1/LG291)+(1/LF291)+(1/LE291)</f>
        <v/>
      </c>
      <c r="LT291" s="8">
        <f>IF(INDEX(#REF!,MATCH(KQ291,#REF!,0))=INDEX(#REF!,MATCH(KQ291,#REF!,0)),INDEX(#REF!,MATCH(KQ291,#REF!,0)),"ERROR")</f>
        <v/>
      </c>
      <c r="LU291" s="4">
        <f>IF(KR291="G",2,IF(KR291="R",0.5,IF(KR291="A",1)))</f>
        <v/>
      </c>
      <c r="LV291" s="4">
        <f>IF(KS291="G",0.5,IF(KS291="R",2,IF(KS291="A",1)))</f>
        <v/>
      </c>
      <c r="LW291" s="4">
        <f>IF(KT291="G",2,IF(KT291="R",0.5,IF(KT291="A",1)))</f>
        <v/>
      </c>
      <c r="LX291" s="4">
        <f>IF(KU291="G",0.5,IF(KU291="R",2,IF(KU291="A",1)))</f>
        <v/>
      </c>
      <c r="LY291" s="7">
        <f>(LK291*(LU291+LX291)+(LL291*(LU291+LX291)))</f>
        <v/>
      </c>
      <c r="LZ291" s="7">
        <f>(LN291*(LV291+LW291)+(LO291*(LV291+LW291)))</f>
        <v/>
      </c>
      <c r="MA291" s="11">
        <f>LY291-LZ291</f>
        <v/>
      </c>
      <c r="MB291" s="5">
        <f>MA291+2</f>
        <v/>
      </c>
      <c r="MC291" s="6">
        <f>MA291-2</f>
        <v/>
      </c>
      <c r="MD291" s="4">
        <f>LE291</f>
        <v/>
      </c>
      <c r="ME291" s="9">
        <f>IF(MD291=0,1000,MD291+0.75)</f>
        <v/>
      </c>
      <c r="MF291" s="10">
        <f>IF(MD291=0,0,MD291-0.75)</f>
        <v/>
      </c>
      <c r="MG291" s="4">
        <f>((LM291*(LU291+LX291))-((LP291*(LV291+LW291))))</f>
        <v/>
      </c>
      <c r="MH291" s="9">
        <f>MG291*1.2</f>
        <v/>
      </c>
      <c r="MI291" s="10">
        <f>MG291*0.8</f>
        <v/>
      </c>
      <c r="MJ291">
        <f>IFERROR(NX291,"")</f>
        <v/>
      </c>
      <c r="MK291">
        <f>IFERROR(NY291,"")</f>
        <v/>
      </c>
      <c r="ML291">
        <f>IFERROR(NZ291,"")</f>
        <v/>
      </c>
      <c r="MM291">
        <f>IFERROR(OA291,"")</f>
        <v/>
      </c>
      <c r="MN291">
        <f>IFERROR(OB291,"")</f>
        <v/>
      </c>
      <c r="MO291">
        <f>IFERROR(OC291,"")</f>
        <v/>
      </c>
      <c r="MP291" s="1">
        <f>COUNTIFS(#REF!,LT291,#REF!,1,#REF!,"&gt;="&amp;MC291,#REF!,"&lt;="&amp;MB291,#REF!,"&lt;="&amp;ME291,#REF!,"&gt;="&amp;MF291,#REF!,"="&amp;KV291,#REF!,"="&amp;KX291)</f>
        <v/>
      </c>
      <c r="MQ291" s="1">
        <f>COUNTIFS(#REF!,LT291,#REF!,0,#REF!,"&gt;="&amp;MC291,#REF!,"&lt;="&amp;MB291,#REF!,"&lt;="&amp;ME291,#REF!,"&gt;="&amp;MF291,#REF!,"="&amp;KV291,#REF!,"="&amp;KX291)</f>
        <v/>
      </c>
      <c r="MR291" s="1">
        <f>COUNTIFS(#REF!,LT291,#REF!,1,#REF!,"&gt;="&amp;MC291,#REF!,"&lt;="&amp;MB291,#REF!,"&lt;="&amp;ME291,#REF!,"&gt;="&amp;MF291,#REF!,"="&amp;KW291,#REF!,"="&amp;KY291)</f>
        <v/>
      </c>
      <c r="MS291" s="1">
        <f>COUNTIFS(#REF!,LT291,#REF!,0,#REF!,"&gt;="&amp;MC291,#REF!,"&lt;="&amp;MB291,#REF!,"&lt;="&amp;ME291,#REF!,"&gt;="&amp;MF291,#REF!,"="&amp;KW291,#REF!,"="&amp;KY291)</f>
        <v/>
      </c>
      <c r="MT291" s="1">
        <f>COUNTIFS(#REF!,LT291,#REF!,1,#REF!,"&gt;="&amp;MI291,#REF!,"&lt;="&amp;MH291,#REF!,"&lt;="&amp;ME291,#REF!,"&gt;="&amp;MF291)</f>
        <v/>
      </c>
      <c r="MU291" s="1">
        <f>COUNTIFS(#REF!,LT291,#REF!,0,#REF!,"&gt;="&amp;MI291,#REF!,"&lt;="&amp;MH291,#REF!,"&lt;="&amp;ME291,#REF!,"&gt;="&amp;MF291)</f>
        <v/>
      </c>
      <c r="MV291" s="1">
        <f>COUNTIFS(#REF!,LT291,#REF!,1,#REF!,"&gt;="&amp;MI291,#REF!,"&lt;="&amp;MH291,#REF!,"="&amp;KZ291,#REF!,"="&amp;LA291,#REF!,"&lt;="&amp;ME291,#REF!,"&gt;="&amp;MF291)</f>
        <v/>
      </c>
      <c r="MW291" s="1">
        <f>COUNTIFS(#REF!,LT291,#REF!,0,#REF!,"&gt;="&amp;MI291,#REF!,"&lt;="&amp;MH291,#REF!,"="&amp;KZ291,#REF!,"="&amp;LA291,#REF!,"&lt;="&amp;ME291,#REF!,"&gt;="&amp;MF291)</f>
        <v/>
      </c>
      <c r="MX291" s="1">
        <f>COUNTIFS(#REF!,LT291,#REF!,1,#REF!,"&gt;="&amp;MC291,#REF!,"&lt;="&amp;MB291,#REF!,"&lt;="&amp;ME291,#REF!,"&gt;="&amp;MF291)</f>
        <v/>
      </c>
      <c r="MY291" s="1">
        <f>COUNTIFS(#REF!,LT291,#REF!,0,#REF!,"&gt;="&amp;MC291,#REF!,"&lt;="&amp;MB291,#REF!,"&lt;="&amp;ME291,#REF!,"&gt;="&amp;MF291)</f>
        <v/>
      </c>
      <c r="MZ291" s="1">
        <f>COUNTIFS(#REF!,LT291,#REF!,1,#REF!,"&lt;="&amp;ME291,#REF!,"&gt;="&amp;MF291,#REF!,"="&amp;KV291,#REF!,"="&amp;KX291)</f>
        <v/>
      </c>
      <c r="NA291" s="1">
        <f>COUNTIFS(#REF!,LT291,#REF!,0,#REF!,"&lt;="&amp;ME291,#REF!,"&gt;="&amp;MF291,#REF!,"="&amp;KV291,#REF!,"="&amp;KX291)</f>
        <v/>
      </c>
      <c r="NB291" s="1">
        <f>COUNTIFS(#REF!,LT291,#REF!,1,#REF!,"&lt;="&amp;ME291,#REF!,"&gt;="&amp;MF291,#REF!,"="&amp;KW291,#REF!,"="&amp;KY291)</f>
        <v/>
      </c>
      <c r="NC291" s="1">
        <f>COUNTIFS(#REF!,LT291,#REF!,0,#REF!,"&lt;="&amp;ME291,#REF!,"&gt;="&amp;MF291,#REF!,"="&amp;KW291,#REF!,"="&amp;KY291)</f>
        <v/>
      </c>
      <c r="ND291" s="1">
        <f>MP291+MR291+MT291+MV291+MX291+MZ291+NB291</f>
        <v/>
      </c>
      <c r="NE291" s="1">
        <f>MQ291+MS291+MU291+MW291+MY291+NA291+NC291</f>
        <v/>
      </c>
      <c r="NF291" s="1">
        <f>ND291+NE291</f>
        <v/>
      </c>
      <c r="NG291" s="33">
        <f>ND291/(ND291+NE291)</f>
        <v/>
      </c>
      <c r="NH291" s="3">
        <f>1/NG291</f>
        <v/>
      </c>
      <c r="NI291" s="1">
        <f>LH291</f>
        <v/>
      </c>
      <c r="NJ291" s="79">
        <f>((1-NG291)*(1/(NI291-1))*0.98-(NG291*1))</f>
        <v/>
      </c>
      <c r="NK291" s="34">
        <f>IF(LR291&lt;0.9,0,IF(AND(LR291&gt;1.1),0,1))</f>
        <v/>
      </c>
      <c r="NL291" s="34">
        <f>IF(LS291&lt;0.9,0,IF(AND(LS291&gt;1.1),0,1))</f>
        <v/>
      </c>
      <c r="NM291" s="32">
        <f>IF(NF291&gt;99,1,0)</f>
        <v/>
      </c>
      <c r="NN291" s="32">
        <f>IF(NJ291&gt;0.0799,1,0)</f>
        <v/>
      </c>
      <c r="NO291" s="32">
        <f>IF(NJ291&gt;NQ291,1,0)</f>
        <v/>
      </c>
      <c r="NP291" s="32">
        <f>NM291+NN291+NO291+NK291+NL291</f>
        <v/>
      </c>
      <c r="NQ291" s="79">
        <f>(((100*NG291)*(NI291-1)*0.98)-((1-NG291)*100))/100</f>
        <v/>
      </c>
      <c r="NR291" s="34">
        <f>IF(LR291&lt;0.9,0,IF(AND(LR291&gt;1.1),0,1))</f>
        <v/>
      </c>
      <c r="NS291" s="34">
        <f>IF(LS291&lt;0.9,0,IF(AND(LS291&gt;1.1),0,1))</f>
        <v/>
      </c>
      <c r="NT291" s="32">
        <f>IF(NF291&gt;99,1,0)</f>
        <v/>
      </c>
      <c r="NU291" s="32">
        <f>IF(NQ291&gt;0.0799,1,0)</f>
        <v/>
      </c>
      <c r="NV291" s="32">
        <f>IF(NQ291&gt;NJ291,1,0)</f>
        <v/>
      </c>
      <c r="NW291" s="32">
        <f>NT291+NU291+NV291+NR291+NS291</f>
        <v/>
      </c>
      <c r="NX291">
        <f>IF(NP291=5,"LayHome1-0",IF(AND(NW291=5),"BackHome1-0",""))</f>
        <v/>
      </c>
      <c r="NY291">
        <f>IF(NP291=5,KN291,IF(AND(NW291=5),KN291,""))</f>
        <v/>
      </c>
      <c r="NZ291">
        <f>IF(NP291=5,"Match Odds",IF(AND(NW291=5),"Match Odds",""))</f>
        <v/>
      </c>
      <c r="OA291">
        <f>IF(NP291=5,KP291,IF(AND(NW291=5),KP291,""))</f>
        <v/>
      </c>
      <c r="OB291">
        <f>IF(NP291=5,"MATCH_ODDS",IF(AND(NW291=5),"MATCH_ODDS",""))</f>
        <v/>
      </c>
      <c r="OC291">
        <f>IF(NP291=5,"LAY",IF(AND(NW291=5),"BACK",""))</f>
        <v/>
      </c>
    </row>
    <row r="292" ht="16.5" customHeight="1" thickBot="1" thickTop="1">
      <c r="A292" s="2" t="n"/>
      <c r="KN292" s="1">
        <f>IF(INDEX(#REF!,MATCH('HT 1-0'!D292,#REF!,0))=INDEX(#REF!,MATCH('HT 1-0'!D292,#REF!,0)),INDEX(#REF!,MATCH('HT 1-0'!D292,#REF!,0)),"ERROR")</f>
        <v/>
      </c>
      <c r="KO292" s="1">
        <f>IF(INDEX(#REF!,MATCH('HT 1-0'!E292,#REF!,0))=INDEX(#REF!,MATCH('HT 1-0'!E292,#REF!,0)),INDEX(#REF!,MATCH('HT 1-0'!E292,#REF!,0)),"ERROR")</f>
        <v/>
      </c>
      <c r="KP292" s="1">
        <f>KN292&amp;" v "&amp;KO292</f>
        <v/>
      </c>
      <c r="KQ292">
        <f>B292&amp;"_"&amp;C292</f>
        <v/>
      </c>
      <c r="KR292" s="1">
        <f>IF((HW292/KK292)&lt;0.335,"G",IF((HW292/KK292)&gt;0.67,"R","A"))</f>
        <v/>
      </c>
      <c r="KS292" s="1">
        <f>IF((HX292/KK292)&lt;0.335,"G",IF((HX292/KK292)&gt;0.67,"R","A"))</f>
        <v/>
      </c>
      <c r="KT292" s="1">
        <f>IF((IH292/KK292)&lt;0.335,"G",IF((IH292/KK292)&gt;0.67,"R","A"))</f>
        <v/>
      </c>
      <c r="KU292" s="1">
        <f>IF((II292/KK292)&lt;0.335,"G",IF((II292/KK292)&gt;0.67,"R","A"))</f>
        <v/>
      </c>
      <c r="KV292" s="1">
        <f>IF((HZ292/KK292)&lt;0.335,"G",IF((HZ292/KK292)&gt;0.67,"R","A"))</f>
        <v/>
      </c>
      <c r="KW292" s="1">
        <f>IF((HY292/KK292)&lt;0.335,"G",IF((HY292/KK292)&gt;0.67,"R","A"))</f>
        <v/>
      </c>
      <c r="KX292" s="1">
        <f>IF((IK292/KK292)&lt;0.335,"G",IF((IK292/KK292)&gt;0.67,"R","A"))</f>
        <v/>
      </c>
      <c r="KY292" s="1">
        <f>IF((IJ292/KK292)&lt;0.335,"G",IF((IJ292/KK292)&gt;0.67,"R","A"))</f>
        <v/>
      </c>
      <c r="KZ292" s="1">
        <f>IF((HQ292/KK292)&lt;0.335,"G",IF((HQ292/KK292)&gt;0.67,"R","A"))</f>
        <v/>
      </c>
      <c r="LA292" s="1">
        <f>IF((IB292/KK292)&lt;0.335,"G",IF((IB292/KK292)&gt;0.67,"R","A"))</f>
        <v/>
      </c>
      <c r="LB292">
        <f>IF(LQ292="1-0",INDEX(Scrape!#REF!,MATCH('HT 1-0'!KP292,Scrape!$B:$B,0)),"")</f>
        <v/>
      </c>
      <c r="LC292">
        <f>IF(LQ292="1-0",INDEX(Scrape!$A:$A,MATCH('HT 1-0'!KP292,Scrape!$B:$B,0)),"")</f>
        <v/>
      </c>
      <c r="LD292">
        <f>IF(LQ292="1-0",INDEX(Scrape!$B:$B,MATCH('HT 1-0'!KP292,Scrape!$B:$B,0)),"")</f>
        <v/>
      </c>
      <c r="LE292">
        <f>IF(LQ292="1-0",INDEX(Scrape!$C:$C,MATCH('HT 1-0'!KP292,Scrape!$B:$B,0)),"")</f>
        <v/>
      </c>
      <c r="LF292">
        <f>IF(LQ292="1-0",INDEX(Scrape!$D:$D,MATCH('HT 1-0'!KP292,Scrape!$B:$B,0)),"")</f>
        <v/>
      </c>
      <c r="LG292">
        <f>IF(LQ292="1-0",INDEX(Scrape!$E:$E,MATCH('HT 1-0'!KP292,Scrape!$B:$B,0)),"")</f>
        <v/>
      </c>
      <c r="LH292">
        <f>IF(LQ292="1-0",INDEX(Scrape!$F:$F,MATCH('HT 1-0'!KP292,Scrape!$B:$B,0)),"")</f>
        <v/>
      </c>
      <c r="LI292">
        <f>IF(LQ292="1-0",INDEX(Scrape!$G:$G,MATCH('HT 1-0'!KP292,Scrape!$B:$B,0)),"")</f>
        <v/>
      </c>
      <c r="LJ292">
        <f>IF(LQ292="1-0",INDEX(Scrape!$H:$H,MATCH('HT 1-0'!KP292,Scrape!$B:$B,0)),"")</f>
        <v/>
      </c>
      <c r="LK292">
        <f>IF(LQ292="1-0",INDEX(Scrape!$I:$I,MATCH('HT 1-0'!KP292,Scrape!$B:$B,0)),"")</f>
        <v/>
      </c>
      <c r="LL292">
        <f>IF(LQ292="1-0",INDEX(Scrape!$J:$J,MATCH('HT 1-0'!KP292,Scrape!$B:$B,0)),"")</f>
        <v/>
      </c>
      <c r="LM292">
        <f>IF(LQ292="1-0",INDEX(Scrape!$K:$K,MATCH('HT 1-0'!KP292,Scrape!$B:$B,0)),"")</f>
        <v/>
      </c>
      <c r="LN292">
        <f>IF(LQ292="1-0",INDEX(Scrape!$L:$L,MATCH('HT 1-0'!KP292,Scrape!$B:$B,0)),"")</f>
        <v/>
      </c>
      <c r="LO292">
        <f>IF(LQ292="1-0",INDEX(Scrape!$M:$M,MATCH('HT 1-0'!KP292,Scrape!$B:$B,0)),"")</f>
        <v/>
      </c>
      <c r="LP292">
        <f>IF(LQ292="1-0",INDEX(Scrape!$N:$N,MATCH('HT 1-0'!KP292,Scrape!$B:$B,0)),"")</f>
        <v/>
      </c>
      <c r="LQ292">
        <f>INDEX(Scrape!$O:$O,MATCH('HT 1-0'!KP292,Scrape!$B:$B,0))</f>
        <v/>
      </c>
      <c r="LR292">
        <f>(1/LJ292)+(1/LI292)+(1/LH292)</f>
        <v/>
      </c>
      <c r="LS292">
        <f>(1/LG292)+(1/LF292)+(1/LE292)</f>
        <v/>
      </c>
      <c r="LT292" s="8">
        <f>IF(INDEX(#REF!,MATCH(KQ292,#REF!,0))=INDEX(#REF!,MATCH(KQ292,#REF!,0)),INDEX(#REF!,MATCH(KQ292,#REF!,0)),"ERROR")</f>
        <v/>
      </c>
      <c r="LU292" s="4">
        <f>IF(KR292="G",2,IF(KR292="R",0.5,IF(KR292="A",1)))</f>
        <v/>
      </c>
      <c r="LV292" s="4">
        <f>IF(KS292="G",0.5,IF(KS292="R",2,IF(KS292="A",1)))</f>
        <v/>
      </c>
      <c r="LW292" s="4">
        <f>IF(KT292="G",2,IF(KT292="R",0.5,IF(KT292="A",1)))</f>
        <v/>
      </c>
      <c r="LX292" s="4">
        <f>IF(KU292="G",0.5,IF(KU292="R",2,IF(KU292="A",1)))</f>
        <v/>
      </c>
      <c r="LY292" s="7">
        <f>(LK292*(LU292+LX292)+(LL292*(LU292+LX292)))</f>
        <v/>
      </c>
      <c r="LZ292" s="7">
        <f>(LN292*(LV292+LW292)+(LO292*(LV292+LW292)))</f>
        <v/>
      </c>
      <c r="MA292" s="11">
        <f>LY292-LZ292</f>
        <v/>
      </c>
      <c r="MB292" s="5">
        <f>MA292+2</f>
        <v/>
      </c>
      <c r="MC292" s="6">
        <f>MA292-2</f>
        <v/>
      </c>
      <c r="MD292" s="4">
        <f>LE292</f>
        <v/>
      </c>
      <c r="ME292" s="9">
        <f>IF(MD292=0,1000,MD292+0.75)</f>
        <v/>
      </c>
      <c r="MF292" s="10">
        <f>IF(MD292=0,0,MD292-0.75)</f>
        <v/>
      </c>
      <c r="MG292" s="4">
        <f>((LM292*(LU292+LX292))-((LP292*(LV292+LW292))))</f>
        <v/>
      </c>
      <c r="MH292" s="9">
        <f>MG292*1.2</f>
        <v/>
      </c>
      <c r="MI292" s="10">
        <f>MG292*0.8</f>
        <v/>
      </c>
      <c r="MJ292">
        <f>IFERROR(NX292,"")</f>
        <v/>
      </c>
      <c r="MK292">
        <f>IFERROR(NY292,"")</f>
        <v/>
      </c>
      <c r="ML292">
        <f>IFERROR(NZ292,"")</f>
        <v/>
      </c>
      <c r="MM292">
        <f>IFERROR(OA292,"")</f>
        <v/>
      </c>
      <c r="MN292">
        <f>IFERROR(OB292,"")</f>
        <v/>
      </c>
      <c r="MO292">
        <f>IFERROR(OC292,"")</f>
        <v/>
      </c>
      <c r="MP292" s="1">
        <f>COUNTIFS(#REF!,LT292,#REF!,1,#REF!,"&gt;="&amp;MC292,#REF!,"&lt;="&amp;MB292,#REF!,"&lt;="&amp;ME292,#REF!,"&gt;="&amp;MF292,#REF!,"="&amp;KV292,#REF!,"="&amp;KX292)</f>
        <v/>
      </c>
      <c r="MQ292" s="1">
        <f>COUNTIFS(#REF!,LT292,#REF!,0,#REF!,"&gt;="&amp;MC292,#REF!,"&lt;="&amp;MB292,#REF!,"&lt;="&amp;ME292,#REF!,"&gt;="&amp;MF292,#REF!,"="&amp;KV292,#REF!,"="&amp;KX292)</f>
        <v/>
      </c>
      <c r="MR292" s="1">
        <f>COUNTIFS(#REF!,LT292,#REF!,1,#REF!,"&gt;="&amp;MC292,#REF!,"&lt;="&amp;MB292,#REF!,"&lt;="&amp;ME292,#REF!,"&gt;="&amp;MF292,#REF!,"="&amp;KW292,#REF!,"="&amp;KY292)</f>
        <v/>
      </c>
      <c r="MS292" s="1">
        <f>COUNTIFS(#REF!,LT292,#REF!,0,#REF!,"&gt;="&amp;MC292,#REF!,"&lt;="&amp;MB292,#REF!,"&lt;="&amp;ME292,#REF!,"&gt;="&amp;MF292,#REF!,"="&amp;KW292,#REF!,"="&amp;KY292)</f>
        <v/>
      </c>
      <c r="MT292" s="1">
        <f>COUNTIFS(#REF!,LT292,#REF!,1,#REF!,"&gt;="&amp;MI292,#REF!,"&lt;="&amp;MH292,#REF!,"&lt;="&amp;ME292,#REF!,"&gt;="&amp;MF292)</f>
        <v/>
      </c>
      <c r="MU292" s="1">
        <f>COUNTIFS(#REF!,LT292,#REF!,0,#REF!,"&gt;="&amp;MI292,#REF!,"&lt;="&amp;MH292,#REF!,"&lt;="&amp;ME292,#REF!,"&gt;="&amp;MF292)</f>
        <v/>
      </c>
      <c r="MV292" s="1">
        <f>COUNTIFS(#REF!,LT292,#REF!,1,#REF!,"&gt;="&amp;MI292,#REF!,"&lt;="&amp;MH292,#REF!,"="&amp;KZ292,#REF!,"="&amp;LA292,#REF!,"&lt;="&amp;ME292,#REF!,"&gt;="&amp;MF292)</f>
        <v/>
      </c>
      <c r="MW292" s="1">
        <f>COUNTIFS(#REF!,LT292,#REF!,0,#REF!,"&gt;="&amp;MI292,#REF!,"&lt;="&amp;MH292,#REF!,"="&amp;KZ292,#REF!,"="&amp;LA292,#REF!,"&lt;="&amp;ME292,#REF!,"&gt;="&amp;MF292)</f>
        <v/>
      </c>
      <c r="MX292" s="1">
        <f>COUNTIFS(#REF!,LT292,#REF!,1,#REF!,"&gt;="&amp;MC292,#REF!,"&lt;="&amp;MB292,#REF!,"&lt;="&amp;ME292,#REF!,"&gt;="&amp;MF292)</f>
        <v/>
      </c>
      <c r="MY292" s="1">
        <f>COUNTIFS(#REF!,LT292,#REF!,0,#REF!,"&gt;="&amp;MC292,#REF!,"&lt;="&amp;MB292,#REF!,"&lt;="&amp;ME292,#REF!,"&gt;="&amp;MF292)</f>
        <v/>
      </c>
      <c r="MZ292" s="1">
        <f>COUNTIFS(#REF!,LT292,#REF!,1,#REF!,"&lt;="&amp;ME292,#REF!,"&gt;="&amp;MF292,#REF!,"="&amp;KV292,#REF!,"="&amp;KX292)</f>
        <v/>
      </c>
      <c r="NA292" s="1">
        <f>COUNTIFS(#REF!,LT292,#REF!,0,#REF!,"&lt;="&amp;ME292,#REF!,"&gt;="&amp;MF292,#REF!,"="&amp;KV292,#REF!,"="&amp;KX292)</f>
        <v/>
      </c>
      <c r="NB292" s="1">
        <f>COUNTIFS(#REF!,LT292,#REF!,1,#REF!,"&lt;="&amp;ME292,#REF!,"&gt;="&amp;MF292,#REF!,"="&amp;KW292,#REF!,"="&amp;KY292)</f>
        <v/>
      </c>
      <c r="NC292" s="1">
        <f>COUNTIFS(#REF!,LT292,#REF!,0,#REF!,"&lt;="&amp;ME292,#REF!,"&gt;="&amp;MF292,#REF!,"="&amp;KW292,#REF!,"="&amp;KY292)</f>
        <v/>
      </c>
      <c r="ND292" s="1">
        <f>MP292+MR292+MT292+MV292+MX292+MZ292+NB292</f>
        <v/>
      </c>
      <c r="NE292" s="1">
        <f>MQ292+MS292+MU292+MW292+MY292+NA292+NC292</f>
        <v/>
      </c>
      <c r="NF292" s="1">
        <f>ND292+NE292</f>
        <v/>
      </c>
      <c r="NG292" s="33">
        <f>ND292/(ND292+NE292)</f>
        <v/>
      </c>
      <c r="NH292" s="3">
        <f>1/NG292</f>
        <v/>
      </c>
      <c r="NI292" s="1">
        <f>LH292</f>
        <v/>
      </c>
      <c r="NJ292" s="79">
        <f>((1-NG292)*(1/(NI292-1))*0.98-(NG292*1))</f>
        <v/>
      </c>
      <c r="NK292" s="34">
        <f>IF(LR292&lt;0.9,0,IF(AND(LR292&gt;1.1),0,1))</f>
        <v/>
      </c>
      <c r="NL292" s="34">
        <f>IF(LS292&lt;0.9,0,IF(AND(LS292&gt;1.1),0,1))</f>
        <v/>
      </c>
      <c r="NM292" s="32">
        <f>IF(NF292&gt;99,1,0)</f>
        <v/>
      </c>
      <c r="NN292" s="32">
        <f>IF(NJ292&gt;0.0799,1,0)</f>
        <v/>
      </c>
      <c r="NO292" s="32">
        <f>IF(NJ292&gt;NQ292,1,0)</f>
        <v/>
      </c>
      <c r="NP292" s="32">
        <f>NM292+NN292+NO292+NK292+NL292</f>
        <v/>
      </c>
      <c r="NQ292" s="79">
        <f>(((100*NG292)*(NI292-1)*0.98)-((1-NG292)*100))/100</f>
        <v/>
      </c>
      <c r="NR292" s="34">
        <f>IF(LR292&lt;0.9,0,IF(AND(LR292&gt;1.1),0,1))</f>
        <v/>
      </c>
      <c r="NS292" s="34">
        <f>IF(LS292&lt;0.9,0,IF(AND(LS292&gt;1.1),0,1))</f>
        <v/>
      </c>
      <c r="NT292" s="32">
        <f>IF(NF292&gt;99,1,0)</f>
        <v/>
      </c>
      <c r="NU292" s="32">
        <f>IF(NQ292&gt;0.0799,1,0)</f>
        <v/>
      </c>
      <c r="NV292" s="32">
        <f>IF(NQ292&gt;NJ292,1,0)</f>
        <v/>
      </c>
      <c r="NW292" s="32">
        <f>NT292+NU292+NV292+NR292+NS292</f>
        <v/>
      </c>
      <c r="NX292">
        <f>IF(NP292=5,"LayHome1-0",IF(AND(NW292=5),"BackHome1-0",""))</f>
        <v/>
      </c>
      <c r="NY292">
        <f>IF(NP292=5,KN292,IF(AND(NW292=5),KN292,""))</f>
        <v/>
      </c>
      <c r="NZ292">
        <f>IF(NP292=5,"Match Odds",IF(AND(NW292=5),"Match Odds",""))</f>
        <v/>
      </c>
      <c r="OA292">
        <f>IF(NP292=5,KP292,IF(AND(NW292=5),KP292,""))</f>
        <v/>
      </c>
      <c r="OB292">
        <f>IF(NP292=5,"MATCH_ODDS",IF(AND(NW292=5),"MATCH_ODDS",""))</f>
        <v/>
      </c>
      <c r="OC292">
        <f>IF(NP292=5,"LAY",IF(AND(NW292=5),"BACK",""))</f>
        <v/>
      </c>
    </row>
    <row r="293" ht="16.5" customHeight="1" thickBot="1" thickTop="1">
      <c r="A293" s="2" t="n"/>
      <c r="KN293" s="1">
        <f>IF(INDEX(#REF!,MATCH('HT 1-0'!D293,#REF!,0))=INDEX(#REF!,MATCH('HT 1-0'!D293,#REF!,0)),INDEX(#REF!,MATCH('HT 1-0'!D293,#REF!,0)),"ERROR")</f>
        <v/>
      </c>
      <c r="KO293" s="1">
        <f>IF(INDEX(#REF!,MATCH('HT 1-0'!E293,#REF!,0))=INDEX(#REF!,MATCH('HT 1-0'!E293,#REF!,0)),INDEX(#REF!,MATCH('HT 1-0'!E293,#REF!,0)),"ERROR")</f>
        <v/>
      </c>
      <c r="KP293" s="1">
        <f>KN293&amp;" v "&amp;KO293</f>
        <v/>
      </c>
      <c r="KQ293">
        <f>B293&amp;"_"&amp;C293</f>
        <v/>
      </c>
      <c r="KR293" s="1">
        <f>IF((HW293/KK293)&lt;0.335,"G",IF((HW293/KK293)&gt;0.67,"R","A"))</f>
        <v/>
      </c>
      <c r="KS293" s="1">
        <f>IF((HX293/KK293)&lt;0.335,"G",IF((HX293/KK293)&gt;0.67,"R","A"))</f>
        <v/>
      </c>
      <c r="KT293" s="1">
        <f>IF((IH293/KK293)&lt;0.335,"G",IF((IH293/KK293)&gt;0.67,"R","A"))</f>
        <v/>
      </c>
      <c r="KU293" s="1">
        <f>IF((II293/KK293)&lt;0.335,"G",IF((II293/KK293)&gt;0.67,"R","A"))</f>
        <v/>
      </c>
      <c r="KV293" s="1">
        <f>IF((HZ293/KK293)&lt;0.335,"G",IF((HZ293/KK293)&gt;0.67,"R","A"))</f>
        <v/>
      </c>
      <c r="KW293" s="1">
        <f>IF((HY293/KK293)&lt;0.335,"G",IF((HY293/KK293)&gt;0.67,"R","A"))</f>
        <v/>
      </c>
      <c r="KX293" s="1">
        <f>IF((IK293/KK293)&lt;0.335,"G",IF((IK293/KK293)&gt;0.67,"R","A"))</f>
        <v/>
      </c>
      <c r="KY293" s="1">
        <f>IF((IJ293/KK293)&lt;0.335,"G",IF((IJ293/KK293)&gt;0.67,"R","A"))</f>
        <v/>
      </c>
      <c r="KZ293" s="1">
        <f>IF((HQ293/KK293)&lt;0.335,"G",IF((HQ293/KK293)&gt;0.67,"R","A"))</f>
        <v/>
      </c>
      <c r="LA293" s="1">
        <f>IF((IB293/KK293)&lt;0.335,"G",IF((IB293/KK293)&gt;0.67,"R","A"))</f>
        <v/>
      </c>
      <c r="LB293">
        <f>IF(LQ293="1-0",INDEX(Scrape!#REF!,MATCH('HT 1-0'!KP293,Scrape!$B:$B,0)),"")</f>
        <v/>
      </c>
      <c r="LC293">
        <f>IF(LQ293="1-0",INDEX(Scrape!$A:$A,MATCH('HT 1-0'!KP293,Scrape!$B:$B,0)),"")</f>
        <v/>
      </c>
      <c r="LD293">
        <f>IF(LQ293="1-0",INDEX(Scrape!$B:$B,MATCH('HT 1-0'!KP293,Scrape!$B:$B,0)),"")</f>
        <v/>
      </c>
      <c r="LE293">
        <f>IF(LQ293="1-0",INDEX(Scrape!$C:$C,MATCH('HT 1-0'!KP293,Scrape!$B:$B,0)),"")</f>
        <v/>
      </c>
      <c r="LF293">
        <f>IF(LQ293="1-0",INDEX(Scrape!$D:$D,MATCH('HT 1-0'!KP293,Scrape!$B:$B,0)),"")</f>
        <v/>
      </c>
      <c r="LG293">
        <f>IF(LQ293="1-0",INDEX(Scrape!$E:$E,MATCH('HT 1-0'!KP293,Scrape!$B:$B,0)),"")</f>
        <v/>
      </c>
      <c r="LH293">
        <f>IF(LQ293="1-0",INDEX(Scrape!$F:$F,MATCH('HT 1-0'!KP293,Scrape!$B:$B,0)),"")</f>
        <v/>
      </c>
      <c r="LI293">
        <f>IF(LQ293="1-0",INDEX(Scrape!$G:$G,MATCH('HT 1-0'!KP293,Scrape!$B:$B,0)),"")</f>
        <v/>
      </c>
      <c r="LJ293">
        <f>IF(LQ293="1-0",INDEX(Scrape!$H:$H,MATCH('HT 1-0'!KP293,Scrape!$B:$B,0)),"")</f>
        <v/>
      </c>
      <c r="LK293">
        <f>IF(LQ293="1-0",INDEX(Scrape!$I:$I,MATCH('HT 1-0'!KP293,Scrape!$B:$B,0)),"")</f>
        <v/>
      </c>
      <c r="LL293">
        <f>IF(LQ293="1-0",INDEX(Scrape!$J:$J,MATCH('HT 1-0'!KP293,Scrape!$B:$B,0)),"")</f>
        <v/>
      </c>
      <c r="LM293">
        <f>IF(LQ293="1-0",INDEX(Scrape!$K:$K,MATCH('HT 1-0'!KP293,Scrape!$B:$B,0)),"")</f>
        <v/>
      </c>
      <c r="LN293">
        <f>IF(LQ293="1-0",INDEX(Scrape!$L:$L,MATCH('HT 1-0'!KP293,Scrape!$B:$B,0)),"")</f>
        <v/>
      </c>
      <c r="LO293">
        <f>IF(LQ293="1-0",INDEX(Scrape!$M:$M,MATCH('HT 1-0'!KP293,Scrape!$B:$B,0)),"")</f>
        <v/>
      </c>
      <c r="LP293">
        <f>IF(LQ293="1-0",INDEX(Scrape!$N:$N,MATCH('HT 1-0'!KP293,Scrape!$B:$B,0)),"")</f>
        <v/>
      </c>
      <c r="LQ293">
        <f>INDEX(Scrape!$O:$O,MATCH('HT 1-0'!KP293,Scrape!$B:$B,0))</f>
        <v/>
      </c>
      <c r="LR293">
        <f>(1/LJ293)+(1/LI293)+(1/LH293)</f>
        <v/>
      </c>
      <c r="LS293">
        <f>(1/LG293)+(1/LF293)+(1/LE293)</f>
        <v/>
      </c>
      <c r="LT293" s="8">
        <f>IF(INDEX(#REF!,MATCH(KQ293,#REF!,0))=INDEX(#REF!,MATCH(KQ293,#REF!,0)),INDEX(#REF!,MATCH(KQ293,#REF!,0)),"ERROR")</f>
        <v/>
      </c>
      <c r="LU293" s="4">
        <f>IF(KR293="G",2,IF(KR293="R",0.5,IF(KR293="A",1)))</f>
        <v/>
      </c>
      <c r="LV293" s="4">
        <f>IF(KS293="G",0.5,IF(KS293="R",2,IF(KS293="A",1)))</f>
        <v/>
      </c>
      <c r="LW293" s="4">
        <f>IF(KT293="G",2,IF(KT293="R",0.5,IF(KT293="A",1)))</f>
        <v/>
      </c>
      <c r="LX293" s="4">
        <f>IF(KU293="G",0.5,IF(KU293="R",2,IF(KU293="A",1)))</f>
        <v/>
      </c>
      <c r="LY293" s="7">
        <f>(LK293*(LU293+LX293)+(LL293*(LU293+LX293)))</f>
        <v/>
      </c>
      <c r="LZ293" s="7">
        <f>(LN293*(LV293+LW293)+(LO293*(LV293+LW293)))</f>
        <v/>
      </c>
      <c r="MA293" s="11">
        <f>LY293-LZ293</f>
        <v/>
      </c>
      <c r="MB293" s="5">
        <f>MA293+2</f>
        <v/>
      </c>
      <c r="MC293" s="6">
        <f>MA293-2</f>
        <v/>
      </c>
      <c r="MD293" s="4">
        <f>LE293</f>
        <v/>
      </c>
      <c r="ME293" s="9">
        <f>IF(MD293=0,1000,MD293+0.75)</f>
        <v/>
      </c>
      <c r="MF293" s="10">
        <f>IF(MD293=0,0,MD293-0.75)</f>
        <v/>
      </c>
      <c r="MG293" s="4">
        <f>((LM293*(LU293+LX293))-((LP293*(LV293+LW293))))</f>
        <v/>
      </c>
      <c r="MH293" s="9">
        <f>MG293*1.2</f>
        <v/>
      </c>
      <c r="MI293" s="10">
        <f>MG293*0.8</f>
        <v/>
      </c>
      <c r="MJ293">
        <f>IFERROR(NX293,"")</f>
        <v/>
      </c>
      <c r="MK293">
        <f>IFERROR(NY293,"")</f>
        <v/>
      </c>
      <c r="ML293">
        <f>IFERROR(NZ293,"")</f>
        <v/>
      </c>
      <c r="MM293">
        <f>IFERROR(OA293,"")</f>
        <v/>
      </c>
      <c r="MN293">
        <f>IFERROR(OB293,"")</f>
        <v/>
      </c>
      <c r="MO293">
        <f>IFERROR(OC293,"")</f>
        <v/>
      </c>
      <c r="MP293" s="1">
        <f>COUNTIFS(#REF!,LT293,#REF!,1,#REF!,"&gt;="&amp;MC293,#REF!,"&lt;="&amp;MB293,#REF!,"&lt;="&amp;ME293,#REF!,"&gt;="&amp;MF293,#REF!,"="&amp;KV293,#REF!,"="&amp;KX293)</f>
        <v/>
      </c>
      <c r="MQ293" s="1">
        <f>COUNTIFS(#REF!,LT293,#REF!,0,#REF!,"&gt;="&amp;MC293,#REF!,"&lt;="&amp;MB293,#REF!,"&lt;="&amp;ME293,#REF!,"&gt;="&amp;MF293,#REF!,"="&amp;KV293,#REF!,"="&amp;KX293)</f>
        <v/>
      </c>
      <c r="MR293" s="1">
        <f>COUNTIFS(#REF!,LT293,#REF!,1,#REF!,"&gt;="&amp;MC293,#REF!,"&lt;="&amp;MB293,#REF!,"&lt;="&amp;ME293,#REF!,"&gt;="&amp;MF293,#REF!,"="&amp;KW293,#REF!,"="&amp;KY293)</f>
        <v/>
      </c>
      <c r="MS293" s="1">
        <f>COUNTIFS(#REF!,LT293,#REF!,0,#REF!,"&gt;="&amp;MC293,#REF!,"&lt;="&amp;MB293,#REF!,"&lt;="&amp;ME293,#REF!,"&gt;="&amp;MF293,#REF!,"="&amp;KW293,#REF!,"="&amp;KY293)</f>
        <v/>
      </c>
      <c r="MT293" s="1">
        <f>COUNTIFS(#REF!,LT293,#REF!,1,#REF!,"&gt;="&amp;MI293,#REF!,"&lt;="&amp;MH293,#REF!,"&lt;="&amp;ME293,#REF!,"&gt;="&amp;MF293)</f>
        <v/>
      </c>
      <c r="MU293" s="1">
        <f>COUNTIFS(#REF!,LT293,#REF!,0,#REF!,"&gt;="&amp;MI293,#REF!,"&lt;="&amp;MH293,#REF!,"&lt;="&amp;ME293,#REF!,"&gt;="&amp;MF293)</f>
        <v/>
      </c>
      <c r="MV293" s="1">
        <f>COUNTIFS(#REF!,LT293,#REF!,1,#REF!,"&gt;="&amp;MI293,#REF!,"&lt;="&amp;MH293,#REF!,"="&amp;KZ293,#REF!,"="&amp;LA293,#REF!,"&lt;="&amp;ME293,#REF!,"&gt;="&amp;MF293)</f>
        <v/>
      </c>
      <c r="MW293" s="1">
        <f>COUNTIFS(#REF!,LT293,#REF!,0,#REF!,"&gt;="&amp;MI293,#REF!,"&lt;="&amp;MH293,#REF!,"="&amp;KZ293,#REF!,"="&amp;LA293,#REF!,"&lt;="&amp;ME293,#REF!,"&gt;="&amp;MF293)</f>
        <v/>
      </c>
      <c r="MX293" s="1">
        <f>COUNTIFS(#REF!,LT293,#REF!,1,#REF!,"&gt;="&amp;MC293,#REF!,"&lt;="&amp;MB293,#REF!,"&lt;="&amp;ME293,#REF!,"&gt;="&amp;MF293)</f>
        <v/>
      </c>
      <c r="MY293" s="1">
        <f>COUNTIFS(#REF!,LT293,#REF!,0,#REF!,"&gt;="&amp;MC293,#REF!,"&lt;="&amp;MB293,#REF!,"&lt;="&amp;ME293,#REF!,"&gt;="&amp;MF293)</f>
        <v/>
      </c>
      <c r="MZ293" s="1">
        <f>COUNTIFS(#REF!,LT293,#REF!,1,#REF!,"&lt;="&amp;ME293,#REF!,"&gt;="&amp;MF293,#REF!,"="&amp;KV293,#REF!,"="&amp;KX293)</f>
        <v/>
      </c>
      <c r="NA293" s="1">
        <f>COUNTIFS(#REF!,LT293,#REF!,0,#REF!,"&lt;="&amp;ME293,#REF!,"&gt;="&amp;MF293,#REF!,"="&amp;KV293,#REF!,"="&amp;KX293)</f>
        <v/>
      </c>
      <c r="NB293" s="1">
        <f>COUNTIFS(#REF!,LT293,#REF!,1,#REF!,"&lt;="&amp;ME293,#REF!,"&gt;="&amp;MF293,#REF!,"="&amp;KW293,#REF!,"="&amp;KY293)</f>
        <v/>
      </c>
      <c r="NC293" s="1">
        <f>COUNTIFS(#REF!,LT293,#REF!,0,#REF!,"&lt;="&amp;ME293,#REF!,"&gt;="&amp;MF293,#REF!,"="&amp;KW293,#REF!,"="&amp;KY293)</f>
        <v/>
      </c>
      <c r="ND293" s="1">
        <f>MP293+MR293+MT293+MV293+MX293+MZ293+NB293</f>
        <v/>
      </c>
      <c r="NE293" s="1">
        <f>MQ293+MS293+MU293+MW293+MY293+NA293+NC293</f>
        <v/>
      </c>
      <c r="NF293" s="1">
        <f>ND293+NE293</f>
        <v/>
      </c>
      <c r="NG293" s="33">
        <f>ND293/(ND293+NE293)</f>
        <v/>
      </c>
      <c r="NH293" s="3">
        <f>1/NG293</f>
        <v/>
      </c>
      <c r="NI293" s="1">
        <f>LH293</f>
        <v/>
      </c>
      <c r="NJ293" s="79">
        <f>((1-NG293)*(1/(NI293-1))*0.98-(NG293*1))</f>
        <v/>
      </c>
      <c r="NK293" s="34">
        <f>IF(LR293&lt;0.9,0,IF(AND(LR293&gt;1.1),0,1))</f>
        <v/>
      </c>
      <c r="NL293" s="34">
        <f>IF(LS293&lt;0.9,0,IF(AND(LS293&gt;1.1),0,1))</f>
        <v/>
      </c>
      <c r="NM293" s="32">
        <f>IF(NF293&gt;99,1,0)</f>
        <v/>
      </c>
      <c r="NN293" s="32">
        <f>IF(NJ293&gt;0.0799,1,0)</f>
        <v/>
      </c>
      <c r="NO293" s="32">
        <f>IF(NJ293&gt;NQ293,1,0)</f>
        <v/>
      </c>
      <c r="NP293" s="32">
        <f>NM293+NN293+NO293+NK293+NL293</f>
        <v/>
      </c>
      <c r="NQ293" s="79">
        <f>(((100*NG293)*(NI293-1)*0.98)-((1-NG293)*100))/100</f>
        <v/>
      </c>
      <c r="NR293" s="34">
        <f>IF(LR293&lt;0.9,0,IF(AND(LR293&gt;1.1),0,1))</f>
        <v/>
      </c>
      <c r="NS293" s="34">
        <f>IF(LS293&lt;0.9,0,IF(AND(LS293&gt;1.1),0,1))</f>
        <v/>
      </c>
      <c r="NT293" s="32">
        <f>IF(NF293&gt;99,1,0)</f>
        <v/>
      </c>
      <c r="NU293" s="32">
        <f>IF(NQ293&gt;0.0799,1,0)</f>
        <v/>
      </c>
      <c r="NV293" s="32">
        <f>IF(NQ293&gt;NJ293,1,0)</f>
        <v/>
      </c>
      <c r="NW293" s="32">
        <f>NT293+NU293+NV293+NR293+NS293</f>
        <v/>
      </c>
      <c r="NX293">
        <f>IF(NP293=5,"LayHome1-0",IF(AND(NW293=5),"BackHome1-0",""))</f>
        <v/>
      </c>
      <c r="NY293">
        <f>IF(NP293=5,KN293,IF(AND(NW293=5),KN293,""))</f>
        <v/>
      </c>
      <c r="NZ293">
        <f>IF(NP293=5,"Match Odds",IF(AND(NW293=5),"Match Odds",""))</f>
        <v/>
      </c>
      <c r="OA293">
        <f>IF(NP293=5,KP293,IF(AND(NW293=5),KP293,""))</f>
        <v/>
      </c>
      <c r="OB293">
        <f>IF(NP293=5,"MATCH_ODDS",IF(AND(NW293=5),"MATCH_ODDS",""))</f>
        <v/>
      </c>
      <c r="OC293">
        <f>IF(NP293=5,"LAY",IF(AND(NW293=5),"BACK",""))</f>
        <v/>
      </c>
    </row>
    <row r="294" ht="16.5" customHeight="1" thickBot="1" thickTop="1">
      <c r="A294" s="2" t="n"/>
      <c r="KN294" s="1">
        <f>IF(INDEX(#REF!,MATCH('HT 1-0'!D294,#REF!,0))=INDEX(#REF!,MATCH('HT 1-0'!D294,#REF!,0)),INDEX(#REF!,MATCH('HT 1-0'!D294,#REF!,0)),"ERROR")</f>
        <v/>
      </c>
      <c r="KO294" s="1">
        <f>IF(INDEX(#REF!,MATCH('HT 1-0'!E294,#REF!,0))=INDEX(#REF!,MATCH('HT 1-0'!E294,#REF!,0)),INDEX(#REF!,MATCH('HT 1-0'!E294,#REF!,0)),"ERROR")</f>
        <v/>
      </c>
      <c r="KP294" s="1">
        <f>KN294&amp;" v "&amp;KO294</f>
        <v/>
      </c>
      <c r="KQ294">
        <f>B294&amp;"_"&amp;C294</f>
        <v/>
      </c>
      <c r="KR294" s="1">
        <f>IF((HW294/KK294)&lt;0.335,"G",IF((HW294/KK294)&gt;0.67,"R","A"))</f>
        <v/>
      </c>
      <c r="KS294" s="1">
        <f>IF((HX294/KK294)&lt;0.335,"G",IF((HX294/KK294)&gt;0.67,"R","A"))</f>
        <v/>
      </c>
      <c r="KT294" s="1">
        <f>IF((IH294/KK294)&lt;0.335,"G",IF((IH294/KK294)&gt;0.67,"R","A"))</f>
        <v/>
      </c>
      <c r="KU294" s="1">
        <f>IF((II294/KK294)&lt;0.335,"G",IF((II294/KK294)&gt;0.67,"R","A"))</f>
        <v/>
      </c>
      <c r="KV294" s="1">
        <f>IF((HZ294/KK294)&lt;0.335,"G",IF((HZ294/KK294)&gt;0.67,"R","A"))</f>
        <v/>
      </c>
      <c r="KW294" s="1">
        <f>IF((HY294/KK294)&lt;0.335,"G",IF((HY294/KK294)&gt;0.67,"R","A"))</f>
        <v/>
      </c>
      <c r="KX294" s="1">
        <f>IF((IK294/KK294)&lt;0.335,"G",IF((IK294/KK294)&gt;0.67,"R","A"))</f>
        <v/>
      </c>
      <c r="KY294" s="1">
        <f>IF((IJ294/KK294)&lt;0.335,"G",IF((IJ294/KK294)&gt;0.67,"R","A"))</f>
        <v/>
      </c>
      <c r="KZ294" s="1">
        <f>IF((HQ294/KK294)&lt;0.335,"G",IF((HQ294/KK294)&gt;0.67,"R","A"))</f>
        <v/>
      </c>
      <c r="LA294" s="1">
        <f>IF((IB294/KK294)&lt;0.335,"G",IF((IB294/KK294)&gt;0.67,"R","A"))</f>
        <v/>
      </c>
      <c r="LB294">
        <f>IF(LQ294="1-0",INDEX(Scrape!#REF!,MATCH('HT 1-0'!KP294,Scrape!$B:$B,0)),"")</f>
        <v/>
      </c>
      <c r="LC294">
        <f>IF(LQ294="1-0",INDEX(Scrape!$A:$A,MATCH('HT 1-0'!KP294,Scrape!$B:$B,0)),"")</f>
        <v/>
      </c>
      <c r="LD294">
        <f>IF(LQ294="1-0",INDEX(Scrape!$B:$B,MATCH('HT 1-0'!KP294,Scrape!$B:$B,0)),"")</f>
        <v/>
      </c>
      <c r="LE294">
        <f>IF(LQ294="1-0",INDEX(Scrape!$C:$C,MATCH('HT 1-0'!KP294,Scrape!$B:$B,0)),"")</f>
        <v/>
      </c>
      <c r="LF294">
        <f>IF(LQ294="1-0",INDEX(Scrape!$D:$D,MATCH('HT 1-0'!KP294,Scrape!$B:$B,0)),"")</f>
        <v/>
      </c>
      <c r="LG294">
        <f>IF(LQ294="1-0",INDEX(Scrape!$E:$E,MATCH('HT 1-0'!KP294,Scrape!$B:$B,0)),"")</f>
        <v/>
      </c>
      <c r="LH294">
        <f>IF(LQ294="1-0",INDEX(Scrape!$F:$F,MATCH('HT 1-0'!KP294,Scrape!$B:$B,0)),"")</f>
        <v/>
      </c>
      <c r="LI294">
        <f>IF(LQ294="1-0",INDEX(Scrape!$G:$G,MATCH('HT 1-0'!KP294,Scrape!$B:$B,0)),"")</f>
        <v/>
      </c>
      <c r="LJ294">
        <f>IF(LQ294="1-0",INDEX(Scrape!$H:$H,MATCH('HT 1-0'!KP294,Scrape!$B:$B,0)),"")</f>
        <v/>
      </c>
      <c r="LK294">
        <f>IF(LQ294="1-0",INDEX(Scrape!$I:$I,MATCH('HT 1-0'!KP294,Scrape!$B:$B,0)),"")</f>
        <v/>
      </c>
      <c r="LL294">
        <f>IF(LQ294="1-0",INDEX(Scrape!$J:$J,MATCH('HT 1-0'!KP294,Scrape!$B:$B,0)),"")</f>
        <v/>
      </c>
      <c r="LM294">
        <f>IF(LQ294="1-0",INDEX(Scrape!$K:$K,MATCH('HT 1-0'!KP294,Scrape!$B:$B,0)),"")</f>
        <v/>
      </c>
      <c r="LN294">
        <f>IF(LQ294="1-0",INDEX(Scrape!$L:$L,MATCH('HT 1-0'!KP294,Scrape!$B:$B,0)),"")</f>
        <v/>
      </c>
      <c r="LO294">
        <f>IF(LQ294="1-0",INDEX(Scrape!$M:$M,MATCH('HT 1-0'!KP294,Scrape!$B:$B,0)),"")</f>
        <v/>
      </c>
      <c r="LP294">
        <f>IF(LQ294="1-0",INDEX(Scrape!$N:$N,MATCH('HT 1-0'!KP294,Scrape!$B:$B,0)),"")</f>
        <v/>
      </c>
      <c r="LQ294">
        <f>INDEX(Scrape!$O:$O,MATCH('HT 1-0'!KP294,Scrape!$B:$B,0))</f>
        <v/>
      </c>
      <c r="LR294">
        <f>(1/LJ294)+(1/LI294)+(1/LH294)</f>
        <v/>
      </c>
      <c r="LS294">
        <f>(1/LG294)+(1/LF294)+(1/LE294)</f>
        <v/>
      </c>
      <c r="LT294" s="8">
        <f>IF(INDEX(#REF!,MATCH(KQ294,#REF!,0))=INDEX(#REF!,MATCH(KQ294,#REF!,0)),INDEX(#REF!,MATCH(KQ294,#REF!,0)),"ERROR")</f>
        <v/>
      </c>
      <c r="LU294" s="4">
        <f>IF(KR294="G",2,IF(KR294="R",0.5,IF(KR294="A",1)))</f>
        <v/>
      </c>
      <c r="LV294" s="4">
        <f>IF(KS294="G",0.5,IF(KS294="R",2,IF(KS294="A",1)))</f>
        <v/>
      </c>
      <c r="LW294" s="4">
        <f>IF(KT294="G",2,IF(KT294="R",0.5,IF(KT294="A",1)))</f>
        <v/>
      </c>
      <c r="LX294" s="4">
        <f>IF(KU294="G",0.5,IF(KU294="R",2,IF(KU294="A",1)))</f>
        <v/>
      </c>
      <c r="LY294" s="7">
        <f>(LK294*(LU294+LX294)+(LL294*(LU294+LX294)))</f>
        <v/>
      </c>
      <c r="LZ294" s="7">
        <f>(LN294*(LV294+LW294)+(LO294*(LV294+LW294)))</f>
        <v/>
      </c>
      <c r="MA294" s="11">
        <f>LY294-LZ294</f>
        <v/>
      </c>
      <c r="MB294" s="5">
        <f>MA294+2</f>
        <v/>
      </c>
      <c r="MC294" s="6">
        <f>MA294-2</f>
        <v/>
      </c>
      <c r="MD294" s="4">
        <f>LE294</f>
        <v/>
      </c>
      <c r="ME294" s="9">
        <f>IF(MD294=0,1000,MD294+0.75)</f>
        <v/>
      </c>
      <c r="MF294" s="10">
        <f>IF(MD294=0,0,MD294-0.75)</f>
        <v/>
      </c>
      <c r="MG294" s="4">
        <f>((LM294*(LU294+LX294))-((LP294*(LV294+LW294))))</f>
        <v/>
      </c>
      <c r="MH294" s="9">
        <f>MG294*1.2</f>
        <v/>
      </c>
      <c r="MI294" s="10">
        <f>MG294*0.8</f>
        <v/>
      </c>
      <c r="MJ294">
        <f>IFERROR(NX294,"")</f>
        <v/>
      </c>
      <c r="MK294">
        <f>IFERROR(NY294,"")</f>
        <v/>
      </c>
      <c r="ML294">
        <f>IFERROR(NZ294,"")</f>
        <v/>
      </c>
      <c r="MM294">
        <f>IFERROR(OA294,"")</f>
        <v/>
      </c>
      <c r="MN294">
        <f>IFERROR(OB294,"")</f>
        <v/>
      </c>
      <c r="MO294">
        <f>IFERROR(OC294,"")</f>
        <v/>
      </c>
      <c r="MP294" s="1">
        <f>COUNTIFS(#REF!,LT294,#REF!,1,#REF!,"&gt;="&amp;MC294,#REF!,"&lt;="&amp;MB294,#REF!,"&lt;="&amp;ME294,#REF!,"&gt;="&amp;MF294,#REF!,"="&amp;KV294,#REF!,"="&amp;KX294)</f>
        <v/>
      </c>
      <c r="MQ294" s="1">
        <f>COUNTIFS(#REF!,LT294,#REF!,0,#REF!,"&gt;="&amp;MC294,#REF!,"&lt;="&amp;MB294,#REF!,"&lt;="&amp;ME294,#REF!,"&gt;="&amp;MF294,#REF!,"="&amp;KV294,#REF!,"="&amp;KX294)</f>
        <v/>
      </c>
      <c r="MR294" s="1">
        <f>COUNTIFS(#REF!,LT294,#REF!,1,#REF!,"&gt;="&amp;MC294,#REF!,"&lt;="&amp;MB294,#REF!,"&lt;="&amp;ME294,#REF!,"&gt;="&amp;MF294,#REF!,"="&amp;KW294,#REF!,"="&amp;KY294)</f>
        <v/>
      </c>
      <c r="MS294" s="1">
        <f>COUNTIFS(#REF!,LT294,#REF!,0,#REF!,"&gt;="&amp;MC294,#REF!,"&lt;="&amp;MB294,#REF!,"&lt;="&amp;ME294,#REF!,"&gt;="&amp;MF294,#REF!,"="&amp;KW294,#REF!,"="&amp;KY294)</f>
        <v/>
      </c>
      <c r="MT294" s="1">
        <f>COUNTIFS(#REF!,LT294,#REF!,1,#REF!,"&gt;="&amp;MI294,#REF!,"&lt;="&amp;MH294,#REF!,"&lt;="&amp;ME294,#REF!,"&gt;="&amp;MF294)</f>
        <v/>
      </c>
      <c r="MU294" s="1">
        <f>COUNTIFS(#REF!,LT294,#REF!,0,#REF!,"&gt;="&amp;MI294,#REF!,"&lt;="&amp;MH294,#REF!,"&lt;="&amp;ME294,#REF!,"&gt;="&amp;MF294)</f>
        <v/>
      </c>
      <c r="MV294" s="1">
        <f>COUNTIFS(#REF!,LT294,#REF!,1,#REF!,"&gt;="&amp;MI294,#REF!,"&lt;="&amp;MH294,#REF!,"="&amp;KZ294,#REF!,"="&amp;LA294,#REF!,"&lt;="&amp;ME294,#REF!,"&gt;="&amp;MF294)</f>
        <v/>
      </c>
      <c r="MW294" s="1">
        <f>COUNTIFS(#REF!,LT294,#REF!,0,#REF!,"&gt;="&amp;MI294,#REF!,"&lt;="&amp;MH294,#REF!,"="&amp;KZ294,#REF!,"="&amp;LA294,#REF!,"&lt;="&amp;ME294,#REF!,"&gt;="&amp;MF294)</f>
        <v/>
      </c>
      <c r="MX294" s="1">
        <f>COUNTIFS(#REF!,LT294,#REF!,1,#REF!,"&gt;="&amp;MC294,#REF!,"&lt;="&amp;MB294,#REF!,"&lt;="&amp;ME294,#REF!,"&gt;="&amp;MF294)</f>
        <v/>
      </c>
      <c r="MY294" s="1">
        <f>COUNTIFS(#REF!,LT294,#REF!,0,#REF!,"&gt;="&amp;MC294,#REF!,"&lt;="&amp;MB294,#REF!,"&lt;="&amp;ME294,#REF!,"&gt;="&amp;MF294)</f>
        <v/>
      </c>
      <c r="MZ294" s="1">
        <f>COUNTIFS(#REF!,LT294,#REF!,1,#REF!,"&lt;="&amp;ME294,#REF!,"&gt;="&amp;MF294,#REF!,"="&amp;KV294,#REF!,"="&amp;KX294)</f>
        <v/>
      </c>
      <c r="NA294" s="1">
        <f>COUNTIFS(#REF!,LT294,#REF!,0,#REF!,"&lt;="&amp;ME294,#REF!,"&gt;="&amp;MF294,#REF!,"="&amp;KV294,#REF!,"="&amp;KX294)</f>
        <v/>
      </c>
      <c r="NB294" s="1">
        <f>COUNTIFS(#REF!,LT294,#REF!,1,#REF!,"&lt;="&amp;ME294,#REF!,"&gt;="&amp;MF294,#REF!,"="&amp;KW294,#REF!,"="&amp;KY294)</f>
        <v/>
      </c>
      <c r="NC294" s="1">
        <f>COUNTIFS(#REF!,LT294,#REF!,0,#REF!,"&lt;="&amp;ME294,#REF!,"&gt;="&amp;MF294,#REF!,"="&amp;KW294,#REF!,"="&amp;KY294)</f>
        <v/>
      </c>
      <c r="ND294" s="1">
        <f>MP294+MR294+MT294+MV294+MX294+MZ294+NB294</f>
        <v/>
      </c>
      <c r="NE294" s="1">
        <f>MQ294+MS294+MU294+MW294+MY294+NA294+NC294</f>
        <v/>
      </c>
      <c r="NF294" s="1">
        <f>ND294+NE294</f>
        <v/>
      </c>
      <c r="NG294" s="33">
        <f>ND294/(ND294+NE294)</f>
        <v/>
      </c>
      <c r="NH294" s="3">
        <f>1/NG294</f>
        <v/>
      </c>
      <c r="NI294" s="1">
        <f>LH294</f>
        <v/>
      </c>
      <c r="NJ294" s="79">
        <f>((1-NG294)*(1/(NI294-1))*0.98-(NG294*1))</f>
        <v/>
      </c>
      <c r="NK294" s="34">
        <f>IF(LR294&lt;0.9,0,IF(AND(LR294&gt;1.1),0,1))</f>
        <v/>
      </c>
      <c r="NL294" s="34">
        <f>IF(LS294&lt;0.9,0,IF(AND(LS294&gt;1.1),0,1))</f>
        <v/>
      </c>
      <c r="NM294" s="32">
        <f>IF(NF294&gt;99,1,0)</f>
        <v/>
      </c>
      <c r="NN294" s="32">
        <f>IF(NJ294&gt;0.0799,1,0)</f>
        <v/>
      </c>
      <c r="NO294" s="32">
        <f>IF(NJ294&gt;NQ294,1,0)</f>
        <v/>
      </c>
      <c r="NP294" s="32">
        <f>NM294+NN294+NO294+NK294+NL294</f>
        <v/>
      </c>
      <c r="NQ294" s="79">
        <f>(((100*NG294)*(NI294-1)*0.98)-((1-NG294)*100))/100</f>
        <v/>
      </c>
      <c r="NR294" s="34">
        <f>IF(LR294&lt;0.9,0,IF(AND(LR294&gt;1.1),0,1))</f>
        <v/>
      </c>
      <c r="NS294" s="34">
        <f>IF(LS294&lt;0.9,0,IF(AND(LS294&gt;1.1),0,1))</f>
        <v/>
      </c>
      <c r="NT294" s="32">
        <f>IF(NF294&gt;99,1,0)</f>
        <v/>
      </c>
      <c r="NU294" s="32">
        <f>IF(NQ294&gt;0.0799,1,0)</f>
        <v/>
      </c>
      <c r="NV294" s="32">
        <f>IF(NQ294&gt;NJ294,1,0)</f>
        <v/>
      </c>
      <c r="NW294" s="32">
        <f>NT294+NU294+NV294+NR294+NS294</f>
        <v/>
      </c>
      <c r="NX294">
        <f>IF(NP294=5,"LayHome1-0",IF(AND(NW294=5),"BackHome1-0",""))</f>
        <v/>
      </c>
      <c r="NY294">
        <f>IF(NP294=5,KN294,IF(AND(NW294=5),KN294,""))</f>
        <v/>
      </c>
      <c r="NZ294">
        <f>IF(NP294=5,"Match Odds",IF(AND(NW294=5),"Match Odds",""))</f>
        <v/>
      </c>
      <c r="OA294">
        <f>IF(NP294=5,KP294,IF(AND(NW294=5),KP294,""))</f>
        <v/>
      </c>
      <c r="OB294">
        <f>IF(NP294=5,"MATCH_ODDS",IF(AND(NW294=5),"MATCH_ODDS",""))</f>
        <v/>
      </c>
      <c r="OC294">
        <f>IF(NP294=5,"LAY",IF(AND(NW294=5),"BACK",""))</f>
        <v/>
      </c>
    </row>
    <row r="295" ht="16.5" customHeight="1" thickBot="1" thickTop="1">
      <c r="A295" s="2" t="n"/>
      <c r="KN295" s="1">
        <f>IF(INDEX(#REF!,MATCH('HT 1-0'!D295,#REF!,0))=INDEX(#REF!,MATCH('HT 1-0'!D295,#REF!,0)),INDEX(#REF!,MATCH('HT 1-0'!D295,#REF!,0)),"ERROR")</f>
        <v/>
      </c>
      <c r="KO295" s="1">
        <f>IF(INDEX(#REF!,MATCH('HT 1-0'!E295,#REF!,0))=INDEX(#REF!,MATCH('HT 1-0'!E295,#REF!,0)),INDEX(#REF!,MATCH('HT 1-0'!E295,#REF!,0)),"ERROR")</f>
        <v/>
      </c>
      <c r="KP295" s="1">
        <f>KN295&amp;" v "&amp;KO295</f>
        <v/>
      </c>
      <c r="KQ295">
        <f>B295&amp;"_"&amp;C295</f>
        <v/>
      </c>
      <c r="KR295" s="1">
        <f>IF((HW295/KK295)&lt;0.335,"G",IF((HW295/KK295)&gt;0.67,"R","A"))</f>
        <v/>
      </c>
      <c r="KS295" s="1">
        <f>IF((HX295/KK295)&lt;0.335,"G",IF((HX295/KK295)&gt;0.67,"R","A"))</f>
        <v/>
      </c>
      <c r="KT295" s="1">
        <f>IF((IH295/KK295)&lt;0.335,"G",IF((IH295/KK295)&gt;0.67,"R","A"))</f>
        <v/>
      </c>
      <c r="KU295" s="1">
        <f>IF((II295/KK295)&lt;0.335,"G",IF((II295/KK295)&gt;0.67,"R","A"))</f>
        <v/>
      </c>
      <c r="KV295" s="1">
        <f>IF((HZ295/KK295)&lt;0.335,"G",IF((HZ295/KK295)&gt;0.67,"R","A"))</f>
        <v/>
      </c>
      <c r="KW295" s="1">
        <f>IF((HY295/KK295)&lt;0.335,"G",IF((HY295/KK295)&gt;0.67,"R","A"))</f>
        <v/>
      </c>
      <c r="KX295" s="1">
        <f>IF((IK295/KK295)&lt;0.335,"G",IF((IK295/KK295)&gt;0.67,"R","A"))</f>
        <v/>
      </c>
      <c r="KY295" s="1">
        <f>IF((IJ295/KK295)&lt;0.335,"G",IF((IJ295/KK295)&gt;0.67,"R","A"))</f>
        <v/>
      </c>
      <c r="KZ295" s="1">
        <f>IF((HQ295/KK295)&lt;0.335,"G",IF((HQ295/KK295)&gt;0.67,"R","A"))</f>
        <v/>
      </c>
      <c r="LA295" s="1">
        <f>IF((IB295/KK295)&lt;0.335,"G",IF((IB295/KK295)&gt;0.67,"R","A"))</f>
        <v/>
      </c>
      <c r="LB295">
        <f>IF(LQ295="1-0",INDEX(Scrape!#REF!,MATCH('HT 1-0'!KP295,Scrape!$B:$B,0)),"")</f>
        <v/>
      </c>
      <c r="LC295">
        <f>IF(LQ295="1-0",INDEX(Scrape!$A:$A,MATCH('HT 1-0'!KP295,Scrape!$B:$B,0)),"")</f>
        <v/>
      </c>
      <c r="LD295">
        <f>IF(LQ295="1-0",INDEX(Scrape!$B:$B,MATCH('HT 1-0'!KP295,Scrape!$B:$B,0)),"")</f>
        <v/>
      </c>
      <c r="LE295">
        <f>IF(LQ295="1-0",INDEX(Scrape!$C:$C,MATCH('HT 1-0'!KP295,Scrape!$B:$B,0)),"")</f>
        <v/>
      </c>
      <c r="LF295">
        <f>IF(LQ295="1-0",INDEX(Scrape!$D:$D,MATCH('HT 1-0'!KP295,Scrape!$B:$B,0)),"")</f>
        <v/>
      </c>
      <c r="LG295">
        <f>IF(LQ295="1-0",INDEX(Scrape!$E:$E,MATCH('HT 1-0'!KP295,Scrape!$B:$B,0)),"")</f>
        <v/>
      </c>
      <c r="LH295">
        <f>IF(LQ295="1-0",INDEX(Scrape!$F:$F,MATCH('HT 1-0'!KP295,Scrape!$B:$B,0)),"")</f>
        <v/>
      </c>
      <c r="LI295">
        <f>IF(LQ295="1-0",INDEX(Scrape!$G:$G,MATCH('HT 1-0'!KP295,Scrape!$B:$B,0)),"")</f>
        <v/>
      </c>
      <c r="LJ295">
        <f>IF(LQ295="1-0",INDEX(Scrape!$H:$H,MATCH('HT 1-0'!KP295,Scrape!$B:$B,0)),"")</f>
        <v/>
      </c>
      <c r="LK295">
        <f>IF(LQ295="1-0",INDEX(Scrape!$I:$I,MATCH('HT 1-0'!KP295,Scrape!$B:$B,0)),"")</f>
        <v/>
      </c>
      <c r="LL295">
        <f>IF(LQ295="1-0",INDEX(Scrape!$J:$J,MATCH('HT 1-0'!KP295,Scrape!$B:$B,0)),"")</f>
        <v/>
      </c>
      <c r="LM295">
        <f>IF(LQ295="1-0",INDEX(Scrape!$K:$K,MATCH('HT 1-0'!KP295,Scrape!$B:$B,0)),"")</f>
        <v/>
      </c>
      <c r="LN295">
        <f>IF(LQ295="1-0",INDEX(Scrape!$L:$L,MATCH('HT 1-0'!KP295,Scrape!$B:$B,0)),"")</f>
        <v/>
      </c>
      <c r="LO295">
        <f>IF(LQ295="1-0",INDEX(Scrape!$M:$M,MATCH('HT 1-0'!KP295,Scrape!$B:$B,0)),"")</f>
        <v/>
      </c>
      <c r="LP295">
        <f>IF(LQ295="1-0",INDEX(Scrape!$N:$N,MATCH('HT 1-0'!KP295,Scrape!$B:$B,0)),"")</f>
        <v/>
      </c>
      <c r="LQ295">
        <f>INDEX(Scrape!$O:$O,MATCH('HT 1-0'!KP295,Scrape!$B:$B,0))</f>
        <v/>
      </c>
      <c r="LR295">
        <f>(1/LJ295)+(1/LI295)+(1/LH295)</f>
        <v/>
      </c>
      <c r="LS295">
        <f>(1/LG295)+(1/LF295)+(1/LE295)</f>
        <v/>
      </c>
      <c r="LT295" s="8">
        <f>IF(INDEX(#REF!,MATCH(KQ295,#REF!,0))=INDEX(#REF!,MATCH(KQ295,#REF!,0)),INDEX(#REF!,MATCH(KQ295,#REF!,0)),"ERROR")</f>
        <v/>
      </c>
      <c r="LU295" s="4">
        <f>IF(KR295="G",2,IF(KR295="R",0.5,IF(KR295="A",1)))</f>
        <v/>
      </c>
      <c r="LV295" s="4">
        <f>IF(KS295="G",0.5,IF(KS295="R",2,IF(KS295="A",1)))</f>
        <v/>
      </c>
      <c r="LW295" s="4">
        <f>IF(KT295="G",2,IF(KT295="R",0.5,IF(KT295="A",1)))</f>
        <v/>
      </c>
      <c r="LX295" s="4">
        <f>IF(KU295="G",0.5,IF(KU295="R",2,IF(KU295="A",1)))</f>
        <v/>
      </c>
      <c r="LY295" s="7">
        <f>(LK295*(LU295+LX295)+(LL295*(LU295+LX295)))</f>
        <v/>
      </c>
      <c r="LZ295" s="7">
        <f>(LN295*(LV295+LW295)+(LO295*(LV295+LW295)))</f>
        <v/>
      </c>
      <c r="MA295" s="11">
        <f>LY295-LZ295</f>
        <v/>
      </c>
      <c r="MB295" s="5">
        <f>MA295+2</f>
        <v/>
      </c>
      <c r="MC295" s="6">
        <f>MA295-2</f>
        <v/>
      </c>
      <c r="MD295" s="4">
        <f>LE295</f>
        <v/>
      </c>
      <c r="ME295" s="9">
        <f>IF(MD295=0,1000,MD295+0.75)</f>
        <v/>
      </c>
      <c r="MF295" s="10">
        <f>IF(MD295=0,0,MD295-0.75)</f>
        <v/>
      </c>
      <c r="MG295" s="4">
        <f>((LM295*(LU295+LX295))-((LP295*(LV295+LW295))))</f>
        <v/>
      </c>
      <c r="MH295" s="9">
        <f>MG295*1.2</f>
        <v/>
      </c>
      <c r="MI295" s="10">
        <f>MG295*0.8</f>
        <v/>
      </c>
      <c r="MJ295">
        <f>IFERROR(NX295,"")</f>
        <v/>
      </c>
      <c r="MK295">
        <f>IFERROR(NY295,"")</f>
        <v/>
      </c>
      <c r="ML295">
        <f>IFERROR(NZ295,"")</f>
        <v/>
      </c>
      <c r="MM295">
        <f>IFERROR(OA295,"")</f>
        <v/>
      </c>
      <c r="MN295">
        <f>IFERROR(OB295,"")</f>
        <v/>
      </c>
      <c r="MO295">
        <f>IFERROR(OC295,"")</f>
        <v/>
      </c>
      <c r="MP295" s="1">
        <f>COUNTIFS(#REF!,LT295,#REF!,1,#REF!,"&gt;="&amp;MC295,#REF!,"&lt;="&amp;MB295,#REF!,"&lt;="&amp;ME295,#REF!,"&gt;="&amp;MF295,#REF!,"="&amp;KV295,#REF!,"="&amp;KX295)</f>
        <v/>
      </c>
      <c r="MQ295" s="1">
        <f>COUNTIFS(#REF!,LT295,#REF!,0,#REF!,"&gt;="&amp;MC295,#REF!,"&lt;="&amp;MB295,#REF!,"&lt;="&amp;ME295,#REF!,"&gt;="&amp;MF295,#REF!,"="&amp;KV295,#REF!,"="&amp;KX295)</f>
        <v/>
      </c>
      <c r="MR295" s="1">
        <f>COUNTIFS(#REF!,LT295,#REF!,1,#REF!,"&gt;="&amp;MC295,#REF!,"&lt;="&amp;MB295,#REF!,"&lt;="&amp;ME295,#REF!,"&gt;="&amp;MF295,#REF!,"="&amp;KW295,#REF!,"="&amp;KY295)</f>
        <v/>
      </c>
      <c r="MS295" s="1">
        <f>COUNTIFS(#REF!,LT295,#REF!,0,#REF!,"&gt;="&amp;MC295,#REF!,"&lt;="&amp;MB295,#REF!,"&lt;="&amp;ME295,#REF!,"&gt;="&amp;MF295,#REF!,"="&amp;KW295,#REF!,"="&amp;KY295)</f>
        <v/>
      </c>
      <c r="MT295" s="1">
        <f>COUNTIFS(#REF!,LT295,#REF!,1,#REF!,"&gt;="&amp;MI295,#REF!,"&lt;="&amp;MH295,#REF!,"&lt;="&amp;ME295,#REF!,"&gt;="&amp;MF295)</f>
        <v/>
      </c>
      <c r="MU295" s="1">
        <f>COUNTIFS(#REF!,LT295,#REF!,0,#REF!,"&gt;="&amp;MI295,#REF!,"&lt;="&amp;MH295,#REF!,"&lt;="&amp;ME295,#REF!,"&gt;="&amp;MF295)</f>
        <v/>
      </c>
      <c r="MV295" s="1">
        <f>COUNTIFS(#REF!,LT295,#REF!,1,#REF!,"&gt;="&amp;MI295,#REF!,"&lt;="&amp;MH295,#REF!,"="&amp;KZ295,#REF!,"="&amp;LA295,#REF!,"&lt;="&amp;ME295,#REF!,"&gt;="&amp;MF295)</f>
        <v/>
      </c>
      <c r="MW295" s="1">
        <f>COUNTIFS(#REF!,LT295,#REF!,0,#REF!,"&gt;="&amp;MI295,#REF!,"&lt;="&amp;MH295,#REF!,"="&amp;KZ295,#REF!,"="&amp;LA295,#REF!,"&lt;="&amp;ME295,#REF!,"&gt;="&amp;MF295)</f>
        <v/>
      </c>
      <c r="MX295" s="1">
        <f>COUNTIFS(#REF!,LT295,#REF!,1,#REF!,"&gt;="&amp;MC295,#REF!,"&lt;="&amp;MB295,#REF!,"&lt;="&amp;ME295,#REF!,"&gt;="&amp;MF295)</f>
        <v/>
      </c>
      <c r="MY295" s="1">
        <f>COUNTIFS(#REF!,LT295,#REF!,0,#REF!,"&gt;="&amp;MC295,#REF!,"&lt;="&amp;MB295,#REF!,"&lt;="&amp;ME295,#REF!,"&gt;="&amp;MF295)</f>
        <v/>
      </c>
      <c r="MZ295" s="1">
        <f>COUNTIFS(#REF!,LT295,#REF!,1,#REF!,"&lt;="&amp;ME295,#REF!,"&gt;="&amp;MF295,#REF!,"="&amp;KV295,#REF!,"="&amp;KX295)</f>
        <v/>
      </c>
      <c r="NA295" s="1">
        <f>COUNTIFS(#REF!,LT295,#REF!,0,#REF!,"&lt;="&amp;ME295,#REF!,"&gt;="&amp;MF295,#REF!,"="&amp;KV295,#REF!,"="&amp;KX295)</f>
        <v/>
      </c>
      <c r="NB295" s="1">
        <f>COUNTIFS(#REF!,LT295,#REF!,1,#REF!,"&lt;="&amp;ME295,#REF!,"&gt;="&amp;MF295,#REF!,"="&amp;KW295,#REF!,"="&amp;KY295)</f>
        <v/>
      </c>
      <c r="NC295" s="1">
        <f>COUNTIFS(#REF!,LT295,#REF!,0,#REF!,"&lt;="&amp;ME295,#REF!,"&gt;="&amp;MF295,#REF!,"="&amp;KW295,#REF!,"="&amp;KY295)</f>
        <v/>
      </c>
      <c r="ND295" s="1">
        <f>MP295+MR295+MT295+MV295+MX295+MZ295+NB295</f>
        <v/>
      </c>
      <c r="NE295" s="1">
        <f>MQ295+MS295+MU295+MW295+MY295+NA295+NC295</f>
        <v/>
      </c>
      <c r="NF295" s="1">
        <f>ND295+NE295</f>
        <v/>
      </c>
      <c r="NG295" s="33">
        <f>ND295/(ND295+NE295)</f>
        <v/>
      </c>
      <c r="NH295" s="3">
        <f>1/NG295</f>
        <v/>
      </c>
      <c r="NI295" s="1">
        <f>LH295</f>
        <v/>
      </c>
      <c r="NJ295" s="79">
        <f>((1-NG295)*(1/(NI295-1))*0.98-(NG295*1))</f>
        <v/>
      </c>
      <c r="NK295" s="34">
        <f>IF(LR295&lt;0.9,0,IF(AND(LR295&gt;1.1),0,1))</f>
        <v/>
      </c>
      <c r="NL295" s="34">
        <f>IF(LS295&lt;0.9,0,IF(AND(LS295&gt;1.1),0,1))</f>
        <v/>
      </c>
      <c r="NM295" s="32">
        <f>IF(NF295&gt;99,1,0)</f>
        <v/>
      </c>
      <c r="NN295" s="32">
        <f>IF(NJ295&gt;0.0799,1,0)</f>
        <v/>
      </c>
      <c r="NO295" s="32">
        <f>IF(NJ295&gt;NQ295,1,0)</f>
        <v/>
      </c>
      <c r="NP295" s="32">
        <f>NM295+NN295+NO295+NK295+NL295</f>
        <v/>
      </c>
      <c r="NQ295" s="79">
        <f>(((100*NG295)*(NI295-1)*0.98)-((1-NG295)*100))/100</f>
        <v/>
      </c>
      <c r="NR295" s="34">
        <f>IF(LR295&lt;0.9,0,IF(AND(LR295&gt;1.1),0,1))</f>
        <v/>
      </c>
      <c r="NS295" s="34">
        <f>IF(LS295&lt;0.9,0,IF(AND(LS295&gt;1.1),0,1))</f>
        <v/>
      </c>
      <c r="NT295" s="32">
        <f>IF(NF295&gt;99,1,0)</f>
        <v/>
      </c>
      <c r="NU295" s="32">
        <f>IF(NQ295&gt;0.0799,1,0)</f>
        <v/>
      </c>
      <c r="NV295" s="32">
        <f>IF(NQ295&gt;NJ295,1,0)</f>
        <v/>
      </c>
      <c r="NW295" s="32">
        <f>NT295+NU295+NV295+NR295+NS295</f>
        <v/>
      </c>
      <c r="NX295">
        <f>IF(NP295=5,"LayHome1-0",IF(AND(NW295=5),"BackHome1-0",""))</f>
        <v/>
      </c>
      <c r="NY295">
        <f>IF(NP295=5,KN295,IF(AND(NW295=5),KN295,""))</f>
        <v/>
      </c>
      <c r="NZ295">
        <f>IF(NP295=5,"Match Odds",IF(AND(NW295=5),"Match Odds",""))</f>
        <v/>
      </c>
      <c r="OA295">
        <f>IF(NP295=5,KP295,IF(AND(NW295=5),KP295,""))</f>
        <v/>
      </c>
      <c r="OB295">
        <f>IF(NP295=5,"MATCH_ODDS",IF(AND(NW295=5),"MATCH_ODDS",""))</f>
        <v/>
      </c>
      <c r="OC295">
        <f>IF(NP295=5,"LAY",IF(AND(NW295=5),"BACK",""))</f>
        <v/>
      </c>
    </row>
    <row r="296" ht="16.5" customHeight="1" thickBot="1" thickTop="1">
      <c r="A296" s="2" t="n"/>
      <c r="KN296" s="1">
        <f>IF(INDEX(#REF!,MATCH('HT 1-0'!D296,#REF!,0))=INDEX(#REF!,MATCH('HT 1-0'!D296,#REF!,0)),INDEX(#REF!,MATCH('HT 1-0'!D296,#REF!,0)),"ERROR")</f>
        <v/>
      </c>
      <c r="KO296" s="1">
        <f>IF(INDEX(#REF!,MATCH('HT 1-0'!E296,#REF!,0))=INDEX(#REF!,MATCH('HT 1-0'!E296,#REF!,0)),INDEX(#REF!,MATCH('HT 1-0'!E296,#REF!,0)),"ERROR")</f>
        <v/>
      </c>
      <c r="KP296" s="1">
        <f>KN296&amp;" v "&amp;KO296</f>
        <v/>
      </c>
      <c r="KQ296">
        <f>B296&amp;"_"&amp;C296</f>
        <v/>
      </c>
      <c r="KR296" s="1">
        <f>IF((HW296/KK296)&lt;0.335,"G",IF((HW296/KK296)&gt;0.67,"R","A"))</f>
        <v/>
      </c>
      <c r="KS296" s="1">
        <f>IF((HX296/KK296)&lt;0.335,"G",IF((HX296/KK296)&gt;0.67,"R","A"))</f>
        <v/>
      </c>
      <c r="KT296" s="1">
        <f>IF((IH296/KK296)&lt;0.335,"G",IF((IH296/KK296)&gt;0.67,"R","A"))</f>
        <v/>
      </c>
      <c r="KU296" s="1">
        <f>IF((II296/KK296)&lt;0.335,"G",IF((II296/KK296)&gt;0.67,"R","A"))</f>
        <v/>
      </c>
      <c r="KV296" s="1">
        <f>IF((HZ296/KK296)&lt;0.335,"G",IF((HZ296/KK296)&gt;0.67,"R","A"))</f>
        <v/>
      </c>
      <c r="KW296" s="1">
        <f>IF((HY296/KK296)&lt;0.335,"G",IF((HY296/KK296)&gt;0.67,"R","A"))</f>
        <v/>
      </c>
      <c r="KX296" s="1">
        <f>IF((IK296/KK296)&lt;0.335,"G",IF((IK296/KK296)&gt;0.67,"R","A"))</f>
        <v/>
      </c>
      <c r="KY296" s="1">
        <f>IF((IJ296/KK296)&lt;0.335,"G",IF((IJ296/KK296)&gt;0.67,"R","A"))</f>
        <v/>
      </c>
      <c r="KZ296" s="1">
        <f>IF((HQ296/KK296)&lt;0.335,"G",IF((HQ296/KK296)&gt;0.67,"R","A"))</f>
        <v/>
      </c>
      <c r="LA296" s="1">
        <f>IF((IB296/KK296)&lt;0.335,"G",IF((IB296/KK296)&gt;0.67,"R","A"))</f>
        <v/>
      </c>
      <c r="LB296">
        <f>IF(LQ296="1-0",INDEX(Scrape!#REF!,MATCH('HT 1-0'!KP296,Scrape!$B:$B,0)),"")</f>
        <v/>
      </c>
      <c r="LC296">
        <f>IF(LQ296="1-0",INDEX(Scrape!$A:$A,MATCH('HT 1-0'!KP296,Scrape!$B:$B,0)),"")</f>
        <v/>
      </c>
      <c r="LD296">
        <f>IF(LQ296="1-0",INDEX(Scrape!$B:$B,MATCH('HT 1-0'!KP296,Scrape!$B:$B,0)),"")</f>
        <v/>
      </c>
      <c r="LE296">
        <f>IF(LQ296="1-0",INDEX(Scrape!$C:$C,MATCH('HT 1-0'!KP296,Scrape!$B:$B,0)),"")</f>
        <v/>
      </c>
      <c r="LF296">
        <f>IF(LQ296="1-0",INDEX(Scrape!$D:$D,MATCH('HT 1-0'!KP296,Scrape!$B:$B,0)),"")</f>
        <v/>
      </c>
      <c r="LG296">
        <f>IF(LQ296="1-0",INDEX(Scrape!$E:$E,MATCH('HT 1-0'!KP296,Scrape!$B:$B,0)),"")</f>
        <v/>
      </c>
      <c r="LH296">
        <f>IF(LQ296="1-0",INDEX(Scrape!$F:$F,MATCH('HT 1-0'!KP296,Scrape!$B:$B,0)),"")</f>
        <v/>
      </c>
      <c r="LI296">
        <f>IF(LQ296="1-0",INDEX(Scrape!$G:$G,MATCH('HT 1-0'!KP296,Scrape!$B:$B,0)),"")</f>
        <v/>
      </c>
      <c r="LJ296">
        <f>IF(LQ296="1-0",INDEX(Scrape!$H:$H,MATCH('HT 1-0'!KP296,Scrape!$B:$B,0)),"")</f>
        <v/>
      </c>
      <c r="LK296">
        <f>IF(LQ296="1-0",INDEX(Scrape!$I:$I,MATCH('HT 1-0'!KP296,Scrape!$B:$B,0)),"")</f>
        <v/>
      </c>
      <c r="LL296">
        <f>IF(LQ296="1-0",INDEX(Scrape!$J:$J,MATCH('HT 1-0'!KP296,Scrape!$B:$B,0)),"")</f>
        <v/>
      </c>
      <c r="LM296">
        <f>IF(LQ296="1-0",INDEX(Scrape!$K:$K,MATCH('HT 1-0'!KP296,Scrape!$B:$B,0)),"")</f>
        <v/>
      </c>
      <c r="LN296">
        <f>IF(LQ296="1-0",INDEX(Scrape!$L:$L,MATCH('HT 1-0'!KP296,Scrape!$B:$B,0)),"")</f>
        <v/>
      </c>
      <c r="LO296">
        <f>IF(LQ296="1-0",INDEX(Scrape!$M:$M,MATCH('HT 1-0'!KP296,Scrape!$B:$B,0)),"")</f>
        <v/>
      </c>
      <c r="LP296">
        <f>IF(LQ296="1-0",INDEX(Scrape!$N:$N,MATCH('HT 1-0'!KP296,Scrape!$B:$B,0)),"")</f>
        <v/>
      </c>
      <c r="LQ296">
        <f>INDEX(Scrape!$O:$O,MATCH('HT 1-0'!KP296,Scrape!$B:$B,0))</f>
        <v/>
      </c>
      <c r="LR296">
        <f>(1/LJ296)+(1/LI296)+(1/LH296)</f>
        <v/>
      </c>
      <c r="LS296">
        <f>(1/LG296)+(1/LF296)+(1/LE296)</f>
        <v/>
      </c>
      <c r="LT296" s="8">
        <f>IF(INDEX(#REF!,MATCH(KQ296,#REF!,0))=INDEX(#REF!,MATCH(KQ296,#REF!,0)),INDEX(#REF!,MATCH(KQ296,#REF!,0)),"ERROR")</f>
        <v/>
      </c>
      <c r="LU296" s="4">
        <f>IF(KR296="G",2,IF(KR296="R",0.5,IF(KR296="A",1)))</f>
        <v/>
      </c>
      <c r="LV296" s="4">
        <f>IF(KS296="G",0.5,IF(KS296="R",2,IF(KS296="A",1)))</f>
        <v/>
      </c>
      <c r="LW296" s="4">
        <f>IF(KT296="G",2,IF(KT296="R",0.5,IF(KT296="A",1)))</f>
        <v/>
      </c>
      <c r="LX296" s="4">
        <f>IF(KU296="G",0.5,IF(KU296="R",2,IF(KU296="A",1)))</f>
        <v/>
      </c>
      <c r="LY296" s="7">
        <f>(LK296*(LU296+LX296)+(LL296*(LU296+LX296)))</f>
        <v/>
      </c>
      <c r="LZ296" s="7">
        <f>(LN296*(LV296+LW296)+(LO296*(LV296+LW296)))</f>
        <v/>
      </c>
      <c r="MA296" s="11">
        <f>LY296-LZ296</f>
        <v/>
      </c>
      <c r="MB296" s="5">
        <f>MA296+2</f>
        <v/>
      </c>
      <c r="MC296" s="6">
        <f>MA296-2</f>
        <v/>
      </c>
      <c r="MD296" s="4">
        <f>LE296</f>
        <v/>
      </c>
      <c r="ME296" s="9">
        <f>IF(MD296=0,1000,MD296+0.75)</f>
        <v/>
      </c>
      <c r="MF296" s="10">
        <f>IF(MD296=0,0,MD296-0.75)</f>
        <v/>
      </c>
      <c r="MG296" s="4">
        <f>((LM296*(LU296+LX296))-((LP296*(LV296+LW296))))</f>
        <v/>
      </c>
      <c r="MH296" s="9">
        <f>MG296*1.2</f>
        <v/>
      </c>
      <c r="MI296" s="10">
        <f>MG296*0.8</f>
        <v/>
      </c>
      <c r="MJ296">
        <f>IFERROR(NX296,"")</f>
        <v/>
      </c>
      <c r="MK296">
        <f>IFERROR(NY296,"")</f>
        <v/>
      </c>
      <c r="ML296">
        <f>IFERROR(NZ296,"")</f>
        <v/>
      </c>
      <c r="MM296">
        <f>IFERROR(OA296,"")</f>
        <v/>
      </c>
      <c r="MN296">
        <f>IFERROR(OB296,"")</f>
        <v/>
      </c>
      <c r="MO296">
        <f>IFERROR(OC296,"")</f>
        <v/>
      </c>
      <c r="MP296" s="1">
        <f>COUNTIFS(#REF!,LT296,#REF!,1,#REF!,"&gt;="&amp;MC296,#REF!,"&lt;="&amp;MB296,#REF!,"&lt;="&amp;ME296,#REF!,"&gt;="&amp;MF296,#REF!,"="&amp;KV296,#REF!,"="&amp;KX296)</f>
        <v/>
      </c>
      <c r="MQ296" s="1">
        <f>COUNTIFS(#REF!,LT296,#REF!,0,#REF!,"&gt;="&amp;MC296,#REF!,"&lt;="&amp;MB296,#REF!,"&lt;="&amp;ME296,#REF!,"&gt;="&amp;MF296,#REF!,"="&amp;KV296,#REF!,"="&amp;KX296)</f>
        <v/>
      </c>
      <c r="MR296" s="1">
        <f>COUNTIFS(#REF!,LT296,#REF!,1,#REF!,"&gt;="&amp;MC296,#REF!,"&lt;="&amp;MB296,#REF!,"&lt;="&amp;ME296,#REF!,"&gt;="&amp;MF296,#REF!,"="&amp;KW296,#REF!,"="&amp;KY296)</f>
        <v/>
      </c>
      <c r="MS296" s="1">
        <f>COUNTIFS(#REF!,LT296,#REF!,0,#REF!,"&gt;="&amp;MC296,#REF!,"&lt;="&amp;MB296,#REF!,"&lt;="&amp;ME296,#REF!,"&gt;="&amp;MF296,#REF!,"="&amp;KW296,#REF!,"="&amp;KY296)</f>
        <v/>
      </c>
      <c r="MT296" s="1">
        <f>COUNTIFS(#REF!,LT296,#REF!,1,#REF!,"&gt;="&amp;MI296,#REF!,"&lt;="&amp;MH296,#REF!,"&lt;="&amp;ME296,#REF!,"&gt;="&amp;MF296)</f>
        <v/>
      </c>
      <c r="MU296" s="1">
        <f>COUNTIFS(#REF!,LT296,#REF!,0,#REF!,"&gt;="&amp;MI296,#REF!,"&lt;="&amp;MH296,#REF!,"&lt;="&amp;ME296,#REF!,"&gt;="&amp;MF296)</f>
        <v/>
      </c>
      <c r="MV296" s="1">
        <f>COUNTIFS(#REF!,LT296,#REF!,1,#REF!,"&gt;="&amp;MI296,#REF!,"&lt;="&amp;MH296,#REF!,"="&amp;KZ296,#REF!,"="&amp;LA296,#REF!,"&lt;="&amp;ME296,#REF!,"&gt;="&amp;MF296)</f>
        <v/>
      </c>
      <c r="MW296" s="1">
        <f>COUNTIFS(#REF!,LT296,#REF!,0,#REF!,"&gt;="&amp;MI296,#REF!,"&lt;="&amp;MH296,#REF!,"="&amp;KZ296,#REF!,"="&amp;LA296,#REF!,"&lt;="&amp;ME296,#REF!,"&gt;="&amp;MF296)</f>
        <v/>
      </c>
      <c r="MX296" s="1">
        <f>COUNTIFS(#REF!,LT296,#REF!,1,#REF!,"&gt;="&amp;MC296,#REF!,"&lt;="&amp;MB296,#REF!,"&lt;="&amp;ME296,#REF!,"&gt;="&amp;MF296)</f>
        <v/>
      </c>
      <c r="MY296" s="1">
        <f>COUNTIFS(#REF!,LT296,#REF!,0,#REF!,"&gt;="&amp;MC296,#REF!,"&lt;="&amp;MB296,#REF!,"&lt;="&amp;ME296,#REF!,"&gt;="&amp;MF296)</f>
        <v/>
      </c>
      <c r="MZ296" s="1">
        <f>COUNTIFS(#REF!,LT296,#REF!,1,#REF!,"&lt;="&amp;ME296,#REF!,"&gt;="&amp;MF296,#REF!,"="&amp;KV296,#REF!,"="&amp;KX296)</f>
        <v/>
      </c>
      <c r="NA296" s="1">
        <f>COUNTIFS(#REF!,LT296,#REF!,0,#REF!,"&lt;="&amp;ME296,#REF!,"&gt;="&amp;MF296,#REF!,"="&amp;KV296,#REF!,"="&amp;KX296)</f>
        <v/>
      </c>
      <c r="NB296" s="1">
        <f>COUNTIFS(#REF!,LT296,#REF!,1,#REF!,"&lt;="&amp;ME296,#REF!,"&gt;="&amp;MF296,#REF!,"="&amp;KW296,#REF!,"="&amp;KY296)</f>
        <v/>
      </c>
      <c r="NC296" s="1">
        <f>COUNTIFS(#REF!,LT296,#REF!,0,#REF!,"&lt;="&amp;ME296,#REF!,"&gt;="&amp;MF296,#REF!,"="&amp;KW296,#REF!,"="&amp;KY296)</f>
        <v/>
      </c>
      <c r="ND296" s="1">
        <f>MP296+MR296+MT296+MV296+MX296+MZ296+NB296</f>
        <v/>
      </c>
      <c r="NE296" s="1">
        <f>MQ296+MS296+MU296+MW296+MY296+NA296+NC296</f>
        <v/>
      </c>
      <c r="NF296" s="1">
        <f>ND296+NE296</f>
        <v/>
      </c>
      <c r="NG296" s="33">
        <f>ND296/(ND296+NE296)</f>
        <v/>
      </c>
      <c r="NH296" s="3">
        <f>1/NG296</f>
        <v/>
      </c>
      <c r="NI296" s="1">
        <f>LH296</f>
        <v/>
      </c>
      <c r="NJ296" s="79">
        <f>((1-NG296)*(1/(NI296-1))*0.98-(NG296*1))</f>
        <v/>
      </c>
      <c r="NK296" s="34">
        <f>IF(LR296&lt;0.9,0,IF(AND(LR296&gt;1.1),0,1))</f>
        <v/>
      </c>
      <c r="NL296" s="34">
        <f>IF(LS296&lt;0.9,0,IF(AND(LS296&gt;1.1),0,1))</f>
        <v/>
      </c>
      <c r="NM296" s="32">
        <f>IF(NF296&gt;99,1,0)</f>
        <v/>
      </c>
      <c r="NN296" s="32">
        <f>IF(NJ296&gt;0.0799,1,0)</f>
        <v/>
      </c>
      <c r="NO296" s="32">
        <f>IF(NJ296&gt;NQ296,1,0)</f>
        <v/>
      </c>
      <c r="NP296" s="32">
        <f>NM296+NN296+NO296+NK296+NL296</f>
        <v/>
      </c>
      <c r="NQ296" s="79">
        <f>(((100*NG296)*(NI296-1)*0.98)-((1-NG296)*100))/100</f>
        <v/>
      </c>
      <c r="NR296" s="34">
        <f>IF(LR296&lt;0.9,0,IF(AND(LR296&gt;1.1),0,1))</f>
        <v/>
      </c>
      <c r="NS296" s="34">
        <f>IF(LS296&lt;0.9,0,IF(AND(LS296&gt;1.1),0,1))</f>
        <v/>
      </c>
      <c r="NT296" s="32">
        <f>IF(NF296&gt;99,1,0)</f>
        <v/>
      </c>
      <c r="NU296" s="32">
        <f>IF(NQ296&gt;0.0799,1,0)</f>
        <v/>
      </c>
      <c r="NV296" s="32">
        <f>IF(NQ296&gt;NJ296,1,0)</f>
        <v/>
      </c>
      <c r="NW296" s="32">
        <f>NT296+NU296+NV296+NR296+NS296</f>
        <v/>
      </c>
      <c r="NX296">
        <f>IF(NP296=5,"LayHome1-0",IF(AND(NW296=5),"BackHome1-0",""))</f>
        <v/>
      </c>
      <c r="NY296">
        <f>IF(NP296=5,KN296,IF(AND(NW296=5),KN296,""))</f>
        <v/>
      </c>
      <c r="NZ296">
        <f>IF(NP296=5,"Match Odds",IF(AND(NW296=5),"Match Odds",""))</f>
        <v/>
      </c>
      <c r="OA296">
        <f>IF(NP296=5,KP296,IF(AND(NW296=5),KP296,""))</f>
        <v/>
      </c>
      <c r="OB296">
        <f>IF(NP296=5,"MATCH_ODDS",IF(AND(NW296=5),"MATCH_ODDS",""))</f>
        <v/>
      </c>
      <c r="OC296">
        <f>IF(NP296=5,"LAY",IF(AND(NW296=5),"BACK",""))</f>
        <v/>
      </c>
    </row>
    <row r="297" ht="16.5" customHeight="1" thickBot="1" thickTop="1">
      <c r="A297" s="2" t="n"/>
      <c r="KN297" s="1">
        <f>IF(INDEX(#REF!,MATCH('HT 1-0'!D297,#REF!,0))=INDEX(#REF!,MATCH('HT 1-0'!D297,#REF!,0)),INDEX(#REF!,MATCH('HT 1-0'!D297,#REF!,0)),"ERROR")</f>
        <v/>
      </c>
      <c r="KO297" s="1">
        <f>IF(INDEX(#REF!,MATCH('HT 1-0'!E297,#REF!,0))=INDEX(#REF!,MATCH('HT 1-0'!E297,#REF!,0)),INDEX(#REF!,MATCH('HT 1-0'!E297,#REF!,0)),"ERROR")</f>
        <v/>
      </c>
      <c r="KP297" s="1">
        <f>KN297&amp;" v "&amp;KO297</f>
        <v/>
      </c>
      <c r="KQ297">
        <f>B297&amp;"_"&amp;C297</f>
        <v/>
      </c>
      <c r="KR297" s="1">
        <f>IF((HW297/KK297)&lt;0.335,"G",IF((HW297/KK297)&gt;0.67,"R","A"))</f>
        <v/>
      </c>
      <c r="KS297" s="1">
        <f>IF((HX297/KK297)&lt;0.335,"G",IF((HX297/KK297)&gt;0.67,"R","A"))</f>
        <v/>
      </c>
      <c r="KT297" s="1">
        <f>IF((IH297/KK297)&lt;0.335,"G",IF((IH297/KK297)&gt;0.67,"R","A"))</f>
        <v/>
      </c>
      <c r="KU297" s="1">
        <f>IF((II297/KK297)&lt;0.335,"G",IF((II297/KK297)&gt;0.67,"R","A"))</f>
        <v/>
      </c>
      <c r="KV297" s="1">
        <f>IF((HZ297/KK297)&lt;0.335,"G",IF((HZ297/KK297)&gt;0.67,"R","A"))</f>
        <v/>
      </c>
      <c r="KW297" s="1">
        <f>IF((HY297/KK297)&lt;0.335,"G",IF((HY297/KK297)&gt;0.67,"R","A"))</f>
        <v/>
      </c>
      <c r="KX297" s="1">
        <f>IF((IK297/KK297)&lt;0.335,"G",IF((IK297/KK297)&gt;0.67,"R","A"))</f>
        <v/>
      </c>
      <c r="KY297" s="1">
        <f>IF((IJ297/KK297)&lt;0.335,"G",IF((IJ297/KK297)&gt;0.67,"R","A"))</f>
        <v/>
      </c>
      <c r="KZ297" s="1">
        <f>IF((HQ297/KK297)&lt;0.335,"G",IF((HQ297/KK297)&gt;0.67,"R","A"))</f>
        <v/>
      </c>
      <c r="LA297" s="1">
        <f>IF((IB297/KK297)&lt;0.335,"G",IF((IB297/KK297)&gt;0.67,"R","A"))</f>
        <v/>
      </c>
      <c r="LB297">
        <f>IF(LQ297="1-0",INDEX(Scrape!#REF!,MATCH('HT 1-0'!KP297,Scrape!$B:$B,0)),"")</f>
        <v/>
      </c>
      <c r="LC297">
        <f>IF(LQ297="1-0",INDEX(Scrape!$A:$A,MATCH('HT 1-0'!KP297,Scrape!$B:$B,0)),"")</f>
        <v/>
      </c>
      <c r="LD297">
        <f>IF(LQ297="1-0",INDEX(Scrape!$B:$B,MATCH('HT 1-0'!KP297,Scrape!$B:$B,0)),"")</f>
        <v/>
      </c>
      <c r="LE297">
        <f>IF(LQ297="1-0",INDEX(Scrape!$C:$C,MATCH('HT 1-0'!KP297,Scrape!$B:$B,0)),"")</f>
        <v/>
      </c>
      <c r="LF297">
        <f>IF(LQ297="1-0",INDEX(Scrape!$D:$D,MATCH('HT 1-0'!KP297,Scrape!$B:$B,0)),"")</f>
        <v/>
      </c>
      <c r="LG297">
        <f>IF(LQ297="1-0",INDEX(Scrape!$E:$E,MATCH('HT 1-0'!KP297,Scrape!$B:$B,0)),"")</f>
        <v/>
      </c>
      <c r="LH297">
        <f>IF(LQ297="1-0",INDEX(Scrape!$F:$F,MATCH('HT 1-0'!KP297,Scrape!$B:$B,0)),"")</f>
        <v/>
      </c>
      <c r="LI297">
        <f>IF(LQ297="1-0",INDEX(Scrape!$G:$G,MATCH('HT 1-0'!KP297,Scrape!$B:$B,0)),"")</f>
        <v/>
      </c>
      <c r="LJ297">
        <f>IF(LQ297="1-0",INDEX(Scrape!$H:$H,MATCH('HT 1-0'!KP297,Scrape!$B:$B,0)),"")</f>
        <v/>
      </c>
      <c r="LK297">
        <f>IF(LQ297="1-0",INDEX(Scrape!$I:$I,MATCH('HT 1-0'!KP297,Scrape!$B:$B,0)),"")</f>
        <v/>
      </c>
      <c r="LL297">
        <f>IF(LQ297="1-0",INDEX(Scrape!$J:$J,MATCH('HT 1-0'!KP297,Scrape!$B:$B,0)),"")</f>
        <v/>
      </c>
      <c r="LM297">
        <f>IF(LQ297="1-0",INDEX(Scrape!$K:$K,MATCH('HT 1-0'!KP297,Scrape!$B:$B,0)),"")</f>
        <v/>
      </c>
      <c r="LN297">
        <f>IF(LQ297="1-0",INDEX(Scrape!$L:$L,MATCH('HT 1-0'!KP297,Scrape!$B:$B,0)),"")</f>
        <v/>
      </c>
      <c r="LO297">
        <f>IF(LQ297="1-0",INDEX(Scrape!$M:$M,MATCH('HT 1-0'!KP297,Scrape!$B:$B,0)),"")</f>
        <v/>
      </c>
      <c r="LP297">
        <f>IF(LQ297="1-0",INDEX(Scrape!$N:$N,MATCH('HT 1-0'!KP297,Scrape!$B:$B,0)),"")</f>
        <v/>
      </c>
      <c r="LQ297">
        <f>INDEX(Scrape!$O:$O,MATCH('HT 1-0'!KP297,Scrape!$B:$B,0))</f>
        <v/>
      </c>
      <c r="LR297">
        <f>(1/LJ297)+(1/LI297)+(1/LH297)</f>
        <v/>
      </c>
      <c r="LS297">
        <f>(1/LG297)+(1/LF297)+(1/LE297)</f>
        <v/>
      </c>
      <c r="LT297" s="8">
        <f>IF(INDEX(#REF!,MATCH(KQ297,#REF!,0))=INDEX(#REF!,MATCH(KQ297,#REF!,0)),INDEX(#REF!,MATCH(KQ297,#REF!,0)),"ERROR")</f>
        <v/>
      </c>
      <c r="LU297" s="4">
        <f>IF(KR297="G",2,IF(KR297="R",0.5,IF(KR297="A",1)))</f>
        <v/>
      </c>
      <c r="LV297" s="4">
        <f>IF(KS297="G",0.5,IF(KS297="R",2,IF(KS297="A",1)))</f>
        <v/>
      </c>
      <c r="LW297" s="4">
        <f>IF(KT297="G",2,IF(KT297="R",0.5,IF(KT297="A",1)))</f>
        <v/>
      </c>
      <c r="LX297" s="4">
        <f>IF(KU297="G",0.5,IF(KU297="R",2,IF(KU297="A",1)))</f>
        <v/>
      </c>
      <c r="LY297" s="7">
        <f>(LK297*(LU297+LX297)+(LL297*(LU297+LX297)))</f>
        <v/>
      </c>
      <c r="LZ297" s="7">
        <f>(LN297*(LV297+LW297)+(LO297*(LV297+LW297)))</f>
        <v/>
      </c>
      <c r="MA297" s="11">
        <f>LY297-LZ297</f>
        <v/>
      </c>
      <c r="MB297" s="5">
        <f>MA297+2</f>
        <v/>
      </c>
      <c r="MC297" s="6">
        <f>MA297-2</f>
        <v/>
      </c>
      <c r="MD297" s="4">
        <f>LE297</f>
        <v/>
      </c>
      <c r="ME297" s="9">
        <f>IF(MD297=0,1000,MD297+0.75)</f>
        <v/>
      </c>
      <c r="MF297" s="10">
        <f>IF(MD297=0,0,MD297-0.75)</f>
        <v/>
      </c>
      <c r="MG297" s="4">
        <f>((LM297*(LU297+LX297))-((LP297*(LV297+LW297))))</f>
        <v/>
      </c>
      <c r="MH297" s="9">
        <f>MG297*1.2</f>
        <v/>
      </c>
      <c r="MI297" s="10">
        <f>MG297*0.8</f>
        <v/>
      </c>
      <c r="MJ297">
        <f>IFERROR(NX297,"")</f>
        <v/>
      </c>
      <c r="MK297">
        <f>IFERROR(NY297,"")</f>
        <v/>
      </c>
      <c r="ML297">
        <f>IFERROR(NZ297,"")</f>
        <v/>
      </c>
      <c r="MM297">
        <f>IFERROR(OA297,"")</f>
        <v/>
      </c>
      <c r="MN297">
        <f>IFERROR(OB297,"")</f>
        <v/>
      </c>
      <c r="MO297">
        <f>IFERROR(OC297,"")</f>
        <v/>
      </c>
      <c r="MP297" s="1">
        <f>COUNTIFS(#REF!,LT297,#REF!,1,#REF!,"&gt;="&amp;MC297,#REF!,"&lt;="&amp;MB297,#REF!,"&lt;="&amp;ME297,#REF!,"&gt;="&amp;MF297,#REF!,"="&amp;KV297,#REF!,"="&amp;KX297)</f>
        <v/>
      </c>
      <c r="MQ297" s="1">
        <f>COUNTIFS(#REF!,LT297,#REF!,0,#REF!,"&gt;="&amp;MC297,#REF!,"&lt;="&amp;MB297,#REF!,"&lt;="&amp;ME297,#REF!,"&gt;="&amp;MF297,#REF!,"="&amp;KV297,#REF!,"="&amp;KX297)</f>
        <v/>
      </c>
      <c r="MR297" s="1">
        <f>COUNTIFS(#REF!,LT297,#REF!,1,#REF!,"&gt;="&amp;MC297,#REF!,"&lt;="&amp;MB297,#REF!,"&lt;="&amp;ME297,#REF!,"&gt;="&amp;MF297,#REF!,"="&amp;KW297,#REF!,"="&amp;KY297)</f>
        <v/>
      </c>
      <c r="MS297" s="1">
        <f>COUNTIFS(#REF!,LT297,#REF!,0,#REF!,"&gt;="&amp;MC297,#REF!,"&lt;="&amp;MB297,#REF!,"&lt;="&amp;ME297,#REF!,"&gt;="&amp;MF297,#REF!,"="&amp;KW297,#REF!,"="&amp;KY297)</f>
        <v/>
      </c>
      <c r="MT297" s="1">
        <f>COUNTIFS(#REF!,LT297,#REF!,1,#REF!,"&gt;="&amp;MI297,#REF!,"&lt;="&amp;MH297,#REF!,"&lt;="&amp;ME297,#REF!,"&gt;="&amp;MF297)</f>
        <v/>
      </c>
      <c r="MU297" s="1">
        <f>COUNTIFS(#REF!,LT297,#REF!,0,#REF!,"&gt;="&amp;MI297,#REF!,"&lt;="&amp;MH297,#REF!,"&lt;="&amp;ME297,#REF!,"&gt;="&amp;MF297)</f>
        <v/>
      </c>
      <c r="MV297" s="1">
        <f>COUNTIFS(#REF!,LT297,#REF!,1,#REF!,"&gt;="&amp;MI297,#REF!,"&lt;="&amp;MH297,#REF!,"="&amp;KZ297,#REF!,"="&amp;LA297,#REF!,"&lt;="&amp;ME297,#REF!,"&gt;="&amp;MF297)</f>
        <v/>
      </c>
      <c r="MW297" s="1">
        <f>COUNTIFS(#REF!,LT297,#REF!,0,#REF!,"&gt;="&amp;MI297,#REF!,"&lt;="&amp;MH297,#REF!,"="&amp;KZ297,#REF!,"="&amp;LA297,#REF!,"&lt;="&amp;ME297,#REF!,"&gt;="&amp;MF297)</f>
        <v/>
      </c>
      <c r="MX297" s="1">
        <f>COUNTIFS(#REF!,LT297,#REF!,1,#REF!,"&gt;="&amp;MC297,#REF!,"&lt;="&amp;MB297,#REF!,"&lt;="&amp;ME297,#REF!,"&gt;="&amp;MF297)</f>
        <v/>
      </c>
      <c r="MY297" s="1">
        <f>COUNTIFS(#REF!,LT297,#REF!,0,#REF!,"&gt;="&amp;MC297,#REF!,"&lt;="&amp;MB297,#REF!,"&lt;="&amp;ME297,#REF!,"&gt;="&amp;MF297)</f>
        <v/>
      </c>
      <c r="MZ297" s="1">
        <f>COUNTIFS(#REF!,LT297,#REF!,1,#REF!,"&lt;="&amp;ME297,#REF!,"&gt;="&amp;MF297,#REF!,"="&amp;KV297,#REF!,"="&amp;KX297)</f>
        <v/>
      </c>
      <c r="NA297" s="1">
        <f>COUNTIFS(#REF!,LT297,#REF!,0,#REF!,"&lt;="&amp;ME297,#REF!,"&gt;="&amp;MF297,#REF!,"="&amp;KV297,#REF!,"="&amp;KX297)</f>
        <v/>
      </c>
      <c r="NB297" s="1">
        <f>COUNTIFS(#REF!,LT297,#REF!,1,#REF!,"&lt;="&amp;ME297,#REF!,"&gt;="&amp;MF297,#REF!,"="&amp;KW297,#REF!,"="&amp;KY297)</f>
        <v/>
      </c>
      <c r="NC297" s="1">
        <f>COUNTIFS(#REF!,LT297,#REF!,0,#REF!,"&lt;="&amp;ME297,#REF!,"&gt;="&amp;MF297,#REF!,"="&amp;KW297,#REF!,"="&amp;KY297)</f>
        <v/>
      </c>
      <c r="ND297" s="1">
        <f>MP297+MR297+MT297+MV297+MX297+MZ297+NB297</f>
        <v/>
      </c>
      <c r="NE297" s="1">
        <f>MQ297+MS297+MU297+MW297+MY297+NA297+NC297</f>
        <v/>
      </c>
      <c r="NF297" s="1">
        <f>ND297+NE297</f>
        <v/>
      </c>
      <c r="NG297" s="33">
        <f>ND297/(ND297+NE297)</f>
        <v/>
      </c>
      <c r="NH297" s="3">
        <f>1/NG297</f>
        <v/>
      </c>
      <c r="NI297" s="1">
        <f>LH297</f>
        <v/>
      </c>
      <c r="NJ297" s="79">
        <f>((1-NG297)*(1/(NI297-1))*0.98-(NG297*1))</f>
        <v/>
      </c>
      <c r="NK297" s="34">
        <f>IF(LR297&lt;0.9,0,IF(AND(LR297&gt;1.1),0,1))</f>
        <v/>
      </c>
      <c r="NL297" s="34">
        <f>IF(LS297&lt;0.9,0,IF(AND(LS297&gt;1.1),0,1))</f>
        <v/>
      </c>
      <c r="NM297" s="32">
        <f>IF(NF297&gt;99,1,0)</f>
        <v/>
      </c>
      <c r="NN297" s="32">
        <f>IF(NJ297&gt;0.0799,1,0)</f>
        <v/>
      </c>
      <c r="NO297" s="32">
        <f>IF(NJ297&gt;NQ297,1,0)</f>
        <v/>
      </c>
      <c r="NP297" s="32">
        <f>NM297+NN297+NO297+NK297+NL297</f>
        <v/>
      </c>
      <c r="NQ297" s="79">
        <f>(((100*NG297)*(NI297-1)*0.98)-((1-NG297)*100))/100</f>
        <v/>
      </c>
      <c r="NR297" s="34">
        <f>IF(LR297&lt;0.9,0,IF(AND(LR297&gt;1.1),0,1))</f>
        <v/>
      </c>
      <c r="NS297" s="34">
        <f>IF(LS297&lt;0.9,0,IF(AND(LS297&gt;1.1),0,1))</f>
        <v/>
      </c>
      <c r="NT297" s="32">
        <f>IF(NF297&gt;99,1,0)</f>
        <v/>
      </c>
      <c r="NU297" s="32">
        <f>IF(NQ297&gt;0.0799,1,0)</f>
        <v/>
      </c>
      <c r="NV297" s="32">
        <f>IF(NQ297&gt;NJ297,1,0)</f>
        <v/>
      </c>
      <c r="NW297" s="32">
        <f>NT297+NU297+NV297+NR297+NS297</f>
        <v/>
      </c>
      <c r="NX297">
        <f>IF(NP297=5,"LayHome1-0",IF(AND(NW297=5),"BackHome1-0",""))</f>
        <v/>
      </c>
      <c r="NY297">
        <f>IF(NP297=5,KN297,IF(AND(NW297=5),KN297,""))</f>
        <v/>
      </c>
      <c r="NZ297">
        <f>IF(NP297=5,"Match Odds",IF(AND(NW297=5),"Match Odds",""))</f>
        <v/>
      </c>
      <c r="OA297">
        <f>IF(NP297=5,KP297,IF(AND(NW297=5),KP297,""))</f>
        <v/>
      </c>
      <c r="OB297">
        <f>IF(NP297=5,"MATCH_ODDS",IF(AND(NW297=5),"MATCH_ODDS",""))</f>
        <v/>
      </c>
      <c r="OC297">
        <f>IF(NP297=5,"LAY",IF(AND(NW297=5),"BACK",""))</f>
        <v/>
      </c>
    </row>
    <row r="298" ht="16.5" customHeight="1" thickBot="1" thickTop="1">
      <c r="A298" s="2" t="n"/>
      <c r="KN298" s="1">
        <f>IF(INDEX(#REF!,MATCH('HT 1-0'!D298,#REF!,0))=INDEX(#REF!,MATCH('HT 1-0'!D298,#REF!,0)),INDEX(#REF!,MATCH('HT 1-0'!D298,#REF!,0)),"ERROR")</f>
        <v/>
      </c>
      <c r="KO298" s="1">
        <f>IF(INDEX(#REF!,MATCH('HT 1-0'!E298,#REF!,0))=INDEX(#REF!,MATCH('HT 1-0'!E298,#REF!,0)),INDEX(#REF!,MATCH('HT 1-0'!E298,#REF!,0)),"ERROR")</f>
        <v/>
      </c>
      <c r="KP298" s="1">
        <f>KN298&amp;" v "&amp;KO298</f>
        <v/>
      </c>
      <c r="KQ298">
        <f>B298&amp;"_"&amp;C298</f>
        <v/>
      </c>
      <c r="KR298" s="1">
        <f>IF((HW298/KK298)&lt;0.335,"G",IF((HW298/KK298)&gt;0.67,"R","A"))</f>
        <v/>
      </c>
      <c r="KS298" s="1">
        <f>IF((HX298/KK298)&lt;0.335,"G",IF((HX298/KK298)&gt;0.67,"R","A"))</f>
        <v/>
      </c>
      <c r="KT298" s="1">
        <f>IF((IH298/KK298)&lt;0.335,"G",IF((IH298/KK298)&gt;0.67,"R","A"))</f>
        <v/>
      </c>
      <c r="KU298" s="1">
        <f>IF((II298/KK298)&lt;0.335,"G",IF((II298/KK298)&gt;0.67,"R","A"))</f>
        <v/>
      </c>
      <c r="KV298" s="1">
        <f>IF((HZ298/KK298)&lt;0.335,"G",IF((HZ298/KK298)&gt;0.67,"R","A"))</f>
        <v/>
      </c>
      <c r="KW298" s="1">
        <f>IF((HY298/KK298)&lt;0.335,"G",IF((HY298/KK298)&gt;0.67,"R","A"))</f>
        <v/>
      </c>
      <c r="KX298" s="1">
        <f>IF((IK298/KK298)&lt;0.335,"G",IF((IK298/KK298)&gt;0.67,"R","A"))</f>
        <v/>
      </c>
      <c r="KY298" s="1">
        <f>IF((IJ298/KK298)&lt;0.335,"G",IF((IJ298/KK298)&gt;0.67,"R","A"))</f>
        <v/>
      </c>
      <c r="KZ298" s="1">
        <f>IF((HQ298/KK298)&lt;0.335,"G",IF((HQ298/KK298)&gt;0.67,"R","A"))</f>
        <v/>
      </c>
      <c r="LA298" s="1">
        <f>IF((IB298/KK298)&lt;0.335,"G",IF((IB298/KK298)&gt;0.67,"R","A"))</f>
        <v/>
      </c>
      <c r="LB298">
        <f>IF(LQ298="1-0",INDEX(Scrape!#REF!,MATCH('HT 1-0'!KP298,Scrape!$B:$B,0)),"")</f>
        <v/>
      </c>
      <c r="LC298">
        <f>IF(LQ298="1-0",INDEX(Scrape!$A:$A,MATCH('HT 1-0'!KP298,Scrape!$B:$B,0)),"")</f>
        <v/>
      </c>
      <c r="LD298">
        <f>IF(LQ298="1-0",INDEX(Scrape!$B:$B,MATCH('HT 1-0'!KP298,Scrape!$B:$B,0)),"")</f>
        <v/>
      </c>
      <c r="LE298">
        <f>IF(LQ298="1-0",INDEX(Scrape!$C:$C,MATCH('HT 1-0'!KP298,Scrape!$B:$B,0)),"")</f>
        <v/>
      </c>
      <c r="LF298">
        <f>IF(LQ298="1-0",INDEX(Scrape!$D:$D,MATCH('HT 1-0'!KP298,Scrape!$B:$B,0)),"")</f>
        <v/>
      </c>
      <c r="LG298">
        <f>IF(LQ298="1-0",INDEX(Scrape!$E:$E,MATCH('HT 1-0'!KP298,Scrape!$B:$B,0)),"")</f>
        <v/>
      </c>
      <c r="LH298">
        <f>IF(LQ298="1-0",INDEX(Scrape!$F:$F,MATCH('HT 1-0'!KP298,Scrape!$B:$B,0)),"")</f>
        <v/>
      </c>
      <c r="LI298">
        <f>IF(LQ298="1-0",INDEX(Scrape!$G:$G,MATCH('HT 1-0'!KP298,Scrape!$B:$B,0)),"")</f>
        <v/>
      </c>
      <c r="LJ298">
        <f>IF(LQ298="1-0",INDEX(Scrape!$H:$H,MATCH('HT 1-0'!KP298,Scrape!$B:$B,0)),"")</f>
        <v/>
      </c>
      <c r="LK298">
        <f>IF(LQ298="1-0",INDEX(Scrape!$I:$I,MATCH('HT 1-0'!KP298,Scrape!$B:$B,0)),"")</f>
        <v/>
      </c>
      <c r="LL298">
        <f>IF(LQ298="1-0",INDEX(Scrape!$J:$J,MATCH('HT 1-0'!KP298,Scrape!$B:$B,0)),"")</f>
        <v/>
      </c>
      <c r="LM298">
        <f>IF(LQ298="1-0",INDEX(Scrape!$K:$K,MATCH('HT 1-0'!KP298,Scrape!$B:$B,0)),"")</f>
        <v/>
      </c>
      <c r="LN298">
        <f>IF(LQ298="1-0",INDEX(Scrape!$L:$L,MATCH('HT 1-0'!KP298,Scrape!$B:$B,0)),"")</f>
        <v/>
      </c>
      <c r="LO298">
        <f>IF(LQ298="1-0",INDEX(Scrape!$M:$M,MATCH('HT 1-0'!KP298,Scrape!$B:$B,0)),"")</f>
        <v/>
      </c>
      <c r="LP298">
        <f>IF(LQ298="1-0",INDEX(Scrape!$N:$N,MATCH('HT 1-0'!KP298,Scrape!$B:$B,0)),"")</f>
        <v/>
      </c>
      <c r="LQ298">
        <f>INDEX(Scrape!$O:$O,MATCH('HT 1-0'!KP298,Scrape!$B:$B,0))</f>
        <v/>
      </c>
      <c r="LR298">
        <f>(1/LJ298)+(1/LI298)+(1/LH298)</f>
        <v/>
      </c>
      <c r="LS298">
        <f>(1/LG298)+(1/LF298)+(1/LE298)</f>
        <v/>
      </c>
      <c r="LT298" s="8">
        <f>IF(INDEX(#REF!,MATCH(KQ298,#REF!,0))=INDEX(#REF!,MATCH(KQ298,#REF!,0)),INDEX(#REF!,MATCH(KQ298,#REF!,0)),"ERROR")</f>
        <v/>
      </c>
      <c r="LU298" s="4">
        <f>IF(KR298="G",2,IF(KR298="R",0.5,IF(KR298="A",1)))</f>
        <v/>
      </c>
      <c r="LV298" s="4">
        <f>IF(KS298="G",0.5,IF(KS298="R",2,IF(KS298="A",1)))</f>
        <v/>
      </c>
      <c r="LW298" s="4">
        <f>IF(KT298="G",2,IF(KT298="R",0.5,IF(KT298="A",1)))</f>
        <v/>
      </c>
      <c r="LX298" s="4">
        <f>IF(KU298="G",0.5,IF(KU298="R",2,IF(KU298="A",1)))</f>
        <v/>
      </c>
      <c r="LY298" s="7">
        <f>(LK298*(LU298+LX298)+(LL298*(LU298+LX298)))</f>
        <v/>
      </c>
      <c r="LZ298" s="7">
        <f>(LN298*(LV298+LW298)+(LO298*(LV298+LW298)))</f>
        <v/>
      </c>
      <c r="MA298" s="11">
        <f>LY298-LZ298</f>
        <v/>
      </c>
      <c r="MB298" s="5">
        <f>MA298+2</f>
        <v/>
      </c>
      <c r="MC298" s="6">
        <f>MA298-2</f>
        <v/>
      </c>
      <c r="MD298" s="4">
        <f>LE298</f>
        <v/>
      </c>
      <c r="ME298" s="9">
        <f>IF(MD298=0,1000,MD298+0.75)</f>
        <v/>
      </c>
      <c r="MF298" s="10">
        <f>IF(MD298=0,0,MD298-0.75)</f>
        <v/>
      </c>
      <c r="MG298" s="4">
        <f>((LM298*(LU298+LX298))-((LP298*(LV298+LW298))))</f>
        <v/>
      </c>
      <c r="MH298" s="9">
        <f>MG298*1.2</f>
        <v/>
      </c>
      <c r="MI298" s="10">
        <f>MG298*0.8</f>
        <v/>
      </c>
      <c r="MJ298">
        <f>IFERROR(NX298,"")</f>
        <v/>
      </c>
      <c r="MK298">
        <f>IFERROR(NY298,"")</f>
        <v/>
      </c>
      <c r="ML298">
        <f>IFERROR(NZ298,"")</f>
        <v/>
      </c>
      <c r="MM298">
        <f>IFERROR(OA298,"")</f>
        <v/>
      </c>
      <c r="MN298">
        <f>IFERROR(OB298,"")</f>
        <v/>
      </c>
      <c r="MO298">
        <f>IFERROR(OC298,"")</f>
        <v/>
      </c>
      <c r="MP298" s="1">
        <f>COUNTIFS(#REF!,LT298,#REF!,1,#REF!,"&gt;="&amp;MC298,#REF!,"&lt;="&amp;MB298,#REF!,"&lt;="&amp;ME298,#REF!,"&gt;="&amp;MF298,#REF!,"="&amp;KV298,#REF!,"="&amp;KX298)</f>
        <v/>
      </c>
      <c r="MQ298" s="1">
        <f>COUNTIFS(#REF!,LT298,#REF!,0,#REF!,"&gt;="&amp;MC298,#REF!,"&lt;="&amp;MB298,#REF!,"&lt;="&amp;ME298,#REF!,"&gt;="&amp;MF298,#REF!,"="&amp;KV298,#REF!,"="&amp;KX298)</f>
        <v/>
      </c>
      <c r="MR298" s="1">
        <f>COUNTIFS(#REF!,LT298,#REF!,1,#REF!,"&gt;="&amp;MC298,#REF!,"&lt;="&amp;MB298,#REF!,"&lt;="&amp;ME298,#REF!,"&gt;="&amp;MF298,#REF!,"="&amp;KW298,#REF!,"="&amp;KY298)</f>
        <v/>
      </c>
      <c r="MS298" s="1">
        <f>COUNTIFS(#REF!,LT298,#REF!,0,#REF!,"&gt;="&amp;MC298,#REF!,"&lt;="&amp;MB298,#REF!,"&lt;="&amp;ME298,#REF!,"&gt;="&amp;MF298,#REF!,"="&amp;KW298,#REF!,"="&amp;KY298)</f>
        <v/>
      </c>
      <c r="MT298" s="1">
        <f>COUNTIFS(#REF!,LT298,#REF!,1,#REF!,"&gt;="&amp;MI298,#REF!,"&lt;="&amp;MH298,#REF!,"&lt;="&amp;ME298,#REF!,"&gt;="&amp;MF298)</f>
        <v/>
      </c>
      <c r="MU298" s="1">
        <f>COUNTIFS(#REF!,LT298,#REF!,0,#REF!,"&gt;="&amp;MI298,#REF!,"&lt;="&amp;MH298,#REF!,"&lt;="&amp;ME298,#REF!,"&gt;="&amp;MF298)</f>
        <v/>
      </c>
      <c r="MV298" s="1">
        <f>COUNTIFS(#REF!,LT298,#REF!,1,#REF!,"&gt;="&amp;MI298,#REF!,"&lt;="&amp;MH298,#REF!,"="&amp;KZ298,#REF!,"="&amp;LA298,#REF!,"&lt;="&amp;ME298,#REF!,"&gt;="&amp;MF298)</f>
        <v/>
      </c>
      <c r="MW298" s="1">
        <f>COUNTIFS(#REF!,LT298,#REF!,0,#REF!,"&gt;="&amp;MI298,#REF!,"&lt;="&amp;MH298,#REF!,"="&amp;KZ298,#REF!,"="&amp;LA298,#REF!,"&lt;="&amp;ME298,#REF!,"&gt;="&amp;MF298)</f>
        <v/>
      </c>
      <c r="MX298" s="1">
        <f>COUNTIFS(#REF!,LT298,#REF!,1,#REF!,"&gt;="&amp;MC298,#REF!,"&lt;="&amp;MB298,#REF!,"&lt;="&amp;ME298,#REF!,"&gt;="&amp;MF298)</f>
        <v/>
      </c>
      <c r="MY298" s="1">
        <f>COUNTIFS(#REF!,LT298,#REF!,0,#REF!,"&gt;="&amp;MC298,#REF!,"&lt;="&amp;MB298,#REF!,"&lt;="&amp;ME298,#REF!,"&gt;="&amp;MF298)</f>
        <v/>
      </c>
      <c r="MZ298" s="1">
        <f>COUNTIFS(#REF!,LT298,#REF!,1,#REF!,"&lt;="&amp;ME298,#REF!,"&gt;="&amp;MF298,#REF!,"="&amp;KV298,#REF!,"="&amp;KX298)</f>
        <v/>
      </c>
      <c r="NA298" s="1">
        <f>COUNTIFS(#REF!,LT298,#REF!,0,#REF!,"&lt;="&amp;ME298,#REF!,"&gt;="&amp;MF298,#REF!,"="&amp;KV298,#REF!,"="&amp;KX298)</f>
        <v/>
      </c>
      <c r="NB298" s="1">
        <f>COUNTIFS(#REF!,LT298,#REF!,1,#REF!,"&lt;="&amp;ME298,#REF!,"&gt;="&amp;MF298,#REF!,"="&amp;KW298,#REF!,"="&amp;KY298)</f>
        <v/>
      </c>
      <c r="NC298" s="1">
        <f>COUNTIFS(#REF!,LT298,#REF!,0,#REF!,"&lt;="&amp;ME298,#REF!,"&gt;="&amp;MF298,#REF!,"="&amp;KW298,#REF!,"="&amp;KY298)</f>
        <v/>
      </c>
      <c r="ND298" s="1">
        <f>MP298+MR298+MT298+MV298+MX298+MZ298+NB298</f>
        <v/>
      </c>
      <c r="NE298" s="1">
        <f>MQ298+MS298+MU298+MW298+MY298+NA298+NC298</f>
        <v/>
      </c>
      <c r="NF298" s="1">
        <f>ND298+NE298</f>
        <v/>
      </c>
      <c r="NG298" s="33">
        <f>ND298/(ND298+NE298)</f>
        <v/>
      </c>
      <c r="NH298" s="3">
        <f>1/NG298</f>
        <v/>
      </c>
      <c r="NI298" s="1">
        <f>LH298</f>
        <v/>
      </c>
      <c r="NJ298" s="79">
        <f>((1-NG298)*(1/(NI298-1))*0.98-(NG298*1))</f>
        <v/>
      </c>
      <c r="NK298" s="34">
        <f>IF(LR298&lt;0.9,0,IF(AND(LR298&gt;1.1),0,1))</f>
        <v/>
      </c>
      <c r="NL298" s="34">
        <f>IF(LS298&lt;0.9,0,IF(AND(LS298&gt;1.1),0,1))</f>
        <v/>
      </c>
      <c r="NM298" s="32">
        <f>IF(NF298&gt;99,1,0)</f>
        <v/>
      </c>
      <c r="NN298" s="32">
        <f>IF(NJ298&gt;0.0799,1,0)</f>
        <v/>
      </c>
      <c r="NO298" s="32">
        <f>IF(NJ298&gt;NQ298,1,0)</f>
        <v/>
      </c>
      <c r="NP298" s="32">
        <f>NM298+NN298+NO298+NK298+NL298</f>
        <v/>
      </c>
      <c r="NQ298" s="79">
        <f>(((100*NG298)*(NI298-1)*0.98)-((1-NG298)*100))/100</f>
        <v/>
      </c>
      <c r="NR298" s="34">
        <f>IF(LR298&lt;0.9,0,IF(AND(LR298&gt;1.1),0,1))</f>
        <v/>
      </c>
      <c r="NS298" s="34">
        <f>IF(LS298&lt;0.9,0,IF(AND(LS298&gt;1.1),0,1))</f>
        <v/>
      </c>
      <c r="NT298" s="32">
        <f>IF(NF298&gt;99,1,0)</f>
        <v/>
      </c>
      <c r="NU298" s="32">
        <f>IF(NQ298&gt;0.0799,1,0)</f>
        <v/>
      </c>
      <c r="NV298" s="32">
        <f>IF(NQ298&gt;NJ298,1,0)</f>
        <v/>
      </c>
      <c r="NW298" s="32">
        <f>NT298+NU298+NV298+NR298+NS298</f>
        <v/>
      </c>
      <c r="NX298">
        <f>IF(NP298=5,"LayHome1-0",IF(AND(NW298=5),"BackHome1-0",""))</f>
        <v/>
      </c>
      <c r="NY298">
        <f>IF(NP298=5,KN298,IF(AND(NW298=5),KN298,""))</f>
        <v/>
      </c>
      <c r="NZ298">
        <f>IF(NP298=5,"Match Odds",IF(AND(NW298=5),"Match Odds",""))</f>
        <v/>
      </c>
      <c r="OA298">
        <f>IF(NP298=5,KP298,IF(AND(NW298=5),KP298,""))</f>
        <v/>
      </c>
      <c r="OB298">
        <f>IF(NP298=5,"MATCH_ODDS",IF(AND(NW298=5),"MATCH_ODDS",""))</f>
        <v/>
      </c>
      <c r="OC298">
        <f>IF(NP298=5,"LAY",IF(AND(NW298=5),"BACK",""))</f>
        <v/>
      </c>
    </row>
    <row r="299" ht="16.5" customHeight="1" thickBot="1" thickTop="1">
      <c r="A299" s="2" t="n"/>
      <c r="KN299" s="1">
        <f>IF(INDEX(#REF!,MATCH('HT 1-0'!D299,#REF!,0))=INDEX(#REF!,MATCH('HT 1-0'!D299,#REF!,0)),INDEX(#REF!,MATCH('HT 1-0'!D299,#REF!,0)),"ERROR")</f>
        <v/>
      </c>
      <c r="KO299" s="1">
        <f>IF(INDEX(#REF!,MATCH('HT 1-0'!E299,#REF!,0))=INDEX(#REF!,MATCH('HT 1-0'!E299,#REF!,0)),INDEX(#REF!,MATCH('HT 1-0'!E299,#REF!,0)),"ERROR")</f>
        <v/>
      </c>
      <c r="KP299" s="1">
        <f>KN299&amp;" v "&amp;KO299</f>
        <v/>
      </c>
      <c r="KQ299">
        <f>B299&amp;"_"&amp;C299</f>
        <v/>
      </c>
      <c r="KR299" s="1">
        <f>IF((HW299/KK299)&lt;0.335,"G",IF((HW299/KK299)&gt;0.67,"R","A"))</f>
        <v/>
      </c>
      <c r="KS299" s="1">
        <f>IF((HX299/KK299)&lt;0.335,"G",IF((HX299/KK299)&gt;0.67,"R","A"))</f>
        <v/>
      </c>
      <c r="KT299" s="1">
        <f>IF((IH299/KK299)&lt;0.335,"G",IF((IH299/KK299)&gt;0.67,"R","A"))</f>
        <v/>
      </c>
      <c r="KU299" s="1">
        <f>IF((II299/KK299)&lt;0.335,"G",IF((II299/KK299)&gt;0.67,"R","A"))</f>
        <v/>
      </c>
      <c r="KV299" s="1">
        <f>IF((HZ299/KK299)&lt;0.335,"G",IF((HZ299/KK299)&gt;0.67,"R","A"))</f>
        <v/>
      </c>
      <c r="KW299" s="1">
        <f>IF((HY299/KK299)&lt;0.335,"G",IF((HY299/KK299)&gt;0.67,"R","A"))</f>
        <v/>
      </c>
      <c r="KX299" s="1">
        <f>IF((IK299/KK299)&lt;0.335,"G",IF((IK299/KK299)&gt;0.67,"R","A"))</f>
        <v/>
      </c>
      <c r="KY299" s="1">
        <f>IF((IJ299/KK299)&lt;0.335,"G",IF((IJ299/KK299)&gt;0.67,"R","A"))</f>
        <v/>
      </c>
      <c r="KZ299" s="1">
        <f>IF((HQ299/KK299)&lt;0.335,"G",IF((HQ299/KK299)&gt;0.67,"R","A"))</f>
        <v/>
      </c>
      <c r="LA299" s="1">
        <f>IF((IB299/KK299)&lt;0.335,"G",IF((IB299/KK299)&gt;0.67,"R","A"))</f>
        <v/>
      </c>
      <c r="LB299">
        <f>IF(LQ299="1-0",INDEX(Scrape!#REF!,MATCH('HT 1-0'!KP299,Scrape!$B:$B,0)),"")</f>
        <v/>
      </c>
      <c r="LC299">
        <f>IF(LQ299="1-0",INDEX(Scrape!$A:$A,MATCH('HT 1-0'!KP299,Scrape!$B:$B,0)),"")</f>
        <v/>
      </c>
      <c r="LD299">
        <f>IF(LQ299="1-0",INDEX(Scrape!$B:$B,MATCH('HT 1-0'!KP299,Scrape!$B:$B,0)),"")</f>
        <v/>
      </c>
      <c r="LE299">
        <f>IF(LQ299="1-0",INDEX(Scrape!$C:$C,MATCH('HT 1-0'!KP299,Scrape!$B:$B,0)),"")</f>
        <v/>
      </c>
      <c r="LF299">
        <f>IF(LQ299="1-0",INDEX(Scrape!$D:$D,MATCH('HT 1-0'!KP299,Scrape!$B:$B,0)),"")</f>
        <v/>
      </c>
      <c r="LG299">
        <f>IF(LQ299="1-0",INDEX(Scrape!$E:$E,MATCH('HT 1-0'!KP299,Scrape!$B:$B,0)),"")</f>
        <v/>
      </c>
      <c r="LH299">
        <f>IF(LQ299="1-0",INDEX(Scrape!$F:$F,MATCH('HT 1-0'!KP299,Scrape!$B:$B,0)),"")</f>
        <v/>
      </c>
      <c r="LI299">
        <f>IF(LQ299="1-0",INDEX(Scrape!$G:$G,MATCH('HT 1-0'!KP299,Scrape!$B:$B,0)),"")</f>
        <v/>
      </c>
      <c r="LJ299">
        <f>IF(LQ299="1-0",INDEX(Scrape!$H:$H,MATCH('HT 1-0'!KP299,Scrape!$B:$B,0)),"")</f>
        <v/>
      </c>
      <c r="LK299">
        <f>IF(LQ299="1-0",INDEX(Scrape!$I:$I,MATCH('HT 1-0'!KP299,Scrape!$B:$B,0)),"")</f>
        <v/>
      </c>
      <c r="LL299">
        <f>IF(LQ299="1-0",INDEX(Scrape!$J:$J,MATCH('HT 1-0'!KP299,Scrape!$B:$B,0)),"")</f>
        <v/>
      </c>
      <c r="LM299">
        <f>IF(LQ299="1-0",INDEX(Scrape!$K:$K,MATCH('HT 1-0'!KP299,Scrape!$B:$B,0)),"")</f>
        <v/>
      </c>
      <c r="LN299">
        <f>IF(LQ299="1-0",INDEX(Scrape!$L:$L,MATCH('HT 1-0'!KP299,Scrape!$B:$B,0)),"")</f>
        <v/>
      </c>
      <c r="LO299">
        <f>IF(LQ299="1-0",INDEX(Scrape!$M:$M,MATCH('HT 1-0'!KP299,Scrape!$B:$B,0)),"")</f>
        <v/>
      </c>
      <c r="LP299">
        <f>IF(LQ299="1-0",INDEX(Scrape!$N:$N,MATCH('HT 1-0'!KP299,Scrape!$B:$B,0)),"")</f>
        <v/>
      </c>
      <c r="LQ299">
        <f>INDEX(Scrape!$O:$O,MATCH('HT 1-0'!KP299,Scrape!$B:$B,0))</f>
        <v/>
      </c>
      <c r="LR299">
        <f>(1/LJ299)+(1/LI299)+(1/LH299)</f>
        <v/>
      </c>
      <c r="LS299">
        <f>(1/LG299)+(1/LF299)+(1/LE299)</f>
        <v/>
      </c>
      <c r="LT299" s="8">
        <f>IF(INDEX(#REF!,MATCH(KQ299,#REF!,0))=INDEX(#REF!,MATCH(KQ299,#REF!,0)),INDEX(#REF!,MATCH(KQ299,#REF!,0)),"ERROR")</f>
        <v/>
      </c>
      <c r="LU299" s="4">
        <f>IF(KR299="G",2,IF(KR299="R",0.5,IF(KR299="A",1)))</f>
        <v/>
      </c>
      <c r="LV299" s="4">
        <f>IF(KS299="G",0.5,IF(KS299="R",2,IF(KS299="A",1)))</f>
        <v/>
      </c>
      <c r="LW299" s="4">
        <f>IF(KT299="G",2,IF(KT299="R",0.5,IF(KT299="A",1)))</f>
        <v/>
      </c>
      <c r="LX299" s="4">
        <f>IF(KU299="G",0.5,IF(KU299="R",2,IF(KU299="A",1)))</f>
        <v/>
      </c>
      <c r="LY299" s="7">
        <f>(LK299*(LU299+LX299)+(LL299*(LU299+LX299)))</f>
        <v/>
      </c>
      <c r="LZ299" s="7">
        <f>(LN299*(LV299+LW299)+(LO299*(LV299+LW299)))</f>
        <v/>
      </c>
      <c r="MA299" s="11">
        <f>LY299-LZ299</f>
        <v/>
      </c>
      <c r="MB299" s="5">
        <f>MA299+2</f>
        <v/>
      </c>
      <c r="MC299" s="6">
        <f>MA299-2</f>
        <v/>
      </c>
      <c r="MD299" s="4">
        <f>LE299</f>
        <v/>
      </c>
      <c r="ME299" s="9">
        <f>IF(MD299=0,1000,MD299+0.75)</f>
        <v/>
      </c>
      <c r="MF299" s="10">
        <f>IF(MD299=0,0,MD299-0.75)</f>
        <v/>
      </c>
      <c r="MG299" s="4">
        <f>((LM299*(LU299+LX299))-((LP299*(LV299+LW299))))</f>
        <v/>
      </c>
      <c r="MH299" s="9">
        <f>MG299*1.2</f>
        <v/>
      </c>
      <c r="MI299" s="10">
        <f>MG299*0.8</f>
        <v/>
      </c>
      <c r="MJ299">
        <f>IFERROR(NX299,"")</f>
        <v/>
      </c>
      <c r="MK299">
        <f>IFERROR(NY299,"")</f>
        <v/>
      </c>
      <c r="ML299">
        <f>IFERROR(NZ299,"")</f>
        <v/>
      </c>
      <c r="MM299">
        <f>IFERROR(OA299,"")</f>
        <v/>
      </c>
      <c r="MN299">
        <f>IFERROR(OB299,"")</f>
        <v/>
      </c>
      <c r="MO299">
        <f>IFERROR(OC299,"")</f>
        <v/>
      </c>
      <c r="MP299" s="1">
        <f>COUNTIFS(#REF!,LT299,#REF!,1,#REF!,"&gt;="&amp;MC299,#REF!,"&lt;="&amp;MB299,#REF!,"&lt;="&amp;ME299,#REF!,"&gt;="&amp;MF299,#REF!,"="&amp;KV299,#REF!,"="&amp;KX299)</f>
        <v/>
      </c>
      <c r="MQ299" s="1">
        <f>COUNTIFS(#REF!,LT299,#REF!,0,#REF!,"&gt;="&amp;MC299,#REF!,"&lt;="&amp;MB299,#REF!,"&lt;="&amp;ME299,#REF!,"&gt;="&amp;MF299,#REF!,"="&amp;KV299,#REF!,"="&amp;KX299)</f>
        <v/>
      </c>
      <c r="MR299" s="1">
        <f>COUNTIFS(#REF!,LT299,#REF!,1,#REF!,"&gt;="&amp;MC299,#REF!,"&lt;="&amp;MB299,#REF!,"&lt;="&amp;ME299,#REF!,"&gt;="&amp;MF299,#REF!,"="&amp;KW299,#REF!,"="&amp;KY299)</f>
        <v/>
      </c>
      <c r="MS299" s="1">
        <f>COUNTIFS(#REF!,LT299,#REF!,0,#REF!,"&gt;="&amp;MC299,#REF!,"&lt;="&amp;MB299,#REF!,"&lt;="&amp;ME299,#REF!,"&gt;="&amp;MF299,#REF!,"="&amp;KW299,#REF!,"="&amp;KY299)</f>
        <v/>
      </c>
      <c r="MT299" s="1">
        <f>COUNTIFS(#REF!,LT299,#REF!,1,#REF!,"&gt;="&amp;MI299,#REF!,"&lt;="&amp;MH299,#REF!,"&lt;="&amp;ME299,#REF!,"&gt;="&amp;MF299)</f>
        <v/>
      </c>
      <c r="MU299" s="1">
        <f>COUNTIFS(#REF!,LT299,#REF!,0,#REF!,"&gt;="&amp;MI299,#REF!,"&lt;="&amp;MH299,#REF!,"&lt;="&amp;ME299,#REF!,"&gt;="&amp;MF299)</f>
        <v/>
      </c>
      <c r="MV299" s="1">
        <f>COUNTIFS(#REF!,LT299,#REF!,1,#REF!,"&gt;="&amp;MI299,#REF!,"&lt;="&amp;MH299,#REF!,"="&amp;KZ299,#REF!,"="&amp;LA299,#REF!,"&lt;="&amp;ME299,#REF!,"&gt;="&amp;MF299)</f>
        <v/>
      </c>
      <c r="MW299" s="1">
        <f>COUNTIFS(#REF!,LT299,#REF!,0,#REF!,"&gt;="&amp;MI299,#REF!,"&lt;="&amp;MH299,#REF!,"="&amp;KZ299,#REF!,"="&amp;LA299,#REF!,"&lt;="&amp;ME299,#REF!,"&gt;="&amp;MF299)</f>
        <v/>
      </c>
      <c r="MX299" s="1">
        <f>COUNTIFS(#REF!,LT299,#REF!,1,#REF!,"&gt;="&amp;MC299,#REF!,"&lt;="&amp;MB299,#REF!,"&lt;="&amp;ME299,#REF!,"&gt;="&amp;MF299)</f>
        <v/>
      </c>
      <c r="MY299" s="1">
        <f>COUNTIFS(#REF!,LT299,#REF!,0,#REF!,"&gt;="&amp;MC299,#REF!,"&lt;="&amp;MB299,#REF!,"&lt;="&amp;ME299,#REF!,"&gt;="&amp;MF299)</f>
        <v/>
      </c>
      <c r="MZ299" s="1">
        <f>COUNTIFS(#REF!,LT299,#REF!,1,#REF!,"&lt;="&amp;ME299,#REF!,"&gt;="&amp;MF299,#REF!,"="&amp;KV299,#REF!,"="&amp;KX299)</f>
        <v/>
      </c>
      <c r="NA299" s="1">
        <f>COUNTIFS(#REF!,LT299,#REF!,0,#REF!,"&lt;="&amp;ME299,#REF!,"&gt;="&amp;MF299,#REF!,"="&amp;KV299,#REF!,"="&amp;KX299)</f>
        <v/>
      </c>
      <c r="NB299" s="1">
        <f>COUNTIFS(#REF!,LT299,#REF!,1,#REF!,"&lt;="&amp;ME299,#REF!,"&gt;="&amp;MF299,#REF!,"="&amp;KW299,#REF!,"="&amp;KY299)</f>
        <v/>
      </c>
      <c r="NC299" s="1">
        <f>COUNTIFS(#REF!,LT299,#REF!,0,#REF!,"&lt;="&amp;ME299,#REF!,"&gt;="&amp;MF299,#REF!,"="&amp;KW299,#REF!,"="&amp;KY299)</f>
        <v/>
      </c>
      <c r="ND299" s="1">
        <f>MP299+MR299+MT299+MV299+MX299+MZ299+NB299</f>
        <v/>
      </c>
      <c r="NE299" s="1">
        <f>MQ299+MS299+MU299+MW299+MY299+NA299+NC299</f>
        <v/>
      </c>
      <c r="NF299" s="1">
        <f>ND299+NE299</f>
        <v/>
      </c>
      <c r="NG299" s="33">
        <f>ND299/(ND299+NE299)</f>
        <v/>
      </c>
      <c r="NH299" s="3">
        <f>1/NG299</f>
        <v/>
      </c>
      <c r="NI299" s="1">
        <f>LH299</f>
        <v/>
      </c>
      <c r="NJ299" s="79">
        <f>((1-NG299)*(1/(NI299-1))*0.98-(NG299*1))</f>
        <v/>
      </c>
      <c r="NK299" s="34">
        <f>IF(LR299&lt;0.9,0,IF(AND(LR299&gt;1.1),0,1))</f>
        <v/>
      </c>
      <c r="NL299" s="34">
        <f>IF(LS299&lt;0.9,0,IF(AND(LS299&gt;1.1),0,1))</f>
        <v/>
      </c>
      <c r="NM299" s="32">
        <f>IF(NF299&gt;99,1,0)</f>
        <v/>
      </c>
      <c r="NN299" s="32">
        <f>IF(NJ299&gt;0.0799,1,0)</f>
        <v/>
      </c>
      <c r="NO299" s="32">
        <f>IF(NJ299&gt;NQ299,1,0)</f>
        <v/>
      </c>
      <c r="NP299" s="32">
        <f>NM299+NN299+NO299+NK299+NL299</f>
        <v/>
      </c>
      <c r="NQ299" s="79">
        <f>(((100*NG299)*(NI299-1)*0.98)-((1-NG299)*100))/100</f>
        <v/>
      </c>
      <c r="NR299" s="34">
        <f>IF(LR299&lt;0.9,0,IF(AND(LR299&gt;1.1),0,1))</f>
        <v/>
      </c>
      <c r="NS299" s="34">
        <f>IF(LS299&lt;0.9,0,IF(AND(LS299&gt;1.1),0,1))</f>
        <v/>
      </c>
      <c r="NT299" s="32">
        <f>IF(NF299&gt;99,1,0)</f>
        <v/>
      </c>
      <c r="NU299" s="32">
        <f>IF(NQ299&gt;0.0799,1,0)</f>
        <v/>
      </c>
      <c r="NV299" s="32">
        <f>IF(NQ299&gt;NJ299,1,0)</f>
        <v/>
      </c>
      <c r="NW299" s="32">
        <f>NT299+NU299+NV299+NR299+NS299</f>
        <v/>
      </c>
      <c r="NX299">
        <f>IF(NP299=5,"LayHome1-0",IF(AND(NW299=5),"BackHome1-0",""))</f>
        <v/>
      </c>
      <c r="NY299">
        <f>IF(NP299=5,KN299,IF(AND(NW299=5),KN299,""))</f>
        <v/>
      </c>
      <c r="NZ299">
        <f>IF(NP299=5,"Match Odds",IF(AND(NW299=5),"Match Odds",""))</f>
        <v/>
      </c>
      <c r="OA299">
        <f>IF(NP299=5,KP299,IF(AND(NW299=5),KP299,""))</f>
        <v/>
      </c>
      <c r="OB299">
        <f>IF(NP299=5,"MATCH_ODDS",IF(AND(NW299=5),"MATCH_ODDS",""))</f>
        <v/>
      </c>
      <c r="OC299">
        <f>IF(NP299=5,"LAY",IF(AND(NW299=5),"BACK",""))</f>
        <v/>
      </c>
    </row>
    <row r="300" ht="16.5" customHeight="1" thickBot="1" thickTop="1">
      <c r="A300" s="2" t="n"/>
      <c r="KN300" s="1">
        <f>IF(INDEX(#REF!,MATCH('HT 1-0'!D300,#REF!,0))=INDEX(#REF!,MATCH('HT 1-0'!D300,#REF!,0)),INDEX(#REF!,MATCH('HT 1-0'!D300,#REF!,0)),"ERROR")</f>
        <v/>
      </c>
      <c r="KO300" s="1">
        <f>IF(INDEX(#REF!,MATCH('HT 1-0'!E300,#REF!,0))=INDEX(#REF!,MATCH('HT 1-0'!E300,#REF!,0)),INDEX(#REF!,MATCH('HT 1-0'!E300,#REF!,0)),"ERROR")</f>
        <v/>
      </c>
      <c r="KP300" s="1">
        <f>KN300&amp;" v "&amp;KO300</f>
        <v/>
      </c>
      <c r="KQ300">
        <f>B300&amp;"_"&amp;C300</f>
        <v/>
      </c>
      <c r="KR300" s="1">
        <f>IF((HW300/KK300)&lt;0.335,"G",IF((HW300/KK300)&gt;0.67,"R","A"))</f>
        <v/>
      </c>
      <c r="KS300" s="1">
        <f>IF((HX300/KK300)&lt;0.335,"G",IF((HX300/KK300)&gt;0.67,"R","A"))</f>
        <v/>
      </c>
      <c r="KT300" s="1">
        <f>IF((IH300/KK300)&lt;0.335,"G",IF((IH300/KK300)&gt;0.67,"R","A"))</f>
        <v/>
      </c>
      <c r="KU300" s="1">
        <f>IF((II300/KK300)&lt;0.335,"G",IF((II300/KK300)&gt;0.67,"R","A"))</f>
        <v/>
      </c>
      <c r="KV300" s="1">
        <f>IF((HZ300/KK300)&lt;0.335,"G",IF((HZ300/KK300)&gt;0.67,"R","A"))</f>
        <v/>
      </c>
      <c r="KW300" s="1">
        <f>IF((HY300/KK300)&lt;0.335,"G",IF((HY300/KK300)&gt;0.67,"R","A"))</f>
        <v/>
      </c>
      <c r="KX300" s="1">
        <f>IF((IK300/KK300)&lt;0.335,"G",IF((IK300/KK300)&gt;0.67,"R","A"))</f>
        <v/>
      </c>
      <c r="KY300" s="1">
        <f>IF((IJ300/KK300)&lt;0.335,"G",IF((IJ300/KK300)&gt;0.67,"R","A"))</f>
        <v/>
      </c>
      <c r="KZ300" s="1">
        <f>IF((HQ300/KK300)&lt;0.335,"G",IF((HQ300/KK300)&gt;0.67,"R","A"))</f>
        <v/>
      </c>
      <c r="LA300" s="1">
        <f>IF((IB300/KK300)&lt;0.335,"G",IF((IB300/KK300)&gt;0.67,"R","A"))</f>
        <v/>
      </c>
      <c r="LB300">
        <f>IF(LQ300="1-0",INDEX(Scrape!#REF!,MATCH('HT 1-0'!KP300,Scrape!$B:$B,0)),"")</f>
        <v/>
      </c>
      <c r="LC300">
        <f>IF(LQ300="1-0",INDEX(Scrape!$A:$A,MATCH('HT 1-0'!KP300,Scrape!$B:$B,0)),"")</f>
        <v/>
      </c>
      <c r="LD300">
        <f>IF(LQ300="1-0",INDEX(Scrape!$B:$B,MATCH('HT 1-0'!KP300,Scrape!$B:$B,0)),"")</f>
        <v/>
      </c>
      <c r="LE300">
        <f>IF(LQ300="1-0",INDEX(Scrape!$C:$C,MATCH('HT 1-0'!KP300,Scrape!$B:$B,0)),"")</f>
        <v/>
      </c>
      <c r="LF300">
        <f>IF(LQ300="1-0",INDEX(Scrape!$D:$D,MATCH('HT 1-0'!KP300,Scrape!$B:$B,0)),"")</f>
        <v/>
      </c>
      <c r="LG300">
        <f>IF(LQ300="1-0",INDEX(Scrape!$E:$E,MATCH('HT 1-0'!KP300,Scrape!$B:$B,0)),"")</f>
        <v/>
      </c>
      <c r="LH300">
        <f>IF(LQ300="1-0",INDEX(Scrape!$F:$F,MATCH('HT 1-0'!KP300,Scrape!$B:$B,0)),"")</f>
        <v/>
      </c>
      <c r="LI300">
        <f>IF(LQ300="1-0",INDEX(Scrape!$G:$G,MATCH('HT 1-0'!KP300,Scrape!$B:$B,0)),"")</f>
        <v/>
      </c>
      <c r="LJ300">
        <f>IF(LQ300="1-0",INDEX(Scrape!$H:$H,MATCH('HT 1-0'!KP300,Scrape!$B:$B,0)),"")</f>
        <v/>
      </c>
      <c r="LK300">
        <f>IF(LQ300="1-0",INDEX(Scrape!$I:$I,MATCH('HT 1-0'!KP300,Scrape!$B:$B,0)),"")</f>
        <v/>
      </c>
      <c r="LL300">
        <f>IF(LQ300="1-0",INDEX(Scrape!$J:$J,MATCH('HT 1-0'!KP300,Scrape!$B:$B,0)),"")</f>
        <v/>
      </c>
      <c r="LM300">
        <f>IF(LQ300="1-0",INDEX(Scrape!$K:$K,MATCH('HT 1-0'!KP300,Scrape!$B:$B,0)),"")</f>
        <v/>
      </c>
      <c r="LN300">
        <f>IF(LQ300="1-0",INDEX(Scrape!$L:$L,MATCH('HT 1-0'!KP300,Scrape!$B:$B,0)),"")</f>
        <v/>
      </c>
      <c r="LO300">
        <f>IF(LQ300="1-0",INDEX(Scrape!$M:$M,MATCH('HT 1-0'!KP300,Scrape!$B:$B,0)),"")</f>
        <v/>
      </c>
      <c r="LP300">
        <f>IF(LQ300="1-0",INDEX(Scrape!$N:$N,MATCH('HT 1-0'!KP300,Scrape!$B:$B,0)),"")</f>
        <v/>
      </c>
      <c r="LQ300">
        <f>INDEX(Scrape!$O:$O,MATCH('HT 1-0'!KP300,Scrape!$B:$B,0))</f>
        <v/>
      </c>
      <c r="LR300">
        <f>(1/LJ300)+(1/LI300)+(1/LH300)</f>
        <v/>
      </c>
      <c r="LS300">
        <f>(1/LG300)+(1/LF300)+(1/LE300)</f>
        <v/>
      </c>
      <c r="LT300" s="8">
        <f>IF(INDEX(#REF!,MATCH(KQ300,#REF!,0))=INDEX(#REF!,MATCH(KQ300,#REF!,0)),INDEX(#REF!,MATCH(KQ300,#REF!,0)),"ERROR")</f>
        <v/>
      </c>
      <c r="LU300" s="4">
        <f>IF(KR300="G",2,IF(KR300="R",0.5,IF(KR300="A",1)))</f>
        <v/>
      </c>
      <c r="LV300" s="4">
        <f>IF(KS300="G",0.5,IF(KS300="R",2,IF(KS300="A",1)))</f>
        <v/>
      </c>
      <c r="LW300" s="4">
        <f>IF(KT300="G",2,IF(KT300="R",0.5,IF(KT300="A",1)))</f>
        <v/>
      </c>
      <c r="LX300" s="4">
        <f>IF(KU300="G",0.5,IF(KU300="R",2,IF(KU300="A",1)))</f>
        <v/>
      </c>
      <c r="LY300" s="7">
        <f>(LK300*(LU300+LX300)+(LL300*(LU300+LX300)))</f>
        <v/>
      </c>
      <c r="LZ300" s="7">
        <f>(LN300*(LV300+LW300)+(LO300*(LV300+LW300)))</f>
        <v/>
      </c>
      <c r="MA300" s="11">
        <f>LY300-LZ300</f>
        <v/>
      </c>
      <c r="MB300" s="5">
        <f>MA300+2</f>
        <v/>
      </c>
      <c r="MC300" s="6">
        <f>MA300-2</f>
        <v/>
      </c>
      <c r="MD300" s="4">
        <f>LE300</f>
        <v/>
      </c>
      <c r="ME300" s="9">
        <f>IF(MD300=0,1000,MD300+0.75)</f>
        <v/>
      </c>
      <c r="MF300" s="10">
        <f>IF(MD300=0,0,MD300-0.75)</f>
        <v/>
      </c>
      <c r="MG300" s="4">
        <f>((LM300*(LU300+LX300))-((LP300*(LV300+LW300))))</f>
        <v/>
      </c>
      <c r="MH300" s="9">
        <f>MG300*1.2</f>
        <v/>
      </c>
      <c r="MI300" s="10">
        <f>MG300*0.8</f>
        <v/>
      </c>
      <c r="MJ300">
        <f>IFERROR(NX300,"")</f>
        <v/>
      </c>
      <c r="MK300">
        <f>IFERROR(NY300,"")</f>
        <v/>
      </c>
      <c r="ML300">
        <f>IFERROR(NZ300,"")</f>
        <v/>
      </c>
      <c r="MM300">
        <f>IFERROR(OA300,"")</f>
        <v/>
      </c>
      <c r="MN300">
        <f>IFERROR(OB300,"")</f>
        <v/>
      </c>
      <c r="MO300">
        <f>IFERROR(OC300,"")</f>
        <v/>
      </c>
      <c r="MP300" s="1">
        <f>COUNTIFS(#REF!,LT300,#REF!,1,#REF!,"&gt;="&amp;MC300,#REF!,"&lt;="&amp;MB300,#REF!,"&lt;="&amp;ME300,#REF!,"&gt;="&amp;MF300,#REF!,"="&amp;KV300,#REF!,"="&amp;KX300)</f>
        <v/>
      </c>
      <c r="MQ300" s="1">
        <f>COUNTIFS(#REF!,LT300,#REF!,0,#REF!,"&gt;="&amp;MC300,#REF!,"&lt;="&amp;MB300,#REF!,"&lt;="&amp;ME300,#REF!,"&gt;="&amp;MF300,#REF!,"="&amp;KV300,#REF!,"="&amp;KX300)</f>
        <v/>
      </c>
      <c r="MR300" s="1">
        <f>COUNTIFS(#REF!,LT300,#REF!,1,#REF!,"&gt;="&amp;MC300,#REF!,"&lt;="&amp;MB300,#REF!,"&lt;="&amp;ME300,#REF!,"&gt;="&amp;MF300,#REF!,"="&amp;KW300,#REF!,"="&amp;KY300)</f>
        <v/>
      </c>
      <c r="MS300" s="1">
        <f>COUNTIFS(#REF!,LT300,#REF!,0,#REF!,"&gt;="&amp;MC300,#REF!,"&lt;="&amp;MB300,#REF!,"&lt;="&amp;ME300,#REF!,"&gt;="&amp;MF300,#REF!,"="&amp;KW300,#REF!,"="&amp;KY300)</f>
        <v/>
      </c>
      <c r="MT300" s="1">
        <f>COUNTIFS(#REF!,LT300,#REF!,1,#REF!,"&gt;="&amp;MI300,#REF!,"&lt;="&amp;MH300,#REF!,"&lt;="&amp;ME300,#REF!,"&gt;="&amp;MF300)</f>
        <v/>
      </c>
      <c r="MU300" s="1">
        <f>COUNTIFS(#REF!,LT300,#REF!,0,#REF!,"&gt;="&amp;MI300,#REF!,"&lt;="&amp;MH300,#REF!,"&lt;="&amp;ME300,#REF!,"&gt;="&amp;MF300)</f>
        <v/>
      </c>
      <c r="MV300" s="1">
        <f>COUNTIFS(#REF!,LT300,#REF!,1,#REF!,"&gt;="&amp;MI300,#REF!,"&lt;="&amp;MH300,#REF!,"="&amp;KZ300,#REF!,"="&amp;LA300,#REF!,"&lt;="&amp;ME300,#REF!,"&gt;="&amp;MF300)</f>
        <v/>
      </c>
      <c r="MW300" s="1">
        <f>COUNTIFS(#REF!,LT300,#REF!,0,#REF!,"&gt;="&amp;MI300,#REF!,"&lt;="&amp;MH300,#REF!,"="&amp;KZ300,#REF!,"="&amp;LA300,#REF!,"&lt;="&amp;ME300,#REF!,"&gt;="&amp;MF300)</f>
        <v/>
      </c>
      <c r="MX300" s="1">
        <f>COUNTIFS(#REF!,LT300,#REF!,1,#REF!,"&gt;="&amp;MC300,#REF!,"&lt;="&amp;MB300,#REF!,"&lt;="&amp;ME300,#REF!,"&gt;="&amp;MF300)</f>
        <v/>
      </c>
      <c r="MY300" s="1">
        <f>COUNTIFS(#REF!,LT300,#REF!,0,#REF!,"&gt;="&amp;MC300,#REF!,"&lt;="&amp;MB300,#REF!,"&lt;="&amp;ME300,#REF!,"&gt;="&amp;MF300)</f>
        <v/>
      </c>
      <c r="MZ300" s="1">
        <f>COUNTIFS(#REF!,LT300,#REF!,1,#REF!,"&lt;="&amp;ME300,#REF!,"&gt;="&amp;MF300,#REF!,"="&amp;KV300,#REF!,"="&amp;KX300)</f>
        <v/>
      </c>
      <c r="NA300" s="1">
        <f>COUNTIFS(#REF!,LT300,#REF!,0,#REF!,"&lt;="&amp;ME300,#REF!,"&gt;="&amp;MF300,#REF!,"="&amp;KV300,#REF!,"="&amp;KX300)</f>
        <v/>
      </c>
      <c r="NB300" s="1">
        <f>COUNTIFS(#REF!,LT300,#REF!,1,#REF!,"&lt;="&amp;ME300,#REF!,"&gt;="&amp;MF300,#REF!,"="&amp;KW300,#REF!,"="&amp;KY300)</f>
        <v/>
      </c>
      <c r="NC300" s="1">
        <f>COUNTIFS(#REF!,LT300,#REF!,0,#REF!,"&lt;="&amp;ME300,#REF!,"&gt;="&amp;MF300,#REF!,"="&amp;KW300,#REF!,"="&amp;KY300)</f>
        <v/>
      </c>
      <c r="ND300" s="1">
        <f>MP300+MR300+MT300+MV300+MX300+MZ300+NB300</f>
        <v/>
      </c>
      <c r="NE300" s="1">
        <f>MQ300+MS300+MU300+MW300+MY300+NA300+NC300</f>
        <v/>
      </c>
      <c r="NF300" s="1">
        <f>ND300+NE300</f>
        <v/>
      </c>
      <c r="NG300" s="33">
        <f>ND300/(ND300+NE300)</f>
        <v/>
      </c>
      <c r="NH300" s="3">
        <f>1/NG300</f>
        <v/>
      </c>
      <c r="NI300" s="1">
        <f>LH300</f>
        <v/>
      </c>
      <c r="NJ300" s="79">
        <f>((1-NG300)*(1/(NI300-1))*0.98-(NG300*1))</f>
        <v/>
      </c>
      <c r="NK300" s="34">
        <f>IF(LR300&lt;0.9,0,IF(AND(LR300&gt;1.1),0,1))</f>
        <v/>
      </c>
      <c r="NL300" s="34">
        <f>IF(LS300&lt;0.9,0,IF(AND(LS300&gt;1.1),0,1))</f>
        <v/>
      </c>
      <c r="NM300" s="32">
        <f>IF(NF300&gt;99,1,0)</f>
        <v/>
      </c>
      <c r="NN300" s="32">
        <f>IF(NJ300&gt;0.0799,1,0)</f>
        <v/>
      </c>
      <c r="NO300" s="32">
        <f>IF(NJ300&gt;NQ300,1,0)</f>
        <v/>
      </c>
      <c r="NP300" s="32">
        <f>NM300+NN300+NO300+NK300+NL300</f>
        <v/>
      </c>
      <c r="NQ300" s="79">
        <f>(((100*NG300)*(NI300-1)*0.98)-((1-NG300)*100))/100</f>
        <v/>
      </c>
      <c r="NR300" s="34">
        <f>IF(LR300&lt;0.9,0,IF(AND(LR300&gt;1.1),0,1))</f>
        <v/>
      </c>
      <c r="NS300" s="34">
        <f>IF(LS300&lt;0.9,0,IF(AND(LS300&gt;1.1),0,1))</f>
        <v/>
      </c>
      <c r="NT300" s="32">
        <f>IF(NF300&gt;99,1,0)</f>
        <v/>
      </c>
      <c r="NU300" s="32">
        <f>IF(NQ300&gt;0.0799,1,0)</f>
        <v/>
      </c>
      <c r="NV300" s="32">
        <f>IF(NQ300&gt;NJ300,1,0)</f>
        <v/>
      </c>
      <c r="NW300" s="32">
        <f>NT300+NU300+NV300+NR300+NS300</f>
        <v/>
      </c>
      <c r="NX300">
        <f>IF(NP300=5,"LayHome1-0",IF(AND(NW300=5),"BackHome1-0",""))</f>
        <v/>
      </c>
      <c r="NY300">
        <f>IF(NP300=5,KN300,IF(AND(NW300=5),KN300,""))</f>
        <v/>
      </c>
      <c r="NZ300">
        <f>IF(NP300=5,"Match Odds",IF(AND(NW300=5),"Match Odds",""))</f>
        <v/>
      </c>
      <c r="OA300">
        <f>IF(NP300=5,KP300,IF(AND(NW300=5),KP300,""))</f>
        <v/>
      </c>
      <c r="OB300">
        <f>IF(NP300=5,"MATCH_ODDS",IF(AND(NW300=5),"MATCH_ODDS",""))</f>
        <v/>
      </c>
      <c r="OC300">
        <f>IF(NP300=5,"LAY",IF(AND(NW300=5),"BACK",""))</f>
        <v/>
      </c>
    </row>
    <row r="301" ht="16.5" customHeight="1" thickBot="1" thickTop="1">
      <c r="A301" s="2" t="n"/>
      <c r="KN301" s="1">
        <f>IF(INDEX(#REF!,MATCH('HT 1-0'!D301,#REF!,0))=INDEX(#REF!,MATCH('HT 1-0'!D301,#REF!,0)),INDEX(#REF!,MATCH('HT 1-0'!D301,#REF!,0)),"ERROR")</f>
        <v/>
      </c>
      <c r="KO301" s="1">
        <f>IF(INDEX(#REF!,MATCH('HT 1-0'!E301,#REF!,0))=INDEX(#REF!,MATCH('HT 1-0'!E301,#REF!,0)),INDEX(#REF!,MATCH('HT 1-0'!E301,#REF!,0)),"ERROR")</f>
        <v/>
      </c>
      <c r="KP301" s="1">
        <f>KN301&amp;" v "&amp;KO301</f>
        <v/>
      </c>
      <c r="KQ301">
        <f>B301&amp;"_"&amp;C301</f>
        <v/>
      </c>
      <c r="KR301" s="1">
        <f>IF((HW301/KK301)&lt;0.335,"G",IF((HW301/KK301)&gt;0.67,"R","A"))</f>
        <v/>
      </c>
      <c r="KS301" s="1">
        <f>IF((HX301/KK301)&lt;0.335,"G",IF((HX301/KK301)&gt;0.67,"R","A"))</f>
        <v/>
      </c>
      <c r="KT301" s="1">
        <f>IF((IH301/KK301)&lt;0.335,"G",IF((IH301/KK301)&gt;0.67,"R","A"))</f>
        <v/>
      </c>
      <c r="KU301" s="1">
        <f>IF((II301/KK301)&lt;0.335,"G",IF((II301/KK301)&gt;0.67,"R","A"))</f>
        <v/>
      </c>
      <c r="KV301" s="1">
        <f>IF((HZ301/KK301)&lt;0.335,"G",IF((HZ301/KK301)&gt;0.67,"R","A"))</f>
        <v/>
      </c>
      <c r="KW301" s="1">
        <f>IF((HY301/KK301)&lt;0.335,"G",IF((HY301/KK301)&gt;0.67,"R","A"))</f>
        <v/>
      </c>
      <c r="KX301" s="1">
        <f>IF((IK301/KK301)&lt;0.335,"G",IF((IK301/KK301)&gt;0.67,"R","A"))</f>
        <v/>
      </c>
      <c r="KY301" s="1">
        <f>IF((IJ301/KK301)&lt;0.335,"G",IF((IJ301/KK301)&gt;0.67,"R","A"))</f>
        <v/>
      </c>
      <c r="KZ301" s="1">
        <f>IF((HQ301/KK301)&lt;0.335,"G",IF((HQ301/KK301)&gt;0.67,"R","A"))</f>
        <v/>
      </c>
      <c r="LA301" s="1">
        <f>IF((IB301/KK301)&lt;0.335,"G",IF((IB301/KK301)&gt;0.67,"R","A"))</f>
        <v/>
      </c>
      <c r="LB301">
        <f>IF(LQ301="1-0",INDEX(Scrape!#REF!,MATCH('HT 1-0'!KP301,Scrape!$B:$B,0)),"")</f>
        <v/>
      </c>
      <c r="LC301">
        <f>IF(LQ301="1-0",INDEX(Scrape!$A:$A,MATCH('HT 1-0'!KP301,Scrape!$B:$B,0)),"")</f>
        <v/>
      </c>
      <c r="LD301">
        <f>IF(LQ301="1-0",INDEX(Scrape!$B:$B,MATCH('HT 1-0'!KP301,Scrape!$B:$B,0)),"")</f>
        <v/>
      </c>
      <c r="LE301">
        <f>IF(LQ301="1-0",INDEX(Scrape!$C:$C,MATCH('HT 1-0'!KP301,Scrape!$B:$B,0)),"")</f>
        <v/>
      </c>
      <c r="LF301">
        <f>IF(LQ301="1-0",INDEX(Scrape!$D:$D,MATCH('HT 1-0'!KP301,Scrape!$B:$B,0)),"")</f>
        <v/>
      </c>
      <c r="LG301">
        <f>IF(LQ301="1-0",INDEX(Scrape!$E:$E,MATCH('HT 1-0'!KP301,Scrape!$B:$B,0)),"")</f>
        <v/>
      </c>
      <c r="LH301">
        <f>IF(LQ301="1-0",INDEX(Scrape!$F:$F,MATCH('HT 1-0'!KP301,Scrape!$B:$B,0)),"")</f>
        <v/>
      </c>
      <c r="LI301">
        <f>IF(LQ301="1-0",INDEX(Scrape!$G:$G,MATCH('HT 1-0'!KP301,Scrape!$B:$B,0)),"")</f>
        <v/>
      </c>
      <c r="LJ301">
        <f>IF(LQ301="1-0",INDEX(Scrape!$H:$H,MATCH('HT 1-0'!KP301,Scrape!$B:$B,0)),"")</f>
        <v/>
      </c>
      <c r="LK301">
        <f>IF(LQ301="1-0",INDEX(Scrape!$I:$I,MATCH('HT 1-0'!KP301,Scrape!$B:$B,0)),"")</f>
        <v/>
      </c>
      <c r="LL301">
        <f>IF(LQ301="1-0",INDEX(Scrape!$J:$J,MATCH('HT 1-0'!KP301,Scrape!$B:$B,0)),"")</f>
        <v/>
      </c>
      <c r="LM301">
        <f>IF(LQ301="1-0",INDEX(Scrape!$K:$K,MATCH('HT 1-0'!KP301,Scrape!$B:$B,0)),"")</f>
        <v/>
      </c>
      <c r="LN301">
        <f>IF(LQ301="1-0",INDEX(Scrape!$L:$L,MATCH('HT 1-0'!KP301,Scrape!$B:$B,0)),"")</f>
        <v/>
      </c>
      <c r="LO301">
        <f>IF(LQ301="1-0",INDEX(Scrape!$M:$M,MATCH('HT 1-0'!KP301,Scrape!$B:$B,0)),"")</f>
        <v/>
      </c>
      <c r="LP301">
        <f>IF(LQ301="1-0",INDEX(Scrape!$N:$N,MATCH('HT 1-0'!KP301,Scrape!$B:$B,0)),"")</f>
        <v/>
      </c>
      <c r="LQ301">
        <f>INDEX(Scrape!$O:$O,MATCH('HT 1-0'!KP301,Scrape!$B:$B,0))</f>
        <v/>
      </c>
      <c r="LR301">
        <f>(1/LJ301)+(1/LI301)+(1/LH301)</f>
        <v/>
      </c>
      <c r="LS301">
        <f>(1/LG301)+(1/LF301)+(1/LE301)</f>
        <v/>
      </c>
      <c r="LT301" s="8">
        <f>IF(INDEX(#REF!,MATCH(KQ301,#REF!,0))=INDEX(#REF!,MATCH(KQ301,#REF!,0)),INDEX(#REF!,MATCH(KQ301,#REF!,0)),"ERROR")</f>
        <v/>
      </c>
      <c r="LU301" s="4">
        <f>IF(KR301="G",2,IF(KR301="R",0.5,IF(KR301="A",1)))</f>
        <v/>
      </c>
      <c r="LV301" s="4">
        <f>IF(KS301="G",0.5,IF(KS301="R",2,IF(KS301="A",1)))</f>
        <v/>
      </c>
      <c r="LW301" s="4">
        <f>IF(KT301="G",2,IF(KT301="R",0.5,IF(KT301="A",1)))</f>
        <v/>
      </c>
      <c r="LX301" s="4">
        <f>IF(KU301="G",0.5,IF(KU301="R",2,IF(KU301="A",1)))</f>
        <v/>
      </c>
      <c r="LY301" s="7">
        <f>(LK301*(LU301+LX301)+(LL301*(LU301+LX301)))</f>
        <v/>
      </c>
      <c r="LZ301" s="7">
        <f>(LN301*(LV301+LW301)+(LO301*(LV301+LW301)))</f>
        <v/>
      </c>
      <c r="MA301" s="11">
        <f>LY301-LZ301</f>
        <v/>
      </c>
      <c r="MB301" s="5">
        <f>MA301+2</f>
        <v/>
      </c>
      <c r="MC301" s="6">
        <f>MA301-2</f>
        <v/>
      </c>
      <c r="MD301" s="4">
        <f>LE301</f>
        <v/>
      </c>
      <c r="ME301" s="9">
        <f>IF(MD301=0,1000,MD301+0.75)</f>
        <v/>
      </c>
      <c r="MF301" s="10">
        <f>IF(MD301=0,0,MD301-0.75)</f>
        <v/>
      </c>
      <c r="MG301" s="4">
        <f>((LM301*(LU301+LX301))-((LP301*(LV301+LW301))))</f>
        <v/>
      </c>
      <c r="MH301" s="9">
        <f>MG301*1.2</f>
        <v/>
      </c>
      <c r="MI301" s="10">
        <f>MG301*0.8</f>
        <v/>
      </c>
      <c r="MJ301">
        <f>IFERROR(NX301,"")</f>
        <v/>
      </c>
      <c r="MK301">
        <f>IFERROR(NY301,"")</f>
        <v/>
      </c>
      <c r="ML301">
        <f>IFERROR(NZ301,"")</f>
        <v/>
      </c>
      <c r="MM301">
        <f>IFERROR(OA301,"")</f>
        <v/>
      </c>
      <c r="MN301">
        <f>IFERROR(OB301,"")</f>
        <v/>
      </c>
      <c r="MO301">
        <f>IFERROR(OC301,"")</f>
        <v/>
      </c>
      <c r="MP301" s="1">
        <f>COUNTIFS(#REF!,LT301,#REF!,1,#REF!,"&gt;="&amp;MC301,#REF!,"&lt;="&amp;MB301,#REF!,"&lt;="&amp;ME301,#REF!,"&gt;="&amp;MF301,#REF!,"="&amp;KV301,#REF!,"="&amp;KX301)</f>
        <v/>
      </c>
      <c r="MQ301" s="1">
        <f>COUNTIFS(#REF!,LT301,#REF!,0,#REF!,"&gt;="&amp;MC301,#REF!,"&lt;="&amp;MB301,#REF!,"&lt;="&amp;ME301,#REF!,"&gt;="&amp;MF301,#REF!,"="&amp;KV301,#REF!,"="&amp;KX301)</f>
        <v/>
      </c>
      <c r="MR301" s="1">
        <f>COUNTIFS(#REF!,LT301,#REF!,1,#REF!,"&gt;="&amp;MC301,#REF!,"&lt;="&amp;MB301,#REF!,"&lt;="&amp;ME301,#REF!,"&gt;="&amp;MF301,#REF!,"="&amp;KW301,#REF!,"="&amp;KY301)</f>
        <v/>
      </c>
      <c r="MS301" s="1">
        <f>COUNTIFS(#REF!,LT301,#REF!,0,#REF!,"&gt;="&amp;MC301,#REF!,"&lt;="&amp;MB301,#REF!,"&lt;="&amp;ME301,#REF!,"&gt;="&amp;MF301,#REF!,"="&amp;KW301,#REF!,"="&amp;KY301)</f>
        <v/>
      </c>
      <c r="MT301" s="1">
        <f>COUNTIFS(#REF!,LT301,#REF!,1,#REF!,"&gt;="&amp;MI301,#REF!,"&lt;="&amp;MH301,#REF!,"&lt;="&amp;ME301,#REF!,"&gt;="&amp;MF301)</f>
        <v/>
      </c>
      <c r="MU301" s="1">
        <f>COUNTIFS(#REF!,LT301,#REF!,0,#REF!,"&gt;="&amp;MI301,#REF!,"&lt;="&amp;MH301,#REF!,"&lt;="&amp;ME301,#REF!,"&gt;="&amp;MF301)</f>
        <v/>
      </c>
      <c r="MV301" s="1">
        <f>COUNTIFS(#REF!,LT301,#REF!,1,#REF!,"&gt;="&amp;MI301,#REF!,"&lt;="&amp;MH301,#REF!,"="&amp;KZ301,#REF!,"="&amp;LA301,#REF!,"&lt;="&amp;ME301,#REF!,"&gt;="&amp;MF301)</f>
        <v/>
      </c>
      <c r="MW301" s="1">
        <f>COUNTIFS(#REF!,LT301,#REF!,0,#REF!,"&gt;="&amp;MI301,#REF!,"&lt;="&amp;MH301,#REF!,"="&amp;KZ301,#REF!,"="&amp;LA301,#REF!,"&lt;="&amp;ME301,#REF!,"&gt;="&amp;MF301)</f>
        <v/>
      </c>
      <c r="MX301" s="1">
        <f>COUNTIFS(#REF!,LT301,#REF!,1,#REF!,"&gt;="&amp;MC301,#REF!,"&lt;="&amp;MB301,#REF!,"&lt;="&amp;ME301,#REF!,"&gt;="&amp;MF301)</f>
        <v/>
      </c>
      <c r="MY301" s="1">
        <f>COUNTIFS(#REF!,LT301,#REF!,0,#REF!,"&gt;="&amp;MC301,#REF!,"&lt;="&amp;MB301,#REF!,"&lt;="&amp;ME301,#REF!,"&gt;="&amp;MF301)</f>
        <v/>
      </c>
      <c r="MZ301" s="1">
        <f>COUNTIFS(#REF!,LT301,#REF!,1,#REF!,"&lt;="&amp;ME301,#REF!,"&gt;="&amp;MF301,#REF!,"="&amp;KV301,#REF!,"="&amp;KX301)</f>
        <v/>
      </c>
      <c r="NA301" s="1">
        <f>COUNTIFS(#REF!,LT301,#REF!,0,#REF!,"&lt;="&amp;ME301,#REF!,"&gt;="&amp;MF301,#REF!,"="&amp;KV301,#REF!,"="&amp;KX301)</f>
        <v/>
      </c>
      <c r="NB301" s="1">
        <f>COUNTIFS(#REF!,LT301,#REF!,1,#REF!,"&lt;="&amp;ME301,#REF!,"&gt;="&amp;MF301,#REF!,"="&amp;KW301,#REF!,"="&amp;KY301)</f>
        <v/>
      </c>
      <c r="NC301" s="1">
        <f>COUNTIFS(#REF!,LT301,#REF!,0,#REF!,"&lt;="&amp;ME301,#REF!,"&gt;="&amp;MF301,#REF!,"="&amp;KW301,#REF!,"="&amp;KY301)</f>
        <v/>
      </c>
      <c r="ND301" s="1">
        <f>MP301+MR301+MT301+MV301+MX301+MZ301+NB301</f>
        <v/>
      </c>
      <c r="NE301" s="1">
        <f>MQ301+MS301+MU301+MW301+MY301+NA301+NC301</f>
        <v/>
      </c>
      <c r="NF301" s="1">
        <f>ND301+NE301</f>
        <v/>
      </c>
      <c r="NG301" s="33">
        <f>ND301/(ND301+NE301)</f>
        <v/>
      </c>
      <c r="NH301" s="3">
        <f>1/NG301</f>
        <v/>
      </c>
      <c r="NI301" s="1">
        <f>LH301</f>
        <v/>
      </c>
      <c r="NJ301" s="79">
        <f>((1-NG301)*(1/(NI301-1))*0.98-(NG301*1))</f>
        <v/>
      </c>
      <c r="NK301" s="34">
        <f>IF(LR301&lt;0.9,0,IF(AND(LR301&gt;1.1),0,1))</f>
        <v/>
      </c>
      <c r="NL301" s="34">
        <f>IF(LS301&lt;0.9,0,IF(AND(LS301&gt;1.1),0,1))</f>
        <v/>
      </c>
      <c r="NM301" s="32">
        <f>IF(NF301&gt;99,1,0)</f>
        <v/>
      </c>
      <c r="NN301" s="32">
        <f>IF(NJ301&gt;0.0799,1,0)</f>
        <v/>
      </c>
      <c r="NO301" s="32">
        <f>IF(NJ301&gt;NQ301,1,0)</f>
        <v/>
      </c>
      <c r="NP301" s="32">
        <f>NM301+NN301+NO301+NK301+NL301</f>
        <v/>
      </c>
      <c r="NQ301" s="79">
        <f>(((100*NG301)*(NI301-1)*0.98)-((1-NG301)*100))/100</f>
        <v/>
      </c>
      <c r="NR301" s="34">
        <f>IF(LR301&lt;0.9,0,IF(AND(LR301&gt;1.1),0,1))</f>
        <v/>
      </c>
      <c r="NS301" s="34">
        <f>IF(LS301&lt;0.9,0,IF(AND(LS301&gt;1.1),0,1))</f>
        <v/>
      </c>
      <c r="NT301" s="32">
        <f>IF(NF301&gt;99,1,0)</f>
        <v/>
      </c>
      <c r="NU301" s="32">
        <f>IF(NQ301&gt;0.0799,1,0)</f>
        <v/>
      </c>
      <c r="NV301" s="32">
        <f>IF(NQ301&gt;NJ301,1,0)</f>
        <v/>
      </c>
      <c r="NW301" s="32">
        <f>NT301+NU301+NV301+NR301+NS301</f>
        <v/>
      </c>
      <c r="NX301">
        <f>IF(NP301=5,"LayHome1-0",IF(AND(NW301=5),"BackHome1-0",""))</f>
        <v/>
      </c>
      <c r="NY301">
        <f>IF(NP301=5,KN301,IF(AND(NW301=5),KN301,""))</f>
        <v/>
      </c>
      <c r="NZ301">
        <f>IF(NP301=5,"Match Odds",IF(AND(NW301=5),"Match Odds",""))</f>
        <v/>
      </c>
      <c r="OA301">
        <f>IF(NP301=5,KP301,IF(AND(NW301=5),KP301,""))</f>
        <v/>
      </c>
      <c r="OB301">
        <f>IF(NP301=5,"MATCH_ODDS",IF(AND(NW301=5),"MATCH_ODDS",""))</f>
        <v/>
      </c>
      <c r="OC301">
        <f>IF(NP301=5,"LAY",IF(AND(NW301=5),"BACK",""))</f>
        <v/>
      </c>
    </row>
    <row r="302" ht="16.5" customHeight="1" thickBot="1" thickTop="1">
      <c r="A302" s="2" t="n"/>
      <c r="KN302" s="1">
        <f>IF(INDEX(#REF!,MATCH('HT 1-0'!D302,#REF!,0))=INDEX(#REF!,MATCH('HT 1-0'!D302,#REF!,0)),INDEX(#REF!,MATCH('HT 1-0'!D302,#REF!,0)),"ERROR")</f>
        <v/>
      </c>
      <c r="KO302" s="1">
        <f>IF(INDEX(#REF!,MATCH('HT 1-0'!E302,#REF!,0))=INDEX(#REF!,MATCH('HT 1-0'!E302,#REF!,0)),INDEX(#REF!,MATCH('HT 1-0'!E302,#REF!,0)),"ERROR")</f>
        <v/>
      </c>
      <c r="KP302" s="1">
        <f>KN302&amp;" v "&amp;KO302</f>
        <v/>
      </c>
      <c r="KQ302">
        <f>B302&amp;"_"&amp;C302</f>
        <v/>
      </c>
      <c r="KR302" s="1">
        <f>IF((HW302/KK302)&lt;0.335,"G",IF((HW302/KK302)&gt;0.67,"R","A"))</f>
        <v/>
      </c>
      <c r="KS302" s="1">
        <f>IF((HX302/KK302)&lt;0.335,"G",IF((HX302/KK302)&gt;0.67,"R","A"))</f>
        <v/>
      </c>
      <c r="KT302" s="1">
        <f>IF((IH302/KK302)&lt;0.335,"G",IF((IH302/KK302)&gt;0.67,"R","A"))</f>
        <v/>
      </c>
      <c r="KU302" s="1">
        <f>IF((II302/KK302)&lt;0.335,"G",IF((II302/KK302)&gt;0.67,"R","A"))</f>
        <v/>
      </c>
      <c r="KV302" s="1">
        <f>IF((HZ302/KK302)&lt;0.335,"G",IF((HZ302/KK302)&gt;0.67,"R","A"))</f>
        <v/>
      </c>
      <c r="KW302" s="1">
        <f>IF((HY302/KK302)&lt;0.335,"G",IF((HY302/KK302)&gt;0.67,"R","A"))</f>
        <v/>
      </c>
      <c r="KX302" s="1">
        <f>IF((IK302/KK302)&lt;0.335,"G",IF((IK302/KK302)&gt;0.67,"R","A"))</f>
        <v/>
      </c>
      <c r="KY302" s="1">
        <f>IF((IJ302/KK302)&lt;0.335,"G",IF((IJ302/KK302)&gt;0.67,"R","A"))</f>
        <v/>
      </c>
      <c r="KZ302" s="1">
        <f>IF((HQ302/KK302)&lt;0.335,"G",IF((HQ302/KK302)&gt;0.67,"R","A"))</f>
        <v/>
      </c>
      <c r="LA302" s="1">
        <f>IF((IB302/KK302)&lt;0.335,"G",IF((IB302/KK302)&gt;0.67,"R","A"))</f>
        <v/>
      </c>
      <c r="LB302">
        <f>IF(LQ302="1-0",INDEX(Scrape!#REF!,MATCH('HT 1-0'!KP302,Scrape!$B:$B,0)),"")</f>
        <v/>
      </c>
      <c r="LC302">
        <f>IF(LQ302="1-0",INDEX(Scrape!$A:$A,MATCH('HT 1-0'!KP302,Scrape!$B:$B,0)),"")</f>
        <v/>
      </c>
      <c r="LD302">
        <f>IF(LQ302="1-0",INDEX(Scrape!$B:$B,MATCH('HT 1-0'!KP302,Scrape!$B:$B,0)),"")</f>
        <v/>
      </c>
      <c r="LE302">
        <f>IF(LQ302="1-0",INDEX(Scrape!$C:$C,MATCH('HT 1-0'!KP302,Scrape!$B:$B,0)),"")</f>
        <v/>
      </c>
      <c r="LF302">
        <f>IF(LQ302="1-0",INDEX(Scrape!$D:$D,MATCH('HT 1-0'!KP302,Scrape!$B:$B,0)),"")</f>
        <v/>
      </c>
      <c r="LG302">
        <f>IF(LQ302="1-0",INDEX(Scrape!$E:$E,MATCH('HT 1-0'!KP302,Scrape!$B:$B,0)),"")</f>
        <v/>
      </c>
      <c r="LH302">
        <f>IF(LQ302="1-0",INDEX(Scrape!$F:$F,MATCH('HT 1-0'!KP302,Scrape!$B:$B,0)),"")</f>
        <v/>
      </c>
      <c r="LI302">
        <f>IF(LQ302="1-0",INDEX(Scrape!$G:$G,MATCH('HT 1-0'!KP302,Scrape!$B:$B,0)),"")</f>
        <v/>
      </c>
      <c r="LJ302">
        <f>IF(LQ302="1-0",INDEX(Scrape!$H:$H,MATCH('HT 1-0'!KP302,Scrape!$B:$B,0)),"")</f>
        <v/>
      </c>
      <c r="LK302">
        <f>IF(LQ302="1-0",INDEX(Scrape!$I:$I,MATCH('HT 1-0'!KP302,Scrape!$B:$B,0)),"")</f>
        <v/>
      </c>
      <c r="LL302">
        <f>IF(LQ302="1-0",INDEX(Scrape!$J:$J,MATCH('HT 1-0'!KP302,Scrape!$B:$B,0)),"")</f>
        <v/>
      </c>
      <c r="LM302">
        <f>IF(LQ302="1-0",INDEX(Scrape!$K:$K,MATCH('HT 1-0'!KP302,Scrape!$B:$B,0)),"")</f>
        <v/>
      </c>
      <c r="LN302">
        <f>IF(LQ302="1-0",INDEX(Scrape!$L:$L,MATCH('HT 1-0'!KP302,Scrape!$B:$B,0)),"")</f>
        <v/>
      </c>
      <c r="LO302">
        <f>IF(LQ302="1-0",INDEX(Scrape!$M:$M,MATCH('HT 1-0'!KP302,Scrape!$B:$B,0)),"")</f>
        <v/>
      </c>
      <c r="LP302">
        <f>IF(LQ302="1-0",INDEX(Scrape!$N:$N,MATCH('HT 1-0'!KP302,Scrape!$B:$B,0)),"")</f>
        <v/>
      </c>
      <c r="LQ302">
        <f>INDEX(Scrape!$O:$O,MATCH('HT 1-0'!KP302,Scrape!$B:$B,0))</f>
        <v/>
      </c>
      <c r="LR302">
        <f>(1/LJ302)+(1/LI302)+(1/LH302)</f>
        <v/>
      </c>
      <c r="LS302">
        <f>(1/LG302)+(1/LF302)+(1/LE302)</f>
        <v/>
      </c>
      <c r="LT302" s="8">
        <f>IF(INDEX(#REF!,MATCH(KQ302,#REF!,0))=INDEX(#REF!,MATCH(KQ302,#REF!,0)),INDEX(#REF!,MATCH(KQ302,#REF!,0)),"ERROR")</f>
        <v/>
      </c>
      <c r="LU302" s="4">
        <f>IF(KR302="G",2,IF(KR302="R",0.5,IF(KR302="A",1)))</f>
        <v/>
      </c>
      <c r="LV302" s="4">
        <f>IF(KS302="G",0.5,IF(KS302="R",2,IF(KS302="A",1)))</f>
        <v/>
      </c>
      <c r="LW302" s="4">
        <f>IF(KT302="G",2,IF(KT302="R",0.5,IF(KT302="A",1)))</f>
        <v/>
      </c>
      <c r="LX302" s="4">
        <f>IF(KU302="G",0.5,IF(KU302="R",2,IF(KU302="A",1)))</f>
        <v/>
      </c>
      <c r="LY302" s="7">
        <f>(LK302*(LU302+LX302)+(LL302*(LU302+LX302)))</f>
        <v/>
      </c>
      <c r="LZ302" s="7">
        <f>(LN302*(LV302+LW302)+(LO302*(LV302+LW302)))</f>
        <v/>
      </c>
      <c r="MA302" s="11">
        <f>LY302-LZ302</f>
        <v/>
      </c>
      <c r="MB302" s="5">
        <f>MA302+2</f>
        <v/>
      </c>
      <c r="MC302" s="6">
        <f>MA302-2</f>
        <v/>
      </c>
      <c r="MD302" s="4">
        <f>LE302</f>
        <v/>
      </c>
      <c r="ME302" s="9">
        <f>IF(MD302=0,1000,MD302+0.75)</f>
        <v/>
      </c>
      <c r="MF302" s="10">
        <f>IF(MD302=0,0,MD302-0.75)</f>
        <v/>
      </c>
      <c r="MG302" s="4">
        <f>((LM302*(LU302+LX302))-((LP302*(LV302+LW302))))</f>
        <v/>
      </c>
      <c r="MH302" s="9">
        <f>MG302*1.2</f>
        <v/>
      </c>
      <c r="MI302" s="10">
        <f>MG302*0.8</f>
        <v/>
      </c>
      <c r="MJ302">
        <f>IFERROR(NX302,"")</f>
        <v/>
      </c>
      <c r="MK302">
        <f>IFERROR(NY302,"")</f>
        <v/>
      </c>
      <c r="ML302">
        <f>IFERROR(NZ302,"")</f>
        <v/>
      </c>
      <c r="MM302">
        <f>IFERROR(OA302,"")</f>
        <v/>
      </c>
      <c r="MN302">
        <f>IFERROR(OB302,"")</f>
        <v/>
      </c>
      <c r="MO302">
        <f>IFERROR(OC302,"")</f>
        <v/>
      </c>
      <c r="MP302" s="1">
        <f>COUNTIFS(#REF!,LT302,#REF!,1,#REF!,"&gt;="&amp;MC302,#REF!,"&lt;="&amp;MB302,#REF!,"&lt;="&amp;ME302,#REF!,"&gt;="&amp;MF302,#REF!,"="&amp;KV302,#REF!,"="&amp;KX302)</f>
        <v/>
      </c>
      <c r="MQ302" s="1">
        <f>COUNTIFS(#REF!,LT302,#REF!,0,#REF!,"&gt;="&amp;MC302,#REF!,"&lt;="&amp;MB302,#REF!,"&lt;="&amp;ME302,#REF!,"&gt;="&amp;MF302,#REF!,"="&amp;KV302,#REF!,"="&amp;KX302)</f>
        <v/>
      </c>
      <c r="MR302" s="1">
        <f>COUNTIFS(#REF!,LT302,#REF!,1,#REF!,"&gt;="&amp;MC302,#REF!,"&lt;="&amp;MB302,#REF!,"&lt;="&amp;ME302,#REF!,"&gt;="&amp;MF302,#REF!,"="&amp;KW302,#REF!,"="&amp;KY302)</f>
        <v/>
      </c>
      <c r="MS302" s="1">
        <f>COUNTIFS(#REF!,LT302,#REF!,0,#REF!,"&gt;="&amp;MC302,#REF!,"&lt;="&amp;MB302,#REF!,"&lt;="&amp;ME302,#REF!,"&gt;="&amp;MF302,#REF!,"="&amp;KW302,#REF!,"="&amp;KY302)</f>
        <v/>
      </c>
      <c r="MT302" s="1">
        <f>COUNTIFS(#REF!,LT302,#REF!,1,#REF!,"&gt;="&amp;MI302,#REF!,"&lt;="&amp;MH302,#REF!,"&lt;="&amp;ME302,#REF!,"&gt;="&amp;MF302)</f>
        <v/>
      </c>
      <c r="MU302" s="1">
        <f>COUNTIFS(#REF!,LT302,#REF!,0,#REF!,"&gt;="&amp;MI302,#REF!,"&lt;="&amp;MH302,#REF!,"&lt;="&amp;ME302,#REF!,"&gt;="&amp;MF302)</f>
        <v/>
      </c>
      <c r="MV302" s="1">
        <f>COUNTIFS(#REF!,LT302,#REF!,1,#REF!,"&gt;="&amp;MI302,#REF!,"&lt;="&amp;MH302,#REF!,"="&amp;KZ302,#REF!,"="&amp;LA302,#REF!,"&lt;="&amp;ME302,#REF!,"&gt;="&amp;MF302)</f>
        <v/>
      </c>
      <c r="MW302" s="1">
        <f>COUNTIFS(#REF!,LT302,#REF!,0,#REF!,"&gt;="&amp;MI302,#REF!,"&lt;="&amp;MH302,#REF!,"="&amp;KZ302,#REF!,"="&amp;LA302,#REF!,"&lt;="&amp;ME302,#REF!,"&gt;="&amp;MF302)</f>
        <v/>
      </c>
      <c r="MX302" s="1">
        <f>COUNTIFS(#REF!,LT302,#REF!,1,#REF!,"&gt;="&amp;MC302,#REF!,"&lt;="&amp;MB302,#REF!,"&lt;="&amp;ME302,#REF!,"&gt;="&amp;MF302)</f>
        <v/>
      </c>
      <c r="MY302" s="1">
        <f>COUNTIFS(#REF!,LT302,#REF!,0,#REF!,"&gt;="&amp;MC302,#REF!,"&lt;="&amp;MB302,#REF!,"&lt;="&amp;ME302,#REF!,"&gt;="&amp;MF302)</f>
        <v/>
      </c>
      <c r="MZ302" s="1">
        <f>COUNTIFS(#REF!,LT302,#REF!,1,#REF!,"&lt;="&amp;ME302,#REF!,"&gt;="&amp;MF302,#REF!,"="&amp;KV302,#REF!,"="&amp;KX302)</f>
        <v/>
      </c>
      <c r="NA302" s="1">
        <f>COUNTIFS(#REF!,LT302,#REF!,0,#REF!,"&lt;="&amp;ME302,#REF!,"&gt;="&amp;MF302,#REF!,"="&amp;KV302,#REF!,"="&amp;KX302)</f>
        <v/>
      </c>
      <c r="NB302" s="1">
        <f>COUNTIFS(#REF!,LT302,#REF!,1,#REF!,"&lt;="&amp;ME302,#REF!,"&gt;="&amp;MF302,#REF!,"="&amp;KW302,#REF!,"="&amp;KY302)</f>
        <v/>
      </c>
      <c r="NC302" s="1">
        <f>COUNTIFS(#REF!,LT302,#REF!,0,#REF!,"&lt;="&amp;ME302,#REF!,"&gt;="&amp;MF302,#REF!,"="&amp;KW302,#REF!,"="&amp;KY302)</f>
        <v/>
      </c>
      <c r="ND302" s="1">
        <f>MP302+MR302+MT302+MV302+MX302+MZ302+NB302</f>
        <v/>
      </c>
      <c r="NE302" s="1">
        <f>MQ302+MS302+MU302+MW302+MY302+NA302+NC302</f>
        <v/>
      </c>
      <c r="NF302" s="1">
        <f>ND302+NE302</f>
        <v/>
      </c>
      <c r="NG302" s="33">
        <f>ND302/(ND302+NE302)</f>
        <v/>
      </c>
      <c r="NH302" s="3">
        <f>1/NG302</f>
        <v/>
      </c>
      <c r="NI302" s="1">
        <f>LH302</f>
        <v/>
      </c>
      <c r="NJ302" s="79">
        <f>((1-NG302)*(1/(NI302-1))*0.98-(NG302*1))</f>
        <v/>
      </c>
      <c r="NK302" s="34">
        <f>IF(LR302&lt;0.9,0,IF(AND(LR302&gt;1.1),0,1))</f>
        <v/>
      </c>
      <c r="NL302" s="34">
        <f>IF(LS302&lt;0.9,0,IF(AND(LS302&gt;1.1),0,1))</f>
        <v/>
      </c>
      <c r="NM302" s="32">
        <f>IF(NF302&gt;99,1,0)</f>
        <v/>
      </c>
      <c r="NN302" s="32">
        <f>IF(NJ302&gt;0.0799,1,0)</f>
        <v/>
      </c>
      <c r="NO302" s="32">
        <f>IF(NJ302&gt;NQ302,1,0)</f>
        <v/>
      </c>
      <c r="NP302" s="32">
        <f>NM302+NN302+NO302+NK302+NL302</f>
        <v/>
      </c>
      <c r="NQ302" s="79">
        <f>(((100*NG302)*(NI302-1)*0.98)-((1-NG302)*100))/100</f>
        <v/>
      </c>
      <c r="NR302" s="34">
        <f>IF(LR302&lt;0.9,0,IF(AND(LR302&gt;1.1),0,1))</f>
        <v/>
      </c>
      <c r="NS302" s="34">
        <f>IF(LS302&lt;0.9,0,IF(AND(LS302&gt;1.1),0,1))</f>
        <v/>
      </c>
      <c r="NT302" s="32">
        <f>IF(NF302&gt;99,1,0)</f>
        <v/>
      </c>
      <c r="NU302" s="32">
        <f>IF(NQ302&gt;0.0799,1,0)</f>
        <v/>
      </c>
      <c r="NV302" s="32">
        <f>IF(NQ302&gt;NJ302,1,0)</f>
        <v/>
      </c>
      <c r="NW302" s="32">
        <f>NT302+NU302+NV302+NR302+NS302</f>
        <v/>
      </c>
      <c r="NX302">
        <f>IF(NP302=5,"LayHome1-0",IF(AND(NW302=5),"BackHome1-0",""))</f>
        <v/>
      </c>
      <c r="NY302">
        <f>IF(NP302=5,KN302,IF(AND(NW302=5),KN302,""))</f>
        <v/>
      </c>
      <c r="NZ302">
        <f>IF(NP302=5,"Match Odds",IF(AND(NW302=5),"Match Odds",""))</f>
        <v/>
      </c>
      <c r="OA302">
        <f>IF(NP302=5,KP302,IF(AND(NW302=5),KP302,""))</f>
        <v/>
      </c>
      <c r="OB302">
        <f>IF(NP302=5,"MATCH_ODDS",IF(AND(NW302=5),"MATCH_ODDS",""))</f>
        <v/>
      </c>
      <c r="OC302">
        <f>IF(NP302=5,"LAY",IF(AND(NW302=5),"BACK",""))</f>
        <v/>
      </c>
    </row>
    <row r="303" ht="16.5" customHeight="1" thickBot="1" thickTop="1">
      <c r="A303" s="2" t="n"/>
      <c r="KN303" s="1">
        <f>IF(INDEX(#REF!,MATCH('HT 1-0'!D303,#REF!,0))=INDEX(#REF!,MATCH('HT 1-0'!D303,#REF!,0)),INDEX(#REF!,MATCH('HT 1-0'!D303,#REF!,0)),"ERROR")</f>
        <v/>
      </c>
      <c r="KO303" s="1">
        <f>IF(INDEX(#REF!,MATCH('HT 1-0'!E303,#REF!,0))=INDEX(#REF!,MATCH('HT 1-0'!E303,#REF!,0)),INDEX(#REF!,MATCH('HT 1-0'!E303,#REF!,0)),"ERROR")</f>
        <v/>
      </c>
      <c r="KP303" s="1">
        <f>KN303&amp;" v "&amp;KO303</f>
        <v/>
      </c>
      <c r="KQ303">
        <f>B303&amp;"_"&amp;C303</f>
        <v/>
      </c>
      <c r="KR303" s="1">
        <f>IF((HW303/KK303)&lt;0.335,"G",IF((HW303/KK303)&gt;0.67,"R","A"))</f>
        <v/>
      </c>
      <c r="KS303" s="1">
        <f>IF((HX303/KK303)&lt;0.335,"G",IF((HX303/KK303)&gt;0.67,"R","A"))</f>
        <v/>
      </c>
      <c r="KT303" s="1">
        <f>IF((IH303/KK303)&lt;0.335,"G",IF((IH303/KK303)&gt;0.67,"R","A"))</f>
        <v/>
      </c>
      <c r="KU303" s="1">
        <f>IF((II303/KK303)&lt;0.335,"G",IF((II303/KK303)&gt;0.67,"R","A"))</f>
        <v/>
      </c>
      <c r="KV303" s="1">
        <f>IF((HZ303/KK303)&lt;0.335,"G",IF((HZ303/KK303)&gt;0.67,"R","A"))</f>
        <v/>
      </c>
      <c r="KW303" s="1">
        <f>IF((HY303/KK303)&lt;0.335,"G",IF((HY303/KK303)&gt;0.67,"R","A"))</f>
        <v/>
      </c>
      <c r="KX303" s="1">
        <f>IF((IK303/KK303)&lt;0.335,"G",IF((IK303/KK303)&gt;0.67,"R","A"))</f>
        <v/>
      </c>
      <c r="KY303" s="1">
        <f>IF((IJ303/KK303)&lt;0.335,"G",IF((IJ303/KK303)&gt;0.67,"R","A"))</f>
        <v/>
      </c>
      <c r="KZ303" s="1">
        <f>IF((HQ303/KK303)&lt;0.335,"G",IF((HQ303/KK303)&gt;0.67,"R","A"))</f>
        <v/>
      </c>
      <c r="LA303" s="1">
        <f>IF((IB303/KK303)&lt;0.335,"G",IF((IB303/KK303)&gt;0.67,"R","A"))</f>
        <v/>
      </c>
      <c r="LB303">
        <f>IF(LQ303="1-0",INDEX(Scrape!#REF!,MATCH('HT 1-0'!KP303,Scrape!$B:$B,0)),"")</f>
        <v/>
      </c>
      <c r="LC303">
        <f>IF(LQ303="1-0",INDEX(Scrape!$A:$A,MATCH('HT 1-0'!KP303,Scrape!$B:$B,0)),"")</f>
        <v/>
      </c>
      <c r="LD303">
        <f>IF(LQ303="1-0",INDEX(Scrape!$B:$B,MATCH('HT 1-0'!KP303,Scrape!$B:$B,0)),"")</f>
        <v/>
      </c>
      <c r="LE303">
        <f>IF(LQ303="1-0",INDEX(Scrape!$C:$C,MATCH('HT 1-0'!KP303,Scrape!$B:$B,0)),"")</f>
        <v/>
      </c>
      <c r="LF303">
        <f>IF(LQ303="1-0",INDEX(Scrape!$D:$D,MATCH('HT 1-0'!KP303,Scrape!$B:$B,0)),"")</f>
        <v/>
      </c>
      <c r="LG303">
        <f>IF(LQ303="1-0",INDEX(Scrape!$E:$E,MATCH('HT 1-0'!KP303,Scrape!$B:$B,0)),"")</f>
        <v/>
      </c>
      <c r="LH303">
        <f>IF(LQ303="1-0",INDEX(Scrape!$F:$F,MATCH('HT 1-0'!KP303,Scrape!$B:$B,0)),"")</f>
        <v/>
      </c>
      <c r="LI303">
        <f>IF(LQ303="1-0",INDEX(Scrape!$G:$G,MATCH('HT 1-0'!KP303,Scrape!$B:$B,0)),"")</f>
        <v/>
      </c>
      <c r="LJ303">
        <f>IF(LQ303="1-0",INDEX(Scrape!$H:$H,MATCH('HT 1-0'!KP303,Scrape!$B:$B,0)),"")</f>
        <v/>
      </c>
      <c r="LK303">
        <f>IF(LQ303="1-0",INDEX(Scrape!$I:$I,MATCH('HT 1-0'!KP303,Scrape!$B:$B,0)),"")</f>
        <v/>
      </c>
      <c r="LL303">
        <f>IF(LQ303="1-0",INDEX(Scrape!$J:$J,MATCH('HT 1-0'!KP303,Scrape!$B:$B,0)),"")</f>
        <v/>
      </c>
      <c r="LM303">
        <f>IF(LQ303="1-0",INDEX(Scrape!$K:$K,MATCH('HT 1-0'!KP303,Scrape!$B:$B,0)),"")</f>
        <v/>
      </c>
      <c r="LN303">
        <f>IF(LQ303="1-0",INDEX(Scrape!$L:$L,MATCH('HT 1-0'!KP303,Scrape!$B:$B,0)),"")</f>
        <v/>
      </c>
      <c r="LO303">
        <f>IF(LQ303="1-0",INDEX(Scrape!$M:$M,MATCH('HT 1-0'!KP303,Scrape!$B:$B,0)),"")</f>
        <v/>
      </c>
      <c r="LP303">
        <f>IF(LQ303="1-0",INDEX(Scrape!$N:$N,MATCH('HT 1-0'!KP303,Scrape!$B:$B,0)),"")</f>
        <v/>
      </c>
      <c r="LQ303">
        <f>INDEX(Scrape!$O:$O,MATCH('HT 1-0'!KP303,Scrape!$B:$B,0))</f>
        <v/>
      </c>
      <c r="LR303">
        <f>(1/LJ303)+(1/LI303)+(1/LH303)</f>
        <v/>
      </c>
      <c r="LS303">
        <f>(1/LG303)+(1/LF303)+(1/LE303)</f>
        <v/>
      </c>
      <c r="LT303" s="8">
        <f>IF(INDEX(#REF!,MATCH(KQ303,#REF!,0))=INDEX(#REF!,MATCH(KQ303,#REF!,0)),INDEX(#REF!,MATCH(KQ303,#REF!,0)),"ERROR")</f>
        <v/>
      </c>
      <c r="LU303" s="4">
        <f>IF(KR303="G",2,IF(KR303="R",0.5,IF(KR303="A",1)))</f>
        <v/>
      </c>
      <c r="LV303" s="4">
        <f>IF(KS303="G",0.5,IF(KS303="R",2,IF(KS303="A",1)))</f>
        <v/>
      </c>
      <c r="LW303" s="4">
        <f>IF(KT303="G",2,IF(KT303="R",0.5,IF(KT303="A",1)))</f>
        <v/>
      </c>
      <c r="LX303" s="4">
        <f>IF(KU303="G",0.5,IF(KU303="R",2,IF(KU303="A",1)))</f>
        <v/>
      </c>
      <c r="LY303" s="7">
        <f>(LK303*(LU303+LX303)+(LL303*(LU303+LX303)))</f>
        <v/>
      </c>
      <c r="LZ303" s="7">
        <f>(LN303*(LV303+LW303)+(LO303*(LV303+LW303)))</f>
        <v/>
      </c>
      <c r="MA303" s="11">
        <f>LY303-LZ303</f>
        <v/>
      </c>
      <c r="MB303" s="5">
        <f>MA303+2</f>
        <v/>
      </c>
      <c r="MC303" s="6">
        <f>MA303-2</f>
        <v/>
      </c>
      <c r="MD303" s="4">
        <f>LE303</f>
        <v/>
      </c>
      <c r="ME303" s="9">
        <f>IF(MD303=0,1000,MD303+0.75)</f>
        <v/>
      </c>
      <c r="MF303" s="10">
        <f>IF(MD303=0,0,MD303-0.75)</f>
        <v/>
      </c>
      <c r="MG303" s="4">
        <f>((LM303*(LU303+LX303))-((LP303*(LV303+LW303))))</f>
        <v/>
      </c>
      <c r="MH303" s="9">
        <f>MG303*1.2</f>
        <v/>
      </c>
      <c r="MI303" s="10">
        <f>MG303*0.8</f>
        <v/>
      </c>
      <c r="MJ303">
        <f>IFERROR(NX303,"")</f>
        <v/>
      </c>
      <c r="MK303">
        <f>IFERROR(NY303,"")</f>
        <v/>
      </c>
      <c r="ML303">
        <f>IFERROR(NZ303,"")</f>
        <v/>
      </c>
      <c r="MM303">
        <f>IFERROR(OA303,"")</f>
        <v/>
      </c>
      <c r="MN303">
        <f>IFERROR(OB303,"")</f>
        <v/>
      </c>
      <c r="MO303">
        <f>IFERROR(OC303,"")</f>
        <v/>
      </c>
      <c r="MP303" s="1">
        <f>COUNTIFS(#REF!,LT303,#REF!,1,#REF!,"&gt;="&amp;MC303,#REF!,"&lt;="&amp;MB303,#REF!,"&lt;="&amp;ME303,#REF!,"&gt;="&amp;MF303,#REF!,"="&amp;KV303,#REF!,"="&amp;KX303)</f>
        <v/>
      </c>
      <c r="MQ303" s="1">
        <f>COUNTIFS(#REF!,LT303,#REF!,0,#REF!,"&gt;="&amp;MC303,#REF!,"&lt;="&amp;MB303,#REF!,"&lt;="&amp;ME303,#REF!,"&gt;="&amp;MF303,#REF!,"="&amp;KV303,#REF!,"="&amp;KX303)</f>
        <v/>
      </c>
      <c r="MR303" s="1">
        <f>COUNTIFS(#REF!,LT303,#REF!,1,#REF!,"&gt;="&amp;MC303,#REF!,"&lt;="&amp;MB303,#REF!,"&lt;="&amp;ME303,#REF!,"&gt;="&amp;MF303,#REF!,"="&amp;KW303,#REF!,"="&amp;KY303)</f>
        <v/>
      </c>
      <c r="MS303" s="1">
        <f>COUNTIFS(#REF!,LT303,#REF!,0,#REF!,"&gt;="&amp;MC303,#REF!,"&lt;="&amp;MB303,#REF!,"&lt;="&amp;ME303,#REF!,"&gt;="&amp;MF303,#REF!,"="&amp;KW303,#REF!,"="&amp;KY303)</f>
        <v/>
      </c>
      <c r="MT303" s="1">
        <f>COUNTIFS(#REF!,LT303,#REF!,1,#REF!,"&gt;="&amp;MI303,#REF!,"&lt;="&amp;MH303,#REF!,"&lt;="&amp;ME303,#REF!,"&gt;="&amp;MF303)</f>
        <v/>
      </c>
      <c r="MU303" s="1">
        <f>COUNTIFS(#REF!,LT303,#REF!,0,#REF!,"&gt;="&amp;MI303,#REF!,"&lt;="&amp;MH303,#REF!,"&lt;="&amp;ME303,#REF!,"&gt;="&amp;MF303)</f>
        <v/>
      </c>
      <c r="MV303" s="1">
        <f>COUNTIFS(#REF!,LT303,#REF!,1,#REF!,"&gt;="&amp;MI303,#REF!,"&lt;="&amp;MH303,#REF!,"="&amp;KZ303,#REF!,"="&amp;LA303,#REF!,"&lt;="&amp;ME303,#REF!,"&gt;="&amp;MF303)</f>
        <v/>
      </c>
      <c r="MW303" s="1">
        <f>COUNTIFS(#REF!,LT303,#REF!,0,#REF!,"&gt;="&amp;MI303,#REF!,"&lt;="&amp;MH303,#REF!,"="&amp;KZ303,#REF!,"="&amp;LA303,#REF!,"&lt;="&amp;ME303,#REF!,"&gt;="&amp;MF303)</f>
        <v/>
      </c>
      <c r="MX303" s="1">
        <f>COUNTIFS(#REF!,LT303,#REF!,1,#REF!,"&gt;="&amp;MC303,#REF!,"&lt;="&amp;MB303,#REF!,"&lt;="&amp;ME303,#REF!,"&gt;="&amp;MF303)</f>
        <v/>
      </c>
      <c r="MY303" s="1">
        <f>COUNTIFS(#REF!,LT303,#REF!,0,#REF!,"&gt;="&amp;MC303,#REF!,"&lt;="&amp;MB303,#REF!,"&lt;="&amp;ME303,#REF!,"&gt;="&amp;MF303)</f>
        <v/>
      </c>
      <c r="MZ303" s="1">
        <f>COUNTIFS(#REF!,LT303,#REF!,1,#REF!,"&lt;="&amp;ME303,#REF!,"&gt;="&amp;MF303,#REF!,"="&amp;KV303,#REF!,"="&amp;KX303)</f>
        <v/>
      </c>
      <c r="NA303" s="1">
        <f>COUNTIFS(#REF!,LT303,#REF!,0,#REF!,"&lt;="&amp;ME303,#REF!,"&gt;="&amp;MF303,#REF!,"="&amp;KV303,#REF!,"="&amp;KX303)</f>
        <v/>
      </c>
      <c r="NB303" s="1">
        <f>COUNTIFS(#REF!,LT303,#REF!,1,#REF!,"&lt;="&amp;ME303,#REF!,"&gt;="&amp;MF303,#REF!,"="&amp;KW303,#REF!,"="&amp;KY303)</f>
        <v/>
      </c>
      <c r="NC303" s="1">
        <f>COUNTIFS(#REF!,LT303,#REF!,0,#REF!,"&lt;="&amp;ME303,#REF!,"&gt;="&amp;MF303,#REF!,"="&amp;KW303,#REF!,"="&amp;KY303)</f>
        <v/>
      </c>
      <c r="ND303" s="1">
        <f>MP303+MR303+MT303+MV303+MX303+MZ303+NB303</f>
        <v/>
      </c>
      <c r="NE303" s="1">
        <f>MQ303+MS303+MU303+MW303+MY303+NA303+NC303</f>
        <v/>
      </c>
      <c r="NF303" s="1">
        <f>ND303+NE303</f>
        <v/>
      </c>
      <c r="NG303" s="33">
        <f>ND303/(ND303+NE303)</f>
        <v/>
      </c>
      <c r="NH303" s="3">
        <f>1/NG303</f>
        <v/>
      </c>
      <c r="NI303" s="1">
        <f>LH303</f>
        <v/>
      </c>
      <c r="NJ303" s="79">
        <f>((1-NG303)*(1/(NI303-1))*0.98-(NG303*1))</f>
        <v/>
      </c>
      <c r="NK303" s="34">
        <f>IF(LR303&lt;0.9,0,IF(AND(LR303&gt;1.1),0,1))</f>
        <v/>
      </c>
      <c r="NL303" s="34">
        <f>IF(LS303&lt;0.9,0,IF(AND(LS303&gt;1.1),0,1))</f>
        <v/>
      </c>
      <c r="NM303" s="32">
        <f>IF(NF303&gt;99,1,0)</f>
        <v/>
      </c>
      <c r="NN303" s="32">
        <f>IF(NJ303&gt;0.0799,1,0)</f>
        <v/>
      </c>
      <c r="NO303" s="32">
        <f>IF(NJ303&gt;NQ303,1,0)</f>
        <v/>
      </c>
      <c r="NP303" s="32">
        <f>NM303+NN303+NO303+NK303+NL303</f>
        <v/>
      </c>
      <c r="NQ303" s="79">
        <f>(((100*NG303)*(NI303-1)*0.98)-((1-NG303)*100))/100</f>
        <v/>
      </c>
      <c r="NR303" s="34">
        <f>IF(LR303&lt;0.9,0,IF(AND(LR303&gt;1.1),0,1))</f>
        <v/>
      </c>
      <c r="NS303" s="34">
        <f>IF(LS303&lt;0.9,0,IF(AND(LS303&gt;1.1),0,1))</f>
        <v/>
      </c>
      <c r="NT303" s="32">
        <f>IF(NF303&gt;99,1,0)</f>
        <v/>
      </c>
      <c r="NU303" s="32">
        <f>IF(NQ303&gt;0.0799,1,0)</f>
        <v/>
      </c>
      <c r="NV303" s="32">
        <f>IF(NQ303&gt;NJ303,1,0)</f>
        <v/>
      </c>
      <c r="NW303" s="32">
        <f>NT303+NU303+NV303+NR303+NS303</f>
        <v/>
      </c>
      <c r="NX303">
        <f>IF(NP303=5,"LayHome1-0",IF(AND(NW303=5),"BackHome1-0",""))</f>
        <v/>
      </c>
      <c r="NY303">
        <f>IF(NP303=5,KN303,IF(AND(NW303=5),KN303,""))</f>
        <v/>
      </c>
      <c r="NZ303">
        <f>IF(NP303=5,"Match Odds",IF(AND(NW303=5),"Match Odds",""))</f>
        <v/>
      </c>
      <c r="OA303">
        <f>IF(NP303=5,KP303,IF(AND(NW303=5),KP303,""))</f>
        <v/>
      </c>
      <c r="OB303">
        <f>IF(NP303=5,"MATCH_ODDS",IF(AND(NW303=5),"MATCH_ODDS",""))</f>
        <v/>
      </c>
      <c r="OC303">
        <f>IF(NP303=5,"LAY",IF(AND(NW303=5),"BACK",""))</f>
        <v/>
      </c>
    </row>
    <row r="304" ht="16.5" customHeight="1" thickBot="1" thickTop="1">
      <c r="A304" s="2" t="n"/>
      <c r="KN304" s="1">
        <f>IF(INDEX(#REF!,MATCH('HT 1-0'!D304,#REF!,0))=INDEX(#REF!,MATCH('HT 1-0'!D304,#REF!,0)),INDEX(#REF!,MATCH('HT 1-0'!D304,#REF!,0)),"ERROR")</f>
        <v/>
      </c>
      <c r="KO304" s="1">
        <f>IF(INDEX(#REF!,MATCH('HT 1-0'!E304,#REF!,0))=INDEX(#REF!,MATCH('HT 1-0'!E304,#REF!,0)),INDEX(#REF!,MATCH('HT 1-0'!E304,#REF!,0)),"ERROR")</f>
        <v/>
      </c>
      <c r="KP304" s="1">
        <f>KN304&amp;" v "&amp;KO304</f>
        <v/>
      </c>
      <c r="KQ304">
        <f>B304&amp;"_"&amp;C304</f>
        <v/>
      </c>
      <c r="KR304" s="1">
        <f>IF((HW304/KK304)&lt;0.335,"G",IF((HW304/KK304)&gt;0.67,"R","A"))</f>
        <v/>
      </c>
      <c r="KS304" s="1">
        <f>IF((HX304/KK304)&lt;0.335,"G",IF((HX304/KK304)&gt;0.67,"R","A"))</f>
        <v/>
      </c>
      <c r="KT304" s="1">
        <f>IF((IH304/KK304)&lt;0.335,"G",IF((IH304/KK304)&gt;0.67,"R","A"))</f>
        <v/>
      </c>
      <c r="KU304" s="1">
        <f>IF((II304/KK304)&lt;0.335,"G",IF((II304/KK304)&gt;0.67,"R","A"))</f>
        <v/>
      </c>
      <c r="KV304" s="1">
        <f>IF((HZ304/KK304)&lt;0.335,"G",IF((HZ304/KK304)&gt;0.67,"R","A"))</f>
        <v/>
      </c>
      <c r="KW304" s="1">
        <f>IF((HY304/KK304)&lt;0.335,"G",IF((HY304/KK304)&gt;0.67,"R","A"))</f>
        <v/>
      </c>
      <c r="KX304" s="1">
        <f>IF((IK304/KK304)&lt;0.335,"G",IF((IK304/KK304)&gt;0.67,"R","A"))</f>
        <v/>
      </c>
      <c r="KY304" s="1">
        <f>IF((IJ304/KK304)&lt;0.335,"G",IF((IJ304/KK304)&gt;0.67,"R","A"))</f>
        <v/>
      </c>
      <c r="KZ304" s="1">
        <f>IF((HQ304/KK304)&lt;0.335,"G",IF((HQ304/KK304)&gt;0.67,"R","A"))</f>
        <v/>
      </c>
      <c r="LA304" s="1">
        <f>IF((IB304/KK304)&lt;0.335,"G",IF((IB304/KK304)&gt;0.67,"R","A"))</f>
        <v/>
      </c>
      <c r="LB304">
        <f>IF(LQ304="1-0",INDEX(Scrape!#REF!,MATCH('HT 1-0'!KP304,Scrape!$B:$B,0)),"")</f>
        <v/>
      </c>
      <c r="LC304">
        <f>IF(LQ304="1-0",INDEX(Scrape!$A:$A,MATCH('HT 1-0'!KP304,Scrape!$B:$B,0)),"")</f>
        <v/>
      </c>
      <c r="LD304">
        <f>IF(LQ304="1-0",INDEX(Scrape!$B:$B,MATCH('HT 1-0'!KP304,Scrape!$B:$B,0)),"")</f>
        <v/>
      </c>
      <c r="LE304">
        <f>IF(LQ304="1-0",INDEX(Scrape!$C:$C,MATCH('HT 1-0'!KP304,Scrape!$B:$B,0)),"")</f>
        <v/>
      </c>
      <c r="LF304">
        <f>IF(LQ304="1-0",INDEX(Scrape!$D:$D,MATCH('HT 1-0'!KP304,Scrape!$B:$B,0)),"")</f>
        <v/>
      </c>
      <c r="LG304">
        <f>IF(LQ304="1-0",INDEX(Scrape!$E:$E,MATCH('HT 1-0'!KP304,Scrape!$B:$B,0)),"")</f>
        <v/>
      </c>
      <c r="LH304">
        <f>IF(LQ304="1-0",INDEX(Scrape!$F:$F,MATCH('HT 1-0'!KP304,Scrape!$B:$B,0)),"")</f>
        <v/>
      </c>
      <c r="LI304">
        <f>IF(LQ304="1-0",INDEX(Scrape!$G:$G,MATCH('HT 1-0'!KP304,Scrape!$B:$B,0)),"")</f>
        <v/>
      </c>
      <c r="LJ304">
        <f>IF(LQ304="1-0",INDEX(Scrape!$H:$H,MATCH('HT 1-0'!KP304,Scrape!$B:$B,0)),"")</f>
        <v/>
      </c>
      <c r="LK304">
        <f>IF(LQ304="1-0",INDEX(Scrape!$I:$I,MATCH('HT 1-0'!KP304,Scrape!$B:$B,0)),"")</f>
        <v/>
      </c>
      <c r="LL304">
        <f>IF(LQ304="1-0",INDEX(Scrape!$J:$J,MATCH('HT 1-0'!KP304,Scrape!$B:$B,0)),"")</f>
        <v/>
      </c>
      <c r="LM304">
        <f>IF(LQ304="1-0",INDEX(Scrape!$K:$K,MATCH('HT 1-0'!KP304,Scrape!$B:$B,0)),"")</f>
        <v/>
      </c>
      <c r="LN304">
        <f>IF(LQ304="1-0",INDEX(Scrape!$L:$L,MATCH('HT 1-0'!KP304,Scrape!$B:$B,0)),"")</f>
        <v/>
      </c>
      <c r="LO304">
        <f>IF(LQ304="1-0",INDEX(Scrape!$M:$M,MATCH('HT 1-0'!KP304,Scrape!$B:$B,0)),"")</f>
        <v/>
      </c>
      <c r="LP304">
        <f>IF(LQ304="1-0",INDEX(Scrape!$N:$N,MATCH('HT 1-0'!KP304,Scrape!$B:$B,0)),"")</f>
        <v/>
      </c>
      <c r="LQ304">
        <f>INDEX(Scrape!$O:$O,MATCH('HT 1-0'!KP304,Scrape!$B:$B,0))</f>
        <v/>
      </c>
      <c r="LR304">
        <f>(1/LJ304)+(1/LI304)+(1/LH304)</f>
        <v/>
      </c>
      <c r="LS304">
        <f>(1/LG304)+(1/LF304)+(1/LE304)</f>
        <v/>
      </c>
      <c r="LT304" s="8">
        <f>IF(INDEX(#REF!,MATCH(KQ304,#REF!,0))=INDEX(#REF!,MATCH(KQ304,#REF!,0)),INDEX(#REF!,MATCH(KQ304,#REF!,0)),"ERROR")</f>
        <v/>
      </c>
      <c r="LU304" s="4">
        <f>IF(KR304="G",2,IF(KR304="R",0.5,IF(KR304="A",1)))</f>
        <v/>
      </c>
      <c r="LV304" s="4">
        <f>IF(KS304="G",0.5,IF(KS304="R",2,IF(KS304="A",1)))</f>
        <v/>
      </c>
      <c r="LW304" s="4">
        <f>IF(KT304="G",2,IF(KT304="R",0.5,IF(KT304="A",1)))</f>
        <v/>
      </c>
      <c r="LX304" s="4">
        <f>IF(KU304="G",0.5,IF(KU304="R",2,IF(KU304="A",1)))</f>
        <v/>
      </c>
      <c r="LY304" s="7">
        <f>(LK304*(LU304+LX304)+(LL304*(LU304+LX304)))</f>
        <v/>
      </c>
      <c r="LZ304" s="7">
        <f>(LN304*(LV304+LW304)+(LO304*(LV304+LW304)))</f>
        <v/>
      </c>
      <c r="MA304" s="11">
        <f>LY304-LZ304</f>
        <v/>
      </c>
      <c r="MB304" s="5">
        <f>MA304+2</f>
        <v/>
      </c>
      <c r="MC304" s="6">
        <f>MA304-2</f>
        <v/>
      </c>
      <c r="MD304" s="4">
        <f>LE304</f>
        <v/>
      </c>
      <c r="ME304" s="9">
        <f>IF(MD304=0,1000,MD304+0.75)</f>
        <v/>
      </c>
      <c r="MF304" s="10">
        <f>IF(MD304=0,0,MD304-0.75)</f>
        <v/>
      </c>
      <c r="MG304" s="4">
        <f>((LM304*(LU304+LX304))-((LP304*(LV304+LW304))))</f>
        <v/>
      </c>
      <c r="MH304" s="9">
        <f>MG304*1.2</f>
        <v/>
      </c>
      <c r="MI304" s="10">
        <f>MG304*0.8</f>
        <v/>
      </c>
      <c r="MJ304">
        <f>IFERROR(NX304,"")</f>
        <v/>
      </c>
      <c r="MK304">
        <f>IFERROR(NY304,"")</f>
        <v/>
      </c>
      <c r="ML304">
        <f>IFERROR(NZ304,"")</f>
        <v/>
      </c>
      <c r="MM304">
        <f>IFERROR(OA304,"")</f>
        <v/>
      </c>
      <c r="MN304">
        <f>IFERROR(OB304,"")</f>
        <v/>
      </c>
      <c r="MO304">
        <f>IFERROR(OC304,"")</f>
        <v/>
      </c>
      <c r="MP304" s="1">
        <f>COUNTIFS(#REF!,LT304,#REF!,1,#REF!,"&gt;="&amp;MC304,#REF!,"&lt;="&amp;MB304,#REF!,"&lt;="&amp;ME304,#REF!,"&gt;="&amp;MF304,#REF!,"="&amp;KV304,#REF!,"="&amp;KX304)</f>
        <v/>
      </c>
      <c r="MQ304" s="1">
        <f>COUNTIFS(#REF!,LT304,#REF!,0,#REF!,"&gt;="&amp;MC304,#REF!,"&lt;="&amp;MB304,#REF!,"&lt;="&amp;ME304,#REF!,"&gt;="&amp;MF304,#REF!,"="&amp;KV304,#REF!,"="&amp;KX304)</f>
        <v/>
      </c>
      <c r="MR304" s="1">
        <f>COUNTIFS(#REF!,LT304,#REF!,1,#REF!,"&gt;="&amp;MC304,#REF!,"&lt;="&amp;MB304,#REF!,"&lt;="&amp;ME304,#REF!,"&gt;="&amp;MF304,#REF!,"="&amp;KW304,#REF!,"="&amp;KY304)</f>
        <v/>
      </c>
      <c r="MS304" s="1">
        <f>COUNTIFS(#REF!,LT304,#REF!,0,#REF!,"&gt;="&amp;MC304,#REF!,"&lt;="&amp;MB304,#REF!,"&lt;="&amp;ME304,#REF!,"&gt;="&amp;MF304,#REF!,"="&amp;KW304,#REF!,"="&amp;KY304)</f>
        <v/>
      </c>
      <c r="MT304" s="1">
        <f>COUNTIFS(#REF!,LT304,#REF!,1,#REF!,"&gt;="&amp;MI304,#REF!,"&lt;="&amp;MH304,#REF!,"&lt;="&amp;ME304,#REF!,"&gt;="&amp;MF304)</f>
        <v/>
      </c>
      <c r="MU304" s="1">
        <f>COUNTIFS(#REF!,LT304,#REF!,0,#REF!,"&gt;="&amp;MI304,#REF!,"&lt;="&amp;MH304,#REF!,"&lt;="&amp;ME304,#REF!,"&gt;="&amp;MF304)</f>
        <v/>
      </c>
      <c r="MV304" s="1">
        <f>COUNTIFS(#REF!,LT304,#REF!,1,#REF!,"&gt;="&amp;MI304,#REF!,"&lt;="&amp;MH304,#REF!,"="&amp;KZ304,#REF!,"="&amp;LA304,#REF!,"&lt;="&amp;ME304,#REF!,"&gt;="&amp;MF304)</f>
        <v/>
      </c>
      <c r="MW304" s="1">
        <f>COUNTIFS(#REF!,LT304,#REF!,0,#REF!,"&gt;="&amp;MI304,#REF!,"&lt;="&amp;MH304,#REF!,"="&amp;KZ304,#REF!,"="&amp;LA304,#REF!,"&lt;="&amp;ME304,#REF!,"&gt;="&amp;MF304)</f>
        <v/>
      </c>
      <c r="MX304" s="1">
        <f>COUNTIFS(#REF!,LT304,#REF!,1,#REF!,"&gt;="&amp;MC304,#REF!,"&lt;="&amp;MB304,#REF!,"&lt;="&amp;ME304,#REF!,"&gt;="&amp;MF304)</f>
        <v/>
      </c>
      <c r="MY304" s="1">
        <f>COUNTIFS(#REF!,LT304,#REF!,0,#REF!,"&gt;="&amp;MC304,#REF!,"&lt;="&amp;MB304,#REF!,"&lt;="&amp;ME304,#REF!,"&gt;="&amp;MF304)</f>
        <v/>
      </c>
      <c r="MZ304" s="1">
        <f>COUNTIFS(#REF!,LT304,#REF!,1,#REF!,"&lt;="&amp;ME304,#REF!,"&gt;="&amp;MF304,#REF!,"="&amp;KV304,#REF!,"="&amp;KX304)</f>
        <v/>
      </c>
      <c r="NA304" s="1">
        <f>COUNTIFS(#REF!,LT304,#REF!,0,#REF!,"&lt;="&amp;ME304,#REF!,"&gt;="&amp;MF304,#REF!,"="&amp;KV304,#REF!,"="&amp;KX304)</f>
        <v/>
      </c>
      <c r="NB304" s="1">
        <f>COUNTIFS(#REF!,LT304,#REF!,1,#REF!,"&lt;="&amp;ME304,#REF!,"&gt;="&amp;MF304,#REF!,"="&amp;KW304,#REF!,"="&amp;KY304)</f>
        <v/>
      </c>
      <c r="NC304" s="1">
        <f>COUNTIFS(#REF!,LT304,#REF!,0,#REF!,"&lt;="&amp;ME304,#REF!,"&gt;="&amp;MF304,#REF!,"="&amp;KW304,#REF!,"="&amp;KY304)</f>
        <v/>
      </c>
      <c r="ND304" s="1">
        <f>MP304+MR304+MT304+MV304+MX304+MZ304+NB304</f>
        <v/>
      </c>
      <c r="NE304" s="1">
        <f>MQ304+MS304+MU304+MW304+MY304+NA304+NC304</f>
        <v/>
      </c>
      <c r="NF304" s="1">
        <f>ND304+NE304</f>
        <v/>
      </c>
      <c r="NG304" s="33">
        <f>ND304/(ND304+NE304)</f>
        <v/>
      </c>
      <c r="NH304" s="3">
        <f>1/NG304</f>
        <v/>
      </c>
      <c r="NI304" s="1">
        <f>LH304</f>
        <v/>
      </c>
      <c r="NJ304" s="79">
        <f>((1-NG304)*(1/(NI304-1))*0.98-(NG304*1))</f>
        <v/>
      </c>
      <c r="NK304" s="34">
        <f>IF(LR304&lt;0.9,0,IF(AND(LR304&gt;1.1),0,1))</f>
        <v/>
      </c>
      <c r="NL304" s="34">
        <f>IF(LS304&lt;0.9,0,IF(AND(LS304&gt;1.1),0,1))</f>
        <v/>
      </c>
      <c r="NM304" s="32">
        <f>IF(NF304&gt;99,1,0)</f>
        <v/>
      </c>
      <c r="NN304" s="32">
        <f>IF(NJ304&gt;0.0799,1,0)</f>
        <v/>
      </c>
      <c r="NO304" s="32">
        <f>IF(NJ304&gt;NQ304,1,0)</f>
        <v/>
      </c>
      <c r="NP304" s="32">
        <f>NM304+NN304+NO304+NK304+NL304</f>
        <v/>
      </c>
      <c r="NQ304" s="79">
        <f>(((100*NG304)*(NI304-1)*0.98)-((1-NG304)*100))/100</f>
        <v/>
      </c>
      <c r="NR304" s="34">
        <f>IF(LR304&lt;0.9,0,IF(AND(LR304&gt;1.1),0,1))</f>
        <v/>
      </c>
      <c r="NS304" s="34">
        <f>IF(LS304&lt;0.9,0,IF(AND(LS304&gt;1.1),0,1))</f>
        <v/>
      </c>
      <c r="NT304" s="32">
        <f>IF(NF304&gt;99,1,0)</f>
        <v/>
      </c>
      <c r="NU304" s="32">
        <f>IF(NQ304&gt;0.0799,1,0)</f>
        <v/>
      </c>
      <c r="NV304" s="32">
        <f>IF(NQ304&gt;NJ304,1,0)</f>
        <v/>
      </c>
      <c r="NW304" s="32">
        <f>NT304+NU304+NV304+NR304+NS304</f>
        <v/>
      </c>
      <c r="NX304">
        <f>IF(NP304=5,"LayHome1-0",IF(AND(NW304=5),"BackHome1-0",""))</f>
        <v/>
      </c>
      <c r="NY304">
        <f>IF(NP304=5,KN304,IF(AND(NW304=5),KN304,""))</f>
        <v/>
      </c>
      <c r="NZ304">
        <f>IF(NP304=5,"Match Odds",IF(AND(NW304=5),"Match Odds",""))</f>
        <v/>
      </c>
      <c r="OA304">
        <f>IF(NP304=5,KP304,IF(AND(NW304=5),KP304,""))</f>
        <v/>
      </c>
      <c r="OB304">
        <f>IF(NP304=5,"MATCH_ODDS",IF(AND(NW304=5),"MATCH_ODDS",""))</f>
        <v/>
      </c>
      <c r="OC304">
        <f>IF(NP304=5,"LAY",IF(AND(NW304=5),"BACK",""))</f>
        <v/>
      </c>
    </row>
    <row r="305" ht="16.5" customHeight="1" thickBot="1" thickTop="1">
      <c r="A305" s="2" t="n"/>
      <c r="KN305" s="1">
        <f>IF(INDEX(#REF!,MATCH('HT 1-0'!D305,#REF!,0))=INDEX(#REF!,MATCH('HT 1-0'!D305,#REF!,0)),INDEX(#REF!,MATCH('HT 1-0'!D305,#REF!,0)),"ERROR")</f>
        <v/>
      </c>
      <c r="KO305" s="1">
        <f>IF(INDEX(#REF!,MATCH('HT 1-0'!E305,#REF!,0))=INDEX(#REF!,MATCH('HT 1-0'!E305,#REF!,0)),INDEX(#REF!,MATCH('HT 1-0'!E305,#REF!,0)),"ERROR")</f>
        <v/>
      </c>
      <c r="KP305" s="1">
        <f>KN305&amp;" v "&amp;KO305</f>
        <v/>
      </c>
      <c r="KQ305">
        <f>B305&amp;"_"&amp;C305</f>
        <v/>
      </c>
      <c r="KR305" s="1">
        <f>IF((HW305/KK305)&lt;0.335,"G",IF((HW305/KK305)&gt;0.67,"R","A"))</f>
        <v/>
      </c>
      <c r="KS305" s="1">
        <f>IF((HX305/KK305)&lt;0.335,"G",IF((HX305/KK305)&gt;0.67,"R","A"))</f>
        <v/>
      </c>
      <c r="KT305" s="1">
        <f>IF((IH305/KK305)&lt;0.335,"G",IF((IH305/KK305)&gt;0.67,"R","A"))</f>
        <v/>
      </c>
      <c r="KU305" s="1">
        <f>IF((II305/KK305)&lt;0.335,"G",IF((II305/KK305)&gt;0.67,"R","A"))</f>
        <v/>
      </c>
      <c r="KV305" s="1">
        <f>IF((HZ305/KK305)&lt;0.335,"G",IF((HZ305/KK305)&gt;0.67,"R","A"))</f>
        <v/>
      </c>
      <c r="KW305" s="1">
        <f>IF((HY305/KK305)&lt;0.335,"G",IF((HY305/KK305)&gt;0.67,"R","A"))</f>
        <v/>
      </c>
      <c r="KX305" s="1">
        <f>IF((IK305/KK305)&lt;0.335,"G",IF((IK305/KK305)&gt;0.67,"R","A"))</f>
        <v/>
      </c>
      <c r="KY305" s="1">
        <f>IF((IJ305/KK305)&lt;0.335,"G",IF((IJ305/KK305)&gt;0.67,"R","A"))</f>
        <v/>
      </c>
      <c r="KZ305" s="1">
        <f>IF((HQ305/KK305)&lt;0.335,"G",IF((HQ305/KK305)&gt;0.67,"R","A"))</f>
        <v/>
      </c>
      <c r="LA305" s="1">
        <f>IF((IB305/KK305)&lt;0.335,"G",IF((IB305/KK305)&gt;0.67,"R","A"))</f>
        <v/>
      </c>
      <c r="LB305">
        <f>IF(LQ305="1-0",INDEX(Scrape!#REF!,MATCH('HT 1-0'!KP305,Scrape!$B:$B,0)),"")</f>
        <v/>
      </c>
      <c r="LC305">
        <f>IF(LQ305="1-0",INDEX(Scrape!$A:$A,MATCH('HT 1-0'!KP305,Scrape!$B:$B,0)),"")</f>
        <v/>
      </c>
      <c r="LD305">
        <f>IF(LQ305="1-0",INDEX(Scrape!$B:$B,MATCH('HT 1-0'!KP305,Scrape!$B:$B,0)),"")</f>
        <v/>
      </c>
      <c r="LE305">
        <f>IF(LQ305="1-0",INDEX(Scrape!$C:$C,MATCH('HT 1-0'!KP305,Scrape!$B:$B,0)),"")</f>
        <v/>
      </c>
      <c r="LF305">
        <f>IF(LQ305="1-0",INDEX(Scrape!$D:$D,MATCH('HT 1-0'!KP305,Scrape!$B:$B,0)),"")</f>
        <v/>
      </c>
      <c r="LG305">
        <f>IF(LQ305="1-0",INDEX(Scrape!$E:$E,MATCH('HT 1-0'!KP305,Scrape!$B:$B,0)),"")</f>
        <v/>
      </c>
      <c r="LH305">
        <f>IF(LQ305="1-0",INDEX(Scrape!$F:$F,MATCH('HT 1-0'!KP305,Scrape!$B:$B,0)),"")</f>
        <v/>
      </c>
      <c r="LI305">
        <f>IF(LQ305="1-0",INDEX(Scrape!$G:$G,MATCH('HT 1-0'!KP305,Scrape!$B:$B,0)),"")</f>
        <v/>
      </c>
      <c r="LJ305">
        <f>IF(LQ305="1-0",INDEX(Scrape!$H:$H,MATCH('HT 1-0'!KP305,Scrape!$B:$B,0)),"")</f>
        <v/>
      </c>
      <c r="LK305">
        <f>IF(LQ305="1-0",INDEX(Scrape!$I:$I,MATCH('HT 1-0'!KP305,Scrape!$B:$B,0)),"")</f>
        <v/>
      </c>
      <c r="LL305">
        <f>IF(LQ305="1-0",INDEX(Scrape!$J:$J,MATCH('HT 1-0'!KP305,Scrape!$B:$B,0)),"")</f>
        <v/>
      </c>
      <c r="LM305">
        <f>IF(LQ305="1-0",INDEX(Scrape!$K:$K,MATCH('HT 1-0'!KP305,Scrape!$B:$B,0)),"")</f>
        <v/>
      </c>
      <c r="LN305">
        <f>IF(LQ305="1-0",INDEX(Scrape!$L:$L,MATCH('HT 1-0'!KP305,Scrape!$B:$B,0)),"")</f>
        <v/>
      </c>
      <c r="LO305">
        <f>IF(LQ305="1-0",INDEX(Scrape!$M:$M,MATCH('HT 1-0'!KP305,Scrape!$B:$B,0)),"")</f>
        <v/>
      </c>
      <c r="LP305">
        <f>IF(LQ305="1-0",INDEX(Scrape!$N:$N,MATCH('HT 1-0'!KP305,Scrape!$B:$B,0)),"")</f>
        <v/>
      </c>
      <c r="LQ305">
        <f>INDEX(Scrape!$O:$O,MATCH('HT 1-0'!KP305,Scrape!$B:$B,0))</f>
        <v/>
      </c>
      <c r="LR305">
        <f>(1/LJ305)+(1/LI305)+(1/LH305)</f>
        <v/>
      </c>
      <c r="LS305">
        <f>(1/LG305)+(1/LF305)+(1/LE305)</f>
        <v/>
      </c>
      <c r="LT305" s="8">
        <f>IF(INDEX(#REF!,MATCH(KQ305,#REF!,0))=INDEX(#REF!,MATCH(KQ305,#REF!,0)),INDEX(#REF!,MATCH(KQ305,#REF!,0)),"ERROR")</f>
        <v/>
      </c>
      <c r="LU305" s="4">
        <f>IF(KR305="G",2,IF(KR305="R",0.5,IF(KR305="A",1)))</f>
        <v/>
      </c>
      <c r="LV305" s="4">
        <f>IF(KS305="G",0.5,IF(KS305="R",2,IF(KS305="A",1)))</f>
        <v/>
      </c>
      <c r="LW305" s="4">
        <f>IF(KT305="G",2,IF(KT305="R",0.5,IF(KT305="A",1)))</f>
        <v/>
      </c>
      <c r="LX305" s="4">
        <f>IF(KU305="G",0.5,IF(KU305="R",2,IF(KU305="A",1)))</f>
        <v/>
      </c>
      <c r="LY305" s="7">
        <f>(LK305*(LU305+LX305)+(LL305*(LU305+LX305)))</f>
        <v/>
      </c>
      <c r="LZ305" s="7">
        <f>(LN305*(LV305+LW305)+(LO305*(LV305+LW305)))</f>
        <v/>
      </c>
      <c r="MA305" s="11">
        <f>LY305-LZ305</f>
        <v/>
      </c>
      <c r="MB305" s="5">
        <f>MA305+2</f>
        <v/>
      </c>
      <c r="MC305" s="6">
        <f>MA305-2</f>
        <v/>
      </c>
      <c r="MD305" s="4">
        <f>LE305</f>
        <v/>
      </c>
      <c r="ME305" s="9">
        <f>IF(MD305=0,1000,MD305+0.75)</f>
        <v/>
      </c>
      <c r="MF305" s="10">
        <f>IF(MD305=0,0,MD305-0.75)</f>
        <v/>
      </c>
      <c r="MG305" s="4">
        <f>((LM305*(LU305+LX305))-((LP305*(LV305+LW305))))</f>
        <v/>
      </c>
      <c r="MH305" s="9">
        <f>MG305*1.2</f>
        <v/>
      </c>
      <c r="MI305" s="10">
        <f>MG305*0.8</f>
        <v/>
      </c>
      <c r="MJ305">
        <f>IFERROR(NX305,"")</f>
        <v/>
      </c>
      <c r="MK305">
        <f>IFERROR(NY305,"")</f>
        <v/>
      </c>
      <c r="ML305">
        <f>IFERROR(NZ305,"")</f>
        <v/>
      </c>
      <c r="MM305">
        <f>IFERROR(OA305,"")</f>
        <v/>
      </c>
      <c r="MN305">
        <f>IFERROR(OB305,"")</f>
        <v/>
      </c>
      <c r="MO305">
        <f>IFERROR(OC305,"")</f>
        <v/>
      </c>
      <c r="MP305" s="1">
        <f>COUNTIFS(#REF!,LT305,#REF!,1,#REF!,"&gt;="&amp;MC305,#REF!,"&lt;="&amp;MB305,#REF!,"&lt;="&amp;ME305,#REF!,"&gt;="&amp;MF305,#REF!,"="&amp;KV305,#REF!,"="&amp;KX305)</f>
        <v/>
      </c>
      <c r="MQ305" s="1">
        <f>COUNTIFS(#REF!,LT305,#REF!,0,#REF!,"&gt;="&amp;MC305,#REF!,"&lt;="&amp;MB305,#REF!,"&lt;="&amp;ME305,#REF!,"&gt;="&amp;MF305,#REF!,"="&amp;KV305,#REF!,"="&amp;KX305)</f>
        <v/>
      </c>
      <c r="MR305" s="1">
        <f>COUNTIFS(#REF!,LT305,#REF!,1,#REF!,"&gt;="&amp;MC305,#REF!,"&lt;="&amp;MB305,#REF!,"&lt;="&amp;ME305,#REF!,"&gt;="&amp;MF305,#REF!,"="&amp;KW305,#REF!,"="&amp;KY305)</f>
        <v/>
      </c>
      <c r="MS305" s="1">
        <f>COUNTIFS(#REF!,LT305,#REF!,0,#REF!,"&gt;="&amp;MC305,#REF!,"&lt;="&amp;MB305,#REF!,"&lt;="&amp;ME305,#REF!,"&gt;="&amp;MF305,#REF!,"="&amp;KW305,#REF!,"="&amp;KY305)</f>
        <v/>
      </c>
      <c r="MT305" s="1">
        <f>COUNTIFS(#REF!,LT305,#REF!,1,#REF!,"&gt;="&amp;MI305,#REF!,"&lt;="&amp;MH305,#REF!,"&lt;="&amp;ME305,#REF!,"&gt;="&amp;MF305)</f>
        <v/>
      </c>
      <c r="MU305" s="1">
        <f>COUNTIFS(#REF!,LT305,#REF!,0,#REF!,"&gt;="&amp;MI305,#REF!,"&lt;="&amp;MH305,#REF!,"&lt;="&amp;ME305,#REF!,"&gt;="&amp;MF305)</f>
        <v/>
      </c>
      <c r="MV305" s="1">
        <f>COUNTIFS(#REF!,LT305,#REF!,1,#REF!,"&gt;="&amp;MI305,#REF!,"&lt;="&amp;MH305,#REF!,"="&amp;KZ305,#REF!,"="&amp;LA305,#REF!,"&lt;="&amp;ME305,#REF!,"&gt;="&amp;MF305)</f>
        <v/>
      </c>
      <c r="MW305" s="1">
        <f>COUNTIFS(#REF!,LT305,#REF!,0,#REF!,"&gt;="&amp;MI305,#REF!,"&lt;="&amp;MH305,#REF!,"="&amp;KZ305,#REF!,"="&amp;LA305,#REF!,"&lt;="&amp;ME305,#REF!,"&gt;="&amp;MF305)</f>
        <v/>
      </c>
      <c r="MX305" s="1">
        <f>COUNTIFS(#REF!,LT305,#REF!,1,#REF!,"&gt;="&amp;MC305,#REF!,"&lt;="&amp;MB305,#REF!,"&lt;="&amp;ME305,#REF!,"&gt;="&amp;MF305)</f>
        <v/>
      </c>
      <c r="MY305" s="1">
        <f>COUNTIFS(#REF!,LT305,#REF!,0,#REF!,"&gt;="&amp;MC305,#REF!,"&lt;="&amp;MB305,#REF!,"&lt;="&amp;ME305,#REF!,"&gt;="&amp;MF305)</f>
        <v/>
      </c>
      <c r="MZ305" s="1">
        <f>COUNTIFS(#REF!,LT305,#REF!,1,#REF!,"&lt;="&amp;ME305,#REF!,"&gt;="&amp;MF305,#REF!,"="&amp;KV305,#REF!,"="&amp;KX305)</f>
        <v/>
      </c>
      <c r="NA305" s="1">
        <f>COUNTIFS(#REF!,LT305,#REF!,0,#REF!,"&lt;="&amp;ME305,#REF!,"&gt;="&amp;MF305,#REF!,"="&amp;KV305,#REF!,"="&amp;KX305)</f>
        <v/>
      </c>
      <c r="NB305" s="1">
        <f>COUNTIFS(#REF!,LT305,#REF!,1,#REF!,"&lt;="&amp;ME305,#REF!,"&gt;="&amp;MF305,#REF!,"="&amp;KW305,#REF!,"="&amp;KY305)</f>
        <v/>
      </c>
      <c r="NC305" s="1">
        <f>COUNTIFS(#REF!,LT305,#REF!,0,#REF!,"&lt;="&amp;ME305,#REF!,"&gt;="&amp;MF305,#REF!,"="&amp;KW305,#REF!,"="&amp;KY305)</f>
        <v/>
      </c>
      <c r="ND305" s="1">
        <f>MP305+MR305+MT305+MV305+MX305+MZ305+NB305</f>
        <v/>
      </c>
      <c r="NE305" s="1">
        <f>MQ305+MS305+MU305+MW305+MY305+NA305+NC305</f>
        <v/>
      </c>
      <c r="NF305" s="1">
        <f>ND305+NE305</f>
        <v/>
      </c>
      <c r="NG305" s="33">
        <f>ND305/(ND305+NE305)</f>
        <v/>
      </c>
      <c r="NH305" s="3">
        <f>1/NG305</f>
        <v/>
      </c>
      <c r="NI305" s="1">
        <f>LH305</f>
        <v/>
      </c>
      <c r="NJ305" s="79">
        <f>((1-NG305)*(1/(NI305-1))*0.98-(NG305*1))</f>
        <v/>
      </c>
      <c r="NK305" s="34">
        <f>IF(LR305&lt;0.9,0,IF(AND(LR305&gt;1.1),0,1))</f>
        <v/>
      </c>
      <c r="NL305" s="34">
        <f>IF(LS305&lt;0.9,0,IF(AND(LS305&gt;1.1),0,1))</f>
        <v/>
      </c>
      <c r="NM305" s="32">
        <f>IF(NF305&gt;99,1,0)</f>
        <v/>
      </c>
      <c r="NN305" s="32">
        <f>IF(NJ305&gt;0.0799,1,0)</f>
        <v/>
      </c>
      <c r="NO305" s="32">
        <f>IF(NJ305&gt;NQ305,1,0)</f>
        <v/>
      </c>
      <c r="NP305" s="32">
        <f>NM305+NN305+NO305+NK305+NL305</f>
        <v/>
      </c>
      <c r="NQ305" s="79">
        <f>(((100*NG305)*(NI305-1)*0.98)-((1-NG305)*100))/100</f>
        <v/>
      </c>
      <c r="NR305" s="34">
        <f>IF(LR305&lt;0.9,0,IF(AND(LR305&gt;1.1),0,1))</f>
        <v/>
      </c>
      <c r="NS305" s="34">
        <f>IF(LS305&lt;0.9,0,IF(AND(LS305&gt;1.1),0,1))</f>
        <v/>
      </c>
      <c r="NT305" s="32">
        <f>IF(NF305&gt;99,1,0)</f>
        <v/>
      </c>
      <c r="NU305" s="32">
        <f>IF(NQ305&gt;0.0799,1,0)</f>
        <v/>
      </c>
      <c r="NV305" s="32">
        <f>IF(NQ305&gt;NJ305,1,0)</f>
        <v/>
      </c>
      <c r="NW305" s="32">
        <f>NT305+NU305+NV305+NR305+NS305</f>
        <v/>
      </c>
      <c r="NX305">
        <f>IF(NP305=5,"LayHome1-0",IF(AND(NW305=5),"BackHome1-0",""))</f>
        <v/>
      </c>
      <c r="NY305">
        <f>IF(NP305=5,KN305,IF(AND(NW305=5),KN305,""))</f>
        <v/>
      </c>
      <c r="NZ305">
        <f>IF(NP305=5,"Match Odds",IF(AND(NW305=5),"Match Odds",""))</f>
        <v/>
      </c>
      <c r="OA305">
        <f>IF(NP305=5,KP305,IF(AND(NW305=5),KP305,""))</f>
        <v/>
      </c>
      <c r="OB305">
        <f>IF(NP305=5,"MATCH_ODDS",IF(AND(NW305=5),"MATCH_ODDS",""))</f>
        <v/>
      </c>
      <c r="OC305">
        <f>IF(NP305=5,"LAY",IF(AND(NW305=5),"BACK",""))</f>
        <v/>
      </c>
    </row>
    <row r="306" ht="16.5" customHeight="1" thickBot="1" thickTop="1">
      <c r="A306" s="2" t="n"/>
      <c r="KN306" s="1">
        <f>IF(INDEX(#REF!,MATCH('HT 1-0'!D306,#REF!,0))=INDEX(#REF!,MATCH('HT 1-0'!D306,#REF!,0)),INDEX(#REF!,MATCH('HT 1-0'!D306,#REF!,0)),"ERROR")</f>
        <v/>
      </c>
      <c r="KO306" s="1">
        <f>IF(INDEX(#REF!,MATCH('HT 1-0'!E306,#REF!,0))=INDEX(#REF!,MATCH('HT 1-0'!E306,#REF!,0)),INDEX(#REF!,MATCH('HT 1-0'!E306,#REF!,0)),"ERROR")</f>
        <v/>
      </c>
      <c r="KP306" s="1">
        <f>KN306&amp;" v "&amp;KO306</f>
        <v/>
      </c>
      <c r="KQ306">
        <f>B306&amp;"_"&amp;C306</f>
        <v/>
      </c>
      <c r="KR306" s="1">
        <f>IF((HW306/KK306)&lt;0.335,"G",IF((HW306/KK306)&gt;0.67,"R","A"))</f>
        <v/>
      </c>
      <c r="KS306" s="1">
        <f>IF((HX306/KK306)&lt;0.335,"G",IF((HX306/KK306)&gt;0.67,"R","A"))</f>
        <v/>
      </c>
      <c r="KT306" s="1">
        <f>IF((IH306/KK306)&lt;0.335,"G",IF((IH306/KK306)&gt;0.67,"R","A"))</f>
        <v/>
      </c>
      <c r="KU306" s="1">
        <f>IF((II306/KK306)&lt;0.335,"G",IF((II306/KK306)&gt;0.67,"R","A"))</f>
        <v/>
      </c>
      <c r="KV306" s="1">
        <f>IF((HZ306/KK306)&lt;0.335,"G",IF((HZ306/KK306)&gt;0.67,"R","A"))</f>
        <v/>
      </c>
      <c r="KW306" s="1">
        <f>IF((HY306/KK306)&lt;0.335,"G",IF((HY306/KK306)&gt;0.67,"R","A"))</f>
        <v/>
      </c>
      <c r="KX306" s="1">
        <f>IF((IK306/KK306)&lt;0.335,"G",IF((IK306/KK306)&gt;0.67,"R","A"))</f>
        <v/>
      </c>
      <c r="KY306" s="1">
        <f>IF((IJ306/KK306)&lt;0.335,"G",IF((IJ306/KK306)&gt;0.67,"R","A"))</f>
        <v/>
      </c>
      <c r="KZ306" s="1">
        <f>IF((HQ306/KK306)&lt;0.335,"G",IF((HQ306/KK306)&gt;0.67,"R","A"))</f>
        <v/>
      </c>
      <c r="LA306" s="1">
        <f>IF((IB306/KK306)&lt;0.335,"G",IF((IB306/KK306)&gt;0.67,"R","A"))</f>
        <v/>
      </c>
      <c r="LB306">
        <f>IF(LQ306="1-0",INDEX(Scrape!#REF!,MATCH('HT 1-0'!KP306,Scrape!$B:$B,0)),"")</f>
        <v/>
      </c>
      <c r="LC306">
        <f>IF(LQ306="1-0",INDEX(Scrape!$A:$A,MATCH('HT 1-0'!KP306,Scrape!$B:$B,0)),"")</f>
        <v/>
      </c>
      <c r="LD306">
        <f>IF(LQ306="1-0",INDEX(Scrape!$B:$B,MATCH('HT 1-0'!KP306,Scrape!$B:$B,0)),"")</f>
        <v/>
      </c>
      <c r="LE306">
        <f>IF(LQ306="1-0",INDEX(Scrape!$C:$C,MATCH('HT 1-0'!KP306,Scrape!$B:$B,0)),"")</f>
        <v/>
      </c>
      <c r="LF306">
        <f>IF(LQ306="1-0",INDEX(Scrape!$D:$D,MATCH('HT 1-0'!KP306,Scrape!$B:$B,0)),"")</f>
        <v/>
      </c>
      <c r="LG306">
        <f>IF(LQ306="1-0",INDEX(Scrape!$E:$E,MATCH('HT 1-0'!KP306,Scrape!$B:$B,0)),"")</f>
        <v/>
      </c>
      <c r="LH306">
        <f>IF(LQ306="1-0",INDEX(Scrape!$F:$F,MATCH('HT 1-0'!KP306,Scrape!$B:$B,0)),"")</f>
        <v/>
      </c>
      <c r="LI306">
        <f>IF(LQ306="1-0",INDEX(Scrape!$G:$G,MATCH('HT 1-0'!KP306,Scrape!$B:$B,0)),"")</f>
        <v/>
      </c>
      <c r="LJ306">
        <f>IF(LQ306="1-0",INDEX(Scrape!$H:$H,MATCH('HT 1-0'!KP306,Scrape!$B:$B,0)),"")</f>
        <v/>
      </c>
      <c r="LK306">
        <f>IF(LQ306="1-0",INDEX(Scrape!$I:$I,MATCH('HT 1-0'!KP306,Scrape!$B:$B,0)),"")</f>
        <v/>
      </c>
      <c r="LL306">
        <f>IF(LQ306="1-0",INDEX(Scrape!$J:$J,MATCH('HT 1-0'!KP306,Scrape!$B:$B,0)),"")</f>
        <v/>
      </c>
      <c r="LM306">
        <f>IF(LQ306="1-0",INDEX(Scrape!$K:$K,MATCH('HT 1-0'!KP306,Scrape!$B:$B,0)),"")</f>
        <v/>
      </c>
      <c r="LN306">
        <f>IF(LQ306="1-0",INDEX(Scrape!$L:$L,MATCH('HT 1-0'!KP306,Scrape!$B:$B,0)),"")</f>
        <v/>
      </c>
      <c r="LO306">
        <f>IF(LQ306="1-0",INDEX(Scrape!$M:$M,MATCH('HT 1-0'!KP306,Scrape!$B:$B,0)),"")</f>
        <v/>
      </c>
      <c r="LP306">
        <f>IF(LQ306="1-0",INDEX(Scrape!$N:$N,MATCH('HT 1-0'!KP306,Scrape!$B:$B,0)),"")</f>
        <v/>
      </c>
      <c r="LQ306">
        <f>INDEX(Scrape!$O:$O,MATCH('HT 1-0'!KP306,Scrape!$B:$B,0))</f>
        <v/>
      </c>
      <c r="LR306">
        <f>(1/LJ306)+(1/LI306)+(1/LH306)</f>
        <v/>
      </c>
      <c r="LS306">
        <f>(1/LG306)+(1/LF306)+(1/LE306)</f>
        <v/>
      </c>
      <c r="LT306" s="8">
        <f>IF(INDEX(#REF!,MATCH(KQ306,#REF!,0))=INDEX(#REF!,MATCH(KQ306,#REF!,0)),INDEX(#REF!,MATCH(KQ306,#REF!,0)),"ERROR")</f>
        <v/>
      </c>
      <c r="LU306" s="4">
        <f>IF(KR306="G",2,IF(KR306="R",0.5,IF(KR306="A",1)))</f>
        <v/>
      </c>
      <c r="LV306" s="4">
        <f>IF(KS306="G",0.5,IF(KS306="R",2,IF(KS306="A",1)))</f>
        <v/>
      </c>
      <c r="LW306" s="4">
        <f>IF(KT306="G",2,IF(KT306="R",0.5,IF(KT306="A",1)))</f>
        <v/>
      </c>
      <c r="LX306" s="4">
        <f>IF(KU306="G",0.5,IF(KU306="R",2,IF(KU306="A",1)))</f>
        <v/>
      </c>
      <c r="LY306" s="7">
        <f>(LK306*(LU306+LX306)+(LL306*(LU306+LX306)))</f>
        <v/>
      </c>
      <c r="LZ306" s="7">
        <f>(LN306*(LV306+LW306)+(LO306*(LV306+LW306)))</f>
        <v/>
      </c>
      <c r="MA306" s="11">
        <f>LY306-LZ306</f>
        <v/>
      </c>
      <c r="MB306" s="5">
        <f>MA306+2</f>
        <v/>
      </c>
      <c r="MC306" s="6">
        <f>MA306-2</f>
        <v/>
      </c>
      <c r="MD306" s="4">
        <f>LE306</f>
        <v/>
      </c>
      <c r="ME306" s="9">
        <f>IF(MD306=0,1000,MD306+0.75)</f>
        <v/>
      </c>
      <c r="MF306" s="10">
        <f>IF(MD306=0,0,MD306-0.75)</f>
        <v/>
      </c>
      <c r="MG306" s="4">
        <f>((LM306*(LU306+LX306))-((LP306*(LV306+LW306))))</f>
        <v/>
      </c>
      <c r="MH306" s="9">
        <f>MG306*1.2</f>
        <v/>
      </c>
      <c r="MI306" s="10">
        <f>MG306*0.8</f>
        <v/>
      </c>
      <c r="MJ306">
        <f>IFERROR(NX306,"")</f>
        <v/>
      </c>
      <c r="MK306">
        <f>IFERROR(NY306,"")</f>
        <v/>
      </c>
      <c r="ML306">
        <f>IFERROR(NZ306,"")</f>
        <v/>
      </c>
      <c r="MM306">
        <f>IFERROR(OA306,"")</f>
        <v/>
      </c>
      <c r="MN306">
        <f>IFERROR(OB306,"")</f>
        <v/>
      </c>
      <c r="MO306">
        <f>IFERROR(OC306,"")</f>
        <v/>
      </c>
      <c r="MP306" s="1">
        <f>COUNTIFS(#REF!,LT306,#REF!,1,#REF!,"&gt;="&amp;MC306,#REF!,"&lt;="&amp;MB306,#REF!,"&lt;="&amp;ME306,#REF!,"&gt;="&amp;MF306,#REF!,"="&amp;KV306,#REF!,"="&amp;KX306)</f>
        <v/>
      </c>
      <c r="MQ306" s="1">
        <f>COUNTIFS(#REF!,LT306,#REF!,0,#REF!,"&gt;="&amp;MC306,#REF!,"&lt;="&amp;MB306,#REF!,"&lt;="&amp;ME306,#REF!,"&gt;="&amp;MF306,#REF!,"="&amp;KV306,#REF!,"="&amp;KX306)</f>
        <v/>
      </c>
      <c r="MR306" s="1">
        <f>COUNTIFS(#REF!,LT306,#REF!,1,#REF!,"&gt;="&amp;MC306,#REF!,"&lt;="&amp;MB306,#REF!,"&lt;="&amp;ME306,#REF!,"&gt;="&amp;MF306,#REF!,"="&amp;KW306,#REF!,"="&amp;KY306)</f>
        <v/>
      </c>
      <c r="MS306" s="1">
        <f>COUNTIFS(#REF!,LT306,#REF!,0,#REF!,"&gt;="&amp;MC306,#REF!,"&lt;="&amp;MB306,#REF!,"&lt;="&amp;ME306,#REF!,"&gt;="&amp;MF306,#REF!,"="&amp;KW306,#REF!,"="&amp;KY306)</f>
        <v/>
      </c>
      <c r="MT306" s="1">
        <f>COUNTIFS(#REF!,LT306,#REF!,1,#REF!,"&gt;="&amp;MI306,#REF!,"&lt;="&amp;MH306,#REF!,"&lt;="&amp;ME306,#REF!,"&gt;="&amp;MF306)</f>
        <v/>
      </c>
      <c r="MU306" s="1">
        <f>COUNTIFS(#REF!,LT306,#REF!,0,#REF!,"&gt;="&amp;MI306,#REF!,"&lt;="&amp;MH306,#REF!,"&lt;="&amp;ME306,#REF!,"&gt;="&amp;MF306)</f>
        <v/>
      </c>
      <c r="MV306" s="1">
        <f>COUNTIFS(#REF!,LT306,#REF!,1,#REF!,"&gt;="&amp;MI306,#REF!,"&lt;="&amp;MH306,#REF!,"="&amp;KZ306,#REF!,"="&amp;LA306,#REF!,"&lt;="&amp;ME306,#REF!,"&gt;="&amp;MF306)</f>
        <v/>
      </c>
      <c r="MW306" s="1">
        <f>COUNTIFS(#REF!,LT306,#REF!,0,#REF!,"&gt;="&amp;MI306,#REF!,"&lt;="&amp;MH306,#REF!,"="&amp;KZ306,#REF!,"="&amp;LA306,#REF!,"&lt;="&amp;ME306,#REF!,"&gt;="&amp;MF306)</f>
        <v/>
      </c>
      <c r="MX306" s="1">
        <f>COUNTIFS(#REF!,LT306,#REF!,1,#REF!,"&gt;="&amp;MC306,#REF!,"&lt;="&amp;MB306,#REF!,"&lt;="&amp;ME306,#REF!,"&gt;="&amp;MF306)</f>
        <v/>
      </c>
      <c r="MY306" s="1">
        <f>COUNTIFS(#REF!,LT306,#REF!,0,#REF!,"&gt;="&amp;MC306,#REF!,"&lt;="&amp;MB306,#REF!,"&lt;="&amp;ME306,#REF!,"&gt;="&amp;MF306)</f>
        <v/>
      </c>
      <c r="MZ306" s="1">
        <f>COUNTIFS(#REF!,LT306,#REF!,1,#REF!,"&lt;="&amp;ME306,#REF!,"&gt;="&amp;MF306,#REF!,"="&amp;KV306,#REF!,"="&amp;KX306)</f>
        <v/>
      </c>
      <c r="NA306" s="1">
        <f>COUNTIFS(#REF!,LT306,#REF!,0,#REF!,"&lt;="&amp;ME306,#REF!,"&gt;="&amp;MF306,#REF!,"="&amp;KV306,#REF!,"="&amp;KX306)</f>
        <v/>
      </c>
      <c r="NB306" s="1">
        <f>COUNTIFS(#REF!,LT306,#REF!,1,#REF!,"&lt;="&amp;ME306,#REF!,"&gt;="&amp;MF306,#REF!,"="&amp;KW306,#REF!,"="&amp;KY306)</f>
        <v/>
      </c>
      <c r="NC306" s="1">
        <f>COUNTIFS(#REF!,LT306,#REF!,0,#REF!,"&lt;="&amp;ME306,#REF!,"&gt;="&amp;MF306,#REF!,"="&amp;KW306,#REF!,"="&amp;KY306)</f>
        <v/>
      </c>
      <c r="ND306" s="1">
        <f>MP306+MR306+MT306+MV306+MX306+MZ306+NB306</f>
        <v/>
      </c>
      <c r="NE306" s="1">
        <f>MQ306+MS306+MU306+MW306+MY306+NA306+NC306</f>
        <v/>
      </c>
      <c r="NF306" s="1">
        <f>ND306+NE306</f>
        <v/>
      </c>
      <c r="NG306" s="33">
        <f>ND306/(ND306+NE306)</f>
        <v/>
      </c>
      <c r="NH306" s="3">
        <f>1/NG306</f>
        <v/>
      </c>
      <c r="NI306" s="1">
        <f>LH306</f>
        <v/>
      </c>
      <c r="NJ306" s="79">
        <f>((1-NG306)*(1/(NI306-1))*0.98-(NG306*1))</f>
        <v/>
      </c>
      <c r="NK306" s="34">
        <f>IF(LR306&lt;0.9,0,IF(AND(LR306&gt;1.1),0,1))</f>
        <v/>
      </c>
      <c r="NL306" s="34">
        <f>IF(LS306&lt;0.9,0,IF(AND(LS306&gt;1.1),0,1))</f>
        <v/>
      </c>
      <c r="NM306" s="32">
        <f>IF(NF306&gt;99,1,0)</f>
        <v/>
      </c>
      <c r="NN306" s="32">
        <f>IF(NJ306&gt;0.0799,1,0)</f>
        <v/>
      </c>
      <c r="NO306" s="32">
        <f>IF(NJ306&gt;NQ306,1,0)</f>
        <v/>
      </c>
      <c r="NP306" s="32">
        <f>NM306+NN306+NO306+NK306+NL306</f>
        <v/>
      </c>
      <c r="NQ306" s="79">
        <f>(((100*NG306)*(NI306-1)*0.98)-((1-NG306)*100))/100</f>
        <v/>
      </c>
      <c r="NR306" s="34">
        <f>IF(LR306&lt;0.9,0,IF(AND(LR306&gt;1.1),0,1))</f>
        <v/>
      </c>
      <c r="NS306" s="34">
        <f>IF(LS306&lt;0.9,0,IF(AND(LS306&gt;1.1),0,1))</f>
        <v/>
      </c>
      <c r="NT306" s="32">
        <f>IF(NF306&gt;99,1,0)</f>
        <v/>
      </c>
      <c r="NU306" s="32">
        <f>IF(NQ306&gt;0.0799,1,0)</f>
        <v/>
      </c>
      <c r="NV306" s="32">
        <f>IF(NQ306&gt;NJ306,1,0)</f>
        <v/>
      </c>
      <c r="NW306" s="32">
        <f>NT306+NU306+NV306+NR306+NS306</f>
        <v/>
      </c>
      <c r="NX306">
        <f>IF(NP306=5,"LayHome1-0",IF(AND(NW306=5),"BackHome1-0",""))</f>
        <v/>
      </c>
      <c r="NY306">
        <f>IF(NP306=5,KN306,IF(AND(NW306=5),KN306,""))</f>
        <v/>
      </c>
      <c r="NZ306">
        <f>IF(NP306=5,"Match Odds",IF(AND(NW306=5),"Match Odds",""))</f>
        <v/>
      </c>
      <c r="OA306">
        <f>IF(NP306=5,KP306,IF(AND(NW306=5),KP306,""))</f>
        <v/>
      </c>
      <c r="OB306">
        <f>IF(NP306=5,"MATCH_ODDS",IF(AND(NW306=5),"MATCH_ODDS",""))</f>
        <v/>
      </c>
      <c r="OC306">
        <f>IF(NP306=5,"LAY",IF(AND(NW306=5),"BACK",""))</f>
        <v/>
      </c>
    </row>
    <row r="307" ht="16.5" customHeight="1" thickBot="1" thickTop="1">
      <c r="A307" s="2" t="n"/>
      <c r="KN307" s="1">
        <f>IF(INDEX(#REF!,MATCH('HT 1-0'!D307,#REF!,0))=INDEX(#REF!,MATCH('HT 1-0'!D307,#REF!,0)),INDEX(#REF!,MATCH('HT 1-0'!D307,#REF!,0)),"ERROR")</f>
        <v/>
      </c>
      <c r="KO307" s="1">
        <f>IF(INDEX(#REF!,MATCH('HT 1-0'!E307,#REF!,0))=INDEX(#REF!,MATCH('HT 1-0'!E307,#REF!,0)),INDEX(#REF!,MATCH('HT 1-0'!E307,#REF!,0)),"ERROR")</f>
        <v/>
      </c>
      <c r="KP307" s="1">
        <f>KN307&amp;" v "&amp;KO307</f>
        <v/>
      </c>
      <c r="KQ307">
        <f>B307&amp;"_"&amp;C307</f>
        <v/>
      </c>
      <c r="KR307" s="1">
        <f>IF((HW307/KK307)&lt;0.335,"G",IF((HW307/KK307)&gt;0.67,"R","A"))</f>
        <v/>
      </c>
      <c r="KS307" s="1">
        <f>IF((HX307/KK307)&lt;0.335,"G",IF((HX307/KK307)&gt;0.67,"R","A"))</f>
        <v/>
      </c>
      <c r="KT307" s="1">
        <f>IF((IH307/KK307)&lt;0.335,"G",IF((IH307/KK307)&gt;0.67,"R","A"))</f>
        <v/>
      </c>
      <c r="KU307" s="1">
        <f>IF((II307/KK307)&lt;0.335,"G",IF((II307/KK307)&gt;0.67,"R","A"))</f>
        <v/>
      </c>
      <c r="KV307" s="1">
        <f>IF((HZ307/KK307)&lt;0.335,"G",IF((HZ307/KK307)&gt;0.67,"R","A"))</f>
        <v/>
      </c>
      <c r="KW307" s="1">
        <f>IF((HY307/KK307)&lt;0.335,"G",IF((HY307/KK307)&gt;0.67,"R","A"))</f>
        <v/>
      </c>
      <c r="KX307" s="1">
        <f>IF((IK307/KK307)&lt;0.335,"G",IF((IK307/KK307)&gt;0.67,"R","A"))</f>
        <v/>
      </c>
      <c r="KY307" s="1">
        <f>IF((IJ307/KK307)&lt;0.335,"G",IF((IJ307/KK307)&gt;0.67,"R","A"))</f>
        <v/>
      </c>
      <c r="KZ307" s="1">
        <f>IF((HQ307/KK307)&lt;0.335,"G",IF((HQ307/KK307)&gt;0.67,"R","A"))</f>
        <v/>
      </c>
      <c r="LA307" s="1">
        <f>IF((IB307/KK307)&lt;0.335,"G",IF((IB307/KK307)&gt;0.67,"R","A"))</f>
        <v/>
      </c>
      <c r="LB307">
        <f>IF(LQ307="1-0",INDEX(Scrape!#REF!,MATCH('HT 1-0'!KP307,Scrape!$B:$B,0)),"")</f>
        <v/>
      </c>
      <c r="LC307">
        <f>IF(LQ307="1-0",INDEX(Scrape!$A:$A,MATCH('HT 1-0'!KP307,Scrape!$B:$B,0)),"")</f>
        <v/>
      </c>
      <c r="LD307">
        <f>IF(LQ307="1-0",INDEX(Scrape!$B:$B,MATCH('HT 1-0'!KP307,Scrape!$B:$B,0)),"")</f>
        <v/>
      </c>
      <c r="LE307">
        <f>IF(LQ307="1-0",INDEX(Scrape!$C:$C,MATCH('HT 1-0'!KP307,Scrape!$B:$B,0)),"")</f>
        <v/>
      </c>
      <c r="LF307">
        <f>IF(LQ307="1-0",INDEX(Scrape!$D:$D,MATCH('HT 1-0'!KP307,Scrape!$B:$B,0)),"")</f>
        <v/>
      </c>
      <c r="LG307">
        <f>IF(LQ307="1-0",INDEX(Scrape!$E:$E,MATCH('HT 1-0'!KP307,Scrape!$B:$B,0)),"")</f>
        <v/>
      </c>
      <c r="LH307">
        <f>IF(LQ307="1-0",INDEX(Scrape!$F:$F,MATCH('HT 1-0'!KP307,Scrape!$B:$B,0)),"")</f>
        <v/>
      </c>
      <c r="LI307">
        <f>IF(LQ307="1-0",INDEX(Scrape!$G:$G,MATCH('HT 1-0'!KP307,Scrape!$B:$B,0)),"")</f>
        <v/>
      </c>
      <c r="LJ307">
        <f>IF(LQ307="1-0",INDEX(Scrape!$H:$H,MATCH('HT 1-0'!KP307,Scrape!$B:$B,0)),"")</f>
        <v/>
      </c>
      <c r="LK307">
        <f>IF(LQ307="1-0",INDEX(Scrape!$I:$I,MATCH('HT 1-0'!KP307,Scrape!$B:$B,0)),"")</f>
        <v/>
      </c>
      <c r="LL307">
        <f>IF(LQ307="1-0",INDEX(Scrape!$J:$J,MATCH('HT 1-0'!KP307,Scrape!$B:$B,0)),"")</f>
        <v/>
      </c>
      <c r="LM307">
        <f>IF(LQ307="1-0",INDEX(Scrape!$K:$K,MATCH('HT 1-0'!KP307,Scrape!$B:$B,0)),"")</f>
        <v/>
      </c>
      <c r="LN307">
        <f>IF(LQ307="1-0",INDEX(Scrape!$L:$L,MATCH('HT 1-0'!KP307,Scrape!$B:$B,0)),"")</f>
        <v/>
      </c>
      <c r="LO307">
        <f>IF(LQ307="1-0",INDEX(Scrape!$M:$M,MATCH('HT 1-0'!KP307,Scrape!$B:$B,0)),"")</f>
        <v/>
      </c>
      <c r="LP307">
        <f>IF(LQ307="1-0",INDEX(Scrape!$N:$N,MATCH('HT 1-0'!KP307,Scrape!$B:$B,0)),"")</f>
        <v/>
      </c>
      <c r="LQ307">
        <f>INDEX(Scrape!$O:$O,MATCH('HT 1-0'!KP307,Scrape!$B:$B,0))</f>
        <v/>
      </c>
      <c r="LR307">
        <f>(1/LJ307)+(1/LI307)+(1/LH307)</f>
        <v/>
      </c>
      <c r="LS307">
        <f>(1/LG307)+(1/LF307)+(1/LE307)</f>
        <v/>
      </c>
      <c r="LT307" s="8">
        <f>IF(INDEX(#REF!,MATCH(KQ307,#REF!,0))=INDEX(#REF!,MATCH(KQ307,#REF!,0)),INDEX(#REF!,MATCH(KQ307,#REF!,0)),"ERROR")</f>
        <v/>
      </c>
      <c r="LU307" s="4">
        <f>IF(KR307="G",2,IF(KR307="R",0.5,IF(KR307="A",1)))</f>
        <v/>
      </c>
      <c r="LV307" s="4">
        <f>IF(KS307="G",0.5,IF(KS307="R",2,IF(KS307="A",1)))</f>
        <v/>
      </c>
      <c r="LW307" s="4">
        <f>IF(KT307="G",2,IF(KT307="R",0.5,IF(KT307="A",1)))</f>
        <v/>
      </c>
      <c r="LX307" s="4">
        <f>IF(KU307="G",0.5,IF(KU307="R",2,IF(KU307="A",1)))</f>
        <v/>
      </c>
      <c r="LY307" s="7">
        <f>(LK307*(LU307+LX307)+(LL307*(LU307+LX307)))</f>
        <v/>
      </c>
      <c r="LZ307" s="7">
        <f>(LN307*(LV307+LW307)+(LO307*(LV307+LW307)))</f>
        <v/>
      </c>
      <c r="MA307" s="11">
        <f>LY307-LZ307</f>
        <v/>
      </c>
      <c r="MB307" s="5">
        <f>MA307+2</f>
        <v/>
      </c>
      <c r="MC307" s="6">
        <f>MA307-2</f>
        <v/>
      </c>
      <c r="MD307" s="4">
        <f>LE307</f>
        <v/>
      </c>
      <c r="ME307" s="9">
        <f>IF(MD307=0,1000,MD307+0.75)</f>
        <v/>
      </c>
      <c r="MF307" s="10">
        <f>IF(MD307=0,0,MD307-0.75)</f>
        <v/>
      </c>
      <c r="MG307" s="4">
        <f>((LM307*(LU307+LX307))-((LP307*(LV307+LW307))))</f>
        <v/>
      </c>
      <c r="MH307" s="9">
        <f>MG307*1.2</f>
        <v/>
      </c>
      <c r="MI307" s="10">
        <f>MG307*0.8</f>
        <v/>
      </c>
      <c r="MJ307">
        <f>IFERROR(NX307,"")</f>
        <v/>
      </c>
      <c r="MK307">
        <f>IFERROR(NY307,"")</f>
        <v/>
      </c>
      <c r="ML307">
        <f>IFERROR(NZ307,"")</f>
        <v/>
      </c>
      <c r="MM307">
        <f>IFERROR(OA307,"")</f>
        <v/>
      </c>
      <c r="MN307">
        <f>IFERROR(OB307,"")</f>
        <v/>
      </c>
      <c r="MO307">
        <f>IFERROR(OC307,"")</f>
        <v/>
      </c>
      <c r="MP307" s="1">
        <f>COUNTIFS(#REF!,LT307,#REF!,1,#REF!,"&gt;="&amp;MC307,#REF!,"&lt;="&amp;MB307,#REF!,"&lt;="&amp;ME307,#REF!,"&gt;="&amp;MF307,#REF!,"="&amp;KV307,#REF!,"="&amp;KX307)</f>
        <v/>
      </c>
      <c r="MQ307" s="1">
        <f>COUNTIFS(#REF!,LT307,#REF!,0,#REF!,"&gt;="&amp;MC307,#REF!,"&lt;="&amp;MB307,#REF!,"&lt;="&amp;ME307,#REF!,"&gt;="&amp;MF307,#REF!,"="&amp;KV307,#REF!,"="&amp;KX307)</f>
        <v/>
      </c>
      <c r="MR307" s="1">
        <f>COUNTIFS(#REF!,LT307,#REF!,1,#REF!,"&gt;="&amp;MC307,#REF!,"&lt;="&amp;MB307,#REF!,"&lt;="&amp;ME307,#REF!,"&gt;="&amp;MF307,#REF!,"="&amp;KW307,#REF!,"="&amp;KY307)</f>
        <v/>
      </c>
      <c r="MS307" s="1">
        <f>COUNTIFS(#REF!,LT307,#REF!,0,#REF!,"&gt;="&amp;MC307,#REF!,"&lt;="&amp;MB307,#REF!,"&lt;="&amp;ME307,#REF!,"&gt;="&amp;MF307,#REF!,"="&amp;KW307,#REF!,"="&amp;KY307)</f>
        <v/>
      </c>
      <c r="MT307" s="1">
        <f>COUNTIFS(#REF!,LT307,#REF!,1,#REF!,"&gt;="&amp;MI307,#REF!,"&lt;="&amp;MH307,#REF!,"&lt;="&amp;ME307,#REF!,"&gt;="&amp;MF307)</f>
        <v/>
      </c>
      <c r="MU307" s="1">
        <f>COUNTIFS(#REF!,LT307,#REF!,0,#REF!,"&gt;="&amp;MI307,#REF!,"&lt;="&amp;MH307,#REF!,"&lt;="&amp;ME307,#REF!,"&gt;="&amp;MF307)</f>
        <v/>
      </c>
      <c r="MV307" s="1">
        <f>COUNTIFS(#REF!,LT307,#REF!,1,#REF!,"&gt;="&amp;MI307,#REF!,"&lt;="&amp;MH307,#REF!,"="&amp;KZ307,#REF!,"="&amp;LA307,#REF!,"&lt;="&amp;ME307,#REF!,"&gt;="&amp;MF307)</f>
        <v/>
      </c>
      <c r="MW307" s="1">
        <f>COUNTIFS(#REF!,LT307,#REF!,0,#REF!,"&gt;="&amp;MI307,#REF!,"&lt;="&amp;MH307,#REF!,"="&amp;KZ307,#REF!,"="&amp;LA307,#REF!,"&lt;="&amp;ME307,#REF!,"&gt;="&amp;MF307)</f>
        <v/>
      </c>
      <c r="MX307" s="1">
        <f>COUNTIFS(#REF!,LT307,#REF!,1,#REF!,"&gt;="&amp;MC307,#REF!,"&lt;="&amp;MB307,#REF!,"&lt;="&amp;ME307,#REF!,"&gt;="&amp;MF307)</f>
        <v/>
      </c>
      <c r="MY307" s="1">
        <f>COUNTIFS(#REF!,LT307,#REF!,0,#REF!,"&gt;="&amp;MC307,#REF!,"&lt;="&amp;MB307,#REF!,"&lt;="&amp;ME307,#REF!,"&gt;="&amp;MF307)</f>
        <v/>
      </c>
      <c r="MZ307" s="1">
        <f>COUNTIFS(#REF!,LT307,#REF!,1,#REF!,"&lt;="&amp;ME307,#REF!,"&gt;="&amp;MF307,#REF!,"="&amp;KV307,#REF!,"="&amp;KX307)</f>
        <v/>
      </c>
      <c r="NA307" s="1">
        <f>COUNTIFS(#REF!,LT307,#REF!,0,#REF!,"&lt;="&amp;ME307,#REF!,"&gt;="&amp;MF307,#REF!,"="&amp;KV307,#REF!,"="&amp;KX307)</f>
        <v/>
      </c>
      <c r="NB307" s="1">
        <f>COUNTIFS(#REF!,LT307,#REF!,1,#REF!,"&lt;="&amp;ME307,#REF!,"&gt;="&amp;MF307,#REF!,"="&amp;KW307,#REF!,"="&amp;KY307)</f>
        <v/>
      </c>
      <c r="NC307" s="1">
        <f>COUNTIFS(#REF!,LT307,#REF!,0,#REF!,"&lt;="&amp;ME307,#REF!,"&gt;="&amp;MF307,#REF!,"="&amp;KW307,#REF!,"="&amp;KY307)</f>
        <v/>
      </c>
      <c r="ND307" s="1">
        <f>MP307+MR307+MT307+MV307+MX307+MZ307+NB307</f>
        <v/>
      </c>
      <c r="NE307" s="1">
        <f>MQ307+MS307+MU307+MW307+MY307+NA307+NC307</f>
        <v/>
      </c>
      <c r="NF307" s="1">
        <f>ND307+NE307</f>
        <v/>
      </c>
      <c r="NG307" s="33">
        <f>ND307/(ND307+NE307)</f>
        <v/>
      </c>
      <c r="NH307" s="3">
        <f>1/NG307</f>
        <v/>
      </c>
      <c r="NI307" s="1">
        <f>LH307</f>
        <v/>
      </c>
      <c r="NJ307" s="79">
        <f>((1-NG307)*(1/(NI307-1))*0.98-(NG307*1))</f>
        <v/>
      </c>
      <c r="NK307" s="34">
        <f>IF(LR307&lt;0.9,0,IF(AND(LR307&gt;1.1),0,1))</f>
        <v/>
      </c>
      <c r="NL307" s="34">
        <f>IF(LS307&lt;0.9,0,IF(AND(LS307&gt;1.1),0,1))</f>
        <v/>
      </c>
      <c r="NM307" s="32">
        <f>IF(NF307&gt;99,1,0)</f>
        <v/>
      </c>
      <c r="NN307" s="32">
        <f>IF(NJ307&gt;0.0799,1,0)</f>
        <v/>
      </c>
      <c r="NO307" s="32">
        <f>IF(NJ307&gt;NQ307,1,0)</f>
        <v/>
      </c>
      <c r="NP307" s="32">
        <f>NM307+NN307+NO307+NK307+NL307</f>
        <v/>
      </c>
      <c r="NQ307" s="79">
        <f>(((100*NG307)*(NI307-1)*0.98)-((1-NG307)*100))/100</f>
        <v/>
      </c>
      <c r="NR307" s="34">
        <f>IF(LR307&lt;0.9,0,IF(AND(LR307&gt;1.1),0,1))</f>
        <v/>
      </c>
      <c r="NS307" s="34">
        <f>IF(LS307&lt;0.9,0,IF(AND(LS307&gt;1.1),0,1))</f>
        <v/>
      </c>
      <c r="NT307" s="32">
        <f>IF(NF307&gt;99,1,0)</f>
        <v/>
      </c>
      <c r="NU307" s="32">
        <f>IF(NQ307&gt;0.0799,1,0)</f>
        <v/>
      </c>
      <c r="NV307" s="32">
        <f>IF(NQ307&gt;NJ307,1,0)</f>
        <v/>
      </c>
      <c r="NW307" s="32">
        <f>NT307+NU307+NV307+NR307+NS307</f>
        <v/>
      </c>
      <c r="NX307">
        <f>IF(NP307=5,"LayHome1-0",IF(AND(NW307=5),"BackHome1-0",""))</f>
        <v/>
      </c>
      <c r="NY307">
        <f>IF(NP307=5,KN307,IF(AND(NW307=5),KN307,""))</f>
        <v/>
      </c>
      <c r="NZ307">
        <f>IF(NP307=5,"Match Odds",IF(AND(NW307=5),"Match Odds",""))</f>
        <v/>
      </c>
      <c r="OA307">
        <f>IF(NP307=5,KP307,IF(AND(NW307=5),KP307,""))</f>
        <v/>
      </c>
      <c r="OB307">
        <f>IF(NP307=5,"MATCH_ODDS",IF(AND(NW307=5),"MATCH_ODDS",""))</f>
        <v/>
      </c>
      <c r="OC307">
        <f>IF(NP307=5,"LAY",IF(AND(NW307=5),"BACK",""))</f>
        <v/>
      </c>
    </row>
    <row r="308" ht="16.5" customHeight="1" thickBot="1" thickTop="1">
      <c r="A308" s="2" t="n"/>
      <c r="KN308" s="1">
        <f>IF(INDEX(#REF!,MATCH('HT 1-0'!D308,#REF!,0))=INDEX(#REF!,MATCH('HT 1-0'!D308,#REF!,0)),INDEX(#REF!,MATCH('HT 1-0'!D308,#REF!,0)),"ERROR")</f>
        <v/>
      </c>
      <c r="KO308" s="1">
        <f>IF(INDEX(#REF!,MATCH('HT 1-0'!E308,#REF!,0))=INDEX(#REF!,MATCH('HT 1-0'!E308,#REF!,0)),INDEX(#REF!,MATCH('HT 1-0'!E308,#REF!,0)),"ERROR")</f>
        <v/>
      </c>
      <c r="KP308" s="1">
        <f>KN308&amp;" v "&amp;KO308</f>
        <v/>
      </c>
      <c r="KQ308">
        <f>B308&amp;"_"&amp;C308</f>
        <v/>
      </c>
      <c r="KR308" s="1">
        <f>IF((HW308/KK308)&lt;0.335,"G",IF((HW308/KK308)&gt;0.67,"R","A"))</f>
        <v/>
      </c>
      <c r="KS308" s="1">
        <f>IF((HX308/KK308)&lt;0.335,"G",IF((HX308/KK308)&gt;0.67,"R","A"))</f>
        <v/>
      </c>
      <c r="KT308" s="1">
        <f>IF((IH308/KK308)&lt;0.335,"G",IF((IH308/KK308)&gt;0.67,"R","A"))</f>
        <v/>
      </c>
      <c r="KU308" s="1">
        <f>IF((II308/KK308)&lt;0.335,"G",IF((II308/KK308)&gt;0.67,"R","A"))</f>
        <v/>
      </c>
      <c r="KV308" s="1">
        <f>IF((HZ308/KK308)&lt;0.335,"G",IF((HZ308/KK308)&gt;0.67,"R","A"))</f>
        <v/>
      </c>
      <c r="KW308" s="1">
        <f>IF((HY308/KK308)&lt;0.335,"G",IF((HY308/KK308)&gt;0.67,"R","A"))</f>
        <v/>
      </c>
      <c r="KX308" s="1">
        <f>IF((IK308/KK308)&lt;0.335,"G",IF((IK308/KK308)&gt;0.67,"R","A"))</f>
        <v/>
      </c>
      <c r="KY308" s="1">
        <f>IF((IJ308/KK308)&lt;0.335,"G",IF((IJ308/KK308)&gt;0.67,"R","A"))</f>
        <v/>
      </c>
      <c r="KZ308" s="1">
        <f>IF((HQ308/KK308)&lt;0.335,"G",IF((HQ308/KK308)&gt;0.67,"R","A"))</f>
        <v/>
      </c>
      <c r="LA308" s="1">
        <f>IF((IB308/KK308)&lt;0.335,"G",IF((IB308/KK308)&gt;0.67,"R","A"))</f>
        <v/>
      </c>
      <c r="LB308">
        <f>IF(LQ308="1-0",INDEX(Scrape!#REF!,MATCH('HT 1-0'!KP308,Scrape!$B:$B,0)),"")</f>
        <v/>
      </c>
      <c r="LC308">
        <f>IF(LQ308="1-0",INDEX(Scrape!$A:$A,MATCH('HT 1-0'!KP308,Scrape!$B:$B,0)),"")</f>
        <v/>
      </c>
      <c r="LD308">
        <f>IF(LQ308="1-0",INDEX(Scrape!$B:$B,MATCH('HT 1-0'!KP308,Scrape!$B:$B,0)),"")</f>
        <v/>
      </c>
      <c r="LE308">
        <f>IF(LQ308="1-0",INDEX(Scrape!$C:$C,MATCH('HT 1-0'!KP308,Scrape!$B:$B,0)),"")</f>
        <v/>
      </c>
      <c r="LF308">
        <f>IF(LQ308="1-0",INDEX(Scrape!$D:$D,MATCH('HT 1-0'!KP308,Scrape!$B:$B,0)),"")</f>
        <v/>
      </c>
      <c r="LG308">
        <f>IF(LQ308="1-0",INDEX(Scrape!$E:$E,MATCH('HT 1-0'!KP308,Scrape!$B:$B,0)),"")</f>
        <v/>
      </c>
      <c r="LH308">
        <f>IF(LQ308="1-0",INDEX(Scrape!$F:$F,MATCH('HT 1-0'!KP308,Scrape!$B:$B,0)),"")</f>
        <v/>
      </c>
      <c r="LI308">
        <f>IF(LQ308="1-0",INDEX(Scrape!$G:$G,MATCH('HT 1-0'!KP308,Scrape!$B:$B,0)),"")</f>
        <v/>
      </c>
      <c r="LJ308">
        <f>IF(LQ308="1-0",INDEX(Scrape!$H:$H,MATCH('HT 1-0'!KP308,Scrape!$B:$B,0)),"")</f>
        <v/>
      </c>
      <c r="LK308">
        <f>IF(LQ308="1-0",INDEX(Scrape!$I:$I,MATCH('HT 1-0'!KP308,Scrape!$B:$B,0)),"")</f>
        <v/>
      </c>
      <c r="LL308">
        <f>IF(LQ308="1-0",INDEX(Scrape!$J:$J,MATCH('HT 1-0'!KP308,Scrape!$B:$B,0)),"")</f>
        <v/>
      </c>
      <c r="LM308">
        <f>IF(LQ308="1-0",INDEX(Scrape!$K:$K,MATCH('HT 1-0'!KP308,Scrape!$B:$B,0)),"")</f>
        <v/>
      </c>
      <c r="LN308">
        <f>IF(LQ308="1-0",INDEX(Scrape!$L:$L,MATCH('HT 1-0'!KP308,Scrape!$B:$B,0)),"")</f>
        <v/>
      </c>
      <c r="LO308">
        <f>IF(LQ308="1-0",INDEX(Scrape!$M:$M,MATCH('HT 1-0'!KP308,Scrape!$B:$B,0)),"")</f>
        <v/>
      </c>
      <c r="LP308">
        <f>IF(LQ308="1-0",INDEX(Scrape!$N:$N,MATCH('HT 1-0'!KP308,Scrape!$B:$B,0)),"")</f>
        <v/>
      </c>
      <c r="LQ308">
        <f>INDEX(Scrape!$O:$O,MATCH('HT 1-0'!KP308,Scrape!$B:$B,0))</f>
        <v/>
      </c>
      <c r="LR308">
        <f>(1/LJ308)+(1/LI308)+(1/LH308)</f>
        <v/>
      </c>
      <c r="LS308">
        <f>(1/LG308)+(1/LF308)+(1/LE308)</f>
        <v/>
      </c>
      <c r="LT308" s="8">
        <f>IF(INDEX(#REF!,MATCH(KQ308,#REF!,0))=INDEX(#REF!,MATCH(KQ308,#REF!,0)),INDEX(#REF!,MATCH(KQ308,#REF!,0)),"ERROR")</f>
        <v/>
      </c>
      <c r="LU308" s="4">
        <f>IF(KR308="G",2,IF(KR308="R",0.5,IF(KR308="A",1)))</f>
        <v/>
      </c>
      <c r="LV308" s="4">
        <f>IF(KS308="G",0.5,IF(KS308="R",2,IF(KS308="A",1)))</f>
        <v/>
      </c>
      <c r="LW308" s="4">
        <f>IF(KT308="G",2,IF(KT308="R",0.5,IF(KT308="A",1)))</f>
        <v/>
      </c>
      <c r="LX308" s="4">
        <f>IF(KU308="G",0.5,IF(KU308="R",2,IF(KU308="A",1)))</f>
        <v/>
      </c>
      <c r="LY308" s="7">
        <f>(LK308*(LU308+LX308)+(LL308*(LU308+LX308)))</f>
        <v/>
      </c>
      <c r="LZ308" s="7">
        <f>(LN308*(LV308+LW308)+(LO308*(LV308+LW308)))</f>
        <v/>
      </c>
      <c r="MA308" s="11">
        <f>LY308-LZ308</f>
        <v/>
      </c>
      <c r="MB308" s="5">
        <f>MA308+2</f>
        <v/>
      </c>
      <c r="MC308" s="6">
        <f>MA308-2</f>
        <v/>
      </c>
      <c r="MD308" s="4">
        <f>LE308</f>
        <v/>
      </c>
      <c r="ME308" s="9">
        <f>IF(MD308=0,1000,MD308+0.75)</f>
        <v/>
      </c>
      <c r="MF308" s="10">
        <f>IF(MD308=0,0,MD308-0.75)</f>
        <v/>
      </c>
      <c r="MG308" s="4">
        <f>((LM308*(LU308+LX308))-((LP308*(LV308+LW308))))</f>
        <v/>
      </c>
      <c r="MH308" s="9">
        <f>MG308*1.2</f>
        <v/>
      </c>
      <c r="MI308" s="10">
        <f>MG308*0.8</f>
        <v/>
      </c>
      <c r="MJ308">
        <f>IFERROR(NX308,"")</f>
        <v/>
      </c>
      <c r="MK308">
        <f>IFERROR(NY308,"")</f>
        <v/>
      </c>
      <c r="ML308">
        <f>IFERROR(NZ308,"")</f>
        <v/>
      </c>
      <c r="MM308">
        <f>IFERROR(OA308,"")</f>
        <v/>
      </c>
      <c r="MN308">
        <f>IFERROR(OB308,"")</f>
        <v/>
      </c>
      <c r="MO308">
        <f>IFERROR(OC308,"")</f>
        <v/>
      </c>
      <c r="MP308" s="1">
        <f>COUNTIFS(#REF!,LT308,#REF!,1,#REF!,"&gt;="&amp;MC308,#REF!,"&lt;="&amp;MB308,#REF!,"&lt;="&amp;ME308,#REF!,"&gt;="&amp;MF308,#REF!,"="&amp;KV308,#REF!,"="&amp;KX308)</f>
        <v/>
      </c>
      <c r="MQ308" s="1">
        <f>COUNTIFS(#REF!,LT308,#REF!,0,#REF!,"&gt;="&amp;MC308,#REF!,"&lt;="&amp;MB308,#REF!,"&lt;="&amp;ME308,#REF!,"&gt;="&amp;MF308,#REF!,"="&amp;KV308,#REF!,"="&amp;KX308)</f>
        <v/>
      </c>
      <c r="MR308" s="1">
        <f>COUNTIFS(#REF!,LT308,#REF!,1,#REF!,"&gt;="&amp;MC308,#REF!,"&lt;="&amp;MB308,#REF!,"&lt;="&amp;ME308,#REF!,"&gt;="&amp;MF308,#REF!,"="&amp;KW308,#REF!,"="&amp;KY308)</f>
        <v/>
      </c>
      <c r="MS308" s="1">
        <f>COUNTIFS(#REF!,LT308,#REF!,0,#REF!,"&gt;="&amp;MC308,#REF!,"&lt;="&amp;MB308,#REF!,"&lt;="&amp;ME308,#REF!,"&gt;="&amp;MF308,#REF!,"="&amp;KW308,#REF!,"="&amp;KY308)</f>
        <v/>
      </c>
      <c r="MT308" s="1">
        <f>COUNTIFS(#REF!,LT308,#REF!,1,#REF!,"&gt;="&amp;MI308,#REF!,"&lt;="&amp;MH308,#REF!,"&lt;="&amp;ME308,#REF!,"&gt;="&amp;MF308)</f>
        <v/>
      </c>
      <c r="MU308" s="1">
        <f>COUNTIFS(#REF!,LT308,#REF!,0,#REF!,"&gt;="&amp;MI308,#REF!,"&lt;="&amp;MH308,#REF!,"&lt;="&amp;ME308,#REF!,"&gt;="&amp;MF308)</f>
        <v/>
      </c>
      <c r="MV308" s="1">
        <f>COUNTIFS(#REF!,LT308,#REF!,1,#REF!,"&gt;="&amp;MI308,#REF!,"&lt;="&amp;MH308,#REF!,"="&amp;KZ308,#REF!,"="&amp;LA308,#REF!,"&lt;="&amp;ME308,#REF!,"&gt;="&amp;MF308)</f>
        <v/>
      </c>
      <c r="MW308" s="1">
        <f>COUNTIFS(#REF!,LT308,#REF!,0,#REF!,"&gt;="&amp;MI308,#REF!,"&lt;="&amp;MH308,#REF!,"="&amp;KZ308,#REF!,"="&amp;LA308,#REF!,"&lt;="&amp;ME308,#REF!,"&gt;="&amp;MF308)</f>
        <v/>
      </c>
      <c r="MX308" s="1">
        <f>COUNTIFS(#REF!,LT308,#REF!,1,#REF!,"&gt;="&amp;MC308,#REF!,"&lt;="&amp;MB308,#REF!,"&lt;="&amp;ME308,#REF!,"&gt;="&amp;MF308)</f>
        <v/>
      </c>
      <c r="MY308" s="1">
        <f>COUNTIFS(#REF!,LT308,#REF!,0,#REF!,"&gt;="&amp;MC308,#REF!,"&lt;="&amp;MB308,#REF!,"&lt;="&amp;ME308,#REF!,"&gt;="&amp;MF308)</f>
        <v/>
      </c>
      <c r="MZ308" s="1">
        <f>COUNTIFS(#REF!,LT308,#REF!,1,#REF!,"&lt;="&amp;ME308,#REF!,"&gt;="&amp;MF308,#REF!,"="&amp;KV308,#REF!,"="&amp;KX308)</f>
        <v/>
      </c>
      <c r="NA308" s="1">
        <f>COUNTIFS(#REF!,LT308,#REF!,0,#REF!,"&lt;="&amp;ME308,#REF!,"&gt;="&amp;MF308,#REF!,"="&amp;KV308,#REF!,"="&amp;KX308)</f>
        <v/>
      </c>
      <c r="NB308" s="1">
        <f>COUNTIFS(#REF!,LT308,#REF!,1,#REF!,"&lt;="&amp;ME308,#REF!,"&gt;="&amp;MF308,#REF!,"="&amp;KW308,#REF!,"="&amp;KY308)</f>
        <v/>
      </c>
      <c r="NC308" s="1">
        <f>COUNTIFS(#REF!,LT308,#REF!,0,#REF!,"&lt;="&amp;ME308,#REF!,"&gt;="&amp;MF308,#REF!,"="&amp;KW308,#REF!,"="&amp;KY308)</f>
        <v/>
      </c>
      <c r="ND308" s="1">
        <f>MP308+MR308+MT308+MV308+MX308+MZ308+NB308</f>
        <v/>
      </c>
      <c r="NE308" s="1">
        <f>MQ308+MS308+MU308+MW308+MY308+NA308+NC308</f>
        <v/>
      </c>
      <c r="NF308" s="1">
        <f>ND308+NE308</f>
        <v/>
      </c>
      <c r="NG308" s="33">
        <f>ND308/(ND308+NE308)</f>
        <v/>
      </c>
      <c r="NH308" s="3">
        <f>1/NG308</f>
        <v/>
      </c>
      <c r="NI308" s="1">
        <f>LH308</f>
        <v/>
      </c>
      <c r="NJ308" s="79">
        <f>((1-NG308)*(1/(NI308-1))*0.98-(NG308*1))</f>
        <v/>
      </c>
      <c r="NK308" s="34">
        <f>IF(LR308&lt;0.9,0,IF(AND(LR308&gt;1.1),0,1))</f>
        <v/>
      </c>
      <c r="NL308" s="34">
        <f>IF(LS308&lt;0.9,0,IF(AND(LS308&gt;1.1),0,1))</f>
        <v/>
      </c>
      <c r="NM308" s="32">
        <f>IF(NF308&gt;99,1,0)</f>
        <v/>
      </c>
      <c r="NN308" s="32">
        <f>IF(NJ308&gt;0.0799,1,0)</f>
        <v/>
      </c>
      <c r="NO308" s="32">
        <f>IF(NJ308&gt;NQ308,1,0)</f>
        <v/>
      </c>
      <c r="NP308" s="32">
        <f>NM308+NN308+NO308+NK308+NL308</f>
        <v/>
      </c>
      <c r="NQ308" s="79">
        <f>(((100*NG308)*(NI308-1)*0.98)-((1-NG308)*100))/100</f>
        <v/>
      </c>
      <c r="NR308" s="34">
        <f>IF(LR308&lt;0.9,0,IF(AND(LR308&gt;1.1),0,1))</f>
        <v/>
      </c>
      <c r="NS308" s="34">
        <f>IF(LS308&lt;0.9,0,IF(AND(LS308&gt;1.1),0,1))</f>
        <v/>
      </c>
      <c r="NT308" s="32">
        <f>IF(NF308&gt;99,1,0)</f>
        <v/>
      </c>
      <c r="NU308" s="32">
        <f>IF(NQ308&gt;0.0799,1,0)</f>
        <v/>
      </c>
      <c r="NV308" s="32">
        <f>IF(NQ308&gt;NJ308,1,0)</f>
        <v/>
      </c>
      <c r="NW308" s="32">
        <f>NT308+NU308+NV308+NR308+NS308</f>
        <v/>
      </c>
      <c r="NX308">
        <f>IF(NP308=5,"LayHome1-0",IF(AND(NW308=5),"BackHome1-0",""))</f>
        <v/>
      </c>
      <c r="NY308">
        <f>IF(NP308=5,KN308,IF(AND(NW308=5),KN308,""))</f>
        <v/>
      </c>
      <c r="NZ308">
        <f>IF(NP308=5,"Match Odds",IF(AND(NW308=5),"Match Odds",""))</f>
        <v/>
      </c>
      <c r="OA308">
        <f>IF(NP308=5,KP308,IF(AND(NW308=5),KP308,""))</f>
        <v/>
      </c>
      <c r="OB308">
        <f>IF(NP308=5,"MATCH_ODDS",IF(AND(NW308=5),"MATCH_ODDS",""))</f>
        <v/>
      </c>
      <c r="OC308">
        <f>IF(NP308=5,"LAY",IF(AND(NW308=5),"BACK",""))</f>
        <v/>
      </c>
    </row>
    <row r="309" ht="16.5" customHeight="1" thickBot="1" thickTop="1">
      <c r="A309" s="2" t="n"/>
      <c r="KN309" s="1">
        <f>IF(INDEX(#REF!,MATCH('HT 1-0'!D309,#REF!,0))=INDEX(#REF!,MATCH('HT 1-0'!D309,#REF!,0)),INDEX(#REF!,MATCH('HT 1-0'!D309,#REF!,0)),"ERROR")</f>
        <v/>
      </c>
      <c r="KO309" s="1">
        <f>IF(INDEX(#REF!,MATCH('HT 1-0'!E309,#REF!,0))=INDEX(#REF!,MATCH('HT 1-0'!E309,#REF!,0)),INDEX(#REF!,MATCH('HT 1-0'!E309,#REF!,0)),"ERROR")</f>
        <v/>
      </c>
      <c r="KP309" s="1">
        <f>KN309&amp;" v "&amp;KO309</f>
        <v/>
      </c>
      <c r="KQ309">
        <f>B309&amp;"_"&amp;C309</f>
        <v/>
      </c>
      <c r="KR309" s="1">
        <f>IF((HW309/KK309)&lt;0.335,"G",IF((HW309/KK309)&gt;0.67,"R","A"))</f>
        <v/>
      </c>
      <c r="KS309" s="1">
        <f>IF((HX309/KK309)&lt;0.335,"G",IF((HX309/KK309)&gt;0.67,"R","A"))</f>
        <v/>
      </c>
      <c r="KT309" s="1">
        <f>IF((IH309/KK309)&lt;0.335,"G",IF((IH309/KK309)&gt;0.67,"R","A"))</f>
        <v/>
      </c>
      <c r="KU309" s="1">
        <f>IF((II309/KK309)&lt;0.335,"G",IF((II309/KK309)&gt;0.67,"R","A"))</f>
        <v/>
      </c>
      <c r="KV309" s="1">
        <f>IF((HZ309/KK309)&lt;0.335,"G",IF((HZ309/KK309)&gt;0.67,"R","A"))</f>
        <v/>
      </c>
      <c r="KW309" s="1">
        <f>IF((HY309/KK309)&lt;0.335,"G",IF((HY309/KK309)&gt;0.67,"R","A"))</f>
        <v/>
      </c>
      <c r="KX309" s="1">
        <f>IF((IK309/KK309)&lt;0.335,"G",IF((IK309/KK309)&gt;0.67,"R","A"))</f>
        <v/>
      </c>
      <c r="KY309" s="1">
        <f>IF((IJ309/KK309)&lt;0.335,"G",IF((IJ309/KK309)&gt;0.67,"R","A"))</f>
        <v/>
      </c>
      <c r="KZ309" s="1">
        <f>IF((HQ309/KK309)&lt;0.335,"G",IF((HQ309/KK309)&gt;0.67,"R","A"))</f>
        <v/>
      </c>
      <c r="LA309" s="1">
        <f>IF((IB309/KK309)&lt;0.335,"G",IF((IB309/KK309)&gt;0.67,"R","A"))</f>
        <v/>
      </c>
      <c r="LB309">
        <f>IF(LQ309="1-0",INDEX(Scrape!#REF!,MATCH('HT 1-0'!KP309,Scrape!$B:$B,0)),"")</f>
        <v/>
      </c>
      <c r="LC309">
        <f>IF(LQ309="1-0",INDEX(Scrape!$A:$A,MATCH('HT 1-0'!KP309,Scrape!$B:$B,0)),"")</f>
        <v/>
      </c>
      <c r="LD309">
        <f>IF(LQ309="1-0",INDEX(Scrape!$B:$B,MATCH('HT 1-0'!KP309,Scrape!$B:$B,0)),"")</f>
        <v/>
      </c>
      <c r="LE309">
        <f>IF(LQ309="1-0",INDEX(Scrape!$C:$C,MATCH('HT 1-0'!KP309,Scrape!$B:$B,0)),"")</f>
        <v/>
      </c>
      <c r="LF309">
        <f>IF(LQ309="1-0",INDEX(Scrape!$D:$D,MATCH('HT 1-0'!KP309,Scrape!$B:$B,0)),"")</f>
        <v/>
      </c>
      <c r="LG309">
        <f>IF(LQ309="1-0",INDEX(Scrape!$E:$E,MATCH('HT 1-0'!KP309,Scrape!$B:$B,0)),"")</f>
        <v/>
      </c>
      <c r="LH309">
        <f>IF(LQ309="1-0",INDEX(Scrape!$F:$F,MATCH('HT 1-0'!KP309,Scrape!$B:$B,0)),"")</f>
        <v/>
      </c>
      <c r="LI309">
        <f>IF(LQ309="1-0",INDEX(Scrape!$G:$G,MATCH('HT 1-0'!KP309,Scrape!$B:$B,0)),"")</f>
        <v/>
      </c>
      <c r="LJ309">
        <f>IF(LQ309="1-0",INDEX(Scrape!$H:$H,MATCH('HT 1-0'!KP309,Scrape!$B:$B,0)),"")</f>
        <v/>
      </c>
      <c r="LK309">
        <f>IF(LQ309="1-0",INDEX(Scrape!$I:$I,MATCH('HT 1-0'!KP309,Scrape!$B:$B,0)),"")</f>
        <v/>
      </c>
      <c r="LL309">
        <f>IF(LQ309="1-0",INDEX(Scrape!$J:$J,MATCH('HT 1-0'!KP309,Scrape!$B:$B,0)),"")</f>
        <v/>
      </c>
      <c r="LM309">
        <f>IF(LQ309="1-0",INDEX(Scrape!$K:$K,MATCH('HT 1-0'!KP309,Scrape!$B:$B,0)),"")</f>
        <v/>
      </c>
      <c r="LN309">
        <f>IF(LQ309="1-0",INDEX(Scrape!$L:$L,MATCH('HT 1-0'!KP309,Scrape!$B:$B,0)),"")</f>
        <v/>
      </c>
      <c r="LO309">
        <f>IF(LQ309="1-0",INDEX(Scrape!$M:$M,MATCH('HT 1-0'!KP309,Scrape!$B:$B,0)),"")</f>
        <v/>
      </c>
      <c r="LP309">
        <f>IF(LQ309="1-0",INDEX(Scrape!$N:$N,MATCH('HT 1-0'!KP309,Scrape!$B:$B,0)),"")</f>
        <v/>
      </c>
      <c r="LQ309">
        <f>INDEX(Scrape!$O:$O,MATCH('HT 1-0'!KP309,Scrape!$B:$B,0))</f>
        <v/>
      </c>
      <c r="LR309">
        <f>(1/LJ309)+(1/LI309)+(1/LH309)</f>
        <v/>
      </c>
      <c r="LS309">
        <f>(1/LG309)+(1/LF309)+(1/LE309)</f>
        <v/>
      </c>
      <c r="LT309" s="8">
        <f>IF(INDEX(#REF!,MATCH(KQ309,#REF!,0))=INDEX(#REF!,MATCH(KQ309,#REF!,0)),INDEX(#REF!,MATCH(KQ309,#REF!,0)),"ERROR")</f>
        <v/>
      </c>
      <c r="LU309" s="4">
        <f>IF(KR309="G",2,IF(KR309="R",0.5,IF(KR309="A",1)))</f>
        <v/>
      </c>
      <c r="LV309" s="4">
        <f>IF(KS309="G",0.5,IF(KS309="R",2,IF(KS309="A",1)))</f>
        <v/>
      </c>
      <c r="LW309" s="4">
        <f>IF(KT309="G",2,IF(KT309="R",0.5,IF(KT309="A",1)))</f>
        <v/>
      </c>
      <c r="LX309" s="4">
        <f>IF(KU309="G",0.5,IF(KU309="R",2,IF(KU309="A",1)))</f>
        <v/>
      </c>
      <c r="LY309" s="7">
        <f>(LK309*(LU309+LX309)+(LL309*(LU309+LX309)))</f>
        <v/>
      </c>
      <c r="LZ309" s="7">
        <f>(LN309*(LV309+LW309)+(LO309*(LV309+LW309)))</f>
        <v/>
      </c>
      <c r="MA309" s="11">
        <f>LY309-LZ309</f>
        <v/>
      </c>
      <c r="MB309" s="5">
        <f>MA309+2</f>
        <v/>
      </c>
      <c r="MC309" s="6">
        <f>MA309-2</f>
        <v/>
      </c>
      <c r="MD309" s="4">
        <f>LE309</f>
        <v/>
      </c>
      <c r="ME309" s="9">
        <f>IF(MD309=0,1000,MD309+0.75)</f>
        <v/>
      </c>
      <c r="MF309" s="10">
        <f>IF(MD309=0,0,MD309-0.75)</f>
        <v/>
      </c>
      <c r="MG309" s="4">
        <f>((LM309*(LU309+LX309))-((LP309*(LV309+LW309))))</f>
        <v/>
      </c>
      <c r="MH309" s="9">
        <f>MG309*1.2</f>
        <v/>
      </c>
      <c r="MI309" s="10">
        <f>MG309*0.8</f>
        <v/>
      </c>
      <c r="MJ309">
        <f>IFERROR(NX309,"")</f>
        <v/>
      </c>
      <c r="MK309">
        <f>IFERROR(NY309,"")</f>
        <v/>
      </c>
      <c r="ML309">
        <f>IFERROR(NZ309,"")</f>
        <v/>
      </c>
      <c r="MM309">
        <f>IFERROR(OA309,"")</f>
        <v/>
      </c>
      <c r="MN309">
        <f>IFERROR(OB309,"")</f>
        <v/>
      </c>
      <c r="MO309">
        <f>IFERROR(OC309,"")</f>
        <v/>
      </c>
      <c r="MP309" s="1">
        <f>COUNTIFS(#REF!,LT309,#REF!,1,#REF!,"&gt;="&amp;MC309,#REF!,"&lt;="&amp;MB309,#REF!,"&lt;="&amp;ME309,#REF!,"&gt;="&amp;MF309,#REF!,"="&amp;KV309,#REF!,"="&amp;KX309)</f>
        <v/>
      </c>
      <c r="MQ309" s="1">
        <f>COUNTIFS(#REF!,LT309,#REF!,0,#REF!,"&gt;="&amp;MC309,#REF!,"&lt;="&amp;MB309,#REF!,"&lt;="&amp;ME309,#REF!,"&gt;="&amp;MF309,#REF!,"="&amp;KV309,#REF!,"="&amp;KX309)</f>
        <v/>
      </c>
      <c r="MR309" s="1">
        <f>COUNTIFS(#REF!,LT309,#REF!,1,#REF!,"&gt;="&amp;MC309,#REF!,"&lt;="&amp;MB309,#REF!,"&lt;="&amp;ME309,#REF!,"&gt;="&amp;MF309,#REF!,"="&amp;KW309,#REF!,"="&amp;KY309)</f>
        <v/>
      </c>
      <c r="MS309" s="1">
        <f>COUNTIFS(#REF!,LT309,#REF!,0,#REF!,"&gt;="&amp;MC309,#REF!,"&lt;="&amp;MB309,#REF!,"&lt;="&amp;ME309,#REF!,"&gt;="&amp;MF309,#REF!,"="&amp;KW309,#REF!,"="&amp;KY309)</f>
        <v/>
      </c>
      <c r="MT309" s="1">
        <f>COUNTIFS(#REF!,LT309,#REF!,1,#REF!,"&gt;="&amp;MI309,#REF!,"&lt;="&amp;MH309,#REF!,"&lt;="&amp;ME309,#REF!,"&gt;="&amp;MF309)</f>
        <v/>
      </c>
      <c r="MU309" s="1">
        <f>COUNTIFS(#REF!,LT309,#REF!,0,#REF!,"&gt;="&amp;MI309,#REF!,"&lt;="&amp;MH309,#REF!,"&lt;="&amp;ME309,#REF!,"&gt;="&amp;MF309)</f>
        <v/>
      </c>
      <c r="MV309" s="1">
        <f>COUNTIFS(#REF!,LT309,#REF!,1,#REF!,"&gt;="&amp;MI309,#REF!,"&lt;="&amp;MH309,#REF!,"="&amp;KZ309,#REF!,"="&amp;LA309,#REF!,"&lt;="&amp;ME309,#REF!,"&gt;="&amp;MF309)</f>
        <v/>
      </c>
      <c r="MW309" s="1">
        <f>COUNTIFS(#REF!,LT309,#REF!,0,#REF!,"&gt;="&amp;MI309,#REF!,"&lt;="&amp;MH309,#REF!,"="&amp;KZ309,#REF!,"="&amp;LA309,#REF!,"&lt;="&amp;ME309,#REF!,"&gt;="&amp;MF309)</f>
        <v/>
      </c>
      <c r="MX309" s="1">
        <f>COUNTIFS(#REF!,LT309,#REF!,1,#REF!,"&gt;="&amp;MC309,#REF!,"&lt;="&amp;MB309,#REF!,"&lt;="&amp;ME309,#REF!,"&gt;="&amp;MF309)</f>
        <v/>
      </c>
      <c r="MY309" s="1">
        <f>COUNTIFS(#REF!,LT309,#REF!,0,#REF!,"&gt;="&amp;MC309,#REF!,"&lt;="&amp;MB309,#REF!,"&lt;="&amp;ME309,#REF!,"&gt;="&amp;MF309)</f>
        <v/>
      </c>
      <c r="MZ309" s="1">
        <f>COUNTIFS(#REF!,LT309,#REF!,1,#REF!,"&lt;="&amp;ME309,#REF!,"&gt;="&amp;MF309,#REF!,"="&amp;KV309,#REF!,"="&amp;KX309)</f>
        <v/>
      </c>
      <c r="NA309" s="1">
        <f>COUNTIFS(#REF!,LT309,#REF!,0,#REF!,"&lt;="&amp;ME309,#REF!,"&gt;="&amp;MF309,#REF!,"="&amp;KV309,#REF!,"="&amp;KX309)</f>
        <v/>
      </c>
      <c r="NB309" s="1">
        <f>COUNTIFS(#REF!,LT309,#REF!,1,#REF!,"&lt;="&amp;ME309,#REF!,"&gt;="&amp;MF309,#REF!,"="&amp;KW309,#REF!,"="&amp;KY309)</f>
        <v/>
      </c>
      <c r="NC309" s="1">
        <f>COUNTIFS(#REF!,LT309,#REF!,0,#REF!,"&lt;="&amp;ME309,#REF!,"&gt;="&amp;MF309,#REF!,"="&amp;KW309,#REF!,"="&amp;KY309)</f>
        <v/>
      </c>
      <c r="ND309" s="1">
        <f>MP309+MR309+MT309+MV309+MX309+MZ309+NB309</f>
        <v/>
      </c>
      <c r="NE309" s="1">
        <f>MQ309+MS309+MU309+MW309+MY309+NA309+NC309</f>
        <v/>
      </c>
      <c r="NF309" s="1">
        <f>ND309+NE309</f>
        <v/>
      </c>
      <c r="NG309" s="33">
        <f>ND309/(ND309+NE309)</f>
        <v/>
      </c>
      <c r="NH309" s="3">
        <f>1/NG309</f>
        <v/>
      </c>
      <c r="NI309" s="1">
        <f>LH309</f>
        <v/>
      </c>
      <c r="NJ309" s="79">
        <f>((1-NG309)*(1/(NI309-1))*0.98-(NG309*1))</f>
        <v/>
      </c>
      <c r="NK309" s="34">
        <f>IF(LR309&lt;0.9,0,IF(AND(LR309&gt;1.1),0,1))</f>
        <v/>
      </c>
      <c r="NL309" s="34">
        <f>IF(LS309&lt;0.9,0,IF(AND(LS309&gt;1.1),0,1))</f>
        <v/>
      </c>
      <c r="NM309" s="32">
        <f>IF(NF309&gt;99,1,0)</f>
        <v/>
      </c>
      <c r="NN309" s="32">
        <f>IF(NJ309&gt;0.0799,1,0)</f>
        <v/>
      </c>
      <c r="NO309" s="32">
        <f>IF(NJ309&gt;NQ309,1,0)</f>
        <v/>
      </c>
      <c r="NP309" s="32">
        <f>NM309+NN309+NO309+NK309+NL309</f>
        <v/>
      </c>
      <c r="NQ309" s="79">
        <f>(((100*NG309)*(NI309-1)*0.98)-((1-NG309)*100))/100</f>
        <v/>
      </c>
      <c r="NR309" s="34">
        <f>IF(LR309&lt;0.9,0,IF(AND(LR309&gt;1.1),0,1))</f>
        <v/>
      </c>
      <c r="NS309" s="34">
        <f>IF(LS309&lt;0.9,0,IF(AND(LS309&gt;1.1),0,1))</f>
        <v/>
      </c>
      <c r="NT309" s="32">
        <f>IF(NF309&gt;99,1,0)</f>
        <v/>
      </c>
      <c r="NU309" s="32">
        <f>IF(NQ309&gt;0.0799,1,0)</f>
        <v/>
      </c>
      <c r="NV309" s="32">
        <f>IF(NQ309&gt;NJ309,1,0)</f>
        <v/>
      </c>
      <c r="NW309" s="32">
        <f>NT309+NU309+NV309+NR309+NS309</f>
        <v/>
      </c>
      <c r="NX309">
        <f>IF(NP309=5,"LayHome1-0",IF(AND(NW309=5),"BackHome1-0",""))</f>
        <v/>
      </c>
      <c r="NY309">
        <f>IF(NP309=5,KN309,IF(AND(NW309=5),KN309,""))</f>
        <v/>
      </c>
      <c r="NZ309">
        <f>IF(NP309=5,"Match Odds",IF(AND(NW309=5),"Match Odds",""))</f>
        <v/>
      </c>
      <c r="OA309">
        <f>IF(NP309=5,KP309,IF(AND(NW309=5),KP309,""))</f>
        <v/>
      </c>
      <c r="OB309">
        <f>IF(NP309=5,"MATCH_ODDS",IF(AND(NW309=5),"MATCH_ODDS",""))</f>
        <v/>
      </c>
      <c r="OC309">
        <f>IF(NP309=5,"LAY",IF(AND(NW309=5),"BACK",""))</f>
        <v/>
      </c>
    </row>
    <row r="310" ht="16.5" customHeight="1" thickBot="1" thickTop="1">
      <c r="A310" s="2" t="n"/>
      <c r="KN310" s="1">
        <f>IF(INDEX(#REF!,MATCH('HT 1-0'!D310,#REF!,0))=INDEX(#REF!,MATCH('HT 1-0'!D310,#REF!,0)),INDEX(#REF!,MATCH('HT 1-0'!D310,#REF!,0)),"ERROR")</f>
        <v/>
      </c>
      <c r="KO310" s="1">
        <f>IF(INDEX(#REF!,MATCH('HT 1-0'!E310,#REF!,0))=INDEX(#REF!,MATCH('HT 1-0'!E310,#REF!,0)),INDEX(#REF!,MATCH('HT 1-0'!E310,#REF!,0)),"ERROR")</f>
        <v/>
      </c>
      <c r="KP310" s="1">
        <f>KN310&amp;" v "&amp;KO310</f>
        <v/>
      </c>
      <c r="KQ310">
        <f>B310&amp;"_"&amp;C310</f>
        <v/>
      </c>
      <c r="KR310" s="1">
        <f>IF((HW310/KK310)&lt;0.335,"G",IF((HW310/KK310)&gt;0.67,"R","A"))</f>
        <v/>
      </c>
      <c r="KS310" s="1">
        <f>IF((HX310/KK310)&lt;0.335,"G",IF((HX310/KK310)&gt;0.67,"R","A"))</f>
        <v/>
      </c>
      <c r="KT310" s="1">
        <f>IF((IH310/KK310)&lt;0.335,"G",IF((IH310/KK310)&gt;0.67,"R","A"))</f>
        <v/>
      </c>
      <c r="KU310" s="1">
        <f>IF((II310/KK310)&lt;0.335,"G",IF((II310/KK310)&gt;0.67,"R","A"))</f>
        <v/>
      </c>
      <c r="KV310" s="1">
        <f>IF((HZ310/KK310)&lt;0.335,"G",IF((HZ310/KK310)&gt;0.67,"R","A"))</f>
        <v/>
      </c>
      <c r="KW310" s="1">
        <f>IF((HY310/KK310)&lt;0.335,"G",IF((HY310/KK310)&gt;0.67,"R","A"))</f>
        <v/>
      </c>
      <c r="KX310" s="1">
        <f>IF((IK310/KK310)&lt;0.335,"G",IF((IK310/KK310)&gt;0.67,"R","A"))</f>
        <v/>
      </c>
      <c r="KY310" s="1">
        <f>IF((IJ310/KK310)&lt;0.335,"G",IF((IJ310/KK310)&gt;0.67,"R","A"))</f>
        <v/>
      </c>
      <c r="KZ310" s="1">
        <f>IF((HQ310/KK310)&lt;0.335,"G",IF((HQ310/KK310)&gt;0.67,"R","A"))</f>
        <v/>
      </c>
      <c r="LA310" s="1">
        <f>IF((IB310/KK310)&lt;0.335,"G",IF((IB310/KK310)&gt;0.67,"R","A"))</f>
        <v/>
      </c>
      <c r="LB310">
        <f>IF(LQ310="1-0",INDEX(Scrape!#REF!,MATCH('HT 1-0'!KP310,Scrape!$B:$B,0)),"")</f>
        <v/>
      </c>
      <c r="LC310">
        <f>IF(LQ310="1-0",INDEX(Scrape!$A:$A,MATCH('HT 1-0'!KP310,Scrape!$B:$B,0)),"")</f>
        <v/>
      </c>
      <c r="LD310">
        <f>IF(LQ310="1-0",INDEX(Scrape!$B:$B,MATCH('HT 1-0'!KP310,Scrape!$B:$B,0)),"")</f>
        <v/>
      </c>
      <c r="LE310">
        <f>IF(LQ310="1-0",INDEX(Scrape!$C:$C,MATCH('HT 1-0'!KP310,Scrape!$B:$B,0)),"")</f>
        <v/>
      </c>
      <c r="LF310">
        <f>IF(LQ310="1-0",INDEX(Scrape!$D:$D,MATCH('HT 1-0'!KP310,Scrape!$B:$B,0)),"")</f>
        <v/>
      </c>
      <c r="LG310">
        <f>IF(LQ310="1-0",INDEX(Scrape!$E:$E,MATCH('HT 1-0'!KP310,Scrape!$B:$B,0)),"")</f>
        <v/>
      </c>
      <c r="LH310">
        <f>IF(LQ310="1-0",INDEX(Scrape!$F:$F,MATCH('HT 1-0'!KP310,Scrape!$B:$B,0)),"")</f>
        <v/>
      </c>
      <c r="LI310">
        <f>IF(LQ310="1-0",INDEX(Scrape!$G:$G,MATCH('HT 1-0'!KP310,Scrape!$B:$B,0)),"")</f>
        <v/>
      </c>
      <c r="LJ310">
        <f>IF(LQ310="1-0",INDEX(Scrape!$H:$H,MATCH('HT 1-0'!KP310,Scrape!$B:$B,0)),"")</f>
        <v/>
      </c>
      <c r="LK310">
        <f>IF(LQ310="1-0",INDEX(Scrape!$I:$I,MATCH('HT 1-0'!KP310,Scrape!$B:$B,0)),"")</f>
        <v/>
      </c>
      <c r="LL310">
        <f>IF(LQ310="1-0",INDEX(Scrape!$J:$J,MATCH('HT 1-0'!KP310,Scrape!$B:$B,0)),"")</f>
        <v/>
      </c>
      <c r="LM310">
        <f>IF(LQ310="1-0",INDEX(Scrape!$K:$K,MATCH('HT 1-0'!KP310,Scrape!$B:$B,0)),"")</f>
        <v/>
      </c>
      <c r="LN310">
        <f>IF(LQ310="1-0",INDEX(Scrape!$L:$L,MATCH('HT 1-0'!KP310,Scrape!$B:$B,0)),"")</f>
        <v/>
      </c>
      <c r="LO310">
        <f>IF(LQ310="1-0",INDEX(Scrape!$M:$M,MATCH('HT 1-0'!KP310,Scrape!$B:$B,0)),"")</f>
        <v/>
      </c>
      <c r="LP310">
        <f>IF(LQ310="1-0",INDEX(Scrape!$N:$N,MATCH('HT 1-0'!KP310,Scrape!$B:$B,0)),"")</f>
        <v/>
      </c>
      <c r="LQ310">
        <f>INDEX(Scrape!$O:$O,MATCH('HT 1-0'!KP310,Scrape!$B:$B,0))</f>
        <v/>
      </c>
      <c r="LR310">
        <f>(1/LJ310)+(1/LI310)+(1/LH310)</f>
        <v/>
      </c>
      <c r="LS310">
        <f>(1/LG310)+(1/LF310)+(1/LE310)</f>
        <v/>
      </c>
      <c r="LT310" s="8">
        <f>IF(INDEX(#REF!,MATCH(KQ310,#REF!,0))=INDEX(#REF!,MATCH(KQ310,#REF!,0)),INDEX(#REF!,MATCH(KQ310,#REF!,0)),"ERROR")</f>
        <v/>
      </c>
      <c r="LU310" s="4">
        <f>IF(KR310="G",2,IF(KR310="R",0.5,IF(KR310="A",1)))</f>
        <v/>
      </c>
      <c r="LV310" s="4">
        <f>IF(KS310="G",0.5,IF(KS310="R",2,IF(KS310="A",1)))</f>
        <v/>
      </c>
      <c r="LW310" s="4">
        <f>IF(KT310="G",2,IF(KT310="R",0.5,IF(KT310="A",1)))</f>
        <v/>
      </c>
      <c r="LX310" s="4">
        <f>IF(KU310="G",0.5,IF(KU310="R",2,IF(KU310="A",1)))</f>
        <v/>
      </c>
      <c r="LY310" s="7">
        <f>(LK310*(LU310+LX310)+(LL310*(LU310+LX310)))</f>
        <v/>
      </c>
      <c r="LZ310" s="7">
        <f>(LN310*(LV310+LW310)+(LO310*(LV310+LW310)))</f>
        <v/>
      </c>
      <c r="MA310" s="11">
        <f>LY310-LZ310</f>
        <v/>
      </c>
      <c r="MB310" s="5">
        <f>MA310+2</f>
        <v/>
      </c>
      <c r="MC310" s="6">
        <f>MA310-2</f>
        <v/>
      </c>
      <c r="MD310" s="4">
        <f>LE310</f>
        <v/>
      </c>
      <c r="ME310" s="9">
        <f>IF(MD310=0,1000,MD310+0.75)</f>
        <v/>
      </c>
      <c r="MF310" s="10">
        <f>IF(MD310=0,0,MD310-0.75)</f>
        <v/>
      </c>
      <c r="MG310" s="4">
        <f>((LM310*(LU310+LX310))-((LP310*(LV310+LW310))))</f>
        <v/>
      </c>
      <c r="MH310" s="9">
        <f>MG310*1.2</f>
        <v/>
      </c>
      <c r="MI310" s="10">
        <f>MG310*0.8</f>
        <v/>
      </c>
      <c r="MJ310">
        <f>IFERROR(NX310,"")</f>
        <v/>
      </c>
      <c r="MK310">
        <f>IFERROR(NY310,"")</f>
        <v/>
      </c>
      <c r="ML310">
        <f>IFERROR(NZ310,"")</f>
        <v/>
      </c>
      <c r="MM310">
        <f>IFERROR(OA310,"")</f>
        <v/>
      </c>
      <c r="MN310">
        <f>IFERROR(OB310,"")</f>
        <v/>
      </c>
      <c r="MO310">
        <f>IFERROR(OC310,"")</f>
        <v/>
      </c>
      <c r="MP310" s="1">
        <f>COUNTIFS(#REF!,LT310,#REF!,1,#REF!,"&gt;="&amp;MC310,#REF!,"&lt;="&amp;MB310,#REF!,"&lt;="&amp;ME310,#REF!,"&gt;="&amp;MF310,#REF!,"="&amp;KV310,#REF!,"="&amp;KX310)</f>
        <v/>
      </c>
      <c r="MQ310" s="1">
        <f>COUNTIFS(#REF!,LT310,#REF!,0,#REF!,"&gt;="&amp;MC310,#REF!,"&lt;="&amp;MB310,#REF!,"&lt;="&amp;ME310,#REF!,"&gt;="&amp;MF310,#REF!,"="&amp;KV310,#REF!,"="&amp;KX310)</f>
        <v/>
      </c>
      <c r="MR310" s="1">
        <f>COUNTIFS(#REF!,LT310,#REF!,1,#REF!,"&gt;="&amp;MC310,#REF!,"&lt;="&amp;MB310,#REF!,"&lt;="&amp;ME310,#REF!,"&gt;="&amp;MF310,#REF!,"="&amp;KW310,#REF!,"="&amp;KY310)</f>
        <v/>
      </c>
      <c r="MS310" s="1">
        <f>COUNTIFS(#REF!,LT310,#REF!,0,#REF!,"&gt;="&amp;MC310,#REF!,"&lt;="&amp;MB310,#REF!,"&lt;="&amp;ME310,#REF!,"&gt;="&amp;MF310,#REF!,"="&amp;KW310,#REF!,"="&amp;KY310)</f>
        <v/>
      </c>
      <c r="MT310" s="1">
        <f>COUNTIFS(#REF!,LT310,#REF!,1,#REF!,"&gt;="&amp;MI310,#REF!,"&lt;="&amp;MH310,#REF!,"&lt;="&amp;ME310,#REF!,"&gt;="&amp;MF310)</f>
        <v/>
      </c>
      <c r="MU310" s="1">
        <f>COUNTIFS(#REF!,LT310,#REF!,0,#REF!,"&gt;="&amp;MI310,#REF!,"&lt;="&amp;MH310,#REF!,"&lt;="&amp;ME310,#REF!,"&gt;="&amp;MF310)</f>
        <v/>
      </c>
      <c r="MV310" s="1">
        <f>COUNTIFS(#REF!,LT310,#REF!,1,#REF!,"&gt;="&amp;MI310,#REF!,"&lt;="&amp;MH310,#REF!,"="&amp;KZ310,#REF!,"="&amp;LA310,#REF!,"&lt;="&amp;ME310,#REF!,"&gt;="&amp;MF310)</f>
        <v/>
      </c>
      <c r="MW310" s="1">
        <f>COUNTIFS(#REF!,LT310,#REF!,0,#REF!,"&gt;="&amp;MI310,#REF!,"&lt;="&amp;MH310,#REF!,"="&amp;KZ310,#REF!,"="&amp;LA310,#REF!,"&lt;="&amp;ME310,#REF!,"&gt;="&amp;MF310)</f>
        <v/>
      </c>
      <c r="MX310" s="1">
        <f>COUNTIFS(#REF!,LT310,#REF!,1,#REF!,"&gt;="&amp;MC310,#REF!,"&lt;="&amp;MB310,#REF!,"&lt;="&amp;ME310,#REF!,"&gt;="&amp;MF310)</f>
        <v/>
      </c>
      <c r="MY310" s="1">
        <f>COUNTIFS(#REF!,LT310,#REF!,0,#REF!,"&gt;="&amp;MC310,#REF!,"&lt;="&amp;MB310,#REF!,"&lt;="&amp;ME310,#REF!,"&gt;="&amp;MF310)</f>
        <v/>
      </c>
      <c r="MZ310" s="1">
        <f>COUNTIFS(#REF!,LT310,#REF!,1,#REF!,"&lt;="&amp;ME310,#REF!,"&gt;="&amp;MF310,#REF!,"="&amp;KV310,#REF!,"="&amp;KX310)</f>
        <v/>
      </c>
      <c r="NA310" s="1">
        <f>COUNTIFS(#REF!,LT310,#REF!,0,#REF!,"&lt;="&amp;ME310,#REF!,"&gt;="&amp;MF310,#REF!,"="&amp;KV310,#REF!,"="&amp;KX310)</f>
        <v/>
      </c>
      <c r="NB310" s="1">
        <f>COUNTIFS(#REF!,LT310,#REF!,1,#REF!,"&lt;="&amp;ME310,#REF!,"&gt;="&amp;MF310,#REF!,"="&amp;KW310,#REF!,"="&amp;KY310)</f>
        <v/>
      </c>
      <c r="NC310" s="1">
        <f>COUNTIFS(#REF!,LT310,#REF!,0,#REF!,"&lt;="&amp;ME310,#REF!,"&gt;="&amp;MF310,#REF!,"="&amp;KW310,#REF!,"="&amp;KY310)</f>
        <v/>
      </c>
      <c r="ND310" s="1">
        <f>MP310+MR310+MT310+MV310+MX310+MZ310+NB310</f>
        <v/>
      </c>
      <c r="NE310" s="1">
        <f>MQ310+MS310+MU310+MW310+MY310+NA310+NC310</f>
        <v/>
      </c>
      <c r="NF310" s="1">
        <f>ND310+NE310</f>
        <v/>
      </c>
      <c r="NG310" s="33">
        <f>ND310/(ND310+NE310)</f>
        <v/>
      </c>
      <c r="NH310" s="3">
        <f>1/NG310</f>
        <v/>
      </c>
      <c r="NI310" s="1">
        <f>LH310</f>
        <v/>
      </c>
      <c r="NJ310" s="79">
        <f>((1-NG310)*(1/(NI310-1))*0.98-(NG310*1))</f>
        <v/>
      </c>
      <c r="NK310" s="34">
        <f>IF(LR310&lt;0.9,0,IF(AND(LR310&gt;1.1),0,1))</f>
        <v/>
      </c>
      <c r="NL310" s="34">
        <f>IF(LS310&lt;0.9,0,IF(AND(LS310&gt;1.1),0,1))</f>
        <v/>
      </c>
      <c r="NM310" s="32">
        <f>IF(NF310&gt;99,1,0)</f>
        <v/>
      </c>
      <c r="NN310" s="32">
        <f>IF(NJ310&gt;0.0799,1,0)</f>
        <v/>
      </c>
      <c r="NO310" s="32">
        <f>IF(NJ310&gt;NQ310,1,0)</f>
        <v/>
      </c>
      <c r="NP310" s="32">
        <f>NM310+NN310+NO310+NK310+NL310</f>
        <v/>
      </c>
      <c r="NQ310" s="79">
        <f>(((100*NG310)*(NI310-1)*0.98)-((1-NG310)*100))/100</f>
        <v/>
      </c>
      <c r="NR310" s="34">
        <f>IF(LR310&lt;0.9,0,IF(AND(LR310&gt;1.1),0,1))</f>
        <v/>
      </c>
      <c r="NS310" s="34">
        <f>IF(LS310&lt;0.9,0,IF(AND(LS310&gt;1.1),0,1))</f>
        <v/>
      </c>
      <c r="NT310" s="32">
        <f>IF(NF310&gt;99,1,0)</f>
        <v/>
      </c>
      <c r="NU310" s="32">
        <f>IF(NQ310&gt;0.0799,1,0)</f>
        <v/>
      </c>
      <c r="NV310" s="32">
        <f>IF(NQ310&gt;NJ310,1,0)</f>
        <v/>
      </c>
      <c r="NW310" s="32">
        <f>NT310+NU310+NV310+NR310+NS310</f>
        <v/>
      </c>
      <c r="NX310">
        <f>IF(NP310=5,"LayHome1-0",IF(AND(NW310=5),"BackHome1-0",""))</f>
        <v/>
      </c>
      <c r="NY310">
        <f>IF(NP310=5,KN310,IF(AND(NW310=5),KN310,""))</f>
        <v/>
      </c>
      <c r="NZ310">
        <f>IF(NP310=5,"Match Odds",IF(AND(NW310=5),"Match Odds",""))</f>
        <v/>
      </c>
      <c r="OA310">
        <f>IF(NP310=5,KP310,IF(AND(NW310=5),KP310,""))</f>
        <v/>
      </c>
      <c r="OB310">
        <f>IF(NP310=5,"MATCH_ODDS",IF(AND(NW310=5),"MATCH_ODDS",""))</f>
        <v/>
      </c>
      <c r="OC310">
        <f>IF(NP310=5,"LAY",IF(AND(NW310=5),"BACK",""))</f>
        <v/>
      </c>
    </row>
    <row r="311" ht="16.5" customHeight="1" thickBot="1" thickTop="1">
      <c r="A311" s="2" t="n"/>
      <c r="KN311" s="1">
        <f>IF(INDEX(#REF!,MATCH('HT 1-0'!D311,#REF!,0))=INDEX(#REF!,MATCH('HT 1-0'!D311,#REF!,0)),INDEX(#REF!,MATCH('HT 1-0'!D311,#REF!,0)),"ERROR")</f>
        <v/>
      </c>
      <c r="KO311" s="1">
        <f>IF(INDEX(#REF!,MATCH('HT 1-0'!E311,#REF!,0))=INDEX(#REF!,MATCH('HT 1-0'!E311,#REF!,0)),INDEX(#REF!,MATCH('HT 1-0'!E311,#REF!,0)),"ERROR")</f>
        <v/>
      </c>
      <c r="KP311" s="1">
        <f>KN311&amp;" v "&amp;KO311</f>
        <v/>
      </c>
      <c r="KQ311">
        <f>B311&amp;"_"&amp;C311</f>
        <v/>
      </c>
      <c r="KR311" s="1">
        <f>IF((HW311/KK311)&lt;0.335,"G",IF((HW311/KK311)&gt;0.67,"R","A"))</f>
        <v/>
      </c>
      <c r="KS311" s="1">
        <f>IF((HX311/KK311)&lt;0.335,"G",IF((HX311/KK311)&gt;0.67,"R","A"))</f>
        <v/>
      </c>
      <c r="KT311" s="1">
        <f>IF((IH311/KK311)&lt;0.335,"G",IF((IH311/KK311)&gt;0.67,"R","A"))</f>
        <v/>
      </c>
      <c r="KU311" s="1">
        <f>IF((II311/KK311)&lt;0.335,"G",IF((II311/KK311)&gt;0.67,"R","A"))</f>
        <v/>
      </c>
      <c r="KV311" s="1">
        <f>IF((HZ311/KK311)&lt;0.335,"G",IF((HZ311/KK311)&gt;0.67,"R","A"))</f>
        <v/>
      </c>
      <c r="KW311" s="1">
        <f>IF((HY311/KK311)&lt;0.335,"G",IF((HY311/KK311)&gt;0.67,"R","A"))</f>
        <v/>
      </c>
      <c r="KX311" s="1">
        <f>IF((IK311/KK311)&lt;0.335,"G",IF((IK311/KK311)&gt;0.67,"R","A"))</f>
        <v/>
      </c>
      <c r="KY311" s="1">
        <f>IF((IJ311/KK311)&lt;0.335,"G",IF((IJ311/KK311)&gt;0.67,"R","A"))</f>
        <v/>
      </c>
      <c r="KZ311" s="1">
        <f>IF((HQ311/KK311)&lt;0.335,"G",IF((HQ311/KK311)&gt;0.67,"R","A"))</f>
        <v/>
      </c>
      <c r="LA311" s="1">
        <f>IF((IB311/KK311)&lt;0.335,"G",IF((IB311/KK311)&gt;0.67,"R","A"))</f>
        <v/>
      </c>
      <c r="LB311">
        <f>IF(LQ311="1-0",INDEX(Scrape!#REF!,MATCH('HT 1-0'!KP311,Scrape!$B:$B,0)),"")</f>
        <v/>
      </c>
      <c r="LC311">
        <f>IF(LQ311="1-0",INDEX(Scrape!$A:$A,MATCH('HT 1-0'!KP311,Scrape!$B:$B,0)),"")</f>
        <v/>
      </c>
      <c r="LD311">
        <f>IF(LQ311="1-0",INDEX(Scrape!$B:$B,MATCH('HT 1-0'!KP311,Scrape!$B:$B,0)),"")</f>
        <v/>
      </c>
      <c r="LE311">
        <f>IF(LQ311="1-0",INDEX(Scrape!$C:$C,MATCH('HT 1-0'!KP311,Scrape!$B:$B,0)),"")</f>
        <v/>
      </c>
      <c r="LF311">
        <f>IF(LQ311="1-0",INDEX(Scrape!$D:$D,MATCH('HT 1-0'!KP311,Scrape!$B:$B,0)),"")</f>
        <v/>
      </c>
      <c r="LG311">
        <f>IF(LQ311="1-0",INDEX(Scrape!$E:$E,MATCH('HT 1-0'!KP311,Scrape!$B:$B,0)),"")</f>
        <v/>
      </c>
      <c r="LH311">
        <f>IF(LQ311="1-0",INDEX(Scrape!$F:$F,MATCH('HT 1-0'!KP311,Scrape!$B:$B,0)),"")</f>
        <v/>
      </c>
      <c r="LI311">
        <f>IF(LQ311="1-0",INDEX(Scrape!$G:$G,MATCH('HT 1-0'!KP311,Scrape!$B:$B,0)),"")</f>
        <v/>
      </c>
      <c r="LJ311">
        <f>IF(LQ311="1-0",INDEX(Scrape!$H:$H,MATCH('HT 1-0'!KP311,Scrape!$B:$B,0)),"")</f>
        <v/>
      </c>
      <c r="LK311">
        <f>IF(LQ311="1-0",INDEX(Scrape!$I:$I,MATCH('HT 1-0'!KP311,Scrape!$B:$B,0)),"")</f>
        <v/>
      </c>
      <c r="LL311">
        <f>IF(LQ311="1-0",INDEX(Scrape!$J:$J,MATCH('HT 1-0'!KP311,Scrape!$B:$B,0)),"")</f>
        <v/>
      </c>
      <c r="LM311">
        <f>IF(LQ311="1-0",INDEX(Scrape!$K:$K,MATCH('HT 1-0'!KP311,Scrape!$B:$B,0)),"")</f>
        <v/>
      </c>
      <c r="LN311">
        <f>IF(LQ311="1-0",INDEX(Scrape!$L:$L,MATCH('HT 1-0'!KP311,Scrape!$B:$B,0)),"")</f>
        <v/>
      </c>
      <c r="LO311">
        <f>IF(LQ311="1-0",INDEX(Scrape!$M:$M,MATCH('HT 1-0'!KP311,Scrape!$B:$B,0)),"")</f>
        <v/>
      </c>
      <c r="LP311">
        <f>IF(LQ311="1-0",INDEX(Scrape!$N:$N,MATCH('HT 1-0'!KP311,Scrape!$B:$B,0)),"")</f>
        <v/>
      </c>
      <c r="LQ311">
        <f>INDEX(Scrape!$O:$O,MATCH('HT 1-0'!KP311,Scrape!$B:$B,0))</f>
        <v/>
      </c>
      <c r="LR311">
        <f>(1/LJ311)+(1/LI311)+(1/LH311)</f>
        <v/>
      </c>
      <c r="LS311">
        <f>(1/LG311)+(1/LF311)+(1/LE311)</f>
        <v/>
      </c>
      <c r="LT311" s="8">
        <f>IF(INDEX(#REF!,MATCH(KQ311,#REF!,0))=INDEX(#REF!,MATCH(KQ311,#REF!,0)),INDEX(#REF!,MATCH(KQ311,#REF!,0)),"ERROR")</f>
        <v/>
      </c>
      <c r="LU311" s="4">
        <f>IF(KR311="G",2,IF(KR311="R",0.5,IF(KR311="A",1)))</f>
        <v/>
      </c>
      <c r="LV311" s="4">
        <f>IF(KS311="G",0.5,IF(KS311="R",2,IF(KS311="A",1)))</f>
        <v/>
      </c>
      <c r="LW311" s="4">
        <f>IF(KT311="G",2,IF(KT311="R",0.5,IF(KT311="A",1)))</f>
        <v/>
      </c>
      <c r="LX311" s="4">
        <f>IF(KU311="G",0.5,IF(KU311="R",2,IF(KU311="A",1)))</f>
        <v/>
      </c>
      <c r="LY311" s="7">
        <f>(LK311*(LU311+LX311)+(LL311*(LU311+LX311)))</f>
        <v/>
      </c>
      <c r="LZ311" s="7">
        <f>(LN311*(LV311+LW311)+(LO311*(LV311+LW311)))</f>
        <v/>
      </c>
      <c r="MA311" s="11">
        <f>LY311-LZ311</f>
        <v/>
      </c>
      <c r="MB311" s="5">
        <f>MA311+2</f>
        <v/>
      </c>
      <c r="MC311" s="6">
        <f>MA311-2</f>
        <v/>
      </c>
      <c r="MD311" s="4">
        <f>LE311</f>
        <v/>
      </c>
      <c r="ME311" s="9">
        <f>IF(MD311=0,1000,MD311+0.75)</f>
        <v/>
      </c>
      <c r="MF311" s="10">
        <f>IF(MD311=0,0,MD311-0.75)</f>
        <v/>
      </c>
      <c r="MG311" s="4">
        <f>((LM311*(LU311+LX311))-((LP311*(LV311+LW311))))</f>
        <v/>
      </c>
      <c r="MH311" s="9">
        <f>MG311*1.2</f>
        <v/>
      </c>
      <c r="MI311" s="10">
        <f>MG311*0.8</f>
        <v/>
      </c>
      <c r="MJ311">
        <f>IFERROR(NX311,"")</f>
        <v/>
      </c>
      <c r="MK311">
        <f>IFERROR(NY311,"")</f>
        <v/>
      </c>
      <c r="ML311">
        <f>IFERROR(NZ311,"")</f>
        <v/>
      </c>
      <c r="MM311">
        <f>IFERROR(OA311,"")</f>
        <v/>
      </c>
      <c r="MN311">
        <f>IFERROR(OB311,"")</f>
        <v/>
      </c>
      <c r="MO311">
        <f>IFERROR(OC311,"")</f>
        <v/>
      </c>
      <c r="MP311" s="1">
        <f>COUNTIFS(#REF!,LT311,#REF!,1,#REF!,"&gt;="&amp;MC311,#REF!,"&lt;="&amp;MB311,#REF!,"&lt;="&amp;ME311,#REF!,"&gt;="&amp;MF311,#REF!,"="&amp;KV311,#REF!,"="&amp;KX311)</f>
        <v/>
      </c>
      <c r="MQ311" s="1">
        <f>COUNTIFS(#REF!,LT311,#REF!,0,#REF!,"&gt;="&amp;MC311,#REF!,"&lt;="&amp;MB311,#REF!,"&lt;="&amp;ME311,#REF!,"&gt;="&amp;MF311,#REF!,"="&amp;KV311,#REF!,"="&amp;KX311)</f>
        <v/>
      </c>
      <c r="MR311" s="1">
        <f>COUNTIFS(#REF!,LT311,#REF!,1,#REF!,"&gt;="&amp;MC311,#REF!,"&lt;="&amp;MB311,#REF!,"&lt;="&amp;ME311,#REF!,"&gt;="&amp;MF311,#REF!,"="&amp;KW311,#REF!,"="&amp;KY311)</f>
        <v/>
      </c>
      <c r="MS311" s="1">
        <f>COUNTIFS(#REF!,LT311,#REF!,0,#REF!,"&gt;="&amp;MC311,#REF!,"&lt;="&amp;MB311,#REF!,"&lt;="&amp;ME311,#REF!,"&gt;="&amp;MF311,#REF!,"="&amp;KW311,#REF!,"="&amp;KY311)</f>
        <v/>
      </c>
      <c r="MT311" s="1">
        <f>COUNTIFS(#REF!,LT311,#REF!,1,#REF!,"&gt;="&amp;MI311,#REF!,"&lt;="&amp;MH311,#REF!,"&lt;="&amp;ME311,#REF!,"&gt;="&amp;MF311)</f>
        <v/>
      </c>
      <c r="MU311" s="1">
        <f>COUNTIFS(#REF!,LT311,#REF!,0,#REF!,"&gt;="&amp;MI311,#REF!,"&lt;="&amp;MH311,#REF!,"&lt;="&amp;ME311,#REF!,"&gt;="&amp;MF311)</f>
        <v/>
      </c>
      <c r="MV311" s="1">
        <f>COUNTIFS(#REF!,LT311,#REF!,1,#REF!,"&gt;="&amp;MI311,#REF!,"&lt;="&amp;MH311,#REF!,"="&amp;KZ311,#REF!,"="&amp;LA311,#REF!,"&lt;="&amp;ME311,#REF!,"&gt;="&amp;MF311)</f>
        <v/>
      </c>
      <c r="MW311" s="1">
        <f>COUNTIFS(#REF!,LT311,#REF!,0,#REF!,"&gt;="&amp;MI311,#REF!,"&lt;="&amp;MH311,#REF!,"="&amp;KZ311,#REF!,"="&amp;LA311,#REF!,"&lt;="&amp;ME311,#REF!,"&gt;="&amp;MF311)</f>
        <v/>
      </c>
      <c r="MX311" s="1">
        <f>COUNTIFS(#REF!,LT311,#REF!,1,#REF!,"&gt;="&amp;MC311,#REF!,"&lt;="&amp;MB311,#REF!,"&lt;="&amp;ME311,#REF!,"&gt;="&amp;MF311)</f>
        <v/>
      </c>
      <c r="MY311" s="1">
        <f>COUNTIFS(#REF!,LT311,#REF!,0,#REF!,"&gt;="&amp;MC311,#REF!,"&lt;="&amp;MB311,#REF!,"&lt;="&amp;ME311,#REF!,"&gt;="&amp;MF311)</f>
        <v/>
      </c>
      <c r="MZ311" s="1">
        <f>COUNTIFS(#REF!,LT311,#REF!,1,#REF!,"&lt;="&amp;ME311,#REF!,"&gt;="&amp;MF311,#REF!,"="&amp;KV311,#REF!,"="&amp;KX311)</f>
        <v/>
      </c>
      <c r="NA311" s="1">
        <f>COUNTIFS(#REF!,LT311,#REF!,0,#REF!,"&lt;="&amp;ME311,#REF!,"&gt;="&amp;MF311,#REF!,"="&amp;KV311,#REF!,"="&amp;KX311)</f>
        <v/>
      </c>
      <c r="NB311" s="1">
        <f>COUNTIFS(#REF!,LT311,#REF!,1,#REF!,"&lt;="&amp;ME311,#REF!,"&gt;="&amp;MF311,#REF!,"="&amp;KW311,#REF!,"="&amp;KY311)</f>
        <v/>
      </c>
      <c r="NC311" s="1">
        <f>COUNTIFS(#REF!,LT311,#REF!,0,#REF!,"&lt;="&amp;ME311,#REF!,"&gt;="&amp;MF311,#REF!,"="&amp;KW311,#REF!,"="&amp;KY311)</f>
        <v/>
      </c>
      <c r="ND311" s="1">
        <f>MP311+MR311+MT311+MV311+MX311+MZ311+NB311</f>
        <v/>
      </c>
      <c r="NE311" s="1">
        <f>MQ311+MS311+MU311+MW311+MY311+NA311+NC311</f>
        <v/>
      </c>
      <c r="NF311" s="1">
        <f>ND311+NE311</f>
        <v/>
      </c>
      <c r="NG311" s="33">
        <f>ND311/(ND311+NE311)</f>
        <v/>
      </c>
      <c r="NH311" s="3">
        <f>1/NG311</f>
        <v/>
      </c>
      <c r="NI311" s="1">
        <f>LH311</f>
        <v/>
      </c>
      <c r="NJ311" s="79">
        <f>((1-NG311)*(1/(NI311-1))*0.98-(NG311*1))</f>
        <v/>
      </c>
      <c r="NK311" s="34">
        <f>IF(LR311&lt;0.9,0,IF(AND(LR311&gt;1.1),0,1))</f>
        <v/>
      </c>
      <c r="NL311" s="34">
        <f>IF(LS311&lt;0.9,0,IF(AND(LS311&gt;1.1),0,1))</f>
        <v/>
      </c>
      <c r="NM311" s="32">
        <f>IF(NF311&gt;99,1,0)</f>
        <v/>
      </c>
      <c r="NN311" s="32">
        <f>IF(NJ311&gt;0.0799,1,0)</f>
        <v/>
      </c>
      <c r="NO311" s="32">
        <f>IF(NJ311&gt;NQ311,1,0)</f>
        <v/>
      </c>
      <c r="NP311" s="32">
        <f>NM311+NN311+NO311+NK311+NL311</f>
        <v/>
      </c>
      <c r="NQ311" s="79">
        <f>(((100*NG311)*(NI311-1)*0.98)-((1-NG311)*100))/100</f>
        <v/>
      </c>
      <c r="NR311" s="34">
        <f>IF(LR311&lt;0.9,0,IF(AND(LR311&gt;1.1),0,1))</f>
        <v/>
      </c>
      <c r="NS311" s="34">
        <f>IF(LS311&lt;0.9,0,IF(AND(LS311&gt;1.1),0,1))</f>
        <v/>
      </c>
      <c r="NT311" s="32">
        <f>IF(NF311&gt;99,1,0)</f>
        <v/>
      </c>
      <c r="NU311" s="32">
        <f>IF(NQ311&gt;0.0799,1,0)</f>
        <v/>
      </c>
      <c r="NV311" s="32">
        <f>IF(NQ311&gt;NJ311,1,0)</f>
        <v/>
      </c>
      <c r="NW311" s="32">
        <f>NT311+NU311+NV311+NR311+NS311</f>
        <v/>
      </c>
      <c r="NX311">
        <f>IF(NP311=5,"LayHome1-0",IF(AND(NW311=5),"BackHome1-0",""))</f>
        <v/>
      </c>
      <c r="NY311">
        <f>IF(NP311=5,KN311,IF(AND(NW311=5),KN311,""))</f>
        <v/>
      </c>
      <c r="NZ311">
        <f>IF(NP311=5,"Match Odds",IF(AND(NW311=5),"Match Odds",""))</f>
        <v/>
      </c>
      <c r="OA311">
        <f>IF(NP311=5,KP311,IF(AND(NW311=5),KP311,""))</f>
        <v/>
      </c>
      <c r="OB311">
        <f>IF(NP311=5,"MATCH_ODDS",IF(AND(NW311=5),"MATCH_ODDS",""))</f>
        <v/>
      </c>
      <c r="OC311">
        <f>IF(NP311=5,"LAY",IF(AND(NW311=5),"BACK",""))</f>
        <v/>
      </c>
    </row>
    <row r="312" ht="16.5" customHeight="1" thickBot="1" thickTop="1">
      <c r="A312" s="2" t="n"/>
      <c r="KN312" s="1">
        <f>IF(INDEX(#REF!,MATCH('HT 1-0'!D312,#REF!,0))=INDEX(#REF!,MATCH('HT 1-0'!D312,#REF!,0)),INDEX(#REF!,MATCH('HT 1-0'!D312,#REF!,0)),"ERROR")</f>
        <v/>
      </c>
      <c r="KO312" s="1">
        <f>IF(INDEX(#REF!,MATCH('HT 1-0'!E312,#REF!,0))=INDEX(#REF!,MATCH('HT 1-0'!E312,#REF!,0)),INDEX(#REF!,MATCH('HT 1-0'!E312,#REF!,0)),"ERROR")</f>
        <v/>
      </c>
      <c r="KP312" s="1">
        <f>KN312&amp;" v "&amp;KO312</f>
        <v/>
      </c>
      <c r="KQ312">
        <f>B312&amp;"_"&amp;C312</f>
        <v/>
      </c>
      <c r="KR312" s="1">
        <f>IF((HW312/KK312)&lt;0.335,"G",IF((HW312/KK312)&gt;0.67,"R","A"))</f>
        <v/>
      </c>
      <c r="KS312" s="1">
        <f>IF((HX312/KK312)&lt;0.335,"G",IF((HX312/KK312)&gt;0.67,"R","A"))</f>
        <v/>
      </c>
      <c r="KT312" s="1">
        <f>IF((IH312/KK312)&lt;0.335,"G",IF((IH312/KK312)&gt;0.67,"R","A"))</f>
        <v/>
      </c>
      <c r="KU312" s="1">
        <f>IF((II312/KK312)&lt;0.335,"G",IF((II312/KK312)&gt;0.67,"R","A"))</f>
        <v/>
      </c>
      <c r="KV312" s="1">
        <f>IF((HZ312/KK312)&lt;0.335,"G",IF((HZ312/KK312)&gt;0.67,"R","A"))</f>
        <v/>
      </c>
      <c r="KW312" s="1">
        <f>IF((HY312/KK312)&lt;0.335,"G",IF((HY312/KK312)&gt;0.67,"R","A"))</f>
        <v/>
      </c>
      <c r="KX312" s="1">
        <f>IF((IK312/KK312)&lt;0.335,"G",IF((IK312/KK312)&gt;0.67,"R","A"))</f>
        <v/>
      </c>
      <c r="KY312" s="1">
        <f>IF((IJ312/KK312)&lt;0.335,"G",IF((IJ312/KK312)&gt;0.67,"R","A"))</f>
        <v/>
      </c>
      <c r="KZ312" s="1">
        <f>IF((HQ312/KK312)&lt;0.335,"G",IF((HQ312/KK312)&gt;0.67,"R","A"))</f>
        <v/>
      </c>
      <c r="LA312" s="1">
        <f>IF((IB312/KK312)&lt;0.335,"G",IF((IB312/KK312)&gt;0.67,"R","A"))</f>
        <v/>
      </c>
      <c r="LB312">
        <f>IF(LQ312="1-0",INDEX(Scrape!#REF!,MATCH('HT 1-0'!KP312,Scrape!$B:$B,0)),"")</f>
        <v/>
      </c>
      <c r="LC312">
        <f>IF(LQ312="1-0",INDEX(Scrape!$A:$A,MATCH('HT 1-0'!KP312,Scrape!$B:$B,0)),"")</f>
        <v/>
      </c>
      <c r="LD312">
        <f>IF(LQ312="1-0",INDEX(Scrape!$B:$B,MATCH('HT 1-0'!KP312,Scrape!$B:$B,0)),"")</f>
        <v/>
      </c>
      <c r="LE312">
        <f>IF(LQ312="1-0",INDEX(Scrape!$C:$C,MATCH('HT 1-0'!KP312,Scrape!$B:$B,0)),"")</f>
        <v/>
      </c>
      <c r="LF312">
        <f>IF(LQ312="1-0",INDEX(Scrape!$D:$D,MATCH('HT 1-0'!KP312,Scrape!$B:$B,0)),"")</f>
        <v/>
      </c>
      <c r="LG312">
        <f>IF(LQ312="1-0",INDEX(Scrape!$E:$E,MATCH('HT 1-0'!KP312,Scrape!$B:$B,0)),"")</f>
        <v/>
      </c>
      <c r="LH312">
        <f>IF(LQ312="1-0",INDEX(Scrape!$F:$F,MATCH('HT 1-0'!KP312,Scrape!$B:$B,0)),"")</f>
        <v/>
      </c>
      <c r="LI312">
        <f>IF(LQ312="1-0",INDEX(Scrape!$G:$G,MATCH('HT 1-0'!KP312,Scrape!$B:$B,0)),"")</f>
        <v/>
      </c>
      <c r="LJ312">
        <f>IF(LQ312="1-0",INDEX(Scrape!$H:$H,MATCH('HT 1-0'!KP312,Scrape!$B:$B,0)),"")</f>
        <v/>
      </c>
      <c r="LK312">
        <f>IF(LQ312="1-0",INDEX(Scrape!$I:$I,MATCH('HT 1-0'!KP312,Scrape!$B:$B,0)),"")</f>
        <v/>
      </c>
      <c r="LL312">
        <f>IF(LQ312="1-0",INDEX(Scrape!$J:$J,MATCH('HT 1-0'!KP312,Scrape!$B:$B,0)),"")</f>
        <v/>
      </c>
      <c r="LM312">
        <f>IF(LQ312="1-0",INDEX(Scrape!$K:$K,MATCH('HT 1-0'!KP312,Scrape!$B:$B,0)),"")</f>
        <v/>
      </c>
      <c r="LN312">
        <f>IF(LQ312="1-0",INDEX(Scrape!$L:$L,MATCH('HT 1-0'!KP312,Scrape!$B:$B,0)),"")</f>
        <v/>
      </c>
      <c r="LO312">
        <f>IF(LQ312="1-0",INDEX(Scrape!$M:$M,MATCH('HT 1-0'!KP312,Scrape!$B:$B,0)),"")</f>
        <v/>
      </c>
      <c r="LP312">
        <f>IF(LQ312="1-0",INDEX(Scrape!$N:$N,MATCH('HT 1-0'!KP312,Scrape!$B:$B,0)),"")</f>
        <v/>
      </c>
      <c r="LQ312">
        <f>INDEX(Scrape!$O:$O,MATCH('HT 1-0'!KP312,Scrape!$B:$B,0))</f>
        <v/>
      </c>
      <c r="LR312">
        <f>(1/LJ312)+(1/LI312)+(1/LH312)</f>
        <v/>
      </c>
      <c r="LS312">
        <f>(1/LG312)+(1/LF312)+(1/LE312)</f>
        <v/>
      </c>
      <c r="LT312" s="8">
        <f>IF(INDEX(#REF!,MATCH(KQ312,#REF!,0))=INDEX(#REF!,MATCH(KQ312,#REF!,0)),INDEX(#REF!,MATCH(KQ312,#REF!,0)),"ERROR")</f>
        <v/>
      </c>
      <c r="LU312" s="4">
        <f>IF(KR312="G",2,IF(KR312="R",0.5,IF(KR312="A",1)))</f>
        <v/>
      </c>
      <c r="LV312" s="4">
        <f>IF(KS312="G",0.5,IF(KS312="R",2,IF(KS312="A",1)))</f>
        <v/>
      </c>
      <c r="LW312" s="4">
        <f>IF(KT312="G",2,IF(KT312="R",0.5,IF(KT312="A",1)))</f>
        <v/>
      </c>
      <c r="LX312" s="4">
        <f>IF(KU312="G",0.5,IF(KU312="R",2,IF(KU312="A",1)))</f>
        <v/>
      </c>
      <c r="LY312" s="7">
        <f>(LK312*(LU312+LX312)+(LL312*(LU312+LX312)))</f>
        <v/>
      </c>
      <c r="LZ312" s="7">
        <f>(LN312*(LV312+LW312)+(LO312*(LV312+LW312)))</f>
        <v/>
      </c>
      <c r="MA312" s="11">
        <f>LY312-LZ312</f>
        <v/>
      </c>
      <c r="MB312" s="5">
        <f>MA312+2</f>
        <v/>
      </c>
      <c r="MC312" s="6">
        <f>MA312-2</f>
        <v/>
      </c>
      <c r="MD312" s="4">
        <f>LE312</f>
        <v/>
      </c>
      <c r="ME312" s="9">
        <f>IF(MD312=0,1000,MD312+0.75)</f>
        <v/>
      </c>
      <c r="MF312" s="10">
        <f>IF(MD312=0,0,MD312-0.75)</f>
        <v/>
      </c>
      <c r="MG312" s="4">
        <f>((LM312*(LU312+LX312))-((LP312*(LV312+LW312))))</f>
        <v/>
      </c>
      <c r="MH312" s="9">
        <f>MG312*1.2</f>
        <v/>
      </c>
      <c r="MI312" s="10">
        <f>MG312*0.8</f>
        <v/>
      </c>
      <c r="MJ312">
        <f>IFERROR(NX312,"")</f>
        <v/>
      </c>
      <c r="MK312">
        <f>IFERROR(NY312,"")</f>
        <v/>
      </c>
      <c r="ML312">
        <f>IFERROR(NZ312,"")</f>
        <v/>
      </c>
      <c r="MM312">
        <f>IFERROR(OA312,"")</f>
        <v/>
      </c>
      <c r="MN312">
        <f>IFERROR(OB312,"")</f>
        <v/>
      </c>
      <c r="MO312">
        <f>IFERROR(OC312,"")</f>
        <v/>
      </c>
      <c r="MP312" s="1">
        <f>COUNTIFS(#REF!,LT312,#REF!,1,#REF!,"&gt;="&amp;MC312,#REF!,"&lt;="&amp;MB312,#REF!,"&lt;="&amp;ME312,#REF!,"&gt;="&amp;MF312,#REF!,"="&amp;KV312,#REF!,"="&amp;KX312)</f>
        <v/>
      </c>
      <c r="MQ312" s="1">
        <f>COUNTIFS(#REF!,LT312,#REF!,0,#REF!,"&gt;="&amp;MC312,#REF!,"&lt;="&amp;MB312,#REF!,"&lt;="&amp;ME312,#REF!,"&gt;="&amp;MF312,#REF!,"="&amp;KV312,#REF!,"="&amp;KX312)</f>
        <v/>
      </c>
      <c r="MR312" s="1">
        <f>COUNTIFS(#REF!,LT312,#REF!,1,#REF!,"&gt;="&amp;MC312,#REF!,"&lt;="&amp;MB312,#REF!,"&lt;="&amp;ME312,#REF!,"&gt;="&amp;MF312,#REF!,"="&amp;KW312,#REF!,"="&amp;KY312)</f>
        <v/>
      </c>
      <c r="MS312" s="1">
        <f>COUNTIFS(#REF!,LT312,#REF!,0,#REF!,"&gt;="&amp;MC312,#REF!,"&lt;="&amp;MB312,#REF!,"&lt;="&amp;ME312,#REF!,"&gt;="&amp;MF312,#REF!,"="&amp;KW312,#REF!,"="&amp;KY312)</f>
        <v/>
      </c>
      <c r="MT312" s="1">
        <f>COUNTIFS(#REF!,LT312,#REF!,1,#REF!,"&gt;="&amp;MI312,#REF!,"&lt;="&amp;MH312,#REF!,"&lt;="&amp;ME312,#REF!,"&gt;="&amp;MF312)</f>
        <v/>
      </c>
      <c r="MU312" s="1">
        <f>COUNTIFS(#REF!,LT312,#REF!,0,#REF!,"&gt;="&amp;MI312,#REF!,"&lt;="&amp;MH312,#REF!,"&lt;="&amp;ME312,#REF!,"&gt;="&amp;MF312)</f>
        <v/>
      </c>
      <c r="MV312" s="1">
        <f>COUNTIFS(#REF!,LT312,#REF!,1,#REF!,"&gt;="&amp;MI312,#REF!,"&lt;="&amp;MH312,#REF!,"="&amp;KZ312,#REF!,"="&amp;LA312,#REF!,"&lt;="&amp;ME312,#REF!,"&gt;="&amp;MF312)</f>
        <v/>
      </c>
      <c r="MW312" s="1">
        <f>COUNTIFS(#REF!,LT312,#REF!,0,#REF!,"&gt;="&amp;MI312,#REF!,"&lt;="&amp;MH312,#REF!,"="&amp;KZ312,#REF!,"="&amp;LA312,#REF!,"&lt;="&amp;ME312,#REF!,"&gt;="&amp;MF312)</f>
        <v/>
      </c>
      <c r="MX312" s="1">
        <f>COUNTIFS(#REF!,LT312,#REF!,1,#REF!,"&gt;="&amp;MC312,#REF!,"&lt;="&amp;MB312,#REF!,"&lt;="&amp;ME312,#REF!,"&gt;="&amp;MF312)</f>
        <v/>
      </c>
      <c r="MY312" s="1">
        <f>COUNTIFS(#REF!,LT312,#REF!,0,#REF!,"&gt;="&amp;MC312,#REF!,"&lt;="&amp;MB312,#REF!,"&lt;="&amp;ME312,#REF!,"&gt;="&amp;MF312)</f>
        <v/>
      </c>
      <c r="MZ312" s="1">
        <f>COUNTIFS(#REF!,LT312,#REF!,1,#REF!,"&lt;="&amp;ME312,#REF!,"&gt;="&amp;MF312,#REF!,"="&amp;KV312,#REF!,"="&amp;KX312)</f>
        <v/>
      </c>
      <c r="NA312" s="1">
        <f>COUNTIFS(#REF!,LT312,#REF!,0,#REF!,"&lt;="&amp;ME312,#REF!,"&gt;="&amp;MF312,#REF!,"="&amp;KV312,#REF!,"="&amp;KX312)</f>
        <v/>
      </c>
      <c r="NB312" s="1">
        <f>COUNTIFS(#REF!,LT312,#REF!,1,#REF!,"&lt;="&amp;ME312,#REF!,"&gt;="&amp;MF312,#REF!,"="&amp;KW312,#REF!,"="&amp;KY312)</f>
        <v/>
      </c>
      <c r="NC312" s="1">
        <f>COUNTIFS(#REF!,LT312,#REF!,0,#REF!,"&lt;="&amp;ME312,#REF!,"&gt;="&amp;MF312,#REF!,"="&amp;KW312,#REF!,"="&amp;KY312)</f>
        <v/>
      </c>
      <c r="ND312" s="1">
        <f>MP312+MR312+MT312+MV312+MX312+MZ312+NB312</f>
        <v/>
      </c>
      <c r="NE312" s="1">
        <f>MQ312+MS312+MU312+MW312+MY312+NA312+NC312</f>
        <v/>
      </c>
      <c r="NF312" s="1">
        <f>ND312+NE312</f>
        <v/>
      </c>
      <c r="NG312" s="33">
        <f>ND312/(ND312+NE312)</f>
        <v/>
      </c>
      <c r="NH312" s="3">
        <f>1/NG312</f>
        <v/>
      </c>
      <c r="NI312" s="1">
        <f>LH312</f>
        <v/>
      </c>
      <c r="NJ312" s="79">
        <f>((1-NG312)*(1/(NI312-1))*0.98-(NG312*1))</f>
        <v/>
      </c>
      <c r="NK312" s="34">
        <f>IF(LR312&lt;0.9,0,IF(AND(LR312&gt;1.1),0,1))</f>
        <v/>
      </c>
      <c r="NL312" s="34">
        <f>IF(LS312&lt;0.9,0,IF(AND(LS312&gt;1.1),0,1))</f>
        <v/>
      </c>
      <c r="NM312" s="32">
        <f>IF(NF312&gt;99,1,0)</f>
        <v/>
      </c>
      <c r="NN312" s="32">
        <f>IF(NJ312&gt;0.0799,1,0)</f>
        <v/>
      </c>
      <c r="NO312" s="32">
        <f>IF(NJ312&gt;NQ312,1,0)</f>
        <v/>
      </c>
      <c r="NP312" s="32">
        <f>NM312+NN312+NO312+NK312+NL312</f>
        <v/>
      </c>
      <c r="NQ312" s="79">
        <f>(((100*NG312)*(NI312-1)*0.98)-((1-NG312)*100))/100</f>
        <v/>
      </c>
      <c r="NR312" s="34">
        <f>IF(LR312&lt;0.9,0,IF(AND(LR312&gt;1.1),0,1))</f>
        <v/>
      </c>
      <c r="NS312" s="34">
        <f>IF(LS312&lt;0.9,0,IF(AND(LS312&gt;1.1),0,1))</f>
        <v/>
      </c>
      <c r="NT312" s="32">
        <f>IF(NF312&gt;99,1,0)</f>
        <v/>
      </c>
      <c r="NU312" s="32">
        <f>IF(NQ312&gt;0.0799,1,0)</f>
        <v/>
      </c>
      <c r="NV312" s="32">
        <f>IF(NQ312&gt;NJ312,1,0)</f>
        <v/>
      </c>
      <c r="NW312" s="32">
        <f>NT312+NU312+NV312+NR312+NS312</f>
        <v/>
      </c>
      <c r="NX312">
        <f>IF(NP312=5,"LayHome1-0",IF(AND(NW312=5),"BackHome1-0",""))</f>
        <v/>
      </c>
      <c r="NY312">
        <f>IF(NP312=5,KN312,IF(AND(NW312=5),KN312,""))</f>
        <v/>
      </c>
      <c r="NZ312">
        <f>IF(NP312=5,"Match Odds",IF(AND(NW312=5),"Match Odds",""))</f>
        <v/>
      </c>
      <c r="OA312">
        <f>IF(NP312=5,KP312,IF(AND(NW312=5),KP312,""))</f>
        <v/>
      </c>
      <c r="OB312">
        <f>IF(NP312=5,"MATCH_ODDS",IF(AND(NW312=5),"MATCH_ODDS",""))</f>
        <v/>
      </c>
      <c r="OC312">
        <f>IF(NP312=5,"LAY",IF(AND(NW312=5),"BACK",""))</f>
        <v/>
      </c>
    </row>
    <row r="313" ht="16.5" customHeight="1" thickBot="1" thickTop="1">
      <c r="A313" s="2" t="n"/>
      <c r="KN313" s="1">
        <f>IF(INDEX(#REF!,MATCH('HT 1-0'!D313,#REF!,0))=INDEX(#REF!,MATCH('HT 1-0'!D313,#REF!,0)),INDEX(#REF!,MATCH('HT 1-0'!D313,#REF!,0)),"ERROR")</f>
        <v/>
      </c>
      <c r="KO313" s="1">
        <f>IF(INDEX(#REF!,MATCH('HT 1-0'!E313,#REF!,0))=INDEX(#REF!,MATCH('HT 1-0'!E313,#REF!,0)),INDEX(#REF!,MATCH('HT 1-0'!E313,#REF!,0)),"ERROR")</f>
        <v/>
      </c>
      <c r="KP313" s="1">
        <f>KN313&amp;" v "&amp;KO313</f>
        <v/>
      </c>
      <c r="KQ313">
        <f>B313&amp;"_"&amp;C313</f>
        <v/>
      </c>
      <c r="KR313" s="1">
        <f>IF((HW313/KK313)&lt;0.335,"G",IF((HW313/KK313)&gt;0.67,"R","A"))</f>
        <v/>
      </c>
      <c r="KS313" s="1">
        <f>IF((HX313/KK313)&lt;0.335,"G",IF((HX313/KK313)&gt;0.67,"R","A"))</f>
        <v/>
      </c>
      <c r="KT313" s="1">
        <f>IF((IH313/KK313)&lt;0.335,"G",IF((IH313/KK313)&gt;0.67,"R","A"))</f>
        <v/>
      </c>
      <c r="KU313" s="1">
        <f>IF((II313/KK313)&lt;0.335,"G",IF((II313/KK313)&gt;0.67,"R","A"))</f>
        <v/>
      </c>
      <c r="KV313" s="1">
        <f>IF((HZ313/KK313)&lt;0.335,"G",IF((HZ313/KK313)&gt;0.67,"R","A"))</f>
        <v/>
      </c>
      <c r="KW313" s="1">
        <f>IF((HY313/KK313)&lt;0.335,"G",IF((HY313/KK313)&gt;0.67,"R","A"))</f>
        <v/>
      </c>
      <c r="KX313" s="1">
        <f>IF((IK313/KK313)&lt;0.335,"G",IF((IK313/KK313)&gt;0.67,"R","A"))</f>
        <v/>
      </c>
      <c r="KY313" s="1">
        <f>IF((IJ313/KK313)&lt;0.335,"G",IF((IJ313/KK313)&gt;0.67,"R","A"))</f>
        <v/>
      </c>
      <c r="KZ313" s="1">
        <f>IF((HQ313/KK313)&lt;0.335,"G",IF((HQ313/KK313)&gt;0.67,"R","A"))</f>
        <v/>
      </c>
      <c r="LA313" s="1">
        <f>IF((IB313/KK313)&lt;0.335,"G",IF((IB313/KK313)&gt;0.67,"R","A"))</f>
        <v/>
      </c>
      <c r="LB313">
        <f>IF(LQ313="1-0",INDEX(Scrape!#REF!,MATCH('HT 1-0'!KP313,Scrape!$B:$B,0)),"")</f>
        <v/>
      </c>
      <c r="LC313">
        <f>IF(LQ313="1-0",INDEX(Scrape!$A:$A,MATCH('HT 1-0'!KP313,Scrape!$B:$B,0)),"")</f>
        <v/>
      </c>
      <c r="LD313">
        <f>IF(LQ313="1-0",INDEX(Scrape!$B:$B,MATCH('HT 1-0'!KP313,Scrape!$B:$B,0)),"")</f>
        <v/>
      </c>
      <c r="LE313">
        <f>IF(LQ313="1-0",INDEX(Scrape!$C:$C,MATCH('HT 1-0'!KP313,Scrape!$B:$B,0)),"")</f>
        <v/>
      </c>
      <c r="LF313">
        <f>IF(LQ313="1-0",INDEX(Scrape!$D:$D,MATCH('HT 1-0'!KP313,Scrape!$B:$B,0)),"")</f>
        <v/>
      </c>
      <c r="LG313">
        <f>IF(LQ313="1-0",INDEX(Scrape!$E:$E,MATCH('HT 1-0'!KP313,Scrape!$B:$B,0)),"")</f>
        <v/>
      </c>
      <c r="LH313">
        <f>IF(LQ313="1-0",INDEX(Scrape!$F:$F,MATCH('HT 1-0'!KP313,Scrape!$B:$B,0)),"")</f>
        <v/>
      </c>
      <c r="LI313">
        <f>IF(LQ313="1-0",INDEX(Scrape!$G:$G,MATCH('HT 1-0'!KP313,Scrape!$B:$B,0)),"")</f>
        <v/>
      </c>
      <c r="LJ313">
        <f>IF(LQ313="1-0",INDEX(Scrape!$H:$H,MATCH('HT 1-0'!KP313,Scrape!$B:$B,0)),"")</f>
        <v/>
      </c>
      <c r="LK313">
        <f>IF(LQ313="1-0",INDEX(Scrape!$I:$I,MATCH('HT 1-0'!KP313,Scrape!$B:$B,0)),"")</f>
        <v/>
      </c>
      <c r="LL313">
        <f>IF(LQ313="1-0",INDEX(Scrape!$J:$J,MATCH('HT 1-0'!KP313,Scrape!$B:$B,0)),"")</f>
        <v/>
      </c>
      <c r="LM313">
        <f>IF(LQ313="1-0",INDEX(Scrape!$K:$K,MATCH('HT 1-0'!KP313,Scrape!$B:$B,0)),"")</f>
        <v/>
      </c>
      <c r="LN313">
        <f>IF(LQ313="1-0",INDEX(Scrape!$L:$L,MATCH('HT 1-0'!KP313,Scrape!$B:$B,0)),"")</f>
        <v/>
      </c>
      <c r="LO313">
        <f>IF(LQ313="1-0",INDEX(Scrape!$M:$M,MATCH('HT 1-0'!KP313,Scrape!$B:$B,0)),"")</f>
        <v/>
      </c>
      <c r="LP313">
        <f>IF(LQ313="1-0",INDEX(Scrape!$N:$N,MATCH('HT 1-0'!KP313,Scrape!$B:$B,0)),"")</f>
        <v/>
      </c>
      <c r="LQ313">
        <f>INDEX(Scrape!$O:$O,MATCH('HT 1-0'!KP313,Scrape!$B:$B,0))</f>
        <v/>
      </c>
      <c r="LR313">
        <f>(1/LJ313)+(1/LI313)+(1/LH313)</f>
        <v/>
      </c>
      <c r="LS313">
        <f>(1/LG313)+(1/LF313)+(1/LE313)</f>
        <v/>
      </c>
      <c r="LT313" s="8">
        <f>IF(INDEX(#REF!,MATCH(KQ313,#REF!,0))=INDEX(#REF!,MATCH(KQ313,#REF!,0)),INDEX(#REF!,MATCH(KQ313,#REF!,0)),"ERROR")</f>
        <v/>
      </c>
      <c r="LU313" s="4">
        <f>IF(KR313="G",2,IF(KR313="R",0.5,IF(KR313="A",1)))</f>
        <v/>
      </c>
      <c r="LV313" s="4">
        <f>IF(KS313="G",0.5,IF(KS313="R",2,IF(KS313="A",1)))</f>
        <v/>
      </c>
      <c r="LW313" s="4">
        <f>IF(KT313="G",2,IF(KT313="R",0.5,IF(KT313="A",1)))</f>
        <v/>
      </c>
      <c r="LX313" s="4">
        <f>IF(KU313="G",0.5,IF(KU313="R",2,IF(KU313="A",1)))</f>
        <v/>
      </c>
      <c r="LY313" s="7">
        <f>(LK313*(LU313+LX313)+(LL313*(LU313+LX313)))</f>
        <v/>
      </c>
      <c r="LZ313" s="7">
        <f>(LN313*(LV313+LW313)+(LO313*(LV313+LW313)))</f>
        <v/>
      </c>
      <c r="MA313" s="11">
        <f>LY313-LZ313</f>
        <v/>
      </c>
      <c r="MB313" s="5">
        <f>MA313+2</f>
        <v/>
      </c>
      <c r="MC313" s="6">
        <f>MA313-2</f>
        <v/>
      </c>
      <c r="MD313" s="4">
        <f>LE313</f>
        <v/>
      </c>
      <c r="ME313" s="9">
        <f>IF(MD313=0,1000,MD313+0.75)</f>
        <v/>
      </c>
      <c r="MF313" s="10">
        <f>IF(MD313=0,0,MD313-0.75)</f>
        <v/>
      </c>
      <c r="MG313" s="4">
        <f>((LM313*(LU313+LX313))-((LP313*(LV313+LW313))))</f>
        <v/>
      </c>
      <c r="MH313" s="9">
        <f>MG313*1.2</f>
        <v/>
      </c>
      <c r="MI313" s="10">
        <f>MG313*0.8</f>
        <v/>
      </c>
      <c r="MJ313">
        <f>IFERROR(NX313,"")</f>
        <v/>
      </c>
      <c r="MK313">
        <f>IFERROR(NY313,"")</f>
        <v/>
      </c>
      <c r="ML313">
        <f>IFERROR(NZ313,"")</f>
        <v/>
      </c>
      <c r="MM313">
        <f>IFERROR(OA313,"")</f>
        <v/>
      </c>
      <c r="MN313">
        <f>IFERROR(OB313,"")</f>
        <v/>
      </c>
      <c r="MO313">
        <f>IFERROR(OC313,"")</f>
        <v/>
      </c>
      <c r="MP313" s="1">
        <f>COUNTIFS(#REF!,LT313,#REF!,1,#REF!,"&gt;="&amp;MC313,#REF!,"&lt;="&amp;MB313,#REF!,"&lt;="&amp;ME313,#REF!,"&gt;="&amp;MF313,#REF!,"="&amp;KV313,#REF!,"="&amp;KX313)</f>
        <v/>
      </c>
      <c r="MQ313" s="1">
        <f>COUNTIFS(#REF!,LT313,#REF!,0,#REF!,"&gt;="&amp;MC313,#REF!,"&lt;="&amp;MB313,#REF!,"&lt;="&amp;ME313,#REF!,"&gt;="&amp;MF313,#REF!,"="&amp;KV313,#REF!,"="&amp;KX313)</f>
        <v/>
      </c>
      <c r="MR313" s="1">
        <f>COUNTIFS(#REF!,LT313,#REF!,1,#REF!,"&gt;="&amp;MC313,#REF!,"&lt;="&amp;MB313,#REF!,"&lt;="&amp;ME313,#REF!,"&gt;="&amp;MF313,#REF!,"="&amp;KW313,#REF!,"="&amp;KY313)</f>
        <v/>
      </c>
      <c r="MS313" s="1">
        <f>COUNTIFS(#REF!,LT313,#REF!,0,#REF!,"&gt;="&amp;MC313,#REF!,"&lt;="&amp;MB313,#REF!,"&lt;="&amp;ME313,#REF!,"&gt;="&amp;MF313,#REF!,"="&amp;KW313,#REF!,"="&amp;KY313)</f>
        <v/>
      </c>
      <c r="MT313" s="1">
        <f>COUNTIFS(#REF!,LT313,#REF!,1,#REF!,"&gt;="&amp;MI313,#REF!,"&lt;="&amp;MH313,#REF!,"&lt;="&amp;ME313,#REF!,"&gt;="&amp;MF313)</f>
        <v/>
      </c>
      <c r="MU313" s="1">
        <f>COUNTIFS(#REF!,LT313,#REF!,0,#REF!,"&gt;="&amp;MI313,#REF!,"&lt;="&amp;MH313,#REF!,"&lt;="&amp;ME313,#REF!,"&gt;="&amp;MF313)</f>
        <v/>
      </c>
      <c r="MV313" s="1">
        <f>COUNTIFS(#REF!,LT313,#REF!,1,#REF!,"&gt;="&amp;MI313,#REF!,"&lt;="&amp;MH313,#REF!,"="&amp;KZ313,#REF!,"="&amp;LA313,#REF!,"&lt;="&amp;ME313,#REF!,"&gt;="&amp;MF313)</f>
        <v/>
      </c>
      <c r="MW313" s="1">
        <f>COUNTIFS(#REF!,LT313,#REF!,0,#REF!,"&gt;="&amp;MI313,#REF!,"&lt;="&amp;MH313,#REF!,"="&amp;KZ313,#REF!,"="&amp;LA313,#REF!,"&lt;="&amp;ME313,#REF!,"&gt;="&amp;MF313)</f>
        <v/>
      </c>
      <c r="MX313" s="1">
        <f>COUNTIFS(#REF!,LT313,#REF!,1,#REF!,"&gt;="&amp;MC313,#REF!,"&lt;="&amp;MB313,#REF!,"&lt;="&amp;ME313,#REF!,"&gt;="&amp;MF313)</f>
        <v/>
      </c>
      <c r="MY313" s="1">
        <f>COUNTIFS(#REF!,LT313,#REF!,0,#REF!,"&gt;="&amp;MC313,#REF!,"&lt;="&amp;MB313,#REF!,"&lt;="&amp;ME313,#REF!,"&gt;="&amp;MF313)</f>
        <v/>
      </c>
      <c r="MZ313" s="1">
        <f>COUNTIFS(#REF!,LT313,#REF!,1,#REF!,"&lt;="&amp;ME313,#REF!,"&gt;="&amp;MF313,#REF!,"="&amp;KV313,#REF!,"="&amp;KX313)</f>
        <v/>
      </c>
      <c r="NA313" s="1">
        <f>COUNTIFS(#REF!,LT313,#REF!,0,#REF!,"&lt;="&amp;ME313,#REF!,"&gt;="&amp;MF313,#REF!,"="&amp;KV313,#REF!,"="&amp;KX313)</f>
        <v/>
      </c>
      <c r="NB313" s="1">
        <f>COUNTIFS(#REF!,LT313,#REF!,1,#REF!,"&lt;="&amp;ME313,#REF!,"&gt;="&amp;MF313,#REF!,"="&amp;KW313,#REF!,"="&amp;KY313)</f>
        <v/>
      </c>
      <c r="NC313" s="1">
        <f>COUNTIFS(#REF!,LT313,#REF!,0,#REF!,"&lt;="&amp;ME313,#REF!,"&gt;="&amp;MF313,#REF!,"="&amp;KW313,#REF!,"="&amp;KY313)</f>
        <v/>
      </c>
      <c r="ND313" s="1">
        <f>MP313+MR313+MT313+MV313+MX313+MZ313+NB313</f>
        <v/>
      </c>
      <c r="NE313" s="1">
        <f>MQ313+MS313+MU313+MW313+MY313+NA313+NC313</f>
        <v/>
      </c>
      <c r="NF313" s="1">
        <f>ND313+NE313</f>
        <v/>
      </c>
      <c r="NG313" s="33">
        <f>ND313/(ND313+NE313)</f>
        <v/>
      </c>
      <c r="NH313" s="3">
        <f>1/NG313</f>
        <v/>
      </c>
      <c r="NI313" s="1">
        <f>LH313</f>
        <v/>
      </c>
      <c r="NJ313" s="79">
        <f>((1-NG313)*(1/(NI313-1))*0.98-(NG313*1))</f>
        <v/>
      </c>
      <c r="NK313" s="34">
        <f>IF(LR313&lt;0.9,0,IF(AND(LR313&gt;1.1),0,1))</f>
        <v/>
      </c>
      <c r="NL313" s="34">
        <f>IF(LS313&lt;0.9,0,IF(AND(LS313&gt;1.1),0,1))</f>
        <v/>
      </c>
      <c r="NM313" s="32">
        <f>IF(NF313&gt;99,1,0)</f>
        <v/>
      </c>
      <c r="NN313" s="32">
        <f>IF(NJ313&gt;0.0799,1,0)</f>
        <v/>
      </c>
      <c r="NO313" s="32">
        <f>IF(NJ313&gt;NQ313,1,0)</f>
        <v/>
      </c>
      <c r="NP313" s="32">
        <f>NM313+NN313+NO313+NK313+NL313</f>
        <v/>
      </c>
      <c r="NQ313" s="79">
        <f>(((100*NG313)*(NI313-1)*0.98)-((1-NG313)*100))/100</f>
        <v/>
      </c>
      <c r="NR313" s="34">
        <f>IF(LR313&lt;0.9,0,IF(AND(LR313&gt;1.1),0,1))</f>
        <v/>
      </c>
      <c r="NS313" s="34">
        <f>IF(LS313&lt;0.9,0,IF(AND(LS313&gt;1.1),0,1))</f>
        <v/>
      </c>
      <c r="NT313" s="32">
        <f>IF(NF313&gt;99,1,0)</f>
        <v/>
      </c>
      <c r="NU313" s="32">
        <f>IF(NQ313&gt;0.0799,1,0)</f>
        <v/>
      </c>
      <c r="NV313" s="32">
        <f>IF(NQ313&gt;NJ313,1,0)</f>
        <v/>
      </c>
      <c r="NW313" s="32">
        <f>NT313+NU313+NV313+NR313+NS313</f>
        <v/>
      </c>
      <c r="NX313">
        <f>IF(NP313=5,"LayHome1-0",IF(AND(NW313=5),"BackHome1-0",""))</f>
        <v/>
      </c>
      <c r="NY313">
        <f>IF(NP313=5,KN313,IF(AND(NW313=5),KN313,""))</f>
        <v/>
      </c>
      <c r="NZ313">
        <f>IF(NP313=5,"Match Odds",IF(AND(NW313=5),"Match Odds",""))</f>
        <v/>
      </c>
      <c r="OA313">
        <f>IF(NP313=5,KP313,IF(AND(NW313=5),KP313,""))</f>
        <v/>
      </c>
      <c r="OB313">
        <f>IF(NP313=5,"MATCH_ODDS",IF(AND(NW313=5),"MATCH_ODDS",""))</f>
        <v/>
      </c>
      <c r="OC313">
        <f>IF(NP313=5,"LAY",IF(AND(NW313=5),"BACK",""))</f>
        <v/>
      </c>
    </row>
    <row r="314" ht="16.5" customHeight="1" thickBot="1" thickTop="1">
      <c r="A314" s="2" t="n"/>
      <c r="KN314" s="1">
        <f>IF(INDEX(#REF!,MATCH('HT 1-0'!D314,#REF!,0))=INDEX(#REF!,MATCH('HT 1-0'!D314,#REF!,0)),INDEX(#REF!,MATCH('HT 1-0'!D314,#REF!,0)),"ERROR")</f>
        <v/>
      </c>
      <c r="KO314" s="1">
        <f>IF(INDEX(#REF!,MATCH('HT 1-0'!E314,#REF!,0))=INDEX(#REF!,MATCH('HT 1-0'!E314,#REF!,0)),INDEX(#REF!,MATCH('HT 1-0'!E314,#REF!,0)),"ERROR")</f>
        <v/>
      </c>
      <c r="KP314" s="1">
        <f>KN314&amp;" v "&amp;KO314</f>
        <v/>
      </c>
      <c r="KQ314">
        <f>B314&amp;"_"&amp;C314</f>
        <v/>
      </c>
      <c r="KR314" s="1">
        <f>IF((HW314/KK314)&lt;0.335,"G",IF((HW314/KK314)&gt;0.67,"R","A"))</f>
        <v/>
      </c>
      <c r="KS314" s="1">
        <f>IF((HX314/KK314)&lt;0.335,"G",IF((HX314/KK314)&gt;0.67,"R","A"))</f>
        <v/>
      </c>
      <c r="KT314" s="1">
        <f>IF((IH314/KK314)&lt;0.335,"G",IF((IH314/KK314)&gt;0.67,"R","A"))</f>
        <v/>
      </c>
      <c r="KU314" s="1">
        <f>IF((II314/KK314)&lt;0.335,"G",IF((II314/KK314)&gt;0.67,"R","A"))</f>
        <v/>
      </c>
      <c r="KV314" s="1">
        <f>IF((HZ314/KK314)&lt;0.335,"G",IF((HZ314/KK314)&gt;0.67,"R","A"))</f>
        <v/>
      </c>
      <c r="KW314" s="1">
        <f>IF((HY314/KK314)&lt;0.335,"G",IF((HY314/KK314)&gt;0.67,"R","A"))</f>
        <v/>
      </c>
      <c r="KX314" s="1">
        <f>IF((IK314/KK314)&lt;0.335,"G",IF((IK314/KK314)&gt;0.67,"R","A"))</f>
        <v/>
      </c>
      <c r="KY314" s="1">
        <f>IF((IJ314/KK314)&lt;0.335,"G",IF((IJ314/KK314)&gt;0.67,"R","A"))</f>
        <v/>
      </c>
      <c r="KZ314" s="1">
        <f>IF((HQ314/KK314)&lt;0.335,"G",IF((HQ314/KK314)&gt;0.67,"R","A"))</f>
        <v/>
      </c>
      <c r="LA314" s="1">
        <f>IF((IB314/KK314)&lt;0.335,"G",IF((IB314/KK314)&gt;0.67,"R","A"))</f>
        <v/>
      </c>
      <c r="LB314">
        <f>IF(LQ314="1-0",INDEX(Scrape!#REF!,MATCH('HT 1-0'!KP314,Scrape!$B:$B,0)),"")</f>
        <v/>
      </c>
      <c r="LC314">
        <f>IF(LQ314="1-0",INDEX(Scrape!$A:$A,MATCH('HT 1-0'!KP314,Scrape!$B:$B,0)),"")</f>
        <v/>
      </c>
      <c r="LD314">
        <f>IF(LQ314="1-0",INDEX(Scrape!$B:$B,MATCH('HT 1-0'!KP314,Scrape!$B:$B,0)),"")</f>
        <v/>
      </c>
      <c r="LE314">
        <f>IF(LQ314="1-0",INDEX(Scrape!$C:$C,MATCH('HT 1-0'!KP314,Scrape!$B:$B,0)),"")</f>
        <v/>
      </c>
      <c r="LF314">
        <f>IF(LQ314="1-0",INDEX(Scrape!$D:$D,MATCH('HT 1-0'!KP314,Scrape!$B:$B,0)),"")</f>
        <v/>
      </c>
      <c r="LG314">
        <f>IF(LQ314="1-0",INDEX(Scrape!$E:$E,MATCH('HT 1-0'!KP314,Scrape!$B:$B,0)),"")</f>
        <v/>
      </c>
      <c r="LH314">
        <f>IF(LQ314="1-0",INDEX(Scrape!$F:$F,MATCH('HT 1-0'!KP314,Scrape!$B:$B,0)),"")</f>
        <v/>
      </c>
      <c r="LI314">
        <f>IF(LQ314="1-0",INDEX(Scrape!$G:$G,MATCH('HT 1-0'!KP314,Scrape!$B:$B,0)),"")</f>
        <v/>
      </c>
      <c r="LJ314">
        <f>IF(LQ314="1-0",INDEX(Scrape!$H:$H,MATCH('HT 1-0'!KP314,Scrape!$B:$B,0)),"")</f>
        <v/>
      </c>
      <c r="LK314">
        <f>IF(LQ314="1-0",INDEX(Scrape!$I:$I,MATCH('HT 1-0'!KP314,Scrape!$B:$B,0)),"")</f>
        <v/>
      </c>
      <c r="LL314">
        <f>IF(LQ314="1-0",INDEX(Scrape!$J:$J,MATCH('HT 1-0'!KP314,Scrape!$B:$B,0)),"")</f>
        <v/>
      </c>
      <c r="LM314">
        <f>IF(LQ314="1-0",INDEX(Scrape!$K:$K,MATCH('HT 1-0'!KP314,Scrape!$B:$B,0)),"")</f>
        <v/>
      </c>
      <c r="LN314">
        <f>IF(LQ314="1-0",INDEX(Scrape!$L:$L,MATCH('HT 1-0'!KP314,Scrape!$B:$B,0)),"")</f>
        <v/>
      </c>
      <c r="LO314">
        <f>IF(LQ314="1-0",INDEX(Scrape!$M:$M,MATCH('HT 1-0'!KP314,Scrape!$B:$B,0)),"")</f>
        <v/>
      </c>
      <c r="LP314">
        <f>IF(LQ314="1-0",INDEX(Scrape!$N:$N,MATCH('HT 1-0'!KP314,Scrape!$B:$B,0)),"")</f>
        <v/>
      </c>
      <c r="LQ314">
        <f>INDEX(Scrape!$O:$O,MATCH('HT 1-0'!KP314,Scrape!$B:$B,0))</f>
        <v/>
      </c>
      <c r="LR314">
        <f>(1/LJ314)+(1/LI314)+(1/LH314)</f>
        <v/>
      </c>
      <c r="LS314">
        <f>(1/LG314)+(1/LF314)+(1/LE314)</f>
        <v/>
      </c>
      <c r="LT314" s="8">
        <f>IF(INDEX(#REF!,MATCH(KQ314,#REF!,0))=INDEX(#REF!,MATCH(KQ314,#REF!,0)),INDEX(#REF!,MATCH(KQ314,#REF!,0)),"ERROR")</f>
        <v/>
      </c>
      <c r="LU314" s="4">
        <f>IF(KR314="G",2,IF(KR314="R",0.5,IF(KR314="A",1)))</f>
        <v/>
      </c>
      <c r="LV314" s="4">
        <f>IF(KS314="G",0.5,IF(KS314="R",2,IF(KS314="A",1)))</f>
        <v/>
      </c>
      <c r="LW314" s="4">
        <f>IF(KT314="G",2,IF(KT314="R",0.5,IF(KT314="A",1)))</f>
        <v/>
      </c>
      <c r="LX314" s="4">
        <f>IF(KU314="G",0.5,IF(KU314="R",2,IF(KU314="A",1)))</f>
        <v/>
      </c>
      <c r="LY314" s="7">
        <f>(LK314*(LU314+LX314)+(LL314*(LU314+LX314)))</f>
        <v/>
      </c>
      <c r="LZ314" s="7">
        <f>(LN314*(LV314+LW314)+(LO314*(LV314+LW314)))</f>
        <v/>
      </c>
      <c r="MA314" s="11">
        <f>LY314-LZ314</f>
        <v/>
      </c>
      <c r="MB314" s="5">
        <f>MA314+2</f>
        <v/>
      </c>
      <c r="MC314" s="6">
        <f>MA314-2</f>
        <v/>
      </c>
      <c r="MD314" s="4">
        <f>LE314</f>
        <v/>
      </c>
      <c r="ME314" s="9">
        <f>IF(MD314=0,1000,MD314+0.75)</f>
        <v/>
      </c>
      <c r="MF314" s="10">
        <f>IF(MD314=0,0,MD314-0.75)</f>
        <v/>
      </c>
      <c r="MG314" s="4">
        <f>((LM314*(LU314+LX314))-((LP314*(LV314+LW314))))</f>
        <v/>
      </c>
      <c r="MH314" s="9">
        <f>MG314*1.2</f>
        <v/>
      </c>
      <c r="MI314" s="10">
        <f>MG314*0.8</f>
        <v/>
      </c>
      <c r="MJ314">
        <f>IFERROR(NX314,"")</f>
        <v/>
      </c>
      <c r="MK314">
        <f>IFERROR(NY314,"")</f>
        <v/>
      </c>
      <c r="ML314">
        <f>IFERROR(NZ314,"")</f>
        <v/>
      </c>
      <c r="MM314">
        <f>IFERROR(OA314,"")</f>
        <v/>
      </c>
      <c r="MN314">
        <f>IFERROR(OB314,"")</f>
        <v/>
      </c>
      <c r="MO314">
        <f>IFERROR(OC314,"")</f>
        <v/>
      </c>
      <c r="MP314" s="1">
        <f>COUNTIFS(#REF!,LT314,#REF!,1,#REF!,"&gt;="&amp;MC314,#REF!,"&lt;="&amp;MB314,#REF!,"&lt;="&amp;ME314,#REF!,"&gt;="&amp;MF314,#REF!,"="&amp;KV314,#REF!,"="&amp;KX314)</f>
        <v/>
      </c>
      <c r="MQ314" s="1">
        <f>COUNTIFS(#REF!,LT314,#REF!,0,#REF!,"&gt;="&amp;MC314,#REF!,"&lt;="&amp;MB314,#REF!,"&lt;="&amp;ME314,#REF!,"&gt;="&amp;MF314,#REF!,"="&amp;KV314,#REF!,"="&amp;KX314)</f>
        <v/>
      </c>
      <c r="MR314" s="1">
        <f>COUNTIFS(#REF!,LT314,#REF!,1,#REF!,"&gt;="&amp;MC314,#REF!,"&lt;="&amp;MB314,#REF!,"&lt;="&amp;ME314,#REF!,"&gt;="&amp;MF314,#REF!,"="&amp;KW314,#REF!,"="&amp;KY314)</f>
        <v/>
      </c>
      <c r="MS314" s="1">
        <f>COUNTIFS(#REF!,LT314,#REF!,0,#REF!,"&gt;="&amp;MC314,#REF!,"&lt;="&amp;MB314,#REF!,"&lt;="&amp;ME314,#REF!,"&gt;="&amp;MF314,#REF!,"="&amp;KW314,#REF!,"="&amp;KY314)</f>
        <v/>
      </c>
      <c r="MT314" s="1">
        <f>COUNTIFS(#REF!,LT314,#REF!,1,#REF!,"&gt;="&amp;MI314,#REF!,"&lt;="&amp;MH314,#REF!,"&lt;="&amp;ME314,#REF!,"&gt;="&amp;MF314)</f>
        <v/>
      </c>
      <c r="MU314" s="1">
        <f>COUNTIFS(#REF!,LT314,#REF!,0,#REF!,"&gt;="&amp;MI314,#REF!,"&lt;="&amp;MH314,#REF!,"&lt;="&amp;ME314,#REF!,"&gt;="&amp;MF314)</f>
        <v/>
      </c>
      <c r="MV314" s="1">
        <f>COUNTIFS(#REF!,LT314,#REF!,1,#REF!,"&gt;="&amp;MI314,#REF!,"&lt;="&amp;MH314,#REF!,"="&amp;KZ314,#REF!,"="&amp;LA314,#REF!,"&lt;="&amp;ME314,#REF!,"&gt;="&amp;MF314)</f>
        <v/>
      </c>
      <c r="MW314" s="1">
        <f>COUNTIFS(#REF!,LT314,#REF!,0,#REF!,"&gt;="&amp;MI314,#REF!,"&lt;="&amp;MH314,#REF!,"="&amp;KZ314,#REF!,"="&amp;LA314,#REF!,"&lt;="&amp;ME314,#REF!,"&gt;="&amp;MF314)</f>
        <v/>
      </c>
      <c r="MX314" s="1">
        <f>COUNTIFS(#REF!,LT314,#REF!,1,#REF!,"&gt;="&amp;MC314,#REF!,"&lt;="&amp;MB314,#REF!,"&lt;="&amp;ME314,#REF!,"&gt;="&amp;MF314)</f>
        <v/>
      </c>
      <c r="MY314" s="1">
        <f>COUNTIFS(#REF!,LT314,#REF!,0,#REF!,"&gt;="&amp;MC314,#REF!,"&lt;="&amp;MB314,#REF!,"&lt;="&amp;ME314,#REF!,"&gt;="&amp;MF314)</f>
        <v/>
      </c>
      <c r="MZ314" s="1">
        <f>COUNTIFS(#REF!,LT314,#REF!,1,#REF!,"&lt;="&amp;ME314,#REF!,"&gt;="&amp;MF314,#REF!,"="&amp;KV314,#REF!,"="&amp;KX314)</f>
        <v/>
      </c>
      <c r="NA314" s="1">
        <f>COUNTIFS(#REF!,LT314,#REF!,0,#REF!,"&lt;="&amp;ME314,#REF!,"&gt;="&amp;MF314,#REF!,"="&amp;KV314,#REF!,"="&amp;KX314)</f>
        <v/>
      </c>
      <c r="NB314" s="1">
        <f>COUNTIFS(#REF!,LT314,#REF!,1,#REF!,"&lt;="&amp;ME314,#REF!,"&gt;="&amp;MF314,#REF!,"="&amp;KW314,#REF!,"="&amp;KY314)</f>
        <v/>
      </c>
      <c r="NC314" s="1">
        <f>COUNTIFS(#REF!,LT314,#REF!,0,#REF!,"&lt;="&amp;ME314,#REF!,"&gt;="&amp;MF314,#REF!,"="&amp;KW314,#REF!,"="&amp;KY314)</f>
        <v/>
      </c>
      <c r="ND314" s="1">
        <f>MP314+MR314+MT314+MV314+MX314+MZ314+NB314</f>
        <v/>
      </c>
      <c r="NE314" s="1">
        <f>MQ314+MS314+MU314+MW314+MY314+NA314+NC314</f>
        <v/>
      </c>
      <c r="NF314" s="1">
        <f>ND314+NE314</f>
        <v/>
      </c>
      <c r="NG314" s="33">
        <f>ND314/(ND314+NE314)</f>
        <v/>
      </c>
      <c r="NH314" s="3">
        <f>1/NG314</f>
        <v/>
      </c>
      <c r="NI314" s="1">
        <f>LH314</f>
        <v/>
      </c>
      <c r="NJ314" s="79">
        <f>((1-NG314)*(1/(NI314-1))*0.98-(NG314*1))</f>
        <v/>
      </c>
      <c r="NK314" s="34">
        <f>IF(LR314&lt;0.9,0,IF(AND(LR314&gt;1.1),0,1))</f>
        <v/>
      </c>
      <c r="NL314" s="34">
        <f>IF(LS314&lt;0.9,0,IF(AND(LS314&gt;1.1),0,1))</f>
        <v/>
      </c>
      <c r="NM314" s="32">
        <f>IF(NF314&gt;99,1,0)</f>
        <v/>
      </c>
      <c r="NN314" s="32">
        <f>IF(NJ314&gt;0.0799,1,0)</f>
        <v/>
      </c>
      <c r="NO314" s="32">
        <f>IF(NJ314&gt;NQ314,1,0)</f>
        <v/>
      </c>
      <c r="NP314" s="32">
        <f>NM314+NN314+NO314+NK314+NL314</f>
        <v/>
      </c>
      <c r="NQ314" s="79">
        <f>(((100*NG314)*(NI314-1)*0.98)-((1-NG314)*100))/100</f>
        <v/>
      </c>
      <c r="NR314" s="34">
        <f>IF(LR314&lt;0.9,0,IF(AND(LR314&gt;1.1),0,1))</f>
        <v/>
      </c>
      <c r="NS314" s="34">
        <f>IF(LS314&lt;0.9,0,IF(AND(LS314&gt;1.1),0,1))</f>
        <v/>
      </c>
      <c r="NT314" s="32">
        <f>IF(NF314&gt;99,1,0)</f>
        <v/>
      </c>
      <c r="NU314" s="32">
        <f>IF(NQ314&gt;0.0799,1,0)</f>
        <v/>
      </c>
      <c r="NV314" s="32">
        <f>IF(NQ314&gt;NJ314,1,0)</f>
        <v/>
      </c>
      <c r="NW314" s="32">
        <f>NT314+NU314+NV314+NR314+NS314</f>
        <v/>
      </c>
      <c r="NX314">
        <f>IF(NP314=5,"LayHome1-0",IF(AND(NW314=5),"BackHome1-0",""))</f>
        <v/>
      </c>
      <c r="NY314">
        <f>IF(NP314=5,KN314,IF(AND(NW314=5),KN314,""))</f>
        <v/>
      </c>
      <c r="NZ314">
        <f>IF(NP314=5,"Match Odds",IF(AND(NW314=5),"Match Odds",""))</f>
        <v/>
      </c>
      <c r="OA314">
        <f>IF(NP314=5,KP314,IF(AND(NW314=5),KP314,""))</f>
        <v/>
      </c>
      <c r="OB314">
        <f>IF(NP314=5,"MATCH_ODDS",IF(AND(NW314=5),"MATCH_ODDS",""))</f>
        <v/>
      </c>
      <c r="OC314">
        <f>IF(NP314=5,"LAY",IF(AND(NW314=5),"BACK",""))</f>
        <v/>
      </c>
    </row>
    <row r="315" ht="16.5" customHeight="1" thickBot="1" thickTop="1">
      <c r="A315" s="2" t="n"/>
      <c r="KN315" s="1">
        <f>IF(INDEX(#REF!,MATCH('HT 1-0'!D315,#REF!,0))=INDEX(#REF!,MATCH('HT 1-0'!D315,#REF!,0)),INDEX(#REF!,MATCH('HT 1-0'!D315,#REF!,0)),"ERROR")</f>
        <v/>
      </c>
      <c r="KO315" s="1">
        <f>IF(INDEX(#REF!,MATCH('HT 1-0'!E315,#REF!,0))=INDEX(#REF!,MATCH('HT 1-0'!E315,#REF!,0)),INDEX(#REF!,MATCH('HT 1-0'!E315,#REF!,0)),"ERROR")</f>
        <v/>
      </c>
      <c r="KP315" s="1">
        <f>KN315&amp;" v "&amp;KO315</f>
        <v/>
      </c>
      <c r="KQ315">
        <f>B315&amp;"_"&amp;C315</f>
        <v/>
      </c>
      <c r="KR315" s="1">
        <f>IF((HW315/KK315)&lt;0.335,"G",IF((HW315/KK315)&gt;0.67,"R","A"))</f>
        <v/>
      </c>
      <c r="KS315" s="1">
        <f>IF((HX315/KK315)&lt;0.335,"G",IF((HX315/KK315)&gt;0.67,"R","A"))</f>
        <v/>
      </c>
      <c r="KT315" s="1">
        <f>IF((IH315/KK315)&lt;0.335,"G",IF((IH315/KK315)&gt;0.67,"R","A"))</f>
        <v/>
      </c>
      <c r="KU315" s="1">
        <f>IF((II315/KK315)&lt;0.335,"G",IF((II315/KK315)&gt;0.67,"R","A"))</f>
        <v/>
      </c>
      <c r="KV315" s="1">
        <f>IF((HZ315/KK315)&lt;0.335,"G",IF((HZ315/KK315)&gt;0.67,"R","A"))</f>
        <v/>
      </c>
      <c r="KW315" s="1">
        <f>IF((HY315/KK315)&lt;0.335,"G",IF((HY315/KK315)&gt;0.67,"R","A"))</f>
        <v/>
      </c>
      <c r="KX315" s="1">
        <f>IF((IK315/KK315)&lt;0.335,"G",IF((IK315/KK315)&gt;0.67,"R","A"))</f>
        <v/>
      </c>
      <c r="KY315" s="1">
        <f>IF((IJ315/KK315)&lt;0.335,"G",IF((IJ315/KK315)&gt;0.67,"R","A"))</f>
        <v/>
      </c>
      <c r="KZ315" s="1">
        <f>IF((HQ315/KK315)&lt;0.335,"G",IF((HQ315/KK315)&gt;0.67,"R","A"))</f>
        <v/>
      </c>
      <c r="LA315" s="1">
        <f>IF((IB315/KK315)&lt;0.335,"G",IF((IB315/KK315)&gt;0.67,"R","A"))</f>
        <v/>
      </c>
      <c r="LB315">
        <f>IF(LQ315="1-0",INDEX(Scrape!#REF!,MATCH('HT 1-0'!KP315,Scrape!$B:$B,0)),"")</f>
        <v/>
      </c>
      <c r="LC315">
        <f>IF(LQ315="1-0",INDEX(Scrape!$A:$A,MATCH('HT 1-0'!KP315,Scrape!$B:$B,0)),"")</f>
        <v/>
      </c>
      <c r="LD315">
        <f>IF(LQ315="1-0",INDEX(Scrape!$B:$B,MATCH('HT 1-0'!KP315,Scrape!$B:$B,0)),"")</f>
        <v/>
      </c>
      <c r="LE315">
        <f>IF(LQ315="1-0",INDEX(Scrape!$C:$C,MATCH('HT 1-0'!KP315,Scrape!$B:$B,0)),"")</f>
        <v/>
      </c>
      <c r="LF315">
        <f>IF(LQ315="1-0",INDEX(Scrape!$D:$D,MATCH('HT 1-0'!KP315,Scrape!$B:$B,0)),"")</f>
        <v/>
      </c>
      <c r="LG315">
        <f>IF(LQ315="1-0",INDEX(Scrape!$E:$E,MATCH('HT 1-0'!KP315,Scrape!$B:$B,0)),"")</f>
        <v/>
      </c>
      <c r="LH315">
        <f>IF(LQ315="1-0",INDEX(Scrape!$F:$F,MATCH('HT 1-0'!KP315,Scrape!$B:$B,0)),"")</f>
        <v/>
      </c>
      <c r="LI315">
        <f>IF(LQ315="1-0",INDEX(Scrape!$G:$G,MATCH('HT 1-0'!KP315,Scrape!$B:$B,0)),"")</f>
        <v/>
      </c>
      <c r="LJ315">
        <f>IF(LQ315="1-0",INDEX(Scrape!$H:$H,MATCH('HT 1-0'!KP315,Scrape!$B:$B,0)),"")</f>
        <v/>
      </c>
      <c r="LK315">
        <f>IF(LQ315="1-0",INDEX(Scrape!$I:$I,MATCH('HT 1-0'!KP315,Scrape!$B:$B,0)),"")</f>
        <v/>
      </c>
      <c r="LL315">
        <f>IF(LQ315="1-0",INDEX(Scrape!$J:$J,MATCH('HT 1-0'!KP315,Scrape!$B:$B,0)),"")</f>
        <v/>
      </c>
      <c r="LM315">
        <f>IF(LQ315="1-0",INDEX(Scrape!$K:$K,MATCH('HT 1-0'!KP315,Scrape!$B:$B,0)),"")</f>
        <v/>
      </c>
      <c r="LN315">
        <f>IF(LQ315="1-0",INDEX(Scrape!$L:$L,MATCH('HT 1-0'!KP315,Scrape!$B:$B,0)),"")</f>
        <v/>
      </c>
      <c r="LO315">
        <f>IF(LQ315="1-0",INDEX(Scrape!$M:$M,MATCH('HT 1-0'!KP315,Scrape!$B:$B,0)),"")</f>
        <v/>
      </c>
      <c r="LP315">
        <f>IF(LQ315="1-0",INDEX(Scrape!$N:$N,MATCH('HT 1-0'!KP315,Scrape!$B:$B,0)),"")</f>
        <v/>
      </c>
      <c r="LQ315">
        <f>INDEX(Scrape!$O:$O,MATCH('HT 1-0'!KP315,Scrape!$B:$B,0))</f>
        <v/>
      </c>
      <c r="LR315">
        <f>(1/LJ315)+(1/LI315)+(1/LH315)</f>
        <v/>
      </c>
      <c r="LS315">
        <f>(1/LG315)+(1/LF315)+(1/LE315)</f>
        <v/>
      </c>
      <c r="LT315" s="8">
        <f>IF(INDEX(#REF!,MATCH(KQ315,#REF!,0))=INDEX(#REF!,MATCH(KQ315,#REF!,0)),INDEX(#REF!,MATCH(KQ315,#REF!,0)),"ERROR")</f>
        <v/>
      </c>
      <c r="LU315" s="4">
        <f>IF(KR315="G",2,IF(KR315="R",0.5,IF(KR315="A",1)))</f>
        <v/>
      </c>
      <c r="LV315" s="4">
        <f>IF(KS315="G",0.5,IF(KS315="R",2,IF(KS315="A",1)))</f>
        <v/>
      </c>
      <c r="LW315" s="4">
        <f>IF(KT315="G",2,IF(KT315="R",0.5,IF(KT315="A",1)))</f>
        <v/>
      </c>
      <c r="LX315" s="4">
        <f>IF(KU315="G",0.5,IF(KU315="R",2,IF(KU315="A",1)))</f>
        <v/>
      </c>
      <c r="LY315" s="7">
        <f>(LK315*(LU315+LX315)+(LL315*(LU315+LX315)))</f>
        <v/>
      </c>
      <c r="LZ315" s="7">
        <f>(LN315*(LV315+LW315)+(LO315*(LV315+LW315)))</f>
        <v/>
      </c>
      <c r="MA315" s="11">
        <f>LY315-LZ315</f>
        <v/>
      </c>
      <c r="MB315" s="5">
        <f>MA315+2</f>
        <v/>
      </c>
      <c r="MC315" s="6">
        <f>MA315-2</f>
        <v/>
      </c>
      <c r="MD315" s="4">
        <f>LE315</f>
        <v/>
      </c>
      <c r="ME315" s="9">
        <f>IF(MD315=0,1000,MD315+0.75)</f>
        <v/>
      </c>
      <c r="MF315" s="10">
        <f>IF(MD315=0,0,MD315-0.75)</f>
        <v/>
      </c>
      <c r="MG315" s="4">
        <f>((LM315*(LU315+LX315))-((LP315*(LV315+LW315))))</f>
        <v/>
      </c>
      <c r="MH315" s="9">
        <f>MG315*1.2</f>
        <v/>
      </c>
      <c r="MI315" s="10">
        <f>MG315*0.8</f>
        <v/>
      </c>
      <c r="MJ315">
        <f>IFERROR(NX315,"")</f>
        <v/>
      </c>
      <c r="MK315">
        <f>IFERROR(NY315,"")</f>
        <v/>
      </c>
      <c r="ML315">
        <f>IFERROR(NZ315,"")</f>
        <v/>
      </c>
      <c r="MM315">
        <f>IFERROR(OA315,"")</f>
        <v/>
      </c>
      <c r="MN315">
        <f>IFERROR(OB315,"")</f>
        <v/>
      </c>
      <c r="MO315">
        <f>IFERROR(OC315,"")</f>
        <v/>
      </c>
      <c r="MP315" s="1">
        <f>COUNTIFS(#REF!,LT315,#REF!,1,#REF!,"&gt;="&amp;MC315,#REF!,"&lt;="&amp;MB315,#REF!,"&lt;="&amp;ME315,#REF!,"&gt;="&amp;MF315,#REF!,"="&amp;KV315,#REF!,"="&amp;KX315)</f>
        <v/>
      </c>
      <c r="MQ315" s="1">
        <f>COUNTIFS(#REF!,LT315,#REF!,0,#REF!,"&gt;="&amp;MC315,#REF!,"&lt;="&amp;MB315,#REF!,"&lt;="&amp;ME315,#REF!,"&gt;="&amp;MF315,#REF!,"="&amp;KV315,#REF!,"="&amp;KX315)</f>
        <v/>
      </c>
      <c r="MR315" s="1">
        <f>COUNTIFS(#REF!,LT315,#REF!,1,#REF!,"&gt;="&amp;MC315,#REF!,"&lt;="&amp;MB315,#REF!,"&lt;="&amp;ME315,#REF!,"&gt;="&amp;MF315,#REF!,"="&amp;KW315,#REF!,"="&amp;KY315)</f>
        <v/>
      </c>
      <c r="MS315" s="1">
        <f>COUNTIFS(#REF!,LT315,#REF!,0,#REF!,"&gt;="&amp;MC315,#REF!,"&lt;="&amp;MB315,#REF!,"&lt;="&amp;ME315,#REF!,"&gt;="&amp;MF315,#REF!,"="&amp;KW315,#REF!,"="&amp;KY315)</f>
        <v/>
      </c>
      <c r="MT315" s="1">
        <f>COUNTIFS(#REF!,LT315,#REF!,1,#REF!,"&gt;="&amp;MI315,#REF!,"&lt;="&amp;MH315,#REF!,"&lt;="&amp;ME315,#REF!,"&gt;="&amp;MF315)</f>
        <v/>
      </c>
      <c r="MU315" s="1">
        <f>COUNTIFS(#REF!,LT315,#REF!,0,#REF!,"&gt;="&amp;MI315,#REF!,"&lt;="&amp;MH315,#REF!,"&lt;="&amp;ME315,#REF!,"&gt;="&amp;MF315)</f>
        <v/>
      </c>
      <c r="MV315" s="1">
        <f>COUNTIFS(#REF!,LT315,#REF!,1,#REF!,"&gt;="&amp;MI315,#REF!,"&lt;="&amp;MH315,#REF!,"="&amp;KZ315,#REF!,"="&amp;LA315,#REF!,"&lt;="&amp;ME315,#REF!,"&gt;="&amp;MF315)</f>
        <v/>
      </c>
      <c r="MW315" s="1">
        <f>COUNTIFS(#REF!,LT315,#REF!,0,#REF!,"&gt;="&amp;MI315,#REF!,"&lt;="&amp;MH315,#REF!,"="&amp;KZ315,#REF!,"="&amp;LA315,#REF!,"&lt;="&amp;ME315,#REF!,"&gt;="&amp;MF315)</f>
        <v/>
      </c>
      <c r="MX315" s="1">
        <f>COUNTIFS(#REF!,LT315,#REF!,1,#REF!,"&gt;="&amp;MC315,#REF!,"&lt;="&amp;MB315,#REF!,"&lt;="&amp;ME315,#REF!,"&gt;="&amp;MF315)</f>
        <v/>
      </c>
      <c r="MY315" s="1">
        <f>COUNTIFS(#REF!,LT315,#REF!,0,#REF!,"&gt;="&amp;MC315,#REF!,"&lt;="&amp;MB315,#REF!,"&lt;="&amp;ME315,#REF!,"&gt;="&amp;MF315)</f>
        <v/>
      </c>
      <c r="MZ315" s="1">
        <f>COUNTIFS(#REF!,LT315,#REF!,1,#REF!,"&lt;="&amp;ME315,#REF!,"&gt;="&amp;MF315,#REF!,"="&amp;KV315,#REF!,"="&amp;KX315)</f>
        <v/>
      </c>
      <c r="NA315" s="1">
        <f>COUNTIFS(#REF!,LT315,#REF!,0,#REF!,"&lt;="&amp;ME315,#REF!,"&gt;="&amp;MF315,#REF!,"="&amp;KV315,#REF!,"="&amp;KX315)</f>
        <v/>
      </c>
      <c r="NB315" s="1">
        <f>COUNTIFS(#REF!,LT315,#REF!,1,#REF!,"&lt;="&amp;ME315,#REF!,"&gt;="&amp;MF315,#REF!,"="&amp;KW315,#REF!,"="&amp;KY315)</f>
        <v/>
      </c>
      <c r="NC315" s="1">
        <f>COUNTIFS(#REF!,LT315,#REF!,0,#REF!,"&lt;="&amp;ME315,#REF!,"&gt;="&amp;MF315,#REF!,"="&amp;KW315,#REF!,"="&amp;KY315)</f>
        <v/>
      </c>
      <c r="ND315" s="1">
        <f>MP315+MR315+MT315+MV315+MX315+MZ315+NB315</f>
        <v/>
      </c>
      <c r="NE315" s="1">
        <f>MQ315+MS315+MU315+MW315+MY315+NA315+NC315</f>
        <v/>
      </c>
      <c r="NF315" s="1">
        <f>ND315+NE315</f>
        <v/>
      </c>
      <c r="NG315" s="33">
        <f>ND315/(ND315+NE315)</f>
        <v/>
      </c>
      <c r="NH315" s="3">
        <f>1/NG315</f>
        <v/>
      </c>
      <c r="NI315" s="1">
        <f>LH315</f>
        <v/>
      </c>
      <c r="NJ315" s="79">
        <f>((1-NG315)*(1/(NI315-1))*0.98-(NG315*1))</f>
        <v/>
      </c>
      <c r="NK315" s="34">
        <f>IF(LR315&lt;0.9,0,IF(AND(LR315&gt;1.1),0,1))</f>
        <v/>
      </c>
      <c r="NL315" s="34">
        <f>IF(LS315&lt;0.9,0,IF(AND(LS315&gt;1.1),0,1))</f>
        <v/>
      </c>
      <c r="NM315" s="32">
        <f>IF(NF315&gt;99,1,0)</f>
        <v/>
      </c>
      <c r="NN315" s="32">
        <f>IF(NJ315&gt;0.0799,1,0)</f>
        <v/>
      </c>
      <c r="NO315" s="32">
        <f>IF(NJ315&gt;NQ315,1,0)</f>
        <v/>
      </c>
      <c r="NP315" s="32">
        <f>NM315+NN315+NO315+NK315+NL315</f>
        <v/>
      </c>
      <c r="NQ315" s="79">
        <f>(((100*NG315)*(NI315-1)*0.98)-((1-NG315)*100))/100</f>
        <v/>
      </c>
      <c r="NR315" s="34">
        <f>IF(LR315&lt;0.9,0,IF(AND(LR315&gt;1.1),0,1))</f>
        <v/>
      </c>
      <c r="NS315" s="34">
        <f>IF(LS315&lt;0.9,0,IF(AND(LS315&gt;1.1),0,1))</f>
        <v/>
      </c>
      <c r="NT315" s="32">
        <f>IF(NF315&gt;99,1,0)</f>
        <v/>
      </c>
      <c r="NU315" s="32">
        <f>IF(NQ315&gt;0.0799,1,0)</f>
        <v/>
      </c>
      <c r="NV315" s="32">
        <f>IF(NQ315&gt;NJ315,1,0)</f>
        <v/>
      </c>
      <c r="NW315" s="32">
        <f>NT315+NU315+NV315+NR315+NS315</f>
        <v/>
      </c>
      <c r="NX315">
        <f>IF(NP315=5,"LayHome1-0",IF(AND(NW315=5),"BackHome1-0",""))</f>
        <v/>
      </c>
      <c r="NY315">
        <f>IF(NP315=5,KN315,IF(AND(NW315=5),KN315,""))</f>
        <v/>
      </c>
      <c r="NZ315">
        <f>IF(NP315=5,"Match Odds",IF(AND(NW315=5),"Match Odds",""))</f>
        <v/>
      </c>
      <c r="OA315">
        <f>IF(NP315=5,KP315,IF(AND(NW315=5),KP315,""))</f>
        <v/>
      </c>
      <c r="OB315">
        <f>IF(NP315=5,"MATCH_ODDS",IF(AND(NW315=5),"MATCH_ODDS",""))</f>
        <v/>
      </c>
      <c r="OC315">
        <f>IF(NP315=5,"LAY",IF(AND(NW315=5),"BACK",""))</f>
        <v/>
      </c>
    </row>
    <row r="316" ht="16.5" customHeight="1" thickBot="1" thickTop="1">
      <c r="A316" s="2" t="n"/>
      <c r="KN316" s="1">
        <f>IF(INDEX(#REF!,MATCH('HT 1-0'!D316,#REF!,0))=INDEX(#REF!,MATCH('HT 1-0'!D316,#REF!,0)),INDEX(#REF!,MATCH('HT 1-0'!D316,#REF!,0)),"ERROR")</f>
        <v/>
      </c>
      <c r="KO316" s="1">
        <f>IF(INDEX(#REF!,MATCH('HT 1-0'!E316,#REF!,0))=INDEX(#REF!,MATCH('HT 1-0'!E316,#REF!,0)),INDEX(#REF!,MATCH('HT 1-0'!E316,#REF!,0)),"ERROR")</f>
        <v/>
      </c>
      <c r="KP316" s="1">
        <f>KN316&amp;" v "&amp;KO316</f>
        <v/>
      </c>
      <c r="KQ316">
        <f>B316&amp;"_"&amp;C316</f>
        <v/>
      </c>
      <c r="KR316" s="1">
        <f>IF((HW316/KK316)&lt;0.335,"G",IF((HW316/KK316)&gt;0.67,"R","A"))</f>
        <v/>
      </c>
      <c r="KS316" s="1">
        <f>IF((HX316/KK316)&lt;0.335,"G",IF((HX316/KK316)&gt;0.67,"R","A"))</f>
        <v/>
      </c>
      <c r="KT316" s="1">
        <f>IF((IH316/KK316)&lt;0.335,"G",IF((IH316/KK316)&gt;0.67,"R","A"))</f>
        <v/>
      </c>
      <c r="KU316" s="1">
        <f>IF((II316/KK316)&lt;0.335,"G",IF((II316/KK316)&gt;0.67,"R","A"))</f>
        <v/>
      </c>
      <c r="KV316" s="1">
        <f>IF((HZ316/KK316)&lt;0.335,"G",IF((HZ316/KK316)&gt;0.67,"R","A"))</f>
        <v/>
      </c>
      <c r="KW316" s="1">
        <f>IF((HY316/KK316)&lt;0.335,"G",IF((HY316/KK316)&gt;0.67,"R","A"))</f>
        <v/>
      </c>
      <c r="KX316" s="1">
        <f>IF((IK316/KK316)&lt;0.335,"G",IF((IK316/KK316)&gt;0.67,"R","A"))</f>
        <v/>
      </c>
      <c r="KY316" s="1">
        <f>IF((IJ316/KK316)&lt;0.335,"G",IF((IJ316/KK316)&gt;0.67,"R","A"))</f>
        <v/>
      </c>
      <c r="KZ316" s="1">
        <f>IF((HQ316/KK316)&lt;0.335,"G",IF((HQ316/KK316)&gt;0.67,"R","A"))</f>
        <v/>
      </c>
      <c r="LA316" s="1">
        <f>IF((IB316/KK316)&lt;0.335,"G",IF((IB316/KK316)&gt;0.67,"R","A"))</f>
        <v/>
      </c>
      <c r="LB316">
        <f>IF(LQ316="1-0",INDEX(Scrape!#REF!,MATCH('HT 1-0'!KP316,Scrape!$B:$B,0)),"")</f>
        <v/>
      </c>
      <c r="LC316">
        <f>IF(LQ316="1-0",INDEX(Scrape!$A:$A,MATCH('HT 1-0'!KP316,Scrape!$B:$B,0)),"")</f>
        <v/>
      </c>
      <c r="LD316">
        <f>IF(LQ316="1-0",INDEX(Scrape!$B:$B,MATCH('HT 1-0'!KP316,Scrape!$B:$B,0)),"")</f>
        <v/>
      </c>
      <c r="LE316">
        <f>IF(LQ316="1-0",INDEX(Scrape!$C:$C,MATCH('HT 1-0'!KP316,Scrape!$B:$B,0)),"")</f>
        <v/>
      </c>
      <c r="LF316">
        <f>IF(LQ316="1-0",INDEX(Scrape!$D:$D,MATCH('HT 1-0'!KP316,Scrape!$B:$B,0)),"")</f>
        <v/>
      </c>
      <c r="LG316">
        <f>IF(LQ316="1-0",INDEX(Scrape!$E:$E,MATCH('HT 1-0'!KP316,Scrape!$B:$B,0)),"")</f>
        <v/>
      </c>
      <c r="LH316">
        <f>IF(LQ316="1-0",INDEX(Scrape!$F:$F,MATCH('HT 1-0'!KP316,Scrape!$B:$B,0)),"")</f>
        <v/>
      </c>
      <c r="LI316">
        <f>IF(LQ316="1-0",INDEX(Scrape!$G:$G,MATCH('HT 1-0'!KP316,Scrape!$B:$B,0)),"")</f>
        <v/>
      </c>
      <c r="LJ316">
        <f>IF(LQ316="1-0",INDEX(Scrape!$H:$H,MATCH('HT 1-0'!KP316,Scrape!$B:$B,0)),"")</f>
        <v/>
      </c>
      <c r="LK316">
        <f>IF(LQ316="1-0",INDEX(Scrape!$I:$I,MATCH('HT 1-0'!KP316,Scrape!$B:$B,0)),"")</f>
        <v/>
      </c>
      <c r="LL316">
        <f>IF(LQ316="1-0",INDEX(Scrape!$J:$J,MATCH('HT 1-0'!KP316,Scrape!$B:$B,0)),"")</f>
        <v/>
      </c>
      <c r="LM316">
        <f>IF(LQ316="1-0",INDEX(Scrape!$K:$K,MATCH('HT 1-0'!KP316,Scrape!$B:$B,0)),"")</f>
        <v/>
      </c>
      <c r="LN316">
        <f>IF(LQ316="1-0",INDEX(Scrape!$L:$L,MATCH('HT 1-0'!KP316,Scrape!$B:$B,0)),"")</f>
        <v/>
      </c>
      <c r="LO316">
        <f>IF(LQ316="1-0",INDEX(Scrape!$M:$M,MATCH('HT 1-0'!KP316,Scrape!$B:$B,0)),"")</f>
        <v/>
      </c>
      <c r="LP316">
        <f>IF(LQ316="1-0",INDEX(Scrape!$N:$N,MATCH('HT 1-0'!KP316,Scrape!$B:$B,0)),"")</f>
        <v/>
      </c>
      <c r="LQ316">
        <f>INDEX(Scrape!$O:$O,MATCH('HT 1-0'!KP316,Scrape!$B:$B,0))</f>
        <v/>
      </c>
      <c r="LR316">
        <f>(1/LJ316)+(1/LI316)+(1/LH316)</f>
        <v/>
      </c>
      <c r="LS316">
        <f>(1/LG316)+(1/LF316)+(1/LE316)</f>
        <v/>
      </c>
      <c r="LT316" s="8">
        <f>IF(INDEX(#REF!,MATCH(KQ316,#REF!,0))=INDEX(#REF!,MATCH(KQ316,#REF!,0)),INDEX(#REF!,MATCH(KQ316,#REF!,0)),"ERROR")</f>
        <v/>
      </c>
      <c r="LU316" s="4">
        <f>IF(KR316="G",2,IF(KR316="R",0.5,IF(KR316="A",1)))</f>
        <v/>
      </c>
      <c r="LV316" s="4">
        <f>IF(KS316="G",0.5,IF(KS316="R",2,IF(KS316="A",1)))</f>
        <v/>
      </c>
      <c r="LW316" s="4">
        <f>IF(KT316="G",2,IF(KT316="R",0.5,IF(KT316="A",1)))</f>
        <v/>
      </c>
      <c r="LX316" s="4">
        <f>IF(KU316="G",0.5,IF(KU316="R",2,IF(KU316="A",1)))</f>
        <v/>
      </c>
      <c r="LY316" s="7">
        <f>(LK316*(LU316+LX316)+(LL316*(LU316+LX316)))</f>
        <v/>
      </c>
      <c r="LZ316" s="7">
        <f>(LN316*(LV316+LW316)+(LO316*(LV316+LW316)))</f>
        <v/>
      </c>
      <c r="MA316" s="11">
        <f>LY316-LZ316</f>
        <v/>
      </c>
      <c r="MB316" s="5">
        <f>MA316+2</f>
        <v/>
      </c>
      <c r="MC316" s="6">
        <f>MA316-2</f>
        <v/>
      </c>
      <c r="MD316" s="4">
        <f>LE316</f>
        <v/>
      </c>
      <c r="ME316" s="9">
        <f>IF(MD316=0,1000,MD316+0.75)</f>
        <v/>
      </c>
      <c r="MF316" s="10">
        <f>IF(MD316=0,0,MD316-0.75)</f>
        <v/>
      </c>
      <c r="MG316" s="4">
        <f>((LM316*(LU316+LX316))-((LP316*(LV316+LW316))))</f>
        <v/>
      </c>
      <c r="MH316" s="9">
        <f>MG316*1.2</f>
        <v/>
      </c>
      <c r="MI316" s="10">
        <f>MG316*0.8</f>
        <v/>
      </c>
      <c r="MJ316">
        <f>IFERROR(NX316,"")</f>
        <v/>
      </c>
      <c r="MK316">
        <f>IFERROR(NY316,"")</f>
        <v/>
      </c>
      <c r="ML316">
        <f>IFERROR(NZ316,"")</f>
        <v/>
      </c>
      <c r="MM316">
        <f>IFERROR(OA316,"")</f>
        <v/>
      </c>
      <c r="MN316">
        <f>IFERROR(OB316,"")</f>
        <v/>
      </c>
      <c r="MO316">
        <f>IFERROR(OC316,"")</f>
        <v/>
      </c>
      <c r="MP316" s="1">
        <f>COUNTIFS(#REF!,LT316,#REF!,1,#REF!,"&gt;="&amp;MC316,#REF!,"&lt;="&amp;MB316,#REF!,"&lt;="&amp;ME316,#REF!,"&gt;="&amp;MF316,#REF!,"="&amp;KV316,#REF!,"="&amp;KX316)</f>
        <v/>
      </c>
      <c r="MQ316" s="1">
        <f>COUNTIFS(#REF!,LT316,#REF!,0,#REF!,"&gt;="&amp;MC316,#REF!,"&lt;="&amp;MB316,#REF!,"&lt;="&amp;ME316,#REF!,"&gt;="&amp;MF316,#REF!,"="&amp;KV316,#REF!,"="&amp;KX316)</f>
        <v/>
      </c>
      <c r="MR316" s="1">
        <f>COUNTIFS(#REF!,LT316,#REF!,1,#REF!,"&gt;="&amp;MC316,#REF!,"&lt;="&amp;MB316,#REF!,"&lt;="&amp;ME316,#REF!,"&gt;="&amp;MF316,#REF!,"="&amp;KW316,#REF!,"="&amp;KY316)</f>
        <v/>
      </c>
      <c r="MS316" s="1">
        <f>COUNTIFS(#REF!,LT316,#REF!,0,#REF!,"&gt;="&amp;MC316,#REF!,"&lt;="&amp;MB316,#REF!,"&lt;="&amp;ME316,#REF!,"&gt;="&amp;MF316,#REF!,"="&amp;KW316,#REF!,"="&amp;KY316)</f>
        <v/>
      </c>
      <c r="MT316" s="1">
        <f>COUNTIFS(#REF!,LT316,#REF!,1,#REF!,"&gt;="&amp;MI316,#REF!,"&lt;="&amp;MH316,#REF!,"&lt;="&amp;ME316,#REF!,"&gt;="&amp;MF316)</f>
        <v/>
      </c>
      <c r="MU316" s="1">
        <f>COUNTIFS(#REF!,LT316,#REF!,0,#REF!,"&gt;="&amp;MI316,#REF!,"&lt;="&amp;MH316,#REF!,"&lt;="&amp;ME316,#REF!,"&gt;="&amp;MF316)</f>
        <v/>
      </c>
      <c r="MV316" s="1">
        <f>COUNTIFS(#REF!,LT316,#REF!,1,#REF!,"&gt;="&amp;MI316,#REF!,"&lt;="&amp;MH316,#REF!,"="&amp;KZ316,#REF!,"="&amp;LA316,#REF!,"&lt;="&amp;ME316,#REF!,"&gt;="&amp;MF316)</f>
        <v/>
      </c>
      <c r="MW316" s="1">
        <f>COUNTIFS(#REF!,LT316,#REF!,0,#REF!,"&gt;="&amp;MI316,#REF!,"&lt;="&amp;MH316,#REF!,"="&amp;KZ316,#REF!,"="&amp;LA316,#REF!,"&lt;="&amp;ME316,#REF!,"&gt;="&amp;MF316)</f>
        <v/>
      </c>
      <c r="MX316" s="1">
        <f>COUNTIFS(#REF!,LT316,#REF!,1,#REF!,"&gt;="&amp;MC316,#REF!,"&lt;="&amp;MB316,#REF!,"&lt;="&amp;ME316,#REF!,"&gt;="&amp;MF316)</f>
        <v/>
      </c>
      <c r="MY316" s="1">
        <f>COUNTIFS(#REF!,LT316,#REF!,0,#REF!,"&gt;="&amp;MC316,#REF!,"&lt;="&amp;MB316,#REF!,"&lt;="&amp;ME316,#REF!,"&gt;="&amp;MF316)</f>
        <v/>
      </c>
      <c r="MZ316" s="1">
        <f>COUNTIFS(#REF!,LT316,#REF!,1,#REF!,"&lt;="&amp;ME316,#REF!,"&gt;="&amp;MF316,#REF!,"="&amp;KV316,#REF!,"="&amp;KX316)</f>
        <v/>
      </c>
      <c r="NA316" s="1">
        <f>COUNTIFS(#REF!,LT316,#REF!,0,#REF!,"&lt;="&amp;ME316,#REF!,"&gt;="&amp;MF316,#REF!,"="&amp;KV316,#REF!,"="&amp;KX316)</f>
        <v/>
      </c>
      <c r="NB316" s="1">
        <f>COUNTIFS(#REF!,LT316,#REF!,1,#REF!,"&lt;="&amp;ME316,#REF!,"&gt;="&amp;MF316,#REF!,"="&amp;KW316,#REF!,"="&amp;KY316)</f>
        <v/>
      </c>
      <c r="NC316" s="1">
        <f>COUNTIFS(#REF!,LT316,#REF!,0,#REF!,"&lt;="&amp;ME316,#REF!,"&gt;="&amp;MF316,#REF!,"="&amp;KW316,#REF!,"="&amp;KY316)</f>
        <v/>
      </c>
      <c r="ND316" s="1">
        <f>MP316+MR316+MT316+MV316+MX316+MZ316+NB316</f>
        <v/>
      </c>
      <c r="NE316" s="1">
        <f>MQ316+MS316+MU316+MW316+MY316+NA316+NC316</f>
        <v/>
      </c>
      <c r="NF316" s="1">
        <f>ND316+NE316</f>
        <v/>
      </c>
      <c r="NG316" s="33">
        <f>ND316/(ND316+NE316)</f>
        <v/>
      </c>
      <c r="NH316" s="3">
        <f>1/NG316</f>
        <v/>
      </c>
      <c r="NI316" s="1">
        <f>LH316</f>
        <v/>
      </c>
      <c r="NJ316" s="79">
        <f>((1-NG316)*(1/(NI316-1))*0.98-(NG316*1))</f>
        <v/>
      </c>
      <c r="NK316" s="34">
        <f>IF(LR316&lt;0.9,0,IF(AND(LR316&gt;1.1),0,1))</f>
        <v/>
      </c>
      <c r="NL316" s="34">
        <f>IF(LS316&lt;0.9,0,IF(AND(LS316&gt;1.1),0,1))</f>
        <v/>
      </c>
      <c r="NM316" s="32">
        <f>IF(NF316&gt;99,1,0)</f>
        <v/>
      </c>
      <c r="NN316" s="32">
        <f>IF(NJ316&gt;0.0799,1,0)</f>
        <v/>
      </c>
      <c r="NO316" s="32">
        <f>IF(NJ316&gt;NQ316,1,0)</f>
        <v/>
      </c>
      <c r="NP316" s="32">
        <f>NM316+NN316+NO316+NK316+NL316</f>
        <v/>
      </c>
      <c r="NQ316" s="79">
        <f>(((100*NG316)*(NI316-1)*0.98)-((1-NG316)*100))/100</f>
        <v/>
      </c>
      <c r="NR316" s="34">
        <f>IF(LR316&lt;0.9,0,IF(AND(LR316&gt;1.1),0,1))</f>
        <v/>
      </c>
      <c r="NS316" s="34">
        <f>IF(LS316&lt;0.9,0,IF(AND(LS316&gt;1.1),0,1))</f>
        <v/>
      </c>
      <c r="NT316" s="32">
        <f>IF(NF316&gt;99,1,0)</f>
        <v/>
      </c>
      <c r="NU316" s="32">
        <f>IF(NQ316&gt;0.0799,1,0)</f>
        <v/>
      </c>
      <c r="NV316" s="32">
        <f>IF(NQ316&gt;NJ316,1,0)</f>
        <v/>
      </c>
      <c r="NW316" s="32">
        <f>NT316+NU316+NV316+NR316+NS316</f>
        <v/>
      </c>
      <c r="NX316">
        <f>IF(NP316=5,"LayHome1-0",IF(AND(NW316=5),"BackHome1-0",""))</f>
        <v/>
      </c>
      <c r="NY316">
        <f>IF(NP316=5,KN316,IF(AND(NW316=5),KN316,""))</f>
        <v/>
      </c>
      <c r="NZ316">
        <f>IF(NP316=5,"Match Odds",IF(AND(NW316=5),"Match Odds",""))</f>
        <v/>
      </c>
      <c r="OA316">
        <f>IF(NP316=5,KP316,IF(AND(NW316=5),KP316,""))</f>
        <v/>
      </c>
      <c r="OB316">
        <f>IF(NP316=5,"MATCH_ODDS",IF(AND(NW316=5),"MATCH_ODDS",""))</f>
        <v/>
      </c>
      <c r="OC316">
        <f>IF(NP316=5,"LAY",IF(AND(NW316=5),"BACK",""))</f>
        <v/>
      </c>
    </row>
    <row r="317" ht="16.5" customHeight="1" thickBot="1" thickTop="1">
      <c r="A317" s="2" t="n"/>
      <c r="KN317" s="1">
        <f>IF(INDEX(#REF!,MATCH('HT 1-0'!D317,#REF!,0))=INDEX(#REF!,MATCH('HT 1-0'!D317,#REF!,0)),INDEX(#REF!,MATCH('HT 1-0'!D317,#REF!,0)),"ERROR")</f>
        <v/>
      </c>
      <c r="KO317" s="1">
        <f>IF(INDEX(#REF!,MATCH('HT 1-0'!E317,#REF!,0))=INDEX(#REF!,MATCH('HT 1-0'!E317,#REF!,0)),INDEX(#REF!,MATCH('HT 1-0'!E317,#REF!,0)),"ERROR")</f>
        <v/>
      </c>
      <c r="KP317" s="1">
        <f>KN317&amp;" v "&amp;KO317</f>
        <v/>
      </c>
      <c r="KQ317">
        <f>B317&amp;"_"&amp;C317</f>
        <v/>
      </c>
      <c r="KR317" s="1">
        <f>IF((HW317/KK317)&lt;0.335,"G",IF((HW317/KK317)&gt;0.67,"R","A"))</f>
        <v/>
      </c>
      <c r="KS317" s="1">
        <f>IF((HX317/KK317)&lt;0.335,"G",IF((HX317/KK317)&gt;0.67,"R","A"))</f>
        <v/>
      </c>
      <c r="KT317" s="1">
        <f>IF((IH317/KK317)&lt;0.335,"G",IF((IH317/KK317)&gt;0.67,"R","A"))</f>
        <v/>
      </c>
      <c r="KU317" s="1">
        <f>IF((II317/KK317)&lt;0.335,"G",IF((II317/KK317)&gt;0.67,"R","A"))</f>
        <v/>
      </c>
      <c r="KV317" s="1">
        <f>IF((HZ317/KK317)&lt;0.335,"G",IF((HZ317/KK317)&gt;0.67,"R","A"))</f>
        <v/>
      </c>
      <c r="KW317" s="1">
        <f>IF((HY317/KK317)&lt;0.335,"G",IF((HY317/KK317)&gt;0.67,"R","A"))</f>
        <v/>
      </c>
      <c r="KX317" s="1">
        <f>IF((IK317/KK317)&lt;0.335,"G",IF((IK317/KK317)&gt;0.67,"R","A"))</f>
        <v/>
      </c>
      <c r="KY317" s="1">
        <f>IF((IJ317/KK317)&lt;0.335,"G",IF((IJ317/KK317)&gt;0.67,"R","A"))</f>
        <v/>
      </c>
      <c r="KZ317" s="1">
        <f>IF((HQ317/KK317)&lt;0.335,"G",IF((HQ317/KK317)&gt;0.67,"R","A"))</f>
        <v/>
      </c>
      <c r="LA317" s="1">
        <f>IF((IB317/KK317)&lt;0.335,"G",IF((IB317/KK317)&gt;0.67,"R","A"))</f>
        <v/>
      </c>
      <c r="LB317">
        <f>IF(LQ317="1-0",INDEX(Scrape!#REF!,MATCH('HT 1-0'!KP317,Scrape!$B:$B,0)),"")</f>
        <v/>
      </c>
      <c r="LC317">
        <f>IF(LQ317="1-0",INDEX(Scrape!$A:$A,MATCH('HT 1-0'!KP317,Scrape!$B:$B,0)),"")</f>
        <v/>
      </c>
      <c r="LD317">
        <f>IF(LQ317="1-0",INDEX(Scrape!$B:$B,MATCH('HT 1-0'!KP317,Scrape!$B:$B,0)),"")</f>
        <v/>
      </c>
      <c r="LE317">
        <f>IF(LQ317="1-0",INDEX(Scrape!$C:$C,MATCH('HT 1-0'!KP317,Scrape!$B:$B,0)),"")</f>
        <v/>
      </c>
      <c r="LF317">
        <f>IF(LQ317="1-0",INDEX(Scrape!$D:$D,MATCH('HT 1-0'!KP317,Scrape!$B:$B,0)),"")</f>
        <v/>
      </c>
      <c r="LG317">
        <f>IF(LQ317="1-0",INDEX(Scrape!$E:$E,MATCH('HT 1-0'!KP317,Scrape!$B:$B,0)),"")</f>
        <v/>
      </c>
      <c r="LH317">
        <f>IF(LQ317="1-0",INDEX(Scrape!$F:$F,MATCH('HT 1-0'!KP317,Scrape!$B:$B,0)),"")</f>
        <v/>
      </c>
      <c r="LI317">
        <f>IF(LQ317="1-0",INDEX(Scrape!$G:$G,MATCH('HT 1-0'!KP317,Scrape!$B:$B,0)),"")</f>
        <v/>
      </c>
      <c r="LJ317">
        <f>IF(LQ317="1-0",INDEX(Scrape!$H:$H,MATCH('HT 1-0'!KP317,Scrape!$B:$B,0)),"")</f>
        <v/>
      </c>
      <c r="LK317">
        <f>IF(LQ317="1-0",INDEX(Scrape!$I:$I,MATCH('HT 1-0'!KP317,Scrape!$B:$B,0)),"")</f>
        <v/>
      </c>
      <c r="LL317">
        <f>IF(LQ317="1-0",INDEX(Scrape!$J:$J,MATCH('HT 1-0'!KP317,Scrape!$B:$B,0)),"")</f>
        <v/>
      </c>
      <c r="LM317">
        <f>IF(LQ317="1-0",INDEX(Scrape!$K:$K,MATCH('HT 1-0'!KP317,Scrape!$B:$B,0)),"")</f>
        <v/>
      </c>
      <c r="LN317">
        <f>IF(LQ317="1-0",INDEX(Scrape!$L:$L,MATCH('HT 1-0'!KP317,Scrape!$B:$B,0)),"")</f>
        <v/>
      </c>
      <c r="LO317">
        <f>IF(LQ317="1-0",INDEX(Scrape!$M:$M,MATCH('HT 1-0'!KP317,Scrape!$B:$B,0)),"")</f>
        <v/>
      </c>
      <c r="LP317">
        <f>IF(LQ317="1-0",INDEX(Scrape!$N:$N,MATCH('HT 1-0'!KP317,Scrape!$B:$B,0)),"")</f>
        <v/>
      </c>
      <c r="LQ317">
        <f>INDEX(Scrape!$O:$O,MATCH('HT 1-0'!KP317,Scrape!$B:$B,0))</f>
        <v/>
      </c>
      <c r="LR317">
        <f>(1/LJ317)+(1/LI317)+(1/LH317)</f>
        <v/>
      </c>
      <c r="LS317">
        <f>(1/LG317)+(1/LF317)+(1/LE317)</f>
        <v/>
      </c>
      <c r="LT317" s="8">
        <f>IF(INDEX(#REF!,MATCH(KQ317,#REF!,0))=INDEX(#REF!,MATCH(KQ317,#REF!,0)),INDEX(#REF!,MATCH(KQ317,#REF!,0)),"ERROR")</f>
        <v/>
      </c>
      <c r="LU317" s="4">
        <f>IF(KR317="G",2,IF(KR317="R",0.5,IF(KR317="A",1)))</f>
        <v/>
      </c>
      <c r="LV317" s="4">
        <f>IF(KS317="G",0.5,IF(KS317="R",2,IF(KS317="A",1)))</f>
        <v/>
      </c>
      <c r="LW317" s="4">
        <f>IF(KT317="G",2,IF(KT317="R",0.5,IF(KT317="A",1)))</f>
        <v/>
      </c>
      <c r="LX317" s="4">
        <f>IF(KU317="G",0.5,IF(KU317="R",2,IF(KU317="A",1)))</f>
        <v/>
      </c>
      <c r="LY317" s="7">
        <f>(LK317*(LU317+LX317)+(LL317*(LU317+LX317)))</f>
        <v/>
      </c>
      <c r="LZ317" s="7">
        <f>(LN317*(LV317+LW317)+(LO317*(LV317+LW317)))</f>
        <v/>
      </c>
      <c r="MA317" s="11">
        <f>LY317-LZ317</f>
        <v/>
      </c>
      <c r="MB317" s="5">
        <f>MA317+2</f>
        <v/>
      </c>
      <c r="MC317" s="6">
        <f>MA317-2</f>
        <v/>
      </c>
      <c r="MD317" s="4">
        <f>LE317</f>
        <v/>
      </c>
      <c r="ME317" s="9">
        <f>IF(MD317=0,1000,MD317+0.75)</f>
        <v/>
      </c>
      <c r="MF317" s="10">
        <f>IF(MD317=0,0,MD317-0.75)</f>
        <v/>
      </c>
      <c r="MG317" s="4">
        <f>((LM317*(LU317+LX317))-((LP317*(LV317+LW317))))</f>
        <v/>
      </c>
      <c r="MH317" s="9">
        <f>MG317*1.2</f>
        <v/>
      </c>
      <c r="MI317" s="10">
        <f>MG317*0.8</f>
        <v/>
      </c>
      <c r="MJ317">
        <f>IFERROR(NX317,"")</f>
        <v/>
      </c>
      <c r="MK317">
        <f>IFERROR(NY317,"")</f>
        <v/>
      </c>
      <c r="ML317">
        <f>IFERROR(NZ317,"")</f>
        <v/>
      </c>
      <c r="MM317">
        <f>IFERROR(OA317,"")</f>
        <v/>
      </c>
      <c r="MN317">
        <f>IFERROR(OB317,"")</f>
        <v/>
      </c>
      <c r="MO317">
        <f>IFERROR(OC317,"")</f>
        <v/>
      </c>
      <c r="MP317" s="1">
        <f>COUNTIFS(#REF!,LT317,#REF!,1,#REF!,"&gt;="&amp;MC317,#REF!,"&lt;="&amp;MB317,#REF!,"&lt;="&amp;ME317,#REF!,"&gt;="&amp;MF317,#REF!,"="&amp;KV317,#REF!,"="&amp;KX317)</f>
        <v/>
      </c>
      <c r="MQ317" s="1">
        <f>COUNTIFS(#REF!,LT317,#REF!,0,#REF!,"&gt;="&amp;MC317,#REF!,"&lt;="&amp;MB317,#REF!,"&lt;="&amp;ME317,#REF!,"&gt;="&amp;MF317,#REF!,"="&amp;KV317,#REF!,"="&amp;KX317)</f>
        <v/>
      </c>
      <c r="MR317" s="1">
        <f>COUNTIFS(#REF!,LT317,#REF!,1,#REF!,"&gt;="&amp;MC317,#REF!,"&lt;="&amp;MB317,#REF!,"&lt;="&amp;ME317,#REF!,"&gt;="&amp;MF317,#REF!,"="&amp;KW317,#REF!,"="&amp;KY317)</f>
        <v/>
      </c>
      <c r="MS317" s="1">
        <f>COUNTIFS(#REF!,LT317,#REF!,0,#REF!,"&gt;="&amp;MC317,#REF!,"&lt;="&amp;MB317,#REF!,"&lt;="&amp;ME317,#REF!,"&gt;="&amp;MF317,#REF!,"="&amp;KW317,#REF!,"="&amp;KY317)</f>
        <v/>
      </c>
      <c r="MT317" s="1">
        <f>COUNTIFS(#REF!,LT317,#REF!,1,#REF!,"&gt;="&amp;MI317,#REF!,"&lt;="&amp;MH317,#REF!,"&lt;="&amp;ME317,#REF!,"&gt;="&amp;MF317)</f>
        <v/>
      </c>
      <c r="MU317" s="1">
        <f>COUNTIFS(#REF!,LT317,#REF!,0,#REF!,"&gt;="&amp;MI317,#REF!,"&lt;="&amp;MH317,#REF!,"&lt;="&amp;ME317,#REF!,"&gt;="&amp;MF317)</f>
        <v/>
      </c>
      <c r="MV317" s="1">
        <f>COUNTIFS(#REF!,LT317,#REF!,1,#REF!,"&gt;="&amp;MI317,#REF!,"&lt;="&amp;MH317,#REF!,"="&amp;KZ317,#REF!,"="&amp;LA317,#REF!,"&lt;="&amp;ME317,#REF!,"&gt;="&amp;MF317)</f>
        <v/>
      </c>
      <c r="MW317" s="1">
        <f>COUNTIFS(#REF!,LT317,#REF!,0,#REF!,"&gt;="&amp;MI317,#REF!,"&lt;="&amp;MH317,#REF!,"="&amp;KZ317,#REF!,"="&amp;LA317,#REF!,"&lt;="&amp;ME317,#REF!,"&gt;="&amp;MF317)</f>
        <v/>
      </c>
      <c r="MX317" s="1">
        <f>COUNTIFS(#REF!,LT317,#REF!,1,#REF!,"&gt;="&amp;MC317,#REF!,"&lt;="&amp;MB317,#REF!,"&lt;="&amp;ME317,#REF!,"&gt;="&amp;MF317)</f>
        <v/>
      </c>
      <c r="MY317" s="1">
        <f>COUNTIFS(#REF!,LT317,#REF!,0,#REF!,"&gt;="&amp;MC317,#REF!,"&lt;="&amp;MB317,#REF!,"&lt;="&amp;ME317,#REF!,"&gt;="&amp;MF317)</f>
        <v/>
      </c>
      <c r="MZ317" s="1">
        <f>COUNTIFS(#REF!,LT317,#REF!,1,#REF!,"&lt;="&amp;ME317,#REF!,"&gt;="&amp;MF317,#REF!,"="&amp;KV317,#REF!,"="&amp;KX317)</f>
        <v/>
      </c>
      <c r="NA317" s="1">
        <f>COUNTIFS(#REF!,LT317,#REF!,0,#REF!,"&lt;="&amp;ME317,#REF!,"&gt;="&amp;MF317,#REF!,"="&amp;KV317,#REF!,"="&amp;KX317)</f>
        <v/>
      </c>
      <c r="NB317" s="1">
        <f>COUNTIFS(#REF!,LT317,#REF!,1,#REF!,"&lt;="&amp;ME317,#REF!,"&gt;="&amp;MF317,#REF!,"="&amp;KW317,#REF!,"="&amp;KY317)</f>
        <v/>
      </c>
      <c r="NC317" s="1">
        <f>COUNTIFS(#REF!,LT317,#REF!,0,#REF!,"&lt;="&amp;ME317,#REF!,"&gt;="&amp;MF317,#REF!,"="&amp;KW317,#REF!,"="&amp;KY317)</f>
        <v/>
      </c>
      <c r="ND317" s="1">
        <f>MP317+MR317+MT317+MV317+MX317+MZ317+NB317</f>
        <v/>
      </c>
      <c r="NE317" s="1">
        <f>MQ317+MS317+MU317+MW317+MY317+NA317+NC317</f>
        <v/>
      </c>
      <c r="NF317" s="1">
        <f>ND317+NE317</f>
        <v/>
      </c>
      <c r="NG317" s="33">
        <f>ND317/(ND317+NE317)</f>
        <v/>
      </c>
      <c r="NH317" s="3">
        <f>1/NG317</f>
        <v/>
      </c>
      <c r="NI317" s="1">
        <f>LH317</f>
        <v/>
      </c>
      <c r="NJ317" s="79">
        <f>((1-NG317)*(1/(NI317-1))*0.98-(NG317*1))</f>
        <v/>
      </c>
      <c r="NK317" s="34">
        <f>IF(LR317&lt;0.9,0,IF(AND(LR317&gt;1.1),0,1))</f>
        <v/>
      </c>
      <c r="NL317" s="34">
        <f>IF(LS317&lt;0.9,0,IF(AND(LS317&gt;1.1),0,1))</f>
        <v/>
      </c>
      <c r="NM317" s="32">
        <f>IF(NF317&gt;99,1,0)</f>
        <v/>
      </c>
      <c r="NN317" s="32">
        <f>IF(NJ317&gt;0.0799,1,0)</f>
        <v/>
      </c>
      <c r="NO317" s="32">
        <f>IF(NJ317&gt;NQ317,1,0)</f>
        <v/>
      </c>
      <c r="NP317" s="32">
        <f>NM317+NN317+NO317+NK317+NL317</f>
        <v/>
      </c>
      <c r="NQ317" s="79">
        <f>(((100*NG317)*(NI317-1)*0.98)-((1-NG317)*100))/100</f>
        <v/>
      </c>
      <c r="NR317" s="34">
        <f>IF(LR317&lt;0.9,0,IF(AND(LR317&gt;1.1),0,1))</f>
        <v/>
      </c>
      <c r="NS317" s="34">
        <f>IF(LS317&lt;0.9,0,IF(AND(LS317&gt;1.1),0,1))</f>
        <v/>
      </c>
      <c r="NT317" s="32">
        <f>IF(NF317&gt;99,1,0)</f>
        <v/>
      </c>
      <c r="NU317" s="32">
        <f>IF(NQ317&gt;0.0799,1,0)</f>
        <v/>
      </c>
      <c r="NV317" s="32">
        <f>IF(NQ317&gt;NJ317,1,0)</f>
        <v/>
      </c>
      <c r="NW317" s="32">
        <f>NT317+NU317+NV317+NR317+NS317</f>
        <v/>
      </c>
      <c r="NX317">
        <f>IF(NP317=5,"LayHome1-0",IF(AND(NW317=5),"BackHome1-0",""))</f>
        <v/>
      </c>
      <c r="NY317">
        <f>IF(NP317=5,KN317,IF(AND(NW317=5),KN317,""))</f>
        <v/>
      </c>
      <c r="NZ317">
        <f>IF(NP317=5,"Match Odds",IF(AND(NW317=5),"Match Odds",""))</f>
        <v/>
      </c>
      <c r="OA317">
        <f>IF(NP317=5,KP317,IF(AND(NW317=5),KP317,""))</f>
        <v/>
      </c>
      <c r="OB317">
        <f>IF(NP317=5,"MATCH_ODDS",IF(AND(NW317=5),"MATCH_ODDS",""))</f>
        <v/>
      </c>
      <c r="OC317">
        <f>IF(NP317=5,"LAY",IF(AND(NW317=5),"BACK",""))</f>
        <v/>
      </c>
    </row>
    <row r="318" ht="16.5" customHeight="1" thickBot="1" thickTop="1">
      <c r="A318" s="2" t="n"/>
      <c r="KN318" s="1">
        <f>IF(INDEX(#REF!,MATCH('HT 1-0'!D318,#REF!,0))=INDEX(#REF!,MATCH('HT 1-0'!D318,#REF!,0)),INDEX(#REF!,MATCH('HT 1-0'!D318,#REF!,0)),"ERROR")</f>
        <v/>
      </c>
      <c r="KO318" s="1">
        <f>IF(INDEX(#REF!,MATCH('HT 1-0'!E318,#REF!,0))=INDEX(#REF!,MATCH('HT 1-0'!E318,#REF!,0)),INDEX(#REF!,MATCH('HT 1-0'!E318,#REF!,0)),"ERROR")</f>
        <v/>
      </c>
      <c r="KP318" s="1">
        <f>KN318&amp;" v "&amp;KO318</f>
        <v/>
      </c>
      <c r="KQ318">
        <f>B318&amp;"_"&amp;C318</f>
        <v/>
      </c>
      <c r="KR318" s="1">
        <f>IF((HW318/KK318)&lt;0.335,"G",IF((HW318/KK318)&gt;0.67,"R","A"))</f>
        <v/>
      </c>
      <c r="KS318" s="1">
        <f>IF((HX318/KK318)&lt;0.335,"G",IF((HX318/KK318)&gt;0.67,"R","A"))</f>
        <v/>
      </c>
      <c r="KT318" s="1">
        <f>IF((IH318/KK318)&lt;0.335,"G",IF((IH318/KK318)&gt;0.67,"R","A"))</f>
        <v/>
      </c>
      <c r="KU318" s="1">
        <f>IF((II318/KK318)&lt;0.335,"G",IF((II318/KK318)&gt;0.67,"R","A"))</f>
        <v/>
      </c>
      <c r="KV318" s="1">
        <f>IF((HZ318/KK318)&lt;0.335,"G",IF((HZ318/KK318)&gt;0.67,"R","A"))</f>
        <v/>
      </c>
      <c r="KW318" s="1">
        <f>IF((HY318/KK318)&lt;0.335,"G",IF((HY318/KK318)&gt;0.67,"R","A"))</f>
        <v/>
      </c>
      <c r="KX318" s="1">
        <f>IF((IK318/KK318)&lt;0.335,"G",IF((IK318/KK318)&gt;0.67,"R","A"))</f>
        <v/>
      </c>
      <c r="KY318" s="1">
        <f>IF((IJ318/KK318)&lt;0.335,"G",IF((IJ318/KK318)&gt;0.67,"R","A"))</f>
        <v/>
      </c>
      <c r="KZ318" s="1">
        <f>IF((HQ318/KK318)&lt;0.335,"G",IF((HQ318/KK318)&gt;0.67,"R","A"))</f>
        <v/>
      </c>
      <c r="LA318" s="1">
        <f>IF((IB318/KK318)&lt;0.335,"G",IF((IB318/KK318)&gt;0.67,"R","A"))</f>
        <v/>
      </c>
      <c r="LB318">
        <f>IF(LQ318="1-0",INDEX(Scrape!#REF!,MATCH('HT 1-0'!KP318,Scrape!$B:$B,0)),"")</f>
        <v/>
      </c>
      <c r="LC318">
        <f>IF(LQ318="1-0",INDEX(Scrape!$A:$A,MATCH('HT 1-0'!KP318,Scrape!$B:$B,0)),"")</f>
        <v/>
      </c>
      <c r="LD318">
        <f>IF(LQ318="1-0",INDEX(Scrape!$B:$B,MATCH('HT 1-0'!KP318,Scrape!$B:$B,0)),"")</f>
        <v/>
      </c>
      <c r="LE318">
        <f>IF(LQ318="1-0",INDEX(Scrape!$C:$C,MATCH('HT 1-0'!KP318,Scrape!$B:$B,0)),"")</f>
        <v/>
      </c>
      <c r="LF318">
        <f>IF(LQ318="1-0",INDEX(Scrape!$D:$D,MATCH('HT 1-0'!KP318,Scrape!$B:$B,0)),"")</f>
        <v/>
      </c>
      <c r="LG318">
        <f>IF(LQ318="1-0",INDEX(Scrape!$E:$E,MATCH('HT 1-0'!KP318,Scrape!$B:$B,0)),"")</f>
        <v/>
      </c>
      <c r="LH318">
        <f>IF(LQ318="1-0",INDEX(Scrape!$F:$F,MATCH('HT 1-0'!KP318,Scrape!$B:$B,0)),"")</f>
        <v/>
      </c>
      <c r="LI318">
        <f>IF(LQ318="1-0",INDEX(Scrape!$G:$G,MATCH('HT 1-0'!KP318,Scrape!$B:$B,0)),"")</f>
        <v/>
      </c>
      <c r="LJ318">
        <f>IF(LQ318="1-0",INDEX(Scrape!$H:$H,MATCH('HT 1-0'!KP318,Scrape!$B:$B,0)),"")</f>
        <v/>
      </c>
      <c r="LK318">
        <f>IF(LQ318="1-0",INDEX(Scrape!$I:$I,MATCH('HT 1-0'!KP318,Scrape!$B:$B,0)),"")</f>
        <v/>
      </c>
      <c r="LL318">
        <f>IF(LQ318="1-0",INDEX(Scrape!$J:$J,MATCH('HT 1-0'!KP318,Scrape!$B:$B,0)),"")</f>
        <v/>
      </c>
      <c r="LM318">
        <f>IF(LQ318="1-0",INDEX(Scrape!$K:$K,MATCH('HT 1-0'!KP318,Scrape!$B:$B,0)),"")</f>
        <v/>
      </c>
      <c r="LN318">
        <f>IF(LQ318="1-0",INDEX(Scrape!$L:$L,MATCH('HT 1-0'!KP318,Scrape!$B:$B,0)),"")</f>
        <v/>
      </c>
      <c r="LO318">
        <f>IF(LQ318="1-0",INDEX(Scrape!$M:$M,MATCH('HT 1-0'!KP318,Scrape!$B:$B,0)),"")</f>
        <v/>
      </c>
      <c r="LP318">
        <f>IF(LQ318="1-0",INDEX(Scrape!$N:$N,MATCH('HT 1-0'!KP318,Scrape!$B:$B,0)),"")</f>
        <v/>
      </c>
      <c r="LQ318">
        <f>INDEX(Scrape!$O:$O,MATCH('HT 1-0'!KP318,Scrape!$B:$B,0))</f>
        <v/>
      </c>
      <c r="LR318">
        <f>(1/LJ318)+(1/LI318)+(1/LH318)</f>
        <v/>
      </c>
      <c r="LS318">
        <f>(1/LG318)+(1/LF318)+(1/LE318)</f>
        <v/>
      </c>
      <c r="LT318" s="8">
        <f>IF(INDEX(#REF!,MATCH(KQ318,#REF!,0))=INDEX(#REF!,MATCH(KQ318,#REF!,0)),INDEX(#REF!,MATCH(KQ318,#REF!,0)),"ERROR")</f>
        <v/>
      </c>
      <c r="LU318" s="4">
        <f>IF(KR318="G",2,IF(KR318="R",0.5,IF(KR318="A",1)))</f>
        <v/>
      </c>
      <c r="LV318" s="4">
        <f>IF(KS318="G",0.5,IF(KS318="R",2,IF(KS318="A",1)))</f>
        <v/>
      </c>
      <c r="LW318" s="4">
        <f>IF(KT318="G",2,IF(KT318="R",0.5,IF(KT318="A",1)))</f>
        <v/>
      </c>
      <c r="LX318" s="4">
        <f>IF(KU318="G",0.5,IF(KU318="R",2,IF(KU318="A",1)))</f>
        <v/>
      </c>
      <c r="LY318" s="7">
        <f>(LK318*(LU318+LX318)+(LL318*(LU318+LX318)))</f>
        <v/>
      </c>
      <c r="LZ318" s="7">
        <f>(LN318*(LV318+LW318)+(LO318*(LV318+LW318)))</f>
        <v/>
      </c>
      <c r="MA318" s="11">
        <f>LY318-LZ318</f>
        <v/>
      </c>
      <c r="MB318" s="5">
        <f>MA318+2</f>
        <v/>
      </c>
      <c r="MC318" s="6">
        <f>MA318-2</f>
        <v/>
      </c>
      <c r="MD318" s="4">
        <f>LE318</f>
        <v/>
      </c>
      <c r="ME318" s="9">
        <f>IF(MD318=0,1000,MD318+0.75)</f>
        <v/>
      </c>
      <c r="MF318" s="10">
        <f>IF(MD318=0,0,MD318-0.75)</f>
        <v/>
      </c>
      <c r="MG318" s="4">
        <f>((LM318*(LU318+LX318))-((LP318*(LV318+LW318))))</f>
        <v/>
      </c>
      <c r="MH318" s="9">
        <f>MG318*1.2</f>
        <v/>
      </c>
      <c r="MI318" s="10">
        <f>MG318*0.8</f>
        <v/>
      </c>
      <c r="MJ318">
        <f>IFERROR(NX318,"")</f>
        <v/>
      </c>
      <c r="MK318">
        <f>IFERROR(NY318,"")</f>
        <v/>
      </c>
      <c r="ML318">
        <f>IFERROR(NZ318,"")</f>
        <v/>
      </c>
      <c r="MM318">
        <f>IFERROR(OA318,"")</f>
        <v/>
      </c>
      <c r="MN318">
        <f>IFERROR(OB318,"")</f>
        <v/>
      </c>
      <c r="MO318">
        <f>IFERROR(OC318,"")</f>
        <v/>
      </c>
      <c r="MP318" s="1">
        <f>COUNTIFS(#REF!,LT318,#REF!,1,#REF!,"&gt;="&amp;MC318,#REF!,"&lt;="&amp;MB318,#REF!,"&lt;="&amp;ME318,#REF!,"&gt;="&amp;MF318,#REF!,"="&amp;KV318,#REF!,"="&amp;KX318)</f>
        <v/>
      </c>
      <c r="MQ318" s="1">
        <f>COUNTIFS(#REF!,LT318,#REF!,0,#REF!,"&gt;="&amp;MC318,#REF!,"&lt;="&amp;MB318,#REF!,"&lt;="&amp;ME318,#REF!,"&gt;="&amp;MF318,#REF!,"="&amp;KV318,#REF!,"="&amp;KX318)</f>
        <v/>
      </c>
      <c r="MR318" s="1">
        <f>COUNTIFS(#REF!,LT318,#REF!,1,#REF!,"&gt;="&amp;MC318,#REF!,"&lt;="&amp;MB318,#REF!,"&lt;="&amp;ME318,#REF!,"&gt;="&amp;MF318,#REF!,"="&amp;KW318,#REF!,"="&amp;KY318)</f>
        <v/>
      </c>
      <c r="MS318" s="1">
        <f>COUNTIFS(#REF!,LT318,#REF!,0,#REF!,"&gt;="&amp;MC318,#REF!,"&lt;="&amp;MB318,#REF!,"&lt;="&amp;ME318,#REF!,"&gt;="&amp;MF318,#REF!,"="&amp;KW318,#REF!,"="&amp;KY318)</f>
        <v/>
      </c>
      <c r="MT318" s="1">
        <f>COUNTIFS(#REF!,LT318,#REF!,1,#REF!,"&gt;="&amp;MI318,#REF!,"&lt;="&amp;MH318,#REF!,"&lt;="&amp;ME318,#REF!,"&gt;="&amp;MF318)</f>
        <v/>
      </c>
      <c r="MU318" s="1">
        <f>COUNTIFS(#REF!,LT318,#REF!,0,#REF!,"&gt;="&amp;MI318,#REF!,"&lt;="&amp;MH318,#REF!,"&lt;="&amp;ME318,#REF!,"&gt;="&amp;MF318)</f>
        <v/>
      </c>
      <c r="MV318" s="1">
        <f>COUNTIFS(#REF!,LT318,#REF!,1,#REF!,"&gt;="&amp;MI318,#REF!,"&lt;="&amp;MH318,#REF!,"="&amp;KZ318,#REF!,"="&amp;LA318,#REF!,"&lt;="&amp;ME318,#REF!,"&gt;="&amp;MF318)</f>
        <v/>
      </c>
      <c r="MW318" s="1">
        <f>COUNTIFS(#REF!,LT318,#REF!,0,#REF!,"&gt;="&amp;MI318,#REF!,"&lt;="&amp;MH318,#REF!,"="&amp;KZ318,#REF!,"="&amp;LA318,#REF!,"&lt;="&amp;ME318,#REF!,"&gt;="&amp;MF318)</f>
        <v/>
      </c>
      <c r="MX318" s="1">
        <f>COUNTIFS(#REF!,LT318,#REF!,1,#REF!,"&gt;="&amp;MC318,#REF!,"&lt;="&amp;MB318,#REF!,"&lt;="&amp;ME318,#REF!,"&gt;="&amp;MF318)</f>
        <v/>
      </c>
      <c r="MY318" s="1">
        <f>COUNTIFS(#REF!,LT318,#REF!,0,#REF!,"&gt;="&amp;MC318,#REF!,"&lt;="&amp;MB318,#REF!,"&lt;="&amp;ME318,#REF!,"&gt;="&amp;MF318)</f>
        <v/>
      </c>
      <c r="MZ318" s="1">
        <f>COUNTIFS(#REF!,LT318,#REF!,1,#REF!,"&lt;="&amp;ME318,#REF!,"&gt;="&amp;MF318,#REF!,"="&amp;KV318,#REF!,"="&amp;KX318)</f>
        <v/>
      </c>
      <c r="NA318" s="1">
        <f>COUNTIFS(#REF!,LT318,#REF!,0,#REF!,"&lt;="&amp;ME318,#REF!,"&gt;="&amp;MF318,#REF!,"="&amp;KV318,#REF!,"="&amp;KX318)</f>
        <v/>
      </c>
      <c r="NB318" s="1">
        <f>COUNTIFS(#REF!,LT318,#REF!,1,#REF!,"&lt;="&amp;ME318,#REF!,"&gt;="&amp;MF318,#REF!,"="&amp;KW318,#REF!,"="&amp;KY318)</f>
        <v/>
      </c>
      <c r="NC318" s="1">
        <f>COUNTIFS(#REF!,LT318,#REF!,0,#REF!,"&lt;="&amp;ME318,#REF!,"&gt;="&amp;MF318,#REF!,"="&amp;KW318,#REF!,"="&amp;KY318)</f>
        <v/>
      </c>
      <c r="ND318" s="1">
        <f>MP318+MR318+MT318+MV318+MX318+MZ318+NB318</f>
        <v/>
      </c>
      <c r="NE318" s="1">
        <f>MQ318+MS318+MU318+MW318+MY318+NA318+NC318</f>
        <v/>
      </c>
      <c r="NF318" s="1">
        <f>ND318+NE318</f>
        <v/>
      </c>
      <c r="NG318" s="33">
        <f>ND318/(ND318+NE318)</f>
        <v/>
      </c>
      <c r="NH318" s="3">
        <f>1/NG318</f>
        <v/>
      </c>
      <c r="NI318" s="1">
        <f>LH318</f>
        <v/>
      </c>
      <c r="NJ318" s="79">
        <f>((1-NG318)*(1/(NI318-1))*0.98-(NG318*1))</f>
        <v/>
      </c>
      <c r="NK318" s="34">
        <f>IF(LR318&lt;0.9,0,IF(AND(LR318&gt;1.1),0,1))</f>
        <v/>
      </c>
      <c r="NL318" s="34">
        <f>IF(LS318&lt;0.9,0,IF(AND(LS318&gt;1.1),0,1))</f>
        <v/>
      </c>
      <c r="NM318" s="32">
        <f>IF(NF318&gt;99,1,0)</f>
        <v/>
      </c>
      <c r="NN318" s="32">
        <f>IF(NJ318&gt;0.0799,1,0)</f>
        <v/>
      </c>
      <c r="NO318" s="32">
        <f>IF(NJ318&gt;NQ318,1,0)</f>
        <v/>
      </c>
      <c r="NP318" s="32">
        <f>NM318+NN318+NO318+NK318+NL318</f>
        <v/>
      </c>
      <c r="NQ318" s="79">
        <f>(((100*NG318)*(NI318-1)*0.98)-((1-NG318)*100))/100</f>
        <v/>
      </c>
      <c r="NR318" s="34">
        <f>IF(LR318&lt;0.9,0,IF(AND(LR318&gt;1.1),0,1))</f>
        <v/>
      </c>
      <c r="NS318" s="34">
        <f>IF(LS318&lt;0.9,0,IF(AND(LS318&gt;1.1),0,1))</f>
        <v/>
      </c>
      <c r="NT318" s="32">
        <f>IF(NF318&gt;99,1,0)</f>
        <v/>
      </c>
      <c r="NU318" s="32">
        <f>IF(NQ318&gt;0.0799,1,0)</f>
        <v/>
      </c>
      <c r="NV318" s="32">
        <f>IF(NQ318&gt;NJ318,1,0)</f>
        <v/>
      </c>
      <c r="NW318" s="32">
        <f>NT318+NU318+NV318+NR318+NS318</f>
        <v/>
      </c>
      <c r="NX318">
        <f>IF(NP318=5,"LayHome1-0",IF(AND(NW318=5),"BackHome1-0",""))</f>
        <v/>
      </c>
      <c r="NY318">
        <f>IF(NP318=5,KN318,IF(AND(NW318=5),KN318,""))</f>
        <v/>
      </c>
      <c r="NZ318">
        <f>IF(NP318=5,"Match Odds",IF(AND(NW318=5),"Match Odds",""))</f>
        <v/>
      </c>
      <c r="OA318">
        <f>IF(NP318=5,KP318,IF(AND(NW318=5),KP318,""))</f>
        <v/>
      </c>
      <c r="OB318">
        <f>IF(NP318=5,"MATCH_ODDS",IF(AND(NW318=5),"MATCH_ODDS",""))</f>
        <v/>
      </c>
      <c r="OC318">
        <f>IF(NP318=5,"LAY",IF(AND(NW318=5),"BACK",""))</f>
        <v/>
      </c>
    </row>
    <row r="319" ht="16.5" customHeight="1" thickBot="1" thickTop="1">
      <c r="A319" s="2" t="n"/>
      <c r="KN319" s="1">
        <f>IF(INDEX(#REF!,MATCH('HT 1-0'!D319,#REF!,0))=INDEX(#REF!,MATCH('HT 1-0'!D319,#REF!,0)),INDEX(#REF!,MATCH('HT 1-0'!D319,#REF!,0)),"ERROR")</f>
        <v/>
      </c>
      <c r="KO319" s="1">
        <f>IF(INDEX(#REF!,MATCH('HT 1-0'!E319,#REF!,0))=INDEX(#REF!,MATCH('HT 1-0'!E319,#REF!,0)),INDEX(#REF!,MATCH('HT 1-0'!E319,#REF!,0)),"ERROR")</f>
        <v/>
      </c>
      <c r="KP319" s="1">
        <f>KN319&amp;" v "&amp;KO319</f>
        <v/>
      </c>
      <c r="KQ319">
        <f>B319&amp;"_"&amp;C319</f>
        <v/>
      </c>
      <c r="KR319" s="1">
        <f>IF((HW319/KK319)&lt;0.335,"G",IF((HW319/KK319)&gt;0.67,"R","A"))</f>
        <v/>
      </c>
      <c r="KS319" s="1">
        <f>IF((HX319/KK319)&lt;0.335,"G",IF((HX319/KK319)&gt;0.67,"R","A"))</f>
        <v/>
      </c>
      <c r="KT319" s="1">
        <f>IF((IH319/KK319)&lt;0.335,"G",IF((IH319/KK319)&gt;0.67,"R","A"))</f>
        <v/>
      </c>
      <c r="KU319" s="1">
        <f>IF((II319/KK319)&lt;0.335,"G",IF((II319/KK319)&gt;0.67,"R","A"))</f>
        <v/>
      </c>
      <c r="KV319" s="1">
        <f>IF((HZ319/KK319)&lt;0.335,"G",IF((HZ319/KK319)&gt;0.67,"R","A"))</f>
        <v/>
      </c>
      <c r="KW319" s="1">
        <f>IF((HY319/KK319)&lt;0.335,"G",IF((HY319/KK319)&gt;0.67,"R","A"))</f>
        <v/>
      </c>
      <c r="KX319" s="1">
        <f>IF((IK319/KK319)&lt;0.335,"G",IF((IK319/KK319)&gt;0.67,"R","A"))</f>
        <v/>
      </c>
      <c r="KY319" s="1">
        <f>IF((IJ319/KK319)&lt;0.335,"G",IF((IJ319/KK319)&gt;0.67,"R","A"))</f>
        <v/>
      </c>
      <c r="KZ319" s="1">
        <f>IF((HQ319/KK319)&lt;0.335,"G",IF((HQ319/KK319)&gt;0.67,"R","A"))</f>
        <v/>
      </c>
      <c r="LA319" s="1">
        <f>IF((IB319/KK319)&lt;0.335,"G",IF((IB319/KK319)&gt;0.67,"R","A"))</f>
        <v/>
      </c>
      <c r="LB319">
        <f>IF(LQ319="1-0",INDEX(Scrape!#REF!,MATCH('HT 1-0'!KP319,Scrape!$B:$B,0)),"")</f>
        <v/>
      </c>
      <c r="LC319">
        <f>IF(LQ319="1-0",INDEX(Scrape!$A:$A,MATCH('HT 1-0'!KP319,Scrape!$B:$B,0)),"")</f>
        <v/>
      </c>
      <c r="LD319">
        <f>IF(LQ319="1-0",INDEX(Scrape!$B:$B,MATCH('HT 1-0'!KP319,Scrape!$B:$B,0)),"")</f>
        <v/>
      </c>
      <c r="LE319">
        <f>IF(LQ319="1-0",INDEX(Scrape!$C:$C,MATCH('HT 1-0'!KP319,Scrape!$B:$B,0)),"")</f>
        <v/>
      </c>
      <c r="LF319">
        <f>IF(LQ319="1-0",INDEX(Scrape!$D:$D,MATCH('HT 1-0'!KP319,Scrape!$B:$B,0)),"")</f>
        <v/>
      </c>
      <c r="LG319">
        <f>IF(LQ319="1-0",INDEX(Scrape!$E:$E,MATCH('HT 1-0'!KP319,Scrape!$B:$B,0)),"")</f>
        <v/>
      </c>
      <c r="LH319">
        <f>IF(LQ319="1-0",INDEX(Scrape!$F:$F,MATCH('HT 1-0'!KP319,Scrape!$B:$B,0)),"")</f>
        <v/>
      </c>
      <c r="LI319">
        <f>IF(LQ319="1-0",INDEX(Scrape!$G:$G,MATCH('HT 1-0'!KP319,Scrape!$B:$B,0)),"")</f>
        <v/>
      </c>
      <c r="LJ319">
        <f>IF(LQ319="1-0",INDEX(Scrape!$H:$H,MATCH('HT 1-0'!KP319,Scrape!$B:$B,0)),"")</f>
        <v/>
      </c>
      <c r="LK319">
        <f>IF(LQ319="1-0",INDEX(Scrape!$I:$I,MATCH('HT 1-0'!KP319,Scrape!$B:$B,0)),"")</f>
        <v/>
      </c>
      <c r="LL319">
        <f>IF(LQ319="1-0",INDEX(Scrape!$J:$J,MATCH('HT 1-0'!KP319,Scrape!$B:$B,0)),"")</f>
        <v/>
      </c>
      <c r="LM319">
        <f>IF(LQ319="1-0",INDEX(Scrape!$K:$K,MATCH('HT 1-0'!KP319,Scrape!$B:$B,0)),"")</f>
        <v/>
      </c>
      <c r="LN319">
        <f>IF(LQ319="1-0",INDEX(Scrape!$L:$L,MATCH('HT 1-0'!KP319,Scrape!$B:$B,0)),"")</f>
        <v/>
      </c>
      <c r="LO319">
        <f>IF(LQ319="1-0",INDEX(Scrape!$M:$M,MATCH('HT 1-0'!KP319,Scrape!$B:$B,0)),"")</f>
        <v/>
      </c>
      <c r="LP319">
        <f>IF(LQ319="1-0",INDEX(Scrape!$N:$N,MATCH('HT 1-0'!KP319,Scrape!$B:$B,0)),"")</f>
        <v/>
      </c>
      <c r="LQ319">
        <f>INDEX(Scrape!$O:$O,MATCH('HT 1-0'!KP319,Scrape!$B:$B,0))</f>
        <v/>
      </c>
      <c r="LR319">
        <f>(1/LJ319)+(1/LI319)+(1/LH319)</f>
        <v/>
      </c>
      <c r="LS319">
        <f>(1/LG319)+(1/LF319)+(1/LE319)</f>
        <v/>
      </c>
      <c r="LT319" s="8">
        <f>IF(INDEX(#REF!,MATCH(KQ319,#REF!,0))=INDEX(#REF!,MATCH(KQ319,#REF!,0)),INDEX(#REF!,MATCH(KQ319,#REF!,0)),"ERROR")</f>
        <v/>
      </c>
      <c r="LU319" s="4">
        <f>IF(KR319="G",2,IF(KR319="R",0.5,IF(KR319="A",1)))</f>
        <v/>
      </c>
      <c r="LV319" s="4">
        <f>IF(KS319="G",0.5,IF(KS319="R",2,IF(KS319="A",1)))</f>
        <v/>
      </c>
      <c r="LW319" s="4">
        <f>IF(KT319="G",2,IF(KT319="R",0.5,IF(KT319="A",1)))</f>
        <v/>
      </c>
      <c r="LX319" s="4">
        <f>IF(KU319="G",0.5,IF(KU319="R",2,IF(KU319="A",1)))</f>
        <v/>
      </c>
      <c r="LY319" s="7">
        <f>(LK319*(LU319+LX319)+(LL319*(LU319+LX319)))</f>
        <v/>
      </c>
      <c r="LZ319" s="7">
        <f>(LN319*(LV319+LW319)+(LO319*(LV319+LW319)))</f>
        <v/>
      </c>
      <c r="MA319" s="11">
        <f>LY319-LZ319</f>
        <v/>
      </c>
      <c r="MB319" s="5">
        <f>MA319+2</f>
        <v/>
      </c>
      <c r="MC319" s="6">
        <f>MA319-2</f>
        <v/>
      </c>
      <c r="MD319" s="4">
        <f>LE319</f>
        <v/>
      </c>
      <c r="ME319" s="9">
        <f>IF(MD319=0,1000,MD319+0.75)</f>
        <v/>
      </c>
      <c r="MF319" s="10">
        <f>IF(MD319=0,0,MD319-0.75)</f>
        <v/>
      </c>
      <c r="MG319" s="4">
        <f>((LM319*(LU319+LX319))-((LP319*(LV319+LW319))))</f>
        <v/>
      </c>
      <c r="MH319" s="9">
        <f>MG319*1.2</f>
        <v/>
      </c>
      <c r="MI319" s="10">
        <f>MG319*0.8</f>
        <v/>
      </c>
      <c r="MJ319">
        <f>IFERROR(NX319,"")</f>
        <v/>
      </c>
      <c r="MK319">
        <f>IFERROR(NY319,"")</f>
        <v/>
      </c>
      <c r="ML319">
        <f>IFERROR(NZ319,"")</f>
        <v/>
      </c>
      <c r="MM319">
        <f>IFERROR(OA319,"")</f>
        <v/>
      </c>
      <c r="MN319">
        <f>IFERROR(OB319,"")</f>
        <v/>
      </c>
      <c r="MO319">
        <f>IFERROR(OC319,"")</f>
        <v/>
      </c>
      <c r="MP319" s="1">
        <f>COUNTIFS(#REF!,LT319,#REF!,1,#REF!,"&gt;="&amp;MC319,#REF!,"&lt;="&amp;MB319,#REF!,"&lt;="&amp;ME319,#REF!,"&gt;="&amp;MF319,#REF!,"="&amp;KV319,#REF!,"="&amp;KX319)</f>
        <v/>
      </c>
      <c r="MQ319" s="1">
        <f>COUNTIFS(#REF!,LT319,#REF!,0,#REF!,"&gt;="&amp;MC319,#REF!,"&lt;="&amp;MB319,#REF!,"&lt;="&amp;ME319,#REF!,"&gt;="&amp;MF319,#REF!,"="&amp;KV319,#REF!,"="&amp;KX319)</f>
        <v/>
      </c>
      <c r="MR319" s="1">
        <f>COUNTIFS(#REF!,LT319,#REF!,1,#REF!,"&gt;="&amp;MC319,#REF!,"&lt;="&amp;MB319,#REF!,"&lt;="&amp;ME319,#REF!,"&gt;="&amp;MF319,#REF!,"="&amp;KW319,#REF!,"="&amp;KY319)</f>
        <v/>
      </c>
      <c r="MS319" s="1">
        <f>COUNTIFS(#REF!,LT319,#REF!,0,#REF!,"&gt;="&amp;MC319,#REF!,"&lt;="&amp;MB319,#REF!,"&lt;="&amp;ME319,#REF!,"&gt;="&amp;MF319,#REF!,"="&amp;KW319,#REF!,"="&amp;KY319)</f>
        <v/>
      </c>
      <c r="MT319" s="1">
        <f>COUNTIFS(#REF!,LT319,#REF!,1,#REF!,"&gt;="&amp;MI319,#REF!,"&lt;="&amp;MH319,#REF!,"&lt;="&amp;ME319,#REF!,"&gt;="&amp;MF319)</f>
        <v/>
      </c>
      <c r="MU319" s="1">
        <f>COUNTIFS(#REF!,LT319,#REF!,0,#REF!,"&gt;="&amp;MI319,#REF!,"&lt;="&amp;MH319,#REF!,"&lt;="&amp;ME319,#REF!,"&gt;="&amp;MF319)</f>
        <v/>
      </c>
      <c r="MV319" s="1">
        <f>COUNTIFS(#REF!,LT319,#REF!,1,#REF!,"&gt;="&amp;MI319,#REF!,"&lt;="&amp;MH319,#REF!,"="&amp;KZ319,#REF!,"="&amp;LA319,#REF!,"&lt;="&amp;ME319,#REF!,"&gt;="&amp;MF319)</f>
        <v/>
      </c>
      <c r="MW319" s="1">
        <f>COUNTIFS(#REF!,LT319,#REF!,0,#REF!,"&gt;="&amp;MI319,#REF!,"&lt;="&amp;MH319,#REF!,"="&amp;KZ319,#REF!,"="&amp;LA319,#REF!,"&lt;="&amp;ME319,#REF!,"&gt;="&amp;MF319)</f>
        <v/>
      </c>
      <c r="MX319" s="1">
        <f>COUNTIFS(#REF!,LT319,#REF!,1,#REF!,"&gt;="&amp;MC319,#REF!,"&lt;="&amp;MB319,#REF!,"&lt;="&amp;ME319,#REF!,"&gt;="&amp;MF319)</f>
        <v/>
      </c>
      <c r="MY319" s="1">
        <f>COUNTIFS(#REF!,LT319,#REF!,0,#REF!,"&gt;="&amp;MC319,#REF!,"&lt;="&amp;MB319,#REF!,"&lt;="&amp;ME319,#REF!,"&gt;="&amp;MF319)</f>
        <v/>
      </c>
      <c r="MZ319" s="1">
        <f>COUNTIFS(#REF!,LT319,#REF!,1,#REF!,"&lt;="&amp;ME319,#REF!,"&gt;="&amp;MF319,#REF!,"="&amp;KV319,#REF!,"="&amp;KX319)</f>
        <v/>
      </c>
      <c r="NA319" s="1">
        <f>COUNTIFS(#REF!,LT319,#REF!,0,#REF!,"&lt;="&amp;ME319,#REF!,"&gt;="&amp;MF319,#REF!,"="&amp;KV319,#REF!,"="&amp;KX319)</f>
        <v/>
      </c>
      <c r="NB319" s="1">
        <f>COUNTIFS(#REF!,LT319,#REF!,1,#REF!,"&lt;="&amp;ME319,#REF!,"&gt;="&amp;MF319,#REF!,"="&amp;KW319,#REF!,"="&amp;KY319)</f>
        <v/>
      </c>
      <c r="NC319" s="1">
        <f>COUNTIFS(#REF!,LT319,#REF!,0,#REF!,"&lt;="&amp;ME319,#REF!,"&gt;="&amp;MF319,#REF!,"="&amp;KW319,#REF!,"="&amp;KY319)</f>
        <v/>
      </c>
      <c r="ND319" s="1">
        <f>MP319+MR319+MT319+MV319+MX319+MZ319+NB319</f>
        <v/>
      </c>
      <c r="NE319" s="1">
        <f>MQ319+MS319+MU319+MW319+MY319+NA319+NC319</f>
        <v/>
      </c>
      <c r="NF319" s="1">
        <f>ND319+NE319</f>
        <v/>
      </c>
      <c r="NG319" s="33">
        <f>ND319/(ND319+NE319)</f>
        <v/>
      </c>
      <c r="NH319" s="3">
        <f>1/NG319</f>
        <v/>
      </c>
      <c r="NI319" s="1">
        <f>LH319</f>
        <v/>
      </c>
      <c r="NJ319" s="79">
        <f>((1-NG319)*(1/(NI319-1))*0.98-(NG319*1))</f>
        <v/>
      </c>
      <c r="NK319" s="34">
        <f>IF(LR319&lt;0.9,0,IF(AND(LR319&gt;1.1),0,1))</f>
        <v/>
      </c>
      <c r="NL319" s="34">
        <f>IF(LS319&lt;0.9,0,IF(AND(LS319&gt;1.1),0,1))</f>
        <v/>
      </c>
      <c r="NM319" s="32">
        <f>IF(NF319&gt;99,1,0)</f>
        <v/>
      </c>
      <c r="NN319" s="32">
        <f>IF(NJ319&gt;0.0799,1,0)</f>
        <v/>
      </c>
      <c r="NO319" s="32">
        <f>IF(NJ319&gt;NQ319,1,0)</f>
        <v/>
      </c>
      <c r="NP319" s="32">
        <f>NM319+NN319+NO319+NK319+NL319</f>
        <v/>
      </c>
      <c r="NQ319" s="79">
        <f>(((100*NG319)*(NI319-1)*0.98)-((1-NG319)*100))/100</f>
        <v/>
      </c>
      <c r="NR319" s="34">
        <f>IF(LR319&lt;0.9,0,IF(AND(LR319&gt;1.1),0,1))</f>
        <v/>
      </c>
      <c r="NS319" s="34">
        <f>IF(LS319&lt;0.9,0,IF(AND(LS319&gt;1.1),0,1))</f>
        <v/>
      </c>
      <c r="NT319" s="32">
        <f>IF(NF319&gt;99,1,0)</f>
        <v/>
      </c>
      <c r="NU319" s="32">
        <f>IF(NQ319&gt;0.0799,1,0)</f>
        <v/>
      </c>
      <c r="NV319" s="32">
        <f>IF(NQ319&gt;NJ319,1,0)</f>
        <v/>
      </c>
      <c r="NW319" s="32">
        <f>NT319+NU319+NV319+NR319+NS319</f>
        <v/>
      </c>
      <c r="NX319">
        <f>IF(NP319=5,"LayHome1-0",IF(AND(NW319=5),"BackHome1-0",""))</f>
        <v/>
      </c>
      <c r="NY319">
        <f>IF(NP319=5,KN319,IF(AND(NW319=5),KN319,""))</f>
        <v/>
      </c>
      <c r="NZ319">
        <f>IF(NP319=5,"Match Odds",IF(AND(NW319=5),"Match Odds",""))</f>
        <v/>
      </c>
      <c r="OA319">
        <f>IF(NP319=5,KP319,IF(AND(NW319=5),KP319,""))</f>
        <v/>
      </c>
      <c r="OB319">
        <f>IF(NP319=5,"MATCH_ODDS",IF(AND(NW319=5),"MATCH_ODDS",""))</f>
        <v/>
      </c>
      <c r="OC319">
        <f>IF(NP319=5,"LAY",IF(AND(NW319=5),"BACK",""))</f>
        <v/>
      </c>
    </row>
    <row r="320" ht="16.5" customHeight="1" thickBot="1" thickTop="1">
      <c r="A320" s="2" t="n"/>
      <c r="KN320" s="1">
        <f>IF(INDEX(#REF!,MATCH('HT 1-0'!D320,#REF!,0))=INDEX(#REF!,MATCH('HT 1-0'!D320,#REF!,0)),INDEX(#REF!,MATCH('HT 1-0'!D320,#REF!,0)),"ERROR")</f>
        <v/>
      </c>
      <c r="KO320" s="1">
        <f>IF(INDEX(#REF!,MATCH('HT 1-0'!E320,#REF!,0))=INDEX(#REF!,MATCH('HT 1-0'!E320,#REF!,0)),INDEX(#REF!,MATCH('HT 1-0'!E320,#REF!,0)),"ERROR")</f>
        <v/>
      </c>
      <c r="KP320" s="1">
        <f>KN320&amp;" v "&amp;KO320</f>
        <v/>
      </c>
      <c r="KQ320">
        <f>B320&amp;"_"&amp;C320</f>
        <v/>
      </c>
      <c r="KR320" s="1">
        <f>IF((HW320/KK320)&lt;0.335,"G",IF((HW320/KK320)&gt;0.67,"R","A"))</f>
        <v/>
      </c>
      <c r="KS320" s="1">
        <f>IF((HX320/KK320)&lt;0.335,"G",IF((HX320/KK320)&gt;0.67,"R","A"))</f>
        <v/>
      </c>
      <c r="KT320" s="1">
        <f>IF((IH320/KK320)&lt;0.335,"G",IF((IH320/KK320)&gt;0.67,"R","A"))</f>
        <v/>
      </c>
      <c r="KU320" s="1">
        <f>IF((II320/KK320)&lt;0.335,"G",IF((II320/KK320)&gt;0.67,"R","A"))</f>
        <v/>
      </c>
      <c r="KV320" s="1">
        <f>IF((HZ320/KK320)&lt;0.335,"G",IF((HZ320/KK320)&gt;0.67,"R","A"))</f>
        <v/>
      </c>
      <c r="KW320" s="1">
        <f>IF((HY320/KK320)&lt;0.335,"G",IF((HY320/KK320)&gt;0.67,"R","A"))</f>
        <v/>
      </c>
      <c r="KX320" s="1">
        <f>IF((IK320/KK320)&lt;0.335,"G",IF((IK320/KK320)&gt;0.67,"R","A"))</f>
        <v/>
      </c>
      <c r="KY320" s="1">
        <f>IF((IJ320/KK320)&lt;0.335,"G",IF((IJ320/KK320)&gt;0.67,"R","A"))</f>
        <v/>
      </c>
      <c r="KZ320" s="1">
        <f>IF((HQ320/KK320)&lt;0.335,"G",IF((HQ320/KK320)&gt;0.67,"R","A"))</f>
        <v/>
      </c>
      <c r="LA320" s="1">
        <f>IF((IB320/KK320)&lt;0.335,"G",IF((IB320/KK320)&gt;0.67,"R","A"))</f>
        <v/>
      </c>
      <c r="LB320">
        <f>IF(LQ320="1-0",INDEX(Scrape!#REF!,MATCH('HT 1-0'!KP320,Scrape!$B:$B,0)),"")</f>
        <v/>
      </c>
      <c r="LC320">
        <f>IF(LQ320="1-0",INDEX(Scrape!$A:$A,MATCH('HT 1-0'!KP320,Scrape!$B:$B,0)),"")</f>
        <v/>
      </c>
      <c r="LD320">
        <f>IF(LQ320="1-0",INDEX(Scrape!$B:$B,MATCH('HT 1-0'!KP320,Scrape!$B:$B,0)),"")</f>
        <v/>
      </c>
      <c r="LE320">
        <f>IF(LQ320="1-0",INDEX(Scrape!$C:$C,MATCH('HT 1-0'!KP320,Scrape!$B:$B,0)),"")</f>
        <v/>
      </c>
      <c r="LF320">
        <f>IF(LQ320="1-0",INDEX(Scrape!$D:$D,MATCH('HT 1-0'!KP320,Scrape!$B:$B,0)),"")</f>
        <v/>
      </c>
      <c r="LG320">
        <f>IF(LQ320="1-0",INDEX(Scrape!$E:$E,MATCH('HT 1-0'!KP320,Scrape!$B:$B,0)),"")</f>
        <v/>
      </c>
      <c r="LH320">
        <f>IF(LQ320="1-0",INDEX(Scrape!$F:$F,MATCH('HT 1-0'!KP320,Scrape!$B:$B,0)),"")</f>
        <v/>
      </c>
      <c r="LI320">
        <f>IF(LQ320="1-0",INDEX(Scrape!$G:$G,MATCH('HT 1-0'!KP320,Scrape!$B:$B,0)),"")</f>
        <v/>
      </c>
      <c r="LJ320">
        <f>IF(LQ320="1-0",INDEX(Scrape!$H:$H,MATCH('HT 1-0'!KP320,Scrape!$B:$B,0)),"")</f>
        <v/>
      </c>
      <c r="LK320">
        <f>IF(LQ320="1-0",INDEX(Scrape!$I:$I,MATCH('HT 1-0'!KP320,Scrape!$B:$B,0)),"")</f>
        <v/>
      </c>
      <c r="LL320">
        <f>IF(LQ320="1-0",INDEX(Scrape!$J:$J,MATCH('HT 1-0'!KP320,Scrape!$B:$B,0)),"")</f>
        <v/>
      </c>
      <c r="LM320">
        <f>IF(LQ320="1-0",INDEX(Scrape!$K:$K,MATCH('HT 1-0'!KP320,Scrape!$B:$B,0)),"")</f>
        <v/>
      </c>
      <c r="LN320">
        <f>IF(LQ320="1-0",INDEX(Scrape!$L:$L,MATCH('HT 1-0'!KP320,Scrape!$B:$B,0)),"")</f>
        <v/>
      </c>
      <c r="LO320">
        <f>IF(LQ320="1-0",INDEX(Scrape!$M:$M,MATCH('HT 1-0'!KP320,Scrape!$B:$B,0)),"")</f>
        <v/>
      </c>
      <c r="LP320">
        <f>IF(LQ320="1-0",INDEX(Scrape!$N:$N,MATCH('HT 1-0'!KP320,Scrape!$B:$B,0)),"")</f>
        <v/>
      </c>
      <c r="LQ320">
        <f>INDEX(Scrape!$O:$O,MATCH('HT 1-0'!KP320,Scrape!$B:$B,0))</f>
        <v/>
      </c>
      <c r="LR320">
        <f>(1/LJ320)+(1/LI320)+(1/LH320)</f>
        <v/>
      </c>
      <c r="LS320">
        <f>(1/LG320)+(1/LF320)+(1/LE320)</f>
        <v/>
      </c>
      <c r="LT320" s="8">
        <f>IF(INDEX(#REF!,MATCH(KQ320,#REF!,0))=INDEX(#REF!,MATCH(KQ320,#REF!,0)),INDEX(#REF!,MATCH(KQ320,#REF!,0)),"ERROR")</f>
        <v/>
      </c>
      <c r="LU320" s="4">
        <f>IF(KR320="G",2,IF(KR320="R",0.5,IF(KR320="A",1)))</f>
        <v/>
      </c>
      <c r="LV320" s="4">
        <f>IF(KS320="G",0.5,IF(KS320="R",2,IF(KS320="A",1)))</f>
        <v/>
      </c>
      <c r="LW320" s="4">
        <f>IF(KT320="G",2,IF(KT320="R",0.5,IF(KT320="A",1)))</f>
        <v/>
      </c>
      <c r="LX320" s="4">
        <f>IF(KU320="G",0.5,IF(KU320="R",2,IF(KU320="A",1)))</f>
        <v/>
      </c>
      <c r="LY320" s="7">
        <f>(LK320*(LU320+LX320)+(LL320*(LU320+LX320)))</f>
        <v/>
      </c>
      <c r="LZ320" s="7">
        <f>(LN320*(LV320+LW320)+(LO320*(LV320+LW320)))</f>
        <v/>
      </c>
      <c r="MA320" s="11">
        <f>LY320-LZ320</f>
        <v/>
      </c>
      <c r="MB320" s="5">
        <f>MA320+2</f>
        <v/>
      </c>
      <c r="MC320" s="6">
        <f>MA320-2</f>
        <v/>
      </c>
      <c r="MD320" s="4">
        <f>LE320</f>
        <v/>
      </c>
      <c r="ME320" s="9">
        <f>IF(MD320=0,1000,MD320+0.75)</f>
        <v/>
      </c>
      <c r="MF320" s="10">
        <f>IF(MD320=0,0,MD320-0.75)</f>
        <v/>
      </c>
      <c r="MG320" s="4">
        <f>((LM320*(LU320+LX320))-((LP320*(LV320+LW320))))</f>
        <v/>
      </c>
      <c r="MH320" s="9">
        <f>MG320*1.2</f>
        <v/>
      </c>
      <c r="MI320" s="10">
        <f>MG320*0.8</f>
        <v/>
      </c>
      <c r="MJ320">
        <f>IFERROR(NX320,"")</f>
        <v/>
      </c>
      <c r="MK320">
        <f>IFERROR(NY320,"")</f>
        <v/>
      </c>
      <c r="ML320">
        <f>IFERROR(NZ320,"")</f>
        <v/>
      </c>
      <c r="MM320">
        <f>IFERROR(OA320,"")</f>
        <v/>
      </c>
      <c r="MN320">
        <f>IFERROR(OB320,"")</f>
        <v/>
      </c>
      <c r="MO320">
        <f>IFERROR(OC320,"")</f>
        <v/>
      </c>
      <c r="MP320" s="1">
        <f>COUNTIFS(#REF!,LT320,#REF!,1,#REF!,"&gt;="&amp;MC320,#REF!,"&lt;="&amp;MB320,#REF!,"&lt;="&amp;ME320,#REF!,"&gt;="&amp;MF320,#REF!,"="&amp;KV320,#REF!,"="&amp;KX320)</f>
        <v/>
      </c>
      <c r="MQ320" s="1">
        <f>COUNTIFS(#REF!,LT320,#REF!,0,#REF!,"&gt;="&amp;MC320,#REF!,"&lt;="&amp;MB320,#REF!,"&lt;="&amp;ME320,#REF!,"&gt;="&amp;MF320,#REF!,"="&amp;KV320,#REF!,"="&amp;KX320)</f>
        <v/>
      </c>
      <c r="MR320" s="1">
        <f>COUNTIFS(#REF!,LT320,#REF!,1,#REF!,"&gt;="&amp;MC320,#REF!,"&lt;="&amp;MB320,#REF!,"&lt;="&amp;ME320,#REF!,"&gt;="&amp;MF320,#REF!,"="&amp;KW320,#REF!,"="&amp;KY320)</f>
        <v/>
      </c>
      <c r="MS320" s="1">
        <f>COUNTIFS(#REF!,LT320,#REF!,0,#REF!,"&gt;="&amp;MC320,#REF!,"&lt;="&amp;MB320,#REF!,"&lt;="&amp;ME320,#REF!,"&gt;="&amp;MF320,#REF!,"="&amp;KW320,#REF!,"="&amp;KY320)</f>
        <v/>
      </c>
      <c r="MT320" s="1">
        <f>COUNTIFS(#REF!,LT320,#REF!,1,#REF!,"&gt;="&amp;MI320,#REF!,"&lt;="&amp;MH320,#REF!,"&lt;="&amp;ME320,#REF!,"&gt;="&amp;MF320)</f>
        <v/>
      </c>
      <c r="MU320" s="1">
        <f>COUNTIFS(#REF!,LT320,#REF!,0,#REF!,"&gt;="&amp;MI320,#REF!,"&lt;="&amp;MH320,#REF!,"&lt;="&amp;ME320,#REF!,"&gt;="&amp;MF320)</f>
        <v/>
      </c>
      <c r="MV320" s="1">
        <f>COUNTIFS(#REF!,LT320,#REF!,1,#REF!,"&gt;="&amp;MI320,#REF!,"&lt;="&amp;MH320,#REF!,"="&amp;KZ320,#REF!,"="&amp;LA320,#REF!,"&lt;="&amp;ME320,#REF!,"&gt;="&amp;MF320)</f>
        <v/>
      </c>
      <c r="MW320" s="1">
        <f>COUNTIFS(#REF!,LT320,#REF!,0,#REF!,"&gt;="&amp;MI320,#REF!,"&lt;="&amp;MH320,#REF!,"="&amp;KZ320,#REF!,"="&amp;LA320,#REF!,"&lt;="&amp;ME320,#REF!,"&gt;="&amp;MF320)</f>
        <v/>
      </c>
      <c r="MX320" s="1">
        <f>COUNTIFS(#REF!,LT320,#REF!,1,#REF!,"&gt;="&amp;MC320,#REF!,"&lt;="&amp;MB320,#REF!,"&lt;="&amp;ME320,#REF!,"&gt;="&amp;MF320)</f>
        <v/>
      </c>
      <c r="MY320" s="1">
        <f>COUNTIFS(#REF!,LT320,#REF!,0,#REF!,"&gt;="&amp;MC320,#REF!,"&lt;="&amp;MB320,#REF!,"&lt;="&amp;ME320,#REF!,"&gt;="&amp;MF320)</f>
        <v/>
      </c>
      <c r="MZ320" s="1">
        <f>COUNTIFS(#REF!,LT320,#REF!,1,#REF!,"&lt;="&amp;ME320,#REF!,"&gt;="&amp;MF320,#REF!,"="&amp;KV320,#REF!,"="&amp;KX320)</f>
        <v/>
      </c>
      <c r="NA320" s="1">
        <f>COUNTIFS(#REF!,LT320,#REF!,0,#REF!,"&lt;="&amp;ME320,#REF!,"&gt;="&amp;MF320,#REF!,"="&amp;KV320,#REF!,"="&amp;KX320)</f>
        <v/>
      </c>
      <c r="NB320" s="1">
        <f>COUNTIFS(#REF!,LT320,#REF!,1,#REF!,"&lt;="&amp;ME320,#REF!,"&gt;="&amp;MF320,#REF!,"="&amp;KW320,#REF!,"="&amp;KY320)</f>
        <v/>
      </c>
      <c r="NC320" s="1">
        <f>COUNTIFS(#REF!,LT320,#REF!,0,#REF!,"&lt;="&amp;ME320,#REF!,"&gt;="&amp;MF320,#REF!,"="&amp;KW320,#REF!,"="&amp;KY320)</f>
        <v/>
      </c>
      <c r="ND320" s="1">
        <f>MP320+MR320+MT320+MV320+MX320+MZ320+NB320</f>
        <v/>
      </c>
      <c r="NE320" s="1">
        <f>MQ320+MS320+MU320+MW320+MY320+NA320+NC320</f>
        <v/>
      </c>
      <c r="NF320" s="1">
        <f>ND320+NE320</f>
        <v/>
      </c>
      <c r="NG320" s="33">
        <f>ND320/(ND320+NE320)</f>
        <v/>
      </c>
      <c r="NH320" s="3">
        <f>1/NG320</f>
        <v/>
      </c>
      <c r="NI320" s="1">
        <f>LH320</f>
        <v/>
      </c>
      <c r="NJ320" s="79">
        <f>((1-NG320)*(1/(NI320-1))*0.98-(NG320*1))</f>
        <v/>
      </c>
      <c r="NK320" s="34">
        <f>IF(LR320&lt;0.9,0,IF(AND(LR320&gt;1.1),0,1))</f>
        <v/>
      </c>
      <c r="NL320" s="34">
        <f>IF(LS320&lt;0.9,0,IF(AND(LS320&gt;1.1),0,1))</f>
        <v/>
      </c>
      <c r="NM320" s="32">
        <f>IF(NF320&gt;99,1,0)</f>
        <v/>
      </c>
      <c r="NN320" s="32">
        <f>IF(NJ320&gt;0.0799,1,0)</f>
        <v/>
      </c>
      <c r="NO320" s="32">
        <f>IF(NJ320&gt;NQ320,1,0)</f>
        <v/>
      </c>
      <c r="NP320" s="32">
        <f>NM320+NN320+NO320+NK320+NL320</f>
        <v/>
      </c>
      <c r="NQ320" s="79">
        <f>(((100*NG320)*(NI320-1)*0.98)-((1-NG320)*100))/100</f>
        <v/>
      </c>
      <c r="NR320" s="34">
        <f>IF(LR320&lt;0.9,0,IF(AND(LR320&gt;1.1),0,1))</f>
        <v/>
      </c>
      <c r="NS320" s="34">
        <f>IF(LS320&lt;0.9,0,IF(AND(LS320&gt;1.1),0,1))</f>
        <v/>
      </c>
      <c r="NT320" s="32">
        <f>IF(NF320&gt;99,1,0)</f>
        <v/>
      </c>
      <c r="NU320" s="32">
        <f>IF(NQ320&gt;0.0799,1,0)</f>
        <v/>
      </c>
      <c r="NV320" s="32">
        <f>IF(NQ320&gt;NJ320,1,0)</f>
        <v/>
      </c>
      <c r="NW320" s="32">
        <f>NT320+NU320+NV320+NR320+NS320</f>
        <v/>
      </c>
      <c r="NX320">
        <f>IF(NP320=5,"LayHome1-0",IF(AND(NW320=5),"BackHome1-0",""))</f>
        <v/>
      </c>
      <c r="NY320">
        <f>IF(NP320=5,KN320,IF(AND(NW320=5),KN320,""))</f>
        <v/>
      </c>
      <c r="NZ320">
        <f>IF(NP320=5,"Match Odds",IF(AND(NW320=5),"Match Odds",""))</f>
        <v/>
      </c>
      <c r="OA320">
        <f>IF(NP320=5,KP320,IF(AND(NW320=5),KP320,""))</f>
        <v/>
      </c>
      <c r="OB320">
        <f>IF(NP320=5,"MATCH_ODDS",IF(AND(NW320=5),"MATCH_ODDS",""))</f>
        <v/>
      </c>
      <c r="OC320">
        <f>IF(NP320=5,"LAY",IF(AND(NW320=5),"BACK",""))</f>
        <v/>
      </c>
    </row>
    <row r="321" ht="16.5" customHeight="1" thickBot="1" thickTop="1">
      <c r="A321" s="2" t="n"/>
      <c r="KN321" s="1">
        <f>IF(INDEX(#REF!,MATCH('HT 1-0'!D321,#REF!,0))=INDEX(#REF!,MATCH('HT 1-0'!D321,#REF!,0)),INDEX(#REF!,MATCH('HT 1-0'!D321,#REF!,0)),"ERROR")</f>
        <v/>
      </c>
      <c r="KO321" s="1">
        <f>IF(INDEX(#REF!,MATCH('HT 1-0'!E321,#REF!,0))=INDEX(#REF!,MATCH('HT 1-0'!E321,#REF!,0)),INDEX(#REF!,MATCH('HT 1-0'!E321,#REF!,0)),"ERROR")</f>
        <v/>
      </c>
      <c r="KP321" s="1">
        <f>KN321&amp;" v "&amp;KO321</f>
        <v/>
      </c>
      <c r="KQ321">
        <f>B321&amp;"_"&amp;C321</f>
        <v/>
      </c>
      <c r="KR321" s="1">
        <f>IF((HW321/KK321)&lt;0.335,"G",IF((HW321/KK321)&gt;0.67,"R","A"))</f>
        <v/>
      </c>
      <c r="KS321" s="1">
        <f>IF((HX321/KK321)&lt;0.335,"G",IF((HX321/KK321)&gt;0.67,"R","A"))</f>
        <v/>
      </c>
      <c r="KT321" s="1">
        <f>IF((IH321/KK321)&lt;0.335,"G",IF((IH321/KK321)&gt;0.67,"R","A"))</f>
        <v/>
      </c>
      <c r="KU321" s="1">
        <f>IF((II321/KK321)&lt;0.335,"G",IF((II321/KK321)&gt;0.67,"R","A"))</f>
        <v/>
      </c>
      <c r="KV321" s="1">
        <f>IF((HZ321/KK321)&lt;0.335,"G",IF((HZ321/KK321)&gt;0.67,"R","A"))</f>
        <v/>
      </c>
      <c r="KW321" s="1">
        <f>IF((HY321/KK321)&lt;0.335,"G",IF((HY321/KK321)&gt;0.67,"R","A"))</f>
        <v/>
      </c>
      <c r="KX321" s="1">
        <f>IF((IK321/KK321)&lt;0.335,"G",IF((IK321/KK321)&gt;0.67,"R","A"))</f>
        <v/>
      </c>
      <c r="KY321" s="1">
        <f>IF((IJ321/KK321)&lt;0.335,"G",IF((IJ321/KK321)&gt;0.67,"R","A"))</f>
        <v/>
      </c>
      <c r="KZ321" s="1">
        <f>IF((HQ321/KK321)&lt;0.335,"G",IF((HQ321/KK321)&gt;0.67,"R","A"))</f>
        <v/>
      </c>
      <c r="LA321" s="1">
        <f>IF((IB321/KK321)&lt;0.335,"G",IF((IB321/KK321)&gt;0.67,"R","A"))</f>
        <v/>
      </c>
      <c r="LB321">
        <f>IF(LQ321="1-0",INDEX(Scrape!#REF!,MATCH('HT 1-0'!KP321,Scrape!$B:$B,0)),"")</f>
        <v/>
      </c>
      <c r="LC321">
        <f>IF(LQ321="1-0",INDEX(Scrape!$A:$A,MATCH('HT 1-0'!KP321,Scrape!$B:$B,0)),"")</f>
        <v/>
      </c>
      <c r="LD321">
        <f>IF(LQ321="1-0",INDEX(Scrape!$B:$B,MATCH('HT 1-0'!KP321,Scrape!$B:$B,0)),"")</f>
        <v/>
      </c>
      <c r="LE321">
        <f>IF(LQ321="1-0",INDEX(Scrape!$C:$C,MATCH('HT 1-0'!KP321,Scrape!$B:$B,0)),"")</f>
        <v/>
      </c>
      <c r="LF321">
        <f>IF(LQ321="1-0",INDEX(Scrape!$D:$D,MATCH('HT 1-0'!KP321,Scrape!$B:$B,0)),"")</f>
        <v/>
      </c>
      <c r="LG321">
        <f>IF(LQ321="1-0",INDEX(Scrape!$E:$E,MATCH('HT 1-0'!KP321,Scrape!$B:$B,0)),"")</f>
        <v/>
      </c>
      <c r="LH321">
        <f>IF(LQ321="1-0",INDEX(Scrape!$F:$F,MATCH('HT 1-0'!KP321,Scrape!$B:$B,0)),"")</f>
        <v/>
      </c>
      <c r="LI321">
        <f>IF(LQ321="1-0",INDEX(Scrape!$G:$G,MATCH('HT 1-0'!KP321,Scrape!$B:$B,0)),"")</f>
        <v/>
      </c>
      <c r="LJ321">
        <f>IF(LQ321="1-0",INDEX(Scrape!$H:$H,MATCH('HT 1-0'!KP321,Scrape!$B:$B,0)),"")</f>
        <v/>
      </c>
      <c r="LK321">
        <f>IF(LQ321="1-0",INDEX(Scrape!$I:$I,MATCH('HT 1-0'!KP321,Scrape!$B:$B,0)),"")</f>
        <v/>
      </c>
      <c r="LL321">
        <f>IF(LQ321="1-0",INDEX(Scrape!$J:$J,MATCH('HT 1-0'!KP321,Scrape!$B:$B,0)),"")</f>
        <v/>
      </c>
      <c r="LM321">
        <f>IF(LQ321="1-0",INDEX(Scrape!$K:$K,MATCH('HT 1-0'!KP321,Scrape!$B:$B,0)),"")</f>
        <v/>
      </c>
      <c r="LN321">
        <f>IF(LQ321="1-0",INDEX(Scrape!$L:$L,MATCH('HT 1-0'!KP321,Scrape!$B:$B,0)),"")</f>
        <v/>
      </c>
      <c r="LO321">
        <f>IF(LQ321="1-0",INDEX(Scrape!$M:$M,MATCH('HT 1-0'!KP321,Scrape!$B:$B,0)),"")</f>
        <v/>
      </c>
      <c r="LP321">
        <f>IF(LQ321="1-0",INDEX(Scrape!$N:$N,MATCH('HT 1-0'!KP321,Scrape!$B:$B,0)),"")</f>
        <v/>
      </c>
      <c r="LQ321">
        <f>INDEX(Scrape!$O:$O,MATCH('HT 1-0'!KP321,Scrape!$B:$B,0))</f>
        <v/>
      </c>
      <c r="LR321">
        <f>(1/LJ321)+(1/LI321)+(1/LH321)</f>
        <v/>
      </c>
      <c r="LS321">
        <f>(1/LG321)+(1/LF321)+(1/LE321)</f>
        <v/>
      </c>
      <c r="LT321" s="8">
        <f>IF(INDEX(#REF!,MATCH(KQ321,#REF!,0))=INDEX(#REF!,MATCH(KQ321,#REF!,0)),INDEX(#REF!,MATCH(KQ321,#REF!,0)),"ERROR")</f>
        <v/>
      </c>
      <c r="LU321" s="4">
        <f>IF(KR321="G",2,IF(KR321="R",0.5,IF(KR321="A",1)))</f>
        <v/>
      </c>
      <c r="LV321" s="4">
        <f>IF(KS321="G",0.5,IF(KS321="R",2,IF(KS321="A",1)))</f>
        <v/>
      </c>
      <c r="LW321" s="4">
        <f>IF(KT321="G",2,IF(KT321="R",0.5,IF(KT321="A",1)))</f>
        <v/>
      </c>
      <c r="LX321" s="4">
        <f>IF(KU321="G",0.5,IF(KU321="R",2,IF(KU321="A",1)))</f>
        <v/>
      </c>
      <c r="LY321" s="7">
        <f>(LK321*(LU321+LX321)+(LL321*(LU321+LX321)))</f>
        <v/>
      </c>
      <c r="LZ321" s="7">
        <f>(LN321*(LV321+LW321)+(LO321*(LV321+LW321)))</f>
        <v/>
      </c>
      <c r="MA321" s="11">
        <f>LY321-LZ321</f>
        <v/>
      </c>
      <c r="MB321" s="5">
        <f>MA321+2</f>
        <v/>
      </c>
      <c r="MC321" s="6">
        <f>MA321-2</f>
        <v/>
      </c>
      <c r="MD321" s="4">
        <f>LE321</f>
        <v/>
      </c>
      <c r="ME321" s="9">
        <f>IF(MD321=0,1000,MD321+0.75)</f>
        <v/>
      </c>
      <c r="MF321" s="10">
        <f>IF(MD321=0,0,MD321-0.75)</f>
        <v/>
      </c>
      <c r="MG321" s="4">
        <f>((LM321*(LU321+LX321))-((LP321*(LV321+LW321))))</f>
        <v/>
      </c>
      <c r="MH321" s="9">
        <f>MG321*1.2</f>
        <v/>
      </c>
      <c r="MI321" s="10">
        <f>MG321*0.8</f>
        <v/>
      </c>
      <c r="MJ321">
        <f>IFERROR(NX321,"")</f>
        <v/>
      </c>
      <c r="MK321">
        <f>IFERROR(NY321,"")</f>
        <v/>
      </c>
      <c r="ML321">
        <f>IFERROR(NZ321,"")</f>
        <v/>
      </c>
      <c r="MM321">
        <f>IFERROR(OA321,"")</f>
        <v/>
      </c>
      <c r="MN321">
        <f>IFERROR(OB321,"")</f>
        <v/>
      </c>
      <c r="MO321">
        <f>IFERROR(OC321,"")</f>
        <v/>
      </c>
      <c r="MP321" s="1">
        <f>COUNTIFS(#REF!,LT321,#REF!,1,#REF!,"&gt;="&amp;MC321,#REF!,"&lt;="&amp;MB321,#REF!,"&lt;="&amp;ME321,#REF!,"&gt;="&amp;MF321,#REF!,"="&amp;KV321,#REF!,"="&amp;KX321)</f>
        <v/>
      </c>
      <c r="MQ321" s="1">
        <f>COUNTIFS(#REF!,LT321,#REF!,0,#REF!,"&gt;="&amp;MC321,#REF!,"&lt;="&amp;MB321,#REF!,"&lt;="&amp;ME321,#REF!,"&gt;="&amp;MF321,#REF!,"="&amp;KV321,#REF!,"="&amp;KX321)</f>
        <v/>
      </c>
      <c r="MR321" s="1">
        <f>COUNTIFS(#REF!,LT321,#REF!,1,#REF!,"&gt;="&amp;MC321,#REF!,"&lt;="&amp;MB321,#REF!,"&lt;="&amp;ME321,#REF!,"&gt;="&amp;MF321,#REF!,"="&amp;KW321,#REF!,"="&amp;KY321)</f>
        <v/>
      </c>
      <c r="MS321" s="1">
        <f>COUNTIFS(#REF!,LT321,#REF!,0,#REF!,"&gt;="&amp;MC321,#REF!,"&lt;="&amp;MB321,#REF!,"&lt;="&amp;ME321,#REF!,"&gt;="&amp;MF321,#REF!,"="&amp;KW321,#REF!,"="&amp;KY321)</f>
        <v/>
      </c>
      <c r="MT321" s="1">
        <f>COUNTIFS(#REF!,LT321,#REF!,1,#REF!,"&gt;="&amp;MI321,#REF!,"&lt;="&amp;MH321,#REF!,"&lt;="&amp;ME321,#REF!,"&gt;="&amp;MF321)</f>
        <v/>
      </c>
      <c r="MU321" s="1">
        <f>COUNTIFS(#REF!,LT321,#REF!,0,#REF!,"&gt;="&amp;MI321,#REF!,"&lt;="&amp;MH321,#REF!,"&lt;="&amp;ME321,#REF!,"&gt;="&amp;MF321)</f>
        <v/>
      </c>
      <c r="MV321" s="1">
        <f>COUNTIFS(#REF!,LT321,#REF!,1,#REF!,"&gt;="&amp;MI321,#REF!,"&lt;="&amp;MH321,#REF!,"="&amp;KZ321,#REF!,"="&amp;LA321,#REF!,"&lt;="&amp;ME321,#REF!,"&gt;="&amp;MF321)</f>
        <v/>
      </c>
      <c r="MW321" s="1">
        <f>COUNTIFS(#REF!,LT321,#REF!,0,#REF!,"&gt;="&amp;MI321,#REF!,"&lt;="&amp;MH321,#REF!,"="&amp;KZ321,#REF!,"="&amp;LA321,#REF!,"&lt;="&amp;ME321,#REF!,"&gt;="&amp;MF321)</f>
        <v/>
      </c>
      <c r="MX321" s="1">
        <f>COUNTIFS(#REF!,LT321,#REF!,1,#REF!,"&gt;="&amp;MC321,#REF!,"&lt;="&amp;MB321,#REF!,"&lt;="&amp;ME321,#REF!,"&gt;="&amp;MF321)</f>
        <v/>
      </c>
      <c r="MY321" s="1">
        <f>COUNTIFS(#REF!,LT321,#REF!,0,#REF!,"&gt;="&amp;MC321,#REF!,"&lt;="&amp;MB321,#REF!,"&lt;="&amp;ME321,#REF!,"&gt;="&amp;MF321)</f>
        <v/>
      </c>
      <c r="MZ321" s="1">
        <f>COUNTIFS(#REF!,LT321,#REF!,1,#REF!,"&lt;="&amp;ME321,#REF!,"&gt;="&amp;MF321,#REF!,"="&amp;KV321,#REF!,"="&amp;KX321)</f>
        <v/>
      </c>
      <c r="NA321" s="1">
        <f>COUNTIFS(#REF!,LT321,#REF!,0,#REF!,"&lt;="&amp;ME321,#REF!,"&gt;="&amp;MF321,#REF!,"="&amp;KV321,#REF!,"="&amp;KX321)</f>
        <v/>
      </c>
      <c r="NB321" s="1">
        <f>COUNTIFS(#REF!,LT321,#REF!,1,#REF!,"&lt;="&amp;ME321,#REF!,"&gt;="&amp;MF321,#REF!,"="&amp;KW321,#REF!,"="&amp;KY321)</f>
        <v/>
      </c>
      <c r="NC321" s="1">
        <f>COUNTIFS(#REF!,LT321,#REF!,0,#REF!,"&lt;="&amp;ME321,#REF!,"&gt;="&amp;MF321,#REF!,"="&amp;KW321,#REF!,"="&amp;KY321)</f>
        <v/>
      </c>
      <c r="ND321" s="1">
        <f>MP321+MR321+MT321+MV321+MX321+MZ321+NB321</f>
        <v/>
      </c>
      <c r="NE321" s="1">
        <f>MQ321+MS321+MU321+MW321+MY321+NA321+NC321</f>
        <v/>
      </c>
      <c r="NF321" s="1">
        <f>ND321+NE321</f>
        <v/>
      </c>
      <c r="NG321" s="33">
        <f>ND321/(ND321+NE321)</f>
        <v/>
      </c>
      <c r="NH321" s="3">
        <f>1/NG321</f>
        <v/>
      </c>
      <c r="NI321" s="1">
        <f>LH321</f>
        <v/>
      </c>
      <c r="NJ321" s="79">
        <f>((1-NG321)*(1/(NI321-1))*0.98-(NG321*1))</f>
        <v/>
      </c>
      <c r="NK321" s="34">
        <f>IF(LR321&lt;0.9,0,IF(AND(LR321&gt;1.1),0,1))</f>
        <v/>
      </c>
      <c r="NL321" s="34">
        <f>IF(LS321&lt;0.9,0,IF(AND(LS321&gt;1.1),0,1))</f>
        <v/>
      </c>
      <c r="NM321" s="32">
        <f>IF(NF321&gt;99,1,0)</f>
        <v/>
      </c>
      <c r="NN321" s="32">
        <f>IF(NJ321&gt;0.0799,1,0)</f>
        <v/>
      </c>
      <c r="NO321" s="32">
        <f>IF(NJ321&gt;NQ321,1,0)</f>
        <v/>
      </c>
      <c r="NP321" s="32">
        <f>NM321+NN321+NO321+NK321+NL321</f>
        <v/>
      </c>
      <c r="NQ321" s="79">
        <f>(((100*NG321)*(NI321-1)*0.98)-((1-NG321)*100))/100</f>
        <v/>
      </c>
      <c r="NR321" s="34">
        <f>IF(LR321&lt;0.9,0,IF(AND(LR321&gt;1.1),0,1))</f>
        <v/>
      </c>
      <c r="NS321" s="34">
        <f>IF(LS321&lt;0.9,0,IF(AND(LS321&gt;1.1),0,1))</f>
        <v/>
      </c>
      <c r="NT321" s="32">
        <f>IF(NF321&gt;99,1,0)</f>
        <v/>
      </c>
      <c r="NU321" s="32">
        <f>IF(NQ321&gt;0.0799,1,0)</f>
        <v/>
      </c>
      <c r="NV321" s="32">
        <f>IF(NQ321&gt;NJ321,1,0)</f>
        <v/>
      </c>
      <c r="NW321" s="32">
        <f>NT321+NU321+NV321+NR321+NS321</f>
        <v/>
      </c>
      <c r="NX321">
        <f>IF(NP321=5,"LayHome1-0",IF(AND(NW321=5),"BackHome1-0",""))</f>
        <v/>
      </c>
      <c r="NY321">
        <f>IF(NP321=5,KN321,IF(AND(NW321=5),KN321,""))</f>
        <v/>
      </c>
      <c r="NZ321">
        <f>IF(NP321=5,"Match Odds",IF(AND(NW321=5),"Match Odds",""))</f>
        <v/>
      </c>
      <c r="OA321">
        <f>IF(NP321=5,KP321,IF(AND(NW321=5),KP321,""))</f>
        <v/>
      </c>
      <c r="OB321">
        <f>IF(NP321=5,"MATCH_ODDS",IF(AND(NW321=5),"MATCH_ODDS",""))</f>
        <v/>
      </c>
      <c r="OC321">
        <f>IF(NP321=5,"LAY",IF(AND(NW321=5),"BACK",""))</f>
        <v/>
      </c>
    </row>
    <row r="322" ht="16.5" customHeight="1" thickBot="1" thickTop="1">
      <c r="A322" s="2" t="n"/>
      <c r="KN322" s="1">
        <f>IF(INDEX(#REF!,MATCH('HT 1-0'!D322,#REF!,0))=INDEX(#REF!,MATCH('HT 1-0'!D322,#REF!,0)),INDEX(#REF!,MATCH('HT 1-0'!D322,#REF!,0)),"ERROR")</f>
        <v/>
      </c>
      <c r="KO322" s="1">
        <f>IF(INDEX(#REF!,MATCH('HT 1-0'!E322,#REF!,0))=INDEX(#REF!,MATCH('HT 1-0'!E322,#REF!,0)),INDEX(#REF!,MATCH('HT 1-0'!E322,#REF!,0)),"ERROR")</f>
        <v/>
      </c>
      <c r="KP322" s="1">
        <f>KN322&amp;" v "&amp;KO322</f>
        <v/>
      </c>
      <c r="KQ322">
        <f>B322&amp;"_"&amp;C322</f>
        <v/>
      </c>
      <c r="KR322" s="1">
        <f>IF((HW322/KK322)&lt;0.335,"G",IF((HW322/KK322)&gt;0.67,"R","A"))</f>
        <v/>
      </c>
      <c r="KS322" s="1">
        <f>IF((HX322/KK322)&lt;0.335,"G",IF((HX322/KK322)&gt;0.67,"R","A"))</f>
        <v/>
      </c>
      <c r="KT322" s="1">
        <f>IF((IH322/KK322)&lt;0.335,"G",IF((IH322/KK322)&gt;0.67,"R","A"))</f>
        <v/>
      </c>
      <c r="KU322" s="1">
        <f>IF((II322/KK322)&lt;0.335,"G",IF((II322/KK322)&gt;0.67,"R","A"))</f>
        <v/>
      </c>
      <c r="KV322" s="1">
        <f>IF((HZ322/KK322)&lt;0.335,"G",IF((HZ322/KK322)&gt;0.67,"R","A"))</f>
        <v/>
      </c>
      <c r="KW322" s="1">
        <f>IF((HY322/KK322)&lt;0.335,"G",IF((HY322/KK322)&gt;0.67,"R","A"))</f>
        <v/>
      </c>
      <c r="KX322" s="1">
        <f>IF((IK322/KK322)&lt;0.335,"G",IF((IK322/KK322)&gt;0.67,"R","A"))</f>
        <v/>
      </c>
      <c r="KY322" s="1">
        <f>IF((IJ322/KK322)&lt;0.335,"G",IF((IJ322/KK322)&gt;0.67,"R","A"))</f>
        <v/>
      </c>
      <c r="KZ322" s="1">
        <f>IF((HQ322/KK322)&lt;0.335,"G",IF((HQ322/KK322)&gt;0.67,"R","A"))</f>
        <v/>
      </c>
      <c r="LA322" s="1">
        <f>IF((IB322/KK322)&lt;0.335,"G",IF((IB322/KK322)&gt;0.67,"R","A"))</f>
        <v/>
      </c>
      <c r="LB322">
        <f>IF(LQ322="1-0",INDEX(Scrape!#REF!,MATCH('HT 1-0'!KP322,Scrape!$B:$B,0)),"")</f>
        <v/>
      </c>
      <c r="LC322">
        <f>IF(LQ322="1-0",INDEX(Scrape!$A:$A,MATCH('HT 1-0'!KP322,Scrape!$B:$B,0)),"")</f>
        <v/>
      </c>
      <c r="LD322">
        <f>IF(LQ322="1-0",INDEX(Scrape!$B:$B,MATCH('HT 1-0'!KP322,Scrape!$B:$B,0)),"")</f>
        <v/>
      </c>
      <c r="LE322">
        <f>IF(LQ322="1-0",INDEX(Scrape!$C:$C,MATCH('HT 1-0'!KP322,Scrape!$B:$B,0)),"")</f>
        <v/>
      </c>
      <c r="LF322">
        <f>IF(LQ322="1-0",INDEX(Scrape!$D:$D,MATCH('HT 1-0'!KP322,Scrape!$B:$B,0)),"")</f>
        <v/>
      </c>
      <c r="LG322">
        <f>IF(LQ322="1-0",INDEX(Scrape!$E:$E,MATCH('HT 1-0'!KP322,Scrape!$B:$B,0)),"")</f>
        <v/>
      </c>
      <c r="LH322">
        <f>IF(LQ322="1-0",INDEX(Scrape!$F:$F,MATCH('HT 1-0'!KP322,Scrape!$B:$B,0)),"")</f>
        <v/>
      </c>
      <c r="LI322">
        <f>IF(LQ322="1-0",INDEX(Scrape!$G:$G,MATCH('HT 1-0'!KP322,Scrape!$B:$B,0)),"")</f>
        <v/>
      </c>
      <c r="LJ322">
        <f>IF(LQ322="1-0",INDEX(Scrape!$H:$H,MATCH('HT 1-0'!KP322,Scrape!$B:$B,0)),"")</f>
        <v/>
      </c>
      <c r="LK322">
        <f>IF(LQ322="1-0",INDEX(Scrape!$I:$I,MATCH('HT 1-0'!KP322,Scrape!$B:$B,0)),"")</f>
        <v/>
      </c>
      <c r="LL322">
        <f>IF(LQ322="1-0",INDEX(Scrape!$J:$J,MATCH('HT 1-0'!KP322,Scrape!$B:$B,0)),"")</f>
        <v/>
      </c>
      <c r="LM322">
        <f>IF(LQ322="1-0",INDEX(Scrape!$K:$K,MATCH('HT 1-0'!KP322,Scrape!$B:$B,0)),"")</f>
        <v/>
      </c>
      <c r="LN322">
        <f>IF(LQ322="1-0",INDEX(Scrape!$L:$L,MATCH('HT 1-0'!KP322,Scrape!$B:$B,0)),"")</f>
        <v/>
      </c>
      <c r="LO322">
        <f>IF(LQ322="1-0",INDEX(Scrape!$M:$M,MATCH('HT 1-0'!KP322,Scrape!$B:$B,0)),"")</f>
        <v/>
      </c>
      <c r="LP322">
        <f>IF(LQ322="1-0",INDEX(Scrape!$N:$N,MATCH('HT 1-0'!KP322,Scrape!$B:$B,0)),"")</f>
        <v/>
      </c>
      <c r="LQ322">
        <f>INDEX(Scrape!$O:$O,MATCH('HT 1-0'!KP322,Scrape!$B:$B,0))</f>
        <v/>
      </c>
      <c r="LR322">
        <f>(1/LJ322)+(1/LI322)+(1/LH322)</f>
        <v/>
      </c>
      <c r="LS322">
        <f>(1/LG322)+(1/LF322)+(1/LE322)</f>
        <v/>
      </c>
      <c r="LT322" s="8">
        <f>IF(INDEX(#REF!,MATCH(KQ322,#REF!,0))=INDEX(#REF!,MATCH(KQ322,#REF!,0)),INDEX(#REF!,MATCH(KQ322,#REF!,0)),"ERROR")</f>
        <v/>
      </c>
      <c r="LU322" s="4">
        <f>IF(KR322="G",2,IF(KR322="R",0.5,IF(KR322="A",1)))</f>
        <v/>
      </c>
      <c r="LV322" s="4">
        <f>IF(KS322="G",0.5,IF(KS322="R",2,IF(KS322="A",1)))</f>
        <v/>
      </c>
      <c r="LW322" s="4">
        <f>IF(KT322="G",2,IF(KT322="R",0.5,IF(KT322="A",1)))</f>
        <v/>
      </c>
      <c r="LX322" s="4">
        <f>IF(KU322="G",0.5,IF(KU322="R",2,IF(KU322="A",1)))</f>
        <v/>
      </c>
      <c r="LY322" s="7">
        <f>(LK322*(LU322+LX322)+(LL322*(LU322+LX322)))</f>
        <v/>
      </c>
      <c r="LZ322" s="7">
        <f>(LN322*(LV322+LW322)+(LO322*(LV322+LW322)))</f>
        <v/>
      </c>
      <c r="MA322" s="11">
        <f>LY322-LZ322</f>
        <v/>
      </c>
      <c r="MB322" s="5">
        <f>MA322+2</f>
        <v/>
      </c>
      <c r="MC322" s="6">
        <f>MA322-2</f>
        <v/>
      </c>
      <c r="MD322" s="4">
        <f>LE322</f>
        <v/>
      </c>
      <c r="ME322" s="9">
        <f>IF(MD322=0,1000,MD322+0.75)</f>
        <v/>
      </c>
      <c r="MF322" s="10">
        <f>IF(MD322=0,0,MD322-0.75)</f>
        <v/>
      </c>
      <c r="MG322" s="4">
        <f>((LM322*(LU322+LX322))-((LP322*(LV322+LW322))))</f>
        <v/>
      </c>
      <c r="MH322" s="9">
        <f>MG322*1.2</f>
        <v/>
      </c>
      <c r="MI322" s="10">
        <f>MG322*0.8</f>
        <v/>
      </c>
      <c r="MJ322">
        <f>IFERROR(NX322,"")</f>
        <v/>
      </c>
      <c r="MK322">
        <f>IFERROR(NY322,"")</f>
        <v/>
      </c>
      <c r="ML322">
        <f>IFERROR(NZ322,"")</f>
        <v/>
      </c>
      <c r="MM322">
        <f>IFERROR(OA322,"")</f>
        <v/>
      </c>
      <c r="MN322">
        <f>IFERROR(OB322,"")</f>
        <v/>
      </c>
      <c r="MO322">
        <f>IFERROR(OC322,"")</f>
        <v/>
      </c>
      <c r="MP322" s="1">
        <f>COUNTIFS(#REF!,LT322,#REF!,1,#REF!,"&gt;="&amp;MC322,#REF!,"&lt;="&amp;MB322,#REF!,"&lt;="&amp;ME322,#REF!,"&gt;="&amp;MF322,#REF!,"="&amp;KV322,#REF!,"="&amp;KX322)</f>
        <v/>
      </c>
      <c r="MQ322" s="1">
        <f>COUNTIFS(#REF!,LT322,#REF!,0,#REF!,"&gt;="&amp;MC322,#REF!,"&lt;="&amp;MB322,#REF!,"&lt;="&amp;ME322,#REF!,"&gt;="&amp;MF322,#REF!,"="&amp;KV322,#REF!,"="&amp;KX322)</f>
        <v/>
      </c>
      <c r="MR322" s="1">
        <f>COUNTIFS(#REF!,LT322,#REF!,1,#REF!,"&gt;="&amp;MC322,#REF!,"&lt;="&amp;MB322,#REF!,"&lt;="&amp;ME322,#REF!,"&gt;="&amp;MF322,#REF!,"="&amp;KW322,#REF!,"="&amp;KY322)</f>
        <v/>
      </c>
      <c r="MS322" s="1">
        <f>COUNTIFS(#REF!,LT322,#REF!,0,#REF!,"&gt;="&amp;MC322,#REF!,"&lt;="&amp;MB322,#REF!,"&lt;="&amp;ME322,#REF!,"&gt;="&amp;MF322,#REF!,"="&amp;KW322,#REF!,"="&amp;KY322)</f>
        <v/>
      </c>
      <c r="MT322" s="1">
        <f>COUNTIFS(#REF!,LT322,#REF!,1,#REF!,"&gt;="&amp;MI322,#REF!,"&lt;="&amp;MH322,#REF!,"&lt;="&amp;ME322,#REF!,"&gt;="&amp;MF322)</f>
        <v/>
      </c>
      <c r="MU322" s="1">
        <f>COUNTIFS(#REF!,LT322,#REF!,0,#REF!,"&gt;="&amp;MI322,#REF!,"&lt;="&amp;MH322,#REF!,"&lt;="&amp;ME322,#REF!,"&gt;="&amp;MF322)</f>
        <v/>
      </c>
      <c r="MV322" s="1">
        <f>COUNTIFS(#REF!,LT322,#REF!,1,#REF!,"&gt;="&amp;MI322,#REF!,"&lt;="&amp;MH322,#REF!,"="&amp;KZ322,#REF!,"="&amp;LA322,#REF!,"&lt;="&amp;ME322,#REF!,"&gt;="&amp;MF322)</f>
        <v/>
      </c>
      <c r="MW322" s="1">
        <f>COUNTIFS(#REF!,LT322,#REF!,0,#REF!,"&gt;="&amp;MI322,#REF!,"&lt;="&amp;MH322,#REF!,"="&amp;KZ322,#REF!,"="&amp;LA322,#REF!,"&lt;="&amp;ME322,#REF!,"&gt;="&amp;MF322)</f>
        <v/>
      </c>
      <c r="MX322" s="1">
        <f>COUNTIFS(#REF!,LT322,#REF!,1,#REF!,"&gt;="&amp;MC322,#REF!,"&lt;="&amp;MB322,#REF!,"&lt;="&amp;ME322,#REF!,"&gt;="&amp;MF322)</f>
        <v/>
      </c>
      <c r="MY322" s="1">
        <f>COUNTIFS(#REF!,LT322,#REF!,0,#REF!,"&gt;="&amp;MC322,#REF!,"&lt;="&amp;MB322,#REF!,"&lt;="&amp;ME322,#REF!,"&gt;="&amp;MF322)</f>
        <v/>
      </c>
      <c r="MZ322" s="1">
        <f>COUNTIFS(#REF!,LT322,#REF!,1,#REF!,"&lt;="&amp;ME322,#REF!,"&gt;="&amp;MF322,#REF!,"="&amp;KV322,#REF!,"="&amp;KX322)</f>
        <v/>
      </c>
      <c r="NA322" s="1">
        <f>COUNTIFS(#REF!,LT322,#REF!,0,#REF!,"&lt;="&amp;ME322,#REF!,"&gt;="&amp;MF322,#REF!,"="&amp;KV322,#REF!,"="&amp;KX322)</f>
        <v/>
      </c>
      <c r="NB322" s="1">
        <f>COUNTIFS(#REF!,LT322,#REF!,1,#REF!,"&lt;="&amp;ME322,#REF!,"&gt;="&amp;MF322,#REF!,"="&amp;KW322,#REF!,"="&amp;KY322)</f>
        <v/>
      </c>
      <c r="NC322" s="1">
        <f>COUNTIFS(#REF!,LT322,#REF!,0,#REF!,"&lt;="&amp;ME322,#REF!,"&gt;="&amp;MF322,#REF!,"="&amp;KW322,#REF!,"="&amp;KY322)</f>
        <v/>
      </c>
      <c r="ND322" s="1">
        <f>MP322+MR322+MT322+MV322+MX322+MZ322+NB322</f>
        <v/>
      </c>
      <c r="NE322" s="1">
        <f>MQ322+MS322+MU322+MW322+MY322+NA322+NC322</f>
        <v/>
      </c>
      <c r="NF322" s="1">
        <f>ND322+NE322</f>
        <v/>
      </c>
      <c r="NG322" s="33">
        <f>ND322/(ND322+NE322)</f>
        <v/>
      </c>
      <c r="NH322" s="3">
        <f>1/NG322</f>
        <v/>
      </c>
      <c r="NI322" s="1">
        <f>LH322</f>
        <v/>
      </c>
      <c r="NJ322" s="79">
        <f>((1-NG322)*(1/(NI322-1))*0.98-(NG322*1))</f>
        <v/>
      </c>
      <c r="NK322" s="34">
        <f>IF(LR322&lt;0.9,0,IF(AND(LR322&gt;1.1),0,1))</f>
        <v/>
      </c>
      <c r="NL322" s="34">
        <f>IF(LS322&lt;0.9,0,IF(AND(LS322&gt;1.1),0,1))</f>
        <v/>
      </c>
      <c r="NM322" s="32">
        <f>IF(NF322&gt;99,1,0)</f>
        <v/>
      </c>
      <c r="NN322" s="32">
        <f>IF(NJ322&gt;0.0799,1,0)</f>
        <v/>
      </c>
      <c r="NO322" s="32">
        <f>IF(NJ322&gt;NQ322,1,0)</f>
        <v/>
      </c>
      <c r="NP322" s="32">
        <f>NM322+NN322+NO322+NK322+NL322</f>
        <v/>
      </c>
      <c r="NQ322" s="79">
        <f>(((100*NG322)*(NI322-1)*0.98)-((1-NG322)*100))/100</f>
        <v/>
      </c>
      <c r="NR322" s="34">
        <f>IF(LR322&lt;0.9,0,IF(AND(LR322&gt;1.1),0,1))</f>
        <v/>
      </c>
      <c r="NS322" s="34">
        <f>IF(LS322&lt;0.9,0,IF(AND(LS322&gt;1.1),0,1))</f>
        <v/>
      </c>
      <c r="NT322" s="32">
        <f>IF(NF322&gt;99,1,0)</f>
        <v/>
      </c>
      <c r="NU322" s="32">
        <f>IF(NQ322&gt;0.0799,1,0)</f>
        <v/>
      </c>
      <c r="NV322" s="32">
        <f>IF(NQ322&gt;NJ322,1,0)</f>
        <v/>
      </c>
      <c r="NW322" s="32">
        <f>NT322+NU322+NV322+NR322+NS322</f>
        <v/>
      </c>
      <c r="NX322">
        <f>IF(NP322=5,"LayHome1-0",IF(AND(NW322=5),"BackHome1-0",""))</f>
        <v/>
      </c>
      <c r="NY322">
        <f>IF(NP322=5,KN322,IF(AND(NW322=5),KN322,""))</f>
        <v/>
      </c>
      <c r="NZ322">
        <f>IF(NP322=5,"Match Odds",IF(AND(NW322=5),"Match Odds",""))</f>
        <v/>
      </c>
      <c r="OA322">
        <f>IF(NP322=5,KP322,IF(AND(NW322=5),KP322,""))</f>
        <v/>
      </c>
      <c r="OB322">
        <f>IF(NP322=5,"MATCH_ODDS",IF(AND(NW322=5),"MATCH_ODDS",""))</f>
        <v/>
      </c>
      <c r="OC322">
        <f>IF(NP322=5,"LAY",IF(AND(NW322=5),"BACK",""))</f>
        <v/>
      </c>
    </row>
    <row r="323" ht="16.5" customHeight="1" thickBot="1" thickTop="1">
      <c r="A323" s="2" t="n"/>
      <c r="KN323" s="1">
        <f>IF(INDEX(#REF!,MATCH('HT 1-0'!D323,#REF!,0))=INDEX(#REF!,MATCH('HT 1-0'!D323,#REF!,0)),INDEX(#REF!,MATCH('HT 1-0'!D323,#REF!,0)),"ERROR")</f>
        <v/>
      </c>
      <c r="KO323" s="1">
        <f>IF(INDEX(#REF!,MATCH('HT 1-0'!E323,#REF!,0))=INDEX(#REF!,MATCH('HT 1-0'!E323,#REF!,0)),INDEX(#REF!,MATCH('HT 1-0'!E323,#REF!,0)),"ERROR")</f>
        <v/>
      </c>
      <c r="KP323" s="1">
        <f>KN323&amp;" v "&amp;KO323</f>
        <v/>
      </c>
      <c r="KQ323">
        <f>B323&amp;"_"&amp;C323</f>
        <v/>
      </c>
      <c r="KR323" s="1">
        <f>IF((HW323/KK323)&lt;0.335,"G",IF((HW323/KK323)&gt;0.67,"R","A"))</f>
        <v/>
      </c>
      <c r="KS323" s="1">
        <f>IF((HX323/KK323)&lt;0.335,"G",IF((HX323/KK323)&gt;0.67,"R","A"))</f>
        <v/>
      </c>
      <c r="KT323" s="1">
        <f>IF((IH323/KK323)&lt;0.335,"G",IF((IH323/KK323)&gt;0.67,"R","A"))</f>
        <v/>
      </c>
      <c r="KU323" s="1">
        <f>IF((II323/KK323)&lt;0.335,"G",IF((II323/KK323)&gt;0.67,"R","A"))</f>
        <v/>
      </c>
      <c r="KV323" s="1">
        <f>IF((HZ323/KK323)&lt;0.335,"G",IF((HZ323/KK323)&gt;0.67,"R","A"))</f>
        <v/>
      </c>
      <c r="KW323" s="1">
        <f>IF((HY323/KK323)&lt;0.335,"G",IF((HY323/KK323)&gt;0.67,"R","A"))</f>
        <v/>
      </c>
      <c r="KX323" s="1">
        <f>IF((IK323/KK323)&lt;0.335,"G",IF((IK323/KK323)&gt;0.67,"R","A"))</f>
        <v/>
      </c>
      <c r="KY323" s="1">
        <f>IF((IJ323/KK323)&lt;0.335,"G",IF((IJ323/KK323)&gt;0.67,"R","A"))</f>
        <v/>
      </c>
      <c r="KZ323" s="1">
        <f>IF((HQ323/KK323)&lt;0.335,"G",IF((HQ323/KK323)&gt;0.67,"R","A"))</f>
        <v/>
      </c>
      <c r="LA323" s="1">
        <f>IF((IB323/KK323)&lt;0.335,"G",IF((IB323/KK323)&gt;0.67,"R","A"))</f>
        <v/>
      </c>
      <c r="LB323">
        <f>IF(LQ323="1-0",INDEX(Scrape!#REF!,MATCH('HT 1-0'!KP323,Scrape!$B:$B,0)),"")</f>
        <v/>
      </c>
      <c r="LC323">
        <f>IF(LQ323="1-0",INDEX(Scrape!$A:$A,MATCH('HT 1-0'!KP323,Scrape!$B:$B,0)),"")</f>
        <v/>
      </c>
      <c r="LD323">
        <f>IF(LQ323="1-0",INDEX(Scrape!$B:$B,MATCH('HT 1-0'!KP323,Scrape!$B:$B,0)),"")</f>
        <v/>
      </c>
      <c r="LE323">
        <f>IF(LQ323="1-0",INDEX(Scrape!$C:$C,MATCH('HT 1-0'!KP323,Scrape!$B:$B,0)),"")</f>
        <v/>
      </c>
      <c r="LF323">
        <f>IF(LQ323="1-0",INDEX(Scrape!$D:$D,MATCH('HT 1-0'!KP323,Scrape!$B:$B,0)),"")</f>
        <v/>
      </c>
      <c r="LG323">
        <f>IF(LQ323="1-0",INDEX(Scrape!$E:$E,MATCH('HT 1-0'!KP323,Scrape!$B:$B,0)),"")</f>
        <v/>
      </c>
      <c r="LH323">
        <f>IF(LQ323="1-0",INDEX(Scrape!$F:$F,MATCH('HT 1-0'!KP323,Scrape!$B:$B,0)),"")</f>
        <v/>
      </c>
      <c r="LI323">
        <f>IF(LQ323="1-0",INDEX(Scrape!$G:$G,MATCH('HT 1-0'!KP323,Scrape!$B:$B,0)),"")</f>
        <v/>
      </c>
      <c r="LJ323">
        <f>IF(LQ323="1-0",INDEX(Scrape!$H:$H,MATCH('HT 1-0'!KP323,Scrape!$B:$B,0)),"")</f>
        <v/>
      </c>
      <c r="LK323">
        <f>IF(LQ323="1-0",INDEX(Scrape!$I:$I,MATCH('HT 1-0'!KP323,Scrape!$B:$B,0)),"")</f>
        <v/>
      </c>
      <c r="LL323">
        <f>IF(LQ323="1-0",INDEX(Scrape!$J:$J,MATCH('HT 1-0'!KP323,Scrape!$B:$B,0)),"")</f>
        <v/>
      </c>
      <c r="LM323">
        <f>IF(LQ323="1-0",INDEX(Scrape!$K:$K,MATCH('HT 1-0'!KP323,Scrape!$B:$B,0)),"")</f>
        <v/>
      </c>
      <c r="LN323">
        <f>IF(LQ323="1-0",INDEX(Scrape!$L:$L,MATCH('HT 1-0'!KP323,Scrape!$B:$B,0)),"")</f>
        <v/>
      </c>
      <c r="LO323">
        <f>IF(LQ323="1-0",INDEX(Scrape!$M:$M,MATCH('HT 1-0'!KP323,Scrape!$B:$B,0)),"")</f>
        <v/>
      </c>
      <c r="LP323">
        <f>IF(LQ323="1-0",INDEX(Scrape!$N:$N,MATCH('HT 1-0'!KP323,Scrape!$B:$B,0)),"")</f>
        <v/>
      </c>
      <c r="LQ323">
        <f>INDEX(Scrape!$O:$O,MATCH('HT 1-0'!KP323,Scrape!$B:$B,0))</f>
        <v/>
      </c>
      <c r="LR323">
        <f>(1/LJ323)+(1/LI323)+(1/LH323)</f>
        <v/>
      </c>
      <c r="LS323">
        <f>(1/LG323)+(1/LF323)+(1/LE323)</f>
        <v/>
      </c>
      <c r="LT323" s="8">
        <f>IF(INDEX(#REF!,MATCH(KQ323,#REF!,0))=INDEX(#REF!,MATCH(KQ323,#REF!,0)),INDEX(#REF!,MATCH(KQ323,#REF!,0)),"ERROR")</f>
        <v/>
      </c>
      <c r="LU323" s="4">
        <f>IF(KR323="G",2,IF(KR323="R",0.5,IF(KR323="A",1)))</f>
        <v/>
      </c>
      <c r="LV323" s="4">
        <f>IF(KS323="G",0.5,IF(KS323="R",2,IF(KS323="A",1)))</f>
        <v/>
      </c>
      <c r="LW323" s="4">
        <f>IF(KT323="G",2,IF(KT323="R",0.5,IF(KT323="A",1)))</f>
        <v/>
      </c>
      <c r="LX323" s="4">
        <f>IF(KU323="G",0.5,IF(KU323="R",2,IF(KU323="A",1)))</f>
        <v/>
      </c>
      <c r="LY323" s="7">
        <f>(LK323*(LU323+LX323)+(LL323*(LU323+LX323)))</f>
        <v/>
      </c>
      <c r="LZ323" s="7">
        <f>(LN323*(LV323+LW323)+(LO323*(LV323+LW323)))</f>
        <v/>
      </c>
      <c r="MA323" s="11">
        <f>LY323-LZ323</f>
        <v/>
      </c>
      <c r="MB323" s="5">
        <f>MA323+2</f>
        <v/>
      </c>
      <c r="MC323" s="6">
        <f>MA323-2</f>
        <v/>
      </c>
      <c r="MD323" s="4">
        <f>LE323</f>
        <v/>
      </c>
      <c r="ME323" s="9">
        <f>IF(MD323=0,1000,MD323+0.75)</f>
        <v/>
      </c>
      <c r="MF323" s="10">
        <f>IF(MD323=0,0,MD323-0.75)</f>
        <v/>
      </c>
      <c r="MG323" s="4">
        <f>((LM323*(LU323+LX323))-((LP323*(LV323+LW323))))</f>
        <v/>
      </c>
      <c r="MH323" s="9">
        <f>MG323*1.2</f>
        <v/>
      </c>
      <c r="MI323" s="10">
        <f>MG323*0.8</f>
        <v/>
      </c>
      <c r="MJ323">
        <f>IFERROR(NX323,"")</f>
        <v/>
      </c>
      <c r="MK323">
        <f>IFERROR(NY323,"")</f>
        <v/>
      </c>
      <c r="ML323">
        <f>IFERROR(NZ323,"")</f>
        <v/>
      </c>
      <c r="MM323">
        <f>IFERROR(OA323,"")</f>
        <v/>
      </c>
      <c r="MN323">
        <f>IFERROR(OB323,"")</f>
        <v/>
      </c>
      <c r="MO323">
        <f>IFERROR(OC323,"")</f>
        <v/>
      </c>
      <c r="MP323" s="1">
        <f>COUNTIFS(#REF!,LT323,#REF!,1,#REF!,"&gt;="&amp;MC323,#REF!,"&lt;="&amp;MB323,#REF!,"&lt;="&amp;ME323,#REF!,"&gt;="&amp;MF323,#REF!,"="&amp;KV323,#REF!,"="&amp;KX323)</f>
        <v/>
      </c>
      <c r="MQ323" s="1">
        <f>COUNTIFS(#REF!,LT323,#REF!,0,#REF!,"&gt;="&amp;MC323,#REF!,"&lt;="&amp;MB323,#REF!,"&lt;="&amp;ME323,#REF!,"&gt;="&amp;MF323,#REF!,"="&amp;KV323,#REF!,"="&amp;KX323)</f>
        <v/>
      </c>
      <c r="MR323" s="1">
        <f>COUNTIFS(#REF!,LT323,#REF!,1,#REF!,"&gt;="&amp;MC323,#REF!,"&lt;="&amp;MB323,#REF!,"&lt;="&amp;ME323,#REF!,"&gt;="&amp;MF323,#REF!,"="&amp;KW323,#REF!,"="&amp;KY323)</f>
        <v/>
      </c>
      <c r="MS323" s="1">
        <f>COUNTIFS(#REF!,LT323,#REF!,0,#REF!,"&gt;="&amp;MC323,#REF!,"&lt;="&amp;MB323,#REF!,"&lt;="&amp;ME323,#REF!,"&gt;="&amp;MF323,#REF!,"="&amp;KW323,#REF!,"="&amp;KY323)</f>
        <v/>
      </c>
      <c r="MT323" s="1">
        <f>COUNTIFS(#REF!,LT323,#REF!,1,#REF!,"&gt;="&amp;MI323,#REF!,"&lt;="&amp;MH323,#REF!,"&lt;="&amp;ME323,#REF!,"&gt;="&amp;MF323)</f>
        <v/>
      </c>
      <c r="MU323" s="1">
        <f>COUNTIFS(#REF!,LT323,#REF!,0,#REF!,"&gt;="&amp;MI323,#REF!,"&lt;="&amp;MH323,#REF!,"&lt;="&amp;ME323,#REF!,"&gt;="&amp;MF323)</f>
        <v/>
      </c>
      <c r="MV323" s="1">
        <f>COUNTIFS(#REF!,LT323,#REF!,1,#REF!,"&gt;="&amp;MI323,#REF!,"&lt;="&amp;MH323,#REF!,"="&amp;KZ323,#REF!,"="&amp;LA323,#REF!,"&lt;="&amp;ME323,#REF!,"&gt;="&amp;MF323)</f>
        <v/>
      </c>
      <c r="MW323" s="1">
        <f>COUNTIFS(#REF!,LT323,#REF!,0,#REF!,"&gt;="&amp;MI323,#REF!,"&lt;="&amp;MH323,#REF!,"="&amp;KZ323,#REF!,"="&amp;LA323,#REF!,"&lt;="&amp;ME323,#REF!,"&gt;="&amp;MF323)</f>
        <v/>
      </c>
      <c r="MX323" s="1">
        <f>COUNTIFS(#REF!,LT323,#REF!,1,#REF!,"&gt;="&amp;MC323,#REF!,"&lt;="&amp;MB323,#REF!,"&lt;="&amp;ME323,#REF!,"&gt;="&amp;MF323)</f>
        <v/>
      </c>
      <c r="MY323" s="1">
        <f>COUNTIFS(#REF!,LT323,#REF!,0,#REF!,"&gt;="&amp;MC323,#REF!,"&lt;="&amp;MB323,#REF!,"&lt;="&amp;ME323,#REF!,"&gt;="&amp;MF323)</f>
        <v/>
      </c>
      <c r="MZ323" s="1">
        <f>COUNTIFS(#REF!,LT323,#REF!,1,#REF!,"&lt;="&amp;ME323,#REF!,"&gt;="&amp;MF323,#REF!,"="&amp;KV323,#REF!,"="&amp;KX323)</f>
        <v/>
      </c>
      <c r="NA323" s="1">
        <f>COUNTIFS(#REF!,LT323,#REF!,0,#REF!,"&lt;="&amp;ME323,#REF!,"&gt;="&amp;MF323,#REF!,"="&amp;KV323,#REF!,"="&amp;KX323)</f>
        <v/>
      </c>
      <c r="NB323" s="1">
        <f>COUNTIFS(#REF!,LT323,#REF!,1,#REF!,"&lt;="&amp;ME323,#REF!,"&gt;="&amp;MF323,#REF!,"="&amp;KW323,#REF!,"="&amp;KY323)</f>
        <v/>
      </c>
      <c r="NC323" s="1">
        <f>COUNTIFS(#REF!,LT323,#REF!,0,#REF!,"&lt;="&amp;ME323,#REF!,"&gt;="&amp;MF323,#REF!,"="&amp;KW323,#REF!,"="&amp;KY323)</f>
        <v/>
      </c>
      <c r="ND323" s="1">
        <f>MP323+MR323+MT323+MV323+MX323+MZ323+NB323</f>
        <v/>
      </c>
      <c r="NE323" s="1">
        <f>MQ323+MS323+MU323+MW323+MY323+NA323+NC323</f>
        <v/>
      </c>
      <c r="NF323" s="1">
        <f>ND323+NE323</f>
        <v/>
      </c>
      <c r="NG323" s="33">
        <f>ND323/(ND323+NE323)</f>
        <v/>
      </c>
      <c r="NH323" s="3">
        <f>1/NG323</f>
        <v/>
      </c>
      <c r="NI323" s="1">
        <f>LH323</f>
        <v/>
      </c>
      <c r="NJ323" s="79">
        <f>((1-NG323)*(1/(NI323-1))*0.98-(NG323*1))</f>
        <v/>
      </c>
      <c r="NK323" s="34">
        <f>IF(LR323&lt;0.9,0,IF(AND(LR323&gt;1.1),0,1))</f>
        <v/>
      </c>
      <c r="NL323" s="34">
        <f>IF(LS323&lt;0.9,0,IF(AND(LS323&gt;1.1),0,1))</f>
        <v/>
      </c>
      <c r="NM323" s="32">
        <f>IF(NF323&gt;99,1,0)</f>
        <v/>
      </c>
      <c r="NN323" s="32">
        <f>IF(NJ323&gt;0.0799,1,0)</f>
        <v/>
      </c>
      <c r="NO323" s="32">
        <f>IF(NJ323&gt;NQ323,1,0)</f>
        <v/>
      </c>
      <c r="NP323" s="32">
        <f>NM323+NN323+NO323+NK323+NL323</f>
        <v/>
      </c>
      <c r="NQ323" s="79">
        <f>(((100*NG323)*(NI323-1)*0.98)-((1-NG323)*100))/100</f>
        <v/>
      </c>
      <c r="NR323" s="34">
        <f>IF(LR323&lt;0.9,0,IF(AND(LR323&gt;1.1),0,1))</f>
        <v/>
      </c>
      <c r="NS323" s="34">
        <f>IF(LS323&lt;0.9,0,IF(AND(LS323&gt;1.1),0,1))</f>
        <v/>
      </c>
      <c r="NT323" s="32">
        <f>IF(NF323&gt;99,1,0)</f>
        <v/>
      </c>
      <c r="NU323" s="32">
        <f>IF(NQ323&gt;0.0799,1,0)</f>
        <v/>
      </c>
      <c r="NV323" s="32">
        <f>IF(NQ323&gt;NJ323,1,0)</f>
        <v/>
      </c>
      <c r="NW323" s="32">
        <f>NT323+NU323+NV323+NR323+NS323</f>
        <v/>
      </c>
      <c r="NX323">
        <f>IF(NP323=5,"LayHome1-0",IF(AND(NW323=5),"BackHome1-0",""))</f>
        <v/>
      </c>
      <c r="NY323">
        <f>IF(NP323=5,KN323,IF(AND(NW323=5),KN323,""))</f>
        <v/>
      </c>
      <c r="NZ323">
        <f>IF(NP323=5,"Match Odds",IF(AND(NW323=5),"Match Odds",""))</f>
        <v/>
      </c>
      <c r="OA323">
        <f>IF(NP323=5,KP323,IF(AND(NW323=5),KP323,""))</f>
        <v/>
      </c>
      <c r="OB323">
        <f>IF(NP323=5,"MATCH_ODDS",IF(AND(NW323=5),"MATCH_ODDS",""))</f>
        <v/>
      </c>
      <c r="OC323">
        <f>IF(NP323=5,"LAY",IF(AND(NW323=5),"BACK",""))</f>
        <v/>
      </c>
    </row>
    <row r="324" ht="16.5" customHeight="1" thickBot="1" thickTop="1">
      <c r="A324" s="2" t="n"/>
      <c r="KN324" s="1">
        <f>IF(INDEX(#REF!,MATCH('HT 1-0'!D324,#REF!,0))=INDEX(#REF!,MATCH('HT 1-0'!D324,#REF!,0)),INDEX(#REF!,MATCH('HT 1-0'!D324,#REF!,0)),"ERROR")</f>
        <v/>
      </c>
      <c r="KO324" s="1">
        <f>IF(INDEX(#REF!,MATCH('HT 1-0'!E324,#REF!,0))=INDEX(#REF!,MATCH('HT 1-0'!E324,#REF!,0)),INDEX(#REF!,MATCH('HT 1-0'!E324,#REF!,0)),"ERROR")</f>
        <v/>
      </c>
      <c r="KP324" s="1">
        <f>KN324&amp;" v "&amp;KO324</f>
        <v/>
      </c>
      <c r="KQ324">
        <f>B324&amp;"_"&amp;C324</f>
        <v/>
      </c>
      <c r="KR324" s="1">
        <f>IF((HW324/KK324)&lt;0.335,"G",IF((HW324/KK324)&gt;0.67,"R","A"))</f>
        <v/>
      </c>
      <c r="KS324" s="1">
        <f>IF((HX324/KK324)&lt;0.335,"G",IF((HX324/KK324)&gt;0.67,"R","A"))</f>
        <v/>
      </c>
      <c r="KT324" s="1">
        <f>IF((IH324/KK324)&lt;0.335,"G",IF((IH324/KK324)&gt;0.67,"R","A"))</f>
        <v/>
      </c>
      <c r="KU324" s="1">
        <f>IF((II324/KK324)&lt;0.335,"G",IF((II324/KK324)&gt;0.67,"R","A"))</f>
        <v/>
      </c>
      <c r="KV324" s="1">
        <f>IF((HZ324/KK324)&lt;0.335,"G",IF((HZ324/KK324)&gt;0.67,"R","A"))</f>
        <v/>
      </c>
      <c r="KW324" s="1">
        <f>IF((HY324/KK324)&lt;0.335,"G",IF((HY324/KK324)&gt;0.67,"R","A"))</f>
        <v/>
      </c>
      <c r="KX324" s="1">
        <f>IF((IK324/KK324)&lt;0.335,"G",IF((IK324/KK324)&gt;0.67,"R","A"))</f>
        <v/>
      </c>
      <c r="KY324" s="1">
        <f>IF((IJ324/KK324)&lt;0.335,"G",IF((IJ324/KK324)&gt;0.67,"R","A"))</f>
        <v/>
      </c>
      <c r="KZ324" s="1">
        <f>IF((HQ324/KK324)&lt;0.335,"G",IF((HQ324/KK324)&gt;0.67,"R","A"))</f>
        <v/>
      </c>
      <c r="LA324" s="1">
        <f>IF((IB324/KK324)&lt;0.335,"G",IF((IB324/KK324)&gt;0.67,"R","A"))</f>
        <v/>
      </c>
      <c r="LB324">
        <f>IF(LQ324="1-0",INDEX(Scrape!#REF!,MATCH('HT 1-0'!KP324,Scrape!$B:$B,0)),"")</f>
        <v/>
      </c>
      <c r="LC324">
        <f>IF(LQ324="1-0",INDEX(Scrape!$A:$A,MATCH('HT 1-0'!KP324,Scrape!$B:$B,0)),"")</f>
        <v/>
      </c>
      <c r="LD324">
        <f>IF(LQ324="1-0",INDEX(Scrape!$B:$B,MATCH('HT 1-0'!KP324,Scrape!$B:$B,0)),"")</f>
        <v/>
      </c>
      <c r="LE324">
        <f>IF(LQ324="1-0",INDEX(Scrape!$C:$C,MATCH('HT 1-0'!KP324,Scrape!$B:$B,0)),"")</f>
        <v/>
      </c>
      <c r="LF324">
        <f>IF(LQ324="1-0",INDEX(Scrape!$D:$D,MATCH('HT 1-0'!KP324,Scrape!$B:$B,0)),"")</f>
        <v/>
      </c>
      <c r="LG324">
        <f>IF(LQ324="1-0",INDEX(Scrape!$E:$E,MATCH('HT 1-0'!KP324,Scrape!$B:$B,0)),"")</f>
        <v/>
      </c>
      <c r="LH324">
        <f>IF(LQ324="1-0",INDEX(Scrape!$F:$F,MATCH('HT 1-0'!KP324,Scrape!$B:$B,0)),"")</f>
        <v/>
      </c>
      <c r="LI324">
        <f>IF(LQ324="1-0",INDEX(Scrape!$G:$G,MATCH('HT 1-0'!KP324,Scrape!$B:$B,0)),"")</f>
        <v/>
      </c>
      <c r="LJ324">
        <f>IF(LQ324="1-0",INDEX(Scrape!$H:$H,MATCH('HT 1-0'!KP324,Scrape!$B:$B,0)),"")</f>
        <v/>
      </c>
      <c r="LK324">
        <f>IF(LQ324="1-0",INDEX(Scrape!$I:$I,MATCH('HT 1-0'!KP324,Scrape!$B:$B,0)),"")</f>
        <v/>
      </c>
      <c r="LL324">
        <f>IF(LQ324="1-0",INDEX(Scrape!$J:$J,MATCH('HT 1-0'!KP324,Scrape!$B:$B,0)),"")</f>
        <v/>
      </c>
      <c r="LM324">
        <f>IF(LQ324="1-0",INDEX(Scrape!$K:$K,MATCH('HT 1-0'!KP324,Scrape!$B:$B,0)),"")</f>
        <v/>
      </c>
      <c r="LN324">
        <f>IF(LQ324="1-0",INDEX(Scrape!$L:$L,MATCH('HT 1-0'!KP324,Scrape!$B:$B,0)),"")</f>
        <v/>
      </c>
      <c r="LO324">
        <f>IF(LQ324="1-0",INDEX(Scrape!$M:$M,MATCH('HT 1-0'!KP324,Scrape!$B:$B,0)),"")</f>
        <v/>
      </c>
      <c r="LP324">
        <f>IF(LQ324="1-0",INDEX(Scrape!$N:$N,MATCH('HT 1-0'!KP324,Scrape!$B:$B,0)),"")</f>
        <v/>
      </c>
      <c r="LQ324">
        <f>INDEX(Scrape!$O:$O,MATCH('HT 1-0'!KP324,Scrape!$B:$B,0))</f>
        <v/>
      </c>
      <c r="LR324">
        <f>(1/LJ324)+(1/LI324)+(1/LH324)</f>
        <v/>
      </c>
      <c r="LS324">
        <f>(1/LG324)+(1/LF324)+(1/LE324)</f>
        <v/>
      </c>
      <c r="LT324" s="8">
        <f>IF(INDEX(#REF!,MATCH(KQ324,#REF!,0))=INDEX(#REF!,MATCH(KQ324,#REF!,0)),INDEX(#REF!,MATCH(KQ324,#REF!,0)),"ERROR")</f>
        <v/>
      </c>
      <c r="LU324" s="4">
        <f>IF(KR324="G",2,IF(KR324="R",0.5,IF(KR324="A",1)))</f>
        <v/>
      </c>
      <c r="LV324" s="4">
        <f>IF(KS324="G",0.5,IF(KS324="R",2,IF(KS324="A",1)))</f>
        <v/>
      </c>
      <c r="LW324" s="4">
        <f>IF(KT324="G",2,IF(KT324="R",0.5,IF(KT324="A",1)))</f>
        <v/>
      </c>
      <c r="LX324" s="4">
        <f>IF(KU324="G",0.5,IF(KU324="R",2,IF(KU324="A",1)))</f>
        <v/>
      </c>
      <c r="LY324" s="7">
        <f>(LK324*(LU324+LX324)+(LL324*(LU324+LX324)))</f>
        <v/>
      </c>
      <c r="LZ324" s="7">
        <f>(LN324*(LV324+LW324)+(LO324*(LV324+LW324)))</f>
        <v/>
      </c>
      <c r="MA324" s="11">
        <f>LY324-LZ324</f>
        <v/>
      </c>
      <c r="MB324" s="5">
        <f>MA324+2</f>
        <v/>
      </c>
      <c r="MC324" s="6">
        <f>MA324-2</f>
        <v/>
      </c>
      <c r="MD324" s="4">
        <f>LE324</f>
        <v/>
      </c>
      <c r="ME324" s="9">
        <f>IF(MD324=0,1000,MD324+0.75)</f>
        <v/>
      </c>
      <c r="MF324" s="10">
        <f>IF(MD324=0,0,MD324-0.75)</f>
        <v/>
      </c>
      <c r="MG324" s="4">
        <f>((LM324*(LU324+LX324))-((LP324*(LV324+LW324))))</f>
        <v/>
      </c>
      <c r="MH324" s="9">
        <f>MG324*1.2</f>
        <v/>
      </c>
      <c r="MI324" s="10">
        <f>MG324*0.8</f>
        <v/>
      </c>
      <c r="MJ324">
        <f>IFERROR(NX324,"")</f>
        <v/>
      </c>
      <c r="MK324">
        <f>IFERROR(NY324,"")</f>
        <v/>
      </c>
      <c r="ML324">
        <f>IFERROR(NZ324,"")</f>
        <v/>
      </c>
      <c r="MM324">
        <f>IFERROR(OA324,"")</f>
        <v/>
      </c>
      <c r="MN324">
        <f>IFERROR(OB324,"")</f>
        <v/>
      </c>
      <c r="MO324">
        <f>IFERROR(OC324,"")</f>
        <v/>
      </c>
      <c r="MP324" s="1">
        <f>COUNTIFS(#REF!,LT324,#REF!,1,#REF!,"&gt;="&amp;MC324,#REF!,"&lt;="&amp;MB324,#REF!,"&lt;="&amp;ME324,#REF!,"&gt;="&amp;MF324,#REF!,"="&amp;KV324,#REF!,"="&amp;KX324)</f>
        <v/>
      </c>
      <c r="MQ324" s="1">
        <f>COUNTIFS(#REF!,LT324,#REF!,0,#REF!,"&gt;="&amp;MC324,#REF!,"&lt;="&amp;MB324,#REF!,"&lt;="&amp;ME324,#REF!,"&gt;="&amp;MF324,#REF!,"="&amp;KV324,#REF!,"="&amp;KX324)</f>
        <v/>
      </c>
      <c r="MR324" s="1">
        <f>COUNTIFS(#REF!,LT324,#REF!,1,#REF!,"&gt;="&amp;MC324,#REF!,"&lt;="&amp;MB324,#REF!,"&lt;="&amp;ME324,#REF!,"&gt;="&amp;MF324,#REF!,"="&amp;KW324,#REF!,"="&amp;KY324)</f>
        <v/>
      </c>
      <c r="MS324" s="1">
        <f>COUNTIFS(#REF!,LT324,#REF!,0,#REF!,"&gt;="&amp;MC324,#REF!,"&lt;="&amp;MB324,#REF!,"&lt;="&amp;ME324,#REF!,"&gt;="&amp;MF324,#REF!,"="&amp;KW324,#REF!,"="&amp;KY324)</f>
        <v/>
      </c>
      <c r="MT324" s="1">
        <f>COUNTIFS(#REF!,LT324,#REF!,1,#REF!,"&gt;="&amp;MI324,#REF!,"&lt;="&amp;MH324,#REF!,"&lt;="&amp;ME324,#REF!,"&gt;="&amp;MF324)</f>
        <v/>
      </c>
      <c r="MU324" s="1">
        <f>COUNTIFS(#REF!,LT324,#REF!,0,#REF!,"&gt;="&amp;MI324,#REF!,"&lt;="&amp;MH324,#REF!,"&lt;="&amp;ME324,#REF!,"&gt;="&amp;MF324)</f>
        <v/>
      </c>
      <c r="MV324" s="1">
        <f>COUNTIFS(#REF!,LT324,#REF!,1,#REF!,"&gt;="&amp;MI324,#REF!,"&lt;="&amp;MH324,#REF!,"="&amp;KZ324,#REF!,"="&amp;LA324,#REF!,"&lt;="&amp;ME324,#REF!,"&gt;="&amp;MF324)</f>
        <v/>
      </c>
      <c r="MW324" s="1">
        <f>COUNTIFS(#REF!,LT324,#REF!,0,#REF!,"&gt;="&amp;MI324,#REF!,"&lt;="&amp;MH324,#REF!,"="&amp;KZ324,#REF!,"="&amp;LA324,#REF!,"&lt;="&amp;ME324,#REF!,"&gt;="&amp;MF324)</f>
        <v/>
      </c>
      <c r="MX324" s="1">
        <f>COUNTIFS(#REF!,LT324,#REF!,1,#REF!,"&gt;="&amp;MC324,#REF!,"&lt;="&amp;MB324,#REF!,"&lt;="&amp;ME324,#REF!,"&gt;="&amp;MF324)</f>
        <v/>
      </c>
      <c r="MY324" s="1">
        <f>COUNTIFS(#REF!,LT324,#REF!,0,#REF!,"&gt;="&amp;MC324,#REF!,"&lt;="&amp;MB324,#REF!,"&lt;="&amp;ME324,#REF!,"&gt;="&amp;MF324)</f>
        <v/>
      </c>
      <c r="MZ324" s="1">
        <f>COUNTIFS(#REF!,LT324,#REF!,1,#REF!,"&lt;="&amp;ME324,#REF!,"&gt;="&amp;MF324,#REF!,"="&amp;KV324,#REF!,"="&amp;KX324)</f>
        <v/>
      </c>
      <c r="NA324" s="1">
        <f>COUNTIFS(#REF!,LT324,#REF!,0,#REF!,"&lt;="&amp;ME324,#REF!,"&gt;="&amp;MF324,#REF!,"="&amp;KV324,#REF!,"="&amp;KX324)</f>
        <v/>
      </c>
      <c r="NB324" s="1">
        <f>COUNTIFS(#REF!,LT324,#REF!,1,#REF!,"&lt;="&amp;ME324,#REF!,"&gt;="&amp;MF324,#REF!,"="&amp;KW324,#REF!,"="&amp;KY324)</f>
        <v/>
      </c>
      <c r="NC324" s="1">
        <f>COUNTIFS(#REF!,LT324,#REF!,0,#REF!,"&lt;="&amp;ME324,#REF!,"&gt;="&amp;MF324,#REF!,"="&amp;KW324,#REF!,"="&amp;KY324)</f>
        <v/>
      </c>
      <c r="ND324" s="1">
        <f>MP324+MR324+MT324+MV324+MX324+MZ324+NB324</f>
        <v/>
      </c>
      <c r="NE324" s="1">
        <f>MQ324+MS324+MU324+MW324+MY324+NA324+NC324</f>
        <v/>
      </c>
      <c r="NF324" s="1">
        <f>ND324+NE324</f>
        <v/>
      </c>
      <c r="NG324" s="33">
        <f>ND324/(ND324+NE324)</f>
        <v/>
      </c>
      <c r="NH324" s="3">
        <f>1/NG324</f>
        <v/>
      </c>
      <c r="NI324" s="1">
        <f>LH324</f>
        <v/>
      </c>
      <c r="NJ324" s="79">
        <f>((1-NG324)*(1/(NI324-1))*0.98-(NG324*1))</f>
        <v/>
      </c>
      <c r="NK324" s="34">
        <f>IF(LR324&lt;0.9,0,IF(AND(LR324&gt;1.1),0,1))</f>
        <v/>
      </c>
      <c r="NL324" s="34">
        <f>IF(LS324&lt;0.9,0,IF(AND(LS324&gt;1.1),0,1))</f>
        <v/>
      </c>
      <c r="NM324" s="32">
        <f>IF(NF324&gt;99,1,0)</f>
        <v/>
      </c>
      <c r="NN324" s="32">
        <f>IF(NJ324&gt;0.0799,1,0)</f>
        <v/>
      </c>
      <c r="NO324" s="32">
        <f>IF(NJ324&gt;NQ324,1,0)</f>
        <v/>
      </c>
      <c r="NP324" s="32">
        <f>NM324+NN324+NO324+NK324+NL324</f>
        <v/>
      </c>
      <c r="NQ324" s="79">
        <f>(((100*NG324)*(NI324-1)*0.98)-((1-NG324)*100))/100</f>
        <v/>
      </c>
      <c r="NR324" s="34">
        <f>IF(LR324&lt;0.9,0,IF(AND(LR324&gt;1.1),0,1))</f>
        <v/>
      </c>
      <c r="NS324" s="34">
        <f>IF(LS324&lt;0.9,0,IF(AND(LS324&gt;1.1),0,1))</f>
        <v/>
      </c>
      <c r="NT324" s="32">
        <f>IF(NF324&gt;99,1,0)</f>
        <v/>
      </c>
      <c r="NU324" s="32">
        <f>IF(NQ324&gt;0.0799,1,0)</f>
        <v/>
      </c>
      <c r="NV324" s="32">
        <f>IF(NQ324&gt;NJ324,1,0)</f>
        <v/>
      </c>
      <c r="NW324" s="32">
        <f>NT324+NU324+NV324+NR324+NS324</f>
        <v/>
      </c>
      <c r="NX324">
        <f>IF(NP324=5,"LayHome1-0",IF(AND(NW324=5),"BackHome1-0",""))</f>
        <v/>
      </c>
      <c r="NY324">
        <f>IF(NP324=5,KN324,IF(AND(NW324=5),KN324,""))</f>
        <v/>
      </c>
      <c r="NZ324">
        <f>IF(NP324=5,"Match Odds",IF(AND(NW324=5),"Match Odds",""))</f>
        <v/>
      </c>
      <c r="OA324">
        <f>IF(NP324=5,KP324,IF(AND(NW324=5),KP324,""))</f>
        <v/>
      </c>
      <c r="OB324">
        <f>IF(NP324=5,"MATCH_ODDS",IF(AND(NW324=5),"MATCH_ODDS",""))</f>
        <v/>
      </c>
      <c r="OC324">
        <f>IF(NP324=5,"LAY",IF(AND(NW324=5),"BACK",""))</f>
        <v/>
      </c>
    </row>
    <row r="325" ht="16.5" customHeight="1" thickBot="1" thickTop="1">
      <c r="A325" s="2" t="n"/>
      <c r="KN325" s="1">
        <f>IF(INDEX(#REF!,MATCH('HT 1-0'!D325,#REF!,0))=INDEX(#REF!,MATCH('HT 1-0'!D325,#REF!,0)),INDEX(#REF!,MATCH('HT 1-0'!D325,#REF!,0)),"ERROR")</f>
        <v/>
      </c>
      <c r="KO325" s="1">
        <f>IF(INDEX(#REF!,MATCH('HT 1-0'!E325,#REF!,0))=INDEX(#REF!,MATCH('HT 1-0'!E325,#REF!,0)),INDEX(#REF!,MATCH('HT 1-0'!E325,#REF!,0)),"ERROR")</f>
        <v/>
      </c>
      <c r="KP325" s="1">
        <f>KN325&amp;" v "&amp;KO325</f>
        <v/>
      </c>
      <c r="KQ325">
        <f>B325&amp;"_"&amp;C325</f>
        <v/>
      </c>
      <c r="KR325" s="1">
        <f>IF((HW325/KK325)&lt;0.335,"G",IF((HW325/KK325)&gt;0.67,"R","A"))</f>
        <v/>
      </c>
      <c r="KS325" s="1">
        <f>IF((HX325/KK325)&lt;0.335,"G",IF((HX325/KK325)&gt;0.67,"R","A"))</f>
        <v/>
      </c>
      <c r="KT325" s="1">
        <f>IF((IH325/KK325)&lt;0.335,"G",IF((IH325/KK325)&gt;0.67,"R","A"))</f>
        <v/>
      </c>
      <c r="KU325" s="1">
        <f>IF((II325/KK325)&lt;0.335,"G",IF((II325/KK325)&gt;0.67,"R","A"))</f>
        <v/>
      </c>
      <c r="KV325" s="1">
        <f>IF((HZ325/KK325)&lt;0.335,"G",IF((HZ325/KK325)&gt;0.67,"R","A"))</f>
        <v/>
      </c>
      <c r="KW325" s="1">
        <f>IF((HY325/KK325)&lt;0.335,"G",IF((HY325/KK325)&gt;0.67,"R","A"))</f>
        <v/>
      </c>
      <c r="KX325" s="1">
        <f>IF((IK325/KK325)&lt;0.335,"G",IF((IK325/KK325)&gt;0.67,"R","A"))</f>
        <v/>
      </c>
      <c r="KY325" s="1">
        <f>IF((IJ325/KK325)&lt;0.335,"G",IF((IJ325/KK325)&gt;0.67,"R","A"))</f>
        <v/>
      </c>
      <c r="KZ325" s="1">
        <f>IF((HQ325/KK325)&lt;0.335,"G",IF((HQ325/KK325)&gt;0.67,"R","A"))</f>
        <v/>
      </c>
      <c r="LA325" s="1">
        <f>IF((IB325/KK325)&lt;0.335,"G",IF((IB325/KK325)&gt;0.67,"R","A"))</f>
        <v/>
      </c>
      <c r="LB325">
        <f>IF(LQ325="1-0",INDEX(Scrape!#REF!,MATCH('HT 1-0'!KP325,Scrape!$B:$B,0)),"")</f>
        <v/>
      </c>
      <c r="LC325">
        <f>IF(LQ325="1-0",INDEX(Scrape!$A:$A,MATCH('HT 1-0'!KP325,Scrape!$B:$B,0)),"")</f>
        <v/>
      </c>
      <c r="LD325">
        <f>IF(LQ325="1-0",INDEX(Scrape!$B:$B,MATCH('HT 1-0'!KP325,Scrape!$B:$B,0)),"")</f>
        <v/>
      </c>
      <c r="LE325">
        <f>IF(LQ325="1-0",INDEX(Scrape!$C:$C,MATCH('HT 1-0'!KP325,Scrape!$B:$B,0)),"")</f>
        <v/>
      </c>
      <c r="LF325">
        <f>IF(LQ325="1-0",INDEX(Scrape!$D:$D,MATCH('HT 1-0'!KP325,Scrape!$B:$B,0)),"")</f>
        <v/>
      </c>
      <c r="LG325">
        <f>IF(LQ325="1-0",INDEX(Scrape!$E:$E,MATCH('HT 1-0'!KP325,Scrape!$B:$B,0)),"")</f>
        <v/>
      </c>
      <c r="LH325">
        <f>IF(LQ325="1-0",INDEX(Scrape!$F:$F,MATCH('HT 1-0'!KP325,Scrape!$B:$B,0)),"")</f>
        <v/>
      </c>
      <c r="LI325">
        <f>IF(LQ325="1-0",INDEX(Scrape!$G:$G,MATCH('HT 1-0'!KP325,Scrape!$B:$B,0)),"")</f>
        <v/>
      </c>
      <c r="LJ325">
        <f>IF(LQ325="1-0",INDEX(Scrape!$H:$H,MATCH('HT 1-0'!KP325,Scrape!$B:$B,0)),"")</f>
        <v/>
      </c>
      <c r="LK325">
        <f>IF(LQ325="1-0",INDEX(Scrape!$I:$I,MATCH('HT 1-0'!KP325,Scrape!$B:$B,0)),"")</f>
        <v/>
      </c>
      <c r="LL325">
        <f>IF(LQ325="1-0",INDEX(Scrape!$J:$J,MATCH('HT 1-0'!KP325,Scrape!$B:$B,0)),"")</f>
        <v/>
      </c>
      <c r="LM325">
        <f>IF(LQ325="1-0",INDEX(Scrape!$K:$K,MATCH('HT 1-0'!KP325,Scrape!$B:$B,0)),"")</f>
        <v/>
      </c>
      <c r="LN325">
        <f>IF(LQ325="1-0",INDEX(Scrape!$L:$L,MATCH('HT 1-0'!KP325,Scrape!$B:$B,0)),"")</f>
        <v/>
      </c>
      <c r="LO325">
        <f>IF(LQ325="1-0",INDEX(Scrape!$M:$M,MATCH('HT 1-0'!KP325,Scrape!$B:$B,0)),"")</f>
        <v/>
      </c>
      <c r="LP325">
        <f>IF(LQ325="1-0",INDEX(Scrape!$N:$N,MATCH('HT 1-0'!KP325,Scrape!$B:$B,0)),"")</f>
        <v/>
      </c>
      <c r="LQ325">
        <f>INDEX(Scrape!$O:$O,MATCH('HT 1-0'!KP325,Scrape!$B:$B,0))</f>
        <v/>
      </c>
      <c r="LR325">
        <f>(1/LJ325)+(1/LI325)+(1/LH325)</f>
        <v/>
      </c>
      <c r="LS325">
        <f>(1/LG325)+(1/LF325)+(1/LE325)</f>
        <v/>
      </c>
      <c r="LT325" s="8">
        <f>IF(INDEX(#REF!,MATCH(KQ325,#REF!,0))=INDEX(#REF!,MATCH(KQ325,#REF!,0)),INDEX(#REF!,MATCH(KQ325,#REF!,0)),"ERROR")</f>
        <v/>
      </c>
      <c r="LU325" s="4">
        <f>IF(KR325="G",2,IF(KR325="R",0.5,IF(KR325="A",1)))</f>
        <v/>
      </c>
      <c r="LV325" s="4">
        <f>IF(KS325="G",0.5,IF(KS325="R",2,IF(KS325="A",1)))</f>
        <v/>
      </c>
      <c r="LW325" s="4">
        <f>IF(KT325="G",2,IF(KT325="R",0.5,IF(KT325="A",1)))</f>
        <v/>
      </c>
      <c r="LX325" s="4">
        <f>IF(KU325="G",0.5,IF(KU325="R",2,IF(KU325="A",1)))</f>
        <v/>
      </c>
      <c r="LY325" s="7">
        <f>(LK325*(LU325+LX325)+(LL325*(LU325+LX325)))</f>
        <v/>
      </c>
      <c r="LZ325" s="7">
        <f>(LN325*(LV325+LW325)+(LO325*(LV325+LW325)))</f>
        <v/>
      </c>
      <c r="MA325" s="11">
        <f>LY325-LZ325</f>
        <v/>
      </c>
      <c r="MB325" s="5">
        <f>MA325+2</f>
        <v/>
      </c>
      <c r="MC325" s="6">
        <f>MA325-2</f>
        <v/>
      </c>
      <c r="MD325" s="4">
        <f>LE325</f>
        <v/>
      </c>
      <c r="ME325" s="9">
        <f>IF(MD325=0,1000,MD325+0.75)</f>
        <v/>
      </c>
      <c r="MF325" s="10">
        <f>IF(MD325=0,0,MD325-0.75)</f>
        <v/>
      </c>
      <c r="MG325" s="4">
        <f>((LM325*(LU325+LX325))-((LP325*(LV325+LW325))))</f>
        <v/>
      </c>
      <c r="MH325" s="9">
        <f>MG325*1.2</f>
        <v/>
      </c>
      <c r="MI325" s="10">
        <f>MG325*0.8</f>
        <v/>
      </c>
      <c r="MJ325">
        <f>IFERROR(NX325,"")</f>
        <v/>
      </c>
      <c r="MK325">
        <f>IFERROR(NY325,"")</f>
        <v/>
      </c>
      <c r="ML325">
        <f>IFERROR(NZ325,"")</f>
        <v/>
      </c>
      <c r="MM325">
        <f>IFERROR(OA325,"")</f>
        <v/>
      </c>
      <c r="MN325">
        <f>IFERROR(OB325,"")</f>
        <v/>
      </c>
      <c r="MO325">
        <f>IFERROR(OC325,"")</f>
        <v/>
      </c>
      <c r="MP325" s="1">
        <f>COUNTIFS(#REF!,LT325,#REF!,1,#REF!,"&gt;="&amp;MC325,#REF!,"&lt;="&amp;MB325,#REF!,"&lt;="&amp;ME325,#REF!,"&gt;="&amp;MF325,#REF!,"="&amp;KV325,#REF!,"="&amp;KX325)</f>
        <v/>
      </c>
      <c r="MQ325" s="1">
        <f>COUNTIFS(#REF!,LT325,#REF!,0,#REF!,"&gt;="&amp;MC325,#REF!,"&lt;="&amp;MB325,#REF!,"&lt;="&amp;ME325,#REF!,"&gt;="&amp;MF325,#REF!,"="&amp;KV325,#REF!,"="&amp;KX325)</f>
        <v/>
      </c>
      <c r="MR325" s="1">
        <f>COUNTIFS(#REF!,LT325,#REF!,1,#REF!,"&gt;="&amp;MC325,#REF!,"&lt;="&amp;MB325,#REF!,"&lt;="&amp;ME325,#REF!,"&gt;="&amp;MF325,#REF!,"="&amp;KW325,#REF!,"="&amp;KY325)</f>
        <v/>
      </c>
      <c r="MS325" s="1">
        <f>COUNTIFS(#REF!,LT325,#REF!,0,#REF!,"&gt;="&amp;MC325,#REF!,"&lt;="&amp;MB325,#REF!,"&lt;="&amp;ME325,#REF!,"&gt;="&amp;MF325,#REF!,"="&amp;KW325,#REF!,"="&amp;KY325)</f>
        <v/>
      </c>
      <c r="MT325" s="1">
        <f>COUNTIFS(#REF!,LT325,#REF!,1,#REF!,"&gt;="&amp;MI325,#REF!,"&lt;="&amp;MH325,#REF!,"&lt;="&amp;ME325,#REF!,"&gt;="&amp;MF325)</f>
        <v/>
      </c>
      <c r="MU325" s="1">
        <f>COUNTIFS(#REF!,LT325,#REF!,0,#REF!,"&gt;="&amp;MI325,#REF!,"&lt;="&amp;MH325,#REF!,"&lt;="&amp;ME325,#REF!,"&gt;="&amp;MF325)</f>
        <v/>
      </c>
      <c r="MV325" s="1">
        <f>COUNTIFS(#REF!,LT325,#REF!,1,#REF!,"&gt;="&amp;MI325,#REF!,"&lt;="&amp;MH325,#REF!,"="&amp;KZ325,#REF!,"="&amp;LA325,#REF!,"&lt;="&amp;ME325,#REF!,"&gt;="&amp;MF325)</f>
        <v/>
      </c>
      <c r="MW325" s="1">
        <f>COUNTIFS(#REF!,LT325,#REF!,0,#REF!,"&gt;="&amp;MI325,#REF!,"&lt;="&amp;MH325,#REF!,"="&amp;KZ325,#REF!,"="&amp;LA325,#REF!,"&lt;="&amp;ME325,#REF!,"&gt;="&amp;MF325)</f>
        <v/>
      </c>
      <c r="MX325" s="1">
        <f>COUNTIFS(#REF!,LT325,#REF!,1,#REF!,"&gt;="&amp;MC325,#REF!,"&lt;="&amp;MB325,#REF!,"&lt;="&amp;ME325,#REF!,"&gt;="&amp;MF325)</f>
        <v/>
      </c>
      <c r="MY325" s="1">
        <f>COUNTIFS(#REF!,LT325,#REF!,0,#REF!,"&gt;="&amp;MC325,#REF!,"&lt;="&amp;MB325,#REF!,"&lt;="&amp;ME325,#REF!,"&gt;="&amp;MF325)</f>
        <v/>
      </c>
      <c r="MZ325" s="1">
        <f>COUNTIFS(#REF!,LT325,#REF!,1,#REF!,"&lt;="&amp;ME325,#REF!,"&gt;="&amp;MF325,#REF!,"="&amp;KV325,#REF!,"="&amp;KX325)</f>
        <v/>
      </c>
      <c r="NA325" s="1">
        <f>COUNTIFS(#REF!,LT325,#REF!,0,#REF!,"&lt;="&amp;ME325,#REF!,"&gt;="&amp;MF325,#REF!,"="&amp;KV325,#REF!,"="&amp;KX325)</f>
        <v/>
      </c>
      <c r="NB325" s="1">
        <f>COUNTIFS(#REF!,LT325,#REF!,1,#REF!,"&lt;="&amp;ME325,#REF!,"&gt;="&amp;MF325,#REF!,"="&amp;KW325,#REF!,"="&amp;KY325)</f>
        <v/>
      </c>
      <c r="NC325" s="1">
        <f>COUNTIFS(#REF!,LT325,#REF!,0,#REF!,"&lt;="&amp;ME325,#REF!,"&gt;="&amp;MF325,#REF!,"="&amp;KW325,#REF!,"="&amp;KY325)</f>
        <v/>
      </c>
      <c r="ND325" s="1">
        <f>MP325+MR325+MT325+MV325+MX325+MZ325+NB325</f>
        <v/>
      </c>
      <c r="NE325" s="1">
        <f>MQ325+MS325+MU325+MW325+MY325+NA325+NC325</f>
        <v/>
      </c>
      <c r="NF325" s="1">
        <f>ND325+NE325</f>
        <v/>
      </c>
      <c r="NG325" s="33">
        <f>ND325/(ND325+NE325)</f>
        <v/>
      </c>
      <c r="NH325" s="3">
        <f>1/NG325</f>
        <v/>
      </c>
      <c r="NI325" s="1">
        <f>LH325</f>
        <v/>
      </c>
      <c r="NJ325" s="79">
        <f>((1-NG325)*(1/(NI325-1))*0.98-(NG325*1))</f>
        <v/>
      </c>
      <c r="NK325" s="34">
        <f>IF(LR325&lt;0.9,0,IF(AND(LR325&gt;1.1),0,1))</f>
        <v/>
      </c>
      <c r="NL325" s="34">
        <f>IF(LS325&lt;0.9,0,IF(AND(LS325&gt;1.1),0,1))</f>
        <v/>
      </c>
      <c r="NM325" s="32">
        <f>IF(NF325&gt;99,1,0)</f>
        <v/>
      </c>
      <c r="NN325" s="32">
        <f>IF(NJ325&gt;0.0799,1,0)</f>
        <v/>
      </c>
      <c r="NO325" s="32">
        <f>IF(NJ325&gt;NQ325,1,0)</f>
        <v/>
      </c>
      <c r="NP325" s="32">
        <f>NM325+NN325+NO325+NK325+NL325</f>
        <v/>
      </c>
      <c r="NQ325" s="79">
        <f>(((100*NG325)*(NI325-1)*0.98)-((1-NG325)*100))/100</f>
        <v/>
      </c>
      <c r="NR325" s="34">
        <f>IF(LR325&lt;0.9,0,IF(AND(LR325&gt;1.1),0,1))</f>
        <v/>
      </c>
      <c r="NS325" s="34">
        <f>IF(LS325&lt;0.9,0,IF(AND(LS325&gt;1.1),0,1))</f>
        <v/>
      </c>
      <c r="NT325" s="32">
        <f>IF(NF325&gt;99,1,0)</f>
        <v/>
      </c>
      <c r="NU325" s="32">
        <f>IF(NQ325&gt;0.0799,1,0)</f>
        <v/>
      </c>
      <c r="NV325" s="32">
        <f>IF(NQ325&gt;NJ325,1,0)</f>
        <v/>
      </c>
      <c r="NW325" s="32">
        <f>NT325+NU325+NV325+NR325+NS325</f>
        <v/>
      </c>
      <c r="NX325">
        <f>IF(NP325=5,"LayHome1-0",IF(AND(NW325=5),"BackHome1-0",""))</f>
        <v/>
      </c>
      <c r="NY325">
        <f>IF(NP325=5,KN325,IF(AND(NW325=5),KN325,""))</f>
        <v/>
      </c>
      <c r="NZ325">
        <f>IF(NP325=5,"Match Odds",IF(AND(NW325=5),"Match Odds",""))</f>
        <v/>
      </c>
      <c r="OA325">
        <f>IF(NP325=5,KP325,IF(AND(NW325=5),KP325,""))</f>
        <v/>
      </c>
      <c r="OB325">
        <f>IF(NP325=5,"MATCH_ODDS",IF(AND(NW325=5),"MATCH_ODDS",""))</f>
        <v/>
      </c>
      <c r="OC325">
        <f>IF(NP325=5,"LAY",IF(AND(NW325=5),"BACK",""))</f>
        <v/>
      </c>
    </row>
    <row r="326" ht="16.5" customHeight="1" thickBot="1" thickTop="1">
      <c r="A326" s="2" t="n"/>
      <c r="KN326" s="1">
        <f>IF(INDEX(#REF!,MATCH('HT 1-0'!D326,#REF!,0))=INDEX(#REF!,MATCH('HT 1-0'!D326,#REF!,0)),INDEX(#REF!,MATCH('HT 1-0'!D326,#REF!,0)),"ERROR")</f>
        <v/>
      </c>
      <c r="KO326" s="1">
        <f>IF(INDEX(#REF!,MATCH('HT 1-0'!E326,#REF!,0))=INDEX(#REF!,MATCH('HT 1-0'!E326,#REF!,0)),INDEX(#REF!,MATCH('HT 1-0'!E326,#REF!,0)),"ERROR")</f>
        <v/>
      </c>
      <c r="KP326" s="1">
        <f>KN326&amp;" v "&amp;KO326</f>
        <v/>
      </c>
      <c r="KQ326">
        <f>B326&amp;"_"&amp;C326</f>
        <v/>
      </c>
      <c r="KR326" s="1">
        <f>IF((HW326/KK326)&lt;0.335,"G",IF((HW326/KK326)&gt;0.67,"R","A"))</f>
        <v/>
      </c>
      <c r="KS326" s="1">
        <f>IF((HX326/KK326)&lt;0.335,"G",IF((HX326/KK326)&gt;0.67,"R","A"))</f>
        <v/>
      </c>
      <c r="KT326" s="1">
        <f>IF((IH326/KK326)&lt;0.335,"G",IF((IH326/KK326)&gt;0.67,"R","A"))</f>
        <v/>
      </c>
      <c r="KU326" s="1">
        <f>IF((II326/KK326)&lt;0.335,"G",IF((II326/KK326)&gt;0.67,"R","A"))</f>
        <v/>
      </c>
      <c r="KV326" s="1">
        <f>IF((HZ326/KK326)&lt;0.335,"G",IF((HZ326/KK326)&gt;0.67,"R","A"))</f>
        <v/>
      </c>
      <c r="KW326" s="1">
        <f>IF((HY326/KK326)&lt;0.335,"G",IF((HY326/KK326)&gt;0.67,"R","A"))</f>
        <v/>
      </c>
      <c r="KX326" s="1">
        <f>IF((IK326/KK326)&lt;0.335,"G",IF((IK326/KK326)&gt;0.67,"R","A"))</f>
        <v/>
      </c>
      <c r="KY326" s="1">
        <f>IF((IJ326/KK326)&lt;0.335,"G",IF((IJ326/KK326)&gt;0.67,"R","A"))</f>
        <v/>
      </c>
      <c r="KZ326" s="1">
        <f>IF((HQ326/KK326)&lt;0.335,"G",IF((HQ326/KK326)&gt;0.67,"R","A"))</f>
        <v/>
      </c>
      <c r="LA326" s="1">
        <f>IF((IB326/KK326)&lt;0.335,"G",IF((IB326/KK326)&gt;0.67,"R","A"))</f>
        <v/>
      </c>
      <c r="LB326">
        <f>IF(LQ326="1-0",INDEX(Scrape!#REF!,MATCH('HT 1-0'!KP326,Scrape!$B:$B,0)),"")</f>
        <v/>
      </c>
      <c r="LC326">
        <f>IF(LQ326="1-0",INDEX(Scrape!$A:$A,MATCH('HT 1-0'!KP326,Scrape!$B:$B,0)),"")</f>
        <v/>
      </c>
      <c r="LD326">
        <f>IF(LQ326="1-0",INDEX(Scrape!$B:$B,MATCH('HT 1-0'!KP326,Scrape!$B:$B,0)),"")</f>
        <v/>
      </c>
      <c r="LE326">
        <f>IF(LQ326="1-0",INDEX(Scrape!$C:$C,MATCH('HT 1-0'!KP326,Scrape!$B:$B,0)),"")</f>
        <v/>
      </c>
      <c r="LF326">
        <f>IF(LQ326="1-0",INDEX(Scrape!$D:$D,MATCH('HT 1-0'!KP326,Scrape!$B:$B,0)),"")</f>
        <v/>
      </c>
      <c r="LG326">
        <f>IF(LQ326="1-0",INDEX(Scrape!$E:$E,MATCH('HT 1-0'!KP326,Scrape!$B:$B,0)),"")</f>
        <v/>
      </c>
      <c r="LH326">
        <f>IF(LQ326="1-0",INDEX(Scrape!$F:$F,MATCH('HT 1-0'!KP326,Scrape!$B:$B,0)),"")</f>
        <v/>
      </c>
      <c r="LI326">
        <f>IF(LQ326="1-0",INDEX(Scrape!$G:$G,MATCH('HT 1-0'!KP326,Scrape!$B:$B,0)),"")</f>
        <v/>
      </c>
      <c r="LJ326">
        <f>IF(LQ326="1-0",INDEX(Scrape!$H:$H,MATCH('HT 1-0'!KP326,Scrape!$B:$B,0)),"")</f>
        <v/>
      </c>
      <c r="LK326">
        <f>IF(LQ326="1-0",INDEX(Scrape!$I:$I,MATCH('HT 1-0'!KP326,Scrape!$B:$B,0)),"")</f>
        <v/>
      </c>
      <c r="LL326">
        <f>IF(LQ326="1-0",INDEX(Scrape!$J:$J,MATCH('HT 1-0'!KP326,Scrape!$B:$B,0)),"")</f>
        <v/>
      </c>
      <c r="LM326">
        <f>IF(LQ326="1-0",INDEX(Scrape!$K:$K,MATCH('HT 1-0'!KP326,Scrape!$B:$B,0)),"")</f>
        <v/>
      </c>
      <c r="LN326">
        <f>IF(LQ326="1-0",INDEX(Scrape!$L:$L,MATCH('HT 1-0'!KP326,Scrape!$B:$B,0)),"")</f>
        <v/>
      </c>
      <c r="LO326">
        <f>IF(LQ326="1-0",INDEX(Scrape!$M:$M,MATCH('HT 1-0'!KP326,Scrape!$B:$B,0)),"")</f>
        <v/>
      </c>
      <c r="LP326">
        <f>IF(LQ326="1-0",INDEX(Scrape!$N:$N,MATCH('HT 1-0'!KP326,Scrape!$B:$B,0)),"")</f>
        <v/>
      </c>
      <c r="LQ326">
        <f>INDEX(Scrape!$O:$O,MATCH('HT 1-0'!KP326,Scrape!$B:$B,0))</f>
        <v/>
      </c>
      <c r="LR326">
        <f>(1/LJ326)+(1/LI326)+(1/LH326)</f>
        <v/>
      </c>
      <c r="LS326">
        <f>(1/LG326)+(1/LF326)+(1/LE326)</f>
        <v/>
      </c>
      <c r="LT326" s="8">
        <f>IF(INDEX(#REF!,MATCH(KQ326,#REF!,0))=INDEX(#REF!,MATCH(KQ326,#REF!,0)),INDEX(#REF!,MATCH(KQ326,#REF!,0)),"ERROR")</f>
        <v/>
      </c>
      <c r="LU326" s="4">
        <f>IF(KR326="G",2,IF(KR326="R",0.5,IF(KR326="A",1)))</f>
        <v/>
      </c>
      <c r="LV326" s="4">
        <f>IF(KS326="G",0.5,IF(KS326="R",2,IF(KS326="A",1)))</f>
        <v/>
      </c>
      <c r="LW326" s="4">
        <f>IF(KT326="G",2,IF(KT326="R",0.5,IF(KT326="A",1)))</f>
        <v/>
      </c>
      <c r="LX326" s="4">
        <f>IF(KU326="G",0.5,IF(KU326="R",2,IF(KU326="A",1)))</f>
        <v/>
      </c>
      <c r="LY326" s="7">
        <f>(LK326*(LU326+LX326)+(LL326*(LU326+LX326)))</f>
        <v/>
      </c>
      <c r="LZ326" s="7">
        <f>(LN326*(LV326+LW326)+(LO326*(LV326+LW326)))</f>
        <v/>
      </c>
      <c r="MA326" s="11">
        <f>LY326-LZ326</f>
        <v/>
      </c>
      <c r="MB326" s="5">
        <f>MA326+2</f>
        <v/>
      </c>
      <c r="MC326" s="6">
        <f>MA326-2</f>
        <v/>
      </c>
      <c r="MD326" s="4">
        <f>LE326</f>
        <v/>
      </c>
      <c r="ME326" s="9">
        <f>IF(MD326=0,1000,MD326+0.75)</f>
        <v/>
      </c>
      <c r="MF326" s="10">
        <f>IF(MD326=0,0,MD326-0.75)</f>
        <v/>
      </c>
      <c r="MG326" s="4">
        <f>((LM326*(LU326+LX326))-((LP326*(LV326+LW326))))</f>
        <v/>
      </c>
      <c r="MH326" s="9">
        <f>MG326*1.2</f>
        <v/>
      </c>
      <c r="MI326" s="10">
        <f>MG326*0.8</f>
        <v/>
      </c>
      <c r="MJ326">
        <f>IFERROR(NX326,"")</f>
        <v/>
      </c>
      <c r="MK326">
        <f>IFERROR(NY326,"")</f>
        <v/>
      </c>
      <c r="ML326">
        <f>IFERROR(NZ326,"")</f>
        <v/>
      </c>
      <c r="MM326">
        <f>IFERROR(OA326,"")</f>
        <v/>
      </c>
      <c r="MN326">
        <f>IFERROR(OB326,"")</f>
        <v/>
      </c>
      <c r="MO326">
        <f>IFERROR(OC326,"")</f>
        <v/>
      </c>
      <c r="MP326" s="1">
        <f>COUNTIFS(#REF!,LT326,#REF!,1,#REF!,"&gt;="&amp;MC326,#REF!,"&lt;="&amp;MB326,#REF!,"&lt;="&amp;ME326,#REF!,"&gt;="&amp;MF326,#REF!,"="&amp;KV326,#REF!,"="&amp;KX326)</f>
        <v/>
      </c>
      <c r="MQ326" s="1">
        <f>COUNTIFS(#REF!,LT326,#REF!,0,#REF!,"&gt;="&amp;MC326,#REF!,"&lt;="&amp;MB326,#REF!,"&lt;="&amp;ME326,#REF!,"&gt;="&amp;MF326,#REF!,"="&amp;KV326,#REF!,"="&amp;KX326)</f>
        <v/>
      </c>
      <c r="MR326" s="1">
        <f>COUNTIFS(#REF!,LT326,#REF!,1,#REF!,"&gt;="&amp;MC326,#REF!,"&lt;="&amp;MB326,#REF!,"&lt;="&amp;ME326,#REF!,"&gt;="&amp;MF326,#REF!,"="&amp;KW326,#REF!,"="&amp;KY326)</f>
        <v/>
      </c>
      <c r="MS326" s="1">
        <f>COUNTIFS(#REF!,LT326,#REF!,0,#REF!,"&gt;="&amp;MC326,#REF!,"&lt;="&amp;MB326,#REF!,"&lt;="&amp;ME326,#REF!,"&gt;="&amp;MF326,#REF!,"="&amp;KW326,#REF!,"="&amp;KY326)</f>
        <v/>
      </c>
      <c r="MT326" s="1">
        <f>COUNTIFS(#REF!,LT326,#REF!,1,#REF!,"&gt;="&amp;MI326,#REF!,"&lt;="&amp;MH326,#REF!,"&lt;="&amp;ME326,#REF!,"&gt;="&amp;MF326)</f>
        <v/>
      </c>
      <c r="MU326" s="1">
        <f>COUNTIFS(#REF!,LT326,#REF!,0,#REF!,"&gt;="&amp;MI326,#REF!,"&lt;="&amp;MH326,#REF!,"&lt;="&amp;ME326,#REF!,"&gt;="&amp;MF326)</f>
        <v/>
      </c>
      <c r="MV326" s="1">
        <f>COUNTIFS(#REF!,LT326,#REF!,1,#REF!,"&gt;="&amp;MI326,#REF!,"&lt;="&amp;MH326,#REF!,"="&amp;KZ326,#REF!,"="&amp;LA326,#REF!,"&lt;="&amp;ME326,#REF!,"&gt;="&amp;MF326)</f>
        <v/>
      </c>
      <c r="MW326" s="1">
        <f>COUNTIFS(#REF!,LT326,#REF!,0,#REF!,"&gt;="&amp;MI326,#REF!,"&lt;="&amp;MH326,#REF!,"="&amp;KZ326,#REF!,"="&amp;LA326,#REF!,"&lt;="&amp;ME326,#REF!,"&gt;="&amp;MF326)</f>
        <v/>
      </c>
      <c r="MX326" s="1">
        <f>COUNTIFS(#REF!,LT326,#REF!,1,#REF!,"&gt;="&amp;MC326,#REF!,"&lt;="&amp;MB326,#REF!,"&lt;="&amp;ME326,#REF!,"&gt;="&amp;MF326)</f>
        <v/>
      </c>
      <c r="MY326" s="1">
        <f>COUNTIFS(#REF!,LT326,#REF!,0,#REF!,"&gt;="&amp;MC326,#REF!,"&lt;="&amp;MB326,#REF!,"&lt;="&amp;ME326,#REF!,"&gt;="&amp;MF326)</f>
        <v/>
      </c>
      <c r="MZ326" s="1">
        <f>COUNTIFS(#REF!,LT326,#REF!,1,#REF!,"&lt;="&amp;ME326,#REF!,"&gt;="&amp;MF326,#REF!,"="&amp;KV326,#REF!,"="&amp;KX326)</f>
        <v/>
      </c>
      <c r="NA326" s="1">
        <f>COUNTIFS(#REF!,LT326,#REF!,0,#REF!,"&lt;="&amp;ME326,#REF!,"&gt;="&amp;MF326,#REF!,"="&amp;KV326,#REF!,"="&amp;KX326)</f>
        <v/>
      </c>
      <c r="NB326" s="1">
        <f>COUNTIFS(#REF!,LT326,#REF!,1,#REF!,"&lt;="&amp;ME326,#REF!,"&gt;="&amp;MF326,#REF!,"="&amp;KW326,#REF!,"="&amp;KY326)</f>
        <v/>
      </c>
      <c r="NC326" s="1">
        <f>COUNTIFS(#REF!,LT326,#REF!,0,#REF!,"&lt;="&amp;ME326,#REF!,"&gt;="&amp;MF326,#REF!,"="&amp;KW326,#REF!,"="&amp;KY326)</f>
        <v/>
      </c>
      <c r="ND326" s="1">
        <f>MP326+MR326+MT326+MV326+MX326+MZ326+NB326</f>
        <v/>
      </c>
      <c r="NE326" s="1">
        <f>MQ326+MS326+MU326+MW326+MY326+NA326+NC326</f>
        <v/>
      </c>
      <c r="NF326" s="1">
        <f>ND326+NE326</f>
        <v/>
      </c>
      <c r="NG326" s="33">
        <f>ND326/(ND326+NE326)</f>
        <v/>
      </c>
      <c r="NH326" s="3">
        <f>1/NG326</f>
        <v/>
      </c>
      <c r="NI326" s="1">
        <f>LH326</f>
        <v/>
      </c>
      <c r="NJ326" s="79">
        <f>((1-NG326)*(1/(NI326-1))*0.98-(NG326*1))</f>
        <v/>
      </c>
      <c r="NK326" s="34">
        <f>IF(LR326&lt;0.9,0,IF(AND(LR326&gt;1.1),0,1))</f>
        <v/>
      </c>
      <c r="NL326" s="34">
        <f>IF(LS326&lt;0.9,0,IF(AND(LS326&gt;1.1),0,1))</f>
        <v/>
      </c>
      <c r="NM326" s="32">
        <f>IF(NF326&gt;99,1,0)</f>
        <v/>
      </c>
      <c r="NN326" s="32">
        <f>IF(NJ326&gt;0.0799,1,0)</f>
        <v/>
      </c>
      <c r="NO326" s="32">
        <f>IF(NJ326&gt;NQ326,1,0)</f>
        <v/>
      </c>
      <c r="NP326" s="32">
        <f>NM326+NN326+NO326+NK326+NL326</f>
        <v/>
      </c>
      <c r="NQ326" s="79">
        <f>(((100*NG326)*(NI326-1)*0.98)-((1-NG326)*100))/100</f>
        <v/>
      </c>
      <c r="NR326" s="34">
        <f>IF(LR326&lt;0.9,0,IF(AND(LR326&gt;1.1),0,1))</f>
        <v/>
      </c>
      <c r="NS326" s="34">
        <f>IF(LS326&lt;0.9,0,IF(AND(LS326&gt;1.1),0,1))</f>
        <v/>
      </c>
      <c r="NT326" s="32">
        <f>IF(NF326&gt;99,1,0)</f>
        <v/>
      </c>
      <c r="NU326" s="32">
        <f>IF(NQ326&gt;0.0799,1,0)</f>
        <v/>
      </c>
      <c r="NV326" s="32">
        <f>IF(NQ326&gt;NJ326,1,0)</f>
        <v/>
      </c>
      <c r="NW326" s="32">
        <f>NT326+NU326+NV326+NR326+NS326</f>
        <v/>
      </c>
      <c r="NX326">
        <f>IF(NP326=5,"LayHome1-0",IF(AND(NW326=5),"BackHome1-0",""))</f>
        <v/>
      </c>
      <c r="NY326">
        <f>IF(NP326=5,KN326,IF(AND(NW326=5),KN326,""))</f>
        <v/>
      </c>
      <c r="NZ326">
        <f>IF(NP326=5,"Match Odds",IF(AND(NW326=5),"Match Odds",""))</f>
        <v/>
      </c>
      <c r="OA326">
        <f>IF(NP326=5,KP326,IF(AND(NW326=5),KP326,""))</f>
        <v/>
      </c>
      <c r="OB326">
        <f>IF(NP326=5,"MATCH_ODDS",IF(AND(NW326=5),"MATCH_ODDS",""))</f>
        <v/>
      </c>
      <c r="OC326">
        <f>IF(NP326=5,"LAY",IF(AND(NW326=5),"BACK",""))</f>
        <v/>
      </c>
    </row>
    <row r="327" ht="16.5" customHeight="1" thickBot="1" thickTop="1">
      <c r="A327" s="2" t="n"/>
      <c r="KN327" s="1">
        <f>IF(INDEX(#REF!,MATCH('HT 1-0'!D327,#REF!,0))=INDEX(#REF!,MATCH('HT 1-0'!D327,#REF!,0)),INDEX(#REF!,MATCH('HT 1-0'!D327,#REF!,0)),"ERROR")</f>
        <v/>
      </c>
      <c r="KO327" s="1">
        <f>IF(INDEX(#REF!,MATCH('HT 1-0'!E327,#REF!,0))=INDEX(#REF!,MATCH('HT 1-0'!E327,#REF!,0)),INDEX(#REF!,MATCH('HT 1-0'!E327,#REF!,0)),"ERROR")</f>
        <v/>
      </c>
      <c r="KP327" s="1">
        <f>KN327&amp;" v "&amp;KO327</f>
        <v/>
      </c>
      <c r="KQ327">
        <f>B327&amp;"_"&amp;C327</f>
        <v/>
      </c>
      <c r="KR327" s="1">
        <f>IF((HW327/KK327)&lt;0.335,"G",IF((HW327/KK327)&gt;0.67,"R","A"))</f>
        <v/>
      </c>
      <c r="KS327" s="1">
        <f>IF((HX327/KK327)&lt;0.335,"G",IF((HX327/KK327)&gt;0.67,"R","A"))</f>
        <v/>
      </c>
      <c r="KT327" s="1">
        <f>IF((IH327/KK327)&lt;0.335,"G",IF((IH327/KK327)&gt;0.67,"R","A"))</f>
        <v/>
      </c>
      <c r="KU327" s="1">
        <f>IF((II327/KK327)&lt;0.335,"G",IF((II327/KK327)&gt;0.67,"R","A"))</f>
        <v/>
      </c>
      <c r="KV327" s="1">
        <f>IF((HZ327/KK327)&lt;0.335,"G",IF((HZ327/KK327)&gt;0.67,"R","A"))</f>
        <v/>
      </c>
      <c r="KW327" s="1">
        <f>IF((HY327/KK327)&lt;0.335,"G",IF((HY327/KK327)&gt;0.67,"R","A"))</f>
        <v/>
      </c>
      <c r="KX327" s="1">
        <f>IF((IK327/KK327)&lt;0.335,"G",IF((IK327/KK327)&gt;0.67,"R","A"))</f>
        <v/>
      </c>
      <c r="KY327" s="1">
        <f>IF((IJ327/KK327)&lt;0.335,"G",IF((IJ327/KK327)&gt;0.67,"R","A"))</f>
        <v/>
      </c>
      <c r="KZ327" s="1">
        <f>IF((HQ327/KK327)&lt;0.335,"G",IF((HQ327/KK327)&gt;0.67,"R","A"))</f>
        <v/>
      </c>
      <c r="LA327" s="1">
        <f>IF((IB327/KK327)&lt;0.335,"G",IF((IB327/KK327)&gt;0.67,"R","A"))</f>
        <v/>
      </c>
      <c r="LB327">
        <f>IF(LQ327="1-0",INDEX(Scrape!#REF!,MATCH('HT 1-0'!KP327,Scrape!$B:$B,0)),"")</f>
        <v/>
      </c>
      <c r="LC327">
        <f>IF(LQ327="1-0",INDEX(Scrape!$A:$A,MATCH('HT 1-0'!KP327,Scrape!$B:$B,0)),"")</f>
        <v/>
      </c>
      <c r="LD327">
        <f>IF(LQ327="1-0",INDEX(Scrape!$B:$B,MATCH('HT 1-0'!KP327,Scrape!$B:$B,0)),"")</f>
        <v/>
      </c>
      <c r="LE327">
        <f>IF(LQ327="1-0",INDEX(Scrape!$C:$C,MATCH('HT 1-0'!KP327,Scrape!$B:$B,0)),"")</f>
        <v/>
      </c>
      <c r="LF327">
        <f>IF(LQ327="1-0",INDEX(Scrape!$D:$D,MATCH('HT 1-0'!KP327,Scrape!$B:$B,0)),"")</f>
        <v/>
      </c>
      <c r="LG327">
        <f>IF(LQ327="1-0",INDEX(Scrape!$E:$E,MATCH('HT 1-0'!KP327,Scrape!$B:$B,0)),"")</f>
        <v/>
      </c>
      <c r="LH327">
        <f>IF(LQ327="1-0",INDEX(Scrape!$F:$F,MATCH('HT 1-0'!KP327,Scrape!$B:$B,0)),"")</f>
        <v/>
      </c>
      <c r="LI327">
        <f>IF(LQ327="1-0",INDEX(Scrape!$G:$G,MATCH('HT 1-0'!KP327,Scrape!$B:$B,0)),"")</f>
        <v/>
      </c>
      <c r="LJ327">
        <f>IF(LQ327="1-0",INDEX(Scrape!$H:$H,MATCH('HT 1-0'!KP327,Scrape!$B:$B,0)),"")</f>
        <v/>
      </c>
      <c r="LK327">
        <f>IF(LQ327="1-0",INDEX(Scrape!$I:$I,MATCH('HT 1-0'!KP327,Scrape!$B:$B,0)),"")</f>
        <v/>
      </c>
      <c r="LL327">
        <f>IF(LQ327="1-0",INDEX(Scrape!$J:$J,MATCH('HT 1-0'!KP327,Scrape!$B:$B,0)),"")</f>
        <v/>
      </c>
      <c r="LM327">
        <f>IF(LQ327="1-0",INDEX(Scrape!$K:$K,MATCH('HT 1-0'!KP327,Scrape!$B:$B,0)),"")</f>
        <v/>
      </c>
      <c r="LN327">
        <f>IF(LQ327="1-0",INDEX(Scrape!$L:$L,MATCH('HT 1-0'!KP327,Scrape!$B:$B,0)),"")</f>
        <v/>
      </c>
      <c r="LO327">
        <f>IF(LQ327="1-0",INDEX(Scrape!$M:$M,MATCH('HT 1-0'!KP327,Scrape!$B:$B,0)),"")</f>
        <v/>
      </c>
      <c r="LP327">
        <f>IF(LQ327="1-0",INDEX(Scrape!$N:$N,MATCH('HT 1-0'!KP327,Scrape!$B:$B,0)),"")</f>
        <v/>
      </c>
      <c r="LQ327">
        <f>INDEX(Scrape!$O:$O,MATCH('HT 1-0'!KP327,Scrape!$B:$B,0))</f>
        <v/>
      </c>
      <c r="LR327">
        <f>(1/LJ327)+(1/LI327)+(1/LH327)</f>
        <v/>
      </c>
      <c r="LS327">
        <f>(1/LG327)+(1/LF327)+(1/LE327)</f>
        <v/>
      </c>
      <c r="LT327" s="8">
        <f>IF(INDEX(#REF!,MATCH(KQ327,#REF!,0))=INDEX(#REF!,MATCH(KQ327,#REF!,0)),INDEX(#REF!,MATCH(KQ327,#REF!,0)),"ERROR")</f>
        <v/>
      </c>
      <c r="LU327" s="4">
        <f>IF(KR327="G",2,IF(KR327="R",0.5,IF(KR327="A",1)))</f>
        <v/>
      </c>
      <c r="LV327" s="4">
        <f>IF(KS327="G",0.5,IF(KS327="R",2,IF(KS327="A",1)))</f>
        <v/>
      </c>
      <c r="LW327" s="4">
        <f>IF(KT327="G",2,IF(KT327="R",0.5,IF(KT327="A",1)))</f>
        <v/>
      </c>
      <c r="LX327" s="4">
        <f>IF(KU327="G",0.5,IF(KU327="R",2,IF(KU327="A",1)))</f>
        <v/>
      </c>
      <c r="LY327" s="7">
        <f>(LK327*(LU327+LX327)+(LL327*(LU327+LX327)))</f>
        <v/>
      </c>
      <c r="LZ327" s="7">
        <f>(LN327*(LV327+LW327)+(LO327*(LV327+LW327)))</f>
        <v/>
      </c>
      <c r="MA327" s="11">
        <f>LY327-LZ327</f>
        <v/>
      </c>
      <c r="MB327" s="5">
        <f>MA327+2</f>
        <v/>
      </c>
      <c r="MC327" s="6">
        <f>MA327-2</f>
        <v/>
      </c>
      <c r="MD327" s="4">
        <f>LE327</f>
        <v/>
      </c>
      <c r="ME327" s="9">
        <f>IF(MD327=0,1000,MD327+0.75)</f>
        <v/>
      </c>
      <c r="MF327" s="10">
        <f>IF(MD327=0,0,MD327-0.75)</f>
        <v/>
      </c>
      <c r="MG327" s="4">
        <f>((LM327*(LU327+LX327))-((LP327*(LV327+LW327))))</f>
        <v/>
      </c>
      <c r="MH327" s="9">
        <f>MG327*1.2</f>
        <v/>
      </c>
      <c r="MI327" s="10">
        <f>MG327*0.8</f>
        <v/>
      </c>
      <c r="MJ327">
        <f>IFERROR(NX327,"")</f>
        <v/>
      </c>
      <c r="MK327">
        <f>IFERROR(NY327,"")</f>
        <v/>
      </c>
      <c r="ML327">
        <f>IFERROR(NZ327,"")</f>
        <v/>
      </c>
      <c r="MM327">
        <f>IFERROR(OA327,"")</f>
        <v/>
      </c>
      <c r="MN327">
        <f>IFERROR(OB327,"")</f>
        <v/>
      </c>
      <c r="MO327">
        <f>IFERROR(OC327,"")</f>
        <v/>
      </c>
      <c r="MP327" s="1">
        <f>COUNTIFS(#REF!,LT327,#REF!,1,#REF!,"&gt;="&amp;MC327,#REF!,"&lt;="&amp;MB327,#REF!,"&lt;="&amp;ME327,#REF!,"&gt;="&amp;MF327,#REF!,"="&amp;KV327,#REF!,"="&amp;KX327)</f>
        <v/>
      </c>
      <c r="MQ327" s="1">
        <f>COUNTIFS(#REF!,LT327,#REF!,0,#REF!,"&gt;="&amp;MC327,#REF!,"&lt;="&amp;MB327,#REF!,"&lt;="&amp;ME327,#REF!,"&gt;="&amp;MF327,#REF!,"="&amp;KV327,#REF!,"="&amp;KX327)</f>
        <v/>
      </c>
      <c r="MR327" s="1">
        <f>COUNTIFS(#REF!,LT327,#REF!,1,#REF!,"&gt;="&amp;MC327,#REF!,"&lt;="&amp;MB327,#REF!,"&lt;="&amp;ME327,#REF!,"&gt;="&amp;MF327,#REF!,"="&amp;KW327,#REF!,"="&amp;KY327)</f>
        <v/>
      </c>
      <c r="MS327" s="1">
        <f>COUNTIFS(#REF!,LT327,#REF!,0,#REF!,"&gt;="&amp;MC327,#REF!,"&lt;="&amp;MB327,#REF!,"&lt;="&amp;ME327,#REF!,"&gt;="&amp;MF327,#REF!,"="&amp;KW327,#REF!,"="&amp;KY327)</f>
        <v/>
      </c>
      <c r="MT327" s="1">
        <f>COUNTIFS(#REF!,LT327,#REF!,1,#REF!,"&gt;="&amp;MI327,#REF!,"&lt;="&amp;MH327,#REF!,"&lt;="&amp;ME327,#REF!,"&gt;="&amp;MF327)</f>
        <v/>
      </c>
      <c r="MU327" s="1">
        <f>COUNTIFS(#REF!,LT327,#REF!,0,#REF!,"&gt;="&amp;MI327,#REF!,"&lt;="&amp;MH327,#REF!,"&lt;="&amp;ME327,#REF!,"&gt;="&amp;MF327)</f>
        <v/>
      </c>
      <c r="MV327" s="1">
        <f>COUNTIFS(#REF!,LT327,#REF!,1,#REF!,"&gt;="&amp;MI327,#REF!,"&lt;="&amp;MH327,#REF!,"="&amp;KZ327,#REF!,"="&amp;LA327,#REF!,"&lt;="&amp;ME327,#REF!,"&gt;="&amp;MF327)</f>
        <v/>
      </c>
      <c r="MW327" s="1">
        <f>COUNTIFS(#REF!,LT327,#REF!,0,#REF!,"&gt;="&amp;MI327,#REF!,"&lt;="&amp;MH327,#REF!,"="&amp;KZ327,#REF!,"="&amp;LA327,#REF!,"&lt;="&amp;ME327,#REF!,"&gt;="&amp;MF327)</f>
        <v/>
      </c>
      <c r="MX327" s="1">
        <f>COUNTIFS(#REF!,LT327,#REF!,1,#REF!,"&gt;="&amp;MC327,#REF!,"&lt;="&amp;MB327,#REF!,"&lt;="&amp;ME327,#REF!,"&gt;="&amp;MF327)</f>
        <v/>
      </c>
      <c r="MY327" s="1">
        <f>COUNTIFS(#REF!,LT327,#REF!,0,#REF!,"&gt;="&amp;MC327,#REF!,"&lt;="&amp;MB327,#REF!,"&lt;="&amp;ME327,#REF!,"&gt;="&amp;MF327)</f>
        <v/>
      </c>
      <c r="MZ327" s="1">
        <f>COUNTIFS(#REF!,LT327,#REF!,1,#REF!,"&lt;="&amp;ME327,#REF!,"&gt;="&amp;MF327,#REF!,"="&amp;KV327,#REF!,"="&amp;KX327)</f>
        <v/>
      </c>
      <c r="NA327" s="1">
        <f>COUNTIFS(#REF!,LT327,#REF!,0,#REF!,"&lt;="&amp;ME327,#REF!,"&gt;="&amp;MF327,#REF!,"="&amp;KV327,#REF!,"="&amp;KX327)</f>
        <v/>
      </c>
      <c r="NB327" s="1">
        <f>COUNTIFS(#REF!,LT327,#REF!,1,#REF!,"&lt;="&amp;ME327,#REF!,"&gt;="&amp;MF327,#REF!,"="&amp;KW327,#REF!,"="&amp;KY327)</f>
        <v/>
      </c>
      <c r="NC327" s="1">
        <f>COUNTIFS(#REF!,LT327,#REF!,0,#REF!,"&lt;="&amp;ME327,#REF!,"&gt;="&amp;MF327,#REF!,"="&amp;KW327,#REF!,"="&amp;KY327)</f>
        <v/>
      </c>
      <c r="ND327" s="1">
        <f>MP327+MR327+MT327+MV327+MX327+MZ327+NB327</f>
        <v/>
      </c>
      <c r="NE327" s="1">
        <f>MQ327+MS327+MU327+MW327+MY327+NA327+NC327</f>
        <v/>
      </c>
      <c r="NF327" s="1">
        <f>ND327+NE327</f>
        <v/>
      </c>
      <c r="NG327" s="33">
        <f>ND327/(ND327+NE327)</f>
        <v/>
      </c>
      <c r="NH327" s="3">
        <f>1/NG327</f>
        <v/>
      </c>
      <c r="NI327" s="1">
        <f>LH327</f>
        <v/>
      </c>
      <c r="NJ327" s="79">
        <f>((1-NG327)*(1/(NI327-1))*0.98-(NG327*1))</f>
        <v/>
      </c>
      <c r="NK327" s="34">
        <f>IF(LR327&lt;0.9,0,IF(AND(LR327&gt;1.1),0,1))</f>
        <v/>
      </c>
      <c r="NL327" s="34">
        <f>IF(LS327&lt;0.9,0,IF(AND(LS327&gt;1.1),0,1))</f>
        <v/>
      </c>
      <c r="NM327" s="32">
        <f>IF(NF327&gt;99,1,0)</f>
        <v/>
      </c>
      <c r="NN327" s="32">
        <f>IF(NJ327&gt;0.0799,1,0)</f>
        <v/>
      </c>
      <c r="NO327" s="32">
        <f>IF(NJ327&gt;NQ327,1,0)</f>
        <v/>
      </c>
      <c r="NP327" s="32">
        <f>NM327+NN327+NO327+NK327+NL327</f>
        <v/>
      </c>
      <c r="NQ327" s="79">
        <f>(((100*NG327)*(NI327-1)*0.98)-((1-NG327)*100))/100</f>
        <v/>
      </c>
      <c r="NR327" s="34">
        <f>IF(LR327&lt;0.9,0,IF(AND(LR327&gt;1.1),0,1))</f>
        <v/>
      </c>
      <c r="NS327" s="34">
        <f>IF(LS327&lt;0.9,0,IF(AND(LS327&gt;1.1),0,1))</f>
        <v/>
      </c>
      <c r="NT327" s="32">
        <f>IF(NF327&gt;99,1,0)</f>
        <v/>
      </c>
      <c r="NU327" s="32">
        <f>IF(NQ327&gt;0.0799,1,0)</f>
        <v/>
      </c>
      <c r="NV327" s="32">
        <f>IF(NQ327&gt;NJ327,1,0)</f>
        <v/>
      </c>
      <c r="NW327" s="32">
        <f>NT327+NU327+NV327+NR327+NS327</f>
        <v/>
      </c>
      <c r="NX327">
        <f>IF(NP327=5,"LayHome1-0",IF(AND(NW327=5),"BackHome1-0",""))</f>
        <v/>
      </c>
      <c r="NY327">
        <f>IF(NP327=5,KN327,IF(AND(NW327=5),KN327,""))</f>
        <v/>
      </c>
      <c r="NZ327">
        <f>IF(NP327=5,"Match Odds",IF(AND(NW327=5),"Match Odds",""))</f>
        <v/>
      </c>
      <c r="OA327">
        <f>IF(NP327=5,KP327,IF(AND(NW327=5),KP327,""))</f>
        <v/>
      </c>
      <c r="OB327">
        <f>IF(NP327=5,"MATCH_ODDS",IF(AND(NW327=5),"MATCH_ODDS",""))</f>
        <v/>
      </c>
      <c r="OC327">
        <f>IF(NP327=5,"LAY",IF(AND(NW327=5),"BACK",""))</f>
        <v/>
      </c>
    </row>
    <row r="328" ht="16.5" customHeight="1" thickBot="1" thickTop="1">
      <c r="A328" s="2" t="n"/>
      <c r="KN328" s="1">
        <f>IF(INDEX(#REF!,MATCH('HT 1-0'!D328,#REF!,0))=INDEX(#REF!,MATCH('HT 1-0'!D328,#REF!,0)),INDEX(#REF!,MATCH('HT 1-0'!D328,#REF!,0)),"ERROR")</f>
        <v/>
      </c>
      <c r="KO328" s="1">
        <f>IF(INDEX(#REF!,MATCH('HT 1-0'!E328,#REF!,0))=INDEX(#REF!,MATCH('HT 1-0'!E328,#REF!,0)),INDEX(#REF!,MATCH('HT 1-0'!E328,#REF!,0)),"ERROR")</f>
        <v/>
      </c>
      <c r="KP328" s="1">
        <f>KN328&amp;" v "&amp;KO328</f>
        <v/>
      </c>
      <c r="KQ328">
        <f>B328&amp;"_"&amp;C328</f>
        <v/>
      </c>
      <c r="KR328" s="1">
        <f>IF((HW328/KK328)&lt;0.335,"G",IF((HW328/KK328)&gt;0.67,"R","A"))</f>
        <v/>
      </c>
      <c r="KS328" s="1">
        <f>IF((HX328/KK328)&lt;0.335,"G",IF((HX328/KK328)&gt;0.67,"R","A"))</f>
        <v/>
      </c>
      <c r="KT328" s="1">
        <f>IF((IH328/KK328)&lt;0.335,"G",IF((IH328/KK328)&gt;0.67,"R","A"))</f>
        <v/>
      </c>
      <c r="KU328" s="1">
        <f>IF((II328/KK328)&lt;0.335,"G",IF((II328/KK328)&gt;0.67,"R","A"))</f>
        <v/>
      </c>
      <c r="KV328" s="1">
        <f>IF((HZ328/KK328)&lt;0.335,"G",IF((HZ328/KK328)&gt;0.67,"R","A"))</f>
        <v/>
      </c>
      <c r="KW328" s="1">
        <f>IF((HY328/KK328)&lt;0.335,"G",IF((HY328/KK328)&gt;0.67,"R","A"))</f>
        <v/>
      </c>
      <c r="KX328" s="1">
        <f>IF((IK328/KK328)&lt;0.335,"G",IF((IK328/KK328)&gt;0.67,"R","A"))</f>
        <v/>
      </c>
      <c r="KY328" s="1">
        <f>IF((IJ328/KK328)&lt;0.335,"G",IF((IJ328/KK328)&gt;0.67,"R","A"))</f>
        <v/>
      </c>
      <c r="KZ328" s="1">
        <f>IF((HQ328/KK328)&lt;0.335,"G",IF((HQ328/KK328)&gt;0.67,"R","A"))</f>
        <v/>
      </c>
      <c r="LA328" s="1">
        <f>IF((IB328/KK328)&lt;0.335,"G",IF((IB328/KK328)&gt;0.67,"R","A"))</f>
        <v/>
      </c>
      <c r="LB328">
        <f>IF(LQ328="1-0",INDEX(Scrape!#REF!,MATCH('HT 1-0'!KP328,Scrape!$B:$B,0)),"")</f>
        <v/>
      </c>
      <c r="LC328">
        <f>IF(LQ328="1-0",INDEX(Scrape!$A:$A,MATCH('HT 1-0'!KP328,Scrape!$B:$B,0)),"")</f>
        <v/>
      </c>
      <c r="LD328">
        <f>IF(LQ328="1-0",INDEX(Scrape!$B:$B,MATCH('HT 1-0'!KP328,Scrape!$B:$B,0)),"")</f>
        <v/>
      </c>
      <c r="LE328">
        <f>IF(LQ328="1-0",INDEX(Scrape!$C:$C,MATCH('HT 1-0'!KP328,Scrape!$B:$B,0)),"")</f>
        <v/>
      </c>
      <c r="LF328">
        <f>IF(LQ328="1-0",INDEX(Scrape!$D:$D,MATCH('HT 1-0'!KP328,Scrape!$B:$B,0)),"")</f>
        <v/>
      </c>
      <c r="LG328">
        <f>IF(LQ328="1-0",INDEX(Scrape!$E:$E,MATCH('HT 1-0'!KP328,Scrape!$B:$B,0)),"")</f>
        <v/>
      </c>
      <c r="LH328">
        <f>IF(LQ328="1-0",INDEX(Scrape!$F:$F,MATCH('HT 1-0'!KP328,Scrape!$B:$B,0)),"")</f>
        <v/>
      </c>
      <c r="LI328">
        <f>IF(LQ328="1-0",INDEX(Scrape!$G:$G,MATCH('HT 1-0'!KP328,Scrape!$B:$B,0)),"")</f>
        <v/>
      </c>
      <c r="LJ328">
        <f>IF(LQ328="1-0",INDEX(Scrape!$H:$H,MATCH('HT 1-0'!KP328,Scrape!$B:$B,0)),"")</f>
        <v/>
      </c>
      <c r="LK328">
        <f>IF(LQ328="1-0",INDEX(Scrape!$I:$I,MATCH('HT 1-0'!KP328,Scrape!$B:$B,0)),"")</f>
        <v/>
      </c>
      <c r="LL328">
        <f>IF(LQ328="1-0",INDEX(Scrape!$J:$J,MATCH('HT 1-0'!KP328,Scrape!$B:$B,0)),"")</f>
        <v/>
      </c>
      <c r="LM328">
        <f>IF(LQ328="1-0",INDEX(Scrape!$K:$K,MATCH('HT 1-0'!KP328,Scrape!$B:$B,0)),"")</f>
        <v/>
      </c>
      <c r="LN328">
        <f>IF(LQ328="1-0",INDEX(Scrape!$L:$L,MATCH('HT 1-0'!KP328,Scrape!$B:$B,0)),"")</f>
        <v/>
      </c>
      <c r="LO328">
        <f>IF(LQ328="1-0",INDEX(Scrape!$M:$M,MATCH('HT 1-0'!KP328,Scrape!$B:$B,0)),"")</f>
        <v/>
      </c>
      <c r="LP328">
        <f>IF(LQ328="1-0",INDEX(Scrape!$N:$N,MATCH('HT 1-0'!KP328,Scrape!$B:$B,0)),"")</f>
        <v/>
      </c>
      <c r="LQ328">
        <f>INDEX(Scrape!$O:$O,MATCH('HT 1-0'!KP328,Scrape!$B:$B,0))</f>
        <v/>
      </c>
      <c r="LR328">
        <f>(1/LJ328)+(1/LI328)+(1/LH328)</f>
        <v/>
      </c>
      <c r="LS328">
        <f>(1/LG328)+(1/LF328)+(1/LE328)</f>
        <v/>
      </c>
      <c r="LT328" s="8">
        <f>IF(INDEX(#REF!,MATCH(KQ328,#REF!,0))=INDEX(#REF!,MATCH(KQ328,#REF!,0)),INDEX(#REF!,MATCH(KQ328,#REF!,0)),"ERROR")</f>
        <v/>
      </c>
      <c r="LU328" s="4">
        <f>IF(KR328="G",2,IF(KR328="R",0.5,IF(KR328="A",1)))</f>
        <v/>
      </c>
      <c r="LV328" s="4">
        <f>IF(KS328="G",0.5,IF(KS328="R",2,IF(KS328="A",1)))</f>
        <v/>
      </c>
      <c r="LW328" s="4">
        <f>IF(KT328="G",2,IF(KT328="R",0.5,IF(KT328="A",1)))</f>
        <v/>
      </c>
      <c r="LX328" s="4">
        <f>IF(KU328="G",0.5,IF(KU328="R",2,IF(KU328="A",1)))</f>
        <v/>
      </c>
      <c r="LY328" s="7">
        <f>(LK328*(LU328+LX328)+(LL328*(LU328+LX328)))</f>
        <v/>
      </c>
      <c r="LZ328" s="7">
        <f>(LN328*(LV328+LW328)+(LO328*(LV328+LW328)))</f>
        <v/>
      </c>
      <c r="MA328" s="11">
        <f>LY328-LZ328</f>
        <v/>
      </c>
      <c r="MB328" s="5">
        <f>MA328+2</f>
        <v/>
      </c>
      <c r="MC328" s="6">
        <f>MA328-2</f>
        <v/>
      </c>
      <c r="MD328" s="4">
        <f>LE328</f>
        <v/>
      </c>
      <c r="ME328" s="9">
        <f>IF(MD328=0,1000,MD328+0.75)</f>
        <v/>
      </c>
      <c r="MF328" s="10">
        <f>IF(MD328=0,0,MD328-0.75)</f>
        <v/>
      </c>
      <c r="MG328" s="4">
        <f>((LM328*(LU328+LX328))-((LP328*(LV328+LW328))))</f>
        <v/>
      </c>
      <c r="MH328" s="9">
        <f>MG328*1.2</f>
        <v/>
      </c>
      <c r="MI328" s="10">
        <f>MG328*0.8</f>
        <v/>
      </c>
      <c r="MJ328">
        <f>IFERROR(NX328,"")</f>
        <v/>
      </c>
      <c r="MK328">
        <f>IFERROR(NY328,"")</f>
        <v/>
      </c>
      <c r="ML328">
        <f>IFERROR(NZ328,"")</f>
        <v/>
      </c>
      <c r="MM328">
        <f>IFERROR(OA328,"")</f>
        <v/>
      </c>
      <c r="MN328">
        <f>IFERROR(OB328,"")</f>
        <v/>
      </c>
      <c r="MO328">
        <f>IFERROR(OC328,"")</f>
        <v/>
      </c>
      <c r="MP328" s="1">
        <f>COUNTIFS(#REF!,LT328,#REF!,1,#REF!,"&gt;="&amp;MC328,#REF!,"&lt;="&amp;MB328,#REF!,"&lt;="&amp;ME328,#REF!,"&gt;="&amp;MF328,#REF!,"="&amp;KV328,#REF!,"="&amp;KX328)</f>
        <v/>
      </c>
      <c r="MQ328" s="1">
        <f>COUNTIFS(#REF!,LT328,#REF!,0,#REF!,"&gt;="&amp;MC328,#REF!,"&lt;="&amp;MB328,#REF!,"&lt;="&amp;ME328,#REF!,"&gt;="&amp;MF328,#REF!,"="&amp;KV328,#REF!,"="&amp;KX328)</f>
        <v/>
      </c>
      <c r="MR328" s="1">
        <f>COUNTIFS(#REF!,LT328,#REF!,1,#REF!,"&gt;="&amp;MC328,#REF!,"&lt;="&amp;MB328,#REF!,"&lt;="&amp;ME328,#REF!,"&gt;="&amp;MF328,#REF!,"="&amp;KW328,#REF!,"="&amp;KY328)</f>
        <v/>
      </c>
      <c r="MS328" s="1">
        <f>COUNTIFS(#REF!,LT328,#REF!,0,#REF!,"&gt;="&amp;MC328,#REF!,"&lt;="&amp;MB328,#REF!,"&lt;="&amp;ME328,#REF!,"&gt;="&amp;MF328,#REF!,"="&amp;KW328,#REF!,"="&amp;KY328)</f>
        <v/>
      </c>
      <c r="MT328" s="1">
        <f>COUNTIFS(#REF!,LT328,#REF!,1,#REF!,"&gt;="&amp;MI328,#REF!,"&lt;="&amp;MH328,#REF!,"&lt;="&amp;ME328,#REF!,"&gt;="&amp;MF328)</f>
        <v/>
      </c>
      <c r="MU328" s="1">
        <f>COUNTIFS(#REF!,LT328,#REF!,0,#REF!,"&gt;="&amp;MI328,#REF!,"&lt;="&amp;MH328,#REF!,"&lt;="&amp;ME328,#REF!,"&gt;="&amp;MF328)</f>
        <v/>
      </c>
      <c r="MV328" s="1">
        <f>COUNTIFS(#REF!,LT328,#REF!,1,#REF!,"&gt;="&amp;MI328,#REF!,"&lt;="&amp;MH328,#REF!,"="&amp;KZ328,#REF!,"="&amp;LA328,#REF!,"&lt;="&amp;ME328,#REF!,"&gt;="&amp;MF328)</f>
        <v/>
      </c>
      <c r="MW328" s="1">
        <f>COUNTIFS(#REF!,LT328,#REF!,0,#REF!,"&gt;="&amp;MI328,#REF!,"&lt;="&amp;MH328,#REF!,"="&amp;KZ328,#REF!,"="&amp;LA328,#REF!,"&lt;="&amp;ME328,#REF!,"&gt;="&amp;MF328)</f>
        <v/>
      </c>
      <c r="MX328" s="1">
        <f>COUNTIFS(#REF!,LT328,#REF!,1,#REF!,"&gt;="&amp;MC328,#REF!,"&lt;="&amp;MB328,#REF!,"&lt;="&amp;ME328,#REF!,"&gt;="&amp;MF328)</f>
        <v/>
      </c>
      <c r="MY328" s="1">
        <f>COUNTIFS(#REF!,LT328,#REF!,0,#REF!,"&gt;="&amp;MC328,#REF!,"&lt;="&amp;MB328,#REF!,"&lt;="&amp;ME328,#REF!,"&gt;="&amp;MF328)</f>
        <v/>
      </c>
      <c r="MZ328" s="1">
        <f>COUNTIFS(#REF!,LT328,#REF!,1,#REF!,"&lt;="&amp;ME328,#REF!,"&gt;="&amp;MF328,#REF!,"="&amp;KV328,#REF!,"="&amp;KX328)</f>
        <v/>
      </c>
      <c r="NA328" s="1">
        <f>COUNTIFS(#REF!,LT328,#REF!,0,#REF!,"&lt;="&amp;ME328,#REF!,"&gt;="&amp;MF328,#REF!,"="&amp;KV328,#REF!,"="&amp;KX328)</f>
        <v/>
      </c>
      <c r="NB328" s="1">
        <f>COUNTIFS(#REF!,LT328,#REF!,1,#REF!,"&lt;="&amp;ME328,#REF!,"&gt;="&amp;MF328,#REF!,"="&amp;KW328,#REF!,"="&amp;KY328)</f>
        <v/>
      </c>
      <c r="NC328" s="1">
        <f>COUNTIFS(#REF!,LT328,#REF!,0,#REF!,"&lt;="&amp;ME328,#REF!,"&gt;="&amp;MF328,#REF!,"="&amp;KW328,#REF!,"="&amp;KY328)</f>
        <v/>
      </c>
      <c r="ND328" s="1">
        <f>MP328+MR328+MT328+MV328+MX328+MZ328+NB328</f>
        <v/>
      </c>
      <c r="NE328" s="1">
        <f>MQ328+MS328+MU328+MW328+MY328+NA328+NC328</f>
        <v/>
      </c>
      <c r="NF328" s="1">
        <f>ND328+NE328</f>
        <v/>
      </c>
      <c r="NG328" s="33">
        <f>ND328/(ND328+NE328)</f>
        <v/>
      </c>
      <c r="NH328" s="3">
        <f>1/NG328</f>
        <v/>
      </c>
      <c r="NI328" s="1">
        <f>LH328</f>
        <v/>
      </c>
      <c r="NJ328" s="79">
        <f>((1-NG328)*(1/(NI328-1))*0.98-(NG328*1))</f>
        <v/>
      </c>
      <c r="NK328" s="34">
        <f>IF(LR328&lt;0.9,0,IF(AND(LR328&gt;1.1),0,1))</f>
        <v/>
      </c>
      <c r="NL328" s="34">
        <f>IF(LS328&lt;0.9,0,IF(AND(LS328&gt;1.1),0,1))</f>
        <v/>
      </c>
      <c r="NM328" s="32">
        <f>IF(NF328&gt;99,1,0)</f>
        <v/>
      </c>
      <c r="NN328" s="32">
        <f>IF(NJ328&gt;0.0799,1,0)</f>
        <v/>
      </c>
      <c r="NO328" s="32">
        <f>IF(NJ328&gt;NQ328,1,0)</f>
        <v/>
      </c>
      <c r="NP328" s="32">
        <f>NM328+NN328+NO328+NK328+NL328</f>
        <v/>
      </c>
      <c r="NQ328" s="79">
        <f>(((100*NG328)*(NI328-1)*0.98)-((1-NG328)*100))/100</f>
        <v/>
      </c>
      <c r="NR328" s="34">
        <f>IF(LR328&lt;0.9,0,IF(AND(LR328&gt;1.1),0,1))</f>
        <v/>
      </c>
      <c r="NS328" s="34">
        <f>IF(LS328&lt;0.9,0,IF(AND(LS328&gt;1.1),0,1))</f>
        <v/>
      </c>
      <c r="NT328" s="32">
        <f>IF(NF328&gt;99,1,0)</f>
        <v/>
      </c>
      <c r="NU328" s="32">
        <f>IF(NQ328&gt;0.0799,1,0)</f>
        <v/>
      </c>
      <c r="NV328" s="32">
        <f>IF(NQ328&gt;NJ328,1,0)</f>
        <v/>
      </c>
      <c r="NW328" s="32">
        <f>NT328+NU328+NV328+NR328+NS328</f>
        <v/>
      </c>
      <c r="NX328">
        <f>IF(NP328=5,"LayHome1-0",IF(AND(NW328=5),"BackHome1-0",""))</f>
        <v/>
      </c>
      <c r="NY328">
        <f>IF(NP328=5,KN328,IF(AND(NW328=5),KN328,""))</f>
        <v/>
      </c>
      <c r="NZ328">
        <f>IF(NP328=5,"Match Odds",IF(AND(NW328=5),"Match Odds",""))</f>
        <v/>
      </c>
      <c r="OA328">
        <f>IF(NP328=5,KP328,IF(AND(NW328=5),KP328,""))</f>
        <v/>
      </c>
      <c r="OB328">
        <f>IF(NP328=5,"MATCH_ODDS",IF(AND(NW328=5),"MATCH_ODDS",""))</f>
        <v/>
      </c>
      <c r="OC328">
        <f>IF(NP328=5,"LAY",IF(AND(NW328=5),"BACK",""))</f>
        <v/>
      </c>
    </row>
    <row r="329" ht="16.5" customHeight="1" thickBot="1" thickTop="1">
      <c r="A329" s="2" t="n"/>
      <c r="KN329" s="1">
        <f>IF(INDEX(#REF!,MATCH('HT 1-0'!D329,#REF!,0))=INDEX(#REF!,MATCH('HT 1-0'!D329,#REF!,0)),INDEX(#REF!,MATCH('HT 1-0'!D329,#REF!,0)),"ERROR")</f>
        <v/>
      </c>
      <c r="KO329" s="1">
        <f>IF(INDEX(#REF!,MATCH('HT 1-0'!E329,#REF!,0))=INDEX(#REF!,MATCH('HT 1-0'!E329,#REF!,0)),INDEX(#REF!,MATCH('HT 1-0'!E329,#REF!,0)),"ERROR")</f>
        <v/>
      </c>
      <c r="KP329" s="1">
        <f>KN329&amp;" v "&amp;KO329</f>
        <v/>
      </c>
      <c r="KQ329">
        <f>B329&amp;"_"&amp;C329</f>
        <v/>
      </c>
      <c r="KR329" s="1">
        <f>IF((HW329/KK329)&lt;0.335,"G",IF((HW329/KK329)&gt;0.67,"R","A"))</f>
        <v/>
      </c>
      <c r="KS329" s="1">
        <f>IF((HX329/KK329)&lt;0.335,"G",IF((HX329/KK329)&gt;0.67,"R","A"))</f>
        <v/>
      </c>
      <c r="KT329" s="1">
        <f>IF((IH329/KK329)&lt;0.335,"G",IF((IH329/KK329)&gt;0.67,"R","A"))</f>
        <v/>
      </c>
      <c r="KU329" s="1">
        <f>IF((II329/KK329)&lt;0.335,"G",IF((II329/KK329)&gt;0.67,"R","A"))</f>
        <v/>
      </c>
      <c r="KV329" s="1">
        <f>IF((HZ329/KK329)&lt;0.335,"G",IF((HZ329/KK329)&gt;0.67,"R","A"))</f>
        <v/>
      </c>
      <c r="KW329" s="1">
        <f>IF((HY329/KK329)&lt;0.335,"G",IF((HY329/KK329)&gt;0.67,"R","A"))</f>
        <v/>
      </c>
      <c r="KX329" s="1">
        <f>IF((IK329/KK329)&lt;0.335,"G",IF((IK329/KK329)&gt;0.67,"R","A"))</f>
        <v/>
      </c>
      <c r="KY329" s="1">
        <f>IF((IJ329/KK329)&lt;0.335,"G",IF((IJ329/KK329)&gt;0.67,"R","A"))</f>
        <v/>
      </c>
      <c r="KZ329" s="1">
        <f>IF((HQ329/KK329)&lt;0.335,"G",IF((HQ329/KK329)&gt;0.67,"R","A"))</f>
        <v/>
      </c>
      <c r="LA329" s="1">
        <f>IF((IB329/KK329)&lt;0.335,"G",IF((IB329/KK329)&gt;0.67,"R","A"))</f>
        <v/>
      </c>
      <c r="LB329">
        <f>IF(LQ329="1-0",INDEX(Scrape!#REF!,MATCH('HT 1-0'!KP329,Scrape!$B:$B,0)),"")</f>
        <v/>
      </c>
      <c r="LC329">
        <f>IF(LQ329="1-0",INDEX(Scrape!$A:$A,MATCH('HT 1-0'!KP329,Scrape!$B:$B,0)),"")</f>
        <v/>
      </c>
      <c r="LD329">
        <f>IF(LQ329="1-0",INDEX(Scrape!$B:$B,MATCH('HT 1-0'!KP329,Scrape!$B:$B,0)),"")</f>
        <v/>
      </c>
      <c r="LE329">
        <f>IF(LQ329="1-0",INDEX(Scrape!$C:$C,MATCH('HT 1-0'!KP329,Scrape!$B:$B,0)),"")</f>
        <v/>
      </c>
      <c r="LF329">
        <f>IF(LQ329="1-0",INDEX(Scrape!$D:$D,MATCH('HT 1-0'!KP329,Scrape!$B:$B,0)),"")</f>
        <v/>
      </c>
      <c r="LG329">
        <f>IF(LQ329="1-0",INDEX(Scrape!$E:$E,MATCH('HT 1-0'!KP329,Scrape!$B:$B,0)),"")</f>
        <v/>
      </c>
      <c r="LH329">
        <f>IF(LQ329="1-0",INDEX(Scrape!$F:$F,MATCH('HT 1-0'!KP329,Scrape!$B:$B,0)),"")</f>
        <v/>
      </c>
      <c r="LI329">
        <f>IF(LQ329="1-0",INDEX(Scrape!$G:$G,MATCH('HT 1-0'!KP329,Scrape!$B:$B,0)),"")</f>
        <v/>
      </c>
      <c r="LJ329">
        <f>IF(LQ329="1-0",INDEX(Scrape!$H:$H,MATCH('HT 1-0'!KP329,Scrape!$B:$B,0)),"")</f>
        <v/>
      </c>
      <c r="LK329">
        <f>IF(LQ329="1-0",INDEX(Scrape!$I:$I,MATCH('HT 1-0'!KP329,Scrape!$B:$B,0)),"")</f>
        <v/>
      </c>
      <c r="LL329">
        <f>IF(LQ329="1-0",INDEX(Scrape!$J:$J,MATCH('HT 1-0'!KP329,Scrape!$B:$B,0)),"")</f>
        <v/>
      </c>
      <c r="LM329">
        <f>IF(LQ329="1-0",INDEX(Scrape!$K:$K,MATCH('HT 1-0'!KP329,Scrape!$B:$B,0)),"")</f>
        <v/>
      </c>
      <c r="LN329">
        <f>IF(LQ329="1-0",INDEX(Scrape!$L:$L,MATCH('HT 1-0'!KP329,Scrape!$B:$B,0)),"")</f>
        <v/>
      </c>
      <c r="LO329">
        <f>IF(LQ329="1-0",INDEX(Scrape!$M:$M,MATCH('HT 1-0'!KP329,Scrape!$B:$B,0)),"")</f>
        <v/>
      </c>
      <c r="LP329">
        <f>IF(LQ329="1-0",INDEX(Scrape!$N:$N,MATCH('HT 1-0'!KP329,Scrape!$B:$B,0)),"")</f>
        <v/>
      </c>
      <c r="LQ329">
        <f>INDEX(Scrape!$O:$O,MATCH('HT 1-0'!KP329,Scrape!$B:$B,0))</f>
        <v/>
      </c>
      <c r="LR329">
        <f>(1/LJ329)+(1/LI329)+(1/LH329)</f>
        <v/>
      </c>
      <c r="LS329">
        <f>(1/LG329)+(1/LF329)+(1/LE329)</f>
        <v/>
      </c>
      <c r="LT329" s="8">
        <f>IF(INDEX(#REF!,MATCH(KQ329,#REF!,0))=INDEX(#REF!,MATCH(KQ329,#REF!,0)),INDEX(#REF!,MATCH(KQ329,#REF!,0)),"ERROR")</f>
        <v/>
      </c>
      <c r="LU329" s="4">
        <f>IF(KR329="G",2,IF(KR329="R",0.5,IF(KR329="A",1)))</f>
        <v/>
      </c>
      <c r="LV329" s="4">
        <f>IF(KS329="G",0.5,IF(KS329="R",2,IF(KS329="A",1)))</f>
        <v/>
      </c>
      <c r="LW329" s="4">
        <f>IF(KT329="G",2,IF(KT329="R",0.5,IF(KT329="A",1)))</f>
        <v/>
      </c>
      <c r="LX329" s="4">
        <f>IF(KU329="G",0.5,IF(KU329="R",2,IF(KU329="A",1)))</f>
        <v/>
      </c>
      <c r="LY329" s="7">
        <f>(LK329*(LU329+LX329)+(LL329*(LU329+LX329)))</f>
        <v/>
      </c>
      <c r="LZ329" s="7">
        <f>(LN329*(LV329+LW329)+(LO329*(LV329+LW329)))</f>
        <v/>
      </c>
      <c r="MA329" s="11">
        <f>LY329-LZ329</f>
        <v/>
      </c>
      <c r="MB329" s="5">
        <f>MA329+2</f>
        <v/>
      </c>
      <c r="MC329" s="6">
        <f>MA329-2</f>
        <v/>
      </c>
      <c r="MD329" s="4">
        <f>LE329</f>
        <v/>
      </c>
      <c r="ME329" s="9">
        <f>IF(MD329=0,1000,MD329+0.75)</f>
        <v/>
      </c>
      <c r="MF329" s="10">
        <f>IF(MD329=0,0,MD329-0.75)</f>
        <v/>
      </c>
      <c r="MG329" s="4">
        <f>((LM329*(LU329+LX329))-((LP329*(LV329+LW329))))</f>
        <v/>
      </c>
      <c r="MH329" s="9">
        <f>MG329*1.2</f>
        <v/>
      </c>
      <c r="MI329" s="10">
        <f>MG329*0.8</f>
        <v/>
      </c>
      <c r="MJ329">
        <f>IFERROR(NX329,"")</f>
        <v/>
      </c>
      <c r="MK329">
        <f>IFERROR(NY329,"")</f>
        <v/>
      </c>
      <c r="ML329">
        <f>IFERROR(NZ329,"")</f>
        <v/>
      </c>
      <c r="MM329">
        <f>IFERROR(OA329,"")</f>
        <v/>
      </c>
      <c r="MN329">
        <f>IFERROR(OB329,"")</f>
        <v/>
      </c>
      <c r="MO329">
        <f>IFERROR(OC329,"")</f>
        <v/>
      </c>
      <c r="MP329" s="1">
        <f>COUNTIFS(#REF!,LT329,#REF!,1,#REF!,"&gt;="&amp;MC329,#REF!,"&lt;="&amp;MB329,#REF!,"&lt;="&amp;ME329,#REF!,"&gt;="&amp;MF329,#REF!,"="&amp;KV329,#REF!,"="&amp;KX329)</f>
        <v/>
      </c>
      <c r="MQ329" s="1">
        <f>COUNTIFS(#REF!,LT329,#REF!,0,#REF!,"&gt;="&amp;MC329,#REF!,"&lt;="&amp;MB329,#REF!,"&lt;="&amp;ME329,#REF!,"&gt;="&amp;MF329,#REF!,"="&amp;KV329,#REF!,"="&amp;KX329)</f>
        <v/>
      </c>
      <c r="MR329" s="1">
        <f>COUNTIFS(#REF!,LT329,#REF!,1,#REF!,"&gt;="&amp;MC329,#REF!,"&lt;="&amp;MB329,#REF!,"&lt;="&amp;ME329,#REF!,"&gt;="&amp;MF329,#REF!,"="&amp;KW329,#REF!,"="&amp;KY329)</f>
        <v/>
      </c>
      <c r="MS329" s="1">
        <f>COUNTIFS(#REF!,LT329,#REF!,0,#REF!,"&gt;="&amp;MC329,#REF!,"&lt;="&amp;MB329,#REF!,"&lt;="&amp;ME329,#REF!,"&gt;="&amp;MF329,#REF!,"="&amp;KW329,#REF!,"="&amp;KY329)</f>
        <v/>
      </c>
      <c r="MT329" s="1">
        <f>COUNTIFS(#REF!,LT329,#REF!,1,#REF!,"&gt;="&amp;MI329,#REF!,"&lt;="&amp;MH329,#REF!,"&lt;="&amp;ME329,#REF!,"&gt;="&amp;MF329)</f>
        <v/>
      </c>
      <c r="MU329" s="1">
        <f>COUNTIFS(#REF!,LT329,#REF!,0,#REF!,"&gt;="&amp;MI329,#REF!,"&lt;="&amp;MH329,#REF!,"&lt;="&amp;ME329,#REF!,"&gt;="&amp;MF329)</f>
        <v/>
      </c>
      <c r="MV329" s="1">
        <f>COUNTIFS(#REF!,LT329,#REF!,1,#REF!,"&gt;="&amp;MI329,#REF!,"&lt;="&amp;MH329,#REF!,"="&amp;KZ329,#REF!,"="&amp;LA329,#REF!,"&lt;="&amp;ME329,#REF!,"&gt;="&amp;MF329)</f>
        <v/>
      </c>
      <c r="MW329" s="1">
        <f>COUNTIFS(#REF!,LT329,#REF!,0,#REF!,"&gt;="&amp;MI329,#REF!,"&lt;="&amp;MH329,#REF!,"="&amp;KZ329,#REF!,"="&amp;LA329,#REF!,"&lt;="&amp;ME329,#REF!,"&gt;="&amp;MF329)</f>
        <v/>
      </c>
      <c r="MX329" s="1">
        <f>COUNTIFS(#REF!,LT329,#REF!,1,#REF!,"&gt;="&amp;MC329,#REF!,"&lt;="&amp;MB329,#REF!,"&lt;="&amp;ME329,#REF!,"&gt;="&amp;MF329)</f>
        <v/>
      </c>
      <c r="MY329" s="1">
        <f>COUNTIFS(#REF!,LT329,#REF!,0,#REF!,"&gt;="&amp;MC329,#REF!,"&lt;="&amp;MB329,#REF!,"&lt;="&amp;ME329,#REF!,"&gt;="&amp;MF329)</f>
        <v/>
      </c>
      <c r="MZ329" s="1">
        <f>COUNTIFS(#REF!,LT329,#REF!,1,#REF!,"&lt;="&amp;ME329,#REF!,"&gt;="&amp;MF329,#REF!,"="&amp;KV329,#REF!,"="&amp;KX329)</f>
        <v/>
      </c>
      <c r="NA329" s="1">
        <f>COUNTIFS(#REF!,LT329,#REF!,0,#REF!,"&lt;="&amp;ME329,#REF!,"&gt;="&amp;MF329,#REF!,"="&amp;KV329,#REF!,"="&amp;KX329)</f>
        <v/>
      </c>
      <c r="NB329" s="1">
        <f>COUNTIFS(#REF!,LT329,#REF!,1,#REF!,"&lt;="&amp;ME329,#REF!,"&gt;="&amp;MF329,#REF!,"="&amp;KW329,#REF!,"="&amp;KY329)</f>
        <v/>
      </c>
      <c r="NC329" s="1">
        <f>COUNTIFS(#REF!,LT329,#REF!,0,#REF!,"&lt;="&amp;ME329,#REF!,"&gt;="&amp;MF329,#REF!,"="&amp;KW329,#REF!,"="&amp;KY329)</f>
        <v/>
      </c>
      <c r="ND329" s="1">
        <f>MP329+MR329+MT329+MV329+MX329+MZ329+NB329</f>
        <v/>
      </c>
      <c r="NE329" s="1">
        <f>MQ329+MS329+MU329+MW329+MY329+NA329+NC329</f>
        <v/>
      </c>
      <c r="NF329" s="1">
        <f>ND329+NE329</f>
        <v/>
      </c>
      <c r="NG329" s="33">
        <f>ND329/(ND329+NE329)</f>
        <v/>
      </c>
      <c r="NH329" s="3">
        <f>1/NG329</f>
        <v/>
      </c>
      <c r="NI329" s="1">
        <f>LH329</f>
        <v/>
      </c>
      <c r="NJ329" s="79">
        <f>((1-NG329)*(1/(NI329-1))*0.98-(NG329*1))</f>
        <v/>
      </c>
      <c r="NK329" s="34">
        <f>IF(LR329&lt;0.9,0,IF(AND(LR329&gt;1.1),0,1))</f>
        <v/>
      </c>
      <c r="NL329" s="34">
        <f>IF(LS329&lt;0.9,0,IF(AND(LS329&gt;1.1),0,1))</f>
        <v/>
      </c>
      <c r="NM329" s="32">
        <f>IF(NF329&gt;99,1,0)</f>
        <v/>
      </c>
      <c r="NN329" s="32">
        <f>IF(NJ329&gt;0.0799,1,0)</f>
        <v/>
      </c>
      <c r="NO329" s="32">
        <f>IF(NJ329&gt;NQ329,1,0)</f>
        <v/>
      </c>
      <c r="NP329" s="32">
        <f>NM329+NN329+NO329+NK329+NL329</f>
        <v/>
      </c>
      <c r="NQ329" s="79">
        <f>(((100*NG329)*(NI329-1)*0.98)-((1-NG329)*100))/100</f>
        <v/>
      </c>
      <c r="NR329" s="34">
        <f>IF(LR329&lt;0.9,0,IF(AND(LR329&gt;1.1),0,1))</f>
        <v/>
      </c>
      <c r="NS329" s="34">
        <f>IF(LS329&lt;0.9,0,IF(AND(LS329&gt;1.1),0,1))</f>
        <v/>
      </c>
      <c r="NT329" s="32">
        <f>IF(NF329&gt;99,1,0)</f>
        <v/>
      </c>
      <c r="NU329" s="32">
        <f>IF(NQ329&gt;0.0799,1,0)</f>
        <v/>
      </c>
      <c r="NV329" s="32">
        <f>IF(NQ329&gt;NJ329,1,0)</f>
        <v/>
      </c>
      <c r="NW329" s="32">
        <f>NT329+NU329+NV329+NR329+NS329</f>
        <v/>
      </c>
      <c r="NX329">
        <f>IF(NP329=5,"LayHome1-0",IF(AND(NW329=5),"BackHome1-0",""))</f>
        <v/>
      </c>
      <c r="NY329">
        <f>IF(NP329=5,KN329,IF(AND(NW329=5),KN329,""))</f>
        <v/>
      </c>
      <c r="NZ329">
        <f>IF(NP329=5,"Match Odds",IF(AND(NW329=5),"Match Odds",""))</f>
        <v/>
      </c>
      <c r="OA329">
        <f>IF(NP329=5,KP329,IF(AND(NW329=5),KP329,""))</f>
        <v/>
      </c>
      <c r="OB329">
        <f>IF(NP329=5,"MATCH_ODDS",IF(AND(NW329=5),"MATCH_ODDS",""))</f>
        <v/>
      </c>
      <c r="OC329">
        <f>IF(NP329=5,"LAY",IF(AND(NW329=5),"BACK",""))</f>
        <v/>
      </c>
    </row>
    <row r="330" ht="16.5" customHeight="1" thickBot="1" thickTop="1">
      <c r="A330" s="2" t="n"/>
      <c r="KN330" s="1">
        <f>IF(INDEX(#REF!,MATCH('HT 1-0'!D330,#REF!,0))=INDEX(#REF!,MATCH('HT 1-0'!D330,#REF!,0)),INDEX(#REF!,MATCH('HT 1-0'!D330,#REF!,0)),"ERROR")</f>
        <v/>
      </c>
      <c r="KO330" s="1">
        <f>IF(INDEX(#REF!,MATCH('HT 1-0'!E330,#REF!,0))=INDEX(#REF!,MATCH('HT 1-0'!E330,#REF!,0)),INDEX(#REF!,MATCH('HT 1-0'!E330,#REF!,0)),"ERROR")</f>
        <v/>
      </c>
      <c r="KP330" s="1">
        <f>KN330&amp;" v "&amp;KO330</f>
        <v/>
      </c>
      <c r="KQ330">
        <f>B330&amp;"_"&amp;C330</f>
        <v/>
      </c>
      <c r="KR330" s="1">
        <f>IF((HW330/KK330)&lt;0.335,"G",IF((HW330/KK330)&gt;0.67,"R","A"))</f>
        <v/>
      </c>
      <c r="KS330" s="1">
        <f>IF((HX330/KK330)&lt;0.335,"G",IF((HX330/KK330)&gt;0.67,"R","A"))</f>
        <v/>
      </c>
      <c r="KT330" s="1">
        <f>IF((IH330/KK330)&lt;0.335,"G",IF((IH330/KK330)&gt;0.67,"R","A"))</f>
        <v/>
      </c>
      <c r="KU330" s="1">
        <f>IF((II330/KK330)&lt;0.335,"G",IF((II330/KK330)&gt;0.67,"R","A"))</f>
        <v/>
      </c>
      <c r="KV330" s="1">
        <f>IF((HZ330/KK330)&lt;0.335,"G",IF((HZ330/KK330)&gt;0.67,"R","A"))</f>
        <v/>
      </c>
      <c r="KW330" s="1">
        <f>IF((HY330/KK330)&lt;0.335,"G",IF((HY330/KK330)&gt;0.67,"R","A"))</f>
        <v/>
      </c>
      <c r="KX330" s="1">
        <f>IF((IK330/KK330)&lt;0.335,"G",IF((IK330/KK330)&gt;0.67,"R","A"))</f>
        <v/>
      </c>
      <c r="KY330" s="1">
        <f>IF((IJ330/KK330)&lt;0.335,"G",IF((IJ330/KK330)&gt;0.67,"R","A"))</f>
        <v/>
      </c>
      <c r="KZ330" s="1">
        <f>IF((HQ330/KK330)&lt;0.335,"G",IF((HQ330/KK330)&gt;0.67,"R","A"))</f>
        <v/>
      </c>
      <c r="LA330" s="1">
        <f>IF((IB330/KK330)&lt;0.335,"G",IF((IB330/KK330)&gt;0.67,"R","A"))</f>
        <v/>
      </c>
      <c r="LB330">
        <f>IF(LQ330="1-0",INDEX(Scrape!#REF!,MATCH('HT 1-0'!KP330,Scrape!$B:$B,0)),"")</f>
        <v/>
      </c>
      <c r="LC330">
        <f>IF(LQ330="1-0",INDEX(Scrape!$A:$A,MATCH('HT 1-0'!KP330,Scrape!$B:$B,0)),"")</f>
        <v/>
      </c>
      <c r="LD330">
        <f>IF(LQ330="1-0",INDEX(Scrape!$B:$B,MATCH('HT 1-0'!KP330,Scrape!$B:$B,0)),"")</f>
        <v/>
      </c>
      <c r="LE330">
        <f>IF(LQ330="1-0",INDEX(Scrape!$C:$C,MATCH('HT 1-0'!KP330,Scrape!$B:$B,0)),"")</f>
        <v/>
      </c>
      <c r="LF330">
        <f>IF(LQ330="1-0",INDEX(Scrape!$D:$D,MATCH('HT 1-0'!KP330,Scrape!$B:$B,0)),"")</f>
        <v/>
      </c>
      <c r="LG330">
        <f>IF(LQ330="1-0",INDEX(Scrape!$E:$E,MATCH('HT 1-0'!KP330,Scrape!$B:$B,0)),"")</f>
        <v/>
      </c>
      <c r="LH330">
        <f>IF(LQ330="1-0",INDEX(Scrape!$F:$F,MATCH('HT 1-0'!KP330,Scrape!$B:$B,0)),"")</f>
        <v/>
      </c>
      <c r="LI330">
        <f>IF(LQ330="1-0",INDEX(Scrape!$G:$G,MATCH('HT 1-0'!KP330,Scrape!$B:$B,0)),"")</f>
        <v/>
      </c>
      <c r="LJ330">
        <f>IF(LQ330="1-0",INDEX(Scrape!$H:$H,MATCH('HT 1-0'!KP330,Scrape!$B:$B,0)),"")</f>
        <v/>
      </c>
      <c r="LK330">
        <f>IF(LQ330="1-0",INDEX(Scrape!$I:$I,MATCH('HT 1-0'!KP330,Scrape!$B:$B,0)),"")</f>
        <v/>
      </c>
      <c r="LL330">
        <f>IF(LQ330="1-0",INDEX(Scrape!$J:$J,MATCH('HT 1-0'!KP330,Scrape!$B:$B,0)),"")</f>
        <v/>
      </c>
      <c r="LM330">
        <f>IF(LQ330="1-0",INDEX(Scrape!$K:$K,MATCH('HT 1-0'!KP330,Scrape!$B:$B,0)),"")</f>
        <v/>
      </c>
      <c r="LN330">
        <f>IF(LQ330="1-0",INDEX(Scrape!$L:$L,MATCH('HT 1-0'!KP330,Scrape!$B:$B,0)),"")</f>
        <v/>
      </c>
      <c r="LO330">
        <f>IF(LQ330="1-0",INDEX(Scrape!$M:$M,MATCH('HT 1-0'!KP330,Scrape!$B:$B,0)),"")</f>
        <v/>
      </c>
      <c r="LP330">
        <f>IF(LQ330="1-0",INDEX(Scrape!$N:$N,MATCH('HT 1-0'!KP330,Scrape!$B:$B,0)),"")</f>
        <v/>
      </c>
      <c r="LQ330">
        <f>INDEX(Scrape!$O:$O,MATCH('HT 1-0'!KP330,Scrape!$B:$B,0))</f>
        <v/>
      </c>
      <c r="LR330">
        <f>(1/LJ330)+(1/LI330)+(1/LH330)</f>
        <v/>
      </c>
      <c r="LS330">
        <f>(1/LG330)+(1/LF330)+(1/LE330)</f>
        <v/>
      </c>
      <c r="LT330" s="8">
        <f>IF(INDEX(#REF!,MATCH(KQ330,#REF!,0))=INDEX(#REF!,MATCH(KQ330,#REF!,0)),INDEX(#REF!,MATCH(KQ330,#REF!,0)),"ERROR")</f>
        <v/>
      </c>
      <c r="LU330" s="4">
        <f>IF(KR330="G",2,IF(KR330="R",0.5,IF(KR330="A",1)))</f>
        <v/>
      </c>
      <c r="LV330" s="4">
        <f>IF(KS330="G",0.5,IF(KS330="R",2,IF(KS330="A",1)))</f>
        <v/>
      </c>
      <c r="LW330" s="4">
        <f>IF(KT330="G",2,IF(KT330="R",0.5,IF(KT330="A",1)))</f>
        <v/>
      </c>
      <c r="LX330" s="4">
        <f>IF(KU330="G",0.5,IF(KU330="R",2,IF(KU330="A",1)))</f>
        <v/>
      </c>
      <c r="LY330" s="7">
        <f>(LK330*(LU330+LX330)+(LL330*(LU330+LX330)))</f>
        <v/>
      </c>
      <c r="LZ330" s="7">
        <f>(LN330*(LV330+LW330)+(LO330*(LV330+LW330)))</f>
        <v/>
      </c>
      <c r="MA330" s="11">
        <f>LY330-LZ330</f>
        <v/>
      </c>
      <c r="MB330" s="5">
        <f>MA330+2</f>
        <v/>
      </c>
      <c r="MC330" s="6">
        <f>MA330-2</f>
        <v/>
      </c>
      <c r="MD330" s="4">
        <f>LE330</f>
        <v/>
      </c>
      <c r="ME330" s="9">
        <f>IF(MD330=0,1000,MD330+0.75)</f>
        <v/>
      </c>
      <c r="MF330" s="10">
        <f>IF(MD330=0,0,MD330-0.75)</f>
        <v/>
      </c>
      <c r="MG330" s="4">
        <f>((LM330*(LU330+LX330))-((LP330*(LV330+LW330))))</f>
        <v/>
      </c>
      <c r="MH330" s="9">
        <f>MG330*1.2</f>
        <v/>
      </c>
      <c r="MI330" s="10">
        <f>MG330*0.8</f>
        <v/>
      </c>
      <c r="MJ330">
        <f>IFERROR(NX330,"")</f>
        <v/>
      </c>
      <c r="MK330">
        <f>IFERROR(NY330,"")</f>
        <v/>
      </c>
      <c r="ML330">
        <f>IFERROR(NZ330,"")</f>
        <v/>
      </c>
      <c r="MM330">
        <f>IFERROR(OA330,"")</f>
        <v/>
      </c>
      <c r="MN330">
        <f>IFERROR(OB330,"")</f>
        <v/>
      </c>
      <c r="MO330">
        <f>IFERROR(OC330,"")</f>
        <v/>
      </c>
      <c r="MP330" s="1">
        <f>COUNTIFS(#REF!,LT330,#REF!,1,#REF!,"&gt;="&amp;MC330,#REF!,"&lt;="&amp;MB330,#REF!,"&lt;="&amp;ME330,#REF!,"&gt;="&amp;MF330,#REF!,"="&amp;KV330,#REF!,"="&amp;KX330)</f>
        <v/>
      </c>
      <c r="MQ330" s="1">
        <f>COUNTIFS(#REF!,LT330,#REF!,0,#REF!,"&gt;="&amp;MC330,#REF!,"&lt;="&amp;MB330,#REF!,"&lt;="&amp;ME330,#REF!,"&gt;="&amp;MF330,#REF!,"="&amp;KV330,#REF!,"="&amp;KX330)</f>
        <v/>
      </c>
      <c r="MR330" s="1">
        <f>COUNTIFS(#REF!,LT330,#REF!,1,#REF!,"&gt;="&amp;MC330,#REF!,"&lt;="&amp;MB330,#REF!,"&lt;="&amp;ME330,#REF!,"&gt;="&amp;MF330,#REF!,"="&amp;KW330,#REF!,"="&amp;KY330)</f>
        <v/>
      </c>
      <c r="MS330" s="1">
        <f>COUNTIFS(#REF!,LT330,#REF!,0,#REF!,"&gt;="&amp;MC330,#REF!,"&lt;="&amp;MB330,#REF!,"&lt;="&amp;ME330,#REF!,"&gt;="&amp;MF330,#REF!,"="&amp;KW330,#REF!,"="&amp;KY330)</f>
        <v/>
      </c>
      <c r="MT330" s="1">
        <f>COUNTIFS(#REF!,LT330,#REF!,1,#REF!,"&gt;="&amp;MI330,#REF!,"&lt;="&amp;MH330,#REF!,"&lt;="&amp;ME330,#REF!,"&gt;="&amp;MF330)</f>
        <v/>
      </c>
      <c r="MU330" s="1">
        <f>COUNTIFS(#REF!,LT330,#REF!,0,#REF!,"&gt;="&amp;MI330,#REF!,"&lt;="&amp;MH330,#REF!,"&lt;="&amp;ME330,#REF!,"&gt;="&amp;MF330)</f>
        <v/>
      </c>
      <c r="MV330" s="1">
        <f>COUNTIFS(#REF!,LT330,#REF!,1,#REF!,"&gt;="&amp;MI330,#REF!,"&lt;="&amp;MH330,#REF!,"="&amp;KZ330,#REF!,"="&amp;LA330,#REF!,"&lt;="&amp;ME330,#REF!,"&gt;="&amp;MF330)</f>
        <v/>
      </c>
      <c r="MW330" s="1">
        <f>COUNTIFS(#REF!,LT330,#REF!,0,#REF!,"&gt;="&amp;MI330,#REF!,"&lt;="&amp;MH330,#REF!,"="&amp;KZ330,#REF!,"="&amp;LA330,#REF!,"&lt;="&amp;ME330,#REF!,"&gt;="&amp;MF330)</f>
        <v/>
      </c>
      <c r="MX330" s="1">
        <f>COUNTIFS(#REF!,LT330,#REF!,1,#REF!,"&gt;="&amp;MC330,#REF!,"&lt;="&amp;MB330,#REF!,"&lt;="&amp;ME330,#REF!,"&gt;="&amp;MF330)</f>
        <v/>
      </c>
      <c r="MY330" s="1">
        <f>COUNTIFS(#REF!,LT330,#REF!,0,#REF!,"&gt;="&amp;MC330,#REF!,"&lt;="&amp;MB330,#REF!,"&lt;="&amp;ME330,#REF!,"&gt;="&amp;MF330)</f>
        <v/>
      </c>
      <c r="MZ330" s="1">
        <f>COUNTIFS(#REF!,LT330,#REF!,1,#REF!,"&lt;="&amp;ME330,#REF!,"&gt;="&amp;MF330,#REF!,"="&amp;KV330,#REF!,"="&amp;KX330)</f>
        <v/>
      </c>
      <c r="NA330" s="1">
        <f>COUNTIFS(#REF!,LT330,#REF!,0,#REF!,"&lt;="&amp;ME330,#REF!,"&gt;="&amp;MF330,#REF!,"="&amp;KV330,#REF!,"="&amp;KX330)</f>
        <v/>
      </c>
      <c r="NB330" s="1">
        <f>COUNTIFS(#REF!,LT330,#REF!,1,#REF!,"&lt;="&amp;ME330,#REF!,"&gt;="&amp;MF330,#REF!,"="&amp;KW330,#REF!,"="&amp;KY330)</f>
        <v/>
      </c>
      <c r="NC330" s="1">
        <f>COUNTIFS(#REF!,LT330,#REF!,0,#REF!,"&lt;="&amp;ME330,#REF!,"&gt;="&amp;MF330,#REF!,"="&amp;KW330,#REF!,"="&amp;KY330)</f>
        <v/>
      </c>
      <c r="ND330" s="1">
        <f>MP330+MR330+MT330+MV330+MX330+MZ330+NB330</f>
        <v/>
      </c>
      <c r="NE330" s="1">
        <f>MQ330+MS330+MU330+MW330+MY330+NA330+NC330</f>
        <v/>
      </c>
      <c r="NF330" s="1">
        <f>ND330+NE330</f>
        <v/>
      </c>
      <c r="NG330" s="33">
        <f>ND330/(ND330+NE330)</f>
        <v/>
      </c>
      <c r="NH330" s="3">
        <f>1/NG330</f>
        <v/>
      </c>
      <c r="NI330" s="1">
        <f>LH330</f>
        <v/>
      </c>
      <c r="NJ330" s="79">
        <f>((1-NG330)*(1/(NI330-1))*0.98-(NG330*1))</f>
        <v/>
      </c>
      <c r="NK330" s="34">
        <f>IF(LR330&lt;0.9,0,IF(AND(LR330&gt;1.1),0,1))</f>
        <v/>
      </c>
      <c r="NL330" s="34">
        <f>IF(LS330&lt;0.9,0,IF(AND(LS330&gt;1.1),0,1))</f>
        <v/>
      </c>
      <c r="NM330" s="32">
        <f>IF(NF330&gt;99,1,0)</f>
        <v/>
      </c>
      <c r="NN330" s="32">
        <f>IF(NJ330&gt;0.0799,1,0)</f>
        <v/>
      </c>
      <c r="NO330" s="32">
        <f>IF(NJ330&gt;NQ330,1,0)</f>
        <v/>
      </c>
      <c r="NP330" s="32">
        <f>NM330+NN330+NO330+NK330+NL330</f>
        <v/>
      </c>
      <c r="NQ330" s="79">
        <f>(((100*NG330)*(NI330-1)*0.98)-((1-NG330)*100))/100</f>
        <v/>
      </c>
      <c r="NR330" s="34">
        <f>IF(LR330&lt;0.9,0,IF(AND(LR330&gt;1.1),0,1))</f>
        <v/>
      </c>
      <c r="NS330" s="34">
        <f>IF(LS330&lt;0.9,0,IF(AND(LS330&gt;1.1),0,1))</f>
        <v/>
      </c>
      <c r="NT330" s="32">
        <f>IF(NF330&gt;99,1,0)</f>
        <v/>
      </c>
      <c r="NU330" s="32">
        <f>IF(NQ330&gt;0.0799,1,0)</f>
        <v/>
      </c>
      <c r="NV330" s="32">
        <f>IF(NQ330&gt;NJ330,1,0)</f>
        <v/>
      </c>
      <c r="NW330" s="32">
        <f>NT330+NU330+NV330+NR330+NS330</f>
        <v/>
      </c>
      <c r="NX330">
        <f>IF(NP330=5,"LayHome1-0",IF(AND(NW330=5),"BackHome1-0",""))</f>
        <v/>
      </c>
      <c r="NY330">
        <f>IF(NP330=5,KN330,IF(AND(NW330=5),KN330,""))</f>
        <v/>
      </c>
      <c r="NZ330">
        <f>IF(NP330=5,"Match Odds",IF(AND(NW330=5),"Match Odds",""))</f>
        <v/>
      </c>
      <c r="OA330">
        <f>IF(NP330=5,KP330,IF(AND(NW330=5),KP330,""))</f>
        <v/>
      </c>
      <c r="OB330">
        <f>IF(NP330=5,"MATCH_ODDS",IF(AND(NW330=5),"MATCH_ODDS",""))</f>
        <v/>
      </c>
      <c r="OC330">
        <f>IF(NP330=5,"LAY",IF(AND(NW330=5),"BACK",""))</f>
        <v/>
      </c>
    </row>
    <row r="331" ht="16.5" customHeight="1" thickBot="1" thickTop="1">
      <c r="A331" s="2" t="n"/>
      <c r="KN331" s="1">
        <f>IF(INDEX(#REF!,MATCH('HT 1-0'!D331,#REF!,0))=INDEX(#REF!,MATCH('HT 1-0'!D331,#REF!,0)),INDEX(#REF!,MATCH('HT 1-0'!D331,#REF!,0)),"ERROR")</f>
        <v/>
      </c>
      <c r="KO331" s="1">
        <f>IF(INDEX(#REF!,MATCH('HT 1-0'!E331,#REF!,0))=INDEX(#REF!,MATCH('HT 1-0'!E331,#REF!,0)),INDEX(#REF!,MATCH('HT 1-0'!E331,#REF!,0)),"ERROR")</f>
        <v/>
      </c>
      <c r="KP331" s="1">
        <f>KN331&amp;" v "&amp;KO331</f>
        <v/>
      </c>
      <c r="KQ331">
        <f>B331&amp;"_"&amp;C331</f>
        <v/>
      </c>
      <c r="KR331" s="1">
        <f>IF((HW331/KK331)&lt;0.335,"G",IF((HW331/KK331)&gt;0.67,"R","A"))</f>
        <v/>
      </c>
      <c r="KS331" s="1">
        <f>IF((HX331/KK331)&lt;0.335,"G",IF((HX331/KK331)&gt;0.67,"R","A"))</f>
        <v/>
      </c>
      <c r="KT331" s="1">
        <f>IF((IH331/KK331)&lt;0.335,"G",IF((IH331/KK331)&gt;0.67,"R","A"))</f>
        <v/>
      </c>
      <c r="KU331" s="1">
        <f>IF((II331/KK331)&lt;0.335,"G",IF((II331/KK331)&gt;0.67,"R","A"))</f>
        <v/>
      </c>
      <c r="KV331" s="1">
        <f>IF((HZ331/KK331)&lt;0.335,"G",IF((HZ331/KK331)&gt;0.67,"R","A"))</f>
        <v/>
      </c>
      <c r="KW331" s="1">
        <f>IF((HY331/KK331)&lt;0.335,"G",IF((HY331/KK331)&gt;0.67,"R","A"))</f>
        <v/>
      </c>
      <c r="KX331" s="1">
        <f>IF((IK331/KK331)&lt;0.335,"G",IF((IK331/KK331)&gt;0.67,"R","A"))</f>
        <v/>
      </c>
      <c r="KY331" s="1">
        <f>IF((IJ331/KK331)&lt;0.335,"G",IF((IJ331/KK331)&gt;0.67,"R","A"))</f>
        <v/>
      </c>
      <c r="KZ331" s="1">
        <f>IF((HQ331/KK331)&lt;0.335,"G",IF((HQ331/KK331)&gt;0.67,"R","A"))</f>
        <v/>
      </c>
      <c r="LA331" s="1">
        <f>IF((IB331/KK331)&lt;0.335,"G",IF((IB331/KK331)&gt;0.67,"R","A"))</f>
        <v/>
      </c>
      <c r="LB331">
        <f>IF(LQ331="1-0",INDEX(Scrape!#REF!,MATCH('HT 1-0'!KP331,Scrape!$B:$B,0)),"")</f>
        <v/>
      </c>
      <c r="LC331">
        <f>IF(LQ331="1-0",INDEX(Scrape!$A:$A,MATCH('HT 1-0'!KP331,Scrape!$B:$B,0)),"")</f>
        <v/>
      </c>
      <c r="LD331">
        <f>IF(LQ331="1-0",INDEX(Scrape!$B:$B,MATCH('HT 1-0'!KP331,Scrape!$B:$B,0)),"")</f>
        <v/>
      </c>
      <c r="LE331">
        <f>IF(LQ331="1-0",INDEX(Scrape!$C:$C,MATCH('HT 1-0'!KP331,Scrape!$B:$B,0)),"")</f>
        <v/>
      </c>
      <c r="LF331">
        <f>IF(LQ331="1-0",INDEX(Scrape!$D:$D,MATCH('HT 1-0'!KP331,Scrape!$B:$B,0)),"")</f>
        <v/>
      </c>
      <c r="LG331">
        <f>IF(LQ331="1-0",INDEX(Scrape!$E:$E,MATCH('HT 1-0'!KP331,Scrape!$B:$B,0)),"")</f>
        <v/>
      </c>
      <c r="LH331">
        <f>IF(LQ331="1-0",INDEX(Scrape!$F:$F,MATCH('HT 1-0'!KP331,Scrape!$B:$B,0)),"")</f>
        <v/>
      </c>
      <c r="LI331">
        <f>IF(LQ331="1-0",INDEX(Scrape!$G:$G,MATCH('HT 1-0'!KP331,Scrape!$B:$B,0)),"")</f>
        <v/>
      </c>
      <c r="LJ331">
        <f>IF(LQ331="1-0",INDEX(Scrape!$H:$H,MATCH('HT 1-0'!KP331,Scrape!$B:$B,0)),"")</f>
        <v/>
      </c>
      <c r="LK331">
        <f>IF(LQ331="1-0",INDEX(Scrape!$I:$I,MATCH('HT 1-0'!KP331,Scrape!$B:$B,0)),"")</f>
        <v/>
      </c>
      <c r="LL331">
        <f>IF(LQ331="1-0",INDEX(Scrape!$J:$J,MATCH('HT 1-0'!KP331,Scrape!$B:$B,0)),"")</f>
        <v/>
      </c>
      <c r="LM331">
        <f>IF(LQ331="1-0",INDEX(Scrape!$K:$K,MATCH('HT 1-0'!KP331,Scrape!$B:$B,0)),"")</f>
        <v/>
      </c>
      <c r="LN331">
        <f>IF(LQ331="1-0",INDEX(Scrape!$L:$L,MATCH('HT 1-0'!KP331,Scrape!$B:$B,0)),"")</f>
        <v/>
      </c>
      <c r="LO331">
        <f>IF(LQ331="1-0",INDEX(Scrape!$M:$M,MATCH('HT 1-0'!KP331,Scrape!$B:$B,0)),"")</f>
        <v/>
      </c>
      <c r="LP331">
        <f>IF(LQ331="1-0",INDEX(Scrape!$N:$N,MATCH('HT 1-0'!KP331,Scrape!$B:$B,0)),"")</f>
        <v/>
      </c>
      <c r="LQ331">
        <f>INDEX(Scrape!$O:$O,MATCH('HT 1-0'!KP331,Scrape!$B:$B,0))</f>
        <v/>
      </c>
      <c r="LR331">
        <f>(1/LJ331)+(1/LI331)+(1/LH331)</f>
        <v/>
      </c>
      <c r="LS331">
        <f>(1/LG331)+(1/LF331)+(1/LE331)</f>
        <v/>
      </c>
      <c r="LT331" s="8">
        <f>IF(INDEX(#REF!,MATCH(KQ331,#REF!,0))=INDEX(#REF!,MATCH(KQ331,#REF!,0)),INDEX(#REF!,MATCH(KQ331,#REF!,0)),"ERROR")</f>
        <v/>
      </c>
      <c r="LU331" s="4">
        <f>IF(KR331="G",2,IF(KR331="R",0.5,IF(KR331="A",1)))</f>
        <v/>
      </c>
      <c r="LV331" s="4">
        <f>IF(KS331="G",0.5,IF(KS331="R",2,IF(KS331="A",1)))</f>
        <v/>
      </c>
      <c r="LW331" s="4">
        <f>IF(KT331="G",2,IF(KT331="R",0.5,IF(KT331="A",1)))</f>
        <v/>
      </c>
      <c r="LX331" s="4">
        <f>IF(KU331="G",0.5,IF(KU331="R",2,IF(KU331="A",1)))</f>
        <v/>
      </c>
      <c r="LY331" s="7">
        <f>(LK331*(LU331+LX331)+(LL331*(LU331+LX331)))</f>
        <v/>
      </c>
      <c r="LZ331" s="7">
        <f>(LN331*(LV331+LW331)+(LO331*(LV331+LW331)))</f>
        <v/>
      </c>
      <c r="MA331" s="11">
        <f>LY331-LZ331</f>
        <v/>
      </c>
      <c r="MB331" s="5">
        <f>MA331+2</f>
        <v/>
      </c>
      <c r="MC331" s="6">
        <f>MA331-2</f>
        <v/>
      </c>
      <c r="MD331" s="4">
        <f>LE331</f>
        <v/>
      </c>
      <c r="ME331" s="9">
        <f>IF(MD331=0,1000,MD331+0.75)</f>
        <v/>
      </c>
      <c r="MF331" s="10">
        <f>IF(MD331=0,0,MD331-0.75)</f>
        <v/>
      </c>
      <c r="MG331" s="4">
        <f>((LM331*(LU331+LX331))-((LP331*(LV331+LW331))))</f>
        <v/>
      </c>
      <c r="MH331" s="9">
        <f>MG331*1.2</f>
        <v/>
      </c>
      <c r="MI331" s="10">
        <f>MG331*0.8</f>
        <v/>
      </c>
      <c r="MJ331">
        <f>IFERROR(NX331,"")</f>
        <v/>
      </c>
      <c r="MK331">
        <f>IFERROR(NY331,"")</f>
        <v/>
      </c>
      <c r="ML331">
        <f>IFERROR(NZ331,"")</f>
        <v/>
      </c>
      <c r="MM331">
        <f>IFERROR(OA331,"")</f>
        <v/>
      </c>
      <c r="MN331">
        <f>IFERROR(OB331,"")</f>
        <v/>
      </c>
      <c r="MO331">
        <f>IFERROR(OC331,"")</f>
        <v/>
      </c>
      <c r="MP331" s="1">
        <f>COUNTIFS(#REF!,LT331,#REF!,1,#REF!,"&gt;="&amp;MC331,#REF!,"&lt;="&amp;MB331,#REF!,"&lt;="&amp;ME331,#REF!,"&gt;="&amp;MF331,#REF!,"="&amp;KV331,#REF!,"="&amp;KX331)</f>
        <v/>
      </c>
      <c r="MQ331" s="1">
        <f>COUNTIFS(#REF!,LT331,#REF!,0,#REF!,"&gt;="&amp;MC331,#REF!,"&lt;="&amp;MB331,#REF!,"&lt;="&amp;ME331,#REF!,"&gt;="&amp;MF331,#REF!,"="&amp;KV331,#REF!,"="&amp;KX331)</f>
        <v/>
      </c>
      <c r="MR331" s="1">
        <f>COUNTIFS(#REF!,LT331,#REF!,1,#REF!,"&gt;="&amp;MC331,#REF!,"&lt;="&amp;MB331,#REF!,"&lt;="&amp;ME331,#REF!,"&gt;="&amp;MF331,#REF!,"="&amp;KW331,#REF!,"="&amp;KY331)</f>
        <v/>
      </c>
      <c r="MS331" s="1">
        <f>COUNTIFS(#REF!,LT331,#REF!,0,#REF!,"&gt;="&amp;MC331,#REF!,"&lt;="&amp;MB331,#REF!,"&lt;="&amp;ME331,#REF!,"&gt;="&amp;MF331,#REF!,"="&amp;KW331,#REF!,"="&amp;KY331)</f>
        <v/>
      </c>
      <c r="MT331" s="1">
        <f>COUNTIFS(#REF!,LT331,#REF!,1,#REF!,"&gt;="&amp;MI331,#REF!,"&lt;="&amp;MH331,#REF!,"&lt;="&amp;ME331,#REF!,"&gt;="&amp;MF331)</f>
        <v/>
      </c>
      <c r="MU331" s="1">
        <f>COUNTIFS(#REF!,LT331,#REF!,0,#REF!,"&gt;="&amp;MI331,#REF!,"&lt;="&amp;MH331,#REF!,"&lt;="&amp;ME331,#REF!,"&gt;="&amp;MF331)</f>
        <v/>
      </c>
      <c r="MV331" s="1">
        <f>COUNTIFS(#REF!,LT331,#REF!,1,#REF!,"&gt;="&amp;MI331,#REF!,"&lt;="&amp;MH331,#REF!,"="&amp;KZ331,#REF!,"="&amp;LA331,#REF!,"&lt;="&amp;ME331,#REF!,"&gt;="&amp;MF331)</f>
        <v/>
      </c>
      <c r="MW331" s="1">
        <f>COUNTIFS(#REF!,LT331,#REF!,0,#REF!,"&gt;="&amp;MI331,#REF!,"&lt;="&amp;MH331,#REF!,"="&amp;KZ331,#REF!,"="&amp;LA331,#REF!,"&lt;="&amp;ME331,#REF!,"&gt;="&amp;MF331)</f>
        <v/>
      </c>
      <c r="MX331" s="1">
        <f>COUNTIFS(#REF!,LT331,#REF!,1,#REF!,"&gt;="&amp;MC331,#REF!,"&lt;="&amp;MB331,#REF!,"&lt;="&amp;ME331,#REF!,"&gt;="&amp;MF331)</f>
        <v/>
      </c>
      <c r="MY331" s="1">
        <f>COUNTIFS(#REF!,LT331,#REF!,0,#REF!,"&gt;="&amp;MC331,#REF!,"&lt;="&amp;MB331,#REF!,"&lt;="&amp;ME331,#REF!,"&gt;="&amp;MF331)</f>
        <v/>
      </c>
      <c r="MZ331" s="1">
        <f>COUNTIFS(#REF!,LT331,#REF!,1,#REF!,"&lt;="&amp;ME331,#REF!,"&gt;="&amp;MF331,#REF!,"="&amp;KV331,#REF!,"="&amp;KX331)</f>
        <v/>
      </c>
      <c r="NA331" s="1">
        <f>COUNTIFS(#REF!,LT331,#REF!,0,#REF!,"&lt;="&amp;ME331,#REF!,"&gt;="&amp;MF331,#REF!,"="&amp;KV331,#REF!,"="&amp;KX331)</f>
        <v/>
      </c>
      <c r="NB331" s="1">
        <f>COUNTIFS(#REF!,LT331,#REF!,1,#REF!,"&lt;="&amp;ME331,#REF!,"&gt;="&amp;MF331,#REF!,"="&amp;KW331,#REF!,"="&amp;KY331)</f>
        <v/>
      </c>
      <c r="NC331" s="1">
        <f>COUNTIFS(#REF!,LT331,#REF!,0,#REF!,"&lt;="&amp;ME331,#REF!,"&gt;="&amp;MF331,#REF!,"="&amp;KW331,#REF!,"="&amp;KY331)</f>
        <v/>
      </c>
      <c r="ND331" s="1">
        <f>MP331+MR331+MT331+MV331+MX331+MZ331+NB331</f>
        <v/>
      </c>
      <c r="NE331" s="1">
        <f>MQ331+MS331+MU331+MW331+MY331+NA331+NC331</f>
        <v/>
      </c>
      <c r="NF331" s="1">
        <f>ND331+NE331</f>
        <v/>
      </c>
      <c r="NG331" s="33">
        <f>ND331/(ND331+NE331)</f>
        <v/>
      </c>
      <c r="NH331" s="3">
        <f>1/NG331</f>
        <v/>
      </c>
      <c r="NI331" s="1">
        <f>LH331</f>
        <v/>
      </c>
      <c r="NJ331" s="79">
        <f>((1-NG331)*(1/(NI331-1))*0.98-(NG331*1))</f>
        <v/>
      </c>
      <c r="NK331" s="34">
        <f>IF(LR331&lt;0.9,0,IF(AND(LR331&gt;1.1),0,1))</f>
        <v/>
      </c>
      <c r="NL331" s="34">
        <f>IF(LS331&lt;0.9,0,IF(AND(LS331&gt;1.1),0,1))</f>
        <v/>
      </c>
      <c r="NM331" s="32">
        <f>IF(NF331&gt;99,1,0)</f>
        <v/>
      </c>
      <c r="NN331" s="32">
        <f>IF(NJ331&gt;0.0799,1,0)</f>
        <v/>
      </c>
      <c r="NO331" s="32">
        <f>IF(NJ331&gt;NQ331,1,0)</f>
        <v/>
      </c>
      <c r="NP331" s="32">
        <f>NM331+NN331+NO331+NK331+NL331</f>
        <v/>
      </c>
      <c r="NQ331" s="79">
        <f>(((100*NG331)*(NI331-1)*0.98)-((1-NG331)*100))/100</f>
        <v/>
      </c>
      <c r="NR331" s="34">
        <f>IF(LR331&lt;0.9,0,IF(AND(LR331&gt;1.1),0,1))</f>
        <v/>
      </c>
      <c r="NS331" s="34">
        <f>IF(LS331&lt;0.9,0,IF(AND(LS331&gt;1.1),0,1))</f>
        <v/>
      </c>
      <c r="NT331" s="32">
        <f>IF(NF331&gt;99,1,0)</f>
        <v/>
      </c>
      <c r="NU331" s="32">
        <f>IF(NQ331&gt;0.0799,1,0)</f>
        <v/>
      </c>
      <c r="NV331" s="32">
        <f>IF(NQ331&gt;NJ331,1,0)</f>
        <v/>
      </c>
      <c r="NW331" s="32">
        <f>NT331+NU331+NV331+NR331+NS331</f>
        <v/>
      </c>
      <c r="NX331">
        <f>IF(NP331=5,"LayHome1-0",IF(AND(NW331=5),"BackHome1-0",""))</f>
        <v/>
      </c>
      <c r="NY331">
        <f>IF(NP331=5,KN331,IF(AND(NW331=5),KN331,""))</f>
        <v/>
      </c>
      <c r="NZ331">
        <f>IF(NP331=5,"Match Odds",IF(AND(NW331=5),"Match Odds",""))</f>
        <v/>
      </c>
      <c r="OA331">
        <f>IF(NP331=5,KP331,IF(AND(NW331=5),KP331,""))</f>
        <v/>
      </c>
      <c r="OB331">
        <f>IF(NP331=5,"MATCH_ODDS",IF(AND(NW331=5),"MATCH_ODDS",""))</f>
        <v/>
      </c>
      <c r="OC331">
        <f>IF(NP331=5,"LAY",IF(AND(NW331=5),"BACK",""))</f>
        <v/>
      </c>
    </row>
    <row r="332" ht="16.5" customHeight="1" thickBot="1" thickTop="1">
      <c r="A332" s="2" t="n"/>
      <c r="KN332" s="1">
        <f>IF(INDEX(#REF!,MATCH('HT 1-0'!D332,#REF!,0))=INDEX(#REF!,MATCH('HT 1-0'!D332,#REF!,0)),INDEX(#REF!,MATCH('HT 1-0'!D332,#REF!,0)),"ERROR")</f>
        <v/>
      </c>
      <c r="KO332" s="1">
        <f>IF(INDEX(#REF!,MATCH('HT 1-0'!E332,#REF!,0))=INDEX(#REF!,MATCH('HT 1-0'!E332,#REF!,0)),INDEX(#REF!,MATCH('HT 1-0'!E332,#REF!,0)),"ERROR")</f>
        <v/>
      </c>
      <c r="KP332" s="1">
        <f>KN332&amp;" v "&amp;KO332</f>
        <v/>
      </c>
      <c r="KQ332">
        <f>B332&amp;"_"&amp;C332</f>
        <v/>
      </c>
      <c r="KR332" s="1">
        <f>IF((HW332/KK332)&lt;0.335,"G",IF((HW332/KK332)&gt;0.67,"R","A"))</f>
        <v/>
      </c>
      <c r="KS332" s="1">
        <f>IF((HX332/KK332)&lt;0.335,"G",IF((HX332/KK332)&gt;0.67,"R","A"))</f>
        <v/>
      </c>
      <c r="KT332" s="1">
        <f>IF((IH332/KK332)&lt;0.335,"G",IF((IH332/KK332)&gt;0.67,"R","A"))</f>
        <v/>
      </c>
      <c r="KU332" s="1">
        <f>IF((II332/KK332)&lt;0.335,"G",IF((II332/KK332)&gt;0.67,"R","A"))</f>
        <v/>
      </c>
      <c r="KV332" s="1">
        <f>IF((HZ332/KK332)&lt;0.335,"G",IF((HZ332/KK332)&gt;0.67,"R","A"))</f>
        <v/>
      </c>
      <c r="KW332" s="1">
        <f>IF((HY332/KK332)&lt;0.335,"G",IF((HY332/KK332)&gt;0.67,"R","A"))</f>
        <v/>
      </c>
      <c r="KX332" s="1">
        <f>IF((IK332/KK332)&lt;0.335,"G",IF((IK332/KK332)&gt;0.67,"R","A"))</f>
        <v/>
      </c>
      <c r="KY332" s="1">
        <f>IF((IJ332/KK332)&lt;0.335,"G",IF((IJ332/KK332)&gt;0.67,"R","A"))</f>
        <v/>
      </c>
      <c r="KZ332" s="1">
        <f>IF((HQ332/KK332)&lt;0.335,"G",IF((HQ332/KK332)&gt;0.67,"R","A"))</f>
        <v/>
      </c>
      <c r="LA332" s="1">
        <f>IF((IB332/KK332)&lt;0.335,"G",IF((IB332/KK332)&gt;0.67,"R","A"))</f>
        <v/>
      </c>
      <c r="LB332">
        <f>IF(LQ332="1-0",INDEX(Scrape!#REF!,MATCH('HT 1-0'!KP332,Scrape!$B:$B,0)),"")</f>
        <v/>
      </c>
      <c r="LC332">
        <f>IF(LQ332="1-0",INDEX(Scrape!$A:$A,MATCH('HT 1-0'!KP332,Scrape!$B:$B,0)),"")</f>
        <v/>
      </c>
      <c r="LD332">
        <f>IF(LQ332="1-0",INDEX(Scrape!$B:$B,MATCH('HT 1-0'!KP332,Scrape!$B:$B,0)),"")</f>
        <v/>
      </c>
      <c r="LE332">
        <f>IF(LQ332="1-0",INDEX(Scrape!$C:$C,MATCH('HT 1-0'!KP332,Scrape!$B:$B,0)),"")</f>
        <v/>
      </c>
      <c r="LF332">
        <f>IF(LQ332="1-0",INDEX(Scrape!$D:$D,MATCH('HT 1-0'!KP332,Scrape!$B:$B,0)),"")</f>
        <v/>
      </c>
      <c r="LG332">
        <f>IF(LQ332="1-0",INDEX(Scrape!$E:$E,MATCH('HT 1-0'!KP332,Scrape!$B:$B,0)),"")</f>
        <v/>
      </c>
      <c r="LH332">
        <f>IF(LQ332="1-0",INDEX(Scrape!$F:$F,MATCH('HT 1-0'!KP332,Scrape!$B:$B,0)),"")</f>
        <v/>
      </c>
      <c r="LI332">
        <f>IF(LQ332="1-0",INDEX(Scrape!$G:$G,MATCH('HT 1-0'!KP332,Scrape!$B:$B,0)),"")</f>
        <v/>
      </c>
      <c r="LJ332">
        <f>IF(LQ332="1-0",INDEX(Scrape!$H:$H,MATCH('HT 1-0'!KP332,Scrape!$B:$B,0)),"")</f>
        <v/>
      </c>
      <c r="LK332">
        <f>IF(LQ332="1-0",INDEX(Scrape!$I:$I,MATCH('HT 1-0'!KP332,Scrape!$B:$B,0)),"")</f>
        <v/>
      </c>
      <c r="LL332">
        <f>IF(LQ332="1-0",INDEX(Scrape!$J:$J,MATCH('HT 1-0'!KP332,Scrape!$B:$B,0)),"")</f>
        <v/>
      </c>
      <c r="LM332">
        <f>IF(LQ332="1-0",INDEX(Scrape!$K:$K,MATCH('HT 1-0'!KP332,Scrape!$B:$B,0)),"")</f>
        <v/>
      </c>
      <c r="LN332">
        <f>IF(LQ332="1-0",INDEX(Scrape!$L:$L,MATCH('HT 1-0'!KP332,Scrape!$B:$B,0)),"")</f>
        <v/>
      </c>
      <c r="LO332">
        <f>IF(LQ332="1-0",INDEX(Scrape!$M:$M,MATCH('HT 1-0'!KP332,Scrape!$B:$B,0)),"")</f>
        <v/>
      </c>
      <c r="LP332">
        <f>IF(LQ332="1-0",INDEX(Scrape!$N:$N,MATCH('HT 1-0'!KP332,Scrape!$B:$B,0)),"")</f>
        <v/>
      </c>
      <c r="LQ332">
        <f>INDEX(Scrape!$O:$O,MATCH('HT 1-0'!KP332,Scrape!$B:$B,0))</f>
        <v/>
      </c>
      <c r="LR332">
        <f>(1/LJ332)+(1/LI332)+(1/LH332)</f>
        <v/>
      </c>
      <c r="LS332">
        <f>(1/LG332)+(1/LF332)+(1/LE332)</f>
        <v/>
      </c>
      <c r="LT332" s="8">
        <f>IF(INDEX(#REF!,MATCH(KQ332,#REF!,0))=INDEX(#REF!,MATCH(KQ332,#REF!,0)),INDEX(#REF!,MATCH(KQ332,#REF!,0)),"ERROR")</f>
        <v/>
      </c>
      <c r="LU332" s="4">
        <f>IF(KR332="G",2,IF(KR332="R",0.5,IF(KR332="A",1)))</f>
        <v/>
      </c>
      <c r="LV332" s="4">
        <f>IF(KS332="G",0.5,IF(KS332="R",2,IF(KS332="A",1)))</f>
        <v/>
      </c>
      <c r="LW332" s="4">
        <f>IF(KT332="G",2,IF(KT332="R",0.5,IF(KT332="A",1)))</f>
        <v/>
      </c>
      <c r="LX332" s="4">
        <f>IF(KU332="G",0.5,IF(KU332="R",2,IF(KU332="A",1)))</f>
        <v/>
      </c>
      <c r="LY332" s="7">
        <f>(LK332*(LU332+LX332)+(LL332*(LU332+LX332)))</f>
        <v/>
      </c>
      <c r="LZ332" s="7">
        <f>(LN332*(LV332+LW332)+(LO332*(LV332+LW332)))</f>
        <v/>
      </c>
      <c r="MA332" s="11">
        <f>LY332-LZ332</f>
        <v/>
      </c>
      <c r="MB332" s="5">
        <f>MA332+2</f>
        <v/>
      </c>
      <c r="MC332" s="6">
        <f>MA332-2</f>
        <v/>
      </c>
      <c r="MD332" s="4">
        <f>LE332</f>
        <v/>
      </c>
      <c r="ME332" s="9">
        <f>IF(MD332=0,1000,MD332+0.75)</f>
        <v/>
      </c>
      <c r="MF332" s="10">
        <f>IF(MD332=0,0,MD332-0.75)</f>
        <v/>
      </c>
      <c r="MG332" s="4">
        <f>((LM332*(LU332+LX332))-((LP332*(LV332+LW332))))</f>
        <v/>
      </c>
      <c r="MH332" s="9">
        <f>MG332*1.2</f>
        <v/>
      </c>
      <c r="MI332" s="10">
        <f>MG332*0.8</f>
        <v/>
      </c>
      <c r="MJ332">
        <f>IFERROR(NX332,"")</f>
        <v/>
      </c>
      <c r="MK332">
        <f>IFERROR(NY332,"")</f>
        <v/>
      </c>
      <c r="ML332">
        <f>IFERROR(NZ332,"")</f>
        <v/>
      </c>
      <c r="MM332">
        <f>IFERROR(OA332,"")</f>
        <v/>
      </c>
      <c r="MN332">
        <f>IFERROR(OB332,"")</f>
        <v/>
      </c>
      <c r="MO332">
        <f>IFERROR(OC332,"")</f>
        <v/>
      </c>
      <c r="MP332" s="1">
        <f>COUNTIFS(#REF!,LT332,#REF!,1,#REF!,"&gt;="&amp;MC332,#REF!,"&lt;="&amp;MB332,#REF!,"&lt;="&amp;ME332,#REF!,"&gt;="&amp;MF332,#REF!,"="&amp;KV332,#REF!,"="&amp;KX332)</f>
        <v/>
      </c>
      <c r="MQ332" s="1">
        <f>COUNTIFS(#REF!,LT332,#REF!,0,#REF!,"&gt;="&amp;MC332,#REF!,"&lt;="&amp;MB332,#REF!,"&lt;="&amp;ME332,#REF!,"&gt;="&amp;MF332,#REF!,"="&amp;KV332,#REF!,"="&amp;KX332)</f>
        <v/>
      </c>
      <c r="MR332" s="1">
        <f>COUNTIFS(#REF!,LT332,#REF!,1,#REF!,"&gt;="&amp;MC332,#REF!,"&lt;="&amp;MB332,#REF!,"&lt;="&amp;ME332,#REF!,"&gt;="&amp;MF332,#REF!,"="&amp;KW332,#REF!,"="&amp;KY332)</f>
        <v/>
      </c>
      <c r="MS332" s="1">
        <f>COUNTIFS(#REF!,LT332,#REF!,0,#REF!,"&gt;="&amp;MC332,#REF!,"&lt;="&amp;MB332,#REF!,"&lt;="&amp;ME332,#REF!,"&gt;="&amp;MF332,#REF!,"="&amp;KW332,#REF!,"="&amp;KY332)</f>
        <v/>
      </c>
      <c r="MT332" s="1">
        <f>COUNTIFS(#REF!,LT332,#REF!,1,#REF!,"&gt;="&amp;MI332,#REF!,"&lt;="&amp;MH332,#REF!,"&lt;="&amp;ME332,#REF!,"&gt;="&amp;MF332)</f>
        <v/>
      </c>
      <c r="MU332" s="1">
        <f>COUNTIFS(#REF!,LT332,#REF!,0,#REF!,"&gt;="&amp;MI332,#REF!,"&lt;="&amp;MH332,#REF!,"&lt;="&amp;ME332,#REF!,"&gt;="&amp;MF332)</f>
        <v/>
      </c>
      <c r="MV332" s="1">
        <f>COUNTIFS(#REF!,LT332,#REF!,1,#REF!,"&gt;="&amp;MI332,#REF!,"&lt;="&amp;MH332,#REF!,"="&amp;KZ332,#REF!,"="&amp;LA332,#REF!,"&lt;="&amp;ME332,#REF!,"&gt;="&amp;MF332)</f>
        <v/>
      </c>
      <c r="MW332" s="1">
        <f>COUNTIFS(#REF!,LT332,#REF!,0,#REF!,"&gt;="&amp;MI332,#REF!,"&lt;="&amp;MH332,#REF!,"="&amp;KZ332,#REF!,"="&amp;LA332,#REF!,"&lt;="&amp;ME332,#REF!,"&gt;="&amp;MF332)</f>
        <v/>
      </c>
      <c r="MX332" s="1">
        <f>COUNTIFS(#REF!,LT332,#REF!,1,#REF!,"&gt;="&amp;MC332,#REF!,"&lt;="&amp;MB332,#REF!,"&lt;="&amp;ME332,#REF!,"&gt;="&amp;MF332)</f>
        <v/>
      </c>
      <c r="MY332" s="1">
        <f>COUNTIFS(#REF!,LT332,#REF!,0,#REF!,"&gt;="&amp;MC332,#REF!,"&lt;="&amp;MB332,#REF!,"&lt;="&amp;ME332,#REF!,"&gt;="&amp;MF332)</f>
        <v/>
      </c>
      <c r="MZ332" s="1">
        <f>COUNTIFS(#REF!,LT332,#REF!,1,#REF!,"&lt;="&amp;ME332,#REF!,"&gt;="&amp;MF332,#REF!,"="&amp;KV332,#REF!,"="&amp;KX332)</f>
        <v/>
      </c>
      <c r="NA332" s="1">
        <f>COUNTIFS(#REF!,LT332,#REF!,0,#REF!,"&lt;="&amp;ME332,#REF!,"&gt;="&amp;MF332,#REF!,"="&amp;KV332,#REF!,"="&amp;KX332)</f>
        <v/>
      </c>
      <c r="NB332" s="1">
        <f>COUNTIFS(#REF!,LT332,#REF!,1,#REF!,"&lt;="&amp;ME332,#REF!,"&gt;="&amp;MF332,#REF!,"="&amp;KW332,#REF!,"="&amp;KY332)</f>
        <v/>
      </c>
      <c r="NC332" s="1">
        <f>COUNTIFS(#REF!,LT332,#REF!,0,#REF!,"&lt;="&amp;ME332,#REF!,"&gt;="&amp;MF332,#REF!,"="&amp;KW332,#REF!,"="&amp;KY332)</f>
        <v/>
      </c>
      <c r="ND332" s="1">
        <f>MP332+MR332+MT332+MV332+MX332+MZ332+NB332</f>
        <v/>
      </c>
      <c r="NE332" s="1">
        <f>MQ332+MS332+MU332+MW332+MY332+NA332+NC332</f>
        <v/>
      </c>
      <c r="NF332" s="1">
        <f>ND332+NE332</f>
        <v/>
      </c>
      <c r="NG332" s="33">
        <f>ND332/(ND332+NE332)</f>
        <v/>
      </c>
      <c r="NH332" s="3">
        <f>1/NG332</f>
        <v/>
      </c>
      <c r="NI332" s="1">
        <f>LH332</f>
        <v/>
      </c>
      <c r="NJ332" s="79">
        <f>((1-NG332)*(1/(NI332-1))*0.98-(NG332*1))</f>
        <v/>
      </c>
      <c r="NK332" s="34">
        <f>IF(LR332&lt;0.9,0,IF(AND(LR332&gt;1.1),0,1))</f>
        <v/>
      </c>
      <c r="NL332" s="34">
        <f>IF(LS332&lt;0.9,0,IF(AND(LS332&gt;1.1),0,1))</f>
        <v/>
      </c>
      <c r="NM332" s="32">
        <f>IF(NF332&gt;99,1,0)</f>
        <v/>
      </c>
      <c r="NN332" s="32">
        <f>IF(NJ332&gt;0.0799,1,0)</f>
        <v/>
      </c>
      <c r="NO332" s="32">
        <f>IF(NJ332&gt;NQ332,1,0)</f>
        <v/>
      </c>
      <c r="NP332" s="32">
        <f>NM332+NN332+NO332+NK332+NL332</f>
        <v/>
      </c>
      <c r="NQ332" s="79">
        <f>(((100*NG332)*(NI332-1)*0.98)-((1-NG332)*100))/100</f>
        <v/>
      </c>
      <c r="NR332" s="34">
        <f>IF(LR332&lt;0.9,0,IF(AND(LR332&gt;1.1),0,1))</f>
        <v/>
      </c>
      <c r="NS332" s="34">
        <f>IF(LS332&lt;0.9,0,IF(AND(LS332&gt;1.1),0,1))</f>
        <v/>
      </c>
      <c r="NT332" s="32">
        <f>IF(NF332&gt;99,1,0)</f>
        <v/>
      </c>
      <c r="NU332" s="32">
        <f>IF(NQ332&gt;0.0799,1,0)</f>
        <v/>
      </c>
      <c r="NV332" s="32">
        <f>IF(NQ332&gt;NJ332,1,0)</f>
        <v/>
      </c>
      <c r="NW332" s="32">
        <f>NT332+NU332+NV332+NR332+NS332</f>
        <v/>
      </c>
      <c r="NX332">
        <f>IF(NP332=5,"LayHome1-0",IF(AND(NW332=5),"BackHome1-0",""))</f>
        <v/>
      </c>
      <c r="NY332">
        <f>IF(NP332=5,KN332,IF(AND(NW332=5),KN332,""))</f>
        <v/>
      </c>
      <c r="NZ332">
        <f>IF(NP332=5,"Match Odds",IF(AND(NW332=5),"Match Odds",""))</f>
        <v/>
      </c>
      <c r="OA332">
        <f>IF(NP332=5,KP332,IF(AND(NW332=5),KP332,""))</f>
        <v/>
      </c>
      <c r="OB332">
        <f>IF(NP332=5,"MATCH_ODDS",IF(AND(NW332=5),"MATCH_ODDS",""))</f>
        <v/>
      </c>
      <c r="OC332">
        <f>IF(NP332=5,"LAY",IF(AND(NW332=5),"BACK",""))</f>
        <v/>
      </c>
    </row>
    <row r="333" ht="16.5" customHeight="1" thickBot="1" thickTop="1">
      <c r="A333" s="2" t="n"/>
      <c r="KN333" s="1">
        <f>IF(INDEX(#REF!,MATCH('HT 1-0'!D333,#REF!,0))=INDEX(#REF!,MATCH('HT 1-0'!D333,#REF!,0)),INDEX(#REF!,MATCH('HT 1-0'!D333,#REF!,0)),"ERROR")</f>
        <v/>
      </c>
      <c r="KO333" s="1">
        <f>IF(INDEX(#REF!,MATCH('HT 1-0'!E333,#REF!,0))=INDEX(#REF!,MATCH('HT 1-0'!E333,#REF!,0)),INDEX(#REF!,MATCH('HT 1-0'!E333,#REF!,0)),"ERROR")</f>
        <v/>
      </c>
      <c r="KP333" s="1">
        <f>KN333&amp;" v "&amp;KO333</f>
        <v/>
      </c>
      <c r="KQ333">
        <f>B333&amp;"_"&amp;C333</f>
        <v/>
      </c>
      <c r="KR333" s="1">
        <f>IF((HW333/KK333)&lt;0.335,"G",IF((HW333/KK333)&gt;0.67,"R","A"))</f>
        <v/>
      </c>
      <c r="KS333" s="1">
        <f>IF((HX333/KK333)&lt;0.335,"G",IF((HX333/KK333)&gt;0.67,"R","A"))</f>
        <v/>
      </c>
      <c r="KT333" s="1">
        <f>IF((IH333/KK333)&lt;0.335,"G",IF((IH333/KK333)&gt;0.67,"R","A"))</f>
        <v/>
      </c>
      <c r="KU333" s="1">
        <f>IF((II333/KK333)&lt;0.335,"G",IF((II333/KK333)&gt;0.67,"R","A"))</f>
        <v/>
      </c>
      <c r="KV333" s="1">
        <f>IF((HZ333/KK333)&lt;0.335,"G",IF((HZ333/KK333)&gt;0.67,"R","A"))</f>
        <v/>
      </c>
      <c r="KW333" s="1">
        <f>IF((HY333/KK333)&lt;0.335,"G",IF((HY333/KK333)&gt;0.67,"R","A"))</f>
        <v/>
      </c>
      <c r="KX333" s="1">
        <f>IF((IK333/KK333)&lt;0.335,"G",IF((IK333/KK333)&gt;0.67,"R","A"))</f>
        <v/>
      </c>
      <c r="KY333" s="1">
        <f>IF((IJ333/KK333)&lt;0.335,"G",IF((IJ333/KK333)&gt;0.67,"R","A"))</f>
        <v/>
      </c>
      <c r="KZ333" s="1">
        <f>IF((HQ333/KK333)&lt;0.335,"G",IF((HQ333/KK333)&gt;0.67,"R","A"))</f>
        <v/>
      </c>
      <c r="LA333" s="1">
        <f>IF((IB333/KK333)&lt;0.335,"G",IF((IB333/KK333)&gt;0.67,"R","A"))</f>
        <v/>
      </c>
      <c r="LB333">
        <f>IF(LQ333="1-0",INDEX(Scrape!#REF!,MATCH('HT 1-0'!KP333,Scrape!$B:$B,0)),"")</f>
        <v/>
      </c>
      <c r="LC333">
        <f>IF(LQ333="1-0",INDEX(Scrape!$A:$A,MATCH('HT 1-0'!KP333,Scrape!$B:$B,0)),"")</f>
        <v/>
      </c>
      <c r="LD333">
        <f>IF(LQ333="1-0",INDEX(Scrape!$B:$B,MATCH('HT 1-0'!KP333,Scrape!$B:$B,0)),"")</f>
        <v/>
      </c>
      <c r="LE333">
        <f>IF(LQ333="1-0",INDEX(Scrape!$C:$C,MATCH('HT 1-0'!KP333,Scrape!$B:$B,0)),"")</f>
        <v/>
      </c>
      <c r="LF333">
        <f>IF(LQ333="1-0",INDEX(Scrape!$D:$D,MATCH('HT 1-0'!KP333,Scrape!$B:$B,0)),"")</f>
        <v/>
      </c>
      <c r="LG333">
        <f>IF(LQ333="1-0",INDEX(Scrape!$E:$E,MATCH('HT 1-0'!KP333,Scrape!$B:$B,0)),"")</f>
        <v/>
      </c>
      <c r="LH333">
        <f>IF(LQ333="1-0",INDEX(Scrape!$F:$F,MATCH('HT 1-0'!KP333,Scrape!$B:$B,0)),"")</f>
        <v/>
      </c>
      <c r="LI333">
        <f>IF(LQ333="1-0",INDEX(Scrape!$G:$G,MATCH('HT 1-0'!KP333,Scrape!$B:$B,0)),"")</f>
        <v/>
      </c>
      <c r="LJ333">
        <f>IF(LQ333="1-0",INDEX(Scrape!$H:$H,MATCH('HT 1-0'!KP333,Scrape!$B:$B,0)),"")</f>
        <v/>
      </c>
      <c r="LK333">
        <f>IF(LQ333="1-0",INDEX(Scrape!$I:$I,MATCH('HT 1-0'!KP333,Scrape!$B:$B,0)),"")</f>
        <v/>
      </c>
      <c r="LL333">
        <f>IF(LQ333="1-0",INDEX(Scrape!$J:$J,MATCH('HT 1-0'!KP333,Scrape!$B:$B,0)),"")</f>
        <v/>
      </c>
      <c r="LM333">
        <f>IF(LQ333="1-0",INDEX(Scrape!$K:$K,MATCH('HT 1-0'!KP333,Scrape!$B:$B,0)),"")</f>
        <v/>
      </c>
      <c r="LN333">
        <f>IF(LQ333="1-0",INDEX(Scrape!$L:$L,MATCH('HT 1-0'!KP333,Scrape!$B:$B,0)),"")</f>
        <v/>
      </c>
      <c r="LO333">
        <f>IF(LQ333="1-0",INDEX(Scrape!$M:$M,MATCH('HT 1-0'!KP333,Scrape!$B:$B,0)),"")</f>
        <v/>
      </c>
      <c r="LP333">
        <f>IF(LQ333="1-0",INDEX(Scrape!$N:$N,MATCH('HT 1-0'!KP333,Scrape!$B:$B,0)),"")</f>
        <v/>
      </c>
      <c r="LQ333">
        <f>INDEX(Scrape!$O:$O,MATCH('HT 1-0'!KP333,Scrape!$B:$B,0))</f>
        <v/>
      </c>
      <c r="LR333">
        <f>(1/LJ333)+(1/LI333)+(1/LH333)</f>
        <v/>
      </c>
      <c r="LS333">
        <f>(1/LG333)+(1/LF333)+(1/LE333)</f>
        <v/>
      </c>
      <c r="LT333" s="8">
        <f>IF(INDEX(#REF!,MATCH(KQ333,#REF!,0))=INDEX(#REF!,MATCH(KQ333,#REF!,0)),INDEX(#REF!,MATCH(KQ333,#REF!,0)),"ERROR")</f>
        <v/>
      </c>
      <c r="LU333" s="4">
        <f>IF(KR333="G",2,IF(KR333="R",0.5,IF(KR333="A",1)))</f>
        <v/>
      </c>
      <c r="LV333" s="4">
        <f>IF(KS333="G",0.5,IF(KS333="R",2,IF(KS333="A",1)))</f>
        <v/>
      </c>
      <c r="LW333" s="4">
        <f>IF(KT333="G",2,IF(KT333="R",0.5,IF(KT333="A",1)))</f>
        <v/>
      </c>
      <c r="LX333" s="4">
        <f>IF(KU333="G",0.5,IF(KU333="R",2,IF(KU333="A",1)))</f>
        <v/>
      </c>
      <c r="LY333" s="7">
        <f>(LK333*(LU333+LX333)+(LL333*(LU333+LX333)))</f>
        <v/>
      </c>
      <c r="LZ333" s="7">
        <f>(LN333*(LV333+LW333)+(LO333*(LV333+LW333)))</f>
        <v/>
      </c>
      <c r="MA333" s="11">
        <f>LY333-LZ333</f>
        <v/>
      </c>
      <c r="MB333" s="5">
        <f>MA333+2</f>
        <v/>
      </c>
      <c r="MC333" s="6">
        <f>MA333-2</f>
        <v/>
      </c>
      <c r="MD333" s="4">
        <f>LE333</f>
        <v/>
      </c>
      <c r="ME333" s="9">
        <f>IF(MD333=0,1000,MD333+0.75)</f>
        <v/>
      </c>
      <c r="MF333" s="10">
        <f>IF(MD333=0,0,MD333-0.75)</f>
        <v/>
      </c>
      <c r="MG333" s="4">
        <f>((LM333*(LU333+LX333))-((LP333*(LV333+LW333))))</f>
        <v/>
      </c>
      <c r="MH333" s="9">
        <f>MG333*1.2</f>
        <v/>
      </c>
      <c r="MI333" s="10">
        <f>MG333*0.8</f>
        <v/>
      </c>
      <c r="MJ333">
        <f>IFERROR(NX333,"")</f>
        <v/>
      </c>
      <c r="MK333">
        <f>IFERROR(NY333,"")</f>
        <v/>
      </c>
      <c r="ML333">
        <f>IFERROR(NZ333,"")</f>
        <v/>
      </c>
      <c r="MM333">
        <f>IFERROR(OA333,"")</f>
        <v/>
      </c>
      <c r="MN333">
        <f>IFERROR(OB333,"")</f>
        <v/>
      </c>
      <c r="MO333">
        <f>IFERROR(OC333,"")</f>
        <v/>
      </c>
      <c r="MP333" s="1">
        <f>COUNTIFS(#REF!,LT333,#REF!,1,#REF!,"&gt;="&amp;MC333,#REF!,"&lt;="&amp;MB333,#REF!,"&lt;="&amp;ME333,#REF!,"&gt;="&amp;MF333,#REF!,"="&amp;KV333,#REF!,"="&amp;KX333)</f>
        <v/>
      </c>
      <c r="MQ333" s="1">
        <f>COUNTIFS(#REF!,LT333,#REF!,0,#REF!,"&gt;="&amp;MC333,#REF!,"&lt;="&amp;MB333,#REF!,"&lt;="&amp;ME333,#REF!,"&gt;="&amp;MF333,#REF!,"="&amp;KV333,#REF!,"="&amp;KX333)</f>
        <v/>
      </c>
      <c r="MR333" s="1">
        <f>COUNTIFS(#REF!,LT333,#REF!,1,#REF!,"&gt;="&amp;MC333,#REF!,"&lt;="&amp;MB333,#REF!,"&lt;="&amp;ME333,#REF!,"&gt;="&amp;MF333,#REF!,"="&amp;KW333,#REF!,"="&amp;KY333)</f>
        <v/>
      </c>
      <c r="MS333" s="1">
        <f>COUNTIFS(#REF!,LT333,#REF!,0,#REF!,"&gt;="&amp;MC333,#REF!,"&lt;="&amp;MB333,#REF!,"&lt;="&amp;ME333,#REF!,"&gt;="&amp;MF333,#REF!,"="&amp;KW333,#REF!,"="&amp;KY333)</f>
        <v/>
      </c>
      <c r="MT333" s="1">
        <f>COUNTIFS(#REF!,LT333,#REF!,1,#REF!,"&gt;="&amp;MI333,#REF!,"&lt;="&amp;MH333,#REF!,"&lt;="&amp;ME333,#REF!,"&gt;="&amp;MF333)</f>
        <v/>
      </c>
      <c r="MU333" s="1">
        <f>COUNTIFS(#REF!,LT333,#REF!,0,#REF!,"&gt;="&amp;MI333,#REF!,"&lt;="&amp;MH333,#REF!,"&lt;="&amp;ME333,#REF!,"&gt;="&amp;MF333)</f>
        <v/>
      </c>
      <c r="MV333" s="1">
        <f>COUNTIFS(#REF!,LT333,#REF!,1,#REF!,"&gt;="&amp;MI333,#REF!,"&lt;="&amp;MH333,#REF!,"="&amp;KZ333,#REF!,"="&amp;LA333,#REF!,"&lt;="&amp;ME333,#REF!,"&gt;="&amp;MF333)</f>
        <v/>
      </c>
      <c r="MW333" s="1">
        <f>COUNTIFS(#REF!,LT333,#REF!,0,#REF!,"&gt;="&amp;MI333,#REF!,"&lt;="&amp;MH333,#REF!,"="&amp;KZ333,#REF!,"="&amp;LA333,#REF!,"&lt;="&amp;ME333,#REF!,"&gt;="&amp;MF333)</f>
        <v/>
      </c>
      <c r="MX333" s="1">
        <f>COUNTIFS(#REF!,LT333,#REF!,1,#REF!,"&gt;="&amp;MC333,#REF!,"&lt;="&amp;MB333,#REF!,"&lt;="&amp;ME333,#REF!,"&gt;="&amp;MF333)</f>
        <v/>
      </c>
      <c r="MY333" s="1">
        <f>COUNTIFS(#REF!,LT333,#REF!,0,#REF!,"&gt;="&amp;MC333,#REF!,"&lt;="&amp;MB333,#REF!,"&lt;="&amp;ME333,#REF!,"&gt;="&amp;MF333)</f>
        <v/>
      </c>
      <c r="MZ333" s="1">
        <f>COUNTIFS(#REF!,LT333,#REF!,1,#REF!,"&lt;="&amp;ME333,#REF!,"&gt;="&amp;MF333,#REF!,"="&amp;KV333,#REF!,"="&amp;KX333)</f>
        <v/>
      </c>
      <c r="NA333" s="1">
        <f>COUNTIFS(#REF!,LT333,#REF!,0,#REF!,"&lt;="&amp;ME333,#REF!,"&gt;="&amp;MF333,#REF!,"="&amp;KV333,#REF!,"="&amp;KX333)</f>
        <v/>
      </c>
      <c r="NB333" s="1">
        <f>COUNTIFS(#REF!,LT333,#REF!,1,#REF!,"&lt;="&amp;ME333,#REF!,"&gt;="&amp;MF333,#REF!,"="&amp;KW333,#REF!,"="&amp;KY333)</f>
        <v/>
      </c>
      <c r="NC333" s="1">
        <f>COUNTIFS(#REF!,LT333,#REF!,0,#REF!,"&lt;="&amp;ME333,#REF!,"&gt;="&amp;MF333,#REF!,"="&amp;KW333,#REF!,"="&amp;KY333)</f>
        <v/>
      </c>
      <c r="ND333" s="1">
        <f>MP333+MR333+MT333+MV333+MX333+MZ333+NB333</f>
        <v/>
      </c>
      <c r="NE333" s="1">
        <f>MQ333+MS333+MU333+MW333+MY333+NA333+NC333</f>
        <v/>
      </c>
      <c r="NF333" s="1">
        <f>ND333+NE333</f>
        <v/>
      </c>
      <c r="NG333" s="33">
        <f>ND333/(ND333+NE333)</f>
        <v/>
      </c>
      <c r="NH333" s="3">
        <f>1/NG333</f>
        <v/>
      </c>
      <c r="NI333" s="1">
        <f>LH333</f>
        <v/>
      </c>
      <c r="NJ333" s="79">
        <f>((1-NG333)*(1/(NI333-1))*0.98-(NG333*1))</f>
        <v/>
      </c>
      <c r="NK333" s="34">
        <f>IF(LR333&lt;0.9,0,IF(AND(LR333&gt;1.1),0,1))</f>
        <v/>
      </c>
      <c r="NL333" s="34">
        <f>IF(LS333&lt;0.9,0,IF(AND(LS333&gt;1.1),0,1))</f>
        <v/>
      </c>
      <c r="NM333" s="32">
        <f>IF(NF333&gt;99,1,0)</f>
        <v/>
      </c>
      <c r="NN333" s="32">
        <f>IF(NJ333&gt;0.0799,1,0)</f>
        <v/>
      </c>
      <c r="NO333" s="32">
        <f>IF(NJ333&gt;NQ333,1,0)</f>
        <v/>
      </c>
      <c r="NP333" s="32">
        <f>NM333+NN333+NO333+NK333+NL333</f>
        <v/>
      </c>
      <c r="NQ333" s="79">
        <f>(((100*NG333)*(NI333-1)*0.98)-((1-NG333)*100))/100</f>
        <v/>
      </c>
      <c r="NR333" s="34">
        <f>IF(LR333&lt;0.9,0,IF(AND(LR333&gt;1.1),0,1))</f>
        <v/>
      </c>
      <c r="NS333" s="34">
        <f>IF(LS333&lt;0.9,0,IF(AND(LS333&gt;1.1),0,1))</f>
        <v/>
      </c>
      <c r="NT333" s="32">
        <f>IF(NF333&gt;99,1,0)</f>
        <v/>
      </c>
      <c r="NU333" s="32">
        <f>IF(NQ333&gt;0.0799,1,0)</f>
        <v/>
      </c>
      <c r="NV333" s="32">
        <f>IF(NQ333&gt;NJ333,1,0)</f>
        <v/>
      </c>
      <c r="NW333" s="32">
        <f>NT333+NU333+NV333+NR333+NS333</f>
        <v/>
      </c>
      <c r="NX333">
        <f>IF(NP333=5,"LayHome1-0",IF(AND(NW333=5),"BackHome1-0",""))</f>
        <v/>
      </c>
      <c r="NY333">
        <f>IF(NP333=5,KN333,IF(AND(NW333=5),KN333,""))</f>
        <v/>
      </c>
      <c r="NZ333">
        <f>IF(NP333=5,"Match Odds",IF(AND(NW333=5),"Match Odds",""))</f>
        <v/>
      </c>
      <c r="OA333">
        <f>IF(NP333=5,KP333,IF(AND(NW333=5),KP333,""))</f>
        <v/>
      </c>
      <c r="OB333">
        <f>IF(NP333=5,"MATCH_ODDS",IF(AND(NW333=5),"MATCH_ODDS",""))</f>
        <v/>
      </c>
      <c r="OC333">
        <f>IF(NP333=5,"LAY",IF(AND(NW333=5),"BACK",""))</f>
        <v/>
      </c>
    </row>
    <row r="334" ht="16.5" customHeight="1" thickBot="1" thickTop="1">
      <c r="A334" s="2" t="n"/>
      <c r="KN334" s="1">
        <f>IF(INDEX(#REF!,MATCH('HT 1-0'!D334,#REF!,0))=INDEX(#REF!,MATCH('HT 1-0'!D334,#REF!,0)),INDEX(#REF!,MATCH('HT 1-0'!D334,#REF!,0)),"ERROR")</f>
        <v/>
      </c>
      <c r="KO334" s="1">
        <f>IF(INDEX(#REF!,MATCH('HT 1-0'!E334,#REF!,0))=INDEX(#REF!,MATCH('HT 1-0'!E334,#REF!,0)),INDEX(#REF!,MATCH('HT 1-0'!E334,#REF!,0)),"ERROR")</f>
        <v/>
      </c>
      <c r="KP334" s="1">
        <f>KN334&amp;" v "&amp;KO334</f>
        <v/>
      </c>
      <c r="KQ334">
        <f>B334&amp;"_"&amp;C334</f>
        <v/>
      </c>
      <c r="KR334" s="1">
        <f>IF((HW334/KK334)&lt;0.335,"G",IF((HW334/KK334)&gt;0.67,"R","A"))</f>
        <v/>
      </c>
      <c r="KS334" s="1">
        <f>IF((HX334/KK334)&lt;0.335,"G",IF((HX334/KK334)&gt;0.67,"R","A"))</f>
        <v/>
      </c>
      <c r="KT334" s="1">
        <f>IF((IH334/KK334)&lt;0.335,"G",IF((IH334/KK334)&gt;0.67,"R","A"))</f>
        <v/>
      </c>
      <c r="KU334" s="1">
        <f>IF((II334/KK334)&lt;0.335,"G",IF((II334/KK334)&gt;0.67,"R","A"))</f>
        <v/>
      </c>
      <c r="KV334" s="1">
        <f>IF((HZ334/KK334)&lt;0.335,"G",IF((HZ334/KK334)&gt;0.67,"R","A"))</f>
        <v/>
      </c>
      <c r="KW334" s="1">
        <f>IF((HY334/KK334)&lt;0.335,"G",IF((HY334/KK334)&gt;0.67,"R","A"))</f>
        <v/>
      </c>
      <c r="KX334" s="1">
        <f>IF((IK334/KK334)&lt;0.335,"G",IF((IK334/KK334)&gt;0.67,"R","A"))</f>
        <v/>
      </c>
      <c r="KY334" s="1">
        <f>IF((IJ334/KK334)&lt;0.335,"G",IF((IJ334/KK334)&gt;0.67,"R","A"))</f>
        <v/>
      </c>
      <c r="KZ334" s="1">
        <f>IF((HQ334/KK334)&lt;0.335,"G",IF((HQ334/KK334)&gt;0.67,"R","A"))</f>
        <v/>
      </c>
      <c r="LA334" s="1">
        <f>IF((IB334/KK334)&lt;0.335,"G",IF((IB334/KK334)&gt;0.67,"R","A"))</f>
        <v/>
      </c>
      <c r="LB334">
        <f>IF(LQ334="1-0",INDEX(Scrape!#REF!,MATCH('HT 1-0'!KP334,Scrape!$B:$B,0)),"")</f>
        <v/>
      </c>
      <c r="LC334">
        <f>IF(LQ334="1-0",INDEX(Scrape!$A:$A,MATCH('HT 1-0'!KP334,Scrape!$B:$B,0)),"")</f>
        <v/>
      </c>
      <c r="LD334">
        <f>IF(LQ334="1-0",INDEX(Scrape!$B:$B,MATCH('HT 1-0'!KP334,Scrape!$B:$B,0)),"")</f>
        <v/>
      </c>
      <c r="LE334">
        <f>IF(LQ334="1-0",INDEX(Scrape!$C:$C,MATCH('HT 1-0'!KP334,Scrape!$B:$B,0)),"")</f>
        <v/>
      </c>
      <c r="LF334">
        <f>IF(LQ334="1-0",INDEX(Scrape!$D:$D,MATCH('HT 1-0'!KP334,Scrape!$B:$B,0)),"")</f>
        <v/>
      </c>
      <c r="LG334">
        <f>IF(LQ334="1-0",INDEX(Scrape!$E:$E,MATCH('HT 1-0'!KP334,Scrape!$B:$B,0)),"")</f>
        <v/>
      </c>
      <c r="LH334">
        <f>IF(LQ334="1-0",INDEX(Scrape!$F:$F,MATCH('HT 1-0'!KP334,Scrape!$B:$B,0)),"")</f>
        <v/>
      </c>
      <c r="LI334">
        <f>IF(LQ334="1-0",INDEX(Scrape!$G:$G,MATCH('HT 1-0'!KP334,Scrape!$B:$B,0)),"")</f>
        <v/>
      </c>
      <c r="LJ334">
        <f>IF(LQ334="1-0",INDEX(Scrape!$H:$H,MATCH('HT 1-0'!KP334,Scrape!$B:$B,0)),"")</f>
        <v/>
      </c>
      <c r="LK334">
        <f>IF(LQ334="1-0",INDEX(Scrape!$I:$I,MATCH('HT 1-0'!KP334,Scrape!$B:$B,0)),"")</f>
        <v/>
      </c>
      <c r="LL334">
        <f>IF(LQ334="1-0",INDEX(Scrape!$J:$J,MATCH('HT 1-0'!KP334,Scrape!$B:$B,0)),"")</f>
        <v/>
      </c>
      <c r="LM334">
        <f>IF(LQ334="1-0",INDEX(Scrape!$K:$K,MATCH('HT 1-0'!KP334,Scrape!$B:$B,0)),"")</f>
        <v/>
      </c>
      <c r="LN334">
        <f>IF(LQ334="1-0",INDEX(Scrape!$L:$L,MATCH('HT 1-0'!KP334,Scrape!$B:$B,0)),"")</f>
        <v/>
      </c>
      <c r="LO334">
        <f>IF(LQ334="1-0",INDEX(Scrape!$M:$M,MATCH('HT 1-0'!KP334,Scrape!$B:$B,0)),"")</f>
        <v/>
      </c>
      <c r="LP334">
        <f>IF(LQ334="1-0",INDEX(Scrape!$N:$N,MATCH('HT 1-0'!KP334,Scrape!$B:$B,0)),"")</f>
        <v/>
      </c>
      <c r="LQ334">
        <f>INDEX(Scrape!$O:$O,MATCH('HT 1-0'!KP334,Scrape!$B:$B,0))</f>
        <v/>
      </c>
      <c r="LR334">
        <f>(1/LJ334)+(1/LI334)+(1/LH334)</f>
        <v/>
      </c>
      <c r="LS334">
        <f>(1/LG334)+(1/LF334)+(1/LE334)</f>
        <v/>
      </c>
      <c r="LT334" s="8">
        <f>IF(INDEX(#REF!,MATCH(KQ334,#REF!,0))=INDEX(#REF!,MATCH(KQ334,#REF!,0)),INDEX(#REF!,MATCH(KQ334,#REF!,0)),"ERROR")</f>
        <v/>
      </c>
      <c r="LU334" s="4">
        <f>IF(KR334="G",2,IF(KR334="R",0.5,IF(KR334="A",1)))</f>
        <v/>
      </c>
      <c r="LV334" s="4">
        <f>IF(KS334="G",0.5,IF(KS334="R",2,IF(KS334="A",1)))</f>
        <v/>
      </c>
      <c r="LW334" s="4">
        <f>IF(KT334="G",2,IF(KT334="R",0.5,IF(KT334="A",1)))</f>
        <v/>
      </c>
      <c r="LX334" s="4">
        <f>IF(KU334="G",0.5,IF(KU334="R",2,IF(KU334="A",1)))</f>
        <v/>
      </c>
      <c r="LY334" s="7">
        <f>(LK334*(LU334+LX334)+(LL334*(LU334+LX334)))</f>
        <v/>
      </c>
      <c r="LZ334" s="7">
        <f>(LN334*(LV334+LW334)+(LO334*(LV334+LW334)))</f>
        <v/>
      </c>
      <c r="MA334" s="11">
        <f>LY334-LZ334</f>
        <v/>
      </c>
      <c r="MB334" s="5">
        <f>MA334+2</f>
        <v/>
      </c>
      <c r="MC334" s="6">
        <f>MA334-2</f>
        <v/>
      </c>
      <c r="MD334" s="4">
        <f>LE334</f>
        <v/>
      </c>
      <c r="ME334" s="9">
        <f>IF(MD334=0,1000,MD334+0.75)</f>
        <v/>
      </c>
      <c r="MF334" s="10">
        <f>IF(MD334=0,0,MD334-0.75)</f>
        <v/>
      </c>
      <c r="MG334" s="4">
        <f>((LM334*(LU334+LX334))-((LP334*(LV334+LW334))))</f>
        <v/>
      </c>
      <c r="MH334" s="9">
        <f>MG334*1.2</f>
        <v/>
      </c>
      <c r="MI334" s="10">
        <f>MG334*0.8</f>
        <v/>
      </c>
      <c r="MJ334">
        <f>IFERROR(NX334,"")</f>
        <v/>
      </c>
      <c r="MK334">
        <f>IFERROR(NY334,"")</f>
        <v/>
      </c>
      <c r="ML334">
        <f>IFERROR(NZ334,"")</f>
        <v/>
      </c>
      <c r="MM334">
        <f>IFERROR(OA334,"")</f>
        <v/>
      </c>
      <c r="MN334">
        <f>IFERROR(OB334,"")</f>
        <v/>
      </c>
      <c r="MO334">
        <f>IFERROR(OC334,"")</f>
        <v/>
      </c>
      <c r="MP334" s="1">
        <f>COUNTIFS(#REF!,LT334,#REF!,1,#REF!,"&gt;="&amp;MC334,#REF!,"&lt;="&amp;MB334,#REF!,"&lt;="&amp;ME334,#REF!,"&gt;="&amp;MF334,#REF!,"="&amp;KV334,#REF!,"="&amp;KX334)</f>
        <v/>
      </c>
      <c r="MQ334" s="1">
        <f>COUNTIFS(#REF!,LT334,#REF!,0,#REF!,"&gt;="&amp;MC334,#REF!,"&lt;="&amp;MB334,#REF!,"&lt;="&amp;ME334,#REF!,"&gt;="&amp;MF334,#REF!,"="&amp;KV334,#REF!,"="&amp;KX334)</f>
        <v/>
      </c>
      <c r="MR334" s="1">
        <f>COUNTIFS(#REF!,LT334,#REF!,1,#REF!,"&gt;="&amp;MC334,#REF!,"&lt;="&amp;MB334,#REF!,"&lt;="&amp;ME334,#REF!,"&gt;="&amp;MF334,#REF!,"="&amp;KW334,#REF!,"="&amp;KY334)</f>
        <v/>
      </c>
      <c r="MS334" s="1">
        <f>COUNTIFS(#REF!,LT334,#REF!,0,#REF!,"&gt;="&amp;MC334,#REF!,"&lt;="&amp;MB334,#REF!,"&lt;="&amp;ME334,#REF!,"&gt;="&amp;MF334,#REF!,"="&amp;KW334,#REF!,"="&amp;KY334)</f>
        <v/>
      </c>
      <c r="MT334" s="1">
        <f>COUNTIFS(#REF!,LT334,#REF!,1,#REF!,"&gt;="&amp;MI334,#REF!,"&lt;="&amp;MH334,#REF!,"&lt;="&amp;ME334,#REF!,"&gt;="&amp;MF334)</f>
        <v/>
      </c>
      <c r="MU334" s="1">
        <f>COUNTIFS(#REF!,LT334,#REF!,0,#REF!,"&gt;="&amp;MI334,#REF!,"&lt;="&amp;MH334,#REF!,"&lt;="&amp;ME334,#REF!,"&gt;="&amp;MF334)</f>
        <v/>
      </c>
      <c r="MV334" s="1">
        <f>COUNTIFS(#REF!,LT334,#REF!,1,#REF!,"&gt;="&amp;MI334,#REF!,"&lt;="&amp;MH334,#REF!,"="&amp;KZ334,#REF!,"="&amp;LA334,#REF!,"&lt;="&amp;ME334,#REF!,"&gt;="&amp;MF334)</f>
        <v/>
      </c>
      <c r="MW334" s="1">
        <f>COUNTIFS(#REF!,LT334,#REF!,0,#REF!,"&gt;="&amp;MI334,#REF!,"&lt;="&amp;MH334,#REF!,"="&amp;KZ334,#REF!,"="&amp;LA334,#REF!,"&lt;="&amp;ME334,#REF!,"&gt;="&amp;MF334)</f>
        <v/>
      </c>
      <c r="MX334" s="1">
        <f>COUNTIFS(#REF!,LT334,#REF!,1,#REF!,"&gt;="&amp;MC334,#REF!,"&lt;="&amp;MB334,#REF!,"&lt;="&amp;ME334,#REF!,"&gt;="&amp;MF334)</f>
        <v/>
      </c>
      <c r="MY334" s="1">
        <f>COUNTIFS(#REF!,LT334,#REF!,0,#REF!,"&gt;="&amp;MC334,#REF!,"&lt;="&amp;MB334,#REF!,"&lt;="&amp;ME334,#REF!,"&gt;="&amp;MF334)</f>
        <v/>
      </c>
      <c r="MZ334" s="1">
        <f>COUNTIFS(#REF!,LT334,#REF!,1,#REF!,"&lt;="&amp;ME334,#REF!,"&gt;="&amp;MF334,#REF!,"="&amp;KV334,#REF!,"="&amp;KX334)</f>
        <v/>
      </c>
      <c r="NA334" s="1">
        <f>COUNTIFS(#REF!,LT334,#REF!,0,#REF!,"&lt;="&amp;ME334,#REF!,"&gt;="&amp;MF334,#REF!,"="&amp;KV334,#REF!,"="&amp;KX334)</f>
        <v/>
      </c>
      <c r="NB334" s="1">
        <f>COUNTIFS(#REF!,LT334,#REF!,1,#REF!,"&lt;="&amp;ME334,#REF!,"&gt;="&amp;MF334,#REF!,"="&amp;KW334,#REF!,"="&amp;KY334)</f>
        <v/>
      </c>
      <c r="NC334" s="1">
        <f>COUNTIFS(#REF!,LT334,#REF!,0,#REF!,"&lt;="&amp;ME334,#REF!,"&gt;="&amp;MF334,#REF!,"="&amp;KW334,#REF!,"="&amp;KY334)</f>
        <v/>
      </c>
      <c r="ND334" s="1">
        <f>MP334+MR334+MT334+MV334+MX334+MZ334+NB334</f>
        <v/>
      </c>
      <c r="NE334" s="1">
        <f>MQ334+MS334+MU334+MW334+MY334+NA334+NC334</f>
        <v/>
      </c>
      <c r="NF334" s="1">
        <f>ND334+NE334</f>
        <v/>
      </c>
      <c r="NG334" s="33">
        <f>ND334/(ND334+NE334)</f>
        <v/>
      </c>
      <c r="NH334" s="3">
        <f>1/NG334</f>
        <v/>
      </c>
      <c r="NI334" s="1">
        <f>LH334</f>
        <v/>
      </c>
      <c r="NJ334" s="79">
        <f>((1-NG334)*(1/(NI334-1))*0.98-(NG334*1))</f>
        <v/>
      </c>
      <c r="NK334" s="34">
        <f>IF(LR334&lt;0.9,0,IF(AND(LR334&gt;1.1),0,1))</f>
        <v/>
      </c>
      <c r="NL334" s="34">
        <f>IF(LS334&lt;0.9,0,IF(AND(LS334&gt;1.1),0,1))</f>
        <v/>
      </c>
      <c r="NM334" s="32">
        <f>IF(NF334&gt;99,1,0)</f>
        <v/>
      </c>
      <c r="NN334" s="32">
        <f>IF(NJ334&gt;0.0799,1,0)</f>
        <v/>
      </c>
      <c r="NO334" s="32">
        <f>IF(NJ334&gt;NQ334,1,0)</f>
        <v/>
      </c>
      <c r="NP334" s="32">
        <f>NM334+NN334+NO334+NK334+NL334</f>
        <v/>
      </c>
      <c r="NQ334" s="79">
        <f>(((100*NG334)*(NI334-1)*0.98)-((1-NG334)*100))/100</f>
        <v/>
      </c>
      <c r="NR334" s="34">
        <f>IF(LR334&lt;0.9,0,IF(AND(LR334&gt;1.1),0,1))</f>
        <v/>
      </c>
      <c r="NS334" s="34">
        <f>IF(LS334&lt;0.9,0,IF(AND(LS334&gt;1.1),0,1))</f>
        <v/>
      </c>
      <c r="NT334" s="32">
        <f>IF(NF334&gt;99,1,0)</f>
        <v/>
      </c>
      <c r="NU334" s="32">
        <f>IF(NQ334&gt;0.0799,1,0)</f>
        <v/>
      </c>
      <c r="NV334" s="32">
        <f>IF(NQ334&gt;NJ334,1,0)</f>
        <v/>
      </c>
      <c r="NW334" s="32">
        <f>NT334+NU334+NV334+NR334+NS334</f>
        <v/>
      </c>
      <c r="NX334">
        <f>IF(NP334=5,"LayHome1-0",IF(AND(NW334=5),"BackHome1-0",""))</f>
        <v/>
      </c>
      <c r="NY334">
        <f>IF(NP334=5,KN334,IF(AND(NW334=5),KN334,""))</f>
        <v/>
      </c>
      <c r="NZ334">
        <f>IF(NP334=5,"Match Odds",IF(AND(NW334=5),"Match Odds",""))</f>
        <v/>
      </c>
      <c r="OA334">
        <f>IF(NP334=5,KP334,IF(AND(NW334=5),KP334,""))</f>
        <v/>
      </c>
      <c r="OB334">
        <f>IF(NP334=5,"MATCH_ODDS",IF(AND(NW334=5),"MATCH_ODDS",""))</f>
        <v/>
      </c>
      <c r="OC334">
        <f>IF(NP334=5,"LAY",IF(AND(NW334=5),"BACK",""))</f>
        <v/>
      </c>
    </row>
    <row r="335" ht="16.5" customHeight="1" thickBot="1" thickTop="1">
      <c r="A335" s="2" t="n"/>
      <c r="KN335" s="1">
        <f>IF(INDEX(#REF!,MATCH('HT 1-0'!D335,#REF!,0))=INDEX(#REF!,MATCH('HT 1-0'!D335,#REF!,0)),INDEX(#REF!,MATCH('HT 1-0'!D335,#REF!,0)),"ERROR")</f>
        <v/>
      </c>
      <c r="KO335" s="1">
        <f>IF(INDEX(#REF!,MATCH('HT 1-0'!E335,#REF!,0))=INDEX(#REF!,MATCH('HT 1-0'!E335,#REF!,0)),INDEX(#REF!,MATCH('HT 1-0'!E335,#REF!,0)),"ERROR")</f>
        <v/>
      </c>
      <c r="KP335" s="1">
        <f>KN335&amp;" v "&amp;KO335</f>
        <v/>
      </c>
      <c r="KQ335">
        <f>B335&amp;"_"&amp;C335</f>
        <v/>
      </c>
      <c r="KR335" s="1">
        <f>IF((HW335/KK335)&lt;0.335,"G",IF((HW335/KK335)&gt;0.67,"R","A"))</f>
        <v/>
      </c>
      <c r="KS335" s="1">
        <f>IF((HX335/KK335)&lt;0.335,"G",IF((HX335/KK335)&gt;0.67,"R","A"))</f>
        <v/>
      </c>
      <c r="KT335" s="1">
        <f>IF((IH335/KK335)&lt;0.335,"G",IF((IH335/KK335)&gt;0.67,"R","A"))</f>
        <v/>
      </c>
      <c r="KU335" s="1">
        <f>IF((II335/KK335)&lt;0.335,"G",IF((II335/KK335)&gt;0.67,"R","A"))</f>
        <v/>
      </c>
      <c r="KV335" s="1">
        <f>IF((HZ335/KK335)&lt;0.335,"G",IF((HZ335/KK335)&gt;0.67,"R","A"))</f>
        <v/>
      </c>
      <c r="KW335" s="1">
        <f>IF((HY335/KK335)&lt;0.335,"G",IF((HY335/KK335)&gt;0.67,"R","A"))</f>
        <v/>
      </c>
      <c r="KX335" s="1">
        <f>IF((IK335/KK335)&lt;0.335,"G",IF((IK335/KK335)&gt;0.67,"R","A"))</f>
        <v/>
      </c>
      <c r="KY335" s="1">
        <f>IF((IJ335/KK335)&lt;0.335,"G",IF((IJ335/KK335)&gt;0.67,"R","A"))</f>
        <v/>
      </c>
      <c r="KZ335" s="1">
        <f>IF((HQ335/KK335)&lt;0.335,"G",IF((HQ335/KK335)&gt;0.67,"R","A"))</f>
        <v/>
      </c>
      <c r="LA335" s="1">
        <f>IF((IB335/KK335)&lt;0.335,"G",IF((IB335/KK335)&gt;0.67,"R","A"))</f>
        <v/>
      </c>
      <c r="LB335">
        <f>IF(LQ335="1-0",INDEX(Scrape!#REF!,MATCH('HT 1-0'!KP335,Scrape!$B:$B,0)),"")</f>
        <v/>
      </c>
      <c r="LC335">
        <f>IF(LQ335="1-0",INDEX(Scrape!$A:$A,MATCH('HT 1-0'!KP335,Scrape!$B:$B,0)),"")</f>
        <v/>
      </c>
      <c r="LD335">
        <f>IF(LQ335="1-0",INDEX(Scrape!$B:$B,MATCH('HT 1-0'!KP335,Scrape!$B:$B,0)),"")</f>
        <v/>
      </c>
      <c r="LE335">
        <f>IF(LQ335="1-0",INDEX(Scrape!$C:$C,MATCH('HT 1-0'!KP335,Scrape!$B:$B,0)),"")</f>
        <v/>
      </c>
      <c r="LF335">
        <f>IF(LQ335="1-0",INDEX(Scrape!$D:$D,MATCH('HT 1-0'!KP335,Scrape!$B:$B,0)),"")</f>
        <v/>
      </c>
      <c r="LG335">
        <f>IF(LQ335="1-0",INDEX(Scrape!$E:$E,MATCH('HT 1-0'!KP335,Scrape!$B:$B,0)),"")</f>
        <v/>
      </c>
      <c r="LH335">
        <f>IF(LQ335="1-0",INDEX(Scrape!$F:$F,MATCH('HT 1-0'!KP335,Scrape!$B:$B,0)),"")</f>
        <v/>
      </c>
      <c r="LI335">
        <f>IF(LQ335="1-0",INDEX(Scrape!$G:$G,MATCH('HT 1-0'!KP335,Scrape!$B:$B,0)),"")</f>
        <v/>
      </c>
      <c r="LJ335">
        <f>IF(LQ335="1-0",INDEX(Scrape!$H:$H,MATCH('HT 1-0'!KP335,Scrape!$B:$B,0)),"")</f>
        <v/>
      </c>
      <c r="LK335">
        <f>IF(LQ335="1-0",INDEX(Scrape!$I:$I,MATCH('HT 1-0'!KP335,Scrape!$B:$B,0)),"")</f>
        <v/>
      </c>
      <c r="LL335">
        <f>IF(LQ335="1-0",INDEX(Scrape!$J:$J,MATCH('HT 1-0'!KP335,Scrape!$B:$B,0)),"")</f>
        <v/>
      </c>
      <c r="LM335">
        <f>IF(LQ335="1-0",INDEX(Scrape!$K:$K,MATCH('HT 1-0'!KP335,Scrape!$B:$B,0)),"")</f>
        <v/>
      </c>
      <c r="LN335">
        <f>IF(LQ335="1-0",INDEX(Scrape!$L:$L,MATCH('HT 1-0'!KP335,Scrape!$B:$B,0)),"")</f>
        <v/>
      </c>
      <c r="LO335">
        <f>IF(LQ335="1-0",INDEX(Scrape!$M:$M,MATCH('HT 1-0'!KP335,Scrape!$B:$B,0)),"")</f>
        <v/>
      </c>
      <c r="LP335">
        <f>IF(LQ335="1-0",INDEX(Scrape!$N:$N,MATCH('HT 1-0'!KP335,Scrape!$B:$B,0)),"")</f>
        <v/>
      </c>
      <c r="LQ335">
        <f>INDEX(Scrape!$O:$O,MATCH('HT 1-0'!KP335,Scrape!$B:$B,0))</f>
        <v/>
      </c>
      <c r="LR335">
        <f>(1/LJ335)+(1/LI335)+(1/LH335)</f>
        <v/>
      </c>
      <c r="LS335">
        <f>(1/LG335)+(1/LF335)+(1/LE335)</f>
        <v/>
      </c>
      <c r="LT335" s="8">
        <f>IF(INDEX(#REF!,MATCH(KQ335,#REF!,0))=INDEX(#REF!,MATCH(KQ335,#REF!,0)),INDEX(#REF!,MATCH(KQ335,#REF!,0)),"ERROR")</f>
        <v/>
      </c>
      <c r="LU335" s="4">
        <f>IF(KR335="G",2,IF(KR335="R",0.5,IF(KR335="A",1)))</f>
        <v/>
      </c>
      <c r="LV335" s="4">
        <f>IF(KS335="G",0.5,IF(KS335="R",2,IF(KS335="A",1)))</f>
        <v/>
      </c>
      <c r="LW335" s="4">
        <f>IF(KT335="G",2,IF(KT335="R",0.5,IF(KT335="A",1)))</f>
        <v/>
      </c>
      <c r="LX335" s="4">
        <f>IF(KU335="G",0.5,IF(KU335="R",2,IF(KU335="A",1)))</f>
        <v/>
      </c>
      <c r="LY335" s="7">
        <f>(LK335*(LU335+LX335)+(LL335*(LU335+LX335)))</f>
        <v/>
      </c>
      <c r="LZ335" s="7">
        <f>(LN335*(LV335+LW335)+(LO335*(LV335+LW335)))</f>
        <v/>
      </c>
      <c r="MA335" s="11">
        <f>LY335-LZ335</f>
        <v/>
      </c>
      <c r="MB335" s="5">
        <f>MA335+2</f>
        <v/>
      </c>
      <c r="MC335" s="6">
        <f>MA335-2</f>
        <v/>
      </c>
      <c r="MD335" s="4">
        <f>LE335</f>
        <v/>
      </c>
      <c r="ME335" s="9">
        <f>IF(MD335=0,1000,MD335+0.75)</f>
        <v/>
      </c>
      <c r="MF335" s="10">
        <f>IF(MD335=0,0,MD335-0.75)</f>
        <v/>
      </c>
      <c r="MG335" s="4">
        <f>((LM335*(LU335+LX335))-((LP335*(LV335+LW335))))</f>
        <v/>
      </c>
      <c r="MH335" s="9">
        <f>MG335*1.2</f>
        <v/>
      </c>
      <c r="MI335" s="10">
        <f>MG335*0.8</f>
        <v/>
      </c>
      <c r="MJ335">
        <f>IFERROR(NX335,"")</f>
        <v/>
      </c>
      <c r="MK335">
        <f>IFERROR(NY335,"")</f>
        <v/>
      </c>
      <c r="ML335">
        <f>IFERROR(NZ335,"")</f>
        <v/>
      </c>
      <c r="MM335">
        <f>IFERROR(OA335,"")</f>
        <v/>
      </c>
      <c r="MN335">
        <f>IFERROR(OB335,"")</f>
        <v/>
      </c>
      <c r="MO335">
        <f>IFERROR(OC335,"")</f>
        <v/>
      </c>
      <c r="MP335" s="1">
        <f>COUNTIFS(#REF!,LT335,#REF!,1,#REF!,"&gt;="&amp;MC335,#REF!,"&lt;="&amp;MB335,#REF!,"&lt;="&amp;ME335,#REF!,"&gt;="&amp;MF335,#REF!,"="&amp;KV335,#REF!,"="&amp;KX335)</f>
        <v/>
      </c>
      <c r="MQ335" s="1">
        <f>COUNTIFS(#REF!,LT335,#REF!,0,#REF!,"&gt;="&amp;MC335,#REF!,"&lt;="&amp;MB335,#REF!,"&lt;="&amp;ME335,#REF!,"&gt;="&amp;MF335,#REF!,"="&amp;KV335,#REF!,"="&amp;KX335)</f>
        <v/>
      </c>
      <c r="MR335" s="1">
        <f>COUNTIFS(#REF!,LT335,#REF!,1,#REF!,"&gt;="&amp;MC335,#REF!,"&lt;="&amp;MB335,#REF!,"&lt;="&amp;ME335,#REF!,"&gt;="&amp;MF335,#REF!,"="&amp;KW335,#REF!,"="&amp;KY335)</f>
        <v/>
      </c>
      <c r="MS335" s="1">
        <f>COUNTIFS(#REF!,LT335,#REF!,0,#REF!,"&gt;="&amp;MC335,#REF!,"&lt;="&amp;MB335,#REF!,"&lt;="&amp;ME335,#REF!,"&gt;="&amp;MF335,#REF!,"="&amp;KW335,#REF!,"="&amp;KY335)</f>
        <v/>
      </c>
      <c r="MT335" s="1">
        <f>COUNTIFS(#REF!,LT335,#REF!,1,#REF!,"&gt;="&amp;MI335,#REF!,"&lt;="&amp;MH335,#REF!,"&lt;="&amp;ME335,#REF!,"&gt;="&amp;MF335)</f>
        <v/>
      </c>
      <c r="MU335" s="1">
        <f>COUNTIFS(#REF!,LT335,#REF!,0,#REF!,"&gt;="&amp;MI335,#REF!,"&lt;="&amp;MH335,#REF!,"&lt;="&amp;ME335,#REF!,"&gt;="&amp;MF335)</f>
        <v/>
      </c>
      <c r="MV335" s="1">
        <f>COUNTIFS(#REF!,LT335,#REF!,1,#REF!,"&gt;="&amp;MI335,#REF!,"&lt;="&amp;MH335,#REF!,"="&amp;KZ335,#REF!,"="&amp;LA335,#REF!,"&lt;="&amp;ME335,#REF!,"&gt;="&amp;MF335)</f>
        <v/>
      </c>
      <c r="MW335" s="1">
        <f>COUNTIFS(#REF!,LT335,#REF!,0,#REF!,"&gt;="&amp;MI335,#REF!,"&lt;="&amp;MH335,#REF!,"="&amp;KZ335,#REF!,"="&amp;LA335,#REF!,"&lt;="&amp;ME335,#REF!,"&gt;="&amp;MF335)</f>
        <v/>
      </c>
      <c r="MX335" s="1">
        <f>COUNTIFS(#REF!,LT335,#REF!,1,#REF!,"&gt;="&amp;MC335,#REF!,"&lt;="&amp;MB335,#REF!,"&lt;="&amp;ME335,#REF!,"&gt;="&amp;MF335)</f>
        <v/>
      </c>
      <c r="MY335" s="1">
        <f>COUNTIFS(#REF!,LT335,#REF!,0,#REF!,"&gt;="&amp;MC335,#REF!,"&lt;="&amp;MB335,#REF!,"&lt;="&amp;ME335,#REF!,"&gt;="&amp;MF335)</f>
        <v/>
      </c>
      <c r="MZ335" s="1">
        <f>COUNTIFS(#REF!,LT335,#REF!,1,#REF!,"&lt;="&amp;ME335,#REF!,"&gt;="&amp;MF335,#REF!,"="&amp;KV335,#REF!,"="&amp;KX335)</f>
        <v/>
      </c>
      <c r="NA335" s="1">
        <f>COUNTIFS(#REF!,LT335,#REF!,0,#REF!,"&lt;="&amp;ME335,#REF!,"&gt;="&amp;MF335,#REF!,"="&amp;KV335,#REF!,"="&amp;KX335)</f>
        <v/>
      </c>
      <c r="NB335" s="1">
        <f>COUNTIFS(#REF!,LT335,#REF!,1,#REF!,"&lt;="&amp;ME335,#REF!,"&gt;="&amp;MF335,#REF!,"="&amp;KW335,#REF!,"="&amp;KY335)</f>
        <v/>
      </c>
      <c r="NC335" s="1">
        <f>COUNTIFS(#REF!,LT335,#REF!,0,#REF!,"&lt;="&amp;ME335,#REF!,"&gt;="&amp;MF335,#REF!,"="&amp;KW335,#REF!,"="&amp;KY335)</f>
        <v/>
      </c>
      <c r="ND335" s="1">
        <f>MP335+MR335+MT335+MV335+MX335+MZ335+NB335</f>
        <v/>
      </c>
      <c r="NE335" s="1">
        <f>MQ335+MS335+MU335+MW335+MY335+NA335+NC335</f>
        <v/>
      </c>
      <c r="NF335" s="1">
        <f>ND335+NE335</f>
        <v/>
      </c>
      <c r="NG335" s="33">
        <f>ND335/(ND335+NE335)</f>
        <v/>
      </c>
      <c r="NH335" s="3">
        <f>1/NG335</f>
        <v/>
      </c>
      <c r="NI335" s="1">
        <f>LH335</f>
        <v/>
      </c>
      <c r="NJ335" s="79">
        <f>((1-NG335)*(1/(NI335-1))*0.98-(NG335*1))</f>
        <v/>
      </c>
      <c r="NK335" s="34">
        <f>IF(LR335&lt;0.9,0,IF(AND(LR335&gt;1.1),0,1))</f>
        <v/>
      </c>
      <c r="NL335" s="34">
        <f>IF(LS335&lt;0.9,0,IF(AND(LS335&gt;1.1),0,1))</f>
        <v/>
      </c>
      <c r="NM335" s="32">
        <f>IF(NF335&gt;99,1,0)</f>
        <v/>
      </c>
      <c r="NN335" s="32">
        <f>IF(NJ335&gt;0.0799,1,0)</f>
        <v/>
      </c>
      <c r="NO335" s="32">
        <f>IF(NJ335&gt;NQ335,1,0)</f>
        <v/>
      </c>
      <c r="NP335" s="32">
        <f>NM335+NN335+NO335+NK335+NL335</f>
        <v/>
      </c>
      <c r="NQ335" s="79">
        <f>(((100*NG335)*(NI335-1)*0.98)-((1-NG335)*100))/100</f>
        <v/>
      </c>
      <c r="NR335" s="34">
        <f>IF(LR335&lt;0.9,0,IF(AND(LR335&gt;1.1),0,1))</f>
        <v/>
      </c>
      <c r="NS335" s="34">
        <f>IF(LS335&lt;0.9,0,IF(AND(LS335&gt;1.1),0,1))</f>
        <v/>
      </c>
      <c r="NT335" s="32">
        <f>IF(NF335&gt;99,1,0)</f>
        <v/>
      </c>
      <c r="NU335" s="32">
        <f>IF(NQ335&gt;0.0799,1,0)</f>
        <v/>
      </c>
      <c r="NV335" s="32">
        <f>IF(NQ335&gt;NJ335,1,0)</f>
        <v/>
      </c>
      <c r="NW335" s="32">
        <f>NT335+NU335+NV335+NR335+NS335</f>
        <v/>
      </c>
      <c r="NX335">
        <f>IF(NP335=5,"LayHome1-0",IF(AND(NW335=5),"BackHome1-0",""))</f>
        <v/>
      </c>
      <c r="NY335">
        <f>IF(NP335=5,KN335,IF(AND(NW335=5),KN335,""))</f>
        <v/>
      </c>
      <c r="NZ335">
        <f>IF(NP335=5,"Match Odds",IF(AND(NW335=5),"Match Odds",""))</f>
        <v/>
      </c>
      <c r="OA335">
        <f>IF(NP335=5,KP335,IF(AND(NW335=5),KP335,""))</f>
        <v/>
      </c>
      <c r="OB335">
        <f>IF(NP335=5,"MATCH_ODDS",IF(AND(NW335=5),"MATCH_ODDS",""))</f>
        <v/>
      </c>
      <c r="OC335">
        <f>IF(NP335=5,"LAY",IF(AND(NW335=5),"BACK",""))</f>
        <v/>
      </c>
    </row>
    <row r="336" ht="16.5" customHeight="1" thickBot="1" thickTop="1">
      <c r="A336" s="2" t="n"/>
      <c r="KN336" s="1">
        <f>IF(INDEX(#REF!,MATCH('HT 1-0'!D336,#REF!,0))=INDEX(#REF!,MATCH('HT 1-0'!D336,#REF!,0)),INDEX(#REF!,MATCH('HT 1-0'!D336,#REF!,0)),"ERROR")</f>
        <v/>
      </c>
      <c r="KO336" s="1">
        <f>IF(INDEX(#REF!,MATCH('HT 1-0'!E336,#REF!,0))=INDEX(#REF!,MATCH('HT 1-0'!E336,#REF!,0)),INDEX(#REF!,MATCH('HT 1-0'!E336,#REF!,0)),"ERROR")</f>
        <v/>
      </c>
      <c r="KP336" s="1">
        <f>KN336&amp;" v "&amp;KO336</f>
        <v/>
      </c>
      <c r="KQ336">
        <f>B336&amp;"_"&amp;C336</f>
        <v/>
      </c>
      <c r="KR336" s="1">
        <f>IF((HW336/KK336)&lt;0.335,"G",IF((HW336/KK336)&gt;0.67,"R","A"))</f>
        <v/>
      </c>
      <c r="KS336" s="1">
        <f>IF((HX336/KK336)&lt;0.335,"G",IF((HX336/KK336)&gt;0.67,"R","A"))</f>
        <v/>
      </c>
      <c r="KT336" s="1">
        <f>IF((IH336/KK336)&lt;0.335,"G",IF((IH336/KK336)&gt;0.67,"R","A"))</f>
        <v/>
      </c>
      <c r="KU336" s="1">
        <f>IF((II336/KK336)&lt;0.335,"G",IF((II336/KK336)&gt;0.67,"R","A"))</f>
        <v/>
      </c>
      <c r="KV336" s="1">
        <f>IF((HZ336/KK336)&lt;0.335,"G",IF((HZ336/KK336)&gt;0.67,"R","A"))</f>
        <v/>
      </c>
      <c r="KW336" s="1">
        <f>IF((HY336/KK336)&lt;0.335,"G",IF((HY336/KK336)&gt;0.67,"R","A"))</f>
        <v/>
      </c>
      <c r="KX336" s="1">
        <f>IF((IK336/KK336)&lt;0.335,"G",IF((IK336/KK336)&gt;0.67,"R","A"))</f>
        <v/>
      </c>
      <c r="KY336" s="1">
        <f>IF((IJ336/KK336)&lt;0.335,"G",IF((IJ336/KK336)&gt;0.67,"R","A"))</f>
        <v/>
      </c>
      <c r="KZ336" s="1">
        <f>IF((HQ336/KK336)&lt;0.335,"G",IF((HQ336/KK336)&gt;0.67,"R","A"))</f>
        <v/>
      </c>
      <c r="LA336" s="1">
        <f>IF((IB336/KK336)&lt;0.335,"G",IF((IB336/KK336)&gt;0.67,"R","A"))</f>
        <v/>
      </c>
      <c r="LB336">
        <f>IF(LQ336="1-0",INDEX(Scrape!#REF!,MATCH('HT 1-0'!KP336,Scrape!$B:$B,0)),"")</f>
        <v/>
      </c>
      <c r="LC336">
        <f>IF(LQ336="1-0",INDEX(Scrape!$A:$A,MATCH('HT 1-0'!KP336,Scrape!$B:$B,0)),"")</f>
        <v/>
      </c>
      <c r="LD336">
        <f>IF(LQ336="1-0",INDEX(Scrape!$B:$B,MATCH('HT 1-0'!KP336,Scrape!$B:$B,0)),"")</f>
        <v/>
      </c>
      <c r="LE336">
        <f>IF(LQ336="1-0",INDEX(Scrape!$C:$C,MATCH('HT 1-0'!KP336,Scrape!$B:$B,0)),"")</f>
        <v/>
      </c>
      <c r="LF336">
        <f>IF(LQ336="1-0",INDEX(Scrape!$D:$D,MATCH('HT 1-0'!KP336,Scrape!$B:$B,0)),"")</f>
        <v/>
      </c>
      <c r="LG336">
        <f>IF(LQ336="1-0",INDEX(Scrape!$E:$E,MATCH('HT 1-0'!KP336,Scrape!$B:$B,0)),"")</f>
        <v/>
      </c>
      <c r="LH336">
        <f>IF(LQ336="1-0",INDEX(Scrape!$F:$F,MATCH('HT 1-0'!KP336,Scrape!$B:$B,0)),"")</f>
        <v/>
      </c>
      <c r="LI336">
        <f>IF(LQ336="1-0",INDEX(Scrape!$G:$G,MATCH('HT 1-0'!KP336,Scrape!$B:$B,0)),"")</f>
        <v/>
      </c>
      <c r="LJ336">
        <f>IF(LQ336="1-0",INDEX(Scrape!$H:$H,MATCH('HT 1-0'!KP336,Scrape!$B:$B,0)),"")</f>
        <v/>
      </c>
      <c r="LK336">
        <f>IF(LQ336="1-0",INDEX(Scrape!$I:$I,MATCH('HT 1-0'!KP336,Scrape!$B:$B,0)),"")</f>
        <v/>
      </c>
      <c r="LL336">
        <f>IF(LQ336="1-0",INDEX(Scrape!$J:$J,MATCH('HT 1-0'!KP336,Scrape!$B:$B,0)),"")</f>
        <v/>
      </c>
      <c r="LM336">
        <f>IF(LQ336="1-0",INDEX(Scrape!$K:$K,MATCH('HT 1-0'!KP336,Scrape!$B:$B,0)),"")</f>
        <v/>
      </c>
      <c r="LN336">
        <f>IF(LQ336="1-0",INDEX(Scrape!$L:$L,MATCH('HT 1-0'!KP336,Scrape!$B:$B,0)),"")</f>
        <v/>
      </c>
      <c r="LO336">
        <f>IF(LQ336="1-0",INDEX(Scrape!$M:$M,MATCH('HT 1-0'!KP336,Scrape!$B:$B,0)),"")</f>
        <v/>
      </c>
      <c r="LP336">
        <f>IF(LQ336="1-0",INDEX(Scrape!$N:$N,MATCH('HT 1-0'!KP336,Scrape!$B:$B,0)),"")</f>
        <v/>
      </c>
      <c r="LQ336">
        <f>INDEX(Scrape!$O:$O,MATCH('HT 1-0'!KP336,Scrape!$B:$B,0))</f>
        <v/>
      </c>
      <c r="LR336">
        <f>(1/LJ336)+(1/LI336)+(1/LH336)</f>
        <v/>
      </c>
      <c r="LS336">
        <f>(1/LG336)+(1/LF336)+(1/LE336)</f>
        <v/>
      </c>
      <c r="LT336" s="8">
        <f>IF(INDEX(#REF!,MATCH(KQ336,#REF!,0))=INDEX(#REF!,MATCH(KQ336,#REF!,0)),INDEX(#REF!,MATCH(KQ336,#REF!,0)),"ERROR")</f>
        <v/>
      </c>
      <c r="LU336" s="4">
        <f>IF(KR336="G",2,IF(KR336="R",0.5,IF(KR336="A",1)))</f>
        <v/>
      </c>
      <c r="LV336" s="4">
        <f>IF(KS336="G",0.5,IF(KS336="R",2,IF(KS336="A",1)))</f>
        <v/>
      </c>
      <c r="LW336" s="4">
        <f>IF(KT336="G",2,IF(KT336="R",0.5,IF(KT336="A",1)))</f>
        <v/>
      </c>
      <c r="LX336" s="4">
        <f>IF(KU336="G",0.5,IF(KU336="R",2,IF(KU336="A",1)))</f>
        <v/>
      </c>
      <c r="LY336" s="7">
        <f>(LK336*(LU336+LX336)+(LL336*(LU336+LX336)))</f>
        <v/>
      </c>
      <c r="LZ336" s="7">
        <f>(LN336*(LV336+LW336)+(LO336*(LV336+LW336)))</f>
        <v/>
      </c>
      <c r="MA336" s="11">
        <f>LY336-LZ336</f>
        <v/>
      </c>
      <c r="MB336" s="5">
        <f>MA336+2</f>
        <v/>
      </c>
      <c r="MC336" s="6">
        <f>MA336-2</f>
        <v/>
      </c>
      <c r="MD336" s="4">
        <f>LE336</f>
        <v/>
      </c>
      <c r="ME336" s="9">
        <f>IF(MD336=0,1000,MD336+0.75)</f>
        <v/>
      </c>
      <c r="MF336" s="10">
        <f>IF(MD336=0,0,MD336-0.75)</f>
        <v/>
      </c>
      <c r="MG336" s="4">
        <f>((LM336*(LU336+LX336))-((LP336*(LV336+LW336))))</f>
        <v/>
      </c>
      <c r="MH336" s="9">
        <f>MG336*1.2</f>
        <v/>
      </c>
      <c r="MI336" s="10">
        <f>MG336*0.8</f>
        <v/>
      </c>
      <c r="MJ336">
        <f>IFERROR(NX336,"")</f>
        <v/>
      </c>
      <c r="MK336">
        <f>IFERROR(NY336,"")</f>
        <v/>
      </c>
      <c r="ML336">
        <f>IFERROR(NZ336,"")</f>
        <v/>
      </c>
      <c r="MM336">
        <f>IFERROR(OA336,"")</f>
        <v/>
      </c>
      <c r="MN336">
        <f>IFERROR(OB336,"")</f>
        <v/>
      </c>
      <c r="MO336">
        <f>IFERROR(OC336,"")</f>
        <v/>
      </c>
      <c r="MP336" s="1">
        <f>COUNTIFS(#REF!,LT336,#REF!,1,#REF!,"&gt;="&amp;MC336,#REF!,"&lt;="&amp;MB336,#REF!,"&lt;="&amp;ME336,#REF!,"&gt;="&amp;MF336,#REF!,"="&amp;KV336,#REF!,"="&amp;KX336)</f>
        <v/>
      </c>
      <c r="MQ336" s="1">
        <f>COUNTIFS(#REF!,LT336,#REF!,0,#REF!,"&gt;="&amp;MC336,#REF!,"&lt;="&amp;MB336,#REF!,"&lt;="&amp;ME336,#REF!,"&gt;="&amp;MF336,#REF!,"="&amp;KV336,#REF!,"="&amp;KX336)</f>
        <v/>
      </c>
      <c r="MR336" s="1">
        <f>COUNTIFS(#REF!,LT336,#REF!,1,#REF!,"&gt;="&amp;MC336,#REF!,"&lt;="&amp;MB336,#REF!,"&lt;="&amp;ME336,#REF!,"&gt;="&amp;MF336,#REF!,"="&amp;KW336,#REF!,"="&amp;KY336)</f>
        <v/>
      </c>
      <c r="MS336" s="1">
        <f>COUNTIFS(#REF!,LT336,#REF!,0,#REF!,"&gt;="&amp;MC336,#REF!,"&lt;="&amp;MB336,#REF!,"&lt;="&amp;ME336,#REF!,"&gt;="&amp;MF336,#REF!,"="&amp;KW336,#REF!,"="&amp;KY336)</f>
        <v/>
      </c>
      <c r="MT336" s="1">
        <f>COUNTIFS(#REF!,LT336,#REF!,1,#REF!,"&gt;="&amp;MI336,#REF!,"&lt;="&amp;MH336,#REF!,"&lt;="&amp;ME336,#REF!,"&gt;="&amp;MF336)</f>
        <v/>
      </c>
      <c r="MU336" s="1">
        <f>COUNTIFS(#REF!,LT336,#REF!,0,#REF!,"&gt;="&amp;MI336,#REF!,"&lt;="&amp;MH336,#REF!,"&lt;="&amp;ME336,#REF!,"&gt;="&amp;MF336)</f>
        <v/>
      </c>
      <c r="MV336" s="1">
        <f>COUNTIFS(#REF!,LT336,#REF!,1,#REF!,"&gt;="&amp;MI336,#REF!,"&lt;="&amp;MH336,#REF!,"="&amp;KZ336,#REF!,"="&amp;LA336,#REF!,"&lt;="&amp;ME336,#REF!,"&gt;="&amp;MF336)</f>
        <v/>
      </c>
      <c r="MW336" s="1">
        <f>COUNTIFS(#REF!,LT336,#REF!,0,#REF!,"&gt;="&amp;MI336,#REF!,"&lt;="&amp;MH336,#REF!,"="&amp;KZ336,#REF!,"="&amp;LA336,#REF!,"&lt;="&amp;ME336,#REF!,"&gt;="&amp;MF336)</f>
        <v/>
      </c>
      <c r="MX336" s="1">
        <f>COUNTIFS(#REF!,LT336,#REF!,1,#REF!,"&gt;="&amp;MC336,#REF!,"&lt;="&amp;MB336,#REF!,"&lt;="&amp;ME336,#REF!,"&gt;="&amp;MF336)</f>
        <v/>
      </c>
      <c r="MY336" s="1">
        <f>COUNTIFS(#REF!,LT336,#REF!,0,#REF!,"&gt;="&amp;MC336,#REF!,"&lt;="&amp;MB336,#REF!,"&lt;="&amp;ME336,#REF!,"&gt;="&amp;MF336)</f>
        <v/>
      </c>
      <c r="MZ336" s="1">
        <f>COUNTIFS(#REF!,LT336,#REF!,1,#REF!,"&lt;="&amp;ME336,#REF!,"&gt;="&amp;MF336,#REF!,"="&amp;KV336,#REF!,"="&amp;KX336)</f>
        <v/>
      </c>
      <c r="NA336" s="1">
        <f>COUNTIFS(#REF!,LT336,#REF!,0,#REF!,"&lt;="&amp;ME336,#REF!,"&gt;="&amp;MF336,#REF!,"="&amp;KV336,#REF!,"="&amp;KX336)</f>
        <v/>
      </c>
      <c r="NB336" s="1">
        <f>COUNTIFS(#REF!,LT336,#REF!,1,#REF!,"&lt;="&amp;ME336,#REF!,"&gt;="&amp;MF336,#REF!,"="&amp;KW336,#REF!,"="&amp;KY336)</f>
        <v/>
      </c>
      <c r="NC336" s="1">
        <f>COUNTIFS(#REF!,LT336,#REF!,0,#REF!,"&lt;="&amp;ME336,#REF!,"&gt;="&amp;MF336,#REF!,"="&amp;KW336,#REF!,"="&amp;KY336)</f>
        <v/>
      </c>
      <c r="ND336" s="1">
        <f>MP336+MR336+MT336+MV336+MX336+MZ336+NB336</f>
        <v/>
      </c>
      <c r="NE336" s="1">
        <f>MQ336+MS336+MU336+MW336+MY336+NA336+NC336</f>
        <v/>
      </c>
      <c r="NF336" s="1">
        <f>ND336+NE336</f>
        <v/>
      </c>
      <c r="NG336" s="33">
        <f>ND336/(ND336+NE336)</f>
        <v/>
      </c>
      <c r="NH336" s="3">
        <f>1/NG336</f>
        <v/>
      </c>
      <c r="NI336" s="1">
        <f>LH336</f>
        <v/>
      </c>
      <c r="NJ336" s="79">
        <f>((1-NG336)*(1/(NI336-1))*0.98-(NG336*1))</f>
        <v/>
      </c>
      <c r="NK336" s="34">
        <f>IF(LR336&lt;0.9,0,IF(AND(LR336&gt;1.1),0,1))</f>
        <v/>
      </c>
      <c r="NL336" s="34">
        <f>IF(LS336&lt;0.9,0,IF(AND(LS336&gt;1.1),0,1))</f>
        <v/>
      </c>
      <c r="NM336" s="32">
        <f>IF(NF336&gt;99,1,0)</f>
        <v/>
      </c>
      <c r="NN336" s="32">
        <f>IF(NJ336&gt;0.0799,1,0)</f>
        <v/>
      </c>
      <c r="NO336" s="32">
        <f>IF(NJ336&gt;NQ336,1,0)</f>
        <v/>
      </c>
      <c r="NP336" s="32">
        <f>NM336+NN336+NO336+NK336+NL336</f>
        <v/>
      </c>
      <c r="NQ336" s="79">
        <f>(((100*NG336)*(NI336-1)*0.98)-((1-NG336)*100))/100</f>
        <v/>
      </c>
      <c r="NR336" s="34">
        <f>IF(LR336&lt;0.9,0,IF(AND(LR336&gt;1.1),0,1))</f>
        <v/>
      </c>
      <c r="NS336" s="34">
        <f>IF(LS336&lt;0.9,0,IF(AND(LS336&gt;1.1),0,1))</f>
        <v/>
      </c>
      <c r="NT336" s="32">
        <f>IF(NF336&gt;99,1,0)</f>
        <v/>
      </c>
      <c r="NU336" s="32">
        <f>IF(NQ336&gt;0.0799,1,0)</f>
        <v/>
      </c>
      <c r="NV336" s="32">
        <f>IF(NQ336&gt;NJ336,1,0)</f>
        <v/>
      </c>
      <c r="NW336" s="32">
        <f>NT336+NU336+NV336+NR336+NS336</f>
        <v/>
      </c>
      <c r="NX336">
        <f>IF(NP336=5,"LayHome1-0",IF(AND(NW336=5),"BackHome1-0",""))</f>
        <v/>
      </c>
      <c r="NY336">
        <f>IF(NP336=5,KN336,IF(AND(NW336=5),KN336,""))</f>
        <v/>
      </c>
      <c r="NZ336">
        <f>IF(NP336=5,"Match Odds",IF(AND(NW336=5),"Match Odds",""))</f>
        <v/>
      </c>
      <c r="OA336">
        <f>IF(NP336=5,KP336,IF(AND(NW336=5),KP336,""))</f>
        <v/>
      </c>
      <c r="OB336">
        <f>IF(NP336=5,"MATCH_ODDS",IF(AND(NW336=5),"MATCH_ODDS",""))</f>
        <v/>
      </c>
      <c r="OC336">
        <f>IF(NP336=5,"LAY",IF(AND(NW336=5),"BACK",""))</f>
        <v/>
      </c>
    </row>
    <row r="337" ht="16.5" customHeight="1" thickBot="1" thickTop="1">
      <c r="A337" s="2" t="n"/>
      <c r="KN337" s="1">
        <f>IF(INDEX(#REF!,MATCH('HT 1-0'!D337,#REF!,0))=INDEX(#REF!,MATCH('HT 1-0'!D337,#REF!,0)),INDEX(#REF!,MATCH('HT 1-0'!D337,#REF!,0)),"ERROR")</f>
        <v/>
      </c>
      <c r="KO337" s="1">
        <f>IF(INDEX(#REF!,MATCH('HT 1-0'!E337,#REF!,0))=INDEX(#REF!,MATCH('HT 1-0'!E337,#REF!,0)),INDEX(#REF!,MATCH('HT 1-0'!E337,#REF!,0)),"ERROR")</f>
        <v/>
      </c>
      <c r="KP337" s="1">
        <f>KN337&amp;" v "&amp;KO337</f>
        <v/>
      </c>
      <c r="KQ337">
        <f>B337&amp;"_"&amp;C337</f>
        <v/>
      </c>
      <c r="KR337" s="1">
        <f>IF((HW337/KK337)&lt;0.335,"G",IF((HW337/KK337)&gt;0.67,"R","A"))</f>
        <v/>
      </c>
      <c r="KS337" s="1">
        <f>IF((HX337/KK337)&lt;0.335,"G",IF((HX337/KK337)&gt;0.67,"R","A"))</f>
        <v/>
      </c>
      <c r="KT337" s="1">
        <f>IF((IH337/KK337)&lt;0.335,"G",IF((IH337/KK337)&gt;0.67,"R","A"))</f>
        <v/>
      </c>
      <c r="KU337" s="1">
        <f>IF((II337/KK337)&lt;0.335,"G",IF((II337/KK337)&gt;0.67,"R","A"))</f>
        <v/>
      </c>
      <c r="KV337" s="1">
        <f>IF((HZ337/KK337)&lt;0.335,"G",IF((HZ337/KK337)&gt;0.67,"R","A"))</f>
        <v/>
      </c>
      <c r="KW337" s="1">
        <f>IF((HY337/KK337)&lt;0.335,"G",IF((HY337/KK337)&gt;0.67,"R","A"))</f>
        <v/>
      </c>
      <c r="KX337" s="1">
        <f>IF((IK337/KK337)&lt;0.335,"G",IF((IK337/KK337)&gt;0.67,"R","A"))</f>
        <v/>
      </c>
      <c r="KY337" s="1">
        <f>IF((IJ337/KK337)&lt;0.335,"G",IF((IJ337/KK337)&gt;0.67,"R","A"))</f>
        <v/>
      </c>
      <c r="KZ337" s="1">
        <f>IF((HQ337/KK337)&lt;0.335,"G",IF((HQ337/KK337)&gt;0.67,"R","A"))</f>
        <v/>
      </c>
      <c r="LA337" s="1">
        <f>IF((IB337/KK337)&lt;0.335,"G",IF((IB337/KK337)&gt;0.67,"R","A"))</f>
        <v/>
      </c>
      <c r="LB337">
        <f>IF(LQ337="1-0",INDEX(Scrape!#REF!,MATCH('HT 1-0'!KP337,Scrape!$B:$B,0)),"")</f>
        <v/>
      </c>
      <c r="LC337">
        <f>IF(LQ337="1-0",INDEX(Scrape!$A:$A,MATCH('HT 1-0'!KP337,Scrape!$B:$B,0)),"")</f>
        <v/>
      </c>
      <c r="LD337">
        <f>IF(LQ337="1-0",INDEX(Scrape!$B:$B,MATCH('HT 1-0'!KP337,Scrape!$B:$B,0)),"")</f>
        <v/>
      </c>
      <c r="LE337">
        <f>IF(LQ337="1-0",INDEX(Scrape!$C:$C,MATCH('HT 1-0'!KP337,Scrape!$B:$B,0)),"")</f>
        <v/>
      </c>
      <c r="LF337">
        <f>IF(LQ337="1-0",INDEX(Scrape!$D:$D,MATCH('HT 1-0'!KP337,Scrape!$B:$B,0)),"")</f>
        <v/>
      </c>
      <c r="LG337">
        <f>IF(LQ337="1-0",INDEX(Scrape!$E:$E,MATCH('HT 1-0'!KP337,Scrape!$B:$B,0)),"")</f>
        <v/>
      </c>
      <c r="LH337">
        <f>IF(LQ337="1-0",INDEX(Scrape!$F:$F,MATCH('HT 1-0'!KP337,Scrape!$B:$B,0)),"")</f>
        <v/>
      </c>
      <c r="LI337">
        <f>IF(LQ337="1-0",INDEX(Scrape!$G:$G,MATCH('HT 1-0'!KP337,Scrape!$B:$B,0)),"")</f>
        <v/>
      </c>
      <c r="LJ337">
        <f>IF(LQ337="1-0",INDEX(Scrape!$H:$H,MATCH('HT 1-0'!KP337,Scrape!$B:$B,0)),"")</f>
        <v/>
      </c>
      <c r="LK337">
        <f>IF(LQ337="1-0",INDEX(Scrape!$I:$I,MATCH('HT 1-0'!KP337,Scrape!$B:$B,0)),"")</f>
        <v/>
      </c>
      <c r="LL337">
        <f>IF(LQ337="1-0",INDEX(Scrape!$J:$J,MATCH('HT 1-0'!KP337,Scrape!$B:$B,0)),"")</f>
        <v/>
      </c>
      <c r="LM337">
        <f>IF(LQ337="1-0",INDEX(Scrape!$K:$K,MATCH('HT 1-0'!KP337,Scrape!$B:$B,0)),"")</f>
        <v/>
      </c>
      <c r="LN337">
        <f>IF(LQ337="1-0",INDEX(Scrape!$L:$L,MATCH('HT 1-0'!KP337,Scrape!$B:$B,0)),"")</f>
        <v/>
      </c>
      <c r="LO337">
        <f>IF(LQ337="1-0",INDEX(Scrape!$M:$M,MATCH('HT 1-0'!KP337,Scrape!$B:$B,0)),"")</f>
        <v/>
      </c>
      <c r="LP337">
        <f>IF(LQ337="1-0",INDEX(Scrape!$N:$N,MATCH('HT 1-0'!KP337,Scrape!$B:$B,0)),"")</f>
        <v/>
      </c>
      <c r="LQ337">
        <f>INDEX(Scrape!$O:$O,MATCH('HT 1-0'!KP337,Scrape!$B:$B,0))</f>
        <v/>
      </c>
      <c r="LR337">
        <f>(1/LJ337)+(1/LI337)+(1/LH337)</f>
        <v/>
      </c>
      <c r="LS337">
        <f>(1/LG337)+(1/LF337)+(1/LE337)</f>
        <v/>
      </c>
      <c r="LT337" s="8">
        <f>IF(INDEX(#REF!,MATCH(KQ337,#REF!,0))=INDEX(#REF!,MATCH(KQ337,#REF!,0)),INDEX(#REF!,MATCH(KQ337,#REF!,0)),"ERROR")</f>
        <v/>
      </c>
      <c r="LU337" s="4">
        <f>IF(KR337="G",2,IF(KR337="R",0.5,IF(KR337="A",1)))</f>
        <v/>
      </c>
      <c r="LV337" s="4">
        <f>IF(KS337="G",0.5,IF(KS337="R",2,IF(KS337="A",1)))</f>
        <v/>
      </c>
      <c r="LW337" s="4">
        <f>IF(KT337="G",2,IF(KT337="R",0.5,IF(KT337="A",1)))</f>
        <v/>
      </c>
      <c r="LX337" s="4">
        <f>IF(KU337="G",0.5,IF(KU337="R",2,IF(KU337="A",1)))</f>
        <v/>
      </c>
      <c r="LY337" s="7">
        <f>(LK337*(LU337+LX337)+(LL337*(LU337+LX337)))</f>
        <v/>
      </c>
      <c r="LZ337" s="7">
        <f>(LN337*(LV337+LW337)+(LO337*(LV337+LW337)))</f>
        <v/>
      </c>
      <c r="MA337" s="11">
        <f>LY337-LZ337</f>
        <v/>
      </c>
      <c r="MB337" s="5">
        <f>MA337+2</f>
        <v/>
      </c>
      <c r="MC337" s="6">
        <f>MA337-2</f>
        <v/>
      </c>
      <c r="MD337" s="4">
        <f>LE337</f>
        <v/>
      </c>
      <c r="ME337" s="9">
        <f>IF(MD337=0,1000,MD337+0.75)</f>
        <v/>
      </c>
      <c r="MF337" s="10">
        <f>IF(MD337=0,0,MD337-0.75)</f>
        <v/>
      </c>
      <c r="MG337" s="4">
        <f>((LM337*(LU337+LX337))-((LP337*(LV337+LW337))))</f>
        <v/>
      </c>
      <c r="MH337" s="9">
        <f>MG337*1.2</f>
        <v/>
      </c>
      <c r="MI337" s="10">
        <f>MG337*0.8</f>
        <v/>
      </c>
      <c r="MJ337">
        <f>IFERROR(NX337,"")</f>
        <v/>
      </c>
      <c r="MK337">
        <f>IFERROR(NY337,"")</f>
        <v/>
      </c>
      <c r="ML337">
        <f>IFERROR(NZ337,"")</f>
        <v/>
      </c>
      <c r="MM337">
        <f>IFERROR(OA337,"")</f>
        <v/>
      </c>
      <c r="MN337">
        <f>IFERROR(OB337,"")</f>
        <v/>
      </c>
      <c r="MO337">
        <f>IFERROR(OC337,"")</f>
        <v/>
      </c>
      <c r="MP337" s="1">
        <f>COUNTIFS(#REF!,LT337,#REF!,1,#REF!,"&gt;="&amp;MC337,#REF!,"&lt;="&amp;MB337,#REF!,"&lt;="&amp;ME337,#REF!,"&gt;="&amp;MF337,#REF!,"="&amp;KV337,#REF!,"="&amp;KX337)</f>
        <v/>
      </c>
      <c r="MQ337" s="1">
        <f>COUNTIFS(#REF!,LT337,#REF!,0,#REF!,"&gt;="&amp;MC337,#REF!,"&lt;="&amp;MB337,#REF!,"&lt;="&amp;ME337,#REF!,"&gt;="&amp;MF337,#REF!,"="&amp;KV337,#REF!,"="&amp;KX337)</f>
        <v/>
      </c>
      <c r="MR337" s="1">
        <f>COUNTIFS(#REF!,LT337,#REF!,1,#REF!,"&gt;="&amp;MC337,#REF!,"&lt;="&amp;MB337,#REF!,"&lt;="&amp;ME337,#REF!,"&gt;="&amp;MF337,#REF!,"="&amp;KW337,#REF!,"="&amp;KY337)</f>
        <v/>
      </c>
      <c r="MS337" s="1">
        <f>COUNTIFS(#REF!,LT337,#REF!,0,#REF!,"&gt;="&amp;MC337,#REF!,"&lt;="&amp;MB337,#REF!,"&lt;="&amp;ME337,#REF!,"&gt;="&amp;MF337,#REF!,"="&amp;KW337,#REF!,"="&amp;KY337)</f>
        <v/>
      </c>
      <c r="MT337" s="1">
        <f>COUNTIFS(#REF!,LT337,#REF!,1,#REF!,"&gt;="&amp;MI337,#REF!,"&lt;="&amp;MH337,#REF!,"&lt;="&amp;ME337,#REF!,"&gt;="&amp;MF337)</f>
        <v/>
      </c>
      <c r="MU337" s="1">
        <f>COUNTIFS(#REF!,LT337,#REF!,0,#REF!,"&gt;="&amp;MI337,#REF!,"&lt;="&amp;MH337,#REF!,"&lt;="&amp;ME337,#REF!,"&gt;="&amp;MF337)</f>
        <v/>
      </c>
      <c r="MV337" s="1">
        <f>COUNTIFS(#REF!,LT337,#REF!,1,#REF!,"&gt;="&amp;MI337,#REF!,"&lt;="&amp;MH337,#REF!,"="&amp;KZ337,#REF!,"="&amp;LA337,#REF!,"&lt;="&amp;ME337,#REF!,"&gt;="&amp;MF337)</f>
        <v/>
      </c>
      <c r="MW337" s="1">
        <f>COUNTIFS(#REF!,LT337,#REF!,0,#REF!,"&gt;="&amp;MI337,#REF!,"&lt;="&amp;MH337,#REF!,"="&amp;KZ337,#REF!,"="&amp;LA337,#REF!,"&lt;="&amp;ME337,#REF!,"&gt;="&amp;MF337)</f>
        <v/>
      </c>
      <c r="MX337" s="1">
        <f>COUNTIFS(#REF!,LT337,#REF!,1,#REF!,"&gt;="&amp;MC337,#REF!,"&lt;="&amp;MB337,#REF!,"&lt;="&amp;ME337,#REF!,"&gt;="&amp;MF337)</f>
        <v/>
      </c>
      <c r="MY337" s="1">
        <f>COUNTIFS(#REF!,LT337,#REF!,0,#REF!,"&gt;="&amp;MC337,#REF!,"&lt;="&amp;MB337,#REF!,"&lt;="&amp;ME337,#REF!,"&gt;="&amp;MF337)</f>
        <v/>
      </c>
      <c r="MZ337" s="1">
        <f>COUNTIFS(#REF!,LT337,#REF!,1,#REF!,"&lt;="&amp;ME337,#REF!,"&gt;="&amp;MF337,#REF!,"="&amp;KV337,#REF!,"="&amp;KX337)</f>
        <v/>
      </c>
      <c r="NA337" s="1">
        <f>COUNTIFS(#REF!,LT337,#REF!,0,#REF!,"&lt;="&amp;ME337,#REF!,"&gt;="&amp;MF337,#REF!,"="&amp;KV337,#REF!,"="&amp;KX337)</f>
        <v/>
      </c>
      <c r="NB337" s="1">
        <f>COUNTIFS(#REF!,LT337,#REF!,1,#REF!,"&lt;="&amp;ME337,#REF!,"&gt;="&amp;MF337,#REF!,"="&amp;KW337,#REF!,"="&amp;KY337)</f>
        <v/>
      </c>
      <c r="NC337" s="1">
        <f>COUNTIFS(#REF!,LT337,#REF!,0,#REF!,"&lt;="&amp;ME337,#REF!,"&gt;="&amp;MF337,#REF!,"="&amp;KW337,#REF!,"="&amp;KY337)</f>
        <v/>
      </c>
      <c r="ND337" s="1">
        <f>MP337+MR337+MT337+MV337+MX337+MZ337+NB337</f>
        <v/>
      </c>
      <c r="NE337" s="1">
        <f>MQ337+MS337+MU337+MW337+MY337+NA337+NC337</f>
        <v/>
      </c>
      <c r="NF337" s="1">
        <f>ND337+NE337</f>
        <v/>
      </c>
      <c r="NG337" s="33">
        <f>ND337/(ND337+NE337)</f>
        <v/>
      </c>
      <c r="NH337" s="3">
        <f>1/NG337</f>
        <v/>
      </c>
      <c r="NI337" s="1">
        <f>LH337</f>
        <v/>
      </c>
      <c r="NJ337" s="79">
        <f>((1-NG337)*(1/(NI337-1))*0.98-(NG337*1))</f>
        <v/>
      </c>
      <c r="NK337" s="34">
        <f>IF(LR337&lt;0.9,0,IF(AND(LR337&gt;1.1),0,1))</f>
        <v/>
      </c>
      <c r="NL337" s="34">
        <f>IF(LS337&lt;0.9,0,IF(AND(LS337&gt;1.1),0,1))</f>
        <v/>
      </c>
      <c r="NM337" s="32">
        <f>IF(NF337&gt;99,1,0)</f>
        <v/>
      </c>
      <c r="NN337" s="32">
        <f>IF(NJ337&gt;0.0799,1,0)</f>
        <v/>
      </c>
      <c r="NO337" s="32">
        <f>IF(NJ337&gt;NQ337,1,0)</f>
        <v/>
      </c>
      <c r="NP337" s="32">
        <f>NM337+NN337+NO337+NK337+NL337</f>
        <v/>
      </c>
      <c r="NQ337" s="79">
        <f>(((100*NG337)*(NI337-1)*0.98)-((1-NG337)*100))/100</f>
        <v/>
      </c>
      <c r="NR337" s="34">
        <f>IF(LR337&lt;0.9,0,IF(AND(LR337&gt;1.1),0,1))</f>
        <v/>
      </c>
      <c r="NS337" s="34">
        <f>IF(LS337&lt;0.9,0,IF(AND(LS337&gt;1.1),0,1))</f>
        <v/>
      </c>
      <c r="NT337" s="32">
        <f>IF(NF337&gt;99,1,0)</f>
        <v/>
      </c>
      <c r="NU337" s="32">
        <f>IF(NQ337&gt;0.0799,1,0)</f>
        <v/>
      </c>
      <c r="NV337" s="32">
        <f>IF(NQ337&gt;NJ337,1,0)</f>
        <v/>
      </c>
      <c r="NW337" s="32">
        <f>NT337+NU337+NV337+NR337+NS337</f>
        <v/>
      </c>
      <c r="NX337">
        <f>IF(NP337=5,"LayHome1-0",IF(AND(NW337=5),"BackHome1-0",""))</f>
        <v/>
      </c>
      <c r="NY337">
        <f>IF(NP337=5,KN337,IF(AND(NW337=5),KN337,""))</f>
        <v/>
      </c>
      <c r="NZ337">
        <f>IF(NP337=5,"Match Odds",IF(AND(NW337=5),"Match Odds",""))</f>
        <v/>
      </c>
      <c r="OA337">
        <f>IF(NP337=5,KP337,IF(AND(NW337=5),KP337,""))</f>
        <v/>
      </c>
      <c r="OB337">
        <f>IF(NP337=5,"MATCH_ODDS",IF(AND(NW337=5),"MATCH_ODDS",""))</f>
        <v/>
      </c>
      <c r="OC337">
        <f>IF(NP337=5,"LAY",IF(AND(NW337=5),"BACK",""))</f>
        <v/>
      </c>
    </row>
    <row r="338" ht="16.5" customHeight="1" thickBot="1" thickTop="1">
      <c r="A338" s="2" t="n"/>
      <c r="KN338" s="1">
        <f>IF(INDEX(#REF!,MATCH('HT 1-0'!D338,#REF!,0))=INDEX(#REF!,MATCH('HT 1-0'!D338,#REF!,0)),INDEX(#REF!,MATCH('HT 1-0'!D338,#REF!,0)),"ERROR")</f>
        <v/>
      </c>
      <c r="KO338" s="1">
        <f>IF(INDEX(#REF!,MATCH('HT 1-0'!E338,#REF!,0))=INDEX(#REF!,MATCH('HT 1-0'!E338,#REF!,0)),INDEX(#REF!,MATCH('HT 1-0'!E338,#REF!,0)),"ERROR")</f>
        <v/>
      </c>
      <c r="KP338" s="1">
        <f>KN338&amp;" v "&amp;KO338</f>
        <v/>
      </c>
      <c r="KQ338">
        <f>B338&amp;"_"&amp;C338</f>
        <v/>
      </c>
      <c r="KR338" s="1">
        <f>IF((HW338/KK338)&lt;0.335,"G",IF((HW338/KK338)&gt;0.67,"R","A"))</f>
        <v/>
      </c>
      <c r="KS338" s="1">
        <f>IF((HX338/KK338)&lt;0.335,"G",IF((HX338/KK338)&gt;0.67,"R","A"))</f>
        <v/>
      </c>
      <c r="KT338" s="1">
        <f>IF((IH338/KK338)&lt;0.335,"G",IF((IH338/KK338)&gt;0.67,"R","A"))</f>
        <v/>
      </c>
      <c r="KU338" s="1">
        <f>IF((II338/KK338)&lt;0.335,"G",IF((II338/KK338)&gt;0.67,"R","A"))</f>
        <v/>
      </c>
      <c r="KV338" s="1">
        <f>IF((HZ338/KK338)&lt;0.335,"G",IF((HZ338/KK338)&gt;0.67,"R","A"))</f>
        <v/>
      </c>
      <c r="KW338" s="1">
        <f>IF((HY338/KK338)&lt;0.335,"G",IF((HY338/KK338)&gt;0.67,"R","A"))</f>
        <v/>
      </c>
      <c r="KX338" s="1">
        <f>IF((IK338/KK338)&lt;0.335,"G",IF((IK338/KK338)&gt;0.67,"R","A"))</f>
        <v/>
      </c>
      <c r="KY338" s="1">
        <f>IF((IJ338/KK338)&lt;0.335,"G",IF((IJ338/KK338)&gt;0.67,"R","A"))</f>
        <v/>
      </c>
      <c r="KZ338" s="1">
        <f>IF((HQ338/KK338)&lt;0.335,"G",IF((HQ338/KK338)&gt;0.67,"R","A"))</f>
        <v/>
      </c>
      <c r="LA338" s="1">
        <f>IF((IB338/KK338)&lt;0.335,"G",IF((IB338/KK338)&gt;0.67,"R","A"))</f>
        <v/>
      </c>
      <c r="LB338">
        <f>IF(LQ338="1-0",INDEX(Scrape!#REF!,MATCH('HT 1-0'!KP338,Scrape!$B:$B,0)),"")</f>
        <v/>
      </c>
      <c r="LC338">
        <f>IF(LQ338="1-0",INDEX(Scrape!$A:$A,MATCH('HT 1-0'!KP338,Scrape!$B:$B,0)),"")</f>
        <v/>
      </c>
      <c r="LD338">
        <f>IF(LQ338="1-0",INDEX(Scrape!$B:$B,MATCH('HT 1-0'!KP338,Scrape!$B:$B,0)),"")</f>
        <v/>
      </c>
      <c r="LE338">
        <f>IF(LQ338="1-0",INDEX(Scrape!$C:$C,MATCH('HT 1-0'!KP338,Scrape!$B:$B,0)),"")</f>
        <v/>
      </c>
      <c r="LF338">
        <f>IF(LQ338="1-0",INDEX(Scrape!$D:$D,MATCH('HT 1-0'!KP338,Scrape!$B:$B,0)),"")</f>
        <v/>
      </c>
      <c r="LG338">
        <f>IF(LQ338="1-0",INDEX(Scrape!$E:$E,MATCH('HT 1-0'!KP338,Scrape!$B:$B,0)),"")</f>
        <v/>
      </c>
      <c r="LH338">
        <f>IF(LQ338="1-0",INDEX(Scrape!$F:$F,MATCH('HT 1-0'!KP338,Scrape!$B:$B,0)),"")</f>
        <v/>
      </c>
      <c r="LI338">
        <f>IF(LQ338="1-0",INDEX(Scrape!$G:$G,MATCH('HT 1-0'!KP338,Scrape!$B:$B,0)),"")</f>
        <v/>
      </c>
      <c r="LJ338">
        <f>IF(LQ338="1-0",INDEX(Scrape!$H:$H,MATCH('HT 1-0'!KP338,Scrape!$B:$B,0)),"")</f>
        <v/>
      </c>
      <c r="LK338">
        <f>IF(LQ338="1-0",INDEX(Scrape!$I:$I,MATCH('HT 1-0'!KP338,Scrape!$B:$B,0)),"")</f>
        <v/>
      </c>
      <c r="LL338">
        <f>IF(LQ338="1-0",INDEX(Scrape!$J:$J,MATCH('HT 1-0'!KP338,Scrape!$B:$B,0)),"")</f>
        <v/>
      </c>
      <c r="LM338">
        <f>IF(LQ338="1-0",INDEX(Scrape!$K:$K,MATCH('HT 1-0'!KP338,Scrape!$B:$B,0)),"")</f>
        <v/>
      </c>
      <c r="LN338">
        <f>IF(LQ338="1-0",INDEX(Scrape!$L:$L,MATCH('HT 1-0'!KP338,Scrape!$B:$B,0)),"")</f>
        <v/>
      </c>
      <c r="LO338">
        <f>IF(LQ338="1-0",INDEX(Scrape!$M:$M,MATCH('HT 1-0'!KP338,Scrape!$B:$B,0)),"")</f>
        <v/>
      </c>
      <c r="LP338">
        <f>IF(LQ338="1-0",INDEX(Scrape!$N:$N,MATCH('HT 1-0'!KP338,Scrape!$B:$B,0)),"")</f>
        <v/>
      </c>
      <c r="LQ338">
        <f>INDEX(Scrape!$O:$O,MATCH('HT 1-0'!KP338,Scrape!$B:$B,0))</f>
        <v/>
      </c>
      <c r="LR338">
        <f>(1/LJ338)+(1/LI338)+(1/LH338)</f>
        <v/>
      </c>
      <c r="LS338">
        <f>(1/LG338)+(1/LF338)+(1/LE338)</f>
        <v/>
      </c>
      <c r="LT338" s="8">
        <f>IF(INDEX(#REF!,MATCH(KQ338,#REF!,0))=INDEX(#REF!,MATCH(KQ338,#REF!,0)),INDEX(#REF!,MATCH(KQ338,#REF!,0)),"ERROR")</f>
        <v/>
      </c>
      <c r="LU338" s="4">
        <f>IF(KR338="G",2,IF(KR338="R",0.5,IF(KR338="A",1)))</f>
        <v/>
      </c>
      <c r="LV338" s="4">
        <f>IF(KS338="G",0.5,IF(KS338="R",2,IF(KS338="A",1)))</f>
        <v/>
      </c>
      <c r="LW338" s="4">
        <f>IF(KT338="G",2,IF(KT338="R",0.5,IF(KT338="A",1)))</f>
        <v/>
      </c>
      <c r="LX338" s="4">
        <f>IF(KU338="G",0.5,IF(KU338="R",2,IF(KU338="A",1)))</f>
        <v/>
      </c>
      <c r="LY338" s="7">
        <f>(LK338*(LU338+LX338)+(LL338*(LU338+LX338)))</f>
        <v/>
      </c>
      <c r="LZ338" s="7">
        <f>(LN338*(LV338+LW338)+(LO338*(LV338+LW338)))</f>
        <v/>
      </c>
      <c r="MA338" s="11">
        <f>LY338-LZ338</f>
        <v/>
      </c>
      <c r="MB338" s="5">
        <f>MA338+2</f>
        <v/>
      </c>
      <c r="MC338" s="6">
        <f>MA338-2</f>
        <v/>
      </c>
      <c r="MD338" s="4">
        <f>LE338</f>
        <v/>
      </c>
      <c r="ME338" s="9">
        <f>IF(MD338=0,1000,MD338+0.75)</f>
        <v/>
      </c>
      <c r="MF338" s="10">
        <f>IF(MD338=0,0,MD338-0.75)</f>
        <v/>
      </c>
      <c r="MG338" s="4">
        <f>((LM338*(LU338+LX338))-((LP338*(LV338+LW338))))</f>
        <v/>
      </c>
      <c r="MH338" s="9">
        <f>MG338*1.2</f>
        <v/>
      </c>
      <c r="MI338" s="10">
        <f>MG338*0.8</f>
        <v/>
      </c>
      <c r="MJ338">
        <f>IFERROR(NX338,"")</f>
        <v/>
      </c>
      <c r="MK338">
        <f>IFERROR(NY338,"")</f>
        <v/>
      </c>
      <c r="ML338">
        <f>IFERROR(NZ338,"")</f>
        <v/>
      </c>
      <c r="MM338">
        <f>IFERROR(OA338,"")</f>
        <v/>
      </c>
      <c r="MN338">
        <f>IFERROR(OB338,"")</f>
        <v/>
      </c>
      <c r="MO338">
        <f>IFERROR(OC338,"")</f>
        <v/>
      </c>
      <c r="MP338" s="1">
        <f>COUNTIFS(#REF!,LT338,#REF!,1,#REF!,"&gt;="&amp;MC338,#REF!,"&lt;="&amp;MB338,#REF!,"&lt;="&amp;ME338,#REF!,"&gt;="&amp;MF338,#REF!,"="&amp;KV338,#REF!,"="&amp;KX338)</f>
        <v/>
      </c>
      <c r="MQ338" s="1">
        <f>COUNTIFS(#REF!,LT338,#REF!,0,#REF!,"&gt;="&amp;MC338,#REF!,"&lt;="&amp;MB338,#REF!,"&lt;="&amp;ME338,#REF!,"&gt;="&amp;MF338,#REF!,"="&amp;KV338,#REF!,"="&amp;KX338)</f>
        <v/>
      </c>
      <c r="MR338" s="1">
        <f>COUNTIFS(#REF!,LT338,#REF!,1,#REF!,"&gt;="&amp;MC338,#REF!,"&lt;="&amp;MB338,#REF!,"&lt;="&amp;ME338,#REF!,"&gt;="&amp;MF338,#REF!,"="&amp;KW338,#REF!,"="&amp;KY338)</f>
        <v/>
      </c>
      <c r="MS338" s="1">
        <f>COUNTIFS(#REF!,LT338,#REF!,0,#REF!,"&gt;="&amp;MC338,#REF!,"&lt;="&amp;MB338,#REF!,"&lt;="&amp;ME338,#REF!,"&gt;="&amp;MF338,#REF!,"="&amp;KW338,#REF!,"="&amp;KY338)</f>
        <v/>
      </c>
      <c r="MT338" s="1">
        <f>COUNTIFS(#REF!,LT338,#REF!,1,#REF!,"&gt;="&amp;MI338,#REF!,"&lt;="&amp;MH338,#REF!,"&lt;="&amp;ME338,#REF!,"&gt;="&amp;MF338)</f>
        <v/>
      </c>
      <c r="MU338" s="1">
        <f>COUNTIFS(#REF!,LT338,#REF!,0,#REF!,"&gt;="&amp;MI338,#REF!,"&lt;="&amp;MH338,#REF!,"&lt;="&amp;ME338,#REF!,"&gt;="&amp;MF338)</f>
        <v/>
      </c>
      <c r="MV338" s="1">
        <f>COUNTIFS(#REF!,LT338,#REF!,1,#REF!,"&gt;="&amp;MI338,#REF!,"&lt;="&amp;MH338,#REF!,"="&amp;KZ338,#REF!,"="&amp;LA338,#REF!,"&lt;="&amp;ME338,#REF!,"&gt;="&amp;MF338)</f>
        <v/>
      </c>
      <c r="MW338" s="1">
        <f>COUNTIFS(#REF!,LT338,#REF!,0,#REF!,"&gt;="&amp;MI338,#REF!,"&lt;="&amp;MH338,#REF!,"="&amp;KZ338,#REF!,"="&amp;LA338,#REF!,"&lt;="&amp;ME338,#REF!,"&gt;="&amp;MF338)</f>
        <v/>
      </c>
      <c r="MX338" s="1">
        <f>COUNTIFS(#REF!,LT338,#REF!,1,#REF!,"&gt;="&amp;MC338,#REF!,"&lt;="&amp;MB338,#REF!,"&lt;="&amp;ME338,#REF!,"&gt;="&amp;MF338)</f>
        <v/>
      </c>
      <c r="MY338" s="1">
        <f>COUNTIFS(#REF!,LT338,#REF!,0,#REF!,"&gt;="&amp;MC338,#REF!,"&lt;="&amp;MB338,#REF!,"&lt;="&amp;ME338,#REF!,"&gt;="&amp;MF338)</f>
        <v/>
      </c>
      <c r="MZ338" s="1">
        <f>COUNTIFS(#REF!,LT338,#REF!,1,#REF!,"&lt;="&amp;ME338,#REF!,"&gt;="&amp;MF338,#REF!,"="&amp;KV338,#REF!,"="&amp;KX338)</f>
        <v/>
      </c>
      <c r="NA338" s="1">
        <f>COUNTIFS(#REF!,LT338,#REF!,0,#REF!,"&lt;="&amp;ME338,#REF!,"&gt;="&amp;MF338,#REF!,"="&amp;KV338,#REF!,"="&amp;KX338)</f>
        <v/>
      </c>
      <c r="NB338" s="1">
        <f>COUNTIFS(#REF!,LT338,#REF!,1,#REF!,"&lt;="&amp;ME338,#REF!,"&gt;="&amp;MF338,#REF!,"="&amp;KW338,#REF!,"="&amp;KY338)</f>
        <v/>
      </c>
      <c r="NC338" s="1">
        <f>COUNTIFS(#REF!,LT338,#REF!,0,#REF!,"&lt;="&amp;ME338,#REF!,"&gt;="&amp;MF338,#REF!,"="&amp;KW338,#REF!,"="&amp;KY338)</f>
        <v/>
      </c>
      <c r="ND338" s="1">
        <f>MP338+MR338+MT338+MV338+MX338+MZ338+NB338</f>
        <v/>
      </c>
      <c r="NE338" s="1">
        <f>MQ338+MS338+MU338+MW338+MY338+NA338+NC338</f>
        <v/>
      </c>
      <c r="NF338" s="1">
        <f>ND338+NE338</f>
        <v/>
      </c>
      <c r="NG338" s="33">
        <f>ND338/(ND338+NE338)</f>
        <v/>
      </c>
      <c r="NH338" s="3">
        <f>1/NG338</f>
        <v/>
      </c>
      <c r="NI338" s="1">
        <f>LH338</f>
        <v/>
      </c>
      <c r="NJ338" s="79">
        <f>((1-NG338)*(1/(NI338-1))*0.98-(NG338*1))</f>
        <v/>
      </c>
      <c r="NK338" s="34">
        <f>IF(LR338&lt;0.9,0,IF(AND(LR338&gt;1.1),0,1))</f>
        <v/>
      </c>
      <c r="NL338" s="34">
        <f>IF(LS338&lt;0.9,0,IF(AND(LS338&gt;1.1),0,1))</f>
        <v/>
      </c>
      <c r="NM338" s="32">
        <f>IF(NF338&gt;99,1,0)</f>
        <v/>
      </c>
      <c r="NN338" s="32">
        <f>IF(NJ338&gt;0.0799,1,0)</f>
        <v/>
      </c>
      <c r="NO338" s="32">
        <f>IF(NJ338&gt;NQ338,1,0)</f>
        <v/>
      </c>
      <c r="NP338" s="32">
        <f>NM338+NN338+NO338+NK338+NL338</f>
        <v/>
      </c>
      <c r="NQ338" s="79">
        <f>(((100*NG338)*(NI338-1)*0.98)-((1-NG338)*100))/100</f>
        <v/>
      </c>
      <c r="NR338" s="34">
        <f>IF(LR338&lt;0.9,0,IF(AND(LR338&gt;1.1),0,1))</f>
        <v/>
      </c>
      <c r="NS338" s="34">
        <f>IF(LS338&lt;0.9,0,IF(AND(LS338&gt;1.1),0,1))</f>
        <v/>
      </c>
      <c r="NT338" s="32">
        <f>IF(NF338&gt;99,1,0)</f>
        <v/>
      </c>
      <c r="NU338" s="32">
        <f>IF(NQ338&gt;0.0799,1,0)</f>
        <v/>
      </c>
      <c r="NV338" s="32">
        <f>IF(NQ338&gt;NJ338,1,0)</f>
        <v/>
      </c>
      <c r="NW338" s="32">
        <f>NT338+NU338+NV338+NR338+NS338</f>
        <v/>
      </c>
      <c r="NX338">
        <f>IF(NP338=5,"LayHome1-0",IF(AND(NW338=5),"BackHome1-0",""))</f>
        <v/>
      </c>
      <c r="NY338">
        <f>IF(NP338=5,KN338,IF(AND(NW338=5),KN338,""))</f>
        <v/>
      </c>
      <c r="NZ338">
        <f>IF(NP338=5,"Match Odds",IF(AND(NW338=5),"Match Odds",""))</f>
        <v/>
      </c>
      <c r="OA338">
        <f>IF(NP338=5,KP338,IF(AND(NW338=5),KP338,""))</f>
        <v/>
      </c>
      <c r="OB338">
        <f>IF(NP338=5,"MATCH_ODDS",IF(AND(NW338=5),"MATCH_ODDS",""))</f>
        <v/>
      </c>
      <c r="OC338">
        <f>IF(NP338=5,"LAY",IF(AND(NW338=5),"BACK",""))</f>
        <v/>
      </c>
    </row>
    <row r="339" ht="16.5" customHeight="1" thickBot="1" thickTop="1">
      <c r="A339" s="2" t="n"/>
      <c r="KN339" s="1">
        <f>IF(INDEX(#REF!,MATCH('HT 1-0'!D339,#REF!,0))=INDEX(#REF!,MATCH('HT 1-0'!D339,#REF!,0)),INDEX(#REF!,MATCH('HT 1-0'!D339,#REF!,0)),"ERROR")</f>
        <v/>
      </c>
      <c r="KO339" s="1">
        <f>IF(INDEX(#REF!,MATCH('HT 1-0'!E339,#REF!,0))=INDEX(#REF!,MATCH('HT 1-0'!E339,#REF!,0)),INDEX(#REF!,MATCH('HT 1-0'!E339,#REF!,0)),"ERROR")</f>
        <v/>
      </c>
      <c r="KP339" s="1">
        <f>KN339&amp;" v "&amp;KO339</f>
        <v/>
      </c>
      <c r="KQ339">
        <f>B339&amp;"_"&amp;C339</f>
        <v/>
      </c>
      <c r="KR339" s="1">
        <f>IF((HW339/KK339)&lt;0.335,"G",IF((HW339/KK339)&gt;0.67,"R","A"))</f>
        <v/>
      </c>
      <c r="KS339" s="1">
        <f>IF((HX339/KK339)&lt;0.335,"G",IF((HX339/KK339)&gt;0.67,"R","A"))</f>
        <v/>
      </c>
      <c r="KT339" s="1">
        <f>IF((IH339/KK339)&lt;0.335,"G",IF((IH339/KK339)&gt;0.67,"R","A"))</f>
        <v/>
      </c>
      <c r="KU339" s="1">
        <f>IF((II339/KK339)&lt;0.335,"G",IF((II339/KK339)&gt;0.67,"R","A"))</f>
        <v/>
      </c>
      <c r="KV339" s="1">
        <f>IF((HZ339/KK339)&lt;0.335,"G",IF((HZ339/KK339)&gt;0.67,"R","A"))</f>
        <v/>
      </c>
      <c r="KW339" s="1">
        <f>IF((HY339/KK339)&lt;0.335,"G",IF((HY339/KK339)&gt;0.67,"R","A"))</f>
        <v/>
      </c>
      <c r="KX339" s="1">
        <f>IF((IK339/KK339)&lt;0.335,"G",IF((IK339/KK339)&gt;0.67,"R","A"))</f>
        <v/>
      </c>
      <c r="KY339" s="1">
        <f>IF((IJ339/KK339)&lt;0.335,"G",IF((IJ339/KK339)&gt;0.67,"R","A"))</f>
        <v/>
      </c>
      <c r="KZ339" s="1">
        <f>IF((HQ339/KK339)&lt;0.335,"G",IF((HQ339/KK339)&gt;0.67,"R","A"))</f>
        <v/>
      </c>
      <c r="LA339" s="1">
        <f>IF((IB339/KK339)&lt;0.335,"G",IF((IB339/KK339)&gt;0.67,"R","A"))</f>
        <v/>
      </c>
      <c r="LB339">
        <f>IF(LQ339="1-0",INDEX(Scrape!#REF!,MATCH('HT 1-0'!KP339,Scrape!$B:$B,0)),"")</f>
        <v/>
      </c>
      <c r="LC339">
        <f>IF(LQ339="1-0",INDEX(Scrape!$A:$A,MATCH('HT 1-0'!KP339,Scrape!$B:$B,0)),"")</f>
        <v/>
      </c>
      <c r="LD339">
        <f>IF(LQ339="1-0",INDEX(Scrape!$B:$B,MATCH('HT 1-0'!KP339,Scrape!$B:$B,0)),"")</f>
        <v/>
      </c>
      <c r="LE339">
        <f>IF(LQ339="1-0",INDEX(Scrape!$C:$C,MATCH('HT 1-0'!KP339,Scrape!$B:$B,0)),"")</f>
        <v/>
      </c>
      <c r="LF339">
        <f>IF(LQ339="1-0",INDEX(Scrape!$D:$D,MATCH('HT 1-0'!KP339,Scrape!$B:$B,0)),"")</f>
        <v/>
      </c>
      <c r="LG339">
        <f>IF(LQ339="1-0",INDEX(Scrape!$E:$E,MATCH('HT 1-0'!KP339,Scrape!$B:$B,0)),"")</f>
        <v/>
      </c>
      <c r="LH339">
        <f>IF(LQ339="1-0",INDEX(Scrape!$F:$F,MATCH('HT 1-0'!KP339,Scrape!$B:$B,0)),"")</f>
        <v/>
      </c>
      <c r="LI339">
        <f>IF(LQ339="1-0",INDEX(Scrape!$G:$G,MATCH('HT 1-0'!KP339,Scrape!$B:$B,0)),"")</f>
        <v/>
      </c>
      <c r="LJ339">
        <f>IF(LQ339="1-0",INDEX(Scrape!$H:$H,MATCH('HT 1-0'!KP339,Scrape!$B:$B,0)),"")</f>
        <v/>
      </c>
      <c r="LK339">
        <f>IF(LQ339="1-0",INDEX(Scrape!$I:$I,MATCH('HT 1-0'!KP339,Scrape!$B:$B,0)),"")</f>
        <v/>
      </c>
      <c r="LL339">
        <f>IF(LQ339="1-0",INDEX(Scrape!$J:$J,MATCH('HT 1-0'!KP339,Scrape!$B:$B,0)),"")</f>
        <v/>
      </c>
      <c r="LM339">
        <f>IF(LQ339="1-0",INDEX(Scrape!$K:$K,MATCH('HT 1-0'!KP339,Scrape!$B:$B,0)),"")</f>
        <v/>
      </c>
      <c r="LN339">
        <f>IF(LQ339="1-0",INDEX(Scrape!$L:$L,MATCH('HT 1-0'!KP339,Scrape!$B:$B,0)),"")</f>
        <v/>
      </c>
      <c r="LO339">
        <f>IF(LQ339="1-0",INDEX(Scrape!$M:$M,MATCH('HT 1-0'!KP339,Scrape!$B:$B,0)),"")</f>
        <v/>
      </c>
      <c r="LP339">
        <f>IF(LQ339="1-0",INDEX(Scrape!$N:$N,MATCH('HT 1-0'!KP339,Scrape!$B:$B,0)),"")</f>
        <v/>
      </c>
      <c r="LQ339">
        <f>INDEX(Scrape!$O:$O,MATCH('HT 1-0'!KP339,Scrape!$B:$B,0))</f>
        <v/>
      </c>
      <c r="LR339">
        <f>(1/LJ339)+(1/LI339)+(1/LH339)</f>
        <v/>
      </c>
      <c r="LS339">
        <f>(1/LG339)+(1/LF339)+(1/LE339)</f>
        <v/>
      </c>
      <c r="LT339" s="8">
        <f>IF(INDEX(#REF!,MATCH(KQ339,#REF!,0))=INDEX(#REF!,MATCH(KQ339,#REF!,0)),INDEX(#REF!,MATCH(KQ339,#REF!,0)),"ERROR")</f>
        <v/>
      </c>
      <c r="LU339" s="4">
        <f>IF(KR339="G",2,IF(KR339="R",0.5,IF(KR339="A",1)))</f>
        <v/>
      </c>
      <c r="LV339" s="4">
        <f>IF(KS339="G",0.5,IF(KS339="R",2,IF(KS339="A",1)))</f>
        <v/>
      </c>
      <c r="LW339" s="4">
        <f>IF(KT339="G",2,IF(KT339="R",0.5,IF(KT339="A",1)))</f>
        <v/>
      </c>
      <c r="LX339" s="4">
        <f>IF(KU339="G",0.5,IF(KU339="R",2,IF(KU339="A",1)))</f>
        <v/>
      </c>
      <c r="LY339" s="7">
        <f>(LK339*(LU339+LX339)+(LL339*(LU339+LX339)))</f>
        <v/>
      </c>
      <c r="LZ339" s="7">
        <f>(LN339*(LV339+LW339)+(LO339*(LV339+LW339)))</f>
        <v/>
      </c>
      <c r="MA339" s="11">
        <f>LY339-LZ339</f>
        <v/>
      </c>
      <c r="MB339" s="5">
        <f>MA339+2</f>
        <v/>
      </c>
      <c r="MC339" s="6">
        <f>MA339-2</f>
        <v/>
      </c>
      <c r="MD339" s="4">
        <f>LE339</f>
        <v/>
      </c>
      <c r="ME339" s="9">
        <f>IF(MD339=0,1000,MD339+0.75)</f>
        <v/>
      </c>
      <c r="MF339" s="10">
        <f>IF(MD339=0,0,MD339-0.75)</f>
        <v/>
      </c>
      <c r="MG339" s="4">
        <f>((LM339*(LU339+LX339))-((LP339*(LV339+LW339))))</f>
        <v/>
      </c>
      <c r="MH339" s="9">
        <f>MG339*1.2</f>
        <v/>
      </c>
      <c r="MI339" s="10">
        <f>MG339*0.8</f>
        <v/>
      </c>
      <c r="MJ339">
        <f>IFERROR(NX339,"")</f>
        <v/>
      </c>
      <c r="MK339">
        <f>IFERROR(NY339,"")</f>
        <v/>
      </c>
      <c r="ML339">
        <f>IFERROR(NZ339,"")</f>
        <v/>
      </c>
      <c r="MM339">
        <f>IFERROR(OA339,"")</f>
        <v/>
      </c>
      <c r="MN339">
        <f>IFERROR(OB339,"")</f>
        <v/>
      </c>
      <c r="MO339">
        <f>IFERROR(OC339,"")</f>
        <v/>
      </c>
      <c r="MP339" s="1">
        <f>COUNTIFS(#REF!,LT339,#REF!,1,#REF!,"&gt;="&amp;MC339,#REF!,"&lt;="&amp;MB339,#REF!,"&lt;="&amp;ME339,#REF!,"&gt;="&amp;MF339,#REF!,"="&amp;KV339,#REF!,"="&amp;KX339)</f>
        <v/>
      </c>
      <c r="MQ339" s="1">
        <f>COUNTIFS(#REF!,LT339,#REF!,0,#REF!,"&gt;="&amp;MC339,#REF!,"&lt;="&amp;MB339,#REF!,"&lt;="&amp;ME339,#REF!,"&gt;="&amp;MF339,#REF!,"="&amp;KV339,#REF!,"="&amp;KX339)</f>
        <v/>
      </c>
      <c r="MR339" s="1">
        <f>COUNTIFS(#REF!,LT339,#REF!,1,#REF!,"&gt;="&amp;MC339,#REF!,"&lt;="&amp;MB339,#REF!,"&lt;="&amp;ME339,#REF!,"&gt;="&amp;MF339,#REF!,"="&amp;KW339,#REF!,"="&amp;KY339)</f>
        <v/>
      </c>
      <c r="MS339" s="1">
        <f>COUNTIFS(#REF!,LT339,#REF!,0,#REF!,"&gt;="&amp;MC339,#REF!,"&lt;="&amp;MB339,#REF!,"&lt;="&amp;ME339,#REF!,"&gt;="&amp;MF339,#REF!,"="&amp;KW339,#REF!,"="&amp;KY339)</f>
        <v/>
      </c>
      <c r="MT339" s="1">
        <f>COUNTIFS(#REF!,LT339,#REF!,1,#REF!,"&gt;="&amp;MI339,#REF!,"&lt;="&amp;MH339,#REF!,"&lt;="&amp;ME339,#REF!,"&gt;="&amp;MF339)</f>
        <v/>
      </c>
      <c r="MU339" s="1">
        <f>COUNTIFS(#REF!,LT339,#REF!,0,#REF!,"&gt;="&amp;MI339,#REF!,"&lt;="&amp;MH339,#REF!,"&lt;="&amp;ME339,#REF!,"&gt;="&amp;MF339)</f>
        <v/>
      </c>
      <c r="MV339" s="1">
        <f>COUNTIFS(#REF!,LT339,#REF!,1,#REF!,"&gt;="&amp;MI339,#REF!,"&lt;="&amp;MH339,#REF!,"="&amp;KZ339,#REF!,"="&amp;LA339,#REF!,"&lt;="&amp;ME339,#REF!,"&gt;="&amp;MF339)</f>
        <v/>
      </c>
      <c r="MW339" s="1">
        <f>COUNTIFS(#REF!,LT339,#REF!,0,#REF!,"&gt;="&amp;MI339,#REF!,"&lt;="&amp;MH339,#REF!,"="&amp;KZ339,#REF!,"="&amp;LA339,#REF!,"&lt;="&amp;ME339,#REF!,"&gt;="&amp;MF339)</f>
        <v/>
      </c>
      <c r="MX339" s="1">
        <f>COUNTIFS(#REF!,LT339,#REF!,1,#REF!,"&gt;="&amp;MC339,#REF!,"&lt;="&amp;MB339,#REF!,"&lt;="&amp;ME339,#REF!,"&gt;="&amp;MF339)</f>
        <v/>
      </c>
      <c r="MY339" s="1">
        <f>COUNTIFS(#REF!,LT339,#REF!,0,#REF!,"&gt;="&amp;MC339,#REF!,"&lt;="&amp;MB339,#REF!,"&lt;="&amp;ME339,#REF!,"&gt;="&amp;MF339)</f>
        <v/>
      </c>
      <c r="MZ339" s="1">
        <f>COUNTIFS(#REF!,LT339,#REF!,1,#REF!,"&lt;="&amp;ME339,#REF!,"&gt;="&amp;MF339,#REF!,"="&amp;KV339,#REF!,"="&amp;KX339)</f>
        <v/>
      </c>
      <c r="NA339" s="1">
        <f>COUNTIFS(#REF!,LT339,#REF!,0,#REF!,"&lt;="&amp;ME339,#REF!,"&gt;="&amp;MF339,#REF!,"="&amp;KV339,#REF!,"="&amp;KX339)</f>
        <v/>
      </c>
      <c r="NB339" s="1">
        <f>COUNTIFS(#REF!,LT339,#REF!,1,#REF!,"&lt;="&amp;ME339,#REF!,"&gt;="&amp;MF339,#REF!,"="&amp;KW339,#REF!,"="&amp;KY339)</f>
        <v/>
      </c>
      <c r="NC339" s="1">
        <f>COUNTIFS(#REF!,LT339,#REF!,0,#REF!,"&lt;="&amp;ME339,#REF!,"&gt;="&amp;MF339,#REF!,"="&amp;KW339,#REF!,"="&amp;KY339)</f>
        <v/>
      </c>
      <c r="ND339" s="1">
        <f>MP339+MR339+MT339+MV339+MX339+MZ339+NB339</f>
        <v/>
      </c>
      <c r="NE339" s="1">
        <f>MQ339+MS339+MU339+MW339+MY339+NA339+NC339</f>
        <v/>
      </c>
      <c r="NF339" s="1">
        <f>ND339+NE339</f>
        <v/>
      </c>
      <c r="NG339" s="33">
        <f>ND339/(ND339+NE339)</f>
        <v/>
      </c>
      <c r="NH339" s="3">
        <f>1/NG339</f>
        <v/>
      </c>
      <c r="NI339" s="1">
        <f>LH339</f>
        <v/>
      </c>
      <c r="NJ339" s="79">
        <f>((1-NG339)*(1/(NI339-1))*0.98-(NG339*1))</f>
        <v/>
      </c>
      <c r="NK339" s="34">
        <f>IF(LR339&lt;0.9,0,IF(AND(LR339&gt;1.1),0,1))</f>
        <v/>
      </c>
      <c r="NL339" s="34">
        <f>IF(LS339&lt;0.9,0,IF(AND(LS339&gt;1.1),0,1))</f>
        <v/>
      </c>
      <c r="NM339" s="32">
        <f>IF(NF339&gt;99,1,0)</f>
        <v/>
      </c>
      <c r="NN339" s="32">
        <f>IF(NJ339&gt;0.0799,1,0)</f>
        <v/>
      </c>
      <c r="NO339" s="32">
        <f>IF(NJ339&gt;NQ339,1,0)</f>
        <v/>
      </c>
      <c r="NP339" s="32">
        <f>NM339+NN339+NO339+NK339+NL339</f>
        <v/>
      </c>
      <c r="NQ339" s="79">
        <f>(((100*NG339)*(NI339-1)*0.98)-((1-NG339)*100))/100</f>
        <v/>
      </c>
      <c r="NR339" s="34">
        <f>IF(LR339&lt;0.9,0,IF(AND(LR339&gt;1.1),0,1))</f>
        <v/>
      </c>
      <c r="NS339" s="34">
        <f>IF(LS339&lt;0.9,0,IF(AND(LS339&gt;1.1),0,1))</f>
        <v/>
      </c>
      <c r="NT339" s="32">
        <f>IF(NF339&gt;99,1,0)</f>
        <v/>
      </c>
      <c r="NU339" s="32">
        <f>IF(NQ339&gt;0.0799,1,0)</f>
        <v/>
      </c>
      <c r="NV339" s="32">
        <f>IF(NQ339&gt;NJ339,1,0)</f>
        <v/>
      </c>
      <c r="NW339" s="32">
        <f>NT339+NU339+NV339+NR339+NS339</f>
        <v/>
      </c>
      <c r="NX339">
        <f>IF(NP339=5,"LayHome1-0",IF(AND(NW339=5),"BackHome1-0",""))</f>
        <v/>
      </c>
      <c r="NY339">
        <f>IF(NP339=5,KN339,IF(AND(NW339=5),KN339,""))</f>
        <v/>
      </c>
      <c r="NZ339">
        <f>IF(NP339=5,"Match Odds",IF(AND(NW339=5),"Match Odds",""))</f>
        <v/>
      </c>
      <c r="OA339">
        <f>IF(NP339=5,KP339,IF(AND(NW339=5),KP339,""))</f>
        <v/>
      </c>
      <c r="OB339">
        <f>IF(NP339=5,"MATCH_ODDS",IF(AND(NW339=5),"MATCH_ODDS",""))</f>
        <v/>
      </c>
      <c r="OC339">
        <f>IF(NP339=5,"LAY",IF(AND(NW339=5),"BACK",""))</f>
        <v/>
      </c>
    </row>
    <row r="340" ht="16.5" customHeight="1" thickBot="1" thickTop="1">
      <c r="A340" s="2" t="n"/>
      <c r="KN340" s="1">
        <f>IF(INDEX(#REF!,MATCH('HT 1-0'!D340,#REF!,0))=INDEX(#REF!,MATCH('HT 1-0'!D340,#REF!,0)),INDEX(#REF!,MATCH('HT 1-0'!D340,#REF!,0)),"ERROR")</f>
        <v/>
      </c>
      <c r="KO340" s="1">
        <f>IF(INDEX(#REF!,MATCH('HT 1-0'!E340,#REF!,0))=INDEX(#REF!,MATCH('HT 1-0'!E340,#REF!,0)),INDEX(#REF!,MATCH('HT 1-0'!E340,#REF!,0)),"ERROR")</f>
        <v/>
      </c>
      <c r="KP340" s="1">
        <f>KN340&amp;" v "&amp;KO340</f>
        <v/>
      </c>
      <c r="KQ340">
        <f>B340&amp;"_"&amp;C340</f>
        <v/>
      </c>
      <c r="KR340" s="1">
        <f>IF((HW340/KK340)&lt;0.335,"G",IF((HW340/KK340)&gt;0.67,"R","A"))</f>
        <v/>
      </c>
      <c r="KS340" s="1">
        <f>IF((HX340/KK340)&lt;0.335,"G",IF((HX340/KK340)&gt;0.67,"R","A"))</f>
        <v/>
      </c>
      <c r="KT340" s="1">
        <f>IF((IH340/KK340)&lt;0.335,"G",IF((IH340/KK340)&gt;0.67,"R","A"))</f>
        <v/>
      </c>
      <c r="KU340" s="1">
        <f>IF((II340/KK340)&lt;0.335,"G",IF((II340/KK340)&gt;0.67,"R","A"))</f>
        <v/>
      </c>
      <c r="KV340" s="1">
        <f>IF((HZ340/KK340)&lt;0.335,"G",IF((HZ340/KK340)&gt;0.67,"R","A"))</f>
        <v/>
      </c>
      <c r="KW340" s="1">
        <f>IF((HY340/KK340)&lt;0.335,"G",IF((HY340/KK340)&gt;0.67,"R","A"))</f>
        <v/>
      </c>
      <c r="KX340" s="1">
        <f>IF((IK340/KK340)&lt;0.335,"G",IF((IK340/KK340)&gt;0.67,"R","A"))</f>
        <v/>
      </c>
      <c r="KY340" s="1">
        <f>IF((IJ340/KK340)&lt;0.335,"G",IF((IJ340/KK340)&gt;0.67,"R","A"))</f>
        <v/>
      </c>
      <c r="KZ340" s="1">
        <f>IF((HQ340/KK340)&lt;0.335,"G",IF((HQ340/KK340)&gt;0.67,"R","A"))</f>
        <v/>
      </c>
      <c r="LA340" s="1">
        <f>IF((IB340/KK340)&lt;0.335,"G",IF((IB340/KK340)&gt;0.67,"R","A"))</f>
        <v/>
      </c>
      <c r="LB340">
        <f>IF(LQ340="1-0",INDEX(Scrape!#REF!,MATCH('HT 1-0'!KP340,Scrape!$B:$B,0)),"")</f>
        <v/>
      </c>
      <c r="LC340">
        <f>IF(LQ340="1-0",INDEX(Scrape!$A:$A,MATCH('HT 1-0'!KP340,Scrape!$B:$B,0)),"")</f>
        <v/>
      </c>
      <c r="LD340">
        <f>IF(LQ340="1-0",INDEX(Scrape!$B:$B,MATCH('HT 1-0'!KP340,Scrape!$B:$B,0)),"")</f>
        <v/>
      </c>
      <c r="LE340">
        <f>IF(LQ340="1-0",INDEX(Scrape!$C:$C,MATCH('HT 1-0'!KP340,Scrape!$B:$B,0)),"")</f>
        <v/>
      </c>
      <c r="LF340">
        <f>IF(LQ340="1-0",INDEX(Scrape!$D:$D,MATCH('HT 1-0'!KP340,Scrape!$B:$B,0)),"")</f>
        <v/>
      </c>
      <c r="LG340">
        <f>IF(LQ340="1-0",INDEX(Scrape!$E:$E,MATCH('HT 1-0'!KP340,Scrape!$B:$B,0)),"")</f>
        <v/>
      </c>
      <c r="LH340">
        <f>IF(LQ340="1-0",INDEX(Scrape!$F:$F,MATCH('HT 1-0'!KP340,Scrape!$B:$B,0)),"")</f>
        <v/>
      </c>
      <c r="LI340">
        <f>IF(LQ340="1-0",INDEX(Scrape!$G:$G,MATCH('HT 1-0'!KP340,Scrape!$B:$B,0)),"")</f>
        <v/>
      </c>
      <c r="LJ340">
        <f>IF(LQ340="1-0",INDEX(Scrape!$H:$H,MATCH('HT 1-0'!KP340,Scrape!$B:$B,0)),"")</f>
        <v/>
      </c>
      <c r="LK340">
        <f>IF(LQ340="1-0",INDEX(Scrape!$I:$I,MATCH('HT 1-0'!KP340,Scrape!$B:$B,0)),"")</f>
        <v/>
      </c>
      <c r="LL340">
        <f>IF(LQ340="1-0",INDEX(Scrape!$J:$J,MATCH('HT 1-0'!KP340,Scrape!$B:$B,0)),"")</f>
        <v/>
      </c>
      <c r="LM340">
        <f>IF(LQ340="1-0",INDEX(Scrape!$K:$K,MATCH('HT 1-0'!KP340,Scrape!$B:$B,0)),"")</f>
        <v/>
      </c>
      <c r="LN340">
        <f>IF(LQ340="1-0",INDEX(Scrape!$L:$L,MATCH('HT 1-0'!KP340,Scrape!$B:$B,0)),"")</f>
        <v/>
      </c>
      <c r="LO340">
        <f>IF(LQ340="1-0",INDEX(Scrape!$M:$M,MATCH('HT 1-0'!KP340,Scrape!$B:$B,0)),"")</f>
        <v/>
      </c>
      <c r="LP340">
        <f>IF(LQ340="1-0",INDEX(Scrape!$N:$N,MATCH('HT 1-0'!KP340,Scrape!$B:$B,0)),"")</f>
        <v/>
      </c>
      <c r="LQ340">
        <f>INDEX(Scrape!$O:$O,MATCH('HT 1-0'!KP340,Scrape!$B:$B,0))</f>
        <v/>
      </c>
      <c r="LR340">
        <f>(1/LJ340)+(1/LI340)+(1/LH340)</f>
        <v/>
      </c>
      <c r="LS340">
        <f>(1/LG340)+(1/LF340)+(1/LE340)</f>
        <v/>
      </c>
      <c r="LT340" s="8">
        <f>IF(INDEX(#REF!,MATCH(KQ340,#REF!,0))=INDEX(#REF!,MATCH(KQ340,#REF!,0)),INDEX(#REF!,MATCH(KQ340,#REF!,0)),"ERROR")</f>
        <v/>
      </c>
      <c r="LU340" s="4">
        <f>IF(KR340="G",2,IF(KR340="R",0.5,IF(KR340="A",1)))</f>
        <v/>
      </c>
      <c r="LV340" s="4">
        <f>IF(KS340="G",0.5,IF(KS340="R",2,IF(KS340="A",1)))</f>
        <v/>
      </c>
      <c r="LW340" s="4">
        <f>IF(KT340="G",2,IF(KT340="R",0.5,IF(KT340="A",1)))</f>
        <v/>
      </c>
      <c r="LX340" s="4">
        <f>IF(KU340="G",0.5,IF(KU340="R",2,IF(KU340="A",1)))</f>
        <v/>
      </c>
      <c r="LY340" s="7">
        <f>(LK340*(LU340+LX340)+(LL340*(LU340+LX340)))</f>
        <v/>
      </c>
      <c r="LZ340" s="7">
        <f>(LN340*(LV340+LW340)+(LO340*(LV340+LW340)))</f>
        <v/>
      </c>
      <c r="MA340" s="11">
        <f>LY340-LZ340</f>
        <v/>
      </c>
      <c r="MB340" s="5">
        <f>MA340+2</f>
        <v/>
      </c>
      <c r="MC340" s="6">
        <f>MA340-2</f>
        <v/>
      </c>
      <c r="MD340" s="4">
        <f>LE340</f>
        <v/>
      </c>
      <c r="ME340" s="9">
        <f>IF(MD340=0,1000,MD340+0.75)</f>
        <v/>
      </c>
      <c r="MF340" s="10">
        <f>IF(MD340=0,0,MD340-0.75)</f>
        <v/>
      </c>
      <c r="MG340" s="4">
        <f>((LM340*(LU340+LX340))-((LP340*(LV340+LW340))))</f>
        <v/>
      </c>
      <c r="MH340" s="9">
        <f>MG340*1.2</f>
        <v/>
      </c>
      <c r="MI340" s="10">
        <f>MG340*0.8</f>
        <v/>
      </c>
      <c r="MJ340">
        <f>IFERROR(NX340,"")</f>
        <v/>
      </c>
      <c r="MK340">
        <f>IFERROR(NY340,"")</f>
        <v/>
      </c>
      <c r="ML340">
        <f>IFERROR(NZ340,"")</f>
        <v/>
      </c>
      <c r="MM340">
        <f>IFERROR(OA340,"")</f>
        <v/>
      </c>
      <c r="MN340">
        <f>IFERROR(OB340,"")</f>
        <v/>
      </c>
      <c r="MO340">
        <f>IFERROR(OC340,"")</f>
        <v/>
      </c>
      <c r="MP340" s="1">
        <f>COUNTIFS(#REF!,LT340,#REF!,1,#REF!,"&gt;="&amp;MC340,#REF!,"&lt;="&amp;MB340,#REF!,"&lt;="&amp;ME340,#REF!,"&gt;="&amp;MF340,#REF!,"="&amp;KV340,#REF!,"="&amp;KX340)</f>
        <v/>
      </c>
      <c r="MQ340" s="1">
        <f>COUNTIFS(#REF!,LT340,#REF!,0,#REF!,"&gt;="&amp;MC340,#REF!,"&lt;="&amp;MB340,#REF!,"&lt;="&amp;ME340,#REF!,"&gt;="&amp;MF340,#REF!,"="&amp;KV340,#REF!,"="&amp;KX340)</f>
        <v/>
      </c>
      <c r="MR340" s="1">
        <f>COUNTIFS(#REF!,LT340,#REF!,1,#REF!,"&gt;="&amp;MC340,#REF!,"&lt;="&amp;MB340,#REF!,"&lt;="&amp;ME340,#REF!,"&gt;="&amp;MF340,#REF!,"="&amp;KW340,#REF!,"="&amp;KY340)</f>
        <v/>
      </c>
      <c r="MS340" s="1">
        <f>COUNTIFS(#REF!,LT340,#REF!,0,#REF!,"&gt;="&amp;MC340,#REF!,"&lt;="&amp;MB340,#REF!,"&lt;="&amp;ME340,#REF!,"&gt;="&amp;MF340,#REF!,"="&amp;KW340,#REF!,"="&amp;KY340)</f>
        <v/>
      </c>
      <c r="MT340" s="1">
        <f>COUNTIFS(#REF!,LT340,#REF!,1,#REF!,"&gt;="&amp;MI340,#REF!,"&lt;="&amp;MH340,#REF!,"&lt;="&amp;ME340,#REF!,"&gt;="&amp;MF340)</f>
        <v/>
      </c>
      <c r="MU340" s="1">
        <f>COUNTIFS(#REF!,LT340,#REF!,0,#REF!,"&gt;="&amp;MI340,#REF!,"&lt;="&amp;MH340,#REF!,"&lt;="&amp;ME340,#REF!,"&gt;="&amp;MF340)</f>
        <v/>
      </c>
      <c r="MV340" s="1">
        <f>COUNTIFS(#REF!,LT340,#REF!,1,#REF!,"&gt;="&amp;MI340,#REF!,"&lt;="&amp;MH340,#REF!,"="&amp;KZ340,#REF!,"="&amp;LA340,#REF!,"&lt;="&amp;ME340,#REF!,"&gt;="&amp;MF340)</f>
        <v/>
      </c>
      <c r="MW340" s="1">
        <f>COUNTIFS(#REF!,LT340,#REF!,0,#REF!,"&gt;="&amp;MI340,#REF!,"&lt;="&amp;MH340,#REF!,"="&amp;KZ340,#REF!,"="&amp;LA340,#REF!,"&lt;="&amp;ME340,#REF!,"&gt;="&amp;MF340)</f>
        <v/>
      </c>
      <c r="MX340" s="1">
        <f>COUNTIFS(#REF!,LT340,#REF!,1,#REF!,"&gt;="&amp;MC340,#REF!,"&lt;="&amp;MB340,#REF!,"&lt;="&amp;ME340,#REF!,"&gt;="&amp;MF340)</f>
        <v/>
      </c>
      <c r="MY340" s="1">
        <f>COUNTIFS(#REF!,LT340,#REF!,0,#REF!,"&gt;="&amp;MC340,#REF!,"&lt;="&amp;MB340,#REF!,"&lt;="&amp;ME340,#REF!,"&gt;="&amp;MF340)</f>
        <v/>
      </c>
      <c r="MZ340" s="1">
        <f>COUNTIFS(#REF!,LT340,#REF!,1,#REF!,"&lt;="&amp;ME340,#REF!,"&gt;="&amp;MF340,#REF!,"="&amp;KV340,#REF!,"="&amp;KX340)</f>
        <v/>
      </c>
      <c r="NA340" s="1">
        <f>COUNTIFS(#REF!,LT340,#REF!,0,#REF!,"&lt;="&amp;ME340,#REF!,"&gt;="&amp;MF340,#REF!,"="&amp;KV340,#REF!,"="&amp;KX340)</f>
        <v/>
      </c>
      <c r="NB340" s="1">
        <f>COUNTIFS(#REF!,LT340,#REF!,1,#REF!,"&lt;="&amp;ME340,#REF!,"&gt;="&amp;MF340,#REF!,"="&amp;KW340,#REF!,"="&amp;KY340)</f>
        <v/>
      </c>
      <c r="NC340" s="1">
        <f>COUNTIFS(#REF!,LT340,#REF!,0,#REF!,"&lt;="&amp;ME340,#REF!,"&gt;="&amp;MF340,#REF!,"="&amp;KW340,#REF!,"="&amp;KY340)</f>
        <v/>
      </c>
      <c r="ND340" s="1">
        <f>MP340+MR340+MT340+MV340+MX340+MZ340+NB340</f>
        <v/>
      </c>
      <c r="NE340" s="1">
        <f>MQ340+MS340+MU340+MW340+MY340+NA340+NC340</f>
        <v/>
      </c>
      <c r="NF340" s="1">
        <f>ND340+NE340</f>
        <v/>
      </c>
      <c r="NG340" s="33">
        <f>ND340/(ND340+NE340)</f>
        <v/>
      </c>
      <c r="NH340" s="3">
        <f>1/NG340</f>
        <v/>
      </c>
      <c r="NI340" s="1">
        <f>LH340</f>
        <v/>
      </c>
      <c r="NJ340" s="79">
        <f>((1-NG340)*(1/(NI340-1))*0.98-(NG340*1))</f>
        <v/>
      </c>
      <c r="NK340" s="34">
        <f>IF(LR340&lt;0.9,0,IF(AND(LR340&gt;1.1),0,1))</f>
        <v/>
      </c>
      <c r="NL340" s="34">
        <f>IF(LS340&lt;0.9,0,IF(AND(LS340&gt;1.1),0,1))</f>
        <v/>
      </c>
      <c r="NM340" s="32">
        <f>IF(NF340&gt;99,1,0)</f>
        <v/>
      </c>
      <c r="NN340" s="32">
        <f>IF(NJ340&gt;0.0799,1,0)</f>
        <v/>
      </c>
      <c r="NO340" s="32">
        <f>IF(NJ340&gt;NQ340,1,0)</f>
        <v/>
      </c>
      <c r="NP340" s="32">
        <f>NM340+NN340+NO340+NK340+NL340</f>
        <v/>
      </c>
      <c r="NQ340" s="79">
        <f>(((100*NG340)*(NI340-1)*0.98)-((1-NG340)*100))/100</f>
        <v/>
      </c>
      <c r="NR340" s="34">
        <f>IF(LR340&lt;0.9,0,IF(AND(LR340&gt;1.1),0,1))</f>
        <v/>
      </c>
      <c r="NS340" s="34">
        <f>IF(LS340&lt;0.9,0,IF(AND(LS340&gt;1.1),0,1))</f>
        <v/>
      </c>
      <c r="NT340" s="32">
        <f>IF(NF340&gt;99,1,0)</f>
        <v/>
      </c>
      <c r="NU340" s="32">
        <f>IF(NQ340&gt;0.0799,1,0)</f>
        <v/>
      </c>
      <c r="NV340" s="32">
        <f>IF(NQ340&gt;NJ340,1,0)</f>
        <v/>
      </c>
      <c r="NW340" s="32">
        <f>NT340+NU340+NV340+NR340+NS340</f>
        <v/>
      </c>
      <c r="NX340">
        <f>IF(NP340=5,"LayHome1-0",IF(AND(NW340=5),"BackHome1-0",""))</f>
        <v/>
      </c>
      <c r="NY340">
        <f>IF(NP340=5,KN340,IF(AND(NW340=5),KN340,""))</f>
        <v/>
      </c>
      <c r="NZ340">
        <f>IF(NP340=5,"Match Odds",IF(AND(NW340=5),"Match Odds",""))</f>
        <v/>
      </c>
      <c r="OA340">
        <f>IF(NP340=5,KP340,IF(AND(NW340=5),KP340,""))</f>
        <v/>
      </c>
      <c r="OB340">
        <f>IF(NP340=5,"MATCH_ODDS",IF(AND(NW340=5),"MATCH_ODDS",""))</f>
        <v/>
      </c>
      <c r="OC340">
        <f>IF(NP340=5,"LAY",IF(AND(NW340=5),"BACK",""))</f>
        <v/>
      </c>
    </row>
    <row r="341" ht="16.5" customHeight="1" thickBot="1" thickTop="1">
      <c r="A341" s="2" t="n"/>
      <c r="KN341" s="1">
        <f>IF(INDEX(#REF!,MATCH('HT 1-0'!D341,#REF!,0))=INDEX(#REF!,MATCH('HT 1-0'!D341,#REF!,0)),INDEX(#REF!,MATCH('HT 1-0'!D341,#REF!,0)),"ERROR")</f>
        <v/>
      </c>
      <c r="KO341" s="1">
        <f>IF(INDEX(#REF!,MATCH('HT 1-0'!E341,#REF!,0))=INDEX(#REF!,MATCH('HT 1-0'!E341,#REF!,0)),INDEX(#REF!,MATCH('HT 1-0'!E341,#REF!,0)),"ERROR")</f>
        <v/>
      </c>
      <c r="KP341" s="1">
        <f>KN341&amp;" v "&amp;KO341</f>
        <v/>
      </c>
      <c r="KQ341">
        <f>B341&amp;"_"&amp;C341</f>
        <v/>
      </c>
      <c r="KR341" s="1">
        <f>IF((HW341/KK341)&lt;0.335,"G",IF((HW341/KK341)&gt;0.67,"R","A"))</f>
        <v/>
      </c>
      <c r="KS341" s="1">
        <f>IF((HX341/KK341)&lt;0.335,"G",IF((HX341/KK341)&gt;0.67,"R","A"))</f>
        <v/>
      </c>
      <c r="KT341" s="1">
        <f>IF((IH341/KK341)&lt;0.335,"G",IF((IH341/KK341)&gt;0.67,"R","A"))</f>
        <v/>
      </c>
      <c r="KU341" s="1">
        <f>IF((II341/KK341)&lt;0.335,"G",IF((II341/KK341)&gt;0.67,"R","A"))</f>
        <v/>
      </c>
      <c r="KV341" s="1">
        <f>IF((HZ341/KK341)&lt;0.335,"G",IF((HZ341/KK341)&gt;0.67,"R","A"))</f>
        <v/>
      </c>
      <c r="KW341" s="1">
        <f>IF((HY341/KK341)&lt;0.335,"G",IF((HY341/KK341)&gt;0.67,"R","A"))</f>
        <v/>
      </c>
      <c r="KX341" s="1">
        <f>IF((IK341/KK341)&lt;0.335,"G",IF((IK341/KK341)&gt;0.67,"R","A"))</f>
        <v/>
      </c>
      <c r="KY341" s="1">
        <f>IF((IJ341/KK341)&lt;0.335,"G",IF((IJ341/KK341)&gt;0.67,"R","A"))</f>
        <v/>
      </c>
      <c r="KZ341" s="1">
        <f>IF((HQ341/KK341)&lt;0.335,"G",IF((HQ341/KK341)&gt;0.67,"R","A"))</f>
        <v/>
      </c>
      <c r="LA341" s="1">
        <f>IF((IB341/KK341)&lt;0.335,"G",IF((IB341/KK341)&gt;0.67,"R","A"))</f>
        <v/>
      </c>
      <c r="LB341">
        <f>IF(LQ341="1-0",INDEX(Scrape!#REF!,MATCH('HT 1-0'!KP341,Scrape!$B:$B,0)),"")</f>
        <v/>
      </c>
      <c r="LC341">
        <f>IF(LQ341="1-0",INDEX(Scrape!$A:$A,MATCH('HT 1-0'!KP341,Scrape!$B:$B,0)),"")</f>
        <v/>
      </c>
      <c r="LD341">
        <f>IF(LQ341="1-0",INDEX(Scrape!$B:$B,MATCH('HT 1-0'!KP341,Scrape!$B:$B,0)),"")</f>
        <v/>
      </c>
      <c r="LE341">
        <f>IF(LQ341="1-0",INDEX(Scrape!$C:$C,MATCH('HT 1-0'!KP341,Scrape!$B:$B,0)),"")</f>
        <v/>
      </c>
      <c r="LF341">
        <f>IF(LQ341="1-0",INDEX(Scrape!$D:$D,MATCH('HT 1-0'!KP341,Scrape!$B:$B,0)),"")</f>
        <v/>
      </c>
      <c r="LG341">
        <f>IF(LQ341="1-0",INDEX(Scrape!$E:$E,MATCH('HT 1-0'!KP341,Scrape!$B:$B,0)),"")</f>
        <v/>
      </c>
      <c r="LH341">
        <f>IF(LQ341="1-0",INDEX(Scrape!$F:$F,MATCH('HT 1-0'!KP341,Scrape!$B:$B,0)),"")</f>
        <v/>
      </c>
      <c r="LI341">
        <f>IF(LQ341="1-0",INDEX(Scrape!$G:$G,MATCH('HT 1-0'!KP341,Scrape!$B:$B,0)),"")</f>
        <v/>
      </c>
      <c r="LJ341">
        <f>IF(LQ341="1-0",INDEX(Scrape!$H:$H,MATCH('HT 1-0'!KP341,Scrape!$B:$B,0)),"")</f>
        <v/>
      </c>
      <c r="LK341">
        <f>IF(LQ341="1-0",INDEX(Scrape!$I:$I,MATCH('HT 1-0'!KP341,Scrape!$B:$B,0)),"")</f>
        <v/>
      </c>
      <c r="LL341">
        <f>IF(LQ341="1-0",INDEX(Scrape!$J:$J,MATCH('HT 1-0'!KP341,Scrape!$B:$B,0)),"")</f>
        <v/>
      </c>
      <c r="LM341">
        <f>IF(LQ341="1-0",INDEX(Scrape!$K:$K,MATCH('HT 1-0'!KP341,Scrape!$B:$B,0)),"")</f>
        <v/>
      </c>
      <c r="LN341">
        <f>IF(LQ341="1-0",INDEX(Scrape!$L:$L,MATCH('HT 1-0'!KP341,Scrape!$B:$B,0)),"")</f>
        <v/>
      </c>
      <c r="LO341">
        <f>IF(LQ341="1-0",INDEX(Scrape!$M:$M,MATCH('HT 1-0'!KP341,Scrape!$B:$B,0)),"")</f>
        <v/>
      </c>
      <c r="LP341">
        <f>IF(LQ341="1-0",INDEX(Scrape!$N:$N,MATCH('HT 1-0'!KP341,Scrape!$B:$B,0)),"")</f>
        <v/>
      </c>
      <c r="LQ341">
        <f>INDEX(Scrape!$O:$O,MATCH('HT 1-0'!KP341,Scrape!$B:$B,0))</f>
        <v/>
      </c>
      <c r="LR341">
        <f>(1/LJ341)+(1/LI341)+(1/LH341)</f>
        <v/>
      </c>
      <c r="LS341">
        <f>(1/LG341)+(1/LF341)+(1/LE341)</f>
        <v/>
      </c>
      <c r="LT341" s="8">
        <f>IF(INDEX(#REF!,MATCH(KQ341,#REF!,0))=INDEX(#REF!,MATCH(KQ341,#REF!,0)),INDEX(#REF!,MATCH(KQ341,#REF!,0)),"ERROR")</f>
        <v/>
      </c>
      <c r="LU341" s="4">
        <f>IF(KR341="G",2,IF(KR341="R",0.5,IF(KR341="A",1)))</f>
        <v/>
      </c>
      <c r="LV341" s="4">
        <f>IF(KS341="G",0.5,IF(KS341="R",2,IF(KS341="A",1)))</f>
        <v/>
      </c>
      <c r="LW341" s="4">
        <f>IF(KT341="G",2,IF(KT341="R",0.5,IF(KT341="A",1)))</f>
        <v/>
      </c>
      <c r="LX341" s="4">
        <f>IF(KU341="G",0.5,IF(KU341="R",2,IF(KU341="A",1)))</f>
        <v/>
      </c>
      <c r="LY341" s="7">
        <f>(LK341*(LU341+LX341)+(LL341*(LU341+LX341)))</f>
        <v/>
      </c>
      <c r="LZ341" s="7">
        <f>(LN341*(LV341+LW341)+(LO341*(LV341+LW341)))</f>
        <v/>
      </c>
      <c r="MA341" s="11">
        <f>LY341-LZ341</f>
        <v/>
      </c>
      <c r="MB341" s="5">
        <f>MA341+2</f>
        <v/>
      </c>
      <c r="MC341" s="6">
        <f>MA341-2</f>
        <v/>
      </c>
      <c r="MD341" s="4">
        <f>LE341</f>
        <v/>
      </c>
      <c r="ME341" s="9">
        <f>IF(MD341=0,1000,MD341+0.75)</f>
        <v/>
      </c>
      <c r="MF341" s="10">
        <f>IF(MD341=0,0,MD341-0.75)</f>
        <v/>
      </c>
      <c r="MG341" s="4">
        <f>((LM341*(LU341+LX341))-((LP341*(LV341+LW341))))</f>
        <v/>
      </c>
      <c r="MH341" s="9">
        <f>MG341*1.2</f>
        <v/>
      </c>
      <c r="MI341" s="10">
        <f>MG341*0.8</f>
        <v/>
      </c>
      <c r="MJ341">
        <f>IFERROR(NX341,"")</f>
        <v/>
      </c>
      <c r="MK341">
        <f>IFERROR(NY341,"")</f>
        <v/>
      </c>
      <c r="ML341">
        <f>IFERROR(NZ341,"")</f>
        <v/>
      </c>
      <c r="MM341">
        <f>IFERROR(OA341,"")</f>
        <v/>
      </c>
      <c r="MN341">
        <f>IFERROR(OB341,"")</f>
        <v/>
      </c>
      <c r="MO341">
        <f>IFERROR(OC341,"")</f>
        <v/>
      </c>
      <c r="MP341" s="1">
        <f>COUNTIFS(#REF!,LT341,#REF!,1,#REF!,"&gt;="&amp;MC341,#REF!,"&lt;="&amp;MB341,#REF!,"&lt;="&amp;ME341,#REF!,"&gt;="&amp;MF341,#REF!,"="&amp;KV341,#REF!,"="&amp;KX341)</f>
        <v/>
      </c>
      <c r="MQ341" s="1">
        <f>COUNTIFS(#REF!,LT341,#REF!,0,#REF!,"&gt;="&amp;MC341,#REF!,"&lt;="&amp;MB341,#REF!,"&lt;="&amp;ME341,#REF!,"&gt;="&amp;MF341,#REF!,"="&amp;KV341,#REF!,"="&amp;KX341)</f>
        <v/>
      </c>
      <c r="MR341" s="1">
        <f>COUNTIFS(#REF!,LT341,#REF!,1,#REF!,"&gt;="&amp;MC341,#REF!,"&lt;="&amp;MB341,#REF!,"&lt;="&amp;ME341,#REF!,"&gt;="&amp;MF341,#REF!,"="&amp;KW341,#REF!,"="&amp;KY341)</f>
        <v/>
      </c>
      <c r="MS341" s="1">
        <f>COUNTIFS(#REF!,LT341,#REF!,0,#REF!,"&gt;="&amp;MC341,#REF!,"&lt;="&amp;MB341,#REF!,"&lt;="&amp;ME341,#REF!,"&gt;="&amp;MF341,#REF!,"="&amp;KW341,#REF!,"="&amp;KY341)</f>
        <v/>
      </c>
      <c r="MT341" s="1">
        <f>COUNTIFS(#REF!,LT341,#REF!,1,#REF!,"&gt;="&amp;MI341,#REF!,"&lt;="&amp;MH341,#REF!,"&lt;="&amp;ME341,#REF!,"&gt;="&amp;MF341)</f>
        <v/>
      </c>
      <c r="MU341" s="1">
        <f>COUNTIFS(#REF!,LT341,#REF!,0,#REF!,"&gt;="&amp;MI341,#REF!,"&lt;="&amp;MH341,#REF!,"&lt;="&amp;ME341,#REF!,"&gt;="&amp;MF341)</f>
        <v/>
      </c>
      <c r="MV341" s="1">
        <f>COUNTIFS(#REF!,LT341,#REF!,1,#REF!,"&gt;="&amp;MI341,#REF!,"&lt;="&amp;MH341,#REF!,"="&amp;KZ341,#REF!,"="&amp;LA341,#REF!,"&lt;="&amp;ME341,#REF!,"&gt;="&amp;MF341)</f>
        <v/>
      </c>
      <c r="MW341" s="1">
        <f>COUNTIFS(#REF!,LT341,#REF!,0,#REF!,"&gt;="&amp;MI341,#REF!,"&lt;="&amp;MH341,#REF!,"="&amp;KZ341,#REF!,"="&amp;LA341,#REF!,"&lt;="&amp;ME341,#REF!,"&gt;="&amp;MF341)</f>
        <v/>
      </c>
      <c r="MX341" s="1">
        <f>COUNTIFS(#REF!,LT341,#REF!,1,#REF!,"&gt;="&amp;MC341,#REF!,"&lt;="&amp;MB341,#REF!,"&lt;="&amp;ME341,#REF!,"&gt;="&amp;MF341)</f>
        <v/>
      </c>
      <c r="MY341" s="1">
        <f>COUNTIFS(#REF!,LT341,#REF!,0,#REF!,"&gt;="&amp;MC341,#REF!,"&lt;="&amp;MB341,#REF!,"&lt;="&amp;ME341,#REF!,"&gt;="&amp;MF341)</f>
        <v/>
      </c>
      <c r="MZ341" s="1">
        <f>COUNTIFS(#REF!,LT341,#REF!,1,#REF!,"&lt;="&amp;ME341,#REF!,"&gt;="&amp;MF341,#REF!,"="&amp;KV341,#REF!,"="&amp;KX341)</f>
        <v/>
      </c>
      <c r="NA341" s="1">
        <f>COUNTIFS(#REF!,LT341,#REF!,0,#REF!,"&lt;="&amp;ME341,#REF!,"&gt;="&amp;MF341,#REF!,"="&amp;KV341,#REF!,"="&amp;KX341)</f>
        <v/>
      </c>
      <c r="NB341" s="1">
        <f>COUNTIFS(#REF!,LT341,#REF!,1,#REF!,"&lt;="&amp;ME341,#REF!,"&gt;="&amp;MF341,#REF!,"="&amp;KW341,#REF!,"="&amp;KY341)</f>
        <v/>
      </c>
      <c r="NC341" s="1">
        <f>COUNTIFS(#REF!,LT341,#REF!,0,#REF!,"&lt;="&amp;ME341,#REF!,"&gt;="&amp;MF341,#REF!,"="&amp;KW341,#REF!,"="&amp;KY341)</f>
        <v/>
      </c>
      <c r="ND341" s="1">
        <f>MP341+MR341+MT341+MV341+MX341+MZ341+NB341</f>
        <v/>
      </c>
      <c r="NE341" s="1">
        <f>MQ341+MS341+MU341+MW341+MY341+NA341+NC341</f>
        <v/>
      </c>
      <c r="NF341" s="1">
        <f>ND341+NE341</f>
        <v/>
      </c>
      <c r="NG341" s="33">
        <f>ND341/(ND341+NE341)</f>
        <v/>
      </c>
      <c r="NH341" s="3">
        <f>1/NG341</f>
        <v/>
      </c>
      <c r="NI341" s="1">
        <f>LH341</f>
        <v/>
      </c>
      <c r="NJ341" s="79">
        <f>((1-NG341)*(1/(NI341-1))*0.98-(NG341*1))</f>
        <v/>
      </c>
      <c r="NK341" s="34">
        <f>IF(LR341&lt;0.9,0,IF(AND(LR341&gt;1.1),0,1))</f>
        <v/>
      </c>
      <c r="NL341" s="34">
        <f>IF(LS341&lt;0.9,0,IF(AND(LS341&gt;1.1),0,1))</f>
        <v/>
      </c>
      <c r="NM341" s="32">
        <f>IF(NF341&gt;99,1,0)</f>
        <v/>
      </c>
      <c r="NN341" s="32">
        <f>IF(NJ341&gt;0.0799,1,0)</f>
        <v/>
      </c>
      <c r="NO341" s="32">
        <f>IF(NJ341&gt;NQ341,1,0)</f>
        <v/>
      </c>
      <c r="NP341" s="32">
        <f>NM341+NN341+NO341+NK341+NL341</f>
        <v/>
      </c>
      <c r="NQ341" s="79">
        <f>(((100*NG341)*(NI341-1)*0.98)-((1-NG341)*100))/100</f>
        <v/>
      </c>
      <c r="NR341" s="34">
        <f>IF(LR341&lt;0.9,0,IF(AND(LR341&gt;1.1),0,1))</f>
        <v/>
      </c>
      <c r="NS341" s="34">
        <f>IF(LS341&lt;0.9,0,IF(AND(LS341&gt;1.1),0,1))</f>
        <v/>
      </c>
      <c r="NT341" s="32">
        <f>IF(NF341&gt;99,1,0)</f>
        <v/>
      </c>
      <c r="NU341" s="32">
        <f>IF(NQ341&gt;0.0799,1,0)</f>
        <v/>
      </c>
      <c r="NV341" s="32">
        <f>IF(NQ341&gt;NJ341,1,0)</f>
        <v/>
      </c>
      <c r="NW341" s="32">
        <f>NT341+NU341+NV341+NR341+NS341</f>
        <v/>
      </c>
      <c r="NX341">
        <f>IF(NP341=5,"LayHome1-0",IF(AND(NW341=5),"BackHome1-0",""))</f>
        <v/>
      </c>
      <c r="NY341">
        <f>IF(NP341=5,KN341,IF(AND(NW341=5),KN341,""))</f>
        <v/>
      </c>
      <c r="NZ341">
        <f>IF(NP341=5,"Match Odds",IF(AND(NW341=5),"Match Odds",""))</f>
        <v/>
      </c>
      <c r="OA341">
        <f>IF(NP341=5,KP341,IF(AND(NW341=5),KP341,""))</f>
        <v/>
      </c>
      <c r="OB341">
        <f>IF(NP341=5,"MATCH_ODDS",IF(AND(NW341=5),"MATCH_ODDS",""))</f>
        <v/>
      </c>
      <c r="OC341">
        <f>IF(NP341=5,"LAY",IF(AND(NW341=5),"BACK",""))</f>
        <v/>
      </c>
    </row>
    <row r="342" ht="16.5" customHeight="1" thickBot="1" thickTop="1">
      <c r="A342" s="2" t="n"/>
      <c r="KN342" s="1">
        <f>IF(INDEX(#REF!,MATCH('HT 1-0'!D342,#REF!,0))=INDEX(#REF!,MATCH('HT 1-0'!D342,#REF!,0)),INDEX(#REF!,MATCH('HT 1-0'!D342,#REF!,0)),"ERROR")</f>
        <v/>
      </c>
      <c r="KO342" s="1">
        <f>IF(INDEX(#REF!,MATCH('HT 1-0'!E342,#REF!,0))=INDEX(#REF!,MATCH('HT 1-0'!E342,#REF!,0)),INDEX(#REF!,MATCH('HT 1-0'!E342,#REF!,0)),"ERROR")</f>
        <v/>
      </c>
      <c r="KP342" s="1">
        <f>KN342&amp;" v "&amp;KO342</f>
        <v/>
      </c>
      <c r="KQ342">
        <f>B342&amp;"_"&amp;C342</f>
        <v/>
      </c>
      <c r="KR342" s="1">
        <f>IF((HW342/KK342)&lt;0.335,"G",IF((HW342/KK342)&gt;0.67,"R","A"))</f>
        <v/>
      </c>
      <c r="KS342" s="1">
        <f>IF((HX342/KK342)&lt;0.335,"G",IF((HX342/KK342)&gt;0.67,"R","A"))</f>
        <v/>
      </c>
      <c r="KT342" s="1">
        <f>IF((IH342/KK342)&lt;0.335,"G",IF((IH342/KK342)&gt;0.67,"R","A"))</f>
        <v/>
      </c>
      <c r="KU342" s="1">
        <f>IF((II342/KK342)&lt;0.335,"G",IF((II342/KK342)&gt;0.67,"R","A"))</f>
        <v/>
      </c>
      <c r="KV342" s="1">
        <f>IF((HZ342/KK342)&lt;0.335,"G",IF((HZ342/KK342)&gt;0.67,"R","A"))</f>
        <v/>
      </c>
      <c r="KW342" s="1">
        <f>IF((HY342/KK342)&lt;0.335,"G",IF((HY342/KK342)&gt;0.67,"R","A"))</f>
        <v/>
      </c>
      <c r="KX342" s="1">
        <f>IF((IK342/KK342)&lt;0.335,"G",IF((IK342/KK342)&gt;0.67,"R","A"))</f>
        <v/>
      </c>
      <c r="KY342" s="1">
        <f>IF((IJ342/KK342)&lt;0.335,"G",IF((IJ342/KK342)&gt;0.67,"R","A"))</f>
        <v/>
      </c>
      <c r="KZ342" s="1">
        <f>IF((HQ342/KK342)&lt;0.335,"G",IF((HQ342/KK342)&gt;0.67,"R","A"))</f>
        <v/>
      </c>
      <c r="LA342" s="1">
        <f>IF((IB342/KK342)&lt;0.335,"G",IF((IB342/KK342)&gt;0.67,"R","A"))</f>
        <v/>
      </c>
      <c r="LB342">
        <f>IF(LQ342="1-0",INDEX(Scrape!#REF!,MATCH('HT 1-0'!KP342,Scrape!$B:$B,0)),"")</f>
        <v/>
      </c>
      <c r="LC342">
        <f>IF(LQ342="1-0",INDEX(Scrape!$A:$A,MATCH('HT 1-0'!KP342,Scrape!$B:$B,0)),"")</f>
        <v/>
      </c>
      <c r="LD342">
        <f>IF(LQ342="1-0",INDEX(Scrape!$B:$B,MATCH('HT 1-0'!KP342,Scrape!$B:$B,0)),"")</f>
        <v/>
      </c>
      <c r="LE342">
        <f>IF(LQ342="1-0",INDEX(Scrape!$C:$C,MATCH('HT 1-0'!KP342,Scrape!$B:$B,0)),"")</f>
        <v/>
      </c>
      <c r="LF342">
        <f>IF(LQ342="1-0",INDEX(Scrape!$D:$D,MATCH('HT 1-0'!KP342,Scrape!$B:$B,0)),"")</f>
        <v/>
      </c>
      <c r="LG342">
        <f>IF(LQ342="1-0",INDEX(Scrape!$E:$E,MATCH('HT 1-0'!KP342,Scrape!$B:$B,0)),"")</f>
        <v/>
      </c>
      <c r="LH342">
        <f>IF(LQ342="1-0",INDEX(Scrape!$F:$F,MATCH('HT 1-0'!KP342,Scrape!$B:$B,0)),"")</f>
        <v/>
      </c>
      <c r="LI342">
        <f>IF(LQ342="1-0",INDEX(Scrape!$G:$G,MATCH('HT 1-0'!KP342,Scrape!$B:$B,0)),"")</f>
        <v/>
      </c>
      <c r="LJ342">
        <f>IF(LQ342="1-0",INDEX(Scrape!$H:$H,MATCH('HT 1-0'!KP342,Scrape!$B:$B,0)),"")</f>
        <v/>
      </c>
      <c r="LK342">
        <f>IF(LQ342="1-0",INDEX(Scrape!$I:$I,MATCH('HT 1-0'!KP342,Scrape!$B:$B,0)),"")</f>
        <v/>
      </c>
      <c r="LL342">
        <f>IF(LQ342="1-0",INDEX(Scrape!$J:$J,MATCH('HT 1-0'!KP342,Scrape!$B:$B,0)),"")</f>
        <v/>
      </c>
      <c r="LM342">
        <f>IF(LQ342="1-0",INDEX(Scrape!$K:$K,MATCH('HT 1-0'!KP342,Scrape!$B:$B,0)),"")</f>
        <v/>
      </c>
      <c r="LN342">
        <f>IF(LQ342="1-0",INDEX(Scrape!$L:$L,MATCH('HT 1-0'!KP342,Scrape!$B:$B,0)),"")</f>
        <v/>
      </c>
      <c r="LO342">
        <f>IF(LQ342="1-0",INDEX(Scrape!$M:$M,MATCH('HT 1-0'!KP342,Scrape!$B:$B,0)),"")</f>
        <v/>
      </c>
      <c r="LP342">
        <f>IF(LQ342="1-0",INDEX(Scrape!$N:$N,MATCH('HT 1-0'!KP342,Scrape!$B:$B,0)),"")</f>
        <v/>
      </c>
      <c r="LQ342">
        <f>INDEX(Scrape!$O:$O,MATCH('HT 1-0'!KP342,Scrape!$B:$B,0))</f>
        <v/>
      </c>
      <c r="LR342">
        <f>(1/LJ342)+(1/LI342)+(1/LH342)</f>
        <v/>
      </c>
      <c r="LS342">
        <f>(1/LG342)+(1/LF342)+(1/LE342)</f>
        <v/>
      </c>
      <c r="LT342" s="8">
        <f>IF(INDEX(#REF!,MATCH(KQ342,#REF!,0))=INDEX(#REF!,MATCH(KQ342,#REF!,0)),INDEX(#REF!,MATCH(KQ342,#REF!,0)),"ERROR")</f>
        <v/>
      </c>
      <c r="LU342" s="4">
        <f>IF(KR342="G",2,IF(KR342="R",0.5,IF(KR342="A",1)))</f>
        <v/>
      </c>
      <c r="LV342" s="4">
        <f>IF(KS342="G",0.5,IF(KS342="R",2,IF(KS342="A",1)))</f>
        <v/>
      </c>
      <c r="LW342" s="4">
        <f>IF(KT342="G",2,IF(KT342="R",0.5,IF(KT342="A",1)))</f>
        <v/>
      </c>
      <c r="LX342" s="4">
        <f>IF(KU342="G",0.5,IF(KU342="R",2,IF(KU342="A",1)))</f>
        <v/>
      </c>
      <c r="LY342" s="7">
        <f>(LK342*(LU342+LX342)+(LL342*(LU342+LX342)))</f>
        <v/>
      </c>
      <c r="LZ342" s="7">
        <f>(LN342*(LV342+LW342)+(LO342*(LV342+LW342)))</f>
        <v/>
      </c>
      <c r="MA342" s="11">
        <f>LY342-LZ342</f>
        <v/>
      </c>
      <c r="MB342" s="5">
        <f>MA342+2</f>
        <v/>
      </c>
      <c r="MC342" s="6">
        <f>MA342-2</f>
        <v/>
      </c>
      <c r="MD342" s="4">
        <f>LE342</f>
        <v/>
      </c>
      <c r="ME342" s="9">
        <f>IF(MD342=0,1000,MD342+0.75)</f>
        <v/>
      </c>
      <c r="MF342" s="10">
        <f>IF(MD342=0,0,MD342-0.75)</f>
        <v/>
      </c>
      <c r="MG342" s="4">
        <f>((LM342*(LU342+LX342))-((LP342*(LV342+LW342))))</f>
        <v/>
      </c>
      <c r="MH342" s="9">
        <f>MG342*1.2</f>
        <v/>
      </c>
      <c r="MI342" s="10">
        <f>MG342*0.8</f>
        <v/>
      </c>
      <c r="MJ342">
        <f>IFERROR(NX342,"")</f>
        <v/>
      </c>
      <c r="MK342">
        <f>IFERROR(NY342,"")</f>
        <v/>
      </c>
      <c r="ML342">
        <f>IFERROR(NZ342,"")</f>
        <v/>
      </c>
      <c r="MM342">
        <f>IFERROR(OA342,"")</f>
        <v/>
      </c>
      <c r="MN342">
        <f>IFERROR(OB342,"")</f>
        <v/>
      </c>
      <c r="MO342">
        <f>IFERROR(OC342,"")</f>
        <v/>
      </c>
      <c r="MP342" s="1">
        <f>COUNTIFS(#REF!,LT342,#REF!,1,#REF!,"&gt;="&amp;MC342,#REF!,"&lt;="&amp;MB342,#REF!,"&lt;="&amp;ME342,#REF!,"&gt;="&amp;MF342,#REF!,"="&amp;KV342,#REF!,"="&amp;KX342)</f>
        <v/>
      </c>
      <c r="MQ342" s="1">
        <f>COUNTIFS(#REF!,LT342,#REF!,0,#REF!,"&gt;="&amp;MC342,#REF!,"&lt;="&amp;MB342,#REF!,"&lt;="&amp;ME342,#REF!,"&gt;="&amp;MF342,#REF!,"="&amp;KV342,#REF!,"="&amp;KX342)</f>
        <v/>
      </c>
      <c r="MR342" s="1">
        <f>COUNTIFS(#REF!,LT342,#REF!,1,#REF!,"&gt;="&amp;MC342,#REF!,"&lt;="&amp;MB342,#REF!,"&lt;="&amp;ME342,#REF!,"&gt;="&amp;MF342,#REF!,"="&amp;KW342,#REF!,"="&amp;KY342)</f>
        <v/>
      </c>
      <c r="MS342" s="1">
        <f>COUNTIFS(#REF!,LT342,#REF!,0,#REF!,"&gt;="&amp;MC342,#REF!,"&lt;="&amp;MB342,#REF!,"&lt;="&amp;ME342,#REF!,"&gt;="&amp;MF342,#REF!,"="&amp;KW342,#REF!,"="&amp;KY342)</f>
        <v/>
      </c>
      <c r="MT342" s="1">
        <f>COUNTIFS(#REF!,LT342,#REF!,1,#REF!,"&gt;="&amp;MI342,#REF!,"&lt;="&amp;MH342,#REF!,"&lt;="&amp;ME342,#REF!,"&gt;="&amp;MF342)</f>
        <v/>
      </c>
      <c r="MU342" s="1">
        <f>COUNTIFS(#REF!,LT342,#REF!,0,#REF!,"&gt;="&amp;MI342,#REF!,"&lt;="&amp;MH342,#REF!,"&lt;="&amp;ME342,#REF!,"&gt;="&amp;MF342)</f>
        <v/>
      </c>
      <c r="MV342" s="1">
        <f>COUNTIFS(#REF!,LT342,#REF!,1,#REF!,"&gt;="&amp;MI342,#REF!,"&lt;="&amp;MH342,#REF!,"="&amp;KZ342,#REF!,"="&amp;LA342,#REF!,"&lt;="&amp;ME342,#REF!,"&gt;="&amp;MF342)</f>
        <v/>
      </c>
      <c r="MW342" s="1">
        <f>COUNTIFS(#REF!,LT342,#REF!,0,#REF!,"&gt;="&amp;MI342,#REF!,"&lt;="&amp;MH342,#REF!,"="&amp;KZ342,#REF!,"="&amp;LA342,#REF!,"&lt;="&amp;ME342,#REF!,"&gt;="&amp;MF342)</f>
        <v/>
      </c>
      <c r="MX342" s="1">
        <f>COUNTIFS(#REF!,LT342,#REF!,1,#REF!,"&gt;="&amp;MC342,#REF!,"&lt;="&amp;MB342,#REF!,"&lt;="&amp;ME342,#REF!,"&gt;="&amp;MF342)</f>
        <v/>
      </c>
      <c r="MY342" s="1">
        <f>COUNTIFS(#REF!,LT342,#REF!,0,#REF!,"&gt;="&amp;MC342,#REF!,"&lt;="&amp;MB342,#REF!,"&lt;="&amp;ME342,#REF!,"&gt;="&amp;MF342)</f>
        <v/>
      </c>
      <c r="MZ342" s="1">
        <f>COUNTIFS(#REF!,LT342,#REF!,1,#REF!,"&lt;="&amp;ME342,#REF!,"&gt;="&amp;MF342,#REF!,"="&amp;KV342,#REF!,"="&amp;KX342)</f>
        <v/>
      </c>
      <c r="NA342" s="1">
        <f>COUNTIFS(#REF!,LT342,#REF!,0,#REF!,"&lt;="&amp;ME342,#REF!,"&gt;="&amp;MF342,#REF!,"="&amp;KV342,#REF!,"="&amp;KX342)</f>
        <v/>
      </c>
      <c r="NB342" s="1">
        <f>COUNTIFS(#REF!,LT342,#REF!,1,#REF!,"&lt;="&amp;ME342,#REF!,"&gt;="&amp;MF342,#REF!,"="&amp;KW342,#REF!,"="&amp;KY342)</f>
        <v/>
      </c>
      <c r="NC342" s="1">
        <f>COUNTIFS(#REF!,LT342,#REF!,0,#REF!,"&lt;="&amp;ME342,#REF!,"&gt;="&amp;MF342,#REF!,"="&amp;KW342,#REF!,"="&amp;KY342)</f>
        <v/>
      </c>
      <c r="ND342" s="1">
        <f>MP342+MR342+MT342+MV342+MX342+MZ342+NB342</f>
        <v/>
      </c>
      <c r="NE342" s="1">
        <f>MQ342+MS342+MU342+MW342+MY342+NA342+NC342</f>
        <v/>
      </c>
      <c r="NF342" s="1">
        <f>ND342+NE342</f>
        <v/>
      </c>
      <c r="NG342" s="33">
        <f>ND342/(ND342+NE342)</f>
        <v/>
      </c>
      <c r="NH342" s="3">
        <f>1/NG342</f>
        <v/>
      </c>
      <c r="NI342" s="1">
        <f>LH342</f>
        <v/>
      </c>
      <c r="NJ342" s="79">
        <f>((1-NG342)*(1/(NI342-1))*0.98-(NG342*1))</f>
        <v/>
      </c>
      <c r="NK342" s="34">
        <f>IF(LR342&lt;0.9,0,IF(AND(LR342&gt;1.1),0,1))</f>
        <v/>
      </c>
      <c r="NL342" s="34">
        <f>IF(LS342&lt;0.9,0,IF(AND(LS342&gt;1.1),0,1))</f>
        <v/>
      </c>
      <c r="NM342" s="32">
        <f>IF(NF342&gt;99,1,0)</f>
        <v/>
      </c>
      <c r="NN342" s="32">
        <f>IF(NJ342&gt;0.0799,1,0)</f>
        <v/>
      </c>
      <c r="NO342" s="32">
        <f>IF(NJ342&gt;NQ342,1,0)</f>
        <v/>
      </c>
      <c r="NP342" s="32">
        <f>NM342+NN342+NO342+NK342+NL342</f>
        <v/>
      </c>
      <c r="NQ342" s="79">
        <f>(((100*NG342)*(NI342-1)*0.98)-((1-NG342)*100))/100</f>
        <v/>
      </c>
      <c r="NR342" s="34">
        <f>IF(LR342&lt;0.9,0,IF(AND(LR342&gt;1.1),0,1))</f>
        <v/>
      </c>
      <c r="NS342" s="34">
        <f>IF(LS342&lt;0.9,0,IF(AND(LS342&gt;1.1),0,1))</f>
        <v/>
      </c>
      <c r="NT342" s="32">
        <f>IF(NF342&gt;99,1,0)</f>
        <v/>
      </c>
      <c r="NU342" s="32">
        <f>IF(NQ342&gt;0.0799,1,0)</f>
        <v/>
      </c>
      <c r="NV342" s="32">
        <f>IF(NQ342&gt;NJ342,1,0)</f>
        <v/>
      </c>
      <c r="NW342" s="32">
        <f>NT342+NU342+NV342+NR342+NS342</f>
        <v/>
      </c>
      <c r="NX342">
        <f>IF(NP342=5,"LayHome1-0",IF(AND(NW342=5),"BackHome1-0",""))</f>
        <v/>
      </c>
      <c r="NY342">
        <f>IF(NP342=5,KN342,IF(AND(NW342=5),KN342,""))</f>
        <v/>
      </c>
      <c r="NZ342">
        <f>IF(NP342=5,"Match Odds",IF(AND(NW342=5),"Match Odds",""))</f>
        <v/>
      </c>
      <c r="OA342">
        <f>IF(NP342=5,KP342,IF(AND(NW342=5),KP342,""))</f>
        <v/>
      </c>
      <c r="OB342">
        <f>IF(NP342=5,"MATCH_ODDS",IF(AND(NW342=5),"MATCH_ODDS",""))</f>
        <v/>
      </c>
      <c r="OC342">
        <f>IF(NP342=5,"LAY",IF(AND(NW342=5),"BACK",""))</f>
        <v/>
      </c>
    </row>
    <row r="343" ht="16.5" customHeight="1" thickBot="1" thickTop="1">
      <c r="A343" s="2" t="n"/>
      <c r="KN343" s="1">
        <f>IF(INDEX(#REF!,MATCH('HT 1-0'!D343,#REF!,0))=INDEX(#REF!,MATCH('HT 1-0'!D343,#REF!,0)),INDEX(#REF!,MATCH('HT 1-0'!D343,#REF!,0)),"ERROR")</f>
        <v/>
      </c>
      <c r="KO343" s="1">
        <f>IF(INDEX(#REF!,MATCH('HT 1-0'!E343,#REF!,0))=INDEX(#REF!,MATCH('HT 1-0'!E343,#REF!,0)),INDEX(#REF!,MATCH('HT 1-0'!E343,#REF!,0)),"ERROR")</f>
        <v/>
      </c>
      <c r="KP343" s="1">
        <f>KN343&amp;" v "&amp;KO343</f>
        <v/>
      </c>
      <c r="KQ343">
        <f>B343&amp;"_"&amp;C343</f>
        <v/>
      </c>
      <c r="KR343" s="1">
        <f>IF((HW343/KK343)&lt;0.335,"G",IF((HW343/KK343)&gt;0.67,"R","A"))</f>
        <v/>
      </c>
      <c r="KS343" s="1">
        <f>IF((HX343/KK343)&lt;0.335,"G",IF((HX343/KK343)&gt;0.67,"R","A"))</f>
        <v/>
      </c>
      <c r="KT343" s="1">
        <f>IF((IH343/KK343)&lt;0.335,"G",IF((IH343/KK343)&gt;0.67,"R","A"))</f>
        <v/>
      </c>
      <c r="KU343" s="1">
        <f>IF((II343/KK343)&lt;0.335,"G",IF((II343/KK343)&gt;0.67,"R","A"))</f>
        <v/>
      </c>
      <c r="KV343" s="1">
        <f>IF((HZ343/KK343)&lt;0.335,"G",IF((HZ343/KK343)&gt;0.67,"R","A"))</f>
        <v/>
      </c>
      <c r="KW343" s="1">
        <f>IF((HY343/KK343)&lt;0.335,"G",IF((HY343/KK343)&gt;0.67,"R","A"))</f>
        <v/>
      </c>
      <c r="KX343" s="1">
        <f>IF((IK343/KK343)&lt;0.335,"G",IF((IK343/KK343)&gt;0.67,"R","A"))</f>
        <v/>
      </c>
      <c r="KY343" s="1">
        <f>IF((IJ343/KK343)&lt;0.335,"G",IF((IJ343/KK343)&gt;0.67,"R","A"))</f>
        <v/>
      </c>
      <c r="KZ343" s="1">
        <f>IF((HQ343/KK343)&lt;0.335,"G",IF((HQ343/KK343)&gt;0.67,"R","A"))</f>
        <v/>
      </c>
      <c r="LA343" s="1">
        <f>IF((IB343/KK343)&lt;0.335,"G",IF((IB343/KK343)&gt;0.67,"R","A"))</f>
        <v/>
      </c>
      <c r="LB343">
        <f>IF(LQ343="1-0",INDEX(Scrape!#REF!,MATCH('HT 1-0'!KP343,Scrape!$B:$B,0)),"")</f>
        <v/>
      </c>
      <c r="LC343">
        <f>IF(LQ343="1-0",INDEX(Scrape!$A:$A,MATCH('HT 1-0'!KP343,Scrape!$B:$B,0)),"")</f>
        <v/>
      </c>
      <c r="LD343">
        <f>IF(LQ343="1-0",INDEX(Scrape!$B:$B,MATCH('HT 1-0'!KP343,Scrape!$B:$B,0)),"")</f>
        <v/>
      </c>
      <c r="LE343">
        <f>IF(LQ343="1-0",INDEX(Scrape!$C:$C,MATCH('HT 1-0'!KP343,Scrape!$B:$B,0)),"")</f>
        <v/>
      </c>
      <c r="LF343">
        <f>IF(LQ343="1-0",INDEX(Scrape!$D:$D,MATCH('HT 1-0'!KP343,Scrape!$B:$B,0)),"")</f>
        <v/>
      </c>
      <c r="LG343">
        <f>IF(LQ343="1-0",INDEX(Scrape!$E:$E,MATCH('HT 1-0'!KP343,Scrape!$B:$B,0)),"")</f>
        <v/>
      </c>
      <c r="LH343">
        <f>IF(LQ343="1-0",INDEX(Scrape!$F:$F,MATCH('HT 1-0'!KP343,Scrape!$B:$B,0)),"")</f>
        <v/>
      </c>
      <c r="LI343">
        <f>IF(LQ343="1-0",INDEX(Scrape!$G:$G,MATCH('HT 1-0'!KP343,Scrape!$B:$B,0)),"")</f>
        <v/>
      </c>
      <c r="LJ343">
        <f>IF(LQ343="1-0",INDEX(Scrape!$H:$H,MATCH('HT 1-0'!KP343,Scrape!$B:$B,0)),"")</f>
        <v/>
      </c>
      <c r="LK343">
        <f>IF(LQ343="1-0",INDEX(Scrape!$I:$I,MATCH('HT 1-0'!KP343,Scrape!$B:$B,0)),"")</f>
        <v/>
      </c>
      <c r="LL343">
        <f>IF(LQ343="1-0",INDEX(Scrape!$J:$J,MATCH('HT 1-0'!KP343,Scrape!$B:$B,0)),"")</f>
        <v/>
      </c>
      <c r="LM343">
        <f>IF(LQ343="1-0",INDEX(Scrape!$K:$K,MATCH('HT 1-0'!KP343,Scrape!$B:$B,0)),"")</f>
        <v/>
      </c>
      <c r="LN343">
        <f>IF(LQ343="1-0",INDEX(Scrape!$L:$L,MATCH('HT 1-0'!KP343,Scrape!$B:$B,0)),"")</f>
        <v/>
      </c>
      <c r="LO343">
        <f>IF(LQ343="1-0",INDEX(Scrape!$M:$M,MATCH('HT 1-0'!KP343,Scrape!$B:$B,0)),"")</f>
        <v/>
      </c>
      <c r="LP343">
        <f>IF(LQ343="1-0",INDEX(Scrape!$N:$N,MATCH('HT 1-0'!KP343,Scrape!$B:$B,0)),"")</f>
        <v/>
      </c>
      <c r="LQ343">
        <f>INDEX(Scrape!$O:$O,MATCH('HT 1-0'!KP343,Scrape!$B:$B,0))</f>
        <v/>
      </c>
      <c r="LR343">
        <f>(1/LJ343)+(1/LI343)+(1/LH343)</f>
        <v/>
      </c>
      <c r="LS343">
        <f>(1/LG343)+(1/LF343)+(1/LE343)</f>
        <v/>
      </c>
      <c r="LT343" s="8">
        <f>IF(INDEX(#REF!,MATCH(KQ343,#REF!,0))=INDEX(#REF!,MATCH(KQ343,#REF!,0)),INDEX(#REF!,MATCH(KQ343,#REF!,0)),"ERROR")</f>
        <v/>
      </c>
      <c r="LU343" s="4">
        <f>IF(KR343="G",2,IF(KR343="R",0.5,IF(KR343="A",1)))</f>
        <v/>
      </c>
      <c r="LV343" s="4">
        <f>IF(KS343="G",0.5,IF(KS343="R",2,IF(KS343="A",1)))</f>
        <v/>
      </c>
      <c r="LW343" s="4">
        <f>IF(KT343="G",2,IF(KT343="R",0.5,IF(KT343="A",1)))</f>
        <v/>
      </c>
      <c r="LX343" s="4">
        <f>IF(KU343="G",0.5,IF(KU343="R",2,IF(KU343="A",1)))</f>
        <v/>
      </c>
      <c r="LY343" s="7">
        <f>(LK343*(LU343+LX343)+(LL343*(LU343+LX343)))</f>
        <v/>
      </c>
      <c r="LZ343" s="7">
        <f>(LN343*(LV343+LW343)+(LO343*(LV343+LW343)))</f>
        <v/>
      </c>
      <c r="MA343" s="11">
        <f>LY343-LZ343</f>
        <v/>
      </c>
      <c r="MB343" s="5">
        <f>MA343+2</f>
        <v/>
      </c>
      <c r="MC343" s="6">
        <f>MA343-2</f>
        <v/>
      </c>
      <c r="MD343" s="4">
        <f>LE343</f>
        <v/>
      </c>
      <c r="ME343" s="9">
        <f>IF(MD343=0,1000,MD343+0.75)</f>
        <v/>
      </c>
      <c r="MF343" s="10">
        <f>IF(MD343=0,0,MD343-0.75)</f>
        <v/>
      </c>
      <c r="MG343" s="4">
        <f>((LM343*(LU343+LX343))-((LP343*(LV343+LW343))))</f>
        <v/>
      </c>
      <c r="MH343" s="9">
        <f>MG343*1.2</f>
        <v/>
      </c>
      <c r="MI343" s="10">
        <f>MG343*0.8</f>
        <v/>
      </c>
      <c r="MJ343">
        <f>IFERROR(NX343,"")</f>
        <v/>
      </c>
      <c r="MK343">
        <f>IFERROR(NY343,"")</f>
        <v/>
      </c>
      <c r="ML343">
        <f>IFERROR(NZ343,"")</f>
        <v/>
      </c>
      <c r="MM343">
        <f>IFERROR(OA343,"")</f>
        <v/>
      </c>
      <c r="MN343">
        <f>IFERROR(OB343,"")</f>
        <v/>
      </c>
      <c r="MO343">
        <f>IFERROR(OC343,"")</f>
        <v/>
      </c>
      <c r="MP343" s="1">
        <f>COUNTIFS(#REF!,LT343,#REF!,1,#REF!,"&gt;="&amp;MC343,#REF!,"&lt;="&amp;MB343,#REF!,"&lt;="&amp;ME343,#REF!,"&gt;="&amp;MF343,#REF!,"="&amp;KV343,#REF!,"="&amp;KX343)</f>
        <v/>
      </c>
      <c r="MQ343" s="1">
        <f>COUNTIFS(#REF!,LT343,#REF!,0,#REF!,"&gt;="&amp;MC343,#REF!,"&lt;="&amp;MB343,#REF!,"&lt;="&amp;ME343,#REF!,"&gt;="&amp;MF343,#REF!,"="&amp;KV343,#REF!,"="&amp;KX343)</f>
        <v/>
      </c>
      <c r="MR343" s="1">
        <f>COUNTIFS(#REF!,LT343,#REF!,1,#REF!,"&gt;="&amp;MC343,#REF!,"&lt;="&amp;MB343,#REF!,"&lt;="&amp;ME343,#REF!,"&gt;="&amp;MF343,#REF!,"="&amp;KW343,#REF!,"="&amp;KY343)</f>
        <v/>
      </c>
      <c r="MS343" s="1">
        <f>COUNTIFS(#REF!,LT343,#REF!,0,#REF!,"&gt;="&amp;MC343,#REF!,"&lt;="&amp;MB343,#REF!,"&lt;="&amp;ME343,#REF!,"&gt;="&amp;MF343,#REF!,"="&amp;KW343,#REF!,"="&amp;KY343)</f>
        <v/>
      </c>
      <c r="MT343" s="1">
        <f>COUNTIFS(#REF!,LT343,#REF!,1,#REF!,"&gt;="&amp;MI343,#REF!,"&lt;="&amp;MH343,#REF!,"&lt;="&amp;ME343,#REF!,"&gt;="&amp;MF343)</f>
        <v/>
      </c>
      <c r="MU343" s="1">
        <f>COUNTIFS(#REF!,LT343,#REF!,0,#REF!,"&gt;="&amp;MI343,#REF!,"&lt;="&amp;MH343,#REF!,"&lt;="&amp;ME343,#REF!,"&gt;="&amp;MF343)</f>
        <v/>
      </c>
      <c r="MV343" s="1">
        <f>COUNTIFS(#REF!,LT343,#REF!,1,#REF!,"&gt;="&amp;MI343,#REF!,"&lt;="&amp;MH343,#REF!,"="&amp;KZ343,#REF!,"="&amp;LA343,#REF!,"&lt;="&amp;ME343,#REF!,"&gt;="&amp;MF343)</f>
        <v/>
      </c>
      <c r="MW343" s="1">
        <f>COUNTIFS(#REF!,LT343,#REF!,0,#REF!,"&gt;="&amp;MI343,#REF!,"&lt;="&amp;MH343,#REF!,"="&amp;KZ343,#REF!,"="&amp;LA343,#REF!,"&lt;="&amp;ME343,#REF!,"&gt;="&amp;MF343)</f>
        <v/>
      </c>
      <c r="MX343" s="1">
        <f>COUNTIFS(#REF!,LT343,#REF!,1,#REF!,"&gt;="&amp;MC343,#REF!,"&lt;="&amp;MB343,#REF!,"&lt;="&amp;ME343,#REF!,"&gt;="&amp;MF343)</f>
        <v/>
      </c>
      <c r="MY343" s="1">
        <f>COUNTIFS(#REF!,LT343,#REF!,0,#REF!,"&gt;="&amp;MC343,#REF!,"&lt;="&amp;MB343,#REF!,"&lt;="&amp;ME343,#REF!,"&gt;="&amp;MF343)</f>
        <v/>
      </c>
      <c r="MZ343" s="1">
        <f>COUNTIFS(#REF!,LT343,#REF!,1,#REF!,"&lt;="&amp;ME343,#REF!,"&gt;="&amp;MF343,#REF!,"="&amp;KV343,#REF!,"="&amp;KX343)</f>
        <v/>
      </c>
      <c r="NA343" s="1">
        <f>COUNTIFS(#REF!,LT343,#REF!,0,#REF!,"&lt;="&amp;ME343,#REF!,"&gt;="&amp;MF343,#REF!,"="&amp;KV343,#REF!,"="&amp;KX343)</f>
        <v/>
      </c>
      <c r="NB343" s="1">
        <f>COUNTIFS(#REF!,LT343,#REF!,1,#REF!,"&lt;="&amp;ME343,#REF!,"&gt;="&amp;MF343,#REF!,"="&amp;KW343,#REF!,"="&amp;KY343)</f>
        <v/>
      </c>
      <c r="NC343" s="1">
        <f>COUNTIFS(#REF!,LT343,#REF!,0,#REF!,"&lt;="&amp;ME343,#REF!,"&gt;="&amp;MF343,#REF!,"="&amp;KW343,#REF!,"="&amp;KY343)</f>
        <v/>
      </c>
      <c r="ND343" s="1">
        <f>MP343+MR343+MT343+MV343+MX343+MZ343+NB343</f>
        <v/>
      </c>
      <c r="NE343" s="1">
        <f>MQ343+MS343+MU343+MW343+MY343+NA343+NC343</f>
        <v/>
      </c>
      <c r="NF343" s="1">
        <f>ND343+NE343</f>
        <v/>
      </c>
      <c r="NG343" s="33">
        <f>ND343/(ND343+NE343)</f>
        <v/>
      </c>
      <c r="NH343" s="3">
        <f>1/NG343</f>
        <v/>
      </c>
      <c r="NI343" s="1">
        <f>LH343</f>
        <v/>
      </c>
      <c r="NJ343" s="79">
        <f>((1-NG343)*(1/(NI343-1))*0.98-(NG343*1))</f>
        <v/>
      </c>
      <c r="NK343" s="34">
        <f>IF(LR343&lt;0.9,0,IF(AND(LR343&gt;1.1),0,1))</f>
        <v/>
      </c>
      <c r="NL343" s="34">
        <f>IF(LS343&lt;0.9,0,IF(AND(LS343&gt;1.1),0,1))</f>
        <v/>
      </c>
      <c r="NM343" s="32">
        <f>IF(NF343&gt;99,1,0)</f>
        <v/>
      </c>
      <c r="NN343" s="32">
        <f>IF(NJ343&gt;0.0799,1,0)</f>
        <v/>
      </c>
      <c r="NO343" s="32">
        <f>IF(NJ343&gt;NQ343,1,0)</f>
        <v/>
      </c>
      <c r="NP343" s="32">
        <f>NM343+NN343+NO343+NK343+NL343</f>
        <v/>
      </c>
      <c r="NQ343" s="79">
        <f>(((100*NG343)*(NI343-1)*0.98)-((1-NG343)*100))/100</f>
        <v/>
      </c>
      <c r="NR343" s="34">
        <f>IF(LR343&lt;0.9,0,IF(AND(LR343&gt;1.1),0,1))</f>
        <v/>
      </c>
      <c r="NS343" s="34">
        <f>IF(LS343&lt;0.9,0,IF(AND(LS343&gt;1.1),0,1))</f>
        <v/>
      </c>
      <c r="NT343" s="32">
        <f>IF(NF343&gt;99,1,0)</f>
        <v/>
      </c>
      <c r="NU343" s="32">
        <f>IF(NQ343&gt;0.0799,1,0)</f>
        <v/>
      </c>
      <c r="NV343" s="32">
        <f>IF(NQ343&gt;NJ343,1,0)</f>
        <v/>
      </c>
      <c r="NW343" s="32">
        <f>NT343+NU343+NV343+NR343+NS343</f>
        <v/>
      </c>
      <c r="NX343">
        <f>IF(NP343=5,"LayHome1-0",IF(AND(NW343=5),"BackHome1-0",""))</f>
        <v/>
      </c>
      <c r="NY343">
        <f>IF(NP343=5,KN343,IF(AND(NW343=5),KN343,""))</f>
        <v/>
      </c>
      <c r="NZ343">
        <f>IF(NP343=5,"Match Odds",IF(AND(NW343=5),"Match Odds",""))</f>
        <v/>
      </c>
      <c r="OA343">
        <f>IF(NP343=5,KP343,IF(AND(NW343=5),KP343,""))</f>
        <v/>
      </c>
      <c r="OB343">
        <f>IF(NP343=5,"MATCH_ODDS",IF(AND(NW343=5),"MATCH_ODDS",""))</f>
        <v/>
      </c>
      <c r="OC343">
        <f>IF(NP343=5,"LAY",IF(AND(NW343=5),"BACK",""))</f>
        <v/>
      </c>
    </row>
    <row r="344" ht="16.5" customHeight="1" thickBot="1" thickTop="1">
      <c r="A344" s="2" t="n"/>
      <c r="KN344" s="1">
        <f>IF(INDEX(#REF!,MATCH('HT 1-0'!D344,#REF!,0))=INDEX(#REF!,MATCH('HT 1-0'!D344,#REF!,0)),INDEX(#REF!,MATCH('HT 1-0'!D344,#REF!,0)),"ERROR")</f>
        <v/>
      </c>
      <c r="KO344" s="1">
        <f>IF(INDEX(#REF!,MATCH('HT 1-0'!E344,#REF!,0))=INDEX(#REF!,MATCH('HT 1-0'!E344,#REF!,0)),INDEX(#REF!,MATCH('HT 1-0'!E344,#REF!,0)),"ERROR")</f>
        <v/>
      </c>
      <c r="KP344" s="1">
        <f>KN344&amp;" v "&amp;KO344</f>
        <v/>
      </c>
      <c r="KQ344">
        <f>B344&amp;"_"&amp;C344</f>
        <v/>
      </c>
      <c r="KR344" s="1">
        <f>IF((HW344/KK344)&lt;0.335,"G",IF((HW344/KK344)&gt;0.67,"R","A"))</f>
        <v/>
      </c>
      <c r="KS344" s="1">
        <f>IF((HX344/KK344)&lt;0.335,"G",IF((HX344/KK344)&gt;0.67,"R","A"))</f>
        <v/>
      </c>
      <c r="KT344" s="1">
        <f>IF((IH344/KK344)&lt;0.335,"G",IF((IH344/KK344)&gt;0.67,"R","A"))</f>
        <v/>
      </c>
      <c r="KU344" s="1">
        <f>IF((II344/KK344)&lt;0.335,"G",IF((II344/KK344)&gt;0.67,"R","A"))</f>
        <v/>
      </c>
      <c r="KV344" s="1">
        <f>IF((HZ344/KK344)&lt;0.335,"G",IF((HZ344/KK344)&gt;0.67,"R","A"))</f>
        <v/>
      </c>
      <c r="KW344" s="1">
        <f>IF((HY344/KK344)&lt;0.335,"G",IF((HY344/KK344)&gt;0.67,"R","A"))</f>
        <v/>
      </c>
      <c r="KX344" s="1">
        <f>IF((IK344/KK344)&lt;0.335,"G",IF((IK344/KK344)&gt;0.67,"R","A"))</f>
        <v/>
      </c>
      <c r="KY344" s="1">
        <f>IF((IJ344/KK344)&lt;0.335,"G",IF((IJ344/KK344)&gt;0.67,"R","A"))</f>
        <v/>
      </c>
      <c r="KZ344" s="1">
        <f>IF((HQ344/KK344)&lt;0.335,"G",IF((HQ344/KK344)&gt;0.67,"R","A"))</f>
        <v/>
      </c>
      <c r="LA344" s="1">
        <f>IF((IB344/KK344)&lt;0.335,"G",IF((IB344/KK344)&gt;0.67,"R","A"))</f>
        <v/>
      </c>
      <c r="LB344">
        <f>IF(LQ344="1-0",INDEX(Scrape!#REF!,MATCH('HT 1-0'!KP344,Scrape!$B:$B,0)),"")</f>
        <v/>
      </c>
      <c r="LC344">
        <f>IF(LQ344="1-0",INDEX(Scrape!$A:$A,MATCH('HT 1-0'!KP344,Scrape!$B:$B,0)),"")</f>
        <v/>
      </c>
      <c r="LD344">
        <f>IF(LQ344="1-0",INDEX(Scrape!$B:$B,MATCH('HT 1-0'!KP344,Scrape!$B:$B,0)),"")</f>
        <v/>
      </c>
      <c r="LE344">
        <f>IF(LQ344="1-0",INDEX(Scrape!$C:$C,MATCH('HT 1-0'!KP344,Scrape!$B:$B,0)),"")</f>
        <v/>
      </c>
      <c r="LF344">
        <f>IF(LQ344="1-0",INDEX(Scrape!$D:$D,MATCH('HT 1-0'!KP344,Scrape!$B:$B,0)),"")</f>
        <v/>
      </c>
      <c r="LG344">
        <f>IF(LQ344="1-0",INDEX(Scrape!$E:$E,MATCH('HT 1-0'!KP344,Scrape!$B:$B,0)),"")</f>
        <v/>
      </c>
      <c r="LH344">
        <f>IF(LQ344="1-0",INDEX(Scrape!$F:$F,MATCH('HT 1-0'!KP344,Scrape!$B:$B,0)),"")</f>
        <v/>
      </c>
      <c r="LI344">
        <f>IF(LQ344="1-0",INDEX(Scrape!$G:$G,MATCH('HT 1-0'!KP344,Scrape!$B:$B,0)),"")</f>
        <v/>
      </c>
      <c r="LJ344">
        <f>IF(LQ344="1-0",INDEX(Scrape!$H:$H,MATCH('HT 1-0'!KP344,Scrape!$B:$B,0)),"")</f>
        <v/>
      </c>
      <c r="LK344">
        <f>IF(LQ344="1-0",INDEX(Scrape!$I:$I,MATCH('HT 1-0'!KP344,Scrape!$B:$B,0)),"")</f>
        <v/>
      </c>
      <c r="LL344">
        <f>IF(LQ344="1-0",INDEX(Scrape!$J:$J,MATCH('HT 1-0'!KP344,Scrape!$B:$B,0)),"")</f>
        <v/>
      </c>
      <c r="LM344">
        <f>IF(LQ344="1-0",INDEX(Scrape!$K:$K,MATCH('HT 1-0'!KP344,Scrape!$B:$B,0)),"")</f>
        <v/>
      </c>
      <c r="LN344">
        <f>IF(LQ344="1-0",INDEX(Scrape!$L:$L,MATCH('HT 1-0'!KP344,Scrape!$B:$B,0)),"")</f>
        <v/>
      </c>
      <c r="LO344">
        <f>IF(LQ344="1-0",INDEX(Scrape!$M:$M,MATCH('HT 1-0'!KP344,Scrape!$B:$B,0)),"")</f>
        <v/>
      </c>
      <c r="LP344">
        <f>IF(LQ344="1-0",INDEX(Scrape!$N:$N,MATCH('HT 1-0'!KP344,Scrape!$B:$B,0)),"")</f>
        <v/>
      </c>
      <c r="LQ344">
        <f>INDEX(Scrape!$O:$O,MATCH('HT 1-0'!KP344,Scrape!$B:$B,0))</f>
        <v/>
      </c>
      <c r="LR344">
        <f>(1/LJ344)+(1/LI344)+(1/LH344)</f>
        <v/>
      </c>
      <c r="LS344">
        <f>(1/LG344)+(1/LF344)+(1/LE344)</f>
        <v/>
      </c>
      <c r="LT344" s="8">
        <f>IF(INDEX(#REF!,MATCH(KQ344,#REF!,0))=INDEX(#REF!,MATCH(KQ344,#REF!,0)),INDEX(#REF!,MATCH(KQ344,#REF!,0)),"ERROR")</f>
        <v/>
      </c>
      <c r="LU344" s="4">
        <f>IF(KR344="G",2,IF(KR344="R",0.5,IF(KR344="A",1)))</f>
        <v/>
      </c>
      <c r="LV344" s="4">
        <f>IF(KS344="G",0.5,IF(KS344="R",2,IF(KS344="A",1)))</f>
        <v/>
      </c>
      <c r="LW344" s="4">
        <f>IF(KT344="G",2,IF(KT344="R",0.5,IF(KT344="A",1)))</f>
        <v/>
      </c>
      <c r="LX344" s="4">
        <f>IF(KU344="G",0.5,IF(KU344="R",2,IF(KU344="A",1)))</f>
        <v/>
      </c>
      <c r="LY344" s="7">
        <f>(LK344*(LU344+LX344)+(LL344*(LU344+LX344)))</f>
        <v/>
      </c>
      <c r="LZ344" s="7">
        <f>(LN344*(LV344+LW344)+(LO344*(LV344+LW344)))</f>
        <v/>
      </c>
      <c r="MA344" s="11">
        <f>LY344-LZ344</f>
        <v/>
      </c>
      <c r="MB344" s="5">
        <f>MA344+2</f>
        <v/>
      </c>
      <c r="MC344" s="6">
        <f>MA344-2</f>
        <v/>
      </c>
      <c r="MD344" s="4">
        <f>LE344</f>
        <v/>
      </c>
      <c r="ME344" s="9">
        <f>IF(MD344=0,1000,MD344+0.75)</f>
        <v/>
      </c>
      <c r="MF344" s="10">
        <f>IF(MD344=0,0,MD344-0.75)</f>
        <v/>
      </c>
      <c r="MG344" s="4">
        <f>((LM344*(LU344+LX344))-((LP344*(LV344+LW344))))</f>
        <v/>
      </c>
      <c r="MH344" s="9">
        <f>MG344*1.2</f>
        <v/>
      </c>
      <c r="MI344" s="10">
        <f>MG344*0.8</f>
        <v/>
      </c>
      <c r="MJ344">
        <f>IFERROR(NX344,"")</f>
        <v/>
      </c>
      <c r="MK344">
        <f>IFERROR(NY344,"")</f>
        <v/>
      </c>
      <c r="ML344">
        <f>IFERROR(NZ344,"")</f>
        <v/>
      </c>
      <c r="MM344">
        <f>IFERROR(OA344,"")</f>
        <v/>
      </c>
      <c r="MN344">
        <f>IFERROR(OB344,"")</f>
        <v/>
      </c>
      <c r="MO344">
        <f>IFERROR(OC344,"")</f>
        <v/>
      </c>
      <c r="MP344" s="1">
        <f>COUNTIFS(#REF!,LT344,#REF!,1,#REF!,"&gt;="&amp;MC344,#REF!,"&lt;="&amp;MB344,#REF!,"&lt;="&amp;ME344,#REF!,"&gt;="&amp;MF344,#REF!,"="&amp;KV344,#REF!,"="&amp;KX344)</f>
        <v/>
      </c>
      <c r="MQ344" s="1">
        <f>COUNTIFS(#REF!,LT344,#REF!,0,#REF!,"&gt;="&amp;MC344,#REF!,"&lt;="&amp;MB344,#REF!,"&lt;="&amp;ME344,#REF!,"&gt;="&amp;MF344,#REF!,"="&amp;KV344,#REF!,"="&amp;KX344)</f>
        <v/>
      </c>
      <c r="MR344" s="1">
        <f>COUNTIFS(#REF!,LT344,#REF!,1,#REF!,"&gt;="&amp;MC344,#REF!,"&lt;="&amp;MB344,#REF!,"&lt;="&amp;ME344,#REF!,"&gt;="&amp;MF344,#REF!,"="&amp;KW344,#REF!,"="&amp;KY344)</f>
        <v/>
      </c>
      <c r="MS344" s="1">
        <f>COUNTIFS(#REF!,LT344,#REF!,0,#REF!,"&gt;="&amp;MC344,#REF!,"&lt;="&amp;MB344,#REF!,"&lt;="&amp;ME344,#REF!,"&gt;="&amp;MF344,#REF!,"="&amp;KW344,#REF!,"="&amp;KY344)</f>
        <v/>
      </c>
      <c r="MT344" s="1">
        <f>COUNTIFS(#REF!,LT344,#REF!,1,#REF!,"&gt;="&amp;MI344,#REF!,"&lt;="&amp;MH344,#REF!,"&lt;="&amp;ME344,#REF!,"&gt;="&amp;MF344)</f>
        <v/>
      </c>
      <c r="MU344" s="1">
        <f>COUNTIFS(#REF!,LT344,#REF!,0,#REF!,"&gt;="&amp;MI344,#REF!,"&lt;="&amp;MH344,#REF!,"&lt;="&amp;ME344,#REF!,"&gt;="&amp;MF344)</f>
        <v/>
      </c>
      <c r="MV344" s="1">
        <f>COUNTIFS(#REF!,LT344,#REF!,1,#REF!,"&gt;="&amp;MI344,#REF!,"&lt;="&amp;MH344,#REF!,"="&amp;KZ344,#REF!,"="&amp;LA344,#REF!,"&lt;="&amp;ME344,#REF!,"&gt;="&amp;MF344)</f>
        <v/>
      </c>
      <c r="MW344" s="1">
        <f>COUNTIFS(#REF!,LT344,#REF!,0,#REF!,"&gt;="&amp;MI344,#REF!,"&lt;="&amp;MH344,#REF!,"="&amp;KZ344,#REF!,"="&amp;LA344,#REF!,"&lt;="&amp;ME344,#REF!,"&gt;="&amp;MF344)</f>
        <v/>
      </c>
      <c r="MX344" s="1">
        <f>COUNTIFS(#REF!,LT344,#REF!,1,#REF!,"&gt;="&amp;MC344,#REF!,"&lt;="&amp;MB344,#REF!,"&lt;="&amp;ME344,#REF!,"&gt;="&amp;MF344)</f>
        <v/>
      </c>
      <c r="MY344" s="1">
        <f>COUNTIFS(#REF!,LT344,#REF!,0,#REF!,"&gt;="&amp;MC344,#REF!,"&lt;="&amp;MB344,#REF!,"&lt;="&amp;ME344,#REF!,"&gt;="&amp;MF344)</f>
        <v/>
      </c>
      <c r="MZ344" s="1">
        <f>COUNTIFS(#REF!,LT344,#REF!,1,#REF!,"&lt;="&amp;ME344,#REF!,"&gt;="&amp;MF344,#REF!,"="&amp;KV344,#REF!,"="&amp;KX344)</f>
        <v/>
      </c>
      <c r="NA344" s="1">
        <f>COUNTIFS(#REF!,LT344,#REF!,0,#REF!,"&lt;="&amp;ME344,#REF!,"&gt;="&amp;MF344,#REF!,"="&amp;KV344,#REF!,"="&amp;KX344)</f>
        <v/>
      </c>
      <c r="NB344" s="1">
        <f>COUNTIFS(#REF!,LT344,#REF!,1,#REF!,"&lt;="&amp;ME344,#REF!,"&gt;="&amp;MF344,#REF!,"="&amp;KW344,#REF!,"="&amp;KY344)</f>
        <v/>
      </c>
      <c r="NC344" s="1">
        <f>COUNTIFS(#REF!,LT344,#REF!,0,#REF!,"&lt;="&amp;ME344,#REF!,"&gt;="&amp;MF344,#REF!,"="&amp;KW344,#REF!,"="&amp;KY344)</f>
        <v/>
      </c>
      <c r="ND344" s="1">
        <f>MP344+MR344+MT344+MV344+MX344+MZ344+NB344</f>
        <v/>
      </c>
      <c r="NE344" s="1">
        <f>MQ344+MS344+MU344+MW344+MY344+NA344+NC344</f>
        <v/>
      </c>
      <c r="NF344" s="1">
        <f>ND344+NE344</f>
        <v/>
      </c>
      <c r="NG344" s="33">
        <f>ND344/(ND344+NE344)</f>
        <v/>
      </c>
      <c r="NH344" s="3">
        <f>1/NG344</f>
        <v/>
      </c>
      <c r="NI344" s="1">
        <f>LH344</f>
        <v/>
      </c>
      <c r="NJ344" s="79">
        <f>((1-NG344)*(1/(NI344-1))*0.98-(NG344*1))</f>
        <v/>
      </c>
      <c r="NK344" s="34">
        <f>IF(LR344&lt;0.9,0,IF(AND(LR344&gt;1.1),0,1))</f>
        <v/>
      </c>
      <c r="NL344" s="34">
        <f>IF(LS344&lt;0.9,0,IF(AND(LS344&gt;1.1),0,1))</f>
        <v/>
      </c>
      <c r="NM344" s="32">
        <f>IF(NF344&gt;99,1,0)</f>
        <v/>
      </c>
      <c r="NN344" s="32">
        <f>IF(NJ344&gt;0.0799,1,0)</f>
        <v/>
      </c>
      <c r="NO344" s="32">
        <f>IF(NJ344&gt;NQ344,1,0)</f>
        <v/>
      </c>
      <c r="NP344" s="32">
        <f>NM344+NN344+NO344+NK344+NL344</f>
        <v/>
      </c>
      <c r="NQ344" s="79">
        <f>(((100*NG344)*(NI344-1)*0.98)-((1-NG344)*100))/100</f>
        <v/>
      </c>
      <c r="NR344" s="34">
        <f>IF(LR344&lt;0.9,0,IF(AND(LR344&gt;1.1),0,1))</f>
        <v/>
      </c>
      <c r="NS344" s="34">
        <f>IF(LS344&lt;0.9,0,IF(AND(LS344&gt;1.1),0,1))</f>
        <v/>
      </c>
      <c r="NT344" s="32">
        <f>IF(NF344&gt;99,1,0)</f>
        <v/>
      </c>
      <c r="NU344" s="32">
        <f>IF(NQ344&gt;0.0799,1,0)</f>
        <v/>
      </c>
      <c r="NV344" s="32">
        <f>IF(NQ344&gt;NJ344,1,0)</f>
        <v/>
      </c>
      <c r="NW344" s="32">
        <f>NT344+NU344+NV344+NR344+NS344</f>
        <v/>
      </c>
      <c r="NX344">
        <f>IF(NP344=5,"LayHome1-0",IF(AND(NW344=5),"BackHome1-0",""))</f>
        <v/>
      </c>
      <c r="NY344">
        <f>IF(NP344=5,KN344,IF(AND(NW344=5),KN344,""))</f>
        <v/>
      </c>
      <c r="NZ344">
        <f>IF(NP344=5,"Match Odds",IF(AND(NW344=5),"Match Odds",""))</f>
        <v/>
      </c>
      <c r="OA344">
        <f>IF(NP344=5,KP344,IF(AND(NW344=5),KP344,""))</f>
        <v/>
      </c>
      <c r="OB344">
        <f>IF(NP344=5,"MATCH_ODDS",IF(AND(NW344=5),"MATCH_ODDS",""))</f>
        <v/>
      </c>
      <c r="OC344">
        <f>IF(NP344=5,"LAY",IF(AND(NW344=5),"BACK",""))</f>
        <v/>
      </c>
    </row>
    <row r="345" ht="16.5" customHeight="1" thickBot="1" thickTop="1">
      <c r="A345" s="2" t="n"/>
      <c r="KN345" s="1">
        <f>IF(INDEX(#REF!,MATCH('HT 1-0'!D345,#REF!,0))=INDEX(#REF!,MATCH('HT 1-0'!D345,#REF!,0)),INDEX(#REF!,MATCH('HT 1-0'!D345,#REF!,0)),"ERROR")</f>
        <v/>
      </c>
      <c r="KO345" s="1">
        <f>IF(INDEX(#REF!,MATCH('HT 1-0'!E345,#REF!,0))=INDEX(#REF!,MATCH('HT 1-0'!E345,#REF!,0)),INDEX(#REF!,MATCH('HT 1-0'!E345,#REF!,0)),"ERROR")</f>
        <v/>
      </c>
      <c r="KP345" s="1">
        <f>KN345&amp;" v "&amp;KO345</f>
        <v/>
      </c>
      <c r="KQ345">
        <f>B345&amp;"_"&amp;C345</f>
        <v/>
      </c>
      <c r="KR345" s="1">
        <f>IF((HW345/KK345)&lt;0.335,"G",IF((HW345/KK345)&gt;0.67,"R","A"))</f>
        <v/>
      </c>
      <c r="KS345" s="1">
        <f>IF((HX345/KK345)&lt;0.335,"G",IF((HX345/KK345)&gt;0.67,"R","A"))</f>
        <v/>
      </c>
      <c r="KT345" s="1">
        <f>IF((IH345/KK345)&lt;0.335,"G",IF((IH345/KK345)&gt;0.67,"R","A"))</f>
        <v/>
      </c>
      <c r="KU345" s="1">
        <f>IF((II345/KK345)&lt;0.335,"G",IF((II345/KK345)&gt;0.67,"R","A"))</f>
        <v/>
      </c>
      <c r="KV345" s="1">
        <f>IF((HZ345/KK345)&lt;0.335,"G",IF((HZ345/KK345)&gt;0.67,"R","A"))</f>
        <v/>
      </c>
      <c r="KW345" s="1">
        <f>IF((HY345/KK345)&lt;0.335,"G",IF((HY345/KK345)&gt;0.67,"R","A"))</f>
        <v/>
      </c>
      <c r="KX345" s="1">
        <f>IF((IK345/KK345)&lt;0.335,"G",IF((IK345/KK345)&gt;0.67,"R","A"))</f>
        <v/>
      </c>
      <c r="KY345" s="1">
        <f>IF((IJ345/KK345)&lt;0.335,"G",IF((IJ345/KK345)&gt;0.67,"R","A"))</f>
        <v/>
      </c>
      <c r="KZ345" s="1">
        <f>IF((HQ345/KK345)&lt;0.335,"G",IF((HQ345/KK345)&gt;0.67,"R","A"))</f>
        <v/>
      </c>
      <c r="LA345" s="1">
        <f>IF((IB345/KK345)&lt;0.335,"G",IF((IB345/KK345)&gt;0.67,"R","A"))</f>
        <v/>
      </c>
      <c r="LB345">
        <f>IF(LQ345="1-0",INDEX(Scrape!#REF!,MATCH('HT 1-0'!KP345,Scrape!$B:$B,0)),"")</f>
        <v/>
      </c>
      <c r="LC345">
        <f>IF(LQ345="1-0",INDEX(Scrape!$A:$A,MATCH('HT 1-0'!KP345,Scrape!$B:$B,0)),"")</f>
        <v/>
      </c>
      <c r="LD345">
        <f>IF(LQ345="1-0",INDEX(Scrape!$B:$B,MATCH('HT 1-0'!KP345,Scrape!$B:$B,0)),"")</f>
        <v/>
      </c>
      <c r="LE345">
        <f>IF(LQ345="1-0",INDEX(Scrape!$C:$C,MATCH('HT 1-0'!KP345,Scrape!$B:$B,0)),"")</f>
        <v/>
      </c>
      <c r="LF345">
        <f>IF(LQ345="1-0",INDEX(Scrape!$D:$D,MATCH('HT 1-0'!KP345,Scrape!$B:$B,0)),"")</f>
        <v/>
      </c>
      <c r="LG345">
        <f>IF(LQ345="1-0",INDEX(Scrape!$E:$E,MATCH('HT 1-0'!KP345,Scrape!$B:$B,0)),"")</f>
        <v/>
      </c>
      <c r="LH345">
        <f>IF(LQ345="1-0",INDEX(Scrape!$F:$F,MATCH('HT 1-0'!KP345,Scrape!$B:$B,0)),"")</f>
        <v/>
      </c>
      <c r="LI345">
        <f>IF(LQ345="1-0",INDEX(Scrape!$G:$G,MATCH('HT 1-0'!KP345,Scrape!$B:$B,0)),"")</f>
        <v/>
      </c>
      <c r="LJ345">
        <f>IF(LQ345="1-0",INDEX(Scrape!$H:$H,MATCH('HT 1-0'!KP345,Scrape!$B:$B,0)),"")</f>
        <v/>
      </c>
      <c r="LK345">
        <f>IF(LQ345="1-0",INDEX(Scrape!$I:$I,MATCH('HT 1-0'!KP345,Scrape!$B:$B,0)),"")</f>
        <v/>
      </c>
      <c r="LL345">
        <f>IF(LQ345="1-0",INDEX(Scrape!$J:$J,MATCH('HT 1-0'!KP345,Scrape!$B:$B,0)),"")</f>
        <v/>
      </c>
      <c r="LM345">
        <f>IF(LQ345="1-0",INDEX(Scrape!$K:$K,MATCH('HT 1-0'!KP345,Scrape!$B:$B,0)),"")</f>
        <v/>
      </c>
      <c r="LN345">
        <f>IF(LQ345="1-0",INDEX(Scrape!$L:$L,MATCH('HT 1-0'!KP345,Scrape!$B:$B,0)),"")</f>
        <v/>
      </c>
      <c r="LO345">
        <f>IF(LQ345="1-0",INDEX(Scrape!$M:$M,MATCH('HT 1-0'!KP345,Scrape!$B:$B,0)),"")</f>
        <v/>
      </c>
      <c r="LP345">
        <f>IF(LQ345="1-0",INDEX(Scrape!$N:$N,MATCH('HT 1-0'!KP345,Scrape!$B:$B,0)),"")</f>
        <v/>
      </c>
      <c r="LQ345">
        <f>INDEX(Scrape!$O:$O,MATCH('HT 1-0'!KP345,Scrape!$B:$B,0))</f>
        <v/>
      </c>
      <c r="LR345">
        <f>(1/LJ345)+(1/LI345)+(1/LH345)</f>
        <v/>
      </c>
      <c r="LS345">
        <f>(1/LG345)+(1/LF345)+(1/LE345)</f>
        <v/>
      </c>
      <c r="LT345" s="8">
        <f>IF(INDEX(#REF!,MATCH(KQ345,#REF!,0))=INDEX(#REF!,MATCH(KQ345,#REF!,0)),INDEX(#REF!,MATCH(KQ345,#REF!,0)),"ERROR")</f>
        <v/>
      </c>
      <c r="LU345" s="4">
        <f>IF(KR345="G",2,IF(KR345="R",0.5,IF(KR345="A",1)))</f>
        <v/>
      </c>
      <c r="LV345" s="4">
        <f>IF(KS345="G",0.5,IF(KS345="R",2,IF(KS345="A",1)))</f>
        <v/>
      </c>
      <c r="LW345" s="4">
        <f>IF(KT345="G",2,IF(KT345="R",0.5,IF(KT345="A",1)))</f>
        <v/>
      </c>
      <c r="LX345" s="4">
        <f>IF(KU345="G",0.5,IF(KU345="R",2,IF(KU345="A",1)))</f>
        <v/>
      </c>
      <c r="LY345" s="7">
        <f>(LK345*(LU345+LX345)+(LL345*(LU345+LX345)))</f>
        <v/>
      </c>
      <c r="LZ345" s="7">
        <f>(LN345*(LV345+LW345)+(LO345*(LV345+LW345)))</f>
        <v/>
      </c>
      <c r="MA345" s="11">
        <f>LY345-LZ345</f>
        <v/>
      </c>
      <c r="MB345" s="5">
        <f>MA345+2</f>
        <v/>
      </c>
      <c r="MC345" s="6">
        <f>MA345-2</f>
        <v/>
      </c>
      <c r="MD345" s="4">
        <f>LE345</f>
        <v/>
      </c>
      <c r="ME345" s="9">
        <f>IF(MD345=0,1000,MD345+0.75)</f>
        <v/>
      </c>
      <c r="MF345" s="10">
        <f>IF(MD345=0,0,MD345-0.75)</f>
        <v/>
      </c>
      <c r="MG345" s="4">
        <f>((LM345*(LU345+LX345))-((LP345*(LV345+LW345))))</f>
        <v/>
      </c>
      <c r="MH345" s="9">
        <f>MG345*1.2</f>
        <v/>
      </c>
      <c r="MI345" s="10">
        <f>MG345*0.8</f>
        <v/>
      </c>
      <c r="MJ345">
        <f>IFERROR(NX345,"")</f>
        <v/>
      </c>
      <c r="MK345">
        <f>IFERROR(NY345,"")</f>
        <v/>
      </c>
      <c r="ML345">
        <f>IFERROR(NZ345,"")</f>
        <v/>
      </c>
      <c r="MM345">
        <f>IFERROR(OA345,"")</f>
        <v/>
      </c>
      <c r="MN345">
        <f>IFERROR(OB345,"")</f>
        <v/>
      </c>
      <c r="MO345">
        <f>IFERROR(OC345,"")</f>
        <v/>
      </c>
      <c r="MP345" s="1">
        <f>COUNTIFS(#REF!,LT345,#REF!,1,#REF!,"&gt;="&amp;MC345,#REF!,"&lt;="&amp;MB345,#REF!,"&lt;="&amp;ME345,#REF!,"&gt;="&amp;MF345,#REF!,"="&amp;KV345,#REF!,"="&amp;KX345)</f>
        <v/>
      </c>
      <c r="MQ345" s="1">
        <f>COUNTIFS(#REF!,LT345,#REF!,0,#REF!,"&gt;="&amp;MC345,#REF!,"&lt;="&amp;MB345,#REF!,"&lt;="&amp;ME345,#REF!,"&gt;="&amp;MF345,#REF!,"="&amp;KV345,#REF!,"="&amp;KX345)</f>
        <v/>
      </c>
      <c r="MR345" s="1">
        <f>COUNTIFS(#REF!,LT345,#REF!,1,#REF!,"&gt;="&amp;MC345,#REF!,"&lt;="&amp;MB345,#REF!,"&lt;="&amp;ME345,#REF!,"&gt;="&amp;MF345,#REF!,"="&amp;KW345,#REF!,"="&amp;KY345)</f>
        <v/>
      </c>
      <c r="MS345" s="1">
        <f>COUNTIFS(#REF!,LT345,#REF!,0,#REF!,"&gt;="&amp;MC345,#REF!,"&lt;="&amp;MB345,#REF!,"&lt;="&amp;ME345,#REF!,"&gt;="&amp;MF345,#REF!,"="&amp;KW345,#REF!,"="&amp;KY345)</f>
        <v/>
      </c>
      <c r="MT345" s="1">
        <f>COUNTIFS(#REF!,LT345,#REF!,1,#REF!,"&gt;="&amp;MI345,#REF!,"&lt;="&amp;MH345,#REF!,"&lt;="&amp;ME345,#REF!,"&gt;="&amp;MF345)</f>
        <v/>
      </c>
      <c r="MU345" s="1">
        <f>COUNTIFS(#REF!,LT345,#REF!,0,#REF!,"&gt;="&amp;MI345,#REF!,"&lt;="&amp;MH345,#REF!,"&lt;="&amp;ME345,#REF!,"&gt;="&amp;MF345)</f>
        <v/>
      </c>
      <c r="MV345" s="1">
        <f>COUNTIFS(#REF!,LT345,#REF!,1,#REF!,"&gt;="&amp;MI345,#REF!,"&lt;="&amp;MH345,#REF!,"="&amp;KZ345,#REF!,"="&amp;LA345,#REF!,"&lt;="&amp;ME345,#REF!,"&gt;="&amp;MF345)</f>
        <v/>
      </c>
      <c r="MW345" s="1">
        <f>COUNTIFS(#REF!,LT345,#REF!,0,#REF!,"&gt;="&amp;MI345,#REF!,"&lt;="&amp;MH345,#REF!,"="&amp;KZ345,#REF!,"="&amp;LA345,#REF!,"&lt;="&amp;ME345,#REF!,"&gt;="&amp;MF345)</f>
        <v/>
      </c>
      <c r="MX345" s="1">
        <f>COUNTIFS(#REF!,LT345,#REF!,1,#REF!,"&gt;="&amp;MC345,#REF!,"&lt;="&amp;MB345,#REF!,"&lt;="&amp;ME345,#REF!,"&gt;="&amp;MF345)</f>
        <v/>
      </c>
      <c r="MY345" s="1">
        <f>COUNTIFS(#REF!,LT345,#REF!,0,#REF!,"&gt;="&amp;MC345,#REF!,"&lt;="&amp;MB345,#REF!,"&lt;="&amp;ME345,#REF!,"&gt;="&amp;MF345)</f>
        <v/>
      </c>
      <c r="MZ345" s="1">
        <f>COUNTIFS(#REF!,LT345,#REF!,1,#REF!,"&lt;="&amp;ME345,#REF!,"&gt;="&amp;MF345,#REF!,"="&amp;KV345,#REF!,"="&amp;KX345)</f>
        <v/>
      </c>
      <c r="NA345" s="1">
        <f>COUNTIFS(#REF!,LT345,#REF!,0,#REF!,"&lt;="&amp;ME345,#REF!,"&gt;="&amp;MF345,#REF!,"="&amp;KV345,#REF!,"="&amp;KX345)</f>
        <v/>
      </c>
      <c r="NB345" s="1">
        <f>COUNTIFS(#REF!,LT345,#REF!,1,#REF!,"&lt;="&amp;ME345,#REF!,"&gt;="&amp;MF345,#REF!,"="&amp;KW345,#REF!,"="&amp;KY345)</f>
        <v/>
      </c>
      <c r="NC345" s="1">
        <f>COUNTIFS(#REF!,LT345,#REF!,0,#REF!,"&lt;="&amp;ME345,#REF!,"&gt;="&amp;MF345,#REF!,"="&amp;KW345,#REF!,"="&amp;KY345)</f>
        <v/>
      </c>
      <c r="ND345" s="1">
        <f>MP345+MR345+MT345+MV345+MX345+MZ345+NB345</f>
        <v/>
      </c>
      <c r="NE345" s="1">
        <f>MQ345+MS345+MU345+MW345+MY345+NA345+NC345</f>
        <v/>
      </c>
      <c r="NF345" s="1">
        <f>ND345+NE345</f>
        <v/>
      </c>
      <c r="NG345" s="33">
        <f>ND345/(ND345+NE345)</f>
        <v/>
      </c>
      <c r="NH345" s="3">
        <f>1/NG345</f>
        <v/>
      </c>
      <c r="NI345" s="1">
        <f>LH345</f>
        <v/>
      </c>
      <c r="NJ345" s="79">
        <f>((1-NG345)*(1/(NI345-1))*0.98-(NG345*1))</f>
        <v/>
      </c>
      <c r="NK345" s="34">
        <f>IF(LR345&lt;0.9,0,IF(AND(LR345&gt;1.1),0,1))</f>
        <v/>
      </c>
      <c r="NL345" s="34">
        <f>IF(LS345&lt;0.9,0,IF(AND(LS345&gt;1.1),0,1))</f>
        <v/>
      </c>
      <c r="NM345" s="32">
        <f>IF(NF345&gt;99,1,0)</f>
        <v/>
      </c>
      <c r="NN345" s="32">
        <f>IF(NJ345&gt;0.0799,1,0)</f>
        <v/>
      </c>
      <c r="NO345" s="32">
        <f>IF(NJ345&gt;NQ345,1,0)</f>
        <v/>
      </c>
      <c r="NP345" s="32">
        <f>NM345+NN345+NO345+NK345+NL345</f>
        <v/>
      </c>
      <c r="NQ345" s="79">
        <f>(((100*NG345)*(NI345-1)*0.98)-((1-NG345)*100))/100</f>
        <v/>
      </c>
      <c r="NR345" s="34">
        <f>IF(LR345&lt;0.9,0,IF(AND(LR345&gt;1.1),0,1))</f>
        <v/>
      </c>
      <c r="NS345" s="34">
        <f>IF(LS345&lt;0.9,0,IF(AND(LS345&gt;1.1),0,1))</f>
        <v/>
      </c>
      <c r="NT345" s="32">
        <f>IF(NF345&gt;99,1,0)</f>
        <v/>
      </c>
      <c r="NU345" s="32">
        <f>IF(NQ345&gt;0.0799,1,0)</f>
        <v/>
      </c>
      <c r="NV345" s="32">
        <f>IF(NQ345&gt;NJ345,1,0)</f>
        <v/>
      </c>
      <c r="NW345" s="32">
        <f>NT345+NU345+NV345+NR345+NS345</f>
        <v/>
      </c>
      <c r="NX345">
        <f>IF(NP345=5,"LayHome1-0",IF(AND(NW345=5),"BackHome1-0",""))</f>
        <v/>
      </c>
      <c r="NY345">
        <f>IF(NP345=5,KN345,IF(AND(NW345=5),KN345,""))</f>
        <v/>
      </c>
      <c r="NZ345">
        <f>IF(NP345=5,"Match Odds",IF(AND(NW345=5),"Match Odds",""))</f>
        <v/>
      </c>
      <c r="OA345">
        <f>IF(NP345=5,KP345,IF(AND(NW345=5),KP345,""))</f>
        <v/>
      </c>
      <c r="OB345">
        <f>IF(NP345=5,"MATCH_ODDS",IF(AND(NW345=5),"MATCH_ODDS",""))</f>
        <v/>
      </c>
      <c r="OC345">
        <f>IF(NP345=5,"LAY",IF(AND(NW345=5),"BACK",""))</f>
        <v/>
      </c>
    </row>
    <row r="346" ht="16.5" customHeight="1" thickBot="1" thickTop="1">
      <c r="A346" s="2" t="n"/>
      <c r="KN346" s="1">
        <f>IF(INDEX(#REF!,MATCH('HT 1-0'!D346,#REF!,0))=INDEX(#REF!,MATCH('HT 1-0'!D346,#REF!,0)),INDEX(#REF!,MATCH('HT 1-0'!D346,#REF!,0)),"ERROR")</f>
        <v/>
      </c>
      <c r="KO346" s="1">
        <f>IF(INDEX(#REF!,MATCH('HT 1-0'!E346,#REF!,0))=INDEX(#REF!,MATCH('HT 1-0'!E346,#REF!,0)),INDEX(#REF!,MATCH('HT 1-0'!E346,#REF!,0)),"ERROR")</f>
        <v/>
      </c>
      <c r="KP346" s="1">
        <f>KN346&amp;" v "&amp;KO346</f>
        <v/>
      </c>
      <c r="KQ346">
        <f>B346&amp;"_"&amp;C346</f>
        <v/>
      </c>
      <c r="KR346" s="1">
        <f>IF((HW346/KK346)&lt;0.335,"G",IF((HW346/KK346)&gt;0.67,"R","A"))</f>
        <v/>
      </c>
      <c r="KS346" s="1">
        <f>IF((HX346/KK346)&lt;0.335,"G",IF((HX346/KK346)&gt;0.67,"R","A"))</f>
        <v/>
      </c>
      <c r="KT346" s="1">
        <f>IF((IH346/KK346)&lt;0.335,"G",IF((IH346/KK346)&gt;0.67,"R","A"))</f>
        <v/>
      </c>
      <c r="KU346" s="1">
        <f>IF((II346/KK346)&lt;0.335,"G",IF((II346/KK346)&gt;0.67,"R","A"))</f>
        <v/>
      </c>
      <c r="KV346" s="1">
        <f>IF((HZ346/KK346)&lt;0.335,"G",IF((HZ346/KK346)&gt;0.67,"R","A"))</f>
        <v/>
      </c>
      <c r="KW346" s="1">
        <f>IF((HY346/KK346)&lt;0.335,"G",IF((HY346/KK346)&gt;0.67,"R","A"))</f>
        <v/>
      </c>
      <c r="KX346" s="1">
        <f>IF((IK346/KK346)&lt;0.335,"G",IF((IK346/KK346)&gt;0.67,"R","A"))</f>
        <v/>
      </c>
      <c r="KY346" s="1">
        <f>IF((IJ346/KK346)&lt;0.335,"G",IF((IJ346/KK346)&gt;0.67,"R","A"))</f>
        <v/>
      </c>
      <c r="KZ346" s="1">
        <f>IF((HQ346/KK346)&lt;0.335,"G",IF((HQ346/KK346)&gt;0.67,"R","A"))</f>
        <v/>
      </c>
      <c r="LA346" s="1">
        <f>IF((IB346/KK346)&lt;0.335,"G",IF((IB346/KK346)&gt;0.67,"R","A"))</f>
        <v/>
      </c>
      <c r="LB346">
        <f>IF(LQ346="1-0",INDEX(Scrape!#REF!,MATCH('HT 1-0'!KP346,Scrape!$B:$B,0)),"")</f>
        <v/>
      </c>
      <c r="LC346">
        <f>IF(LQ346="1-0",INDEX(Scrape!$A:$A,MATCH('HT 1-0'!KP346,Scrape!$B:$B,0)),"")</f>
        <v/>
      </c>
      <c r="LD346">
        <f>IF(LQ346="1-0",INDEX(Scrape!$B:$B,MATCH('HT 1-0'!KP346,Scrape!$B:$B,0)),"")</f>
        <v/>
      </c>
      <c r="LE346">
        <f>IF(LQ346="1-0",INDEX(Scrape!$C:$C,MATCH('HT 1-0'!KP346,Scrape!$B:$B,0)),"")</f>
        <v/>
      </c>
      <c r="LF346">
        <f>IF(LQ346="1-0",INDEX(Scrape!$D:$D,MATCH('HT 1-0'!KP346,Scrape!$B:$B,0)),"")</f>
        <v/>
      </c>
      <c r="LG346">
        <f>IF(LQ346="1-0",INDEX(Scrape!$E:$E,MATCH('HT 1-0'!KP346,Scrape!$B:$B,0)),"")</f>
        <v/>
      </c>
      <c r="LH346">
        <f>IF(LQ346="1-0",INDEX(Scrape!$F:$F,MATCH('HT 1-0'!KP346,Scrape!$B:$B,0)),"")</f>
        <v/>
      </c>
      <c r="LI346">
        <f>IF(LQ346="1-0",INDEX(Scrape!$G:$G,MATCH('HT 1-0'!KP346,Scrape!$B:$B,0)),"")</f>
        <v/>
      </c>
      <c r="LJ346">
        <f>IF(LQ346="1-0",INDEX(Scrape!$H:$H,MATCH('HT 1-0'!KP346,Scrape!$B:$B,0)),"")</f>
        <v/>
      </c>
      <c r="LK346">
        <f>IF(LQ346="1-0",INDEX(Scrape!$I:$I,MATCH('HT 1-0'!KP346,Scrape!$B:$B,0)),"")</f>
        <v/>
      </c>
      <c r="LL346">
        <f>IF(LQ346="1-0",INDEX(Scrape!$J:$J,MATCH('HT 1-0'!KP346,Scrape!$B:$B,0)),"")</f>
        <v/>
      </c>
      <c r="LM346">
        <f>IF(LQ346="1-0",INDEX(Scrape!$K:$K,MATCH('HT 1-0'!KP346,Scrape!$B:$B,0)),"")</f>
        <v/>
      </c>
      <c r="LN346">
        <f>IF(LQ346="1-0",INDEX(Scrape!$L:$L,MATCH('HT 1-0'!KP346,Scrape!$B:$B,0)),"")</f>
        <v/>
      </c>
      <c r="LO346">
        <f>IF(LQ346="1-0",INDEX(Scrape!$M:$M,MATCH('HT 1-0'!KP346,Scrape!$B:$B,0)),"")</f>
        <v/>
      </c>
      <c r="LP346">
        <f>IF(LQ346="1-0",INDEX(Scrape!$N:$N,MATCH('HT 1-0'!KP346,Scrape!$B:$B,0)),"")</f>
        <v/>
      </c>
      <c r="LQ346">
        <f>INDEX(Scrape!$O:$O,MATCH('HT 1-0'!KP346,Scrape!$B:$B,0))</f>
        <v/>
      </c>
      <c r="LR346">
        <f>(1/LJ346)+(1/LI346)+(1/LH346)</f>
        <v/>
      </c>
      <c r="LS346">
        <f>(1/LG346)+(1/LF346)+(1/LE346)</f>
        <v/>
      </c>
      <c r="LT346" s="8">
        <f>IF(INDEX(#REF!,MATCH(KQ346,#REF!,0))=INDEX(#REF!,MATCH(KQ346,#REF!,0)),INDEX(#REF!,MATCH(KQ346,#REF!,0)),"ERROR")</f>
        <v/>
      </c>
      <c r="LU346" s="4">
        <f>IF(KR346="G",2,IF(KR346="R",0.5,IF(KR346="A",1)))</f>
        <v/>
      </c>
      <c r="LV346" s="4">
        <f>IF(KS346="G",0.5,IF(KS346="R",2,IF(KS346="A",1)))</f>
        <v/>
      </c>
      <c r="LW346" s="4">
        <f>IF(KT346="G",2,IF(KT346="R",0.5,IF(KT346="A",1)))</f>
        <v/>
      </c>
      <c r="LX346" s="4">
        <f>IF(KU346="G",0.5,IF(KU346="R",2,IF(KU346="A",1)))</f>
        <v/>
      </c>
      <c r="LY346" s="7">
        <f>(LK346*(LU346+LX346)+(LL346*(LU346+LX346)))</f>
        <v/>
      </c>
      <c r="LZ346" s="7">
        <f>(LN346*(LV346+LW346)+(LO346*(LV346+LW346)))</f>
        <v/>
      </c>
      <c r="MA346" s="11">
        <f>LY346-LZ346</f>
        <v/>
      </c>
      <c r="MB346" s="5">
        <f>MA346+2</f>
        <v/>
      </c>
      <c r="MC346" s="6">
        <f>MA346-2</f>
        <v/>
      </c>
      <c r="MD346" s="4">
        <f>LE346</f>
        <v/>
      </c>
      <c r="ME346" s="9">
        <f>IF(MD346=0,1000,MD346+0.75)</f>
        <v/>
      </c>
      <c r="MF346" s="10">
        <f>IF(MD346=0,0,MD346-0.75)</f>
        <v/>
      </c>
      <c r="MG346" s="4">
        <f>((LM346*(LU346+LX346))-((LP346*(LV346+LW346))))</f>
        <v/>
      </c>
      <c r="MH346" s="9">
        <f>MG346*1.2</f>
        <v/>
      </c>
      <c r="MI346" s="10">
        <f>MG346*0.8</f>
        <v/>
      </c>
      <c r="MJ346">
        <f>IFERROR(NX346,"")</f>
        <v/>
      </c>
      <c r="MK346">
        <f>IFERROR(NY346,"")</f>
        <v/>
      </c>
      <c r="ML346">
        <f>IFERROR(NZ346,"")</f>
        <v/>
      </c>
      <c r="MM346">
        <f>IFERROR(OA346,"")</f>
        <v/>
      </c>
      <c r="MN346">
        <f>IFERROR(OB346,"")</f>
        <v/>
      </c>
      <c r="MO346">
        <f>IFERROR(OC346,"")</f>
        <v/>
      </c>
      <c r="MP346" s="1">
        <f>COUNTIFS(#REF!,LT346,#REF!,1,#REF!,"&gt;="&amp;MC346,#REF!,"&lt;="&amp;MB346,#REF!,"&lt;="&amp;ME346,#REF!,"&gt;="&amp;MF346,#REF!,"="&amp;KV346,#REF!,"="&amp;KX346)</f>
        <v/>
      </c>
      <c r="MQ346" s="1">
        <f>COUNTIFS(#REF!,LT346,#REF!,0,#REF!,"&gt;="&amp;MC346,#REF!,"&lt;="&amp;MB346,#REF!,"&lt;="&amp;ME346,#REF!,"&gt;="&amp;MF346,#REF!,"="&amp;KV346,#REF!,"="&amp;KX346)</f>
        <v/>
      </c>
      <c r="MR346" s="1">
        <f>COUNTIFS(#REF!,LT346,#REF!,1,#REF!,"&gt;="&amp;MC346,#REF!,"&lt;="&amp;MB346,#REF!,"&lt;="&amp;ME346,#REF!,"&gt;="&amp;MF346,#REF!,"="&amp;KW346,#REF!,"="&amp;KY346)</f>
        <v/>
      </c>
      <c r="MS346" s="1">
        <f>COUNTIFS(#REF!,LT346,#REF!,0,#REF!,"&gt;="&amp;MC346,#REF!,"&lt;="&amp;MB346,#REF!,"&lt;="&amp;ME346,#REF!,"&gt;="&amp;MF346,#REF!,"="&amp;KW346,#REF!,"="&amp;KY346)</f>
        <v/>
      </c>
      <c r="MT346" s="1">
        <f>COUNTIFS(#REF!,LT346,#REF!,1,#REF!,"&gt;="&amp;MI346,#REF!,"&lt;="&amp;MH346,#REF!,"&lt;="&amp;ME346,#REF!,"&gt;="&amp;MF346)</f>
        <v/>
      </c>
      <c r="MU346" s="1">
        <f>COUNTIFS(#REF!,LT346,#REF!,0,#REF!,"&gt;="&amp;MI346,#REF!,"&lt;="&amp;MH346,#REF!,"&lt;="&amp;ME346,#REF!,"&gt;="&amp;MF346)</f>
        <v/>
      </c>
      <c r="MV346" s="1">
        <f>COUNTIFS(#REF!,LT346,#REF!,1,#REF!,"&gt;="&amp;MI346,#REF!,"&lt;="&amp;MH346,#REF!,"="&amp;KZ346,#REF!,"="&amp;LA346,#REF!,"&lt;="&amp;ME346,#REF!,"&gt;="&amp;MF346)</f>
        <v/>
      </c>
      <c r="MW346" s="1">
        <f>COUNTIFS(#REF!,LT346,#REF!,0,#REF!,"&gt;="&amp;MI346,#REF!,"&lt;="&amp;MH346,#REF!,"="&amp;KZ346,#REF!,"="&amp;LA346,#REF!,"&lt;="&amp;ME346,#REF!,"&gt;="&amp;MF346)</f>
        <v/>
      </c>
      <c r="MX346" s="1">
        <f>COUNTIFS(#REF!,LT346,#REF!,1,#REF!,"&gt;="&amp;MC346,#REF!,"&lt;="&amp;MB346,#REF!,"&lt;="&amp;ME346,#REF!,"&gt;="&amp;MF346)</f>
        <v/>
      </c>
      <c r="MY346" s="1">
        <f>COUNTIFS(#REF!,LT346,#REF!,0,#REF!,"&gt;="&amp;MC346,#REF!,"&lt;="&amp;MB346,#REF!,"&lt;="&amp;ME346,#REF!,"&gt;="&amp;MF346)</f>
        <v/>
      </c>
      <c r="MZ346" s="1">
        <f>COUNTIFS(#REF!,LT346,#REF!,1,#REF!,"&lt;="&amp;ME346,#REF!,"&gt;="&amp;MF346,#REF!,"="&amp;KV346,#REF!,"="&amp;KX346)</f>
        <v/>
      </c>
      <c r="NA346" s="1">
        <f>COUNTIFS(#REF!,LT346,#REF!,0,#REF!,"&lt;="&amp;ME346,#REF!,"&gt;="&amp;MF346,#REF!,"="&amp;KV346,#REF!,"="&amp;KX346)</f>
        <v/>
      </c>
      <c r="NB346" s="1">
        <f>COUNTIFS(#REF!,LT346,#REF!,1,#REF!,"&lt;="&amp;ME346,#REF!,"&gt;="&amp;MF346,#REF!,"="&amp;KW346,#REF!,"="&amp;KY346)</f>
        <v/>
      </c>
      <c r="NC346" s="1">
        <f>COUNTIFS(#REF!,LT346,#REF!,0,#REF!,"&lt;="&amp;ME346,#REF!,"&gt;="&amp;MF346,#REF!,"="&amp;KW346,#REF!,"="&amp;KY346)</f>
        <v/>
      </c>
      <c r="ND346" s="1">
        <f>MP346+MR346+MT346+MV346+MX346+MZ346+NB346</f>
        <v/>
      </c>
      <c r="NE346" s="1">
        <f>MQ346+MS346+MU346+MW346+MY346+NA346+NC346</f>
        <v/>
      </c>
      <c r="NF346" s="1">
        <f>ND346+NE346</f>
        <v/>
      </c>
      <c r="NG346" s="33">
        <f>ND346/(ND346+NE346)</f>
        <v/>
      </c>
      <c r="NH346" s="3">
        <f>1/NG346</f>
        <v/>
      </c>
      <c r="NI346" s="1">
        <f>LH346</f>
        <v/>
      </c>
      <c r="NJ346" s="79">
        <f>((1-NG346)*(1/(NI346-1))*0.98-(NG346*1))</f>
        <v/>
      </c>
      <c r="NK346" s="34">
        <f>IF(LR346&lt;0.9,0,IF(AND(LR346&gt;1.1),0,1))</f>
        <v/>
      </c>
      <c r="NL346" s="34">
        <f>IF(LS346&lt;0.9,0,IF(AND(LS346&gt;1.1),0,1))</f>
        <v/>
      </c>
      <c r="NM346" s="32">
        <f>IF(NF346&gt;99,1,0)</f>
        <v/>
      </c>
      <c r="NN346" s="32">
        <f>IF(NJ346&gt;0.0799,1,0)</f>
        <v/>
      </c>
      <c r="NO346" s="32">
        <f>IF(NJ346&gt;NQ346,1,0)</f>
        <v/>
      </c>
      <c r="NP346" s="32">
        <f>NM346+NN346+NO346+NK346+NL346</f>
        <v/>
      </c>
      <c r="NQ346" s="79">
        <f>(((100*NG346)*(NI346-1)*0.98)-((1-NG346)*100))/100</f>
        <v/>
      </c>
      <c r="NR346" s="34">
        <f>IF(LR346&lt;0.9,0,IF(AND(LR346&gt;1.1),0,1))</f>
        <v/>
      </c>
      <c r="NS346" s="34">
        <f>IF(LS346&lt;0.9,0,IF(AND(LS346&gt;1.1),0,1))</f>
        <v/>
      </c>
      <c r="NT346" s="32">
        <f>IF(NF346&gt;99,1,0)</f>
        <v/>
      </c>
      <c r="NU346" s="32">
        <f>IF(NQ346&gt;0.0799,1,0)</f>
        <v/>
      </c>
      <c r="NV346" s="32">
        <f>IF(NQ346&gt;NJ346,1,0)</f>
        <v/>
      </c>
      <c r="NW346" s="32">
        <f>NT346+NU346+NV346+NR346+NS346</f>
        <v/>
      </c>
      <c r="NX346">
        <f>IF(NP346=5,"LayHome1-0",IF(AND(NW346=5),"BackHome1-0",""))</f>
        <v/>
      </c>
      <c r="NY346">
        <f>IF(NP346=5,KN346,IF(AND(NW346=5),KN346,""))</f>
        <v/>
      </c>
      <c r="NZ346">
        <f>IF(NP346=5,"Match Odds",IF(AND(NW346=5),"Match Odds",""))</f>
        <v/>
      </c>
      <c r="OA346">
        <f>IF(NP346=5,KP346,IF(AND(NW346=5),KP346,""))</f>
        <v/>
      </c>
      <c r="OB346">
        <f>IF(NP346=5,"MATCH_ODDS",IF(AND(NW346=5),"MATCH_ODDS",""))</f>
        <v/>
      </c>
      <c r="OC346">
        <f>IF(NP346=5,"LAY",IF(AND(NW346=5),"BACK",""))</f>
        <v/>
      </c>
    </row>
    <row r="347" ht="16.5" customHeight="1" thickBot="1" thickTop="1">
      <c r="A347" s="2" t="n"/>
      <c r="KN347" s="1">
        <f>IF(INDEX(#REF!,MATCH('HT 1-0'!D347,#REF!,0))=INDEX(#REF!,MATCH('HT 1-0'!D347,#REF!,0)),INDEX(#REF!,MATCH('HT 1-0'!D347,#REF!,0)),"ERROR")</f>
        <v/>
      </c>
      <c r="KO347" s="1">
        <f>IF(INDEX(#REF!,MATCH('HT 1-0'!E347,#REF!,0))=INDEX(#REF!,MATCH('HT 1-0'!E347,#REF!,0)),INDEX(#REF!,MATCH('HT 1-0'!E347,#REF!,0)),"ERROR")</f>
        <v/>
      </c>
      <c r="KP347" s="1">
        <f>KN347&amp;" v "&amp;KO347</f>
        <v/>
      </c>
      <c r="KQ347">
        <f>B347&amp;"_"&amp;C347</f>
        <v/>
      </c>
      <c r="KR347" s="1">
        <f>IF((HW347/KK347)&lt;0.335,"G",IF((HW347/KK347)&gt;0.67,"R","A"))</f>
        <v/>
      </c>
      <c r="KS347" s="1">
        <f>IF((HX347/KK347)&lt;0.335,"G",IF((HX347/KK347)&gt;0.67,"R","A"))</f>
        <v/>
      </c>
      <c r="KT347" s="1">
        <f>IF((IH347/KK347)&lt;0.335,"G",IF((IH347/KK347)&gt;0.67,"R","A"))</f>
        <v/>
      </c>
      <c r="KU347" s="1">
        <f>IF((II347/KK347)&lt;0.335,"G",IF((II347/KK347)&gt;0.67,"R","A"))</f>
        <v/>
      </c>
      <c r="KV347" s="1">
        <f>IF((HZ347/KK347)&lt;0.335,"G",IF((HZ347/KK347)&gt;0.67,"R","A"))</f>
        <v/>
      </c>
      <c r="KW347" s="1">
        <f>IF((HY347/KK347)&lt;0.335,"G",IF((HY347/KK347)&gt;0.67,"R","A"))</f>
        <v/>
      </c>
      <c r="KX347" s="1">
        <f>IF((IK347/KK347)&lt;0.335,"G",IF((IK347/KK347)&gt;0.67,"R","A"))</f>
        <v/>
      </c>
      <c r="KY347" s="1">
        <f>IF((IJ347/KK347)&lt;0.335,"G",IF((IJ347/KK347)&gt;0.67,"R","A"))</f>
        <v/>
      </c>
      <c r="KZ347" s="1">
        <f>IF((HQ347/KK347)&lt;0.335,"G",IF((HQ347/KK347)&gt;0.67,"R","A"))</f>
        <v/>
      </c>
      <c r="LA347" s="1">
        <f>IF((IB347/KK347)&lt;0.335,"G",IF((IB347/KK347)&gt;0.67,"R","A"))</f>
        <v/>
      </c>
      <c r="LB347">
        <f>IF(LQ347="1-0",INDEX(Scrape!#REF!,MATCH('HT 1-0'!KP347,Scrape!$B:$B,0)),"")</f>
        <v/>
      </c>
      <c r="LC347">
        <f>IF(LQ347="1-0",INDEX(Scrape!$A:$A,MATCH('HT 1-0'!KP347,Scrape!$B:$B,0)),"")</f>
        <v/>
      </c>
      <c r="LD347">
        <f>IF(LQ347="1-0",INDEX(Scrape!$B:$B,MATCH('HT 1-0'!KP347,Scrape!$B:$B,0)),"")</f>
        <v/>
      </c>
      <c r="LE347">
        <f>IF(LQ347="1-0",INDEX(Scrape!$C:$C,MATCH('HT 1-0'!KP347,Scrape!$B:$B,0)),"")</f>
        <v/>
      </c>
      <c r="LF347">
        <f>IF(LQ347="1-0",INDEX(Scrape!$D:$D,MATCH('HT 1-0'!KP347,Scrape!$B:$B,0)),"")</f>
        <v/>
      </c>
      <c r="LG347">
        <f>IF(LQ347="1-0",INDEX(Scrape!$E:$E,MATCH('HT 1-0'!KP347,Scrape!$B:$B,0)),"")</f>
        <v/>
      </c>
      <c r="LH347">
        <f>IF(LQ347="1-0",INDEX(Scrape!$F:$F,MATCH('HT 1-0'!KP347,Scrape!$B:$B,0)),"")</f>
        <v/>
      </c>
      <c r="LI347">
        <f>IF(LQ347="1-0",INDEX(Scrape!$G:$G,MATCH('HT 1-0'!KP347,Scrape!$B:$B,0)),"")</f>
        <v/>
      </c>
      <c r="LJ347">
        <f>IF(LQ347="1-0",INDEX(Scrape!$H:$H,MATCH('HT 1-0'!KP347,Scrape!$B:$B,0)),"")</f>
        <v/>
      </c>
      <c r="LK347">
        <f>IF(LQ347="1-0",INDEX(Scrape!$I:$I,MATCH('HT 1-0'!KP347,Scrape!$B:$B,0)),"")</f>
        <v/>
      </c>
      <c r="LL347">
        <f>IF(LQ347="1-0",INDEX(Scrape!$J:$J,MATCH('HT 1-0'!KP347,Scrape!$B:$B,0)),"")</f>
        <v/>
      </c>
      <c r="LM347">
        <f>IF(LQ347="1-0",INDEX(Scrape!$K:$K,MATCH('HT 1-0'!KP347,Scrape!$B:$B,0)),"")</f>
        <v/>
      </c>
      <c r="LN347">
        <f>IF(LQ347="1-0",INDEX(Scrape!$L:$L,MATCH('HT 1-0'!KP347,Scrape!$B:$B,0)),"")</f>
        <v/>
      </c>
      <c r="LO347">
        <f>IF(LQ347="1-0",INDEX(Scrape!$M:$M,MATCH('HT 1-0'!KP347,Scrape!$B:$B,0)),"")</f>
        <v/>
      </c>
      <c r="LP347">
        <f>IF(LQ347="1-0",INDEX(Scrape!$N:$N,MATCH('HT 1-0'!KP347,Scrape!$B:$B,0)),"")</f>
        <v/>
      </c>
      <c r="LQ347">
        <f>INDEX(Scrape!$O:$O,MATCH('HT 1-0'!KP347,Scrape!$B:$B,0))</f>
        <v/>
      </c>
      <c r="LR347">
        <f>(1/LJ347)+(1/LI347)+(1/LH347)</f>
        <v/>
      </c>
      <c r="LS347">
        <f>(1/LG347)+(1/LF347)+(1/LE347)</f>
        <v/>
      </c>
      <c r="LT347" s="8">
        <f>IF(INDEX(#REF!,MATCH(KQ347,#REF!,0))=INDEX(#REF!,MATCH(KQ347,#REF!,0)),INDEX(#REF!,MATCH(KQ347,#REF!,0)),"ERROR")</f>
        <v/>
      </c>
      <c r="LU347" s="4">
        <f>IF(KR347="G",2,IF(KR347="R",0.5,IF(KR347="A",1)))</f>
        <v/>
      </c>
      <c r="LV347" s="4">
        <f>IF(KS347="G",0.5,IF(KS347="R",2,IF(KS347="A",1)))</f>
        <v/>
      </c>
      <c r="LW347" s="4">
        <f>IF(KT347="G",2,IF(KT347="R",0.5,IF(KT347="A",1)))</f>
        <v/>
      </c>
      <c r="LX347" s="4">
        <f>IF(KU347="G",0.5,IF(KU347="R",2,IF(KU347="A",1)))</f>
        <v/>
      </c>
      <c r="LY347" s="7">
        <f>(LK347*(LU347+LX347)+(LL347*(LU347+LX347)))</f>
        <v/>
      </c>
      <c r="LZ347" s="7">
        <f>(LN347*(LV347+LW347)+(LO347*(LV347+LW347)))</f>
        <v/>
      </c>
      <c r="MA347" s="11">
        <f>LY347-LZ347</f>
        <v/>
      </c>
      <c r="MB347" s="5">
        <f>MA347+2</f>
        <v/>
      </c>
      <c r="MC347" s="6">
        <f>MA347-2</f>
        <v/>
      </c>
      <c r="MD347" s="4">
        <f>LE347</f>
        <v/>
      </c>
      <c r="ME347" s="9">
        <f>IF(MD347=0,1000,MD347+0.75)</f>
        <v/>
      </c>
      <c r="MF347" s="10">
        <f>IF(MD347=0,0,MD347-0.75)</f>
        <v/>
      </c>
      <c r="MG347" s="4">
        <f>((LM347*(LU347+LX347))-((LP347*(LV347+LW347))))</f>
        <v/>
      </c>
      <c r="MH347" s="9">
        <f>MG347*1.2</f>
        <v/>
      </c>
      <c r="MI347" s="10">
        <f>MG347*0.8</f>
        <v/>
      </c>
      <c r="MJ347">
        <f>IFERROR(NX347,"")</f>
        <v/>
      </c>
      <c r="MK347">
        <f>IFERROR(NY347,"")</f>
        <v/>
      </c>
      <c r="ML347">
        <f>IFERROR(NZ347,"")</f>
        <v/>
      </c>
      <c r="MM347">
        <f>IFERROR(OA347,"")</f>
        <v/>
      </c>
      <c r="MN347">
        <f>IFERROR(OB347,"")</f>
        <v/>
      </c>
      <c r="MO347">
        <f>IFERROR(OC347,"")</f>
        <v/>
      </c>
      <c r="MP347" s="1">
        <f>COUNTIFS(#REF!,LT347,#REF!,1,#REF!,"&gt;="&amp;MC347,#REF!,"&lt;="&amp;MB347,#REF!,"&lt;="&amp;ME347,#REF!,"&gt;="&amp;MF347,#REF!,"="&amp;KV347,#REF!,"="&amp;KX347)</f>
        <v/>
      </c>
      <c r="MQ347" s="1">
        <f>COUNTIFS(#REF!,LT347,#REF!,0,#REF!,"&gt;="&amp;MC347,#REF!,"&lt;="&amp;MB347,#REF!,"&lt;="&amp;ME347,#REF!,"&gt;="&amp;MF347,#REF!,"="&amp;KV347,#REF!,"="&amp;KX347)</f>
        <v/>
      </c>
      <c r="MR347" s="1">
        <f>COUNTIFS(#REF!,LT347,#REF!,1,#REF!,"&gt;="&amp;MC347,#REF!,"&lt;="&amp;MB347,#REF!,"&lt;="&amp;ME347,#REF!,"&gt;="&amp;MF347,#REF!,"="&amp;KW347,#REF!,"="&amp;KY347)</f>
        <v/>
      </c>
      <c r="MS347" s="1">
        <f>COUNTIFS(#REF!,LT347,#REF!,0,#REF!,"&gt;="&amp;MC347,#REF!,"&lt;="&amp;MB347,#REF!,"&lt;="&amp;ME347,#REF!,"&gt;="&amp;MF347,#REF!,"="&amp;KW347,#REF!,"="&amp;KY347)</f>
        <v/>
      </c>
      <c r="MT347" s="1">
        <f>COUNTIFS(#REF!,LT347,#REF!,1,#REF!,"&gt;="&amp;MI347,#REF!,"&lt;="&amp;MH347,#REF!,"&lt;="&amp;ME347,#REF!,"&gt;="&amp;MF347)</f>
        <v/>
      </c>
      <c r="MU347" s="1">
        <f>COUNTIFS(#REF!,LT347,#REF!,0,#REF!,"&gt;="&amp;MI347,#REF!,"&lt;="&amp;MH347,#REF!,"&lt;="&amp;ME347,#REF!,"&gt;="&amp;MF347)</f>
        <v/>
      </c>
      <c r="MV347" s="1">
        <f>COUNTIFS(#REF!,LT347,#REF!,1,#REF!,"&gt;="&amp;MI347,#REF!,"&lt;="&amp;MH347,#REF!,"="&amp;KZ347,#REF!,"="&amp;LA347,#REF!,"&lt;="&amp;ME347,#REF!,"&gt;="&amp;MF347)</f>
        <v/>
      </c>
      <c r="MW347" s="1">
        <f>COUNTIFS(#REF!,LT347,#REF!,0,#REF!,"&gt;="&amp;MI347,#REF!,"&lt;="&amp;MH347,#REF!,"="&amp;KZ347,#REF!,"="&amp;LA347,#REF!,"&lt;="&amp;ME347,#REF!,"&gt;="&amp;MF347)</f>
        <v/>
      </c>
      <c r="MX347" s="1">
        <f>COUNTIFS(#REF!,LT347,#REF!,1,#REF!,"&gt;="&amp;MC347,#REF!,"&lt;="&amp;MB347,#REF!,"&lt;="&amp;ME347,#REF!,"&gt;="&amp;MF347)</f>
        <v/>
      </c>
      <c r="MY347" s="1">
        <f>COUNTIFS(#REF!,LT347,#REF!,0,#REF!,"&gt;="&amp;MC347,#REF!,"&lt;="&amp;MB347,#REF!,"&lt;="&amp;ME347,#REF!,"&gt;="&amp;MF347)</f>
        <v/>
      </c>
      <c r="MZ347" s="1">
        <f>COUNTIFS(#REF!,LT347,#REF!,1,#REF!,"&lt;="&amp;ME347,#REF!,"&gt;="&amp;MF347,#REF!,"="&amp;KV347,#REF!,"="&amp;KX347)</f>
        <v/>
      </c>
      <c r="NA347" s="1">
        <f>COUNTIFS(#REF!,LT347,#REF!,0,#REF!,"&lt;="&amp;ME347,#REF!,"&gt;="&amp;MF347,#REF!,"="&amp;KV347,#REF!,"="&amp;KX347)</f>
        <v/>
      </c>
      <c r="NB347" s="1">
        <f>COUNTIFS(#REF!,LT347,#REF!,1,#REF!,"&lt;="&amp;ME347,#REF!,"&gt;="&amp;MF347,#REF!,"="&amp;KW347,#REF!,"="&amp;KY347)</f>
        <v/>
      </c>
      <c r="NC347" s="1">
        <f>COUNTIFS(#REF!,LT347,#REF!,0,#REF!,"&lt;="&amp;ME347,#REF!,"&gt;="&amp;MF347,#REF!,"="&amp;KW347,#REF!,"="&amp;KY347)</f>
        <v/>
      </c>
      <c r="ND347" s="1">
        <f>MP347+MR347+MT347+MV347+MX347+MZ347+NB347</f>
        <v/>
      </c>
      <c r="NE347" s="1">
        <f>MQ347+MS347+MU347+MW347+MY347+NA347+NC347</f>
        <v/>
      </c>
      <c r="NF347" s="1">
        <f>ND347+NE347</f>
        <v/>
      </c>
      <c r="NG347" s="33">
        <f>ND347/(ND347+NE347)</f>
        <v/>
      </c>
      <c r="NH347" s="3">
        <f>1/NG347</f>
        <v/>
      </c>
      <c r="NI347" s="1">
        <f>LH347</f>
        <v/>
      </c>
      <c r="NJ347" s="79">
        <f>((1-NG347)*(1/(NI347-1))*0.98-(NG347*1))</f>
        <v/>
      </c>
      <c r="NK347" s="34">
        <f>IF(LR347&lt;0.9,0,IF(AND(LR347&gt;1.1),0,1))</f>
        <v/>
      </c>
      <c r="NL347" s="34">
        <f>IF(LS347&lt;0.9,0,IF(AND(LS347&gt;1.1),0,1))</f>
        <v/>
      </c>
      <c r="NM347" s="32">
        <f>IF(NF347&gt;99,1,0)</f>
        <v/>
      </c>
      <c r="NN347" s="32">
        <f>IF(NJ347&gt;0.0799,1,0)</f>
        <v/>
      </c>
      <c r="NO347" s="32">
        <f>IF(NJ347&gt;NQ347,1,0)</f>
        <v/>
      </c>
      <c r="NP347" s="32">
        <f>NM347+NN347+NO347+NK347+NL347</f>
        <v/>
      </c>
      <c r="NQ347" s="79">
        <f>(((100*NG347)*(NI347-1)*0.98)-((1-NG347)*100))/100</f>
        <v/>
      </c>
      <c r="NR347" s="34">
        <f>IF(LR347&lt;0.9,0,IF(AND(LR347&gt;1.1),0,1))</f>
        <v/>
      </c>
      <c r="NS347" s="34">
        <f>IF(LS347&lt;0.9,0,IF(AND(LS347&gt;1.1),0,1))</f>
        <v/>
      </c>
      <c r="NT347" s="32">
        <f>IF(NF347&gt;99,1,0)</f>
        <v/>
      </c>
      <c r="NU347" s="32">
        <f>IF(NQ347&gt;0.0799,1,0)</f>
        <v/>
      </c>
      <c r="NV347" s="32">
        <f>IF(NQ347&gt;NJ347,1,0)</f>
        <v/>
      </c>
      <c r="NW347" s="32">
        <f>NT347+NU347+NV347+NR347+NS347</f>
        <v/>
      </c>
      <c r="NX347">
        <f>IF(NP347=5,"LayHome1-0",IF(AND(NW347=5),"BackHome1-0",""))</f>
        <v/>
      </c>
      <c r="NY347">
        <f>IF(NP347=5,KN347,IF(AND(NW347=5),KN347,""))</f>
        <v/>
      </c>
      <c r="NZ347">
        <f>IF(NP347=5,"Match Odds",IF(AND(NW347=5),"Match Odds",""))</f>
        <v/>
      </c>
      <c r="OA347">
        <f>IF(NP347=5,KP347,IF(AND(NW347=5),KP347,""))</f>
        <v/>
      </c>
      <c r="OB347">
        <f>IF(NP347=5,"MATCH_ODDS",IF(AND(NW347=5),"MATCH_ODDS",""))</f>
        <v/>
      </c>
      <c r="OC347">
        <f>IF(NP347=5,"LAY",IF(AND(NW347=5),"BACK",""))</f>
        <v/>
      </c>
    </row>
    <row r="348" ht="16.5" customHeight="1" thickBot="1" thickTop="1">
      <c r="A348" s="2" t="n"/>
      <c r="KN348" s="1">
        <f>IF(INDEX(#REF!,MATCH('HT 1-0'!D348,#REF!,0))=INDEX(#REF!,MATCH('HT 1-0'!D348,#REF!,0)),INDEX(#REF!,MATCH('HT 1-0'!D348,#REF!,0)),"ERROR")</f>
        <v/>
      </c>
      <c r="KO348" s="1">
        <f>IF(INDEX(#REF!,MATCH('HT 1-0'!E348,#REF!,0))=INDEX(#REF!,MATCH('HT 1-0'!E348,#REF!,0)),INDEX(#REF!,MATCH('HT 1-0'!E348,#REF!,0)),"ERROR")</f>
        <v/>
      </c>
      <c r="KP348" s="1">
        <f>KN348&amp;" v "&amp;KO348</f>
        <v/>
      </c>
      <c r="KQ348">
        <f>B348&amp;"_"&amp;C348</f>
        <v/>
      </c>
      <c r="KR348" s="1">
        <f>IF((HW348/KK348)&lt;0.335,"G",IF((HW348/KK348)&gt;0.67,"R","A"))</f>
        <v/>
      </c>
      <c r="KS348" s="1">
        <f>IF((HX348/KK348)&lt;0.335,"G",IF((HX348/KK348)&gt;0.67,"R","A"))</f>
        <v/>
      </c>
      <c r="KT348" s="1">
        <f>IF((IH348/KK348)&lt;0.335,"G",IF((IH348/KK348)&gt;0.67,"R","A"))</f>
        <v/>
      </c>
      <c r="KU348" s="1">
        <f>IF((II348/KK348)&lt;0.335,"G",IF((II348/KK348)&gt;0.67,"R","A"))</f>
        <v/>
      </c>
      <c r="KV348" s="1">
        <f>IF((HZ348/KK348)&lt;0.335,"G",IF((HZ348/KK348)&gt;0.67,"R","A"))</f>
        <v/>
      </c>
      <c r="KW348" s="1">
        <f>IF((HY348/KK348)&lt;0.335,"G",IF((HY348/KK348)&gt;0.67,"R","A"))</f>
        <v/>
      </c>
      <c r="KX348" s="1">
        <f>IF((IK348/KK348)&lt;0.335,"G",IF((IK348/KK348)&gt;0.67,"R","A"))</f>
        <v/>
      </c>
      <c r="KY348" s="1">
        <f>IF((IJ348/KK348)&lt;0.335,"G",IF((IJ348/KK348)&gt;0.67,"R","A"))</f>
        <v/>
      </c>
      <c r="KZ348" s="1">
        <f>IF((HQ348/KK348)&lt;0.335,"G",IF((HQ348/KK348)&gt;0.67,"R","A"))</f>
        <v/>
      </c>
      <c r="LA348" s="1">
        <f>IF((IB348/KK348)&lt;0.335,"G",IF((IB348/KK348)&gt;0.67,"R","A"))</f>
        <v/>
      </c>
      <c r="LB348">
        <f>IF(LQ348="1-0",INDEX(Scrape!#REF!,MATCH('HT 1-0'!KP348,Scrape!$B:$B,0)),"")</f>
        <v/>
      </c>
      <c r="LC348">
        <f>IF(LQ348="1-0",INDEX(Scrape!$A:$A,MATCH('HT 1-0'!KP348,Scrape!$B:$B,0)),"")</f>
        <v/>
      </c>
      <c r="LD348">
        <f>IF(LQ348="1-0",INDEX(Scrape!$B:$B,MATCH('HT 1-0'!KP348,Scrape!$B:$B,0)),"")</f>
        <v/>
      </c>
      <c r="LE348">
        <f>IF(LQ348="1-0",INDEX(Scrape!$C:$C,MATCH('HT 1-0'!KP348,Scrape!$B:$B,0)),"")</f>
        <v/>
      </c>
      <c r="LF348">
        <f>IF(LQ348="1-0",INDEX(Scrape!$D:$D,MATCH('HT 1-0'!KP348,Scrape!$B:$B,0)),"")</f>
        <v/>
      </c>
      <c r="LG348">
        <f>IF(LQ348="1-0",INDEX(Scrape!$E:$E,MATCH('HT 1-0'!KP348,Scrape!$B:$B,0)),"")</f>
        <v/>
      </c>
      <c r="LH348">
        <f>IF(LQ348="1-0",INDEX(Scrape!$F:$F,MATCH('HT 1-0'!KP348,Scrape!$B:$B,0)),"")</f>
        <v/>
      </c>
      <c r="LI348">
        <f>IF(LQ348="1-0",INDEX(Scrape!$G:$G,MATCH('HT 1-0'!KP348,Scrape!$B:$B,0)),"")</f>
        <v/>
      </c>
      <c r="LJ348">
        <f>IF(LQ348="1-0",INDEX(Scrape!$H:$H,MATCH('HT 1-0'!KP348,Scrape!$B:$B,0)),"")</f>
        <v/>
      </c>
      <c r="LK348">
        <f>IF(LQ348="1-0",INDEX(Scrape!$I:$I,MATCH('HT 1-0'!KP348,Scrape!$B:$B,0)),"")</f>
        <v/>
      </c>
      <c r="LL348">
        <f>IF(LQ348="1-0",INDEX(Scrape!$J:$J,MATCH('HT 1-0'!KP348,Scrape!$B:$B,0)),"")</f>
        <v/>
      </c>
      <c r="LM348">
        <f>IF(LQ348="1-0",INDEX(Scrape!$K:$K,MATCH('HT 1-0'!KP348,Scrape!$B:$B,0)),"")</f>
        <v/>
      </c>
      <c r="LN348">
        <f>IF(LQ348="1-0",INDEX(Scrape!$L:$L,MATCH('HT 1-0'!KP348,Scrape!$B:$B,0)),"")</f>
        <v/>
      </c>
      <c r="LO348">
        <f>IF(LQ348="1-0",INDEX(Scrape!$M:$M,MATCH('HT 1-0'!KP348,Scrape!$B:$B,0)),"")</f>
        <v/>
      </c>
      <c r="LP348">
        <f>IF(LQ348="1-0",INDEX(Scrape!$N:$N,MATCH('HT 1-0'!KP348,Scrape!$B:$B,0)),"")</f>
        <v/>
      </c>
      <c r="LQ348">
        <f>INDEX(Scrape!$O:$O,MATCH('HT 1-0'!KP348,Scrape!$B:$B,0))</f>
        <v/>
      </c>
      <c r="LR348">
        <f>(1/LJ348)+(1/LI348)+(1/LH348)</f>
        <v/>
      </c>
      <c r="LS348">
        <f>(1/LG348)+(1/LF348)+(1/LE348)</f>
        <v/>
      </c>
      <c r="LT348" s="8">
        <f>IF(INDEX(#REF!,MATCH(KQ348,#REF!,0))=INDEX(#REF!,MATCH(KQ348,#REF!,0)),INDEX(#REF!,MATCH(KQ348,#REF!,0)),"ERROR")</f>
        <v/>
      </c>
      <c r="LU348" s="4">
        <f>IF(KR348="G",2,IF(KR348="R",0.5,IF(KR348="A",1)))</f>
        <v/>
      </c>
      <c r="LV348" s="4">
        <f>IF(KS348="G",0.5,IF(KS348="R",2,IF(KS348="A",1)))</f>
        <v/>
      </c>
      <c r="LW348" s="4">
        <f>IF(KT348="G",2,IF(KT348="R",0.5,IF(KT348="A",1)))</f>
        <v/>
      </c>
      <c r="LX348" s="4">
        <f>IF(KU348="G",0.5,IF(KU348="R",2,IF(KU348="A",1)))</f>
        <v/>
      </c>
      <c r="LY348" s="7">
        <f>(LK348*(LU348+LX348)+(LL348*(LU348+LX348)))</f>
        <v/>
      </c>
      <c r="LZ348" s="7">
        <f>(LN348*(LV348+LW348)+(LO348*(LV348+LW348)))</f>
        <v/>
      </c>
      <c r="MA348" s="11">
        <f>LY348-LZ348</f>
        <v/>
      </c>
      <c r="MB348" s="5">
        <f>MA348+2</f>
        <v/>
      </c>
      <c r="MC348" s="6">
        <f>MA348-2</f>
        <v/>
      </c>
      <c r="MD348" s="4">
        <f>LE348</f>
        <v/>
      </c>
      <c r="ME348" s="9">
        <f>IF(MD348=0,1000,MD348+0.75)</f>
        <v/>
      </c>
      <c r="MF348" s="10">
        <f>IF(MD348=0,0,MD348-0.75)</f>
        <v/>
      </c>
      <c r="MG348" s="4">
        <f>((LM348*(LU348+LX348))-((LP348*(LV348+LW348))))</f>
        <v/>
      </c>
      <c r="MH348" s="9">
        <f>MG348*1.2</f>
        <v/>
      </c>
      <c r="MI348" s="10">
        <f>MG348*0.8</f>
        <v/>
      </c>
      <c r="MJ348">
        <f>IFERROR(NX348,"")</f>
        <v/>
      </c>
      <c r="MK348">
        <f>IFERROR(NY348,"")</f>
        <v/>
      </c>
      <c r="ML348">
        <f>IFERROR(NZ348,"")</f>
        <v/>
      </c>
      <c r="MM348">
        <f>IFERROR(OA348,"")</f>
        <v/>
      </c>
      <c r="MN348">
        <f>IFERROR(OB348,"")</f>
        <v/>
      </c>
      <c r="MO348">
        <f>IFERROR(OC348,"")</f>
        <v/>
      </c>
      <c r="MP348" s="1">
        <f>COUNTIFS(#REF!,LT348,#REF!,1,#REF!,"&gt;="&amp;MC348,#REF!,"&lt;="&amp;MB348,#REF!,"&lt;="&amp;ME348,#REF!,"&gt;="&amp;MF348,#REF!,"="&amp;KV348,#REF!,"="&amp;KX348)</f>
        <v/>
      </c>
      <c r="MQ348" s="1">
        <f>COUNTIFS(#REF!,LT348,#REF!,0,#REF!,"&gt;="&amp;MC348,#REF!,"&lt;="&amp;MB348,#REF!,"&lt;="&amp;ME348,#REF!,"&gt;="&amp;MF348,#REF!,"="&amp;KV348,#REF!,"="&amp;KX348)</f>
        <v/>
      </c>
      <c r="MR348" s="1">
        <f>COUNTIFS(#REF!,LT348,#REF!,1,#REF!,"&gt;="&amp;MC348,#REF!,"&lt;="&amp;MB348,#REF!,"&lt;="&amp;ME348,#REF!,"&gt;="&amp;MF348,#REF!,"="&amp;KW348,#REF!,"="&amp;KY348)</f>
        <v/>
      </c>
      <c r="MS348" s="1">
        <f>COUNTIFS(#REF!,LT348,#REF!,0,#REF!,"&gt;="&amp;MC348,#REF!,"&lt;="&amp;MB348,#REF!,"&lt;="&amp;ME348,#REF!,"&gt;="&amp;MF348,#REF!,"="&amp;KW348,#REF!,"="&amp;KY348)</f>
        <v/>
      </c>
      <c r="MT348" s="1">
        <f>COUNTIFS(#REF!,LT348,#REF!,1,#REF!,"&gt;="&amp;MI348,#REF!,"&lt;="&amp;MH348,#REF!,"&lt;="&amp;ME348,#REF!,"&gt;="&amp;MF348)</f>
        <v/>
      </c>
      <c r="MU348" s="1">
        <f>COUNTIFS(#REF!,LT348,#REF!,0,#REF!,"&gt;="&amp;MI348,#REF!,"&lt;="&amp;MH348,#REF!,"&lt;="&amp;ME348,#REF!,"&gt;="&amp;MF348)</f>
        <v/>
      </c>
      <c r="MV348" s="1">
        <f>COUNTIFS(#REF!,LT348,#REF!,1,#REF!,"&gt;="&amp;MI348,#REF!,"&lt;="&amp;MH348,#REF!,"="&amp;KZ348,#REF!,"="&amp;LA348,#REF!,"&lt;="&amp;ME348,#REF!,"&gt;="&amp;MF348)</f>
        <v/>
      </c>
      <c r="MW348" s="1">
        <f>COUNTIFS(#REF!,LT348,#REF!,0,#REF!,"&gt;="&amp;MI348,#REF!,"&lt;="&amp;MH348,#REF!,"="&amp;KZ348,#REF!,"="&amp;LA348,#REF!,"&lt;="&amp;ME348,#REF!,"&gt;="&amp;MF348)</f>
        <v/>
      </c>
      <c r="MX348" s="1">
        <f>COUNTIFS(#REF!,LT348,#REF!,1,#REF!,"&gt;="&amp;MC348,#REF!,"&lt;="&amp;MB348,#REF!,"&lt;="&amp;ME348,#REF!,"&gt;="&amp;MF348)</f>
        <v/>
      </c>
      <c r="MY348" s="1">
        <f>COUNTIFS(#REF!,LT348,#REF!,0,#REF!,"&gt;="&amp;MC348,#REF!,"&lt;="&amp;MB348,#REF!,"&lt;="&amp;ME348,#REF!,"&gt;="&amp;MF348)</f>
        <v/>
      </c>
      <c r="MZ348" s="1">
        <f>COUNTIFS(#REF!,LT348,#REF!,1,#REF!,"&lt;="&amp;ME348,#REF!,"&gt;="&amp;MF348,#REF!,"="&amp;KV348,#REF!,"="&amp;KX348)</f>
        <v/>
      </c>
      <c r="NA348" s="1">
        <f>COUNTIFS(#REF!,LT348,#REF!,0,#REF!,"&lt;="&amp;ME348,#REF!,"&gt;="&amp;MF348,#REF!,"="&amp;KV348,#REF!,"="&amp;KX348)</f>
        <v/>
      </c>
      <c r="NB348" s="1">
        <f>COUNTIFS(#REF!,LT348,#REF!,1,#REF!,"&lt;="&amp;ME348,#REF!,"&gt;="&amp;MF348,#REF!,"="&amp;KW348,#REF!,"="&amp;KY348)</f>
        <v/>
      </c>
      <c r="NC348" s="1">
        <f>COUNTIFS(#REF!,LT348,#REF!,0,#REF!,"&lt;="&amp;ME348,#REF!,"&gt;="&amp;MF348,#REF!,"="&amp;KW348,#REF!,"="&amp;KY348)</f>
        <v/>
      </c>
      <c r="ND348" s="1">
        <f>MP348+MR348+MT348+MV348+MX348+MZ348+NB348</f>
        <v/>
      </c>
      <c r="NE348" s="1">
        <f>MQ348+MS348+MU348+MW348+MY348+NA348+NC348</f>
        <v/>
      </c>
      <c r="NF348" s="1">
        <f>ND348+NE348</f>
        <v/>
      </c>
      <c r="NG348" s="33">
        <f>ND348/(ND348+NE348)</f>
        <v/>
      </c>
      <c r="NH348" s="3">
        <f>1/NG348</f>
        <v/>
      </c>
      <c r="NI348" s="1">
        <f>LH348</f>
        <v/>
      </c>
      <c r="NJ348" s="79">
        <f>((1-NG348)*(1/(NI348-1))*0.98-(NG348*1))</f>
        <v/>
      </c>
      <c r="NK348" s="34">
        <f>IF(LR348&lt;0.9,0,IF(AND(LR348&gt;1.1),0,1))</f>
        <v/>
      </c>
      <c r="NL348" s="34">
        <f>IF(LS348&lt;0.9,0,IF(AND(LS348&gt;1.1),0,1))</f>
        <v/>
      </c>
      <c r="NM348" s="32">
        <f>IF(NF348&gt;99,1,0)</f>
        <v/>
      </c>
      <c r="NN348" s="32">
        <f>IF(NJ348&gt;0.0799,1,0)</f>
        <v/>
      </c>
      <c r="NO348" s="32">
        <f>IF(NJ348&gt;NQ348,1,0)</f>
        <v/>
      </c>
      <c r="NP348" s="32">
        <f>NM348+NN348+NO348+NK348+NL348</f>
        <v/>
      </c>
      <c r="NQ348" s="79">
        <f>(((100*NG348)*(NI348-1)*0.98)-((1-NG348)*100))/100</f>
        <v/>
      </c>
      <c r="NR348" s="34">
        <f>IF(LR348&lt;0.9,0,IF(AND(LR348&gt;1.1),0,1))</f>
        <v/>
      </c>
      <c r="NS348" s="34">
        <f>IF(LS348&lt;0.9,0,IF(AND(LS348&gt;1.1),0,1))</f>
        <v/>
      </c>
      <c r="NT348" s="32">
        <f>IF(NF348&gt;99,1,0)</f>
        <v/>
      </c>
      <c r="NU348" s="32">
        <f>IF(NQ348&gt;0.0799,1,0)</f>
        <v/>
      </c>
      <c r="NV348" s="32">
        <f>IF(NQ348&gt;NJ348,1,0)</f>
        <v/>
      </c>
      <c r="NW348" s="32">
        <f>NT348+NU348+NV348+NR348+NS348</f>
        <v/>
      </c>
      <c r="NX348">
        <f>IF(NP348=5,"LayHome1-0",IF(AND(NW348=5),"BackHome1-0",""))</f>
        <v/>
      </c>
      <c r="NY348">
        <f>IF(NP348=5,KN348,IF(AND(NW348=5),KN348,""))</f>
        <v/>
      </c>
      <c r="NZ348">
        <f>IF(NP348=5,"Match Odds",IF(AND(NW348=5),"Match Odds",""))</f>
        <v/>
      </c>
      <c r="OA348">
        <f>IF(NP348=5,KP348,IF(AND(NW348=5),KP348,""))</f>
        <v/>
      </c>
      <c r="OB348">
        <f>IF(NP348=5,"MATCH_ODDS",IF(AND(NW348=5),"MATCH_ODDS",""))</f>
        <v/>
      </c>
      <c r="OC348">
        <f>IF(NP348=5,"LAY",IF(AND(NW348=5),"BACK",""))</f>
        <v/>
      </c>
    </row>
    <row r="349" ht="16.5" customHeight="1" thickBot="1" thickTop="1">
      <c r="A349" s="2" t="n"/>
      <c r="KN349" s="1">
        <f>IF(INDEX(#REF!,MATCH('HT 1-0'!D349,#REF!,0))=INDEX(#REF!,MATCH('HT 1-0'!D349,#REF!,0)),INDEX(#REF!,MATCH('HT 1-0'!D349,#REF!,0)),"ERROR")</f>
        <v/>
      </c>
      <c r="KO349" s="1">
        <f>IF(INDEX(#REF!,MATCH('HT 1-0'!E349,#REF!,0))=INDEX(#REF!,MATCH('HT 1-0'!E349,#REF!,0)),INDEX(#REF!,MATCH('HT 1-0'!E349,#REF!,0)),"ERROR")</f>
        <v/>
      </c>
      <c r="KP349" s="1">
        <f>KN349&amp;" v "&amp;KO349</f>
        <v/>
      </c>
      <c r="KQ349">
        <f>B349&amp;"_"&amp;C349</f>
        <v/>
      </c>
      <c r="KR349" s="1">
        <f>IF((HW349/KK349)&lt;0.335,"G",IF((HW349/KK349)&gt;0.67,"R","A"))</f>
        <v/>
      </c>
      <c r="KS349" s="1">
        <f>IF((HX349/KK349)&lt;0.335,"G",IF((HX349/KK349)&gt;0.67,"R","A"))</f>
        <v/>
      </c>
      <c r="KT349" s="1">
        <f>IF((IH349/KK349)&lt;0.335,"G",IF((IH349/KK349)&gt;0.67,"R","A"))</f>
        <v/>
      </c>
      <c r="KU349" s="1">
        <f>IF((II349/KK349)&lt;0.335,"G",IF((II349/KK349)&gt;0.67,"R","A"))</f>
        <v/>
      </c>
      <c r="KV349" s="1">
        <f>IF((HZ349/KK349)&lt;0.335,"G",IF((HZ349/KK349)&gt;0.67,"R","A"))</f>
        <v/>
      </c>
      <c r="KW349" s="1">
        <f>IF((HY349/KK349)&lt;0.335,"G",IF((HY349/KK349)&gt;0.67,"R","A"))</f>
        <v/>
      </c>
      <c r="KX349" s="1">
        <f>IF((IK349/KK349)&lt;0.335,"G",IF((IK349/KK349)&gt;0.67,"R","A"))</f>
        <v/>
      </c>
      <c r="KY349" s="1">
        <f>IF((IJ349/KK349)&lt;0.335,"G",IF((IJ349/KK349)&gt;0.67,"R","A"))</f>
        <v/>
      </c>
      <c r="KZ349" s="1">
        <f>IF((HQ349/KK349)&lt;0.335,"G",IF((HQ349/KK349)&gt;0.67,"R","A"))</f>
        <v/>
      </c>
      <c r="LA349" s="1">
        <f>IF((IB349/KK349)&lt;0.335,"G",IF((IB349/KK349)&gt;0.67,"R","A"))</f>
        <v/>
      </c>
      <c r="LB349">
        <f>IF(LQ349="1-0",INDEX(Scrape!#REF!,MATCH('HT 1-0'!KP349,Scrape!$B:$B,0)),"")</f>
        <v/>
      </c>
      <c r="LC349">
        <f>IF(LQ349="1-0",INDEX(Scrape!$A:$A,MATCH('HT 1-0'!KP349,Scrape!$B:$B,0)),"")</f>
        <v/>
      </c>
      <c r="LD349">
        <f>IF(LQ349="1-0",INDEX(Scrape!$B:$B,MATCH('HT 1-0'!KP349,Scrape!$B:$B,0)),"")</f>
        <v/>
      </c>
      <c r="LE349">
        <f>IF(LQ349="1-0",INDEX(Scrape!$C:$C,MATCH('HT 1-0'!KP349,Scrape!$B:$B,0)),"")</f>
        <v/>
      </c>
      <c r="LF349">
        <f>IF(LQ349="1-0",INDEX(Scrape!$D:$D,MATCH('HT 1-0'!KP349,Scrape!$B:$B,0)),"")</f>
        <v/>
      </c>
      <c r="LG349">
        <f>IF(LQ349="1-0",INDEX(Scrape!$E:$E,MATCH('HT 1-0'!KP349,Scrape!$B:$B,0)),"")</f>
        <v/>
      </c>
      <c r="LH349">
        <f>IF(LQ349="1-0",INDEX(Scrape!$F:$F,MATCH('HT 1-0'!KP349,Scrape!$B:$B,0)),"")</f>
        <v/>
      </c>
      <c r="LI349">
        <f>IF(LQ349="1-0",INDEX(Scrape!$G:$G,MATCH('HT 1-0'!KP349,Scrape!$B:$B,0)),"")</f>
        <v/>
      </c>
      <c r="LJ349">
        <f>IF(LQ349="1-0",INDEX(Scrape!$H:$H,MATCH('HT 1-0'!KP349,Scrape!$B:$B,0)),"")</f>
        <v/>
      </c>
      <c r="LK349">
        <f>IF(LQ349="1-0",INDEX(Scrape!$I:$I,MATCH('HT 1-0'!KP349,Scrape!$B:$B,0)),"")</f>
        <v/>
      </c>
      <c r="LL349">
        <f>IF(LQ349="1-0",INDEX(Scrape!$J:$J,MATCH('HT 1-0'!KP349,Scrape!$B:$B,0)),"")</f>
        <v/>
      </c>
      <c r="LM349">
        <f>IF(LQ349="1-0",INDEX(Scrape!$K:$K,MATCH('HT 1-0'!KP349,Scrape!$B:$B,0)),"")</f>
        <v/>
      </c>
      <c r="LN349">
        <f>IF(LQ349="1-0",INDEX(Scrape!$L:$L,MATCH('HT 1-0'!KP349,Scrape!$B:$B,0)),"")</f>
        <v/>
      </c>
      <c r="LO349">
        <f>IF(LQ349="1-0",INDEX(Scrape!$M:$M,MATCH('HT 1-0'!KP349,Scrape!$B:$B,0)),"")</f>
        <v/>
      </c>
      <c r="LP349">
        <f>IF(LQ349="1-0",INDEX(Scrape!$N:$N,MATCH('HT 1-0'!KP349,Scrape!$B:$B,0)),"")</f>
        <v/>
      </c>
      <c r="LQ349">
        <f>INDEX(Scrape!$O:$O,MATCH('HT 1-0'!KP349,Scrape!$B:$B,0))</f>
        <v/>
      </c>
      <c r="LR349">
        <f>(1/LJ349)+(1/LI349)+(1/LH349)</f>
        <v/>
      </c>
      <c r="LS349">
        <f>(1/LG349)+(1/LF349)+(1/LE349)</f>
        <v/>
      </c>
      <c r="LT349" s="8">
        <f>IF(INDEX(#REF!,MATCH(KQ349,#REF!,0))=INDEX(#REF!,MATCH(KQ349,#REF!,0)),INDEX(#REF!,MATCH(KQ349,#REF!,0)),"ERROR")</f>
        <v/>
      </c>
      <c r="LU349" s="4">
        <f>IF(KR349="G",2,IF(KR349="R",0.5,IF(KR349="A",1)))</f>
        <v/>
      </c>
      <c r="LV349" s="4">
        <f>IF(KS349="G",0.5,IF(KS349="R",2,IF(KS349="A",1)))</f>
        <v/>
      </c>
      <c r="LW349" s="4">
        <f>IF(KT349="G",2,IF(KT349="R",0.5,IF(KT349="A",1)))</f>
        <v/>
      </c>
      <c r="LX349" s="4">
        <f>IF(KU349="G",0.5,IF(KU349="R",2,IF(KU349="A",1)))</f>
        <v/>
      </c>
      <c r="LY349" s="7">
        <f>(LK349*(LU349+LX349)+(LL349*(LU349+LX349)))</f>
        <v/>
      </c>
      <c r="LZ349" s="7">
        <f>(LN349*(LV349+LW349)+(LO349*(LV349+LW349)))</f>
        <v/>
      </c>
      <c r="MA349" s="11">
        <f>LY349-LZ349</f>
        <v/>
      </c>
      <c r="MB349" s="5">
        <f>MA349+2</f>
        <v/>
      </c>
      <c r="MC349" s="6">
        <f>MA349-2</f>
        <v/>
      </c>
      <c r="MD349" s="4">
        <f>LE349</f>
        <v/>
      </c>
      <c r="ME349" s="9">
        <f>IF(MD349=0,1000,MD349+0.75)</f>
        <v/>
      </c>
      <c r="MF349" s="10">
        <f>IF(MD349=0,0,MD349-0.75)</f>
        <v/>
      </c>
      <c r="MG349" s="4">
        <f>((LM349*(LU349+LX349))-((LP349*(LV349+LW349))))</f>
        <v/>
      </c>
      <c r="MH349" s="9">
        <f>MG349*1.2</f>
        <v/>
      </c>
      <c r="MI349" s="10">
        <f>MG349*0.8</f>
        <v/>
      </c>
      <c r="MJ349">
        <f>IFERROR(NX349,"")</f>
        <v/>
      </c>
      <c r="MK349">
        <f>IFERROR(NY349,"")</f>
        <v/>
      </c>
      <c r="ML349">
        <f>IFERROR(NZ349,"")</f>
        <v/>
      </c>
      <c r="MM349">
        <f>IFERROR(OA349,"")</f>
        <v/>
      </c>
      <c r="MN349">
        <f>IFERROR(OB349,"")</f>
        <v/>
      </c>
      <c r="MO349">
        <f>IFERROR(OC349,"")</f>
        <v/>
      </c>
      <c r="MP349" s="1">
        <f>COUNTIFS(#REF!,LT349,#REF!,1,#REF!,"&gt;="&amp;MC349,#REF!,"&lt;="&amp;MB349,#REF!,"&lt;="&amp;ME349,#REF!,"&gt;="&amp;MF349,#REF!,"="&amp;KV349,#REF!,"="&amp;KX349)</f>
        <v/>
      </c>
      <c r="MQ349" s="1">
        <f>COUNTIFS(#REF!,LT349,#REF!,0,#REF!,"&gt;="&amp;MC349,#REF!,"&lt;="&amp;MB349,#REF!,"&lt;="&amp;ME349,#REF!,"&gt;="&amp;MF349,#REF!,"="&amp;KV349,#REF!,"="&amp;KX349)</f>
        <v/>
      </c>
      <c r="MR349" s="1">
        <f>COUNTIFS(#REF!,LT349,#REF!,1,#REF!,"&gt;="&amp;MC349,#REF!,"&lt;="&amp;MB349,#REF!,"&lt;="&amp;ME349,#REF!,"&gt;="&amp;MF349,#REF!,"="&amp;KW349,#REF!,"="&amp;KY349)</f>
        <v/>
      </c>
      <c r="MS349" s="1">
        <f>COUNTIFS(#REF!,LT349,#REF!,0,#REF!,"&gt;="&amp;MC349,#REF!,"&lt;="&amp;MB349,#REF!,"&lt;="&amp;ME349,#REF!,"&gt;="&amp;MF349,#REF!,"="&amp;KW349,#REF!,"="&amp;KY349)</f>
        <v/>
      </c>
      <c r="MT349" s="1">
        <f>COUNTIFS(#REF!,LT349,#REF!,1,#REF!,"&gt;="&amp;MI349,#REF!,"&lt;="&amp;MH349,#REF!,"&lt;="&amp;ME349,#REF!,"&gt;="&amp;MF349)</f>
        <v/>
      </c>
      <c r="MU349" s="1">
        <f>COUNTIFS(#REF!,LT349,#REF!,0,#REF!,"&gt;="&amp;MI349,#REF!,"&lt;="&amp;MH349,#REF!,"&lt;="&amp;ME349,#REF!,"&gt;="&amp;MF349)</f>
        <v/>
      </c>
      <c r="MV349" s="1">
        <f>COUNTIFS(#REF!,LT349,#REF!,1,#REF!,"&gt;="&amp;MI349,#REF!,"&lt;="&amp;MH349,#REF!,"="&amp;KZ349,#REF!,"="&amp;LA349,#REF!,"&lt;="&amp;ME349,#REF!,"&gt;="&amp;MF349)</f>
        <v/>
      </c>
      <c r="MW349" s="1">
        <f>COUNTIFS(#REF!,LT349,#REF!,0,#REF!,"&gt;="&amp;MI349,#REF!,"&lt;="&amp;MH349,#REF!,"="&amp;KZ349,#REF!,"="&amp;LA349,#REF!,"&lt;="&amp;ME349,#REF!,"&gt;="&amp;MF349)</f>
        <v/>
      </c>
      <c r="MX349" s="1">
        <f>COUNTIFS(#REF!,LT349,#REF!,1,#REF!,"&gt;="&amp;MC349,#REF!,"&lt;="&amp;MB349,#REF!,"&lt;="&amp;ME349,#REF!,"&gt;="&amp;MF349)</f>
        <v/>
      </c>
      <c r="MY349" s="1">
        <f>COUNTIFS(#REF!,LT349,#REF!,0,#REF!,"&gt;="&amp;MC349,#REF!,"&lt;="&amp;MB349,#REF!,"&lt;="&amp;ME349,#REF!,"&gt;="&amp;MF349)</f>
        <v/>
      </c>
      <c r="MZ349" s="1">
        <f>COUNTIFS(#REF!,LT349,#REF!,1,#REF!,"&lt;="&amp;ME349,#REF!,"&gt;="&amp;MF349,#REF!,"="&amp;KV349,#REF!,"="&amp;KX349)</f>
        <v/>
      </c>
      <c r="NA349" s="1">
        <f>COUNTIFS(#REF!,LT349,#REF!,0,#REF!,"&lt;="&amp;ME349,#REF!,"&gt;="&amp;MF349,#REF!,"="&amp;KV349,#REF!,"="&amp;KX349)</f>
        <v/>
      </c>
      <c r="NB349" s="1">
        <f>COUNTIFS(#REF!,LT349,#REF!,1,#REF!,"&lt;="&amp;ME349,#REF!,"&gt;="&amp;MF349,#REF!,"="&amp;KW349,#REF!,"="&amp;KY349)</f>
        <v/>
      </c>
      <c r="NC349" s="1">
        <f>COUNTIFS(#REF!,LT349,#REF!,0,#REF!,"&lt;="&amp;ME349,#REF!,"&gt;="&amp;MF349,#REF!,"="&amp;KW349,#REF!,"="&amp;KY349)</f>
        <v/>
      </c>
      <c r="ND349" s="1">
        <f>MP349+MR349+MT349+MV349+MX349+MZ349+NB349</f>
        <v/>
      </c>
      <c r="NE349" s="1">
        <f>MQ349+MS349+MU349+MW349+MY349+NA349+NC349</f>
        <v/>
      </c>
      <c r="NF349" s="1">
        <f>ND349+NE349</f>
        <v/>
      </c>
      <c r="NG349" s="33">
        <f>ND349/(ND349+NE349)</f>
        <v/>
      </c>
      <c r="NH349" s="3">
        <f>1/NG349</f>
        <v/>
      </c>
      <c r="NI349" s="1">
        <f>LH349</f>
        <v/>
      </c>
      <c r="NJ349" s="79">
        <f>((1-NG349)*(1/(NI349-1))*0.98-(NG349*1))</f>
        <v/>
      </c>
      <c r="NK349" s="34">
        <f>IF(LR349&lt;0.9,0,IF(AND(LR349&gt;1.1),0,1))</f>
        <v/>
      </c>
      <c r="NL349" s="34">
        <f>IF(LS349&lt;0.9,0,IF(AND(LS349&gt;1.1),0,1))</f>
        <v/>
      </c>
      <c r="NM349" s="32">
        <f>IF(NF349&gt;99,1,0)</f>
        <v/>
      </c>
      <c r="NN349" s="32">
        <f>IF(NJ349&gt;0.0799,1,0)</f>
        <v/>
      </c>
      <c r="NO349" s="32">
        <f>IF(NJ349&gt;NQ349,1,0)</f>
        <v/>
      </c>
      <c r="NP349" s="32">
        <f>NM349+NN349+NO349+NK349+NL349</f>
        <v/>
      </c>
      <c r="NQ349" s="79">
        <f>(((100*NG349)*(NI349-1)*0.98)-((1-NG349)*100))/100</f>
        <v/>
      </c>
      <c r="NR349" s="34">
        <f>IF(LR349&lt;0.9,0,IF(AND(LR349&gt;1.1),0,1))</f>
        <v/>
      </c>
      <c r="NS349" s="34">
        <f>IF(LS349&lt;0.9,0,IF(AND(LS349&gt;1.1),0,1))</f>
        <v/>
      </c>
      <c r="NT349" s="32">
        <f>IF(NF349&gt;99,1,0)</f>
        <v/>
      </c>
      <c r="NU349" s="32">
        <f>IF(NQ349&gt;0.0799,1,0)</f>
        <v/>
      </c>
      <c r="NV349" s="32">
        <f>IF(NQ349&gt;NJ349,1,0)</f>
        <v/>
      </c>
      <c r="NW349" s="32">
        <f>NT349+NU349+NV349+NR349+NS349</f>
        <v/>
      </c>
      <c r="NX349">
        <f>IF(NP349=5,"LayHome1-0",IF(AND(NW349=5),"BackHome1-0",""))</f>
        <v/>
      </c>
      <c r="NY349">
        <f>IF(NP349=5,KN349,IF(AND(NW349=5),KN349,""))</f>
        <v/>
      </c>
      <c r="NZ349">
        <f>IF(NP349=5,"Match Odds",IF(AND(NW349=5),"Match Odds",""))</f>
        <v/>
      </c>
      <c r="OA349">
        <f>IF(NP349=5,KP349,IF(AND(NW349=5),KP349,""))</f>
        <v/>
      </c>
      <c r="OB349">
        <f>IF(NP349=5,"MATCH_ODDS",IF(AND(NW349=5),"MATCH_ODDS",""))</f>
        <v/>
      </c>
      <c r="OC349">
        <f>IF(NP349=5,"LAY",IF(AND(NW349=5),"BACK",""))</f>
        <v/>
      </c>
    </row>
    <row r="350" ht="16.5" customHeight="1" thickBot="1" thickTop="1">
      <c r="A350" s="2" t="n"/>
      <c r="KN350" s="1">
        <f>IF(INDEX(#REF!,MATCH('HT 1-0'!D350,#REF!,0))=INDEX(#REF!,MATCH('HT 1-0'!D350,#REF!,0)),INDEX(#REF!,MATCH('HT 1-0'!D350,#REF!,0)),"ERROR")</f>
        <v/>
      </c>
      <c r="KO350" s="1">
        <f>IF(INDEX(#REF!,MATCH('HT 1-0'!E350,#REF!,0))=INDEX(#REF!,MATCH('HT 1-0'!E350,#REF!,0)),INDEX(#REF!,MATCH('HT 1-0'!E350,#REF!,0)),"ERROR")</f>
        <v/>
      </c>
      <c r="KP350" s="1">
        <f>KN350&amp;" v "&amp;KO350</f>
        <v/>
      </c>
      <c r="KQ350">
        <f>B350&amp;"_"&amp;C350</f>
        <v/>
      </c>
      <c r="KR350" s="1">
        <f>IF((HW350/KK350)&lt;0.335,"G",IF((HW350/KK350)&gt;0.67,"R","A"))</f>
        <v/>
      </c>
      <c r="KS350" s="1">
        <f>IF((HX350/KK350)&lt;0.335,"G",IF((HX350/KK350)&gt;0.67,"R","A"))</f>
        <v/>
      </c>
      <c r="KT350" s="1">
        <f>IF((IH350/KK350)&lt;0.335,"G",IF((IH350/KK350)&gt;0.67,"R","A"))</f>
        <v/>
      </c>
      <c r="KU350" s="1">
        <f>IF((II350/KK350)&lt;0.335,"G",IF((II350/KK350)&gt;0.67,"R","A"))</f>
        <v/>
      </c>
      <c r="KV350" s="1">
        <f>IF((HZ350/KK350)&lt;0.335,"G",IF((HZ350/KK350)&gt;0.67,"R","A"))</f>
        <v/>
      </c>
      <c r="KW350" s="1">
        <f>IF((HY350/KK350)&lt;0.335,"G",IF((HY350/KK350)&gt;0.67,"R","A"))</f>
        <v/>
      </c>
      <c r="KX350" s="1">
        <f>IF((IK350/KK350)&lt;0.335,"G",IF((IK350/KK350)&gt;0.67,"R","A"))</f>
        <v/>
      </c>
      <c r="KY350" s="1">
        <f>IF((IJ350/KK350)&lt;0.335,"G",IF((IJ350/KK350)&gt;0.67,"R","A"))</f>
        <v/>
      </c>
      <c r="KZ350" s="1">
        <f>IF((HQ350/KK350)&lt;0.335,"G",IF((HQ350/KK350)&gt;0.67,"R","A"))</f>
        <v/>
      </c>
      <c r="LA350" s="1">
        <f>IF((IB350/KK350)&lt;0.335,"G",IF((IB350/KK350)&gt;0.67,"R","A"))</f>
        <v/>
      </c>
      <c r="LB350">
        <f>IF(LQ350="1-0",INDEX(Scrape!#REF!,MATCH('HT 1-0'!KP350,Scrape!$B:$B,0)),"")</f>
        <v/>
      </c>
      <c r="LC350">
        <f>IF(LQ350="1-0",INDEX(Scrape!$A:$A,MATCH('HT 1-0'!KP350,Scrape!$B:$B,0)),"")</f>
        <v/>
      </c>
      <c r="LD350">
        <f>IF(LQ350="1-0",INDEX(Scrape!$B:$B,MATCH('HT 1-0'!KP350,Scrape!$B:$B,0)),"")</f>
        <v/>
      </c>
      <c r="LE350">
        <f>IF(LQ350="1-0",INDEX(Scrape!$C:$C,MATCH('HT 1-0'!KP350,Scrape!$B:$B,0)),"")</f>
        <v/>
      </c>
      <c r="LF350">
        <f>IF(LQ350="1-0",INDEX(Scrape!$D:$D,MATCH('HT 1-0'!KP350,Scrape!$B:$B,0)),"")</f>
        <v/>
      </c>
      <c r="LG350">
        <f>IF(LQ350="1-0",INDEX(Scrape!$E:$E,MATCH('HT 1-0'!KP350,Scrape!$B:$B,0)),"")</f>
        <v/>
      </c>
      <c r="LH350">
        <f>IF(LQ350="1-0",INDEX(Scrape!$F:$F,MATCH('HT 1-0'!KP350,Scrape!$B:$B,0)),"")</f>
        <v/>
      </c>
      <c r="LI350">
        <f>IF(LQ350="1-0",INDEX(Scrape!$G:$G,MATCH('HT 1-0'!KP350,Scrape!$B:$B,0)),"")</f>
        <v/>
      </c>
      <c r="LJ350">
        <f>IF(LQ350="1-0",INDEX(Scrape!$H:$H,MATCH('HT 1-0'!KP350,Scrape!$B:$B,0)),"")</f>
        <v/>
      </c>
      <c r="LK350">
        <f>IF(LQ350="1-0",INDEX(Scrape!$I:$I,MATCH('HT 1-0'!KP350,Scrape!$B:$B,0)),"")</f>
        <v/>
      </c>
      <c r="LL350">
        <f>IF(LQ350="1-0",INDEX(Scrape!$J:$J,MATCH('HT 1-0'!KP350,Scrape!$B:$B,0)),"")</f>
        <v/>
      </c>
      <c r="LM350">
        <f>IF(LQ350="1-0",INDEX(Scrape!$K:$K,MATCH('HT 1-0'!KP350,Scrape!$B:$B,0)),"")</f>
        <v/>
      </c>
      <c r="LN350">
        <f>IF(LQ350="1-0",INDEX(Scrape!$L:$L,MATCH('HT 1-0'!KP350,Scrape!$B:$B,0)),"")</f>
        <v/>
      </c>
      <c r="LO350">
        <f>IF(LQ350="1-0",INDEX(Scrape!$M:$M,MATCH('HT 1-0'!KP350,Scrape!$B:$B,0)),"")</f>
        <v/>
      </c>
      <c r="LP350">
        <f>IF(LQ350="1-0",INDEX(Scrape!$N:$N,MATCH('HT 1-0'!KP350,Scrape!$B:$B,0)),"")</f>
        <v/>
      </c>
      <c r="LQ350">
        <f>INDEX(Scrape!$O:$O,MATCH('HT 1-0'!KP350,Scrape!$B:$B,0))</f>
        <v/>
      </c>
      <c r="LR350">
        <f>(1/LJ350)+(1/LI350)+(1/LH350)</f>
        <v/>
      </c>
      <c r="LS350">
        <f>(1/LG350)+(1/LF350)+(1/LE350)</f>
        <v/>
      </c>
      <c r="LT350" s="8">
        <f>IF(INDEX(#REF!,MATCH(KQ350,#REF!,0))=INDEX(#REF!,MATCH(KQ350,#REF!,0)),INDEX(#REF!,MATCH(KQ350,#REF!,0)),"ERROR")</f>
        <v/>
      </c>
      <c r="LU350" s="4">
        <f>IF(KR350="G",2,IF(KR350="R",0.5,IF(KR350="A",1)))</f>
        <v/>
      </c>
      <c r="LV350" s="4">
        <f>IF(KS350="G",0.5,IF(KS350="R",2,IF(KS350="A",1)))</f>
        <v/>
      </c>
      <c r="LW350" s="4">
        <f>IF(KT350="G",2,IF(KT350="R",0.5,IF(KT350="A",1)))</f>
        <v/>
      </c>
      <c r="LX350" s="4">
        <f>IF(KU350="G",0.5,IF(KU350="R",2,IF(KU350="A",1)))</f>
        <v/>
      </c>
      <c r="LY350" s="7">
        <f>(LK350*(LU350+LX350)+(LL350*(LU350+LX350)))</f>
        <v/>
      </c>
      <c r="LZ350" s="7">
        <f>(LN350*(LV350+LW350)+(LO350*(LV350+LW350)))</f>
        <v/>
      </c>
      <c r="MA350" s="11">
        <f>LY350-LZ350</f>
        <v/>
      </c>
      <c r="MB350" s="5">
        <f>MA350+2</f>
        <v/>
      </c>
      <c r="MC350" s="6">
        <f>MA350-2</f>
        <v/>
      </c>
      <c r="MD350" s="4">
        <f>LE350</f>
        <v/>
      </c>
      <c r="ME350" s="9">
        <f>IF(MD350=0,1000,MD350+0.75)</f>
        <v/>
      </c>
      <c r="MF350" s="10">
        <f>IF(MD350=0,0,MD350-0.75)</f>
        <v/>
      </c>
      <c r="MG350" s="4">
        <f>((LM350*(LU350+LX350))-((LP350*(LV350+LW350))))</f>
        <v/>
      </c>
      <c r="MH350" s="9">
        <f>MG350*1.2</f>
        <v/>
      </c>
      <c r="MI350" s="10">
        <f>MG350*0.8</f>
        <v/>
      </c>
      <c r="MJ350">
        <f>IFERROR(NX350,"")</f>
        <v/>
      </c>
      <c r="MK350">
        <f>IFERROR(NY350,"")</f>
        <v/>
      </c>
      <c r="ML350">
        <f>IFERROR(NZ350,"")</f>
        <v/>
      </c>
      <c r="MM350">
        <f>IFERROR(OA350,"")</f>
        <v/>
      </c>
      <c r="MN350">
        <f>IFERROR(OB350,"")</f>
        <v/>
      </c>
      <c r="MO350">
        <f>IFERROR(OC350,"")</f>
        <v/>
      </c>
      <c r="MP350" s="1">
        <f>COUNTIFS(#REF!,LT350,#REF!,1,#REF!,"&gt;="&amp;MC350,#REF!,"&lt;="&amp;MB350,#REF!,"&lt;="&amp;ME350,#REF!,"&gt;="&amp;MF350,#REF!,"="&amp;KV350,#REF!,"="&amp;KX350)</f>
        <v/>
      </c>
      <c r="MQ350" s="1">
        <f>COUNTIFS(#REF!,LT350,#REF!,0,#REF!,"&gt;="&amp;MC350,#REF!,"&lt;="&amp;MB350,#REF!,"&lt;="&amp;ME350,#REF!,"&gt;="&amp;MF350,#REF!,"="&amp;KV350,#REF!,"="&amp;KX350)</f>
        <v/>
      </c>
      <c r="MR350" s="1">
        <f>COUNTIFS(#REF!,LT350,#REF!,1,#REF!,"&gt;="&amp;MC350,#REF!,"&lt;="&amp;MB350,#REF!,"&lt;="&amp;ME350,#REF!,"&gt;="&amp;MF350,#REF!,"="&amp;KW350,#REF!,"="&amp;KY350)</f>
        <v/>
      </c>
      <c r="MS350" s="1">
        <f>COUNTIFS(#REF!,LT350,#REF!,0,#REF!,"&gt;="&amp;MC350,#REF!,"&lt;="&amp;MB350,#REF!,"&lt;="&amp;ME350,#REF!,"&gt;="&amp;MF350,#REF!,"="&amp;KW350,#REF!,"="&amp;KY350)</f>
        <v/>
      </c>
      <c r="MT350" s="1">
        <f>COUNTIFS(#REF!,LT350,#REF!,1,#REF!,"&gt;="&amp;MI350,#REF!,"&lt;="&amp;MH350,#REF!,"&lt;="&amp;ME350,#REF!,"&gt;="&amp;MF350)</f>
        <v/>
      </c>
      <c r="MU350" s="1">
        <f>COUNTIFS(#REF!,LT350,#REF!,0,#REF!,"&gt;="&amp;MI350,#REF!,"&lt;="&amp;MH350,#REF!,"&lt;="&amp;ME350,#REF!,"&gt;="&amp;MF350)</f>
        <v/>
      </c>
      <c r="MV350" s="1">
        <f>COUNTIFS(#REF!,LT350,#REF!,1,#REF!,"&gt;="&amp;MI350,#REF!,"&lt;="&amp;MH350,#REF!,"="&amp;KZ350,#REF!,"="&amp;LA350,#REF!,"&lt;="&amp;ME350,#REF!,"&gt;="&amp;MF350)</f>
        <v/>
      </c>
      <c r="MW350" s="1">
        <f>COUNTIFS(#REF!,LT350,#REF!,0,#REF!,"&gt;="&amp;MI350,#REF!,"&lt;="&amp;MH350,#REF!,"="&amp;KZ350,#REF!,"="&amp;LA350,#REF!,"&lt;="&amp;ME350,#REF!,"&gt;="&amp;MF350)</f>
        <v/>
      </c>
      <c r="MX350" s="1">
        <f>COUNTIFS(#REF!,LT350,#REF!,1,#REF!,"&gt;="&amp;MC350,#REF!,"&lt;="&amp;MB350,#REF!,"&lt;="&amp;ME350,#REF!,"&gt;="&amp;MF350)</f>
        <v/>
      </c>
      <c r="MY350" s="1">
        <f>COUNTIFS(#REF!,LT350,#REF!,0,#REF!,"&gt;="&amp;MC350,#REF!,"&lt;="&amp;MB350,#REF!,"&lt;="&amp;ME350,#REF!,"&gt;="&amp;MF350)</f>
        <v/>
      </c>
      <c r="MZ350" s="1">
        <f>COUNTIFS(#REF!,LT350,#REF!,1,#REF!,"&lt;="&amp;ME350,#REF!,"&gt;="&amp;MF350,#REF!,"="&amp;KV350,#REF!,"="&amp;KX350)</f>
        <v/>
      </c>
      <c r="NA350" s="1">
        <f>COUNTIFS(#REF!,LT350,#REF!,0,#REF!,"&lt;="&amp;ME350,#REF!,"&gt;="&amp;MF350,#REF!,"="&amp;KV350,#REF!,"="&amp;KX350)</f>
        <v/>
      </c>
      <c r="NB350" s="1">
        <f>COUNTIFS(#REF!,LT350,#REF!,1,#REF!,"&lt;="&amp;ME350,#REF!,"&gt;="&amp;MF350,#REF!,"="&amp;KW350,#REF!,"="&amp;KY350)</f>
        <v/>
      </c>
      <c r="NC350" s="1">
        <f>COUNTIFS(#REF!,LT350,#REF!,0,#REF!,"&lt;="&amp;ME350,#REF!,"&gt;="&amp;MF350,#REF!,"="&amp;KW350,#REF!,"="&amp;KY350)</f>
        <v/>
      </c>
      <c r="ND350" s="1">
        <f>MP350+MR350+MT350+MV350+MX350+MZ350+NB350</f>
        <v/>
      </c>
      <c r="NE350" s="1">
        <f>MQ350+MS350+MU350+MW350+MY350+NA350+NC350</f>
        <v/>
      </c>
      <c r="NF350" s="1">
        <f>ND350+NE350</f>
        <v/>
      </c>
      <c r="NG350" s="33">
        <f>ND350/(ND350+NE350)</f>
        <v/>
      </c>
      <c r="NH350" s="3">
        <f>1/NG350</f>
        <v/>
      </c>
      <c r="NI350" s="1">
        <f>LH350</f>
        <v/>
      </c>
      <c r="NJ350" s="79">
        <f>((1-NG350)*(1/(NI350-1))*0.98-(NG350*1))</f>
        <v/>
      </c>
      <c r="NK350" s="34">
        <f>IF(LR350&lt;0.9,0,IF(AND(LR350&gt;1.1),0,1))</f>
        <v/>
      </c>
      <c r="NL350" s="34">
        <f>IF(LS350&lt;0.9,0,IF(AND(LS350&gt;1.1),0,1))</f>
        <v/>
      </c>
      <c r="NM350" s="32">
        <f>IF(NF350&gt;99,1,0)</f>
        <v/>
      </c>
      <c r="NN350" s="32">
        <f>IF(NJ350&gt;0.0799,1,0)</f>
        <v/>
      </c>
      <c r="NO350" s="32">
        <f>IF(NJ350&gt;NQ350,1,0)</f>
        <v/>
      </c>
      <c r="NP350" s="32">
        <f>NM350+NN350+NO350+NK350+NL350</f>
        <v/>
      </c>
      <c r="NQ350" s="79">
        <f>(((100*NG350)*(NI350-1)*0.98)-((1-NG350)*100))/100</f>
        <v/>
      </c>
      <c r="NR350" s="34">
        <f>IF(LR350&lt;0.9,0,IF(AND(LR350&gt;1.1),0,1))</f>
        <v/>
      </c>
      <c r="NS350" s="34">
        <f>IF(LS350&lt;0.9,0,IF(AND(LS350&gt;1.1),0,1))</f>
        <v/>
      </c>
      <c r="NT350" s="32">
        <f>IF(NF350&gt;99,1,0)</f>
        <v/>
      </c>
      <c r="NU350" s="32">
        <f>IF(NQ350&gt;0.0799,1,0)</f>
        <v/>
      </c>
      <c r="NV350" s="32">
        <f>IF(NQ350&gt;NJ350,1,0)</f>
        <v/>
      </c>
      <c r="NW350" s="32">
        <f>NT350+NU350+NV350+NR350+NS350</f>
        <v/>
      </c>
      <c r="NX350">
        <f>IF(NP350=5,"LayHome1-0",IF(AND(NW350=5),"BackHome1-0",""))</f>
        <v/>
      </c>
      <c r="NY350">
        <f>IF(NP350=5,KN350,IF(AND(NW350=5),KN350,""))</f>
        <v/>
      </c>
      <c r="NZ350">
        <f>IF(NP350=5,"Match Odds",IF(AND(NW350=5),"Match Odds",""))</f>
        <v/>
      </c>
      <c r="OA350">
        <f>IF(NP350=5,KP350,IF(AND(NW350=5),KP350,""))</f>
        <v/>
      </c>
      <c r="OB350">
        <f>IF(NP350=5,"MATCH_ODDS",IF(AND(NW350=5),"MATCH_ODDS",""))</f>
        <v/>
      </c>
      <c r="OC350">
        <f>IF(NP350=5,"LAY",IF(AND(NW350=5),"BACK",""))</f>
        <v/>
      </c>
    </row>
    <row r="351" ht="16.5" customHeight="1" thickBot="1" thickTop="1">
      <c r="A351" s="2" t="n"/>
      <c r="KN351" s="1">
        <f>IF(INDEX(#REF!,MATCH('HT 1-0'!D351,#REF!,0))=INDEX(#REF!,MATCH('HT 1-0'!D351,#REF!,0)),INDEX(#REF!,MATCH('HT 1-0'!D351,#REF!,0)),"ERROR")</f>
        <v/>
      </c>
      <c r="KO351" s="1">
        <f>IF(INDEX(#REF!,MATCH('HT 1-0'!E351,#REF!,0))=INDEX(#REF!,MATCH('HT 1-0'!E351,#REF!,0)),INDEX(#REF!,MATCH('HT 1-0'!E351,#REF!,0)),"ERROR")</f>
        <v/>
      </c>
      <c r="KP351" s="1">
        <f>KN351&amp;" v "&amp;KO351</f>
        <v/>
      </c>
      <c r="KQ351">
        <f>B351&amp;"_"&amp;C351</f>
        <v/>
      </c>
      <c r="KR351" s="1">
        <f>IF((HW351/KK351)&lt;0.335,"G",IF((HW351/KK351)&gt;0.67,"R","A"))</f>
        <v/>
      </c>
      <c r="KS351" s="1">
        <f>IF((HX351/KK351)&lt;0.335,"G",IF((HX351/KK351)&gt;0.67,"R","A"))</f>
        <v/>
      </c>
      <c r="KT351" s="1">
        <f>IF((IH351/KK351)&lt;0.335,"G",IF((IH351/KK351)&gt;0.67,"R","A"))</f>
        <v/>
      </c>
      <c r="KU351" s="1">
        <f>IF((II351/KK351)&lt;0.335,"G",IF((II351/KK351)&gt;0.67,"R","A"))</f>
        <v/>
      </c>
      <c r="KV351" s="1">
        <f>IF((HZ351/KK351)&lt;0.335,"G",IF((HZ351/KK351)&gt;0.67,"R","A"))</f>
        <v/>
      </c>
      <c r="KW351" s="1">
        <f>IF((HY351/KK351)&lt;0.335,"G",IF((HY351/KK351)&gt;0.67,"R","A"))</f>
        <v/>
      </c>
      <c r="KX351" s="1">
        <f>IF((IK351/KK351)&lt;0.335,"G",IF((IK351/KK351)&gt;0.67,"R","A"))</f>
        <v/>
      </c>
      <c r="KY351" s="1">
        <f>IF((IJ351/KK351)&lt;0.335,"G",IF((IJ351/KK351)&gt;0.67,"R","A"))</f>
        <v/>
      </c>
      <c r="KZ351" s="1">
        <f>IF((HQ351/KK351)&lt;0.335,"G",IF((HQ351/KK351)&gt;0.67,"R","A"))</f>
        <v/>
      </c>
      <c r="LA351" s="1">
        <f>IF((IB351/KK351)&lt;0.335,"G",IF((IB351/KK351)&gt;0.67,"R","A"))</f>
        <v/>
      </c>
      <c r="LB351">
        <f>IF(LQ351="1-0",INDEX(Scrape!#REF!,MATCH('HT 1-0'!KP351,Scrape!$B:$B,0)),"")</f>
        <v/>
      </c>
      <c r="LC351">
        <f>IF(LQ351="1-0",INDEX(Scrape!$A:$A,MATCH('HT 1-0'!KP351,Scrape!$B:$B,0)),"")</f>
        <v/>
      </c>
      <c r="LD351">
        <f>IF(LQ351="1-0",INDEX(Scrape!$B:$B,MATCH('HT 1-0'!KP351,Scrape!$B:$B,0)),"")</f>
        <v/>
      </c>
      <c r="LE351">
        <f>IF(LQ351="1-0",INDEX(Scrape!$C:$C,MATCH('HT 1-0'!KP351,Scrape!$B:$B,0)),"")</f>
        <v/>
      </c>
      <c r="LF351">
        <f>IF(LQ351="1-0",INDEX(Scrape!$D:$D,MATCH('HT 1-0'!KP351,Scrape!$B:$B,0)),"")</f>
        <v/>
      </c>
      <c r="LG351">
        <f>IF(LQ351="1-0",INDEX(Scrape!$E:$E,MATCH('HT 1-0'!KP351,Scrape!$B:$B,0)),"")</f>
        <v/>
      </c>
      <c r="LH351">
        <f>IF(LQ351="1-0",INDEX(Scrape!$F:$F,MATCH('HT 1-0'!KP351,Scrape!$B:$B,0)),"")</f>
        <v/>
      </c>
      <c r="LI351">
        <f>IF(LQ351="1-0",INDEX(Scrape!$G:$G,MATCH('HT 1-0'!KP351,Scrape!$B:$B,0)),"")</f>
        <v/>
      </c>
      <c r="LJ351">
        <f>IF(LQ351="1-0",INDEX(Scrape!$H:$H,MATCH('HT 1-0'!KP351,Scrape!$B:$B,0)),"")</f>
        <v/>
      </c>
      <c r="LK351">
        <f>IF(LQ351="1-0",INDEX(Scrape!$I:$I,MATCH('HT 1-0'!KP351,Scrape!$B:$B,0)),"")</f>
        <v/>
      </c>
      <c r="LL351">
        <f>IF(LQ351="1-0",INDEX(Scrape!$J:$J,MATCH('HT 1-0'!KP351,Scrape!$B:$B,0)),"")</f>
        <v/>
      </c>
      <c r="LM351">
        <f>IF(LQ351="1-0",INDEX(Scrape!$K:$K,MATCH('HT 1-0'!KP351,Scrape!$B:$B,0)),"")</f>
        <v/>
      </c>
      <c r="LN351">
        <f>IF(LQ351="1-0",INDEX(Scrape!$L:$L,MATCH('HT 1-0'!KP351,Scrape!$B:$B,0)),"")</f>
        <v/>
      </c>
      <c r="LO351">
        <f>IF(LQ351="1-0",INDEX(Scrape!$M:$M,MATCH('HT 1-0'!KP351,Scrape!$B:$B,0)),"")</f>
        <v/>
      </c>
      <c r="LP351">
        <f>IF(LQ351="1-0",INDEX(Scrape!$N:$N,MATCH('HT 1-0'!KP351,Scrape!$B:$B,0)),"")</f>
        <v/>
      </c>
      <c r="LQ351">
        <f>INDEX(Scrape!$O:$O,MATCH('HT 1-0'!KP351,Scrape!$B:$B,0))</f>
        <v/>
      </c>
      <c r="LR351">
        <f>(1/LJ351)+(1/LI351)+(1/LH351)</f>
        <v/>
      </c>
      <c r="LS351">
        <f>(1/LG351)+(1/LF351)+(1/LE351)</f>
        <v/>
      </c>
      <c r="LT351" s="8">
        <f>IF(INDEX(#REF!,MATCH(KQ351,#REF!,0))=INDEX(#REF!,MATCH(KQ351,#REF!,0)),INDEX(#REF!,MATCH(KQ351,#REF!,0)),"ERROR")</f>
        <v/>
      </c>
      <c r="LU351" s="4">
        <f>IF(KR351="G",2,IF(KR351="R",0.5,IF(KR351="A",1)))</f>
        <v/>
      </c>
      <c r="LV351" s="4">
        <f>IF(KS351="G",0.5,IF(KS351="R",2,IF(KS351="A",1)))</f>
        <v/>
      </c>
      <c r="LW351" s="4">
        <f>IF(KT351="G",2,IF(KT351="R",0.5,IF(KT351="A",1)))</f>
        <v/>
      </c>
      <c r="LX351" s="4">
        <f>IF(KU351="G",0.5,IF(KU351="R",2,IF(KU351="A",1)))</f>
        <v/>
      </c>
      <c r="LY351" s="7">
        <f>(LK351*(LU351+LX351)+(LL351*(LU351+LX351)))</f>
        <v/>
      </c>
      <c r="LZ351" s="7">
        <f>(LN351*(LV351+LW351)+(LO351*(LV351+LW351)))</f>
        <v/>
      </c>
      <c r="MA351" s="11">
        <f>LY351-LZ351</f>
        <v/>
      </c>
      <c r="MB351" s="5">
        <f>MA351+2</f>
        <v/>
      </c>
      <c r="MC351" s="6">
        <f>MA351-2</f>
        <v/>
      </c>
      <c r="MD351" s="4">
        <f>LE351</f>
        <v/>
      </c>
      <c r="ME351" s="9">
        <f>IF(MD351=0,1000,MD351+0.75)</f>
        <v/>
      </c>
      <c r="MF351" s="10">
        <f>IF(MD351=0,0,MD351-0.75)</f>
        <v/>
      </c>
      <c r="MG351" s="4">
        <f>((LM351*(LU351+LX351))-((LP351*(LV351+LW351))))</f>
        <v/>
      </c>
      <c r="MH351" s="9">
        <f>MG351*1.2</f>
        <v/>
      </c>
      <c r="MI351" s="10">
        <f>MG351*0.8</f>
        <v/>
      </c>
      <c r="MJ351">
        <f>IFERROR(NX351,"")</f>
        <v/>
      </c>
      <c r="MK351">
        <f>IFERROR(NY351,"")</f>
        <v/>
      </c>
      <c r="ML351">
        <f>IFERROR(NZ351,"")</f>
        <v/>
      </c>
      <c r="MM351">
        <f>IFERROR(OA351,"")</f>
        <v/>
      </c>
      <c r="MN351">
        <f>IFERROR(OB351,"")</f>
        <v/>
      </c>
      <c r="MO351">
        <f>IFERROR(OC351,"")</f>
        <v/>
      </c>
      <c r="MP351" s="1">
        <f>COUNTIFS(#REF!,LT351,#REF!,1,#REF!,"&gt;="&amp;MC351,#REF!,"&lt;="&amp;MB351,#REF!,"&lt;="&amp;ME351,#REF!,"&gt;="&amp;MF351,#REF!,"="&amp;KV351,#REF!,"="&amp;KX351)</f>
        <v/>
      </c>
      <c r="MQ351" s="1">
        <f>COUNTIFS(#REF!,LT351,#REF!,0,#REF!,"&gt;="&amp;MC351,#REF!,"&lt;="&amp;MB351,#REF!,"&lt;="&amp;ME351,#REF!,"&gt;="&amp;MF351,#REF!,"="&amp;KV351,#REF!,"="&amp;KX351)</f>
        <v/>
      </c>
      <c r="MR351" s="1">
        <f>COUNTIFS(#REF!,LT351,#REF!,1,#REF!,"&gt;="&amp;MC351,#REF!,"&lt;="&amp;MB351,#REF!,"&lt;="&amp;ME351,#REF!,"&gt;="&amp;MF351,#REF!,"="&amp;KW351,#REF!,"="&amp;KY351)</f>
        <v/>
      </c>
      <c r="MS351" s="1">
        <f>COUNTIFS(#REF!,LT351,#REF!,0,#REF!,"&gt;="&amp;MC351,#REF!,"&lt;="&amp;MB351,#REF!,"&lt;="&amp;ME351,#REF!,"&gt;="&amp;MF351,#REF!,"="&amp;KW351,#REF!,"="&amp;KY351)</f>
        <v/>
      </c>
      <c r="MT351" s="1">
        <f>COUNTIFS(#REF!,LT351,#REF!,1,#REF!,"&gt;="&amp;MI351,#REF!,"&lt;="&amp;MH351,#REF!,"&lt;="&amp;ME351,#REF!,"&gt;="&amp;MF351)</f>
        <v/>
      </c>
      <c r="MU351" s="1">
        <f>COUNTIFS(#REF!,LT351,#REF!,0,#REF!,"&gt;="&amp;MI351,#REF!,"&lt;="&amp;MH351,#REF!,"&lt;="&amp;ME351,#REF!,"&gt;="&amp;MF351)</f>
        <v/>
      </c>
      <c r="MV351" s="1">
        <f>COUNTIFS(#REF!,LT351,#REF!,1,#REF!,"&gt;="&amp;MI351,#REF!,"&lt;="&amp;MH351,#REF!,"="&amp;KZ351,#REF!,"="&amp;LA351,#REF!,"&lt;="&amp;ME351,#REF!,"&gt;="&amp;MF351)</f>
        <v/>
      </c>
      <c r="MW351" s="1">
        <f>COUNTIFS(#REF!,LT351,#REF!,0,#REF!,"&gt;="&amp;MI351,#REF!,"&lt;="&amp;MH351,#REF!,"="&amp;KZ351,#REF!,"="&amp;LA351,#REF!,"&lt;="&amp;ME351,#REF!,"&gt;="&amp;MF351)</f>
        <v/>
      </c>
      <c r="MX351" s="1">
        <f>COUNTIFS(#REF!,LT351,#REF!,1,#REF!,"&gt;="&amp;MC351,#REF!,"&lt;="&amp;MB351,#REF!,"&lt;="&amp;ME351,#REF!,"&gt;="&amp;MF351)</f>
        <v/>
      </c>
      <c r="MY351" s="1">
        <f>COUNTIFS(#REF!,LT351,#REF!,0,#REF!,"&gt;="&amp;MC351,#REF!,"&lt;="&amp;MB351,#REF!,"&lt;="&amp;ME351,#REF!,"&gt;="&amp;MF351)</f>
        <v/>
      </c>
      <c r="MZ351" s="1">
        <f>COUNTIFS(#REF!,LT351,#REF!,1,#REF!,"&lt;="&amp;ME351,#REF!,"&gt;="&amp;MF351,#REF!,"="&amp;KV351,#REF!,"="&amp;KX351)</f>
        <v/>
      </c>
      <c r="NA351" s="1">
        <f>COUNTIFS(#REF!,LT351,#REF!,0,#REF!,"&lt;="&amp;ME351,#REF!,"&gt;="&amp;MF351,#REF!,"="&amp;KV351,#REF!,"="&amp;KX351)</f>
        <v/>
      </c>
      <c r="NB351" s="1">
        <f>COUNTIFS(#REF!,LT351,#REF!,1,#REF!,"&lt;="&amp;ME351,#REF!,"&gt;="&amp;MF351,#REF!,"="&amp;KW351,#REF!,"="&amp;KY351)</f>
        <v/>
      </c>
      <c r="NC351" s="1">
        <f>COUNTIFS(#REF!,LT351,#REF!,0,#REF!,"&lt;="&amp;ME351,#REF!,"&gt;="&amp;MF351,#REF!,"="&amp;KW351,#REF!,"="&amp;KY351)</f>
        <v/>
      </c>
      <c r="ND351" s="1">
        <f>MP351+MR351+MT351+MV351+MX351+MZ351+NB351</f>
        <v/>
      </c>
      <c r="NE351" s="1">
        <f>MQ351+MS351+MU351+MW351+MY351+NA351+NC351</f>
        <v/>
      </c>
      <c r="NF351" s="1">
        <f>ND351+NE351</f>
        <v/>
      </c>
      <c r="NG351" s="33">
        <f>ND351/(ND351+NE351)</f>
        <v/>
      </c>
      <c r="NH351" s="3">
        <f>1/NG351</f>
        <v/>
      </c>
      <c r="NI351" s="1">
        <f>LH351</f>
        <v/>
      </c>
      <c r="NJ351" s="79">
        <f>((1-NG351)*(1/(NI351-1))*0.98-(NG351*1))</f>
        <v/>
      </c>
      <c r="NK351" s="34">
        <f>IF(LR351&lt;0.9,0,IF(AND(LR351&gt;1.1),0,1))</f>
        <v/>
      </c>
      <c r="NL351" s="34">
        <f>IF(LS351&lt;0.9,0,IF(AND(LS351&gt;1.1),0,1))</f>
        <v/>
      </c>
      <c r="NM351" s="32">
        <f>IF(NF351&gt;99,1,0)</f>
        <v/>
      </c>
      <c r="NN351" s="32">
        <f>IF(NJ351&gt;0.0799,1,0)</f>
        <v/>
      </c>
      <c r="NO351" s="32">
        <f>IF(NJ351&gt;NQ351,1,0)</f>
        <v/>
      </c>
      <c r="NP351" s="32">
        <f>NM351+NN351+NO351+NK351+NL351</f>
        <v/>
      </c>
      <c r="NQ351" s="79">
        <f>(((100*NG351)*(NI351-1)*0.98)-((1-NG351)*100))/100</f>
        <v/>
      </c>
      <c r="NR351" s="34">
        <f>IF(LR351&lt;0.9,0,IF(AND(LR351&gt;1.1),0,1))</f>
        <v/>
      </c>
      <c r="NS351" s="34">
        <f>IF(LS351&lt;0.9,0,IF(AND(LS351&gt;1.1),0,1))</f>
        <v/>
      </c>
      <c r="NT351" s="32">
        <f>IF(NF351&gt;99,1,0)</f>
        <v/>
      </c>
      <c r="NU351" s="32">
        <f>IF(NQ351&gt;0.0799,1,0)</f>
        <v/>
      </c>
      <c r="NV351" s="32">
        <f>IF(NQ351&gt;NJ351,1,0)</f>
        <v/>
      </c>
      <c r="NW351" s="32">
        <f>NT351+NU351+NV351+NR351+NS351</f>
        <v/>
      </c>
      <c r="NX351">
        <f>IF(NP351=5,"LayHome1-0",IF(AND(NW351=5),"BackHome1-0",""))</f>
        <v/>
      </c>
      <c r="NY351">
        <f>IF(NP351=5,KN351,IF(AND(NW351=5),KN351,""))</f>
        <v/>
      </c>
      <c r="NZ351">
        <f>IF(NP351=5,"Match Odds",IF(AND(NW351=5),"Match Odds",""))</f>
        <v/>
      </c>
      <c r="OA351">
        <f>IF(NP351=5,KP351,IF(AND(NW351=5),KP351,""))</f>
        <v/>
      </c>
      <c r="OB351">
        <f>IF(NP351=5,"MATCH_ODDS",IF(AND(NW351=5),"MATCH_ODDS",""))</f>
        <v/>
      </c>
      <c r="OC351">
        <f>IF(NP351=5,"LAY",IF(AND(NW351=5),"BACK",""))</f>
        <v/>
      </c>
    </row>
    <row r="352" ht="16.5" customHeight="1" thickBot="1" thickTop="1">
      <c r="A352" s="2" t="n"/>
      <c r="KN352" s="1">
        <f>IF(INDEX(#REF!,MATCH('HT 1-0'!D352,#REF!,0))=INDEX(#REF!,MATCH('HT 1-0'!D352,#REF!,0)),INDEX(#REF!,MATCH('HT 1-0'!D352,#REF!,0)),"ERROR")</f>
        <v/>
      </c>
      <c r="KO352" s="1">
        <f>IF(INDEX(#REF!,MATCH('HT 1-0'!E352,#REF!,0))=INDEX(#REF!,MATCH('HT 1-0'!E352,#REF!,0)),INDEX(#REF!,MATCH('HT 1-0'!E352,#REF!,0)),"ERROR")</f>
        <v/>
      </c>
      <c r="KP352" s="1">
        <f>KN352&amp;" v "&amp;KO352</f>
        <v/>
      </c>
      <c r="KQ352">
        <f>B352&amp;"_"&amp;C352</f>
        <v/>
      </c>
      <c r="KR352" s="1">
        <f>IF((HW352/KK352)&lt;0.335,"G",IF((HW352/KK352)&gt;0.67,"R","A"))</f>
        <v/>
      </c>
      <c r="KS352" s="1">
        <f>IF((HX352/KK352)&lt;0.335,"G",IF((HX352/KK352)&gt;0.67,"R","A"))</f>
        <v/>
      </c>
      <c r="KT352" s="1">
        <f>IF((IH352/KK352)&lt;0.335,"G",IF((IH352/KK352)&gt;0.67,"R","A"))</f>
        <v/>
      </c>
      <c r="KU352" s="1">
        <f>IF((II352/KK352)&lt;0.335,"G",IF((II352/KK352)&gt;0.67,"R","A"))</f>
        <v/>
      </c>
      <c r="KV352" s="1">
        <f>IF((HZ352/KK352)&lt;0.335,"G",IF((HZ352/KK352)&gt;0.67,"R","A"))</f>
        <v/>
      </c>
      <c r="KW352" s="1">
        <f>IF((HY352/KK352)&lt;0.335,"G",IF((HY352/KK352)&gt;0.67,"R","A"))</f>
        <v/>
      </c>
      <c r="KX352" s="1">
        <f>IF((IK352/KK352)&lt;0.335,"G",IF((IK352/KK352)&gt;0.67,"R","A"))</f>
        <v/>
      </c>
      <c r="KY352" s="1">
        <f>IF((IJ352/KK352)&lt;0.335,"G",IF((IJ352/KK352)&gt;0.67,"R","A"))</f>
        <v/>
      </c>
      <c r="KZ352" s="1">
        <f>IF((HQ352/KK352)&lt;0.335,"G",IF((HQ352/KK352)&gt;0.67,"R","A"))</f>
        <v/>
      </c>
      <c r="LA352" s="1">
        <f>IF((IB352/KK352)&lt;0.335,"G",IF((IB352/KK352)&gt;0.67,"R","A"))</f>
        <v/>
      </c>
      <c r="LB352">
        <f>IF(LQ352="1-0",INDEX(Scrape!#REF!,MATCH('HT 1-0'!KP352,Scrape!$B:$B,0)),"")</f>
        <v/>
      </c>
      <c r="LC352">
        <f>IF(LQ352="1-0",INDEX(Scrape!$A:$A,MATCH('HT 1-0'!KP352,Scrape!$B:$B,0)),"")</f>
        <v/>
      </c>
      <c r="LD352">
        <f>IF(LQ352="1-0",INDEX(Scrape!$B:$B,MATCH('HT 1-0'!KP352,Scrape!$B:$B,0)),"")</f>
        <v/>
      </c>
      <c r="LE352">
        <f>IF(LQ352="1-0",INDEX(Scrape!$C:$C,MATCH('HT 1-0'!KP352,Scrape!$B:$B,0)),"")</f>
        <v/>
      </c>
      <c r="LF352">
        <f>IF(LQ352="1-0",INDEX(Scrape!$D:$D,MATCH('HT 1-0'!KP352,Scrape!$B:$B,0)),"")</f>
        <v/>
      </c>
      <c r="LG352">
        <f>IF(LQ352="1-0",INDEX(Scrape!$E:$E,MATCH('HT 1-0'!KP352,Scrape!$B:$B,0)),"")</f>
        <v/>
      </c>
      <c r="LH352">
        <f>IF(LQ352="1-0",INDEX(Scrape!$F:$F,MATCH('HT 1-0'!KP352,Scrape!$B:$B,0)),"")</f>
        <v/>
      </c>
      <c r="LI352">
        <f>IF(LQ352="1-0",INDEX(Scrape!$G:$G,MATCH('HT 1-0'!KP352,Scrape!$B:$B,0)),"")</f>
        <v/>
      </c>
      <c r="LJ352">
        <f>IF(LQ352="1-0",INDEX(Scrape!$H:$H,MATCH('HT 1-0'!KP352,Scrape!$B:$B,0)),"")</f>
        <v/>
      </c>
      <c r="LK352">
        <f>IF(LQ352="1-0",INDEX(Scrape!$I:$I,MATCH('HT 1-0'!KP352,Scrape!$B:$B,0)),"")</f>
        <v/>
      </c>
      <c r="LL352">
        <f>IF(LQ352="1-0",INDEX(Scrape!$J:$J,MATCH('HT 1-0'!KP352,Scrape!$B:$B,0)),"")</f>
        <v/>
      </c>
      <c r="LM352">
        <f>IF(LQ352="1-0",INDEX(Scrape!$K:$K,MATCH('HT 1-0'!KP352,Scrape!$B:$B,0)),"")</f>
        <v/>
      </c>
      <c r="LN352">
        <f>IF(LQ352="1-0",INDEX(Scrape!$L:$L,MATCH('HT 1-0'!KP352,Scrape!$B:$B,0)),"")</f>
        <v/>
      </c>
      <c r="LO352">
        <f>IF(LQ352="1-0",INDEX(Scrape!$M:$M,MATCH('HT 1-0'!KP352,Scrape!$B:$B,0)),"")</f>
        <v/>
      </c>
      <c r="LP352">
        <f>IF(LQ352="1-0",INDEX(Scrape!$N:$N,MATCH('HT 1-0'!KP352,Scrape!$B:$B,0)),"")</f>
        <v/>
      </c>
      <c r="LQ352">
        <f>INDEX(Scrape!$O:$O,MATCH('HT 1-0'!KP352,Scrape!$B:$B,0))</f>
        <v/>
      </c>
      <c r="LR352">
        <f>(1/LJ352)+(1/LI352)+(1/LH352)</f>
        <v/>
      </c>
      <c r="LS352">
        <f>(1/LG352)+(1/LF352)+(1/LE352)</f>
        <v/>
      </c>
      <c r="LT352" s="8">
        <f>IF(INDEX(#REF!,MATCH(KQ352,#REF!,0))=INDEX(#REF!,MATCH(KQ352,#REF!,0)),INDEX(#REF!,MATCH(KQ352,#REF!,0)),"ERROR")</f>
        <v/>
      </c>
      <c r="LU352" s="4">
        <f>IF(KR352="G",2,IF(KR352="R",0.5,IF(KR352="A",1)))</f>
        <v/>
      </c>
      <c r="LV352" s="4">
        <f>IF(KS352="G",0.5,IF(KS352="R",2,IF(KS352="A",1)))</f>
        <v/>
      </c>
      <c r="LW352" s="4">
        <f>IF(KT352="G",2,IF(KT352="R",0.5,IF(KT352="A",1)))</f>
        <v/>
      </c>
      <c r="LX352" s="4">
        <f>IF(KU352="G",0.5,IF(KU352="R",2,IF(KU352="A",1)))</f>
        <v/>
      </c>
      <c r="LY352" s="7">
        <f>(LK352*(LU352+LX352)+(LL352*(LU352+LX352)))</f>
        <v/>
      </c>
      <c r="LZ352" s="7">
        <f>(LN352*(LV352+LW352)+(LO352*(LV352+LW352)))</f>
        <v/>
      </c>
      <c r="MA352" s="11">
        <f>LY352-LZ352</f>
        <v/>
      </c>
      <c r="MB352" s="5">
        <f>MA352+2</f>
        <v/>
      </c>
      <c r="MC352" s="6">
        <f>MA352-2</f>
        <v/>
      </c>
      <c r="MD352" s="4">
        <f>LE352</f>
        <v/>
      </c>
      <c r="ME352" s="9">
        <f>IF(MD352=0,1000,MD352+0.75)</f>
        <v/>
      </c>
      <c r="MF352" s="10">
        <f>IF(MD352=0,0,MD352-0.75)</f>
        <v/>
      </c>
      <c r="MG352" s="4">
        <f>((LM352*(LU352+LX352))-((LP352*(LV352+LW352))))</f>
        <v/>
      </c>
      <c r="MH352" s="9">
        <f>MG352*1.2</f>
        <v/>
      </c>
      <c r="MI352" s="10">
        <f>MG352*0.8</f>
        <v/>
      </c>
      <c r="MJ352">
        <f>IFERROR(NX352,"")</f>
        <v/>
      </c>
      <c r="MK352">
        <f>IFERROR(NY352,"")</f>
        <v/>
      </c>
      <c r="ML352">
        <f>IFERROR(NZ352,"")</f>
        <v/>
      </c>
      <c r="MM352">
        <f>IFERROR(OA352,"")</f>
        <v/>
      </c>
      <c r="MN352">
        <f>IFERROR(OB352,"")</f>
        <v/>
      </c>
      <c r="MO352">
        <f>IFERROR(OC352,"")</f>
        <v/>
      </c>
      <c r="MP352" s="1">
        <f>COUNTIFS(#REF!,LT352,#REF!,1,#REF!,"&gt;="&amp;MC352,#REF!,"&lt;="&amp;MB352,#REF!,"&lt;="&amp;ME352,#REF!,"&gt;="&amp;MF352,#REF!,"="&amp;KV352,#REF!,"="&amp;KX352)</f>
        <v/>
      </c>
      <c r="MQ352" s="1">
        <f>COUNTIFS(#REF!,LT352,#REF!,0,#REF!,"&gt;="&amp;MC352,#REF!,"&lt;="&amp;MB352,#REF!,"&lt;="&amp;ME352,#REF!,"&gt;="&amp;MF352,#REF!,"="&amp;KV352,#REF!,"="&amp;KX352)</f>
        <v/>
      </c>
      <c r="MR352" s="1">
        <f>COUNTIFS(#REF!,LT352,#REF!,1,#REF!,"&gt;="&amp;MC352,#REF!,"&lt;="&amp;MB352,#REF!,"&lt;="&amp;ME352,#REF!,"&gt;="&amp;MF352,#REF!,"="&amp;KW352,#REF!,"="&amp;KY352)</f>
        <v/>
      </c>
      <c r="MS352" s="1">
        <f>COUNTIFS(#REF!,LT352,#REF!,0,#REF!,"&gt;="&amp;MC352,#REF!,"&lt;="&amp;MB352,#REF!,"&lt;="&amp;ME352,#REF!,"&gt;="&amp;MF352,#REF!,"="&amp;KW352,#REF!,"="&amp;KY352)</f>
        <v/>
      </c>
      <c r="MT352" s="1">
        <f>COUNTIFS(#REF!,LT352,#REF!,1,#REF!,"&gt;="&amp;MI352,#REF!,"&lt;="&amp;MH352,#REF!,"&lt;="&amp;ME352,#REF!,"&gt;="&amp;MF352)</f>
        <v/>
      </c>
      <c r="MU352" s="1">
        <f>COUNTIFS(#REF!,LT352,#REF!,0,#REF!,"&gt;="&amp;MI352,#REF!,"&lt;="&amp;MH352,#REF!,"&lt;="&amp;ME352,#REF!,"&gt;="&amp;MF352)</f>
        <v/>
      </c>
      <c r="MV352" s="1">
        <f>COUNTIFS(#REF!,LT352,#REF!,1,#REF!,"&gt;="&amp;MI352,#REF!,"&lt;="&amp;MH352,#REF!,"="&amp;KZ352,#REF!,"="&amp;LA352,#REF!,"&lt;="&amp;ME352,#REF!,"&gt;="&amp;MF352)</f>
        <v/>
      </c>
      <c r="MW352" s="1">
        <f>COUNTIFS(#REF!,LT352,#REF!,0,#REF!,"&gt;="&amp;MI352,#REF!,"&lt;="&amp;MH352,#REF!,"="&amp;KZ352,#REF!,"="&amp;LA352,#REF!,"&lt;="&amp;ME352,#REF!,"&gt;="&amp;MF352)</f>
        <v/>
      </c>
      <c r="MX352" s="1">
        <f>COUNTIFS(#REF!,LT352,#REF!,1,#REF!,"&gt;="&amp;MC352,#REF!,"&lt;="&amp;MB352,#REF!,"&lt;="&amp;ME352,#REF!,"&gt;="&amp;MF352)</f>
        <v/>
      </c>
      <c r="MY352" s="1">
        <f>COUNTIFS(#REF!,LT352,#REF!,0,#REF!,"&gt;="&amp;MC352,#REF!,"&lt;="&amp;MB352,#REF!,"&lt;="&amp;ME352,#REF!,"&gt;="&amp;MF352)</f>
        <v/>
      </c>
      <c r="MZ352" s="1">
        <f>COUNTIFS(#REF!,LT352,#REF!,1,#REF!,"&lt;="&amp;ME352,#REF!,"&gt;="&amp;MF352,#REF!,"="&amp;KV352,#REF!,"="&amp;KX352)</f>
        <v/>
      </c>
      <c r="NA352" s="1">
        <f>COUNTIFS(#REF!,LT352,#REF!,0,#REF!,"&lt;="&amp;ME352,#REF!,"&gt;="&amp;MF352,#REF!,"="&amp;KV352,#REF!,"="&amp;KX352)</f>
        <v/>
      </c>
      <c r="NB352" s="1">
        <f>COUNTIFS(#REF!,LT352,#REF!,1,#REF!,"&lt;="&amp;ME352,#REF!,"&gt;="&amp;MF352,#REF!,"="&amp;KW352,#REF!,"="&amp;KY352)</f>
        <v/>
      </c>
      <c r="NC352" s="1">
        <f>COUNTIFS(#REF!,LT352,#REF!,0,#REF!,"&lt;="&amp;ME352,#REF!,"&gt;="&amp;MF352,#REF!,"="&amp;KW352,#REF!,"="&amp;KY352)</f>
        <v/>
      </c>
      <c r="ND352" s="1">
        <f>MP352+MR352+MT352+MV352+MX352+MZ352+NB352</f>
        <v/>
      </c>
      <c r="NE352" s="1">
        <f>MQ352+MS352+MU352+MW352+MY352+NA352+NC352</f>
        <v/>
      </c>
      <c r="NF352" s="1">
        <f>ND352+NE352</f>
        <v/>
      </c>
      <c r="NG352" s="33">
        <f>ND352/(ND352+NE352)</f>
        <v/>
      </c>
      <c r="NH352" s="3">
        <f>1/NG352</f>
        <v/>
      </c>
      <c r="NI352" s="1">
        <f>LH352</f>
        <v/>
      </c>
      <c r="NJ352" s="79">
        <f>((1-NG352)*(1/(NI352-1))*0.98-(NG352*1))</f>
        <v/>
      </c>
      <c r="NK352" s="34">
        <f>IF(LR352&lt;0.9,0,IF(AND(LR352&gt;1.1),0,1))</f>
        <v/>
      </c>
      <c r="NL352" s="34">
        <f>IF(LS352&lt;0.9,0,IF(AND(LS352&gt;1.1),0,1))</f>
        <v/>
      </c>
      <c r="NM352" s="32">
        <f>IF(NF352&gt;99,1,0)</f>
        <v/>
      </c>
      <c r="NN352" s="32">
        <f>IF(NJ352&gt;0.0799,1,0)</f>
        <v/>
      </c>
      <c r="NO352" s="32">
        <f>IF(NJ352&gt;NQ352,1,0)</f>
        <v/>
      </c>
      <c r="NP352" s="32">
        <f>NM352+NN352+NO352+NK352+NL352</f>
        <v/>
      </c>
      <c r="NQ352" s="79">
        <f>(((100*NG352)*(NI352-1)*0.98)-((1-NG352)*100))/100</f>
        <v/>
      </c>
      <c r="NR352" s="34">
        <f>IF(LR352&lt;0.9,0,IF(AND(LR352&gt;1.1),0,1))</f>
        <v/>
      </c>
      <c r="NS352" s="34">
        <f>IF(LS352&lt;0.9,0,IF(AND(LS352&gt;1.1),0,1))</f>
        <v/>
      </c>
      <c r="NT352" s="32">
        <f>IF(NF352&gt;99,1,0)</f>
        <v/>
      </c>
      <c r="NU352" s="32">
        <f>IF(NQ352&gt;0.0799,1,0)</f>
        <v/>
      </c>
      <c r="NV352" s="32">
        <f>IF(NQ352&gt;NJ352,1,0)</f>
        <v/>
      </c>
      <c r="NW352" s="32">
        <f>NT352+NU352+NV352+NR352+NS352</f>
        <v/>
      </c>
      <c r="NX352">
        <f>IF(NP352=5,"LayHome1-0",IF(AND(NW352=5),"BackHome1-0",""))</f>
        <v/>
      </c>
      <c r="NY352">
        <f>IF(NP352=5,KN352,IF(AND(NW352=5),KN352,""))</f>
        <v/>
      </c>
      <c r="NZ352">
        <f>IF(NP352=5,"Match Odds",IF(AND(NW352=5),"Match Odds",""))</f>
        <v/>
      </c>
      <c r="OA352">
        <f>IF(NP352=5,KP352,IF(AND(NW352=5),KP352,""))</f>
        <v/>
      </c>
      <c r="OB352">
        <f>IF(NP352=5,"MATCH_ODDS",IF(AND(NW352=5),"MATCH_ODDS",""))</f>
        <v/>
      </c>
      <c r="OC352">
        <f>IF(NP352=5,"LAY",IF(AND(NW352=5),"BACK",""))</f>
        <v/>
      </c>
    </row>
    <row r="353" ht="16.5" customHeight="1" thickBot="1" thickTop="1">
      <c r="A353" s="2" t="n"/>
      <c r="KN353" s="1">
        <f>IF(INDEX(#REF!,MATCH('HT 1-0'!D353,#REF!,0))=INDEX(#REF!,MATCH('HT 1-0'!D353,#REF!,0)),INDEX(#REF!,MATCH('HT 1-0'!D353,#REF!,0)),"ERROR")</f>
        <v/>
      </c>
      <c r="KO353" s="1">
        <f>IF(INDEX(#REF!,MATCH('HT 1-0'!E353,#REF!,0))=INDEX(#REF!,MATCH('HT 1-0'!E353,#REF!,0)),INDEX(#REF!,MATCH('HT 1-0'!E353,#REF!,0)),"ERROR")</f>
        <v/>
      </c>
      <c r="KP353" s="1">
        <f>KN353&amp;" v "&amp;KO353</f>
        <v/>
      </c>
      <c r="KQ353">
        <f>B353&amp;"_"&amp;C353</f>
        <v/>
      </c>
      <c r="KR353" s="1">
        <f>IF((HW353/KK353)&lt;0.335,"G",IF((HW353/KK353)&gt;0.67,"R","A"))</f>
        <v/>
      </c>
      <c r="KS353" s="1">
        <f>IF((HX353/KK353)&lt;0.335,"G",IF((HX353/KK353)&gt;0.67,"R","A"))</f>
        <v/>
      </c>
      <c r="KT353" s="1">
        <f>IF((IH353/KK353)&lt;0.335,"G",IF((IH353/KK353)&gt;0.67,"R","A"))</f>
        <v/>
      </c>
      <c r="KU353" s="1">
        <f>IF((II353/KK353)&lt;0.335,"G",IF((II353/KK353)&gt;0.67,"R","A"))</f>
        <v/>
      </c>
      <c r="KV353" s="1">
        <f>IF((HZ353/KK353)&lt;0.335,"G",IF((HZ353/KK353)&gt;0.67,"R","A"))</f>
        <v/>
      </c>
      <c r="KW353" s="1">
        <f>IF((HY353/KK353)&lt;0.335,"G",IF((HY353/KK353)&gt;0.67,"R","A"))</f>
        <v/>
      </c>
      <c r="KX353" s="1">
        <f>IF((IK353/KK353)&lt;0.335,"G",IF((IK353/KK353)&gt;0.67,"R","A"))</f>
        <v/>
      </c>
      <c r="KY353" s="1">
        <f>IF((IJ353/KK353)&lt;0.335,"G",IF((IJ353/KK353)&gt;0.67,"R","A"))</f>
        <v/>
      </c>
      <c r="KZ353" s="1">
        <f>IF((HQ353/KK353)&lt;0.335,"G",IF((HQ353/KK353)&gt;0.67,"R","A"))</f>
        <v/>
      </c>
      <c r="LA353" s="1">
        <f>IF((IB353/KK353)&lt;0.335,"G",IF((IB353/KK353)&gt;0.67,"R","A"))</f>
        <v/>
      </c>
      <c r="LB353">
        <f>IF(LQ353="1-0",INDEX(Scrape!#REF!,MATCH('HT 1-0'!KP353,Scrape!$B:$B,0)),"")</f>
        <v/>
      </c>
      <c r="LC353">
        <f>IF(LQ353="1-0",INDEX(Scrape!$A:$A,MATCH('HT 1-0'!KP353,Scrape!$B:$B,0)),"")</f>
        <v/>
      </c>
      <c r="LD353">
        <f>IF(LQ353="1-0",INDEX(Scrape!$B:$B,MATCH('HT 1-0'!KP353,Scrape!$B:$B,0)),"")</f>
        <v/>
      </c>
      <c r="LE353">
        <f>IF(LQ353="1-0",INDEX(Scrape!$C:$C,MATCH('HT 1-0'!KP353,Scrape!$B:$B,0)),"")</f>
        <v/>
      </c>
      <c r="LF353">
        <f>IF(LQ353="1-0",INDEX(Scrape!$D:$D,MATCH('HT 1-0'!KP353,Scrape!$B:$B,0)),"")</f>
        <v/>
      </c>
      <c r="LG353">
        <f>IF(LQ353="1-0",INDEX(Scrape!$E:$E,MATCH('HT 1-0'!KP353,Scrape!$B:$B,0)),"")</f>
        <v/>
      </c>
      <c r="LH353">
        <f>IF(LQ353="1-0",INDEX(Scrape!$F:$F,MATCH('HT 1-0'!KP353,Scrape!$B:$B,0)),"")</f>
        <v/>
      </c>
      <c r="LI353">
        <f>IF(LQ353="1-0",INDEX(Scrape!$G:$G,MATCH('HT 1-0'!KP353,Scrape!$B:$B,0)),"")</f>
        <v/>
      </c>
      <c r="LJ353">
        <f>IF(LQ353="1-0",INDEX(Scrape!$H:$H,MATCH('HT 1-0'!KP353,Scrape!$B:$B,0)),"")</f>
        <v/>
      </c>
      <c r="LK353">
        <f>IF(LQ353="1-0",INDEX(Scrape!$I:$I,MATCH('HT 1-0'!KP353,Scrape!$B:$B,0)),"")</f>
        <v/>
      </c>
      <c r="LL353">
        <f>IF(LQ353="1-0",INDEX(Scrape!$J:$J,MATCH('HT 1-0'!KP353,Scrape!$B:$B,0)),"")</f>
        <v/>
      </c>
      <c r="LM353">
        <f>IF(LQ353="1-0",INDEX(Scrape!$K:$K,MATCH('HT 1-0'!KP353,Scrape!$B:$B,0)),"")</f>
        <v/>
      </c>
      <c r="LN353">
        <f>IF(LQ353="1-0",INDEX(Scrape!$L:$L,MATCH('HT 1-0'!KP353,Scrape!$B:$B,0)),"")</f>
        <v/>
      </c>
      <c r="LO353">
        <f>IF(LQ353="1-0",INDEX(Scrape!$M:$M,MATCH('HT 1-0'!KP353,Scrape!$B:$B,0)),"")</f>
        <v/>
      </c>
      <c r="LP353">
        <f>IF(LQ353="1-0",INDEX(Scrape!$N:$N,MATCH('HT 1-0'!KP353,Scrape!$B:$B,0)),"")</f>
        <v/>
      </c>
      <c r="LQ353">
        <f>INDEX(Scrape!$O:$O,MATCH('HT 1-0'!KP353,Scrape!$B:$B,0))</f>
        <v/>
      </c>
      <c r="LR353">
        <f>(1/LJ353)+(1/LI353)+(1/LH353)</f>
        <v/>
      </c>
      <c r="LS353">
        <f>(1/LG353)+(1/LF353)+(1/LE353)</f>
        <v/>
      </c>
      <c r="LT353" s="8">
        <f>IF(INDEX(#REF!,MATCH(KQ353,#REF!,0))=INDEX(#REF!,MATCH(KQ353,#REF!,0)),INDEX(#REF!,MATCH(KQ353,#REF!,0)),"ERROR")</f>
        <v/>
      </c>
      <c r="LU353" s="4">
        <f>IF(KR353="G",2,IF(KR353="R",0.5,IF(KR353="A",1)))</f>
        <v/>
      </c>
      <c r="LV353" s="4">
        <f>IF(KS353="G",0.5,IF(KS353="R",2,IF(KS353="A",1)))</f>
        <v/>
      </c>
      <c r="LW353" s="4">
        <f>IF(KT353="G",2,IF(KT353="R",0.5,IF(KT353="A",1)))</f>
        <v/>
      </c>
      <c r="LX353" s="4">
        <f>IF(KU353="G",0.5,IF(KU353="R",2,IF(KU353="A",1)))</f>
        <v/>
      </c>
      <c r="LY353" s="7">
        <f>(LK353*(LU353+LX353)+(LL353*(LU353+LX353)))</f>
        <v/>
      </c>
      <c r="LZ353" s="7">
        <f>(LN353*(LV353+LW353)+(LO353*(LV353+LW353)))</f>
        <v/>
      </c>
      <c r="MA353" s="11">
        <f>LY353-LZ353</f>
        <v/>
      </c>
      <c r="MB353" s="5">
        <f>MA353+2</f>
        <v/>
      </c>
      <c r="MC353" s="6">
        <f>MA353-2</f>
        <v/>
      </c>
      <c r="MD353" s="4">
        <f>LE353</f>
        <v/>
      </c>
      <c r="ME353" s="9">
        <f>IF(MD353=0,1000,MD353+0.75)</f>
        <v/>
      </c>
      <c r="MF353" s="10">
        <f>IF(MD353=0,0,MD353-0.75)</f>
        <v/>
      </c>
      <c r="MG353" s="4">
        <f>((LM353*(LU353+LX353))-((LP353*(LV353+LW353))))</f>
        <v/>
      </c>
      <c r="MH353" s="9">
        <f>MG353*1.2</f>
        <v/>
      </c>
      <c r="MI353" s="10">
        <f>MG353*0.8</f>
        <v/>
      </c>
      <c r="MJ353">
        <f>IFERROR(NX353,"")</f>
        <v/>
      </c>
      <c r="MK353">
        <f>IFERROR(NY353,"")</f>
        <v/>
      </c>
      <c r="ML353">
        <f>IFERROR(NZ353,"")</f>
        <v/>
      </c>
      <c r="MM353">
        <f>IFERROR(OA353,"")</f>
        <v/>
      </c>
      <c r="MN353">
        <f>IFERROR(OB353,"")</f>
        <v/>
      </c>
      <c r="MO353">
        <f>IFERROR(OC353,"")</f>
        <v/>
      </c>
      <c r="MP353" s="1">
        <f>COUNTIFS(#REF!,LT353,#REF!,1,#REF!,"&gt;="&amp;MC353,#REF!,"&lt;="&amp;MB353,#REF!,"&lt;="&amp;ME353,#REF!,"&gt;="&amp;MF353,#REF!,"="&amp;KV353,#REF!,"="&amp;KX353)</f>
        <v/>
      </c>
      <c r="MQ353" s="1">
        <f>COUNTIFS(#REF!,LT353,#REF!,0,#REF!,"&gt;="&amp;MC353,#REF!,"&lt;="&amp;MB353,#REF!,"&lt;="&amp;ME353,#REF!,"&gt;="&amp;MF353,#REF!,"="&amp;KV353,#REF!,"="&amp;KX353)</f>
        <v/>
      </c>
      <c r="MR353" s="1">
        <f>COUNTIFS(#REF!,LT353,#REF!,1,#REF!,"&gt;="&amp;MC353,#REF!,"&lt;="&amp;MB353,#REF!,"&lt;="&amp;ME353,#REF!,"&gt;="&amp;MF353,#REF!,"="&amp;KW353,#REF!,"="&amp;KY353)</f>
        <v/>
      </c>
      <c r="MS353" s="1">
        <f>COUNTIFS(#REF!,LT353,#REF!,0,#REF!,"&gt;="&amp;MC353,#REF!,"&lt;="&amp;MB353,#REF!,"&lt;="&amp;ME353,#REF!,"&gt;="&amp;MF353,#REF!,"="&amp;KW353,#REF!,"="&amp;KY353)</f>
        <v/>
      </c>
      <c r="MT353" s="1">
        <f>COUNTIFS(#REF!,LT353,#REF!,1,#REF!,"&gt;="&amp;MI353,#REF!,"&lt;="&amp;MH353,#REF!,"&lt;="&amp;ME353,#REF!,"&gt;="&amp;MF353)</f>
        <v/>
      </c>
      <c r="MU353" s="1">
        <f>COUNTIFS(#REF!,LT353,#REF!,0,#REF!,"&gt;="&amp;MI353,#REF!,"&lt;="&amp;MH353,#REF!,"&lt;="&amp;ME353,#REF!,"&gt;="&amp;MF353)</f>
        <v/>
      </c>
      <c r="MV353" s="1">
        <f>COUNTIFS(#REF!,LT353,#REF!,1,#REF!,"&gt;="&amp;MI353,#REF!,"&lt;="&amp;MH353,#REF!,"="&amp;KZ353,#REF!,"="&amp;LA353,#REF!,"&lt;="&amp;ME353,#REF!,"&gt;="&amp;MF353)</f>
        <v/>
      </c>
      <c r="MW353" s="1">
        <f>COUNTIFS(#REF!,LT353,#REF!,0,#REF!,"&gt;="&amp;MI353,#REF!,"&lt;="&amp;MH353,#REF!,"="&amp;KZ353,#REF!,"="&amp;LA353,#REF!,"&lt;="&amp;ME353,#REF!,"&gt;="&amp;MF353)</f>
        <v/>
      </c>
      <c r="MX353" s="1">
        <f>COUNTIFS(#REF!,LT353,#REF!,1,#REF!,"&gt;="&amp;MC353,#REF!,"&lt;="&amp;MB353,#REF!,"&lt;="&amp;ME353,#REF!,"&gt;="&amp;MF353)</f>
        <v/>
      </c>
      <c r="MY353" s="1">
        <f>COUNTIFS(#REF!,LT353,#REF!,0,#REF!,"&gt;="&amp;MC353,#REF!,"&lt;="&amp;MB353,#REF!,"&lt;="&amp;ME353,#REF!,"&gt;="&amp;MF353)</f>
        <v/>
      </c>
      <c r="MZ353" s="1">
        <f>COUNTIFS(#REF!,LT353,#REF!,1,#REF!,"&lt;="&amp;ME353,#REF!,"&gt;="&amp;MF353,#REF!,"="&amp;KV353,#REF!,"="&amp;KX353)</f>
        <v/>
      </c>
      <c r="NA353" s="1">
        <f>COUNTIFS(#REF!,LT353,#REF!,0,#REF!,"&lt;="&amp;ME353,#REF!,"&gt;="&amp;MF353,#REF!,"="&amp;KV353,#REF!,"="&amp;KX353)</f>
        <v/>
      </c>
      <c r="NB353" s="1">
        <f>COUNTIFS(#REF!,LT353,#REF!,1,#REF!,"&lt;="&amp;ME353,#REF!,"&gt;="&amp;MF353,#REF!,"="&amp;KW353,#REF!,"="&amp;KY353)</f>
        <v/>
      </c>
      <c r="NC353" s="1">
        <f>COUNTIFS(#REF!,LT353,#REF!,0,#REF!,"&lt;="&amp;ME353,#REF!,"&gt;="&amp;MF353,#REF!,"="&amp;KW353,#REF!,"="&amp;KY353)</f>
        <v/>
      </c>
      <c r="ND353" s="1">
        <f>MP353+MR353+MT353+MV353+MX353+MZ353+NB353</f>
        <v/>
      </c>
      <c r="NE353" s="1">
        <f>MQ353+MS353+MU353+MW353+MY353+NA353+NC353</f>
        <v/>
      </c>
      <c r="NF353" s="1">
        <f>ND353+NE353</f>
        <v/>
      </c>
      <c r="NG353" s="33">
        <f>ND353/(ND353+NE353)</f>
        <v/>
      </c>
      <c r="NH353" s="3">
        <f>1/NG353</f>
        <v/>
      </c>
      <c r="NI353" s="1">
        <f>LH353</f>
        <v/>
      </c>
      <c r="NJ353" s="79">
        <f>((1-NG353)*(1/(NI353-1))*0.98-(NG353*1))</f>
        <v/>
      </c>
      <c r="NK353" s="34">
        <f>IF(LR353&lt;0.9,0,IF(AND(LR353&gt;1.1),0,1))</f>
        <v/>
      </c>
      <c r="NL353" s="34">
        <f>IF(LS353&lt;0.9,0,IF(AND(LS353&gt;1.1),0,1))</f>
        <v/>
      </c>
      <c r="NM353" s="32">
        <f>IF(NF353&gt;99,1,0)</f>
        <v/>
      </c>
      <c r="NN353" s="32">
        <f>IF(NJ353&gt;0.0799,1,0)</f>
        <v/>
      </c>
      <c r="NO353" s="32">
        <f>IF(NJ353&gt;NQ353,1,0)</f>
        <v/>
      </c>
      <c r="NP353" s="32">
        <f>NM353+NN353+NO353+NK353+NL353</f>
        <v/>
      </c>
      <c r="NQ353" s="79">
        <f>(((100*NG353)*(NI353-1)*0.98)-((1-NG353)*100))/100</f>
        <v/>
      </c>
      <c r="NR353" s="34">
        <f>IF(LR353&lt;0.9,0,IF(AND(LR353&gt;1.1),0,1))</f>
        <v/>
      </c>
      <c r="NS353" s="34">
        <f>IF(LS353&lt;0.9,0,IF(AND(LS353&gt;1.1),0,1))</f>
        <v/>
      </c>
      <c r="NT353" s="32">
        <f>IF(NF353&gt;99,1,0)</f>
        <v/>
      </c>
      <c r="NU353" s="32">
        <f>IF(NQ353&gt;0.0799,1,0)</f>
        <v/>
      </c>
      <c r="NV353" s="32">
        <f>IF(NQ353&gt;NJ353,1,0)</f>
        <v/>
      </c>
      <c r="NW353" s="32">
        <f>NT353+NU353+NV353+NR353+NS353</f>
        <v/>
      </c>
      <c r="NX353">
        <f>IF(NP353=5,"LayHome1-0",IF(AND(NW353=5),"BackHome1-0",""))</f>
        <v/>
      </c>
      <c r="NY353">
        <f>IF(NP353=5,KN353,IF(AND(NW353=5),KN353,""))</f>
        <v/>
      </c>
      <c r="NZ353">
        <f>IF(NP353=5,"Match Odds",IF(AND(NW353=5),"Match Odds",""))</f>
        <v/>
      </c>
      <c r="OA353">
        <f>IF(NP353=5,KP353,IF(AND(NW353=5),KP353,""))</f>
        <v/>
      </c>
      <c r="OB353">
        <f>IF(NP353=5,"MATCH_ODDS",IF(AND(NW353=5),"MATCH_ODDS",""))</f>
        <v/>
      </c>
      <c r="OC353">
        <f>IF(NP353=5,"LAY",IF(AND(NW353=5),"BACK",""))</f>
        <v/>
      </c>
    </row>
    <row r="354" ht="16.5" customHeight="1" thickBot="1" thickTop="1">
      <c r="A354" s="2" t="n"/>
      <c r="KN354" s="1">
        <f>IF(INDEX(#REF!,MATCH('HT 1-0'!D354,#REF!,0))=INDEX(#REF!,MATCH('HT 1-0'!D354,#REF!,0)),INDEX(#REF!,MATCH('HT 1-0'!D354,#REF!,0)),"ERROR")</f>
        <v/>
      </c>
      <c r="KO354" s="1">
        <f>IF(INDEX(#REF!,MATCH('HT 1-0'!E354,#REF!,0))=INDEX(#REF!,MATCH('HT 1-0'!E354,#REF!,0)),INDEX(#REF!,MATCH('HT 1-0'!E354,#REF!,0)),"ERROR")</f>
        <v/>
      </c>
      <c r="KP354" s="1">
        <f>KN354&amp;" v "&amp;KO354</f>
        <v/>
      </c>
      <c r="KQ354">
        <f>B354&amp;"_"&amp;C354</f>
        <v/>
      </c>
      <c r="KR354" s="1">
        <f>IF((HW354/KK354)&lt;0.335,"G",IF((HW354/KK354)&gt;0.67,"R","A"))</f>
        <v/>
      </c>
      <c r="KS354" s="1">
        <f>IF((HX354/KK354)&lt;0.335,"G",IF((HX354/KK354)&gt;0.67,"R","A"))</f>
        <v/>
      </c>
      <c r="KT354" s="1">
        <f>IF((IH354/KK354)&lt;0.335,"G",IF((IH354/KK354)&gt;0.67,"R","A"))</f>
        <v/>
      </c>
      <c r="KU354" s="1">
        <f>IF((II354/KK354)&lt;0.335,"G",IF((II354/KK354)&gt;0.67,"R","A"))</f>
        <v/>
      </c>
      <c r="KV354" s="1">
        <f>IF((HZ354/KK354)&lt;0.335,"G",IF((HZ354/KK354)&gt;0.67,"R","A"))</f>
        <v/>
      </c>
      <c r="KW354" s="1">
        <f>IF((HY354/KK354)&lt;0.335,"G",IF((HY354/KK354)&gt;0.67,"R","A"))</f>
        <v/>
      </c>
      <c r="KX354" s="1">
        <f>IF((IK354/KK354)&lt;0.335,"G",IF((IK354/KK354)&gt;0.67,"R","A"))</f>
        <v/>
      </c>
      <c r="KY354" s="1">
        <f>IF((IJ354/KK354)&lt;0.335,"G",IF((IJ354/KK354)&gt;0.67,"R","A"))</f>
        <v/>
      </c>
      <c r="KZ354" s="1">
        <f>IF((HQ354/KK354)&lt;0.335,"G",IF((HQ354/KK354)&gt;0.67,"R","A"))</f>
        <v/>
      </c>
      <c r="LA354" s="1">
        <f>IF((IB354/KK354)&lt;0.335,"G",IF((IB354/KK354)&gt;0.67,"R","A"))</f>
        <v/>
      </c>
      <c r="LB354">
        <f>IF(LQ354="1-0",INDEX(Scrape!#REF!,MATCH('HT 1-0'!KP354,Scrape!$B:$B,0)),"")</f>
        <v/>
      </c>
      <c r="LC354">
        <f>IF(LQ354="1-0",INDEX(Scrape!$A:$A,MATCH('HT 1-0'!KP354,Scrape!$B:$B,0)),"")</f>
        <v/>
      </c>
      <c r="LD354">
        <f>IF(LQ354="1-0",INDEX(Scrape!$B:$B,MATCH('HT 1-0'!KP354,Scrape!$B:$B,0)),"")</f>
        <v/>
      </c>
      <c r="LE354">
        <f>IF(LQ354="1-0",INDEX(Scrape!$C:$C,MATCH('HT 1-0'!KP354,Scrape!$B:$B,0)),"")</f>
        <v/>
      </c>
      <c r="LF354">
        <f>IF(LQ354="1-0",INDEX(Scrape!$D:$D,MATCH('HT 1-0'!KP354,Scrape!$B:$B,0)),"")</f>
        <v/>
      </c>
      <c r="LG354">
        <f>IF(LQ354="1-0",INDEX(Scrape!$E:$E,MATCH('HT 1-0'!KP354,Scrape!$B:$B,0)),"")</f>
        <v/>
      </c>
      <c r="LH354">
        <f>IF(LQ354="1-0",INDEX(Scrape!$F:$F,MATCH('HT 1-0'!KP354,Scrape!$B:$B,0)),"")</f>
        <v/>
      </c>
      <c r="LI354">
        <f>IF(LQ354="1-0",INDEX(Scrape!$G:$G,MATCH('HT 1-0'!KP354,Scrape!$B:$B,0)),"")</f>
        <v/>
      </c>
      <c r="LJ354">
        <f>IF(LQ354="1-0",INDEX(Scrape!$H:$H,MATCH('HT 1-0'!KP354,Scrape!$B:$B,0)),"")</f>
        <v/>
      </c>
      <c r="LK354">
        <f>IF(LQ354="1-0",INDEX(Scrape!$I:$I,MATCH('HT 1-0'!KP354,Scrape!$B:$B,0)),"")</f>
        <v/>
      </c>
      <c r="LL354">
        <f>IF(LQ354="1-0",INDEX(Scrape!$J:$J,MATCH('HT 1-0'!KP354,Scrape!$B:$B,0)),"")</f>
        <v/>
      </c>
      <c r="LM354">
        <f>IF(LQ354="1-0",INDEX(Scrape!$K:$K,MATCH('HT 1-0'!KP354,Scrape!$B:$B,0)),"")</f>
        <v/>
      </c>
      <c r="LN354">
        <f>IF(LQ354="1-0",INDEX(Scrape!$L:$L,MATCH('HT 1-0'!KP354,Scrape!$B:$B,0)),"")</f>
        <v/>
      </c>
      <c r="LO354">
        <f>IF(LQ354="1-0",INDEX(Scrape!$M:$M,MATCH('HT 1-0'!KP354,Scrape!$B:$B,0)),"")</f>
        <v/>
      </c>
      <c r="LP354">
        <f>IF(LQ354="1-0",INDEX(Scrape!$N:$N,MATCH('HT 1-0'!KP354,Scrape!$B:$B,0)),"")</f>
        <v/>
      </c>
      <c r="LQ354">
        <f>INDEX(Scrape!$O:$O,MATCH('HT 1-0'!KP354,Scrape!$B:$B,0))</f>
        <v/>
      </c>
      <c r="LR354">
        <f>(1/LJ354)+(1/LI354)+(1/LH354)</f>
        <v/>
      </c>
      <c r="LS354">
        <f>(1/LG354)+(1/LF354)+(1/LE354)</f>
        <v/>
      </c>
      <c r="LT354" s="8">
        <f>IF(INDEX(#REF!,MATCH(KQ354,#REF!,0))=INDEX(#REF!,MATCH(KQ354,#REF!,0)),INDEX(#REF!,MATCH(KQ354,#REF!,0)),"ERROR")</f>
        <v/>
      </c>
      <c r="LU354" s="4">
        <f>IF(KR354="G",2,IF(KR354="R",0.5,IF(KR354="A",1)))</f>
        <v/>
      </c>
      <c r="LV354" s="4">
        <f>IF(KS354="G",0.5,IF(KS354="R",2,IF(KS354="A",1)))</f>
        <v/>
      </c>
      <c r="LW354" s="4">
        <f>IF(KT354="G",2,IF(KT354="R",0.5,IF(KT354="A",1)))</f>
        <v/>
      </c>
      <c r="LX354" s="4">
        <f>IF(KU354="G",0.5,IF(KU354="R",2,IF(KU354="A",1)))</f>
        <v/>
      </c>
      <c r="LY354" s="7">
        <f>(LK354*(LU354+LX354)+(LL354*(LU354+LX354)))</f>
        <v/>
      </c>
      <c r="LZ354" s="7">
        <f>(LN354*(LV354+LW354)+(LO354*(LV354+LW354)))</f>
        <v/>
      </c>
      <c r="MA354" s="11">
        <f>LY354-LZ354</f>
        <v/>
      </c>
      <c r="MB354" s="5">
        <f>MA354+2</f>
        <v/>
      </c>
      <c r="MC354" s="6">
        <f>MA354-2</f>
        <v/>
      </c>
      <c r="MD354" s="4">
        <f>LE354</f>
        <v/>
      </c>
      <c r="ME354" s="9">
        <f>IF(MD354=0,1000,MD354+0.75)</f>
        <v/>
      </c>
      <c r="MF354" s="10">
        <f>IF(MD354=0,0,MD354-0.75)</f>
        <v/>
      </c>
      <c r="MG354" s="4">
        <f>((LM354*(LU354+LX354))-((LP354*(LV354+LW354))))</f>
        <v/>
      </c>
      <c r="MH354" s="9">
        <f>MG354*1.2</f>
        <v/>
      </c>
      <c r="MI354" s="10">
        <f>MG354*0.8</f>
        <v/>
      </c>
      <c r="MJ354">
        <f>IFERROR(NX354,"")</f>
        <v/>
      </c>
      <c r="MK354">
        <f>IFERROR(NY354,"")</f>
        <v/>
      </c>
      <c r="ML354">
        <f>IFERROR(NZ354,"")</f>
        <v/>
      </c>
      <c r="MM354">
        <f>IFERROR(OA354,"")</f>
        <v/>
      </c>
      <c r="MN354">
        <f>IFERROR(OB354,"")</f>
        <v/>
      </c>
      <c r="MO354">
        <f>IFERROR(OC354,"")</f>
        <v/>
      </c>
      <c r="MP354" s="1">
        <f>COUNTIFS(#REF!,LT354,#REF!,1,#REF!,"&gt;="&amp;MC354,#REF!,"&lt;="&amp;MB354,#REF!,"&lt;="&amp;ME354,#REF!,"&gt;="&amp;MF354,#REF!,"="&amp;KV354,#REF!,"="&amp;KX354)</f>
        <v/>
      </c>
      <c r="MQ354" s="1">
        <f>COUNTIFS(#REF!,LT354,#REF!,0,#REF!,"&gt;="&amp;MC354,#REF!,"&lt;="&amp;MB354,#REF!,"&lt;="&amp;ME354,#REF!,"&gt;="&amp;MF354,#REF!,"="&amp;KV354,#REF!,"="&amp;KX354)</f>
        <v/>
      </c>
      <c r="MR354" s="1">
        <f>COUNTIFS(#REF!,LT354,#REF!,1,#REF!,"&gt;="&amp;MC354,#REF!,"&lt;="&amp;MB354,#REF!,"&lt;="&amp;ME354,#REF!,"&gt;="&amp;MF354,#REF!,"="&amp;KW354,#REF!,"="&amp;KY354)</f>
        <v/>
      </c>
      <c r="MS354" s="1">
        <f>COUNTIFS(#REF!,LT354,#REF!,0,#REF!,"&gt;="&amp;MC354,#REF!,"&lt;="&amp;MB354,#REF!,"&lt;="&amp;ME354,#REF!,"&gt;="&amp;MF354,#REF!,"="&amp;KW354,#REF!,"="&amp;KY354)</f>
        <v/>
      </c>
      <c r="MT354" s="1">
        <f>COUNTIFS(#REF!,LT354,#REF!,1,#REF!,"&gt;="&amp;MI354,#REF!,"&lt;="&amp;MH354,#REF!,"&lt;="&amp;ME354,#REF!,"&gt;="&amp;MF354)</f>
        <v/>
      </c>
      <c r="MU354" s="1">
        <f>COUNTIFS(#REF!,LT354,#REF!,0,#REF!,"&gt;="&amp;MI354,#REF!,"&lt;="&amp;MH354,#REF!,"&lt;="&amp;ME354,#REF!,"&gt;="&amp;MF354)</f>
        <v/>
      </c>
      <c r="MV354" s="1">
        <f>COUNTIFS(#REF!,LT354,#REF!,1,#REF!,"&gt;="&amp;MI354,#REF!,"&lt;="&amp;MH354,#REF!,"="&amp;KZ354,#REF!,"="&amp;LA354,#REF!,"&lt;="&amp;ME354,#REF!,"&gt;="&amp;MF354)</f>
        <v/>
      </c>
      <c r="MW354" s="1">
        <f>COUNTIFS(#REF!,LT354,#REF!,0,#REF!,"&gt;="&amp;MI354,#REF!,"&lt;="&amp;MH354,#REF!,"="&amp;KZ354,#REF!,"="&amp;LA354,#REF!,"&lt;="&amp;ME354,#REF!,"&gt;="&amp;MF354)</f>
        <v/>
      </c>
      <c r="MX354" s="1">
        <f>COUNTIFS(#REF!,LT354,#REF!,1,#REF!,"&gt;="&amp;MC354,#REF!,"&lt;="&amp;MB354,#REF!,"&lt;="&amp;ME354,#REF!,"&gt;="&amp;MF354)</f>
        <v/>
      </c>
      <c r="MY354" s="1">
        <f>COUNTIFS(#REF!,LT354,#REF!,0,#REF!,"&gt;="&amp;MC354,#REF!,"&lt;="&amp;MB354,#REF!,"&lt;="&amp;ME354,#REF!,"&gt;="&amp;MF354)</f>
        <v/>
      </c>
      <c r="MZ354" s="1">
        <f>COUNTIFS(#REF!,LT354,#REF!,1,#REF!,"&lt;="&amp;ME354,#REF!,"&gt;="&amp;MF354,#REF!,"="&amp;KV354,#REF!,"="&amp;KX354)</f>
        <v/>
      </c>
      <c r="NA354" s="1">
        <f>COUNTIFS(#REF!,LT354,#REF!,0,#REF!,"&lt;="&amp;ME354,#REF!,"&gt;="&amp;MF354,#REF!,"="&amp;KV354,#REF!,"="&amp;KX354)</f>
        <v/>
      </c>
      <c r="NB354" s="1">
        <f>COUNTIFS(#REF!,LT354,#REF!,1,#REF!,"&lt;="&amp;ME354,#REF!,"&gt;="&amp;MF354,#REF!,"="&amp;KW354,#REF!,"="&amp;KY354)</f>
        <v/>
      </c>
      <c r="NC354" s="1">
        <f>COUNTIFS(#REF!,LT354,#REF!,0,#REF!,"&lt;="&amp;ME354,#REF!,"&gt;="&amp;MF354,#REF!,"="&amp;KW354,#REF!,"="&amp;KY354)</f>
        <v/>
      </c>
      <c r="ND354" s="1">
        <f>MP354+MR354+MT354+MV354+MX354+MZ354+NB354</f>
        <v/>
      </c>
      <c r="NE354" s="1">
        <f>MQ354+MS354+MU354+MW354+MY354+NA354+NC354</f>
        <v/>
      </c>
      <c r="NF354" s="1">
        <f>ND354+NE354</f>
        <v/>
      </c>
      <c r="NG354" s="33">
        <f>ND354/(ND354+NE354)</f>
        <v/>
      </c>
      <c r="NH354" s="3">
        <f>1/NG354</f>
        <v/>
      </c>
      <c r="NI354" s="1">
        <f>LH354</f>
        <v/>
      </c>
      <c r="NJ354" s="79">
        <f>((1-NG354)*(1/(NI354-1))*0.98-(NG354*1))</f>
        <v/>
      </c>
      <c r="NK354" s="34">
        <f>IF(LR354&lt;0.9,0,IF(AND(LR354&gt;1.1),0,1))</f>
        <v/>
      </c>
      <c r="NL354" s="34">
        <f>IF(LS354&lt;0.9,0,IF(AND(LS354&gt;1.1),0,1))</f>
        <v/>
      </c>
      <c r="NM354" s="32">
        <f>IF(NF354&gt;99,1,0)</f>
        <v/>
      </c>
      <c r="NN354" s="32">
        <f>IF(NJ354&gt;0.0799,1,0)</f>
        <v/>
      </c>
      <c r="NO354" s="32">
        <f>IF(NJ354&gt;NQ354,1,0)</f>
        <v/>
      </c>
      <c r="NP354" s="32">
        <f>NM354+NN354+NO354+NK354+NL354</f>
        <v/>
      </c>
      <c r="NQ354" s="79">
        <f>(((100*NG354)*(NI354-1)*0.98)-((1-NG354)*100))/100</f>
        <v/>
      </c>
      <c r="NR354" s="34">
        <f>IF(LR354&lt;0.9,0,IF(AND(LR354&gt;1.1),0,1))</f>
        <v/>
      </c>
      <c r="NS354" s="34">
        <f>IF(LS354&lt;0.9,0,IF(AND(LS354&gt;1.1),0,1))</f>
        <v/>
      </c>
      <c r="NT354" s="32">
        <f>IF(NF354&gt;99,1,0)</f>
        <v/>
      </c>
      <c r="NU354" s="32">
        <f>IF(NQ354&gt;0.0799,1,0)</f>
        <v/>
      </c>
      <c r="NV354" s="32">
        <f>IF(NQ354&gt;NJ354,1,0)</f>
        <v/>
      </c>
      <c r="NW354" s="32">
        <f>NT354+NU354+NV354+NR354+NS354</f>
        <v/>
      </c>
      <c r="NX354">
        <f>IF(NP354=5,"LayHome1-0",IF(AND(NW354=5),"BackHome1-0",""))</f>
        <v/>
      </c>
      <c r="NY354">
        <f>IF(NP354=5,KN354,IF(AND(NW354=5),KN354,""))</f>
        <v/>
      </c>
      <c r="NZ354">
        <f>IF(NP354=5,"Match Odds",IF(AND(NW354=5),"Match Odds",""))</f>
        <v/>
      </c>
      <c r="OA354">
        <f>IF(NP354=5,KP354,IF(AND(NW354=5),KP354,""))</f>
        <v/>
      </c>
      <c r="OB354">
        <f>IF(NP354=5,"MATCH_ODDS",IF(AND(NW354=5),"MATCH_ODDS",""))</f>
        <v/>
      </c>
      <c r="OC354">
        <f>IF(NP354=5,"LAY",IF(AND(NW354=5),"BACK",""))</f>
        <v/>
      </c>
    </row>
    <row r="355" ht="16.5" customHeight="1" thickBot="1" thickTop="1">
      <c r="A355" s="2" t="n"/>
      <c r="KN355" s="1">
        <f>IF(INDEX(#REF!,MATCH('HT 1-0'!D355,#REF!,0))=INDEX(#REF!,MATCH('HT 1-0'!D355,#REF!,0)),INDEX(#REF!,MATCH('HT 1-0'!D355,#REF!,0)),"ERROR")</f>
        <v/>
      </c>
      <c r="KO355" s="1">
        <f>IF(INDEX(#REF!,MATCH('HT 1-0'!E355,#REF!,0))=INDEX(#REF!,MATCH('HT 1-0'!E355,#REF!,0)),INDEX(#REF!,MATCH('HT 1-0'!E355,#REF!,0)),"ERROR")</f>
        <v/>
      </c>
      <c r="KP355" s="1">
        <f>KN355&amp;" v "&amp;KO355</f>
        <v/>
      </c>
      <c r="KQ355">
        <f>B355&amp;"_"&amp;C355</f>
        <v/>
      </c>
      <c r="KR355" s="1">
        <f>IF((HW355/KK355)&lt;0.335,"G",IF((HW355/KK355)&gt;0.67,"R","A"))</f>
        <v/>
      </c>
      <c r="KS355" s="1">
        <f>IF((HX355/KK355)&lt;0.335,"G",IF((HX355/KK355)&gt;0.67,"R","A"))</f>
        <v/>
      </c>
      <c r="KT355" s="1">
        <f>IF((IH355/KK355)&lt;0.335,"G",IF((IH355/KK355)&gt;0.67,"R","A"))</f>
        <v/>
      </c>
      <c r="KU355" s="1">
        <f>IF((II355/KK355)&lt;0.335,"G",IF((II355/KK355)&gt;0.67,"R","A"))</f>
        <v/>
      </c>
      <c r="KV355" s="1">
        <f>IF((HZ355/KK355)&lt;0.335,"G",IF((HZ355/KK355)&gt;0.67,"R","A"))</f>
        <v/>
      </c>
      <c r="KW355" s="1">
        <f>IF((HY355/KK355)&lt;0.335,"G",IF((HY355/KK355)&gt;0.67,"R","A"))</f>
        <v/>
      </c>
      <c r="KX355" s="1">
        <f>IF((IK355/KK355)&lt;0.335,"G",IF((IK355/KK355)&gt;0.67,"R","A"))</f>
        <v/>
      </c>
      <c r="KY355" s="1">
        <f>IF((IJ355/KK355)&lt;0.335,"G",IF((IJ355/KK355)&gt;0.67,"R","A"))</f>
        <v/>
      </c>
      <c r="KZ355" s="1">
        <f>IF((HQ355/KK355)&lt;0.335,"G",IF((HQ355/KK355)&gt;0.67,"R","A"))</f>
        <v/>
      </c>
      <c r="LA355" s="1">
        <f>IF((IB355/KK355)&lt;0.335,"G",IF((IB355/KK355)&gt;0.67,"R","A"))</f>
        <v/>
      </c>
      <c r="LB355">
        <f>IF(LQ355="1-0",INDEX(Scrape!#REF!,MATCH('HT 1-0'!KP355,Scrape!$B:$B,0)),"")</f>
        <v/>
      </c>
      <c r="LC355">
        <f>IF(LQ355="1-0",INDEX(Scrape!$A:$A,MATCH('HT 1-0'!KP355,Scrape!$B:$B,0)),"")</f>
        <v/>
      </c>
      <c r="LD355">
        <f>IF(LQ355="1-0",INDEX(Scrape!$B:$B,MATCH('HT 1-0'!KP355,Scrape!$B:$B,0)),"")</f>
        <v/>
      </c>
      <c r="LE355">
        <f>IF(LQ355="1-0",INDEX(Scrape!$C:$C,MATCH('HT 1-0'!KP355,Scrape!$B:$B,0)),"")</f>
        <v/>
      </c>
      <c r="LF355">
        <f>IF(LQ355="1-0",INDEX(Scrape!$D:$D,MATCH('HT 1-0'!KP355,Scrape!$B:$B,0)),"")</f>
        <v/>
      </c>
      <c r="LG355">
        <f>IF(LQ355="1-0",INDEX(Scrape!$E:$E,MATCH('HT 1-0'!KP355,Scrape!$B:$B,0)),"")</f>
        <v/>
      </c>
      <c r="LH355">
        <f>IF(LQ355="1-0",INDEX(Scrape!$F:$F,MATCH('HT 1-0'!KP355,Scrape!$B:$B,0)),"")</f>
        <v/>
      </c>
      <c r="LI355">
        <f>IF(LQ355="1-0",INDEX(Scrape!$G:$G,MATCH('HT 1-0'!KP355,Scrape!$B:$B,0)),"")</f>
        <v/>
      </c>
      <c r="LJ355">
        <f>IF(LQ355="1-0",INDEX(Scrape!$H:$H,MATCH('HT 1-0'!KP355,Scrape!$B:$B,0)),"")</f>
        <v/>
      </c>
      <c r="LK355">
        <f>IF(LQ355="1-0",INDEX(Scrape!$I:$I,MATCH('HT 1-0'!KP355,Scrape!$B:$B,0)),"")</f>
        <v/>
      </c>
      <c r="LL355">
        <f>IF(LQ355="1-0",INDEX(Scrape!$J:$J,MATCH('HT 1-0'!KP355,Scrape!$B:$B,0)),"")</f>
        <v/>
      </c>
      <c r="LM355">
        <f>IF(LQ355="1-0",INDEX(Scrape!$K:$K,MATCH('HT 1-0'!KP355,Scrape!$B:$B,0)),"")</f>
        <v/>
      </c>
      <c r="LN355">
        <f>IF(LQ355="1-0",INDEX(Scrape!$L:$L,MATCH('HT 1-0'!KP355,Scrape!$B:$B,0)),"")</f>
        <v/>
      </c>
      <c r="LO355">
        <f>IF(LQ355="1-0",INDEX(Scrape!$M:$M,MATCH('HT 1-0'!KP355,Scrape!$B:$B,0)),"")</f>
        <v/>
      </c>
      <c r="LP355">
        <f>IF(LQ355="1-0",INDEX(Scrape!$N:$N,MATCH('HT 1-0'!KP355,Scrape!$B:$B,0)),"")</f>
        <v/>
      </c>
      <c r="LQ355">
        <f>INDEX(Scrape!$O:$O,MATCH('HT 1-0'!KP355,Scrape!$B:$B,0))</f>
        <v/>
      </c>
      <c r="LR355">
        <f>(1/LJ355)+(1/LI355)+(1/LH355)</f>
        <v/>
      </c>
      <c r="LS355">
        <f>(1/LG355)+(1/LF355)+(1/LE355)</f>
        <v/>
      </c>
      <c r="LT355" s="8">
        <f>IF(INDEX(#REF!,MATCH(KQ355,#REF!,0))=INDEX(#REF!,MATCH(KQ355,#REF!,0)),INDEX(#REF!,MATCH(KQ355,#REF!,0)),"ERROR")</f>
        <v/>
      </c>
      <c r="LU355" s="4">
        <f>IF(KR355="G",2,IF(KR355="R",0.5,IF(KR355="A",1)))</f>
        <v/>
      </c>
      <c r="LV355" s="4">
        <f>IF(KS355="G",0.5,IF(KS355="R",2,IF(KS355="A",1)))</f>
        <v/>
      </c>
      <c r="LW355" s="4">
        <f>IF(KT355="G",2,IF(KT355="R",0.5,IF(KT355="A",1)))</f>
        <v/>
      </c>
      <c r="LX355" s="4">
        <f>IF(KU355="G",0.5,IF(KU355="R",2,IF(KU355="A",1)))</f>
        <v/>
      </c>
      <c r="LY355" s="7">
        <f>(LK355*(LU355+LX355)+(LL355*(LU355+LX355)))</f>
        <v/>
      </c>
      <c r="LZ355" s="7">
        <f>(LN355*(LV355+LW355)+(LO355*(LV355+LW355)))</f>
        <v/>
      </c>
      <c r="MA355" s="11">
        <f>LY355-LZ355</f>
        <v/>
      </c>
      <c r="MB355" s="5">
        <f>MA355+2</f>
        <v/>
      </c>
      <c r="MC355" s="6">
        <f>MA355-2</f>
        <v/>
      </c>
      <c r="MD355" s="4">
        <f>LE355</f>
        <v/>
      </c>
      <c r="ME355" s="9">
        <f>IF(MD355=0,1000,MD355+0.75)</f>
        <v/>
      </c>
      <c r="MF355" s="10">
        <f>IF(MD355=0,0,MD355-0.75)</f>
        <v/>
      </c>
      <c r="MG355" s="4">
        <f>((LM355*(LU355+LX355))-((LP355*(LV355+LW355))))</f>
        <v/>
      </c>
      <c r="MH355" s="9">
        <f>MG355*1.2</f>
        <v/>
      </c>
      <c r="MI355" s="10">
        <f>MG355*0.8</f>
        <v/>
      </c>
      <c r="MJ355">
        <f>IFERROR(NX355,"")</f>
        <v/>
      </c>
      <c r="MK355">
        <f>IFERROR(NY355,"")</f>
        <v/>
      </c>
      <c r="ML355">
        <f>IFERROR(NZ355,"")</f>
        <v/>
      </c>
      <c r="MM355">
        <f>IFERROR(OA355,"")</f>
        <v/>
      </c>
      <c r="MN355">
        <f>IFERROR(OB355,"")</f>
        <v/>
      </c>
      <c r="MO355">
        <f>IFERROR(OC355,"")</f>
        <v/>
      </c>
      <c r="MP355" s="1">
        <f>COUNTIFS(#REF!,LT355,#REF!,1,#REF!,"&gt;="&amp;MC355,#REF!,"&lt;="&amp;MB355,#REF!,"&lt;="&amp;ME355,#REF!,"&gt;="&amp;MF355,#REF!,"="&amp;KV355,#REF!,"="&amp;KX355)</f>
        <v/>
      </c>
      <c r="MQ355" s="1">
        <f>COUNTIFS(#REF!,LT355,#REF!,0,#REF!,"&gt;="&amp;MC355,#REF!,"&lt;="&amp;MB355,#REF!,"&lt;="&amp;ME355,#REF!,"&gt;="&amp;MF355,#REF!,"="&amp;KV355,#REF!,"="&amp;KX355)</f>
        <v/>
      </c>
      <c r="MR355" s="1">
        <f>COUNTIFS(#REF!,LT355,#REF!,1,#REF!,"&gt;="&amp;MC355,#REF!,"&lt;="&amp;MB355,#REF!,"&lt;="&amp;ME355,#REF!,"&gt;="&amp;MF355,#REF!,"="&amp;KW355,#REF!,"="&amp;KY355)</f>
        <v/>
      </c>
      <c r="MS355" s="1">
        <f>COUNTIFS(#REF!,LT355,#REF!,0,#REF!,"&gt;="&amp;MC355,#REF!,"&lt;="&amp;MB355,#REF!,"&lt;="&amp;ME355,#REF!,"&gt;="&amp;MF355,#REF!,"="&amp;KW355,#REF!,"="&amp;KY355)</f>
        <v/>
      </c>
      <c r="MT355" s="1">
        <f>COUNTIFS(#REF!,LT355,#REF!,1,#REF!,"&gt;="&amp;MI355,#REF!,"&lt;="&amp;MH355,#REF!,"&lt;="&amp;ME355,#REF!,"&gt;="&amp;MF355)</f>
        <v/>
      </c>
      <c r="MU355" s="1">
        <f>COUNTIFS(#REF!,LT355,#REF!,0,#REF!,"&gt;="&amp;MI355,#REF!,"&lt;="&amp;MH355,#REF!,"&lt;="&amp;ME355,#REF!,"&gt;="&amp;MF355)</f>
        <v/>
      </c>
      <c r="MV355" s="1">
        <f>COUNTIFS(#REF!,LT355,#REF!,1,#REF!,"&gt;="&amp;MI355,#REF!,"&lt;="&amp;MH355,#REF!,"="&amp;KZ355,#REF!,"="&amp;LA355,#REF!,"&lt;="&amp;ME355,#REF!,"&gt;="&amp;MF355)</f>
        <v/>
      </c>
      <c r="MW355" s="1">
        <f>COUNTIFS(#REF!,LT355,#REF!,0,#REF!,"&gt;="&amp;MI355,#REF!,"&lt;="&amp;MH355,#REF!,"="&amp;KZ355,#REF!,"="&amp;LA355,#REF!,"&lt;="&amp;ME355,#REF!,"&gt;="&amp;MF355)</f>
        <v/>
      </c>
      <c r="MX355" s="1">
        <f>COUNTIFS(#REF!,LT355,#REF!,1,#REF!,"&gt;="&amp;MC355,#REF!,"&lt;="&amp;MB355,#REF!,"&lt;="&amp;ME355,#REF!,"&gt;="&amp;MF355)</f>
        <v/>
      </c>
      <c r="MY355" s="1">
        <f>COUNTIFS(#REF!,LT355,#REF!,0,#REF!,"&gt;="&amp;MC355,#REF!,"&lt;="&amp;MB355,#REF!,"&lt;="&amp;ME355,#REF!,"&gt;="&amp;MF355)</f>
        <v/>
      </c>
      <c r="MZ355" s="1">
        <f>COUNTIFS(#REF!,LT355,#REF!,1,#REF!,"&lt;="&amp;ME355,#REF!,"&gt;="&amp;MF355,#REF!,"="&amp;KV355,#REF!,"="&amp;KX355)</f>
        <v/>
      </c>
      <c r="NA355" s="1">
        <f>COUNTIFS(#REF!,LT355,#REF!,0,#REF!,"&lt;="&amp;ME355,#REF!,"&gt;="&amp;MF355,#REF!,"="&amp;KV355,#REF!,"="&amp;KX355)</f>
        <v/>
      </c>
      <c r="NB355" s="1">
        <f>COUNTIFS(#REF!,LT355,#REF!,1,#REF!,"&lt;="&amp;ME355,#REF!,"&gt;="&amp;MF355,#REF!,"="&amp;KW355,#REF!,"="&amp;KY355)</f>
        <v/>
      </c>
      <c r="NC355" s="1">
        <f>COUNTIFS(#REF!,LT355,#REF!,0,#REF!,"&lt;="&amp;ME355,#REF!,"&gt;="&amp;MF355,#REF!,"="&amp;KW355,#REF!,"="&amp;KY355)</f>
        <v/>
      </c>
      <c r="ND355" s="1">
        <f>MP355+MR355+MT355+MV355+MX355+MZ355+NB355</f>
        <v/>
      </c>
      <c r="NE355" s="1">
        <f>MQ355+MS355+MU355+MW355+MY355+NA355+NC355</f>
        <v/>
      </c>
      <c r="NF355" s="1">
        <f>ND355+NE355</f>
        <v/>
      </c>
      <c r="NG355" s="33">
        <f>ND355/(ND355+NE355)</f>
        <v/>
      </c>
      <c r="NH355" s="3">
        <f>1/NG355</f>
        <v/>
      </c>
      <c r="NI355" s="1">
        <f>LH355</f>
        <v/>
      </c>
      <c r="NJ355" s="79">
        <f>((1-NG355)*(1/(NI355-1))*0.98-(NG355*1))</f>
        <v/>
      </c>
      <c r="NK355" s="34">
        <f>IF(LR355&lt;0.9,0,IF(AND(LR355&gt;1.1),0,1))</f>
        <v/>
      </c>
      <c r="NL355" s="34">
        <f>IF(LS355&lt;0.9,0,IF(AND(LS355&gt;1.1),0,1))</f>
        <v/>
      </c>
      <c r="NM355" s="32">
        <f>IF(NF355&gt;99,1,0)</f>
        <v/>
      </c>
      <c r="NN355" s="32">
        <f>IF(NJ355&gt;0.0799,1,0)</f>
        <v/>
      </c>
      <c r="NO355" s="32">
        <f>IF(NJ355&gt;NQ355,1,0)</f>
        <v/>
      </c>
      <c r="NP355" s="32">
        <f>NM355+NN355+NO355+NK355+NL355</f>
        <v/>
      </c>
      <c r="NQ355" s="79">
        <f>(((100*NG355)*(NI355-1)*0.98)-((1-NG355)*100))/100</f>
        <v/>
      </c>
      <c r="NR355" s="34">
        <f>IF(LR355&lt;0.9,0,IF(AND(LR355&gt;1.1),0,1))</f>
        <v/>
      </c>
      <c r="NS355" s="34">
        <f>IF(LS355&lt;0.9,0,IF(AND(LS355&gt;1.1),0,1))</f>
        <v/>
      </c>
      <c r="NT355" s="32">
        <f>IF(NF355&gt;99,1,0)</f>
        <v/>
      </c>
      <c r="NU355" s="32">
        <f>IF(NQ355&gt;0.0799,1,0)</f>
        <v/>
      </c>
      <c r="NV355" s="32">
        <f>IF(NQ355&gt;NJ355,1,0)</f>
        <v/>
      </c>
      <c r="NW355" s="32">
        <f>NT355+NU355+NV355+NR355+NS355</f>
        <v/>
      </c>
      <c r="NX355">
        <f>IF(NP355=5,"LayHome1-0",IF(AND(NW355=5),"BackHome1-0",""))</f>
        <v/>
      </c>
      <c r="NY355">
        <f>IF(NP355=5,KN355,IF(AND(NW355=5),KN355,""))</f>
        <v/>
      </c>
      <c r="NZ355">
        <f>IF(NP355=5,"Match Odds",IF(AND(NW355=5),"Match Odds",""))</f>
        <v/>
      </c>
      <c r="OA355">
        <f>IF(NP355=5,KP355,IF(AND(NW355=5),KP355,""))</f>
        <v/>
      </c>
      <c r="OB355">
        <f>IF(NP355=5,"MATCH_ODDS",IF(AND(NW355=5),"MATCH_ODDS",""))</f>
        <v/>
      </c>
      <c r="OC355">
        <f>IF(NP355=5,"LAY",IF(AND(NW355=5),"BACK",""))</f>
        <v/>
      </c>
    </row>
    <row r="356" ht="16.5" customHeight="1" thickBot="1" thickTop="1">
      <c r="A356" s="2" t="n"/>
      <c r="KN356" s="1">
        <f>IF(INDEX(#REF!,MATCH('HT 1-0'!D356,#REF!,0))=INDEX(#REF!,MATCH('HT 1-0'!D356,#REF!,0)),INDEX(#REF!,MATCH('HT 1-0'!D356,#REF!,0)),"ERROR")</f>
        <v/>
      </c>
      <c r="KO356" s="1">
        <f>IF(INDEX(#REF!,MATCH('HT 1-0'!E356,#REF!,0))=INDEX(#REF!,MATCH('HT 1-0'!E356,#REF!,0)),INDEX(#REF!,MATCH('HT 1-0'!E356,#REF!,0)),"ERROR")</f>
        <v/>
      </c>
      <c r="KP356" s="1">
        <f>KN356&amp;" v "&amp;KO356</f>
        <v/>
      </c>
      <c r="KQ356">
        <f>B356&amp;"_"&amp;C356</f>
        <v/>
      </c>
      <c r="KR356" s="1">
        <f>IF((HW356/KK356)&lt;0.335,"G",IF((HW356/KK356)&gt;0.67,"R","A"))</f>
        <v/>
      </c>
      <c r="KS356" s="1">
        <f>IF((HX356/KK356)&lt;0.335,"G",IF((HX356/KK356)&gt;0.67,"R","A"))</f>
        <v/>
      </c>
      <c r="KT356" s="1">
        <f>IF((IH356/KK356)&lt;0.335,"G",IF((IH356/KK356)&gt;0.67,"R","A"))</f>
        <v/>
      </c>
      <c r="KU356" s="1">
        <f>IF((II356/KK356)&lt;0.335,"G",IF((II356/KK356)&gt;0.67,"R","A"))</f>
        <v/>
      </c>
      <c r="KV356" s="1">
        <f>IF((HZ356/KK356)&lt;0.335,"G",IF((HZ356/KK356)&gt;0.67,"R","A"))</f>
        <v/>
      </c>
      <c r="KW356" s="1">
        <f>IF((HY356/KK356)&lt;0.335,"G",IF((HY356/KK356)&gt;0.67,"R","A"))</f>
        <v/>
      </c>
      <c r="KX356" s="1">
        <f>IF((IK356/KK356)&lt;0.335,"G",IF((IK356/KK356)&gt;0.67,"R","A"))</f>
        <v/>
      </c>
      <c r="KY356" s="1">
        <f>IF((IJ356/KK356)&lt;0.335,"G",IF((IJ356/KK356)&gt;0.67,"R","A"))</f>
        <v/>
      </c>
      <c r="KZ356" s="1">
        <f>IF((HQ356/KK356)&lt;0.335,"G",IF((HQ356/KK356)&gt;0.67,"R","A"))</f>
        <v/>
      </c>
      <c r="LA356" s="1">
        <f>IF((IB356/KK356)&lt;0.335,"G",IF((IB356/KK356)&gt;0.67,"R","A"))</f>
        <v/>
      </c>
      <c r="LB356">
        <f>IF(LQ356="1-0",INDEX(Scrape!#REF!,MATCH('HT 1-0'!KP356,Scrape!$B:$B,0)),"")</f>
        <v/>
      </c>
      <c r="LC356">
        <f>IF(LQ356="1-0",INDEX(Scrape!$A:$A,MATCH('HT 1-0'!KP356,Scrape!$B:$B,0)),"")</f>
        <v/>
      </c>
      <c r="LD356">
        <f>IF(LQ356="1-0",INDEX(Scrape!$B:$B,MATCH('HT 1-0'!KP356,Scrape!$B:$B,0)),"")</f>
        <v/>
      </c>
      <c r="LE356">
        <f>IF(LQ356="1-0",INDEX(Scrape!$C:$C,MATCH('HT 1-0'!KP356,Scrape!$B:$B,0)),"")</f>
        <v/>
      </c>
      <c r="LF356">
        <f>IF(LQ356="1-0",INDEX(Scrape!$D:$D,MATCH('HT 1-0'!KP356,Scrape!$B:$B,0)),"")</f>
        <v/>
      </c>
      <c r="LG356">
        <f>IF(LQ356="1-0",INDEX(Scrape!$E:$E,MATCH('HT 1-0'!KP356,Scrape!$B:$B,0)),"")</f>
        <v/>
      </c>
      <c r="LH356">
        <f>IF(LQ356="1-0",INDEX(Scrape!$F:$F,MATCH('HT 1-0'!KP356,Scrape!$B:$B,0)),"")</f>
        <v/>
      </c>
      <c r="LI356">
        <f>IF(LQ356="1-0",INDEX(Scrape!$G:$G,MATCH('HT 1-0'!KP356,Scrape!$B:$B,0)),"")</f>
        <v/>
      </c>
      <c r="LJ356">
        <f>IF(LQ356="1-0",INDEX(Scrape!$H:$H,MATCH('HT 1-0'!KP356,Scrape!$B:$B,0)),"")</f>
        <v/>
      </c>
      <c r="LK356">
        <f>IF(LQ356="1-0",INDEX(Scrape!$I:$I,MATCH('HT 1-0'!KP356,Scrape!$B:$B,0)),"")</f>
        <v/>
      </c>
      <c r="LL356">
        <f>IF(LQ356="1-0",INDEX(Scrape!$J:$J,MATCH('HT 1-0'!KP356,Scrape!$B:$B,0)),"")</f>
        <v/>
      </c>
      <c r="LM356">
        <f>IF(LQ356="1-0",INDEX(Scrape!$K:$K,MATCH('HT 1-0'!KP356,Scrape!$B:$B,0)),"")</f>
        <v/>
      </c>
      <c r="LN356">
        <f>IF(LQ356="1-0",INDEX(Scrape!$L:$L,MATCH('HT 1-0'!KP356,Scrape!$B:$B,0)),"")</f>
        <v/>
      </c>
      <c r="LO356">
        <f>IF(LQ356="1-0",INDEX(Scrape!$M:$M,MATCH('HT 1-0'!KP356,Scrape!$B:$B,0)),"")</f>
        <v/>
      </c>
      <c r="LP356">
        <f>IF(LQ356="1-0",INDEX(Scrape!$N:$N,MATCH('HT 1-0'!KP356,Scrape!$B:$B,0)),"")</f>
        <v/>
      </c>
      <c r="LQ356">
        <f>INDEX(Scrape!$O:$O,MATCH('HT 1-0'!KP356,Scrape!$B:$B,0))</f>
        <v/>
      </c>
      <c r="LR356">
        <f>(1/LJ356)+(1/LI356)+(1/LH356)</f>
        <v/>
      </c>
      <c r="LS356">
        <f>(1/LG356)+(1/LF356)+(1/LE356)</f>
        <v/>
      </c>
      <c r="LT356" s="8">
        <f>IF(INDEX(#REF!,MATCH(KQ356,#REF!,0))=INDEX(#REF!,MATCH(KQ356,#REF!,0)),INDEX(#REF!,MATCH(KQ356,#REF!,0)),"ERROR")</f>
        <v/>
      </c>
      <c r="LU356" s="4">
        <f>IF(KR356="G",2,IF(KR356="R",0.5,IF(KR356="A",1)))</f>
        <v/>
      </c>
      <c r="LV356" s="4">
        <f>IF(KS356="G",0.5,IF(KS356="R",2,IF(KS356="A",1)))</f>
        <v/>
      </c>
      <c r="LW356" s="4">
        <f>IF(KT356="G",2,IF(KT356="R",0.5,IF(KT356="A",1)))</f>
        <v/>
      </c>
      <c r="LX356" s="4">
        <f>IF(KU356="G",0.5,IF(KU356="R",2,IF(KU356="A",1)))</f>
        <v/>
      </c>
      <c r="LY356" s="7">
        <f>(LK356*(LU356+LX356)+(LL356*(LU356+LX356)))</f>
        <v/>
      </c>
      <c r="LZ356" s="7">
        <f>(LN356*(LV356+LW356)+(LO356*(LV356+LW356)))</f>
        <v/>
      </c>
      <c r="MA356" s="11">
        <f>LY356-LZ356</f>
        <v/>
      </c>
      <c r="MB356" s="5">
        <f>MA356+2</f>
        <v/>
      </c>
      <c r="MC356" s="6">
        <f>MA356-2</f>
        <v/>
      </c>
      <c r="MD356" s="4">
        <f>LE356</f>
        <v/>
      </c>
      <c r="ME356" s="9">
        <f>IF(MD356=0,1000,MD356+0.75)</f>
        <v/>
      </c>
      <c r="MF356" s="10">
        <f>IF(MD356=0,0,MD356-0.75)</f>
        <v/>
      </c>
      <c r="MG356" s="4">
        <f>((LM356*(LU356+LX356))-((LP356*(LV356+LW356))))</f>
        <v/>
      </c>
      <c r="MH356" s="9">
        <f>MG356*1.2</f>
        <v/>
      </c>
      <c r="MI356" s="10">
        <f>MG356*0.8</f>
        <v/>
      </c>
      <c r="MJ356">
        <f>IFERROR(NX356,"")</f>
        <v/>
      </c>
      <c r="MK356">
        <f>IFERROR(NY356,"")</f>
        <v/>
      </c>
      <c r="ML356">
        <f>IFERROR(NZ356,"")</f>
        <v/>
      </c>
      <c r="MM356">
        <f>IFERROR(OA356,"")</f>
        <v/>
      </c>
      <c r="MN356">
        <f>IFERROR(OB356,"")</f>
        <v/>
      </c>
      <c r="MO356">
        <f>IFERROR(OC356,"")</f>
        <v/>
      </c>
      <c r="MP356" s="1">
        <f>COUNTIFS(#REF!,LT356,#REF!,1,#REF!,"&gt;="&amp;MC356,#REF!,"&lt;="&amp;MB356,#REF!,"&lt;="&amp;ME356,#REF!,"&gt;="&amp;MF356,#REF!,"="&amp;KV356,#REF!,"="&amp;KX356)</f>
        <v/>
      </c>
      <c r="MQ356" s="1">
        <f>COUNTIFS(#REF!,LT356,#REF!,0,#REF!,"&gt;="&amp;MC356,#REF!,"&lt;="&amp;MB356,#REF!,"&lt;="&amp;ME356,#REF!,"&gt;="&amp;MF356,#REF!,"="&amp;KV356,#REF!,"="&amp;KX356)</f>
        <v/>
      </c>
      <c r="MR356" s="1">
        <f>COUNTIFS(#REF!,LT356,#REF!,1,#REF!,"&gt;="&amp;MC356,#REF!,"&lt;="&amp;MB356,#REF!,"&lt;="&amp;ME356,#REF!,"&gt;="&amp;MF356,#REF!,"="&amp;KW356,#REF!,"="&amp;KY356)</f>
        <v/>
      </c>
      <c r="MS356" s="1">
        <f>COUNTIFS(#REF!,LT356,#REF!,0,#REF!,"&gt;="&amp;MC356,#REF!,"&lt;="&amp;MB356,#REF!,"&lt;="&amp;ME356,#REF!,"&gt;="&amp;MF356,#REF!,"="&amp;KW356,#REF!,"="&amp;KY356)</f>
        <v/>
      </c>
      <c r="MT356" s="1">
        <f>COUNTIFS(#REF!,LT356,#REF!,1,#REF!,"&gt;="&amp;MI356,#REF!,"&lt;="&amp;MH356,#REF!,"&lt;="&amp;ME356,#REF!,"&gt;="&amp;MF356)</f>
        <v/>
      </c>
      <c r="MU356" s="1">
        <f>COUNTIFS(#REF!,LT356,#REF!,0,#REF!,"&gt;="&amp;MI356,#REF!,"&lt;="&amp;MH356,#REF!,"&lt;="&amp;ME356,#REF!,"&gt;="&amp;MF356)</f>
        <v/>
      </c>
      <c r="MV356" s="1">
        <f>COUNTIFS(#REF!,LT356,#REF!,1,#REF!,"&gt;="&amp;MI356,#REF!,"&lt;="&amp;MH356,#REF!,"="&amp;KZ356,#REF!,"="&amp;LA356,#REF!,"&lt;="&amp;ME356,#REF!,"&gt;="&amp;MF356)</f>
        <v/>
      </c>
      <c r="MW356" s="1">
        <f>COUNTIFS(#REF!,LT356,#REF!,0,#REF!,"&gt;="&amp;MI356,#REF!,"&lt;="&amp;MH356,#REF!,"="&amp;KZ356,#REF!,"="&amp;LA356,#REF!,"&lt;="&amp;ME356,#REF!,"&gt;="&amp;MF356)</f>
        <v/>
      </c>
      <c r="MX356" s="1">
        <f>COUNTIFS(#REF!,LT356,#REF!,1,#REF!,"&gt;="&amp;MC356,#REF!,"&lt;="&amp;MB356,#REF!,"&lt;="&amp;ME356,#REF!,"&gt;="&amp;MF356)</f>
        <v/>
      </c>
      <c r="MY356" s="1">
        <f>COUNTIFS(#REF!,LT356,#REF!,0,#REF!,"&gt;="&amp;MC356,#REF!,"&lt;="&amp;MB356,#REF!,"&lt;="&amp;ME356,#REF!,"&gt;="&amp;MF356)</f>
        <v/>
      </c>
      <c r="MZ356" s="1">
        <f>COUNTIFS(#REF!,LT356,#REF!,1,#REF!,"&lt;="&amp;ME356,#REF!,"&gt;="&amp;MF356,#REF!,"="&amp;KV356,#REF!,"="&amp;KX356)</f>
        <v/>
      </c>
      <c r="NA356" s="1">
        <f>COUNTIFS(#REF!,LT356,#REF!,0,#REF!,"&lt;="&amp;ME356,#REF!,"&gt;="&amp;MF356,#REF!,"="&amp;KV356,#REF!,"="&amp;KX356)</f>
        <v/>
      </c>
      <c r="NB356" s="1">
        <f>COUNTIFS(#REF!,LT356,#REF!,1,#REF!,"&lt;="&amp;ME356,#REF!,"&gt;="&amp;MF356,#REF!,"="&amp;KW356,#REF!,"="&amp;KY356)</f>
        <v/>
      </c>
      <c r="NC356" s="1">
        <f>COUNTIFS(#REF!,LT356,#REF!,0,#REF!,"&lt;="&amp;ME356,#REF!,"&gt;="&amp;MF356,#REF!,"="&amp;KW356,#REF!,"="&amp;KY356)</f>
        <v/>
      </c>
      <c r="ND356" s="1">
        <f>MP356+MR356+MT356+MV356+MX356+MZ356+NB356</f>
        <v/>
      </c>
      <c r="NE356" s="1">
        <f>MQ356+MS356+MU356+MW356+MY356+NA356+NC356</f>
        <v/>
      </c>
      <c r="NF356" s="1">
        <f>ND356+NE356</f>
        <v/>
      </c>
      <c r="NG356" s="33">
        <f>ND356/(ND356+NE356)</f>
        <v/>
      </c>
      <c r="NH356" s="3">
        <f>1/NG356</f>
        <v/>
      </c>
      <c r="NI356" s="1">
        <f>LH356</f>
        <v/>
      </c>
      <c r="NJ356" s="79">
        <f>((1-NG356)*(1/(NI356-1))*0.98-(NG356*1))</f>
        <v/>
      </c>
      <c r="NK356" s="34">
        <f>IF(LR356&lt;0.9,0,IF(AND(LR356&gt;1.1),0,1))</f>
        <v/>
      </c>
      <c r="NL356" s="34">
        <f>IF(LS356&lt;0.9,0,IF(AND(LS356&gt;1.1),0,1))</f>
        <v/>
      </c>
      <c r="NM356" s="32">
        <f>IF(NF356&gt;99,1,0)</f>
        <v/>
      </c>
      <c r="NN356" s="32">
        <f>IF(NJ356&gt;0.0799,1,0)</f>
        <v/>
      </c>
      <c r="NO356" s="32">
        <f>IF(NJ356&gt;NQ356,1,0)</f>
        <v/>
      </c>
      <c r="NP356" s="32">
        <f>NM356+NN356+NO356+NK356+NL356</f>
        <v/>
      </c>
      <c r="NQ356" s="79">
        <f>(((100*NG356)*(NI356-1)*0.98)-((1-NG356)*100))/100</f>
        <v/>
      </c>
      <c r="NR356" s="34">
        <f>IF(LR356&lt;0.9,0,IF(AND(LR356&gt;1.1),0,1))</f>
        <v/>
      </c>
      <c r="NS356" s="34">
        <f>IF(LS356&lt;0.9,0,IF(AND(LS356&gt;1.1),0,1))</f>
        <v/>
      </c>
      <c r="NT356" s="32">
        <f>IF(NF356&gt;99,1,0)</f>
        <v/>
      </c>
      <c r="NU356" s="32">
        <f>IF(NQ356&gt;0.0799,1,0)</f>
        <v/>
      </c>
      <c r="NV356" s="32">
        <f>IF(NQ356&gt;NJ356,1,0)</f>
        <v/>
      </c>
      <c r="NW356" s="32">
        <f>NT356+NU356+NV356+NR356+NS356</f>
        <v/>
      </c>
      <c r="NX356">
        <f>IF(NP356=5,"LayHome1-0",IF(AND(NW356=5),"BackHome1-0",""))</f>
        <v/>
      </c>
      <c r="NY356">
        <f>IF(NP356=5,KN356,IF(AND(NW356=5),KN356,""))</f>
        <v/>
      </c>
      <c r="NZ356">
        <f>IF(NP356=5,"Match Odds",IF(AND(NW356=5),"Match Odds",""))</f>
        <v/>
      </c>
      <c r="OA356">
        <f>IF(NP356=5,KP356,IF(AND(NW356=5),KP356,""))</f>
        <v/>
      </c>
      <c r="OB356">
        <f>IF(NP356=5,"MATCH_ODDS",IF(AND(NW356=5),"MATCH_ODDS",""))</f>
        <v/>
      </c>
      <c r="OC356">
        <f>IF(NP356=5,"LAY",IF(AND(NW356=5),"BACK",""))</f>
        <v/>
      </c>
    </row>
    <row r="357" ht="16.5" customHeight="1" thickBot="1" thickTop="1">
      <c r="A357" s="2" t="n"/>
      <c r="KN357" s="1">
        <f>IF(INDEX(#REF!,MATCH('HT 1-0'!D357,#REF!,0))=INDEX(#REF!,MATCH('HT 1-0'!D357,#REF!,0)),INDEX(#REF!,MATCH('HT 1-0'!D357,#REF!,0)),"ERROR")</f>
        <v/>
      </c>
      <c r="KO357" s="1">
        <f>IF(INDEX(#REF!,MATCH('HT 1-0'!E357,#REF!,0))=INDEX(#REF!,MATCH('HT 1-0'!E357,#REF!,0)),INDEX(#REF!,MATCH('HT 1-0'!E357,#REF!,0)),"ERROR")</f>
        <v/>
      </c>
      <c r="KP357" s="1">
        <f>KN357&amp;" v "&amp;KO357</f>
        <v/>
      </c>
      <c r="KQ357">
        <f>B357&amp;"_"&amp;C357</f>
        <v/>
      </c>
      <c r="KR357" s="1">
        <f>IF((HW357/KK357)&lt;0.335,"G",IF((HW357/KK357)&gt;0.67,"R","A"))</f>
        <v/>
      </c>
      <c r="KS357" s="1">
        <f>IF((HX357/KK357)&lt;0.335,"G",IF((HX357/KK357)&gt;0.67,"R","A"))</f>
        <v/>
      </c>
      <c r="KT357" s="1">
        <f>IF((IH357/KK357)&lt;0.335,"G",IF((IH357/KK357)&gt;0.67,"R","A"))</f>
        <v/>
      </c>
      <c r="KU357" s="1">
        <f>IF((II357/KK357)&lt;0.335,"G",IF((II357/KK357)&gt;0.67,"R","A"))</f>
        <v/>
      </c>
      <c r="KV357" s="1">
        <f>IF((HZ357/KK357)&lt;0.335,"G",IF((HZ357/KK357)&gt;0.67,"R","A"))</f>
        <v/>
      </c>
      <c r="KW357" s="1">
        <f>IF((HY357/KK357)&lt;0.335,"G",IF((HY357/KK357)&gt;0.67,"R","A"))</f>
        <v/>
      </c>
      <c r="KX357" s="1">
        <f>IF((IK357/KK357)&lt;0.335,"G",IF((IK357/KK357)&gt;0.67,"R","A"))</f>
        <v/>
      </c>
      <c r="KY357" s="1">
        <f>IF((IJ357/KK357)&lt;0.335,"G",IF((IJ357/KK357)&gt;0.67,"R","A"))</f>
        <v/>
      </c>
      <c r="KZ357" s="1">
        <f>IF((HQ357/KK357)&lt;0.335,"G",IF((HQ357/KK357)&gt;0.67,"R","A"))</f>
        <v/>
      </c>
      <c r="LA357" s="1">
        <f>IF((IB357/KK357)&lt;0.335,"G",IF((IB357/KK357)&gt;0.67,"R","A"))</f>
        <v/>
      </c>
      <c r="LB357">
        <f>IF(LQ357="1-0",INDEX(Scrape!#REF!,MATCH('HT 1-0'!KP357,Scrape!$B:$B,0)),"")</f>
        <v/>
      </c>
      <c r="LC357">
        <f>IF(LQ357="1-0",INDEX(Scrape!$A:$A,MATCH('HT 1-0'!KP357,Scrape!$B:$B,0)),"")</f>
        <v/>
      </c>
      <c r="LD357">
        <f>IF(LQ357="1-0",INDEX(Scrape!$B:$B,MATCH('HT 1-0'!KP357,Scrape!$B:$B,0)),"")</f>
        <v/>
      </c>
      <c r="LE357">
        <f>IF(LQ357="1-0",INDEX(Scrape!$C:$C,MATCH('HT 1-0'!KP357,Scrape!$B:$B,0)),"")</f>
        <v/>
      </c>
      <c r="LF357">
        <f>IF(LQ357="1-0",INDEX(Scrape!$D:$D,MATCH('HT 1-0'!KP357,Scrape!$B:$B,0)),"")</f>
        <v/>
      </c>
      <c r="LG357">
        <f>IF(LQ357="1-0",INDEX(Scrape!$E:$E,MATCH('HT 1-0'!KP357,Scrape!$B:$B,0)),"")</f>
        <v/>
      </c>
      <c r="LH357">
        <f>IF(LQ357="1-0",INDEX(Scrape!$F:$F,MATCH('HT 1-0'!KP357,Scrape!$B:$B,0)),"")</f>
        <v/>
      </c>
      <c r="LI357">
        <f>IF(LQ357="1-0",INDEX(Scrape!$G:$G,MATCH('HT 1-0'!KP357,Scrape!$B:$B,0)),"")</f>
        <v/>
      </c>
      <c r="LJ357">
        <f>IF(LQ357="1-0",INDEX(Scrape!$H:$H,MATCH('HT 1-0'!KP357,Scrape!$B:$B,0)),"")</f>
        <v/>
      </c>
      <c r="LK357">
        <f>IF(LQ357="1-0",INDEX(Scrape!$I:$I,MATCH('HT 1-0'!KP357,Scrape!$B:$B,0)),"")</f>
        <v/>
      </c>
      <c r="LL357">
        <f>IF(LQ357="1-0",INDEX(Scrape!$J:$J,MATCH('HT 1-0'!KP357,Scrape!$B:$B,0)),"")</f>
        <v/>
      </c>
      <c r="LM357">
        <f>IF(LQ357="1-0",INDEX(Scrape!$K:$K,MATCH('HT 1-0'!KP357,Scrape!$B:$B,0)),"")</f>
        <v/>
      </c>
      <c r="LN357">
        <f>IF(LQ357="1-0",INDEX(Scrape!$L:$L,MATCH('HT 1-0'!KP357,Scrape!$B:$B,0)),"")</f>
        <v/>
      </c>
      <c r="LO357">
        <f>IF(LQ357="1-0",INDEX(Scrape!$M:$M,MATCH('HT 1-0'!KP357,Scrape!$B:$B,0)),"")</f>
        <v/>
      </c>
      <c r="LP357">
        <f>IF(LQ357="1-0",INDEX(Scrape!$N:$N,MATCH('HT 1-0'!KP357,Scrape!$B:$B,0)),"")</f>
        <v/>
      </c>
      <c r="LQ357">
        <f>INDEX(Scrape!$O:$O,MATCH('HT 1-0'!KP357,Scrape!$B:$B,0))</f>
        <v/>
      </c>
      <c r="LR357">
        <f>(1/LJ357)+(1/LI357)+(1/LH357)</f>
        <v/>
      </c>
      <c r="LS357">
        <f>(1/LG357)+(1/LF357)+(1/LE357)</f>
        <v/>
      </c>
      <c r="LT357" s="8">
        <f>IF(INDEX(#REF!,MATCH(KQ357,#REF!,0))=INDEX(#REF!,MATCH(KQ357,#REF!,0)),INDEX(#REF!,MATCH(KQ357,#REF!,0)),"ERROR")</f>
        <v/>
      </c>
      <c r="LU357" s="4">
        <f>IF(KR357="G",2,IF(KR357="R",0.5,IF(KR357="A",1)))</f>
        <v/>
      </c>
      <c r="LV357" s="4">
        <f>IF(KS357="G",0.5,IF(KS357="R",2,IF(KS357="A",1)))</f>
        <v/>
      </c>
      <c r="LW357" s="4">
        <f>IF(KT357="G",2,IF(KT357="R",0.5,IF(KT357="A",1)))</f>
        <v/>
      </c>
      <c r="LX357" s="4">
        <f>IF(KU357="G",0.5,IF(KU357="R",2,IF(KU357="A",1)))</f>
        <v/>
      </c>
      <c r="LY357" s="7">
        <f>(LK357*(LU357+LX357)+(LL357*(LU357+LX357)))</f>
        <v/>
      </c>
      <c r="LZ357" s="7">
        <f>(LN357*(LV357+LW357)+(LO357*(LV357+LW357)))</f>
        <v/>
      </c>
      <c r="MA357" s="11">
        <f>LY357-LZ357</f>
        <v/>
      </c>
      <c r="MB357" s="5">
        <f>MA357+2</f>
        <v/>
      </c>
      <c r="MC357" s="6">
        <f>MA357-2</f>
        <v/>
      </c>
      <c r="MD357" s="4">
        <f>LE357</f>
        <v/>
      </c>
      <c r="ME357" s="9">
        <f>IF(MD357=0,1000,MD357+0.75)</f>
        <v/>
      </c>
      <c r="MF357" s="10">
        <f>IF(MD357=0,0,MD357-0.75)</f>
        <v/>
      </c>
      <c r="MG357" s="4">
        <f>((LM357*(LU357+LX357))-((LP357*(LV357+LW357))))</f>
        <v/>
      </c>
      <c r="MH357" s="9">
        <f>MG357*1.2</f>
        <v/>
      </c>
      <c r="MI357" s="10">
        <f>MG357*0.8</f>
        <v/>
      </c>
      <c r="MJ357">
        <f>IFERROR(NX357,"")</f>
        <v/>
      </c>
      <c r="MK357">
        <f>IFERROR(NY357,"")</f>
        <v/>
      </c>
      <c r="ML357">
        <f>IFERROR(NZ357,"")</f>
        <v/>
      </c>
      <c r="MM357">
        <f>IFERROR(OA357,"")</f>
        <v/>
      </c>
      <c r="MN357">
        <f>IFERROR(OB357,"")</f>
        <v/>
      </c>
      <c r="MO357">
        <f>IFERROR(OC357,"")</f>
        <v/>
      </c>
      <c r="MP357" s="1">
        <f>COUNTIFS(#REF!,LT357,#REF!,1,#REF!,"&gt;="&amp;MC357,#REF!,"&lt;="&amp;MB357,#REF!,"&lt;="&amp;ME357,#REF!,"&gt;="&amp;MF357,#REF!,"="&amp;KV357,#REF!,"="&amp;KX357)</f>
        <v/>
      </c>
      <c r="MQ357" s="1">
        <f>COUNTIFS(#REF!,LT357,#REF!,0,#REF!,"&gt;="&amp;MC357,#REF!,"&lt;="&amp;MB357,#REF!,"&lt;="&amp;ME357,#REF!,"&gt;="&amp;MF357,#REF!,"="&amp;KV357,#REF!,"="&amp;KX357)</f>
        <v/>
      </c>
      <c r="MR357" s="1">
        <f>COUNTIFS(#REF!,LT357,#REF!,1,#REF!,"&gt;="&amp;MC357,#REF!,"&lt;="&amp;MB357,#REF!,"&lt;="&amp;ME357,#REF!,"&gt;="&amp;MF357,#REF!,"="&amp;KW357,#REF!,"="&amp;KY357)</f>
        <v/>
      </c>
      <c r="MS357" s="1">
        <f>COUNTIFS(#REF!,LT357,#REF!,0,#REF!,"&gt;="&amp;MC357,#REF!,"&lt;="&amp;MB357,#REF!,"&lt;="&amp;ME357,#REF!,"&gt;="&amp;MF357,#REF!,"="&amp;KW357,#REF!,"="&amp;KY357)</f>
        <v/>
      </c>
      <c r="MT357" s="1">
        <f>COUNTIFS(#REF!,LT357,#REF!,1,#REF!,"&gt;="&amp;MI357,#REF!,"&lt;="&amp;MH357,#REF!,"&lt;="&amp;ME357,#REF!,"&gt;="&amp;MF357)</f>
        <v/>
      </c>
      <c r="MU357" s="1">
        <f>COUNTIFS(#REF!,LT357,#REF!,0,#REF!,"&gt;="&amp;MI357,#REF!,"&lt;="&amp;MH357,#REF!,"&lt;="&amp;ME357,#REF!,"&gt;="&amp;MF357)</f>
        <v/>
      </c>
      <c r="MV357" s="1">
        <f>COUNTIFS(#REF!,LT357,#REF!,1,#REF!,"&gt;="&amp;MI357,#REF!,"&lt;="&amp;MH357,#REF!,"="&amp;KZ357,#REF!,"="&amp;LA357,#REF!,"&lt;="&amp;ME357,#REF!,"&gt;="&amp;MF357)</f>
        <v/>
      </c>
      <c r="MW357" s="1">
        <f>COUNTIFS(#REF!,LT357,#REF!,0,#REF!,"&gt;="&amp;MI357,#REF!,"&lt;="&amp;MH357,#REF!,"="&amp;KZ357,#REF!,"="&amp;LA357,#REF!,"&lt;="&amp;ME357,#REF!,"&gt;="&amp;MF357)</f>
        <v/>
      </c>
      <c r="MX357" s="1">
        <f>COUNTIFS(#REF!,LT357,#REF!,1,#REF!,"&gt;="&amp;MC357,#REF!,"&lt;="&amp;MB357,#REF!,"&lt;="&amp;ME357,#REF!,"&gt;="&amp;MF357)</f>
        <v/>
      </c>
      <c r="MY357" s="1">
        <f>COUNTIFS(#REF!,LT357,#REF!,0,#REF!,"&gt;="&amp;MC357,#REF!,"&lt;="&amp;MB357,#REF!,"&lt;="&amp;ME357,#REF!,"&gt;="&amp;MF357)</f>
        <v/>
      </c>
      <c r="MZ357" s="1">
        <f>COUNTIFS(#REF!,LT357,#REF!,1,#REF!,"&lt;="&amp;ME357,#REF!,"&gt;="&amp;MF357,#REF!,"="&amp;KV357,#REF!,"="&amp;KX357)</f>
        <v/>
      </c>
      <c r="NA357" s="1">
        <f>COUNTIFS(#REF!,LT357,#REF!,0,#REF!,"&lt;="&amp;ME357,#REF!,"&gt;="&amp;MF357,#REF!,"="&amp;KV357,#REF!,"="&amp;KX357)</f>
        <v/>
      </c>
      <c r="NB357" s="1">
        <f>COUNTIFS(#REF!,LT357,#REF!,1,#REF!,"&lt;="&amp;ME357,#REF!,"&gt;="&amp;MF357,#REF!,"="&amp;KW357,#REF!,"="&amp;KY357)</f>
        <v/>
      </c>
      <c r="NC357" s="1">
        <f>COUNTIFS(#REF!,LT357,#REF!,0,#REF!,"&lt;="&amp;ME357,#REF!,"&gt;="&amp;MF357,#REF!,"="&amp;KW357,#REF!,"="&amp;KY357)</f>
        <v/>
      </c>
      <c r="ND357" s="1">
        <f>MP357+MR357+MT357+MV357+MX357+MZ357+NB357</f>
        <v/>
      </c>
      <c r="NE357" s="1">
        <f>MQ357+MS357+MU357+MW357+MY357+NA357+NC357</f>
        <v/>
      </c>
      <c r="NF357" s="1">
        <f>ND357+NE357</f>
        <v/>
      </c>
      <c r="NG357" s="33">
        <f>ND357/(ND357+NE357)</f>
        <v/>
      </c>
      <c r="NH357" s="3">
        <f>1/NG357</f>
        <v/>
      </c>
      <c r="NI357" s="1">
        <f>LH357</f>
        <v/>
      </c>
      <c r="NJ357" s="79">
        <f>((1-NG357)*(1/(NI357-1))*0.98-(NG357*1))</f>
        <v/>
      </c>
      <c r="NK357" s="34">
        <f>IF(LR357&lt;0.9,0,IF(AND(LR357&gt;1.1),0,1))</f>
        <v/>
      </c>
      <c r="NL357" s="34">
        <f>IF(LS357&lt;0.9,0,IF(AND(LS357&gt;1.1),0,1))</f>
        <v/>
      </c>
      <c r="NM357" s="32">
        <f>IF(NF357&gt;99,1,0)</f>
        <v/>
      </c>
      <c r="NN357" s="32">
        <f>IF(NJ357&gt;0.0799,1,0)</f>
        <v/>
      </c>
      <c r="NO357" s="32">
        <f>IF(NJ357&gt;NQ357,1,0)</f>
        <v/>
      </c>
      <c r="NP357" s="32">
        <f>NM357+NN357+NO357+NK357+NL357</f>
        <v/>
      </c>
      <c r="NQ357" s="79">
        <f>(((100*NG357)*(NI357-1)*0.98)-((1-NG357)*100))/100</f>
        <v/>
      </c>
      <c r="NR357" s="34">
        <f>IF(LR357&lt;0.9,0,IF(AND(LR357&gt;1.1),0,1))</f>
        <v/>
      </c>
      <c r="NS357" s="34">
        <f>IF(LS357&lt;0.9,0,IF(AND(LS357&gt;1.1),0,1))</f>
        <v/>
      </c>
      <c r="NT357" s="32">
        <f>IF(NF357&gt;99,1,0)</f>
        <v/>
      </c>
      <c r="NU357" s="32">
        <f>IF(NQ357&gt;0.0799,1,0)</f>
        <v/>
      </c>
      <c r="NV357" s="32">
        <f>IF(NQ357&gt;NJ357,1,0)</f>
        <v/>
      </c>
      <c r="NW357" s="32">
        <f>NT357+NU357+NV357+NR357+NS357</f>
        <v/>
      </c>
      <c r="NX357">
        <f>IF(NP357=5,"LayHome1-0",IF(AND(NW357=5),"BackHome1-0",""))</f>
        <v/>
      </c>
      <c r="NY357">
        <f>IF(NP357=5,KN357,IF(AND(NW357=5),KN357,""))</f>
        <v/>
      </c>
      <c r="NZ357">
        <f>IF(NP357=5,"Match Odds",IF(AND(NW357=5),"Match Odds",""))</f>
        <v/>
      </c>
      <c r="OA357">
        <f>IF(NP357=5,KP357,IF(AND(NW357=5),KP357,""))</f>
        <v/>
      </c>
      <c r="OB357">
        <f>IF(NP357=5,"MATCH_ODDS",IF(AND(NW357=5),"MATCH_ODDS",""))</f>
        <v/>
      </c>
      <c r="OC357">
        <f>IF(NP357=5,"LAY",IF(AND(NW357=5),"BACK",""))</f>
        <v/>
      </c>
    </row>
    <row r="358" ht="16.5" customHeight="1" thickBot="1" thickTop="1">
      <c r="A358" s="2" t="n"/>
      <c r="KN358" s="1">
        <f>IF(INDEX(#REF!,MATCH('HT 1-0'!D358,#REF!,0))=INDEX(#REF!,MATCH('HT 1-0'!D358,#REF!,0)),INDEX(#REF!,MATCH('HT 1-0'!D358,#REF!,0)),"ERROR")</f>
        <v/>
      </c>
      <c r="KO358" s="1">
        <f>IF(INDEX(#REF!,MATCH('HT 1-0'!E358,#REF!,0))=INDEX(#REF!,MATCH('HT 1-0'!E358,#REF!,0)),INDEX(#REF!,MATCH('HT 1-0'!E358,#REF!,0)),"ERROR")</f>
        <v/>
      </c>
      <c r="KP358" s="1">
        <f>KN358&amp;" v "&amp;KO358</f>
        <v/>
      </c>
      <c r="KQ358">
        <f>B358&amp;"_"&amp;C358</f>
        <v/>
      </c>
      <c r="KR358" s="1">
        <f>IF((HW358/KK358)&lt;0.335,"G",IF((HW358/KK358)&gt;0.67,"R","A"))</f>
        <v/>
      </c>
      <c r="KS358" s="1">
        <f>IF((HX358/KK358)&lt;0.335,"G",IF((HX358/KK358)&gt;0.67,"R","A"))</f>
        <v/>
      </c>
      <c r="KT358" s="1">
        <f>IF((IH358/KK358)&lt;0.335,"G",IF((IH358/KK358)&gt;0.67,"R","A"))</f>
        <v/>
      </c>
      <c r="KU358" s="1">
        <f>IF((II358/KK358)&lt;0.335,"G",IF((II358/KK358)&gt;0.67,"R","A"))</f>
        <v/>
      </c>
      <c r="KV358" s="1">
        <f>IF((HZ358/KK358)&lt;0.335,"G",IF((HZ358/KK358)&gt;0.67,"R","A"))</f>
        <v/>
      </c>
      <c r="KW358" s="1">
        <f>IF((HY358/KK358)&lt;0.335,"G",IF((HY358/KK358)&gt;0.67,"R","A"))</f>
        <v/>
      </c>
      <c r="KX358" s="1">
        <f>IF((IK358/KK358)&lt;0.335,"G",IF((IK358/KK358)&gt;0.67,"R","A"))</f>
        <v/>
      </c>
      <c r="KY358" s="1">
        <f>IF((IJ358/KK358)&lt;0.335,"G",IF((IJ358/KK358)&gt;0.67,"R","A"))</f>
        <v/>
      </c>
      <c r="KZ358" s="1">
        <f>IF((HQ358/KK358)&lt;0.335,"G",IF((HQ358/KK358)&gt;0.67,"R","A"))</f>
        <v/>
      </c>
      <c r="LA358" s="1">
        <f>IF((IB358/KK358)&lt;0.335,"G",IF((IB358/KK358)&gt;0.67,"R","A"))</f>
        <v/>
      </c>
      <c r="LB358">
        <f>IF(LQ358="1-0",INDEX(Scrape!#REF!,MATCH('HT 1-0'!KP358,Scrape!$B:$B,0)),"")</f>
        <v/>
      </c>
      <c r="LC358">
        <f>IF(LQ358="1-0",INDEX(Scrape!$A:$A,MATCH('HT 1-0'!KP358,Scrape!$B:$B,0)),"")</f>
        <v/>
      </c>
      <c r="LD358">
        <f>IF(LQ358="1-0",INDEX(Scrape!$B:$B,MATCH('HT 1-0'!KP358,Scrape!$B:$B,0)),"")</f>
        <v/>
      </c>
      <c r="LE358">
        <f>IF(LQ358="1-0",INDEX(Scrape!$C:$C,MATCH('HT 1-0'!KP358,Scrape!$B:$B,0)),"")</f>
        <v/>
      </c>
      <c r="LF358">
        <f>IF(LQ358="1-0",INDEX(Scrape!$D:$D,MATCH('HT 1-0'!KP358,Scrape!$B:$B,0)),"")</f>
        <v/>
      </c>
      <c r="LG358">
        <f>IF(LQ358="1-0",INDEX(Scrape!$E:$E,MATCH('HT 1-0'!KP358,Scrape!$B:$B,0)),"")</f>
        <v/>
      </c>
      <c r="LH358">
        <f>IF(LQ358="1-0",INDEX(Scrape!$F:$F,MATCH('HT 1-0'!KP358,Scrape!$B:$B,0)),"")</f>
        <v/>
      </c>
      <c r="LI358">
        <f>IF(LQ358="1-0",INDEX(Scrape!$G:$G,MATCH('HT 1-0'!KP358,Scrape!$B:$B,0)),"")</f>
        <v/>
      </c>
      <c r="LJ358">
        <f>IF(LQ358="1-0",INDEX(Scrape!$H:$H,MATCH('HT 1-0'!KP358,Scrape!$B:$B,0)),"")</f>
        <v/>
      </c>
      <c r="LK358">
        <f>IF(LQ358="1-0",INDEX(Scrape!$I:$I,MATCH('HT 1-0'!KP358,Scrape!$B:$B,0)),"")</f>
        <v/>
      </c>
      <c r="LL358">
        <f>IF(LQ358="1-0",INDEX(Scrape!$J:$J,MATCH('HT 1-0'!KP358,Scrape!$B:$B,0)),"")</f>
        <v/>
      </c>
      <c r="LM358">
        <f>IF(LQ358="1-0",INDEX(Scrape!$K:$K,MATCH('HT 1-0'!KP358,Scrape!$B:$B,0)),"")</f>
        <v/>
      </c>
      <c r="LN358">
        <f>IF(LQ358="1-0",INDEX(Scrape!$L:$L,MATCH('HT 1-0'!KP358,Scrape!$B:$B,0)),"")</f>
        <v/>
      </c>
      <c r="LO358">
        <f>IF(LQ358="1-0",INDEX(Scrape!$M:$M,MATCH('HT 1-0'!KP358,Scrape!$B:$B,0)),"")</f>
        <v/>
      </c>
      <c r="LP358">
        <f>IF(LQ358="1-0",INDEX(Scrape!$N:$N,MATCH('HT 1-0'!KP358,Scrape!$B:$B,0)),"")</f>
        <v/>
      </c>
      <c r="LQ358">
        <f>INDEX(Scrape!$O:$O,MATCH('HT 1-0'!KP358,Scrape!$B:$B,0))</f>
        <v/>
      </c>
      <c r="LR358">
        <f>(1/LJ358)+(1/LI358)+(1/LH358)</f>
        <v/>
      </c>
      <c r="LS358">
        <f>(1/LG358)+(1/LF358)+(1/LE358)</f>
        <v/>
      </c>
      <c r="LT358" s="8">
        <f>IF(INDEX(#REF!,MATCH(KQ358,#REF!,0))=INDEX(#REF!,MATCH(KQ358,#REF!,0)),INDEX(#REF!,MATCH(KQ358,#REF!,0)),"ERROR")</f>
        <v/>
      </c>
      <c r="LU358" s="4">
        <f>IF(KR358="G",2,IF(KR358="R",0.5,IF(KR358="A",1)))</f>
        <v/>
      </c>
      <c r="LV358" s="4">
        <f>IF(KS358="G",0.5,IF(KS358="R",2,IF(KS358="A",1)))</f>
        <v/>
      </c>
      <c r="LW358" s="4">
        <f>IF(KT358="G",2,IF(KT358="R",0.5,IF(KT358="A",1)))</f>
        <v/>
      </c>
      <c r="LX358" s="4">
        <f>IF(KU358="G",0.5,IF(KU358="R",2,IF(KU358="A",1)))</f>
        <v/>
      </c>
      <c r="LY358" s="7">
        <f>(LK358*(LU358+LX358)+(LL358*(LU358+LX358)))</f>
        <v/>
      </c>
      <c r="LZ358" s="7">
        <f>(LN358*(LV358+LW358)+(LO358*(LV358+LW358)))</f>
        <v/>
      </c>
      <c r="MA358" s="11">
        <f>LY358-LZ358</f>
        <v/>
      </c>
      <c r="MB358" s="5">
        <f>MA358+2</f>
        <v/>
      </c>
      <c r="MC358" s="6">
        <f>MA358-2</f>
        <v/>
      </c>
      <c r="MD358" s="4">
        <f>LE358</f>
        <v/>
      </c>
      <c r="ME358" s="9">
        <f>IF(MD358=0,1000,MD358+0.75)</f>
        <v/>
      </c>
      <c r="MF358" s="10">
        <f>IF(MD358=0,0,MD358-0.75)</f>
        <v/>
      </c>
      <c r="MG358" s="4">
        <f>((LM358*(LU358+LX358))-((LP358*(LV358+LW358))))</f>
        <v/>
      </c>
      <c r="MH358" s="9">
        <f>MG358*1.2</f>
        <v/>
      </c>
      <c r="MI358" s="10">
        <f>MG358*0.8</f>
        <v/>
      </c>
      <c r="MJ358">
        <f>IFERROR(NX358,"")</f>
        <v/>
      </c>
      <c r="MK358">
        <f>IFERROR(NY358,"")</f>
        <v/>
      </c>
      <c r="ML358">
        <f>IFERROR(NZ358,"")</f>
        <v/>
      </c>
      <c r="MM358">
        <f>IFERROR(OA358,"")</f>
        <v/>
      </c>
      <c r="MN358">
        <f>IFERROR(OB358,"")</f>
        <v/>
      </c>
      <c r="MO358">
        <f>IFERROR(OC358,"")</f>
        <v/>
      </c>
      <c r="MP358" s="1">
        <f>COUNTIFS(#REF!,LT358,#REF!,1,#REF!,"&gt;="&amp;MC358,#REF!,"&lt;="&amp;MB358,#REF!,"&lt;="&amp;ME358,#REF!,"&gt;="&amp;MF358,#REF!,"="&amp;KV358,#REF!,"="&amp;KX358)</f>
        <v/>
      </c>
      <c r="MQ358" s="1">
        <f>COUNTIFS(#REF!,LT358,#REF!,0,#REF!,"&gt;="&amp;MC358,#REF!,"&lt;="&amp;MB358,#REF!,"&lt;="&amp;ME358,#REF!,"&gt;="&amp;MF358,#REF!,"="&amp;KV358,#REF!,"="&amp;KX358)</f>
        <v/>
      </c>
      <c r="MR358" s="1">
        <f>COUNTIFS(#REF!,LT358,#REF!,1,#REF!,"&gt;="&amp;MC358,#REF!,"&lt;="&amp;MB358,#REF!,"&lt;="&amp;ME358,#REF!,"&gt;="&amp;MF358,#REF!,"="&amp;KW358,#REF!,"="&amp;KY358)</f>
        <v/>
      </c>
      <c r="MS358" s="1">
        <f>COUNTIFS(#REF!,LT358,#REF!,0,#REF!,"&gt;="&amp;MC358,#REF!,"&lt;="&amp;MB358,#REF!,"&lt;="&amp;ME358,#REF!,"&gt;="&amp;MF358,#REF!,"="&amp;KW358,#REF!,"="&amp;KY358)</f>
        <v/>
      </c>
      <c r="MT358" s="1">
        <f>COUNTIFS(#REF!,LT358,#REF!,1,#REF!,"&gt;="&amp;MI358,#REF!,"&lt;="&amp;MH358,#REF!,"&lt;="&amp;ME358,#REF!,"&gt;="&amp;MF358)</f>
        <v/>
      </c>
      <c r="MU358" s="1">
        <f>COUNTIFS(#REF!,LT358,#REF!,0,#REF!,"&gt;="&amp;MI358,#REF!,"&lt;="&amp;MH358,#REF!,"&lt;="&amp;ME358,#REF!,"&gt;="&amp;MF358)</f>
        <v/>
      </c>
      <c r="MV358" s="1">
        <f>COUNTIFS(#REF!,LT358,#REF!,1,#REF!,"&gt;="&amp;MI358,#REF!,"&lt;="&amp;MH358,#REF!,"="&amp;KZ358,#REF!,"="&amp;LA358,#REF!,"&lt;="&amp;ME358,#REF!,"&gt;="&amp;MF358)</f>
        <v/>
      </c>
      <c r="MW358" s="1">
        <f>COUNTIFS(#REF!,LT358,#REF!,0,#REF!,"&gt;="&amp;MI358,#REF!,"&lt;="&amp;MH358,#REF!,"="&amp;KZ358,#REF!,"="&amp;LA358,#REF!,"&lt;="&amp;ME358,#REF!,"&gt;="&amp;MF358)</f>
        <v/>
      </c>
      <c r="MX358" s="1">
        <f>COUNTIFS(#REF!,LT358,#REF!,1,#REF!,"&gt;="&amp;MC358,#REF!,"&lt;="&amp;MB358,#REF!,"&lt;="&amp;ME358,#REF!,"&gt;="&amp;MF358)</f>
        <v/>
      </c>
      <c r="MY358" s="1">
        <f>COUNTIFS(#REF!,LT358,#REF!,0,#REF!,"&gt;="&amp;MC358,#REF!,"&lt;="&amp;MB358,#REF!,"&lt;="&amp;ME358,#REF!,"&gt;="&amp;MF358)</f>
        <v/>
      </c>
      <c r="MZ358" s="1">
        <f>COUNTIFS(#REF!,LT358,#REF!,1,#REF!,"&lt;="&amp;ME358,#REF!,"&gt;="&amp;MF358,#REF!,"="&amp;KV358,#REF!,"="&amp;KX358)</f>
        <v/>
      </c>
      <c r="NA358" s="1">
        <f>COUNTIFS(#REF!,LT358,#REF!,0,#REF!,"&lt;="&amp;ME358,#REF!,"&gt;="&amp;MF358,#REF!,"="&amp;KV358,#REF!,"="&amp;KX358)</f>
        <v/>
      </c>
      <c r="NB358" s="1">
        <f>COUNTIFS(#REF!,LT358,#REF!,1,#REF!,"&lt;="&amp;ME358,#REF!,"&gt;="&amp;MF358,#REF!,"="&amp;KW358,#REF!,"="&amp;KY358)</f>
        <v/>
      </c>
      <c r="NC358" s="1">
        <f>COUNTIFS(#REF!,LT358,#REF!,0,#REF!,"&lt;="&amp;ME358,#REF!,"&gt;="&amp;MF358,#REF!,"="&amp;KW358,#REF!,"="&amp;KY358)</f>
        <v/>
      </c>
      <c r="ND358" s="1">
        <f>MP358+MR358+MT358+MV358+MX358+MZ358+NB358</f>
        <v/>
      </c>
      <c r="NE358" s="1">
        <f>MQ358+MS358+MU358+MW358+MY358+NA358+NC358</f>
        <v/>
      </c>
      <c r="NF358" s="1">
        <f>ND358+NE358</f>
        <v/>
      </c>
      <c r="NG358" s="33">
        <f>ND358/(ND358+NE358)</f>
        <v/>
      </c>
      <c r="NH358" s="3">
        <f>1/NG358</f>
        <v/>
      </c>
      <c r="NI358" s="1">
        <f>LH358</f>
        <v/>
      </c>
      <c r="NJ358" s="79">
        <f>((1-NG358)*(1/(NI358-1))*0.98-(NG358*1))</f>
        <v/>
      </c>
      <c r="NK358" s="34">
        <f>IF(LR358&lt;0.9,0,IF(AND(LR358&gt;1.1),0,1))</f>
        <v/>
      </c>
      <c r="NL358" s="34">
        <f>IF(LS358&lt;0.9,0,IF(AND(LS358&gt;1.1),0,1))</f>
        <v/>
      </c>
      <c r="NM358" s="32">
        <f>IF(NF358&gt;99,1,0)</f>
        <v/>
      </c>
      <c r="NN358" s="32">
        <f>IF(NJ358&gt;0.0799,1,0)</f>
        <v/>
      </c>
      <c r="NO358" s="32">
        <f>IF(NJ358&gt;NQ358,1,0)</f>
        <v/>
      </c>
      <c r="NP358" s="32">
        <f>NM358+NN358+NO358+NK358+NL358</f>
        <v/>
      </c>
      <c r="NQ358" s="79">
        <f>(((100*NG358)*(NI358-1)*0.98)-((1-NG358)*100))/100</f>
        <v/>
      </c>
      <c r="NR358" s="34">
        <f>IF(LR358&lt;0.9,0,IF(AND(LR358&gt;1.1),0,1))</f>
        <v/>
      </c>
      <c r="NS358" s="34">
        <f>IF(LS358&lt;0.9,0,IF(AND(LS358&gt;1.1),0,1))</f>
        <v/>
      </c>
      <c r="NT358" s="32">
        <f>IF(NF358&gt;99,1,0)</f>
        <v/>
      </c>
      <c r="NU358" s="32">
        <f>IF(NQ358&gt;0.0799,1,0)</f>
        <v/>
      </c>
      <c r="NV358" s="32">
        <f>IF(NQ358&gt;NJ358,1,0)</f>
        <v/>
      </c>
      <c r="NW358" s="32">
        <f>NT358+NU358+NV358+NR358+NS358</f>
        <v/>
      </c>
      <c r="NX358">
        <f>IF(NP358=5,"LayHome1-0",IF(AND(NW358=5),"BackHome1-0",""))</f>
        <v/>
      </c>
      <c r="NY358">
        <f>IF(NP358=5,KN358,IF(AND(NW358=5),KN358,""))</f>
        <v/>
      </c>
      <c r="NZ358">
        <f>IF(NP358=5,"Match Odds",IF(AND(NW358=5),"Match Odds",""))</f>
        <v/>
      </c>
      <c r="OA358">
        <f>IF(NP358=5,KP358,IF(AND(NW358=5),KP358,""))</f>
        <v/>
      </c>
      <c r="OB358">
        <f>IF(NP358=5,"MATCH_ODDS",IF(AND(NW358=5),"MATCH_ODDS",""))</f>
        <v/>
      </c>
      <c r="OC358">
        <f>IF(NP358=5,"LAY",IF(AND(NW358=5),"BACK",""))</f>
        <v/>
      </c>
    </row>
    <row r="359" ht="16.5" customHeight="1" thickBot="1" thickTop="1">
      <c r="A359" s="2" t="n"/>
      <c r="KN359" s="1">
        <f>IF(INDEX(#REF!,MATCH('HT 1-0'!D359,#REF!,0))=INDEX(#REF!,MATCH('HT 1-0'!D359,#REF!,0)),INDEX(#REF!,MATCH('HT 1-0'!D359,#REF!,0)),"ERROR")</f>
        <v/>
      </c>
      <c r="KO359" s="1">
        <f>IF(INDEX(#REF!,MATCH('HT 1-0'!E359,#REF!,0))=INDEX(#REF!,MATCH('HT 1-0'!E359,#REF!,0)),INDEX(#REF!,MATCH('HT 1-0'!E359,#REF!,0)),"ERROR")</f>
        <v/>
      </c>
      <c r="KP359" s="1">
        <f>KN359&amp;" v "&amp;KO359</f>
        <v/>
      </c>
      <c r="KQ359">
        <f>B359&amp;"_"&amp;C359</f>
        <v/>
      </c>
      <c r="KR359" s="1">
        <f>IF((HW359/KK359)&lt;0.335,"G",IF((HW359/KK359)&gt;0.67,"R","A"))</f>
        <v/>
      </c>
      <c r="KS359" s="1">
        <f>IF((HX359/KK359)&lt;0.335,"G",IF((HX359/KK359)&gt;0.67,"R","A"))</f>
        <v/>
      </c>
      <c r="KT359" s="1">
        <f>IF((IH359/KK359)&lt;0.335,"G",IF((IH359/KK359)&gt;0.67,"R","A"))</f>
        <v/>
      </c>
      <c r="KU359" s="1">
        <f>IF((II359/KK359)&lt;0.335,"G",IF((II359/KK359)&gt;0.67,"R","A"))</f>
        <v/>
      </c>
      <c r="KV359" s="1">
        <f>IF((HZ359/KK359)&lt;0.335,"G",IF((HZ359/KK359)&gt;0.67,"R","A"))</f>
        <v/>
      </c>
      <c r="KW359" s="1">
        <f>IF((HY359/KK359)&lt;0.335,"G",IF((HY359/KK359)&gt;0.67,"R","A"))</f>
        <v/>
      </c>
      <c r="KX359" s="1">
        <f>IF((IK359/KK359)&lt;0.335,"G",IF((IK359/KK359)&gt;0.67,"R","A"))</f>
        <v/>
      </c>
      <c r="KY359" s="1">
        <f>IF((IJ359/KK359)&lt;0.335,"G",IF((IJ359/KK359)&gt;0.67,"R","A"))</f>
        <v/>
      </c>
      <c r="KZ359" s="1">
        <f>IF((HQ359/KK359)&lt;0.335,"G",IF((HQ359/KK359)&gt;0.67,"R","A"))</f>
        <v/>
      </c>
      <c r="LA359" s="1">
        <f>IF((IB359/KK359)&lt;0.335,"G",IF((IB359/KK359)&gt;0.67,"R","A"))</f>
        <v/>
      </c>
      <c r="LB359">
        <f>IF(LQ359="1-0",INDEX(Scrape!#REF!,MATCH('HT 1-0'!KP359,Scrape!$B:$B,0)),"")</f>
        <v/>
      </c>
      <c r="LC359">
        <f>IF(LQ359="1-0",INDEX(Scrape!$A:$A,MATCH('HT 1-0'!KP359,Scrape!$B:$B,0)),"")</f>
        <v/>
      </c>
      <c r="LD359">
        <f>IF(LQ359="1-0",INDEX(Scrape!$B:$B,MATCH('HT 1-0'!KP359,Scrape!$B:$B,0)),"")</f>
        <v/>
      </c>
      <c r="LE359">
        <f>IF(LQ359="1-0",INDEX(Scrape!$C:$C,MATCH('HT 1-0'!KP359,Scrape!$B:$B,0)),"")</f>
        <v/>
      </c>
      <c r="LF359">
        <f>IF(LQ359="1-0",INDEX(Scrape!$D:$D,MATCH('HT 1-0'!KP359,Scrape!$B:$B,0)),"")</f>
        <v/>
      </c>
      <c r="LG359">
        <f>IF(LQ359="1-0",INDEX(Scrape!$E:$E,MATCH('HT 1-0'!KP359,Scrape!$B:$B,0)),"")</f>
        <v/>
      </c>
      <c r="LH359">
        <f>IF(LQ359="1-0",INDEX(Scrape!$F:$F,MATCH('HT 1-0'!KP359,Scrape!$B:$B,0)),"")</f>
        <v/>
      </c>
      <c r="LI359">
        <f>IF(LQ359="1-0",INDEX(Scrape!$G:$G,MATCH('HT 1-0'!KP359,Scrape!$B:$B,0)),"")</f>
        <v/>
      </c>
      <c r="LJ359">
        <f>IF(LQ359="1-0",INDEX(Scrape!$H:$H,MATCH('HT 1-0'!KP359,Scrape!$B:$B,0)),"")</f>
        <v/>
      </c>
      <c r="LK359">
        <f>IF(LQ359="1-0",INDEX(Scrape!$I:$I,MATCH('HT 1-0'!KP359,Scrape!$B:$B,0)),"")</f>
        <v/>
      </c>
      <c r="LL359">
        <f>IF(LQ359="1-0",INDEX(Scrape!$J:$J,MATCH('HT 1-0'!KP359,Scrape!$B:$B,0)),"")</f>
        <v/>
      </c>
      <c r="LM359">
        <f>IF(LQ359="1-0",INDEX(Scrape!$K:$K,MATCH('HT 1-0'!KP359,Scrape!$B:$B,0)),"")</f>
        <v/>
      </c>
      <c r="LN359">
        <f>IF(LQ359="1-0",INDEX(Scrape!$L:$L,MATCH('HT 1-0'!KP359,Scrape!$B:$B,0)),"")</f>
        <v/>
      </c>
      <c r="LO359">
        <f>IF(LQ359="1-0",INDEX(Scrape!$M:$M,MATCH('HT 1-0'!KP359,Scrape!$B:$B,0)),"")</f>
        <v/>
      </c>
      <c r="LP359">
        <f>IF(LQ359="1-0",INDEX(Scrape!$N:$N,MATCH('HT 1-0'!KP359,Scrape!$B:$B,0)),"")</f>
        <v/>
      </c>
      <c r="LQ359">
        <f>INDEX(Scrape!$O:$O,MATCH('HT 1-0'!KP359,Scrape!$B:$B,0))</f>
        <v/>
      </c>
      <c r="LR359">
        <f>(1/LJ359)+(1/LI359)+(1/LH359)</f>
        <v/>
      </c>
      <c r="LS359">
        <f>(1/LG359)+(1/LF359)+(1/LE359)</f>
        <v/>
      </c>
      <c r="LT359" s="8">
        <f>IF(INDEX(#REF!,MATCH(KQ359,#REF!,0))=INDEX(#REF!,MATCH(KQ359,#REF!,0)),INDEX(#REF!,MATCH(KQ359,#REF!,0)),"ERROR")</f>
        <v/>
      </c>
      <c r="LU359" s="4">
        <f>IF(KR359="G",2,IF(KR359="R",0.5,IF(KR359="A",1)))</f>
        <v/>
      </c>
      <c r="LV359" s="4">
        <f>IF(KS359="G",0.5,IF(KS359="R",2,IF(KS359="A",1)))</f>
        <v/>
      </c>
      <c r="LW359" s="4">
        <f>IF(KT359="G",2,IF(KT359="R",0.5,IF(KT359="A",1)))</f>
        <v/>
      </c>
      <c r="LX359" s="4">
        <f>IF(KU359="G",0.5,IF(KU359="R",2,IF(KU359="A",1)))</f>
        <v/>
      </c>
      <c r="LY359" s="7">
        <f>(LK359*(LU359+LX359)+(LL359*(LU359+LX359)))</f>
        <v/>
      </c>
      <c r="LZ359" s="7">
        <f>(LN359*(LV359+LW359)+(LO359*(LV359+LW359)))</f>
        <v/>
      </c>
      <c r="MA359" s="11">
        <f>LY359-LZ359</f>
        <v/>
      </c>
      <c r="MB359" s="5">
        <f>MA359+2</f>
        <v/>
      </c>
      <c r="MC359" s="6">
        <f>MA359-2</f>
        <v/>
      </c>
      <c r="MD359" s="4">
        <f>LE359</f>
        <v/>
      </c>
      <c r="ME359" s="9">
        <f>IF(MD359=0,1000,MD359+0.75)</f>
        <v/>
      </c>
      <c r="MF359" s="10">
        <f>IF(MD359=0,0,MD359-0.75)</f>
        <v/>
      </c>
      <c r="MG359" s="4">
        <f>((LM359*(LU359+LX359))-((LP359*(LV359+LW359))))</f>
        <v/>
      </c>
      <c r="MH359" s="9">
        <f>MG359*1.2</f>
        <v/>
      </c>
      <c r="MI359" s="10">
        <f>MG359*0.8</f>
        <v/>
      </c>
      <c r="MJ359">
        <f>IFERROR(NX359,"")</f>
        <v/>
      </c>
      <c r="MK359">
        <f>IFERROR(NY359,"")</f>
        <v/>
      </c>
      <c r="ML359">
        <f>IFERROR(NZ359,"")</f>
        <v/>
      </c>
      <c r="MM359">
        <f>IFERROR(OA359,"")</f>
        <v/>
      </c>
      <c r="MN359">
        <f>IFERROR(OB359,"")</f>
        <v/>
      </c>
      <c r="MO359">
        <f>IFERROR(OC359,"")</f>
        <v/>
      </c>
      <c r="MP359" s="1">
        <f>COUNTIFS(#REF!,LT359,#REF!,1,#REF!,"&gt;="&amp;MC359,#REF!,"&lt;="&amp;MB359,#REF!,"&lt;="&amp;ME359,#REF!,"&gt;="&amp;MF359,#REF!,"="&amp;KV359,#REF!,"="&amp;KX359)</f>
        <v/>
      </c>
      <c r="MQ359" s="1">
        <f>COUNTIFS(#REF!,LT359,#REF!,0,#REF!,"&gt;="&amp;MC359,#REF!,"&lt;="&amp;MB359,#REF!,"&lt;="&amp;ME359,#REF!,"&gt;="&amp;MF359,#REF!,"="&amp;KV359,#REF!,"="&amp;KX359)</f>
        <v/>
      </c>
      <c r="MR359" s="1">
        <f>COUNTIFS(#REF!,LT359,#REF!,1,#REF!,"&gt;="&amp;MC359,#REF!,"&lt;="&amp;MB359,#REF!,"&lt;="&amp;ME359,#REF!,"&gt;="&amp;MF359,#REF!,"="&amp;KW359,#REF!,"="&amp;KY359)</f>
        <v/>
      </c>
      <c r="MS359" s="1">
        <f>COUNTIFS(#REF!,LT359,#REF!,0,#REF!,"&gt;="&amp;MC359,#REF!,"&lt;="&amp;MB359,#REF!,"&lt;="&amp;ME359,#REF!,"&gt;="&amp;MF359,#REF!,"="&amp;KW359,#REF!,"="&amp;KY359)</f>
        <v/>
      </c>
      <c r="MT359" s="1">
        <f>COUNTIFS(#REF!,LT359,#REF!,1,#REF!,"&gt;="&amp;MI359,#REF!,"&lt;="&amp;MH359,#REF!,"&lt;="&amp;ME359,#REF!,"&gt;="&amp;MF359)</f>
        <v/>
      </c>
      <c r="MU359" s="1">
        <f>COUNTIFS(#REF!,LT359,#REF!,0,#REF!,"&gt;="&amp;MI359,#REF!,"&lt;="&amp;MH359,#REF!,"&lt;="&amp;ME359,#REF!,"&gt;="&amp;MF359)</f>
        <v/>
      </c>
      <c r="MV359" s="1">
        <f>COUNTIFS(#REF!,LT359,#REF!,1,#REF!,"&gt;="&amp;MI359,#REF!,"&lt;="&amp;MH359,#REF!,"="&amp;KZ359,#REF!,"="&amp;LA359,#REF!,"&lt;="&amp;ME359,#REF!,"&gt;="&amp;MF359)</f>
        <v/>
      </c>
      <c r="MW359" s="1">
        <f>COUNTIFS(#REF!,LT359,#REF!,0,#REF!,"&gt;="&amp;MI359,#REF!,"&lt;="&amp;MH359,#REF!,"="&amp;KZ359,#REF!,"="&amp;LA359,#REF!,"&lt;="&amp;ME359,#REF!,"&gt;="&amp;MF359)</f>
        <v/>
      </c>
      <c r="MX359" s="1">
        <f>COUNTIFS(#REF!,LT359,#REF!,1,#REF!,"&gt;="&amp;MC359,#REF!,"&lt;="&amp;MB359,#REF!,"&lt;="&amp;ME359,#REF!,"&gt;="&amp;MF359)</f>
        <v/>
      </c>
      <c r="MY359" s="1">
        <f>COUNTIFS(#REF!,LT359,#REF!,0,#REF!,"&gt;="&amp;MC359,#REF!,"&lt;="&amp;MB359,#REF!,"&lt;="&amp;ME359,#REF!,"&gt;="&amp;MF359)</f>
        <v/>
      </c>
      <c r="MZ359" s="1">
        <f>COUNTIFS(#REF!,LT359,#REF!,1,#REF!,"&lt;="&amp;ME359,#REF!,"&gt;="&amp;MF359,#REF!,"="&amp;KV359,#REF!,"="&amp;KX359)</f>
        <v/>
      </c>
      <c r="NA359" s="1">
        <f>COUNTIFS(#REF!,LT359,#REF!,0,#REF!,"&lt;="&amp;ME359,#REF!,"&gt;="&amp;MF359,#REF!,"="&amp;KV359,#REF!,"="&amp;KX359)</f>
        <v/>
      </c>
      <c r="NB359" s="1">
        <f>COUNTIFS(#REF!,LT359,#REF!,1,#REF!,"&lt;="&amp;ME359,#REF!,"&gt;="&amp;MF359,#REF!,"="&amp;KW359,#REF!,"="&amp;KY359)</f>
        <v/>
      </c>
      <c r="NC359" s="1">
        <f>COUNTIFS(#REF!,LT359,#REF!,0,#REF!,"&lt;="&amp;ME359,#REF!,"&gt;="&amp;MF359,#REF!,"="&amp;KW359,#REF!,"="&amp;KY359)</f>
        <v/>
      </c>
      <c r="ND359" s="1">
        <f>MP359+MR359+MT359+MV359+MX359+MZ359+NB359</f>
        <v/>
      </c>
      <c r="NE359" s="1">
        <f>MQ359+MS359+MU359+MW359+MY359+NA359+NC359</f>
        <v/>
      </c>
      <c r="NF359" s="1">
        <f>ND359+NE359</f>
        <v/>
      </c>
      <c r="NG359" s="33">
        <f>ND359/(ND359+NE359)</f>
        <v/>
      </c>
      <c r="NH359" s="3">
        <f>1/NG359</f>
        <v/>
      </c>
      <c r="NI359" s="1">
        <f>LH359</f>
        <v/>
      </c>
      <c r="NJ359" s="79">
        <f>((1-NG359)*(1/(NI359-1))*0.98-(NG359*1))</f>
        <v/>
      </c>
      <c r="NK359" s="34">
        <f>IF(LR359&lt;0.9,0,IF(AND(LR359&gt;1.1),0,1))</f>
        <v/>
      </c>
      <c r="NL359" s="34">
        <f>IF(LS359&lt;0.9,0,IF(AND(LS359&gt;1.1),0,1))</f>
        <v/>
      </c>
      <c r="NM359" s="32">
        <f>IF(NF359&gt;99,1,0)</f>
        <v/>
      </c>
      <c r="NN359" s="32">
        <f>IF(NJ359&gt;0.0799,1,0)</f>
        <v/>
      </c>
      <c r="NO359" s="32">
        <f>IF(NJ359&gt;NQ359,1,0)</f>
        <v/>
      </c>
      <c r="NP359" s="32">
        <f>NM359+NN359+NO359+NK359+NL359</f>
        <v/>
      </c>
      <c r="NQ359" s="79">
        <f>(((100*NG359)*(NI359-1)*0.98)-((1-NG359)*100))/100</f>
        <v/>
      </c>
      <c r="NR359" s="34">
        <f>IF(LR359&lt;0.9,0,IF(AND(LR359&gt;1.1),0,1))</f>
        <v/>
      </c>
      <c r="NS359" s="34">
        <f>IF(LS359&lt;0.9,0,IF(AND(LS359&gt;1.1),0,1))</f>
        <v/>
      </c>
      <c r="NT359" s="32">
        <f>IF(NF359&gt;99,1,0)</f>
        <v/>
      </c>
      <c r="NU359" s="32">
        <f>IF(NQ359&gt;0.0799,1,0)</f>
        <v/>
      </c>
      <c r="NV359" s="32">
        <f>IF(NQ359&gt;NJ359,1,0)</f>
        <v/>
      </c>
      <c r="NW359" s="32">
        <f>NT359+NU359+NV359+NR359+NS359</f>
        <v/>
      </c>
      <c r="NX359">
        <f>IF(NP359=5,"LayHome1-0",IF(AND(NW359=5),"BackHome1-0",""))</f>
        <v/>
      </c>
      <c r="NY359">
        <f>IF(NP359=5,KN359,IF(AND(NW359=5),KN359,""))</f>
        <v/>
      </c>
      <c r="NZ359">
        <f>IF(NP359=5,"Match Odds",IF(AND(NW359=5),"Match Odds",""))</f>
        <v/>
      </c>
      <c r="OA359">
        <f>IF(NP359=5,KP359,IF(AND(NW359=5),KP359,""))</f>
        <v/>
      </c>
      <c r="OB359">
        <f>IF(NP359=5,"MATCH_ODDS",IF(AND(NW359=5),"MATCH_ODDS",""))</f>
        <v/>
      </c>
      <c r="OC359">
        <f>IF(NP359=5,"LAY",IF(AND(NW359=5),"BACK",""))</f>
        <v/>
      </c>
    </row>
    <row r="360" ht="16.5" customHeight="1" thickBot="1" thickTop="1">
      <c r="A360" s="2" t="n"/>
      <c r="KN360" s="1">
        <f>IF(INDEX(#REF!,MATCH('HT 1-0'!D360,#REF!,0))=INDEX(#REF!,MATCH('HT 1-0'!D360,#REF!,0)),INDEX(#REF!,MATCH('HT 1-0'!D360,#REF!,0)),"ERROR")</f>
        <v/>
      </c>
      <c r="KO360" s="1">
        <f>IF(INDEX(#REF!,MATCH('HT 1-0'!E360,#REF!,0))=INDEX(#REF!,MATCH('HT 1-0'!E360,#REF!,0)),INDEX(#REF!,MATCH('HT 1-0'!E360,#REF!,0)),"ERROR")</f>
        <v/>
      </c>
      <c r="KP360" s="1">
        <f>KN360&amp;" v "&amp;KO360</f>
        <v/>
      </c>
      <c r="KQ360">
        <f>B360&amp;"_"&amp;C360</f>
        <v/>
      </c>
      <c r="KR360" s="1">
        <f>IF((HW360/KK360)&lt;0.335,"G",IF((HW360/KK360)&gt;0.67,"R","A"))</f>
        <v/>
      </c>
      <c r="KS360" s="1">
        <f>IF((HX360/KK360)&lt;0.335,"G",IF((HX360/KK360)&gt;0.67,"R","A"))</f>
        <v/>
      </c>
      <c r="KT360" s="1">
        <f>IF((IH360/KK360)&lt;0.335,"G",IF((IH360/KK360)&gt;0.67,"R","A"))</f>
        <v/>
      </c>
      <c r="KU360" s="1">
        <f>IF((II360/KK360)&lt;0.335,"G",IF((II360/KK360)&gt;0.67,"R","A"))</f>
        <v/>
      </c>
      <c r="KV360" s="1">
        <f>IF((HZ360/KK360)&lt;0.335,"G",IF((HZ360/KK360)&gt;0.67,"R","A"))</f>
        <v/>
      </c>
      <c r="KW360" s="1">
        <f>IF((HY360/KK360)&lt;0.335,"G",IF((HY360/KK360)&gt;0.67,"R","A"))</f>
        <v/>
      </c>
      <c r="KX360" s="1">
        <f>IF((IK360/KK360)&lt;0.335,"G",IF((IK360/KK360)&gt;0.67,"R","A"))</f>
        <v/>
      </c>
      <c r="KY360" s="1">
        <f>IF((IJ360/KK360)&lt;0.335,"G",IF((IJ360/KK360)&gt;0.67,"R","A"))</f>
        <v/>
      </c>
      <c r="KZ360" s="1">
        <f>IF((HQ360/KK360)&lt;0.335,"G",IF((HQ360/KK360)&gt;0.67,"R","A"))</f>
        <v/>
      </c>
      <c r="LA360" s="1">
        <f>IF((IB360/KK360)&lt;0.335,"G",IF((IB360/KK360)&gt;0.67,"R","A"))</f>
        <v/>
      </c>
      <c r="LB360">
        <f>IF(LQ360="1-0",INDEX(Scrape!#REF!,MATCH('HT 1-0'!KP360,Scrape!$B:$B,0)),"")</f>
        <v/>
      </c>
      <c r="LC360">
        <f>IF(LQ360="1-0",INDEX(Scrape!$A:$A,MATCH('HT 1-0'!KP360,Scrape!$B:$B,0)),"")</f>
        <v/>
      </c>
      <c r="LD360">
        <f>IF(LQ360="1-0",INDEX(Scrape!$B:$B,MATCH('HT 1-0'!KP360,Scrape!$B:$B,0)),"")</f>
        <v/>
      </c>
      <c r="LE360">
        <f>IF(LQ360="1-0",INDEX(Scrape!$C:$C,MATCH('HT 1-0'!KP360,Scrape!$B:$B,0)),"")</f>
        <v/>
      </c>
      <c r="LF360">
        <f>IF(LQ360="1-0",INDEX(Scrape!$D:$D,MATCH('HT 1-0'!KP360,Scrape!$B:$B,0)),"")</f>
        <v/>
      </c>
      <c r="LG360">
        <f>IF(LQ360="1-0",INDEX(Scrape!$E:$E,MATCH('HT 1-0'!KP360,Scrape!$B:$B,0)),"")</f>
        <v/>
      </c>
      <c r="LH360">
        <f>IF(LQ360="1-0",INDEX(Scrape!$F:$F,MATCH('HT 1-0'!KP360,Scrape!$B:$B,0)),"")</f>
        <v/>
      </c>
      <c r="LI360">
        <f>IF(LQ360="1-0",INDEX(Scrape!$G:$G,MATCH('HT 1-0'!KP360,Scrape!$B:$B,0)),"")</f>
        <v/>
      </c>
      <c r="LJ360">
        <f>IF(LQ360="1-0",INDEX(Scrape!$H:$H,MATCH('HT 1-0'!KP360,Scrape!$B:$B,0)),"")</f>
        <v/>
      </c>
      <c r="LK360">
        <f>IF(LQ360="1-0",INDEX(Scrape!$I:$I,MATCH('HT 1-0'!KP360,Scrape!$B:$B,0)),"")</f>
        <v/>
      </c>
      <c r="LL360">
        <f>IF(LQ360="1-0",INDEX(Scrape!$J:$J,MATCH('HT 1-0'!KP360,Scrape!$B:$B,0)),"")</f>
        <v/>
      </c>
      <c r="LM360">
        <f>IF(LQ360="1-0",INDEX(Scrape!$K:$K,MATCH('HT 1-0'!KP360,Scrape!$B:$B,0)),"")</f>
        <v/>
      </c>
      <c r="LN360">
        <f>IF(LQ360="1-0",INDEX(Scrape!$L:$L,MATCH('HT 1-0'!KP360,Scrape!$B:$B,0)),"")</f>
        <v/>
      </c>
      <c r="LO360">
        <f>IF(LQ360="1-0",INDEX(Scrape!$M:$M,MATCH('HT 1-0'!KP360,Scrape!$B:$B,0)),"")</f>
        <v/>
      </c>
      <c r="LP360">
        <f>IF(LQ360="1-0",INDEX(Scrape!$N:$N,MATCH('HT 1-0'!KP360,Scrape!$B:$B,0)),"")</f>
        <v/>
      </c>
      <c r="LQ360">
        <f>INDEX(Scrape!$O:$O,MATCH('HT 1-0'!KP360,Scrape!$B:$B,0))</f>
        <v/>
      </c>
      <c r="LR360">
        <f>(1/LJ360)+(1/LI360)+(1/LH360)</f>
        <v/>
      </c>
      <c r="LS360">
        <f>(1/LG360)+(1/LF360)+(1/LE360)</f>
        <v/>
      </c>
      <c r="LT360" s="8">
        <f>IF(INDEX(#REF!,MATCH(KQ360,#REF!,0))=INDEX(#REF!,MATCH(KQ360,#REF!,0)),INDEX(#REF!,MATCH(KQ360,#REF!,0)),"ERROR")</f>
        <v/>
      </c>
      <c r="LU360" s="4">
        <f>IF(KR360="G",2,IF(KR360="R",0.5,IF(KR360="A",1)))</f>
        <v/>
      </c>
      <c r="LV360" s="4">
        <f>IF(KS360="G",0.5,IF(KS360="R",2,IF(KS360="A",1)))</f>
        <v/>
      </c>
      <c r="LW360" s="4">
        <f>IF(KT360="G",2,IF(KT360="R",0.5,IF(KT360="A",1)))</f>
        <v/>
      </c>
      <c r="LX360" s="4">
        <f>IF(KU360="G",0.5,IF(KU360="R",2,IF(KU360="A",1)))</f>
        <v/>
      </c>
      <c r="LY360" s="7">
        <f>(LK360*(LU360+LX360)+(LL360*(LU360+LX360)))</f>
        <v/>
      </c>
      <c r="LZ360" s="7">
        <f>(LN360*(LV360+LW360)+(LO360*(LV360+LW360)))</f>
        <v/>
      </c>
      <c r="MA360" s="11">
        <f>LY360-LZ360</f>
        <v/>
      </c>
      <c r="MB360" s="5">
        <f>MA360+2</f>
        <v/>
      </c>
      <c r="MC360" s="6">
        <f>MA360-2</f>
        <v/>
      </c>
      <c r="MD360" s="4">
        <f>LE360</f>
        <v/>
      </c>
      <c r="ME360" s="9">
        <f>IF(MD360=0,1000,MD360+0.75)</f>
        <v/>
      </c>
      <c r="MF360" s="10">
        <f>IF(MD360=0,0,MD360-0.75)</f>
        <v/>
      </c>
      <c r="MG360" s="4">
        <f>((LM360*(LU360+LX360))-((LP360*(LV360+LW360))))</f>
        <v/>
      </c>
      <c r="MH360" s="9">
        <f>MG360*1.2</f>
        <v/>
      </c>
      <c r="MI360" s="10">
        <f>MG360*0.8</f>
        <v/>
      </c>
      <c r="MJ360">
        <f>IFERROR(NX360,"")</f>
        <v/>
      </c>
      <c r="MK360">
        <f>IFERROR(NY360,"")</f>
        <v/>
      </c>
      <c r="ML360">
        <f>IFERROR(NZ360,"")</f>
        <v/>
      </c>
      <c r="MM360">
        <f>IFERROR(OA360,"")</f>
        <v/>
      </c>
      <c r="MN360">
        <f>IFERROR(OB360,"")</f>
        <v/>
      </c>
      <c r="MO360">
        <f>IFERROR(OC360,"")</f>
        <v/>
      </c>
      <c r="MP360" s="1">
        <f>COUNTIFS(#REF!,LT360,#REF!,1,#REF!,"&gt;="&amp;MC360,#REF!,"&lt;="&amp;MB360,#REF!,"&lt;="&amp;ME360,#REF!,"&gt;="&amp;MF360,#REF!,"="&amp;KV360,#REF!,"="&amp;KX360)</f>
        <v/>
      </c>
      <c r="MQ360" s="1">
        <f>COUNTIFS(#REF!,LT360,#REF!,0,#REF!,"&gt;="&amp;MC360,#REF!,"&lt;="&amp;MB360,#REF!,"&lt;="&amp;ME360,#REF!,"&gt;="&amp;MF360,#REF!,"="&amp;KV360,#REF!,"="&amp;KX360)</f>
        <v/>
      </c>
      <c r="MR360" s="1">
        <f>COUNTIFS(#REF!,LT360,#REF!,1,#REF!,"&gt;="&amp;MC360,#REF!,"&lt;="&amp;MB360,#REF!,"&lt;="&amp;ME360,#REF!,"&gt;="&amp;MF360,#REF!,"="&amp;KW360,#REF!,"="&amp;KY360)</f>
        <v/>
      </c>
      <c r="MS360" s="1">
        <f>COUNTIFS(#REF!,LT360,#REF!,0,#REF!,"&gt;="&amp;MC360,#REF!,"&lt;="&amp;MB360,#REF!,"&lt;="&amp;ME360,#REF!,"&gt;="&amp;MF360,#REF!,"="&amp;KW360,#REF!,"="&amp;KY360)</f>
        <v/>
      </c>
      <c r="MT360" s="1">
        <f>COUNTIFS(#REF!,LT360,#REF!,1,#REF!,"&gt;="&amp;MI360,#REF!,"&lt;="&amp;MH360,#REF!,"&lt;="&amp;ME360,#REF!,"&gt;="&amp;MF360)</f>
        <v/>
      </c>
      <c r="MU360" s="1">
        <f>COUNTIFS(#REF!,LT360,#REF!,0,#REF!,"&gt;="&amp;MI360,#REF!,"&lt;="&amp;MH360,#REF!,"&lt;="&amp;ME360,#REF!,"&gt;="&amp;MF360)</f>
        <v/>
      </c>
      <c r="MV360" s="1">
        <f>COUNTIFS(#REF!,LT360,#REF!,1,#REF!,"&gt;="&amp;MI360,#REF!,"&lt;="&amp;MH360,#REF!,"="&amp;KZ360,#REF!,"="&amp;LA360,#REF!,"&lt;="&amp;ME360,#REF!,"&gt;="&amp;MF360)</f>
        <v/>
      </c>
      <c r="MW360" s="1">
        <f>COUNTIFS(#REF!,LT360,#REF!,0,#REF!,"&gt;="&amp;MI360,#REF!,"&lt;="&amp;MH360,#REF!,"="&amp;KZ360,#REF!,"="&amp;LA360,#REF!,"&lt;="&amp;ME360,#REF!,"&gt;="&amp;MF360)</f>
        <v/>
      </c>
      <c r="MX360" s="1">
        <f>COUNTIFS(#REF!,LT360,#REF!,1,#REF!,"&gt;="&amp;MC360,#REF!,"&lt;="&amp;MB360,#REF!,"&lt;="&amp;ME360,#REF!,"&gt;="&amp;MF360)</f>
        <v/>
      </c>
      <c r="MY360" s="1">
        <f>COUNTIFS(#REF!,LT360,#REF!,0,#REF!,"&gt;="&amp;MC360,#REF!,"&lt;="&amp;MB360,#REF!,"&lt;="&amp;ME360,#REF!,"&gt;="&amp;MF360)</f>
        <v/>
      </c>
      <c r="MZ360" s="1">
        <f>COUNTIFS(#REF!,LT360,#REF!,1,#REF!,"&lt;="&amp;ME360,#REF!,"&gt;="&amp;MF360,#REF!,"="&amp;KV360,#REF!,"="&amp;KX360)</f>
        <v/>
      </c>
      <c r="NA360" s="1">
        <f>COUNTIFS(#REF!,LT360,#REF!,0,#REF!,"&lt;="&amp;ME360,#REF!,"&gt;="&amp;MF360,#REF!,"="&amp;KV360,#REF!,"="&amp;KX360)</f>
        <v/>
      </c>
      <c r="NB360" s="1">
        <f>COUNTIFS(#REF!,LT360,#REF!,1,#REF!,"&lt;="&amp;ME360,#REF!,"&gt;="&amp;MF360,#REF!,"="&amp;KW360,#REF!,"="&amp;KY360)</f>
        <v/>
      </c>
      <c r="NC360" s="1">
        <f>COUNTIFS(#REF!,LT360,#REF!,0,#REF!,"&lt;="&amp;ME360,#REF!,"&gt;="&amp;MF360,#REF!,"="&amp;KW360,#REF!,"="&amp;KY360)</f>
        <v/>
      </c>
      <c r="ND360" s="1">
        <f>MP360+MR360+MT360+MV360+MX360+MZ360+NB360</f>
        <v/>
      </c>
      <c r="NE360" s="1">
        <f>MQ360+MS360+MU360+MW360+MY360+NA360+NC360</f>
        <v/>
      </c>
      <c r="NF360" s="1">
        <f>ND360+NE360</f>
        <v/>
      </c>
      <c r="NG360" s="33">
        <f>ND360/(ND360+NE360)</f>
        <v/>
      </c>
      <c r="NH360" s="3">
        <f>1/NG360</f>
        <v/>
      </c>
      <c r="NI360" s="1">
        <f>LH360</f>
        <v/>
      </c>
      <c r="NJ360" s="79">
        <f>((1-NG360)*(1/(NI360-1))*0.98-(NG360*1))</f>
        <v/>
      </c>
      <c r="NK360" s="34">
        <f>IF(LR360&lt;0.9,0,IF(AND(LR360&gt;1.1),0,1))</f>
        <v/>
      </c>
      <c r="NL360" s="34">
        <f>IF(LS360&lt;0.9,0,IF(AND(LS360&gt;1.1),0,1))</f>
        <v/>
      </c>
      <c r="NM360" s="32">
        <f>IF(NF360&gt;99,1,0)</f>
        <v/>
      </c>
      <c r="NN360" s="32">
        <f>IF(NJ360&gt;0.0799,1,0)</f>
        <v/>
      </c>
      <c r="NO360" s="32">
        <f>IF(NJ360&gt;NQ360,1,0)</f>
        <v/>
      </c>
      <c r="NP360" s="32">
        <f>NM360+NN360+NO360+NK360+NL360</f>
        <v/>
      </c>
      <c r="NQ360" s="79">
        <f>(((100*NG360)*(NI360-1)*0.98)-((1-NG360)*100))/100</f>
        <v/>
      </c>
      <c r="NR360" s="34">
        <f>IF(LR360&lt;0.9,0,IF(AND(LR360&gt;1.1),0,1))</f>
        <v/>
      </c>
      <c r="NS360" s="34">
        <f>IF(LS360&lt;0.9,0,IF(AND(LS360&gt;1.1),0,1))</f>
        <v/>
      </c>
      <c r="NT360" s="32">
        <f>IF(NF360&gt;99,1,0)</f>
        <v/>
      </c>
      <c r="NU360" s="32">
        <f>IF(NQ360&gt;0.0799,1,0)</f>
        <v/>
      </c>
      <c r="NV360" s="32">
        <f>IF(NQ360&gt;NJ360,1,0)</f>
        <v/>
      </c>
      <c r="NW360" s="32">
        <f>NT360+NU360+NV360+NR360+NS360</f>
        <v/>
      </c>
      <c r="NX360">
        <f>IF(NP360=5,"LayHome1-0",IF(AND(NW360=5),"BackHome1-0",""))</f>
        <v/>
      </c>
      <c r="NY360">
        <f>IF(NP360=5,KN360,IF(AND(NW360=5),KN360,""))</f>
        <v/>
      </c>
      <c r="NZ360">
        <f>IF(NP360=5,"Match Odds",IF(AND(NW360=5),"Match Odds",""))</f>
        <v/>
      </c>
      <c r="OA360">
        <f>IF(NP360=5,KP360,IF(AND(NW360=5),KP360,""))</f>
        <v/>
      </c>
      <c r="OB360">
        <f>IF(NP360=5,"MATCH_ODDS",IF(AND(NW360=5),"MATCH_ODDS",""))</f>
        <v/>
      </c>
      <c r="OC360">
        <f>IF(NP360=5,"LAY",IF(AND(NW360=5),"BACK",""))</f>
        <v/>
      </c>
    </row>
    <row r="361" ht="16.5" customHeight="1" thickBot="1" thickTop="1">
      <c r="A361" s="2" t="n"/>
      <c r="KN361" s="1">
        <f>IF(INDEX(#REF!,MATCH('HT 1-0'!D361,#REF!,0))=INDEX(#REF!,MATCH('HT 1-0'!D361,#REF!,0)),INDEX(#REF!,MATCH('HT 1-0'!D361,#REF!,0)),"ERROR")</f>
        <v/>
      </c>
      <c r="KO361" s="1">
        <f>IF(INDEX(#REF!,MATCH('HT 1-0'!E361,#REF!,0))=INDEX(#REF!,MATCH('HT 1-0'!E361,#REF!,0)),INDEX(#REF!,MATCH('HT 1-0'!E361,#REF!,0)),"ERROR")</f>
        <v/>
      </c>
      <c r="KP361" s="1">
        <f>KN361&amp;" v "&amp;KO361</f>
        <v/>
      </c>
      <c r="KQ361">
        <f>B361&amp;"_"&amp;C361</f>
        <v/>
      </c>
      <c r="KR361" s="1">
        <f>IF((HW361/KK361)&lt;0.335,"G",IF((HW361/KK361)&gt;0.67,"R","A"))</f>
        <v/>
      </c>
      <c r="KS361" s="1">
        <f>IF((HX361/KK361)&lt;0.335,"G",IF((HX361/KK361)&gt;0.67,"R","A"))</f>
        <v/>
      </c>
      <c r="KT361" s="1">
        <f>IF((IH361/KK361)&lt;0.335,"G",IF((IH361/KK361)&gt;0.67,"R","A"))</f>
        <v/>
      </c>
      <c r="KU361" s="1">
        <f>IF((II361/KK361)&lt;0.335,"G",IF((II361/KK361)&gt;0.67,"R","A"))</f>
        <v/>
      </c>
      <c r="KV361" s="1">
        <f>IF((HZ361/KK361)&lt;0.335,"G",IF((HZ361/KK361)&gt;0.67,"R","A"))</f>
        <v/>
      </c>
      <c r="KW361" s="1">
        <f>IF((HY361/KK361)&lt;0.335,"G",IF((HY361/KK361)&gt;0.67,"R","A"))</f>
        <v/>
      </c>
      <c r="KX361" s="1">
        <f>IF((IK361/KK361)&lt;0.335,"G",IF((IK361/KK361)&gt;0.67,"R","A"))</f>
        <v/>
      </c>
      <c r="KY361" s="1">
        <f>IF((IJ361/KK361)&lt;0.335,"G",IF((IJ361/KK361)&gt;0.67,"R","A"))</f>
        <v/>
      </c>
      <c r="KZ361" s="1">
        <f>IF((HQ361/KK361)&lt;0.335,"G",IF((HQ361/KK361)&gt;0.67,"R","A"))</f>
        <v/>
      </c>
      <c r="LA361" s="1">
        <f>IF((IB361/KK361)&lt;0.335,"G",IF((IB361/KK361)&gt;0.67,"R","A"))</f>
        <v/>
      </c>
      <c r="LB361">
        <f>IF(LQ361="1-0",INDEX(Scrape!#REF!,MATCH('HT 1-0'!KP361,Scrape!$B:$B,0)),"")</f>
        <v/>
      </c>
      <c r="LC361">
        <f>IF(LQ361="1-0",INDEX(Scrape!$A:$A,MATCH('HT 1-0'!KP361,Scrape!$B:$B,0)),"")</f>
        <v/>
      </c>
      <c r="LD361">
        <f>IF(LQ361="1-0",INDEX(Scrape!$B:$B,MATCH('HT 1-0'!KP361,Scrape!$B:$B,0)),"")</f>
        <v/>
      </c>
      <c r="LE361">
        <f>IF(LQ361="1-0",INDEX(Scrape!$C:$C,MATCH('HT 1-0'!KP361,Scrape!$B:$B,0)),"")</f>
        <v/>
      </c>
      <c r="LF361">
        <f>IF(LQ361="1-0",INDEX(Scrape!$D:$D,MATCH('HT 1-0'!KP361,Scrape!$B:$B,0)),"")</f>
        <v/>
      </c>
      <c r="LG361">
        <f>IF(LQ361="1-0",INDEX(Scrape!$E:$E,MATCH('HT 1-0'!KP361,Scrape!$B:$B,0)),"")</f>
        <v/>
      </c>
      <c r="LH361">
        <f>IF(LQ361="1-0",INDEX(Scrape!$F:$F,MATCH('HT 1-0'!KP361,Scrape!$B:$B,0)),"")</f>
        <v/>
      </c>
      <c r="LI361">
        <f>IF(LQ361="1-0",INDEX(Scrape!$G:$G,MATCH('HT 1-0'!KP361,Scrape!$B:$B,0)),"")</f>
        <v/>
      </c>
      <c r="LJ361">
        <f>IF(LQ361="1-0",INDEX(Scrape!$H:$H,MATCH('HT 1-0'!KP361,Scrape!$B:$B,0)),"")</f>
        <v/>
      </c>
      <c r="LK361">
        <f>IF(LQ361="1-0",INDEX(Scrape!$I:$I,MATCH('HT 1-0'!KP361,Scrape!$B:$B,0)),"")</f>
        <v/>
      </c>
      <c r="LL361">
        <f>IF(LQ361="1-0",INDEX(Scrape!$J:$J,MATCH('HT 1-0'!KP361,Scrape!$B:$B,0)),"")</f>
        <v/>
      </c>
      <c r="LM361">
        <f>IF(LQ361="1-0",INDEX(Scrape!$K:$K,MATCH('HT 1-0'!KP361,Scrape!$B:$B,0)),"")</f>
        <v/>
      </c>
      <c r="LN361">
        <f>IF(LQ361="1-0",INDEX(Scrape!$L:$L,MATCH('HT 1-0'!KP361,Scrape!$B:$B,0)),"")</f>
        <v/>
      </c>
      <c r="LO361">
        <f>IF(LQ361="1-0",INDEX(Scrape!$M:$M,MATCH('HT 1-0'!KP361,Scrape!$B:$B,0)),"")</f>
        <v/>
      </c>
      <c r="LP361">
        <f>IF(LQ361="1-0",INDEX(Scrape!$N:$N,MATCH('HT 1-0'!KP361,Scrape!$B:$B,0)),"")</f>
        <v/>
      </c>
      <c r="LQ361">
        <f>INDEX(Scrape!$O:$O,MATCH('HT 1-0'!KP361,Scrape!$B:$B,0))</f>
        <v/>
      </c>
      <c r="LR361">
        <f>(1/LJ361)+(1/LI361)+(1/LH361)</f>
        <v/>
      </c>
      <c r="LS361">
        <f>(1/LG361)+(1/LF361)+(1/LE361)</f>
        <v/>
      </c>
      <c r="LT361" s="8">
        <f>IF(INDEX(#REF!,MATCH(KQ361,#REF!,0))=INDEX(#REF!,MATCH(KQ361,#REF!,0)),INDEX(#REF!,MATCH(KQ361,#REF!,0)),"ERROR")</f>
        <v/>
      </c>
      <c r="LU361" s="4">
        <f>IF(KR361="G",2,IF(KR361="R",0.5,IF(KR361="A",1)))</f>
        <v/>
      </c>
      <c r="LV361" s="4">
        <f>IF(KS361="G",0.5,IF(KS361="R",2,IF(KS361="A",1)))</f>
        <v/>
      </c>
      <c r="LW361" s="4">
        <f>IF(KT361="G",2,IF(KT361="R",0.5,IF(KT361="A",1)))</f>
        <v/>
      </c>
      <c r="LX361" s="4">
        <f>IF(KU361="G",0.5,IF(KU361="R",2,IF(KU361="A",1)))</f>
        <v/>
      </c>
      <c r="LY361" s="7">
        <f>(LK361*(LU361+LX361)+(LL361*(LU361+LX361)))</f>
        <v/>
      </c>
      <c r="LZ361" s="7">
        <f>(LN361*(LV361+LW361)+(LO361*(LV361+LW361)))</f>
        <v/>
      </c>
      <c r="MA361" s="11">
        <f>LY361-LZ361</f>
        <v/>
      </c>
      <c r="MB361" s="5">
        <f>MA361+2</f>
        <v/>
      </c>
      <c r="MC361" s="6">
        <f>MA361-2</f>
        <v/>
      </c>
      <c r="MD361" s="4">
        <f>LE361</f>
        <v/>
      </c>
      <c r="ME361" s="9">
        <f>IF(MD361=0,1000,MD361+0.75)</f>
        <v/>
      </c>
      <c r="MF361" s="10">
        <f>IF(MD361=0,0,MD361-0.75)</f>
        <v/>
      </c>
      <c r="MG361" s="4">
        <f>((LM361*(LU361+LX361))-((LP361*(LV361+LW361))))</f>
        <v/>
      </c>
      <c r="MH361" s="9">
        <f>MG361*1.2</f>
        <v/>
      </c>
      <c r="MI361" s="10">
        <f>MG361*0.8</f>
        <v/>
      </c>
      <c r="MJ361">
        <f>IFERROR(NX361,"")</f>
        <v/>
      </c>
      <c r="MK361">
        <f>IFERROR(NY361,"")</f>
        <v/>
      </c>
      <c r="ML361">
        <f>IFERROR(NZ361,"")</f>
        <v/>
      </c>
      <c r="MM361">
        <f>IFERROR(OA361,"")</f>
        <v/>
      </c>
      <c r="MN361">
        <f>IFERROR(OB361,"")</f>
        <v/>
      </c>
      <c r="MO361">
        <f>IFERROR(OC361,"")</f>
        <v/>
      </c>
      <c r="MP361" s="1">
        <f>COUNTIFS(#REF!,LT361,#REF!,1,#REF!,"&gt;="&amp;MC361,#REF!,"&lt;="&amp;MB361,#REF!,"&lt;="&amp;ME361,#REF!,"&gt;="&amp;MF361,#REF!,"="&amp;KV361,#REF!,"="&amp;KX361)</f>
        <v/>
      </c>
      <c r="MQ361" s="1">
        <f>COUNTIFS(#REF!,LT361,#REF!,0,#REF!,"&gt;="&amp;MC361,#REF!,"&lt;="&amp;MB361,#REF!,"&lt;="&amp;ME361,#REF!,"&gt;="&amp;MF361,#REF!,"="&amp;KV361,#REF!,"="&amp;KX361)</f>
        <v/>
      </c>
      <c r="MR361" s="1">
        <f>COUNTIFS(#REF!,LT361,#REF!,1,#REF!,"&gt;="&amp;MC361,#REF!,"&lt;="&amp;MB361,#REF!,"&lt;="&amp;ME361,#REF!,"&gt;="&amp;MF361,#REF!,"="&amp;KW361,#REF!,"="&amp;KY361)</f>
        <v/>
      </c>
      <c r="MS361" s="1">
        <f>COUNTIFS(#REF!,LT361,#REF!,0,#REF!,"&gt;="&amp;MC361,#REF!,"&lt;="&amp;MB361,#REF!,"&lt;="&amp;ME361,#REF!,"&gt;="&amp;MF361,#REF!,"="&amp;KW361,#REF!,"="&amp;KY361)</f>
        <v/>
      </c>
      <c r="MT361" s="1">
        <f>COUNTIFS(#REF!,LT361,#REF!,1,#REF!,"&gt;="&amp;MI361,#REF!,"&lt;="&amp;MH361,#REF!,"&lt;="&amp;ME361,#REF!,"&gt;="&amp;MF361)</f>
        <v/>
      </c>
      <c r="MU361" s="1">
        <f>COUNTIFS(#REF!,LT361,#REF!,0,#REF!,"&gt;="&amp;MI361,#REF!,"&lt;="&amp;MH361,#REF!,"&lt;="&amp;ME361,#REF!,"&gt;="&amp;MF361)</f>
        <v/>
      </c>
      <c r="MV361" s="1">
        <f>COUNTIFS(#REF!,LT361,#REF!,1,#REF!,"&gt;="&amp;MI361,#REF!,"&lt;="&amp;MH361,#REF!,"="&amp;KZ361,#REF!,"="&amp;LA361,#REF!,"&lt;="&amp;ME361,#REF!,"&gt;="&amp;MF361)</f>
        <v/>
      </c>
      <c r="MW361" s="1">
        <f>COUNTIFS(#REF!,LT361,#REF!,0,#REF!,"&gt;="&amp;MI361,#REF!,"&lt;="&amp;MH361,#REF!,"="&amp;KZ361,#REF!,"="&amp;LA361,#REF!,"&lt;="&amp;ME361,#REF!,"&gt;="&amp;MF361)</f>
        <v/>
      </c>
      <c r="MX361" s="1">
        <f>COUNTIFS(#REF!,LT361,#REF!,1,#REF!,"&gt;="&amp;MC361,#REF!,"&lt;="&amp;MB361,#REF!,"&lt;="&amp;ME361,#REF!,"&gt;="&amp;MF361)</f>
        <v/>
      </c>
      <c r="MY361" s="1">
        <f>COUNTIFS(#REF!,LT361,#REF!,0,#REF!,"&gt;="&amp;MC361,#REF!,"&lt;="&amp;MB361,#REF!,"&lt;="&amp;ME361,#REF!,"&gt;="&amp;MF361)</f>
        <v/>
      </c>
      <c r="MZ361" s="1">
        <f>COUNTIFS(#REF!,LT361,#REF!,1,#REF!,"&lt;="&amp;ME361,#REF!,"&gt;="&amp;MF361,#REF!,"="&amp;KV361,#REF!,"="&amp;KX361)</f>
        <v/>
      </c>
      <c r="NA361" s="1">
        <f>COUNTIFS(#REF!,LT361,#REF!,0,#REF!,"&lt;="&amp;ME361,#REF!,"&gt;="&amp;MF361,#REF!,"="&amp;KV361,#REF!,"="&amp;KX361)</f>
        <v/>
      </c>
      <c r="NB361" s="1">
        <f>COUNTIFS(#REF!,LT361,#REF!,1,#REF!,"&lt;="&amp;ME361,#REF!,"&gt;="&amp;MF361,#REF!,"="&amp;KW361,#REF!,"="&amp;KY361)</f>
        <v/>
      </c>
      <c r="NC361" s="1">
        <f>COUNTIFS(#REF!,LT361,#REF!,0,#REF!,"&lt;="&amp;ME361,#REF!,"&gt;="&amp;MF361,#REF!,"="&amp;KW361,#REF!,"="&amp;KY361)</f>
        <v/>
      </c>
      <c r="ND361" s="1">
        <f>MP361+MR361+MT361+MV361+MX361+MZ361+NB361</f>
        <v/>
      </c>
      <c r="NE361" s="1">
        <f>MQ361+MS361+MU361+MW361+MY361+NA361+NC361</f>
        <v/>
      </c>
      <c r="NF361" s="1">
        <f>ND361+NE361</f>
        <v/>
      </c>
      <c r="NG361" s="33">
        <f>ND361/(ND361+NE361)</f>
        <v/>
      </c>
      <c r="NH361" s="3">
        <f>1/NG361</f>
        <v/>
      </c>
      <c r="NI361" s="1">
        <f>LH361</f>
        <v/>
      </c>
      <c r="NJ361" s="79">
        <f>((1-NG361)*(1/(NI361-1))*0.98-(NG361*1))</f>
        <v/>
      </c>
      <c r="NK361" s="34">
        <f>IF(LR361&lt;0.9,0,IF(AND(LR361&gt;1.1),0,1))</f>
        <v/>
      </c>
      <c r="NL361" s="34">
        <f>IF(LS361&lt;0.9,0,IF(AND(LS361&gt;1.1),0,1))</f>
        <v/>
      </c>
      <c r="NM361" s="32">
        <f>IF(NF361&gt;99,1,0)</f>
        <v/>
      </c>
      <c r="NN361" s="32">
        <f>IF(NJ361&gt;0.0799,1,0)</f>
        <v/>
      </c>
      <c r="NO361" s="32">
        <f>IF(NJ361&gt;NQ361,1,0)</f>
        <v/>
      </c>
      <c r="NP361" s="32">
        <f>NM361+NN361+NO361+NK361+NL361</f>
        <v/>
      </c>
      <c r="NQ361" s="79">
        <f>(((100*NG361)*(NI361-1)*0.98)-((1-NG361)*100))/100</f>
        <v/>
      </c>
      <c r="NR361" s="34">
        <f>IF(LR361&lt;0.9,0,IF(AND(LR361&gt;1.1),0,1))</f>
        <v/>
      </c>
      <c r="NS361" s="34">
        <f>IF(LS361&lt;0.9,0,IF(AND(LS361&gt;1.1),0,1))</f>
        <v/>
      </c>
      <c r="NT361" s="32">
        <f>IF(NF361&gt;99,1,0)</f>
        <v/>
      </c>
      <c r="NU361" s="32">
        <f>IF(NQ361&gt;0.0799,1,0)</f>
        <v/>
      </c>
      <c r="NV361" s="32">
        <f>IF(NQ361&gt;NJ361,1,0)</f>
        <v/>
      </c>
      <c r="NW361" s="32">
        <f>NT361+NU361+NV361+NR361+NS361</f>
        <v/>
      </c>
      <c r="NX361">
        <f>IF(NP361=5,"LayHome1-0",IF(AND(NW361=5),"BackHome1-0",""))</f>
        <v/>
      </c>
      <c r="NY361">
        <f>IF(NP361=5,KN361,IF(AND(NW361=5),KN361,""))</f>
        <v/>
      </c>
      <c r="NZ361">
        <f>IF(NP361=5,"Match Odds",IF(AND(NW361=5),"Match Odds",""))</f>
        <v/>
      </c>
      <c r="OA361">
        <f>IF(NP361=5,KP361,IF(AND(NW361=5),KP361,""))</f>
        <v/>
      </c>
      <c r="OB361">
        <f>IF(NP361=5,"MATCH_ODDS",IF(AND(NW361=5),"MATCH_ODDS",""))</f>
        <v/>
      </c>
      <c r="OC361">
        <f>IF(NP361=5,"LAY",IF(AND(NW361=5),"BACK",""))</f>
        <v/>
      </c>
    </row>
    <row r="362" ht="16.5" customHeight="1" thickBot="1" thickTop="1">
      <c r="A362" s="2" t="n"/>
      <c r="KN362" s="1">
        <f>IF(INDEX(#REF!,MATCH('HT 1-0'!D362,#REF!,0))=INDEX(#REF!,MATCH('HT 1-0'!D362,#REF!,0)),INDEX(#REF!,MATCH('HT 1-0'!D362,#REF!,0)),"ERROR")</f>
        <v/>
      </c>
      <c r="KO362" s="1">
        <f>IF(INDEX(#REF!,MATCH('HT 1-0'!E362,#REF!,0))=INDEX(#REF!,MATCH('HT 1-0'!E362,#REF!,0)),INDEX(#REF!,MATCH('HT 1-0'!E362,#REF!,0)),"ERROR")</f>
        <v/>
      </c>
      <c r="KP362" s="1">
        <f>KN362&amp;" v "&amp;KO362</f>
        <v/>
      </c>
      <c r="KQ362">
        <f>B362&amp;"_"&amp;C362</f>
        <v/>
      </c>
      <c r="KR362" s="1">
        <f>IF((HW362/KK362)&lt;0.335,"G",IF((HW362/KK362)&gt;0.67,"R","A"))</f>
        <v/>
      </c>
      <c r="KS362" s="1">
        <f>IF((HX362/KK362)&lt;0.335,"G",IF((HX362/KK362)&gt;0.67,"R","A"))</f>
        <v/>
      </c>
      <c r="KT362" s="1">
        <f>IF((IH362/KK362)&lt;0.335,"G",IF((IH362/KK362)&gt;0.67,"R","A"))</f>
        <v/>
      </c>
      <c r="KU362" s="1">
        <f>IF((II362/KK362)&lt;0.335,"G",IF((II362/KK362)&gt;0.67,"R","A"))</f>
        <v/>
      </c>
      <c r="KV362" s="1">
        <f>IF((HZ362/KK362)&lt;0.335,"G",IF((HZ362/KK362)&gt;0.67,"R","A"))</f>
        <v/>
      </c>
      <c r="KW362" s="1">
        <f>IF((HY362/KK362)&lt;0.335,"G",IF((HY362/KK362)&gt;0.67,"R","A"))</f>
        <v/>
      </c>
      <c r="KX362" s="1">
        <f>IF((IK362/KK362)&lt;0.335,"G",IF((IK362/KK362)&gt;0.67,"R","A"))</f>
        <v/>
      </c>
      <c r="KY362" s="1">
        <f>IF((IJ362/KK362)&lt;0.335,"G",IF((IJ362/KK362)&gt;0.67,"R","A"))</f>
        <v/>
      </c>
      <c r="KZ362" s="1">
        <f>IF((HQ362/KK362)&lt;0.335,"G",IF((HQ362/KK362)&gt;0.67,"R","A"))</f>
        <v/>
      </c>
      <c r="LA362" s="1">
        <f>IF((IB362/KK362)&lt;0.335,"G",IF((IB362/KK362)&gt;0.67,"R","A"))</f>
        <v/>
      </c>
      <c r="LB362">
        <f>IF(LQ362="1-0",INDEX(Scrape!#REF!,MATCH('HT 1-0'!KP362,Scrape!$B:$B,0)),"")</f>
        <v/>
      </c>
      <c r="LC362">
        <f>IF(LQ362="1-0",INDEX(Scrape!$A:$A,MATCH('HT 1-0'!KP362,Scrape!$B:$B,0)),"")</f>
        <v/>
      </c>
      <c r="LD362">
        <f>IF(LQ362="1-0",INDEX(Scrape!$B:$B,MATCH('HT 1-0'!KP362,Scrape!$B:$B,0)),"")</f>
        <v/>
      </c>
      <c r="LE362">
        <f>IF(LQ362="1-0",INDEX(Scrape!$C:$C,MATCH('HT 1-0'!KP362,Scrape!$B:$B,0)),"")</f>
        <v/>
      </c>
      <c r="LF362">
        <f>IF(LQ362="1-0",INDEX(Scrape!$D:$D,MATCH('HT 1-0'!KP362,Scrape!$B:$B,0)),"")</f>
        <v/>
      </c>
      <c r="LG362">
        <f>IF(LQ362="1-0",INDEX(Scrape!$E:$E,MATCH('HT 1-0'!KP362,Scrape!$B:$B,0)),"")</f>
        <v/>
      </c>
      <c r="LH362">
        <f>IF(LQ362="1-0",INDEX(Scrape!$F:$F,MATCH('HT 1-0'!KP362,Scrape!$B:$B,0)),"")</f>
        <v/>
      </c>
      <c r="LI362">
        <f>IF(LQ362="1-0",INDEX(Scrape!$G:$G,MATCH('HT 1-0'!KP362,Scrape!$B:$B,0)),"")</f>
        <v/>
      </c>
      <c r="LJ362">
        <f>IF(LQ362="1-0",INDEX(Scrape!$H:$H,MATCH('HT 1-0'!KP362,Scrape!$B:$B,0)),"")</f>
        <v/>
      </c>
      <c r="LK362">
        <f>IF(LQ362="1-0",INDEX(Scrape!$I:$I,MATCH('HT 1-0'!KP362,Scrape!$B:$B,0)),"")</f>
        <v/>
      </c>
      <c r="LL362">
        <f>IF(LQ362="1-0",INDEX(Scrape!$J:$J,MATCH('HT 1-0'!KP362,Scrape!$B:$B,0)),"")</f>
        <v/>
      </c>
      <c r="LM362">
        <f>IF(LQ362="1-0",INDEX(Scrape!$K:$K,MATCH('HT 1-0'!KP362,Scrape!$B:$B,0)),"")</f>
        <v/>
      </c>
      <c r="LN362">
        <f>IF(LQ362="1-0",INDEX(Scrape!$L:$L,MATCH('HT 1-0'!KP362,Scrape!$B:$B,0)),"")</f>
        <v/>
      </c>
      <c r="LO362">
        <f>IF(LQ362="1-0",INDEX(Scrape!$M:$M,MATCH('HT 1-0'!KP362,Scrape!$B:$B,0)),"")</f>
        <v/>
      </c>
      <c r="LP362">
        <f>IF(LQ362="1-0",INDEX(Scrape!$N:$N,MATCH('HT 1-0'!KP362,Scrape!$B:$B,0)),"")</f>
        <v/>
      </c>
      <c r="LQ362">
        <f>INDEX(Scrape!$O:$O,MATCH('HT 1-0'!KP362,Scrape!$B:$B,0))</f>
        <v/>
      </c>
      <c r="LR362">
        <f>(1/LJ362)+(1/LI362)+(1/LH362)</f>
        <v/>
      </c>
      <c r="LS362">
        <f>(1/LG362)+(1/LF362)+(1/LE362)</f>
        <v/>
      </c>
      <c r="LT362" s="8">
        <f>IF(INDEX(#REF!,MATCH(KQ362,#REF!,0))=INDEX(#REF!,MATCH(KQ362,#REF!,0)),INDEX(#REF!,MATCH(KQ362,#REF!,0)),"ERROR")</f>
        <v/>
      </c>
      <c r="LU362" s="4">
        <f>IF(KR362="G",2,IF(KR362="R",0.5,IF(KR362="A",1)))</f>
        <v/>
      </c>
      <c r="LV362" s="4">
        <f>IF(KS362="G",0.5,IF(KS362="R",2,IF(KS362="A",1)))</f>
        <v/>
      </c>
      <c r="LW362" s="4">
        <f>IF(KT362="G",2,IF(KT362="R",0.5,IF(KT362="A",1)))</f>
        <v/>
      </c>
      <c r="LX362" s="4">
        <f>IF(KU362="G",0.5,IF(KU362="R",2,IF(KU362="A",1)))</f>
        <v/>
      </c>
      <c r="LY362" s="7">
        <f>(LK362*(LU362+LX362)+(LL362*(LU362+LX362)))</f>
        <v/>
      </c>
      <c r="LZ362" s="7">
        <f>(LN362*(LV362+LW362)+(LO362*(LV362+LW362)))</f>
        <v/>
      </c>
      <c r="MA362" s="11">
        <f>LY362-LZ362</f>
        <v/>
      </c>
      <c r="MB362" s="5">
        <f>MA362+2</f>
        <v/>
      </c>
      <c r="MC362" s="6">
        <f>MA362-2</f>
        <v/>
      </c>
      <c r="MD362" s="4">
        <f>LE362</f>
        <v/>
      </c>
      <c r="ME362" s="9">
        <f>IF(MD362=0,1000,MD362+0.75)</f>
        <v/>
      </c>
      <c r="MF362" s="10">
        <f>IF(MD362=0,0,MD362-0.75)</f>
        <v/>
      </c>
      <c r="MG362" s="4">
        <f>((LM362*(LU362+LX362))-((LP362*(LV362+LW362))))</f>
        <v/>
      </c>
      <c r="MH362" s="9">
        <f>MG362*1.2</f>
        <v/>
      </c>
      <c r="MI362" s="10">
        <f>MG362*0.8</f>
        <v/>
      </c>
      <c r="MJ362">
        <f>IFERROR(NX362,"")</f>
        <v/>
      </c>
      <c r="MK362">
        <f>IFERROR(NY362,"")</f>
        <v/>
      </c>
      <c r="ML362">
        <f>IFERROR(NZ362,"")</f>
        <v/>
      </c>
      <c r="MM362">
        <f>IFERROR(OA362,"")</f>
        <v/>
      </c>
      <c r="MN362">
        <f>IFERROR(OB362,"")</f>
        <v/>
      </c>
      <c r="MO362">
        <f>IFERROR(OC362,"")</f>
        <v/>
      </c>
      <c r="MP362" s="1">
        <f>COUNTIFS(#REF!,LT362,#REF!,1,#REF!,"&gt;="&amp;MC362,#REF!,"&lt;="&amp;MB362,#REF!,"&lt;="&amp;ME362,#REF!,"&gt;="&amp;MF362,#REF!,"="&amp;KV362,#REF!,"="&amp;KX362)</f>
        <v/>
      </c>
      <c r="MQ362" s="1">
        <f>COUNTIFS(#REF!,LT362,#REF!,0,#REF!,"&gt;="&amp;MC362,#REF!,"&lt;="&amp;MB362,#REF!,"&lt;="&amp;ME362,#REF!,"&gt;="&amp;MF362,#REF!,"="&amp;KV362,#REF!,"="&amp;KX362)</f>
        <v/>
      </c>
      <c r="MR362" s="1">
        <f>COUNTIFS(#REF!,LT362,#REF!,1,#REF!,"&gt;="&amp;MC362,#REF!,"&lt;="&amp;MB362,#REF!,"&lt;="&amp;ME362,#REF!,"&gt;="&amp;MF362,#REF!,"="&amp;KW362,#REF!,"="&amp;KY362)</f>
        <v/>
      </c>
      <c r="MS362" s="1">
        <f>COUNTIFS(#REF!,LT362,#REF!,0,#REF!,"&gt;="&amp;MC362,#REF!,"&lt;="&amp;MB362,#REF!,"&lt;="&amp;ME362,#REF!,"&gt;="&amp;MF362,#REF!,"="&amp;KW362,#REF!,"="&amp;KY362)</f>
        <v/>
      </c>
      <c r="MT362" s="1">
        <f>COUNTIFS(#REF!,LT362,#REF!,1,#REF!,"&gt;="&amp;MI362,#REF!,"&lt;="&amp;MH362,#REF!,"&lt;="&amp;ME362,#REF!,"&gt;="&amp;MF362)</f>
        <v/>
      </c>
      <c r="MU362" s="1">
        <f>COUNTIFS(#REF!,LT362,#REF!,0,#REF!,"&gt;="&amp;MI362,#REF!,"&lt;="&amp;MH362,#REF!,"&lt;="&amp;ME362,#REF!,"&gt;="&amp;MF362)</f>
        <v/>
      </c>
      <c r="MV362" s="1">
        <f>COUNTIFS(#REF!,LT362,#REF!,1,#REF!,"&gt;="&amp;MI362,#REF!,"&lt;="&amp;MH362,#REF!,"="&amp;KZ362,#REF!,"="&amp;LA362,#REF!,"&lt;="&amp;ME362,#REF!,"&gt;="&amp;MF362)</f>
        <v/>
      </c>
      <c r="MW362" s="1">
        <f>COUNTIFS(#REF!,LT362,#REF!,0,#REF!,"&gt;="&amp;MI362,#REF!,"&lt;="&amp;MH362,#REF!,"="&amp;KZ362,#REF!,"="&amp;LA362,#REF!,"&lt;="&amp;ME362,#REF!,"&gt;="&amp;MF362)</f>
        <v/>
      </c>
      <c r="MX362" s="1">
        <f>COUNTIFS(#REF!,LT362,#REF!,1,#REF!,"&gt;="&amp;MC362,#REF!,"&lt;="&amp;MB362,#REF!,"&lt;="&amp;ME362,#REF!,"&gt;="&amp;MF362)</f>
        <v/>
      </c>
      <c r="MY362" s="1">
        <f>COUNTIFS(#REF!,LT362,#REF!,0,#REF!,"&gt;="&amp;MC362,#REF!,"&lt;="&amp;MB362,#REF!,"&lt;="&amp;ME362,#REF!,"&gt;="&amp;MF362)</f>
        <v/>
      </c>
      <c r="MZ362" s="1">
        <f>COUNTIFS(#REF!,LT362,#REF!,1,#REF!,"&lt;="&amp;ME362,#REF!,"&gt;="&amp;MF362,#REF!,"="&amp;KV362,#REF!,"="&amp;KX362)</f>
        <v/>
      </c>
      <c r="NA362" s="1">
        <f>COUNTIFS(#REF!,LT362,#REF!,0,#REF!,"&lt;="&amp;ME362,#REF!,"&gt;="&amp;MF362,#REF!,"="&amp;KV362,#REF!,"="&amp;KX362)</f>
        <v/>
      </c>
      <c r="NB362" s="1">
        <f>COUNTIFS(#REF!,LT362,#REF!,1,#REF!,"&lt;="&amp;ME362,#REF!,"&gt;="&amp;MF362,#REF!,"="&amp;KW362,#REF!,"="&amp;KY362)</f>
        <v/>
      </c>
      <c r="NC362" s="1">
        <f>COUNTIFS(#REF!,LT362,#REF!,0,#REF!,"&lt;="&amp;ME362,#REF!,"&gt;="&amp;MF362,#REF!,"="&amp;KW362,#REF!,"="&amp;KY362)</f>
        <v/>
      </c>
      <c r="ND362" s="1">
        <f>MP362+MR362+MT362+MV362+MX362+MZ362+NB362</f>
        <v/>
      </c>
      <c r="NE362" s="1">
        <f>MQ362+MS362+MU362+MW362+MY362+NA362+NC362</f>
        <v/>
      </c>
      <c r="NF362" s="1">
        <f>ND362+NE362</f>
        <v/>
      </c>
      <c r="NG362" s="33">
        <f>ND362/(ND362+NE362)</f>
        <v/>
      </c>
      <c r="NH362" s="3">
        <f>1/NG362</f>
        <v/>
      </c>
      <c r="NI362" s="1">
        <f>LH362</f>
        <v/>
      </c>
      <c r="NJ362" s="79">
        <f>((1-NG362)*(1/(NI362-1))*0.98-(NG362*1))</f>
        <v/>
      </c>
      <c r="NK362" s="34">
        <f>IF(LR362&lt;0.9,0,IF(AND(LR362&gt;1.1),0,1))</f>
        <v/>
      </c>
      <c r="NL362" s="34">
        <f>IF(LS362&lt;0.9,0,IF(AND(LS362&gt;1.1),0,1))</f>
        <v/>
      </c>
      <c r="NM362" s="32">
        <f>IF(NF362&gt;99,1,0)</f>
        <v/>
      </c>
      <c r="NN362" s="32">
        <f>IF(NJ362&gt;0.0799,1,0)</f>
        <v/>
      </c>
      <c r="NO362" s="32">
        <f>IF(NJ362&gt;NQ362,1,0)</f>
        <v/>
      </c>
      <c r="NP362" s="32">
        <f>NM362+NN362+NO362+NK362+NL362</f>
        <v/>
      </c>
      <c r="NQ362" s="79">
        <f>(((100*NG362)*(NI362-1)*0.98)-((1-NG362)*100))/100</f>
        <v/>
      </c>
      <c r="NR362" s="34">
        <f>IF(LR362&lt;0.9,0,IF(AND(LR362&gt;1.1),0,1))</f>
        <v/>
      </c>
      <c r="NS362" s="34">
        <f>IF(LS362&lt;0.9,0,IF(AND(LS362&gt;1.1),0,1))</f>
        <v/>
      </c>
      <c r="NT362" s="32">
        <f>IF(NF362&gt;99,1,0)</f>
        <v/>
      </c>
      <c r="NU362" s="32">
        <f>IF(NQ362&gt;0.0799,1,0)</f>
        <v/>
      </c>
      <c r="NV362" s="32">
        <f>IF(NQ362&gt;NJ362,1,0)</f>
        <v/>
      </c>
      <c r="NW362" s="32">
        <f>NT362+NU362+NV362+NR362+NS362</f>
        <v/>
      </c>
      <c r="NX362">
        <f>IF(NP362=5,"LayHome1-0",IF(AND(NW362=5),"BackHome1-0",""))</f>
        <v/>
      </c>
      <c r="NY362">
        <f>IF(NP362=5,KN362,IF(AND(NW362=5),KN362,""))</f>
        <v/>
      </c>
      <c r="NZ362">
        <f>IF(NP362=5,"Match Odds",IF(AND(NW362=5),"Match Odds",""))</f>
        <v/>
      </c>
      <c r="OA362">
        <f>IF(NP362=5,KP362,IF(AND(NW362=5),KP362,""))</f>
        <v/>
      </c>
      <c r="OB362">
        <f>IF(NP362=5,"MATCH_ODDS",IF(AND(NW362=5),"MATCH_ODDS",""))</f>
        <v/>
      </c>
      <c r="OC362">
        <f>IF(NP362=5,"LAY",IF(AND(NW362=5),"BACK",""))</f>
        <v/>
      </c>
    </row>
    <row r="363" ht="16.5" customHeight="1" thickBot="1" thickTop="1">
      <c r="A363" s="2" t="n"/>
      <c r="KN363" s="1">
        <f>IF(INDEX(#REF!,MATCH('HT 1-0'!D363,#REF!,0))=INDEX(#REF!,MATCH('HT 1-0'!D363,#REF!,0)),INDEX(#REF!,MATCH('HT 1-0'!D363,#REF!,0)),"ERROR")</f>
        <v/>
      </c>
      <c r="KO363" s="1">
        <f>IF(INDEX(#REF!,MATCH('HT 1-0'!E363,#REF!,0))=INDEX(#REF!,MATCH('HT 1-0'!E363,#REF!,0)),INDEX(#REF!,MATCH('HT 1-0'!E363,#REF!,0)),"ERROR")</f>
        <v/>
      </c>
      <c r="KP363" s="1">
        <f>KN363&amp;" v "&amp;KO363</f>
        <v/>
      </c>
      <c r="KQ363">
        <f>B363&amp;"_"&amp;C363</f>
        <v/>
      </c>
      <c r="KR363" s="1">
        <f>IF((HW363/KK363)&lt;0.335,"G",IF((HW363/KK363)&gt;0.67,"R","A"))</f>
        <v/>
      </c>
      <c r="KS363" s="1">
        <f>IF((HX363/KK363)&lt;0.335,"G",IF((HX363/KK363)&gt;0.67,"R","A"))</f>
        <v/>
      </c>
      <c r="KT363" s="1">
        <f>IF((IH363/KK363)&lt;0.335,"G",IF((IH363/KK363)&gt;0.67,"R","A"))</f>
        <v/>
      </c>
      <c r="KU363" s="1">
        <f>IF((II363/KK363)&lt;0.335,"G",IF((II363/KK363)&gt;0.67,"R","A"))</f>
        <v/>
      </c>
      <c r="KV363" s="1">
        <f>IF((HZ363/KK363)&lt;0.335,"G",IF((HZ363/KK363)&gt;0.67,"R","A"))</f>
        <v/>
      </c>
      <c r="KW363" s="1">
        <f>IF((HY363/KK363)&lt;0.335,"G",IF((HY363/KK363)&gt;0.67,"R","A"))</f>
        <v/>
      </c>
      <c r="KX363" s="1">
        <f>IF((IK363/KK363)&lt;0.335,"G",IF((IK363/KK363)&gt;0.67,"R","A"))</f>
        <v/>
      </c>
      <c r="KY363" s="1">
        <f>IF((IJ363/KK363)&lt;0.335,"G",IF((IJ363/KK363)&gt;0.67,"R","A"))</f>
        <v/>
      </c>
      <c r="KZ363" s="1">
        <f>IF((HQ363/KK363)&lt;0.335,"G",IF((HQ363/KK363)&gt;0.67,"R","A"))</f>
        <v/>
      </c>
      <c r="LA363" s="1">
        <f>IF((IB363/KK363)&lt;0.335,"G",IF((IB363/KK363)&gt;0.67,"R","A"))</f>
        <v/>
      </c>
      <c r="LB363">
        <f>IF(LQ363="1-0",INDEX(Scrape!#REF!,MATCH('HT 1-0'!KP363,Scrape!$B:$B,0)),"")</f>
        <v/>
      </c>
      <c r="LC363">
        <f>IF(LQ363="1-0",INDEX(Scrape!$A:$A,MATCH('HT 1-0'!KP363,Scrape!$B:$B,0)),"")</f>
        <v/>
      </c>
      <c r="LD363">
        <f>IF(LQ363="1-0",INDEX(Scrape!$B:$B,MATCH('HT 1-0'!KP363,Scrape!$B:$B,0)),"")</f>
        <v/>
      </c>
      <c r="LE363">
        <f>IF(LQ363="1-0",INDEX(Scrape!$C:$C,MATCH('HT 1-0'!KP363,Scrape!$B:$B,0)),"")</f>
        <v/>
      </c>
      <c r="LF363">
        <f>IF(LQ363="1-0",INDEX(Scrape!$D:$D,MATCH('HT 1-0'!KP363,Scrape!$B:$B,0)),"")</f>
        <v/>
      </c>
      <c r="LG363">
        <f>IF(LQ363="1-0",INDEX(Scrape!$E:$E,MATCH('HT 1-0'!KP363,Scrape!$B:$B,0)),"")</f>
        <v/>
      </c>
      <c r="LH363">
        <f>IF(LQ363="1-0",INDEX(Scrape!$F:$F,MATCH('HT 1-0'!KP363,Scrape!$B:$B,0)),"")</f>
        <v/>
      </c>
      <c r="LI363">
        <f>IF(LQ363="1-0",INDEX(Scrape!$G:$G,MATCH('HT 1-0'!KP363,Scrape!$B:$B,0)),"")</f>
        <v/>
      </c>
      <c r="LJ363">
        <f>IF(LQ363="1-0",INDEX(Scrape!$H:$H,MATCH('HT 1-0'!KP363,Scrape!$B:$B,0)),"")</f>
        <v/>
      </c>
      <c r="LK363">
        <f>IF(LQ363="1-0",INDEX(Scrape!$I:$I,MATCH('HT 1-0'!KP363,Scrape!$B:$B,0)),"")</f>
        <v/>
      </c>
      <c r="LL363">
        <f>IF(LQ363="1-0",INDEX(Scrape!$J:$J,MATCH('HT 1-0'!KP363,Scrape!$B:$B,0)),"")</f>
        <v/>
      </c>
      <c r="LM363">
        <f>IF(LQ363="1-0",INDEX(Scrape!$K:$K,MATCH('HT 1-0'!KP363,Scrape!$B:$B,0)),"")</f>
        <v/>
      </c>
      <c r="LN363">
        <f>IF(LQ363="1-0",INDEX(Scrape!$L:$L,MATCH('HT 1-0'!KP363,Scrape!$B:$B,0)),"")</f>
        <v/>
      </c>
      <c r="LO363">
        <f>IF(LQ363="1-0",INDEX(Scrape!$M:$M,MATCH('HT 1-0'!KP363,Scrape!$B:$B,0)),"")</f>
        <v/>
      </c>
      <c r="LP363">
        <f>IF(LQ363="1-0",INDEX(Scrape!$N:$N,MATCH('HT 1-0'!KP363,Scrape!$B:$B,0)),"")</f>
        <v/>
      </c>
      <c r="LQ363">
        <f>INDEX(Scrape!$O:$O,MATCH('HT 1-0'!KP363,Scrape!$B:$B,0))</f>
        <v/>
      </c>
      <c r="LR363">
        <f>(1/LJ363)+(1/LI363)+(1/LH363)</f>
        <v/>
      </c>
      <c r="LS363">
        <f>(1/LG363)+(1/LF363)+(1/LE363)</f>
        <v/>
      </c>
      <c r="LT363" s="8">
        <f>IF(INDEX(#REF!,MATCH(KQ363,#REF!,0))=INDEX(#REF!,MATCH(KQ363,#REF!,0)),INDEX(#REF!,MATCH(KQ363,#REF!,0)),"ERROR")</f>
        <v/>
      </c>
      <c r="LU363" s="4">
        <f>IF(KR363="G",2,IF(KR363="R",0.5,IF(KR363="A",1)))</f>
        <v/>
      </c>
      <c r="LV363" s="4">
        <f>IF(KS363="G",0.5,IF(KS363="R",2,IF(KS363="A",1)))</f>
        <v/>
      </c>
      <c r="LW363" s="4">
        <f>IF(KT363="G",2,IF(KT363="R",0.5,IF(KT363="A",1)))</f>
        <v/>
      </c>
      <c r="LX363" s="4">
        <f>IF(KU363="G",0.5,IF(KU363="R",2,IF(KU363="A",1)))</f>
        <v/>
      </c>
      <c r="LY363" s="7">
        <f>(LK363*(LU363+LX363)+(LL363*(LU363+LX363)))</f>
        <v/>
      </c>
      <c r="LZ363" s="7">
        <f>(LN363*(LV363+LW363)+(LO363*(LV363+LW363)))</f>
        <v/>
      </c>
      <c r="MA363" s="11">
        <f>LY363-LZ363</f>
        <v/>
      </c>
      <c r="MB363" s="5">
        <f>MA363+2</f>
        <v/>
      </c>
      <c r="MC363" s="6">
        <f>MA363-2</f>
        <v/>
      </c>
      <c r="MD363" s="4">
        <f>LE363</f>
        <v/>
      </c>
      <c r="ME363" s="9">
        <f>IF(MD363=0,1000,MD363+0.75)</f>
        <v/>
      </c>
      <c r="MF363" s="10">
        <f>IF(MD363=0,0,MD363-0.75)</f>
        <v/>
      </c>
      <c r="MG363" s="4">
        <f>((LM363*(LU363+LX363))-((LP363*(LV363+LW363))))</f>
        <v/>
      </c>
      <c r="MH363" s="9">
        <f>MG363*1.2</f>
        <v/>
      </c>
      <c r="MI363" s="10">
        <f>MG363*0.8</f>
        <v/>
      </c>
      <c r="MJ363">
        <f>IFERROR(NX363,"")</f>
        <v/>
      </c>
      <c r="MK363">
        <f>IFERROR(NY363,"")</f>
        <v/>
      </c>
      <c r="ML363">
        <f>IFERROR(NZ363,"")</f>
        <v/>
      </c>
      <c r="MM363">
        <f>IFERROR(OA363,"")</f>
        <v/>
      </c>
      <c r="MN363">
        <f>IFERROR(OB363,"")</f>
        <v/>
      </c>
      <c r="MO363">
        <f>IFERROR(OC363,"")</f>
        <v/>
      </c>
      <c r="MP363" s="1">
        <f>COUNTIFS(#REF!,LT363,#REF!,1,#REF!,"&gt;="&amp;MC363,#REF!,"&lt;="&amp;MB363,#REF!,"&lt;="&amp;ME363,#REF!,"&gt;="&amp;MF363,#REF!,"="&amp;KV363,#REF!,"="&amp;KX363)</f>
        <v/>
      </c>
      <c r="MQ363" s="1">
        <f>COUNTIFS(#REF!,LT363,#REF!,0,#REF!,"&gt;="&amp;MC363,#REF!,"&lt;="&amp;MB363,#REF!,"&lt;="&amp;ME363,#REF!,"&gt;="&amp;MF363,#REF!,"="&amp;KV363,#REF!,"="&amp;KX363)</f>
        <v/>
      </c>
      <c r="MR363" s="1">
        <f>COUNTIFS(#REF!,LT363,#REF!,1,#REF!,"&gt;="&amp;MC363,#REF!,"&lt;="&amp;MB363,#REF!,"&lt;="&amp;ME363,#REF!,"&gt;="&amp;MF363,#REF!,"="&amp;KW363,#REF!,"="&amp;KY363)</f>
        <v/>
      </c>
      <c r="MS363" s="1">
        <f>COUNTIFS(#REF!,LT363,#REF!,0,#REF!,"&gt;="&amp;MC363,#REF!,"&lt;="&amp;MB363,#REF!,"&lt;="&amp;ME363,#REF!,"&gt;="&amp;MF363,#REF!,"="&amp;KW363,#REF!,"="&amp;KY363)</f>
        <v/>
      </c>
      <c r="MT363" s="1">
        <f>COUNTIFS(#REF!,LT363,#REF!,1,#REF!,"&gt;="&amp;MI363,#REF!,"&lt;="&amp;MH363,#REF!,"&lt;="&amp;ME363,#REF!,"&gt;="&amp;MF363)</f>
        <v/>
      </c>
      <c r="MU363" s="1">
        <f>COUNTIFS(#REF!,LT363,#REF!,0,#REF!,"&gt;="&amp;MI363,#REF!,"&lt;="&amp;MH363,#REF!,"&lt;="&amp;ME363,#REF!,"&gt;="&amp;MF363)</f>
        <v/>
      </c>
      <c r="MV363" s="1">
        <f>COUNTIFS(#REF!,LT363,#REF!,1,#REF!,"&gt;="&amp;MI363,#REF!,"&lt;="&amp;MH363,#REF!,"="&amp;KZ363,#REF!,"="&amp;LA363,#REF!,"&lt;="&amp;ME363,#REF!,"&gt;="&amp;MF363)</f>
        <v/>
      </c>
      <c r="MW363" s="1">
        <f>COUNTIFS(#REF!,LT363,#REF!,0,#REF!,"&gt;="&amp;MI363,#REF!,"&lt;="&amp;MH363,#REF!,"="&amp;KZ363,#REF!,"="&amp;LA363,#REF!,"&lt;="&amp;ME363,#REF!,"&gt;="&amp;MF363)</f>
        <v/>
      </c>
      <c r="MX363" s="1">
        <f>COUNTIFS(#REF!,LT363,#REF!,1,#REF!,"&gt;="&amp;MC363,#REF!,"&lt;="&amp;MB363,#REF!,"&lt;="&amp;ME363,#REF!,"&gt;="&amp;MF363)</f>
        <v/>
      </c>
      <c r="MY363" s="1">
        <f>COUNTIFS(#REF!,LT363,#REF!,0,#REF!,"&gt;="&amp;MC363,#REF!,"&lt;="&amp;MB363,#REF!,"&lt;="&amp;ME363,#REF!,"&gt;="&amp;MF363)</f>
        <v/>
      </c>
      <c r="MZ363" s="1">
        <f>COUNTIFS(#REF!,LT363,#REF!,1,#REF!,"&lt;="&amp;ME363,#REF!,"&gt;="&amp;MF363,#REF!,"="&amp;KV363,#REF!,"="&amp;KX363)</f>
        <v/>
      </c>
      <c r="NA363" s="1">
        <f>COUNTIFS(#REF!,LT363,#REF!,0,#REF!,"&lt;="&amp;ME363,#REF!,"&gt;="&amp;MF363,#REF!,"="&amp;KV363,#REF!,"="&amp;KX363)</f>
        <v/>
      </c>
      <c r="NB363" s="1">
        <f>COUNTIFS(#REF!,LT363,#REF!,1,#REF!,"&lt;="&amp;ME363,#REF!,"&gt;="&amp;MF363,#REF!,"="&amp;KW363,#REF!,"="&amp;KY363)</f>
        <v/>
      </c>
      <c r="NC363" s="1">
        <f>COUNTIFS(#REF!,LT363,#REF!,0,#REF!,"&lt;="&amp;ME363,#REF!,"&gt;="&amp;MF363,#REF!,"="&amp;KW363,#REF!,"="&amp;KY363)</f>
        <v/>
      </c>
      <c r="ND363" s="1">
        <f>MP363+MR363+MT363+MV363+MX363+MZ363+NB363</f>
        <v/>
      </c>
      <c r="NE363" s="1">
        <f>MQ363+MS363+MU363+MW363+MY363+NA363+NC363</f>
        <v/>
      </c>
      <c r="NF363" s="1">
        <f>ND363+NE363</f>
        <v/>
      </c>
      <c r="NG363" s="33">
        <f>ND363/(ND363+NE363)</f>
        <v/>
      </c>
      <c r="NH363" s="3">
        <f>1/NG363</f>
        <v/>
      </c>
      <c r="NI363" s="1">
        <f>LH363</f>
        <v/>
      </c>
      <c r="NJ363" s="79">
        <f>((1-NG363)*(1/(NI363-1))*0.98-(NG363*1))</f>
        <v/>
      </c>
      <c r="NK363" s="34">
        <f>IF(LR363&lt;0.9,0,IF(AND(LR363&gt;1.1),0,1))</f>
        <v/>
      </c>
      <c r="NL363" s="34">
        <f>IF(LS363&lt;0.9,0,IF(AND(LS363&gt;1.1),0,1))</f>
        <v/>
      </c>
      <c r="NM363" s="32">
        <f>IF(NF363&gt;99,1,0)</f>
        <v/>
      </c>
      <c r="NN363" s="32">
        <f>IF(NJ363&gt;0.0799,1,0)</f>
        <v/>
      </c>
      <c r="NO363" s="32">
        <f>IF(NJ363&gt;NQ363,1,0)</f>
        <v/>
      </c>
      <c r="NP363" s="32">
        <f>NM363+NN363+NO363+NK363+NL363</f>
        <v/>
      </c>
      <c r="NQ363" s="79">
        <f>(((100*NG363)*(NI363-1)*0.98)-((1-NG363)*100))/100</f>
        <v/>
      </c>
      <c r="NR363" s="34">
        <f>IF(LR363&lt;0.9,0,IF(AND(LR363&gt;1.1),0,1))</f>
        <v/>
      </c>
      <c r="NS363" s="34">
        <f>IF(LS363&lt;0.9,0,IF(AND(LS363&gt;1.1),0,1))</f>
        <v/>
      </c>
      <c r="NT363" s="32">
        <f>IF(NF363&gt;99,1,0)</f>
        <v/>
      </c>
      <c r="NU363" s="32">
        <f>IF(NQ363&gt;0.0799,1,0)</f>
        <v/>
      </c>
      <c r="NV363" s="32">
        <f>IF(NQ363&gt;NJ363,1,0)</f>
        <v/>
      </c>
      <c r="NW363" s="32">
        <f>NT363+NU363+NV363+NR363+NS363</f>
        <v/>
      </c>
      <c r="NX363">
        <f>IF(NP363=5,"LayHome1-0",IF(AND(NW363=5),"BackHome1-0",""))</f>
        <v/>
      </c>
      <c r="NY363">
        <f>IF(NP363=5,KN363,IF(AND(NW363=5),KN363,""))</f>
        <v/>
      </c>
      <c r="NZ363">
        <f>IF(NP363=5,"Match Odds",IF(AND(NW363=5),"Match Odds",""))</f>
        <v/>
      </c>
      <c r="OA363">
        <f>IF(NP363=5,KP363,IF(AND(NW363=5),KP363,""))</f>
        <v/>
      </c>
      <c r="OB363">
        <f>IF(NP363=5,"MATCH_ODDS",IF(AND(NW363=5),"MATCH_ODDS",""))</f>
        <v/>
      </c>
      <c r="OC363">
        <f>IF(NP363=5,"LAY",IF(AND(NW363=5),"BACK",""))</f>
        <v/>
      </c>
    </row>
    <row r="364" ht="16.5" customHeight="1" thickBot="1" thickTop="1">
      <c r="A364" s="2" t="n"/>
      <c r="KN364" s="1">
        <f>IF(INDEX(#REF!,MATCH('HT 1-0'!D364,#REF!,0))=INDEX(#REF!,MATCH('HT 1-0'!D364,#REF!,0)),INDEX(#REF!,MATCH('HT 1-0'!D364,#REF!,0)),"ERROR")</f>
        <v/>
      </c>
      <c r="KO364" s="1">
        <f>IF(INDEX(#REF!,MATCH('HT 1-0'!E364,#REF!,0))=INDEX(#REF!,MATCH('HT 1-0'!E364,#REF!,0)),INDEX(#REF!,MATCH('HT 1-0'!E364,#REF!,0)),"ERROR")</f>
        <v/>
      </c>
      <c r="KP364" s="1">
        <f>KN364&amp;" v "&amp;KO364</f>
        <v/>
      </c>
      <c r="KQ364">
        <f>B364&amp;"_"&amp;C364</f>
        <v/>
      </c>
      <c r="KR364" s="1">
        <f>IF((HW364/KK364)&lt;0.335,"G",IF((HW364/KK364)&gt;0.67,"R","A"))</f>
        <v/>
      </c>
      <c r="KS364" s="1">
        <f>IF((HX364/KK364)&lt;0.335,"G",IF((HX364/KK364)&gt;0.67,"R","A"))</f>
        <v/>
      </c>
      <c r="KT364" s="1">
        <f>IF((IH364/KK364)&lt;0.335,"G",IF((IH364/KK364)&gt;0.67,"R","A"))</f>
        <v/>
      </c>
      <c r="KU364" s="1">
        <f>IF((II364/KK364)&lt;0.335,"G",IF((II364/KK364)&gt;0.67,"R","A"))</f>
        <v/>
      </c>
      <c r="KV364" s="1">
        <f>IF((HZ364/KK364)&lt;0.335,"G",IF((HZ364/KK364)&gt;0.67,"R","A"))</f>
        <v/>
      </c>
      <c r="KW364" s="1">
        <f>IF((HY364/KK364)&lt;0.335,"G",IF((HY364/KK364)&gt;0.67,"R","A"))</f>
        <v/>
      </c>
      <c r="KX364" s="1">
        <f>IF((IK364/KK364)&lt;0.335,"G",IF((IK364/KK364)&gt;0.67,"R","A"))</f>
        <v/>
      </c>
      <c r="KY364" s="1">
        <f>IF((IJ364/KK364)&lt;0.335,"G",IF((IJ364/KK364)&gt;0.67,"R","A"))</f>
        <v/>
      </c>
      <c r="KZ364" s="1">
        <f>IF((HQ364/KK364)&lt;0.335,"G",IF((HQ364/KK364)&gt;0.67,"R","A"))</f>
        <v/>
      </c>
      <c r="LA364" s="1">
        <f>IF((IB364/KK364)&lt;0.335,"G",IF((IB364/KK364)&gt;0.67,"R","A"))</f>
        <v/>
      </c>
      <c r="LB364">
        <f>IF(LQ364="1-0",INDEX(Scrape!#REF!,MATCH('HT 1-0'!KP364,Scrape!$B:$B,0)),"")</f>
        <v/>
      </c>
      <c r="LC364">
        <f>IF(LQ364="1-0",INDEX(Scrape!$A:$A,MATCH('HT 1-0'!KP364,Scrape!$B:$B,0)),"")</f>
        <v/>
      </c>
      <c r="LD364">
        <f>IF(LQ364="1-0",INDEX(Scrape!$B:$B,MATCH('HT 1-0'!KP364,Scrape!$B:$B,0)),"")</f>
        <v/>
      </c>
      <c r="LE364">
        <f>IF(LQ364="1-0",INDEX(Scrape!$C:$C,MATCH('HT 1-0'!KP364,Scrape!$B:$B,0)),"")</f>
        <v/>
      </c>
      <c r="LF364">
        <f>IF(LQ364="1-0",INDEX(Scrape!$D:$D,MATCH('HT 1-0'!KP364,Scrape!$B:$B,0)),"")</f>
        <v/>
      </c>
      <c r="LG364">
        <f>IF(LQ364="1-0",INDEX(Scrape!$E:$E,MATCH('HT 1-0'!KP364,Scrape!$B:$B,0)),"")</f>
        <v/>
      </c>
      <c r="LH364">
        <f>IF(LQ364="1-0",INDEX(Scrape!$F:$F,MATCH('HT 1-0'!KP364,Scrape!$B:$B,0)),"")</f>
        <v/>
      </c>
      <c r="LI364">
        <f>IF(LQ364="1-0",INDEX(Scrape!$G:$G,MATCH('HT 1-0'!KP364,Scrape!$B:$B,0)),"")</f>
        <v/>
      </c>
      <c r="LJ364">
        <f>IF(LQ364="1-0",INDEX(Scrape!$H:$H,MATCH('HT 1-0'!KP364,Scrape!$B:$B,0)),"")</f>
        <v/>
      </c>
      <c r="LK364">
        <f>IF(LQ364="1-0",INDEX(Scrape!$I:$I,MATCH('HT 1-0'!KP364,Scrape!$B:$B,0)),"")</f>
        <v/>
      </c>
      <c r="LL364">
        <f>IF(LQ364="1-0",INDEX(Scrape!$J:$J,MATCH('HT 1-0'!KP364,Scrape!$B:$B,0)),"")</f>
        <v/>
      </c>
      <c r="LM364">
        <f>IF(LQ364="1-0",INDEX(Scrape!$K:$K,MATCH('HT 1-0'!KP364,Scrape!$B:$B,0)),"")</f>
        <v/>
      </c>
      <c r="LN364">
        <f>IF(LQ364="1-0",INDEX(Scrape!$L:$L,MATCH('HT 1-0'!KP364,Scrape!$B:$B,0)),"")</f>
        <v/>
      </c>
      <c r="LO364">
        <f>IF(LQ364="1-0",INDEX(Scrape!$M:$M,MATCH('HT 1-0'!KP364,Scrape!$B:$B,0)),"")</f>
        <v/>
      </c>
      <c r="LP364">
        <f>IF(LQ364="1-0",INDEX(Scrape!$N:$N,MATCH('HT 1-0'!KP364,Scrape!$B:$B,0)),"")</f>
        <v/>
      </c>
      <c r="LQ364">
        <f>INDEX(Scrape!$O:$O,MATCH('HT 1-0'!KP364,Scrape!$B:$B,0))</f>
        <v/>
      </c>
      <c r="LR364">
        <f>(1/LJ364)+(1/LI364)+(1/LH364)</f>
        <v/>
      </c>
      <c r="LS364">
        <f>(1/LG364)+(1/LF364)+(1/LE364)</f>
        <v/>
      </c>
      <c r="LT364" s="8">
        <f>IF(INDEX(#REF!,MATCH(KQ364,#REF!,0))=INDEX(#REF!,MATCH(KQ364,#REF!,0)),INDEX(#REF!,MATCH(KQ364,#REF!,0)),"ERROR")</f>
        <v/>
      </c>
      <c r="LU364" s="4">
        <f>IF(KR364="G",2,IF(KR364="R",0.5,IF(KR364="A",1)))</f>
        <v/>
      </c>
      <c r="LV364" s="4">
        <f>IF(KS364="G",0.5,IF(KS364="R",2,IF(KS364="A",1)))</f>
        <v/>
      </c>
      <c r="LW364" s="4">
        <f>IF(KT364="G",2,IF(KT364="R",0.5,IF(KT364="A",1)))</f>
        <v/>
      </c>
      <c r="LX364" s="4">
        <f>IF(KU364="G",0.5,IF(KU364="R",2,IF(KU364="A",1)))</f>
        <v/>
      </c>
      <c r="LY364" s="7">
        <f>(LK364*(LU364+LX364)+(LL364*(LU364+LX364)))</f>
        <v/>
      </c>
      <c r="LZ364" s="7">
        <f>(LN364*(LV364+LW364)+(LO364*(LV364+LW364)))</f>
        <v/>
      </c>
      <c r="MA364" s="11">
        <f>LY364-LZ364</f>
        <v/>
      </c>
      <c r="MB364" s="5">
        <f>MA364+2</f>
        <v/>
      </c>
      <c r="MC364" s="6">
        <f>MA364-2</f>
        <v/>
      </c>
      <c r="MD364" s="4">
        <f>LE364</f>
        <v/>
      </c>
      <c r="ME364" s="9">
        <f>IF(MD364=0,1000,MD364+0.75)</f>
        <v/>
      </c>
      <c r="MF364" s="10">
        <f>IF(MD364=0,0,MD364-0.75)</f>
        <v/>
      </c>
      <c r="MG364" s="4">
        <f>((LM364*(LU364+LX364))-((LP364*(LV364+LW364))))</f>
        <v/>
      </c>
      <c r="MH364" s="9">
        <f>MG364*1.2</f>
        <v/>
      </c>
      <c r="MI364" s="10">
        <f>MG364*0.8</f>
        <v/>
      </c>
      <c r="MJ364">
        <f>IFERROR(NX364,"")</f>
        <v/>
      </c>
      <c r="MK364">
        <f>IFERROR(NY364,"")</f>
        <v/>
      </c>
      <c r="ML364">
        <f>IFERROR(NZ364,"")</f>
        <v/>
      </c>
      <c r="MM364">
        <f>IFERROR(OA364,"")</f>
        <v/>
      </c>
      <c r="MN364">
        <f>IFERROR(OB364,"")</f>
        <v/>
      </c>
      <c r="MO364">
        <f>IFERROR(OC364,"")</f>
        <v/>
      </c>
      <c r="MP364" s="1">
        <f>COUNTIFS(#REF!,LT364,#REF!,1,#REF!,"&gt;="&amp;MC364,#REF!,"&lt;="&amp;MB364,#REF!,"&lt;="&amp;ME364,#REF!,"&gt;="&amp;MF364,#REF!,"="&amp;KV364,#REF!,"="&amp;KX364)</f>
        <v/>
      </c>
      <c r="MQ364" s="1">
        <f>COUNTIFS(#REF!,LT364,#REF!,0,#REF!,"&gt;="&amp;MC364,#REF!,"&lt;="&amp;MB364,#REF!,"&lt;="&amp;ME364,#REF!,"&gt;="&amp;MF364,#REF!,"="&amp;KV364,#REF!,"="&amp;KX364)</f>
        <v/>
      </c>
      <c r="MR364" s="1">
        <f>COUNTIFS(#REF!,LT364,#REF!,1,#REF!,"&gt;="&amp;MC364,#REF!,"&lt;="&amp;MB364,#REF!,"&lt;="&amp;ME364,#REF!,"&gt;="&amp;MF364,#REF!,"="&amp;KW364,#REF!,"="&amp;KY364)</f>
        <v/>
      </c>
      <c r="MS364" s="1">
        <f>COUNTIFS(#REF!,LT364,#REF!,0,#REF!,"&gt;="&amp;MC364,#REF!,"&lt;="&amp;MB364,#REF!,"&lt;="&amp;ME364,#REF!,"&gt;="&amp;MF364,#REF!,"="&amp;KW364,#REF!,"="&amp;KY364)</f>
        <v/>
      </c>
      <c r="MT364" s="1">
        <f>COUNTIFS(#REF!,LT364,#REF!,1,#REF!,"&gt;="&amp;MI364,#REF!,"&lt;="&amp;MH364,#REF!,"&lt;="&amp;ME364,#REF!,"&gt;="&amp;MF364)</f>
        <v/>
      </c>
      <c r="MU364" s="1">
        <f>COUNTIFS(#REF!,LT364,#REF!,0,#REF!,"&gt;="&amp;MI364,#REF!,"&lt;="&amp;MH364,#REF!,"&lt;="&amp;ME364,#REF!,"&gt;="&amp;MF364)</f>
        <v/>
      </c>
      <c r="MV364" s="1">
        <f>COUNTIFS(#REF!,LT364,#REF!,1,#REF!,"&gt;="&amp;MI364,#REF!,"&lt;="&amp;MH364,#REF!,"="&amp;KZ364,#REF!,"="&amp;LA364,#REF!,"&lt;="&amp;ME364,#REF!,"&gt;="&amp;MF364)</f>
        <v/>
      </c>
      <c r="MW364" s="1">
        <f>COUNTIFS(#REF!,LT364,#REF!,0,#REF!,"&gt;="&amp;MI364,#REF!,"&lt;="&amp;MH364,#REF!,"="&amp;KZ364,#REF!,"="&amp;LA364,#REF!,"&lt;="&amp;ME364,#REF!,"&gt;="&amp;MF364)</f>
        <v/>
      </c>
      <c r="MX364" s="1">
        <f>COUNTIFS(#REF!,LT364,#REF!,1,#REF!,"&gt;="&amp;MC364,#REF!,"&lt;="&amp;MB364,#REF!,"&lt;="&amp;ME364,#REF!,"&gt;="&amp;MF364)</f>
        <v/>
      </c>
      <c r="MY364" s="1">
        <f>COUNTIFS(#REF!,LT364,#REF!,0,#REF!,"&gt;="&amp;MC364,#REF!,"&lt;="&amp;MB364,#REF!,"&lt;="&amp;ME364,#REF!,"&gt;="&amp;MF364)</f>
        <v/>
      </c>
      <c r="MZ364" s="1">
        <f>COUNTIFS(#REF!,LT364,#REF!,1,#REF!,"&lt;="&amp;ME364,#REF!,"&gt;="&amp;MF364,#REF!,"="&amp;KV364,#REF!,"="&amp;KX364)</f>
        <v/>
      </c>
      <c r="NA364" s="1">
        <f>COUNTIFS(#REF!,LT364,#REF!,0,#REF!,"&lt;="&amp;ME364,#REF!,"&gt;="&amp;MF364,#REF!,"="&amp;KV364,#REF!,"="&amp;KX364)</f>
        <v/>
      </c>
      <c r="NB364" s="1">
        <f>COUNTIFS(#REF!,LT364,#REF!,1,#REF!,"&lt;="&amp;ME364,#REF!,"&gt;="&amp;MF364,#REF!,"="&amp;KW364,#REF!,"="&amp;KY364)</f>
        <v/>
      </c>
      <c r="NC364" s="1">
        <f>COUNTIFS(#REF!,LT364,#REF!,0,#REF!,"&lt;="&amp;ME364,#REF!,"&gt;="&amp;MF364,#REF!,"="&amp;KW364,#REF!,"="&amp;KY364)</f>
        <v/>
      </c>
      <c r="ND364" s="1">
        <f>MP364+MR364+MT364+MV364+MX364+MZ364+NB364</f>
        <v/>
      </c>
      <c r="NE364" s="1">
        <f>MQ364+MS364+MU364+MW364+MY364+NA364+NC364</f>
        <v/>
      </c>
      <c r="NF364" s="1">
        <f>ND364+NE364</f>
        <v/>
      </c>
      <c r="NG364" s="33">
        <f>ND364/(ND364+NE364)</f>
        <v/>
      </c>
      <c r="NH364" s="3">
        <f>1/NG364</f>
        <v/>
      </c>
      <c r="NI364" s="1">
        <f>LH364</f>
        <v/>
      </c>
      <c r="NJ364" s="79">
        <f>((1-NG364)*(1/(NI364-1))*0.98-(NG364*1))</f>
        <v/>
      </c>
      <c r="NK364" s="34">
        <f>IF(LR364&lt;0.9,0,IF(AND(LR364&gt;1.1),0,1))</f>
        <v/>
      </c>
      <c r="NL364" s="34">
        <f>IF(LS364&lt;0.9,0,IF(AND(LS364&gt;1.1),0,1))</f>
        <v/>
      </c>
      <c r="NM364" s="32">
        <f>IF(NF364&gt;99,1,0)</f>
        <v/>
      </c>
      <c r="NN364" s="32">
        <f>IF(NJ364&gt;0.0799,1,0)</f>
        <v/>
      </c>
      <c r="NO364" s="32">
        <f>IF(NJ364&gt;NQ364,1,0)</f>
        <v/>
      </c>
      <c r="NP364" s="32">
        <f>NM364+NN364+NO364+NK364+NL364</f>
        <v/>
      </c>
      <c r="NQ364" s="79">
        <f>(((100*NG364)*(NI364-1)*0.98)-((1-NG364)*100))/100</f>
        <v/>
      </c>
      <c r="NR364" s="34">
        <f>IF(LR364&lt;0.9,0,IF(AND(LR364&gt;1.1),0,1))</f>
        <v/>
      </c>
      <c r="NS364" s="34">
        <f>IF(LS364&lt;0.9,0,IF(AND(LS364&gt;1.1),0,1))</f>
        <v/>
      </c>
      <c r="NT364" s="32">
        <f>IF(NF364&gt;99,1,0)</f>
        <v/>
      </c>
      <c r="NU364" s="32">
        <f>IF(NQ364&gt;0.0799,1,0)</f>
        <v/>
      </c>
      <c r="NV364" s="32">
        <f>IF(NQ364&gt;NJ364,1,0)</f>
        <v/>
      </c>
      <c r="NW364" s="32">
        <f>NT364+NU364+NV364+NR364+NS364</f>
        <v/>
      </c>
      <c r="NX364">
        <f>IF(NP364=5,"LayHome1-0",IF(AND(NW364=5),"BackHome1-0",""))</f>
        <v/>
      </c>
      <c r="NY364">
        <f>IF(NP364=5,KN364,IF(AND(NW364=5),KN364,""))</f>
        <v/>
      </c>
      <c r="NZ364">
        <f>IF(NP364=5,"Match Odds",IF(AND(NW364=5),"Match Odds",""))</f>
        <v/>
      </c>
      <c r="OA364">
        <f>IF(NP364=5,KP364,IF(AND(NW364=5),KP364,""))</f>
        <v/>
      </c>
      <c r="OB364">
        <f>IF(NP364=5,"MATCH_ODDS",IF(AND(NW364=5),"MATCH_ODDS",""))</f>
        <v/>
      </c>
      <c r="OC364">
        <f>IF(NP364=5,"LAY",IF(AND(NW364=5),"BACK",""))</f>
        <v/>
      </c>
    </row>
    <row r="365" ht="16.5" customHeight="1" thickBot="1" thickTop="1">
      <c r="A365" s="2" t="n"/>
      <c r="KN365" s="1">
        <f>IF(INDEX(#REF!,MATCH('HT 1-0'!D365,#REF!,0))=INDEX(#REF!,MATCH('HT 1-0'!D365,#REF!,0)),INDEX(#REF!,MATCH('HT 1-0'!D365,#REF!,0)),"ERROR")</f>
        <v/>
      </c>
      <c r="KO365" s="1">
        <f>IF(INDEX(#REF!,MATCH('HT 1-0'!E365,#REF!,0))=INDEX(#REF!,MATCH('HT 1-0'!E365,#REF!,0)),INDEX(#REF!,MATCH('HT 1-0'!E365,#REF!,0)),"ERROR")</f>
        <v/>
      </c>
      <c r="KP365" s="1">
        <f>KN365&amp;" v "&amp;KO365</f>
        <v/>
      </c>
      <c r="KQ365">
        <f>B365&amp;"_"&amp;C365</f>
        <v/>
      </c>
      <c r="KR365" s="1">
        <f>IF((HW365/KK365)&lt;0.335,"G",IF((HW365/KK365)&gt;0.67,"R","A"))</f>
        <v/>
      </c>
      <c r="KS365" s="1">
        <f>IF((HX365/KK365)&lt;0.335,"G",IF((HX365/KK365)&gt;0.67,"R","A"))</f>
        <v/>
      </c>
      <c r="KT365" s="1">
        <f>IF((IH365/KK365)&lt;0.335,"G",IF((IH365/KK365)&gt;0.67,"R","A"))</f>
        <v/>
      </c>
      <c r="KU365" s="1">
        <f>IF((II365/KK365)&lt;0.335,"G",IF((II365/KK365)&gt;0.67,"R","A"))</f>
        <v/>
      </c>
      <c r="KV365" s="1">
        <f>IF((HZ365/KK365)&lt;0.335,"G",IF((HZ365/KK365)&gt;0.67,"R","A"))</f>
        <v/>
      </c>
      <c r="KW365" s="1">
        <f>IF((HY365/KK365)&lt;0.335,"G",IF((HY365/KK365)&gt;0.67,"R","A"))</f>
        <v/>
      </c>
      <c r="KX365" s="1">
        <f>IF((IK365/KK365)&lt;0.335,"G",IF((IK365/KK365)&gt;0.67,"R","A"))</f>
        <v/>
      </c>
      <c r="KY365" s="1">
        <f>IF((IJ365/KK365)&lt;0.335,"G",IF((IJ365/KK365)&gt;0.67,"R","A"))</f>
        <v/>
      </c>
      <c r="KZ365" s="1">
        <f>IF((HQ365/KK365)&lt;0.335,"G",IF((HQ365/KK365)&gt;0.67,"R","A"))</f>
        <v/>
      </c>
      <c r="LA365" s="1">
        <f>IF((IB365/KK365)&lt;0.335,"G",IF((IB365/KK365)&gt;0.67,"R","A"))</f>
        <v/>
      </c>
      <c r="LB365">
        <f>IF(LQ365="1-0",INDEX(Scrape!#REF!,MATCH('HT 1-0'!KP365,Scrape!$B:$B,0)),"")</f>
        <v/>
      </c>
      <c r="LC365">
        <f>IF(LQ365="1-0",INDEX(Scrape!$A:$A,MATCH('HT 1-0'!KP365,Scrape!$B:$B,0)),"")</f>
        <v/>
      </c>
      <c r="LD365">
        <f>IF(LQ365="1-0",INDEX(Scrape!$B:$B,MATCH('HT 1-0'!KP365,Scrape!$B:$B,0)),"")</f>
        <v/>
      </c>
      <c r="LE365">
        <f>IF(LQ365="1-0",INDEX(Scrape!$C:$C,MATCH('HT 1-0'!KP365,Scrape!$B:$B,0)),"")</f>
        <v/>
      </c>
      <c r="LF365">
        <f>IF(LQ365="1-0",INDEX(Scrape!$D:$D,MATCH('HT 1-0'!KP365,Scrape!$B:$B,0)),"")</f>
        <v/>
      </c>
      <c r="LG365">
        <f>IF(LQ365="1-0",INDEX(Scrape!$E:$E,MATCH('HT 1-0'!KP365,Scrape!$B:$B,0)),"")</f>
        <v/>
      </c>
      <c r="LH365">
        <f>IF(LQ365="1-0",INDEX(Scrape!$F:$F,MATCH('HT 1-0'!KP365,Scrape!$B:$B,0)),"")</f>
        <v/>
      </c>
      <c r="LI365">
        <f>IF(LQ365="1-0",INDEX(Scrape!$G:$G,MATCH('HT 1-0'!KP365,Scrape!$B:$B,0)),"")</f>
        <v/>
      </c>
      <c r="LJ365">
        <f>IF(LQ365="1-0",INDEX(Scrape!$H:$H,MATCH('HT 1-0'!KP365,Scrape!$B:$B,0)),"")</f>
        <v/>
      </c>
      <c r="LK365">
        <f>IF(LQ365="1-0",INDEX(Scrape!$I:$I,MATCH('HT 1-0'!KP365,Scrape!$B:$B,0)),"")</f>
        <v/>
      </c>
      <c r="LL365">
        <f>IF(LQ365="1-0",INDEX(Scrape!$J:$J,MATCH('HT 1-0'!KP365,Scrape!$B:$B,0)),"")</f>
        <v/>
      </c>
      <c r="LM365">
        <f>IF(LQ365="1-0",INDEX(Scrape!$K:$K,MATCH('HT 1-0'!KP365,Scrape!$B:$B,0)),"")</f>
        <v/>
      </c>
      <c r="LN365">
        <f>IF(LQ365="1-0",INDEX(Scrape!$L:$L,MATCH('HT 1-0'!KP365,Scrape!$B:$B,0)),"")</f>
        <v/>
      </c>
      <c r="LO365">
        <f>IF(LQ365="1-0",INDEX(Scrape!$M:$M,MATCH('HT 1-0'!KP365,Scrape!$B:$B,0)),"")</f>
        <v/>
      </c>
      <c r="LP365">
        <f>IF(LQ365="1-0",INDEX(Scrape!$N:$N,MATCH('HT 1-0'!KP365,Scrape!$B:$B,0)),"")</f>
        <v/>
      </c>
      <c r="LQ365">
        <f>INDEX(Scrape!$O:$O,MATCH('HT 1-0'!KP365,Scrape!$B:$B,0))</f>
        <v/>
      </c>
      <c r="LR365">
        <f>(1/LJ365)+(1/LI365)+(1/LH365)</f>
        <v/>
      </c>
      <c r="LS365">
        <f>(1/LG365)+(1/LF365)+(1/LE365)</f>
        <v/>
      </c>
      <c r="LT365" s="8">
        <f>IF(INDEX(#REF!,MATCH(KQ365,#REF!,0))=INDEX(#REF!,MATCH(KQ365,#REF!,0)),INDEX(#REF!,MATCH(KQ365,#REF!,0)),"ERROR")</f>
        <v/>
      </c>
      <c r="LU365" s="4">
        <f>IF(KR365="G",2,IF(KR365="R",0.5,IF(KR365="A",1)))</f>
        <v/>
      </c>
      <c r="LV365" s="4">
        <f>IF(KS365="G",0.5,IF(KS365="R",2,IF(KS365="A",1)))</f>
        <v/>
      </c>
      <c r="LW365" s="4">
        <f>IF(KT365="G",2,IF(KT365="R",0.5,IF(KT365="A",1)))</f>
        <v/>
      </c>
      <c r="LX365" s="4">
        <f>IF(KU365="G",0.5,IF(KU365="R",2,IF(KU365="A",1)))</f>
        <v/>
      </c>
      <c r="LY365" s="7">
        <f>(LK365*(LU365+LX365)+(LL365*(LU365+LX365)))</f>
        <v/>
      </c>
      <c r="LZ365" s="7">
        <f>(LN365*(LV365+LW365)+(LO365*(LV365+LW365)))</f>
        <v/>
      </c>
      <c r="MA365" s="11">
        <f>LY365-LZ365</f>
        <v/>
      </c>
      <c r="MB365" s="5">
        <f>MA365+2</f>
        <v/>
      </c>
      <c r="MC365" s="6">
        <f>MA365-2</f>
        <v/>
      </c>
      <c r="MD365" s="4">
        <f>LE365</f>
        <v/>
      </c>
      <c r="ME365" s="9">
        <f>IF(MD365=0,1000,MD365+0.75)</f>
        <v/>
      </c>
      <c r="MF365" s="10">
        <f>IF(MD365=0,0,MD365-0.75)</f>
        <v/>
      </c>
      <c r="MG365" s="4">
        <f>((LM365*(LU365+LX365))-((LP365*(LV365+LW365))))</f>
        <v/>
      </c>
      <c r="MH365" s="9">
        <f>MG365*1.2</f>
        <v/>
      </c>
      <c r="MI365" s="10">
        <f>MG365*0.8</f>
        <v/>
      </c>
      <c r="MJ365">
        <f>IFERROR(NX365,"")</f>
        <v/>
      </c>
      <c r="MK365">
        <f>IFERROR(NY365,"")</f>
        <v/>
      </c>
      <c r="ML365">
        <f>IFERROR(NZ365,"")</f>
        <v/>
      </c>
      <c r="MM365">
        <f>IFERROR(OA365,"")</f>
        <v/>
      </c>
      <c r="MN365">
        <f>IFERROR(OB365,"")</f>
        <v/>
      </c>
      <c r="MO365">
        <f>IFERROR(OC365,"")</f>
        <v/>
      </c>
      <c r="MP365" s="1">
        <f>COUNTIFS(#REF!,LT365,#REF!,1,#REF!,"&gt;="&amp;MC365,#REF!,"&lt;="&amp;MB365,#REF!,"&lt;="&amp;ME365,#REF!,"&gt;="&amp;MF365,#REF!,"="&amp;KV365,#REF!,"="&amp;KX365)</f>
        <v/>
      </c>
      <c r="MQ365" s="1">
        <f>COUNTIFS(#REF!,LT365,#REF!,0,#REF!,"&gt;="&amp;MC365,#REF!,"&lt;="&amp;MB365,#REF!,"&lt;="&amp;ME365,#REF!,"&gt;="&amp;MF365,#REF!,"="&amp;KV365,#REF!,"="&amp;KX365)</f>
        <v/>
      </c>
      <c r="MR365" s="1">
        <f>COUNTIFS(#REF!,LT365,#REF!,1,#REF!,"&gt;="&amp;MC365,#REF!,"&lt;="&amp;MB365,#REF!,"&lt;="&amp;ME365,#REF!,"&gt;="&amp;MF365,#REF!,"="&amp;KW365,#REF!,"="&amp;KY365)</f>
        <v/>
      </c>
      <c r="MS365" s="1">
        <f>COUNTIFS(#REF!,LT365,#REF!,0,#REF!,"&gt;="&amp;MC365,#REF!,"&lt;="&amp;MB365,#REF!,"&lt;="&amp;ME365,#REF!,"&gt;="&amp;MF365,#REF!,"="&amp;KW365,#REF!,"="&amp;KY365)</f>
        <v/>
      </c>
      <c r="MT365" s="1">
        <f>COUNTIFS(#REF!,LT365,#REF!,1,#REF!,"&gt;="&amp;MI365,#REF!,"&lt;="&amp;MH365,#REF!,"&lt;="&amp;ME365,#REF!,"&gt;="&amp;MF365)</f>
        <v/>
      </c>
      <c r="MU365" s="1">
        <f>COUNTIFS(#REF!,LT365,#REF!,0,#REF!,"&gt;="&amp;MI365,#REF!,"&lt;="&amp;MH365,#REF!,"&lt;="&amp;ME365,#REF!,"&gt;="&amp;MF365)</f>
        <v/>
      </c>
      <c r="MV365" s="1">
        <f>COUNTIFS(#REF!,LT365,#REF!,1,#REF!,"&gt;="&amp;MI365,#REF!,"&lt;="&amp;MH365,#REF!,"="&amp;KZ365,#REF!,"="&amp;LA365,#REF!,"&lt;="&amp;ME365,#REF!,"&gt;="&amp;MF365)</f>
        <v/>
      </c>
      <c r="MW365" s="1">
        <f>COUNTIFS(#REF!,LT365,#REF!,0,#REF!,"&gt;="&amp;MI365,#REF!,"&lt;="&amp;MH365,#REF!,"="&amp;KZ365,#REF!,"="&amp;LA365,#REF!,"&lt;="&amp;ME365,#REF!,"&gt;="&amp;MF365)</f>
        <v/>
      </c>
      <c r="MX365" s="1">
        <f>COUNTIFS(#REF!,LT365,#REF!,1,#REF!,"&gt;="&amp;MC365,#REF!,"&lt;="&amp;MB365,#REF!,"&lt;="&amp;ME365,#REF!,"&gt;="&amp;MF365)</f>
        <v/>
      </c>
      <c r="MY365" s="1">
        <f>COUNTIFS(#REF!,LT365,#REF!,0,#REF!,"&gt;="&amp;MC365,#REF!,"&lt;="&amp;MB365,#REF!,"&lt;="&amp;ME365,#REF!,"&gt;="&amp;MF365)</f>
        <v/>
      </c>
      <c r="MZ365" s="1">
        <f>COUNTIFS(#REF!,LT365,#REF!,1,#REF!,"&lt;="&amp;ME365,#REF!,"&gt;="&amp;MF365,#REF!,"="&amp;KV365,#REF!,"="&amp;KX365)</f>
        <v/>
      </c>
      <c r="NA365" s="1">
        <f>COUNTIFS(#REF!,LT365,#REF!,0,#REF!,"&lt;="&amp;ME365,#REF!,"&gt;="&amp;MF365,#REF!,"="&amp;KV365,#REF!,"="&amp;KX365)</f>
        <v/>
      </c>
      <c r="NB365" s="1">
        <f>COUNTIFS(#REF!,LT365,#REF!,1,#REF!,"&lt;="&amp;ME365,#REF!,"&gt;="&amp;MF365,#REF!,"="&amp;KW365,#REF!,"="&amp;KY365)</f>
        <v/>
      </c>
      <c r="NC365" s="1">
        <f>COUNTIFS(#REF!,LT365,#REF!,0,#REF!,"&lt;="&amp;ME365,#REF!,"&gt;="&amp;MF365,#REF!,"="&amp;KW365,#REF!,"="&amp;KY365)</f>
        <v/>
      </c>
      <c r="ND365" s="1">
        <f>MP365+MR365+MT365+MV365+MX365+MZ365+NB365</f>
        <v/>
      </c>
      <c r="NE365" s="1">
        <f>MQ365+MS365+MU365+MW365+MY365+NA365+NC365</f>
        <v/>
      </c>
      <c r="NF365" s="1">
        <f>ND365+NE365</f>
        <v/>
      </c>
      <c r="NG365" s="33">
        <f>ND365/(ND365+NE365)</f>
        <v/>
      </c>
      <c r="NH365" s="3">
        <f>1/NG365</f>
        <v/>
      </c>
      <c r="NI365" s="1">
        <f>LH365</f>
        <v/>
      </c>
      <c r="NJ365" s="79">
        <f>((1-NG365)*(1/(NI365-1))*0.98-(NG365*1))</f>
        <v/>
      </c>
      <c r="NK365" s="34">
        <f>IF(LR365&lt;0.9,0,IF(AND(LR365&gt;1.1),0,1))</f>
        <v/>
      </c>
      <c r="NL365" s="34">
        <f>IF(LS365&lt;0.9,0,IF(AND(LS365&gt;1.1),0,1))</f>
        <v/>
      </c>
      <c r="NM365" s="32">
        <f>IF(NF365&gt;99,1,0)</f>
        <v/>
      </c>
      <c r="NN365" s="32">
        <f>IF(NJ365&gt;0.0799,1,0)</f>
        <v/>
      </c>
      <c r="NO365" s="32">
        <f>IF(NJ365&gt;NQ365,1,0)</f>
        <v/>
      </c>
      <c r="NP365" s="32">
        <f>NM365+NN365+NO365+NK365+NL365</f>
        <v/>
      </c>
      <c r="NQ365" s="79">
        <f>(((100*NG365)*(NI365-1)*0.98)-((1-NG365)*100))/100</f>
        <v/>
      </c>
      <c r="NR365" s="34">
        <f>IF(LR365&lt;0.9,0,IF(AND(LR365&gt;1.1),0,1))</f>
        <v/>
      </c>
      <c r="NS365" s="34">
        <f>IF(LS365&lt;0.9,0,IF(AND(LS365&gt;1.1),0,1))</f>
        <v/>
      </c>
      <c r="NT365" s="32">
        <f>IF(NF365&gt;99,1,0)</f>
        <v/>
      </c>
      <c r="NU365" s="32">
        <f>IF(NQ365&gt;0.0799,1,0)</f>
        <v/>
      </c>
      <c r="NV365" s="32">
        <f>IF(NQ365&gt;NJ365,1,0)</f>
        <v/>
      </c>
      <c r="NW365" s="32">
        <f>NT365+NU365+NV365+NR365+NS365</f>
        <v/>
      </c>
      <c r="NX365">
        <f>IF(NP365=5,"LayHome1-0",IF(AND(NW365=5),"BackHome1-0",""))</f>
        <v/>
      </c>
      <c r="NY365">
        <f>IF(NP365=5,KN365,IF(AND(NW365=5),KN365,""))</f>
        <v/>
      </c>
      <c r="NZ365">
        <f>IF(NP365=5,"Match Odds",IF(AND(NW365=5),"Match Odds",""))</f>
        <v/>
      </c>
      <c r="OA365">
        <f>IF(NP365=5,KP365,IF(AND(NW365=5),KP365,""))</f>
        <v/>
      </c>
      <c r="OB365">
        <f>IF(NP365=5,"MATCH_ODDS",IF(AND(NW365=5),"MATCH_ODDS",""))</f>
        <v/>
      </c>
      <c r="OC365">
        <f>IF(NP365=5,"LAY",IF(AND(NW365=5),"BACK",""))</f>
        <v/>
      </c>
    </row>
    <row r="366" ht="16.5" customHeight="1" thickBot="1" thickTop="1">
      <c r="A366" s="2" t="n"/>
      <c r="KN366" s="1">
        <f>IF(INDEX(#REF!,MATCH('HT 1-0'!D366,#REF!,0))=INDEX(#REF!,MATCH('HT 1-0'!D366,#REF!,0)),INDEX(#REF!,MATCH('HT 1-0'!D366,#REF!,0)),"ERROR")</f>
        <v/>
      </c>
      <c r="KO366" s="1">
        <f>IF(INDEX(#REF!,MATCH('HT 1-0'!E366,#REF!,0))=INDEX(#REF!,MATCH('HT 1-0'!E366,#REF!,0)),INDEX(#REF!,MATCH('HT 1-0'!E366,#REF!,0)),"ERROR")</f>
        <v/>
      </c>
      <c r="KP366" s="1">
        <f>KN366&amp;" v "&amp;KO366</f>
        <v/>
      </c>
      <c r="KQ366">
        <f>B366&amp;"_"&amp;C366</f>
        <v/>
      </c>
      <c r="KR366" s="1">
        <f>IF((HW366/KK366)&lt;0.335,"G",IF((HW366/KK366)&gt;0.67,"R","A"))</f>
        <v/>
      </c>
      <c r="KS366" s="1">
        <f>IF((HX366/KK366)&lt;0.335,"G",IF((HX366/KK366)&gt;0.67,"R","A"))</f>
        <v/>
      </c>
      <c r="KT366" s="1">
        <f>IF((IH366/KK366)&lt;0.335,"G",IF((IH366/KK366)&gt;0.67,"R","A"))</f>
        <v/>
      </c>
      <c r="KU366" s="1">
        <f>IF((II366/KK366)&lt;0.335,"G",IF((II366/KK366)&gt;0.67,"R","A"))</f>
        <v/>
      </c>
      <c r="KV366" s="1">
        <f>IF((HZ366/KK366)&lt;0.335,"G",IF((HZ366/KK366)&gt;0.67,"R","A"))</f>
        <v/>
      </c>
      <c r="KW366" s="1">
        <f>IF((HY366/KK366)&lt;0.335,"G",IF((HY366/KK366)&gt;0.67,"R","A"))</f>
        <v/>
      </c>
      <c r="KX366" s="1">
        <f>IF((IK366/KK366)&lt;0.335,"G",IF((IK366/KK366)&gt;0.67,"R","A"))</f>
        <v/>
      </c>
      <c r="KY366" s="1">
        <f>IF((IJ366/KK366)&lt;0.335,"G",IF((IJ366/KK366)&gt;0.67,"R","A"))</f>
        <v/>
      </c>
      <c r="KZ366" s="1">
        <f>IF((HQ366/KK366)&lt;0.335,"G",IF((HQ366/KK366)&gt;0.67,"R","A"))</f>
        <v/>
      </c>
      <c r="LA366" s="1">
        <f>IF((IB366/KK366)&lt;0.335,"G",IF((IB366/KK366)&gt;0.67,"R","A"))</f>
        <v/>
      </c>
      <c r="LB366">
        <f>IF(LQ366="1-0",INDEX(Scrape!#REF!,MATCH('HT 1-0'!KP366,Scrape!$B:$B,0)),"")</f>
        <v/>
      </c>
      <c r="LC366">
        <f>IF(LQ366="1-0",INDEX(Scrape!$A:$A,MATCH('HT 1-0'!KP366,Scrape!$B:$B,0)),"")</f>
        <v/>
      </c>
      <c r="LD366">
        <f>IF(LQ366="1-0",INDEX(Scrape!$B:$B,MATCH('HT 1-0'!KP366,Scrape!$B:$B,0)),"")</f>
        <v/>
      </c>
      <c r="LE366">
        <f>IF(LQ366="1-0",INDEX(Scrape!$C:$C,MATCH('HT 1-0'!KP366,Scrape!$B:$B,0)),"")</f>
        <v/>
      </c>
      <c r="LF366">
        <f>IF(LQ366="1-0",INDEX(Scrape!$D:$D,MATCH('HT 1-0'!KP366,Scrape!$B:$B,0)),"")</f>
        <v/>
      </c>
      <c r="LG366">
        <f>IF(LQ366="1-0",INDEX(Scrape!$E:$E,MATCH('HT 1-0'!KP366,Scrape!$B:$B,0)),"")</f>
        <v/>
      </c>
      <c r="LH366">
        <f>IF(LQ366="1-0",INDEX(Scrape!$F:$F,MATCH('HT 1-0'!KP366,Scrape!$B:$B,0)),"")</f>
        <v/>
      </c>
      <c r="LI366">
        <f>IF(LQ366="1-0",INDEX(Scrape!$G:$G,MATCH('HT 1-0'!KP366,Scrape!$B:$B,0)),"")</f>
        <v/>
      </c>
      <c r="LJ366">
        <f>IF(LQ366="1-0",INDEX(Scrape!$H:$H,MATCH('HT 1-0'!KP366,Scrape!$B:$B,0)),"")</f>
        <v/>
      </c>
      <c r="LK366">
        <f>IF(LQ366="1-0",INDEX(Scrape!$I:$I,MATCH('HT 1-0'!KP366,Scrape!$B:$B,0)),"")</f>
        <v/>
      </c>
      <c r="LL366">
        <f>IF(LQ366="1-0",INDEX(Scrape!$J:$J,MATCH('HT 1-0'!KP366,Scrape!$B:$B,0)),"")</f>
        <v/>
      </c>
      <c r="LM366">
        <f>IF(LQ366="1-0",INDEX(Scrape!$K:$K,MATCH('HT 1-0'!KP366,Scrape!$B:$B,0)),"")</f>
        <v/>
      </c>
      <c r="LN366">
        <f>IF(LQ366="1-0",INDEX(Scrape!$L:$L,MATCH('HT 1-0'!KP366,Scrape!$B:$B,0)),"")</f>
        <v/>
      </c>
      <c r="LO366">
        <f>IF(LQ366="1-0",INDEX(Scrape!$M:$M,MATCH('HT 1-0'!KP366,Scrape!$B:$B,0)),"")</f>
        <v/>
      </c>
      <c r="LP366">
        <f>IF(LQ366="1-0",INDEX(Scrape!$N:$N,MATCH('HT 1-0'!KP366,Scrape!$B:$B,0)),"")</f>
        <v/>
      </c>
      <c r="LQ366">
        <f>INDEX(Scrape!$O:$O,MATCH('HT 1-0'!KP366,Scrape!$B:$B,0))</f>
        <v/>
      </c>
      <c r="LR366">
        <f>(1/LJ366)+(1/LI366)+(1/LH366)</f>
        <v/>
      </c>
      <c r="LS366">
        <f>(1/LG366)+(1/LF366)+(1/LE366)</f>
        <v/>
      </c>
      <c r="LT366" s="8">
        <f>IF(INDEX(#REF!,MATCH(KQ366,#REF!,0))=INDEX(#REF!,MATCH(KQ366,#REF!,0)),INDEX(#REF!,MATCH(KQ366,#REF!,0)),"ERROR")</f>
        <v/>
      </c>
      <c r="LU366" s="4">
        <f>IF(KR366="G",2,IF(KR366="R",0.5,IF(KR366="A",1)))</f>
        <v/>
      </c>
      <c r="LV366" s="4">
        <f>IF(KS366="G",0.5,IF(KS366="R",2,IF(KS366="A",1)))</f>
        <v/>
      </c>
      <c r="LW366" s="4">
        <f>IF(KT366="G",2,IF(KT366="R",0.5,IF(KT366="A",1)))</f>
        <v/>
      </c>
      <c r="LX366" s="4">
        <f>IF(KU366="G",0.5,IF(KU366="R",2,IF(KU366="A",1)))</f>
        <v/>
      </c>
      <c r="LY366" s="7">
        <f>(LK366*(LU366+LX366)+(LL366*(LU366+LX366)))</f>
        <v/>
      </c>
      <c r="LZ366" s="7">
        <f>(LN366*(LV366+LW366)+(LO366*(LV366+LW366)))</f>
        <v/>
      </c>
      <c r="MA366" s="11">
        <f>LY366-LZ366</f>
        <v/>
      </c>
      <c r="MB366" s="5">
        <f>MA366+2</f>
        <v/>
      </c>
      <c r="MC366" s="6">
        <f>MA366-2</f>
        <v/>
      </c>
      <c r="MD366" s="4">
        <f>LE366</f>
        <v/>
      </c>
      <c r="ME366" s="9">
        <f>IF(MD366=0,1000,MD366+0.75)</f>
        <v/>
      </c>
      <c r="MF366" s="10">
        <f>IF(MD366=0,0,MD366-0.75)</f>
        <v/>
      </c>
      <c r="MG366" s="4">
        <f>((LM366*(LU366+LX366))-((LP366*(LV366+LW366))))</f>
        <v/>
      </c>
      <c r="MH366" s="9">
        <f>MG366*1.2</f>
        <v/>
      </c>
      <c r="MI366" s="10">
        <f>MG366*0.8</f>
        <v/>
      </c>
      <c r="MJ366">
        <f>IFERROR(NX366,"")</f>
        <v/>
      </c>
      <c r="MK366">
        <f>IFERROR(NY366,"")</f>
        <v/>
      </c>
      <c r="ML366">
        <f>IFERROR(NZ366,"")</f>
        <v/>
      </c>
      <c r="MM366">
        <f>IFERROR(OA366,"")</f>
        <v/>
      </c>
      <c r="MN366">
        <f>IFERROR(OB366,"")</f>
        <v/>
      </c>
      <c r="MO366">
        <f>IFERROR(OC366,"")</f>
        <v/>
      </c>
      <c r="MP366" s="1">
        <f>COUNTIFS(#REF!,LT366,#REF!,1,#REF!,"&gt;="&amp;MC366,#REF!,"&lt;="&amp;MB366,#REF!,"&lt;="&amp;ME366,#REF!,"&gt;="&amp;MF366,#REF!,"="&amp;KV366,#REF!,"="&amp;KX366)</f>
        <v/>
      </c>
      <c r="MQ366" s="1">
        <f>COUNTIFS(#REF!,LT366,#REF!,0,#REF!,"&gt;="&amp;MC366,#REF!,"&lt;="&amp;MB366,#REF!,"&lt;="&amp;ME366,#REF!,"&gt;="&amp;MF366,#REF!,"="&amp;KV366,#REF!,"="&amp;KX366)</f>
        <v/>
      </c>
      <c r="MR366" s="1">
        <f>COUNTIFS(#REF!,LT366,#REF!,1,#REF!,"&gt;="&amp;MC366,#REF!,"&lt;="&amp;MB366,#REF!,"&lt;="&amp;ME366,#REF!,"&gt;="&amp;MF366,#REF!,"="&amp;KW366,#REF!,"="&amp;KY366)</f>
        <v/>
      </c>
      <c r="MS366" s="1">
        <f>COUNTIFS(#REF!,LT366,#REF!,0,#REF!,"&gt;="&amp;MC366,#REF!,"&lt;="&amp;MB366,#REF!,"&lt;="&amp;ME366,#REF!,"&gt;="&amp;MF366,#REF!,"="&amp;KW366,#REF!,"="&amp;KY366)</f>
        <v/>
      </c>
      <c r="MT366" s="1">
        <f>COUNTIFS(#REF!,LT366,#REF!,1,#REF!,"&gt;="&amp;MI366,#REF!,"&lt;="&amp;MH366,#REF!,"&lt;="&amp;ME366,#REF!,"&gt;="&amp;MF366)</f>
        <v/>
      </c>
      <c r="MU366" s="1">
        <f>COUNTIFS(#REF!,LT366,#REF!,0,#REF!,"&gt;="&amp;MI366,#REF!,"&lt;="&amp;MH366,#REF!,"&lt;="&amp;ME366,#REF!,"&gt;="&amp;MF366)</f>
        <v/>
      </c>
      <c r="MV366" s="1">
        <f>COUNTIFS(#REF!,LT366,#REF!,1,#REF!,"&gt;="&amp;MI366,#REF!,"&lt;="&amp;MH366,#REF!,"="&amp;KZ366,#REF!,"="&amp;LA366,#REF!,"&lt;="&amp;ME366,#REF!,"&gt;="&amp;MF366)</f>
        <v/>
      </c>
      <c r="MW366" s="1">
        <f>COUNTIFS(#REF!,LT366,#REF!,0,#REF!,"&gt;="&amp;MI366,#REF!,"&lt;="&amp;MH366,#REF!,"="&amp;KZ366,#REF!,"="&amp;LA366,#REF!,"&lt;="&amp;ME366,#REF!,"&gt;="&amp;MF366)</f>
        <v/>
      </c>
      <c r="MX366" s="1">
        <f>COUNTIFS(#REF!,LT366,#REF!,1,#REF!,"&gt;="&amp;MC366,#REF!,"&lt;="&amp;MB366,#REF!,"&lt;="&amp;ME366,#REF!,"&gt;="&amp;MF366)</f>
        <v/>
      </c>
      <c r="MY366" s="1">
        <f>COUNTIFS(#REF!,LT366,#REF!,0,#REF!,"&gt;="&amp;MC366,#REF!,"&lt;="&amp;MB366,#REF!,"&lt;="&amp;ME366,#REF!,"&gt;="&amp;MF366)</f>
        <v/>
      </c>
      <c r="MZ366" s="1">
        <f>COUNTIFS(#REF!,LT366,#REF!,1,#REF!,"&lt;="&amp;ME366,#REF!,"&gt;="&amp;MF366,#REF!,"="&amp;KV366,#REF!,"="&amp;KX366)</f>
        <v/>
      </c>
      <c r="NA366" s="1">
        <f>COUNTIFS(#REF!,LT366,#REF!,0,#REF!,"&lt;="&amp;ME366,#REF!,"&gt;="&amp;MF366,#REF!,"="&amp;KV366,#REF!,"="&amp;KX366)</f>
        <v/>
      </c>
      <c r="NB366" s="1">
        <f>COUNTIFS(#REF!,LT366,#REF!,1,#REF!,"&lt;="&amp;ME366,#REF!,"&gt;="&amp;MF366,#REF!,"="&amp;KW366,#REF!,"="&amp;KY366)</f>
        <v/>
      </c>
      <c r="NC366" s="1">
        <f>COUNTIFS(#REF!,LT366,#REF!,0,#REF!,"&lt;="&amp;ME366,#REF!,"&gt;="&amp;MF366,#REF!,"="&amp;KW366,#REF!,"="&amp;KY366)</f>
        <v/>
      </c>
      <c r="ND366" s="1">
        <f>MP366+MR366+MT366+MV366+MX366+MZ366+NB366</f>
        <v/>
      </c>
      <c r="NE366" s="1">
        <f>MQ366+MS366+MU366+MW366+MY366+NA366+NC366</f>
        <v/>
      </c>
      <c r="NF366" s="1">
        <f>ND366+NE366</f>
        <v/>
      </c>
      <c r="NG366" s="33">
        <f>ND366/(ND366+NE366)</f>
        <v/>
      </c>
      <c r="NH366" s="3">
        <f>1/NG366</f>
        <v/>
      </c>
      <c r="NI366" s="1">
        <f>LH366</f>
        <v/>
      </c>
      <c r="NJ366" s="79">
        <f>((1-NG366)*(1/(NI366-1))*0.98-(NG366*1))</f>
        <v/>
      </c>
      <c r="NK366" s="34">
        <f>IF(LR366&lt;0.9,0,IF(AND(LR366&gt;1.1),0,1))</f>
        <v/>
      </c>
      <c r="NL366" s="34">
        <f>IF(LS366&lt;0.9,0,IF(AND(LS366&gt;1.1),0,1))</f>
        <v/>
      </c>
      <c r="NM366" s="32">
        <f>IF(NF366&gt;99,1,0)</f>
        <v/>
      </c>
      <c r="NN366" s="32">
        <f>IF(NJ366&gt;0.0799,1,0)</f>
        <v/>
      </c>
      <c r="NO366" s="32">
        <f>IF(NJ366&gt;NQ366,1,0)</f>
        <v/>
      </c>
      <c r="NP366" s="32">
        <f>NM366+NN366+NO366+NK366+NL366</f>
        <v/>
      </c>
      <c r="NQ366" s="79">
        <f>(((100*NG366)*(NI366-1)*0.98)-((1-NG366)*100))/100</f>
        <v/>
      </c>
      <c r="NR366" s="34">
        <f>IF(LR366&lt;0.9,0,IF(AND(LR366&gt;1.1),0,1))</f>
        <v/>
      </c>
      <c r="NS366" s="34">
        <f>IF(LS366&lt;0.9,0,IF(AND(LS366&gt;1.1),0,1))</f>
        <v/>
      </c>
      <c r="NT366" s="32">
        <f>IF(NF366&gt;99,1,0)</f>
        <v/>
      </c>
      <c r="NU366" s="32">
        <f>IF(NQ366&gt;0.0799,1,0)</f>
        <v/>
      </c>
      <c r="NV366" s="32">
        <f>IF(NQ366&gt;NJ366,1,0)</f>
        <v/>
      </c>
      <c r="NW366" s="32">
        <f>NT366+NU366+NV366+NR366+NS366</f>
        <v/>
      </c>
      <c r="NX366">
        <f>IF(NP366=5,"LayHome1-0",IF(AND(NW366=5),"BackHome1-0",""))</f>
        <v/>
      </c>
      <c r="NY366">
        <f>IF(NP366=5,KN366,IF(AND(NW366=5),KN366,""))</f>
        <v/>
      </c>
      <c r="NZ366">
        <f>IF(NP366=5,"Match Odds",IF(AND(NW366=5),"Match Odds",""))</f>
        <v/>
      </c>
      <c r="OA366">
        <f>IF(NP366=5,KP366,IF(AND(NW366=5),KP366,""))</f>
        <v/>
      </c>
      <c r="OB366">
        <f>IF(NP366=5,"MATCH_ODDS",IF(AND(NW366=5),"MATCH_ODDS",""))</f>
        <v/>
      </c>
      <c r="OC366">
        <f>IF(NP366=5,"LAY",IF(AND(NW366=5),"BACK",""))</f>
        <v/>
      </c>
    </row>
    <row r="367" ht="16.5" customHeight="1" thickBot="1" thickTop="1">
      <c r="A367" s="2" t="n"/>
      <c r="KN367" s="1">
        <f>IF(INDEX(#REF!,MATCH('HT 1-0'!D367,#REF!,0))=INDEX(#REF!,MATCH('HT 1-0'!D367,#REF!,0)),INDEX(#REF!,MATCH('HT 1-0'!D367,#REF!,0)),"ERROR")</f>
        <v/>
      </c>
      <c r="KO367" s="1">
        <f>IF(INDEX(#REF!,MATCH('HT 1-0'!E367,#REF!,0))=INDEX(#REF!,MATCH('HT 1-0'!E367,#REF!,0)),INDEX(#REF!,MATCH('HT 1-0'!E367,#REF!,0)),"ERROR")</f>
        <v/>
      </c>
      <c r="KP367" s="1">
        <f>KN367&amp;" v "&amp;KO367</f>
        <v/>
      </c>
      <c r="KQ367">
        <f>B367&amp;"_"&amp;C367</f>
        <v/>
      </c>
      <c r="KR367" s="1">
        <f>IF((HW367/KK367)&lt;0.335,"G",IF((HW367/KK367)&gt;0.67,"R","A"))</f>
        <v/>
      </c>
      <c r="KS367" s="1">
        <f>IF((HX367/KK367)&lt;0.335,"G",IF((HX367/KK367)&gt;0.67,"R","A"))</f>
        <v/>
      </c>
      <c r="KT367" s="1">
        <f>IF((IH367/KK367)&lt;0.335,"G",IF((IH367/KK367)&gt;0.67,"R","A"))</f>
        <v/>
      </c>
      <c r="KU367" s="1">
        <f>IF((II367/KK367)&lt;0.335,"G",IF((II367/KK367)&gt;0.67,"R","A"))</f>
        <v/>
      </c>
      <c r="KV367" s="1">
        <f>IF((HZ367/KK367)&lt;0.335,"G",IF((HZ367/KK367)&gt;0.67,"R","A"))</f>
        <v/>
      </c>
      <c r="KW367" s="1">
        <f>IF((HY367/KK367)&lt;0.335,"G",IF((HY367/KK367)&gt;0.67,"R","A"))</f>
        <v/>
      </c>
      <c r="KX367" s="1">
        <f>IF((IK367/KK367)&lt;0.335,"G",IF((IK367/KK367)&gt;0.67,"R","A"))</f>
        <v/>
      </c>
      <c r="KY367" s="1">
        <f>IF((IJ367/KK367)&lt;0.335,"G",IF((IJ367/KK367)&gt;0.67,"R","A"))</f>
        <v/>
      </c>
      <c r="KZ367" s="1">
        <f>IF((HQ367/KK367)&lt;0.335,"G",IF((HQ367/KK367)&gt;0.67,"R","A"))</f>
        <v/>
      </c>
      <c r="LA367" s="1">
        <f>IF((IB367/KK367)&lt;0.335,"G",IF((IB367/KK367)&gt;0.67,"R","A"))</f>
        <v/>
      </c>
      <c r="LB367">
        <f>IF(LQ367="1-0",INDEX(Scrape!#REF!,MATCH('HT 1-0'!KP367,Scrape!$B:$B,0)),"")</f>
        <v/>
      </c>
      <c r="LC367">
        <f>IF(LQ367="1-0",INDEX(Scrape!$A:$A,MATCH('HT 1-0'!KP367,Scrape!$B:$B,0)),"")</f>
        <v/>
      </c>
      <c r="LD367">
        <f>IF(LQ367="1-0",INDEX(Scrape!$B:$B,MATCH('HT 1-0'!KP367,Scrape!$B:$B,0)),"")</f>
        <v/>
      </c>
      <c r="LE367">
        <f>IF(LQ367="1-0",INDEX(Scrape!$C:$C,MATCH('HT 1-0'!KP367,Scrape!$B:$B,0)),"")</f>
        <v/>
      </c>
      <c r="LF367">
        <f>IF(LQ367="1-0",INDEX(Scrape!$D:$D,MATCH('HT 1-0'!KP367,Scrape!$B:$B,0)),"")</f>
        <v/>
      </c>
      <c r="LG367">
        <f>IF(LQ367="1-0",INDEX(Scrape!$E:$E,MATCH('HT 1-0'!KP367,Scrape!$B:$B,0)),"")</f>
        <v/>
      </c>
      <c r="LH367">
        <f>IF(LQ367="1-0",INDEX(Scrape!$F:$F,MATCH('HT 1-0'!KP367,Scrape!$B:$B,0)),"")</f>
        <v/>
      </c>
      <c r="LI367">
        <f>IF(LQ367="1-0",INDEX(Scrape!$G:$G,MATCH('HT 1-0'!KP367,Scrape!$B:$B,0)),"")</f>
        <v/>
      </c>
      <c r="LJ367">
        <f>IF(LQ367="1-0",INDEX(Scrape!$H:$H,MATCH('HT 1-0'!KP367,Scrape!$B:$B,0)),"")</f>
        <v/>
      </c>
      <c r="LK367">
        <f>IF(LQ367="1-0",INDEX(Scrape!$I:$I,MATCH('HT 1-0'!KP367,Scrape!$B:$B,0)),"")</f>
        <v/>
      </c>
      <c r="LL367">
        <f>IF(LQ367="1-0",INDEX(Scrape!$J:$J,MATCH('HT 1-0'!KP367,Scrape!$B:$B,0)),"")</f>
        <v/>
      </c>
      <c r="LM367">
        <f>IF(LQ367="1-0",INDEX(Scrape!$K:$K,MATCH('HT 1-0'!KP367,Scrape!$B:$B,0)),"")</f>
        <v/>
      </c>
      <c r="LN367">
        <f>IF(LQ367="1-0",INDEX(Scrape!$L:$L,MATCH('HT 1-0'!KP367,Scrape!$B:$B,0)),"")</f>
        <v/>
      </c>
      <c r="LO367">
        <f>IF(LQ367="1-0",INDEX(Scrape!$M:$M,MATCH('HT 1-0'!KP367,Scrape!$B:$B,0)),"")</f>
        <v/>
      </c>
      <c r="LP367">
        <f>IF(LQ367="1-0",INDEX(Scrape!$N:$N,MATCH('HT 1-0'!KP367,Scrape!$B:$B,0)),"")</f>
        <v/>
      </c>
      <c r="LQ367">
        <f>INDEX(Scrape!$O:$O,MATCH('HT 1-0'!KP367,Scrape!$B:$B,0))</f>
        <v/>
      </c>
      <c r="LR367">
        <f>(1/LJ367)+(1/LI367)+(1/LH367)</f>
        <v/>
      </c>
      <c r="LS367">
        <f>(1/LG367)+(1/LF367)+(1/LE367)</f>
        <v/>
      </c>
      <c r="LT367" s="8">
        <f>IF(INDEX(#REF!,MATCH(KQ367,#REF!,0))=INDEX(#REF!,MATCH(KQ367,#REF!,0)),INDEX(#REF!,MATCH(KQ367,#REF!,0)),"ERROR")</f>
        <v/>
      </c>
      <c r="LU367" s="4">
        <f>IF(KR367="G",2,IF(KR367="R",0.5,IF(KR367="A",1)))</f>
        <v/>
      </c>
      <c r="LV367" s="4">
        <f>IF(KS367="G",0.5,IF(KS367="R",2,IF(KS367="A",1)))</f>
        <v/>
      </c>
      <c r="LW367" s="4">
        <f>IF(KT367="G",2,IF(KT367="R",0.5,IF(KT367="A",1)))</f>
        <v/>
      </c>
      <c r="LX367" s="4">
        <f>IF(KU367="G",0.5,IF(KU367="R",2,IF(KU367="A",1)))</f>
        <v/>
      </c>
      <c r="LY367" s="7">
        <f>(LK367*(LU367+LX367)+(LL367*(LU367+LX367)))</f>
        <v/>
      </c>
      <c r="LZ367" s="7">
        <f>(LN367*(LV367+LW367)+(LO367*(LV367+LW367)))</f>
        <v/>
      </c>
      <c r="MA367" s="11">
        <f>LY367-LZ367</f>
        <v/>
      </c>
      <c r="MB367" s="5">
        <f>MA367+2</f>
        <v/>
      </c>
      <c r="MC367" s="6">
        <f>MA367-2</f>
        <v/>
      </c>
      <c r="MD367" s="4">
        <f>LE367</f>
        <v/>
      </c>
      <c r="ME367" s="9">
        <f>IF(MD367=0,1000,MD367+0.75)</f>
        <v/>
      </c>
      <c r="MF367" s="10">
        <f>IF(MD367=0,0,MD367-0.75)</f>
        <v/>
      </c>
      <c r="MG367" s="4">
        <f>((LM367*(LU367+LX367))-((LP367*(LV367+LW367))))</f>
        <v/>
      </c>
      <c r="MH367" s="9">
        <f>MG367*1.2</f>
        <v/>
      </c>
      <c r="MI367" s="10">
        <f>MG367*0.8</f>
        <v/>
      </c>
      <c r="MJ367">
        <f>IFERROR(NX367,"")</f>
        <v/>
      </c>
      <c r="MK367">
        <f>IFERROR(NY367,"")</f>
        <v/>
      </c>
      <c r="ML367">
        <f>IFERROR(NZ367,"")</f>
        <v/>
      </c>
      <c r="MM367">
        <f>IFERROR(OA367,"")</f>
        <v/>
      </c>
      <c r="MN367">
        <f>IFERROR(OB367,"")</f>
        <v/>
      </c>
      <c r="MO367">
        <f>IFERROR(OC367,"")</f>
        <v/>
      </c>
      <c r="MP367" s="1">
        <f>COUNTIFS(#REF!,LT367,#REF!,1,#REF!,"&gt;="&amp;MC367,#REF!,"&lt;="&amp;MB367,#REF!,"&lt;="&amp;ME367,#REF!,"&gt;="&amp;MF367,#REF!,"="&amp;KV367,#REF!,"="&amp;KX367)</f>
        <v/>
      </c>
      <c r="MQ367" s="1">
        <f>COUNTIFS(#REF!,LT367,#REF!,0,#REF!,"&gt;="&amp;MC367,#REF!,"&lt;="&amp;MB367,#REF!,"&lt;="&amp;ME367,#REF!,"&gt;="&amp;MF367,#REF!,"="&amp;KV367,#REF!,"="&amp;KX367)</f>
        <v/>
      </c>
      <c r="MR367" s="1">
        <f>COUNTIFS(#REF!,LT367,#REF!,1,#REF!,"&gt;="&amp;MC367,#REF!,"&lt;="&amp;MB367,#REF!,"&lt;="&amp;ME367,#REF!,"&gt;="&amp;MF367,#REF!,"="&amp;KW367,#REF!,"="&amp;KY367)</f>
        <v/>
      </c>
      <c r="MS367" s="1">
        <f>COUNTIFS(#REF!,LT367,#REF!,0,#REF!,"&gt;="&amp;MC367,#REF!,"&lt;="&amp;MB367,#REF!,"&lt;="&amp;ME367,#REF!,"&gt;="&amp;MF367,#REF!,"="&amp;KW367,#REF!,"="&amp;KY367)</f>
        <v/>
      </c>
      <c r="MT367" s="1">
        <f>COUNTIFS(#REF!,LT367,#REF!,1,#REF!,"&gt;="&amp;MI367,#REF!,"&lt;="&amp;MH367,#REF!,"&lt;="&amp;ME367,#REF!,"&gt;="&amp;MF367)</f>
        <v/>
      </c>
      <c r="MU367" s="1">
        <f>COUNTIFS(#REF!,LT367,#REF!,0,#REF!,"&gt;="&amp;MI367,#REF!,"&lt;="&amp;MH367,#REF!,"&lt;="&amp;ME367,#REF!,"&gt;="&amp;MF367)</f>
        <v/>
      </c>
      <c r="MV367" s="1">
        <f>COUNTIFS(#REF!,LT367,#REF!,1,#REF!,"&gt;="&amp;MI367,#REF!,"&lt;="&amp;MH367,#REF!,"="&amp;KZ367,#REF!,"="&amp;LA367,#REF!,"&lt;="&amp;ME367,#REF!,"&gt;="&amp;MF367)</f>
        <v/>
      </c>
      <c r="MW367" s="1">
        <f>COUNTIFS(#REF!,LT367,#REF!,0,#REF!,"&gt;="&amp;MI367,#REF!,"&lt;="&amp;MH367,#REF!,"="&amp;KZ367,#REF!,"="&amp;LA367,#REF!,"&lt;="&amp;ME367,#REF!,"&gt;="&amp;MF367)</f>
        <v/>
      </c>
      <c r="MX367" s="1">
        <f>COUNTIFS(#REF!,LT367,#REF!,1,#REF!,"&gt;="&amp;MC367,#REF!,"&lt;="&amp;MB367,#REF!,"&lt;="&amp;ME367,#REF!,"&gt;="&amp;MF367)</f>
        <v/>
      </c>
      <c r="MY367" s="1">
        <f>COUNTIFS(#REF!,LT367,#REF!,0,#REF!,"&gt;="&amp;MC367,#REF!,"&lt;="&amp;MB367,#REF!,"&lt;="&amp;ME367,#REF!,"&gt;="&amp;MF367)</f>
        <v/>
      </c>
      <c r="MZ367" s="1">
        <f>COUNTIFS(#REF!,LT367,#REF!,1,#REF!,"&lt;="&amp;ME367,#REF!,"&gt;="&amp;MF367,#REF!,"="&amp;KV367,#REF!,"="&amp;KX367)</f>
        <v/>
      </c>
      <c r="NA367" s="1">
        <f>COUNTIFS(#REF!,LT367,#REF!,0,#REF!,"&lt;="&amp;ME367,#REF!,"&gt;="&amp;MF367,#REF!,"="&amp;KV367,#REF!,"="&amp;KX367)</f>
        <v/>
      </c>
      <c r="NB367" s="1">
        <f>COUNTIFS(#REF!,LT367,#REF!,1,#REF!,"&lt;="&amp;ME367,#REF!,"&gt;="&amp;MF367,#REF!,"="&amp;KW367,#REF!,"="&amp;KY367)</f>
        <v/>
      </c>
      <c r="NC367" s="1">
        <f>COUNTIFS(#REF!,LT367,#REF!,0,#REF!,"&lt;="&amp;ME367,#REF!,"&gt;="&amp;MF367,#REF!,"="&amp;KW367,#REF!,"="&amp;KY367)</f>
        <v/>
      </c>
      <c r="ND367" s="1">
        <f>MP367+MR367+MT367+MV367+MX367+MZ367+NB367</f>
        <v/>
      </c>
      <c r="NE367" s="1">
        <f>MQ367+MS367+MU367+MW367+MY367+NA367+NC367</f>
        <v/>
      </c>
      <c r="NF367" s="1">
        <f>ND367+NE367</f>
        <v/>
      </c>
      <c r="NG367" s="33">
        <f>ND367/(ND367+NE367)</f>
        <v/>
      </c>
      <c r="NH367" s="3">
        <f>1/NG367</f>
        <v/>
      </c>
      <c r="NI367" s="1">
        <f>LH367</f>
        <v/>
      </c>
      <c r="NJ367" s="79">
        <f>((1-NG367)*(1/(NI367-1))*0.98-(NG367*1))</f>
        <v/>
      </c>
      <c r="NK367" s="34">
        <f>IF(LR367&lt;0.9,0,IF(AND(LR367&gt;1.1),0,1))</f>
        <v/>
      </c>
      <c r="NL367" s="34">
        <f>IF(LS367&lt;0.9,0,IF(AND(LS367&gt;1.1),0,1))</f>
        <v/>
      </c>
      <c r="NM367" s="32">
        <f>IF(NF367&gt;99,1,0)</f>
        <v/>
      </c>
      <c r="NN367" s="32">
        <f>IF(NJ367&gt;0.0799,1,0)</f>
        <v/>
      </c>
      <c r="NO367" s="32">
        <f>IF(NJ367&gt;NQ367,1,0)</f>
        <v/>
      </c>
      <c r="NP367" s="32">
        <f>NM367+NN367+NO367+NK367+NL367</f>
        <v/>
      </c>
      <c r="NQ367" s="79">
        <f>(((100*NG367)*(NI367-1)*0.98)-((1-NG367)*100))/100</f>
        <v/>
      </c>
      <c r="NR367" s="34">
        <f>IF(LR367&lt;0.9,0,IF(AND(LR367&gt;1.1),0,1))</f>
        <v/>
      </c>
      <c r="NS367" s="34">
        <f>IF(LS367&lt;0.9,0,IF(AND(LS367&gt;1.1),0,1))</f>
        <v/>
      </c>
      <c r="NT367" s="32">
        <f>IF(NF367&gt;99,1,0)</f>
        <v/>
      </c>
      <c r="NU367" s="32">
        <f>IF(NQ367&gt;0.0799,1,0)</f>
        <v/>
      </c>
      <c r="NV367" s="32">
        <f>IF(NQ367&gt;NJ367,1,0)</f>
        <v/>
      </c>
      <c r="NW367" s="32">
        <f>NT367+NU367+NV367+NR367+NS367</f>
        <v/>
      </c>
      <c r="NX367">
        <f>IF(NP367=5,"LayHome1-0",IF(AND(NW367=5),"BackHome1-0",""))</f>
        <v/>
      </c>
      <c r="NY367">
        <f>IF(NP367=5,KN367,IF(AND(NW367=5),KN367,""))</f>
        <v/>
      </c>
      <c r="NZ367">
        <f>IF(NP367=5,"Match Odds",IF(AND(NW367=5),"Match Odds",""))</f>
        <v/>
      </c>
      <c r="OA367">
        <f>IF(NP367=5,KP367,IF(AND(NW367=5),KP367,""))</f>
        <v/>
      </c>
      <c r="OB367">
        <f>IF(NP367=5,"MATCH_ODDS",IF(AND(NW367=5),"MATCH_ODDS",""))</f>
        <v/>
      </c>
      <c r="OC367">
        <f>IF(NP367=5,"LAY",IF(AND(NW367=5),"BACK",""))</f>
        <v/>
      </c>
    </row>
    <row r="368" ht="16.5" customHeight="1" thickBot="1" thickTop="1">
      <c r="A368" s="2" t="n"/>
      <c r="KN368" s="1">
        <f>IF(INDEX(#REF!,MATCH('HT 1-0'!D368,#REF!,0))=INDEX(#REF!,MATCH('HT 1-0'!D368,#REF!,0)),INDEX(#REF!,MATCH('HT 1-0'!D368,#REF!,0)),"ERROR")</f>
        <v/>
      </c>
      <c r="KO368" s="1">
        <f>IF(INDEX(#REF!,MATCH('HT 1-0'!E368,#REF!,0))=INDEX(#REF!,MATCH('HT 1-0'!E368,#REF!,0)),INDEX(#REF!,MATCH('HT 1-0'!E368,#REF!,0)),"ERROR")</f>
        <v/>
      </c>
      <c r="KP368" s="1">
        <f>KN368&amp;" v "&amp;KO368</f>
        <v/>
      </c>
      <c r="KQ368">
        <f>B368&amp;"_"&amp;C368</f>
        <v/>
      </c>
      <c r="KR368" s="1">
        <f>IF((HW368/KK368)&lt;0.335,"G",IF((HW368/KK368)&gt;0.67,"R","A"))</f>
        <v/>
      </c>
      <c r="KS368" s="1">
        <f>IF((HX368/KK368)&lt;0.335,"G",IF((HX368/KK368)&gt;0.67,"R","A"))</f>
        <v/>
      </c>
      <c r="KT368" s="1">
        <f>IF((IH368/KK368)&lt;0.335,"G",IF((IH368/KK368)&gt;0.67,"R","A"))</f>
        <v/>
      </c>
      <c r="KU368" s="1">
        <f>IF((II368/KK368)&lt;0.335,"G",IF((II368/KK368)&gt;0.67,"R","A"))</f>
        <v/>
      </c>
      <c r="KV368" s="1">
        <f>IF((HZ368/KK368)&lt;0.335,"G",IF((HZ368/KK368)&gt;0.67,"R","A"))</f>
        <v/>
      </c>
      <c r="KW368" s="1">
        <f>IF((HY368/KK368)&lt;0.335,"G",IF((HY368/KK368)&gt;0.67,"R","A"))</f>
        <v/>
      </c>
      <c r="KX368" s="1">
        <f>IF((IK368/KK368)&lt;0.335,"G",IF((IK368/KK368)&gt;0.67,"R","A"))</f>
        <v/>
      </c>
      <c r="KY368" s="1">
        <f>IF((IJ368/KK368)&lt;0.335,"G",IF((IJ368/KK368)&gt;0.67,"R","A"))</f>
        <v/>
      </c>
      <c r="KZ368" s="1">
        <f>IF((HQ368/KK368)&lt;0.335,"G",IF((HQ368/KK368)&gt;0.67,"R","A"))</f>
        <v/>
      </c>
      <c r="LA368" s="1">
        <f>IF((IB368/KK368)&lt;0.335,"G",IF((IB368/KK368)&gt;0.67,"R","A"))</f>
        <v/>
      </c>
      <c r="LB368">
        <f>IF(LQ368="1-0",INDEX(Scrape!#REF!,MATCH('HT 1-0'!KP368,Scrape!$B:$B,0)),"")</f>
        <v/>
      </c>
      <c r="LC368">
        <f>IF(LQ368="1-0",INDEX(Scrape!$A:$A,MATCH('HT 1-0'!KP368,Scrape!$B:$B,0)),"")</f>
        <v/>
      </c>
      <c r="LD368">
        <f>IF(LQ368="1-0",INDEX(Scrape!$B:$B,MATCH('HT 1-0'!KP368,Scrape!$B:$B,0)),"")</f>
        <v/>
      </c>
      <c r="LE368">
        <f>IF(LQ368="1-0",INDEX(Scrape!$C:$C,MATCH('HT 1-0'!KP368,Scrape!$B:$B,0)),"")</f>
        <v/>
      </c>
      <c r="LF368">
        <f>IF(LQ368="1-0",INDEX(Scrape!$D:$D,MATCH('HT 1-0'!KP368,Scrape!$B:$B,0)),"")</f>
        <v/>
      </c>
      <c r="LG368">
        <f>IF(LQ368="1-0",INDEX(Scrape!$E:$E,MATCH('HT 1-0'!KP368,Scrape!$B:$B,0)),"")</f>
        <v/>
      </c>
      <c r="LH368">
        <f>IF(LQ368="1-0",INDEX(Scrape!$F:$F,MATCH('HT 1-0'!KP368,Scrape!$B:$B,0)),"")</f>
        <v/>
      </c>
      <c r="LI368">
        <f>IF(LQ368="1-0",INDEX(Scrape!$G:$G,MATCH('HT 1-0'!KP368,Scrape!$B:$B,0)),"")</f>
        <v/>
      </c>
      <c r="LJ368">
        <f>IF(LQ368="1-0",INDEX(Scrape!$H:$H,MATCH('HT 1-0'!KP368,Scrape!$B:$B,0)),"")</f>
        <v/>
      </c>
      <c r="LK368">
        <f>IF(LQ368="1-0",INDEX(Scrape!$I:$I,MATCH('HT 1-0'!KP368,Scrape!$B:$B,0)),"")</f>
        <v/>
      </c>
      <c r="LL368">
        <f>IF(LQ368="1-0",INDEX(Scrape!$J:$J,MATCH('HT 1-0'!KP368,Scrape!$B:$B,0)),"")</f>
        <v/>
      </c>
      <c r="LM368">
        <f>IF(LQ368="1-0",INDEX(Scrape!$K:$K,MATCH('HT 1-0'!KP368,Scrape!$B:$B,0)),"")</f>
        <v/>
      </c>
      <c r="LN368">
        <f>IF(LQ368="1-0",INDEX(Scrape!$L:$L,MATCH('HT 1-0'!KP368,Scrape!$B:$B,0)),"")</f>
        <v/>
      </c>
      <c r="LO368">
        <f>IF(LQ368="1-0",INDEX(Scrape!$M:$M,MATCH('HT 1-0'!KP368,Scrape!$B:$B,0)),"")</f>
        <v/>
      </c>
      <c r="LP368">
        <f>IF(LQ368="1-0",INDEX(Scrape!$N:$N,MATCH('HT 1-0'!KP368,Scrape!$B:$B,0)),"")</f>
        <v/>
      </c>
      <c r="LQ368">
        <f>INDEX(Scrape!$O:$O,MATCH('HT 1-0'!KP368,Scrape!$B:$B,0))</f>
        <v/>
      </c>
      <c r="LR368">
        <f>(1/LJ368)+(1/LI368)+(1/LH368)</f>
        <v/>
      </c>
      <c r="LS368">
        <f>(1/LG368)+(1/LF368)+(1/LE368)</f>
        <v/>
      </c>
      <c r="LT368" s="8">
        <f>IF(INDEX(#REF!,MATCH(KQ368,#REF!,0))=INDEX(#REF!,MATCH(KQ368,#REF!,0)),INDEX(#REF!,MATCH(KQ368,#REF!,0)),"ERROR")</f>
        <v/>
      </c>
      <c r="LU368" s="4">
        <f>IF(KR368="G",2,IF(KR368="R",0.5,IF(KR368="A",1)))</f>
        <v/>
      </c>
      <c r="LV368" s="4">
        <f>IF(KS368="G",0.5,IF(KS368="R",2,IF(KS368="A",1)))</f>
        <v/>
      </c>
      <c r="LW368" s="4">
        <f>IF(KT368="G",2,IF(KT368="R",0.5,IF(KT368="A",1)))</f>
        <v/>
      </c>
      <c r="LX368" s="4">
        <f>IF(KU368="G",0.5,IF(KU368="R",2,IF(KU368="A",1)))</f>
        <v/>
      </c>
      <c r="LY368" s="7">
        <f>(LK368*(LU368+LX368)+(LL368*(LU368+LX368)))</f>
        <v/>
      </c>
      <c r="LZ368" s="7">
        <f>(LN368*(LV368+LW368)+(LO368*(LV368+LW368)))</f>
        <v/>
      </c>
      <c r="MA368" s="11">
        <f>LY368-LZ368</f>
        <v/>
      </c>
      <c r="MB368" s="5">
        <f>MA368+2</f>
        <v/>
      </c>
      <c r="MC368" s="6">
        <f>MA368-2</f>
        <v/>
      </c>
      <c r="MD368" s="4">
        <f>LE368</f>
        <v/>
      </c>
      <c r="ME368" s="9">
        <f>IF(MD368=0,1000,MD368+0.75)</f>
        <v/>
      </c>
      <c r="MF368" s="10">
        <f>IF(MD368=0,0,MD368-0.75)</f>
        <v/>
      </c>
      <c r="MG368" s="4">
        <f>((LM368*(LU368+LX368))-((LP368*(LV368+LW368))))</f>
        <v/>
      </c>
      <c r="MH368" s="9">
        <f>MG368*1.2</f>
        <v/>
      </c>
      <c r="MI368" s="10">
        <f>MG368*0.8</f>
        <v/>
      </c>
      <c r="MJ368">
        <f>IFERROR(NX368,"")</f>
        <v/>
      </c>
      <c r="MK368">
        <f>IFERROR(NY368,"")</f>
        <v/>
      </c>
      <c r="ML368">
        <f>IFERROR(NZ368,"")</f>
        <v/>
      </c>
      <c r="MM368">
        <f>IFERROR(OA368,"")</f>
        <v/>
      </c>
      <c r="MN368">
        <f>IFERROR(OB368,"")</f>
        <v/>
      </c>
      <c r="MO368">
        <f>IFERROR(OC368,"")</f>
        <v/>
      </c>
      <c r="MP368" s="1">
        <f>COUNTIFS(#REF!,LT368,#REF!,1,#REF!,"&gt;="&amp;MC368,#REF!,"&lt;="&amp;MB368,#REF!,"&lt;="&amp;ME368,#REF!,"&gt;="&amp;MF368,#REF!,"="&amp;KV368,#REF!,"="&amp;KX368)</f>
        <v/>
      </c>
      <c r="MQ368" s="1">
        <f>COUNTIFS(#REF!,LT368,#REF!,0,#REF!,"&gt;="&amp;MC368,#REF!,"&lt;="&amp;MB368,#REF!,"&lt;="&amp;ME368,#REF!,"&gt;="&amp;MF368,#REF!,"="&amp;KV368,#REF!,"="&amp;KX368)</f>
        <v/>
      </c>
      <c r="MR368" s="1">
        <f>COUNTIFS(#REF!,LT368,#REF!,1,#REF!,"&gt;="&amp;MC368,#REF!,"&lt;="&amp;MB368,#REF!,"&lt;="&amp;ME368,#REF!,"&gt;="&amp;MF368,#REF!,"="&amp;KW368,#REF!,"="&amp;KY368)</f>
        <v/>
      </c>
      <c r="MS368" s="1">
        <f>COUNTIFS(#REF!,LT368,#REF!,0,#REF!,"&gt;="&amp;MC368,#REF!,"&lt;="&amp;MB368,#REF!,"&lt;="&amp;ME368,#REF!,"&gt;="&amp;MF368,#REF!,"="&amp;KW368,#REF!,"="&amp;KY368)</f>
        <v/>
      </c>
      <c r="MT368" s="1">
        <f>COUNTIFS(#REF!,LT368,#REF!,1,#REF!,"&gt;="&amp;MI368,#REF!,"&lt;="&amp;MH368,#REF!,"&lt;="&amp;ME368,#REF!,"&gt;="&amp;MF368)</f>
        <v/>
      </c>
      <c r="MU368" s="1">
        <f>COUNTIFS(#REF!,LT368,#REF!,0,#REF!,"&gt;="&amp;MI368,#REF!,"&lt;="&amp;MH368,#REF!,"&lt;="&amp;ME368,#REF!,"&gt;="&amp;MF368)</f>
        <v/>
      </c>
      <c r="MV368" s="1">
        <f>COUNTIFS(#REF!,LT368,#REF!,1,#REF!,"&gt;="&amp;MI368,#REF!,"&lt;="&amp;MH368,#REF!,"="&amp;KZ368,#REF!,"="&amp;LA368,#REF!,"&lt;="&amp;ME368,#REF!,"&gt;="&amp;MF368)</f>
        <v/>
      </c>
      <c r="MW368" s="1">
        <f>COUNTIFS(#REF!,LT368,#REF!,0,#REF!,"&gt;="&amp;MI368,#REF!,"&lt;="&amp;MH368,#REF!,"="&amp;KZ368,#REF!,"="&amp;LA368,#REF!,"&lt;="&amp;ME368,#REF!,"&gt;="&amp;MF368)</f>
        <v/>
      </c>
      <c r="MX368" s="1">
        <f>COUNTIFS(#REF!,LT368,#REF!,1,#REF!,"&gt;="&amp;MC368,#REF!,"&lt;="&amp;MB368,#REF!,"&lt;="&amp;ME368,#REF!,"&gt;="&amp;MF368)</f>
        <v/>
      </c>
      <c r="MY368" s="1">
        <f>COUNTIFS(#REF!,LT368,#REF!,0,#REF!,"&gt;="&amp;MC368,#REF!,"&lt;="&amp;MB368,#REF!,"&lt;="&amp;ME368,#REF!,"&gt;="&amp;MF368)</f>
        <v/>
      </c>
      <c r="MZ368" s="1">
        <f>COUNTIFS(#REF!,LT368,#REF!,1,#REF!,"&lt;="&amp;ME368,#REF!,"&gt;="&amp;MF368,#REF!,"="&amp;KV368,#REF!,"="&amp;KX368)</f>
        <v/>
      </c>
      <c r="NA368" s="1">
        <f>COUNTIFS(#REF!,LT368,#REF!,0,#REF!,"&lt;="&amp;ME368,#REF!,"&gt;="&amp;MF368,#REF!,"="&amp;KV368,#REF!,"="&amp;KX368)</f>
        <v/>
      </c>
      <c r="NB368" s="1">
        <f>COUNTIFS(#REF!,LT368,#REF!,1,#REF!,"&lt;="&amp;ME368,#REF!,"&gt;="&amp;MF368,#REF!,"="&amp;KW368,#REF!,"="&amp;KY368)</f>
        <v/>
      </c>
      <c r="NC368" s="1">
        <f>COUNTIFS(#REF!,LT368,#REF!,0,#REF!,"&lt;="&amp;ME368,#REF!,"&gt;="&amp;MF368,#REF!,"="&amp;KW368,#REF!,"="&amp;KY368)</f>
        <v/>
      </c>
      <c r="ND368" s="1">
        <f>MP368+MR368+MT368+MV368+MX368+MZ368+NB368</f>
        <v/>
      </c>
      <c r="NE368" s="1">
        <f>MQ368+MS368+MU368+MW368+MY368+NA368+NC368</f>
        <v/>
      </c>
      <c r="NF368" s="1">
        <f>ND368+NE368</f>
        <v/>
      </c>
      <c r="NG368" s="33">
        <f>ND368/(ND368+NE368)</f>
        <v/>
      </c>
      <c r="NH368" s="3">
        <f>1/NG368</f>
        <v/>
      </c>
      <c r="NI368" s="1">
        <f>LH368</f>
        <v/>
      </c>
      <c r="NJ368" s="79">
        <f>((1-NG368)*(1/(NI368-1))*0.98-(NG368*1))</f>
        <v/>
      </c>
      <c r="NK368" s="34">
        <f>IF(LR368&lt;0.9,0,IF(AND(LR368&gt;1.1),0,1))</f>
        <v/>
      </c>
      <c r="NL368" s="34">
        <f>IF(LS368&lt;0.9,0,IF(AND(LS368&gt;1.1),0,1))</f>
        <v/>
      </c>
      <c r="NM368" s="32">
        <f>IF(NF368&gt;99,1,0)</f>
        <v/>
      </c>
      <c r="NN368" s="32">
        <f>IF(NJ368&gt;0.0799,1,0)</f>
        <v/>
      </c>
      <c r="NO368" s="32">
        <f>IF(NJ368&gt;NQ368,1,0)</f>
        <v/>
      </c>
      <c r="NP368" s="32">
        <f>NM368+NN368+NO368+NK368+NL368</f>
        <v/>
      </c>
      <c r="NQ368" s="79">
        <f>(((100*NG368)*(NI368-1)*0.98)-((1-NG368)*100))/100</f>
        <v/>
      </c>
      <c r="NR368" s="34">
        <f>IF(LR368&lt;0.9,0,IF(AND(LR368&gt;1.1),0,1))</f>
        <v/>
      </c>
      <c r="NS368" s="34">
        <f>IF(LS368&lt;0.9,0,IF(AND(LS368&gt;1.1),0,1))</f>
        <v/>
      </c>
      <c r="NT368" s="32">
        <f>IF(NF368&gt;99,1,0)</f>
        <v/>
      </c>
      <c r="NU368" s="32">
        <f>IF(NQ368&gt;0.0799,1,0)</f>
        <v/>
      </c>
      <c r="NV368" s="32">
        <f>IF(NQ368&gt;NJ368,1,0)</f>
        <v/>
      </c>
      <c r="NW368" s="32">
        <f>NT368+NU368+NV368+NR368+NS368</f>
        <v/>
      </c>
      <c r="NX368">
        <f>IF(NP368=5,"LayHome1-0",IF(AND(NW368=5),"BackHome1-0",""))</f>
        <v/>
      </c>
      <c r="NY368">
        <f>IF(NP368=5,KN368,IF(AND(NW368=5),KN368,""))</f>
        <v/>
      </c>
      <c r="NZ368">
        <f>IF(NP368=5,"Match Odds",IF(AND(NW368=5),"Match Odds",""))</f>
        <v/>
      </c>
      <c r="OA368">
        <f>IF(NP368=5,KP368,IF(AND(NW368=5),KP368,""))</f>
        <v/>
      </c>
      <c r="OB368">
        <f>IF(NP368=5,"MATCH_ODDS",IF(AND(NW368=5),"MATCH_ODDS",""))</f>
        <v/>
      </c>
      <c r="OC368">
        <f>IF(NP368=5,"LAY",IF(AND(NW368=5),"BACK",""))</f>
        <v/>
      </c>
    </row>
    <row r="369" ht="16.5" customHeight="1" thickBot="1" thickTop="1">
      <c r="A369" s="2" t="n"/>
      <c r="KN369" s="1">
        <f>IF(INDEX(#REF!,MATCH('HT 1-0'!D369,#REF!,0))=INDEX(#REF!,MATCH('HT 1-0'!D369,#REF!,0)),INDEX(#REF!,MATCH('HT 1-0'!D369,#REF!,0)),"ERROR")</f>
        <v/>
      </c>
      <c r="KO369" s="1">
        <f>IF(INDEX(#REF!,MATCH('HT 1-0'!E369,#REF!,0))=INDEX(#REF!,MATCH('HT 1-0'!E369,#REF!,0)),INDEX(#REF!,MATCH('HT 1-0'!E369,#REF!,0)),"ERROR")</f>
        <v/>
      </c>
      <c r="KP369" s="1">
        <f>KN369&amp;" v "&amp;KO369</f>
        <v/>
      </c>
      <c r="KQ369">
        <f>B369&amp;"_"&amp;C369</f>
        <v/>
      </c>
      <c r="KR369" s="1">
        <f>IF((HW369/KK369)&lt;0.335,"G",IF((HW369/KK369)&gt;0.67,"R","A"))</f>
        <v/>
      </c>
      <c r="KS369" s="1">
        <f>IF((HX369/KK369)&lt;0.335,"G",IF((HX369/KK369)&gt;0.67,"R","A"))</f>
        <v/>
      </c>
      <c r="KT369" s="1">
        <f>IF((IH369/KK369)&lt;0.335,"G",IF((IH369/KK369)&gt;0.67,"R","A"))</f>
        <v/>
      </c>
      <c r="KU369" s="1">
        <f>IF((II369/KK369)&lt;0.335,"G",IF((II369/KK369)&gt;0.67,"R","A"))</f>
        <v/>
      </c>
      <c r="KV369" s="1">
        <f>IF((HZ369/KK369)&lt;0.335,"G",IF((HZ369/KK369)&gt;0.67,"R","A"))</f>
        <v/>
      </c>
      <c r="KW369" s="1">
        <f>IF((HY369/KK369)&lt;0.335,"G",IF((HY369/KK369)&gt;0.67,"R","A"))</f>
        <v/>
      </c>
      <c r="KX369" s="1">
        <f>IF((IK369/KK369)&lt;0.335,"G",IF((IK369/KK369)&gt;0.67,"R","A"))</f>
        <v/>
      </c>
      <c r="KY369" s="1">
        <f>IF((IJ369/KK369)&lt;0.335,"G",IF((IJ369/KK369)&gt;0.67,"R","A"))</f>
        <v/>
      </c>
      <c r="KZ369" s="1">
        <f>IF((HQ369/KK369)&lt;0.335,"G",IF((HQ369/KK369)&gt;0.67,"R","A"))</f>
        <v/>
      </c>
      <c r="LA369" s="1">
        <f>IF((IB369/KK369)&lt;0.335,"G",IF((IB369/KK369)&gt;0.67,"R","A"))</f>
        <v/>
      </c>
      <c r="LB369">
        <f>IF(LQ369="1-0",INDEX(Scrape!#REF!,MATCH('HT 1-0'!KP369,Scrape!$B:$B,0)),"")</f>
        <v/>
      </c>
      <c r="LC369">
        <f>IF(LQ369="1-0",INDEX(Scrape!$A:$A,MATCH('HT 1-0'!KP369,Scrape!$B:$B,0)),"")</f>
        <v/>
      </c>
      <c r="LD369">
        <f>IF(LQ369="1-0",INDEX(Scrape!$B:$B,MATCH('HT 1-0'!KP369,Scrape!$B:$B,0)),"")</f>
        <v/>
      </c>
      <c r="LE369">
        <f>IF(LQ369="1-0",INDEX(Scrape!$C:$C,MATCH('HT 1-0'!KP369,Scrape!$B:$B,0)),"")</f>
        <v/>
      </c>
      <c r="LF369">
        <f>IF(LQ369="1-0",INDEX(Scrape!$D:$D,MATCH('HT 1-0'!KP369,Scrape!$B:$B,0)),"")</f>
        <v/>
      </c>
      <c r="LG369">
        <f>IF(LQ369="1-0",INDEX(Scrape!$E:$E,MATCH('HT 1-0'!KP369,Scrape!$B:$B,0)),"")</f>
        <v/>
      </c>
      <c r="LH369">
        <f>IF(LQ369="1-0",INDEX(Scrape!$F:$F,MATCH('HT 1-0'!KP369,Scrape!$B:$B,0)),"")</f>
        <v/>
      </c>
      <c r="LI369">
        <f>IF(LQ369="1-0",INDEX(Scrape!$G:$G,MATCH('HT 1-0'!KP369,Scrape!$B:$B,0)),"")</f>
        <v/>
      </c>
      <c r="LJ369">
        <f>IF(LQ369="1-0",INDEX(Scrape!$H:$H,MATCH('HT 1-0'!KP369,Scrape!$B:$B,0)),"")</f>
        <v/>
      </c>
      <c r="LK369">
        <f>IF(LQ369="1-0",INDEX(Scrape!$I:$I,MATCH('HT 1-0'!KP369,Scrape!$B:$B,0)),"")</f>
        <v/>
      </c>
      <c r="LL369">
        <f>IF(LQ369="1-0",INDEX(Scrape!$J:$J,MATCH('HT 1-0'!KP369,Scrape!$B:$B,0)),"")</f>
        <v/>
      </c>
      <c r="LM369">
        <f>IF(LQ369="1-0",INDEX(Scrape!$K:$K,MATCH('HT 1-0'!KP369,Scrape!$B:$B,0)),"")</f>
        <v/>
      </c>
      <c r="LN369">
        <f>IF(LQ369="1-0",INDEX(Scrape!$L:$L,MATCH('HT 1-0'!KP369,Scrape!$B:$B,0)),"")</f>
        <v/>
      </c>
      <c r="LO369">
        <f>IF(LQ369="1-0",INDEX(Scrape!$M:$M,MATCH('HT 1-0'!KP369,Scrape!$B:$B,0)),"")</f>
        <v/>
      </c>
      <c r="LP369">
        <f>IF(LQ369="1-0",INDEX(Scrape!$N:$N,MATCH('HT 1-0'!KP369,Scrape!$B:$B,0)),"")</f>
        <v/>
      </c>
      <c r="LQ369">
        <f>INDEX(Scrape!$O:$O,MATCH('HT 1-0'!KP369,Scrape!$B:$B,0))</f>
        <v/>
      </c>
      <c r="LR369">
        <f>(1/LJ369)+(1/LI369)+(1/LH369)</f>
        <v/>
      </c>
      <c r="LS369">
        <f>(1/LG369)+(1/LF369)+(1/LE369)</f>
        <v/>
      </c>
      <c r="LT369" s="8">
        <f>IF(INDEX(#REF!,MATCH(KQ369,#REF!,0))=INDEX(#REF!,MATCH(KQ369,#REF!,0)),INDEX(#REF!,MATCH(KQ369,#REF!,0)),"ERROR")</f>
        <v/>
      </c>
      <c r="LU369" s="4">
        <f>IF(KR369="G",2,IF(KR369="R",0.5,IF(KR369="A",1)))</f>
        <v/>
      </c>
      <c r="LV369" s="4">
        <f>IF(KS369="G",0.5,IF(KS369="R",2,IF(KS369="A",1)))</f>
        <v/>
      </c>
      <c r="LW369" s="4">
        <f>IF(KT369="G",2,IF(KT369="R",0.5,IF(KT369="A",1)))</f>
        <v/>
      </c>
      <c r="LX369" s="4">
        <f>IF(KU369="G",0.5,IF(KU369="R",2,IF(KU369="A",1)))</f>
        <v/>
      </c>
      <c r="LY369" s="7">
        <f>(LK369*(LU369+LX369)+(LL369*(LU369+LX369)))</f>
        <v/>
      </c>
      <c r="LZ369" s="7">
        <f>(LN369*(LV369+LW369)+(LO369*(LV369+LW369)))</f>
        <v/>
      </c>
      <c r="MA369" s="11">
        <f>LY369-LZ369</f>
        <v/>
      </c>
      <c r="MB369" s="5">
        <f>MA369+2</f>
        <v/>
      </c>
      <c r="MC369" s="6">
        <f>MA369-2</f>
        <v/>
      </c>
      <c r="MD369" s="4">
        <f>LE369</f>
        <v/>
      </c>
      <c r="ME369" s="9">
        <f>IF(MD369=0,1000,MD369+0.75)</f>
        <v/>
      </c>
      <c r="MF369" s="10">
        <f>IF(MD369=0,0,MD369-0.75)</f>
        <v/>
      </c>
      <c r="MG369" s="4">
        <f>((LM369*(LU369+LX369))-((LP369*(LV369+LW369))))</f>
        <v/>
      </c>
      <c r="MH369" s="9">
        <f>MG369*1.2</f>
        <v/>
      </c>
      <c r="MI369" s="10">
        <f>MG369*0.8</f>
        <v/>
      </c>
      <c r="MJ369">
        <f>IFERROR(NX369,"")</f>
        <v/>
      </c>
      <c r="MK369">
        <f>IFERROR(NY369,"")</f>
        <v/>
      </c>
      <c r="ML369">
        <f>IFERROR(NZ369,"")</f>
        <v/>
      </c>
      <c r="MM369">
        <f>IFERROR(OA369,"")</f>
        <v/>
      </c>
      <c r="MN369">
        <f>IFERROR(OB369,"")</f>
        <v/>
      </c>
      <c r="MO369">
        <f>IFERROR(OC369,"")</f>
        <v/>
      </c>
      <c r="MP369" s="1">
        <f>COUNTIFS(#REF!,LT369,#REF!,1,#REF!,"&gt;="&amp;MC369,#REF!,"&lt;="&amp;MB369,#REF!,"&lt;="&amp;ME369,#REF!,"&gt;="&amp;MF369,#REF!,"="&amp;KV369,#REF!,"="&amp;KX369)</f>
        <v/>
      </c>
      <c r="MQ369" s="1">
        <f>COUNTIFS(#REF!,LT369,#REF!,0,#REF!,"&gt;="&amp;MC369,#REF!,"&lt;="&amp;MB369,#REF!,"&lt;="&amp;ME369,#REF!,"&gt;="&amp;MF369,#REF!,"="&amp;KV369,#REF!,"="&amp;KX369)</f>
        <v/>
      </c>
      <c r="MR369" s="1">
        <f>COUNTIFS(#REF!,LT369,#REF!,1,#REF!,"&gt;="&amp;MC369,#REF!,"&lt;="&amp;MB369,#REF!,"&lt;="&amp;ME369,#REF!,"&gt;="&amp;MF369,#REF!,"="&amp;KW369,#REF!,"="&amp;KY369)</f>
        <v/>
      </c>
      <c r="MS369" s="1">
        <f>COUNTIFS(#REF!,LT369,#REF!,0,#REF!,"&gt;="&amp;MC369,#REF!,"&lt;="&amp;MB369,#REF!,"&lt;="&amp;ME369,#REF!,"&gt;="&amp;MF369,#REF!,"="&amp;KW369,#REF!,"="&amp;KY369)</f>
        <v/>
      </c>
      <c r="MT369" s="1">
        <f>COUNTIFS(#REF!,LT369,#REF!,1,#REF!,"&gt;="&amp;MI369,#REF!,"&lt;="&amp;MH369,#REF!,"&lt;="&amp;ME369,#REF!,"&gt;="&amp;MF369)</f>
        <v/>
      </c>
      <c r="MU369" s="1">
        <f>COUNTIFS(#REF!,LT369,#REF!,0,#REF!,"&gt;="&amp;MI369,#REF!,"&lt;="&amp;MH369,#REF!,"&lt;="&amp;ME369,#REF!,"&gt;="&amp;MF369)</f>
        <v/>
      </c>
      <c r="MV369" s="1">
        <f>COUNTIFS(#REF!,LT369,#REF!,1,#REF!,"&gt;="&amp;MI369,#REF!,"&lt;="&amp;MH369,#REF!,"="&amp;KZ369,#REF!,"="&amp;LA369,#REF!,"&lt;="&amp;ME369,#REF!,"&gt;="&amp;MF369)</f>
        <v/>
      </c>
      <c r="MW369" s="1">
        <f>COUNTIFS(#REF!,LT369,#REF!,0,#REF!,"&gt;="&amp;MI369,#REF!,"&lt;="&amp;MH369,#REF!,"="&amp;KZ369,#REF!,"="&amp;LA369,#REF!,"&lt;="&amp;ME369,#REF!,"&gt;="&amp;MF369)</f>
        <v/>
      </c>
      <c r="MX369" s="1">
        <f>COUNTIFS(#REF!,LT369,#REF!,1,#REF!,"&gt;="&amp;MC369,#REF!,"&lt;="&amp;MB369,#REF!,"&lt;="&amp;ME369,#REF!,"&gt;="&amp;MF369)</f>
        <v/>
      </c>
      <c r="MY369" s="1">
        <f>COUNTIFS(#REF!,LT369,#REF!,0,#REF!,"&gt;="&amp;MC369,#REF!,"&lt;="&amp;MB369,#REF!,"&lt;="&amp;ME369,#REF!,"&gt;="&amp;MF369)</f>
        <v/>
      </c>
      <c r="MZ369" s="1">
        <f>COUNTIFS(#REF!,LT369,#REF!,1,#REF!,"&lt;="&amp;ME369,#REF!,"&gt;="&amp;MF369,#REF!,"="&amp;KV369,#REF!,"="&amp;KX369)</f>
        <v/>
      </c>
      <c r="NA369" s="1">
        <f>COUNTIFS(#REF!,LT369,#REF!,0,#REF!,"&lt;="&amp;ME369,#REF!,"&gt;="&amp;MF369,#REF!,"="&amp;KV369,#REF!,"="&amp;KX369)</f>
        <v/>
      </c>
      <c r="NB369" s="1">
        <f>COUNTIFS(#REF!,LT369,#REF!,1,#REF!,"&lt;="&amp;ME369,#REF!,"&gt;="&amp;MF369,#REF!,"="&amp;KW369,#REF!,"="&amp;KY369)</f>
        <v/>
      </c>
      <c r="NC369" s="1">
        <f>COUNTIFS(#REF!,LT369,#REF!,0,#REF!,"&lt;="&amp;ME369,#REF!,"&gt;="&amp;MF369,#REF!,"="&amp;KW369,#REF!,"="&amp;KY369)</f>
        <v/>
      </c>
      <c r="ND369" s="1">
        <f>MP369+MR369+MT369+MV369+MX369+MZ369+NB369</f>
        <v/>
      </c>
      <c r="NE369" s="1">
        <f>MQ369+MS369+MU369+MW369+MY369+NA369+NC369</f>
        <v/>
      </c>
      <c r="NF369" s="1">
        <f>ND369+NE369</f>
        <v/>
      </c>
      <c r="NG369" s="33">
        <f>ND369/(ND369+NE369)</f>
        <v/>
      </c>
      <c r="NH369" s="3">
        <f>1/NG369</f>
        <v/>
      </c>
      <c r="NI369" s="1">
        <f>LH369</f>
        <v/>
      </c>
      <c r="NJ369" s="79">
        <f>((1-NG369)*(1/(NI369-1))*0.98-(NG369*1))</f>
        <v/>
      </c>
      <c r="NK369" s="34">
        <f>IF(LR369&lt;0.9,0,IF(AND(LR369&gt;1.1),0,1))</f>
        <v/>
      </c>
      <c r="NL369" s="34">
        <f>IF(LS369&lt;0.9,0,IF(AND(LS369&gt;1.1),0,1))</f>
        <v/>
      </c>
      <c r="NM369" s="32">
        <f>IF(NF369&gt;99,1,0)</f>
        <v/>
      </c>
      <c r="NN369" s="32">
        <f>IF(NJ369&gt;0.0799,1,0)</f>
        <v/>
      </c>
      <c r="NO369" s="32">
        <f>IF(NJ369&gt;NQ369,1,0)</f>
        <v/>
      </c>
      <c r="NP369" s="32">
        <f>NM369+NN369+NO369+NK369+NL369</f>
        <v/>
      </c>
      <c r="NQ369" s="79">
        <f>(((100*NG369)*(NI369-1)*0.98)-((1-NG369)*100))/100</f>
        <v/>
      </c>
      <c r="NR369" s="34">
        <f>IF(LR369&lt;0.9,0,IF(AND(LR369&gt;1.1),0,1))</f>
        <v/>
      </c>
      <c r="NS369" s="34">
        <f>IF(LS369&lt;0.9,0,IF(AND(LS369&gt;1.1),0,1))</f>
        <v/>
      </c>
      <c r="NT369" s="32">
        <f>IF(NF369&gt;99,1,0)</f>
        <v/>
      </c>
      <c r="NU369" s="32">
        <f>IF(NQ369&gt;0.0799,1,0)</f>
        <v/>
      </c>
      <c r="NV369" s="32">
        <f>IF(NQ369&gt;NJ369,1,0)</f>
        <v/>
      </c>
      <c r="NW369" s="32">
        <f>NT369+NU369+NV369+NR369+NS369</f>
        <v/>
      </c>
      <c r="NX369">
        <f>IF(NP369=5,"LayHome1-0",IF(AND(NW369=5),"BackHome1-0",""))</f>
        <v/>
      </c>
      <c r="NY369">
        <f>IF(NP369=5,KN369,IF(AND(NW369=5),KN369,""))</f>
        <v/>
      </c>
      <c r="NZ369">
        <f>IF(NP369=5,"Match Odds",IF(AND(NW369=5),"Match Odds",""))</f>
        <v/>
      </c>
      <c r="OA369">
        <f>IF(NP369=5,KP369,IF(AND(NW369=5),KP369,""))</f>
        <v/>
      </c>
      <c r="OB369">
        <f>IF(NP369=5,"MATCH_ODDS",IF(AND(NW369=5),"MATCH_ODDS",""))</f>
        <v/>
      </c>
      <c r="OC369">
        <f>IF(NP369=5,"LAY",IF(AND(NW369=5),"BACK",""))</f>
        <v/>
      </c>
    </row>
    <row r="370" ht="16.5" customHeight="1" thickBot="1" thickTop="1">
      <c r="A370" s="2" t="n"/>
      <c r="KN370" s="1">
        <f>IF(INDEX(#REF!,MATCH('HT 1-0'!D370,#REF!,0))=INDEX(#REF!,MATCH('HT 1-0'!D370,#REF!,0)),INDEX(#REF!,MATCH('HT 1-0'!D370,#REF!,0)),"ERROR")</f>
        <v/>
      </c>
      <c r="KO370" s="1">
        <f>IF(INDEX(#REF!,MATCH('HT 1-0'!E370,#REF!,0))=INDEX(#REF!,MATCH('HT 1-0'!E370,#REF!,0)),INDEX(#REF!,MATCH('HT 1-0'!E370,#REF!,0)),"ERROR")</f>
        <v/>
      </c>
      <c r="KP370" s="1">
        <f>KN370&amp;" v "&amp;KO370</f>
        <v/>
      </c>
      <c r="KQ370">
        <f>B370&amp;"_"&amp;C370</f>
        <v/>
      </c>
      <c r="KR370" s="1">
        <f>IF((HW370/KK370)&lt;0.335,"G",IF((HW370/KK370)&gt;0.67,"R","A"))</f>
        <v/>
      </c>
      <c r="KS370" s="1">
        <f>IF((HX370/KK370)&lt;0.335,"G",IF((HX370/KK370)&gt;0.67,"R","A"))</f>
        <v/>
      </c>
      <c r="KT370" s="1">
        <f>IF((IH370/KK370)&lt;0.335,"G",IF((IH370/KK370)&gt;0.67,"R","A"))</f>
        <v/>
      </c>
      <c r="KU370" s="1">
        <f>IF((II370/KK370)&lt;0.335,"G",IF((II370/KK370)&gt;0.67,"R","A"))</f>
        <v/>
      </c>
      <c r="KV370" s="1">
        <f>IF((HZ370/KK370)&lt;0.335,"G",IF((HZ370/KK370)&gt;0.67,"R","A"))</f>
        <v/>
      </c>
      <c r="KW370" s="1">
        <f>IF((HY370/KK370)&lt;0.335,"G",IF((HY370/KK370)&gt;0.67,"R","A"))</f>
        <v/>
      </c>
      <c r="KX370" s="1">
        <f>IF((IK370/KK370)&lt;0.335,"G",IF((IK370/KK370)&gt;0.67,"R","A"))</f>
        <v/>
      </c>
      <c r="KY370" s="1">
        <f>IF((IJ370/KK370)&lt;0.335,"G",IF((IJ370/KK370)&gt;0.67,"R","A"))</f>
        <v/>
      </c>
      <c r="KZ370" s="1">
        <f>IF((HQ370/KK370)&lt;0.335,"G",IF((HQ370/KK370)&gt;0.67,"R","A"))</f>
        <v/>
      </c>
      <c r="LA370" s="1">
        <f>IF((IB370/KK370)&lt;0.335,"G",IF((IB370/KK370)&gt;0.67,"R","A"))</f>
        <v/>
      </c>
      <c r="LB370">
        <f>IF(LQ370="1-0",INDEX(Scrape!#REF!,MATCH('HT 1-0'!KP370,Scrape!$B:$B,0)),"")</f>
        <v/>
      </c>
      <c r="LC370">
        <f>IF(LQ370="1-0",INDEX(Scrape!$A:$A,MATCH('HT 1-0'!KP370,Scrape!$B:$B,0)),"")</f>
        <v/>
      </c>
      <c r="LD370">
        <f>IF(LQ370="1-0",INDEX(Scrape!$B:$B,MATCH('HT 1-0'!KP370,Scrape!$B:$B,0)),"")</f>
        <v/>
      </c>
      <c r="LE370">
        <f>IF(LQ370="1-0",INDEX(Scrape!$C:$C,MATCH('HT 1-0'!KP370,Scrape!$B:$B,0)),"")</f>
        <v/>
      </c>
      <c r="LF370">
        <f>IF(LQ370="1-0",INDEX(Scrape!$D:$D,MATCH('HT 1-0'!KP370,Scrape!$B:$B,0)),"")</f>
        <v/>
      </c>
      <c r="LG370">
        <f>IF(LQ370="1-0",INDEX(Scrape!$E:$E,MATCH('HT 1-0'!KP370,Scrape!$B:$B,0)),"")</f>
        <v/>
      </c>
      <c r="LH370">
        <f>IF(LQ370="1-0",INDEX(Scrape!$F:$F,MATCH('HT 1-0'!KP370,Scrape!$B:$B,0)),"")</f>
        <v/>
      </c>
      <c r="LI370">
        <f>IF(LQ370="1-0",INDEX(Scrape!$G:$G,MATCH('HT 1-0'!KP370,Scrape!$B:$B,0)),"")</f>
        <v/>
      </c>
      <c r="LJ370">
        <f>IF(LQ370="1-0",INDEX(Scrape!$H:$H,MATCH('HT 1-0'!KP370,Scrape!$B:$B,0)),"")</f>
        <v/>
      </c>
      <c r="LK370">
        <f>IF(LQ370="1-0",INDEX(Scrape!$I:$I,MATCH('HT 1-0'!KP370,Scrape!$B:$B,0)),"")</f>
        <v/>
      </c>
      <c r="LL370">
        <f>IF(LQ370="1-0",INDEX(Scrape!$J:$J,MATCH('HT 1-0'!KP370,Scrape!$B:$B,0)),"")</f>
        <v/>
      </c>
      <c r="LM370">
        <f>IF(LQ370="1-0",INDEX(Scrape!$K:$K,MATCH('HT 1-0'!KP370,Scrape!$B:$B,0)),"")</f>
        <v/>
      </c>
      <c r="LN370">
        <f>IF(LQ370="1-0",INDEX(Scrape!$L:$L,MATCH('HT 1-0'!KP370,Scrape!$B:$B,0)),"")</f>
        <v/>
      </c>
      <c r="LO370">
        <f>IF(LQ370="1-0",INDEX(Scrape!$M:$M,MATCH('HT 1-0'!KP370,Scrape!$B:$B,0)),"")</f>
        <v/>
      </c>
      <c r="LP370">
        <f>IF(LQ370="1-0",INDEX(Scrape!$N:$N,MATCH('HT 1-0'!KP370,Scrape!$B:$B,0)),"")</f>
        <v/>
      </c>
      <c r="LQ370">
        <f>INDEX(Scrape!$O:$O,MATCH('HT 1-0'!KP370,Scrape!$B:$B,0))</f>
        <v/>
      </c>
      <c r="LR370">
        <f>(1/LJ370)+(1/LI370)+(1/LH370)</f>
        <v/>
      </c>
      <c r="LS370">
        <f>(1/LG370)+(1/LF370)+(1/LE370)</f>
        <v/>
      </c>
      <c r="LT370" s="8">
        <f>IF(INDEX(#REF!,MATCH(KQ370,#REF!,0))=INDEX(#REF!,MATCH(KQ370,#REF!,0)),INDEX(#REF!,MATCH(KQ370,#REF!,0)),"ERROR")</f>
        <v/>
      </c>
      <c r="LU370" s="4">
        <f>IF(KR370="G",2,IF(KR370="R",0.5,IF(KR370="A",1)))</f>
        <v/>
      </c>
      <c r="LV370" s="4">
        <f>IF(KS370="G",0.5,IF(KS370="R",2,IF(KS370="A",1)))</f>
        <v/>
      </c>
      <c r="LW370" s="4">
        <f>IF(KT370="G",2,IF(KT370="R",0.5,IF(KT370="A",1)))</f>
        <v/>
      </c>
      <c r="LX370" s="4">
        <f>IF(KU370="G",0.5,IF(KU370="R",2,IF(KU370="A",1)))</f>
        <v/>
      </c>
      <c r="LY370" s="7">
        <f>(LK370*(LU370+LX370)+(LL370*(LU370+LX370)))</f>
        <v/>
      </c>
      <c r="LZ370" s="7">
        <f>(LN370*(LV370+LW370)+(LO370*(LV370+LW370)))</f>
        <v/>
      </c>
      <c r="MA370" s="11">
        <f>LY370-LZ370</f>
        <v/>
      </c>
      <c r="MB370" s="5">
        <f>MA370+2</f>
        <v/>
      </c>
      <c r="MC370" s="6">
        <f>MA370-2</f>
        <v/>
      </c>
      <c r="MD370" s="4">
        <f>LE370</f>
        <v/>
      </c>
      <c r="ME370" s="9">
        <f>IF(MD370=0,1000,MD370+0.75)</f>
        <v/>
      </c>
      <c r="MF370" s="10">
        <f>IF(MD370=0,0,MD370-0.75)</f>
        <v/>
      </c>
      <c r="MG370" s="4">
        <f>((LM370*(LU370+LX370))-((LP370*(LV370+LW370))))</f>
        <v/>
      </c>
      <c r="MH370" s="9">
        <f>MG370*1.2</f>
        <v/>
      </c>
      <c r="MI370" s="10">
        <f>MG370*0.8</f>
        <v/>
      </c>
      <c r="MJ370">
        <f>IFERROR(NX370,"")</f>
        <v/>
      </c>
      <c r="MK370">
        <f>IFERROR(NY370,"")</f>
        <v/>
      </c>
      <c r="ML370">
        <f>IFERROR(NZ370,"")</f>
        <v/>
      </c>
      <c r="MM370">
        <f>IFERROR(OA370,"")</f>
        <v/>
      </c>
      <c r="MN370">
        <f>IFERROR(OB370,"")</f>
        <v/>
      </c>
      <c r="MO370">
        <f>IFERROR(OC370,"")</f>
        <v/>
      </c>
      <c r="MP370" s="1">
        <f>COUNTIFS(#REF!,LT370,#REF!,1,#REF!,"&gt;="&amp;MC370,#REF!,"&lt;="&amp;MB370,#REF!,"&lt;="&amp;ME370,#REF!,"&gt;="&amp;MF370,#REF!,"="&amp;KV370,#REF!,"="&amp;KX370)</f>
        <v/>
      </c>
      <c r="MQ370" s="1">
        <f>COUNTIFS(#REF!,LT370,#REF!,0,#REF!,"&gt;="&amp;MC370,#REF!,"&lt;="&amp;MB370,#REF!,"&lt;="&amp;ME370,#REF!,"&gt;="&amp;MF370,#REF!,"="&amp;KV370,#REF!,"="&amp;KX370)</f>
        <v/>
      </c>
      <c r="MR370" s="1">
        <f>COUNTIFS(#REF!,LT370,#REF!,1,#REF!,"&gt;="&amp;MC370,#REF!,"&lt;="&amp;MB370,#REF!,"&lt;="&amp;ME370,#REF!,"&gt;="&amp;MF370,#REF!,"="&amp;KW370,#REF!,"="&amp;KY370)</f>
        <v/>
      </c>
      <c r="MS370" s="1">
        <f>COUNTIFS(#REF!,LT370,#REF!,0,#REF!,"&gt;="&amp;MC370,#REF!,"&lt;="&amp;MB370,#REF!,"&lt;="&amp;ME370,#REF!,"&gt;="&amp;MF370,#REF!,"="&amp;KW370,#REF!,"="&amp;KY370)</f>
        <v/>
      </c>
      <c r="MT370" s="1">
        <f>COUNTIFS(#REF!,LT370,#REF!,1,#REF!,"&gt;="&amp;MI370,#REF!,"&lt;="&amp;MH370,#REF!,"&lt;="&amp;ME370,#REF!,"&gt;="&amp;MF370)</f>
        <v/>
      </c>
      <c r="MU370" s="1">
        <f>COUNTIFS(#REF!,LT370,#REF!,0,#REF!,"&gt;="&amp;MI370,#REF!,"&lt;="&amp;MH370,#REF!,"&lt;="&amp;ME370,#REF!,"&gt;="&amp;MF370)</f>
        <v/>
      </c>
      <c r="MV370" s="1">
        <f>COUNTIFS(#REF!,LT370,#REF!,1,#REF!,"&gt;="&amp;MI370,#REF!,"&lt;="&amp;MH370,#REF!,"="&amp;KZ370,#REF!,"="&amp;LA370,#REF!,"&lt;="&amp;ME370,#REF!,"&gt;="&amp;MF370)</f>
        <v/>
      </c>
      <c r="MW370" s="1">
        <f>COUNTIFS(#REF!,LT370,#REF!,0,#REF!,"&gt;="&amp;MI370,#REF!,"&lt;="&amp;MH370,#REF!,"="&amp;KZ370,#REF!,"="&amp;LA370,#REF!,"&lt;="&amp;ME370,#REF!,"&gt;="&amp;MF370)</f>
        <v/>
      </c>
      <c r="MX370" s="1">
        <f>COUNTIFS(#REF!,LT370,#REF!,1,#REF!,"&gt;="&amp;MC370,#REF!,"&lt;="&amp;MB370,#REF!,"&lt;="&amp;ME370,#REF!,"&gt;="&amp;MF370)</f>
        <v/>
      </c>
      <c r="MY370" s="1">
        <f>COUNTIFS(#REF!,LT370,#REF!,0,#REF!,"&gt;="&amp;MC370,#REF!,"&lt;="&amp;MB370,#REF!,"&lt;="&amp;ME370,#REF!,"&gt;="&amp;MF370)</f>
        <v/>
      </c>
      <c r="MZ370" s="1">
        <f>COUNTIFS(#REF!,LT370,#REF!,1,#REF!,"&lt;="&amp;ME370,#REF!,"&gt;="&amp;MF370,#REF!,"="&amp;KV370,#REF!,"="&amp;KX370)</f>
        <v/>
      </c>
      <c r="NA370" s="1">
        <f>COUNTIFS(#REF!,LT370,#REF!,0,#REF!,"&lt;="&amp;ME370,#REF!,"&gt;="&amp;MF370,#REF!,"="&amp;KV370,#REF!,"="&amp;KX370)</f>
        <v/>
      </c>
      <c r="NB370" s="1">
        <f>COUNTIFS(#REF!,LT370,#REF!,1,#REF!,"&lt;="&amp;ME370,#REF!,"&gt;="&amp;MF370,#REF!,"="&amp;KW370,#REF!,"="&amp;KY370)</f>
        <v/>
      </c>
      <c r="NC370" s="1">
        <f>COUNTIFS(#REF!,LT370,#REF!,0,#REF!,"&lt;="&amp;ME370,#REF!,"&gt;="&amp;MF370,#REF!,"="&amp;KW370,#REF!,"="&amp;KY370)</f>
        <v/>
      </c>
      <c r="ND370" s="1">
        <f>MP370+MR370+MT370+MV370+MX370+MZ370+NB370</f>
        <v/>
      </c>
      <c r="NE370" s="1">
        <f>MQ370+MS370+MU370+MW370+MY370+NA370+NC370</f>
        <v/>
      </c>
      <c r="NF370" s="1">
        <f>ND370+NE370</f>
        <v/>
      </c>
      <c r="NG370" s="33">
        <f>ND370/(ND370+NE370)</f>
        <v/>
      </c>
      <c r="NH370" s="3">
        <f>1/NG370</f>
        <v/>
      </c>
      <c r="NI370" s="1">
        <f>LH370</f>
        <v/>
      </c>
      <c r="NJ370" s="79">
        <f>((1-NG370)*(1/(NI370-1))*0.98-(NG370*1))</f>
        <v/>
      </c>
      <c r="NK370" s="34">
        <f>IF(LR370&lt;0.9,0,IF(AND(LR370&gt;1.1),0,1))</f>
        <v/>
      </c>
      <c r="NL370" s="34">
        <f>IF(LS370&lt;0.9,0,IF(AND(LS370&gt;1.1),0,1))</f>
        <v/>
      </c>
      <c r="NM370" s="32">
        <f>IF(NF370&gt;99,1,0)</f>
        <v/>
      </c>
      <c r="NN370" s="32">
        <f>IF(NJ370&gt;0.0799,1,0)</f>
        <v/>
      </c>
      <c r="NO370" s="32">
        <f>IF(NJ370&gt;NQ370,1,0)</f>
        <v/>
      </c>
      <c r="NP370" s="32">
        <f>NM370+NN370+NO370+NK370+NL370</f>
        <v/>
      </c>
      <c r="NQ370" s="79">
        <f>(((100*NG370)*(NI370-1)*0.98)-((1-NG370)*100))/100</f>
        <v/>
      </c>
      <c r="NR370" s="34">
        <f>IF(LR370&lt;0.9,0,IF(AND(LR370&gt;1.1),0,1))</f>
        <v/>
      </c>
      <c r="NS370" s="34">
        <f>IF(LS370&lt;0.9,0,IF(AND(LS370&gt;1.1),0,1))</f>
        <v/>
      </c>
      <c r="NT370" s="32">
        <f>IF(NF370&gt;99,1,0)</f>
        <v/>
      </c>
      <c r="NU370" s="32">
        <f>IF(NQ370&gt;0.0799,1,0)</f>
        <v/>
      </c>
      <c r="NV370" s="32">
        <f>IF(NQ370&gt;NJ370,1,0)</f>
        <v/>
      </c>
      <c r="NW370" s="32">
        <f>NT370+NU370+NV370+NR370+NS370</f>
        <v/>
      </c>
      <c r="NX370">
        <f>IF(NP370=5,"LayHome1-0",IF(AND(NW370=5),"BackHome1-0",""))</f>
        <v/>
      </c>
      <c r="NY370">
        <f>IF(NP370=5,KN370,IF(AND(NW370=5),KN370,""))</f>
        <v/>
      </c>
      <c r="NZ370">
        <f>IF(NP370=5,"Match Odds",IF(AND(NW370=5),"Match Odds",""))</f>
        <v/>
      </c>
      <c r="OA370">
        <f>IF(NP370=5,KP370,IF(AND(NW370=5),KP370,""))</f>
        <v/>
      </c>
      <c r="OB370">
        <f>IF(NP370=5,"MATCH_ODDS",IF(AND(NW370=5),"MATCH_ODDS",""))</f>
        <v/>
      </c>
      <c r="OC370">
        <f>IF(NP370=5,"LAY",IF(AND(NW370=5),"BACK",""))</f>
        <v/>
      </c>
    </row>
    <row r="371" ht="16.5" customHeight="1" thickBot="1" thickTop="1">
      <c r="A371" s="2" t="n"/>
      <c r="KN371" s="1">
        <f>IF(INDEX(#REF!,MATCH('HT 1-0'!D371,#REF!,0))=INDEX(#REF!,MATCH('HT 1-0'!D371,#REF!,0)),INDEX(#REF!,MATCH('HT 1-0'!D371,#REF!,0)),"ERROR")</f>
        <v/>
      </c>
      <c r="KO371" s="1">
        <f>IF(INDEX(#REF!,MATCH('HT 1-0'!E371,#REF!,0))=INDEX(#REF!,MATCH('HT 1-0'!E371,#REF!,0)),INDEX(#REF!,MATCH('HT 1-0'!E371,#REF!,0)),"ERROR")</f>
        <v/>
      </c>
      <c r="KP371" s="1">
        <f>KN371&amp;" v "&amp;KO371</f>
        <v/>
      </c>
      <c r="KQ371">
        <f>B371&amp;"_"&amp;C371</f>
        <v/>
      </c>
      <c r="KR371" s="1">
        <f>IF((HW371/KK371)&lt;0.335,"G",IF((HW371/KK371)&gt;0.67,"R","A"))</f>
        <v/>
      </c>
      <c r="KS371" s="1">
        <f>IF((HX371/KK371)&lt;0.335,"G",IF((HX371/KK371)&gt;0.67,"R","A"))</f>
        <v/>
      </c>
      <c r="KT371" s="1">
        <f>IF((IH371/KK371)&lt;0.335,"G",IF((IH371/KK371)&gt;0.67,"R","A"))</f>
        <v/>
      </c>
      <c r="KU371" s="1">
        <f>IF((II371/KK371)&lt;0.335,"G",IF((II371/KK371)&gt;0.67,"R","A"))</f>
        <v/>
      </c>
      <c r="KV371" s="1">
        <f>IF((HZ371/KK371)&lt;0.335,"G",IF((HZ371/KK371)&gt;0.67,"R","A"))</f>
        <v/>
      </c>
      <c r="KW371" s="1">
        <f>IF((HY371/KK371)&lt;0.335,"G",IF((HY371/KK371)&gt;0.67,"R","A"))</f>
        <v/>
      </c>
      <c r="KX371" s="1">
        <f>IF((IK371/KK371)&lt;0.335,"G",IF((IK371/KK371)&gt;0.67,"R","A"))</f>
        <v/>
      </c>
      <c r="KY371" s="1">
        <f>IF((IJ371/KK371)&lt;0.335,"G",IF((IJ371/KK371)&gt;0.67,"R","A"))</f>
        <v/>
      </c>
      <c r="KZ371" s="1">
        <f>IF((HQ371/KK371)&lt;0.335,"G",IF((HQ371/KK371)&gt;0.67,"R","A"))</f>
        <v/>
      </c>
      <c r="LA371" s="1">
        <f>IF((IB371/KK371)&lt;0.335,"G",IF((IB371/KK371)&gt;0.67,"R","A"))</f>
        <v/>
      </c>
      <c r="LB371">
        <f>IF(LQ371="1-0",INDEX(Scrape!#REF!,MATCH('HT 1-0'!KP371,Scrape!$B:$B,0)),"")</f>
        <v/>
      </c>
      <c r="LC371">
        <f>IF(LQ371="1-0",INDEX(Scrape!$A:$A,MATCH('HT 1-0'!KP371,Scrape!$B:$B,0)),"")</f>
        <v/>
      </c>
      <c r="LD371">
        <f>IF(LQ371="1-0",INDEX(Scrape!$B:$B,MATCH('HT 1-0'!KP371,Scrape!$B:$B,0)),"")</f>
        <v/>
      </c>
      <c r="LE371">
        <f>IF(LQ371="1-0",INDEX(Scrape!$C:$C,MATCH('HT 1-0'!KP371,Scrape!$B:$B,0)),"")</f>
        <v/>
      </c>
      <c r="LF371">
        <f>IF(LQ371="1-0",INDEX(Scrape!$D:$D,MATCH('HT 1-0'!KP371,Scrape!$B:$B,0)),"")</f>
        <v/>
      </c>
      <c r="LG371">
        <f>IF(LQ371="1-0",INDEX(Scrape!$E:$E,MATCH('HT 1-0'!KP371,Scrape!$B:$B,0)),"")</f>
        <v/>
      </c>
      <c r="LH371">
        <f>IF(LQ371="1-0",INDEX(Scrape!$F:$F,MATCH('HT 1-0'!KP371,Scrape!$B:$B,0)),"")</f>
        <v/>
      </c>
      <c r="LI371">
        <f>IF(LQ371="1-0",INDEX(Scrape!$G:$G,MATCH('HT 1-0'!KP371,Scrape!$B:$B,0)),"")</f>
        <v/>
      </c>
      <c r="LJ371">
        <f>IF(LQ371="1-0",INDEX(Scrape!$H:$H,MATCH('HT 1-0'!KP371,Scrape!$B:$B,0)),"")</f>
        <v/>
      </c>
      <c r="LK371">
        <f>IF(LQ371="1-0",INDEX(Scrape!$I:$I,MATCH('HT 1-0'!KP371,Scrape!$B:$B,0)),"")</f>
        <v/>
      </c>
      <c r="LL371">
        <f>IF(LQ371="1-0",INDEX(Scrape!$J:$J,MATCH('HT 1-0'!KP371,Scrape!$B:$B,0)),"")</f>
        <v/>
      </c>
      <c r="LM371">
        <f>IF(LQ371="1-0",INDEX(Scrape!$K:$K,MATCH('HT 1-0'!KP371,Scrape!$B:$B,0)),"")</f>
        <v/>
      </c>
      <c r="LN371">
        <f>IF(LQ371="1-0",INDEX(Scrape!$L:$L,MATCH('HT 1-0'!KP371,Scrape!$B:$B,0)),"")</f>
        <v/>
      </c>
      <c r="LO371">
        <f>IF(LQ371="1-0",INDEX(Scrape!$M:$M,MATCH('HT 1-0'!KP371,Scrape!$B:$B,0)),"")</f>
        <v/>
      </c>
      <c r="LP371">
        <f>IF(LQ371="1-0",INDEX(Scrape!$N:$N,MATCH('HT 1-0'!KP371,Scrape!$B:$B,0)),"")</f>
        <v/>
      </c>
      <c r="LQ371">
        <f>INDEX(Scrape!$O:$O,MATCH('HT 1-0'!KP371,Scrape!$B:$B,0))</f>
        <v/>
      </c>
      <c r="LR371">
        <f>(1/LJ371)+(1/LI371)+(1/LH371)</f>
        <v/>
      </c>
      <c r="LS371">
        <f>(1/LG371)+(1/LF371)+(1/LE371)</f>
        <v/>
      </c>
      <c r="LT371" s="8">
        <f>IF(INDEX(#REF!,MATCH(KQ371,#REF!,0))=INDEX(#REF!,MATCH(KQ371,#REF!,0)),INDEX(#REF!,MATCH(KQ371,#REF!,0)),"ERROR")</f>
        <v/>
      </c>
      <c r="LU371" s="4">
        <f>IF(KR371="G",2,IF(KR371="R",0.5,IF(KR371="A",1)))</f>
        <v/>
      </c>
      <c r="LV371" s="4">
        <f>IF(KS371="G",0.5,IF(KS371="R",2,IF(KS371="A",1)))</f>
        <v/>
      </c>
      <c r="LW371" s="4">
        <f>IF(KT371="G",2,IF(KT371="R",0.5,IF(KT371="A",1)))</f>
        <v/>
      </c>
      <c r="LX371" s="4">
        <f>IF(KU371="G",0.5,IF(KU371="R",2,IF(KU371="A",1)))</f>
        <v/>
      </c>
      <c r="LY371" s="7">
        <f>(LK371*(LU371+LX371)+(LL371*(LU371+LX371)))</f>
        <v/>
      </c>
      <c r="LZ371" s="7">
        <f>(LN371*(LV371+LW371)+(LO371*(LV371+LW371)))</f>
        <v/>
      </c>
      <c r="MA371" s="11">
        <f>LY371-LZ371</f>
        <v/>
      </c>
      <c r="MB371" s="5">
        <f>MA371+2</f>
        <v/>
      </c>
      <c r="MC371" s="6">
        <f>MA371-2</f>
        <v/>
      </c>
      <c r="MD371" s="4">
        <f>LE371</f>
        <v/>
      </c>
      <c r="ME371" s="9">
        <f>IF(MD371=0,1000,MD371+0.75)</f>
        <v/>
      </c>
      <c r="MF371" s="10">
        <f>IF(MD371=0,0,MD371-0.75)</f>
        <v/>
      </c>
      <c r="MG371" s="4">
        <f>((LM371*(LU371+LX371))-((LP371*(LV371+LW371))))</f>
        <v/>
      </c>
      <c r="MH371" s="9">
        <f>MG371*1.2</f>
        <v/>
      </c>
      <c r="MI371" s="10">
        <f>MG371*0.8</f>
        <v/>
      </c>
      <c r="MJ371">
        <f>IFERROR(NX371,"")</f>
        <v/>
      </c>
      <c r="MK371">
        <f>IFERROR(NY371,"")</f>
        <v/>
      </c>
      <c r="ML371">
        <f>IFERROR(NZ371,"")</f>
        <v/>
      </c>
      <c r="MM371">
        <f>IFERROR(OA371,"")</f>
        <v/>
      </c>
      <c r="MN371">
        <f>IFERROR(OB371,"")</f>
        <v/>
      </c>
      <c r="MO371">
        <f>IFERROR(OC371,"")</f>
        <v/>
      </c>
      <c r="MP371" s="1">
        <f>COUNTIFS(#REF!,LT371,#REF!,1,#REF!,"&gt;="&amp;MC371,#REF!,"&lt;="&amp;MB371,#REF!,"&lt;="&amp;ME371,#REF!,"&gt;="&amp;MF371,#REF!,"="&amp;KV371,#REF!,"="&amp;KX371)</f>
        <v/>
      </c>
      <c r="MQ371" s="1">
        <f>COUNTIFS(#REF!,LT371,#REF!,0,#REF!,"&gt;="&amp;MC371,#REF!,"&lt;="&amp;MB371,#REF!,"&lt;="&amp;ME371,#REF!,"&gt;="&amp;MF371,#REF!,"="&amp;KV371,#REF!,"="&amp;KX371)</f>
        <v/>
      </c>
      <c r="MR371" s="1">
        <f>COUNTIFS(#REF!,LT371,#REF!,1,#REF!,"&gt;="&amp;MC371,#REF!,"&lt;="&amp;MB371,#REF!,"&lt;="&amp;ME371,#REF!,"&gt;="&amp;MF371,#REF!,"="&amp;KW371,#REF!,"="&amp;KY371)</f>
        <v/>
      </c>
      <c r="MS371" s="1">
        <f>COUNTIFS(#REF!,LT371,#REF!,0,#REF!,"&gt;="&amp;MC371,#REF!,"&lt;="&amp;MB371,#REF!,"&lt;="&amp;ME371,#REF!,"&gt;="&amp;MF371,#REF!,"="&amp;KW371,#REF!,"="&amp;KY371)</f>
        <v/>
      </c>
      <c r="MT371" s="1">
        <f>COUNTIFS(#REF!,LT371,#REF!,1,#REF!,"&gt;="&amp;MI371,#REF!,"&lt;="&amp;MH371,#REF!,"&lt;="&amp;ME371,#REF!,"&gt;="&amp;MF371)</f>
        <v/>
      </c>
      <c r="MU371" s="1">
        <f>COUNTIFS(#REF!,LT371,#REF!,0,#REF!,"&gt;="&amp;MI371,#REF!,"&lt;="&amp;MH371,#REF!,"&lt;="&amp;ME371,#REF!,"&gt;="&amp;MF371)</f>
        <v/>
      </c>
      <c r="MV371" s="1">
        <f>COUNTIFS(#REF!,LT371,#REF!,1,#REF!,"&gt;="&amp;MI371,#REF!,"&lt;="&amp;MH371,#REF!,"="&amp;KZ371,#REF!,"="&amp;LA371,#REF!,"&lt;="&amp;ME371,#REF!,"&gt;="&amp;MF371)</f>
        <v/>
      </c>
      <c r="MW371" s="1">
        <f>COUNTIFS(#REF!,LT371,#REF!,0,#REF!,"&gt;="&amp;MI371,#REF!,"&lt;="&amp;MH371,#REF!,"="&amp;KZ371,#REF!,"="&amp;LA371,#REF!,"&lt;="&amp;ME371,#REF!,"&gt;="&amp;MF371)</f>
        <v/>
      </c>
      <c r="MX371" s="1">
        <f>COUNTIFS(#REF!,LT371,#REF!,1,#REF!,"&gt;="&amp;MC371,#REF!,"&lt;="&amp;MB371,#REF!,"&lt;="&amp;ME371,#REF!,"&gt;="&amp;MF371)</f>
        <v/>
      </c>
      <c r="MY371" s="1">
        <f>COUNTIFS(#REF!,LT371,#REF!,0,#REF!,"&gt;="&amp;MC371,#REF!,"&lt;="&amp;MB371,#REF!,"&lt;="&amp;ME371,#REF!,"&gt;="&amp;MF371)</f>
        <v/>
      </c>
      <c r="MZ371" s="1">
        <f>COUNTIFS(#REF!,LT371,#REF!,1,#REF!,"&lt;="&amp;ME371,#REF!,"&gt;="&amp;MF371,#REF!,"="&amp;KV371,#REF!,"="&amp;KX371)</f>
        <v/>
      </c>
      <c r="NA371" s="1">
        <f>COUNTIFS(#REF!,LT371,#REF!,0,#REF!,"&lt;="&amp;ME371,#REF!,"&gt;="&amp;MF371,#REF!,"="&amp;KV371,#REF!,"="&amp;KX371)</f>
        <v/>
      </c>
      <c r="NB371" s="1">
        <f>COUNTIFS(#REF!,LT371,#REF!,1,#REF!,"&lt;="&amp;ME371,#REF!,"&gt;="&amp;MF371,#REF!,"="&amp;KW371,#REF!,"="&amp;KY371)</f>
        <v/>
      </c>
      <c r="NC371" s="1">
        <f>COUNTIFS(#REF!,LT371,#REF!,0,#REF!,"&lt;="&amp;ME371,#REF!,"&gt;="&amp;MF371,#REF!,"="&amp;KW371,#REF!,"="&amp;KY371)</f>
        <v/>
      </c>
      <c r="ND371" s="1">
        <f>MP371+MR371+MT371+MV371+MX371+MZ371+NB371</f>
        <v/>
      </c>
      <c r="NE371" s="1">
        <f>MQ371+MS371+MU371+MW371+MY371+NA371+NC371</f>
        <v/>
      </c>
      <c r="NF371" s="1">
        <f>ND371+NE371</f>
        <v/>
      </c>
      <c r="NG371" s="33">
        <f>ND371/(ND371+NE371)</f>
        <v/>
      </c>
      <c r="NH371" s="3">
        <f>1/NG371</f>
        <v/>
      </c>
      <c r="NI371" s="1">
        <f>LH371</f>
        <v/>
      </c>
      <c r="NJ371" s="79">
        <f>((1-NG371)*(1/(NI371-1))*0.98-(NG371*1))</f>
        <v/>
      </c>
      <c r="NK371" s="34">
        <f>IF(LR371&lt;0.9,0,IF(AND(LR371&gt;1.1),0,1))</f>
        <v/>
      </c>
      <c r="NL371" s="34">
        <f>IF(LS371&lt;0.9,0,IF(AND(LS371&gt;1.1),0,1))</f>
        <v/>
      </c>
      <c r="NM371" s="32">
        <f>IF(NF371&gt;99,1,0)</f>
        <v/>
      </c>
      <c r="NN371" s="32">
        <f>IF(NJ371&gt;0.0799,1,0)</f>
        <v/>
      </c>
      <c r="NO371" s="32">
        <f>IF(NJ371&gt;NQ371,1,0)</f>
        <v/>
      </c>
      <c r="NP371" s="32">
        <f>NM371+NN371+NO371+NK371+NL371</f>
        <v/>
      </c>
      <c r="NQ371" s="79">
        <f>(((100*NG371)*(NI371-1)*0.98)-((1-NG371)*100))/100</f>
        <v/>
      </c>
      <c r="NR371" s="34">
        <f>IF(LR371&lt;0.9,0,IF(AND(LR371&gt;1.1),0,1))</f>
        <v/>
      </c>
      <c r="NS371" s="34">
        <f>IF(LS371&lt;0.9,0,IF(AND(LS371&gt;1.1),0,1))</f>
        <v/>
      </c>
      <c r="NT371" s="32">
        <f>IF(NF371&gt;99,1,0)</f>
        <v/>
      </c>
      <c r="NU371" s="32">
        <f>IF(NQ371&gt;0.0799,1,0)</f>
        <v/>
      </c>
      <c r="NV371" s="32">
        <f>IF(NQ371&gt;NJ371,1,0)</f>
        <v/>
      </c>
      <c r="NW371" s="32">
        <f>NT371+NU371+NV371+NR371+NS371</f>
        <v/>
      </c>
      <c r="NX371">
        <f>IF(NP371=5,"LayHome1-0",IF(AND(NW371=5),"BackHome1-0",""))</f>
        <v/>
      </c>
      <c r="NY371">
        <f>IF(NP371=5,KN371,IF(AND(NW371=5),KN371,""))</f>
        <v/>
      </c>
      <c r="NZ371">
        <f>IF(NP371=5,"Match Odds",IF(AND(NW371=5),"Match Odds",""))</f>
        <v/>
      </c>
      <c r="OA371">
        <f>IF(NP371=5,KP371,IF(AND(NW371=5),KP371,""))</f>
        <v/>
      </c>
      <c r="OB371">
        <f>IF(NP371=5,"MATCH_ODDS",IF(AND(NW371=5),"MATCH_ODDS",""))</f>
        <v/>
      </c>
      <c r="OC371">
        <f>IF(NP371=5,"LAY",IF(AND(NW371=5),"BACK",""))</f>
        <v/>
      </c>
    </row>
    <row r="372" ht="16.5" customHeight="1" thickBot="1" thickTop="1">
      <c r="A372" s="2" t="n"/>
      <c r="KN372" s="1">
        <f>IF(INDEX(#REF!,MATCH('HT 1-0'!D372,#REF!,0))=INDEX(#REF!,MATCH('HT 1-0'!D372,#REF!,0)),INDEX(#REF!,MATCH('HT 1-0'!D372,#REF!,0)),"ERROR")</f>
        <v/>
      </c>
      <c r="KO372" s="1">
        <f>IF(INDEX(#REF!,MATCH('HT 1-0'!E372,#REF!,0))=INDEX(#REF!,MATCH('HT 1-0'!E372,#REF!,0)),INDEX(#REF!,MATCH('HT 1-0'!E372,#REF!,0)),"ERROR")</f>
        <v/>
      </c>
      <c r="KP372" s="1">
        <f>KN372&amp;" v "&amp;KO372</f>
        <v/>
      </c>
      <c r="KQ372">
        <f>B372&amp;"_"&amp;C372</f>
        <v/>
      </c>
      <c r="KR372" s="1">
        <f>IF((HW372/KK372)&lt;0.335,"G",IF((HW372/KK372)&gt;0.67,"R","A"))</f>
        <v/>
      </c>
      <c r="KS372" s="1">
        <f>IF((HX372/KK372)&lt;0.335,"G",IF((HX372/KK372)&gt;0.67,"R","A"))</f>
        <v/>
      </c>
      <c r="KT372" s="1">
        <f>IF((IH372/KK372)&lt;0.335,"G",IF((IH372/KK372)&gt;0.67,"R","A"))</f>
        <v/>
      </c>
      <c r="KU372" s="1">
        <f>IF((II372/KK372)&lt;0.335,"G",IF((II372/KK372)&gt;0.67,"R","A"))</f>
        <v/>
      </c>
      <c r="KV372" s="1">
        <f>IF((HZ372/KK372)&lt;0.335,"G",IF((HZ372/KK372)&gt;0.67,"R","A"))</f>
        <v/>
      </c>
      <c r="KW372" s="1">
        <f>IF((HY372/KK372)&lt;0.335,"G",IF((HY372/KK372)&gt;0.67,"R","A"))</f>
        <v/>
      </c>
      <c r="KX372" s="1">
        <f>IF((IK372/KK372)&lt;0.335,"G",IF((IK372/KK372)&gt;0.67,"R","A"))</f>
        <v/>
      </c>
      <c r="KY372" s="1">
        <f>IF((IJ372/KK372)&lt;0.335,"G",IF((IJ372/KK372)&gt;0.67,"R","A"))</f>
        <v/>
      </c>
      <c r="KZ372" s="1">
        <f>IF((HQ372/KK372)&lt;0.335,"G",IF((HQ372/KK372)&gt;0.67,"R","A"))</f>
        <v/>
      </c>
      <c r="LA372" s="1">
        <f>IF((IB372/KK372)&lt;0.335,"G",IF((IB372/KK372)&gt;0.67,"R","A"))</f>
        <v/>
      </c>
      <c r="LB372">
        <f>IF(LQ372="1-0",INDEX(Scrape!#REF!,MATCH('HT 1-0'!KP372,Scrape!$B:$B,0)),"")</f>
        <v/>
      </c>
      <c r="LC372">
        <f>IF(LQ372="1-0",INDEX(Scrape!$A:$A,MATCH('HT 1-0'!KP372,Scrape!$B:$B,0)),"")</f>
        <v/>
      </c>
      <c r="LD372">
        <f>IF(LQ372="1-0",INDEX(Scrape!$B:$B,MATCH('HT 1-0'!KP372,Scrape!$B:$B,0)),"")</f>
        <v/>
      </c>
      <c r="LE372">
        <f>IF(LQ372="1-0",INDEX(Scrape!$C:$C,MATCH('HT 1-0'!KP372,Scrape!$B:$B,0)),"")</f>
        <v/>
      </c>
      <c r="LF372">
        <f>IF(LQ372="1-0",INDEX(Scrape!$D:$D,MATCH('HT 1-0'!KP372,Scrape!$B:$B,0)),"")</f>
        <v/>
      </c>
      <c r="LG372">
        <f>IF(LQ372="1-0",INDEX(Scrape!$E:$E,MATCH('HT 1-0'!KP372,Scrape!$B:$B,0)),"")</f>
        <v/>
      </c>
      <c r="LH372">
        <f>IF(LQ372="1-0",INDEX(Scrape!$F:$F,MATCH('HT 1-0'!KP372,Scrape!$B:$B,0)),"")</f>
        <v/>
      </c>
      <c r="LI372">
        <f>IF(LQ372="1-0",INDEX(Scrape!$G:$G,MATCH('HT 1-0'!KP372,Scrape!$B:$B,0)),"")</f>
        <v/>
      </c>
      <c r="LJ372">
        <f>IF(LQ372="1-0",INDEX(Scrape!$H:$H,MATCH('HT 1-0'!KP372,Scrape!$B:$B,0)),"")</f>
        <v/>
      </c>
      <c r="LK372">
        <f>IF(LQ372="1-0",INDEX(Scrape!$I:$I,MATCH('HT 1-0'!KP372,Scrape!$B:$B,0)),"")</f>
        <v/>
      </c>
      <c r="LL372">
        <f>IF(LQ372="1-0",INDEX(Scrape!$J:$J,MATCH('HT 1-0'!KP372,Scrape!$B:$B,0)),"")</f>
        <v/>
      </c>
      <c r="LM372">
        <f>IF(LQ372="1-0",INDEX(Scrape!$K:$K,MATCH('HT 1-0'!KP372,Scrape!$B:$B,0)),"")</f>
        <v/>
      </c>
      <c r="LN372">
        <f>IF(LQ372="1-0",INDEX(Scrape!$L:$L,MATCH('HT 1-0'!KP372,Scrape!$B:$B,0)),"")</f>
        <v/>
      </c>
      <c r="LO372">
        <f>IF(LQ372="1-0",INDEX(Scrape!$M:$M,MATCH('HT 1-0'!KP372,Scrape!$B:$B,0)),"")</f>
        <v/>
      </c>
      <c r="LP372">
        <f>IF(LQ372="1-0",INDEX(Scrape!$N:$N,MATCH('HT 1-0'!KP372,Scrape!$B:$B,0)),"")</f>
        <v/>
      </c>
      <c r="LQ372">
        <f>INDEX(Scrape!$O:$O,MATCH('HT 1-0'!KP372,Scrape!$B:$B,0))</f>
        <v/>
      </c>
      <c r="LR372">
        <f>(1/LJ372)+(1/LI372)+(1/LH372)</f>
        <v/>
      </c>
      <c r="LS372">
        <f>(1/LG372)+(1/LF372)+(1/LE372)</f>
        <v/>
      </c>
      <c r="LT372" s="8">
        <f>IF(INDEX(#REF!,MATCH(KQ372,#REF!,0))=INDEX(#REF!,MATCH(KQ372,#REF!,0)),INDEX(#REF!,MATCH(KQ372,#REF!,0)),"ERROR")</f>
        <v/>
      </c>
      <c r="LU372" s="4">
        <f>IF(KR372="G",2,IF(KR372="R",0.5,IF(KR372="A",1)))</f>
        <v/>
      </c>
      <c r="LV372" s="4">
        <f>IF(KS372="G",0.5,IF(KS372="R",2,IF(KS372="A",1)))</f>
        <v/>
      </c>
      <c r="LW372" s="4">
        <f>IF(KT372="G",2,IF(KT372="R",0.5,IF(KT372="A",1)))</f>
        <v/>
      </c>
      <c r="LX372" s="4">
        <f>IF(KU372="G",0.5,IF(KU372="R",2,IF(KU372="A",1)))</f>
        <v/>
      </c>
      <c r="LY372" s="7">
        <f>(LK372*(LU372+LX372)+(LL372*(LU372+LX372)))</f>
        <v/>
      </c>
      <c r="LZ372" s="7">
        <f>(LN372*(LV372+LW372)+(LO372*(LV372+LW372)))</f>
        <v/>
      </c>
      <c r="MA372" s="11">
        <f>LY372-LZ372</f>
        <v/>
      </c>
      <c r="MB372" s="5">
        <f>MA372+2</f>
        <v/>
      </c>
      <c r="MC372" s="6">
        <f>MA372-2</f>
        <v/>
      </c>
      <c r="MD372" s="4">
        <f>LE372</f>
        <v/>
      </c>
      <c r="ME372" s="9">
        <f>IF(MD372=0,1000,MD372+0.75)</f>
        <v/>
      </c>
      <c r="MF372" s="10">
        <f>IF(MD372=0,0,MD372-0.75)</f>
        <v/>
      </c>
      <c r="MG372" s="4">
        <f>((LM372*(LU372+LX372))-((LP372*(LV372+LW372))))</f>
        <v/>
      </c>
      <c r="MH372" s="9">
        <f>MG372*1.2</f>
        <v/>
      </c>
      <c r="MI372" s="10">
        <f>MG372*0.8</f>
        <v/>
      </c>
      <c r="MJ372">
        <f>IFERROR(NX372,"")</f>
        <v/>
      </c>
      <c r="MK372">
        <f>IFERROR(NY372,"")</f>
        <v/>
      </c>
      <c r="ML372">
        <f>IFERROR(NZ372,"")</f>
        <v/>
      </c>
      <c r="MM372">
        <f>IFERROR(OA372,"")</f>
        <v/>
      </c>
      <c r="MN372">
        <f>IFERROR(OB372,"")</f>
        <v/>
      </c>
      <c r="MO372">
        <f>IFERROR(OC372,"")</f>
        <v/>
      </c>
      <c r="MP372" s="1">
        <f>COUNTIFS(#REF!,LT372,#REF!,1,#REF!,"&gt;="&amp;MC372,#REF!,"&lt;="&amp;MB372,#REF!,"&lt;="&amp;ME372,#REF!,"&gt;="&amp;MF372,#REF!,"="&amp;KV372,#REF!,"="&amp;KX372)</f>
        <v/>
      </c>
      <c r="MQ372" s="1">
        <f>COUNTIFS(#REF!,LT372,#REF!,0,#REF!,"&gt;="&amp;MC372,#REF!,"&lt;="&amp;MB372,#REF!,"&lt;="&amp;ME372,#REF!,"&gt;="&amp;MF372,#REF!,"="&amp;KV372,#REF!,"="&amp;KX372)</f>
        <v/>
      </c>
      <c r="MR372" s="1">
        <f>COUNTIFS(#REF!,LT372,#REF!,1,#REF!,"&gt;="&amp;MC372,#REF!,"&lt;="&amp;MB372,#REF!,"&lt;="&amp;ME372,#REF!,"&gt;="&amp;MF372,#REF!,"="&amp;KW372,#REF!,"="&amp;KY372)</f>
        <v/>
      </c>
      <c r="MS372" s="1">
        <f>COUNTIFS(#REF!,LT372,#REF!,0,#REF!,"&gt;="&amp;MC372,#REF!,"&lt;="&amp;MB372,#REF!,"&lt;="&amp;ME372,#REF!,"&gt;="&amp;MF372,#REF!,"="&amp;KW372,#REF!,"="&amp;KY372)</f>
        <v/>
      </c>
      <c r="MT372" s="1">
        <f>COUNTIFS(#REF!,LT372,#REF!,1,#REF!,"&gt;="&amp;MI372,#REF!,"&lt;="&amp;MH372,#REF!,"&lt;="&amp;ME372,#REF!,"&gt;="&amp;MF372)</f>
        <v/>
      </c>
      <c r="MU372" s="1">
        <f>COUNTIFS(#REF!,LT372,#REF!,0,#REF!,"&gt;="&amp;MI372,#REF!,"&lt;="&amp;MH372,#REF!,"&lt;="&amp;ME372,#REF!,"&gt;="&amp;MF372)</f>
        <v/>
      </c>
      <c r="MV372" s="1">
        <f>COUNTIFS(#REF!,LT372,#REF!,1,#REF!,"&gt;="&amp;MI372,#REF!,"&lt;="&amp;MH372,#REF!,"="&amp;KZ372,#REF!,"="&amp;LA372,#REF!,"&lt;="&amp;ME372,#REF!,"&gt;="&amp;MF372)</f>
        <v/>
      </c>
      <c r="MW372" s="1">
        <f>COUNTIFS(#REF!,LT372,#REF!,0,#REF!,"&gt;="&amp;MI372,#REF!,"&lt;="&amp;MH372,#REF!,"="&amp;KZ372,#REF!,"="&amp;LA372,#REF!,"&lt;="&amp;ME372,#REF!,"&gt;="&amp;MF372)</f>
        <v/>
      </c>
      <c r="MX372" s="1">
        <f>COUNTIFS(#REF!,LT372,#REF!,1,#REF!,"&gt;="&amp;MC372,#REF!,"&lt;="&amp;MB372,#REF!,"&lt;="&amp;ME372,#REF!,"&gt;="&amp;MF372)</f>
        <v/>
      </c>
      <c r="MY372" s="1">
        <f>COUNTIFS(#REF!,LT372,#REF!,0,#REF!,"&gt;="&amp;MC372,#REF!,"&lt;="&amp;MB372,#REF!,"&lt;="&amp;ME372,#REF!,"&gt;="&amp;MF372)</f>
        <v/>
      </c>
      <c r="MZ372" s="1">
        <f>COUNTIFS(#REF!,LT372,#REF!,1,#REF!,"&lt;="&amp;ME372,#REF!,"&gt;="&amp;MF372,#REF!,"="&amp;KV372,#REF!,"="&amp;KX372)</f>
        <v/>
      </c>
      <c r="NA372" s="1">
        <f>COUNTIFS(#REF!,LT372,#REF!,0,#REF!,"&lt;="&amp;ME372,#REF!,"&gt;="&amp;MF372,#REF!,"="&amp;KV372,#REF!,"="&amp;KX372)</f>
        <v/>
      </c>
      <c r="NB372" s="1">
        <f>COUNTIFS(#REF!,LT372,#REF!,1,#REF!,"&lt;="&amp;ME372,#REF!,"&gt;="&amp;MF372,#REF!,"="&amp;KW372,#REF!,"="&amp;KY372)</f>
        <v/>
      </c>
      <c r="NC372" s="1">
        <f>COUNTIFS(#REF!,LT372,#REF!,0,#REF!,"&lt;="&amp;ME372,#REF!,"&gt;="&amp;MF372,#REF!,"="&amp;KW372,#REF!,"="&amp;KY372)</f>
        <v/>
      </c>
      <c r="ND372" s="1">
        <f>MP372+MR372+MT372+MV372+MX372+MZ372+NB372</f>
        <v/>
      </c>
      <c r="NE372" s="1">
        <f>MQ372+MS372+MU372+MW372+MY372+NA372+NC372</f>
        <v/>
      </c>
      <c r="NF372" s="1">
        <f>ND372+NE372</f>
        <v/>
      </c>
      <c r="NG372" s="33">
        <f>ND372/(ND372+NE372)</f>
        <v/>
      </c>
      <c r="NH372" s="3">
        <f>1/NG372</f>
        <v/>
      </c>
      <c r="NI372" s="1">
        <f>LH372</f>
        <v/>
      </c>
      <c r="NJ372" s="79">
        <f>((1-NG372)*(1/(NI372-1))*0.98-(NG372*1))</f>
        <v/>
      </c>
      <c r="NK372" s="34">
        <f>IF(LR372&lt;0.9,0,IF(AND(LR372&gt;1.1),0,1))</f>
        <v/>
      </c>
      <c r="NL372" s="34">
        <f>IF(LS372&lt;0.9,0,IF(AND(LS372&gt;1.1),0,1))</f>
        <v/>
      </c>
      <c r="NM372" s="32">
        <f>IF(NF372&gt;99,1,0)</f>
        <v/>
      </c>
      <c r="NN372" s="32">
        <f>IF(NJ372&gt;0.0799,1,0)</f>
        <v/>
      </c>
      <c r="NO372" s="32">
        <f>IF(NJ372&gt;NQ372,1,0)</f>
        <v/>
      </c>
      <c r="NP372" s="32">
        <f>NM372+NN372+NO372+NK372+NL372</f>
        <v/>
      </c>
      <c r="NQ372" s="79">
        <f>(((100*NG372)*(NI372-1)*0.98)-((1-NG372)*100))/100</f>
        <v/>
      </c>
      <c r="NR372" s="34">
        <f>IF(LR372&lt;0.9,0,IF(AND(LR372&gt;1.1),0,1))</f>
        <v/>
      </c>
      <c r="NS372" s="34">
        <f>IF(LS372&lt;0.9,0,IF(AND(LS372&gt;1.1),0,1))</f>
        <v/>
      </c>
      <c r="NT372" s="32">
        <f>IF(NF372&gt;99,1,0)</f>
        <v/>
      </c>
      <c r="NU372" s="32">
        <f>IF(NQ372&gt;0.0799,1,0)</f>
        <v/>
      </c>
      <c r="NV372" s="32">
        <f>IF(NQ372&gt;NJ372,1,0)</f>
        <v/>
      </c>
      <c r="NW372" s="32">
        <f>NT372+NU372+NV372+NR372+NS372</f>
        <v/>
      </c>
      <c r="NX372">
        <f>IF(NP372=5,"LayHome1-0",IF(AND(NW372=5),"BackHome1-0",""))</f>
        <v/>
      </c>
      <c r="NY372">
        <f>IF(NP372=5,KN372,IF(AND(NW372=5),KN372,""))</f>
        <v/>
      </c>
      <c r="NZ372">
        <f>IF(NP372=5,"Match Odds",IF(AND(NW372=5),"Match Odds",""))</f>
        <v/>
      </c>
      <c r="OA372">
        <f>IF(NP372=5,KP372,IF(AND(NW372=5),KP372,""))</f>
        <v/>
      </c>
      <c r="OB372">
        <f>IF(NP372=5,"MATCH_ODDS",IF(AND(NW372=5),"MATCH_ODDS",""))</f>
        <v/>
      </c>
      <c r="OC372">
        <f>IF(NP372=5,"LAY",IF(AND(NW372=5),"BACK",""))</f>
        <v/>
      </c>
    </row>
    <row r="373" ht="16.5" customHeight="1" thickBot="1" thickTop="1">
      <c r="A373" s="2" t="n"/>
      <c r="KN373" s="1">
        <f>IF(INDEX(#REF!,MATCH('HT 1-0'!D373,#REF!,0))=INDEX(#REF!,MATCH('HT 1-0'!D373,#REF!,0)),INDEX(#REF!,MATCH('HT 1-0'!D373,#REF!,0)),"ERROR")</f>
        <v/>
      </c>
      <c r="KO373" s="1">
        <f>IF(INDEX(#REF!,MATCH('HT 1-0'!E373,#REF!,0))=INDEX(#REF!,MATCH('HT 1-0'!E373,#REF!,0)),INDEX(#REF!,MATCH('HT 1-0'!E373,#REF!,0)),"ERROR")</f>
        <v/>
      </c>
      <c r="KP373" s="1">
        <f>KN373&amp;" v "&amp;KO373</f>
        <v/>
      </c>
      <c r="KQ373">
        <f>B373&amp;"_"&amp;C373</f>
        <v/>
      </c>
      <c r="KR373" s="1">
        <f>IF((HW373/KK373)&lt;0.335,"G",IF((HW373/KK373)&gt;0.67,"R","A"))</f>
        <v/>
      </c>
      <c r="KS373" s="1">
        <f>IF((HX373/KK373)&lt;0.335,"G",IF((HX373/KK373)&gt;0.67,"R","A"))</f>
        <v/>
      </c>
      <c r="KT373" s="1">
        <f>IF((IH373/KK373)&lt;0.335,"G",IF((IH373/KK373)&gt;0.67,"R","A"))</f>
        <v/>
      </c>
      <c r="KU373" s="1">
        <f>IF((II373/KK373)&lt;0.335,"G",IF((II373/KK373)&gt;0.67,"R","A"))</f>
        <v/>
      </c>
      <c r="KV373" s="1">
        <f>IF((HZ373/KK373)&lt;0.335,"G",IF((HZ373/KK373)&gt;0.67,"R","A"))</f>
        <v/>
      </c>
      <c r="KW373" s="1">
        <f>IF((HY373/KK373)&lt;0.335,"G",IF((HY373/KK373)&gt;0.67,"R","A"))</f>
        <v/>
      </c>
      <c r="KX373" s="1">
        <f>IF((IK373/KK373)&lt;0.335,"G",IF((IK373/KK373)&gt;0.67,"R","A"))</f>
        <v/>
      </c>
      <c r="KY373" s="1">
        <f>IF((IJ373/KK373)&lt;0.335,"G",IF((IJ373/KK373)&gt;0.67,"R","A"))</f>
        <v/>
      </c>
      <c r="KZ373" s="1">
        <f>IF((HQ373/KK373)&lt;0.335,"G",IF((HQ373/KK373)&gt;0.67,"R","A"))</f>
        <v/>
      </c>
      <c r="LA373" s="1">
        <f>IF((IB373/KK373)&lt;0.335,"G",IF((IB373/KK373)&gt;0.67,"R","A"))</f>
        <v/>
      </c>
      <c r="LB373">
        <f>IF(LQ373="1-0",INDEX(Scrape!#REF!,MATCH('HT 1-0'!KP373,Scrape!$B:$B,0)),"")</f>
        <v/>
      </c>
      <c r="LC373">
        <f>IF(LQ373="1-0",INDEX(Scrape!$A:$A,MATCH('HT 1-0'!KP373,Scrape!$B:$B,0)),"")</f>
        <v/>
      </c>
      <c r="LD373">
        <f>IF(LQ373="1-0",INDEX(Scrape!$B:$B,MATCH('HT 1-0'!KP373,Scrape!$B:$B,0)),"")</f>
        <v/>
      </c>
      <c r="LE373">
        <f>IF(LQ373="1-0",INDEX(Scrape!$C:$C,MATCH('HT 1-0'!KP373,Scrape!$B:$B,0)),"")</f>
        <v/>
      </c>
      <c r="LF373">
        <f>IF(LQ373="1-0",INDEX(Scrape!$D:$D,MATCH('HT 1-0'!KP373,Scrape!$B:$B,0)),"")</f>
        <v/>
      </c>
      <c r="LG373">
        <f>IF(LQ373="1-0",INDEX(Scrape!$E:$E,MATCH('HT 1-0'!KP373,Scrape!$B:$B,0)),"")</f>
        <v/>
      </c>
      <c r="LH373">
        <f>IF(LQ373="1-0",INDEX(Scrape!$F:$F,MATCH('HT 1-0'!KP373,Scrape!$B:$B,0)),"")</f>
        <v/>
      </c>
      <c r="LI373">
        <f>IF(LQ373="1-0",INDEX(Scrape!$G:$G,MATCH('HT 1-0'!KP373,Scrape!$B:$B,0)),"")</f>
        <v/>
      </c>
      <c r="LJ373">
        <f>IF(LQ373="1-0",INDEX(Scrape!$H:$H,MATCH('HT 1-0'!KP373,Scrape!$B:$B,0)),"")</f>
        <v/>
      </c>
      <c r="LK373">
        <f>IF(LQ373="1-0",INDEX(Scrape!$I:$I,MATCH('HT 1-0'!KP373,Scrape!$B:$B,0)),"")</f>
        <v/>
      </c>
      <c r="LL373">
        <f>IF(LQ373="1-0",INDEX(Scrape!$J:$J,MATCH('HT 1-0'!KP373,Scrape!$B:$B,0)),"")</f>
        <v/>
      </c>
      <c r="LM373">
        <f>IF(LQ373="1-0",INDEX(Scrape!$K:$K,MATCH('HT 1-0'!KP373,Scrape!$B:$B,0)),"")</f>
        <v/>
      </c>
      <c r="LN373">
        <f>IF(LQ373="1-0",INDEX(Scrape!$L:$L,MATCH('HT 1-0'!KP373,Scrape!$B:$B,0)),"")</f>
        <v/>
      </c>
      <c r="LO373">
        <f>IF(LQ373="1-0",INDEX(Scrape!$M:$M,MATCH('HT 1-0'!KP373,Scrape!$B:$B,0)),"")</f>
        <v/>
      </c>
      <c r="LP373">
        <f>IF(LQ373="1-0",INDEX(Scrape!$N:$N,MATCH('HT 1-0'!KP373,Scrape!$B:$B,0)),"")</f>
        <v/>
      </c>
      <c r="LQ373">
        <f>INDEX(Scrape!$O:$O,MATCH('HT 1-0'!KP373,Scrape!$B:$B,0))</f>
        <v/>
      </c>
      <c r="LR373">
        <f>(1/LJ373)+(1/LI373)+(1/LH373)</f>
        <v/>
      </c>
      <c r="LS373">
        <f>(1/LG373)+(1/LF373)+(1/LE373)</f>
        <v/>
      </c>
      <c r="LT373" s="8">
        <f>IF(INDEX(#REF!,MATCH(KQ373,#REF!,0))=INDEX(#REF!,MATCH(KQ373,#REF!,0)),INDEX(#REF!,MATCH(KQ373,#REF!,0)),"ERROR")</f>
        <v/>
      </c>
      <c r="LU373" s="4">
        <f>IF(KR373="G",2,IF(KR373="R",0.5,IF(KR373="A",1)))</f>
        <v/>
      </c>
      <c r="LV373" s="4">
        <f>IF(KS373="G",0.5,IF(KS373="R",2,IF(KS373="A",1)))</f>
        <v/>
      </c>
      <c r="LW373" s="4">
        <f>IF(KT373="G",2,IF(KT373="R",0.5,IF(KT373="A",1)))</f>
        <v/>
      </c>
      <c r="LX373" s="4">
        <f>IF(KU373="G",0.5,IF(KU373="R",2,IF(KU373="A",1)))</f>
        <v/>
      </c>
      <c r="LY373" s="7">
        <f>(LK373*(LU373+LX373)+(LL373*(LU373+LX373)))</f>
        <v/>
      </c>
      <c r="LZ373" s="7">
        <f>(LN373*(LV373+LW373)+(LO373*(LV373+LW373)))</f>
        <v/>
      </c>
      <c r="MA373" s="11">
        <f>LY373-LZ373</f>
        <v/>
      </c>
      <c r="MB373" s="5">
        <f>MA373+2</f>
        <v/>
      </c>
      <c r="MC373" s="6">
        <f>MA373-2</f>
        <v/>
      </c>
      <c r="MD373" s="4">
        <f>LE373</f>
        <v/>
      </c>
      <c r="ME373" s="9">
        <f>IF(MD373=0,1000,MD373+0.75)</f>
        <v/>
      </c>
      <c r="MF373" s="10">
        <f>IF(MD373=0,0,MD373-0.75)</f>
        <v/>
      </c>
      <c r="MG373" s="4">
        <f>((LM373*(LU373+LX373))-((LP373*(LV373+LW373))))</f>
        <v/>
      </c>
      <c r="MH373" s="9">
        <f>MG373*1.2</f>
        <v/>
      </c>
      <c r="MI373" s="10">
        <f>MG373*0.8</f>
        <v/>
      </c>
      <c r="MJ373">
        <f>IFERROR(NX373,"")</f>
        <v/>
      </c>
      <c r="MK373">
        <f>IFERROR(NY373,"")</f>
        <v/>
      </c>
      <c r="ML373">
        <f>IFERROR(NZ373,"")</f>
        <v/>
      </c>
      <c r="MM373">
        <f>IFERROR(OA373,"")</f>
        <v/>
      </c>
      <c r="MN373">
        <f>IFERROR(OB373,"")</f>
        <v/>
      </c>
      <c r="MO373">
        <f>IFERROR(OC373,"")</f>
        <v/>
      </c>
      <c r="MP373" s="1">
        <f>COUNTIFS(#REF!,LT373,#REF!,1,#REF!,"&gt;="&amp;MC373,#REF!,"&lt;="&amp;MB373,#REF!,"&lt;="&amp;ME373,#REF!,"&gt;="&amp;MF373,#REF!,"="&amp;KV373,#REF!,"="&amp;KX373)</f>
        <v/>
      </c>
      <c r="MQ373" s="1">
        <f>COUNTIFS(#REF!,LT373,#REF!,0,#REF!,"&gt;="&amp;MC373,#REF!,"&lt;="&amp;MB373,#REF!,"&lt;="&amp;ME373,#REF!,"&gt;="&amp;MF373,#REF!,"="&amp;KV373,#REF!,"="&amp;KX373)</f>
        <v/>
      </c>
      <c r="MR373" s="1">
        <f>COUNTIFS(#REF!,LT373,#REF!,1,#REF!,"&gt;="&amp;MC373,#REF!,"&lt;="&amp;MB373,#REF!,"&lt;="&amp;ME373,#REF!,"&gt;="&amp;MF373,#REF!,"="&amp;KW373,#REF!,"="&amp;KY373)</f>
        <v/>
      </c>
      <c r="MS373" s="1">
        <f>COUNTIFS(#REF!,LT373,#REF!,0,#REF!,"&gt;="&amp;MC373,#REF!,"&lt;="&amp;MB373,#REF!,"&lt;="&amp;ME373,#REF!,"&gt;="&amp;MF373,#REF!,"="&amp;KW373,#REF!,"="&amp;KY373)</f>
        <v/>
      </c>
      <c r="MT373" s="1">
        <f>COUNTIFS(#REF!,LT373,#REF!,1,#REF!,"&gt;="&amp;MI373,#REF!,"&lt;="&amp;MH373,#REF!,"&lt;="&amp;ME373,#REF!,"&gt;="&amp;MF373)</f>
        <v/>
      </c>
      <c r="MU373" s="1">
        <f>COUNTIFS(#REF!,LT373,#REF!,0,#REF!,"&gt;="&amp;MI373,#REF!,"&lt;="&amp;MH373,#REF!,"&lt;="&amp;ME373,#REF!,"&gt;="&amp;MF373)</f>
        <v/>
      </c>
      <c r="MV373" s="1">
        <f>COUNTIFS(#REF!,LT373,#REF!,1,#REF!,"&gt;="&amp;MI373,#REF!,"&lt;="&amp;MH373,#REF!,"="&amp;KZ373,#REF!,"="&amp;LA373,#REF!,"&lt;="&amp;ME373,#REF!,"&gt;="&amp;MF373)</f>
        <v/>
      </c>
      <c r="MW373" s="1">
        <f>COUNTIFS(#REF!,LT373,#REF!,0,#REF!,"&gt;="&amp;MI373,#REF!,"&lt;="&amp;MH373,#REF!,"="&amp;KZ373,#REF!,"="&amp;LA373,#REF!,"&lt;="&amp;ME373,#REF!,"&gt;="&amp;MF373)</f>
        <v/>
      </c>
      <c r="MX373" s="1">
        <f>COUNTIFS(#REF!,LT373,#REF!,1,#REF!,"&gt;="&amp;MC373,#REF!,"&lt;="&amp;MB373,#REF!,"&lt;="&amp;ME373,#REF!,"&gt;="&amp;MF373)</f>
        <v/>
      </c>
      <c r="MY373" s="1">
        <f>COUNTIFS(#REF!,LT373,#REF!,0,#REF!,"&gt;="&amp;MC373,#REF!,"&lt;="&amp;MB373,#REF!,"&lt;="&amp;ME373,#REF!,"&gt;="&amp;MF373)</f>
        <v/>
      </c>
      <c r="MZ373" s="1">
        <f>COUNTIFS(#REF!,LT373,#REF!,1,#REF!,"&lt;="&amp;ME373,#REF!,"&gt;="&amp;MF373,#REF!,"="&amp;KV373,#REF!,"="&amp;KX373)</f>
        <v/>
      </c>
      <c r="NA373" s="1">
        <f>COUNTIFS(#REF!,LT373,#REF!,0,#REF!,"&lt;="&amp;ME373,#REF!,"&gt;="&amp;MF373,#REF!,"="&amp;KV373,#REF!,"="&amp;KX373)</f>
        <v/>
      </c>
      <c r="NB373" s="1">
        <f>COUNTIFS(#REF!,LT373,#REF!,1,#REF!,"&lt;="&amp;ME373,#REF!,"&gt;="&amp;MF373,#REF!,"="&amp;KW373,#REF!,"="&amp;KY373)</f>
        <v/>
      </c>
      <c r="NC373" s="1">
        <f>COUNTIFS(#REF!,LT373,#REF!,0,#REF!,"&lt;="&amp;ME373,#REF!,"&gt;="&amp;MF373,#REF!,"="&amp;KW373,#REF!,"="&amp;KY373)</f>
        <v/>
      </c>
      <c r="ND373" s="1">
        <f>MP373+MR373+MT373+MV373+MX373+MZ373+NB373</f>
        <v/>
      </c>
      <c r="NE373" s="1">
        <f>MQ373+MS373+MU373+MW373+MY373+NA373+NC373</f>
        <v/>
      </c>
      <c r="NF373" s="1">
        <f>ND373+NE373</f>
        <v/>
      </c>
      <c r="NG373" s="33">
        <f>ND373/(ND373+NE373)</f>
        <v/>
      </c>
      <c r="NH373" s="3">
        <f>1/NG373</f>
        <v/>
      </c>
      <c r="NI373" s="1">
        <f>LH373</f>
        <v/>
      </c>
      <c r="NJ373" s="79">
        <f>((1-NG373)*(1/(NI373-1))*0.98-(NG373*1))</f>
        <v/>
      </c>
      <c r="NK373" s="34">
        <f>IF(LR373&lt;0.9,0,IF(AND(LR373&gt;1.1),0,1))</f>
        <v/>
      </c>
      <c r="NL373" s="34">
        <f>IF(LS373&lt;0.9,0,IF(AND(LS373&gt;1.1),0,1))</f>
        <v/>
      </c>
      <c r="NM373" s="32">
        <f>IF(NF373&gt;99,1,0)</f>
        <v/>
      </c>
      <c r="NN373" s="32">
        <f>IF(NJ373&gt;0.0799,1,0)</f>
        <v/>
      </c>
      <c r="NO373" s="32">
        <f>IF(NJ373&gt;NQ373,1,0)</f>
        <v/>
      </c>
      <c r="NP373" s="32">
        <f>NM373+NN373+NO373+NK373+NL373</f>
        <v/>
      </c>
      <c r="NQ373" s="79">
        <f>(((100*NG373)*(NI373-1)*0.98)-((1-NG373)*100))/100</f>
        <v/>
      </c>
      <c r="NR373" s="34">
        <f>IF(LR373&lt;0.9,0,IF(AND(LR373&gt;1.1),0,1))</f>
        <v/>
      </c>
      <c r="NS373" s="34">
        <f>IF(LS373&lt;0.9,0,IF(AND(LS373&gt;1.1),0,1))</f>
        <v/>
      </c>
      <c r="NT373" s="32">
        <f>IF(NF373&gt;99,1,0)</f>
        <v/>
      </c>
      <c r="NU373" s="32">
        <f>IF(NQ373&gt;0.0799,1,0)</f>
        <v/>
      </c>
      <c r="NV373" s="32">
        <f>IF(NQ373&gt;NJ373,1,0)</f>
        <v/>
      </c>
      <c r="NW373" s="32">
        <f>NT373+NU373+NV373+NR373+NS373</f>
        <v/>
      </c>
      <c r="NX373">
        <f>IF(NP373=5,"LayHome1-0",IF(AND(NW373=5),"BackHome1-0",""))</f>
        <v/>
      </c>
      <c r="NY373">
        <f>IF(NP373=5,KN373,IF(AND(NW373=5),KN373,""))</f>
        <v/>
      </c>
      <c r="NZ373">
        <f>IF(NP373=5,"Match Odds",IF(AND(NW373=5),"Match Odds",""))</f>
        <v/>
      </c>
      <c r="OA373">
        <f>IF(NP373=5,KP373,IF(AND(NW373=5),KP373,""))</f>
        <v/>
      </c>
      <c r="OB373">
        <f>IF(NP373=5,"MATCH_ODDS",IF(AND(NW373=5),"MATCH_ODDS",""))</f>
        <v/>
      </c>
      <c r="OC373">
        <f>IF(NP373=5,"LAY",IF(AND(NW373=5),"BACK",""))</f>
        <v/>
      </c>
    </row>
    <row r="374" ht="16.5" customHeight="1" thickBot="1" thickTop="1">
      <c r="A374" s="2" t="n"/>
      <c r="KN374" s="1">
        <f>IF(INDEX(#REF!,MATCH('HT 1-0'!D374,#REF!,0))=INDEX(#REF!,MATCH('HT 1-0'!D374,#REF!,0)),INDEX(#REF!,MATCH('HT 1-0'!D374,#REF!,0)),"ERROR")</f>
        <v/>
      </c>
      <c r="KO374" s="1">
        <f>IF(INDEX(#REF!,MATCH('HT 1-0'!E374,#REF!,0))=INDEX(#REF!,MATCH('HT 1-0'!E374,#REF!,0)),INDEX(#REF!,MATCH('HT 1-0'!E374,#REF!,0)),"ERROR")</f>
        <v/>
      </c>
      <c r="KP374" s="1">
        <f>KN374&amp;" v "&amp;KO374</f>
        <v/>
      </c>
      <c r="KQ374">
        <f>B374&amp;"_"&amp;C374</f>
        <v/>
      </c>
      <c r="KR374" s="1">
        <f>IF((HW374/KK374)&lt;0.335,"G",IF((HW374/KK374)&gt;0.67,"R","A"))</f>
        <v/>
      </c>
      <c r="KS374" s="1">
        <f>IF((HX374/KK374)&lt;0.335,"G",IF((HX374/KK374)&gt;0.67,"R","A"))</f>
        <v/>
      </c>
      <c r="KT374" s="1">
        <f>IF((IH374/KK374)&lt;0.335,"G",IF((IH374/KK374)&gt;0.67,"R","A"))</f>
        <v/>
      </c>
      <c r="KU374" s="1">
        <f>IF((II374/KK374)&lt;0.335,"G",IF((II374/KK374)&gt;0.67,"R","A"))</f>
        <v/>
      </c>
      <c r="KV374" s="1">
        <f>IF((HZ374/KK374)&lt;0.335,"G",IF((HZ374/KK374)&gt;0.67,"R","A"))</f>
        <v/>
      </c>
      <c r="KW374" s="1">
        <f>IF((HY374/KK374)&lt;0.335,"G",IF((HY374/KK374)&gt;0.67,"R","A"))</f>
        <v/>
      </c>
      <c r="KX374" s="1">
        <f>IF((IK374/KK374)&lt;0.335,"G",IF((IK374/KK374)&gt;0.67,"R","A"))</f>
        <v/>
      </c>
      <c r="KY374" s="1">
        <f>IF((IJ374/KK374)&lt;0.335,"G",IF((IJ374/KK374)&gt;0.67,"R","A"))</f>
        <v/>
      </c>
      <c r="KZ374" s="1">
        <f>IF((HQ374/KK374)&lt;0.335,"G",IF((HQ374/KK374)&gt;0.67,"R","A"))</f>
        <v/>
      </c>
      <c r="LA374" s="1">
        <f>IF((IB374/KK374)&lt;0.335,"G",IF((IB374/KK374)&gt;0.67,"R","A"))</f>
        <v/>
      </c>
      <c r="LB374">
        <f>IF(LQ374="1-0",INDEX(Scrape!#REF!,MATCH('HT 1-0'!KP374,Scrape!$B:$B,0)),"")</f>
        <v/>
      </c>
      <c r="LC374">
        <f>IF(LQ374="1-0",INDEX(Scrape!$A:$A,MATCH('HT 1-0'!KP374,Scrape!$B:$B,0)),"")</f>
        <v/>
      </c>
      <c r="LD374">
        <f>IF(LQ374="1-0",INDEX(Scrape!$B:$B,MATCH('HT 1-0'!KP374,Scrape!$B:$B,0)),"")</f>
        <v/>
      </c>
      <c r="LE374">
        <f>IF(LQ374="1-0",INDEX(Scrape!$C:$C,MATCH('HT 1-0'!KP374,Scrape!$B:$B,0)),"")</f>
        <v/>
      </c>
      <c r="LF374">
        <f>IF(LQ374="1-0",INDEX(Scrape!$D:$D,MATCH('HT 1-0'!KP374,Scrape!$B:$B,0)),"")</f>
        <v/>
      </c>
      <c r="LG374">
        <f>IF(LQ374="1-0",INDEX(Scrape!$E:$E,MATCH('HT 1-0'!KP374,Scrape!$B:$B,0)),"")</f>
        <v/>
      </c>
      <c r="LH374">
        <f>IF(LQ374="1-0",INDEX(Scrape!$F:$F,MATCH('HT 1-0'!KP374,Scrape!$B:$B,0)),"")</f>
        <v/>
      </c>
      <c r="LI374">
        <f>IF(LQ374="1-0",INDEX(Scrape!$G:$G,MATCH('HT 1-0'!KP374,Scrape!$B:$B,0)),"")</f>
        <v/>
      </c>
      <c r="LJ374">
        <f>IF(LQ374="1-0",INDEX(Scrape!$H:$H,MATCH('HT 1-0'!KP374,Scrape!$B:$B,0)),"")</f>
        <v/>
      </c>
      <c r="LK374">
        <f>IF(LQ374="1-0",INDEX(Scrape!$I:$I,MATCH('HT 1-0'!KP374,Scrape!$B:$B,0)),"")</f>
        <v/>
      </c>
      <c r="LL374">
        <f>IF(LQ374="1-0",INDEX(Scrape!$J:$J,MATCH('HT 1-0'!KP374,Scrape!$B:$B,0)),"")</f>
        <v/>
      </c>
      <c r="LM374">
        <f>IF(LQ374="1-0",INDEX(Scrape!$K:$K,MATCH('HT 1-0'!KP374,Scrape!$B:$B,0)),"")</f>
        <v/>
      </c>
      <c r="LN374">
        <f>IF(LQ374="1-0",INDEX(Scrape!$L:$L,MATCH('HT 1-0'!KP374,Scrape!$B:$B,0)),"")</f>
        <v/>
      </c>
      <c r="LO374">
        <f>IF(LQ374="1-0",INDEX(Scrape!$M:$M,MATCH('HT 1-0'!KP374,Scrape!$B:$B,0)),"")</f>
        <v/>
      </c>
      <c r="LP374">
        <f>IF(LQ374="1-0",INDEX(Scrape!$N:$N,MATCH('HT 1-0'!KP374,Scrape!$B:$B,0)),"")</f>
        <v/>
      </c>
      <c r="LQ374">
        <f>INDEX(Scrape!$O:$O,MATCH('HT 1-0'!KP374,Scrape!$B:$B,0))</f>
        <v/>
      </c>
      <c r="LR374">
        <f>(1/LJ374)+(1/LI374)+(1/LH374)</f>
        <v/>
      </c>
      <c r="LS374">
        <f>(1/LG374)+(1/LF374)+(1/LE374)</f>
        <v/>
      </c>
      <c r="LT374" s="8">
        <f>IF(INDEX(#REF!,MATCH(KQ374,#REF!,0))=INDEX(#REF!,MATCH(KQ374,#REF!,0)),INDEX(#REF!,MATCH(KQ374,#REF!,0)),"ERROR")</f>
        <v/>
      </c>
      <c r="LU374" s="4">
        <f>IF(KR374="G",2,IF(KR374="R",0.5,IF(KR374="A",1)))</f>
        <v/>
      </c>
      <c r="LV374" s="4">
        <f>IF(KS374="G",0.5,IF(KS374="R",2,IF(KS374="A",1)))</f>
        <v/>
      </c>
      <c r="LW374" s="4">
        <f>IF(KT374="G",2,IF(KT374="R",0.5,IF(KT374="A",1)))</f>
        <v/>
      </c>
      <c r="LX374" s="4">
        <f>IF(KU374="G",0.5,IF(KU374="R",2,IF(KU374="A",1)))</f>
        <v/>
      </c>
      <c r="LY374" s="7">
        <f>(LK374*(LU374+LX374)+(LL374*(LU374+LX374)))</f>
        <v/>
      </c>
      <c r="LZ374" s="7">
        <f>(LN374*(LV374+LW374)+(LO374*(LV374+LW374)))</f>
        <v/>
      </c>
      <c r="MA374" s="11">
        <f>LY374-LZ374</f>
        <v/>
      </c>
      <c r="MB374" s="5">
        <f>MA374+2</f>
        <v/>
      </c>
      <c r="MC374" s="6">
        <f>MA374-2</f>
        <v/>
      </c>
      <c r="MD374" s="4">
        <f>LE374</f>
        <v/>
      </c>
      <c r="ME374" s="9">
        <f>IF(MD374=0,1000,MD374+0.75)</f>
        <v/>
      </c>
      <c r="MF374" s="10">
        <f>IF(MD374=0,0,MD374-0.75)</f>
        <v/>
      </c>
      <c r="MG374" s="4">
        <f>((LM374*(LU374+LX374))-((LP374*(LV374+LW374))))</f>
        <v/>
      </c>
      <c r="MH374" s="9">
        <f>MG374*1.2</f>
        <v/>
      </c>
      <c r="MI374" s="10">
        <f>MG374*0.8</f>
        <v/>
      </c>
      <c r="MJ374">
        <f>IFERROR(NX374,"")</f>
        <v/>
      </c>
      <c r="MK374">
        <f>IFERROR(NY374,"")</f>
        <v/>
      </c>
      <c r="ML374">
        <f>IFERROR(NZ374,"")</f>
        <v/>
      </c>
      <c r="MM374">
        <f>IFERROR(OA374,"")</f>
        <v/>
      </c>
      <c r="MN374">
        <f>IFERROR(OB374,"")</f>
        <v/>
      </c>
      <c r="MO374">
        <f>IFERROR(OC374,"")</f>
        <v/>
      </c>
      <c r="MP374" s="1">
        <f>COUNTIFS(#REF!,LT374,#REF!,1,#REF!,"&gt;="&amp;MC374,#REF!,"&lt;="&amp;MB374,#REF!,"&lt;="&amp;ME374,#REF!,"&gt;="&amp;MF374,#REF!,"="&amp;KV374,#REF!,"="&amp;KX374)</f>
        <v/>
      </c>
      <c r="MQ374" s="1">
        <f>COUNTIFS(#REF!,LT374,#REF!,0,#REF!,"&gt;="&amp;MC374,#REF!,"&lt;="&amp;MB374,#REF!,"&lt;="&amp;ME374,#REF!,"&gt;="&amp;MF374,#REF!,"="&amp;KV374,#REF!,"="&amp;KX374)</f>
        <v/>
      </c>
      <c r="MR374" s="1">
        <f>COUNTIFS(#REF!,LT374,#REF!,1,#REF!,"&gt;="&amp;MC374,#REF!,"&lt;="&amp;MB374,#REF!,"&lt;="&amp;ME374,#REF!,"&gt;="&amp;MF374,#REF!,"="&amp;KW374,#REF!,"="&amp;KY374)</f>
        <v/>
      </c>
      <c r="MS374" s="1">
        <f>COUNTIFS(#REF!,LT374,#REF!,0,#REF!,"&gt;="&amp;MC374,#REF!,"&lt;="&amp;MB374,#REF!,"&lt;="&amp;ME374,#REF!,"&gt;="&amp;MF374,#REF!,"="&amp;KW374,#REF!,"="&amp;KY374)</f>
        <v/>
      </c>
      <c r="MT374" s="1">
        <f>COUNTIFS(#REF!,LT374,#REF!,1,#REF!,"&gt;="&amp;MI374,#REF!,"&lt;="&amp;MH374,#REF!,"&lt;="&amp;ME374,#REF!,"&gt;="&amp;MF374)</f>
        <v/>
      </c>
      <c r="MU374" s="1">
        <f>COUNTIFS(#REF!,LT374,#REF!,0,#REF!,"&gt;="&amp;MI374,#REF!,"&lt;="&amp;MH374,#REF!,"&lt;="&amp;ME374,#REF!,"&gt;="&amp;MF374)</f>
        <v/>
      </c>
      <c r="MV374" s="1">
        <f>COUNTIFS(#REF!,LT374,#REF!,1,#REF!,"&gt;="&amp;MI374,#REF!,"&lt;="&amp;MH374,#REF!,"="&amp;KZ374,#REF!,"="&amp;LA374,#REF!,"&lt;="&amp;ME374,#REF!,"&gt;="&amp;MF374)</f>
        <v/>
      </c>
      <c r="MW374" s="1">
        <f>COUNTIFS(#REF!,LT374,#REF!,0,#REF!,"&gt;="&amp;MI374,#REF!,"&lt;="&amp;MH374,#REF!,"="&amp;KZ374,#REF!,"="&amp;LA374,#REF!,"&lt;="&amp;ME374,#REF!,"&gt;="&amp;MF374)</f>
        <v/>
      </c>
      <c r="MX374" s="1">
        <f>COUNTIFS(#REF!,LT374,#REF!,1,#REF!,"&gt;="&amp;MC374,#REF!,"&lt;="&amp;MB374,#REF!,"&lt;="&amp;ME374,#REF!,"&gt;="&amp;MF374)</f>
        <v/>
      </c>
      <c r="MY374" s="1">
        <f>COUNTIFS(#REF!,LT374,#REF!,0,#REF!,"&gt;="&amp;MC374,#REF!,"&lt;="&amp;MB374,#REF!,"&lt;="&amp;ME374,#REF!,"&gt;="&amp;MF374)</f>
        <v/>
      </c>
      <c r="MZ374" s="1">
        <f>COUNTIFS(#REF!,LT374,#REF!,1,#REF!,"&lt;="&amp;ME374,#REF!,"&gt;="&amp;MF374,#REF!,"="&amp;KV374,#REF!,"="&amp;KX374)</f>
        <v/>
      </c>
      <c r="NA374" s="1">
        <f>COUNTIFS(#REF!,LT374,#REF!,0,#REF!,"&lt;="&amp;ME374,#REF!,"&gt;="&amp;MF374,#REF!,"="&amp;KV374,#REF!,"="&amp;KX374)</f>
        <v/>
      </c>
      <c r="NB374" s="1">
        <f>COUNTIFS(#REF!,LT374,#REF!,1,#REF!,"&lt;="&amp;ME374,#REF!,"&gt;="&amp;MF374,#REF!,"="&amp;KW374,#REF!,"="&amp;KY374)</f>
        <v/>
      </c>
      <c r="NC374" s="1">
        <f>COUNTIFS(#REF!,LT374,#REF!,0,#REF!,"&lt;="&amp;ME374,#REF!,"&gt;="&amp;MF374,#REF!,"="&amp;KW374,#REF!,"="&amp;KY374)</f>
        <v/>
      </c>
      <c r="ND374" s="1">
        <f>MP374+MR374+MT374+MV374+MX374+MZ374+NB374</f>
        <v/>
      </c>
      <c r="NE374" s="1">
        <f>MQ374+MS374+MU374+MW374+MY374+NA374+NC374</f>
        <v/>
      </c>
      <c r="NF374" s="1">
        <f>ND374+NE374</f>
        <v/>
      </c>
      <c r="NG374" s="33">
        <f>ND374/(ND374+NE374)</f>
        <v/>
      </c>
      <c r="NH374" s="3">
        <f>1/NG374</f>
        <v/>
      </c>
      <c r="NI374" s="1">
        <f>LH374</f>
        <v/>
      </c>
      <c r="NJ374" s="79">
        <f>((1-NG374)*(1/(NI374-1))*0.98-(NG374*1))</f>
        <v/>
      </c>
      <c r="NK374" s="34">
        <f>IF(LR374&lt;0.9,0,IF(AND(LR374&gt;1.1),0,1))</f>
        <v/>
      </c>
      <c r="NL374" s="34">
        <f>IF(LS374&lt;0.9,0,IF(AND(LS374&gt;1.1),0,1))</f>
        <v/>
      </c>
      <c r="NM374" s="32">
        <f>IF(NF374&gt;99,1,0)</f>
        <v/>
      </c>
      <c r="NN374" s="32">
        <f>IF(NJ374&gt;0.0799,1,0)</f>
        <v/>
      </c>
      <c r="NO374" s="32">
        <f>IF(NJ374&gt;NQ374,1,0)</f>
        <v/>
      </c>
      <c r="NP374" s="32">
        <f>NM374+NN374+NO374+NK374+NL374</f>
        <v/>
      </c>
      <c r="NQ374" s="79">
        <f>(((100*NG374)*(NI374-1)*0.98)-((1-NG374)*100))/100</f>
        <v/>
      </c>
      <c r="NR374" s="34">
        <f>IF(LR374&lt;0.9,0,IF(AND(LR374&gt;1.1),0,1))</f>
        <v/>
      </c>
      <c r="NS374" s="34">
        <f>IF(LS374&lt;0.9,0,IF(AND(LS374&gt;1.1),0,1))</f>
        <v/>
      </c>
      <c r="NT374" s="32">
        <f>IF(NF374&gt;99,1,0)</f>
        <v/>
      </c>
      <c r="NU374" s="32">
        <f>IF(NQ374&gt;0.0799,1,0)</f>
        <v/>
      </c>
      <c r="NV374" s="32">
        <f>IF(NQ374&gt;NJ374,1,0)</f>
        <v/>
      </c>
      <c r="NW374" s="32">
        <f>NT374+NU374+NV374+NR374+NS374</f>
        <v/>
      </c>
      <c r="NX374">
        <f>IF(NP374=5,"LayHome1-0",IF(AND(NW374=5),"BackHome1-0",""))</f>
        <v/>
      </c>
      <c r="NY374">
        <f>IF(NP374=5,KN374,IF(AND(NW374=5),KN374,""))</f>
        <v/>
      </c>
      <c r="NZ374">
        <f>IF(NP374=5,"Match Odds",IF(AND(NW374=5),"Match Odds",""))</f>
        <v/>
      </c>
      <c r="OA374">
        <f>IF(NP374=5,KP374,IF(AND(NW374=5),KP374,""))</f>
        <v/>
      </c>
      <c r="OB374">
        <f>IF(NP374=5,"MATCH_ODDS",IF(AND(NW374=5),"MATCH_ODDS",""))</f>
        <v/>
      </c>
      <c r="OC374">
        <f>IF(NP374=5,"LAY",IF(AND(NW374=5),"BACK",""))</f>
        <v/>
      </c>
    </row>
    <row r="375" ht="16.5" customHeight="1" thickBot="1" thickTop="1">
      <c r="A375" s="2" t="n"/>
      <c r="KN375" s="1">
        <f>IF(INDEX(#REF!,MATCH('HT 1-0'!D375,#REF!,0))=INDEX(#REF!,MATCH('HT 1-0'!D375,#REF!,0)),INDEX(#REF!,MATCH('HT 1-0'!D375,#REF!,0)),"ERROR")</f>
        <v/>
      </c>
      <c r="KO375" s="1">
        <f>IF(INDEX(#REF!,MATCH('HT 1-0'!E375,#REF!,0))=INDEX(#REF!,MATCH('HT 1-0'!E375,#REF!,0)),INDEX(#REF!,MATCH('HT 1-0'!E375,#REF!,0)),"ERROR")</f>
        <v/>
      </c>
      <c r="KP375" s="1">
        <f>KN375&amp;" v "&amp;KO375</f>
        <v/>
      </c>
      <c r="KQ375">
        <f>B375&amp;"_"&amp;C375</f>
        <v/>
      </c>
      <c r="KR375" s="1">
        <f>IF((HW375/KK375)&lt;0.335,"G",IF((HW375/KK375)&gt;0.67,"R","A"))</f>
        <v/>
      </c>
      <c r="KS375" s="1">
        <f>IF((HX375/KK375)&lt;0.335,"G",IF((HX375/KK375)&gt;0.67,"R","A"))</f>
        <v/>
      </c>
      <c r="KT375" s="1">
        <f>IF((IH375/KK375)&lt;0.335,"G",IF((IH375/KK375)&gt;0.67,"R","A"))</f>
        <v/>
      </c>
      <c r="KU375" s="1">
        <f>IF((II375/KK375)&lt;0.335,"G",IF((II375/KK375)&gt;0.67,"R","A"))</f>
        <v/>
      </c>
      <c r="KV375" s="1">
        <f>IF((HZ375/KK375)&lt;0.335,"G",IF((HZ375/KK375)&gt;0.67,"R","A"))</f>
        <v/>
      </c>
      <c r="KW375" s="1">
        <f>IF((HY375/KK375)&lt;0.335,"G",IF((HY375/KK375)&gt;0.67,"R","A"))</f>
        <v/>
      </c>
      <c r="KX375" s="1">
        <f>IF((IK375/KK375)&lt;0.335,"G",IF((IK375/KK375)&gt;0.67,"R","A"))</f>
        <v/>
      </c>
      <c r="KY375" s="1">
        <f>IF((IJ375/KK375)&lt;0.335,"G",IF((IJ375/KK375)&gt;0.67,"R","A"))</f>
        <v/>
      </c>
      <c r="KZ375" s="1">
        <f>IF((HQ375/KK375)&lt;0.335,"G",IF((HQ375/KK375)&gt;0.67,"R","A"))</f>
        <v/>
      </c>
      <c r="LA375" s="1">
        <f>IF((IB375/KK375)&lt;0.335,"G",IF((IB375/KK375)&gt;0.67,"R","A"))</f>
        <v/>
      </c>
      <c r="LB375">
        <f>IF(LQ375="1-0",INDEX(Scrape!#REF!,MATCH('HT 1-0'!KP375,Scrape!$B:$B,0)),"")</f>
        <v/>
      </c>
      <c r="LC375">
        <f>IF(LQ375="1-0",INDEX(Scrape!$A:$A,MATCH('HT 1-0'!KP375,Scrape!$B:$B,0)),"")</f>
        <v/>
      </c>
      <c r="LD375">
        <f>IF(LQ375="1-0",INDEX(Scrape!$B:$B,MATCH('HT 1-0'!KP375,Scrape!$B:$B,0)),"")</f>
        <v/>
      </c>
      <c r="LE375">
        <f>IF(LQ375="1-0",INDEX(Scrape!$C:$C,MATCH('HT 1-0'!KP375,Scrape!$B:$B,0)),"")</f>
        <v/>
      </c>
      <c r="LF375">
        <f>IF(LQ375="1-0",INDEX(Scrape!$D:$D,MATCH('HT 1-0'!KP375,Scrape!$B:$B,0)),"")</f>
        <v/>
      </c>
      <c r="LG375">
        <f>IF(LQ375="1-0",INDEX(Scrape!$E:$E,MATCH('HT 1-0'!KP375,Scrape!$B:$B,0)),"")</f>
        <v/>
      </c>
      <c r="LH375">
        <f>IF(LQ375="1-0",INDEX(Scrape!$F:$F,MATCH('HT 1-0'!KP375,Scrape!$B:$B,0)),"")</f>
        <v/>
      </c>
      <c r="LI375">
        <f>IF(LQ375="1-0",INDEX(Scrape!$G:$G,MATCH('HT 1-0'!KP375,Scrape!$B:$B,0)),"")</f>
        <v/>
      </c>
      <c r="LJ375">
        <f>IF(LQ375="1-0",INDEX(Scrape!$H:$H,MATCH('HT 1-0'!KP375,Scrape!$B:$B,0)),"")</f>
        <v/>
      </c>
      <c r="LK375">
        <f>IF(LQ375="1-0",INDEX(Scrape!$I:$I,MATCH('HT 1-0'!KP375,Scrape!$B:$B,0)),"")</f>
        <v/>
      </c>
      <c r="LL375">
        <f>IF(LQ375="1-0",INDEX(Scrape!$J:$J,MATCH('HT 1-0'!KP375,Scrape!$B:$B,0)),"")</f>
        <v/>
      </c>
      <c r="LM375">
        <f>IF(LQ375="1-0",INDEX(Scrape!$K:$K,MATCH('HT 1-0'!KP375,Scrape!$B:$B,0)),"")</f>
        <v/>
      </c>
      <c r="LN375">
        <f>IF(LQ375="1-0",INDEX(Scrape!$L:$L,MATCH('HT 1-0'!KP375,Scrape!$B:$B,0)),"")</f>
        <v/>
      </c>
      <c r="LO375">
        <f>IF(LQ375="1-0",INDEX(Scrape!$M:$M,MATCH('HT 1-0'!KP375,Scrape!$B:$B,0)),"")</f>
        <v/>
      </c>
      <c r="LP375">
        <f>IF(LQ375="1-0",INDEX(Scrape!$N:$N,MATCH('HT 1-0'!KP375,Scrape!$B:$B,0)),"")</f>
        <v/>
      </c>
      <c r="LQ375">
        <f>INDEX(Scrape!$O:$O,MATCH('HT 1-0'!KP375,Scrape!$B:$B,0))</f>
        <v/>
      </c>
      <c r="LR375">
        <f>(1/LJ375)+(1/LI375)+(1/LH375)</f>
        <v/>
      </c>
      <c r="LS375">
        <f>(1/LG375)+(1/LF375)+(1/LE375)</f>
        <v/>
      </c>
      <c r="LT375" s="8">
        <f>IF(INDEX(#REF!,MATCH(KQ375,#REF!,0))=INDEX(#REF!,MATCH(KQ375,#REF!,0)),INDEX(#REF!,MATCH(KQ375,#REF!,0)),"ERROR")</f>
        <v/>
      </c>
      <c r="LU375" s="4">
        <f>IF(KR375="G",2,IF(KR375="R",0.5,IF(KR375="A",1)))</f>
        <v/>
      </c>
      <c r="LV375" s="4">
        <f>IF(KS375="G",0.5,IF(KS375="R",2,IF(KS375="A",1)))</f>
        <v/>
      </c>
      <c r="LW375" s="4">
        <f>IF(KT375="G",2,IF(KT375="R",0.5,IF(KT375="A",1)))</f>
        <v/>
      </c>
      <c r="LX375" s="4">
        <f>IF(KU375="G",0.5,IF(KU375="R",2,IF(KU375="A",1)))</f>
        <v/>
      </c>
      <c r="LY375" s="7">
        <f>(LK375*(LU375+LX375)+(LL375*(LU375+LX375)))</f>
        <v/>
      </c>
      <c r="LZ375" s="7">
        <f>(LN375*(LV375+LW375)+(LO375*(LV375+LW375)))</f>
        <v/>
      </c>
      <c r="MA375" s="11">
        <f>LY375-LZ375</f>
        <v/>
      </c>
      <c r="MB375" s="5">
        <f>MA375+2</f>
        <v/>
      </c>
      <c r="MC375" s="6">
        <f>MA375-2</f>
        <v/>
      </c>
      <c r="MD375" s="4">
        <f>LE375</f>
        <v/>
      </c>
      <c r="ME375" s="9">
        <f>IF(MD375=0,1000,MD375+0.75)</f>
        <v/>
      </c>
      <c r="MF375" s="10">
        <f>IF(MD375=0,0,MD375-0.75)</f>
        <v/>
      </c>
      <c r="MG375" s="4">
        <f>((LM375*(LU375+LX375))-((LP375*(LV375+LW375))))</f>
        <v/>
      </c>
      <c r="MH375" s="9">
        <f>MG375*1.2</f>
        <v/>
      </c>
      <c r="MI375" s="10">
        <f>MG375*0.8</f>
        <v/>
      </c>
      <c r="MJ375">
        <f>IFERROR(NX375,"")</f>
        <v/>
      </c>
      <c r="MK375">
        <f>IFERROR(NY375,"")</f>
        <v/>
      </c>
      <c r="ML375">
        <f>IFERROR(NZ375,"")</f>
        <v/>
      </c>
      <c r="MM375">
        <f>IFERROR(OA375,"")</f>
        <v/>
      </c>
      <c r="MN375">
        <f>IFERROR(OB375,"")</f>
        <v/>
      </c>
      <c r="MO375">
        <f>IFERROR(OC375,"")</f>
        <v/>
      </c>
      <c r="MP375" s="1">
        <f>COUNTIFS(#REF!,LT375,#REF!,1,#REF!,"&gt;="&amp;MC375,#REF!,"&lt;="&amp;MB375,#REF!,"&lt;="&amp;ME375,#REF!,"&gt;="&amp;MF375,#REF!,"="&amp;KV375,#REF!,"="&amp;KX375)</f>
        <v/>
      </c>
      <c r="MQ375" s="1">
        <f>COUNTIFS(#REF!,LT375,#REF!,0,#REF!,"&gt;="&amp;MC375,#REF!,"&lt;="&amp;MB375,#REF!,"&lt;="&amp;ME375,#REF!,"&gt;="&amp;MF375,#REF!,"="&amp;KV375,#REF!,"="&amp;KX375)</f>
        <v/>
      </c>
      <c r="MR375" s="1">
        <f>COUNTIFS(#REF!,LT375,#REF!,1,#REF!,"&gt;="&amp;MC375,#REF!,"&lt;="&amp;MB375,#REF!,"&lt;="&amp;ME375,#REF!,"&gt;="&amp;MF375,#REF!,"="&amp;KW375,#REF!,"="&amp;KY375)</f>
        <v/>
      </c>
      <c r="MS375" s="1">
        <f>COUNTIFS(#REF!,LT375,#REF!,0,#REF!,"&gt;="&amp;MC375,#REF!,"&lt;="&amp;MB375,#REF!,"&lt;="&amp;ME375,#REF!,"&gt;="&amp;MF375,#REF!,"="&amp;KW375,#REF!,"="&amp;KY375)</f>
        <v/>
      </c>
      <c r="MT375" s="1">
        <f>COUNTIFS(#REF!,LT375,#REF!,1,#REF!,"&gt;="&amp;MI375,#REF!,"&lt;="&amp;MH375,#REF!,"&lt;="&amp;ME375,#REF!,"&gt;="&amp;MF375)</f>
        <v/>
      </c>
      <c r="MU375" s="1">
        <f>COUNTIFS(#REF!,LT375,#REF!,0,#REF!,"&gt;="&amp;MI375,#REF!,"&lt;="&amp;MH375,#REF!,"&lt;="&amp;ME375,#REF!,"&gt;="&amp;MF375)</f>
        <v/>
      </c>
      <c r="MV375" s="1">
        <f>COUNTIFS(#REF!,LT375,#REF!,1,#REF!,"&gt;="&amp;MI375,#REF!,"&lt;="&amp;MH375,#REF!,"="&amp;KZ375,#REF!,"="&amp;LA375,#REF!,"&lt;="&amp;ME375,#REF!,"&gt;="&amp;MF375)</f>
        <v/>
      </c>
      <c r="MW375" s="1">
        <f>COUNTIFS(#REF!,LT375,#REF!,0,#REF!,"&gt;="&amp;MI375,#REF!,"&lt;="&amp;MH375,#REF!,"="&amp;KZ375,#REF!,"="&amp;LA375,#REF!,"&lt;="&amp;ME375,#REF!,"&gt;="&amp;MF375)</f>
        <v/>
      </c>
      <c r="MX375" s="1">
        <f>COUNTIFS(#REF!,LT375,#REF!,1,#REF!,"&gt;="&amp;MC375,#REF!,"&lt;="&amp;MB375,#REF!,"&lt;="&amp;ME375,#REF!,"&gt;="&amp;MF375)</f>
        <v/>
      </c>
      <c r="MY375" s="1">
        <f>COUNTIFS(#REF!,LT375,#REF!,0,#REF!,"&gt;="&amp;MC375,#REF!,"&lt;="&amp;MB375,#REF!,"&lt;="&amp;ME375,#REF!,"&gt;="&amp;MF375)</f>
        <v/>
      </c>
      <c r="MZ375" s="1">
        <f>COUNTIFS(#REF!,LT375,#REF!,1,#REF!,"&lt;="&amp;ME375,#REF!,"&gt;="&amp;MF375,#REF!,"="&amp;KV375,#REF!,"="&amp;KX375)</f>
        <v/>
      </c>
      <c r="NA375" s="1">
        <f>COUNTIFS(#REF!,LT375,#REF!,0,#REF!,"&lt;="&amp;ME375,#REF!,"&gt;="&amp;MF375,#REF!,"="&amp;KV375,#REF!,"="&amp;KX375)</f>
        <v/>
      </c>
      <c r="NB375" s="1">
        <f>COUNTIFS(#REF!,LT375,#REF!,1,#REF!,"&lt;="&amp;ME375,#REF!,"&gt;="&amp;MF375,#REF!,"="&amp;KW375,#REF!,"="&amp;KY375)</f>
        <v/>
      </c>
      <c r="NC375" s="1">
        <f>COUNTIFS(#REF!,LT375,#REF!,0,#REF!,"&lt;="&amp;ME375,#REF!,"&gt;="&amp;MF375,#REF!,"="&amp;KW375,#REF!,"="&amp;KY375)</f>
        <v/>
      </c>
      <c r="ND375" s="1">
        <f>MP375+MR375+MT375+MV375+MX375+MZ375+NB375</f>
        <v/>
      </c>
      <c r="NE375" s="1">
        <f>MQ375+MS375+MU375+MW375+MY375+NA375+NC375</f>
        <v/>
      </c>
      <c r="NF375" s="1">
        <f>ND375+NE375</f>
        <v/>
      </c>
      <c r="NG375" s="33">
        <f>ND375/(ND375+NE375)</f>
        <v/>
      </c>
      <c r="NH375" s="3">
        <f>1/NG375</f>
        <v/>
      </c>
      <c r="NI375" s="1">
        <f>LH375</f>
        <v/>
      </c>
      <c r="NJ375" s="79">
        <f>((1-NG375)*(1/(NI375-1))*0.98-(NG375*1))</f>
        <v/>
      </c>
      <c r="NK375" s="34">
        <f>IF(LR375&lt;0.9,0,IF(AND(LR375&gt;1.1),0,1))</f>
        <v/>
      </c>
      <c r="NL375" s="34">
        <f>IF(LS375&lt;0.9,0,IF(AND(LS375&gt;1.1),0,1))</f>
        <v/>
      </c>
      <c r="NM375" s="32">
        <f>IF(NF375&gt;99,1,0)</f>
        <v/>
      </c>
      <c r="NN375" s="32">
        <f>IF(NJ375&gt;0.0799,1,0)</f>
        <v/>
      </c>
      <c r="NO375" s="32">
        <f>IF(NJ375&gt;NQ375,1,0)</f>
        <v/>
      </c>
      <c r="NP375" s="32">
        <f>NM375+NN375+NO375+NK375+NL375</f>
        <v/>
      </c>
      <c r="NQ375" s="79">
        <f>(((100*NG375)*(NI375-1)*0.98)-((1-NG375)*100))/100</f>
        <v/>
      </c>
      <c r="NR375" s="34">
        <f>IF(LR375&lt;0.9,0,IF(AND(LR375&gt;1.1),0,1))</f>
        <v/>
      </c>
      <c r="NS375" s="34">
        <f>IF(LS375&lt;0.9,0,IF(AND(LS375&gt;1.1),0,1))</f>
        <v/>
      </c>
      <c r="NT375" s="32">
        <f>IF(NF375&gt;99,1,0)</f>
        <v/>
      </c>
      <c r="NU375" s="32">
        <f>IF(NQ375&gt;0.0799,1,0)</f>
        <v/>
      </c>
      <c r="NV375" s="32">
        <f>IF(NQ375&gt;NJ375,1,0)</f>
        <v/>
      </c>
      <c r="NW375" s="32">
        <f>NT375+NU375+NV375+NR375+NS375</f>
        <v/>
      </c>
      <c r="NX375">
        <f>IF(NP375=5,"LayHome1-0",IF(AND(NW375=5),"BackHome1-0",""))</f>
        <v/>
      </c>
      <c r="NY375">
        <f>IF(NP375=5,KN375,IF(AND(NW375=5),KN375,""))</f>
        <v/>
      </c>
      <c r="NZ375">
        <f>IF(NP375=5,"Match Odds",IF(AND(NW375=5),"Match Odds",""))</f>
        <v/>
      </c>
      <c r="OA375">
        <f>IF(NP375=5,KP375,IF(AND(NW375=5),KP375,""))</f>
        <v/>
      </c>
      <c r="OB375">
        <f>IF(NP375=5,"MATCH_ODDS",IF(AND(NW375=5),"MATCH_ODDS",""))</f>
        <v/>
      </c>
      <c r="OC375">
        <f>IF(NP375=5,"LAY",IF(AND(NW375=5),"BACK",""))</f>
        <v/>
      </c>
    </row>
    <row r="376" ht="16.5" customHeight="1" thickBot="1" thickTop="1">
      <c r="A376" s="2" t="n"/>
      <c r="KN376" s="1">
        <f>IF(INDEX(#REF!,MATCH('HT 1-0'!D376,#REF!,0))=INDEX(#REF!,MATCH('HT 1-0'!D376,#REF!,0)),INDEX(#REF!,MATCH('HT 1-0'!D376,#REF!,0)),"ERROR")</f>
        <v/>
      </c>
      <c r="KO376" s="1">
        <f>IF(INDEX(#REF!,MATCH('HT 1-0'!E376,#REF!,0))=INDEX(#REF!,MATCH('HT 1-0'!E376,#REF!,0)),INDEX(#REF!,MATCH('HT 1-0'!E376,#REF!,0)),"ERROR")</f>
        <v/>
      </c>
      <c r="KP376" s="1">
        <f>KN376&amp;" v "&amp;KO376</f>
        <v/>
      </c>
      <c r="KQ376">
        <f>B376&amp;"_"&amp;C376</f>
        <v/>
      </c>
      <c r="KR376" s="1">
        <f>IF((HW376/KK376)&lt;0.335,"G",IF((HW376/KK376)&gt;0.67,"R","A"))</f>
        <v/>
      </c>
      <c r="KS376" s="1">
        <f>IF((HX376/KK376)&lt;0.335,"G",IF((HX376/KK376)&gt;0.67,"R","A"))</f>
        <v/>
      </c>
      <c r="KT376" s="1">
        <f>IF((IH376/KK376)&lt;0.335,"G",IF((IH376/KK376)&gt;0.67,"R","A"))</f>
        <v/>
      </c>
      <c r="KU376" s="1">
        <f>IF((II376/KK376)&lt;0.335,"G",IF((II376/KK376)&gt;0.67,"R","A"))</f>
        <v/>
      </c>
      <c r="KV376" s="1">
        <f>IF((HZ376/KK376)&lt;0.335,"G",IF((HZ376/KK376)&gt;0.67,"R","A"))</f>
        <v/>
      </c>
      <c r="KW376" s="1">
        <f>IF((HY376/KK376)&lt;0.335,"G",IF((HY376/KK376)&gt;0.67,"R","A"))</f>
        <v/>
      </c>
      <c r="KX376" s="1">
        <f>IF((IK376/KK376)&lt;0.335,"G",IF((IK376/KK376)&gt;0.67,"R","A"))</f>
        <v/>
      </c>
      <c r="KY376" s="1">
        <f>IF((IJ376/KK376)&lt;0.335,"G",IF((IJ376/KK376)&gt;0.67,"R","A"))</f>
        <v/>
      </c>
      <c r="KZ376" s="1">
        <f>IF((HQ376/KK376)&lt;0.335,"G",IF((HQ376/KK376)&gt;0.67,"R","A"))</f>
        <v/>
      </c>
      <c r="LA376" s="1">
        <f>IF((IB376/KK376)&lt;0.335,"G",IF((IB376/KK376)&gt;0.67,"R","A"))</f>
        <v/>
      </c>
      <c r="LB376">
        <f>IF(LQ376="1-0",INDEX(Scrape!#REF!,MATCH('HT 1-0'!KP376,Scrape!$B:$B,0)),"")</f>
        <v/>
      </c>
      <c r="LC376">
        <f>IF(LQ376="1-0",INDEX(Scrape!$A:$A,MATCH('HT 1-0'!KP376,Scrape!$B:$B,0)),"")</f>
        <v/>
      </c>
      <c r="LD376">
        <f>IF(LQ376="1-0",INDEX(Scrape!$B:$B,MATCH('HT 1-0'!KP376,Scrape!$B:$B,0)),"")</f>
        <v/>
      </c>
      <c r="LE376">
        <f>IF(LQ376="1-0",INDEX(Scrape!$C:$C,MATCH('HT 1-0'!KP376,Scrape!$B:$B,0)),"")</f>
        <v/>
      </c>
      <c r="LF376">
        <f>IF(LQ376="1-0",INDEX(Scrape!$D:$D,MATCH('HT 1-0'!KP376,Scrape!$B:$B,0)),"")</f>
        <v/>
      </c>
      <c r="LG376">
        <f>IF(LQ376="1-0",INDEX(Scrape!$E:$E,MATCH('HT 1-0'!KP376,Scrape!$B:$B,0)),"")</f>
        <v/>
      </c>
      <c r="LH376">
        <f>IF(LQ376="1-0",INDEX(Scrape!$F:$F,MATCH('HT 1-0'!KP376,Scrape!$B:$B,0)),"")</f>
        <v/>
      </c>
      <c r="LI376">
        <f>IF(LQ376="1-0",INDEX(Scrape!$G:$G,MATCH('HT 1-0'!KP376,Scrape!$B:$B,0)),"")</f>
        <v/>
      </c>
      <c r="LJ376">
        <f>IF(LQ376="1-0",INDEX(Scrape!$H:$H,MATCH('HT 1-0'!KP376,Scrape!$B:$B,0)),"")</f>
        <v/>
      </c>
      <c r="LK376">
        <f>IF(LQ376="1-0",INDEX(Scrape!$I:$I,MATCH('HT 1-0'!KP376,Scrape!$B:$B,0)),"")</f>
        <v/>
      </c>
      <c r="LL376">
        <f>IF(LQ376="1-0",INDEX(Scrape!$J:$J,MATCH('HT 1-0'!KP376,Scrape!$B:$B,0)),"")</f>
        <v/>
      </c>
      <c r="LM376">
        <f>IF(LQ376="1-0",INDEX(Scrape!$K:$K,MATCH('HT 1-0'!KP376,Scrape!$B:$B,0)),"")</f>
        <v/>
      </c>
      <c r="LN376">
        <f>IF(LQ376="1-0",INDEX(Scrape!$L:$L,MATCH('HT 1-0'!KP376,Scrape!$B:$B,0)),"")</f>
        <v/>
      </c>
      <c r="LO376">
        <f>IF(LQ376="1-0",INDEX(Scrape!$M:$M,MATCH('HT 1-0'!KP376,Scrape!$B:$B,0)),"")</f>
        <v/>
      </c>
      <c r="LP376">
        <f>IF(LQ376="1-0",INDEX(Scrape!$N:$N,MATCH('HT 1-0'!KP376,Scrape!$B:$B,0)),"")</f>
        <v/>
      </c>
      <c r="LQ376">
        <f>INDEX(Scrape!$O:$O,MATCH('HT 1-0'!KP376,Scrape!$B:$B,0))</f>
        <v/>
      </c>
      <c r="LR376">
        <f>(1/LJ376)+(1/LI376)+(1/LH376)</f>
        <v/>
      </c>
      <c r="LS376">
        <f>(1/LG376)+(1/LF376)+(1/LE376)</f>
        <v/>
      </c>
      <c r="LT376" s="8">
        <f>IF(INDEX(#REF!,MATCH(KQ376,#REF!,0))=INDEX(#REF!,MATCH(KQ376,#REF!,0)),INDEX(#REF!,MATCH(KQ376,#REF!,0)),"ERROR")</f>
        <v/>
      </c>
      <c r="LU376" s="4">
        <f>IF(KR376="G",2,IF(KR376="R",0.5,IF(KR376="A",1)))</f>
        <v/>
      </c>
      <c r="LV376" s="4">
        <f>IF(KS376="G",0.5,IF(KS376="R",2,IF(KS376="A",1)))</f>
        <v/>
      </c>
      <c r="LW376" s="4">
        <f>IF(KT376="G",2,IF(KT376="R",0.5,IF(KT376="A",1)))</f>
        <v/>
      </c>
      <c r="LX376" s="4">
        <f>IF(KU376="G",0.5,IF(KU376="R",2,IF(KU376="A",1)))</f>
        <v/>
      </c>
      <c r="LY376" s="7">
        <f>(LK376*(LU376+LX376)+(LL376*(LU376+LX376)))</f>
        <v/>
      </c>
      <c r="LZ376" s="7">
        <f>(LN376*(LV376+LW376)+(LO376*(LV376+LW376)))</f>
        <v/>
      </c>
      <c r="MA376" s="11">
        <f>LY376-LZ376</f>
        <v/>
      </c>
      <c r="MB376" s="5">
        <f>MA376+2</f>
        <v/>
      </c>
      <c r="MC376" s="6">
        <f>MA376-2</f>
        <v/>
      </c>
      <c r="MD376" s="4">
        <f>LE376</f>
        <v/>
      </c>
      <c r="ME376" s="9">
        <f>IF(MD376=0,1000,MD376+0.75)</f>
        <v/>
      </c>
      <c r="MF376" s="10">
        <f>IF(MD376=0,0,MD376-0.75)</f>
        <v/>
      </c>
      <c r="MG376" s="4">
        <f>((LM376*(LU376+LX376))-((LP376*(LV376+LW376))))</f>
        <v/>
      </c>
      <c r="MH376" s="9">
        <f>MG376*1.2</f>
        <v/>
      </c>
      <c r="MI376" s="10">
        <f>MG376*0.8</f>
        <v/>
      </c>
      <c r="MJ376">
        <f>IFERROR(NX376,"")</f>
        <v/>
      </c>
      <c r="MK376">
        <f>IFERROR(NY376,"")</f>
        <v/>
      </c>
      <c r="ML376">
        <f>IFERROR(NZ376,"")</f>
        <v/>
      </c>
      <c r="MM376">
        <f>IFERROR(OA376,"")</f>
        <v/>
      </c>
      <c r="MN376">
        <f>IFERROR(OB376,"")</f>
        <v/>
      </c>
      <c r="MO376">
        <f>IFERROR(OC376,"")</f>
        <v/>
      </c>
      <c r="MP376" s="1">
        <f>COUNTIFS(#REF!,LT376,#REF!,1,#REF!,"&gt;="&amp;MC376,#REF!,"&lt;="&amp;MB376,#REF!,"&lt;="&amp;ME376,#REF!,"&gt;="&amp;MF376,#REF!,"="&amp;KV376,#REF!,"="&amp;KX376)</f>
        <v/>
      </c>
      <c r="MQ376" s="1">
        <f>COUNTIFS(#REF!,LT376,#REF!,0,#REF!,"&gt;="&amp;MC376,#REF!,"&lt;="&amp;MB376,#REF!,"&lt;="&amp;ME376,#REF!,"&gt;="&amp;MF376,#REF!,"="&amp;KV376,#REF!,"="&amp;KX376)</f>
        <v/>
      </c>
      <c r="MR376" s="1">
        <f>COUNTIFS(#REF!,LT376,#REF!,1,#REF!,"&gt;="&amp;MC376,#REF!,"&lt;="&amp;MB376,#REF!,"&lt;="&amp;ME376,#REF!,"&gt;="&amp;MF376,#REF!,"="&amp;KW376,#REF!,"="&amp;KY376)</f>
        <v/>
      </c>
      <c r="MS376" s="1">
        <f>COUNTIFS(#REF!,LT376,#REF!,0,#REF!,"&gt;="&amp;MC376,#REF!,"&lt;="&amp;MB376,#REF!,"&lt;="&amp;ME376,#REF!,"&gt;="&amp;MF376,#REF!,"="&amp;KW376,#REF!,"="&amp;KY376)</f>
        <v/>
      </c>
      <c r="MT376" s="1">
        <f>COUNTIFS(#REF!,LT376,#REF!,1,#REF!,"&gt;="&amp;MI376,#REF!,"&lt;="&amp;MH376,#REF!,"&lt;="&amp;ME376,#REF!,"&gt;="&amp;MF376)</f>
        <v/>
      </c>
      <c r="MU376" s="1">
        <f>COUNTIFS(#REF!,LT376,#REF!,0,#REF!,"&gt;="&amp;MI376,#REF!,"&lt;="&amp;MH376,#REF!,"&lt;="&amp;ME376,#REF!,"&gt;="&amp;MF376)</f>
        <v/>
      </c>
      <c r="MV376" s="1">
        <f>COUNTIFS(#REF!,LT376,#REF!,1,#REF!,"&gt;="&amp;MI376,#REF!,"&lt;="&amp;MH376,#REF!,"="&amp;KZ376,#REF!,"="&amp;LA376,#REF!,"&lt;="&amp;ME376,#REF!,"&gt;="&amp;MF376)</f>
        <v/>
      </c>
      <c r="MW376" s="1">
        <f>COUNTIFS(#REF!,LT376,#REF!,0,#REF!,"&gt;="&amp;MI376,#REF!,"&lt;="&amp;MH376,#REF!,"="&amp;KZ376,#REF!,"="&amp;LA376,#REF!,"&lt;="&amp;ME376,#REF!,"&gt;="&amp;MF376)</f>
        <v/>
      </c>
      <c r="MX376" s="1">
        <f>COUNTIFS(#REF!,LT376,#REF!,1,#REF!,"&gt;="&amp;MC376,#REF!,"&lt;="&amp;MB376,#REF!,"&lt;="&amp;ME376,#REF!,"&gt;="&amp;MF376)</f>
        <v/>
      </c>
      <c r="MY376" s="1">
        <f>COUNTIFS(#REF!,LT376,#REF!,0,#REF!,"&gt;="&amp;MC376,#REF!,"&lt;="&amp;MB376,#REF!,"&lt;="&amp;ME376,#REF!,"&gt;="&amp;MF376)</f>
        <v/>
      </c>
      <c r="MZ376" s="1">
        <f>COUNTIFS(#REF!,LT376,#REF!,1,#REF!,"&lt;="&amp;ME376,#REF!,"&gt;="&amp;MF376,#REF!,"="&amp;KV376,#REF!,"="&amp;KX376)</f>
        <v/>
      </c>
      <c r="NA376" s="1">
        <f>COUNTIFS(#REF!,LT376,#REF!,0,#REF!,"&lt;="&amp;ME376,#REF!,"&gt;="&amp;MF376,#REF!,"="&amp;KV376,#REF!,"="&amp;KX376)</f>
        <v/>
      </c>
      <c r="NB376" s="1">
        <f>COUNTIFS(#REF!,LT376,#REF!,1,#REF!,"&lt;="&amp;ME376,#REF!,"&gt;="&amp;MF376,#REF!,"="&amp;KW376,#REF!,"="&amp;KY376)</f>
        <v/>
      </c>
      <c r="NC376" s="1">
        <f>COUNTIFS(#REF!,LT376,#REF!,0,#REF!,"&lt;="&amp;ME376,#REF!,"&gt;="&amp;MF376,#REF!,"="&amp;KW376,#REF!,"="&amp;KY376)</f>
        <v/>
      </c>
      <c r="ND376" s="1">
        <f>MP376+MR376+MT376+MV376+MX376+MZ376+NB376</f>
        <v/>
      </c>
      <c r="NE376" s="1">
        <f>MQ376+MS376+MU376+MW376+MY376+NA376+NC376</f>
        <v/>
      </c>
      <c r="NF376" s="1">
        <f>ND376+NE376</f>
        <v/>
      </c>
      <c r="NG376" s="33">
        <f>ND376/(ND376+NE376)</f>
        <v/>
      </c>
      <c r="NH376" s="3">
        <f>1/NG376</f>
        <v/>
      </c>
      <c r="NI376" s="1">
        <f>LH376</f>
        <v/>
      </c>
      <c r="NJ376" s="79">
        <f>((1-NG376)*(1/(NI376-1))*0.98-(NG376*1))</f>
        <v/>
      </c>
      <c r="NK376" s="34">
        <f>IF(LR376&lt;0.9,0,IF(AND(LR376&gt;1.1),0,1))</f>
        <v/>
      </c>
      <c r="NL376" s="34">
        <f>IF(LS376&lt;0.9,0,IF(AND(LS376&gt;1.1),0,1))</f>
        <v/>
      </c>
      <c r="NM376" s="32">
        <f>IF(NF376&gt;99,1,0)</f>
        <v/>
      </c>
      <c r="NN376" s="32">
        <f>IF(NJ376&gt;0.0799,1,0)</f>
        <v/>
      </c>
      <c r="NO376" s="32">
        <f>IF(NJ376&gt;NQ376,1,0)</f>
        <v/>
      </c>
      <c r="NP376" s="32">
        <f>NM376+NN376+NO376+NK376+NL376</f>
        <v/>
      </c>
      <c r="NQ376" s="79">
        <f>(((100*NG376)*(NI376-1)*0.98)-((1-NG376)*100))/100</f>
        <v/>
      </c>
      <c r="NR376" s="34">
        <f>IF(LR376&lt;0.9,0,IF(AND(LR376&gt;1.1),0,1))</f>
        <v/>
      </c>
      <c r="NS376" s="34">
        <f>IF(LS376&lt;0.9,0,IF(AND(LS376&gt;1.1),0,1))</f>
        <v/>
      </c>
      <c r="NT376" s="32">
        <f>IF(NF376&gt;99,1,0)</f>
        <v/>
      </c>
      <c r="NU376" s="32">
        <f>IF(NQ376&gt;0.0799,1,0)</f>
        <v/>
      </c>
      <c r="NV376" s="32">
        <f>IF(NQ376&gt;NJ376,1,0)</f>
        <v/>
      </c>
      <c r="NW376" s="32">
        <f>NT376+NU376+NV376+NR376+NS376</f>
        <v/>
      </c>
      <c r="NX376">
        <f>IF(NP376=5,"LayHome1-0",IF(AND(NW376=5),"BackHome1-0",""))</f>
        <v/>
      </c>
      <c r="NY376">
        <f>IF(NP376=5,KN376,IF(AND(NW376=5),KN376,""))</f>
        <v/>
      </c>
      <c r="NZ376">
        <f>IF(NP376=5,"Match Odds",IF(AND(NW376=5),"Match Odds",""))</f>
        <v/>
      </c>
      <c r="OA376">
        <f>IF(NP376=5,KP376,IF(AND(NW376=5),KP376,""))</f>
        <v/>
      </c>
      <c r="OB376">
        <f>IF(NP376=5,"MATCH_ODDS",IF(AND(NW376=5),"MATCH_ODDS",""))</f>
        <v/>
      </c>
      <c r="OC376">
        <f>IF(NP376=5,"LAY",IF(AND(NW376=5),"BACK",""))</f>
        <v/>
      </c>
    </row>
    <row r="377" ht="16.5" customHeight="1" thickBot="1" thickTop="1">
      <c r="A377" s="2" t="n"/>
      <c r="KN377" s="1">
        <f>IF(INDEX(#REF!,MATCH('HT 1-0'!D377,#REF!,0))=INDEX(#REF!,MATCH('HT 1-0'!D377,#REF!,0)),INDEX(#REF!,MATCH('HT 1-0'!D377,#REF!,0)),"ERROR")</f>
        <v/>
      </c>
      <c r="KO377" s="1">
        <f>IF(INDEX(#REF!,MATCH('HT 1-0'!E377,#REF!,0))=INDEX(#REF!,MATCH('HT 1-0'!E377,#REF!,0)),INDEX(#REF!,MATCH('HT 1-0'!E377,#REF!,0)),"ERROR")</f>
        <v/>
      </c>
      <c r="KP377" s="1">
        <f>KN377&amp;" v "&amp;KO377</f>
        <v/>
      </c>
      <c r="KQ377">
        <f>B377&amp;"_"&amp;C377</f>
        <v/>
      </c>
      <c r="KR377" s="1">
        <f>IF((HW377/KK377)&lt;0.335,"G",IF((HW377/KK377)&gt;0.67,"R","A"))</f>
        <v/>
      </c>
      <c r="KS377" s="1">
        <f>IF((HX377/KK377)&lt;0.335,"G",IF((HX377/KK377)&gt;0.67,"R","A"))</f>
        <v/>
      </c>
      <c r="KT377" s="1">
        <f>IF((IH377/KK377)&lt;0.335,"G",IF((IH377/KK377)&gt;0.67,"R","A"))</f>
        <v/>
      </c>
      <c r="KU377" s="1">
        <f>IF((II377/KK377)&lt;0.335,"G",IF((II377/KK377)&gt;0.67,"R","A"))</f>
        <v/>
      </c>
      <c r="KV377" s="1">
        <f>IF((HZ377/KK377)&lt;0.335,"G",IF((HZ377/KK377)&gt;0.67,"R","A"))</f>
        <v/>
      </c>
      <c r="KW377" s="1">
        <f>IF((HY377/KK377)&lt;0.335,"G",IF((HY377/KK377)&gt;0.67,"R","A"))</f>
        <v/>
      </c>
      <c r="KX377" s="1">
        <f>IF((IK377/KK377)&lt;0.335,"G",IF((IK377/KK377)&gt;0.67,"R","A"))</f>
        <v/>
      </c>
      <c r="KY377" s="1">
        <f>IF((IJ377/KK377)&lt;0.335,"G",IF((IJ377/KK377)&gt;0.67,"R","A"))</f>
        <v/>
      </c>
      <c r="KZ377" s="1">
        <f>IF((HQ377/KK377)&lt;0.335,"G",IF((HQ377/KK377)&gt;0.67,"R","A"))</f>
        <v/>
      </c>
      <c r="LA377" s="1">
        <f>IF((IB377/KK377)&lt;0.335,"G",IF((IB377/KK377)&gt;0.67,"R","A"))</f>
        <v/>
      </c>
      <c r="LB377">
        <f>IF(LQ377="1-0",INDEX(Scrape!#REF!,MATCH('HT 1-0'!KP377,Scrape!$B:$B,0)),"")</f>
        <v/>
      </c>
      <c r="LC377">
        <f>IF(LQ377="1-0",INDEX(Scrape!$A:$A,MATCH('HT 1-0'!KP377,Scrape!$B:$B,0)),"")</f>
        <v/>
      </c>
      <c r="LD377">
        <f>IF(LQ377="1-0",INDEX(Scrape!$B:$B,MATCH('HT 1-0'!KP377,Scrape!$B:$B,0)),"")</f>
        <v/>
      </c>
      <c r="LE377">
        <f>IF(LQ377="1-0",INDEX(Scrape!$C:$C,MATCH('HT 1-0'!KP377,Scrape!$B:$B,0)),"")</f>
        <v/>
      </c>
      <c r="LF377">
        <f>IF(LQ377="1-0",INDEX(Scrape!$D:$D,MATCH('HT 1-0'!KP377,Scrape!$B:$B,0)),"")</f>
        <v/>
      </c>
      <c r="LG377">
        <f>IF(LQ377="1-0",INDEX(Scrape!$E:$E,MATCH('HT 1-0'!KP377,Scrape!$B:$B,0)),"")</f>
        <v/>
      </c>
      <c r="LH377">
        <f>IF(LQ377="1-0",INDEX(Scrape!$F:$F,MATCH('HT 1-0'!KP377,Scrape!$B:$B,0)),"")</f>
        <v/>
      </c>
      <c r="LI377">
        <f>IF(LQ377="1-0",INDEX(Scrape!$G:$G,MATCH('HT 1-0'!KP377,Scrape!$B:$B,0)),"")</f>
        <v/>
      </c>
      <c r="LJ377">
        <f>IF(LQ377="1-0",INDEX(Scrape!$H:$H,MATCH('HT 1-0'!KP377,Scrape!$B:$B,0)),"")</f>
        <v/>
      </c>
      <c r="LK377">
        <f>IF(LQ377="1-0",INDEX(Scrape!$I:$I,MATCH('HT 1-0'!KP377,Scrape!$B:$B,0)),"")</f>
        <v/>
      </c>
      <c r="LL377">
        <f>IF(LQ377="1-0",INDEX(Scrape!$J:$J,MATCH('HT 1-0'!KP377,Scrape!$B:$B,0)),"")</f>
        <v/>
      </c>
      <c r="LM377">
        <f>IF(LQ377="1-0",INDEX(Scrape!$K:$K,MATCH('HT 1-0'!KP377,Scrape!$B:$B,0)),"")</f>
        <v/>
      </c>
      <c r="LN377">
        <f>IF(LQ377="1-0",INDEX(Scrape!$L:$L,MATCH('HT 1-0'!KP377,Scrape!$B:$B,0)),"")</f>
        <v/>
      </c>
      <c r="LO377">
        <f>IF(LQ377="1-0",INDEX(Scrape!$M:$M,MATCH('HT 1-0'!KP377,Scrape!$B:$B,0)),"")</f>
        <v/>
      </c>
      <c r="LP377">
        <f>IF(LQ377="1-0",INDEX(Scrape!$N:$N,MATCH('HT 1-0'!KP377,Scrape!$B:$B,0)),"")</f>
        <v/>
      </c>
      <c r="LQ377">
        <f>INDEX(Scrape!$O:$O,MATCH('HT 1-0'!KP377,Scrape!$B:$B,0))</f>
        <v/>
      </c>
      <c r="LR377">
        <f>(1/LJ377)+(1/LI377)+(1/LH377)</f>
        <v/>
      </c>
      <c r="LS377">
        <f>(1/LG377)+(1/LF377)+(1/LE377)</f>
        <v/>
      </c>
      <c r="LT377" s="8">
        <f>IF(INDEX(#REF!,MATCH(KQ377,#REF!,0))=INDEX(#REF!,MATCH(KQ377,#REF!,0)),INDEX(#REF!,MATCH(KQ377,#REF!,0)),"ERROR")</f>
        <v/>
      </c>
      <c r="LU377" s="4">
        <f>IF(KR377="G",2,IF(KR377="R",0.5,IF(KR377="A",1)))</f>
        <v/>
      </c>
      <c r="LV377" s="4">
        <f>IF(KS377="G",0.5,IF(KS377="R",2,IF(KS377="A",1)))</f>
        <v/>
      </c>
      <c r="LW377" s="4">
        <f>IF(KT377="G",2,IF(KT377="R",0.5,IF(KT377="A",1)))</f>
        <v/>
      </c>
      <c r="LX377" s="4">
        <f>IF(KU377="G",0.5,IF(KU377="R",2,IF(KU377="A",1)))</f>
        <v/>
      </c>
      <c r="LY377" s="7">
        <f>(LK377*(LU377+LX377)+(LL377*(LU377+LX377)))</f>
        <v/>
      </c>
      <c r="LZ377" s="7">
        <f>(LN377*(LV377+LW377)+(LO377*(LV377+LW377)))</f>
        <v/>
      </c>
      <c r="MA377" s="11">
        <f>LY377-LZ377</f>
        <v/>
      </c>
      <c r="MB377" s="5">
        <f>MA377+2</f>
        <v/>
      </c>
      <c r="MC377" s="6">
        <f>MA377-2</f>
        <v/>
      </c>
      <c r="MD377" s="4">
        <f>LE377</f>
        <v/>
      </c>
      <c r="ME377" s="9">
        <f>IF(MD377=0,1000,MD377+0.75)</f>
        <v/>
      </c>
      <c r="MF377" s="10">
        <f>IF(MD377=0,0,MD377-0.75)</f>
        <v/>
      </c>
      <c r="MG377" s="4">
        <f>((LM377*(LU377+LX377))-((LP377*(LV377+LW377))))</f>
        <v/>
      </c>
      <c r="MH377" s="9">
        <f>MG377*1.2</f>
        <v/>
      </c>
      <c r="MI377" s="10">
        <f>MG377*0.8</f>
        <v/>
      </c>
      <c r="MJ377">
        <f>IFERROR(NX377,"")</f>
        <v/>
      </c>
      <c r="MK377">
        <f>IFERROR(NY377,"")</f>
        <v/>
      </c>
      <c r="ML377">
        <f>IFERROR(NZ377,"")</f>
        <v/>
      </c>
      <c r="MM377">
        <f>IFERROR(OA377,"")</f>
        <v/>
      </c>
      <c r="MN377">
        <f>IFERROR(OB377,"")</f>
        <v/>
      </c>
      <c r="MO377">
        <f>IFERROR(OC377,"")</f>
        <v/>
      </c>
      <c r="MP377" s="1">
        <f>COUNTIFS(#REF!,LT377,#REF!,1,#REF!,"&gt;="&amp;MC377,#REF!,"&lt;="&amp;MB377,#REF!,"&lt;="&amp;ME377,#REF!,"&gt;="&amp;MF377,#REF!,"="&amp;KV377,#REF!,"="&amp;KX377)</f>
        <v/>
      </c>
      <c r="MQ377" s="1">
        <f>COUNTIFS(#REF!,LT377,#REF!,0,#REF!,"&gt;="&amp;MC377,#REF!,"&lt;="&amp;MB377,#REF!,"&lt;="&amp;ME377,#REF!,"&gt;="&amp;MF377,#REF!,"="&amp;KV377,#REF!,"="&amp;KX377)</f>
        <v/>
      </c>
      <c r="MR377" s="1">
        <f>COUNTIFS(#REF!,LT377,#REF!,1,#REF!,"&gt;="&amp;MC377,#REF!,"&lt;="&amp;MB377,#REF!,"&lt;="&amp;ME377,#REF!,"&gt;="&amp;MF377,#REF!,"="&amp;KW377,#REF!,"="&amp;KY377)</f>
        <v/>
      </c>
      <c r="MS377" s="1">
        <f>COUNTIFS(#REF!,LT377,#REF!,0,#REF!,"&gt;="&amp;MC377,#REF!,"&lt;="&amp;MB377,#REF!,"&lt;="&amp;ME377,#REF!,"&gt;="&amp;MF377,#REF!,"="&amp;KW377,#REF!,"="&amp;KY377)</f>
        <v/>
      </c>
      <c r="MT377" s="1">
        <f>COUNTIFS(#REF!,LT377,#REF!,1,#REF!,"&gt;="&amp;MI377,#REF!,"&lt;="&amp;MH377,#REF!,"&lt;="&amp;ME377,#REF!,"&gt;="&amp;MF377)</f>
        <v/>
      </c>
      <c r="MU377" s="1">
        <f>COUNTIFS(#REF!,LT377,#REF!,0,#REF!,"&gt;="&amp;MI377,#REF!,"&lt;="&amp;MH377,#REF!,"&lt;="&amp;ME377,#REF!,"&gt;="&amp;MF377)</f>
        <v/>
      </c>
      <c r="MV377" s="1">
        <f>COUNTIFS(#REF!,LT377,#REF!,1,#REF!,"&gt;="&amp;MI377,#REF!,"&lt;="&amp;MH377,#REF!,"="&amp;KZ377,#REF!,"="&amp;LA377,#REF!,"&lt;="&amp;ME377,#REF!,"&gt;="&amp;MF377)</f>
        <v/>
      </c>
      <c r="MW377" s="1">
        <f>COUNTIFS(#REF!,LT377,#REF!,0,#REF!,"&gt;="&amp;MI377,#REF!,"&lt;="&amp;MH377,#REF!,"="&amp;KZ377,#REF!,"="&amp;LA377,#REF!,"&lt;="&amp;ME377,#REF!,"&gt;="&amp;MF377)</f>
        <v/>
      </c>
      <c r="MX377" s="1">
        <f>COUNTIFS(#REF!,LT377,#REF!,1,#REF!,"&gt;="&amp;MC377,#REF!,"&lt;="&amp;MB377,#REF!,"&lt;="&amp;ME377,#REF!,"&gt;="&amp;MF377)</f>
        <v/>
      </c>
      <c r="MY377" s="1">
        <f>COUNTIFS(#REF!,LT377,#REF!,0,#REF!,"&gt;="&amp;MC377,#REF!,"&lt;="&amp;MB377,#REF!,"&lt;="&amp;ME377,#REF!,"&gt;="&amp;MF377)</f>
        <v/>
      </c>
      <c r="MZ377" s="1">
        <f>COUNTIFS(#REF!,LT377,#REF!,1,#REF!,"&lt;="&amp;ME377,#REF!,"&gt;="&amp;MF377,#REF!,"="&amp;KV377,#REF!,"="&amp;KX377)</f>
        <v/>
      </c>
      <c r="NA377" s="1">
        <f>COUNTIFS(#REF!,LT377,#REF!,0,#REF!,"&lt;="&amp;ME377,#REF!,"&gt;="&amp;MF377,#REF!,"="&amp;KV377,#REF!,"="&amp;KX377)</f>
        <v/>
      </c>
      <c r="NB377" s="1">
        <f>COUNTIFS(#REF!,LT377,#REF!,1,#REF!,"&lt;="&amp;ME377,#REF!,"&gt;="&amp;MF377,#REF!,"="&amp;KW377,#REF!,"="&amp;KY377)</f>
        <v/>
      </c>
      <c r="NC377" s="1">
        <f>COUNTIFS(#REF!,LT377,#REF!,0,#REF!,"&lt;="&amp;ME377,#REF!,"&gt;="&amp;MF377,#REF!,"="&amp;KW377,#REF!,"="&amp;KY377)</f>
        <v/>
      </c>
      <c r="ND377" s="1">
        <f>MP377+MR377+MT377+MV377+MX377+MZ377+NB377</f>
        <v/>
      </c>
      <c r="NE377" s="1">
        <f>MQ377+MS377+MU377+MW377+MY377+NA377+NC377</f>
        <v/>
      </c>
      <c r="NF377" s="1">
        <f>ND377+NE377</f>
        <v/>
      </c>
      <c r="NG377" s="33">
        <f>ND377/(ND377+NE377)</f>
        <v/>
      </c>
      <c r="NH377" s="3">
        <f>1/NG377</f>
        <v/>
      </c>
      <c r="NI377" s="1">
        <f>LH377</f>
        <v/>
      </c>
      <c r="NJ377" s="79">
        <f>((1-NG377)*(1/(NI377-1))*0.98-(NG377*1))</f>
        <v/>
      </c>
      <c r="NK377" s="34">
        <f>IF(LR377&lt;0.9,0,IF(AND(LR377&gt;1.1),0,1))</f>
        <v/>
      </c>
      <c r="NL377" s="34">
        <f>IF(LS377&lt;0.9,0,IF(AND(LS377&gt;1.1),0,1))</f>
        <v/>
      </c>
      <c r="NM377" s="32">
        <f>IF(NF377&gt;99,1,0)</f>
        <v/>
      </c>
      <c r="NN377" s="32">
        <f>IF(NJ377&gt;0.0799,1,0)</f>
        <v/>
      </c>
      <c r="NO377" s="32">
        <f>IF(NJ377&gt;NQ377,1,0)</f>
        <v/>
      </c>
      <c r="NP377" s="32">
        <f>NM377+NN377+NO377+NK377+NL377</f>
        <v/>
      </c>
      <c r="NQ377" s="79">
        <f>(((100*NG377)*(NI377-1)*0.98)-((1-NG377)*100))/100</f>
        <v/>
      </c>
      <c r="NR377" s="34">
        <f>IF(LR377&lt;0.9,0,IF(AND(LR377&gt;1.1),0,1))</f>
        <v/>
      </c>
      <c r="NS377" s="34">
        <f>IF(LS377&lt;0.9,0,IF(AND(LS377&gt;1.1),0,1))</f>
        <v/>
      </c>
      <c r="NT377" s="32">
        <f>IF(NF377&gt;99,1,0)</f>
        <v/>
      </c>
      <c r="NU377" s="32">
        <f>IF(NQ377&gt;0.0799,1,0)</f>
        <v/>
      </c>
      <c r="NV377" s="32">
        <f>IF(NQ377&gt;NJ377,1,0)</f>
        <v/>
      </c>
      <c r="NW377" s="32">
        <f>NT377+NU377+NV377+NR377+NS377</f>
        <v/>
      </c>
      <c r="NX377">
        <f>IF(NP377=5,"LayHome1-0",IF(AND(NW377=5),"BackHome1-0",""))</f>
        <v/>
      </c>
      <c r="NY377">
        <f>IF(NP377=5,KN377,IF(AND(NW377=5),KN377,""))</f>
        <v/>
      </c>
      <c r="NZ377">
        <f>IF(NP377=5,"Match Odds",IF(AND(NW377=5),"Match Odds",""))</f>
        <v/>
      </c>
      <c r="OA377">
        <f>IF(NP377=5,KP377,IF(AND(NW377=5),KP377,""))</f>
        <v/>
      </c>
      <c r="OB377">
        <f>IF(NP377=5,"MATCH_ODDS",IF(AND(NW377=5),"MATCH_ODDS",""))</f>
        <v/>
      </c>
      <c r="OC377">
        <f>IF(NP377=5,"LAY",IF(AND(NW377=5),"BACK",""))</f>
        <v/>
      </c>
    </row>
    <row r="378" ht="16.5" customHeight="1" thickBot="1" thickTop="1">
      <c r="A378" s="2" t="n"/>
      <c r="KN378" s="1">
        <f>IF(INDEX(#REF!,MATCH('HT 1-0'!D378,#REF!,0))=INDEX(#REF!,MATCH('HT 1-0'!D378,#REF!,0)),INDEX(#REF!,MATCH('HT 1-0'!D378,#REF!,0)),"ERROR")</f>
        <v/>
      </c>
      <c r="KO378" s="1">
        <f>IF(INDEX(#REF!,MATCH('HT 1-0'!E378,#REF!,0))=INDEX(#REF!,MATCH('HT 1-0'!E378,#REF!,0)),INDEX(#REF!,MATCH('HT 1-0'!E378,#REF!,0)),"ERROR")</f>
        <v/>
      </c>
      <c r="KP378" s="1">
        <f>KN378&amp;" v "&amp;KO378</f>
        <v/>
      </c>
      <c r="KQ378">
        <f>B378&amp;"_"&amp;C378</f>
        <v/>
      </c>
      <c r="KR378" s="1">
        <f>IF((HW378/KK378)&lt;0.335,"G",IF((HW378/KK378)&gt;0.67,"R","A"))</f>
        <v/>
      </c>
      <c r="KS378" s="1">
        <f>IF((HX378/KK378)&lt;0.335,"G",IF((HX378/KK378)&gt;0.67,"R","A"))</f>
        <v/>
      </c>
      <c r="KT378" s="1">
        <f>IF((IH378/KK378)&lt;0.335,"G",IF((IH378/KK378)&gt;0.67,"R","A"))</f>
        <v/>
      </c>
      <c r="KU378" s="1">
        <f>IF((II378/KK378)&lt;0.335,"G",IF((II378/KK378)&gt;0.67,"R","A"))</f>
        <v/>
      </c>
      <c r="KV378" s="1">
        <f>IF((HZ378/KK378)&lt;0.335,"G",IF((HZ378/KK378)&gt;0.67,"R","A"))</f>
        <v/>
      </c>
      <c r="KW378" s="1">
        <f>IF((HY378/KK378)&lt;0.335,"G",IF((HY378/KK378)&gt;0.67,"R","A"))</f>
        <v/>
      </c>
      <c r="KX378" s="1">
        <f>IF((IK378/KK378)&lt;0.335,"G",IF((IK378/KK378)&gt;0.67,"R","A"))</f>
        <v/>
      </c>
      <c r="KY378" s="1">
        <f>IF((IJ378/KK378)&lt;0.335,"G",IF((IJ378/KK378)&gt;0.67,"R","A"))</f>
        <v/>
      </c>
      <c r="KZ378" s="1">
        <f>IF((HQ378/KK378)&lt;0.335,"G",IF((HQ378/KK378)&gt;0.67,"R","A"))</f>
        <v/>
      </c>
      <c r="LA378" s="1">
        <f>IF((IB378/KK378)&lt;0.335,"G",IF((IB378/KK378)&gt;0.67,"R","A"))</f>
        <v/>
      </c>
      <c r="LB378">
        <f>IF(LQ378="1-0",INDEX(Scrape!#REF!,MATCH('HT 1-0'!KP378,Scrape!$B:$B,0)),"")</f>
        <v/>
      </c>
      <c r="LC378">
        <f>IF(LQ378="1-0",INDEX(Scrape!$A:$A,MATCH('HT 1-0'!KP378,Scrape!$B:$B,0)),"")</f>
        <v/>
      </c>
      <c r="LD378">
        <f>IF(LQ378="1-0",INDEX(Scrape!$B:$B,MATCH('HT 1-0'!KP378,Scrape!$B:$B,0)),"")</f>
        <v/>
      </c>
      <c r="LE378">
        <f>IF(LQ378="1-0",INDEX(Scrape!$C:$C,MATCH('HT 1-0'!KP378,Scrape!$B:$B,0)),"")</f>
        <v/>
      </c>
      <c r="LF378">
        <f>IF(LQ378="1-0",INDEX(Scrape!$D:$D,MATCH('HT 1-0'!KP378,Scrape!$B:$B,0)),"")</f>
        <v/>
      </c>
      <c r="LG378">
        <f>IF(LQ378="1-0",INDEX(Scrape!$E:$E,MATCH('HT 1-0'!KP378,Scrape!$B:$B,0)),"")</f>
        <v/>
      </c>
      <c r="LH378">
        <f>IF(LQ378="1-0",INDEX(Scrape!$F:$F,MATCH('HT 1-0'!KP378,Scrape!$B:$B,0)),"")</f>
        <v/>
      </c>
      <c r="LI378">
        <f>IF(LQ378="1-0",INDEX(Scrape!$G:$G,MATCH('HT 1-0'!KP378,Scrape!$B:$B,0)),"")</f>
        <v/>
      </c>
      <c r="LJ378">
        <f>IF(LQ378="1-0",INDEX(Scrape!$H:$H,MATCH('HT 1-0'!KP378,Scrape!$B:$B,0)),"")</f>
        <v/>
      </c>
      <c r="LK378">
        <f>IF(LQ378="1-0",INDEX(Scrape!$I:$I,MATCH('HT 1-0'!KP378,Scrape!$B:$B,0)),"")</f>
        <v/>
      </c>
      <c r="LL378">
        <f>IF(LQ378="1-0",INDEX(Scrape!$J:$J,MATCH('HT 1-0'!KP378,Scrape!$B:$B,0)),"")</f>
        <v/>
      </c>
      <c r="LM378">
        <f>IF(LQ378="1-0",INDEX(Scrape!$K:$K,MATCH('HT 1-0'!KP378,Scrape!$B:$B,0)),"")</f>
        <v/>
      </c>
      <c r="LN378">
        <f>IF(LQ378="1-0",INDEX(Scrape!$L:$L,MATCH('HT 1-0'!KP378,Scrape!$B:$B,0)),"")</f>
        <v/>
      </c>
      <c r="LO378">
        <f>IF(LQ378="1-0",INDEX(Scrape!$M:$M,MATCH('HT 1-0'!KP378,Scrape!$B:$B,0)),"")</f>
        <v/>
      </c>
      <c r="LP378">
        <f>IF(LQ378="1-0",INDEX(Scrape!$N:$N,MATCH('HT 1-0'!KP378,Scrape!$B:$B,0)),"")</f>
        <v/>
      </c>
      <c r="LQ378">
        <f>INDEX(Scrape!$O:$O,MATCH('HT 1-0'!KP378,Scrape!$B:$B,0))</f>
        <v/>
      </c>
      <c r="LR378">
        <f>(1/LJ378)+(1/LI378)+(1/LH378)</f>
        <v/>
      </c>
      <c r="LS378">
        <f>(1/LG378)+(1/LF378)+(1/LE378)</f>
        <v/>
      </c>
      <c r="LT378" s="8">
        <f>IF(INDEX(#REF!,MATCH(KQ378,#REF!,0))=INDEX(#REF!,MATCH(KQ378,#REF!,0)),INDEX(#REF!,MATCH(KQ378,#REF!,0)),"ERROR")</f>
        <v/>
      </c>
      <c r="LU378" s="4">
        <f>IF(KR378="G",2,IF(KR378="R",0.5,IF(KR378="A",1)))</f>
        <v/>
      </c>
      <c r="LV378" s="4">
        <f>IF(KS378="G",0.5,IF(KS378="R",2,IF(KS378="A",1)))</f>
        <v/>
      </c>
      <c r="LW378" s="4">
        <f>IF(KT378="G",2,IF(KT378="R",0.5,IF(KT378="A",1)))</f>
        <v/>
      </c>
      <c r="LX378" s="4">
        <f>IF(KU378="G",0.5,IF(KU378="R",2,IF(KU378="A",1)))</f>
        <v/>
      </c>
      <c r="LY378" s="7">
        <f>(LK378*(LU378+LX378)+(LL378*(LU378+LX378)))</f>
        <v/>
      </c>
      <c r="LZ378" s="7">
        <f>(LN378*(LV378+LW378)+(LO378*(LV378+LW378)))</f>
        <v/>
      </c>
      <c r="MA378" s="11">
        <f>LY378-LZ378</f>
        <v/>
      </c>
      <c r="MB378" s="5">
        <f>MA378+2</f>
        <v/>
      </c>
      <c r="MC378" s="6">
        <f>MA378-2</f>
        <v/>
      </c>
      <c r="MD378" s="4">
        <f>LE378</f>
        <v/>
      </c>
      <c r="ME378" s="9">
        <f>IF(MD378=0,1000,MD378+0.75)</f>
        <v/>
      </c>
      <c r="MF378" s="10">
        <f>IF(MD378=0,0,MD378-0.75)</f>
        <v/>
      </c>
      <c r="MG378" s="4">
        <f>((LM378*(LU378+LX378))-((LP378*(LV378+LW378))))</f>
        <v/>
      </c>
      <c r="MH378" s="9">
        <f>MG378*1.2</f>
        <v/>
      </c>
      <c r="MI378" s="10">
        <f>MG378*0.8</f>
        <v/>
      </c>
      <c r="MJ378">
        <f>IFERROR(NX378,"")</f>
        <v/>
      </c>
      <c r="MK378">
        <f>IFERROR(NY378,"")</f>
        <v/>
      </c>
      <c r="ML378">
        <f>IFERROR(NZ378,"")</f>
        <v/>
      </c>
      <c r="MM378">
        <f>IFERROR(OA378,"")</f>
        <v/>
      </c>
      <c r="MN378">
        <f>IFERROR(OB378,"")</f>
        <v/>
      </c>
      <c r="MO378">
        <f>IFERROR(OC378,"")</f>
        <v/>
      </c>
      <c r="MP378" s="1">
        <f>COUNTIFS(#REF!,LT378,#REF!,1,#REF!,"&gt;="&amp;MC378,#REF!,"&lt;="&amp;MB378,#REF!,"&lt;="&amp;ME378,#REF!,"&gt;="&amp;MF378,#REF!,"="&amp;KV378,#REF!,"="&amp;KX378)</f>
        <v/>
      </c>
      <c r="MQ378" s="1">
        <f>COUNTIFS(#REF!,LT378,#REF!,0,#REF!,"&gt;="&amp;MC378,#REF!,"&lt;="&amp;MB378,#REF!,"&lt;="&amp;ME378,#REF!,"&gt;="&amp;MF378,#REF!,"="&amp;KV378,#REF!,"="&amp;KX378)</f>
        <v/>
      </c>
      <c r="MR378" s="1">
        <f>COUNTIFS(#REF!,LT378,#REF!,1,#REF!,"&gt;="&amp;MC378,#REF!,"&lt;="&amp;MB378,#REF!,"&lt;="&amp;ME378,#REF!,"&gt;="&amp;MF378,#REF!,"="&amp;KW378,#REF!,"="&amp;KY378)</f>
        <v/>
      </c>
      <c r="MS378" s="1">
        <f>COUNTIFS(#REF!,LT378,#REF!,0,#REF!,"&gt;="&amp;MC378,#REF!,"&lt;="&amp;MB378,#REF!,"&lt;="&amp;ME378,#REF!,"&gt;="&amp;MF378,#REF!,"="&amp;KW378,#REF!,"="&amp;KY378)</f>
        <v/>
      </c>
      <c r="MT378" s="1">
        <f>COUNTIFS(#REF!,LT378,#REF!,1,#REF!,"&gt;="&amp;MI378,#REF!,"&lt;="&amp;MH378,#REF!,"&lt;="&amp;ME378,#REF!,"&gt;="&amp;MF378)</f>
        <v/>
      </c>
      <c r="MU378" s="1">
        <f>COUNTIFS(#REF!,LT378,#REF!,0,#REF!,"&gt;="&amp;MI378,#REF!,"&lt;="&amp;MH378,#REF!,"&lt;="&amp;ME378,#REF!,"&gt;="&amp;MF378)</f>
        <v/>
      </c>
      <c r="MV378" s="1">
        <f>COUNTIFS(#REF!,LT378,#REF!,1,#REF!,"&gt;="&amp;MI378,#REF!,"&lt;="&amp;MH378,#REF!,"="&amp;KZ378,#REF!,"="&amp;LA378,#REF!,"&lt;="&amp;ME378,#REF!,"&gt;="&amp;MF378)</f>
        <v/>
      </c>
      <c r="MW378" s="1">
        <f>COUNTIFS(#REF!,LT378,#REF!,0,#REF!,"&gt;="&amp;MI378,#REF!,"&lt;="&amp;MH378,#REF!,"="&amp;KZ378,#REF!,"="&amp;LA378,#REF!,"&lt;="&amp;ME378,#REF!,"&gt;="&amp;MF378)</f>
        <v/>
      </c>
      <c r="MX378" s="1">
        <f>COUNTIFS(#REF!,LT378,#REF!,1,#REF!,"&gt;="&amp;MC378,#REF!,"&lt;="&amp;MB378,#REF!,"&lt;="&amp;ME378,#REF!,"&gt;="&amp;MF378)</f>
        <v/>
      </c>
      <c r="MY378" s="1">
        <f>COUNTIFS(#REF!,LT378,#REF!,0,#REF!,"&gt;="&amp;MC378,#REF!,"&lt;="&amp;MB378,#REF!,"&lt;="&amp;ME378,#REF!,"&gt;="&amp;MF378)</f>
        <v/>
      </c>
      <c r="MZ378" s="1">
        <f>COUNTIFS(#REF!,LT378,#REF!,1,#REF!,"&lt;="&amp;ME378,#REF!,"&gt;="&amp;MF378,#REF!,"="&amp;KV378,#REF!,"="&amp;KX378)</f>
        <v/>
      </c>
      <c r="NA378" s="1">
        <f>COUNTIFS(#REF!,LT378,#REF!,0,#REF!,"&lt;="&amp;ME378,#REF!,"&gt;="&amp;MF378,#REF!,"="&amp;KV378,#REF!,"="&amp;KX378)</f>
        <v/>
      </c>
      <c r="NB378" s="1">
        <f>COUNTIFS(#REF!,LT378,#REF!,1,#REF!,"&lt;="&amp;ME378,#REF!,"&gt;="&amp;MF378,#REF!,"="&amp;KW378,#REF!,"="&amp;KY378)</f>
        <v/>
      </c>
      <c r="NC378" s="1">
        <f>COUNTIFS(#REF!,LT378,#REF!,0,#REF!,"&lt;="&amp;ME378,#REF!,"&gt;="&amp;MF378,#REF!,"="&amp;KW378,#REF!,"="&amp;KY378)</f>
        <v/>
      </c>
      <c r="ND378" s="1">
        <f>MP378+MR378+MT378+MV378+MX378+MZ378+NB378</f>
        <v/>
      </c>
      <c r="NE378" s="1">
        <f>MQ378+MS378+MU378+MW378+MY378+NA378+NC378</f>
        <v/>
      </c>
      <c r="NF378" s="1">
        <f>ND378+NE378</f>
        <v/>
      </c>
      <c r="NG378" s="33">
        <f>ND378/(ND378+NE378)</f>
        <v/>
      </c>
      <c r="NH378" s="3">
        <f>1/NG378</f>
        <v/>
      </c>
      <c r="NI378" s="1">
        <f>LH378</f>
        <v/>
      </c>
      <c r="NJ378" s="79">
        <f>((1-NG378)*(1/(NI378-1))*0.98-(NG378*1))</f>
        <v/>
      </c>
      <c r="NK378" s="34">
        <f>IF(LR378&lt;0.9,0,IF(AND(LR378&gt;1.1),0,1))</f>
        <v/>
      </c>
      <c r="NL378" s="34">
        <f>IF(LS378&lt;0.9,0,IF(AND(LS378&gt;1.1),0,1))</f>
        <v/>
      </c>
      <c r="NM378" s="32">
        <f>IF(NF378&gt;99,1,0)</f>
        <v/>
      </c>
      <c r="NN378" s="32">
        <f>IF(NJ378&gt;0.0799,1,0)</f>
        <v/>
      </c>
      <c r="NO378" s="32">
        <f>IF(NJ378&gt;NQ378,1,0)</f>
        <v/>
      </c>
      <c r="NP378" s="32">
        <f>NM378+NN378+NO378+NK378+NL378</f>
        <v/>
      </c>
      <c r="NQ378" s="79">
        <f>(((100*NG378)*(NI378-1)*0.98)-((1-NG378)*100))/100</f>
        <v/>
      </c>
      <c r="NR378" s="34">
        <f>IF(LR378&lt;0.9,0,IF(AND(LR378&gt;1.1),0,1))</f>
        <v/>
      </c>
      <c r="NS378" s="34">
        <f>IF(LS378&lt;0.9,0,IF(AND(LS378&gt;1.1),0,1))</f>
        <v/>
      </c>
      <c r="NT378" s="32">
        <f>IF(NF378&gt;99,1,0)</f>
        <v/>
      </c>
      <c r="NU378" s="32">
        <f>IF(NQ378&gt;0.0799,1,0)</f>
        <v/>
      </c>
      <c r="NV378" s="32">
        <f>IF(NQ378&gt;NJ378,1,0)</f>
        <v/>
      </c>
      <c r="NW378" s="32">
        <f>NT378+NU378+NV378+NR378+NS378</f>
        <v/>
      </c>
      <c r="NX378">
        <f>IF(NP378=5,"LayHome1-0",IF(AND(NW378=5),"BackHome1-0",""))</f>
        <v/>
      </c>
      <c r="NY378">
        <f>IF(NP378=5,KN378,IF(AND(NW378=5),KN378,""))</f>
        <v/>
      </c>
      <c r="NZ378">
        <f>IF(NP378=5,"Match Odds",IF(AND(NW378=5),"Match Odds",""))</f>
        <v/>
      </c>
      <c r="OA378">
        <f>IF(NP378=5,KP378,IF(AND(NW378=5),KP378,""))</f>
        <v/>
      </c>
      <c r="OB378">
        <f>IF(NP378=5,"MATCH_ODDS",IF(AND(NW378=5),"MATCH_ODDS",""))</f>
        <v/>
      </c>
      <c r="OC378">
        <f>IF(NP378=5,"LAY",IF(AND(NW378=5),"BACK",""))</f>
        <v/>
      </c>
    </row>
    <row r="379" ht="16.5" customHeight="1" thickBot="1" thickTop="1">
      <c r="A379" s="2" t="n"/>
      <c r="KN379" s="1">
        <f>IF(INDEX(#REF!,MATCH('HT 1-0'!D379,#REF!,0))=INDEX(#REF!,MATCH('HT 1-0'!D379,#REF!,0)),INDEX(#REF!,MATCH('HT 1-0'!D379,#REF!,0)),"ERROR")</f>
        <v/>
      </c>
      <c r="KO379" s="1">
        <f>IF(INDEX(#REF!,MATCH('HT 1-0'!E379,#REF!,0))=INDEX(#REF!,MATCH('HT 1-0'!E379,#REF!,0)),INDEX(#REF!,MATCH('HT 1-0'!E379,#REF!,0)),"ERROR")</f>
        <v/>
      </c>
      <c r="KP379" s="1">
        <f>KN379&amp;" v "&amp;KO379</f>
        <v/>
      </c>
      <c r="KQ379">
        <f>B379&amp;"_"&amp;C379</f>
        <v/>
      </c>
      <c r="KR379" s="1">
        <f>IF((HW379/KK379)&lt;0.335,"G",IF((HW379/KK379)&gt;0.67,"R","A"))</f>
        <v/>
      </c>
      <c r="KS379" s="1">
        <f>IF((HX379/KK379)&lt;0.335,"G",IF((HX379/KK379)&gt;0.67,"R","A"))</f>
        <v/>
      </c>
      <c r="KT379" s="1">
        <f>IF((IH379/KK379)&lt;0.335,"G",IF((IH379/KK379)&gt;0.67,"R","A"))</f>
        <v/>
      </c>
      <c r="KU379" s="1">
        <f>IF((II379/KK379)&lt;0.335,"G",IF((II379/KK379)&gt;0.67,"R","A"))</f>
        <v/>
      </c>
      <c r="KV379" s="1">
        <f>IF((HZ379/KK379)&lt;0.335,"G",IF((HZ379/KK379)&gt;0.67,"R","A"))</f>
        <v/>
      </c>
      <c r="KW379" s="1">
        <f>IF((HY379/KK379)&lt;0.335,"G",IF((HY379/KK379)&gt;0.67,"R","A"))</f>
        <v/>
      </c>
      <c r="KX379" s="1">
        <f>IF((IK379/KK379)&lt;0.335,"G",IF((IK379/KK379)&gt;0.67,"R","A"))</f>
        <v/>
      </c>
      <c r="KY379" s="1">
        <f>IF((IJ379/KK379)&lt;0.335,"G",IF((IJ379/KK379)&gt;0.67,"R","A"))</f>
        <v/>
      </c>
      <c r="KZ379" s="1">
        <f>IF((HQ379/KK379)&lt;0.335,"G",IF((HQ379/KK379)&gt;0.67,"R","A"))</f>
        <v/>
      </c>
      <c r="LA379" s="1">
        <f>IF((IB379/KK379)&lt;0.335,"G",IF((IB379/KK379)&gt;0.67,"R","A"))</f>
        <v/>
      </c>
      <c r="LB379">
        <f>IF(LQ379="1-0",INDEX(Scrape!#REF!,MATCH('HT 1-0'!KP379,Scrape!$B:$B,0)),"")</f>
        <v/>
      </c>
      <c r="LC379">
        <f>IF(LQ379="1-0",INDEX(Scrape!$A:$A,MATCH('HT 1-0'!KP379,Scrape!$B:$B,0)),"")</f>
        <v/>
      </c>
      <c r="LD379">
        <f>IF(LQ379="1-0",INDEX(Scrape!$B:$B,MATCH('HT 1-0'!KP379,Scrape!$B:$B,0)),"")</f>
        <v/>
      </c>
      <c r="LE379">
        <f>IF(LQ379="1-0",INDEX(Scrape!$C:$C,MATCH('HT 1-0'!KP379,Scrape!$B:$B,0)),"")</f>
        <v/>
      </c>
      <c r="LF379">
        <f>IF(LQ379="1-0",INDEX(Scrape!$D:$D,MATCH('HT 1-0'!KP379,Scrape!$B:$B,0)),"")</f>
        <v/>
      </c>
      <c r="LG379">
        <f>IF(LQ379="1-0",INDEX(Scrape!$E:$E,MATCH('HT 1-0'!KP379,Scrape!$B:$B,0)),"")</f>
        <v/>
      </c>
      <c r="LH379">
        <f>IF(LQ379="1-0",INDEX(Scrape!$F:$F,MATCH('HT 1-0'!KP379,Scrape!$B:$B,0)),"")</f>
        <v/>
      </c>
      <c r="LI379">
        <f>IF(LQ379="1-0",INDEX(Scrape!$G:$G,MATCH('HT 1-0'!KP379,Scrape!$B:$B,0)),"")</f>
        <v/>
      </c>
      <c r="LJ379">
        <f>IF(LQ379="1-0",INDEX(Scrape!$H:$H,MATCH('HT 1-0'!KP379,Scrape!$B:$B,0)),"")</f>
        <v/>
      </c>
      <c r="LK379">
        <f>IF(LQ379="1-0",INDEX(Scrape!$I:$I,MATCH('HT 1-0'!KP379,Scrape!$B:$B,0)),"")</f>
        <v/>
      </c>
      <c r="LL379">
        <f>IF(LQ379="1-0",INDEX(Scrape!$J:$J,MATCH('HT 1-0'!KP379,Scrape!$B:$B,0)),"")</f>
        <v/>
      </c>
      <c r="LM379">
        <f>IF(LQ379="1-0",INDEX(Scrape!$K:$K,MATCH('HT 1-0'!KP379,Scrape!$B:$B,0)),"")</f>
        <v/>
      </c>
      <c r="LN379">
        <f>IF(LQ379="1-0",INDEX(Scrape!$L:$L,MATCH('HT 1-0'!KP379,Scrape!$B:$B,0)),"")</f>
        <v/>
      </c>
      <c r="LO379">
        <f>IF(LQ379="1-0",INDEX(Scrape!$M:$M,MATCH('HT 1-0'!KP379,Scrape!$B:$B,0)),"")</f>
        <v/>
      </c>
      <c r="LP379">
        <f>IF(LQ379="1-0",INDEX(Scrape!$N:$N,MATCH('HT 1-0'!KP379,Scrape!$B:$B,0)),"")</f>
        <v/>
      </c>
      <c r="LQ379">
        <f>INDEX(Scrape!$O:$O,MATCH('HT 1-0'!KP379,Scrape!$B:$B,0))</f>
        <v/>
      </c>
      <c r="LR379">
        <f>(1/LJ379)+(1/LI379)+(1/LH379)</f>
        <v/>
      </c>
      <c r="LS379">
        <f>(1/LG379)+(1/LF379)+(1/LE379)</f>
        <v/>
      </c>
      <c r="LT379" s="8">
        <f>IF(INDEX(#REF!,MATCH(KQ379,#REF!,0))=INDEX(#REF!,MATCH(KQ379,#REF!,0)),INDEX(#REF!,MATCH(KQ379,#REF!,0)),"ERROR")</f>
        <v/>
      </c>
      <c r="LU379" s="4">
        <f>IF(KR379="G",2,IF(KR379="R",0.5,IF(KR379="A",1)))</f>
        <v/>
      </c>
      <c r="LV379" s="4">
        <f>IF(KS379="G",0.5,IF(KS379="R",2,IF(KS379="A",1)))</f>
        <v/>
      </c>
      <c r="LW379" s="4">
        <f>IF(KT379="G",2,IF(KT379="R",0.5,IF(KT379="A",1)))</f>
        <v/>
      </c>
      <c r="LX379" s="4">
        <f>IF(KU379="G",0.5,IF(KU379="R",2,IF(KU379="A",1)))</f>
        <v/>
      </c>
      <c r="LY379" s="7">
        <f>(LK379*(LU379+LX379)+(LL379*(LU379+LX379)))</f>
        <v/>
      </c>
      <c r="LZ379" s="7">
        <f>(LN379*(LV379+LW379)+(LO379*(LV379+LW379)))</f>
        <v/>
      </c>
      <c r="MA379" s="11">
        <f>LY379-LZ379</f>
        <v/>
      </c>
      <c r="MB379" s="5">
        <f>MA379+2</f>
        <v/>
      </c>
      <c r="MC379" s="6">
        <f>MA379-2</f>
        <v/>
      </c>
      <c r="MD379" s="4">
        <f>LE379</f>
        <v/>
      </c>
      <c r="ME379" s="9">
        <f>IF(MD379=0,1000,MD379+0.75)</f>
        <v/>
      </c>
      <c r="MF379" s="10">
        <f>IF(MD379=0,0,MD379-0.75)</f>
        <v/>
      </c>
      <c r="MG379" s="4">
        <f>((LM379*(LU379+LX379))-((LP379*(LV379+LW379))))</f>
        <v/>
      </c>
      <c r="MH379" s="9">
        <f>MG379*1.2</f>
        <v/>
      </c>
      <c r="MI379" s="10">
        <f>MG379*0.8</f>
        <v/>
      </c>
      <c r="MJ379">
        <f>IFERROR(NX379,"")</f>
        <v/>
      </c>
      <c r="MK379">
        <f>IFERROR(NY379,"")</f>
        <v/>
      </c>
      <c r="ML379">
        <f>IFERROR(NZ379,"")</f>
        <v/>
      </c>
      <c r="MM379">
        <f>IFERROR(OA379,"")</f>
        <v/>
      </c>
      <c r="MN379">
        <f>IFERROR(OB379,"")</f>
        <v/>
      </c>
      <c r="MO379">
        <f>IFERROR(OC379,"")</f>
        <v/>
      </c>
      <c r="MP379" s="1">
        <f>COUNTIFS(#REF!,LT379,#REF!,1,#REF!,"&gt;="&amp;MC379,#REF!,"&lt;="&amp;MB379,#REF!,"&lt;="&amp;ME379,#REF!,"&gt;="&amp;MF379,#REF!,"="&amp;KV379,#REF!,"="&amp;KX379)</f>
        <v/>
      </c>
      <c r="MQ379" s="1">
        <f>COUNTIFS(#REF!,LT379,#REF!,0,#REF!,"&gt;="&amp;MC379,#REF!,"&lt;="&amp;MB379,#REF!,"&lt;="&amp;ME379,#REF!,"&gt;="&amp;MF379,#REF!,"="&amp;KV379,#REF!,"="&amp;KX379)</f>
        <v/>
      </c>
      <c r="MR379" s="1">
        <f>COUNTIFS(#REF!,LT379,#REF!,1,#REF!,"&gt;="&amp;MC379,#REF!,"&lt;="&amp;MB379,#REF!,"&lt;="&amp;ME379,#REF!,"&gt;="&amp;MF379,#REF!,"="&amp;KW379,#REF!,"="&amp;KY379)</f>
        <v/>
      </c>
      <c r="MS379" s="1">
        <f>COUNTIFS(#REF!,LT379,#REF!,0,#REF!,"&gt;="&amp;MC379,#REF!,"&lt;="&amp;MB379,#REF!,"&lt;="&amp;ME379,#REF!,"&gt;="&amp;MF379,#REF!,"="&amp;KW379,#REF!,"="&amp;KY379)</f>
        <v/>
      </c>
      <c r="MT379" s="1">
        <f>COUNTIFS(#REF!,LT379,#REF!,1,#REF!,"&gt;="&amp;MI379,#REF!,"&lt;="&amp;MH379,#REF!,"&lt;="&amp;ME379,#REF!,"&gt;="&amp;MF379)</f>
        <v/>
      </c>
      <c r="MU379" s="1">
        <f>COUNTIFS(#REF!,LT379,#REF!,0,#REF!,"&gt;="&amp;MI379,#REF!,"&lt;="&amp;MH379,#REF!,"&lt;="&amp;ME379,#REF!,"&gt;="&amp;MF379)</f>
        <v/>
      </c>
      <c r="MV379" s="1">
        <f>COUNTIFS(#REF!,LT379,#REF!,1,#REF!,"&gt;="&amp;MI379,#REF!,"&lt;="&amp;MH379,#REF!,"="&amp;KZ379,#REF!,"="&amp;LA379,#REF!,"&lt;="&amp;ME379,#REF!,"&gt;="&amp;MF379)</f>
        <v/>
      </c>
      <c r="MW379" s="1">
        <f>COUNTIFS(#REF!,LT379,#REF!,0,#REF!,"&gt;="&amp;MI379,#REF!,"&lt;="&amp;MH379,#REF!,"="&amp;KZ379,#REF!,"="&amp;LA379,#REF!,"&lt;="&amp;ME379,#REF!,"&gt;="&amp;MF379)</f>
        <v/>
      </c>
      <c r="MX379" s="1">
        <f>COUNTIFS(#REF!,LT379,#REF!,1,#REF!,"&gt;="&amp;MC379,#REF!,"&lt;="&amp;MB379,#REF!,"&lt;="&amp;ME379,#REF!,"&gt;="&amp;MF379)</f>
        <v/>
      </c>
      <c r="MY379" s="1">
        <f>COUNTIFS(#REF!,LT379,#REF!,0,#REF!,"&gt;="&amp;MC379,#REF!,"&lt;="&amp;MB379,#REF!,"&lt;="&amp;ME379,#REF!,"&gt;="&amp;MF379)</f>
        <v/>
      </c>
      <c r="MZ379" s="1">
        <f>COUNTIFS(#REF!,LT379,#REF!,1,#REF!,"&lt;="&amp;ME379,#REF!,"&gt;="&amp;MF379,#REF!,"="&amp;KV379,#REF!,"="&amp;KX379)</f>
        <v/>
      </c>
      <c r="NA379" s="1">
        <f>COUNTIFS(#REF!,LT379,#REF!,0,#REF!,"&lt;="&amp;ME379,#REF!,"&gt;="&amp;MF379,#REF!,"="&amp;KV379,#REF!,"="&amp;KX379)</f>
        <v/>
      </c>
      <c r="NB379" s="1">
        <f>COUNTIFS(#REF!,LT379,#REF!,1,#REF!,"&lt;="&amp;ME379,#REF!,"&gt;="&amp;MF379,#REF!,"="&amp;KW379,#REF!,"="&amp;KY379)</f>
        <v/>
      </c>
      <c r="NC379" s="1">
        <f>COUNTIFS(#REF!,LT379,#REF!,0,#REF!,"&lt;="&amp;ME379,#REF!,"&gt;="&amp;MF379,#REF!,"="&amp;KW379,#REF!,"="&amp;KY379)</f>
        <v/>
      </c>
      <c r="ND379" s="1">
        <f>MP379+MR379+MT379+MV379+MX379+MZ379+NB379</f>
        <v/>
      </c>
      <c r="NE379" s="1">
        <f>MQ379+MS379+MU379+MW379+MY379+NA379+NC379</f>
        <v/>
      </c>
      <c r="NF379" s="1">
        <f>ND379+NE379</f>
        <v/>
      </c>
      <c r="NG379" s="33">
        <f>ND379/(ND379+NE379)</f>
        <v/>
      </c>
      <c r="NH379" s="3">
        <f>1/NG379</f>
        <v/>
      </c>
      <c r="NI379" s="1">
        <f>LH379</f>
        <v/>
      </c>
      <c r="NJ379" s="79">
        <f>((1-NG379)*(1/(NI379-1))*0.98-(NG379*1))</f>
        <v/>
      </c>
      <c r="NK379" s="34">
        <f>IF(LR379&lt;0.9,0,IF(AND(LR379&gt;1.1),0,1))</f>
        <v/>
      </c>
      <c r="NL379" s="34">
        <f>IF(LS379&lt;0.9,0,IF(AND(LS379&gt;1.1),0,1))</f>
        <v/>
      </c>
      <c r="NM379" s="32">
        <f>IF(NF379&gt;99,1,0)</f>
        <v/>
      </c>
      <c r="NN379" s="32">
        <f>IF(NJ379&gt;0.0799,1,0)</f>
        <v/>
      </c>
      <c r="NO379" s="32">
        <f>IF(NJ379&gt;NQ379,1,0)</f>
        <v/>
      </c>
      <c r="NP379" s="32">
        <f>NM379+NN379+NO379+NK379+NL379</f>
        <v/>
      </c>
      <c r="NQ379" s="79">
        <f>(((100*NG379)*(NI379-1)*0.98)-((1-NG379)*100))/100</f>
        <v/>
      </c>
      <c r="NR379" s="34">
        <f>IF(LR379&lt;0.9,0,IF(AND(LR379&gt;1.1),0,1))</f>
        <v/>
      </c>
      <c r="NS379" s="34">
        <f>IF(LS379&lt;0.9,0,IF(AND(LS379&gt;1.1),0,1))</f>
        <v/>
      </c>
      <c r="NT379" s="32">
        <f>IF(NF379&gt;99,1,0)</f>
        <v/>
      </c>
      <c r="NU379" s="32">
        <f>IF(NQ379&gt;0.0799,1,0)</f>
        <v/>
      </c>
      <c r="NV379" s="32">
        <f>IF(NQ379&gt;NJ379,1,0)</f>
        <v/>
      </c>
      <c r="NW379" s="32">
        <f>NT379+NU379+NV379+NR379+NS379</f>
        <v/>
      </c>
      <c r="NX379">
        <f>IF(NP379=5,"LayHome1-0",IF(AND(NW379=5),"BackHome1-0",""))</f>
        <v/>
      </c>
      <c r="NY379">
        <f>IF(NP379=5,KN379,IF(AND(NW379=5),KN379,""))</f>
        <v/>
      </c>
      <c r="NZ379">
        <f>IF(NP379=5,"Match Odds",IF(AND(NW379=5),"Match Odds",""))</f>
        <v/>
      </c>
      <c r="OA379">
        <f>IF(NP379=5,KP379,IF(AND(NW379=5),KP379,""))</f>
        <v/>
      </c>
      <c r="OB379">
        <f>IF(NP379=5,"MATCH_ODDS",IF(AND(NW379=5),"MATCH_ODDS",""))</f>
        <v/>
      </c>
      <c r="OC379">
        <f>IF(NP379=5,"LAY",IF(AND(NW379=5),"BACK",""))</f>
        <v/>
      </c>
    </row>
    <row r="380" ht="16.5" customHeight="1" thickBot="1" thickTop="1">
      <c r="A380" s="2" t="n"/>
      <c r="KN380" s="1">
        <f>IF(INDEX(#REF!,MATCH('HT 1-0'!D380,#REF!,0))=INDEX(#REF!,MATCH('HT 1-0'!D380,#REF!,0)),INDEX(#REF!,MATCH('HT 1-0'!D380,#REF!,0)),"ERROR")</f>
        <v/>
      </c>
      <c r="KO380" s="1">
        <f>IF(INDEX(#REF!,MATCH('HT 1-0'!E380,#REF!,0))=INDEX(#REF!,MATCH('HT 1-0'!E380,#REF!,0)),INDEX(#REF!,MATCH('HT 1-0'!E380,#REF!,0)),"ERROR")</f>
        <v/>
      </c>
      <c r="KP380" s="1">
        <f>KN380&amp;" v "&amp;KO380</f>
        <v/>
      </c>
      <c r="KQ380">
        <f>B380&amp;"_"&amp;C380</f>
        <v/>
      </c>
      <c r="KR380" s="1">
        <f>IF((HW380/KK380)&lt;0.335,"G",IF((HW380/KK380)&gt;0.67,"R","A"))</f>
        <v/>
      </c>
      <c r="KS380" s="1">
        <f>IF((HX380/KK380)&lt;0.335,"G",IF((HX380/KK380)&gt;0.67,"R","A"))</f>
        <v/>
      </c>
      <c r="KT380" s="1">
        <f>IF((IH380/KK380)&lt;0.335,"G",IF((IH380/KK380)&gt;0.67,"R","A"))</f>
        <v/>
      </c>
      <c r="KU380" s="1">
        <f>IF((II380/KK380)&lt;0.335,"G",IF((II380/KK380)&gt;0.67,"R","A"))</f>
        <v/>
      </c>
      <c r="KV380" s="1">
        <f>IF((HZ380/KK380)&lt;0.335,"G",IF((HZ380/KK380)&gt;0.67,"R","A"))</f>
        <v/>
      </c>
      <c r="KW380" s="1">
        <f>IF((HY380/KK380)&lt;0.335,"G",IF((HY380/KK380)&gt;0.67,"R","A"))</f>
        <v/>
      </c>
      <c r="KX380" s="1">
        <f>IF((IK380/KK380)&lt;0.335,"G",IF((IK380/KK380)&gt;0.67,"R","A"))</f>
        <v/>
      </c>
      <c r="KY380" s="1">
        <f>IF((IJ380/KK380)&lt;0.335,"G",IF((IJ380/KK380)&gt;0.67,"R","A"))</f>
        <v/>
      </c>
      <c r="KZ380" s="1">
        <f>IF((HQ380/KK380)&lt;0.335,"G",IF((HQ380/KK380)&gt;0.67,"R","A"))</f>
        <v/>
      </c>
      <c r="LA380" s="1">
        <f>IF((IB380/KK380)&lt;0.335,"G",IF((IB380/KK380)&gt;0.67,"R","A"))</f>
        <v/>
      </c>
      <c r="LB380">
        <f>IF(LQ380="1-0",INDEX(Scrape!#REF!,MATCH('HT 1-0'!KP380,Scrape!$B:$B,0)),"")</f>
        <v/>
      </c>
      <c r="LC380">
        <f>IF(LQ380="1-0",INDEX(Scrape!$A:$A,MATCH('HT 1-0'!KP380,Scrape!$B:$B,0)),"")</f>
        <v/>
      </c>
      <c r="LD380">
        <f>IF(LQ380="1-0",INDEX(Scrape!$B:$B,MATCH('HT 1-0'!KP380,Scrape!$B:$B,0)),"")</f>
        <v/>
      </c>
      <c r="LE380">
        <f>IF(LQ380="1-0",INDEX(Scrape!$C:$C,MATCH('HT 1-0'!KP380,Scrape!$B:$B,0)),"")</f>
        <v/>
      </c>
      <c r="LF380">
        <f>IF(LQ380="1-0",INDEX(Scrape!$D:$D,MATCH('HT 1-0'!KP380,Scrape!$B:$B,0)),"")</f>
        <v/>
      </c>
      <c r="LG380">
        <f>IF(LQ380="1-0",INDEX(Scrape!$E:$E,MATCH('HT 1-0'!KP380,Scrape!$B:$B,0)),"")</f>
        <v/>
      </c>
      <c r="LH380">
        <f>IF(LQ380="1-0",INDEX(Scrape!$F:$F,MATCH('HT 1-0'!KP380,Scrape!$B:$B,0)),"")</f>
        <v/>
      </c>
      <c r="LI380">
        <f>IF(LQ380="1-0",INDEX(Scrape!$G:$G,MATCH('HT 1-0'!KP380,Scrape!$B:$B,0)),"")</f>
        <v/>
      </c>
      <c r="LJ380">
        <f>IF(LQ380="1-0",INDEX(Scrape!$H:$H,MATCH('HT 1-0'!KP380,Scrape!$B:$B,0)),"")</f>
        <v/>
      </c>
      <c r="LK380">
        <f>IF(LQ380="1-0",INDEX(Scrape!$I:$I,MATCH('HT 1-0'!KP380,Scrape!$B:$B,0)),"")</f>
        <v/>
      </c>
      <c r="LL380">
        <f>IF(LQ380="1-0",INDEX(Scrape!$J:$J,MATCH('HT 1-0'!KP380,Scrape!$B:$B,0)),"")</f>
        <v/>
      </c>
      <c r="LM380">
        <f>IF(LQ380="1-0",INDEX(Scrape!$K:$K,MATCH('HT 1-0'!KP380,Scrape!$B:$B,0)),"")</f>
        <v/>
      </c>
      <c r="LN380">
        <f>IF(LQ380="1-0",INDEX(Scrape!$L:$L,MATCH('HT 1-0'!KP380,Scrape!$B:$B,0)),"")</f>
        <v/>
      </c>
      <c r="LO380">
        <f>IF(LQ380="1-0",INDEX(Scrape!$M:$M,MATCH('HT 1-0'!KP380,Scrape!$B:$B,0)),"")</f>
        <v/>
      </c>
      <c r="LP380">
        <f>IF(LQ380="1-0",INDEX(Scrape!$N:$N,MATCH('HT 1-0'!KP380,Scrape!$B:$B,0)),"")</f>
        <v/>
      </c>
      <c r="LQ380">
        <f>INDEX(Scrape!$O:$O,MATCH('HT 1-0'!KP380,Scrape!$B:$B,0))</f>
        <v/>
      </c>
      <c r="LR380">
        <f>(1/LJ380)+(1/LI380)+(1/LH380)</f>
        <v/>
      </c>
      <c r="LS380">
        <f>(1/LG380)+(1/LF380)+(1/LE380)</f>
        <v/>
      </c>
      <c r="LT380" s="8">
        <f>IF(INDEX(#REF!,MATCH(KQ380,#REF!,0))=INDEX(#REF!,MATCH(KQ380,#REF!,0)),INDEX(#REF!,MATCH(KQ380,#REF!,0)),"ERROR")</f>
        <v/>
      </c>
      <c r="LU380" s="4">
        <f>IF(KR380="G",2,IF(KR380="R",0.5,IF(KR380="A",1)))</f>
        <v/>
      </c>
      <c r="LV380" s="4">
        <f>IF(KS380="G",0.5,IF(KS380="R",2,IF(KS380="A",1)))</f>
        <v/>
      </c>
      <c r="LW380" s="4">
        <f>IF(KT380="G",2,IF(KT380="R",0.5,IF(KT380="A",1)))</f>
        <v/>
      </c>
      <c r="LX380" s="4">
        <f>IF(KU380="G",0.5,IF(KU380="R",2,IF(KU380="A",1)))</f>
        <v/>
      </c>
      <c r="LY380" s="7">
        <f>(LK380*(LU380+LX380)+(LL380*(LU380+LX380)))</f>
        <v/>
      </c>
      <c r="LZ380" s="7">
        <f>(LN380*(LV380+LW380)+(LO380*(LV380+LW380)))</f>
        <v/>
      </c>
      <c r="MA380" s="11">
        <f>LY380-LZ380</f>
        <v/>
      </c>
      <c r="MB380" s="5">
        <f>MA380+2</f>
        <v/>
      </c>
      <c r="MC380" s="6">
        <f>MA380-2</f>
        <v/>
      </c>
      <c r="MD380" s="4">
        <f>LE380</f>
        <v/>
      </c>
      <c r="ME380" s="9">
        <f>IF(MD380=0,1000,MD380+0.75)</f>
        <v/>
      </c>
      <c r="MF380" s="10">
        <f>IF(MD380=0,0,MD380-0.75)</f>
        <v/>
      </c>
      <c r="MG380" s="4">
        <f>((LM380*(LU380+LX380))-((LP380*(LV380+LW380))))</f>
        <v/>
      </c>
      <c r="MH380" s="9">
        <f>MG380*1.2</f>
        <v/>
      </c>
      <c r="MI380" s="10">
        <f>MG380*0.8</f>
        <v/>
      </c>
      <c r="MJ380">
        <f>IFERROR(NX380,"")</f>
        <v/>
      </c>
      <c r="MK380">
        <f>IFERROR(NY380,"")</f>
        <v/>
      </c>
      <c r="ML380">
        <f>IFERROR(NZ380,"")</f>
        <v/>
      </c>
      <c r="MM380">
        <f>IFERROR(OA380,"")</f>
        <v/>
      </c>
      <c r="MN380">
        <f>IFERROR(OB380,"")</f>
        <v/>
      </c>
      <c r="MO380">
        <f>IFERROR(OC380,"")</f>
        <v/>
      </c>
      <c r="MP380" s="1">
        <f>COUNTIFS(#REF!,LT380,#REF!,1,#REF!,"&gt;="&amp;MC380,#REF!,"&lt;="&amp;MB380,#REF!,"&lt;="&amp;ME380,#REF!,"&gt;="&amp;MF380,#REF!,"="&amp;KV380,#REF!,"="&amp;KX380)</f>
        <v/>
      </c>
      <c r="MQ380" s="1">
        <f>COUNTIFS(#REF!,LT380,#REF!,0,#REF!,"&gt;="&amp;MC380,#REF!,"&lt;="&amp;MB380,#REF!,"&lt;="&amp;ME380,#REF!,"&gt;="&amp;MF380,#REF!,"="&amp;KV380,#REF!,"="&amp;KX380)</f>
        <v/>
      </c>
      <c r="MR380" s="1">
        <f>COUNTIFS(#REF!,LT380,#REF!,1,#REF!,"&gt;="&amp;MC380,#REF!,"&lt;="&amp;MB380,#REF!,"&lt;="&amp;ME380,#REF!,"&gt;="&amp;MF380,#REF!,"="&amp;KW380,#REF!,"="&amp;KY380)</f>
        <v/>
      </c>
      <c r="MS380" s="1">
        <f>COUNTIFS(#REF!,LT380,#REF!,0,#REF!,"&gt;="&amp;MC380,#REF!,"&lt;="&amp;MB380,#REF!,"&lt;="&amp;ME380,#REF!,"&gt;="&amp;MF380,#REF!,"="&amp;KW380,#REF!,"="&amp;KY380)</f>
        <v/>
      </c>
      <c r="MT380" s="1">
        <f>COUNTIFS(#REF!,LT380,#REF!,1,#REF!,"&gt;="&amp;MI380,#REF!,"&lt;="&amp;MH380,#REF!,"&lt;="&amp;ME380,#REF!,"&gt;="&amp;MF380)</f>
        <v/>
      </c>
      <c r="MU380" s="1">
        <f>COUNTIFS(#REF!,LT380,#REF!,0,#REF!,"&gt;="&amp;MI380,#REF!,"&lt;="&amp;MH380,#REF!,"&lt;="&amp;ME380,#REF!,"&gt;="&amp;MF380)</f>
        <v/>
      </c>
      <c r="MV380" s="1">
        <f>COUNTIFS(#REF!,LT380,#REF!,1,#REF!,"&gt;="&amp;MI380,#REF!,"&lt;="&amp;MH380,#REF!,"="&amp;KZ380,#REF!,"="&amp;LA380,#REF!,"&lt;="&amp;ME380,#REF!,"&gt;="&amp;MF380)</f>
        <v/>
      </c>
      <c r="MW380" s="1">
        <f>COUNTIFS(#REF!,LT380,#REF!,0,#REF!,"&gt;="&amp;MI380,#REF!,"&lt;="&amp;MH380,#REF!,"="&amp;KZ380,#REF!,"="&amp;LA380,#REF!,"&lt;="&amp;ME380,#REF!,"&gt;="&amp;MF380)</f>
        <v/>
      </c>
      <c r="MX380" s="1">
        <f>COUNTIFS(#REF!,LT380,#REF!,1,#REF!,"&gt;="&amp;MC380,#REF!,"&lt;="&amp;MB380,#REF!,"&lt;="&amp;ME380,#REF!,"&gt;="&amp;MF380)</f>
        <v/>
      </c>
      <c r="MY380" s="1">
        <f>COUNTIFS(#REF!,LT380,#REF!,0,#REF!,"&gt;="&amp;MC380,#REF!,"&lt;="&amp;MB380,#REF!,"&lt;="&amp;ME380,#REF!,"&gt;="&amp;MF380)</f>
        <v/>
      </c>
      <c r="MZ380" s="1">
        <f>COUNTIFS(#REF!,LT380,#REF!,1,#REF!,"&lt;="&amp;ME380,#REF!,"&gt;="&amp;MF380,#REF!,"="&amp;KV380,#REF!,"="&amp;KX380)</f>
        <v/>
      </c>
      <c r="NA380" s="1">
        <f>COUNTIFS(#REF!,LT380,#REF!,0,#REF!,"&lt;="&amp;ME380,#REF!,"&gt;="&amp;MF380,#REF!,"="&amp;KV380,#REF!,"="&amp;KX380)</f>
        <v/>
      </c>
      <c r="NB380" s="1">
        <f>COUNTIFS(#REF!,LT380,#REF!,1,#REF!,"&lt;="&amp;ME380,#REF!,"&gt;="&amp;MF380,#REF!,"="&amp;KW380,#REF!,"="&amp;KY380)</f>
        <v/>
      </c>
      <c r="NC380" s="1">
        <f>COUNTIFS(#REF!,LT380,#REF!,0,#REF!,"&lt;="&amp;ME380,#REF!,"&gt;="&amp;MF380,#REF!,"="&amp;KW380,#REF!,"="&amp;KY380)</f>
        <v/>
      </c>
      <c r="ND380" s="1">
        <f>MP380+MR380+MT380+MV380+MX380+MZ380+NB380</f>
        <v/>
      </c>
      <c r="NE380" s="1">
        <f>MQ380+MS380+MU380+MW380+MY380+NA380+NC380</f>
        <v/>
      </c>
      <c r="NF380" s="1">
        <f>ND380+NE380</f>
        <v/>
      </c>
      <c r="NG380" s="33">
        <f>ND380/(ND380+NE380)</f>
        <v/>
      </c>
      <c r="NH380" s="3">
        <f>1/NG380</f>
        <v/>
      </c>
      <c r="NI380" s="1">
        <f>LH380</f>
        <v/>
      </c>
      <c r="NJ380" s="79">
        <f>((1-NG380)*(1/(NI380-1))*0.98-(NG380*1))</f>
        <v/>
      </c>
      <c r="NK380" s="34">
        <f>IF(LR380&lt;0.9,0,IF(AND(LR380&gt;1.1),0,1))</f>
        <v/>
      </c>
      <c r="NL380" s="34">
        <f>IF(LS380&lt;0.9,0,IF(AND(LS380&gt;1.1),0,1))</f>
        <v/>
      </c>
      <c r="NM380" s="32">
        <f>IF(NF380&gt;99,1,0)</f>
        <v/>
      </c>
      <c r="NN380" s="32">
        <f>IF(NJ380&gt;0.0799,1,0)</f>
        <v/>
      </c>
      <c r="NO380" s="32">
        <f>IF(NJ380&gt;NQ380,1,0)</f>
        <v/>
      </c>
      <c r="NP380" s="32">
        <f>NM380+NN380+NO380+NK380+NL380</f>
        <v/>
      </c>
      <c r="NQ380" s="79">
        <f>(((100*NG380)*(NI380-1)*0.98)-((1-NG380)*100))/100</f>
        <v/>
      </c>
      <c r="NR380" s="34">
        <f>IF(LR380&lt;0.9,0,IF(AND(LR380&gt;1.1),0,1))</f>
        <v/>
      </c>
      <c r="NS380" s="34">
        <f>IF(LS380&lt;0.9,0,IF(AND(LS380&gt;1.1),0,1))</f>
        <v/>
      </c>
      <c r="NT380" s="32">
        <f>IF(NF380&gt;99,1,0)</f>
        <v/>
      </c>
      <c r="NU380" s="32">
        <f>IF(NQ380&gt;0.0799,1,0)</f>
        <v/>
      </c>
      <c r="NV380" s="32">
        <f>IF(NQ380&gt;NJ380,1,0)</f>
        <v/>
      </c>
      <c r="NW380" s="32">
        <f>NT380+NU380+NV380+NR380+NS380</f>
        <v/>
      </c>
      <c r="NX380">
        <f>IF(NP380=5,"LayHome1-0",IF(AND(NW380=5),"BackHome1-0",""))</f>
        <v/>
      </c>
      <c r="NY380">
        <f>IF(NP380=5,KN380,IF(AND(NW380=5),KN380,""))</f>
        <v/>
      </c>
      <c r="NZ380">
        <f>IF(NP380=5,"Match Odds",IF(AND(NW380=5),"Match Odds",""))</f>
        <v/>
      </c>
      <c r="OA380">
        <f>IF(NP380=5,KP380,IF(AND(NW380=5),KP380,""))</f>
        <v/>
      </c>
      <c r="OB380">
        <f>IF(NP380=5,"MATCH_ODDS",IF(AND(NW380=5),"MATCH_ODDS",""))</f>
        <v/>
      </c>
      <c r="OC380">
        <f>IF(NP380=5,"LAY",IF(AND(NW380=5),"BACK",""))</f>
        <v/>
      </c>
    </row>
    <row r="381" ht="16.5" customHeight="1" thickBot="1" thickTop="1">
      <c r="A381" s="2" t="n"/>
      <c r="KN381" s="1">
        <f>IF(INDEX(#REF!,MATCH('HT 1-0'!D381,#REF!,0))=INDEX(#REF!,MATCH('HT 1-0'!D381,#REF!,0)),INDEX(#REF!,MATCH('HT 1-0'!D381,#REF!,0)),"ERROR")</f>
        <v/>
      </c>
      <c r="KO381" s="1">
        <f>IF(INDEX(#REF!,MATCH('HT 1-0'!E381,#REF!,0))=INDEX(#REF!,MATCH('HT 1-0'!E381,#REF!,0)),INDEX(#REF!,MATCH('HT 1-0'!E381,#REF!,0)),"ERROR")</f>
        <v/>
      </c>
      <c r="KP381" s="1">
        <f>KN381&amp;" v "&amp;KO381</f>
        <v/>
      </c>
      <c r="KQ381">
        <f>B381&amp;"_"&amp;C381</f>
        <v/>
      </c>
      <c r="KR381" s="1">
        <f>IF((HW381/KK381)&lt;0.335,"G",IF((HW381/KK381)&gt;0.67,"R","A"))</f>
        <v/>
      </c>
      <c r="KS381" s="1">
        <f>IF((HX381/KK381)&lt;0.335,"G",IF((HX381/KK381)&gt;0.67,"R","A"))</f>
        <v/>
      </c>
      <c r="KT381" s="1">
        <f>IF((IH381/KK381)&lt;0.335,"G",IF((IH381/KK381)&gt;0.67,"R","A"))</f>
        <v/>
      </c>
      <c r="KU381" s="1">
        <f>IF((II381/KK381)&lt;0.335,"G",IF((II381/KK381)&gt;0.67,"R","A"))</f>
        <v/>
      </c>
      <c r="KV381" s="1">
        <f>IF((HZ381/KK381)&lt;0.335,"G",IF((HZ381/KK381)&gt;0.67,"R","A"))</f>
        <v/>
      </c>
      <c r="KW381" s="1">
        <f>IF((HY381/KK381)&lt;0.335,"G",IF((HY381/KK381)&gt;0.67,"R","A"))</f>
        <v/>
      </c>
      <c r="KX381" s="1">
        <f>IF((IK381/KK381)&lt;0.335,"G",IF((IK381/KK381)&gt;0.67,"R","A"))</f>
        <v/>
      </c>
      <c r="KY381" s="1">
        <f>IF((IJ381/KK381)&lt;0.335,"G",IF((IJ381/KK381)&gt;0.67,"R","A"))</f>
        <v/>
      </c>
      <c r="KZ381" s="1">
        <f>IF((HQ381/KK381)&lt;0.335,"G",IF((HQ381/KK381)&gt;0.67,"R","A"))</f>
        <v/>
      </c>
      <c r="LA381" s="1">
        <f>IF((IB381/KK381)&lt;0.335,"G",IF((IB381/KK381)&gt;0.67,"R","A"))</f>
        <v/>
      </c>
      <c r="LB381">
        <f>IF(LQ381="1-0",INDEX(Scrape!#REF!,MATCH('HT 1-0'!KP381,Scrape!$B:$B,0)),"")</f>
        <v/>
      </c>
      <c r="LC381">
        <f>IF(LQ381="1-0",INDEX(Scrape!$A:$A,MATCH('HT 1-0'!KP381,Scrape!$B:$B,0)),"")</f>
        <v/>
      </c>
      <c r="LD381">
        <f>IF(LQ381="1-0",INDEX(Scrape!$B:$B,MATCH('HT 1-0'!KP381,Scrape!$B:$B,0)),"")</f>
        <v/>
      </c>
      <c r="LE381">
        <f>IF(LQ381="1-0",INDEX(Scrape!$C:$C,MATCH('HT 1-0'!KP381,Scrape!$B:$B,0)),"")</f>
        <v/>
      </c>
      <c r="LF381">
        <f>IF(LQ381="1-0",INDEX(Scrape!$D:$D,MATCH('HT 1-0'!KP381,Scrape!$B:$B,0)),"")</f>
        <v/>
      </c>
      <c r="LG381">
        <f>IF(LQ381="1-0",INDEX(Scrape!$E:$E,MATCH('HT 1-0'!KP381,Scrape!$B:$B,0)),"")</f>
        <v/>
      </c>
      <c r="LH381">
        <f>IF(LQ381="1-0",INDEX(Scrape!$F:$F,MATCH('HT 1-0'!KP381,Scrape!$B:$B,0)),"")</f>
        <v/>
      </c>
      <c r="LI381">
        <f>IF(LQ381="1-0",INDEX(Scrape!$G:$G,MATCH('HT 1-0'!KP381,Scrape!$B:$B,0)),"")</f>
        <v/>
      </c>
      <c r="LJ381">
        <f>IF(LQ381="1-0",INDEX(Scrape!$H:$H,MATCH('HT 1-0'!KP381,Scrape!$B:$B,0)),"")</f>
        <v/>
      </c>
      <c r="LK381">
        <f>IF(LQ381="1-0",INDEX(Scrape!$I:$I,MATCH('HT 1-0'!KP381,Scrape!$B:$B,0)),"")</f>
        <v/>
      </c>
      <c r="LL381">
        <f>IF(LQ381="1-0",INDEX(Scrape!$J:$J,MATCH('HT 1-0'!KP381,Scrape!$B:$B,0)),"")</f>
        <v/>
      </c>
      <c r="LM381">
        <f>IF(LQ381="1-0",INDEX(Scrape!$K:$K,MATCH('HT 1-0'!KP381,Scrape!$B:$B,0)),"")</f>
        <v/>
      </c>
      <c r="LN381">
        <f>IF(LQ381="1-0",INDEX(Scrape!$L:$L,MATCH('HT 1-0'!KP381,Scrape!$B:$B,0)),"")</f>
        <v/>
      </c>
      <c r="LO381">
        <f>IF(LQ381="1-0",INDEX(Scrape!$M:$M,MATCH('HT 1-0'!KP381,Scrape!$B:$B,0)),"")</f>
        <v/>
      </c>
      <c r="LP381">
        <f>IF(LQ381="1-0",INDEX(Scrape!$N:$N,MATCH('HT 1-0'!KP381,Scrape!$B:$B,0)),"")</f>
        <v/>
      </c>
      <c r="LQ381">
        <f>INDEX(Scrape!$O:$O,MATCH('HT 1-0'!KP381,Scrape!$B:$B,0))</f>
        <v/>
      </c>
      <c r="LR381">
        <f>(1/LJ381)+(1/LI381)+(1/LH381)</f>
        <v/>
      </c>
      <c r="LS381">
        <f>(1/LG381)+(1/LF381)+(1/LE381)</f>
        <v/>
      </c>
      <c r="LT381" s="8">
        <f>IF(INDEX(#REF!,MATCH(KQ381,#REF!,0))=INDEX(#REF!,MATCH(KQ381,#REF!,0)),INDEX(#REF!,MATCH(KQ381,#REF!,0)),"ERROR")</f>
        <v/>
      </c>
      <c r="LU381" s="4">
        <f>IF(KR381="G",2,IF(KR381="R",0.5,IF(KR381="A",1)))</f>
        <v/>
      </c>
      <c r="LV381" s="4">
        <f>IF(KS381="G",0.5,IF(KS381="R",2,IF(KS381="A",1)))</f>
        <v/>
      </c>
      <c r="LW381" s="4">
        <f>IF(KT381="G",2,IF(KT381="R",0.5,IF(KT381="A",1)))</f>
        <v/>
      </c>
      <c r="LX381" s="4">
        <f>IF(KU381="G",0.5,IF(KU381="R",2,IF(KU381="A",1)))</f>
        <v/>
      </c>
      <c r="LY381" s="7">
        <f>(LK381*(LU381+LX381)+(LL381*(LU381+LX381)))</f>
        <v/>
      </c>
      <c r="LZ381" s="7">
        <f>(LN381*(LV381+LW381)+(LO381*(LV381+LW381)))</f>
        <v/>
      </c>
      <c r="MA381" s="11">
        <f>LY381-LZ381</f>
        <v/>
      </c>
      <c r="MB381" s="5">
        <f>MA381+2</f>
        <v/>
      </c>
      <c r="MC381" s="6">
        <f>MA381-2</f>
        <v/>
      </c>
      <c r="MD381" s="4">
        <f>LE381</f>
        <v/>
      </c>
      <c r="ME381" s="9">
        <f>IF(MD381=0,1000,MD381+0.75)</f>
        <v/>
      </c>
      <c r="MF381" s="10">
        <f>IF(MD381=0,0,MD381-0.75)</f>
        <v/>
      </c>
      <c r="MG381" s="4">
        <f>((LM381*(LU381+LX381))-((LP381*(LV381+LW381))))</f>
        <v/>
      </c>
      <c r="MH381" s="9">
        <f>MG381*1.2</f>
        <v/>
      </c>
      <c r="MI381" s="10">
        <f>MG381*0.8</f>
        <v/>
      </c>
      <c r="MJ381">
        <f>IFERROR(NX381,"")</f>
        <v/>
      </c>
      <c r="MK381">
        <f>IFERROR(NY381,"")</f>
        <v/>
      </c>
      <c r="ML381">
        <f>IFERROR(NZ381,"")</f>
        <v/>
      </c>
      <c r="MM381">
        <f>IFERROR(OA381,"")</f>
        <v/>
      </c>
      <c r="MN381">
        <f>IFERROR(OB381,"")</f>
        <v/>
      </c>
      <c r="MO381">
        <f>IFERROR(OC381,"")</f>
        <v/>
      </c>
      <c r="MP381" s="1">
        <f>COUNTIFS(#REF!,LT381,#REF!,1,#REF!,"&gt;="&amp;MC381,#REF!,"&lt;="&amp;MB381,#REF!,"&lt;="&amp;ME381,#REF!,"&gt;="&amp;MF381,#REF!,"="&amp;KV381,#REF!,"="&amp;KX381)</f>
        <v/>
      </c>
      <c r="MQ381" s="1">
        <f>COUNTIFS(#REF!,LT381,#REF!,0,#REF!,"&gt;="&amp;MC381,#REF!,"&lt;="&amp;MB381,#REF!,"&lt;="&amp;ME381,#REF!,"&gt;="&amp;MF381,#REF!,"="&amp;KV381,#REF!,"="&amp;KX381)</f>
        <v/>
      </c>
      <c r="MR381" s="1">
        <f>COUNTIFS(#REF!,LT381,#REF!,1,#REF!,"&gt;="&amp;MC381,#REF!,"&lt;="&amp;MB381,#REF!,"&lt;="&amp;ME381,#REF!,"&gt;="&amp;MF381,#REF!,"="&amp;KW381,#REF!,"="&amp;KY381)</f>
        <v/>
      </c>
      <c r="MS381" s="1">
        <f>COUNTIFS(#REF!,LT381,#REF!,0,#REF!,"&gt;="&amp;MC381,#REF!,"&lt;="&amp;MB381,#REF!,"&lt;="&amp;ME381,#REF!,"&gt;="&amp;MF381,#REF!,"="&amp;KW381,#REF!,"="&amp;KY381)</f>
        <v/>
      </c>
      <c r="MT381" s="1">
        <f>COUNTIFS(#REF!,LT381,#REF!,1,#REF!,"&gt;="&amp;MI381,#REF!,"&lt;="&amp;MH381,#REF!,"&lt;="&amp;ME381,#REF!,"&gt;="&amp;MF381)</f>
        <v/>
      </c>
      <c r="MU381" s="1">
        <f>COUNTIFS(#REF!,LT381,#REF!,0,#REF!,"&gt;="&amp;MI381,#REF!,"&lt;="&amp;MH381,#REF!,"&lt;="&amp;ME381,#REF!,"&gt;="&amp;MF381)</f>
        <v/>
      </c>
      <c r="MV381" s="1">
        <f>COUNTIFS(#REF!,LT381,#REF!,1,#REF!,"&gt;="&amp;MI381,#REF!,"&lt;="&amp;MH381,#REF!,"="&amp;KZ381,#REF!,"="&amp;LA381,#REF!,"&lt;="&amp;ME381,#REF!,"&gt;="&amp;MF381)</f>
        <v/>
      </c>
      <c r="MW381" s="1">
        <f>COUNTIFS(#REF!,LT381,#REF!,0,#REF!,"&gt;="&amp;MI381,#REF!,"&lt;="&amp;MH381,#REF!,"="&amp;KZ381,#REF!,"="&amp;LA381,#REF!,"&lt;="&amp;ME381,#REF!,"&gt;="&amp;MF381)</f>
        <v/>
      </c>
      <c r="MX381" s="1">
        <f>COUNTIFS(#REF!,LT381,#REF!,1,#REF!,"&gt;="&amp;MC381,#REF!,"&lt;="&amp;MB381,#REF!,"&lt;="&amp;ME381,#REF!,"&gt;="&amp;MF381)</f>
        <v/>
      </c>
      <c r="MY381" s="1">
        <f>COUNTIFS(#REF!,LT381,#REF!,0,#REF!,"&gt;="&amp;MC381,#REF!,"&lt;="&amp;MB381,#REF!,"&lt;="&amp;ME381,#REF!,"&gt;="&amp;MF381)</f>
        <v/>
      </c>
      <c r="MZ381" s="1">
        <f>COUNTIFS(#REF!,LT381,#REF!,1,#REF!,"&lt;="&amp;ME381,#REF!,"&gt;="&amp;MF381,#REF!,"="&amp;KV381,#REF!,"="&amp;KX381)</f>
        <v/>
      </c>
      <c r="NA381" s="1">
        <f>COUNTIFS(#REF!,LT381,#REF!,0,#REF!,"&lt;="&amp;ME381,#REF!,"&gt;="&amp;MF381,#REF!,"="&amp;KV381,#REF!,"="&amp;KX381)</f>
        <v/>
      </c>
      <c r="NB381" s="1">
        <f>COUNTIFS(#REF!,LT381,#REF!,1,#REF!,"&lt;="&amp;ME381,#REF!,"&gt;="&amp;MF381,#REF!,"="&amp;KW381,#REF!,"="&amp;KY381)</f>
        <v/>
      </c>
      <c r="NC381" s="1">
        <f>COUNTIFS(#REF!,LT381,#REF!,0,#REF!,"&lt;="&amp;ME381,#REF!,"&gt;="&amp;MF381,#REF!,"="&amp;KW381,#REF!,"="&amp;KY381)</f>
        <v/>
      </c>
      <c r="ND381" s="1">
        <f>MP381+MR381+MT381+MV381+MX381+MZ381+NB381</f>
        <v/>
      </c>
      <c r="NE381" s="1">
        <f>MQ381+MS381+MU381+MW381+MY381+NA381+NC381</f>
        <v/>
      </c>
      <c r="NF381" s="1">
        <f>ND381+NE381</f>
        <v/>
      </c>
      <c r="NG381" s="33">
        <f>ND381/(ND381+NE381)</f>
        <v/>
      </c>
      <c r="NH381" s="3">
        <f>1/NG381</f>
        <v/>
      </c>
      <c r="NI381" s="1">
        <f>LH381</f>
        <v/>
      </c>
      <c r="NJ381" s="79">
        <f>((1-NG381)*(1/(NI381-1))*0.98-(NG381*1))</f>
        <v/>
      </c>
      <c r="NK381" s="34">
        <f>IF(LR381&lt;0.9,0,IF(AND(LR381&gt;1.1),0,1))</f>
        <v/>
      </c>
      <c r="NL381" s="34">
        <f>IF(LS381&lt;0.9,0,IF(AND(LS381&gt;1.1),0,1))</f>
        <v/>
      </c>
      <c r="NM381" s="32">
        <f>IF(NF381&gt;99,1,0)</f>
        <v/>
      </c>
      <c r="NN381" s="32">
        <f>IF(NJ381&gt;0.0799,1,0)</f>
        <v/>
      </c>
      <c r="NO381" s="32">
        <f>IF(NJ381&gt;NQ381,1,0)</f>
        <v/>
      </c>
      <c r="NP381" s="32">
        <f>NM381+NN381+NO381+NK381+NL381</f>
        <v/>
      </c>
      <c r="NQ381" s="79">
        <f>(((100*NG381)*(NI381-1)*0.98)-((1-NG381)*100))/100</f>
        <v/>
      </c>
      <c r="NR381" s="34">
        <f>IF(LR381&lt;0.9,0,IF(AND(LR381&gt;1.1),0,1))</f>
        <v/>
      </c>
      <c r="NS381" s="34">
        <f>IF(LS381&lt;0.9,0,IF(AND(LS381&gt;1.1),0,1))</f>
        <v/>
      </c>
      <c r="NT381" s="32">
        <f>IF(NF381&gt;99,1,0)</f>
        <v/>
      </c>
      <c r="NU381" s="32">
        <f>IF(NQ381&gt;0.0799,1,0)</f>
        <v/>
      </c>
      <c r="NV381" s="32">
        <f>IF(NQ381&gt;NJ381,1,0)</f>
        <v/>
      </c>
      <c r="NW381" s="32">
        <f>NT381+NU381+NV381+NR381+NS381</f>
        <v/>
      </c>
      <c r="NX381">
        <f>IF(NP381=5,"LayHome1-0",IF(AND(NW381=5),"BackHome1-0",""))</f>
        <v/>
      </c>
      <c r="NY381">
        <f>IF(NP381=5,KN381,IF(AND(NW381=5),KN381,""))</f>
        <v/>
      </c>
      <c r="NZ381">
        <f>IF(NP381=5,"Match Odds",IF(AND(NW381=5),"Match Odds",""))</f>
        <v/>
      </c>
      <c r="OA381">
        <f>IF(NP381=5,KP381,IF(AND(NW381=5),KP381,""))</f>
        <v/>
      </c>
      <c r="OB381">
        <f>IF(NP381=5,"MATCH_ODDS",IF(AND(NW381=5),"MATCH_ODDS",""))</f>
        <v/>
      </c>
      <c r="OC381">
        <f>IF(NP381=5,"LAY",IF(AND(NW381=5),"BACK",""))</f>
        <v/>
      </c>
    </row>
    <row r="382" ht="16.5" customHeight="1" thickBot="1" thickTop="1">
      <c r="A382" s="2" t="n"/>
      <c r="KN382" s="1">
        <f>IF(INDEX(#REF!,MATCH('HT 1-0'!D382,#REF!,0))=INDEX(#REF!,MATCH('HT 1-0'!D382,#REF!,0)),INDEX(#REF!,MATCH('HT 1-0'!D382,#REF!,0)),"ERROR")</f>
        <v/>
      </c>
      <c r="KO382" s="1">
        <f>IF(INDEX(#REF!,MATCH('HT 1-0'!E382,#REF!,0))=INDEX(#REF!,MATCH('HT 1-0'!E382,#REF!,0)),INDEX(#REF!,MATCH('HT 1-0'!E382,#REF!,0)),"ERROR")</f>
        <v/>
      </c>
      <c r="KP382" s="1">
        <f>KN382&amp;" v "&amp;KO382</f>
        <v/>
      </c>
      <c r="KQ382">
        <f>B382&amp;"_"&amp;C382</f>
        <v/>
      </c>
      <c r="KR382" s="1">
        <f>IF((HW382/KK382)&lt;0.335,"G",IF((HW382/KK382)&gt;0.67,"R","A"))</f>
        <v/>
      </c>
      <c r="KS382" s="1">
        <f>IF((HX382/KK382)&lt;0.335,"G",IF((HX382/KK382)&gt;0.67,"R","A"))</f>
        <v/>
      </c>
      <c r="KT382" s="1">
        <f>IF((IH382/KK382)&lt;0.335,"G",IF((IH382/KK382)&gt;0.67,"R","A"))</f>
        <v/>
      </c>
      <c r="KU382" s="1">
        <f>IF((II382/KK382)&lt;0.335,"G",IF((II382/KK382)&gt;0.67,"R","A"))</f>
        <v/>
      </c>
      <c r="KV382" s="1">
        <f>IF((HZ382/KK382)&lt;0.335,"G",IF((HZ382/KK382)&gt;0.67,"R","A"))</f>
        <v/>
      </c>
      <c r="KW382" s="1">
        <f>IF((HY382/KK382)&lt;0.335,"G",IF((HY382/KK382)&gt;0.67,"R","A"))</f>
        <v/>
      </c>
      <c r="KX382" s="1">
        <f>IF((IK382/KK382)&lt;0.335,"G",IF((IK382/KK382)&gt;0.67,"R","A"))</f>
        <v/>
      </c>
      <c r="KY382" s="1">
        <f>IF((IJ382/KK382)&lt;0.335,"G",IF((IJ382/KK382)&gt;0.67,"R","A"))</f>
        <v/>
      </c>
      <c r="KZ382" s="1">
        <f>IF((HQ382/KK382)&lt;0.335,"G",IF((HQ382/KK382)&gt;0.67,"R","A"))</f>
        <v/>
      </c>
      <c r="LA382" s="1">
        <f>IF((IB382/KK382)&lt;0.335,"G",IF((IB382/KK382)&gt;0.67,"R","A"))</f>
        <v/>
      </c>
      <c r="LB382">
        <f>IF(LQ382="1-0",INDEX(Scrape!#REF!,MATCH('HT 1-0'!KP382,Scrape!$B:$B,0)),"")</f>
        <v/>
      </c>
      <c r="LC382">
        <f>IF(LQ382="1-0",INDEX(Scrape!$A:$A,MATCH('HT 1-0'!KP382,Scrape!$B:$B,0)),"")</f>
        <v/>
      </c>
      <c r="LD382">
        <f>IF(LQ382="1-0",INDEX(Scrape!$B:$B,MATCH('HT 1-0'!KP382,Scrape!$B:$B,0)),"")</f>
        <v/>
      </c>
      <c r="LE382">
        <f>IF(LQ382="1-0",INDEX(Scrape!$C:$C,MATCH('HT 1-0'!KP382,Scrape!$B:$B,0)),"")</f>
        <v/>
      </c>
      <c r="LF382">
        <f>IF(LQ382="1-0",INDEX(Scrape!$D:$D,MATCH('HT 1-0'!KP382,Scrape!$B:$B,0)),"")</f>
        <v/>
      </c>
      <c r="LG382">
        <f>IF(LQ382="1-0",INDEX(Scrape!$E:$E,MATCH('HT 1-0'!KP382,Scrape!$B:$B,0)),"")</f>
        <v/>
      </c>
      <c r="LH382">
        <f>IF(LQ382="1-0",INDEX(Scrape!$F:$F,MATCH('HT 1-0'!KP382,Scrape!$B:$B,0)),"")</f>
        <v/>
      </c>
      <c r="LI382">
        <f>IF(LQ382="1-0",INDEX(Scrape!$G:$G,MATCH('HT 1-0'!KP382,Scrape!$B:$B,0)),"")</f>
        <v/>
      </c>
      <c r="LJ382">
        <f>IF(LQ382="1-0",INDEX(Scrape!$H:$H,MATCH('HT 1-0'!KP382,Scrape!$B:$B,0)),"")</f>
        <v/>
      </c>
      <c r="LK382">
        <f>IF(LQ382="1-0",INDEX(Scrape!$I:$I,MATCH('HT 1-0'!KP382,Scrape!$B:$B,0)),"")</f>
        <v/>
      </c>
      <c r="LL382">
        <f>IF(LQ382="1-0",INDEX(Scrape!$J:$J,MATCH('HT 1-0'!KP382,Scrape!$B:$B,0)),"")</f>
        <v/>
      </c>
      <c r="LM382">
        <f>IF(LQ382="1-0",INDEX(Scrape!$K:$K,MATCH('HT 1-0'!KP382,Scrape!$B:$B,0)),"")</f>
        <v/>
      </c>
      <c r="LN382">
        <f>IF(LQ382="1-0",INDEX(Scrape!$L:$L,MATCH('HT 1-0'!KP382,Scrape!$B:$B,0)),"")</f>
        <v/>
      </c>
      <c r="LO382">
        <f>IF(LQ382="1-0",INDEX(Scrape!$M:$M,MATCH('HT 1-0'!KP382,Scrape!$B:$B,0)),"")</f>
        <v/>
      </c>
      <c r="LP382">
        <f>IF(LQ382="1-0",INDEX(Scrape!$N:$N,MATCH('HT 1-0'!KP382,Scrape!$B:$B,0)),"")</f>
        <v/>
      </c>
      <c r="LQ382">
        <f>INDEX(Scrape!$O:$O,MATCH('HT 1-0'!KP382,Scrape!$B:$B,0))</f>
        <v/>
      </c>
      <c r="LR382">
        <f>(1/LJ382)+(1/LI382)+(1/LH382)</f>
        <v/>
      </c>
      <c r="LS382">
        <f>(1/LG382)+(1/LF382)+(1/LE382)</f>
        <v/>
      </c>
      <c r="LT382" s="8">
        <f>IF(INDEX(#REF!,MATCH(KQ382,#REF!,0))=INDEX(#REF!,MATCH(KQ382,#REF!,0)),INDEX(#REF!,MATCH(KQ382,#REF!,0)),"ERROR")</f>
        <v/>
      </c>
      <c r="LU382" s="4">
        <f>IF(KR382="G",2,IF(KR382="R",0.5,IF(KR382="A",1)))</f>
        <v/>
      </c>
      <c r="LV382" s="4">
        <f>IF(KS382="G",0.5,IF(KS382="R",2,IF(KS382="A",1)))</f>
        <v/>
      </c>
      <c r="LW382" s="4">
        <f>IF(KT382="G",2,IF(KT382="R",0.5,IF(KT382="A",1)))</f>
        <v/>
      </c>
      <c r="LX382" s="4">
        <f>IF(KU382="G",0.5,IF(KU382="R",2,IF(KU382="A",1)))</f>
        <v/>
      </c>
      <c r="LY382" s="7">
        <f>(LK382*(LU382+LX382)+(LL382*(LU382+LX382)))</f>
        <v/>
      </c>
      <c r="LZ382" s="7">
        <f>(LN382*(LV382+LW382)+(LO382*(LV382+LW382)))</f>
        <v/>
      </c>
      <c r="MA382" s="11">
        <f>LY382-LZ382</f>
        <v/>
      </c>
      <c r="MB382" s="5">
        <f>MA382+2</f>
        <v/>
      </c>
      <c r="MC382" s="6">
        <f>MA382-2</f>
        <v/>
      </c>
      <c r="MD382" s="4">
        <f>LE382</f>
        <v/>
      </c>
      <c r="ME382" s="9">
        <f>IF(MD382=0,1000,MD382+0.75)</f>
        <v/>
      </c>
      <c r="MF382" s="10">
        <f>IF(MD382=0,0,MD382-0.75)</f>
        <v/>
      </c>
      <c r="MG382" s="4">
        <f>((LM382*(LU382+LX382))-((LP382*(LV382+LW382))))</f>
        <v/>
      </c>
      <c r="MH382" s="9">
        <f>MG382*1.2</f>
        <v/>
      </c>
      <c r="MI382" s="10">
        <f>MG382*0.8</f>
        <v/>
      </c>
      <c r="MJ382">
        <f>IFERROR(NX382,"")</f>
        <v/>
      </c>
      <c r="MK382">
        <f>IFERROR(NY382,"")</f>
        <v/>
      </c>
      <c r="ML382">
        <f>IFERROR(NZ382,"")</f>
        <v/>
      </c>
      <c r="MM382">
        <f>IFERROR(OA382,"")</f>
        <v/>
      </c>
      <c r="MN382">
        <f>IFERROR(OB382,"")</f>
        <v/>
      </c>
      <c r="MO382">
        <f>IFERROR(OC382,"")</f>
        <v/>
      </c>
      <c r="MP382" s="1">
        <f>COUNTIFS(#REF!,LT382,#REF!,1,#REF!,"&gt;="&amp;MC382,#REF!,"&lt;="&amp;MB382,#REF!,"&lt;="&amp;ME382,#REF!,"&gt;="&amp;MF382,#REF!,"="&amp;KV382,#REF!,"="&amp;KX382)</f>
        <v/>
      </c>
      <c r="MQ382" s="1">
        <f>COUNTIFS(#REF!,LT382,#REF!,0,#REF!,"&gt;="&amp;MC382,#REF!,"&lt;="&amp;MB382,#REF!,"&lt;="&amp;ME382,#REF!,"&gt;="&amp;MF382,#REF!,"="&amp;KV382,#REF!,"="&amp;KX382)</f>
        <v/>
      </c>
      <c r="MR382" s="1">
        <f>COUNTIFS(#REF!,LT382,#REF!,1,#REF!,"&gt;="&amp;MC382,#REF!,"&lt;="&amp;MB382,#REF!,"&lt;="&amp;ME382,#REF!,"&gt;="&amp;MF382,#REF!,"="&amp;KW382,#REF!,"="&amp;KY382)</f>
        <v/>
      </c>
      <c r="MS382" s="1">
        <f>COUNTIFS(#REF!,LT382,#REF!,0,#REF!,"&gt;="&amp;MC382,#REF!,"&lt;="&amp;MB382,#REF!,"&lt;="&amp;ME382,#REF!,"&gt;="&amp;MF382,#REF!,"="&amp;KW382,#REF!,"="&amp;KY382)</f>
        <v/>
      </c>
      <c r="MT382" s="1">
        <f>COUNTIFS(#REF!,LT382,#REF!,1,#REF!,"&gt;="&amp;MI382,#REF!,"&lt;="&amp;MH382,#REF!,"&lt;="&amp;ME382,#REF!,"&gt;="&amp;MF382)</f>
        <v/>
      </c>
      <c r="MU382" s="1">
        <f>COUNTIFS(#REF!,LT382,#REF!,0,#REF!,"&gt;="&amp;MI382,#REF!,"&lt;="&amp;MH382,#REF!,"&lt;="&amp;ME382,#REF!,"&gt;="&amp;MF382)</f>
        <v/>
      </c>
      <c r="MV382" s="1">
        <f>COUNTIFS(#REF!,LT382,#REF!,1,#REF!,"&gt;="&amp;MI382,#REF!,"&lt;="&amp;MH382,#REF!,"="&amp;KZ382,#REF!,"="&amp;LA382,#REF!,"&lt;="&amp;ME382,#REF!,"&gt;="&amp;MF382)</f>
        <v/>
      </c>
      <c r="MW382" s="1">
        <f>COUNTIFS(#REF!,LT382,#REF!,0,#REF!,"&gt;="&amp;MI382,#REF!,"&lt;="&amp;MH382,#REF!,"="&amp;KZ382,#REF!,"="&amp;LA382,#REF!,"&lt;="&amp;ME382,#REF!,"&gt;="&amp;MF382)</f>
        <v/>
      </c>
      <c r="MX382" s="1">
        <f>COUNTIFS(#REF!,LT382,#REF!,1,#REF!,"&gt;="&amp;MC382,#REF!,"&lt;="&amp;MB382,#REF!,"&lt;="&amp;ME382,#REF!,"&gt;="&amp;MF382)</f>
        <v/>
      </c>
      <c r="MY382" s="1">
        <f>COUNTIFS(#REF!,LT382,#REF!,0,#REF!,"&gt;="&amp;MC382,#REF!,"&lt;="&amp;MB382,#REF!,"&lt;="&amp;ME382,#REF!,"&gt;="&amp;MF382)</f>
        <v/>
      </c>
      <c r="MZ382" s="1">
        <f>COUNTIFS(#REF!,LT382,#REF!,1,#REF!,"&lt;="&amp;ME382,#REF!,"&gt;="&amp;MF382,#REF!,"="&amp;KV382,#REF!,"="&amp;KX382)</f>
        <v/>
      </c>
      <c r="NA382" s="1">
        <f>COUNTIFS(#REF!,LT382,#REF!,0,#REF!,"&lt;="&amp;ME382,#REF!,"&gt;="&amp;MF382,#REF!,"="&amp;KV382,#REF!,"="&amp;KX382)</f>
        <v/>
      </c>
      <c r="NB382" s="1">
        <f>COUNTIFS(#REF!,LT382,#REF!,1,#REF!,"&lt;="&amp;ME382,#REF!,"&gt;="&amp;MF382,#REF!,"="&amp;KW382,#REF!,"="&amp;KY382)</f>
        <v/>
      </c>
      <c r="NC382" s="1">
        <f>COUNTIFS(#REF!,LT382,#REF!,0,#REF!,"&lt;="&amp;ME382,#REF!,"&gt;="&amp;MF382,#REF!,"="&amp;KW382,#REF!,"="&amp;KY382)</f>
        <v/>
      </c>
      <c r="ND382" s="1">
        <f>MP382+MR382+MT382+MV382+MX382+MZ382+NB382</f>
        <v/>
      </c>
      <c r="NE382" s="1">
        <f>MQ382+MS382+MU382+MW382+MY382+NA382+NC382</f>
        <v/>
      </c>
      <c r="NF382" s="1">
        <f>ND382+NE382</f>
        <v/>
      </c>
      <c r="NG382" s="33">
        <f>ND382/(ND382+NE382)</f>
        <v/>
      </c>
      <c r="NH382" s="3">
        <f>1/NG382</f>
        <v/>
      </c>
      <c r="NI382" s="1">
        <f>LH382</f>
        <v/>
      </c>
      <c r="NJ382" s="79">
        <f>((1-NG382)*(1/(NI382-1))*0.98-(NG382*1))</f>
        <v/>
      </c>
      <c r="NK382" s="34">
        <f>IF(LR382&lt;0.9,0,IF(AND(LR382&gt;1.1),0,1))</f>
        <v/>
      </c>
      <c r="NL382" s="34">
        <f>IF(LS382&lt;0.9,0,IF(AND(LS382&gt;1.1),0,1))</f>
        <v/>
      </c>
      <c r="NM382" s="32">
        <f>IF(NF382&gt;99,1,0)</f>
        <v/>
      </c>
      <c r="NN382" s="32">
        <f>IF(NJ382&gt;0.0799,1,0)</f>
        <v/>
      </c>
      <c r="NO382" s="32">
        <f>IF(NJ382&gt;NQ382,1,0)</f>
        <v/>
      </c>
      <c r="NP382" s="32">
        <f>NM382+NN382+NO382+NK382+NL382</f>
        <v/>
      </c>
      <c r="NQ382" s="79">
        <f>(((100*NG382)*(NI382-1)*0.98)-((1-NG382)*100))/100</f>
        <v/>
      </c>
      <c r="NR382" s="34">
        <f>IF(LR382&lt;0.9,0,IF(AND(LR382&gt;1.1),0,1))</f>
        <v/>
      </c>
      <c r="NS382" s="34">
        <f>IF(LS382&lt;0.9,0,IF(AND(LS382&gt;1.1),0,1))</f>
        <v/>
      </c>
      <c r="NT382" s="32">
        <f>IF(NF382&gt;99,1,0)</f>
        <v/>
      </c>
      <c r="NU382" s="32">
        <f>IF(NQ382&gt;0.0799,1,0)</f>
        <v/>
      </c>
      <c r="NV382" s="32">
        <f>IF(NQ382&gt;NJ382,1,0)</f>
        <v/>
      </c>
      <c r="NW382" s="32">
        <f>NT382+NU382+NV382+NR382+NS382</f>
        <v/>
      </c>
      <c r="NX382">
        <f>IF(NP382=5,"LayHome1-0",IF(AND(NW382=5),"BackHome1-0",""))</f>
        <v/>
      </c>
      <c r="NY382">
        <f>IF(NP382=5,KN382,IF(AND(NW382=5),KN382,""))</f>
        <v/>
      </c>
      <c r="NZ382">
        <f>IF(NP382=5,"Match Odds",IF(AND(NW382=5),"Match Odds",""))</f>
        <v/>
      </c>
      <c r="OA382">
        <f>IF(NP382=5,KP382,IF(AND(NW382=5),KP382,""))</f>
        <v/>
      </c>
      <c r="OB382">
        <f>IF(NP382=5,"MATCH_ODDS",IF(AND(NW382=5),"MATCH_ODDS",""))</f>
        <v/>
      </c>
      <c r="OC382">
        <f>IF(NP382=5,"LAY",IF(AND(NW382=5),"BACK",""))</f>
        <v/>
      </c>
    </row>
    <row r="383" ht="16.5" customHeight="1" thickBot="1" thickTop="1">
      <c r="A383" s="2" t="n"/>
      <c r="KN383" s="1">
        <f>IF(INDEX(#REF!,MATCH('HT 1-0'!D383,#REF!,0))=INDEX(#REF!,MATCH('HT 1-0'!D383,#REF!,0)),INDEX(#REF!,MATCH('HT 1-0'!D383,#REF!,0)),"ERROR")</f>
        <v/>
      </c>
      <c r="KO383" s="1">
        <f>IF(INDEX(#REF!,MATCH('HT 1-0'!E383,#REF!,0))=INDEX(#REF!,MATCH('HT 1-0'!E383,#REF!,0)),INDEX(#REF!,MATCH('HT 1-0'!E383,#REF!,0)),"ERROR")</f>
        <v/>
      </c>
      <c r="KP383" s="1">
        <f>KN383&amp;" v "&amp;KO383</f>
        <v/>
      </c>
      <c r="KQ383">
        <f>B383&amp;"_"&amp;C383</f>
        <v/>
      </c>
      <c r="KR383" s="1">
        <f>IF((HW383/KK383)&lt;0.335,"G",IF((HW383/KK383)&gt;0.67,"R","A"))</f>
        <v/>
      </c>
      <c r="KS383" s="1">
        <f>IF((HX383/KK383)&lt;0.335,"G",IF((HX383/KK383)&gt;0.67,"R","A"))</f>
        <v/>
      </c>
      <c r="KT383" s="1">
        <f>IF((IH383/KK383)&lt;0.335,"G",IF((IH383/KK383)&gt;0.67,"R","A"))</f>
        <v/>
      </c>
      <c r="KU383" s="1">
        <f>IF((II383/KK383)&lt;0.335,"G",IF((II383/KK383)&gt;0.67,"R","A"))</f>
        <v/>
      </c>
      <c r="KV383" s="1">
        <f>IF((HZ383/KK383)&lt;0.335,"G",IF((HZ383/KK383)&gt;0.67,"R","A"))</f>
        <v/>
      </c>
      <c r="KW383" s="1">
        <f>IF((HY383/KK383)&lt;0.335,"G",IF((HY383/KK383)&gt;0.67,"R","A"))</f>
        <v/>
      </c>
      <c r="KX383" s="1">
        <f>IF((IK383/KK383)&lt;0.335,"G",IF((IK383/KK383)&gt;0.67,"R","A"))</f>
        <v/>
      </c>
      <c r="KY383" s="1">
        <f>IF((IJ383/KK383)&lt;0.335,"G",IF((IJ383/KK383)&gt;0.67,"R","A"))</f>
        <v/>
      </c>
      <c r="KZ383" s="1">
        <f>IF((HQ383/KK383)&lt;0.335,"G",IF((HQ383/KK383)&gt;0.67,"R","A"))</f>
        <v/>
      </c>
      <c r="LA383" s="1">
        <f>IF((IB383/KK383)&lt;0.335,"G",IF((IB383/KK383)&gt;0.67,"R","A"))</f>
        <v/>
      </c>
      <c r="LB383">
        <f>IF(LQ383="1-0",INDEX(Scrape!#REF!,MATCH('HT 1-0'!KP383,Scrape!$B:$B,0)),"")</f>
        <v/>
      </c>
      <c r="LC383">
        <f>IF(LQ383="1-0",INDEX(Scrape!$A:$A,MATCH('HT 1-0'!KP383,Scrape!$B:$B,0)),"")</f>
        <v/>
      </c>
      <c r="LD383">
        <f>IF(LQ383="1-0",INDEX(Scrape!$B:$B,MATCH('HT 1-0'!KP383,Scrape!$B:$B,0)),"")</f>
        <v/>
      </c>
      <c r="LE383">
        <f>IF(LQ383="1-0",INDEX(Scrape!$C:$C,MATCH('HT 1-0'!KP383,Scrape!$B:$B,0)),"")</f>
        <v/>
      </c>
      <c r="LF383">
        <f>IF(LQ383="1-0",INDEX(Scrape!$D:$D,MATCH('HT 1-0'!KP383,Scrape!$B:$B,0)),"")</f>
        <v/>
      </c>
      <c r="LG383">
        <f>IF(LQ383="1-0",INDEX(Scrape!$E:$E,MATCH('HT 1-0'!KP383,Scrape!$B:$B,0)),"")</f>
        <v/>
      </c>
      <c r="LH383">
        <f>IF(LQ383="1-0",INDEX(Scrape!$F:$F,MATCH('HT 1-0'!KP383,Scrape!$B:$B,0)),"")</f>
        <v/>
      </c>
      <c r="LI383">
        <f>IF(LQ383="1-0",INDEX(Scrape!$G:$G,MATCH('HT 1-0'!KP383,Scrape!$B:$B,0)),"")</f>
        <v/>
      </c>
      <c r="LJ383">
        <f>IF(LQ383="1-0",INDEX(Scrape!$H:$H,MATCH('HT 1-0'!KP383,Scrape!$B:$B,0)),"")</f>
        <v/>
      </c>
      <c r="LK383">
        <f>IF(LQ383="1-0",INDEX(Scrape!$I:$I,MATCH('HT 1-0'!KP383,Scrape!$B:$B,0)),"")</f>
        <v/>
      </c>
      <c r="LL383">
        <f>IF(LQ383="1-0",INDEX(Scrape!$J:$J,MATCH('HT 1-0'!KP383,Scrape!$B:$B,0)),"")</f>
        <v/>
      </c>
      <c r="LM383">
        <f>IF(LQ383="1-0",INDEX(Scrape!$K:$K,MATCH('HT 1-0'!KP383,Scrape!$B:$B,0)),"")</f>
        <v/>
      </c>
      <c r="LN383">
        <f>IF(LQ383="1-0",INDEX(Scrape!$L:$L,MATCH('HT 1-0'!KP383,Scrape!$B:$B,0)),"")</f>
        <v/>
      </c>
      <c r="LO383">
        <f>IF(LQ383="1-0",INDEX(Scrape!$M:$M,MATCH('HT 1-0'!KP383,Scrape!$B:$B,0)),"")</f>
        <v/>
      </c>
      <c r="LP383">
        <f>IF(LQ383="1-0",INDEX(Scrape!$N:$N,MATCH('HT 1-0'!KP383,Scrape!$B:$B,0)),"")</f>
        <v/>
      </c>
      <c r="LQ383">
        <f>INDEX(Scrape!$O:$O,MATCH('HT 1-0'!KP383,Scrape!$B:$B,0))</f>
        <v/>
      </c>
      <c r="LR383">
        <f>(1/LJ383)+(1/LI383)+(1/LH383)</f>
        <v/>
      </c>
      <c r="LS383">
        <f>(1/LG383)+(1/LF383)+(1/LE383)</f>
        <v/>
      </c>
      <c r="LT383" s="8">
        <f>IF(INDEX(#REF!,MATCH(KQ383,#REF!,0))=INDEX(#REF!,MATCH(KQ383,#REF!,0)),INDEX(#REF!,MATCH(KQ383,#REF!,0)),"ERROR")</f>
        <v/>
      </c>
      <c r="LU383" s="4">
        <f>IF(KR383="G",2,IF(KR383="R",0.5,IF(KR383="A",1)))</f>
        <v/>
      </c>
      <c r="LV383" s="4">
        <f>IF(KS383="G",0.5,IF(KS383="R",2,IF(KS383="A",1)))</f>
        <v/>
      </c>
      <c r="LW383" s="4">
        <f>IF(KT383="G",2,IF(KT383="R",0.5,IF(KT383="A",1)))</f>
        <v/>
      </c>
      <c r="LX383" s="4">
        <f>IF(KU383="G",0.5,IF(KU383="R",2,IF(KU383="A",1)))</f>
        <v/>
      </c>
      <c r="LY383" s="7">
        <f>(LK383*(LU383+LX383)+(LL383*(LU383+LX383)))</f>
        <v/>
      </c>
      <c r="LZ383" s="7">
        <f>(LN383*(LV383+LW383)+(LO383*(LV383+LW383)))</f>
        <v/>
      </c>
      <c r="MA383" s="11">
        <f>LY383-LZ383</f>
        <v/>
      </c>
      <c r="MB383" s="5">
        <f>MA383+2</f>
        <v/>
      </c>
      <c r="MC383" s="6">
        <f>MA383-2</f>
        <v/>
      </c>
      <c r="MD383" s="4">
        <f>LE383</f>
        <v/>
      </c>
      <c r="ME383" s="9">
        <f>IF(MD383=0,1000,MD383+0.75)</f>
        <v/>
      </c>
      <c r="MF383" s="10">
        <f>IF(MD383=0,0,MD383-0.75)</f>
        <v/>
      </c>
      <c r="MG383" s="4">
        <f>((LM383*(LU383+LX383))-((LP383*(LV383+LW383))))</f>
        <v/>
      </c>
      <c r="MH383" s="9">
        <f>MG383*1.2</f>
        <v/>
      </c>
      <c r="MI383" s="10">
        <f>MG383*0.8</f>
        <v/>
      </c>
      <c r="MJ383">
        <f>IFERROR(NX383,"")</f>
        <v/>
      </c>
      <c r="MK383">
        <f>IFERROR(NY383,"")</f>
        <v/>
      </c>
      <c r="ML383">
        <f>IFERROR(NZ383,"")</f>
        <v/>
      </c>
      <c r="MM383">
        <f>IFERROR(OA383,"")</f>
        <v/>
      </c>
      <c r="MN383">
        <f>IFERROR(OB383,"")</f>
        <v/>
      </c>
      <c r="MO383">
        <f>IFERROR(OC383,"")</f>
        <v/>
      </c>
      <c r="MP383" s="1">
        <f>COUNTIFS(#REF!,LT383,#REF!,1,#REF!,"&gt;="&amp;MC383,#REF!,"&lt;="&amp;MB383,#REF!,"&lt;="&amp;ME383,#REF!,"&gt;="&amp;MF383,#REF!,"="&amp;KV383,#REF!,"="&amp;KX383)</f>
        <v/>
      </c>
      <c r="MQ383" s="1">
        <f>COUNTIFS(#REF!,LT383,#REF!,0,#REF!,"&gt;="&amp;MC383,#REF!,"&lt;="&amp;MB383,#REF!,"&lt;="&amp;ME383,#REF!,"&gt;="&amp;MF383,#REF!,"="&amp;KV383,#REF!,"="&amp;KX383)</f>
        <v/>
      </c>
      <c r="MR383" s="1">
        <f>COUNTIFS(#REF!,LT383,#REF!,1,#REF!,"&gt;="&amp;MC383,#REF!,"&lt;="&amp;MB383,#REF!,"&lt;="&amp;ME383,#REF!,"&gt;="&amp;MF383,#REF!,"="&amp;KW383,#REF!,"="&amp;KY383)</f>
        <v/>
      </c>
      <c r="MS383" s="1">
        <f>COUNTIFS(#REF!,LT383,#REF!,0,#REF!,"&gt;="&amp;MC383,#REF!,"&lt;="&amp;MB383,#REF!,"&lt;="&amp;ME383,#REF!,"&gt;="&amp;MF383,#REF!,"="&amp;KW383,#REF!,"="&amp;KY383)</f>
        <v/>
      </c>
      <c r="MT383" s="1">
        <f>COUNTIFS(#REF!,LT383,#REF!,1,#REF!,"&gt;="&amp;MI383,#REF!,"&lt;="&amp;MH383,#REF!,"&lt;="&amp;ME383,#REF!,"&gt;="&amp;MF383)</f>
        <v/>
      </c>
      <c r="MU383" s="1">
        <f>COUNTIFS(#REF!,LT383,#REF!,0,#REF!,"&gt;="&amp;MI383,#REF!,"&lt;="&amp;MH383,#REF!,"&lt;="&amp;ME383,#REF!,"&gt;="&amp;MF383)</f>
        <v/>
      </c>
      <c r="MV383" s="1">
        <f>COUNTIFS(#REF!,LT383,#REF!,1,#REF!,"&gt;="&amp;MI383,#REF!,"&lt;="&amp;MH383,#REF!,"="&amp;KZ383,#REF!,"="&amp;LA383,#REF!,"&lt;="&amp;ME383,#REF!,"&gt;="&amp;MF383)</f>
        <v/>
      </c>
      <c r="MW383" s="1">
        <f>COUNTIFS(#REF!,LT383,#REF!,0,#REF!,"&gt;="&amp;MI383,#REF!,"&lt;="&amp;MH383,#REF!,"="&amp;KZ383,#REF!,"="&amp;LA383,#REF!,"&lt;="&amp;ME383,#REF!,"&gt;="&amp;MF383)</f>
        <v/>
      </c>
      <c r="MX383" s="1">
        <f>COUNTIFS(#REF!,LT383,#REF!,1,#REF!,"&gt;="&amp;MC383,#REF!,"&lt;="&amp;MB383,#REF!,"&lt;="&amp;ME383,#REF!,"&gt;="&amp;MF383)</f>
        <v/>
      </c>
      <c r="MY383" s="1">
        <f>COUNTIFS(#REF!,LT383,#REF!,0,#REF!,"&gt;="&amp;MC383,#REF!,"&lt;="&amp;MB383,#REF!,"&lt;="&amp;ME383,#REF!,"&gt;="&amp;MF383)</f>
        <v/>
      </c>
      <c r="MZ383" s="1">
        <f>COUNTIFS(#REF!,LT383,#REF!,1,#REF!,"&lt;="&amp;ME383,#REF!,"&gt;="&amp;MF383,#REF!,"="&amp;KV383,#REF!,"="&amp;KX383)</f>
        <v/>
      </c>
      <c r="NA383" s="1">
        <f>COUNTIFS(#REF!,LT383,#REF!,0,#REF!,"&lt;="&amp;ME383,#REF!,"&gt;="&amp;MF383,#REF!,"="&amp;KV383,#REF!,"="&amp;KX383)</f>
        <v/>
      </c>
      <c r="NB383" s="1">
        <f>COUNTIFS(#REF!,LT383,#REF!,1,#REF!,"&lt;="&amp;ME383,#REF!,"&gt;="&amp;MF383,#REF!,"="&amp;KW383,#REF!,"="&amp;KY383)</f>
        <v/>
      </c>
      <c r="NC383" s="1">
        <f>COUNTIFS(#REF!,LT383,#REF!,0,#REF!,"&lt;="&amp;ME383,#REF!,"&gt;="&amp;MF383,#REF!,"="&amp;KW383,#REF!,"="&amp;KY383)</f>
        <v/>
      </c>
      <c r="ND383" s="1">
        <f>MP383+MR383+MT383+MV383+MX383+MZ383+NB383</f>
        <v/>
      </c>
      <c r="NE383" s="1">
        <f>MQ383+MS383+MU383+MW383+MY383+NA383+NC383</f>
        <v/>
      </c>
      <c r="NF383" s="1">
        <f>ND383+NE383</f>
        <v/>
      </c>
      <c r="NG383" s="33">
        <f>ND383/(ND383+NE383)</f>
        <v/>
      </c>
      <c r="NH383" s="3">
        <f>1/NG383</f>
        <v/>
      </c>
      <c r="NI383" s="1">
        <f>LH383</f>
        <v/>
      </c>
      <c r="NJ383" s="79">
        <f>((1-NG383)*(1/(NI383-1))*0.98-(NG383*1))</f>
        <v/>
      </c>
      <c r="NK383" s="34">
        <f>IF(LR383&lt;0.9,0,IF(AND(LR383&gt;1.1),0,1))</f>
        <v/>
      </c>
      <c r="NL383" s="34">
        <f>IF(LS383&lt;0.9,0,IF(AND(LS383&gt;1.1),0,1))</f>
        <v/>
      </c>
      <c r="NM383" s="32">
        <f>IF(NF383&gt;99,1,0)</f>
        <v/>
      </c>
      <c r="NN383" s="32">
        <f>IF(NJ383&gt;0.0799,1,0)</f>
        <v/>
      </c>
      <c r="NO383" s="32">
        <f>IF(NJ383&gt;NQ383,1,0)</f>
        <v/>
      </c>
      <c r="NP383" s="32">
        <f>NM383+NN383+NO383+NK383+NL383</f>
        <v/>
      </c>
      <c r="NQ383" s="79">
        <f>(((100*NG383)*(NI383-1)*0.98)-((1-NG383)*100))/100</f>
        <v/>
      </c>
      <c r="NR383" s="34">
        <f>IF(LR383&lt;0.9,0,IF(AND(LR383&gt;1.1),0,1))</f>
        <v/>
      </c>
      <c r="NS383" s="34">
        <f>IF(LS383&lt;0.9,0,IF(AND(LS383&gt;1.1),0,1))</f>
        <v/>
      </c>
      <c r="NT383" s="32">
        <f>IF(NF383&gt;99,1,0)</f>
        <v/>
      </c>
      <c r="NU383" s="32">
        <f>IF(NQ383&gt;0.0799,1,0)</f>
        <v/>
      </c>
      <c r="NV383" s="32">
        <f>IF(NQ383&gt;NJ383,1,0)</f>
        <v/>
      </c>
      <c r="NW383" s="32">
        <f>NT383+NU383+NV383+NR383+NS383</f>
        <v/>
      </c>
      <c r="NX383">
        <f>IF(NP383=5,"LayHome1-0",IF(AND(NW383=5),"BackHome1-0",""))</f>
        <v/>
      </c>
      <c r="NY383">
        <f>IF(NP383=5,KN383,IF(AND(NW383=5),KN383,""))</f>
        <v/>
      </c>
      <c r="NZ383">
        <f>IF(NP383=5,"Match Odds",IF(AND(NW383=5),"Match Odds",""))</f>
        <v/>
      </c>
      <c r="OA383">
        <f>IF(NP383=5,KP383,IF(AND(NW383=5),KP383,""))</f>
        <v/>
      </c>
      <c r="OB383">
        <f>IF(NP383=5,"MATCH_ODDS",IF(AND(NW383=5),"MATCH_ODDS",""))</f>
        <v/>
      </c>
      <c r="OC383">
        <f>IF(NP383=5,"LAY",IF(AND(NW383=5),"BACK",""))</f>
        <v/>
      </c>
    </row>
    <row r="384" ht="16.5" customHeight="1" thickBot="1" thickTop="1">
      <c r="A384" s="2" t="n"/>
      <c r="KN384" s="1">
        <f>IF(INDEX(#REF!,MATCH('HT 1-0'!D384,#REF!,0))=INDEX(#REF!,MATCH('HT 1-0'!D384,#REF!,0)),INDEX(#REF!,MATCH('HT 1-0'!D384,#REF!,0)),"ERROR")</f>
        <v/>
      </c>
      <c r="KO384" s="1">
        <f>IF(INDEX(#REF!,MATCH('HT 1-0'!E384,#REF!,0))=INDEX(#REF!,MATCH('HT 1-0'!E384,#REF!,0)),INDEX(#REF!,MATCH('HT 1-0'!E384,#REF!,0)),"ERROR")</f>
        <v/>
      </c>
      <c r="KP384" s="1">
        <f>KN384&amp;" v "&amp;KO384</f>
        <v/>
      </c>
      <c r="KQ384">
        <f>B384&amp;"_"&amp;C384</f>
        <v/>
      </c>
      <c r="KR384" s="1">
        <f>IF((HW384/KK384)&lt;0.335,"G",IF((HW384/KK384)&gt;0.67,"R","A"))</f>
        <v/>
      </c>
      <c r="KS384" s="1">
        <f>IF((HX384/KK384)&lt;0.335,"G",IF((HX384/KK384)&gt;0.67,"R","A"))</f>
        <v/>
      </c>
      <c r="KT384" s="1">
        <f>IF((IH384/KK384)&lt;0.335,"G",IF((IH384/KK384)&gt;0.67,"R","A"))</f>
        <v/>
      </c>
      <c r="KU384" s="1">
        <f>IF((II384/KK384)&lt;0.335,"G",IF((II384/KK384)&gt;0.67,"R","A"))</f>
        <v/>
      </c>
      <c r="KV384" s="1">
        <f>IF((HZ384/KK384)&lt;0.335,"G",IF((HZ384/KK384)&gt;0.67,"R","A"))</f>
        <v/>
      </c>
      <c r="KW384" s="1">
        <f>IF((HY384/KK384)&lt;0.335,"G",IF((HY384/KK384)&gt;0.67,"R","A"))</f>
        <v/>
      </c>
      <c r="KX384" s="1">
        <f>IF((IK384/KK384)&lt;0.335,"G",IF((IK384/KK384)&gt;0.67,"R","A"))</f>
        <v/>
      </c>
      <c r="KY384" s="1">
        <f>IF((IJ384/KK384)&lt;0.335,"G",IF((IJ384/KK384)&gt;0.67,"R","A"))</f>
        <v/>
      </c>
      <c r="KZ384" s="1">
        <f>IF((HQ384/KK384)&lt;0.335,"G",IF((HQ384/KK384)&gt;0.67,"R","A"))</f>
        <v/>
      </c>
      <c r="LA384" s="1">
        <f>IF((IB384/KK384)&lt;0.335,"G",IF((IB384/KK384)&gt;0.67,"R","A"))</f>
        <v/>
      </c>
      <c r="LB384">
        <f>IF(LQ384="1-0",INDEX(Scrape!#REF!,MATCH('HT 1-0'!KP384,Scrape!$B:$B,0)),"")</f>
        <v/>
      </c>
      <c r="LC384">
        <f>IF(LQ384="1-0",INDEX(Scrape!$A:$A,MATCH('HT 1-0'!KP384,Scrape!$B:$B,0)),"")</f>
        <v/>
      </c>
      <c r="LD384">
        <f>IF(LQ384="1-0",INDEX(Scrape!$B:$B,MATCH('HT 1-0'!KP384,Scrape!$B:$B,0)),"")</f>
        <v/>
      </c>
      <c r="LE384">
        <f>IF(LQ384="1-0",INDEX(Scrape!$C:$C,MATCH('HT 1-0'!KP384,Scrape!$B:$B,0)),"")</f>
        <v/>
      </c>
      <c r="LF384">
        <f>IF(LQ384="1-0",INDEX(Scrape!$D:$D,MATCH('HT 1-0'!KP384,Scrape!$B:$B,0)),"")</f>
        <v/>
      </c>
      <c r="LG384">
        <f>IF(LQ384="1-0",INDEX(Scrape!$E:$E,MATCH('HT 1-0'!KP384,Scrape!$B:$B,0)),"")</f>
        <v/>
      </c>
      <c r="LH384">
        <f>IF(LQ384="1-0",INDEX(Scrape!$F:$F,MATCH('HT 1-0'!KP384,Scrape!$B:$B,0)),"")</f>
        <v/>
      </c>
      <c r="LI384">
        <f>IF(LQ384="1-0",INDEX(Scrape!$G:$G,MATCH('HT 1-0'!KP384,Scrape!$B:$B,0)),"")</f>
        <v/>
      </c>
      <c r="LJ384">
        <f>IF(LQ384="1-0",INDEX(Scrape!$H:$H,MATCH('HT 1-0'!KP384,Scrape!$B:$B,0)),"")</f>
        <v/>
      </c>
      <c r="LK384">
        <f>IF(LQ384="1-0",INDEX(Scrape!$I:$I,MATCH('HT 1-0'!KP384,Scrape!$B:$B,0)),"")</f>
        <v/>
      </c>
      <c r="LL384">
        <f>IF(LQ384="1-0",INDEX(Scrape!$J:$J,MATCH('HT 1-0'!KP384,Scrape!$B:$B,0)),"")</f>
        <v/>
      </c>
      <c r="LM384">
        <f>IF(LQ384="1-0",INDEX(Scrape!$K:$K,MATCH('HT 1-0'!KP384,Scrape!$B:$B,0)),"")</f>
        <v/>
      </c>
      <c r="LN384">
        <f>IF(LQ384="1-0",INDEX(Scrape!$L:$L,MATCH('HT 1-0'!KP384,Scrape!$B:$B,0)),"")</f>
        <v/>
      </c>
      <c r="LO384">
        <f>IF(LQ384="1-0",INDEX(Scrape!$M:$M,MATCH('HT 1-0'!KP384,Scrape!$B:$B,0)),"")</f>
        <v/>
      </c>
      <c r="LP384">
        <f>IF(LQ384="1-0",INDEX(Scrape!$N:$N,MATCH('HT 1-0'!KP384,Scrape!$B:$B,0)),"")</f>
        <v/>
      </c>
      <c r="LQ384">
        <f>INDEX(Scrape!$O:$O,MATCH('HT 1-0'!KP384,Scrape!$B:$B,0))</f>
        <v/>
      </c>
      <c r="LR384">
        <f>(1/LJ384)+(1/LI384)+(1/LH384)</f>
        <v/>
      </c>
      <c r="LS384">
        <f>(1/LG384)+(1/LF384)+(1/LE384)</f>
        <v/>
      </c>
      <c r="LT384" s="8">
        <f>IF(INDEX(#REF!,MATCH(KQ384,#REF!,0))=INDEX(#REF!,MATCH(KQ384,#REF!,0)),INDEX(#REF!,MATCH(KQ384,#REF!,0)),"ERROR")</f>
        <v/>
      </c>
      <c r="LU384" s="4">
        <f>IF(KR384="G",2,IF(KR384="R",0.5,IF(KR384="A",1)))</f>
        <v/>
      </c>
      <c r="LV384" s="4">
        <f>IF(KS384="G",0.5,IF(KS384="R",2,IF(KS384="A",1)))</f>
        <v/>
      </c>
      <c r="LW384" s="4">
        <f>IF(KT384="G",2,IF(KT384="R",0.5,IF(KT384="A",1)))</f>
        <v/>
      </c>
      <c r="LX384" s="4">
        <f>IF(KU384="G",0.5,IF(KU384="R",2,IF(KU384="A",1)))</f>
        <v/>
      </c>
      <c r="LY384" s="7">
        <f>(LK384*(LU384+LX384)+(LL384*(LU384+LX384)))</f>
        <v/>
      </c>
      <c r="LZ384" s="7">
        <f>(LN384*(LV384+LW384)+(LO384*(LV384+LW384)))</f>
        <v/>
      </c>
      <c r="MA384" s="11">
        <f>LY384-LZ384</f>
        <v/>
      </c>
      <c r="MB384" s="5">
        <f>MA384+2</f>
        <v/>
      </c>
      <c r="MC384" s="6">
        <f>MA384-2</f>
        <v/>
      </c>
      <c r="MD384" s="4">
        <f>LE384</f>
        <v/>
      </c>
      <c r="ME384" s="9">
        <f>IF(MD384=0,1000,MD384+0.75)</f>
        <v/>
      </c>
      <c r="MF384" s="10">
        <f>IF(MD384=0,0,MD384-0.75)</f>
        <v/>
      </c>
      <c r="MG384" s="4">
        <f>((LM384*(LU384+LX384))-((LP384*(LV384+LW384))))</f>
        <v/>
      </c>
      <c r="MH384" s="9">
        <f>MG384*1.2</f>
        <v/>
      </c>
      <c r="MI384" s="10">
        <f>MG384*0.8</f>
        <v/>
      </c>
      <c r="MJ384">
        <f>IFERROR(NX384,"")</f>
        <v/>
      </c>
      <c r="MK384">
        <f>IFERROR(NY384,"")</f>
        <v/>
      </c>
      <c r="ML384">
        <f>IFERROR(NZ384,"")</f>
        <v/>
      </c>
      <c r="MM384">
        <f>IFERROR(OA384,"")</f>
        <v/>
      </c>
      <c r="MN384">
        <f>IFERROR(OB384,"")</f>
        <v/>
      </c>
      <c r="MO384">
        <f>IFERROR(OC384,"")</f>
        <v/>
      </c>
      <c r="MP384" s="1">
        <f>COUNTIFS(#REF!,LT384,#REF!,1,#REF!,"&gt;="&amp;MC384,#REF!,"&lt;="&amp;MB384,#REF!,"&lt;="&amp;ME384,#REF!,"&gt;="&amp;MF384,#REF!,"="&amp;KV384,#REF!,"="&amp;KX384)</f>
        <v/>
      </c>
      <c r="MQ384" s="1">
        <f>COUNTIFS(#REF!,LT384,#REF!,0,#REF!,"&gt;="&amp;MC384,#REF!,"&lt;="&amp;MB384,#REF!,"&lt;="&amp;ME384,#REF!,"&gt;="&amp;MF384,#REF!,"="&amp;KV384,#REF!,"="&amp;KX384)</f>
        <v/>
      </c>
      <c r="MR384" s="1">
        <f>COUNTIFS(#REF!,LT384,#REF!,1,#REF!,"&gt;="&amp;MC384,#REF!,"&lt;="&amp;MB384,#REF!,"&lt;="&amp;ME384,#REF!,"&gt;="&amp;MF384,#REF!,"="&amp;KW384,#REF!,"="&amp;KY384)</f>
        <v/>
      </c>
      <c r="MS384" s="1">
        <f>COUNTIFS(#REF!,LT384,#REF!,0,#REF!,"&gt;="&amp;MC384,#REF!,"&lt;="&amp;MB384,#REF!,"&lt;="&amp;ME384,#REF!,"&gt;="&amp;MF384,#REF!,"="&amp;KW384,#REF!,"="&amp;KY384)</f>
        <v/>
      </c>
      <c r="MT384" s="1">
        <f>COUNTIFS(#REF!,LT384,#REF!,1,#REF!,"&gt;="&amp;MI384,#REF!,"&lt;="&amp;MH384,#REF!,"&lt;="&amp;ME384,#REF!,"&gt;="&amp;MF384)</f>
        <v/>
      </c>
      <c r="MU384" s="1">
        <f>COUNTIFS(#REF!,LT384,#REF!,0,#REF!,"&gt;="&amp;MI384,#REF!,"&lt;="&amp;MH384,#REF!,"&lt;="&amp;ME384,#REF!,"&gt;="&amp;MF384)</f>
        <v/>
      </c>
      <c r="MV384" s="1">
        <f>COUNTIFS(#REF!,LT384,#REF!,1,#REF!,"&gt;="&amp;MI384,#REF!,"&lt;="&amp;MH384,#REF!,"="&amp;KZ384,#REF!,"="&amp;LA384,#REF!,"&lt;="&amp;ME384,#REF!,"&gt;="&amp;MF384)</f>
        <v/>
      </c>
      <c r="MW384" s="1">
        <f>COUNTIFS(#REF!,LT384,#REF!,0,#REF!,"&gt;="&amp;MI384,#REF!,"&lt;="&amp;MH384,#REF!,"="&amp;KZ384,#REF!,"="&amp;LA384,#REF!,"&lt;="&amp;ME384,#REF!,"&gt;="&amp;MF384)</f>
        <v/>
      </c>
      <c r="MX384" s="1">
        <f>COUNTIFS(#REF!,LT384,#REF!,1,#REF!,"&gt;="&amp;MC384,#REF!,"&lt;="&amp;MB384,#REF!,"&lt;="&amp;ME384,#REF!,"&gt;="&amp;MF384)</f>
        <v/>
      </c>
      <c r="MY384" s="1">
        <f>COUNTIFS(#REF!,LT384,#REF!,0,#REF!,"&gt;="&amp;MC384,#REF!,"&lt;="&amp;MB384,#REF!,"&lt;="&amp;ME384,#REF!,"&gt;="&amp;MF384)</f>
        <v/>
      </c>
      <c r="MZ384" s="1">
        <f>COUNTIFS(#REF!,LT384,#REF!,1,#REF!,"&lt;="&amp;ME384,#REF!,"&gt;="&amp;MF384,#REF!,"="&amp;KV384,#REF!,"="&amp;KX384)</f>
        <v/>
      </c>
      <c r="NA384" s="1">
        <f>COUNTIFS(#REF!,LT384,#REF!,0,#REF!,"&lt;="&amp;ME384,#REF!,"&gt;="&amp;MF384,#REF!,"="&amp;KV384,#REF!,"="&amp;KX384)</f>
        <v/>
      </c>
      <c r="NB384" s="1">
        <f>COUNTIFS(#REF!,LT384,#REF!,1,#REF!,"&lt;="&amp;ME384,#REF!,"&gt;="&amp;MF384,#REF!,"="&amp;KW384,#REF!,"="&amp;KY384)</f>
        <v/>
      </c>
      <c r="NC384" s="1">
        <f>COUNTIFS(#REF!,LT384,#REF!,0,#REF!,"&lt;="&amp;ME384,#REF!,"&gt;="&amp;MF384,#REF!,"="&amp;KW384,#REF!,"="&amp;KY384)</f>
        <v/>
      </c>
      <c r="ND384" s="1">
        <f>MP384+MR384+MT384+MV384+MX384+MZ384+NB384</f>
        <v/>
      </c>
      <c r="NE384" s="1">
        <f>MQ384+MS384+MU384+MW384+MY384+NA384+NC384</f>
        <v/>
      </c>
      <c r="NF384" s="1">
        <f>ND384+NE384</f>
        <v/>
      </c>
      <c r="NG384" s="33">
        <f>ND384/(ND384+NE384)</f>
        <v/>
      </c>
      <c r="NH384" s="3">
        <f>1/NG384</f>
        <v/>
      </c>
      <c r="NI384" s="1">
        <f>LH384</f>
        <v/>
      </c>
      <c r="NJ384" s="79">
        <f>((1-NG384)*(1/(NI384-1))*0.98-(NG384*1))</f>
        <v/>
      </c>
      <c r="NK384" s="34">
        <f>IF(LR384&lt;0.9,0,IF(AND(LR384&gt;1.1),0,1))</f>
        <v/>
      </c>
      <c r="NL384" s="34">
        <f>IF(LS384&lt;0.9,0,IF(AND(LS384&gt;1.1),0,1))</f>
        <v/>
      </c>
      <c r="NM384" s="32">
        <f>IF(NF384&gt;99,1,0)</f>
        <v/>
      </c>
      <c r="NN384" s="32">
        <f>IF(NJ384&gt;0.0799,1,0)</f>
        <v/>
      </c>
      <c r="NO384" s="32">
        <f>IF(NJ384&gt;NQ384,1,0)</f>
        <v/>
      </c>
      <c r="NP384" s="32">
        <f>NM384+NN384+NO384+NK384+NL384</f>
        <v/>
      </c>
      <c r="NQ384" s="79">
        <f>(((100*NG384)*(NI384-1)*0.98)-((1-NG384)*100))/100</f>
        <v/>
      </c>
      <c r="NR384" s="34">
        <f>IF(LR384&lt;0.9,0,IF(AND(LR384&gt;1.1),0,1))</f>
        <v/>
      </c>
      <c r="NS384" s="34">
        <f>IF(LS384&lt;0.9,0,IF(AND(LS384&gt;1.1),0,1))</f>
        <v/>
      </c>
      <c r="NT384" s="32">
        <f>IF(NF384&gt;99,1,0)</f>
        <v/>
      </c>
      <c r="NU384" s="32">
        <f>IF(NQ384&gt;0.0799,1,0)</f>
        <v/>
      </c>
      <c r="NV384" s="32">
        <f>IF(NQ384&gt;NJ384,1,0)</f>
        <v/>
      </c>
      <c r="NW384" s="32">
        <f>NT384+NU384+NV384+NR384+NS384</f>
        <v/>
      </c>
      <c r="NX384">
        <f>IF(NP384=5,"LayHome1-0",IF(AND(NW384=5),"BackHome1-0",""))</f>
        <v/>
      </c>
      <c r="NY384">
        <f>IF(NP384=5,KN384,IF(AND(NW384=5),KN384,""))</f>
        <v/>
      </c>
      <c r="NZ384">
        <f>IF(NP384=5,"Match Odds",IF(AND(NW384=5),"Match Odds",""))</f>
        <v/>
      </c>
      <c r="OA384">
        <f>IF(NP384=5,KP384,IF(AND(NW384=5),KP384,""))</f>
        <v/>
      </c>
      <c r="OB384">
        <f>IF(NP384=5,"MATCH_ODDS",IF(AND(NW384=5),"MATCH_ODDS",""))</f>
        <v/>
      </c>
      <c r="OC384">
        <f>IF(NP384=5,"LAY",IF(AND(NW384=5),"BACK",""))</f>
        <v/>
      </c>
    </row>
    <row r="385" ht="16.5" customHeight="1" thickBot="1" thickTop="1">
      <c r="A385" s="2" t="n"/>
      <c r="KN385" s="1">
        <f>IF(INDEX(#REF!,MATCH('HT 1-0'!D385,#REF!,0))=INDEX(#REF!,MATCH('HT 1-0'!D385,#REF!,0)),INDEX(#REF!,MATCH('HT 1-0'!D385,#REF!,0)),"ERROR")</f>
        <v/>
      </c>
      <c r="KO385" s="1">
        <f>IF(INDEX(#REF!,MATCH('HT 1-0'!E385,#REF!,0))=INDEX(#REF!,MATCH('HT 1-0'!E385,#REF!,0)),INDEX(#REF!,MATCH('HT 1-0'!E385,#REF!,0)),"ERROR")</f>
        <v/>
      </c>
      <c r="KP385" s="1">
        <f>KN385&amp;" v "&amp;KO385</f>
        <v/>
      </c>
      <c r="KQ385">
        <f>B385&amp;"_"&amp;C385</f>
        <v/>
      </c>
      <c r="KR385" s="1">
        <f>IF((HW385/KK385)&lt;0.335,"G",IF((HW385/KK385)&gt;0.67,"R","A"))</f>
        <v/>
      </c>
      <c r="KS385" s="1">
        <f>IF((HX385/KK385)&lt;0.335,"G",IF((HX385/KK385)&gt;0.67,"R","A"))</f>
        <v/>
      </c>
      <c r="KT385" s="1">
        <f>IF((IH385/KK385)&lt;0.335,"G",IF((IH385/KK385)&gt;0.67,"R","A"))</f>
        <v/>
      </c>
      <c r="KU385" s="1">
        <f>IF((II385/KK385)&lt;0.335,"G",IF((II385/KK385)&gt;0.67,"R","A"))</f>
        <v/>
      </c>
      <c r="KV385" s="1">
        <f>IF((HZ385/KK385)&lt;0.335,"G",IF((HZ385/KK385)&gt;0.67,"R","A"))</f>
        <v/>
      </c>
      <c r="KW385" s="1">
        <f>IF((HY385/KK385)&lt;0.335,"G",IF((HY385/KK385)&gt;0.67,"R","A"))</f>
        <v/>
      </c>
      <c r="KX385" s="1">
        <f>IF((IK385/KK385)&lt;0.335,"G",IF((IK385/KK385)&gt;0.67,"R","A"))</f>
        <v/>
      </c>
      <c r="KY385" s="1">
        <f>IF((IJ385/KK385)&lt;0.335,"G",IF((IJ385/KK385)&gt;0.67,"R","A"))</f>
        <v/>
      </c>
      <c r="KZ385" s="1">
        <f>IF((HQ385/KK385)&lt;0.335,"G",IF((HQ385/KK385)&gt;0.67,"R","A"))</f>
        <v/>
      </c>
      <c r="LA385" s="1">
        <f>IF((IB385/KK385)&lt;0.335,"G",IF((IB385/KK385)&gt;0.67,"R","A"))</f>
        <v/>
      </c>
      <c r="LB385">
        <f>IF(LQ385="1-0",INDEX(Scrape!#REF!,MATCH('HT 1-0'!KP385,Scrape!$B:$B,0)),"")</f>
        <v/>
      </c>
      <c r="LC385">
        <f>IF(LQ385="1-0",INDEX(Scrape!$A:$A,MATCH('HT 1-0'!KP385,Scrape!$B:$B,0)),"")</f>
        <v/>
      </c>
      <c r="LD385">
        <f>IF(LQ385="1-0",INDEX(Scrape!$B:$B,MATCH('HT 1-0'!KP385,Scrape!$B:$B,0)),"")</f>
        <v/>
      </c>
      <c r="LE385">
        <f>IF(LQ385="1-0",INDEX(Scrape!$C:$C,MATCH('HT 1-0'!KP385,Scrape!$B:$B,0)),"")</f>
        <v/>
      </c>
      <c r="LF385">
        <f>IF(LQ385="1-0",INDEX(Scrape!$D:$D,MATCH('HT 1-0'!KP385,Scrape!$B:$B,0)),"")</f>
        <v/>
      </c>
      <c r="LG385">
        <f>IF(LQ385="1-0",INDEX(Scrape!$E:$E,MATCH('HT 1-0'!KP385,Scrape!$B:$B,0)),"")</f>
        <v/>
      </c>
      <c r="LH385">
        <f>IF(LQ385="1-0",INDEX(Scrape!$F:$F,MATCH('HT 1-0'!KP385,Scrape!$B:$B,0)),"")</f>
        <v/>
      </c>
      <c r="LI385">
        <f>IF(LQ385="1-0",INDEX(Scrape!$G:$G,MATCH('HT 1-0'!KP385,Scrape!$B:$B,0)),"")</f>
        <v/>
      </c>
      <c r="LJ385">
        <f>IF(LQ385="1-0",INDEX(Scrape!$H:$H,MATCH('HT 1-0'!KP385,Scrape!$B:$B,0)),"")</f>
        <v/>
      </c>
      <c r="LK385">
        <f>IF(LQ385="1-0",INDEX(Scrape!$I:$I,MATCH('HT 1-0'!KP385,Scrape!$B:$B,0)),"")</f>
        <v/>
      </c>
      <c r="LL385">
        <f>IF(LQ385="1-0",INDEX(Scrape!$J:$J,MATCH('HT 1-0'!KP385,Scrape!$B:$B,0)),"")</f>
        <v/>
      </c>
      <c r="LM385">
        <f>IF(LQ385="1-0",INDEX(Scrape!$K:$K,MATCH('HT 1-0'!KP385,Scrape!$B:$B,0)),"")</f>
        <v/>
      </c>
      <c r="LN385">
        <f>IF(LQ385="1-0",INDEX(Scrape!$L:$L,MATCH('HT 1-0'!KP385,Scrape!$B:$B,0)),"")</f>
        <v/>
      </c>
      <c r="LO385">
        <f>IF(LQ385="1-0",INDEX(Scrape!$M:$M,MATCH('HT 1-0'!KP385,Scrape!$B:$B,0)),"")</f>
        <v/>
      </c>
      <c r="LP385">
        <f>IF(LQ385="1-0",INDEX(Scrape!$N:$N,MATCH('HT 1-0'!KP385,Scrape!$B:$B,0)),"")</f>
        <v/>
      </c>
      <c r="LQ385">
        <f>INDEX(Scrape!$O:$O,MATCH('HT 1-0'!KP385,Scrape!$B:$B,0))</f>
        <v/>
      </c>
      <c r="LR385">
        <f>(1/LJ385)+(1/LI385)+(1/LH385)</f>
        <v/>
      </c>
      <c r="LS385">
        <f>(1/LG385)+(1/LF385)+(1/LE385)</f>
        <v/>
      </c>
      <c r="LT385" s="8">
        <f>IF(INDEX(#REF!,MATCH(KQ385,#REF!,0))=INDEX(#REF!,MATCH(KQ385,#REF!,0)),INDEX(#REF!,MATCH(KQ385,#REF!,0)),"ERROR")</f>
        <v/>
      </c>
      <c r="LU385" s="4">
        <f>IF(KR385="G",2,IF(KR385="R",0.5,IF(KR385="A",1)))</f>
        <v/>
      </c>
      <c r="LV385" s="4">
        <f>IF(KS385="G",0.5,IF(KS385="R",2,IF(KS385="A",1)))</f>
        <v/>
      </c>
      <c r="LW385" s="4">
        <f>IF(KT385="G",2,IF(KT385="R",0.5,IF(KT385="A",1)))</f>
        <v/>
      </c>
      <c r="LX385" s="4">
        <f>IF(KU385="G",0.5,IF(KU385="R",2,IF(KU385="A",1)))</f>
        <v/>
      </c>
      <c r="LY385" s="7">
        <f>(LK385*(LU385+LX385)+(LL385*(LU385+LX385)))</f>
        <v/>
      </c>
      <c r="LZ385" s="7">
        <f>(LN385*(LV385+LW385)+(LO385*(LV385+LW385)))</f>
        <v/>
      </c>
      <c r="MA385" s="11">
        <f>LY385-LZ385</f>
        <v/>
      </c>
      <c r="MB385" s="5">
        <f>MA385+2</f>
        <v/>
      </c>
      <c r="MC385" s="6">
        <f>MA385-2</f>
        <v/>
      </c>
      <c r="MD385" s="4">
        <f>LE385</f>
        <v/>
      </c>
      <c r="ME385" s="9">
        <f>IF(MD385=0,1000,MD385+0.75)</f>
        <v/>
      </c>
      <c r="MF385" s="10">
        <f>IF(MD385=0,0,MD385-0.75)</f>
        <v/>
      </c>
      <c r="MG385" s="4">
        <f>((LM385*(LU385+LX385))-((LP385*(LV385+LW385))))</f>
        <v/>
      </c>
      <c r="MH385" s="9">
        <f>MG385*1.2</f>
        <v/>
      </c>
      <c r="MI385" s="10">
        <f>MG385*0.8</f>
        <v/>
      </c>
      <c r="MJ385">
        <f>IFERROR(NX385,"")</f>
        <v/>
      </c>
      <c r="MK385">
        <f>IFERROR(NY385,"")</f>
        <v/>
      </c>
      <c r="ML385">
        <f>IFERROR(NZ385,"")</f>
        <v/>
      </c>
      <c r="MM385">
        <f>IFERROR(OA385,"")</f>
        <v/>
      </c>
      <c r="MN385">
        <f>IFERROR(OB385,"")</f>
        <v/>
      </c>
      <c r="MO385">
        <f>IFERROR(OC385,"")</f>
        <v/>
      </c>
      <c r="MP385" s="1">
        <f>COUNTIFS(#REF!,LT385,#REF!,1,#REF!,"&gt;="&amp;MC385,#REF!,"&lt;="&amp;MB385,#REF!,"&lt;="&amp;ME385,#REF!,"&gt;="&amp;MF385,#REF!,"="&amp;KV385,#REF!,"="&amp;KX385)</f>
        <v/>
      </c>
      <c r="MQ385" s="1">
        <f>COUNTIFS(#REF!,LT385,#REF!,0,#REF!,"&gt;="&amp;MC385,#REF!,"&lt;="&amp;MB385,#REF!,"&lt;="&amp;ME385,#REF!,"&gt;="&amp;MF385,#REF!,"="&amp;KV385,#REF!,"="&amp;KX385)</f>
        <v/>
      </c>
      <c r="MR385" s="1">
        <f>COUNTIFS(#REF!,LT385,#REF!,1,#REF!,"&gt;="&amp;MC385,#REF!,"&lt;="&amp;MB385,#REF!,"&lt;="&amp;ME385,#REF!,"&gt;="&amp;MF385,#REF!,"="&amp;KW385,#REF!,"="&amp;KY385)</f>
        <v/>
      </c>
      <c r="MS385" s="1">
        <f>COUNTIFS(#REF!,LT385,#REF!,0,#REF!,"&gt;="&amp;MC385,#REF!,"&lt;="&amp;MB385,#REF!,"&lt;="&amp;ME385,#REF!,"&gt;="&amp;MF385,#REF!,"="&amp;KW385,#REF!,"="&amp;KY385)</f>
        <v/>
      </c>
      <c r="MT385" s="1">
        <f>COUNTIFS(#REF!,LT385,#REF!,1,#REF!,"&gt;="&amp;MI385,#REF!,"&lt;="&amp;MH385,#REF!,"&lt;="&amp;ME385,#REF!,"&gt;="&amp;MF385)</f>
        <v/>
      </c>
      <c r="MU385" s="1">
        <f>COUNTIFS(#REF!,LT385,#REF!,0,#REF!,"&gt;="&amp;MI385,#REF!,"&lt;="&amp;MH385,#REF!,"&lt;="&amp;ME385,#REF!,"&gt;="&amp;MF385)</f>
        <v/>
      </c>
      <c r="MV385" s="1">
        <f>COUNTIFS(#REF!,LT385,#REF!,1,#REF!,"&gt;="&amp;MI385,#REF!,"&lt;="&amp;MH385,#REF!,"="&amp;KZ385,#REF!,"="&amp;LA385,#REF!,"&lt;="&amp;ME385,#REF!,"&gt;="&amp;MF385)</f>
        <v/>
      </c>
      <c r="MW385" s="1">
        <f>COUNTIFS(#REF!,LT385,#REF!,0,#REF!,"&gt;="&amp;MI385,#REF!,"&lt;="&amp;MH385,#REF!,"="&amp;KZ385,#REF!,"="&amp;LA385,#REF!,"&lt;="&amp;ME385,#REF!,"&gt;="&amp;MF385)</f>
        <v/>
      </c>
      <c r="MX385" s="1">
        <f>COUNTIFS(#REF!,LT385,#REF!,1,#REF!,"&gt;="&amp;MC385,#REF!,"&lt;="&amp;MB385,#REF!,"&lt;="&amp;ME385,#REF!,"&gt;="&amp;MF385)</f>
        <v/>
      </c>
      <c r="MY385" s="1">
        <f>COUNTIFS(#REF!,LT385,#REF!,0,#REF!,"&gt;="&amp;MC385,#REF!,"&lt;="&amp;MB385,#REF!,"&lt;="&amp;ME385,#REF!,"&gt;="&amp;MF385)</f>
        <v/>
      </c>
      <c r="MZ385" s="1">
        <f>COUNTIFS(#REF!,LT385,#REF!,1,#REF!,"&lt;="&amp;ME385,#REF!,"&gt;="&amp;MF385,#REF!,"="&amp;KV385,#REF!,"="&amp;KX385)</f>
        <v/>
      </c>
      <c r="NA385" s="1">
        <f>COUNTIFS(#REF!,LT385,#REF!,0,#REF!,"&lt;="&amp;ME385,#REF!,"&gt;="&amp;MF385,#REF!,"="&amp;KV385,#REF!,"="&amp;KX385)</f>
        <v/>
      </c>
      <c r="NB385" s="1">
        <f>COUNTIFS(#REF!,LT385,#REF!,1,#REF!,"&lt;="&amp;ME385,#REF!,"&gt;="&amp;MF385,#REF!,"="&amp;KW385,#REF!,"="&amp;KY385)</f>
        <v/>
      </c>
      <c r="NC385" s="1">
        <f>COUNTIFS(#REF!,LT385,#REF!,0,#REF!,"&lt;="&amp;ME385,#REF!,"&gt;="&amp;MF385,#REF!,"="&amp;KW385,#REF!,"="&amp;KY385)</f>
        <v/>
      </c>
      <c r="ND385" s="1">
        <f>MP385+MR385+MT385+MV385+MX385+MZ385+NB385</f>
        <v/>
      </c>
      <c r="NE385" s="1">
        <f>MQ385+MS385+MU385+MW385+MY385+NA385+NC385</f>
        <v/>
      </c>
      <c r="NF385" s="1">
        <f>ND385+NE385</f>
        <v/>
      </c>
      <c r="NG385" s="33">
        <f>ND385/(ND385+NE385)</f>
        <v/>
      </c>
      <c r="NH385" s="3">
        <f>1/NG385</f>
        <v/>
      </c>
      <c r="NI385" s="1">
        <f>LH385</f>
        <v/>
      </c>
      <c r="NJ385" s="79">
        <f>((1-NG385)*(1/(NI385-1))*0.98-(NG385*1))</f>
        <v/>
      </c>
      <c r="NK385" s="34">
        <f>IF(LR385&lt;0.9,0,IF(AND(LR385&gt;1.1),0,1))</f>
        <v/>
      </c>
      <c r="NL385" s="34">
        <f>IF(LS385&lt;0.9,0,IF(AND(LS385&gt;1.1),0,1))</f>
        <v/>
      </c>
      <c r="NM385" s="32">
        <f>IF(NF385&gt;99,1,0)</f>
        <v/>
      </c>
      <c r="NN385" s="32">
        <f>IF(NJ385&gt;0.0799,1,0)</f>
        <v/>
      </c>
      <c r="NO385" s="32">
        <f>IF(NJ385&gt;NQ385,1,0)</f>
        <v/>
      </c>
      <c r="NP385" s="32">
        <f>NM385+NN385+NO385+NK385+NL385</f>
        <v/>
      </c>
      <c r="NQ385" s="79">
        <f>(((100*NG385)*(NI385-1)*0.98)-((1-NG385)*100))/100</f>
        <v/>
      </c>
      <c r="NR385" s="34">
        <f>IF(LR385&lt;0.9,0,IF(AND(LR385&gt;1.1),0,1))</f>
        <v/>
      </c>
      <c r="NS385" s="34">
        <f>IF(LS385&lt;0.9,0,IF(AND(LS385&gt;1.1),0,1))</f>
        <v/>
      </c>
      <c r="NT385" s="32">
        <f>IF(NF385&gt;99,1,0)</f>
        <v/>
      </c>
      <c r="NU385" s="32">
        <f>IF(NQ385&gt;0.0799,1,0)</f>
        <v/>
      </c>
      <c r="NV385" s="32">
        <f>IF(NQ385&gt;NJ385,1,0)</f>
        <v/>
      </c>
      <c r="NW385" s="32">
        <f>NT385+NU385+NV385+NR385+NS385</f>
        <v/>
      </c>
      <c r="NX385">
        <f>IF(NP385=5,"LayHome1-0",IF(AND(NW385=5),"BackHome1-0",""))</f>
        <v/>
      </c>
      <c r="NY385">
        <f>IF(NP385=5,KN385,IF(AND(NW385=5),KN385,""))</f>
        <v/>
      </c>
      <c r="NZ385">
        <f>IF(NP385=5,"Match Odds",IF(AND(NW385=5),"Match Odds",""))</f>
        <v/>
      </c>
      <c r="OA385">
        <f>IF(NP385=5,KP385,IF(AND(NW385=5),KP385,""))</f>
        <v/>
      </c>
      <c r="OB385">
        <f>IF(NP385=5,"MATCH_ODDS",IF(AND(NW385=5),"MATCH_ODDS",""))</f>
        <v/>
      </c>
      <c r="OC385">
        <f>IF(NP385=5,"LAY",IF(AND(NW385=5),"BACK",""))</f>
        <v/>
      </c>
    </row>
    <row r="386" ht="16.5" customHeight="1" thickBot="1" thickTop="1">
      <c r="A386" s="2" t="n"/>
      <c r="KN386" s="1">
        <f>IF(INDEX(#REF!,MATCH('HT 1-0'!D386,#REF!,0))=INDEX(#REF!,MATCH('HT 1-0'!D386,#REF!,0)),INDEX(#REF!,MATCH('HT 1-0'!D386,#REF!,0)),"ERROR")</f>
        <v/>
      </c>
      <c r="KO386" s="1">
        <f>IF(INDEX(#REF!,MATCH('HT 1-0'!E386,#REF!,0))=INDEX(#REF!,MATCH('HT 1-0'!E386,#REF!,0)),INDEX(#REF!,MATCH('HT 1-0'!E386,#REF!,0)),"ERROR")</f>
        <v/>
      </c>
      <c r="KP386" s="1">
        <f>KN386&amp;" v "&amp;KO386</f>
        <v/>
      </c>
      <c r="KQ386">
        <f>B386&amp;"_"&amp;C386</f>
        <v/>
      </c>
      <c r="KR386" s="1">
        <f>IF((HW386/KK386)&lt;0.335,"G",IF((HW386/KK386)&gt;0.67,"R","A"))</f>
        <v/>
      </c>
      <c r="KS386" s="1">
        <f>IF((HX386/KK386)&lt;0.335,"G",IF((HX386/KK386)&gt;0.67,"R","A"))</f>
        <v/>
      </c>
      <c r="KT386" s="1">
        <f>IF((IH386/KK386)&lt;0.335,"G",IF((IH386/KK386)&gt;0.67,"R","A"))</f>
        <v/>
      </c>
      <c r="KU386" s="1">
        <f>IF((II386/KK386)&lt;0.335,"G",IF((II386/KK386)&gt;0.67,"R","A"))</f>
        <v/>
      </c>
      <c r="KV386" s="1">
        <f>IF((HZ386/KK386)&lt;0.335,"G",IF((HZ386/KK386)&gt;0.67,"R","A"))</f>
        <v/>
      </c>
      <c r="KW386" s="1">
        <f>IF((HY386/KK386)&lt;0.335,"G",IF((HY386/KK386)&gt;0.67,"R","A"))</f>
        <v/>
      </c>
      <c r="KX386" s="1">
        <f>IF((IK386/KK386)&lt;0.335,"G",IF((IK386/KK386)&gt;0.67,"R","A"))</f>
        <v/>
      </c>
      <c r="KY386" s="1">
        <f>IF((IJ386/KK386)&lt;0.335,"G",IF((IJ386/KK386)&gt;0.67,"R","A"))</f>
        <v/>
      </c>
      <c r="KZ386" s="1">
        <f>IF((HQ386/KK386)&lt;0.335,"G",IF((HQ386/KK386)&gt;0.67,"R","A"))</f>
        <v/>
      </c>
      <c r="LA386" s="1">
        <f>IF((IB386/KK386)&lt;0.335,"G",IF((IB386/KK386)&gt;0.67,"R","A"))</f>
        <v/>
      </c>
      <c r="LB386">
        <f>IF(LQ386="1-0",INDEX(Scrape!#REF!,MATCH('HT 1-0'!KP386,Scrape!$B:$B,0)),"")</f>
        <v/>
      </c>
      <c r="LC386">
        <f>IF(LQ386="1-0",INDEX(Scrape!$A:$A,MATCH('HT 1-0'!KP386,Scrape!$B:$B,0)),"")</f>
        <v/>
      </c>
      <c r="LD386">
        <f>IF(LQ386="1-0",INDEX(Scrape!$B:$B,MATCH('HT 1-0'!KP386,Scrape!$B:$B,0)),"")</f>
        <v/>
      </c>
      <c r="LE386">
        <f>IF(LQ386="1-0",INDEX(Scrape!$C:$C,MATCH('HT 1-0'!KP386,Scrape!$B:$B,0)),"")</f>
        <v/>
      </c>
      <c r="LF386">
        <f>IF(LQ386="1-0",INDEX(Scrape!$D:$D,MATCH('HT 1-0'!KP386,Scrape!$B:$B,0)),"")</f>
        <v/>
      </c>
      <c r="LG386">
        <f>IF(LQ386="1-0",INDEX(Scrape!$E:$E,MATCH('HT 1-0'!KP386,Scrape!$B:$B,0)),"")</f>
        <v/>
      </c>
      <c r="LH386">
        <f>IF(LQ386="1-0",INDEX(Scrape!$F:$F,MATCH('HT 1-0'!KP386,Scrape!$B:$B,0)),"")</f>
        <v/>
      </c>
      <c r="LI386">
        <f>IF(LQ386="1-0",INDEX(Scrape!$G:$G,MATCH('HT 1-0'!KP386,Scrape!$B:$B,0)),"")</f>
        <v/>
      </c>
      <c r="LJ386">
        <f>IF(LQ386="1-0",INDEX(Scrape!$H:$H,MATCH('HT 1-0'!KP386,Scrape!$B:$B,0)),"")</f>
        <v/>
      </c>
      <c r="LK386">
        <f>IF(LQ386="1-0",INDEX(Scrape!$I:$I,MATCH('HT 1-0'!KP386,Scrape!$B:$B,0)),"")</f>
        <v/>
      </c>
      <c r="LL386">
        <f>IF(LQ386="1-0",INDEX(Scrape!$J:$J,MATCH('HT 1-0'!KP386,Scrape!$B:$B,0)),"")</f>
        <v/>
      </c>
      <c r="LM386">
        <f>IF(LQ386="1-0",INDEX(Scrape!$K:$K,MATCH('HT 1-0'!KP386,Scrape!$B:$B,0)),"")</f>
        <v/>
      </c>
      <c r="LN386">
        <f>IF(LQ386="1-0",INDEX(Scrape!$L:$L,MATCH('HT 1-0'!KP386,Scrape!$B:$B,0)),"")</f>
        <v/>
      </c>
      <c r="LO386">
        <f>IF(LQ386="1-0",INDEX(Scrape!$M:$M,MATCH('HT 1-0'!KP386,Scrape!$B:$B,0)),"")</f>
        <v/>
      </c>
      <c r="LP386">
        <f>IF(LQ386="1-0",INDEX(Scrape!$N:$N,MATCH('HT 1-0'!KP386,Scrape!$B:$B,0)),"")</f>
        <v/>
      </c>
      <c r="LQ386">
        <f>INDEX(Scrape!$O:$O,MATCH('HT 1-0'!KP386,Scrape!$B:$B,0))</f>
        <v/>
      </c>
      <c r="LR386">
        <f>(1/LJ386)+(1/LI386)+(1/LH386)</f>
        <v/>
      </c>
      <c r="LS386">
        <f>(1/LG386)+(1/LF386)+(1/LE386)</f>
        <v/>
      </c>
      <c r="LT386" s="8">
        <f>IF(INDEX(#REF!,MATCH(KQ386,#REF!,0))=INDEX(#REF!,MATCH(KQ386,#REF!,0)),INDEX(#REF!,MATCH(KQ386,#REF!,0)),"ERROR")</f>
        <v/>
      </c>
      <c r="LU386" s="4">
        <f>IF(KR386="G",2,IF(KR386="R",0.5,IF(KR386="A",1)))</f>
        <v/>
      </c>
      <c r="LV386" s="4">
        <f>IF(KS386="G",0.5,IF(KS386="R",2,IF(KS386="A",1)))</f>
        <v/>
      </c>
      <c r="LW386" s="4">
        <f>IF(KT386="G",2,IF(KT386="R",0.5,IF(KT386="A",1)))</f>
        <v/>
      </c>
      <c r="LX386" s="4">
        <f>IF(KU386="G",0.5,IF(KU386="R",2,IF(KU386="A",1)))</f>
        <v/>
      </c>
      <c r="LY386" s="7">
        <f>(LK386*(LU386+LX386)+(LL386*(LU386+LX386)))</f>
        <v/>
      </c>
      <c r="LZ386" s="7">
        <f>(LN386*(LV386+LW386)+(LO386*(LV386+LW386)))</f>
        <v/>
      </c>
      <c r="MA386" s="11">
        <f>LY386-LZ386</f>
        <v/>
      </c>
      <c r="MB386" s="5">
        <f>MA386+2</f>
        <v/>
      </c>
      <c r="MC386" s="6">
        <f>MA386-2</f>
        <v/>
      </c>
      <c r="MD386" s="4">
        <f>LE386</f>
        <v/>
      </c>
      <c r="ME386" s="9">
        <f>IF(MD386=0,1000,MD386+0.75)</f>
        <v/>
      </c>
      <c r="MF386" s="10">
        <f>IF(MD386=0,0,MD386-0.75)</f>
        <v/>
      </c>
      <c r="MG386" s="4">
        <f>((LM386*(LU386+LX386))-((LP386*(LV386+LW386))))</f>
        <v/>
      </c>
      <c r="MH386" s="9">
        <f>MG386*1.2</f>
        <v/>
      </c>
      <c r="MI386" s="10">
        <f>MG386*0.8</f>
        <v/>
      </c>
      <c r="MJ386">
        <f>IFERROR(NX386,"")</f>
        <v/>
      </c>
      <c r="MK386">
        <f>IFERROR(NY386,"")</f>
        <v/>
      </c>
      <c r="ML386">
        <f>IFERROR(NZ386,"")</f>
        <v/>
      </c>
      <c r="MM386">
        <f>IFERROR(OA386,"")</f>
        <v/>
      </c>
      <c r="MN386">
        <f>IFERROR(OB386,"")</f>
        <v/>
      </c>
      <c r="MO386">
        <f>IFERROR(OC386,"")</f>
        <v/>
      </c>
      <c r="MP386" s="1">
        <f>COUNTIFS(#REF!,LT386,#REF!,1,#REF!,"&gt;="&amp;MC386,#REF!,"&lt;="&amp;MB386,#REF!,"&lt;="&amp;ME386,#REF!,"&gt;="&amp;MF386,#REF!,"="&amp;KV386,#REF!,"="&amp;KX386)</f>
        <v/>
      </c>
      <c r="MQ386" s="1">
        <f>COUNTIFS(#REF!,LT386,#REF!,0,#REF!,"&gt;="&amp;MC386,#REF!,"&lt;="&amp;MB386,#REF!,"&lt;="&amp;ME386,#REF!,"&gt;="&amp;MF386,#REF!,"="&amp;KV386,#REF!,"="&amp;KX386)</f>
        <v/>
      </c>
      <c r="MR386" s="1">
        <f>COUNTIFS(#REF!,LT386,#REF!,1,#REF!,"&gt;="&amp;MC386,#REF!,"&lt;="&amp;MB386,#REF!,"&lt;="&amp;ME386,#REF!,"&gt;="&amp;MF386,#REF!,"="&amp;KW386,#REF!,"="&amp;KY386)</f>
        <v/>
      </c>
      <c r="MS386" s="1">
        <f>COUNTIFS(#REF!,LT386,#REF!,0,#REF!,"&gt;="&amp;MC386,#REF!,"&lt;="&amp;MB386,#REF!,"&lt;="&amp;ME386,#REF!,"&gt;="&amp;MF386,#REF!,"="&amp;KW386,#REF!,"="&amp;KY386)</f>
        <v/>
      </c>
      <c r="MT386" s="1">
        <f>COUNTIFS(#REF!,LT386,#REF!,1,#REF!,"&gt;="&amp;MI386,#REF!,"&lt;="&amp;MH386,#REF!,"&lt;="&amp;ME386,#REF!,"&gt;="&amp;MF386)</f>
        <v/>
      </c>
      <c r="MU386" s="1">
        <f>COUNTIFS(#REF!,LT386,#REF!,0,#REF!,"&gt;="&amp;MI386,#REF!,"&lt;="&amp;MH386,#REF!,"&lt;="&amp;ME386,#REF!,"&gt;="&amp;MF386)</f>
        <v/>
      </c>
      <c r="MV386" s="1">
        <f>COUNTIFS(#REF!,LT386,#REF!,1,#REF!,"&gt;="&amp;MI386,#REF!,"&lt;="&amp;MH386,#REF!,"="&amp;KZ386,#REF!,"="&amp;LA386,#REF!,"&lt;="&amp;ME386,#REF!,"&gt;="&amp;MF386)</f>
        <v/>
      </c>
      <c r="MW386" s="1">
        <f>COUNTIFS(#REF!,LT386,#REF!,0,#REF!,"&gt;="&amp;MI386,#REF!,"&lt;="&amp;MH386,#REF!,"="&amp;KZ386,#REF!,"="&amp;LA386,#REF!,"&lt;="&amp;ME386,#REF!,"&gt;="&amp;MF386)</f>
        <v/>
      </c>
      <c r="MX386" s="1">
        <f>COUNTIFS(#REF!,LT386,#REF!,1,#REF!,"&gt;="&amp;MC386,#REF!,"&lt;="&amp;MB386,#REF!,"&lt;="&amp;ME386,#REF!,"&gt;="&amp;MF386)</f>
        <v/>
      </c>
      <c r="MY386" s="1">
        <f>COUNTIFS(#REF!,LT386,#REF!,0,#REF!,"&gt;="&amp;MC386,#REF!,"&lt;="&amp;MB386,#REF!,"&lt;="&amp;ME386,#REF!,"&gt;="&amp;MF386)</f>
        <v/>
      </c>
      <c r="MZ386" s="1">
        <f>COUNTIFS(#REF!,LT386,#REF!,1,#REF!,"&lt;="&amp;ME386,#REF!,"&gt;="&amp;MF386,#REF!,"="&amp;KV386,#REF!,"="&amp;KX386)</f>
        <v/>
      </c>
      <c r="NA386" s="1">
        <f>COUNTIFS(#REF!,LT386,#REF!,0,#REF!,"&lt;="&amp;ME386,#REF!,"&gt;="&amp;MF386,#REF!,"="&amp;KV386,#REF!,"="&amp;KX386)</f>
        <v/>
      </c>
      <c r="NB386" s="1">
        <f>COUNTIFS(#REF!,LT386,#REF!,1,#REF!,"&lt;="&amp;ME386,#REF!,"&gt;="&amp;MF386,#REF!,"="&amp;KW386,#REF!,"="&amp;KY386)</f>
        <v/>
      </c>
      <c r="NC386" s="1">
        <f>COUNTIFS(#REF!,LT386,#REF!,0,#REF!,"&lt;="&amp;ME386,#REF!,"&gt;="&amp;MF386,#REF!,"="&amp;KW386,#REF!,"="&amp;KY386)</f>
        <v/>
      </c>
      <c r="ND386" s="1">
        <f>MP386+MR386+MT386+MV386+MX386+MZ386+NB386</f>
        <v/>
      </c>
      <c r="NE386" s="1">
        <f>MQ386+MS386+MU386+MW386+MY386+NA386+NC386</f>
        <v/>
      </c>
      <c r="NF386" s="1">
        <f>ND386+NE386</f>
        <v/>
      </c>
      <c r="NG386" s="33">
        <f>ND386/(ND386+NE386)</f>
        <v/>
      </c>
      <c r="NH386" s="3">
        <f>1/NG386</f>
        <v/>
      </c>
      <c r="NI386" s="1">
        <f>LH386</f>
        <v/>
      </c>
      <c r="NJ386" s="79">
        <f>((1-NG386)*(1/(NI386-1))*0.98-(NG386*1))</f>
        <v/>
      </c>
      <c r="NK386" s="34">
        <f>IF(LR386&lt;0.9,0,IF(AND(LR386&gt;1.1),0,1))</f>
        <v/>
      </c>
      <c r="NL386" s="34">
        <f>IF(LS386&lt;0.9,0,IF(AND(LS386&gt;1.1),0,1))</f>
        <v/>
      </c>
      <c r="NM386" s="32">
        <f>IF(NF386&gt;99,1,0)</f>
        <v/>
      </c>
      <c r="NN386" s="32">
        <f>IF(NJ386&gt;0.0799,1,0)</f>
        <v/>
      </c>
      <c r="NO386" s="32">
        <f>IF(NJ386&gt;NQ386,1,0)</f>
        <v/>
      </c>
      <c r="NP386" s="32">
        <f>NM386+NN386+NO386+NK386+NL386</f>
        <v/>
      </c>
      <c r="NQ386" s="79">
        <f>(((100*NG386)*(NI386-1)*0.98)-((1-NG386)*100))/100</f>
        <v/>
      </c>
      <c r="NR386" s="34">
        <f>IF(LR386&lt;0.9,0,IF(AND(LR386&gt;1.1),0,1))</f>
        <v/>
      </c>
      <c r="NS386" s="34">
        <f>IF(LS386&lt;0.9,0,IF(AND(LS386&gt;1.1),0,1))</f>
        <v/>
      </c>
      <c r="NT386" s="32">
        <f>IF(NF386&gt;99,1,0)</f>
        <v/>
      </c>
      <c r="NU386" s="32">
        <f>IF(NQ386&gt;0.0799,1,0)</f>
        <v/>
      </c>
      <c r="NV386" s="32">
        <f>IF(NQ386&gt;NJ386,1,0)</f>
        <v/>
      </c>
      <c r="NW386" s="32">
        <f>NT386+NU386+NV386+NR386+NS386</f>
        <v/>
      </c>
      <c r="NX386">
        <f>IF(NP386=5,"LayHome1-0",IF(AND(NW386=5),"BackHome1-0",""))</f>
        <v/>
      </c>
      <c r="NY386">
        <f>IF(NP386=5,KN386,IF(AND(NW386=5),KN386,""))</f>
        <v/>
      </c>
      <c r="NZ386">
        <f>IF(NP386=5,"Match Odds",IF(AND(NW386=5),"Match Odds",""))</f>
        <v/>
      </c>
      <c r="OA386">
        <f>IF(NP386=5,KP386,IF(AND(NW386=5),KP386,""))</f>
        <v/>
      </c>
      <c r="OB386">
        <f>IF(NP386=5,"MATCH_ODDS",IF(AND(NW386=5),"MATCH_ODDS",""))</f>
        <v/>
      </c>
      <c r="OC386">
        <f>IF(NP386=5,"LAY",IF(AND(NW386=5),"BACK",""))</f>
        <v/>
      </c>
    </row>
    <row r="387" ht="16.5" customHeight="1" thickBot="1" thickTop="1">
      <c r="A387" s="2" t="n"/>
      <c r="KN387" s="1">
        <f>IF(INDEX(#REF!,MATCH('HT 1-0'!D387,#REF!,0))=INDEX(#REF!,MATCH('HT 1-0'!D387,#REF!,0)),INDEX(#REF!,MATCH('HT 1-0'!D387,#REF!,0)),"ERROR")</f>
        <v/>
      </c>
      <c r="KO387" s="1">
        <f>IF(INDEX(#REF!,MATCH('HT 1-0'!E387,#REF!,0))=INDEX(#REF!,MATCH('HT 1-0'!E387,#REF!,0)),INDEX(#REF!,MATCH('HT 1-0'!E387,#REF!,0)),"ERROR")</f>
        <v/>
      </c>
      <c r="KP387" s="1">
        <f>KN387&amp;" v "&amp;KO387</f>
        <v/>
      </c>
      <c r="KQ387">
        <f>B387&amp;"_"&amp;C387</f>
        <v/>
      </c>
      <c r="KR387" s="1">
        <f>IF((HW387/KK387)&lt;0.335,"G",IF((HW387/KK387)&gt;0.67,"R","A"))</f>
        <v/>
      </c>
      <c r="KS387" s="1">
        <f>IF((HX387/KK387)&lt;0.335,"G",IF((HX387/KK387)&gt;0.67,"R","A"))</f>
        <v/>
      </c>
      <c r="KT387" s="1">
        <f>IF((IH387/KK387)&lt;0.335,"G",IF((IH387/KK387)&gt;0.67,"R","A"))</f>
        <v/>
      </c>
      <c r="KU387" s="1">
        <f>IF((II387/KK387)&lt;0.335,"G",IF((II387/KK387)&gt;0.67,"R","A"))</f>
        <v/>
      </c>
      <c r="KV387" s="1">
        <f>IF((HZ387/KK387)&lt;0.335,"G",IF((HZ387/KK387)&gt;0.67,"R","A"))</f>
        <v/>
      </c>
      <c r="KW387" s="1">
        <f>IF((HY387/KK387)&lt;0.335,"G",IF((HY387/KK387)&gt;0.67,"R","A"))</f>
        <v/>
      </c>
      <c r="KX387" s="1">
        <f>IF((IK387/KK387)&lt;0.335,"G",IF((IK387/KK387)&gt;0.67,"R","A"))</f>
        <v/>
      </c>
      <c r="KY387" s="1">
        <f>IF((IJ387/KK387)&lt;0.335,"G",IF((IJ387/KK387)&gt;0.67,"R","A"))</f>
        <v/>
      </c>
      <c r="KZ387" s="1">
        <f>IF((HQ387/KK387)&lt;0.335,"G",IF((HQ387/KK387)&gt;0.67,"R","A"))</f>
        <v/>
      </c>
      <c r="LA387" s="1">
        <f>IF((IB387/KK387)&lt;0.335,"G",IF((IB387/KK387)&gt;0.67,"R","A"))</f>
        <v/>
      </c>
      <c r="LB387">
        <f>IF(LQ387="1-0",INDEX(Scrape!#REF!,MATCH('HT 1-0'!KP387,Scrape!$B:$B,0)),"")</f>
        <v/>
      </c>
      <c r="LC387">
        <f>IF(LQ387="1-0",INDEX(Scrape!$A:$A,MATCH('HT 1-0'!KP387,Scrape!$B:$B,0)),"")</f>
        <v/>
      </c>
      <c r="LD387">
        <f>IF(LQ387="1-0",INDEX(Scrape!$B:$B,MATCH('HT 1-0'!KP387,Scrape!$B:$B,0)),"")</f>
        <v/>
      </c>
      <c r="LE387">
        <f>IF(LQ387="1-0",INDEX(Scrape!$C:$C,MATCH('HT 1-0'!KP387,Scrape!$B:$B,0)),"")</f>
        <v/>
      </c>
      <c r="LF387">
        <f>IF(LQ387="1-0",INDEX(Scrape!$D:$D,MATCH('HT 1-0'!KP387,Scrape!$B:$B,0)),"")</f>
        <v/>
      </c>
      <c r="LG387">
        <f>IF(LQ387="1-0",INDEX(Scrape!$E:$E,MATCH('HT 1-0'!KP387,Scrape!$B:$B,0)),"")</f>
        <v/>
      </c>
      <c r="LH387">
        <f>IF(LQ387="1-0",INDEX(Scrape!$F:$F,MATCH('HT 1-0'!KP387,Scrape!$B:$B,0)),"")</f>
        <v/>
      </c>
      <c r="LI387">
        <f>IF(LQ387="1-0",INDEX(Scrape!$G:$G,MATCH('HT 1-0'!KP387,Scrape!$B:$B,0)),"")</f>
        <v/>
      </c>
      <c r="LJ387">
        <f>IF(LQ387="1-0",INDEX(Scrape!$H:$H,MATCH('HT 1-0'!KP387,Scrape!$B:$B,0)),"")</f>
        <v/>
      </c>
      <c r="LK387">
        <f>IF(LQ387="1-0",INDEX(Scrape!$I:$I,MATCH('HT 1-0'!KP387,Scrape!$B:$B,0)),"")</f>
        <v/>
      </c>
      <c r="LL387">
        <f>IF(LQ387="1-0",INDEX(Scrape!$J:$J,MATCH('HT 1-0'!KP387,Scrape!$B:$B,0)),"")</f>
        <v/>
      </c>
      <c r="LM387">
        <f>IF(LQ387="1-0",INDEX(Scrape!$K:$K,MATCH('HT 1-0'!KP387,Scrape!$B:$B,0)),"")</f>
        <v/>
      </c>
      <c r="LN387">
        <f>IF(LQ387="1-0",INDEX(Scrape!$L:$L,MATCH('HT 1-0'!KP387,Scrape!$B:$B,0)),"")</f>
        <v/>
      </c>
      <c r="LO387">
        <f>IF(LQ387="1-0",INDEX(Scrape!$M:$M,MATCH('HT 1-0'!KP387,Scrape!$B:$B,0)),"")</f>
        <v/>
      </c>
      <c r="LP387">
        <f>IF(LQ387="1-0",INDEX(Scrape!$N:$N,MATCH('HT 1-0'!KP387,Scrape!$B:$B,0)),"")</f>
        <v/>
      </c>
      <c r="LQ387">
        <f>INDEX(Scrape!$O:$O,MATCH('HT 1-0'!KP387,Scrape!$B:$B,0))</f>
        <v/>
      </c>
      <c r="LR387">
        <f>(1/LJ387)+(1/LI387)+(1/LH387)</f>
        <v/>
      </c>
      <c r="LS387">
        <f>(1/LG387)+(1/LF387)+(1/LE387)</f>
        <v/>
      </c>
      <c r="LT387" s="8">
        <f>IF(INDEX(#REF!,MATCH(KQ387,#REF!,0))=INDEX(#REF!,MATCH(KQ387,#REF!,0)),INDEX(#REF!,MATCH(KQ387,#REF!,0)),"ERROR")</f>
        <v/>
      </c>
      <c r="LU387" s="4">
        <f>IF(KR387="G",2,IF(KR387="R",0.5,IF(KR387="A",1)))</f>
        <v/>
      </c>
      <c r="LV387" s="4">
        <f>IF(KS387="G",0.5,IF(KS387="R",2,IF(KS387="A",1)))</f>
        <v/>
      </c>
      <c r="LW387" s="4">
        <f>IF(KT387="G",2,IF(KT387="R",0.5,IF(KT387="A",1)))</f>
        <v/>
      </c>
      <c r="LX387" s="4">
        <f>IF(KU387="G",0.5,IF(KU387="R",2,IF(KU387="A",1)))</f>
        <v/>
      </c>
      <c r="LY387" s="7">
        <f>(LK387*(LU387+LX387)+(LL387*(LU387+LX387)))</f>
        <v/>
      </c>
      <c r="LZ387" s="7">
        <f>(LN387*(LV387+LW387)+(LO387*(LV387+LW387)))</f>
        <v/>
      </c>
      <c r="MA387" s="11">
        <f>LY387-LZ387</f>
        <v/>
      </c>
      <c r="MB387" s="5">
        <f>MA387+2</f>
        <v/>
      </c>
      <c r="MC387" s="6">
        <f>MA387-2</f>
        <v/>
      </c>
      <c r="MD387" s="4">
        <f>LE387</f>
        <v/>
      </c>
      <c r="ME387" s="9">
        <f>IF(MD387=0,1000,MD387+0.75)</f>
        <v/>
      </c>
      <c r="MF387" s="10">
        <f>IF(MD387=0,0,MD387-0.75)</f>
        <v/>
      </c>
      <c r="MG387" s="4">
        <f>((LM387*(LU387+LX387))-((LP387*(LV387+LW387))))</f>
        <v/>
      </c>
      <c r="MH387" s="9">
        <f>MG387*1.2</f>
        <v/>
      </c>
      <c r="MI387" s="10">
        <f>MG387*0.8</f>
        <v/>
      </c>
      <c r="MJ387">
        <f>IFERROR(NX387,"")</f>
        <v/>
      </c>
      <c r="MK387">
        <f>IFERROR(NY387,"")</f>
        <v/>
      </c>
      <c r="ML387">
        <f>IFERROR(NZ387,"")</f>
        <v/>
      </c>
      <c r="MM387">
        <f>IFERROR(OA387,"")</f>
        <v/>
      </c>
      <c r="MN387">
        <f>IFERROR(OB387,"")</f>
        <v/>
      </c>
      <c r="MO387">
        <f>IFERROR(OC387,"")</f>
        <v/>
      </c>
      <c r="MP387" s="1">
        <f>COUNTIFS(#REF!,LT387,#REF!,1,#REF!,"&gt;="&amp;MC387,#REF!,"&lt;="&amp;MB387,#REF!,"&lt;="&amp;ME387,#REF!,"&gt;="&amp;MF387,#REF!,"="&amp;KV387,#REF!,"="&amp;KX387)</f>
        <v/>
      </c>
      <c r="MQ387" s="1">
        <f>COUNTIFS(#REF!,LT387,#REF!,0,#REF!,"&gt;="&amp;MC387,#REF!,"&lt;="&amp;MB387,#REF!,"&lt;="&amp;ME387,#REF!,"&gt;="&amp;MF387,#REF!,"="&amp;KV387,#REF!,"="&amp;KX387)</f>
        <v/>
      </c>
      <c r="MR387" s="1">
        <f>COUNTIFS(#REF!,LT387,#REF!,1,#REF!,"&gt;="&amp;MC387,#REF!,"&lt;="&amp;MB387,#REF!,"&lt;="&amp;ME387,#REF!,"&gt;="&amp;MF387,#REF!,"="&amp;KW387,#REF!,"="&amp;KY387)</f>
        <v/>
      </c>
      <c r="MS387" s="1">
        <f>COUNTIFS(#REF!,LT387,#REF!,0,#REF!,"&gt;="&amp;MC387,#REF!,"&lt;="&amp;MB387,#REF!,"&lt;="&amp;ME387,#REF!,"&gt;="&amp;MF387,#REF!,"="&amp;KW387,#REF!,"="&amp;KY387)</f>
        <v/>
      </c>
      <c r="MT387" s="1">
        <f>COUNTIFS(#REF!,LT387,#REF!,1,#REF!,"&gt;="&amp;MI387,#REF!,"&lt;="&amp;MH387,#REF!,"&lt;="&amp;ME387,#REF!,"&gt;="&amp;MF387)</f>
        <v/>
      </c>
      <c r="MU387" s="1">
        <f>COUNTIFS(#REF!,LT387,#REF!,0,#REF!,"&gt;="&amp;MI387,#REF!,"&lt;="&amp;MH387,#REF!,"&lt;="&amp;ME387,#REF!,"&gt;="&amp;MF387)</f>
        <v/>
      </c>
      <c r="MV387" s="1">
        <f>COUNTIFS(#REF!,LT387,#REF!,1,#REF!,"&gt;="&amp;MI387,#REF!,"&lt;="&amp;MH387,#REF!,"="&amp;KZ387,#REF!,"="&amp;LA387,#REF!,"&lt;="&amp;ME387,#REF!,"&gt;="&amp;MF387)</f>
        <v/>
      </c>
      <c r="MW387" s="1">
        <f>COUNTIFS(#REF!,LT387,#REF!,0,#REF!,"&gt;="&amp;MI387,#REF!,"&lt;="&amp;MH387,#REF!,"="&amp;KZ387,#REF!,"="&amp;LA387,#REF!,"&lt;="&amp;ME387,#REF!,"&gt;="&amp;MF387)</f>
        <v/>
      </c>
      <c r="MX387" s="1">
        <f>COUNTIFS(#REF!,LT387,#REF!,1,#REF!,"&gt;="&amp;MC387,#REF!,"&lt;="&amp;MB387,#REF!,"&lt;="&amp;ME387,#REF!,"&gt;="&amp;MF387)</f>
        <v/>
      </c>
      <c r="MY387" s="1">
        <f>COUNTIFS(#REF!,LT387,#REF!,0,#REF!,"&gt;="&amp;MC387,#REF!,"&lt;="&amp;MB387,#REF!,"&lt;="&amp;ME387,#REF!,"&gt;="&amp;MF387)</f>
        <v/>
      </c>
      <c r="MZ387" s="1">
        <f>COUNTIFS(#REF!,LT387,#REF!,1,#REF!,"&lt;="&amp;ME387,#REF!,"&gt;="&amp;MF387,#REF!,"="&amp;KV387,#REF!,"="&amp;KX387)</f>
        <v/>
      </c>
      <c r="NA387" s="1">
        <f>COUNTIFS(#REF!,LT387,#REF!,0,#REF!,"&lt;="&amp;ME387,#REF!,"&gt;="&amp;MF387,#REF!,"="&amp;KV387,#REF!,"="&amp;KX387)</f>
        <v/>
      </c>
      <c r="NB387" s="1">
        <f>COUNTIFS(#REF!,LT387,#REF!,1,#REF!,"&lt;="&amp;ME387,#REF!,"&gt;="&amp;MF387,#REF!,"="&amp;KW387,#REF!,"="&amp;KY387)</f>
        <v/>
      </c>
      <c r="NC387" s="1">
        <f>COUNTIFS(#REF!,LT387,#REF!,0,#REF!,"&lt;="&amp;ME387,#REF!,"&gt;="&amp;MF387,#REF!,"="&amp;KW387,#REF!,"="&amp;KY387)</f>
        <v/>
      </c>
      <c r="ND387" s="1">
        <f>MP387+MR387+MT387+MV387+MX387+MZ387+NB387</f>
        <v/>
      </c>
      <c r="NE387" s="1">
        <f>MQ387+MS387+MU387+MW387+MY387+NA387+NC387</f>
        <v/>
      </c>
      <c r="NF387" s="1">
        <f>ND387+NE387</f>
        <v/>
      </c>
      <c r="NG387" s="33">
        <f>ND387/(ND387+NE387)</f>
        <v/>
      </c>
      <c r="NH387" s="3">
        <f>1/NG387</f>
        <v/>
      </c>
      <c r="NI387" s="1">
        <f>LH387</f>
        <v/>
      </c>
      <c r="NJ387" s="79">
        <f>((1-NG387)*(1/(NI387-1))*0.98-(NG387*1))</f>
        <v/>
      </c>
      <c r="NK387" s="34">
        <f>IF(LR387&lt;0.9,0,IF(AND(LR387&gt;1.1),0,1))</f>
        <v/>
      </c>
      <c r="NL387" s="34">
        <f>IF(LS387&lt;0.9,0,IF(AND(LS387&gt;1.1),0,1))</f>
        <v/>
      </c>
      <c r="NM387" s="32">
        <f>IF(NF387&gt;99,1,0)</f>
        <v/>
      </c>
      <c r="NN387" s="32">
        <f>IF(NJ387&gt;0.0799,1,0)</f>
        <v/>
      </c>
      <c r="NO387" s="32">
        <f>IF(NJ387&gt;NQ387,1,0)</f>
        <v/>
      </c>
      <c r="NP387" s="32">
        <f>NM387+NN387+NO387+NK387+NL387</f>
        <v/>
      </c>
      <c r="NQ387" s="79">
        <f>(((100*NG387)*(NI387-1)*0.98)-((1-NG387)*100))/100</f>
        <v/>
      </c>
      <c r="NR387" s="34">
        <f>IF(LR387&lt;0.9,0,IF(AND(LR387&gt;1.1),0,1))</f>
        <v/>
      </c>
      <c r="NS387" s="34">
        <f>IF(LS387&lt;0.9,0,IF(AND(LS387&gt;1.1),0,1))</f>
        <v/>
      </c>
      <c r="NT387" s="32">
        <f>IF(NF387&gt;99,1,0)</f>
        <v/>
      </c>
      <c r="NU387" s="32">
        <f>IF(NQ387&gt;0.0799,1,0)</f>
        <v/>
      </c>
      <c r="NV387" s="32">
        <f>IF(NQ387&gt;NJ387,1,0)</f>
        <v/>
      </c>
      <c r="NW387" s="32">
        <f>NT387+NU387+NV387+NR387+NS387</f>
        <v/>
      </c>
      <c r="NX387">
        <f>IF(NP387=5,"LayHome1-0",IF(AND(NW387=5),"BackHome1-0",""))</f>
        <v/>
      </c>
      <c r="NY387">
        <f>IF(NP387=5,KN387,IF(AND(NW387=5),KN387,""))</f>
        <v/>
      </c>
      <c r="NZ387">
        <f>IF(NP387=5,"Match Odds",IF(AND(NW387=5),"Match Odds",""))</f>
        <v/>
      </c>
      <c r="OA387">
        <f>IF(NP387=5,KP387,IF(AND(NW387=5),KP387,""))</f>
        <v/>
      </c>
      <c r="OB387">
        <f>IF(NP387=5,"MATCH_ODDS",IF(AND(NW387=5),"MATCH_ODDS",""))</f>
        <v/>
      </c>
      <c r="OC387">
        <f>IF(NP387=5,"LAY",IF(AND(NW387=5),"BACK",""))</f>
        <v/>
      </c>
    </row>
    <row r="388" ht="16.5" customHeight="1" thickBot="1" thickTop="1">
      <c r="A388" s="2" t="n"/>
      <c r="KN388" s="1">
        <f>IF(INDEX(#REF!,MATCH('HT 1-0'!D388,#REF!,0))=INDEX(#REF!,MATCH('HT 1-0'!D388,#REF!,0)),INDEX(#REF!,MATCH('HT 1-0'!D388,#REF!,0)),"ERROR")</f>
        <v/>
      </c>
      <c r="KO388" s="1">
        <f>IF(INDEX(#REF!,MATCH('HT 1-0'!E388,#REF!,0))=INDEX(#REF!,MATCH('HT 1-0'!E388,#REF!,0)),INDEX(#REF!,MATCH('HT 1-0'!E388,#REF!,0)),"ERROR")</f>
        <v/>
      </c>
      <c r="KP388" s="1">
        <f>KN388&amp;" v "&amp;KO388</f>
        <v/>
      </c>
      <c r="KQ388">
        <f>B388&amp;"_"&amp;C388</f>
        <v/>
      </c>
      <c r="KR388" s="1">
        <f>IF((HW388/KK388)&lt;0.335,"G",IF((HW388/KK388)&gt;0.67,"R","A"))</f>
        <v/>
      </c>
      <c r="KS388" s="1">
        <f>IF((HX388/KK388)&lt;0.335,"G",IF((HX388/KK388)&gt;0.67,"R","A"))</f>
        <v/>
      </c>
      <c r="KT388" s="1">
        <f>IF((IH388/KK388)&lt;0.335,"G",IF((IH388/KK388)&gt;0.67,"R","A"))</f>
        <v/>
      </c>
      <c r="KU388" s="1">
        <f>IF((II388/KK388)&lt;0.335,"G",IF((II388/KK388)&gt;0.67,"R","A"))</f>
        <v/>
      </c>
      <c r="KV388" s="1">
        <f>IF((HZ388/KK388)&lt;0.335,"G",IF((HZ388/KK388)&gt;0.67,"R","A"))</f>
        <v/>
      </c>
      <c r="KW388" s="1">
        <f>IF((HY388/KK388)&lt;0.335,"G",IF((HY388/KK388)&gt;0.67,"R","A"))</f>
        <v/>
      </c>
      <c r="KX388" s="1">
        <f>IF((IK388/KK388)&lt;0.335,"G",IF((IK388/KK388)&gt;0.67,"R","A"))</f>
        <v/>
      </c>
      <c r="KY388" s="1">
        <f>IF((IJ388/KK388)&lt;0.335,"G",IF((IJ388/KK388)&gt;0.67,"R","A"))</f>
        <v/>
      </c>
      <c r="KZ388" s="1">
        <f>IF((HQ388/KK388)&lt;0.335,"G",IF((HQ388/KK388)&gt;0.67,"R","A"))</f>
        <v/>
      </c>
      <c r="LA388" s="1">
        <f>IF((IB388/KK388)&lt;0.335,"G",IF((IB388/KK388)&gt;0.67,"R","A"))</f>
        <v/>
      </c>
      <c r="LB388">
        <f>IF(LQ388="1-0",INDEX(Scrape!#REF!,MATCH('HT 1-0'!KP388,Scrape!$B:$B,0)),"")</f>
        <v/>
      </c>
      <c r="LC388">
        <f>IF(LQ388="1-0",INDEX(Scrape!$A:$A,MATCH('HT 1-0'!KP388,Scrape!$B:$B,0)),"")</f>
        <v/>
      </c>
      <c r="LD388">
        <f>IF(LQ388="1-0",INDEX(Scrape!$B:$B,MATCH('HT 1-0'!KP388,Scrape!$B:$B,0)),"")</f>
        <v/>
      </c>
      <c r="LE388">
        <f>IF(LQ388="1-0",INDEX(Scrape!$C:$C,MATCH('HT 1-0'!KP388,Scrape!$B:$B,0)),"")</f>
        <v/>
      </c>
      <c r="LF388">
        <f>IF(LQ388="1-0",INDEX(Scrape!$D:$D,MATCH('HT 1-0'!KP388,Scrape!$B:$B,0)),"")</f>
        <v/>
      </c>
      <c r="LG388">
        <f>IF(LQ388="1-0",INDEX(Scrape!$E:$E,MATCH('HT 1-0'!KP388,Scrape!$B:$B,0)),"")</f>
        <v/>
      </c>
      <c r="LH388">
        <f>IF(LQ388="1-0",INDEX(Scrape!$F:$F,MATCH('HT 1-0'!KP388,Scrape!$B:$B,0)),"")</f>
        <v/>
      </c>
      <c r="LI388">
        <f>IF(LQ388="1-0",INDEX(Scrape!$G:$G,MATCH('HT 1-0'!KP388,Scrape!$B:$B,0)),"")</f>
        <v/>
      </c>
      <c r="LJ388">
        <f>IF(LQ388="1-0",INDEX(Scrape!$H:$H,MATCH('HT 1-0'!KP388,Scrape!$B:$B,0)),"")</f>
        <v/>
      </c>
      <c r="LK388">
        <f>IF(LQ388="1-0",INDEX(Scrape!$I:$I,MATCH('HT 1-0'!KP388,Scrape!$B:$B,0)),"")</f>
        <v/>
      </c>
      <c r="LL388">
        <f>IF(LQ388="1-0",INDEX(Scrape!$J:$J,MATCH('HT 1-0'!KP388,Scrape!$B:$B,0)),"")</f>
        <v/>
      </c>
      <c r="LM388">
        <f>IF(LQ388="1-0",INDEX(Scrape!$K:$K,MATCH('HT 1-0'!KP388,Scrape!$B:$B,0)),"")</f>
        <v/>
      </c>
      <c r="LN388">
        <f>IF(LQ388="1-0",INDEX(Scrape!$L:$L,MATCH('HT 1-0'!KP388,Scrape!$B:$B,0)),"")</f>
        <v/>
      </c>
      <c r="LO388">
        <f>IF(LQ388="1-0",INDEX(Scrape!$M:$M,MATCH('HT 1-0'!KP388,Scrape!$B:$B,0)),"")</f>
        <v/>
      </c>
      <c r="LP388">
        <f>IF(LQ388="1-0",INDEX(Scrape!$N:$N,MATCH('HT 1-0'!KP388,Scrape!$B:$B,0)),"")</f>
        <v/>
      </c>
      <c r="LQ388">
        <f>INDEX(Scrape!$O:$O,MATCH('HT 1-0'!KP388,Scrape!$B:$B,0))</f>
        <v/>
      </c>
      <c r="LR388">
        <f>(1/LJ388)+(1/LI388)+(1/LH388)</f>
        <v/>
      </c>
      <c r="LS388">
        <f>(1/LG388)+(1/LF388)+(1/LE388)</f>
        <v/>
      </c>
      <c r="LT388" s="8">
        <f>IF(INDEX(#REF!,MATCH(KQ388,#REF!,0))=INDEX(#REF!,MATCH(KQ388,#REF!,0)),INDEX(#REF!,MATCH(KQ388,#REF!,0)),"ERROR")</f>
        <v/>
      </c>
      <c r="LU388" s="4">
        <f>IF(KR388="G",2,IF(KR388="R",0.5,IF(KR388="A",1)))</f>
        <v/>
      </c>
      <c r="LV388" s="4">
        <f>IF(KS388="G",0.5,IF(KS388="R",2,IF(KS388="A",1)))</f>
        <v/>
      </c>
      <c r="LW388" s="4">
        <f>IF(KT388="G",2,IF(KT388="R",0.5,IF(KT388="A",1)))</f>
        <v/>
      </c>
      <c r="LX388" s="4">
        <f>IF(KU388="G",0.5,IF(KU388="R",2,IF(KU388="A",1)))</f>
        <v/>
      </c>
      <c r="LY388" s="7">
        <f>(LK388*(LU388+LX388)+(LL388*(LU388+LX388)))</f>
        <v/>
      </c>
      <c r="LZ388" s="7">
        <f>(LN388*(LV388+LW388)+(LO388*(LV388+LW388)))</f>
        <v/>
      </c>
      <c r="MA388" s="11">
        <f>LY388-LZ388</f>
        <v/>
      </c>
      <c r="MB388" s="5">
        <f>MA388+2</f>
        <v/>
      </c>
      <c r="MC388" s="6">
        <f>MA388-2</f>
        <v/>
      </c>
      <c r="MD388" s="4">
        <f>LE388</f>
        <v/>
      </c>
      <c r="ME388" s="9">
        <f>IF(MD388=0,1000,MD388+0.75)</f>
        <v/>
      </c>
      <c r="MF388" s="10">
        <f>IF(MD388=0,0,MD388-0.75)</f>
        <v/>
      </c>
      <c r="MG388" s="4">
        <f>((LM388*(LU388+LX388))-((LP388*(LV388+LW388))))</f>
        <v/>
      </c>
      <c r="MH388" s="9">
        <f>MG388*1.2</f>
        <v/>
      </c>
      <c r="MI388" s="10">
        <f>MG388*0.8</f>
        <v/>
      </c>
      <c r="MJ388">
        <f>IFERROR(NX388,"")</f>
        <v/>
      </c>
      <c r="MK388">
        <f>IFERROR(NY388,"")</f>
        <v/>
      </c>
      <c r="ML388">
        <f>IFERROR(NZ388,"")</f>
        <v/>
      </c>
      <c r="MM388">
        <f>IFERROR(OA388,"")</f>
        <v/>
      </c>
      <c r="MN388">
        <f>IFERROR(OB388,"")</f>
        <v/>
      </c>
      <c r="MO388">
        <f>IFERROR(OC388,"")</f>
        <v/>
      </c>
      <c r="MP388" s="1">
        <f>COUNTIFS(#REF!,LT388,#REF!,1,#REF!,"&gt;="&amp;MC388,#REF!,"&lt;="&amp;MB388,#REF!,"&lt;="&amp;ME388,#REF!,"&gt;="&amp;MF388,#REF!,"="&amp;KV388,#REF!,"="&amp;KX388)</f>
        <v/>
      </c>
      <c r="MQ388" s="1">
        <f>COUNTIFS(#REF!,LT388,#REF!,0,#REF!,"&gt;="&amp;MC388,#REF!,"&lt;="&amp;MB388,#REF!,"&lt;="&amp;ME388,#REF!,"&gt;="&amp;MF388,#REF!,"="&amp;KV388,#REF!,"="&amp;KX388)</f>
        <v/>
      </c>
      <c r="MR388" s="1">
        <f>COUNTIFS(#REF!,LT388,#REF!,1,#REF!,"&gt;="&amp;MC388,#REF!,"&lt;="&amp;MB388,#REF!,"&lt;="&amp;ME388,#REF!,"&gt;="&amp;MF388,#REF!,"="&amp;KW388,#REF!,"="&amp;KY388)</f>
        <v/>
      </c>
      <c r="MS388" s="1">
        <f>COUNTIFS(#REF!,LT388,#REF!,0,#REF!,"&gt;="&amp;MC388,#REF!,"&lt;="&amp;MB388,#REF!,"&lt;="&amp;ME388,#REF!,"&gt;="&amp;MF388,#REF!,"="&amp;KW388,#REF!,"="&amp;KY388)</f>
        <v/>
      </c>
      <c r="MT388" s="1">
        <f>COUNTIFS(#REF!,LT388,#REF!,1,#REF!,"&gt;="&amp;MI388,#REF!,"&lt;="&amp;MH388,#REF!,"&lt;="&amp;ME388,#REF!,"&gt;="&amp;MF388)</f>
        <v/>
      </c>
      <c r="MU388" s="1">
        <f>COUNTIFS(#REF!,LT388,#REF!,0,#REF!,"&gt;="&amp;MI388,#REF!,"&lt;="&amp;MH388,#REF!,"&lt;="&amp;ME388,#REF!,"&gt;="&amp;MF388)</f>
        <v/>
      </c>
      <c r="MV388" s="1">
        <f>COUNTIFS(#REF!,LT388,#REF!,1,#REF!,"&gt;="&amp;MI388,#REF!,"&lt;="&amp;MH388,#REF!,"="&amp;KZ388,#REF!,"="&amp;LA388,#REF!,"&lt;="&amp;ME388,#REF!,"&gt;="&amp;MF388)</f>
        <v/>
      </c>
      <c r="MW388" s="1">
        <f>COUNTIFS(#REF!,LT388,#REF!,0,#REF!,"&gt;="&amp;MI388,#REF!,"&lt;="&amp;MH388,#REF!,"="&amp;KZ388,#REF!,"="&amp;LA388,#REF!,"&lt;="&amp;ME388,#REF!,"&gt;="&amp;MF388)</f>
        <v/>
      </c>
      <c r="MX388" s="1">
        <f>COUNTIFS(#REF!,LT388,#REF!,1,#REF!,"&gt;="&amp;MC388,#REF!,"&lt;="&amp;MB388,#REF!,"&lt;="&amp;ME388,#REF!,"&gt;="&amp;MF388)</f>
        <v/>
      </c>
      <c r="MY388" s="1">
        <f>COUNTIFS(#REF!,LT388,#REF!,0,#REF!,"&gt;="&amp;MC388,#REF!,"&lt;="&amp;MB388,#REF!,"&lt;="&amp;ME388,#REF!,"&gt;="&amp;MF388)</f>
        <v/>
      </c>
      <c r="MZ388" s="1">
        <f>COUNTIFS(#REF!,LT388,#REF!,1,#REF!,"&lt;="&amp;ME388,#REF!,"&gt;="&amp;MF388,#REF!,"="&amp;KV388,#REF!,"="&amp;KX388)</f>
        <v/>
      </c>
      <c r="NA388" s="1">
        <f>COUNTIFS(#REF!,LT388,#REF!,0,#REF!,"&lt;="&amp;ME388,#REF!,"&gt;="&amp;MF388,#REF!,"="&amp;KV388,#REF!,"="&amp;KX388)</f>
        <v/>
      </c>
      <c r="NB388" s="1">
        <f>COUNTIFS(#REF!,LT388,#REF!,1,#REF!,"&lt;="&amp;ME388,#REF!,"&gt;="&amp;MF388,#REF!,"="&amp;KW388,#REF!,"="&amp;KY388)</f>
        <v/>
      </c>
      <c r="NC388" s="1">
        <f>COUNTIFS(#REF!,LT388,#REF!,0,#REF!,"&lt;="&amp;ME388,#REF!,"&gt;="&amp;MF388,#REF!,"="&amp;KW388,#REF!,"="&amp;KY388)</f>
        <v/>
      </c>
      <c r="ND388" s="1">
        <f>MP388+MR388+MT388+MV388+MX388+MZ388+NB388</f>
        <v/>
      </c>
      <c r="NE388" s="1">
        <f>MQ388+MS388+MU388+MW388+MY388+NA388+NC388</f>
        <v/>
      </c>
      <c r="NF388" s="1">
        <f>ND388+NE388</f>
        <v/>
      </c>
      <c r="NG388" s="33">
        <f>ND388/(ND388+NE388)</f>
        <v/>
      </c>
      <c r="NH388" s="3">
        <f>1/NG388</f>
        <v/>
      </c>
      <c r="NI388" s="1">
        <f>LH388</f>
        <v/>
      </c>
      <c r="NJ388" s="79">
        <f>((1-NG388)*(1/(NI388-1))*0.98-(NG388*1))</f>
        <v/>
      </c>
      <c r="NK388" s="34">
        <f>IF(LR388&lt;0.9,0,IF(AND(LR388&gt;1.1),0,1))</f>
        <v/>
      </c>
      <c r="NL388" s="34">
        <f>IF(LS388&lt;0.9,0,IF(AND(LS388&gt;1.1),0,1))</f>
        <v/>
      </c>
      <c r="NM388" s="32">
        <f>IF(NF388&gt;99,1,0)</f>
        <v/>
      </c>
      <c r="NN388" s="32">
        <f>IF(NJ388&gt;0.0799,1,0)</f>
        <v/>
      </c>
      <c r="NO388" s="32">
        <f>IF(NJ388&gt;NQ388,1,0)</f>
        <v/>
      </c>
      <c r="NP388" s="32">
        <f>NM388+NN388+NO388+NK388+NL388</f>
        <v/>
      </c>
      <c r="NQ388" s="79">
        <f>(((100*NG388)*(NI388-1)*0.98)-((1-NG388)*100))/100</f>
        <v/>
      </c>
      <c r="NR388" s="34">
        <f>IF(LR388&lt;0.9,0,IF(AND(LR388&gt;1.1),0,1))</f>
        <v/>
      </c>
      <c r="NS388" s="34">
        <f>IF(LS388&lt;0.9,0,IF(AND(LS388&gt;1.1),0,1))</f>
        <v/>
      </c>
      <c r="NT388" s="32">
        <f>IF(NF388&gt;99,1,0)</f>
        <v/>
      </c>
      <c r="NU388" s="32">
        <f>IF(NQ388&gt;0.0799,1,0)</f>
        <v/>
      </c>
      <c r="NV388" s="32">
        <f>IF(NQ388&gt;NJ388,1,0)</f>
        <v/>
      </c>
      <c r="NW388" s="32">
        <f>NT388+NU388+NV388+NR388+NS388</f>
        <v/>
      </c>
      <c r="NX388">
        <f>IF(NP388=5,"LayHome1-0",IF(AND(NW388=5),"BackHome1-0",""))</f>
        <v/>
      </c>
      <c r="NY388">
        <f>IF(NP388=5,KN388,IF(AND(NW388=5),KN388,""))</f>
        <v/>
      </c>
      <c r="NZ388">
        <f>IF(NP388=5,"Match Odds",IF(AND(NW388=5),"Match Odds",""))</f>
        <v/>
      </c>
      <c r="OA388">
        <f>IF(NP388=5,KP388,IF(AND(NW388=5),KP388,""))</f>
        <v/>
      </c>
      <c r="OB388">
        <f>IF(NP388=5,"MATCH_ODDS",IF(AND(NW388=5),"MATCH_ODDS",""))</f>
        <v/>
      </c>
      <c r="OC388">
        <f>IF(NP388=5,"LAY",IF(AND(NW388=5),"BACK",""))</f>
        <v/>
      </c>
    </row>
    <row r="389" ht="16.5" customHeight="1" thickBot="1" thickTop="1">
      <c r="A389" s="2" t="n"/>
      <c r="KN389" s="1">
        <f>IF(INDEX(#REF!,MATCH('HT 1-0'!D389,#REF!,0))=INDEX(#REF!,MATCH('HT 1-0'!D389,#REF!,0)),INDEX(#REF!,MATCH('HT 1-0'!D389,#REF!,0)),"ERROR")</f>
        <v/>
      </c>
      <c r="KO389" s="1">
        <f>IF(INDEX(#REF!,MATCH('HT 1-0'!E389,#REF!,0))=INDEX(#REF!,MATCH('HT 1-0'!E389,#REF!,0)),INDEX(#REF!,MATCH('HT 1-0'!E389,#REF!,0)),"ERROR")</f>
        <v/>
      </c>
      <c r="KP389" s="1">
        <f>KN389&amp;" v "&amp;KO389</f>
        <v/>
      </c>
      <c r="KQ389">
        <f>B389&amp;"_"&amp;C389</f>
        <v/>
      </c>
      <c r="KR389" s="1">
        <f>IF((HW389/KK389)&lt;0.335,"G",IF((HW389/KK389)&gt;0.67,"R","A"))</f>
        <v/>
      </c>
      <c r="KS389" s="1">
        <f>IF((HX389/KK389)&lt;0.335,"G",IF((HX389/KK389)&gt;0.67,"R","A"))</f>
        <v/>
      </c>
      <c r="KT389" s="1">
        <f>IF((IH389/KK389)&lt;0.335,"G",IF((IH389/KK389)&gt;0.67,"R","A"))</f>
        <v/>
      </c>
      <c r="KU389" s="1">
        <f>IF((II389/KK389)&lt;0.335,"G",IF((II389/KK389)&gt;0.67,"R","A"))</f>
        <v/>
      </c>
      <c r="KV389" s="1">
        <f>IF((HZ389/KK389)&lt;0.335,"G",IF((HZ389/KK389)&gt;0.67,"R","A"))</f>
        <v/>
      </c>
      <c r="KW389" s="1">
        <f>IF((HY389/KK389)&lt;0.335,"G",IF((HY389/KK389)&gt;0.67,"R","A"))</f>
        <v/>
      </c>
      <c r="KX389" s="1">
        <f>IF((IK389/KK389)&lt;0.335,"G",IF((IK389/KK389)&gt;0.67,"R","A"))</f>
        <v/>
      </c>
      <c r="KY389" s="1">
        <f>IF((IJ389/KK389)&lt;0.335,"G",IF((IJ389/KK389)&gt;0.67,"R","A"))</f>
        <v/>
      </c>
      <c r="KZ389" s="1">
        <f>IF((HQ389/KK389)&lt;0.335,"G",IF((HQ389/KK389)&gt;0.67,"R","A"))</f>
        <v/>
      </c>
      <c r="LA389" s="1">
        <f>IF((IB389/KK389)&lt;0.335,"G",IF((IB389/KK389)&gt;0.67,"R","A"))</f>
        <v/>
      </c>
      <c r="LB389">
        <f>IF(LQ389="1-0",INDEX(Scrape!#REF!,MATCH('HT 1-0'!KP389,Scrape!$B:$B,0)),"")</f>
        <v/>
      </c>
      <c r="LC389">
        <f>IF(LQ389="1-0",INDEX(Scrape!$A:$A,MATCH('HT 1-0'!KP389,Scrape!$B:$B,0)),"")</f>
        <v/>
      </c>
      <c r="LD389">
        <f>IF(LQ389="1-0",INDEX(Scrape!$B:$B,MATCH('HT 1-0'!KP389,Scrape!$B:$B,0)),"")</f>
        <v/>
      </c>
      <c r="LE389">
        <f>IF(LQ389="1-0",INDEX(Scrape!$C:$C,MATCH('HT 1-0'!KP389,Scrape!$B:$B,0)),"")</f>
        <v/>
      </c>
      <c r="LF389">
        <f>IF(LQ389="1-0",INDEX(Scrape!$D:$D,MATCH('HT 1-0'!KP389,Scrape!$B:$B,0)),"")</f>
        <v/>
      </c>
      <c r="LG389">
        <f>IF(LQ389="1-0",INDEX(Scrape!$E:$E,MATCH('HT 1-0'!KP389,Scrape!$B:$B,0)),"")</f>
        <v/>
      </c>
      <c r="LH389">
        <f>IF(LQ389="1-0",INDEX(Scrape!$F:$F,MATCH('HT 1-0'!KP389,Scrape!$B:$B,0)),"")</f>
        <v/>
      </c>
      <c r="LI389">
        <f>IF(LQ389="1-0",INDEX(Scrape!$G:$G,MATCH('HT 1-0'!KP389,Scrape!$B:$B,0)),"")</f>
        <v/>
      </c>
      <c r="LJ389">
        <f>IF(LQ389="1-0",INDEX(Scrape!$H:$H,MATCH('HT 1-0'!KP389,Scrape!$B:$B,0)),"")</f>
        <v/>
      </c>
      <c r="LK389">
        <f>IF(LQ389="1-0",INDEX(Scrape!$I:$I,MATCH('HT 1-0'!KP389,Scrape!$B:$B,0)),"")</f>
        <v/>
      </c>
      <c r="LL389">
        <f>IF(LQ389="1-0",INDEX(Scrape!$J:$J,MATCH('HT 1-0'!KP389,Scrape!$B:$B,0)),"")</f>
        <v/>
      </c>
      <c r="LM389">
        <f>IF(LQ389="1-0",INDEX(Scrape!$K:$K,MATCH('HT 1-0'!KP389,Scrape!$B:$B,0)),"")</f>
        <v/>
      </c>
      <c r="LN389">
        <f>IF(LQ389="1-0",INDEX(Scrape!$L:$L,MATCH('HT 1-0'!KP389,Scrape!$B:$B,0)),"")</f>
        <v/>
      </c>
      <c r="LO389">
        <f>IF(LQ389="1-0",INDEX(Scrape!$M:$M,MATCH('HT 1-0'!KP389,Scrape!$B:$B,0)),"")</f>
        <v/>
      </c>
      <c r="LP389">
        <f>IF(LQ389="1-0",INDEX(Scrape!$N:$N,MATCH('HT 1-0'!KP389,Scrape!$B:$B,0)),"")</f>
        <v/>
      </c>
      <c r="LQ389">
        <f>INDEX(Scrape!$O:$O,MATCH('HT 1-0'!KP389,Scrape!$B:$B,0))</f>
        <v/>
      </c>
      <c r="LR389">
        <f>(1/LJ389)+(1/LI389)+(1/LH389)</f>
        <v/>
      </c>
      <c r="LS389">
        <f>(1/LG389)+(1/LF389)+(1/LE389)</f>
        <v/>
      </c>
      <c r="LT389" s="8">
        <f>IF(INDEX(#REF!,MATCH(KQ389,#REF!,0))=INDEX(#REF!,MATCH(KQ389,#REF!,0)),INDEX(#REF!,MATCH(KQ389,#REF!,0)),"ERROR")</f>
        <v/>
      </c>
      <c r="LU389" s="4">
        <f>IF(KR389="G",2,IF(KR389="R",0.5,IF(KR389="A",1)))</f>
        <v/>
      </c>
      <c r="LV389" s="4">
        <f>IF(KS389="G",0.5,IF(KS389="R",2,IF(KS389="A",1)))</f>
        <v/>
      </c>
      <c r="LW389" s="4">
        <f>IF(KT389="G",2,IF(KT389="R",0.5,IF(KT389="A",1)))</f>
        <v/>
      </c>
      <c r="LX389" s="4">
        <f>IF(KU389="G",0.5,IF(KU389="R",2,IF(KU389="A",1)))</f>
        <v/>
      </c>
      <c r="LY389" s="7">
        <f>(LK389*(LU389+LX389)+(LL389*(LU389+LX389)))</f>
        <v/>
      </c>
      <c r="LZ389" s="7">
        <f>(LN389*(LV389+LW389)+(LO389*(LV389+LW389)))</f>
        <v/>
      </c>
      <c r="MA389" s="11">
        <f>LY389-LZ389</f>
        <v/>
      </c>
      <c r="MB389" s="5">
        <f>MA389+2</f>
        <v/>
      </c>
      <c r="MC389" s="6">
        <f>MA389-2</f>
        <v/>
      </c>
      <c r="MD389" s="4">
        <f>LE389</f>
        <v/>
      </c>
      <c r="ME389" s="9">
        <f>IF(MD389=0,1000,MD389+0.75)</f>
        <v/>
      </c>
      <c r="MF389" s="10">
        <f>IF(MD389=0,0,MD389-0.75)</f>
        <v/>
      </c>
      <c r="MG389" s="4">
        <f>((LM389*(LU389+LX389))-((LP389*(LV389+LW389))))</f>
        <v/>
      </c>
      <c r="MH389" s="9">
        <f>MG389*1.2</f>
        <v/>
      </c>
      <c r="MI389" s="10">
        <f>MG389*0.8</f>
        <v/>
      </c>
      <c r="MJ389">
        <f>IFERROR(NX389,"")</f>
        <v/>
      </c>
      <c r="MK389">
        <f>IFERROR(NY389,"")</f>
        <v/>
      </c>
      <c r="ML389">
        <f>IFERROR(NZ389,"")</f>
        <v/>
      </c>
      <c r="MM389">
        <f>IFERROR(OA389,"")</f>
        <v/>
      </c>
      <c r="MN389">
        <f>IFERROR(OB389,"")</f>
        <v/>
      </c>
      <c r="MO389">
        <f>IFERROR(OC389,"")</f>
        <v/>
      </c>
      <c r="MP389" s="1">
        <f>COUNTIFS(#REF!,LT389,#REF!,1,#REF!,"&gt;="&amp;MC389,#REF!,"&lt;="&amp;MB389,#REF!,"&lt;="&amp;ME389,#REF!,"&gt;="&amp;MF389,#REF!,"="&amp;KV389,#REF!,"="&amp;KX389)</f>
        <v/>
      </c>
      <c r="MQ389" s="1">
        <f>COUNTIFS(#REF!,LT389,#REF!,0,#REF!,"&gt;="&amp;MC389,#REF!,"&lt;="&amp;MB389,#REF!,"&lt;="&amp;ME389,#REF!,"&gt;="&amp;MF389,#REF!,"="&amp;KV389,#REF!,"="&amp;KX389)</f>
        <v/>
      </c>
      <c r="MR389" s="1">
        <f>COUNTIFS(#REF!,LT389,#REF!,1,#REF!,"&gt;="&amp;MC389,#REF!,"&lt;="&amp;MB389,#REF!,"&lt;="&amp;ME389,#REF!,"&gt;="&amp;MF389,#REF!,"="&amp;KW389,#REF!,"="&amp;KY389)</f>
        <v/>
      </c>
      <c r="MS389" s="1">
        <f>COUNTIFS(#REF!,LT389,#REF!,0,#REF!,"&gt;="&amp;MC389,#REF!,"&lt;="&amp;MB389,#REF!,"&lt;="&amp;ME389,#REF!,"&gt;="&amp;MF389,#REF!,"="&amp;KW389,#REF!,"="&amp;KY389)</f>
        <v/>
      </c>
      <c r="MT389" s="1">
        <f>COUNTIFS(#REF!,LT389,#REF!,1,#REF!,"&gt;="&amp;MI389,#REF!,"&lt;="&amp;MH389,#REF!,"&lt;="&amp;ME389,#REF!,"&gt;="&amp;MF389)</f>
        <v/>
      </c>
      <c r="MU389" s="1">
        <f>COUNTIFS(#REF!,LT389,#REF!,0,#REF!,"&gt;="&amp;MI389,#REF!,"&lt;="&amp;MH389,#REF!,"&lt;="&amp;ME389,#REF!,"&gt;="&amp;MF389)</f>
        <v/>
      </c>
      <c r="MV389" s="1">
        <f>COUNTIFS(#REF!,LT389,#REF!,1,#REF!,"&gt;="&amp;MI389,#REF!,"&lt;="&amp;MH389,#REF!,"="&amp;KZ389,#REF!,"="&amp;LA389,#REF!,"&lt;="&amp;ME389,#REF!,"&gt;="&amp;MF389)</f>
        <v/>
      </c>
      <c r="MW389" s="1">
        <f>COUNTIFS(#REF!,LT389,#REF!,0,#REF!,"&gt;="&amp;MI389,#REF!,"&lt;="&amp;MH389,#REF!,"="&amp;KZ389,#REF!,"="&amp;LA389,#REF!,"&lt;="&amp;ME389,#REF!,"&gt;="&amp;MF389)</f>
        <v/>
      </c>
      <c r="MX389" s="1">
        <f>COUNTIFS(#REF!,LT389,#REF!,1,#REF!,"&gt;="&amp;MC389,#REF!,"&lt;="&amp;MB389,#REF!,"&lt;="&amp;ME389,#REF!,"&gt;="&amp;MF389)</f>
        <v/>
      </c>
      <c r="MY389" s="1">
        <f>COUNTIFS(#REF!,LT389,#REF!,0,#REF!,"&gt;="&amp;MC389,#REF!,"&lt;="&amp;MB389,#REF!,"&lt;="&amp;ME389,#REF!,"&gt;="&amp;MF389)</f>
        <v/>
      </c>
      <c r="MZ389" s="1">
        <f>COUNTIFS(#REF!,LT389,#REF!,1,#REF!,"&lt;="&amp;ME389,#REF!,"&gt;="&amp;MF389,#REF!,"="&amp;KV389,#REF!,"="&amp;KX389)</f>
        <v/>
      </c>
      <c r="NA389" s="1">
        <f>COUNTIFS(#REF!,LT389,#REF!,0,#REF!,"&lt;="&amp;ME389,#REF!,"&gt;="&amp;MF389,#REF!,"="&amp;KV389,#REF!,"="&amp;KX389)</f>
        <v/>
      </c>
      <c r="NB389" s="1">
        <f>COUNTIFS(#REF!,LT389,#REF!,1,#REF!,"&lt;="&amp;ME389,#REF!,"&gt;="&amp;MF389,#REF!,"="&amp;KW389,#REF!,"="&amp;KY389)</f>
        <v/>
      </c>
      <c r="NC389" s="1">
        <f>COUNTIFS(#REF!,LT389,#REF!,0,#REF!,"&lt;="&amp;ME389,#REF!,"&gt;="&amp;MF389,#REF!,"="&amp;KW389,#REF!,"="&amp;KY389)</f>
        <v/>
      </c>
      <c r="ND389" s="1">
        <f>MP389+MR389+MT389+MV389+MX389+MZ389+NB389</f>
        <v/>
      </c>
      <c r="NE389" s="1">
        <f>MQ389+MS389+MU389+MW389+MY389+NA389+NC389</f>
        <v/>
      </c>
      <c r="NF389" s="1">
        <f>ND389+NE389</f>
        <v/>
      </c>
      <c r="NG389" s="33">
        <f>ND389/(ND389+NE389)</f>
        <v/>
      </c>
      <c r="NH389" s="3">
        <f>1/NG389</f>
        <v/>
      </c>
      <c r="NI389" s="1">
        <f>LH389</f>
        <v/>
      </c>
      <c r="NJ389" s="79">
        <f>((1-NG389)*(1/(NI389-1))*0.98-(NG389*1))</f>
        <v/>
      </c>
      <c r="NK389" s="34">
        <f>IF(LR389&lt;0.9,0,IF(AND(LR389&gt;1.1),0,1))</f>
        <v/>
      </c>
      <c r="NL389" s="34">
        <f>IF(LS389&lt;0.9,0,IF(AND(LS389&gt;1.1),0,1))</f>
        <v/>
      </c>
      <c r="NM389" s="32">
        <f>IF(NF389&gt;99,1,0)</f>
        <v/>
      </c>
      <c r="NN389" s="32">
        <f>IF(NJ389&gt;0.0799,1,0)</f>
        <v/>
      </c>
      <c r="NO389" s="32">
        <f>IF(NJ389&gt;NQ389,1,0)</f>
        <v/>
      </c>
      <c r="NP389" s="32">
        <f>NM389+NN389+NO389+NK389+NL389</f>
        <v/>
      </c>
      <c r="NQ389" s="79">
        <f>(((100*NG389)*(NI389-1)*0.98)-((1-NG389)*100))/100</f>
        <v/>
      </c>
      <c r="NR389" s="34">
        <f>IF(LR389&lt;0.9,0,IF(AND(LR389&gt;1.1),0,1))</f>
        <v/>
      </c>
      <c r="NS389" s="34">
        <f>IF(LS389&lt;0.9,0,IF(AND(LS389&gt;1.1),0,1))</f>
        <v/>
      </c>
      <c r="NT389" s="32">
        <f>IF(NF389&gt;99,1,0)</f>
        <v/>
      </c>
      <c r="NU389" s="32">
        <f>IF(NQ389&gt;0.0799,1,0)</f>
        <v/>
      </c>
      <c r="NV389" s="32">
        <f>IF(NQ389&gt;NJ389,1,0)</f>
        <v/>
      </c>
      <c r="NW389" s="32">
        <f>NT389+NU389+NV389+NR389+NS389</f>
        <v/>
      </c>
      <c r="NX389">
        <f>IF(NP389=5,"LayHome1-0",IF(AND(NW389=5),"BackHome1-0",""))</f>
        <v/>
      </c>
      <c r="NY389">
        <f>IF(NP389=5,KN389,IF(AND(NW389=5),KN389,""))</f>
        <v/>
      </c>
      <c r="NZ389">
        <f>IF(NP389=5,"Match Odds",IF(AND(NW389=5),"Match Odds",""))</f>
        <v/>
      </c>
      <c r="OA389">
        <f>IF(NP389=5,KP389,IF(AND(NW389=5),KP389,""))</f>
        <v/>
      </c>
      <c r="OB389">
        <f>IF(NP389=5,"MATCH_ODDS",IF(AND(NW389=5),"MATCH_ODDS",""))</f>
        <v/>
      </c>
      <c r="OC389">
        <f>IF(NP389=5,"LAY",IF(AND(NW389=5),"BACK",""))</f>
        <v/>
      </c>
    </row>
    <row r="390" ht="16.5" customHeight="1" thickBot="1" thickTop="1">
      <c r="A390" s="2" t="n"/>
      <c r="KN390" s="1">
        <f>IF(INDEX(#REF!,MATCH('HT 1-0'!D390,#REF!,0))=INDEX(#REF!,MATCH('HT 1-0'!D390,#REF!,0)),INDEX(#REF!,MATCH('HT 1-0'!D390,#REF!,0)),"ERROR")</f>
        <v/>
      </c>
      <c r="KO390" s="1">
        <f>IF(INDEX(#REF!,MATCH('HT 1-0'!E390,#REF!,0))=INDEX(#REF!,MATCH('HT 1-0'!E390,#REF!,0)),INDEX(#REF!,MATCH('HT 1-0'!E390,#REF!,0)),"ERROR")</f>
        <v/>
      </c>
      <c r="KP390" s="1">
        <f>KN390&amp;" v "&amp;KO390</f>
        <v/>
      </c>
      <c r="KQ390">
        <f>B390&amp;"_"&amp;C390</f>
        <v/>
      </c>
      <c r="KR390" s="1">
        <f>IF((HW390/KK390)&lt;0.335,"G",IF((HW390/KK390)&gt;0.67,"R","A"))</f>
        <v/>
      </c>
      <c r="KS390" s="1">
        <f>IF((HX390/KK390)&lt;0.335,"G",IF((HX390/KK390)&gt;0.67,"R","A"))</f>
        <v/>
      </c>
      <c r="KT390" s="1">
        <f>IF((IH390/KK390)&lt;0.335,"G",IF((IH390/KK390)&gt;0.67,"R","A"))</f>
        <v/>
      </c>
      <c r="KU390" s="1">
        <f>IF((II390/KK390)&lt;0.335,"G",IF((II390/KK390)&gt;0.67,"R","A"))</f>
        <v/>
      </c>
      <c r="KV390" s="1">
        <f>IF((HZ390/KK390)&lt;0.335,"G",IF((HZ390/KK390)&gt;0.67,"R","A"))</f>
        <v/>
      </c>
      <c r="KW390" s="1">
        <f>IF((HY390/KK390)&lt;0.335,"G",IF((HY390/KK390)&gt;0.67,"R","A"))</f>
        <v/>
      </c>
      <c r="KX390" s="1">
        <f>IF((IK390/KK390)&lt;0.335,"G",IF((IK390/KK390)&gt;0.67,"R","A"))</f>
        <v/>
      </c>
      <c r="KY390" s="1">
        <f>IF((IJ390/KK390)&lt;0.335,"G",IF((IJ390/KK390)&gt;0.67,"R","A"))</f>
        <v/>
      </c>
      <c r="KZ390" s="1">
        <f>IF((HQ390/KK390)&lt;0.335,"G",IF((HQ390/KK390)&gt;0.67,"R","A"))</f>
        <v/>
      </c>
      <c r="LA390" s="1">
        <f>IF((IB390/KK390)&lt;0.335,"G",IF((IB390/KK390)&gt;0.67,"R","A"))</f>
        <v/>
      </c>
      <c r="LB390">
        <f>IF(LQ390="1-0",INDEX(Scrape!#REF!,MATCH('HT 1-0'!KP390,Scrape!$B:$B,0)),"")</f>
        <v/>
      </c>
      <c r="LC390">
        <f>IF(LQ390="1-0",INDEX(Scrape!$A:$A,MATCH('HT 1-0'!KP390,Scrape!$B:$B,0)),"")</f>
        <v/>
      </c>
      <c r="LD390">
        <f>IF(LQ390="1-0",INDEX(Scrape!$B:$B,MATCH('HT 1-0'!KP390,Scrape!$B:$B,0)),"")</f>
        <v/>
      </c>
      <c r="LE390">
        <f>IF(LQ390="1-0",INDEX(Scrape!$C:$C,MATCH('HT 1-0'!KP390,Scrape!$B:$B,0)),"")</f>
        <v/>
      </c>
      <c r="LF390">
        <f>IF(LQ390="1-0",INDEX(Scrape!$D:$D,MATCH('HT 1-0'!KP390,Scrape!$B:$B,0)),"")</f>
        <v/>
      </c>
      <c r="LG390">
        <f>IF(LQ390="1-0",INDEX(Scrape!$E:$E,MATCH('HT 1-0'!KP390,Scrape!$B:$B,0)),"")</f>
        <v/>
      </c>
      <c r="LH390">
        <f>IF(LQ390="1-0",INDEX(Scrape!$F:$F,MATCH('HT 1-0'!KP390,Scrape!$B:$B,0)),"")</f>
        <v/>
      </c>
      <c r="LI390">
        <f>IF(LQ390="1-0",INDEX(Scrape!$G:$G,MATCH('HT 1-0'!KP390,Scrape!$B:$B,0)),"")</f>
        <v/>
      </c>
      <c r="LJ390">
        <f>IF(LQ390="1-0",INDEX(Scrape!$H:$H,MATCH('HT 1-0'!KP390,Scrape!$B:$B,0)),"")</f>
        <v/>
      </c>
      <c r="LK390">
        <f>IF(LQ390="1-0",INDEX(Scrape!$I:$I,MATCH('HT 1-0'!KP390,Scrape!$B:$B,0)),"")</f>
        <v/>
      </c>
      <c r="LL390">
        <f>IF(LQ390="1-0",INDEX(Scrape!$J:$J,MATCH('HT 1-0'!KP390,Scrape!$B:$B,0)),"")</f>
        <v/>
      </c>
      <c r="LM390">
        <f>IF(LQ390="1-0",INDEX(Scrape!$K:$K,MATCH('HT 1-0'!KP390,Scrape!$B:$B,0)),"")</f>
        <v/>
      </c>
      <c r="LN390">
        <f>IF(LQ390="1-0",INDEX(Scrape!$L:$L,MATCH('HT 1-0'!KP390,Scrape!$B:$B,0)),"")</f>
        <v/>
      </c>
      <c r="LO390">
        <f>IF(LQ390="1-0",INDEX(Scrape!$M:$M,MATCH('HT 1-0'!KP390,Scrape!$B:$B,0)),"")</f>
        <v/>
      </c>
      <c r="LP390">
        <f>IF(LQ390="1-0",INDEX(Scrape!$N:$N,MATCH('HT 1-0'!KP390,Scrape!$B:$B,0)),"")</f>
        <v/>
      </c>
      <c r="LQ390">
        <f>INDEX(Scrape!$O:$O,MATCH('HT 1-0'!KP390,Scrape!$B:$B,0))</f>
        <v/>
      </c>
      <c r="LR390">
        <f>(1/LJ390)+(1/LI390)+(1/LH390)</f>
        <v/>
      </c>
      <c r="LS390">
        <f>(1/LG390)+(1/LF390)+(1/LE390)</f>
        <v/>
      </c>
      <c r="LT390" s="8">
        <f>IF(INDEX(#REF!,MATCH(KQ390,#REF!,0))=INDEX(#REF!,MATCH(KQ390,#REF!,0)),INDEX(#REF!,MATCH(KQ390,#REF!,0)),"ERROR")</f>
        <v/>
      </c>
      <c r="LU390" s="4">
        <f>IF(KR390="G",2,IF(KR390="R",0.5,IF(KR390="A",1)))</f>
        <v/>
      </c>
      <c r="LV390" s="4">
        <f>IF(KS390="G",0.5,IF(KS390="R",2,IF(KS390="A",1)))</f>
        <v/>
      </c>
      <c r="LW390" s="4">
        <f>IF(KT390="G",2,IF(KT390="R",0.5,IF(KT390="A",1)))</f>
        <v/>
      </c>
      <c r="LX390" s="4">
        <f>IF(KU390="G",0.5,IF(KU390="R",2,IF(KU390="A",1)))</f>
        <v/>
      </c>
      <c r="LY390" s="7">
        <f>(LK390*(LU390+LX390)+(LL390*(LU390+LX390)))</f>
        <v/>
      </c>
      <c r="LZ390" s="7">
        <f>(LN390*(LV390+LW390)+(LO390*(LV390+LW390)))</f>
        <v/>
      </c>
      <c r="MA390" s="11">
        <f>LY390-LZ390</f>
        <v/>
      </c>
      <c r="MB390" s="5">
        <f>MA390+2</f>
        <v/>
      </c>
      <c r="MC390" s="6">
        <f>MA390-2</f>
        <v/>
      </c>
      <c r="MD390" s="4">
        <f>LE390</f>
        <v/>
      </c>
      <c r="ME390" s="9">
        <f>IF(MD390=0,1000,MD390+0.75)</f>
        <v/>
      </c>
      <c r="MF390" s="10">
        <f>IF(MD390=0,0,MD390-0.75)</f>
        <v/>
      </c>
      <c r="MG390" s="4">
        <f>((LM390*(LU390+LX390))-((LP390*(LV390+LW390))))</f>
        <v/>
      </c>
      <c r="MH390" s="9">
        <f>MG390*1.2</f>
        <v/>
      </c>
      <c r="MI390" s="10">
        <f>MG390*0.8</f>
        <v/>
      </c>
      <c r="MJ390">
        <f>IFERROR(NX390,"")</f>
        <v/>
      </c>
      <c r="MK390">
        <f>IFERROR(NY390,"")</f>
        <v/>
      </c>
      <c r="ML390">
        <f>IFERROR(NZ390,"")</f>
        <v/>
      </c>
      <c r="MM390">
        <f>IFERROR(OA390,"")</f>
        <v/>
      </c>
      <c r="MN390">
        <f>IFERROR(OB390,"")</f>
        <v/>
      </c>
      <c r="MO390">
        <f>IFERROR(OC390,"")</f>
        <v/>
      </c>
      <c r="MP390" s="1">
        <f>COUNTIFS(#REF!,LT390,#REF!,1,#REF!,"&gt;="&amp;MC390,#REF!,"&lt;="&amp;MB390,#REF!,"&lt;="&amp;ME390,#REF!,"&gt;="&amp;MF390,#REF!,"="&amp;KV390,#REF!,"="&amp;KX390)</f>
        <v/>
      </c>
      <c r="MQ390" s="1">
        <f>COUNTIFS(#REF!,LT390,#REF!,0,#REF!,"&gt;="&amp;MC390,#REF!,"&lt;="&amp;MB390,#REF!,"&lt;="&amp;ME390,#REF!,"&gt;="&amp;MF390,#REF!,"="&amp;KV390,#REF!,"="&amp;KX390)</f>
        <v/>
      </c>
      <c r="MR390" s="1">
        <f>COUNTIFS(#REF!,LT390,#REF!,1,#REF!,"&gt;="&amp;MC390,#REF!,"&lt;="&amp;MB390,#REF!,"&lt;="&amp;ME390,#REF!,"&gt;="&amp;MF390,#REF!,"="&amp;KW390,#REF!,"="&amp;KY390)</f>
        <v/>
      </c>
      <c r="MS390" s="1">
        <f>COUNTIFS(#REF!,LT390,#REF!,0,#REF!,"&gt;="&amp;MC390,#REF!,"&lt;="&amp;MB390,#REF!,"&lt;="&amp;ME390,#REF!,"&gt;="&amp;MF390,#REF!,"="&amp;KW390,#REF!,"="&amp;KY390)</f>
        <v/>
      </c>
      <c r="MT390" s="1">
        <f>COUNTIFS(#REF!,LT390,#REF!,1,#REF!,"&gt;="&amp;MI390,#REF!,"&lt;="&amp;MH390,#REF!,"&lt;="&amp;ME390,#REF!,"&gt;="&amp;MF390)</f>
        <v/>
      </c>
      <c r="MU390" s="1">
        <f>COUNTIFS(#REF!,LT390,#REF!,0,#REF!,"&gt;="&amp;MI390,#REF!,"&lt;="&amp;MH390,#REF!,"&lt;="&amp;ME390,#REF!,"&gt;="&amp;MF390)</f>
        <v/>
      </c>
      <c r="MV390" s="1">
        <f>COUNTIFS(#REF!,LT390,#REF!,1,#REF!,"&gt;="&amp;MI390,#REF!,"&lt;="&amp;MH390,#REF!,"="&amp;KZ390,#REF!,"="&amp;LA390,#REF!,"&lt;="&amp;ME390,#REF!,"&gt;="&amp;MF390)</f>
        <v/>
      </c>
      <c r="MW390" s="1">
        <f>COUNTIFS(#REF!,LT390,#REF!,0,#REF!,"&gt;="&amp;MI390,#REF!,"&lt;="&amp;MH390,#REF!,"="&amp;KZ390,#REF!,"="&amp;LA390,#REF!,"&lt;="&amp;ME390,#REF!,"&gt;="&amp;MF390)</f>
        <v/>
      </c>
      <c r="MX390" s="1">
        <f>COUNTIFS(#REF!,LT390,#REF!,1,#REF!,"&gt;="&amp;MC390,#REF!,"&lt;="&amp;MB390,#REF!,"&lt;="&amp;ME390,#REF!,"&gt;="&amp;MF390)</f>
        <v/>
      </c>
      <c r="MY390" s="1">
        <f>COUNTIFS(#REF!,LT390,#REF!,0,#REF!,"&gt;="&amp;MC390,#REF!,"&lt;="&amp;MB390,#REF!,"&lt;="&amp;ME390,#REF!,"&gt;="&amp;MF390)</f>
        <v/>
      </c>
      <c r="MZ390" s="1">
        <f>COUNTIFS(#REF!,LT390,#REF!,1,#REF!,"&lt;="&amp;ME390,#REF!,"&gt;="&amp;MF390,#REF!,"="&amp;KV390,#REF!,"="&amp;KX390)</f>
        <v/>
      </c>
      <c r="NA390" s="1">
        <f>COUNTIFS(#REF!,LT390,#REF!,0,#REF!,"&lt;="&amp;ME390,#REF!,"&gt;="&amp;MF390,#REF!,"="&amp;KV390,#REF!,"="&amp;KX390)</f>
        <v/>
      </c>
      <c r="NB390" s="1">
        <f>COUNTIFS(#REF!,LT390,#REF!,1,#REF!,"&lt;="&amp;ME390,#REF!,"&gt;="&amp;MF390,#REF!,"="&amp;KW390,#REF!,"="&amp;KY390)</f>
        <v/>
      </c>
      <c r="NC390" s="1">
        <f>COUNTIFS(#REF!,LT390,#REF!,0,#REF!,"&lt;="&amp;ME390,#REF!,"&gt;="&amp;MF390,#REF!,"="&amp;KW390,#REF!,"="&amp;KY390)</f>
        <v/>
      </c>
      <c r="ND390" s="1">
        <f>MP390+MR390+MT390+MV390+MX390+MZ390+NB390</f>
        <v/>
      </c>
      <c r="NE390" s="1">
        <f>MQ390+MS390+MU390+MW390+MY390+NA390+NC390</f>
        <v/>
      </c>
      <c r="NF390" s="1">
        <f>ND390+NE390</f>
        <v/>
      </c>
      <c r="NG390" s="33">
        <f>ND390/(ND390+NE390)</f>
        <v/>
      </c>
      <c r="NH390" s="3">
        <f>1/NG390</f>
        <v/>
      </c>
      <c r="NI390" s="1">
        <f>LH390</f>
        <v/>
      </c>
      <c r="NJ390" s="79">
        <f>((1-NG390)*(1/(NI390-1))*0.98-(NG390*1))</f>
        <v/>
      </c>
      <c r="NK390" s="34">
        <f>IF(LR390&lt;0.9,0,IF(AND(LR390&gt;1.1),0,1))</f>
        <v/>
      </c>
      <c r="NL390" s="34">
        <f>IF(LS390&lt;0.9,0,IF(AND(LS390&gt;1.1),0,1))</f>
        <v/>
      </c>
      <c r="NM390" s="32">
        <f>IF(NF390&gt;99,1,0)</f>
        <v/>
      </c>
      <c r="NN390" s="32">
        <f>IF(NJ390&gt;0.0799,1,0)</f>
        <v/>
      </c>
      <c r="NO390" s="32">
        <f>IF(NJ390&gt;NQ390,1,0)</f>
        <v/>
      </c>
      <c r="NP390" s="32">
        <f>NM390+NN390+NO390+NK390+NL390</f>
        <v/>
      </c>
      <c r="NQ390" s="79">
        <f>(((100*NG390)*(NI390-1)*0.98)-((1-NG390)*100))/100</f>
        <v/>
      </c>
      <c r="NR390" s="34">
        <f>IF(LR390&lt;0.9,0,IF(AND(LR390&gt;1.1),0,1))</f>
        <v/>
      </c>
      <c r="NS390" s="34">
        <f>IF(LS390&lt;0.9,0,IF(AND(LS390&gt;1.1),0,1))</f>
        <v/>
      </c>
      <c r="NT390" s="32">
        <f>IF(NF390&gt;99,1,0)</f>
        <v/>
      </c>
      <c r="NU390" s="32">
        <f>IF(NQ390&gt;0.0799,1,0)</f>
        <v/>
      </c>
      <c r="NV390" s="32">
        <f>IF(NQ390&gt;NJ390,1,0)</f>
        <v/>
      </c>
      <c r="NW390" s="32">
        <f>NT390+NU390+NV390+NR390+NS390</f>
        <v/>
      </c>
      <c r="NX390">
        <f>IF(NP390=5,"LayHome1-0",IF(AND(NW390=5),"BackHome1-0",""))</f>
        <v/>
      </c>
      <c r="NY390">
        <f>IF(NP390=5,KN390,IF(AND(NW390=5),KN390,""))</f>
        <v/>
      </c>
      <c r="NZ390">
        <f>IF(NP390=5,"Match Odds",IF(AND(NW390=5),"Match Odds",""))</f>
        <v/>
      </c>
      <c r="OA390">
        <f>IF(NP390=5,KP390,IF(AND(NW390=5),KP390,""))</f>
        <v/>
      </c>
      <c r="OB390">
        <f>IF(NP390=5,"MATCH_ODDS",IF(AND(NW390=5),"MATCH_ODDS",""))</f>
        <v/>
      </c>
      <c r="OC390">
        <f>IF(NP390=5,"LAY",IF(AND(NW390=5),"BACK",""))</f>
        <v/>
      </c>
    </row>
    <row r="391" ht="16.5" customHeight="1" thickBot="1" thickTop="1">
      <c r="A391" s="2" t="n"/>
      <c r="KN391" s="1">
        <f>IF(INDEX(#REF!,MATCH('HT 1-0'!D391,#REF!,0))=INDEX(#REF!,MATCH('HT 1-0'!D391,#REF!,0)),INDEX(#REF!,MATCH('HT 1-0'!D391,#REF!,0)),"ERROR")</f>
        <v/>
      </c>
      <c r="KO391" s="1">
        <f>IF(INDEX(#REF!,MATCH('HT 1-0'!E391,#REF!,0))=INDEX(#REF!,MATCH('HT 1-0'!E391,#REF!,0)),INDEX(#REF!,MATCH('HT 1-0'!E391,#REF!,0)),"ERROR")</f>
        <v/>
      </c>
      <c r="KP391" s="1">
        <f>KN391&amp;" v "&amp;KO391</f>
        <v/>
      </c>
      <c r="KQ391">
        <f>B391&amp;"_"&amp;C391</f>
        <v/>
      </c>
      <c r="KR391" s="1">
        <f>IF((HW391/KK391)&lt;0.335,"G",IF((HW391/KK391)&gt;0.67,"R","A"))</f>
        <v/>
      </c>
      <c r="KS391" s="1">
        <f>IF((HX391/KK391)&lt;0.335,"G",IF((HX391/KK391)&gt;0.67,"R","A"))</f>
        <v/>
      </c>
      <c r="KT391" s="1">
        <f>IF((IH391/KK391)&lt;0.335,"G",IF((IH391/KK391)&gt;0.67,"R","A"))</f>
        <v/>
      </c>
      <c r="KU391" s="1">
        <f>IF((II391/KK391)&lt;0.335,"G",IF((II391/KK391)&gt;0.67,"R","A"))</f>
        <v/>
      </c>
      <c r="KV391" s="1">
        <f>IF((HZ391/KK391)&lt;0.335,"G",IF((HZ391/KK391)&gt;0.67,"R","A"))</f>
        <v/>
      </c>
      <c r="KW391" s="1">
        <f>IF((HY391/KK391)&lt;0.335,"G",IF((HY391/KK391)&gt;0.67,"R","A"))</f>
        <v/>
      </c>
      <c r="KX391" s="1">
        <f>IF((IK391/KK391)&lt;0.335,"G",IF((IK391/KK391)&gt;0.67,"R","A"))</f>
        <v/>
      </c>
      <c r="KY391" s="1">
        <f>IF((IJ391/KK391)&lt;0.335,"G",IF((IJ391/KK391)&gt;0.67,"R","A"))</f>
        <v/>
      </c>
      <c r="KZ391" s="1">
        <f>IF((HQ391/KK391)&lt;0.335,"G",IF((HQ391/KK391)&gt;0.67,"R","A"))</f>
        <v/>
      </c>
      <c r="LA391" s="1">
        <f>IF((IB391/KK391)&lt;0.335,"G",IF((IB391/KK391)&gt;0.67,"R","A"))</f>
        <v/>
      </c>
      <c r="LB391">
        <f>IF(LQ391="1-0",INDEX(Scrape!#REF!,MATCH('HT 1-0'!KP391,Scrape!$B:$B,0)),"")</f>
        <v/>
      </c>
      <c r="LC391">
        <f>IF(LQ391="1-0",INDEX(Scrape!$A:$A,MATCH('HT 1-0'!KP391,Scrape!$B:$B,0)),"")</f>
        <v/>
      </c>
      <c r="LD391">
        <f>IF(LQ391="1-0",INDEX(Scrape!$B:$B,MATCH('HT 1-0'!KP391,Scrape!$B:$B,0)),"")</f>
        <v/>
      </c>
      <c r="LE391">
        <f>IF(LQ391="1-0",INDEX(Scrape!$C:$C,MATCH('HT 1-0'!KP391,Scrape!$B:$B,0)),"")</f>
        <v/>
      </c>
      <c r="LF391">
        <f>IF(LQ391="1-0",INDEX(Scrape!$D:$D,MATCH('HT 1-0'!KP391,Scrape!$B:$B,0)),"")</f>
        <v/>
      </c>
      <c r="LG391">
        <f>IF(LQ391="1-0",INDEX(Scrape!$E:$E,MATCH('HT 1-0'!KP391,Scrape!$B:$B,0)),"")</f>
        <v/>
      </c>
      <c r="LH391">
        <f>IF(LQ391="1-0",INDEX(Scrape!$F:$F,MATCH('HT 1-0'!KP391,Scrape!$B:$B,0)),"")</f>
        <v/>
      </c>
      <c r="LI391">
        <f>IF(LQ391="1-0",INDEX(Scrape!$G:$G,MATCH('HT 1-0'!KP391,Scrape!$B:$B,0)),"")</f>
        <v/>
      </c>
      <c r="LJ391">
        <f>IF(LQ391="1-0",INDEX(Scrape!$H:$H,MATCH('HT 1-0'!KP391,Scrape!$B:$B,0)),"")</f>
        <v/>
      </c>
      <c r="LK391">
        <f>IF(LQ391="1-0",INDEX(Scrape!$I:$I,MATCH('HT 1-0'!KP391,Scrape!$B:$B,0)),"")</f>
        <v/>
      </c>
      <c r="LL391">
        <f>IF(LQ391="1-0",INDEX(Scrape!$J:$J,MATCH('HT 1-0'!KP391,Scrape!$B:$B,0)),"")</f>
        <v/>
      </c>
      <c r="LM391">
        <f>IF(LQ391="1-0",INDEX(Scrape!$K:$K,MATCH('HT 1-0'!KP391,Scrape!$B:$B,0)),"")</f>
        <v/>
      </c>
      <c r="LN391">
        <f>IF(LQ391="1-0",INDEX(Scrape!$L:$L,MATCH('HT 1-0'!KP391,Scrape!$B:$B,0)),"")</f>
        <v/>
      </c>
      <c r="LO391">
        <f>IF(LQ391="1-0",INDEX(Scrape!$M:$M,MATCH('HT 1-0'!KP391,Scrape!$B:$B,0)),"")</f>
        <v/>
      </c>
      <c r="LP391">
        <f>IF(LQ391="1-0",INDEX(Scrape!$N:$N,MATCH('HT 1-0'!KP391,Scrape!$B:$B,0)),"")</f>
        <v/>
      </c>
      <c r="LQ391">
        <f>INDEX(Scrape!$O:$O,MATCH('HT 1-0'!KP391,Scrape!$B:$B,0))</f>
        <v/>
      </c>
      <c r="LR391">
        <f>(1/LJ391)+(1/LI391)+(1/LH391)</f>
        <v/>
      </c>
      <c r="LS391">
        <f>(1/LG391)+(1/LF391)+(1/LE391)</f>
        <v/>
      </c>
      <c r="LT391" s="8">
        <f>IF(INDEX(#REF!,MATCH(KQ391,#REF!,0))=INDEX(#REF!,MATCH(KQ391,#REF!,0)),INDEX(#REF!,MATCH(KQ391,#REF!,0)),"ERROR")</f>
        <v/>
      </c>
      <c r="LU391" s="4">
        <f>IF(KR391="G",2,IF(KR391="R",0.5,IF(KR391="A",1)))</f>
        <v/>
      </c>
      <c r="LV391" s="4">
        <f>IF(KS391="G",0.5,IF(KS391="R",2,IF(KS391="A",1)))</f>
        <v/>
      </c>
      <c r="LW391" s="4">
        <f>IF(KT391="G",2,IF(KT391="R",0.5,IF(KT391="A",1)))</f>
        <v/>
      </c>
      <c r="LX391" s="4">
        <f>IF(KU391="G",0.5,IF(KU391="R",2,IF(KU391="A",1)))</f>
        <v/>
      </c>
      <c r="LY391" s="7">
        <f>(LK391*(LU391+LX391)+(LL391*(LU391+LX391)))</f>
        <v/>
      </c>
      <c r="LZ391" s="7">
        <f>(LN391*(LV391+LW391)+(LO391*(LV391+LW391)))</f>
        <v/>
      </c>
      <c r="MA391" s="11">
        <f>LY391-LZ391</f>
        <v/>
      </c>
      <c r="MB391" s="5">
        <f>MA391+2</f>
        <v/>
      </c>
      <c r="MC391" s="6">
        <f>MA391-2</f>
        <v/>
      </c>
      <c r="MD391" s="4">
        <f>LE391</f>
        <v/>
      </c>
      <c r="ME391" s="9">
        <f>IF(MD391=0,1000,MD391+0.75)</f>
        <v/>
      </c>
      <c r="MF391" s="10">
        <f>IF(MD391=0,0,MD391-0.75)</f>
        <v/>
      </c>
      <c r="MG391" s="4">
        <f>((LM391*(LU391+LX391))-((LP391*(LV391+LW391))))</f>
        <v/>
      </c>
      <c r="MH391" s="9">
        <f>MG391*1.2</f>
        <v/>
      </c>
      <c r="MI391" s="10">
        <f>MG391*0.8</f>
        <v/>
      </c>
      <c r="MJ391">
        <f>IFERROR(NX391,"")</f>
        <v/>
      </c>
      <c r="MK391">
        <f>IFERROR(NY391,"")</f>
        <v/>
      </c>
      <c r="ML391">
        <f>IFERROR(NZ391,"")</f>
        <v/>
      </c>
      <c r="MM391">
        <f>IFERROR(OA391,"")</f>
        <v/>
      </c>
      <c r="MN391">
        <f>IFERROR(OB391,"")</f>
        <v/>
      </c>
      <c r="MO391">
        <f>IFERROR(OC391,"")</f>
        <v/>
      </c>
      <c r="MP391" s="1">
        <f>COUNTIFS(#REF!,LT391,#REF!,1,#REF!,"&gt;="&amp;MC391,#REF!,"&lt;="&amp;MB391,#REF!,"&lt;="&amp;ME391,#REF!,"&gt;="&amp;MF391,#REF!,"="&amp;KV391,#REF!,"="&amp;KX391)</f>
        <v/>
      </c>
      <c r="MQ391" s="1">
        <f>COUNTIFS(#REF!,LT391,#REF!,0,#REF!,"&gt;="&amp;MC391,#REF!,"&lt;="&amp;MB391,#REF!,"&lt;="&amp;ME391,#REF!,"&gt;="&amp;MF391,#REF!,"="&amp;KV391,#REF!,"="&amp;KX391)</f>
        <v/>
      </c>
      <c r="MR391" s="1">
        <f>COUNTIFS(#REF!,LT391,#REF!,1,#REF!,"&gt;="&amp;MC391,#REF!,"&lt;="&amp;MB391,#REF!,"&lt;="&amp;ME391,#REF!,"&gt;="&amp;MF391,#REF!,"="&amp;KW391,#REF!,"="&amp;KY391)</f>
        <v/>
      </c>
      <c r="MS391" s="1">
        <f>COUNTIFS(#REF!,LT391,#REF!,0,#REF!,"&gt;="&amp;MC391,#REF!,"&lt;="&amp;MB391,#REF!,"&lt;="&amp;ME391,#REF!,"&gt;="&amp;MF391,#REF!,"="&amp;KW391,#REF!,"="&amp;KY391)</f>
        <v/>
      </c>
      <c r="MT391" s="1">
        <f>COUNTIFS(#REF!,LT391,#REF!,1,#REF!,"&gt;="&amp;MI391,#REF!,"&lt;="&amp;MH391,#REF!,"&lt;="&amp;ME391,#REF!,"&gt;="&amp;MF391)</f>
        <v/>
      </c>
      <c r="MU391" s="1">
        <f>COUNTIFS(#REF!,LT391,#REF!,0,#REF!,"&gt;="&amp;MI391,#REF!,"&lt;="&amp;MH391,#REF!,"&lt;="&amp;ME391,#REF!,"&gt;="&amp;MF391)</f>
        <v/>
      </c>
      <c r="MV391" s="1">
        <f>COUNTIFS(#REF!,LT391,#REF!,1,#REF!,"&gt;="&amp;MI391,#REF!,"&lt;="&amp;MH391,#REF!,"="&amp;KZ391,#REF!,"="&amp;LA391,#REF!,"&lt;="&amp;ME391,#REF!,"&gt;="&amp;MF391)</f>
        <v/>
      </c>
      <c r="MW391" s="1">
        <f>COUNTIFS(#REF!,LT391,#REF!,0,#REF!,"&gt;="&amp;MI391,#REF!,"&lt;="&amp;MH391,#REF!,"="&amp;KZ391,#REF!,"="&amp;LA391,#REF!,"&lt;="&amp;ME391,#REF!,"&gt;="&amp;MF391)</f>
        <v/>
      </c>
      <c r="MX391" s="1">
        <f>COUNTIFS(#REF!,LT391,#REF!,1,#REF!,"&gt;="&amp;MC391,#REF!,"&lt;="&amp;MB391,#REF!,"&lt;="&amp;ME391,#REF!,"&gt;="&amp;MF391)</f>
        <v/>
      </c>
      <c r="MY391" s="1">
        <f>COUNTIFS(#REF!,LT391,#REF!,0,#REF!,"&gt;="&amp;MC391,#REF!,"&lt;="&amp;MB391,#REF!,"&lt;="&amp;ME391,#REF!,"&gt;="&amp;MF391)</f>
        <v/>
      </c>
      <c r="MZ391" s="1">
        <f>COUNTIFS(#REF!,LT391,#REF!,1,#REF!,"&lt;="&amp;ME391,#REF!,"&gt;="&amp;MF391,#REF!,"="&amp;KV391,#REF!,"="&amp;KX391)</f>
        <v/>
      </c>
      <c r="NA391" s="1">
        <f>COUNTIFS(#REF!,LT391,#REF!,0,#REF!,"&lt;="&amp;ME391,#REF!,"&gt;="&amp;MF391,#REF!,"="&amp;KV391,#REF!,"="&amp;KX391)</f>
        <v/>
      </c>
      <c r="NB391" s="1">
        <f>COUNTIFS(#REF!,LT391,#REF!,1,#REF!,"&lt;="&amp;ME391,#REF!,"&gt;="&amp;MF391,#REF!,"="&amp;KW391,#REF!,"="&amp;KY391)</f>
        <v/>
      </c>
      <c r="NC391" s="1">
        <f>COUNTIFS(#REF!,LT391,#REF!,0,#REF!,"&lt;="&amp;ME391,#REF!,"&gt;="&amp;MF391,#REF!,"="&amp;KW391,#REF!,"="&amp;KY391)</f>
        <v/>
      </c>
      <c r="ND391" s="1">
        <f>MP391+MR391+MT391+MV391+MX391+MZ391+NB391</f>
        <v/>
      </c>
      <c r="NE391" s="1">
        <f>MQ391+MS391+MU391+MW391+MY391+NA391+NC391</f>
        <v/>
      </c>
      <c r="NF391" s="1">
        <f>ND391+NE391</f>
        <v/>
      </c>
      <c r="NG391" s="33">
        <f>ND391/(ND391+NE391)</f>
        <v/>
      </c>
      <c r="NH391" s="3">
        <f>1/NG391</f>
        <v/>
      </c>
      <c r="NI391" s="1">
        <f>LH391</f>
        <v/>
      </c>
      <c r="NJ391" s="79">
        <f>((1-NG391)*(1/(NI391-1))*0.98-(NG391*1))</f>
        <v/>
      </c>
      <c r="NK391" s="34">
        <f>IF(LR391&lt;0.9,0,IF(AND(LR391&gt;1.1),0,1))</f>
        <v/>
      </c>
      <c r="NL391" s="34">
        <f>IF(LS391&lt;0.9,0,IF(AND(LS391&gt;1.1),0,1))</f>
        <v/>
      </c>
      <c r="NM391" s="32">
        <f>IF(NF391&gt;99,1,0)</f>
        <v/>
      </c>
      <c r="NN391" s="32">
        <f>IF(NJ391&gt;0.0799,1,0)</f>
        <v/>
      </c>
      <c r="NO391" s="32">
        <f>IF(NJ391&gt;NQ391,1,0)</f>
        <v/>
      </c>
      <c r="NP391" s="32">
        <f>NM391+NN391+NO391+NK391+NL391</f>
        <v/>
      </c>
      <c r="NQ391" s="79">
        <f>(((100*NG391)*(NI391-1)*0.98)-((1-NG391)*100))/100</f>
        <v/>
      </c>
      <c r="NR391" s="34">
        <f>IF(LR391&lt;0.9,0,IF(AND(LR391&gt;1.1),0,1))</f>
        <v/>
      </c>
      <c r="NS391" s="34">
        <f>IF(LS391&lt;0.9,0,IF(AND(LS391&gt;1.1),0,1))</f>
        <v/>
      </c>
      <c r="NT391" s="32">
        <f>IF(NF391&gt;99,1,0)</f>
        <v/>
      </c>
      <c r="NU391" s="32">
        <f>IF(NQ391&gt;0.0799,1,0)</f>
        <v/>
      </c>
      <c r="NV391" s="32">
        <f>IF(NQ391&gt;NJ391,1,0)</f>
        <v/>
      </c>
      <c r="NW391" s="32">
        <f>NT391+NU391+NV391+NR391+NS391</f>
        <v/>
      </c>
      <c r="NX391">
        <f>IF(NP391=5,"LayHome1-0",IF(AND(NW391=5),"BackHome1-0",""))</f>
        <v/>
      </c>
      <c r="NY391">
        <f>IF(NP391=5,KN391,IF(AND(NW391=5),KN391,""))</f>
        <v/>
      </c>
      <c r="NZ391">
        <f>IF(NP391=5,"Match Odds",IF(AND(NW391=5),"Match Odds",""))</f>
        <v/>
      </c>
      <c r="OA391">
        <f>IF(NP391=5,KP391,IF(AND(NW391=5),KP391,""))</f>
        <v/>
      </c>
      <c r="OB391">
        <f>IF(NP391=5,"MATCH_ODDS",IF(AND(NW391=5),"MATCH_ODDS",""))</f>
        <v/>
      </c>
      <c r="OC391">
        <f>IF(NP391=5,"LAY",IF(AND(NW391=5),"BACK",""))</f>
        <v/>
      </c>
    </row>
    <row r="392" ht="16.5" customHeight="1" thickBot="1" thickTop="1">
      <c r="A392" s="2" t="n"/>
      <c r="KN392" s="1">
        <f>IF(INDEX(#REF!,MATCH('HT 1-0'!D392,#REF!,0))=INDEX(#REF!,MATCH('HT 1-0'!D392,#REF!,0)),INDEX(#REF!,MATCH('HT 1-0'!D392,#REF!,0)),"ERROR")</f>
        <v/>
      </c>
      <c r="KO392" s="1">
        <f>IF(INDEX(#REF!,MATCH('HT 1-0'!E392,#REF!,0))=INDEX(#REF!,MATCH('HT 1-0'!E392,#REF!,0)),INDEX(#REF!,MATCH('HT 1-0'!E392,#REF!,0)),"ERROR")</f>
        <v/>
      </c>
      <c r="KP392" s="1">
        <f>KN392&amp;" v "&amp;KO392</f>
        <v/>
      </c>
      <c r="KQ392">
        <f>B392&amp;"_"&amp;C392</f>
        <v/>
      </c>
      <c r="KR392" s="1">
        <f>IF((HW392/KK392)&lt;0.335,"G",IF((HW392/KK392)&gt;0.67,"R","A"))</f>
        <v/>
      </c>
      <c r="KS392" s="1">
        <f>IF((HX392/KK392)&lt;0.335,"G",IF((HX392/KK392)&gt;0.67,"R","A"))</f>
        <v/>
      </c>
      <c r="KT392" s="1">
        <f>IF((IH392/KK392)&lt;0.335,"G",IF((IH392/KK392)&gt;0.67,"R","A"))</f>
        <v/>
      </c>
      <c r="KU392" s="1">
        <f>IF((II392/KK392)&lt;0.335,"G",IF((II392/KK392)&gt;0.67,"R","A"))</f>
        <v/>
      </c>
      <c r="KV392" s="1">
        <f>IF((HZ392/KK392)&lt;0.335,"G",IF((HZ392/KK392)&gt;0.67,"R","A"))</f>
        <v/>
      </c>
      <c r="KW392" s="1">
        <f>IF((HY392/KK392)&lt;0.335,"G",IF((HY392/KK392)&gt;0.67,"R","A"))</f>
        <v/>
      </c>
      <c r="KX392" s="1">
        <f>IF((IK392/KK392)&lt;0.335,"G",IF((IK392/KK392)&gt;0.67,"R","A"))</f>
        <v/>
      </c>
      <c r="KY392" s="1">
        <f>IF((IJ392/KK392)&lt;0.335,"G",IF((IJ392/KK392)&gt;0.67,"R","A"))</f>
        <v/>
      </c>
      <c r="KZ392" s="1">
        <f>IF((HQ392/KK392)&lt;0.335,"G",IF((HQ392/KK392)&gt;0.67,"R","A"))</f>
        <v/>
      </c>
      <c r="LA392" s="1">
        <f>IF((IB392/KK392)&lt;0.335,"G",IF((IB392/KK392)&gt;0.67,"R","A"))</f>
        <v/>
      </c>
      <c r="LB392">
        <f>IF(LQ392="1-0",INDEX(Scrape!#REF!,MATCH('HT 1-0'!KP392,Scrape!$B:$B,0)),"")</f>
        <v/>
      </c>
      <c r="LC392">
        <f>IF(LQ392="1-0",INDEX(Scrape!$A:$A,MATCH('HT 1-0'!KP392,Scrape!$B:$B,0)),"")</f>
        <v/>
      </c>
      <c r="LD392">
        <f>IF(LQ392="1-0",INDEX(Scrape!$B:$B,MATCH('HT 1-0'!KP392,Scrape!$B:$B,0)),"")</f>
        <v/>
      </c>
      <c r="LE392">
        <f>IF(LQ392="1-0",INDEX(Scrape!$C:$C,MATCH('HT 1-0'!KP392,Scrape!$B:$B,0)),"")</f>
        <v/>
      </c>
      <c r="LF392">
        <f>IF(LQ392="1-0",INDEX(Scrape!$D:$D,MATCH('HT 1-0'!KP392,Scrape!$B:$B,0)),"")</f>
        <v/>
      </c>
      <c r="LG392">
        <f>IF(LQ392="1-0",INDEX(Scrape!$E:$E,MATCH('HT 1-0'!KP392,Scrape!$B:$B,0)),"")</f>
        <v/>
      </c>
      <c r="LH392">
        <f>IF(LQ392="1-0",INDEX(Scrape!$F:$F,MATCH('HT 1-0'!KP392,Scrape!$B:$B,0)),"")</f>
        <v/>
      </c>
      <c r="LI392">
        <f>IF(LQ392="1-0",INDEX(Scrape!$G:$G,MATCH('HT 1-0'!KP392,Scrape!$B:$B,0)),"")</f>
        <v/>
      </c>
      <c r="LJ392">
        <f>IF(LQ392="1-0",INDEX(Scrape!$H:$H,MATCH('HT 1-0'!KP392,Scrape!$B:$B,0)),"")</f>
        <v/>
      </c>
      <c r="LK392">
        <f>IF(LQ392="1-0",INDEX(Scrape!$I:$I,MATCH('HT 1-0'!KP392,Scrape!$B:$B,0)),"")</f>
        <v/>
      </c>
      <c r="LL392">
        <f>IF(LQ392="1-0",INDEX(Scrape!$J:$J,MATCH('HT 1-0'!KP392,Scrape!$B:$B,0)),"")</f>
        <v/>
      </c>
      <c r="LM392">
        <f>IF(LQ392="1-0",INDEX(Scrape!$K:$K,MATCH('HT 1-0'!KP392,Scrape!$B:$B,0)),"")</f>
        <v/>
      </c>
      <c r="LN392">
        <f>IF(LQ392="1-0",INDEX(Scrape!$L:$L,MATCH('HT 1-0'!KP392,Scrape!$B:$B,0)),"")</f>
        <v/>
      </c>
      <c r="LO392">
        <f>IF(LQ392="1-0",INDEX(Scrape!$M:$M,MATCH('HT 1-0'!KP392,Scrape!$B:$B,0)),"")</f>
        <v/>
      </c>
      <c r="LP392">
        <f>IF(LQ392="1-0",INDEX(Scrape!$N:$N,MATCH('HT 1-0'!KP392,Scrape!$B:$B,0)),"")</f>
        <v/>
      </c>
      <c r="LQ392">
        <f>INDEX(Scrape!$O:$O,MATCH('HT 1-0'!KP392,Scrape!$B:$B,0))</f>
        <v/>
      </c>
      <c r="LR392">
        <f>(1/LJ392)+(1/LI392)+(1/LH392)</f>
        <v/>
      </c>
      <c r="LS392">
        <f>(1/LG392)+(1/LF392)+(1/LE392)</f>
        <v/>
      </c>
      <c r="LT392" s="8">
        <f>IF(INDEX(#REF!,MATCH(KQ392,#REF!,0))=INDEX(#REF!,MATCH(KQ392,#REF!,0)),INDEX(#REF!,MATCH(KQ392,#REF!,0)),"ERROR")</f>
        <v/>
      </c>
      <c r="LU392" s="4">
        <f>IF(KR392="G",2,IF(KR392="R",0.5,IF(KR392="A",1)))</f>
        <v/>
      </c>
      <c r="LV392" s="4">
        <f>IF(KS392="G",0.5,IF(KS392="R",2,IF(KS392="A",1)))</f>
        <v/>
      </c>
      <c r="LW392" s="4">
        <f>IF(KT392="G",2,IF(KT392="R",0.5,IF(KT392="A",1)))</f>
        <v/>
      </c>
      <c r="LX392" s="4">
        <f>IF(KU392="G",0.5,IF(KU392="R",2,IF(KU392="A",1)))</f>
        <v/>
      </c>
      <c r="LY392" s="7">
        <f>(LK392*(LU392+LX392)+(LL392*(LU392+LX392)))</f>
        <v/>
      </c>
      <c r="LZ392" s="7">
        <f>(LN392*(LV392+LW392)+(LO392*(LV392+LW392)))</f>
        <v/>
      </c>
      <c r="MA392" s="11">
        <f>LY392-LZ392</f>
        <v/>
      </c>
      <c r="MB392" s="5">
        <f>MA392+2</f>
        <v/>
      </c>
      <c r="MC392" s="6">
        <f>MA392-2</f>
        <v/>
      </c>
      <c r="MD392" s="4">
        <f>LE392</f>
        <v/>
      </c>
      <c r="ME392" s="9">
        <f>IF(MD392=0,1000,MD392+0.75)</f>
        <v/>
      </c>
      <c r="MF392" s="10">
        <f>IF(MD392=0,0,MD392-0.75)</f>
        <v/>
      </c>
      <c r="MG392" s="4">
        <f>((LM392*(LU392+LX392))-((LP392*(LV392+LW392))))</f>
        <v/>
      </c>
      <c r="MH392" s="9">
        <f>MG392*1.2</f>
        <v/>
      </c>
      <c r="MI392" s="10">
        <f>MG392*0.8</f>
        <v/>
      </c>
      <c r="MJ392">
        <f>IFERROR(NX392,"")</f>
        <v/>
      </c>
      <c r="MK392">
        <f>IFERROR(NY392,"")</f>
        <v/>
      </c>
      <c r="ML392">
        <f>IFERROR(NZ392,"")</f>
        <v/>
      </c>
      <c r="MM392">
        <f>IFERROR(OA392,"")</f>
        <v/>
      </c>
      <c r="MN392">
        <f>IFERROR(OB392,"")</f>
        <v/>
      </c>
      <c r="MO392">
        <f>IFERROR(OC392,"")</f>
        <v/>
      </c>
      <c r="MP392" s="1">
        <f>COUNTIFS(#REF!,LT392,#REF!,1,#REF!,"&gt;="&amp;MC392,#REF!,"&lt;="&amp;MB392,#REF!,"&lt;="&amp;ME392,#REF!,"&gt;="&amp;MF392,#REF!,"="&amp;KV392,#REF!,"="&amp;KX392)</f>
        <v/>
      </c>
      <c r="MQ392" s="1">
        <f>COUNTIFS(#REF!,LT392,#REF!,0,#REF!,"&gt;="&amp;MC392,#REF!,"&lt;="&amp;MB392,#REF!,"&lt;="&amp;ME392,#REF!,"&gt;="&amp;MF392,#REF!,"="&amp;KV392,#REF!,"="&amp;KX392)</f>
        <v/>
      </c>
      <c r="MR392" s="1">
        <f>COUNTIFS(#REF!,LT392,#REF!,1,#REF!,"&gt;="&amp;MC392,#REF!,"&lt;="&amp;MB392,#REF!,"&lt;="&amp;ME392,#REF!,"&gt;="&amp;MF392,#REF!,"="&amp;KW392,#REF!,"="&amp;KY392)</f>
        <v/>
      </c>
      <c r="MS392" s="1">
        <f>COUNTIFS(#REF!,LT392,#REF!,0,#REF!,"&gt;="&amp;MC392,#REF!,"&lt;="&amp;MB392,#REF!,"&lt;="&amp;ME392,#REF!,"&gt;="&amp;MF392,#REF!,"="&amp;KW392,#REF!,"="&amp;KY392)</f>
        <v/>
      </c>
      <c r="MT392" s="1">
        <f>COUNTIFS(#REF!,LT392,#REF!,1,#REF!,"&gt;="&amp;MI392,#REF!,"&lt;="&amp;MH392,#REF!,"&lt;="&amp;ME392,#REF!,"&gt;="&amp;MF392)</f>
        <v/>
      </c>
      <c r="MU392" s="1">
        <f>COUNTIFS(#REF!,LT392,#REF!,0,#REF!,"&gt;="&amp;MI392,#REF!,"&lt;="&amp;MH392,#REF!,"&lt;="&amp;ME392,#REF!,"&gt;="&amp;MF392)</f>
        <v/>
      </c>
      <c r="MV392" s="1">
        <f>COUNTIFS(#REF!,LT392,#REF!,1,#REF!,"&gt;="&amp;MI392,#REF!,"&lt;="&amp;MH392,#REF!,"="&amp;KZ392,#REF!,"="&amp;LA392,#REF!,"&lt;="&amp;ME392,#REF!,"&gt;="&amp;MF392)</f>
        <v/>
      </c>
      <c r="MW392" s="1">
        <f>COUNTIFS(#REF!,LT392,#REF!,0,#REF!,"&gt;="&amp;MI392,#REF!,"&lt;="&amp;MH392,#REF!,"="&amp;KZ392,#REF!,"="&amp;LA392,#REF!,"&lt;="&amp;ME392,#REF!,"&gt;="&amp;MF392)</f>
        <v/>
      </c>
      <c r="MX392" s="1">
        <f>COUNTIFS(#REF!,LT392,#REF!,1,#REF!,"&gt;="&amp;MC392,#REF!,"&lt;="&amp;MB392,#REF!,"&lt;="&amp;ME392,#REF!,"&gt;="&amp;MF392)</f>
        <v/>
      </c>
      <c r="MY392" s="1">
        <f>COUNTIFS(#REF!,LT392,#REF!,0,#REF!,"&gt;="&amp;MC392,#REF!,"&lt;="&amp;MB392,#REF!,"&lt;="&amp;ME392,#REF!,"&gt;="&amp;MF392)</f>
        <v/>
      </c>
      <c r="MZ392" s="1">
        <f>COUNTIFS(#REF!,LT392,#REF!,1,#REF!,"&lt;="&amp;ME392,#REF!,"&gt;="&amp;MF392,#REF!,"="&amp;KV392,#REF!,"="&amp;KX392)</f>
        <v/>
      </c>
      <c r="NA392" s="1">
        <f>COUNTIFS(#REF!,LT392,#REF!,0,#REF!,"&lt;="&amp;ME392,#REF!,"&gt;="&amp;MF392,#REF!,"="&amp;KV392,#REF!,"="&amp;KX392)</f>
        <v/>
      </c>
      <c r="NB392" s="1">
        <f>COUNTIFS(#REF!,LT392,#REF!,1,#REF!,"&lt;="&amp;ME392,#REF!,"&gt;="&amp;MF392,#REF!,"="&amp;KW392,#REF!,"="&amp;KY392)</f>
        <v/>
      </c>
      <c r="NC392" s="1">
        <f>COUNTIFS(#REF!,LT392,#REF!,0,#REF!,"&lt;="&amp;ME392,#REF!,"&gt;="&amp;MF392,#REF!,"="&amp;KW392,#REF!,"="&amp;KY392)</f>
        <v/>
      </c>
      <c r="ND392" s="1">
        <f>MP392+MR392+MT392+MV392+MX392+MZ392+NB392</f>
        <v/>
      </c>
      <c r="NE392" s="1">
        <f>MQ392+MS392+MU392+MW392+MY392+NA392+NC392</f>
        <v/>
      </c>
      <c r="NF392" s="1">
        <f>ND392+NE392</f>
        <v/>
      </c>
      <c r="NG392" s="33">
        <f>ND392/(ND392+NE392)</f>
        <v/>
      </c>
      <c r="NH392" s="3">
        <f>1/NG392</f>
        <v/>
      </c>
      <c r="NI392" s="1">
        <f>LH392</f>
        <v/>
      </c>
      <c r="NJ392" s="79">
        <f>((1-NG392)*(1/(NI392-1))*0.98-(NG392*1))</f>
        <v/>
      </c>
      <c r="NK392" s="34">
        <f>IF(LR392&lt;0.9,0,IF(AND(LR392&gt;1.1),0,1))</f>
        <v/>
      </c>
      <c r="NL392" s="34">
        <f>IF(LS392&lt;0.9,0,IF(AND(LS392&gt;1.1),0,1))</f>
        <v/>
      </c>
      <c r="NM392" s="32">
        <f>IF(NF392&gt;99,1,0)</f>
        <v/>
      </c>
      <c r="NN392" s="32">
        <f>IF(NJ392&gt;0.0799,1,0)</f>
        <v/>
      </c>
      <c r="NO392" s="32">
        <f>IF(NJ392&gt;NQ392,1,0)</f>
        <v/>
      </c>
      <c r="NP392" s="32">
        <f>NM392+NN392+NO392+NK392+NL392</f>
        <v/>
      </c>
      <c r="NQ392" s="79">
        <f>(((100*NG392)*(NI392-1)*0.98)-((1-NG392)*100))/100</f>
        <v/>
      </c>
      <c r="NR392" s="34">
        <f>IF(LR392&lt;0.9,0,IF(AND(LR392&gt;1.1),0,1))</f>
        <v/>
      </c>
      <c r="NS392" s="34">
        <f>IF(LS392&lt;0.9,0,IF(AND(LS392&gt;1.1),0,1))</f>
        <v/>
      </c>
      <c r="NT392" s="32">
        <f>IF(NF392&gt;99,1,0)</f>
        <v/>
      </c>
      <c r="NU392" s="32">
        <f>IF(NQ392&gt;0.0799,1,0)</f>
        <v/>
      </c>
      <c r="NV392" s="32">
        <f>IF(NQ392&gt;NJ392,1,0)</f>
        <v/>
      </c>
      <c r="NW392" s="32">
        <f>NT392+NU392+NV392+NR392+NS392</f>
        <v/>
      </c>
      <c r="NX392">
        <f>IF(NP392=5,"LayHome1-0",IF(AND(NW392=5),"BackHome1-0",""))</f>
        <v/>
      </c>
      <c r="NY392">
        <f>IF(NP392=5,KN392,IF(AND(NW392=5),KN392,""))</f>
        <v/>
      </c>
      <c r="NZ392">
        <f>IF(NP392=5,"Match Odds",IF(AND(NW392=5),"Match Odds",""))</f>
        <v/>
      </c>
      <c r="OA392">
        <f>IF(NP392=5,KP392,IF(AND(NW392=5),KP392,""))</f>
        <v/>
      </c>
      <c r="OB392">
        <f>IF(NP392=5,"MATCH_ODDS",IF(AND(NW392=5),"MATCH_ODDS",""))</f>
        <v/>
      </c>
      <c r="OC392">
        <f>IF(NP392=5,"LAY",IF(AND(NW392=5),"BACK",""))</f>
        <v/>
      </c>
    </row>
    <row r="393" ht="16.5" customHeight="1" thickBot="1" thickTop="1">
      <c r="A393" s="2" t="n"/>
      <c r="KN393" s="1">
        <f>IF(INDEX(#REF!,MATCH('HT 1-0'!D393,#REF!,0))=INDEX(#REF!,MATCH('HT 1-0'!D393,#REF!,0)),INDEX(#REF!,MATCH('HT 1-0'!D393,#REF!,0)),"ERROR")</f>
        <v/>
      </c>
      <c r="KO393" s="1">
        <f>IF(INDEX(#REF!,MATCH('HT 1-0'!E393,#REF!,0))=INDEX(#REF!,MATCH('HT 1-0'!E393,#REF!,0)),INDEX(#REF!,MATCH('HT 1-0'!E393,#REF!,0)),"ERROR")</f>
        <v/>
      </c>
      <c r="KP393" s="1">
        <f>KN393&amp;" v "&amp;KO393</f>
        <v/>
      </c>
      <c r="KQ393">
        <f>B393&amp;"_"&amp;C393</f>
        <v/>
      </c>
      <c r="KR393" s="1">
        <f>IF((HW393/KK393)&lt;0.335,"G",IF((HW393/KK393)&gt;0.67,"R","A"))</f>
        <v/>
      </c>
      <c r="KS393" s="1">
        <f>IF((HX393/KK393)&lt;0.335,"G",IF((HX393/KK393)&gt;0.67,"R","A"))</f>
        <v/>
      </c>
      <c r="KT393" s="1">
        <f>IF((IH393/KK393)&lt;0.335,"G",IF((IH393/KK393)&gt;0.67,"R","A"))</f>
        <v/>
      </c>
      <c r="KU393" s="1">
        <f>IF((II393/KK393)&lt;0.335,"G",IF((II393/KK393)&gt;0.67,"R","A"))</f>
        <v/>
      </c>
      <c r="KV393" s="1">
        <f>IF((HZ393/KK393)&lt;0.335,"G",IF((HZ393/KK393)&gt;0.67,"R","A"))</f>
        <v/>
      </c>
      <c r="KW393" s="1">
        <f>IF((HY393/KK393)&lt;0.335,"G",IF((HY393/KK393)&gt;0.67,"R","A"))</f>
        <v/>
      </c>
      <c r="KX393" s="1">
        <f>IF((IK393/KK393)&lt;0.335,"G",IF((IK393/KK393)&gt;0.67,"R","A"))</f>
        <v/>
      </c>
      <c r="KY393" s="1">
        <f>IF((IJ393/KK393)&lt;0.335,"G",IF((IJ393/KK393)&gt;0.67,"R","A"))</f>
        <v/>
      </c>
      <c r="KZ393" s="1">
        <f>IF((HQ393/KK393)&lt;0.335,"G",IF((HQ393/KK393)&gt;0.67,"R","A"))</f>
        <v/>
      </c>
      <c r="LA393" s="1">
        <f>IF((IB393/KK393)&lt;0.335,"G",IF((IB393/KK393)&gt;0.67,"R","A"))</f>
        <v/>
      </c>
      <c r="LB393">
        <f>IF(LQ393="1-0",INDEX(Scrape!#REF!,MATCH('HT 1-0'!KP393,Scrape!$B:$B,0)),"")</f>
        <v/>
      </c>
      <c r="LC393">
        <f>IF(LQ393="1-0",INDEX(Scrape!$A:$A,MATCH('HT 1-0'!KP393,Scrape!$B:$B,0)),"")</f>
        <v/>
      </c>
      <c r="LD393">
        <f>IF(LQ393="1-0",INDEX(Scrape!$B:$B,MATCH('HT 1-0'!KP393,Scrape!$B:$B,0)),"")</f>
        <v/>
      </c>
      <c r="LE393">
        <f>IF(LQ393="1-0",INDEX(Scrape!$C:$C,MATCH('HT 1-0'!KP393,Scrape!$B:$B,0)),"")</f>
        <v/>
      </c>
      <c r="LF393">
        <f>IF(LQ393="1-0",INDEX(Scrape!$D:$D,MATCH('HT 1-0'!KP393,Scrape!$B:$B,0)),"")</f>
        <v/>
      </c>
      <c r="LG393">
        <f>IF(LQ393="1-0",INDEX(Scrape!$E:$E,MATCH('HT 1-0'!KP393,Scrape!$B:$B,0)),"")</f>
        <v/>
      </c>
      <c r="LH393">
        <f>IF(LQ393="1-0",INDEX(Scrape!$F:$F,MATCH('HT 1-0'!KP393,Scrape!$B:$B,0)),"")</f>
        <v/>
      </c>
      <c r="LI393">
        <f>IF(LQ393="1-0",INDEX(Scrape!$G:$G,MATCH('HT 1-0'!KP393,Scrape!$B:$B,0)),"")</f>
        <v/>
      </c>
      <c r="LJ393">
        <f>IF(LQ393="1-0",INDEX(Scrape!$H:$H,MATCH('HT 1-0'!KP393,Scrape!$B:$B,0)),"")</f>
        <v/>
      </c>
      <c r="LK393">
        <f>IF(LQ393="1-0",INDEX(Scrape!$I:$I,MATCH('HT 1-0'!KP393,Scrape!$B:$B,0)),"")</f>
        <v/>
      </c>
      <c r="LL393">
        <f>IF(LQ393="1-0",INDEX(Scrape!$J:$J,MATCH('HT 1-0'!KP393,Scrape!$B:$B,0)),"")</f>
        <v/>
      </c>
      <c r="LM393">
        <f>IF(LQ393="1-0",INDEX(Scrape!$K:$K,MATCH('HT 1-0'!KP393,Scrape!$B:$B,0)),"")</f>
        <v/>
      </c>
      <c r="LN393">
        <f>IF(LQ393="1-0",INDEX(Scrape!$L:$L,MATCH('HT 1-0'!KP393,Scrape!$B:$B,0)),"")</f>
        <v/>
      </c>
      <c r="LO393">
        <f>IF(LQ393="1-0",INDEX(Scrape!$M:$M,MATCH('HT 1-0'!KP393,Scrape!$B:$B,0)),"")</f>
        <v/>
      </c>
      <c r="LP393">
        <f>IF(LQ393="1-0",INDEX(Scrape!$N:$N,MATCH('HT 1-0'!KP393,Scrape!$B:$B,0)),"")</f>
        <v/>
      </c>
      <c r="LQ393">
        <f>INDEX(Scrape!$O:$O,MATCH('HT 1-0'!KP393,Scrape!$B:$B,0))</f>
        <v/>
      </c>
      <c r="LR393">
        <f>(1/LJ393)+(1/LI393)+(1/LH393)</f>
        <v/>
      </c>
      <c r="LS393">
        <f>(1/LG393)+(1/LF393)+(1/LE393)</f>
        <v/>
      </c>
      <c r="LT393" s="8">
        <f>IF(INDEX(#REF!,MATCH(KQ393,#REF!,0))=INDEX(#REF!,MATCH(KQ393,#REF!,0)),INDEX(#REF!,MATCH(KQ393,#REF!,0)),"ERROR")</f>
        <v/>
      </c>
      <c r="LU393" s="4">
        <f>IF(KR393="G",2,IF(KR393="R",0.5,IF(KR393="A",1)))</f>
        <v/>
      </c>
      <c r="LV393" s="4">
        <f>IF(KS393="G",0.5,IF(KS393="R",2,IF(KS393="A",1)))</f>
        <v/>
      </c>
      <c r="LW393" s="4">
        <f>IF(KT393="G",2,IF(KT393="R",0.5,IF(KT393="A",1)))</f>
        <v/>
      </c>
      <c r="LX393" s="4">
        <f>IF(KU393="G",0.5,IF(KU393="R",2,IF(KU393="A",1)))</f>
        <v/>
      </c>
      <c r="LY393" s="7">
        <f>(LK393*(LU393+LX393)+(LL393*(LU393+LX393)))</f>
        <v/>
      </c>
      <c r="LZ393" s="7">
        <f>(LN393*(LV393+LW393)+(LO393*(LV393+LW393)))</f>
        <v/>
      </c>
      <c r="MA393" s="11">
        <f>LY393-LZ393</f>
        <v/>
      </c>
      <c r="MB393" s="5">
        <f>MA393+2</f>
        <v/>
      </c>
      <c r="MC393" s="6">
        <f>MA393-2</f>
        <v/>
      </c>
      <c r="MD393" s="4">
        <f>LE393</f>
        <v/>
      </c>
      <c r="ME393" s="9">
        <f>IF(MD393=0,1000,MD393+0.75)</f>
        <v/>
      </c>
      <c r="MF393" s="10">
        <f>IF(MD393=0,0,MD393-0.75)</f>
        <v/>
      </c>
      <c r="MG393" s="4">
        <f>((LM393*(LU393+LX393))-((LP393*(LV393+LW393))))</f>
        <v/>
      </c>
      <c r="MH393" s="9">
        <f>MG393*1.2</f>
        <v/>
      </c>
      <c r="MI393" s="10">
        <f>MG393*0.8</f>
        <v/>
      </c>
      <c r="MJ393">
        <f>IFERROR(NX393,"")</f>
        <v/>
      </c>
      <c r="MK393">
        <f>IFERROR(NY393,"")</f>
        <v/>
      </c>
      <c r="ML393">
        <f>IFERROR(NZ393,"")</f>
        <v/>
      </c>
      <c r="MM393">
        <f>IFERROR(OA393,"")</f>
        <v/>
      </c>
      <c r="MN393">
        <f>IFERROR(OB393,"")</f>
        <v/>
      </c>
      <c r="MO393">
        <f>IFERROR(OC393,"")</f>
        <v/>
      </c>
      <c r="MP393" s="1">
        <f>COUNTIFS(#REF!,LT393,#REF!,1,#REF!,"&gt;="&amp;MC393,#REF!,"&lt;="&amp;MB393,#REF!,"&lt;="&amp;ME393,#REF!,"&gt;="&amp;MF393,#REF!,"="&amp;KV393,#REF!,"="&amp;KX393)</f>
        <v/>
      </c>
      <c r="MQ393" s="1">
        <f>COUNTIFS(#REF!,LT393,#REF!,0,#REF!,"&gt;="&amp;MC393,#REF!,"&lt;="&amp;MB393,#REF!,"&lt;="&amp;ME393,#REF!,"&gt;="&amp;MF393,#REF!,"="&amp;KV393,#REF!,"="&amp;KX393)</f>
        <v/>
      </c>
      <c r="MR393" s="1">
        <f>COUNTIFS(#REF!,LT393,#REF!,1,#REF!,"&gt;="&amp;MC393,#REF!,"&lt;="&amp;MB393,#REF!,"&lt;="&amp;ME393,#REF!,"&gt;="&amp;MF393,#REF!,"="&amp;KW393,#REF!,"="&amp;KY393)</f>
        <v/>
      </c>
      <c r="MS393" s="1">
        <f>COUNTIFS(#REF!,LT393,#REF!,0,#REF!,"&gt;="&amp;MC393,#REF!,"&lt;="&amp;MB393,#REF!,"&lt;="&amp;ME393,#REF!,"&gt;="&amp;MF393,#REF!,"="&amp;KW393,#REF!,"="&amp;KY393)</f>
        <v/>
      </c>
      <c r="MT393" s="1">
        <f>COUNTIFS(#REF!,LT393,#REF!,1,#REF!,"&gt;="&amp;MI393,#REF!,"&lt;="&amp;MH393,#REF!,"&lt;="&amp;ME393,#REF!,"&gt;="&amp;MF393)</f>
        <v/>
      </c>
      <c r="MU393" s="1">
        <f>COUNTIFS(#REF!,LT393,#REF!,0,#REF!,"&gt;="&amp;MI393,#REF!,"&lt;="&amp;MH393,#REF!,"&lt;="&amp;ME393,#REF!,"&gt;="&amp;MF393)</f>
        <v/>
      </c>
      <c r="MV393" s="1">
        <f>COUNTIFS(#REF!,LT393,#REF!,1,#REF!,"&gt;="&amp;MI393,#REF!,"&lt;="&amp;MH393,#REF!,"="&amp;KZ393,#REF!,"="&amp;LA393,#REF!,"&lt;="&amp;ME393,#REF!,"&gt;="&amp;MF393)</f>
        <v/>
      </c>
      <c r="MW393" s="1">
        <f>COUNTIFS(#REF!,LT393,#REF!,0,#REF!,"&gt;="&amp;MI393,#REF!,"&lt;="&amp;MH393,#REF!,"="&amp;KZ393,#REF!,"="&amp;LA393,#REF!,"&lt;="&amp;ME393,#REF!,"&gt;="&amp;MF393)</f>
        <v/>
      </c>
      <c r="MX393" s="1">
        <f>COUNTIFS(#REF!,LT393,#REF!,1,#REF!,"&gt;="&amp;MC393,#REF!,"&lt;="&amp;MB393,#REF!,"&lt;="&amp;ME393,#REF!,"&gt;="&amp;MF393)</f>
        <v/>
      </c>
      <c r="MY393" s="1">
        <f>COUNTIFS(#REF!,LT393,#REF!,0,#REF!,"&gt;="&amp;MC393,#REF!,"&lt;="&amp;MB393,#REF!,"&lt;="&amp;ME393,#REF!,"&gt;="&amp;MF393)</f>
        <v/>
      </c>
      <c r="MZ393" s="1">
        <f>COUNTIFS(#REF!,LT393,#REF!,1,#REF!,"&lt;="&amp;ME393,#REF!,"&gt;="&amp;MF393,#REF!,"="&amp;KV393,#REF!,"="&amp;KX393)</f>
        <v/>
      </c>
      <c r="NA393" s="1">
        <f>COUNTIFS(#REF!,LT393,#REF!,0,#REF!,"&lt;="&amp;ME393,#REF!,"&gt;="&amp;MF393,#REF!,"="&amp;KV393,#REF!,"="&amp;KX393)</f>
        <v/>
      </c>
      <c r="NB393" s="1">
        <f>COUNTIFS(#REF!,LT393,#REF!,1,#REF!,"&lt;="&amp;ME393,#REF!,"&gt;="&amp;MF393,#REF!,"="&amp;KW393,#REF!,"="&amp;KY393)</f>
        <v/>
      </c>
      <c r="NC393" s="1">
        <f>COUNTIFS(#REF!,LT393,#REF!,0,#REF!,"&lt;="&amp;ME393,#REF!,"&gt;="&amp;MF393,#REF!,"="&amp;KW393,#REF!,"="&amp;KY393)</f>
        <v/>
      </c>
      <c r="ND393" s="1">
        <f>MP393+MR393+MT393+MV393+MX393+MZ393+NB393</f>
        <v/>
      </c>
      <c r="NE393" s="1">
        <f>MQ393+MS393+MU393+MW393+MY393+NA393+NC393</f>
        <v/>
      </c>
      <c r="NF393" s="1">
        <f>ND393+NE393</f>
        <v/>
      </c>
      <c r="NG393" s="33">
        <f>ND393/(ND393+NE393)</f>
        <v/>
      </c>
      <c r="NH393" s="3">
        <f>1/NG393</f>
        <v/>
      </c>
      <c r="NI393" s="1">
        <f>LH393</f>
        <v/>
      </c>
      <c r="NJ393" s="79">
        <f>((1-NG393)*(1/(NI393-1))*0.98-(NG393*1))</f>
        <v/>
      </c>
      <c r="NK393" s="34">
        <f>IF(LR393&lt;0.9,0,IF(AND(LR393&gt;1.1),0,1))</f>
        <v/>
      </c>
      <c r="NL393" s="34">
        <f>IF(LS393&lt;0.9,0,IF(AND(LS393&gt;1.1),0,1))</f>
        <v/>
      </c>
      <c r="NM393" s="32">
        <f>IF(NF393&gt;99,1,0)</f>
        <v/>
      </c>
      <c r="NN393" s="32">
        <f>IF(NJ393&gt;0.0799,1,0)</f>
        <v/>
      </c>
      <c r="NO393" s="32">
        <f>IF(NJ393&gt;NQ393,1,0)</f>
        <v/>
      </c>
      <c r="NP393" s="32">
        <f>NM393+NN393+NO393+NK393+NL393</f>
        <v/>
      </c>
      <c r="NQ393" s="79">
        <f>(((100*NG393)*(NI393-1)*0.98)-((1-NG393)*100))/100</f>
        <v/>
      </c>
      <c r="NR393" s="34">
        <f>IF(LR393&lt;0.9,0,IF(AND(LR393&gt;1.1),0,1))</f>
        <v/>
      </c>
      <c r="NS393" s="34">
        <f>IF(LS393&lt;0.9,0,IF(AND(LS393&gt;1.1),0,1))</f>
        <v/>
      </c>
      <c r="NT393" s="32">
        <f>IF(NF393&gt;99,1,0)</f>
        <v/>
      </c>
      <c r="NU393" s="32">
        <f>IF(NQ393&gt;0.0799,1,0)</f>
        <v/>
      </c>
      <c r="NV393" s="32">
        <f>IF(NQ393&gt;NJ393,1,0)</f>
        <v/>
      </c>
      <c r="NW393" s="32">
        <f>NT393+NU393+NV393+NR393+NS393</f>
        <v/>
      </c>
      <c r="NX393">
        <f>IF(NP393=5,"LayHome1-0",IF(AND(NW393=5),"BackHome1-0",""))</f>
        <v/>
      </c>
      <c r="NY393">
        <f>IF(NP393=5,KN393,IF(AND(NW393=5),KN393,""))</f>
        <v/>
      </c>
      <c r="NZ393">
        <f>IF(NP393=5,"Match Odds",IF(AND(NW393=5),"Match Odds",""))</f>
        <v/>
      </c>
      <c r="OA393">
        <f>IF(NP393=5,KP393,IF(AND(NW393=5),KP393,""))</f>
        <v/>
      </c>
      <c r="OB393">
        <f>IF(NP393=5,"MATCH_ODDS",IF(AND(NW393=5),"MATCH_ODDS",""))</f>
        <v/>
      </c>
      <c r="OC393">
        <f>IF(NP393=5,"LAY",IF(AND(NW393=5),"BACK",""))</f>
        <v/>
      </c>
    </row>
    <row r="394" ht="16.5" customHeight="1" thickBot="1" thickTop="1">
      <c r="A394" s="2" t="n"/>
      <c r="KN394" s="1">
        <f>IF(INDEX(#REF!,MATCH('HT 1-0'!D394,#REF!,0))=INDEX(#REF!,MATCH('HT 1-0'!D394,#REF!,0)),INDEX(#REF!,MATCH('HT 1-0'!D394,#REF!,0)),"ERROR")</f>
        <v/>
      </c>
      <c r="KO394" s="1">
        <f>IF(INDEX(#REF!,MATCH('HT 1-0'!E394,#REF!,0))=INDEX(#REF!,MATCH('HT 1-0'!E394,#REF!,0)),INDEX(#REF!,MATCH('HT 1-0'!E394,#REF!,0)),"ERROR")</f>
        <v/>
      </c>
      <c r="KP394" s="1">
        <f>KN394&amp;" v "&amp;KO394</f>
        <v/>
      </c>
      <c r="KQ394">
        <f>B394&amp;"_"&amp;C394</f>
        <v/>
      </c>
      <c r="KR394" s="1">
        <f>IF((HW394/KK394)&lt;0.335,"G",IF((HW394/KK394)&gt;0.67,"R","A"))</f>
        <v/>
      </c>
      <c r="KS394" s="1">
        <f>IF((HX394/KK394)&lt;0.335,"G",IF((HX394/KK394)&gt;0.67,"R","A"))</f>
        <v/>
      </c>
      <c r="KT394" s="1">
        <f>IF((IH394/KK394)&lt;0.335,"G",IF((IH394/KK394)&gt;0.67,"R","A"))</f>
        <v/>
      </c>
      <c r="KU394" s="1">
        <f>IF((II394/KK394)&lt;0.335,"G",IF((II394/KK394)&gt;0.67,"R","A"))</f>
        <v/>
      </c>
      <c r="KV394" s="1">
        <f>IF((HZ394/KK394)&lt;0.335,"G",IF((HZ394/KK394)&gt;0.67,"R","A"))</f>
        <v/>
      </c>
      <c r="KW394" s="1">
        <f>IF((HY394/KK394)&lt;0.335,"G",IF((HY394/KK394)&gt;0.67,"R","A"))</f>
        <v/>
      </c>
      <c r="KX394" s="1">
        <f>IF((IK394/KK394)&lt;0.335,"G",IF((IK394/KK394)&gt;0.67,"R","A"))</f>
        <v/>
      </c>
      <c r="KY394" s="1">
        <f>IF((IJ394/KK394)&lt;0.335,"G",IF((IJ394/KK394)&gt;0.67,"R","A"))</f>
        <v/>
      </c>
      <c r="KZ394" s="1">
        <f>IF((HQ394/KK394)&lt;0.335,"G",IF((HQ394/KK394)&gt;0.67,"R","A"))</f>
        <v/>
      </c>
      <c r="LA394" s="1">
        <f>IF((IB394/KK394)&lt;0.335,"G",IF((IB394/KK394)&gt;0.67,"R","A"))</f>
        <v/>
      </c>
      <c r="LB394">
        <f>IF(LQ394="1-0",INDEX(Scrape!#REF!,MATCH('HT 1-0'!KP394,Scrape!$B:$B,0)),"")</f>
        <v/>
      </c>
      <c r="LC394">
        <f>IF(LQ394="1-0",INDEX(Scrape!$A:$A,MATCH('HT 1-0'!KP394,Scrape!$B:$B,0)),"")</f>
        <v/>
      </c>
      <c r="LD394">
        <f>IF(LQ394="1-0",INDEX(Scrape!$B:$B,MATCH('HT 1-0'!KP394,Scrape!$B:$B,0)),"")</f>
        <v/>
      </c>
      <c r="LE394">
        <f>IF(LQ394="1-0",INDEX(Scrape!$C:$C,MATCH('HT 1-0'!KP394,Scrape!$B:$B,0)),"")</f>
        <v/>
      </c>
      <c r="LF394">
        <f>IF(LQ394="1-0",INDEX(Scrape!$D:$D,MATCH('HT 1-0'!KP394,Scrape!$B:$B,0)),"")</f>
        <v/>
      </c>
      <c r="LG394">
        <f>IF(LQ394="1-0",INDEX(Scrape!$E:$E,MATCH('HT 1-0'!KP394,Scrape!$B:$B,0)),"")</f>
        <v/>
      </c>
      <c r="LH394">
        <f>IF(LQ394="1-0",INDEX(Scrape!$F:$F,MATCH('HT 1-0'!KP394,Scrape!$B:$B,0)),"")</f>
        <v/>
      </c>
      <c r="LI394">
        <f>IF(LQ394="1-0",INDEX(Scrape!$G:$G,MATCH('HT 1-0'!KP394,Scrape!$B:$B,0)),"")</f>
        <v/>
      </c>
      <c r="LJ394">
        <f>IF(LQ394="1-0",INDEX(Scrape!$H:$H,MATCH('HT 1-0'!KP394,Scrape!$B:$B,0)),"")</f>
        <v/>
      </c>
      <c r="LK394">
        <f>IF(LQ394="1-0",INDEX(Scrape!$I:$I,MATCH('HT 1-0'!KP394,Scrape!$B:$B,0)),"")</f>
        <v/>
      </c>
      <c r="LL394">
        <f>IF(LQ394="1-0",INDEX(Scrape!$J:$J,MATCH('HT 1-0'!KP394,Scrape!$B:$B,0)),"")</f>
        <v/>
      </c>
      <c r="LM394">
        <f>IF(LQ394="1-0",INDEX(Scrape!$K:$K,MATCH('HT 1-0'!KP394,Scrape!$B:$B,0)),"")</f>
        <v/>
      </c>
      <c r="LN394">
        <f>IF(LQ394="1-0",INDEX(Scrape!$L:$L,MATCH('HT 1-0'!KP394,Scrape!$B:$B,0)),"")</f>
        <v/>
      </c>
      <c r="LO394">
        <f>IF(LQ394="1-0",INDEX(Scrape!$M:$M,MATCH('HT 1-0'!KP394,Scrape!$B:$B,0)),"")</f>
        <v/>
      </c>
      <c r="LP394">
        <f>IF(LQ394="1-0",INDEX(Scrape!$N:$N,MATCH('HT 1-0'!KP394,Scrape!$B:$B,0)),"")</f>
        <v/>
      </c>
      <c r="LQ394">
        <f>INDEX(Scrape!$O:$O,MATCH('HT 1-0'!KP394,Scrape!$B:$B,0))</f>
        <v/>
      </c>
      <c r="LR394">
        <f>(1/LJ394)+(1/LI394)+(1/LH394)</f>
        <v/>
      </c>
      <c r="LS394">
        <f>(1/LG394)+(1/LF394)+(1/LE394)</f>
        <v/>
      </c>
      <c r="LT394" s="8">
        <f>IF(INDEX(#REF!,MATCH(KQ394,#REF!,0))=INDEX(#REF!,MATCH(KQ394,#REF!,0)),INDEX(#REF!,MATCH(KQ394,#REF!,0)),"ERROR")</f>
        <v/>
      </c>
      <c r="LU394" s="4">
        <f>IF(KR394="G",2,IF(KR394="R",0.5,IF(KR394="A",1)))</f>
        <v/>
      </c>
      <c r="LV394" s="4">
        <f>IF(KS394="G",0.5,IF(KS394="R",2,IF(KS394="A",1)))</f>
        <v/>
      </c>
      <c r="LW394" s="4">
        <f>IF(KT394="G",2,IF(KT394="R",0.5,IF(KT394="A",1)))</f>
        <v/>
      </c>
      <c r="LX394" s="4">
        <f>IF(KU394="G",0.5,IF(KU394="R",2,IF(KU394="A",1)))</f>
        <v/>
      </c>
      <c r="LY394" s="7">
        <f>(LK394*(LU394+LX394)+(LL394*(LU394+LX394)))</f>
        <v/>
      </c>
      <c r="LZ394" s="7">
        <f>(LN394*(LV394+LW394)+(LO394*(LV394+LW394)))</f>
        <v/>
      </c>
      <c r="MA394" s="11">
        <f>LY394-LZ394</f>
        <v/>
      </c>
      <c r="MB394" s="5">
        <f>MA394+2</f>
        <v/>
      </c>
      <c r="MC394" s="6">
        <f>MA394-2</f>
        <v/>
      </c>
      <c r="MD394" s="4">
        <f>LE394</f>
        <v/>
      </c>
      <c r="ME394" s="9">
        <f>IF(MD394=0,1000,MD394+0.75)</f>
        <v/>
      </c>
      <c r="MF394" s="10">
        <f>IF(MD394=0,0,MD394-0.75)</f>
        <v/>
      </c>
      <c r="MG394" s="4">
        <f>((LM394*(LU394+LX394))-((LP394*(LV394+LW394))))</f>
        <v/>
      </c>
      <c r="MH394" s="9">
        <f>MG394*1.2</f>
        <v/>
      </c>
      <c r="MI394" s="10">
        <f>MG394*0.8</f>
        <v/>
      </c>
      <c r="MJ394">
        <f>IFERROR(NX394,"")</f>
        <v/>
      </c>
      <c r="MK394">
        <f>IFERROR(NY394,"")</f>
        <v/>
      </c>
      <c r="ML394">
        <f>IFERROR(NZ394,"")</f>
        <v/>
      </c>
      <c r="MM394">
        <f>IFERROR(OA394,"")</f>
        <v/>
      </c>
      <c r="MN394">
        <f>IFERROR(OB394,"")</f>
        <v/>
      </c>
      <c r="MO394">
        <f>IFERROR(OC394,"")</f>
        <v/>
      </c>
      <c r="MP394" s="1">
        <f>COUNTIFS(#REF!,LT394,#REF!,1,#REF!,"&gt;="&amp;MC394,#REF!,"&lt;="&amp;MB394,#REF!,"&lt;="&amp;ME394,#REF!,"&gt;="&amp;MF394,#REF!,"="&amp;KV394,#REF!,"="&amp;KX394)</f>
        <v/>
      </c>
      <c r="MQ394" s="1">
        <f>COUNTIFS(#REF!,LT394,#REF!,0,#REF!,"&gt;="&amp;MC394,#REF!,"&lt;="&amp;MB394,#REF!,"&lt;="&amp;ME394,#REF!,"&gt;="&amp;MF394,#REF!,"="&amp;KV394,#REF!,"="&amp;KX394)</f>
        <v/>
      </c>
      <c r="MR394" s="1">
        <f>COUNTIFS(#REF!,LT394,#REF!,1,#REF!,"&gt;="&amp;MC394,#REF!,"&lt;="&amp;MB394,#REF!,"&lt;="&amp;ME394,#REF!,"&gt;="&amp;MF394,#REF!,"="&amp;KW394,#REF!,"="&amp;KY394)</f>
        <v/>
      </c>
      <c r="MS394" s="1">
        <f>COUNTIFS(#REF!,LT394,#REF!,0,#REF!,"&gt;="&amp;MC394,#REF!,"&lt;="&amp;MB394,#REF!,"&lt;="&amp;ME394,#REF!,"&gt;="&amp;MF394,#REF!,"="&amp;KW394,#REF!,"="&amp;KY394)</f>
        <v/>
      </c>
      <c r="MT394" s="1">
        <f>COUNTIFS(#REF!,LT394,#REF!,1,#REF!,"&gt;="&amp;MI394,#REF!,"&lt;="&amp;MH394,#REF!,"&lt;="&amp;ME394,#REF!,"&gt;="&amp;MF394)</f>
        <v/>
      </c>
      <c r="MU394" s="1">
        <f>COUNTIFS(#REF!,LT394,#REF!,0,#REF!,"&gt;="&amp;MI394,#REF!,"&lt;="&amp;MH394,#REF!,"&lt;="&amp;ME394,#REF!,"&gt;="&amp;MF394)</f>
        <v/>
      </c>
      <c r="MV394" s="1">
        <f>COUNTIFS(#REF!,LT394,#REF!,1,#REF!,"&gt;="&amp;MI394,#REF!,"&lt;="&amp;MH394,#REF!,"="&amp;KZ394,#REF!,"="&amp;LA394,#REF!,"&lt;="&amp;ME394,#REF!,"&gt;="&amp;MF394)</f>
        <v/>
      </c>
      <c r="MW394" s="1">
        <f>COUNTIFS(#REF!,LT394,#REF!,0,#REF!,"&gt;="&amp;MI394,#REF!,"&lt;="&amp;MH394,#REF!,"="&amp;KZ394,#REF!,"="&amp;LA394,#REF!,"&lt;="&amp;ME394,#REF!,"&gt;="&amp;MF394)</f>
        <v/>
      </c>
      <c r="MX394" s="1">
        <f>COUNTIFS(#REF!,LT394,#REF!,1,#REF!,"&gt;="&amp;MC394,#REF!,"&lt;="&amp;MB394,#REF!,"&lt;="&amp;ME394,#REF!,"&gt;="&amp;MF394)</f>
        <v/>
      </c>
      <c r="MY394" s="1">
        <f>COUNTIFS(#REF!,LT394,#REF!,0,#REF!,"&gt;="&amp;MC394,#REF!,"&lt;="&amp;MB394,#REF!,"&lt;="&amp;ME394,#REF!,"&gt;="&amp;MF394)</f>
        <v/>
      </c>
      <c r="MZ394" s="1">
        <f>COUNTIFS(#REF!,LT394,#REF!,1,#REF!,"&lt;="&amp;ME394,#REF!,"&gt;="&amp;MF394,#REF!,"="&amp;KV394,#REF!,"="&amp;KX394)</f>
        <v/>
      </c>
      <c r="NA394" s="1">
        <f>COUNTIFS(#REF!,LT394,#REF!,0,#REF!,"&lt;="&amp;ME394,#REF!,"&gt;="&amp;MF394,#REF!,"="&amp;KV394,#REF!,"="&amp;KX394)</f>
        <v/>
      </c>
      <c r="NB394" s="1">
        <f>COUNTIFS(#REF!,LT394,#REF!,1,#REF!,"&lt;="&amp;ME394,#REF!,"&gt;="&amp;MF394,#REF!,"="&amp;KW394,#REF!,"="&amp;KY394)</f>
        <v/>
      </c>
      <c r="NC394" s="1">
        <f>COUNTIFS(#REF!,LT394,#REF!,0,#REF!,"&lt;="&amp;ME394,#REF!,"&gt;="&amp;MF394,#REF!,"="&amp;KW394,#REF!,"="&amp;KY394)</f>
        <v/>
      </c>
      <c r="ND394" s="1">
        <f>MP394+MR394+MT394+MV394+MX394+MZ394+NB394</f>
        <v/>
      </c>
      <c r="NE394" s="1">
        <f>MQ394+MS394+MU394+MW394+MY394+NA394+NC394</f>
        <v/>
      </c>
      <c r="NF394" s="1">
        <f>ND394+NE394</f>
        <v/>
      </c>
      <c r="NG394" s="33">
        <f>ND394/(ND394+NE394)</f>
        <v/>
      </c>
      <c r="NH394" s="3">
        <f>1/NG394</f>
        <v/>
      </c>
      <c r="NI394" s="1">
        <f>LH394</f>
        <v/>
      </c>
      <c r="NJ394" s="79">
        <f>((1-NG394)*(1/(NI394-1))*0.98-(NG394*1))</f>
        <v/>
      </c>
      <c r="NK394" s="34">
        <f>IF(LR394&lt;0.9,0,IF(AND(LR394&gt;1.1),0,1))</f>
        <v/>
      </c>
      <c r="NL394" s="34">
        <f>IF(LS394&lt;0.9,0,IF(AND(LS394&gt;1.1),0,1))</f>
        <v/>
      </c>
      <c r="NM394" s="32">
        <f>IF(NF394&gt;99,1,0)</f>
        <v/>
      </c>
      <c r="NN394" s="32">
        <f>IF(NJ394&gt;0.0799,1,0)</f>
        <v/>
      </c>
      <c r="NO394" s="32">
        <f>IF(NJ394&gt;NQ394,1,0)</f>
        <v/>
      </c>
      <c r="NP394" s="32">
        <f>NM394+NN394+NO394+NK394+NL394</f>
        <v/>
      </c>
      <c r="NQ394" s="79">
        <f>(((100*NG394)*(NI394-1)*0.98)-((1-NG394)*100))/100</f>
        <v/>
      </c>
      <c r="NR394" s="34">
        <f>IF(LR394&lt;0.9,0,IF(AND(LR394&gt;1.1),0,1))</f>
        <v/>
      </c>
      <c r="NS394" s="34">
        <f>IF(LS394&lt;0.9,0,IF(AND(LS394&gt;1.1),0,1))</f>
        <v/>
      </c>
      <c r="NT394" s="32">
        <f>IF(NF394&gt;99,1,0)</f>
        <v/>
      </c>
      <c r="NU394" s="32">
        <f>IF(NQ394&gt;0.0799,1,0)</f>
        <v/>
      </c>
      <c r="NV394" s="32">
        <f>IF(NQ394&gt;NJ394,1,0)</f>
        <v/>
      </c>
      <c r="NW394" s="32">
        <f>NT394+NU394+NV394+NR394+NS394</f>
        <v/>
      </c>
      <c r="NX394">
        <f>IF(NP394=5,"LayHome1-0",IF(AND(NW394=5),"BackHome1-0",""))</f>
        <v/>
      </c>
      <c r="NY394">
        <f>IF(NP394=5,KN394,IF(AND(NW394=5),KN394,""))</f>
        <v/>
      </c>
      <c r="NZ394">
        <f>IF(NP394=5,"Match Odds",IF(AND(NW394=5),"Match Odds",""))</f>
        <v/>
      </c>
      <c r="OA394">
        <f>IF(NP394=5,KP394,IF(AND(NW394=5),KP394,""))</f>
        <v/>
      </c>
      <c r="OB394">
        <f>IF(NP394=5,"MATCH_ODDS",IF(AND(NW394=5),"MATCH_ODDS",""))</f>
        <v/>
      </c>
      <c r="OC394">
        <f>IF(NP394=5,"LAY",IF(AND(NW394=5),"BACK",""))</f>
        <v/>
      </c>
    </row>
    <row r="395" ht="16.5" customHeight="1" thickBot="1" thickTop="1">
      <c r="A395" s="2" t="n"/>
      <c r="KN395" s="1">
        <f>IF(INDEX(#REF!,MATCH('HT 1-0'!D395,#REF!,0))=INDEX(#REF!,MATCH('HT 1-0'!D395,#REF!,0)),INDEX(#REF!,MATCH('HT 1-0'!D395,#REF!,0)),"ERROR")</f>
        <v/>
      </c>
      <c r="KO395" s="1">
        <f>IF(INDEX(#REF!,MATCH('HT 1-0'!E395,#REF!,0))=INDEX(#REF!,MATCH('HT 1-0'!E395,#REF!,0)),INDEX(#REF!,MATCH('HT 1-0'!E395,#REF!,0)),"ERROR")</f>
        <v/>
      </c>
      <c r="KP395" s="1">
        <f>KN395&amp;" v "&amp;KO395</f>
        <v/>
      </c>
      <c r="KQ395">
        <f>B395&amp;"_"&amp;C395</f>
        <v/>
      </c>
      <c r="KR395" s="1">
        <f>IF((HW395/KK395)&lt;0.335,"G",IF((HW395/KK395)&gt;0.67,"R","A"))</f>
        <v/>
      </c>
      <c r="KS395" s="1">
        <f>IF((HX395/KK395)&lt;0.335,"G",IF((HX395/KK395)&gt;0.67,"R","A"))</f>
        <v/>
      </c>
      <c r="KT395" s="1">
        <f>IF((IH395/KK395)&lt;0.335,"G",IF((IH395/KK395)&gt;0.67,"R","A"))</f>
        <v/>
      </c>
      <c r="KU395" s="1">
        <f>IF((II395/KK395)&lt;0.335,"G",IF((II395/KK395)&gt;0.67,"R","A"))</f>
        <v/>
      </c>
      <c r="KV395" s="1">
        <f>IF((HZ395/KK395)&lt;0.335,"G",IF((HZ395/KK395)&gt;0.67,"R","A"))</f>
        <v/>
      </c>
      <c r="KW395" s="1">
        <f>IF((HY395/KK395)&lt;0.335,"G",IF((HY395/KK395)&gt;0.67,"R","A"))</f>
        <v/>
      </c>
      <c r="KX395" s="1">
        <f>IF((IK395/KK395)&lt;0.335,"G",IF((IK395/KK395)&gt;0.67,"R","A"))</f>
        <v/>
      </c>
      <c r="KY395" s="1">
        <f>IF((IJ395/KK395)&lt;0.335,"G",IF((IJ395/KK395)&gt;0.67,"R","A"))</f>
        <v/>
      </c>
      <c r="KZ395" s="1">
        <f>IF((HQ395/KK395)&lt;0.335,"G",IF((HQ395/KK395)&gt;0.67,"R","A"))</f>
        <v/>
      </c>
      <c r="LA395" s="1">
        <f>IF((IB395/KK395)&lt;0.335,"G",IF((IB395/KK395)&gt;0.67,"R","A"))</f>
        <v/>
      </c>
      <c r="LB395">
        <f>IF(LQ395="1-0",INDEX(Scrape!#REF!,MATCH('HT 1-0'!KP395,Scrape!$B:$B,0)),"")</f>
        <v/>
      </c>
      <c r="LC395">
        <f>IF(LQ395="1-0",INDEX(Scrape!$A:$A,MATCH('HT 1-0'!KP395,Scrape!$B:$B,0)),"")</f>
        <v/>
      </c>
      <c r="LD395">
        <f>IF(LQ395="1-0",INDEX(Scrape!$B:$B,MATCH('HT 1-0'!KP395,Scrape!$B:$B,0)),"")</f>
        <v/>
      </c>
      <c r="LE395">
        <f>IF(LQ395="1-0",INDEX(Scrape!$C:$C,MATCH('HT 1-0'!KP395,Scrape!$B:$B,0)),"")</f>
        <v/>
      </c>
      <c r="LF395">
        <f>IF(LQ395="1-0",INDEX(Scrape!$D:$D,MATCH('HT 1-0'!KP395,Scrape!$B:$B,0)),"")</f>
        <v/>
      </c>
      <c r="LG395">
        <f>IF(LQ395="1-0",INDEX(Scrape!$E:$E,MATCH('HT 1-0'!KP395,Scrape!$B:$B,0)),"")</f>
        <v/>
      </c>
      <c r="LH395">
        <f>IF(LQ395="1-0",INDEX(Scrape!$F:$F,MATCH('HT 1-0'!KP395,Scrape!$B:$B,0)),"")</f>
        <v/>
      </c>
      <c r="LI395">
        <f>IF(LQ395="1-0",INDEX(Scrape!$G:$G,MATCH('HT 1-0'!KP395,Scrape!$B:$B,0)),"")</f>
        <v/>
      </c>
      <c r="LJ395">
        <f>IF(LQ395="1-0",INDEX(Scrape!$H:$H,MATCH('HT 1-0'!KP395,Scrape!$B:$B,0)),"")</f>
        <v/>
      </c>
      <c r="LK395">
        <f>IF(LQ395="1-0",INDEX(Scrape!$I:$I,MATCH('HT 1-0'!KP395,Scrape!$B:$B,0)),"")</f>
        <v/>
      </c>
      <c r="LL395">
        <f>IF(LQ395="1-0",INDEX(Scrape!$J:$J,MATCH('HT 1-0'!KP395,Scrape!$B:$B,0)),"")</f>
        <v/>
      </c>
      <c r="LM395">
        <f>IF(LQ395="1-0",INDEX(Scrape!$K:$K,MATCH('HT 1-0'!KP395,Scrape!$B:$B,0)),"")</f>
        <v/>
      </c>
      <c r="LN395">
        <f>IF(LQ395="1-0",INDEX(Scrape!$L:$L,MATCH('HT 1-0'!KP395,Scrape!$B:$B,0)),"")</f>
        <v/>
      </c>
      <c r="LO395">
        <f>IF(LQ395="1-0",INDEX(Scrape!$M:$M,MATCH('HT 1-0'!KP395,Scrape!$B:$B,0)),"")</f>
        <v/>
      </c>
      <c r="LP395">
        <f>IF(LQ395="1-0",INDEX(Scrape!$N:$N,MATCH('HT 1-0'!KP395,Scrape!$B:$B,0)),"")</f>
        <v/>
      </c>
      <c r="LQ395">
        <f>INDEX(Scrape!$O:$O,MATCH('HT 1-0'!KP395,Scrape!$B:$B,0))</f>
        <v/>
      </c>
      <c r="LR395">
        <f>(1/LJ395)+(1/LI395)+(1/LH395)</f>
        <v/>
      </c>
      <c r="LS395">
        <f>(1/LG395)+(1/LF395)+(1/LE395)</f>
        <v/>
      </c>
      <c r="LT395" s="8">
        <f>IF(INDEX(#REF!,MATCH(KQ395,#REF!,0))=INDEX(#REF!,MATCH(KQ395,#REF!,0)),INDEX(#REF!,MATCH(KQ395,#REF!,0)),"ERROR")</f>
        <v/>
      </c>
      <c r="LU395" s="4">
        <f>IF(KR395="G",2,IF(KR395="R",0.5,IF(KR395="A",1)))</f>
        <v/>
      </c>
      <c r="LV395" s="4">
        <f>IF(KS395="G",0.5,IF(KS395="R",2,IF(KS395="A",1)))</f>
        <v/>
      </c>
      <c r="LW395" s="4">
        <f>IF(KT395="G",2,IF(KT395="R",0.5,IF(KT395="A",1)))</f>
        <v/>
      </c>
      <c r="LX395" s="4">
        <f>IF(KU395="G",0.5,IF(KU395="R",2,IF(KU395="A",1)))</f>
        <v/>
      </c>
      <c r="LY395" s="7">
        <f>(LK395*(LU395+LX395)+(LL395*(LU395+LX395)))</f>
        <v/>
      </c>
      <c r="LZ395" s="7">
        <f>(LN395*(LV395+LW395)+(LO395*(LV395+LW395)))</f>
        <v/>
      </c>
      <c r="MA395" s="11">
        <f>LY395-LZ395</f>
        <v/>
      </c>
      <c r="MB395" s="5">
        <f>MA395+2</f>
        <v/>
      </c>
      <c r="MC395" s="6">
        <f>MA395-2</f>
        <v/>
      </c>
      <c r="MD395" s="4">
        <f>LE395</f>
        <v/>
      </c>
      <c r="ME395" s="9">
        <f>IF(MD395=0,1000,MD395+0.75)</f>
        <v/>
      </c>
      <c r="MF395" s="10">
        <f>IF(MD395=0,0,MD395-0.75)</f>
        <v/>
      </c>
      <c r="MG395" s="4">
        <f>((LM395*(LU395+LX395))-((LP395*(LV395+LW395))))</f>
        <v/>
      </c>
      <c r="MH395" s="9">
        <f>MG395*1.2</f>
        <v/>
      </c>
      <c r="MI395" s="10">
        <f>MG395*0.8</f>
        <v/>
      </c>
      <c r="MJ395">
        <f>IFERROR(NX395,"")</f>
        <v/>
      </c>
      <c r="MK395">
        <f>IFERROR(NY395,"")</f>
        <v/>
      </c>
      <c r="ML395">
        <f>IFERROR(NZ395,"")</f>
        <v/>
      </c>
      <c r="MM395">
        <f>IFERROR(OA395,"")</f>
        <v/>
      </c>
      <c r="MN395">
        <f>IFERROR(OB395,"")</f>
        <v/>
      </c>
      <c r="MO395">
        <f>IFERROR(OC395,"")</f>
        <v/>
      </c>
      <c r="MP395" s="1">
        <f>COUNTIFS(#REF!,LT395,#REF!,1,#REF!,"&gt;="&amp;MC395,#REF!,"&lt;="&amp;MB395,#REF!,"&lt;="&amp;ME395,#REF!,"&gt;="&amp;MF395,#REF!,"="&amp;KV395,#REF!,"="&amp;KX395)</f>
        <v/>
      </c>
      <c r="MQ395" s="1">
        <f>COUNTIFS(#REF!,LT395,#REF!,0,#REF!,"&gt;="&amp;MC395,#REF!,"&lt;="&amp;MB395,#REF!,"&lt;="&amp;ME395,#REF!,"&gt;="&amp;MF395,#REF!,"="&amp;KV395,#REF!,"="&amp;KX395)</f>
        <v/>
      </c>
      <c r="MR395" s="1">
        <f>COUNTIFS(#REF!,LT395,#REF!,1,#REF!,"&gt;="&amp;MC395,#REF!,"&lt;="&amp;MB395,#REF!,"&lt;="&amp;ME395,#REF!,"&gt;="&amp;MF395,#REF!,"="&amp;KW395,#REF!,"="&amp;KY395)</f>
        <v/>
      </c>
      <c r="MS395" s="1">
        <f>COUNTIFS(#REF!,LT395,#REF!,0,#REF!,"&gt;="&amp;MC395,#REF!,"&lt;="&amp;MB395,#REF!,"&lt;="&amp;ME395,#REF!,"&gt;="&amp;MF395,#REF!,"="&amp;KW395,#REF!,"="&amp;KY395)</f>
        <v/>
      </c>
      <c r="MT395" s="1">
        <f>COUNTIFS(#REF!,LT395,#REF!,1,#REF!,"&gt;="&amp;MI395,#REF!,"&lt;="&amp;MH395,#REF!,"&lt;="&amp;ME395,#REF!,"&gt;="&amp;MF395)</f>
        <v/>
      </c>
      <c r="MU395" s="1">
        <f>COUNTIFS(#REF!,LT395,#REF!,0,#REF!,"&gt;="&amp;MI395,#REF!,"&lt;="&amp;MH395,#REF!,"&lt;="&amp;ME395,#REF!,"&gt;="&amp;MF395)</f>
        <v/>
      </c>
      <c r="MV395" s="1">
        <f>COUNTIFS(#REF!,LT395,#REF!,1,#REF!,"&gt;="&amp;MI395,#REF!,"&lt;="&amp;MH395,#REF!,"="&amp;KZ395,#REF!,"="&amp;LA395,#REF!,"&lt;="&amp;ME395,#REF!,"&gt;="&amp;MF395)</f>
        <v/>
      </c>
      <c r="MW395" s="1">
        <f>COUNTIFS(#REF!,LT395,#REF!,0,#REF!,"&gt;="&amp;MI395,#REF!,"&lt;="&amp;MH395,#REF!,"="&amp;KZ395,#REF!,"="&amp;LA395,#REF!,"&lt;="&amp;ME395,#REF!,"&gt;="&amp;MF395)</f>
        <v/>
      </c>
      <c r="MX395" s="1">
        <f>COUNTIFS(#REF!,LT395,#REF!,1,#REF!,"&gt;="&amp;MC395,#REF!,"&lt;="&amp;MB395,#REF!,"&lt;="&amp;ME395,#REF!,"&gt;="&amp;MF395)</f>
        <v/>
      </c>
      <c r="MY395" s="1">
        <f>COUNTIFS(#REF!,LT395,#REF!,0,#REF!,"&gt;="&amp;MC395,#REF!,"&lt;="&amp;MB395,#REF!,"&lt;="&amp;ME395,#REF!,"&gt;="&amp;MF395)</f>
        <v/>
      </c>
      <c r="MZ395" s="1">
        <f>COUNTIFS(#REF!,LT395,#REF!,1,#REF!,"&lt;="&amp;ME395,#REF!,"&gt;="&amp;MF395,#REF!,"="&amp;KV395,#REF!,"="&amp;KX395)</f>
        <v/>
      </c>
      <c r="NA395" s="1">
        <f>COUNTIFS(#REF!,LT395,#REF!,0,#REF!,"&lt;="&amp;ME395,#REF!,"&gt;="&amp;MF395,#REF!,"="&amp;KV395,#REF!,"="&amp;KX395)</f>
        <v/>
      </c>
      <c r="NB395" s="1">
        <f>COUNTIFS(#REF!,LT395,#REF!,1,#REF!,"&lt;="&amp;ME395,#REF!,"&gt;="&amp;MF395,#REF!,"="&amp;KW395,#REF!,"="&amp;KY395)</f>
        <v/>
      </c>
      <c r="NC395" s="1">
        <f>COUNTIFS(#REF!,LT395,#REF!,0,#REF!,"&lt;="&amp;ME395,#REF!,"&gt;="&amp;MF395,#REF!,"="&amp;KW395,#REF!,"="&amp;KY395)</f>
        <v/>
      </c>
      <c r="ND395" s="1">
        <f>MP395+MR395+MT395+MV395+MX395+MZ395+NB395</f>
        <v/>
      </c>
      <c r="NE395" s="1">
        <f>MQ395+MS395+MU395+MW395+MY395+NA395+NC395</f>
        <v/>
      </c>
      <c r="NF395" s="1">
        <f>ND395+NE395</f>
        <v/>
      </c>
      <c r="NG395" s="33">
        <f>ND395/(ND395+NE395)</f>
        <v/>
      </c>
      <c r="NH395" s="3">
        <f>1/NG395</f>
        <v/>
      </c>
      <c r="NI395" s="1">
        <f>LH395</f>
        <v/>
      </c>
      <c r="NJ395" s="79">
        <f>((1-NG395)*(1/(NI395-1))*0.98-(NG395*1))</f>
        <v/>
      </c>
      <c r="NK395" s="34">
        <f>IF(LR395&lt;0.9,0,IF(AND(LR395&gt;1.1),0,1))</f>
        <v/>
      </c>
      <c r="NL395" s="34">
        <f>IF(LS395&lt;0.9,0,IF(AND(LS395&gt;1.1),0,1))</f>
        <v/>
      </c>
      <c r="NM395" s="32">
        <f>IF(NF395&gt;99,1,0)</f>
        <v/>
      </c>
      <c r="NN395" s="32">
        <f>IF(NJ395&gt;0.0799,1,0)</f>
        <v/>
      </c>
      <c r="NO395" s="32">
        <f>IF(NJ395&gt;NQ395,1,0)</f>
        <v/>
      </c>
      <c r="NP395" s="32">
        <f>NM395+NN395+NO395+NK395+NL395</f>
        <v/>
      </c>
      <c r="NQ395" s="79">
        <f>(((100*NG395)*(NI395-1)*0.98)-((1-NG395)*100))/100</f>
        <v/>
      </c>
      <c r="NR395" s="34">
        <f>IF(LR395&lt;0.9,0,IF(AND(LR395&gt;1.1),0,1))</f>
        <v/>
      </c>
      <c r="NS395" s="34">
        <f>IF(LS395&lt;0.9,0,IF(AND(LS395&gt;1.1),0,1))</f>
        <v/>
      </c>
      <c r="NT395" s="32">
        <f>IF(NF395&gt;99,1,0)</f>
        <v/>
      </c>
      <c r="NU395" s="32">
        <f>IF(NQ395&gt;0.0799,1,0)</f>
        <v/>
      </c>
      <c r="NV395" s="32">
        <f>IF(NQ395&gt;NJ395,1,0)</f>
        <v/>
      </c>
      <c r="NW395" s="32">
        <f>NT395+NU395+NV395+NR395+NS395</f>
        <v/>
      </c>
      <c r="NX395">
        <f>IF(NP395=5,"LayHome1-0",IF(AND(NW395=5),"BackHome1-0",""))</f>
        <v/>
      </c>
      <c r="NY395">
        <f>IF(NP395=5,KN395,IF(AND(NW395=5),KN395,""))</f>
        <v/>
      </c>
      <c r="NZ395">
        <f>IF(NP395=5,"Match Odds",IF(AND(NW395=5),"Match Odds",""))</f>
        <v/>
      </c>
      <c r="OA395">
        <f>IF(NP395=5,KP395,IF(AND(NW395=5),KP395,""))</f>
        <v/>
      </c>
      <c r="OB395">
        <f>IF(NP395=5,"MATCH_ODDS",IF(AND(NW395=5),"MATCH_ODDS",""))</f>
        <v/>
      </c>
      <c r="OC395">
        <f>IF(NP395=5,"LAY",IF(AND(NW395=5),"BACK",""))</f>
        <v/>
      </c>
    </row>
    <row r="396" ht="16.5" customHeight="1" thickBot="1" thickTop="1">
      <c r="A396" s="2" t="n"/>
      <c r="KN396" s="1">
        <f>IF(INDEX(#REF!,MATCH('HT 1-0'!D396,#REF!,0))=INDEX(#REF!,MATCH('HT 1-0'!D396,#REF!,0)),INDEX(#REF!,MATCH('HT 1-0'!D396,#REF!,0)),"ERROR")</f>
        <v/>
      </c>
      <c r="KO396" s="1">
        <f>IF(INDEX(#REF!,MATCH('HT 1-0'!E396,#REF!,0))=INDEX(#REF!,MATCH('HT 1-0'!E396,#REF!,0)),INDEX(#REF!,MATCH('HT 1-0'!E396,#REF!,0)),"ERROR")</f>
        <v/>
      </c>
      <c r="KP396" s="1">
        <f>KN396&amp;" v "&amp;KO396</f>
        <v/>
      </c>
      <c r="KQ396">
        <f>B396&amp;"_"&amp;C396</f>
        <v/>
      </c>
      <c r="KR396" s="1">
        <f>IF((HW396/KK396)&lt;0.335,"G",IF((HW396/KK396)&gt;0.67,"R","A"))</f>
        <v/>
      </c>
      <c r="KS396" s="1">
        <f>IF((HX396/KK396)&lt;0.335,"G",IF((HX396/KK396)&gt;0.67,"R","A"))</f>
        <v/>
      </c>
      <c r="KT396" s="1">
        <f>IF((IH396/KK396)&lt;0.335,"G",IF((IH396/KK396)&gt;0.67,"R","A"))</f>
        <v/>
      </c>
      <c r="KU396" s="1">
        <f>IF((II396/KK396)&lt;0.335,"G",IF((II396/KK396)&gt;0.67,"R","A"))</f>
        <v/>
      </c>
      <c r="KV396" s="1">
        <f>IF((HZ396/KK396)&lt;0.335,"G",IF((HZ396/KK396)&gt;0.67,"R","A"))</f>
        <v/>
      </c>
      <c r="KW396" s="1">
        <f>IF((HY396/KK396)&lt;0.335,"G",IF((HY396/KK396)&gt;0.67,"R","A"))</f>
        <v/>
      </c>
      <c r="KX396" s="1">
        <f>IF((IK396/KK396)&lt;0.335,"G",IF((IK396/KK396)&gt;0.67,"R","A"))</f>
        <v/>
      </c>
      <c r="KY396" s="1">
        <f>IF((IJ396/KK396)&lt;0.335,"G",IF((IJ396/KK396)&gt;0.67,"R","A"))</f>
        <v/>
      </c>
      <c r="KZ396" s="1">
        <f>IF((HQ396/KK396)&lt;0.335,"G",IF((HQ396/KK396)&gt;0.67,"R","A"))</f>
        <v/>
      </c>
      <c r="LA396" s="1">
        <f>IF((IB396/KK396)&lt;0.335,"G",IF((IB396/KK396)&gt;0.67,"R","A"))</f>
        <v/>
      </c>
      <c r="LB396">
        <f>IF(LQ396="1-0",INDEX(Scrape!#REF!,MATCH('HT 1-0'!KP396,Scrape!$B:$B,0)),"")</f>
        <v/>
      </c>
      <c r="LC396">
        <f>IF(LQ396="1-0",INDEX(Scrape!$A:$A,MATCH('HT 1-0'!KP396,Scrape!$B:$B,0)),"")</f>
        <v/>
      </c>
      <c r="LD396">
        <f>IF(LQ396="1-0",INDEX(Scrape!$B:$B,MATCH('HT 1-0'!KP396,Scrape!$B:$B,0)),"")</f>
        <v/>
      </c>
      <c r="LE396">
        <f>IF(LQ396="1-0",INDEX(Scrape!$C:$C,MATCH('HT 1-0'!KP396,Scrape!$B:$B,0)),"")</f>
        <v/>
      </c>
      <c r="LF396">
        <f>IF(LQ396="1-0",INDEX(Scrape!$D:$D,MATCH('HT 1-0'!KP396,Scrape!$B:$B,0)),"")</f>
        <v/>
      </c>
      <c r="LG396">
        <f>IF(LQ396="1-0",INDEX(Scrape!$E:$E,MATCH('HT 1-0'!KP396,Scrape!$B:$B,0)),"")</f>
        <v/>
      </c>
      <c r="LH396">
        <f>IF(LQ396="1-0",INDEX(Scrape!$F:$F,MATCH('HT 1-0'!KP396,Scrape!$B:$B,0)),"")</f>
        <v/>
      </c>
      <c r="LI396">
        <f>IF(LQ396="1-0",INDEX(Scrape!$G:$G,MATCH('HT 1-0'!KP396,Scrape!$B:$B,0)),"")</f>
        <v/>
      </c>
      <c r="LJ396">
        <f>IF(LQ396="1-0",INDEX(Scrape!$H:$H,MATCH('HT 1-0'!KP396,Scrape!$B:$B,0)),"")</f>
        <v/>
      </c>
      <c r="LK396">
        <f>IF(LQ396="1-0",INDEX(Scrape!$I:$I,MATCH('HT 1-0'!KP396,Scrape!$B:$B,0)),"")</f>
        <v/>
      </c>
      <c r="LL396">
        <f>IF(LQ396="1-0",INDEX(Scrape!$J:$J,MATCH('HT 1-0'!KP396,Scrape!$B:$B,0)),"")</f>
        <v/>
      </c>
      <c r="LM396">
        <f>IF(LQ396="1-0",INDEX(Scrape!$K:$K,MATCH('HT 1-0'!KP396,Scrape!$B:$B,0)),"")</f>
        <v/>
      </c>
      <c r="LN396">
        <f>IF(LQ396="1-0",INDEX(Scrape!$L:$L,MATCH('HT 1-0'!KP396,Scrape!$B:$B,0)),"")</f>
        <v/>
      </c>
      <c r="LO396">
        <f>IF(LQ396="1-0",INDEX(Scrape!$M:$M,MATCH('HT 1-0'!KP396,Scrape!$B:$B,0)),"")</f>
        <v/>
      </c>
      <c r="LP396">
        <f>IF(LQ396="1-0",INDEX(Scrape!$N:$N,MATCH('HT 1-0'!KP396,Scrape!$B:$B,0)),"")</f>
        <v/>
      </c>
      <c r="LQ396">
        <f>INDEX(Scrape!$O:$O,MATCH('HT 1-0'!KP396,Scrape!$B:$B,0))</f>
        <v/>
      </c>
      <c r="LR396">
        <f>(1/LJ396)+(1/LI396)+(1/LH396)</f>
        <v/>
      </c>
      <c r="LS396">
        <f>(1/LG396)+(1/LF396)+(1/LE396)</f>
        <v/>
      </c>
      <c r="LT396" s="8">
        <f>IF(INDEX(#REF!,MATCH(KQ396,#REF!,0))=INDEX(#REF!,MATCH(KQ396,#REF!,0)),INDEX(#REF!,MATCH(KQ396,#REF!,0)),"ERROR")</f>
        <v/>
      </c>
      <c r="LU396" s="4">
        <f>IF(KR396="G",2,IF(KR396="R",0.5,IF(KR396="A",1)))</f>
        <v/>
      </c>
      <c r="LV396" s="4">
        <f>IF(KS396="G",0.5,IF(KS396="R",2,IF(KS396="A",1)))</f>
        <v/>
      </c>
      <c r="LW396" s="4">
        <f>IF(KT396="G",2,IF(KT396="R",0.5,IF(KT396="A",1)))</f>
        <v/>
      </c>
      <c r="LX396" s="4">
        <f>IF(KU396="G",0.5,IF(KU396="R",2,IF(KU396="A",1)))</f>
        <v/>
      </c>
      <c r="LY396" s="7">
        <f>(LK396*(LU396+LX396)+(LL396*(LU396+LX396)))</f>
        <v/>
      </c>
      <c r="LZ396" s="7">
        <f>(LN396*(LV396+LW396)+(LO396*(LV396+LW396)))</f>
        <v/>
      </c>
      <c r="MA396" s="11">
        <f>LY396-LZ396</f>
        <v/>
      </c>
      <c r="MB396" s="5">
        <f>MA396+2</f>
        <v/>
      </c>
      <c r="MC396" s="6">
        <f>MA396-2</f>
        <v/>
      </c>
      <c r="MD396" s="4">
        <f>LE396</f>
        <v/>
      </c>
      <c r="ME396" s="9">
        <f>IF(MD396=0,1000,MD396+0.75)</f>
        <v/>
      </c>
      <c r="MF396" s="10">
        <f>IF(MD396=0,0,MD396-0.75)</f>
        <v/>
      </c>
      <c r="MG396" s="4">
        <f>((LM396*(LU396+LX396))-((LP396*(LV396+LW396))))</f>
        <v/>
      </c>
      <c r="MH396" s="9">
        <f>MG396*1.2</f>
        <v/>
      </c>
      <c r="MI396" s="10">
        <f>MG396*0.8</f>
        <v/>
      </c>
      <c r="MJ396">
        <f>IFERROR(NX396,"")</f>
        <v/>
      </c>
      <c r="MK396">
        <f>IFERROR(NY396,"")</f>
        <v/>
      </c>
      <c r="ML396">
        <f>IFERROR(NZ396,"")</f>
        <v/>
      </c>
      <c r="MM396">
        <f>IFERROR(OA396,"")</f>
        <v/>
      </c>
      <c r="MN396">
        <f>IFERROR(OB396,"")</f>
        <v/>
      </c>
      <c r="MO396">
        <f>IFERROR(OC396,"")</f>
        <v/>
      </c>
      <c r="MP396" s="1">
        <f>COUNTIFS(#REF!,LT396,#REF!,1,#REF!,"&gt;="&amp;MC396,#REF!,"&lt;="&amp;MB396,#REF!,"&lt;="&amp;ME396,#REF!,"&gt;="&amp;MF396,#REF!,"="&amp;KV396,#REF!,"="&amp;KX396)</f>
        <v/>
      </c>
      <c r="MQ396" s="1">
        <f>COUNTIFS(#REF!,LT396,#REF!,0,#REF!,"&gt;="&amp;MC396,#REF!,"&lt;="&amp;MB396,#REF!,"&lt;="&amp;ME396,#REF!,"&gt;="&amp;MF396,#REF!,"="&amp;KV396,#REF!,"="&amp;KX396)</f>
        <v/>
      </c>
      <c r="MR396" s="1">
        <f>COUNTIFS(#REF!,LT396,#REF!,1,#REF!,"&gt;="&amp;MC396,#REF!,"&lt;="&amp;MB396,#REF!,"&lt;="&amp;ME396,#REF!,"&gt;="&amp;MF396,#REF!,"="&amp;KW396,#REF!,"="&amp;KY396)</f>
        <v/>
      </c>
      <c r="MS396" s="1">
        <f>COUNTIFS(#REF!,LT396,#REF!,0,#REF!,"&gt;="&amp;MC396,#REF!,"&lt;="&amp;MB396,#REF!,"&lt;="&amp;ME396,#REF!,"&gt;="&amp;MF396,#REF!,"="&amp;KW396,#REF!,"="&amp;KY396)</f>
        <v/>
      </c>
      <c r="MT396" s="1">
        <f>COUNTIFS(#REF!,LT396,#REF!,1,#REF!,"&gt;="&amp;MI396,#REF!,"&lt;="&amp;MH396,#REF!,"&lt;="&amp;ME396,#REF!,"&gt;="&amp;MF396)</f>
        <v/>
      </c>
      <c r="MU396" s="1">
        <f>COUNTIFS(#REF!,LT396,#REF!,0,#REF!,"&gt;="&amp;MI396,#REF!,"&lt;="&amp;MH396,#REF!,"&lt;="&amp;ME396,#REF!,"&gt;="&amp;MF396)</f>
        <v/>
      </c>
      <c r="MV396" s="1">
        <f>COUNTIFS(#REF!,LT396,#REF!,1,#REF!,"&gt;="&amp;MI396,#REF!,"&lt;="&amp;MH396,#REF!,"="&amp;KZ396,#REF!,"="&amp;LA396,#REF!,"&lt;="&amp;ME396,#REF!,"&gt;="&amp;MF396)</f>
        <v/>
      </c>
      <c r="MW396" s="1">
        <f>COUNTIFS(#REF!,LT396,#REF!,0,#REF!,"&gt;="&amp;MI396,#REF!,"&lt;="&amp;MH396,#REF!,"="&amp;KZ396,#REF!,"="&amp;LA396,#REF!,"&lt;="&amp;ME396,#REF!,"&gt;="&amp;MF396)</f>
        <v/>
      </c>
      <c r="MX396" s="1">
        <f>COUNTIFS(#REF!,LT396,#REF!,1,#REF!,"&gt;="&amp;MC396,#REF!,"&lt;="&amp;MB396,#REF!,"&lt;="&amp;ME396,#REF!,"&gt;="&amp;MF396)</f>
        <v/>
      </c>
      <c r="MY396" s="1">
        <f>COUNTIFS(#REF!,LT396,#REF!,0,#REF!,"&gt;="&amp;MC396,#REF!,"&lt;="&amp;MB396,#REF!,"&lt;="&amp;ME396,#REF!,"&gt;="&amp;MF396)</f>
        <v/>
      </c>
      <c r="MZ396" s="1">
        <f>COUNTIFS(#REF!,LT396,#REF!,1,#REF!,"&lt;="&amp;ME396,#REF!,"&gt;="&amp;MF396,#REF!,"="&amp;KV396,#REF!,"="&amp;KX396)</f>
        <v/>
      </c>
      <c r="NA396" s="1">
        <f>COUNTIFS(#REF!,LT396,#REF!,0,#REF!,"&lt;="&amp;ME396,#REF!,"&gt;="&amp;MF396,#REF!,"="&amp;KV396,#REF!,"="&amp;KX396)</f>
        <v/>
      </c>
      <c r="NB396" s="1">
        <f>COUNTIFS(#REF!,LT396,#REF!,1,#REF!,"&lt;="&amp;ME396,#REF!,"&gt;="&amp;MF396,#REF!,"="&amp;KW396,#REF!,"="&amp;KY396)</f>
        <v/>
      </c>
      <c r="NC396" s="1">
        <f>COUNTIFS(#REF!,LT396,#REF!,0,#REF!,"&lt;="&amp;ME396,#REF!,"&gt;="&amp;MF396,#REF!,"="&amp;KW396,#REF!,"="&amp;KY396)</f>
        <v/>
      </c>
      <c r="ND396" s="1">
        <f>MP396+MR396+MT396+MV396+MX396+MZ396+NB396</f>
        <v/>
      </c>
      <c r="NE396" s="1">
        <f>MQ396+MS396+MU396+MW396+MY396+NA396+NC396</f>
        <v/>
      </c>
      <c r="NF396" s="1">
        <f>ND396+NE396</f>
        <v/>
      </c>
      <c r="NG396" s="33">
        <f>ND396/(ND396+NE396)</f>
        <v/>
      </c>
      <c r="NH396" s="3">
        <f>1/NG396</f>
        <v/>
      </c>
      <c r="NI396" s="1">
        <f>LH396</f>
        <v/>
      </c>
      <c r="NJ396" s="79">
        <f>((1-NG396)*(1/(NI396-1))*0.98-(NG396*1))</f>
        <v/>
      </c>
      <c r="NK396" s="34">
        <f>IF(LR396&lt;0.9,0,IF(AND(LR396&gt;1.1),0,1))</f>
        <v/>
      </c>
      <c r="NL396" s="34">
        <f>IF(LS396&lt;0.9,0,IF(AND(LS396&gt;1.1),0,1))</f>
        <v/>
      </c>
      <c r="NM396" s="32">
        <f>IF(NF396&gt;99,1,0)</f>
        <v/>
      </c>
      <c r="NN396" s="32">
        <f>IF(NJ396&gt;0.0799,1,0)</f>
        <v/>
      </c>
      <c r="NO396" s="32">
        <f>IF(NJ396&gt;NQ396,1,0)</f>
        <v/>
      </c>
      <c r="NP396" s="32">
        <f>NM396+NN396+NO396+NK396+NL396</f>
        <v/>
      </c>
      <c r="NQ396" s="79">
        <f>(((100*NG396)*(NI396-1)*0.98)-((1-NG396)*100))/100</f>
        <v/>
      </c>
      <c r="NR396" s="34">
        <f>IF(LR396&lt;0.9,0,IF(AND(LR396&gt;1.1),0,1))</f>
        <v/>
      </c>
      <c r="NS396" s="34">
        <f>IF(LS396&lt;0.9,0,IF(AND(LS396&gt;1.1),0,1))</f>
        <v/>
      </c>
      <c r="NT396" s="32">
        <f>IF(NF396&gt;99,1,0)</f>
        <v/>
      </c>
      <c r="NU396" s="32">
        <f>IF(NQ396&gt;0.0799,1,0)</f>
        <v/>
      </c>
      <c r="NV396" s="32">
        <f>IF(NQ396&gt;NJ396,1,0)</f>
        <v/>
      </c>
      <c r="NW396" s="32">
        <f>NT396+NU396+NV396+NR396+NS396</f>
        <v/>
      </c>
      <c r="NX396">
        <f>IF(NP396=5,"LayHome1-0",IF(AND(NW396=5),"BackHome1-0",""))</f>
        <v/>
      </c>
      <c r="NY396">
        <f>IF(NP396=5,KN396,IF(AND(NW396=5),KN396,""))</f>
        <v/>
      </c>
      <c r="NZ396">
        <f>IF(NP396=5,"Match Odds",IF(AND(NW396=5),"Match Odds",""))</f>
        <v/>
      </c>
      <c r="OA396">
        <f>IF(NP396=5,KP396,IF(AND(NW396=5),KP396,""))</f>
        <v/>
      </c>
      <c r="OB396">
        <f>IF(NP396=5,"MATCH_ODDS",IF(AND(NW396=5),"MATCH_ODDS",""))</f>
        <v/>
      </c>
      <c r="OC396">
        <f>IF(NP396=5,"LAY",IF(AND(NW396=5),"BACK",""))</f>
        <v/>
      </c>
    </row>
    <row r="397" ht="16.5" customHeight="1" thickBot="1" thickTop="1">
      <c r="A397" s="2" t="n"/>
      <c r="KN397" s="1">
        <f>IF(INDEX(#REF!,MATCH('HT 1-0'!D397,#REF!,0))=INDEX(#REF!,MATCH('HT 1-0'!D397,#REF!,0)),INDEX(#REF!,MATCH('HT 1-0'!D397,#REF!,0)),"ERROR")</f>
        <v/>
      </c>
      <c r="KO397" s="1">
        <f>IF(INDEX(#REF!,MATCH('HT 1-0'!E397,#REF!,0))=INDEX(#REF!,MATCH('HT 1-0'!E397,#REF!,0)),INDEX(#REF!,MATCH('HT 1-0'!E397,#REF!,0)),"ERROR")</f>
        <v/>
      </c>
      <c r="KP397" s="1">
        <f>KN397&amp;" v "&amp;KO397</f>
        <v/>
      </c>
      <c r="KQ397">
        <f>B397&amp;"_"&amp;C397</f>
        <v/>
      </c>
      <c r="KR397" s="1">
        <f>IF((HW397/KK397)&lt;0.335,"G",IF((HW397/KK397)&gt;0.67,"R","A"))</f>
        <v/>
      </c>
      <c r="KS397" s="1">
        <f>IF((HX397/KK397)&lt;0.335,"G",IF((HX397/KK397)&gt;0.67,"R","A"))</f>
        <v/>
      </c>
      <c r="KT397" s="1">
        <f>IF((IH397/KK397)&lt;0.335,"G",IF((IH397/KK397)&gt;0.67,"R","A"))</f>
        <v/>
      </c>
      <c r="KU397" s="1">
        <f>IF((II397/KK397)&lt;0.335,"G",IF((II397/KK397)&gt;0.67,"R","A"))</f>
        <v/>
      </c>
      <c r="KV397" s="1">
        <f>IF((HZ397/KK397)&lt;0.335,"G",IF((HZ397/KK397)&gt;0.67,"R","A"))</f>
        <v/>
      </c>
      <c r="KW397" s="1">
        <f>IF((HY397/KK397)&lt;0.335,"G",IF((HY397/KK397)&gt;0.67,"R","A"))</f>
        <v/>
      </c>
      <c r="KX397" s="1">
        <f>IF((IK397/KK397)&lt;0.335,"G",IF((IK397/KK397)&gt;0.67,"R","A"))</f>
        <v/>
      </c>
      <c r="KY397" s="1">
        <f>IF((IJ397/KK397)&lt;0.335,"G",IF((IJ397/KK397)&gt;0.67,"R","A"))</f>
        <v/>
      </c>
      <c r="KZ397" s="1">
        <f>IF((HQ397/KK397)&lt;0.335,"G",IF((HQ397/KK397)&gt;0.67,"R","A"))</f>
        <v/>
      </c>
      <c r="LA397" s="1">
        <f>IF((IB397/KK397)&lt;0.335,"G",IF((IB397/KK397)&gt;0.67,"R","A"))</f>
        <v/>
      </c>
      <c r="LB397">
        <f>IF(LQ397="1-0",INDEX(Scrape!#REF!,MATCH('HT 1-0'!KP397,Scrape!$B:$B,0)),"")</f>
        <v/>
      </c>
      <c r="LC397">
        <f>IF(LQ397="1-0",INDEX(Scrape!$A:$A,MATCH('HT 1-0'!KP397,Scrape!$B:$B,0)),"")</f>
        <v/>
      </c>
      <c r="LD397">
        <f>IF(LQ397="1-0",INDEX(Scrape!$B:$B,MATCH('HT 1-0'!KP397,Scrape!$B:$B,0)),"")</f>
        <v/>
      </c>
      <c r="LE397">
        <f>IF(LQ397="1-0",INDEX(Scrape!$C:$C,MATCH('HT 1-0'!KP397,Scrape!$B:$B,0)),"")</f>
        <v/>
      </c>
      <c r="LF397">
        <f>IF(LQ397="1-0",INDEX(Scrape!$D:$D,MATCH('HT 1-0'!KP397,Scrape!$B:$B,0)),"")</f>
        <v/>
      </c>
      <c r="LG397">
        <f>IF(LQ397="1-0",INDEX(Scrape!$E:$E,MATCH('HT 1-0'!KP397,Scrape!$B:$B,0)),"")</f>
        <v/>
      </c>
      <c r="LH397">
        <f>IF(LQ397="1-0",INDEX(Scrape!$F:$F,MATCH('HT 1-0'!KP397,Scrape!$B:$B,0)),"")</f>
        <v/>
      </c>
      <c r="LI397">
        <f>IF(LQ397="1-0",INDEX(Scrape!$G:$G,MATCH('HT 1-0'!KP397,Scrape!$B:$B,0)),"")</f>
        <v/>
      </c>
      <c r="LJ397">
        <f>IF(LQ397="1-0",INDEX(Scrape!$H:$H,MATCH('HT 1-0'!KP397,Scrape!$B:$B,0)),"")</f>
        <v/>
      </c>
      <c r="LK397">
        <f>IF(LQ397="1-0",INDEX(Scrape!$I:$I,MATCH('HT 1-0'!KP397,Scrape!$B:$B,0)),"")</f>
        <v/>
      </c>
      <c r="LL397">
        <f>IF(LQ397="1-0",INDEX(Scrape!$J:$J,MATCH('HT 1-0'!KP397,Scrape!$B:$B,0)),"")</f>
        <v/>
      </c>
      <c r="LM397">
        <f>IF(LQ397="1-0",INDEX(Scrape!$K:$K,MATCH('HT 1-0'!KP397,Scrape!$B:$B,0)),"")</f>
        <v/>
      </c>
      <c r="LN397">
        <f>IF(LQ397="1-0",INDEX(Scrape!$L:$L,MATCH('HT 1-0'!KP397,Scrape!$B:$B,0)),"")</f>
        <v/>
      </c>
      <c r="LO397">
        <f>IF(LQ397="1-0",INDEX(Scrape!$M:$M,MATCH('HT 1-0'!KP397,Scrape!$B:$B,0)),"")</f>
        <v/>
      </c>
      <c r="LP397">
        <f>IF(LQ397="1-0",INDEX(Scrape!$N:$N,MATCH('HT 1-0'!KP397,Scrape!$B:$B,0)),"")</f>
        <v/>
      </c>
      <c r="LQ397">
        <f>INDEX(Scrape!$O:$O,MATCH('HT 1-0'!KP397,Scrape!$B:$B,0))</f>
        <v/>
      </c>
      <c r="LR397">
        <f>(1/LJ397)+(1/LI397)+(1/LH397)</f>
        <v/>
      </c>
      <c r="LS397">
        <f>(1/LG397)+(1/LF397)+(1/LE397)</f>
        <v/>
      </c>
      <c r="LT397" s="8">
        <f>IF(INDEX(#REF!,MATCH(KQ397,#REF!,0))=INDEX(#REF!,MATCH(KQ397,#REF!,0)),INDEX(#REF!,MATCH(KQ397,#REF!,0)),"ERROR")</f>
        <v/>
      </c>
      <c r="LU397" s="4">
        <f>IF(KR397="G",2,IF(KR397="R",0.5,IF(KR397="A",1)))</f>
        <v/>
      </c>
      <c r="LV397" s="4">
        <f>IF(KS397="G",0.5,IF(KS397="R",2,IF(KS397="A",1)))</f>
        <v/>
      </c>
      <c r="LW397" s="4">
        <f>IF(KT397="G",2,IF(KT397="R",0.5,IF(KT397="A",1)))</f>
        <v/>
      </c>
      <c r="LX397" s="4">
        <f>IF(KU397="G",0.5,IF(KU397="R",2,IF(KU397="A",1)))</f>
        <v/>
      </c>
      <c r="LY397" s="7">
        <f>(LK397*(LU397+LX397)+(LL397*(LU397+LX397)))</f>
        <v/>
      </c>
      <c r="LZ397" s="7">
        <f>(LN397*(LV397+LW397)+(LO397*(LV397+LW397)))</f>
        <v/>
      </c>
      <c r="MA397" s="11">
        <f>LY397-LZ397</f>
        <v/>
      </c>
      <c r="MB397" s="5">
        <f>MA397+2</f>
        <v/>
      </c>
      <c r="MC397" s="6">
        <f>MA397-2</f>
        <v/>
      </c>
      <c r="MD397" s="4">
        <f>LE397</f>
        <v/>
      </c>
      <c r="ME397" s="9">
        <f>IF(MD397=0,1000,MD397+0.75)</f>
        <v/>
      </c>
      <c r="MF397" s="10">
        <f>IF(MD397=0,0,MD397-0.75)</f>
        <v/>
      </c>
      <c r="MG397" s="4">
        <f>((LM397*(LU397+LX397))-((LP397*(LV397+LW397))))</f>
        <v/>
      </c>
      <c r="MH397" s="9">
        <f>MG397*1.2</f>
        <v/>
      </c>
      <c r="MI397" s="10">
        <f>MG397*0.8</f>
        <v/>
      </c>
      <c r="MJ397">
        <f>IFERROR(NX397,"")</f>
        <v/>
      </c>
      <c r="MK397">
        <f>IFERROR(NY397,"")</f>
        <v/>
      </c>
      <c r="ML397">
        <f>IFERROR(NZ397,"")</f>
        <v/>
      </c>
      <c r="MM397">
        <f>IFERROR(OA397,"")</f>
        <v/>
      </c>
      <c r="MN397">
        <f>IFERROR(OB397,"")</f>
        <v/>
      </c>
      <c r="MO397">
        <f>IFERROR(OC397,"")</f>
        <v/>
      </c>
      <c r="MP397" s="1">
        <f>COUNTIFS(#REF!,LT397,#REF!,1,#REF!,"&gt;="&amp;MC397,#REF!,"&lt;="&amp;MB397,#REF!,"&lt;="&amp;ME397,#REF!,"&gt;="&amp;MF397,#REF!,"="&amp;KV397,#REF!,"="&amp;KX397)</f>
        <v/>
      </c>
      <c r="MQ397" s="1">
        <f>COUNTIFS(#REF!,LT397,#REF!,0,#REF!,"&gt;="&amp;MC397,#REF!,"&lt;="&amp;MB397,#REF!,"&lt;="&amp;ME397,#REF!,"&gt;="&amp;MF397,#REF!,"="&amp;KV397,#REF!,"="&amp;KX397)</f>
        <v/>
      </c>
      <c r="MR397" s="1">
        <f>COUNTIFS(#REF!,LT397,#REF!,1,#REF!,"&gt;="&amp;MC397,#REF!,"&lt;="&amp;MB397,#REF!,"&lt;="&amp;ME397,#REF!,"&gt;="&amp;MF397,#REF!,"="&amp;KW397,#REF!,"="&amp;KY397)</f>
        <v/>
      </c>
      <c r="MS397" s="1">
        <f>COUNTIFS(#REF!,LT397,#REF!,0,#REF!,"&gt;="&amp;MC397,#REF!,"&lt;="&amp;MB397,#REF!,"&lt;="&amp;ME397,#REF!,"&gt;="&amp;MF397,#REF!,"="&amp;KW397,#REF!,"="&amp;KY397)</f>
        <v/>
      </c>
      <c r="MT397" s="1">
        <f>COUNTIFS(#REF!,LT397,#REF!,1,#REF!,"&gt;="&amp;MI397,#REF!,"&lt;="&amp;MH397,#REF!,"&lt;="&amp;ME397,#REF!,"&gt;="&amp;MF397)</f>
        <v/>
      </c>
      <c r="MU397" s="1">
        <f>COUNTIFS(#REF!,LT397,#REF!,0,#REF!,"&gt;="&amp;MI397,#REF!,"&lt;="&amp;MH397,#REF!,"&lt;="&amp;ME397,#REF!,"&gt;="&amp;MF397)</f>
        <v/>
      </c>
      <c r="MV397" s="1">
        <f>COUNTIFS(#REF!,LT397,#REF!,1,#REF!,"&gt;="&amp;MI397,#REF!,"&lt;="&amp;MH397,#REF!,"="&amp;KZ397,#REF!,"="&amp;LA397,#REF!,"&lt;="&amp;ME397,#REF!,"&gt;="&amp;MF397)</f>
        <v/>
      </c>
      <c r="MW397" s="1">
        <f>COUNTIFS(#REF!,LT397,#REF!,0,#REF!,"&gt;="&amp;MI397,#REF!,"&lt;="&amp;MH397,#REF!,"="&amp;KZ397,#REF!,"="&amp;LA397,#REF!,"&lt;="&amp;ME397,#REF!,"&gt;="&amp;MF397)</f>
        <v/>
      </c>
      <c r="MX397" s="1">
        <f>COUNTIFS(#REF!,LT397,#REF!,1,#REF!,"&gt;="&amp;MC397,#REF!,"&lt;="&amp;MB397,#REF!,"&lt;="&amp;ME397,#REF!,"&gt;="&amp;MF397)</f>
        <v/>
      </c>
      <c r="MY397" s="1">
        <f>COUNTIFS(#REF!,LT397,#REF!,0,#REF!,"&gt;="&amp;MC397,#REF!,"&lt;="&amp;MB397,#REF!,"&lt;="&amp;ME397,#REF!,"&gt;="&amp;MF397)</f>
        <v/>
      </c>
      <c r="MZ397" s="1">
        <f>COUNTIFS(#REF!,LT397,#REF!,1,#REF!,"&lt;="&amp;ME397,#REF!,"&gt;="&amp;MF397,#REF!,"="&amp;KV397,#REF!,"="&amp;KX397)</f>
        <v/>
      </c>
      <c r="NA397" s="1">
        <f>COUNTIFS(#REF!,LT397,#REF!,0,#REF!,"&lt;="&amp;ME397,#REF!,"&gt;="&amp;MF397,#REF!,"="&amp;KV397,#REF!,"="&amp;KX397)</f>
        <v/>
      </c>
      <c r="NB397" s="1">
        <f>COUNTIFS(#REF!,LT397,#REF!,1,#REF!,"&lt;="&amp;ME397,#REF!,"&gt;="&amp;MF397,#REF!,"="&amp;KW397,#REF!,"="&amp;KY397)</f>
        <v/>
      </c>
      <c r="NC397" s="1">
        <f>COUNTIFS(#REF!,LT397,#REF!,0,#REF!,"&lt;="&amp;ME397,#REF!,"&gt;="&amp;MF397,#REF!,"="&amp;KW397,#REF!,"="&amp;KY397)</f>
        <v/>
      </c>
      <c r="ND397" s="1">
        <f>MP397+MR397+MT397+MV397+MX397+MZ397+NB397</f>
        <v/>
      </c>
      <c r="NE397" s="1">
        <f>MQ397+MS397+MU397+MW397+MY397+NA397+NC397</f>
        <v/>
      </c>
      <c r="NF397" s="1">
        <f>ND397+NE397</f>
        <v/>
      </c>
      <c r="NG397" s="33">
        <f>ND397/(ND397+NE397)</f>
        <v/>
      </c>
      <c r="NH397" s="3">
        <f>1/NG397</f>
        <v/>
      </c>
      <c r="NI397" s="1">
        <f>LH397</f>
        <v/>
      </c>
      <c r="NJ397" s="79">
        <f>((1-NG397)*(1/(NI397-1))*0.98-(NG397*1))</f>
        <v/>
      </c>
      <c r="NK397" s="34">
        <f>IF(LR397&lt;0.9,0,IF(AND(LR397&gt;1.1),0,1))</f>
        <v/>
      </c>
      <c r="NL397" s="34">
        <f>IF(LS397&lt;0.9,0,IF(AND(LS397&gt;1.1),0,1))</f>
        <v/>
      </c>
      <c r="NM397" s="32">
        <f>IF(NF397&gt;99,1,0)</f>
        <v/>
      </c>
      <c r="NN397" s="32">
        <f>IF(NJ397&gt;0.0799,1,0)</f>
        <v/>
      </c>
      <c r="NO397" s="32">
        <f>IF(NJ397&gt;NQ397,1,0)</f>
        <v/>
      </c>
      <c r="NP397" s="32">
        <f>NM397+NN397+NO397+NK397+NL397</f>
        <v/>
      </c>
      <c r="NQ397" s="79">
        <f>(((100*NG397)*(NI397-1)*0.98)-((1-NG397)*100))/100</f>
        <v/>
      </c>
      <c r="NR397" s="34">
        <f>IF(LR397&lt;0.9,0,IF(AND(LR397&gt;1.1),0,1))</f>
        <v/>
      </c>
      <c r="NS397" s="34">
        <f>IF(LS397&lt;0.9,0,IF(AND(LS397&gt;1.1),0,1))</f>
        <v/>
      </c>
      <c r="NT397" s="32">
        <f>IF(NF397&gt;99,1,0)</f>
        <v/>
      </c>
      <c r="NU397" s="32">
        <f>IF(NQ397&gt;0.0799,1,0)</f>
        <v/>
      </c>
      <c r="NV397" s="32">
        <f>IF(NQ397&gt;NJ397,1,0)</f>
        <v/>
      </c>
      <c r="NW397" s="32">
        <f>NT397+NU397+NV397+NR397+NS397</f>
        <v/>
      </c>
      <c r="NX397">
        <f>IF(NP397=5,"LayHome1-0",IF(AND(NW397=5),"BackHome1-0",""))</f>
        <v/>
      </c>
      <c r="NY397">
        <f>IF(NP397=5,KN397,IF(AND(NW397=5),KN397,""))</f>
        <v/>
      </c>
      <c r="NZ397">
        <f>IF(NP397=5,"Match Odds",IF(AND(NW397=5),"Match Odds",""))</f>
        <v/>
      </c>
      <c r="OA397">
        <f>IF(NP397=5,KP397,IF(AND(NW397=5),KP397,""))</f>
        <v/>
      </c>
      <c r="OB397">
        <f>IF(NP397=5,"MATCH_ODDS",IF(AND(NW397=5),"MATCH_ODDS",""))</f>
        <v/>
      </c>
      <c r="OC397">
        <f>IF(NP397=5,"LAY",IF(AND(NW397=5),"BACK",""))</f>
        <v/>
      </c>
    </row>
    <row r="398" ht="16.5" customHeight="1" thickBot="1" thickTop="1">
      <c r="A398" s="2" t="n"/>
      <c r="KN398" s="1">
        <f>IF(INDEX(#REF!,MATCH('HT 1-0'!D398,#REF!,0))=INDEX(#REF!,MATCH('HT 1-0'!D398,#REF!,0)),INDEX(#REF!,MATCH('HT 1-0'!D398,#REF!,0)),"ERROR")</f>
        <v/>
      </c>
      <c r="KO398" s="1">
        <f>IF(INDEX(#REF!,MATCH('HT 1-0'!E398,#REF!,0))=INDEX(#REF!,MATCH('HT 1-0'!E398,#REF!,0)),INDEX(#REF!,MATCH('HT 1-0'!E398,#REF!,0)),"ERROR")</f>
        <v/>
      </c>
      <c r="KP398" s="1">
        <f>KN398&amp;" v "&amp;KO398</f>
        <v/>
      </c>
      <c r="KQ398">
        <f>B398&amp;"_"&amp;C398</f>
        <v/>
      </c>
      <c r="KR398" s="1">
        <f>IF((HW398/KK398)&lt;0.335,"G",IF((HW398/KK398)&gt;0.67,"R","A"))</f>
        <v/>
      </c>
      <c r="KS398" s="1">
        <f>IF((HX398/KK398)&lt;0.335,"G",IF((HX398/KK398)&gt;0.67,"R","A"))</f>
        <v/>
      </c>
      <c r="KT398" s="1">
        <f>IF((IH398/KK398)&lt;0.335,"G",IF((IH398/KK398)&gt;0.67,"R","A"))</f>
        <v/>
      </c>
      <c r="KU398" s="1">
        <f>IF((II398/KK398)&lt;0.335,"G",IF((II398/KK398)&gt;0.67,"R","A"))</f>
        <v/>
      </c>
      <c r="KV398" s="1">
        <f>IF((HZ398/KK398)&lt;0.335,"G",IF((HZ398/KK398)&gt;0.67,"R","A"))</f>
        <v/>
      </c>
      <c r="KW398" s="1">
        <f>IF((HY398/KK398)&lt;0.335,"G",IF((HY398/KK398)&gt;0.67,"R","A"))</f>
        <v/>
      </c>
      <c r="KX398" s="1">
        <f>IF((IK398/KK398)&lt;0.335,"G",IF((IK398/KK398)&gt;0.67,"R","A"))</f>
        <v/>
      </c>
      <c r="KY398" s="1">
        <f>IF((IJ398/KK398)&lt;0.335,"G",IF((IJ398/KK398)&gt;0.67,"R","A"))</f>
        <v/>
      </c>
      <c r="KZ398" s="1">
        <f>IF((HQ398/KK398)&lt;0.335,"G",IF((HQ398/KK398)&gt;0.67,"R","A"))</f>
        <v/>
      </c>
      <c r="LA398" s="1">
        <f>IF((IB398/KK398)&lt;0.335,"G",IF((IB398/KK398)&gt;0.67,"R","A"))</f>
        <v/>
      </c>
      <c r="LB398">
        <f>IF(LQ398="1-0",INDEX(Scrape!#REF!,MATCH('HT 1-0'!KP398,Scrape!$B:$B,0)),"")</f>
        <v/>
      </c>
      <c r="LC398">
        <f>IF(LQ398="1-0",INDEX(Scrape!$A:$A,MATCH('HT 1-0'!KP398,Scrape!$B:$B,0)),"")</f>
        <v/>
      </c>
      <c r="LD398">
        <f>IF(LQ398="1-0",INDEX(Scrape!$B:$B,MATCH('HT 1-0'!KP398,Scrape!$B:$B,0)),"")</f>
        <v/>
      </c>
      <c r="LE398">
        <f>IF(LQ398="1-0",INDEX(Scrape!$C:$C,MATCH('HT 1-0'!KP398,Scrape!$B:$B,0)),"")</f>
        <v/>
      </c>
      <c r="LF398">
        <f>IF(LQ398="1-0",INDEX(Scrape!$D:$D,MATCH('HT 1-0'!KP398,Scrape!$B:$B,0)),"")</f>
        <v/>
      </c>
      <c r="LG398">
        <f>IF(LQ398="1-0",INDEX(Scrape!$E:$E,MATCH('HT 1-0'!KP398,Scrape!$B:$B,0)),"")</f>
        <v/>
      </c>
      <c r="LH398">
        <f>IF(LQ398="1-0",INDEX(Scrape!$F:$F,MATCH('HT 1-0'!KP398,Scrape!$B:$B,0)),"")</f>
        <v/>
      </c>
      <c r="LI398">
        <f>IF(LQ398="1-0",INDEX(Scrape!$G:$G,MATCH('HT 1-0'!KP398,Scrape!$B:$B,0)),"")</f>
        <v/>
      </c>
      <c r="LJ398">
        <f>IF(LQ398="1-0",INDEX(Scrape!$H:$H,MATCH('HT 1-0'!KP398,Scrape!$B:$B,0)),"")</f>
        <v/>
      </c>
      <c r="LK398">
        <f>IF(LQ398="1-0",INDEX(Scrape!$I:$I,MATCH('HT 1-0'!KP398,Scrape!$B:$B,0)),"")</f>
        <v/>
      </c>
      <c r="LL398">
        <f>IF(LQ398="1-0",INDEX(Scrape!$J:$J,MATCH('HT 1-0'!KP398,Scrape!$B:$B,0)),"")</f>
        <v/>
      </c>
      <c r="LM398">
        <f>IF(LQ398="1-0",INDEX(Scrape!$K:$K,MATCH('HT 1-0'!KP398,Scrape!$B:$B,0)),"")</f>
        <v/>
      </c>
      <c r="LN398">
        <f>IF(LQ398="1-0",INDEX(Scrape!$L:$L,MATCH('HT 1-0'!KP398,Scrape!$B:$B,0)),"")</f>
        <v/>
      </c>
      <c r="LO398">
        <f>IF(LQ398="1-0",INDEX(Scrape!$M:$M,MATCH('HT 1-0'!KP398,Scrape!$B:$B,0)),"")</f>
        <v/>
      </c>
      <c r="LP398">
        <f>IF(LQ398="1-0",INDEX(Scrape!$N:$N,MATCH('HT 1-0'!KP398,Scrape!$B:$B,0)),"")</f>
        <v/>
      </c>
      <c r="LQ398">
        <f>INDEX(Scrape!$O:$O,MATCH('HT 1-0'!KP398,Scrape!$B:$B,0))</f>
        <v/>
      </c>
      <c r="LR398">
        <f>(1/LJ398)+(1/LI398)+(1/LH398)</f>
        <v/>
      </c>
      <c r="LS398">
        <f>(1/LG398)+(1/LF398)+(1/LE398)</f>
        <v/>
      </c>
      <c r="LT398" s="8">
        <f>IF(INDEX(#REF!,MATCH(KQ398,#REF!,0))=INDEX(#REF!,MATCH(KQ398,#REF!,0)),INDEX(#REF!,MATCH(KQ398,#REF!,0)),"ERROR")</f>
        <v/>
      </c>
      <c r="LU398" s="4">
        <f>IF(KR398="G",2,IF(KR398="R",0.5,IF(KR398="A",1)))</f>
        <v/>
      </c>
      <c r="LV398" s="4">
        <f>IF(KS398="G",0.5,IF(KS398="R",2,IF(KS398="A",1)))</f>
        <v/>
      </c>
      <c r="LW398" s="4">
        <f>IF(KT398="G",2,IF(KT398="R",0.5,IF(KT398="A",1)))</f>
        <v/>
      </c>
      <c r="LX398" s="4">
        <f>IF(KU398="G",0.5,IF(KU398="R",2,IF(KU398="A",1)))</f>
        <v/>
      </c>
      <c r="LY398" s="7">
        <f>(LK398*(LU398+LX398)+(LL398*(LU398+LX398)))</f>
        <v/>
      </c>
      <c r="LZ398" s="7">
        <f>(LN398*(LV398+LW398)+(LO398*(LV398+LW398)))</f>
        <v/>
      </c>
      <c r="MA398" s="11">
        <f>LY398-LZ398</f>
        <v/>
      </c>
      <c r="MB398" s="5">
        <f>MA398+2</f>
        <v/>
      </c>
      <c r="MC398" s="6">
        <f>MA398-2</f>
        <v/>
      </c>
      <c r="MD398" s="4">
        <f>LE398</f>
        <v/>
      </c>
      <c r="ME398" s="9">
        <f>IF(MD398=0,1000,MD398+0.75)</f>
        <v/>
      </c>
      <c r="MF398" s="10">
        <f>IF(MD398=0,0,MD398-0.75)</f>
        <v/>
      </c>
      <c r="MG398" s="4">
        <f>((LM398*(LU398+LX398))-((LP398*(LV398+LW398))))</f>
        <v/>
      </c>
      <c r="MH398" s="9">
        <f>MG398*1.2</f>
        <v/>
      </c>
      <c r="MI398" s="10">
        <f>MG398*0.8</f>
        <v/>
      </c>
      <c r="MJ398">
        <f>IFERROR(NX398,"")</f>
        <v/>
      </c>
      <c r="MK398">
        <f>IFERROR(NY398,"")</f>
        <v/>
      </c>
      <c r="ML398">
        <f>IFERROR(NZ398,"")</f>
        <v/>
      </c>
      <c r="MM398">
        <f>IFERROR(OA398,"")</f>
        <v/>
      </c>
      <c r="MN398">
        <f>IFERROR(OB398,"")</f>
        <v/>
      </c>
      <c r="MO398">
        <f>IFERROR(OC398,"")</f>
        <v/>
      </c>
      <c r="MP398" s="1">
        <f>COUNTIFS(#REF!,LT398,#REF!,1,#REF!,"&gt;="&amp;MC398,#REF!,"&lt;="&amp;MB398,#REF!,"&lt;="&amp;ME398,#REF!,"&gt;="&amp;MF398,#REF!,"="&amp;KV398,#REF!,"="&amp;KX398)</f>
        <v/>
      </c>
      <c r="MQ398" s="1">
        <f>COUNTIFS(#REF!,LT398,#REF!,0,#REF!,"&gt;="&amp;MC398,#REF!,"&lt;="&amp;MB398,#REF!,"&lt;="&amp;ME398,#REF!,"&gt;="&amp;MF398,#REF!,"="&amp;KV398,#REF!,"="&amp;KX398)</f>
        <v/>
      </c>
      <c r="MR398" s="1">
        <f>COUNTIFS(#REF!,LT398,#REF!,1,#REF!,"&gt;="&amp;MC398,#REF!,"&lt;="&amp;MB398,#REF!,"&lt;="&amp;ME398,#REF!,"&gt;="&amp;MF398,#REF!,"="&amp;KW398,#REF!,"="&amp;KY398)</f>
        <v/>
      </c>
      <c r="MS398" s="1">
        <f>COUNTIFS(#REF!,LT398,#REF!,0,#REF!,"&gt;="&amp;MC398,#REF!,"&lt;="&amp;MB398,#REF!,"&lt;="&amp;ME398,#REF!,"&gt;="&amp;MF398,#REF!,"="&amp;KW398,#REF!,"="&amp;KY398)</f>
        <v/>
      </c>
      <c r="MT398" s="1">
        <f>COUNTIFS(#REF!,LT398,#REF!,1,#REF!,"&gt;="&amp;MI398,#REF!,"&lt;="&amp;MH398,#REF!,"&lt;="&amp;ME398,#REF!,"&gt;="&amp;MF398)</f>
        <v/>
      </c>
      <c r="MU398" s="1">
        <f>COUNTIFS(#REF!,LT398,#REF!,0,#REF!,"&gt;="&amp;MI398,#REF!,"&lt;="&amp;MH398,#REF!,"&lt;="&amp;ME398,#REF!,"&gt;="&amp;MF398)</f>
        <v/>
      </c>
      <c r="MV398" s="1">
        <f>COUNTIFS(#REF!,LT398,#REF!,1,#REF!,"&gt;="&amp;MI398,#REF!,"&lt;="&amp;MH398,#REF!,"="&amp;KZ398,#REF!,"="&amp;LA398,#REF!,"&lt;="&amp;ME398,#REF!,"&gt;="&amp;MF398)</f>
        <v/>
      </c>
      <c r="MW398" s="1">
        <f>COUNTIFS(#REF!,LT398,#REF!,0,#REF!,"&gt;="&amp;MI398,#REF!,"&lt;="&amp;MH398,#REF!,"="&amp;KZ398,#REF!,"="&amp;LA398,#REF!,"&lt;="&amp;ME398,#REF!,"&gt;="&amp;MF398)</f>
        <v/>
      </c>
      <c r="MX398" s="1">
        <f>COUNTIFS(#REF!,LT398,#REF!,1,#REF!,"&gt;="&amp;MC398,#REF!,"&lt;="&amp;MB398,#REF!,"&lt;="&amp;ME398,#REF!,"&gt;="&amp;MF398)</f>
        <v/>
      </c>
      <c r="MY398" s="1">
        <f>COUNTIFS(#REF!,LT398,#REF!,0,#REF!,"&gt;="&amp;MC398,#REF!,"&lt;="&amp;MB398,#REF!,"&lt;="&amp;ME398,#REF!,"&gt;="&amp;MF398)</f>
        <v/>
      </c>
      <c r="MZ398" s="1">
        <f>COUNTIFS(#REF!,LT398,#REF!,1,#REF!,"&lt;="&amp;ME398,#REF!,"&gt;="&amp;MF398,#REF!,"="&amp;KV398,#REF!,"="&amp;KX398)</f>
        <v/>
      </c>
      <c r="NA398" s="1">
        <f>COUNTIFS(#REF!,LT398,#REF!,0,#REF!,"&lt;="&amp;ME398,#REF!,"&gt;="&amp;MF398,#REF!,"="&amp;KV398,#REF!,"="&amp;KX398)</f>
        <v/>
      </c>
      <c r="NB398" s="1">
        <f>COUNTIFS(#REF!,LT398,#REF!,1,#REF!,"&lt;="&amp;ME398,#REF!,"&gt;="&amp;MF398,#REF!,"="&amp;KW398,#REF!,"="&amp;KY398)</f>
        <v/>
      </c>
      <c r="NC398" s="1">
        <f>COUNTIFS(#REF!,LT398,#REF!,0,#REF!,"&lt;="&amp;ME398,#REF!,"&gt;="&amp;MF398,#REF!,"="&amp;KW398,#REF!,"="&amp;KY398)</f>
        <v/>
      </c>
      <c r="ND398" s="1">
        <f>MP398+MR398+MT398+MV398+MX398+MZ398+NB398</f>
        <v/>
      </c>
      <c r="NE398" s="1">
        <f>MQ398+MS398+MU398+MW398+MY398+NA398+NC398</f>
        <v/>
      </c>
      <c r="NF398" s="1">
        <f>ND398+NE398</f>
        <v/>
      </c>
      <c r="NG398" s="33">
        <f>ND398/(ND398+NE398)</f>
        <v/>
      </c>
      <c r="NH398" s="3">
        <f>1/NG398</f>
        <v/>
      </c>
      <c r="NI398" s="1">
        <f>LH398</f>
        <v/>
      </c>
      <c r="NJ398" s="79">
        <f>((1-NG398)*(1/(NI398-1))*0.98-(NG398*1))</f>
        <v/>
      </c>
      <c r="NK398" s="34">
        <f>IF(LR398&lt;0.9,0,IF(AND(LR398&gt;1.1),0,1))</f>
        <v/>
      </c>
      <c r="NL398" s="34">
        <f>IF(LS398&lt;0.9,0,IF(AND(LS398&gt;1.1),0,1))</f>
        <v/>
      </c>
      <c r="NM398" s="32">
        <f>IF(NF398&gt;99,1,0)</f>
        <v/>
      </c>
      <c r="NN398" s="32">
        <f>IF(NJ398&gt;0.0799,1,0)</f>
        <v/>
      </c>
      <c r="NO398" s="32">
        <f>IF(NJ398&gt;NQ398,1,0)</f>
        <v/>
      </c>
      <c r="NP398" s="32">
        <f>NM398+NN398+NO398+NK398+NL398</f>
        <v/>
      </c>
      <c r="NQ398" s="79">
        <f>(((100*NG398)*(NI398-1)*0.98)-((1-NG398)*100))/100</f>
        <v/>
      </c>
      <c r="NR398" s="34">
        <f>IF(LR398&lt;0.9,0,IF(AND(LR398&gt;1.1),0,1))</f>
        <v/>
      </c>
      <c r="NS398" s="34">
        <f>IF(LS398&lt;0.9,0,IF(AND(LS398&gt;1.1),0,1))</f>
        <v/>
      </c>
      <c r="NT398" s="32">
        <f>IF(NF398&gt;99,1,0)</f>
        <v/>
      </c>
      <c r="NU398" s="32">
        <f>IF(NQ398&gt;0.0799,1,0)</f>
        <v/>
      </c>
      <c r="NV398" s="32">
        <f>IF(NQ398&gt;NJ398,1,0)</f>
        <v/>
      </c>
      <c r="NW398" s="32">
        <f>NT398+NU398+NV398+NR398+NS398</f>
        <v/>
      </c>
      <c r="NX398">
        <f>IF(NP398=5,"LayHome1-0",IF(AND(NW398=5),"BackHome1-0",""))</f>
        <v/>
      </c>
      <c r="NY398">
        <f>IF(NP398=5,KN398,IF(AND(NW398=5),KN398,""))</f>
        <v/>
      </c>
      <c r="NZ398">
        <f>IF(NP398=5,"Match Odds",IF(AND(NW398=5),"Match Odds",""))</f>
        <v/>
      </c>
      <c r="OA398">
        <f>IF(NP398=5,KP398,IF(AND(NW398=5),KP398,""))</f>
        <v/>
      </c>
      <c r="OB398">
        <f>IF(NP398=5,"MATCH_ODDS",IF(AND(NW398=5),"MATCH_ODDS",""))</f>
        <v/>
      </c>
      <c r="OC398">
        <f>IF(NP398=5,"LAY",IF(AND(NW398=5),"BACK",""))</f>
        <v/>
      </c>
    </row>
    <row r="399" ht="16.5" customHeight="1" thickBot="1" thickTop="1">
      <c r="A399" s="2" t="n"/>
      <c r="KN399" s="1">
        <f>IF(INDEX(#REF!,MATCH('HT 1-0'!D399,#REF!,0))=INDEX(#REF!,MATCH('HT 1-0'!D399,#REF!,0)),INDEX(#REF!,MATCH('HT 1-0'!D399,#REF!,0)),"ERROR")</f>
        <v/>
      </c>
      <c r="KO399" s="1">
        <f>IF(INDEX(#REF!,MATCH('HT 1-0'!E399,#REF!,0))=INDEX(#REF!,MATCH('HT 1-0'!E399,#REF!,0)),INDEX(#REF!,MATCH('HT 1-0'!E399,#REF!,0)),"ERROR")</f>
        <v/>
      </c>
      <c r="KP399" s="1">
        <f>KN399&amp;" v "&amp;KO399</f>
        <v/>
      </c>
      <c r="KQ399">
        <f>B399&amp;"_"&amp;C399</f>
        <v/>
      </c>
      <c r="KR399" s="1">
        <f>IF((HW399/KK399)&lt;0.335,"G",IF((HW399/KK399)&gt;0.67,"R","A"))</f>
        <v/>
      </c>
      <c r="KS399" s="1">
        <f>IF((HX399/KK399)&lt;0.335,"G",IF((HX399/KK399)&gt;0.67,"R","A"))</f>
        <v/>
      </c>
      <c r="KT399" s="1">
        <f>IF((IH399/KK399)&lt;0.335,"G",IF((IH399/KK399)&gt;0.67,"R","A"))</f>
        <v/>
      </c>
      <c r="KU399" s="1">
        <f>IF((II399/KK399)&lt;0.335,"G",IF((II399/KK399)&gt;0.67,"R","A"))</f>
        <v/>
      </c>
      <c r="KV399" s="1">
        <f>IF((HZ399/KK399)&lt;0.335,"G",IF((HZ399/KK399)&gt;0.67,"R","A"))</f>
        <v/>
      </c>
      <c r="KW399" s="1">
        <f>IF((HY399/KK399)&lt;0.335,"G",IF((HY399/KK399)&gt;0.67,"R","A"))</f>
        <v/>
      </c>
      <c r="KX399" s="1">
        <f>IF((IK399/KK399)&lt;0.335,"G",IF((IK399/KK399)&gt;0.67,"R","A"))</f>
        <v/>
      </c>
      <c r="KY399" s="1">
        <f>IF((IJ399/KK399)&lt;0.335,"G",IF((IJ399/KK399)&gt;0.67,"R","A"))</f>
        <v/>
      </c>
      <c r="KZ399" s="1">
        <f>IF((HQ399/KK399)&lt;0.335,"G",IF((HQ399/KK399)&gt;0.67,"R","A"))</f>
        <v/>
      </c>
      <c r="LA399" s="1">
        <f>IF((IB399/KK399)&lt;0.335,"G",IF((IB399/KK399)&gt;0.67,"R","A"))</f>
        <v/>
      </c>
      <c r="LB399">
        <f>IF(LQ399="1-0",INDEX(Scrape!#REF!,MATCH('HT 1-0'!KP399,Scrape!$B:$B,0)),"")</f>
        <v/>
      </c>
      <c r="LC399">
        <f>IF(LQ399="1-0",INDEX(Scrape!$A:$A,MATCH('HT 1-0'!KP399,Scrape!$B:$B,0)),"")</f>
        <v/>
      </c>
      <c r="LD399">
        <f>IF(LQ399="1-0",INDEX(Scrape!$B:$B,MATCH('HT 1-0'!KP399,Scrape!$B:$B,0)),"")</f>
        <v/>
      </c>
      <c r="LE399">
        <f>IF(LQ399="1-0",INDEX(Scrape!$C:$C,MATCH('HT 1-0'!KP399,Scrape!$B:$B,0)),"")</f>
        <v/>
      </c>
      <c r="LF399">
        <f>IF(LQ399="1-0",INDEX(Scrape!$D:$D,MATCH('HT 1-0'!KP399,Scrape!$B:$B,0)),"")</f>
        <v/>
      </c>
      <c r="LG399">
        <f>IF(LQ399="1-0",INDEX(Scrape!$E:$E,MATCH('HT 1-0'!KP399,Scrape!$B:$B,0)),"")</f>
        <v/>
      </c>
      <c r="LH399">
        <f>IF(LQ399="1-0",INDEX(Scrape!$F:$F,MATCH('HT 1-0'!KP399,Scrape!$B:$B,0)),"")</f>
        <v/>
      </c>
      <c r="LI399">
        <f>IF(LQ399="1-0",INDEX(Scrape!$G:$G,MATCH('HT 1-0'!KP399,Scrape!$B:$B,0)),"")</f>
        <v/>
      </c>
      <c r="LJ399">
        <f>IF(LQ399="1-0",INDEX(Scrape!$H:$H,MATCH('HT 1-0'!KP399,Scrape!$B:$B,0)),"")</f>
        <v/>
      </c>
      <c r="LK399">
        <f>IF(LQ399="1-0",INDEX(Scrape!$I:$I,MATCH('HT 1-0'!KP399,Scrape!$B:$B,0)),"")</f>
        <v/>
      </c>
      <c r="LL399">
        <f>IF(LQ399="1-0",INDEX(Scrape!$J:$J,MATCH('HT 1-0'!KP399,Scrape!$B:$B,0)),"")</f>
        <v/>
      </c>
      <c r="LM399">
        <f>IF(LQ399="1-0",INDEX(Scrape!$K:$K,MATCH('HT 1-0'!KP399,Scrape!$B:$B,0)),"")</f>
        <v/>
      </c>
      <c r="LN399">
        <f>IF(LQ399="1-0",INDEX(Scrape!$L:$L,MATCH('HT 1-0'!KP399,Scrape!$B:$B,0)),"")</f>
        <v/>
      </c>
      <c r="LO399">
        <f>IF(LQ399="1-0",INDEX(Scrape!$M:$M,MATCH('HT 1-0'!KP399,Scrape!$B:$B,0)),"")</f>
        <v/>
      </c>
      <c r="LP399">
        <f>IF(LQ399="1-0",INDEX(Scrape!$N:$N,MATCH('HT 1-0'!KP399,Scrape!$B:$B,0)),"")</f>
        <v/>
      </c>
      <c r="LQ399">
        <f>INDEX(Scrape!$O:$O,MATCH('HT 1-0'!KP399,Scrape!$B:$B,0))</f>
        <v/>
      </c>
      <c r="LR399">
        <f>(1/LJ399)+(1/LI399)+(1/LH399)</f>
        <v/>
      </c>
      <c r="LS399">
        <f>(1/LG399)+(1/LF399)+(1/LE399)</f>
        <v/>
      </c>
      <c r="LT399" s="8">
        <f>IF(INDEX(#REF!,MATCH(KQ399,#REF!,0))=INDEX(#REF!,MATCH(KQ399,#REF!,0)),INDEX(#REF!,MATCH(KQ399,#REF!,0)),"ERROR")</f>
        <v/>
      </c>
      <c r="LU399" s="4">
        <f>IF(KR399="G",2,IF(KR399="R",0.5,IF(KR399="A",1)))</f>
        <v/>
      </c>
      <c r="LV399" s="4">
        <f>IF(KS399="G",0.5,IF(KS399="R",2,IF(KS399="A",1)))</f>
        <v/>
      </c>
      <c r="LW399" s="4">
        <f>IF(KT399="G",2,IF(KT399="R",0.5,IF(KT399="A",1)))</f>
        <v/>
      </c>
      <c r="LX399" s="4">
        <f>IF(KU399="G",0.5,IF(KU399="R",2,IF(KU399="A",1)))</f>
        <v/>
      </c>
      <c r="LY399" s="7">
        <f>(LK399*(LU399+LX399)+(LL399*(LU399+LX399)))</f>
        <v/>
      </c>
      <c r="LZ399" s="7">
        <f>(LN399*(LV399+LW399)+(LO399*(LV399+LW399)))</f>
        <v/>
      </c>
      <c r="MA399" s="11">
        <f>LY399-LZ399</f>
        <v/>
      </c>
      <c r="MB399" s="5">
        <f>MA399+2</f>
        <v/>
      </c>
      <c r="MC399" s="6">
        <f>MA399-2</f>
        <v/>
      </c>
      <c r="MD399" s="4">
        <f>LE399</f>
        <v/>
      </c>
      <c r="ME399" s="9">
        <f>IF(MD399=0,1000,MD399+0.75)</f>
        <v/>
      </c>
      <c r="MF399" s="10">
        <f>IF(MD399=0,0,MD399-0.75)</f>
        <v/>
      </c>
      <c r="MG399" s="4">
        <f>((LM399*(LU399+LX399))-((LP399*(LV399+LW399))))</f>
        <v/>
      </c>
      <c r="MH399" s="9">
        <f>MG399*1.2</f>
        <v/>
      </c>
      <c r="MI399" s="10">
        <f>MG399*0.8</f>
        <v/>
      </c>
      <c r="MJ399">
        <f>IFERROR(NX399,"")</f>
        <v/>
      </c>
      <c r="MK399">
        <f>IFERROR(NY399,"")</f>
        <v/>
      </c>
      <c r="ML399">
        <f>IFERROR(NZ399,"")</f>
        <v/>
      </c>
      <c r="MM399">
        <f>IFERROR(OA399,"")</f>
        <v/>
      </c>
      <c r="MN399">
        <f>IFERROR(OB399,"")</f>
        <v/>
      </c>
      <c r="MO399">
        <f>IFERROR(OC399,"")</f>
        <v/>
      </c>
      <c r="MP399" s="1">
        <f>COUNTIFS(#REF!,LT399,#REF!,1,#REF!,"&gt;="&amp;MC399,#REF!,"&lt;="&amp;MB399,#REF!,"&lt;="&amp;ME399,#REF!,"&gt;="&amp;MF399,#REF!,"="&amp;KV399,#REF!,"="&amp;KX399)</f>
        <v/>
      </c>
      <c r="MQ399" s="1">
        <f>COUNTIFS(#REF!,LT399,#REF!,0,#REF!,"&gt;="&amp;MC399,#REF!,"&lt;="&amp;MB399,#REF!,"&lt;="&amp;ME399,#REF!,"&gt;="&amp;MF399,#REF!,"="&amp;KV399,#REF!,"="&amp;KX399)</f>
        <v/>
      </c>
      <c r="MR399" s="1">
        <f>COUNTIFS(#REF!,LT399,#REF!,1,#REF!,"&gt;="&amp;MC399,#REF!,"&lt;="&amp;MB399,#REF!,"&lt;="&amp;ME399,#REF!,"&gt;="&amp;MF399,#REF!,"="&amp;KW399,#REF!,"="&amp;KY399)</f>
        <v/>
      </c>
      <c r="MS399" s="1">
        <f>COUNTIFS(#REF!,LT399,#REF!,0,#REF!,"&gt;="&amp;MC399,#REF!,"&lt;="&amp;MB399,#REF!,"&lt;="&amp;ME399,#REF!,"&gt;="&amp;MF399,#REF!,"="&amp;KW399,#REF!,"="&amp;KY399)</f>
        <v/>
      </c>
      <c r="MT399" s="1">
        <f>COUNTIFS(#REF!,LT399,#REF!,1,#REF!,"&gt;="&amp;MI399,#REF!,"&lt;="&amp;MH399,#REF!,"&lt;="&amp;ME399,#REF!,"&gt;="&amp;MF399)</f>
        <v/>
      </c>
      <c r="MU399" s="1">
        <f>COUNTIFS(#REF!,LT399,#REF!,0,#REF!,"&gt;="&amp;MI399,#REF!,"&lt;="&amp;MH399,#REF!,"&lt;="&amp;ME399,#REF!,"&gt;="&amp;MF399)</f>
        <v/>
      </c>
      <c r="MV399" s="1">
        <f>COUNTIFS(#REF!,LT399,#REF!,1,#REF!,"&gt;="&amp;MI399,#REF!,"&lt;="&amp;MH399,#REF!,"="&amp;KZ399,#REF!,"="&amp;LA399,#REF!,"&lt;="&amp;ME399,#REF!,"&gt;="&amp;MF399)</f>
        <v/>
      </c>
      <c r="MW399" s="1">
        <f>COUNTIFS(#REF!,LT399,#REF!,0,#REF!,"&gt;="&amp;MI399,#REF!,"&lt;="&amp;MH399,#REF!,"="&amp;KZ399,#REF!,"="&amp;LA399,#REF!,"&lt;="&amp;ME399,#REF!,"&gt;="&amp;MF399)</f>
        <v/>
      </c>
      <c r="MX399" s="1">
        <f>COUNTIFS(#REF!,LT399,#REF!,1,#REF!,"&gt;="&amp;MC399,#REF!,"&lt;="&amp;MB399,#REF!,"&lt;="&amp;ME399,#REF!,"&gt;="&amp;MF399)</f>
        <v/>
      </c>
      <c r="MY399" s="1">
        <f>COUNTIFS(#REF!,LT399,#REF!,0,#REF!,"&gt;="&amp;MC399,#REF!,"&lt;="&amp;MB399,#REF!,"&lt;="&amp;ME399,#REF!,"&gt;="&amp;MF399)</f>
        <v/>
      </c>
      <c r="MZ399" s="1">
        <f>COUNTIFS(#REF!,LT399,#REF!,1,#REF!,"&lt;="&amp;ME399,#REF!,"&gt;="&amp;MF399,#REF!,"="&amp;KV399,#REF!,"="&amp;KX399)</f>
        <v/>
      </c>
      <c r="NA399" s="1">
        <f>COUNTIFS(#REF!,LT399,#REF!,0,#REF!,"&lt;="&amp;ME399,#REF!,"&gt;="&amp;MF399,#REF!,"="&amp;KV399,#REF!,"="&amp;KX399)</f>
        <v/>
      </c>
      <c r="NB399" s="1">
        <f>COUNTIFS(#REF!,LT399,#REF!,1,#REF!,"&lt;="&amp;ME399,#REF!,"&gt;="&amp;MF399,#REF!,"="&amp;KW399,#REF!,"="&amp;KY399)</f>
        <v/>
      </c>
      <c r="NC399" s="1">
        <f>COUNTIFS(#REF!,LT399,#REF!,0,#REF!,"&lt;="&amp;ME399,#REF!,"&gt;="&amp;MF399,#REF!,"="&amp;KW399,#REF!,"="&amp;KY399)</f>
        <v/>
      </c>
      <c r="ND399" s="1">
        <f>MP399+MR399+MT399+MV399+MX399+MZ399+NB399</f>
        <v/>
      </c>
      <c r="NE399" s="1">
        <f>MQ399+MS399+MU399+MW399+MY399+NA399+NC399</f>
        <v/>
      </c>
      <c r="NF399" s="1">
        <f>ND399+NE399</f>
        <v/>
      </c>
      <c r="NG399" s="33">
        <f>ND399/(ND399+NE399)</f>
        <v/>
      </c>
      <c r="NH399" s="3">
        <f>1/NG399</f>
        <v/>
      </c>
      <c r="NI399" s="1">
        <f>LH399</f>
        <v/>
      </c>
      <c r="NJ399" s="79">
        <f>((1-NG399)*(1/(NI399-1))*0.98-(NG399*1))</f>
        <v/>
      </c>
      <c r="NK399" s="34">
        <f>IF(LR399&lt;0.9,0,IF(AND(LR399&gt;1.1),0,1))</f>
        <v/>
      </c>
      <c r="NL399" s="34">
        <f>IF(LS399&lt;0.9,0,IF(AND(LS399&gt;1.1),0,1))</f>
        <v/>
      </c>
      <c r="NM399" s="32">
        <f>IF(NF399&gt;99,1,0)</f>
        <v/>
      </c>
      <c r="NN399" s="32">
        <f>IF(NJ399&gt;0.0799,1,0)</f>
        <v/>
      </c>
      <c r="NO399" s="32">
        <f>IF(NJ399&gt;NQ399,1,0)</f>
        <v/>
      </c>
      <c r="NP399" s="32">
        <f>NM399+NN399+NO399+NK399+NL399</f>
        <v/>
      </c>
      <c r="NQ399" s="79">
        <f>(((100*NG399)*(NI399-1)*0.98)-((1-NG399)*100))/100</f>
        <v/>
      </c>
      <c r="NR399" s="34">
        <f>IF(LR399&lt;0.9,0,IF(AND(LR399&gt;1.1),0,1))</f>
        <v/>
      </c>
      <c r="NS399" s="34">
        <f>IF(LS399&lt;0.9,0,IF(AND(LS399&gt;1.1),0,1))</f>
        <v/>
      </c>
      <c r="NT399" s="32">
        <f>IF(NF399&gt;99,1,0)</f>
        <v/>
      </c>
      <c r="NU399" s="32">
        <f>IF(NQ399&gt;0.0799,1,0)</f>
        <v/>
      </c>
      <c r="NV399" s="32">
        <f>IF(NQ399&gt;NJ399,1,0)</f>
        <v/>
      </c>
      <c r="NW399" s="32">
        <f>NT399+NU399+NV399+NR399+NS399</f>
        <v/>
      </c>
      <c r="NX399">
        <f>IF(NP399=5,"LayHome1-0",IF(AND(NW399=5),"BackHome1-0",""))</f>
        <v/>
      </c>
      <c r="NY399">
        <f>IF(NP399=5,KN399,IF(AND(NW399=5),KN399,""))</f>
        <v/>
      </c>
      <c r="NZ399">
        <f>IF(NP399=5,"Match Odds",IF(AND(NW399=5),"Match Odds",""))</f>
        <v/>
      </c>
      <c r="OA399">
        <f>IF(NP399=5,KP399,IF(AND(NW399=5),KP399,""))</f>
        <v/>
      </c>
      <c r="OB399">
        <f>IF(NP399=5,"MATCH_ODDS",IF(AND(NW399=5),"MATCH_ODDS",""))</f>
        <v/>
      </c>
      <c r="OC399">
        <f>IF(NP399=5,"LAY",IF(AND(NW399=5),"BACK",""))</f>
        <v/>
      </c>
    </row>
    <row r="400" ht="16.5" customHeight="1" thickBot="1" thickTop="1">
      <c r="A400" s="2" t="n"/>
      <c r="KN400" s="1">
        <f>IF(INDEX(#REF!,MATCH('HT 1-0'!D400,#REF!,0))=INDEX(#REF!,MATCH('HT 1-0'!D400,#REF!,0)),INDEX(#REF!,MATCH('HT 1-0'!D400,#REF!,0)),"ERROR")</f>
        <v/>
      </c>
      <c r="KO400" s="1">
        <f>IF(INDEX(#REF!,MATCH('HT 1-0'!E400,#REF!,0))=INDEX(#REF!,MATCH('HT 1-0'!E400,#REF!,0)),INDEX(#REF!,MATCH('HT 1-0'!E400,#REF!,0)),"ERROR")</f>
        <v/>
      </c>
      <c r="KP400" s="1">
        <f>KN400&amp;" v "&amp;KO400</f>
        <v/>
      </c>
      <c r="KQ400">
        <f>B400&amp;"_"&amp;C400</f>
        <v/>
      </c>
      <c r="KR400" s="1">
        <f>IF((HW400/KK400)&lt;0.335,"G",IF((HW400/KK400)&gt;0.67,"R","A"))</f>
        <v/>
      </c>
      <c r="KS400" s="1">
        <f>IF((HX400/KK400)&lt;0.335,"G",IF((HX400/KK400)&gt;0.67,"R","A"))</f>
        <v/>
      </c>
      <c r="KT400" s="1">
        <f>IF((IH400/KK400)&lt;0.335,"G",IF((IH400/KK400)&gt;0.67,"R","A"))</f>
        <v/>
      </c>
      <c r="KU400" s="1">
        <f>IF((II400/KK400)&lt;0.335,"G",IF((II400/KK400)&gt;0.67,"R","A"))</f>
        <v/>
      </c>
      <c r="KV400" s="1">
        <f>IF((HZ400/KK400)&lt;0.335,"G",IF((HZ400/KK400)&gt;0.67,"R","A"))</f>
        <v/>
      </c>
      <c r="KW400" s="1">
        <f>IF((HY400/KK400)&lt;0.335,"G",IF((HY400/KK400)&gt;0.67,"R","A"))</f>
        <v/>
      </c>
      <c r="KX400" s="1">
        <f>IF((IK400/KK400)&lt;0.335,"G",IF((IK400/KK400)&gt;0.67,"R","A"))</f>
        <v/>
      </c>
      <c r="KY400" s="1">
        <f>IF((IJ400/KK400)&lt;0.335,"G",IF((IJ400/KK400)&gt;0.67,"R","A"))</f>
        <v/>
      </c>
      <c r="KZ400" s="1">
        <f>IF((HQ400/KK400)&lt;0.335,"G",IF((HQ400/KK400)&gt;0.67,"R","A"))</f>
        <v/>
      </c>
      <c r="LA400" s="1">
        <f>IF((IB400/KK400)&lt;0.335,"G",IF((IB400/KK400)&gt;0.67,"R","A"))</f>
        <v/>
      </c>
      <c r="LB400">
        <f>IF(LQ400="1-0",INDEX(Scrape!#REF!,MATCH('HT 1-0'!KP400,Scrape!$B:$B,0)),"")</f>
        <v/>
      </c>
      <c r="LC400">
        <f>IF(LQ400="1-0",INDEX(Scrape!$A:$A,MATCH('HT 1-0'!KP400,Scrape!$B:$B,0)),"")</f>
        <v/>
      </c>
      <c r="LD400">
        <f>IF(LQ400="1-0",INDEX(Scrape!$B:$B,MATCH('HT 1-0'!KP400,Scrape!$B:$B,0)),"")</f>
        <v/>
      </c>
      <c r="LE400">
        <f>IF(LQ400="1-0",INDEX(Scrape!$C:$C,MATCH('HT 1-0'!KP400,Scrape!$B:$B,0)),"")</f>
        <v/>
      </c>
      <c r="LF400">
        <f>IF(LQ400="1-0",INDEX(Scrape!$D:$D,MATCH('HT 1-0'!KP400,Scrape!$B:$B,0)),"")</f>
        <v/>
      </c>
      <c r="LG400">
        <f>IF(LQ400="1-0",INDEX(Scrape!$E:$E,MATCH('HT 1-0'!KP400,Scrape!$B:$B,0)),"")</f>
        <v/>
      </c>
      <c r="LH400">
        <f>IF(LQ400="1-0",INDEX(Scrape!$F:$F,MATCH('HT 1-0'!KP400,Scrape!$B:$B,0)),"")</f>
        <v/>
      </c>
      <c r="LI400">
        <f>IF(LQ400="1-0",INDEX(Scrape!$G:$G,MATCH('HT 1-0'!KP400,Scrape!$B:$B,0)),"")</f>
        <v/>
      </c>
      <c r="LJ400">
        <f>IF(LQ400="1-0",INDEX(Scrape!$H:$H,MATCH('HT 1-0'!KP400,Scrape!$B:$B,0)),"")</f>
        <v/>
      </c>
      <c r="LK400">
        <f>IF(LQ400="1-0",INDEX(Scrape!$I:$I,MATCH('HT 1-0'!KP400,Scrape!$B:$B,0)),"")</f>
        <v/>
      </c>
      <c r="LL400">
        <f>IF(LQ400="1-0",INDEX(Scrape!$J:$J,MATCH('HT 1-0'!KP400,Scrape!$B:$B,0)),"")</f>
        <v/>
      </c>
      <c r="LM400">
        <f>IF(LQ400="1-0",INDEX(Scrape!$K:$K,MATCH('HT 1-0'!KP400,Scrape!$B:$B,0)),"")</f>
        <v/>
      </c>
      <c r="LN400">
        <f>IF(LQ400="1-0",INDEX(Scrape!$L:$L,MATCH('HT 1-0'!KP400,Scrape!$B:$B,0)),"")</f>
        <v/>
      </c>
      <c r="LO400">
        <f>IF(LQ400="1-0",INDEX(Scrape!$M:$M,MATCH('HT 1-0'!KP400,Scrape!$B:$B,0)),"")</f>
        <v/>
      </c>
      <c r="LP400">
        <f>IF(LQ400="1-0",INDEX(Scrape!$N:$N,MATCH('HT 1-0'!KP400,Scrape!$B:$B,0)),"")</f>
        <v/>
      </c>
      <c r="LQ400">
        <f>INDEX(Scrape!$O:$O,MATCH('HT 1-0'!KP400,Scrape!$B:$B,0))</f>
        <v/>
      </c>
      <c r="LR400">
        <f>(1/LJ400)+(1/LI400)+(1/LH400)</f>
        <v/>
      </c>
      <c r="LS400">
        <f>(1/LG400)+(1/LF400)+(1/LE400)</f>
        <v/>
      </c>
      <c r="LT400" s="8">
        <f>IF(INDEX(#REF!,MATCH(KQ400,#REF!,0))=INDEX(#REF!,MATCH(KQ400,#REF!,0)),INDEX(#REF!,MATCH(KQ400,#REF!,0)),"ERROR")</f>
        <v/>
      </c>
      <c r="LU400" s="4">
        <f>IF(KR400="G",2,IF(KR400="R",0.5,IF(KR400="A",1)))</f>
        <v/>
      </c>
      <c r="LV400" s="4">
        <f>IF(KS400="G",0.5,IF(KS400="R",2,IF(KS400="A",1)))</f>
        <v/>
      </c>
      <c r="LW400" s="4">
        <f>IF(KT400="G",2,IF(KT400="R",0.5,IF(KT400="A",1)))</f>
        <v/>
      </c>
      <c r="LX400" s="4">
        <f>IF(KU400="G",0.5,IF(KU400="R",2,IF(KU400="A",1)))</f>
        <v/>
      </c>
      <c r="LY400" s="7">
        <f>(LK400*(LU400+LX400)+(LL400*(LU400+LX400)))</f>
        <v/>
      </c>
      <c r="LZ400" s="7">
        <f>(LN400*(LV400+LW400)+(LO400*(LV400+LW400)))</f>
        <v/>
      </c>
      <c r="MA400" s="11">
        <f>LY400-LZ400</f>
        <v/>
      </c>
      <c r="MB400" s="5">
        <f>MA400+2</f>
        <v/>
      </c>
      <c r="MC400" s="6">
        <f>MA400-2</f>
        <v/>
      </c>
      <c r="MD400" s="4">
        <f>LE400</f>
        <v/>
      </c>
      <c r="ME400" s="9">
        <f>IF(MD400=0,1000,MD400+0.75)</f>
        <v/>
      </c>
      <c r="MF400" s="10">
        <f>IF(MD400=0,0,MD400-0.75)</f>
        <v/>
      </c>
      <c r="MG400" s="4">
        <f>((LM400*(LU400+LX400))-((LP400*(LV400+LW400))))</f>
        <v/>
      </c>
      <c r="MH400" s="9">
        <f>MG400*1.2</f>
        <v/>
      </c>
      <c r="MI400" s="10">
        <f>MG400*0.8</f>
        <v/>
      </c>
      <c r="MJ400">
        <f>IFERROR(NX400,"")</f>
        <v/>
      </c>
      <c r="MK400">
        <f>IFERROR(NY400,"")</f>
        <v/>
      </c>
      <c r="ML400">
        <f>IFERROR(NZ400,"")</f>
        <v/>
      </c>
      <c r="MM400">
        <f>IFERROR(OA400,"")</f>
        <v/>
      </c>
      <c r="MN400">
        <f>IFERROR(OB400,"")</f>
        <v/>
      </c>
      <c r="MO400">
        <f>IFERROR(OC400,"")</f>
        <v/>
      </c>
      <c r="MP400" s="1">
        <f>COUNTIFS(#REF!,LT400,#REF!,1,#REF!,"&gt;="&amp;MC400,#REF!,"&lt;="&amp;MB400,#REF!,"&lt;="&amp;ME400,#REF!,"&gt;="&amp;MF400,#REF!,"="&amp;KV400,#REF!,"="&amp;KX400)</f>
        <v/>
      </c>
      <c r="MQ400" s="1">
        <f>COUNTIFS(#REF!,LT400,#REF!,0,#REF!,"&gt;="&amp;MC400,#REF!,"&lt;="&amp;MB400,#REF!,"&lt;="&amp;ME400,#REF!,"&gt;="&amp;MF400,#REF!,"="&amp;KV400,#REF!,"="&amp;KX400)</f>
        <v/>
      </c>
      <c r="MR400" s="1">
        <f>COUNTIFS(#REF!,LT400,#REF!,1,#REF!,"&gt;="&amp;MC400,#REF!,"&lt;="&amp;MB400,#REF!,"&lt;="&amp;ME400,#REF!,"&gt;="&amp;MF400,#REF!,"="&amp;KW400,#REF!,"="&amp;KY400)</f>
        <v/>
      </c>
      <c r="MS400" s="1">
        <f>COUNTIFS(#REF!,LT400,#REF!,0,#REF!,"&gt;="&amp;MC400,#REF!,"&lt;="&amp;MB400,#REF!,"&lt;="&amp;ME400,#REF!,"&gt;="&amp;MF400,#REF!,"="&amp;KW400,#REF!,"="&amp;KY400)</f>
        <v/>
      </c>
      <c r="MT400" s="1">
        <f>COUNTIFS(#REF!,LT400,#REF!,1,#REF!,"&gt;="&amp;MI400,#REF!,"&lt;="&amp;MH400,#REF!,"&lt;="&amp;ME400,#REF!,"&gt;="&amp;MF400)</f>
        <v/>
      </c>
      <c r="MU400" s="1">
        <f>COUNTIFS(#REF!,LT400,#REF!,0,#REF!,"&gt;="&amp;MI400,#REF!,"&lt;="&amp;MH400,#REF!,"&lt;="&amp;ME400,#REF!,"&gt;="&amp;MF400)</f>
        <v/>
      </c>
      <c r="MV400" s="1">
        <f>COUNTIFS(#REF!,LT400,#REF!,1,#REF!,"&gt;="&amp;MI400,#REF!,"&lt;="&amp;MH400,#REF!,"="&amp;KZ400,#REF!,"="&amp;LA400,#REF!,"&lt;="&amp;ME400,#REF!,"&gt;="&amp;MF400)</f>
        <v/>
      </c>
      <c r="MW400" s="1">
        <f>COUNTIFS(#REF!,LT400,#REF!,0,#REF!,"&gt;="&amp;MI400,#REF!,"&lt;="&amp;MH400,#REF!,"="&amp;KZ400,#REF!,"="&amp;LA400,#REF!,"&lt;="&amp;ME400,#REF!,"&gt;="&amp;MF400)</f>
        <v/>
      </c>
      <c r="MX400" s="1">
        <f>COUNTIFS(#REF!,LT400,#REF!,1,#REF!,"&gt;="&amp;MC400,#REF!,"&lt;="&amp;MB400,#REF!,"&lt;="&amp;ME400,#REF!,"&gt;="&amp;MF400)</f>
        <v/>
      </c>
      <c r="MY400" s="1">
        <f>COUNTIFS(#REF!,LT400,#REF!,0,#REF!,"&gt;="&amp;MC400,#REF!,"&lt;="&amp;MB400,#REF!,"&lt;="&amp;ME400,#REF!,"&gt;="&amp;MF400)</f>
        <v/>
      </c>
      <c r="MZ400" s="1">
        <f>COUNTIFS(#REF!,LT400,#REF!,1,#REF!,"&lt;="&amp;ME400,#REF!,"&gt;="&amp;MF400,#REF!,"="&amp;KV400,#REF!,"="&amp;KX400)</f>
        <v/>
      </c>
      <c r="NA400" s="1">
        <f>COUNTIFS(#REF!,LT400,#REF!,0,#REF!,"&lt;="&amp;ME400,#REF!,"&gt;="&amp;MF400,#REF!,"="&amp;KV400,#REF!,"="&amp;KX400)</f>
        <v/>
      </c>
      <c r="NB400" s="1">
        <f>COUNTIFS(#REF!,LT400,#REF!,1,#REF!,"&lt;="&amp;ME400,#REF!,"&gt;="&amp;MF400,#REF!,"="&amp;KW400,#REF!,"="&amp;KY400)</f>
        <v/>
      </c>
      <c r="NC400" s="1">
        <f>COUNTIFS(#REF!,LT400,#REF!,0,#REF!,"&lt;="&amp;ME400,#REF!,"&gt;="&amp;MF400,#REF!,"="&amp;KW400,#REF!,"="&amp;KY400)</f>
        <v/>
      </c>
      <c r="ND400" s="1">
        <f>MP400+MR400+MT400+MV400+MX400+MZ400+NB400</f>
        <v/>
      </c>
      <c r="NE400" s="1">
        <f>MQ400+MS400+MU400+MW400+MY400+NA400+NC400</f>
        <v/>
      </c>
      <c r="NF400" s="1">
        <f>ND400+NE400</f>
        <v/>
      </c>
      <c r="NG400" s="33">
        <f>ND400/(ND400+NE400)</f>
        <v/>
      </c>
      <c r="NH400" s="3">
        <f>1/NG400</f>
        <v/>
      </c>
      <c r="NI400" s="1">
        <f>LH400</f>
        <v/>
      </c>
      <c r="NJ400" s="79">
        <f>((1-NG400)*(1/(NI400-1))*0.98-(NG400*1))</f>
        <v/>
      </c>
      <c r="NK400" s="34">
        <f>IF(LR400&lt;0.9,0,IF(AND(LR400&gt;1.1),0,1))</f>
        <v/>
      </c>
      <c r="NL400" s="34">
        <f>IF(LS400&lt;0.9,0,IF(AND(LS400&gt;1.1),0,1))</f>
        <v/>
      </c>
      <c r="NM400" s="32">
        <f>IF(NF400&gt;99,1,0)</f>
        <v/>
      </c>
      <c r="NN400" s="32">
        <f>IF(NJ400&gt;0.0799,1,0)</f>
        <v/>
      </c>
      <c r="NO400" s="32">
        <f>IF(NJ400&gt;NQ400,1,0)</f>
        <v/>
      </c>
      <c r="NP400" s="32">
        <f>NM400+NN400+NO400+NK400+NL400</f>
        <v/>
      </c>
      <c r="NQ400" s="79">
        <f>(((100*NG400)*(NI400-1)*0.98)-((1-NG400)*100))/100</f>
        <v/>
      </c>
      <c r="NR400" s="34">
        <f>IF(LR400&lt;0.9,0,IF(AND(LR400&gt;1.1),0,1))</f>
        <v/>
      </c>
      <c r="NS400" s="34">
        <f>IF(LS400&lt;0.9,0,IF(AND(LS400&gt;1.1),0,1))</f>
        <v/>
      </c>
      <c r="NT400" s="32">
        <f>IF(NF400&gt;99,1,0)</f>
        <v/>
      </c>
      <c r="NU400" s="32">
        <f>IF(NQ400&gt;0.0799,1,0)</f>
        <v/>
      </c>
      <c r="NV400" s="32">
        <f>IF(NQ400&gt;NJ400,1,0)</f>
        <v/>
      </c>
      <c r="NW400" s="32">
        <f>NT400+NU400+NV400+NR400+NS400</f>
        <v/>
      </c>
      <c r="NX400">
        <f>IF(NP400=5,"LayHome1-0",IF(AND(NW400=5),"BackHome1-0",""))</f>
        <v/>
      </c>
      <c r="NY400">
        <f>IF(NP400=5,KN400,IF(AND(NW400=5),KN400,""))</f>
        <v/>
      </c>
      <c r="NZ400">
        <f>IF(NP400=5,"Match Odds",IF(AND(NW400=5),"Match Odds",""))</f>
        <v/>
      </c>
      <c r="OA400">
        <f>IF(NP400=5,KP400,IF(AND(NW400=5),KP400,""))</f>
        <v/>
      </c>
      <c r="OB400">
        <f>IF(NP400=5,"MATCH_ODDS",IF(AND(NW400=5),"MATCH_ODDS",""))</f>
        <v/>
      </c>
      <c r="OC400">
        <f>IF(NP400=5,"LAY",IF(AND(NW400=5),"BACK",""))</f>
        <v/>
      </c>
    </row>
    <row r="401" ht="16.5" customHeight="1" thickBot="1" thickTop="1">
      <c r="A401" s="2" t="n"/>
      <c r="KN401" s="1">
        <f>IF(INDEX(#REF!,MATCH('HT 1-0'!D401,#REF!,0))=INDEX(#REF!,MATCH('HT 1-0'!D401,#REF!,0)),INDEX(#REF!,MATCH('HT 1-0'!D401,#REF!,0)),"ERROR")</f>
        <v/>
      </c>
      <c r="KO401" s="1">
        <f>IF(INDEX(#REF!,MATCH('HT 1-0'!E401,#REF!,0))=INDEX(#REF!,MATCH('HT 1-0'!E401,#REF!,0)),INDEX(#REF!,MATCH('HT 1-0'!E401,#REF!,0)),"ERROR")</f>
        <v/>
      </c>
      <c r="KP401" s="1">
        <f>KN401&amp;" v "&amp;KO401</f>
        <v/>
      </c>
      <c r="KQ401">
        <f>B401&amp;"_"&amp;C401</f>
        <v/>
      </c>
      <c r="KR401" s="1">
        <f>IF((HW401/KK401)&lt;0.335,"G",IF((HW401/KK401)&gt;0.67,"R","A"))</f>
        <v/>
      </c>
      <c r="KS401" s="1">
        <f>IF((HX401/KK401)&lt;0.335,"G",IF((HX401/KK401)&gt;0.67,"R","A"))</f>
        <v/>
      </c>
      <c r="KT401" s="1">
        <f>IF((IH401/KK401)&lt;0.335,"G",IF((IH401/KK401)&gt;0.67,"R","A"))</f>
        <v/>
      </c>
      <c r="KU401" s="1">
        <f>IF((II401/KK401)&lt;0.335,"G",IF((II401/KK401)&gt;0.67,"R","A"))</f>
        <v/>
      </c>
      <c r="KV401" s="1">
        <f>IF((HZ401/KK401)&lt;0.335,"G",IF((HZ401/KK401)&gt;0.67,"R","A"))</f>
        <v/>
      </c>
      <c r="KW401" s="1">
        <f>IF((HY401/KK401)&lt;0.335,"G",IF((HY401/KK401)&gt;0.67,"R","A"))</f>
        <v/>
      </c>
      <c r="KX401" s="1">
        <f>IF((IK401/KK401)&lt;0.335,"G",IF((IK401/KK401)&gt;0.67,"R","A"))</f>
        <v/>
      </c>
      <c r="KY401" s="1">
        <f>IF((IJ401/KK401)&lt;0.335,"G",IF((IJ401/KK401)&gt;0.67,"R","A"))</f>
        <v/>
      </c>
      <c r="KZ401" s="1">
        <f>IF((HQ401/KK401)&lt;0.335,"G",IF((HQ401/KK401)&gt;0.67,"R","A"))</f>
        <v/>
      </c>
      <c r="LA401" s="1">
        <f>IF((IB401/KK401)&lt;0.335,"G",IF((IB401/KK401)&gt;0.67,"R","A"))</f>
        <v/>
      </c>
      <c r="LB401">
        <f>IF(LQ401="1-0",INDEX(Scrape!#REF!,MATCH('HT 1-0'!KP401,Scrape!$B:$B,0)),"")</f>
        <v/>
      </c>
      <c r="LC401">
        <f>IF(LQ401="1-0",INDEX(Scrape!$A:$A,MATCH('HT 1-0'!KP401,Scrape!$B:$B,0)),"")</f>
        <v/>
      </c>
      <c r="LD401">
        <f>IF(LQ401="1-0",INDEX(Scrape!$B:$B,MATCH('HT 1-0'!KP401,Scrape!$B:$B,0)),"")</f>
        <v/>
      </c>
      <c r="LE401">
        <f>IF(LQ401="1-0",INDEX(Scrape!$C:$C,MATCH('HT 1-0'!KP401,Scrape!$B:$B,0)),"")</f>
        <v/>
      </c>
      <c r="LF401">
        <f>IF(LQ401="1-0",INDEX(Scrape!$D:$D,MATCH('HT 1-0'!KP401,Scrape!$B:$B,0)),"")</f>
        <v/>
      </c>
      <c r="LG401">
        <f>IF(LQ401="1-0",INDEX(Scrape!$E:$E,MATCH('HT 1-0'!KP401,Scrape!$B:$B,0)),"")</f>
        <v/>
      </c>
      <c r="LH401">
        <f>IF(LQ401="1-0",INDEX(Scrape!$F:$F,MATCH('HT 1-0'!KP401,Scrape!$B:$B,0)),"")</f>
        <v/>
      </c>
      <c r="LI401">
        <f>IF(LQ401="1-0",INDEX(Scrape!$G:$G,MATCH('HT 1-0'!KP401,Scrape!$B:$B,0)),"")</f>
        <v/>
      </c>
      <c r="LJ401">
        <f>IF(LQ401="1-0",INDEX(Scrape!$H:$H,MATCH('HT 1-0'!KP401,Scrape!$B:$B,0)),"")</f>
        <v/>
      </c>
      <c r="LK401">
        <f>IF(LQ401="1-0",INDEX(Scrape!$I:$I,MATCH('HT 1-0'!KP401,Scrape!$B:$B,0)),"")</f>
        <v/>
      </c>
      <c r="LL401">
        <f>IF(LQ401="1-0",INDEX(Scrape!$J:$J,MATCH('HT 1-0'!KP401,Scrape!$B:$B,0)),"")</f>
        <v/>
      </c>
      <c r="LM401">
        <f>IF(LQ401="1-0",INDEX(Scrape!$K:$K,MATCH('HT 1-0'!KP401,Scrape!$B:$B,0)),"")</f>
        <v/>
      </c>
      <c r="LN401">
        <f>IF(LQ401="1-0",INDEX(Scrape!$L:$L,MATCH('HT 1-0'!KP401,Scrape!$B:$B,0)),"")</f>
        <v/>
      </c>
      <c r="LO401">
        <f>IF(LQ401="1-0",INDEX(Scrape!$M:$M,MATCH('HT 1-0'!KP401,Scrape!$B:$B,0)),"")</f>
        <v/>
      </c>
      <c r="LP401">
        <f>IF(LQ401="1-0",INDEX(Scrape!$N:$N,MATCH('HT 1-0'!KP401,Scrape!$B:$B,0)),"")</f>
        <v/>
      </c>
      <c r="LQ401">
        <f>INDEX(Scrape!$O:$O,MATCH('HT 1-0'!KP401,Scrape!$B:$B,0))</f>
        <v/>
      </c>
      <c r="LR401">
        <f>(1/LJ401)+(1/LI401)+(1/LH401)</f>
        <v/>
      </c>
      <c r="LS401">
        <f>(1/LG401)+(1/LF401)+(1/LE401)</f>
        <v/>
      </c>
      <c r="LT401" s="8">
        <f>IF(INDEX(#REF!,MATCH(KQ401,#REF!,0))=INDEX(#REF!,MATCH(KQ401,#REF!,0)),INDEX(#REF!,MATCH(KQ401,#REF!,0)),"ERROR")</f>
        <v/>
      </c>
      <c r="LU401" s="4">
        <f>IF(KR401="G",2,IF(KR401="R",0.5,IF(KR401="A",1)))</f>
        <v/>
      </c>
      <c r="LV401" s="4">
        <f>IF(KS401="G",0.5,IF(KS401="R",2,IF(KS401="A",1)))</f>
        <v/>
      </c>
      <c r="LW401" s="4">
        <f>IF(KT401="G",2,IF(KT401="R",0.5,IF(KT401="A",1)))</f>
        <v/>
      </c>
      <c r="LX401" s="4">
        <f>IF(KU401="G",0.5,IF(KU401="R",2,IF(KU401="A",1)))</f>
        <v/>
      </c>
      <c r="LY401" s="7">
        <f>(LK401*(LU401+LX401)+(LL401*(LU401+LX401)))</f>
        <v/>
      </c>
      <c r="LZ401" s="7">
        <f>(LN401*(LV401+LW401)+(LO401*(LV401+LW401)))</f>
        <v/>
      </c>
      <c r="MA401" s="11">
        <f>LY401-LZ401</f>
        <v/>
      </c>
      <c r="MB401" s="5">
        <f>MA401+2</f>
        <v/>
      </c>
      <c r="MC401" s="6">
        <f>MA401-2</f>
        <v/>
      </c>
      <c r="MD401" s="4">
        <f>LE401</f>
        <v/>
      </c>
      <c r="ME401" s="9">
        <f>IF(MD401=0,1000,MD401+0.75)</f>
        <v/>
      </c>
      <c r="MF401" s="10">
        <f>IF(MD401=0,0,MD401-0.75)</f>
        <v/>
      </c>
      <c r="MG401" s="4">
        <f>((LM401*(LU401+LX401))-((LP401*(LV401+LW401))))</f>
        <v/>
      </c>
      <c r="MH401" s="9">
        <f>MG401*1.2</f>
        <v/>
      </c>
      <c r="MI401" s="10">
        <f>MG401*0.8</f>
        <v/>
      </c>
      <c r="MJ401">
        <f>IFERROR(NX401,"")</f>
        <v/>
      </c>
      <c r="MK401">
        <f>IFERROR(NY401,"")</f>
        <v/>
      </c>
      <c r="ML401">
        <f>IFERROR(NZ401,"")</f>
        <v/>
      </c>
      <c r="MM401">
        <f>IFERROR(OA401,"")</f>
        <v/>
      </c>
      <c r="MN401">
        <f>IFERROR(OB401,"")</f>
        <v/>
      </c>
      <c r="MO401">
        <f>IFERROR(OC401,"")</f>
        <v/>
      </c>
      <c r="MP401" s="1">
        <f>COUNTIFS(#REF!,LT401,#REF!,1,#REF!,"&gt;="&amp;MC401,#REF!,"&lt;="&amp;MB401,#REF!,"&lt;="&amp;ME401,#REF!,"&gt;="&amp;MF401,#REF!,"="&amp;KV401,#REF!,"="&amp;KX401)</f>
        <v/>
      </c>
      <c r="MQ401" s="1">
        <f>COUNTIFS(#REF!,LT401,#REF!,0,#REF!,"&gt;="&amp;MC401,#REF!,"&lt;="&amp;MB401,#REF!,"&lt;="&amp;ME401,#REF!,"&gt;="&amp;MF401,#REF!,"="&amp;KV401,#REF!,"="&amp;KX401)</f>
        <v/>
      </c>
      <c r="MR401" s="1">
        <f>COUNTIFS(#REF!,LT401,#REF!,1,#REF!,"&gt;="&amp;MC401,#REF!,"&lt;="&amp;MB401,#REF!,"&lt;="&amp;ME401,#REF!,"&gt;="&amp;MF401,#REF!,"="&amp;KW401,#REF!,"="&amp;KY401)</f>
        <v/>
      </c>
      <c r="MS401" s="1">
        <f>COUNTIFS(#REF!,LT401,#REF!,0,#REF!,"&gt;="&amp;MC401,#REF!,"&lt;="&amp;MB401,#REF!,"&lt;="&amp;ME401,#REF!,"&gt;="&amp;MF401,#REF!,"="&amp;KW401,#REF!,"="&amp;KY401)</f>
        <v/>
      </c>
      <c r="MT401" s="1">
        <f>COUNTIFS(#REF!,LT401,#REF!,1,#REF!,"&gt;="&amp;MI401,#REF!,"&lt;="&amp;MH401,#REF!,"&lt;="&amp;ME401,#REF!,"&gt;="&amp;MF401)</f>
        <v/>
      </c>
      <c r="MU401" s="1">
        <f>COUNTIFS(#REF!,LT401,#REF!,0,#REF!,"&gt;="&amp;MI401,#REF!,"&lt;="&amp;MH401,#REF!,"&lt;="&amp;ME401,#REF!,"&gt;="&amp;MF401)</f>
        <v/>
      </c>
      <c r="MV401" s="1">
        <f>COUNTIFS(#REF!,LT401,#REF!,1,#REF!,"&gt;="&amp;MI401,#REF!,"&lt;="&amp;MH401,#REF!,"="&amp;KZ401,#REF!,"="&amp;LA401,#REF!,"&lt;="&amp;ME401,#REF!,"&gt;="&amp;MF401)</f>
        <v/>
      </c>
      <c r="MW401" s="1">
        <f>COUNTIFS(#REF!,LT401,#REF!,0,#REF!,"&gt;="&amp;MI401,#REF!,"&lt;="&amp;MH401,#REF!,"="&amp;KZ401,#REF!,"="&amp;LA401,#REF!,"&lt;="&amp;ME401,#REF!,"&gt;="&amp;MF401)</f>
        <v/>
      </c>
      <c r="MX401" s="1">
        <f>COUNTIFS(#REF!,LT401,#REF!,1,#REF!,"&gt;="&amp;MC401,#REF!,"&lt;="&amp;MB401,#REF!,"&lt;="&amp;ME401,#REF!,"&gt;="&amp;MF401)</f>
        <v/>
      </c>
      <c r="MY401" s="1">
        <f>COUNTIFS(#REF!,LT401,#REF!,0,#REF!,"&gt;="&amp;MC401,#REF!,"&lt;="&amp;MB401,#REF!,"&lt;="&amp;ME401,#REF!,"&gt;="&amp;MF401)</f>
        <v/>
      </c>
      <c r="MZ401" s="1">
        <f>COUNTIFS(#REF!,LT401,#REF!,1,#REF!,"&lt;="&amp;ME401,#REF!,"&gt;="&amp;MF401,#REF!,"="&amp;KV401,#REF!,"="&amp;KX401)</f>
        <v/>
      </c>
      <c r="NA401" s="1">
        <f>COUNTIFS(#REF!,LT401,#REF!,0,#REF!,"&lt;="&amp;ME401,#REF!,"&gt;="&amp;MF401,#REF!,"="&amp;KV401,#REF!,"="&amp;KX401)</f>
        <v/>
      </c>
      <c r="NB401" s="1">
        <f>COUNTIFS(#REF!,LT401,#REF!,1,#REF!,"&lt;="&amp;ME401,#REF!,"&gt;="&amp;MF401,#REF!,"="&amp;KW401,#REF!,"="&amp;KY401)</f>
        <v/>
      </c>
      <c r="NC401" s="1">
        <f>COUNTIFS(#REF!,LT401,#REF!,0,#REF!,"&lt;="&amp;ME401,#REF!,"&gt;="&amp;MF401,#REF!,"="&amp;KW401,#REF!,"="&amp;KY401)</f>
        <v/>
      </c>
      <c r="ND401" s="1">
        <f>MP401+MR401+MT401+MV401+MX401+MZ401+NB401</f>
        <v/>
      </c>
      <c r="NE401" s="1">
        <f>MQ401+MS401+MU401+MW401+MY401+NA401+NC401</f>
        <v/>
      </c>
      <c r="NF401" s="1">
        <f>ND401+NE401</f>
        <v/>
      </c>
      <c r="NG401" s="33">
        <f>ND401/(ND401+NE401)</f>
        <v/>
      </c>
      <c r="NH401" s="3">
        <f>1/NG401</f>
        <v/>
      </c>
      <c r="NI401" s="1">
        <f>LH401</f>
        <v/>
      </c>
      <c r="NJ401" s="79">
        <f>((1-NG401)*(1/(NI401-1))*0.98-(NG401*1))</f>
        <v/>
      </c>
      <c r="NK401" s="34">
        <f>IF(LR401&lt;0.9,0,IF(AND(LR401&gt;1.1),0,1))</f>
        <v/>
      </c>
      <c r="NL401" s="34">
        <f>IF(LS401&lt;0.9,0,IF(AND(LS401&gt;1.1),0,1))</f>
        <v/>
      </c>
      <c r="NM401" s="32">
        <f>IF(NF401&gt;99,1,0)</f>
        <v/>
      </c>
      <c r="NN401" s="32">
        <f>IF(NJ401&gt;0.0799,1,0)</f>
        <v/>
      </c>
      <c r="NO401" s="32">
        <f>IF(NJ401&gt;NQ401,1,0)</f>
        <v/>
      </c>
      <c r="NP401" s="32">
        <f>NM401+NN401+NO401+NK401+NL401</f>
        <v/>
      </c>
      <c r="NQ401" s="79">
        <f>(((100*NG401)*(NI401-1)*0.98)-((1-NG401)*100))/100</f>
        <v/>
      </c>
      <c r="NR401" s="34">
        <f>IF(LR401&lt;0.9,0,IF(AND(LR401&gt;1.1),0,1))</f>
        <v/>
      </c>
      <c r="NS401" s="34">
        <f>IF(LS401&lt;0.9,0,IF(AND(LS401&gt;1.1),0,1))</f>
        <v/>
      </c>
      <c r="NT401" s="32">
        <f>IF(NF401&gt;99,1,0)</f>
        <v/>
      </c>
      <c r="NU401" s="32">
        <f>IF(NQ401&gt;0.0799,1,0)</f>
        <v/>
      </c>
      <c r="NV401" s="32">
        <f>IF(NQ401&gt;NJ401,1,0)</f>
        <v/>
      </c>
      <c r="NW401" s="32">
        <f>NT401+NU401+NV401+NR401+NS401</f>
        <v/>
      </c>
      <c r="NX401">
        <f>IF(NP401=5,"LayHome1-0",IF(AND(NW401=5),"BackHome1-0",""))</f>
        <v/>
      </c>
      <c r="NY401">
        <f>IF(NP401=5,KN401,IF(AND(NW401=5),KN401,""))</f>
        <v/>
      </c>
      <c r="NZ401">
        <f>IF(NP401=5,"Match Odds",IF(AND(NW401=5),"Match Odds",""))</f>
        <v/>
      </c>
      <c r="OA401">
        <f>IF(NP401=5,KP401,IF(AND(NW401=5),KP401,""))</f>
        <v/>
      </c>
      <c r="OB401">
        <f>IF(NP401=5,"MATCH_ODDS",IF(AND(NW401=5),"MATCH_ODDS",""))</f>
        <v/>
      </c>
      <c r="OC401">
        <f>IF(NP401=5,"LAY",IF(AND(NW401=5),"BACK",""))</f>
        <v/>
      </c>
    </row>
    <row r="402" ht="16.5" customHeight="1" thickBot="1" thickTop="1">
      <c r="A402" s="2" t="n"/>
      <c r="KN402" s="1">
        <f>IF(INDEX(#REF!,MATCH('HT 1-0'!D402,#REF!,0))=INDEX(#REF!,MATCH('HT 1-0'!D402,#REF!,0)),INDEX(#REF!,MATCH('HT 1-0'!D402,#REF!,0)),"ERROR")</f>
        <v/>
      </c>
      <c r="KO402" s="1">
        <f>IF(INDEX(#REF!,MATCH('HT 1-0'!E402,#REF!,0))=INDEX(#REF!,MATCH('HT 1-0'!E402,#REF!,0)),INDEX(#REF!,MATCH('HT 1-0'!E402,#REF!,0)),"ERROR")</f>
        <v/>
      </c>
      <c r="KP402" s="1">
        <f>KN402&amp;" v "&amp;KO402</f>
        <v/>
      </c>
      <c r="KQ402">
        <f>B402&amp;"_"&amp;C402</f>
        <v/>
      </c>
      <c r="KR402" s="1">
        <f>IF((HW402/KK402)&lt;0.335,"G",IF((HW402/KK402)&gt;0.67,"R","A"))</f>
        <v/>
      </c>
      <c r="KS402" s="1">
        <f>IF((HX402/KK402)&lt;0.335,"G",IF((HX402/KK402)&gt;0.67,"R","A"))</f>
        <v/>
      </c>
      <c r="KT402" s="1">
        <f>IF((IH402/KK402)&lt;0.335,"G",IF((IH402/KK402)&gt;0.67,"R","A"))</f>
        <v/>
      </c>
      <c r="KU402" s="1">
        <f>IF((II402/KK402)&lt;0.335,"G",IF((II402/KK402)&gt;0.67,"R","A"))</f>
        <v/>
      </c>
      <c r="KV402" s="1">
        <f>IF((HZ402/KK402)&lt;0.335,"G",IF((HZ402/KK402)&gt;0.67,"R","A"))</f>
        <v/>
      </c>
      <c r="KW402" s="1">
        <f>IF((HY402/KK402)&lt;0.335,"G",IF((HY402/KK402)&gt;0.67,"R","A"))</f>
        <v/>
      </c>
      <c r="KX402" s="1">
        <f>IF((IK402/KK402)&lt;0.335,"G",IF((IK402/KK402)&gt;0.67,"R","A"))</f>
        <v/>
      </c>
      <c r="KY402" s="1">
        <f>IF((IJ402/KK402)&lt;0.335,"G",IF((IJ402/KK402)&gt;0.67,"R","A"))</f>
        <v/>
      </c>
      <c r="KZ402" s="1">
        <f>IF((HQ402/KK402)&lt;0.335,"G",IF((HQ402/KK402)&gt;0.67,"R","A"))</f>
        <v/>
      </c>
      <c r="LA402" s="1">
        <f>IF((IB402/KK402)&lt;0.335,"G",IF((IB402/KK402)&gt;0.67,"R","A"))</f>
        <v/>
      </c>
      <c r="LB402">
        <f>IF(LQ402="1-0",INDEX(Scrape!#REF!,MATCH('HT 1-0'!KP402,Scrape!$B:$B,0)),"")</f>
        <v/>
      </c>
      <c r="LC402">
        <f>IF(LQ402="1-0",INDEX(Scrape!$A:$A,MATCH('HT 1-0'!KP402,Scrape!$B:$B,0)),"")</f>
        <v/>
      </c>
      <c r="LD402">
        <f>IF(LQ402="1-0",INDEX(Scrape!$B:$B,MATCH('HT 1-0'!KP402,Scrape!$B:$B,0)),"")</f>
        <v/>
      </c>
      <c r="LE402">
        <f>IF(LQ402="1-0",INDEX(Scrape!$C:$C,MATCH('HT 1-0'!KP402,Scrape!$B:$B,0)),"")</f>
        <v/>
      </c>
      <c r="LF402">
        <f>IF(LQ402="1-0",INDEX(Scrape!$D:$D,MATCH('HT 1-0'!KP402,Scrape!$B:$B,0)),"")</f>
        <v/>
      </c>
      <c r="LG402">
        <f>IF(LQ402="1-0",INDEX(Scrape!$E:$E,MATCH('HT 1-0'!KP402,Scrape!$B:$B,0)),"")</f>
        <v/>
      </c>
      <c r="LH402">
        <f>IF(LQ402="1-0",INDEX(Scrape!$F:$F,MATCH('HT 1-0'!KP402,Scrape!$B:$B,0)),"")</f>
        <v/>
      </c>
      <c r="LI402">
        <f>IF(LQ402="1-0",INDEX(Scrape!$G:$G,MATCH('HT 1-0'!KP402,Scrape!$B:$B,0)),"")</f>
        <v/>
      </c>
      <c r="LJ402">
        <f>IF(LQ402="1-0",INDEX(Scrape!$H:$H,MATCH('HT 1-0'!KP402,Scrape!$B:$B,0)),"")</f>
        <v/>
      </c>
      <c r="LK402">
        <f>IF(LQ402="1-0",INDEX(Scrape!$I:$I,MATCH('HT 1-0'!KP402,Scrape!$B:$B,0)),"")</f>
        <v/>
      </c>
      <c r="LL402">
        <f>IF(LQ402="1-0",INDEX(Scrape!$J:$J,MATCH('HT 1-0'!KP402,Scrape!$B:$B,0)),"")</f>
        <v/>
      </c>
      <c r="LM402">
        <f>IF(LQ402="1-0",INDEX(Scrape!$K:$K,MATCH('HT 1-0'!KP402,Scrape!$B:$B,0)),"")</f>
        <v/>
      </c>
      <c r="LN402">
        <f>IF(LQ402="1-0",INDEX(Scrape!$L:$L,MATCH('HT 1-0'!KP402,Scrape!$B:$B,0)),"")</f>
        <v/>
      </c>
      <c r="LO402">
        <f>IF(LQ402="1-0",INDEX(Scrape!$M:$M,MATCH('HT 1-0'!KP402,Scrape!$B:$B,0)),"")</f>
        <v/>
      </c>
      <c r="LP402">
        <f>IF(LQ402="1-0",INDEX(Scrape!$N:$N,MATCH('HT 1-0'!KP402,Scrape!$B:$B,0)),"")</f>
        <v/>
      </c>
      <c r="LQ402">
        <f>INDEX(Scrape!$O:$O,MATCH('HT 1-0'!KP402,Scrape!$B:$B,0))</f>
        <v/>
      </c>
      <c r="LR402">
        <f>(1/LJ402)+(1/LI402)+(1/LH402)</f>
        <v/>
      </c>
      <c r="LS402">
        <f>(1/LG402)+(1/LF402)+(1/LE402)</f>
        <v/>
      </c>
      <c r="LT402" s="8">
        <f>IF(INDEX(#REF!,MATCH(KQ402,#REF!,0))=INDEX(#REF!,MATCH(KQ402,#REF!,0)),INDEX(#REF!,MATCH(KQ402,#REF!,0)),"ERROR")</f>
        <v/>
      </c>
      <c r="LU402" s="4">
        <f>IF(KR402="G",2,IF(KR402="R",0.5,IF(KR402="A",1)))</f>
        <v/>
      </c>
      <c r="LV402" s="4">
        <f>IF(KS402="G",0.5,IF(KS402="R",2,IF(KS402="A",1)))</f>
        <v/>
      </c>
      <c r="LW402" s="4">
        <f>IF(KT402="G",2,IF(KT402="R",0.5,IF(KT402="A",1)))</f>
        <v/>
      </c>
      <c r="LX402" s="4">
        <f>IF(KU402="G",0.5,IF(KU402="R",2,IF(KU402="A",1)))</f>
        <v/>
      </c>
      <c r="LY402" s="7">
        <f>(LK402*(LU402+LX402)+(LL402*(LU402+LX402)))</f>
        <v/>
      </c>
      <c r="LZ402" s="7">
        <f>(LN402*(LV402+LW402)+(LO402*(LV402+LW402)))</f>
        <v/>
      </c>
      <c r="MA402" s="11">
        <f>LY402-LZ402</f>
        <v/>
      </c>
      <c r="MB402" s="5">
        <f>MA402+2</f>
        <v/>
      </c>
      <c r="MC402" s="6">
        <f>MA402-2</f>
        <v/>
      </c>
      <c r="MD402" s="4">
        <f>LE402</f>
        <v/>
      </c>
      <c r="ME402" s="9">
        <f>IF(MD402=0,1000,MD402+0.75)</f>
        <v/>
      </c>
      <c r="MF402" s="10">
        <f>IF(MD402=0,0,MD402-0.75)</f>
        <v/>
      </c>
      <c r="MG402" s="4">
        <f>((LM402*(LU402+LX402))-((LP402*(LV402+LW402))))</f>
        <v/>
      </c>
      <c r="MH402" s="9">
        <f>MG402*1.2</f>
        <v/>
      </c>
      <c r="MI402" s="10">
        <f>MG402*0.8</f>
        <v/>
      </c>
      <c r="MJ402">
        <f>IFERROR(NX402,"")</f>
        <v/>
      </c>
      <c r="MK402">
        <f>IFERROR(NY402,"")</f>
        <v/>
      </c>
      <c r="ML402">
        <f>IFERROR(NZ402,"")</f>
        <v/>
      </c>
      <c r="MM402">
        <f>IFERROR(OA402,"")</f>
        <v/>
      </c>
      <c r="MN402">
        <f>IFERROR(OB402,"")</f>
        <v/>
      </c>
      <c r="MO402">
        <f>IFERROR(OC402,"")</f>
        <v/>
      </c>
      <c r="MP402" s="1">
        <f>COUNTIFS(#REF!,LT402,#REF!,1,#REF!,"&gt;="&amp;MC402,#REF!,"&lt;="&amp;MB402,#REF!,"&lt;="&amp;ME402,#REF!,"&gt;="&amp;MF402,#REF!,"="&amp;KV402,#REF!,"="&amp;KX402)</f>
        <v/>
      </c>
      <c r="MQ402" s="1">
        <f>COUNTIFS(#REF!,LT402,#REF!,0,#REF!,"&gt;="&amp;MC402,#REF!,"&lt;="&amp;MB402,#REF!,"&lt;="&amp;ME402,#REF!,"&gt;="&amp;MF402,#REF!,"="&amp;KV402,#REF!,"="&amp;KX402)</f>
        <v/>
      </c>
      <c r="MR402" s="1">
        <f>COUNTIFS(#REF!,LT402,#REF!,1,#REF!,"&gt;="&amp;MC402,#REF!,"&lt;="&amp;MB402,#REF!,"&lt;="&amp;ME402,#REF!,"&gt;="&amp;MF402,#REF!,"="&amp;KW402,#REF!,"="&amp;KY402)</f>
        <v/>
      </c>
      <c r="MS402" s="1">
        <f>COUNTIFS(#REF!,LT402,#REF!,0,#REF!,"&gt;="&amp;MC402,#REF!,"&lt;="&amp;MB402,#REF!,"&lt;="&amp;ME402,#REF!,"&gt;="&amp;MF402,#REF!,"="&amp;KW402,#REF!,"="&amp;KY402)</f>
        <v/>
      </c>
      <c r="MT402" s="1">
        <f>COUNTIFS(#REF!,LT402,#REF!,1,#REF!,"&gt;="&amp;MI402,#REF!,"&lt;="&amp;MH402,#REF!,"&lt;="&amp;ME402,#REF!,"&gt;="&amp;MF402)</f>
        <v/>
      </c>
      <c r="MU402" s="1">
        <f>COUNTIFS(#REF!,LT402,#REF!,0,#REF!,"&gt;="&amp;MI402,#REF!,"&lt;="&amp;MH402,#REF!,"&lt;="&amp;ME402,#REF!,"&gt;="&amp;MF402)</f>
        <v/>
      </c>
      <c r="MV402" s="1">
        <f>COUNTIFS(#REF!,LT402,#REF!,1,#REF!,"&gt;="&amp;MI402,#REF!,"&lt;="&amp;MH402,#REF!,"="&amp;KZ402,#REF!,"="&amp;LA402,#REF!,"&lt;="&amp;ME402,#REF!,"&gt;="&amp;MF402)</f>
        <v/>
      </c>
      <c r="MW402" s="1">
        <f>COUNTIFS(#REF!,LT402,#REF!,0,#REF!,"&gt;="&amp;MI402,#REF!,"&lt;="&amp;MH402,#REF!,"="&amp;KZ402,#REF!,"="&amp;LA402,#REF!,"&lt;="&amp;ME402,#REF!,"&gt;="&amp;MF402)</f>
        <v/>
      </c>
      <c r="MX402" s="1">
        <f>COUNTIFS(#REF!,LT402,#REF!,1,#REF!,"&gt;="&amp;MC402,#REF!,"&lt;="&amp;MB402,#REF!,"&lt;="&amp;ME402,#REF!,"&gt;="&amp;MF402)</f>
        <v/>
      </c>
      <c r="MY402" s="1">
        <f>COUNTIFS(#REF!,LT402,#REF!,0,#REF!,"&gt;="&amp;MC402,#REF!,"&lt;="&amp;MB402,#REF!,"&lt;="&amp;ME402,#REF!,"&gt;="&amp;MF402)</f>
        <v/>
      </c>
      <c r="MZ402" s="1">
        <f>COUNTIFS(#REF!,LT402,#REF!,1,#REF!,"&lt;="&amp;ME402,#REF!,"&gt;="&amp;MF402,#REF!,"="&amp;KV402,#REF!,"="&amp;KX402)</f>
        <v/>
      </c>
      <c r="NA402" s="1">
        <f>COUNTIFS(#REF!,LT402,#REF!,0,#REF!,"&lt;="&amp;ME402,#REF!,"&gt;="&amp;MF402,#REF!,"="&amp;KV402,#REF!,"="&amp;KX402)</f>
        <v/>
      </c>
      <c r="NB402" s="1">
        <f>COUNTIFS(#REF!,LT402,#REF!,1,#REF!,"&lt;="&amp;ME402,#REF!,"&gt;="&amp;MF402,#REF!,"="&amp;KW402,#REF!,"="&amp;KY402)</f>
        <v/>
      </c>
      <c r="NC402" s="1">
        <f>COUNTIFS(#REF!,LT402,#REF!,0,#REF!,"&lt;="&amp;ME402,#REF!,"&gt;="&amp;MF402,#REF!,"="&amp;KW402,#REF!,"="&amp;KY402)</f>
        <v/>
      </c>
      <c r="ND402" s="1">
        <f>MP402+MR402+MT402+MV402+MX402+MZ402+NB402</f>
        <v/>
      </c>
      <c r="NE402" s="1">
        <f>MQ402+MS402+MU402+MW402+MY402+NA402+NC402</f>
        <v/>
      </c>
      <c r="NF402" s="1">
        <f>ND402+NE402</f>
        <v/>
      </c>
      <c r="NG402" s="33">
        <f>ND402/(ND402+NE402)</f>
        <v/>
      </c>
      <c r="NH402" s="3">
        <f>1/NG402</f>
        <v/>
      </c>
      <c r="NI402" s="1">
        <f>LH402</f>
        <v/>
      </c>
      <c r="NJ402" s="79">
        <f>((1-NG402)*(1/(NI402-1))*0.98-(NG402*1))</f>
        <v/>
      </c>
      <c r="NK402" s="34">
        <f>IF(LR402&lt;0.9,0,IF(AND(LR402&gt;1.1),0,1))</f>
        <v/>
      </c>
      <c r="NL402" s="34">
        <f>IF(LS402&lt;0.9,0,IF(AND(LS402&gt;1.1),0,1))</f>
        <v/>
      </c>
      <c r="NM402" s="32">
        <f>IF(NF402&gt;99,1,0)</f>
        <v/>
      </c>
      <c r="NN402" s="32">
        <f>IF(NJ402&gt;0.0799,1,0)</f>
        <v/>
      </c>
      <c r="NO402" s="32">
        <f>IF(NJ402&gt;NQ402,1,0)</f>
        <v/>
      </c>
      <c r="NP402" s="32">
        <f>NM402+NN402+NO402+NK402+NL402</f>
        <v/>
      </c>
      <c r="NQ402" s="79">
        <f>(((100*NG402)*(NI402-1)*0.98)-((1-NG402)*100))/100</f>
        <v/>
      </c>
      <c r="NR402" s="34">
        <f>IF(LR402&lt;0.9,0,IF(AND(LR402&gt;1.1),0,1))</f>
        <v/>
      </c>
      <c r="NS402" s="34">
        <f>IF(LS402&lt;0.9,0,IF(AND(LS402&gt;1.1),0,1))</f>
        <v/>
      </c>
      <c r="NT402" s="32">
        <f>IF(NF402&gt;99,1,0)</f>
        <v/>
      </c>
      <c r="NU402" s="32">
        <f>IF(NQ402&gt;0.0799,1,0)</f>
        <v/>
      </c>
      <c r="NV402" s="32">
        <f>IF(NQ402&gt;NJ402,1,0)</f>
        <v/>
      </c>
      <c r="NW402" s="32">
        <f>NT402+NU402+NV402+NR402+NS402</f>
        <v/>
      </c>
      <c r="NX402">
        <f>IF(NP402=5,"LayHome1-0",IF(AND(NW402=5),"BackHome1-0",""))</f>
        <v/>
      </c>
      <c r="NY402">
        <f>IF(NP402=5,KN402,IF(AND(NW402=5),KN402,""))</f>
        <v/>
      </c>
      <c r="NZ402">
        <f>IF(NP402=5,"Match Odds",IF(AND(NW402=5),"Match Odds",""))</f>
        <v/>
      </c>
      <c r="OA402">
        <f>IF(NP402=5,KP402,IF(AND(NW402=5),KP402,""))</f>
        <v/>
      </c>
      <c r="OB402">
        <f>IF(NP402=5,"MATCH_ODDS",IF(AND(NW402=5),"MATCH_ODDS",""))</f>
        <v/>
      </c>
      <c r="OC402">
        <f>IF(NP402=5,"LAY",IF(AND(NW402=5),"BACK",""))</f>
        <v/>
      </c>
    </row>
    <row r="403" ht="16.5" customHeight="1" thickBot="1" thickTop="1">
      <c r="A403" s="2" t="n"/>
      <c r="KN403" s="1">
        <f>IF(INDEX(#REF!,MATCH('HT 1-0'!D403,#REF!,0))=INDEX(#REF!,MATCH('HT 1-0'!D403,#REF!,0)),INDEX(#REF!,MATCH('HT 1-0'!D403,#REF!,0)),"ERROR")</f>
        <v/>
      </c>
      <c r="KO403" s="1">
        <f>IF(INDEX(#REF!,MATCH('HT 1-0'!E403,#REF!,0))=INDEX(#REF!,MATCH('HT 1-0'!E403,#REF!,0)),INDEX(#REF!,MATCH('HT 1-0'!E403,#REF!,0)),"ERROR")</f>
        <v/>
      </c>
      <c r="KP403" s="1">
        <f>KN403&amp;" v "&amp;KO403</f>
        <v/>
      </c>
      <c r="KQ403">
        <f>B403&amp;"_"&amp;C403</f>
        <v/>
      </c>
      <c r="KR403" s="1">
        <f>IF((HW403/KK403)&lt;0.335,"G",IF((HW403/KK403)&gt;0.67,"R","A"))</f>
        <v/>
      </c>
      <c r="KS403" s="1">
        <f>IF((HX403/KK403)&lt;0.335,"G",IF((HX403/KK403)&gt;0.67,"R","A"))</f>
        <v/>
      </c>
      <c r="KT403" s="1">
        <f>IF((IH403/KK403)&lt;0.335,"G",IF((IH403/KK403)&gt;0.67,"R","A"))</f>
        <v/>
      </c>
      <c r="KU403" s="1">
        <f>IF((II403/KK403)&lt;0.335,"G",IF((II403/KK403)&gt;0.67,"R","A"))</f>
        <v/>
      </c>
      <c r="KV403" s="1">
        <f>IF((HZ403/KK403)&lt;0.335,"G",IF((HZ403/KK403)&gt;0.67,"R","A"))</f>
        <v/>
      </c>
      <c r="KW403" s="1">
        <f>IF((HY403/KK403)&lt;0.335,"G",IF((HY403/KK403)&gt;0.67,"R","A"))</f>
        <v/>
      </c>
      <c r="KX403" s="1">
        <f>IF((IK403/KK403)&lt;0.335,"G",IF((IK403/KK403)&gt;0.67,"R","A"))</f>
        <v/>
      </c>
      <c r="KY403" s="1">
        <f>IF((IJ403/KK403)&lt;0.335,"G",IF((IJ403/KK403)&gt;0.67,"R","A"))</f>
        <v/>
      </c>
      <c r="KZ403" s="1">
        <f>IF((HQ403/KK403)&lt;0.335,"G",IF((HQ403/KK403)&gt;0.67,"R","A"))</f>
        <v/>
      </c>
      <c r="LA403" s="1">
        <f>IF((IB403/KK403)&lt;0.335,"G",IF((IB403/KK403)&gt;0.67,"R","A"))</f>
        <v/>
      </c>
      <c r="LB403">
        <f>IF(LQ403="1-0",INDEX(Scrape!#REF!,MATCH('HT 1-0'!KP403,Scrape!$B:$B,0)),"")</f>
        <v/>
      </c>
      <c r="LC403">
        <f>IF(LQ403="1-0",INDEX(Scrape!$A:$A,MATCH('HT 1-0'!KP403,Scrape!$B:$B,0)),"")</f>
        <v/>
      </c>
      <c r="LD403">
        <f>IF(LQ403="1-0",INDEX(Scrape!$B:$B,MATCH('HT 1-0'!KP403,Scrape!$B:$B,0)),"")</f>
        <v/>
      </c>
      <c r="LE403">
        <f>IF(LQ403="1-0",INDEX(Scrape!$C:$C,MATCH('HT 1-0'!KP403,Scrape!$B:$B,0)),"")</f>
        <v/>
      </c>
      <c r="LF403">
        <f>IF(LQ403="1-0",INDEX(Scrape!$D:$D,MATCH('HT 1-0'!KP403,Scrape!$B:$B,0)),"")</f>
        <v/>
      </c>
      <c r="LG403">
        <f>IF(LQ403="1-0",INDEX(Scrape!$E:$E,MATCH('HT 1-0'!KP403,Scrape!$B:$B,0)),"")</f>
        <v/>
      </c>
      <c r="LH403">
        <f>IF(LQ403="1-0",INDEX(Scrape!$F:$F,MATCH('HT 1-0'!KP403,Scrape!$B:$B,0)),"")</f>
        <v/>
      </c>
      <c r="LI403">
        <f>IF(LQ403="1-0",INDEX(Scrape!$G:$G,MATCH('HT 1-0'!KP403,Scrape!$B:$B,0)),"")</f>
        <v/>
      </c>
      <c r="LJ403">
        <f>IF(LQ403="1-0",INDEX(Scrape!$H:$H,MATCH('HT 1-0'!KP403,Scrape!$B:$B,0)),"")</f>
        <v/>
      </c>
      <c r="LK403">
        <f>IF(LQ403="1-0",INDEX(Scrape!$I:$I,MATCH('HT 1-0'!KP403,Scrape!$B:$B,0)),"")</f>
        <v/>
      </c>
      <c r="LL403">
        <f>IF(LQ403="1-0",INDEX(Scrape!$J:$J,MATCH('HT 1-0'!KP403,Scrape!$B:$B,0)),"")</f>
        <v/>
      </c>
      <c r="LM403">
        <f>IF(LQ403="1-0",INDEX(Scrape!$K:$K,MATCH('HT 1-0'!KP403,Scrape!$B:$B,0)),"")</f>
        <v/>
      </c>
      <c r="LN403">
        <f>IF(LQ403="1-0",INDEX(Scrape!$L:$L,MATCH('HT 1-0'!KP403,Scrape!$B:$B,0)),"")</f>
        <v/>
      </c>
      <c r="LO403">
        <f>IF(LQ403="1-0",INDEX(Scrape!$M:$M,MATCH('HT 1-0'!KP403,Scrape!$B:$B,0)),"")</f>
        <v/>
      </c>
      <c r="LP403">
        <f>IF(LQ403="1-0",INDEX(Scrape!$N:$N,MATCH('HT 1-0'!KP403,Scrape!$B:$B,0)),"")</f>
        <v/>
      </c>
      <c r="LQ403">
        <f>INDEX(Scrape!$O:$O,MATCH('HT 1-0'!KP403,Scrape!$B:$B,0))</f>
        <v/>
      </c>
      <c r="LR403">
        <f>(1/LJ403)+(1/LI403)+(1/LH403)</f>
        <v/>
      </c>
      <c r="LS403">
        <f>(1/LG403)+(1/LF403)+(1/LE403)</f>
        <v/>
      </c>
      <c r="LT403" s="8">
        <f>IF(INDEX(#REF!,MATCH(KQ403,#REF!,0))=INDEX(#REF!,MATCH(KQ403,#REF!,0)),INDEX(#REF!,MATCH(KQ403,#REF!,0)),"ERROR")</f>
        <v/>
      </c>
      <c r="LU403" s="4">
        <f>IF(KR403="G",2,IF(KR403="R",0.5,IF(KR403="A",1)))</f>
        <v/>
      </c>
      <c r="LV403" s="4">
        <f>IF(KS403="G",0.5,IF(KS403="R",2,IF(KS403="A",1)))</f>
        <v/>
      </c>
      <c r="LW403" s="4">
        <f>IF(KT403="G",2,IF(KT403="R",0.5,IF(KT403="A",1)))</f>
        <v/>
      </c>
      <c r="LX403" s="4">
        <f>IF(KU403="G",0.5,IF(KU403="R",2,IF(KU403="A",1)))</f>
        <v/>
      </c>
      <c r="LY403" s="7">
        <f>(LK403*(LU403+LX403)+(LL403*(LU403+LX403)))</f>
        <v/>
      </c>
      <c r="LZ403" s="7">
        <f>(LN403*(LV403+LW403)+(LO403*(LV403+LW403)))</f>
        <v/>
      </c>
      <c r="MA403" s="11">
        <f>LY403-LZ403</f>
        <v/>
      </c>
      <c r="MB403" s="5">
        <f>MA403+2</f>
        <v/>
      </c>
      <c r="MC403" s="6">
        <f>MA403-2</f>
        <v/>
      </c>
      <c r="MD403" s="4">
        <f>LE403</f>
        <v/>
      </c>
      <c r="ME403" s="9">
        <f>IF(MD403=0,1000,MD403+0.75)</f>
        <v/>
      </c>
      <c r="MF403" s="10">
        <f>IF(MD403=0,0,MD403-0.75)</f>
        <v/>
      </c>
      <c r="MG403" s="4">
        <f>((LM403*(LU403+LX403))-((LP403*(LV403+LW403))))</f>
        <v/>
      </c>
      <c r="MH403" s="9">
        <f>MG403*1.2</f>
        <v/>
      </c>
      <c r="MI403" s="10">
        <f>MG403*0.8</f>
        <v/>
      </c>
      <c r="MJ403">
        <f>IFERROR(NX403,"")</f>
        <v/>
      </c>
      <c r="MK403">
        <f>IFERROR(NY403,"")</f>
        <v/>
      </c>
      <c r="ML403">
        <f>IFERROR(NZ403,"")</f>
        <v/>
      </c>
      <c r="MM403">
        <f>IFERROR(OA403,"")</f>
        <v/>
      </c>
      <c r="MN403">
        <f>IFERROR(OB403,"")</f>
        <v/>
      </c>
      <c r="MO403">
        <f>IFERROR(OC403,"")</f>
        <v/>
      </c>
      <c r="MP403" s="1">
        <f>COUNTIFS(#REF!,LT403,#REF!,1,#REF!,"&gt;="&amp;MC403,#REF!,"&lt;="&amp;MB403,#REF!,"&lt;="&amp;ME403,#REF!,"&gt;="&amp;MF403,#REF!,"="&amp;KV403,#REF!,"="&amp;KX403)</f>
        <v/>
      </c>
      <c r="MQ403" s="1">
        <f>COUNTIFS(#REF!,LT403,#REF!,0,#REF!,"&gt;="&amp;MC403,#REF!,"&lt;="&amp;MB403,#REF!,"&lt;="&amp;ME403,#REF!,"&gt;="&amp;MF403,#REF!,"="&amp;KV403,#REF!,"="&amp;KX403)</f>
        <v/>
      </c>
      <c r="MR403" s="1">
        <f>COUNTIFS(#REF!,LT403,#REF!,1,#REF!,"&gt;="&amp;MC403,#REF!,"&lt;="&amp;MB403,#REF!,"&lt;="&amp;ME403,#REF!,"&gt;="&amp;MF403,#REF!,"="&amp;KW403,#REF!,"="&amp;KY403)</f>
        <v/>
      </c>
      <c r="MS403" s="1">
        <f>COUNTIFS(#REF!,LT403,#REF!,0,#REF!,"&gt;="&amp;MC403,#REF!,"&lt;="&amp;MB403,#REF!,"&lt;="&amp;ME403,#REF!,"&gt;="&amp;MF403,#REF!,"="&amp;KW403,#REF!,"="&amp;KY403)</f>
        <v/>
      </c>
      <c r="MT403" s="1">
        <f>COUNTIFS(#REF!,LT403,#REF!,1,#REF!,"&gt;="&amp;MI403,#REF!,"&lt;="&amp;MH403,#REF!,"&lt;="&amp;ME403,#REF!,"&gt;="&amp;MF403)</f>
        <v/>
      </c>
      <c r="MU403" s="1">
        <f>COUNTIFS(#REF!,LT403,#REF!,0,#REF!,"&gt;="&amp;MI403,#REF!,"&lt;="&amp;MH403,#REF!,"&lt;="&amp;ME403,#REF!,"&gt;="&amp;MF403)</f>
        <v/>
      </c>
      <c r="MV403" s="1">
        <f>COUNTIFS(#REF!,LT403,#REF!,1,#REF!,"&gt;="&amp;MI403,#REF!,"&lt;="&amp;MH403,#REF!,"="&amp;KZ403,#REF!,"="&amp;LA403,#REF!,"&lt;="&amp;ME403,#REF!,"&gt;="&amp;MF403)</f>
        <v/>
      </c>
      <c r="MW403" s="1">
        <f>COUNTIFS(#REF!,LT403,#REF!,0,#REF!,"&gt;="&amp;MI403,#REF!,"&lt;="&amp;MH403,#REF!,"="&amp;KZ403,#REF!,"="&amp;LA403,#REF!,"&lt;="&amp;ME403,#REF!,"&gt;="&amp;MF403)</f>
        <v/>
      </c>
      <c r="MX403" s="1">
        <f>COUNTIFS(#REF!,LT403,#REF!,1,#REF!,"&gt;="&amp;MC403,#REF!,"&lt;="&amp;MB403,#REF!,"&lt;="&amp;ME403,#REF!,"&gt;="&amp;MF403)</f>
        <v/>
      </c>
      <c r="MY403" s="1">
        <f>COUNTIFS(#REF!,LT403,#REF!,0,#REF!,"&gt;="&amp;MC403,#REF!,"&lt;="&amp;MB403,#REF!,"&lt;="&amp;ME403,#REF!,"&gt;="&amp;MF403)</f>
        <v/>
      </c>
      <c r="MZ403" s="1">
        <f>COUNTIFS(#REF!,LT403,#REF!,1,#REF!,"&lt;="&amp;ME403,#REF!,"&gt;="&amp;MF403,#REF!,"="&amp;KV403,#REF!,"="&amp;KX403)</f>
        <v/>
      </c>
      <c r="NA403" s="1">
        <f>COUNTIFS(#REF!,LT403,#REF!,0,#REF!,"&lt;="&amp;ME403,#REF!,"&gt;="&amp;MF403,#REF!,"="&amp;KV403,#REF!,"="&amp;KX403)</f>
        <v/>
      </c>
      <c r="NB403" s="1">
        <f>COUNTIFS(#REF!,LT403,#REF!,1,#REF!,"&lt;="&amp;ME403,#REF!,"&gt;="&amp;MF403,#REF!,"="&amp;KW403,#REF!,"="&amp;KY403)</f>
        <v/>
      </c>
      <c r="NC403" s="1">
        <f>COUNTIFS(#REF!,LT403,#REF!,0,#REF!,"&lt;="&amp;ME403,#REF!,"&gt;="&amp;MF403,#REF!,"="&amp;KW403,#REF!,"="&amp;KY403)</f>
        <v/>
      </c>
      <c r="ND403" s="1">
        <f>MP403+MR403+MT403+MV403+MX403+MZ403+NB403</f>
        <v/>
      </c>
      <c r="NE403" s="1">
        <f>MQ403+MS403+MU403+MW403+MY403+NA403+NC403</f>
        <v/>
      </c>
      <c r="NF403" s="1">
        <f>ND403+NE403</f>
        <v/>
      </c>
      <c r="NG403" s="33">
        <f>ND403/(ND403+NE403)</f>
        <v/>
      </c>
      <c r="NH403" s="3">
        <f>1/NG403</f>
        <v/>
      </c>
      <c r="NI403" s="1">
        <f>LH403</f>
        <v/>
      </c>
      <c r="NJ403" s="79">
        <f>((1-NG403)*(1/(NI403-1))*0.98-(NG403*1))</f>
        <v/>
      </c>
      <c r="NK403" s="34">
        <f>IF(LR403&lt;0.9,0,IF(AND(LR403&gt;1.1),0,1))</f>
        <v/>
      </c>
      <c r="NL403" s="34">
        <f>IF(LS403&lt;0.9,0,IF(AND(LS403&gt;1.1),0,1))</f>
        <v/>
      </c>
      <c r="NM403" s="32">
        <f>IF(NF403&gt;99,1,0)</f>
        <v/>
      </c>
      <c r="NN403" s="32">
        <f>IF(NJ403&gt;0.0799,1,0)</f>
        <v/>
      </c>
      <c r="NO403" s="32">
        <f>IF(NJ403&gt;NQ403,1,0)</f>
        <v/>
      </c>
      <c r="NP403" s="32">
        <f>NM403+NN403+NO403+NK403+NL403</f>
        <v/>
      </c>
      <c r="NQ403" s="79">
        <f>(((100*NG403)*(NI403-1)*0.98)-((1-NG403)*100))/100</f>
        <v/>
      </c>
      <c r="NR403" s="34">
        <f>IF(LR403&lt;0.9,0,IF(AND(LR403&gt;1.1),0,1))</f>
        <v/>
      </c>
      <c r="NS403" s="34">
        <f>IF(LS403&lt;0.9,0,IF(AND(LS403&gt;1.1),0,1))</f>
        <v/>
      </c>
      <c r="NT403" s="32">
        <f>IF(NF403&gt;99,1,0)</f>
        <v/>
      </c>
      <c r="NU403" s="32">
        <f>IF(NQ403&gt;0.0799,1,0)</f>
        <v/>
      </c>
      <c r="NV403" s="32">
        <f>IF(NQ403&gt;NJ403,1,0)</f>
        <v/>
      </c>
      <c r="NW403" s="32">
        <f>NT403+NU403+NV403+NR403+NS403</f>
        <v/>
      </c>
      <c r="NX403">
        <f>IF(NP403=5,"LayHome1-0",IF(AND(NW403=5),"BackHome1-0",""))</f>
        <v/>
      </c>
      <c r="NY403">
        <f>IF(NP403=5,KN403,IF(AND(NW403=5),KN403,""))</f>
        <v/>
      </c>
      <c r="NZ403">
        <f>IF(NP403=5,"Match Odds",IF(AND(NW403=5),"Match Odds",""))</f>
        <v/>
      </c>
      <c r="OA403">
        <f>IF(NP403=5,KP403,IF(AND(NW403=5),KP403,""))</f>
        <v/>
      </c>
      <c r="OB403">
        <f>IF(NP403=5,"MATCH_ODDS",IF(AND(NW403=5),"MATCH_ODDS",""))</f>
        <v/>
      </c>
      <c r="OC403">
        <f>IF(NP403=5,"LAY",IF(AND(NW403=5),"BACK",""))</f>
        <v/>
      </c>
    </row>
    <row r="404" ht="16.5" customHeight="1" thickBot="1" thickTop="1">
      <c r="A404" s="2" t="n"/>
      <c r="KN404" s="1">
        <f>IF(INDEX(#REF!,MATCH('HT 1-0'!D404,#REF!,0))=INDEX(#REF!,MATCH('HT 1-0'!D404,#REF!,0)),INDEX(#REF!,MATCH('HT 1-0'!D404,#REF!,0)),"ERROR")</f>
        <v/>
      </c>
      <c r="KO404" s="1">
        <f>IF(INDEX(#REF!,MATCH('HT 1-0'!E404,#REF!,0))=INDEX(#REF!,MATCH('HT 1-0'!E404,#REF!,0)),INDEX(#REF!,MATCH('HT 1-0'!E404,#REF!,0)),"ERROR")</f>
        <v/>
      </c>
      <c r="KP404" s="1">
        <f>KN404&amp;" v "&amp;KO404</f>
        <v/>
      </c>
      <c r="KQ404">
        <f>B404&amp;"_"&amp;C404</f>
        <v/>
      </c>
      <c r="KR404" s="1">
        <f>IF((HW404/KK404)&lt;0.335,"G",IF((HW404/KK404)&gt;0.67,"R","A"))</f>
        <v/>
      </c>
      <c r="KS404" s="1">
        <f>IF((HX404/KK404)&lt;0.335,"G",IF((HX404/KK404)&gt;0.67,"R","A"))</f>
        <v/>
      </c>
      <c r="KT404" s="1">
        <f>IF((IH404/KK404)&lt;0.335,"G",IF((IH404/KK404)&gt;0.67,"R","A"))</f>
        <v/>
      </c>
      <c r="KU404" s="1">
        <f>IF((II404/KK404)&lt;0.335,"G",IF((II404/KK404)&gt;0.67,"R","A"))</f>
        <v/>
      </c>
      <c r="KV404" s="1">
        <f>IF((HZ404/KK404)&lt;0.335,"G",IF((HZ404/KK404)&gt;0.67,"R","A"))</f>
        <v/>
      </c>
      <c r="KW404" s="1">
        <f>IF((HY404/KK404)&lt;0.335,"G",IF((HY404/KK404)&gt;0.67,"R","A"))</f>
        <v/>
      </c>
      <c r="KX404" s="1">
        <f>IF((IK404/KK404)&lt;0.335,"G",IF((IK404/KK404)&gt;0.67,"R","A"))</f>
        <v/>
      </c>
      <c r="KY404" s="1">
        <f>IF((IJ404/KK404)&lt;0.335,"G",IF((IJ404/KK404)&gt;0.67,"R","A"))</f>
        <v/>
      </c>
      <c r="KZ404" s="1">
        <f>IF((HQ404/KK404)&lt;0.335,"G",IF((HQ404/KK404)&gt;0.67,"R","A"))</f>
        <v/>
      </c>
      <c r="LA404" s="1">
        <f>IF((IB404/KK404)&lt;0.335,"G",IF((IB404/KK404)&gt;0.67,"R","A"))</f>
        <v/>
      </c>
      <c r="LB404">
        <f>IF(LQ404="1-0",INDEX(Scrape!#REF!,MATCH('HT 1-0'!KP404,Scrape!$B:$B,0)),"")</f>
        <v/>
      </c>
      <c r="LC404">
        <f>IF(LQ404="1-0",INDEX(Scrape!$A:$A,MATCH('HT 1-0'!KP404,Scrape!$B:$B,0)),"")</f>
        <v/>
      </c>
      <c r="LD404">
        <f>IF(LQ404="1-0",INDEX(Scrape!$B:$B,MATCH('HT 1-0'!KP404,Scrape!$B:$B,0)),"")</f>
        <v/>
      </c>
      <c r="LE404">
        <f>IF(LQ404="1-0",INDEX(Scrape!$C:$C,MATCH('HT 1-0'!KP404,Scrape!$B:$B,0)),"")</f>
        <v/>
      </c>
      <c r="LF404">
        <f>IF(LQ404="1-0",INDEX(Scrape!$D:$D,MATCH('HT 1-0'!KP404,Scrape!$B:$B,0)),"")</f>
        <v/>
      </c>
      <c r="LG404">
        <f>IF(LQ404="1-0",INDEX(Scrape!$E:$E,MATCH('HT 1-0'!KP404,Scrape!$B:$B,0)),"")</f>
        <v/>
      </c>
      <c r="LH404">
        <f>IF(LQ404="1-0",INDEX(Scrape!$F:$F,MATCH('HT 1-0'!KP404,Scrape!$B:$B,0)),"")</f>
        <v/>
      </c>
      <c r="LI404">
        <f>IF(LQ404="1-0",INDEX(Scrape!$G:$G,MATCH('HT 1-0'!KP404,Scrape!$B:$B,0)),"")</f>
        <v/>
      </c>
      <c r="LJ404">
        <f>IF(LQ404="1-0",INDEX(Scrape!$H:$H,MATCH('HT 1-0'!KP404,Scrape!$B:$B,0)),"")</f>
        <v/>
      </c>
      <c r="LK404">
        <f>IF(LQ404="1-0",INDEX(Scrape!$I:$I,MATCH('HT 1-0'!KP404,Scrape!$B:$B,0)),"")</f>
        <v/>
      </c>
      <c r="LL404">
        <f>IF(LQ404="1-0",INDEX(Scrape!$J:$J,MATCH('HT 1-0'!KP404,Scrape!$B:$B,0)),"")</f>
        <v/>
      </c>
      <c r="LM404">
        <f>IF(LQ404="1-0",INDEX(Scrape!$K:$K,MATCH('HT 1-0'!KP404,Scrape!$B:$B,0)),"")</f>
        <v/>
      </c>
      <c r="LN404">
        <f>IF(LQ404="1-0",INDEX(Scrape!$L:$L,MATCH('HT 1-0'!KP404,Scrape!$B:$B,0)),"")</f>
        <v/>
      </c>
      <c r="LO404">
        <f>IF(LQ404="1-0",INDEX(Scrape!$M:$M,MATCH('HT 1-0'!KP404,Scrape!$B:$B,0)),"")</f>
        <v/>
      </c>
      <c r="LP404">
        <f>IF(LQ404="1-0",INDEX(Scrape!$N:$N,MATCH('HT 1-0'!KP404,Scrape!$B:$B,0)),"")</f>
        <v/>
      </c>
      <c r="LQ404">
        <f>INDEX(Scrape!$O:$O,MATCH('HT 1-0'!KP404,Scrape!$B:$B,0))</f>
        <v/>
      </c>
      <c r="LR404">
        <f>(1/LJ404)+(1/LI404)+(1/LH404)</f>
        <v/>
      </c>
      <c r="LS404">
        <f>(1/LG404)+(1/LF404)+(1/LE404)</f>
        <v/>
      </c>
      <c r="LT404" s="8">
        <f>IF(INDEX(#REF!,MATCH(KQ404,#REF!,0))=INDEX(#REF!,MATCH(KQ404,#REF!,0)),INDEX(#REF!,MATCH(KQ404,#REF!,0)),"ERROR")</f>
        <v/>
      </c>
      <c r="LU404" s="4">
        <f>IF(KR404="G",2,IF(KR404="R",0.5,IF(KR404="A",1)))</f>
        <v/>
      </c>
      <c r="LV404" s="4">
        <f>IF(KS404="G",0.5,IF(KS404="R",2,IF(KS404="A",1)))</f>
        <v/>
      </c>
      <c r="LW404" s="4">
        <f>IF(KT404="G",2,IF(KT404="R",0.5,IF(KT404="A",1)))</f>
        <v/>
      </c>
      <c r="LX404" s="4">
        <f>IF(KU404="G",0.5,IF(KU404="R",2,IF(KU404="A",1)))</f>
        <v/>
      </c>
      <c r="LY404" s="7">
        <f>(LK404*(LU404+LX404)+(LL404*(LU404+LX404)))</f>
        <v/>
      </c>
      <c r="LZ404" s="7">
        <f>(LN404*(LV404+LW404)+(LO404*(LV404+LW404)))</f>
        <v/>
      </c>
      <c r="MA404" s="11">
        <f>LY404-LZ404</f>
        <v/>
      </c>
      <c r="MB404" s="5">
        <f>MA404+2</f>
        <v/>
      </c>
      <c r="MC404" s="6">
        <f>MA404-2</f>
        <v/>
      </c>
      <c r="MD404" s="4">
        <f>LE404</f>
        <v/>
      </c>
      <c r="ME404" s="9">
        <f>IF(MD404=0,1000,MD404+0.75)</f>
        <v/>
      </c>
      <c r="MF404" s="10">
        <f>IF(MD404=0,0,MD404-0.75)</f>
        <v/>
      </c>
      <c r="MG404" s="4">
        <f>((LM404*(LU404+LX404))-((LP404*(LV404+LW404))))</f>
        <v/>
      </c>
      <c r="MH404" s="9">
        <f>MG404*1.2</f>
        <v/>
      </c>
      <c r="MI404" s="10">
        <f>MG404*0.8</f>
        <v/>
      </c>
      <c r="MJ404">
        <f>IFERROR(NX404,"")</f>
        <v/>
      </c>
      <c r="MK404">
        <f>IFERROR(NY404,"")</f>
        <v/>
      </c>
      <c r="ML404">
        <f>IFERROR(NZ404,"")</f>
        <v/>
      </c>
      <c r="MM404">
        <f>IFERROR(OA404,"")</f>
        <v/>
      </c>
      <c r="MN404">
        <f>IFERROR(OB404,"")</f>
        <v/>
      </c>
      <c r="MO404">
        <f>IFERROR(OC404,"")</f>
        <v/>
      </c>
      <c r="MP404" s="1">
        <f>COUNTIFS(#REF!,LT404,#REF!,1,#REF!,"&gt;="&amp;MC404,#REF!,"&lt;="&amp;MB404,#REF!,"&lt;="&amp;ME404,#REF!,"&gt;="&amp;MF404,#REF!,"="&amp;KV404,#REF!,"="&amp;KX404)</f>
        <v/>
      </c>
      <c r="MQ404" s="1">
        <f>COUNTIFS(#REF!,LT404,#REF!,0,#REF!,"&gt;="&amp;MC404,#REF!,"&lt;="&amp;MB404,#REF!,"&lt;="&amp;ME404,#REF!,"&gt;="&amp;MF404,#REF!,"="&amp;KV404,#REF!,"="&amp;KX404)</f>
        <v/>
      </c>
      <c r="MR404" s="1">
        <f>COUNTIFS(#REF!,LT404,#REF!,1,#REF!,"&gt;="&amp;MC404,#REF!,"&lt;="&amp;MB404,#REF!,"&lt;="&amp;ME404,#REF!,"&gt;="&amp;MF404,#REF!,"="&amp;KW404,#REF!,"="&amp;KY404)</f>
        <v/>
      </c>
      <c r="MS404" s="1">
        <f>COUNTIFS(#REF!,LT404,#REF!,0,#REF!,"&gt;="&amp;MC404,#REF!,"&lt;="&amp;MB404,#REF!,"&lt;="&amp;ME404,#REF!,"&gt;="&amp;MF404,#REF!,"="&amp;KW404,#REF!,"="&amp;KY404)</f>
        <v/>
      </c>
      <c r="MT404" s="1">
        <f>COUNTIFS(#REF!,LT404,#REF!,1,#REF!,"&gt;="&amp;MI404,#REF!,"&lt;="&amp;MH404,#REF!,"&lt;="&amp;ME404,#REF!,"&gt;="&amp;MF404)</f>
        <v/>
      </c>
      <c r="MU404" s="1">
        <f>COUNTIFS(#REF!,LT404,#REF!,0,#REF!,"&gt;="&amp;MI404,#REF!,"&lt;="&amp;MH404,#REF!,"&lt;="&amp;ME404,#REF!,"&gt;="&amp;MF404)</f>
        <v/>
      </c>
      <c r="MV404" s="1">
        <f>COUNTIFS(#REF!,LT404,#REF!,1,#REF!,"&gt;="&amp;MI404,#REF!,"&lt;="&amp;MH404,#REF!,"="&amp;KZ404,#REF!,"="&amp;LA404,#REF!,"&lt;="&amp;ME404,#REF!,"&gt;="&amp;MF404)</f>
        <v/>
      </c>
      <c r="MW404" s="1">
        <f>COUNTIFS(#REF!,LT404,#REF!,0,#REF!,"&gt;="&amp;MI404,#REF!,"&lt;="&amp;MH404,#REF!,"="&amp;KZ404,#REF!,"="&amp;LA404,#REF!,"&lt;="&amp;ME404,#REF!,"&gt;="&amp;MF404)</f>
        <v/>
      </c>
      <c r="MX404" s="1">
        <f>COUNTIFS(#REF!,LT404,#REF!,1,#REF!,"&gt;="&amp;MC404,#REF!,"&lt;="&amp;MB404,#REF!,"&lt;="&amp;ME404,#REF!,"&gt;="&amp;MF404)</f>
        <v/>
      </c>
      <c r="MY404" s="1">
        <f>COUNTIFS(#REF!,LT404,#REF!,0,#REF!,"&gt;="&amp;MC404,#REF!,"&lt;="&amp;MB404,#REF!,"&lt;="&amp;ME404,#REF!,"&gt;="&amp;MF404)</f>
        <v/>
      </c>
      <c r="MZ404" s="1">
        <f>COUNTIFS(#REF!,LT404,#REF!,1,#REF!,"&lt;="&amp;ME404,#REF!,"&gt;="&amp;MF404,#REF!,"="&amp;KV404,#REF!,"="&amp;KX404)</f>
        <v/>
      </c>
      <c r="NA404" s="1">
        <f>COUNTIFS(#REF!,LT404,#REF!,0,#REF!,"&lt;="&amp;ME404,#REF!,"&gt;="&amp;MF404,#REF!,"="&amp;KV404,#REF!,"="&amp;KX404)</f>
        <v/>
      </c>
      <c r="NB404" s="1">
        <f>COUNTIFS(#REF!,LT404,#REF!,1,#REF!,"&lt;="&amp;ME404,#REF!,"&gt;="&amp;MF404,#REF!,"="&amp;KW404,#REF!,"="&amp;KY404)</f>
        <v/>
      </c>
      <c r="NC404" s="1">
        <f>COUNTIFS(#REF!,LT404,#REF!,0,#REF!,"&lt;="&amp;ME404,#REF!,"&gt;="&amp;MF404,#REF!,"="&amp;KW404,#REF!,"="&amp;KY404)</f>
        <v/>
      </c>
      <c r="ND404" s="1">
        <f>MP404+MR404+MT404+MV404+MX404+MZ404+NB404</f>
        <v/>
      </c>
      <c r="NE404" s="1">
        <f>MQ404+MS404+MU404+MW404+MY404+NA404+NC404</f>
        <v/>
      </c>
      <c r="NF404" s="1">
        <f>ND404+NE404</f>
        <v/>
      </c>
      <c r="NG404" s="33">
        <f>ND404/(ND404+NE404)</f>
        <v/>
      </c>
      <c r="NH404" s="3">
        <f>1/NG404</f>
        <v/>
      </c>
      <c r="NI404" s="1">
        <f>LH404</f>
        <v/>
      </c>
      <c r="NJ404" s="79">
        <f>((1-NG404)*(1/(NI404-1))*0.98-(NG404*1))</f>
        <v/>
      </c>
      <c r="NK404" s="34">
        <f>IF(LR404&lt;0.9,0,IF(AND(LR404&gt;1.1),0,1))</f>
        <v/>
      </c>
      <c r="NL404" s="34">
        <f>IF(LS404&lt;0.9,0,IF(AND(LS404&gt;1.1),0,1))</f>
        <v/>
      </c>
      <c r="NM404" s="32">
        <f>IF(NF404&gt;99,1,0)</f>
        <v/>
      </c>
      <c r="NN404" s="32">
        <f>IF(NJ404&gt;0.0799,1,0)</f>
        <v/>
      </c>
      <c r="NO404" s="32">
        <f>IF(NJ404&gt;NQ404,1,0)</f>
        <v/>
      </c>
      <c r="NP404" s="32">
        <f>NM404+NN404+NO404+NK404+NL404</f>
        <v/>
      </c>
      <c r="NQ404" s="79">
        <f>(((100*NG404)*(NI404-1)*0.98)-((1-NG404)*100))/100</f>
        <v/>
      </c>
      <c r="NR404" s="34">
        <f>IF(LR404&lt;0.9,0,IF(AND(LR404&gt;1.1),0,1))</f>
        <v/>
      </c>
      <c r="NS404" s="34">
        <f>IF(LS404&lt;0.9,0,IF(AND(LS404&gt;1.1),0,1))</f>
        <v/>
      </c>
      <c r="NT404" s="32">
        <f>IF(NF404&gt;99,1,0)</f>
        <v/>
      </c>
      <c r="NU404" s="32">
        <f>IF(NQ404&gt;0.0799,1,0)</f>
        <v/>
      </c>
      <c r="NV404" s="32">
        <f>IF(NQ404&gt;NJ404,1,0)</f>
        <v/>
      </c>
      <c r="NW404" s="32">
        <f>NT404+NU404+NV404+NR404+NS404</f>
        <v/>
      </c>
      <c r="NX404">
        <f>IF(NP404=5,"LayHome1-0",IF(AND(NW404=5),"BackHome1-0",""))</f>
        <v/>
      </c>
      <c r="NY404">
        <f>IF(NP404=5,KN404,IF(AND(NW404=5),KN404,""))</f>
        <v/>
      </c>
      <c r="NZ404">
        <f>IF(NP404=5,"Match Odds",IF(AND(NW404=5),"Match Odds",""))</f>
        <v/>
      </c>
      <c r="OA404">
        <f>IF(NP404=5,KP404,IF(AND(NW404=5),KP404,""))</f>
        <v/>
      </c>
      <c r="OB404">
        <f>IF(NP404=5,"MATCH_ODDS",IF(AND(NW404=5),"MATCH_ODDS",""))</f>
        <v/>
      </c>
      <c r="OC404">
        <f>IF(NP404=5,"LAY",IF(AND(NW404=5),"BACK",""))</f>
        <v/>
      </c>
    </row>
    <row r="405" ht="16.5" customHeight="1" thickBot="1" thickTop="1">
      <c r="A405" s="2" t="n"/>
      <c r="KN405" s="1">
        <f>IF(INDEX(#REF!,MATCH('HT 1-0'!D405,#REF!,0))=INDEX(#REF!,MATCH('HT 1-0'!D405,#REF!,0)),INDEX(#REF!,MATCH('HT 1-0'!D405,#REF!,0)),"ERROR")</f>
        <v/>
      </c>
      <c r="KO405" s="1">
        <f>IF(INDEX(#REF!,MATCH('HT 1-0'!E405,#REF!,0))=INDEX(#REF!,MATCH('HT 1-0'!E405,#REF!,0)),INDEX(#REF!,MATCH('HT 1-0'!E405,#REF!,0)),"ERROR")</f>
        <v/>
      </c>
      <c r="KP405" s="1">
        <f>KN405&amp;" v "&amp;KO405</f>
        <v/>
      </c>
      <c r="KQ405">
        <f>B405&amp;"_"&amp;C405</f>
        <v/>
      </c>
      <c r="KR405" s="1">
        <f>IF((HW405/KK405)&lt;0.335,"G",IF((HW405/KK405)&gt;0.67,"R","A"))</f>
        <v/>
      </c>
      <c r="KS405" s="1">
        <f>IF((HX405/KK405)&lt;0.335,"G",IF((HX405/KK405)&gt;0.67,"R","A"))</f>
        <v/>
      </c>
      <c r="KT405" s="1">
        <f>IF((IH405/KK405)&lt;0.335,"G",IF((IH405/KK405)&gt;0.67,"R","A"))</f>
        <v/>
      </c>
      <c r="KU405" s="1">
        <f>IF((II405/KK405)&lt;0.335,"G",IF((II405/KK405)&gt;0.67,"R","A"))</f>
        <v/>
      </c>
      <c r="KV405" s="1">
        <f>IF((HZ405/KK405)&lt;0.335,"G",IF((HZ405/KK405)&gt;0.67,"R","A"))</f>
        <v/>
      </c>
      <c r="KW405" s="1">
        <f>IF((HY405/KK405)&lt;0.335,"G",IF((HY405/KK405)&gt;0.67,"R","A"))</f>
        <v/>
      </c>
      <c r="KX405" s="1">
        <f>IF((IK405/KK405)&lt;0.335,"G",IF((IK405/KK405)&gt;0.67,"R","A"))</f>
        <v/>
      </c>
      <c r="KY405" s="1">
        <f>IF((IJ405/KK405)&lt;0.335,"G",IF((IJ405/KK405)&gt;0.67,"R","A"))</f>
        <v/>
      </c>
      <c r="KZ405" s="1">
        <f>IF((HQ405/KK405)&lt;0.335,"G",IF((HQ405/KK405)&gt;0.67,"R","A"))</f>
        <v/>
      </c>
      <c r="LA405" s="1">
        <f>IF((IB405/KK405)&lt;0.335,"G",IF((IB405/KK405)&gt;0.67,"R","A"))</f>
        <v/>
      </c>
      <c r="LB405">
        <f>IF(LQ405="1-0",INDEX(Scrape!#REF!,MATCH('HT 1-0'!KP405,Scrape!$B:$B,0)),"")</f>
        <v/>
      </c>
      <c r="LC405">
        <f>IF(LQ405="1-0",INDEX(Scrape!$A:$A,MATCH('HT 1-0'!KP405,Scrape!$B:$B,0)),"")</f>
        <v/>
      </c>
      <c r="LD405">
        <f>IF(LQ405="1-0",INDEX(Scrape!$B:$B,MATCH('HT 1-0'!KP405,Scrape!$B:$B,0)),"")</f>
        <v/>
      </c>
      <c r="LE405">
        <f>IF(LQ405="1-0",INDEX(Scrape!$C:$C,MATCH('HT 1-0'!KP405,Scrape!$B:$B,0)),"")</f>
        <v/>
      </c>
      <c r="LF405">
        <f>IF(LQ405="1-0",INDEX(Scrape!$D:$D,MATCH('HT 1-0'!KP405,Scrape!$B:$B,0)),"")</f>
        <v/>
      </c>
      <c r="LG405">
        <f>IF(LQ405="1-0",INDEX(Scrape!$E:$E,MATCH('HT 1-0'!KP405,Scrape!$B:$B,0)),"")</f>
        <v/>
      </c>
      <c r="LH405">
        <f>IF(LQ405="1-0",INDEX(Scrape!$F:$F,MATCH('HT 1-0'!KP405,Scrape!$B:$B,0)),"")</f>
        <v/>
      </c>
      <c r="LI405">
        <f>IF(LQ405="1-0",INDEX(Scrape!$G:$G,MATCH('HT 1-0'!KP405,Scrape!$B:$B,0)),"")</f>
        <v/>
      </c>
      <c r="LJ405">
        <f>IF(LQ405="1-0",INDEX(Scrape!$H:$H,MATCH('HT 1-0'!KP405,Scrape!$B:$B,0)),"")</f>
        <v/>
      </c>
      <c r="LK405">
        <f>IF(LQ405="1-0",INDEX(Scrape!$I:$I,MATCH('HT 1-0'!KP405,Scrape!$B:$B,0)),"")</f>
        <v/>
      </c>
      <c r="LL405">
        <f>IF(LQ405="1-0",INDEX(Scrape!$J:$J,MATCH('HT 1-0'!KP405,Scrape!$B:$B,0)),"")</f>
        <v/>
      </c>
      <c r="LM405">
        <f>IF(LQ405="1-0",INDEX(Scrape!$K:$K,MATCH('HT 1-0'!KP405,Scrape!$B:$B,0)),"")</f>
        <v/>
      </c>
      <c r="LN405">
        <f>IF(LQ405="1-0",INDEX(Scrape!$L:$L,MATCH('HT 1-0'!KP405,Scrape!$B:$B,0)),"")</f>
        <v/>
      </c>
      <c r="LO405">
        <f>IF(LQ405="1-0",INDEX(Scrape!$M:$M,MATCH('HT 1-0'!KP405,Scrape!$B:$B,0)),"")</f>
        <v/>
      </c>
      <c r="LP405">
        <f>IF(LQ405="1-0",INDEX(Scrape!$N:$N,MATCH('HT 1-0'!KP405,Scrape!$B:$B,0)),"")</f>
        <v/>
      </c>
      <c r="LQ405">
        <f>INDEX(Scrape!$O:$O,MATCH('HT 1-0'!KP405,Scrape!$B:$B,0))</f>
        <v/>
      </c>
      <c r="LR405">
        <f>(1/LJ405)+(1/LI405)+(1/LH405)</f>
        <v/>
      </c>
      <c r="LS405">
        <f>(1/LG405)+(1/LF405)+(1/LE405)</f>
        <v/>
      </c>
      <c r="LT405" s="8">
        <f>IF(INDEX(#REF!,MATCH(KQ405,#REF!,0))=INDEX(#REF!,MATCH(KQ405,#REF!,0)),INDEX(#REF!,MATCH(KQ405,#REF!,0)),"ERROR")</f>
        <v/>
      </c>
      <c r="LU405" s="4">
        <f>IF(KR405="G",2,IF(KR405="R",0.5,IF(KR405="A",1)))</f>
        <v/>
      </c>
      <c r="LV405" s="4">
        <f>IF(KS405="G",0.5,IF(KS405="R",2,IF(KS405="A",1)))</f>
        <v/>
      </c>
      <c r="LW405" s="4">
        <f>IF(KT405="G",2,IF(KT405="R",0.5,IF(KT405="A",1)))</f>
        <v/>
      </c>
      <c r="LX405" s="4">
        <f>IF(KU405="G",0.5,IF(KU405="R",2,IF(KU405="A",1)))</f>
        <v/>
      </c>
      <c r="LY405" s="7">
        <f>(LK405*(LU405+LX405)+(LL405*(LU405+LX405)))</f>
        <v/>
      </c>
      <c r="LZ405" s="7">
        <f>(LN405*(LV405+LW405)+(LO405*(LV405+LW405)))</f>
        <v/>
      </c>
      <c r="MA405" s="11">
        <f>LY405-LZ405</f>
        <v/>
      </c>
      <c r="MB405" s="5">
        <f>MA405+2</f>
        <v/>
      </c>
      <c r="MC405" s="6">
        <f>MA405-2</f>
        <v/>
      </c>
      <c r="MD405" s="4">
        <f>LE405</f>
        <v/>
      </c>
      <c r="ME405" s="9">
        <f>IF(MD405=0,1000,MD405+0.75)</f>
        <v/>
      </c>
      <c r="MF405" s="10">
        <f>IF(MD405=0,0,MD405-0.75)</f>
        <v/>
      </c>
      <c r="MG405" s="4">
        <f>((LM405*(LU405+LX405))-((LP405*(LV405+LW405))))</f>
        <v/>
      </c>
      <c r="MH405" s="9">
        <f>MG405*1.2</f>
        <v/>
      </c>
      <c r="MI405" s="10">
        <f>MG405*0.8</f>
        <v/>
      </c>
      <c r="MJ405">
        <f>IFERROR(NX405,"")</f>
        <v/>
      </c>
      <c r="MK405">
        <f>IFERROR(NY405,"")</f>
        <v/>
      </c>
      <c r="ML405">
        <f>IFERROR(NZ405,"")</f>
        <v/>
      </c>
      <c r="MM405">
        <f>IFERROR(OA405,"")</f>
        <v/>
      </c>
      <c r="MN405">
        <f>IFERROR(OB405,"")</f>
        <v/>
      </c>
      <c r="MO405">
        <f>IFERROR(OC405,"")</f>
        <v/>
      </c>
      <c r="MP405" s="1">
        <f>COUNTIFS(#REF!,LT405,#REF!,1,#REF!,"&gt;="&amp;MC405,#REF!,"&lt;="&amp;MB405,#REF!,"&lt;="&amp;ME405,#REF!,"&gt;="&amp;MF405,#REF!,"="&amp;KV405,#REF!,"="&amp;KX405)</f>
        <v/>
      </c>
      <c r="MQ405" s="1">
        <f>COUNTIFS(#REF!,LT405,#REF!,0,#REF!,"&gt;="&amp;MC405,#REF!,"&lt;="&amp;MB405,#REF!,"&lt;="&amp;ME405,#REF!,"&gt;="&amp;MF405,#REF!,"="&amp;KV405,#REF!,"="&amp;KX405)</f>
        <v/>
      </c>
      <c r="MR405" s="1">
        <f>COUNTIFS(#REF!,LT405,#REF!,1,#REF!,"&gt;="&amp;MC405,#REF!,"&lt;="&amp;MB405,#REF!,"&lt;="&amp;ME405,#REF!,"&gt;="&amp;MF405,#REF!,"="&amp;KW405,#REF!,"="&amp;KY405)</f>
        <v/>
      </c>
      <c r="MS405" s="1">
        <f>COUNTIFS(#REF!,LT405,#REF!,0,#REF!,"&gt;="&amp;MC405,#REF!,"&lt;="&amp;MB405,#REF!,"&lt;="&amp;ME405,#REF!,"&gt;="&amp;MF405,#REF!,"="&amp;KW405,#REF!,"="&amp;KY405)</f>
        <v/>
      </c>
      <c r="MT405" s="1">
        <f>COUNTIFS(#REF!,LT405,#REF!,1,#REF!,"&gt;="&amp;MI405,#REF!,"&lt;="&amp;MH405,#REF!,"&lt;="&amp;ME405,#REF!,"&gt;="&amp;MF405)</f>
        <v/>
      </c>
      <c r="MU405" s="1">
        <f>COUNTIFS(#REF!,LT405,#REF!,0,#REF!,"&gt;="&amp;MI405,#REF!,"&lt;="&amp;MH405,#REF!,"&lt;="&amp;ME405,#REF!,"&gt;="&amp;MF405)</f>
        <v/>
      </c>
      <c r="MV405" s="1">
        <f>COUNTIFS(#REF!,LT405,#REF!,1,#REF!,"&gt;="&amp;MI405,#REF!,"&lt;="&amp;MH405,#REF!,"="&amp;KZ405,#REF!,"="&amp;LA405,#REF!,"&lt;="&amp;ME405,#REF!,"&gt;="&amp;MF405)</f>
        <v/>
      </c>
      <c r="MW405" s="1">
        <f>COUNTIFS(#REF!,LT405,#REF!,0,#REF!,"&gt;="&amp;MI405,#REF!,"&lt;="&amp;MH405,#REF!,"="&amp;KZ405,#REF!,"="&amp;LA405,#REF!,"&lt;="&amp;ME405,#REF!,"&gt;="&amp;MF405)</f>
        <v/>
      </c>
      <c r="MX405" s="1">
        <f>COUNTIFS(#REF!,LT405,#REF!,1,#REF!,"&gt;="&amp;MC405,#REF!,"&lt;="&amp;MB405,#REF!,"&lt;="&amp;ME405,#REF!,"&gt;="&amp;MF405)</f>
        <v/>
      </c>
      <c r="MY405" s="1">
        <f>COUNTIFS(#REF!,LT405,#REF!,0,#REF!,"&gt;="&amp;MC405,#REF!,"&lt;="&amp;MB405,#REF!,"&lt;="&amp;ME405,#REF!,"&gt;="&amp;MF405)</f>
        <v/>
      </c>
      <c r="MZ405" s="1">
        <f>COUNTIFS(#REF!,LT405,#REF!,1,#REF!,"&lt;="&amp;ME405,#REF!,"&gt;="&amp;MF405,#REF!,"="&amp;KV405,#REF!,"="&amp;KX405)</f>
        <v/>
      </c>
      <c r="NA405" s="1">
        <f>COUNTIFS(#REF!,LT405,#REF!,0,#REF!,"&lt;="&amp;ME405,#REF!,"&gt;="&amp;MF405,#REF!,"="&amp;KV405,#REF!,"="&amp;KX405)</f>
        <v/>
      </c>
      <c r="NB405" s="1">
        <f>COUNTIFS(#REF!,LT405,#REF!,1,#REF!,"&lt;="&amp;ME405,#REF!,"&gt;="&amp;MF405,#REF!,"="&amp;KW405,#REF!,"="&amp;KY405)</f>
        <v/>
      </c>
      <c r="NC405" s="1">
        <f>COUNTIFS(#REF!,LT405,#REF!,0,#REF!,"&lt;="&amp;ME405,#REF!,"&gt;="&amp;MF405,#REF!,"="&amp;KW405,#REF!,"="&amp;KY405)</f>
        <v/>
      </c>
      <c r="ND405" s="1">
        <f>MP405+MR405+MT405+MV405+MX405+MZ405+NB405</f>
        <v/>
      </c>
      <c r="NE405" s="1">
        <f>MQ405+MS405+MU405+MW405+MY405+NA405+NC405</f>
        <v/>
      </c>
      <c r="NF405" s="1">
        <f>ND405+NE405</f>
        <v/>
      </c>
      <c r="NG405" s="33">
        <f>ND405/(ND405+NE405)</f>
        <v/>
      </c>
      <c r="NH405" s="3">
        <f>1/NG405</f>
        <v/>
      </c>
      <c r="NI405" s="1">
        <f>LH405</f>
        <v/>
      </c>
      <c r="NJ405" s="79">
        <f>((1-NG405)*(1/(NI405-1))*0.98-(NG405*1))</f>
        <v/>
      </c>
      <c r="NK405" s="34">
        <f>IF(LR405&lt;0.9,0,IF(AND(LR405&gt;1.1),0,1))</f>
        <v/>
      </c>
      <c r="NL405" s="34">
        <f>IF(LS405&lt;0.9,0,IF(AND(LS405&gt;1.1),0,1))</f>
        <v/>
      </c>
      <c r="NM405" s="32">
        <f>IF(NF405&gt;99,1,0)</f>
        <v/>
      </c>
      <c r="NN405" s="32">
        <f>IF(NJ405&gt;0.0799,1,0)</f>
        <v/>
      </c>
      <c r="NO405" s="32">
        <f>IF(NJ405&gt;NQ405,1,0)</f>
        <v/>
      </c>
      <c r="NP405" s="32">
        <f>NM405+NN405+NO405+NK405+NL405</f>
        <v/>
      </c>
      <c r="NQ405" s="79">
        <f>(((100*NG405)*(NI405-1)*0.98)-((1-NG405)*100))/100</f>
        <v/>
      </c>
      <c r="NR405" s="34">
        <f>IF(LR405&lt;0.9,0,IF(AND(LR405&gt;1.1),0,1))</f>
        <v/>
      </c>
      <c r="NS405" s="34">
        <f>IF(LS405&lt;0.9,0,IF(AND(LS405&gt;1.1),0,1))</f>
        <v/>
      </c>
      <c r="NT405" s="32">
        <f>IF(NF405&gt;99,1,0)</f>
        <v/>
      </c>
      <c r="NU405" s="32">
        <f>IF(NQ405&gt;0.0799,1,0)</f>
        <v/>
      </c>
      <c r="NV405" s="32">
        <f>IF(NQ405&gt;NJ405,1,0)</f>
        <v/>
      </c>
      <c r="NW405" s="32">
        <f>NT405+NU405+NV405+NR405+NS405</f>
        <v/>
      </c>
      <c r="NX405">
        <f>IF(NP405=5,"LayHome1-0",IF(AND(NW405=5),"BackHome1-0",""))</f>
        <v/>
      </c>
      <c r="NY405">
        <f>IF(NP405=5,KN405,IF(AND(NW405=5),KN405,""))</f>
        <v/>
      </c>
      <c r="NZ405">
        <f>IF(NP405=5,"Match Odds",IF(AND(NW405=5),"Match Odds",""))</f>
        <v/>
      </c>
      <c r="OA405">
        <f>IF(NP405=5,KP405,IF(AND(NW405=5),KP405,""))</f>
        <v/>
      </c>
      <c r="OB405">
        <f>IF(NP405=5,"MATCH_ODDS",IF(AND(NW405=5),"MATCH_ODDS",""))</f>
        <v/>
      </c>
      <c r="OC405">
        <f>IF(NP405=5,"LAY",IF(AND(NW405=5),"BACK",""))</f>
        <v/>
      </c>
    </row>
    <row r="406" ht="16.5" customHeight="1" thickBot="1" thickTop="1">
      <c r="A406" s="2" t="n"/>
      <c r="KN406" s="1">
        <f>IF(INDEX(#REF!,MATCH('HT 1-0'!D406,#REF!,0))=INDEX(#REF!,MATCH('HT 1-0'!D406,#REF!,0)),INDEX(#REF!,MATCH('HT 1-0'!D406,#REF!,0)),"ERROR")</f>
        <v/>
      </c>
      <c r="KO406" s="1">
        <f>IF(INDEX(#REF!,MATCH('HT 1-0'!E406,#REF!,0))=INDEX(#REF!,MATCH('HT 1-0'!E406,#REF!,0)),INDEX(#REF!,MATCH('HT 1-0'!E406,#REF!,0)),"ERROR")</f>
        <v/>
      </c>
      <c r="KP406" s="1">
        <f>KN406&amp;" v "&amp;KO406</f>
        <v/>
      </c>
      <c r="KQ406">
        <f>B406&amp;"_"&amp;C406</f>
        <v/>
      </c>
      <c r="KR406" s="1">
        <f>IF((HW406/KK406)&lt;0.335,"G",IF((HW406/KK406)&gt;0.67,"R","A"))</f>
        <v/>
      </c>
      <c r="KS406" s="1">
        <f>IF((HX406/KK406)&lt;0.335,"G",IF((HX406/KK406)&gt;0.67,"R","A"))</f>
        <v/>
      </c>
      <c r="KT406" s="1">
        <f>IF((IH406/KK406)&lt;0.335,"G",IF((IH406/KK406)&gt;0.67,"R","A"))</f>
        <v/>
      </c>
      <c r="KU406" s="1">
        <f>IF((II406/KK406)&lt;0.335,"G",IF((II406/KK406)&gt;0.67,"R","A"))</f>
        <v/>
      </c>
      <c r="KV406" s="1">
        <f>IF((HZ406/KK406)&lt;0.335,"G",IF((HZ406/KK406)&gt;0.67,"R","A"))</f>
        <v/>
      </c>
      <c r="KW406" s="1">
        <f>IF((HY406/KK406)&lt;0.335,"G",IF((HY406/KK406)&gt;0.67,"R","A"))</f>
        <v/>
      </c>
      <c r="KX406" s="1">
        <f>IF((IK406/KK406)&lt;0.335,"G",IF((IK406/KK406)&gt;0.67,"R","A"))</f>
        <v/>
      </c>
      <c r="KY406" s="1">
        <f>IF((IJ406/KK406)&lt;0.335,"G",IF((IJ406/KK406)&gt;0.67,"R","A"))</f>
        <v/>
      </c>
      <c r="KZ406" s="1">
        <f>IF((HQ406/KK406)&lt;0.335,"G",IF((HQ406/KK406)&gt;0.67,"R","A"))</f>
        <v/>
      </c>
      <c r="LA406" s="1">
        <f>IF((IB406/KK406)&lt;0.335,"G",IF((IB406/KK406)&gt;0.67,"R","A"))</f>
        <v/>
      </c>
      <c r="LB406">
        <f>IF(LQ406="1-0",INDEX(Scrape!#REF!,MATCH('HT 1-0'!KP406,Scrape!$B:$B,0)),"")</f>
        <v/>
      </c>
      <c r="LC406">
        <f>IF(LQ406="1-0",INDEX(Scrape!$A:$A,MATCH('HT 1-0'!KP406,Scrape!$B:$B,0)),"")</f>
        <v/>
      </c>
      <c r="LD406">
        <f>IF(LQ406="1-0",INDEX(Scrape!$B:$B,MATCH('HT 1-0'!KP406,Scrape!$B:$B,0)),"")</f>
        <v/>
      </c>
      <c r="LE406">
        <f>IF(LQ406="1-0",INDEX(Scrape!$C:$C,MATCH('HT 1-0'!KP406,Scrape!$B:$B,0)),"")</f>
        <v/>
      </c>
      <c r="LF406">
        <f>IF(LQ406="1-0",INDEX(Scrape!$D:$D,MATCH('HT 1-0'!KP406,Scrape!$B:$B,0)),"")</f>
        <v/>
      </c>
      <c r="LG406">
        <f>IF(LQ406="1-0",INDEX(Scrape!$E:$E,MATCH('HT 1-0'!KP406,Scrape!$B:$B,0)),"")</f>
        <v/>
      </c>
      <c r="LH406">
        <f>IF(LQ406="1-0",INDEX(Scrape!$F:$F,MATCH('HT 1-0'!KP406,Scrape!$B:$B,0)),"")</f>
        <v/>
      </c>
      <c r="LI406">
        <f>IF(LQ406="1-0",INDEX(Scrape!$G:$G,MATCH('HT 1-0'!KP406,Scrape!$B:$B,0)),"")</f>
        <v/>
      </c>
      <c r="LJ406">
        <f>IF(LQ406="1-0",INDEX(Scrape!$H:$H,MATCH('HT 1-0'!KP406,Scrape!$B:$B,0)),"")</f>
        <v/>
      </c>
      <c r="LK406">
        <f>IF(LQ406="1-0",INDEX(Scrape!$I:$I,MATCH('HT 1-0'!KP406,Scrape!$B:$B,0)),"")</f>
        <v/>
      </c>
      <c r="LL406">
        <f>IF(LQ406="1-0",INDEX(Scrape!$J:$J,MATCH('HT 1-0'!KP406,Scrape!$B:$B,0)),"")</f>
        <v/>
      </c>
      <c r="LM406">
        <f>IF(LQ406="1-0",INDEX(Scrape!$K:$K,MATCH('HT 1-0'!KP406,Scrape!$B:$B,0)),"")</f>
        <v/>
      </c>
      <c r="LN406">
        <f>IF(LQ406="1-0",INDEX(Scrape!$L:$L,MATCH('HT 1-0'!KP406,Scrape!$B:$B,0)),"")</f>
        <v/>
      </c>
      <c r="LO406">
        <f>IF(LQ406="1-0",INDEX(Scrape!$M:$M,MATCH('HT 1-0'!KP406,Scrape!$B:$B,0)),"")</f>
        <v/>
      </c>
      <c r="LP406">
        <f>IF(LQ406="1-0",INDEX(Scrape!$N:$N,MATCH('HT 1-0'!KP406,Scrape!$B:$B,0)),"")</f>
        <v/>
      </c>
      <c r="LQ406">
        <f>INDEX(Scrape!$O:$O,MATCH('HT 1-0'!KP406,Scrape!$B:$B,0))</f>
        <v/>
      </c>
      <c r="LR406">
        <f>(1/LJ406)+(1/LI406)+(1/LH406)</f>
        <v/>
      </c>
      <c r="LS406">
        <f>(1/LG406)+(1/LF406)+(1/LE406)</f>
        <v/>
      </c>
      <c r="LT406" s="8">
        <f>IF(INDEX(#REF!,MATCH(KQ406,#REF!,0))=INDEX(#REF!,MATCH(KQ406,#REF!,0)),INDEX(#REF!,MATCH(KQ406,#REF!,0)),"ERROR")</f>
        <v/>
      </c>
      <c r="LU406" s="4">
        <f>IF(KR406="G",2,IF(KR406="R",0.5,IF(KR406="A",1)))</f>
        <v/>
      </c>
      <c r="LV406" s="4">
        <f>IF(KS406="G",0.5,IF(KS406="R",2,IF(KS406="A",1)))</f>
        <v/>
      </c>
      <c r="LW406" s="4">
        <f>IF(KT406="G",2,IF(KT406="R",0.5,IF(KT406="A",1)))</f>
        <v/>
      </c>
      <c r="LX406" s="4">
        <f>IF(KU406="G",0.5,IF(KU406="R",2,IF(KU406="A",1)))</f>
        <v/>
      </c>
      <c r="LY406" s="7">
        <f>(LK406*(LU406+LX406)+(LL406*(LU406+LX406)))</f>
        <v/>
      </c>
      <c r="LZ406" s="7">
        <f>(LN406*(LV406+LW406)+(LO406*(LV406+LW406)))</f>
        <v/>
      </c>
      <c r="MA406" s="11">
        <f>LY406-LZ406</f>
        <v/>
      </c>
      <c r="MB406" s="5">
        <f>MA406+2</f>
        <v/>
      </c>
      <c r="MC406" s="6">
        <f>MA406-2</f>
        <v/>
      </c>
      <c r="MD406" s="4">
        <f>LE406</f>
        <v/>
      </c>
      <c r="ME406" s="9">
        <f>IF(MD406=0,1000,MD406+0.75)</f>
        <v/>
      </c>
      <c r="MF406" s="10">
        <f>IF(MD406=0,0,MD406-0.75)</f>
        <v/>
      </c>
      <c r="MG406" s="4">
        <f>((LM406*(LU406+LX406))-((LP406*(LV406+LW406))))</f>
        <v/>
      </c>
      <c r="MH406" s="9">
        <f>MG406*1.2</f>
        <v/>
      </c>
      <c r="MI406" s="10">
        <f>MG406*0.8</f>
        <v/>
      </c>
      <c r="MJ406">
        <f>IFERROR(NX406,"")</f>
        <v/>
      </c>
      <c r="MK406">
        <f>IFERROR(NY406,"")</f>
        <v/>
      </c>
      <c r="ML406">
        <f>IFERROR(NZ406,"")</f>
        <v/>
      </c>
      <c r="MM406">
        <f>IFERROR(OA406,"")</f>
        <v/>
      </c>
      <c r="MN406">
        <f>IFERROR(OB406,"")</f>
        <v/>
      </c>
      <c r="MO406">
        <f>IFERROR(OC406,"")</f>
        <v/>
      </c>
      <c r="MP406" s="1">
        <f>COUNTIFS(#REF!,LT406,#REF!,1,#REF!,"&gt;="&amp;MC406,#REF!,"&lt;="&amp;MB406,#REF!,"&lt;="&amp;ME406,#REF!,"&gt;="&amp;MF406,#REF!,"="&amp;KV406,#REF!,"="&amp;KX406)</f>
        <v/>
      </c>
      <c r="MQ406" s="1">
        <f>COUNTIFS(#REF!,LT406,#REF!,0,#REF!,"&gt;="&amp;MC406,#REF!,"&lt;="&amp;MB406,#REF!,"&lt;="&amp;ME406,#REF!,"&gt;="&amp;MF406,#REF!,"="&amp;KV406,#REF!,"="&amp;KX406)</f>
        <v/>
      </c>
      <c r="MR406" s="1">
        <f>COUNTIFS(#REF!,LT406,#REF!,1,#REF!,"&gt;="&amp;MC406,#REF!,"&lt;="&amp;MB406,#REF!,"&lt;="&amp;ME406,#REF!,"&gt;="&amp;MF406,#REF!,"="&amp;KW406,#REF!,"="&amp;KY406)</f>
        <v/>
      </c>
      <c r="MS406" s="1">
        <f>COUNTIFS(#REF!,LT406,#REF!,0,#REF!,"&gt;="&amp;MC406,#REF!,"&lt;="&amp;MB406,#REF!,"&lt;="&amp;ME406,#REF!,"&gt;="&amp;MF406,#REF!,"="&amp;KW406,#REF!,"="&amp;KY406)</f>
        <v/>
      </c>
      <c r="MT406" s="1">
        <f>COUNTIFS(#REF!,LT406,#REF!,1,#REF!,"&gt;="&amp;MI406,#REF!,"&lt;="&amp;MH406,#REF!,"&lt;="&amp;ME406,#REF!,"&gt;="&amp;MF406)</f>
        <v/>
      </c>
      <c r="MU406" s="1">
        <f>COUNTIFS(#REF!,LT406,#REF!,0,#REF!,"&gt;="&amp;MI406,#REF!,"&lt;="&amp;MH406,#REF!,"&lt;="&amp;ME406,#REF!,"&gt;="&amp;MF406)</f>
        <v/>
      </c>
      <c r="MV406" s="1">
        <f>COUNTIFS(#REF!,LT406,#REF!,1,#REF!,"&gt;="&amp;MI406,#REF!,"&lt;="&amp;MH406,#REF!,"="&amp;KZ406,#REF!,"="&amp;LA406,#REF!,"&lt;="&amp;ME406,#REF!,"&gt;="&amp;MF406)</f>
        <v/>
      </c>
      <c r="MW406" s="1">
        <f>COUNTIFS(#REF!,LT406,#REF!,0,#REF!,"&gt;="&amp;MI406,#REF!,"&lt;="&amp;MH406,#REF!,"="&amp;KZ406,#REF!,"="&amp;LA406,#REF!,"&lt;="&amp;ME406,#REF!,"&gt;="&amp;MF406)</f>
        <v/>
      </c>
      <c r="MX406" s="1">
        <f>COUNTIFS(#REF!,LT406,#REF!,1,#REF!,"&gt;="&amp;MC406,#REF!,"&lt;="&amp;MB406,#REF!,"&lt;="&amp;ME406,#REF!,"&gt;="&amp;MF406)</f>
        <v/>
      </c>
      <c r="MY406" s="1">
        <f>COUNTIFS(#REF!,LT406,#REF!,0,#REF!,"&gt;="&amp;MC406,#REF!,"&lt;="&amp;MB406,#REF!,"&lt;="&amp;ME406,#REF!,"&gt;="&amp;MF406)</f>
        <v/>
      </c>
      <c r="MZ406" s="1">
        <f>COUNTIFS(#REF!,LT406,#REF!,1,#REF!,"&lt;="&amp;ME406,#REF!,"&gt;="&amp;MF406,#REF!,"="&amp;KV406,#REF!,"="&amp;KX406)</f>
        <v/>
      </c>
      <c r="NA406" s="1">
        <f>COUNTIFS(#REF!,LT406,#REF!,0,#REF!,"&lt;="&amp;ME406,#REF!,"&gt;="&amp;MF406,#REF!,"="&amp;KV406,#REF!,"="&amp;KX406)</f>
        <v/>
      </c>
      <c r="NB406" s="1">
        <f>COUNTIFS(#REF!,LT406,#REF!,1,#REF!,"&lt;="&amp;ME406,#REF!,"&gt;="&amp;MF406,#REF!,"="&amp;KW406,#REF!,"="&amp;KY406)</f>
        <v/>
      </c>
      <c r="NC406" s="1">
        <f>COUNTIFS(#REF!,LT406,#REF!,0,#REF!,"&lt;="&amp;ME406,#REF!,"&gt;="&amp;MF406,#REF!,"="&amp;KW406,#REF!,"="&amp;KY406)</f>
        <v/>
      </c>
      <c r="ND406" s="1">
        <f>MP406+MR406+MT406+MV406+MX406+MZ406+NB406</f>
        <v/>
      </c>
      <c r="NE406" s="1">
        <f>MQ406+MS406+MU406+MW406+MY406+NA406+NC406</f>
        <v/>
      </c>
      <c r="NF406" s="1">
        <f>ND406+NE406</f>
        <v/>
      </c>
      <c r="NG406" s="33">
        <f>ND406/(ND406+NE406)</f>
        <v/>
      </c>
      <c r="NH406" s="3">
        <f>1/NG406</f>
        <v/>
      </c>
      <c r="NI406" s="1">
        <f>LH406</f>
        <v/>
      </c>
      <c r="NJ406" s="79">
        <f>((1-NG406)*(1/(NI406-1))*0.98-(NG406*1))</f>
        <v/>
      </c>
      <c r="NK406" s="34">
        <f>IF(LR406&lt;0.9,0,IF(AND(LR406&gt;1.1),0,1))</f>
        <v/>
      </c>
      <c r="NL406" s="34">
        <f>IF(LS406&lt;0.9,0,IF(AND(LS406&gt;1.1),0,1))</f>
        <v/>
      </c>
      <c r="NM406" s="32">
        <f>IF(NF406&gt;99,1,0)</f>
        <v/>
      </c>
      <c r="NN406" s="32">
        <f>IF(NJ406&gt;0.0799,1,0)</f>
        <v/>
      </c>
      <c r="NO406" s="32">
        <f>IF(NJ406&gt;NQ406,1,0)</f>
        <v/>
      </c>
      <c r="NP406" s="32">
        <f>NM406+NN406+NO406+NK406+NL406</f>
        <v/>
      </c>
      <c r="NQ406" s="79">
        <f>(((100*NG406)*(NI406-1)*0.98)-((1-NG406)*100))/100</f>
        <v/>
      </c>
      <c r="NR406" s="34">
        <f>IF(LR406&lt;0.9,0,IF(AND(LR406&gt;1.1),0,1))</f>
        <v/>
      </c>
      <c r="NS406" s="34">
        <f>IF(LS406&lt;0.9,0,IF(AND(LS406&gt;1.1),0,1))</f>
        <v/>
      </c>
      <c r="NT406" s="32">
        <f>IF(NF406&gt;99,1,0)</f>
        <v/>
      </c>
      <c r="NU406" s="32">
        <f>IF(NQ406&gt;0.0799,1,0)</f>
        <v/>
      </c>
      <c r="NV406" s="32">
        <f>IF(NQ406&gt;NJ406,1,0)</f>
        <v/>
      </c>
      <c r="NW406" s="32">
        <f>NT406+NU406+NV406+NR406+NS406</f>
        <v/>
      </c>
      <c r="NX406">
        <f>IF(NP406=5,"LayHome1-0",IF(AND(NW406=5),"BackHome1-0",""))</f>
        <v/>
      </c>
      <c r="NY406">
        <f>IF(NP406=5,KN406,IF(AND(NW406=5),KN406,""))</f>
        <v/>
      </c>
      <c r="NZ406">
        <f>IF(NP406=5,"Match Odds",IF(AND(NW406=5),"Match Odds",""))</f>
        <v/>
      </c>
      <c r="OA406">
        <f>IF(NP406=5,KP406,IF(AND(NW406=5),KP406,""))</f>
        <v/>
      </c>
      <c r="OB406">
        <f>IF(NP406=5,"MATCH_ODDS",IF(AND(NW406=5),"MATCH_ODDS",""))</f>
        <v/>
      </c>
      <c r="OC406">
        <f>IF(NP406=5,"LAY",IF(AND(NW406=5),"BACK",""))</f>
        <v/>
      </c>
    </row>
    <row r="407" ht="16.5" customHeight="1" thickBot="1" thickTop="1">
      <c r="A407" s="2" t="n"/>
      <c r="KN407" s="1">
        <f>IF(INDEX(#REF!,MATCH('HT 1-0'!D407,#REF!,0))=INDEX(#REF!,MATCH('HT 1-0'!D407,#REF!,0)),INDEX(#REF!,MATCH('HT 1-0'!D407,#REF!,0)),"ERROR")</f>
        <v/>
      </c>
      <c r="KO407" s="1">
        <f>IF(INDEX(#REF!,MATCH('HT 1-0'!E407,#REF!,0))=INDEX(#REF!,MATCH('HT 1-0'!E407,#REF!,0)),INDEX(#REF!,MATCH('HT 1-0'!E407,#REF!,0)),"ERROR")</f>
        <v/>
      </c>
      <c r="KP407" s="1">
        <f>KN407&amp;" v "&amp;KO407</f>
        <v/>
      </c>
      <c r="KQ407">
        <f>B407&amp;"_"&amp;C407</f>
        <v/>
      </c>
      <c r="KR407" s="1">
        <f>IF((HW407/KK407)&lt;0.335,"G",IF((HW407/KK407)&gt;0.67,"R","A"))</f>
        <v/>
      </c>
      <c r="KS407" s="1">
        <f>IF((HX407/KK407)&lt;0.335,"G",IF((HX407/KK407)&gt;0.67,"R","A"))</f>
        <v/>
      </c>
      <c r="KT407" s="1">
        <f>IF((IH407/KK407)&lt;0.335,"G",IF((IH407/KK407)&gt;0.67,"R","A"))</f>
        <v/>
      </c>
      <c r="KU407" s="1">
        <f>IF((II407/KK407)&lt;0.335,"G",IF((II407/KK407)&gt;0.67,"R","A"))</f>
        <v/>
      </c>
      <c r="KV407" s="1">
        <f>IF((HZ407/KK407)&lt;0.335,"G",IF((HZ407/KK407)&gt;0.67,"R","A"))</f>
        <v/>
      </c>
      <c r="KW407" s="1">
        <f>IF((HY407/KK407)&lt;0.335,"G",IF((HY407/KK407)&gt;0.67,"R","A"))</f>
        <v/>
      </c>
      <c r="KX407" s="1">
        <f>IF((IK407/KK407)&lt;0.335,"G",IF((IK407/KK407)&gt;0.67,"R","A"))</f>
        <v/>
      </c>
      <c r="KY407" s="1">
        <f>IF((IJ407/KK407)&lt;0.335,"G",IF((IJ407/KK407)&gt;0.67,"R","A"))</f>
        <v/>
      </c>
      <c r="KZ407" s="1">
        <f>IF((HQ407/KK407)&lt;0.335,"G",IF((HQ407/KK407)&gt;0.67,"R","A"))</f>
        <v/>
      </c>
      <c r="LA407" s="1">
        <f>IF((IB407/KK407)&lt;0.335,"G",IF((IB407/KK407)&gt;0.67,"R","A"))</f>
        <v/>
      </c>
      <c r="LB407">
        <f>IF(LQ407="1-0",INDEX(Scrape!#REF!,MATCH('HT 1-0'!KP407,Scrape!$B:$B,0)),"")</f>
        <v/>
      </c>
      <c r="LC407">
        <f>IF(LQ407="1-0",INDEX(Scrape!$A:$A,MATCH('HT 1-0'!KP407,Scrape!$B:$B,0)),"")</f>
        <v/>
      </c>
      <c r="LD407">
        <f>IF(LQ407="1-0",INDEX(Scrape!$B:$B,MATCH('HT 1-0'!KP407,Scrape!$B:$B,0)),"")</f>
        <v/>
      </c>
      <c r="LE407">
        <f>IF(LQ407="1-0",INDEX(Scrape!$C:$C,MATCH('HT 1-0'!KP407,Scrape!$B:$B,0)),"")</f>
        <v/>
      </c>
      <c r="LF407">
        <f>IF(LQ407="1-0",INDEX(Scrape!$D:$D,MATCH('HT 1-0'!KP407,Scrape!$B:$B,0)),"")</f>
        <v/>
      </c>
      <c r="LG407">
        <f>IF(LQ407="1-0",INDEX(Scrape!$E:$E,MATCH('HT 1-0'!KP407,Scrape!$B:$B,0)),"")</f>
        <v/>
      </c>
      <c r="LH407">
        <f>IF(LQ407="1-0",INDEX(Scrape!$F:$F,MATCH('HT 1-0'!KP407,Scrape!$B:$B,0)),"")</f>
        <v/>
      </c>
      <c r="LI407">
        <f>IF(LQ407="1-0",INDEX(Scrape!$G:$G,MATCH('HT 1-0'!KP407,Scrape!$B:$B,0)),"")</f>
        <v/>
      </c>
      <c r="LJ407">
        <f>IF(LQ407="1-0",INDEX(Scrape!$H:$H,MATCH('HT 1-0'!KP407,Scrape!$B:$B,0)),"")</f>
        <v/>
      </c>
      <c r="LK407">
        <f>IF(LQ407="1-0",INDEX(Scrape!$I:$I,MATCH('HT 1-0'!KP407,Scrape!$B:$B,0)),"")</f>
        <v/>
      </c>
      <c r="LL407">
        <f>IF(LQ407="1-0",INDEX(Scrape!$J:$J,MATCH('HT 1-0'!KP407,Scrape!$B:$B,0)),"")</f>
        <v/>
      </c>
      <c r="LM407">
        <f>IF(LQ407="1-0",INDEX(Scrape!$K:$K,MATCH('HT 1-0'!KP407,Scrape!$B:$B,0)),"")</f>
        <v/>
      </c>
      <c r="LN407">
        <f>IF(LQ407="1-0",INDEX(Scrape!$L:$L,MATCH('HT 1-0'!KP407,Scrape!$B:$B,0)),"")</f>
        <v/>
      </c>
      <c r="LO407">
        <f>IF(LQ407="1-0",INDEX(Scrape!$M:$M,MATCH('HT 1-0'!KP407,Scrape!$B:$B,0)),"")</f>
        <v/>
      </c>
      <c r="LP407">
        <f>IF(LQ407="1-0",INDEX(Scrape!$N:$N,MATCH('HT 1-0'!KP407,Scrape!$B:$B,0)),"")</f>
        <v/>
      </c>
      <c r="LQ407">
        <f>INDEX(Scrape!$O:$O,MATCH('HT 1-0'!KP407,Scrape!$B:$B,0))</f>
        <v/>
      </c>
      <c r="LR407">
        <f>(1/LJ407)+(1/LI407)+(1/LH407)</f>
        <v/>
      </c>
      <c r="LS407">
        <f>(1/LG407)+(1/LF407)+(1/LE407)</f>
        <v/>
      </c>
      <c r="LT407" s="8">
        <f>IF(INDEX(#REF!,MATCH(KQ407,#REF!,0))=INDEX(#REF!,MATCH(KQ407,#REF!,0)),INDEX(#REF!,MATCH(KQ407,#REF!,0)),"ERROR")</f>
        <v/>
      </c>
      <c r="LU407" s="4">
        <f>IF(KR407="G",2,IF(KR407="R",0.5,IF(KR407="A",1)))</f>
        <v/>
      </c>
      <c r="LV407" s="4">
        <f>IF(KS407="G",0.5,IF(KS407="R",2,IF(KS407="A",1)))</f>
        <v/>
      </c>
      <c r="LW407" s="4">
        <f>IF(KT407="G",2,IF(KT407="R",0.5,IF(KT407="A",1)))</f>
        <v/>
      </c>
      <c r="LX407" s="4">
        <f>IF(KU407="G",0.5,IF(KU407="R",2,IF(KU407="A",1)))</f>
        <v/>
      </c>
      <c r="LY407" s="7">
        <f>(LK407*(LU407+LX407)+(LL407*(LU407+LX407)))</f>
        <v/>
      </c>
      <c r="LZ407" s="7">
        <f>(LN407*(LV407+LW407)+(LO407*(LV407+LW407)))</f>
        <v/>
      </c>
      <c r="MA407" s="11">
        <f>LY407-LZ407</f>
        <v/>
      </c>
      <c r="MB407" s="5">
        <f>MA407+2</f>
        <v/>
      </c>
      <c r="MC407" s="6">
        <f>MA407-2</f>
        <v/>
      </c>
      <c r="MD407" s="4">
        <f>LE407</f>
        <v/>
      </c>
      <c r="ME407" s="9">
        <f>IF(MD407=0,1000,MD407+0.75)</f>
        <v/>
      </c>
      <c r="MF407" s="10">
        <f>IF(MD407=0,0,MD407-0.75)</f>
        <v/>
      </c>
      <c r="MG407" s="4">
        <f>((LM407*(LU407+LX407))-((LP407*(LV407+LW407))))</f>
        <v/>
      </c>
      <c r="MH407" s="9">
        <f>MG407*1.2</f>
        <v/>
      </c>
      <c r="MI407" s="10">
        <f>MG407*0.8</f>
        <v/>
      </c>
      <c r="MJ407">
        <f>IFERROR(NX407,"")</f>
        <v/>
      </c>
      <c r="MK407">
        <f>IFERROR(NY407,"")</f>
        <v/>
      </c>
      <c r="ML407">
        <f>IFERROR(NZ407,"")</f>
        <v/>
      </c>
      <c r="MM407">
        <f>IFERROR(OA407,"")</f>
        <v/>
      </c>
      <c r="MN407">
        <f>IFERROR(OB407,"")</f>
        <v/>
      </c>
      <c r="MO407">
        <f>IFERROR(OC407,"")</f>
        <v/>
      </c>
      <c r="MP407" s="1">
        <f>COUNTIFS(#REF!,LT407,#REF!,1,#REF!,"&gt;="&amp;MC407,#REF!,"&lt;="&amp;MB407,#REF!,"&lt;="&amp;ME407,#REF!,"&gt;="&amp;MF407,#REF!,"="&amp;KV407,#REF!,"="&amp;KX407)</f>
        <v/>
      </c>
      <c r="MQ407" s="1">
        <f>COUNTIFS(#REF!,LT407,#REF!,0,#REF!,"&gt;="&amp;MC407,#REF!,"&lt;="&amp;MB407,#REF!,"&lt;="&amp;ME407,#REF!,"&gt;="&amp;MF407,#REF!,"="&amp;KV407,#REF!,"="&amp;KX407)</f>
        <v/>
      </c>
      <c r="MR407" s="1">
        <f>COUNTIFS(#REF!,LT407,#REF!,1,#REF!,"&gt;="&amp;MC407,#REF!,"&lt;="&amp;MB407,#REF!,"&lt;="&amp;ME407,#REF!,"&gt;="&amp;MF407,#REF!,"="&amp;KW407,#REF!,"="&amp;KY407)</f>
        <v/>
      </c>
      <c r="MS407" s="1">
        <f>COUNTIFS(#REF!,LT407,#REF!,0,#REF!,"&gt;="&amp;MC407,#REF!,"&lt;="&amp;MB407,#REF!,"&lt;="&amp;ME407,#REF!,"&gt;="&amp;MF407,#REF!,"="&amp;KW407,#REF!,"="&amp;KY407)</f>
        <v/>
      </c>
      <c r="MT407" s="1">
        <f>COUNTIFS(#REF!,LT407,#REF!,1,#REF!,"&gt;="&amp;MI407,#REF!,"&lt;="&amp;MH407,#REF!,"&lt;="&amp;ME407,#REF!,"&gt;="&amp;MF407)</f>
        <v/>
      </c>
      <c r="MU407" s="1">
        <f>COUNTIFS(#REF!,LT407,#REF!,0,#REF!,"&gt;="&amp;MI407,#REF!,"&lt;="&amp;MH407,#REF!,"&lt;="&amp;ME407,#REF!,"&gt;="&amp;MF407)</f>
        <v/>
      </c>
      <c r="MV407" s="1">
        <f>COUNTIFS(#REF!,LT407,#REF!,1,#REF!,"&gt;="&amp;MI407,#REF!,"&lt;="&amp;MH407,#REF!,"="&amp;KZ407,#REF!,"="&amp;LA407,#REF!,"&lt;="&amp;ME407,#REF!,"&gt;="&amp;MF407)</f>
        <v/>
      </c>
      <c r="MW407" s="1">
        <f>COUNTIFS(#REF!,LT407,#REF!,0,#REF!,"&gt;="&amp;MI407,#REF!,"&lt;="&amp;MH407,#REF!,"="&amp;KZ407,#REF!,"="&amp;LA407,#REF!,"&lt;="&amp;ME407,#REF!,"&gt;="&amp;MF407)</f>
        <v/>
      </c>
      <c r="MX407" s="1">
        <f>COUNTIFS(#REF!,LT407,#REF!,1,#REF!,"&gt;="&amp;MC407,#REF!,"&lt;="&amp;MB407,#REF!,"&lt;="&amp;ME407,#REF!,"&gt;="&amp;MF407)</f>
        <v/>
      </c>
      <c r="MY407" s="1">
        <f>COUNTIFS(#REF!,LT407,#REF!,0,#REF!,"&gt;="&amp;MC407,#REF!,"&lt;="&amp;MB407,#REF!,"&lt;="&amp;ME407,#REF!,"&gt;="&amp;MF407)</f>
        <v/>
      </c>
      <c r="MZ407" s="1">
        <f>COUNTIFS(#REF!,LT407,#REF!,1,#REF!,"&lt;="&amp;ME407,#REF!,"&gt;="&amp;MF407,#REF!,"="&amp;KV407,#REF!,"="&amp;KX407)</f>
        <v/>
      </c>
      <c r="NA407" s="1">
        <f>COUNTIFS(#REF!,LT407,#REF!,0,#REF!,"&lt;="&amp;ME407,#REF!,"&gt;="&amp;MF407,#REF!,"="&amp;KV407,#REF!,"="&amp;KX407)</f>
        <v/>
      </c>
      <c r="NB407" s="1">
        <f>COUNTIFS(#REF!,LT407,#REF!,1,#REF!,"&lt;="&amp;ME407,#REF!,"&gt;="&amp;MF407,#REF!,"="&amp;KW407,#REF!,"="&amp;KY407)</f>
        <v/>
      </c>
      <c r="NC407" s="1">
        <f>COUNTIFS(#REF!,LT407,#REF!,0,#REF!,"&lt;="&amp;ME407,#REF!,"&gt;="&amp;MF407,#REF!,"="&amp;KW407,#REF!,"="&amp;KY407)</f>
        <v/>
      </c>
      <c r="ND407" s="1">
        <f>MP407+MR407+MT407+MV407+MX407+MZ407+NB407</f>
        <v/>
      </c>
      <c r="NE407" s="1">
        <f>MQ407+MS407+MU407+MW407+MY407+NA407+NC407</f>
        <v/>
      </c>
      <c r="NF407" s="1">
        <f>ND407+NE407</f>
        <v/>
      </c>
      <c r="NG407" s="33">
        <f>ND407/(ND407+NE407)</f>
        <v/>
      </c>
      <c r="NH407" s="3">
        <f>1/NG407</f>
        <v/>
      </c>
      <c r="NI407" s="1">
        <f>LH407</f>
        <v/>
      </c>
      <c r="NJ407" s="79">
        <f>((1-NG407)*(1/(NI407-1))*0.98-(NG407*1))</f>
        <v/>
      </c>
      <c r="NK407" s="34">
        <f>IF(LR407&lt;0.9,0,IF(AND(LR407&gt;1.1),0,1))</f>
        <v/>
      </c>
      <c r="NL407" s="34">
        <f>IF(LS407&lt;0.9,0,IF(AND(LS407&gt;1.1),0,1))</f>
        <v/>
      </c>
      <c r="NM407" s="32">
        <f>IF(NF407&gt;99,1,0)</f>
        <v/>
      </c>
      <c r="NN407" s="32">
        <f>IF(NJ407&gt;0.0799,1,0)</f>
        <v/>
      </c>
      <c r="NO407" s="32">
        <f>IF(NJ407&gt;NQ407,1,0)</f>
        <v/>
      </c>
      <c r="NP407" s="32">
        <f>NM407+NN407+NO407+NK407+NL407</f>
        <v/>
      </c>
      <c r="NQ407" s="79">
        <f>(((100*NG407)*(NI407-1)*0.98)-((1-NG407)*100))/100</f>
        <v/>
      </c>
      <c r="NR407" s="34">
        <f>IF(LR407&lt;0.9,0,IF(AND(LR407&gt;1.1),0,1))</f>
        <v/>
      </c>
      <c r="NS407" s="34">
        <f>IF(LS407&lt;0.9,0,IF(AND(LS407&gt;1.1),0,1))</f>
        <v/>
      </c>
      <c r="NT407" s="32">
        <f>IF(NF407&gt;99,1,0)</f>
        <v/>
      </c>
      <c r="NU407" s="32">
        <f>IF(NQ407&gt;0.0799,1,0)</f>
        <v/>
      </c>
      <c r="NV407" s="32">
        <f>IF(NQ407&gt;NJ407,1,0)</f>
        <v/>
      </c>
      <c r="NW407" s="32">
        <f>NT407+NU407+NV407+NR407+NS407</f>
        <v/>
      </c>
      <c r="NX407">
        <f>IF(NP407=5,"LayHome1-0",IF(AND(NW407=5),"BackHome1-0",""))</f>
        <v/>
      </c>
      <c r="NY407">
        <f>IF(NP407=5,KN407,IF(AND(NW407=5),KN407,""))</f>
        <v/>
      </c>
      <c r="NZ407">
        <f>IF(NP407=5,"Match Odds",IF(AND(NW407=5),"Match Odds",""))</f>
        <v/>
      </c>
      <c r="OA407">
        <f>IF(NP407=5,KP407,IF(AND(NW407=5),KP407,""))</f>
        <v/>
      </c>
      <c r="OB407">
        <f>IF(NP407=5,"MATCH_ODDS",IF(AND(NW407=5),"MATCH_ODDS",""))</f>
        <v/>
      </c>
      <c r="OC407">
        <f>IF(NP407=5,"LAY",IF(AND(NW407=5),"BACK",""))</f>
        <v/>
      </c>
    </row>
    <row r="408" ht="16.5" customHeight="1" thickBot="1" thickTop="1">
      <c r="A408" s="2" t="n"/>
      <c r="KN408" s="1">
        <f>IF(INDEX(#REF!,MATCH('HT 1-0'!D408,#REF!,0))=INDEX(#REF!,MATCH('HT 1-0'!D408,#REF!,0)),INDEX(#REF!,MATCH('HT 1-0'!D408,#REF!,0)),"ERROR")</f>
        <v/>
      </c>
      <c r="KO408" s="1">
        <f>IF(INDEX(#REF!,MATCH('HT 1-0'!E408,#REF!,0))=INDEX(#REF!,MATCH('HT 1-0'!E408,#REF!,0)),INDEX(#REF!,MATCH('HT 1-0'!E408,#REF!,0)),"ERROR")</f>
        <v/>
      </c>
      <c r="KP408" s="1">
        <f>KN408&amp;" v "&amp;KO408</f>
        <v/>
      </c>
      <c r="KQ408">
        <f>B408&amp;"_"&amp;C408</f>
        <v/>
      </c>
      <c r="KR408" s="1">
        <f>IF((HW408/KK408)&lt;0.335,"G",IF((HW408/KK408)&gt;0.67,"R","A"))</f>
        <v/>
      </c>
      <c r="KS408" s="1">
        <f>IF((HX408/KK408)&lt;0.335,"G",IF((HX408/KK408)&gt;0.67,"R","A"))</f>
        <v/>
      </c>
      <c r="KT408" s="1">
        <f>IF((IH408/KK408)&lt;0.335,"G",IF((IH408/KK408)&gt;0.67,"R","A"))</f>
        <v/>
      </c>
      <c r="KU408" s="1">
        <f>IF((II408/KK408)&lt;0.335,"G",IF((II408/KK408)&gt;0.67,"R","A"))</f>
        <v/>
      </c>
      <c r="KV408" s="1">
        <f>IF((HZ408/KK408)&lt;0.335,"G",IF((HZ408/KK408)&gt;0.67,"R","A"))</f>
        <v/>
      </c>
      <c r="KW408" s="1">
        <f>IF((HY408/KK408)&lt;0.335,"G",IF((HY408/KK408)&gt;0.67,"R","A"))</f>
        <v/>
      </c>
      <c r="KX408" s="1">
        <f>IF((IK408/KK408)&lt;0.335,"G",IF((IK408/KK408)&gt;0.67,"R","A"))</f>
        <v/>
      </c>
      <c r="KY408" s="1">
        <f>IF((IJ408/KK408)&lt;0.335,"G",IF((IJ408/KK408)&gt;0.67,"R","A"))</f>
        <v/>
      </c>
      <c r="KZ408" s="1">
        <f>IF((HQ408/KK408)&lt;0.335,"G",IF((HQ408/KK408)&gt;0.67,"R","A"))</f>
        <v/>
      </c>
      <c r="LA408" s="1">
        <f>IF((IB408/KK408)&lt;0.335,"G",IF((IB408/KK408)&gt;0.67,"R","A"))</f>
        <v/>
      </c>
      <c r="LB408">
        <f>IF(LQ408="1-0",INDEX(Scrape!#REF!,MATCH('HT 1-0'!KP408,Scrape!$B:$B,0)),"")</f>
        <v/>
      </c>
      <c r="LC408">
        <f>IF(LQ408="1-0",INDEX(Scrape!$A:$A,MATCH('HT 1-0'!KP408,Scrape!$B:$B,0)),"")</f>
        <v/>
      </c>
      <c r="LD408">
        <f>IF(LQ408="1-0",INDEX(Scrape!$B:$B,MATCH('HT 1-0'!KP408,Scrape!$B:$B,0)),"")</f>
        <v/>
      </c>
      <c r="LE408">
        <f>IF(LQ408="1-0",INDEX(Scrape!$C:$C,MATCH('HT 1-0'!KP408,Scrape!$B:$B,0)),"")</f>
        <v/>
      </c>
      <c r="LF408">
        <f>IF(LQ408="1-0",INDEX(Scrape!$D:$D,MATCH('HT 1-0'!KP408,Scrape!$B:$B,0)),"")</f>
        <v/>
      </c>
      <c r="LG408">
        <f>IF(LQ408="1-0",INDEX(Scrape!$E:$E,MATCH('HT 1-0'!KP408,Scrape!$B:$B,0)),"")</f>
        <v/>
      </c>
      <c r="LH408">
        <f>IF(LQ408="1-0",INDEX(Scrape!$F:$F,MATCH('HT 1-0'!KP408,Scrape!$B:$B,0)),"")</f>
        <v/>
      </c>
      <c r="LI408">
        <f>IF(LQ408="1-0",INDEX(Scrape!$G:$G,MATCH('HT 1-0'!KP408,Scrape!$B:$B,0)),"")</f>
        <v/>
      </c>
      <c r="LJ408">
        <f>IF(LQ408="1-0",INDEX(Scrape!$H:$H,MATCH('HT 1-0'!KP408,Scrape!$B:$B,0)),"")</f>
        <v/>
      </c>
      <c r="LK408">
        <f>IF(LQ408="1-0",INDEX(Scrape!$I:$I,MATCH('HT 1-0'!KP408,Scrape!$B:$B,0)),"")</f>
        <v/>
      </c>
      <c r="LL408">
        <f>IF(LQ408="1-0",INDEX(Scrape!$J:$J,MATCH('HT 1-0'!KP408,Scrape!$B:$B,0)),"")</f>
        <v/>
      </c>
      <c r="LM408">
        <f>IF(LQ408="1-0",INDEX(Scrape!$K:$K,MATCH('HT 1-0'!KP408,Scrape!$B:$B,0)),"")</f>
        <v/>
      </c>
      <c r="LN408">
        <f>IF(LQ408="1-0",INDEX(Scrape!$L:$L,MATCH('HT 1-0'!KP408,Scrape!$B:$B,0)),"")</f>
        <v/>
      </c>
      <c r="LO408">
        <f>IF(LQ408="1-0",INDEX(Scrape!$M:$M,MATCH('HT 1-0'!KP408,Scrape!$B:$B,0)),"")</f>
        <v/>
      </c>
      <c r="LP408">
        <f>IF(LQ408="1-0",INDEX(Scrape!$N:$N,MATCH('HT 1-0'!KP408,Scrape!$B:$B,0)),"")</f>
        <v/>
      </c>
      <c r="LQ408">
        <f>INDEX(Scrape!$O:$O,MATCH('HT 1-0'!KP408,Scrape!$B:$B,0))</f>
        <v/>
      </c>
      <c r="LR408">
        <f>(1/LJ408)+(1/LI408)+(1/LH408)</f>
        <v/>
      </c>
      <c r="LS408">
        <f>(1/LG408)+(1/LF408)+(1/LE408)</f>
        <v/>
      </c>
      <c r="LT408" s="8">
        <f>IF(INDEX(#REF!,MATCH(KQ408,#REF!,0))=INDEX(#REF!,MATCH(KQ408,#REF!,0)),INDEX(#REF!,MATCH(KQ408,#REF!,0)),"ERROR")</f>
        <v/>
      </c>
      <c r="LU408" s="4">
        <f>IF(KR408="G",2,IF(KR408="R",0.5,IF(KR408="A",1)))</f>
        <v/>
      </c>
      <c r="LV408" s="4">
        <f>IF(KS408="G",0.5,IF(KS408="R",2,IF(KS408="A",1)))</f>
        <v/>
      </c>
      <c r="LW408" s="4">
        <f>IF(KT408="G",2,IF(KT408="R",0.5,IF(KT408="A",1)))</f>
        <v/>
      </c>
      <c r="LX408" s="4">
        <f>IF(KU408="G",0.5,IF(KU408="R",2,IF(KU408="A",1)))</f>
        <v/>
      </c>
      <c r="LY408" s="7">
        <f>(LK408*(LU408+LX408)+(LL408*(LU408+LX408)))</f>
        <v/>
      </c>
      <c r="LZ408" s="7">
        <f>(LN408*(LV408+LW408)+(LO408*(LV408+LW408)))</f>
        <v/>
      </c>
      <c r="MA408" s="11">
        <f>LY408-LZ408</f>
        <v/>
      </c>
      <c r="MB408" s="5">
        <f>MA408+2</f>
        <v/>
      </c>
      <c r="MC408" s="6">
        <f>MA408-2</f>
        <v/>
      </c>
      <c r="MD408" s="4">
        <f>LE408</f>
        <v/>
      </c>
      <c r="ME408" s="9">
        <f>IF(MD408=0,1000,MD408+0.75)</f>
        <v/>
      </c>
      <c r="MF408" s="10">
        <f>IF(MD408=0,0,MD408-0.75)</f>
        <v/>
      </c>
      <c r="MG408" s="4">
        <f>((LM408*(LU408+LX408))-((LP408*(LV408+LW408))))</f>
        <v/>
      </c>
      <c r="MH408" s="9">
        <f>MG408*1.2</f>
        <v/>
      </c>
      <c r="MI408" s="10">
        <f>MG408*0.8</f>
        <v/>
      </c>
      <c r="MJ408">
        <f>IFERROR(NX408,"")</f>
        <v/>
      </c>
      <c r="MK408">
        <f>IFERROR(NY408,"")</f>
        <v/>
      </c>
      <c r="ML408">
        <f>IFERROR(NZ408,"")</f>
        <v/>
      </c>
      <c r="MM408">
        <f>IFERROR(OA408,"")</f>
        <v/>
      </c>
      <c r="MN408">
        <f>IFERROR(OB408,"")</f>
        <v/>
      </c>
      <c r="MO408">
        <f>IFERROR(OC408,"")</f>
        <v/>
      </c>
      <c r="MP408" s="1">
        <f>COUNTIFS(#REF!,LT408,#REF!,1,#REF!,"&gt;="&amp;MC408,#REF!,"&lt;="&amp;MB408,#REF!,"&lt;="&amp;ME408,#REF!,"&gt;="&amp;MF408,#REF!,"="&amp;KV408,#REF!,"="&amp;KX408)</f>
        <v/>
      </c>
      <c r="MQ408" s="1">
        <f>COUNTIFS(#REF!,LT408,#REF!,0,#REF!,"&gt;="&amp;MC408,#REF!,"&lt;="&amp;MB408,#REF!,"&lt;="&amp;ME408,#REF!,"&gt;="&amp;MF408,#REF!,"="&amp;KV408,#REF!,"="&amp;KX408)</f>
        <v/>
      </c>
      <c r="MR408" s="1">
        <f>COUNTIFS(#REF!,LT408,#REF!,1,#REF!,"&gt;="&amp;MC408,#REF!,"&lt;="&amp;MB408,#REF!,"&lt;="&amp;ME408,#REF!,"&gt;="&amp;MF408,#REF!,"="&amp;KW408,#REF!,"="&amp;KY408)</f>
        <v/>
      </c>
      <c r="MS408" s="1">
        <f>COUNTIFS(#REF!,LT408,#REF!,0,#REF!,"&gt;="&amp;MC408,#REF!,"&lt;="&amp;MB408,#REF!,"&lt;="&amp;ME408,#REF!,"&gt;="&amp;MF408,#REF!,"="&amp;KW408,#REF!,"="&amp;KY408)</f>
        <v/>
      </c>
      <c r="MT408" s="1">
        <f>COUNTIFS(#REF!,LT408,#REF!,1,#REF!,"&gt;="&amp;MI408,#REF!,"&lt;="&amp;MH408,#REF!,"&lt;="&amp;ME408,#REF!,"&gt;="&amp;MF408)</f>
        <v/>
      </c>
      <c r="MU408" s="1">
        <f>COUNTIFS(#REF!,LT408,#REF!,0,#REF!,"&gt;="&amp;MI408,#REF!,"&lt;="&amp;MH408,#REF!,"&lt;="&amp;ME408,#REF!,"&gt;="&amp;MF408)</f>
        <v/>
      </c>
      <c r="MV408" s="1">
        <f>COUNTIFS(#REF!,LT408,#REF!,1,#REF!,"&gt;="&amp;MI408,#REF!,"&lt;="&amp;MH408,#REF!,"="&amp;KZ408,#REF!,"="&amp;LA408,#REF!,"&lt;="&amp;ME408,#REF!,"&gt;="&amp;MF408)</f>
        <v/>
      </c>
      <c r="MW408" s="1">
        <f>COUNTIFS(#REF!,LT408,#REF!,0,#REF!,"&gt;="&amp;MI408,#REF!,"&lt;="&amp;MH408,#REF!,"="&amp;KZ408,#REF!,"="&amp;LA408,#REF!,"&lt;="&amp;ME408,#REF!,"&gt;="&amp;MF408)</f>
        <v/>
      </c>
      <c r="MX408" s="1">
        <f>COUNTIFS(#REF!,LT408,#REF!,1,#REF!,"&gt;="&amp;MC408,#REF!,"&lt;="&amp;MB408,#REF!,"&lt;="&amp;ME408,#REF!,"&gt;="&amp;MF408)</f>
        <v/>
      </c>
      <c r="MY408" s="1">
        <f>COUNTIFS(#REF!,LT408,#REF!,0,#REF!,"&gt;="&amp;MC408,#REF!,"&lt;="&amp;MB408,#REF!,"&lt;="&amp;ME408,#REF!,"&gt;="&amp;MF408)</f>
        <v/>
      </c>
      <c r="MZ408" s="1">
        <f>COUNTIFS(#REF!,LT408,#REF!,1,#REF!,"&lt;="&amp;ME408,#REF!,"&gt;="&amp;MF408,#REF!,"="&amp;KV408,#REF!,"="&amp;KX408)</f>
        <v/>
      </c>
      <c r="NA408" s="1">
        <f>COUNTIFS(#REF!,LT408,#REF!,0,#REF!,"&lt;="&amp;ME408,#REF!,"&gt;="&amp;MF408,#REF!,"="&amp;KV408,#REF!,"="&amp;KX408)</f>
        <v/>
      </c>
      <c r="NB408" s="1">
        <f>COUNTIFS(#REF!,LT408,#REF!,1,#REF!,"&lt;="&amp;ME408,#REF!,"&gt;="&amp;MF408,#REF!,"="&amp;KW408,#REF!,"="&amp;KY408)</f>
        <v/>
      </c>
      <c r="NC408" s="1">
        <f>COUNTIFS(#REF!,LT408,#REF!,0,#REF!,"&lt;="&amp;ME408,#REF!,"&gt;="&amp;MF408,#REF!,"="&amp;KW408,#REF!,"="&amp;KY408)</f>
        <v/>
      </c>
      <c r="ND408" s="1">
        <f>MP408+MR408+MT408+MV408+MX408+MZ408+NB408</f>
        <v/>
      </c>
      <c r="NE408" s="1">
        <f>MQ408+MS408+MU408+MW408+MY408+NA408+NC408</f>
        <v/>
      </c>
      <c r="NF408" s="1">
        <f>ND408+NE408</f>
        <v/>
      </c>
      <c r="NG408" s="33">
        <f>ND408/(ND408+NE408)</f>
        <v/>
      </c>
      <c r="NH408" s="3">
        <f>1/NG408</f>
        <v/>
      </c>
      <c r="NI408" s="1">
        <f>LH408</f>
        <v/>
      </c>
      <c r="NJ408" s="79">
        <f>((1-NG408)*(1/(NI408-1))*0.98-(NG408*1))</f>
        <v/>
      </c>
      <c r="NK408" s="34">
        <f>IF(LR408&lt;0.9,0,IF(AND(LR408&gt;1.1),0,1))</f>
        <v/>
      </c>
      <c r="NL408" s="34">
        <f>IF(LS408&lt;0.9,0,IF(AND(LS408&gt;1.1),0,1))</f>
        <v/>
      </c>
      <c r="NM408" s="32">
        <f>IF(NF408&gt;99,1,0)</f>
        <v/>
      </c>
      <c r="NN408" s="32">
        <f>IF(NJ408&gt;0.0799,1,0)</f>
        <v/>
      </c>
      <c r="NO408" s="32">
        <f>IF(NJ408&gt;NQ408,1,0)</f>
        <v/>
      </c>
      <c r="NP408" s="32">
        <f>NM408+NN408+NO408+NK408+NL408</f>
        <v/>
      </c>
      <c r="NQ408" s="79">
        <f>(((100*NG408)*(NI408-1)*0.98)-((1-NG408)*100))/100</f>
        <v/>
      </c>
      <c r="NR408" s="34">
        <f>IF(LR408&lt;0.9,0,IF(AND(LR408&gt;1.1),0,1))</f>
        <v/>
      </c>
      <c r="NS408" s="34">
        <f>IF(LS408&lt;0.9,0,IF(AND(LS408&gt;1.1),0,1))</f>
        <v/>
      </c>
      <c r="NT408" s="32">
        <f>IF(NF408&gt;99,1,0)</f>
        <v/>
      </c>
      <c r="NU408" s="32">
        <f>IF(NQ408&gt;0.0799,1,0)</f>
        <v/>
      </c>
      <c r="NV408" s="32">
        <f>IF(NQ408&gt;NJ408,1,0)</f>
        <v/>
      </c>
      <c r="NW408" s="32">
        <f>NT408+NU408+NV408+NR408+NS408</f>
        <v/>
      </c>
      <c r="NX408">
        <f>IF(NP408=5,"LayHome1-0",IF(AND(NW408=5),"BackHome1-0",""))</f>
        <v/>
      </c>
      <c r="NY408">
        <f>IF(NP408=5,KN408,IF(AND(NW408=5),KN408,""))</f>
        <v/>
      </c>
      <c r="NZ408">
        <f>IF(NP408=5,"Match Odds",IF(AND(NW408=5),"Match Odds",""))</f>
        <v/>
      </c>
      <c r="OA408">
        <f>IF(NP408=5,KP408,IF(AND(NW408=5),KP408,""))</f>
        <v/>
      </c>
      <c r="OB408">
        <f>IF(NP408=5,"MATCH_ODDS",IF(AND(NW408=5),"MATCH_ODDS",""))</f>
        <v/>
      </c>
      <c r="OC408">
        <f>IF(NP408=5,"LAY",IF(AND(NW408=5),"BACK",""))</f>
        <v/>
      </c>
    </row>
    <row r="409" ht="16.5" customHeight="1" thickBot="1" thickTop="1">
      <c r="A409" s="2" t="n"/>
      <c r="KN409" s="1">
        <f>IF(INDEX(#REF!,MATCH('HT 1-0'!D409,#REF!,0))=INDEX(#REF!,MATCH('HT 1-0'!D409,#REF!,0)),INDEX(#REF!,MATCH('HT 1-0'!D409,#REF!,0)),"ERROR")</f>
        <v/>
      </c>
      <c r="KO409" s="1">
        <f>IF(INDEX(#REF!,MATCH('HT 1-0'!E409,#REF!,0))=INDEX(#REF!,MATCH('HT 1-0'!E409,#REF!,0)),INDEX(#REF!,MATCH('HT 1-0'!E409,#REF!,0)),"ERROR")</f>
        <v/>
      </c>
      <c r="KP409" s="1">
        <f>KN409&amp;" v "&amp;KO409</f>
        <v/>
      </c>
      <c r="KQ409">
        <f>B409&amp;"_"&amp;C409</f>
        <v/>
      </c>
      <c r="KR409" s="1">
        <f>IF((HW409/KK409)&lt;0.335,"G",IF((HW409/KK409)&gt;0.67,"R","A"))</f>
        <v/>
      </c>
      <c r="KS409" s="1">
        <f>IF((HX409/KK409)&lt;0.335,"G",IF((HX409/KK409)&gt;0.67,"R","A"))</f>
        <v/>
      </c>
      <c r="KT409" s="1">
        <f>IF((IH409/KK409)&lt;0.335,"G",IF((IH409/KK409)&gt;0.67,"R","A"))</f>
        <v/>
      </c>
      <c r="KU409" s="1">
        <f>IF((II409/KK409)&lt;0.335,"G",IF((II409/KK409)&gt;0.67,"R","A"))</f>
        <v/>
      </c>
      <c r="KV409" s="1">
        <f>IF((HZ409/KK409)&lt;0.335,"G",IF((HZ409/KK409)&gt;0.67,"R","A"))</f>
        <v/>
      </c>
      <c r="KW409" s="1">
        <f>IF((HY409/KK409)&lt;0.335,"G",IF((HY409/KK409)&gt;0.67,"R","A"))</f>
        <v/>
      </c>
      <c r="KX409" s="1">
        <f>IF((IK409/KK409)&lt;0.335,"G",IF((IK409/KK409)&gt;0.67,"R","A"))</f>
        <v/>
      </c>
      <c r="KY409" s="1">
        <f>IF((IJ409/KK409)&lt;0.335,"G",IF((IJ409/KK409)&gt;0.67,"R","A"))</f>
        <v/>
      </c>
      <c r="KZ409" s="1">
        <f>IF((HQ409/KK409)&lt;0.335,"G",IF((HQ409/KK409)&gt;0.67,"R","A"))</f>
        <v/>
      </c>
      <c r="LA409" s="1">
        <f>IF((IB409/KK409)&lt;0.335,"G",IF((IB409/KK409)&gt;0.67,"R","A"))</f>
        <v/>
      </c>
      <c r="LB409">
        <f>IF(LQ409="1-0",INDEX(Scrape!#REF!,MATCH('HT 1-0'!KP409,Scrape!$B:$B,0)),"")</f>
        <v/>
      </c>
      <c r="LC409">
        <f>IF(LQ409="1-0",INDEX(Scrape!$A:$A,MATCH('HT 1-0'!KP409,Scrape!$B:$B,0)),"")</f>
        <v/>
      </c>
      <c r="LD409">
        <f>IF(LQ409="1-0",INDEX(Scrape!$B:$B,MATCH('HT 1-0'!KP409,Scrape!$B:$B,0)),"")</f>
        <v/>
      </c>
      <c r="LE409">
        <f>IF(LQ409="1-0",INDEX(Scrape!$C:$C,MATCH('HT 1-0'!KP409,Scrape!$B:$B,0)),"")</f>
        <v/>
      </c>
      <c r="LF409">
        <f>IF(LQ409="1-0",INDEX(Scrape!$D:$D,MATCH('HT 1-0'!KP409,Scrape!$B:$B,0)),"")</f>
        <v/>
      </c>
      <c r="LG409">
        <f>IF(LQ409="1-0",INDEX(Scrape!$E:$E,MATCH('HT 1-0'!KP409,Scrape!$B:$B,0)),"")</f>
        <v/>
      </c>
      <c r="LH409">
        <f>IF(LQ409="1-0",INDEX(Scrape!$F:$F,MATCH('HT 1-0'!KP409,Scrape!$B:$B,0)),"")</f>
        <v/>
      </c>
      <c r="LI409">
        <f>IF(LQ409="1-0",INDEX(Scrape!$G:$G,MATCH('HT 1-0'!KP409,Scrape!$B:$B,0)),"")</f>
        <v/>
      </c>
      <c r="LJ409">
        <f>IF(LQ409="1-0",INDEX(Scrape!$H:$H,MATCH('HT 1-0'!KP409,Scrape!$B:$B,0)),"")</f>
        <v/>
      </c>
      <c r="LK409">
        <f>IF(LQ409="1-0",INDEX(Scrape!$I:$I,MATCH('HT 1-0'!KP409,Scrape!$B:$B,0)),"")</f>
        <v/>
      </c>
      <c r="LL409">
        <f>IF(LQ409="1-0",INDEX(Scrape!$J:$J,MATCH('HT 1-0'!KP409,Scrape!$B:$B,0)),"")</f>
        <v/>
      </c>
      <c r="LM409">
        <f>IF(LQ409="1-0",INDEX(Scrape!$K:$K,MATCH('HT 1-0'!KP409,Scrape!$B:$B,0)),"")</f>
        <v/>
      </c>
      <c r="LN409">
        <f>IF(LQ409="1-0",INDEX(Scrape!$L:$L,MATCH('HT 1-0'!KP409,Scrape!$B:$B,0)),"")</f>
        <v/>
      </c>
      <c r="LO409">
        <f>IF(LQ409="1-0",INDEX(Scrape!$M:$M,MATCH('HT 1-0'!KP409,Scrape!$B:$B,0)),"")</f>
        <v/>
      </c>
      <c r="LP409">
        <f>IF(LQ409="1-0",INDEX(Scrape!$N:$N,MATCH('HT 1-0'!KP409,Scrape!$B:$B,0)),"")</f>
        <v/>
      </c>
      <c r="LQ409">
        <f>INDEX(Scrape!$O:$O,MATCH('HT 1-0'!KP409,Scrape!$B:$B,0))</f>
        <v/>
      </c>
      <c r="LR409">
        <f>(1/LJ409)+(1/LI409)+(1/LH409)</f>
        <v/>
      </c>
      <c r="LS409">
        <f>(1/LG409)+(1/LF409)+(1/LE409)</f>
        <v/>
      </c>
      <c r="LT409" s="8">
        <f>IF(INDEX(#REF!,MATCH(KQ409,#REF!,0))=INDEX(#REF!,MATCH(KQ409,#REF!,0)),INDEX(#REF!,MATCH(KQ409,#REF!,0)),"ERROR")</f>
        <v/>
      </c>
      <c r="LU409" s="4">
        <f>IF(KR409="G",2,IF(KR409="R",0.5,IF(KR409="A",1)))</f>
        <v/>
      </c>
      <c r="LV409" s="4">
        <f>IF(KS409="G",0.5,IF(KS409="R",2,IF(KS409="A",1)))</f>
        <v/>
      </c>
      <c r="LW409" s="4">
        <f>IF(KT409="G",2,IF(KT409="R",0.5,IF(KT409="A",1)))</f>
        <v/>
      </c>
      <c r="LX409" s="4">
        <f>IF(KU409="G",0.5,IF(KU409="R",2,IF(KU409="A",1)))</f>
        <v/>
      </c>
      <c r="LY409" s="7">
        <f>(LK409*(LU409+LX409)+(LL409*(LU409+LX409)))</f>
        <v/>
      </c>
      <c r="LZ409" s="7">
        <f>(LN409*(LV409+LW409)+(LO409*(LV409+LW409)))</f>
        <v/>
      </c>
      <c r="MA409" s="11">
        <f>LY409-LZ409</f>
        <v/>
      </c>
      <c r="MB409" s="5">
        <f>MA409+2</f>
        <v/>
      </c>
      <c r="MC409" s="6">
        <f>MA409-2</f>
        <v/>
      </c>
      <c r="MD409" s="4">
        <f>LE409</f>
        <v/>
      </c>
      <c r="ME409" s="9">
        <f>IF(MD409=0,1000,MD409+0.75)</f>
        <v/>
      </c>
      <c r="MF409" s="10">
        <f>IF(MD409=0,0,MD409-0.75)</f>
        <v/>
      </c>
      <c r="MG409" s="4">
        <f>((LM409*(LU409+LX409))-((LP409*(LV409+LW409))))</f>
        <v/>
      </c>
      <c r="MH409" s="9">
        <f>MG409*1.2</f>
        <v/>
      </c>
      <c r="MI409" s="10">
        <f>MG409*0.8</f>
        <v/>
      </c>
      <c r="MJ409">
        <f>IFERROR(NX409,"")</f>
        <v/>
      </c>
      <c r="MK409">
        <f>IFERROR(NY409,"")</f>
        <v/>
      </c>
      <c r="ML409">
        <f>IFERROR(NZ409,"")</f>
        <v/>
      </c>
      <c r="MM409">
        <f>IFERROR(OA409,"")</f>
        <v/>
      </c>
      <c r="MN409">
        <f>IFERROR(OB409,"")</f>
        <v/>
      </c>
      <c r="MO409">
        <f>IFERROR(OC409,"")</f>
        <v/>
      </c>
      <c r="MP409" s="1">
        <f>COUNTIFS(#REF!,LT409,#REF!,1,#REF!,"&gt;="&amp;MC409,#REF!,"&lt;="&amp;MB409,#REF!,"&lt;="&amp;ME409,#REF!,"&gt;="&amp;MF409,#REF!,"="&amp;KV409,#REF!,"="&amp;KX409)</f>
        <v/>
      </c>
      <c r="MQ409" s="1">
        <f>COUNTIFS(#REF!,LT409,#REF!,0,#REF!,"&gt;="&amp;MC409,#REF!,"&lt;="&amp;MB409,#REF!,"&lt;="&amp;ME409,#REF!,"&gt;="&amp;MF409,#REF!,"="&amp;KV409,#REF!,"="&amp;KX409)</f>
        <v/>
      </c>
      <c r="MR409" s="1">
        <f>COUNTIFS(#REF!,LT409,#REF!,1,#REF!,"&gt;="&amp;MC409,#REF!,"&lt;="&amp;MB409,#REF!,"&lt;="&amp;ME409,#REF!,"&gt;="&amp;MF409,#REF!,"="&amp;KW409,#REF!,"="&amp;KY409)</f>
        <v/>
      </c>
      <c r="MS409" s="1">
        <f>COUNTIFS(#REF!,LT409,#REF!,0,#REF!,"&gt;="&amp;MC409,#REF!,"&lt;="&amp;MB409,#REF!,"&lt;="&amp;ME409,#REF!,"&gt;="&amp;MF409,#REF!,"="&amp;KW409,#REF!,"="&amp;KY409)</f>
        <v/>
      </c>
      <c r="MT409" s="1">
        <f>COUNTIFS(#REF!,LT409,#REF!,1,#REF!,"&gt;="&amp;MI409,#REF!,"&lt;="&amp;MH409,#REF!,"&lt;="&amp;ME409,#REF!,"&gt;="&amp;MF409)</f>
        <v/>
      </c>
      <c r="MU409" s="1">
        <f>COUNTIFS(#REF!,LT409,#REF!,0,#REF!,"&gt;="&amp;MI409,#REF!,"&lt;="&amp;MH409,#REF!,"&lt;="&amp;ME409,#REF!,"&gt;="&amp;MF409)</f>
        <v/>
      </c>
      <c r="MV409" s="1">
        <f>COUNTIFS(#REF!,LT409,#REF!,1,#REF!,"&gt;="&amp;MI409,#REF!,"&lt;="&amp;MH409,#REF!,"="&amp;KZ409,#REF!,"="&amp;LA409,#REF!,"&lt;="&amp;ME409,#REF!,"&gt;="&amp;MF409)</f>
        <v/>
      </c>
      <c r="MW409" s="1">
        <f>COUNTIFS(#REF!,LT409,#REF!,0,#REF!,"&gt;="&amp;MI409,#REF!,"&lt;="&amp;MH409,#REF!,"="&amp;KZ409,#REF!,"="&amp;LA409,#REF!,"&lt;="&amp;ME409,#REF!,"&gt;="&amp;MF409)</f>
        <v/>
      </c>
      <c r="MX409" s="1">
        <f>COUNTIFS(#REF!,LT409,#REF!,1,#REF!,"&gt;="&amp;MC409,#REF!,"&lt;="&amp;MB409,#REF!,"&lt;="&amp;ME409,#REF!,"&gt;="&amp;MF409)</f>
        <v/>
      </c>
      <c r="MY409" s="1">
        <f>COUNTIFS(#REF!,LT409,#REF!,0,#REF!,"&gt;="&amp;MC409,#REF!,"&lt;="&amp;MB409,#REF!,"&lt;="&amp;ME409,#REF!,"&gt;="&amp;MF409)</f>
        <v/>
      </c>
      <c r="MZ409" s="1">
        <f>COUNTIFS(#REF!,LT409,#REF!,1,#REF!,"&lt;="&amp;ME409,#REF!,"&gt;="&amp;MF409,#REF!,"="&amp;KV409,#REF!,"="&amp;KX409)</f>
        <v/>
      </c>
      <c r="NA409" s="1">
        <f>COUNTIFS(#REF!,LT409,#REF!,0,#REF!,"&lt;="&amp;ME409,#REF!,"&gt;="&amp;MF409,#REF!,"="&amp;KV409,#REF!,"="&amp;KX409)</f>
        <v/>
      </c>
      <c r="NB409" s="1">
        <f>COUNTIFS(#REF!,LT409,#REF!,1,#REF!,"&lt;="&amp;ME409,#REF!,"&gt;="&amp;MF409,#REF!,"="&amp;KW409,#REF!,"="&amp;KY409)</f>
        <v/>
      </c>
      <c r="NC409" s="1">
        <f>COUNTIFS(#REF!,LT409,#REF!,0,#REF!,"&lt;="&amp;ME409,#REF!,"&gt;="&amp;MF409,#REF!,"="&amp;KW409,#REF!,"="&amp;KY409)</f>
        <v/>
      </c>
      <c r="ND409" s="1">
        <f>MP409+MR409+MT409+MV409+MX409+MZ409+NB409</f>
        <v/>
      </c>
      <c r="NE409" s="1">
        <f>MQ409+MS409+MU409+MW409+MY409+NA409+NC409</f>
        <v/>
      </c>
      <c r="NF409" s="1">
        <f>ND409+NE409</f>
        <v/>
      </c>
      <c r="NG409" s="33">
        <f>ND409/(ND409+NE409)</f>
        <v/>
      </c>
      <c r="NH409" s="3">
        <f>1/NG409</f>
        <v/>
      </c>
      <c r="NI409" s="1">
        <f>LH409</f>
        <v/>
      </c>
      <c r="NJ409" s="79">
        <f>((1-NG409)*(1/(NI409-1))*0.98-(NG409*1))</f>
        <v/>
      </c>
      <c r="NK409" s="34">
        <f>IF(LR409&lt;0.9,0,IF(AND(LR409&gt;1.1),0,1))</f>
        <v/>
      </c>
      <c r="NL409" s="34">
        <f>IF(LS409&lt;0.9,0,IF(AND(LS409&gt;1.1),0,1))</f>
        <v/>
      </c>
      <c r="NM409" s="32">
        <f>IF(NF409&gt;99,1,0)</f>
        <v/>
      </c>
      <c r="NN409" s="32">
        <f>IF(NJ409&gt;0.0799,1,0)</f>
        <v/>
      </c>
      <c r="NO409" s="32">
        <f>IF(NJ409&gt;NQ409,1,0)</f>
        <v/>
      </c>
      <c r="NP409" s="32">
        <f>NM409+NN409+NO409+NK409+NL409</f>
        <v/>
      </c>
      <c r="NQ409" s="79">
        <f>(((100*NG409)*(NI409-1)*0.98)-((1-NG409)*100))/100</f>
        <v/>
      </c>
      <c r="NR409" s="34">
        <f>IF(LR409&lt;0.9,0,IF(AND(LR409&gt;1.1),0,1))</f>
        <v/>
      </c>
      <c r="NS409" s="34">
        <f>IF(LS409&lt;0.9,0,IF(AND(LS409&gt;1.1),0,1))</f>
        <v/>
      </c>
      <c r="NT409" s="32">
        <f>IF(NF409&gt;99,1,0)</f>
        <v/>
      </c>
      <c r="NU409" s="32">
        <f>IF(NQ409&gt;0.0799,1,0)</f>
        <v/>
      </c>
      <c r="NV409" s="32">
        <f>IF(NQ409&gt;NJ409,1,0)</f>
        <v/>
      </c>
      <c r="NW409" s="32">
        <f>NT409+NU409+NV409+NR409+NS409</f>
        <v/>
      </c>
      <c r="NX409">
        <f>IF(NP409=5,"LayHome1-0",IF(AND(NW409=5),"BackHome1-0",""))</f>
        <v/>
      </c>
      <c r="NY409">
        <f>IF(NP409=5,KN409,IF(AND(NW409=5),KN409,""))</f>
        <v/>
      </c>
      <c r="NZ409">
        <f>IF(NP409=5,"Match Odds",IF(AND(NW409=5),"Match Odds",""))</f>
        <v/>
      </c>
      <c r="OA409">
        <f>IF(NP409=5,KP409,IF(AND(NW409=5),KP409,""))</f>
        <v/>
      </c>
      <c r="OB409">
        <f>IF(NP409=5,"MATCH_ODDS",IF(AND(NW409=5),"MATCH_ODDS",""))</f>
        <v/>
      </c>
      <c r="OC409">
        <f>IF(NP409=5,"LAY",IF(AND(NW409=5),"BACK",""))</f>
        <v/>
      </c>
    </row>
    <row r="410" ht="16.5" customHeight="1" thickBot="1" thickTop="1">
      <c r="A410" s="2" t="n"/>
      <c r="KN410" s="1">
        <f>IF(INDEX(#REF!,MATCH('HT 1-0'!D410,#REF!,0))=INDEX(#REF!,MATCH('HT 1-0'!D410,#REF!,0)),INDEX(#REF!,MATCH('HT 1-0'!D410,#REF!,0)),"ERROR")</f>
        <v/>
      </c>
      <c r="KO410" s="1">
        <f>IF(INDEX(#REF!,MATCH('HT 1-0'!E410,#REF!,0))=INDEX(#REF!,MATCH('HT 1-0'!E410,#REF!,0)),INDEX(#REF!,MATCH('HT 1-0'!E410,#REF!,0)),"ERROR")</f>
        <v/>
      </c>
      <c r="KP410" s="1">
        <f>KN410&amp;" v "&amp;KO410</f>
        <v/>
      </c>
      <c r="KQ410">
        <f>B410&amp;"_"&amp;C410</f>
        <v/>
      </c>
      <c r="KR410" s="1">
        <f>IF((HW410/KK410)&lt;0.335,"G",IF((HW410/KK410)&gt;0.67,"R","A"))</f>
        <v/>
      </c>
      <c r="KS410" s="1">
        <f>IF((HX410/KK410)&lt;0.335,"G",IF((HX410/KK410)&gt;0.67,"R","A"))</f>
        <v/>
      </c>
      <c r="KT410" s="1">
        <f>IF((IH410/KK410)&lt;0.335,"G",IF((IH410/KK410)&gt;0.67,"R","A"))</f>
        <v/>
      </c>
      <c r="KU410" s="1">
        <f>IF((II410/KK410)&lt;0.335,"G",IF((II410/KK410)&gt;0.67,"R","A"))</f>
        <v/>
      </c>
      <c r="KV410" s="1">
        <f>IF((HZ410/KK410)&lt;0.335,"G",IF((HZ410/KK410)&gt;0.67,"R","A"))</f>
        <v/>
      </c>
      <c r="KW410" s="1">
        <f>IF((HY410/KK410)&lt;0.335,"G",IF((HY410/KK410)&gt;0.67,"R","A"))</f>
        <v/>
      </c>
      <c r="KX410" s="1">
        <f>IF((IK410/KK410)&lt;0.335,"G",IF((IK410/KK410)&gt;0.67,"R","A"))</f>
        <v/>
      </c>
      <c r="KY410" s="1">
        <f>IF((IJ410/KK410)&lt;0.335,"G",IF((IJ410/KK410)&gt;0.67,"R","A"))</f>
        <v/>
      </c>
      <c r="KZ410" s="1">
        <f>IF((HQ410/KK410)&lt;0.335,"G",IF((HQ410/KK410)&gt;0.67,"R","A"))</f>
        <v/>
      </c>
      <c r="LA410" s="1">
        <f>IF((IB410/KK410)&lt;0.335,"G",IF((IB410/KK410)&gt;0.67,"R","A"))</f>
        <v/>
      </c>
      <c r="LB410">
        <f>IF(LQ410="1-0",INDEX(Scrape!#REF!,MATCH('HT 1-0'!KP410,Scrape!$B:$B,0)),"")</f>
        <v/>
      </c>
      <c r="LC410">
        <f>IF(LQ410="1-0",INDEX(Scrape!$A:$A,MATCH('HT 1-0'!KP410,Scrape!$B:$B,0)),"")</f>
        <v/>
      </c>
      <c r="LD410">
        <f>IF(LQ410="1-0",INDEX(Scrape!$B:$B,MATCH('HT 1-0'!KP410,Scrape!$B:$B,0)),"")</f>
        <v/>
      </c>
      <c r="LE410">
        <f>IF(LQ410="1-0",INDEX(Scrape!$C:$C,MATCH('HT 1-0'!KP410,Scrape!$B:$B,0)),"")</f>
        <v/>
      </c>
      <c r="LF410">
        <f>IF(LQ410="1-0",INDEX(Scrape!$D:$D,MATCH('HT 1-0'!KP410,Scrape!$B:$B,0)),"")</f>
        <v/>
      </c>
      <c r="LG410">
        <f>IF(LQ410="1-0",INDEX(Scrape!$E:$E,MATCH('HT 1-0'!KP410,Scrape!$B:$B,0)),"")</f>
        <v/>
      </c>
      <c r="LH410">
        <f>IF(LQ410="1-0",INDEX(Scrape!$F:$F,MATCH('HT 1-0'!KP410,Scrape!$B:$B,0)),"")</f>
        <v/>
      </c>
      <c r="LI410">
        <f>IF(LQ410="1-0",INDEX(Scrape!$G:$G,MATCH('HT 1-0'!KP410,Scrape!$B:$B,0)),"")</f>
        <v/>
      </c>
      <c r="LJ410">
        <f>IF(LQ410="1-0",INDEX(Scrape!$H:$H,MATCH('HT 1-0'!KP410,Scrape!$B:$B,0)),"")</f>
        <v/>
      </c>
      <c r="LK410">
        <f>IF(LQ410="1-0",INDEX(Scrape!$I:$I,MATCH('HT 1-0'!KP410,Scrape!$B:$B,0)),"")</f>
        <v/>
      </c>
      <c r="LL410">
        <f>IF(LQ410="1-0",INDEX(Scrape!$J:$J,MATCH('HT 1-0'!KP410,Scrape!$B:$B,0)),"")</f>
        <v/>
      </c>
      <c r="LM410">
        <f>IF(LQ410="1-0",INDEX(Scrape!$K:$K,MATCH('HT 1-0'!KP410,Scrape!$B:$B,0)),"")</f>
        <v/>
      </c>
      <c r="LN410">
        <f>IF(LQ410="1-0",INDEX(Scrape!$L:$L,MATCH('HT 1-0'!KP410,Scrape!$B:$B,0)),"")</f>
        <v/>
      </c>
      <c r="LO410">
        <f>IF(LQ410="1-0",INDEX(Scrape!$M:$M,MATCH('HT 1-0'!KP410,Scrape!$B:$B,0)),"")</f>
        <v/>
      </c>
      <c r="LP410">
        <f>IF(LQ410="1-0",INDEX(Scrape!$N:$N,MATCH('HT 1-0'!KP410,Scrape!$B:$B,0)),"")</f>
        <v/>
      </c>
      <c r="LQ410">
        <f>INDEX(Scrape!$O:$O,MATCH('HT 1-0'!KP410,Scrape!$B:$B,0))</f>
        <v/>
      </c>
      <c r="LR410">
        <f>(1/LJ410)+(1/LI410)+(1/LH410)</f>
        <v/>
      </c>
      <c r="LS410">
        <f>(1/LG410)+(1/LF410)+(1/LE410)</f>
        <v/>
      </c>
      <c r="LT410" s="8">
        <f>IF(INDEX(#REF!,MATCH(KQ410,#REF!,0))=INDEX(#REF!,MATCH(KQ410,#REF!,0)),INDEX(#REF!,MATCH(KQ410,#REF!,0)),"ERROR")</f>
        <v/>
      </c>
      <c r="LU410" s="4">
        <f>IF(KR410="G",2,IF(KR410="R",0.5,IF(KR410="A",1)))</f>
        <v/>
      </c>
      <c r="LV410" s="4">
        <f>IF(KS410="G",0.5,IF(KS410="R",2,IF(KS410="A",1)))</f>
        <v/>
      </c>
      <c r="LW410" s="4">
        <f>IF(KT410="G",2,IF(KT410="R",0.5,IF(KT410="A",1)))</f>
        <v/>
      </c>
      <c r="LX410" s="4">
        <f>IF(KU410="G",0.5,IF(KU410="R",2,IF(KU410="A",1)))</f>
        <v/>
      </c>
      <c r="LY410" s="7">
        <f>(LK410*(LU410+LX410)+(LL410*(LU410+LX410)))</f>
        <v/>
      </c>
      <c r="LZ410" s="7">
        <f>(LN410*(LV410+LW410)+(LO410*(LV410+LW410)))</f>
        <v/>
      </c>
      <c r="MA410" s="11">
        <f>LY410-LZ410</f>
        <v/>
      </c>
      <c r="MB410" s="5">
        <f>MA410+2</f>
        <v/>
      </c>
      <c r="MC410" s="6">
        <f>MA410-2</f>
        <v/>
      </c>
      <c r="MD410" s="4">
        <f>LE410</f>
        <v/>
      </c>
      <c r="ME410" s="9">
        <f>IF(MD410=0,1000,MD410+0.75)</f>
        <v/>
      </c>
      <c r="MF410" s="10">
        <f>IF(MD410=0,0,MD410-0.75)</f>
        <v/>
      </c>
      <c r="MG410" s="4">
        <f>((LM410*(LU410+LX410))-((LP410*(LV410+LW410))))</f>
        <v/>
      </c>
      <c r="MH410" s="9">
        <f>MG410*1.2</f>
        <v/>
      </c>
      <c r="MI410" s="10">
        <f>MG410*0.8</f>
        <v/>
      </c>
      <c r="MJ410">
        <f>IFERROR(NX410,"")</f>
        <v/>
      </c>
      <c r="MK410">
        <f>IFERROR(NY410,"")</f>
        <v/>
      </c>
      <c r="ML410">
        <f>IFERROR(NZ410,"")</f>
        <v/>
      </c>
      <c r="MM410">
        <f>IFERROR(OA410,"")</f>
        <v/>
      </c>
      <c r="MN410">
        <f>IFERROR(OB410,"")</f>
        <v/>
      </c>
      <c r="MO410">
        <f>IFERROR(OC410,"")</f>
        <v/>
      </c>
      <c r="MP410" s="1">
        <f>COUNTIFS(#REF!,LT410,#REF!,1,#REF!,"&gt;="&amp;MC410,#REF!,"&lt;="&amp;MB410,#REF!,"&lt;="&amp;ME410,#REF!,"&gt;="&amp;MF410,#REF!,"="&amp;KV410,#REF!,"="&amp;KX410)</f>
        <v/>
      </c>
      <c r="MQ410" s="1">
        <f>COUNTIFS(#REF!,LT410,#REF!,0,#REF!,"&gt;="&amp;MC410,#REF!,"&lt;="&amp;MB410,#REF!,"&lt;="&amp;ME410,#REF!,"&gt;="&amp;MF410,#REF!,"="&amp;KV410,#REF!,"="&amp;KX410)</f>
        <v/>
      </c>
      <c r="MR410" s="1">
        <f>COUNTIFS(#REF!,LT410,#REF!,1,#REF!,"&gt;="&amp;MC410,#REF!,"&lt;="&amp;MB410,#REF!,"&lt;="&amp;ME410,#REF!,"&gt;="&amp;MF410,#REF!,"="&amp;KW410,#REF!,"="&amp;KY410)</f>
        <v/>
      </c>
      <c r="MS410" s="1">
        <f>COUNTIFS(#REF!,LT410,#REF!,0,#REF!,"&gt;="&amp;MC410,#REF!,"&lt;="&amp;MB410,#REF!,"&lt;="&amp;ME410,#REF!,"&gt;="&amp;MF410,#REF!,"="&amp;KW410,#REF!,"="&amp;KY410)</f>
        <v/>
      </c>
      <c r="MT410" s="1">
        <f>COUNTIFS(#REF!,LT410,#REF!,1,#REF!,"&gt;="&amp;MI410,#REF!,"&lt;="&amp;MH410,#REF!,"&lt;="&amp;ME410,#REF!,"&gt;="&amp;MF410)</f>
        <v/>
      </c>
      <c r="MU410" s="1">
        <f>COUNTIFS(#REF!,LT410,#REF!,0,#REF!,"&gt;="&amp;MI410,#REF!,"&lt;="&amp;MH410,#REF!,"&lt;="&amp;ME410,#REF!,"&gt;="&amp;MF410)</f>
        <v/>
      </c>
      <c r="MV410" s="1">
        <f>COUNTIFS(#REF!,LT410,#REF!,1,#REF!,"&gt;="&amp;MI410,#REF!,"&lt;="&amp;MH410,#REF!,"="&amp;KZ410,#REF!,"="&amp;LA410,#REF!,"&lt;="&amp;ME410,#REF!,"&gt;="&amp;MF410)</f>
        <v/>
      </c>
      <c r="MW410" s="1">
        <f>COUNTIFS(#REF!,LT410,#REF!,0,#REF!,"&gt;="&amp;MI410,#REF!,"&lt;="&amp;MH410,#REF!,"="&amp;KZ410,#REF!,"="&amp;LA410,#REF!,"&lt;="&amp;ME410,#REF!,"&gt;="&amp;MF410)</f>
        <v/>
      </c>
      <c r="MX410" s="1">
        <f>COUNTIFS(#REF!,LT410,#REF!,1,#REF!,"&gt;="&amp;MC410,#REF!,"&lt;="&amp;MB410,#REF!,"&lt;="&amp;ME410,#REF!,"&gt;="&amp;MF410)</f>
        <v/>
      </c>
      <c r="MY410" s="1">
        <f>COUNTIFS(#REF!,LT410,#REF!,0,#REF!,"&gt;="&amp;MC410,#REF!,"&lt;="&amp;MB410,#REF!,"&lt;="&amp;ME410,#REF!,"&gt;="&amp;MF410)</f>
        <v/>
      </c>
      <c r="MZ410" s="1">
        <f>COUNTIFS(#REF!,LT410,#REF!,1,#REF!,"&lt;="&amp;ME410,#REF!,"&gt;="&amp;MF410,#REF!,"="&amp;KV410,#REF!,"="&amp;KX410)</f>
        <v/>
      </c>
      <c r="NA410" s="1">
        <f>COUNTIFS(#REF!,LT410,#REF!,0,#REF!,"&lt;="&amp;ME410,#REF!,"&gt;="&amp;MF410,#REF!,"="&amp;KV410,#REF!,"="&amp;KX410)</f>
        <v/>
      </c>
      <c r="NB410" s="1">
        <f>COUNTIFS(#REF!,LT410,#REF!,1,#REF!,"&lt;="&amp;ME410,#REF!,"&gt;="&amp;MF410,#REF!,"="&amp;KW410,#REF!,"="&amp;KY410)</f>
        <v/>
      </c>
      <c r="NC410" s="1">
        <f>COUNTIFS(#REF!,LT410,#REF!,0,#REF!,"&lt;="&amp;ME410,#REF!,"&gt;="&amp;MF410,#REF!,"="&amp;KW410,#REF!,"="&amp;KY410)</f>
        <v/>
      </c>
      <c r="ND410" s="1">
        <f>MP410+MR410+MT410+MV410+MX410+MZ410+NB410</f>
        <v/>
      </c>
      <c r="NE410" s="1">
        <f>MQ410+MS410+MU410+MW410+MY410+NA410+NC410</f>
        <v/>
      </c>
      <c r="NF410" s="1">
        <f>ND410+NE410</f>
        <v/>
      </c>
      <c r="NG410" s="33">
        <f>ND410/(ND410+NE410)</f>
        <v/>
      </c>
      <c r="NH410" s="3">
        <f>1/NG410</f>
        <v/>
      </c>
      <c r="NI410" s="1">
        <f>LH410</f>
        <v/>
      </c>
      <c r="NJ410" s="79">
        <f>((1-NG410)*(1/(NI410-1))*0.98-(NG410*1))</f>
        <v/>
      </c>
      <c r="NK410" s="34">
        <f>IF(LR410&lt;0.9,0,IF(AND(LR410&gt;1.1),0,1))</f>
        <v/>
      </c>
      <c r="NL410" s="34">
        <f>IF(LS410&lt;0.9,0,IF(AND(LS410&gt;1.1),0,1))</f>
        <v/>
      </c>
      <c r="NM410" s="32">
        <f>IF(NF410&gt;99,1,0)</f>
        <v/>
      </c>
      <c r="NN410" s="32">
        <f>IF(NJ410&gt;0.0799,1,0)</f>
        <v/>
      </c>
      <c r="NO410" s="32">
        <f>IF(NJ410&gt;NQ410,1,0)</f>
        <v/>
      </c>
      <c r="NP410" s="32">
        <f>NM410+NN410+NO410+NK410+NL410</f>
        <v/>
      </c>
      <c r="NQ410" s="79">
        <f>(((100*NG410)*(NI410-1)*0.98)-((1-NG410)*100))/100</f>
        <v/>
      </c>
      <c r="NR410" s="34">
        <f>IF(LR410&lt;0.9,0,IF(AND(LR410&gt;1.1),0,1))</f>
        <v/>
      </c>
      <c r="NS410" s="34">
        <f>IF(LS410&lt;0.9,0,IF(AND(LS410&gt;1.1),0,1))</f>
        <v/>
      </c>
      <c r="NT410" s="32">
        <f>IF(NF410&gt;99,1,0)</f>
        <v/>
      </c>
      <c r="NU410" s="32">
        <f>IF(NQ410&gt;0.0799,1,0)</f>
        <v/>
      </c>
      <c r="NV410" s="32">
        <f>IF(NQ410&gt;NJ410,1,0)</f>
        <v/>
      </c>
      <c r="NW410" s="32">
        <f>NT410+NU410+NV410+NR410+NS410</f>
        <v/>
      </c>
      <c r="NX410">
        <f>IF(NP410=5,"LayHome1-0",IF(AND(NW410=5),"BackHome1-0",""))</f>
        <v/>
      </c>
      <c r="NY410">
        <f>IF(NP410=5,KN410,IF(AND(NW410=5),KN410,""))</f>
        <v/>
      </c>
      <c r="NZ410">
        <f>IF(NP410=5,"Match Odds",IF(AND(NW410=5),"Match Odds",""))</f>
        <v/>
      </c>
      <c r="OA410">
        <f>IF(NP410=5,KP410,IF(AND(NW410=5),KP410,""))</f>
        <v/>
      </c>
      <c r="OB410">
        <f>IF(NP410=5,"MATCH_ODDS",IF(AND(NW410=5),"MATCH_ODDS",""))</f>
        <v/>
      </c>
      <c r="OC410">
        <f>IF(NP410=5,"LAY",IF(AND(NW410=5),"BACK",""))</f>
        <v/>
      </c>
    </row>
    <row r="411" ht="16.5" customHeight="1" thickBot="1" thickTop="1">
      <c r="A411" s="2" t="n"/>
      <c r="KN411" s="1">
        <f>IF(INDEX(#REF!,MATCH('HT 1-0'!D411,#REF!,0))=INDEX(#REF!,MATCH('HT 1-0'!D411,#REF!,0)),INDEX(#REF!,MATCH('HT 1-0'!D411,#REF!,0)),"ERROR")</f>
        <v/>
      </c>
      <c r="KO411" s="1">
        <f>IF(INDEX(#REF!,MATCH('HT 1-0'!E411,#REF!,0))=INDEX(#REF!,MATCH('HT 1-0'!E411,#REF!,0)),INDEX(#REF!,MATCH('HT 1-0'!E411,#REF!,0)),"ERROR")</f>
        <v/>
      </c>
      <c r="KP411" s="1">
        <f>KN411&amp;" v "&amp;KO411</f>
        <v/>
      </c>
      <c r="KQ411">
        <f>B411&amp;"_"&amp;C411</f>
        <v/>
      </c>
      <c r="KR411" s="1">
        <f>IF((HW411/KK411)&lt;0.335,"G",IF((HW411/KK411)&gt;0.67,"R","A"))</f>
        <v/>
      </c>
      <c r="KS411" s="1">
        <f>IF((HX411/KK411)&lt;0.335,"G",IF((HX411/KK411)&gt;0.67,"R","A"))</f>
        <v/>
      </c>
      <c r="KT411" s="1">
        <f>IF((IH411/KK411)&lt;0.335,"G",IF((IH411/KK411)&gt;0.67,"R","A"))</f>
        <v/>
      </c>
      <c r="KU411" s="1">
        <f>IF((II411/KK411)&lt;0.335,"G",IF((II411/KK411)&gt;0.67,"R","A"))</f>
        <v/>
      </c>
      <c r="KV411" s="1">
        <f>IF((HZ411/KK411)&lt;0.335,"G",IF((HZ411/KK411)&gt;0.67,"R","A"))</f>
        <v/>
      </c>
      <c r="KW411" s="1">
        <f>IF((HY411/KK411)&lt;0.335,"G",IF((HY411/KK411)&gt;0.67,"R","A"))</f>
        <v/>
      </c>
      <c r="KX411" s="1">
        <f>IF((IK411/KK411)&lt;0.335,"G",IF((IK411/KK411)&gt;0.67,"R","A"))</f>
        <v/>
      </c>
      <c r="KY411" s="1">
        <f>IF((IJ411/KK411)&lt;0.335,"G",IF((IJ411/KK411)&gt;0.67,"R","A"))</f>
        <v/>
      </c>
      <c r="KZ411" s="1">
        <f>IF((HQ411/KK411)&lt;0.335,"G",IF((HQ411/KK411)&gt;0.67,"R","A"))</f>
        <v/>
      </c>
      <c r="LA411" s="1">
        <f>IF((IB411/KK411)&lt;0.335,"G",IF((IB411/KK411)&gt;0.67,"R","A"))</f>
        <v/>
      </c>
      <c r="LB411">
        <f>IF(LQ411="1-0",INDEX(Scrape!#REF!,MATCH('HT 1-0'!KP411,Scrape!$B:$B,0)),"")</f>
        <v/>
      </c>
      <c r="LC411">
        <f>IF(LQ411="1-0",INDEX(Scrape!$A:$A,MATCH('HT 1-0'!KP411,Scrape!$B:$B,0)),"")</f>
        <v/>
      </c>
      <c r="LD411">
        <f>IF(LQ411="1-0",INDEX(Scrape!$B:$B,MATCH('HT 1-0'!KP411,Scrape!$B:$B,0)),"")</f>
        <v/>
      </c>
      <c r="LE411">
        <f>IF(LQ411="1-0",INDEX(Scrape!$C:$C,MATCH('HT 1-0'!KP411,Scrape!$B:$B,0)),"")</f>
        <v/>
      </c>
      <c r="LF411">
        <f>IF(LQ411="1-0",INDEX(Scrape!$D:$D,MATCH('HT 1-0'!KP411,Scrape!$B:$B,0)),"")</f>
        <v/>
      </c>
      <c r="LG411">
        <f>IF(LQ411="1-0",INDEX(Scrape!$E:$E,MATCH('HT 1-0'!KP411,Scrape!$B:$B,0)),"")</f>
        <v/>
      </c>
      <c r="LH411">
        <f>IF(LQ411="1-0",INDEX(Scrape!$F:$F,MATCH('HT 1-0'!KP411,Scrape!$B:$B,0)),"")</f>
        <v/>
      </c>
      <c r="LI411">
        <f>IF(LQ411="1-0",INDEX(Scrape!$G:$G,MATCH('HT 1-0'!KP411,Scrape!$B:$B,0)),"")</f>
        <v/>
      </c>
      <c r="LJ411">
        <f>IF(LQ411="1-0",INDEX(Scrape!$H:$H,MATCH('HT 1-0'!KP411,Scrape!$B:$B,0)),"")</f>
        <v/>
      </c>
      <c r="LK411">
        <f>IF(LQ411="1-0",INDEX(Scrape!$I:$I,MATCH('HT 1-0'!KP411,Scrape!$B:$B,0)),"")</f>
        <v/>
      </c>
      <c r="LL411">
        <f>IF(LQ411="1-0",INDEX(Scrape!$J:$J,MATCH('HT 1-0'!KP411,Scrape!$B:$B,0)),"")</f>
        <v/>
      </c>
      <c r="LM411">
        <f>IF(LQ411="1-0",INDEX(Scrape!$K:$K,MATCH('HT 1-0'!KP411,Scrape!$B:$B,0)),"")</f>
        <v/>
      </c>
      <c r="LN411">
        <f>IF(LQ411="1-0",INDEX(Scrape!$L:$L,MATCH('HT 1-0'!KP411,Scrape!$B:$B,0)),"")</f>
        <v/>
      </c>
      <c r="LO411">
        <f>IF(LQ411="1-0",INDEX(Scrape!$M:$M,MATCH('HT 1-0'!KP411,Scrape!$B:$B,0)),"")</f>
        <v/>
      </c>
      <c r="LP411">
        <f>IF(LQ411="1-0",INDEX(Scrape!$N:$N,MATCH('HT 1-0'!KP411,Scrape!$B:$B,0)),"")</f>
        <v/>
      </c>
      <c r="LQ411">
        <f>INDEX(Scrape!$O:$O,MATCH('HT 1-0'!KP411,Scrape!$B:$B,0))</f>
        <v/>
      </c>
      <c r="LR411">
        <f>(1/LJ411)+(1/LI411)+(1/LH411)</f>
        <v/>
      </c>
      <c r="LS411">
        <f>(1/LG411)+(1/LF411)+(1/LE411)</f>
        <v/>
      </c>
      <c r="LT411" s="8">
        <f>IF(INDEX(#REF!,MATCH(KQ411,#REF!,0))=INDEX(#REF!,MATCH(KQ411,#REF!,0)),INDEX(#REF!,MATCH(KQ411,#REF!,0)),"ERROR")</f>
        <v/>
      </c>
      <c r="LU411" s="4">
        <f>IF(KR411="G",2,IF(KR411="R",0.5,IF(KR411="A",1)))</f>
        <v/>
      </c>
      <c r="LV411" s="4">
        <f>IF(KS411="G",0.5,IF(KS411="R",2,IF(KS411="A",1)))</f>
        <v/>
      </c>
      <c r="LW411" s="4">
        <f>IF(KT411="G",2,IF(KT411="R",0.5,IF(KT411="A",1)))</f>
        <v/>
      </c>
      <c r="LX411" s="4">
        <f>IF(KU411="G",0.5,IF(KU411="R",2,IF(KU411="A",1)))</f>
        <v/>
      </c>
      <c r="LY411" s="7">
        <f>(LK411*(LU411+LX411)+(LL411*(LU411+LX411)))</f>
        <v/>
      </c>
      <c r="LZ411" s="7">
        <f>(LN411*(LV411+LW411)+(LO411*(LV411+LW411)))</f>
        <v/>
      </c>
      <c r="MA411" s="11">
        <f>LY411-LZ411</f>
        <v/>
      </c>
      <c r="MB411" s="5">
        <f>MA411+2</f>
        <v/>
      </c>
      <c r="MC411" s="6">
        <f>MA411-2</f>
        <v/>
      </c>
      <c r="MD411" s="4">
        <f>LE411</f>
        <v/>
      </c>
      <c r="ME411" s="9">
        <f>IF(MD411=0,1000,MD411+0.75)</f>
        <v/>
      </c>
      <c r="MF411" s="10">
        <f>IF(MD411=0,0,MD411-0.75)</f>
        <v/>
      </c>
      <c r="MG411" s="4">
        <f>((LM411*(LU411+LX411))-((LP411*(LV411+LW411))))</f>
        <v/>
      </c>
      <c r="MH411" s="9">
        <f>MG411*1.2</f>
        <v/>
      </c>
      <c r="MI411" s="10">
        <f>MG411*0.8</f>
        <v/>
      </c>
      <c r="MJ411">
        <f>IFERROR(NX411,"")</f>
        <v/>
      </c>
      <c r="MK411">
        <f>IFERROR(NY411,"")</f>
        <v/>
      </c>
      <c r="ML411">
        <f>IFERROR(NZ411,"")</f>
        <v/>
      </c>
      <c r="MM411">
        <f>IFERROR(OA411,"")</f>
        <v/>
      </c>
      <c r="MN411">
        <f>IFERROR(OB411,"")</f>
        <v/>
      </c>
      <c r="MO411">
        <f>IFERROR(OC411,"")</f>
        <v/>
      </c>
      <c r="MP411" s="1">
        <f>COUNTIFS(#REF!,LT411,#REF!,1,#REF!,"&gt;="&amp;MC411,#REF!,"&lt;="&amp;MB411,#REF!,"&lt;="&amp;ME411,#REF!,"&gt;="&amp;MF411,#REF!,"="&amp;KV411,#REF!,"="&amp;KX411)</f>
        <v/>
      </c>
      <c r="MQ411" s="1">
        <f>COUNTIFS(#REF!,LT411,#REF!,0,#REF!,"&gt;="&amp;MC411,#REF!,"&lt;="&amp;MB411,#REF!,"&lt;="&amp;ME411,#REF!,"&gt;="&amp;MF411,#REF!,"="&amp;KV411,#REF!,"="&amp;KX411)</f>
        <v/>
      </c>
      <c r="MR411" s="1">
        <f>COUNTIFS(#REF!,LT411,#REF!,1,#REF!,"&gt;="&amp;MC411,#REF!,"&lt;="&amp;MB411,#REF!,"&lt;="&amp;ME411,#REF!,"&gt;="&amp;MF411,#REF!,"="&amp;KW411,#REF!,"="&amp;KY411)</f>
        <v/>
      </c>
      <c r="MS411" s="1">
        <f>COUNTIFS(#REF!,LT411,#REF!,0,#REF!,"&gt;="&amp;MC411,#REF!,"&lt;="&amp;MB411,#REF!,"&lt;="&amp;ME411,#REF!,"&gt;="&amp;MF411,#REF!,"="&amp;KW411,#REF!,"="&amp;KY411)</f>
        <v/>
      </c>
      <c r="MT411" s="1">
        <f>COUNTIFS(#REF!,LT411,#REF!,1,#REF!,"&gt;="&amp;MI411,#REF!,"&lt;="&amp;MH411,#REF!,"&lt;="&amp;ME411,#REF!,"&gt;="&amp;MF411)</f>
        <v/>
      </c>
      <c r="MU411" s="1">
        <f>COUNTIFS(#REF!,LT411,#REF!,0,#REF!,"&gt;="&amp;MI411,#REF!,"&lt;="&amp;MH411,#REF!,"&lt;="&amp;ME411,#REF!,"&gt;="&amp;MF411)</f>
        <v/>
      </c>
      <c r="MV411" s="1">
        <f>COUNTIFS(#REF!,LT411,#REF!,1,#REF!,"&gt;="&amp;MI411,#REF!,"&lt;="&amp;MH411,#REF!,"="&amp;KZ411,#REF!,"="&amp;LA411,#REF!,"&lt;="&amp;ME411,#REF!,"&gt;="&amp;MF411)</f>
        <v/>
      </c>
      <c r="MW411" s="1">
        <f>COUNTIFS(#REF!,LT411,#REF!,0,#REF!,"&gt;="&amp;MI411,#REF!,"&lt;="&amp;MH411,#REF!,"="&amp;KZ411,#REF!,"="&amp;LA411,#REF!,"&lt;="&amp;ME411,#REF!,"&gt;="&amp;MF411)</f>
        <v/>
      </c>
      <c r="MX411" s="1">
        <f>COUNTIFS(#REF!,LT411,#REF!,1,#REF!,"&gt;="&amp;MC411,#REF!,"&lt;="&amp;MB411,#REF!,"&lt;="&amp;ME411,#REF!,"&gt;="&amp;MF411)</f>
        <v/>
      </c>
      <c r="MY411" s="1">
        <f>COUNTIFS(#REF!,LT411,#REF!,0,#REF!,"&gt;="&amp;MC411,#REF!,"&lt;="&amp;MB411,#REF!,"&lt;="&amp;ME411,#REF!,"&gt;="&amp;MF411)</f>
        <v/>
      </c>
      <c r="MZ411" s="1">
        <f>COUNTIFS(#REF!,LT411,#REF!,1,#REF!,"&lt;="&amp;ME411,#REF!,"&gt;="&amp;MF411,#REF!,"="&amp;KV411,#REF!,"="&amp;KX411)</f>
        <v/>
      </c>
      <c r="NA411" s="1">
        <f>COUNTIFS(#REF!,LT411,#REF!,0,#REF!,"&lt;="&amp;ME411,#REF!,"&gt;="&amp;MF411,#REF!,"="&amp;KV411,#REF!,"="&amp;KX411)</f>
        <v/>
      </c>
      <c r="NB411" s="1">
        <f>COUNTIFS(#REF!,LT411,#REF!,1,#REF!,"&lt;="&amp;ME411,#REF!,"&gt;="&amp;MF411,#REF!,"="&amp;KW411,#REF!,"="&amp;KY411)</f>
        <v/>
      </c>
      <c r="NC411" s="1">
        <f>COUNTIFS(#REF!,LT411,#REF!,0,#REF!,"&lt;="&amp;ME411,#REF!,"&gt;="&amp;MF411,#REF!,"="&amp;KW411,#REF!,"="&amp;KY411)</f>
        <v/>
      </c>
      <c r="ND411" s="1">
        <f>MP411+MR411+MT411+MV411+MX411+MZ411+NB411</f>
        <v/>
      </c>
      <c r="NE411" s="1">
        <f>MQ411+MS411+MU411+MW411+MY411+NA411+NC411</f>
        <v/>
      </c>
      <c r="NF411" s="1">
        <f>ND411+NE411</f>
        <v/>
      </c>
      <c r="NG411" s="33">
        <f>ND411/(ND411+NE411)</f>
        <v/>
      </c>
      <c r="NH411" s="3">
        <f>1/NG411</f>
        <v/>
      </c>
      <c r="NI411" s="1">
        <f>LH411</f>
        <v/>
      </c>
      <c r="NJ411" s="79">
        <f>((1-NG411)*(1/(NI411-1))*0.98-(NG411*1))</f>
        <v/>
      </c>
      <c r="NK411" s="34">
        <f>IF(LR411&lt;0.9,0,IF(AND(LR411&gt;1.1),0,1))</f>
        <v/>
      </c>
      <c r="NL411" s="34">
        <f>IF(LS411&lt;0.9,0,IF(AND(LS411&gt;1.1),0,1))</f>
        <v/>
      </c>
      <c r="NM411" s="32">
        <f>IF(NF411&gt;99,1,0)</f>
        <v/>
      </c>
      <c r="NN411" s="32">
        <f>IF(NJ411&gt;0.0799,1,0)</f>
        <v/>
      </c>
      <c r="NO411" s="32">
        <f>IF(NJ411&gt;NQ411,1,0)</f>
        <v/>
      </c>
      <c r="NP411" s="32">
        <f>NM411+NN411+NO411+NK411+NL411</f>
        <v/>
      </c>
      <c r="NQ411" s="79">
        <f>(((100*NG411)*(NI411-1)*0.98)-((1-NG411)*100))/100</f>
        <v/>
      </c>
      <c r="NR411" s="34">
        <f>IF(LR411&lt;0.9,0,IF(AND(LR411&gt;1.1),0,1))</f>
        <v/>
      </c>
      <c r="NS411" s="34">
        <f>IF(LS411&lt;0.9,0,IF(AND(LS411&gt;1.1),0,1))</f>
        <v/>
      </c>
      <c r="NT411" s="32">
        <f>IF(NF411&gt;99,1,0)</f>
        <v/>
      </c>
      <c r="NU411" s="32">
        <f>IF(NQ411&gt;0.0799,1,0)</f>
        <v/>
      </c>
      <c r="NV411" s="32">
        <f>IF(NQ411&gt;NJ411,1,0)</f>
        <v/>
      </c>
      <c r="NW411" s="32">
        <f>NT411+NU411+NV411+NR411+NS411</f>
        <v/>
      </c>
      <c r="NX411">
        <f>IF(NP411=5,"LayHome1-0",IF(AND(NW411=5),"BackHome1-0",""))</f>
        <v/>
      </c>
      <c r="NY411">
        <f>IF(NP411=5,KN411,IF(AND(NW411=5),KN411,""))</f>
        <v/>
      </c>
      <c r="NZ411">
        <f>IF(NP411=5,"Match Odds",IF(AND(NW411=5),"Match Odds",""))</f>
        <v/>
      </c>
      <c r="OA411">
        <f>IF(NP411=5,KP411,IF(AND(NW411=5),KP411,""))</f>
        <v/>
      </c>
      <c r="OB411">
        <f>IF(NP411=5,"MATCH_ODDS",IF(AND(NW411=5),"MATCH_ODDS",""))</f>
        <v/>
      </c>
      <c r="OC411">
        <f>IF(NP411=5,"LAY",IF(AND(NW411=5),"BACK",""))</f>
        <v/>
      </c>
    </row>
    <row r="412" ht="16.5" customHeight="1" thickBot="1" thickTop="1">
      <c r="A412" s="2" t="n"/>
      <c r="KN412" s="1">
        <f>IF(INDEX(#REF!,MATCH('HT 1-0'!D412,#REF!,0))=INDEX(#REF!,MATCH('HT 1-0'!D412,#REF!,0)),INDEX(#REF!,MATCH('HT 1-0'!D412,#REF!,0)),"ERROR")</f>
        <v/>
      </c>
      <c r="KO412" s="1">
        <f>IF(INDEX(#REF!,MATCH('HT 1-0'!E412,#REF!,0))=INDEX(#REF!,MATCH('HT 1-0'!E412,#REF!,0)),INDEX(#REF!,MATCH('HT 1-0'!E412,#REF!,0)),"ERROR")</f>
        <v/>
      </c>
      <c r="KP412" s="1">
        <f>KN412&amp;" v "&amp;KO412</f>
        <v/>
      </c>
      <c r="KQ412">
        <f>B412&amp;"_"&amp;C412</f>
        <v/>
      </c>
      <c r="KR412" s="1">
        <f>IF((HW412/KK412)&lt;0.335,"G",IF((HW412/KK412)&gt;0.67,"R","A"))</f>
        <v/>
      </c>
      <c r="KS412" s="1">
        <f>IF((HX412/KK412)&lt;0.335,"G",IF((HX412/KK412)&gt;0.67,"R","A"))</f>
        <v/>
      </c>
      <c r="KT412" s="1">
        <f>IF((IH412/KK412)&lt;0.335,"G",IF((IH412/KK412)&gt;0.67,"R","A"))</f>
        <v/>
      </c>
      <c r="KU412" s="1">
        <f>IF((II412/KK412)&lt;0.335,"G",IF((II412/KK412)&gt;0.67,"R","A"))</f>
        <v/>
      </c>
      <c r="KV412" s="1">
        <f>IF((HZ412/KK412)&lt;0.335,"G",IF((HZ412/KK412)&gt;0.67,"R","A"))</f>
        <v/>
      </c>
      <c r="KW412" s="1">
        <f>IF((HY412/KK412)&lt;0.335,"G",IF((HY412/KK412)&gt;0.67,"R","A"))</f>
        <v/>
      </c>
      <c r="KX412" s="1">
        <f>IF((IK412/KK412)&lt;0.335,"G",IF((IK412/KK412)&gt;0.67,"R","A"))</f>
        <v/>
      </c>
      <c r="KY412" s="1">
        <f>IF((IJ412/KK412)&lt;0.335,"G",IF((IJ412/KK412)&gt;0.67,"R","A"))</f>
        <v/>
      </c>
      <c r="KZ412" s="1">
        <f>IF((HQ412/KK412)&lt;0.335,"G",IF((HQ412/KK412)&gt;0.67,"R","A"))</f>
        <v/>
      </c>
      <c r="LA412" s="1">
        <f>IF((IB412/KK412)&lt;0.335,"G",IF((IB412/KK412)&gt;0.67,"R","A"))</f>
        <v/>
      </c>
      <c r="LB412">
        <f>IF(LQ412="1-0",INDEX(Scrape!#REF!,MATCH('HT 1-0'!KP412,Scrape!$B:$B,0)),"")</f>
        <v/>
      </c>
      <c r="LC412">
        <f>IF(LQ412="1-0",INDEX(Scrape!$A:$A,MATCH('HT 1-0'!KP412,Scrape!$B:$B,0)),"")</f>
        <v/>
      </c>
      <c r="LD412">
        <f>IF(LQ412="1-0",INDEX(Scrape!$B:$B,MATCH('HT 1-0'!KP412,Scrape!$B:$B,0)),"")</f>
        <v/>
      </c>
      <c r="LE412">
        <f>IF(LQ412="1-0",INDEX(Scrape!$C:$C,MATCH('HT 1-0'!KP412,Scrape!$B:$B,0)),"")</f>
        <v/>
      </c>
      <c r="LF412">
        <f>IF(LQ412="1-0",INDEX(Scrape!$D:$D,MATCH('HT 1-0'!KP412,Scrape!$B:$B,0)),"")</f>
        <v/>
      </c>
      <c r="LG412">
        <f>IF(LQ412="1-0",INDEX(Scrape!$E:$E,MATCH('HT 1-0'!KP412,Scrape!$B:$B,0)),"")</f>
        <v/>
      </c>
      <c r="LH412">
        <f>IF(LQ412="1-0",INDEX(Scrape!$F:$F,MATCH('HT 1-0'!KP412,Scrape!$B:$B,0)),"")</f>
        <v/>
      </c>
      <c r="LI412">
        <f>IF(LQ412="1-0",INDEX(Scrape!$G:$G,MATCH('HT 1-0'!KP412,Scrape!$B:$B,0)),"")</f>
        <v/>
      </c>
      <c r="LJ412">
        <f>IF(LQ412="1-0",INDEX(Scrape!$H:$H,MATCH('HT 1-0'!KP412,Scrape!$B:$B,0)),"")</f>
        <v/>
      </c>
      <c r="LK412">
        <f>IF(LQ412="1-0",INDEX(Scrape!$I:$I,MATCH('HT 1-0'!KP412,Scrape!$B:$B,0)),"")</f>
        <v/>
      </c>
      <c r="LL412">
        <f>IF(LQ412="1-0",INDEX(Scrape!$J:$J,MATCH('HT 1-0'!KP412,Scrape!$B:$B,0)),"")</f>
        <v/>
      </c>
      <c r="LM412">
        <f>IF(LQ412="1-0",INDEX(Scrape!$K:$K,MATCH('HT 1-0'!KP412,Scrape!$B:$B,0)),"")</f>
        <v/>
      </c>
      <c r="LN412">
        <f>IF(LQ412="1-0",INDEX(Scrape!$L:$L,MATCH('HT 1-0'!KP412,Scrape!$B:$B,0)),"")</f>
        <v/>
      </c>
      <c r="LO412">
        <f>IF(LQ412="1-0",INDEX(Scrape!$M:$M,MATCH('HT 1-0'!KP412,Scrape!$B:$B,0)),"")</f>
        <v/>
      </c>
      <c r="LP412">
        <f>IF(LQ412="1-0",INDEX(Scrape!$N:$N,MATCH('HT 1-0'!KP412,Scrape!$B:$B,0)),"")</f>
        <v/>
      </c>
      <c r="LQ412">
        <f>INDEX(Scrape!$O:$O,MATCH('HT 1-0'!KP412,Scrape!$B:$B,0))</f>
        <v/>
      </c>
      <c r="LR412">
        <f>(1/LJ412)+(1/LI412)+(1/LH412)</f>
        <v/>
      </c>
      <c r="LS412">
        <f>(1/LG412)+(1/LF412)+(1/LE412)</f>
        <v/>
      </c>
      <c r="LT412" s="8">
        <f>IF(INDEX(#REF!,MATCH(KQ412,#REF!,0))=INDEX(#REF!,MATCH(KQ412,#REF!,0)),INDEX(#REF!,MATCH(KQ412,#REF!,0)),"ERROR")</f>
        <v/>
      </c>
      <c r="LU412" s="4">
        <f>IF(KR412="G",2,IF(KR412="R",0.5,IF(KR412="A",1)))</f>
        <v/>
      </c>
      <c r="LV412" s="4">
        <f>IF(KS412="G",0.5,IF(KS412="R",2,IF(KS412="A",1)))</f>
        <v/>
      </c>
      <c r="LW412" s="4">
        <f>IF(KT412="G",2,IF(KT412="R",0.5,IF(KT412="A",1)))</f>
        <v/>
      </c>
      <c r="LX412" s="4">
        <f>IF(KU412="G",0.5,IF(KU412="R",2,IF(KU412="A",1)))</f>
        <v/>
      </c>
      <c r="LY412" s="7">
        <f>(LK412*(LU412+LX412)+(LL412*(LU412+LX412)))</f>
        <v/>
      </c>
      <c r="LZ412" s="7">
        <f>(LN412*(LV412+LW412)+(LO412*(LV412+LW412)))</f>
        <v/>
      </c>
      <c r="MA412" s="11">
        <f>LY412-LZ412</f>
        <v/>
      </c>
      <c r="MB412" s="5">
        <f>MA412+2</f>
        <v/>
      </c>
      <c r="MC412" s="6">
        <f>MA412-2</f>
        <v/>
      </c>
      <c r="MD412" s="4">
        <f>LE412</f>
        <v/>
      </c>
      <c r="ME412" s="9">
        <f>IF(MD412=0,1000,MD412+0.75)</f>
        <v/>
      </c>
      <c r="MF412" s="10">
        <f>IF(MD412=0,0,MD412-0.75)</f>
        <v/>
      </c>
      <c r="MG412" s="4">
        <f>((LM412*(LU412+LX412))-((LP412*(LV412+LW412))))</f>
        <v/>
      </c>
      <c r="MH412" s="9">
        <f>MG412*1.2</f>
        <v/>
      </c>
      <c r="MI412" s="10">
        <f>MG412*0.8</f>
        <v/>
      </c>
      <c r="MJ412">
        <f>IFERROR(NX412,"")</f>
        <v/>
      </c>
      <c r="MK412">
        <f>IFERROR(NY412,"")</f>
        <v/>
      </c>
      <c r="ML412">
        <f>IFERROR(NZ412,"")</f>
        <v/>
      </c>
      <c r="MM412">
        <f>IFERROR(OA412,"")</f>
        <v/>
      </c>
      <c r="MN412">
        <f>IFERROR(OB412,"")</f>
        <v/>
      </c>
      <c r="MO412">
        <f>IFERROR(OC412,"")</f>
        <v/>
      </c>
      <c r="MP412" s="1">
        <f>COUNTIFS(#REF!,LT412,#REF!,1,#REF!,"&gt;="&amp;MC412,#REF!,"&lt;="&amp;MB412,#REF!,"&lt;="&amp;ME412,#REF!,"&gt;="&amp;MF412,#REF!,"="&amp;KV412,#REF!,"="&amp;KX412)</f>
        <v/>
      </c>
      <c r="MQ412" s="1">
        <f>COUNTIFS(#REF!,LT412,#REF!,0,#REF!,"&gt;="&amp;MC412,#REF!,"&lt;="&amp;MB412,#REF!,"&lt;="&amp;ME412,#REF!,"&gt;="&amp;MF412,#REF!,"="&amp;KV412,#REF!,"="&amp;KX412)</f>
        <v/>
      </c>
      <c r="MR412" s="1">
        <f>COUNTIFS(#REF!,LT412,#REF!,1,#REF!,"&gt;="&amp;MC412,#REF!,"&lt;="&amp;MB412,#REF!,"&lt;="&amp;ME412,#REF!,"&gt;="&amp;MF412,#REF!,"="&amp;KW412,#REF!,"="&amp;KY412)</f>
        <v/>
      </c>
      <c r="MS412" s="1">
        <f>COUNTIFS(#REF!,LT412,#REF!,0,#REF!,"&gt;="&amp;MC412,#REF!,"&lt;="&amp;MB412,#REF!,"&lt;="&amp;ME412,#REF!,"&gt;="&amp;MF412,#REF!,"="&amp;KW412,#REF!,"="&amp;KY412)</f>
        <v/>
      </c>
      <c r="MT412" s="1">
        <f>COUNTIFS(#REF!,LT412,#REF!,1,#REF!,"&gt;="&amp;MI412,#REF!,"&lt;="&amp;MH412,#REF!,"&lt;="&amp;ME412,#REF!,"&gt;="&amp;MF412)</f>
        <v/>
      </c>
      <c r="MU412" s="1">
        <f>COUNTIFS(#REF!,LT412,#REF!,0,#REF!,"&gt;="&amp;MI412,#REF!,"&lt;="&amp;MH412,#REF!,"&lt;="&amp;ME412,#REF!,"&gt;="&amp;MF412)</f>
        <v/>
      </c>
      <c r="MV412" s="1">
        <f>COUNTIFS(#REF!,LT412,#REF!,1,#REF!,"&gt;="&amp;MI412,#REF!,"&lt;="&amp;MH412,#REF!,"="&amp;KZ412,#REF!,"="&amp;LA412,#REF!,"&lt;="&amp;ME412,#REF!,"&gt;="&amp;MF412)</f>
        <v/>
      </c>
      <c r="MW412" s="1">
        <f>COUNTIFS(#REF!,LT412,#REF!,0,#REF!,"&gt;="&amp;MI412,#REF!,"&lt;="&amp;MH412,#REF!,"="&amp;KZ412,#REF!,"="&amp;LA412,#REF!,"&lt;="&amp;ME412,#REF!,"&gt;="&amp;MF412)</f>
        <v/>
      </c>
      <c r="MX412" s="1">
        <f>COUNTIFS(#REF!,LT412,#REF!,1,#REF!,"&gt;="&amp;MC412,#REF!,"&lt;="&amp;MB412,#REF!,"&lt;="&amp;ME412,#REF!,"&gt;="&amp;MF412)</f>
        <v/>
      </c>
      <c r="MY412" s="1">
        <f>COUNTIFS(#REF!,LT412,#REF!,0,#REF!,"&gt;="&amp;MC412,#REF!,"&lt;="&amp;MB412,#REF!,"&lt;="&amp;ME412,#REF!,"&gt;="&amp;MF412)</f>
        <v/>
      </c>
      <c r="MZ412" s="1">
        <f>COUNTIFS(#REF!,LT412,#REF!,1,#REF!,"&lt;="&amp;ME412,#REF!,"&gt;="&amp;MF412,#REF!,"="&amp;KV412,#REF!,"="&amp;KX412)</f>
        <v/>
      </c>
      <c r="NA412" s="1">
        <f>COUNTIFS(#REF!,LT412,#REF!,0,#REF!,"&lt;="&amp;ME412,#REF!,"&gt;="&amp;MF412,#REF!,"="&amp;KV412,#REF!,"="&amp;KX412)</f>
        <v/>
      </c>
      <c r="NB412" s="1">
        <f>COUNTIFS(#REF!,LT412,#REF!,1,#REF!,"&lt;="&amp;ME412,#REF!,"&gt;="&amp;MF412,#REF!,"="&amp;KW412,#REF!,"="&amp;KY412)</f>
        <v/>
      </c>
      <c r="NC412" s="1">
        <f>COUNTIFS(#REF!,LT412,#REF!,0,#REF!,"&lt;="&amp;ME412,#REF!,"&gt;="&amp;MF412,#REF!,"="&amp;KW412,#REF!,"="&amp;KY412)</f>
        <v/>
      </c>
      <c r="ND412" s="1">
        <f>MP412+MR412+MT412+MV412+MX412+MZ412+NB412</f>
        <v/>
      </c>
      <c r="NE412" s="1">
        <f>MQ412+MS412+MU412+MW412+MY412+NA412+NC412</f>
        <v/>
      </c>
      <c r="NF412" s="1">
        <f>ND412+NE412</f>
        <v/>
      </c>
      <c r="NG412" s="33">
        <f>ND412/(ND412+NE412)</f>
        <v/>
      </c>
      <c r="NH412" s="3">
        <f>1/NG412</f>
        <v/>
      </c>
      <c r="NI412" s="1">
        <f>LH412</f>
        <v/>
      </c>
      <c r="NJ412" s="79">
        <f>((1-NG412)*(1/(NI412-1))*0.98-(NG412*1))</f>
        <v/>
      </c>
      <c r="NK412" s="34">
        <f>IF(LR412&lt;0.9,0,IF(AND(LR412&gt;1.1),0,1))</f>
        <v/>
      </c>
      <c r="NL412" s="34">
        <f>IF(LS412&lt;0.9,0,IF(AND(LS412&gt;1.1),0,1))</f>
        <v/>
      </c>
      <c r="NM412" s="32">
        <f>IF(NF412&gt;99,1,0)</f>
        <v/>
      </c>
      <c r="NN412" s="32">
        <f>IF(NJ412&gt;0.0799,1,0)</f>
        <v/>
      </c>
      <c r="NO412" s="32">
        <f>IF(NJ412&gt;NQ412,1,0)</f>
        <v/>
      </c>
      <c r="NP412" s="32">
        <f>NM412+NN412+NO412+NK412+NL412</f>
        <v/>
      </c>
      <c r="NQ412" s="79">
        <f>(((100*NG412)*(NI412-1)*0.98)-((1-NG412)*100))/100</f>
        <v/>
      </c>
      <c r="NR412" s="34">
        <f>IF(LR412&lt;0.9,0,IF(AND(LR412&gt;1.1),0,1))</f>
        <v/>
      </c>
      <c r="NS412" s="34">
        <f>IF(LS412&lt;0.9,0,IF(AND(LS412&gt;1.1),0,1))</f>
        <v/>
      </c>
      <c r="NT412" s="32">
        <f>IF(NF412&gt;99,1,0)</f>
        <v/>
      </c>
      <c r="NU412" s="32">
        <f>IF(NQ412&gt;0.0799,1,0)</f>
        <v/>
      </c>
      <c r="NV412" s="32">
        <f>IF(NQ412&gt;NJ412,1,0)</f>
        <v/>
      </c>
      <c r="NW412" s="32">
        <f>NT412+NU412+NV412+NR412+NS412</f>
        <v/>
      </c>
      <c r="NX412">
        <f>IF(NP412=5,"LayHome1-0",IF(AND(NW412=5),"BackHome1-0",""))</f>
        <v/>
      </c>
      <c r="NY412">
        <f>IF(NP412=5,KN412,IF(AND(NW412=5),KN412,""))</f>
        <v/>
      </c>
      <c r="NZ412">
        <f>IF(NP412=5,"Match Odds",IF(AND(NW412=5),"Match Odds",""))</f>
        <v/>
      </c>
      <c r="OA412">
        <f>IF(NP412=5,KP412,IF(AND(NW412=5),KP412,""))</f>
        <v/>
      </c>
      <c r="OB412">
        <f>IF(NP412=5,"MATCH_ODDS",IF(AND(NW412=5),"MATCH_ODDS",""))</f>
        <v/>
      </c>
      <c r="OC412">
        <f>IF(NP412=5,"LAY",IF(AND(NW412=5),"BACK",""))</f>
        <v/>
      </c>
    </row>
    <row r="413" ht="16.5" customHeight="1" thickBot="1" thickTop="1">
      <c r="A413" s="2" t="n"/>
      <c r="KN413" s="1">
        <f>IF(INDEX(#REF!,MATCH('HT 1-0'!D413,#REF!,0))=INDEX(#REF!,MATCH('HT 1-0'!D413,#REF!,0)),INDEX(#REF!,MATCH('HT 1-0'!D413,#REF!,0)),"ERROR")</f>
        <v/>
      </c>
      <c r="KO413" s="1">
        <f>IF(INDEX(#REF!,MATCH('HT 1-0'!E413,#REF!,0))=INDEX(#REF!,MATCH('HT 1-0'!E413,#REF!,0)),INDEX(#REF!,MATCH('HT 1-0'!E413,#REF!,0)),"ERROR")</f>
        <v/>
      </c>
      <c r="KP413" s="1">
        <f>KN413&amp;" v "&amp;KO413</f>
        <v/>
      </c>
      <c r="KQ413">
        <f>B413&amp;"_"&amp;C413</f>
        <v/>
      </c>
      <c r="KR413" s="1">
        <f>IF((HW413/KK413)&lt;0.335,"G",IF((HW413/KK413)&gt;0.67,"R","A"))</f>
        <v/>
      </c>
      <c r="KS413" s="1">
        <f>IF((HX413/KK413)&lt;0.335,"G",IF((HX413/KK413)&gt;0.67,"R","A"))</f>
        <v/>
      </c>
      <c r="KT413" s="1">
        <f>IF((IH413/KK413)&lt;0.335,"G",IF((IH413/KK413)&gt;0.67,"R","A"))</f>
        <v/>
      </c>
      <c r="KU413" s="1">
        <f>IF((II413/KK413)&lt;0.335,"G",IF((II413/KK413)&gt;0.67,"R","A"))</f>
        <v/>
      </c>
      <c r="KV413" s="1">
        <f>IF((HZ413/KK413)&lt;0.335,"G",IF((HZ413/KK413)&gt;0.67,"R","A"))</f>
        <v/>
      </c>
      <c r="KW413" s="1">
        <f>IF((HY413/KK413)&lt;0.335,"G",IF((HY413/KK413)&gt;0.67,"R","A"))</f>
        <v/>
      </c>
      <c r="KX413" s="1">
        <f>IF((IK413/KK413)&lt;0.335,"G",IF((IK413/KK413)&gt;0.67,"R","A"))</f>
        <v/>
      </c>
      <c r="KY413" s="1">
        <f>IF((IJ413/KK413)&lt;0.335,"G",IF((IJ413/KK413)&gt;0.67,"R","A"))</f>
        <v/>
      </c>
      <c r="KZ413" s="1">
        <f>IF((HQ413/KK413)&lt;0.335,"G",IF((HQ413/KK413)&gt;0.67,"R","A"))</f>
        <v/>
      </c>
      <c r="LA413" s="1">
        <f>IF((IB413/KK413)&lt;0.335,"G",IF((IB413/KK413)&gt;0.67,"R","A"))</f>
        <v/>
      </c>
      <c r="LB413">
        <f>IF(LQ413="1-0",INDEX(Scrape!#REF!,MATCH('HT 1-0'!KP413,Scrape!$B:$B,0)),"")</f>
        <v/>
      </c>
      <c r="LC413">
        <f>IF(LQ413="1-0",INDEX(Scrape!$A:$A,MATCH('HT 1-0'!KP413,Scrape!$B:$B,0)),"")</f>
        <v/>
      </c>
      <c r="LD413">
        <f>IF(LQ413="1-0",INDEX(Scrape!$B:$B,MATCH('HT 1-0'!KP413,Scrape!$B:$B,0)),"")</f>
        <v/>
      </c>
      <c r="LE413">
        <f>IF(LQ413="1-0",INDEX(Scrape!$C:$C,MATCH('HT 1-0'!KP413,Scrape!$B:$B,0)),"")</f>
        <v/>
      </c>
      <c r="LF413">
        <f>IF(LQ413="1-0",INDEX(Scrape!$D:$D,MATCH('HT 1-0'!KP413,Scrape!$B:$B,0)),"")</f>
        <v/>
      </c>
      <c r="LG413">
        <f>IF(LQ413="1-0",INDEX(Scrape!$E:$E,MATCH('HT 1-0'!KP413,Scrape!$B:$B,0)),"")</f>
        <v/>
      </c>
      <c r="LH413">
        <f>IF(LQ413="1-0",INDEX(Scrape!$F:$F,MATCH('HT 1-0'!KP413,Scrape!$B:$B,0)),"")</f>
        <v/>
      </c>
      <c r="LI413">
        <f>IF(LQ413="1-0",INDEX(Scrape!$G:$G,MATCH('HT 1-0'!KP413,Scrape!$B:$B,0)),"")</f>
        <v/>
      </c>
      <c r="LJ413">
        <f>IF(LQ413="1-0",INDEX(Scrape!$H:$H,MATCH('HT 1-0'!KP413,Scrape!$B:$B,0)),"")</f>
        <v/>
      </c>
      <c r="LK413">
        <f>IF(LQ413="1-0",INDEX(Scrape!$I:$I,MATCH('HT 1-0'!KP413,Scrape!$B:$B,0)),"")</f>
        <v/>
      </c>
      <c r="LL413">
        <f>IF(LQ413="1-0",INDEX(Scrape!$J:$J,MATCH('HT 1-0'!KP413,Scrape!$B:$B,0)),"")</f>
        <v/>
      </c>
      <c r="LM413">
        <f>IF(LQ413="1-0",INDEX(Scrape!$K:$K,MATCH('HT 1-0'!KP413,Scrape!$B:$B,0)),"")</f>
        <v/>
      </c>
      <c r="LN413">
        <f>IF(LQ413="1-0",INDEX(Scrape!$L:$L,MATCH('HT 1-0'!KP413,Scrape!$B:$B,0)),"")</f>
        <v/>
      </c>
      <c r="LO413">
        <f>IF(LQ413="1-0",INDEX(Scrape!$M:$M,MATCH('HT 1-0'!KP413,Scrape!$B:$B,0)),"")</f>
        <v/>
      </c>
      <c r="LP413">
        <f>IF(LQ413="1-0",INDEX(Scrape!$N:$N,MATCH('HT 1-0'!KP413,Scrape!$B:$B,0)),"")</f>
        <v/>
      </c>
      <c r="LQ413">
        <f>INDEX(Scrape!$O:$O,MATCH('HT 1-0'!KP413,Scrape!$B:$B,0))</f>
        <v/>
      </c>
      <c r="LR413">
        <f>(1/LJ413)+(1/LI413)+(1/LH413)</f>
        <v/>
      </c>
      <c r="LS413">
        <f>(1/LG413)+(1/LF413)+(1/LE413)</f>
        <v/>
      </c>
      <c r="LT413" s="8">
        <f>IF(INDEX(#REF!,MATCH(KQ413,#REF!,0))=INDEX(#REF!,MATCH(KQ413,#REF!,0)),INDEX(#REF!,MATCH(KQ413,#REF!,0)),"ERROR")</f>
        <v/>
      </c>
      <c r="LU413" s="4">
        <f>IF(KR413="G",2,IF(KR413="R",0.5,IF(KR413="A",1)))</f>
        <v/>
      </c>
      <c r="LV413" s="4">
        <f>IF(KS413="G",0.5,IF(KS413="R",2,IF(KS413="A",1)))</f>
        <v/>
      </c>
      <c r="LW413" s="4">
        <f>IF(KT413="G",2,IF(KT413="R",0.5,IF(KT413="A",1)))</f>
        <v/>
      </c>
      <c r="LX413" s="4">
        <f>IF(KU413="G",0.5,IF(KU413="R",2,IF(KU413="A",1)))</f>
        <v/>
      </c>
      <c r="LY413" s="7">
        <f>(LK413*(LU413+LX413)+(LL413*(LU413+LX413)))</f>
        <v/>
      </c>
      <c r="LZ413" s="7">
        <f>(LN413*(LV413+LW413)+(LO413*(LV413+LW413)))</f>
        <v/>
      </c>
      <c r="MA413" s="11">
        <f>LY413-LZ413</f>
        <v/>
      </c>
      <c r="MB413" s="5">
        <f>MA413+2</f>
        <v/>
      </c>
      <c r="MC413" s="6">
        <f>MA413-2</f>
        <v/>
      </c>
      <c r="MD413" s="4">
        <f>LE413</f>
        <v/>
      </c>
      <c r="ME413" s="9">
        <f>IF(MD413=0,1000,MD413+0.75)</f>
        <v/>
      </c>
      <c r="MF413" s="10">
        <f>IF(MD413=0,0,MD413-0.75)</f>
        <v/>
      </c>
      <c r="MG413" s="4">
        <f>((LM413*(LU413+LX413))-((LP413*(LV413+LW413))))</f>
        <v/>
      </c>
      <c r="MH413" s="9">
        <f>MG413*1.2</f>
        <v/>
      </c>
      <c r="MI413" s="10">
        <f>MG413*0.8</f>
        <v/>
      </c>
      <c r="MJ413">
        <f>IFERROR(NX413,"")</f>
        <v/>
      </c>
      <c r="MK413">
        <f>IFERROR(NY413,"")</f>
        <v/>
      </c>
      <c r="ML413">
        <f>IFERROR(NZ413,"")</f>
        <v/>
      </c>
      <c r="MM413">
        <f>IFERROR(OA413,"")</f>
        <v/>
      </c>
      <c r="MN413">
        <f>IFERROR(OB413,"")</f>
        <v/>
      </c>
      <c r="MO413">
        <f>IFERROR(OC413,"")</f>
        <v/>
      </c>
      <c r="MP413" s="1">
        <f>COUNTIFS(#REF!,LT413,#REF!,1,#REF!,"&gt;="&amp;MC413,#REF!,"&lt;="&amp;MB413,#REF!,"&lt;="&amp;ME413,#REF!,"&gt;="&amp;MF413,#REF!,"="&amp;KV413,#REF!,"="&amp;KX413)</f>
        <v/>
      </c>
      <c r="MQ413" s="1">
        <f>COUNTIFS(#REF!,LT413,#REF!,0,#REF!,"&gt;="&amp;MC413,#REF!,"&lt;="&amp;MB413,#REF!,"&lt;="&amp;ME413,#REF!,"&gt;="&amp;MF413,#REF!,"="&amp;KV413,#REF!,"="&amp;KX413)</f>
        <v/>
      </c>
      <c r="MR413" s="1">
        <f>COUNTIFS(#REF!,LT413,#REF!,1,#REF!,"&gt;="&amp;MC413,#REF!,"&lt;="&amp;MB413,#REF!,"&lt;="&amp;ME413,#REF!,"&gt;="&amp;MF413,#REF!,"="&amp;KW413,#REF!,"="&amp;KY413)</f>
        <v/>
      </c>
      <c r="MS413" s="1">
        <f>COUNTIFS(#REF!,LT413,#REF!,0,#REF!,"&gt;="&amp;MC413,#REF!,"&lt;="&amp;MB413,#REF!,"&lt;="&amp;ME413,#REF!,"&gt;="&amp;MF413,#REF!,"="&amp;KW413,#REF!,"="&amp;KY413)</f>
        <v/>
      </c>
      <c r="MT413" s="1">
        <f>COUNTIFS(#REF!,LT413,#REF!,1,#REF!,"&gt;="&amp;MI413,#REF!,"&lt;="&amp;MH413,#REF!,"&lt;="&amp;ME413,#REF!,"&gt;="&amp;MF413)</f>
        <v/>
      </c>
      <c r="MU413" s="1">
        <f>COUNTIFS(#REF!,LT413,#REF!,0,#REF!,"&gt;="&amp;MI413,#REF!,"&lt;="&amp;MH413,#REF!,"&lt;="&amp;ME413,#REF!,"&gt;="&amp;MF413)</f>
        <v/>
      </c>
      <c r="MV413" s="1">
        <f>COUNTIFS(#REF!,LT413,#REF!,1,#REF!,"&gt;="&amp;MI413,#REF!,"&lt;="&amp;MH413,#REF!,"="&amp;KZ413,#REF!,"="&amp;LA413,#REF!,"&lt;="&amp;ME413,#REF!,"&gt;="&amp;MF413)</f>
        <v/>
      </c>
      <c r="MW413" s="1">
        <f>COUNTIFS(#REF!,LT413,#REF!,0,#REF!,"&gt;="&amp;MI413,#REF!,"&lt;="&amp;MH413,#REF!,"="&amp;KZ413,#REF!,"="&amp;LA413,#REF!,"&lt;="&amp;ME413,#REF!,"&gt;="&amp;MF413)</f>
        <v/>
      </c>
      <c r="MX413" s="1">
        <f>COUNTIFS(#REF!,LT413,#REF!,1,#REF!,"&gt;="&amp;MC413,#REF!,"&lt;="&amp;MB413,#REF!,"&lt;="&amp;ME413,#REF!,"&gt;="&amp;MF413)</f>
        <v/>
      </c>
      <c r="MY413" s="1">
        <f>COUNTIFS(#REF!,LT413,#REF!,0,#REF!,"&gt;="&amp;MC413,#REF!,"&lt;="&amp;MB413,#REF!,"&lt;="&amp;ME413,#REF!,"&gt;="&amp;MF413)</f>
        <v/>
      </c>
      <c r="MZ413" s="1">
        <f>COUNTIFS(#REF!,LT413,#REF!,1,#REF!,"&lt;="&amp;ME413,#REF!,"&gt;="&amp;MF413,#REF!,"="&amp;KV413,#REF!,"="&amp;KX413)</f>
        <v/>
      </c>
      <c r="NA413" s="1">
        <f>COUNTIFS(#REF!,LT413,#REF!,0,#REF!,"&lt;="&amp;ME413,#REF!,"&gt;="&amp;MF413,#REF!,"="&amp;KV413,#REF!,"="&amp;KX413)</f>
        <v/>
      </c>
      <c r="NB413" s="1">
        <f>COUNTIFS(#REF!,LT413,#REF!,1,#REF!,"&lt;="&amp;ME413,#REF!,"&gt;="&amp;MF413,#REF!,"="&amp;KW413,#REF!,"="&amp;KY413)</f>
        <v/>
      </c>
      <c r="NC413" s="1">
        <f>COUNTIFS(#REF!,LT413,#REF!,0,#REF!,"&lt;="&amp;ME413,#REF!,"&gt;="&amp;MF413,#REF!,"="&amp;KW413,#REF!,"="&amp;KY413)</f>
        <v/>
      </c>
      <c r="ND413" s="1">
        <f>MP413+MR413+MT413+MV413+MX413+MZ413+NB413</f>
        <v/>
      </c>
      <c r="NE413" s="1">
        <f>MQ413+MS413+MU413+MW413+MY413+NA413+NC413</f>
        <v/>
      </c>
      <c r="NF413" s="1">
        <f>ND413+NE413</f>
        <v/>
      </c>
      <c r="NG413" s="33">
        <f>ND413/(ND413+NE413)</f>
        <v/>
      </c>
      <c r="NH413" s="3">
        <f>1/NG413</f>
        <v/>
      </c>
      <c r="NI413" s="1">
        <f>LH413</f>
        <v/>
      </c>
      <c r="NJ413" s="79">
        <f>((1-NG413)*(1/(NI413-1))*0.98-(NG413*1))</f>
        <v/>
      </c>
      <c r="NK413" s="34">
        <f>IF(LR413&lt;0.9,0,IF(AND(LR413&gt;1.1),0,1))</f>
        <v/>
      </c>
      <c r="NL413" s="34">
        <f>IF(LS413&lt;0.9,0,IF(AND(LS413&gt;1.1),0,1))</f>
        <v/>
      </c>
      <c r="NM413" s="32">
        <f>IF(NF413&gt;99,1,0)</f>
        <v/>
      </c>
      <c r="NN413" s="32">
        <f>IF(NJ413&gt;0.0799,1,0)</f>
        <v/>
      </c>
      <c r="NO413" s="32">
        <f>IF(NJ413&gt;NQ413,1,0)</f>
        <v/>
      </c>
      <c r="NP413" s="32">
        <f>NM413+NN413+NO413+NK413+NL413</f>
        <v/>
      </c>
      <c r="NQ413" s="79">
        <f>(((100*NG413)*(NI413-1)*0.98)-((1-NG413)*100))/100</f>
        <v/>
      </c>
      <c r="NR413" s="34">
        <f>IF(LR413&lt;0.9,0,IF(AND(LR413&gt;1.1),0,1))</f>
        <v/>
      </c>
      <c r="NS413" s="34">
        <f>IF(LS413&lt;0.9,0,IF(AND(LS413&gt;1.1),0,1))</f>
        <v/>
      </c>
      <c r="NT413" s="32">
        <f>IF(NF413&gt;99,1,0)</f>
        <v/>
      </c>
      <c r="NU413" s="32">
        <f>IF(NQ413&gt;0.0799,1,0)</f>
        <v/>
      </c>
      <c r="NV413" s="32">
        <f>IF(NQ413&gt;NJ413,1,0)</f>
        <v/>
      </c>
      <c r="NW413" s="32">
        <f>NT413+NU413+NV413+NR413+NS413</f>
        <v/>
      </c>
      <c r="NX413">
        <f>IF(NP413=5,"LayHome1-0",IF(AND(NW413=5),"BackHome1-0",""))</f>
        <v/>
      </c>
      <c r="NY413">
        <f>IF(NP413=5,KN413,IF(AND(NW413=5),KN413,""))</f>
        <v/>
      </c>
      <c r="NZ413">
        <f>IF(NP413=5,"Match Odds",IF(AND(NW413=5),"Match Odds",""))</f>
        <v/>
      </c>
      <c r="OA413">
        <f>IF(NP413=5,KP413,IF(AND(NW413=5),KP413,""))</f>
        <v/>
      </c>
      <c r="OB413">
        <f>IF(NP413=5,"MATCH_ODDS",IF(AND(NW413=5),"MATCH_ODDS",""))</f>
        <v/>
      </c>
      <c r="OC413">
        <f>IF(NP413=5,"LAY",IF(AND(NW413=5),"BACK",""))</f>
        <v/>
      </c>
    </row>
    <row r="414" ht="16.5" customHeight="1" thickBot="1" thickTop="1">
      <c r="A414" s="2" t="n"/>
      <c r="KN414" s="1">
        <f>IF(INDEX(#REF!,MATCH('HT 1-0'!D414,#REF!,0))=INDEX(#REF!,MATCH('HT 1-0'!D414,#REF!,0)),INDEX(#REF!,MATCH('HT 1-0'!D414,#REF!,0)),"ERROR")</f>
        <v/>
      </c>
      <c r="KO414" s="1">
        <f>IF(INDEX(#REF!,MATCH('HT 1-0'!E414,#REF!,0))=INDEX(#REF!,MATCH('HT 1-0'!E414,#REF!,0)),INDEX(#REF!,MATCH('HT 1-0'!E414,#REF!,0)),"ERROR")</f>
        <v/>
      </c>
      <c r="KP414" s="1">
        <f>KN414&amp;" v "&amp;KO414</f>
        <v/>
      </c>
      <c r="KQ414">
        <f>B414&amp;"_"&amp;C414</f>
        <v/>
      </c>
      <c r="KR414" s="1">
        <f>IF((HW414/KK414)&lt;0.335,"G",IF((HW414/KK414)&gt;0.67,"R","A"))</f>
        <v/>
      </c>
      <c r="KS414" s="1">
        <f>IF((HX414/KK414)&lt;0.335,"G",IF((HX414/KK414)&gt;0.67,"R","A"))</f>
        <v/>
      </c>
      <c r="KT414" s="1">
        <f>IF((IH414/KK414)&lt;0.335,"G",IF((IH414/KK414)&gt;0.67,"R","A"))</f>
        <v/>
      </c>
      <c r="KU414" s="1">
        <f>IF((II414/KK414)&lt;0.335,"G",IF((II414/KK414)&gt;0.67,"R","A"))</f>
        <v/>
      </c>
      <c r="KV414" s="1">
        <f>IF((HZ414/KK414)&lt;0.335,"G",IF((HZ414/KK414)&gt;0.67,"R","A"))</f>
        <v/>
      </c>
      <c r="KW414" s="1">
        <f>IF((HY414/KK414)&lt;0.335,"G",IF((HY414/KK414)&gt;0.67,"R","A"))</f>
        <v/>
      </c>
      <c r="KX414" s="1">
        <f>IF((IK414/KK414)&lt;0.335,"G",IF((IK414/KK414)&gt;0.67,"R","A"))</f>
        <v/>
      </c>
      <c r="KY414" s="1">
        <f>IF((IJ414/KK414)&lt;0.335,"G",IF((IJ414/KK414)&gt;0.67,"R","A"))</f>
        <v/>
      </c>
      <c r="KZ414" s="1">
        <f>IF((HQ414/KK414)&lt;0.335,"G",IF((HQ414/KK414)&gt;0.67,"R","A"))</f>
        <v/>
      </c>
      <c r="LA414" s="1">
        <f>IF((IB414/KK414)&lt;0.335,"G",IF((IB414/KK414)&gt;0.67,"R","A"))</f>
        <v/>
      </c>
      <c r="LB414">
        <f>IF(LQ414="1-0",INDEX(Scrape!#REF!,MATCH('HT 1-0'!KP414,Scrape!$B:$B,0)),"")</f>
        <v/>
      </c>
      <c r="LC414">
        <f>IF(LQ414="1-0",INDEX(Scrape!$A:$A,MATCH('HT 1-0'!KP414,Scrape!$B:$B,0)),"")</f>
        <v/>
      </c>
      <c r="LD414">
        <f>IF(LQ414="1-0",INDEX(Scrape!$B:$B,MATCH('HT 1-0'!KP414,Scrape!$B:$B,0)),"")</f>
        <v/>
      </c>
      <c r="LE414">
        <f>IF(LQ414="1-0",INDEX(Scrape!$C:$C,MATCH('HT 1-0'!KP414,Scrape!$B:$B,0)),"")</f>
        <v/>
      </c>
      <c r="LF414">
        <f>IF(LQ414="1-0",INDEX(Scrape!$D:$D,MATCH('HT 1-0'!KP414,Scrape!$B:$B,0)),"")</f>
        <v/>
      </c>
      <c r="LG414">
        <f>IF(LQ414="1-0",INDEX(Scrape!$E:$E,MATCH('HT 1-0'!KP414,Scrape!$B:$B,0)),"")</f>
        <v/>
      </c>
      <c r="LH414">
        <f>IF(LQ414="1-0",INDEX(Scrape!$F:$F,MATCH('HT 1-0'!KP414,Scrape!$B:$B,0)),"")</f>
        <v/>
      </c>
      <c r="LI414">
        <f>IF(LQ414="1-0",INDEX(Scrape!$G:$G,MATCH('HT 1-0'!KP414,Scrape!$B:$B,0)),"")</f>
        <v/>
      </c>
      <c r="LJ414">
        <f>IF(LQ414="1-0",INDEX(Scrape!$H:$H,MATCH('HT 1-0'!KP414,Scrape!$B:$B,0)),"")</f>
        <v/>
      </c>
      <c r="LK414">
        <f>IF(LQ414="1-0",INDEX(Scrape!$I:$I,MATCH('HT 1-0'!KP414,Scrape!$B:$B,0)),"")</f>
        <v/>
      </c>
      <c r="LL414">
        <f>IF(LQ414="1-0",INDEX(Scrape!$J:$J,MATCH('HT 1-0'!KP414,Scrape!$B:$B,0)),"")</f>
        <v/>
      </c>
      <c r="LM414">
        <f>IF(LQ414="1-0",INDEX(Scrape!$K:$K,MATCH('HT 1-0'!KP414,Scrape!$B:$B,0)),"")</f>
        <v/>
      </c>
      <c r="LN414">
        <f>IF(LQ414="1-0",INDEX(Scrape!$L:$L,MATCH('HT 1-0'!KP414,Scrape!$B:$B,0)),"")</f>
        <v/>
      </c>
      <c r="LO414">
        <f>IF(LQ414="1-0",INDEX(Scrape!$M:$M,MATCH('HT 1-0'!KP414,Scrape!$B:$B,0)),"")</f>
        <v/>
      </c>
      <c r="LP414">
        <f>IF(LQ414="1-0",INDEX(Scrape!$N:$N,MATCH('HT 1-0'!KP414,Scrape!$B:$B,0)),"")</f>
        <v/>
      </c>
      <c r="LQ414">
        <f>INDEX(Scrape!$O:$O,MATCH('HT 1-0'!KP414,Scrape!$B:$B,0))</f>
        <v/>
      </c>
      <c r="LR414">
        <f>(1/LJ414)+(1/LI414)+(1/LH414)</f>
        <v/>
      </c>
      <c r="LS414">
        <f>(1/LG414)+(1/LF414)+(1/LE414)</f>
        <v/>
      </c>
      <c r="LT414" s="8">
        <f>IF(INDEX(#REF!,MATCH(KQ414,#REF!,0))=INDEX(#REF!,MATCH(KQ414,#REF!,0)),INDEX(#REF!,MATCH(KQ414,#REF!,0)),"ERROR")</f>
        <v/>
      </c>
      <c r="LU414" s="4">
        <f>IF(KR414="G",2,IF(KR414="R",0.5,IF(KR414="A",1)))</f>
        <v/>
      </c>
      <c r="LV414" s="4">
        <f>IF(KS414="G",0.5,IF(KS414="R",2,IF(KS414="A",1)))</f>
        <v/>
      </c>
      <c r="LW414" s="4">
        <f>IF(KT414="G",2,IF(KT414="R",0.5,IF(KT414="A",1)))</f>
        <v/>
      </c>
      <c r="LX414" s="4">
        <f>IF(KU414="G",0.5,IF(KU414="R",2,IF(KU414="A",1)))</f>
        <v/>
      </c>
      <c r="LY414" s="7">
        <f>(LK414*(LU414+LX414)+(LL414*(LU414+LX414)))</f>
        <v/>
      </c>
      <c r="LZ414" s="7">
        <f>(LN414*(LV414+LW414)+(LO414*(LV414+LW414)))</f>
        <v/>
      </c>
      <c r="MA414" s="11">
        <f>LY414-LZ414</f>
        <v/>
      </c>
      <c r="MB414" s="5">
        <f>MA414+2</f>
        <v/>
      </c>
      <c r="MC414" s="6">
        <f>MA414-2</f>
        <v/>
      </c>
      <c r="MD414" s="4">
        <f>LE414</f>
        <v/>
      </c>
      <c r="ME414" s="9">
        <f>IF(MD414=0,1000,MD414+0.75)</f>
        <v/>
      </c>
      <c r="MF414" s="10">
        <f>IF(MD414=0,0,MD414-0.75)</f>
        <v/>
      </c>
      <c r="MG414" s="4">
        <f>((LM414*(LU414+LX414))-((LP414*(LV414+LW414))))</f>
        <v/>
      </c>
      <c r="MH414" s="9">
        <f>MG414*1.2</f>
        <v/>
      </c>
      <c r="MI414" s="10">
        <f>MG414*0.8</f>
        <v/>
      </c>
      <c r="MJ414">
        <f>IFERROR(NX414,"")</f>
        <v/>
      </c>
      <c r="MK414">
        <f>IFERROR(NY414,"")</f>
        <v/>
      </c>
      <c r="ML414">
        <f>IFERROR(NZ414,"")</f>
        <v/>
      </c>
      <c r="MM414">
        <f>IFERROR(OA414,"")</f>
        <v/>
      </c>
      <c r="MN414">
        <f>IFERROR(OB414,"")</f>
        <v/>
      </c>
      <c r="MO414">
        <f>IFERROR(OC414,"")</f>
        <v/>
      </c>
      <c r="MP414" s="1">
        <f>COUNTIFS(#REF!,LT414,#REF!,1,#REF!,"&gt;="&amp;MC414,#REF!,"&lt;="&amp;MB414,#REF!,"&lt;="&amp;ME414,#REF!,"&gt;="&amp;MF414,#REF!,"="&amp;KV414,#REF!,"="&amp;KX414)</f>
        <v/>
      </c>
      <c r="MQ414" s="1">
        <f>COUNTIFS(#REF!,LT414,#REF!,0,#REF!,"&gt;="&amp;MC414,#REF!,"&lt;="&amp;MB414,#REF!,"&lt;="&amp;ME414,#REF!,"&gt;="&amp;MF414,#REF!,"="&amp;KV414,#REF!,"="&amp;KX414)</f>
        <v/>
      </c>
      <c r="MR414" s="1">
        <f>COUNTIFS(#REF!,LT414,#REF!,1,#REF!,"&gt;="&amp;MC414,#REF!,"&lt;="&amp;MB414,#REF!,"&lt;="&amp;ME414,#REF!,"&gt;="&amp;MF414,#REF!,"="&amp;KW414,#REF!,"="&amp;KY414)</f>
        <v/>
      </c>
      <c r="MS414" s="1">
        <f>COUNTIFS(#REF!,LT414,#REF!,0,#REF!,"&gt;="&amp;MC414,#REF!,"&lt;="&amp;MB414,#REF!,"&lt;="&amp;ME414,#REF!,"&gt;="&amp;MF414,#REF!,"="&amp;KW414,#REF!,"="&amp;KY414)</f>
        <v/>
      </c>
      <c r="MT414" s="1">
        <f>COUNTIFS(#REF!,LT414,#REF!,1,#REF!,"&gt;="&amp;MI414,#REF!,"&lt;="&amp;MH414,#REF!,"&lt;="&amp;ME414,#REF!,"&gt;="&amp;MF414)</f>
        <v/>
      </c>
      <c r="MU414" s="1">
        <f>COUNTIFS(#REF!,LT414,#REF!,0,#REF!,"&gt;="&amp;MI414,#REF!,"&lt;="&amp;MH414,#REF!,"&lt;="&amp;ME414,#REF!,"&gt;="&amp;MF414)</f>
        <v/>
      </c>
      <c r="MV414" s="1">
        <f>COUNTIFS(#REF!,LT414,#REF!,1,#REF!,"&gt;="&amp;MI414,#REF!,"&lt;="&amp;MH414,#REF!,"="&amp;KZ414,#REF!,"="&amp;LA414,#REF!,"&lt;="&amp;ME414,#REF!,"&gt;="&amp;MF414)</f>
        <v/>
      </c>
      <c r="MW414" s="1">
        <f>COUNTIFS(#REF!,LT414,#REF!,0,#REF!,"&gt;="&amp;MI414,#REF!,"&lt;="&amp;MH414,#REF!,"="&amp;KZ414,#REF!,"="&amp;LA414,#REF!,"&lt;="&amp;ME414,#REF!,"&gt;="&amp;MF414)</f>
        <v/>
      </c>
      <c r="MX414" s="1">
        <f>COUNTIFS(#REF!,LT414,#REF!,1,#REF!,"&gt;="&amp;MC414,#REF!,"&lt;="&amp;MB414,#REF!,"&lt;="&amp;ME414,#REF!,"&gt;="&amp;MF414)</f>
        <v/>
      </c>
      <c r="MY414" s="1">
        <f>COUNTIFS(#REF!,LT414,#REF!,0,#REF!,"&gt;="&amp;MC414,#REF!,"&lt;="&amp;MB414,#REF!,"&lt;="&amp;ME414,#REF!,"&gt;="&amp;MF414)</f>
        <v/>
      </c>
      <c r="MZ414" s="1">
        <f>COUNTIFS(#REF!,LT414,#REF!,1,#REF!,"&lt;="&amp;ME414,#REF!,"&gt;="&amp;MF414,#REF!,"="&amp;KV414,#REF!,"="&amp;KX414)</f>
        <v/>
      </c>
      <c r="NA414" s="1">
        <f>COUNTIFS(#REF!,LT414,#REF!,0,#REF!,"&lt;="&amp;ME414,#REF!,"&gt;="&amp;MF414,#REF!,"="&amp;KV414,#REF!,"="&amp;KX414)</f>
        <v/>
      </c>
      <c r="NB414" s="1">
        <f>COUNTIFS(#REF!,LT414,#REF!,1,#REF!,"&lt;="&amp;ME414,#REF!,"&gt;="&amp;MF414,#REF!,"="&amp;KW414,#REF!,"="&amp;KY414)</f>
        <v/>
      </c>
      <c r="NC414" s="1">
        <f>COUNTIFS(#REF!,LT414,#REF!,0,#REF!,"&lt;="&amp;ME414,#REF!,"&gt;="&amp;MF414,#REF!,"="&amp;KW414,#REF!,"="&amp;KY414)</f>
        <v/>
      </c>
      <c r="ND414" s="1">
        <f>MP414+MR414+MT414+MV414+MX414+MZ414+NB414</f>
        <v/>
      </c>
      <c r="NE414" s="1">
        <f>MQ414+MS414+MU414+MW414+MY414+NA414+NC414</f>
        <v/>
      </c>
      <c r="NF414" s="1">
        <f>ND414+NE414</f>
        <v/>
      </c>
      <c r="NG414" s="33">
        <f>ND414/(ND414+NE414)</f>
        <v/>
      </c>
      <c r="NH414" s="3">
        <f>1/NG414</f>
        <v/>
      </c>
      <c r="NI414" s="1">
        <f>LH414</f>
        <v/>
      </c>
      <c r="NJ414" s="79">
        <f>((1-NG414)*(1/(NI414-1))*0.98-(NG414*1))</f>
        <v/>
      </c>
      <c r="NK414" s="34">
        <f>IF(LR414&lt;0.9,0,IF(AND(LR414&gt;1.1),0,1))</f>
        <v/>
      </c>
      <c r="NL414" s="34">
        <f>IF(LS414&lt;0.9,0,IF(AND(LS414&gt;1.1),0,1))</f>
        <v/>
      </c>
      <c r="NM414" s="32">
        <f>IF(NF414&gt;99,1,0)</f>
        <v/>
      </c>
      <c r="NN414" s="32">
        <f>IF(NJ414&gt;0.0799,1,0)</f>
        <v/>
      </c>
      <c r="NO414" s="32">
        <f>IF(NJ414&gt;NQ414,1,0)</f>
        <v/>
      </c>
      <c r="NP414" s="32">
        <f>NM414+NN414+NO414+NK414+NL414</f>
        <v/>
      </c>
      <c r="NQ414" s="79">
        <f>(((100*NG414)*(NI414-1)*0.98)-((1-NG414)*100))/100</f>
        <v/>
      </c>
      <c r="NR414" s="34">
        <f>IF(LR414&lt;0.9,0,IF(AND(LR414&gt;1.1),0,1))</f>
        <v/>
      </c>
      <c r="NS414" s="34">
        <f>IF(LS414&lt;0.9,0,IF(AND(LS414&gt;1.1),0,1))</f>
        <v/>
      </c>
      <c r="NT414" s="32">
        <f>IF(NF414&gt;99,1,0)</f>
        <v/>
      </c>
      <c r="NU414" s="32">
        <f>IF(NQ414&gt;0.0799,1,0)</f>
        <v/>
      </c>
      <c r="NV414" s="32">
        <f>IF(NQ414&gt;NJ414,1,0)</f>
        <v/>
      </c>
      <c r="NW414" s="32">
        <f>NT414+NU414+NV414+NR414+NS414</f>
        <v/>
      </c>
      <c r="NX414">
        <f>IF(NP414=5,"LayHome1-0",IF(AND(NW414=5),"BackHome1-0",""))</f>
        <v/>
      </c>
      <c r="NY414">
        <f>IF(NP414=5,KN414,IF(AND(NW414=5),KN414,""))</f>
        <v/>
      </c>
      <c r="NZ414">
        <f>IF(NP414=5,"Match Odds",IF(AND(NW414=5),"Match Odds",""))</f>
        <v/>
      </c>
      <c r="OA414">
        <f>IF(NP414=5,KP414,IF(AND(NW414=5),KP414,""))</f>
        <v/>
      </c>
      <c r="OB414">
        <f>IF(NP414=5,"MATCH_ODDS",IF(AND(NW414=5),"MATCH_ODDS",""))</f>
        <v/>
      </c>
      <c r="OC414">
        <f>IF(NP414=5,"LAY",IF(AND(NW414=5),"BACK",""))</f>
        <v/>
      </c>
    </row>
    <row r="415" ht="16.5" customHeight="1" thickBot="1" thickTop="1">
      <c r="A415" s="2" t="n"/>
      <c r="KN415" s="1">
        <f>IF(INDEX(#REF!,MATCH('HT 1-0'!D415,#REF!,0))=INDEX(#REF!,MATCH('HT 1-0'!D415,#REF!,0)),INDEX(#REF!,MATCH('HT 1-0'!D415,#REF!,0)),"ERROR")</f>
        <v/>
      </c>
      <c r="KO415" s="1">
        <f>IF(INDEX(#REF!,MATCH('HT 1-0'!E415,#REF!,0))=INDEX(#REF!,MATCH('HT 1-0'!E415,#REF!,0)),INDEX(#REF!,MATCH('HT 1-0'!E415,#REF!,0)),"ERROR")</f>
        <v/>
      </c>
      <c r="KP415" s="1">
        <f>KN415&amp;" v "&amp;KO415</f>
        <v/>
      </c>
      <c r="KQ415">
        <f>B415&amp;"_"&amp;C415</f>
        <v/>
      </c>
      <c r="KR415" s="1">
        <f>IF((HW415/KK415)&lt;0.335,"G",IF((HW415/KK415)&gt;0.67,"R","A"))</f>
        <v/>
      </c>
      <c r="KS415" s="1">
        <f>IF((HX415/KK415)&lt;0.335,"G",IF((HX415/KK415)&gt;0.67,"R","A"))</f>
        <v/>
      </c>
      <c r="KT415" s="1">
        <f>IF((IH415/KK415)&lt;0.335,"G",IF((IH415/KK415)&gt;0.67,"R","A"))</f>
        <v/>
      </c>
      <c r="KU415" s="1">
        <f>IF((II415/KK415)&lt;0.335,"G",IF((II415/KK415)&gt;0.67,"R","A"))</f>
        <v/>
      </c>
      <c r="KV415" s="1">
        <f>IF((HZ415/KK415)&lt;0.335,"G",IF((HZ415/KK415)&gt;0.67,"R","A"))</f>
        <v/>
      </c>
      <c r="KW415" s="1">
        <f>IF((HY415/KK415)&lt;0.335,"G",IF((HY415/KK415)&gt;0.67,"R","A"))</f>
        <v/>
      </c>
      <c r="KX415" s="1">
        <f>IF((IK415/KK415)&lt;0.335,"G",IF((IK415/KK415)&gt;0.67,"R","A"))</f>
        <v/>
      </c>
      <c r="KY415" s="1">
        <f>IF((IJ415/KK415)&lt;0.335,"G",IF((IJ415/KK415)&gt;0.67,"R","A"))</f>
        <v/>
      </c>
      <c r="KZ415" s="1">
        <f>IF((HQ415/KK415)&lt;0.335,"G",IF((HQ415/KK415)&gt;0.67,"R","A"))</f>
        <v/>
      </c>
      <c r="LA415" s="1">
        <f>IF((IB415/KK415)&lt;0.335,"G",IF((IB415/KK415)&gt;0.67,"R","A"))</f>
        <v/>
      </c>
      <c r="LB415">
        <f>IF(LQ415="1-0",INDEX(Scrape!#REF!,MATCH('HT 1-0'!KP415,Scrape!$B:$B,0)),"")</f>
        <v/>
      </c>
      <c r="LC415">
        <f>IF(LQ415="1-0",INDEX(Scrape!$A:$A,MATCH('HT 1-0'!KP415,Scrape!$B:$B,0)),"")</f>
        <v/>
      </c>
      <c r="LD415">
        <f>IF(LQ415="1-0",INDEX(Scrape!$B:$B,MATCH('HT 1-0'!KP415,Scrape!$B:$B,0)),"")</f>
        <v/>
      </c>
      <c r="LE415">
        <f>IF(LQ415="1-0",INDEX(Scrape!$C:$C,MATCH('HT 1-0'!KP415,Scrape!$B:$B,0)),"")</f>
        <v/>
      </c>
      <c r="LF415">
        <f>IF(LQ415="1-0",INDEX(Scrape!$D:$D,MATCH('HT 1-0'!KP415,Scrape!$B:$B,0)),"")</f>
        <v/>
      </c>
      <c r="LG415">
        <f>IF(LQ415="1-0",INDEX(Scrape!$E:$E,MATCH('HT 1-0'!KP415,Scrape!$B:$B,0)),"")</f>
        <v/>
      </c>
      <c r="LH415">
        <f>IF(LQ415="1-0",INDEX(Scrape!$F:$F,MATCH('HT 1-0'!KP415,Scrape!$B:$B,0)),"")</f>
        <v/>
      </c>
      <c r="LI415">
        <f>IF(LQ415="1-0",INDEX(Scrape!$G:$G,MATCH('HT 1-0'!KP415,Scrape!$B:$B,0)),"")</f>
        <v/>
      </c>
      <c r="LJ415">
        <f>IF(LQ415="1-0",INDEX(Scrape!$H:$H,MATCH('HT 1-0'!KP415,Scrape!$B:$B,0)),"")</f>
        <v/>
      </c>
      <c r="LK415">
        <f>IF(LQ415="1-0",INDEX(Scrape!$I:$I,MATCH('HT 1-0'!KP415,Scrape!$B:$B,0)),"")</f>
        <v/>
      </c>
      <c r="LL415">
        <f>IF(LQ415="1-0",INDEX(Scrape!$J:$J,MATCH('HT 1-0'!KP415,Scrape!$B:$B,0)),"")</f>
        <v/>
      </c>
      <c r="LM415">
        <f>IF(LQ415="1-0",INDEX(Scrape!$K:$K,MATCH('HT 1-0'!KP415,Scrape!$B:$B,0)),"")</f>
        <v/>
      </c>
      <c r="LN415">
        <f>IF(LQ415="1-0",INDEX(Scrape!$L:$L,MATCH('HT 1-0'!KP415,Scrape!$B:$B,0)),"")</f>
        <v/>
      </c>
      <c r="LO415">
        <f>IF(LQ415="1-0",INDEX(Scrape!$M:$M,MATCH('HT 1-0'!KP415,Scrape!$B:$B,0)),"")</f>
        <v/>
      </c>
      <c r="LP415">
        <f>IF(LQ415="1-0",INDEX(Scrape!$N:$N,MATCH('HT 1-0'!KP415,Scrape!$B:$B,0)),"")</f>
        <v/>
      </c>
      <c r="LQ415">
        <f>INDEX(Scrape!$O:$O,MATCH('HT 1-0'!KP415,Scrape!$B:$B,0))</f>
        <v/>
      </c>
      <c r="LR415">
        <f>(1/LJ415)+(1/LI415)+(1/LH415)</f>
        <v/>
      </c>
      <c r="LS415">
        <f>(1/LG415)+(1/LF415)+(1/LE415)</f>
        <v/>
      </c>
      <c r="LT415" s="8">
        <f>IF(INDEX(#REF!,MATCH(KQ415,#REF!,0))=INDEX(#REF!,MATCH(KQ415,#REF!,0)),INDEX(#REF!,MATCH(KQ415,#REF!,0)),"ERROR")</f>
        <v/>
      </c>
      <c r="LU415" s="4">
        <f>IF(KR415="G",2,IF(KR415="R",0.5,IF(KR415="A",1)))</f>
        <v/>
      </c>
      <c r="LV415" s="4">
        <f>IF(KS415="G",0.5,IF(KS415="R",2,IF(KS415="A",1)))</f>
        <v/>
      </c>
      <c r="LW415" s="4">
        <f>IF(KT415="G",2,IF(KT415="R",0.5,IF(KT415="A",1)))</f>
        <v/>
      </c>
      <c r="LX415" s="4">
        <f>IF(KU415="G",0.5,IF(KU415="R",2,IF(KU415="A",1)))</f>
        <v/>
      </c>
      <c r="LY415" s="7">
        <f>(LK415*(LU415+LX415)+(LL415*(LU415+LX415)))</f>
        <v/>
      </c>
      <c r="LZ415" s="7">
        <f>(LN415*(LV415+LW415)+(LO415*(LV415+LW415)))</f>
        <v/>
      </c>
      <c r="MA415" s="11">
        <f>LY415-LZ415</f>
        <v/>
      </c>
      <c r="MB415" s="5">
        <f>MA415+2</f>
        <v/>
      </c>
      <c r="MC415" s="6">
        <f>MA415-2</f>
        <v/>
      </c>
      <c r="MD415" s="4">
        <f>LE415</f>
        <v/>
      </c>
      <c r="ME415" s="9">
        <f>IF(MD415=0,1000,MD415+0.75)</f>
        <v/>
      </c>
      <c r="MF415" s="10">
        <f>IF(MD415=0,0,MD415-0.75)</f>
        <v/>
      </c>
      <c r="MG415" s="4">
        <f>((LM415*(LU415+LX415))-((LP415*(LV415+LW415))))</f>
        <v/>
      </c>
      <c r="MH415" s="9">
        <f>MG415*1.2</f>
        <v/>
      </c>
      <c r="MI415" s="10">
        <f>MG415*0.8</f>
        <v/>
      </c>
      <c r="MJ415">
        <f>IFERROR(NX415,"")</f>
        <v/>
      </c>
      <c r="MK415">
        <f>IFERROR(NY415,"")</f>
        <v/>
      </c>
      <c r="ML415">
        <f>IFERROR(NZ415,"")</f>
        <v/>
      </c>
      <c r="MM415">
        <f>IFERROR(OA415,"")</f>
        <v/>
      </c>
      <c r="MN415">
        <f>IFERROR(OB415,"")</f>
        <v/>
      </c>
      <c r="MO415">
        <f>IFERROR(OC415,"")</f>
        <v/>
      </c>
      <c r="MP415" s="1">
        <f>COUNTIFS(#REF!,LT415,#REF!,1,#REF!,"&gt;="&amp;MC415,#REF!,"&lt;="&amp;MB415,#REF!,"&lt;="&amp;ME415,#REF!,"&gt;="&amp;MF415,#REF!,"="&amp;KV415,#REF!,"="&amp;KX415)</f>
        <v/>
      </c>
      <c r="MQ415" s="1">
        <f>COUNTIFS(#REF!,LT415,#REF!,0,#REF!,"&gt;="&amp;MC415,#REF!,"&lt;="&amp;MB415,#REF!,"&lt;="&amp;ME415,#REF!,"&gt;="&amp;MF415,#REF!,"="&amp;KV415,#REF!,"="&amp;KX415)</f>
        <v/>
      </c>
      <c r="MR415" s="1">
        <f>COUNTIFS(#REF!,LT415,#REF!,1,#REF!,"&gt;="&amp;MC415,#REF!,"&lt;="&amp;MB415,#REF!,"&lt;="&amp;ME415,#REF!,"&gt;="&amp;MF415,#REF!,"="&amp;KW415,#REF!,"="&amp;KY415)</f>
        <v/>
      </c>
      <c r="MS415" s="1">
        <f>COUNTIFS(#REF!,LT415,#REF!,0,#REF!,"&gt;="&amp;MC415,#REF!,"&lt;="&amp;MB415,#REF!,"&lt;="&amp;ME415,#REF!,"&gt;="&amp;MF415,#REF!,"="&amp;KW415,#REF!,"="&amp;KY415)</f>
        <v/>
      </c>
      <c r="MT415" s="1">
        <f>COUNTIFS(#REF!,LT415,#REF!,1,#REF!,"&gt;="&amp;MI415,#REF!,"&lt;="&amp;MH415,#REF!,"&lt;="&amp;ME415,#REF!,"&gt;="&amp;MF415)</f>
        <v/>
      </c>
      <c r="MU415" s="1">
        <f>COUNTIFS(#REF!,LT415,#REF!,0,#REF!,"&gt;="&amp;MI415,#REF!,"&lt;="&amp;MH415,#REF!,"&lt;="&amp;ME415,#REF!,"&gt;="&amp;MF415)</f>
        <v/>
      </c>
      <c r="MV415" s="1">
        <f>COUNTIFS(#REF!,LT415,#REF!,1,#REF!,"&gt;="&amp;MI415,#REF!,"&lt;="&amp;MH415,#REF!,"="&amp;KZ415,#REF!,"="&amp;LA415,#REF!,"&lt;="&amp;ME415,#REF!,"&gt;="&amp;MF415)</f>
        <v/>
      </c>
      <c r="MW415" s="1">
        <f>COUNTIFS(#REF!,LT415,#REF!,0,#REF!,"&gt;="&amp;MI415,#REF!,"&lt;="&amp;MH415,#REF!,"="&amp;KZ415,#REF!,"="&amp;LA415,#REF!,"&lt;="&amp;ME415,#REF!,"&gt;="&amp;MF415)</f>
        <v/>
      </c>
      <c r="MX415" s="1">
        <f>COUNTIFS(#REF!,LT415,#REF!,1,#REF!,"&gt;="&amp;MC415,#REF!,"&lt;="&amp;MB415,#REF!,"&lt;="&amp;ME415,#REF!,"&gt;="&amp;MF415)</f>
        <v/>
      </c>
      <c r="MY415" s="1">
        <f>COUNTIFS(#REF!,LT415,#REF!,0,#REF!,"&gt;="&amp;MC415,#REF!,"&lt;="&amp;MB415,#REF!,"&lt;="&amp;ME415,#REF!,"&gt;="&amp;MF415)</f>
        <v/>
      </c>
      <c r="MZ415" s="1">
        <f>COUNTIFS(#REF!,LT415,#REF!,1,#REF!,"&lt;="&amp;ME415,#REF!,"&gt;="&amp;MF415,#REF!,"="&amp;KV415,#REF!,"="&amp;KX415)</f>
        <v/>
      </c>
      <c r="NA415" s="1">
        <f>COUNTIFS(#REF!,LT415,#REF!,0,#REF!,"&lt;="&amp;ME415,#REF!,"&gt;="&amp;MF415,#REF!,"="&amp;KV415,#REF!,"="&amp;KX415)</f>
        <v/>
      </c>
      <c r="NB415" s="1">
        <f>COUNTIFS(#REF!,LT415,#REF!,1,#REF!,"&lt;="&amp;ME415,#REF!,"&gt;="&amp;MF415,#REF!,"="&amp;KW415,#REF!,"="&amp;KY415)</f>
        <v/>
      </c>
      <c r="NC415" s="1">
        <f>COUNTIFS(#REF!,LT415,#REF!,0,#REF!,"&lt;="&amp;ME415,#REF!,"&gt;="&amp;MF415,#REF!,"="&amp;KW415,#REF!,"="&amp;KY415)</f>
        <v/>
      </c>
      <c r="ND415" s="1">
        <f>MP415+MR415+MT415+MV415+MX415+MZ415+NB415</f>
        <v/>
      </c>
      <c r="NE415" s="1">
        <f>MQ415+MS415+MU415+MW415+MY415+NA415+NC415</f>
        <v/>
      </c>
      <c r="NF415" s="1">
        <f>ND415+NE415</f>
        <v/>
      </c>
      <c r="NG415" s="33">
        <f>ND415/(ND415+NE415)</f>
        <v/>
      </c>
      <c r="NH415" s="3">
        <f>1/NG415</f>
        <v/>
      </c>
      <c r="NI415" s="1">
        <f>LH415</f>
        <v/>
      </c>
      <c r="NJ415" s="79">
        <f>((1-NG415)*(1/(NI415-1))*0.98-(NG415*1))</f>
        <v/>
      </c>
      <c r="NK415" s="34">
        <f>IF(LR415&lt;0.9,0,IF(AND(LR415&gt;1.1),0,1))</f>
        <v/>
      </c>
      <c r="NL415" s="34">
        <f>IF(LS415&lt;0.9,0,IF(AND(LS415&gt;1.1),0,1))</f>
        <v/>
      </c>
      <c r="NM415" s="32">
        <f>IF(NF415&gt;99,1,0)</f>
        <v/>
      </c>
      <c r="NN415" s="32">
        <f>IF(NJ415&gt;0.0799,1,0)</f>
        <v/>
      </c>
      <c r="NO415" s="32">
        <f>IF(NJ415&gt;NQ415,1,0)</f>
        <v/>
      </c>
      <c r="NP415" s="32">
        <f>NM415+NN415+NO415+NK415+NL415</f>
        <v/>
      </c>
      <c r="NQ415" s="79">
        <f>(((100*NG415)*(NI415-1)*0.98)-((1-NG415)*100))/100</f>
        <v/>
      </c>
      <c r="NR415" s="34">
        <f>IF(LR415&lt;0.9,0,IF(AND(LR415&gt;1.1),0,1))</f>
        <v/>
      </c>
      <c r="NS415" s="34">
        <f>IF(LS415&lt;0.9,0,IF(AND(LS415&gt;1.1),0,1))</f>
        <v/>
      </c>
      <c r="NT415" s="32">
        <f>IF(NF415&gt;99,1,0)</f>
        <v/>
      </c>
      <c r="NU415" s="32">
        <f>IF(NQ415&gt;0.0799,1,0)</f>
        <v/>
      </c>
      <c r="NV415" s="32">
        <f>IF(NQ415&gt;NJ415,1,0)</f>
        <v/>
      </c>
      <c r="NW415" s="32">
        <f>NT415+NU415+NV415+NR415+NS415</f>
        <v/>
      </c>
      <c r="NX415">
        <f>IF(NP415=5,"LayHome1-0",IF(AND(NW415=5),"BackHome1-0",""))</f>
        <v/>
      </c>
      <c r="NY415">
        <f>IF(NP415=5,KN415,IF(AND(NW415=5),KN415,""))</f>
        <v/>
      </c>
      <c r="NZ415">
        <f>IF(NP415=5,"Match Odds",IF(AND(NW415=5),"Match Odds",""))</f>
        <v/>
      </c>
      <c r="OA415">
        <f>IF(NP415=5,KP415,IF(AND(NW415=5),KP415,""))</f>
        <v/>
      </c>
      <c r="OB415">
        <f>IF(NP415=5,"MATCH_ODDS",IF(AND(NW415=5),"MATCH_ODDS",""))</f>
        <v/>
      </c>
      <c r="OC415">
        <f>IF(NP415=5,"LAY",IF(AND(NW415=5),"BACK",""))</f>
        <v/>
      </c>
    </row>
    <row r="416" ht="16.5" customHeight="1" thickBot="1" thickTop="1">
      <c r="A416" s="2" t="n"/>
      <c r="KN416" s="1">
        <f>IF(INDEX(#REF!,MATCH('HT 1-0'!D416,#REF!,0))=INDEX(#REF!,MATCH('HT 1-0'!D416,#REF!,0)),INDEX(#REF!,MATCH('HT 1-0'!D416,#REF!,0)),"ERROR")</f>
        <v/>
      </c>
      <c r="KO416" s="1">
        <f>IF(INDEX(#REF!,MATCH('HT 1-0'!E416,#REF!,0))=INDEX(#REF!,MATCH('HT 1-0'!E416,#REF!,0)),INDEX(#REF!,MATCH('HT 1-0'!E416,#REF!,0)),"ERROR")</f>
        <v/>
      </c>
      <c r="KP416" s="1">
        <f>KN416&amp;" v "&amp;KO416</f>
        <v/>
      </c>
      <c r="KQ416">
        <f>B416&amp;"_"&amp;C416</f>
        <v/>
      </c>
      <c r="KR416" s="1">
        <f>IF((HW416/KK416)&lt;0.335,"G",IF((HW416/KK416)&gt;0.67,"R","A"))</f>
        <v/>
      </c>
      <c r="KS416" s="1">
        <f>IF((HX416/KK416)&lt;0.335,"G",IF((HX416/KK416)&gt;0.67,"R","A"))</f>
        <v/>
      </c>
      <c r="KT416" s="1">
        <f>IF((IH416/KK416)&lt;0.335,"G",IF((IH416/KK416)&gt;0.67,"R","A"))</f>
        <v/>
      </c>
      <c r="KU416" s="1">
        <f>IF((II416/KK416)&lt;0.335,"G",IF((II416/KK416)&gt;0.67,"R","A"))</f>
        <v/>
      </c>
      <c r="KV416" s="1">
        <f>IF((HZ416/KK416)&lt;0.335,"G",IF((HZ416/KK416)&gt;0.67,"R","A"))</f>
        <v/>
      </c>
      <c r="KW416" s="1">
        <f>IF((HY416/KK416)&lt;0.335,"G",IF((HY416/KK416)&gt;0.67,"R","A"))</f>
        <v/>
      </c>
      <c r="KX416" s="1">
        <f>IF((IK416/KK416)&lt;0.335,"G",IF((IK416/KK416)&gt;0.67,"R","A"))</f>
        <v/>
      </c>
      <c r="KY416" s="1">
        <f>IF((IJ416/KK416)&lt;0.335,"G",IF((IJ416/KK416)&gt;0.67,"R","A"))</f>
        <v/>
      </c>
      <c r="KZ416" s="1">
        <f>IF((HQ416/KK416)&lt;0.335,"G",IF((HQ416/KK416)&gt;0.67,"R","A"))</f>
        <v/>
      </c>
      <c r="LA416" s="1">
        <f>IF((IB416/KK416)&lt;0.335,"G",IF((IB416/KK416)&gt;0.67,"R","A"))</f>
        <v/>
      </c>
      <c r="LB416">
        <f>IF(LQ416="1-0",INDEX(Scrape!#REF!,MATCH('HT 1-0'!KP416,Scrape!$B:$B,0)),"")</f>
        <v/>
      </c>
      <c r="LC416">
        <f>IF(LQ416="1-0",INDEX(Scrape!$A:$A,MATCH('HT 1-0'!KP416,Scrape!$B:$B,0)),"")</f>
        <v/>
      </c>
      <c r="LD416">
        <f>IF(LQ416="1-0",INDEX(Scrape!$B:$B,MATCH('HT 1-0'!KP416,Scrape!$B:$B,0)),"")</f>
        <v/>
      </c>
      <c r="LE416">
        <f>IF(LQ416="1-0",INDEX(Scrape!$C:$C,MATCH('HT 1-0'!KP416,Scrape!$B:$B,0)),"")</f>
        <v/>
      </c>
      <c r="LF416">
        <f>IF(LQ416="1-0",INDEX(Scrape!$D:$D,MATCH('HT 1-0'!KP416,Scrape!$B:$B,0)),"")</f>
        <v/>
      </c>
      <c r="LG416">
        <f>IF(LQ416="1-0",INDEX(Scrape!$E:$E,MATCH('HT 1-0'!KP416,Scrape!$B:$B,0)),"")</f>
        <v/>
      </c>
      <c r="LH416">
        <f>IF(LQ416="1-0",INDEX(Scrape!$F:$F,MATCH('HT 1-0'!KP416,Scrape!$B:$B,0)),"")</f>
        <v/>
      </c>
      <c r="LI416">
        <f>IF(LQ416="1-0",INDEX(Scrape!$G:$G,MATCH('HT 1-0'!KP416,Scrape!$B:$B,0)),"")</f>
        <v/>
      </c>
      <c r="LJ416">
        <f>IF(LQ416="1-0",INDEX(Scrape!$H:$H,MATCH('HT 1-0'!KP416,Scrape!$B:$B,0)),"")</f>
        <v/>
      </c>
      <c r="LK416">
        <f>IF(LQ416="1-0",INDEX(Scrape!$I:$I,MATCH('HT 1-0'!KP416,Scrape!$B:$B,0)),"")</f>
        <v/>
      </c>
      <c r="LL416">
        <f>IF(LQ416="1-0",INDEX(Scrape!$J:$J,MATCH('HT 1-0'!KP416,Scrape!$B:$B,0)),"")</f>
        <v/>
      </c>
      <c r="LM416">
        <f>IF(LQ416="1-0",INDEX(Scrape!$K:$K,MATCH('HT 1-0'!KP416,Scrape!$B:$B,0)),"")</f>
        <v/>
      </c>
      <c r="LN416">
        <f>IF(LQ416="1-0",INDEX(Scrape!$L:$L,MATCH('HT 1-0'!KP416,Scrape!$B:$B,0)),"")</f>
        <v/>
      </c>
      <c r="LO416">
        <f>IF(LQ416="1-0",INDEX(Scrape!$M:$M,MATCH('HT 1-0'!KP416,Scrape!$B:$B,0)),"")</f>
        <v/>
      </c>
      <c r="LP416">
        <f>IF(LQ416="1-0",INDEX(Scrape!$N:$N,MATCH('HT 1-0'!KP416,Scrape!$B:$B,0)),"")</f>
        <v/>
      </c>
      <c r="LQ416">
        <f>INDEX(Scrape!$O:$O,MATCH('HT 1-0'!KP416,Scrape!$B:$B,0))</f>
        <v/>
      </c>
      <c r="LR416">
        <f>(1/LJ416)+(1/LI416)+(1/LH416)</f>
        <v/>
      </c>
      <c r="LS416">
        <f>(1/LG416)+(1/LF416)+(1/LE416)</f>
        <v/>
      </c>
      <c r="LT416" s="8">
        <f>IF(INDEX(#REF!,MATCH(KQ416,#REF!,0))=INDEX(#REF!,MATCH(KQ416,#REF!,0)),INDEX(#REF!,MATCH(KQ416,#REF!,0)),"ERROR")</f>
        <v/>
      </c>
      <c r="LU416" s="4">
        <f>IF(KR416="G",2,IF(KR416="R",0.5,IF(KR416="A",1)))</f>
        <v/>
      </c>
      <c r="LV416" s="4">
        <f>IF(KS416="G",0.5,IF(KS416="R",2,IF(KS416="A",1)))</f>
        <v/>
      </c>
      <c r="LW416" s="4">
        <f>IF(KT416="G",2,IF(KT416="R",0.5,IF(KT416="A",1)))</f>
        <v/>
      </c>
      <c r="LX416" s="4">
        <f>IF(KU416="G",0.5,IF(KU416="R",2,IF(KU416="A",1)))</f>
        <v/>
      </c>
      <c r="LY416" s="7">
        <f>(LK416*(LU416+LX416)+(LL416*(LU416+LX416)))</f>
        <v/>
      </c>
      <c r="LZ416" s="7">
        <f>(LN416*(LV416+LW416)+(LO416*(LV416+LW416)))</f>
        <v/>
      </c>
      <c r="MA416" s="11">
        <f>LY416-LZ416</f>
        <v/>
      </c>
      <c r="MB416" s="5">
        <f>MA416+2</f>
        <v/>
      </c>
      <c r="MC416" s="6">
        <f>MA416-2</f>
        <v/>
      </c>
      <c r="MD416" s="4">
        <f>LE416</f>
        <v/>
      </c>
      <c r="ME416" s="9">
        <f>IF(MD416=0,1000,MD416+0.75)</f>
        <v/>
      </c>
      <c r="MF416" s="10">
        <f>IF(MD416=0,0,MD416-0.75)</f>
        <v/>
      </c>
      <c r="MG416" s="4">
        <f>((LM416*(LU416+LX416))-((LP416*(LV416+LW416))))</f>
        <v/>
      </c>
      <c r="MH416" s="9">
        <f>MG416*1.2</f>
        <v/>
      </c>
      <c r="MI416" s="10">
        <f>MG416*0.8</f>
        <v/>
      </c>
      <c r="MJ416">
        <f>IFERROR(NX416,"")</f>
        <v/>
      </c>
      <c r="MK416">
        <f>IFERROR(NY416,"")</f>
        <v/>
      </c>
      <c r="ML416">
        <f>IFERROR(NZ416,"")</f>
        <v/>
      </c>
      <c r="MM416">
        <f>IFERROR(OA416,"")</f>
        <v/>
      </c>
      <c r="MN416">
        <f>IFERROR(OB416,"")</f>
        <v/>
      </c>
      <c r="MO416">
        <f>IFERROR(OC416,"")</f>
        <v/>
      </c>
      <c r="MP416" s="1">
        <f>COUNTIFS(#REF!,LT416,#REF!,1,#REF!,"&gt;="&amp;MC416,#REF!,"&lt;="&amp;MB416,#REF!,"&lt;="&amp;ME416,#REF!,"&gt;="&amp;MF416,#REF!,"="&amp;KV416,#REF!,"="&amp;KX416)</f>
        <v/>
      </c>
      <c r="MQ416" s="1">
        <f>COUNTIFS(#REF!,LT416,#REF!,0,#REF!,"&gt;="&amp;MC416,#REF!,"&lt;="&amp;MB416,#REF!,"&lt;="&amp;ME416,#REF!,"&gt;="&amp;MF416,#REF!,"="&amp;KV416,#REF!,"="&amp;KX416)</f>
        <v/>
      </c>
      <c r="MR416" s="1">
        <f>COUNTIFS(#REF!,LT416,#REF!,1,#REF!,"&gt;="&amp;MC416,#REF!,"&lt;="&amp;MB416,#REF!,"&lt;="&amp;ME416,#REF!,"&gt;="&amp;MF416,#REF!,"="&amp;KW416,#REF!,"="&amp;KY416)</f>
        <v/>
      </c>
      <c r="MS416" s="1">
        <f>COUNTIFS(#REF!,LT416,#REF!,0,#REF!,"&gt;="&amp;MC416,#REF!,"&lt;="&amp;MB416,#REF!,"&lt;="&amp;ME416,#REF!,"&gt;="&amp;MF416,#REF!,"="&amp;KW416,#REF!,"="&amp;KY416)</f>
        <v/>
      </c>
      <c r="MT416" s="1">
        <f>COUNTIFS(#REF!,LT416,#REF!,1,#REF!,"&gt;="&amp;MI416,#REF!,"&lt;="&amp;MH416,#REF!,"&lt;="&amp;ME416,#REF!,"&gt;="&amp;MF416)</f>
        <v/>
      </c>
      <c r="MU416" s="1">
        <f>COUNTIFS(#REF!,LT416,#REF!,0,#REF!,"&gt;="&amp;MI416,#REF!,"&lt;="&amp;MH416,#REF!,"&lt;="&amp;ME416,#REF!,"&gt;="&amp;MF416)</f>
        <v/>
      </c>
      <c r="MV416" s="1">
        <f>COUNTIFS(#REF!,LT416,#REF!,1,#REF!,"&gt;="&amp;MI416,#REF!,"&lt;="&amp;MH416,#REF!,"="&amp;KZ416,#REF!,"="&amp;LA416,#REF!,"&lt;="&amp;ME416,#REF!,"&gt;="&amp;MF416)</f>
        <v/>
      </c>
      <c r="MW416" s="1">
        <f>COUNTIFS(#REF!,LT416,#REF!,0,#REF!,"&gt;="&amp;MI416,#REF!,"&lt;="&amp;MH416,#REF!,"="&amp;KZ416,#REF!,"="&amp;LA416,#REF!,"&lt;="&amp;ME416,#REF!,"&gt;="&amp;MF416)</f>
        <v/>
      </c>
      <c r="MX416" s="1">
        <f>COUNTIFS(#REF!,LT416,#REF!,1,#REF!,"&gt;="&amp;MC416,#REF!,"&lt;="&amp;MB416,#REF!,"&lt;="&amp;ME416,#REF!,"&gt;="&amp;MF416)</f>
        <v/>
      </c>
      <c r="MY416" s="1">
        <f>COUNTIFS(#REF!,LT416,#REF!,0,#REF!,"&gt;="&amp;MC416,#REF!,"&lt;="&amp;MB416,#REF!,"&lt;="&amp;ME416,#REF!,"&gt;="&amp;MF416)</f>
        <v/>
      </c>
      <c r="MZ416" s="1">
        <f>COUNTIFS(#REF!,LT416,#REF!,1,#REF!,"&lt;="&amp;ME416,#REF!,"&gt;="&amp;MF416,#REF!,"="&amp;KV416,#REF!,"="&amp;KX416)</f>
        <v/>
      </c>
      <c r="NA416" s="1">
        <f>COUNTIFS(#REF!,LT416,#REF!,0,#REF!,"&lt;="&amp;ME416,#REF!,"&gt;="&amp;MF416,#REF!,"="&amp;KV416,#REF!,"="&amp;KX416)</f>
        <v/>
      </c>
      <c r="NB416" s="1">
        <f>COUNTIFS(#REF!,LT416,#REF!,1,#REF!,"&lt;="&amp;ME416,#REF!,"&gt;="&amp;MF416,#REF!,"="&amp;KW416,#REF!,"="&amp;KY416)</f>
        <v/>
      </c>
      <c r="NC416" s="1">
        <f>COUNTIFS(#REF!,LT416,#REF!,0,#REF!,"&lt;="&amp;ME416,#REF!,"&gt;="&amp;MF416,#REF!,"="&amp;KW416,#REF!,"="&amp;KY416)</f>
        <v/>
      </c>
      <c r="ND416" s="1">
        <f>MP416+MR416+MT416+MV416+MX416+MZ416+NB416</f>
        <v/>
      </c>
      <c r="NE416" s="1">
        <f>MQ416+MS416+MU416+MW416+MY416+NA416+NC416</f>
        <v/>
      </c>
      <c r="NF416" s="1">
        <f>ND416+NE416</f>
        <v/>
      </c>
      <c r="NG416" s="33">
        <f>ND416/(ND416+NE416)</f>
        <v/>
      </c>
      <c r="NH416" s="3">
        <f>1/NG416</f>
        <v/>
      </c>
      <c r="NI416" s="1">
        <f>LH416</f>
        <v/>
      </c>
      <c r="NJ416" s="79">
        <f>((1-NG416)*(1/(NI416-1))*0.98-(NG416*1))</f>
        <v/>
      </c>
      <c r="NK416" s="34">
        <f>IF(LR416&lt;0.9,0,IF(AND(LR416&gt;1.1),0,1))</f>
        <v/>
      </c>
      <c r="NL416" s="34">
        <f>IF(LS416&lt;0.9,0,IF(AND(LS416&gt;1.1),0,1))</f>
        <v/>
      </c>
      <c r="NM416" s="32">
        <f>IF(NF416&gt;99,1,0)</f>
        <v/>
      </c>
      <c r="NN416" s="32">
        <f>IF(NJ416&gt;0.0799,1,0)</f>
        <v/>
      </c>
      <c r="NO416" s="32">
        <f>IF(NJ416&gt;NQ416,1,0)</f>
        <v/>
      </c>
      <c r="NP416" s="32">
        <f>NM416+NN416+NO416+NK416+NL416</f>
        <v/>
      </c>
      <c r="NQ416" s="79">
        <f>(((100*NG416)*(NI416-1)*0.98)-((1-NG416)*100))/100</f>
        <v/>
      </c>
      <c r="NR416" s="34">
        <f>IF(LR416&lt;0.9,0,IF(AND(LR416&gt;1.1),0,1))</f>
        <v/>
      </c>
      <c r="NS416" s="34">
        <f>IF(LS416&lt;0.9,0,IF(AND(LS416&gt;1.1),0,1))</f>
        <v/>
      </c>
      <c r="NT416" s="32">
        <f>IF(NF416&gt;99,1,0)</f>
        <v/>
      </c>
      <c r="NU416" s="32">
        <f>IF(NQ416&gt;0.0799,1,0)</f>
        <v/>
      </c>
      <c r="NV416" s="32">
        <f>IF(NQ416&gt;NJ416,1,0)</f>
        <v/>
      </c>
      <c r="NW416" s="32">
        <f>NT416+NU416+NV416+NR416+NS416</f>
        <v/>
      </c>
      <c r="NX416">
        <f>IF(NP416=5,"LayHome1-0",IF(AND(NW416=5),"BackHome1-0",""))</f>
        <v/>
      </c>
      <c r="NY416">
        <f>IF(NP416=5,KN416,IF(AND(NW416=5),KN416,""))</f>
        <v/>
      </c>
      <c r="NZ416">
        <f>IF(NP416=5,"Match Odds",IF(AND(NW416=5),"Match Odds",""))</f>
        <v/>
      </c>
      <c r="OA416">
        <f>IF(NP416=5,KP416,IF(AND(NW416=5),KP416,""))</f>
        <v/>
      </c>
      <c r="OB416">
        <f>IF(NP416=5,"MATCH_ODDS",IF(AND(NW416=5),"MATCH_ODDS",""))</f>
        <v/>
      </c>
      <c r="OC416">
        <f>IF(NP416=5,"LAY",IF(AND(NW416=5),"BACK",""))</f>
        <v/>
      </c>
    </row>
    <row r="417" ht="16.5" customHeight="1" thickBot="1" thickTop="1">
      <c r="A417" s="2" t="n"/>
      <c r="KN417" s="1">
        <f>IF(INDEX(#REF!,MATCH('HT 1-0'!D417,#REF!,0))=INDEX(#REF!,MATCH('HT 1-0'!D417,#REF!,0)),INDEX(#REF!,MATCH('HT 1-0'!D417,#REF!,0)),"ERROR")</f>
        <v/>
      </c>
      <c r="KO417" s="1">
        <f>IF(INDEX(#REF!,MATCH('HT 1-0'!E417,#REF!,0))=INDEX(#REF!,MATCH('HT 1-0'!E417,#REF!,0)),INDEX(#REF!,MATCH('HT 1-0'!E417,#REF!,0)),"ERROR")</f>
        <v/>
      </c>
      <c r="KP417" s="1">
        <f>KN417&amp;" v "&amp;KO417</f>
        <v/>
      </c>
      <c r="KQ417">
        <f>B417&amp;"_"&amp;C417</f>
        <v/>
      </c>
      <c r="KR417" s="1">
        <f>IF((HW417/KK417)&lt;0.335,"G",IF((HW417/KK417)&gt;0.67,"R","A"))</f>
        <v/>
      </c>
      <c r="KS417" s="1">
        <f>IF((HX417/KK417)&lt;0.335,"G",IF((HX417/KK417)&gt;0.67,"R","A"))</f>
        <v/>
      </c>
      <c r="KT417" s="1">
        <f>IF((IH417/KK417)&lt;0.335,"G",IF((IH417/KK417)&gt;0.67,"R","A"))</f>
        <v/>
      </c>
      <c r="KU417" s="1">
        <f>IF((II417/KK417)&lt;0.335,"G",IF((II417/KK417)&gt;0.67,"R","A"))</f>
        <v/>
      </c>
      <c r="KV417" s="1">
        <f>IF((HZ417/KK417)&lt;0.335,"G",IF((HZ417/KK417)&gt;0.67,"R","A"))</f>
        <v/>
      </c>
      <c r="KW417" s="1">
        <f>IF((HY417/KK417)&lt;0.335,"G",IF((HY417/KK417)&gt;0.67,"R","A"))</f>
        <v/>
      </c>
      <c r="KX417" s="1">
        <f>IF((IK417/KK417)&lt;0.335,"G",IF((IK417/KK417)&gt;0.67,"R","A"))</f>
        <v/>
      </c>
      <c r="KY417" s="1">
        <f>IF((IJ417/KK417)&lt;0.335,"G",IF((IJ417/KK417)&gt;0.67,"R","A"))</f>
        <v/>
      </c>
      <c r="KZ417" s="1">
        <f>IF((HQ417/KK417)&lt;0.335,"G",IF((HQ417/KK417)&gt;0.67,"R","A"))</f>
        <v/>
      </c>
      <c r="LA417" s="1">
        <f>IF((IB417/KK417)&lt;0.335,"G",IF((IB417/KK417)&gt;0.67,"R","A"))</f>
        <v/>
      </c>
      <c r="LB417">
        <f>IF(LQ417="1-0",INDEX(Scrape!#REF!,MATCH('HT 1-0'!KP417,Scrape!$B:$B,0)),"")</f>
        <v/>
      </c>
      <c r="LC417">
        <f>IF(LQ417="1-0",INDEX(Scrape!$A:$A,MATCH('HT 1-0'!KP417,Scrape!$B:$B,0)),"")</f>
        <v/>
      </c>
      <c r="LD417">
        <f>IF(LQ417="1-0",INDEX(Scrape!$B:$B,MATCH('HT 1-0'!KP417,Scrape!$B:$B,0)),"")</f>
        <v/>
      </c>
      <c r="LE417">
        <f>IF(LQ417="1-0",INDEX(Scrape!$C:$C,MATCH('HT 1-0'!KP417,Scrape!$B:$B,0)),"")</f>
        <v/>
      </c>
      <c r="LF417">
        <f>IF(LQ417="1-0",INDEX(Scrape!$D:$D,MATCH('HT 1-0'!KP417,Scrape!$B:$B,0)),"")</f>
        <v/>
      </c>
      <c r="LG417">
        <f>IF(LQ417="1-0",INDEX(Scrape!$E:$E,MATCH('HT 1-0'!KP417,Scrape!$B:$B,0)),"")</f>
        <v/>
      </c>
      <c r="LH417">
        <f>IF(LQ417="1-0",INDEX(Scrape!$F:$F,MATCH('HT 1-0'!KP417,Scrape!$B:$B,0)),"")</f>
        <v/>
      </c>
      <c r="LI417">
        <f>IF(LQ417="1-0",INDEX(Scrape!$G:$G,MATCH('HT 1-0'!KP417,Scrape!$B:$B,0)),"")</f>
        <v/>
      </c>
      <c r="LJ417">
        <f>IF(LQ417="1-0",INDEX(Scrape!$H:$H,MATCH('HT 1-0'!KP417,Scrape!$B:$B,0)),"")</f>
        <v/>
      </c>
      <c r="LK417">
        <f>IF(LQ417="1-0",INDEX(Scrape!$I:$I,MATCH('HT 1-0'!KP417,Scrape!$B:$B,0)),"")</f>
        <v/>
      </c>
      <c r="LL417">
        <f>IF(LQ417="1-0",INDEX(Scrape!$J:$J,MATCH('HT 1-0'!KP417,Scrape!$B:$B,0)),"")</f>
        <v/>
      </c>
      <c r="LM417">
        <f>IF(LQ417="1-0",INDEX(Scrape!$K:$K,MATCH('HT 1-0'!KP417,Scrape!$B:$B,0)),"")</f>
        <v/>
      </c>
      <c r="LN417">
        <f>IF(LQ417="1-0",INDEX(Scrape!$L:$L,MATCH('HT 1-0'!KP417,Scrape!$B:$B,0)),"")</f>
        <v/>
      </c>
      <c r="LO417">
        <f>IF(LQ417="1-0",INDEX(Scrape!$M:$M,MATCH('HT 1-0'!KP417,Scrape!$B:$B,0)),"")</f>
        <v/>
      </c>
      <c r="LP417">
        <f>IF(LQ417="1-0",INDEX(Scrape!$N:$N,MATCH('HT 1-0'!KP417,Scrape!$B:$B,0)),"")</f>
        <v/>
      </c>
      <c r="LQ417">
        <f>INDEX(Scrape!$O:$O,MATCH('HT 1-0'!KP417,Scrape!$B:$B,0))</f>
        <v/>
      </c>
      <c r="LR417">
        <f>(1/LJ417)+(1/LI417)+(1/LH417)</f>
        <v/>
      </c>
      <c r="LS417">
        <f>(1/LG417)+(1/LF417)+(1/LE417)</f>
        <v/>
      </c>
      <c r="LT417" s="8">
        <f>IF(INDEX(#REF!,MATCH(KQ417,#REF!,0))=INDEX(#REF!,MATCH(KQ417,#REF!,0)),INDEX(#REF!,MATCH(KQ417,#REF!,0)),"ERROR")</f>
        <v/>
      </c>
      <c r="LU417" s="4">
        <f>IF(KR417="G",2,IF(KR417="R",0.5,IF(KR417="A",1)))</f>
        <v/>
      </c>
      <c r="LV417" s="4">
        <f>IF(KS417="G",0.5,IF(KS417="R",2,IF(KS417="A",1)))</f>
        <v/>
      </c>
      <c r="LW417" s="4">
        <f>IF(KT417="G",2,IF(KT417="R",0.5,IF(KT417="A",1)))</f>
        <v/>
      </c>
      <c r="LX417" s="4">
        <f>IF(KU417="G",0.5,IF(KU417="R",2,IF(KU417="A",1)))</f>
        <v/>
      </c>
      <c r="LY417" s="7">
        <f>(LK417*(LU417+LX417)+(LL417*(LU417+LX417)))</f>
        <v/>
      </c>
      <c r="LZ417" s="7">
        <f>(LN417*(LV417+LW417)+(LO417*(LV417+LW417)))</f>
        <v/>
      </c>
      <c r="MA417" s="11">
        <f>LY417-LZ417</f>
        <v/>
      </c>
      <c r="MB417" s="5">
        <f>MA417+2</f>
        <v/>
      </c>
      <c r="MC417" s="6">
        <f>MA417-2</f>
        <v/>
      </c>
      <c r="MD417" s="4">
        <f>LE417</f>
        <v/>
      </c>
      <c r="ME417" s="9">
        <f>IF(MD417=0,1000,MD417+0.75)</f>
        <v/>
      </c>
      <c r="MF417" s="10">
        <f>IF(MD417=0,0,MD417-0.75)</f>
        <v/>
      </c>
      <c r="MG417" s="4">
        <f>((LM417*(LU417+LX417))-((LP417*(LV417+LW417))))</f>
        <v/>
      </c>
      <c r="MH417" s="9">
        <f>MG417*1.2</f>
        <v/>
      </c>
      <c r="MI417" s="10">
        <f>MG417*0.8</f>
        <v/>
      </c>
      <c r="MJ417">
        <f>IFERROR(NX417,"")</f>
        <v/>
      </c>
      <c r="MK417">
        <f>IFERROR(NY417,"")</f>
        <v/>
      </c>
      <c r="ML417">
        <f>IFERROR(NZ417,"")</f>
        <v/>
      </c>
      <c r="MM417">
        <f>IFERROR(OA417,"")</f>
        <v/>
      </c>
      <c r="MN417">
        <f>IFERROR(OB417,"")</f>
        <v/>
      </c>
      <c r="MO417">
        <f>IFERROR(OC417,"")</f>
        <v/>
      </c>
      <c r="MP417" s="1">
        <f>COUNTIFS(#REF!,LT417,#REF!,1,#REF!,"&gt;="&amp;MC417,#REF!,"&lt;="&amp;MB417,#REF!,"&lt;="&amp;ME417,#REF!,"&gt;="&amp;MF417,#REF!,"="&amp;KV417,#REF!,"="&amp;KX417)</f>
        <v/>
      </c>
      <c r="MQ417" s="1">
        <f>COUNTIFS(#REF!,LT417,#REF!,0,#REF!,"&gt;="&amp;MC417,#REF!,"&lt;="&amp;MB417,#REF!,"&lt;="&amp;ME417,#REF!,"&gt;="&amp;MF417,#REF!,"="&amp;KV417,#REF!,"="&amp;KX417)</f>
        <v/>
      </c>
      <c r="MR417" s="1">
        <f>COUNTIFS(#REF!,LT417,#REF!,1,#REF!,"&gt;="&amp;MC417,#REF!,"&lt;="&amp;MB417,#REF!,"&lt;="&amp;ME417,#REF!,"&gt;="&amp;MF417,#REF!,"="&amp;KW417,#REF!,"="&amp;KY417)</f>
        <v/>
      </c>
      <c r="MS417" s="1">
        <f>COUNTIFS(#REF!,LT417,#REF!,0,#REF!,"&gt;="&amp;MC417,#REF!,"&lt;="&amp;MB417,#REF!,"&lt;="&amp;ME417,#REF!,"&gt;="&amp;MF417,#REF!,"="&amp;KW417,#REF!,"="&amp;KY417)</f>
        <v/>
      </c>
      <c r="MT417" s="1">
        <f>COUNTIFS(#REF!,LT417,#REF!,1,#REF!,"&gt;="&amp;MI417,#REF!,"&lt;="&amp;MH417,#REF!,"&lt;="&amp;ME417,#REF!,"&gt;="&amp;MF417)</f>
        <v/>
      </c>
      <c r="MU417" s="1">
        <f>COUNTIFS(#REF!,LT417,#REF!,0,#REF!,"&gt;="&amp;MI417,#REF!,"&lt;="&amp;MH417,#REF!,"&lt;="&amp;ME417,#REF!,"&gt;="&amp;MF417)</f>
        <v/>
      </c>
      <c r="MV417" s="1">
        <f>COUNTIFS(#REF!,LT417,#REF!,1,#REF!,"&gt;="&amp;MI417,#REF!,"&lt;="&amp;MH417,#REF!,"="&amp;KZ417,#REF!,"="&amp;LA417,#REF!,"&lt;="&amp;ME417,#REF!,"&gt;="&amp;MF417)</f>
        <v/>
      </c>
      <c r="MW417" s="1">
        <f>COUNTIFS(#REF!,LT417,#REF!,0,#REF!,"&gt;="&amp;MI417,#REF!,"&lt;="&amp;MH417,#REF!,"="&amp;KZ417,#REF!,"="&amp;LA417,#REF!,"&lt;="&amp;ME417,#REF!,"&gt;="&amp;MF417)</f>
        <v/>
      </c>
      <c r="MX417" s="1">
        <f>COUNTIFS(#REF!,LT417,#REF!,1,#REF!,"&gt;="&amp;MC417,#REF!,"&lt;="&amp;MB417,#REF!,"&lt;="&amp;ME417,#REF!,"&gt;="&amp;MF417)</f>
        <v/>
      </c>
      <c r="MY417" s="1">
        <f>COUNTIFS(#REF!,LT417,#REF!,0,#REF!,"&gt;="&amp;MC417,#REF!,"&lt;="&amp;MB417,#REF!,"&lt;="&amp;ME417,#REF!,"&gt;="&amp;MF417)</f>
        <v/>
      </c>
      <c r="MZ417" s="1">
        <f>COUNTIFS(#REF!,LT417,#REF!,1,#REF!,"&lt;="&amp;ME417,#REF!,"&gt;="&amp;MF417,#REF!,"="&amp;KV417,#REF!,"="&amp;KX417)</f>
        <v/>
      </c>
      <c r="NA417" s="1">
        <f>COUNTIFS(#REF!,LT417,#REF!,0,#REF!,"&lt;="&amp;ME417,#REF!,"&gt;="&amp;MF417,#REF!,"="&amp;KV417,#REF!,"="&amp;KX417)</f>
        <v/>
      </c>
      <c r="NB417" s="1">
        <f>COUNTIFS(#REF!,LT417,#REF!,1,#REF!,"&lt;="&amp;ME417,#REF!,"&gt;="&amp;MF417,#REF!,"="&amp;KW417,#REF!,"="&amp;KY417)</f>
        <v/>
      </c>
      <c r="NC417" s="1">
        <f>COUNTIFS(#REF!,LT417,#REF!,0,#REF!,"&lt;="&amp;ME417,#REF!,"&gt;="&amp;MF417,#REF!,"="&amp;KW417,#REF!,"="&amp;KY417)</f>
        <v/>
      </c>
      <c r="ND417" s="1">
        <f>MP417+MR417+MT417+MV417+MX417+MZ417+NB417</f>
        <v/>
      </c>
      <c r="NE417" s="1">
        <f>MQ417+MS417+MU417+MW417+MY417+NA417+NC417</f>
        <v/>
      </c>
      <c r="NF417" s="1">
        <f>ND417+NE417</f>
        <v/>
      </c>
      <c r="NG417" s="33">
        <f>ND417/(ND417+NE417)</f>
        <v/>
      </c>
      <c r="NH417" s="3">
        <f>1/NG417</f>
        <v/>
      </c>
      <c r="NI417" s="1">
        <f>LH417</f>
        <v/>
      </c>
      <c r="NJ417" s="79">
        <f>((1-NG417)*(1/(NI417-1))*0.98-(NG417*1))</f>
        <v/>
      </c>
      <c r="NK417" s="34">
        <f>IF(LR417&lt;0.9,0,IF(AND(LR417&gt;1.1),0,1))</f>
        <v/>
      </c>
      <c r="NL417" s="34">
        <f>IF(LS417&lt;0.9,0,IF(AND(LS417&gt;1.1),0,1))</f>
        <v/>
      </c>
      <c r="NM417" s="32">
        <f>IF(NF417&gt;99,1,0)</f>
        <v/>
      </c>
      <c r="NN417" s="32">
        <f>IF(NJ417&gt;0.0799,1,0)</f>
        <v/>
      </c>
      <c r="NO417" s="32">
        <f>IF(NJ417&gt;NQ417,1,0)</f>
        <v/>
      </c>
      <c r="NP417" s="32">
        <f>NM417+NN417+NO417+NK417+NL417</f>
        <v/>
      </c>
      <c r="NQ417" s="79">
        <f>(((100*NG417)*(NI417-1)*0.98)-((1-NG417)*100))/100</f>
        <v/>
      </c>
      <c r="NR417" s="34">
        <f>IF(LR417&lt;0.9,0,IF(AND(LR417&gt;1.1),0,1))</f>
        <v/>
      </c>
      <c r="NS417" s="34">
        <f>IF(LS417&lt;0.9,0,IF(AND(LS417&gt;1.1),0,1))</f>
        <v/>
      </c>
      <c r="NT417" s="32">
        <f>IF(NF417&gt;99,1,0)</f>
        <v/>
      </c>
      <c r="NU417" s="32">
        <f>IF(NQ417&gt;0.0799,1,0)</f>
        <v/>
      </c>
      <c r="NV417" s="32">
        <f>IF(NQ417&gt;NJ417,1,0)</f>
        <v/>
      </c>
      <c r="NW417" s="32">
        <f>NT417+NU417+NV417+NR417+NS417</f>
        <v/>
      </c>
      <c r="NX417">
        <f>IF(NP417=5,"LayHome1-0",IF(AND(NW417=5),"BackHome1-0",""))</f>
        <v/>
      </c>
      <c r="NY417">
        <f>IF(NP417=5,KN417,IF(AND(NW417=5),KN417,""))</f>
        <v/>
      </c>
      <c r="NZ417">
        <f>IF(NP417=5,"Match Odds",IF(AND(NW417=5),"Match Odds",""))</f>
        <v/>
      </c>
      <c r="OA417">
        <f>IF(NP417=5,KP417,IF(AND(NW417=5),KP417,""))</f>
        <v/>
      </c>
      <c r="OB417">
        <f>IF(NP417=5,"MATCH_ODDS",IF(AND(NW417=5),"MATCH_ODDS",""))</f>
        <v/>
      </c>
      <c r="OC417">
        <f>IF(NP417=5,"LAY",IF(AND(NW417=5),"BACK",""))</f>
        <v/>
      </c>
    </row>
    <row r="418" ht="16.5" customHeight="1" thickBot="1" thickTop="1">
      <c r="A418" s="2" t="n"/>
      <c r="KN418" s="1">
        <f>IF(INDEX(#REF!,MATCH('HT 1-0'!D418,#REF!,0))=INDEX(#REF!,MATCH('HT 1-0'!D418,#REF!,0)),INDEX(#REF!,MATCH('HT 1-0'!D418,#REF!,0)),"ERROR")</f>
        <v/>
      </c>
      <c r="KO418" s="1">
        <f>IF(INDEX(#REF!,MATCH('HT 1-0'!E418,#REF!,0))=INDEX(#REF!,MATCH('HT 1-0'!E418,#REF!,0)),INDEX(#REF!,MATCH('HT 1-0'!E418,#REF!,0)),"ERROR")</f>
        <v/>
      </c>
      <c r="KP418" s="1">
        <f>KN418&amp;" v "&amp;KO418</f>
        <v/>
      </c>
      <c r="KQ418">
        <f>B418&amp;"_"&amp;C418</f>
        <v/>
      </c>
      <c r="KR418" s="1">
        <f>IF((HW418/KK418)&lt;0.335,"G",IF((HW418/KK418)&gt;0.67,"R","A"))</f>
        <v/>
      </c>
      <c r="KS418" s="1">
        <f>IF((HX418/KK418)&lt;0.335,"G",IF((HX418/KK418)&gt;0.67,"R","A"))</f>
        <v/>
      </c>
      <c r="KT418" s="1">
        <f>IF((IH418/KK418)&lt;0.335,"G",IF((IH418/KK418)&gt;0.67,"R","A"))</f>
        <v/>
      </c>
      <c r="KU418" s="1">
        <f>IF((II418/KK418)&lt;0.335,"G",IF((II418/KK418)&gt;0.67,"R","A"))</f>
        <v/>
      </c>
      <c r="KV418" s="1">
        <f>IF((HZ418/KK418)&lt;0.335,"G",IF((HZ418/KK418)&gt;0.67,"R","A"))</f>
        <v/>
      </c>
      <c r="KW418" s="1">
        <f>IF((HY418/KK418)&lt;0.335,"G",IF((HY418/KK418)&gt;0.67,"R","A"))</f>
        <v/>
      </c>
      <c r="KX418" s="1">
        <f>IF((IK418/KK418)&lt;0.335,"G",IF((IK418/KK418)&gt;0.67,"R","A"))</f>
        <v/>
      </c>
      <c r="KY418" s="1">
        <f>IF((IJ418/KK418)&lt;0.335,"G",IF((IJ418/KK418)&gt;0.67,"R","A"))</f>
        <v/>
      </c>
      <c r="KZ418" s="1">
        <f>IF((HQ418/KK418)&lt;0.335,"G",IF((HQ418/KK418)&gt;0.67,"R","A"))</f>
        <v/>
      </c>
      <c r="LA418" s="1">
        <f>IF((IB418/KK418)&lt;0.335,"G",IF((IB418/KK418)&gt;0.67,"R","A"))</f>
        <v/>
      </c>
      <c r="LB418">
        <f>IF(LQ418="1-0",INDEX(Scrape!#REF!,MATCH('HT 1-0'!KP418,Scrape!$B:$B,0)),"")</f>
        <v/>
      </c>
      <c r="LC418">
        <f>IF(LQ418="1-0",INDEX(Scrape!$A:$A,MATCH('HT 1-0'!KP418,Scrape!$B:$B,0)),"")</f>
        <v/>
      </c>
      <c r="LD418">
        <f>IF(LQ418="1-0",INDEX(Scrape!$B:$B,MATCH('HT 1-0'!KP418,Scrape!$B:$B,0)),"")</f>
        <v/>
      </c>
      <c r="LE418">
        <f>IF(LQ418="1-0",INDEX(Scrape!$C:$C,MATCH('HT 1-0'!KP418,Scrape!$B:$B,0)),"")</f>
        <v/>
      </c>
      <c r="LF418">
        <f>IF(LQ418="1-0",INDEX(Scrape!$D:$D,MATCH('HT 1-0'!KP418,Scrape!$B:$B,0)),"")</f>
        <v/>
      </c>
      <c r="LG418">
        <f>IF(LQ418="1-0",INDEX(Scrape!$E:$E,MATCH('HT 1-0'!KP418,Scrape!$B:$B,0)),"")</f>
        <v/>
      </c>
      <c r="LH418">
        <f>IF(LQ418="1-0",INDEX(Scrape!$F:$F,MATCH('HT 1-0'!KP418,Scrape!$B:$B,0)),"")</f>
        <v/>
      </c>
      <c r="LI418">
        <f>IF(LQ418="1-0",INDEX(Scrape!$G:$G,MATCH('HT 1-0'!KP418,Scrape!$B:$B,0)),"")</f>
        <v/>
      </c>
      <c r="LJ418">
        <f>IF(LQ418="1-0",INDEX(Scrape!$H:$H,MATCH('HT 1-0'!KP418,Scrape!$B:$B,0)),"")</f>
        <v/>
      </c>
      <c r="LK418">
        <f>IF(LQ418="1-0",INDEX(Scrape!$I:$I,MATCH('HT 1-0'!KP418,Scrape!$B:$B,0)),"")</f>
        <v/>
      </c>
      <c r="LL418">
        <f>IF(LQ418="1-0",INDEX(Scrape!$J:$J,MATCH('HT 1-0'!KP418,Scrape!$B:$B,0)),"")</f>
        <v/>
      </c>
      <c r="LM418">
        <f>IF(LQ418="1-0",INDEX(Scrape!$K:$K,MATCH('HT 1-0'!KP418,Scrape!$B:$B,0)),"")</f>
        <v/>
      </c>
      <c r="LN418">
        <f>IF(LQ418="1-0",INDEX(Scrape!$L:$L,MATCH('HT 1-0'!KP418,Scrape!$B:$B,0)),"")</f>
        <v/>
      </c>
      <c r="LO418">
        <f>IF(LQ418="1-0",INDEX(Scrape!$M:$M,MATCH('HT 1-0'!KP418,Scrape!$B:$B,0)),"")</f>
        <v/>
      </c>
      <c r="LP418">
        <f>IF(LQ418="1-0",INDEX(Scrape!$N:$N,MATCH('HT 1-0'!KP418,Scrape!$B:$B,0)),"")</f>
        <v/>
      </c>
      <c r="LQ418">
        <f>INDEX(Scrape!$O:$O,MATCH('HT 1-0'!KP418,Scrape!$B:$B,0))</f>
        <v/>
      </c>
      <c r="LR418">
        <f>(1/LJ418)+(1/LI418)+(1/LH418)</f>
        <v/>
      </c>
      <c r="LS418">
        <f>(1/LG418)+(1/LF418)+(1/LE418)</f>
        <v/>
      </c>
      <c r="LT418" s="8">
        <f>IF(INDEX(#REF!,MATCH(KQ418,#REF!,0))=INDEX(#REF!,MATCH(KQ418,#REF!,0)),INDEX(#REF!,MATCH(KQ418,#REF!,0)),"ERROR")</f>
        <v/>
      </c>
      <c r="LU418" s="4">
        <f>IF(KR418="G",2,IF(KR418="R",0.5,IF(KR418="A",1)))</f>
        <v/>
      </c>
      <c r="LV418" s="4">
        <f>IF(KS418="G",0.5,IF(KS418="R",2,IF(KS418="A",1)))</f>
        <v/>
      </c>
      <c r="LW418" s="4">
        <f>IF(KT418="G",2,IF(KT418="R",0.5,IF(KT418="A",1)))</f>
        <v/>
      </c>
      <c r="LX418" s="4">
        <f>IF(KU418="G",0.5,IF(KU418="R",2,IF(KU418="A",1)))</f>
        <v/>
      </c>
      <c r="LY418" s="7">
        <f>(LK418*(LU418+LX418)+(LL418*(LU418+LX418)))</f>
        <v/>
      </c>
      <c r="LZ418" s="7">
        <f>(LN418*(LV418+LW418)+(LO418*(LV418+LW418)))</f>
        <v/>
      </c>
      <c r="MA418" s="11">
        <f>LY418-LZ418</f>
        <v/>
      </c>
      <c r="MB418" s="5">
        <f>MA418+2</f>
        <v/>
      </c>
      <c r="MC418" s="6">
        <f>MA418-2</f>
        <v/>
      </c>
      <c r="MD418" s="4">
        <f>LE418</f>
        <v/>
      </c>
      <c r="ME418" s="9">
        <f>IF(MD418=0,1000,MD418+0.75)</f>
        <v/>
      </c>
      <c r="MF418" s="10">
        <f>IF(MD418=0,0,MD418-0.75)</f>
        <v/>
      </c>
      <c r="MG418" s="4">
        <f>((LM418*(LU418+LX418))-((LP418*(LV418+LW418))))</f>
        <v/>
      </c>
      <c r="MH418" s="9">
        <f>MG418*1.2</f>
        <v/>
      </c>
      <c r="MI418" s="10">
        <f>MG418*0.8</f>
        <v/>
      </c>
      <c r="MJ418">
        <f>IFERROR(NX418,"")</f>
        <v/>
      </c>
      <c r="MK418">
        <f>IFERROR(NY418,"")</f>
        <v/>
      </c>
      <c r="ML418">
        <f>IFERROR(NZ418,"")</f>
        <v/>
      </c>
      <c r="MM418">
        <f>IFERROR(OA418,"")</f>
        <v/>
      </c>
      <c r="MN418">
        <f>IFERROR(OB418,"")</f>
        <v/>
      </c>
      <c r="MO418">
        <f>IFERROR(OC418,"")</f>
        <v/>
      </c>
      <c r="MP418" s="1">
        <f>COUNTIFS(#REF!,LT418,#REF!,1,#REF!,"&gt;="&amp;MC418,#REF!,"&lt;="&amp;MB418,#REF!,"&lt;="&amp;ME418,#REF!,"&gt;="&amp;MF418,#REF!,"="&amp;KV418,#REF!,"="&amp;KX418)</f>
        <v/>
      </c>
      <c r="MQ418" s="1">
        <f>COUNTIFS(#REF!,LT418,#REF!,0,#REF!,"&gt;="&amp;MC418,#REF!,"&lt;="&amp;MB418,#REF!,"&lt;="&amp;ME418,#REF!,"&gt;="&amp;MF418,#REF!,"="&amp;KV418,#REF!,"="&amp;KX418)</f>
        <v/>
      </c>
      <c r="MR418" s="1">
        <f>COUNTIFS(#REF!,LT418,#REF!,1,#REF!,"&gt;="&amp;MC418,#REF!,"&lt;="&amp;MB418,#REF!,"&lt;="&amp;ME418,#REF!,"&gt;="&amp;MF418,#REF!,"="&amp;KW418,#REF!,"="&amp;KY418)</f>
        <v/>
      </c>
      <c r="MS418" s="1">
        <f>COUNTIFS(#REF!,LT418,#REF!,0,#REF!,"&gt;="&amp;MC418,#REF!,"&lt;="&amp;MB418,#REF!,"&lt;="&amp;ME418,#REF!,"&gt;="&amp;MF418,#REF!,"="&amp;KW418,#REF!,"="&amp;KY418)</f>
        <v/>
      </c>
      <c r="MT418" s="1">
        <f>COUNTIFS(#REF!,LT418,#REF!,1,#REF!,"&gt;="&amp;MI418,#REF!,"&lt;="&amp;MH418,#REF!,"&lt;="&amp;ME418,#REF!,"&gt;="&amp;MF418)</f>
        <v/>
      </c>
      <c r="MU418" s="1">
        <f>COUNTIFS(#REF!,LT418,#REF!,0,#REF!,"&gt;="&amp;MI418,#REF!,"&lt;="&amp;MH418,#REF!,"&lt;="&amp;ME418,#REF!,"&gt;="&amp;MF418)</f>
        <v/>
      </c>
      <c r="MV418" s="1">
        <f>COUNTIFS(#REF!,LT418,#REF!,1,#REF!,"&gt;="&amp;MI418,#REF!,"&lt;="&amp;MH418,#REF!,"="&amp;KZ418,#REF!,"="&amp;LA418,#REF!,"&lt;="&amp;ME418,#REF!,"&gt;="&amp;MF418)</f>
        <v/>
      </c>
      <c r="MW418" s="1">
        <f>COUNTIFS(#REF!,LT418,#REF!,0,#REF!,"&gt;="&amp;MI418,#REF!,"&lt;="&amp;MH418,#REF!,"="&amp;KZ418,#REF!,"="&amp;LA418,#REF!,"&lt;="&amp;ME418,#REF!,"&gt;="&amp;MF418)</f>
        <v/>
      </c>
      <c r="MX418" s="1">
        <f>COUNTIFS(#REF!,LT418,#REF!,1,#REF!,"&gt;="&amp;MC418,#REF!,"&lt;="&amp;MB418,#REF!,"&lt;="&amp;ME418,#REF!,"&gt;="&amp;MF418)</f>
        <v/>
      </c>
      <c r="MY418" s="1">
        <f>COUNTIFS(#REF!,LT418,#REF!,0,#REF!,"&gt;="&amp;MC418,#REF!,"&lt;="&amp;MB418,#REF!,"&lt;="&amp;ME418,#REF!,"&gt;="&amp;MF418)</f>
        <v/>
      </c>
      <c r="MZ418" s="1">
        <f>COUNTIFS(#REF!,LT418,#REF!,1,#REF!,"&lt;="&amp;ME418,#REF!,"&gt;="&amp;MF418,#REF!,"="&amp;KV418,#REF!,"="&amp;KX418)</f>
        <v/>
      </c>
      <c r="NA418" s="1">
        <f>COUNTIFS(#REF!,LT418,#REF!,0,#REF!,"&lt;="&amp;ME418,#REF!,"&gt;="&amp;MF418,#REF!,"="&amp;KV418,#REF!,"="&amp;KX418)</f>
        <v/>
      </c>
      <c r="NB418" s="1">
        <f>COUNTIFS(#REF!,LT418,#REF!,1,#REF!,"&lt;="&amp;ME418,#REF!,"&gt;="&amp;MF418,#REF!,"="&amp;KW418,#REF!,"="&amp;KY418)</f>
        <v/>
      </c>
      <c r="NC418" s="1">
        <f>COUNTIFS(#REF!,LT418,#REF!,0,#REF!,"&lt;="&amp;ME418,#REF!,"&gt;="&amp;MF418,#REF!,"="&amp;KW418,#REF!,"="&amp;KY418)</f>
        <v/>
      </c>
      <c r="ND418" s="1">
        <f>MP418+MR418+MT418+MV418+MX418+MZ418+NB418</f>
        <v/>
      </c>
      <c r="NE418" s="1">
        <f>MQ418+MS418+MU418+MW418+MY418+NA418+NC418</f>
        <v/>
      </c>
      <c r="NF418" s="1">
        <f>ND418+NE418</f>
        <v/>
      </c>
      <c r="NG418" s="33">
        <f>ND418/(ND418+NE418)</f>
        <v/>
      </c>
      <c r="NH418" s="3">
        <f>1/NG418</f>
        <v/>
      </c>
      <c r="NI418" s="1">
        <f>LH418</f>
        <v/>
      </c>
      <c r="NJ418" s="79">
        <f>((1-NG418)*(1/(NI418-1))*0.98-(NG418*1))</f>
        <v/>
      </c>
      <c r="NK418" s="34">
        <f>IF(LR418&lt;0.9,0,IF(AND(LR418&gt;1.1),0,1))</f>
        <v/>
      </c>
      <c r="NL418" s="34">
        <f>IF(LS418&lt;0.9,0,IF(AND(LS418&gt;1.1),0,1))</f>
        <v/>
      </c>
      <c r="NM418" s="32">
        <f>IF(NF418&gt;99,1,0)</f>
        <v/>
      </c>
      <c r="NN418" s="32">
        <f>IF(NJ418&gt;0.0799,1,0)</f>
        <v/>
      </c>
      <c r="NO418" s="32">
        <f>IF(NJ418&gt;NQ418,1,0)</f>
        <v/>
      </c>
      <c r="NP418" s="32">
        <f>NM418+NN418+NO418+NK418+NL418</f>
        <v/>
      </c>
      <c r="NQ418" s="79">
        <f>(((100*NG418)*(NI418-1)*0.98)-((1-NG418)*100))/100</f>
        <v/>
      </c>
      <c r="NR418" s="34">
        <f>IF(LR418&lt;0.9,0,IF(AND(LR418&gt;1.1),0,1))</f>
        <v/>
      </c>
      <c r="NS418" s="34">
        <f>IF(LS418&lt;0.9,0,IF(AND(LS418&gt;1.1),0,1))</f>
        <v/>
      </c>
      <c r="NT418" s="32">
        <f>IF(NF418&gt;99,1,0)</f>
        <v/>
      </c>
      <c r="NU418" s="32">
        <f>IF(NQ418&gt;0.0799,1,0)</f>
        <v/>
      </c>
      <c r="NV418" s="32">
        <f>IF(NQ418&gt;NJ418,1,0)</f>
        <v/>
      </c>
      <c r="NW418" s="32">
        <f>NT418+NU418+NV418+NR418+NS418</f>
        <v/>
      </c>
      <c r="NX418">
        <f>IF(NP418=5,"LayHome1-0",IF(AND(NW418=5),"BackHome1-0",""))</f>
        <v/>
      </c>
      <c r="NY418">
        <f>IF(NP418=5,KN418,IF(AND(NW418=5),KN418,""))</f>
        <v/>
      </c>
      <c r="NZ418">
        <f>IF(NP418=5,"Match Odds",IF(AND(NW418=5),"Match Odds",""))</f>
        <v/>
      </c>
      <c r="OA418">
        <f>IF(NP418=5,KP418,IF(AND(NW418=5),KP418,""))</f>
        <v/>
      </c>
      <c r="OB418">
        <f>IF(NP418=5,"MATCH_ODDS",IF(AND(NW418=5),"MATCH_ODDS",""))</f>
        <v/>
      </c>
      <c r="OC418">
        <f>IF(NP418=5,"LAY",IF(AND(NW418=5),"BACK",""))</f>
        <v/>
      </c>
    </row>
    <row r="419" ht="16.5" customHeight="1" thickBot="1" thickTop="1">
      <c r="A419" s="2" t="n"/>
      <c r="KN419" s="1">
        <f>IF(INDEX(#REF!,MATCH('HT 1-0'!D419,#REF!,0))=INDEX(#REF!,MATCH('HT 1-0'!D419,#REF!,0)),INDEX(#REF!,MATCH('HT 1-0'!D419,#REF!,0)),"ERROR")</f>
        <v/>
      </c>
      <c r="KO419" s="1">
        <f>IF(INDEX(#REF!,MATCH('HT 1-0'!E419,#REF!,0))=INDEX(#REF!,MATCH('HT 1-0'!E419,#REF!,0)),INDEX(#REF!,MATCH('HT 1-0'!E419,#REF!,0)),"ERROR")</f>
        <v/>
      </c>
      <c r="KP419" s="1">
        <f>KN419&amp;" v "&amp;KO419</f>
        <v/>
      </c>
      <c r="KQ419">
        <f>B419&amp;"_"&amp;C419</f>
        <v/>
      </c>
      <c r="KR419" s="1">
        <f>IF((HW419/KK419)&lt;0.335,"G",IF((HW419/KK419)&gt;0.67,"R","A"))</f>
        <v/>
      </c>
      <c r="KS419" s="1">
        <f>IF((HX419/KK419)&lt;0.335,"G",IF((HX419/KK419)&gt;0.67,"R","A"))</f>
        <v/>
      </c>
      <c r="KT419" s="1">
        <f>IF((IH419/KK419)&lt;0.335,"G",IF((IH419/KK419)&gt;0.67,"R","A"))</f>
        <v/>
      </c>
      <c r="KU419" s="1">
        <f>IF((II419/KK419)&lt;0.335,"G",IF((II419/KK419)&gt;0.67,"R","A"))</f>
        <v/>
      </c>
      <c r="KV419" s="1">
        <f>IF((HZ419/KK419)&lt;0.335,"G",IF((HZ419/KK419)&gt;0.67,"R","A"))</f>
        <v/>
      </c>
      <c r="KW419" s="1">
        <f>IF((HY419/KK419)&lt;0.335,"G",IF((HY419/KK419)&gt;0.67,"R","A"))</f>
        <v/>
      </c>
      <c r="KX419" s="1">
        <f>IF((IK419/KK419)&lt;0.335,"G",IF((IK419/KK419)&gt;0.67,"R","A"))</f>
        <v/>
      </c>
      <c r="KY419" s="1">
        <f>IF((IJ419/KK419)&lt;0.335,"G",IF((IJ419/KK419)&gt;0.67,"R","A"))</f>
        <v/>
      </c>
      <c r="KZ419" s="1">
        <f>IF((HQ419/KK419)&lt;0.335,"G",IF((HQ419/KK419)&gt;0.67,"R","A"))</f>
        <v/>
      </c>
      <c r="LA419" s="1">
        <f>IF((IB419/KK419)&lt;0.335,"G",IF((IB419/KK419)&gt;0.67,"R","A"))</f>
        <v/>
      </c>
      <c r="LB419">
        <f>IF(LQ419="1-0",INDEX(Scrape!#REF!,MATCH('HT 1-0'!KP419,Scrape!$B:$B,0)),"")</f>
        <v/>
      </c>
      <c r="LC419">
        <f>IF(LQ419="1-0",INDEX(Scrape!$A:$A,MATCH('HT 1-0'!KP419,Scrape!$B:$B,0)),"")</f>
        <v/>
      </c>
      <c r="LD419">
        <f>IF(LQ419="1-0",INDEX(Scrape!$B:$B,MATCH('HT 1-0'!KP419,Scrape!$B:$B,0)),"")</f>
        <v/>
      </c>
      <c r="LE419">
        <f>IF(LQ419="1-0",INDEX(Scrape!$C:$C,MATCH('HT 1-0'!KP419,Scrape!$B:$B,0)),"")</f>
        <v/>
      </c>
      <c r="LF419">
        <f>IF(LQ419="1-0",INDEX(Scrape!$D:$D,MATCH('HT 1-0'!KP419,Scrape!$B:$B,0)),"")</f>
        <v/>
      </c>
      <c r="LG419">
        <f>IF(LQ419="1-0",INDEX(Scrape!$E:$E,MATCH('HT 1-0'!KP419,Scrape!$B:$B,0)),"")</f>
        <v/>
      </c>
      <c r="LH419">
        <f>IF(LQ419="1-0",INDEX(Scrape!$F:$F,MATCH('HT 1-0'!KP419,Scrape!$B:$B,0)),"")</f>
        <v/>
      </c>
      <c r="LI419">
        <f>IF(LQ419="1-0",INDEX(Scrape!$G:$G,MATCH('HT 1-0'!KP419,Scrape!$B:$B,0)),"")</f>
        <v/>
      </c>
      <c r="LJ419">
        <f>IF(LQ419="1-0",INDEX(Scrape!$H:$H,MATCH('HT 1-0'!KP419,Scrape!$B:$B,0)),"")</f>
        <v/>
      </c>
      <c r="LK419">
        <f>IF(LQ419="1-0",INDEX(Scrape!$I:$I,MATCH('HT 1-0'!KP419,Scrape!$B:$B,0)),"")</f>
        <v/>
      </c>
      <c r="LL419">
        <f>IF(LQ419="1-0",INDEX(Scrape!$J:$J,MATCH('HT 1-0'!KP419,Scrape!$B:$B,0)),"")</f>
        <v/>
      </c>
      <c r="LM419">
        <f>IF(LQ419="1-0",INDEX(Scrape!$K:$K,MATCH('HT 1-0'!KP419,Scrape!$B:$B,0)),"")</f>
        <v/>
      </c>
      <c r="LN419">
        <f>IF(LQ419="1-0",INDEX(Scrape!$L:$L,MATCH('HT 1-0'!KP419,Scrape!$B:$B,0)),"")</f>
        <v/>
      </c>
      <c r="LO419">
        <f>IF(LQ419="1-0",INDEX(Scrape!$M:$M,MATCH('HT 1-0'!KP419,Scrape!$B:$B,0)),"")</f>
        <v/>
      </c>
      <c r="LP419">
        <f>IF(LQ419="1-0",INDEX(Scrape!$N:$N,MATCH('HT 1-0'!KP419,Scrape!$B:$B,0)),"")</f>
        <v/>
      </c>
      <c r="LQ419">
        <f>INDEX(Scrape!$O:$O,MATCH('HT 1-0'!KP419,Scrape!$B:$B,0))</f>
        <v/>
      </c>
      <c r="LR419">
        <f>(1/LJ419)+(1/LI419)+(1/LH419)</f>
        <v/>
      </c>
      <c r="LS419">
        <f>(1/LG419)+(1/LF419)+(1/LE419)</f>
        <v/>
      </c>
      <c r="LT419" s="8">
        <f>IF(INDEX(#REF!,MATCH(KQ419,#REF!,0))=INDEX(#REF!,MATCH(KQ419,#REF!,0)),INDEX(#REF!,MATCH(KQ419,#REF!,0)),"ERROR")</f>
        <v/>
      </c>
      <c r="LU419" s="4">
        <f>IF(KR419="G",2,IF(KR419="R",0.5,IF(KR419="A",1)))</f>
        <v/>
      </c>
      <c r="LV419" s="4">
        <f>IF(KS419="G",0.5,IF(KS419="R",2,IF(KS419="A",1)))</f>
        <v/>
      </c>
      <c r="LW419" s="4">
        <f>IF(KT419="G",2,IF(KT419="R",0.5,IF(KT419="A",1)))</f>
        <v/>
      </c>
      <c r="LX419" s="4">
        <f>IF(KU419="G",0.5,IF(KU419="R",2,IF(KU419="A",1)))</f>
        <v/>
      </c>
      <c r="LY419" s="7">
        <f>(LK419*(LU419+LX419)+(LL419*(LU419+LX419)))</f>
        <v/>
      </c>
      <c r="LZ419" s="7">
        <f>(LN419*(LV419+LW419)+(LO419*(LV419+LW419)))</f>
        <v/>
      </c>
      <c r="MA419" s="11">
        <f>LY419-LZ419</f>
        <v/>
      </c>
      <c r="MB419" s="5">
        <f>MA419+2</f>
        <v/>
      </c>
      <c r="MC419" s="6">
        <f>MA419-2</f>
        <v/>
      </c>
      <c r="MD419" s="4">
        <f>LE419</f>
        <v/>
      </c>
      <c r="ME419" s="9">
        <f>IF(MD419=0,1000,MD419+0.75)</f>
        <v/>
      </c>
      <c r="MF419" s="10">
        <f>IF(MD419=0,0,MD419-0.75)</f>
        <v/>
      </c>
      <c r="MG419" s="4">
        <f>((LM419*(LU419+LX419))-((LP419*(LV419+LW419))))</f>
        <v/>
      </c>
      <c r="MH419" s="9">
        <f>MG419*1.2</f>
        <v/>
      </c>
      <c r="MI419" s="10">
        <f>MG419*0.8</f>
        <v/>
      </c>
      <c r="MJ419">
        <f>IFERROR(NX419,"")</f>
        <v/>
      </c>
      <c r="MK419">
        <f>IFERROR(NY419,"")</f>
        <v/>
      </c>
      <c r="ML419">
        <f>IFERROR(NZ419,"")</f>
        <v/>
      </c>
      <c r="MM419">
        <f>IFERROR(OA419,"")</f>
        <v/>
      </c>
      <c r="MN419">
        <f>IFERROR(OB419,"")</f>
        <v/>
      </c>
      <c r="MO419">
        <f>IFERROR(OC419,"")</f>
        <v/>
      </c>
      <c r="MP419" s="1">
        <f>COUNTIFS(#REF!,LT419,#REF!,1,#REF!,"&gt;="&amp;MC419,#REF!,"&lt;="&amp;MB419,#REF!,"&lt;="&amp;ME419,#REF!,"&gt;="&amp;MF419,#REF!,"="&amp;KV419,#REF!,"="&amp;KX419)</f>
        <v/>
      </c>
      <c r="MQ419" s="1">
        <f>COUNTIFS(#REF!,LT419,#REF!,0,#REF!,"&gt;="&amp;MC419,#REF!,"&lt;="&amp;MB419,#REF!,"&lt;="&amp;ME419,#REF!,"&gt;="&amp;MF419,#REF!,"="&amp;KV419,#REF!,"="&amp;KX419)</f>
        <v/>
      </c>
      <c r="MR419" s="1">
        <f>COUNTIFS(#REF!,LT419,#REF!,1,#REF!,"&gt;="&amp;MC419,#REF!,"&lt;="&amp;MB419,#REF!,"&lt;="&amp;ME419,#REF!,"&gt;="&amp;MF419,#REF!,"="&amp;KW419,#REF!,"="&amp;KY419)</f>
        <v/>
      </c>
      <c r="MS419" s="1">
        <f>COUNTIFS(#REF!,LT419,#REF!,0,#REF!,"&gt;="&amp;MC419,#REF!,"&lt;="&amp;MB419,#REF!,"&lt;="&amp;ME419,#REF!,"&gt;="&amp;MF419,#REF!,"="&amp;KW419,#REF!,"="&amp;KY419)</f>
        <v/>
      </c>
      <c r="MT419" s="1">
        <f>COUNTIFS(#REF!,LT419,#REF!,1,#REF!,"&gt;="&amp;MI419,#REF!,"&lt;="&amp;MH419,#REF!,"&lt;="&amp;ME419,#REF!,"&gt;="&amp;MF419)</f>
        <v/>
      </c>
      <c r="MU419" s="1">
        <f>COUNTIFS(#REF!,LT419,#REF!,0,#REF!,"&gt;="&amp;MI419,#REF!,"&lt;="&amp;MH419,#REF!,"&lt;="&amp;ME419,#REF!,"&gt;="&amp;MF419)</f>
        <v/>
      </c>
      <c r="MV419" s="1">
        <f>COUNTIFS(#REF!,LT419,#REF!,1,#REF!,"&gt;="&amp;MI419,#REF!,"&lt;="&amp;MH419,#REF!,"="&amp;KZ419,#REF!,"="&amp;LA419,#REF!,"&lt;="&amp;ME419,#REF!,"&gt;="&amp;MF419)</f>
        <v/>
      </c>
      <c r="MW419" s="1">
        <f>COUNTIFS(#REF!,LT419,#REF!,0,#REF!,"&gt;="&amp;MI419,#REF!,"&lt;="&amp;MH419,#REF!,"="&amp;KZ419,#REF!,"="&amp;LA419,#REF!,"&lt;="&amp;ME419,#REF!,"&gt;="&amp;MF419)</f>
        <v/>
      </c>
      <c r="MX419" s="1">
        <f>COUNTIFS(#REF!,LT419,#REF!,1,#REF!,"&gt;="&amp;MC419,#REF!,"&lt;="&amp;MB419,#REF!,"&lt;="&amp;ME419,#REF!,"&gt;="&amp;MF419)</f>
        <v/>
      </c>
      <c r="MY419" s="1">
        <f>COUNTIFS(#REF!,LT419,#REF!,0,#REF!,"&gt;="&amp;MC419,#REF!,"&lt;="&amp;MB419,#REF!,"&lt;="&amp;ME419,#REF!,"&gt;="&amp;MF419)</f>
        <v/>
      </c>
      <c r="MZ419" s="1">
        <f>COUNTIFS(#REF!,LT419,#REF!,1,#REF!,"&lt;="&amp;ME419,#REF!,"&gt;="&amp;MF419,#REF!,"="&amp;KV419,#REF!,"="&amp;KX419)</f>
        <v/>
      </c>
      <c r="NA419" s="1">
        <f>COUNTIFS(#REF!,LT419,#REF!,0,#REF!,"&lt;="&amp;ME419,#REF!,"&gt;="&amp;MF419,#REF!,"="&amp;KV419,#REF!,"="&amp;KX419)</f>
        <v/>
      </c>
      <c r="NB419" s="1">
        <f>COUNTIFS(#REF!,LT419,#REF!,1,#REF!,"&lt;="&amp;ME419,#REF!,"&gt;="&amp;MF419,#REF!,"="&amp;KW419,#REF!,"="&amp;KY419)</f>
        <v/>
      </c>
      <c r="NC419" s="1">
        <f>COUNTIFS(#REF!,LT419,#REF!,0,#REF!,"&lt;="&amp;ME419,#REF!,"&gt;="&amp;MF419,#REF!,"="&amp;KW419,#REF!,"="&amp;KY419)</f>
        <v/>
      </c>
      <c r="ND419" s="1">
        <f>MP419+MR419+MT419+MV419+MX419+MZ419+NB419</f>
        <v/>
      </c>
      <c r="NE419" s="1">
        <f>MQ419+MS419+MU419+MW419+MY419+NA419+NC419</f>
        <v/>
      </c>
      <c r="NF419" s="1">
        <f>ND419+NE419</f>
        <v/>
      </c>
      <c r="NG419" s="33">
        <f>ND419/(ND419+NE419)</f>
        <v/>
      </c>
      <c r="NH419" s="3">
        <f>1/NG419</f>
        <v/>
      </c>
      <c r="NI419" s="1">
        <f>LH419</f>
        <v/>
      </c>
      <c r="NJ419" s="79">
        <f>((1-NG419)*(1/(NI419-1))*0.98-(NG419*1))</f>
        <v/>
      </c>
      <c r="NK419" s="34">
        <f>IF(LR419&lt;0.9,0,IF(AND(LR419&gt;1.1),0,1))</f>
        <v/>
      </c>
      <c r="NL419" s="34">
        <f>IF(LS419&lt;0.9,0,IF(AND(LS419&gt;1.1),0,1))</f>
        <v/>
      </c>
      <c r="NM419" s="32">
        <f>IF(NF419&gt;99,1,0)</f>
        <v/>
      </c>
      <c r="NN419" s="32">
        <f>IF(NJ419&gt;0.0799,1,0)</f>
        <v/>
      </c>
      <c r="NO419" s="32">
        <f>IF(NJ419&gt;NQ419,1,0)</f>
        <v/>
      </c>
      <c r="NP419" s="32">
        <f>NM419+NN419+NO419+NK419+NL419</f>
        <v/>
      </c>
      <c r="NQ419" s="79">
        <f>(((100*NG419)*(NI419-1)*0.98)-((1-NG419)*100))/100</f>
        <v/>
      </c>
      <c r="NR419" s="34">
        <f>IF(LR419&lt;0.9,0,IF(AND(LR419&gt;1.1),0,1))</f>
        <v/>
      </c>
      <c r="NS419" s="34">
        <f>IF(LS419&lt;0.9,0,IF(AND(LS419&gt;1.1),0,1))</f>
        <v/>
      </c>
      <c r="NT419" s="32">
        <f>IF(NF419&gt;99,1,0)</f>
        <v/>
      </c>
      <c r="NU419" s="32">
        <f>IF(NQ419&gt;0.0799,1,0)</f>
        <v/>
      </c>
      <c r="NV419" s="32">
        <f>IF(NQ419&gt;NJ419,1,0)</f>
        <v/>
      </c>
      <c r="NW419" s="32">
        <f>NT419+NU419+NV419+NR419+NS419</f>
        <v/>
      </c>
      <c r="NX419">
        <f>IF(NP419=5,"LayHome1-0",IF(AND(NW419=5),"BackHome1-0",""))</f>
        <v/>
      </c>
      <c r="NY419">
        <f>IF(NP419=5,KN419,IF(AND(NW419=5),KN419,""))</f>
        <v/>
      </c>
      <c r="NZ419">
        <f>IF(NP419=5,"Match Odds",IF(AND(NW419=5),"Match Odds",""))</f>
        <v/>
      </c>
      <c r="OA419">
        <f>IF(NP419=5,KP419,IF(AND(NW419=5),KP419,""))</f>
        <v/>
      </c>
      <c r="OB419">
        <f>IF(NP419=5,"MATCH_ODDS",IF(AND(NW419=5),"MATCH_ODDS",""))</f>
        <v/>
      </c>
      <c r="OC419">
        <f>IF(NP419=5,"LAY",IF(AND(NW419=5),"BACK",""))</f>
        <v/>
      </c>
    </row>
    <row r="420" ht="16.5" customHeight="1" thickBot="1" thickTop="1">
      <c r="A420" s="2" t="n"/>
      <c r="KN420" s="1">
        <f>IF(INDEX(#REF!,MATCH('HT 1-0'!D420,#REF!,0))=INDEX(#REF!,MATCH('HT 1-0'!D420,#REF!,0)),INDEX(#REF!,MATCH('HT 1-0'!D420,#REF!,0)),"ERROR")</f>
        <v/>
      </c>
      <c r="KO420" s="1">
        <f>IF(INDEX(#REF!,MATCH('HT 1-0'!E420,#REF!,0))=INDEX(#REF!,MATCH('HT 1-0'!E420,#REF!,0)),INDEX(#REF!,MATCH('HT 1-0'!E420,#REF!,0)),"ERROR")</f>
        <v/>
      </c>
      <c r="KP420" s="1">
        <f>KN420&amp;" v "&amp;KO420</f>
        <v/>
      </c>
      <c r="KQ420">
        <f>B420&amp;"_"&amp;C420</f>
        <v/>
      </c>
      <c r="KR420" s="1">
        <f>IF((HW420/KK420)&lt;0.335,"G",IF((HW420/KK420)&gt;0.67,"R","A"))</f>
        <v/>
      </c>
      <c r="KS420" s="1">
        <f>IF((HX420/KK420)&lt;0.335,"G",IF((HX420/KK420)&gt;0.67,"R","A"))</f>
        <v/>
      </c>
      <c r="KT420" s="1">
        <f>IF((IH420/KK420)&lt;0.335,"G",IF((IH420/KK420)&gt;0.67,"R","A"))</f>
        <v/>
      </c>
      <c r="KU420" s="1">
        <f>IF((II420/KK420)&lt;0.335,"G",IF((II420/KK420)&gt;0.67,"R","A"))</f>
        <v/>
      </c>
      <c r="KV420" s="1">
        <f>IF((HZ420/KK420)&lt;0.335,"G",IF((HZ420/KK420)&gt;0.67,"R","A"))</f>
        <v/>
      </c>
      <c r="KW420" s="1">
        <f>IF((HY420/KK420)&lt;0.335,"G",IF((HY420/KK420)&gt;0.67,"R","A"))</f>
        <v/>
      </c>
      <c r="KX420" s="1">
        <f>IF((IK420/KK420)&lt;0.335,"G",IF((IK420/KK420)&gt;0.67,"R","A"))</f>
        <v/>
      </c>
      <c r="KY420" s="1">
        <f>IF((IJ420/KK420)&lt;0.335,"G",IF((IJ420/KK420)&gt;0.67,"R","A"))</f>
        <v/>
      </c>
      <c r="KZ420" s="1">
        <f>IF((HQ420/KK420)&lt;0.335,"G",IF((HQ420/KK420)&gt;0.67,"R","A"))</f>
        <v/>
      </c>
      <c r="LA420" s="1">
        <f>IF((IB420/KK420)&lt;0.335,"G",IF((IB420/KK420)&gt;0.67,"R","A"))</f>
        <v/>
      </c>
      <c r="LB420">
        <f>IF(LQ420="1-0",INDEX(Scrape!#REF!,MATCH('HT 1-0'!KP420,Scrape!$B:$B,0)),"")</f>
        <v/>
      </c>
      <c r="LC420">
        <f>IF(LQ420="1-0",INDEX(Scrape!$A:$A,MATCH('HT 1-0'!KP420,Scrape!$B:$B,0)),"")</f>
        <v/>
      </c>
      <c r="LD420">
        <f>IF(LQ420="1-0",INDEX(Scrape!$B:$B,MATCH('HT 1-0'!KP420,Scrape!$B:$B,0)),"")</f>
        <v/>
      </c>
      <c r="LE420">
        <f>IF(LQ420="1-0",INDEX(Scrape!$C:$C,MATCH('HT 1-0'!KP420,Scrape!$B:$B,0)),"")</f>
        <v/>
      </c>
      <c r="LF420">
        <f>IF(LQ420="1-0",INDEX(Scrape!$D:$D,MATCH('HT 1-0'!KP420,Scrape!$B:$B,0)),"")</f>
        <v/>
      </c>
      <c r="LG420">
        <f>IF(LQ420="1-0",INDEX(Scrape!$E:$E,MATCH('HT 1-0'!KP420,Scrape!$B:$B,0)),"")</f>
        <v/>
      </c>
      <c r="LH420">
        <f>IF(LQ420="1-0",INDEX(Scrape!$F:$F,MATCH('HT 1-0'!KP420,Scrape!$B:$B,0)),"")</f>
        <v/>
      </c>
      <c r="LI420">
        <f>IF(LQ420="1-0",INDEX(Scrape!$G:$G,MATCH('HT 1-0'!KP420,Scrape!$B:$B,0)),"")</f>
        <v/>
      </c>
      <c r="LJ420">
        <f>IF(LQ420="1-0",INDEX(Scrape!$H:$H,MATCH('HT 1-0'!KP420,Scrape!$B:$B,0)),"")</f>
        <v/>
      </c>
      <c r="LK420">
        <f>IF(LQ420="1-0",INDEX(Scrape!$I:$I,MATCH('HT 1-0'!KP420,Scrape!$B:$B,0)),"")</f>
        <v/>
      </c>
      <c r="LL420">
        <f>IF(LQ420="1-0",INDEX(Scrape!$J:$J,MATCH('HT 1-0'!KP420,Scrape!$B:$B,0)),"")</f>
        <v/>
      </c>
      <c r="LM420">
        <f>IF(LQ420="1-0",INDEX(Scrape!$K:$K,MATCH('HT 1-0'!KP420,Scrape!$B:$B,0)),"")</f>
        <v/>
      </c>
      <c r="LN420">
        <f>IF(LQ420="1-0",INDEX(Scrape!$L:$L,MATCH('HT 1-0'!KP420,Scrape!$B:$B,0)),"")</f>
        <v/>
      </c>
      <c r="LO420">
        <f>IF(LQ420="1-0",INDEX(Scrape!$M:$M,MATCH('HT 1-0'!KP420,Scrape!$B:$B,0)),"")</f>
        <v/>
      </c>
      <c r="LP420">
        <f>IF(LQ420="1-0",INDEX(Scrape!$N:$N,MATCH('HT 1-0'!KP420,Scrape!$B:$B,0)),"")</f>
        <v/>
      </c>
      <c r="LQ420">
        <f>INDEX(Scrape!$O:$O,MATCH('HT 1-0'!KP420,Scrape!$B:$B,0))</f>
        <v/>
      </c>
      <c r="LR420">
        <f>(1/LJ420)+(1/LI420)+(1/LH420)</f>
        <v/>
      </c>
      <c r="LS420">
        <f>(1/LG420)+(1/LF420)+(1/LE420)</f>
        <v/>
      </c>
      <c r="LT420" s="8">
        <f>IF(INDEX(#REF!,MATCH(KQ420,#REF!,0))=INDEX(#REF!,MATCH(KQ420,#REF!,0)),INDEX(#REF!,MATCH(KQ420,#REF!,0)),"ERROR")</f>
        <v/>
      </c>
      <c r="LU420" s="4">
        <f>IF(KR420="G",2,IF(KR420="R",0.5,IF(KR420="A",1)))</f>
        <v/>
      </c>
      <c r="LV420" s="4">
        <f>IF(KS420="G",0.5,IF(KS420="R",2,IF(KS420="A",1)))</f>
        <v/>
      </c>
      <c r="LW420" s="4">
        <f>IF(KT420="G",2,IF(KT420="R",0.5,IF(KT420="A",1)))</f>
        <v/>
      </c>
      <c r="LX420" s="4">
        <f>IF(KU420="G",0.5,IF(KU420="R",2,IF(KU420="A",1)))</f>
        <v/>
      </c>
      <c r="LY420" s="7">
        <f>(LK420*(LU420+LX420)+(LL420*(LU420+LX420)))</f>
        <v/>
      </c>
      <c r="LZ420" s="7">
        <f>(LN420*(LV420+LW420)+(LO420*(LV420+LW420)))</f>
        <v/>
      </c>
      <c r="MA420" s="11">
        <f>LY420-LZ420</f>
        <v/>
      </c>
      <c r="MB420" s="5">
        <f>MA420+2</f>
        <v/>
      </c>
      <c r="MC420" s="6">
        <f>MA420-2</f>
        <v/>
      </c>
      <c r="MD420" s="4">
        <f>LE420</f>
        <v/>
      </c>
      <c r="ME420" s="9">
        <f>IF(MD420=0,1000,MD420+0.75)</f>
        <v/>
      </c>
      <c r="MF420" s="10">
        <f>IF(MD420=0,0,MD420-0.75)</f>
        <v/>
      </c>
      <c r="MG420" s="4">
        <f>((LM420*(LU420+LX420))-((LP420*(LV420+LW420))))</f>
        <v/>
      </c>
      <c r="MH420" s="9">
        <f>MG420*1.2</f>
        <v/>
      </c>
      <c r="MI420" s="10">
        <f>MG420*0.8</f>
        <v/>
      </c>
      <c r="MJ420">
        <f>IFERROR(NX420,"")</f>
        <v/>
      </c>
      <c r="MK420">
        <f>IFERROR(NY420,"")</f>
        <v/>
      </c>
      <c r="ML420">
        <f>IFERROR(NZ420,"")</f>
        <v/>
      </c>
      <c r="MM420">
        <f>IFERROR(OA420,"")</f>
        <v/>
      </c>
      <c r="MN420">
        <f>IFERROR(OB420,"")</f>
        <v/>
      </c>
      <c r="MO420">
        <f>IFERROR(OC420,"")</f>
        <v/>
      </c>
      <c r="MP420" s="1">
        <f>COUNTIFS(#REF!,LT420,#REF!,1,#REF!,"&gt;="&amp;MC420,#REF!,"&lt;="&amp;MB420,#REF!,"&lt;="&amp;ME420,#REF!,"&gt;="&amp;MF420,#REF!,"="&amp;KV420,#REF!,"="&amp;KX420)</f>
        <v/>
      </c>
      <c r="MQ420" s="1">
        <f>COUNTIFS(#REF!,LT420,#REF!,0,#REF!,"&gt;="&amp;MC420,#REF!,"&lt;="&amp;MB420,#REF!,"&lt;="&amp;ME420,#REF!,"&gt;="&amp;MF420,#REF!,"="&amp;KV420,#REF!,"="&amp;KX420)</f>
        <v/>
      </c>
      <c r="MR420" s="1">
        <f>COUNTIFS(#REF!,LT420,#REF!,1,#REF!,"&gt;="&amp;MC420,#REF!,"&lt;="&amp;MB420,#REF!,"&lt;="&amp;ME420,#REF!,"&gt;="&amp;MF420,#REF!,"="&amp;KW420,#REF!,"="&amp;KY420)</f>
        <v/>
      </c>
      <c r="MS420" s="1">
        <f>COUNTIFS(#REF!,LT420,#REF!,0,#REF!,"&gt;="&amp;MC420,#REF!,"&lt;="&amp;MB420,#REF!,"&lt;="&amp;ME420,#REF!,"&gt;="&amp;MF420,#REF!,"="&amp;KW420,#REF!,"="&amp;KY420)</f>
        <v/>
      </c>
      <c r="MT420" s="1">
        <f>COUNTIFS(#REF!,LT420,#REF!,1,#REF!,"&gt;="&amp;MI420,#REF!,"&lt;="&amp;MH420,#REF!,"&lt;="&amp;ME420,#REF!,"&gt;="&amp;MF420)</f>
        <v/>
      </c>
      <c r="MU420" s="1">
        <f>COUNTIFS(#REF!,LT420,#REF!,0,#REF!,"&gt;="&amp;MI420,#REF!,"&lt;="&amp;MH420,#REF!,"&lt;="&amp;ME420,#REF!,"&gt;="&amp;MF420)</f>
        <v/>
      </c>
      <c r="MV420" s="1">
        <f>COUNTIFS(#REF!,LT420,#REF!,1,#REF!,"&gt;="&amp;MI420,#REF!,"&lt;="&amp;MH420,#REF!,"="&amp;KZ420,#REF!,"="&amp;LA420,#REF!,"&lt;="&amp;ME420,#REF!,"&gt;="&amp;MF420)</f>
        <v/>
      </c>
      <c r="MW420" s="1">
        <f>COUNTIFS(#REF!,LT420,#REF!,0,#REF!,"&gt;="&amp;MI420,#REF!,"&lt;="&amp;MH420,#REF!,"="&amp;KZ420,#REF!,"="&amp;LA420,#REF!,"&lt;="&amp;ME420,#REF!,"&gt;="&amp;MF420)</f>
        <v/>
      </c>
      <c r="MX420" s="1">
        <f>COUNTIFS(#REF!,LT420,#REF!,1,#REF!,"&gt;="&amp;MC420,#REF!,"&lt;="&amp;MB420,#REF!,"&lt;="&amp;ME420,#REF!,"&gt;="&amp;MF420)</f>
        <v/>
      </c>
      <c r="MY420" s="1">
        <f>COUNTIFS(#REF!,LT420,#REF!,0,#REF!,"&gt;="&amp;MC420,#REF!,"&lt;="&amp;MB420,#REF!,"&lt;="&amp;ME420,#REF!,"&gt;="&amp;MF420)</f>
        <v/>
      </c>
      <c r="MZ420" s="1">
        <f>COUNTIFS(#REF!,LT420,#REF!,1,#REF!,"&lt;="&amp;ME420,#REF!,"&gt;="&amp;MF420,#REF!,"="&amp;KV420,#REF!,"="&amp;KX420)</f>
        <v/>
      </c>
      <c r="NA420" s="1">
        <f>COUNTIFS(#REF!,LT420,#REF!,0,#REF!,"&lt;="&amp;ME420,#REF!,"&gt;="&amp;MF420,#REF!,"="&amp;KV420,#REF!,"="&amp;KX420)</f>
        <v/>
      </c>
      <c r="NB420" s="1">
        <f>COUNTIFS(#REF!,LT420,#REF!,1,#REF!,"&lt;="&amp;ME420,#REF!,"&gt;="&amp;MF420,#REF!,"="&amp;KW420,#REF!,"="&amp;KY420)</f>
        <v/>
      </c>
      <c r="NC420" s="1">
        <f>COUNTIFS(#REF!,LT420,#REF!,0,#REF!,"&lt;="&amp;ME420,#REF!,"&gt;="&amp;MF420,#REF!,"="&amp;KW420,#REF!,"="&amp;KY420)</f>
        <v/>
      </c>
      <c r="ND420" s="1">
        <f>MP420+MR420+MT420+MV420+MX420+MZ420+NB420</f>
        <v/>
      </c>
      <c r="NE420" s="1">
        <f>MQ420+MS420+MU420+MW420+MY420+NA420+NC420</f>
        <v/>
      </c>
      <c r="NF420" s="1">
        <f>ND420+NE420</f>
        <v/>
      </c>
      <c r="NG420" s="33">
        <f>ND420/(ND420+NE420)</f>
        <v/>
      </c>
      <c r="NH420" s="3">
        <f>1/NG420</f>
        <v/>
      </c>
      <c r="NI420" s="1">
        <f>LH420</f>
        <v/>
      </c>
      <c r="NJ420" s="79">
        <f>((1-NG420)*(1/(NI420-1))*0.98-(NG420*1))</f>
        <v/>
      </c>
      <c r="NK420" s="34">
        <f>IF(LR420&lt;0.9,0,IF(AND(LR420&gt;1.1),0,1))</f>
        <v/>
      </c>
      <c r="NL420" s="34">
        <f>IF(LS420&lt;0.9,0,IF(AND(LS420&gt;1.1),0,1))</f>
        <v/>
      </c>
      <c r="NM420" s="32">
        <f>IF(NF420&gt;99,1,0)</f>
        <v/>
      </c>
      <c r="NN420" s="32">
        <f>IF(NJ420&gt;0.0799,1,0)</f>
        <v/>
      </c>
      <c r="NO420" s="32">
        <f>IF(NJ420&gt;NQ420,1,0)</f>
        <v/>
      </c>
      <c r="NP420" s="32">
        <f>NM420+NN420+NO420+NK420+NL420</f>
        <v/>
      </c>
      <c r="NQ420" s="79">
        <f>(((100*NG420)*(NI420-1)*0.98)-((1-NG420)*100))/100</f>
        <v/>
      </c>
      <c r="NR420" s="34">
        <f>IF(LR420&lt;0.9,0,IF(AND(LR420&gt;1.1),0,1))</f>
        <v/>
      </c>
      <c r="NS420" s="34">
        <f>IF(LS420&lt;0.9,0,IF(AND(LS420&gt;1.1),0,1))</f>
        <v/>
      </c>
      <c r="NT420" s="32">
        <f>IF(NF420&gt;99,1,0)</f>
        <v/>
      </c>
      <c r="NU420" s="32">
        <f>IF(NQ420&gt;0.0799,1,0)</f>
        <v/>
      </c>
      <c r="NV420" s="32">
        <f>IF(NQ420&gt;NJ420,1,0)</f>
        <v/>
      </c>
      <c r="NW420" s="32">
        <f>NT420+NU420+NV420+NR420+NS420</f>
        <v/>
      </c>
      <c r="NX420">
        <f>IF(NP420=5,"LayHome1-0",IF(AND(NW420=5),"BackHome1-0",""))</f>
        <v/>
      </c>
      <c r="NY420">
        <f>IF(NP420=5,KN420,IF(AND(NW420=5),KN420,""))</f>
        <v/>
      </c>
      <c r="NZ420">
        <f>IF(NP420=5,"Match Odds",IF(AND(NW420=5),"Match Odds",""))</f>
        <v/>
      </c>
      <c r="OA420">
        <f>IF(NP420=5,KP420,IF(AND(NW420=5),KP420,""))</f>
        <v/>
      </c>
      <c r="OB420">
        <f>IF(NP420=5,"MATCH_ODDS",IF(AND(NW420=5),"MATCH_ODDS",""))</f>
        <v/>
      </c>
      <c r="OC420">
        <f>IF(NP420=5,"LAY",IF(AND(NW420=5),"BACK",""))</f>
        <v/>
      </c>
    </row>
    <row r="421" ht="16.5" customHeight="1" thickBot="1" thickTop="1">
      <c r="A421" s="2" t="n"/>
      <c r="KN421" s="1">
        <f>IF(INDEX(#REF!,MATCH('HT 1-0'!D421,#REF!,0))=INDEX(#REF!,MATCH('HT 1-0'!D421,#REF!,0)),INDEX(#REF!,MATCH('HT 1-0'!D421,#REF!,0)),"ERROR")</f>
        <v/>
      </c>
      <c r="KO421" s="1">
        <f>IF(INDEX(#REF!,MATCH('HT 1-0'!E421,#REF!,0))=INDEX(#REF!,MATCH('HT 1-0'!E421,#REF!,0)),INDEX(#REF!,MATCH('HT 1-0'!E421,#REF!,0)),"ERROR")</f>
        <v/>
      </c>
      <c r="KP421" s="1">
        <f>KN421&amp;" v "&amp;KO421</f>
        <v/>
      </c>
      <c r="KQ421">
        <f>B421&amp;"_"&amp;C421</f>
        <v/>
      </c>
      <c r="KR421" s="1">
        <f>IF((HW421/KK421)&lt;0.335,"G",IF((HW421/KK421)&gt;0.67,"R","A"))</f>
        <v/>
      </c>
      <c r="KS421" s="1">
        <f>IF((HX421/KK421)&lt;0.335,"G",IF((HX421/KK421)&gt;0.67,"R","A"))</f>
        <v/>
      </c>
      <c r="KT421" s="1">
        <f>IF((IH421/KK421)&lt;0.335,"G",IF((IH421/KK421)&gt;0.67,"R","A"))</f>
        <v/>
      </c>
      <c r="KU421" s="1">
        <f>IF((II421/KK421)&lt;0.335,"G",IF((II421/KK421)&gt;0.67,"R","A"))</f>
        <v/>
      </c>
      <c r="KV421" s="1">
        <f>IF((HZ421/KK421)&lt;0.335,"G",IF((HZ421/KK421)&gt;0.67,"R","A"))</f>
        <v/>
      </c>
      <c r="KW421" s="1">
        <f>IF((HY421/KK421)&lt;0.335,"G",IF((HY421/KK421)&gt;0.67,"R","A"))</f>
        <v/>
      </c>
      <c r="KX421" s="1">
        <f>IF((IK421/KK421)&lt;0.335,"G",IF((IK421/KK421)&gt;0.67,"R","A"))</f>
        <v/>
      </c>
      <c r="KY421" s="1">
        <f>IF((IJ421/KK421)&lt;0.335,"G",IF((IJ421/KK421)&gt;0.67,"R","A"))</f>
        <v/>
      </c>
      <c r="KZ421" s="1">
        <f>IF((HQ421/KK421)&lt;0.335,"G",IF((HQ421/KK421)&gt;0.67,"R","A"))</f>
        <v/>
      </c>
      <c r="LA421" s="1">
        <f>IF((IB421/KK421)&lt;0.335,"G",IF((IB421/KK421)&gt;0.67,"R","A"))</f>
        <v/>
      </c>
      <c r="LB421">
        <f>IF(LQ421="1-0",INDEX(Scrape!#REF!,MATCH('HT 1-0'!KP421,Scrape!$B:$B,0)),"")</f>
        <v/>
      </c>
      <c r="LC421">
        <f>IF(LQ421="1-0",INDEX(Scrape!$A:$A,MATCH('HT 1-0'!KP421,Scrape!$B:$B,0)),"")</f>
        <v/>
      </c>
      <c r="LD421">
        <f>IF(LQ421="1-0",INDEX(Scrape!$B:$B,MATCH('HT 1-0'!KP421,Scrape!$B:$B,0)),"")</f>
        <v/>
      </c>
      <c r="LE421">
        <f>IF(LQ421="1-0",INDEX(Scrape!$C:$C,MATCH('HT 1-0'!KP421,Scrape!$B:$B,0)),"")</f>
        <v/>
      </c>
      <c r="LF421">
        <f>IF(LQ421="1-0",INDEX(Scrape!$D:$D,MATCH('HT 1-0'!KP421,Scrape!$B:$B,0)),"")</f>
        <v/>
      </c>
      <c r="LG421">
        <f>IF(LQ421="1-0",INDEX(Scrape!$E:$E,MATCH('HT 1-0'!KP421,Scrape!$B:$B,0)),"")</f>
        <v/>
      </c>
      <c r="LH421">
        <f>IF(LQ421="1-0",INDEX(Scrape!$F:$F,MATCH('HT 1-0'!KP421,Scrape!$B:$B,0)),"")</f>
        <v/>
      </c>
      <c r="LI421">
        <f>IF(LQ421="1-0",INDEX(Scrape!$G:$G,MATCH('HT 1-0'!KP421,Scrape!$B:$B,0)),"")</f>
        <v/>
      </c>
      <c r="LJ421">
        <f>IF(LQ421="1-0",INDEX(Scrape!$H:$H,MATCH('HT 1-0'!KP421,Scrape!$B:$B,0)),"")</f>
        <v/>
      </c>
      <c r="LK421">
        <f>IF(LQ421="1-0",INDEX(Scrape!$I:$I,MATCH('HT 1-0'!KP421,Scrape!$B:$B,0)),"")</f>
        <v/>
      </c>
      <c r="LL421">
        <f>IF(LQ421="1-0",INDEX(Scrape!$J:$J,MATCH('HT 1-0'!KP421,Scrape!$B:$B,0)),"")</f>
        <v/>
      </c>
      <c r="LM421">
        <f>IF(LQ421="1-0",INDEX(Scrape!$K:$K,MATCH('HT 1-0'!KP421,Scrape!$B:$B,0)),"")</f>
        <v/>
      </c>
      <c r="LN421">
        <f>IF(LQ421="1-0",INDEX(Scrape!$L:$L,MATCH('HT 1-0'!KP421,Scrape!$B:$B,0)),"")</f>
        <v/>
      </c>
      <c r="LO421">
        <f>IF(LQ421="1-0",INDEX(Scrape!$M:$M,MATCH('HT 1-0'!KP421,Scrape!$B:$B,0)),"")</f>
        <v/>
      </c>
      <c r="LP421">
        <f>IF(LQ421="1-0",INDEX(Scrape!$N:$N,MATCH('HT 1-0'!KP421,Scrape!$B:$B,0)),"")</f>
        <v/>
      </c>
      <c r="LQ421">
        <f>INDEX(Scrape!$O:$O,MATCH('HT 1-0'!KP421,Scrape!$B:$B,0))</f>
        <v/>
      </c>
      <c r="LR421">
        <f>(1/LJ421)+(1/LI421)+(1/LH421)</f>
        <v/>
      </c>
      <c r="LS421">
        <f>(1/LG421)+(1/LF421)+(1/LE421)</f>
        <v/>
      </c>
      <c r="LT421" s="8">
        <f>IF(INDEX(#REF!,MATCH(KQ421,#REF!,0))=INDEX(#REF!,MATCH(KQ421,#REF!,0)),INDEX(#REF!,MATCH(KQ421,#REF!,0)),"ERROR")</f>
        <v/>
      </c>
      <c r="LU421" s="4">
        <f>IF(KR421="G",2,IF(KR421="R",0.5,IF(KR421="A",1)))</f>
        <v/>
      </c>
      <c r="LV421" s="4">
        <f>IF(KS421="G",0.5,IF(KS421="R",2,IF(KS421="A",1)))</f>
        <v/>
      </c>
      <c r="LW421" s="4">
        <f>IF(KT421="G",2,IF(KT421="R",0.5,IF(KT421="A",1)))</f>
        <v/>
      </c>
      <c r="LX421" s="4">
        <f>IF(KU421="G",0.5,IF(KU421="R",2,IF(KU421="A",1)))</f>
        <v/>
      </c>
      <c r="LY421" s="7">
        <f>(LK421*(LU421+LX421)+(LL421*(LU421+LX421)))</f>
        <v/>
      </c>
      <c r="LZ421" s="7">
        <f>(LN421*(LV421+LW421)+(LO421*(LV421+LW421)))</f>
        <v/>
      </c>
      <c r="MA421" s="11">
        <f>LY421-LZ421</f>
        <v/>
      </c>
      <c r="MB421" s="5">
        <f>MA421+2</f>
        <v/>
      </c>
      <c r="MC421" s="6">
        <f>MA421-2</f>
        <v/>
      </c>
      <c r="MD421" s="4">
        <f>LE421</f>
        <v/>
      </c>
      <c r="ME421" s="9">
        <f>IF(MD421=0,1000,MD421+0.75)</f>
        <v/>
      </c>
      <c r="MF421" s="10">
        <f>IF(MD421=0,0,MD421-0.75)</f>
        <v/>
      </c>
      <c r="MG421" s="4">
        <f>((LM421*(LU421+LX421))-((LP421*(LV421+LW421))))</f>
        <v/>
      </c>
      <c r="MH421" s="9">
        <f>MG421*1.2</f>
        <v/>
      </c>
      <c r="MI421" s="10">
        <f>MG421*0.8</f>
        <v/>
      </c>
      <c r="MJ421">
        <f>IFERROR(NX421,"")</f>
        <v/>
      </c>
      <c r="MK421">
        <f>IFERROR(NY421,"")</f>
        <v/>
      </c>
      <c r="ML421">
        <f>IFERROR(NZ421,"")</f>
        <v/>
      </c>
      <c r="MM421">
        <f>IFERROR(OA421,"")</f>
        <v/>
      </c>
      <c r="MN421">
        <f>IFERROR(OB421,"")</f>
        <v/>
      </c>
      <c r="MO421">
        <f>IFERROR(OC421,"")</f>
        <v/>
      </c>
      <c r="MP421" s="1">
        <f>COUNTIFS(#REF!,LT421,#REF!,1,#REF!,"&gt;="&amp;MC421,#REF!,"&lt;="&amp;MB421,#REF!,"&lt;="&amp;ME421,#REF!,"&gt;="&amp;MF421,#REF!,"="&amp;KV421,#REF!,"="&amp;KX421)</f>
        <v/>
      </c>
      <c r="MQ421" s="1">
        <f>COUNTIFS(#REF!,LT421,#REF!,0,#REF!,"&gt;="&amp;MC421,#REF!,"&lt;="&amp;MB421,#REF!,"&lt;="&amp;ME421,#REF!,"&gt;="&amp;MF421,#REF!,"="&amp;KV421,#REF!,"="&amp;KX421)</f>
        <v/>
      </c>
      <c r="MR421" s="1">
        <f>COUNTIFS(#REF!,LT421,#REF!,1,#REF!,"&gt;="&amp;MC421,#REF!,"&lt;="&amp;MB421,#REF!,"&lt;="&amp;ME421,#REF!,"&gt;="&amp;MF421,#REF!,"="&amp;KW421,#REF!,"="&amp;KY421)</f>
        <v/>
      </c>
      <c r="MS421" s="1">
        <f>COUNTIFS(#REF!,LT421,#REF!,0,#REF!,"&gt;="&amp;MC421,#REF!,"&lt;="&amp;MB421,#REF!,"&lt;="&amp;ME421,#REF!,"&gt;="&amp;MF421,#REF!,"="&amp;KW421,#REF!,"="&amp;KY421)</f>
        <v/>
      </c>
      <c r="MT421" s="1">
        <f>COUNTIFS(#REF!,LT421,#REF!,1,#REF!,"&gt;="&amp;MI421,#REF!,"&lt;="&amp;MH421,#REF!,"&lt;="&amp;ME421,#REF!,"&gt;="&amp;MF421)</f>
        <v/>
      </c>
      <c r="MU421" s="1">
        <f>COUNTIFS(#REF!,LT421,#REF!,0,#REF!,"&gt;="&amp;MI421,#REF!,"&lt;="&amp;MH421,#REF!,"&lt;="&amp;ME421,#REF!,"&gt;="&amp;MF421)</f>
        <v/>
      </c>
      <c r="MV421" s="1">
        <f>COUNTIFS(#REF!,LT421,#REF!,1,#REF!,"&gt;="&amp;MI421,#REF!,"&lt;="&amp;MH421,#REF!,"="&amp;KZ421,#REF!,"="&amp;LA421,#REF!,"&lt;="&amp;ME421,#REF!,"&gt;="&amp;MF421)</f>
        <v/>
      </c>
      <c r="MW421" s="1">
        <f>COUNTIFS(#REF!,LT421,#REF!,0,#REF!,"&gt;="&amp;MI421,#REF!,"&lt;="&amp;MH421,#REF!,"="&amp;KZ421,#REF!,"="&amp;LA421,#REF!,"&lt;="&amp;ME421,#REF!,"&gt;="&amp;MF421)</f>
        <v/>
      </c>
      <c r="MX421" s="1">
        <f>COUNTIFS(#REF!,LT421,#REF!,1,#REF!,"&gt;="&amp;MC421,#REF!,"&lt;="&amp;MB421,#REF!,"&lt;="&amp;ME421,#REF!,"&gt;="&amp;MF421)</f>
        <v/>
      </c>
      <c r="MY421" s="1">
        <f>COUNTIFS(#REF!,LT421,#REF!,0,#REF!,"&gt;="&amp;MC421,#REF!,"&lt;="&amp;MB421,#REF!,"&lt;="&amp;ME421,#REF!,"&gt;="&amp;MF421)</f>
        <v/>
      </c>
      <c r="MZ421" s="1">
        <f>COUNTIFS(#REF!,LT421,#REF!,1,#REF!,"&lt;="&amp;ME421,#REF!,"&gt;="&amp;MF421,#REF!,"="&amp;KV421,#REF!,"="&amp;KX421)</f>
        <v/>
      </c>
      <c r="NA421" s="1">
        <f>COUNTIFS(#REF!,LT421,#REF!,0,#REF!,"&lt;="&amp;ME421,#REF!,"&gt;="&amp;MF421,#REF!,"="&amp;KV421,#REF!,"="&amp;KX421)</f>
        <v/>
      </c>
      <c r="NB421" s="1">
        <f>COUNTIFS(#REF!,LT421,#REF!,1,#REF!,"&lt;="&amp;ME421,#REF!,"&gt;="&amp;MF421,#REF!,"="&amp;KW421,#REF!,"="&amp;KY421)</f>
        <v/>
      </c>
      <c r="NC421" s="1">
        <f>COUNTIFS(#REF!,LT421,#REF!,0,#REF!,"&lt;="&amp;ME421,#REF!,"&gt;="&amp;MF421,#REF!,"="&amp;KW421,#REF!,"="&amp;KY421)</f>
        <v/>
      </c>
      <c r="ND421" s="1">
        <f>MP421+MR421+MT421+MV421+MX421+MZ421+NB421</f>
        <v/>
      </c>
      <c r="NE421" s="1">
        <f>MQ421+MS421+MU421+MW421+MY421+NA421+NC421</f>
        <v/>
      </c>
      <c r="NF421" s="1">
        <f>ND421+NE421</f>
        <v/>
      </c>
      <c r="NG421" s="33">
        <f>ND421/(ND421+NE421)</f>
        <v/>
      </c>
      <c r="NH421" s="3">
        <f>1/NG421</f>
        <v/>
      </c>
      <c r="NI421" s="1">
        <f>LH421</f>
        <v/>
      </c>
      <c r="NJ421" s="79">
        <f>((1-NG421)*(1/(NI421-1))*0.98-(NG421*1))</f>
        <v/>
      </c>
      <c r="NK421" s="34">
        <f>IF(LR421&lt;0.9,0,IF(AND(LR421&gt;1.1),0,1))</f>
        <v/>
      </c>
      <c r="NL421" s="34">
        <f>IF(LS421&lt;0.9,0,IF(AND(LS421&gt;1.1),0,1))</f>
        <v/>
      </c>
      <c r="NM421" s="32">
        <f>IF(NF421&gt;99,1,0)</f>
        <v/>
      </c>
      <c r="NN421" s="32">
        <f>IF(NJ421&gt;0.0799,1,0)</f>
        <v/>
      </c>
      <c r="NO421" s="32">
        <f>IF(NJ421&gt;NQ421,1,0)</f>
        <v/>
      </c>
      <c r="NP421" s="32">
        <f>NM421+NN421+NO421+NK421+NL421</f>
        <v/>
      </c>
      <c r="NQ421" s="79">
        <f>(((100*NG421)*(NI421-1)*0.98)-((1-NG421)*100))/100</f>
        <v/>
      </c>
      <c r="NR421" s="34">
        <f>IF(LR421&lt;0.9,0,IF(AND(LR421&gt;1.1),0,1))</f>
        <v/>
      </c>
      <c r="NS421" s="34">
        <f>IF(LS421&lt;0.9,0,IF(AND(LS421&gt;1.1),0,1))</f>
        <v/>
      </c>
      <c r="NT421" s="32">
        <f>IF(NF421&gt;99,1,0)</f>
        <v/>
      </c>
      <c r="NU421" s="32">
        <f>IF(NQ421&gt;0.0799,1,0)</f>
        <v/>
      </c>
      <c r="NV421" s="32">
        <f>IF(NQ421&gt;NJ421,1,0)</f>
        <v/>
      </c>
      <c r="NW421" s="32">
        <f>NT421+NU421+NV421+NR421+NS421</f>
        <v/>
      </c>
      <c r="NX421">
        <f>IF(NP421=5,"LayHome1-0",IF(AND(NW421=5),"BackHome1-0",""))</f>
        <v/>
      </c>
      <c r="NY421">
        <f>IF(NP421=5,KN421,IF(AND(NW421=5),KN421,""))</f>
        <v/>
      </c>
      <c r="NZ421">
        <f>IF(NP421=5,"Match Odds",IF(AND(NW421=5),"Match Odds",""))</f>
        <v/>
      </c>
      <c r="OA421">
        <f>IF(NP421=5,KP421,IF(AND(NW421=5),KP421,""))</f>
        <v/>
      </c>
      <c r="OB421">
        <f>IF(NP421=5,"MATCH_ODDS",IF(AND(NW421=5),"MATCH_ODDS",""))</f>
        <v/>
      </c>
      <c r="OC421">
        <f>IF(NP421=5,"LAY",IF(AND(NW421=5),"BACK",""))</f>
        <v/>
      </c>
    </row>
    <row r="422" ht="16.5" customHeight="1" thickBot="1" thickTop="1">
      <c r="A422" s="2" t="n"/>
      <c r="KN422" s="1">
        <f>IF(INDEX(#REF!,MATCH('HT 1-0'!D422,#REF!,0))=INDEX(#REF!,MATCH('HT 1-0'!D422,#REF!,0)),INDEX(#REF!,MATCH('HT 1-0'!D422,#REF!,0)),"ERROR")</f>
        <v/>
      </c>
      <c r="KO422" s="1">
        <f>IF(INDEX(#REF!,MATCH('HT 1-0'!E422,#REF!,0))=INDEX(#REF!,MATCH('HT 1-0'!E422,#REF!,0)),INDEX(#REF!,MATCH('HT 1-0'!E422,#REF!,0)),"ERROR")</f>
        <v/>
      </c>
      <c r="KP422" s="1">
        <f>KN422&amp;" v "&amp;KO422</f>
        <v/>
      </c>
      <c r="KQ422">
        <f>B422&amp;"_"&amp;C422</f>
        <v/>
      </c>
      <c r="KR422" s="1">
        <f>IF((HW422/KK422)&lt;0.335,"G",IF((HW422/KK422)&gt;0.67,"R","A"))</f>
        <v/>
      </c>
      <c r="KS422" s="1">
        <f>IF((HX422/KK422)&lt;0.335,"G",IF((HX422/KK422)&gt;0.67,"R","A"))</f>
        <v/>
      </c>
      <c r="KT422" s="1">
        <f>IF((IH422/KK422)&lt;0.335,"G",IF((IH422/KK422)&gt;0.67,"R","A"))</f>
        <v/>
      </c>
      <c r="KU422" s="1">
        <f>IF((II422/KK422)&lt;0.335,"G",IF((II422/KK422)&gt;0.67,"R","A"))</f>
        <v/>
      </c>
      <c r="KV422" s="1">
        <f>IF((HZ422/KK422)&lt;0.335,"G",IF((HZ422/KK422)&gt;0.67,"R","A"))</f>
        <v/>
      </c>
      <c r="KW422" s="1">
        <f>IF((HY422/KK422)&lt;0.335,"G",IF((HY422/KK422)&gt;0.67,"R","A"))</f>
        <v/>
      </c>
      <c r="KX422" s="1">
        <f>IF((IK422/KK422)&lt;0.335,"G",IF((IK422/KK422)&gt;0.67,"R","A"))</f>
        <v/>
      </c>
      <c r="KY422" s="1">
        <f>IF((IJ422/KK422)&lt;0.335,"G",IF((IJ422/KK422)&gt;0.67,"R","A"))</f>
        <v/>
      </c>
      <c r="KZ422" s="1">
        <f>IF((HQ422/KK422)&lt;0.335,"G",IF((HQ422/KK422)&gt;0.67,"R","A"))</f>
        <v/>
      </c>
      <c r="LA422" s="1">
        <f>IF((IB422/KK422)&lt;0.335,"G",IF((IB422/KK422)&gt;0.67,"R","A"))</f>
        <v/>
      </c>
      <c r="LB422">
        <f>IF(LQ422="1-0",INDEX(Scrape!#REF!,MATCH('HT 1-0'!KP422,Scrape!$B:$B,0)),"")</f>
        <v/>
      </c>
      <c r="LC422">
        <f>IF(LQ422="1-0",INDEX(Scrape!$A:$A,MATCH('HT 1-0'!KP422,Scrape!$B:$B,0)),"")</f>
        <v/>
      </c>
      <c r="LD422">
        <f>IF(LQ422="1-0",INDEX(Scrape!$B:$B,MATCH('HT 1-0'!KP422,Scrape!$B:$B,0)),"")</f>
        <v/>
      </c>
      <c r="LE422">
        <f>IF(LQ422="1-0",INDEX(Scrape!$C:$C,MATCH('HT 1-0'!KP422,Scrape!$B:$B,0)),"")</f>
        <v/>
      </c>
      <c r="LF422">
        <f>IF(LQ422="1-0",INDEX(Scrape!$D:$D,MATCH('HT 1-0'!KP422,Scrape!$B:$B,0)),"")</f>
        <v/>
      </c>
      <c r="LG422">
        <f>IF(LQ422="1-0",INDEX(Scrape!$E:$E,MATCH('HT 1-0'!KP422,Scrape!$B:$B,0)),"")</f>
        <v/>
      </c>
      <c r="LH422">
        <f>IF(LQ422="1-0",INDEX(Scrape!$F:$F,MATCH('HT 1-0'!KP422,Scrape!$B:$B,0)),"")</f>
        <v/>
      </c>
      <c r="LI422">
        <f>IF(LQ422="1-0",INDEX(Scrape!$G:$G,MATCH('HT 1-0'!KP422,Scrape!$B:$B,0)),"")</f>
        <v/>
      </c>
      <c r="LJ422">
        <f>IF(LQ422="1-0",INDEX(Scrape!$H:$H,MATCH('HT 1-0'!KP422,Scrape!$B:$B,0)),"")</f>
        <v/>
      </c>
      <c r="LK422">
        <f>IF(LQ422="1-0",INDEX(Scrape!$I:$I,MATCH('HT 1-0'!KP422,Scrape!$B:$B,0)),"")</f>
        <v/>
      </c>
      <c r="LL422">
        <f>IF(LQ422="1-0",INDEX(Scrape!$J:$J,MATCH('HT 1-0'!KP422,Scrape!$B:$B,0)),"")</f>
        <v/>
      </c>
      <c r="LM422">
        <f>IF(LQ422="1-0",INDEX(Scrape!$K:$K,MATCH('HT 1-0'!KP422,Scrape!$B:$B,0)),"")</f>
        <v/>
      </c>
      <c r="LN422">
        <f>IF(LQ422="1-0",INDEX(Scrape!$L:$L,MATCH('HT 1-0'!KP422,Scrape!$B:$B,0)),"")</f>
        <v/>
      </c>
      <c r="LO422">
        <f>IF(LQ422="1-0",INDEX(Scrape!$M:$M,MATCH('HT 1-0'!KP422,Scrape!$B:$B,0)),"")</f>
        <v/>
      </c>
      <c r="LP422">
        <f>IF(LQ422="1-0",INDEX(Scrape!$N:$N,MATCH('HT 1-0'!KP422,Scrape!$B:$B,0)),"")</f>
        <v/>
      </c>
      <c r="LQ422">
        <f>INDEX(Scrape!$O:$O,MATCH('HT 1-0'!KP422,Scrape!$B:$B,0))</f>
        <v/>
      </c>
      <c r="LR422">
        <f>(1/LJ422)+(1/LI422)+(1/LH422)</f>
        <v/>
      </c>
      <c r="LS422">
        <f>(1/LG422)+(1/LF422)+(1/LE422)</f>
        <v/>
      </c>
      <c r="LT422" s="8">
        <f>IF(INDEX(#REF!,MATCH(KQ422,#REF!,0))=INDEX(#REF!,MATCH(KQ422,#REF!,0)),INDEX(#REF!,MATCH(KQ422,#REF!,0)),"ERROR")</f>
        <v/>
      </c>
      <c r="LU422" s="4">
        <f>IF(KR422="G",2,IF(KR422="R",0.5,IF(KR422="A",1)))</f>
        <v/>
      </c>
      <c r="LV422" s="4">
        <f>IF(KS422="G",0.5,IF(KS422="R",2,IF(KS422="A",1)))</f>
        <v/>
      </c>
      <c r="LW422" s="4">
        <f>IF(KT422="G",2,IF(KT422="R",0.5,IF(KT422="A",1)))</f>
        <v/>
      </c>
      <c r="LX422" s="4">
        <f>IF(KU422="G",0.5,IF(KU422="R",2,IF(KU422="A",1)))</f>
        <v/>
      </c>
      <c r="LY422" s="7">
        <f>(LK422*(LU422+LX422)+(LL422*(LU422+LX422)))</f>
        <v/>
      </c>
      <c r="LZ422" s="7">
        <f>(LN422*(LV422+LW422)+(LO422*(LV422+LW422)))</f>
        <v/>
      </c>
      <c r="MA422" s="11">
        <f>LY422-LZ422</f>
        <v/>
      </c>
      <c r="MB422" s="5">
        <f>MA422+2</f>
        <v/>
      </c>
      <c r="MC422" s="6">
        <f>MA422-2</f>
        <v/>
      </c>
      <c r="MD422" s="4">
        <f>LE422</f>
        <v/>
      </c>
      <c r="ME422" s="9">
        <f>IF(MD422=0,1000,MD422+0.75)</f>
        <v/>
      </c>
      <c r="MF422" s="10">
        <f>IF(MD422=0,0,MD422-0.75)</f>
        <v/>
      </c>
      <c r="MG422" s="4">
        <f>((LM422*(LU422+LX422))-((LP422*(LV422+LW422))))</f>
        <v/>
      </c>
      <c r="MH422" s="9">
        <f>MG422*1.2</f>
        <v/>
      </c>
      <c r="MI422" s="10">
        <f>MG422*0.8</f>
        <v/>
      </c>
      <c r="MJ422">
        <f>IFERROR(NX422,"")</f>
        <v/>
      </c>
      <c r="MK422">
        <f>IFERROR(NY422,"")</f>
        <v/>
      </c>
      <c r="ML422">
        <f>IFERROR(NZ422,"")</f>
        <v/>
      </c>
      <c r="MM422">
        <f>IFERROR(OA422,"")</f>
        <v/>
      </c>
      <c r="MN422">
        <f>IFERROR(OB422,"")</f>
        <v/>
      </c>
      <c r="MO422">
        <f>IFERROR(OC422,"")</f>
        <v/>
      </c>
      <c r="MP422" s="1">
        <f>COUNTIFS(#REF!,LT422,#REF!,1,#REF!,"&gt;="&amp;MC422,#REF!,"&lt;="&amp;MB422,#REF!,"&lt;="&amp;ME422,#REF!,"&gt;="&amp;MF422,#REF!,"="&amp;KV422,#REF!,"="&amp;KX422)</f>
        <v/>
      </c>
      <c r="MQ422" s="1">
        <f>COUNTIFS(#REF!,LT422,#REF!,0,#REF!,"&gt;="&amp;MC422,#REF!,"&lt;="&amp;MB422,#REF!,"&lt;="&amp;ME422,#REF!,"&gt;="&amp;MF422,#REF!,"="&amp;KV422,#REF!,"="&amp;KX422)</f>
        <v/>
      </c>
      <c r="MR422" s="1">
        <f>COUNTIFS(#REF!,LT422,#REF!,1,#REF!,"&gt;="&amp;MC422,#REF!,"&lt;="&amp;MB422,#REF!,"&lt;="&amp;ME422,#REF!,"&gt;="&amp;MF422,#REF!,"="&amp;KW422,#REF!,"="&amp;KY422)</f>
        <v/>
      </c>
      <c r="MS422" s="1">
        <f>COUNTIFS(#REF!,LT422,#REF!,0,#REF!,"&gt;="&amp;MC422,#REF!,"&lt;="&amp;MB422,#REF!,"&lt;="&amp;ME422,#REF!,"&gt;="&amp;MF422,#REF!,"="&amp;KW422,#REF!,"="&amp;KY422)</f>
        <v/>
      </c>
      <c r="MT422" s="1">
        <f>COUNTIFS(#REF!,LT422,#REF!,1,#REF!,"&gt;="&amp;MI422,#REF!,"&lt;="&amp;MH422,#REF!,"&lt;="&amp;ME422,#REF!,"&gt;="&amp;MF422)</f>
        <v/>
      </c>
      <c r="MU422" s="1">
        <f>COUNTIFS(#REF!,LT422,#REF!,0,#REF!,"&gt;="&amp;MI422,#REF!,"&lt;="&amp;MH422,#REF!,"&lt;="&amp;ME422,#REF!,"&gt;="&amp;MF422)</f>
        <v/>
      </c>
      <c r="MV422" s="1">
        <f>COUNTIFS(#REF!,LT422,#REF!,1,#REF!,"&gt;="&amp;MI422,#REF!,"&lt;="&amp;MH422,#REF!,"="&amp;KZ422,#REF!,"="&amp;LA422,#REF!,"&lt;="&amp;ME422,#REF!,"&gt;="&amp;MF422)</f>
        <v/>
      </c>
      <c r="MW422" s="1">
        <f>COUNTIFS(#REF!,LT422,#REF!,0,#REF!,"&gt;="&amp;MI422,#REF!,"&lt;="&amp;MH422,#REF!,"="&amp;KZ422,#REF!,"="&amp;LA422,#REF!,"&lt;="&amp;ME422,#REF!,"&gt;="&amp;MF422)</f>
        <v/>
      </c>
      <c r="MX422" s="1">
        <f>COUNTIFS(#REF!,LT422,#REF!,1,#REF!,"&gt;="&amp;MC422,#REF!,"&lt;="&amp;MB422,#REF!,"&lt;="&amp;ME422,#REF!,"&gt;="&amp;MF422)</f>
        <v/>
      </c>
      <c r="MY422" s="1">
        <f>COUNTIFS(#REF!,LT422,#REF!,0,#REF!,"&gt;="&amp;MC422,#REF!,"&lt;="&amp;MB422,#REF!,"&lt;="&amp;ME422,#REF!,"&gt;="&amp;MF422)</f>
        <v/>
      </c>
      <c r="MZ422" s="1">
        <f>COUNTIFS(#REF!,LT422,#REF!,1,#REF!,"&lt;="&amp;ME422,#REF!,"&gt;="&amp;MF422,#REF!,"="&amp;KV422,#REF!,"="&amp;KX422)</f>
        <v/>
      </c>
      <c r="NA422" s="1">
        <f>COUNTIFS(#REF!,LT422,#REF!,0,#REF!,"&lt;="&amp;ME422,#REF!,"&gt;="&amp;MF422,#REF!,"="&amp;KV422,#REF!,"="&amp;KX422)</f>
        <v/>
      </c>
      <c r="NB422" s="1">
        <f>COUNTIFS(#REF!,LT422,#REF!,1,#REF!,"&lt;="&amp;ME422,#REF!,"&gt;="&amp;MF422,#REF!,"="&amp;KW422,#REF!,"="&amp;KY422)</f>
        <v/>
      </c>
      <c r="NC422" s="1">
        <f>COUNTIFS(#REF!,LT422,#REF!,0,#REF!,"&lt;="&amp;ME422,#REF!,"&gt;="&amp;MF422,#REF!,"="&amp;KW422,#REF!,"="&amp;KY422)</f>
        <v/>
      </c>
      <c r="ND422" s="1">
        <f>MP422+MR422+MT422+MV422+MX422+MZ422+NB422</f>
        <v/>
      </c>
      <c r="NE422" s="1">
        <f>MQ422+MS422+MU422+MW422+MY422+NA422+NC422</f>
        <v/>
      </c>
      <c r="NF422" s="1">
        <f>ND422+NE422</f>
        <v/>
      </c>
      <c r="NG422" s="33">
        <f>ND422/(ND422+NE422)</f>
        <v/>
      </c>
      <c r="NH422" s="3">
        <f>1/NG422</f>
        <v/>
      </c>
      <c r="NI422" s="1">
        <f>LH422</f>
        <v/>
      </c>
      <c r="NJ422" s="79">
        <f>((1-NG422)*(1/(NI422-1))*0.98-(NG422*1))</f>
        <v/>
      </c>
      <c r="NK422" s="34">
        <f>IF(LR422&lt;0.9,0,IF(AND(LR422&gt;1.1),0,1))</f>
        <v/>
      </c>
      <c r="NL422" s="34">
        <f>IF(LS422&lt;0.9,0,IF(AND(LS422&gt;1.1),0,1))</f>
        <v/>
      </c>
      <c r="NM422" s="32">
        <f>IF(NF422&gt;99,1,0)</f>
        <v/>
      </c>
      <c r="NN422" s="32">
        <f>IF(NJ422&gt;0.0799,1,0)</f>
        <v/>
      </c>
      <c r="NO422" s="32">
        <f>IF(NJ422&gt;NQ422,1,0)</f>
        <v/>
      </c>
      <c r="NP422" s="32">
        <f>NM422+NN422+NO422+NK422+NL422</f>
        <v/>
      </c>
      <c r="NQ422" s="79">
        <f>(((100*NG422)*(NI422-1)*0.98)-((1-NG422)*100))/100</f>
        <v/>
      </c>
      <c r="NR422" s="34">
        <f>IF(LR422&lt;0.9,0,IF(AND(LR422&gt;1.1),0,1))</f>
        <v/>
      </c>
      <c r="NS422" s="34">
        <f>IF(LS422&lt;0.9,0,IF(AND(LS422&gt;1.1),0,1))</f>
        <v/>
      </c>
      <c r="NT422" s="32">
        <f>IF(NF422&gt;99,1,0)</f>
        <v/>
      </c>
      <c r="NU422" s="32">
        <f>IF(NQ422&gt;0.0799,1,0)</f>
        <v/>
      </c>
      <c r="NV422" s="32">
        <f>IF(NQ422&gt;NJ422,1,0)</f>
        <v/>
      </c>
      <c r="NW422" s="32">
        <f>NT422+NU422+NV422+NR422+NS422</f>
        <v/>
      </c>
      <c r="NX422">
        <f>IF(NP422=5,"LayHome1-0",IF(AND(NW422=5),"BackHome1-0",""))</f>
        <v/>
      </c>
      <c r="NY422">
        <f>IF(NP422=5,KN422,IF(AND(NW422=5),KN422,""))</f>
        <v/>
      </c>
      <c r="NZ422">
        <f>IF(NP422=5,"Match Odds",IF(AND(NW422=5),"Match Odds",""))</f>
        <v/>
      </c>
      <c r="OA422">
        <f>IF(NP422=5,KP422,IF(AND(NW422=5),KP422,""))</f>
        <v/>
      </c>
      <c r="OB422">
        <f>IF(NP422=5,"MATCH_ODDS",IF(AND(NW422=5),"MATCH_ODDS",""))</f>
        <v/>
      </c>
      <c r="OC422">
        <f>IF(NP422=5,"LAY",IF(AND(NW422=5),"BACK",""))</f>
        <v/>
      </c>
    </row>
    <row r="423" ht="16.5" customHeight="1" thickBot="1" thickTop="1">
      <c r="A423" s="2" t="n"/>
      <c r="KN423" s="1">
        <f>IF(INDEX(#REF!,MATCH('HT 1-0'!D423,#REF!,0))=INDEX(#REF!,MATCH('HT 1-0'!D423,#REF!,0)),INDEX(#REF!,MATCH('HT 1-0'!D423,#REF!,0)),"ERROR")</f>
        <v/>
      </c>
      <c r="KO423" s="1">
        <f>IF(INDEX(#REF!,MATCH('HT 1-0'!E423,#REF!,0))=INDEX(#REF!,MATCH('HT 1-0'!E423,#REF!,0)),INDEX(#REF!,MATCH('HT 1-0'!E423,#REF!,0)),"ERROR")</f>
        <v/>
      </c>
      <c r="KP423" s="1">
        <f>KN423&amp;" v "&amp;KO423</f>
        <v/>
      </c>
      <c r="KQ423">
        <f>B423&amp;"_"&amp;C423</f>
        <v/>
      </c>
      <c r="KR423" s="1">
        <f>IF((HW423/KK423)&lt;0.335,"G",IF((HW423/KK423)&gt;0.67,"R","A"))</f>
        <v/>
      </c>
      <c r="KS423" s="1">
        <f>IF((HX423/KK423)&lt;0.335,"G",IF((HX423/KK423)&gt;0.67,"R","A"))</f>
        <v/>
      </c>
      <c r="KT423" s="1">
        <f>IF((IH423/KK423)&lt;0.335,"G",IF((IH423/KK423)&gt;0.67,"R","A"))</f>
        <v/>
      </c>
      <c r="KU423" s="1">
        <f>IF((II423/KK423)&lt;0.335,"G",IF((II423/KK423)&gt;0.67,"R","A"))</f>
        <v/>
      </c>
      <c r="KV423" s="1">
        <f>IF((HZ423/KK423)&lt;0.335,"G",IF((HZ423/KK423)&gt;0.67,"R","A"))</f>
        <v/>
      </c>
      <c r="KW423" s="1">
        <f>IF((HY423/KK423)&lt;0.335,"G",IF((HY423/KK423)&gt;0.67,"R","A"))</f>
        <v/>
      </c>
      <c r="KX423" s="1">
        <f>IF((IK423/KK423)&lt;0.335,"G",IF((IK423/KK423)&gt;0.67,"R","A"))</f>
        <v/>
      </c>
      <c r="KY423" s="1">
        <f>IF((IJ423/KK423)&lt;0.335,"G",IF((IJ423/KK423)&gt;0.67,"R","A"))</f>
        <v/>
      </c>
      <c r="KZ423" s="1">
        <f>IF((HQ423/KK423)&lt;0.335,"G",IF((HQ423/KK423)&gt;0.67,"R","A"))</f>
        <v/>
      </c>
      <c r="LA423" s="1">
        <f>IF((IB423/KK423)&lt;0.335,"G",IF((IB423/KK423)&gt;0.67,"R","A"))</f>
        <v/>
      </c>
      <c r="LB423">
        <f>IF(LQ423="1-0",INDEX(Scrape!#REF!,MATCH('HT 1-0'!KP423,Scrape!$B:$B,0)),"")</f>
        <v/>
      </c>
      <c r="LC423">
        <f>IF(LQ423="1-0",INDEX(Scrape!$A:$A,MATCH('HT 1-0'!KP423,Scrape!$B:$B,0)),"")</f>
        <v/>
      </c>
      <c r="LD423">
        <f>IF(LQ423="1-0",INDEX(Scrape!$B:$B,MATCH('HT 1-0'!KP423,Scrape!$B:$B,0)),"")</f>
        <v/>
      </c>
      <c r="LE423">
        <f>IF(LQ423="1-0",INDEX(Scrape!$C:$C,MATCH('HT 1-0'!KP423,Scrape!$B:$B,0)),"")</f>
        <v/>
      </c>
      <c r="LF423">
        <f>IF(LQ423="1-0",INDEX(Scrape!$D:$D,MATCH('HT 1-0'!KP423,Scrape!$B:$B,0)),"")</f>
        <v/>
      </c>
      <c r="LG423">
        <f>IF(LQ423="1-0",INDEX(Scrape!$E:$E,MATCH('HT 1-0'!KP423,Scrape!$B:$B,0)),"")</f>
        <v/>
      </c>
      <c r="LH423">
        <f>IF(LQ423="1-0",INDEX(Scrape!$F:$F,MATCH('HT 1-0'!KP423,Scrape!$B:$B,0)),"")</f>
        <v/>
      </c>
      <c r="LI423">
        <f>IF(LQ423="1-0",INDEX(Scrape!$G:$G,MATCH('HT 1-0'!KP423,Scrape!$B:$B,0)),"")</f>
        <v/>
      </c>
      <c r="LJ423">
        <f>IF(LQ423="1-0",INDEX(Scrape!$H:$H,MATCH('HT 1-0'!KP423,Scrape!$B:$B,0)),"")</f>
        <v/>
      </c>
      <c r="LK423">
        <f>IF(LQ423="1-0",INDEX(Scrape!$I:$I,MATCH('HT 1-0'!KP423,Scrape!$B:$B,0)),"")</f>
        <v/>
      </c>
      <c r="LL423">
        <f>IF(LQ423="1-0",INDEX(Scrape!$J:$J,MATCH('HT 1-0'!KP423,Scrape!$B:$B,0)),"")</f>
        <v/>
      </c>
      <c r="LM423">
        <f>IF(LQ423="1-0",INDEX(Scrape!$K:$K,MATCH('HT 1-0'!KP423,Scrape!$B:$B,0)),"")</f>
        <v/>
      </c>
      <c r="LN423">
        <f>IF(LQ423="1-0",INDEX(Scrape!$L:$L,MATCH('HT 1-0'!KP423,Scrape!$B:$B,0)),"")</f>
        <v/>
      </c>
      <c r="LO423">
        <f>IF(LQ423="1-0",INDEX(Scrape!$M:$M,MATCH('HT 1-0'!KP423,Scrape!$B:$B,0)),"")</f>
        <v/>
      </c>
      <c r="LP423">
        <f>IF(LQ423="1-0",INDEX(Scrape!$N:$N,MATCH('HT 1-0'!KP423,Scrape!$B:$B,0)),"")</f>
        <v/>
      </c>
      <c r="LQ423">
        <f>INDEX(Scrape!$O:$O,MATCH('HT 1-0'!KP423,Scrape!$B:$B,0))</f>
        <v/>
      </c>
      <c r="LR423">
        <f>(1/LJ423)+(1/LI423)+(1/LH423)</f>
        <v/>
      </c>
      <c r="LS423">
        <f>(1/LG423)+(1/LF423)+(1/LE423)</f>
        <v/>
      </c>
      <c r="LT423" s="8">
        <f>IF(INDEX(#REF!,MATCH(KQ423,#REF!,0))=INDEX(#REF!,MATCH(KQ423,#REF!,0)),INDEX(#REF!,MATCH(KQ423,#REF!,0)),"ERROR")</f>
        <v/>
      </c>
      <c r="LU423" s="4">
        <f>IF(KR423="G",2,IF(KR423="R",0.5,IF(KR423="A",1)))</f>
        <v/>
      </c>
      <c r="LV423" s="4">
        <f>IF(KS423="G",0.5,IF(KS423="R",2,IF(KS423="A",1)))</f>
        <v/>
      </c>
      <c r="LW423" s="4">
        <f>IF(KT423="G",2,IF(KT423="R",0.5,IF(KT423="A",1)))</f>
        <v/>
      </c>
      <c r="LX423" s="4">
        <f>IF(KU423="G",0.5,IF(KU423="R",2,IF(KU423="A",1)))</f>
        <v/>
      </c>
      <c r="LY423" s="7">
        <f>(LK423*(LU423+LX423)+(LL423*(LU423+LX423)))</f>
        <v/>
      </c>
      <c r="LZ423" s="7">
        <f>(LN423*(LV423+LW423)+(LO423*(LV423+LW423)))</f>
        <v/>
      </c>
      <c r="MA423" s="11">
        <f>LY423-LZ423</f>
        <v/>
      </c>
      <c r="MB423" s="5">
        <f>MA423+2</f>
        <v/>
      </c>
      <c r="MC423" s="6">
        <f>MA423-2</f>
        <v/>
      </c>
      <c r="MD423" s="4">
        <f>LE423</f>
        <v/>
      </c>
      <c r="ME423" s="9">
        <f>IF(MD423=0,1000,MD423+0.75)</f>
        <v/>
      </c>
      <c r="MF423" s="10">
        <f>IF(MD423=0,0,MD423-0.75)</f>
        <v/>
      </c>
      <c r="MG423" s="4">
        <f>((LM423*(LU423+LX423))-((LP423*(LV423+LW423))))</f>
        <v/>
      </c>
      <c r="MH423" s="9">
        <f>MG423*1.2</f>
        <v/>
      </c>
      <c r="MI423" s="10">
        <f>MG423*0.8</f>
        <v/>
      </c>
      <c r="MJ423">
        <f>IFERROR(NX423,"")</f>
        <v/>
      </c>
      <c r="MK423">
        <f>IFERROR(NY423,"")</f>
        <v/>
      </c>
      <c r="ML423">
        <f>IFERROR(NZ423,"")</f>
        <v/>
      </c>
      <c r="MM423">
        <f>IFERROR(OA423,"")</f>
        <v/>
      </c>
      <c r="MN423">
        <f>IFERROR(OB423,"")</f>
        <v/>
      </c>
      <c r="MO423">
        <f>IFERROR(OC423,"")</f>
        <v/>
      </c>
      <c r="MP423" s="1">
        <f>COUNTIFS(#REF!,LT423,#REF!,1,#REF!,"&gt;="&amp;MC423,#REF!,"&lt;="&amp;MB423,#REF!,"&lt;="&amp;ME423,#REF!,"&gt;="&amp;MF423,#REF!,"="&amp;KV423,#REF!,"="&amp;KX423)</f>
        <v/>
      </c>
      <c r="MQ423" s="1">
        <f>COUNTIFS(#REF!,LT423,#REF!,0,#REF!,"&gt;="&amp;MC423,#REF!,"&lt;="&amp;MB423,#REF!,"&lt;="&amp;ME423,#REF!,"&gt;="&amp;MF423,#REF!,"="&amp;KV423,#REF!,"="&amp;KX423)</f>
        <v/>
      </c>
      <c r="MR423" s="1">
        <f>COUNTIFS(#REF!,LT423,#REF!,1,#REF!,"&gt;="&amp;MC423,#REF!,"&lt;="&amp;MB423,#REF!,"&lt;="&amp;ME423,#REF!,"&gt;="&amp;MF423,#REF!,"="&amp;KW423,#REF!,"="&amp;KY423)</f>
        <v/>
      </c>
      <c r="MS423" s="1">
        <f>COUNTIFS(#REF!,LT423,#REF!,0,#REF!,"&gt;="&amp;MC423,#REF!,"&lt;="&amp;MB423,#REF!,"&lt;="&amp;ME423,#REF!,"&gt;="&amp;MF423,#REF!,"="&amp;KW423,#REF!,"="&amp;KY423)</f>
        <v/>
      </c>
      <c r="MT423" s="1">
        <f>COUNTIFS(#REF!,LT423,#REF!,1,#REF!,"&gt;="&amp;MI423,#REF!,"&lt;="&amp;MH423,#REF!,"&lt;="&amp;ME423,#REF!,"&gt;="&amp;MF423)</f>
        <v/>
      </c>
      <c r="MU423" s="1">
        <f>COUNTIFS(#REF!,LT423,#REF!,0,#REF!,"&gt;="&amp;MI423,#REF!,"&lt;="&amp;MH423,#REF!,"&lt;="&amp;ME423,#REF!,"&gt;="&amp;MF423)</f>
        <v/>
      </c>
      <c r="MV423" s="1">
        <f>COUNTIFS(#REF!,LT423,#REF!,1,#REF!,"&gt;="&amp;MI423,#REF!,"&lt;="&amp;MH423,#REF!,"="&amp;KZ423,#REF!,"="&amp;LA423,#REF!,"&lt;="&amp;ME423,#REF!,"&gt;="&amp;MF423)</f>
        <v/>
      </c>
      <c r="MW423" s="1">
        <f>COUNTIFS(#REF!,LT423,#REF!,0,#REF!,"&gt;="&amp;MI423,#REF!,"&lt;="&amp;MH423,#REF!,"="&amp;KZ423,#REF!,"="&amp;LA423,#REF!,"&lt;="&amp;ME423,#REF!,"&gt;="&amp;MF423)</f>
        <v/>
      </c>
      <c r="MX423" s="1">
        <f>COUNTIFS(#REF!,LT423,#REF!,1,#REF!,"&gt;="&amp;MC423,#REF!,"&lt;="&amp;MB423,#REF!,"&lt;="&amp;ME423,#REF!,"&gt;="&amp;MF423)</f>
        <v/>
      </c>
      <c r="MY423" s="1">
        <f>COUNTIFS(#REF!,LT423,#REF!,0,#REF!,"&gt;="&amp;MC423,#REF!,"&lt;="&amp;MB423,#REF!,"&lt;="&amp;ME423,#REF!,"&gt;="&amp;MF423)</f>
        <v/>
      </c>
      <c r="MZ423" s="1">
        <f>COUNTIFS(#REF!,LT423,#REF!,1,#REF!,"&lt;="&amp;ME423,#REF!,"&gt;="&amp;MF423,#REF!,"="&amp;KV423,#REF!,"="&amp;KX423)</f>
        <v/>
      </c>
      <c r="NA423" s="1">
        <f>COUNTIFS(#REF!,LT423,#REF!,0,#REF!,"&lt;="&amp;ME423,#REF!,"&gt;="&amp;MF423,#REF!,"="&amp;KV423,#REF!,"="&amp;KX423)</f>
        <v/>
      </c>
      <c r="NB423" s="1">
        <f>COUNTIFS(#REF!,LT423,#REF!,1,#REF!,"&lt;="&amp;ME423,#REF!,"&gt;="&amp;MF423,#REF!,"="&amp;KW423,#REF!,"="&amp;KY423)</f>
        <v/>
      </c>
      <c r="NC423" s="1">
        <f>COUNTIFS(#REF!,LT423,#REF!,0,#REF!,"&lt;="&amp;ME423,#REF!,"&gt;="&amp;MF423,#REF!,"="&amp;KW423,#REF!,"="&amp;KY423)</f>
        <v/>
      </c>
      <c r="ND423" s="1">
        <f>MP423+MR423+MT423+MV423+MX423+MZ423+NB423</f>
        <v/>
      </c>
      <c r="NE423" s="1">
        <f>MQ423+MS423+MU423+MW423+MY423+NA423+NC423</f>
        <v/>
      </c>
      <c r="NF423" s="1">
        <f>ND423+NE423</f>
        <v/>
      </c>
      <c r="NG423" s="33">
        <f>ND423/(ND423+NE423)</f>
        <v/>
      </c>
      <c r="NH423" s="3">
        <f>1/NG423</f>
        <v/>
      </c>
      <c r="NI423" s="1">
        <f>LH423</f>
        <v/>
      </c>
      <c r="NJ423" s="79">
        <f>((1-NG423)*(1/(NI423-1))*0.98-(NG423*1))</f>
        <v/>
      </c>
      <c r="NK423" s="34">
        <f>IF(LR423&lt;0.9,0,IF(AND(LR423&gt;1.1),0,1))</f>
        <v/>
      </c>
      <c r="NL423" s="34">
        <f>IF(LS423&lt;0.9,0,IF(AND(LS423&gt;1.1),0,1))</f>
        <v/>
      </c>
      <c r="NM423" s="32">
        <f>IF(NF423&gt;99,1,0)</f>
        <v/>
      </c>
      <c r="NN423" s="32">
        <f>IF(NJ423&gt;0.0799,1,0)</f>
        <v/>
      </c>
      <c r="NO423" s="32">
        <f>IF(NJ423&gt;NQ423,1,0)</f>
        <v/>
      </c>
      <c r="NP423" s="32">
        <f>NM423+NN423+NO423+NK423+NL423</f>
        <v/>
      </c>
      <c r="NQ423" s="79">
        <f>(((100*NG423)*(NI423-1)*0.98)-((1-NG423)*100))/100</f>
        <v/>
      </c>
      <c r="NR423" s="34">
        <f>IF(LR423&lt;0.9,0,IF(AND(LR423&gt;1.1),0,1))</f>
        <v/>
      </c>
      <c r="NS423" s="34">
        <f>IF(LS423&lt;0.9,0,IF(AND(LS423&gt;1.1),0,1))</f>
        <v/>
      </c>
      <c r="NT423" s="32">
        <f>IF(NF423&gt;99,1,0)</f>
        <v/>
      </c>
      <c r="NU423" s="32">
        <f>IF(NQ423&gt;0.0799,1,0)</f>
        <v/>
      </c>
      <c r="NV423" s="32">
        <f>IF(NQ423&gt;NJ423,1,0)</f>
        <v/>
      </c>
      <c r="NW423" s="32">
        <f>NT423+NU423+NV423+NR423+NS423</f>
        <v/>
      </c>
      <c r="NX423">
        <f>IF(NP423=5,"LayHome1-0",IF(AND(NW423=5),"BackHome1-0",""))</f>
        <v/>
      </c>
      <c r="NY423">
        <f>IF(NP423=5,KN423,IF(AND(NW423=5),KN423,""))</f>
        <v/>
      </c>
      <c r="NZ423">
        <f>IF(NP423=5,"Match Odds",IF(AND(NW423=5),"Match Odds",""))</f>
        <v/>
      </c>
      <c r="OA423">
        <f>IF(NP423=5,KP423,IF(AND(NW423=5),KP423,""))</f>
        <v/>
      </c>
      <c r="OB423">
        <f>IF(NP423=5,"MATCH_ODDS",IF(AND(NW423=5),"MATCH_ODDS",""))</f>
        <v/>
      </c>
      <c r="OC423">
        <f>IF(NP423=5,"LAY",IF(AND(NW423=5),"BACK",""))</f>
        <v/>
      </c>
    </row>
    <row r="424" ht="16.5" customHeight="1" thickBot="1" thickTop="1">
      <c r="A424" s="2" t="n"/>
      <c r="KN424" s="1">
        <f>IF(INDEX(#REF!,MATCH('HT 1-0'!D424,#REF!,0))=INDEX(#REF!,MATCH('HT 1-0'!D424,#REF!,0)),INDEX(#REF!,MATCH('HT 1-0'!D424,#REF!,0)),"ERROR")</f>
        <v/>
      </c>
      <c r="KO424" s="1">
        <f>IF(INDEX(#REF!,MATCH('HT 1-0'!E424,#REF!,0))=INDEX(#REF!,MATCH('HT 1-0'!E424,#REF!,0)),INDEX(#REF!,MATCH('HT 1-0'!E424,#REF!,0)),"ERROR")</f>
        <v/>
      </c>
      <c r="KP424" s="1">
        <f>KN424&amp;" v "&amp;KO424</f>
        <v/>
      </c>
      <c r="KQ424">
        <f>B424&amp;"_"&amp;C424</f>
        <v/>
      </c>
      <c r="KR424" s="1">
        <f>IF((HW424/KK424)&lt;0.335,"G",IF((HW424/KK424)&gt;0.67,"R","A"))</f>
        <v/>
      </c>
      <c r="KS424" s="1">
        <f>IF((HX424/KK424)&lt;0.335,"G",IF((HX424/KK424)&gt;0.67,"R","A"))</f>
        <v/>
      </c>
      <c r="KT424" s="1">
        <f>IF((IH424/KK424)&lt;0.335,"G",IF((IH424/KK424)&gt;0.67,"R","A"))</f>
        <v/>
      </c>
      <c r="KU424" s="1">
        <f>IF((II424/KK424)&lt;0.335,"G",IF((II424/KK424)&gt;0.67,"R","A"))</f>
        <v/>
      </c>
      <c r="KV424" s="1">
        <f>IF((HZ424/KK424)&lt;0.335,"G",IF((HZ424/KK424)&gt;0.67,"R","A"))</f>
        <v/>
      </c>
      <c r="KW424" s="1">
        <f>IF((HY424/KK424)&lt;0.335,"G",IF((HY424/KK424)&gt;0.67,"R","A"))</f>
        <v/>
      </c>
      <c r="KX424" s="1">
        <f>IF((IK424/KK424)&lt;0.335,"G",IF((IK424/KK424)&gt;0.67,"R","A"))</f>
        <v/>
      </c>
      <c r="KY424" s="1">
        <f>IF((IJ424/KK424)&lt;0.335,"G",IF((IJ424/KK424)&gt;0.67,"R","A"))</f>
        <v/>
      </c>
      <c r="KZ424" s="1">
        <f>IF((HQ424/KK424)&lt;0.335,"G",IF((HQ424/KK424)&gt;0.67,"R","A"))</f>
        <v/>
      </c>
      <c r="LA424" s="1">
        <f>IF((IB424/KK424)&lt;0.335,"G",IF((IB424/KK424)&gt;0.67,"R","A"))</f>
        <v/>
      </c>
      <c r="LB424">
        <f>IF(LQ424="1-0",INDEX(Scrape!#REF!,MATCH('HT 1-0'!KP424,Scrape!$B:$B,0)),"")</f>
        <v/>
      </c>
      <c r="LC424">
        <f>IF(LQ424="1-0",INDEX(Scrape!$A:$A,MATCH('HT 1-0'!KP424,Scrape!$B:$B,0)),"")</f>
        <v/>
      </c>
      <c r="LD424">
        <f>IF(LQ424="1-0",INDEX(Scrape!$B:$B,MATCH('HT 1-0'!KP424,Scrape!$B:$B,0)),"")</f>
        <v/>
      </c>
      <c r="LE424">
        <f>IF(LQ424="1-0",INDEX(Scrape!$C:$C,MATCH('HT 1-0'!KP424,Scrape!$B:$B,0)),"")</f>
        <v/>
      </c>
      <c r="LF424">
        <f>IF(LQ424="1-0",INDEX(Scrape!$D:$D,MATCH('HT 1-0'!KP424,Scrape!$B:$B,0)),"")</f>
        <v/>
      </c>
      <c r="LG424">
        <f>IF(LQ424="1-0",INDEX(Scrape!$E:$E,MATCH('HT 1-0'!KP424,Scrape!$B:$B,0)),"")</f>
        <v/>
      </c>
      <c r="LH424">
        <f>IF(LQ424="1-0",INDEX(Scrape!$F:$F,MATCH('HT 1-0'!KP424,Scrape!$B:$B,0)),"")</f>
        <v/>
      </c>
      <c r="LI424">
        <f>IF(LQ424="1-0",INDEX(Scrape!$G:$G,MATCH('HT 1-0'!KP424,Scrape!$B:$B,0)),"")</f>
        <v/>
      </c>
      <c r="LJ424">
        <f>IF(LQ424="1-0",INDEX(Scrape!$H:$H,MATCH('HT 1-0'!KP424,Scrape!$B:$B,0)),"")</f>
        <v/>
      </c>
      <c r="LK424">
        <f>IF(LQ424="1-0",INDEX(Scrape!$I:$I,MATCH('HT 1-0'!KP424,Scrape!$B:$B,0)),"")</f>
        <v/>
      </c>
      <c r="LL424">
        <f>IF(LQ424="1-0",INDEX(Scrape!$J:$J,MATCH('HT 1-0'!KP424,Scrape!$B:$B,0)),"")</f>
        <v/>
      </c>
      <c r="LM424">
        <f>IF(LQ424="1-0",INDEX(Scrape!$K:$K,MATCH('HT 1-0'!KP424,Scrape!$B:$B,0)),"")</f>
        <v/>
      </c>
      <c r="LN424">
        <f>IF(LQ424="1-0",INDEX(Scrape!$L:$L,MATCH('HT 1-0'!KP424,Scrape!$B:$B,0)),"")</f>
        <v/>
      </c>
      <c r="LO424">
        <f>IF(LQ424="1-0",INDEX(Scrape!$M:$M,MATCH('HT 1-0'!KP424,Scrape!$B:$B,0)),"")</f>
        <v/>
      </c>
      <c r="LP424">
        <f>IF(LQ424="1-0",INDEX(Scrape!$N:$N,MATCH('HT 1-0'!KP424,Scrape!$B:$B,0)),"")</f>
        <v/>
      </c>
      <c r="LQ424">
        <f>INDEX(Scrape!$O:$O,MATCH('HT 1-0'!KP424,Scrape!$B:$B,0))</f>
        <v/>
      </c>
      <c r="LR424">
        <f>(1/LJ424)+(1/LI424)+(1/LH424)</f>
        <v/>
      </c>
      <c r="LS424">
        <f>(1/LG424)+(1/LF424)+(1/LE424)</f>
        <v/>
      </c>
      <c r="LT424" s="8">
        <f>IF(INDEX(#REF!,MATCH(KQ424,#REF!,0))=INDEX(#REF!,MATCH(KQ424,#REF!,0)),INDEX(#REF!,MATCH(KQ424,#REF!,0)),"ERROR")</f>
        <v/>
      </c>
      <c r="LU424" s="4">
        <f>IF(KR424="G",2,IF(KR424="R",0.5,IF(KR424="A",1)))</f>
        <v/>
      </c>
      <c r="LV424" s="4">
        <f>IF(KS424="G",0.5,IF(KS424="R",2,IF(KS424="A",1)))</f>
        <v/>
      </c>
      <c r="LW424" s="4">
        <f>IF(KT424="G",2,IF(KT424="R",0.5,IF(KT424="A",1)))</f>
        <v/>
      </c>
      <c r="LX424" s="4">
        <f>IF(KU424="G",0.5,IF(KU424="R",2,IF(KU424="A",1)))</f>
        <v/>
      </c>
      <c r="LY424" s="7">
        <f>(LK424*(LU424+LX424)+(LL424*(LU424+LX424)))</f>
        <v/>
      </c>
      <c r="LZ424" s="7">
        <f>(LN424*(LV424+LW424)+(LO424*(LV424+LW424)))</f>
        <v/>
      </c>
      <c r="MA424" s="11">
        <f>LY424-LZ424</f>
        <v/>
      </c>
      <c r="MB424" s="5">
        <f>MA424+2</f>
        <v/>
      </c>
      <c r="MC424" s="6">
        <f>MA424-2</f>
        <v/>
      </c>
      <c r="MD424" s="4">
        <f>LE424</f>
        <v/>
      </c>
      <c r="ME424" s="9">
        <f>IF(MD424=0,1000,MD424+0.75)</f>
        <v/>
      </c>
      <c r="MF424" s="10">
        <f>IF(MD424=0,0,MD424-0.75)</f>
        <v/>
      </c>
      <c r="MG424" s="4">
        <f>((LM424*(LU424+LX424))-((LP424*(LV424+LW424))))</f>
        <v/>
      </c>
      <c r="MH424" s="9">
        <f>MG424*1.2</f>
        <v/>
      </c>
      <c r="MI424" s="10">
        <f>MG424*0.8</f>
        <v/>
      </c>
      <c r="MJ424">
        <f>IFERROR(NX424,"")</f>
        <v/>
      </c>
      <c r="MK424">
        <f>IFERROR(NY424,"")</f>
        <v/>
      </c>
      <c r="ML424">
        <f>IFERROR(NZ424,"")</f>
        <v/>
      </c>
      <c r="MM424">
        <f>IFERROR(OA424,"")</f>
        <v/>
      </c>
      <c r="MN424">
        <f>IFERROR(OB424,"")</f>
        <v/>
      </c>
      <c r="MO424">
        <f>IFERROR(OC424,"")</f>
        <v/>
      </c>
      <c r="MP424" s="1">
        <f>COUNTIFS(#REF!,LT424,#REF!,1,#REF!,"&gt;="&amp;MC424,#REF!,"&lt;="&amp;MB424,#REF!,"&lt;="&amp;ME424,#REF!,"&gt;="&amp;MF424,#REF!,"="&amp;KV424,#REF!,"="&amp;KX424)</f>
        <v/>
      </c>
      <c r="MQ424" s="1">
        <f>COUNTIFS(#REF!,LT424,#REF!,0,#REF!,"&gt;="&amp;MC424,#REF!,"&lt;="&amp;MB424,#REF!,"&lt;="&amp;ME424,#REF!,"&gt;="&amp;MF424,#REF!,"="&amp;KV424,#REF!,"="&amp;KX424)</f>
        <v/>
      </c>
      <c r="MR424" s="1">
        <f>COUNTIFS(#REF!,LT424,#REF!,1,#REF!,"&gt;="&amp;MC424,#REF!,"&lt;="&amp;MB424,#REF!,"&lt;="&amp;ME424,#REF!,"&gt;="&amp;MF424,#REF!,"="&amp;KW424,#REF!,"="&amp;KY424)</f>
        <v/>
      </c>
      <c r="MS424" s="1">
        <f>COUNTIFS(#REF!,LT424,#REF!,0,#REF!,"&gt;="&amp;MC424,#REF!,"&lt;="&amp;MB424,#REF!,"&lt;="&amp;ME424,#REF!,"&gt;="&amp;MF424,#REF!,"="&amp;KW424,#REF!,"="&amp;KY424)</f>
        <v/>
      </c>
      <c r="MT424" s="1">
        <f>COUNTIFS(#REF!,LT424,#REF!,1,#REF!,"&gt;="&amp;MI424,#REF!,"&lt;="&amp;MH424,#REF!,"&lt;="&amp;ME424,#REF!,"&gt;="&amp;MF424)</f>
        <v/>
      </c>
      <c r="MU424" s="1">
        <f>COUNTIFS(#REF!,LT424,#REF!,0,#REF!,"&gt;="&amp;MI424,#REF!,"&lt;="&amp;MH424,#REF!,"&lt;="&amp;ME424,#REF!,"&gt;="&amp;MF424)</f>
        <v/>
      </c>
      <c r="MV424" s="1">
        <f>COUNTIFS(#REF!,LT424,#REF!,1,#REF!,"&gt;="&amp;MI424,#REF!,"&lt;="&amp;MH424,#REF!,"="&amp;KZ424,#REF!,"="&amp;LA424,#REF!,"&lt;="&amp;ME424,#REF!,"&gt;="&amp;MF424)</f>
        <v/>
      </c>
      <c r="MW424" s="1">
        <f>COUNTIFS(#REF!,LT424,#REF!,0,#REF!,"&gt;="&amp;MI424,#REF!,"&lt;="&amp;MH424,#REF!,"="&amp;KZ424,#REF!,"="&amp;LA424,#REF!,"&lt;="&amp;ME424,#REF!,"&gt;="&amp;MF424)</f>
        <v/>
      </c>
      <c r="MX424" s="1">
        <f>COUNTIFS(#REF!,LT424,#REF!,1,#REF!,"&gt;="&amp;MC424,#REF!,"&lt;="&amp;MB424,#REF!,"&lt;="&amp;ME424,#REF!,"&gt;="&amp;MF424)</f>
        <v/>
      </c>
      <c r="MY424" s="1">
        <f>COUNTIFS(#REF!,LT424,#REF!,0,#REF!,"&gt;="&amp;MC424,#REF!,"&lt;="&amp;MB424,#REF!,"&lt;="&amp;ME424,#REF!,"&gt;="&amp;MF424)</f>
        <v/>
      </c>
      <c r="MZ424" s="1">
        <f>COUNTIFS(#REF!,LT424,#REF!,1,#REF!,"&lt;="&amp;ME424,#REF!,"&gt;="&amp;MF424,#REF!,"="&amp;KV424,#REF!,"="&amp;KX424)</f>
        <v/>
      </c>
      <c r="NA424" s="1">
        <f>COUNTIFS(#REF!,LT424,#REF!,0,#REF!,"&lt;="&amp;ME424,#REF!,"&gt;="&amp;MF424,#REF!,"="&amp;KV424,#REF!,"="&amp;KX424)</f>
        <v/>
      </c>
      <c r="NB424" s="1">
        <f>COUNTIFS(#REF!,LT424,#REF!,1,#REF!,"&lt;="&amp;ME424,#REF!,"&gt;="&amp;MF424,#REF!,"="&amp;KW424,#REF!,"="&amp;KY424)</f>
        <v/>
      </c>
      <c r="NC424" s="1">
        <f>COUNTIFS(#REF!,LT424,#REF!,0,#REF!,"&lt;="&amp;ME424,#REF!,"&gt;="&amp;MF424,#REF!,"="&amp;KW424,#REF!,"="&amp;KY424)</f>
        <v/>
      </c>
      <c r="ND424" s="1">
        <f>MP424+MR424+MT424+MV424+MX424+MZ424+NB424</f>
        <v/>
      </c>
      <c r="NE424" s="1">
        <f>MQ424+MS424+MU424+MW424+MY424+NA424+NC424</f>
        <v/>
      </c>
      <c r="NF424" s="1">
        <f>ND424+NE424</f>
        <v/>
      </c>
      <c r="NG424" s="33">
        <f>ND424/(ND424+NE424)</f>
        <v/>
      </c>
      <c r="NH424" s="3">
        <f>1/NG424</f>
        <v/>
      </c>
      <c r="NI424" s="1">
        <f>LH424</f>
        <v/>
      </c>
      <c r="NJ424" s="79">
        <f>((1-NG424)*(1/(NI424-1))*0.98-(NG424*1))</f>
        <v/>
      </c>
      <c r="NK424" s="34">
        <f>IF(LR424&lt;0.9,0,IF(AND(LR424&gt;1.1),0,1))</f>
        <v/>
      </c>
      <c r="NL424" s="34">
        <f>IF(LS424&lt;0.9,0,IF(AND(LS424&gt;1.1),0,1))</f>
        <v/>
      </c>
      <c r="NM424" s="32">
        <f>IF(NF424&gt;99,1,0)</f>
        <v/>
      </c>
      <c r="NN424" s="32">
        <f>IF(NJ424&gt;0.0799,1,0)</f>
        <v/>
      </c>
      <c r="NO424" s="32">
        <f>IF(NJ424&gt;NQ424,1,0)</f>
        <v/>
      </c>
      <c r="NP424" s="32">
        <f>NM424+NN424+NO424+NK424+NL424</f>
        <v/>
      </c>
      <c r="NQ424" s="79">
        <f>(((100*NG424)*(NI424-1)*0.98)-((1-NG424)*100))/100</f>
        <v/>
      </c>
      <c r="NR424" s="34">
        <f>IF(LR424&lt;0.9,0,IF(AND(LR424&gt;1.1),0,1))</f>
        <v/>
      </c>
      <c r="NS424" s="34">
        <f>IF(LS424&lt;0.9,0,IF(AND(LS424&gt;1.1),0,1))</f>
        <v/>
      </c>
      <c r="NT424" s="32">
        <f>IF(NF424&gt;99,1,0)</f>
        <v/>
      </c>
      <c r="NU424" s="32">
        <f>IF(NQ424&gt;0.0799,1,0)</f>
        <v/>
      </c>
      <c r="NV424" s="32">
        <f>IF(NQ424&gt;NJ424,1,0)</f>
        <v/>
      </c>
      <c r="NW424" s="32">
        <f>NT424+NU424+NV424+NR424+NS424</f>
        <v/>
      </c>
      <c r="NX424">
        <f>IF(NP424=5,"LayHome1-0",IF(AND(NW424=5),"BackHome1-0",""))</f>
        <v/>
      </c>
      <c r="NY424">
        <f>IF(NP424=5,KN424,IF(AND(NW424=5),KN424,""))</f>
        <v/>
      </c>
      <c r="NZ424">
        <f>IF(NP424=5,"Match Odds",IF(AND(NW424=5),"Match Odds",""))</f>
        <v/>
      </c>
      <c r="OA424">
        <f>IF(NP424=5,KP424,IF(AND(NW424=5),KP424,""))</f>
        <v/>
      </c>
      <c r="OB424">
        <f>IF(NP424=5,"MATCH_ODDS",IF(AND(NW424=5),"MATCH_ODDS",""))</f>
        <v/>
      </c>
      <c r="OC424">
        <f>IF(NP424=5,"LAY",IF(AND(NW424=5),"BACK",""))</f>
        <v/>
      </c>
    </row>
    <row r="425" ht="16.5" customHeight="1" thickBot="1" thickTop="1">
      <c r="A425" s="2" t="n"/>
      <c r="KN425" s="1">
        <f>IF(INDEX(#REF!,MATCH('HT 1-0'!D425,#REF!,0))=INDEX(#REF!,MATCH('HT 1-0'!D425,#REF!,0)),INDEX(#REF!,MATCH('HT 1-0'!D425,#REF!,0)),"ERROR")</f>
        <v/>
      </c>
      <c r="KO425" s="1">
        <f>IF(INDEX(#REF!,MATCH('HT 1-0'!E425,#REF!,0))=INDEX(#REF!,MATCH('HT 1-0'!E425,#REF!,0)),INDEX(#REF!,MATCH('HT 1-0'!E425,#REF!,0)),"ERROR")</f>
        <v/>
      </c>
      <c r="KP425" s="1">
        <f>KN425&amp;" v "&amp;KO425</f>
        <v/>
      </c>
      <c r="KQ425">
        <f>B425&amp;"_"&amp;C425</f>
        <v/>
      </c>
      <c r="KR425" s="1">
        <f>IF((HW425/KK425)&lt;0.335,"G",IF((HW425/KK425)&gt;0.67,"R","A"))</f>
        <v/>
      </c>
      <c r="KS425" s="1">
        <f>IF((HX425/KK425)&lt;0.335,"G",IF((HX425/KK425)&gt;0.67,"R","A"))</f>
        <v/>
      </c>
      <c r="KT425" s="1">
        <f>IF((IH425/KK425)&lt;0.335,"G",IF((IH425/KK425)&gt;0.67,"R","A"))</f>
        <v/>
      </c>
      <c r="KU425" s="1">
        <f>IF((II425/KK425)&lt;0.335,"G",IF((II425/KK425)&gt;0.67,"R","A"))</f>
        <v/>
      </c>
      <c r="KV425" s="1">
        <f>IF((HZ425/KK425)&lt;0.335,"G",IF((HZ425/KK425)&gt;0.67,"R","A"))</f>
        <v/>
      </c>
      <c r="KW425" s="1">
        <f>IF((HY425/KK425)&lt;0.335,"G",IF((HY425/KK425)&gt;0.67,"R","A"))</f>
        <v/>
      </c>
      <c r="KX425" s="1">
        <f>IF((IK425/KK425)&lt;0.335,"G",IF((IK425/KK425)&gt;0.67,"R","A"))</f>
        <v/>
      </c>
      <c r="KY425" s="1">
        <f>IF((IJ425/KK425)&lt;0.335,"G",IF((IJ425/KK425)&gt;0.67,"R","A"))</f>
        <v/>
      </c>
      <c r="KZ425" s="1">
        <f>IF((HQ425/KK425)&lt;0.335,"G",IF((HQ425/KK425)&gt;0.67,"R","A"))</f>
        <v/>
      </c>
      <c r="LA425" s="1">
        <f>IF((IB425/KK425)&lt;0.335,"G",IF((IB425/KK425)&gt;0.67,"R","A"))</f>
        <v/>
      </c>
      <c r="LB425">
        <f>IF(LQ425="1-0",INDEX(Scrape!#REF!,MATCH('HT 1-0'!KP425,Scrape!$B:$B,0)),"")</f>
        <v/>
      </c>
      <c r="LC425">
        <f>IF(LQ425="1-0",INDEX(Scrape!$A:$A,MATCH('HT 1-0'!KP425,Scrape!$B:$B,0)),"")</f>
        <v/>
      </c>
      <c r="LD425">
        <f>IF(LQ425="1-0",INDEX(Scrape!$B:$B,MATCH('HT 1-0'!KP425,Scrape!$B:$B,0)),"")</f>
        <v/>
      </c>
      <c r="LE425">
        <f>IF(LQ425="1-0",INDEX(Scrape!$C:$C,MATCH('HT 1-0'!KP425,Scrape!$B:$B,0)),"")</f>
        <v/>
      </c>
      <c r="LF425">
        <f>IF(LQ425="1-0",INDEX(Scrape!$D:$D,MATCH('HT 1-0'!KP425,Scrape!$B:$B,0)),"")</f>
        <v/>
      </c>
      <c r="LG425">
        <f>IF(LQ425="1-0",INDEX(Scrape!$E:$E,MATCH('HT 1-0'!KP425,Scrape!$B:$B,0)),"")</f>
        <v/>
      </c>
      <c r="LH425">
        <f>IF(LQ425="1-0",INDEX(Scrape!$F:$F,MATCH('HT 1-0'!KP425,Scrape!$B:$B,0)),"")</f>
        <v/>
      </c>
      <c r="LI425">
        <f>IF(LQ425="1-0",INDEX(Scrape!$G:$G,MATCH('HT 1-0'!KP425,Scrape!$B:$B,0)),"")</f>
        <v/>
      </c>
      <c r="LJ425">
        <f>IF(LQ425="1-0",INDEX(Scrape!$H:$H,MATCH('HT 1-0'!KP425,Scrape!$B:$B,0)),"")</f>
        <v/>
      </c>
      <c r="LK425">
        <f>IF(LQ425="1-0",INDEX(Scrape!$I:$I,MATCH('HT 1-0'!KP425,Scrape!$B:$B,0)),"")</f>
        <v/>
      </c>
      <c r="LL425">
        <f>IF(LQ425="1-0",INDEX(Scrape!$J:$J,MATCH('HT 1-0'!KP425,Scrape!$B:$B,0)),"")</f>
        <v/>
      </c>
      <c r="LM425">
        <f>IF(LQ425="1-0",INDEX(Scrape!$K:$K,MATCH('HT 1-0'!KP425,Scrape!$B:$B,0)),"")</f>
        <v/>
      </c>
      <c r="LN425">
        <f>IF(LQ425="1-0",INDEX(Scrape!$L:$L,MATCH('HT 1-0'!KP425,Scrape!$B:$B,0)),"")</f>
        <v/>
      </c>
      <c r="LO425">
        <f>IF(LQ425="1-0",INDEX(Scrape!$M:$M,MATCH('HT 1-0'!KP425,Scrape!$B:$B,0)),"")</f>
        <v/>
      </c>
      <c r="LP425">
        <f>IF(LQ425="1-0",INDEX(Scrape!$N:$N,MATCH('HT 1-0'!KP425,Scrape!$B:$B,0)),"")</f>
        <v/>
      </c>
      <c r="LQ425">
        <f>INDEX(Scrape!$O:$O,MATCH('HT 1-0'!KP425,Scrape!$B:$B,0))</f>
        <v/>
      </c>
      <c r="LR425">
        <f>(1/LJ425)+(1/LI425)+(1/LH425)</f>
        <v/>
      </c>
      <c r="LS425">
        <f>(1/LG425)+(1/LF425)+(1/LE425)</f>
        <v/>
      </c>
      <c r="LT425" s="8">
        <f>IF(INDEX(#REF!,MATCH(KQ425,#REF!,0))=INDEX(#REF!,MATCH(KQ425,#REF!,0)),INDEX(#REF!,MATCH(KQ425,#REF!,0)),"ERROR")</f>
        <v/>
      </c>
      <c r="LU425" s="4">
        <f>IF(KR425="G",2,IF(KR425="R",0.5,IF(KR425="A",1)))</f>
        <v/>
      </c>
      <c r="LV425" s="4">
        <f>IF(KS425="G",0.5,IF(KS425="R",2,IF(KS425="A",1)))</f>
        <v/>
      </c>
      <c r="LW425" s="4">
        <f>IF(KT425="G",2,IF(KT425="R",0.5,IF(KT425="A",1)))</f>
        <v/>
      </c>
      <c r="LX425" s="4">
        <f>IF(KU425="G",0.5,IF(KU425="R",2,IF(KU425="A",1)))</f>
        <v/>
      </c>
      <c r="LY425" s="7">
        <f>(LK425*(LU425+LX425)+(LL425*(LU425+LX425)))</f>
        <v/>
      </c>
      <c r="LZ425" s="7">
        <f>(LN425*(LV425+LW425)+(LO425*(LV425+LW425)))</f>
        <v/>
      </c>
      <c r="MA425" s="11">
        <f>LY425-LZ425</f>
        <v/>
      </c>
      <c r="MB425" s="5">
        <f>MA425+2</f>
        <v/>
      </c>
      <c r="MC425" s="6">
        <f>MA425-2</f>
        <v/>
      </c>
      <c r="MD425" s="4">
        <f>LE425</f>
        <v/>
      </c>
      <c r="ME425" s="9">
        <f>IF(MD425=0,1000,MD425+0.75)</f>
        <v/>
      </c>
      <c r="MF425" s="10">
        <f>IF(MD425=0,0,MD425-0.75)</f>
        <v/>
      </c>
      <c r="MG425" s="4">
        <f>((LM425*(LU425+LX425))-((LP425*(LV425+LW425))))</f>
        <v/>
      </c>
      <c r="MH425" s="9">
        <f>MG425*1.2</f>
        <v/>
      </c>
      <c r="MI425" s="10">
        <f>MG425*0.8</f>
        <v/>
      </c>
      <c r="MJ425">
        <f>IFERROR(NX425,"")</f>
        <v/>
      </c>
      <c r="MK425">
        <f>IFERROR(NY425,"")</f>
        <v/>
      </c>
      <c r="ML425">
        <f>IFERROR(NZ425,"")</f>
        <v/>
      </c>
      <c r="MM425">
        <f>IFERROR(OA425,"")</f>
        <v/>
      </c>
      <c r="MN425">
        <f>IFERROR(OB425,"")</f>
        <v/>
      </c>
      <c r="MO425">
        <f>IFERROR(OC425,"")</f>
        <v/>
      </c>
      <c r="MP425" s="1">
        <f>COUNTIFS(#REF!,LT425,#REF!,1,#REF!,"&gt;="&amp;MC425,#REF!,"&lt;="&amp;MB425,#REF!,"&lt;="&amp;ME425,#REF!,"&gt;="&amp;MF425,#REF!,"="&amp;KV425,#REF!,"="&amp;KX425)</f>
        <v/>
      </c>
      <c r="MQ425" s="1">
        <f>COUNTIFS(#REF!,LT425,#REF!,0,#REF!,"&gt;="&amp;MC425,#REF!,"&lt;="&amp;MB425,#REF!,"&lt;="&amp;ME425,#REF!,"&gt;="&amp;MF425,#REF!,"="&amp;KV425,#REF!,"="&amp;KX425)</f>
        <v/>
      </c>
      <c r="MR425" s="1">
        <f>COUNTIFS(#REF!,LT425,#REF!,1,#REF!,"&gt;="&amp;MC425,#REF!,"&lt;="&amp;MB425,#REF!,"&lt;="&amp;ME425,#REF!,"&gt;="&amp;MF425,#REF!,"="&amp;KW425,#REF!,"="&amp;KY425)</f>
        <v/>
      </c>
      <c r="MS425" s="1">
        <f>COUNTIFS(#REF!,LT425,#REF!,0,#REF!,"&gt;="&amp;MC425,#REF!,"&lt;="&amp;MB425,#REF!,"&lt;="&amp;ME425,#REF!,"&gt;="&amp;MF425,#REF!,"="&amp;KW425,#REF!,"="&amp;KY425)</f>
        <v/>
      </c>
      <c r="MT425" s="1">
        <f>COUNTIFS(#REF!,LT425,#REF!,1,#REF!,"&gt;="&amp;MI425,#REF!,"&lt;="&amp;MH425,#REF!,"&lt;="&amp;ME425,#REF!,"&gt;="&amp;MF425)</f>
        <v/>
      </c>
      <c r="MU425" s="1">
        <f>COUNTIFS(#REF!,LT425,#REF!,0,#REF!,"&gt;="&amp;MI425,#REF!,"&lt;="&amp;MH425,#REF!,"&lt;="&amp;ME425,#REF!,"&gt;="&amp;MF425)</f>
        <v/>
      </c>
      <c r="MV425" s="1">
        <f>COUNTIFS(#REF!,LT425,#REF!,1,#REF!,"&gt;="&amp;MI425,#REF!,"&lt;="&amp;MH425,#REF!,"="&amp;KZ425,#REF!,"="&amp;LA425,#REF!,"&lt;="&amp;ME425,#REF!,"&gt;="&amp;MF425)</f>
        <v/>
      </c>
      <c r="MW425" s="1">
        <f>COUNTIFS(#REF!,LT425,#REF!,0,#REF!,"&gt;="&amp;MI425,#REF!,"&lt;="&amp;MH425,#REF!,"="&amp;KZ425,#REF!,"="&amp;LA425,#REF!,"&lt;="&amp;ME425,#REF!,"&gt;="&amp;MF425)</f>
        <v/>
      </c>
      <c r="MX425" s="1">
        <f>COUNTIFS(#REF!,LT425,#REF!,1,#REF!,"&gt;="&amp;MC425,#REF!,"&lt;="&amp;MB425,#REF!,"&lt;="&amp;ME425,#REF!,"&gt;="&amp;MF425)</f>
        <v/>
      </c>
      <c r="MY425" s="1">
        <f>COUNTIFS(#REF!,LT425,#REF!,0,#REF!,"&gt;="&amp;MC425,#REF!,"&lt;="&amp;MB425,#REF!,"&lt;="&amp;ME425,#REF!,"&gt;="&amp;MF425)</f>
        <v/>
      </c>
      <c r="MZ425" s="1">
        <f>COUNTIFS(#REF!,LT425,#REF!,1,#REF!,"&lt;="&amp;ME425,#REF!,"&gt;="&amp;MF425,#REF!,"="&amp;KV425,#REF!,"="&amp;KX425)</f>
        <v/>
      </c>
      <c r="NA425" s="1">
        <f>COUNTIFS(#REF!,LT425,#REF!,0,#REF!,"&lt;="&amp;ME425,#REF!,"&gt;="&amp;MF425,#REF!,"="&amp;KV425,#REF!,"="&amp;KX425)</f>
        <v/>
      </c>
      <c r="NB425" s="1">
        <f>COUNTIFS(#REF!,LT425,#REF!,1,#REF!,"&lt;="&amp;ME425,#REF!,"&gt;="&amp;MF425,#REF!,"="&amp;KW425,#REF!,"="&amp;KY425)</f>
        <v/>
      </c>
      <c r="NC425" s="1">
        <f>COUNTIFS(#REF!,LT425,#REF!,0,#REF!,"&lt;="&amp;ME425,#REF!,"&gt;="&amp;MF425,#REF!,"="&amp;KW425,#REF!,"="&amp;KY425)</f>
        <v/>
      </c>
      <c r="ND425" s="1">
        <f>MP425+MR425+MT425+MV425+MX425+MZ425+NB425</f>
        <v/>
      </c>
      <c r="NE425" s="1">
        <f>MQ425+MS425+MU425+MW425+MY425+NA425+NC425</f>
        <v/>
      </c>
      <c r="NF425" s="1">
        <f>ND425+NE425</f>
        <v/>
      </c>
      <c r="NG425" s="33">
        <f>ND425/(ND425+NE425)</f>
        <v/>
      </c>
      <c r="NH425" s="3">
        <f>1/NG425</f>
        <v/>
      </c>
      <c r="NI425" s="1">
        <f>LH425</f>
        <v/>
      </c>
      <c r="NJ425" s="79">
        <f>((1-NG425)*(1/(NI425-1))*0.98-(NG425*1))</f>
        <v/>
      </c>
      <c r="NK425" s="34">
        <f>IF(LR425&lt;0.9,0,IF(AND(LR425&gt;1.1),0,1))</f>
        <v/>
      </c>
      <c r="NL425" s="34">
        <f>IF(LS425&lt;0.9,0,IF(AND(LS425&gt;1.1),0,1))</f>
        <v/>
      </c>
      <c r="NM425" s="32">
        <f>IF(NF425&gt;99,1,0)</f>
        <v/>
      </c>
      <c r="NN425" s="32">
        <f>IF(NJ425&gt;0.0799,1,0)</f>
        <v/>
      </c>
      <c r="NO425" s="32">
        <f>IF(NJ425&gt;NQ425,1,0)</f>
        <v/>
      </c>
      <c r="NP425" s="32">
        <f>NM425+NN425+NO425+NK425+NL425</f>
        <v/>
      </c>
      <c r="NQ425" s="79">
        <f>(((100*NG425)*(NI425-1)*0.98)-((1-NG425)*100))/100</f>
        <v/>
      </c>
      <c r="NR425" s="34">
        <f>IF(LR425&lt;0.9,0,IF(AND(LR425&gt;1.1),0,1))</f>
        <v/>
      </c>
      <c r="NS425" s="34">
        <f>IF(LS425&lt;0.9,0,IF(AND(LS425&gt;1.1),0,1))</f>
        <v/>
      </c>
      <c r="NT425" s="32">
        <f>IF(NF425&gt;99,1,0)</f>
        <v/>
      </c>
      <c r="NU425" s="32">
        <f>IF(NQ425&gt;0.0799,1,0)</f>
        <v/>
      </c>
      <c r="NV425" s="32">
        <f>IF(NQ425&gt;NJ425,1,0)</f>
        <v/>
      </c>
      <c r="NW425" s="32">
        <f>NT425+NU425+NV425+NR425+NS425</f>
        <v/>
      </c>
      <c r="NX425">
        <f>IF(NP425=5,"LayHome1-0",IF(AND(NW425=5),"BackHome1-0",""))</f>
        <v/>
      </c>
      <c r="NY425">
        <f>IF(NP425=5,KN425,IF(AND(NW425=5),KN425,""))</f>
        <v/>
      </c>
      <c r="NZ425">
        <f>IF(NP425=5,"Match Odds",IF(AND(NW425=5),"Match Odds",""))</f>
        <v/>
      </c>
      <c r="OA425">
        <f>IF(NP425=5,KP425,IF(AND(NW425=5),KP425,""))</f>
        <v/>
      </c>
      <c r="OB425">
        <f>IF(NP425=5,"MATCH_ODDS",IF(AND(NW425=5),"MATCH_ODDS",""))</f>
        <v/>
      </c>
      <c r="OC425">
        <f>IF(NP425=5,"LAY",IF(AND(NW425=5),"BACK",""))</f>
        <v/>
      </c>
    </row>
    <row r="426" ht="16.5" customHeight="1" thickBot="1" thickTop="1">
      <c r="A426" s="2" t="n"/>
      <c r="KN426" s="1">
        <f>IF(INDEX(#REF!,MATCH('HT 1-0'!D426,#REF!,0))=INDEX(#REF!,MATCH('HT 1-0'!D426,#REF!,0)),INDEX(#REF!,MATCH('HT 1-0'!D426,#REF!,0)),"ERROR")</f>
        <v/>
      </c>
      <c r="KO426" s="1">
        <f>IF(INDEX(#REF!,MATCH('HT 1-0'!E426,#REF!,0))=INDEX(#REF!,MATCH('HT 1-0'!E426,#REF!,0)),INDEX(#REF!,MATCH('HT 1-0'!E426,#REF!,0)),"ERROR")</f>
        <v/>
      </c>
      <c r="KP426" s="1">
        <f>KN426&amp;" v "&amp;KO426</f>
        <v/>
      </c>
      <c r="KQ426">
        <f>B426&amp;"_"&amp;C426</f>
        <v/>
      </c>
      <c r="KR426" s="1">
        <f>IF((HW426/KK426)&lt;0.335,"G",IF((HW426/KK426)&gt;0.67,"R","A"))</f>
        <v/>
      </c>
      <c r="KS426" s="1">
        <f>IF((HX426/KK426)&lt;0.335,"G",IF((HX426/KK426)&gt;0.67,"R","A"))</f>
        <v/>
      </c>
      <c r="KT426" s="1">
        <f>IF((IH426/KK426)&lt;0.335,"G",IF((IH426/KK426)&gt;0.67,"R","A"))</f>
        <v/>
      </c>
      <c r="KU426" s="1">
        <f>IF((II426/KK426)&lt;0.335,"G",IF((II426/KK426)&gt;0.67,"R","A"))</f>
        <v/>
      </c>
      <c r="KV426" s="1">
        <f>IF((HZ426/KK426)&lt;0.335,"G",IF((HZ426/KK426)&gt;0.67,"R","A"))</f>
        <v/>
      </c>
      <c r="KW426" s="1">
        <f>IF((HY426/KK426)&lt;0.335,"G",IF((HY426/KK426)&gt;0.67,"R","A"))</f>
        <v/>
      </c>
      <c r="KX426" s="1">
        <f>IF((IK426/KK426)&lt;0.335,"G",IF((IK426/KK426)&gt;0.67,"R","A"))</f>
        <v/>
      </c>
      <c r="KY426" s="1">
        <f>IF((IJ426/KK426)&lt;0.335,"G",IF((IJ426/KK426)&gt;0.67,"R","A"))</f>
        <v/>
      </c>
      <c r="KZ426" s="1">
        <f>IF((HQ426/KK426)&lt;0.335,"G",IF((HQ426/KK426)&gt;0.67,"R","A"))</f>
        <v/>
      </c>
      <c r="LA426" s="1">
        <f>IF((IB426/KK426)&lt;0.335,"G",IF((IB426/KK426)&gt;0.67,"R","A"))</f>
        <v/>
      </c>
      <c r="LB426">
        <f>IF(LQ426="1-0",INDEX(Scrape!#REF!,MATCH('HT 1-0'!KP426,Scrape!$B:$B,0)),"")</f>
        <v/>
      </c>
      <c r="LC426">
        <f>IF(LQ426="1-0",INDEX(Scrape!$A:$A,MATCH('HT 1-0'!KP426,Scrape!$B:$B,0)),"")</f>
        <v/>
      </c>
      <c r="LD426">
        <f>IF(LQ426="1-0",INDEX(Scrape!$B:$B,MATCH('HT 1-0'!KP426,Scrape!$B:$B,0)),"")</f>
        <v/>
      </c>
      <c r="LE426">
        <f>IF(LQ426="1-0",INDEX(Scrape!$C:$C,MATCH('HT 1-0'!KP426,Scrape!$B:$B,0)),"")</f>
        <v/>
      </c>
      <c r="LF426">
        <f>IF(LQ426="1-0",INDEX(Scrape!$D:$D,MATCH('HT 1-0'!KP426,Scrape!$B:$B,0)),"")</f>
        <v/>
      </c>
      <c r="LG426">
        <f>IF(LQ426="1-0",INDEX(Scrape!$E:$E,MATCH('HT 1-0'!KP426,Scrape!$B:$B,0)),"")</f>
        <v/>
      </c>
      <c r="LH426">
        <f>IF(LQ426="1-0",INDEX(Scrape!$F:$F,MATCH('HT 1-0'!KP426,Scrape!$B:$B,0)),"")</f>
        <v/>
      </c>
      <c r="LI426">
        <f>IF(LQ426="1-0",INDEX(Scrape!$G:$G,MATCH('HT 1-0'!KP426,Scrape!$B:$B,0)),"")</f>
        <v/>
      </c>
      <c r="LJ426">
        <f>IF(LQ426="1-0",INDEX(Scrape!$H:$H,MATCH('HT 1-0'!KP426,Scrape!$B:$B,0)),"")</f>
        <v/>
      </c>
      <c r="LK426">
        <f>IF(LQ426="1-0",INDEX(Scrape!$I:$I,MATCH('HT 1-0'!KP426,Scrape!$B:$B,0)),"")</f>
        <v/>
      </c>
      <c r="LL426">
        <f>IF(LQ426="1-0",INDEX(Scrape!$J:$J,MATCH('HT 1-0'!KP426,Scrape!$B:$B,0)),"")</f>
        <v/>
      </c>
      <c r="LM426">
        <f>IF(LQ426="1-0",INDEX(Scrape!$K:$K,MATCH('HT 1-0'!KP426,Scrape!$B:$B,0)),"")</f>
        <v/>
      </c>
      <c r="LN426">
        <f>IF(LQ426="1-0",INDEX(Scrape!$L:$L,MATCH('HT 1-0'!KP426,Scrape!$B:$B,0)),"")</f>
        <v/>
      </c>
      <c r="LO426">
        <f>IF(LQ426="1-0",INDEX(Scrape!$M:$M,MATCH('HT 1-0'!KP426,Scrape!$B:$B,0)),"")</f>
        <v/>
      </c>
      <c r="LP426">
        <f>IF(LQ426="1-0",INDEX(Scrape!$N:$N,MATCH('HT 1-0'!KP426,Scrape!$B:$B,0)),"")</f>
        <v/>
      </c>
      <c r="LQ426">
        <f>INDEX(Scrape!$O:$O,MATCH('HT 1-0'!KP426,Scrape!$B:$B,0))</f>
        <v/>
      </c>
      <c r="LR426">
        <f>(1/LJ426)+(1/LI426)+(1/LH426)</f>
        <v/>
      </c>
      <c r="LS426">
        <f>(1/LG426)+(1/LF426)+(1/LE426)</f>
        <v/>
      </c>
      <c r="LT426" s="8">
        <f>IF(INDEX(#REF!,MATCH(KQ426,#REF!,0))=INDEX(#REF!,MATCH(KQ426,#REF!,0)),INDEX(#REF!,MATCH(KQ426,#REF!,0)),"ERROR")</f>
        <v/>
      </c>
      <c r="LU426" s="4">
        <f>IF(KR426="G",2,IF(KR426="R",0.5,IF(KR426="A",1)))</f>
        <v/>
      </c>
      <c r="LV426" s="4">
        <f>IF(KS426="G",0.5,IF(KS426="R",2,IF(KS426="A",1)))</f>
        <v/>
      </c>
      <c r="LW426" s="4">
        <f>IF(KT426="G",2,IF(KT426="R",0.5,IF(KT426="A",1)))</f>
        <v/>
      </c>
      <c r="LX426" s="4">
        <f>IF(KU426="G",0.5,IF(KU426="R",2,IF(KU426="A",1)))</f>
        <v/>
      </c>
      <c r="LY426" s="7">
        <f>(LK426*(LU426+LX426)+(LL426*(LU426+LX426)))</f>
        <v/>
      </c>
      <c r="LZ426" s="7">
        <f>(LN426*(LV426+LW426)+(LO426*(LV426+LW426)))</f>
        <v/>
      </c>
      <c r="MA426" s="11">
        <f>LY426-LZ426</f>
        <v/>
      </c>
      <c r="MB426" s="5">
        <f>MA426+2</f>
        <v/>
      </c>
      <c r="MC426" s="6">
        <f>MA426-2</f>
        <v/>
      </c>
      <c r="MD426" s="4">
        <f>LE426</f>
        <v/>
      </c>
      <c r="ME426" s="9">
        <f>IF(MD426=0,1000,MD426+0.75)</f>
        <v/>
      </c>
      <c r="MF426" s="10">
        <f>IF(MD426=0,0,MD426-0.75)</f>
        <v/>
      </c>
      <c r="MG426" s="4">
        <f>((LM426*(LU426+LX426))-((LP426*(LV426+LW426))))</f>
        <v/>
      </c>
      <c r="MH426" s="9">
        <f>MG426*1.2</f>
        <v/>
      </c>
      <c r="MI426" s="10">
        <f>MG426*0.8</f>
        <v/>
      </c>
      <c r="MJ426">
        <f>IFERROR(NX426,"")</f>
        <v/>
      </c>
      <c r="MK426">
        <f>IFERROR(NY426,"")</f>
        <v/>
      </c>
      <c r="ML426">
        <f>IFERROR(NZ426,"")</f>
        <v/>
      </c>
      <c r="MM426">
        <f>IFERROR(OA426,"")</f>
        <v/>
      </c>
      <c r="MN426">
        <f>IFERROR(OB426,"")</f>
        <v/>
      </c>
      <c r="MO426">
        <f>IFERROR(OC426,"")</f>
        <v/>
      </c>
      <c r="MP426" s="1">
        <f>COUNTIFS(#REF!,LT426,#REF!,1,#REF!,"&gt;="&amp;MC426,#REF!,"&lt;="&amp;MB426,#REF!,"&lt;="&amp;ME426,#REF!,"&gt;="&amp;MF426,#REF!,"="&amp;KV426,#REF!,"="&amp;KX426)</f>
        <v/>
      </c>
      <c r="MQ426" s="1">
        <f>COUNTIFS(#REF!,LT426,#REF!,0,#REF!,"&gt;="&amp;MC426,#REF!,"&lt;="&amp;MB426,#REF!,"&lt;="&amp;ME426,#REF!,"&gt;="&amp;MF426,#REF!,"="&amp;KV426,#REF!,"="&amp;KX426)</f>
        <v/>
      </c>
      <c r="MR426" s="1">
        <f>COUNTIFS(#REF!,LT426,#REF!,1,#REF!,"&gt;="&amp;MC426,#REF!,"&lt;="&amp;MB426,#REF!,"&lt;="&amp;ME426,#REF!,"&gt;="&amp;MF426,#REF!,"="&amp;KW426,#REF!,"="&amp;KY426)</f>
        <v/>
      </c>
      <c r="MS426" s="1">
        <f>COUNTIFS(#REF!,LT426,#REF!,0,#REF!,"&gt;="&amp;MC426,#REF!,"&lt;="&amp;MB426,#REF!,"&lt;="&amp;ME426,#REF!,"&gt;="&amp;MF426,#REF!,"="&amp;KW426,#REF!,"="&amp;KY426)</f>
        <v/>
      </c>
      <c r="MT426" s="1">
        <f>COUNTIFS(#REF!,LT426,#REF!,1,#REF!,"&gt;="&amp;MI426,#REF!,"&lt;="&amp;MH426,#REF!,"&lt;="&amp;ME426,#REF!,"&gt;="&amp;MF426)</f>
        <v/>
      </c>
      <c r="MU426" s="1">
        <f>COUNTIFS(#REF!,LT426,#REF!,0,#REF!,"&gt;="&amp;MI426,#REF!,"&lt;="&amp;MH426,#REF!,"&lt;="&amp;ME426,#REF!,"&gt;="&amp;MF426)</f>
        <v/>
      </c>
      <c r="MV426" s="1">
        <f>COUNTIFS(#REF!,LT426,#REF!,1,#REF!,"&gt;="&amp;MI426,#REF!,"&lt;="&amp;MH426,#REF!,"="&amp;KZ426,#REF!,"="&amp;LA426,#REF!,"&lt;="&amp;ME426,#REF!,"&gt;="&amp;MF426)</f>
        <v/>
      </c>
      <c r="MW426" s="1">
        <f>COUNTIFS(#REF!,LT426,#REF!,0,#REF!,"&gt;="&amp;MI426,#REF!,"&lt;="&amp;MH426,#REF!,"="&amp;KZ426,#REF!,"="&amp;LA426,#REF!,"&lt;="&amp;ME426,#REF!,"&gt;="&amp;MF426)</f>
        <v/>
      </c>
      <c r="MX426" s="1">
        <f>COUNTIFS(#REF!,LT426,#REF!,1,#REF!,"&gt;="&amp;MC426,#REF!,"&lt;="&amp;MB426,#REF!,"&lt;="&amp;ME426,#REF!,"&gt;="&amp;MF426)</f>
        <v/>
      </c>
      <c r="MY426" s="1">
        <f>COUNTIFS(#REF!,LT426,#REF!,0,#REF!,"&gt;="&amp;MC426,#REF!,"&lt;="&amp;MB426,#REF!,"&lt;="&amp;ME426,#REF!,"&gt;="&amp;MF426)</f>
        <v/>
      </c>
      <c r="MZ426" s="1">
        <f>COUNTIFS(#REF!,LT426,#REF!,1,#REF!,"&lt;="&amp;ME426,#REF!,"&gt;="&amp;MF426,#REF!,"="&amp;KV426,#REF!,"="&amp;KX426)</f>
        <v/>
      </c>
      <c r="NA426" s="1">
        <f>COUNTIFS(#REF!,LT426,#REF!,0,#REF!,"&lt;="&amp;ME426,#REF!,"&gt;="&amp;MF426,#REF!,"="&amp;KV426,#REF!,"="&amp;KX426)</f>
        <v/>
      </c>
      <c r="NB426" s="1">
        <f>COUNTIFS(#REF!,LT426,#REF!,1,#REF!,"&lt;="&amp;ME426,#REF!,"&gt;="&amp;MF426,#REF!,"="&amp;KW426,#REF!,"="&amp;KY426)</f>
        <v/>
      </c>
      <c r="NC426" s="1">
        <f>COUNTIFS(#REF!,LT426,#REF!,0,#REF!,"&lt;="&amp;ME426,#REF!,"&gt;="&amp;MF426,#REF!,"="&amp;KW426,#REF!,"="&amp;KY426)</f>
        <v/>
      </c>
      <c r="ND426" s="1">
        <f>MP426+MR426+MT426+MV426+MX426+MZ426+NB426</f>
        <v/>
      </c>
      <c r="NE426" s="1">
        <f>MQ426+MS426+MU426+MW426+MY426+NA426+NC426</f>
        <v/>
      </c>
      <c r="NF426" s="1">
        <f>ND426+NE426</f>
        <v/>
      </c>
      <c r="NG426" s="33">
        <f>ND426/(ND426+NE426)</f>
        <v/>
      </c>
      <c r="NH426" s="3">
        <f>1/NG426</f>
        <v/>
      </c>
      <c r="NI426" s="1">
        <f>LH426</f>
        <v/>
      </c>
      <c r="NJ426" s="79">
        <f>((1-NG426)*(1/(NI426-1))*0.98-(NG426*1))</f>
        <v/>
      </c>
      <c r="NK426" s="34">
        <f>IF(LR426&lt;0.9,0,IF(AND(LR426&gt;1.1),0,1))</f>
        <v/>
      </c>
      <c r="NL426" s="34">
        <f>IF(LS426&lt;0.9,0,IF(AND(LS426&gt;1.1),0,1))</f>
        <v/>
      </c>
      <c r="NM426" s="32">
        <f>IF(NF426&gt;99,1,0)</f>
        <v/>
      </c>
      <c r="NN426" s="32">
        <f>IF(NJ426&gt;0.0799,1,0)</f>
        <v/>
      </c>
      <c r="NO426" s="32">
        <f>IF(NJ426&gt;NQ426,1,0)</f>
        <v/>
      </c>
      <c r="NP426" s="32">
        <f>NM426+NN426+NO426+NK426+NL426</f>
        <v/>
      </c>
      <c r="NQ426" s="79">
        <f>(((100*NG426)*(NI426-1)*0.98)-((1-NG426)*100))/100</f>
        <v/>
      </c>
      <c r="NR426" s="34">
        <f>IF(LR426&lt;0.9,0,IF(AND(LR426&gt;1.1),0,1))</f>
        <v/>
      </c>
      <c r="NS426" s="34">
        <f>IF(LS426&lt;0.9,0,IF(AND(LS426&gt;1.1),0,1))</f>
        <v/>
      </c>
      <c r="NT426" s="32">
        <f>IF(NF426&gt;99,1,0)</f>
        <v/>
      </c>
      <c r="NU426" s="32">
        <f>IF(NQ426&gt;0.0799,1,0)</f>
        <v/>
      </c>
      <c r="NV426" s="32">
        <f>IF(NQ426&gt;NJ426,1,0)</f>
        <v/>
      </c>
      <c r="NW426" s="32">
        <f>NT426+NU426+NV426+NR426+NS426</f>
        <v/>
      </c>
      <c r="NX426">
        <f>IF(NP426=5,"LayHome1-0",IF(AND(NW426=5),"BackHome1-0",""))</f>
        <v/>
      </c>
      <c r="NY426">
        <f>IF(NP426=5,KN426,IF(AND(NW426=5),KN426,""))</f>
        <v/>
      </c>
      <c r="NZ426">
        <f>IF(NP426=5,"Match Odds",IF(AND(NW426=5),"Match Odds",""))</f>
        <v/>
      </c>
      <c r="OA426">
        <f>IF(NP426=5,KP426,IF(AND(NW426=5),KP426,""))</f>
        <v/>
      </c>
      <c r="OB426">
        <f>IF(NP426=5,"MATCH_ODDS",IF(AND(NW426=5),"MATCH_ODDS",""))</f>
        <v/>
      </c>
      <c r="OC426">
        <f>IF(NP426=5,"LAY",IF(AND(NW426=5),"BACK",""))</f>
        <v/>
      </c>
    </row>
    <row r="427" ht="16.5" customHeight="1" thickBot="1" thickTop="1">
      <c r="A427" s="2" t="n"/>
      <c r="KN427" s="1">
        <f>IF(INDEX(#REF!,MATCH('HT 1-0'!D427,#REF!,0))=INDEX(#REF!,MATCH('HT 1-0'!D427,#REF!,0)),INDEX(#REF!,MATCH('HT 1-0'!D427,#REF!,0)),"ERROR")</f>
        <v/>
      </c>
      <c r="KO427" s="1">
        <f>IF(INDEX(#REF!,MATCH('HT 1-0'!E427,#REF!,0))=INDEX(#REF!,MATCH('HT 1-0'!E427,#REF!,0)),INDEX(#REF!,MATCH('HT 1-0'!E427,#REF!,0)),"ERROR")</f>
        <v/>
      </c>
      <c r="KP427" s="1">
        <f>KN427&amp;" v "&amp;KO427</f>
        <v/>
      </c>
      <c r="KQ427">
        <f>B427&amp;"_"&amp;C427</f>
        <v/>
      </c>
      <c r="KR427" s="1">
        <f>IF((HW427/KK427)&lt;0.335,"G",IF((HW427/KK427)&gt;0.67,"R","A"))</f>
        <v/>
      </c>
      <c r="KS427" s="1">
        <f>IF((HX427/KK427)&lt;0.335,"G",IF((HX427/KK427)&gt;0.67,"R","A"))</f>
        <v/>
      </c>
      <c r="KT427" s="1">
        <f>IF((IH427/KK427)&lt;0.335,"G",IF((IH427/KK427)&gt;0.67,"R","A"))</f>
        <v/>
      </c>
      <c r="KU427" s="1">
        <f>IF((II427/KK427)&lt;0.335,"G",IF((II427/KK427)&gt;0.67,"R","A"))</f>
        <v/>
      </c>
      <c r="KV427" s="1">
        <f>IF((HZ427/KK427)&lt;0.335,"G",IF((HZ427/KK427)&gt;0.67,"R","A"))</f>
        <v/>
      </c>
      <c r="KW427" s="1">
        <f>IF((HY427/KK427)&lt;0.335,"G",IF((HY427/KK427)&gt;0.67,"R","A"))</f>
        <v/>
      </c>
      <c r="KX427" s="1">
        <f>IF((IK427/KK427)&lt;0.335,"G",IF((IK427/KK427)&gt;0.67,"R","A"))</f>
        <v/>
      </c>
      <c r="KY427" s="1">
        <f>IF((IJ427/KK427)&lt;0.335,"G",IF((IJ427/KK427)&gt;0.67,"R","A"))</f>
        <v/>
      </c>
      <c r="KZ427" s="1">
        <f>IF((HQ427/KK427)&lt;0.335,"G",IF((HQ427/KK427)&gt;0.67,"R","A"))</f>
        <v/>
      </c>
      <c r="LA427" s="1">
        <f>IF((IB427/KK427)&lt;0.335,"G",IF((IB427/KK427)&gt;0.67,"R","A"))</f>
        <v/>
      </c>
      <c r="LB427">
        <f>IF(LQ427="1-0",INDEX(Scrape!#REF!,MATCH('HT 1-0'!KP427,Scrape!$B:$B,0)),"")</f>
        <v/>
      </c>
      <c r="LC427">
        <f>IF(LQ427="1-0",INDEX(Scrape!$A:$A,MATCH('HT 1-0'!KP427,Scrape!$B:$B,0)),"")</f>
        <v/>
      </c>
      <c r="LD427">
        <f>IF(LQ427="1-0",INDEX(Scrape!$B:$B,MATCH('HT 1-0'!KP427,Scrape!$B:$B,0)),"")</f>
        <v/>
      </c>
      <c r="LE427">
        <f>IF(LQ427="1-0",INDEX(Scrape!$C:$C,MATCH('HT 1-0'!KP427,Scrape!$B:$B,0)),"")</f>
        <v/>
      </c>
      <c r="LF427">
        <f>IF(LQ427="1-0",INDEX(Scrape!$D:$D,MATCH('HT 1-0'!KP427,Scrape!$B:$B,0)),"")</f>
        <v/>
      </c>
      <c r="LG427">
        <f>IF(LQ427="1-0",INDEX(Scrape!$E:$E,MATCH('HT 1-0'!KP427,Scrape!$B:$B,0)),"")</f>
        <v/>
      </c>
      <c r="LH427">
        <f>IF(LQ427="1-0",INDEX(Scrape!$F:$F,MATCH('HT 1-0'!KP427,Scrape!$B:$B,0)),"")</f>
        <v/>
      </c>
      <c r="LI427">
        <f>IF(LQ427="1-0",INDEX(Scrape!$G:$G,MATCH('HT 1-0'!KP427,Scrape!$B:$B,0)),"")</f>
        <v/>
      </c>
      <c r="LJ427">
        <f>IF(LQ427="1-0",INDEX(Scrape!$H:$H,MATCH('HT 1-0'!KP427,Scrape!$B:$B,0)),"")</f>
        <v/>
      </c>
      <c r="LK427">
        <f>IF(LQ427="1-0",INDEX(Scrape!$I:$I,MATCH('HT 1-0'!KP427,Scrape!$B:$B,0)),"")</f>
        <v/>
      </c>
      <c r="LL427">
        <f>IF(LQ427="1-0",INDEX(Scrape!$J:$J,MATCH('HT 1-0'!KP427,Scrape!$B:$B,0)),"")</f>
        <v/>
      </c>
      <c r="LM427">
        <f>IF(LQ427="1-0",INDEX(Scrape!$K:$K,MATCH('HT 1-0'!KP427,Scrape!$B:$B,0)),"")</f>
        <v/>
      </c>
      <c r="LN427">
        <f>IF(LQ427="1-0",INDEX(Scrape!$L:$L,MATCH('HT 1-0'!KP427,Scrape!$B:$B,0)),"")</f>
        <v/>
      </c>
      <c r="LO427">
        <f>IF(LQ427="1-0",INDEX(Scrape!$M:$M,MATCH('HT 1-0'!KP427,Scrape!$B:$B,0)),"")</f>
        <v/>
      </c>
      <c r="LP427">
        <f>IF(LQ427="1-0",INDEX(Scrape!$N:$N,MATCH('HT 1-0'!KP427,Scrape!$B:$B,0)),"")</f>
        <v/>
      </c>
      <c r="LQ427">
        <f>INDEX(Scrape!$O:$O,MATCH('HT 1-0'!KP427,Scrape!$B:$B,0))</f>
        <v/>
      </c>
      <c r="LR427">
        <f>(1/LJ427)+(1/LI427)+(1/LH427)</f>
        <v/>
      </c>
      <c r="LS427">
        <f>(1/LG427)+(1/LF427)+(1/LE427)</f>
        <v/>
      </c>
      <c r="LT427" s="8">
        <f>IF(INDEX(#REF!,MATCH(KQ427,#REF!,0))=INDEX(#REF!,MATCH(KQ427,#REF!,0)),INDEX(#REF!,MATCH(KQ427,#REF!,0)),"ERROR")</f>
        <v/>
      </c>
      <c r="LU427" s="4">
        <f>IF(KR427="G",2,IF(KR427="R",0.5,IF(KR427="A",1)))</f>
        <v/>
      </c>
      <c r="LV427" s="4">
        <f>IF(KS427="G",0.5,IF(KS427="R",2,IF(KS427="A",1)))</f>
        <v/>
      </c>
      <c r="LW427" s="4">
        <f>IF(KT427="G",2,IF(KT427="R",0.5,IF(KT427="A",1)))</f>
        <v/>
      </c>
      <c r="LX427" s="4">
        <f>IF(KU427="G",0.5,IF(KU427="R",2,IF(KU427="A",1)))</f>
        <v/>
      </c>
      <c r="LY427" s="7">
        <f>(LK427*(LU427+LX427)+(LL427*(LU427+LX427)))</f>
        <v/>
      </c>
      <c r="LZ427" s="7">
        <f>(LN427*(LV427+LW427)+(LO427*(LV427+LW427)))</f>
        <v/>
      </c>
      <c r="MA427" s="11">
        <f>LY427-LZ427</f>
        <v/>
      </c>
      <c r="MB427" s="5">
        <f>MA427+2</f>
        <v/>
      </c>
      <c r="MC427" s="6">
        <f>MA427-2</f>
        <v/>
      </c>
      <c r="MD427" s="4">
        <f>LE427</f>
        <v/>
      </c>
      <c r="ME427" s="9">
        <f>IF(MD427=0,1000,MD427+0.75)</f>
        <v/>
      </c>
      <c r="MF427" s="10">
        <f>IF(MD427=0,0,MD427-0.75)</f>
        <v/>
      </c>
      <c r="MG427" s="4">
        <f>((LM427*(LU427+LX427))-((LP427*(LV427+LW427))))</f>
        <v/>
      </c>
      <c r="MH427" s="9">
        <f>MG427*1.2</f>
        <v/>
      </c>
      <c r="MI427" s="10">
        <f>MG427*0.8</f>
        <v/>
      </c>
      <c r="MJ427">
        <f>IFERROR(NX427,"")</f>
        <v/>
      </c>
      <c r="MK427">
        <f>IFERROR(NY427,"")</f>
        <v/>
      </c>
      <c r="ML427">
        <f>IFERROR(NZ427,"")</f>
        <v/>
      </c>
      <c r="MM427">
        <f>IFERROR(OA427,"")</f>
        <v/>
      </c>
      <c r="MN427">
        <f>IFERROR(OB427,"")</f>
        <v/>
      </c>
      <c r="MO427">
        <f>IFERROR(OC427,"")</f>
        <v/>
      </c>
      <c r="MP427" s="1">
        <f>COUNTIFS(#REF!,LT427,#REF!,1,#REF!,"&gt;="&amp;MC427,#REF!,"&lt;="&amp;MB427,#REF!,"&lt;="&amp;ME427,#REF!,"&gt;="&amp;MF427,#REF!,"="&amp;KV427,#REF!,"="&amp;KX427)</f>
        <v/>
      </c>
      <c r="MQ427" s="1">
        <f>COUNTIFS(#REF!,LT427,#REF!,0,#REF!,"&gt;="&amp;MC427,#REF!,"&lt;="&amp;MB427,#REF!,"&lt;="&amp;ME427,#REF!,"&gt;="&amp;MF427,#REF!,"="&amp;KV427,#REF!,"="&amp;KX427)</f>
        <v/>
      </c>
      <c r="MR427" s="1">
        <f>COUNTIFS(#REF!,LT427,#REF!,1,#REF!,"&gt;="&amp;MC427,#REF!,"&lt;="&amp;MB427,#REF!,"&lt;="&amp;ME427,#REF!,"&gt;="&amp;MF427,#REF!,"="&amp;KW427,#REF!,"="&amp;KY427)</f>
        <v/>
      </c>
      <c r="MS427" s="1">
        <f>COUNTIFS(#REF!,LT427,#REF!,0,#REF!,"&gt;="&amp;MC427,#REF!,"&lt;="&amp;MB427,#REF!,"&lt;="&amp;ME427,#REF!,"&gt;="&amp;MF427,#REF!,"="&amp;KW427,#REF!,"="&amp;KY427)</f>
        <v/>
      </c>
      <c r="MT427" s="1">
        <f>COUNTIFS(#REF!,LT427,#REF!,1,#REF!,"&gt;="&amp;MI427,#REF!,"&lt;="&amp;MH427,#REF!,"&lt;="&amp;ME427,#REF!,"&gt;="&amp;MF427)</f>
        <v/>
      </c>
      <c r="MU427" s="1">
        <f>COUNTIFS(#REF!,LT427,#REF!,0,#REF!,"&gt;="&amp;MI427,#REF!,"&lt;="&amp;MH427,#REF!,"&lt;="&amp;ME427,#REF!,"&gt;="&amp;MF427)</f>
        <v/>
      </c>
      <c r="MV427" s="1">
        <f>COUNTIFS(#REF!,LT427,#REF!,1,#REF!,"&gt;="&amp;MI427,#REF!,"&lt;="&amp;MH427,#REF!,"="&amp;KZ427,#REF!,"="&amp;LA427,#REF!,"&lt;="&amp;ME427,#REF!,"&gt;="&amp;MF427)</f>
        <v/>
      </c>
      <c r="MW427" s="1">
        <f>COUNTIFS(#REF!,LT427,#REF!,0,#REF!,"&gt;="&amp;MI427,#REF!,"&lt;="&amp;MH427,#REF!,"="&amp;KZ427,#REF!,"="&amp;LA427,#REF!,"&lt;="&amp;ME427,#REF!,"&gt;="&amp;MF427)</f>
        <v/>
      </c>
      <c r="MX427" s="1">
        <f>COUNTIFS(#REF!,LT427,#REF!,1,#REF!,"&gt;="&amp;MC427,#REF!,"&lt;="&amp;MB427,#REF!,"&lt;="&amp;ME427,#REF!,"&gt;="&amp;MF427)</f>
        <v/>
      </c>
      <c r="MY427" s="1">
        <f>COUNTIFS(#REF!,LT427,#REF!,0,#REF!,"&gt;="&amp;MC427,#REF!,"&lt;="&amp;MB427,#REF!,"&lt;="&amp;ME427,#REF!,"&gt;="&amp;MF427)</f>
        <v/>
      </c>
      <c r="MZ427" s="1">
        <f>COUNTIFS(#REF!,LT427,#REF!,1,#REF!,"&lt;="&amp;ME427,#REF!,"&gt;="&amp;MF427,#REF!,"="&amp;KV427,#REF!,"="&amp;KX427)</f>
        <v/>
      </c>
      <c r="NA427" s="1">
        <f>COUNTIFS(#REF!,LT427,#REF!,0,#REF!,"&lt;="&amp;ME427,#REF!,"&gt;="&amp;MF427,#REF!,"="&amp;KV427,#REF!,"="&amp;KX427)</f>
        <v/>
      </c>
      <c r="NB427" s="1">
        <f>COUNTIFS(#REF!,LT427,#REF!,1,#REF!,"&lt;="&amp;ME427,#REF!,"&gt;="&amp;MF427,#REF!,"="&amp;KW427,#REF!,"="&amp;KY427)</f>
        <v/>
      </c>
      <c r="NC427" s="1">
        <f>COUNTIFS(#REF!,LT427,#REF!,0,#REF!,"&lt;="&amp;ME427,#REF!,"&gt;="&amp;MF427,#REF!,"="&amp;KW427,#REF!,"="&amp;KY427)</f>
        <v/>
      </c>
      <c r="ND427" s="1">
        <f>MP427+MR427+MT427+MV427+MX427+MZ427+NB427</f>
        <v/>
      </c>
      <c r="NE427" s="1">
        <f>MQ427+MS427+MU427+MW427+MY427+NA427+NC427</f>
        <v/>
      </c>
      <c r="NF427" s="1">
        <f>ND427+NE427</f>
        <v/>
      </c>
      <c r="NG427" s="33">
        <f>ND427/(ND427+NE427)</f>
        <v/>
      </c>
      <c r="NH427" s="3">
        <f>1/NG427</f>
        <v/>
      </c>
      <c r="NI427" s="1">
        <f>LH427</f>
        <v/>
      </c>
      <c r="NJ427" s="79">
        <f>((1-NG427)*(1/(NI427-1))*0.98-(NG427*1))</f>
        <v/>
      </c>
      <c r="NK427" s="34">
        <f>IF(LR427&lt;0.9,0,IF(AND(LR427&gt;1.1),0,1))</f>
        <v/>
      </c>
      <c r="NL427" s="34">
        <f>IF(LS427&lt;0.9,0,IF(AND(LS427&gt;1.1),0,1))</f>
        <v/>
      </c>
      <c r="NM427" s="32">
        <f>IF(NF427&gt;99,1,0)</f>
        <v/>
      </c>
      <c r="NN427" s="32">
        <f>IF(NJ427&gt;0.0799,1,0)</f>
        <v/>
      </c>
      <c r="NO427" s="32">
        <f>IF(NJ427&gt;NQ427,1,0)</f>
        <v/>
      </c>
      <c r="NP427" s="32">
        <f>NM427+NN427+NO427+NK427+NL427</f>
        <v/>
      </c>
      <c r="NQ427" s="79">
        <f>(((100*NG427)*(NI427-1)*0.98)-((1-NG427)*100))/100</f>
        <v/>
      </c>
      <c r="NR427" s="34">
        <f>IF(LR427&lt;0.9,0,IF(AND(LR427&gt;1.1),0,1))</f>
        <v/>
      </c>
      <c r="NS427" s="34">
        <f>IF(LS427&lt;0.9,0,IF(AND(LS427&gt;1.1),0,1))</f>
        <v/>
      </c>
      <c r="NT427" s="32">
        <f>IF(NF427&gt;99,1,0)</f>
        <v/>
      </c>
      <c r="NU427" s="32">
        <f>IF(NQ427&gt;0.0799,1,0)</f>
        <v/>
      </c>
      <c r="NV427" s="32">
        <f>IF(NQ427&gt;NJ427,1,0)</f>
        <v/>
      </c>
      <c r="NW427" s="32">
        <f>NT427+NU427+NV427+NR427+NS427</f>
        <v/>
      </c>
      <c r="NX427">
        <f>IF(NP427=5,"LayHome1-0",IF(AND(NW427=5),"BackHome1-0",""))</f>
        <v/>
      </c>
      <c r="NY427">
        <f>IF(NP427=5,KN427,IF(AND(NW427=5),KN427,""))</f>
        <v/>
      </c>
      <c r="NZ427">
        <f>IF(NP427=5,"Match Odds",IF(AND(NW427=5),"Match Odds",""))</f>
        <v/>
      </c>
      <c r="OA427">
        <f>IF(NP427=5,KP427,IF(AND(NW427=5),KP427,""))</f>
        <v/>
      </c>
      <c r="OB427">
        <f>IF(NP427=5,"MATCH_ODDS",IF(AND(NW427=5),"MATCH_ODDS",""))</f>
        <v/>
      </c>
      <c r="OC427">
        <f>IF(NP427=5,"LAY",IF(AND(NW427=5),"BACK",""))</f>
        <v/>
      </c>
    </row>
    <row r="428" ht="16.5" customHeight="1" thickBot="1" thickTop="1">
      <c r="A428" s="2" t="n"/>
      <c r="KN428" s="1">
        <f>IF(INDEX(#REF!,MATCH('HT 1-0'!D428,#REF!,0))=INDEX(#REF!,MATCH('HT 1-0'!D428,#REF!,0)),INDEX(#REF!,MATCH('HT 1-0'!D428,#REF!,0)),"ERROR")</f>
        <v/>
      </c>
      <c r="KO428" s="1">
        <f>IF(INDEX(#REF!,MATCH('HT 1-0'!E428,#REF!,0))=INDEX(#REF!,MATCH('HT 1-0'!E428,#REF!,0)),INDEX(#REF!,MATCH('HT 1-0'!E428,#REF!,0)),"ERROR")</f>
        <v/>
      </c>
      <c r="KP428" s="1">
        <f>KN428&amp;" v "&amp;KO428</f>
        <v/>
      </c>
      <c r="KQ428">
        <f>B428&amp;"_"&amp;C428</f>
        <v/>
      </c>
      <c r="KR428" s="1">
        <f>IF((HW428/KK428)&lt;0.335,"G",IF((HW428/KK428)&gt;0.67,"R","A"))</f>
        <v/>
      </c>
      <c r="KS428" s="1">
        <f>IF((HX428/KK428)&lt;0.335,"G",IF((HX428/KK428)&gt;0.67,"R","A"))</f>
        <v/>
      </c>
      <c r="KT428" s="1">
        <f>IF((IH428/KK428)&lt;0.335,"G",IF((IH428/KK428)&gt;0.67,"R","A"))</f>
        <v/>
      </c>
      <c r="KU428" s="1">
        <f>IF((II428/KK428)&lt;0.335,"G",IF((II428/KK428)&gt;0.67,"R","A"))</f>
        <v/>
      </c>
      <c r="KV428" s="1">
        <f>IF((HZ428/KK428)&lt;0.335,"G",IF((HZ428/KK428)&gt;0.67,"R","A"))</f>
        <v/>
      </c>
      <c r="KW428" s="1">
        <f>IF((HY428/KK428)&lt;0.335,"G",IF((HY428/KK428)&gt;0.67,"R","A"))</f>
        <v/>
      </c>
      <c r="KX428" s="1">
        <f>IF((IK428/KK428)&lt;0.335,"G",IF((IK428/KK428)&gt;0.67,"R","A"))</f>
        <v/>
      </c>
      <c r="KY428" s="1">
        <f>IF((IJ428/KK428)&lt;0.335,"G",IF((IJ428/KK428)&gt;0.67,"R","A"))</f>
        <v/>
      </c>
      <c r="KZ428" s="1">
        <f>IF((HQ428/KK428)&lt;0.335,"G",IF((HQ428/KK428)&gt;0.67,"R","A"))</f>
        <v/>
      </c>
      <c r="LA428" s="1">
        <f>IF((IB428/KK428)&lt;0.335,"G",IF((IB428/KK428)&gt;0.67,"R","A"))</f>
        <v/>
      </c>
      <c r="LB428">
        <f>IF(LQ428="1-0",INDEX(Scrape!#REF!,MATCH('HT 1-0'!KP428,Scrape!$B:$B,0)),"")</f>
        <v/>
      </c>
      <c r="LC428">
        <f>IF(LQ428="1-0",INDEX(Scrape!$A:$A,MATCH('HT 1-0'!KP428,Scrape!$B:$B,0)),"")</f>
        <v/>
      </c>
      <c r="LD428">
        <f>IF(LQ428="1-0",INDEX(Scrape!$B:$B,MATCH('HT 1-0'!KP428,Scrape!$B:$B,0)),"")</f>
        <v/>
      </c>
      <c r="LE428">
        <f>IF(LQ428="1-0",INDEX(Scrape!$C:$C,MATCH('HT 1-0'!KP428,Scrape!$B:$B,0)),"")</f>
        <v/>
      </c>
      <c r="LF428">
        <f>IF(LQ428="1-0",INDEX(Scrape!$D:$D,MATCH('HT 1-0'!KP428,Scrape!$B:$B,0)),"")</f>
        <v/>
      </c>
      <c r="LG428">
        <f>IF(LQ428="1-0",INDEX(Scrape!$E:$E,MATCH('HT 1-0'!KP428,Scrape!$B:$B,0)),"")</f>
        <v/>
      </c>
      <c r="LH428">
        <f>IF(LQ428="1-0",INDEX(Scrape!$F:$F,MATCH('HT 1-0'!KP428,Scrape!$B:$B,0)),"")</f>
        <v/>
      </c>
      <c r="LI428">
        <f>IF(LQ428="1-0",INDEX(Scrape!$G:$G,MATCH('HT 1-0'!KP428,Scrape!$B:$B,0)),"")</f>
        <v/>
      </c>
      <c r="LJ428">
        <f>IF(LQ428="1-0",INDEX(Scrape!$H:$H,MATCH('HT 1-0'!KP428,Scrape!$B:$B,0)),"")</f>
        <v/>
      </c>
      <c r="LK428">
        <f>IF(LQ428="1-0",INDEX(Scrape!$I:$I,MATCH('HT 1-0'!KP428,Scrape!$B:$B,0)),"")</f>
        <v/>
      </c>
      <c r="LL428">
        <f>IF(LQ428="1-0",INDEX(Scrape!$J:$J,MATCH('HT 1-0'!KP428,Scrape!$B:$B,0)),"")</f>
        <v/>
      </c>
      <c r="LM428">
        <f>IF(LQ428="1-0",INDEX(Scrape!$K:$K,MATCH('HT 1-0'!KP428,Scrape!$B:$B,0)),"")</f>
        <v/>
      </c>
      <c r="LN428">
        <f>IF(LQ428="1-0",INDEX(Scrape!$L:$L,MATCH('HT 1-0'!KP428,Scrape!$B:$B,0)),"")</f>
        <v/>
      </c>
      <c r="LO428">
        <f>IF(LQ428="1-0",INDEX(Scrape!$M:$M,MATCH('HT 1-0'!KP428,Scrape!$B:$B,0)),"")</f>
        <v/>
      </c>
      <c r="LP428">
        <f>IF(LQ428="1-0",INDEX(Scrape!$N:$N,MATCH('HT 1-0'!KP428,Scrape!$B:$B,0)),"")</f>
        <v/>
      </c>
      <c r="LQ428">
        <f>INDEX(Scrape!$O:$O,MATCH('HT 1-0'!KP428,Scrape!$B:$B,0))</f>
        <v/>
      </c>
      <c r="LR428">
        <f>(1/LJ428)+(1/LI428)+(1/LH428)</f>
        <v/>
      </c>
      <c r="LS428">
        <f>(1/LG428)+(1/LF428)+(1/LE428)</f>
        <v/>
      </c>
      <c r="LT428" s="8">
        <f>IF(INDEX(#REF!,MATCH(KQ428,#REF!,0))=INDEX(#REF!,MATCH(KQ428,#REF!,0)),INDEX(#REF!,MATCH(KQ428,#REF!,0)),"ERROR")</f>
        <v/>
      </c>
      <c r="LU428" s="4">
        <f>IF(KR428="G",2,IF(KR428="R",0.5,IF(KR428="A",1)))</f>
        <v/>
      </c>
      <c r="LV428" s="4">
        <f>IF(KS428="G",0.5,IF(KS428="R",2,IF(KS428="A",1)))</f>
        <v/>
      </c>
      <c r="LW428" s="4">
        <f>IF(KT428="G",2,IF(KT428="R",0.5,IF(KT428="A",1)))</f>
        <v/>
      </c>
      <c r="LX428" s="4">
        <f>IF(KU428="G",0.5,IF(KU428="R",2,IF(KU428="A",1)))</f>
        <v/>
      </c>
      <c r="LY428" s="7">
        <f>(LK428*(LU428+LX428)+(LL428*(LU428+LX428)))</f>
        <v/>
      </c>
      <c r="LZ428" s="7">
        <f>(LN428*(LV428+LW428)+(LO428*(LV428+LW428)))</f>
        <v/>
      </c>
      <c r="MA428" s="11">
        <f>LY428-LZ428</f>
        <v/>
      </c>
      <c r="MB428" s="5">
        <f>MA428+2</f>
        <v/>
      </c>
      <c r="MC428" s="6">
        <f>MA428-2</f>
        <v/>
      </c>
      <c r="MD428" s="4">
        <f>LE428</f>
        <v/>
      </c>
      <c r="ME428" s="9">
        <f>IF(MD428=0,1000,MD428+0.75)</f>
        <v/>
      </c>
      <c r="MF428" s="10">
        <f>IF(MD428=0,0,MD428-0.75)</f>
        <v/>
      </c>
      <c r="MG428" s="4">
        <f>((LM428*(LU428+LX428))-((LP428*(LV428+LW428))))</f>
        <v/>
      </c>
      <c r="MH428" s="9">
        <f>MG428*1.2</f>
        <v/>
      </c>
      <c r="MI428" s="10">
        <f>MG428*0.8</f>
        <v/>
      </c>
      <c r="MJ428">
        <f>IFERROR(NX428,"")</f>
        <v/>
      </c>
      <c r="MK428">
        <f>IFERROR(NY428,"")</f>
        <v/>
      </c>
      <c r="ML428">
        <f>IFERROR(NZ428,"")</f>
        <v/>
      </c>
      <c r="MM428">
        <f>IFERROR(OA428,"")</f>
        <v/>
      </c>
      <c r="MN428">
        <f>IFERROR(OB428,"")</f>
        <v/>
      </c>
      <c r="MO428">
        <f>IFERROR(OC428,"")</f>
        <v/>
      </c>
      <c r="MP428" s="1">
        <f>COUNTIFS(#REF!,LT428,#REF!,1,#REF!,"&gt;="&amp;MC428,#REF!,"&lt;="&amp;MB428,#REF!,"&lt;="&amp;ME428,#REF!,"&gt;="&amp;MF428,#REF!,"="&amp;KV428,#REF!,"="&amp;KX428)</f>
        <v/>
      </c>
      <c r="MQ428" s="1">
        <f>COUNTIFS(#REF!,LT428,#REF!,0,#REF!,"&gt;="&amp;MC428,#REF!,"&lt;="&amp;MB428,#REF!,"&lt;="&amp;ME428,#REF!,"&gt;="&amp;MF428,#REF!,"="&amp;KV428,#REF!,"="&amp;KX428)</f>
        <v/>
      </c>
      <c r="MR428" s="1">
        <f>COUNTIFS(#REF!,LT428,#REF!,1,#REF!,"&gt;="&amp;MC428,#REF!,"&lt;="&amp;MB428,#REF!,"&lt;="&amp;ME428,#REF!,"&gt;="&amp;MF428,#REF!,"="&amp;KW428,#REF!,"="&amp;KY428)</f>
        <v/>
      </c>
      <c r="MS428" s="1">
        <f>COUNTIFS(#REF!,LT428,#REF!,0,#REF!,"&gt;="&amp;MC428,#REF!,"&lt;="&amp;MB428,#REF!,"&lt;="&amp;ME428,#REF!,"&gt;="&amp;MF428,#REF!,"="&amp;KW428,#REF!,"="&amp;KY428)</f>
        <v/>
      </c>
      <c r="MT428" s="1">
        <f>COUNTIFS(#REF!,LT428,#REF!,1,#REF!,"&gt;="&amp;MI428,#REF!,"&lt;="&amp;MH428,#REF!,"&lt;="&amp;ME428,#REF!,"&gt;="&amp;MF428)</f>
        <v/>
      </c>
      <c r="MU428" s="1">
        <f>COUNTIFS(#REF!,LT428,#REF!,0,#REF!,"&gt;="&amp;MI428,#REF!,"&lt;="&amp;MH428,#REF!,"&lt;="&amp;ME428,#REF!,"&gt;="&amp;MF428)</f>
        <v/>
      </c>
      <c r="MV428" s="1">
        <f>COUNTIFS(#REF!,LT428,#REF!,1,#REF!,"&gt;="&amp;MI428,#REF!,"&lt;="&amp;MH428,#REF!,"="&amp;KZ428,#REF!,"="&amp;LA428,#REF!,"&lt;="&amp;ME428,#REF!,"&gt;="&amp;MF428)</f>
        <v/>
      </c>
      <c r="MW428" s="1">
        <f>COUNTIFS(#REF!,LT428,#REF!,0,#REF!,"&gt;="&amp;MI428,#REF!,"&lt;="&amp;MH428,#REF!,"="&amp;KZ428,#REF!,"="&amp;LA428,#REF!,"&lt;="&amp;ME428,#REF!,"&gt;="&amp;MF428)</f>
        <v/>
      </c>
      <c r="MX428" s="1">
        <f>COUNTIFS(#REF!,LT428,#REF!,1,#REF!,"&gt;="&amp;MC428,#REF!,"&lt;="&amp;MB428,#REF!,"&lt;="&amp;ME428,#REF!,"&gt;="&amp;MF428)</f>
        <v/>
      </c>
      <c r="MY428" s="1">
        <f>COUNTIFS(#REF!,LT428,#REF!,0,#REF!,"&gt;="&amp;MC428,#REF!,"&lt;="&amp;MB428,#REF!,"&lt;="&amp;ME428,#REF!,"&gt;="&amp;MF428)</f>
        <v/>
      </c>
      <c r="MZ428" s="1">
        <f>COUNTIFS(#REF!,LT428,#REF!,1,#REF!,"&lt;="&amp;ME428,#REF!,"&gt;="&amp;MF428,#REF!,"="&amp;KV428,#REF!,"="&amp;KX428)</f>
        <v/>
      </c>
      <c r="NA428" s="1">
        <f>COUNTIFS(#REF!,LT428,#REF!,0,#REF!,"&lt;="&amp;ME428,#REF!,"&gt;="&amp;MF428,#REF!,"="&amp;KV428,#REF!,"="&amp;KX428)</f>
        <v/>
      </c>
      <c r="NB428" s="1">
        <f>COUNTIFS(#REF!,LT428,#REF!,1,#REF!,"&lt;="&amp;ME428,#REF!,"&gt;="&amp;MF428,#REF!,"="&amp;KW428,#REF!,"="&amp;KY428)</f>
        <v/>
      </c>
      <c r="NC428" s="1">
        <f>COUNTIFS(#REF!,LT428,#REF!,0,#REF!,"&lt;="&amp;ME428,#REF!,"&gt;="&amp;MF428,#REF!,"="&amp;KW428,#REF!,"="&amp;KY428)</f>
        <v/>
      </c>
      <c r="ND428" s="1">
        <f>MP428+MR428+MT428+MV428+MX428+MZ428+NB428</f>
        <v/>
      </c>
      <c r="NE428" s="1">
        <f>MQ428+MS428+MU428+MW428+MY428+NA428+NC428</f>
        <v/>
      </c>
      <c r="NF428" s="1">
        <f>ND428+NE428</f>
        <v/>
      </c>
      <c r="NG428" s="33">
        <f>ND428/(ND428+NE428)</f>
        <v/>
      </c>
      <c r="NH428" s="3">
        <f>1/NG428</f>
        <v/>
      </c>
      <c r="NI428" s="1">
        <f>LH428</f>
        <v/>
      </c>
      <c r="NJ428" s="79">
        <f>((1-NG428)*(1/(NI428-1))*0.98-(NG428*1))</f>
        <v/>
      </c>
      <c r="NK428" s="34">
        <f>IF(LR428&lt;0.9,0,IF(AND(LR428&gt;1.1),0,1))</f>
        <v/>
      </c>
      <c r="NL428" s="34">
        <f>IF(LS428&lt;0.9,0,IF(AND(LS428&gt;1.1),0,1))</f>
        <v/>
      </c>
      <c r="NM428" s="32">
        <f>IF(NF428&gt;99,1,0)</f>
        <v/>
      </c>
      <c r="NN428" s="32">
        <f>IF(NJ428&gt;0.0799,1,0)</f>
        <v/>
      </c>
      <c r="NO428" s="32">
        <f>IF(NJ428&gt;NQ428,1,0)</f>
        <v/>
      </c>
      <c r="NP428" s="32">
        <f>NM428+NN428+NO428+NK428+NL428</f>
        <v/>
      </c>
      <c r="NQ428" s="79">
        <f>(((100*NG428)*(NI428-1)*0.98)-((1-NG428)*100))/100</f>
        <v/>
      </c>
      <c r="NR428" s="34">
        <f>IF(LR428&lt;0.9,0,IF(AND(LR428&gt;1.1),0,1))</f>
        <v/>
      </c>
      <c r="NS428" s="34">
        <f>IF(LS428&lt;0.9,0,IF(AND(LS428&gt;1.1),0,1))</f>
        <v/>
      </c>
      <c r="NT428" s="32">
        <f>IF(NF428&gt;99,1,0)</f>
        <v/>
      </c>
      <c r="NU428" s="32">
        <f>IF(NQ428&gt;0.0799,1,0)</f>
        <v/>
      </c>
      <c r="NV428" s="32">
        <f>IF(NQ428&gt;NJ428,1,0)</f>
        <v/>
      </c>
      <c r="NW428" s="32">
        <f>NT428+NU428+NV428+NR428+NS428</f>
        <v/>
      </c>
      <c r="NX428">
        <f>IF(NP428=5,"LayHome1-0",IF(AND(NW428=5),"BackHome1-0",""))</f>
        <v/>
      </c>
      <c r="NY428">
        <f>IF(NP428=5,KN428,IF(AND(NW428=5),KN428,""))</f>
        <v/>
      </c>
      <c r="NZ428">
        <f>IF(NP428=5,"Match Odds",IF(AND(NW428=5),"Match Odds",""))</f>
        <v/>
      </c>
      <c r="OA428">
        <f>IF(NP428=5,KP428,IF(AND(NW428=5),KP428,""))</f>
        <v/>
      </c>
      <c r="OB428">
        <f>IF(NP428=5,"MATCH_ODDS",IF(AND(NW428=5),"MATCH_ODDS",""))</f>
        <v/>
      </c>
      <c r="OC428">
        <f>IF(NP428=5,"LAY",IF(AND(NW428=5),"BACK",""))</f>
        <v/>
      </c>
    </row>
    <row r="429" ht="16.5" customHeight="1" thickBot="1" thickTop="1">
      <c r="A429" s="2" t="n"/>
      <c r="KN429" s="1">
        <f>IF(INDEX(#REF!,MATCH('HT 1-0'!D429,#REF!,0))=INDEX(#REF!,MATCH('HT 1-0'!D429,#REF!,0)),INDEX(#REF!,MATCH('HT 1-0'!D429,#REF!,0)),"ERROR")</f>
        <v/>
      </c>
      <c r="KO429" s="1">
        <f>IF(INDEX(#REF!,MATCH('HT 1-0'!E429,#REF!,0))=INDEX(#REF!,MATCH('HT 1-0'!E429,#REF!,0)),INDEX(#REF!,MATCH('HT 1-0'!E429,#REF!,0)),"ERROR")</f>
        <v/>
      </c>
      <c r="KP429" s="1">
        <f>KN429&amp;" v "&amp;KO429</f>
        <v/>
      </c>
      <c r="KQ429">
        <f>B429&amp;"_"&amp;C429</f>
        <v/>
      </c>
      <c r="KR429" s="1">
        <f>IF((HW429/KK429)&lt;0.335,"G",IF((HW429/KK429)&gt;0.67,"R","A"))</f>
        <v/>
      </c>
      <c r="KS429" s="1">
        <f>IF((HX429/KK429)&lt;0.335,"G",IF((HX429/KK429)&gt;0.67,"R","A"))</f>
        <v/>
      </c>
      <c r="KT429" s="1">
        <f>IF((IH429/KK429)&lt;0.335,"G",IF((IH429/KK429)&gt;0.67,"R","A"))</f>
        <v/>
      </c>
      <c r="KU429" s="1">
        <f>IF((II429/KK429)&lt;0.335,"G",IF((II429/KK429)&gt;0.67,"R","A"))</f>
        <v/>
      </c>
      <c r="KV429" s="1">
        <f>IF((HZ429/KK429)&lt;0.335,"G",IF((HZ429/KK429)&gt;0.67,"R","A"))</f>
        <v/>
      </c>
      <c r="KW429" s="1">
        <f>IF((HY429/KK429)&lt;0.335,"G",IF((HY429/KK429)&gt;0.67,"R","A"))</f>
        <v/>
      </c>
      <c r="KX429" s="1">
        <f>IF((IK429/KK429)&lt;0.335,"G",IF((IK429/KK429)&gt;0.67,"R","A"))</f>
        <v/>
      </c>
      <c r="KY429" s="1">
        <f>IF((IJ429/KK429)&lt;0.335,"G",IF((IJ429/KK429)&gt;0.67,"R","A"))</f>
        <v/>
      </c>
      <c r="KZ429" s="1">
        <f>IF((HQ429/KK429)&lt;0.335,"G",IF((HQ429/KK429)&gt;0.67,"R","A"))</f>
        <v/>
      </c>
      <c r="LA429" s="1">
        <f>IF((IB429/KK429)&lt;0.335,"G",IF((IB429/KK429)&gt;0.67,"R","A"))</f>
        <v/>
      </c>
      <c r="LB429">
        <f>IF(LQ429="1-0",INDEX(Scrape!#REF!,MATCH('HT 1-0'!KP429,Scrape!$B:$B,0)),"")</f>
        <v/>
      </c>
      <c r="LC429">
        <f>IF(LQ429="1-0",INDEX(Scrape!$A:$A,MATCH('HT 1-0'!KP429,Scrape!$B:$B,0)),"")</f>
        <v/>
      </c>
      <c r="LD429">
        <f>IF(LQ429="1-0",INDEX(Scrape!$B:$B,MATCH('HT 1-0'!KP429,Scrape!$B:$B,0)),"")</f>
        <v/>
      </c>
      <c r="LE429">
        <f>IF(LQ429="1-0",INDEX(Scrape!$C:$C,MATCH('HT 1-0'!KP429,Scrape!$B:$B,0)),"")</f>
        <v/>
      </c>
      <c r="LF429">
        <f>IF(LQ429="1-0",INDEX(Scrape!$D:$D,MATCH('HT 1-0'!KP429,Scrape!$B:$B,0)),"")</f>
        <v/>
      </c>
      <c r="LG429">
        <f>IF(LQ429="1-0",INDEX(Scrape!$E:$E,MATCH('HT 1-0'!KP429,Scrape!$B:$B,0)),"")</f>
        <v/>
      </c>
      <c r="LH429">
        <f>IF(LQ429="1-0",INDEX(Scrape!$F:$F,MATCH('HT 1-0'!KP429,Scrape!$B:$B,0)),"")</f>
        <v/>
      </c>
      <c r="LI429">
        <f>IF(LQ429="1-0",INDEX(Scrape!$G:$G,MATCH('HT 1-0'!KP429,Scrape!$B:$B,0)),"")</f>
        <v/>
      </c>
      <c r="LJ429">
        <f>IF(LQ429="1-0",INDEX(Scrape!$H:$H,MATCH('HT 1-0'!KP429,Scrape!$B:$B,0)),"")</f>
        <v/>
      </c>
      <c r="LK429">
        <f>IF(LQ429="1-0",INDEX(Scrape!$I:$I,MATCH('HT 1-0'!KP429,Scrape!$B:$B,0)),"")</f>
        <v/>
      </c>
      <c r="LL429">
        <f>IF(LQ429="1-0",INDEX(Scrape!$J:$J,MATCH('HT 1-0'!KP429,Scrape!$B:$B,0)),"")</f>
        <v/>
      </c>
      <c r="LM429">
        <f>IF(LQ429="1-0",INDEX(Scrape!$K:$K,MATCH('HT 1-0'!KP429,Scrape!$B:$B,0)),"")</f>
        <v/>
      </c>
      <c r="LN429">
        <f>IF(LQ429="1-0",INDEX(Scrape!$L:$L,MATCH('HT 1-0'!KP429,Scrape!$B:$B,0)),"")</f>
        <v/>
      </c>
      <c r="LO429">
        <f>IF(LQ429="1-0",INDEX(Scrape!$M:$M,MATCH('HT 1-0'!KP429,Scrape!$B:$B,0)),"")</f>
        <v/>
      </c>
      <c r="LP429">
        <f>IF(LQ429="1-0",INDEX(Scrape!$N:$N,MATCH('HT 1-0'!KP429,Scrape!$B:$B,0)),"")</f>
        <v/>
      </c>
      <c r="LQ429">
        <f>INDEX(Scrape!$O:$O,MATCH('HT 1-0'!KP429,Scrape!$B:$B,0))</f>
        <v/>
      </c>
      <c r="LR429">
        <f>(1/LJ429)+(1/LI429)+(1/LH429)</f>
        <v/>
      </c>
      <c r="LS429">
        <f>(1/LG429)+(1/LF429)+(1/LE429)</f>
        <v/>
      </c>
      <c r="LT429" s="8">
        <f>IF(INDEX(#REF!,MATCH(KQ429,#REF!,0))=INDEX(#REF!,MATCH(KQ429,#REF!,0)),INDEX(#REF!,MATCH(KQ429,#REF!,0)),"ERROR")</f>
        <v/>
      </c>
      <c r="LU429" s="4">
        <f>IF(KR429="G",2,IF(KR429="R",0.5,IF(KR429="A",1)))</f>
        <v/>
      </c>
      <c r="LV429" s="4">
        <f>IF(KS429="G",0.5,IF(KS429="R",2,IF(KS429="A",1)))</f>
        <v/>
      </c>
      <c r="LW429" s="4">
        <f>IF(KT429="G",2,IF(KT429="R",0.5,IF(KT429="A",1)))</f>
        <v/>
      </c>
      <c r="LX429" s="4">
        <f>IF(KU429="G",0.5,IF(KU429="R",2,IF(KU429="A",1)))</f>
        <v/>
      </c>
      <c r="LY429" s="7">
        <f>(LK429*(LU429+LX429)+(LL429*(LU429+LX429)))</f>
        <v/>
      </c>
      <c r="LZ429" s="7">
        <f>(LN429*(LV429+LW429)+(LO429*(LV429+LW429)))</f>
        <v/>
      </c>
      <c r="MA429" s="11">
        <f>LY429-LZ429</f>
        <v/>
      </c>
      <c r="MB429" s="5">
        <f>MA429+2</f>
        <v/>
      </c>
      <c r="MC429" s="6">
        <f>MA429-2</f>
        <v/>
      </c>
      <c r="MD429" s="4">
        <f>LE429</f>
        <v/>
      </c>
      <c r="ME429" s="9">
        <f>IF(MD429=0,1000,MD429+0.75)</f>
        <v/>
      </c>
      <c r="MF429" s="10">
        <f>IF(MD429=0,0,MD429-0.75)</f>
        <v/>
      </c>
      <c r="MG429" s="4">
        <f>((LM429*(LU429+LX429))-((LP429*(LV429+LW429))))</f>
        <v/>
      </c>
      <c r="MH429" s="9">
        <f>MG429*1.2</f>
        <v/>
      </c>
      <c r="MI429" s="10">
        <f>MG429*0.8</f>
        <v/>
      </c>
      <c r="MJ429">
        <f>IFERROR(NX429,"")</f>
        <v/>
      </c>
      <c r="MK429">
        <f>IFERROR(NY429,"")</f>
        <v/>
      </c>
      <c r="ML429">
        <f>IFERROR(NZ429,"")</f>
        <v/>
      </c>
      <c r="MM429">
        <f>IFERROR(OA429,"")</f>
        <v/>
      </c>
      <c r="MN429">
        <f>IFERROR(OB429,"")</f>
        <v/>
      </c>
      <c r="MO429">
        <f>IFERROR(OC429,"")</f>
        <v/>
      </c>
      <c r="MP429" s="1">
        <f>COUNTIFS(#REF!,LT429,#REF!,1,#REF!,"&gt;="&amp;MC429,#REF!,"&lt;="&amp;MB429,#REF!,"&lt;="&amp;ME429,#REF!,"&gt;="&amp;MF429,#REF!,"="&amp;KV429,#REF!,"="&amp;KX429)</f>
        <v/>
      </c>
      <c r="MQ429" s="1">
        <f>COUNTIFS(#REF!,LT429,#REF!,0,#REF!,"&gt;="&amp;MC429,#REF!,"&lt;="&amp;MB429,#REF!,"&lt;="&amp;ME429,#REF!,"&gt;="&amp;MF429,#REF!,"="&amp;KV429,#REF!,"="&amp;KX429)</f>
        <v/>
      </c>
      <c r="MR429" s="1">
        <f>COUNTIFS(#REF!,LT429,#REF!,1,#REF!,"&gt;="&amp;MC429,#REF!,"&lt;="&amp;MB429,#REF!,"&lt;="&amp;ME429,#REF!,"&gt;="&amp;MF429,#REF!,"="&amp;KW429,#REF!,"="&amp;KY429)</f>
        <v/>
      </c>
      <c r="MS429" s="1">
        <f>COUNTIFS(#REF!,LT429,#REF!,0,#REF!,"&gt;="&amp;MC429,#REF!,"&lt;="&amp;MB429,#REF!,"&lt;="&amp;ME429,#REF!,"&gt;="&amp;MF429,#REF!,"="&amp;KW429,#REF!,"="&amp;KY429)</f>
        <v/>
      </c>
      <c r="MT429" s="1">
        <f>COUNTIFS(#REF!,LT429,#REF!,1,#REF!,"&gt;="&amp;MI429,#REF!,"&lt;="&amp;MH429,#REF!,"&lt;="&amp;ME429,#REF!,"&gt;="&amp;MF429)</f>
        <v/>
      </c>
      <c r="MU429" s="1">
        <f>COUNTIFS(#REF!,LT429,#REF!,0,#REF!,"&gt;="&amp;MI429,#REF!,"&lt;="&amp;MH429,#REF!,"&lt;="&amp;ME429,#REF!,"&gt;="&amp;MF429)</f>
        <v/>
      </c>
      <c r="MV429" s="1">
        <f>COUNTIFS(#REF!,LT429,#REF!,1,#REF!,"&gt;="&amp;MI429,#REF!,"&lt;="&amp;MH429,#REF!,"="&amp;KZ429,#REF!,"="&amp;LA429,#REF!,"&lt;="&amp;ME429,#REF!,"&gt;="&amp;MF429)</f>
        <v/>
      </c>
      <c r="MW429" s="1">
        <f>COUNTIFS(#REF!,LT429,#REF!,0,#REF!,"&gt;="&amp;MI429,#REF!,"&lt;="&amp;MH429,#REF!,"="&amp;KZ429,#REF!,"="&amp;LA429,#REF!,"&lt;="&amp;ME429,#REF!,"&gt;="&amp;MF429)</f>
        <v/>
      </c>
      <c r="MX429" s="1">
        <f>COUNTIFS(#REF!,LT429,#REF!,1,#REF!,"&gt;="&amp;MC429,#REF!,"&lt;="&amp;MB429,#REF!,"&lt;="&amp;ME429,#REF!,"&gt;="&amp;MF429)</f>
        <v/>
      </c>
      <c r="MY429" s="1">
        <f>COUNTIFS(#REF!,LT429,#REF!,0,#REF!,"&gt;="&amp;MC429,#REF!,"&lt;="&amp;MB429,#REF!,"&lt;="&amp;ME429,#REF!,"&gt;="&amp;MF429)</f>
        <v/>
      </c>
      <c r="MZ429" s="1">
        <f>COUNTIFS(#REF!,LT429,#REF!,1,#REF!,"&lt;="&amp;ME429,#REF!,"&gt;="&amp;MF429,#REF!,"="&amp;KV429,#REF!,"="&amp;KX429)</f>
        <v/>
      </c>
      <c r="NA429" s="1">
        <f>COUNTIFS(#REF!,LT429,#REF!,0,#REF!,"&lt;="&amp;ME429,#REF!,"&gt;="&amp;MF429,#REF!,"="&amp;KV429,#REF!,"="&amp;KX429)</f>
        <v/>
      </c>
      <c r="NB429" s="1">
        <f>COUNTIFS(#REF!,LT429,#REF!,1,#REF!,"&lt;="&amp;ME429,#REF!,"&gt;="&amp;MF429,#REF!,"="&amp;KW429,#REF!,"="&amp;KY429)</f>
        <v/>
      </c>
      <c r="NC429" s="1">
        <f>COUNTIFS(#REF!,LT429,#REF!,0,#REF!,"&lt;="&amp;ME429,#REF!,"&gt;="&amp;MF429,#REF!,"="&amp;KW429,#REF!,"="&amp;KY429)</f>
        <v/>
      </c>
      <c r="ND429" s="1">
        <f>MP429+MR429+MT429+MV429+MX429+MZ429+NB429</f>
        <v/>
      </c>
      <c r="NE429" s="1">
        <f>MQ429+MS429+MU429+MW429+MY429+NA429+NC429</f>
        <v/>
      </c>
      <c r="NF429" s="1">
        <f>ND429+NE429</f>
        <v/>
      </c>
      <c r="NG429" s="33">
        <f>ND429/(ND429+NE429)</f>
        <v/>
      </c>
      <c r="NH429" s="3">
        <f>1/NG429</f>
        <v/>
      </c>
      <c r="NI429" s="1">
        <f>LH429</f>
        <v/>
      </c>
      <c r="NJ429" s="79">
        <f>((1-NG429)*(1/(NI429-1))*0.98-(NG429*1))</f>
        <v/>
      </c>
      <c r="NK429" s="34">
        <f>IF(LR429&lt;0.9,0,IF(AND(LR429&gt;1.1),0,1))</f>
        <v/>
      </c>
      <c r="NL429" s="34">
        <f>IF(LS429&lt;0.9,0,IF(AND(LS429&gt;1.1),0,1))</f>
        <v/>
      </c>
      <c r="NM429" s="32">
        <f>IF(NF429&gt;99,1,0)</f>
        <v/>
      </c>
      <c r="NN429" s="32">
        <f>IF(NJ429&gt;0.0799,1,0)</f>
        <v/>
      </c>
      <c r="NO429" s="32">
        <f>IF(NJ429&gt;NQ429,1,0)</f>
        <v/>
      </c>
      <c r="NP429" s="32">
        <f>NM429+NN429+NO429+NK429+NL429</f>
        <v/>
      </c>
      <c r="NQ429" s="79">
        <f>(((100*NG429)*(NI429-1)*0.98)-((1-NG429)*100))/100</f>
        <v/>
      </c>
      <c r="NR429" s="34">
        <f>IF(LR429&lt;0.9,0,IF(AND(LR429&gt;1.1),0,1))</f>
        <v/>
      </c>
      <c r="NS429" s="34">
        <f>IF(LS429&lt;0.9,0,IF(AND(LS429&gt;1.1),0,1))</f>
        <v/>
      </c>
      <c r="NT429" s="32">
        <f>IF(NF429&gt;99,1,0)</f>
        <v/>
      </c>
      <c r="NU429" s="32">
        <f>IF(NQ429&gt;0.0799,1,0)</f>
        <v/>
      </c>
      <c r="NV429" s="32">
        <f>IF(NQ429&gt;NJ429,1,0)</f>
        <v/>
      </c>
      <c r="NW429" s="32">
        <f>NT429+NU429+NV429+NR429+NS429</f>
        <v/>
      </c>
      <c r="NX429">
        <f>IF(NP429=5,"LayHome1-0",IF(AND(NW429=5),"BackHome1-0",""))</f>
        <v/>
      </c>
      <c r="NY429">
        <f>IF(NP429=5,KN429,IF(AND(NW429=5),KN429,""))</f>
        <v/>
      </c>
      <c r="NZ429">
        <f>IF(NP429=5,"Match Odds",IF(AND(NW429=5),"Match Odds",""))</f>
        <v/>
      </c>
      <c r="OA429">
        <f>IF(NP429=5,KP429,IF(AND(NW429=5),KP429,""))</f>
        <v/>
      </c>
      <c r="OB429">
        <f>IF(NP429=5,"MATCH_ODDS",IF(AND(NW429=5),"MATCH_ODDS",""))</f>
        <v/>
      </c>
      <c r="OC429">
        <f>IF(NP429=5,"LAY",IF(AND(NW429=5),"BACK",""))</f>
        <v/>
      </c>
    </row>
    <row r="430" ht="16.5" customHeight="1" thickBot="1" thickTop="1">
      <c r="A430" s="2" t="n"/>
      <c r="KN430" s="1">
        <f>IF(INDEX(#REF!,MATCH('HT 1-0'!D430,#REF!,0))=INDEX(#REF!,MATCH('HT 1-0'!D430,#REF!,0)),INDEX(#REF!,MATCH('HT 1-0'!D430,#REF!,0)),"ERROR")</f>
        <v/>
      </c>
      <c r="KO430" s="1">
        <f>IF(INDEX(#REF!,MATCH('HT 1-0'!E430,#REF!,0))=INDEX(#REF!,MATCH('HT 1-0'!E430,#REF!,0)),INDEX(#REF!,MATCH('HT 1-0'!E430,#REF!,0)),"ERROR")</f>
        <v/>
      </c>
      <c r="KP430" s="1">
        <f>KN430&amp;" v "&amp;KO430</f>
        <v/>
      </c>
      <c r="KQ430">
        <f>B430&amp;"_"&amp;C430</f>
        <v/>
      </c>
      <c r="KR430" s="1">
        <f>IF((HW430/KK430)&lt;0.335,"G",IF((HW430/KK430)&gt;0.67,"R","A"))</f>
        <v/>
      </c>
      <c r="KS430" s="1">
        <f>IF((HX430/KK430)&lt;0.335,"G",IF((HX430/KK430)&gt;0.67,"R","A"))</f>
        <v/>
      </c>
      <c r="KT430" s="1">
        <f>IF((IH430/KK430)&lt;0.335,"G",IF((IH430/KK430)&gt;0.67,"R","A"))</f>
        <v/>
      </c>
      <c r="KU430" s="1">
        <f>IF((II430/KK430)&lt;0.335,"G",IF((II430/KK430)&gt;0.67,"R","A"))</f>
        <v/>
      </c>
      <c r="KV430" s="1">
        <f>IF((HZ430/KK430)&lt;0.335,"G",IF((HZ430/KK430)&gt;0.67,"R","A"))</f>
        <v/>
      </c>
      <c r="KW430" s="1">
        <f>IF((HY430/KK430)&lt;0.335,"G",IF((HY430/KK430)&gt;0.67,"R","A"))</f>
        <v/>
      </c>
      <c r="KX430" s="1">
        <f>IF((IK430/KK430)&lt;0.335,"G",IF((IK430/KK430)&gt;0.67,"R","A"))</f>
        <v/>
      </c>
      <c r="KY430" s="1">
        <f>IF((IJ430/KK430)&lt;0.335,"G",IF((IJ430/KK430)&gt;0.67,"R","A"))</f>
        <v/>
      </c>
      <c r="KZ430" s="1">
        <f>IF((HQ430/KK430)&lt;0.335,"G",IF((HQ430/KK430)&gt;0.67,"R","A"))</f>
        <v/>
      </c>
      <c r="LA430" s="1">
        <f>IF((IB430/KK430)&lt;0.335,"G",IF((IB430/KK430)&gt;0.67,"R","A"))</f>
        <v/>
      </c>
      <c r="LB430">
        <f>IF(LQ430="1-0",INDEX(Scrape!#REF!,MATCH('HT 1-0'!KP430,Scrape!$B:$B,0)),"")</f>
        <v/>
      </c>
      <c r="LC430">
        <f>IF(LQ430="1-0",INDEX(Scrape!$A:$A,MATCH('HT 1-0'!KP430,Scrape!$B:$B,0)),"")</f>
        <v/>
      </c>
      <c r="LD430">
        <f>IF(LQ430="1-0",INDEX(Scrape!$B:$B,MATCH('HT 1-0'!KP430,Scrape!$B:$B,0)),"")</f>
        <v/>
      </c>
      <c r="LE430">
        <f>IF(LQ430="1-0",INDEX(Scrape!$C:$C,MATCH('HT 1-0'!KP430,Scrape!$B:$B,0)),"")</f>
        <v/>
      </c>
      <c r="LF430">
        <f>IF(LQ430="1-0",INDEX(Scrape!$D:$D,MATCH('HT 1-0'!KP430,Scrape!$B:$B,0)),"")</f>
        <v/>
      </c>
      <c r="LG430">
        <f>IF(LQ430="1-0",INDEX(Scrape!$E:$E,MATCH('HT 1-0'!KP430,Scrape!$B:$B,0)),"")</f>
        <v/>
      </c>
      <c r="LH430">
        <f>IF(LQ430="1-0",INDEX(Scrape!$F:$F,MATCH('HT 1-0'!KP430,Scrape!$B:$B,0)),"")</f>
        <v/>
      </c>
      <c r="LI430">
        <f>IF(LQ430="1-0",INDEX(Scrape!$G:$G,MATCH('HT 1-0'!KP430,Scrape!$B:$B,0)),"")</f>
        <v/>
      </c>
      <c r="LJ430">
        <f>IF(LQ430="1-0",INDEX(Scrape!$H:$H,MATCH('HT 1-0'!KP430,Scrape!$B:$B,0)),"")</f>
        <v/>
      </c>
      <c r="LK430">
        <f>IF(LQ430="1-0",INDEX(Scrape!$I:$I,MATCH('HT 1-0'!KP430,Scrape!$B:$B,0)),"")</f>
        <v/>
      </c>
      <c r="LL430">
        <f>IF(LQ430="1-0",INDEX(Scrape!$J:$J,MATCH('HT 1-0'!KP430,Scrape!$B:$B,0)),"")</f>
        <v/>
      </c>
      <c r="LM430">
        <f>IF(LQ430="1-0",INDEX(Scrape!$K:$K,MATCH('HT 1-0'!KP430,Scrape!$B:$B,0)),"")</f>
        <v/>
      </c>
      <c r="LN430">
        <f>IF(LQ430="1-0",INDEX(Scrape!$L:$L,MATCH('HT 1-0'!KP430,Scrape!$B:$B,0)),"")</f>
        <v/>
      </c>
      <c r="LO430">
        <f>IF(LQ430="1-0",INDEX(Scrape!$M:$M,MATCH('HT 1-0'!KP430,Scrape!$B:$B,0)),"")</f>
        <v/>
      </c>
      <c r="LP430">
        <f>IF(LQ430="1-0",INDEX(Scrape!$N:$N,MATCH('HT 1-0'!KP430,Scrape!$B:$B,0)),"")</f>
        <v/>
      </c>
      <c r="LQ430">
        <f>INDEX(Scrape!$O:$O,MATCH('HT 1-0'!KP430,Scrape!$B:$B,0))</f>
        <v/>
      </c>
      <c r="LR430">
        <f>(1/LJ430)+(1/LI430)+(1/LH430)</f>
        <v/>
      </c>
      <c r="LS430">
        <f>(1/LG430)+(1/LF430)+(1/LE430)</f>
        <v/>
      </c>
      <c r="LT430" s="8">
        <f>IF(INDEX(#REF!,MATCH(KQ430,#REF!,0))=INDEX(#REF!,MATCH(KQ430,#REF!,0)),INDEX(#REF!,MATCH(KQ430,#REF!,0)),"ERROR")</f>
        <v/>
      </c>
      <c r="LU430" s="4">
        <f>IF(KR430="G",2,IF(KR430="R",0.5,IF(KR430="A",1)))</f>
        <v/>
      </c>
      <c r="LV430" s="4">
        <f>IF(KS430="G",0.5,IF(KS430="R",2,IF(KS430="A",1)))</f>
        <v/>
      </c>
      <c r="LW430" s="4">
        <f>IF(KT430="G",2,IF(KT430="R",0.5,IF(KT430="A",1)))</f>
        <v/>
      </c>
      <c r="LX430" s="4">
        <f>IF(KU430="G",0.5,IF(KU430="R",2,IF(KU430="A",1)))</f>
        <v/>
      </c>
      <c r="LY430" s="7">
        <f>(LK430*(LU430+LX430)+(LL430*(LU430+LX430)))</f>
        <v/>
      </c>
      <c r="LZ430" s="7">
        <f>(LN430*(LV430+LW430)+(LO430*(LV430+LW430)))</f>
        <v/>
      </c>
      <c r="MA430" s="11">
        <f>LY430-LZ430</f>
        <v/>
      </c>
      <c r="MB430" s="5">
        <f>MA430+2</f>
        <v/>
      </c>
      <c r="MC430" s="6">
        <f>MA430-2</f>
        <v/>
      </c>
      <c r="MD430" s="4">
        <f>LE430</f>
        <v/>
      </c>
      <c r="ME430" s="9">
        <f>IF(MD430=0,1000,MD430+0.75)</f>
        <v/>
      </c>
      <c r="MF430" s="10">
        <f>IF(MD430=0,0,MD430-0.75)</f>
        <v/>
      </c>
      <c r="MG430" s="4">
        <f>((LM430*(LU430+LX430))-((LP430*(LV430+LW430))))</f>
        <v/>
      </c>
      <c r="MH430" s="9">
        <f>MG430*1.2</f>
        <v/>
      </c>
      <c r="MI430" s="10">
        <f>MG430*0.8</f>
        <v/>
      </c>
      <c r="MJ430">
        <f>IFERROR(NX430,"")</f>
        <v/>
      </c>
      <c r="MK430">
        <f>IFERROR(NY430,"")</f>
        <v/>
      </c>
      <c r="ML430">
        <f>IFERROR(NZ430,"")</f>
        <v/>
      </c>
      <c r="MM430">
        <f>IFERROR(OA430,"")</f>
        <v/>
      </c>
      <c r="MN430">
        <f>IFERROR(OB430,"")</f>
        <v/>
      </c>
      <c r="MO430">
        <f>IFERROR(OC430,"")</f>
        <v/>
      </c>
      <c r="MP430" s="1">
        <f>COUNTIFS(#REF!,LT430,#REF!,1,#REF!,"&gt;="&amp;MC430,#REF!,"&lt;="&amp;MB430,#REF!,"&lt;="&amp;ME430,#REF!,"&gt;="&amp;MF430,#REF!,"="&amp;KV430,#REF!,"="&amp;KX430)</f>
        <v/>
      </c>
      <c r="MQ430" s="1">
        <f>COUNTIFS(#REF!,LT430,#REF!,0,#REF!,"&gt;="&amp;MC430,#REF!,"&lt;="&amp;MB430,#REF!,"&lt;="&amp;ME430,#REF!,"&gt;="&amp;MF430,#REF!,"="&amp;KV430,#REF!,"="&amp;KX430)</f>
        <v/>
      </c>
      <c r="MR430" s="1">
        <f>COUNTIFS(#REF!,LT430,#REF!,1,#REF!,"&gt;="&amp;MC430,#REF!,"&lt;="&amp;MB430,#REF!,"&lt;="&amp;ME430,#REF!,"&gt;="&amp;MF430,#REF!,"="&amp;KW430,#REF!,"="&amp;KY430)</f>
        <v/>
      </c>
      <c r="MS430" s="1">
        <f>COUNTIFS(#REF!,LT430,#REF!,0,#REF!,"&gt;="&amp;MC430,#REF!,"&lt;="&amp;MB430,#REF!,"&lt;="&amp;ME430,#REF!,"&gt;="&amp;MF430,#REF!,"="&amp;KW430,#REF!,"="&amp;KY430)</f>
        <v/>
      </c>
      <c r="MT430" s="1">
        <f>COUNTIFS(#REF!,LT430,#REF!,1,#REF!,"&gt;="&amp;MI430,#REF!,"&lt;="&amp;MH430,#REF!,"&lt;="&amp;ME430,#REF!,"&gt;="&amp;MF430)</f>
        <v/>
      </c>
      <c r="MU430" s="1">
        <f>COUNTIFS(#REF!,LT430,#REF!,0,#REF!,"&gt;="&amp;MI430,#REF!,"&lt;="&amp;MH430,#REF!,"&lt;="&amp;ME430,#REF!,"&gt;="&amp;MF430)</f>
        <v/>
      </c>
      <c r="MV430" s="1">
        <f>COUNTIFS(#REF!,LT430,#REF!,1,#REF!,"&gt;="&amp;MI430,#REF!,"&lt;="&amp;MH430,#REF!,"="&amp;KZ430,#REF!,"="&amp;LA430,#REF!,"&lt;="&amp;ME430,#REF!,"&gt;="&amp;MF430)</f>
        <v/>
      </c>
      <c r="MW430" s="1">
        <f>COUNTIFS(#REF!,LT430,#REF!,0,#REF!,"&gt;="&amp;MI430,#REF!,"&lt;="&amp;MH430,#REF!,"="&amp;KZ430,#REF!,"="&amp;LA430,#REF!,"&lt;="&amp;ME430,#REF!,"&gt;="&amp;MF430)</f>
        <v/>
      </c>
      <c r="MX430" s="1">
        <f>COUNTIFS(#REF!,LT430,#REF!,1,#REF!,"&gt;="&amp;MC430,#REF!,"&lt;="&amp;MB430,#REF!,"&lt;="&amp;ME430,#REF!,"&gt;="&amp;MF430)</f>
        <v/>
      </c>
      <c r="MY430" s="1">
        <f>COUNTIFS(#REF!,LT430,#REF!,0,#REF!,"&gt;="&amp;MC430,#REF!,"&lt;="&amp;MB430,#REF!,"&lt;="&amp;ME430,#REF!,"&gt;="&amp;MF430)</f>
        <v/>
      </c>
      <c r="MZ430" s="1">
        <f>COUNTIFS(#REF!,LT430,#REF!,1,#REF!,"&lt;="&amp;ME430,#REF!,"&gt;="&amp;MF430,#REF!,"="&amp;KV430,#REF!,"="&amp;KX430)</f>
        <v/>
      </c>
      <c r="NA430" s="1">
        <f>COUNTIFS(#REF!,LT430,#REF!,0,#REF!,"&lt;="&amp;ME430,#REF!,"&gt;="&amp;MF430,#REF!,"="&amp;KV430,#REF!,"="&amp;KX430)</f>
        <v/>
      </c>
      <c r="NB430" s="1">
        <f>COUNTIFS(#REF!,LT430,#REF!,1,#REF!,"&lt;="&amp;ME430,#REF!,"&gt;="&amp;MF430,#REF!,"="&amp;KW430,#REF!,"="&amp;KY430)</f>
        <v/>
      </c>
      <c r="NC430" s="1">
        <f>COUNTIFS(#REF!,LT430,#REF!,0,#REF!,"&lt;="&amp;ME430,#REF!,"&gt;="&amp;MF430,#REF!,"="&amp;KW430,#REF!,"="&amp;KY430)</f>
        <v/>
      </c>
      <c r="ND430" s="1">
        <f>MP430+MR430+MT430+MV430+MX430+MZ430+NB430</f>
        <v/>
      </c>
      <c r="NE430" s="1">
        <f>MQ430+MS430+MU430+MW430+MY430+NA430+NC430</f>
        <v/>
      </c>
      <c r="NF430" s="1">
        <f>ND430+NE430</f>
        <v/>
      </c>
      <c r="NG430" s="33">
        <f>ND430/(ND430+NE430)</f>
        <v/>
      </c>
      <c r="NH430" s="3">
        <f>1/NG430</f>
        <v/>
      </c>
      <c r="NI430" s="1">
        <f>LH430</f>
        <v/>
      </c>
      <c r="NJ430" s="79">
        <f>((1-NG430)*(1/(NI430-1))*0.98-(NG430*1))</f>
        <v/>
      </c>
      <c r="NK430" s="34">
        <f>IF(LR430&lt;0.9,0,IF(AND(LR430&gt;1.1),0,1))</f>
        <v/>
      </c>
      <c r="NL430" s="34">
        <f>IF(LS430&lt;0.9,0,IF(AND(LS430&gt;1.1),0,1))</f>
        <v/>
      </c>
      <c r="NM430" s="32">
        <f>IF(NF430&gt;99,1,0)</f>
        <v/>
      </c>
      <c r="NN430" s="32">
        <f>IF(NJ430&gt;0.0799,1,0)</f>
        <v/>
      </c>
      <c r="NO430" s="32">
        <f>IF(NJ430&gt;NQ430,1,0)</f>
        <v/>
      </c>
      <c r="NP430" s="32">
        <f>NM430+NN430+NO430+NK430+NL430</f>
        <v/>
      </c>
      <c r="NQ430" s="79">
        <f>(((100*NG430)*(NI430-1)*0.98)-((1-NG430)*100))/100</f>
        <v/>
      </c>
      <c r="NR430" s="34">
        <f>IF(LR430&lt;0.9,0,IF(AND(LR430&gt;1.1),0,1))</f>
        <v/>
      </c>
      <c r="NS430" s="34">
        <f>IF(LS430&lt;0.9,0,IF(AND(LS430&gt;1.1),0,1))</f>
        <v/>
      </c>
      <c r="NT430" s="32">
        <f>IF(NF430&gt;99,1,0)</f>
        <v/>
      </c>
      <c r="NU430" s="32">
        <f>IF(NQ430&gt;0.0799,1,0)</f>
        <v/>
      </c>
      <c r="NV430" s="32">
        <f>IF(NQ430&gt;NJ430,1,0)</f>
        <v/>
      </c>
      <c r="NW430" s="32">
        <f>NT430+NU430+NV430+NR430+NS430</f>
        <v/>
      </c>
      <c r="NX430">
        <f>IF(NP430=5,"LayHome1-0",IF(AND(NW430=5),"BackHome1-0",""))</f>
        <v/>
      </c>
      <c r="NY430">
        <f>IF(NP430=5,KN430,IF(AND(NW430=5),KN430,""))</f>
        <v/>
      </c>
      <c r="NZ430">
        <f>IF(NP430=5,"Match Odds",IF(AND(NW430=5),"Match Odds",""))</f>
        <v/>
      </c>
      <c r="OA430">
        <f>IF(NP430=5,KP430,IF(AND(NW430=5),KP430,""))</f>
        <v/>
      </c>
      <c r="OB430">
        <f>IF(NP430=5,"MATCH_ODDS",IF(AND(NW430=5),"MATCH_ODDS",""))</f>
        <v/>
      </c>
      <c r="OC430">
        <f>IF(NP430=5,"LAY",IF(AND(NW430=5),"BACK",""))</f>
        <v/>
      </c>
    </row>
    <row r="431" ht="16.5" customHeight="1" thickBot="1" thickTop="1">
      <c r="A431" s="2" t="n"/>
      <c r="KN431" s="1">
        <f>IF(INDEX(#REF!,MATCH('HT 1-0'!D431,#REF!,0))=INDEX(#REF!,MATCH('HT 1-0'!D431,#REF!,0)),INDEX(#REF!,MATCH('HT 1-0'!D431,#REF!,0)),"ERROR")</f>
        <v/>
      </c>
      <c r="KO431" s="1">
        <f>IF(INDEX(#REF!,MATCH('HT 1-0'!E431,#REF!,0))=INDEX(#REF!,MATCH('HT 1-0'!E431,#REF!,0)),INDEX(#REF!,MATCH('HT 1-0'!E431,#REF!,0)),"ERROR")</f>
        <v/>
      </c>
      <c r="KP431" s="1">
        <f>KN431&amp;" v "&amp;KO431</f>
        <v/>
      </c>
      <c r="KQ431">
        <f>B431&amp;"_"&amp;C431</f>
        <v/>
      </c>
      <c r="KR431" s="1">
        <f>IF((HW431/KK431)&lt;0.335,"G",IF((HW431/KK431)&gt;0.67,"R","A"))</f>
        <v/>
      </c>
      <c r="KS431" s="1">
        <f>IF((HX431/KK431)&lt;0.335,"G",IF((HX431/KK431)&gt;0.67,"R","A"))</f>
        <v/>
      </c>
      <c r="KT431" s="1">
        <f>IF((IH431/KK431)&lt;0.335,"G",IF((IH431/KK431)&gt;0.67,"R","A"))</f>
        <v/>
      </c>
      <c r="KU431" s="1">
        <f>IF((II431/KK431)&lt;0.335,"G",IF((II431/KK431)&gt;0.67,"R","A"))</f>
        <v/>
      </c>
      <c r="KV431" s="1">
        <f>IF((HZ431/KK431)&lt;0.335,"G",IF((HZ431/KK431)&gt;0.67,"R","A"))</f>
        <v/>
      </c>
      <c r="KW431" s="1">
        <f>IF((HY431/KK431)&lt;0.335,"G",IF((HY431/KK431)&gt;0.67,"R","A"))</f>
        <v/>
      </c>
      <c r="KX431" s="1">
        <f>IF((IK431/KK431)&lt;0.335,"G",IF((IK431/KK431)&gt;0.67,"R","A"))</f>
        <v/>
      </c>
      <c r="KY431" s="1">
        <f>IF((IJ431/KK431)&lt;0.335,"G",IF((IJ431/KK431)&gt;0.67,"R","A"))</f>
        <v/>
      </c>
      <c r="KZ431" s="1">
        <f>IF((HQ431/KK431)&lt;0.335,"G",IF((HQ431/KK431)&gt;0.67,"R","A"))</f>
        <v/>
      </c>
      <c r="LA431" s="1">
        <f>IF((IB431/KK431)&lt;0.335,"G",IF((IB431/KK431)&gt;0.67,"R","A"))</f>
        <v/>
      </c>
      <c r="LB431">
        <f>IF(LQ431="1-0",INDEX(Scrape!#REF!,MATCH('HT 1-0'!KP431,Scrape!$B:$B,0)),"")</f>
        <v/>
      </c>
      <c r="LC431">
        <f>IF(LQ431="1-0",INDEX(Scrape!$A:$A,MATCH('HT 1-0'!KP431,Scrape!$B:$B,0)),"")</f>
        <v/>
      </c>
      <c r="LD431">
        <f>IF(LQ431="1-0",INDEX(Scrape!$B:$B,MATCH('HT 1-0'!KP431,Scrape!$B:$B,0)),"")</f>
        <v/>
      </c>
      <c r="LE431">
        <f>IF(LQ431="1-0",INDEX(Scrape!$C:$C,MATCH('HT 1-0'!KP431,Scrape!$B:$B,0)),"")</f>
        <v/>
      </c>
      <c r="LF431">
        <f>IF(LQ431="1-0",INDEX(Scrape!$D:$D,MATCH('HT 1-0'!KP431,Scrape!$B:$B,0)),"")</f>
        <v/>
      </c>
      <c r="LG431">
        <f>IF(LQ431="1-0",INDEX(Scrape!$E:$E,MATCH('HT 1-0'!KP431,Scrape!$B:$B,0)),"")</f>
        <v/>
      </c>
      <c r="LH431">
        <f>IF(LQ431="1-0",INDEX(Scrape!$F:$F,MATCH('HT 1-0'!KP431,Scrape!$B:$B,0)),"")</f>
        <v/>
      </c>
      <c r="LI431">
        <f>IF(LQ431="1-0",INDEX(Scrape!$G:$G,MATCH('HT 1-0'!KP431,Scrape!$B:$B,0)),"")</f>
        <v/>
      </c>
      <c r="LJ431">
        <f>IF(LQ431="1-0",INDEX(Scrape!$H:$H,MATCH('HT 1-0'!KP431,Scrape!$B:$B,0)),"")</f>
        <v/>
      </c>
      <c r="LK431">
        <f>IF(LQ431="1-0",INDEX(Scrape!$I:$I,MATCH('HT 1-0'!KP431,Scrape!$B:$B,0)),"")</f>
        <v/>
      </c>
      <c r="LL431">
        <f>IF(LQ431="1-0",INDEX(Scrape!$J:$J,MATCH('HT 1-0'!KP431,Scrape!$B:$B,0)),"")</f>
        <v/>
      </c>
      <c r="LM431">
        <f>IF(LQ431="1-0",INDEX(Scrape!$K:$K,MATCH('HT 1-0'!KP431,Scrape!$B:$B,0)),"")</f>
        <v/>
      </c>
      <c r="LN431">
        <f>IF(LQ431="1-0",INDEX(Scrape!$L:$L,MATCH('HT 1-0'!KP431,Scrape!$B:$B,0)),"")</f>
        <v/>
      </c>
      <c r="LO431">
        <f>IF(LQ431="1-0",INDEX(Scrape!$M:$M,MATCH('HT 1-0'!KP431,Scrape!$B:$B,0)),"")</f>
        <v/>
      </c>
      <c r="LP431">
        <f>IF(LQ431="1-0",INDEX(Scrape!$N:$N,MATCH('HT 1-0'!KP431,Scrape!$B:$B,0)),"")</f>
        <v/>
      </c>
      <c r="LQ431">
        <f>INDEX(Scrape!$O:$O,MATCH('HT 1-0'!KP431,Scrape!$B:$B,0))</f>
        <v/>
      </c>
      <c r="LR431">
        <f>(1/LJ431)+(1/LI431)+(1/LH431)</f>
        <v/>
      </c>
      <c r="LS431">
        <f>(1/LG431)+(1/LF431)+(1/LE431)</f>
        <v/>
      </c>
      <c r="LT431" s="8">
        <f>IF(INDEX(#REF!,MATCH(KQ431,#REF!,0))=INDEX(#REF!,MATCH(KQ431,#REF!,0)),INDEX(#REF!,MATCH(KQ431,#REF!,0)),"ERROR")</f>
        <v/>
      </c>
      <c r="LU431" s="4">
        <f>IF(KR431="G",2,IF(KR431="R",0.5,IF(KR431="A",1)))</f>
        <v/>
      </c>
      <c r="LV431" s="4">
        <f>IF(KS431="G",0.5,IF(KS431="R",2,IF(KS431="A",1)))</f>
        <v/>
      </c>
      <c r="LW431" s="4">
        <f>IF(KT431="G",2,IF(KT431="R",0.5,IF(KT431="A",1)))</f>
        <v/>
      </c>
      <c r="LX431" s="4">
        <f>IF(KU431="G",0.5,IF(KU431="R",2,IF(KU431="A",1)))</f>
        <v/>
      </c>
      <c r="LY431" s="7">
        <f>(LK431*(LU431+LX431)+(LL431*(LU431+LX431)))</f>
        <v/>
      </c>
      <c r="LZ431" s="7">
        <f>(LN431*(LV431+LW431)+(LO431*(LV431+LW431)))</f>
        <v/>
      </c>
      <c r="MA431" s="11">
        <f>LY431-LZ431</f>
        <v/>
      </c>
      <c r="MB431" s="5">
        <f>MA431+2</f>
        <v/>
      </c>
      <c r="MC431" s="6">
        <f>MA431-2</f>
        <v/>
      </c>
      <c r="MD431" s="4">
        <f>LE431</f>
        <v/>
      </c>
      <c r="ME431" s="9">
        <f>IF(MD431=0,1000,MD431+0.75)</f>
        <v/>
      </c>
      <c r="MF431" s="10">
        <f>IF(MD431=0,0,MD431-0.75)</f>
        <v/>
      </c>
      <c r="MG431" s="4">
        <f>((LM431*(LU431+LX431))-((LP431*(LV431+LW431))))</f>
        <v/>
      </c>
      <c r="MH431" s="9">
        <f>MG431*1.2</f>
        <v/>
      </c>
      <c r="MI431" s="10">
        <f>MG431*0.8</f>
        <v/>
      </c>
      <c r="MJ431">
        <f>IFERROR(NX431,"")</f>
        <v/>
      </c>
      <c r="MK431">
        <f>IFERROR(NY431,"")</f>
        <v/>
      </c>
      <c r="ML431">
        <f>IFERROR(NZ431,"")</f>
        <v/>
      </c>
      <c r="MM431">
        <f>IFERROR(OA431,"")</f>
        <v/>
      </c>
      <c r="MN431">
        <f>IFERROR(OB431,"")</f>
        <v/>
      </c>
      <c r="MO431">
        <f>IFERROR(OC431,"")</f>
        <v/>
      </c>
      <c r="MP431" s="1">
        <f>COUNTIFS(#REF!,LT431,#REF!,1,#REF!,"&gt;="&amp;MC431,#REF!,"&lt;="&amp;MB431,#REF!,"&lt;="&amp;ME431,#REF!,"&gt;="&amp;MF431,#REF!,"="&amp;KV431,#REF!,"="&amp;KX431)</f>
        <v/>
      </c>
      <c r="MQ431" s="1">
        <f>COUNTIFS(#REF!,LT431,#REF!,0,#REF!,"&gt;="&amp;MC431,#REF!,"&lt;="&amp;MB431,#REF!,"&lt;="&amp;ME431,#REF!,"&gt;="&amp;MF431,#REF!,"="&amp;KV431,#REF!,"="&amp;KX431)</f>
        <v/>
      </c>
      <c r="MR431" s="1">
        <f>COUNTIFS(#REF!,LT431,#REF!,1,#REF!,"&gt;="&amp;MC431,#REF!,"&lt;="&amp;MB431,#REF!,"&lt;="&amp;ME431,#REF!,"&gt;="&amp;MF431,#REF!,"="&amp;KW431,#REF!,"="&amp;KY431)</f>
        <v/>
      </c>
      <c r="MS431" s="1">
        <f>COUNTIFS(#REF!,LT431,#REF!,0,#REF!,"&gt;="&amp;MC431,#REF!,"&lt;="&amp;MB431,#REF!,"&lt;="&amp;ME431,#REF!,"&gt;="&amp;MF431,#REF!,"="&amp;KW431,#REF!,"="&amp;KY431)</f>
        <v/>
      </c>
      <c r="MT431" s="1">
        <f>COUNTIFS(#REF!,LT431,#REF!,1,#REF!,"&gt;="&amp;MI431,#REF!,"&lt;="&amp;MH431,#REF!,"&lt;="&amp;ME431,#REF!,"&gt;="&amp;MF431)</f>
        <v/>
      </c>
      <c r="MU431" s="1">
        <f>COUNTIFS(#REF!,LT431,#REF!,0,#REF!,"&gt;="&amp;MI431,#REF!,"&lt;="&amp;MH431,#REF!,"&lt;="&amp;ME431,#REF!,"&gt;="&amp;MF431)</f>
        <v/>
      </c>
      <c r="MV431" s="1">
        <f>COUNTIFS(#REF!,LT431,#REF!,1,#REF!,"&gt;="&amp;MI431,#REF!,"&lt;="&amp;MH431,#REF!,"="&amp;KZ431,#REF!,"="&amp;LA431,#REF!,"&lt;="&amp;ME431,#REF!,"&gt;="&amp;MF431)</f>
        <v/>
      </c>
      <c r="MW431" s="1">
        <f>COUNTIFS(#REF!,LT431,#REF!,0,#REF!,"&gt;="&amp;MI431,#REF!,"&lt;="&amp;MH431,#REF!,"="&amp;KZ431,#REF!,"="&amp;LA431,#REF!,"&lt;="&amp;ME431,#REF!,"&gt;="&amp;MF431)</f>
        <v/>
      </c>
      <c r="MX431" s="1">
        <f>COUNTIFS(#REF!,LT431,#REF!,1,#REF!,"&gt;="&amp;MC431,#REF!,"&lt;="&amp;MB431,#REF!,"&lt;="&amp;ME431,#REF!,"&gt;="&amp;MF431)</f>
        <v/>
      </c>
      <c r="MY431" s="1">
        <f>COUNTIFS(#REF!,LT431,#REF!,0,#REF!,"&gt;="&amp;MC431,#REF!,"&lt;="&amp;MB431,#REF!,"&lt;="&amp;ME431,#REF!,"&gt;="&amp;MF431)</f>
        <v/>
      </c>
      <c r="MZ431" s="1">
        <f>COUNTIFS(#REF!,LT431,#REF!,1,#REF!,"&lt;="&amp;ME431,#REF!,"&gt;="&amp;MF431,#REF!,"="&amp;KV431,#REF!,"="&amp;KX431)</f>
        <v/>
      </c>
      <c r="NA431" s="1">
        <f>COUNTIFS(#REF!,LT431,#REF!,0,#REF!,"&lt;="&amp;ME431,#REF!,"&gt;="&amp;MF431,#REF!,"="&amp;KV431,#REF!,"="&amp;KX431)</f>
        <v/>
      </c>
      <c r="NB431" s="1">
        <f>COUNTIFS(#REF!,LT431,#REF!,1,#REF!,"&lt;="&amp;ME431,#REF!,"&gt;="&amp;MF431,#REF!,"="&amp;KW431,#REF!,"="&amp;KY431)</f>
        <v/>
      </c>
      <c r="NC431" s="1">
        <f>COUNTIFS(#REF!,LT431,#REF!,0,#REF!,"&lt;="&amp;ME431,#REF!,"&gt;="&amp;MF431,#REF!,"="&amp;KW431,#REF!,"="&amp;KY431)</f>
        <v/>
      </c>
      <c r="ND431" s="1">
        <f>MP431+MR431+MT431+MV431+MX431+MZ431+NB431</f>
        <v/>
      </c>
      <c r="NE431" s="1">
        <f>MQ431+MS431+MU431+MW431+MY431+NA431+NC431</f>
        <v/>
      </c>
      <c r="NF431" s="1">
        <f>ND431+NE431</f>
        <v/>
      </c>
      <c r="NG431" s="33">
        <f>ND431/(ND431+NE431)</f>
        <v/>
      </c>
      <c r="NH431" s="3">
        <f>1/NG431</f>
        <v/>
      </c>
      <c r="NI431" s="1">
        <f>LH431</f>
        <v/>
      </c>
      <c r="NJ431" s="79">
        <f>((1-NG431)*(1/(NI431-1))*0.98-(NG431*1))</f>
        <v/>
      </c>
      <c r="NK431" s="34">
        <f>IF(LR431&lt;0.9,0,IF(AND(LR431&gt;1.1),0,1))</f>
        <v/>
      </c>
      <c r="NL431" s="34">
        <f>IF(LS431&lt;0.9,0,IF(AND(LS431&gt;1.1),0,1))</f>
        <v/>
      </c>
      <c r="NM431" s="32">
        <f>IF(NF431&gt;99,1,0)</f>
        <v/>
      </c>
      <c r="NN431" s="32">
        <f>IF(NJ431&gt;0.0799,1,0)</f>
        <v/>
      </c>
      <c r="NO431" s="32">
        <f>IF(NJ431&gt;NQ431,1,0)</f>
        <v/>
      </c>
      <c r="NP431" s="32">
        <f>NM431+NN431+NO431+NK431+NL431</f>
        <v/>
      </c>
      <c r="NQ431" s="79">
        <f>(((100*NG431)*(NI431-1)*0.98)-((1-NG431)*100))/100</f>
        <v/>
      </c>
      <c r="NR431" s="34">
        <f>IF(LR431&lt;0.9,0,IF(AND(LR431&gt;1.1),0,1))</f>
        <v/>
      </c>
      <c r="NS431" s="34">
        <f>IF(LS431&lt;0.9,0,IF(AND(LS431&gt;1.1),0,1))</f>
        <v/>
      </c>
      <c r="NT431" s="32">
        <f>IF(NF431&gt;99,1,0)</f>
        <v/>
      </c>
      <c r="NU431" s="32">
        <f>IF(NQ431&gt;0.0799,1,0)</f>
        <v/>
      </c>
      <c r="NV431" s="32">
        <f>IF(NQ431&gt;NJ431,1,0)</f>
        <v/>
      </c>
      <c r="NW431" s="32">
        <f>NT431+NU431+NV431+NR431+NS431</f>
        <v/>
      </c>
      <c r="NX431">
        <f>IF(NP431=5,"LayHome1-0",IF(AND(NW431=5),"BackHome1-0",""))</f>
        <v/>
      </c>
      <c r="NY431">
        <f>IF(NP431=5,KN431,IF(AND(NW431=5),KN431,""))</f>
        <v/>
      </c>
      <c r="NZ431">
        <f>IF(NP431=5,"Match Odds",IF(AND(NW431=5),"Match Odds",""))</f>
        <v/>
      </c>
      <c r="OA431">
        <f>IF(NP431=5,KP431,IF(AND(NW431=5),KP431,""))</f>
        <v/>
      </c>
      <c r="OB431">
        <f>IF(NP431=5,"MATCH_ODDS",IF(AND(NW431=5),"MATCH_ODDS",""))</f>
        <v/>
      </c>
      <c r="OC431">
        <f>IF(NP431=5,"LAY",IF(AND(NW431=5),"BACK",""))</f>
        <v/>
      </c>
    </row>
    <row r="432" ht="16.5" customHeight="1" thickBot="1" thickTop="1">
      <c r="A432" s="2" t="n"/>
      <c r="KN432" s="1">
        <f>IF(INDEX(#REF!,MATCH('HT 1-0'!D432,#REF!,0))=INDEX(#REF!,MATCH('HT 1-0'!D432,#REF!,0)),INDEX(#REF!,MATCH('HT 1-0'!D432,#REF!,0)),"ERROR")</f>
        <v/>
      </c>
      <c r="KO432" s="1">
        <f>IF(INDEX(#REF!,MATCH('HT 1-0'!E432,#REF!,0))=INDEX(#REF!,MATCH('HT 1-0'!E432,#REF!,0)),INDEX(#REF!,MATCH('HT 1-0'!E432,#REF!,0)),"ERROR")</f>
        <v/>
      </c>
      <c r="KP432" s="1">
        <f>KN432&amp;" v "&amp;KO432</f>
        <v/>
      </c>
      <c r="KQ432">
        <f>B432&amp;"_"&amp;C432</f>
        <v/>
      </c>
      <c r="KR432" s="1">
        <f>IF((HW432/KK432)&lt;0.335,"G",IF((HW432/KK432)&gt;0.67,"R","A"))</f>
        <v/>
      </c>
      <c r="KS432" s="1">
        <f>IF((HX432/KK432)&lt;0.335,"G",IF((HX432/KK432)&gt;0.67,"R","A"))</f>
        <v/>
      </c>
      <c r="KT432" s="1">
        <f>IF((IH432/KK432)&lt;0.335,"G",IF((IH432/KK432)&gt;0.67,"R","A"))</f>
        <v/>
      </c>
      <c r="KU432" s="1">
        <f>IF((II432/KK432)&lt;0.335,"G",IF((II432/KK432)&gt;0.67,"R","A"))</f>
        <v/>
      </c>
      <c r="KV432" s="1">
        <f>IF((HZ432/KK432)&lt;0.335,"G",IF((HZ432/KK432)&gt;0.67,"R","A"))</f>
        <v/>
      </c>
      <c r="KW432" s="1">
        <f>IF((HY432/KK432)&lt;0.335,"G",IF((HY432/KK432)&gt;0.67,"R","A"))</f>
        <v/>
      </c>
      <c r="KX432" s="1">
        <f>IF((IK432/KK432)&lt;0.335,"G",IF((IK432/KK432)&gt;0.67,"R","A"))</f>
        <v/>
      </c>
      <c r="KY432" s="1">
        <f>IF((IJ432/KK432)&lt;0.335,"G",IF((IJ432/KK432)&gt;0.67,"R","A"))</f>
        <v/>
      </c>
      <c r="KZ432" s="1">
        <f>IF((HQ432/KK432)&lt;0.335,"G",IF((HQ432/KK432)&gt;0.67,"R","A"))</f>
        <v/>
      </c>
      <c r="LA432" s="1">
        <f>IF((IB432/KK432)&lt;0.335,"G",IF((IB432/KK432)&gt;0.67,"R","A"))</f>
        <v/>
      </c>
      <c r="LB432">
        <f>IF(LQ432="1-0",INDEX(Scrape!#REF!,MATCH('HT 1-0'!KP432,Scrape!$B:$B,0)),"")</f>
        <v/>
      </c>
      <c r="LC432">
        <f>IF(LQ432="1-0",INDEX(Scrape!$A:$A,MATCH('HT 1-0'!KP432,Scrape!$B:$B,0)),"")</f>
        <v/>
      </c>
      <c r="LD432">
        <f>IF(LQ432="1-0",INDEX(Scrape!$B:$B,MATCH('HT 1-0'!KP432,Scrape!$B:$B,0)),"")</f>
        <v/>
      </c>
      <c r="LE432">
        <f>IF(LQ432="1-0",INDEX(Scrape!$C:$C,MATCH('HT 1-0'!KP432,Scrape!$B:$B,0)),"")</f>
        <v/>
      </c>
      <c r="LF432">
        <f>IF(LQ432="1-0",INDEX(Scrape!$D:$D,MATCH('HT 1-0'!KP432,Scrape!$B:$B,0)),"")</f>
        <v/>
      </c>
      <c r="LG432">
        <f>IF(LQ432="1-0",INDEX(Scrape!$E:$E,MATCH('HT 1-0'!KP432,Scrape!$B:$B,0)),"")</f>
        <v/>
      </c>
      <c r="LH432">
        <f>IF(LQ432="1-0",INDEX(Scrape!$F:$F,MATCH('HT 1-0'!KP432,Scrape!$B:$B,0)),"")</f>
        <v/>
      </c>
      <c r="LI432">
        <f>IF(LQ432="1-0",INDEX(Scrape!$G:$G,MATCH('HT 1-0'!KP432,Scrape!$B:$B,0)),"")</f>
        <v/>
      </c>
      <c r="LJ432">
        <f>IF(LQ432="1-0",INDEX(Scrape!$H:$H,MATCH('HT 1-0'!KP432,Scrape!$B:$B,0)),"")</f>
        <v/>
      </c>
      <c r="LK432">
        <f>IF(LQ432="1-0",INDEX(Scrape!$I:$I,MATCH('HT 1-0'!KP432,Scrape!$B:$B,0)),"")</f>
        <v/>
      </c>
      <c r="LL432">
        <f>IF(LQ432="1-0",INDEX(Scrape!$J:$J,MATCH('HT 1-0'!KP432,Scrape!$B:$B,0)),"")</f>
        <v/>
      </c>
      <c r="LM432">
        <f>IF(LQ432="1-0",INDEX(Scrape!$K:$K,MATCH('HT 1-0'!KP432,Scrape!$B:$B,0)),"")</f>
        <v/>
      </c>
      <c r="LN432">
        <f>IF(LQ432="1-0",INDEX(Scrape!$L:$L,MATCH('HT 1-0'!KP432,Scrape!$B:$B,0)),"")</f>
        <v/>
      </c>
      <c r="LO432">
        <f>IF(LQ432="1-0",INDEX(Scrape!$M:$M,MATCH('HT 1-0'!KP432,Scrape!$B:$B,0)),"")</f>
        <v/>
      </c>
      <c r="LP432">
        <f>IF(LQ432="1-0",INDEX(Scrape!$N:$N,MATCH('HT 1-0'!KP432,Scrape!$B:$B,0)),"")</f>
        <v/>
      </c>
      <c r="LQ432">
        <f>INDEX(Scrape!$O:$O,MATCH('HT 1-0'!KP432,Scrape!$B:$B,0))</f>
        <v/>
      </c>
      <c r="LR432">
        <f>(1/LJ432)+(1/LI432)+(1/LH432)</f>
        <v/>
      </c>
      <c r="LS432">
        <f>(1/LG432)+(1/LF432)+(1/LE432)</f>
        <v/>
      </c>
      <c r="LT432" s="8">
        <f>IF(INDEX(#REF!,MATCH(KQ432,#REF!,0))=INDEX(#REF!,MATCH(KQ432,#REF!,0)),INDEX(#REF!,MATCH(KQ432,#REF!,0)),"ERROR")</f>
        <v/>
      </c>
      <c r="LU432" s="4">
        <f>IF(KR432="G",2,IF(KR432="R",0.5,IF(KR432="A",1)))</f>
        <v/>
      </c>
      <c r="LV432" s="4">
        <f>IF(KS432="G",0.5,IF(KS432="R",2,IF(KS432="A",1)))</f>
        <v/>
      </c>
      <c r="LW432" s="4">
        <f>IF(KT432="G",2,IF(KT432="R",0.5,IF(KT432="A",1)))</f>
        <v/>
      </c>
      <c r="LX432" s="4">
        <f>IF(KU432="G",0.5,IF(KU432="R",2,IF(KU432="A",1)))</f>
        <v/>
      </c>
      <c r="LY432" s="7">
        <f>(LK432*(LU432+LX432)+(LL432*(LU432+LX432)))</f>
        <v/>
      </c>
      <c r="LZ432" s="7">
        <f>(LN432*(LV432+LW432)+(LO432*(LV432+LW432)))</f>
        <v/>
      </c>
      <c r="MA432" s="11">
        <f>LY432-LZ432</f>
        <v/>
      </c>
      <c r="MB432" s="5">
        <f>MA432+2</f>
        <v/>
      </c>
      <c r="MC432" s="6">
        <f>MA432-2</f>
        <v/>
      </c>
      <c r="MD432" s="4">
        <f>LE432</f>
        <v/>
      </c>
      <c r="ME432" s="9">
        <f>IF(MD432=0,1000,MD432+0.75)</f>
        <v/>
      </c>
      <c r="MF432" s="10">
        <f>IF(MD432=0,0,MD432-0.75)</f>
        <v/>
      </c>
      <c r="MG432" s="4">
        <f>((LM432*(LU432+LX432))-((LP432*(LV432+LW432))))</f>
        <v/>
      </c>
      <c r="MH432" s="9">
        <f>MG432*1.2</f>
        <v/>
      </c>
      <c r="MI432" s="10">
        <f>MG432*0.8</f>
        <v/>
      </c>
      <c r="MJ432">
        <f>IFERROR(NX432,"")</f>
        <v/>
      </c>
      <c r="MK432">
        <f>IFERROR(NY432,"")</f>
        <v/>
      </c>
      <c r="ML432">
        <f>IFERROR(NZ432,"")</f>
        <v/>
      </c>
      <c r="MM432">
        <f>IFERROR(OA432,"")</f>
        <v/>
      </c>
      <c r="MN432">
        <f>IFERROR(OB432,"")</f>
        <v/>
      </c>
      <c r="MO432">
        <f>IFERROR(OC432,"")</f>
        <v/>
      </c>
      <c r="MP432" s="1">
        <f>COUNTIFS(#REF!,LT432,#REF!,1,#REF!,"&gt;="&amp;MC432,#REF!,"&lt;="&amp;MB432,#REF!,"&lt;="&amp;ME432,#REF!,"&gt;="&amp;MF432,#REF!,"="&amp;KV432,#REF!,"="&amp;KX432)</f>
        <v/>
      </c>
      <c r="MQ432" s="1">
        <f>COUNTIFS(#REF!,LT432,#REF!,0,#REF!,"&gt;="&amp;MC432,#REF!,"&lt;="&amp;MB432,#REF!,"&lt;="&amp;ME432,#REF!,"&gt;="&amp;MF432,#REF!,"="&amp;KV432,#REF!,"="&amp;KX432)</f>
        <v/>
      </c>
      <c r="MR432" s="1">
        <f>COUNTIFS(#REF!,LT432,#REF!,1,#REF!,"&gt;="&amp;MC432,#REF!,"&lt;="&amp;MB432,#REF!,"&lt;="&amp;ME432,#REF!,"&gt;="&amp;MF432,#REF!,"="&amp;KW432,#REF!,"="&amp;KY432)</f>
        <v/>
      </c>
      <c r="MS432" s="1">
        <f>COUNTIFS(#REF!,LT432,#REF!,0,#REF!,"&gt;="&amp;MC432,#REF!,"&lt;="&amp;MB432,#REF!,"&lt;="&amp;ME432,#REF!,"&gt;="&amp;MF432,#REF!,"="&amp;KW432,#REF!,"="&amp;KY432)</f>
        <v/>
      </c>
      <c r="MT432" s="1">
        <f>COUNTIFS(#REF!,LT432,#REF!,1,#REF!,"&gt;="&amp;MI432,#REF!,"&lt;="&amp;MH432,#REF!,"&lt;="&amp;ME432,#REF!,"&gt;="&amp;MF432)</f>
        <v/>
      </c>
      <c r="MU432" s="1">
        <f>COUNTIFS(#REF!,LT432,#REF!,0,#REF!,"&gt;="&amp;MI432,#REF!,"&lt;="&amp;MH432,#REF!,"&lt;="&amp;ME432,#REF!,"&gt;="&amp;MF432)</f>
        <v/>
      </c>
      <c r="MV432" s="1">
        <f>COUNTIFS(#REF!,LT432,#REF!,1,#REF!,"&gt;="&amp;MI432,#REF!,"&lt;="&amp;MH432,#REF!,"="&amp;KZ432,#REF!,"="&amp;LA432,#REF!,"&lt;="&amp;ME432,#REF!,"&gt;="&amp;MF432)</f>
        <v/>
      </c>
      <c r="MW432" s="1">
        <f>COUNTIFS(#REF!,LT432,#REF!,0,#REF!,"&gt;="&amp;MI432,#REF!,"&lt;="&amp;MH432,#REF!,"="&amp;KZ432,#REF!,"="&amp;LA432,#REF!,"&lt;="&amp;ME432,#REF!,"&gt;="&amp;MF432)</f>
        <v/>
      </c>
      <c r="MX432" s="1">
        <f>COUNTIFS(#REF!,LT432,#REF!,1,#REF!,"&gt;="&amp;MC432,#REF!,"&lt;="&amp;MB432,#REF!,"&lt;="&amp;ME432,#REF!,"&gt;="&amp;MF432)</f>
        <v/>
      </c>
      <c r="MY432" s="1">
        <f>COUNTIFS(#REF!,LT432,#REF!,0,#REF!,"&gt;="&amp;MC432,#REF!,"&lt;="&amp;MB432,#REF!,"&lt;="&amp;ME432,#REF!,"&gt;="&amp;MF432)</f>
        <v/>
      </c>
      <c r="MZ432" s="1">
        <f>COUNTIFS(#REF!,LT432,#REF!,1,#REF!,"&lt;="&amp;ME432,#REF!,"&gt;="&amp;MF432,#REF!,"="&amp;KV432,#REF!,"="&amp;KX432)</f>
        <v/>
      </c>
      <c r="NA432" s="1">
        <f>COUNTIFS(#REF!,LT432,#REF!,0,#REF!,"&lt;="&amp;ME432,#REF!,"&gt;="&amp;MF432,#REF!,"="&amp;KV432,#REF!,"="&amp;KX432)</f>
        <v/>
      </c>
      <c r="NB432" s="1">
        <f>COUNTIFS(#REF!,LT432,#REF!,1,#REF!,"&lt;="&amp;ME432,#REF!,"&gt;="&amp;MF432,#REF!,"="&amp;KW432,#REF!,"="&amp;KY432)</f>
        <v/>
      </c>
      <c r="NC432" s="1">
        <f>COUNTIFS(#REF!,LT432,#REF!,0,#REF!,"&lt;="&amp;ME432,#REF!,"&gt;="&amp;MF432,#REF!,"="&amp;KW432,#REF!,"="&amp;KY432)</f>
        <v/>
      </c>
      <c r="ND432" s="1">
        <f>MP432+MR432+MT432+MV432+MX432+MZ432+NB432</f>
        <v/>
      </c>
      <c r="NE432" s="1">
        <f>MQ432+MS432+MU432+MW432+MY432+NA432+NC432</f>
        <v/>
      </c>
      <c r="NF432" s="1">
        <f>ND432+NE432</f>
        <v/>
      </c>
      <c r="NG432" s="33">
        <f>ND432/(ND432+NE432)</f>
        <v/>
      </c>
      <c r="NH432" s="3">
        <f>1/NG432</f>
        <v/>
      </c>
      <c r="NI432" s="1">
        <f>LH432</f>
        <v/>
      </c>
      <c r="NJ432" s="79">
        <f>((1-NG432)*(1/(NI432-1))*0.98-(NG432*1))</f>
        <v/>
      </c>
      <c r="NK432" s="34">
        <f>IF(LR432&lt;0.9,0,IF(AND(LR432&gt;1.1),0,1))</f>
        <v/>
      </c>
      <c r="NL432" s="34">
        <f>IF(LS432&lt;0.9,0,IF(AND(LS432&gt;1.1),0,1))</f>
        <v/>
      </c>
      <c r="NM432" s="32">
        <f>IF(NF432&gt;99,1,0)</f>
        <v/>
      </c>
      <c r="NN432" s="32">
        <f>IF(NJ432&gt;0.0799,1,0)</f>
        <v/>
      </c>
      <c r="NO432" s="32">
        <f>IF(NJ432&gt;NQ432,1,0)</f>
        <v/>
      </c>
      <c r="NP432" s="32">
        <f>NM432+NN432+NO432+NK432+NL432</f>
        <v/>
      </c>
      <c r="NQ432" s="79">
        <f>(((100*NG432)*(NI432-1)*0.98)-((1-NG432)*100))/100</f>
        <v/>
      </c>
      <c r="NR432" s="34">
        <f>IF(LR432&lt;0.9,0,IF(AND(LR432&gt;1.1),0,1))</f>
        <v/>
      </c>
      <c r="NS432" s="34">
        <f>IF(LS432&lt;0.9,0,IF(AND(LS432&gt;1.1),0,1))</f>
        <v/>
      </c>
      <c r="NT432" s="32">
        <f>IF(NF432&gt;99,1,0)</f>
        <v/>
      </c>
      <c r="NU432" s="32">
        <f>IF(NQ432&gt;0.0799,1,0)</f>
        <v/>
      </c>
      <c r="NV432" s="32">
        <f>IF(NQ432&gt;NJ432,1,0)</f>
        <v/>
      </c>
      <c r="NW432" s="32">
        <f>NT432+NU432+NV432+NR432+NS432</f>
        <v/>
      </c>
      <c r="NX432">
        <f>IF(NP432=5,"LayHome1-0",IF(AND(NW432=5),"BackHome1-0",""))</f>
        <v/>
      </c>
      <c r="NY432">
        <f>IF(NP432=5,KN432,IF(AND(NW432=5),KN432,""))</f>
        <v/>
      </c>
      <c r="NZ432">
        <f>IF(NP432=5,"Match Odds",IF(AND(NW432=5),"Match Odds",""))</f>
        <v/>
      </c>
      <c r="OA432">
        <f>IF(NP432=5,KP432,IF(AND(NW432=5),KP432,""))</f>
        <v/>
      </c>
      <c r="OB432">
        <f>IF(NP432=5,"MATCH_ODDS",IF(AND(NW432=5),"MATCH_ODDS",""))</f>
        <v/>
      </c>
      <c r="OC432">
        <f>IF(NP432=5,"LAY",IF(AND(NW432=5),"BACK",""))</f>
        <v/>
      </c>
    </row>
    <row r="433" ht="16.5" customHeight="1" thickBot="1" thickTop="1">
      <c r="A433" s="2" t="n"/>
      <c r="KN433" s="1">
        <f>IF(INDEX(#REF!,MATCH('HT 1-0'!D433,#REF!,0))=INDEX(#REF!,MATCH('HT 1-0'!D433,#REF!,0)),INDEX(#REF!,MATCH('HT 1-0'!D433,#REF!,0)),"ERROR")</f>
        <v/>
      </c>
      <c r="KO433" s="1">
        <f>IF(INDEX(#REF!,MATCH('HT 1-0'!E433,#REF!,0))=INDEX(#REF!,MATCH('HT 1-0'!E433,#REF!,0)),INDEX(#REF!,MATCH('HT 1-0'!E433,#REF!,0)),"ERROR")</f>
        <v/>
      </c>
      <c r="KP433" s="1">
        <f>KN433&amp;" v "&amp;KO433</f>
        <v/>
      </c>
      <c r="KQ433">
        <f>B433&amp;"_"&amp;C433</f>
        <v/>
      </c>
      <c r="KR433" s="1">
        <f>IF((HW433/KK433)&lt;0.335,"G",IF((HW433/KK433)&gt;0.67,"R","A"))</f>
        <v/>
      </c>
      <c r="KS433" s="1">
        <f>IF((HX433/KK433)&lt;0.335,"G",IF((HX433/KK433)&gt;0.67,"R","A"))</f>
        <v/>
      </c>
      <c r="KT433" s="1">
        <f>IF((IH433/KK433)&lt;0.335,"G",IF((IH433/KK433)&gt;0.67,"R","A"))</f>
        <v/>
      </c>
      <c r="KU433" s="1">
        <f>IF((II433/KK433)&lt;0.335,"G",IF((II433/KK433)&gt;0.67,"R","A"))</f>
        <v/>
      </c>
      <c r="KV433" s="1">
        <f>IF((HZ433/KK433)&lt;0.335,"G",IF((HZ433/KK433)&gt;0.67,"R","A"))</f>
        <v/>
      </c>
      <c r="KW433" s="1">
        <f>IF((HY433/KK433)&lt;0.335,"G",IF((HY433/KK433)&gt;0.67,"R","A"))</f>
        <v/>
      </c>
      <c r="KX433" s="1">
        <f>IF((IK433/KK433)&lt;0.335,"G",IF((IK433/KK433)&gt;0.67,"R","A"))</f>
        <v/>
      </c>
      <c r="KY433" s="1">
        <f>IF((IJ433/KK433)&lt;0.335,"G",IF((IJ433/KK433)&gt;0.67,"R","A"))</f>
        <v/>
      </c>
      <c r="KZ433" s="1">
        <f>IF((HQ433/KK433)&lt;0.335,"G",IF((HQ433/KK433)&gt;0.67,"R","A"))</f>
        <v/>
      </c>
      <c r="LA433" s="1">
        <f>IF((IB433/KK433)&lt;0.335,"G",IF((IB433/KK433)&gt;0.67,"R","A"))</f>
        <v/>
      </c>
      <c r="LB433">
        <f>IF(LQ433="1-0",INDEX(Scrape!#REF!,MATCH('HT 1-0'!KP433,Scrape!$B:$B,0)),"")</f>
        <v/>
      </c>
      <c r="LC433">
        <f>IF(LQ433="1-0",INDEX(Scrape!$A:$A,MATCH('HT 1-0'!KP433,Scrape!$B:$B,0)),"")</f>
        <v/>
      </c>
      <c r="LD433">
        <f>IF(LQ433="1-0",INDEX(Scrape!$B:$B,MATCH('HT 1-0'!KP433,Scrape!$B:$B,0)),"")</f>
        <v/>
      </c>
      <c r="LE433">
        <f>IF(LQ433="1-0",INDEX(Scrape!$C:$C,MATCH('HT 1-0'!KP433,Scrape!$B:$B,0)),"")</f>
        <v/>
      </c>
      <c r="LF433">
        <f>IF(LQ433="1-0",INDEX(Scrape!$D:$D,MATCH('HT 1-0'!KP433,Scrape!$B:$B,0)),"")</f>
        <v/>
      </c>
      <c r="LG433">
        <f>IF(LQ433="1-0",INDEX(Scrape!$E:$E,MATCH('HT 1-0'!KP433,Scrape!$B:$B,0)),"")</f>
        <v/>
      </c>
      <c r="LH433">
        <f>IF(LQ433="1-0",INDEX(Scrape!$F:$F,MATCH('HT 1-0'!KP433,Scrape!$B:$B,0)),"")</f>
        <v/>
      </c>
      <c r="LI433">
        <f>IF(LQ433="1-0",INDEX(Scrape!$G:$G,MATCH('HT 1-0'!KP433,Scrape!$B:$B,0)),"")</f>
        <v/>
      </c>
      <c r="LJ433">
        <f>IF(LQ433="1-0",INDEX(Scrape!$H:$H,MATCH('HT 1-0'!KP433,Scrape!$B:$B,0)),"")</f>
        <v/>
      </c>
      <c r="LK433">
        <f>IF(LQ433="1-0",INDEX(Scrape!$I:$I,MATCH('HT 1-0'!KP433,Scrape!$B:$B,0)),"")</f>
        <v/>
      </c>
      <c r="LL433">
        <f>IF(LQ433="1-0",INDEX(Scrape!$J:$J,MATCH('HT 1-0'!KP433,Scrape!$B:$B,0)),"")</f>
        <v/>
      </c>
      <c r="LM433">
        <f>IF(LQ433="1-0",INDEX(Scrape!$K:$K,MATCH('HT 1-0'!KP433,Scrape!$B:$B,0)),"")</f>
        <v/>
      </c>
      <c r="LN433">
        <f>IF(LQ433="1-0",INDEX(Scrape!$L:$L,MATCH('HT 1-0'!KP433,Scrape!$B:$B,0)),"")</f>
        <v/>
      </c>
      <c r="LO433">
        <f>IF(LQ433="1-0",INDEX(Scrape!$M:$M,MATCH('HT 1-0'!KP433,Scrape!$B:$B,0)),"")</f>
        <v/>
      </c>
      <c r="LP433">
        <f>IF(LQ433="1-0",INDEX(Scrape!$N:$N,MATCH('HT 1-0'!KP433,Scrape!$B:$B,0)),"")</f>
        <v/>
      </c>
      <c r="LQ433">
        <f>INDEX(Scrape!$O:$O,MATCH('HT 1-0'!KP433,Scrape!$B:$B,0))</f>
        <v/>
      </c>
      <c r="LR433">
        <f>(1/LJ433)+(1/LI433)+(1/LH433)</f>
        <v/>
      </c>
      <c r="LS433">
        <f>(1/LG433)+(1/LF433)+(1/LE433)</f>
        <v/>
      </c>
      <c r="LT433" s="8">
        <f>IF(INDEX(#REF!,MATCH(KQ433,#REF!,0))=INDEX(#REF!,MATCH(KQ433,#REF!,0)),INDEX(#REF!,MATCH(KQ433,#REF!,0)),"ERROR")</f>
        <v/>
      </c>
      <c r="LU433" s="4">
        <f>IF(KR433="G",2,IF(KR433="R",0.5,IF(KR433="A",1)))</f>
        <v/>
      </c>
      <c r="LV433" s="4">
        <f>IF(KS433="G",0.5,IF(KS433="R",2,IF(KS433="A",1)))</f>
        <v/>
      </c>
      <c r="LW433" s="4">
        <f>IF(KT433="G",2,IF(KT433="R",0.5,IF(KT433="A",1)))</f>
        <v/>
      </c>
      <c r="LX433" s="4">
        <f>IF(KU433="G",0.5,IF(KU433="R",2,IF(KU433="A",1)))</f>
        <v/>
      </c>
      <c r="LY433" s="7">
        <f>(LK433*(LU433+LX433)+(LL433*(LU433+LX433)))</f>
        <v/>
      </c>
      <c r="LZ433" s="7">
        <f>(LN433*(LV433+LW433)+(LO433*(LV433+LW433)))</f>
        <v/>
      </c>
      <c r="MA433" s="11">
        <f>LY433-LZ433</f>
        <v/>
      </c>
      <c r="MB433" s="5">
        <f>MA433+2</f>
        <v/>
      </c>
      <c r="MC433" s="6">
        <f>MA433-2</f>
        <v/>
      </c>
      <c r="MD433" s="4">
        <f>LE433</f>
        <v/>
      </c>
      <c r="ME433" s="9">
        <f>IF(MD433=0,1000,MD433+0.75)</f>
        <v/>
      </c>
      <c r="MF433" s="10">
        <f>IF(MD433=0,0,MD433-0.75)</f>
        <v/>
      </c>
      <c r="MG433" s="4">
        <f>((LM433*(LU433+LX433))-((LP433*(LV433+LW433))))</f>
        <v/>
      </c>
      <c r="MH433" s="9">
        <f>MG433*1.2</f>
        <v/>
      </c>
      <c r="MI433" s="10">
        <f>MG433*0.8</f>
        <v/>
      </c>
      <c r="MJ433">
        <f>IFERROR(NX433,"")</f>
        <v/>
      </c>
      <c r="MK433">
        <f>IFERROR(NY433,"")</f>
        <v/>
      </c>
      <c r="ML433">
        <f>IFERROR(NZ433,"")</f>
        <v/>
      </c>
      <c r="MM433">
        <f>IFERROR(OA433,"")</f>
        <v/>
      </c>
      <c r="MN433">
        <f>IFERROR(OB433,"")</f>
        <v/>
      </c>
      <c r="MO433">
        <f>IFERROR(OC433,"")</f>
        <v/>
      </c>
      <c r="MP433" s="1">
        <f>COUNTIFS(#REF!,LT433,#REF!,1,#REF!,"&gt;="&amp;MC433,#REF!,"&lt;="&amp;MB433,#REF!,"&lt;="&amp;ME433,#REF!,"&gt;="&amp;MF433,#REF!,"="&amp;KV433,#REF!,"="&amp;KX433)</f>
        <v/>
      </c>
      <c r="MQ433" s="1">
        <f>COUNTIFS(#REF!,LT433,#REF!,0,#REF!,"&gt;="&amp;MC433,#REF!,"&lt;="&amp;MB433,#REF!,"&lt;="&amp;ME433,#REF!,"&gt;="&amp;MF433,#REF!,"="&amp;KV433,#REF!,"="&amp;KX433)</f>
        <v/>
      </c>
      <c r="MR433" s="1">
        <f>COUNTIFS(#REF!,LT433,#REF!,1,#REF!,"&gt;="&amp;MC433,#REF!,"&lt;="&amp;MB433,#REF!,"&lt;="&amp;ME433,#REF!,"&gt;="&amp;MF433,#REF!,"="&amp;KW433,#REF!,"="&amp;KY433)</f>
        <v/>
      </c>
      <c r="MS433" s="1">
        <f>COUNTIFS(#REF!,LT433,#REF!,0,#REF!,"&gt;="&amp;MC433,#REF!,"&lt;="&amp;MB433,#REF!,"&lt;="&amp;ME433,#REF!,"&gt;="&amp;MF433,#REF!,"="&amp;KW433,#REF!,"="&amp;KY433)</f>
        <v/>
      </c>
      <c r="MT433" s="1">
        <f>COUNTIFS(#REF!,LT433,#REF!,1,#REF!,"&gt;="&amp;MI433,#REF!,"&lt;="&amp;MH433,#REF!,"&lt;="&amp;ME433,#REF!,"&gt;="&amp;MF433)</f>
        <v/>
      </c>
      <c r="MU433" s="1">
        <f>COUNTIFS(#REF!,LT433,#REF!,0,#REF!,"&gt;="&amp;MI433,#REF!,"&lt;="&amp;MH433,#REF!,"&lt;="&amp;ME433,#REF!,"&gt;="&amp;MF433)</f>
        <v/>
      </c>
      <c r="MV433" s="1">
        <f>COUNTIFS(#REF!,LT433,#REF!,1,#REF!,"&gt;="&amp;MI433,#REF!,"&lt;="&amp;MH433,#REF!,"="&amp;KZ433,#REF!,"="&amp;LA433,#REF!,"&lt;="&amp;ME433,#REF!,"&gt;="&amp;MF433)</f>
        <v/>
      </c>
      <c r="MW433" s="1">
        <f>COUNTIFS(#REF!,LT433,#REF!,0,#REF!,"&gt;="&amp;MI433,#REF!,"&lt;="&amp;MH433,#REF!,"="&amp;KZ433,#REF!,"="&amp;LA433,#REF!,"&lt;="&amp;ME433,#REF!,"&gt;="&amp;MF433)</f>
        <v/>
      </c>
      <c r="MX433" s="1">
        <f>COUNTIFS(#REF!,LT433,#REF!,1,#REF!,"&gt;="&amp;MC433,#REF!,"&lt;="&amp;MB433,#REF!,"&lt;="&amp;ME433,#REF!,"&gt;="&amp;MF433)</f>
        <v/>
      </c>
      <c r="MY433" s="1">
        <f>COUNTIFS(#REF!,LT433,#REF!,0,#REF!,"&gt;="&amp;MC433,#REF!,"&lt;="&amp;MB433,#REF!,"&lt;="&amp;ME433,#REF!,"&gt;="&amp;MF433)</f>
        <v/>
      </c>
      <c r="MZ433" s="1">
        <f>COUNTIFS(#REF!,LT433,#REF!,1,#REF!,"&lt;="&amp;ME433,#REF!,"&gt;="&amp;MF433,#REF!,"="&amp;KV433,#REF!,"="&amp;KX433)</f>
        <v/>
      </c>
      <c r="NA433" s="1">
        <f>COUNTIFS(#REF!,LT433,#REF!,0,#REF!,"&lt;="&amp;ME433,#REF!,"&gt;="&amp;MF433,#REF!,"="&amp;KV433,#REF!,"="&amp;KX433)</f>
        <v/>
      </c>
      <c r="NB433" s="1">
        <f>COUNTIFS(#REF!,LT433,#REF!,1,#REF!,"&lt;="&amp;ME433,#REF!,"&gt;="&amp;MF433,#REF!,"="&amp;KW433,#REF!,"="&amp;KY433)</f>
        <v/>
      </c>
      <c r="NC433" s="1">
        <f>COUNTIFS(#REF!,LT433,#REF!,0,#REF!,"&lt;="&amp;ME433,#REF!,"&gt;="&amp;MF433,#REF!,"="&amp;KW433,#REF!,"="&amp;KY433)</f>
        <v/>
      </c>
      <c r="ND433" s="1">
        <f>MP433+MR433+MT433+MV433+MX433+MZ433+NB433</f>
        <v/>
      </c>
      <c r="NE433" s="1">
        <f>MQ433+MS433+MU433+MW433+MY433+NA433+NC433</f>
        <v/>
      </c>
      <c r="NF433" s="1">
        <f>ND433+NE433</f>
        <v/>
      </c>
      <c r="NG433" s="33">
        <f>ND433/(ND433+NE433)</f>
        <v/>
      </c>
      <c r="NH433" s="3">
        <f>1/NG433</f>
        <v/>
      </c>
      <c r="NI433" s="1">
        <f>LH433</f>
        <v/>
      </c>
      <c r="NJ433" s="79">
        <f>((1-NG433)*(1/(NI433-1))*0.98-(NG433*1))</f>
        <v/>
      </c>
      <c r="NK433" s="34">
        <f>IF(LR433&lt;0.9,0,IF(AND(LR433&gt;1.1),0,1))</f>
        <v/>
      </c>
      <c r="NL433" s="34">
        <f>IF(LS433&lt;0.9,0,IF(AND(LS433&gt;1.1),0,1))</f>
        <v/>
      </c>
      <c r="NM433" s="32">
        <f>IF(NF433&gt;99,1,0)</f>
        <v/>
      </c>
      <c r="NN433" s="32">
        <f>IF(NJ433&gt;0.0799,1,0)</f>
        <v/>
      </c>
      <c r="NO433" s="32">
        <f>IF(NJ433&gt;NQ433,1,0)</f>
        <v/>
      </c>
      <c r="NP433" s="32">
        <f>NM433+NN433+NO433+NK433+NL433</f>
        <v/>
      </c>
      <c r="NQ433" s="79">
        <f>(((100*NG433)*(NI433-1)*0.98)-((1-NG433)*100))/100</f>
        <v/>
      </c>
      <c r="NR433" s="34">
        <f>IF(LR433&lt;0.9,0,IF(AND(LR433&gt;1.1),0,1))</f>
        <v/>
      </c>
      <c r="NS433" s="34">
        <f>IF(LS433&lt;0.9,0,IF(AND(LS433&gt;1.1),0,1))</f>
        <v/>
      </c>
      <c r="NT433" s="32">
        <f>IF(NF433&gt;99,1,0)</f>
        <v/>
      </c>
      <c r="NU433" s="32">
        <f>IF(NQ433&gt;0.0799,1,0)</f>
        <v/>
      </c>
      <c r="NV433" s="32">
        <f>IF(NQ433&gt;NJ433,1,0)</f>
        <v/>
      </c>
      <c r="NW433" s="32">
        <f>NT433+NU433+NV433+NR433+NS433</f>
        <v/>
      </c>
      <c r="NX433">
        <f>IF(NP433=5,"LayHome1-0",IF(AND(NW433=5),"BackHome1-0",""))</f>
        <v/>
      </c>
      <c r="NY433">
        <f>IF(NP433=5,KN433,IF(AND(NW433=5),KN433,""))</f>
        <v/>
      </c>
      <c r="NZ433">
        <f>IF(NP433=5,"Match Odds",IF(AND(NW433=5),"Match Odds",""))</f>
        <v/>
      </c>
      <c r="OA433">
        <f>IF(NP433=5,KP433,IF(AND(NW433=5),KP433,""))</f>
        <v/>
      </c>
      <c r="OB433">
        <f>IF(NP433=5,"MATCH_ODDS",IF(AND(NW433=5),"MATCH_ODDS",""))</f>
        <v/>
      </c>
      <c r="OC433">
        <f>IF(NP433=5,"LAY",IF(AND(NW433=5),"BACK",""))</f>
        <v/>
      </c>
    </row>
    <row r="434" ht="16.5" customHeight="1" thickBot="1" thickTop="1">
      <c r="A434" s="2" t="n"/>
      <c r="KN434" s="1">
        <f>IF(INDEX(#REF!,MATCH('HT 1-0'!D434,#REF!,0))=INDEX(#REF!,MATCH('HT 1-0'!D434,#REF!,0)),INDEX(#REF!,MATCH('HT 1-0'!D434,#REF!,0)),"ERROR")</f>
        <v/>
      </c>
      <c r="KO434" s="1">
        <f>IF(INDEX(#REF!,MATCH('HT 1-0'!E434,#REF!,0))=INDEX(#REF!,MATCH('HT 1-0'!E434,#REF!,0)),INDEX(#REF!,MATCH('HT 1-0'!E434,#REF!,0)),"ERROR")</f>
        <v/>
      </c>
      <c r="KP434" s="1">
        <f>KN434&amp;" v "&amp;KO434</f>
        <v/>
      </c>
      <c r="KQ434">
        <f>B434&amp;"_"&amp;C434</f>
        <v/>
      </c>
      <c r="KR434" s="1">
        <f>IF((HW434/KK434)&lt;0.335,"G",IF((HW434/KK434)&gt;0.67,"R","A"))</f>
        <v/>
      </c>
      <c r="KS434" s="1">
        <f>IF((HX434/KK434)&lt;0.335,"G",IF((HX434/KK434)&gt;0.67,"R","A"))</f>
        <v/>
      </c>
      <c r="KT434" s="1">
        <f>IF((IH434/KK434)&lt;0.335,"G",IF((IH434/KK434)&gt;0.67,"R","A"))</f>
        <v/>
      </c>
      <c r="KU434" s="1">
        <f>IF((II434/KK434)&lt;0.335,"G",IF((II434/KK434)&gt;0.67,"R","A"))</f>
        <v/>
      </c>
      <c r="KV434" s="1">
        <f>IF((HZ434/KK434)&lt;0.335,"G",IF((HZ434/KK434)&gt;0.67,"R","A"))</f>
        <v/>
      </c>
      <c r="KW434" s="1">
        <f>IF((HY434/KK434)&lt;0.335,"G",IF((HY434/KK434)&gt;0.67,"R","A"))</f>
        <v/>
      </c>
      <c r="KX434" s="1">
        <f>IF((IK434/KK434)&lt;0.335,"G",IF((IK434/KK434)&gt;0.67,"R","A"))</f>
        <v/>
      </c>
      <c r="KY434" s="1">
        <f>IF((IJ434/KK434)&lt;0.335,"G",IF((IJ434/KK434)&gt;0.67,"R","A"))</f>
        <v/>
      </c>
      <c r="KZ434" s="1">
        <f>IF((HQ434/KK434)&lt;0.335,"G",IF((HQ434/KK434)&gt;0.67,"R","A"))</f>
        <v/>
      </c>
      <c r="LA434" s="1">
        <f>IF((IB434/KK434)&lt;0.335,"G",IF((IB434/KK434)&gt;0.67,"R","A"))</f>
        <v/>
      </c>
      <c r="LB434">
        <f>IF(LQ434="1-0",INDEX(Scrape!#REF!,MATCH('HT 1-0'!KP434,Scrape!$B:$B,0)),"")</f>
        <v/>
      </c>
      <c r="LC434">
        <f>IF(LQ434="1-0",INDEX(Scrape!$A:$A,MATCH('HT 1-0'!KP434,Scrape!$B:$B,0)),"")</f>
        <v/>
      </c>
      <c r="LD434">
        <f>IF(LQ434="1-0",INDEX(Scrape!$B:$B,MATCH('HT 1-0'!KP434,Scrape!$B:$B,0)),"")</f>
        <v/>
      </c>
      <c r="LE434">
        <f>IF(LQ434="1-0",INDEX(Scrape!$C:$C,MATCH('HT 1-0'!KP434,Scrape!$B:$B,0)),"")</f>
        <v/>
      </c>
      <c r="LF434">
        <f>IF(LQ434="1-0",INDEX(Scrape!$D:$D,MATCH('HT 1-0'!KP434,Scrape!$B:$B,0)),"")</f>
        <v/>
      </c>
      <c r="LG434">
        <f>IF(LQ434="1-0",INDEX(Scrape!$E:$E,MATCH('HT 1-0'!KP434,Scrape!$B:$B,0)),"")</f>
        <v/>
      </c>
      <c r="LH434">
        <f>IF(LQ434="1-0",INDEX(Scrape!$F:$F,MATCH('HT 1-0'!KP434,Scrape!$B:$B,0)),"")</f>
        <v/>
      </c>
      <c r="LI434">
        <f>IF(LQ434="1-0",INDEX(Scrape!$G:$G,MATCH('HT 1-0'!KP434,Scrape!$B:$B,0)),"")</f>
        <v/>
      </c>
      <c r="LJ434">
        <f>IF(LQ434="1-0",INDEX(Scrape!$H:$H,MATCH('HT 1-0'!KP434,Scrape!$B:$B,0)),"")</f>
        <v/>
      </c>
      <c r="LK434">
        <f>IF(LQ434="1-0",INDEX(Scrape!$I:$I,MATCH('HT 1-0'!KP434,Scrape!$B:$B,0)),"")</f>
        <v/>
      </c>
      <c r="LL434">
        <f>IF(LQ434="1-0",INDEX(Scrape!$J:$J,MATCH('HT 1-0'!KP434,Scrape!$B:$B,0)),"")</f>
        <v/>
      </c>
      <c r="LM434">
        <f>IF(LQ434="1-0",INDEX(Scrape!$K:$K,MATCH('HT 1-0'!KP434,Scrape!$B:$B,0)),"")</f>
        <v/>
      </c>
      <c r="LN434">
        <f>IF(LQ434="1-0",INDEX(Scrape!$L:$L,MATCH('HT 1-0'!KP434,Scrape!$B:$B,0)),"")</f>
        <v/>
      </c>
      <c r="LO434">
        <f>IF(LQ434="1-0",INDEX(Scrape!$M:$M,MATCH('HT 1-0'!KP434,Scrape!$B:$B,0)),"")</f>
        <v/>
      </c>
      <c r="LP434">
        <f>IF(LQ434="1-0",INDEX(Scrape!$N:$N,MATCH('HT 1-0'!KP434,Scrape!$B:$B,0)),"")</f>
        <v/>
      </c>
      <c r="LQ434">
        <f>INDEX(Scrape!$O:$O,MATCH('HT 1-0'!KP434,Scrape!$B:$B,0))</f>
        <v/>
      </c>
      <c r="LR434">
        <f>(1/LJ434)+(1/LI434)+(1/LH434)</f>
        <v/>
      </c>
      <c r="LS434">
        <f>(1/LG434)+(1/LF434)+(1/LE434)</f>
        <v/>
      </c>
      <c r="LT434" s="8">
        <f>IF(INDEX(#REF!,MATCH(KQ434,#REF!,0))=INDEX(#REF!,MATCH(KQ434,#REF!,0)),INDEX(#REF!,MATCH(KQ434,#REF!,0)),"ERROR")</f>
        <v/>
      </c>
      <c r="LU434" s="4">
        <f>IF(KR434="G",2,IF(KR434="R",0.5,IF(KR434="A",1)))</f>
        <v/>
      </c>
      <c r="LV434" s="4">
        <f>IF(KS434="G",0.5,IF(KS434="R",2,IF(KS434="A",1)))</f>
        <v/>
      </c>
      <c r="LW434" s="4">
        <f>IF(KT434="G",2,IF(KT434="R",0.5,IF(KT434="A",1)))</f>
        <v/>
      </c>
      <c r="LX434" s="4">
        <f>IF(KU434="G",0.5,IF(KU434="R",2,IF(KU434="A",1)))</f>
        <v/>
      </c>
      <c r="LY434" s="7">
        <f>(LK434*(LU434+LX434)+(LL434*(LU434+LX434)))</f>
        <v/>
      </c>
      <c r="LZ434" s="7">
        <f>(LN434*(LV434+LW434)+(LO434*(LV434+LW434)))</f>
        <v/>
      </c>
      <c r="MA434" s="11">
        <f>LY434-LZ434</f>
        <v/>
      </c>
      <c r="MB434" s="5">
        <f>MA434+2</f>
        <v/>
      </c>
      <c r="MC434" s="6">
        <f>MA434-2</f>
        <v/>
      </c>
      <c r="MD434" s="4">
        <f>LE434</f>
        <v/>
      </c>
      <c r="ME434" s="9">
        <f>IF(MD434=0,1000,MD434+0.75)</f>
        <v/>
      </c>
      <c r="MF434" s="10">
        <f>IF(MD434=0,0,MD434-0.75)</f>
        <v/>
      </c>
      <c r="MG434" s="4">
        <f>((LM434*(LU434+LX434))-((LP434*(LV434+LW434))))</f>
        <v/>
      </c>
      <c r="MH434" s="9">
        <f>MG434*1.2</f>
        <v/>
      </c>
      <c r="MI434" s="10">
        <f>MG434*0.8</f>
        <v/>
      </c>
      <c r="MJ434">
        <f>IFERROR(NX434,"")</f>
        <v/>
      </c>
      <c r="MK434">
        <f>IFERROR(NY434,"")</f>
        <v/>
      </c>
      <c r="ML434">
        <f>IFERROR(NZ434,"")</f>
        <v/>
      </c>
      <c r="MM434">
        <f>IFERROR(OA434,"")</f>
        <v/>
      </c>
      <c r="MN434">
        <f>IFERROR(OB434,"")</f>
        <v/>
      </c>
      <c r="MO434">
        <f>IFERROR(OC434,"")</f>
        <v/>
      </c>
      <c r="MP434" s="1">
        <f>COUNTIFS(#REF!,LT434,#REF!,1,#REF!,"&gt;="&amp;MC434,#REF!,"&lt;="&amp;MB434,#REF!,"&lt;="&amp;ME434,#REF!,"&gt;="&amp;MF434,#REF!,"="&amp;KV434,#REF!,"="&amp;KX434)</f>
        <v/>
      </c>
      <c r="MQ434" s="1">
        <f>COUNTIFS(#REF!,LT434,#REF!,0,#REF!,"&gt;="&amp;MC434,#REF!,"&lt;="&amp;MB434,#REF!,"&lt;="&amp;ME434,#REF!,"&gt;="&amp;MF434,#REF!,"="&amp;KV434,#REF!,"="&amp;KX434)</f>
        <v/>
      </c>
      <c r="MR434" s="1">
        <f>COUNTIFS(#REF!,LT434,#REF!,1,#REF!,"&gt;="&amp;MC434,#REF!,"&lt;="&amp;MB434,#REF!,"&lt;="&amp;ME434,#REF!,"&gt;="&amp;MF434,#REF!,"="&amp;KW434,#REF!,"="&amp;KY434)</f>
        <v/>
      </c>
      <c r="MS434" s="1">
        <f>COUNTIFS(#REF!,LT434,#REF!,0,#REF!,"&gt;="&amp;MC434,#REF!,"&lt;="&amp;MB434,#REF!,"&lt;="&amp;ME434,#REF!,"&gt;="&amp;MF434,#REF!,"="&amp;KW434,#REF!,"="&amp;KY434)</f>
        <v/>
      </c>
      <c r="MT434" s="1">
        <f>COUNTIFS(#REF!,LT434,#REF!,1,#REF!,"&gt;="&amp;MI434,#REF!,"&lt;="&amp;MH434,#REF!,"&lt;="&amp;ME434,#REF!,"&gt;="&amp;MF434)</f>
        <v/>
      </c>
      <c r="MU434" s="1">
        <f>COUNTIFS(#REF!,LT434,#REF!,0,#REF!,"&gt;="&amp;MI434,#REF!,"&lt;="&amp;MH434,#REF!,"&lt;="&amp;ME434,#REF!,"&gt;="&amp;MF434)</f>
        <v/>
      </c>
      <c r="MV434" s="1">
        <f>COUNTIFS(#REF!,LT434,#REF!,1,#REF!,"&gt;="&amp;MI434,#REF!,"&lt;="&amp;MH434,#REF!,"="&amp;KZ434,#REF!,"="&amp;LA434,#REF!,"&lt;="&amp;ME434,#REF!,"&gt;="&amp;MF434)</f>
        <v/>
      </c>
      <c r="MW434" s="1">
        <f>COUNTIFS(#REF!,LT434,#REF!,0,#REF!,"&gt;="&amp;MI434,#REF!,"&lt;="&amp;MH434,#REF!,"="&amp;KZ434,#REF!,"="&amp;LA434,#REF!,"&lt;="&amp;ME434,#REF!,"&gt;="&amp;MF434)</f>
        <v/>
      </c>
      <c r="MX434" s="1">
        <f>COUNTIFS(#REF!,LT434,#REF!,1,#REF!,"&gt;="&amp;MC434,#REF!,"&lt;="&amp;MB434,#REF!,"&lt;="&amp;ME434,#REF!,"&gt;="&amp;MF434)</f>
        <v/>
      </c>
      <c r="MY434" s="1">
        <f>COUNTIFS(#REF!,LT434,#REF!,0,#REF!,"&gt;="&amp;MC434,#REF!,"&lt;="&amp;MB434,#REF!,"&lt;="&amp;ME434,#REF!,"&gt;="&amp;MF434)</f>
        <v/>
      </c>
      <c r="MZ434" s="1">
        <f>COUNTIFS(#REF!,LT434,#REF!,1,#REF!,"&lt;="&amp;ME434,#REF!,"&gt;="&amp;MF434,#REF!,"="&amp;KV434,#REF!,"="&amp;KX434)</f>
        <v/>
      </c>
      <c r="NA434" s="1">
        <f>COUNTIFS(#REF!,LT434,#REF!,0,#REF!,"&lt;="&amp;ME434,#REF!,"&gt;="&amp;MF434,#REF!,"="&amp;KV434,#REF!,"="&amp;KX434)</f>
        <v/>
      </c>
      <c r="NB434" s="1">
        <f>COUNTIFS(#REF!,LT434,#REF!,1,#REF!,"&lt;="&amp;ME434,#REF!,"&gt;="&amp;MF434,#REF!,"="&amp;KW434,#REF!,"="&amp;KY434)</f>
        <v/>
      </c>
      <c r="NC434" s="1">
        <f>COUNTIFS(#REF!,LT434,#REF!,0,#REF!,"&lt;="&amp;ME434,#REF!,"&gt;="&amp;MF434,#REF!,"="&amp;KW434,#REF!,"="&amp;KY434)</f>
        <v/>
      </c>
      <c r="ND434" s="1">
        <f>MP434+MR434+MT434+MV434+MX434+MZ434+NB434</f>
        <v/>
      </c>
      <c r="NE434" s="1">
        <f>MQ434+MS434+MU434+MW434+MY434+NA434+NC434</f>
        <v/>
      </c>
      <c r="NF434" s="1">
        <f>ND434+NE434</f>
        <v/>
      </c>
      <c r="NG434" s="33">
        <f>ND434/(ND434+NE434)</f>
        <v/>
      </c>
      <c r="NH434" s="3">
        <f>1/NG434</f>
        <v/>
      </c>
      <c r="NI434" s="1">
        <f>LH434</f>
        <v/>
      </c>
      <c r="NJ434" s="79">
        <f>((1-NG434)*(1/(NI434-1))*0.98-(NG434*1))</f>
        <v/>
      </c>
      <c r="NK434" s="34">
        <f>IF(LR434&lt;0.9,0,IF(AND(LR434&gt;1.1),0,1))</f>
        <v/>
      </c>
      <c r="NL434" s="34">
        <f>IF(LS434&lt;0.9,0,IF(AND(LS434&gt;1.1),0,1))</f>
        <v/>
      </c>
      <c r="NM434" s="32">
        <f>IF(NF434&gt;99,1,0)</f>
        <v/>
      </c>
      <c r="NN434" s="32">
        <f>IF(NJ434&gt;0.0799,1,0)</f>
        <v/>
      </c>
      <c r="NO434" s="32">
        <f>IF(NJ434&gt;NQ434,1,0)</f>
        <v/>
      </c>
      <c r="NP434" s="32">
        <f>NM434+NN434+NO434+NK434+NL434</f>
        <v/>
      </c>
      <c r="NQ434" s="79">
        <f>(((100*NG434)*(NI434-1)*0.98)-((1-NG434)*100))/100</f>
        <v/>
      </c>
      <c r="NR434" s="34">
        <f>IF(LR434&lt;0.9,0,IF(AND(LR434&gt;1.1),0,1))</f>
        <v/>
      </c>
      <c r="NS434" s="34">
        <f>IF(LS434&lt;0.9,0,IF(AND(LS434&gt;1.1),0,1))</f>
        <v/>
      </c>
      <c r="NT434" s="32">
        <f>IF(NF434&gt;99,1,0)</f>
        <v/>
      </c>
      <c r="NU434" s="32">
        <f>IF(NQ434&gt;0.0799,1,0)</f>
        <v/>
      </c>
      <c r="NV434" s="32">
        <f>IF(NQ434&gt;NJ434,1,0)</f>
        <v/>
      </c>
      <c r="NW434" s="32">
        <f>NT434+NU434+NV434+NR434+NS434</f>
        <v/>
      </c>
      <c r="NX434">
        <f>IF(NP434=5,"LayHome1-0",IF(AND(NW434=5),"BackHome1-0",""))</f>
        <v/>
      </c>
      <c r="NY434">
        <f>IF(NP434=5,KN434,IF(AND(NW434=5),KN434,""))</f>
        <v/>
      </c>
      <c r="NZ434">
        <f>IF(NP434=5,"Match Odds",IF(AND(NW434=5),"Match Odds",""))</f>
        <v/>
      </c>
      <c r="OA434">
        <f>IF(NP434=5,KP434,IF(AND(NW434=5),KP434,""))</f>
        <v/>
      </c>
      <c r="OB434">
        <f>IF(NP434=5,"MATCH_ODDS",IF(AND(NW434=5),"MATCH_ODDS",""))</f>
        <v/>
      </c>
      <c r="OC434">
        <f>IF(NP434=5,"LAY",IF(AND(NW434=5),"BACK",""))</f>
        <v/>
      </c>
    </row>
    <row r="435" ht="16.5" customHeight="1" thickBot="1" thickTop="1">
      <c r="A435" s="2" t="n"/>
      <c r="KN435" s="1">
        <f>IF(INDEX(#REF!,MATCH('HT 1-0'!D435,#REF!,0))=INDEX(#REF!,MATCH('HT 1-0'!D435,#REF!,0)),INDEX(#REF!,MATCH('HT 1-0'!D435,#REF!,0)),"ERROR")</f>
        <v/>
      </c>
      <c r="KO435" s="1">
        <f>IF(INDEX(#REF!,MATCH('HT 1-0'!E435,#REF!,0))=INDEX(#REF!,MATCH('HT 1-0'!E435,#REF!,0)),INDEX(#REF!,MATCH('HT 1-0'!E435,#REF!,0)),"ERROR")</f>
        <v/>
      </c>
      <c r="KP435" s="1">
        <f>KN435&amp;" v "&amp;KO435</f>
        <v/>
      </c>
      <c r="KQ435">
        <f>B435&amp;"_"&amp;C435</f>
        <v/>
      </c>
      <c r="KR435" s="1">
        <f>IF((HW435/KK435)&lt;0.335,"G",IF((HW435/KK435)&gt;0.67,"R","A"))</f>
        <v/>
      </c>
      <c r="KS435" s="1">
        <f>IF((HX435/KK435)&lt;0.335,"G",IF((HX435/KK435)&gt;0.67,"R","A"))</f>
        <v/>
      </c>
      <c r="KT435" s="1">
        <f>IF((IH435/KK435)&lt;0.335,"G",IF((IH435/KK435)&gt;0.67,"R","A"))</f>
        <v/>
      </c>
      <c r="KU435" s="1">
        <f>IF((II435/KK435)&lt;0.335,"G",IF((II435/KK435)&gt;0.67,"R","A"))</f>
        <v/>
      </c>
      <c r="KV435" s="1">
        <f>IF((HZ435/KK435)&lt;0.335,"G",IF((HZ435/KK435)&gt;0.67,"R","A"))</f>
        <v/>
      </c>
      <c r="KW435" s="1">
        <f>IF((HY435/KK435)&lt;0.335,"G",IF((HY435/KK435)&gt;0.67,"R","A"))</f>
        <v/>
      </c>
      <c r="KX435" s="1">
        <f>IF((IK435/KK435)&lt;0.335,"G",IF((IK435/KK435)&gt;0.67,"R","A"))</f>
        <v/>
      </c>
      <c r="KY435" s="1">
        <f>IF((IJ435/KK435)&lt;0.335,"G",IF((IJ435/KK435)&gt;0.67,"R","A"))</f>
        <v/>
      </c>
      <c r="KZ435" s="1">
        <f>IF((HQ435/KK435)&lt;0.335,"G",IF((HQ435/KK435)&gt;0.67,"R","A"))</f>
        <v/>
      </c>
      <c r="LA435" s="1">
        <f>IF((IB435/KK435)&lt;0.335,"G",IF((IB435/KK435)&gt;0.67,"R","A"))</f>
        <v/>
      </c>
      <c r="LB435">
        <f>IF(LQ435="1-0",INDEX(Scrape!#REF!,MATCH('HT 1-0'!KP435,Scrape!$B:$B,0)),"")</f>
        <v/>
      </c>
      <c r="LC435">
        <f>IF(LQ435="1-0",INDEX(Scrape!$A:$A,MATCH('HT 1-0'!KP435,Scrape!$B:$B,0)),"")</f>
        <v/>
      </c>
      <c r="LD435">
        <f>IF(LQ435="1-0",INDEX(Scrape!$B:$B,MATCH('HT 1-0'!KP435,Scrape!$B:$B,0)),"")</f>
        <v/>
      </c>
      <c r="LE435">
        <f>IF(LQ435="1-0",INDEX(Scrape!$C:$C,MATCH('HT 1-0'!KP435,Scrape!$B:$B,0)),"")</f>
        <v/>
      </c>
      <c r="LF435">
        <f>IF(LQ435="1-0",INDEX(Scrape!$D:$D,MATCH('HT 1-0'!KP435,Scrape!$B:$B,0)),"")</f>
        <v/>
      </c>
      <c r="LG435">
        <f>IF(LQ435="1-0",INDEX(Scrape!$E:$E,MATCH('HT 1-0'!KP435,Scrape!$B:$B,0)),"")</f>
        <v/>
      </c>
      <c r="LH435">
        <f>IF(LQ435="1-0",INDEX(Scrape!$F:$F,MATCH('HT 1-0'!KP435,Scrape!$B:$B,0)),"")</f>
        <v/>
      </c>
      <c r="LI435">
        <f>IF(LQ435="1-0",INDEX(Scrape!$G:$G,MATCH('HT 1-0'!KP435,Scrape!$B:$B,0)),"")</f>
        <v/>
      </c>
      <c r="LJ435">
        <f>IF(LQ435="1-0",INDEX(Scrape!$H:$H,MATCH('HT 1-0'!KP435,Scrape!$B:$B,0)),"")</f>
        <v/>
      </c>
      <c r="LK435">
        <f>IF(LQ435="1-0",INDEX(Scrape!$I:$I,MATCH('HT 1-0'!KP435,Scrape!$B:$B,0)),"")</f>
        <v/>
      </c>
      <c r="LL435">
        <f>IF(LQ435="1-0",INDEX(Scrape!$J:$J,MATCH('HT 1-0'!KP435,Scrape!$B:$B,0)),"")</f>
        <v/>
      </c>
      <c r="LM435">
        <f>IF(LQ435="1-0",INDEX(Scrape!$K:$K,MATCH('HT 1-0'!KP435,Scrape!$B:$B,0)),"")</f>
        <v/>
      </c>
      <c r="LN435">
        <f>IF(LQ435="1-0",INDEX(Scrape!$L:$L,MATCH('HT 1-0'!KP435,Scrape!$B:$B,0)),"")</f>
        <v/>
      </c>
      <c r="LO435">
        <f>IF(LQ435="1-0",INDEX(Scrape!$M:$M,MATCH('HT 1-0'!KP435,Scrape!$B:$B,0)),"")</f>
        <v/>
      </c>
      <c r="LP435">
        <f>IF(LQ435="1-0",INDEX(Scrape!$N:$N,MATCH('HT 1-0'!KP435,Scrape!$B:$B,0)),"")</f>
        <v/>
      </c>
      <c r="LQ435">
        <f>INDEX(Scrape!$O:$O,MATCH('HT 1-0'!KP435,Scrape!$B:$B,0))</f>
        <v/>
      </c>
      <c r="LR435">
        <f>(1/LJ435)+(1/LI435)+(1/LH435)</f>
        <v/>
      </c>
      <c r="LS435">
        <f>(1/LG435)+(1/LF435)+(1/LE435)</f>
        <v/>
      </c>
      <c r="LT435" s="8">
        <f>IF(INDEX(#REF!,MATCH(KQ435,#REF!,0))=INDEX(#REF!,MATCH(KQ435,#REF!,0)),INDEX(#REF!,MATCH(KQ435,#REF!,0)),"ERROR")</f>
        <v/>
      </c>
      <c r="LU435" s="4">
        <f>IF(KR435="G",2,IF(KR435="R",0.5,IF(KR435="A",1)))</f>
        <v/>
      </c>
      <c r="LV435" s="4">
        <f>IF(KS435="G",0.5,IF(KS435="R",2,IF(KS435="A",1)))</f>
        <v/>
      </c>
      <c r="LW435" s="4">
        <f>IF(KT435="G",2,IF(KT435="R",0.5,IF(KT435="A",1)))</f>
        <v/>
      </c>
      <c r="LX435" s="4">
        <f>IF(KU435="G",0.5,IF(KU435="R",2,IF(KU435="A",1)))</f>
        <v/>
      </c>
      <c r="LY435" s="7">
        <f>(LK435*(LU435+LX435)+(LL435*(LU435+LX435)))</f>
        <v/>
      </c>
      <c r="LZ435" s="7">
        <f>(LN435*(LV435+LW435)+(LO435*(LV435+LW435)))</f>
        <v/>
      </c>
      <c r="MA435" s="11">
        <f>LY435-LZ435</f>
        <v/>
      </c>
      <c r="MB435" s="5">
        <f>MA435+2</f>
        <v/>
      </c>
      <c r="MC435" s="6">
        <f>MA435-2</f>
        <v/>
      </c>
      <c r="MD435" s="4">
        <f>LE435</f>
        <v/>
      </c>
      <c r="ME435" s="9">
        <f>IF(MD435=0,1000,MD435+0.75)</f>
        <v/>
      </c>
      <c r="MF435" s="10">
        <f>IF(MD435=0,0,MD435-0.75)</f>
        <v/>
      </c>
      <c r="MG435" s="4">
        <f>((LM435*(LU435+LX435))-((LP435*(LV435+LW435))))</f>
        <v/>
      </c>
      <c r="MH435" s="9">
        <f>MG435*1.2</f>
        <v/>
      </c>
      <c r="MI435" s="10">
        <f>MG435*0.8</f>
        <v/>
      </c>
      <c r="MJ435">
        <f>IFERROR(NX435,"")</f>
        <v/>
      </c>
      <c r="MK435">
        <f>IFERROR(NY435,"")</f>
        <v/>
      </c>
      <c r="ML435">
        <f>IFERROR(NZ435,"")</f>
        <v/>
      </c>
      <c r="MM435">
        <f>IFERROR(OA435,"")</f>
        <v/>
      </c>
      <c r="MN435">
        <f>IFERROR(OB435,"")</f>
        <v/>
      </c>
      <c r="MO435">
        <f>IFERROR(OC435,"")</f>
        <v/>
      </c>
      <c r="MP435" s="1">
        <f>COUNTIFS(#REF!,LT435,#REF!,1,#REF!,"&gt;="&amp;MC435,#REF!,"&lt;="&amp;MB435,#REF!,"&lt;="&amp;ME435,#REF!,"&gt;="&amp;MF435,#REF!,"="&amp;KV435,#REF!,"="&amp;KX435)</f>
        <v/>
      </c>
      <c r="MQ435" s="1">
        <f>COUNTIFS(#REF!,LT435,#REF!,0,#REF!,"&gt;="&amp;MC435,#REF!,"&lt;="&amp;MB435,#REF!,"&lt;="&amp;ME435,#REF!,"&gt;="&amp;MF435,#REF!,"="&amp;KV435,#REF!,"="&amp;KX435)</f>
        <v/>
      </c>
      <c r="MR435" s="1">
        <f>COUNTIFS(#REF!,LT435,#REF!,1,#REF!,"&gt;="&amp;MC435,#REF!,"&lt;="&amp;MB435,#REF!,"&lt;="&amp;ME435,#REF!,"&gt;="&amp;MF435,#REF!,"="&amp;KW435,#REF!,"="&amp;KY435)</f>
        <v/>
      </c>
      <c r="MS435" s="1">
        <f>COUNTIFS(#REF!,LT435,#REF!,0,#REF!,"&gt;="&amp;MC435,#REF!,"&lt;="&amp;MB435,#REF!,"&lt;="&amp;ME435,#REF!,"&gt;="&amp;MF435,#REF!,"="&amp;KW435,#REF!,"="&amp;KY435)</f>
        <v/>
      </c>
      <c r="MT435" s="1">
        <f>COUNTIFS(#REF!,LT435,#REF!,1,#REF!,"&gt;="&amp;MI435,#REF!,"&lt;="&amp;MH435,#REF!,"&lt;="&amp;ME435,#REF!,"&gt;="&amp;MF435)</f>
        <v/>
      </c>
      <c r="MU435" s="1">
        <f>COUNTIFS(#REF!,LT435,#REF!,0,#REF!,"&gt;="&amp;MI435,#REF!,"&lt;="&amp;MH435,#REF!,"&lt;="&amp;ME435,#REF!,"&gt;="&amp;MF435)</f>
        <v/>
      </c>
      <c r="MV435" s="1">
        <f>COUNTIFS(#REF!,LT435,#REF!,1,#REF!,"&gt;="&amp;MI435,#REF!,"&lt;="&amp;MH435,#REF!,"="&amp;KZ435,#REF!,"="&amp;LA435,#REF!,"&lt;="&amp;ME435,#REF!,"&gt;="&amp;MF435)</f>
        <v/>
      </c>
      <c r="MW435" s="1">
        <f>COUNTIFS(#REF!,LT435,#REF!,0,#REF!,"&gt;="&amp;MI435,#REF!,"&lt;="&amp;MH435,#REF!,"="&amp;KZ435,#REF!,"="&amp;LA435,#REF!,"&lt;="&amp;ME435,#REF!,"&gt;="&amp;MF435)</f>
        <v/>
      </c>
      <c r="MX435" s="1">
        <f>COUNTIFS(#REF!,LT435,#REF!,1,#REF!,"&gt;="&amp;MC435,#REF!,"&lt;="&amp;MB435,#REF!,"&lt;="&amp;ME435,#REF!,"&gt;="&amp;MF435)</f>
        <v/>
      </c>
      <c r="MY435" s="1">
        <f>COUNTIFS(#REF!,LT435,#REF!,0,#REF!,"&gt;="&amp;MC435,#REF!,"&lt;="&amp;MB435,#REF!,"&lt;="&amp;ME435,#REF!,"&gt;="&amp;MF435)</f>
        <v/>
      </c>
      <c r="MZ435" s="1">
        <f>COUNTIFS(#REF!,LT435,#REF!,1,#REF!,"&lt;="&amp;ME435,#REF!,"&gt;="&amp;MF435,#REF!,"="&amp;KV435,#REF!,"="&amp;KX435)</f>
        <v/>
      </c>
      <c r="NA435" s="1">
        <f>COUNTIFS(#REF!,LT435,#REF!,0,#REF!,"&lt;="&amp;ME435,#REF!,"&gt;="&amp;MF435,#REF!,"="&amp;KV435,#REF!,"="&amp;KX435)</f>
        <v/>
      </c>
      <c r="NB435" s="1">
        <f>COUNTIFS(#REF!,LT435,#REF!,1,#REF!,"&lt;="&amp;ME435,#REF!,"&gt;="&amp;MF435,#REF!,"="&amp;KW435,#REF!,"="&amp;KY435)</f>
        <v/>
      </c>
      <c r="NC435" s="1">
        <f>COUNTIFS(#REF!,LT435,#REF!,0,#REF!,"&lt;="&amp;ME435,#REF!,"&gt;="&amp;MF435,#REF!,"="&amp;KW435,#REF!,"="&amp;KY435)</f>
        <v/>
      </c>
      <c r="ND435" s="1">
        <f>MP435+MR435+MT435+MV435+MX435+MZ435+NB435</f>
        <v/>
      </c>
      <c r="NE435" s="1">
        <f>MQ435+MS435+MU435+MW435+MY435+NA435+NC435</f>
        <v/>
      </c>
      <c r="NF435" s="1">
        <f>ND435+NE435</f>
        <v/>
      </c>
      <c r="NG435" s="33">
        <f>ND435/(ND435+NE435)</f>
        <v/>
      </c>
      <c r="NH435" s="3">
        <f>1/NG435</f>
        <v/>
      </c>
      <c r="NI435" s="1">
        <f>LH435</f>
        <v/>
      </c>
      <c r="NJ435" s="79">
        <f>((1-NG435)*(1/(NI435-1))*0.98-(NG435*1))</f>
        <v/>
      </c>
      <c r="NK435" s="34">
        <f>IF(LR435&lt;0.9,0,IF(AND(LR435&gt;1.1),0,1))</f>
        <v/>
      </c>
      <c r="NL435" s="34">
        <f>IF(LS435&lt;0.9,0,IF(AND(LS435&gt;1.1),0,1))</f>
        <v/>
      </c>
      <c r="NM435" s="32">
        <f>IF(NF435&gt;99,1,0)</f>
        <v/>
      </c>
      <c r="NN435" s="32">
        <f>IF(NJ435&gt;0.0799,1,0)</f>
        <v/>
      </c>
      <c r="NO435" s="32">
        <f>IF(NJ435&gt;NQ435,1,0)</f>
        <v/>
      </c>
      <c r="NP435" s="32">
        <f>NM435+NN435+NO435+NK435+NL435</f>
        <v/>
      </c>
      <c r="NQ435" s="79">
        <f>(((100*NG435)*(NI435-1)*0.98)-((1-NG435)*100))/100</f>
        <v/>
      </c>
      <c r="NR435" s="34">
        <f>IF(LR435&lt;0.9,0,IF(AND(LR435&gt;1.1),0,1))</f>
        <v/>
      </c>
      <c r="NS435" s="34">
        <f>IF(LS435&lt;0.9,0,IF(AND(LS435&gt;1.1),0,1))</f>
        <v/>
      </c>
      <c r="NT435" s="32">
        <f>IF(NF435&gt;99,1,0)</f>
        <v/>
      </c>
      <c r="NU435" s="32">
        <f>IF(NQ435&gt;0.0799,1,0)</f>
        <v/>
      </c>
      <c r="NV435" s="32">
        <f>IF(NQ435&gt;NJ435,1,0)</f>
        <v/>
      </c>
      <c r="NW435" s="32">
        <f>NT435+NU435+NV435+NR435+NS435</f>
        <v/>
      </c>
      <c r="NX435">
        <f>IF(NP435=5,"LayHome1-0",IF(AND(NW435=5),"BackHome1-0",""))</f>
        <v/>
      </c>
      <c r="NY435">
        <f>IF(NP435=5,KN435,IF(AND(NW435=5),KN435,""))</f>
        <v/>
      </c>
      <c r="NZ435">
        <f>IF(NP435=5,"Match Odds",IF(AND(NW435=5),"Match Odds",""))</f>
        <v/>
      </c>
      <c r="OA435">
        <f>IF(NP435=5,KP435,IF(AND(NW435=5),KP435,""))</f>
        <v/>
      </c>
      <c r="OB435">
        <f>IF(NP435=5,"MATCH_ODDS",IF(AND(NW435=5),"MATCH_ODDS",""))</f>
        <v/>
      </c>
      <c r="OC435">
        <f>IF(NP435=5,"LAY",IF(AND(NW435=5),"BACK",""))</f>
        <v/>
      </c>
    </row>
    <row r="436" ht="16.5" customHeight="1" thickBot="1" thickTop="1">
      <c r="A436" s="2" t="n"/>
      <c r="KN436" s="1">
        <f>IF(INDEX(#REF!,MATCH('HT 1-0'!D436,#REF!,0))=INDEX(#REF!,MATCH('HT 1-0'!D436,#REF!,0)),INDEX(#REF!,MATCH('HT 1-0'!D436,#REF!,0)),"ERROR")</f>
        <v/>
      </c>
      <c r="KO436" s="1">
        <f>IF(INDEX(#REF!,MATCH('HT 1-0'!E436,#REF!,0))=INDEX(#REF!,MATCH('HT 1-0'!E436,#REF!,0)),INDEX(#REF!,MATCH('HT 1-0'!E436,#REF!,0)),"ERROR")</f>
        <v/>
      </c>
      <c r="KP436" s="1">
        <f>KN436&amp;" v "&amp;KO436</f>
        <v/>
      </c>
      <c r="KQ436">
        <f>B436&amp;"_"&amp;C436</f>
        <v/>
      </c>
      <c r="KR436" s="1">
        <f>IF((HW436/KK436)&lt;0.335,"G",IF((HW436/KK436)&gt;0.67,"R","A"))</f>
        <v/>
      </c>
      <c r="KS436" s="1">
        <f>IF((HX436/KK436)&lt;0.335,"G",IF((HX436/KK436)&gt;0.67,"R","A"))</f>
        <v/>
      </c>
      <c r="KT436" s="1">
        <f>IF((IH436/KK436)&lt;0.335,"G",IF((IH436/KK436)&gt;0.67,"R","A"))</f>
        <v/>
      </c>
      <c r="KU436" s="1">
        <f>IF((II436/KK436)&lt;0.335,"G",IF((II436/KK436)&gt;0.67,"R","A"))</f>
        <v/>
      </c>
      <c r="KV436" s="1">
        <f>IF((HZ436/KK436)&lt;0.335,"G",IF((HZ436/KK436)&gt;0.67,"R","A"))</f>
        <v/>
      </c>
      <c r="KW436" s="1">
        <f>IF((HY436/KK436)&lt;0.335,"G",IF((HY436/KK436)&gt;0.67,"R","A"))</f>
        <v/>
      </c>
      <c r="KX436" s="1">
        <f>IF((IK436/KK436)&lt;0.335,"G",IF((IK436/KK436)&gt;0.67,"R","A"))</f>
        <v/>
      </c>
      <c r="KY436" s="1">
        <f>IF((IJ436/KK436)&lt;0.335,"G",IF((IJ436/KK436)&gt;0.67,"R","A"))</f>
        <v/>
      </c>
      <c r="KZ436" s="1">
        <f>IF((HQ436/KK436)&lt;0.335,"G",IF((HQ436/KK436)&gt;0.67,"R","A"))</f>
        <v/>
      </c>
      <c r="LA436" s="1">
        <f>IF((IB436/KK436)&lt;0.335,"G",IF((IB436/KK436)&gt;0.67,"R","A"))</f>
        <v/>
      </c>
      <c r="LB436">
        <f>IF(LQ436="1-0",INDEX(Scrape!#REF!,MATCH('HT 1-0'!KP436,Scrape!$B:$B,0)),"")</f>
        <v/>
      </c>
      <c r="LC436">
        <f>IF(LQ436="1-0",INDEX(Scrape!$A:$A,MATCH('HT 1-0'!KP436,Scrape!$B:$B,0)),"")</f>
        <v/>
      </c>
      <c r="LD436">
        <f>IF(LQ436="1-0",INDEX(Scrape!$B:$B,MATCH('HT 1-0'!KP436,Scrape!$B:$B,0)),"")</f>
        <v/>
      </c>
      <c r="LE436">
        <f>IF(LQ436="1-0",INDEX(Scrape!$C:$C,MATCH('HT 1-0'!KP436,Scrape!$B:$B,0)),"")</f>
        <v/>
      </c>
      <c r="LF436">
        <f>IF(LQ436="1-0",INDEX(Scrape!$D:$D,MATCH('HT 1-0'!KP436,Scrape!$B:$B,0)),"")</f>
        <v/>
      </c>
      <c r="LG436">
        <f>IF(LQ436="1-0",INDEX(Scrape!$E:$E,MATCH('HT 1-0'!KP436,Scrape!$B:$B,0)),"")</f>
        <v/>
      </c>
      <c r="LH436">
        <f>IF(LQ436="1-0",INDEX(Scrape!$F:$F,MATCH('HT 1-0'!KP436,Scrape!$B:$B,0)),"")</f>
        <v/>
      </c>
      <c r="LI436">
        <f>IF(LQ436="1-0",INDEX(Scrape!$G:$G,MATCH('HT 1-0'!KP436,Scrape!$B:$B,0)),"")</f>
        <v/>
      </c>
      <c r="LJ436">
        <f>IF(LQ436="1-0",INDEX(Scrape!$H:$H,MATCH('HT 1-0'!KP436,Scrape!$B:$B,0)),"")</f>
        <v/>
      </c>
      <c r="LK436">
        <f>IF(LQ436="1-0",INDEX(Scrape!$I:$I,MATCH('HT 1-0'!KP436,Scrape!$B:$B,0)),"")</f>
        <v/>
      </c>
      <c r="LL436">
        <f>IF(LQ436="1-0",INDEX(Scrape!$J:$J,MATCH('HT 1-0'!KP436,Scrape!$B:$B,0)),"")</f>
        <v/>
      </c>
      <c r="LM436">
        <f>IF(LQ436="1-0",INDEX(Scrape!$K:$K,MATCH('HT 1-0'!KP436,Scrape!$B:$B,0)),"")</f>
        <v/>
      </c>
      <c r="LN436">
        <f>IF(LQ436="1-0",INDEX(Scrape!$L:$L,MATCH('HT 1-0'!KP436,Scrape!$B:$B,0)),"")</f>
        <v/>
      </c>
      <c r="LO436">
        <f>IF(LQ436="1-0",INDEX(Scrape!$M:$M,MATCH('HT 1-0'!KP436,Scrape!$B:$B,0)),"")</f>
        <v/>
      </c>
      <c r="LP436">
        <f>IF(LQ436="1-0",INDEX(Scrape!$N:$N,MATCH('HT 1-0'!KP436,Scrape!$B:$B,0)),"")</f>
        <v/>
      </c>
      <c r="LQ436">
        <f>INDEX(Scrape!$O:$O,MATCH('HT 1-0'!KP436,Scrape!$B:$B,0))</f>
        <v/>
      </c>
      <c r="LR436">
        <f>(1/LJ436)+(1/LI436)+(1/LH436)</f>
        <v/>
      </c>
      <c r="LS436">
        <f>(1/LG436)+(1/LF436)+(1/LE436)</f>
        <v/>
      </c>
      <c r="LT436" s="8">
        <f>IF(INDEX(#REF!,MATCH(KQ436,#REF!,0))=INDEX(#REF!,MATCH(KQ436,#REF!,0)),INDEX(#REF!,MATCH(KQ436,#REF!,0)),"ERROR")</f>
        <v/>
      </c>
      <c r="LU436" s="4">
        <f>IF(KR436="G",2,IF(KR436="R",0.5,IF(KR436="A",1)))</f>
        <v/>
      </c>
      <c r="LV436" s="4">
        <f>IF(KS436="G",0.5,IF(KS436="R",2,IF(KS436="A",1)))</f>
        <v/>
      </c>
      <c r="LW436" s="4">
        <f>IF(KT436="G",2,IF(KT436="R",0.5,IF(KT436="A",1)))</f>
        <v/>
      </c>
      <c r="LX436" s="4">
        <f>IF(KU436="G",0.5,IF(KU436="R",2,IF(KU436="A",1)))</f>
        <v/>
      </c>
      <c r="LY436" s="7">
        <f>(LK436*(LU436+LX436)+(LL436*(LU436+LX436)))</f>
        <v/>
      </c>
      <c r="LZ436" s="7">
        <f>(LN436*(LV436+LW436)+(LO436*(LV436+LW436)))</f>
        <v/>
      </c>
      <c r="MA436" s="11">
        <f>LY436-LZ436</f>
        <v/>
      </c>
      <c r="MB436" s="5">
        <f>MA436+2</f>
        <v/>
      </c>
      <c r="MC436" s="6">
        <f>MA436-2</f>
        <v/>
      </c>
      <c r="MD436" s="4">
        <f>LE436</f>
        <v/>
      </c>
      <c r="ME436" s="9">
        <f>IF(MD436=0,1000,MD436+0.75)</f>
        <v/>
      </c>
      <c r="MF436" s="10">
        <f>IF(MD436=0,0,MD436-0.75)</f>
        <v/>
      </c>
      <c r="MG436" s="4">
        <f>((LM436*(LU436+LX436))-((LP436*(LV436+LW436))))</f>
        <v/>
      </c>
      <c r="MH436" s="9">
        <f>MG436*1.2</f>
        <v/>
      </c>
      <c r="MI436" s="10">
        <f>MG436*0.8</f>
        <v/>
      </c>
      <c r="MJ436">
        <f>IFERROR(NX436,"")</f>
        <v/>
      </c>
      <c r="MK436">
        <f>IFERROR(NY436,"")</f>
        <v/>
      </c>
      <c r="ML436">
        <f>IFERROR(NZ436,"")</f>
        <v/>
      </c>
      <c r="MM436">
        <f>IFERROR(OA436,"")</f>
        <v/>
      </c>
      <c r="MN436">
        <f>IFERROR(OB436,"")</f>
        <v/>
      </c>
      <c r="MO436">
        <f>IFERROR(OC436,"")</f>
        <v/>
      </c>
      <c r="MP436" s="1">
        <f>COUNTIFS(#REF!,LT436,#REF!,1,#REF!,"&gt;="&amp;MC436,#REF!,"&lt;="&amp;MB436,#REF!,"&lt;="&amp;ME436,#REF!,"&gt;="&amp;MF436,#REF!,"="&amp;KV436,#REF!,"="&amp;KX436)</f>
        <v/>
      </c>
      <c r="MQ436" s="1">
        <f>COUNTIFS(#REF!,LT436,#REF!,0,#REF!,"&gt;="&amp;MC436,#REF!,"&lt;="&amp;MB436,#REF!,"&lt;="&amp;ME436,#REF!,"&gt;="&amp;MF436,#REF!,"="&amp;KV436,#REF!,"="&amp;KX436)</f>
        <v/>
      </c>
      <c r="MR436" s="1">
        <f>COUNTIFS(#REF!,LT436,#REF!,1,#REF!,"&gt;="&amp;MC436,#REF!,"&lt;="&amp;MB436,#REF!,"&lt;="&amp;ME436,#REF!,"&gt;="&amp;MF436,#REF!,"="&amp;KW436,#REF!,"="&amp;KY436)</f>
        <v/>
      </c>
      <c r="MS436" s="1">
        <f>COUNTIFS(#REF!,LT436,#REF!,0,#REF!,"&gt;="&amp;MC436,#REF!,"&lt;="&amp;MB436,#REF!,"&lt;="&amp;ME436,#REF!,"&gt;="&amp;MF436,#REF!,"="&amp;KW436,#REF!,"="&amp;KY436)</f>
        <v/>
      </c>
      <c r="MT436" s="1">
        <f>COUNTIFS(#REF!,LT436,#REF!,1,#REF!,"&gt;="&amp;MI436,#REF!,"&lt;="&amp;MH436,#REF!,"&lt;="&amp;ME436,#REF!,"&gt;="&amp;MF436)</f>
        <v/>
      </c>
      <c r="MU436" s="1">
        <f>COUNTIFS(#REF!,LT436,#REF!,0,#REF!,"&gt;="&amp;MI436,#REF!,"&lt;="&amp;MH436,#REF!,"&lt;="&amp;ME436,#REF!,"&gt;="&amp;MF436)</f>
        <v/>
      </c>
      <c r="MV436" s="1">
        <f>COUNTIFS(#REF!,LT436,#REF!,1,#REF!,"&gt;="&amp;MI436,#REF!,"&lt;="&amp;MH436,#REF!,"="&amp;KZ436,#REF!,"="&amp;LA436,#REF!,"&lt;="&amp;ME436,#REF!,"&gt;="&amp;MF436)</f>
        <v/>
      </c>
      <c r="MW436" s="1">
        <f>COUNTIFS(#REF!,LT436,#REF!,0,#REF!,"&gt;="&amp;MI436,#REF!,"&lt;="&amp;MH436,#REF!,"="&amp;KZ436,#REF!,"="&amp;LA436,#REF!,"&lt;="&amp;ME436,#REF!,"&gt;="&amp;MF436)</f>
        <v/>
      </c>
      <c r="MX436" s="1">
        <f>COUNTIFS(#REF!,LT436,#REF!,1,#REF!,"&gt;="&amp;MC436,#REF!,"&lt;="&amp;MB436,#REF!,"&lt;="&amp;ME436,#REF!,"&gt;="&amp;MF436)</f>
        <v/>
      </c>
      <c r="MY436" s="1">
        <f>COUNTIFS(#REF!,LT436,#REF!,0,#REF!,"&gt;="&amp;MC436,#REF!,"&lt;="&amp;MB436,#REF!,"&lt;="&amp;ME436,#REF!,"&gt;="&amp;MF436)</f>
        <v/>
      </c>
      <c r="MZ436" s="1">
        <f>COUNTIFS(#REF!,LT436,#REF!,1,#REF!,"&lt;="&amp;ME436,#REF!,"&gt;="&amp;MF436,#REF!,"="&amp;KV436,#REF!,"="&amp;KX436)</f>
        <v/>
      </c>
      <c r="NA436" s="1">
        <f>COUNTIFS(#REF!,LT436,#REF!,0,#REF!,"&lt;="&amp;ME436,#REF!,"&gt;="&amp;MF436,#REF!,"="&amp;KV436,#REF!,"="&amp;KX436)</f>
        <v/>
      </c>
      <c r="NB436" s="1">
        <f>COUNTIFS(#REF!,LT436,#REF!,1,#REF!,"&lt;="&amp;ME436,#REF!,"&gt;="&amp;MF436,#REF!,"="&amp;KW436,#REF!,"="&amp;KY436)</f>
        <v/>
      </c>
      <c r="NC436" s="1">
        <f>COUNTIFS(#REF!,LT436,#REF!,0,#REF!,"&lt;="&amp;ME436,#REF!,"&gt;="&amp;MF436,#REF!,"="&amp;KW436,#REF!,"="&amp;KY436)</f>
        <v/>
      </c>
      <c r="ND436" s="1">
        <f>MP436+MR436+MT436+MV436+MX436+MZ436+NB436</f>
        <v/>
      </c>
      <c r="NE436" s="1">
        <f>MQ436+MS436+MU436+MW436+MY436+NA436+NC436</f>
        <v/>
      </c>
      <c r="NF436" s="1">
        <f>ND436+NE436</f>
        <v/>
      </c>
      <c r="NG436" s="33">
        <f>ND436/(ND436+NE436)</f>
        <v/>
      </c>
      <c r="NH436" s="3">
        <f>1/NG436</f>
        <v/>
      </c>
      <c r="NI436" s="1">
        <f>LH436</f>
        <v/>
      </c>
      <c r="NJ436" s="79">
        <f>((1-NG436)*(1/(NI436-1))*0.98-(NG436*1))</f>
        <v/>
      </c>
      <c r="NK436" s="34">
        <f>IF(LR436&lt;0.9,0,IF(AND(LR436&gt;1.1),0,1))</f>
        <v/>
      </c>
      <c r="NL436" s="34">
        <f>IF(LS436&lt;0.9,0,IF(AND(LS436&gt;1.1),0,1))</f>
        <v/>
      </c>
      <c r="NM436" s="32">
        <f>IF(NF436&gt;99,1,0)</f>
        <v/>
      </c>
      <c r="NN436" s="32">
        <f>IF(NJ436&gt;0.0799,1,0)</f>
        <v/>
      </c>
      <c r="NO436" s="32">
        <f>IF(NJ436&gt;NQ436,1,0)</f>
        <v/>
      </c>
      <c r="NP436" s="32">
        <f>NM436+NN436+NO436+NK436+NL436</f>
        <v/>
      </c>
      <c r="NQ436" s="79">
        <f>(((100*NG436)*(NI436-1)*0.98)-((1-NG436)*100))/100</f>
        <v/>
      </c>
      <c r="NR436" s="34">
        <f>IF(LR436&lt;0.9,0,IF(AND(LR436&gt;1.1),0,1))</f>
        <v/>
      </c>
      <c r="NS436" s="34">
        <f>IF(LS436&lt;0.9,0,IF(AND(LS436&gt;1.1),0,1))</f>
        <v/>
      </c>
      <c r="NT436" s="32">
        <f>IF(NF436&gt;99,1,0)</f>
        <v/>
      </c>
      <c r="NU436" s="32">
        <f>IF(NQ436&gt;0.0799,1,0)</f>
        <v/>
      </c>
      <c r="NV436" s="32">
        <f>IF(NQ436&gt;NJ436,1,0)</f>
        <v/>
      </c>
      <c r="NW436" s="32">
        <f>NT436+NU436+NV436+NR436+NS436</f>
        <v/>
      </c>
      <c r="NX436">
        <f>IF(NP436=5,"LayHome1-0",IF(AND(NW436=5),"BackHome1-0",""))</f>
        <v/>
      </c>
      <c r="NY436">
        <f>IF(NP436=5,KN436,IF(AND(NW436=5),KN436,""))</f>
        <v/>
      </c>
      <c r="NZ436">
        <f>IF(NP436=5,"Match Odds",IF(AND(NW436=5),"Match Odds",""))</f>
        <v/>
      </c>
      <c r="OA436">
        <f>IF(NP436=5,KP436,IF(AND(NW436=5),KP436,""))</f>
        <v/>
      </c>
      <c r="OB436">
        <f>IF(NP436=5,"MATCH_ODDS",IF(AND(NW436=5),"MATCH_ODDS",""))</f>
        <v/>
      </c>
      <c r="OC436">
        <f>IF(NP436=5,"LAY",IF(AND(NW436=5),"BACK",""))</f>
        <v/>
      </c>
    </row>
    <row r="437" ht="16.5" customHeight="1" thickBot="1" thickTop="1">
      <c r="A437" s="2" t="n"/>
      <c r="KN437" s="1">
        <f>IF(INDEX(#REF!,MATCH('HT 1-0'!D437,#REF!,0))=INDEX(#REF!,MATCH('HT 1-0'!D437,#REF!,0)),INDEX(#REF!,MATCH('HT 1-0'!D437,#REF!,0)),"ERROR")</f>
        <v/>
      </c>
      <c r="KO437" s="1">
        <f>IF(INDEX(#REF!,MATCH('HT 1-0'!E437,#REF!,0))=INDEX(#REF!,MATCH('HT 1-0'!E437,#REF!,0)),INDEX(#REF!,MATCH('HT 1-0'!E437,#REF!,0)),"ERROR")</f>
        <v/>
      </c>
      <c r="KP437" s="1">
        <f>KN437&amp;" v "&amp;KO437</f>
        <v/>
      </c>
      <c r="KQ437">
        <f>B437&amp;"_"&amp;C437</f>
        <v/>
      </c>
      <c r="KR437" s="1">
        <f>IF((HW437/KK437)&lt;0.335,"G",IF((HW437/KK437)&gt;0.67,"R","A"))</f>
        <v/>
      </c>
      <c r="KS437" s="1">
        <f>IF((HX437/KK437)&lt;0.335,"G",IF((HX437/KK437)&gt;0.67,"R","A"))</f>
        <v/>
      </c>
      <c r="KT437" s="1">
        <f>IF((IH437/KK437)&lt;0.335,"G",IF((IH437/KK437)&gt;0.67,"R","A"))</f>
        <v/>
      </c>
      <c r="KU437" s="1">
        <f>IF((II437/KK437)&lt;0.335,"G",IF((II437/KK437)&gt;0.67,"R","A"))</f>
        <v/>
      </c>
      <c r="KV437" s="1">
        <f>IF((HZ437/KK437)&lt;0.335,"G",IF((HZ437/KK437)&gt;0.67,"R","A"))</f>
        <v/>
      </c>
      <c r="KW437" s="1">
        <f>IF((HY437/KK437)&lt;0.335,"G",IF((HY437/KK437)&gt;0.67,"R","A"))</f>
        <v/>
      </c>
      <c r="KX437" s="1">
        <f>IF((IK437/KK437)&lt;0.335,"G",IF((IK437/KK437)&gt;0.67,"R","A"))</f>
        <v/>
      </c>
      <c r="KY437" s="1">
        <f>IF((IJ437/KK437)&lt;0.335,"G",IF((IJ437/KK437)&gt;0.67,"R","A"))</f>
        <v/>
      </c>
      <c r="KZ437" s="1">
        <f>IF((HQ437/KK437)&lt;0.335,"G",IF((HQ437/KK437)&gt;0.67,"R","A"))</f>
        <v/>
      </c>
      <c r="LA437" s="1">
        <f>IF((IB437/KK437)&lt;0.335,"G",IF((IB437/KK437)&gt;0.67,"R","A"))</f>
        <v/>
      </c>
      <c r="LB437">
        <f>IF(LQ437="1-0",INDEX(Scrape!#REF!,MATCH('HT 1-0'!KP437,Scrape!$B:$B,0)),"")</f>
        <v/>
      </c>
      <c r="LC437">
        <f>IF(LQ437="1-0",INDEX(Scrape!$A:$A,MATCH('HT 1-0'!KP437,Scrape!$B:$B,0)),"")</f>
        <v/>
      </c>
      <c r="LD437">
        <f>IF(LQ437="1-0",INDEX(Scrape!$B:$B,MATCH('HT 1-0'!KP437,Scrape!$B:$B,0)),"")</f>
        <v/>
      </c>
      <c r="LE437">
        <f>IF(LQ437="1-0",INDEX(Scrape!$C:$C,MATCH('HT 1-0'!KP437,Scrape!$B:$B,0)),"")</f>
        <v/>
      </c>
      <c r="LF437">
        <f>IF(LQ437="1-0",INDEX(Scrape!$D:$D,MATCH('HT 1-0'!KP437,Scrape!$B:$B,0)),"")</f>
        <v/>
      </c>
      <c r="LG437">
        <f>IF(LQ437="1-0",INDEX(Scrape!$E:$E,MATCH('HT 1-0'!KP437,Scrape!$B:$B,0)),"")</f>
        <v/>
      </c>
      <c r="LH437">
        <f>IF(LQ437="1-0",INDEX(Scrape!$F:$F,MATCH('HT 1-0'!KP437,Scrape!$B:$B,0)),"")</f>
        <v/>
      </c>
      <c r="LI437">
        <f>IF(LQ437="1-0",INDEX(Scrape!$G:$G,MATCH('HT 1-0'!KP437,Scrape!$B:$B,0)),"")</f>
        <v/>
      </c>
      <c r="LJ437">
        <f>IF(LQ437="1-0",INDEX(Scrape!$H:$H,MATCH('HT 1-0'!KP437,Scrape!$B:$B,0)),"")</f>
        <v/>
      </c>
      <c r="LK437">
        <f>IF(LQ437="1-0",INDEX(Scrape!$I:$I,MATCH('HT 1-0'!KP437,Scrape!$B:$B,0)),"")</f>
        <v/>
      </c>
      <c r="LL437">
        <f>IF(LQ437="1-0",INDEX(Scrape!$J:$J,MATCH('HT 1-0'!KP437,Scrape!$B:$B,0)),"")</f>
        <v/>
      </c>
      <c r="LM437">
        <f>IF(LQ437="1-0",INDEX(Scrape!$K:$K,MATCH('HT 1-0'!KP437,Scrape!$B:$B,0)),"")</f>
        <v/>
      </c>
      <c r="LN437">
        <f>IF(LQ437="1-0",INDEX(Scrape!$L:$L,MATCH('HT 1-0'!KP437,Scrape!$B:$B,0)),"")</f>
        <v/>
      </c>
      <c r="LO437">
        <f>IF(LQ437="1-0",INDEX(Scrape!$M:$M,MATCH('HT 1-0'!KP437,Scrape!$B:$B,0)),"")</f>
        <v/>
      </c>
      <c r="LP437">
        <f>IF(LQ437="1-0",INDEX(Scrape!$N:$N,MATCH('HT 1-0'!KP437,Scrape!$B:$B,0)),"")</f>
        <v/>
      </c>
      <c r="LQ437">
        <f>INDEX(Scrape!$O:$O,MATCH('HT 1-0'!KP437,Scrape!$B:$B,0))</f>
        <v/>
      </c>
      <c r="LR437">
        <f>(1/LJ437)+(1/LI437)+(1/LH437)</f>
        <v/>
      </c>
      <c r="LS437">
        <f>(1/LG437)+(1/LF437)+(1/LE437)</f>
        <v/>
      </c>
      <c r="LT437" s="8">
        <f>IF(INDEX(#REF!,MATCH(KQ437,#REF!,0))=INDEX(#REF!,MATCH(KQ437,#REF!,0)),INDEX(#REF!,MATCH(KQ437,#REF!,0)),"ERROR")</f>
        <v/>
      </c>
      <c r="LU437" s="4">
        <f>IF(KR437="G",2,IF(KR437="R",0.5,IF(KR437="A",1)))</f>
        <v/>
      </c>
      <c r="LV437" s="4">
        <f>IF(KS437="G",0.5,IF(KS437="R",2,IF(KS437="A",1)))</f>
        <v/>
      </c>
      <c r="LW437" s="4">
        <f>IF(KT437="G",2,IF(KT437="R",0.5,IF(KT437="A",1)))</f>
        <v/>
      </c>
      <c r="LX437" s="4">
        <f>IF(KU437="G",0.5,IF(KU437="R",2,IF(KU437="A",1)))</f>
        <v/>
      </c>
      <c r="LY437" s="7">
        <f>(LK437*(LU437+LX437)+(LL437*(LU437+LX437)))</f>
        <v/>
      </c>
      <c r="LZ437" s="7">
        <f>(LN437*(LV437+LW437)+(LO437*(LV437+LW437)))</f>
        <v/>
      </c>
      <c r="MA437" s="11">
        <f>LY437-LZ437</f>
        <v/>
      </c>
      <c r="MB437" s="5">
        <f>MA437+2</f>
        <v/>
      </c>
      <c r="MC437" s="6">
        <f>MA437-2</f>
        <v/>
      </c>
      <c r="MD437" s="4">
        <f>LE437</f>
        <v/>
      </c>
      <c r="ME437" s="9">
        <f>IF(MD437=0,1000,MD437+0.75)</f>
        <v/>
      </c>
      <c r="MF437" s="10">
        <f>IF(MD437=0,0,MD437-0.75)</f>
        <v/>
      </c>
      <c r="MG437" s="4">
        <f>((LM437*(LU437+LX437))-((LP437*(LV437+LW437))))</f>
        <v/>
      </c>
      <c r="MH437" s="9">
        <f>MG437*1.2</f>
        <v/>
      </c>
      <c r="MI437" s="10">
        <f>MG437*0.8</f>
        <v/>
      </c>
      <c r="MJ437">
        <f>IFERROR(NX437,"")</f>
        <v/>
      </c>
      <c r="MK437">
        <f>IFERROR(NY437,"")</f>
        <v/>
      </c>
      <c r="ML437">
        <f>IFERROR(NZ437,"")</f>
        <v/>
      </c>
      <c r="MM437">
        <f>IFERROR(OA437,"")</f>
        <v/>
      </c>
      <c r="MN437">
        <f>IFERROR(OB437,"")</f>
        <v/>
      </c>
      <c r="MO437">
        <f>IFERROR(OC437,"")</f>
        <v/>
      </c>
      <c r="MP437" s="1">
        <f>COUNTIFS(#REF!,LT437,#REF!,1,#REF!,"&gt;="&amp;MC437,#REF!,"&lt;="&amp;MB437,#REF!,"&lt;="&amp;ME437,#REF!,"&gt;="&amp;MF437,#REF!,"="&amp;KV437,#REF!,"="&amp;KX437)</f>
        <v/>
      </c>
      <c r="MQ437" s="1">
        <f>COUNTIFS(#REF!,LT437,#REF!,0,#REF!,"&gt;="&amp;MC437,#REF!,"&lt;="&amp;MB437,#REF!,"&lt;="&amp;ME437,#REF!,"&gt;="&amp;MF437,#REF!,"="&amp;KV437,#REF!,"="&amp;KX437)</f>
        <v/>
      </c>
      <c r="MR437" s="1">
        <f>COUNTIFS(#REF!,LT437,#REF!,1,#REF!,"&gt;="&amp;MC437,#REF!,"&lt;="&amp;MB437,#REF!,"&lt;="&amp;ME437,#REF!,"&gt;="&amp;MF437,#REF!,"="&amp;KW437,#REF!,"="&amp;KY437)</f>
        <v/>
      </c>
      <c r="MS437" s="1">
        <f>COUNTIFS(#REF!,LT437,#REF!,0,#REF!,"&gt;="&amp;MC437,#REF!,"&lt;="&amp;MB437,#REF!,"&lt;="&amp;ME437,#REF!,"&gt;="&amp;MF437,#REF!,"="&amp;KW437,#REF!,"="&amp;KY437)</f>
        <v/>
      </c>
      <c r="MT437" s="1">
        <f>COUNTIFS(#REF!,LT437,#REF!,1,#REF!,"&gt;="&amp;MI437,#REF!,"&lt;="&amp;MH437,#REF!,"&lt;="&amp;ME437,#REF!,"&gt;="&amp;MF437)</f>
        <v/>
      </c>
      <c r="MU437" s="1">
        <f>COUNTIFS(#REF!,LT437,#REF!,0,#REF!,"&gt;="&amp;MI437,#REF!,"&lt;="&amp;MH437,#REF!,"&lt;="&amp;ME437,#REF!,"&gt;="&amp;MF437)</f>
        <v/>
      </c>
      <c r="MV437" s="1">
        <f>COUNTIFS(#REF!,LT437,#REF!,1,#REF!,"&gt;="&amp;MI437,#REF!,"&lt;="&amp;MH437,#REF!,"="&amp;KZ437,#REF!,"="&amp;LA437,#REF!,"&lt;="&amp;ME437,#REF!,"&gt;="&amp;MF437)</f>
        <v/>
      </c>
      <c r="MW437" s="1">
        <f>COUNTIFS(#REF!,LT437,#REF!,0,#REF!,"&gt;="&amp;MI437,#REF!,"&lt;="&amp;MH437,#REF!,"="&amp;KZ437,#REF!,"="&amp;LA437,#REF!,"&lt;="&amp;ME437,#REF!,"&gt;="&amp;MF437)</f>
        <v/>
      </c>
      <c r="MX437" s="1">
        <f>COUNTIFS(#REF!,LT437,#REF!,1,#REF!,"&gt;="&amp;MC437,#REF!,"&lt;="&amp;MB437,#REF!,"&lt;="&amp;ME437,#REF!,"&gt;="&amp;MF437)</f>
        <v/>
      </c>
      <c r="MY437" s="1">
        <f>COUNTIFS(#REF!,LT437,#REF!,0,#REF!,"&gt;="&amp;MC437,#REF!,"&lt;="&amp;MB437,#REF!,"&lt;="&amp;ME437,#REF!,"&gt;="&amp;MF437)</f>
        <v/>
      </c>
      <c r="MZ437" s="1">
        <f>COUNTIFS(#REF!,LT437,#REF!,1,#REF!,"&lt;="&amp;ME437,#REF!,"&gt;="&amp;MF437,#REF!,"="&amp;KV437,#REF!,"="&amp;KX437)</f>
        <v/>
      </c>
      <c r="NA437" s="1">
        <f>COUNTIFS(#REF!,LT437,#REF!,0,#REF!,"&lt;="&amp;ME437,#REF!,"&gt;="&amp;MF437,#REF!,"="&amp;KV437,#REF!,"="&amp;KX437)</f>
        <v/>
      </c>
      <c r="NB437" s="1">
        <f>COUNTIFS(#REF!,LT437,#REF!,1,#REF!,"&lt;="&amp;ME437,#REF!,"&gt;="&amp;MF437,#REF!,"="&amp;KW437,#REF!,"="&amp;KY437)</f>
        <v/>
      </c>
      <c r="NC437" s="1">
        <f>COUNTIFS(#REF!,LT437,#REF!,0,#REF!,"&lt;="&amp;ME437,#REF!,"&gt;="&amp;MF437,#REF!,"="&amp;KW437,#REF!,"="&amp;KY437)</f>
        <v/>
      </c>
      <c r="ND437" s="1">
        <f>MP437+MR437+MT437+MV437+MX437+MZ437+NB437</f>
        <v/>
      </c>
      <c r="NE437" s="1">
        <f>MQ437+MS437+MU437+MW437+MY437+NA437+NC437</f>
        <v/>
      </c>
      <c r="NF437" s="1">
        <f>ND437+NE437</f>
        <v/>
      </c>
      <c r="NG437" s="33">
        <f>ND437/(ND437+NE437)</f>
        <v/>
      </c>
      <c r="NH437" s="3">
        <f>1/NG437</f>
        <v/>
      </c>
      <c r="NI437" s="1">
        <f>LH437</f>
        <v/>
      </c>
      <c r="NJ437" s="79">
        <f>((1-NG437)*(1/(NI437-1))*0.98-(NG437*1))</f>
        <v/>
      </c>
      <c r="NK437" s="34">
        <f>IF(LR437&lt;0.9,0,IF(AND(LR437&gt;1.1),0,1))</f>
        <v/>
      </c>
      <c r="NL437" s="34">
        <f>IF(LS437&lt;0.9,0,IF(AND(LS437&gt;1.1),0,1))</f>
        <v/>
      </c>
      <c r="NM437" s="32">
        <f>IF(NF437&gt;99,1,0)</f>
        <v/>
      </c>
      <c r="NN437" s="32">
        <f>IF(NJ437&gt;0.0799,1,0)</f>
        <v/>
      </c>
      <c r="NO437" s="32">
        <f>IF(NJ437&gt;NQ437,1,0)</f>
        <v/>
      </c>
      <c r="NP437" s="32">
        <f>NM437+NN437+NO437+NK437+NL437</f>
        <v/>
      </c>
      <c r="NQ437" s="79">
        <f>(((100*NG437)*(NI437-1)*0.98)-((1-NG437)*100))/100</f>
        <v/>
      </c>
      <c r="NR437" s="34">
        <f>IF(LR437&lt;0.9,0,IF(AND(LR437&gt;1.1),0,1))</f>
        <v/>
      </c>
      <c r="NS437" s="34">
        <f>IF(LS437&lt;0.9,0,IF(AND(LS437&gt;1.1),0,1))</f>
        <v/>
      </c>
      <c r="NT437" s="32">
        <f>IF(NF437&gt;99,1,0)</f>
        <v/>
      </c>
      <c r="NU437" s="32">
        <f>IF(NQ437&gt;0.0799,1,0)</f>
        <v/>
      </c>
      <c r="NV437" s="32">
        <f>IF(NQ437&gt;NJ437,1,0)</f>
        <v/>
      </c>
      <c r="NW437" s="32">
        <f>NT437+NU437+NV437+NR437+NS437</f>
        <v/>
      </c>
      <c r="NX437">
        <f>IF(NP437=5,"LayHome1-0",IF(AND(NW437=5),"BackHome1-0",""))</f>
        <v/>
      </c>
      <c r="NY437">
        <f>IF(NP437=5,KN437,IF(AND(NW437=5),KN437,""))</f>
        <v/>
      </c>
      <c r="NZ437">
        <f>IF(NP437=5,"Match Odds",IF(AND(NW437=5),"Match Odds",""))</f>
        <v/>
      </c>
      <c r="OA437">
        <f>IF(NP437=5,KP437,IF(AND(NW437=5),KP437,""))</f>
        <v/>
      </c>
      <c r="OB437">
        <f>IF(NP437=5,"MATCH_ODDS",IF(AND(NW437=5),"MATCH_ODDS",""))</f>
        <v/>
      </c>
      <c r="OC437">
        <f>IF(NP437=5,"LAY",IF(AND(NW437=5),"BACK",""))</f>
        <v/>
      </c>
    </row>
    <row r="438" ht="16.5" customHeight="1" thickBot="1" thickTop="1">
      <c r="A438" s="2" t="n"/>
      <c r="KN438" s="1">
        <f>IF(INDEX(#REF!,MATCH('HT 1-0'!D438,#REF!,0))=INDEX(#REF!,MATCH('HT 1-0'!D438,#REF!,0)),INDEX(#REF!,MATCH('HT 1-0'!D438,#REF!,0)),"ERROR")</f>
        <v/>
      </c>
      <c r="KO438" s="1">
        <f>IF(INDEX(#REF!,MATCH('HT 1-0'!E438,#REF!,0))=INDEX(#REF!,MATCH('HT 1-0'!E438,#REF!,0)),INDEX(#REF!,MATCH('HT 1-0'!E438,#REF!,0)),"ERROR")</f>
        <v/>
      </c>
      <c r="KP438" s="1">
        <f>KN438&amp;" v "&amp;KO438</f>
        <v/>
      </c>
      <c r="KQ438">
        <f>B438&amp;"_"&amp;C438</f>
        <v/>
      </c>
      <c r="KR438" s="1">
        <f>IF((HW438/KK438)&lt;0.335,"G",IF((HW438/KK438)&gt;0.67,"R","A"))</f>
        <v/>
      </c>
      <c r="KS438" s="1">
        <f>IF((HX438/KK438)&lt;0.335,"G",IF((HX438/KK438)&gt;0.67,"R","A"))</f>
        <v/>
      </c>
      <c r="KT438" s="1">
        <f>IF((IH438/KK438)&lt;0.335,"G",IF((IH438/KK438)&gt;0.67,"R","A"))</f>
        <v/>
      </c>
      <c r="KU438" s="1">
        <f>IF((II438/KK438)&lt;0.335,"G",IF((II438/KK438)&gt;0.67,"R","A"))</f>
        <v/>
      </c>
      <c r="KV438" s="1">
        <f>IF((HZ438/KK438)&lt;0.335,"G",IF((HZ438/KK438)&gt;0.67,"R","A"))</f>
        <v/>
      </c>
      <c r="KW438" s="1">
        <f>IF((HY438/KK438)&lt;0.335,"G",IF((HY438/KK438)&gt;0.67,"R","A"))</f>
        <v/>
      </c>
      <c r="KX438" s="1">
        <f>IF((IK438/KK438)&lt;0.335,"G",IF((IK438/KK438)&gt;0.67,"R","A"))</f>
        <v/>
      </c>
      <c r="KY438" s="1">
        <f>IF((IJ438/KK438)&lt;0.335,"G",IF((IJ438/KK438)&gt;0.67,"R","A"))</f>
        <v/>
      </c>
      <c r="KZ438" s="1">
        <f>IF((HQ438/KK438)&lt;0.335,"G",IF((HQ438/KK438)&gt;0.67,"R","A"))</f>
        <v/>
      </c>
      <c r="LA438" s="1">
        <f>IF((IB438/KK438)&lt;0.335,"G",IF((IB438/KK438)&gt;0.67,"R","A"))</f>
        <v/>
      </c>
      <c r="LB438">
        <f>IF(LQ438="1-0",INDEX(Scrape!#REF!,MATCH('HT 1-0'!KP438,Scrape!$B:$B,0)),"")</f>
        <v/>
      </c>
      <c r="LC438">
        <f>IF(LQ438="1-0",INDEX(Scrape!$A:$A,MATCH('HT 1-0'!KP438,Scrape!$B:$B,0)),"")</f>
        <v/>
      </c>
      <c r="LD438">
        <f>IF(LQ438="1-0",INDEX(Scrape!$B:$B,MATCH('HT 1-0'!KP438,Scrape!$B:$B,0)),"")</f>
        <v/>
      </c>
      <c r="LE438">
        <f>IF(LQ438="1-0",INDEX(Scrape!$C:$C,MATCH('HT 1-0'!KP438,Scrape!$B:$B,0)),"")</f>
        <v/>
      </c>
      <c r="LF438">
        <f>IF(LQ438="1-0",INDEX(Scrape!$D:$D,MATCH('HT 1-0'!KP438,Scrape!$B:$B,0)),"")</f>
        <v/>
      </c>
      <c r="LG438">
        <f>IF(LQ438="1-0",INDEX(Scrape!$E:$E,MATCH('HT 1-0'!KP438,Scrape!$B:$B,0)),"")</f>
        <v/>
      </c>
      <c r="LH438">
        <f>IF(LQ438="1-0",INDEX(Scrape!$F:$F,MATCH('HT 1-0'!KP438,Scrape!$B:$B,0)),"")</f>
        <v/>
      </c>
      <c r="LI438">
        <f>IF(LQ438="1-0",INDEX(Scrape!$G:$G,MATCH('HT 1-0'!KP438,Scrape!$B:$B,0)),"")</f>
        <v/>
      </c>
      <c r="LJ438">
        <f>IF(LQ438="1-0",INDEX(Scrape!$H:$H,MATCH('HT 1-0'!KP438,Scrape!$B:$B,0)),"")</f>
        <v/>
      </c>
      <c r="LK438">
        <f>IF(LQ438="1-0",INDEX(Scrape!$I:$I,MATCH('HT 1-0'!KP438,Scrape!$B:$B,0)),"")</f>
        <v/>
      </c>
      <c r="LL438">
        <f>IF(LQ438="1-0",INDEX(Scrape!$J:$J,MATCH('HT 1-0'!KP438,Scrape!$B:$B,0)),"")</f>
        <v/>
      </c>
      <c r="LM438">
        <f>IF(LQ438="1-0",INDEX(Scrape!$K:$K,MATCH('HT 1-0'!KP438,Scrape!$B:$B,0)),"")</f>
        <v/>
      </c>
      <c r="LN438">
        <f>IF(LQ438="1-0",INDEX(Scrape!$L:$L,MATCH('HT 1-0'!KP438,Scrape!$B:$B,0)),"")</f>
        <v/>
      </c>
      <c r="LO438">
        <f>IF(LQ438="1-0",INDEX(Scrape!$M:$M,MATCH('HT 1-0'!KP438,Scrape!$B:$B,0)),"")</f>
        <v/>
      </c>
      <c r="LP438">
        <f>IF(LQ438="1-0",INDEX(Scrape!$N:$N,MATCH('HT 1-0'!KP438,Scrape!$B:$B,0)),"")</f>
        <v/>
      </c>
      <c r="LQ438">
        <f>INDEX(Scrape!$O:$O,MATCH('HT 1-0'!KP438,Scrape!$B:$B,0))</f>
        <v/>
      </c>
      <c r="LR438">
        <f>(1/LJ438)+(1/LI438)+(1/LH438)</f>
        <v/>
      </c>
      <c r="LS438">
        <f>(1/LG438)+(1/LF438)+(1/LE438)</f>
        <v/>
      </c>
      <c r="LT438" s="8">
        <f>IF(INDEX(#REF!,MATCH(KQ438,#REF!,0))=INDEX(#REF!,MATCH(KQ438,#REF!,0)),INDEX(#REF!,MATCH(KQ438,#REF!,0)),"ERROR")</f>
        <v/>
      </c>
      <c r="LU438" s="4">
        <f>IF(KR438="G",2,IF(KR438="R",0.5,IF(KR438="A",1)))</f>
        <v/>
      </c>
      <c r="LV438" s="4">
        <f>IF(KS438="G",0.5,IF(KS438="R",2,IF(KS438="A",1)))</f>
        <v/>
      </c>
      <c r="LW438" s="4">
        <f>IF(KT438="G",2,IF(KT438="R",0.5,IF(KT438="A",1)))</f>
        <v/>
      </c>
      <c r="LX438" s="4">
        <f>IF(KU438="G",0.5,IF(KU438="R",2,IF(KU438="A",1)))</f>
        <v/>
      </c>
      <c r="LY438" s="7">
        <f>(LK438*(LU438+LX438)+(LL438*(LU438+LX438)))</f>
        <v/>
      </c>
      <c r="LZ438" s="7">
        <f>(LN438*(LV438+LW438)+(LO438*(LV438+LW438)))</f>
        <v/>
      </c>
      <c r="MA438" s="11">
        <f>LY438-LZ438</f>
        <v/>
      </c>
      <c r="MB438" s="5">
        <f>MA438+2</f>
        <v/>
      </c>
      <c r="MC438" s="6">
        <f>MA438-2</f>
        <v/>
      </c>
      <c r="MD438" s="4">
        <f>LE438</f>
        <v/>
      </c>
      <c r="ME438" s="9">
        <f>IF(MD438=0,1000,MD438+0.75)</f>
        <v/>
      </c>
      <c r="MF438" s="10">
        <f>IF(MD438=0,0,MD438-0.75)</f>
        <v/>
      </c>
      <c r="MG438" s="4">
        <f>((LM438*(LU438+LX438))-((LP438*(LV438+LW438))))</f>
        <v/>
      </c>
      <c r="MH438" s="9">
        <f>MG438*1.2</f>
        <v/>
      </c>
      <c r="MI438" s="10">
        <f>MG438*0.8</f>
        <v/>
      </c>
      <c r="MJ438">
        <f>IFERROR(NX438,"")</f>
        <v/>
      </c>
      <c r="MK438">
        <f>IFERROR(NY438,"")</f>
        <v/>
      </c>
      <c r="ML438">
        <f>IFERROR(NZ438,"")</f>
        <v/>
      </c>
      <c r="MM438">
        <f>IFERROR(OA438,"")</f>
        <v/>
      </c>
      <c r="MN438">
        <f>IFERROR(OB438,"")</f>
        <v/>
      </c>
      <c r="MO438">
        <f>IFERROR(OC438,"")</f>
        <v/>
      </c>
      <c r="MP438" s="1">
        <f>COUNTIFS(#REF!,LT438,#REF!,1,#REF!,"&gt;="&amp;MC438,#REF!,"&lt;="&amp;MB438,#REF!,"&lt;="&amp;ME438,#REF!,"&gt;="&amp;MF438,#REF!,"="&amp;KV438,#REF!,"="&amp;KX438)</f>
        <v/>
      </c>
      <c r="MQ438" s="1">
        <f>COUNTIFS(#REF!,LT438,#REF!,0,#REF!,"&gt;="&amp;MC438,#REF!,"&lt;="&amp;MB438,#REF!,"&lt;="&amp;ME438,#REF!,"&gt;="&amp;MF438,#REF!,"="&amp;KV438,#REF!,"="&amp;KX438)</f>
        <v/>
      </c>
      <c r="MR438" s="1">
        <f>COUNTIFS(#REF!,LT438,#REF!,1,#REF!,"&gt;="&amp;MC438,#REF!,"&lt;="&amp;MB438,#REF!,"&lt;="&amp;ME438,#REF!,"&gt;="&amp;MF438,#REF!,"="&amp;KW438,#REF!,"="&amp;KY438)</f>
        <v/>
      </c>
      <c r="MS438" s="1">
        <f>COUNTIFS(#REF!,LT438,#REF!,0,#REF!,"&gt;="&amp;MC438,#REF!,"&lt;="&amp;MB438,#REF!,"&lt;="&amp;ME438,#REF!,"&gt;="&amp;MF438,#REF!,"="&amp;KW438,#REF!,"="&amp;KY438)</f>
        <v/>
      </c>
      <c r="MT438" s="1">
        <f>COUNTIFS(#REF!,LT438,#REF!,1,#REF!,"&gt;="&amp;MI438,#REF!,"&lt;="&amp;MH438,#REF!,"&lt;="&amp;ME438,#REF!,"&gt;="&amp;MF438)</f>
        <v/>
      </c>
      <c r="MU438" s="1">
        <f>COUNTIFS(#REF!,LT438,#REF!,0,#REF!,"&gt;="&amp;MI438,#REF!,"&lt;="&amp;MH438,#REF!,"&lt;="&amp;ME438,#REF!,"&gt;="&amp;MF438)</f>
        <v/>
      </c>
      <c r="MV438" s="1">
        <f>COUNTIFS(#REF!,LT438,#REF!,1,#REF!,"&gt;="&amp;MI438,#REF!,"&lt;="&amp;MH438,#REF!,"="&amp;KZ438,#REF!,"="&amp;LA438,#REF!,"&lt;="&amp;ME438,#REF!,"&gt;="&amp;MF438)</f>
        <v/>
      </c>
      <c r="MW438" s="1">
        <f>COUNTIFS(#REF!,LT438,#REF!,0,#REF!,"&gt;="&amp;MI438,#REF!,"&lt;="&amp;MH438,#REF!,"="&amp;KZ438,#REF!,"="&amp;LA438,#REF!,"&lt;="&amp;ME438,#REF!,"&gt;="&amp;MF438)</f>
        <v/>
      </c>
      <c r="MX438" s="1">
        <f>COUNTIFS(#REF!,LT438,#REF!,1,#REF!,"&gt;="&amp;MC438,#REF!,"&lt;="&amp;MB438,#REF!,"&lt;="&amp;ME438,#REF!,"&gt;="&amp;MF438)</f>
        <v/>
      </c>
      <c r="MY438" s="1">
        <f>COUNTIFS(#REF!,LT438,#REF!,0,#REF!,"&gt;="&amp;MC438,#REF!,"&lt;="&amp;MB438,#REF!,"&lt;="&amp;ME438,#REF!,"&gt;="&amp;MF438)</f>
        <v/>
      </c>
      <c r="MZ438" s="1">
        <f>COUNTIFS(#REF!,LT438,#REF!,1,#REF!,"&lt;="&amp;ME438,#REF!,"&gt;="&amp;MF438,#REF!,"="&amp;KV438,#REF!,"="&amp;KX438)</f>
        <v/>
      </c>
      <c r="NA438" s="1">
        <f>COUNTIFS(#REF!,LT438,#REF!,0,#REF!,"&lt;="&amp;ME438,#REF!,"&gt;="&amp;MF438,#REF!,"="&amp;KV438,#REF!,"="&amp;KX438)</f>
        <v/>
      </c>
      <c r="NB438" s="1">
        <f>COUNTIFS(#REF!,LT438,#REF!,1,#REF!,"&lt;="&amp;ME438,#REF!,"&gt;="&amp;MF438,#REF!,"="&amp;KW438,#REF!,"="&amp;KY438)</f>
        <v/>
      </c>
      <c r="NC438" s="1">
        <f>COUNTIFS(#REF!,LT438,#REF!,0,#REF!,"&lt;="&amp;ME438,#REF!,"&gt;="&amp;MF438,#REF!,"="&amp;KW438,#REF!,"="&amp;KY438)</f>
        <v/>
      </c>
      <c r="ND438" s="1">
        <f>MP438+MR438+MT438+MV438+MX438+MZ438+NB438</f>
        <v/>
      </c>
      <c r="NE438" s="1">
        <f>MQ438+MS438+MU438+MW438+MY438+NA438+NC438</f>
        <v/>
      </c>
      <c r="NF438" s="1">
        <f>ND438+NE438</f>
        <v/>
      </c>
      <c r="NG438" s="33">
        <f>ND438/(ND438+NE438)</f>
        <v/>
      </c>
      <c r="NH438" s="3">
        <f>1/NG438</f>
        <v/>
      </c>
      <c r="NI438" s="1">
        <f>LH438</f>
        <v/>
      </c>
      <c r="NJ438" s="79">
        <f>((1-NG438)*(1/(NI438-1))*0.98-(NG438*1))</f>
        <v/>
      </c>
      <c r="NK438" s="34">
        <f>IF(LR438&lt;0.9,0,IF(AND(LR438&gt;1.1),0,1))</f>
        <v/>
      </c>
      <c r="NL438" s="34">
        <f>IF(LS438&lt;0.9,0,IF(AND(LS438&gt;1.1),0,1))</f>
        <v/>
      </c>
      <c r="NM438" s="32">
        <f>IF(NF438&gt;99,1,0)</f>
        <v/>
      </c>
      <c r="NN438" s="32">
        <f>IF(NJ438&gt;0.0799,1,0)</f>
        <v/>
      </c>
      <c r="NO438" s="32">
        <f>IF(NJ438&gt;NQ438,1,0)</f>
        <v/>
      </c>
      <c r="NP438" s="32">
        <f>NM438+NN438+NO438+NK438+NL438</f>
        <v/>
      </c>
      <c r="NQ438" s="79">
        <f>(((100*NG438)*(NI438-1)*0.98)-((1-NG438)*100))/100</f>
        <v/>
      </c>
      <c r="NR438" s="34">
        <f>IF(LR438&lt;0.9,0,IF(AND(LR438&gt;1.1),0,1))</f>
        <v/>
      </c>
      <c r="NS438" s="34">
        <f>IF(LS438&lt;0.9,0,IF(AND(LS438&gt;1.1),0,1))</f>
        <v/>
      </c>
      <c r="NT438" s="32">
        <f>IF(NF438&gt;99,1,0)</f>
        <v/>
      </c>
      <c r="NU438" s="32">
        <f>IF(NQ438&gt;0.0799,1,0)</f>
        <v/>
      </c>
      <c r="NV438" s="32">
        <f>IF(NQ438&gt;NJ438,1,0)</f>
        <v/>
      </c>
      <c r="NW438" s="32">
        <f>NT438+NU438+NV438+NR438+NS438</f>
        <v/>
      </c>
      <c r="NX438">
        <f>IF(NP438=5,"LayHome1-0",IF(AND(NW438=5),"BackHome1-0",""))</f>
        <v/>
      </c>
      <c r="NY438">
        <f>IF(NP438=5,KN438,IF(AND(NW438=5),KN438,""))</f>
        <v/>
      </c>
      <c r="NZ438">
        <f>IF(NP438=5,"Match Odds",IF(AND(NW438=5),"Match Odds",""))</f>
        <v/>
      </c>
      <c r="OA438">
        <f>IF(NP438=5,KP438,IF(AND(NW438=5),KP438,""))</f>
        <v/>
      </c>
      <c r="OB438">
        <f>IF(NP438=5,"MATCH_ODDS",IF(AND(NW438=5),"MATCH_ODDS",""))</f>
        <v/>
      </c>
      <c r="OC438">
        <f>IF(NP438=5,"LAY",IF(AND(NW438=5),"BACK",""))</f>
        <v/>
      </c>
    </row>
    <row r="439" ht="16.5" customHeight="1" thickBot="1" thickTop="1">
      <c r="A439" s="2" t="n"/>
      <c r="KN439" s="1">
        <f>IF(INDEX(#REF!,MATCH('HT 1-0'!D439,#REF!,0))=INDEX(#REF!,MATCH('HT 1-0'!D439,#REF!,0)),INDEX(#REF!,MATCH('HT 1-0'!D439,#REF!,0)),"ERROR")</f>
        <v/>
      </c>
      <c r="KO439" s="1">
        <f>IF(INDEX(#REF!,MATCH('HT 1-0'!E439,#REF!,0))=INDEX(#REF!,MATCH('HT 1-0'!E439,#REF!,0)),INDEX(#REF!,MATCH('HT 1-0'!E439,#REF!,0)),"ERROR")</f>
        <v/>
      </c>
      <c r="KP439" s="1">
        <f>KN439&amp;" v "&amp;KO439</f>
        <v/>
      </c>
      <c r="KQ439">
        <f>B439&amp;"_"&amp;C439</f>
        <v/>
      </c>
      <c r="KR439" s="1">
        <f>IF((HW439/KK439)&lt;0.335,"G",IF((HW439/KK439)&gt;0.67,"R","A"))</f>
        <v/>
      </c>
      <c r="KS439" s="1">
        <f>IF((HX439/KK439)&lt;0.335,"G",IF((HX439/KK439)&gt;0.67,"R","A"))</f>
        <v/>
      </c>
      <c r="KT439" s="1">
        <f>IF((IH439/KK439)&lt;0.335,"G",IF((IH439/KK439)&gt;0.67,"R","A"))</f>
        <v/>
      </c>
      <c r="KU439" s="1">
        <f>IF((II439/KK439)&lt;0.335,"G",IF((II439/KK439)&gt;0.67,"R","A"))</f>
        <v/>
      </c>
      <c r="KV439" s="1">
        <f>IF((HZ439/KK439)&lt;0.335,"G",IF((HZ439/KK439)&gt;0.67,"R","A"))</f>
        <v/>
      </c>
      <c r="KW439" s="1">
        <f>IF((HY439/KK439)&lt;0.335,"G",IF((HY439/KK439)&gt;0.67,"R","A"))</f>
        <v/>
      </c>
      <c r="KX439" s="1">
        <f>IF((IK439/KK439)&lt;0.335,"G",IF((IK439/KK439)&gt;0.67,"R","A"))</f>
        <v/>
      </c>
      <c r="KY439" s="1">
        <f>IF((IJ439/KK439)&lt;0.335,"G",IF((IJ439/KK439)&gt;0.67,"R","A"))</f>
        <v/>
      </c>
      <c r="KZ439" s="1">
        <f>IF((HQ439/KK439)&lt;0.335,"G",IF((HQ439/KK439)&gt;0.67,"R","A"))</f>
        <v/>
      </c>
      <c r="LA439" s="1">
        <f>IF((IB439/KK439)&lt;0.335,"G",IF((IB439/KK439)&gt;0.67,"R","A"))</f>
        <v/>
      </c>
      <c r="LB439">
        <f>IF(LQ439="1-0",INDEX(Scrape!#REF!,MATCH('HT 1-0'!KP439,Scrape!$B:$B,0)),"")</f>
        <v/>
      </c>
      <c r="LC439">
        <f>IF(LQ439="1-0",INDEX(Scrape!$A:$A,MATCH('HT 1-0'!KP439,Scrape!$B:$B,0)),"")</f>
        <v/>
      </c>
      <c r="LD439">
        <f>IF(LQ439="1-0",INDEX(Scrape!$B:$B,MATCH('HT 1-0'!KP439,Scrape!$B:$B,0)),"")</f>
        <v/>
      </c>
      <c r="LE439">
        <f>IF(LQ439="1-0",INDEX(Scrape!$C:$C,MATCH('HT 1-0'!KP439,Scrape!$B:$B,0)),"")</f>
        <v/>
      </c>
      <c r="LF439">
        <f>IF(LQ439="1-0",INDEX(Scrape!$D:$D,MATCH('HT 1-0'!KP439,Scrape!$B:$B,0)),"")</f>
        <v/>
      </c>
      <c r="LG439">
        <f>IF(LQ439="1-0",INDEX(Scrape!$E:$E,MATCH('HT 1-0'!KP439,Scrape!$B:$B,0)),"")</f>
        <v/>
      </c>
      <c r="LH439">
        <f>IF(LQ439="1-0",INDEX(Scrape!$F:$F,MATCH('HT 1-0'!KP439,Scrape!$B:$B,0)),"")</f>
        <v/>
      </c>
      <c r="LI439">
        <f>IF(LQ439="1-0",INDEX(Scrape!$G:$G,MATCH('HT 1-0'!KP439,Scrape!$B:$B,0)),"")</f>
        <v/>
      </c>
      <c r="LJ439">
        <f>IF(LQ439="1-0",INDEX(Scrape!$H:$H,MATCH('HT 1-0'!KP439,Scrape!$B:$B,0)),"")</f>
        <v/>
      </c>
      <c r="LK439">
        <f>IF(LQ439="1-0",INDEX(Scrape!$I:$I,MATCH('HT 1-0'!KP439,Scrape!$B:$B,0)),"")</f>
        <v/>
      </c>
      <c r="LL439">
        <f>IF(LQ439="1-0",INDEX(Scrape!$J:$J,MATCH('HT 1-0'!KP439,Scrape!$B:$B,0)),"")</f>
        <v/>
      </c>
      <c r="LM439">
        <f>IF(LQ439="1-0",INDEX(Scrape!$K:$K,MATCH('HT 1-0'!KP439,Scrape!$B:$B,0)),"")</f>
        <v/>
      </c>
      <c r="LN439">
        <f>IF(LQ439="1-0",INDEX(Scrape!$L:$L,MATCH('HT 1-0'!KP439,Scrape!$B:$B,0)),"")</f>
        <v/>
      </c>
      <c r="LO439">
        <f>IF(LQ439="1-0",INDEX(Scrape!$M:$M,MATCH('HT 1-0'!KP439,Scrape!$B:$B,0)),"")</f>
        <v/>
      </c>
      <c r="LP439">
        <f>IF(LQ439="1-0",INDEX(Scrape!$N:$N,MATCH('HT 1-0'!KP439,Scrape!$B:$B,0)),"")</f>
        <v/>
      </c>
      <c r="LQ439">
        <f>INDEX(Scrape!$O:$O,MATCH('HT 1-0'!KP439,Scrape!$B:$B,0))</f>
        <v/>
      </c>
      <c r="LR439">
        <f>(1/LJ439)+(1/LI439)+(1/LH439)</f>
        <v/>
      </c>
      <c r="LS439">
        <f>(1/LG439)+(1/LF439)+(1/LE439)</f>
        <v/>
      </c>
      <c r="LT439" s="8">
        <f>IF(INDEX(#REF!,MATCH(KQ439,#REF!,0))=INDEX(#REF!,MATCH(KQ439,#REF!,0)),INDEX(#REF!,MATCH(KQ439,#REF!,0)),"ERROR")</f>
        <v/>
      </c>
      <c r="LU439" s="4">
        <f>IF(KR439="G",2,IF(KR439="R",0.5,IF(KR439="A",1)))</f>
        <v/>
      </c>
      <c r="LV439" s="4">
        <f>IF(KS439="G",0.5,IF(KS439="R",2,IF(KS439="A",1)))</f>
        <v/>
      </c>
      <c r="LW439" s="4">
        <f>IF(KT439="G",2,IF(KT439="R",0.5,IF(KT439="A",1)))</f>
        <v/>
      </c>
      <c r="LX439" s="4">
        <f>IF(KU439="G",0.5,IF(KU439="R",2,IF(KU439="A",1)))</f>
        <v/>
      </c>
      <c r="LY439" s="7">
        <f>(LK439*(LU439+LX439)+(LL439*(LU439+LX439)))</f>
        <v/>
      </c>
      <c r="LZ439" s="7">
        <f>(LN439*(LV439+LW439)+(LO439*(LV439+LW439)))</f>
        <v/>
      </c>
      <c r="MA439" s="11">
        <f>LY439-LZ439</f>
        <v/>
      </c>
      <c r="MB439" s="5">
        <f>MA439+2</f>
        <v/>
      </c>
      <c r="MC439" s="6">
        <f>MA439-2</f>
        <v/>
      </c>
      <c r="MD439" s="4">
        <f>LE439</f>
        <v/>
      </c>
      <c r="ME439" s="9">
        <f>IF(MD439=0,1000,MD439+0.75)</f>
        <v/>
      </c>
      <c r="MF439" s="10">
        <f>IF(MD439=0,0,MD439-0.75)</f>
        <v/>
      </c>
      <c r="MG439" s="4">
        <f>((LM439*(LU439+LX439))-((LP439*(LV439+LW439))))</f>
        <v/>
      </c>
      <c r="MH439" s="9">
        <f>MG439*1.2</f>
        <v/>
      </c>
      <c r="MI439" s="10">
        <f>MG439*0.8</f>
        <v/>
      </c>
      <c r="MJ439">
        <f>IFERROR(NX439,"")</f>
        <v/>
      </c>
      <c r="MK439">
        <f>IFERROR(NY439,"")</f>
        <v/>
      </c>
      <c r="ML439">
        <f>IFERROR(NZ439,"")</f>
        <v/>
      </c>
      <c r="MM439">
        <f>IFERROR(OA439,"")</f>
        <v/>
      </c>
      <c r="MN439">
        <f>IFERROR(OB439,"")</f>
        <v/>
      </c>
      <c r="MO439">
        <f>IFERROR(OC439,"")</f>
        <v/>
      </c>
      <c r="MP439" s="1">
        <f>COUNTIFS(#REF!,LT439,#REF!,1,#REF!,"&gt;="&amp;MC439,#REF!,"&lt;="&amp;MB439,#REF!,"&lt;="&amp;ME439,#REF!,"&gt;="&amp;MF439,#REF!,"="&amp;KV439,#REF!,"="&amp;KX439)</f>
        <v/>
      </c>
      <c r="MQ439" s="1">
        <f>COUNTIFS(#REF!,LT439,#REF!,0,#REF!,"&gt;="&amp;MC439,#REF!,"&lt;="&amp;MB439,#REF!,"&lt;="&amp;ME439,#REF!,"&gt;="&amp;MF439,#REF!,"="&amp;KV439,#REF!,"="&amp;KX439)</f>
        <v/>
      </c>
      <c r="MR439" s="1">
        <f>COUNTIFS(#REF!,LT439,#REF!,1,#REF!,"&gt;="&amp;MC439,#REF!,"&lt;="&amp;MB439,#REF!,"&lt;="&amp;ME439,#REF!,"&gt;="&amp;MF439,#REF!,"="&amp;KW439,#REF!,"="&amp;KY439)</f>
        <v/>
      </c>
      <c r="MS439" s="1">
        <f>COUNTIFS(#REF!,LT439,#REF!,0,#REF!,"&gt;="&amp;MC439,#REF!,"&lt;="&amp;MB439,#REF!,"&lt;="&amp;ME439,#REF!,"&gt;="&amp;MF439,#REF!,"="&amp;KW439,#REF!,"="&amp;KY439)</f>
        <v/>
      </c>
      <c r="MT439" s="1">
        <f>COUNTIFS(#REF!,LT439,#REF!,1,#REF!,"&gt;="&amp;MI439,#REF!,"&lt;="&amp;MH439,#REF!,"&lt;="&amp;ME439,#REF!,"&gt;="&amp;MF439)</f>
        <v/>
      </c>
      <c r="MU439" s="1">
        <f>COUNTIFS(#REF!,LT439,#REF!,0,#REF!,"&gt;="&amp;MI439,#REF!,"&lt;="&amp;MH439,#REF!,"&lt;="&amp;ME439,#REF!,"&gt;="&amp;MF439)</f>
        <v/>
      </c>
      <c r="MV439" s="1">
        <f>COUNTIFS(#REF!,LT439,#REF!,1,#REF!,"&gt;="&amp;MI439,#REF!,"&lt;="&amp;MH439,#REF!,"="&amp;KZ439,#REF!,"="&amp;LA439,#REF!,"&lt;="&amp;ME439,#REF!,"&gt;="&amp;MF439)</f>
        <v/>
      </c>
      <c r="MW439" s="1">
        <f>COUNTIFS(#REF!,LT439,#REF!,0,#REF!,"&gt;="&amp;MI439,#REF!,"&lt;="&amp;MH439,#REF!,"="&amp;KZ439,#REF!,"="&amp;LA439,#REF!,"&lt;="&amp;ME439,#REF!,"&gt;="&amp;MF439)</f>
        <v/>
      </c>
      <c r="MX439" s="1">
        <f>COUNTIFS(#REF!,LT439,#REF!,1,#REF!,"&gt;="&amp;MC439,#REF!,"&lt;="&amp;MB439,#REF!,"&lt;="&amp;ME439,#REF!,"&gt;="&amp;MF439)</f>
        <v/>
      </c>
      <c r="MY439" s="1">
        <f>COUNTIFS(#REF!,LT439,#REF!,0,#REF!,"&gt;="&amp;MC439,#REF!,"&lt;="&amp;MB439,#REF!,"&lt;="&amp;ME439,#REF!,"&gt;="&amp;MF439)</f>
        <v/>
      </c>
      <c r="MZ439" s="1">
        <f>COUNTIFS(#REF!,LT439,#REF!,1,#REF!,"&lt;="&amp;ME439,#REF!,"&gt;="&amp;MF439,#REF!,"="&amp;KV439,#REF!,"="&amp;KX439)</f>
        <v/>
      </c>
      <c r="NA439" s="1">
        <f>COUNTIFS(#REF!,LT439,#REF!,0,#REF!,"&lt;="&amp;ME439,#REF!,"&gt;="&amp;MF439,#REF!,"="&amp;KV439,#REF!,"="&amp;KX439)</f>
        <v/>
      </c>
      <c r="NB439" s="1">
        <f>COUNTIFS(#REF!,LT439,#REF!,1,#REF!,"&lt;="&amp;ME439,#REF!,"&gt;="&amp;MF439,#REF!,"="&amp;KW439,#REF!,"="&amp;KY439)</f>
        <v/>
      </c>
      <c r="NC439" s="1">
        <f>COUNTIFS(#REF!,LT439,#REF!,0,#REF!,"&lt;="&amp;ME439,#REF!,"&gt;="&amp;MF439,#REF!,"="&amp;KW439,#REF!,"="&amp;KY439)</f>
        <v/>
      </c>
      <c r="ND439" s="1">
        <f>MP439+MR439+MT439+MV439+MX439+MZ439+NB439</f>
        <v/>
      </c>
      <c r="NE439" s="1">
        <f>MQ439+MS439+MU439+MW439+MY439+NA439+NC439</f>
        <v/>
      </c>
      <c r="NF439" s="1">
        <f>ND439+NE439</f>
        <v/>
      </c>
      <c r="NG439" s="33">
        <f>ND439/(ND439+NE439)</f>
        <v/>
      </c>
      <c r="NH439" s="3">
        <f>1/NG439</f>
        <v/>
      </c>
      <c r="NI439" s="1">
        <f>LH439</f>
        <v/>
      </c>
      <c r="NJ439" s="79">
        <f>((1-NG439)*(1/(NI439-1))*0.98-(NG439*1))</f>
        <v/>
      </c>
      <c r="NK439" s="34">
        <f>IF(LR439&lt;0.9,0,IF(AND(LR439&gt;1.1),0,1))</f>
        <v/>
      </c>
      <c r="NL439" s="34">
        <f>IF(LS439&lt;0.9,0,IF(AND(LS439&gt;1.1),0,1))</f>
        <v/>
      </c>
      <c r="NM439" s="32">
        <f>IF(NF439&gt;99,1,0)</f>
        <v/>
      </c>
      <c r="NN439" s="32">
        <f>IF(NJ439&gt;0.0799,1,0)</f>
        <v/>
      </c>
      <c r="NO439" s="32">
        <f>IF(NJ439&gt;NQ439,1,0)</f>
        <v/>
      </c>
      <c r="NP439" s="32">
        <f>NM439+NN439+NO439+NK439+NL439</f>
        <v/>
      </c>
      <c r="NQ439" s="79">
        <f>(((100*NG439)*(NI439-1)*0.98)-((1-NG439)*100))/100</f>
        <v/>
      </c>
      <c r="NR439" s="34">
        <f>IF(LR439&lt;0.9,0,IF(AND(LR439&gt;1.1),0,1))</f>
        <v/>
      </c>
      <c r="NS439" s="34">
        <f>IF(LS439&lt;0.9,0,IF(AND(LS439&gt;1.1),0,1))</f>
        <v/>
      </c>
      <c r="NT439" s="32">
        <f>IF(NF439&gt;99,1,0)</f>
        <v/>
      </c>
      <c r="NU439" s="32">
        <f>IF(NQ439&gt;0.0799,1,0)</f>
        <v/>
      </c>
      <c r="NV439" s="32">
        <f>IF(NQ439&gt;NJ439,1,0)</f>
        <v/>
      </c>
      <c r="NW439" s="32">
        <f>NT439+NU439+NV439+NR439+NS439</f>
        <v/>
      </c>
      <c r="NX439">
        <f>IF(NP439=5,"LayHome1-0",IF(AND(NW439=5),"BackHome1-0",""))</f>
        <v/>
      </c>
      <c r="NY439">
        <f>IF(NP439=5,KN439,IF(AND(NW439=5),KN439,""))</f>
        <v/>
      </c>
      <c r="NZ439">
        <f>IF(NP439=5,"Match Odds",IF(AND(NW439=5),"Match Odds",""))</f>
        <v/>
      </c>
      <c r="OA439">
        <f>IF(NP439=5,KP439,IF(AND(NW439=5),KP439,""))</f>
        <v/>
      </c>
      <c r="OB439">
        <f>IF(NP439=5,"MATCH_ODDS",IF(AND(NW439=5),"MATCH_ODDS",""))</f>
        <v/>
      </c>
      <c r="OC439">
        <f>IF(NP439=5,"LAY",IF(AND(NW439=5),"BACK",""))</f>
        <v/>
      </c>
    </row>
    <row r="440" ht="16.5" customHeight="1" thickBot="1" thickTop="1">
      <c r="A440" s="2" t="n"/>
      <c r="KN440" s="1">
        <f>IF(INDEX(#REF!,MATCH('HT 1-0'!D440,#REF!,0))=INDEX(#REF!,MATCH('HT 1-0'!D440,#REF!,0)),INDEX(#REF!,MATCH('HT 1-0'!D440,#REF!,0)),"ERROR")</f>
        <v/>
      </c>
      <c r="KO440" s="1">
        <f>IF(INDEX(#REF!,MATCH('HT 1-0'!E440,#REF!,0))=INDEX(#REF!,MATCH('HT 1-0'!E440,#REF!,0)),INDEX(#REF!,MATCH('HT 1-0'!E440,#REF!,0)),"ERROR")</f>
        <v/>
      </c>
      <c r="KP440" s="1">
        <f>KN440&amp;" v "&amp;KO440</f>
        <v/>
      </c>
      <c r="KQ440">
        <f>B440&amp;"_"&amp;C440</f>
        <v/>
      </c>
      <c r="KR440" s="1">
        <f>IF((HW440/KK440)&lt;0.335,"G",IF((HW440/KK440)&gt;0.67,"R","A"))</f>
        <v/>
      </c>
      <c r="KS440" s="1">
        <f>IF((HX440/KK440)&lt;0.335,"G",IF((HX440/KK440)&gt;0.67,"R","A"))</f>
        <v/>
      </c>
      <c r="KT440" s="1">
        <f>IF((IH440/KK440)&lt;0.335,"G",IF((IH440/KK440)&gt;0.67,"R","A"))</f>
        <v/>
      </c>
      <c r="KU440" s="1">
        <f>IF((II440/KK440)&lt;0.335,"G",IF((II440/KK440)&gt;0.67,"R","A"))</f>
        <v/>
      </c>
      <c r="KV440" s="1">
        <f>IF((HZ440/KK440)&lt;0.335,"G",IF((HZ440/KK440)&gt;0.67,"R","A"))</f>
        <v/>
      </c>
      <c r="KW440" s="1">
        <f>IF((HY440/KK440)&lt;0.335,"G",IF((HY440/KK440)&gt;0.67,"R","A"))</f>
        <v/>
      </c>
      <c r="KX440" s="1">
        <f>IF((IK440/KK440)&lt;0.335,"G",IF((IK440/KK440)&gt;0.67,"R","A"))</f>
        <v/>
      </c>
      <c r="KY440" s="1">
        <f>IF((IJ440/KK440)&lt;0.335,"G",IF((IJ440/KK440)&gt;0.67,"R","A"))</f>
        <v/>
      </c>
      <c r="KZ440" s="1">
        <f>IF((HQ440/KK440)&lt;0.335,"G",IF((HQ440/KK440)&gt;0.67,"R","A"))</f>
        <v/>
      </c>
      <c r="LA440" s="1">
        <f>IF((IB440/KK440)&lt;0.335,"G",IF((IB440/KK440)&gt;0.67,"R","A"))</f>
        <v/>
      </c>
      <c r="LB440">
        <f>IF(LQ440="1-0",INDEX(Scrape!#REF!,MATCH('HT 1-0'!KP440,Scrape!$B:$B,0)),"")</f>
        <v/>
      </c>
      <c r="LC440">
        <f>IF(LQ440="1-0",INDEX(Scrape!$A:$A,MATCH('HT 1-0'!KP440,Scrape!$B:$B,0)),"")</f>
        <v/>
      </c>
      <c r="LD440">
        <f>IF(LQ440="1-0",INDEX(Scrape!$B:$B,MATCH('HT 1-0'!KP440,Scrape!$B:$B,0)),"")</f>
        <v/>
      </c>
      <c r="LE440">
        <f>IF(LQ440="1-0",INDEX(Scrape!$C:$C,MATCH('HT 1-0'!KP440,Scrape!$B:$B,0)),"")</f>
        <v/>
      </c>
      <c r="LF440">
        <f>IF(LQ440="1-0",INDEX(Scrape!$D:$D,MATCH('HT 1-0'!KP440,Scrape!$B:$B,0)),"")</f>
        <v/>
      </c>
      <c r="LG440">
        <f>IF(LQ440="1-0",INDEX(Scrape!$E:$E,MATCH('HT 1-0'!KP440,Scrape!$B:$B,0)),"")</f>
        <v/>
      </c>
      <c r="LH440">
        <f>IF(LQ440="1-0",INDEX(Scrape!$F:$F,MATCH('HT 1-0'!KP440,Scrape!$B:$B,0)),"")</f>
        <v/>
      </c>
      <c r="LI440">
        <f>IF(LQ440="1-0",INDEX(Scrape!$G:$G,MATCH('HT 1-0'!KP440,Scrape!$B:$B,0)),"")</f>
        <v/>
      </c>
      <c r="LJ440">
        <f>IF(LQ440="1-0",INDEX(Scrape!$H:$H,MATCH('HT 1-0'!KP440,Scrape!$B:$B,0)),"")</f>
        <v/>
      </c>
      <c r="LK440">
        <f>IF(LQ440="1-0",INDEX(Scrape!$I:$I,MATCH('HT 1-0'!KP440,Scrape!$B:$B,0)),"")</f>
        <v/>
      </c>
      <c r="LL440">
        <f>IF(LQ440="1-0",INDEX(Scrape!$J:$J,MATCH('HT 1-0'!KP440,Scrape!$B:$B,0)),"")</f>
        <v/>
      </c>
      <c r="LM440">
        <f>IF(LQ440="1-0",INDEX(Scrape!$K:$K,MATCH('HT 1-0'!KP440,Scrape!$B:$B,0)),"")</f>
        <v/>
      </c>
      <c r="LN440">
        <f>IF(LQ440="1-0",INDEX(Scrape!$L:$L,MATCH('HT 1-0'!KP440,Scrape!$B:$B,0)),"")</f>
        <v/>
      </c>
      <c r="LO440">
        <f>IF(LQ440="1-0",INDEX(Scrape!$M:$M,MATCH('HT 1-0'!KP440,Scrape!$B:$B,0)),"")</f>
        <v/>
      </c>
      <c r="LP440">
        <f>IF(LQ440="1-0",INDEX(Scrape!$N:$N,MATCH('HT 1-0'!KP440,Scrape!$B:$B,0)),"")</f>
        <v/>
      </c>
      <c r="LQ440">
        <f>INDEX(Scrape!$O:$O,MATCH('HT 1-0'!KP440,Scrape!$B:$B,0))</f>
        <v/>
      </c>
      <c r="LR440">
        <f>(1/LJ440)+(1/LI440)+(1/LH440)</f>
        <v/>
      </c>
      <c r="LS440">
        <f>(1/LG440)+(1/LF440)+(1/LE440)</f>
        <v/>
      </c>
      <c r="LT440" s="8">
        <f>IF(INDEX(#REF!,MATCH(KQ440,#REF!,0))=INDEX(#REF!,MATCH(KQ440,#REF!,0)),INDEX(#REF!,MATCH(KQ440,#REF!,0)),"ERROR")</f>
        <v/>
      </c>
      <c r="LU440" s="4">
        <f>IF(KR440="G",2,IF(KR440="R",0.5,IF(KR440="A",1)))</f>
        <v/>
      </c>
      <c r="LV440" s="4">
        <f>IF(KS440="G",0.5,IF(KS440="R",2,IF(KS440="A",1)))</f>
        <v/>
      </c>
      <c r="LW440" s="4">
        <f>IF(KT440="G",2,IF(KT440="R",0.5,IF(KT440="A",1)))</f>
        <v/>
      </c>
      <c r="LX440" s="4">
        <f>IF(KU440="G",0.5,IF(KU440="R",2,IF(KU440="A",1)))</f>
        <v/>
      </c>
      <c r="LY440" s="7">
        <f>(LK440*(LU440+LX440)+(LL440*(LU440+LX440)))</f>
        <v/>
      </c>
      <c r="LZ440" s="7">
        <f>(LN440*(LV440+LW440)+(LO440*(LV440+LW440)))</f>
        <v/>
      </c>
      <c r="MA440" s="11">
        <f>LY440-LZ440</f>
        <v/>
      </c>
      <c r="MB440" s="5">
        <f>MA440+2</f>
        <v/>
      </c>
      <c r="MC440" s="6">
        <f>MA440-2</f>
        <v/>
      </c>
      <c r="MD440" s="4">
        <f>LE440</f>
        <v/>
      </c>
      <c r="ME440" s="9">
        <f>IF(MD440=0,1000,MD440+0.75)</f>
        <v/>
      </c>
      <c r="MF440" s="10">
        <f>IF(MD440=0,0,MD440-0.75)</f>
        <v/>
      </c>
      <c r="MG440" s="4">
        <f>((LM440*(LU440+LX440))-((LP440*(LV440+LW440))))</f>
        <v/>
      </c>
      <c r="MH440" s="9">
        <f>MG440*1.2</f>
        <v/>
      </c>
      <c r="MI440" s="10">
        <f>MG440*0.8</f>
        <v/>
      </c>
      <c r="MJ440">
        <f>IFERROR(NX440,"")</f>
        <v/>
      </c>
      <c r="MK440">
        <f>IFERROR(NY440,"")</f>
        <v/>
      </c>
      <c r="ML440">
        <f>IFERROR(NZ440,"")</f>
        <v/>
      </c>
      <c r="MM440">
        <f>IFERROR(OA440,"")</f>
        <v/>
      </c>
      <c r="MN440">
        <f>IFERROR(OB440,"")</f>
        <v/>
      </c>
      <c r="MO440">
        <f>IFERROR(OC440,"")</f>
        <v/>
      </c>
      <c r="MP440" s="1">
        <f>COUNTIFS(#REF!,LT440,#REF!,1,#REF!,"&gt;="&amp;MC440,#REF!,"&lt;="&amp;MB440,#REF!,"&lt;="&amp;ME440,#REF!,"&gt;="&amp;MF440,#REF!,"="&amp;KV440,#REF!,"="&amp;KX440)</f>
        <v/>
      </c>
      <c r="MQ440" s="1">
        <f>COUNTIFS(#REF!,LT440,#REF!,0,#REF!,"&gt;="&amp;MC440,#REF!,"&lt;="&amp;MB440,#REF!,"&lt;="&amp;ME440,#REF!,"&gt;="&amp;MF440,#REF!,"="&amp;KV440,#REF!,"="&amp;KX440)</f>
        <v/>
      </c>
      <c r="MR440" s="1">
        <f>COUNTIFS(#REF!,LT440,#REF!,1,#REF!,"&gt;="&amp;MC440,#REF!,"&lt;="&amp;MB440,#REF!,"&lt;="&amp;ME440,#REF!,"&gt;="&amp;MF440,#REF!,"="&amp;KW440,#REF!,"="&amp;KY440)</f>
        <v/>
      </c>
      <c r="MS440" s="1">
        <f>COUNTIFS(#REF!,LT440,#REF!,0,#REF!,"&gt;="&amp;MC440,#REF!,"&lt;="&amp;MB440,#REF!,"&lt;="&amp;ME440,#REF!,"&gt;="&amp;MF440,#REF!,"="&amp;KW440,#REF!,"="&amp;KY440)</f>
        <v/>
      </c>
      <c r="MT440" s="1">
        <f>COUNTIFS(#REF!,LT440,#REF!,1,#REF!,"&gt;="&amp;MI440,#REF!,"&lt;="&amp;MH440,#REF!,"&lt;="&amp;ME440,#REF!,"&gt;="&amp;MF440)</f>
        <v/>
      </c>
      <c r="MU440" s="1">
        <f>COUNTIFS(#REF!,LT440,#REF!,0,#REF!,"&gt;="&amp;MI440,#REF!,"&lt;="&amp;MH440,#REF!,"&lt;="&amp;ME440,#REF!,"&gt;="&amp;MF440)</f>
        <v/>
      </c>
      <c r="MV440" s="1">
        <f>COUNTIFS(#REF!,LT440,#REF!,1,#REF!,"&gt;="&amp;MI440,#REF!,"&lt;="&amp;MH440,#REF!,"="&amp;KZ440,#REF!,"="&amp;LA440,#REF!,"&lt;="&amp;ME440,#REF!,"&gt;="&amp;MF440)</f>
        <v/>
      </c>
      <c r="MW440" s="1">
        <f>COUNTIFS(#REF!,LT440,#REF!,0,#REF!,"&gt;="&amp;MI440,#REF!,"&lt;="&amp;MH440,#REF!,"="&amp;KZ440,#REF!,"="&amp;LA440,#REF!,"&lt;="&amp;ME440,#REF!,"&gt;="&amp;MF440)</f>
        <v/>
      </c>
      <c r="MX440" s="1">
        <f>COUNTIFS(#REF!,LT440,#REF!,1,#REF!,"&gt;="&amp;MC440,#REF!,"&lt;="&amp;MB440,#REF!,"&lt;="&amp;ME440,#REF!,"&gt;="&amp;MF440)</f>
        <v/>
      </c>
      <c r="MY440" s="1">
        <f>COUNTIFS(#REF!,LT440,#REF!,0,#REF!,"&gt;="&amp;MC440,#REF!,"&lt;="&amp;MB440,#REF!,"&lt;="&amp;ME440,#REF!,"&gt;="&amp;MF440)</f>
        <v/>
      </c>
      <c r="MZ440" s="1">
        <f>COUNTIFS(#REF!,LT440,#REF!,1,#REF!,"&lt;="&amp;ME440,#REF!,"&gt;="&amp;MF440,#REF!,"="&amp;KV440,#REF!,"="&amp;KX440)</f>
        <v/>
      </c>
      <c r="NA440" s="1">
        <f>COUNTIFS(#REF!,LT440,#REF!,0,#REF!,"&lt;="&amp;ME440,#REF!,"&gt;="&amp;MF440,#REF!,"="&amp;KV440,#REF!,"="&amp;KX440)</f>
        <v/>
      </c>
      <c r="NB440" s="1">
        <f>COUNTIFS(#REF!,LT440,#REF!,1,#REF!,"&lt;="&amp;ME440,#REF!,"&gt;="&amp;MF440,#REF!,"="&amp;KW440,#REF!,"="&amp;KY440)</f>
        <v/>
      </c>
      <c r="NC440" s="1">
        <f>COUNTIFS(#REF!,LT440,#REF!,0,#REF!,"&lt;="&amp;ME440,#REF!,"&gt;="&amp;MF440,#REF!,"="&amp;KW440,#REF!,"="&amp;KY440)</f>
        <v/>
      </c>
      <c r="ND440" s="1">
        <f>MP440+MR440+MT440+MV440+MX440+MZ440+NB440</f>
        <v/>
      </c>
      <c r="NE440" s="1">
        <f>MQ440+MS440+MU440+MW440+MY440+NA440+NC440</f>
        <v/>
      </c>
      <c r="NF440" s="1">
        <f>ND440+NE440</f>
        <v/>
      </c>
      <c r="NG440" s="33">
        <f>ND440/(ND440+NE440)</f>
        <v/>
      </c>
      <c r="NH440" s="3">
        <f>1/NG440</f>
        <v/>
      </c>
      <c r="NI440" s="1">
        <f>LH440</f>
        <v/>
      </c>
      <c r="NJ440" s="79">
        <f>((1-NG440)*(1/(NI440-1))*0.98-(NG440*1))</f>
        <v/>
      </c>
      <c r="NK440" s="34">
        <f>IF(LR440&lt;0.9,0,IF(AND(LR440&gt;1.1),0,1))</f>
        <v/>
      </c>
      <c r="NL440" s="34">
        <f>IF(LS440&lt;0.9,0,IF(AND(LS440&gt;1.1),0,1))</f>
        <v/>
      </c>
      <c r="NM440" s="32">
        <f>IF(NF440&gt;99,1,0)</f>
        <v/>
      </c>
      <c r="NN440" s="32">
        <f>IF(NJ440&gt;0.0799,1,0)</f>
        <v/>
      </c>
      <c r="NO440" s="32">
        <f>IF(NJ440&gt;NQ440,1,0)</f>
        <v/>
      </c>
      <c r="NP440" s="32">
        <f>NM440+NN440+NO440+NK440+NL440</f>
        <v/>
      </c>
      <c r="NQ440" s="79">
        <f>(((100*NG440)*(NI440-1)*0.98)-((1-NG440)*100))/100</f>
        <v/>
      </c>
      <c r="NR440" s="34">
        <f>IF(LR440&lt;0.9,0,IF(AND(LR440&gt;1.1),0,1))</f>
        <v/>
      </c>
      <c r="NS440" s="34">
        <f>IF(LS440&lt;0.9,0,IF(AND(LS440&gt;1.1),0,1))</f>
        <v/>
      </c>
      <c r="NT440" s="32">
        <f>IF(NF440&gt;99,1,0)</f>
        <v/>
      </c>
      <c r="NU440" s="32">
        <f>IF(NQ440&gt;0.0799,1,0)</f>
        <v/>
      </c>
      <c r="NV440" s="32">
        <f>IF(NQ440&gt;NJ440,1,0)</f>
        <v/>
      </c>
      <c r="NW440" s="32">
        <f>NT440+NU440+NV440+NR440+NS440</f>
        <v/>
      </c>
      <c r="NX440">
        <f>IF(NP440=5,"LayHome1-0",IF(AND(NW440=5),"BackHome1-0",""))</f>
        <v/>
      </c>
      <c r="NY440">
        <f>IF(NP440=5,KN440,IF(AND(NW440=5),KN440,""))</f>
        <v/>
      </c>
      <c r="NZ440">
        <f>IF(NP440=5,"Match Odds",IF(AND(NW440=5),"Match Odds",""))</f>
        <v/>
      </c>
      <c r="OA440">
        <f>IF(NP440=5,KP440,IF(AND(NW440=5),KP440,""))</f>
        <v/>
      </c>
      <c r="OB440">
        <f>IF(NP440=5,"MATCH_ODDS",IF(AND(NW440=5),"MATCH_ODDS",""))</f>
        <v/>
      </c>
      <c r="OC440">
        <f>IF(NP440=5,"LAY",IF(AND(NW440=5),"BACK",""))</f>
        <v/>
      </c>
    </row>
    <row r="441" ht="16.5" customHeight="1" thickBot="1" thickTop="1">
      <c r="A441" s="2" t="n"/>
      <c r="KN441" s="1">
        <f>IF(INDEX(#REF!,MATCH('HT 1-0'!D441,#REF!,0))=INDEX(#REF!,MATCH('HT 1-0'!D441,#REF!,0)),INDEX(#REF!,MATCH('HT 1-0'!D441,#REF!,0)),"ERROR")</f>
        <v/>
      </c>
      <c r="KO441" s="1">
        <f>IF(INDEX(#REF!,MATCH('HT 1-0'!E441,#REF!,0))=INDEX(#REF!,MATCH('HT 1-0'!E441,#REF!,0)),INDEX(#REF!,MATCH('HT 1-0'!E441,#REF!,0)),"ERROR")</f>
        <v/>
      </c>
      <c r="KP441" s="1">
        <f>KN441&amp;" v "&amp;KO441</f>
        <v/>
      </c>
      <c r="KQ441">
        <f>B441&amp;"_"&amp;C441</f>
        <v/>
      </c>
      <c r="KR441" s="1">
        <f>IF((HW441/KK441)&lt;0.335,"G",IF((HW441/KK441)&gt;0.67,"R","A"))</f>
        <v/>
      </c>
      <c r="KS441" s="1">
        <f>IF((HX441/KK441)&lt;0.335,"G",IF((HX441/KK441)&gt;0.67,"R","A"))</f>
        <v/>
      </c>
      <c r="KT441" s="1">
        <f>IF((IH441/KK441)&lt;0.335,"G",IF((IH441/KK441)&gt;0.67,"R","A"))</f>
        <v/>
      </c>
      <c r="KU441" s="1">
        <f>IF((II441/KK441)&lt;0.335,"G",IF((II441/KK441)&gt;0.67,"R","A"))</f>
        <v/>
      </c>
      <c r="KV441" s="1">
        <f>IF((HZ441/KK441)&lt;0.335,"G",IF((HZ441/KK441)&gt;0.67,"R","A"))</f>
        <v/>
      </c>
      <c r="KW441" s="1">
        <f>IF((HY441/KK441)&lt;0.335,"G",IF((HY441/KK441)&gt;0.67,"R","A"))</f>
        <v/>
      </c>
      <c r="KX441" s="1">
        <f>IF((IK441/KK441)&lt;0.335,"G",IF((IK441/KK441)&gt;0.67,"R","A"))</f>
        <v/>
      </c>
      <c r="KY441" s="1">
        <f>IF((IJ441/KK441)&lt;0.335,"G",IF((IJ441/KK441)&gt;0.67,"R","A"))</f>
        <v/>
      </c>
      <c r="KZ441" s="1">
        <f>IF((HQ441/KK441)&lt;0.335,"G",IF((HQ441/KK441)&gt;0.67,"R","A"))</f>
        <v/>
      </c>
      <c r="LA441" s="1">
        <f>IF((IB441/KK441)&lt;0.335,"G",IF((IB441/KK441)&gt;0.67,"R","A"))</f>
        <v/>
      </c>
      <c r="LB441">
        <f>IF(LQ441="1-0",INDEX(Scrape!#REF!,MATCH('HT 1-0'!KP441,Scrape!$B:$B,0)),"")</f>
        <v/>
      </c>
      <c r="LC441">
        <f>IF(LQ441="1-0",INDEX(Scrape!$A:$A,MATCH('HT 1-0'!KP441,Scrape!$B:$B,0)),"")</f>
        <v/>
      </c>
      <c r="LD441">
        <f>IF(LQ441="1-0",INDEX(Scrape!$B:$B,MATCH('HT 1-0'!KP441,Scrape!$B:$B,0)),"")</f>
        <v/>
      </c>
      <c r="LE441">
        <f>IF(LQ441="1-0",INDEX(Scrape!$C:$C,MATCH('HT 1-0'!KP441,Scrape!$B:$B,0)),"")</f>
        <v/>
      </c>
      <c r="LF441">
        <f>IF(LQ441="1-0",INDEX(Scrape!$D:$D,MATCH('HT 1-0'!KP441,Scrape!$B:$B,0)),"")</f>
        <v/>
      </c>
      <c r="LG441">
        <f>IF(LQ441="1-0",INDEX(Scrape!$E:$E,MATCH('HT 1-0'!KP441,Scrape!$B:$B,0)),"")</f>
        <v/>
      </c>
      <c r="LH441">
        <f>IF(LQ441="1-0",INDEX(Scrape!$F:$F,MATCH('HT 1-0'!KP441,Scrape!$B:$B,0)),"")</f>
        <v/>
      </c>
      <c r="LI441">
        <f>IF(LQ441="1-0",INDEX(Scrape!$G:$G,MATCH('HT 1-0'!KP441,Scrape!$B:$B,0)),"")</f>
        <v/>
      </c>
      <c r="LJ441">
        <f>IF(LQ441="1-0",INDEX(Scrape!$H:$H,MATCH('HT 1-0'!KP441,Scrape!$B:$B,0)),"")</f>
        <v/>
      </c>
      <c r="LK441">
        <f>IF(LQ441="1-0",INDEX(Scrape!$I:$I,MATCH('HT 1-0'!KP441,Scrape!$B:$B,0)),"")</f>
        <v/>
      </c>
      <c r="LL441">
        <f>IF(LQ441="1-0",INDEX(Scrape!$J:$J,MATCH('HT 1-0'!KP441,Scrape!$B:$B,0)),"")</f>
        <v/>
      </c>
      <c r="LM441">
        <f>IF(LQ441="1-0",INDEX(Scrape!$K:$K,MATCH('HT 1-0'!KP441,Scrape!$B:$B,0)),"")</f>
        <v/>
      </c>
      <c r="LN441">
        <f>IF(LQ441="1-0",INDEX(Scrape!$L:$L,MATCH('HT 1-0'!KP441,Scrape!$B:$B,0)),"")</f>
        <v/>
      </c>
      <c r="LO441">
        <f>IF(LQ441="1-0",INDEX(Scrape!$M:$M,MATCH('HT 1-0'!KP441,Scrape!$B:$B,0)),"")</f>
        <v/>
      </c>
      <c r="LP441">
        <f>IF(LQ441="1-0",INDEX(Scrape!$N:$N,MATCH('HT 1-0'!KP441,Scrape!$B:$B,0)),"")</f>
        <v/>
      </c>
      <c r="LQ441">
        <f>INDEX(Scrape!$O:$O,MATCH('HT 1-0'!KP441,Scrape!$B:$B,0))</f>
        <v/>
      </c>
      <c r="LR441">
        <f>(1/LJ441)+(1/LI441)+(1/LH441)</f>
        <v/>
      </c>
      <c r="LS441">
        <f>(1/LG441)+(1/LF441)+(1/LE441)</f>
        <v/>
      </c>
      <c r="LT441" s="8">
        <f>IF(INDEX(#REF!,MATCH(KQ441,#REF!,0))=INDEX(#REF!,MATCH(KQ441,#REF!,0)),INDEX(#REF!,MATCH(KQ441,#REF!,0)),"ERROR")</f>
        <v/>
      </c>
      <c r="LU441" s="4">
        <f>IF(KR441="G",2,IF(KR441="R",0.5,IF(KR441="A",1)))</f>
        <v/>
      </c>
      <c r="LV441" s="4">
        <f>IF(KS441="G",0.5,IF(KS441="R",2,IF(KS441="A",1)))</f>
        <v/>
      </c>
      <c r="LW441" s="4">
        <f>IF(KT441="G",2,IF(KT441="R",0.5,IF(KT441="A",1)))</f>
        <v/>
      </c>
      <c r="LX441" s="4">
        <f>IF(KU441="G",0.5,IF(KU441="R",2,IF(KU441="A",1)))</f>
        <v/>
      </c>
      <c r="LY441" s="7">
        <f>(LK441*(LU441+LX441)+(LL441*(LU441+LX441)))</f>
        <v/>
      </c>
      <c r="LZ441" s="7">
        <f>(LN441*(LV441+LW441)+(LO441*(LV441+LW441)))</f>
        <v/>
      </c>
      <c r="MA441" s="11">
        <f>LY441-LZ441</f>
        <v/>
      </c>
      <c r="MB441" s="5">
        <f>MA441+2</f>
        <v/>
      </c>
      <c r="MC441" s="6">
        <f>MA441-2</f>
        <v/>
      </c>
      <c r="MD441" s="4">
        <f>LE441</f>
        <v/>
      </c>
      <c r="ME441" s="9">
        <f>IF(MD441=0,1000,MD441+0.75)</f>
        <v/>
      </c>
      <c r="MF441" s="10">
        <f>IF(MD441=0,0,MD441-0.75)</f>
        <v/>
      </c>
      <c r="MG441" s="4">
        <f>((LM441*(LU441+LX441))-((LP441*(LV441+LW441))))</f>
        <v/>
      </c>
      <c r="MH441" s="9">
        <f>MG441*1.2</f>
        <v/>
      </c>
      <c r="MI441" s="10">
        <f>MG441*0.8</f>
        <v/>
      </c>
      <c r="MJ441">
        <f>IFERROR(NX441,"")</f>
        <v/>
      </c>
      <c r="MK441">
        <f>IFERROR(NY441,"")</f>
        <v/>
      </c>
      <c r="ML441">
        <f>IFERROR(NZ441,"")</f>
        <v/>
      </c>
      <c r="MM441">
        <f>IFERROR(OA441,"")</f>
        <v/>
      </c>
      <c r="MN441">
        <f>IFERROR(OB441,"")</f>
        <v/>
      </c>
      <c r="MO441">
        <f>IFERROR(OC441,"")</f>
        <v/>
      </c>
      <c r="MP441" s="1">
        <f>COUNTIFS(#REF!,LT441,#REF!,1,#REF!,"&gt;="&amp;MC441,#REF!,"&lt;="&amp;MB441,#REF!,"&lt;="&amp;ME441,#REF!,"&gt;="&amp;MF441,#REF!,"="&amp;KV441,#REF!,"="&amp;KX441)</f>
        <v/>
      </c>
      <c r="MQ441" s="1">
        <f>COUNTIFS(#REF!,LT441,#REF!,0,#REF!,"&gt;="&amp;MC441,#REF!,"&lt;="&amp;MB441,#REF!,"&lt;="&amp;ME441,#REF!,"&gt;="&amp;MF441,#REF!,"="&amp;KV441,#REF!,"="&amp;KX441)</f>
        <v/>
      </c>
      <c r="MR441" s="1">
        <f>COUNTIFS(#REF!,LT441,#REF!,1,#REF!,"&gt;="&amp;MC441,#REF!,"&lt;="&amp;MB441,#REF!,"&lt;="&amp;ME441,#REF!,"&gt;="&amp;MF441,#REF!,"="&amp;KW441,#REF!,"="&amp;KY441)</f>
        <v/>
      </c>
      <c r="MS441" s="1">
        <f>COUNTIFS(#REF!,LT441,#REF!,0,#REF!,"&gt;="&amp;MC441,#REF!,"&lt;="&amp;MB441,#REF!,"&lt;="&amp;ME441,#REF!,"&gt;="&amp;MF441,#REF!,"="&amp;KW441,#REF!,"="&amp;KY441)</f>
        <v/>
      </c>
      <c r="MT441" s="1">
        <f>COUNTIFS(#REF!,LT441,#REF!,1,#REF!,"&gt;="&amp;MI441,#REF!,"&lt;="&amp;MH441,#REF!,"&lt;="&amp;ME441,#REF!,"&gt;="&amp;MF441)</f>
        <v/>
      </c>
      <c r="MU441" s="1">
        <f>COUNTIFS(#REF!,LT441,#REF!,0,#REF!,"&gt;="&amp;MI441,#REF!,"&lt;="&amp;MH441,#REF!,"&lt;="&amp;ME441,#REF!,"&gt;="&amp;MF441)</f>
        <v/>
      </c>
      <c r="MV441" s="1">
        <f>COUNTIFS(#REF!,LT441,#REF!,1,#REF!,"&gt;="&amp;MI441,#REF!,"&lt;="&amp;MH441,#REF!,"="&amp;KZ441,#REF!,"="&amp;LA441,#REF!,"&lt;="&amp;ME441,#REF!,"&gt;="&amp;MF441)</f>
        <v/>
      </c>
      <c r="MW441" s="1">
        <f>COUNTIFS(#REF!,LT441,#REF!,0,#REF!,"&gt;="&amp;MI441,#REF!,"&lt;="&amp;MH441,#REF!,"="&amp;KZ441,#REF!,"="&amp;LA441,#REF!,"&lt;="&amp;ME441,#REF!,"&gt;="&amp;MF441)</f>
        <v/>
      </c>
      <c r="MX441" s="1">
        <f>COUNTIFS(#REF!,LT441,#REF!,1,#REF!,"&gt;="&amp;MC441,#REF!,"&lt;="&amp;MB441,#REF!,"&lt;="&amp;ME441,#REF!,"&gt;="&amp;MF441)</f>
        <v/>
      </c>
      <c r="MY441" s="1">
        <f>COUNTIFS(#REF!,LT441,#REF!,0,#REF!,"&gt;="&amp;MC441,#REF!,"&lt;="&amp;MB441,#REF!,"&lt;="&amp;ME441,#REF!,"&gt;="&amp;MF441)</f>
        <v/>
      </c>
      <c r="MZ441" s="1">
        <f>COUNTIFS(#REF!,LT441,#REF!,1,#REF!,"&lt;="&amp;ME441,#REF!,"&gt;="&amp;MF441,#REF!,"="&amp;KV441,#REF!,"="&amp;KX441)</f>
        <v/>
      </c>
      <c r="NA441" s="1">
        <f>COUNTIFS(#REF!,LT441,#REF!,0,#REF!,"&lt;="&amp;ME441,#REF!,"&gt;="&amp;MF441,#REF!,"="&amp;KV441,#REF!,"="&amp;KX441)</f>
        <v/>
      </c>
      <c r="NB441" s="1">
        <f>COUNTIFS(#REF!,LT441,#REF!,1,#REF!,"&lt;="&amp;ME441,#REF!,"&gt;="&amp;MF441,#REF!,"="&amp;KW441,#REF!,"="&amp;KY441)</f>
        <v/>
      </c>
      <c r="NC441" s="1">
        <f>COUNTIFS(#REF!,LT441,#REF!,0,#REF!,"&lt;="&amp;ME441,#REF!,"&gt;="&amp;MF441,#REF!,"="&amp;KW441,#REF!,"="&amp;KY441)</f>
        <v/>
      </c>
      <c r="ND441" s="1">
        <f>MP441+MR441+MT441+MV441+MX441+MZ441+NB441</f>
        <v/>
      </c>
      <c r="NE441" s="1">
        <f>MQ441+MS441+MU441+MW441+MY441+NA441+NC441</f>
        <v/>
      </c>
      <c r="NF441" s="1">
        <f>ND441+NE441</f>
        <v/>
      </c>
      <c r="NG441" s="33">
        <f>ND441/(ND441+NE441)</f>
        <v/>
      </c>
      <c r="NH441" s="3">
        <f>1/NG441</f>
        <v/>
      </c>
      <c r="NI441" s="1">
        <f>LH441</f>
        <v/>
      </c>
      <c r="NJ441" s="79">
        <f>((1-NG441)*(1/(NI441-1))*0.98-(NG441*1))</f>
        <v/>
      </c>
      <c r="NK441" s="34">
        <f>IF(LR441&lt;0.9,0,IF(AND(LR441&gt;1.1),0,1))</f>
        <v/>
      </c>
      <c r="NL441" s="34">
        <f>IF(LS441&lt;0.9,0,IF(AND(LS441&gt;1.1),0,1))</f>
        <v/>
      </c>
      <c r="NM441" s="32">
        <f>IF(NF441&gt;99,1,0)</f>
        <v/>
      </c>
      <c r="NN441" s="32">
        <f>IF(NJ441&gt;0.0799,1,0)</f>
        <v/>
      </c>
      <c r="NO441" s="32">
        <f>IF(NJ441&gt;NQ441,1,0)</f>
        <v/>
      </c>
      <c r="NP441" s="32">
        <f>NM441+NN441+NO441+NK441+NL441</f>
        <v/>
      </c>
      <c r="NQ441" s="79">
        <f>(((100*NG441)*(NI441-1)*0.98)-((1-NG441)*100))/100</f>
        <v/>
      </c>
      <c r="NR441" s="34">
        <f>IF(LR441&lt;0.9,0,IF(AND(LR441&gt;1.1),0,1))</f>
        <v/>
      </c>
      <c r="NS441" s="34">
        <f>IF(LS441&lt;0.9,0,IF(AND(LS441&gt;1.1),0,1))</f>
        <v/>
      </c>
      <c r="NT441" s="32">
        <f>IF(NF441&gt;99,1,0)</f>
        <v/>
      </c>
      <c r="NU441" s="32">
        <f>IF(NQ441&gt;0.0799,1,0)</f>
        <v/>
      </c>
      <c r="NV441" s="32">
        <f>IF(NQ441&gt;NJ441,1,0)</f>
        <v/>
      </c>
      <c r="NW441" s="32">
        <f>NT441+NU441+NV441+NR441+NS441</f>
        <v/>
      </c>
      <c r="NX441">
        <f>IF(NP441=5,"LayHome1-0",IF(AND(NW441=5),"BackHome1-0",""))</f>
        <v/>
      </c>
      <c r="NY441">
        <f>IF(NP441=5,KN441,IF(AND(NW441=5),KN441,""))</f>
        <v/>
      </c>
      <c r="NZ441">
        <f>IF(NP441=5,"Match Odds",IF(AND(NW441=5),"Match Odds",""))</f>
        <v/>
      </c>
      <c r="OA441">
        <f>IF(NP441=5,KP441,IF(AND(NW441=5),KP441,""))</f>
        <v/>
      </c>
      <c r="OB441">
        <f>IF(NP441=5,"MATCH_ODDS",IF(AND(NW441=5),"MATCH_ODDS",""))</f>
        <v/>
      </c>
      <c r="OC441">
        <f>IF(NP441=5,"LAY",IF(AND(NW441=5),"BACK",""))</f>
        <v/>
      </c>
    </row>
    <row r="442" ht="16.5" customHeight="1" thickBot="1" thickTop="1">
      <c r="A442" s="2" t="n"/>
      <c r="KN442" s="1">
        <f>IF(INDEX(#REF!,MATCH('HT 1-0'!D442,#REF!,0))=INDEX(#REF!,MATCH('HT 1-0'!D442,#REF!,0)),INDEX(#REF!,MATCH('HT 1-0'!D442,#REF!,0)),"ERROR")</f>
        <v/>
      </c>
      <c r="KO442" s="1">
        <f>IF(INDEX(#REF!,MATCH('HT 1-0'!E442,#REF!,0))=INDEX(#REF!,MATCH('HT 1-0'!E442,#REF!,0)),INDEX(#REF!,MATCH('HT 1-0'!E442,#REF!,0)),"ERROR")</f>
        <v/>
      </c>
      <c r="KP442" s="1">
        <f>KN442&amp;" v "&amp;KO442</f>
        <v/>
      </c>
      <c r="KQ442">
        <f>B442&amp;"_"&amp;C442</f>
        <v/>
      </c>
      <c r="KR442" s="1">
        <f>IF((HW442/KK442)&lt;0.335,"G",IF((HW442/KK442)&gt;0.67,"R","A"))</f>
        <v/>
      </c>
      <c r="KS442" s="1">
        <f>IF((HX442/KK442)&lt;0.335,"G",IF((HX442/KK442)&gt;0.67,"R","A"))</f>
        <v/>
      </c>
      <c r="KT442" s="1">
        <f>IF((IH442/KK442)&lt;0.335,"G",IF((IH442/KK442)&gt;0.67,"R","A"))</f>
        <v/>
      </c>
      <c r="KU442" s="1">
        <f>IF((II442/KK442)&lt;0.335,"G",IF((II442/KK442)&gt;0.67,"R","A"))</f>
        <v/>
      </c>
      <c r="KV442" s="1">
        <f>IF((HZ442/KK442)&lt;0.335,"G",IF((HZ442/KK442)&gt;0.67,"R","A"))</f>
        <v/>
      </c>
      <c r="KW442" s="1">
        <f>IF((HY442/KK442)&lt;0.335,"G",IF((HY442/KK442)&gt;0.67,"R","A"))</f>
        <v/>
      </c>
      <c r="KX442" s="1">
        <f>IF((IK442/KK442)&lt;0.335,"G",IF((IK442/KK442)&gt;0.67,"R","A"))</f>
        <v/>
      </c>
      <c r="KY442" s="1">
        <f>IF((IJ442/KK442)&lt;0.335,"G",IF((IJ442/KK442)&gt;0.67,"R","A"))</f>
        <v/>
      </c>
      <c r="KZ442" s="1">
        <f>IF((HQ442/KK442)&lt;0.335,"G",IF((HQ442/KK442)&gt;0.67,"R","A"))</f>
        <v/>
      </c>
      <c r="LA442" s="1">
        <f>IF((IB442/KK442)&lt;0.335,"G",IF((IB442/KK442)&gt;0.67,"R","A"))</f>
        <v/>
      </c>
      <c r="LB442">
        <f>IF(LQ442="1-0",INDEX(Scrape!#REF!,MATCH('HT 1-0'!KP442,Scrape!$B:$B,0)),"")</f>
        <v/>
      </c>
      <c r="LC442">
        <f>IF(LQ442="1-0",INDEX(Scrape!$A:$A,MATCH('HT 1-0'!KP442,Scrape!$B:$B,0)),"")</f>
        <v/>
      </c>
      <c r="LD442">
        <f>IF(LQ442="1-0",INDEX(Scrape!$B:$B,MATCH('HT 1-0'!KP442,Scrape!$B:$B,0)),"")</f>
        <v/>
      </c>
      <c r="LE442">
        <f>IF(LQ442="1-0",INDEX(Scrape!$C:$C,MATCH('HT 1-0'!KP442,Scrape!$B:$B,0)),"")</f>
        <v/>
      </c>
      <c r="LF442">
        <f>IF(LQ442="1-0",INDEX(Scrape!$D:$D,MATCH('HT 1-0'!KP442,Scrape!$B:$B,0)),"")</f>
        <v/>
      </c>
      <c r="LG442">
        <f>IF(LQ442="1-0",INDEX(Scrape!$E:$E,MATCH('HT 1-0'!KP442,Scrape!$B:$B,0)),"")</f>
        <v/>
      </c>
      <c r="LH442">
        <f>IF(LQ442="1-0",INDEX(Scrape!$F:$F,MATCH('HT 1-0'!KP442,Scrape!$B:$B,0)),"")</f>
        <v/>
      </c>
      <c r="LI442">
        <f>IF(LQ442="1-0",INDEX(Scrape!$G:$G,MATCH('HT 1-0'!KP442,Scrape!$B:$B,0)),"")</f>
        <v/>
      </c>
      <c r="LJ442">
        <f>IF(LQ442="1-0",INDEX(Scrape!$H:$H,MATCH('HT 1-0'!KP442,Scrape!$B:$B,0)),"")</f>
        <v/>
      </c>
      <c r="LK442">
        <f>IF(LQ442="1-0",INDEX(Scrape!$I:$I,MATCH('HT 1-0'!KP442,Scrape!$B:$B,0)),"")</f>
        <v/>
      </c>
      <c r="LL442">
        <f>IF(LQ442="1-0",INDEX(Scrape!$J:$J,MATCH('HT 1-0'!KP442,Scrape!$B:$B,0)),"")</f>
        <v/>
      </c>
      <c r="LM442">
        <f>IF(LQ442="1-0",INDEX(Scrape!$K:$K,MATCH('HT 1-0'!KP442,Scrape!$B:$B,0)),"")</f>
        <v/>
      </c>
      <c r="LN442">
        <f>IF(LQ442="1-0",INDEX(Scrape!$L:$L,MATCH('HT 1-0'!KP442,Scrape!$B:$B,0)),"")</f>
        <v/>
      </c>
      <c r="LO442">
        <f>IF(LQ442="1-0",INDEX(Scrape!$M:$M,MATCH('HT 1-0'!KP442,Scrape!$B:$B,0)),"")</f>
        <v/>
      </c>
      <c r="LP442">
        <f>IF(LQ442="1-0",INDEX(Scrape!$N:$N,MATCH('HT 1-0'!KP442,Scrape!$B:$B,0)),"")</f>
        <v/>
      </c>
      <c r="LQ442">
        <f>INDEX(Scrape!$O:$O,MATCH('HT 1-0'!KP442,Scrape!$B:$B,0))</f>
        <v/>
      </c>
      <c r="LR442">
        <f>(1/LJ442)+(1/LI442)+(1/LH442)</f>
        <v/>
      </c>
      <c r="LS442">
        <f>(1/LG442)+(1/LF442)+(1/LE442)</f>
        <v/>
      </c>
      <c r="LT442" s="8">
        <f>IF(INDEX(#REF!,MATCH(KQ442,#REF!,0))=INDEX(#REF!,MATCH(KQ442,#REF!,0)),INDEX(#REF!,MATCH(KQ442,#REF!,0)),"ERROR")</f>
        <v/>
      </c>
      <c r="LU442" s="4">
        <f>IF(KR442="G",2,IF(KR442="R",0.5,IF(KR442="A",1)))</f>
        <v/>
      </c>
      <c r="LV442" s="4">
        <f>IF(KS442="G",0.5,IF(KS442="R",2,IF(KS442="A",1)))</f>
        <v/>
      </c>
      <c r="LW442" s="4">
        <f>IF(KT442="G",2,IF(KT442="R",0.5,IF(KT442="A",1)))</f>
        <v/>
      </c>
      <c r="LX442" s="4">
        <f>IF(KU442="G",0.5,IF(KU442="R",2,IF(KU442="A",1)))</f>
        <v/>
      </c>
      <c r="LY442" s="7">
        <f>(LK442*(LU442+LX442)+(LL442*(LU442+LX442)))</f>
        <v/>
      </c>
      <c r="LZ442" s="7">
        <f>(LN442*(LV442+LW442)+(LO442*(LV442+LW442)))</f>
        <v/>
      </c>
      <c r="MA442" s="11">
        <f>LY442-LZ442</f>
        <v/>
      </c>
      <c r="MB442" s="5">
        <f>MA442+2</f>
        <v/>
      </c>
      <c r="MC442" s="6">
        <f>MA442-2</f>
        <v/>
      </c>
      <c r="MD442" s="4">
        <f>LE442</f>
        <v/>
      </c>
      <c r="ME442" s="9">
        <f>IF(MD442=0,1000,MD442+0.75)</f>
        <v/>
      </c>
      <c r="MF442" s="10">
        <f>IF(MD442=0,0,MD442-0.75)</f>
        <v/>
      </c>
      <c r="MG442" s="4">
        <f>((LM442*(LU442+LX442))-((LP442*(LV442+LW442))))</f>
        <v/>
      </c>
      <c r="MH442" s="9">
        <f>MG442*1.2</f>
        <v/>
      </c>
      <c r="MI442" s="10">
        <f>MG442*0.8</f>
        <v/>
      </c>
      <c r="MJ442">
        <f>IFERROR(NX442,"")</f>
        <v/>
      </c>
      <c r="MK442">
        <f>IFERROR(NY442,"")</f>
        <v/>
      </c>
      <c r="ML442">
        <f>IFERROR(NZ442,"")</f>
        <v/>
      </c>
      <c r="MM442">
        <f>IFERROR(OA442,"")</f>
        <v/>
      </c>
      <c r="MN442">
        <f>IFERROR(OB442,"")</f>
        <v/>
      </c>
      <c r="MO442">
        <f>IFERROR(OC442,"")</f>
        <v/>
      </c>
      <c r="MP442" s="1">
        <f>COUNTIFS(#REF!,LT442,#REF!,1,#REF!,"&gt;="&amp;MC442,#REF!,"&lt;="&amp;MB442,#REF!,"&lt;="&amp;ME442,#REF!,"&gt;="&amp;MF442,#REF!,"="&amp;KV442,#REF!,"="&amp;KX442)</f>
        <v/>
      </c>
      <c r="MQ442" s="1">
        <f>COUNTIFS(#REF!,LT442,#REF!,0,#REF!,"&gt;="&amp;MC442,#REF!,"&lt;="&amp;MB442,#REF!,"&lt;="&amp;ME442,#REF!,"&gt;="&amp;MF442,#REF!,"="&amp;KV442,#REF!,"="&amp;KX442)</f>
        <v/>
      </c>
      <c r="MR442" s="1">
        <f>COUNTIFS(#REF!,LT442,#REF!,1,#REF!,"&gt;="&amp;MC442,#REF!,"&lt;="&amp;MB442,#REF!,"&lt;="&amp;ME442,#REF!,"&gt;="&amp;MF442,#REF!,"="&amp;KW442,#REF!,"="&amp;KY442)</f>
        <v/>
      </c>
      <c r="MS442" s="1">
        <f>COUNTIFS(#REF!,LT442,#REF!,0,#REF!,"&gt;="&amp;MC442,#REF!,"&lt;="&amp;MB442,#REF!,"&lt;="&amp;ME442,#REF!,"&gt;="&amp;MF442,#REF!,"="&amp;KW442,#REF!,"="&amp;KY442)</f>
        <v/>
      </c>
      <c r="MT442" s="1">
        <f>COUNTIFS(#REF!,LT442,#REF!,1,#REF!,"&gt;="&amp;MI442,#REF!,"&lt;="&amp;MH442,#REF!,"&lt;="&amp;ME442,#REF!,"&gt;="&amp;MF442)</f>
        <v/>
      </c>
      <c r="MU442" s="1">
        <f>COUNTIFS(#REF!,LT442,#REF!,0,#REF!,"&gt;="&amp;MI442,#REF!,"&lt;="&amp;MH442,#REF!,"&lt;="&amp;ME442,#REF!,"&gt;="&amp;MF442)</f>
        <v/>
      </c>
      <c r="MV442" s="1">
        <f>COUNTIFS(#REF!,LT442,#REF!,1,#REF!,"&gt;="&amp;MI442,#REF!,"&lt;="&amp;MH442,#REF!,"="&amp;KZ442,#REF!,"="&amp;LA442,#REF!,"&lt;="&amp;ME442,#REF!,"&gt;="&amp;MF442)</f>
        <v/>
      </c>
      <c r="MW442" s="1">
        <f>COUNTIFS(#REF!,LT442,#REF!,0,#REF!,"&gt;="&amp;MI442,#REF!,"&lt;="&amp;MH442,#REF!,"="&amp;KZ442,#REF!,"="&amp;LA442,#REF!,"&lt;="&amp;ME442,#REF!,"&gt;="&amp;MF442)</f>
        <v/>
      </c>
      <c r="MX442" s="1">
        <f>COUNTIFS(#REF!,LT442,#REF!,1,#REF!,"&gt;="&amp;MC442,#REF!,"&lt;="&amp;MB442,#REF!,"&lt;="&amp;ME442,#REF!,"&gt;="&amp;MF442)</f>
        <v/>
      </c>
      <c r="MY442" s="1">
        <f>COUNTIFS(#REF!,LT442,#REF!,0,#REF!,"&gt;="&amp;MC442,#REF!,"&lt;="&amp;MB442,#REF!,"&lt;="&amp;ME442,#REF!,"&gt;="&amp;MF442)</f>
        <v/>
      </c>
      <c r="MZ442" s="1">
        <f>COUNTIFS(#REF!,LT442,#REF!,1,#REF!,"&lt;="&amp;ME442,#REF!,"&gt;="&amp;MF442,#REF!,"="&amp;KV442,#REF!,"="&amp;KX442)</f>
        <v/>
      </c>
      <c r="NA442" s="1">
        <f>COUNTIFS(#REF!,LT442,#REF!,0,#REF!,"&lt;="&amp;ME442,#REF!,"&gt;="&amp;MF442,#REF!,"="&amp;KV442,#REF!,"="&amp;KX442)</f>
        <v/>
      </c>
      <c r="NB442" s="1">
        <f>COUNTIFS(#REF!,LT442,#REF!,1,#REF!,"&lt;="&amp;ME442,#REF!,"&gt;="&amp;MF442,#REF!,"="&amp;KW442,#REF!,"="&amp;KY442)</f>
        <v/>
      </c>
      <c r="NC442" s="1">
        <f>COUNTIFS(#REF!,LT442,#REF!,0,#REF!,"&lt;="&amp;ME442,#REF!,"&gt;="&amp;MF442,#REF!,"="&amp;KW442,#REF!,"="&amp;KY442)</f>
        <v/>
      </c>
      <c r="ND442" s="1">
        <f>MP442+MR442+MT442+MV442+MX442+MZ442+NB442</f>
        <v/>
      </c>
      <c r="NE442" s="1">
        <f>MQ442+MS442+MU442+MW442+MY442+NA442+NC442</f>
        <v/>
      </c>
      <c r="NF442" s="1">
        <f>ND442+NE442</f>
        <v/>
      </c>
      <c r="NG442" s="33">
        <f>ND442/(ND442+NE442)</f>
        <v/>
      </c>
      <c r="NH442" s="3">
        <f>1/NG442</f>
        <v/>
      </c>
      <c r="NI442" s="1">
        <f>LH442</f>
        <v/>
      </c>
      <c r="NJ442" s="79">
        <f>((1-NG442)*(1/(NI442-1))*0.98-(NG442*1))</f>
        <v/>
      </c>
      <c r="NK442" s="34">
        <f>IF(LR442&lt;0.9,0,IF(AND(LR442&gt;1.1),0,1))</f>
        <v/>
      </c>
      <c r="NL442" s="34">
        <f>IF(LS442&lt;0.9,0,IF(AND(LS442&gt;1.1),0,1))</f>
        <v/>
      </c>
      <c r="NM442" s="32">
        <f>IF(NF442&gt;99,1,0)</f>
        <v/>
      </c>
      <c r="NN442" s="32">
        <f>IF(NJ442&gt;0.0799,1,0)</f>
        <v/>
      </c>
      <c r="NO442" s="32">
        <f>IF(NJ442&gt;NQ442,1,0)</f>
        <v/>
      </c>
      <c r="NP442" s="32">
        <f>NM442+NN442+NO442+NK442+NL442</f>
        <v/>
      </c>
      <c r="NQ442" s="79">
        <f>(((100*NG442)*(NI442-1)*0.98)-((1-NG442)*100))/100</f>
        <v/>
      </c>
      <c r="NR442" s="34">
        <f>IF(LR442&lt;0.9,0,IF(AND(LR442&gt;1.1),0,1))</f>
        <v/>
      </c>
      <c r="NS442" s="34">
        <f>IF(LS442&lt;0.9,0,IF(AND(LS442&gt;1.1),0,1))</f>
        <v/>
      </c>
      <c r="NT442" s="32">
        <f>IF(NF442&gt;99,1,0)</f>
        <v/>
      </c>
      <c r="NU442" s="32">
        <f>IF(NQ442&gt;0.0799,1,0)</f>
        <v/>
      </c>
      <c r="NV442" s="32">
        <f>IF(NQ442&gt;NJ442,1,0)</f>
        <v/>
      </c>
      <c r="NW442" s="32">
        <f>NT442+NU442+NV442+NR442+NS442</f>
        <v/>
      </c>
      <c r="NX442">
        <f>IF(NP442=5,"LayHome1-0",IF(AND(NW442=5),"BackHome1-0",""))</f>
        <v/>
      </c>
      <c r="NY442">
        <f>IF(NP442=5,KN442,IF(AND(NW442=5),KN442,""))</f>
        <v/>
      </c>
      <c r="NZ442">
        <f>IF(NP442=5,"Match Odds",IF(AND(NW442=5),"Match Odds",""))</f>
        <v/>
      </c>
      <c r="OA442">
        <f>IF(NP442=5,KP442,IF(AND(NW442=5),KP442,""))</f>
        <v/>
      </c>
      <c r="OB442">
        <f>IF(NP442=5,"MATCH_ODDS",IF(AND(NW442=5),"MATCH_ODDS",""))</f>
        <v/>
      </c>
      <c r="OC442">
        <f>IF(NP442=5,"LAY",IF(AND(NW442=5),"BACK",""))</f>
        <v/>
      </c>
    </row>
    <row r="443" ht="16.5" customHeight="1" thickBot="1" thickTop="1">
      <c r="A443" s="2" t="n"/>
      <c r="KN443" s="1">
        <f>IF(INDEX(#REF!,MATCH('HT 1-0'!D443,#REF!,0))=INDEX(#REF!,MATCH('HT 1-0'!D443,#REF!,0)),INDEX(#REF!,MATCH('HT 1-0'!D443,#REF!,0)),"ERROR")</f>
        <v/>
      </c>
      <c r="KO443" s="1">
        <f>IF(INDEX(#REF!,MATCH('HT 1-0'!E443,#REF!,0))=INDEX(#REF!,MATCH('HT 1-0'!E443,#REF!,0)),INDEX(#REF!,MATCH('HT 1-0'!E443,#REF!,0)),"ERROR")</f>
        <v/>
      </c>
      <c r="KP443" s="1">
        <f>KN443&amp;" v "&amp;KO443</f>
        <v/>
      </c>
      <c r="KQ443">
        <f>B443&amp;"_"&amp;C443</f>
        <v/>
      </c>
      <c r="KR443" s="1">
        <f>IF((HW443/KK443)&lt;0.335,"G",IF((HW443/KK443)&gt;0.67,"R","A"))</f>
        <v/>
      </c>
      <c r="KS443" s="1">
        <f>IF((HX443/KK443)&lt;0.335,"G",IF((HX443/KK443)&gt;0.67,"R","A"))</f>
        <v/>
      </c>
      <c r="KT443" s="1">
        <f>IF((IH443/KK443)&lt;0.335,"G",IF((IH443/KK443)&gt;0.67,"R","A"))</f>
        <v/>
      </c>
      <c r="KU443" s="1">
        <f>IF((II443/KK443)&lt;0.335,"G",IF((II443/KK443)&gt;0.67,"R","A"))</f>
        <v/>
      </c>
      <c r="KV443" s="1">
        <f>IF((HZ443/KK443)&lt;0.335,"G",IF((HZ443/KK443)&gt;0.67,"R","A"))</f>
        <v/>
      </c>
      <c r="KW443" s="1">
        <f>IF((HY443/KK443)&lt;0.335,"G",IF((HY443/KK443)&gt;0.67,"R","A"))</f>
        <v/>
      </c>
      <c r="KX443" s="1">
        <f>IF((IK443/KK443)&lt;0.335,"G",IF((IK443/KK443)&gt;0.67,"R","A"))</f>
        <v/>
      </c>
      <c r="KY443" s="1">
        <f>IF((IJ443/KK443)&lt;0.335,"G",IF((IJ443/KK443)&gt;0.67,"R","A"))</f>
        <v/>
      </c>
      <c r="KZ443" s="1">
        <f>IF((HQ443/KK443)&lt;0.335,"G",IF((HQ443/KK443)&gt;0.67,"R","A"))</f>
        <v/>
      </c>
      <c r="LA443" s="1">
        <f>IF((IB443/KK443)&lt;0.335,"G",IF((IB443/KK443)&gt;0.67,"R","A"))</f>
        <v/>
      </c>
      <c r="LB443">
        <f>IF(LQ443="1-0",INDEX(Scrape!#REF!,MATCH('HT 1-0'!KP443,Scrape!$B:$B,0)),"")</f>
        <v/>
      </c>
      <c r="LC443">
        <f>IF(LQ443="1-0",INDEX(Scrape!$A:$A,MATCH('HT 1-0'!KP443,Scrape!$B:$B,0)),"")</f>
        <v/>
      </c>
      <c r="LD443">
        <f>IF(LQ443="1-0",INDEX(Scrape!$B:$B,MATCH('HT 1-0'!KP443,Scrape!$B:$B,0)),"")</f>
        <v/>
      </c>
      <c r="LE443">
        <f>IF(LQ443="1-0",INDEX(Scrape!$C:$C,MATCH('HT 1-0'!KP443,Scrape!$B:$B,0)),"")</f>
        <v/>
      </c>
      <c r="LF443">
        <f>IF(LQ443="1-0",INDEX(Scrape!$D:$D,MATCH('HT 1-0'!KP443,Scrape!$B:$B,0)),"")</f>
        <v/>
      </c>
      <c r="LG443">
        <f>IF(LQ443="1-0",INDEX(Scrape!$E:$E,MATCH('HT 1-0'!KP443,Scrape!$B:$B,0)),"")</f>
        <v/>
      </c>
      <c r="LH443">
        <f>IF(LQ443="1-0",INDEX(Scrape!$F:$F,MATCH('HT 1-0'!KP443,Scrape!$B:$B,0)),"")</f>
        <v/>
      </c>
      <c r="LI443">
        <f>IF(LQ443="1-0",INDEX(Scrape!$G:$G,MATCH('HT 1-0'!KP443,Scrape!$B:$B,0)),"")</f>
        <v/>
      </c>
      <c r="LJ443">
        <f>IF(LQ443="1-0",INDEX(Scrape!$H:$H,MATCH('HT 1-0'!KP443,Scrape!$B:$B,0)),"")</f>
        <v/>
      </c>
      <c r="LK443">
        <f>IF(LQ443="1-0",INDEX(Scrape!$I:$I,MATCH('HT 1-0'!KP443,Scrape!$B:$B,0)),"")</f>
        <v/>
      </c>
      <c r="LL443">
        <f>IF(LQ443="1-0",INDEX(Scrape!$J:$J,MATCH('HT 1-0'!KP443,Scrape!$B:$B,0)),"")</f>
        <v/>
      </c>
      <c r="LM443">
        <f>IF(LQ443="1-0",INDEX(Scrape!$K:$K,MATCH('HT 1-0'!KP443,Scrape!$B:$B,0)),"")</f>
        <v/>
      </c>
      <c r="LN443">
        <f>IF(LQ443="1-0",INDEX(Scrape!$L:$L,MATCH('HT 1-0'!KP443,Scrape!$B:$B,0)),"")</f>
        <v/>
      </c>
      <c r="LO443">
        <f>IF(LQ443="1-0",INDEX(Scrape!$M:$M,MATCH('HT 1-0'!KP443,Scrape!$B:$B,0)),"")</f>
        <v/>
      </c>
      <c r="LP443">
        <f>IF(LQ443="1-0",INDEX(Scrape!$N:$N,MATCH('HT 1-0'!KP443,Scrape!$B:$B,0)),"")</f>
        <v/>
      </c>
      <c r="LQ443">
        <f>INDEX(Scrape!$O:$O,MATCH('HT 1-0'!KP443,Scrape!$B:$B,0))</f>
        <v/>
      </c>
      <c r="LR443">
        <f>(1/LJ443)+(1/LI443)+(1/LH443)</f>
        <v/>
      </c>
      <c r="LS443">
        <f>(1/LG443)+(1/LF443)+(1/LE443)</f>
        <v/>
      </c>
      <c r="LT443" s="8">
        <f>IF(INDEX(#REF!,MATCH(KQ443,#REF!,0))=INDEX(#REF!,MATCH(KQ443,#REF!,0)),INDEX(#REF!,MATCH(KQ443,#REF!,0)),"ERROR")</f>
        <v/>
      </c>
      <c r="LU443" s="4">
        <f>IF(KR443="G",2,IF(KR443="R",0.5,IF(KR443="A",1)))</f>
        <v/>
      </c>
      <c r="LV443" s="4">
        <f>IF(KS443="G",0.5,IF(KS443="R",2,IF(KS443="A",1)))</f>
        <v/>
      </c>
      <c r="LW443" s="4">
        <f>IF(KT443="G",2,IF(KT443="R",0.5,IF(KT443="A",1)))</f>
        <v/>
      </c>
      <c r="LX443" s="4">
        <f>IF(KU443="G",0.5,IF(KU443="R",2,IF(KU443="A",1)))</f>
        <v/>
      </c>
      <c r="LY443" s="7">
        <f>(LK443*(LU443+LX443)+(LL443*(LU443+LX443)))</f>
        <v/>
      </c>
      <c r="LZ443" s="7">
        <f>(LN443*(LV443+LW443)+(LO443*(LV443+LW443)))</f>
        <v/>
      </c>
      <c r="MA443" s="11">
        <f>LY443-LZ443</f>
        <v/>
      </c>
      <c r="MB443" s="5">
        <f>MA443+2</f>
        <v/>
      </c>
      <c r="MC443" s="6">
        <f>MA443-2</f>
        <v/>
      </c>
      <c r="MD443" s="4">
        <f>LE443</f>
        <v/>
      </c>
      <c r="ME443" s="9">
        <f>IF(MD443=0,1000,MD443+0.75)</f>
        <v/>
      </c>
      <c r="MF443" s="10">
        <f>IF(MD443=0,0,MD443-0.75)</f>
        <v/>
      </c>
      <c r="MG443" s="4">
        <f>((LM443*(LU443+LX443))-((LP443*(LV443+LW443))))</f>
        <v/>
      </c>
      <c r="MH443" s="9">
        <f>MG443*1.2</f>
        <v/>
      </c>
      <c r="MI443" s="10">
        <f>MG443*0.8</f>
        <v/>
      </c>
      <c r="MJ443">
        <f>IFERROR(NX443,"")</f>
        <v/>
      </c>
      <c r="MK443">
        <f>IFERROR(NY443,"")</f>
        <v/>
      </c>
      <c r="ML443">
        <f>IFERROR(NZ443,"")</f>
        <v/>
      </c>
      <c r="MM443">
        <f>IFERROR(OA443,"")</f>
        <v/>
      </c>
      <c r="MN443">
        <f>IFERROR(OB443,"")</f>
        <v/>
      </c>
      <c r="MO443">
        <f>IFERROR(OC443,"")</f>
        <v/>
      </c>
      <c r="MP443" s="1">
        <f>COUNTIFS(#REF!,LT443,#REF!,1,#REF!,"&gt;="&amp;MC443,#REF!,"&lt;="&amp;MB443,#REF!,"&lt;="&amp;ME443,#REF!,"&gt;="&amp;MF443,#REF!,"="&amp;KV443,#REF!,"="&amp;KX443)</f>
        <v/>
      </c>
      <c r="MQ443" s="1">
        <f>COUNTIFS(#REF!,LT443,#REF!,0,#REF!,"&gt;="&amp;MC443,#REF!,"&lt;="&amp;MB443,#REF!,"&lt;="&amp;ME443,#REF!,"&gt;="&amp;MF443,#REF!,"="&amp;KV443,#REF!,"="&amp;KX443)</f>
        <v/>
      </c>
      <c r="MR443" s="1">
        <f>COUNTIFS(#REF!,LT443,#REF!,1,#REF!,"&gt;="&amp;MC443,#REF!,"&lt;="&amp;MB443,#REF!,"&lt;="&amp;ME443,#REF!,"&gt;="&amp;MF443,#REF!,"="&amp;KW443,#REF!,"="&amp;KY443)</f>
        <v/>
      </c>
      <c r="MS443" s="1">
        <f>COUNTIFS(#REF!,LT443,#REF!,0,#REF!,"&gt;="&amp;MC443,#REF!,"&lt;="&amp;MB443,#REF!,"&lt;="&amp;ME443,#REF!,"&gt;="&amp;MF443,#REF!,"="&amp;KW443,#REF!,"="&amp;KY443)</f>
        <v/>
      </c>
      <c r="MT443" s="1">
        <f>COUNTIFS(#REF!,LT443,#REF!,1,#REF!,"&gt;="&amp;MI443,#REF!,"&lt;="&amp;MH443,#REF!,"&lt;="&amp;ME443,#REF!,"&gt;="&amp;MF443)</f>
        <v/>
      </c>
      <c r="MU443" s="1">
        <f>COUNTIFS(#REF!,LT443,#REF!,0,#REF!,"&gt;="&amp;MI443,#REF!,"&lt;="&amp;MH443,#REF!,"&lt;="&amp;ME443,#REF!,"&gt;="&amp;MF443)</f>
        <v/>
      </c>
      <c r="MV443" s="1">
        <f>COUNTIFS(#REF!,LT443,#REF!,1,#REF!,"&gt;="&amp;MI443,#REF!,"&lt;="&amp;MH443,#REF!,"="&amp;KZ443,#REF!,"="&amp;LA443,#REF!,"&lt;="&amp;ME443,#REF!,"&gt;="&amp;MF443)</f>
        <v/>
      </c>
      <c r="MW443" s="1">
        <f>COUNTIFS(#REF!,LT443,#REF!,0,#REF!,"&gt;="&amp;MI443,#REF!,"&lt;="&amp;MH443,#REF!,"="&amp;KZ443,#REF!,"="&amp;LA443,#REF!,"&lt;="&amp;ME443,#REF!,"&gt;="&amp;MF443)</f>
        <v/>
      </c>
      <c r="MX443" s="1">
        <f>COUNTIFS(#REF!,LT443,#REF!,1,#REF!,"&gt;="&amp;MC443,#REF!,"&lt;="&amp;MB443,#REF!,"&lt;="&amp;ME443,#REF!,"&gt;="&amp;MF443)</f>
        <v/>
      </c>
      <c r="MY443" s="1">
        <f>COUNTIFS(#REF!,LT443,#REF!,0,#REF!,"&gt;="&amp;MC443,#REF!,"&lt;="&amp;MB443,#REF!,"&lt;="&amp;ME443,#REF!,"&gt;="&amp;MF443)</f>
        <v/>
      </c>
      <c r="MZ443" s="1">
        <f>COUNTIFS(#REF!,LT443,#REF!,1,#REF!,"&lt;="&amp;ME443,#REF!,"&gt;="&amp;MF443,#REF!,"="&amp;KV443,#REF!,"="&amp;KX443)</f>
        <v/>
      </c>
      <c r="NA443" s="1">
        <f>COUNTIFS(#REF!,LT443,#REF!,0,#REF!,"&lt;="&amp;ME443,#REF!,"&gt;="&amp;MF443,#REF!,"="&amp;KV443,#REF!,"="&amp;KX443)</f>
        <v/>
      </c>
      <c r="NB443" s="1">
        <f>COUNTIFS(#REF!,LT443,#REF!,1,#REF!,"&lt;="&amp;ME443,#REF!,"&gt;="&amp;MF443,#REF!,"="&amp;KW443,#REF!,"="&amp;KY443)</f>
        <v/>
      </c>
      <c r="NC443" s="1">
        <f>COUNTIFS(#REF!,LT443,#REF!,0,#REF!,"&lt;="&amp;ME443,#REF!,"&gt;="&amp;MF443,#REF!,"="&amp;KW443,#REF!,"="&amp;KY443)</f>
        <v/>
      </c>
      <c r="ND443" s="1">
        <f>MP443+MR443+MT443+MV443+MX443+MZ443+NB443</f>
        <v/>
      </c>
      <c r="NE443" s="1">
        <f>MQ443+MS443+MU443+MW443+MY443+NA443+NC443</f>
        <v/>
      </c>
      <c r="NF443" s="1">
        <f>ND443+NE443</f>
        <v/>
      </c>
      <c r="NG443" s="33">
        <f>ND443/(ND443+NE443)</f>
        <v/>
      </c>
      <c r="NH443" s="3">
        <f>1/NG443</f>
        <v/>
      </c>
      <c r="NI443" s="1">
        <f>LH443</f>
        <v/>
      </c>
      <c r="NJ443" s="79">
        <f>((1-NG443)*(1/(NI443-1))*0.98-(NG443*1))</f>
        <v/>
      </c>
      <c r="NK443" s="34">
        <f>IF(LR443&lt;0.9,0,IF(AND(LR443&gt;1.1),0,1))</f>
        <v/>
      </c>
      <c r="NL443" s="34">
        <f>IF(LS443&lt;0.9,0,IF(AND(LS443&gt;1.1),0,1))</f>
        <v/>
      </c>
      <c r="NM443" s="32">
        <f>IF(NF443&gt;99,1,0)</f>
        <v/>
      </c>
      <c r="NN443" s="32">
        <f>IF(NJ443&gt;0.0799,1,0)</f>
        <v/>
      </c>
      <c r="NO443" s="32">
        <f>IF(NJ443&gt;NQ443,1,0)</f>
        <v/>
      </c>
      <c r="NP443" s="32">
        <f>NM443+NN443+NO443+NK443+NL443</f>
        <v/>
      </c>
      <c r="NQ443" s="79">
        <f>(((100*NG443)*(NI443-1)*0.98)-((1-NG443)*100))/100</f>
        <v/>
      </c>
      <c r="NR443" s="34">
        <f>IF(LR443&lt;0.9,0,IF(AND(LR443&gt;1.1),0,1))</f>
        <v/>
      </c>
      <c r="NS443" s="34">
        <f>IF(LS443&lt;0.9,0,IF(AND(LS443&gt;1.1),0,1))</f>
        <v/>
      </c>
      <c r="NT443" s="32">
        <f>IF(NF443&gt;99,1,0)</f>
        <v/>
      </c>
      <c r="NU443" s="32">
        <f>IF(NQ443&gt;0.0799,1,0)</f>
        <v/>
      </c>
      <c r="NV443" s="32">
        <f>IF(NQ443&gt;NJ443,1,0)</f>
        <v/>
      </c>
      <c r="NW443" s="32">
        <f>NT443+NU443+NV443+NR443+NS443</f>
        <v/>
      </c>
      <c r="NX443">
        <f>IF(NP443=5,"LayHome1-0",IF(AND(NW443=5),"BackHome1-0",""))</f>
        <v/>
      </c>
      <c r="NY443">
        <f>IF(NP443=5,KN443,IF(AND(NW443=5),KN443,""))</f>
        <v/>
      </c>
      <c r="NZ443">
        <f>IF(NP443=5,"Match Odds",IF(AND(NW443=5),"Match Odds",""))</f>
        <v/>
      </c>
      <c r="OA443">
        <f>IF(NP443=5,KP443,IF(AND(NW443=5),KP443,""))</f>
        <v/>
      </c>
      <c r="OB443">
        <f>IF(NP443=5,"MATCH_ODDS",IF(AND(NW443=5),"MATCH_ODDS",""))</f>
        <v/>
      </c>
      <c r="OC443">
        <f>IF(NP443=5,"LAY",IF(AND(NW443=5),"BACK",""))</f>
        <v/>
      </c>
    </row>
    <row r="444" ht="16.5" customHeight="1" thickBot="1" thickTop="1">
      <c r="A444" s="2" t="n"/>
      <c r="KN444" s="1">
        <f>IF(INDEX(#REF!,MATCH('HT 1-0'!D444,#REF!,0))=INDEX(#REF!,MATCH('HT 1-0'!D444,#REF!,0)),INDEX(#REF!,MATCH('HT 1-0'!D444,#REF!,0)),"ERROR")</f>
        <v/>
      </c>
      <c r="KO444" s="1">
        <f>IF(INDEX(#REF!,MATCH('HT 1-0'!E444,#REF!,0))=INDEX(#REF!,MATCH('HT 1-0'!E444,#REF!,0)),INDEX(#REF!,MATCH('HT 1-0'!E444,#REF!,0)),"ERROR")</f>
        <v/>
      </c>
      <c r="KP444" s="1">
        <f>KN444&amp;" v "&amp;KO444</f>
        <v/>
      </c>
      <c r="KQ444">
        <f>B444&amp;"_"&amp;C444</f>
        <v/>
      </c>
      <c r="KR444" s="1">
        <f>IF((HW444/KK444)&lt;0.335,"G",IF((HW444/KK444)&gt;0.67,"R","A"))</f>
        <v/>
      </c>
      <c r="KS444" s="1">
        <f>IF((HX444/KK444)&lt;0.335,"G",IF((HX444/KK444)&gt;0.67,"R","A"))</f>
        <v/>
      </c>
      <c r="KT444" s="1">
        <f>IF((IH444/KK444)&lt;0.335,"G",IF((IH444/KK444)&gt;0.67,"R","A"))</f>
        <v/>
      </c>
      <c r="KU444" s="1">
        <f>IF((II444/KK444)&lt;0.335,"G",IF((II444/KK444)&gt;0.67,"R","A"))</f>
        <v/>
      </c>
      <c r="KV444" s="1">
        <f>IF((HZ444/KK444)&lt;0.335,"G",IF((HZ444/KK444)&gt;0.67,"R","A"))</f>
        <v/>
      </c>
      <c r="KW444" s="1">
        <f>IF((HY444/KK444)&lt;0.335,"G",IF((HY444/KK444)&gt;0.67,"R","A"))</f>
        <v/>
      </c>
      <c r="KX444" s="1">
        <f>IF((IK444/KK444)&lt;0.335,"G",IF((IK444/KK444)&gt;0.67,"R","A"))</f>
        <v/>
      </c>
      <c r="KY444" s="1">
        <f>IF((IJ444/KK444)&lt;0.335,"G",IF((IJ444/KK444)&gt;0.67,"R","A"))</f>
        <v/>
      </c>
      <c r="KZ444" s="1">
        <f>IF((HQ444/KK444)&lt;0.335,"G",IF((HQ444/KK444)&gt;0.67,"R","A"))</f>
        <v/>
      </c>
      <c r="LA444" s="1">
        <f>IF((IB444/KK444)&lt;0.335,"G",IF((IB444/KK444)&gt;0.67,"R","A"))</f>
        <v/>
      </c>
      <c r="LB444">
        <f>IF(LQ444="1-0",INDEX(Scrape!#REF!,MATCH('HT 1-0'!KP444,Scrape!$B:$B,0)),"")</f>
        <v/>
      </c>
      <c r="LC444">
        <f>IF(LQ444="1-0",INDEX(Scrape!$A:$A,MATCH('HT 1-0'!KP444,Scrape!$B:$B,0)),"")</f>
        <v/>
      </c>
      <c r="LD444">
        <f>IF(LQ444="1-0",INDEX(Scrape!$B:$B,MATCH('HT 1-0'!KP444,Scrape!$B:$B,0)),"")</f>
        <v/>
      </c>
      <c r="LE444">
        <f>IF(LQ444="1-0",INDEX(Scrape!$C:$C,MATCH('HT 1-0'!KP444,Scrape!$B:$B,0)),"")</f>
        <v/>
      </c>
      <c r="LF444">
        <f>IF(LQ444="1-0",INDEX(Scrape!$D:$D,MATCH('HT 1-0'!KP444,Scrape!$B:$B,0)),"")</f>
        <v/>
      </c>
      <c r="LG444">
        <f>IF(LQ444="1-0",INDEX(Scrape!$E:$E,MATCH('HT 1-0'!KP444,Scrape!$B:$B,0)),"")</f>
        <v/>
      </c>
      <c r="LH444">
        <f>IF(LQ444="1-0",INDEX(Scrape!$F:$F,MATCH('HT 1-0'!KP444,Scrape!$B:$B,0)),"")</f>
        <v/>
      </c>
      <c r="LI444">
        <f>IF(LQ444="1-0",INDEX(Scrape!$G:$G,MATCH('HT 1-0'!KP444,Scrape!$B:$B,0)),"")</f>
        <v/>
      </c>
      <c r="LJ444">
        <f>IF(LQ444="1-0",INDEX(Scrape!$H:$H,MATCH('HT 1-0'!KP444,Scrape!$B:$B,0)),"")</f>
        <v/>
      </c>
      <c r="LK444">
        <f>IF(LQ444="1-0",INDEX(Scrape!$I:$I,MATCH('HT 1-0'!KP444,Scrape!$B:$B,0)),"")</f>
        <v/>
      </c>
      <c r="LL444">
        <f>IF(LQ444="1-0",INDEX(Scrape!$J:$J,MATCH('HT 1-0'!KP444,Scrape!$B:$B,0)),"")</f>
        <v/>
      </c>
      <c r="LM444">
        <f>IF(LQ444="1-0",INDEX(Scrape!$K:$K,MATCH('HT 1-0'!KP444,Scrape!$B:$B,0)),"")</f>
        <v/>
      </c>
      <c r="LN444">
        <f>IF(LQ444="1-0",INDEX(Scrape!$L:$L,MATCH('HT 1-0'!KP444,Scrape!$B:$B,0)),"")</f>
        <v/>
      </c>
      <c r="LO444">
        <f>IF(LQ444="1-0",INDEX(Scrape!$M:$M,MATCH('HT 1-0'!KP444,Scrape!$B:$B,0)),"")</f>
        <v/>
      </c>
      <c r="LP444">
        <f>IF(LQ444="1-0",INDEX(Scrape!$N:$N,MATCH('HT 1-0'!KP444,Scrape!$B:$B,0)),"")</f>
        <v/>
      </c>
      <c r="LQ444">
        <f>INDEX(Scrape!$O:$O,MATCH('HT 1-0'!KP444,Scrape!$B:$B,0))</f>
        <v/>
      </c>
      <c r="LR444">
        <f>(1/LJ444)+(1/LI444)+(1/LH444)</f>
        <v/>
      </c>
      <c r="LS444">
        <f>(1/LG444)+(1/LF444)+(1/LE444)</f>
        <v/>
      </c>
      <c r="LT444" s="8">
        <f>IF(INDEX(#REF!,MATCH(KQ444,#REF!,0))=INDEX(#REF!,MATCH(KQ444,#REF!,0)),INDEX(#REF!,MATCH(KQ444,#REF!,0)),"ERROR")</f>
        <v/>
      </c>
      <c r="LU444" s="4">
        <f>IF(KR444="G",2,IF(KR444="R",0.5,IF(KR444="A",1)))</f>
        <v/>
      </c>
      <c r="LV444" s="4">
        <f>IF(KS444="G",0.5,IF(KS444="R",2,IF(KS444="A",1)))</f>
        <v/>
      </c>
      <c r="LW444" s="4">
        <f>IF(KT444="G",2,IF(KT444="R",0.5,IF(KT444="A",1)))</f>
        <v/>
      </c>
      <c r="LX444" s="4">
        <f>IF(KU444="G",0.5,IF(KU444="R",2,IF(KU444="A",1)))</f>
        <v/>
      </c>
      <c r="LY444" s="7">
        <f>(LK444*(LU444+LX444)+(LL444*(LU444+LX444)))</f>
        <v/>
      </c>
      <c r="LZ444" s="7">
        <f>(LN444*(LV444+LW444)+(LO444*(LV444+LW444)))</f>
        <v/>
      </c>
      <c r="MA444" s="11">
        <f>LY444-LZ444</f>
        <v/>
      </c>
      <c r="MB444" s="5">
        <f>MA444+2</f>
        <v/>
      </c>
      <c r="MC444" s="6">
        <f>MA444-2</f>
        <v/>
      </c>
      <c r="MD444" s="4">
        <f>LE444</f>
        <v/>
      </c>
      <c r="ME444" s="9">
        <f>IF(MD444=0,1000,MD444+0.75)</f>
        <v/>
      </c>
      <c r="MF444" s="10">
        <f>IF(MD444=0,0,MD444-0.75)</f>
        <v/>
      </c>
      <c r="MG444" s="4">
        <f>((LM444*(LU444+LX444))-((LP444*(LV444+LW444))))</f>
        <v/>
      </c>
      <c r="MH444" s="9">
        <f>MG444*1.2</f>
        <v/>
      </c>
      <c r="MI444" s="10">
        <f>MG444*0.8</f>
        <v/>
      </c>
      <c r="MJ444">
        <f>IFERROR(NX444,"")</f>
        <v/>
      </c>
      <c r="MK444">
        <f>IFERROR(NY444,"")</f>
        <v/>
      </c>
      <c r="ML444">
        <f>IFERROR(NZ444,"")</f>
        <v/>
      </c>
      <c r="MM444">
        <f>IFERROR(OA444,"")</f>
        <v/>
      </c>
      <c r="MN444">
        <f>IFERROR(OB444,"")</f>
        <v/>
      </c>
      <c r="MO444">
        <f>IFERROR(OC444,"")</f>
        <v/>
      </c>
      <c r="MP444" s="1">
        <f>COUNTIFS(#REF!,LT444,#REF!,1,#REF!,"&gt;="&amp;MC444,#REF!,"&lt;="&amp;MB444,#REF!,"&lt;="&amp;ME444,#REF!,"&gt;="&amp;MF444,#REF!,"="&amp;KV444,#REF!,"="&amp;KX444)</f>
        <v/>
      </c>
      <c r="MQ444" s="1">
        <f>COUNTIFS(#REF!,LT444,#REF!,0,#REF!,"&gt;="&amp;MC444,#REF!,"&lt;="&amp;MB444,#REF!,"&lt;="&amp;ME444,#REF!,"&gt;="&amp;MF444,#REF!,"="&amp;KV444,#REF!,"="&amp;KX444)</f>
        <v/>
      </c>
      <c r="MR444" s="1">
        <f>COUNTIFS(#REF!,LT444,#REF!,1,#REF!,"&gt;="&amp;MC444,#REF!,"&lt;="&amp;MB444,#REF!,"&lt;="&amp;ME444,#REF!,"&gt;="&amp;MF444,#REF!,"="&amp;KW444,#REF!,"="&amp;KY444)</f>
        <v/>
      </c>
      <c r="MS444" s="1">
        <f>COUNTIFS(#REF!,LT444,#REF!,0,#REF!,"&gt;="&amp;MC444,#REF!,"&lt;="&amp;MB444,#REF!,"&lt;="&amp;ME444,#REF!,"&gt;="&amp;MF444,#REF!,"="&amp;KW444,#REF!,"="&amp;KY444)</f>
        <v/>
      </c>
      <c r="MT444" s="1">
        <f>COUNTIFS(#REF!,LT444,#REF!,1,#REF!,"&gt;="&amp;MI444,#REF!,"&lt;="&amp;MH444,#REF!,"&lt;="&amp;ME444,#REF!,"&gt;="&amp;MF444)</f>
        <v/>
      </c>
      <c r="MU444" s="1">
        <f>COUNTIFS(#REF!,LT444,#REF!,0,#REF!,"&gt;="&amp;MI444,#REF!,"&lt;="&amp;MH444,#REF!,"&lt;="&amp;ME444,#REF!,"&gt;="&amp;MF444)</f>
        <v/>
      </c>
      <c r="MV444" s="1">
        <f>COUNTIFS(#REF!,LT444,#REF!,1,#REF!,"&gt;="&amp;MI444,#REF!,"&lt;="&amp;MH444,#REF!,"="&amp;KZ444,#REF!,"="&amp;LA444,#REF!,"&lt;="&amp;ME444,#REF!,"&gt;="&amp;MF444)</f>
        <v/>
      </c>
      <c r="MW444" s="1">
        <f>COUNTIFS(#REF!,LT444,#REF!,0,#REF!,"&gt;="&amp;MI444,#REF!,"&lt;="&amp;MH444,#REF!,"="&amp;KZ444,#REF!,"="&amp;LA444,#REF!,"&lt;="&amp;ME444,#REF!,"&gt;="&amp;MF444)</f>
        <v/>
      </c>
      <c r="MX444" s="1">
        <f>COUNTIFS(#REF!,LT444,#REF!,1,#REF!,"&gt;="&amp;MC444,#REF!,"&lt;="&amp;MB444,#REF!,"&lt;="&amp;ME444,#REF!,"&gt;="&amp;MF444)</f>
        <v/>
      </c>
      <c r="MY444" s="1">
        <f>COUNTIFS(#REF!,LT444,#REF!,0,#REF!,"&gt;="&amp;MC444,#REF!,"&lt;="&amp;MB444,#REF!,"&lt;="&amp;ME444,#REF!,"&gt;="&amp;MF444)</f>
        <v/>
      </c>
      <c r="MZ444" s="1">
        <f>COUNTIFS(#REF!,LT444,#REF!,1,#REF!,"&lt;="&amp;ME444,#REF!,"&gt;="&amp;MF444,#REF!,"="&amp;KV444,#REF!,"="&amp;KX444)</f>
        <v/>
      </c>
      <c r="NA444" s="1">
        <f>COUNTIFS(#REF!,LT444,#REF!,0,#REF!,"&lt;="&amp;ME444,#REF!,"&gt;="&amp;MF444,#REF!,"="&amp;KV444,#REF!,"="&amp;KX444)</f>
        <v/>
      </c>
      <c r="NB444" s="1">
        <f>COUNTIFS(#REF!,LT444,#REF!,1,#REF!,"&lt;="&amp;ME444,#REF!,"&gt;="&amp;MF444,#REF!,"="&amp;KW444,#REF!,"="&amp;KY444)</f>
        <v/>
      </c>
      <c r="NC444" s="1">
        <f>COUNTIFS(#REF!,LT444,#REF!,0,#REF!,"&lt;="&amp;ME444,#REF!,"&gt;="&amp;MF444,#REF!,"="&amp;KW444,#REF!,"="&amp;KY444)</f>
        <v/>
      </c>
      <c r="ND444" s="1">
        <f>MP444+MR444+MT444+MV444+MX444+MZ444+NB444</f>
        <v/>
      </c>
      <c r="NE444" s="1">
        <f>MQ444+MS444+MU444+MW444+MY444+NA444+NC444</f>
        <v/>
      </c>
      <c r="NF444" s="1">
        <f>ND444+NE444</f>
        <v/>
      </c>
      <c r="NG444" s="33">
        <f>ND444/(ND444+NE444)</f>
        <v/>
      </c>
      <c r="NH444" s="3">
        <f>1/NG444</f>
        <v/>
      </c>
      <c r="NI444" s="1">
        <f>LH444</f>
        <v/>
      </c>
      <c r="NJ444" s="79">
        <f>((1-NG444)*(1/(NI444-1))*0.98-(NG444*1))</f>
        <v/>
      </c>
      <c r="NK444" s="34">
        <f>IF(LR444&lt;0.9,0,IF(AND(LR444&gt;1.1),0,1))</f>
        <v/>
      </c>
      <c r="NL444" s="34">
        <f>IF(LS444&lt;0.9,0,IF(AND(LS444&gt;1.1),0,1))</f>
        <v/>
      </c>
      <c r="NM444" s="32">
        <f>IF(NF444&gt;99,1,0)</f>
        <v/>
      </c>
      <c r="NN444" s="32">
        <f>IF(NJ444&gt;0.0799,1,0)</f>
        <v/>
      </c>
      <c r="NO444" s="32">
        <f>IF(NJ444&gt;NQ444,1,0)</f>
        <v/>
      </c>
      <c r="NP444" s="32">
        <f>NM444+NN444+NO444+NK444+NL444</f>
        <v/>
      </c>
      <c r="NQ444" s="79">
        <f>(((100*NG444)*(NI444-1)*0.98)-((1-NG444)*100))/100</f>
        <v/>
      </c>
      <c r="NR444" s="34">
        <f>IF(LR444&lt;0.9,0,IF(AND(LR444&gt;1.1),0,1))</f>
        <v/>
      </c>
      <c r="NS444" s="34">
        <f>IF(LS444&lt;0.9,0,IF(AND(LS444&gt;1.1),0,1))</f>
        <v/>
      </c>
      <c r="NT444" s="32">
        <f>IF(NF444&gt;99,1,0)</f>
        <v/>
      </c>
      <c r="NU444" s="32">
        <f>IF(NQ444&gt;0.0799,1,0)</f>
        <v/>
      </c>
      <c r="NV444" s="32">
        <f>IF(NQ444&gt;NJ444,1,0)</f>
        <v/>
      </c>
      <c r="NW444" s="32">
        <f>NT444+NU444+NV444+NR444+NS444</f>
        <v/>
      </c>
      <c r="NX444">
        <f>IF(NP444=5,"LayHome1-0",IF(AND(NW444=5),"BackHome1-0",""))</f>
        <v/>
      </c>
      <c r="NY444">
        <f>IF(NP444=5,KN444,IF(AND(NW444=5),KN444,""))</f>
        <v/>
      </c>
      <c r="NZ444">
        <f>IF(NP444=5,"Match Odds",IF(AND(NW444=5),"Match Odds",""))</f>
        <v/>
      </c>
      <c r="OA444">
        <f>IF(NP444=5,KP444,IF(AND(NW444=5),KP444,""))</f>
        <v/>
      </c>
      <c r="OB444">
        <f>IF(NP444=5,"MATCH_ODDS",IF(AND(NW444=5),"MATCH_ODDS",""))</f>
        <v/>
      </c>
      <c r="OC444">
        <f>IF(NP444=5,"LAY",IF(AND(NW444=5),"BACK",""))</f>
        <v/>
      </c>
    </row>
    <row r="445" ht="16.5" customHeight="1" thickBot="1" thickTop="1">
      <c r="A445" s="2" t="n"/>
      <c r="KN445" s="1">
        <f>IF(INDEX(#REF!,MATCH('HT 1-0'!D445,#REF!,0))=INDEX(#REF!,MATCH('HT 1-0'!D445,#REF!,0)),INDEX(#REF!,MATCH('HT 1-0'!D445,#REF!,0)),"ERROR")</f>
        <v/>
      </c>
      <c r="KO445" s="1">
        <f>IF(INDEX(#REF!,MATCH('HT 1-0'!E445,#REF!,0))=INDEX(#REF!,MATCH('HT 1-0'!E445,#REF!,0)),INDEX(#REF!,MATCH('HT 1-0'!E445,#REF!,0)),"ERROR")</f>
        <v/>
      </c>
      <c r="KP445" s="1">
        <f>KN445&amp;" v "&amp;KO445</f>
        <v/>
      </c>
      <c r="KQ445">
        <f>B445&amp;"_"&amp;C445</f>
        <v/>
      </c>
      <c r="KR445" s="1">
        <f>IF((HW445/KK445)&lt;0.335,"G",IF((HW445/KK445)&gt;0.67,"R","A"))</f>
        <v/>
      </c>
      <c r="KS445" s="1">
        <f>IF((HX445/KK445)&lt;0.335,"G",IF((HX445/KK445)&gt;0.67,"R","A"))</f>
        <v/>
      </c>
      <c r="KT445" s="1">
        <f>IF((IH445/KK445)&lt;0.335,"G",IF((IH445/KK445)&gt;0.67,"R","A"))</f>
        <v/>
      </c>
      <c r="KU445" s="1">
        <f>IF((II445/KK445)&lt;0.335,"G",IF((II445/KK445)&gt;0.67,"R","A"))</f>
        <v/>
      </c>
      <c r="KV445" s="1">
        <f>IF((HZ445/KK445)&lt;0.335,"G",IF((HZ445/KK445)&gt;0.67,"R","A"))</f>
        <v/>
      </c>
      <c r="KW445" s="1">
        <f>IF((HY445/KK445)&lt;0.335,"G",IF((HY445/KK445)&gt;0.67,"R","A"))</f>
        <v/>
      </c>
      <c r="KX445" s="1">
        <f>IF((IK445/KK445)&lt;0.335,"G",IF((IK445/KK445)&gt;0.67,"R","A"))</f>
        <v/>
      </c>
      <c r="KY445" s="1">
        <f>IF((IJ445/KK445)&lt;0.335,"G",IF((IJ445/KK445)&gt;0.67,"R","A"))</f>
        <v/>
      </c>
      <c r="KZ445" s="1">
        <f>IF((HQ445/KK445)&lt;0.335,"G",IF((HQ445/KK445)&gt;0.67,"R","A"))</f>
        <v/>
      </c>
      <c r="LA445" s="1">
        <f>IF((IB445/KK445)&lt;0.335,"G",IF((IB445/KK445)&gt;0.67,"R","A"))</f>
        <v/>
      </c>
      <c r="LB445">
        <f>IF(LQ445="1-0",INDEX(Scrape!#REF!,MATCH('HT 1-0'!KP445,Scrape!$B:$B,0)),"")</f>
        <v/>
      </c>
      <c r="LC445">
        <f>IF(LQ445="1-0",INDEX(Scrape!$A:$A,MATCH('HT 1-0'!KP445,Scrape!$B:$B,0)),"")</f>
        <v/>
      </c>
      <c r="LD445">
        <f>IF(LQ445="1-0",INDEX(Scrape!$B:$B,MATCH('HT 1-0'!KP445,Scrape!$B:$B,0)),"")</f>
        <v/>
      </c>
      <c r="LE445">
        <f>IF(LQ445="1-0",INDEX(Scrape!$C:$C,MATCH('HT 1-0'!KP445,Scrape!$B:$B,0)),"")</f>
        <v/>
      </c>
      <c r="LF445">
        <f>IF(LQ445="1-0",INDEX(Scrape!$D:$D,MATCH('HT 1-0'!KP445,Scrape!$B:$B,0)),"")</f>
        <v/>
      </c>
      <c r="LG445">
        <f>IF(LQ445="1-0",INDEX(Scrape!$E:$E,MATCH('HT 1-0'!KP445,Scrape!$B:$B,0)),"")</f>
        <v/>
      </c>
      <c r="LH445">
        <f>IF(LQ445="1-0",INDEX(Scrape!$F:$F,MATCH('HT 1-0'!KP445,Scrape!$B:$B,0)),"")</f>
        <v/>
      </c>
      <c r="LI445">
        <f>IF(LQ445="1-0",INDEX(Scrape!$G:$G,MATCH('HT 1-0'!KP445,Scrape!$B:$B,0)),"")</f>
        <v/>
      </c>
      <c r="LJ445">
        <f>IF(LQ445="1-0",INDEX(Scrape!$H:$H,MATCH('HT 1-0'!KP445,Scrape!$B:$B,0)),"")</f>
        <v/>
      </c>
      <c r="LK445">
        <f>IF(LQ445="1-0",INDEX(Scrape!$I:$I,MATCH('HT 1-0'!KP445,Scrape!$B:$B,0)),"")</f>
        <v/>
      </c>
      <c r="LL445">
        <f>IF(LQ445="1-0",INDEX(Scrape!$J:$J,MATCH('HT 1-0'!KP445,Scrape!$B:$B,0)),"")</f>
        <v/>
      </c>
      <c r="LM445">
        <f>IF(LQ445="1-0",INDEX(Scrape!$K:$K,MATCH('HT 1-0'!KP445,Scrape!$B:$B,0)),"")</f>
        <v/>
      </c>
      <c r="LN445">
        <f>IF(LQ445="1-0",INDEX(Scrape!$L:$L,MATCH('HT 1-0'!KP445,Scrape!$B:$B,0)),"")</f>
        <v/>
      </c>
      <c r="LO445">
        <f>IF(LQ445="1-0",INDEX(Scrape!$M:$M,MATCH('HT 1-0'!KP445,Scrape!$B:$B,0)),"")</f>
        <v/>
      </c>
      <c r="LP445">
        <f>IF(LQ445="1-0",INDEX(Scrape!$N:$N,MATCH('HT 1-0'!KP445,Scrape!$B:$B,0)),"")</f>
        <v/>
      </c>
      <c r="LQ445">
        <f>INDEX(Scrape!$O:$O,MATCH('HT 1-0'!KP445,Scrape!$B:$B,0))</f>
        <v/>
      </c>
      <c r="LR445">
        <f>(1/LJ445)+(1/LI445)+(1/LH445)</f>
        <v/>
      </c>
      <c r="LS445">
        <f>(1/LG445)+(1/LF445)+(1/LE445)</f>
        <v/>
      </c>
      <c r="LT445" s="8">
        <f>IF(INDEX(#REF!,MATCH(KQ445,#REF!,0))=INDEX(#REF!,MATCH(KQ445,#REF!,0)),INDEX(#REF!,MATCH(KQ445,#REF!,0)),"ERROR")</f>
        <v/>
      </c>
      <c r="LU445" s="4">
        <f>IF(KR445="G",2,IF(KR445="R",0.5,IF(KR445="A",1)))</f>
        <v/>
      </c>
      <c r="LV445" s="4">
        <f>IF(KS445="G",0.5,IF(KS445="R",2,IF(KS445="A",1)))</f>
        <v/>
      </c>
      <c r="LW445" s="4">
        <f>IF(KT445="G",2,IF(KT445="R",0.5,IF(KT445="A",1)))</f>
        <v/>
      </c>
      <c r="LX445" s="4">
        <f>IF(KU445="G",0.5,IF(KU445="R",2,IF(KU445="A",1)))</f>
        <v/>
      </c>
      <c r="LY445" s="7">
        <f>(LK445*(LU445+LX445)+(LL445*(LU445+LX445)))</f>
        <v/>
      </c>
      <c r="LZ445" s="7">
        <f>(LN445*(LV445+LW445)+(LO445*(LV445+LW445)))</f>
        <v/>
      </c>
      <c r="MA445" s="11">
        <f>LY445-LZ445</f>
        <v/>
      </c>
      <c r="MB445" s="5">
        <f>MA445+2</f>
        <v/>
      </c>
      <c r="MC445" s="6">
        <f>MA445-2</f>
        <v/>
      </c>
      <c r="MD445" s="4">
        <f>LE445</f>
        <v/>
      </c>
      <c r="ME445" s="9">
        <f>IF(MD445=0,1000,MD445+0.75)</f>
        <v/>
      </c>
      <c r="MF445" s="10">
        <f>IF(MD445=0,0,MD445-0.75)</f>
        <v/>
      </c>
      <c r="MG445" s="4">
        <f>((LM445*(LU445+LX445))-((LP445*(LV445+LW445))))</f>
        <v/>
      </c>
      <c r="MH445" s="9">
        <f>MG445*1.2</f>
        <v/>
      </c>
      <c r="MI445" s="10">
        <f>MG445*0.8</f>
        <v/>
      </c>
      <c r="MJ445">
        <f>IFERROR(NX445,"")</f>
        <v/>
      </c>
      <c r="MK445">
        <f>IFERROR(NY445,"")</f>
        <v/>
      </c>
      <c r="ML445">
        <f>IFERROR(NZ445,"")</f>
        <v/>
      </c>
      <c r="MM445">
        <f>IFERROR(OA445,"")</f>
        <v/>
      </c>
      <c r="MN445">
        <f>IFERROR(OB445,"")</f>
        <v/>
      </c>
      <c r="MO445">
        <f>IFERROR(OC445,"")</f>
        <v/>
      </c>
      <c r="MP445" s="1">
        <f>COUNTIFS(#REF!,LT445,#REF!,1,#REF!,"&gt;="&amp;MC445,#REF!,"&lt;="&amp;MB445,#REF!,"&lt;="&amp;ME445,#REF!,"&gt;="&amp;MF445,#REF!,"="&amp;KV445,#REF!,"="&amp;KX445)</f>
        <v/>
      </c>
      <c r="MQ445" s="1">
        <f>COUNTIFS(#REF!,LT445,#REF!,0,#REF!,"&gt;="&amp;MC445,#REF!,"&lt;="&amp;MB445,#REF!,"&lt;="&amp;ME445,#REF!,"&gt;="&amp;MF445,#REF!,"="&amp;KV445,#REF!,"="&amp;KX445)</f>
        <v/>
      </c>
      <c r="MR445" s="1">
        <f>COUNTIFS(#REF!,LT445,#REF!,1,#REF!,"&gt;="&amp;MC445,#REF!,"&lt;="&amp;MB445,#REF!,"&lt;="&amp;ME445,#REF!,"&gt;="&amp;MF445,#REF!,"="&amp;KW445,#REF!,"="&amp;KY445)</f>
        <v/>
      </c>
      <c r="MS445" s="1">
        <f>COUNTIFS(#REF!,LT445,#REF!,0,#REF!,"&gt;="&amp;MC445,#REF!,"&lt;="&amp;MB445,#REF!,"&lt;="&amp;ME445,#REF!,"&gt;="&amp;MF445,#REF!,"="&amp;KW445,#REF!,"="&amp;KY445)</f>
        <v/>
      </c>
      <c r="MT445" s="1">
        <f>COUNTIFS(#REF!,LT445,#REF!,1,#REF!,"&gt;="&amp;MI445,#REF!,"&lt;="&amp;MH445,#REF!,"&lt;="&amp;ME445,#REF!,"&gt;="&amp;MF445)</f>
        <v/>
      </c>
      <c r="MU445" s="1">
        <f>COUNTIFS(#REF!,LT445,#REF!,0,#REF!,"&gt;="&amp;MI445,#REF!,"&lt;="&amp;MH445,#REF!,"&lt;="&amp;ME445,#REF!,"&gt;="&amp;MF445)</f>
        <v/>
      </c>
      <c r="MV445" s="1">
        <f>COUNTIFS(#REF!,LT445,#REF!,1,#REF!,"&gt;="&amp;MI445,#REF!,"&lt;="&amp;MH445,#REF!,"="&amp;KZ445,#REF!,"="&amp;LA445,#REF!,"&lt;="&amp;ME445,#REF!,"&gt;="&amp;MF445)</f>
        <v/>
      </c>
      <c r="MW445" s="1">
        <f>COUNTIFS(#REF!,LT445,#REF!,0,#REF!,"&gt;="&amp;MI445,#REF!,"&lt;="&amp;MH445,#REF!,"="&amp;KZ445,#REF!,"="&amp;LA445,#REF!,"&lt;="&amp;ME445,#REF!,"&gt;="&amp;MF445)</f>
        <v/>
      </c>
      <c r="MX445" s="1">
        <f>COUNTIFS(#REF!,LT445,#REF!,1,#REF!,"&gt;="&amp;MC445,#REF!,"&lt;="&amp;MB445,#REF!,"&lt;="&amp;ME445,#REF!,"&gt;="&amp;MF445)</f>
        <v/>
      </c>
      <c r="MY445" s="1">
        <f>COUNTIFS(#REF!,LT445,#REF!,0,#REF!,"&gt;="&amp;MC445,#REF!,"&lt;="&amp;MB445,#REF!,"&lt;="&amp;ME445,#REF!,"&gt;="&amp;MF445)</f>
        <v/>
      </c>
      <c r="MZ445" s="1">
        <f>COUNTIFS(#REF!,LT445,#REF!,1,#REF!,"&lt;="&amp;ME445,#REF!,"&gt;="&amp;MF445,#REF!,"="&amp;KV445,#REF!,"="&amp;KX445)</f>
        <v/>
      </c>
      <c r="NA445" s="1">
        <f>COUNTIFS(#REF!,LT445,#REF!,0,#REF!,"&lt;="&amp;ME445,#REF!,"&gt;="&amp;MF445,#REF!,"="&amp;KV445,#REF!,"="&amp;KX445)</f>
        <v/>
      </c>
      <c r="NB445" s="1">
        <f>COUNTIFS(#REF!,LT445,#REF!,1,#REF!,"&lt;="&amp;ME445,#REF!,"&gt;="&amp;MF445,#REF!,"="&amp;KW445,#REF!,"="&amp;KY445)</f>
        <v/>
      </c>
      <c r="NC445" s="1">
        <f>COUNTIFS(#REF!,LT445,#REF!,0,#REF!,"&lt;="&amp;ME445,#REF!,"&gt;="&amp;MF445,#REF!,"="&amp;KW445,#REF!,"="&amp;KY445)</f>
        <v/>
      </c>
      <c r="ND445" s="1">
        <f>MP445+MR445+MT445+MV445+MX445+MZ445+NB445</f>
        <v/>
      </c>
      <c r="NE445" s="1">
        <f>MQ445+MS445+MU445+MW445+MY445+NA445+NC445</f>
        <v/>
      </c>
      <c r="NF445" s="1">
        <f>ND445+NE445</f>
        <v/>
      </c>
      <c r="NG445" s="33">
        <f>ND445/(ND445+NE445)</f>
        <v/>
      </c>
      <c r="NH445" s="3">
        <f>1/NG445</f>
        <v/>
      </c>
      <c r="NI445" s="1">
        <f>LH445</f>
        <v/>
      </c>
      <c r="NJ445" s="79">
        <f>((1-NG445)*(1/(NI445-1))*0.98-(NG445*1))</f>
        <v/>
      </c>
      <c r="NK445" s="34">
        <f>IF(LR445&lt;0.9,0,IF(AND(LR445&gt;1.1),0,1))</f>
        <v/>
      </c>
      <c r="NL445" s="34">
        <f>IF(LS445&lt;0.9,0,IF(AND(LS445&gt;1.1),0,1))</f>
        <v/>
      </c>
      <c r="NM445" s="32">
        <f>IF(NF445&gt;99,1,0)</f>
        <v/>
      </c>
      <c r="NN445" s="32">
        <f>IF(NJ445&gt;0.0799,1,0)</f>
        <v/>
      </c>
      <c r="NO445" s="32">
        <f>IF(NJ445&gt;NQ445,1,0)</f>
        <v/>
      </c>
      <c r="NP445" s="32">
        <f>NM445+NN445+NO445+NK445+NL445</f>
        <v/>
      </c>
      <c r="NQ445" s="79">
        <f>(((100*NG445)*(NI445-1)*0.98)-((1-NG445)*100))/100</f>
        <v/>
      </c>
      <c r="NR445" s="34">
        <f>IF(LR445&lt;0.9,0,IF(AND(LR445&gt;1.1),0,1))</f>
        <v/>
      </c>
      <c r="NS445" s="34">
        <f>IF(LS445&lt;0.9,0,IF(AND(LS445&gt;1.1),0,1))</f>
        <v/>
      </c>
      <c r="NT445" s="32">
        <f>IF(NF445&gt;99,1,0)</f>
        <v/>
      </c>
      <c r="NU445" s="32">
        <f>IF(NQ445&gt;0.0799,1,0)</f>
        <v/>
      </c>
      <c r="NV445" s="32">
        <f>IF(NQ445&gt;NJ445,1,0)</f>
        <v/>
      </c>
      <c r="NW445" s="32">
        <f>NT445+NU445+NV445+NR445+NS445</f>
        <v/>
      </c>
      <c r="NX445">
        <f>IF(NP445=5,"LayHome1-0",IF(AND(NW445=5),"BackHome1-0",""))</f>
        <v/>
      </c>
      <c r="NY445">
        <f>IF(NP445=5,KN445,IF(AND(NW445=5),KN445,""))</f>
        <v/>
      </c>
      <c r="NZ445">
        <f>IF(NP445=5,"Match Odds",IF(AND(NW445=5),"Match Odds",""))</f>
        <v/>
      </c>
      <c r="OA445">
        <f>IF(NP445=5,KP445,IF(AND(NW445=5),KP445,""))</f>
        <v/>
      </c>
      <c r="OB445">
        <f>IF(NP445=5,"MATCH_ODDS",IF(AND(NW445=5),"MATCH_ODDS",""))</f>
        <v/>
      </c>
      <c r="OC445">
        <f>IF(NP445=5,"LAY",IF(AND(NW445=5),"BACK",""))</f>
        <v/>
      </c>
    </row>
    <row r="446" ht="16.5" customHeight="1" thickBot="1" thickTop="1">
      <c r="A446" s="2" t="n"/>
      <c r="KN446" s="1">
        <f>IF(INDEX(#REF!,MATCH('HT 1-0'!D446,#REF!,0))=INDEX(#REF!,MATCH('HT 1-0'!D446,#REF!,0)),INDEX(#REF!,MATCH('HT 1-0'!D446,#REF!,0)),"ERROR")</f>
        <v/>
      </c>
      <c r="KO446" s="1">
        <f>IF(INDEX(#REF!,MATCH('HT 1-0'!E446,#REF!,0))=INDEX(#REF!,MATCH('HT 1-0'!E446,#REF!,0)),INDEX(#REF!,MATCH('HT 1-0'!E446,#REF!,0)),"ERROR")</f>
        <v/>
      </c>
      <c r="KP446" s="1">
        <f>KN446&amp;" v "&amp;KO446</f>
        <v/>
      </c>
      <c r="KQ446">
        <f>B446&amp;"_"&amp;C446</f>
        <v/>
      </c>
      <c r="KR446" s="1">
        <f>IF((HW446/KK446)&lt;0.335,"G",IF((HW446/KK446)&gt;0.67,"R","A"))</f>
        <v/>
      </c>
      <c r="KS446" s="1">
        <f>IF((HX446/KK446)&lt;0.335,"G",IF((HX446/KK446)&gt;0.67,"R","A"))</f>
        <v/>
      </c>
      <c r="KT446" s="1">
        <f>IF((IH446/KK446)&lt;0.335,"G",IF((IH446/KK446)&gt;0.67,"R","A"))</f>
        <v/>
      </c>
      <c r="KU446" s="1">
        <f>IF((II446/KK446)&lt;0.335,"G",IF((II446/KK446)&gt;0.67,"R","A"))</f>
        <v/>
      </c>
      <c r="KV446" s="1">
        <f>IF((HZ446/KK446)&lt;0.335,"G",IF((HZ446/KK446)&gt;0.67,"R","A"))</f>
        <v/>
      </c>
      <c r="KW446" s="1">
        <f>IF((HY446/KK446)&lt;0.335,"G",IF((HY446/KK446)&gt;0.67,"R","A"))</f>
        <v/>
      </c>
      <c r="KX446" s="1">
        <f>IF((IK446/KK446)&lt;0.335,"G",IF((IK446/KK446)&gt;0.67,"R","A"))</f>
        <v/>
      </c>
      <c r="KY446" s="1">
        <f>IF((IJ446/KK446)&lt;0.335,"G",IF((IJ446/KK446)&gt;0.67,"R","A"))</f>
        <v/>
      </c>
      <c r="KZ446" s="1">
        <f>IF((HQ446/KK446)&lt;0.335,"G",IF((HQ446/KK446)&gt;0.67,"R","A"))</f>
        <v/>
      </c>
      <c r="LA446" s="1">
        <f>IF((IB446/KK446)&lt;0.335,"G",IF((IB446/KK446)&gt;0.67,"R","A"))</f>
        <v/>
      </c>
      <c r="LB446">
        <f>IF(LQ446="1-0",INDEX(Scrape!#REF!,MATCH('HT 1-0'!KP446,Scrape!$B:$B,0)),"")</f>
        <v/>
      </c>
      <c r="LC446">
        <f>IF(LQ446="1-0",INDEX(Scrape!$A:$A,MATCH('HT 1-0'!KP446,Scrape!$B:$B,0)),"")</f>
        <v/>
      </c>
      <c r="LD446">
        <f>IF(LQ446="1-0",INDEX(Scrape!$B:$B,MATCH('HT 1-0'!KP446,Scrape!$B:$B,0)),"")</f>
        <v/>
      </c>
      <c r="LE446">
        <f>IF(LQ446="1-0",INDEX(Scrape!$C:$C,MATCH('HT 1-0'!KP446,Scrape!$B:$B,0)),"")</f>
        <v/>
      </c>
      <c r="LF446">
        <f>IF(LQ446="1-0",INDEX(Scrape!$D:$D,MATCH('HT 1-0'!KP446,Scrape!$B:$B,0)),"")</f>
        <v/>
      </c>
      <c r="LG446">
        <f>IF(LQ446="1-0",INDEX(Scrape!$E:$E,MATCH('HT 1-0'!KP446,Scrape!$B:$B,0)),"")</f>
        <v/>
      </c>
      <c r="LH446">
        <f>IF(LQ446="1-0",INDEX(Scrape!$F:$F,MATCH('HT 1-0'!KP446,Scrape!$B:$B,0)),"")</f>
        <v/>
      </c>
      <c r="LI446">
        <f>IF(LQ446="1-0",INDEX(Scrape!$G:$G,MATCH('HT 1-0'!KP446,Scrape!$B:$B,0)),"")</f>
        <v/>
      </c>
      <c r="LJ446">
        <f>IF(LQ446="1-0",INDEX(Scrape!$H:$H,MATCH('HT 1-0'!KP446,Scrape!$B:$B,0)),"")</f>
        <v/>
      </c>
      <c r="LK446">
        <f>IF(LQ446="1-0",INDEX(Scrape!$I:$I,MATCH('HT 1-0'!KP446,Scrape!$B:$B,0)),"")</f>
        <v/>
      </c>
      <c r="LL446">
        <f>IF(LQ446="1-0",INDEX(Scrape!$J:$J,MATCH('HT 1-0'!KP446,Scrape!$B:$B,0)),"")</f>
        <v/>
      </c>
      <c r="LM446">
        <f>IF(LQ446="1-0",INDEX(Scrape!$K:$K,MATCH('HT 1-0'!KP446,Scrape!$B:$B,0)),"")</f>
        <v/>
      </c>
      <c r="LN446">
        <f>IF(LQ446="1-0",INDEX(Scrape!$L:$L,MATCH('HT 1-0'!KP446,Scrape!$B:$B,0)),"")</f>
        <v/>
      </c>
      <c r="LO446">
        <f>IF(LQ446="1-0",INDEX(Scrape!$M:$M,MATCH('HT 1-0'!KP446,Scrape!$B:$B,0)),"")</f>
        <v/>
      </c>
      <c r="LP446">
        <f>IF(LQ446="1-0",INDEX(Scrape!$N:$N,MATCH('HT 1-0'!KP446,Scrape!$B:$B,0)),"")</f>
        <v/>
      </c>
      <c r="LQ446">
        <f>INDEX(Scrape!$O:$O,MATCH('HT 1-0'!KP446,Scrape!$B:$B,0))</f>
        <v/>
      </c>
      <c r="LR446">
        <f>(1/LJ446)+(1/LI446)+(1/LH446)</f>
        <v/>
      </c>
      <c r="LS446">
        <f>(1/LG446)+(1/LF446)+(1/LE446)</f>
        <v/>
      </c>
      <c r="LT446" s="8">
        <f>IF(INDEX(#REF!,MATCH(KQ446,#REF!,0))=INDEX(#REF!,MATCH(KQ446,#REF!,0)),INDEX(#REF!,MATCH(KQ446,#REF!,0)),"ERROR")</f>
        <v/>
      </c>
      <c r="LU446" s="4">
        <f>IF(KR446="G",2,IF(KR446="R",0.5,IF(KR446="A",1)))</f>
        <v/>
      </c>
      <c r="LV446" s="4">
        <f>IF(KS446="G",0.5,IF(KS446="R",2,IF(KS446="A",1)))</f>
        <v/>
      </c>
      <c r="LW446" s="4">
        <f>IF(KT446="G",2,IF(KT446="R",0.5,IF(KT446="A",1)))</f>
        <v/>
      </c>
      <c r="LX446" s="4">
        <f>IF(KU446="G",0.5,IF(KU446="R",2,IF(KU446="A",1)))</f>
        <v/>
      </c>
      <c r="LY446" s="7">
        <f>(LK446*(LU446+LX446)+(LL446*(LU446+LX446)))</f>
        <v/>
      </c>
      <c r="LZ446" s="7">
        <f>(LN446*(LV446+LW446)+(LO446*(LV446+LW446)))</f>
        <v/>
      </c>
      <c r="MA446" s="11">
        <f>LY446-LZ446</f>
        <v/>
      </c>
      <c r="MB446" s="5">
        <f>MA446+2</f>
        <v/>
      </c>
      <c r="MC446" s="6">
        <f>MA446-2</f>
        <v/>
      </c>
      <c r="MD446" s="4">
        <f>LE446</f>
        <v/>
      </c>
      <c r="ME446" s="9">
        <f>IF(MD446=0,1000,MD446+0.75)</f>
        <v/>
      </c>
      <c r="MF446" s="10">
        <f>IF(MD446=0,0,MD446-0.75)</f>
        <v/>
      </c>
      <c r="MG446" s="4">
        <f>((LM446*(LU446+LX446))-((LP446*(LV446+LW446))))</f>
        <v/>
      </c>
      <c r="MH446" s="9">
        <f>MG446*1.2</f>
        <v/>
      </c>
      <c r="MI446" s="10">
        <f>MG446*0.8</f>
        <v/>
      </c>
      <c r="MJ446">
        <f>IFERROR(NX446,"")</f>
        <v/>
      </c>
      <c r="MK446">
        <f>IFERROR(NY446,"")</f>
        <v/>
      </c>
      <c r="ML446">
        <f>IFERROR(NZ446,"")</f>
        <v/>
      </c>
      <c r="MM446">
        <f>IFERROR(OA446,"")</f>
        <v/>
      </c>
      <c r="MN446">
        <f>IFERROR(OB446,"")</f>
        <v/>
      </c>
      <c r="MO446">
        <f>IFERROR(OC446,"")</f>
        <v/>
      </c>
      <c r="MP446" s="1">
        <f>COUNTIFS(#REF!,LT446,#REF!,1,#REF!,"&gt;="&amp;MC446,#REF!,"&lt;="&amp;MB446,#REF!,"&lt;="&amp;ME446,#REF!,"&gt;="&amp;MF446,#REF!,"="&amp;KV446,#REF!,"="&amp;KX446)</f>
        <v/>
      </c>
      <c r="MQ446" s="1">
        <f>COUNTIFS(#REF!,LT446,#REF!,0,#REF!,"&gt;="&amp;MC446,#REF!,"&lt;="&amp;MB446,#REF!,"&lt;="&amp;ME446,#REF!,"&gt;="&amp;MF446,#REF!,"="&amp;KV446,#REF!,"="&amp;KX446)</f>
        <v/>
      </c>
      <c r="MR446" s="1">
        <f>COUNTIFS(#REF!,LT446,#REF!,1,#REF!,"&gt;="&amp;MC446,#REF!,"&lt;="&amp;MB446,#REF!,"&lt;="&amp;ME446,#REF!,"&gt;="&amp;MF446,#REF!,"="&amp;KW446,#REF!,"="&amp;KY446)</f>
        <v/>
      </c>
      <c r="MS446" s="1">
        <f>COUNTIFS(#REF!,LT446,#REF!,0,#REF!,"&gt;="&amp;MC446,#REF!,"&lt;="&amp;MB446,#REF!,"&lt;="&amp;ME446,#REF!,"&gt;="&amp;MF446,#REF!,"="&amp;KW446,#REF!,"="&amp;KY446)</f>
        <v/>
      </c>
      <c r="MT446" s="1">
        <f>COUNTIFS(#REF!,LT446,#REF!,1,#REF!,"&gt;="&amp;MI446,#REF!,"&lt;="&amp;MH446,#REF!,"&lt;="&amp;ME446,#REF!,"&gt;="&amp;MF446)</f>
        <v/>
      </c>
      <c r="MU446" s="1">
        <f>COUNTIFS(#REF!,LT446,#REF!,0,#REF!,"&gt;="&amp;MI446,#REF!,"&lt;="&amp;MH446,#REF!,"&lt;="&amp;ME446,#REF!,"&gt;="&amp;MF446)</f>
        <v/>
      </c>
      <c r="MV446" s="1">
        <f>COUNTIFS(#REF!,LT446,#REF!,1,#REF!,"&gt;="&amp;MI446,#REF!,"&lt;="&amp;MH446,#REF!,"="&amp;KZ446,#REF!,"="&amp;LA446,#REF!,"&lt;="&amp;ME446,#REF!,"&gt;="&amp;MF446)</f>
        <v/>
      </c>
      <c r="MW446" s="1">
        <f>COUNTIFS(#REF!,LT446,#REF!,0,#REF!,"&gt;="&amp;MI446,#REF!,"&lt;="&amp;MH446,#REF!,"="&amp;KZ446,#REF!,"="&amp;LA446,#REF!,"&lt;="&amp;ME446,#REF!,"&gt;="&amp;MF446)</f>
        <v/>
      </c>
      <c r="MX446" s="1">
        <f>COUNTIFS(#REF!,LT446,#REF!,1,#REF!,"&gt;="&amp;MC446,#REF!,"&lt;="&amp;MB446,#REF!,"&lt;="&amp;ME446,#REF!,"&gt;="&amp;MF446)</f>
        <v/>
      </c>
      <c r="MY446" s="1">
        <f>COUNTIFS(#REF!,LT446,#REF!,0,#REF!,"&gt;="&amp;MC446,#REF!,"&lt;="&amp;MB446,#REF!,"&lt;="&amp;ME446,#REF!,"&gt;="&amp;MF446)</f>
        <v/>
      </c>
      <c r="MZ446" s="1">
        <f>COUNTIFS(#REF!,LT446,#REF!,1,#REF!,"&lt;="&amp;ME446,#REF!,"&gt;="&amp;MF446,#REF!,"="&amp;KV446,#REF!,"="&amp;KX446)</f>
        <v/>
      </c>
      <c r="NA446" s="1">
        <f>COUNTIFS(#REF!,LT446,#REF!,0,#REF!,"&lt;="&amp;ME446,#REF!,"&gt;="&amp;MF446,#REF!,"="&amp;KV446,#REF!,"="&amp;KX446)</f>
        <v/>
      </c>
      <c r="NB446" s="1">
        <f>COUNTIFS(#REF!,LT446,#REF!,1,#REF!,"&lt;="&amp;ME446,#REF!,"&gt;="&amp;MF446,#REF!,"="&amp;KW446,#REF!,"="&amp;KY446)</f>
        <v/>
      </c>
      <c r="NC446" s="1">
        <f>COUNTIFS(#REF!,LT446,#REF!,0,#REF!,"&lt;="&amp;ME446,#REF!,"&gt;="&amp;MF446,#REF!,"="&amp;KW446,#REF!,"="&amp;KY446)</f>
        <v/>
      </c>
      <c r="ND446" s="1">
        <f>MP446+MR446+MT446+MV446+MX446+MZ446+NB446</f>
        <v/>
      </c>
      <c r="NE446" s="1">
        <f>MQ446+MS446+MU446+MW446+MY446+NA446+NC446</f>
        <v/>
      </c>
      <c r="NF446" s="1">
        <f>ND446+NE446</f>
        <v/>
      </c>
      <c r="NG446" s="33">
        <f>ND446/(ND446+NE446)</f>
        <v/>
      </c>
      <c r="NH446" s="3">
        <f>1/NG446</f>
        <v/>
      </c>
      <c r="NI446" s="1">
        <f>LH446</f>
        <v/>
      </c>
      <c r="NJ446" s="79">
        <f>((1-NG446)*(1/(NI446-1))*0.98-(NG446*1))</f>
        <v/>
      </c>
      <c r="NK446" s="34">
        <f>IF(LR446&lt;0.9,0,IF(AND(LR446&gt;1.1),0,1))</f>
        <v/>
      </c>
      <c r="NL446" s="34">
        <f>IF(LS446&lt;0.9,0,IF(AND(LS446&gt;1.1),0,1))</f>
        <v/>
      </c>
      <c r="NM446" s="32">
        <f>IF(NF446&gt;99,1,0)</f>
        <v/>
      </c>
      <c r="NN446" s="32">
        <f>IF(NJ446&gt;0.0799,1,0)</f>
        <v/>
      </c>
      <c r="NO446" s="32">
        <f>IF(NJ446&gt;NQ446,1,0)</f>
        <v/>
      </c>
      <c r="NP446" s="32">
        <f>NM446+NN446+NO446+NK446+NL446</f>
        <v/>
      </c>
      <c r="NQ446" s="79">
        <f>(((100*NG446)*(NI446-1)*0.98)-((1-NG446)*100))/100</f>
        <v/>
      </c>
      <c r="NR446" s="34">
        <f>IF(LR446&lt;0.9,0,IF(AND(LR446&gt;1.1),0,1))</f>
        <v/>
      </c>
      <c r="NS446" s="34">
        <f>IF(LS446&lt;0.9,0,IF(AND(LS446&gt;1.1),0,1))</f>
        <v/>
      </c>
      <c r="NT446" s="32">
        <f>IF(NF446&gt;99,1,0)</f>
        <v/>
      </c>
      <c r="NU446" s="32">
        <f>IF(NQ446&gt;0.0799,1,0)</f>
        <v/>
      </c>
      <c r="NV446" s="32">
        <f>IF(NQ446&gt;NJ446,1,0)</f>
        <v/>
      </c>
      <c r="NW446" s="32">
        <f>NT446+NU446+NV446+NR446+NS446</f>
        <v/>
      </c>
      <c r="NX446">
        <f>IF(NP446=5,"LayHome1-0",IF(AND(NW446=5),"BackHome1-0",""))</f>
        <v/>
      </c>
      <c r="NY446">
        <f>IF(NP446=5,KN446,IF(AND(NW446=5),KN446,""))</f>
        <v/>
      </c>
      <c r="NZ446">
        <f>IF(NP446=5,"Match Odds",IF(AND(NW446=5),"Match Odds",""))</f>
        <v/>
      </c>
      <c r="OA446">
        <f>IF(NP446=5,KP446,IF(AND(NW446=5),KP446,""))</f>
        <v/>
      </c>
      <c r="OB446">
        <f>IF(NP446=5,"MATCH_ODDS",IF(AND(NW446=5),"MATCH_ODDS",""))</f>
        <v/>
      </c>
      <c r="OC446">
        <f>IF(NP446=5,"LAY",IF(AND(NW446=5),"BACK",""))</f>
        <v/>
      </c>
    </row>
    <row r="447" ht="16.5" customHeight="1" thickBot="1" thickTop="1">
      <c r="A447" s="2" t="n"/>
      <c r="KN447" s="1">
        <f>IF(INDEX(#REF!,MATCH('HT 1-0'!D447,#REF!,0))=INDEX(#REF!,MATCH('HT 1-0'!D447,#REF!,0)),INDEX(#REF!,MATCH('HT 1-0'!D447,#REF!,0)),"ERROR")</f>
        <v/>
      </c>
      <c r="KO447" s="1">
        <f>IF(INDEX(#REF!,MATCH('HT 1-0'!E447,#REF!,0))=INDEX(#REF!,MATCH('HT 1-0'!E447,#REF!,0)),INDEX(#REF!,MATCH('HT 1-0'!E447,#REF!,0)),"ERROR")</f>
        <v/>
      </c>
      <c r="KP447" s="1">
        <f>KN447&amp;" v "&amp;KO447</f>
        <v/>
      </c>
      <c r="KQ447">
        <f>B447&amp;"_"&amp;C447</f>
        <v/>
      </c>
      <c r="KR447" s="1">
        <f>IF((HW447/KK447)&lt;0.335,"G",IF((HW447/KK447)&gt;0.67,"R","A"))</f>
        <v/>
      </c>
      <c r="KS447" s="1">
        <f>IF((HX447/KK447)&lt;0.335,"G",IF((HX447/KK447)&gt;0.67,"R","A"))</f>
        <v/>
      </c>
      <c r="KT447" s="1">
        <f>IF((IH447/KK447)&lt;0.335,"G",IF((IH447/KK447)&gt;0.67,"R","A"))</f>
        <v/>
      </c>
      <c r="KU447" s="1">
        <f>IF((II447/KK447)&lt;0.335,"G",IF((II447/KK447)&gt;0.67,"R","A"))</f>
        <v/>
      </c>
      <c r="KV447" s="1">
        <f>IF((HZ447/KK447)&lt;0.335,"G",IF((HZ447/KK447)&gt;0.67,"R","A"))</f>
        <v/>
      </c>
      <c r="KW447" s="1">
        <f>IF((HY447/KK447)&lt;0.335,"G",IF((HY447/KK447)&gt;0.67,"R","A"))</f>
        <v/>
      </c>
      <c r="KX447" s="1">
        <f>IF((IK447/KK447)&lt;0.335,"G",IF((IK447/KK447)&gt;0.67,"R","A"))</f>
        <v/>
      </c>
      <c r="KY447" s="1">
        <f>IF((IJ447/KK447)&lt;0.335,"G",IF((IJ447/KK447)&gt;0.67,"R","A"))</f>
        <v/>
      </c>
      <c r="KZ447" s="1">
        <f>IF((HQ447/KK447)&lt;0.335,"G",IF((HQ447/KK447)&gt;0.67,"R","A"))</f>
        <v/>
      </c>
      <c r="LA447" s="1">
        <f>IF((IB447/KK447)&lt;0.335,"G",IF((IB447/KK447)&gt;0.67,"R","A"))</f>
        <v/>
      </c>
      <c r="LB447">
        <f>IF(LQ447="1-0",INDEX(Scrape!#REF!,MATCH('HT 1-0'!KP447,Scrape!$B:$B,0)),"")</f>
        <v/>
      </c>
      <c r="LC447">
        <f>IF(LQ447="1-0",INDEX(Scrape!$A:$A,MATCH('HT 1-0'!KP447,Scrape!$B:$B,0)),"")</f>
        <v/>
      </c>
      <c r="LD447">
        <f>IF(LQ447="1-0",INDEX(Scrape!$B:$B,MATCH('HT 1-0'!KP447,Scrape!$B:$B,0)),"")</f>
        <v/>
      </c>
      <c r="LE447">
        <f>IF(LQ447="1-0",INDEX(Scrape!$C:$C,MATCH('HT 1-0'!KP447,Scrape!$B:$B,0)),"")</f>
        <v/>
      </c>
      <c r="LF447">
        <f>IF(LQ447="1-0",INDEX(Scrape!$D:$D,MATCH('HT 1-0'!KP447,Scrape!$B:$B,0)),"")</f>
        <v/>
      </c>
      <c r="LG447">
        <f>IF(LQ447="1-0",INDEX(Scrape!$E:$E,MATCH('HT 1-0'!KP447,Scrape!$B:$B,0)),"")</f>
        <v/>
      </c>
      <c r="LH447">
        <f>IF(LQ447="1-0",INDEX(Scrape!$F:$F,MATCH('HT 1-0'!KP447,Scrape!$B:$B,0)),"")</f>
        <v/>
      </c>
      <c r="LI447">
        <f>IF(LQ447="1-0",INDEX(Scrape!$G:$G,MATCH('HT 1-0'!KP447,Scrape!$B:$B,0)),"")</f>
        <v/>
      </c>
      <c r="LJ447">
        <f>IF(LQ447="1-0",INDEX(Scrape!$H:$H,MATCH('HT 1-0'!KP447,Scrape!$B:$B,0)),"")</f>
        <v/>
      </c>
      <c r="LK447">
        <f>IF(LQ447="1-0",INDEX(Scrape!$I:$I,MATCH('HT 1-0'!KP447,Scrape!$B:$B,0)),"")</f>
        <v/>
      </c>
      <c r="LL447">
        <f>IF(LQ447="1-0",INDEX(Scrape!$J:$J,MATCH('HT 1-0'!KP447,Scrape!$B:$B,0)),"")</f>
        <v/>
      </c>
      <c r="LM447">
        <f>IF(LQ447="1-0",INDEX(Scrape!$K:$K,MATCH('HT 1-0'!KP447,Scrape!$B:$B,0)),"")</f>
        <v/>
      </c>
      <c r="LN447">
        <f>IF(LQ447="1-0",INDEX(Scrape!$L:$L,MATCH('HT 1-0'!KP447,Scrape!$B:$B,0)),"")</f>
        <v/>
      </c>
      <c r="LO447">
        <f>IF(LQ447="1-0",INDEX(Scrape!$M:$M,MATCH('HT 1-0'!KP447,Scrape!$B:$B,0)),"")</f>
        <v/>
      </c>
      <c r="LP447">
        <f>IF(LQ447="1-0",INDEX(Scrape!$N:$N,MATCH('HT 1-0'!KP447,Scrape!$B:$B,0)),"")</f>
        <v/>
      </c>
      <c r="LQ447">
        <f>INDEX(Scrape!$O:$O,MATCH('HT 1-0'!KP447,Scrape!$B:$B,0))</f>
        <v/>
      </c>
      <c r="LR447">
        <f>(1/LJ447)+(1/LI447)+(1/LH447)</f>
        <v/>
      </c>
      <c r="LS447">
        <f>(1/LG447)+(1/LF447)+(1/LE447)</f>
        <v/>
      </c>
      <c r="LT447" s="8">
        <f>IF(INDEX(#REF!,MATCH(KQ447,#REF!,0))=INDEX(#REF!,MATCH(KQ447,#REF!,0)),INDEX(#REF!,MATCH(KQ447,#REF!,0)),"ERROR")</f>
        <v/>
      </c>
      <c r="LU447" s="4">
        <f>IF(KR447="G",2,IF(KR447="R",0.5,IF(KR447="A",1)))</f>
        <v/>
      </c>
      <c r="LV447" s="4">
        <f>IF(KS447="G",0.5,IF(KS447="R",2,IF(KS447="A",1)))</f>
        <v/>
      </c>
      <c r="LW447" s="4">
        <f>IF(KT447="G",2,IF(KT447="R",0.5,IF(KT447="A",1)))</f>
        <v/>
      </c>
      <c r="LX447" s="4">
        <f>IF(KU447="G",0.5,IF(KU447="R",2,IF(KU447="A",1)))</f>
        <v/>
      </c>
      <c r="LY447" s="7">
        <f>(LK447*(LU447+LX447)+(LL447*(LU447+LX447)))</f>
        <v/>
      </c>
      <c r="LZ447" s="7">
        <f>(LN447*(LV447+LW447)+(LO447*(LV447+LW447)))</f>
        <v/>
      </c>
      <c r="MA447" s="11">
        <f>LY447-LZ447</f>
        <v/>
      </c>
      <c r="MB447" s="5">
        <f>MA447+2</f>
        <v/>
      </c>
      <c r="MC447" s="6">
        <f>MA447-2</f>
        <v/>
      </c>
      <c r="MD447" s="4">
        <f>LE447</f>
        <v/>
      </c>
      <c r="ME447" s="9">
        <f>IF(MD447=0,1000,MD447+0.75)</f>
        <v/>
      </c>
      <c r="MF447" s="10">
        <f>IF(MD447=0,0,MD447-0.75)</f>
        <v/>
      </c>
      <c r="MG447" s="4">
        <f>((LM447*(LU447+LX447))-((LP447*(LV447+LW447))))</f>
        <v/>
      </c>
      <c r="MH447" s="9">
        <f>MG447*1.2</f>
        <v/>
      </c>
      <c r="MI447" s="10">
        <f>MG447*0.8</f>
        <v/>
      </c>
      <c r="MJ447">
        <f>IFERROR(NX447,"")</f>
        <v/>
      </c>
      <c r="MK447">
        <f>IFERROR(NY447,"")</f>
        <v/>
      </c>
      <c r="ML447">
        <f>IFERROR(NZ447,"")</f>
        <v/>
      </c>
      <c r="MM447">
        <f>IFERROR(OA447,"")</f>
        <v/>
      </c>
      <c r="MN447">
        <f>IFERROR(OB447,"")</f>
        <v/>
      </c>
      <c r="MO447">
        <f>IFERROR(OC447,"")</f>
        <v/>
      </c>
      <c r="MP447" s="1">
        <f>COUNTIFS(#REF!,LT447,#REF!,1,#REF!,"&gt;="&amp;MC447,#REF!,"&lt;="&amp;MB447,#REF!,"&lt;="&amp;ME447,#REF!,"&gt;="&amp;MF447,#REF!,"="&amp;KV447,#REF!,"="&amp;KX447)</f>
        <v/>
      </c>
      <c r="MQ447" s="1">
        <f>COUNTIFS(#REF!,LT447,#REF!,0,#REF!,"&gt;="&amp;MC447,#REF!,"&lt;="&amp;MB447,#REF!,"&lt;="&amp;ME447,#REF!,"&gt;="&amp;MF447,#REF!,"="&amp;KV447,#REF!,"="&amp;KX447)</f>
        <v/>
      </c>
      <c r="MR447" s="1">
        <f>COUNTIFS(#REF!,LT447,#REF!,1,#REF!,"&gt;="&amp;MC447,#REF!,"&lt;="&amp;MB447,#REF!,"&lt;="&amp;ME447,#REF!,"&gt;="&amp;MF447,#REF!,"="&amp;KW447,#REF!,"="&amp;KY447)</f>
        <v/>
      </c>
      <c r="MS447" s="1">
        <f>COUNTIFS(#REF!,LT447,#REF!,0,#REF!,"&gt;="&amp;MC447,#REF!,"&lt;="&amp;MB447,#REF!,"&lt;="&amp;ME447,#REF!,"&gt;="&amp;MF447,#REF!,"="&amp;KW447,#REF!,"="&amp;KY447)</f>
        <v/>
      </c>
      <c r="MT447" s="1">
        <f>COUNTIFS(#REF!,LT447,#REF!,1,#REF!,"&gt;="&amp;MI447,#REF!,"&lt;="&amp;MH447,#REF!,"&lt;="&amp;ME447,#REF!,"&gt;="&amp;MF447)</f>
        <v/>
      </c>
      <c r="MU447" s="1">
        <f>COUNTIFS(#REF!,LT447,#REF!,0,#REF!,"&gt;="&amp;MI447,#REF!,"&lt;="&amp;MH447,#REF!,"&lt;="&amp;ME447,#REF!,"&gt;="&amp;MF447)</f>
        <v/>
      </c>
      <c r="MV447" s="1">
        <f>COUNTIFS(#REF!,LT447,#REF!,1,#REF!,"&gt;="&amp;MI447,#REF!,"&lt;="&amp;MH447,#REF!,"="&amp;KZ447,#REF!,"="&amp;LA447,#REF!,"&lt;="&amp;ME447,#REF!,"&gt;="&amp;MF447)</f>
        <v/>
      </c>
      <c r="MW447" s="1">
        <f>COUNTIFS(#REF!,LT447,#REF!,0,#REF!,"&gt;="&amp;MI447,#REF!,"&lt;="&amp;MH447,#REF!,"="&amp;KZ447,#REF!,"="&amp;LA447,#REF!,"&lt;="&amp;ME447,#REF!,"&gt;="&amp;MF447)</f>
        <v/>
      </c>
      <c r="MX447" s="1">
        <f>COUNTIFS(#REF!,LT447,#REF!,1,#REF!,"&gt;="&amp;MC447,#REF!,"&lt;="&amp;MB447,#REF!,"&lt;="&amp;ME447,#REF!,"&gt;="&amp;MF447)</f>
        <v/>
      </c>
      <c r="MY447" s="1">
        <f>COUNTIFS(#REF!,LT447,#REF!,0,#REF!,"&gt;="&amp;MC447,#REF!,"&lt;="&amp;MB447,#REF!,"&lt;="&amp;ME447,#REF!,"&gt;="&amp;MF447)</f>
        <v/>
      </c>
      <c r="MZ447" s="1">
        <f>COUNTIFS(#REF!,LT447,#REF!,1,#REF!,"&lt;="&amp;ME447,#REF!,"&gt;="&amp;MF447,#REF!,"="&amp;KV447,#REF!,"="&amp;KX447)</f>
        <v/>
      </c>
      <c r="NA447" s="1">
        <f>COUNTIFS(#REF!,LT447,#REF!,0,#REF!,"&lt;="&amp;ME447,#REF!,"&gt;="&amp;MF447,#REF!,"="&amp;KV447,#REF!,"="&amp;KX447)</f>
        <v/>
      </c>
      <c r="NB447" s="1">
        <f>COUNTIFS(#REF!,LT447,#REF!,1,#REF!,"&lt;="&amp;ME447,#REF!,"&gt;="&amp;MF447,#REF!,"="&amp;KW447,#REF!,"="&amp;KY447)</f>
        <v/>
      </c>
      <c r="NC447" s="1">
        <f>COUNTIFS(#REF!,LT447,#REF!,0,#REF!,"&lt;="&amp;ME447,#REF!,"&gt;="&amp;MF447,#REF!,"="&amp;KW447,#REF!,"="&amp;KY447)</f>
        <v/>
      </c>
      <c r="ND447" s="1">
        <f>MP447+MR447+MT447+MV447+MX447+MZ447+NB447</f>
        <v/>
      </c>
      <c r="NE447" s="1">
        <f>MQ447+MS447+MU447+MW447+MY447+NA447+NC447</f>
        <v/>
      </c>
      <c r="NF447" s="1">
        <f>ND447+NE447</f>
        <v/>
      </c>
      <c r="NG447" s="33">
        <f>ND447/(ND447+NE447)</f>
        <v/>
      </c>
      <c r="NH447" s="3">
        <f>1/NG447</f>
        <v/>
      </c>
      <c r="NI447" s="1">
        <f>LH447</f>
        <v/>
      </c>
      <c r="NJ447" s="79">
        <f>((1-NG447)*(1/(NI447-1))*0.98-(NG447*1))</f>
        <v/>
      </c>
      <c r="NK447" s="34">
        <f>IF(LR447&lt;0.9,0,IF(AND(LR447&gt;1.1),0,1))</f>
        <v/>
      </c>
      <c r="NL447" s="34">
        <f>IF(LS447&lt;0.9,0,IF(AND(LS447&gt;1.1),0,1))</f>
        <v/>
      </c>
      <c r="NM447" s="32">
        <f>IF(NF447&gt;99,1,0)</f>
        <v/>
      </c>
      <c r="NN447" s="32">
        <f>IF(NJ447&gt;0.0799,1,0)</f>
        <v/>
      </c>
      <c r="NO447" s="32">
        <f>IF(NJ447&gt;NQ447,1,0)</f>
        <v/>
      </c>
      <c r="NP447" s="32">
        <f>NM447+NN447+NO447+NK447+NL447</f>
        <v/>
      </c>
      <c r="NQ447" s="79">
        <f>(((100*NG447)*(NI447-1)*0.98)-((1-NG447)*100))/100</f>
        <v/>
      </c>
      <c r="NR447" s="34">
        <f>IF(LR447&lt;0.9,0,IF(AND(LR447&gt;1.1),0,1))</f>
        <v/>
      </c>
      <c r="NS447" s="34">
        <f>IF(LS447&lt;0.9,0,IF(AND(LS447&gt;1.1),0,1))</f>
        <v/>
      </c>
      <c r="NT447" s="32">
        <f>IF(NF447&gt;99,1,0)</f>
        <v/>
      </c>
      <c r="NU447" s="32">
        <f>IF(NQ447&gt;0.0799,1,0)</f>
        <v/>
      </c>
      <c r="NV447" s="32">
        <f>IF(NQ447&gt;NJ447,1,0)</f>
        <v/>
      </c>
      <c r="NW447" s="32">
        <f>NT447+NU447+NV447+NR447+NS447</f>
        <v/>
      </c>
      <c r="NX447">
        <f>IF(NP447=5,"LayHome1-0",IF(AND(NW447=5),"BackHome1-0",""))</f>
        <v/>
      </c>
      <c r="NY447">
        <f>IF(NP447=5,KN447,IF(AND(NW447=5),KN447,""))</f>
        <v/>
      </c>
      <c r="NZ447">
        <f>IF(NP447=5,"Match Odds",IF(AND(NW447=5),"Match Odds",""))</f>
        <v/>
      </c>
      <c r="OA447">
        <f>IF(NP447=5,KP447,IF(AND(NW447=5),KP447,""))</f>
        <v/>
      </c>
      <c r="OB447">
        <f>IF(NP447=5,"MATCH_ODDS",IF(AND(NW447=5),"MATCH_ODDS",""))</f>
        <v/>
      </c>
      <c r="OC447">
        <f>IF(NP447=5,"LAY",IF(AND(NW447=5),"BACK",""))</f>
        <v/>
      </c>
    </row>
    <row r="448" ht="16.5" customHeight="1" thickBot="1" thickTop="1">
      <c r="A448" s="2" t="n"/>
      <c r="KN448" s="1">
        <f>IF(INDEX(#REF!,MATCH('HT 1-0'!D448,#REF!,0))=INDEX(#REF!,MATCH('HT 1-0'!D448,#REF!,0)),INDEX(#REF!,MATCH('HT 1-0'!D448,#REF!,0)),"ERROR")</f>
        <v/>
      </c>
      <c r="KO448" s="1">
        <f>IF(INDEX(#REF!,MATCH('HT 1-0'!E448,#REF!,0))=INDEX(#REF!,MATCH('HT 1-0'!E448,#REF!,0)),INDEX(#REF!,MATCH('HT 1-0'!E448,#REF!,0)),"ERROR")</f>
        <v/>
      </c>
      <c r="KP448" s="1">
        <f>KN448&amp;" v "&amp;KO448</f>
        <v/>
      </c>
      <c r="KQ448">
        <f>B448&amp;"_"&amp;C448</f>
        <v/>
      </c>
      <c r="KR448" s="1">
        <f>IF((HW448/KK448)&lt;0.335,"G",IF((HW448/KK448)&gt;0.67,"R","A"))</f>
        <v/>
      </c>
      <c r="KS448" s="1">
        <f>IF((HX448/KK448)&lt;0.335,"G",IF((HX448/KK448)&gt;0.67,"R","A"))</f>
        <v/>
      </c>
      <c r="KT448" s="1">
        <f>IF((IH448/KK448)&lt;0.335,"G",IF((IH448/KK448)&gt;0.67,"R","A"))</f>
        <v/>
      </c>
      <c r="KU448" s="1">
        <f>IF((II448/KK448)&lt;0.335,"G",IF((II448/KK448)&gt;0.67,"R","A"))</f>
        <v/>
      </c>
      <c r="KV448" s="1">
        <f>IF((HZ448/KK448)&lt;0.335,"G",IF((HZ448/KK448)&gt;0.67,"R","A"))</f>
        <v/>
      </c>
      <c r="KW448" s="1">
        <f>IF((HY448/KK448)&lt;0.335,"G",IF((HY448/KK448)&gt;0.67,"R","A"))</f>
        <v/>
      </c>
      <c r="KX448" s="1">
        <f>IF((IK448/KK448)&lt;0.335,"G",IF((IK448/KK448)&gt;0.67,"R","A"))</f>
        <v/>
      </c>
      <c r="KY448" s="1">
        <f>IF((IJ448/KK448)&lt;0.335,"G",IF((IJ448/KK448)&gt;0.67,"R","A"))</f>
        <v/>
      </c>
      <c r="KZ448" s="1">
        <f>IF((HQ448/KK448)&lt;0.335,"G",IF((HQ448/KK448)&gt;0.67,"R","A"))</f>
        <v/>
      </c>
      <c r="LA448" s="1">
        <f>IF((IB448/KK448)&lt;0.335,"G",IF((IB448/KK448)&gt;0.67,"R","A"))</f>
        <v/>
      </c>
      <c r="LB448">
        <f>IF(LQ448="1-0",INDEX(Scrape!#REF!,MATCH('HT 1-0'!KP448,Scrape!$B:$B,0)),"")</f>
        <v/>
      </c>
      <c r="LC448">
        <f>IF(LQ448="1-0",INDEX(Scrape!$A:$A,MATCH('HT 1-0'!KP448,Scrape!$B:$B,0)),"")</f>
        <v/>
      </c>
      <c r="LD448">
        <f>IF(LQ448="1-0",INDEX(Scrape!$B:$B,MATCH('HT 1-0'!KP448,Scrape!$B:$B,0)),"")</f>
        <v/>
      </c>
      <c r="LE448">
        <f>IF(LQ448="1-0",INDEX(Scrape!$C:$C,MATCH('HT 1-0'!KP448,Scrape!$B:$B,0)),"")</f>
        <v/>
      </c>
      <c r="LF448">
        <f>IF(LQ448="1-0",INDEX(Scrape!$D:$D,MATCH('HT 1-0'!KP448,Scrape!$B:$B,0)),"")</f>
        <v/>
      </c>
      <c r="LG448">
        <f>IF(LQ448="1-0",INDEX(Scrape!$E:$E,MATCH('HT 1-0'!KP448,Scrape!$B:$B,0)),"")</f>
        <v/>
      </c>
      <c r="LH448">
        <f>IF(LQ448="1-0",INDEX(Scrape!$F:$F,MATCH('HT 1-0'!KP448,Scrape!$B:$B,0)),"")</f>
        <v/>
      </c>
      <c r="LI448">
        <f>IF(LQ448="1-0",INDEX(Scrape!$G:$G,MATCH('HT 1-0'!KP448,Scrape!$B:$B,0)),"")</f>
        <v/>
      </c>
      <c r="LJ448">
        <f>IF(LQ448="1-0",INDEX(Scrape!$H:$H,MATCH('HT 1-0'!KP448,Scrape!$B:$B,0)),"")</f>
        <v/>
      </c>
      <c r="LK448">
        <f>IF(LQ448="1-0",INDEX(Scrape!$I:$I,MATCH('HT 1-0'!KP448,Scrape!$B:$B,0)),"")</f>
        <v/>
      </c>
      <c r="LL448">
        <f>IF(LQ448="1-0",INDEX(Scrape!$J:$J,MATCH('HT 1-0'!KP448,Scrape!$B:$B,0)),"")</f>
        <v/>
      </c>
      <c r="LM448">
        <f>IF(LQ448="1-0",INDEX(Scrape!$K:$K,MATCH('HT 1-0'!KP448,Scrape!$B:$B,0)),"")</f>
        <v/>
      </c>
      <c r="LN448">
        <f>IF(LQ448="1-0",INDEX(Scrape!$L:$L,MATCH('HT 1-0'!KP448,Scrape!$B:$B,0)),"")</f>
        <v/>
      </c>
      <c r="LO448">
        <f>IF(LQ448="1-0",INDEX(Scrape!$M:$M,MATCH('HT 1-0'!KP448,Scrape!$B:$B,0)),"")</f>
        <v/>
      </c>
      <c r="LP448">
        <f>IF(LQ448="1-0",INDEX(Scrape!$N:$N,MATCH('HT 1-0'!KP448,Scrape!$B:$B,0)),"")</f>
        <v/>
      </c>
      <c r="LQ448">
        <f>INDEX(Scrape!$O:$O,MATCH('HT 1-0'!KP448,Scrape!$B:$B,0))</f>
        <v/>
      </c>
      <c r="LR448">
        <f>(1/LJ448)+(1/LI448)+(1/LH448)</f>
        <v/>
      </c>
      <c r="LS448">
        <f>(1/LG448)+(1/LF448)+(1/LE448)</f>
        <v/>
      </c>
      <c r="LT448" s="8">
        <f>IF(INDEX(#REF!,MATCH(KQ448,#REF!,0))=INDEX(#REF!,MATCH(KQ448,#REF!,0)),INDEX(#REF!,MATCH(KQ448,#REF!,0)),"ERROR")</f>
        <v/>
      </c>
      <c r="LU448" s="4">
        <f>IF(KR448="G",2,IF(KR448="R",0.5,IF(KR448="A",1)))</f>
        <v/>
      </c>
      <c r="LV448" s="4">
        <f>IF(KS448="G",0.5,IF(KS448="R",2,IF(KS448="A",1)))</f>
        <v/>
      </c>
      <c r="LW448" s="4">
        <f>IF(KT448="G",2,IF(KT448="R",0.5,IF(KT448="A",1)))</f>
        <v/>
      </c>
      <c r="LX448" s="4">
        <f>IF(KU448="G",0.5,IF(KU448="R",2,IF(KU448="A",1)))</f>
        <v/>
      </c>
      <c r="LY448" s="7">
        <f>(LK448*(LU448+LX448)+(LL448*(LU448+LX448)))</f>
        <v/>
      </c>
      <c r="LZ448" s="7">
        <f>(LN448*(LV448+LW448)+(LO448*(LV448+LW448)))</f>
        <v/>
      </c>
      <c r="MA448" s="11">
        <f>LY448-LZ448</f>
        <v/>
      </c>
      <c r="MB448" s="5">
        <f>MA448+2</f>
        <v/>
      </c>
      <c r="MC448" s="6">
        <f>MA448-2</f>
        <v/>
      </c>
      <c r="MD448" s="4">
        <f>LE448</f>
        <v/>
      </c>
      <c r="ME448" s="9">
        <f>IF(MD448=0,1000,MD448+0.75)</f>
        <v/>
      </c>
      <c r="MF448" s="10">
        <f>IF(MD448=0,0,MD448-0.75)</f>
        <v/>
      </c>
      <c r="MG448" s="4">
        <f>((LM448*(LU448+LX448))-((LP448*(LV448+LW448))))</f>
        <v/>
      </c>
      <c r="MH448" s="9">
        <f>MG448*1.2</f>
        <v/>
      </c>
      <c r="MI448" s="10">
        <f>MG448*0.8</f>
        <v/>
      </c>
      <c r="MJ448">
        <f>IFERROR(NX448,"")</f>
        <v/>
      </c>
      <c r="MK448">
        <f>IFERROR(NY448,"")</f>
        <v/>
      </c>
      <c r="ML448">
        <f>IFERROR(NZ448,"")</f>
        <v/>
      </c>
      <c r="MM448">
        <f>IFERROR(OA448,"")</f>
        <v/>
      </c>
      <c r="MN448">
        <f>IFERROR(OB448,"")</f>
        <v/>
      </c>
      <c r="MO448">
        <f>IFERROR(OC448,"")</f>
        <v/>
      </c>
      <c r="MP448" s="1">
        <f>COUNTIFS(#REF!,LT448,#REF!,1,#REF!,"&gt;="&amp;MC448,#REF!,"&lt;="&amp;MB448,#REF!,"&lt;="&amp;ME448,#REF!,"&gt;="&amp;MF448,#REF!,"="&amp;KV448,#REF!,"="&amp;KX448)</f>
        <v/>
      </c>
      <c r="MQ448" s="1">
        <f>COUNTIFS(#REF!,LT448,#REF!,0,#REF!,"&gt;="&amp;MC448,#REF!,"&lt;="&amp;MB448,#REF!,"&lt;="&amp;ME448,#REF!,"&gt;="&amp;MF448,#REF!,"="&amp;KV448,#REF!,"="&amp;KX448)</f>
        <v/>
      </c>
      <c r="MR448" s="1">
        <f>COUNTIFS(#REF!,LT448,#REF!,1,#REF!,"&gt;="&amp;MC448,#REF!,"&lt;="&amp;MB448,#REF!,"&lt;="&amp;ME448,#REF!,"&gt;="&amp;MF448,#REF!,"="&amp;KW448,#REF!,"="&amp;KY448)</f>
        <v/>
      </c>
      <c r="MS448" s="1">
        <f>COUNTIFS(#REF!,LT448,#REF!,0,#REF!,"&gt;="&amp;MC448,#REF!,"&lt;="&amp;MB448,#REF!,"&lt;="&amp;ME448,#REF!,"&gt;="&amp;MF448,#REF!,"="&amp;KW448,#REF!,"="&amp;KY448)</f>
        <v/>
      </c>
      <c r="MT448" s="1">
        <f>COUNTIFS(#REF!,LT448,#REF!,1,#REF!,"&gt;="&amp;MI448,#REF!,"&lt;="&amp;MH448,#REF!,"&lt;="&amp;ME448,#REF!,"&gt;="&amp;MF448)</f>
        <v/>
      </c>
      <c r="MU448" s="1">
        <f>COUNTIFS(#REF!,LT448,#REF!,0,#REF!,"&gt;="&amp;MI448,#REF!,"&lt;="&amp;MH448,#REF!,"&lt;="&amp;ME448,#REF!,"&gt;="&amp;MF448)</f>
        <v/>
      </c>
      <c r="MV448" s="1">
        <f>COUNTIFS(#REF!,LT448,#REF!,1,#REF!,"&gt;="&amp;MI448,#REF!,"&lt;="&amp;MH448,#REF!,"="&amp;KZ448,#REF!,"="&amp;LA448,#REF!,"&lt;="&amp;ME448,#REF!,"&gt;="&amp;MF448)</f>
        <v/>
      </c>
      <c r="MW448" s="1">
        <f>COUNTIFS(#REF!,LT448,#REF!,0,#REF!,"&gt;="&amp;MI448,#REF!,"&lt;="&amp;MH448,#REF!,"="&amp;KZ448,#REF!,"="&amp;LA448,#REF!,"&lt;="&amp;ME448,#REF!,"&gt;="&amp;MF448)</f>
        <v/>
      </c>
      <c r="MX448" s="1">
        <f>COUNTIFS(#REF!,LT448,#REF!,1,#REF!,"&gt;="&amp;MC448,#REF!,"&lt;="&amp;MB448,#REF!,"&lt;="&amp;ME448,#REF!,"&gt;="&amp;MF448)</f>
        <v/>
      </c>
      <c r="MY448" s="1">
        <f>COUNTIFS(#REF!,LT448,#REF!,0,#REF!,"&gt;="&amp;MC448,#REF!,"&lt;="&amp;MB448,#REF!,"&lt;="&amp;ME448,#REF!,"&gt;="&amp;MF448)</f>
        <v/>
      </c>
      <c r="MZ448" s="1">
        <f>COUNTIFS(#REF!,LT448,#REF!,1,#REF!,"&lt;="&amp;ME448,#REF!,"&gt;="&amp;MF448,#REF!,"="&amp;KV448,#REF!,"="&amp;KX448)</f>
        <v/>
      </c>
      <c r="NA448" s="1">
        <f>COUNTIFS(#REF!,LT448,#REF!,0,#REF!,"&lt;="&amp;ME448,#REF!,"&gt;="&amp;MF448,#REF!,"="&amp;KV448,#REF!,"="&amp;KX448)</f>
        <v/>
      </c>
      <c r="NB448" s="1">
        <f>COUNTIFS(#REF!,LT448,#REF!,1,#REF!,"&lt;="&amp;ME448,#REF!,"&gt;="&amp;MF448,#REF!,"="&amp;KW448,#REF!,"="&amp;KY448)</f>
        <v/>
      </c>
      <c r="NC448" s="1">
        <f>COUNTIFS(#REF!,LT448,#REF!,0,#REF!,"&lt;="&amp;ME448,#REF!,"&gt;="&amp;MF448,#REF!,"="&amp;KW448,#REF!,"="&amp;KY448)</f>
        <v/>
      </c>
      <c r="ND448" s="1">
        <f>MP448+MR448+MT448+MV448+MX448+MZ448+NB448</f>
        <v/>
      </c>
      <c r="NE448" s="1">
        <f>MQ448+MS448+MU448+MW448+MY448+NA448+NC448</f>
        <v/>
      </c>
      <c r="NF448" s="1">
        <f>ND448+NE448</f>
        <v/>
      </c>
      <c r="NG448" s="33">
        <f>ND448/(ND448+NE448)</f>
        <v/>
      </c>
      <c r="NH448" s="3">
        <f>1/NG448</f>
        <v/>
      </c>
      <c r="NI448" s="1">
        <f>LH448</f>
        <v/>
      </c>
      <c r="NJ448" s="79">
        <f>((1-NG448)*(1/(NI448-1))*0.98-(NG448*1))</f>
        <v/>
      </c>
      <c r="NK448" s="34">
        <f>IF(LR448&lt;0.9,0,IF(AND(LR448&gt;1.1),0,1))</f>
        <v/>
      </c>
      <c r="NL448" s="34">
        <f>IF(LS448&lt;0.9,0,IF(AND(LS448&gt;1.1),0,1))</f>
        <v/>
      </c>
      <c r="NM448" s="32">
        <f>IF(NF448&gt;99,1,0)</f>
        <v/>
      </c>
      <c r="NN448" s="32">
        <f>IF(NJ448&gt;0.0799,1,0)</f>
        <v/>
      </c>
      <c r="NO448" s="32">
        <f>IF(NJ448&gt;NQ448,1,0)</f>
        <v/>
      </c>
      <c r="NP448" s="32">
        <f>NM448+NN448+NO448+NK448+NL448</f>
        <v/>
      </c>
      <c r="NQ448" s="79">
        <f>(((100*NG448)*(NI448-1)*0.98)-((1-NG448)*100))/100</f>
        <v/>
      </c>
      <c r="NR448" s="34">
        <f>IF(LR448&lt;0.9,0,IF(AND(LR448&gt;1.1),0,1))</f>
        <v/>
      </c>
      <c r="NS448" s="34">
        <f>IF(LS448&lt;0.9,0,IF(AND(LS448&gt;1.1),0,1))</f>
        <v/>
      </c>
      <c r="NT448" s="32">
        <f>IF(NF448&gt;99,1,0)</f>
        <v/>
      </c>
      <c r="NU448" s="32">
        <f>IF(NQ448&gt;0.0799,1,0)</f>
        <v/>
      </c>
      <c r="NV448" s="32">
        <f>IF(NQ448&gt;NJ448,1,0)</f>
        <v/>
      </c>
      <c r="NW448" s="32">
        <f>NT448+NU448+NV448+NR448+NS448</f>
        <v/>
      </c>
      <c r="NX448">
        <f>IF(NP448=5,"LayHome1-0",IF(AND(NW448=5),"BackHome1-0",""))</f>
        <v/>
      </c>
      <c r="NY448">
        <f>IF(NP448=5,KN448,IF(AND(NW448=5),KN448,""))</f>
        <v/>
      </c>
      <c r="NZ448">
        <f>IF(NP448=5,"Match Odds",IF(AND(NW448=5),"Match Odds",""))</f>
        <v/>
      </c>
      <c r="OA448">
        <f>IF(NP448=5,KP448,IF(AND(NW448=5),KP448,""))</f>
        <v/>
      </c>
      <c r="OB448">
        <f>IF(NP448=5,"MATCH_ODDS",IF(AND(NW448=5),"MATCH_ODDS",""))</f>
        <v/>
      </c>
      <c r="OC448">
        <f>IF(NP448=5,"LAY",IF(AND(NW448=5),"BACK",""))</f>
        <v/>
      </c>
    </row>
    <row r="449" ht="16.5" customHeight="1" thickBot="1" thickTop="1">
      <c r="A449" s="2" t="n"/>
      <c r="KN449" s="1">
        <f>IF(INDEX(#REF!,MATCH('HT 1-0'!D449,#REF!,0))=INDEX(#REF!,MATCH('HT 1-0'!D449,#REF!,0)),INDEX(#REF!,MATCH('HT 1-0'!D449,#REF!,0)),"ERROR")</f>
        <v/>
      </c>
      <c r="KO449" s="1">
        <f>IF(INDEX(#REF!,MATCH('HT 1-0'!E449,#REF!,0))=INDEX(#REF!,MATCH('HT 1-0'!E449,#REF!,0)),INDEX(#REF!,MATCH('HT 1-0'!E449,#REF!,0)),"ERROR")</f>
        <v/>
      </c>
      <c r="KP449" s="1">
        <f>KN449&amp;" v "&amp;KO449</f>
        <v/>
      </c>
      <c r="KQ449">
        <f>B449&amp;"_"&amp;C449</f>
        <v/>
      </c>
      <c r="KR449" s="1">
        <f>IF((HW449/KK449)&lt;0.335,"G",IF((HW449/KK449)&gt;0.67,"R","A"))</f>
        <v/>
      </c>
      <c r="KS449" s="1">
        <f>IF((HX449/KK449)&lt;0.335,"G",IF((HX449/KK449)&gt;0.67,"R","A"))</f>
        <v/>
      </c>
      <c r="KT449" s="1">
        <f>IF((IH449/KK449)&lt;0.335,"G",IF((IH449/KK449)&gt;0.67,"R","A"))</f>
        <v/>
      </c>
      <c r="KU449" s="1">
        <f>IF((II449/KK449)&lt;0.335,"G",IF((II449/KK449)&gt;0.67,"R","A"))</f>
        <v/>
      </c>
      <c r="KV449" s="1">
        <f>IF((HZ449/KK449)&lt;0.335,"G",IF((HZ449/KK449)&gt;0.67,"R","A"))</f>
        <v/>
      </c>
      <c r="KW449" s="1">
        <f>IF((HY449/KK449)&lt;0.335,"G",IF((HY449/KK449)&gt;0.67,"R","A"))</f>
        <v/>
      </c>
      <c r="KX449" s="1">
        <f>IF((IK449/KK449)&lt;0.335,"G",IF((IK449/KK449)&gt;0.67,"R","A"))</f>
        <v/>
      </c>
      <c r="KY449" s="1">
        <f>IF((IJ449/KK449)&lt;0.335,"G",IF((IJ449/KK449)&gt;0.67,"R","A"))</f>
        <v/>
      </c>
      <c r="KZ449" s="1">
        <f>IF((HQ449/KK449)&lt;0.335,"G",IF((HQ449/KK449)&gt;0.67,"R","A"))</f>
        <v/>
      </c>
      <c r="LA449" s="1">
        <f>IF((IB449/KK449)&lt;0.335,"G",IF((IB449/KK449)&gt;0.67,"R","A"))</f>
        <v/>
      </c>
      <c r="LB449">
        <f>IF(LQ449="1-0",INDEX(Scrape!#REF!,MATCH('HT 1-0'!KP449,Scrape!$B:$B,0)),"")</f>
        <v/>
      </c>
      <c r="LC449">
        <f>IF(LQ449="1-0",INDEX(Scrape!$A:$A,MATCH('HT 1-0'!KP449,Scrape!$B:$B,0)),"")</f>
        <v/>
      </c>
      <c r="LD449">
        <f>IF(LQ449="1-0",INDEX(Scrape!$B:$B,MATCH('HT 1-0'!KP449,Scrape!$B:$B,0)),"")</f>
        <v/>
      </c>
      <c r="LE449">
        <f>IF(LQ449="1-0",INDEX(Scrape!$C:$C,MATCH('HT 1-0'!KP449,Scrape!$B:$B,0)),"")</f>
        <v/>
      </c>
      <c r="LF449">
        <f>IF(LQ449="1-0",INDEX(Scrape!$D:$D,MATCH('HT 1-0'!KP449,Scrape!$B:$B,0)),"")</f>
        <v/>
      </c>
      <c r="LG449">
        <f>IF(LQ449="1-0",INDEX(Scrape!$E:$E,MATCH('HT 1-0'!KP449,Scrape!$B:$B,0)),"")</f>
        <v/>
      </c>
      <c r="LH449">
        <f>IF(LQ449="1-0",INDEX(Scrape!$F:$F,MATCH('HT 1-0'!KP449,Scrape!$B:$B,0)),"")</f>
        <v/>
      </c>
      <c r="LI449">
        <f>IF(LQ449="1-0",INDEX(Scrape!$G:$G,MATCH('HT 1-0'!KP449,Scrape!$B:$B,0)),"")</f>
        <v/>
      </c>
      <c r="LJ449">
        <f>IF(LQ449="1-0",INDEX(Scrape!$H:$H,MATCH('HT 1-0'!KP449,Scrape!$B:$B,0)),"")</f>
        <v/>
      </c>
      <c r="LK449">
        <f>IF(LQ449="1-0",INDEX(Scrape!$I:$I,MATCH('HT 1-0'!KP449,Scrape!$B:$B,0)),"")</f>
        <v/>
      </c>
      <c r="LL449">
        <f>IF(LQ449="1-0",INDEX(Scrape!$J:$J,MATCH('HT 1-0'!KP449,Scrape!$B:$B,0)),"")</f>
        <v/>
      </c>
      <c r="LM449">
        <f>IF(LQ449="1-0",INDEX(Scrape!$K:$K,MATCH('HT 1-0'!KP449,Scrape!$B:$B,0)),"")</f>
        <v/>
      </c>
      <c r="LN449">
        <f>IF(LQ449="1-0",INDEX(Scrape!$L:$L,MATCH('HT 1-0'!KP449,Scrape!$B:$B,0)),"")</f>
        <v/>
      </c>
      <c r="LO449">
        <f>IF(LQ449="1-0",INDEX(Scrape!$M:$M,MATCH('HT 1-0'!KP449,Scrape!$B:$B,0)),"")</f>
        <v/>
      </c>
      <c r="LP449">
        <f>IF(LQ449="1-0",INDEX(Scrape!$N:$N,MATCH('HT 1-0'!KP449,Scrape!$B:$B,0)),"")</f>
        <v/>
      </c>
      <c r="LQ449">
        <f>INDEX(Scrape!$O:$O,MATCH('HT 1-0'!KP449,Scrape!$B:$B,0))</f>
        <v/>
      </c>
      <c r="LR449">
        <f>(1/LJ449)+(1/LI449)+(1/LH449)</f>
        <v/>
      </c>
      <c r="LS449">
        <f>(1/LG449)+(1/LF449)+(1/LE449)</f>
        <v/>
      </c>
      <c r="LT449" s="8">
        <f>IF(INDEX(#REF!,MATCH(KQ449,#REF!,0))=INDEX(#REF!,MATCH(KQ449,#REF!,0)),INDEX(#REF!,MATCH(KQ449,#REF!,0)),"ERROR")</f>
        <v/>
      </c>
      <c r="LU449" s="4">
        <f>IF(KR449="G",2,IF(KR449="R",0.5,IF(KR449="A",1)))</f>
        <v/>
      </c>
      <c r="LV449" s="4">
        <f>IF(KS449="G",0.5,IF(KS449="R",2,IF(KS449="A",1)))</f>
        <v/>
      </c>
      <c r="LW449" s="4">
        <f>IF(KT449="G",2,IF(KT449="R",0.5,IF(KT449="A",1)))</f>
        <v/>
      </c>
      <c r="LX449" s="4">
        <f>IF(KU449="G",0.5,IF(KU449="R",2,IF(KU449="A",1)))</f>
        <v/>
      </c>
      <c r="LY449" s="7">
        <f>(LK449*(LU449+LX449)+(LL449*(LU449+LX449)))</f>
        <v/>
      </c>
      <c r="LZ449" s="7">
        <f>(LN449*(LV449+LW449)+(LO449*(LV449+LW449)))</f>
        <v/>
      </c>
      <c r="MA449" s="11">
        <f>LY449-LZ449</f>
        <v/>
      </c>
      <c r="MB449" s="5">
        <f>MA449+2</f>
        <v/>
      </c>
      <c r="MC449" s="6">
        <f>MA449-2</f>
        <v/>
      </c>
      <c r="MD449" s="4">
        <f>LE449</f>
        <v/>
      </c>
      <c r="ME449" s="9">
        <f>IF(MD449=0,1000,MD449+0.75)</f>
        <v/>
      </c>
      <c r="MF449" s="10">
        <f>IF(MD449=0,0,MD449-0.75)</f>
        <v/>
      </c>
      <c r="MG449" s="4">
        <f>((LM449*(LU449+LX449))-((LP449*(LV449+LW449))))</f>
        <v/>
      </c>
      <c r="MH449" s="9">
        <f>MG449*1.2</f>
        <v/>
      </c>
      <c r="MI449" s="10">
        <f>MG449*0.8</f>
        <v/>
      </c>
      <c r="MJ449">
        <f>IFERROR(NX449,"")</f>
        <v/>
      </c>
      <c r="MK449">
        <f>IFERROR(NY449,"")</f>
        <v/>
      </c>
      <c r="ML449">
        <f>IFERROR(NZ449,"")</f>
        <v/>
      </c>
      <c r="MM449">
        <f>IFERROR(OA449,"")</f>
        <v/>
      </c>
      <c r="MN449">
        <f>IFERROR(OB449,"")</f>
        <v/>
      </c>
      <c r="MO449">
        <f>IFERROR(OC449,"")</f>
        <v/>
      </c>
      <c r="MP449" s="1">
        <f>COUNTIFS(#REF!,LT449,#REF!,1,#REF!,"&gt;="&amp;MC449,#REF!,"&lt;="&amp;MB449,#REF!,"&lt;="&amp;ME449,#REF!,"&gt;="&amp;MF449,#REF!,"="&amp;KV449,#REF!,"="&amp;KX449)</f>
        <v/>
      </c>
      <c r="MQ449" s="1">
        <f>COUNTIFS(#REF!,LT449,#REF!,0,#REF!,"&gt;="&amp;MC449,#REF!,"&lt;="&amp;MB449,#REF!,"&lt;="&amp;ME449,#REF!,"&gt;="&amp;MF449,#REF!,"="&amp;KV449,#REF!,"="&amp;KX449)</f>
        <v/>
      </c>
      <c r="MR449" s="1">
        <f>COUNTIFS(#REF!,LT449,#REF!,1,#REF!,"&gt;="&amp;MC449,#REF!,"&lt;="&amp;MB449,#REF!,"&lt;="&amp;ME449,#REF!,"&gt;="&amp;MF449,#REF!,"="&amp;KW449,#REF!,"="&amp;KY449)</f>
        <v/>
      </c>
      <c r="MS449" s="1">
        <f>COUNTIFS(#REF!,LT449,#REF!,0,#REF!,"&gt;="&amp;MC449,#REF!,"&lt;="&amp;MB449,#REF!,"&lt;="&amp;ME449,#REF!,"&gt;="&amp;MF449,#REF!,"="&amp;KW449,#REF!,"="&amp;KY449)</f>
        <v/>
      </c>
      <c r="MT449" s="1">
        <f>COUNTIFS(#REF!,LT449,#REF!,1,#REF!,"&gt;="&amp;MI449,#REF!,"&lt;="&amp;MH449,#REF!,"&lt;="&amp;ME449,#REF!,"&gt;="&amp;MF449)</f>
        <v/>
      </c>
      <c r="MU449" s="1">
        <f>COUNTIFS(#REF!,LT449,#REF!,0,#REF!,"&gt;="&amp;MI449,#REF!,"&lt;="&amp;MH449,#REF!,"&lt;="&amp;ME449,#REF!,"&gt;="&amp;MF449)</f>
        <v/>
      </c>
      <c r="MV449" s="1">
        <f>COUNTIFS(#REF!,LT449,#REF!,1,#REF!,"&gt;="&amp;MI449,#REF!,"&lt;="&amp;MH449,#REF!,"="&amp;KZ449,#REF!,"="&amp;LA449,#REF!,"&lt;="&amp;ME449,#REF!,"&gt;="&amp;MF449)</f>
        <v/>
      </c>
      <c r="MW449" s="1">
        <f>COUNTIFS(#REF!,LT449,#REF!,0,#REF!,"&gt;="&amp;MI449,#REF!,"&lt;="&amp;MH449,#REF!,"="&amp;KZ449,#REF!,"="&amp;LA449,#REF!,"&lt;="&amp;ME449,#REF!,"&gt;="&amp;MF449)</f>
        <v/>
      </c>
      <c r="MX449" s="1">
        <f>COUNTIFS(#REF!,LT449,#REF!,1,#REF!,"&gt;="&amp;MC449,#REF!,"&lt;="&amp;MB449,#REF!,"&lt;="&amp;ME449,#REF!,"&gt;="&amp;MF449)</f>
        <v/>
      </c>
      <c r="MY449" s="1">
        <f>COUNTIFS(#REF!,LT449,#REF!,0,#REF!,"&gt;="&amp;MC449,#REF!,"&lt;="&amp;MB449,#REF!,"&lt;="&amp;ME449,#REF!,"&gt;="&amp;MF449)</f>
        <v/>
      </c>
      <c r="MZ449" s="1">
        <f>COUNTIFS(#REF!,LT449,#REF!,1,#REF!,"&lt;="&amp;ME449,#REF!,"&gt;="&amp;MF449,#REF!,"="&amp;KV449,#REF!,"="&amp;KX449)</f>
        <v/>
      </c>
      <c r="NA449" s="1">
        <f>COUNTIFS(#REF!,LT449,#REF!,0,#REF!,"&lt;="&amp;ME449,#REF!,"&gt;="&amp;MF449,#REF!,"="&amp;KV449,#REF!,"="&amp;KX449)</f>
        <v/>
      </c>
      <c r="NB449" s="1">
        <f>COUNTIFS(#REF!,LT449,#REF!,1,#REF!,"&lt;="&amp;ME449,#REF!,"&gt;="&amp;MF449,#REF!,"="&amp;KW449,#REF!,"="&amp;KY449)</f>
        <v/>
      </c>
      <c r="NC449" s="1">
        <f>COUNTIFS(#REF!,LT449,#REF!,0,#REF!,"&lt;="&amp;ME449,#REF!,"&gt;="&amp;MF449,#REF!,"="&amp;KW449,#REF!,"="&amp;KY449)</f>
        <v/>
      </c>
      <c r="ND449" s="1">
        <f>MP449+MR449+MT449+MV449+MX449+MZ449+NB449</f>
        <v/>
      </c>
      <c r="NE449" s="1">
        <f>MQ449+MS449+MU449+MW449+MY449+NA449+NC449</f>
        <v/>
      </c>
      <c r="NF449" s="1">
        <f>ND449+NE449</f>
        <v/>
      </c>
      <c r="NG449" s="33">
        <f>ND449/(ND449+NE449)</f>
        <v/>
      </c>
      <c r="NH449" s="3">
        <f>1/NG449</f>
        <v/>
      </c>
      <c r="NI449" s="1">
        <f>LH449</f>
        <v/>
      </c>
      <c r="NJ449" s="79">
        <f>((1-NG449)*(1/(NI449-1))*0.98-(NG449*1))</f>
        <v/>
      </c>
      <c r="NK449" s="34">
        <f>IF(LR449&lt;0.9,0,IF(AND(LR449&gt;1.1),0,1))</f>
        <v/>
      </c>
      <c r="NL449" s="34">
        <f>IF(LS449&lt;0.9,0,IF(AND(LS449&gt;1.1),0,1))</f>
        <v/>
      </c>
      <c r="NM449" s="32">
        <f>IF(NF449&gt;99,1,0)</f>
        <v/>
      </c>
      <c r="NN449" s="32">
        <f>IF(NJ449&gt;0.0799,1,0)</f>
        <v/>
      </c>
      <c r="NO449" s="32">
        <f>IF(NJ449&gt;NQ449,1,0)</f>
        <v/>
      </c>
      <c r="NP449" s="32">
        <f>NM449+NN449+NO449+NK449+NL449</f>
        <v/>
      </c>
      <c r="NQ449" s="79">
        <f>(((100*NG449)*(NI449-1)*0.98)-((1-NG449)*100))/100</f>
        <v/>
      </c>
      <c r="NR449" s="34">
        <f>IF(LR449&lt;0.9,0,IF(AND(LR449&gt;1.1),0,1))</f>
        <v/>
      </c>
      <c r="NS449" s="34">
        <f>IF(LS449&lt;0.9,0,IF(AND(LS449&gt;1.1),0,1))</f>
        <v/>
      </c>
      <c r="NT449" s="32">
        <f>IF(NF449&gt;99,1,0)</f>
        <v/>
      </c>
      <c r="NU449" s="32">
        <f>IF(NQ449&gt;0.0799,1,0)</f>
        <v/>
      </c>
      <c r="NV449" s="32">
        <f>IF(NQ449&gt;NJ449,1,0)</f>
        <v/>
      </c>
      <c r="NW449" s="32">
        <f>NT449+NU449+NV449+NR449+NS449</f>
        <v/>
      </c>
      <c r="NX449">
        <f>IF(NP449=5,"LayHome1-0",IF(AND(NW449=5),"BackHome1-0",""))</f>
        <v/>
      </c>
      <c r="NY449">
        <f>IF(NP449=5,KN449,IF(AND(NW449=5),KN449,""))</f>
        <v/>
      </c>
      <c r="NZ449">
        <f>IF(NP449=5,"Match Odds",IF(AND(NW449=5),"Match Odds",""))</f>
        <v/>
      </c>
      <c r="OA449">
        <f>IF(NP449=5,KP449,IF(AND(NW449=5),KP449,""))</f>
        <v/>
      </c>
      <c r="OB449">
        <f>IF(NP449=5,"MATCH_ODDS",IF(AND(NW449=5),"MATCH_ODDS",""))</f>
        <v/>
      </c>
      <c r="OC449">
        <f>IF(NP449=5,"LAY",IF(AND(NW449=5),"BACK",""))</f>
        <v/>
      </c>
    </row>
    <row r="450" ht="16.5" customHeight="1" thickBot="1" thickTop="1">
      <c r="A450" s="2" t="n"/>
      <c r="KN450" s="1">
        <f>IF(INDEX(#REF!,MATCH('HT 1-0'!D450,#REF!,0))=INDEX(#REF!,MATCH('HT 1-0'!D450,#REF!,0)),INDEX(#REF!,MATCH('HT 1-0'!D450,#REF!,0)),"ERROR")</f>
        <v/>
      </c>
      <c r="KO450" s="1">
        <f>IF(INDEX(#REF!,MATCH('HT 1-0'!E450,#REF!,0))=INDEX(#REF!,MATCH('HT 1-0'!E450,#REF!,0)),INDEX(#REF!,MATCH('HT 1-0'!E450,#REF!,0)),"ERROR")</f>
        <v/>
      </c>
      <c r="KP450" s="1">
        <f>KN450&amp;" v "&amp;KO450</f>
        <v/>
      </c>
      <c r="KQ450">
        <f>B450&amp;"_"&amp;C450</f>
        <v/>
      </c>
      <c r="KR450" s="1">
        <f>IF((HW450/KK450)&lt;0.335,"G",IF((HW450/KK450)&gt;0.67,"R","A"))</f>
        <v/>
      </c>
      <c r="KS450" s="1">
        <f>IF((HX450/KK450)&lt;0.335,"G",IF((HX450/KK450)&gt;0.67,"R","A"))</f>
        <v/>
      </c>
      <c r="KT450" s="1">
        <f>IF((IH450/KK450)&lt;0.335,"G",IF((IH450/KK450)&gt;0.67,"R","A"))</f>
        <v/>
      </c>
      <c r="KU450" s="1">
        <f>IF((II450/KK450)&lt;0.335,"G",IF((II450/KK450)&gt;0.67,"R","A"))</f>
        <v/>
      </c>
      <c r="KV450" s="1">
        <f>IF((HZ450/KK450)&lt;0.335,"G",IF((HZ450/KK450)&gt;0.67,"R","A"))</f>
        <v/>
      </c>
      <c r="KW450" s="1">
        <f>IF((HY450/KK450)&lt;0.335,"G",IF((HY450/KK450)&gt;0.67,"R","A"))</f>
        <v/>
      </c>
      <c r="KX450" s="1">
        <f>IF((IK450/KK450)&lt;0.335,"G",IF((IK450/KK450)&gt;0.67,"R","A"))</f>
        <v/>
      </c>
      <c r="KY450" s="1">
        <f>IF((IJ450/KK450)&lt;0.335,"G",IF((IJ450/KK450)&gt;0.67,"R","A"))</f>
        <v/>
      </c>
      <c r="KZ450" s="1">
        <f>IF((HQ450/KK450)&lt;0.335,"G",IF((HQ450/KK450)&gt;0.67,"R","A"))</f>
        <v/>
      </c>
      <c r="LA450" s="1">
        <f>IF((IB450/KK450)&lt;0.335,"G",IF((IB450/KK450)&gt;0.67,"R","A"))</f>
        <v/>
      </c>
      <c r="LB450">
        <f>IF(LQ450="1-0",INDEX(Scrape!#REF!,MATCH('HT 1-0'!KP450,Scrape!$B:$B,0)),"")</f>
        <v/>
      </c>
      <c r="LC450">
        <f>IF(LQ450="1-0",INDEX(Scrape!$A:$A,MATCH('HT 1-0'!KP450,Scrape!$B:$B,0)),"")</f>
        <v/>
      </c>
      <c r="LD450">
        <f>IF(LQ450="1-0",INDEX(Scrape!$B:$B,MATCH('HT 1-0'!KP450,Scrape!$B:$B,0)),"")</f>
        <v/>
      </c>
      <c r="LE450">
        <f>IF(LQ450="1-0",INDEX(Scrape!$C:$C,MATCH('HT 1-0'!KP450,Scrape!$B:$B,0)),"")</f>
        <v/>
      </c>
      <c r="LF450">
        <f>IF(LQ450="1-0",INDEX(Scrape!$D:$D,MATCH('HT 1-0'!KP450,Scrape!$B:$B,0)),"")</f>
        <v/>
      </c>
      <c r="LG450">
        <f>IF(LQ450="1-0",INDEX(Scrape!$E:$E,MATCH('HT 1-0'!KP450,Scrape!$B:$B,0)),"")</f>
        <v/>
      </c>
      <c r="LH450">
        <f>IF(LQ450="1-0",INDEX(Scrape!$F:$F,MATCH('HT 1-0'!KP450,Scrape!$B:$B,0)),"")</f>
        <v/>
      </c>
      <c r="LI450">
        <f>IF(LQ450="1-0",INDEX(Scrape!$G:$G,MATCH('HT 1-0'!KP450,Scrape!$B:$B,0)),"")</f>
        <v/>
      </c>
      <c r="LJ450">
        <f>IF(LQ450="1-0",INDEX(Scrape!$H:$H,MATCH('HT 1-0'!KP450,Scrape!$B:$B,0)),"")</f>
        <v/>
      </c>
      <c r="LK450">
        <f>IF(LQ450="1-0",INDEX(Scrape!$I:$I,MATCH('HT 1-0'!KP450,Scrape!$B:$B,0)),"")</f>
        <v/>
      </c>
      <c r="LL450">
        <f>IF(LQ450="1-0",INDEX(Scrape!$J:$J,MATCH('HT 1-0'!KP450,Scrape!$B:$B,0)),"")</f>
        <v/>
      </c>
      <c r="LM450">
        <f>IF(LQ450="1-0",INDEX(Scrape!$K:$K,MATCH('HT 1-0'!KP450,Scrape!$B:$B,0)),"")</f>
        <v/>
      </c>
      <c r="LN450">
        <f>IF(LQ450="1-0",INDEX(Scrape!$L:$L,MATCH('HT 1-0'!KP450,Scrape!$B:$B,0)),"")</f>
        <v/>
      </c>
      <c r="LO450">
        <f>IF(LQ450="1-0",INDEX(Scrape!$M:$M,MATCH('HT 1-0'!KP450,Scrape!$B:$B,0)),"")</f>
        <v/>
      </c>
      <c r="LP450">
        <f>IF(LQ450="1-0",INDEX(Scrape!$N:$N,MATCH('HT 1-0'!KP450,Scrape!$B:$B,0)),"")</f>
        <v/>
      </c>
      <c r="LQ450">
        <f>INDEX(Scrape!$O:$O,MATCH('HT 1-0'!KP450,Scrape!$B:$B,0))</f>
        <v/>
      </c>
      <c r="LR450">
        <f>(1/LJ450)+(1/LI450)+(1/LH450)</f>
        <v/>
      </c>
      <c r="LS450">
        <f>(1/LG450)+(1/LF450)+(1/LE450)</f>
        <v/>
      </c>
      <c r="LT450" s="8">
        <f>IF(INDEX(#REF!,MATCH(KQ450,#REF!,0))=INDEX(#REF!,MATCH(KQ450,#REF!,0)),INDEX(#REF!,MATCH(KQ450,#REF!,0)),"ERROR")</f>
        <v/>
      </c>
      <c r="LU450" s="4">
        <f>IF(KR450="G",2,IF(KR450="R",0.5,IF(KR450="A",1)))</f>
        <v/>
      </c>
      <c r="LV450" s="4">
        <f>IF(KS450="G",0.5,IF(KS450="R",2,IF(KS450="A",1)))</f>
        <v/>
      </c>
      <c r="LW450" s="4">
        <f>IF(KT450="G",2,IF(KT450="R",0.5,IF(KT450="A",1)))</f>
        <v/>
      </c>
      <c r="LX450" s="4">
        <f>IF(KU450="G",0.5,IF(KU450="R",2,IF(KU450="A",1)))</f>
        <v/>
      </c>
      <c r="LY450" s="7">
        <f>(LK450*(LU450+LX450)+(LL450*(LU450+LX450)))</f>
        <v/>
      </c>
      <c r="LZ450" s="7">
        <f>(LN450*(LV450+LW450)+(LO450*(LV450+LW450)))</f>
        <v/>
      </c>
      <c r="MA450" s="11">
        <f>LY450-LZ450</f>
        <v/>
      </c>
      <c r="MB450" s="5">
        <f>MA450+2</f>
        <v/>
      </c>
      <c r="MC450" s="6">
        <f>MA450-2</f>
        <v/>
      </c>
      <c r="MD450" s="4">
        <f>LE450</f>
        <v/>
      </c>
      <c r="ME450" s="9">
        <f>IF(MD450=0,1000,MD450+0.75)</f>
        <v/>
      </c>
      <c r="MF450" s="10">
        <f>IF(MD450=0,0,MD450-0.75)</f>
        <v/>
      </c>
      <c r="MG450" s="4">
        <f>((LM450*(LU450+LX450))-((LP450*(LV450+LW450))))</f>
        <v/>
      </c>
      <c r="MH450" s="9">
        <f>MG450*1.2</f>
        <v/>
      </c>
      <c r="MI450" s="10">
        <f>MG450*0.8</f>
        <v/>
      </c>
      <c r="MJ450">
        <f>IFERROR(NX450,"")</f>
        <v/>
      </c>
      <c r="MK450">
        <f>IFERROR(NY450,"")</f>
        <v/>
      </c>
      <c r="ML450">
        <f>IFERROR(NZ450,"")</f>
        <v/>
      </c>
      <c r="MM450">
        <f>IFERROR(OA450,"")</f>
        <v/>
      </c>
      <c r="MN450">
        <f>IFERROR(OB450,"")</f>
        <v/>
      </c>
      <c r="MO450">
        <f>IFERROR(OC450,"")</f>
        <v/>
      </c>
      <c r="MP450" s="1">
        <f>COUNTIFS(#REF!,LT450,#REF!,1,#REF!,"&gt;="&amp;MC450,#REF!,"&lt;="&amp;MB450,#REF!,"&lt;="&amp;ME450,#REF!,"&gt;="&amp;MF450,#REF!,"="&amp;KV450,#REF!,"="&amp;KX450)</f>
        <v/>
      </c>
      <c r="MQ450" s="1">
        <f>COUNTIFS(#REF!,LT450,#REF!,0,#REF!,"&gt;="&amp;MC450,#REF!,"&lt;="&amp;MB450,#REF!,"&lt;="&amp;ME450,#REF!,"&gt;="&amp;MF450,#REF!,"="&amp;KV450,#REF!,"="&amp;KX450)</f>
        <v/>
      </c>
      <c r="MR450" s="1">
        <f>COUNTIFS(#REF!,LT450,#REF!,1,#REF!,"&gt;="&amp;MC450,#REF!,"&lt;="&amp;MB450,#REF!,"&lt;="&amp;ME450,#REF!,"&gt;="&amp;MF450,#REF!,"="&amp;KW450,#REF!,"="&amp;KY450)</f>
        <v/>
      </c>
      <c r="MS450" s="1">
        <f>COUNTIFS(#REF!,LT450,#REF!,0,#REF!,"&gt;="&amp;MC450,#REF!,"&lt;="&amp;MB450,#REF!,"&lt;="&amp;ME450,#REF!,"&gt;="&amp;MF450,#REF!,"="&amp;KW450,#REF!,"="&amp;KY450)</f>
        <v/>
      </c>
      <c r="MT450" s="1">
        <f>COUNTIFS(#REF!,LT450,#REF!,1,#REF!,"&gt;="&amp;MI450,#REF!,"&lt;="&amp;MH450,#REF!,"&lt;="&amp;ME450,#REF!,"&gt;="&amp;MF450)</f>
        <v/>
      </c>
      <c r="MU450" s="1">
        <f>COUNTIFS(#REF!,LT450,#REF!,0,#REF!,"&gt;="&amp;MI450,#REF!,"&lt;="&amp;MH450,#REF!,"&lt;="&amp;ME450,#REF!,"&gt;="&amp;MF450)</f>
        <v/>
      </c>
      <c r="MV450" s="1">
        <f>COUNTIFS(#REF!,LT450,#REF!,1,#REF!,"&gt;="&amp;MI450,#REF!,"&lt;="&amp;MH450,#REF!,"="&amp;KZ450,#REF!,"="&amp;LA450,#REF!,"&lt;="&amp;ME450,#REF!,"&gt;="&amp;MF450)</f>
        <v/>
      </c>
      <c r="MW450" s="1">
        <f>COUNTIFS(#REF!,LT450,#REF!,0,#REF!,"&gt;="&amp;MI450,#REF!,"&lt;="&amp;MH450,#REF!,"="&amp;KZ450,#REF!,"="&amp;LA450,#REF!,"&lt;="&amp;ME450,#REF!,"&gt;="&amp;MF450)</f>
        <v/>
      </c>
      <c r="MX450" s="1">
        <f>COUNTIFS(#REF!,LT450,#REF!,1,#REF!,"&gt;="&amp;MC450,#REF!,"&lt;="&amp;MB450,#REF!,"&lt;="&amp;ME450,#REF!,"&gt;="&amp;MF450)</f>
        <v/>
      </c>
      <c r="MY450" s="1">
        <f>COUNTIFS(#REF!,LT450,#REF!,0,#REF!,"&gt;="&amp;MC450,#REF!,"&lt;="&amp;MB450,#REF!,"&lt;="&amp;ME450,#REF!,"&gt;="&amp;MF450)</f>
        <v/>
      </c>
      <c r="MZ450" s="1">
        <f>COUNTIFS(#REF!,LT450,#REF!,1,#REF!,"&lt;="&amp;ME450,#REF!,"&gt;="&amp;MF450,#REF!,"="&amp;KV450,#REF!,"="&amp;KX450)</f>
        <v/>
      </c>
      <c r="NA450" s="1">
        <f>COUNTIFS(#REF!,LT450,#REF!,0,#REF!,"&lt;="&amp;ME450,#REF!,"&gt;="&amp;MF450,#REF!,"="&amp;KV450,#REF!,"="&amp;KX450)</f>
        <v/>
      </c>
      <c r="NB450" s="1">
        <f>COUNTIFS(#REF!,LT450,#REF!,1,#REF!,"&lt;="&amp;ME450,#REF!,"&gt;="&amp;MF450,#REF!,"="&amp;KW450,#REF!,"="&amp;KY450)</f>
        <v/>
      </c>
      <c r="NC450" s="1">
        <f>COUNTIFS(#REF!,LT450,#REF!,0,#REF!,"&lt;="&amp;ME450,#REF!,"&gt;="&amp;MF450,#REF!,"="&amp;KW450,#REF!,"="&amp;KY450)</f>
        <v/>
      </c>
      <c r="ND450" s="1">
        <f>MP450+MR450+MT450+MV450+MX450+MZ450+NB450</f>
        <v/>
      </c>
      <c r="NE450" s="1">
        <f>MQ450+MS450+MU450+MW450+MY450+NA450+NC450</f>
        <v/>
      </c>
      <c r="NF450" s="1">
        <f>ND450+NE450</f>
        <v/>
      </c>
      <c r="NG450" s="33">
        <f>ND450/(ND450+NE450)</f>
        <v/>
      </c>
      <c r="NH450" s="3">
        <f>1/NG450</f>
        <v/>
      </c>
      <c r="NI450" s="1">
        <f>LH450</f>
        <v/>
      </c>
      <c r="NJ450" s="79">
        <f>((1-NG450)*(1/(NI450-1))*0.98-(NG450*1))</f>
        <v/>
      </c>
      <c r="NK450" s="34">
        <f>IF(LR450&lt;0.9,0,IF(AND(LR450&gt;1.1),0,1))</f>
        <v/>
      </c>
      <c r="NL450" s="34">
        <f>IF(LS450&lt;0.9,0,IF(AND(LS450&gt;1.1),0,1))</f>
        <v/>
      </c>
      <c r="NM450" s="32">
        <f>IF(NF450&gt;99,1,0)</f>
        <v/>
      </c>
      <c r="NN450" s="32">
        <f>IF(NJ450&gt;0.0799,1,0)</f>
        <v/>
      </c>
      <c r="NO450" s="32">
        <f>IF(NJ450&gt;NQ450,1,0)</f>
        <v/>
      </c>
      <c r="NP450" s="32">
        <f>NM450+NN450+NO450+NK450+NL450</f>
        <v/>
      </c>
      <c r="NQ450" s="79">
        <f>(((100*NG450)*(NI450-1)*0.98)-((1-NG450)*100))/100</f>
        <v/>
      </c>
      <c r="NR450" s="34">
        <f>IF(LR450&lt;0.9,0,IF(AND(LR450&gt;1.1),0,1))</f>
        <v/>
      </c>
      <c r="NS450" s="34">
        <f>IF(LS450&lt;0.9,0,IF(AND(LS450&gt;1.1),0,1))</f>
        <v/>
      </c>
      <c r="NT450" s="32">
        <f>IF(NF450&gt;99,1,0)</f>
        <v/>
      </c>
      <c r="NU450" s="32">
        <f>IF(NQ450&gt;0.0799,1,0)</f>
        <v/>
      </c>
      <c r="NV450" s="32">
        <f>IF(NQ450&gt;NJ450,1,0)</f>
        <v/>
      </c>
      <c r="NW450" s="32">
        <f>NT450+NU450+NV450+NR450+NS450</f>
        <v/>
      </c>
      <c r="NX450">
        <f>IF(NP450=5,"LayHome1-0",IF(AND(NW450=5),"BackHome1-0",""))</f>
        <v/>
      </c>
      <c r="NY450">
        <f>IF(NP450=5,KN450,IF(AND(NW450=5),KN450,""))</f>
        <v/>
      </c>
      <c r="NZ450">
        <f>IF(NP450=5,"Match Odds",IF(AND(NW450=5),"Match Odds",""))</f>
        <v/>
      </c>
      <c r="OA450">
        <f>IF(NP450=5,KP450,IF(AND(NW450=5),KP450,""))</f>
        <v/>
      </c>
      <c r="OB450">
        <f>IF(NP450=5,"MATCH_ODDS",IF(AND(NW450=5),"MATCH_ODDS",""))</f>
        <v/>
      </c>
      <c r="OC450">
        <f>IF(NP450=5,"LAY",IF(AND(NW450=5),"BACK",""))</f>
        <v/>
      </c>
    </row>
    <row r="451" ht="16.5" customHeight="1" thickBot="1" thickTop="1">
      <c r="A451" s="2" t="n"/>
      <c r="KN451" s="1">
        <f>IF(INDEX(#REF!,MATCH('HT 1-0'!D451,#REF!,0))=INDEX(#REF!,MATCH('HT 1-0'!D451,#REF!,0)),INDEX(#REF!,MATCH('HT 1-0'!D451,#REF!,0)),"ERROR")</f>
        <v/>
      </c>
      <c r="KO451" s="1">
        <f>IF(INDEX(#REF!,MATCH('HT 1-0'!E451,#REF!,0))=INDEX(#REF!,MATCH('HT 1-0'!E451,#REF!,0)),INDEX(#REF!,MATCH('HT 1-0'!E451,#REF!,0)),"ERROR")</f>
        <v/>
      </c>
      <c r="KP451" s="1">
        <f>KN451&amp;" v "&amp;KO451</f>
        <v/>
      </c>
      <c r="KQ451">
        <f>B451&amp;"_"&amp;C451</f>
        <v/>
      </c>
      <c r="KR451" s="1">
        <f>IF((HW451/KK451)&lt;0.335,"G",IF((HW451/KK451)&gt;0.67,"R","A"))</f>
        <v/>
      </c>
      <c r="KS451" s="1">
        <f>IF((HX451/KK451)&lt;0.335,"G",IF((HX451/KK451)&gt;0.67,"R","A"))</f>
        <v/>
      </c>
      <c r="KT451" s="1">
        <f>IF((IH451/KK451)&lt;0.335,"G",IF((IH451/KK451)&gt;0.67,"R","A"))</f>
        <v/>
      </c>
      <c r="KU451" s="1">
        <f>IF((II451/KK451)&lt;0.335,"G",IF((II451/KK451)&gt;0.67,"R","A"))</f>
        <v/>
      </c>
      <c r="KV451" s="1">
        <f>IF((HZ451/KK451)&lt;0.335,"G",IF((HZ451/KK451)&gt;0.67,"R","A"))</f>
        <v/>
      </c>
      <c r="KW451" s="1">
        <f>IF((HY451/KK451)&lt;0.335,"G",IF((HY451/KK451)&gt;0.67,"R","A"))</f>
        <v/>
      </c>
      <c r="KX451" s="1">
        <f>IF((IK451/KK451)&lt;0.335,"G",IF((IK451/KK451)&gt;0.67,"R","A"))</f>
        <v/>
      </c>
      <c r="KY451" s="1">
        <f>IF((IJ451/KK451)&lt;0.335,"G",IF((IJ451/KK451)&gt;0.67,"R","A"))</f>
        <v/>
      </c>
      <c r="KZ451" s="1">
        <f>IF((HQ451/KK451)&lt;0.335,"G",IF((HQ451/KK451)&gt;0.67,"R","A"))</f>
        <v/>
      </c>
      <c r="LA451" s="1">
        <f>IF((IB451/KK451)&lt;0.335,"G",IF((IB451/KK451)&gt;0.67,"R","A"))</f>
        <v/>
      </c>
      <c r="LB451">
        <f>IF(LQ451="1-0",INDEX(Scrape!#REF!,MATCH('HT 1-0'!KP451,Scrape!$B:$B,0)),"")</f>
        <v/>
      </c>
      <c r="LC451">
        <f>IF(LQ451="1-0",INDEX(Scrape!$A:$A,MATCH('HT 1-0'!KP451,Scrape!$B:$B,0)),"")</f>
        <v/>
      </c>
      <c r="LD451">
        <f>IF(LQ451="1-0",INDEX(Scrape!$B:$B,MATCH('HT 1-0'!KP451,Scrape!$B:$B,0)),"")</f>
        <v/>
      </c>
      <c r="LE451">
        <f>IF(LQ451="1-0",INDEX(Scrape!$C:$C,MATCH('HT 1-0'!KP451,Scrape!$B:$B,0)),"")</f>
        <v/>
      </c>
      <c r="LF451">
        <f>IF(LQ451="1-0",INDEX(Scrape!$D:$D,MATCH('HT 1-0'!KP451,Scrape!$B:$B,0)),"")</f>
        <v/>
      </c>
      <c r="LG451">
        <f>IF(LQ451="1-0",INDEX(Scrape!$E:$E,MATCH('HT 1-0'!KP451,Scrape!$B:$B,0)),"")</f>
        <v/>
      </c>
      <c r="LH451">
        <f>IF(LQ451="1-0",INDEX(Scrape!$F:$F,MATCH('HT 1-0'!KP451,Scrape!$B:$B,0)),"")</f>
        <v/>
      </c>
      <c r="LI451">
        <f>IF(LQ451="1-0",INDEX(Scrape!$G:$G,MATCH('HT 1-0'!KP451,Scrape!$B:$B,0)),"")</f>
        <v/>
      </c>
      <c r="LJ451">
        <f>IF(LQ451="1-0",INDEX(Scrape!$H:$H,MATCH('HT 1-0'!KP451,Scrape!$B:$B,0)),"")</f>
        <v/>
      </c>
      <c r="LK451">
        <f>IF(LQ451="1-0",INDEX(Scrape!$I:$I,MATCH('HT 1-0'!KP451,Scrape!$B:$B,0)),"")</f>
        <v/>
      </c>
      <c r="LL451">
        <f>IF(LQ451="1-0",INDEX(Scrape!$J:$J,MATCH('HT 1-0'!KP451,Scrape!$B:$B,0)),"")</f>
        <v/>
      </c>
      <c r="LM451">
        <f>IF(LQ451="1-0",INDEX(Scrape!$K:$K,MATCH('HT 1-0'!KP451,Scrape!$B:$B,0)),"")</f>
        <v/>
      </c>
      <c r="LN451">
        <f>IF(LQ451="1-0",INDEX(Scrape!$L:$L,MATCH('HT 1-0'!KP451,Scrape!$B:$B,0)),"")</f>
        <v/>
      </c>
      <c r="LO451">
        <f>IF(LQ451="1-0",INDEX(Scrape!$M:$M,MATCH('HT 1-0'!KP451,Scrape!$B:$B,0)),"")</f>
        <v/>
      </c>
      <c r="LP451">
        <f>IF(LQ451="1-0",INDEX(Scrape!$N:$N,MATCH('HT 1-0'!KP451,Scrape!$B:$B,0)),"")</f>
        <v/>
      </c>
      <c r="LQ451">
        <f>INDEX(Scrape!$O:$O,MATCH('HT 1-0'!KP451,Scrape!$B:$B,0))</f>
        <v/>
      </c>
      <c r="LR451">
        <f>(1/LJ451)+(1/LI451)+(1/LH451)</f>
        <v/>
      </c>
      <c r="LS451">
        <f>(1/LG451)+(1/LF451)+(1/LE451)</f>
        <v/>
      </c>
      <c r="LT451" s="8">
        <f>IF(INDEX(#REF!,MATCH(KQ451,#REF!,0))=INDEX(#REF!,MATCH(KQ451,#REF!,0)),INDEX(#REF!,MATCH(KQ451,#REF!,0)),"ERROR")</f>
        <v/>
      </c>
      <c r="LU451" s="4">
        <f>IF(KR451="G",2,IF(KR451="R",0.5,IF(KR451="A",1)))</f>
        <v/>
      </c>
      <c r="LV451" s="4">
        <f>IF(KS451="G",0.5,IF(KS451="R",2,IF(KS451="A",1)))</f>
        <v/>
      </c>
      <c r="LW451" s="4">
        <f>IF(KT451="G",2,IF(KT451="R",0.5,IF(KT451="A",1)))</f>
        <v/>
      </c>
      <c r="LX451" s="4">
        <f>IF(KU451="G",0.5,IF(KU451="R",2,IF(KU451="A",1)))</f>
        <v/>
      </c>
      <c r="LY451" s="7">
        <f>(LK451*(LU451+LX451)+(LL451*(LU451+LX451)))</f>
        <v/>
      </c>
      <c r="LZ451" s="7">
        <f>(LN451*(LV451+LW451)+(LO451*(LV451+LW451)))</f>
        <v/>
      </c>
      <c r="MA451" s="11">
        <f>LY451-LZ451</f>
        <v/>
      </c>
      <c r="MB451" s="5">
        <f>MA451+2</f>
        <v/>
      </c>
      <c r="MC451" s="6">
        <f>MA451-2</f>
        <v/>
      </c>
      <c r="MD451" s="4">
        <f>LE451</f>
        <v/>
      </c>
      <c r="ME451" s="9">
        <f>IF(MD451=0,1000,MD451+0.75)</f>
        <v/>
      </c>
      <c r="MF451" s="10">
        <f>IF(MD451=0,0,MD451-0.75)</f>
        <v/>
      </c>
      <c r="MG451" s="4">
        <f>((LM451*(LU451+LX451))-((LP451*(LV451+LW451))))</f>
        <v/>
      </c>
      <c r="MH451" s="9">
        <f>MG451*1.2</f>
        <v/>
      </c>
      <c r="MI451" s="10">
        <f>MG451*0.8</f>
        <v/>
      </c>
      <c r="MJ451">
        <f>IFERROR(NX451,"")</f>
        <v/>
      </c>
      <c r="MK451">
        <f>IFERROR(NY451,"")</f>
        <v/>
      </c>
      <c r="ML451">
        <f>IFERROR(NZ451,"")</f>
        <v/>
      </c>
      <c r="MM451">
        <f>IFERROR(OA451,"")</f>
        <v/>
      </c>
      <c r="MN451">
        <f>IFERROR(OB451,"")</f>
        <v/>
      </c>
      <c r="MO451">
        <f>IFERROR(OC451,"")</f>
        <v/>
      </c>
      <c r="MP451" s="1">
        <f>COUNTIFS(#REF!,LT451,#REF!,1,#REF!,"&gt;="&amp;MC451,#REF!,"&lt;="&amp;MB451,#REF!,"&lt;="&amp;ME451,#REF!,"&gt;="&amp;MF451,#REF!,"="&amp;KV451,#REF!,"="&amp;KX451)</f>
        <v/>
      </c>
      <c r="MQ451" s="1">
        <f>COUNTIFS(#REF!,LT451,#REF!,0,#REF!,"&gt;="&amp;MC451,#REF!,"&lt;="&amp;MB451,#REF!,"&lt;="&amp;ME451,#REF!,"&gt;="&amp;MF451,#REF!,"="&amp;KV451,#REF!,"="&amp;KX451)</f>
        <v/>
      </c>
      <c r="MR451" s="1">
        <f>COUNTIFS(#REF!,LT451,#REF!,1,#REF!,"&gt;="&amp;MC451,#REF!,"&lt;="&amp;MB451,#REF!,"&lt;="&amp;ME451,#REF!,"&gt;="&amp;MF451,#REF!,"="&amp;KW451,#REF!,"="&amp;KY451)</f>
        <v/>
      </c>
      <c r="MS451" s="1">
        <f>COUNTIFS(#REF!,LT451,#REF!,0,#REF!,"&gt;="&amp;MC451,#REF!,"&lt;="&amp;MB451,#REF!,"&lt;="&amp;ME451,#REF!,"&gt;="&amp;MF451,#REF!,"="&amp;KW451,#REF!,"="&amp;KY451)</f>
        <v/>
      </c>
      <c r="MT451" s="1">
        <f>COUNTIFS(#REF!,LT451,#REF!,1,#REF!,"&gt;="&amp;MI451,#REF!,"&lt;="&amp;MH451,#REF!,"&lt;="&amp;ME451,#REF!,"&gt;="&amp;MF451)</f>
        <v/>
      </c>
      <c r="MU451" s="1">
        <f>COUNTIFS(#REF!,LT451,#REF!,0,#REF!,"&gt;="&amp;MI451,#REF!,"&lt;="&amp;MH451,#REF!,"&lt;="&amp;ME451,#REF!,"&gt;="&amp;MF451)</f>
        <v/>
      </c>
      <c r="MV451" s="1">
        <f>COUNTIFS(#REF!,LT451,#REF!,1,#REF!,"&gt;="&amp;MI451,#REF!,"&lt;="&amp;MH451,#REF!,"="&amp;KZ451,#REF!,"="&amp;LA451,#REF!,"&lt;="&amp;ME451,#REF!,"&gt;="&amp;MF451)</f>
        <v/>
      </c>
      <c r="MW451" s="1">
        <f>COUNTIFS(#REF!,LT451,#REF!,0,#REF!,"&gt;="&amp;MI451,#REF!,"&lt;="&amp;MH451,#REF!,"="&amp;KZ451,#REF!,"="&amp;LA451,#REF!,"&lt;="&amp;ME451,#REF!,"&gt;="&amp;MF451)</f>
        <v/>
      </c>
      <c r="MX451" s="1">
        <f>COUNTIFS(#REF!,LT451,#REF!,1,#REF!,"&gt;="&amp;MC451,#REF!,"&lt;="&amp;MB451,#REF!,"&lt;="&amp;ME451,#REF!,"&gt;="&amp;MF451)</f>
        <v/>
      </c>
      <c r="MY451" s="1">
        <f>COUNTIFS(#REF!,LT451,#REF!,0,#REF!,"&gt;="&amp;MC451,#REF!,"&lt;="&amp;MB451,#REF!,"&lt;="&amp;ME451,#REF!,"&gt;="&amp;MF451)</f>
        <v/>
      </c>
      <c r="MZ451" s="1">
        <f>COUNTIFS(#REF!,LT451,#REF!,1,#REF!,"&lt;="&amp;ME451,#REF!,"&gt;="&amp;MF451,#REF!,"="&amp;KV451,#REF!,"="&amp;KX451)</f>
        <v/>
      </c>
      <c r="NA451" s="1">
        <f>COUNTIFS(#REF!,LT451,#REF!,0,#REF!,"&lt;="&amp;ME451,#REF!,"&gt;="&amp;MF451,#REF!,"="&amp;KV451,#REF!,"="&amp;KX451)</f>
        <v/>
      </c>
      <c r="NB451" s="1">
        <f>COUNTIFS(#REF!,LT451,#REF!,1,#REF!,"&lt;="&amp;ME451,#REF!,"&gt;="&amp;MF451,#REF!,"="&amp;KW451,#REF!,"="&amp;KY451)</f>
        <v/>
      </c>
      <c r="NC451" s="1">
        <f>COUNTIFS(#REF!,LT451,#REF!,0,#REF!,"&lt;="&amp;ME451,#REF!,"&gt;="&amp;MF451,#REF!,"="&amp;KW451,#REF!,"="&amp;KY451)</f>
        <v/>
      </c>
      <c r="ND451" s="1">
        <f>MP451+MR451+MT451+MV451+MX451+MZ451+NB451</f>
        <v/>
      </c>
      <c r="NE451" s="1">
        <f>MQ451+MS451+MU451+MW451+MY451+NA451+NC451</f>
        <v/>
      </c>
      <c r="NF451" s="1">
        <f>ND451+NE451</f>
        <v/>
      </c>
      <c r="NG451" s="33">
        <f>ND451/(ND451+NE451)</f>
        <v/>
      </c>
      <c r="NH451" s="3">
        <f>1/NG451</f>
        <v/>
      </c>
      <c r="NI451" s="1">
        <f>LH451</f>
        <v/>
      </c>
      <c r="NJ451" s="79">
        <f>((1-NG451)*(1/(NI451-1))*0.98-(NG451*1))</f>
        <v/>
      </c>
      <c r="NK451" s="34">
        <f>IF(LR451&lt;0.9,0,IF(AND(LR451&gt;1.1),0,1))</f>
        <v/>
      </c>
      <c r="NL451" s="34">
        <f>IF(LS451&lt;0.9,0,IF(AND(LS451&gt;1.1),0,1))</f>
        <v/>
      </c>
      <c r="NM451" s="32">
        <f>IF(NF451&gt;99,1,0)</f>
        <v/>
      </c>
      <c r="NN451" s="32">
        <f>IF(NJ451&gt;0.0799,1,0)</f>
        <v/>
      </c>
      <c r="NO451" s="32">
        <f>IF(NJ451&gt;NQ451,1,0)</f>
        <v/>
      </c>
      <c r="NP451" s="32">
        <f>NM451+NN451+NO451+NK451+NL451</f>
        <v/>
      </c>
      <c r="NQ451" s="79">
        <f>(((100*NG451)*(NI451-1)*0.98)-((1-NG451)*100))/100</f>
        <v/>
      </c>
      <c r="NR451" s="34">
        <f>IF(LR451&lt;0.9,0,IF(AND(LR451&gt;1.1),0,1))</f>
        <v/>
      </c>
      <c r="NS451" s="34">
        <f>IF(LS451&lt;0.9,0,IF(AND(LS451&gt;1.1),0,1))</f>
        <v/>
      </c>
      <c r="NT451" s="32">
        <f>IF(NF451&gt;99,1,0)</f>
        <v/>
      </c>
      <c r="NU451" s="32">
        <f>IF(NQ451&gt;0.0799,1,0)</f>
        <v/>
      </c>
      <c r="NV451" s="32">
        <f>IF(NQ451&gt;NJ451,1,0)</f>
        <v/>
      </c>
      <c r="NW451" s="32">
        <f>NT451+NU451+NV451+NR451+NS451</f>
        <v/>
      </c>
      <c r="NX451">
        <f>IF(NP451=5,"LayHome1-0",IF(AND(NW451=5),"BackHome1-0",""))</f>
        <v/>
      </c>
      <c r="NY451">
        <f>IF(NP451=5,KN451,IF(AND(NW451=5),KN451,""))</f>
        <v/>
      </c>
      <c r="NZ451">
        <f>IF(NP451=5,"Match Odds",IF(AND(NW451=5),"Match Odds",""))</f>
        <v/>
      </c>
      <c r="OA451">
        <f>IF(NP451=5,KP451,IF(AND(NW451=5),KP451,""))</f>
        <v/>
      </c>
      <c r="OB451">
        <f>IF(NP451=5,"MATCH_ODDS",IF(AND(NW451=5),"MATCH_ODDS",""))</f>
        <v/>
      </c>
      <c r="OC451">
        <f>IF(NP451=5,"LAY",IF(AND(NW451=5),"BACK",""))</f>
        <v/>
      </c>
    </row>
    <row r="452" ht="16.5" customHeight="1" thickBot="1" thickTop="1">
      <c r="A452" s="2" t="n"/>
      <c r="KN452" s="1">
        <f>IF(INDEX(#REF!,MATCH('HT 1-0'!D452,#REF!,0))=INDEX(#REF!,MATCH('HT 1-0'!D452,#REF!,0)),INDEX(#REF!,MATCH('HT 1-0'!D452,#REF!,0)),"ERROR")</f>
        <v/>
      </c>
      <c r="KO452" s="1">
        <f>IF(INDEX(#REF!,MATCH('HT 1-0'!E452,#REF!,0))=INDEX(#REF!,MATCH('HT 1-0'!E452,#REF!,0)),INDEX(#REF!,MATCH('HT 1-0'!E452,#REF!,0)),"ERROR")</f>
        <v/>
      </c>
      <c r="KP452" s="1">
        <f>KN452&amp;" v "&amp;KO452</f>
        <v/>
      </c>
      <c r="KQ452">
        <f>B452&amp;"_"&amp;C452</f>
        <v/>
      </c>
      <c r="KR452" s="1">
        <f>IF((HW452/KK452)&lt;0.335,"G",IF((HW452/KK452)&gt;0.67,"R","A"))</f>
        <v/>
      </c>
      <c r="KS452" s="1">
        <f>IF((HX452/KK452)&lt;0.335,"G",IF((HX452/KK452)&gt;0.67,"R","A"))</f>
        <v/>
      </c>
      <c r="KT452" s="1">
        <f>IF((IH452/KK452)&lt;0.335,"G",IF((IH452/KK452)&gt;0.67,"R","A"))</f>
        <v/>
      </c>
      <c r="KU452" s="1">
        <f>IF((II452/KK452)&lt;0.335,"G",IF((II452/KK452)&gt;0.67,"R","A"))</f>
        <v/>
      </c>
      <c r="KV452" s="1">
        <f>IF((HZ452/KK452)&lt;0.335,"G",IF((HZ452/KK452)&gt;0.67,"R","A"))</f>
        <v/>
      </c>
      <c r="KW452" s="1">
        <f>IF((HY452/KK452)&lt;0.335,"G",IF((HY452/KK452)&gt;0.67,"R","A"))</f>
        <v/>
      </c>
      <c r="KX452" s="1">
        <f>IF((IK452/KK452)&lt;0.335,"G",IF((IK452/KK452)&gt;0.67,"R","A"))</f>
        <v/>
      </c>
      <c r="KY452" s="1">
        <f>IF((IJ452/KK452)&lt;0.335,"G",IF((IJ452/KK452)&gt;0.67,"R","A"))</f>
        <v/>
      </c>
      <c r="KZ452" s="1">
        <f>IF((HQ452/KK452)&lt;0.335,"G",IF((HQ452/KK452)&gt;0.67,"R","A"))</f>
        <v/>
      </c>
      <c r="LA452" s="1">
        <f>IF((IB452/KK452)&lt;0.335,"G",IF((IB452/KK452)&gt;0.67,"R","A"))</f>
        <v/>
      </c>
      <c r="LB452">
        <f>IF(LQ452="1-0",INDEX(Scrape!#REF!,MATCH('HT 1-0'!KP452,Scrape!$B:$B,0)),"")</f>
        <v/>
      </c>
      <c r="LC452">
        <f>IF(LQ452="1-0",INDEX(Scrape!$A:$A,MATCH('HT 1-0'!KP452,Scrape!$B:$B,0)),"")</f>
        <v/>
      </c>
      <c r="LD452">
        <f>IF(LQ452="1-0",INDEX(Scrape!$B:$B,MATCH('HT 1-0'!KP452,Scrape!$B:$B,0)),"")</f>
        <v/>
      </c>
      <c r="LE452">
        <f>IF(LQ452="1-0",INDEX(Scrape!$C:$C,MATCH('HT 1-0'!KP452,Scrape!$B:$B,0)),"")</f>
        <v/>
      </c>
      <c r="LF452">
        <f>IF(LQ452="1-0",INDEX(Scrape!$D:$D,MATCH('HT 1-0'!KP452,Scrape!$B:$B,0)),"")</f>
        <v/>
      </c>
      <c r="LG452">
        <f>IF(LQ452="1-0",INDEX(Scrape!$E:$E,MATCH('HT 1-0'!KP452,Scrape!$B:$B,0)),"")</f>
        <v/>
      </c>
      <c r="LH452">
        <f>IF(LQ452="1-0",INDEX(Scrape!$F:$F,MATCH('HT 1-0'!KP452,Scrape!$B:$B,0)),"")</f>
        <v/>
      </c>
      <c r="LI452">
        <f>IF(LQ452="1-0",INDEX(Scrape!$G:$G,MATCH('HT 1-0'!KP452,Scrape!$B:$B,0)),"")</f>
        <v/>
      </c>
      <c r="LJ452">
        <f>IF(LQ452="1-0",INDEX(Scrape!$H:$H,MATCH('HT 1-0'!KP452,Scrape!$B:$B,0)),"")</f>
        <v/>
      </c>
      <c r="LK452">
        <f>IF(LQ452="1-0",INDEX(Scrape!$I:$I,MATCH('HT 1-0'!KP452,Scrape!$B:$B,0)),"")</f>
        <v/>
      </c>
      <c r="LL452">
        <f>IF(LQ452="1-0",INDEX(Scrape!$J:$J,MATCH('HT 1-0'!KP452,Scrape!$B:$B,0)),"")</f>
        <v/>
      </c>
      <c r="LM452">
        <f>IF(LQ452="1-0",INDEX(Scrape!$K:$K,MATCH('HT 1-0'!KP452,Scrape!$B:$B,0)),"")</f>
        <v/>
      </c>
      <c r="LN452">
        <f>IF(LQ452="1-0",INDEX(Scrape!$L:$L,MATCH('HT 1-0'!KP452,Scrape!$B:$B,0)),"")</f>
        <v/>
      </c>
      <c r="LO452">
        <f>IF(LQ452="1-0",INDEX(Scrape!$M:$M,MATCH('HT 1-0'!KP452,Scrape!$B:$B,0)),"")</f>
        <v/>
      </c>
      <c r="LP452">
        <f>IF(LQ452="1-0",INDEX(Scrape!$N:$N,MATCH('HT 1-0'!KP452,Scrape!$B:$B,0)),"")</f>
        <v/>
      </c>
      <c r="LQ452">
        <f>INDEX(Scrape!$O:$O,MATCH('HT 1-0'!KP452,Scrape!$B:$B,0))</f>
        <v/>
      </c>
      <c r="LR452">
        <f>(1/LJ452)+(1/LI452)+(1/LH452)</f>
        <v/>
      </c>
      <c r="LS452">
        <f>(1/LG452)+(1/LF452)+(1/LE452)</f>
        <v/>
      </c>
      <c r="LT452" s="8">
        <f>IF(INDEX(#REF!,MATCH(KQ452,#REF!,0))=INDEX(#REF!,MATCH(KQ452,#REF!,0)),INDEX(#REF!,MATCH(KQ452,#REF!,0)),"ERROR")</f>
        <v/>
      </c>
      <c r="LU452" s="4">
        <f>IF(KR452="G",2,IF(KR452="R",0.5,IF(KR452="A",1)))</f>
        <v/>
      </c>
      <c r="LV452" s="4">
        <f>IF(KS452="G",0.5,IF(KS452="R",2,IF(KS452="A",1)))</f>
        <v/>
      </c>
      <c r="LW452" s="4">
        <f>IF(KT452="G",2,IF(KT452="R",0.5,IF(KT452="A",1)))</f>
        <v/>
      </c>
      <c r="LX452" s="4">
        <f>IF(KU452="G",0.5,IF(KU452="R",2,IF(KU452="A",1)))</f>
        <v/>
      </c>
      <c r="LY452" s="7">
        <f>(LK452*(LU452+LX452)+(LL452*(LU452+LX452)))</f>
        <v/>
      </c>
      <c r="LZ452" s="7">
        <f>(LN452*(LV452+LW452)+(LO452*(LV452+LW452)))</f>
        <v/>
      </c>
      <c r="MA452" s="11">
        <f>LY452-LZ452</f>
        <v/>
      </c>
      <c r="MB452" s="5">
        <f>MA452+2</f>
        <v/>
      </c>
      <c r="MC452" s="6">
        <f>MA452-2</f>
        <v/>
      </c>
      <c r="MD452" s="4">
        <f>LE452</f>
        <v/>
      </c>
      <c r="ME452" s="9">
        <f>IF(MD452=0,1000,MD452+0.75)</f>
        <v/>
      </c>
      <c r="MF452" s="10">
        <f>IF(MD452=0,0,MD452-0.75)</f>
        <v/>
      </c>
      <c r="MG452" s="4">
        <f>((LM452*(LU452+LX452))-((LP452*(LV452+LW452))))</f>
        <v/>
      </c>
      <c r="MH452" s="9">
        <f>MG452*1.2</f>
        <v/>
      </c>
      <c r="MI452" s="10">
        <f>MG452*0.8</f>
        <v/>
      </c>
      <c r="MJ452">
        <f>IFERROR(NX452,"")</f>
        <v/>
      </c>
      <c r="MK452">
        <f>IFERROR(NY452,"")</f>
        <v/>
      </c>
      <c r="ML452">
        <f>IFERROR(NZ452,"")</f>
        <v/>
      </c>
      <c r="MM452">
        <f>IFERROR(OA452,"")</f>
        <v/>
      </c>
      <c r="MN452">
        <f>IFERROR(OB452,"")</f>
        <v/>
      </c>
      <c r="MO452">
        <f>IFERROR(OC452,"")</f>
        <v/>
      </c>
      <c r="MP452" s="1">
        <f>COUNTIFS(#REF!,LT452,#REF!,1,#REF!,"&gt;="&amp;MC452,#REF!,"&lt;="&amp;MB452,#REF!,"&lt;="&amp;ME452,#REF!,"&gt;="&amp;MF452,#REF!,"="&amp;KV452,#REF!,"="&amp;KX452)</f>
        <v/>
      </c>
      <c r="MQ452" s="1">
        <f>COUNTIFS(#REF!,LT452,#REF!,0,#REF!,"&gt;="&amp;MC452,#REF!,"&lt;="&amp;MB452,#REF!,"&lt;="&amp;ME452,#REF!,"&gt;="&amp;MF452,#REF!,"="&amp;KV452,#REF!,"="&amp;KX452)</f>
        <v/>
      </c>
      <c r="MR452" s="1">
        <f>COUNTIFS(#REF!,LT452,#REF!,1,#REF!,"&gt;="&amp;MC452,#REF!,"&lt;="&amp;MB452,#REF!,"&lt;="&amp;ME452,#REF!,"&gt;="&amp;MF452,#REF!,"="&amp;KW452,#REF!,"="&amp;KY452)</f>
        <v/>
      </c>
      <c r="MS452" s="1">
        <f>COUNTIFS(#REF!,LT452,#REF!,0,#REF!,"&gt;="&amp;MC452,#REF!,"&lt;="&amp;MB452,#REF!,"&lt;="&amp;ME452,#REF!,"&gt;="&amp;MF452,#REF!,"="&amp;KW452,#REF!,"="&amp;KY452)</f>
        <v/>
      </c>
      <c r="MT452" s="1">
        <f>COUNTIFS(#REF!,LT452,#REF!,1,#REF!,"&gt;="&amp;MI452,#REF!,"&lt;="&amp;MH452,#REF!,"&lt;="&amp;ME452,#REF!,"&gt;="&amp;MF452)</f>
        <v/>
      </c>
      <c r="MU452" s="1">
        <f>COUNTIFS(#REF!,LT452,#REF!,0,#REF!,"&gt;="&amp;MI452,#REF!,"&lt;="&amp;MH452,#REF!,"&lt;="&amp;ME452,#REF!,"&gt;="&amp;MF452)</f>
        <v/>
      </c>
      <c r="MV452" s="1">
        <f>COUNTIFS(#REF!,LT452,#REF!,1,#REF!,"&gt;="&amp;MI452,#REF!,"&lt;="&amp;MH452,#REF!,"="&amp;KZ452,#REF!,"="&amp;LA452,#REF!,"&lt;="&amp;ME452,#REF!,"&gt;="&amp;MF452)</f>
        <v/>
      </c>
      <c r="MW452" s="1">
        <f>COUNTIFS(#REF!,LT452,#REF!,0,#REF!,"&gt;="&amp;MI452,#REF!,"&lt;="&amp;MH452,#REF!,"="&amp;KZ452,#REF!,"="&amp;LA452,#REF!,"&lt;="&amp;ME452,#REF!,"&gt;="&amp;MF452)</f>
        <v/>
      </c>
      <c r="MX452" s="1">
        <f>COUNTIFS(#REF!,LT452,#REF!,1,#REF!,"&gt;="&amp;MC452,#REF!,"&lt;="&amp;MB452,#REF!,"&lt;="&amp;ME452,#REF!,"&gt;="&amp;MF452)</f>
        <v/>
      </c>
      <c r="MY452" s="1">
        <f>COUNTIFS(#REF!,LT452,#REF!,0,#REF!,"&gt;="&amp;MC452,#REF!,"&lt;="&amp;MB452,#REF!,"&lt;="&amp;ME452,#REF!,"&gt;="&amp;MF452)</f>
        <v/>
      </c>
      <c r="MZ452" s="1">
        <f>COUNTIFS(#REF!,LT452,#REF!,1,#REF!,"&lt;="&amp;ME452,#REF!,"&gt;="&amp;MF452,#REF!,"="&amp;KV452,#REF!,"="&amp;KX452)</f>
        <v/>
      </c>
      <c r="NA452" s="1">
        <f>COUNTIFS(#REF!,LT452,#REF!,0,#REF!,"&lt;="&amp;ME452,#REF!,"&gt;="&amp;MF452,#REF!,"="&amp;KV452,#REF!,"="&amp;KX452)</f>
        <v/>
      </c>
      <c r="NB452" s="1">
        <f>COUNTIFS(#REF!,LT452,#REF!,1,#REF!,"&lt;="&amp;ME452,#REF!,"&gt;="&amp;MF452,#REF!,"="&amp;KW452,#REF!,"="&amp;KY452)</f>
        <v/>
      </c>
      <c r="NC452" s="1">
        <f>COUNTIFS(#REF!,LT452,#REF!,0,#REF!,"&lt;="&amp;ME452,#REF!,"&gt;="&amp;MF452,#REF!,"="&amp;KW452,#REF!,"="&amp;KY452)</f>
        <v/>
      </c>
      <c r="ND452" s="1">
        <f>MP452+MR452+MT452+MV452+MX452+MZ452+NB452</f>
        <v/>
      </c>
      <c r="NE452" s="1">
        <f>MQ452+MS452+MU452+MW452+MY452+NA452+NC452</f>
        <v/>
      </c>
      <c r="NF452" s="1">
        <f>ND452+NE452</f>
        <v/>
      </c>
      <c r="NG452" s="33">
        <f>ND452/(ND452+NE452)</f>
        <v/>
      </c>
      <c r="NH452" s="3">
        <f>1/NG452</f>
        <v/>
      </c>
      <c r="NI452" s="1">
        <f>LH452</f>
        <v/>
      </c>
      <c r="NJ452" s="79">
        <f>((1-NG452)*(1/(NI452-1))*0.98-(NG452*1))</f>
        <v/>
      </c>
      <c r="NK452" s="34">
        <f>IF(LR452&lt;0.9,0,IF(AND(LR452&gt;1.1),0,1))</f>
        <v/>
      </c>
      <c r="NL452" s="34">
        <f>IF(LS452&lt;0.9,0,IF(AND(LS452&gt;1.1),0,1))</f>
        <v/>
      </c>
      <c r="NM452" s="32">
        <f>IF(NF452&gt;99,1,0)</f>
        <v/>
      </c>
      <c r="NN452" s="32">
        <f>IF(NJ452&gt;0.0799,1,0)</f>
        <v/>
      </c>
      <c r="NO452" s="32">
        <f>IF(NJ452&gt;NQ452,1,0)</f>
        <v/>
      </c>
      <c r="NP452" s="32">
        <f>NM452+NN452+NO452+NK452+NL452</f>
        <v/>
      </c>
      <c r="NQ452" s="79">
        <f>(((100*NG452)*(NI452-1)*0.98)-((1-NG452)*100))/100</f>
        <v/>
      </c>
      <c r="NR452" s="34">
        <f>IF(LR452&lt;0.9,0,IF(AND(LR452&gt;1.1),0,1))</f>
        <v/>
      </c>
      <c r="NS452" s="34">
        <f>IF(LS452&lt;0.9,0,IF(AND(LS452&gt;1.1),0,1))</f>
        <v/>
      </c>
      <c r="NT452" s="32">
        <f>IF(NF452&gt;99,1,0)</f>
        <v/>
      </c>
      <c r="NU452" s="32">
        <f>IF(NQ452&gt;0.0799,1,0)</f>
        <v/>
      </c>
      <c r="NV452" s="32">
        <f>IF(NQ452&gt;NJ452,1,0)</f>
        <v/>
      </c>
      <c r="NW452" s="32">
        <f>NT452+NU452+NV452+NR452+NS452</f>
        <v/>
      </c>
      <c r="NX452">
        <f>IF(NP452=5,"LayHome1-0",IF(AND(NW452=5),"BackHome1-0",""))</f>
        <v/>
      </c>
      <c r="NY452">
        <f>IF(NP452=5,KN452,IF(AND(NW452=5),KN452,""))</f>
        <v/>
      </c>
      <c r="NZ452">
        <f>IF(NP452=5,"Match Odds",IF(AND(NW452=5),"Match Odds",""))</f>
        <v/>
      </c>
      <c r="OA452">
        <f>IF(NP452=5,KP452,IF(AND(NW452=5),KP452,""))</f>
        <v/>
      </c>
      <c r="OB452">
        <f>IF(NP452=5,"MATCH_ODDS",IF(AND(NW452=5),"MATCH_ODDS",""))</f>
        <v/>
      </c>
      <c r="OC452">
        <f>IF(NP452=5,"LAY",IF(AND(NW452=5),"BACK",""))</f>
        <v/>
      </c>
    </row>
    <row r="453" ht="16.5" customHeight="1" thickBot="1" thickTop="1">
      <c r="A453" s="2" t="n"/>
      <c r="KN453" s="1">
        <f>IF(INDEX(#REF!,MATCH('HT 1-0'!D453,#REF!,0))=INDEX(#REF!,MATCH('HT 1-0'!D453,#REF!,0)),INDEX(#REF!,MATCH('HT 1-0'!D453,#REF!,0)),"ERROR")</f>
        <v/>
      </c>
      <c r="KO453" s="1">
        <f>IF(INDEX(#REF!,MATCH('HT 1-0'!E453,#REF!,0))=INDEX(#REF!,MATCH('HT 1-0'!E453,#REF!,0)),INDEX(#REF!,MATCH('HT 1-0'!E453,#REF!,0)),"ERROR")</f>
        <v/>
      </c>
      <c r="KP453" s="1">
        <f>KN453&amp;" v "&amp;KO453</f>
        <v/>
      </c>
      <c r="KQ453">
        <f>B453&amp;"_"&amp;C453</f>
        <v/>
      </c>
      <c r="KR453" s="1">
        <f>IF((HW453/KK453)&lt;0.335,"G",IF((HW453/KK453)&gt;0.67,"R","A"))</f>
        <v/>
      </c>
      <c r="KS453" s="1">
        <f>IF((HX453/KK453)&lt;0.335,"G",IF((HX453/KK453)&gt;0.67,"R","A"))</f>
        <v/>
      </c>
      <c r="KT453" s="1">
        <f>IF((IH453/KK453)&lt;0.335,"G",IF((IH453/KK453)&gt;0.67,"R","A"))</f>
        <v/>
      </c>
      <c r="KU453" s="1">
        <f>IF((II453/KK453)&lt;0.335,"G",IF((II453/KK453)&gt;0.67,"R","A"))</f>
        <v/>
      </c>
      <c r="KV453" s="1">
        <f>IF((HZ453/KK453)&lt;0.335,"G",IF((HZ453/KK453)&gt;0.67,"R","A"))</f>
        <v/>
      </c>
      <c r="KW453" s="1">
        <f>IF((HY453/KK453)&lt;0.335,"G",IF((HY453/KK453)&gt;0.67,"R","A"))</f>
        <v/>
      </c>
      <c r="KX453" s="1">
        <f>IF((IK453/KK453)&lt;0.335,"G",IF((IK453/KK453)&gt;0.67,"R","A"))</f>
        <v/>
      </c>
      <c r="KY453" s="1">
        <f>IF((IJ453/KK453)&lt;0.335,"G",IF((IJ453/KK453)&gt;0.67,"R","A"))</f>
        <v/>
      </c>
      <c r="KZ453" s="1">
        <f>IF((HQ453/KK453)&lt;0.335,"G",IF((HQ453/KK453)&gt;0.67,"R","A"))</f>
        <v/>
      </c>
      <c r="LA453" s="1">
        <f>IF((IB453/KK453)&lt;0.335,"G",IF((IB453/KK453)&gt;0.67,"R","A"))</f>
        <v/>
      </c>
      <c r="LB453">
        <f>IF(LQ453="1-0",INDEX(Scrape!#REF!,MATCH('HT 1-0'!KP453,Scrape!$B:$B,0)),"")</f>
        <v/>
      </c>
      <c r="LC453">
        <f>IF(LQ453="1-0",INDEX(Scrape!$A:$A,MATCH('HT 1-0'!KP453,Scrape!$B:$B,0)),"")</f>
        <v/>
      </c>
      <c r="LD453">
        <f>IF(LQ453="1-0",INDEX(Scrape!$B:$B,MATCH('HT 1-0'!KP453,Scrape!$B:$B,0)),"")</f>
        <v/>
      </c>
      <c r="LE453">
        <f>IF(LQ453="1-0",INDEX(Scrape!$C:$C,MATCH('HT 1-0'!KP453,Scrape!$B:$B,0)),"")</f>
        <v/>
      </c>
      <c r="LF453">
        <f>IF(LQ453="1-0",INDEX(Scrape!$D:$D,MATCH('HT 1-0'!KP453,Scrape!$B:$B,0)),"")</f>
        <v/>
      </c>
      <c r="LG453">
        <f>IF(LQ453="1-0",INDEX(Scrape!$E:$E,MATCH('HT 1-0'!KP453,Scrape!$B:$B,0)),"")</f>
        <v/>
      </c>
      <c r="LH453">
        <f>IF(LQ453="1-0",INDEX(Scrape!$F:$F,MATCH('HT 1-0'!KP453,Scrape!$B:$B,0)),"")</f>
        <v/>
      </c>
      <c r="LI453">
        <f>IF(LQ453="1-0",INDEX(Scrape!$G:$G,MATCH('HT 1-0'!KP453,Scrape!$B:$B,0)),"")</f>
        <v/>
      </c>
      <c r="LJ453">
        <f>IF(LQ453="1-0",INDEX(Scrape!$H:$H,MATCH('HT 1-0'!KP453,Scrape!$B:$B,0)),"")</f>
        <v/>
      </c>
      <c r="LK453">
        <f>IF(LQ453="1-0",INDEX(Scrape!$I:$I,MATCH('HT 1-0'!KP453,Scrape!$B:$B,0)),"")</f>
        <v/>
      </c>
      <c r="LL453">
        <f>IF(LQ453="1-0",INDEX(Scrape!$J:$J,MATCH('HT 1-0'!KP453,Scrape!$B:$B,0)),"")</f>
        <v/>
      </c>
      <c r="LM453">
        <f>IF(LQ453="1-0",INDEX(Scrape!$K:$K,MATCH('HT 1-0'!KP453,Scrape!$B:$B,0)),"")</f>
        <v/>
      </c>
      <c r="LN453">
        <f>IF(LQ453="1-0",INDEX(Scrape!$L:$L,MATCH('HT 1-0'!KP453,Scrape!$B:$B,0)),"")</f>
        <v/>
      </c>
      <c r="LO453">
        <f>IF(LQ453="1-0",INDEX(Scrape!$M:$M,MATCH('HT 1-0'!KP453,Scrape!$B:$B,0)),"")</f>
        <v/>
      </c>
      <c r="LP453">
        <f>IF(LQ453="1-0",INDEX(Scrape!$N:$N,MATCH('HT 1-0'!KP453,Scrape!$B:$B,0)),"")</f>
        <v/>
      </c>
      <c r="LQ453">
        <f>INDEX(Scrape!$O:$O,MATCH('HT 1-0'!KP453,Scrape!$B:$B,0))</f>
        <v/>
      </c>
      <c r="LR453">
        <f>(1/LJ453)+(1/LI453)+(1/LH453)</f>
        <v/>
      </c>
      <c r="LS453">
        <f>(1/LG453)+(1/LF453)+(1/LE453)</f>
        <v/>
      </c>
      <c r="LT453" s="8">
        <f>IF(INDEX(#REF!,MATCH(KQ453,#REF!,0))=INDEX(#REF!,MATCH(KQ453,#REF!,0)),INDEX(#REF!,MATCH(KQ453,#REF!,0)),"ERROR")</f>
        <v/>
      </c>
      <c r="LU453" s="4">
        <f>IF(KR453="G",2,IF(KR453="R",0.5,IF(KR453="A",1)))</f>
        <v/>
      </c>
      <c r="LV453" s="4">
        <f>IF(KS453="G",0.5,IF(KS453="R",2,IF(KS453="A",1)))</f>
        <v/>
      </c>
      <c r="LW453" s="4">
        <f>IF(KT453="G",2,IF(KT453="R",0.5,IF(KT453="A",1)))</f>
        <v/>
      </c>
      <c r="LX453" s="4">
        <f>IF(KU453="G",0.5,IF(KU453="R",2,IF(KU453="A",1)))</f>
        <v/>
      </c>
      <c r="LY453" s="7">
        <f>(LK453*(LU453+LX453)+(LL453*(LU453+LX453)))</f>
        <v/>
      </c>
      <c r="LZ453" s="7">
        <f>(LN453*(LV453+LW453)+(LO453*(LV453+LW453)))</f>
        <v/>
      </c>
      <c r="MA453" s="11">
        <f>LY453-LZ453</f>
        <v/>
      </c>
      <c r="MB453" s="5">
        <f>MA453+2</f>
        <v/>
      </c>
      <c r="MC453" s="6">
        <f>MA453-2</f>
        <v/>
      </c>
      <c r="MD453" s="4">
        <f>LE453</f>
        <v/>
      </c>
      <c r="ME453" s="9">
        <f>IF(MD453=0,1000,MD453+0.75)</f>
        <v/>
      </c>
      <c r="MF453" s="10">
        <f>IF(MD453=0,0,MD453-0.75)</f>
        <v/>
      </c>
      <c r="MG453" s="4">
        <f>((LM453*(LU453+LX453))-((LP453*(LV453+LW453))))</f>
        <v/>
      </c>
      <c r="MH453" s="9">
        <f>MG453*1.2</f>
        <v/>
      </c>
      <c r="MI453" s="10">
        <f>MG453*0.8</f>
        <v/>
      </c>
      <c r="MJ453">
        <f>IFERROR(NX453,"")</f>
        <v/>
      </c>
      <c r="MK453">
        <f>IFERROR(NY453,"")</f>
        <v/>
      </c>
      <c r="ML453">
        <f>IFERROR(NZ453,"")</f>
        <v/>
      </c>
      <c r="MM453">
        <f>IFERROR(OA453,"")</f>
        <v/>
      </c>
      <c r="MN453">
        <f>IFERROR(OB453,"")</f>
        <v/>
      </c>
      <c r="MO453">
        <f>IFERROR(OC453,"")</f>
        <v/>
      </c>
      <c r="MP453" s="1">
        <f>COUNTIFS(#REF!,LT453,#REF!,1,#REF!,"&gt;="&amp;MC453,#REF!,"&lt;="&amp;MB453,#REF!,"&lt;="&amp;ME453,#REF!,"&gt;="&amp;MF453,#REF!,"="&amp;KV453,#REF!,"="&amp;KX453)</f>
        <v/>
      </c>
      <c r="MQ453" s="1">
        <f>COUNTIFS(#REF!,LT453,#REF!,0,#REF!,"&gt;="&amp;MC453,#REF!,"&lt;="&amp;MB453,#REF!,"&lt;="&amp;ME453,#REF!,"&gt;="&amp;MF453,#REF!,"="&amp;KV453,#REF!,"="&amp;KX453)</f>
        <v/>
      </c>
      <c r="MR453" s="1">
        <f>COUNTIFS(#REF!,LT453,#REF!,1,#REF!,"&gt;="&amp;MC453,#REF!,"&lt;="&amp;MB453,#REF!,"&lt;="&amp;ME453,#REF!,"&gt;="&amp;MF453,#REF!,"="&amp;KW453,#REF!,"="&amp;KY453)</f>
        <v/>
      </c>
      <c r="MS453" s="1">
        <f>COUNTIFS(#REF!,LT453,#REF!,0,#REF!,"&gt;="&amp;MC453,#REF!,"&lt;="&amp;MB453,#REF!,"&lt;="&amp;ME453,#REF!,"&gt;="&amp;MF453,#REF!,"="&amp;KW453,#REF!,"="&amp;KY453)</f>
        <v/>
      </c>
      <c r="MT453" s="1">
        <f>COUNTIFS(#REF!,LT453,#REF!,1,#REF!,"&gt;="&amp;MI453,#REF!,"&lt;="&amp;MH453,#REF!,"&lt;="&amp;ME453,#REF!,"&gt;="&amp;MF453)</f>
        <v/>
      </c>
      <c r="MU453" s="1">
        <f>COUNTIFS(#REF!,LT453,#REF!,0,#REF!,"&gt;="&amp;MI453,#REF!,"&lt;="&amp;MH453,#REF!,"&lt;="&amp;ME453,#REF!,"&gt;="&amp;MF453)</f>
        <v/>
      </c>
      <c r="MV453" s="1">
        <f>COUNTIFS(#REF!,LT453,#REF!,1,#REF!,"&gt;="&amp;MI453,#REF!,"&lt;="&amp;MH453,#REF!,"="&amp;KZ453,#REF!,"="&amp;LA453,#REF!,"&lt;="&amp;ME453,#REF!,"&gt;="&amp;MF453)</f>
        <v/>
      </c>
      <c r="MW453" s="1">
        <f>COUNTIFS(#REF!,LT453,#REF!,0,#REF!,"&gt;="&amp;MI453,#REF!,"&lt;="&amp;MH453,#REF!,"="&amp;KZ453,#REF!,"="&amp;LA453,#REF!,"&lt;="&amp;ME453,#REF!,"&gt;="&amp;MF453)</f>
        <v/>
      </c>
      <c r="MX453" s="1">
        <f>COUNTIFS(#REF!,LT453,#REF!,1,#REF!,"&gt;="&amp;MC453,#REF!,"&lt;="&amp;MB453,#REF!,"&lt;="&amp;ME453,#REF!,"&gt;="&amp;MF453)</f>
        <v/>
      </c>
      <c r="MY453" s="1">
        <f>COUNTIFS(#REF!,LT453,#REF!,0,#REF!,"&gt;="&amp;MC453,#REF!,"&lt;="&amp;MB453,#REF!,"&lt;="&amp;ME453,#REF!,"&gt;="&amp;MF453)</f>
        <v/>
      </c>
      <c r="MZ453" s="1">
        <f>COUNTIFS(#REF!,LT453,#REF!,1,#REF!,"&lt;="&amp;ME453,#REF!,"&gt;="&amp;MF453,#REF!,"="&amp;KV453,#REF!,"="&amp;KX453)</f>
        <v/>
      </c>
      <c r="NA453" s="1">
        <f>COUNTIFS(#REF!,LT453,#REF!,0,#REF!,"&lt;="&amp;ME453,#REF!,"&gt;="&amp;MF453,#REF!,"="&amp;KV453,#REF!,"="&amp;KX453)</f>
        <v/>
      </c>
      <c r="NB453" s="1">
        <f>COUNTIFS(#REF!,LT453,#REF!,1,#REF!,"&lt;="&amp;ME453,#REF!,"&gt;="&amp;MF453,#REF!,"="&amp;KW453,#REF!,"="&amp;KY453)</f>
        <v/>
      </c>
      <c r="NC453" s="1">
        <f>COUNTIFS(#REF!,LT453,#REF!,0,#REF!,"&lt;="&amp;ME453,#REF!,"&gt;="&amp;MF453,#REF!,"="&amp;KW453,#REF!,"="&amp;KY453)</f>
        <v/>
      </c>
      <c r="ND453" s="1">
        <f>MP453+MR453+MT453+MV453+MX453+MZ453+NB453</f>
        <v/>
      </c>
      <c r="NE453" s="1">
        <f>MQ453+MS453+MU453+MW453+MY453+NA453+NC453</f>
        <v/>
      </c>
      <c r="NF453" s="1">
        <f>ND453+NE453</f>
        <v/>
      </c>
      <c r="NG453" s="33">
        <f>ND453/(ND453+NE453)</f>
        <v/>
      </c>
      <c r="NH453" s="3">
        <f>1/NG453</f>
        <v/>
      </c>
      <c r="NI453" s="1">
        <f>LH453</f>
        <v/>
      </c>
      <c r="NJ453" s="79">
        <f>((1-NG453)*(1/(NI453-1))*0.98-(NG453*1))</f>
        <v/>
      </c>
      <c r="NK453" s="34">
        <f>IF(LR453&lt;0.9,0,IF(AND(LR453&gt;1.1),0,1))</f>
        <v/>
      </c>
      <c r="NL453" s="34">
        <f>IF(LS453&lt;0.9,0,IF(AND(LS453&gt;1.1),0,1))</f>
        <v/>
      </c>
      <c r="NM453" s="32">
        <f>IF(NF453&gt;99,1,0)</f>
        <v/>
      </c>
      <c r="NN453" s="32">
        <f>IF(NJ453&gt;0.0799,1,0)</f>
        <v/>
      </c>
      <c r="NO453" s="32">
        <f>IF(NJ453&gt;NQ453,1,0)</f>
        <v/>
      </c>
      <c r="NP453" s="32">
        <f>NM453+NN453+NO453+NK453+NL453</f>
        <v/>
      </c>
      <c r="NQ453" s="79">
        <f>(((100*NG453)*(NI453-1)*0.98)-((1-NG453)*100))/100</f>
        <v/>
      </c>
      <c r="NR453" s="34">
        <f>IF(LR453&lt;0.9,0,IF(AND(LR453&gt;1.1),0,1))</f>
        <v/>
      </c>
      <c r="NS453" s="34">
        <f>IF(LS453&lt;0.9,0,IF(AND(LS453&gt;1.1),0,1))</f>
        <v/>
      </c>
      <c r="NT453" s="32">
        <f>IF(NF453&gt;99,1,0)</f>
        <v/>
      </c>
      <c r="NU453" s="32">
        <f>IF(NQ453&gt;0.0799,1,0)</f>
        <v/>
      </c>
      <c r="NV453" s="32">
        <f>IF(NQ453&gt;NJ453,1,0)</f>
        <v/>
      </c>
      <c r="NW453" s="32">
        <f>NT453+NU453+NV453+NR453+NS453</f>
        <v/>
      </c>
      <c r="NX453">
        <f>IF(NP453=5,"LayHome1-0",IF(AND(NW453=5),"BackHome1-0",""))</f>
        <v/>
      </c>
      <c r="NY453">
        <f>IF(NP453=5,KN453,IF(AND(NW453=5),KN453,""))</f>
        <v/>
      </c>
      <c r="NZ453">
        <f>IF(NP453=5,"Match Odds",IF(AND(NW453=5),"Match Odds",""))</f>
        <v/>
      </c>
      <c r="OA453">
        <f>IF(NP453=5,KP453,IF(AND(NW453=5),KP453,""))</f>
        <v/>
      </c>
      <c r="OB453">
        <f>IF(NP453=5,"MATCH_ODDS",IF(AND(NW453=5),"MATCH_ODDS",""))</f>
        <v/>
      </c>
      <c r="OC453">
        <f>IF(NP453=5,"LAY",IF(AND(NW453=5),"BACK",""))</f>
        <v/>
      </c>
    </row>
    <row r="454" ht="16.5" customHeight="1" thickBot="1" thickTop="1">
      <c r="A454" s="2" t="n"/>
      <c r="KN454" s="1">
        <f>IF(INDEX(#REF!,MATCH('HT 1-0'!D454,#REF!,0))=INDEX(#REF!,MATCH('HT 1-0'!D454,#REF!,0)),INDEX(#REF!,MATCH('HT 1-0'!D454,#REF!,0)),"ERROR")</f>
        <v/>
      </c>
      <c r="KO454" s="1">
        <f>IF(INDEX(#REF!,MATCH('HT 1-0'!E454,#REF!,0))=INDEX(#REF!,MATCH('HT 1-0'!E454,#REF!,0)),INDEX(#REF!,MATCH('HT 1-0'!E454,#REF!,0)),"ERROR")</f>
        <v/>
      </c>
      <c r="KP454" s="1">
        <f>KN454&amp;" v "&amp;KO454</f>
        <v/>
      </c>
      <c r="KQ454">
        <f>B454&amp;"_"&amp;C454</f>
        <v/>
      </c>
      <c r="KR454" s="1">
        <f>IF((HW454/KK454)&lt;0.335,"G",IF((HW454/KK454)&gt;0.67,"R","A"))</f>
        <v/>
      </c>
      <c r="KS454" s="1">
        <f>IF((HX454/KK454)&lt;0.335,"G",IF((HX454/KK454)&gt;0.67,"R","A"))</f>
        <v/>
      </c>
      <c r="KT454" s="1">
        <f>IF((IH454/KK454)&lt;0.335,"G",IF((IH454/KK454)&gt;0.67,"R","A"))</f>
        <v/>
      </c>
      <c r="KU454" s="1">
        <f>IF((II454/KK454)&lt;0.335,"G",IF((II454/KK454)&gt;0.67,"R","A"))</f>
        <v/>
      </c>
      <c r="KV454" s="1">
        <f>IF((HZ454/KK454)&lt;0.335,"G",IF((HZ454/KK454)&gt;0.67,"R","A"))</f>
        <v/>
      </c>
      <c r="KW454" s="1">
        <f>IF((HY454/KK454)&lt;0.335,"G",IF((HY454/KK454)&gt;0.67,"R","A"))</f>
        <v/>
      </c>
      <c r="KX454" s="1">
        <f>IF((IK454/KK454)&lt;0.335,"G",IF((IK454/KK454)&gt;0.67,"R","A"))</f>
        <v/>
      </c>
      <c r="KY454" s="1">
        <f>IF((IJ454/KK454)&lt;0.335,"G",IF((IJ454/KK454)&gt;0.67,"R","A"))</f>
        <v/>
      </c>
      <c r="KZ454" s="1">
        <f>IF((HQ454/KK454)&lt;0.335,"G",IF((HQ454/KK454)&gt;0.67,"R","A"))</f>
        <v/>
      </c>
      <c r="LA454" s="1">
        <f>IF((IB454/KK454)&lt;0.335,"G",IF((IB454/KK454)&gt;0.67,"R","A"))</f>
        <v/>
      </c>
      <c r="LB454">
        <f>IF(LQ454="1-0",INDEX(Scrape!#REF!,MATCH('HT 1-0'!KP454,Scrape!$B:$B,0)),"")</f>
        <v/>
      </c>
      <c r="LC454">
        <f>IF(LQ454="1-0",INDEX(Scrape!$A:$A,MATCH('HT 1-0'!KP454,Scrape!$B:$B,0)),"")</f>
        <v/>
      </c>
      <c r="LD454">
        <f>IF(LQ454="1-0",INDEX(Scrape!$B:$B,MATCH('HT 1-0'!KP454,Scrape!$B:$B,0)),"")</f>
        <v/>
      </c>
      <c r="LE454">
        <f>IF(LQ454="1-0",INDEX(Scrape!$C:$C,MATCH('HT 1-0'!KP454,Scrape!$B:$B,0)),"")</f>
        <v/>
      </c>
      <c r="LF454">
        <f>IF(LQ454="1-0",INDEX(Scrape!$D:$D,MATCH('HT 1-0'!KP454,Scrape!$B:$B,0)),"")</f>
        <v/>
      </c>
      <c r="LG454">
        <f>IF(LQ454="1-0",INDEX(Scrape!$E:$E,MATCH('HT 1-0'!KP454,Scrape!$B:$B,0)),"")</f>
        <v/>
      </c>
      <c r="LH454">
        <f>IF(LQ454="1-0",INDEX(Scrape!$F:$F,MATCH('HT 1-0'!KP454,Scrape!$B:$B,0)),"")</f>
        <v/>
      </c>
      <c r="LI454">
        <f>IF(LQ454="1-0",INDEX(Scrape!$G:$G,MATCH('HT 1-0'!KP454,Scrape!$B:$B,0)),"")</f>
        <v/>
      </c>
      <c r="LJ454">
        <f>IF(LQ454="1-0",INDEX(Scrape!$H:$H,MATCH('HT 1-0'!KP454,Scrape!$B:$B,0)),"")</f>
        <v/>
      </c>
      <c r="LK454">
        <f>IF(LQ454="1-0",INDEX(Scrape!$I:$I,MATCH('HT 1-0'!KP454,Scrape!$B:$B,0)),"")</f>
        <v/>
      </c>
      <c r="LL454">
        <f>IF(LQ454="1-0",INDEX(Scrape!$J:$J,MATCH('HT 1-0'!KP454,Scrape!$B:$B,0)),"")</f>
        <v/>
      </c>
      <c r="LM454">
        <f>IF(LQ454="1-0",INDEX(Scrape!$K:$K,MATCH('HT 1-0'!KP454,Scrape!$B:$B,0)),"")</f>
        <v/>
      </c>
      <c r="LN454">
        <f>IF(LQ454="1-0",INDEX(Scrape!$L:$L,MATCH('HT 1-0'!KP454,Scrape!$B:$B,0)),"")</f>
        <v/>
      </c>
      <c r="LO454">
        <f>IF(LQ454="1-0",INDEX(Scrape!$M:$M,MATCH('HT 1-0'!KP454,Scrape!$B:$B,0)),"")</f>
        <v/>
      </c>
      <c r="LP454">
        <f>IF(LQ454="1-0",INDEX(Scrape!$N:$N,MATCH('HT 1-0'!KP454,Scrape!$B:$B,0)),"")</f>
        <v/>
      </c>
      <c r="LQ454">
        <f>INDEX(Scrape!$O:$O,MATCH('HT 1-0'!KP454,Scrape!$B:$B,0))</f>
        <v/>
      </c>
      <c r="LR454">
        <f>(1/LJ454)+(1/LI454)+(1/LH454)</f>
        <v/>
      </c>
      <c r="LS454">
        <f>(1/LG454)+(1/LF454)+(1/LE454)</f>
        <v/>
      </c>
      <c r="LT454" s="8">
        <f>IF(INDEX(#REF!,MATCH(KQ454,#REF!,0))=INDEX(#REF!,MATCH(KQ454,#REF!,0)),INDEX(#REF!,MATCH(KQ454,#REF!,0)),"ERROR")</f>
        <v/>
      </c>
      <c r="LU454" s="4">
        <f>IF(KR454="G",2,IF(KR454="R",0.5,IF(KR454="A",1)))</f>
        <v/>
      </c>
      <c r="LV454" s="4">
        <f>IF(KS454="G",0.5,IF(KS454="R",2,IF(KS454="A",1)))</f>
        <v/>
      </c>
      <c r="LW454" s="4">
        <f>IF(KT454="G",2,IF(KT454="R",0.5,IF(KT454="A",1)))</f>
        <v/>
      </c>
      <c r="LX454" s="4">
        <f>IF(KU454="G",0.5,IF(KU454="R",2,IF(KU454="A",1)))</f>
        <v/>
      </c>
      <c r="LY454" s="7">
        <f>(LK454*(LU454+LX454)+(LL454*(LU454+LX454)))</f>
        <v/>
      </c>
      <c r="LZ454" s="7">
        <f>(LN454*(LV454+LW454)+(LO454*(LV454+LW454)))</f>
        <v/>
      </c>
      <c r="MA454" s="11">
        <f>LY454-LZ454</f>
        <v/>
      </c>
      <c r="MB454" s="5">
        <f>MA454+2</f>
        <v/>
      </c>
      <c r="MC454" s="6">
        <f>MA454-2</f>
        <v/>
      </c>
      <c r="MD454" s="4">
        <f>LE454</f>
        <v/>
      </c>
      <c r="ME454" s="9">
        <f>IF(MD454=0,1000,MD454+0.75)</f>
        <v/>
      </c>
      <c r="MF454" s="10">
        <f>IF(MD454=0,0,MD454-0.75)</f>
        <v/>
      </c>
      <c r="MG454" s="4">
        <f>((LM454*(LU454+LX454))-((LP454*(LV454+LW454))))</f>
        <v/>
      </c>
      <c r="MH454" s="9">
        <f>MG454*1.2</f>
        <v/>
      </c>
      <c r="MI454" s="10">
        <f>MG454*0.8</f>
        <v/>
      </c>
      <c r="MJ454">
        <f>IFERROR(NX454,"")</f>
        <v/>
      </c>
      <c r="MK454">
        <f>IFERROR(NY454,"")</f>
        <v/>
      </c>
      <c r="ML454">
        <f>IFERROR(NZ454,"")</f>
        <v/>
      </c>
      <c r="MM454">
        <f>IFERROR(OA454,"")</f>
        <v/>
      </c>
      <c r="MN454">
        <f>IFERROR(OB454,"")</f>
        <v/>
      </c>
      <c r="MO454">
        <f>IFERROR(OC454,"")</f>
        <v/>
      </c>
      <c r="MP454" s="1">
        <f>COUNTIFS(#REF!,LT454,#REF!,1,#REF!,"&gt;="&amp;MC454,#REF!,"&lt;="&amp;MB454,#REF!,"&lt;="&amp;ME454,#REF!,"&gt;="&amp;MF454,#REF!,"="&amp;KV454,#REF!,"="&amp;KX454)</f>
        <v/>
      </c>
      <c r="MQ454" s="1">
        <f>COUNTIFS(#REF!,LT454,#REF!,0,#REF!,"&gt;="&amp;MC454,#REF!,"&lt;="&amp;MB454,#REF!,"&lt;="&amp;ME454,#REF!,"&gt;="&amp;MF454,#REF!,"="&amp;KV454,#REF!,"="&amp;KX454)</f>
        <v/>
      </c>
      <c r="MR454" s="1">
        <f>COUNTIFS(#REF!,LT454,#REF!,1,#REF!,"&gt;="&amp;MC454,#REF!,"&lt;="&amp;MB454,#REF!,"&lt;="&amp;ME454,#REF!,"&gt;="&amp;MF454,#REF!,"="&amp;KW454,#REF!,"="&amp;KY454)</f>
        <v/>
      </c>
      <c r="MS454" s="1">
        <f>COUNTIFS(#REF!,LT454,#REF!,0,#REF!,"&gt;="&amp;MC454,#REF!,"&lt;="&amp;MB454,#REF!,"&lt;="&amp;ME454,#REF!,"&gt;="&amp;MF454,#REF!,"="&amp;KW454,#REF!,"="&amp;KY454)</f>
        <v/>
      </c>
      <c r="MT454" s="1">
        <f>COUNTIFS(#REF!,LT454,#REF!,1,#REF!,"&gt;="&amp;MI454,#REF!,"&lt;="&amp;MH454,#REF!,"&lt;="&amp;ME454,#REF!,"&gt;="&amp;MF454)</f>
        <v/>
      </c>
      <c r="MU454" s="1">
        <f>COUNTIFS(#REF!,LT454,#REF!,0,#REF!,"&gt;="&amp;MI454,#REF!,"&lt;="&amp;MH454,#REF!,"&lt;="&amp;ME454,#REF!,"&gt;="&amp;MF454)</f>
        <v/>
      </c>
      <c r="MV454" s="1">
        <f>COUNTIFS(#REF!,LT454,#REF!,1,#REF!,"&gt;="&amp;MI454,#REF!,"&lt;="&amp;MH454,#REF!,"="&amp;KZ454,#REF!,"="&amp;LA454,#REF!,"&lt;="&amp;ME454,#REF!,"&gt;="&amp;MF454)</f>
        <v/>
      </c>
      <c r="MW454" s="1">
        <f>COUNTIFS(#REF!,LT454,#REF!,0,#REF!,"&gt;="&amp;MI454,#REF!,"&lt;="&amp;MH454,#REF!,"="&amp;KZ454,#REF!,"="&amp;LA454,#REF!,"&lt;="&amp;ME454,#REF!,"&gt;="&amp;MF454)</f>
        <v/>
      </c>
      <c r="MX454" s="1">
        <f>COUNTIFS(#REF!,LT454,#REF!,1,#REF!,"&gt;="&amp;MC454,#REF!,"&lt;="&amp;MB454,#REF!,"&lt;="&amp;ME454,#REF!,"&gt;="&amp;MF454)</f>
        <v/>
      </c>
      <c r="MY454" s="1">
        <f>COUNTIFS(#REF!,LT454,#REF!,0,#REF!,"&gt;="&amp;MC454,#REF!,"&lt;="&amp;MB454,#REF!,"&lt;="&amp;ME454,#REF!,"&gt;="&amp;MF454)</f>
        <v/>
      </c>
      <c r="MZ454" s="1">
        <f>COUNTIFS(#REF!,LT454,#REF!,1,#REF!,"&lt;="&amp;ME454,#REF!,"&gt;="&amp;MF454,#REF!,"="&amp;KV454,#REF!,"="&amp;KX454)</f>
        <v/>
      </c>
      <c r="NA454" s="1">
        <f>COUNTIFS(#REF!,LT454,#REF!,0,#REF!,"&lt;="&amp;ME454,#REF!,"&gt;="&amp;MF454,#REF!,"="&amp;KV454,#REF!,"="&amp;KX454)</f>
        <v/>
      </c>
      <c r="NB454" s="1">
        <f>COUNTIFS(#REF!,LT454,#REF!,1,#REF!,"&lt;="&amp;ME454,#REF!,"&gt;="&amp;MF454,#REF!,"="&amp;KW454,#REF!,"="&amp;KY454)</f>
        <v/>
      </c>
      <c r="NC454" s="1">
        <f>COUNTIFS(#REF!,LT454,#REF!,0,#REF!,"&lt;="&amp;ME454,#REF!,"&gt;="&amp;MF454,#REF!,"="&amp;KW454,#REF!,"="&amp;KY454)</f>
        <v/>
      </c>
      <c r="ND454" s="1">
        <f>MP454+MR454+MT454+MV454+MX454+MZ454+NB454</f>
        <v/>
      </c>
      <c r="NE454" s="1">
        <f>MQ454+MS454+MU454+MW454+MY454+NA454+NC454</f>
        <v/>
      </c>
      <c r="NF454" s="1">
        <f>ND454+NE454</f>
        <v/>
      </c>
      <c r="NG454" s="33">
        <f>ND454/(ND454+NE454)</f>
        <v/>
      </c>
      <c r="NH454" s="3">
        <f>1/NG454</f>
        <v/>
      </c>
      <c r="NI454" s="1">
        <f>LH454</f>
        <v/>
      </c>
      <c r="NJ454" s="79">
        <f>((1-NG454)*(1/(NI454-1))*0.98-(NG454*1))</f>
        <v/>
      </c>
      <c r="NK454" s="34">
        <f>IF(LR454&lt;0.9,0,IF(AND(LR454&gt;1.1),0,1))</f>
        <v/>
      </c>
      <c r="NL454" s="34">
        <f>IF(LS454&lt;0.9,0,IF(AND(LS454&gt;1.1),0,1))</f>
        <v/>
      </c>
      <c r="NM454" s="32">
        <f>IF(NF454&gt;99,1,0)</f>
        <v/>
      </c>
      <c r="NN454" s="32">
        <f>IF(NJ454&gt;0.0799,1,0)</f>
        <v/>
      </c>
      <c r="NO454" s="32">
        <f>IF(NJ454&gt;NQ454,1,0)</f>
        <v/>
      </c>
      <c r="NP454" s="32">
        <f>NM454+NN454+NO454+NK454+NL454</f>
        <v/>
      </c>
      <c r="NQ454" s="79">
        <f>(((100*NG454)*(NI454-1)*0.98)-((1-NG454)*100))/100</f>
        <v/>
      </c>
      <c r="NR454" s="34">
        <f>IF(LR454&lt;0.9,0,IF(AND(LR454&gt;1.1),0,1))</f>
        <v/>
      </c>
      <c r="NS454" s="34">
        <f>IF(LS454&lt;0.9,0,IF(AND(LS454&gt;1.1),0,1))</f>
        <v/>
      </c>
      <c r="NT454" s="32">
        <f>IF(NF454&gt;99,1,0)</f>
        <v/>
      </c>
      <c r="NU454" s="32">
        <f>IF(NQ454&gt;0.0799,1,0)</f>
        <v/>
      </c>
      <c r="NV454" s="32">
        <f>IF(NQ454&gt;NJ454,1,0)</f>
        <v/>
      </c>
      <c r="NW454" s="32">
        <f>NT454+NU454+NV454+NR454+NS454</f>
        <v/>
      </c>
      <c r="NX454">
        <f>IF(NP454=5,"LayHome1-0",IF(AND(NW454=5),"BackHome1-0",""))</f>
        <v/>
      </c>
      <c r="NY454">
        <f>IF(NP454=5,KN454,IF(AND(NW454=5),KN454,""))</f>
        <v/>
      </c>
      <c r="NZ454">
        <f>IF(NP454=5,"Match Odds",IF(AND(NW454=5),"Match Odds",""))</f>
        <v/>
      </c>
      <c r="OA454">
        <f>IF(NP454=5,KP454,IF(AND(NW454=5),KP454,""))</f>
        <v/>
      </c>
      <c r="OB454">
        <f>IF(NP454=5,"MATCH_ODDS",IF(AND(NW454=5),"MATCH_ODDS",""))</f>
        <v/>
      </c>
      <c r="OC454">
        <f>IF(NP454=5,"LAY",IF(AND(NW454=5),"BACK",""))</f>
        <v/>
      </c>
    </row>
    <row r="455" ht="16.5" customHeight="1" thickBot="1" thickTop="1">
      <c r="A455" s="2" t="n"/>
      <c r="KN455" s="1">
        <f>IF(INDEX(#REF!,MATCH('HT 1-0'!D455,#REF!,0))=INDEX(#REF!,MATCH('HT 1-0'!D455,#REF!,0)),INDEX(#REF!,MATCH('HT 1-0'!D455,#REF!,0)),"ERROR")</f>
        <v/>
      </c>
      <c r="KO455" s="1">
        <f>IF(INDEX(#REF!,MATCH('HT 1-0'!E455,#REF!,0))=INDEX(#REF!,MATCH('HT 1-0'!E455,#REF!,0)),INDEX(#REF!,MATCH('HT 1-0'!E455,#REF!,0)),"ERROR")</f>
        <v/>
      </c>
      <c r="KP455" s="1">
        <f>KN455&amp;" v "&amp;KO455</f>
        <v/>
      </c>
      <c r="KQ455">
        <f>B455&amp;"_"&amp;C455</f>
        <v/>
      </c>
      <c r="KR455" s="1">
        <f>IF((HW455/KK455)&lt;0.335,"G",IF((HW455/KK455)&gt;0.67,"R","A"))</f>
        <v/>
      </c>
      <c r="KS455" s="1">
        <f>IF((HX455/KK455)&lt;0.335,"G",IF((HX455/KK455)&gt;0.67,"R","A"))</f>
        <v/>
      </c>
      <c r="KT455" s="1">
        <f>IF((IH455/KK455)&lt;0.335,"G",IF((IH455/KK455)&gt;0.67,"R","A"))</f>
        <v/>
      </c>
      <c r="KU455" s="1">
        <f>IF((II455/KK455)&lt;0.335,"G",IF((II455/KK455)&gt;0.67,"R","A"))</f>
        <v/>
      </c>
      <c r="KV455" s="1">
        <f>IF((HZ455/KK455)&lt;0.335,"G",IF((HZ455/KK455)&gt;0.67,"R","A"))</f>
        <v/>
      </c>
      <c r="KW455" s="1">
        <f>IF((HY455/KK455)&lt;0.335,"G",IF((HY455/KK455)&gt;0.67,"R","A"))</f>
        <v/>
      </c>
      <c r="KX455" s="1">
        <f>IF((IK455/KK455)&lt;0.335,"G",IF((IK455/KK455)&gt;0.67,"R","A"))</f>
        <v/>
      </c>
      <c r="KY455" s="1">
        <f>IF((IJ455/KK455)&lt;0.335,"G",IF((IJ455/KK455)&gt;0.67,"R","A"))</f>
        <v/>
      </c>
      <c r="KZ455" s="1">
        <f>IF((HQ455/KK455)&lt;0.335,"G",IF((HQ455/KK455)&gt;0.67,"R","A"))</f>
        <v/>
      </c>
      <c r="LA455" s="1">
        <f>IF((IB455/KK455)&lt;0.335,"G",IF((IB455/KK455)&gt;0.67,"R","A"))</f>
        <v/>
      </c>
      <c r="LB455">
        <f>IF(LQ455="1-0",INDEX(Scrape!#REF!,MATCH('HT 1-0'!KP455,Scrape!$B:$B,0)),"")</f>
        <v/>
      </c>
      <c r="LC455">
        <f>IF(LQ455="1-0",INDEX(Scrape!$A:$A,MATCH('HT 1-0'!KP455,Scrape!$B:$B,0)),"")</f>
        <v/>
      </c>
      <c r="LD455">
        <f>IF(LQ455="1-0",INDEX(Scrape!$B:$B,MATCH('HT 1-0'!KP455,Scrape!$B:$B,0)),"")</f>
        <v/>
      </c>
      <c r="LE455">
        <f>IF(LQ455="1-0",INDEX(Scrape!$C:$C,MATCH('HT 1-0'!KP455,Scrape!$B:$B,0)),"")</f>
        <v/>
      </c>
      <c r="LF455">
        <f>IF(LQ455="1-0",INDEX(Scrape!$D:$D,MATCH('HT 1-0'!KP455,Scrape!$B:$B,0)),"")</f>
        <v/>
      </c>
      <c r="LG455">
        <f>IF(LQ455="1-0",INDEX(Scrape!$E:$E,MATCH('HT 1-0'!KP455,Scrape!$B:$B,0)),"")</f>
        <v/>
      </c>
      <c r="LH455">
        <f>IF(LQ455="1-0",INDEX(Scrape!$F:$F,MATCH('HT 1-0'!KP455,Scrape!$B:$B,0)),"")</f>
        <v/>
      </c>
      <c r="LI455">
        <f>IF(LQ455="1-0",INDEX(Scrape!$G:$G,MATCH('HT 1-0'!KP455,Scrape!$B:$B,0)),"")</f>
        <v/>
      </c>
      <c r="LJ455">
        <f>IF(LQ455="1-0",INDEX(Scrape!$H:$H,MATCH('HT 1-0'!KP455,Scrape!$B:$B,0)),"")</f>
        <v/>
      </c>
      <c r="LK455">
        <f>IF(LQ455="1-0",INDEX(Scrape!$I:$I,MATCH('HT 1-0'!KP455,Scrape!$B:$B,0)),"")</f>
        <v/>
      </c>
      <c r="LL455">
        <f>IF(LQ455="1-0",INDEX(Scrape!$J:$J,MATCH('HT 1-0'!KP455,Scrape!$B:$B,0)),"")</f>
        <v/>
      </c>
      <c r="LM455">
        <f>IF(LQ455="1-0",INDEX(Scrape!$K:$K,MATCH('HT 1-0'!KP455,Scrape!$B:$B,0)),"")</f>
        <v/>
      </c>
      <c r="LN455">
        <f>IF(LQ455="1-0",INDEX(Scrape!$L:$L,MATCH('HT 1-0'!KP455,Scrape!$B:$B,0)),"")</f>
        <v/>
      </c>
      <c r="LO455">
        <f>IF(LQ455="1-0",INDEX(Scrape!$M:$M,MATCH('HT 1-0'!KP455,Scrape!$B:$B,0)),"")</f>
        <v/>
      </c>
      <c r="LP455">
        <f>IF(LQ455="1-0",INDEX(Scrape!$N:$N,MATCH('HT 1-0'!KP455,Scrape!$B:$B,0)),"")</f>
        <v/>
      </c>
      <c r="LQ455">
        <f>INDEX(Scrape!$O:$O,MATCH('HT 1-0'!KP455,Scrape!$B:$B,0))</f>
        <v/>
      </c>
      <c r="LR455">
        <f>(1/LJ455)+(1/LI455)+(1/LH455)</f>
        <v/>
      </c>
      <c r="LS455">
        <f>(1/LG455)+(1/LF455)+(1/LE455)</f>
        <v/>
      </c>
      <c r="LT455" s="8">
        <f>IF(INDEX(#REF!,MATCH(KQ455,#REF!,0))=INDEX(#REF!,MATCH(KQ455,#REF!,0)),INDEX(#REF!,MATCH(KQ455,#REF!,0)),"ERROR")</f>
        <v/>
      </c>
      <c r="LU455" s="4">
        <f>IF(KR455="G",2,IF(KR455="R",0.5,IF(KR455="A",1)))</f>
        <v/>
      </c>
      <c r="LV455" s="4">
        <f>IF(KS455="G",0.5,IF(KS455="R",2,IF(KS455="A",1)))</f>
        <v/>
      </c>
      <c r="LW455" s="4">
        <f>IF(KT455="G",2,IF(KT455="R",0.5,IF(KT455="A",1)))</f>
        <v/>
      </c>
      <c r="LX455" s="4">
        <f>IF(KU455="G",0.5,IF(KU455="R",2,IF(KU455="A",1)))</f>
        <v/>
      </c>
      <c r="LY455" s="7">
        <f>(LK455*(LU455+LX455)+(LL455*(LU455+LX455)))</f>
        <v/>
      </c>
      <c r="LZ455" s="7">
        <f>(LN455*(LV455+LW455)+(LO455*(LV455+LW455)))</f>
        <v/>
      </c>
      <c r="MA455" s="11">
        <f>LY455-LZ455</f>
        <v/>
      </c>
      <c r="MB455" s="5">
        <f>MA455+2</f>
        <v/>
      </c>
      <c r="MC455" s="6">
        <f>MA455-2</f>
        <v/>
      </c>
      <c r="MD455" s="4">
        <f>LE455</f>
        <v/>
      </c>
      <c r="ME455" s="9">
        <f>IF(MD455=0,1000,MD455+0.75)</f>
        <v/>
      </c>
      <c r="MF455" s="10">
        <f>IF(MD455=0,0,MD455-0.75)</f>
        <v/>
      </c>
      <c r="MG455" s="4">
        <f>((LM455*(LU455+LX455))-((LP455*(LV455+LW455))))</f>
        <v/>
      </c>
      <c r="MH455" s="9">
        <f>MG455*1.2</f>
        <v/>
      </c>
      <c r="MI455" s="10">
        <f>MG455*0.8</f>
        <v/>
      </c>
      <c r="MJ455">
        <f>IFERROR(NX455,"")</f>
        <v/>
      </c>
      <c r="MK455">
        <f>IFERROR(NY455,"")</f>
        <v/>
      </c>
      <c r="ML455">
        <f>IFERROR(NZ455,"")</f>
        <v/>
      </c>
      <c r="MM455">
        <f>IFERROR(OA455,"")</f>
        <v/>
      </c>
      <c r="MN455">
        <f>IFERROR(OB455,"")</f>
        <v/>
      </c>
      <c r="MO455">
        <f>IFERROR(OC455,"")</f>
        <v/>
      </c>
      <c r="MP455" s="1">
        <f>COUNTIFS(#REF!,LT455,#REF!,1,#REF!,"&gt;="&amp;MC455,#REF!,"&lt;="&amp;MB455,#REF!,"&lt;="&amp;ME455,#REF!,"&gt;="&amp;MF455,#REF!,"="&amp;KV455,#REF!,"="&amp;KX455)</f>
        <v/>
      </c>
      <c r="MQ455" s="1">
        <f>COUNTIFS(#REF!,LT455,#REF!,0,#REF!,"&gt;="&amp;MC455,#REF!,"&lt;="&amp;MB455,#REF!,"&lt;="&amp;ME455,#REF!,"&gt;="&amp;MF455,#REF!,"="&amp;KV455,#REF!,"="&amp;KX455)</f>
        <v/>
      </c>
      <c r="MR455" s="1">
        <f>COUNTIFS(#REF!,LT455,#REF!,1,#REF!,"&gt;="&amp;MC455,#REF!,"&lt;="&amp;MB455,#REF!,"&lt;="&amp;ME455,#REF!,"&gt;="&amp;MF455,#REF!,"="&amp;KW455,#REF!,"="&amp;KY455)</f>
        <v/>
      </c>
      <c r="MS455" s="1">
        <f>COUNTIFS(#REF!,LT455,#REF!,0,#REF!,"&gt;="&amp;MC455,#REF!,"&lt;="&amp;MB455,#REF!,"&lt;="&amp;ME455,#REF!,"&gt;="&amp;MF455,#REF!,"="&amp;KW455,#REF!,"="&amp;KY455)</f>
        <v/>
      </c>
      <c r="MT455" s="1">
        <f>COUNTIFS(#REF!,LT455,#REF!,1,#REF!,"&gt;="&amp;MI455,#REF!,"&lt;="&amp;MH455,#REF!,"&lt;="&amp;ME455,#REF!,"&gt;="&amp;MF455)</f>
        <v/>
      </c>
      <c r="MU455" s="1">
        <f>COUNTIFS(#REF!,LT455,#REF!,0,#REF!,"&gt;="&amp;MI455,#REF!,"&lt;="&amp;MH455,#REF!,"&lt;="&amp;ME455,#REF!,"&gt;="&amp;MF455)</f>
        <v/>
      </c>
      <c r="MV455" s="1">
        <f>COUNTIFS(#REF!,LT455,#REF!,1,#REF!,"&gt;="&amp;MI455,#REF!,"&lt;="&amp;MH455,#REF!,"="&amp;KZ455,#REF!,"="&amp;LA455,#REF!,"&lt;="&amp;ME455,#REF!,"&gt;="&amp;MF455)</f>
        <v/>
      </c>
      <c r="MW455" s="1">
        <f>COUNTIFS(#REF!,LT455,#REF!,0,#REF!,"&gt;="&amp;MI455,#REF!,"&lt;="&amp;MH455,#REF!,"="&amp;KZ455,#REF!,"="&amp;LA455,#REF!,"&lt;="&amp;ME455,#REF!,"&gt;="&amp;MF455)</f>
        <v/>
      </c>
      <c r="MX455" s="1">
        <f>COUNTIFS(#REF!,LT455,#REF!,1,#REF!,"&gt;="&amp;MC455,#REF!,"&lt;="&amp;MB455,#REF!,"&lt;="&amp;ME455,#REF!,"&gt;="&amp;MF455)</f>
        <v/>
      </c>
      <c r="MY455" s="1">
        <f>COUNTIFS(#REF!,LT455,#REF!,0,#REF!,"&gt;="&amp;MC455,#REF!,"&lt;="&amp;MB455,#REF!,"&lt;="&amp;ME455,#REF!,"&gt;="&amp;MF455)</f>
        <v/>
      </c>
      <c r="MZ455" s="1">
        <f>COUNTIFS(#REF!,LT455,#REF!,1,#REF!,"&lt;="&amp;ME455,#REF!,"&gt;="&amp;MF455,#REF!,"="&amp;KV455,#REF!,"="&amp;KX455)</f>
        <v/>
      </c>
      <c r="NA455" s="1">
        <f>COUNTIFS(#REF!,LT455,#REF!,0,#REF!,"&lt;="&amp;ME455,#REF!,"&gt;="&amp;MF455,#REF!,"="&amp;KV455,#REF!,"="&amp;KX455)</f>
        <v/>
      </c>
      <c r="NB455" s="1">
        <f>COUNTIFS(#REF!,LT455,#REF!,1,#REF!,"&lt;="&amp;ME455,#REF!,"&gt;="&amp;MF455,#REF!,"="&amp;KW455,#REF!,"="&amp;KY455)</f>
        <v/>
      </c>
      <c r="NC455" s="1">
        <f>COUNTIFS(#REF!,LT455,#REF!,0,#REF!,"&lt;="&amp;ME455,#REF!,"&gt;="&amp;MF455,#REF!,"="&amp;KW455,#REF!,"="&amp;KY455)</f>
        <v/>
      </c>
      <c r="ND455" s="1">
        <f>MP455+MR455+MT455+MV455+MX455+MZ455+NB455</f>
        <v/>
      </c>
      <c r="NE455" s="1">
        <f>MQ455+MS455+MU455+MW455+MY455+NA455+NC455</f>
        <v/>
      </c>
      <c r="NF455" s="1">
        <f>ND455+NE455</f>
        <v/>
      </c>
      <c r="NG455" s="33">
        <f>ND455/(ND455+NE455)</f>
        <v/>
      </c>
      <c r="NH455" s="3">
        <f>1/NG455</f>
        <v/>
      </c>
      <c r="NI455" s="1">
        <f>LH455</f>
        <v/>
      </c>
      <c r="NJ455" s="79">
        <f>((1-NG455)*(1/(NI455-1))*0.98-(NG455*1))</f>
        <v/>
      </c>
      <c r="NK455" s="34">
        <f>IF(LR455&lt;0.9,0,IF(AND(LR455&gt;1.1),0,1))</f>
        <v/>
      </c>
      <c r="NL455" s="34">
        <f>IF(LS455&lt;0.9,0,IF(AND(LS455&gt;1.1),0,1))</f>
        <v/>
      </c>
      <c r="NM455" s="32">
        <f>IF(NF455&gt;99,1,0)</f>
        <v/>
      </c>
      <c r="NN455" s="32">
        <f>IF(NJ455&gt;0.0799,1,0)</f>
        <v/>
      </c>
      <c r="NO455" s="32">
        <f>IF(NJ455&gt;NQ455,1,0)</f>
        <v/>
      </c>
      <c r="NP455" s="32">
        <f>NM455+NN455+NO455+NK455+NL455</f>
        <v/>
      </c>
      <c r="NQ455" s="79">
        <f>(((100*NG455)*(NI455-1)*0.98)-((1-NG455)*100))/100</f>
        <v/>
      </c>
      <c r="NR455" s="34">
        <f>IF(LR455&lt;0.9,0,IF(AND(LR455&gt;1.1),0,1))</f>
        <v/>
      </c>
      <c r="NS455" s="34">
        <f>IF(LS455&lt;0.9,0,IF(AND(LS455&gt;1.1),0,1))</f>
        <v/>
      </c>
      <c r="NT455" s="32">
        <f>IF(NF455&gt;99,1,0)</f>
        <v/>
      </c>
      <c r="NU455" s="32">
        <f>IF(NQ455&gt;0.0799,1,0)</f>
        <v/>
      </c>
      <c r="NV455" s="32">
        <f>IF(NQ455&gt;NJ455,1,0)</f>
        <v/>
      </c>
      <c r="NW455" s="32">
        <f>NT455+NU455+NV455+NR455+NS455</f>
        <v/>
      </c>
      <c r="NX455">
        <f>IF(NP455=5,"LayHome1-0",IF(AND(NW455=5),"BackHome1-0",""))</f>
        <v/>
      </c>
      <c r="NY455">
        <f>IF(NP455=5,KN455,IF(AND(NW455=5),KN455,""))</f>
        <v/>
      </c>
      <c r="NZ455">
        <f>IF(NP455=5,"Match Odds",IF(AND(NW455=5),"Match Odds",""))</f>
        <v/>
      </c>
      <c r="OA455">
        <f>IF(NP455=5,KP455,IF(AND(NW455=5),KP455,""))</f>
        <v/>
      </c>
      <c r="OB455">
        <f>IF(NP455=5,"MATCH_ODDS",IF(AND(NW455=5),"MATCH_ODDS",""))</f>
        <v/>
      </c>
      <c r="OC455">
        <f>IF(NP455=5,"LAY",IF(AND(NW455=5),"BACK",""))</f>
        <v/>
      </c>
    </row>
    <row r="456" ht="16.5" customHeight="1" thickBot="1" thickTop="1">
      <c r="A456" s="2" t="n"/>
      <c r="KN456" s="1">
        <f>IF(INDEX(#REF!,MATCH('HT 1-0'!D456,#REF!,0))=INDEX(#REF!,MATCH('HT 1-0'!D456,#REF!,0)),INDEX(#REF!,MATCH('HT 1-0'!D456,#REF!,0)),"ERROR")</f>
        <v/>
      </c>
      <c r="KO456" s="1">
        <f>IF(INDEX(#REF!,MATCH('HT 1-0'!E456,#REF!,0))=INDEX(#REF!,MATCH('HT 1-0'!E456,#REF!,0)),INDEX(#REF!,MATCH('HT 1-0'!E456,#REF!,0)),"ERROR")</f>
        <v/>
      </c>
      <c r="KP456" s="1">
        <f>KN456&amp;" v "&amp;KO456</f>
        <v/>
      </c>
      <c r="KQ456">
        <f>B456&amp;"_"&amp;C456</f>
        <v/>
      </c>
      <c r="KR456" s="1">
        <f>IF((HW456/KK456)&lt;0.335,"G",IF((HW456/KK456)&gt;0.67,"R","A"))</f>
        <v/>
      </c>
      <c r="KS456" s="1">
        <f>IF((HX456/KK456)&lt;0.335,"G",IF((HX456/KK456)&gt;0.67,"R","A"))</f>
        <v/>
      </c>
      <c r="KT456" s="1">
        <f>IF((IH456/KK456)&lt;0.335,"G",IF((IH456/KK456)&gt;0.67,"R","A"))</f>
        <v/>
      </c>
      <c r="KU456" s="1">
        <f>IF((II456/KK456)&lt;0.335,"G",IF((II456/KK456)&gt;0.67,"R","A"))</f>
        <v/>
      </c>
      <c r="KV456" s="1">
        <f>IF((HZ456/KK456)&lt;0.335,"G",IF((HZ456/KK456)&gt;0.67,"R","A"))</f>
        <v/>
      </c>
      <c r="KW456" s="1">
        <f>IF((HY456/KK456)&lt;0.335,"G",IF((HY456/KK456)&gt;0.67,"R","A"))</f>
        <v/>
      </c>
      <c r="KX456" s="1">
        <f>IF((IK456/KK456)&lt;0.335,"G",IF((IK456/KK456)&gt;0.67,"R","A"))</f>
        <v/>
      </c>
      <c r="KY456" s="1">
        <f>IF((IJ456/KK456)&lt;0.335,"G",IF((IJ456/KK456)&gt;0.67,"R","A"))</f>
        <v/>
      </c>
      <c r="KZ456" s="1">
        <f>IF((HQ456/KK456)&lt;0.335,"G",IF((HQ456/KK456)&gt;0.67,"R","A"))</f>
        <v/>
      </c>
      <c r="LA456" s="1">
        <f>IF((IB456/KK456)&lt;0.335,"G",IF((IB456/KK456)&gt;0.67,"R","A"))</f>
        <v/>
      </c>
      <c r="LB456">
        <f>IF(LQ456="1-0",INDEX(Scrape!#REF!,MATCH('HT 1-0'!KP456,Scrape!$B:$B,0)),"")</f>
        <v/>
      </c>
      <c r="LC456">
        <f>IF(LQ456="1-0",INDEX(Scrape!$A:$A,MATCH('HT 1-0'!KP456,Scrape!$B:$B,0)),"")</f>
        <v/>
      </c>
      <c r="LD456">
        <f>IF(LQ456="1-0",INDEX(Scrape!$B:$B,MATCH('HT 1-0'!KP456,Scrape!$B:$B,0)),"")</f>
        <v/>
      </c>
      <c r="LE456">
        <f>IF(LQ456="1-0",INDEX(Scrape!$C:$C,MATCH('HT 1-0'!KP456,Scrape!$B:$B,0)),"")</f>
        <v/>
      </c>
      <c r="LF456">
        <f>IF(LQ456="1-0",INDEX(Scrape!$D:$D,MATCH('HT 1-0'!KP456,Scrape!$B:$B,0)),"")</f>
        <v/>
      </c>
      <c r="LG456">
        <f>IF(LQ456="1-0",INDEX(Scrape!$E:$E,MATCH('HT 1-0'!KP456,Scrape!$B:$B,0)),"")</f>
        <v/>
      </c>
      <c r="LH456">
        <f>IF(LQ456="1-0",INDEX(Scrape!$F:$F,MATCH('HT 1-0'!KP456,Scrape!$B:$B,0)),"")</f>
        <v/>
      </c>
      <c r="LI456">
        <f>IF(LQ456="1-0",INDEX(Scrape!$G:$G,MATCH('HT 1-0'!KP456,Scrape!$B:$B,0)),"")</f>
        <v/>
      </c>
      <c r="LJ456">
        <f>IF(LQ456="1-0",INDEX(Scrape!$H:$H,MATCH('HT 1-0'!KP456,Scrape!$B:$B,0)),"")</f>
        <v/>
      </c>
      <c r="LK456">
        <f>IF(LQ456="1-0",INDEX(Scrape!$I:$I,MATCH('HT 1-0'!KP456,Scrape!$B:$B,0)),"")</f>
        <v/>
      </c>
      <c r="LL456">
        <f>IF(LQ456="1-0",INDEX(Scrape!$J:$J,MATCH('HT 1-0'!KP456,Scrape!$B:$B,0)),"")</f>
        <v/>
      </c>
      <c r="LM456">
        <f>IF(LQ456="1-0",INDEX(Scrape!$K:$K,MATCH('HT 1-0'!KP456,Scrape!$B:$B,0)),"")</f>
        <v/>
      </c>
      <c r="LN456">
        <f>IF(LQ456="1-0",INDEX(Scrape!$L:$L,MATCH('HT 1-0'!KP456,Scrape!$B:$B,0)),"")</f>
        <v/>
      </c>
      <c r="LO456">
        <f>IF(LQ456="1-0",INDEX(Scrape!$M:$M,MATCH('HT 1-0'!KP456,Scrape!$B:$B,0)),"")</f>
        <v/>
      </c>
      <c r="LP456">
        <f>IF(LQ456="1-0",INDEX(Scrape!$N:$N,MATCH('HT 1-0'!KP456,Scrape!$B:$B,0)),"")</f>
        <v/>
      </c>
      <c r="LQ456">
        <f>INDEX(Scrape!$O:$O,MATCH('HT 1-0'!KP456,Scrape!$B:$B,0))</f>
        <v/>
      </c>
      <c r="LR456">
        <f>(1/LJ456)+(1/LI456)+(1/LH456)</f>
        <v/>
      </c>
      <c r="LS456">
        <f>(1/LG456)+(1/LF456)+(1/LE456)</f>
        <v/>
      </c>
      <c r="LT456" s="8">
        <f>IF(INDEX(#REF!,MATCH(KQ456,#REF!,0))=INDEX(#REF!,MATCH(KQ456,#REF!,0)),INDEX(#REF!,MATCH(KQ456,#REF!,0)),"ERROR")</f>
        <v/>
      </c>
      <c r="LU456" s="4">
        <f>IF(KR456="G",2,IF(KR456="R",0.5,IF(KR456="A",1)))</f>
        <v/>
      </c>
      <c r="LV456" s="4">
        <f>IF(KS456="G",0.5,IF(KS456="R",2,IF(KS456="A",1)))</f>
        <v/>
      </c>
      <c r="LW456" s="4">
        <f>IF(KT456="G",2,IF(KT456="R",0.5,IF(KT456="A",1)))</f>
        <v/>
      </c>
      <c r="LX456" s="4">
        <f>IF(KU456="G",0.5,IF(KU456="R",2,IF(KU456="A",1)))</f>
        <v/>
      </c>
      <c r="LY456" s="7">
        <f>(LK456*(LU456+LX456)+(LL456*(LU456+LX456)))</f>
        <v/>
      </c>
      <c r="LZ456" s="7">
        <f>(LN456*(LV456+LW456)+(LO456*(LV456+LW456)))</f>
        <v/>
      </c>
      <c r="MA456" s="11">
        <f>LY456-LZ456</f>
        <v/>
      </c>
      <c r="MB456" s="5">
        <f>MA456+2</f>
        <v/>
      </c>
      <c r="MC456" s="6">
        <f>MA456-2</f>
        <v/>
      </c>
      <c r="MD456" s="4">
        <f>LE456</f>
        <v/>
      </c>
      <c r="ME456" s="9">
        <f>IF(MD456=0,1000,MD456+0.75)</f>
        <v/>
      </c>
      <c r="MF456" s="10">
        <f>IF(MD456=0,0,MD456-0.75)</f>
        <v/>
      </c>
      <c r="MG456" s="4">
        <f>((LM456*(LU456+LX456))-((LP456*(LV456+LW456))))</f>
        <v/>
      </c>
      <c r="MH456" s="9">
        <f>MG456*1.2</f>
        <v/>
      </c>
      <c r="MI456" s="10">
        <f>MG456*0.8</f>
        <v/>
      </c>
      <c r="MJ456">
        <f>IFERROR(NX456,"")</f>
        <v/>
      </c>
      <c r="MK456">
        <f>IFERROR(NY456,"")</f>
        <v/>
      </c>
      <c r="ML456">
        <f>IFERROR(NZ456,"")</f>
        <v/>
      </c>
      <c r="MM456">
        <f>IFERROR(OA456,"")</f>
        <v/>
      </c>
      <c r="MN456">
        <f>IFERROR(OB456,"")</f>
        <v/>
      </c>
      <c r="MO456">
        <f>IFERROR(OC456,"")</f>
        <v/>
      </c>
      <c r="MP456" s="1">
        <f>COUNTIFS(#REF!,LT456,#REF!,1,#REF!,"&gt;="&amp;MC456,#REF!,"&lt;="&amp;MB456,#REF!,"&lt;="&amp;ME456,#REF!,"&gt;="&amp;MF456,#REF!,"="&amp;KV456,#REF!,"="&amp;KX456)</f>
        <v/>
      </c>
      <c r="MQ456" s="1">
        <f>COUNTIFS(#REF!,LT456,#REF!,0,#REF!,"&gt;="&amp;MC456,#REF!,"&lt;="&amp;MB456,#REF!,"&lt;="&amp;ME456,#REF!,"&gt;="&amp;MF456,#REF!,"="&amp;KV456,#REF!,"="&amp;KX456)</f>
        <v/>
      </c>
      <c r="MR456" s="1">
        <f>COUNTIFS(#REF!,LT456,#REF!,1,#REF!,"&gt;="&amp;MC456,#REF!,"&lt;="&amp;MB456,#REF!,"&lt;="&amp;ME456,#REF!,"&gt;="&amp;MF456,#REF!,"="&amp;KW456,#REF!,"="&amp;KY456)</f>
        <v/>
      </c>
      <c r="MS456" s="1">
        <f>COUNTIFS(#REF!,LT456,#REF!,0,#REF!,"&gt;="&amp;MC456,#REF!,"&lt;="&amp;MB456,#REF!,"&lt;="&amp;ME456,#REF!,"&gt;="&amp;MF456,#REF!,"="&amp;KW456,#REF!,"="&amp;KY456)</f>
        <v/>
      </c>
      <c r="MT456" s="1">
        <f>COUNTIFS(#REF!,LT456,#REF!,1,#REF!,"&gt;="&amp;MI456,#REF!,"&lt;="&amp;MH456,#REF!,"&lt;="&amp;ME456,#REF!,"&gt;="&amp;MF456)</f>
        <v/>
      </c>
      <c r="MU456" s="1">
        <f>COUNTIFS(#REF!,LT456,#REF!,0,#REF!,"&gt;="&amp;MI456,#REF!,"&lt;="&amp;MH456,#REF!,"&lt;="&amp;ME456,#REF!,"&gt;="&amp;MF456)</f>
        <v/>
      </c>
      <c r="MV456" s="1">
        <f>COUNTIFS(#REF!,LT456,#REF!,1,#REF!,"&gt;="&amp;MI456,#REF!,"&lt;="&amp;MH456,#REF!,"="&amp;KZ456,#REF!,"="&amp;LA456,#REF!,"&lt;="&amp;ME456,#REF!,"&gt;="&amp;MF456)</f>
        <v/>
      </c>
      <c r="MW456" s="1">
        <f>COUNTIFS(#REF!,LT456,#REF!,0,#REF!,"&gt;="&amp;MI456,#REF!,"&lt;="&amp;MH456,#REF!,"="&amp;KZ456,#REF!,"="&amp;LA456,#REF!,"&lt;="&amp;ME456,#REF!,"&gt;="&amp;MF456)</f>
        <v/>
      </c>
      <c r="MX456" s="1">
        <f>COUNTIFS(#REF!,LT456,#REF!,1,#REF!,"&gt;="&amp;MC456,#REF!,"&lt;="&amp;MB456,#REF!,"&lt;="&amp;ME456,#REF!,"&gt;="&amp;MF456)</f>
        <v/>
      </c>
      <c r="MY456" s="1">
        <f>COUNTIFS(#REF!,LT456,#REF!,0,#REF!,"&gt;="&amp;MC456,#REF!,"&lt;="&amp;MB456,#REF!,"&lt;="&amp;ME456,#REF!,"&gt;="&amp;MF456)</f>
        <v/>
      </c>
      <c r="MZ456" s="1">
        <f>COUNTIFS(#REF!,LT456,#REF!,1,#REF!,"&lt;="&amp;ME456,#REF!,"&gt;="&amp;MF456,#REF!,"="&amp;KV456,#REF!,"="&amp;KX456)</f>
        <v/>
      </c>
      <c r="NA456" s="1">
        <f>COUNTIFS(#REF!,LT456,#REF!,0,#REF!,"&lt;="&amp;ME456,#REF!,"&gt;="&amp;MF456,#REF!,"="&amp;KV456,#REF!,"="&amp;KX456)</f>
        <v/>
      </c>
      <c r="NB456" s="1">
        <f>COUNTIFS(#REF!,LT456,#REF!,1,#REF!,"&lt;="&amp;ME456,#REF!,"&gt;="&amp;MF456,#REF!,"="&amp;KW456,#REF!,"="&amp;KY456)</f>
        <v/>
      </c>
      <c r="NC456" s="1">
        <f>COUNTIFS(#REF!,LT456,#REF!,0,#REF!,"&lt;="&amp;ME456,#REF!,"&gt;="&amp;MF456,#REF!,"="&amp;KW456,#REF!,"="&amp;KY456)</f>
        <v/>
      </c>
      <c r="ND456" s="1">
        <f>MP456+MR456+MT456+MV456+MX456+MZ456+NB456</f>
        <v/>
      </c>
      <c r="NE456" s="1">
        <f>MQ456+MS456+MU456+MW456+MY456+NA456+NC456</f>
        <v/>
      </c>
      <c r="NF456" s="1">
        <f>ND456+NE456</f>
        <v/>
      </c>
      <c r="NG456" s="33">
        <f>ND456/(ND456+NE456)</f>
        <v/>
      </c>
      <c r="NH456" s="3">
        <f>1/NG456</f>
        <v/>
      </c>
      <c r="NI456" s="1">
        <f>LH456</f>
        <v/>
      </c>
      <c r="NJ456" s="79">
        <f>((1-NG456)*(1/(NI456-1))*0.98-(NG456*1))</f>
        <v/>
      </c>
      <c r="NK456" s="34">
        <f>IF(LR456&lt;0.9,0,IF(AND(LR456&gt;1.1),0,1))</f>
        <v/>
      </c>
      <c r="NL456" s="34">
        <f>IF(LS456&lt;0.9,0,IF(AND(LS456&gt;1.1),0,1))</f>
        <v/>
      </c>
      <c r="NM456" s="32">
        <f>IF(NF456&gt;99,1,0)</f>
        <v/>
      </c>
      <c r="NN456" s="32">
        <f>IF(NJ456&gt;0.0799,1,0)</f>
        <v/>
      </c>
      <c r="NO456" s="32">
        <f>IF(NJ456&gt;NQ456,1,0)</f>
        <v/>
      </c>
      <c r="NP456" s="32">
        <f>NM456+NN456+NO456+NK456+NL456</f>
        <v/>
      </c>
      <c r="NQ456" s="79">
        <f>(((100*NG456)*(NI456-1)*0.98)-((1-NG456)*100))/100</f>
        <v/>
      </c>
      <c r="NR456" s="34">
        <f>IF(LR456&lt;0.9,0,IF(AND(LR456&gt;1.1),0,1))</f>
        <v/>
      </c>
      <c r="NS456" s="34">
        <f>IF(LS456&lt;0.9,0,IF(AND(LS456&gt;1.1),0,1))</f>
        <v/>
      </c>
      <c r="NT456" s="32">
        <f>IF(NF456&gt;99,1,0)</f>
        <v/>
      </c>
      <c r="NU456" s="32">
        <f>IF(NQ456&gt;0.0799,1,0)</f>
        <v/>
      </c>
      <c r="NV456" s="32">
        <f>IF(NQ456&gt;NJ456,1,0)</f>
        <v/>
      </c>
      <c r="NW456" s="32">
        <f>NT456+NU456+NV456+NR456+NS456</f>
        <v/>
      </c>
      <c r="NX456">
        <f>IF(NP456=5,"LayHome1-0",IF(AND(NW456=5),"BackHome1-0",""))</f>
        <v/>
      </c>
      <c r="NY456">
        <f>IF(NP456=5,KN456,IF(AND(NW456=5),KN456,""))</f>
        <v/>
      </c>
      <c r="NZ456">
        <f>IF(NP456=5,"Match Odds",IF(AND(NW456=5),"Match Odds",""))</f>
        <v/>
      </c>
      <c r="OA456">
        <f>IF(NP456=5,KP456,IF(AND(NW456=5),KP456,""))</f>
        <v/>
      </c>
      <c r="OB456">
        <f>IF(NP456=5,"MATCH_ODDS",IF(AND(NW456=5),"MATCH_ODDS",""))</f>
        <v/>
      </c>
      <c r="OC456">
        <f>IF(NP456=5,"LAY",IF(AND(NW456=5),"BACK",""))</f>
        <v/>
      </c>
    </row>
    <row r="457" ht="16.5" customHeight="1" thickBot="1" thickTop="1">
      <c r="A457" s="2" t="n"/>
      <c r="KN457" s="1">
        <f>IF(INDEX(#REF!,MATCH('HT 1-0'!D457,#REF!,0))=INDEX(#REF!,MATCH('HT 1-0'!D457,#REF!,0)),INDEX(#REF!,MATCH('HT 1-0'!D457,#REF!,0)),"ERROR")</f>
        <v/>
      </c>
      <c r="KO457" s="1">
        <f>IF(INDEX(#REF!,MATCH('HT 1-0'!E457,#REF!,0))=INDEX(#REF!,MATCH('HT 1-0'!E457,#REF!,0)),INDEX(#REF!,MATCH('HT 1-0'!E457,#REF!,0)),"ERROR")</f>
        <v/>
      </c>
      <c r="KP457" s="1">
        <f>KN457&amp;" v "&amp;KO457</f>
        <v/>
      </c>
      <c r="KQ457">
        <f>B457&amp;"_"&amp;C457</f>
        <v/>
      </c>
      <c r="KR457" s="1">
        <f>IF((HW457/KK457)&lt;0.335,"G",IF((HW457/KK457)&gt;0.67,"R","A"))</f>
        <v/>
      </c>
      <c r="KS457" s="1">
        <f>IF((HX457/KK457)&lt;0.335,"G",IF((HX457/KK457)&gt;0.67,"R","A"))</f>
        <v/>
      </c>
      <c r="KT457" s="1">
        <f>IF((IH457/KK457)&lt;0.335,"G",IF((IH457/KK457)&gt;0.67,"R","A"))</f>
        <v/>
      </c>
      <c r="KU457" s="1">
        <f>IF((II457/KK457)&lt;0.335,"G",IF((II457/KK457)&gt;0.67,"R","A"))</f>
        <v/>
      </c>
      <c r="KV457" s="1">
        <f>IF((HZ457/KK457)&lt;0.335,"G",IF((HZ457/KK457)&gt;0.67,"R","A"))</f>
        <v/>
      </c>
      <c r="KW457" s="1">
        <f>IF((HY457/KK457)&lt;0.335,"G",IF((HY457/KK457)&gt;0.67,"R","A"))</f>
        <v/>
      </c>
      <c r="KX457" s="1">
        <f>IF((IK457/KK457)&lt;0.335,"G",IF((IK457/KK457)&gt;0.67,"R","A"))</f>
        <v/>
      </c>
      <c r="KY457" s="1">
        <f>IF((IJ457/KK457)&lt;0.335,"G",IF((IJ457/KK457)&gt;0.67,"R","A"))</f>
        <v/>
      </c>
      <c r="KZ457" s="1">
        <f>IF((HQ457/KK457)&lt;0.335,"G",IF((HQ457/KK457)&gt;0.67,"R","A"))</f>
        <v/>
      </c>
      <c r="LA457" s="1">
        <f>IF((IB457/KK457)&lt;0.335,"G",IF((IB457/KK457)&gt;0.67,"R","A"))</f>
        <v/>
      </c>
      <c r="LB457">
        <f>IF(LQ457="1-0",INDEX(Scrape!#REF!,MATCH('HT 1-0'!KP457,Scrape!$B:$B,0)),"")</f>
        <v/>
      </c>
      <c r="LC457">
        <f>IF(LQ457="1-0",INDEX(Scrape!$A:$A,MATCH('HT 1-0'!KP457,Scrape!$B:$B,0)),"")</f>
        <v/>
      </c>
      <c r="LD457">
        <f>IF(LQ457="1-0",INDEX(Scrape!$B:$B,MATCH('HT 1-0'!KP457,Scrape!$B:$B,0)),"")</f>
        <v/>
      </c>
      <c r="LE457">
        <f>IF(LQ457="1-0",INDEX(Scrape!$C:$C,MATCH('HT 1-0'!KP457,Scrape!$B:$B,0)),"")</f>
        <v/>
      </c>
      <c r="LF457">
        <f>IF(LQ457="1-0",INDEX(Scrape!$D:$D,MATCH('HT 1-0'!KP457,Scrape!$B:$B,0)),"")</f>
        <v/>
      </c>
      <c r="LG457">
        <f>IF(LQ457="1-0",INDEX(Scrape!$E:$E,MATCH('HT 1-0'!KP457,Scrape!$B:$B,0)),"")</f>
        <v/>
      </c>
      <c r="LH457">
        <f>IF(LQ457="1-0",INDEX(Scrape!$F:$F,MATCH('HT 1-0'!KP457,Scrape!$B:$B,0)),"")</f>
        <v/>
      </c>
      <c r="LI457">
        <f>IF(LQ457="1-0",INDEX(Scrape!$G:$G,MATCH('HT 1-0'!KP457,Scrape!$B:$B,0)),"")</f>
        <v/>
      </c>
      <c r="LJ457">
        <f>IF(LQ457="1-0",INDEX(Scrape!$H:$H,MATCH('HT 1-0'!KP457,Scrape!$B:$B,0)),"")</f>
        <v/>
      </c>
      <c r="LK457">
        <f>IF(LQ457="1-0",INDEX(Scrape!$I:$I,MATCH('HT 1-0'!KP457,Scrape!$B:$B,0)),"")</f>
        <v/>
      </c>
      <c r="LL457">
        <f>IF(LQ457="1-0",INDEX(Scrape!$J:$J,MATCH('HT 1-0'!KP457,Scrape!$B:$B,0)),"")</f>
        <v/>
      </c>
      <c r="LM457">
        <f>IF(LQ457="1-0",INDEX(Scrape!$K:$K,MATCH('HT 1-0'!KP457,Scrape!$B:$B,0)),"")</f>
        <v/>
      </c>
      <c r="LN457">
        <f>IF(LQ457="1-0",INDEX(Scrape!$L:$L,MATCH('HT 1-0'!KP457,Scrape!$B:$B,0)),"")</f>
        <v/>
      </c>
      <c r="LO457">
        <f>IF(LQ457="1-0",INDEX(Scrape!$M:$M,MATCH('HT 1-0'!KP457,Scrape!$B:$B,0)),"")</f>
        <v/>
      </c>
      <c r="LP457">
        <f>IF(LQ457="1-0",INDEX(Scrape!$N:$N,MATCH('HT 1-0'!KP457,Scrape!$B:$B,0)),"")</f>
        <v/>
      </c>
      <c r="LQ457">
        <f>INDEX(Scrape!$O:$O,MATCH('HT 1-0'!KP457,Scrape!$B:$B,0))</f>
        <v/>
      </c>
      <c r="LR457">
        <f>(1/LJ457)+(1/LI457)+(1/LH457)</f>
        <v/>
      </c>
      <c r="LS457">
        <f>(1/LG457)+(1/LF457)+(1/LE457)</f>
        <v/>
      </c>
      <c r="LT457" s="8">
        <f>IF(INDEX(#REF!,MATCH(KQ457,#REF!,0))=INDEX(#REF!,MATCH(KQ457,#REF!,0)),INDEX(#REF!,MATCH(KQ457,#REF!,0)),"ERROR")</f>
        <v/>
      </c>
      <c r="LU457" s="4">
        <f>IF(KR457="G",2,IF(KR457="R",0.5,IF(KR457="A",1)))</f>
        <v/>
      </c>
      <c r="LV457" s="4">
        <f>IF(KS457="G",0.5,IF(KS457="R",2,IF(KS457="A",1)))</f>
        <v/>
      </c>
      <c r="LW457" s="4">
        <f>IF(KT457="G",2,IF(KT457="R",0.5,IF(KT457="A",1)))</f>
        <v/>
      </c>
      <c r="LX457" s="4">
        <f>IF(KU457="G",0.5,IF(KU457="R",2,IF(KU457="A",1)))</f>
        <v/>
      </c>
      <c r="LY457" s="7">
        <f>(LK457*(LU457+LX457)+(LL457*(LU457+LX457)))</f>
        <v/>
      </c>
      <c r="LZ457" s="7">
        <f>(LN457*(LV457+LW457)+(LO457*(LV457+LW457)))</f>
        <v/>
      </c>
      <c r="MA457" s="11">
        <f>LY457-LZ457</f>
        <v/>
      </c>
      <c r="MB457" s="5">
        <f>MA457+2</f>
        <v/>
      </c>
      <c r="MC457" s="6">
        <f>MA457-2</f>
        <v/>
      </c>
      <c r="MD457" s="4">
        <f>LE457</f>
        <v/>
      </c>
      <c r="ME457" s="9">
        <f>IF(MD457=0,1000,MD457+0.75)</f>
        <v/>
      </c>
      <c r="MF457" s="10">
        <f>IF(MD457=0,0,MD457-0.75)</f>
        <v/>
      </c>
      <c r="MG457" s="4">
        <f>((LM457*(LU457+LX457))-((LP457*(LV457+LW457))))</f>
        <v/>
      </c>
      <c r="MH457" s="9">
        <f>MG457*1.2</f>
        <v/>
      </c>
      <c r="MI457" s="10">
        <f>MG457*0.8</f>
        <v/>
      </c>
      <c r="MJ457">
        <f>IFERROR(NX457,"")</f>
        <v/>
      </c>
      <c r="MK457">
        <f>IFERROR(NY457,"")</f>
        <v/>
      </c>
      <c r="ML457">
        <f>IFERROR(NZ457,"")</f>
        <v/>
      </c>
      <c r="MM457">
        <f>IFERROR(OA457,"")</f>
        <v/>
      </c>
      <c r="MN457">
        <f>IFERROR(OB457,"")</f>
        <v/>
      </c>
      <c r="MO457">
        <f>IFERROR(OC457,"")</f>
        <v/>
      </c>
      <c r="MP457" s="1">
        <f>COUNTIFS(#REF!,LT457,#REF!,1,#REF!,"&gt;="&amp;MC457,#REF!,"&lt;="&amp;MB457,#REF!,"&lt;="&amp;ME457,#REF!,"&gt;="&amp;MF457,#REF!,"="&amp;KV457,#REF!,"="&amp;KX457)</f>
        <v/>
      </c>
      <c r="MQ457" s="1">
        <f>COUNTIFS(#REF!,LT457,#REF!,0,#REF!,"&gt;="&amp;MC457,#REF!,"&lt;="&amp;MB457,#REF!,"&lt;="&amp;ME457,#REF!,"&gt;="&amp;MF457,#REF!,"="&amp;KV457,#REF!,"="&amp;KX457)</f>
        <v/>
      </c>
      <c r="MR457" s="1">
        <f>COUNTIFS(#REF!,LT457,#REF!,1,#REF!,"&gt;="&amp;MC457,#REF!,"&lt;="&amp;MB457,#REF!,"&lt;="&amp;ME457,#REF!,"&gt;="&amp;MF457,#REF!,"="&amp;KW457,#REF!,"="&amp;KY457)</f>
        <v/>
      </c>
      <c r="MS457" s="1">
        <f>COUNTIFS(#REF!,LT457,#REF!,0,#REF!,"&gt;="&amp;MC457,#REF!,"&lt;="&amp;MB457,#REF!,"&lt;="&amp;ME457,#REF!,"&gt;="&amp;MF457,#REF!,"="&amp;KW457,#REF!,"="&amp;KY457)</f>
        <v/>
      </c>
      <c r="MT457" s="1">
        <f>COUNTIFS(#REF!,LT457,#REF!,1,#REF!,"&gt;="&amp;MI457,#REF!,"&lt;="&amp;MH457,#REF!,"&lt;="&amp;ME457,#REF!,"&gt;="&amp;MF457)</f>
        <v/>
      </c>
      <c r="MU457" s="1">
        <f>COUNTIFS(#REF!,LT457,#REF!,0,#REF!,"&gt;="&amp;MI457,#REF!,"&lt;="&amp;MH457,#REF!,"&lt;="&amp;ME457,#REF!,"&gt;="&amp;MF457)</f>
        <v/>
      </c>
      <c r="MV457" s="1">
        <f>COUNTIFS(#REF!,LT457,#REF!,1,#REF!,"&gt;="&amp;MI457,#REF!,"&lt;="&amp;MH457,#REF!,"="&amp;KZ457,#REF!,"="&amp;LA457,#REF!,"&lt;="&amp;ME457,#REF!,"&gt;="&amp;MF457)</f>
        <v/>
      </c>
      <c r="MW457" s="1">
        <f>COUNTIFS(#REF!,LT457,#REF!,0,#REF!,"&gt;="&amp;MI457,#REF!,"&lt;="&amp;MH457,#REF!,"="&amp;KZ457,#REF!,"="&amp;LA457,#REF!,"&lt;="&amp;ME457,#REF!,"&gt;="&amp;MF457)</f>
        <v/>
      </c>
      <c r="MX457" s="1">
        <f>COUNTIFS(#REF!,LT457,#REF!,1,#REF!,"&gt;="&amp;MC457,#REF!,"&lt;="&amp;MB457,#REF!,"&lt;="&amp;ME457,#REF!,"&gt;="&amp;MF457)</f>
        <v/>
      </c>
      <c r="MY457" s="1">
        <f>COUNTIFS(#REF!,LT457,#REF!,0,#REF!,"&gt;="&amp;MC457,#REF!,"&lt;="&amp;MB457,#REF!,"&lt;="&amp;ME457,#REF!,"&gt;="&amp;MF457)</f>
        <v/>
      </c>
      <c r="MZ457" s="1">
        <f>COUNTIFS(#REF!,LT457,#REF!,1,#REF!,"&lt;="&amp;ME457,#REF!,"&gt;="&amp;MF457,#REF!,"="&amp;KV457,#REF!,"="&amp;KX457)</f>
        <v/>
      </c>
      <c r="NA457" s="1">
        <f>COUNTIFS(#REF!,LT457,#REF!,0,#REF!,"&lt;="&amp;ME457,#REF!,"&gt;="&amp;MF457,#REF!,"="&amp;KV457,#REF!,"="&amp;KX457)</f>
        <v/>
      </c>
      <c r="NB457" s="1">
        <f>COUNTIFS(#REF!,LT457,#REF!,1,#REF!,"&lt;="&amp;ME457,#REF!,"&gt;="&amp;MF457,#REF!,"="&amp;KW457,#REF!,"="&amp;KY457)</f>
        <v/>
      </c>
      <c r="NC457" s="1">
        <f>COUNTIFS(#REF!,LT457,#REF!,0,#REF!,"&lt;="&amp;ME457,#REF!,"&gt;="&amp;MF457,#REF!,"="&amp;KW457,#REF!,"="&amp;KY457)</f>
        <v/>
      </c>
      <c r="ND457" s="1">
        <f>MP457+MR457+MT457+MV457+MX457+MZ457+NB457</f>
        <v/>
      </c>
      <c r="NE457" s="1">
        <f>MQ457+MS457+MU457+MW457+MY457+NA457+NC457</f>
        <v/>
      </c>
      <c r="NF457" s="1">
        <f>ND457+NE457</f>
        <v/>
      </c>
      <c r="NG457" s="33">
        <f>ND457/(ND457+NE457)</f>
        <v/>
      </c>
      <c r="NH457" s="3">
        <f>1/NG457</f>
        <v/>
      </c>
      <c r="NI457" s="1">
        <f>LH457</f>
        <v/>
      </c>
      <c r="NJ457" s="79">
        <f>((1-NG457)*(1/(NI457-1))*0.98-(NG457*1))</f>
        <v/>
      </c>
      <c r="NK457" s="34">
        <f>IF(LR457&lt;0.9,0,IF(AND(LR457&gt;1.1),0,1))</f>
        <v/>
      </c>
      <c r="NL457" s="34">
        <f>IF(LS457&lt;0.9,0,IF(AND(LS457&gt;1.1),0,1))</f>
        <v/>
      </c>
      <c r="NM457" s="32">
        <f>IF(NF457&gt;99,1,0)</f>
        <v/>
      </c>
      <c r="NN457" s="32">
        <f>IF(NJ457&gt;0.0799,1,0)</f>
        <v/>
      </c>
      <c r="NO457" s="32">
        <f>IF(NJ457&gt;NQ457,1,0)</f>
        <v/>
      </c>
      <c r="NP457" s="32">
        <f>NM457+NN457+NO457+NK457+NL457</f>
        <v/>
      </c>
      <c r="NQ457" s="79">
        <f>(((100*NG457)*(NI457-1)*0.98)-((1-NG457)*100))/100</f>
        <v/>
      </c>
      <c r="NR457" s="34">
        <f>IF(LR457&lt;0.9,0,IF(AND(LR457&gt;1.1),0,1))</f>
        <v/>
      </c>
      <c r="NS457" s="34">
        <f>IF(LS457&lt;0.9,0,IF(AND(LS457&gt;1.1),0,1))</f>
        <v/>
      </c>
      <c r="NT457" s="32">
        <f>IF(NF457&gt;99,1,0)</f>
        <v/>
      </c>
      <c r="NU457" s="32">
        <f>IF(NQ457&gt;0.0799,1,0)</f>
        <v/>
      </c>
      <c r="NV457" s="32">
        <f>IF(NQ457&gt;NJ457,1,0)</f>
        <v/>
      </c>
      <c r="NW457" s="32">
        <f>NT457+NU457+NV457+NR457+NS457</f>
        <v/>
      </c>
      <c r="NX457">
        <f>IF(NP457=5,"LayHome1-0",IF(AND(NW457=5),"BackHome1-0",""))</f>
        <v/>
      </c>
      <c r="NY457">
        <f>IF(NP457=5,KN457,IF(AND(NW457=5),KN457,""))</f>
        <v/>
      </c>
      <c r="NZ457">
        <f>IF(NP457=5,"Match Odds",IF(AND(NW457=5),"Match Odds",""))</f>
        <v/>
      </c>
      <c r="OA457">
        <f>IF(NP457=5,KP457,IF(AND(NW457=5),KP457,""))</f>
        <v/>
      </c>
      <c r="OB457">
        <f>IF(NP457=5,"MATCH_ODDS",IF(AND(NW457=5),"MATCH_ODDS",""))</f>
        <v/>
      </c>
      <c r="OC457">
        <f>IF(NP457=5,"LAY",IF(AND(NW457=5),"BACK",""))</f>
        <v/>
      </c>
    </row>
    <row r="458" ht="16.5" customHeight="1" thickBot="1" thickTop="1">
      <c r="A458" s="2" t="n"/>
      <c r="KN458" s="1">
        <f>IF(INDEX(#REF!,MATCH('HT 1-0'!D458,#REF!,0))=INDEX(#REF!,MATCH('HT 1-0'!D458,#REF!,0)),INDEX(#REF!,MATCH('HT 1-0'!D458,#REF!,0)),"ERROR")</f>
        <v/>
      </c>
      <c r="KO458" s="1">
        <f>IF(INDEX(#REF!,MATCH('HT 1-0'!E458,#REF!,0))=INDEX(#REF!,MATCH('HT 1-0'!E458,#REF!,0)),INDEX(#REF!,MATCH('HT 1-0'!E458,#REF!,0)),"ERROR")</f>
        <v/>
      </c>
      <c r="KP458" s="1">
        <f>KN458&amp;" v "&amp;KO458</f>
        <v/>
      </c>
      <c r="KQ458">
        <f>B458&amp;"_"&amp;C458</f>
        <v/>
      </c>
      <c r="KR458" s="1">
        <f>IF((HW458/KK458)&lt;0.335,"G",IF((HW458/KK458)&gt;0.67,"R","A"))</f>
        <v/>
      </c>
      <c r="KS458" s="1">
        <f>IF((HX458/KK458)&lt;0.335,"G",IF((HX458/KK458)&gt;0.67,"R","A"))</f>
        <v/>
      </c>
      <c r="KT458" s="1">
        <f>IF((IH458/KK458)&lt;0.335,"G",IF((IH458/KK458)&gt;0.67,"R","A"))</f>
        <v/>
      </c>
      <c r="KU458" s="1">
        <f>IF((II458/KK458)&lt;0.335,"G",IF((II458/KK458)&gt;0.67,"R","A"))</f>
        <v/>
      </c>
      <c r="KV458" s="1">
        <f>IF((HZ458/KK458)&lt;0.335,"G",IF((HZ458/KK458)&gt;0.67,"R","A"))</f>
        <v/>
      </c>
      <c r="KW458" s="1">
        <f>IF((HY458/KK458)&lt;0.335,"G",IF((HY458/KK458)&gt;0.67,"R","A"))</f>
        <v/>
      </c>
      <c r="KX458" s="1">
        <f>IF((IK458/KK458)&lt;0.335,"G",IF((IK458/KK458)&gt;0.67,"R","A"))</f>
        <v/>
      </c>
      <c r="KY458" s="1">
        <f>IF((IJ458/KK458)&lt;0.335,"G",IF((IJ458/KK458)&gt;0.67,"R","A"))</f>
        <v/>
      </c>
      <c r="KZ458" s="1">
        <f>IF((HQ458/KK458)&lt;0.335,"G",IF((HQ458/KK458)&gt;0.67,"R","A"))</f>
        <v/>
      </c>
      <c r="LA458" s="1">
        <f>IF((IB458/KK458)&lt;0.335,"G",IF((IB458/KK458)&gt;0.67,"R","A"))</f>
        <v/>
      </c>
      <c r="LB458">
        <f>IF(LQ458="1-0",INDEX(Scrape!#REF!,MATCH('HT 1-0'!KP458,Scrape!$B:$B,0)),"")</f>
        <v/>
      </c>
      <c r="LC458">
        <f>IF(LQ458="1-0",INDEX(Scrape!$A:$A,MATCH('HT 1-0'!KP458,Scrape!$B:$B,0)),"")</f>
        <v/>
      </c>
      <c r="LD458">
        <f>IF(LQ458="1-0",INDEX(Scrape!$B:$B,MATCH('HT 1-0'!KP458,Scrape!$B:$B,0)),"")</f>
        <v/>
      </c>
      <c r="LE458">
        <f>IF(LQ458="1-0",INDEX(Scrape!$C:$C,MATCH('HT 1-0'!KP458,Scrape!$B:$B,0)),"")</f>
        <v/>
      </c>
      <c r="LF458">
        <f>IF(LQ458="1-0",INDEX(Scrape!$D:$D,MATCH('HT 1-0'!KP458,Scrape!$B:$B,0)),"")</f>
        <v/>
      </c>
      <c r="LG458">
        <f>IF(LQ458="1-0",INDEX(Scrape!$E:$E,MATCH('HT 1-0'!KP458,Scrape!$B:$B,0)),"")</f>
        <v/>
      </c>
      <c r="LH458">
        <f>IF(LQ458="1-0",INDEX(Scrape!$F:$F,MATCH('HT 1-0'!KP458,Scrape!$B:$B,0)),"")</f>
        <v/>
      </c>
      <c r="LI458">
        <f>IF(LQ458="1-0",INDEX(Scrape!$G:$G,MATCH('HT 1-0'!KP458,Scrape!$B:$B,0)),"")</f>
        <v/>
      </c>
      <c r="LJ458">
        <f>IF(LQ458="1-0",INDEX(Scrape!$H:$H,MATCH('HT 1-0'!KP458,Scrape!$B:$B,0)),"")</f>
        <v/>
      </c>
      <c r="LK458">
        <f>IF(LQ458="1-0",INDEX(Scrape!$I:$I,MATCH('HT 1-0'!KP458,Scrape!$B:$B,0)),"")</f>
        <v/>
      </c>
      <c r="LL458">
        <f>IF(LQ458="1-0",INDEX(Scrape!$J:$J,MATCH('HT 1-0'!KP458,Scrape!$B:$B,0)),"")</f>
        <v/>
      </c>
      <c r="LM458">
        <f>IF(LQ458="1-0",INDEX(Scrape!$K:$K,MATCH('HT 1-0'!KP458,Scrape!$B:$B,0)),"")</f>
        <v/>
      </c>
      <c r="LN458">
        <f>IF(LQ458="1-0",INDEX(Scrape!$L:$L,MATCH('HT 1-0'!KP458,Scrape!$B:$B,0)),"")</f>
        <v/>
      </c>
      <c r="LO458">
        <f>IF(LQ458="1-0",INDEX(Scrape!$M:$M,MATCH('HT 1-0'!KP458,Scrape!$B:$B,0)),"")</f>
        <v/>
      </c>
      <c r="LP458">
        <f>IF(LQ458="1-0",INDEX(Scrape!$N:$N,MATCH('HT 1-0'!KP458,Scrape!$B:$B,0)),"")</f>
        <v/>
      </c>
      <c r="LQ458">
        <f>INDEX(Scrape!$O:$O,MATCH('HT 1-0'!KP458,Scrape!$B:$B,0))</f>
        <v/>
      </c>
      <c r="LR458">
        <f>(1/LJ458)+(1/LI458)+(1/LH458)</f>
        <v/>
      </c>
      <c r="LS458">
        <f>(1/LG458)+(1/LF458)+(1/LE458)</f>
        <v/>
      </c>
      <c r="LT458" s="8">
        <f>IF(INDEX(#REF!,MATCH(KQ458,#REF!,0))=INDEX(#REF!,MATCH(KQ458,#REF!,0)),INDEX(#REF!,MATCH(KQ458,#REF!,0)),"ERROR")</f>
        <v/>
      </c>
      <c r="LU458" s="4">
        <f>IF(KR458="G",2,IF(KR458="R",0.5,IF(KR458="A",1)))</f>
        <v/>
      </c>
      <c r="LV458" s="4">
        <f>IF(KS458="G",0.5,IF(KS458="R",2,IF(KS458="A",1)))</f>
        <v/>
      </c>
      <c r="LW458" s="4">
        <f>IF(KT458="G",2,IF(KT458="R",0.5,IF(KT458="A",1)))</f>
        <v/>
      </c>
      <c r="LX458" s="4">
        <f>IF(KU458="G",0.5,IF(KU458="R",2,IF(KU458="A",1)))</f>
        <v/>
      </c>
      <c r="LY458" s="7">
        <f>(LK458*(LU458+LX458)+(LL458*(LU458+LX458)))</f>
        <v/>
      </c>
      <c r="LZ458" s="7">
        <f>(LN458*(LV458+LW458)+(LO458*(LV458+LW458)))</f>
        <v/>
      </c>
      <c r="MA458" s="11">
        <f>LY458-LZ458</f>
        <v/>
      </c>
      <c r="MB458" s="5">
        <f>MA458+2</f>
        <v/>
      </c>
      <c r="MC458" s="6">
        <f>MA458-2</f>
        <v/>
      </c>
      <c r="MD458" s="4">
        <f>LE458</f>
        <v/>
      </c>
      <c r="ME458" s="9">
        <f>IF(MD458=0,1000,MD458+0.75)</f>
        <v/>
      </c>
      <c r="MF458" s="10">
        <f>IF(MD458=0,0,MD458-0.75)</f>
        <v/>
      </c>
      <c r="MG458" s="4">
        <f>((LM458*(LU458+LX458))-((LP458*(LV458+LW458))))</f>
        <v/>
      </c>
      <c r="MH458" s="9">
        <f>MG458*1.2</f>
        <v/>
      </c>
      <c r="MI458" s="10">
        <f>MG458*0.8</f>
        <v/>
      </c>
      <c r="MJ458">
        <f>IFERROR(NX458,"")</f>
        <v/>
      </c>
      <c r="MK458">
        <f>IFERROR(NY458,"")</f>
        <v/>
      </c>
      <c r="ML458">
        <f>IFERROR(NZ458,"")</f>
        <v/>
      </c>
      <c r="MM458">
        <f>IFERROR(OA458,"")</f>
        <v/>
      </c>
      <c r="MN458">
        <f>IFERROR(OB458,"")</f>
        <v/>
      </c>
      <c r="MO458">
        <f>IFERROR(OC458,"")</f>
        <v/>
      </c>
      <c r="MP458" s="1">
        <f>COUNTIFS(#REF!,LT458,#REF!,1,#REF!,"&gt;="&amp;MC458,#REF!,"&lt;="&amp;MB458,#REF!,"&lt;="&amp;ME458,#REF!,"&gt;="&amp;MF458,#REF!,"="&amp;KV458,#REF!,"="&amp;KX458)</f>
        <v/>
      </c>
      <c r="MQ458" s="1">
        <f>COUNTIFS(#REF!,LT458,#REF!,0,#REF!,"&gt;="&amp;MC458,#REF!,"&lt;="&amp;MB458,#REF!,"&lt;="&amp;ME458,#REF!,"&gt;="&amp;MF458,#REF!,"="&amp;KV458,#REF!,"="&amp;KX458)</f>
        <v/>
      </c>
      <c r="MR458" s="1">
        <f>COUNTIFS(#REF!,LT458,#REF!,1,#REF!,"&gt;="&amp;MC458,#REF!,"&lt;="&amp;MB458,#REF!,"&lt;="&amp;ME458,#REF!,"&gt;="&amp;MF458,#REF!,"="&amp;KW458,#REF!,"="&amp;KY458)</f>
        <v/>
      </c>
      <c r="MS458" s="1">
        <f>COUNTIFS(#REF!,LT458,#REF!,0,#REF!,"&gt;="&amp;MC458,#REF!,"&lt;="&amp;MB458,#REF!,"&lt;="&amp;ME458,#REF!,"&gt;="&amp;MF458,#REF!,"="&amp;KW458,#REF!,"="&amp;KY458)</f>
        <v/>
      </c>
      <c r="MT458" s="1">
        <f>COUNTIFS(#REF!,LT458,#REF!,1,#REF!,"&gt;="&amp;MI458,#REF!,"&lt;="&amp;MH458,#REF!,"&lt;="&amp;ME458,#REF!,"&gt;="&amp;MF458)</f>
        <v/>
      </c>
      <c r="MU458" s="1">
        <f>COUNTIFS(#REF!,LT458,#REF!,0,#REF!,"&gt;="&amp;MI458,#REF!,"&lt;="&amp;MH458,#REF!,"&lt;="&amp;ME458,#REF!,"&gt;="&amp;MF458)</f>
        <v/>
      </c>
      <c r="MV458" s="1">
        <f>COUNTIFS(#REF!,LT458,#REF!,1,#REF!,"&gt;="&amp;MI458,#REF!,"&lt;="&amp;MH458,#REF!,"="&amp;KZ458,#REF!,"="&amp;LA458,#REF!,"&lt;="&amp;ME458,#REF!,"&gt;="&amp;MF458)</f>
        <v/>
      </c>
      <c r="MW458" s="1">
        <f>COUNTIFS(#REF!,LT458,#REF!,0,#REF!,"&gt;="&amp;MI458,#REF!,"&lt;="&amp;MH458,#REF!,"="&amp;KZ458,#REF!,"="&amp;LA458,#REF!,"&lt;="&amp;ME458,#REF!,"&gt;="&amp;MF458)</f>
        <v/>
      </c>
      <c r="MX458" s="1">
        <f>COUNTIFS(#REF!,LT458,#REF!,1,#REF!,"&gt;="&amp;MC458,#REF!,"&lt;="&amp;MB458,#REF!,"&lt;="&amp;ME458,#REF!,"&gt;="&amp;MF458)</f>
        <v/>
      </c>
      <c r="MY458" s="1">
        <f>COUNTIFS(#REF!,LT458,#REF!,0,#REF!,"&gt;="&amp;MC458,#REF!,"&lt;="&amp;MB458,#REF!,"&lt;="&amp;ME458,#REF!,"&gt;="&amp;MF458)</f>
        <v/>
      </c>
      <c r="MZ458" s="1">
        <f>COUNTIFS(#REF!,LT458,#REF!,1,#REF!,"&lt;="&amp;ME458,#REF!,"&gt;="&amp;MF458,#REF!,"="&amp;KV458,#REF!,"="&amp;KX458)</f>
        <v/>
      </c>
      <c r="NA458" s="1">
        <f>COUNTIFS(#REF!,LT458,#REF!,0,#REF!,"&lt;="&amp;ME458,#REF!,"&gt;="&amp;MF458,#REF!,"="&amp;KV458,#REF!,"="&amp;KX458)</f>
        <v/>
      </c>
      <c r="NB458" s="1">
        <f>COUNTIFS(#REF!,LT458,#REF!,1,#REF!,"&lt;="&amp;ME458,#REF!,"&gt;="&amp;MF458,#REF!,"="&amp;KW458,#REF!,"="&amp;KY458)</f>
        <v/>
      </c>
      <c r="NC458" s="1">
        <f>COUNTIFS(#REF!,LT458,#REF!,0,#REF!,"&lt;="&amp;ME458,#REF!,"&gt;="&amp;MF458,#REF!,"="&amp;KW458,#REF!,"="&amp;KY458)</f>
        <v/>
      </c>
      <c r="ND458" s="1">
        <f>MP458+MR458+MT458+MV458+MX458+MZ458+NB458</f>
        <v/>
      </c>
      <c r="NE458" s="1">
        <f>MQ458+MS458+MU458+MW458+MY458+NA458+NC458</f>
        <v/>
      </c>
      <c r="NF458" s="1">
        <f>ND458+NE458</f>
        <v/>
      </c>
      <c r="NG458" s="33">
        <f>ND458/(ND458+NE458)</f>
        <v/>
      </c>
      <c r="NH458" s="3">
        <f>1/NG458</f>
        <v/>
      </c>
      <c r="NI458" s="1">
        <f>LH458</f>
        <v/>
      </c>
      <c r="NJ458" s="79">
        <f>((1-NG458)*(1/(NI458-1))*0.98-(NG458*1))</f>
        <v/>
      </c>
      <c r="NK458" s="34">
        <f>IF(LR458&lt;0.9,0,IF(AND(LR458&gt;1.1),0,1))</f>
        <v/>
      </c>
      <c r="NL458" s="34">
        <f>IF(LS458&lt;0.9,0,IF(AND(LS458&gt;1.1),0,1))</f>
        <v/>
      </c>
      <c r="NM458" s="32">
        <f>IF(NF458&gt;99,1,0)</f>
        <v/>
      </c>
      <c r="NN458" s="32">
        <f>IF(NJ458&gt;0.0799,1,0)</f>
        <v/>
      </c>
      <c r="NO458" s="32">
        <f>IF(NJ458&gt;NQ458,1,0)</f>
        <v/>
      </c>
      <c r="NP458" s="32">
        <f>NM458+NN458+NO458+NK458+NL458</f>
        <v/>
      </c>
      <c r="NQ458" s="79">
        <f>(((100*NG458)*(NI458-1)*0.98)-((1-NG458)*100))/100</f>
        <v/>
      </c>
      <c r="NR458" s="34">
        <f>IF(LR458&lt;0.9,0,IF(AND(LR458&gt;1.1),0,1))</f>
        <v/>
      </c>
      <c r="NS458" s="34">
        <f>IF(LS458&lt;0.9,0,IF(AND(LS458&gt;1.1),0,1))</f>
        <v/>
      </c>
      <c r="NT458" s="32">
        <f>IF(NF458&gt;99,1,0)</f>
        <v/>
      </c>
      <c r="NU458" s="32">
        <f>IF(NQ458&gt;0.0799,1,0)</f>
        <v/>
      </c>
      <c r="NV458" s="32">
        <f>IF(NQ458&gt;NJ458,1,0)</f>
        <v/>
      </c>
      <c r="NW458" s="32">
        <f>NT458+NU458+NV458+NR458+NS458</f>
        <v/>
      </c>
      <c r="NX458">
        <f>IF(NP458=5,"LayHome1-0",IF(AND(NW458=5),"BackHome1-0",""))</f>
        <v/>
      </c>
      <c r="NY458">
        <f>IF(NP458=5,KN458,IF(AND(NW458=5),KN458,""))</f>
        <v/>
      </c>
      <c r="NZ458">
        <f>IF(NP458=5,"Match Odds",IF(AND(NW458=5),"Match Odds",""))</f>
        <v/>
      </c>
      <c r="OA458">
        <f>IF(NP458=5,KP458,IF(AND(NW458=5),KP458,""))</f>
        <v/>
      </c>
      <c r="OB458">
        <f>IF(NP458=5,"MATCH_ODDS",IF(AND(NW458=5),"MATCH_ODDS",""))</f>
        <v/>
      </c>
      <c r="OC458">
        <f>IF(NP458=5,"LAY",IF(AND(NW458=5),"BACK",""))</f>
        <v/>
      </c>
    </row>
    <row r="459" ht="16.5" customHeight="1" thickBot="1" thickTop="1">
      <c r="A459" s="2" t="n"/>
      <c r="KN459" s="1">
        <f>IF(INDEX(#REF!,MATCH('HT 1-0'!D459,#REF!,0))=INDEX(#REF!,MATCH('HT 1-0'!D459,#REF!,0)),INDEX(#REF!,MATCH('HT 1-0'!D459,#REF!,0)),"ERROR")</f>
        <v/>
      </c>
      <c r="KO459" s="1">
        <f>IF(INDEX(#REF!,MATCH('HT 1-0'!E459,#REF!,0))=INDEX(#REF!,MATCH('HT 1-0'!E459,#REF!,0)),INDEX(#REF!,MATCH('HT 1-0'!E459,#REF!,0)),"ERROR")</f>
        <v/>
      </c>
      <c r="KP459" s="1">
        <f>KN459&amp;" v "&amp;KO459</f>
        <v/>
      </c>
      <c r="KQ459">
        <f>B459&amp;"_"&amp;C459</f>
        <v/>
      </c>
      <c r="KR459" s="1">
        <f>IF((HW459/KK459)&lt;0.335,"G",IF((HW459/KK459)&gt;0.67,"R","A"))</f>
        <v/>
      </c>
      <c r="KS459" s="1">
        <f>IF((HX459/KK459)&lt;0.335,"G",IF((HX459/KK459)&gt;0.67,"R","A"))</f>
        <v/>
      </c>
      <c r="KT459" s="1">
        <f>IF((IH459/KK459)&lt;0.335,"G",IF((IH459/KK459)&gt;0.67,"R","A"))</f>
        <v/>
      </c>
      <c r="KU459" s="1">
        <f>IF((II459/KK459)&lt;0.335,"G",IF((II459/KK459)&gt;0.67,"R","A"))</f>
        <v/>
      </c>
      <c r="KV459" s="1">
        <f>IF((HZ459/KK459)&lt;0.335,"G",IF((HZ459/KK459)&gt;0.67,"R","A"))</f>
        <v/>
      </c>
      <c r="KW459" s="1">
        <f>IF((HY459/KK459)&lt;0.335,"G",IF((HY459/KK459)&gt;0.67,"R","A"))</f>
        <v/>
      </c>
      <c r="KX459" s="1">
        <f>IF((IK459/KK459)&lt;0.335,"G",IF((IK459/KK459)&gt;0.67,"R","A"))</f>
        <v/>
      </c>
      <c r="KY459" s="1">
        <f>IF((IJ459/KK459)&lt;0.335,"G",IF((IJ459/KK459)&gt;0.67,"R","A"))</f>
        <v/>
      </c>
      <c r="KZ459" s="1">
        <f>IF((HQ459/KK459)&lt;0.335,"G",IF((HQ459/KK459)&gt;0.67,"R","A"))</f>
        <v/>
      </c>
      <c r="LA459" s="1">
        <f>IF((IB459/KK459)&lt;0.335,"G",IF((IB459/KK459)&gt;0.67,"R","A"))</f>
        <v/>
      </c>
      <c r="LB459">
        <f>IF(LQ459="1-0",INDEX(Scrape!#REF!,MATCH('HT 1-0'!KP459,Scrape!$B:$B,0)),"")</f>
        <v/>
      </c>
      <c r="LC459">
        <f>IF(LQ459="1-0",INDEX(Scrape!$A:$A,MATCH('HT 1-0'!KP459,Scrape!$B:$B,0)),"")</f>
        <v/>
      </c>
      <c r="LD459">
        <f>IF(LQ459="1-0",INDEX(Scrape!$B:$B,MATCH('HT 1-0'!KP459,Scrape!$B:$B,0)),"")</f>
        <v/>
      </c>
      <c r="LE459">
        <f>IF(LQ459="1-0",INDEX(Scrape!$C:$C,MATCH('HT 1-0'!KP459,Scrape!$B:$B,0)),"")</f>
        <v/>
      </c>
      <c r="LF459">
        <f>IF(LQ459="1-0",INDEX(Scrape!$D:$D,MATCH('HT 1-0'!KP459,Scrape!$B:$B,0)),"")</f>
        <v/>
      </c>
      <c r="LG459">
        <f>IF(LQ459="1-0",INDEX(Scrape!$E:$E,MATCH('HT 1-0'!KP459,Scrape!$B:$B,0)),"")</f>
        <v/>
      </c>
      <c r="LH459">
        <f>IF(LQ459="1-0",INDEX(Scrape!$F:$F,MATCH('HT 1-0'!KP459,Scrape!$B:$B,0)),"")</f>
        <v/>
      </c>
      <c r="LI459">
        <f>IF(LQ459="1-0",INDEX(Scrape!$G:$G,MATCH('HT 1-0'!KP459,Scrape!$B:$B,0)),"")</f>
        <v/>
      </c>
      <c r="LJ459">
        <f>IF(LQ459="1-0",INDEX(Scrape!$H:$H,MATCH('HT 1-0'!KP459,Scrape!$B:$B,0)),"")</f>
        <v/>
      </c>
      <c r="LK459">
        <f>IF(LQ459="1-0",INDEX(Scrape!$I:$I,MATCH('HT 1-0'!KP459,Scrape!$B:$B,0)),"")</f>
        <v/>
      </c>
      <c r="LL459">
        <f>IF(LQ459="1-0",INDEX(Scrape!$J:$J,MATCH('HT 1-0'!KP459,Scrape!$B:$B,0)),"")</f>
        <v/>
      </c>
      <c r="LM459">
        <f>IF(LQ459="1-0",INDEX(Scrape!$K:$K,MATCH('HT 1-0'!KP459,Scrape!$B:$B,0)),"")</f>
        <v/>
      </c>
      <c r="LN459">
        <f>IF(LQ459="1-0",INDEX(Scrape!$L:$L,MATCH('HT 1-0'!KP459,Scrape!$B:$B,0)),"")</f>
        <v/>
      </c>
      <c r="LO459">
        <f>IF(LQ459="1-0",INDEX(Scrape!$M:$M,MATCH('HT 1-0'!KP459,Scrape!$B:$B,0)),"")</f>
        <v/>
      </c>
      <c r="LP459">
        <f>IF(LQ459="1-0",INDEX(Scrape!$N:$N,MATCH('HT 1-0'!KP459,Scrape!$B:$B,0)),"")</f>
        <v/>
      </c>
      <c r="LQ459">
        <f>INDEX(Scrape!$O:$O,MATCH('HT 1-0'!KP459,Scrape!$B:$B,0))</f>
        <v/>
      </c>
      <c r="LR459">
        <f>(1/LJ459)+(1/LI459)+(1/LH459)</f>
        <v/>
      </c>
      <c r="LS459">
        <f>(1/LG459)+(1/LF459)+(1/LE459)</f>
        <v/>
      </c>
      <c r="LT459" s="8">
        <f>IF(INDEX(#REF!,MATCH(KQ459,#REF!,0))=INDEX(#REF!,MATCH(KQ459,#REF!,0)),INDEX(#REF!,MATCH(KQ459,#REF!,0)),"ERROR")</f>
        <v/>
      </c>
      <c r="LU459" s="4">
        <f>IF(KR459="G",2,IF(KR459="R",0.5,IF(KR459="A",1)))</f>
        <v/>
      </c>
      <c r="LV459" s="4">
        <f>IF(KS459="G",0.5,IF(KS459="R",2,IF(KS459="A",1)))</f>
        <v/>
      </c>
      <c r="LW459" s="4">
        <f>IF(KT459="G",2,IF(KT459="R",0.5,IF(KT459="A",1)))</f>
        <v/>
      </c>
      <c r="LX459" s="4">
        <f>IF(KU459="G",0.5,IF(KU459="R",2,IF(KU459="A",1)))</f>
        <v/>
      </c>
      <c r="LY459" s="7">
        <f>(LK459*(LU459+LX459)+(LL459*(LU459+LX459)))</f>
        <v/>
      </c>
      <c r="LZ459" s="7">
        <f>(LN459*(LV459+LW459)+(LO459*(LV459+LW459)))</f>
        <v/>
      </c>
      <c r="MA459" s="11">
        <f>LY459-LZ459</f>
        <v/>
      </c>
      <c r="MB459" s="5">
        <f>MA459+2</f>
        <v/>
      </c>
      <c r="MC459" s="6">
        <f>MA459-2</f>
        <v/>
      </c>
      <c r="MD459" s="4">
        <f>LE459</f>
        <v/>
      </c>
      <c r="ME459" s="9">
        <f>IF(MD459=0,1000,MD459+0.75)</f>
        <v/>
      </c>
      <c r="MF459" s="10">
        <f>IF(MD459=0,0,MD459-0.75)</f>
        <v/>
      </c>
      <c r="MG459" s="4">
        <f>((LM459*(LU459+LX459))-((LP459*(LV459+LW459))))</f>
        <v/>
      </c>
      <c r="MH459" s="9">
        <f>MG459*1.2</f>
        <v/>
      </c>
      <c r="MI459" s="10">
        <f>MG459*0.8</f>
        <v/>
      </c>
      <c r="MJ459">
        <f>IFERROR(NX459,"")</f>
        <v/>
      </c>
      <c r="MK459">
        <f>IFERROR(NY459,"")</f>
        <v/>
      </c>
      <c r="ML459">
        <f>IFERROR(NZ459,"")</f>
        <v/>
      </c>
      <c r="MM459">
        <f>IFERROR(OA459,"")</f>
        <v/>
      </c>
      <c r="MN459">
        <f>IFERROR(OB459,"")</f>
        <v/>
      </c>
      <c r="MO459">
        <f>IFERROR(OC459,"")</f>
        <v/>
      </c>
      <c r="MP459" s="1">
        <f>COUNTIFS(#REF!,LT459,#REF!,1,#REF!,"&gt;="&amp;MC459,#REF!,"&lt;="&amp;MB459,#REF!,"&lt;="&amp;ME459,#REF!,"&gt;="&amp;MF459,#REF!,"="&amp;KV459,#REF!,"="&amp;KX459)</f>
        <v/>
      </c>
      <c r="MQ459" s="1">
        <f>COUNTIFS(#REF!,LT459,#REF!,0,#REF!,"&gt;="&amp;MC459,#REF!,"&lt;="&amp;MB459,#REF!,"&lt;="&amp;ME459,#REF!,"&gt;="&amp;MF459,#REF!,"="&amp;KV459,#REF!,"="&amp;KX459)</f>
        <v/>
      </c>
      <c r="MR459" s="1">
        <f>COUNTIFS(#REF!,LT459,#REF!,1,#REF!,"&gt;="&amp;MC459,#REF!,"&lt;="&amp;MB459,#REF!,"&lt;="&amp;ME459,#REF!,"&gt;="&amp;MF459,#REF!,"="&amp;KW459,#REF!,"="&amp;KY459)</f>
        <v/>
      </c>
      <c r="MS459" s="1">
        <f>COUNTIFS(#REF!,LT459,#REF!,0,#REF!,"&gt;="&amp;MC459,#REF!,"&lt;="&amp;MB459,#REF!,"&lt;="&amp;ME459,#REF!,"&gt;="&amp;MF459,#REF!,"="&amp;KW459,#REF!,"="&amp;KY459)</f>
        <v/>
      </c>
      <c r="MT459" s="1">
        <f>COUNTIFS(#REF!,LT459,#REF!,1,#REF!,"&gt;="&amp;MI459,#REF!,"&lt;="&amp;MH459,#REF!,"&lt;="&amp;ME459,#REF!,"&gt;="&amp;MF459)</f>
        <v/>
      </c>
      <c r="MU459" s="1">
        <f>COUNTIFS(#REF!,LT459,#REF!,0,#REF!,"&gt;="&amp;MI459,#REF!,"&lt;="&amp;MH459,#REF!,"&lt;="&amp;ME459,#REF!,"&gt;="&amp;MF459)</f>
        <v/>
      </c>
      <c r="MV459" s="1">
        <f>COUNTIFS(#REF!,LT459,#REF!,1,#REF!,"&gt;="&amp;MI459,#REF!,"&lt;="&amp;MH459,#REF!,"="&amp;KZ459,#REF!,"="&amp;LA459,#REF!,"&lt;="&amp;ME459,#REF!,"&gt;="&amp;MF459)</f>
        <v/>
      </c>
      <c r="MW459" s="1">
        <f>COUNTIFS(#REF!,LT459,#REF!,0,#REF!,"&gt;="&amp;MI459,#REF!,"&lt;="&amp;MH459,#REF!,"="&amp;KZ459,#REF!,"="&amp;LA459,#REF!,"&lt;="&amp;ME459,#REF!,"&gt;="&amp;MF459)</f>
        <v/>
      </c>
      <c r="MX459" s="1">
        <f>COUNTIFS(#REF!,LT459,#REF!,1,#REF!,"&gt;="&amp;MC459,#REF!,"&lt;="&amp;MB459,#REF!,"&lt;="&amp;ME459,#REF!,"&gt;="&amp;MF459)</f>
        <v/>
      </c>
      <c r="MY459" s="1">
        <f>COUNTIFS(#REF!,LT459,#REF!,0,#REF!,"&gt;="&amp;MC459,#REF!,"&lt;="&amp;MB459,#REF!,"&lt;="&amp;ME459,#REF!,"&gt;="&amp;MF459)</f>
        <v/>
      </c>
      <c r="MZ459" s="1">
        <f>COUNTIFS(#REF!,LT459,#REF!,1,#REF!,"&lt;="&amp;ME459,#REF!,"&gt;="&amp;MF459,#REF!,"="&amp;KV459,#REF!,"="&amp;KX459)</f>
        <v/>
      </c>
      <c r="NA459" s="1">
        <f>COUNTIFS(#REF!,LT459,#REF!,0,#REF!,"&lt;="&amp;ME459,#REF!,"&gt;="&amp;MF459,#REF!,"="&amp;KV459,#REF!,"="&amp;KX459)</f>
        <v/>
      </c>
      <c r="NB459" s="1">
        <f>COUNTIFS(#REF!,LT459,#REF!,1,#REF!,"&lt;="&amp;ME459,#REF!,"&gt;="&amp;MF459,#REF!,"="&amp;KW459,#REF!,"="&amp;KY459)</f>
        <v/>
      </c>
      <c r="NC459" s="1">
        <f>COUNTIFS(#REF!,LT459,#REF!,0,#REF!,"&lt;="&amp;ME459,#REF!,"&gt;="&amp;MF459,#REF!,"="&amp;KW459,#REF!,"="&amp;KY459)</f>
        <v/>
      </c>
      <c r="ND459" s="1">
        <f>MP459+MR459+MT459+MV459+MX459+MZ459+NB459</f>
        <v/>
      </c>
      <c r="NE459" s="1">
        <f>MQ459+MS459+MU459+MW459+MY459+NA459+NC459</f>
        <v/>
      </c>
      <c r="NF459" s="1">
        <f>ND459+NE459</f>
        <v/>
      </c>
      <c r="NG459" s="33">
        <f>ND459/(ND459+NE459)</f>
        <v/>
      </c>
      <c r="NH459" s="3">
        <f>1/NG459</f>
        <v/>
      </c>
      <c r="NI459" s="1">
        <f>LH459</f>
        <v/>
      </c>
      <c r="NJ459" s="79">
        <f>((1-NG459)*(1/(NI459-1))*0.98-(NG459*1))</f>
        <v/>
      </c>
      <c r="NK459" s="34">
        <f>IF(LR459&lt;0.9,0,IF(AND(LR459&gt;1.1),0,1))</f>
        <v/>
      </c>
      <c r="NL459" s="34">
        <f>IF(LS459&lt;0.9,0,IF(AND(LS459&gt;1.1),0,1))</f>
        <v/>
      </c>
      <c r="NM459" s="32">
        <f>IF(NF459&gt;99,1,0)</f>
        <v/>
      </c>
      <c r="NN459" s="32">
        <f>IF(NJ459&gt;0.0799,1,0)</f>
        <v/>
      </c>
      <c r="NO459" s="32">
        <f>IF(NJ459&gt;NQ459,1,0)</f>
        <v/>
      </c>
      <c r="NP459" s="32">
        <f>NM459+NN459+NO459+NK459+NL459</f>
        <v/>
      </c>
      <c r="NQ459" s="79">
        <f>(((100*NG459)*(NI459-1)*0.98)-((1-NG459)*100))/100</f>
        <v/>
      </c>
      <c r="NR459" s="34">
        <f>IF(LR459&lt;0.9,0,IF(AND(LR459&gt;1.1),0,1))</f>
        <v/>
      </c>
      <c r="NS459" s="34">
        <f>IF(LS459&lt;0.9,0,IF(AND(LS459&gt;1.1),0,1))</f>
        <v/>
      </c>
      <c r="NT459" s="32">
        <f>IF(NF459&gt;99,1,0)</f>
        <v/>
      </c>
      <c r="NU459" s="32">
        <f>IF(NQ459&gt;0.0799,1,0)</f>
        <v/>
      </c>
      <c r="NV459" s="32">
        <f>IF(NQ459&gt;NJ459,1,0)</f>
        <v/>
      </c>
      <c r="NW459" s="32">
        <f>NT459+NU459+NV459+NR459+NS459</f>
        <v/>
      </c>
      <c r="NX459">
        <f>IF(NP459=5,"LayHome1-0",IF(AND(NW459=5),"BackHome1-0",""))</f>
        <v/>
      </c>
      <c r="NY459">
        <f>IF(NP459=5,KN459,IF(AND(NW459=5),KN459,""))</f>
        <v/>
      </c>
      <c r="NZ459">
        <f>IF(NP459=5,"Match Odds",IF(AND(NW459=5),"Match Odds",""))</f>
        <v/>
      </c>
      <c r="OA459">
        <f>IF(NP459=5,KP459,IF(AND(NW459=5),KP459,""))</f>
        <v/>
      </c>
      <c r="OB459">
        <f>IF(NP459=5,"MATCH_ODDS",IF(AND(NW459=5),"MATCH_ODDS",""))</f>
        <v/>
      </c>
      <c r="OC459">
        <f>IF(NP459=5,"LAY",IF(AND(NW459=5),"BACK",""))</f>
        <v/>
      </c>
    </row>
    <row r="460" ht="16.5" customHeight="1" thickBot="1" thickTop="1">
      <c r="A460" s="2" t="n"/>
      <c r="KN460" s="1">
        <f>IF(INDEX(#REF!,MATCH('HT 1-0'!D460,#REF!,0))=INDEX(#REF!,MATCH('HT 1-0'!D460,#REF!,0)),INDEX(#REF!,MATCH('HT 1-0'!D460,#REF!,0)),"ERROR")</f>
        <v/>
      </c>
      <c r="KO460" s="1">
        <f>IF(INDEX(#REF!,MATCH('HT 1-0'!E460,#REF!,0))=INDEX(#REF!,MATCH('HT 1-0'!E460,#REF!,0)),INDEX(#REF!,MATCH('HT 1-0'!E460,#REF!,0)),"ERROR")</f>
        <v/>
      </c>
      <c r="KP460" s="1">
        <f>KN460&amp;" v "&amp;KO460</f>
        <v/>
      </c>
      <c r="KQ460">
        <f>B460&amp;"_"&amp;C460</f>
        <v/>
      </c>
      <c r="KR460" s="1">
        <f>IF((HW460/KK460)&lt;0.335,"G",IF((HW460/KK460)&gt;0.67,"R","A"))</f>
        <v/>
      </c>
      <c r="KS460" s="1">
        <f>IF((HX460/KK460)&lt;0.335,"G",IF((HX460/KK460)&gt;0.67,"R","A"))</f>
        <v/>
      </c>
      <c r="KT460" s="1">
        <f>IF((IH460/KK460)&lt;0.335,"G",IF((IH460/KK460)&gt;0.67,"R","A"))</f>
        <v/>
      </c>
      <c r="KU460" s="1">
        <f>IF((II460/KK460)&lt;0.335,"G",IF((II460/KK460)&gt;0.67,"R","A"))</f>
        <v/>
      </c>
      <c r="KV460" s="1">
        <f>IF((HZ460/KK460)&lt;0.335,"G",IF((HZ460/KK460)&gt;0.67,"R","A"))</f>
        <v/>
      </c>
      <c r="KW460" s="1">
        <f>IF((HY460/KK460)&lt;0.335,"G",IF((HY460/KK460)&gt;0.67,"R","A"))</f>
        <v/>
      </c>
      <c r="KX460" s="1">
        <f>IF((IK460/KK460)&lt;0.335,"G",IF((IK460/KK460)&gt;0.67,"R","A"))</f>
        <v/>
      </c>
      <c r="KY460" s="1">
        <f>IF((IJ460/KK460)&lt;0.335,"G",IF((IJ460/KK460)&gt;0.67,"R","A"))</f>
        <v/>
      </c>
      <c r="KZ460" s="1">
        <f>IF((HQ460/KK460)&lt;0.335,"G",IF((HQ460/KK460)&gt;0.67,"R","A"))</f>
        <v/>
      </c>
      <c r="LA460" s="1">
        <f>IF((IB460/KK460)&lt;0.335,"G",IF((IB460/KK460)&gt;0.67,"R","A"))</f>
        <v/>
      </c>
      <c r="LB460">
        <f>IF(LQ460="1-0",INDEX(Scrape!#REF!,MATCH('HT 1-0'!KP460,Scrape!$B:$B,0)),"")</f>
        <v/>
      </c>
      <c r="LC460">
        <f>IF(LQ460="1-0",INDEX(Scrape!$A:$A,MATCH('HT 1-0'!KP460,Scrape!$B:$B,0)),"")</f>
        <v/>
      </c>
      <c r="LD460">
        <f>IF(LQ460="1-0",INDEX(Scrape!$B:$B,MATCH('HT 1-0'!KP460,Scrape!$B:$B,0)),"")</f>
        <v/>
      </c>
      <c r="LE460">
        <f>IF(LQ460="1-0",INDEX(Scrape!$C:$C,MATCH('HT 1-0'!KP460,Scrape!$B:$B,0)),"")</f>
        <v/>
      </c>
      <c r="LF460">
        <f>IF(LQ460="1-0",INDEX(Scrape!$D:$D,MATCH('HT 1-0'!KP460,Scrape!$B:$B,0)),"")</f>
        <v/>
      </c>
      <c r="LG460">
        <f>IF(LQ460="1-0",INDEX(Scrape!$E:$E,MATCH('HT 1-0'!KP460,Scrape!$B:$B,0)),"")</f>
        <v/>
      </c>
      <c r="LH460">
        <f>IF(LQ460="1-0",INDEX(Scrape!$F:$F,MATCH('HT 1-0'!KP460,Scrape!$B:$B,0)),"")</f>
        <v/>
      </c>
      <c r="LI460">
        <f>IF(LQ460="1-0",INDEX(Scrape!$G:$G,MATCH('HT 1-0'!KP460,Scrape!$B:$B,0)),"")</f>
        <v/>
      </c>
      <c r="LJ460">
        <f>IF(LQ460="1-0",INDEX(Scrape!$H:$H,MATCH('HT 1-0'!KP460,Scrape!$B:$B,0)),"")</f>
        <v/>
      </c>
      <c r="LK460">
        <f>IF(LQ460="1-0",INDEX(Scrape!$I:$I,MATCH('HT 1-0'!KP460,Scrape!$B:$B,0)),"")</f>
        <v/>
      </c>
      <c r="LL460">
        <f>IF(LQ460="1-0",INDEX(Scrape!$J:$J,MATCH('HT 1-0'!KP460,Scrape!$B:$B,0)),"")</f>
        <v/>
      </c>
      <c r="LM460">
        <f>IF(LQ460="1-0",INDEX(Scrape!$K:$K,MATCH('HT 1-0'!KP460,Scrape!$B:$B,0)),"")</f>
        <v/>
      </c>
      <c r="LN460">
        <f>IF(LQ460="1-0",INDEX(Scrape!$L:$L,MATCH('HT 1-0'!KP460,Scrape!$B:$B,0)),"")</f>
        <v/>
      </c>
      <c r="LO460">
        <f>IF(LQ460="1-0",INDEX(Scrape!$M:$M,MATCH('HT 1-0'!KP460,Scrape!$B:$B,0)),"")</f>
        <v/>
      </c>
      <c r="LP460">
        <f>IF(LQ460="1-0",INDEX(Scrape!$N:$N,MATCH('HT 1-0'!KP460,Scrape!$B:$B,0)),"")</f>
        <v/>
      </c>
      <c r="LQ460">
        <f>INDEX(Scrape!$O:$O,MATCH('HT 1-0'!KP460,Scrape!$B:$B,0))</f>
        <v/>
      </c>
      <c r="LR460">
        <f>(1/LJ460)+(1/LI460)+(1/LH460)</f>
        <v/>
      </c>
      <c r="LS460">
        <f>(1/LG460)+(1/LF460)+(1/LE460)</f>
        <v/>
      </c>
      <c r="LT460" s="8">
        <f>IF(INDEX(#REF!,MATCH(KQ460,#REF!,0))=INDEX(#REF!,MATCH(KQ460,#REF!,0)),INDEX(#REF!,MATCH(KQ460,#REF!,0)),"ERROR")</f>
        <v/>
      </c>
      <c r="LU460" s="4">
        <f>IF(KR460="G",2,IF(KR460="R",0.5,IF(KR460="A",1)))</f>
        <v/>
      </c>
      <c r="LV460" s="4">
        <f>IF(KS460="G",0.5,IF(KS460="R",2,IF(KS460="A",1)))</f>
        <v/>
      </c>
      <c r="LW460" s="4">
        <f>IF(KT460="G",2,IF(KT460="R",0.5,IF(KT460="A",1)))</f>
        <v/>
      </c>
      <c r="LX460" s="4">
        <f>IF(KU460="G",0.5,IF(KU460="R",2,IF(KU460="A",1)))</f>
        <v/>
      </c>
      <c r="LY460" s="7">
        <f>(LK460*(LU460+LX460)+(LL460*(LU460+LX460)))</f>
        <v/>
      </c>
      <c r="LZ460" s="7">
        <f>(LN460*(LV460+LW460)+(LO460*(LV460+LW460)))</f>
        <v/>
      </c>
      <c r="MA460" s="11">
        <f>LY460-LZ460</f>
        <v/>
      </c>
      <c r="MB460" s="5">
        <f>MA460+2</f>
        <v/>
      </c>
      <c r="MC460" s="6">
        <f>MA460-2</f>
        <v/>
      </c>
      <c r="MD460" s="4">
        <f>LE460</f>
        <v/>
      </c>
      <c r="ME460" s="9">
        <f>IF(MD460=0,1000,MD460+0.75)</f>
        <v/>
      </c>
      <c r="MF460" s="10">
        <f>IF(MD460=0,0,MD460-0.75)</f>
        <v/>
      </c>
      <c r="MG460" s="4">
        <f>((LM460*(LU460+LX460))-((LP460*(LV460+LW460))))</f>
        <v/>
      </c>
      <c r="MH460" s="9">
        <f>MG460*1.2</f>
        <v/>
      </c>
      <c r="MI460" s="10">
        <f>MG460*0.8</f>
        <v/>
      </c>
      <c r="MJ460">
        <f>IFERROR(NX460,"")</f>
        <v/>
      </c>
      <c r="MK460">
        <f>IFERROR(NY460,"")</f>
        <v/>
      </c>
      <c r="ML460">
        <f>IFERROR(NZ460,"")</f>
        <v/>
      </c>
      <c r="MM460">
        <f>IFERROR(OA460,"")</f>
        <v/>
      </c>
      <c r="MN460">
        <f>IFERROR(OB460,"")</f>
        <v/>
      </c>
      <c r="MO460">
        <f>IFERROR(OC460,"")</f>
        <v/>
      </c>
      <c r="MP460" s="1">
        <f>COUNTIFS(#REF!,LT460,#REF!,1,#REF!,"&gt;="&amp;MC460,#REF!,"&lt;="&amp;MB460,#REF!,"&lt;="&amp;ME460,#REF!,"&gt;="&amp;MF460,#REF!,"="&amp;KV460,#REF!,"="&amp;KX460)</f>
        <v/>
      </c>
      <c r="MQ460" s="1">
        <f>COUNTIFS(#REF!,LT460,#REF!,0,#REF!,"&gt;="&amp;MC460,#REF!,"&lt;="&amp;MB460,#REF!,"&lt;="&amp;ME460,#REF!,"&gt;="&amp;MF460,#REF!,"="&amp;KV460,#REF!,"="&amp;KX460)</f>
        <v/>
      </c>
      <c r="MR460" s="1">
        <f>COUNTIFS(#REF!,LT460,#REF!,1,#REF!,"&gt;="&amp;MC460,#REF!,"&lt;="&amp;MB460,#REF!,"&lt;="&amp;ME460,#REF!,"&gt;="&amp;MF460,#REF!,"="&amp;KW460,#REF!,"="&amp;KY460)</f>
        <v/>
      </c>
      <c r="MS460" s="1">
        <f>COUNTIFS(#REF!,LT460,#REF!,0,#REF!,"&gt;="&amp;MC460,#REF!,"&lt;="&amp;MB460,#REF!,"&lt;="&amp;ME460,#REF!,"&gt;="&amp;MF460,#REF!,"="&amp;KW460,#REF!,"="&amp;KY460)</f>
        <v/>
      </c>
      <c r="MT460" s="1">
        <f>COUNTIFS(#REF!,LT460,#REF!,1,#REF!,"&gt;="&amp;MI460,#REF!,"&lt;="&amp;MH460,#REF!,"&lt;="&amp;ME460,#REF!,"&gt;="&amp;MF460)</f>
        <v/>
      </c>
      <c r="MU460" s="1">
        <f>COUNTIFS(#REF!,LT460,#REF!,0,#REF!,"&gt;="&amp;MI460,#REF!,"&lt;="&amp;MH460,#REF!,"&lt;="&amp;ME460,#REF!,"&gt;="&amp;MF460)</f>
        <v/>
      </c>
      <c r="MV460" s="1">
        <f>COUNTIFS(#REF!,LT460,#REF!,1,#REF!,"&gt;="&amp;MI460,#REF!,"&lt;="&amp;MH460,#REF!,"="&amp;KZ460,#REF!,"="&amp;LA460,#REF!,"&lt;="&amp;ME460,#REF!,"&gt;="&amp;MF460)</f>
        <v/>
      </c>
      <c r="MW460" s="1">
        <f>COUNTIFS(#REF!,LT460,#REF!,0,#REF!,"&gt;="&amp;MI460,#REF!,"&lt;="&amp;MH460,#REF!,"="&amp;KZ460,#REF!,"="&amp;LA460,#REF!,"&lt;="&amp;ME460,#REF!,"&gt;="&amp;MF460)</f>
        <v/>
      </c>
      <c r="MX460" s="1">
        <f>COUNTIFS(#REF!,LT460,#REF!,1,#REF!,"&gt;="&amp;MC460,#REF!,"&lt;="&amp;MB460,#REF!,"&lt;="&amp;ME460,#REF!,"&gt;="&amp;MF460)</f>
        <v/>
      </c>
      <c r="MY460" s="1">
        <f>COUNTIFS(#REF!,LT460,#REF!,0,#REF!,"&gt;="&amp;MC460,#REF!,"&lt;="&amp;MB460,#REF!,"&lt;="&amp;ME460,#REF!,"&gt;="&amp;MF460)</f>
        <v/>
      </c>
      <c r="MZ460" s="1">
        <f>COUNTIFS(#REF!,LT460,#REF!,1,#REF!,"&lt;="&amp;ME460,#REF!,"&gt;="&amp;MF460,#REF!,"="&amp;KV460,#REF!,"="&amp;KX460)</f>
        <v/>
      </c>
      <c r="NA460" s="1">
        <f>COUNTIFS(#REF!,LT460,#REF!,0,#REF!,"&lt;="&amp;ME460,#REF!,"&gt;="&amp;MF460,#REF!,"="&amp;KV460,#REF!,"="&amp;KX460)</f>
        <v/>
      </c>
      <c r="NB460" s="1">
        <f>COUNTIFS(#REF!,LT460,#REF!,1,#REF!,"&lt;="&amp;ME460,#REF!,"&gt;="&amp;MF460,#REF!,"="&amp;KW460,#REF!,"="&amp;KY460)</f>
        <v/>
      </c>
      <c r="NC460" s="1">
        <f>COUNTIFS(#REF!,LT460,#REF!,0,#REF!,"&lt;="&amp;ME460,#REF!,"&gt;="&amp;MF460,#REF!,"="&amp;KW460,#REF!,"="&amp;KY460)</f>
        <v/>
      </c>
      <c r="ND460" s="1">
        <f>MP460+MR460+MT460+MV460+MX460+MZ460+NB460</f>
        <v/>
      </c>
      <c r="NE460" s="1">
        <f>MQ460+MS460+MU460+MW460+MY460+NA460+NC460</f>
        <v/>
      </c>
      <c r="NF460" s="1">
        <f>ND460+NE460</f>
        <v/>
      </c>
      <c r="NG460" s="33">
        <f>ND460/(ND460+NE460)</f>
        <v/>
      </c>
      <c r="NH460" s="3">
        <f>1/NG460</f>
        <v/>
      </c>
      <c r="NI460" s="1">
        <f>LH460</f>
        <v/>
      </c>
      <c r="NJ460" s="79">
        <f>((1-NG460)*(1/(NI460-1))*0.98-(NG460*1))</f>
        <v/>
      </c>
      <c r="NK460" s="34">
        <f>IF(LR460&lt;0.9,0,IF(AND(LR460&gt;1.1),0,1))</f>
        <v/>
      </c>
      <c r="NL460" s="34">
        <f>IF(LS460&lt;0.9,0,IF(AND(LS460&gt;1.1),0,1))</f>
        <v/>
      </c>
      <c r="NM460" s="32">
        <f>IF(NF460&gt;99,1,0)</f>
        <v/>
      </c>
      <c r="NN460" s="32">
        <f>IF(NJ460&gt;0.0799,1,0)</f>
        <v/>
      </c>
      <c r="NO460" s="32">
        <f>IF(NJ460&gt;NQ460,1,0)</f>
        <v/>
      </c>
      <c r="NP460" s="32">
        <f>NM460+NN460+NO460+NK460+NL460</f>
        <v/>
      </c>
      <c r="NQ460" s="79">
        <f>(((100*NG460)*(NI460-1)*0.98)-((1-NG460)*100))/100</f>
        <v/>
      </c>
      <c r="NR460" s="34">
        <f>IF(LR460&lt;0.9,0,IF(AND(LR460&gt;1.1),0,1))</f>
        <v/>
      </c>
      <c r="NS460" s="34">
        <f>IF(LS460&lt;0.9,0,IF(AND(LS460&gt;1.1),0,1))</f>
        <v/>
      </c>
      <c r="NT460" s="32">
        <f>IF(NF460&gt;99,1,0)</f>
        <v/>
      </c>
      <c r="NU460" s="32">
        <f>IF(NQ460&gt;0.0799,1,0)</f>
        <v/>
      </c>
      <c r="NV460" s="32">
        <f>IF(NQ460&gt;NJ460,1,0)</f>
        <v/>
      </c>
      <c r="NW460" s="32">
        <f>NT460+NU460+NV460+NR460+NS460</f>
        <v/>
      </c>
      <c r="NX460">
        <f>IF(NP460=5,"LayHome1-0",IF(AND(NW460=5),"BackHome1-0",""))</f>
        <v/>
      </c>
      <c r="NY460">
        <f>IF(NP460=5,KN460,IF(AND(NW460=5),KN460,""))</f>
        <v/>
      </c>
      <c r="NZ460">
        <f>IF(NP460=5,"Match Odds",IF(AND(NW460=5),"Match Odds",""))</f>
        <v/>
      </c>
      <c r="OA460">
        <f>IF(NP460=5,KP460,IF(AND(NW460=5),KP460,""))</f>
        <v/>
      </c>
      <c r="OB460">
        <f>IF(NP460=5,"MATCH_ODDS",IF(AND(NW460=5),"MATCH_ODDS",""))</f>
        <v/>
      </c>
      <c r="OC460">
        <f>IF(NP460=5,"LAY",IF(AND(NW460=5),"BACK",""))</f>
        <v/>
      </c>
    </row>
    <row r="461" ht="16.5" customHeight="1" thickBot="1" thickTop="1">
      <c r="A461" s="2" t="n"/>
      <c r="KN461" s="1">
        <f>IF(INDEX(#REF!,MATCH('HT 1-0'!D461,#REF!,0))=INDEX(#REF!,MATCH('HT 1-0'!D461,#REF!,0)),INDEX(#REF!,MATCH('HT 1-0'!D461,#REF!,0)),"ERROR")</f>
        <v/>
      </c>
      <c r="KO461" s="1">
        <f>IF(INDEX(#REF!,MATCH('HT 1-0'!E461,#REF!,0))=INDEX(#REF!,MATCH('HT 1-0'!E461,#REF!,0)),INDEX(#REF!,MATCH('HT 1-0'!E461,#REF!,0)),"ERROR")</f>
        <v/>
      </c>
      <c r="KP461" s="1">
        <f>KN461&amp;" v "&amp;KO461</f>
        <v/>
      </c>
      <c r="KQ461">
        <f>B461&amp;"_"&amp;C461</f>
        <v/>
      </c>
      <c r="KR461" s="1">
        <f>IF((HW461/KK461)&lt;0.335,"G",IF((HW461/KK461)&gt;0.67,"R","A"))</f>
        <v/>
      </c>
      <c r="KS461" s="1">
        <f>IF((HX461/KK461)&lt;0.335,"G",IF((HX461/KK461)&gt;0.67,"R","A"))</f>
        <v/>
      </c>
      <c r="KT461" s="1">
        <f>IF((IH461/KK461)&lt;0.335,"G",IF((IH461/KK461)&gt;0.67,"R","A"))</f>
        <v/>
      </c>
      <c r="KU461" s="1">
        <f>IF((II461/KK461)&lt;0.335,"G",IF((II461/KK461)&gt;0.67,"R","A"))</f>
        <v/>
      </c>
      <c r="KV461" s="1">
        <f>IF((HZ461/KK461)&lt;0.335,"G",IF((HZ461/KK461)&gt;0.67,"R","A"))</f>
        <v/>
      </c>
      <c r="KW461" s="1">
        <f>IF((HY461/KK461)&lt;0.335,"G",IF((HY461/KK461)&gt;0.67,"R","A"))</f>
        <v/>
      </c>
      <c r="KX461" s="1">
        <f>IF((IK461/KK461)&lt;0.335,"G",IF((IK461/KK461)&gt;0.67,"R","A"))</f>
        <v/>
      </c>
      <c r="KY461" s="1">
        <f>IF((IJ461/KK461)&lt;0.335,"G",IF((IJ461/KK461)&gt;0.67,"R","A"))</f>
        <v/>
      </c>
      <c r="KZ461" s="1">
        <f>IF((HQ461/KK461)&lt;0.335,"G",IF((HQ461/KK461)&gt;0.67,"R","A"))</f>
        <v/>
      </c>
      <c r="LA461" s="1">
        <f>IF((IB461/KK461)&lt;0.335,"G",IF((IB461/KK461)&gt;0.67,"R","A"))</f>
        <v/>
      </c>
      <c r="LB461">
        <f>IF(LQ461="1-0",INDEX(Scrape!#REF!,MATCH('HT 1-0'!KP461,Scrape!$B:$B,0)),"")</f>
        <v/>
      </c>
      <c r="LC461">
        <f>IF(LQ461="1-0",INDEX(Scrape!$A:$A,MATCH('HT 1-0'!KP461,Scrape!$B:$B,0)),"")</f>
        <v/>
      </c>
      <c r="LD461">
        <f>IF(LQ461="1-0",INDEX(Scrape!$B:$B,MATCH('HT 1-0'!KP461,Scrape!$B:$B,0)),"")</f>
        <v/>
      </c>
      <c r="LE461">
        <f>IF(LQ461="1-0",INDEX(Scrape!$C:$C,MATCH('HT 1-0'!KP461,Scrape!$B:$B,0)),"")</f>
        <v/>
      </c>
      <c r="LF461">
        <f>IF(LQ461="1-0",INDEX(Scrape!$D:$D,MATCH('HT 1-0'!KP461,Scrape!$B:$B,0)),"")</f>
        <v/>
      </c>
      <c r="LG461">
        <f>IF(LQ461="1-0",INDEX(Scrape!$E:$E,MATCH('HT 1-0'!KP461,Scrape!$B:$B,0)),"")</f>
        <v/>
      </c>
      <c r="LH461">
        <f>IF(LQ461="1-0",INDEX(Scrape!$F:$F,MATCH('HT 1-0'!KP461,Scrape!$B:$B,0)),"")</f>
        <v/>
      </c>
      <c r="LI461">
        <f>IF(LQ461="1-0",INDEX(Scrape!$G:$G,MATCH('HT 1-0'!KP461,Scrape!$B:$B,0)),"")</f>
        <v/>
      </c>
      <c r="LJ461">
        <f>IF(LQ461="1-0",INDEX(Scrape!$H:$H,MATCH('HT 1-0'!KP461,Scrape!$B:$B,0)),"")</f>
        <v/>
      </c>
      <c r="LK461">
        <f>IF(LQ461="1-0",INDEX(Scrape!$I:$I,MATCH('HT 1-0'!KP461,Scrape!$B:$B,0)),"")</f>
        <v/>
      </c>
      <c r="LL461">
        <f>IF(LQ461="1-0",INDEX(Scrape!$J:$J,MATCH('HT 1-0'!KP461,Scrape!$B:$B,0)),"")</f>
        <v/>
      </c>
      <c r="LM461">
        <f>IF(LQ461="1-0",INDEX(Scrape!$K:$K,MATCH('HT 1-0'!KP461,Scrape!$B:$B,0)),"")</f>
        <v/>
      </c>
      <c r="LN461">
        <f>IF(LQ461="1-0",INDEX(Scrape!$L:$L,MATCH('HT 1-0'!KP461,Scrape!$B:$B,0)),"")</f>
        <v/>
      </c>
      <c r="LO461">
        <f>IF(LQ461="1-0",INDEX(Scrape!$M:$M,MATCH('HT 1-0'!KP461,Scrape!$B:$B,0)),"")</f>
        <v/>
      </c>
      <c r="LP461">
        <f>IF(LQ461="1-0",INDEX(Scrape!$N:$N,MATCH('HT 1-0'!KP461,Scrape!$B:$B,0)),"")</f>
        <v/>
      </c>
      <c r="LQ461">
        <f>INDEX(Scrape!$O:$O,MATCH('HT 1-0'!KP461,Scrape!$B:$B,0))</f>
        <v/>
      </c>
      <c r="LR461">
        <f>(1/LJ461)+(1/LI461)+(1/LH461)</f>
        <v/>
      </c>
      <c r="LS461">
        <f>(1/LG461)+(1/LF461)+(1/LE461)</f>
        <v/>
      </c>
      <c r="LT461" s="8">
        <f>IF(INDEX(#REF!,MATCH(KQ461,#REF!,0))=INDEX(#REF!,MATCH(KQ461,#REF!,0)),INDEX(#REF!,MATCH(KQ461,#REF!,0)),"ERROR")</f>
        <v/>
      </c>
      <c r="LU461" s="4">
        <f>IF(KR461="G",2,IF(KR461="R",0.5,IF(KR461="A",1)))</f>
        <v/>
      </c>
      <c r="LV461" s="4">
        <f>IF(KS461="G",0.5,IF(KS461="R",2,IF(KS461="A",1)))</f>
        <v/>
      </c>
      <c r="LW461" s="4">
        <f>IF(KT461="G",2,IF(KT461="R",0.5,IF(KT461="A",1)))</f>
        <v/>
      </c>
      <c r="LX461" s="4">
        <f>IF(KU461="G",0.5,IF(KU461="R",2,IF(KU461="A",1)))</f>
        <v/>
      </c>
      <c r="LY461" s="7">
        <f>(LK461*(LU461+LX461)+(LL461*(LU461+LX461)))</f>
        <v/>
      </c>
      <c r="LZ461" s="7">
        <f>(LN461*(LV461+LW461)+(LO461*(LV461+LW461)))</f>
        <v/>
      </c>
      <c r="MA461" s="11">
        <f>LY461-LZ461</f>
        <v/>
      </c>
      <c r="MB461" s="5">
        <f>MA461+2</f>
        <v/>
      </c>
      <c r="MC461" s="6">
        <f>MA461-2</f>
        <v/>
      </c>
      <c r="MD461" s="4">
        <f>LE461</f>
        <v/>
      </c>
      <c r="ME461" s="9">
        <f>IF(MD461=0,1000,MD461+0.75)</f>
        <v/>
      </c>
      <c r="MF461" s="10">
        <f>IF(MD461=0,0,MD461-0.75)</f>
        <v/>
      </c>
      <c r="MG461" s="4">
        <f>((LM461*(LU461+LX461))-((LP461*(LV461+LW461))))</f>
        <v/>
      </c>
      <c r="MH461" s="9">
        <f>MG461*1.2</f>
        <v/>
      </c>
      <c r="MI461" s="10">
        <f>MG461*0.8</f>
        <v/>
      </c>
      <c r="MJ461">
        <f>IFERROR(NX461,"")</f>
        <v/>
      </c>
      <c r="MK461">
        <f>IFERROR(NY461,"")</f>
        <v/>
      </c>
      <c r="ML461">
        <f>IFERROR(NZ461,"")</f>
        <v/>
      </c>
      <c r="MM461">
        <f>IFERROR(OA461,"")</f>
        <v/>
      </c>
      <c r="MN461">
        <f>IFERROR(OB461,"")</f>
        <v/>
      </c>
      <c r="MO461">
        <f>IFERROR(OC461,"")</f>
        <v/>
      </c>
      <c r="MP461" s="1">
        <f>COUNTIFS(#REF!,LT461,#REF!,1,#REF!,"&gt;="&amp;MC461,#REF!,"&lt;="&amp;MB461,#REF!,"&lt;="&amp;ME461,#REF!,"&gt;="&amp;MF461,#REF!,"="&amp;KV461,#REF!,"="&amp;KX461)</f>
        <v/>
      </c>
      <c r="MQ461" s="1">
        <f>COUNTIFS(#REF!,LT461,#REF!,0,#REF!,"&gt;="&amp;MC461,#REF!,"&lt;="&amp;MB461,#REF!,"&lt;="&amp;ME461,#REF!,"&gt;="&amp;MF461,#REF!,"="&amp;KV461,#REF!,"="&amp;KX461)</f>
        <v/>
      </c>
      <c r="MR461" s="1">
        <f>COUNTIFS(#REF!,LT461,#REF!,1,#REF!,"&gt;="&amp;MC461,#REF!,"&lt;="&amp;MB461,#REF!,"&lt;="&amp;ME461,#REF!,"&gt;="&amp;MF461,#REF!,"="&amp;KW461,#REF!,"="&amp;KY461)</f>
        <v/>
      </c>
      <c r="MS461" s="1">
        <f>COUNTIFS(#REF!,LT461,#REF!,0,#REF!,"&gt;="&amp;MC461,#REF!,"&lt;="&amp;MB461,#REF!,"&lt;="&amp;ME461,#REF!,"&gt;="&amp;MF461,#REF!,"="&amp;KW461,#REF!,"="&amp;KY461)</f>
        <v/>
      </c>
      <c r="MT461" s="1">
        <f>COUNTIFS(#REF!,LT461,#REF!,1,#REF!,"&gt;="&amp;MI461,#REF!,"&lt;="&amp;MH461,#REF!,"&lt;="&amp;ME461,#REF!,"&gt;="&amp;MF461)</f>
        <v/>
      </c>
      <c r="MU461" s="1">
        <f>COUNTIFS(#REF!,LT461,#REF!,0,#REF!,"&gt;="&amp;MI461,#REF!,"&lt;="&amp;MH461,#REF!,"&lt;="&amp;ME461,#REF!,"&gt;="&amp;MF461)</f>
        <v/>
      </c>
      <c r="MV461" s="1">
        <f>COUNTIFS(#REF!,LT461,#REF!,1,#REF!,"&gt;="&amp;MI461,#REF!,"&lt;="&amp;MH461,#REF!,"="&amp;KZ461,#REF!,"="&amp;LA461,#REF!,"&lt;="&amp;ME461,#REF!,"&gt;="&amp;MF461)</f>
        <v/>
      </c>
      <c r="MW461" s="1">
        <f>COUNTIFS(#REF!,LT461,#REF!,0,#REF!,"&gt;="&amp;MI461,#REF!,"&lt;="&amp;MH461,#REF!,"="&amp;KZ461,#REF!,"="&amp;LA461,#REF!,"&lt;="&amp;ME461,#REF!,"&gt;="&amp;MF461)</f>
        <v/>
      </c>
      <c r="MX461" s="1">
        <f>COUNTIFS(#REF!,LT461,#REF!,1,#REF!,"&gt;="&amp;MC461,#REF!,"&lt;="&amp;MB461,#REF!,"&lt;="&amp;ME461,#REF!,"&gt;="&amp;MF461)</f>
        <v/>
      </c>
      <c r="MY461" s="1">
        <f>COUNTIFS(#REF!,LT461,#REF!,0,#REF!,"&gt;="&amp;MC461,#REF!,"&lt;="&amp;MB461,#REF!,"&lt;="&amp;ME461,#REF!,"&gt;="&amp;MF461)</f>
        <v/>
      </c>
      <c r="MZ461" s="1">
        <f>COUNTIFS(#REF!,LT461,#REF!,1,#REF!,"&lt;="&amp;ME461,#REF!,"&gt;="&amp;MF461,#REF!,"="&amp;KV461,#REF!,"="&amp;KX461)</f>
        <v/>
      </c>
      <c r="NA461" s="1">
        <f>COUNTIFS(#REF!,LT461,#REF!,0,#REF!,"&lt;="&amp;ME461,#REF!,"&gt;="&amp;MF461,#REF!,"="&amp;KV461,#REF!,"="&amp;KX461)</f>
        <v/>
      </c>
      <c r="NB461" s="1">
        <f>COUNTIFS(#REF!,LT461,#REF!,1,#REF!,"&lt;="&amp;ME461,#REF!,"&gt;="&amp;MF461,#REF!,"="&amp;KW461,#REF!,"="&amp;KY461)</f>
        <v/>
      </c>
      <c r="NC461" s="1">
        <f>COUNTIFS(#REF!,LT461,#REF!,0,#REF!,"&lt;="&amp;ME461,#REF!,"&gt;="&amp;MF461,#REF!,"="&amp;KW461,#REF!,"="&amp;KY461)</f>
        <v/>
      </c>
      <c r="ND461" s="1">
        <f>MP461+MR461+MT461+MV461+MX461+MZ461+NB461</f>
        <v/>
      </c>
      <c r="NE461" s="1">
        <f>MQ461+MS461+MU461+MW461+MY461+NA461+NC461</f>
        <v/>
      </c>
      <c r="NF461" s="1">
        <f>ND461+NE461</f>
        <v/>
      </c>
      <c r="NG461" s="33">
        <f>ND461/(ND461+NE461)</f>
        <v/>
      </c>
      <c r="NH461" s="3">
        <f>1/NG461</f>
        <v/>
      </c>
      <c r="NI461" s="1">
        <f>LH461</f>
        <v/>
      </c>
      <c r="NJ461" s="79">
        <f>((1-NG461)*(1/(NI461-1))*0.98-(NG461*1))</f>
        <v/>
      </c>
      <c r="NK461" s="34">
        <f>IF(LR461&lt;0.9,0,IF(AND(LR461&gt;1.1),0,1))</f>
        <v/>
      </c>
      <c r="NL461" s="34">
        <f>IF(LS461&lt;0.9,0,IF(AND(LS461&gt;1.1),0,1))</f>
        <v/>
      </c>
      <c r="NM461" s="32">
        <f>IF(NF461&gt;99,1,0)</f>
        <v/>
      </c>
      <c r="NN461" s="32">
        <f>IF(NJ461&gt;0.0799,1,0)</f>
        <v/>
      </c>
      <c r="NO461" s="32">
        <f>IF(NJ461&gt;NQ461,1,0)</f>
        <v/>
      </c>
      <c r="NP461" s="32">
        <f>NM461+NN461+NO461+NK461+NL461</f>
        <v/>
      </c>
      <c r="NQ461" s="79">
        <f>(((100*NG461)*(NI461-1)*0.98)-((1-NG461)*100))/100</f>
        <v/>
      </c>
      <c r="NR461" s="34">
        <f>IF(LR461&lt;0.9,0,IF(AND(LR461&gt;1.1),0,1))</f>
        <v/>
      </c>
      <c r="NS461" s="34">
        <f>IF(LS461&lt;0.9,0,IF(AND(LS461&gt;1.1),0,1))</f>
        <v/>
      </c>
      <c r="NT461" s="32">
        <f>IF(NF461&gt;99,1,0)</f>
        <v/>
      </c>
      <c r="NU461" s="32">
        <f>IF(NQ461&gt;0.0799,1,0)</f>
        <v/>
      </c>
      <c r="NV461" s="32">
        <f>IF(NQ461&gt;NJ461,1,0)</f>
        <v/>
      </c>
      <c r="NW461" s="32">
        <f>NT461+NU461+NV461+NR461+NS461</f>
        <v/>
      </c>
      <c r="NX461">
        <f>IF(NP461=5,"LayHome1-0",IF(AND(NW461=5),"BackHome1-0",""))</f>
        <v/>
      </c>
      <c r="NY461">
        <f>IF(NP461=5,KN461,IF(AND(NW461=5),KN461,""))</f>
        <v/>
      </c>
      <c r="NZ461">
        <f>IF(NP461=5,"Match Odds",IF(AND(NW461=5),"Match Odds",""))</f>
        <v/>
      </c>
      <c r="OA461">
        <f>IF(NP461=5,KP461,IF(AND(NW461=5),KP461,""))</f>
        <v/>
      </c>
      <c r="OB461">
        <f>IF(NP461=5,"MATCH_ODDS",IF(AND(NW461=5),"MATCH_ODDS",""))</f>
        <v/>
      </c>
      <c r="OC461">
        <f>IF(NP461=5,"LAY",IF(AND(NW461=5),"BACK",""))</f>
        <v/>
      </c>
    </row>
    <row r="462" ht="16.5" customHeight="1" thickBot="1" thickTop="1">
      <c r="A462" s="2" t="n"/>
      <c r="KN462" s="1">
        <f>IF(INDEX(#REF!,MATCH('HT 1-0'!D462,#REF!,0))=INDEX(#REF!,MATCH('HT 1-0'!D462,#REF!,0)),INDEX(#REF!,MATCH('HT 1-0'!D462,#REF!,0)),"ERROR")</f>
        <v/>
      </c>
      <c r="KO462" s="1">
        <f>IF(INDEX(#REF!,MATCH('HT 1-0'!E462,#REF!,0))=INDEX(#REF!,MATCH('HT 1-0'!E462,#REF!,0)),INDEX(#REF!,MATCH('HT 1-0'!E462,#REF!,0)),"ERROR")</f>
        <v/>
      </c>
      <c r="KP462" s="1">
        <f>KN462&amp;" v "&amp;KO462</f>
        <v/>
      </c>
      <c r="KQ462">
        <f>B462&amp;"_"&amp;C462</f>
        <v/>
      </c>
      <c r="KR462" s="1">
        <f>IF((HW462/KK462)&lt;0.335,"G",IF((HW462/KK462)&gt;0.67,"R","A"))</f>
        <v/>
      </c>
      <c r="KS462" s="1">
        <f>IF((HX462/KK462)&lt;0.335,"G",IF((HX462/KK462)&gt;0.67,"R","A"))</f>
        <v/>
      </c>
      <c r="KT462" s="1">
        <f>IF((IH462/KK462)&lt;0.335,"G",IF((IH462/KK462)&gt;0.67,"R","A"))</f>
        <v/>
      </c>
      <c r="KU462" s="1">
        <f>IF((II462/KK462)&lt;0.335,"G",IF((II462/KK462)&gt;0.67,"R","A"))</f>
        <v/>
      </c>
      <c r="KV462" s="1">
        <f>IF((HZ462/KK462)&lt;0.335,"G",IF((HZ462/KK462)&gt;0.67,"R","A"))</f>
        <v/>
      </c>
      <c r="KW462" s="1">
        <f>IF((HY462/KK462)&lt;0.335,"G",IF((HY462/KK462)&gt;0.67,"R","A"))</f>
        <v/>
      </c>
      <c r="KX462" s="1">
        <f>IF((IK462/KK462)&lt;0.335,"G",IF((IK462/KK462)&gt;0.67,"R","A"))</f>
        <v/>
      </c>
      <c r="KY462" s="1">
        <f>IF((IJ462/KK462)&lt;0.335,"G",IF((IJ462/KK462)&gt;0.67,"R","A"))</f>
        <v/>
      </c>
      <c r="KZ462" s="1">
        <f>IF((HQ462/KK462)&lt;0.335,"G",IF((HQ462/KK462)&gt;0.67,"R","A"))</f>
        <v/>
      </c>
      <c r="LA462" s="1">
        <f>IF((IB462/KK462)&lt;0.335,"G",IF((IB462/KK462)&gt;0.67,"R","A"))</f>
        <v/>
      </c>
      <c r="LB462">
        <f>IF(LQ462="1-0",INDEX(Scrape!#REF!,MATCH('HT 1-0'!KP462,Scrape!$B:$B,0)),"")</f>
        <v/>
      </c>
      <c r="LC462">
        <f>IF(LQ462="1-0",INDEX(Scrape!$A:$A,MATCH('HT 1-0'!KP462,Scrape!$B:$B,0)),"")</f>
        <v/>
      </c>
      <c r="LD462">
        <f>IF(LQ462="1-0",INDEX(Scrape!$B:$B,MATCH('HT 1-0'!KP462,Scrape!$B:$B,0)),"")</f>
        <v/>
      </c>
      <c r="LE462">
        <f>IF(LQ462="1-0",INDEX(Scrape!$C:$C,MATCH('HT 1-0'!KP462,Scrape!$B:$B,0)),"")</f>
        <v/>
      </c>
      <c r="LF462">
        <f>IF(LQ462="1-0",INDEX(Scrape!$D:$D,MATCH('HT 1-0'!KP462,Scrape!$B:$B,0)),"")</f>
        <v/>
      </c>
      <c r="LG462">
        <f>IF(LQ462="1-0",INDEX(Scrape!$E:$E,MATCH('HT 1-0'!KP462,Scrape!$B:$B,0)),"")</f>
        <v/>
      </c>
      <c r="LH462">
        <f>IF(LQ462="1-0",INDEX(Scrape!$F:$F,MATCH('HT 1-0'!KP462,Scrape!$B:$B,0)),"")</f>
        <v/>
      </c>
      <c r="LI462">
        <f>IF(LQ462="1-0",INDEX(Scrape!$G:$G,MATCH('HT 1-0'!KP462,Scrape!$B:$B,0)),"")</f>
        <v/>
      </c>
      <c r="LJ462">
        <f>IF(LQ462="1-0",INDEX(Scrape!$H:$H,MATCH('HT 1-0'!KP462,Scrape!$B:$B,0)),"")</f>
        <v/>
      </c>
      <c r="LK462">
        <f>IF(LQ462="1-0",INDEX(Scrape!$I:$I,MATCH('HT 1-0'!KP462,Scrape!$B:$B,0)),"")</f>
        <v/>
      </c>
      <c r="LL462">
        <f>IF(LQ462="1-0",INDEX(Scrape!$J:$J,MATCH('HT 1-0'!KP462,Scrape!$B:$B,0)),"")</f>
        <v/>
      </c>
      <c r="LM462">
        <f>IF(LQ462="1-0",INDEX(Scrape!$K:$K,MATCH('HT 1-0'!KP462,Scrape!$B:$B,0)),"")</f>
        <v/>
      </c>
      <c r="LN462">
        <f>IF(LQ462="1-0",INDEX(Scrape!$L:$L,MATCH('HT 1-0'!KP462,Scrape!$B:$B,0)),"")</f>
        <v/>
      </c>
      <c r="LO462">
        <f>IF(LQ462="1-0",INDEX(Scrape!$M:$M,MATCH('HT 1-0'!KP462,Scrape!$B:$B,0)),"")</f>
        <v/>
      </c>
      <c r="LP462">
        <f>IF(LQ462="1-0",INDEX(Scrape!$N:$N,MATCH('HT 1-0'!KP462,Scrape!$B:$B,0)),"")</f>
        <v/>
      </c>
      <c r="LQ462">
        <f>INDEX(Scrape!$O:$O,MATCH('HT 1-0'!KP462,Scrape!$B:$B,0))</f>
        <v/>
      </c>
      <c r="LR462">
        <f>(1/LJ462)+(1/LI462)+(1/LH462)</f>
        <v/>
      </c>
      <c r="LS462">
        <f>(1/LG462)+(1/LF462)+(1/LE462)</f>
        <v/>
      </c>
      <c r="LT462" s="8">
        <f>IF(INDEX(#REF!,MATCH(KQ462,#REF!,0))=INDEX(#REF!,MATCH(KQ462,#REF!,0)),INDEX(#REF!,MATCH(KQ462,#REF!,0)),"ERROR")</f>
        <v/>
      </c>
      <c r="LU462" s="4">
        <f>IF(KR462="G",2,IF(KR462="R",0.5,IF(KR462="A",1)))</f>
        <v/>
      </c>
      <c r="LV462" s="4">
        <f>IF(KS462="G",0.5,IF(KS462="R",2,IF(KS462="A",1)))</f>
        <v/>
      </c>
      <c r="LW462" s="4">
        <f>IF(KT462="G",2,IF(KT462="R",0.5,IF(KT462="A",1)))</f>
        <v/>
      </c>
      <c r="LX462" s="4">
        <f>IF(KU462="G",0.5,IF(KU462="R",2,IF(KU462="A",1)))</f>
        <v/>
      </c>
      <c r="LY462" s="7">
        <f>(LK462*(LU462+LX462)+(LL462*(LU462+LX462)))</f>
        <v/>
      </c>
      <c r="LZ462" s="7">
        <f>(LN462*(LV462+LW462)+(LO462*(LV462+LW462)))</f>
        <v/>
      </c>
      <c r="MA462" s="11">
        <f>LY462-LZ462</f>
        <v/>
      </c>
      <c r="MB462" s="5">
        <f>MA462+2</f>
        <v/>
      </c>
      <c r="MC462" s="6">
        <f>MA462-2</f>
        <v/>
      </c>
      <c r="MD462" s="4">
        <f>LE462</f>
        <v/>
      </c>
      <c r="ME462" s="9">
        <f>IF(MD462=0,1000,MD462+0.75)</f>
        <v/>
      </c>
      <c r="MF462" s="10">
        <f>IF(MD462=0,0,MD462-0.75)</f>
        <v/>
      </c>
      <c r="MG462" s="4">
        <f>((LM462*(LU462+LX462))-((LP462*(LV462+LW462))))</f>
        <v/>
      </c>
      <c r="MH462" s="9">
        <f>MG462*1.2</f>
        <v/>
      </c>
      <c r="MI462" s="10">
        <f>MG462*0.8</f>
        <v/>
      </c>
      <c r="MJ462">
        <f>IFERROR(NX462,"")</f>
        <v/>
      </c>
      <c r="MK462">
        <f>IFERROR(NY462,"")</f>
        <v/>
      </c>
      <c r="ML462">
        <f>IFERROR(NZ462,"")</f>
        <v/>
      </c>
      <c r="MM462">
        <f>IFERROR(OA462,"")</f>
        <v/>
      </c>
      <c r="MN462">
        <f>IFERROR(OB462,"")</f>
        <v/>
      </c>
      <c r="MO462">
        <f>IFERROR(OC462,"")</f>
        <v/>
      </c>
      <c r="MP462" s="1">
        <f>COUNTIFS(#REF!,LT462,#REF!,1,#REF!,"&gt;="&amp;MC462,#REF!,"&lt;="&amp;MB462,#REF!,"&lt;="&amp;ME462,#REF!,"&gt;="&amp;MF462,#REF!,"="&amp;KV462,#REF!,"="&amp;KX462)</f>
        <v/>
      </c>
      <c r="MQ462" s="1">
        <f>COUNTIFS(#REF!,LT462,#REF!,0,#REF!,"&gt;="&amp;MC462,#REF!,"&lt;="&amp;MB462,#REF!,"&lt;="&amp;ME462,#REF!,"&gt;="&amp;MF462,#REF!,"="&amp;KV462,#REF!,"="&amp;KX462)</f>
        <v/>
      </c>
      <c r="MR462" s="1">
        <f>COUNTIFS(#REF!,LT462,#REF!,1,#REF!,"&gt;="&amp;MC462,#REF!,"&lt;="&amp;MB462,#REF!,"&lt;="&amp;ME462,#REF!,"&gt;="&amp;MF462,#REF!,"="&amp;KW462,#REF!,"="&amp;KY462)</f>
        <v/>
      </c>
      <c r="MS462" s="1">
        <f>COUNTIFS(#REF!,LT462,#REF!,0,#REF!,"&gt;="&amp;MC462,#REF!,"&lt;="&amp;MB462,#REF!,"&lt;="&amp;ME462,#REF!,"&gt;="&amp;MF462,#REF!,"="&amp;KW462,#REF!,"="&amp;KY462)</f>
        <v/>
      </c>
      <c r="MT462" s="1">
        <f>COUNTIFS(#REF!,LT462,#REF!,1,#REF!,"&gt;="&amp;MI462,#REF!,"&lt;="&amp;MH462,#REF!,"&lt;="&amp;ME462,#REF!,"&gt;="&amp;MF462)</f>
        <v/>
      </c>
      <c r="MU462" s="1">
        <f>COUNTIFS(#REF!,LT462,#REF!,0,#REF!,"&gt;="&amp;MI462,#REF!,"&lt;="&amp;MH462,#REF!,"&lt;="&amp;ME462,#REF!,"&gt;="&amp;MF462)</f>
        <v/>
      </c>
      <c r="MV462" s="1">
        <f>COUNTIFS(#REF!,LT462,#REF!,1,#REF!,"&gt;="&amp;MI462,#REF!,"&lt;="&amp;MH462,#REF!,"="&amp;KZ462,#REF!,"="&amp;LA462,#REF!,"&lt;="&amp;ME462,#REF!,"&gt;="&amp;MF462)</f>
        <v/>
      </c>
      <c r="MW462" s="1">
        <f>COUNTIFS(#REF!,LT462,#REF!,0,#REF!,"&gt;="&amp;MI462,#REF!,"&lt;="&amp;MH462,#REF!,"="&amp;KZ462,#REF!,"="&amp;LA462,#REF!,"&lt;="&amp;ME462,#REF!,"&gt;="&amp;MF462)</f>
        <v/>
      </c>
      <c r="MX462" s="1">
        <f>COUNTIFS(#REF!,LT462,#REF!,1,#REF!,"&gt;="&amp;MC462,#REF!,"&lt;="&amp;MB462,#REF!,"&lt;="&amp;ME462,#REF!,"&gt;="&amp;MF462)</f>
        <v/>
      </c>
      <c r="MY462" s="1">
        <f>COUNTIFS(#REF!,LT462,#REF!,0,#REF!,"&gt;="&amp;MC462,#REF!,"&lt;="&amp;MB462,#REF!,"&lt;="&amp;ME462,#REF!,"&gt;="&amp;MF462)</f>
        <v/>
      </c>
      <c r="MZ462" s="1">
        <f>COUNTIFS(#REF!,LT462,#REF!,1,#REF!,"&lt;="&amp;ME462,#REF!,"&gt;="&amp;MF462,#REF!,"="&amp;KV462,#REF!,"="&amp;KX462)</f>
        <v/>
      </c>
      <c r="NA462" s="1">
        <f>COUNTIFS(#REF!,LT462,#REF!,0,#REF!,"&lt;="&amp;ME462,#REF!,"&gt;="&amp;MF462,#REF!,"="&amp;KV462,#REF!,"="&amp;KX462)</f>
        <v/>
      </c>
      <c r="NB462" s="1">
        <f>COUNTIFS(#REF!,LT462,#REF!,1,#REF!,"&lt;="&amp;ME462,#REF!,"&gt;="&amp;MF462,#REF!,"="&amp;KW462,#REF!,"="&amp;KY462)</f>
        <v/>
      </c>
      <c r="NC462" s="1">
        <f>COUNTIFS(#REF!,LT462,#REF!,0,#REF!,"&lt;="&amp;ME462,#REF!,"&gt;="&amp;MF462,#REF!,"="&amp;KW462,#REF!,"="&amp;KY462)</f>
        <v/>
      </c>
      <c r="ND462" s="1">
        <f>MP462+MR462+MT462+MV462+MX462+MZ462+NB462</f>
        <v/>
      </c>
      <c r="NE462" s="1">
        <f>MQ462+MS462+MU462+MW462+MY462+NA462+NC462</f>
        <v/>
      </c>
      <c r="NF462" s="1">
        <f>ND462+NE462</f>
        <v/>
      </c>
      <c r="NG462" s="33">
        <f>ND462/(ND462+NE462)</f>
        <v/>
      </c>
      <c r="NH462" s="3">
        <f>1/NG462</f>
        <v/>
      </c>
      <c r="NI462" s="1">
        <f>LH462</f>
        <v/>
      </c>
      <c r="NJ462" s="79">
        <f>((1-NG462)*(1/(NI462-1))*0.98-(NG462*1))</f>
        <v/>
      </c>
      <c r="NK462" s="34">
        <f>IF(LR462&lt;0.9,0,IF(AND(LR462&gt;1.1),0,1))</f>
        <v/>
      </c>
      <c r="NL462" s="34">
        <f>IF(LS462&lt;0.9,0,IF(AND(LS462&gt;1.1),0,1))</f>
        <v/>
      </c>
      <c r="NM462" s="32">
        <f>IF(NF462&gt;99,1,0)</f>
        <v/>
      </c>
      <c r="NN462" s="32">
        <f>IF(NJ462&gt;0.0799,1,0)</f>
        <v/>
      </c>
      <c r="NO462" s="32">
        <f>IF(NJ462&gt;NQ462,1,0)</f>
        <v/>
      </c>
      <c r="NP462" s="32">
        <f>NM462+NN462+NO462+NK462+NL462</f>
        <v/>
      </c>
      <c r="NQ462" s="79">
        <f>(((100*NG462)*(NI462-1)*0.98)-((1-NG462)*100))/100</f>
        <v/>
      </c>
      <c r="NR462" s="34">
        <f>IF(LR462&lt;0.9,0,IF(AND(LR462&gt;1.1),0,1))</f>
        <v/>
      </c>
      <c r="NS462" s="34">
        <f>IF(LS462&lt;0.9,0,IF(AND(LS462&gt;1.1),0,1))</f>
        <v/>
      </c>
      <c r="NT462" s="32">
        <f>IF(NF462&gt;99,1,0)</f>
        <v/>
      </c>
      <c r="NU462" s="32">
        <f>IF(NQ462&gt;0.0799,1,0)</f>
        <v/>
      </c>
      <c r="NV462" s="32">
        <f>IF(NQ462&gt;NJ462,1,0)</f>
        <v/>
      </c>
      <c r="NW462" s="32">
        <f>NT462+NU462+NV462+NR462+NS462</f>
        <v/>
      </c>
      <c r="NX462">
        <f>IF(NP462=5,"LayHome1-0",IF(AND(NW462=5),"BackHome1-0",""))</f>
        <v/>
      </c>
      <c r="NY462">
        <f>IF(NP462=5,KN462,IF(AND(NW462=5),KN462,""))</f>
        <v/>
      </c>
      <c r="NZ462">
        <f>IF(NP462=5,"Match Odds",IF(AND(NW462=5),"Match Odds",""))</f>
        <v/>
      </c>
      <c r="OA462">
        <f>IF(NP462=5,KP462,IF(AND(NW462=5),KP462,""))</f>
        <v/>
      </c>
      <c r="OB462">
        <f>IF(NP462=5,"MATCH_ODDS",IF(AND(NW462=5),"MATCH_ODDS",""))</f>
        <v/>
      </c>
      <c r="OC462">
        <f>IF(NP462=5,"LAY",IF(AND(NW462=5),"BACK",""))</f>
        <v/>
      </c>
    </row>
    <row r="463" ht="16.5" customHeight="1" thickBot="1" thickTop="1">
      <c r="A463" s="2" t="n"/>
      <c r="KN463" s="1">
        <f>IF(INDEX(#REF!,MATCH('HT 1-0'!D463,#REF!,0))=INDEX(#REF!,MATCH('HT 1-0'!D463,#REF!,0)),INDEX(#REF!,MATCH('HT 1-0'!D463,#REF!,0)),"ERROR")</f>
        <v/>
      </c>
      <c r="KO463" s="1">
        <f>IF(INDEX(#REF!,MATCH('HT 1-0'!E463,#REF!,0))=INDEX(#REF!,MATCH('HT 1-0'!E463,#REF!,0)),INDEX(#REF!,MATCH('HT 1-0'!E463,#REF!,0)),"ERROR")</f>
        <v/>
      </c>
      <c r="KP463" s="1">
        <f>KN463&amp;" v "&amp;KO463</f>
        <v/>
      </c>
      <c r="KQ463">
        <f>B463&amp;"_"&amp;C463</f>
        <v/>
      </c>
      <c r="KR463" s="1">
        <f>IF((HW463/KK463)&lt;0.335,"G",IF((HW463/KK463)&gt;0.67,"R","A"))</f>
        <v/>
      </c>
      <c r="KS463" s="1">
        <f>IF((HX463/KK463)&lt;0.335,"G",IF((HX463/KK463)&gt;0.67,"R","A"))</f>
        <v/>
      </c>
      <c r="KT463" s="1">
        <f>IF((IH463/KK463)&lt;0.335,"G",IF((IH463/KK463)&gt;0.67,"R","A"))</f>
        <v/>
      </c>
      <c r="KU463" s="1">
        <f>IF((II463/KK463)&lt;0.335,"G",IF((II463/KK463)&gt;0.67,"R","A"))</f>
        <v/>
      </c>
      <c r="KV463" s="1">
        <f>IF((HZ463/KK463)&lt;0.335,"G",IF((HZ463/KK463)&gt;0.67,"R","A"))</f>
        <v/>
      </c>
      <c r="KW463" s="1">
        <f>IF((HY463/KK463)&lt;0.335,"G",IF((HY463/KK463)&gt;0.67,"R","A"))</f>
        <v/>
      </c>
      <c r="KX463" s="1">
        <f>IF((IK463/KK463)&lt;0.335,"G",IF((IK463/KK463)&gt;0.67,"R","A"))</f>
        <v/>
      </c>
      <c r="KY463" s="1">
        <f>IF((IJ463/KK463)&lt;0.335,"G",IF((IJ463/KK463)&gt;0.67,"R","A"))</f>
        <v/>
      </c>
      <c r="KZ463" s="1">
        <f>IF((HQ463/KK463)&lt;0.335,"G",IF((HQ463/KK463)&gt;0.67,"R","A"))</f>
        <v/>
      </c>
      <c r="LA463" s="1">
        <f>IF((IB463/KK463)&lt;0.335,"G",IF((IB463/KK463)&gt;0.67,"R","A"))</f>
        <v/>
      </c>
      <c r="LB463">
        <f>IF(LQ463="1-0",INDEX(Scrape!#REF!,MATCH('HT 1-0'!KP463,Scrape!$B:$B,0)),"")</f>
        <v/>
      </c>
      <c r="LC463">
        <f>IF(LQ463="1-0",INDEX(Scrape!$A:$A,MATCH('HT 1-0'!KP463,Scrape!$B:$B,0)),"")</f>
        <v/>
      </c>
      <c r="LD463">
        <f>IF(LQ463="1-0",INDEX(Scrape!$B:$B,MATCH('HT 1-0'!KP463,Scrape!$B:$B,0)),"")</f>
        <v/>
      </c>
      <c r="LE463">
        <f>IF(LQ463="1-0",INDEX(Scrape!$C:$C,MATCH('HT 1-0'!KP463,Scrape!$B:$B,0)),"")</f>
        <v/>
      </c>
      <c r="LF463">
        <f>IF(LQ463="1-0",INDEX(Scrape!$D:$D,MATCH('HT 1-0'!KP463,Scrape!$B:$B,0)),"")</f>
        <v/>
      </c>
      <c r="LG463">
        <f>IF(LQ463="1-0",INDEX(Scrape!$E:$E,MATCH('HT 1-0'!KP463,Scrape!$B:$B,0)),"")</f>
        <v/>
      </c>
      <c r="LH463">
        <f>IF(LQ463="1-0",INDEX(Scrape!$F:$F,MATCH('HT 1-0'!KP463,Scrape!$B:$B,0)),"")</f>
        <v/>
      </c>
      <c r="LI463">
        <f>IF(LQ463="1-0",INDEX(Scrape!$G:$G,MATCH('HT 1-0'!KP463,Scrape!$B:$B,0)),"")</f>
        <v/>
      </c>
      <c r="LJ463">
        <f>IF(LQ463="1-0",INDEX(Scrape!$H:$H,MATCH('HT 1-0'!KP463,Scrape!$B:$B,0)),"")</f>
        <v/>
      </c>
      <c r="LK463">
        <f>IF(LQ463="1-0",INDEX(Scrape!$I:$I,MATCH('HT 1-0'!KP463,Scrape!$B:$B,0)),"")</f>
        <v/>
      </c>
      <c r="LL463">
        <f>IF(LQ463="1-0",INDEX(Scrape!$J:$J,MATCH('HT 1-0'!KP463,Scrape!$B:$B,0)),"")</f>
        <v/>
      </c>
      <c r="LM463">
        <f>IF(LQ463="1-0",INDEX(Scrape!$K:$K,MATCH('HT 1-0'!KP463,Scrape!$B:$B,0)),"")</f>
        <v/>
      </c>
      <c r="LN463">
        <f>IF(LQ463="1-0",INDEX(Scrape!$L:$L,MATCH('HT 1-0'!KP463,Scrape!$B:$B,0)),"")</f>
        <v/>
      </c>
      <c r="LO463">
        <f>IF(LQ463="1-0",INDEX(Scrape!$M:$M,MATCH('HT 1-0'!KP463,Scrape!$B:$B,0)),"")</f>
        <v/>
      </c>
      <c r="LP463">
        <f>IF(LQ463="1-0",INDEX(Scrape!$N:$N,MATCH('HT 1-0'!KP463,Scrape!$B:$B,0)),"")</f>
        <v/>
      </c>
      <c r="LQ463">
        <f>INDEX(Scrape!$O:$O,MATCH('HT 1-0'!KP463,Scrape!$B:$B,0))</f>
        <v/>
      </c>
      <c r="LR463">
        <f>(1/LJ463)+(1/LI463)+(1/LH463)</f>
        <v/>
      </c>
      <c r="LS463">
        <f>(1/LG463)+(1/LF463)+(1/LE463)</f>
        <v/>
      </c>
      <c r="LT463" s="8">
        <f>IF(INDEX(#REF!,MATCH(KQ463,#REF!,0))=INDEX(#REF!,MATCH(KQ463,#REF!,0)),INDEX(#REF!,MATCH(KQ463,#REF!,0)),"ERROR")</f>
        <v/>
      </c>
      <c r="LU463" s="4">
        <f>IF(KR463="G",2,IF(KR463="R",0.5,IF(KR463="A",1)))</f>
        <v/>
      </c>
      <c r="LV463" s="4">
        <f>IF(KS463="G",0.5,IF(KS463="R",2,IF(KS463="A",1)))</f>
        <v/>
      </c>
      <c r="LW463" s="4">
        <f>IF(KT463="G",2,IF(KT463="R",0.5,IF(KT463="A",1)))</f>
        <v/>
      </c>
      <c r="LX463" s="4">
        <f>IF(KU463="G",0.5,IF(KU463="R",2,IF(KU463="A",1)))</f>
        <v/>
      </c>
      <c r="LY463" s="7">
        <f>(LK463*(LU463+LX463)+(LL463*(LU463+LX463)))</f>
        <v/>
      </c>
      <c r="LZ463" s="7">
        <f>(LN463*(LV463+LW463)+(LO463*(LV463+LW463)))</f>
        <v/>
      </c>
      <c r="MA463" s="11">
        <f>LY463-LZ463</f>
        <v/>
      </c>
      <c r="MB463" s="5">
        <f>MA463+2</f>
        <v/>
      </c>
      <c r="MC463" s="6">
        <f>MA463-2</f>
        <v/>
      </c>
      <c r="MD463" s="4">
        <f>LE463</f>
        <v/>
      </c>
      <c r="ME463" s="9">
        <f>IF(MD463=0,1000,MD463+0.75)</f>
        <v/>
      </c>
      <c r="MF463" s="10">
        <f>IF(MD463=0,0,MD463-0.75)</f>
        <v/>
      </c>
      <c r="MG463" s="4">
        <f>((LM463*(LU463+LX463))-((LP463*(LV463+LW463))))</f>
        <v/>
      </c>
      <c r="MH463" s="9">
        <f>MG463*1.2</f>
        <v/>
      </c>
      <c r="MI463" s="10">
        <f>MG463*0.8</f>
        <v/>
      </c>
      <c r="MJ463">
        <f>IFERROR(NX463,"")</f>
        <v/>
      </c>
      <c r="MK463">
        <f>IFERROR(NY463,"")</f>
        <v/>
      </c>
      <c r="ML463">
        <f>IFERROR(NZ463,"")</f>
        <v/>
      </c>
      <c r="MM463">
        <f>IFERROR(OA463,"")</f>
        <v/>
      </c>
      <c r="MN463">
        <f>IFERROR(OB463,"")</f>
        <v/>
      </c>
      <c r="MO463">
        <f>IFERROR(OC463,"")</f>
        <v/>
      </c>
      <c r="MP463" s="1">
        <f>COUNTIFS(#REF!,LT463,#REF!,1,#REF!,"&gt;="&amp;MC463,#REF!,"&lt;="&amp;MB463,#REF!,"&lt;="&amp;ME463,#REF!,"&gt;="&amp;MF463,#REF!,"="&amp;KV463,#REF!,"="&amp;KX463)</f>
        <v/>
      </c>
      <c r="MQ463" s="1">
        <f>COUNTIFS(#REF!,LT463,#REF!,0,#REF!,"&gt;="&amp;MC463,#REF!,"&lt;="&amp;MB463,#REF!,"&lt;="&amp;ME463,#REF!,"&gt;="&amp;MF463,#REF!,"="&amp;KV463,#REF!,"="&amp;KX463)</f>
        <v/>
      </c>
      <c r="MR463" s="1">
        <f>COUNTIFS(#REF!,LT463,#REF!,1,#REF!,"&gt;="&amp;MC463,#REF!,"&lt;="&amp;MB463,#REF!,"&lt;="&amp;ME463,#REF!,"&gt;="&amp;MF463,#REF!,"="&amp;KW463,#REF!,"="&amp;KY463)</f>
        <v/>
      </c>
      <c r="MS463" s="1">
        <f>COUNTIFS(#REF!,LT463,#REF!,0,#REF!,"&gt;="&amp;MC463,#REF!,"&lt;="&amp;MB463,#REF!,"&lt;="&amp;ME463,#REF!,"&gt;="&amp;MF463,#REF!,"="&amp;KW463,#REF!,"="&amp;KY463)</f>
        <v/>
      </c>
      <c r="MT463" s="1">
        <f>COUNTIFS(#REF!,LT463,#REF!,1,#REF!,"&gt;="&amp;MI463,#REF!,"&lt;="&amp;MH463,#REF!,"&lt;="&amp;ME463,#REF!,"&gt;="&amp;MF463)</f>
        <v/>
      </c>
      <c r="MU463" s="1">
        <f>COUNTIFS(#REF!,LT463,#REF!,0,#REF!,"&gt;="&amp;MI463,#REF!,"&lt;="&amp;MH463,#REF!,"&lt;="&amp;ME463,#REF!,"&gt;="&amp;MF463)</f>
        <v/>
      </c>
      <c r="MV463" s="1">
        <f>COUNTIFS(#REF!,LT463,#REF!,1,#REF!,"&gt;="&amp;MI463,#REF!,"&lt;="&amp;MH463,#REF!,"="&amp;KZ463,#REF!,"="&amp;LA463,#REF!,"&lt;="&amp;ME463,#REF!,"&gt;="&amp;MF463)</f>
        <v/>
      </c>
      <c r="MW463" s="1">
        <f>COUNTIFS(#REF!,LT463,#REF!,0,#REF!,"&gt;="&amp;MI463,#REF!,"&lt;="&amp;MH463,#REF!,"="&amp;KZ463,#REF!,"="&amp;LA463,#REF!,"&lt;="&amp;ME463,#REF!,"&gt;="&amp;MF463)</f>
        <v/>
      </c>
      <c r="MX463" s="1">
        <f>COUNTIFS(#REF!,LT463,#REF!,1,#REF!,"&gt;="&amp;MC463,#REF!,"&lt;="&amp;MB463,#REF!,"&lt;="&amp;ME463,#REF!,"&gt;="&amp;MF463)</f>
        <v/>
      </c>
      <c r="MY463" s="1">
        <f>COUNTIFS(#REF!,LT463,#REF!,0,#REF!,"&gt;="&amp;MC463,#REF!,"&lt;="&amp;MB463,#REF!,"&lt;="&amp;ME463,#REF!,"&gt;="&amp;MF463)</f>
        <v/>
      </c>
      <c r="MZ463" s="1">
        <f>COUNTIFS(#REF!,LT463,#REF!,1,#REF!,"&lt;="&amp;ME463,#REF!,"&gt;="&amp;MF463,#REF!,"="&amp;KV463,#REF!,"="&amp;KX463)</f>
        <v/>
      </c>
      <c r="NA463" s="1">
        <f>COUNTIFS(#REF!,LT463,#REF!,0,#REF!,"&lt;="&amp;ME463,#REF!,"&gt;="&amp;MF463,#REF!,"="&amp;KV463,#REF!,"="&amp;KX463)</f>
        <v/>
      </c>
      <c r="NB463" s="1">
        <f>COUNTIFS(#REF!,LT463,#REF!,1,#REF!,"&lt;="&amp;ME463,#REF!,"&gt;="&amp;MF463,#REF!,"="&amp;KW463,#REF!,"="&amp;KY463)</f>
        <v/>
      </c>
      <c r="NC463" s="1">
        <f>COUNTIFS(#REF!,LT463,#REF!,0,#REF!,"&lt;="&amp;ME463,#REF!,"&gt;="&amp;MF463,#REF!,"="&amp;KW463,#REF!,"="&amp;KY463)</f>
        <v/>
      </c>
      <c r="ND463" s="1">
        <f>MP463+MR463+MT463+MV463+MX463+MZ463+NB463</f>
        <v/>
      </c>
      <c r="NE463" s="1">
        <f>MQ463+MS463+MU463+MW463+MY463+NA463+NC463</f>
        <v/>
      </c>
      <c r="NF463" s="1">
        <f>ND463+NE463</f>
        <v/>
      </c>
      <c r="NG463" s="33">
        <f>ND463/(ND463+NE463)</f>
        <v/>
      </c>
      <c r="NH463" s="3">
        <f>1/NG463</f>
        <v/>
      </c>
      <c r="NI463" s="1">
        <f>LH463</f>
        <v/>
      </c>
      <c r="NJ463" s="79">
        <f>((1-NG463)*(1/(NI463-1))*0.98-(NG463*1))</f>
        <v/>
      </c>
      <c r="NK463" s="34">
        <f>IF(LR463&lt;0.9,0,IF(AND(LR463&gt;1.1),0,1))</f>
        <v/>
      </c>
      <c r="NL463" s="34">
        <f>IF(LS463&lt;0.9,0,IF(AND(LS463&gt;1.1),0,1))</f>
        <v/>
      </c>
      <c r="NM463" s="32">
        <f>IF(NF463&gt;99,1,0)</f>
        <v/>
      </c>
      <c r="NN463" s="32">
        <f>IF(NJ463&gt;0.0799,1,0)</f>
        <v/>
      </c>
      <c r="NO463" s="32">
        <f>IF(NJ463&gt;NQ463,1,0)</f>
        <v/>
      </c>
      <c r="NP463" s="32">
        <f>NM463+NN463+NO463+NK463+NL463</f>
        <v/>
      </c>
      <c r="NQ463" s="79">
        <f>(((100*NG463)*(NI463-1)*0.98)-((1-NG463)*100))/100</f>
        <v/>
      </c>
      <c r="NR463" s="34">
        <f>IF(LR463&lt;0.9,0,IF(AND(LR463&gt;1.1),0,1))</f>
        <v/>
      </c>
      <c r="NS463" s="34">
        <f>IF(LS463&lt;0.9,0,IF(AND(LS463&gt;1.1),0,1))</f>
        <v/>
      </c>
      <c r="NT463" s="32">
        <f>IF(NF463&gt;99,1,0)</f>
        <v/>
      </c>
      <c r="NU463" s="32">
        <f>IF(NQ463&gt;0.0799,1,0)</f>
        <v/>
      </c>
      <c r="NV463" s="32">
        <f>IF(NQ463&gt;NJ463,1,0)</f>
        <v/>
      </c>
      <c r="NW463" s="32">
        <f>NT463+NU463+NV463+NR463+NS463</f>
        <v/>
      </c>
      <c r="NX463">
        <f>IF(NP463=5,"LayHome1-0",IF(AND(NW463=5),"BackHome1-0",""))</f>
        <v/>
      </c>
      <c r="NY463">
        <f>IF(NP463=5,KN463,IF(AND(NW463=5),KN463,""))</f>
        <v/>
      </c>
      <c r="NZ463">
        <f>IF(NP463=5,"Match Odds",IF(AND(NW463=5),"Match Odds",""))</f>
        <v/>
      </c>
      <c r="OA463">
        <f>IF(NP463=5,KP463,IF(AND(NW463=5),KP463,""))</f>
        <v/>
      </c>
      <c r="OB463">
        <f>IF(NP463=5,"MATCH_ODDS",IF(AND(NW463=5),"MATCH_ODDS",""))</f>
        <v/>
      </c>
      <c r="OC463">
        <f>IF(NP463=5,"LAY",IF(AND(NW463=5),"BACK",""))</f>
        <v/>
      </c>
    </row>
    <row r="464" ht="16.5" customHeight="1" thickBot="1" thickTop="1">
      <c r="A464" s="2" t="n"/>
      <c r="KN464" s="1">
        <f>IF(INDEX(#REF!,MATCH('HT 1-0'!D464,#REF!,0))=INDEX(#REF!,MATCH('HT 1-0'!D464,#REF!,0)),INDEX(#REF!,MATCH('HT 1-0'!D464,#REF!,0)),"ERROR")</f>
        <v/>
      </c>
      <c r="KO464" s="1">
        <f>IF(INDEX(#REF!,MATCH('HT 1-0'!E464,#REF!,0))=INDEX(#REF!,MATCH('HT 1-0'!E464,#REF!,0)),INDEX(#REF!,MATCH('HT 1-0'!E464,#REF!,0)),"ERROR")</f>
        <v/>
      </c>
      <c r="KP464" s="1">
        <f>KN464&amp;" v "&amp;KO464</f>
        <v/>
      </c>
      <c r="KQ464">
        <f>B464&amp;"_"&amp;C464</f>
        <v/>
      </c>
      <c r="KR464" s="1">
        <f>IF((HW464/KK464)&lt;0.335,"G",IF((HW464/KK464)&gt;0.67,"R","A"))</f>
        <v/>
      </c>
      <c r="KS464" s="1">
        <f>IF((HX464/KK464)&lt;0.335,"G",IF((HX464/KK464)&gt;0.67,"R","A"))</f>
        <v/>
      </c>
      <c r="KT464" s="1">
        <f>IF((IH464/KK464)&lt;0.335,"G",IF((IH464/KK464)&gt;0.67,"R","A"))</f>
        <v/>
      </c>
      <c r="KU464" s="1">
        <f>IF((II464/KK464)&lt;0.335,"G",IF((II464/KK464)&gt;0.67,"R","A"))</f>
        <v/>
      </c>
      <c r="KV464" s="1">
        <f>IF((HZ464/KK464)&lt;0.335,"G",IF((HZ464/KK464)&gt;0.67,"R","A"))</f>
        <v/>
      </c>
      <c r="KW464" s="1">
        <f>IF((HY464/KK464)&lt;0.335,"G",IF((HY464/KK464)&gt;0.67,"R","A"))</f>
        <v/>
      </c>
      <c r="KX464" s="1">
        <f>IF((IK464/KK464)&lt;0.335,"G",IF((IK464/KK464)&gt;0.67,"R","A"))</f>
        <v/>
      </c>
      <c r="KY464" s="1">
        <f>IF((IJ464/KK464)&lt;0.335,"G",IF((IJ464/KK464)&gt;0.67,"R","A"))</f>
        <v/>
      </c>
      <c r="KZ464" s="1">
        <f>IF((HQ464/KK464)&lt;0.335,"G",IF((HQ464/KK464)&gt;0.67,"R","A"))</f>
        <v/>
      </c>
      <c r="LA464" s="1">
        <f>IF((IB464/KK464)&lt;0.335,"G",IF((IB464/KK464)&gt;0.67,"R","A"))</f>
        <v/>
      </c>
      <c r="LB464">
        <f>IF(LQ464="1-0",INDEX(Scrape!#REF!,MATCH('HT 1-0'!KP464,Scrape!$B:$B,0)),"")</f>
        <v/>
      </c>
      <c r="LC464">
        <f>IF(LQ464="1-0",INDEX(Scrape!$A:$A,MATCH('HT 1-0'!KP464,Scrape!$B:$B,0)),"")</f>
        <v/>
      </c>
      <c r="LD464">
        <f>IF(LQ464="1-0",INDEX(Scrape!$B:$B,MATCH('HT 1-0'!KP464,Scrape!$B:$B,0)),"")</f>
        <v/>
      </c>
      <c r="LE464">
        <f>IF(LQ464="1-0",INDEX(Scrape!$C:$C,MATCH('HT 1-0'!KP464,Scrape!$B:$B,0)),"")</f>
        <v/>
      </c>
      <c r="LF464">
        <f>IF(LQ464="1-0",INDEX(Scrape!$D:$D,MATCH('HT 1-0'!KP464,Scrape!$B:$B,0)),"")</f>
        <v/>
      </c>
      <c r="LG464">
        <f>IF(LQ464="1-0",INDEX(Scrape!$E:$E,MATCH('HT 1-0'!KP464,Scrape!$B:$B,0)),"")</f>
        <v/>
      </c>
      <c r="LH464">
        <f>IF(LQ464="1-0",INDEX(Scrape!$F:$F,MATCH('HT 1-0'!KP464,Scrape!$B:$B,0)),"")</f>
        <v/>
      </c>
      <c r="LI464">
        <f>IF(LQ464="1-0",INDEX(Scrape!$G:$G,MATCH('HT 1-0'!KP464,Scrape!$B:$B,0)),"")</f>
        <v/>
      </c>
      <c r="LJ464">
        <f>IF(LQ464="1-0",INDEX(Scrape!$H:$H,MATCH('HT 1-0'!KP464,Scrape!$B:$B,0)),"")</f>
        <v/>
      </c>
      <c r="LK464">
        <f>IF(LQ464="1-0",INDEX(Scrape!$I:$I,MATCH('HT 1-0'!KP464,Scrape!$B:$B,0)),"")</f>
        <v/>
      </c>
      <c r="LL464">
        <f>IF(LQ464="1-0",INDEX(Scrape!$J:$J,MATCH('HT 1-0'!KP464,Scrape!$B:$B,0)),"")</f>
        <v/>
      </c>
      <c r="LM464">
        <f>IF(LQ464="1-0",INDEX(Scrape!$K:$K,MATCH('HT 1-0'!KP464,Scrape!$B:$B,0)),"")</f>
        <v/>
      </c>
      <c r="LN464">
        <f>IF(LQ464="1-0",INDEX(Scrape!$L:$L,MATCH('HT 1-0'!KP464,Scrape!$B:$B,0)),"")</f>
        <v/>
      </c>
      <c r="LO464">
        <f>IF(LQ464="1-0",INDEX(Scrape!$M:$M,MATCH('HT 1-0'!KP464,Scrape!$B:$B,0)),"")</f>
        <v/>
      </c>
      <c r="LP464">
        <f>IF(LQ464="1-0",INDEX(Scrape!$N:$N,MATCH('HT 1-0'!KP464,Scrape!$B:$B,0)),"")</f>
        <v/>
      </c>
      <c r="LQ464">
        <f>INDEX(Scrape!$O:$O,MATCH('HT 1-0'!KP464,Scrape!$B:$B,0))</f>
        <v/>
      </c>
      <c r="LR464">
        <f>(1/LJ464)+(1/LI464)+(1/LH464)</f>
        <v/>
      </c>
      <c r="LS464">
        <f>(1/LG464)+(1/LF464)+(1/LE464)</f>
        <v/>
      </c>
      <c r="LT464" s="8">
        <f>IF(INDEX(#REF!,MATCH(KQ464,#REF!,0))=INDEX(#REF!,MATCH(KQ464,#REF!,0)),INDEX(#REF!,MATCH(KQ464,#REF!,0)),"ERROR")</f>
        <v/>
      </c>
      <c r="LU464" s="4">
        <f>IF(KR464="G",2,IF(KR464="R",0.5,IF(KR464="A",1)))</f>
        <v/>
      </c>
      <c r="LV464" s="4">
        <f>IF(KS464="G",0.5,IF(KS464="R",2,IF(KS464="A",1)))</f>
        <v/>
      </c>
      <c r="LW464" s="4">
        <f>IF(KT464="G",2,IF(KT464="R",0.5,IF(KT464="A",1)))</f>
        <v/>
      </c>
      <c r="LX464" s="4">
        <f>IF(KU464="G",0.5,IF(KU464="R",2,IF(KU464="A",1)))</f>
        <v/>
      </c>
      <c r="LY464" s="7">
        <f>(LK464*(LU464+LX464)+(LL464*(LU464+LX464)))</f>
        <v/>
      </c>
      <c r="LZ464" s="7">
        <f>(LN464*(LV464+LW464)+(LO464*(LV464+LW464)))</f>
        <v/>
      </c>
      <c r="MA464" s="11">
        <f>LY464-LZ464</f>
        <v/>
      </c>
      <c r="MB464" s="5">
        <f>MA464+2</f>
        <v/>
      </c>
      <c r="MC464" s="6">
        <f>MA464-2</f>
        <v/>
      </c>
      <c r="MD464" s="4">
        <f>LE464</f>
        <v/>
      </c>
      <c r="ME464" s="9">
        <f>IF(MD464=0,1000,MD464+0.75)</f>
        <v/>
      </c>
      <c r="MF464" s="10">
        <f>IF(MD464=0,0,MD464-0.75)</f>
        <v/>
      </c>
      <c r="MG464" s="4">
        <f>((LM464*(LU464+LX464))-((LP464*(LV464+LW464))))</f>
        <v/>
      </c>
      <c r="MH464" s="9">
        <f>MG464*1.2</f>
        <v/>
      </c>
      <c r="MI464" s="10">
        <f>MG464*0.8</f>
        <v/>
      </c>
      <c r="MJ464">
        <f>IFERROR(NX464,"")</f>
        <v/>
      </c>
      <c r="MK464">
        <f>IFERROR(NY464,"")</f>
        <v/>
      </c>
      <c r="ML464">
        <f>IFERROR(NZ464,"")</f>
        <v/>
      </c>
      <c r="MM464">
        <f>IFERROR(OA464,"")</f>
        <v/>
      </c>
      <c r="MN464">
        <f>IFERROR(OB464,"")</f>
        <v/>
      </c>
      <c r="MO464">
        <f>IFERROR(OC464,"")</f>
        <v/>
      </c>
      <c r="MP464" s="1">
        <f>COUNTIFS(#REF!,LT464,#REF!,1,#REF!,"&gt;="&amp;MC464,#REF!,"&lt;="&amp;MB464,#REF!,"&lt;="&amp;ME464,#REF!,"&gt;="&amp;MF464,#REF!,"="&amp;KV464,#REF!,"="&amp;KX464)</f>
        <v/>
      </c>
      <c r="MQ464" s="1">
        <f>COUNTIFS(#REF!,LT464,#REF!,0,#REF!,"&gt;="&amp;MC464,#REF!,"&lt;="&amp;MB464,#REF!,"&lt;="&amp;ME464,#REF!,"&gt;="&amp;MF464,#REF!,"="&amp;KV464,#REF!,"="&amp;KX464)</f>
        <v/>
      </c>
      <c r="MR464" s="1">
        <f>COUNTIFS(#REF!,LT464,#REF!,1,#REF!,"&gt;="&amp;MC464,#REF!,"&lt;="&amp;MB464,#REF!,"&lt;="&amp;ME464,#REF!,"&gt;="&amp;MF464,#REF!,"="&amp;KW464,#REF!,"="&amp;KY464)</f>
        <v/>
      </c>
      <c r="MS464" s="1">
        <f>COUNTIFS(#REF!,LT464,#REF!,0,#REF!,"&gt;="&amp;MC464,#REF!,"&lt;="&amp;MB464,#REF!,"&lt;="&amp;ME464,#REF!,"&gt;="&amp;MF464,#REF!,"="&amp;KW464,#REF!,"="&amp;KY464)</f>
        <v/>
      </c>
      <c r="MT464" s="1">
        <f>COUNTIFS(#REF!,LT464,#REF!,1,#REF!,"&gt;="&amp;MI464,#REF!,"&lt;="&amp;MH464,#REF!,"&lt;="&amp;ME464,#REF!,"&gt;="&amp;MF464)</f>
        <v/>
      </c>
      <c r="MU464" s="1">
        <f>COUNTIFS(#REF!,LT464,#REF!,0,#REF!,"&gt;="&amp;MI464,#REF!,"&lt;="&amp;MH464,#REF!,"&lt;="&amp;ME464,#REF!,"&gt;="&amp;MF464)</f>
        <v/>
      </c>
      <c r="MV464" s="1">
        <f>COUNTIFS(#REF!,LT464,#REF!,1,#REF!,"&gt;="&amp;MI464,#REF!,"&lt;="&amp;MH464,#REF!,"="&amp;KZ464,#REF!,"="&amp;LA464,#REF!,"&lt;="&amp;ME464,#REF!,"&gt;="&amp;MF464)</f>
        <v/>
      </c>
      <c r="MW464" s="1">
        <f>COUNTIFS(#REF!,LT464,#REF!,0,#REF!,"&gt;="&amp;MI464,#REF!,"&lt;="&amp;MH464,#REF!,"="&amp;KZ464,#REF!,"="&amp;LA464,#REF!,"&lt;="&amp;ME464,#REF!,"&gt;="&amp;MF464)</f>
        <v/>
      </c>
      <c r="MX464" s="1">
        <f>COUNTIFS(#REF!,LT464,#REF!,1,#REF!,"&gt;="&amp;MC464,#REF!,"&lt;="&amp;MB464,#REF!,"&lt;="&amp;ME464,#REF!,"&gt;="&amp;MF464)</f>
        <v/>
      </c>
      <c r="MY464" s="1">
        <f>COUNTIFS(#REF!,LT464,#REF!,0,#REF!,"&gt;="&amp;MC464,#REF!,"&lt;="&amp;MB464,#REF!,"&lt;="&amp;ME464,#REF!,"&gt;="&amp;MF464)</f>
        <v/>
      </c>
      <c r="MZ464" s="1">
        <f>COUNTIFS(#REF!,LT464,#REF!,1,#REF!,"&lt;="&amp;ME464,#REF!,"&gt;="&amp;MF464,#REF!,"="&amp;KV464,#REF!,"="&amp;KX464)</f>
        <v/>
      </c>
      <c r="NA464" s="1">
        <f>COUNTIFS(#REF!,LT464,#REF!,0,#REF!,"&lt;="&amp;ME464,#REF!,"&gt;="&amp;MF464,#REF!,"="&amp;KV464,#REF!,"="&amp;KX464)</f>
        <v/>
      </c>
      <c r="NB464" s="1">
        <f>COUNTIFS(#REF!,LT464,#REF!,1,#REF!,"&lt;="&amp;ME464,#REF!,"&gt;="&amp;MF464,#REF!,"="&amp;KW464,#REF!,"="&amp;KY464)</f>
        <v/>
      </c>
      <c r="NC464" s="1">
        <f>COUNTIFS(#REF!,LT464,#REF!,0,#REF!,"&lt;="&amp;ME464,#REF!,"&gt;="&amp;MF464,#REF!,"="&amp;KW464,#REF!,"="&amp;KY464)</f>
        <v/>
      </c>
      <c r="ND464" s="1">
        <f>MP464+MR464+MT464+MV464+MX464+MZ464+NB464</f>
        <v/>
      </c>
      <c r="NE464" s="1">
        <f>MQ464+MS464+MU464+MW464+MY464+NA464+NC464</f>
        <v/>
      </c>
      <c r="NF464" s="1">
        <f>ND464+NE464</f>
        <v/>
      </c>
      <c r="NG464" s="33">
        <f>ND464/(ND464+NE464)</f>
        <v/>
      </c>
      <c r="NH464" s="3">
        <f>1/NG464</f>
        <v/>
      </c>
      <c r="NI464" s="1">
        <f>LH464</f>
        <v/>
      </c>
      <c r="NJ464" s="79">
        <f>((1-NG464)*(1/(NI464-1))*0.98-(NG464*1))</f>
        <v/>
      </c>
      <c r="NK464" s="34">
        <f>IF(LR464&lt;0.9,0,IF(AND(LR464&gt;1.1),0,1))</f>
        <v/>
      </c>
      <c r="NL464" s="34">
        <f>IF(LS464&lt;0.9,0,IF(AND(LS464&gt;1.1),0,1))</f>
        <v/>
      </c>
      <c r="NM464" s="32">
        <f>IF(NF464&gt;99,1,0)</f>
        <v/>
      </c>
      <c r="NN464" s="32">
        <f>IF(NJ464&gt;0.0799,1,0)</f>
        <v/>
      </c>
      <c r="NO464" s="32">
        <f>IF(NJ464&gt;NQ464,1,0)</f>
        <v/>
      </c>
      <c r="NP464" s="32">
        <f>NM464+NN464+NO464+NK464+NL464</f>
        <v/>
      </c>
      <c r="NQ464" s="79">
        <f>(((100*NG464)*(NI464-1)*0.98)-((1-NG464)*100))/100</f>
        <v/>
      </c>
      <c r="NR464" s="34">
        <f>IF(LR464&lt;0.9,0,IF(AND(LR464&gt;1.1),0,1))</f>
        <v/>
      </c>
      <c r="NS464" s="34">
        <f>IF(LS464&lt;0.9,0,IF(AND(LS464&gt;1.1),0,1))</f>
        <v/>
      </c>
      <c r="NT464" s="32">
        <f>IF(NF464&gt;99,1,0)</f>
        <v/>
      </c>
      <c r="NU464" s="32">
        <f>IF(NQ464&gt;0.0799,1,0)</f>
        <v/>
      </c>
      <c r="NV464" s="32">
        <f>IF(NQ464&gt;NJ464,1,0)</f>
        <v/>
      </c>
      <c r="NW464" s="32">
        <f>NT464+NU464+NV464+NR464+NS464</f>
        <v/>
      </c>
      <c r="NX464">
        <f>IF(NP464=5,"LayHome1-0",IF(AND(NW464=5),"BackHome1-0",""))</f>
        <v/>
      </c>
      <c r="NY464">
        <f>IF(NP464=5,KN464,IF(AND(NW464=5),KN464,""))</f>
        <v/>
      </c>
      <c r="NZ464">
        <f>IF(NP464=5,"Match Odds",IF(AND(NW464=5),"Match Odds",""))</f>
        <v/>
      </c>
      <c r="OA464">
        <f>IF(NP464=5,KP464,IF(AND(NW464=5),KP464,""))</f>
        <v/>
      </c>
      <c r="OB464">
        <f>IF(NP464=5,"MATCH_ODDS",IF(AND(NW464=5),"MATCH_ODDS",""))</f>
        <v/>
      </c>
      <c r="OC464">
        <f>IF(NP464=5,"LAY",IF(AND(NW464=5),"BACK",""))</f>
        <v/>
      </c>
    </row>
    <row r="465" ht="16.5" customHeight="1" thickBot="1" thickTop="1">
      <c r="A465" s="2" t="n"/>
      <c r="KN465" s="1">
        <f>IF(INDEX(#REF!,MATCH('HT 1-0'!D465,#REF!,0))=INDEX(#REF!,MATCH('HT 1-0'!D465,#REF!,0)),INDEX(#REF!,MATCH('HT 1-0'!D465,#REF!,0)),"ERROR")</f>
        <v/>
      </c>
      <c r="KO465" s="1">
        <f>IF(INDEX(#REF!,MATCH('HT 1-0'!E465,#REF!,0))=INDEX(#REF!,MATCH('HT 1-0'!E465,#REF!,0)),INDEX(#REF!,MATCH('HT 1-0'!E465,#REF!,0)),"ERROR")</f>
        <v/>
      </c>
      <c r="KP465" s="1">
        <f>KN465&amp;" v "&amp;KO465</f>
        <v/>
      </c>
      <c r="KQ465">
        <f>B465&amp;"_"&amp;C465</f>
        <v/>
      </c>
      <c r="KR465" s="1">
        <f>IF((HW465/KK465)&lt;0.335,"G",IF((HW465/KK465)&gt;0.67,"R","A"))</f>
        <v/>
      </c>
      <c r="KS465" s="1">
        <f>IF((HX465/KK465)&lt;0.335,"G",IF((HX465/KK465)&gt;0.67,"R","A"))</f>
        <v/>
      </c>
      <c r="KT465" s="1">
        <f>IF((IH465/KK465)&lt;0.335,"G",IF((IH465/KK465)&gt;0.67,"R","A"))</f>
        <v/>
      </c>
      <c r="KU465" s="1">
        <f>IF((II465/KK465)&lt;0.335,"G",IF((II465/KK465)&gt;0.67,"R","A"))</f>
        <v/>
      </c>
      <c r="KV465" s="1">
        <f>IF((HZ465/KK465)&lt;0.335,"G",IF((HZ465/KK465)&gt;0.67,"R","A"))</f>
        <v/>
      </c>
      <c r="KW465" s="1">
        <f>IF((HY465/KK465)&lt;0.335,"G",IF((HY465/KK465)&gt;0.67,"R","A"))</f>
        <v/>
      </c>
      <c r="KX465" s="1">
        <f>IF((IK465/KK465)&lt;0.335,"G",IF((IK465/KK465)&gt;0.67,"R","A"))</f>
        <v/>
      </c>
      <c r="KY465" s="1">
        <f>IF((IJ465/KK465)&lt;0.335,"G",IF((IJ465/KK465)&gt;0.67,"R","A"))</f>
        <v/>
      </c>
      <c r="KZ465" s="1">
        <f>IF((HQ465/KK465)&lt;0.335,"G",IF((HQ465/KK465)&gt;0.67,"R","A"))</f>
        <v/>
      </c>
      <c r="LA465" s="1">
        <f>IF((IB465/KK465)&lt;0.335,"G",IF((IB465/KK465)&gt;0.67,"R","A"))</f>
        <v/>
      </c>
      <c r="LB465">
        <f>IF(LQ465="1-0",INDEX(Scrape!#REF!,MATCH('HT 1-0'!KP465,Scrape!$B:$B,0)),"")</f>
        <v/>
      </c>
      <c r="LC465">
        <f>IF(LQ465="1-0",INDEX(Scrape!$A:$A,MATCH('HT 1-0'!KP465,Scrape!$B:$B,0)),"")</f>
        <v/>
      </c>
      <c r="LD465">
        <f>IF(LQ465="1-0",INDEX(Scrape!$B:$B,MATCH('HT 1-0'!KP465,Scrape!$B:$B,0)),"")</f>
        <v/>
      </c>
      <c r="LE465">
        <f>IF(LQ465="1-0",INDEX(Scrape!$C:$C,MATCH('HT 1-0'!KP465,Scrape!$B:$B,0)),"")</f>
        <v/>
      </c>
      <c r="LF465">
        <f>IF(LQ465="1-0",INDEX(Scrape!$D:$D,MATCH('HT 1-0'!KP465,Scrape!$B:$B,0)),"")</f>
        <v/>
      </c>
      <c r="LG465">
        <f>IF(LQ465="1-0",INDEX(Scrape!$E:$E,MATCH('HT 1-0'!KP465,Scrape!$B:$B,0)),"")</f>
        <v/>
      </c>
      <c r="LH465">
        <f>IF(LQ465="1-0",INDEX(Scrape!$F:$F,MATCH('HT 1-0'!KP465,Scrape!$B:$B,0)),"")</f>
        <v/>
      </c>
      <c r="LI465">
        <f>IF(LQ465="1-0",INDEX(Scrape!$G:$G,MATCH('HT 1-0'!KP465,Scrape!$B:$B,0)),"")</f>
        <v/>
      </c>
      <c r="LJ465">
        <f>IF(LQ465="1-0",INDEX(Scrape!$H:$H,MATCH('HT 1-0'!KP465,Scrape!$B:$B,0)),"")</f>
        <v/>
      </c>
      <c r="LK465">
        <f>IF(LQ465="1-0",INDEX(Scrape!$I:$I,MATCH('HT 1-0'!KP465,Scrape!$B:$B,0)),"")</f>
        <v/>
      </c>
      <c r="LL465">
        <f>IF(LQ465="1-0",INDEX(Scrape!$J:$J,MATCH('HT 1-0'!KP465,Scrape!$B:$B,0)),"")</f>
        <v/>
      </c>
      <c r="LM465">
        <f>IF(LQ465="1-0",INDEX(Scrape!$K:$K,MATCH('HT 1-0'!KP465,Scrape!$B:$B,0)),"")</f>
        <v/>
      </c>
      <c r="LN465">
        <f>IF(LQ465="1-0",INDEX(Scrape!$L:$L,MATCH('HT 1-0'!KP465,Scrape!$B:$B,0)),"")</f>
        <v/>
      </c>
      <c r="LO465">
        <f>IF(LQ465="1-0",INDEX(Scrape!$M:$M,MATCH('HT 1-0'!KP465,Scrape!$B:$B,0)),"")</f>
        <v/>
      </c>
      <c r="LP465">
        <f>IF(LQ465="1-0",INDEX(Scrape!$N:$N,MATCH('HT 1-0'!KP465,Scrape!$B:$B,0)),"")</f>
        <v/>
      </c>
      <c r="LQ465">
        <f>INDEX(Scrape!$O:$O,MATCH('HT 1-0'!KP465,Scrape!$B:$B,0))</f>
        <v/>
      </c>
      <c r="LR465">
        <f>(1/LJ465)+(1/LI465)+(1/LH465)</f>
        <v/>
      </c>
      <c r="LS465">
        <f>(1/LG465)+(1/LF465)+(1/LE465)</f>
        <v/>
      </c>
      <c r="LT465" s="8">
        <f>IF(INDEX(#REF!,MATCH(KQ465,#REF!,0))=INDEX(#REF!,MATCH(KQ465,#REF!,0)),INDEX(#REF!,MATCH(KQ465,#REF!,0)),"ERROR")</f>
        <v/>
      </c>
      <c r="LU465" s="4">
        <f>IF(KR465="G",2,IF(KR465="R",0.5,IF(KR465="A",1)))</f>
        <v/>
      </c>
      <c r="LV465" s="4">
        <f>IF(KS465="G",0.5,IF(KS465="R",2,IF(KS465="A",1)))</f>
        <v/>
      </c>
      <c r="LW465" s="4">
        <f>IF(KT465="G",2,IF(KT465="R",0.5,IF(KT465="A",1)))</f>
        <v/>
      </c>
      <c r="LX465" s="4">
        <f>IF(KU465="G",0.5,IF(KU465="R",2,IF(KU465="A",1)))</f>
        <v/>
      </c>
      <c r="LY465" s="7">
        <f>(LK465*(LU465+LX465)+(LL465*(LU465+LX465)))</f>
        <v/>
      </c>
      <c r="LZ465" s="7">
        <f>(LN465*(LV465+LW465)+(LO465*(LV465+LW465)))</f>
        <v/>
      </c>
      <c r="MA465" s="11">
        <f>LY465-LZ465</f>
        <v/>
      </c>
      <c r="MB465" s="5">
        <f>MA465+2</f>
        <v/>
      </c>
      <c r="MC465" s="6">
        <f>MA465-2</f>
        <v/>
      </c>
      <c r="MD465" s="4">
        <f>LE465</f>
        <v/>
      </c>
      <c r="ME465" s="9">
        <f>IF(MD465=0,1000,MD465+0.75)</f>
        <v/>
      </c>
      <c r="MF465" s="10">
        <f>IF(MD465=0,0,MD465-0.75)</f>
        <v/>
      </c>
      <c r="MG465" s="4">
        <f>((LM465*(LU465+LX465))-((LP465*(LV465+LW465))))</f>
        <v/>
      </c>
      <c r="MH465" s="9">
        <f>MG465*1.2</f>
        <v/>
      </c>
      <c r="MI465" s="10">
        <f>MG465*0.8</f>
        <v/>
      </c>
      <c r="MJ465">
        <f>IFERROR(NX465,"")</f>
        <v/>
      </c>
      <c r="MK465">
        <f>IFERROR(NY465,"")</f>
        <v/>
      </c>
      <c r="ML465">
        <f>IFERROR(NZ465,"")</f>
        <v/>
      </c>
      <c r="MM465">
        <f>IFERROR(OA465,"")</f>
        <v/>
      </c>
      <c r="MN465">
        <f>IFERROR(OB465,"")</f>
        <v/>
      </c>
      <c r="MO465">
        <f>IFERROR(OC465,"")</f>
        <v/>
      </c>
      <c r="MP465" s="1">
        <f>COUNTIFS(#REF!,LT465,#REF!,1,#REF!,"&gt;="&amp;MC465,#REF!,"&lt;="&amp;MB465,#REF!,"&lt;="&amp;ME465,#REF!,"&gt;="&amp;MF465,#REF!,"="&amp;KV465,#REF!,"="&amp;KX465)</f>
        <v/>
      </c>
      <c r="MQ465" s="1">
        <f>COUNTIFS(#REF!,LT465,#REF!,0,#REF!,"&gt;="&amp;MC465,#REF!,"&lt;="&amp;MB465,#REF!,"&lt;="&amp;ME465,#REF!,"&gt;="&amp;MF465,#REF!,"="&amp;KV465,#REF!,"="&amp;KX465)</f>
        <v/>
      </c>
      <c r="MR465" s="1">
        <f>COUNTIFS(#REF!,LT465,#REF!,1,#REF!,"&gt;="&amp;MC465,#REF!,"&lt;="&amp;MB465,#REF!,"&lt;="&amp;ME465,#REF!,"&gt;="&amp;MF465,#REF!,"="&amp;KW465,#REF!,"="&amp;KY465)</f>
        <v/>
      </c>
      <c r="MS465" s="1">
        <f>COUNTIFS(#REF!,LT465,#REF!,0,#REF!,"&gt;="&amp;MC465,#REF!,"&lt;="&amp;MB465,#REF!,"&lt;="&amp;ME465,#REF!,"&gt;="&amp;MF465,#REF!,"="&amp;KW465,#REF!,"="&amp;KY465)</f>
        <v/>
      </c>
      <c r="MT465" s="1">
        <f>COUNTIFS(#REF!,LT465,#REF!,1,#REF!,"&gt;="&amp;MI465,#REF!,"&lt;="&amp;MH465,#REF!,"&lt;="&amp;ME465,#REF!,"&gt;="&amp;MF465)</f>
        <v/>
      </c>
      <c r="MU465" s="1">
        <f>COUNTIFS(#REF!,LT465,#REF!,0,#REF!,"&gt;="&amp;MI465,#REF!,"&lt;="&amp;MH465,#REF!,"&lt;="&amp;ME465,#REF!,"&gt;="&amp;MF465)</f>
        <v/>
      </c>
      <c r="MV465" s="1">
        <f>COUNTIFS(#REF!,LT465,#REF!,1,#REF!,"&gt;="&amp;MI465,#REF!,"&lt;="&amp;MH465,#REF!,"="&amp;KZ465,#REF!,"="&amp;LA465,#REF!,"&lt;="&amp;ME465,#REF!,"&gt;="&amp;MF465)</f>
        <v/>
      </c>
      <c r="MW465" s="1">
        <f>COUNTIFS(#REF!,LT465,#REF!,0,#REF!,"&gt;="&amp;MI465,#REF!,"&lt;="&amp;MH465,#REF!,"="&amp;KZ465,#REF!,"="&amp;LA465,#REF!,"&lt;="&amp;ME465,#REF!,"&gt;="&amp;MF465)</f>
        <v/>
      </c>
      <c r="MX465" s="1">
        <f>COUNTIFS(#REF!,LT465,#REF!,1,#REF!,"&gt;="&amp;MC465,#REF!,"&lt;="&amp;MB465,#REF!,"&lt;="&amp;ME465,#REF!,"&gt;="&amp;MF465)</f>
        <v/>
      </c>
      <c r="MY465" s="1">
        <f>COUNTIFS(#REF!,LT465,#REF!,0,#REF!,"&gt;="&amp;MC465,#REF!,"&lt;="&amp;MB465,#REF!,"&lt;="&amp;ME465,#REF!,"&gt;="&amp;MF465)</f>
        <v/>
      </c>
      <c r="MZ465" s="1">
        <f>COUNTIFS(#REF!,LT465,#REF!,1,#REF!,"&lt;="&amp;ME465,#REF!,"&gt;="&amp;MF465,#REF!,"="&amp;KV465,#REF!,"="&amp;KX465)</f>
        <v/>
      </c>
      <c r="NA465" s="1">
        <f>COUNTIFS(#REF!,LT465,#REF!,0,#REF!,"&lt;="&amp;ME465,#REF!,"&gt;="&amp;MF465,#REF!,"="&amp;KV465,#REF!,"="&amp;KX465)</f>
        <v/>
      </c>
      <c r="NB465" s="1">
        <f>COUNTIFS(#REF!,LT465,#REF!,1,#REF!,"&lt;="&amp;ME465,#REF!,"&gt;="&amp;MF465,#REF!,"="&amp;KW465,#REF!,"="&amp;KY465)</f>
        <v/>
      </c>
      <c r="NC465" s="1">
        <f>COUNTIFS(#REF!,LT465,#REF!,0,#REF!,"&lt;="&amp;ME465,#REF!,"&gt;="&amp;MF465,#REF!,"="&amp;KW465,#REF!,"="&amp;KY465)</f>
        <v/>
      </c>
      <c r="ND465" s="1">
        <f>MP465+MR465+MT465+MV465+MX465+MZ465+NB465</f>
        <v/>
      </c>
      <c r="NE465" s="1">
        <f>MQ465+MS465+MU465+MW465+MY465+NA465+NC465</f>
        <v/>
      </c>
      <c r="NF465" s="1">
        <f>ND465+NE465</f>
        <v/>
      </c>
      <c r="NG465" s="33">
        <f>ND465/(ND465+NE465)</f>
        <v/>
      </c>
      <c r="NH465" s="3">
        <f>1/NG465</f>
        <v/>
      </c>
      <c r="NI465" s="1">
        <f>LH465</f>
        <v/>
      </c>
      <c r="NJ465" s="79">
        <f>((1-NG465)*(1/(NI465-1))*0.98-(NG465*1))</f>
        <v/>
      </c>
      <c r="NK465" s="34">
        <f>IF(LR465&lt;0.9,0,IF(AND(LR465&gt;1.1),0,1))</f>
        <v/>
      </c>
      <c r="NL465" s="34">
        <f>IF(LS465&lt;0.9,0,IF(AND(LS465&gt;1.1),0,1))</f>
        <v/>
      </c>
      <c r="NM465" s="32">
        <f>IF(NF465&gt;99,1,0)</f>
        <v/>
      </c>
      <c r="NN465" s="32">
        <f>IF(NJ465&gt;0.0799,1,0)</f>
        <v/>
      </c>
      <c r="NO465" s="32">
        <f>IF(NJ465&gt;NQ465,1,0)</f>
        <v/>
      </c>
      <c r="NP465" s="32">
        <f>NM465+NN465+NO465+NK465+NL465</f>
        <v/>
      </c>
      <c r="NQ465" s="79">
        <f>(((100*NG465)*(NI465-1)*0.98)-((1-NG465)*100))/100</f>
        <v/>
      </c>
      <c r="NR465" s="34">
        <f>IF(LR465&lt;0.9,0,IF(AND(LR465&gt;1.1),0,1))</f>
        <v/>
      </c>
      <c r="NS465" s="34">
        <f>IF(LS465&lt;0.9,0,IF(AND(LS465&gt;1.1),0,1))</f>
        <v/>
      </c>
      <c r="NT465" s="32">
        <f>IF(NF465&gt;99,1,0)</f>
        <v/>
      </c>
      <c r="NU465" s="32">
        <f>IF(NQ465&gt;0.0799,1,0)</f>
        <v/>
      </c>
      <c r="NV465" s="32">
        <f>IF(NQ465&gt;NJ465,1,0)</f>
        <v/>
      </c>
      <c r="NW465" s="32">
        <f>NT465+NU465+NV465+NR465+NS465</f>
        <v/>
      </c>
      <c r="NX465">
        <f>IF(NP465=5,"LayHome1-0",IF(AND(NW465=5),"BackHome1-0",""))</f>
        <v/>
      </c>
      <c r="NY465">
        <f>IF(NP465=5,KN465,IF(AND(NW465=5),KN465,""))</f>
        <v/>
      </c>
      <c r="NZ465">
        <f>IF(NP465=5,"Match Odds",IF(AND(NW465=5),"Match Odds",""))</f>
        <v/>
      </c>
      <c r="OA465">
        <f>IF(NP465=5,KP465,IF(AND(NW465=5),KP465,""))</f>
        <v/>
      </c>
      <c r="OB465">
        <f>IF(NP465=5,"MATCH_ODDS",IF(AND(NW465=5),"MATCH_ODDS",""))</f>
        <v/>
      </c>
      <c r="OC465">
        <f>IF(NP465=5,"LAY",IF(AND(NW465=5),"BACK",""))</f>
        <v/>
      </c>
    </row>
    <row r="466" ht="16.5" customHeight="1" thickBot="1" thickTop="1">
      <c r="A466" s="2" t="n"/>
      <c r="KN466" s="1">
        <f>IF(INDEX(#REF!,MATCH('HT 1-0'!D466,#REF!,0))=INDEX(#REF!,MATCH('HT 1-0'!D466,#REF!,0)),INDEX(#REF!,MATCH('HT 1-0'!D466,#REF!,0)),"ERROR")</f>
        <v/>
      </c>
      <c r="KO466" s="1">
        <f>IF(INDEX(#REF!,MATCH('HT 1-0'!E466,#REF!,0))=INDEX(#REF!,MATCH('HT 1-0'!E466,#REF!,0)),INDEX(#REF!,MATCH('HT 1-0'!E466,#REF!,0)),"ERROR")</f>
        <v/>
      </c>
      <c r="KP466" s="1">
        <f>KN466&amp;" v "&amp;KO466</f>
        <v/>
      </c>
      <c r="KQ466">
        <f>B466&amp;"_"&amp;C466</f>
        <v/>
      </c>
      <c r="KR466" s="1">
        <f>IF((HW466/KK466)&lt;0.335,"G",IF((HW466/KK466)&gt;0.67,"R","A"))</f>
        <v/>
      </c>
      <c r="KS466" s="1">
        <f>IF((HX466/KK466)&lt;0.335,"G",IF((HX466/KK466)&gt;0.67,"R","A"))</f>
        <v/>
      </c>
      <c r="KT466" s="1">
        <f>IF((IH466/KK466)&lt;0.335,"G",IF((IH466/KK466)&gt;0.67,"R","A"))</f>
        <v/>
      </c>
      <c r="KU466" s="1">
        <f>IF((II466/KK466)&lt;0.335,"G",IF((II466/KK466)&gt;0.67,"R","A"))</f>
        <v/>
      </c>
      <c r="KV466" s="1">
        <f>IF((HZ466/KK466)&lt;0.335,"G",IF((HZ466/KK466)&gt;0.67,"R","A"))</f>
        <v/>
      </c>
      <c r="KW466" s="1">
        <f>IF((HY466/KK466)&lt;0.335,"G",IF((HY466/KK466)&gt;0.67,"R","A"))</f>
        <v/>
      </c>
      <c r="KX466" s="1">
        <f>IF((IK466/KK466)&lt;0.335,"G",IF((IK466/KK466)&gt;0.67,"R","A"))</f>
        <v/>
      </c>
      <c r="KY466" s="1">
        <f>IF((IJ466/KK466)&lt;0.335,"G",IF((IJ466/KK466)&gt;0.67,"R","A"))</f>
        <v/>
      </c>
      <c r="KZ466" s="1">
        <f>IF((HQ466/KK466)&lt;0.335,"G",IF((HQ466/KK466)&gt;0.67,"R","A"))</f>
        <v/>
      </c>
      <c r="LA466" s="1">
        <f>IF((IB466/KK466)&lt;0.335,"G",IF((IB466/KK466)&gt;0.67,"R","A"))</f>
        <v/>
      </c>
      <c r="LB466">
        <f>IF(LQ466="1-0",INDEX(Scrape!#REF!,MATCH('HT 1-0'!KP466,Scrape!$B:$B,0)),"")</f>
        <v/>
      </c>
      <c r="LC466">
        <f>IF(LQ466="1-0",INDEX(Scrape!$A:$A,MATCH('HT 1-0'!KP466,Scrape!$B:$B,0)),"")</f>
        <v/>
      </c>
      <c r="LD466">
        <f>IF(LQ466="1-0",INDEX(Scrape!$B:$B,MATCH('HT 1-0'!KP466,Scrape!$B:$B,0)),"")</f>
        <v/>
      </c>
      <c r="LE466">
        <f>IF(LQ466="1-0",INDEX(Scrape!$C:$C,MATCH('HT 1-0'!KP466,Scrape!$B:$B,0)),"")</f>
        <v/>
      </c>
      <c r="LF466">
        <f>IF(LQ466="1-0",INDEX(Scrape!$D:$D,MATCH('HT 1-0'!KP466,Scrape!$B:$B,0)),"")</f>
        <v/>
      </c>
      <c r="LG466">
        <f>IF(LQ466="1-0",INDEX(Scrape!$E:$E,MATCH('HT 1-0'!KP466,Scrape!$B:$B,0)),"")</f>
        <v/>
      </c>
      <c r="LH466">
        <f>IF(LQ466="1-0",INDEX(Scrape!$F:$F,MATCH('HT 1-0'!KP466,Scrape!$B:$B,0)),"")</f>
        <v/>
      </c>
      <c r="LI466">
        <f>IF(LQ466="1-0",INDEX(Scrape!$G:$G,MATCH('HT 1-0'!KP466,Scrape!$B:$B,0)),"")</f>
        <v/>
      </c>
      <c r="LJ466">
        <f>IF(LQ466="1-0",INDEX(Scrape!$H:$H,MATCH('HT 1-0'!KP466,Scrape!$B:$B,0)),"")</f>
        <v/>
      </c>
      <c r="LK466">
        <f>IF(LQ466="1-0",INDEX(Scrape!$I:$I,MATCH('HT 1-0'!KP466,Scrape!$B:$B,0)),"")</f>
        <v/>
      </c>
      <c r="LL466">
        <f>IF(LQ466="1-0",INDEX(Scrape!$J:$J,MATCH('HT 1-0'!KP466,Scrape!$B:$B,0)),"")</f>
        <v/>
      </c>
      <c r="LM466">
        <f>IF(LQ466="1-0",INDEX(Scrape!$K:$K,MATCH('HT 1-0'!KP466,Scrape!$B:$B,0)),"")</f>
        <v/>
      </c>
      <c r="LN466">
        <f>IF(LQ466="1-0",INDEX(Scrape!$L:$L,MATCH('HT 1-0'!KP466,Scrape!$B:$B,0)),"")</f>
        <v/>
      </c>
      <c r="LO466">
        <f>IF(LQ466="1-0",INDEX(Scrape!$M:$M,MATCH('HT 1-0'!KP466,Scrape!$B:$B,0)),"")</f>
        <v/>
      </c>
      <c r="LP466">
        <f>IF(LQ466="1-0",INDEX(Scrape!$N:$N,MATCH('HT 1-0'!KP466,Scrape!$B:$B,0)),"")</f>
        <v/>
      </c>
      <c r="LQ466">
        <f>INDEX(Scrape!$O:$O,MATCH('HT 1-0'!KP466,Scrape!$B:$B,0))</f>
        <v/>
      </c>
      <c r="LR466">
        <f>(1/LJ466)+(1/LI466)+(1/LH466)</f>
        <v/>
      </c>
      <c r="LS466">
        <f>(1/LG466)+(1/LF466)+(1/LE466)</f>
        <v/>
      </c>
      <c r="LT466" s="8">
        <f>IF(INDEX(#REF!,MATCH(KQ466,#REF!,0))=INDEX(#REF!,MATCH(KQ466,#REF!,0)),INDEX(#REF!,MATCH(KQ466,#REF!,0)),"ERROR")</f>
        <v/>
      </c>
      <c r="LU466" s="4">
        <f>IF(KR466="G",2,IF(KR466="R",0.5,IF(KR466="A",1)))</f>
        <v/>
      </c>
      <c r="LV466" s="4">
        <f>IF(KS466="G",0.5,IF(KS466="R",2,IF(KS466="A",1)))</f>
        <v/>
      </c>
      <c r="LW466" s="4">
        <f>IF(KT466="G",2,IF(KT466="R",0.5,IF(KT466="A",1)))</f>
        <v/>
      </c>
      <c r="LX466" s="4">
        <f>IF(KU466="G",0.5,IF(KU466="R",2,IF(KU466="A",1)))</f>
        <v/>
      </c>
      <c r="LY466" s="7">
        <f>(LK466*(LU466+LX466)+(LL466*(LU466+LX466)))</f>
        <v/>
      </c>
      <c r="LZ466" s="7">
        <f>(LN466*(LV466+LW466)+(LO466*(LV466+LW466)))</f>
        <v/>
      </c>
      <c r="MA466" s="11">
        <f>LY466-LZ466</f>
        <v/>
      </c>
      <c r="MB466" s="5">
        <f>MA466+2</f>
        <v/>
      </c>
      <c r="MC466" s="6">
        <f>MA466-2</f>
        <v/>
      </c>
      <c r="MD466" s="4">
        <f>LE466</f>
        <v/>
      </c>
      <c r="ME466" s="9">
        <f>IF(MD466=0,1000,MD466+0.75)</f>
        <v/>
      </c>
      <c r="MF466" s="10">
        <f>IF(MD466=0,0,MD466-0.75)</f>
        <v/>
      </c>
      <c r="MG466" s="4">
        <f>((LM466*(LU466+LX466))-((LP466*(LV466+LW466))))</f>
        <v/>
      </c>
      <c r="MH466" s="9">
        <f>MG466*1.2</f>
        <v/>
      </c>
      <c r="MI466" s="10">
        <f>MG466*0.8</f>
        <v/>
      </c>
      <c r="MJ466">
        <f>IFERROR(NX466,"")</f>
        <v/>
      </c>
      <c r="MK466">
        <f>IFERROR(NY466,"")</f>
        <v/>
      </c>
      <c r="ML466">
        <f>IFERROR(NZ466,"")</f>
        <v/>
      </c>
      <c r="MM466">
        <f>IFERROR(OA466,"")</f>
        <v/>
      </c>
      <c r="MN466">
        <f>IFERROR(OB466,"")</f>
        <v/>
      </c>
      <c r="MO466">
        <f>IFERROR(OC466,"")</f>
        <v/>
      </c>
      <c r="MP466" s="1">
        <f>COUNTIFS(#REF!,LT466,#REF!,1,#REF!,"&gt;="&amp;MC466,#REF!,"&lt;="&amp;MB466,#REF!,"&lt;="&amp;ME466,#REF!,"&gt;="&amp;MF466,#REF!,"="&amp;KV466,#REF!,"="&amp;KX466)</f>
        <v/>
      </c>
      <c r="MQ466" s="1">
        <f>COUNTIFS(#REF!,LT466,#REF!,0,#REF!,"&gt;="&amp;MC466,#REF!,"&lt;="&amp;MB466,#REF!,"&lt;="&amp;ME466,#REF!,"&gt;="&amp;MF466,#REF!,"="&amp;KV466,#REF!,"="&amp;KX466)</f>
        <v/>
      </c>
      <c r="MR466" s="1">
        <f>COUNTIFS(#REF!,LT466,#REF!,1,#REF!,"&gt;="&amp;MC466,#REF!,"&lt;="&amp;MB466,#REF!,"&lt;="&amp;ME466,#REF!,"&gt;="&amp;MF466,#REF!,"="&amp;KW466,#REF!,"="&amp;KY466)</f>
        <v/>
      </c>
      <c r="MS466" s="1">
        <f>COUNTIFS(#REF!,LT466,#REF!,0,#REF!,"&gt;="&amp;MC466,#REF!,"&lt;="&amp;MB466,#REF!,"&lt;="&amp;ME466,#REF!,"&gt;="&amp;MF466,#REF!,"="&amp;KW466,#REF!,"="&amp;KY466)</f>
        <v/>
      </c>
      <c r="MT466" s="1">
        <f>COUNTIFS(#REF!,LT466,#REF!,1,#REF!,"&gt;="&amp;MI466,#REF!,"&lt;="&amp;MH466,#REF!,"&lt;="&amp;ME466,#REF!,"&gt;="&amp;MF466)</f>
        <v/>
      </c>
      <c r="MU466" s="1">
        <f>COUNTIFS(#REF!,LT466,#REF!,0,#REF!,"&gt;="&amp;MI466,#REF!,"&lt;="&amp;MH466,#REF!,"&lt;="&amp;ME466,#REF!,"&gt;="&amp;MF466)</f>
        <v/>
      </c>
      <c r="MV466" s="1">
        <f>COUNTIFS(#REF!,LT466,#REF!,1,#REF!,"&gt;="&amp;MI466,#REF!,"&lt;="&amp;MH466,#REF!,"="&amp;KZ466,#REF!,"="&amp;LA466,#REF!,"&lt;="&amp;ME466,#REF!,"&gt;="&amp;MF466)</f>
        <v/>
      </c>
      <c r="MW466" s="1">
        <f>COUNTIFS(#REF!,LT466,#REF!,0,#REF!,"&gt;="&amp;MI466,#REF!,"&lt;="&amp;MH466,#REF!,"="&amp;KZ466,#REF!,"="&amp;LA466,#REF!,"&lt;="&amp;ME466,#REF!,"&gt;="&amp;MF466)</f>
        <v/>
      </c>
      <c r="MX466" s="1">
        <f>COUNTIFS(#REF!,LT466,#REF!,1,#REF!,"&gt;="&amp;MC466,#REF!,"&lt;="&amp;MB466,#REF!,"&lt;="&amp;ME466,#REF!,"&gt;="&amp;MF466)</f>
        <v/>
      </c>
      <c r="MY466" s="1">
        <f>COUNTIFS(#REF!,LT466,#REF!,0,#REF!,"&gt;="&amp;MC466,#REF!,"&lt;="&amp;MB466,#REF!,"&lt;="&amp;ME466,#REF!,"&gt;="&amp;MF466)</f>
        <v/>
      </c>
      <c r="MZ466" s="1">
        <f>COUNTIFS(#REF!,LT466,#REF!,1,#REF!,"&lt;="&amp;ME466,#REF!,"&gt;="&amp;MF466,#REF!,"="&amp;KV466,#REF!,"="&amp;KX466)</f>
        <v/>
      </c>
      <c r="NA466" s="1">
        <f>COUNTIFS(#REF!,LT466,#REF!,0,#REF!,"&lt;="&amp;ME466,#REF!,"&gt;="&amp;MF466,#REF!,"="&amp;KV466,#REF!,"="&amp;KX466)</f>
        <v/>
      </c>
      <c r="NB466" s="1">
        <f>COUNTIFS(#REF!,LT466,#REF!,1,#REF!,"&lt;="&amp;ME466,#REF!,"&gt;="&amp;MF466,#REF!,"="&amp;KW466,#REF!,"="&amp;KY466)</f>
        <v/>
      </c>
      <c r="NC466" s="1">
        <f>COUNTIFS(#REF!,LT466,#REF!,0,#REF!,"&lt;="&amp;ME466,#REF!,"&gt;="&amp;MF466,#REF!,"="&amp;KW466,#REF!,"="&amp;KY466)</f>
        <v/>
      </c>
      <c r="ND466" s="1">
        <f>MP466+MR466+MT466+MV466+MX466+MZ466+NB466</f>
        <v/>
      </c>
      <c r="NE466" s="1">
        <f>MQ466+MS466+MU466+MW466+MY466+NA466+NC466</f>
        <v/>
      </c>
      <c r="NF466" s="1">
        <f>ND466+NE466</f>
        <v/>
      </c>
      <c r="NG466" s="33">
        <f>ND466/(ND466+NE466)</f>
        <v/>
      </c>
      <c r="NH466" s="3">
        <f>1/NG466</f>
        <v/>
      </c>
      <c r="NI466" s="1">
        <f>LH466</f>
        <v/>
      </c>
      <c r="NJ466" s="79">
        <f>((1-NG466)*(1/(NI466-1))*0.98-(NG466*1))</f>
        <v/>
      </c>
      <c r="NK466" s="34">
        <f>IF(LR466&lt;0.9,0,IF(AND(LR466&gt;1.1),0,1))</f>
        <v/>
      </c>
      <c r="NL466" s="34">
        <f>IF(LS466&lt;0.9,0,IF(AND(LS466&gt;1.1),0,1))</f>
        <v/>
      </c>
      <c r="NM466" s="32">
        <f>IF(NF466&gt;99,1,0)</f>
        <v/>
      </c>
      <c r="NN466" s="32">
        <f>IF(NJ466&gt;0.0799,1,0)</f>
        <v/>
      </c>
      <c r="NO466" s="32">
        <f>IF(NJ466&gt;NQ466,1,0)</f>
        <v/>
      </c>
      <c r="NP466" s="32">
        <f>NM466+NN466+NO466+NK466+NL466</f>
        <v/>
      </c>
      <c r="NQ466" s="79">
        <f>(((100*NG466)*(NI466-1)*0.98)-((1-NG466)*100))/100</f>
        <v/>
      </c>
      <c r="NR466" s="34">
        <f>IF(LR466&lt;0.9,0,IF(AND(LR466&gt;1.1),0,1))</f>
        <v/>
      </c>
      <c r="NS466" s="34">
        <f>IF(LS466&lt;0.9,0,IF(AND(LS466&gt;1.1),0,1))</f>
        <v/>
      </c>
      <c r="NT466" s="32">
        <f>IF(NF466&gt;99,1,0)</f>
        <v/>
      </c>
      <c r="NU466" s="32">
        <f>IF(NQ466&gt;0.0799,1,0)</f>
        <v/>
      </c>
      <c r="NV466" s="32">
        <f>IF(NQ466&gt;NJ466,1,0)</f>
        <v/>
      </c>
      <c r="NW466" s="32">
        <f>NT466+NU466+NV466+NR466+NS466</f>
        <v/>
      </c>
      <c r="NX466">
        <f>IF(NP466=5,"LayHome1-0",IF(AND(NW466=5),"BackHome1-0",""))</f>
        <v/>
      </c>
      <c r="NY466">
        <f>IF(NP466=5,KN466,IF(AND(NW466=5),KN466,""))</f>
        <v/>
      </c>
      <c r="NZ466">
        <f>IF(NP466=5,"Match Odds",IF(AND(NW466=5),"Match Odds",""))</f>
        <v/>
      </c>
      <c r="OA466">
        <f>IF(NP466=5,KP466,IF(AND(NW466=5),KP466,""))</f>
        <v/>
      </c>
      <c r="OB466">
        <f>IF(NP466=5,"MATCH_ODDS",IF(AND(NW466=5),"MATCH_ODDS",""))</f>
        <v/>
      </c>
      <c r="OC466">
        <f>IF(NP466=5,"LAY",IF(AND(NW466=5),"BACK",""))</f>
        <v/>
      </c>
    </row>
    <row r="467" ht="16.5" customHeight="1" thickBot="1" thickTop="1">
      <c r="A467" s="2" t="n"/>
      <c r="KN467" s="1">
        <f>IF(INDEX(#REF!,MATCH('HT 1-0'!D467,#REF!,0))=INDEX(#REF!,MATCH('HT 1-0'!D467,#REF!,0)),INDEX(#REF!,MATCH('HT 1-0'!D467,#REF!,0)),"ERROR")</f>
        <v/>
      </c>
      <c r="KO467" s="1">
        <f>IF(INDEX(#REF!,MATCH('HT 1-0'!E467,#REF!,0))=INDEX(#REF!,MATCH('HT 1-0'!E467,#REF!,0)),INDEX(#REF!,MATCH('HT 1-0'!E467,#REF!,0)),"ERROR")</f>
        <v/>
      </c>
      <c r="KP467" s="1">
        <f>KN467&amp;" v "&amp;KO467</f>
        <v/>
      </c>
      <c r="KQ467">
        <f>B467&amp;"_"&amp;C467</f>
        <v/>
      </c>
      <c r="KR467" s="1">
        <f>IF((HW467/KK467)&lt;0.335,"G",IF((HW467/KK467)&gt;0.67,"R","A"))</f>
        <v/>
      </c>
      <c r="KS467" s="1">
        <f>IF((HX467/KK467)&lt;0.335,"G",IF((HX467/KK467)&gt;0.67,"R","A"))</f>
        <v/>
      </c>
      <c r="KT467" s="1">
        <f>IF((IH467/KK467)&lt;0.335,"G",IF((IH467/KK467)&gt;0.67,"R","A"))</f>
        <v/>
      </c>
      <c r="KU467" s="1">
        <f>IF((II467/KK467)&lt;0.335,"G",IF((II467/KK467)&gt;0.67,"R","A"))</f>
        <v/>
      </c>
      <c r="KV467" s="1">
        <f>IF((HZ467/KK467)&lt;0.335,"G",IF((HZ467/KK467)&gt;0.67,"R","A"))</f>
        <v/>
      </c>
      <c r="KW467" s="1">
        <f>IF((HY467/KK467)&lt;0.335,"G",IF((HY467/KK467)&gt;0.67,"R","A"))</f>
        <v/>
      </c>
      <c r="KX467" s="1">
        <f>IF((IK467/KK467)&lt;0.335,"G",IF((IK467/KK467)&gt;0.67,"R","A"))</f>
        <v/>
      </c>
      <c r="KY467" s="1">
        <f>IF((IJ467/KK467)&lt;0.335,"G",IF((IJ467/KK467)&gt;0.67,"R","A"))</f>
        <v/>
      </c>
      <c r="KZ467" s="1">
        <f>IF((HQ467/KK467)&lt;0.335,"G",IF((HQ467/KK467)&gt;0.67,"R","A"))</f>
        <v/>
      </c>
      <c r="LA467" s="1">
        <f>IF((IB467/KK467)&lt;0.335,"G",IF((IB467/KK467)&gt;0.67,"R","A"))</f>
        <v/>
      </c>
      <c r="LB467">
        <f>IF(LQ467="1-0",INDEX(Scrape!#REF!,MATCH('HT 1-0'!KP467,Scrape!$B:$B,0)),"")</f>
        <v/>
      </c>
      <c r="LC467">
        <f>IF(LQ467="1-0",INDEX(Scrape!$A:$A,MATCH('HT 1-0'!KP467,Scrape!$B:$B,0)),"")</f>
        <v/>
      </c>
      <c r="LD467">
        <f>IF(LQ467="1-0",INDEX(Scrape!$B:$B,MATCH('HT 1-0'!KP467,Scrape!$B:$B,0)),"")</f>
        <v/>
      </c>
      <c r="LE467">
        <f>IF(LQ467="1-0",INDEX(Scrape!$C:$C,MATCH('HT 1-0'!KP467,Scrape!$B:$B,0)),"")</f>
        <v/>
      </c>
      <c r="LF467">
        <f>IF(LQ467="1-0",INDEX(Scrape!$D:$D,MATCH('HT 1-0'!KP467,Scrape!$B:$B,0)),"")</f>
        <v/>
      </c>
      <c r="LG467">
        <f>IF(LQ467="1-0",INDEX(Scrape!$E:$E,MATCH('HT 1-0'!KP467,Scrape!$B:$B,0)),"")</f>
        <v/>
      </c>
      <c r="LH467">
        <f>IF(LQ467="1-0",INDEX(Scrape!$F:$F,MATCH('HT 1-0'!KP467,Scrape!$B:$B,0)),"")</f>
        <v/>
      </c>
      <c r="LI467">
        <f>IF(LQ467="1-0",INDEX(Scrape!$G:$G,MATCH('HT 1-0'!KP467,Scrape!$B:$B,0)),"")</f>
        <v/>
      </c>
      <c r="LJ467">
        <f>IF(LQ467="1-0",INDEX(Scrape!$H:$H,MATCH('HT 1-0'!KP467,Scrape!$B:$B,0)),"")</f>
        <v/>
      </c>
      <c r="LK467">
        <f>IF(LQ467="1-0",INDEX(Scrape!$I:$I,MATCH('HT 1-0'!KP467,Scrape!$B:$B,0)),"")</f>
        <v/>
      </c>
      <c r="LL467">
        <f>IF(LQ467="1-0",INDEX(Scrape!$J:$J,MATCH('HT 1-0'!KP467,Scrape!$B:$B,0)),"")</f>
        <v/>
      </c>
      <c r="LM467">
        <f>IF(LQ467="1-0",INDEX(Scrape!$K:$K,MATCH('HT 1-0'!KP467,Scrape!$B:$B,0)),"")</f>
        <v/>
      </c>
      <c r="LN467">
        <f>IF(LQ467="1-0",INDEX(Scrape!$L:$L,MATCH('HT 1-0'!KP467,Scrape!$B:$B,0)),"")</f>
        <v/>
      </c>
      <c r="LO467">
        <f>IF(LQ467="1-0",INDEX(Scrape!$M:$M,MATCH('HT 1-0'!KP467,Scrape!$B:$B,0)),"")</f>
        <v/>
      </c>
      <c r="LP467">
        <f>IF(LQ467="1-0",INDEX(Scrape!$N:$N,MATCH('HT 1-0'!KP467,Scrape!$B:$B,0)),"")</f>
        <v/>
      </c>
      <c r="LQ467">
        <f>INDEX(Scrape!$O:$O,MATCH('HT 1-0'!KP467,Scrape!$B:$B,0))</f>
        <v/>
      </c>
      <c r="LR467">
        <f>(1/LJ467)+(1/LI467)+(1/LH467)</f>
        <v/>
      </c>
      <c r="LS467">
        <f>(1/LG467)+(1/LF467)+(1/LE467)</f>
        <v/>
      </c>
      <c r="LT467" s="8">
        <f>IF(INDEX(#REF!,MATCH(KQ467,#REF!,0))=INDEX(#REF!,MATCH(KQ467,#REF!,0)),INDEX(#REF!,MATCH(KQ467,#REF!,0)),"ERROR")</f>
        <v/>
      </c>
      <c r="LU467" s="4">
        <f>IF(KR467="G",2,IF(KR467="R",0.5,IF(KR467="A",1)))</f>
        <v/>
      </c>
      <c r="LV467" s="4">
        <f>IF(KS467="G",0.5,IF(KS467="R",2,IF(KS467="A",1)))</f>
        <v/>
      </c>
      <c r="LW467" s="4">
        <f>IF(KT467="G",2,IF(KT467="R",0.5,IF(KT467="A",1)))</f>
        <v/>
      </c>
      <c r="LX467" s="4">
        <f>IF(KU467="G",0.5,IF(KU467="R",2,IF(KU467="A",1)))</f>
        <v/>
      </c>
      <c r="LY467" s="7">
        <f>(LK467*(LU467+LX467)+(LL467*(LU467+LX467)))</f>
        <v/>
      </c>
      <c r="LZ467" s="7">
        <f>(LN467*(LV467+LW467)+(LO467*(LV467+LW467)))</f>
        <v/>
      </c>
      <c r="MA467" s="11">
        <f>LY467-LZ467</f>
        <v/>
      </c>
      <c r="MB467" s="5">
        <f>MA467+2</f>
        <v/>
      </c>
      <c r="MC467" s="6">
        <f>MA467-2</f>
        <v/>
      </c>
      <c r="MD467" s="4">
        <f>LE467</f>
        <v/>
      </c>
      <c r="ME467" s="9">
        <f>IF(MD467=0,1000,MD467+0.75)</f>
        <v/>
      </c>
      <c r="MF467" s="10">
        <f>IF(MD467=0,0,MD467-0.75)</f>
        <v/>
      </c>
      <c r="MG467" s="4">
        <f>((LM467*(LU467+LX467))-((LP467*(LV467+LW467))))</f>
        <v/>
      </c>
      <c r="MH467" s="9">
        <f>MG467*1.2</f>
        <v/>
      </c>
      <c r="MI467" s="10">
        <f>MG467*0.8</f>
        <v/>
      </c>
      <c r="MJ467">
        <f>IFERROR(NX467,"")</f>
        <v/>
      </c>
      <c r="MK467">
        <f>IFERROR(NY467,"")</f>
        <v/>
      </c>
      <c r="ML467">
        <f>IFERROR(NZ467,"")</f>
        <v/>
      </c>
      <c r="MM467">
        <f>IFERROR(OA467,"")</f>
        <v/>
      </c>
      <c r="MN467">
        <f>IFERROR(OB467,"")</f>
        <v/>
      </c>
      <c r="MO467">
        <f>IFERROR(OC467,"")</f>
        <v/>
      </c>
      <c r="MP467" s="1">
        <f>COUNTIFS(#REF!,LT467,#REF!,1,#REF!,"&gt;="&amp;MC467,#REF!,"&lt;="&amp;MB467,#REF!,"&lt;="&amp;ME467,#REF!,"&gt;="&amp;MF467,#REF!,"="&amp;KV467,#REF!,"="&amp;KX467)</f>
        <v/>
      </c>
      <c r="MQ467" s="1">
        <f>COUNTIFS(#REF!,LT467,#REF!,0,#REF!,"&gt;="&amp;MC467,#REF!,"&lt;="&amp;MB467,#REF!,"&lt;="&amp;ME467,#REF!,"&gt;="&amp;MF467,#REF!,"="&amp;KV467,#REF!,"="&amp;KX467)</f>
        <v/>
      </c>
      <c r="MR467" s="1">
        <f>COUNTIFS(#REF!,LT467,#REF!,1,#REF!,"&gt;="&amp;MC467,#REF!,"&lt;="&amp;MB467,#REF!,"&lt;="&amp;ME467,#REF!,"&gt;="&amp;MF467,#REF!,"="&amp;KW467,#REF!,"="&amp;KY467)</f>
        <v/>
      </c>
      <c r="MS467" s="1">
        <f>COUNTIFS(#REF!,LT467,#REF!,0,#REF!,"&gt;="&amp;MC467,#REF!,"&lt;="&amp;MB467,#REF!,"&lt;="&amp;ME467,#REF!,"&gt;="&amp;MF467,#REF!,"="&amp;KW467,#REF!,"="&amp;KY467)</f>
        <v/>
      </c>
      <c r="MT467" s="1">
        <f>COUNTIFS(#REF!,LT467,#REF!,1,#REF!,"&gt;="&amp;MI467,#REF!,"&lt;="&amp;MH467,#REF!,"&lt;="&amp;ME467,#REF!,"&gt;="&amp;MF467)</f>
        <v/>
      </c>
      <c r="MU467" s="1">
        <f>COUNTIFS(#REF!,LT467,#REF!,0,#REF!,"&gt;="&amp;MI467,#REF!,"&lt;="&amp;MH467,#REF!,"&lt;="&amp;ME467,#REF!,"&gt;="&amp;MF467)</f>
        <v/>
      </c>
      <c r="MV467" s="1">
        <f>COUNTIFS(#REF!,LT467,#REF!,1,#REF!,"&gt;="&amp;MI467,#REF!,"&lt;="&amp;MH467,#REF!,"="&amp;KZ467,#REF!,"="&amp;LA467,#REF!,"&lt;="&amp;ME467,#REF!,"&gt;="&amp;MF467)</f>
        <v/>
      </c>
      <c r="MW467" s="1">
        <f>COUNTIFS(#REF!,LT467,#REF!,0,#REF!,"&gt;="&amp;MI467,#REF!,"&lt;="&amp;MH467,#REF!,"="&amp;KZ467,#REF!,"="&amp;LA467,#REF!,"&lt;="&amp;ME467,#REF!,"&gt;="&amp;MF467)</f>
        <v/>
      </c>
      <c r="MX467" s="1">
        <f>COUNTIFS(#REF!,LT467,#REF!,1,#REF!,"&gt;="&amp;MC467,#REF!,"&lt;="&amp;MB467,#REF!,"&lt;="&amp;ME467,#REF!,"&gt;="&amp;MF467)</f>
        <v/>
      </c>
      <c r="MY467" s="1">
        <f>COUNTIFS(#REF!,LT467,#REF!,0,#REF!,"&gt;="&amp;MC467,#REF!,"&lt;="&amp;MB467,#REF!,"&lt;="&amp;ME467,#REF!,"&gt;="&amp;MF467)</f>
        <v/>
      </c>
      <c r="MZ467" s="1">
        <f>COUNTIFS(#REF!,LT467,#REF!,1,#REF!,"&lt;="&amp;ME467,#REF!,"&gt;="&amp;MF467,#REF!,"="&amp;KV467,#REF!,"="&amp;KX467)</f>
        <v/>
      </c>
      <c r="NA467" s="1">
        <f>COUNTIFS(#REF!,LT467,#REF!,0,#REF!,"&lt;="&amp;ME467,#REF!,"&gt;="&amp;MF467,#REF!,"="&amp;KV467,#REF!,"="&amp;KX467)</f>
        <v/>
      </c>
      <c r="NB467" s="1">
        <f>COUNTIFS(#REF!,LT467,#REF!,1,#REF!,"&lt;="&amp;ME467,#REF!,"&gt;="&amp;MF467,#REF!,"="&amp;KW467,#REF!,"="&amp;KY467)</f>
        <v/>
      </c>
      <c r="NC467" s="1">
        <f>COUNTIFS(#REF!,LT467,#REF!,0,#REF!,"&lt;="&amp;ME467,#REF!,"&gt;="&amp;MF467,#REF!,"="&amp;KW467,#REF!,"="&amp;KY467)</f>
        <v/>
      </c>
      <c r="ND467" s="1">
        <f>MP467+MR467+MT467+MV467+MX467+MZ467+NB467</f>
        <v/>
      </c>
      <c r="NE467" s="1">
        <f>MQ467+MS467+MU467+MW467+MY467+NA467+NC467</f>
        <v/>
      </c>
      <c r="NF467" s="1">
        <f>ND467+NE467</f>
        <v/>
      </c>
      <c r="NG467" s="33">
        <f>ND467/(ND467+NE467)</f>
        <v/>
      </c>
      <c r="NH467" s="3">
        <f>1/NG467</f>
        <v/>
      </c>
      <c r="NI467" s="1">
        <f>LH467</f>
        <v/>
      </c>
      <c r="NJ467" s="79">
        <f>((1-NG467)*(1/(NI467-1))*0.98-(NG467*1))</f>
        <v/>
      </c>
      <c r="NK467" s="34">
        <f>IF(LR467&lt;0.9,0,IF(AND(LR467&gt;1.1),0,1))</f>
        <v/>
      </c>
      <c r="NL467" s="34">
        <f>IF(LS467&lt;0.9,0,IF(AND(LS467&gt;1.1),0,1))</f>
        <v/>
      </c>
      <c r="NM467" s="32">
        <f>IF(NF467&gt;99,1,0)</f>
        <v/>
      </c>
      <c r="NN467" s="32">
        <f>IF(NJ467&gt;0.0799,1,0)</f>
        <v/>
      </c>
      <c r="NO467" s="32">
        <f>IF(NJ467&gt;NQ467,1,0)</f>
        <v/>
      </c>
      <c r="NP467" s="32">
        <f>NM467+NN467+NO467+NK467+NL467</f>
        <v/>
      </c>
      <c r="NQ467" s="79">
        <f>(((100*NG467)*(NI467-1)*0.98)-((1-NG467)*100))/100</f>
        <v/>
      </c>
      <c r="NR467" s="34">
        <f>IF(LR467&lt;0.9,0,IF(AND(LR467&gt;1.1),0,1))</f>
        <v/>
      </c>
      <c r="NS467" s="34">
        <f>IF(LS467&lt;0.9,0,IF(AND(LS467&gt;1.1),0,1))</f>
        <v/>
      </c>
      <c r="NT467" s="32">
        <f>IF(NF467&gt;99,1,0)</f>
        <v/>
      </c>
      <c r="NU467" s="32">
        <f>IF(NQ467&gt;0.0799,1,0)</f>
        <v/>
      </c>
      <c r="NV467" s="32">
        <f>IF(NQ467&gt;NJ467,1,0)</f>
        <v/>
      </c>
      <c r="NW467" s="32">
        <f>NT467+NU467+NV467+NR467+NS467</f>
        <v/>
      </c>
      <c r="NX467">
        <f>IF(NP467=5,"LayHome1-0",IF(AND(NW467=5),"BackHome1-0",""))</f>
        <v/>
      </c>
      <c r="NY467">
        <f>IF(NP467=5,KN467,IF(AND(NW467=5),KN467,""))</f>
        <v/>
      </c>
      <c r="NZ467">
        <f>IF(NP467=5,"Match Odds",IF(AND(NW467=5),"Match Odds",""))</f>
        <v/>
      </c>
      <c r="OA467">
        <f>IF(NP467=5,KP467,IF(AND(NW467=5),KP467,""))</f>
        <v/>
      </c>
      <c r="OB467">
        <f>IF(NP467=5,"MATCH_ODDS",IF(AND(NW467=5),"MATCH_ODDS",""))</f>
        <v/>
      </c>
      <c r="OC467">
        <f>IF(NP467=5,"LAY",IF(AND(NW467=5),"BACK",""))</f>
        <v/>
      </c>
    </row>
    <row r="468" ht="16.5" customHeight="1" thickBot="1" thickTop="1">
      <c r="A468" s="2" t="n"/>
      <c r="KN468" s="1">
        <f>IF(INDEX(#REF!,MATCH('HT 1-0'!D468,#REF!,0))=INDEX(#REF!,MATCH('HT 1-0'!D468,#REF!,0)),INDEX(#REF!,MATCH('HT 1-0'!D468,#REF!,0)),"ERROR")</f>
        <v/>
      </c>
      <c r="KO468" s="1">
        <f>IF(INDEX(#REF!,MATCH('HT 1-0'!E468,#REF!,0))=INDEX(#REF!,MATCH('HT 1-0'!E468,#REF!,0)),INDEX(#REF!,MATCH('HT 1-0'!E468,#REF!,0)),"ERROR")</f>
        <v/>
      </c>
      <c r="KP468" s="1">
        <f>KN468&amp;" v "&amp;KO468</f>
        <v/>
      </c>
      <c r="KQ468">
        <f>B468&amp;"_"&amp;C468</f>
        <v/>
      </c>
      <c r="KR468" s="1">
        <f>IF((HW468/KK468)&lt;0.335,"G",IF((HW468/KK468)&gt;0.67,"R","A"))</f>
        <v/>
      </c>
      <c r="KS468" s="1">
        <f>IF((HX468/KK468)&lt;0.335,"G",IF((HX468/KK468)&gt;0.67,"R","A"))</f>
        <v/>
      </c>
      <c r="KT468" s="1">
        <f>IF((IH468/KK468)&lt;0.335,"G",IF((IH468/KK468)&gt;0.67,"R","A"))</f>
        <v/>
      </c>
      <c r="KU468" s="1">
        <f>IF((II468/KK468)&lt;0.335,"G",IF((II468/KK468)&gt;0.67,"R","A"))</f>
        <v/>
      </c>
      <c r="KV468" s="1">
        <f>IF((HZ468/KK468)&lt;0.335,"G",IF((HZ468/KK468)&gt;0.67,"R","A"))</f>
        <v/>
      </c>
      <c r="KW468" s="1">
        <f>IF((HY468/KK468)&lt;0.335,"G",IF((HY468/KK468)&gt;0.67,"R","A"))</f>
        <v/>
      </c>
      <c r="KX468" s="1">
        <f>IF((IK468/KK468)&lt;0.335,"G",IF((IK468/KK468)&gt;0.67,"R","A"))</f>
        <v/>
      </c>
      <c r="KY468" s="1">
        <f>IF((IJ468/KK468)&lt;0.335,"G",IF((IJ468/KK468)&gt;0.67,"R","A"))</f>
        <v/>
      </c>
      <c r="KZ468" s="1">
        <f>IF((HQ468/KK468)&lt;0.335,"G",IF((HQ468/KK468)&gt;0.67,"R","A"))</f>
        <v/>
      </c>
      <c r="LA468" s="1">
        <f>IF((IB468/KK468)&lt;0.335,"G",IF((IB468/KK468)&gt;0.67,"R","A"))</f>
        <v/>
      </c>
      <c r="LB468">
        <f>IF(LQ468="1-0",INDEX(Scrape!#REF!,MATCH('HT 1-0'!KP468,Scrape!$B:$B,0)),"")</f>
        <v/>
      </c>
      <c r="LC468">
        <f>IF(LQ468="1-0",INDEX(Scrape!$A:$A,MATCH('HT 1-0'!KP468,Scrape!$B:$B,0)),"")</f>
        <v/>
      </c>
      <c r="LD468">
        <f>IF(LQ468="1-0",INDEX(Scrape!$B:$B,MATCH('HT 1-0'!KP468,Scrape!$B:$B,0)),"")</f>
        <v/>
      </c>
      <c r="LE468">
        <f>IF(LQ468="1-0",INDEX(Scrape!$C:$C,MATCH('HT 1-0'!KP468,Scrape!$B:$B,0)),"")</f>
        <v/>
      </c>
      <c r="LF468">
        <f>IF(LQ468="1-0",INDEX(Scrape!$D:$D,MATCH('HT 1-0'!KP468,Scrape!$B:$B,0)),"")</f>
        <v/>
      </c>
      <c r="LG468">
        <f>IF(LQ468="1-0",INDEX(Scrape!$E:$E,MATCH('HT 1-0'!KP468,Scrape!$B:$B,0)),"")</f>
        <v/>
      </c>
      <c r="LH468">
        <f>IF(LQ468="1-0",INDEX(Scrape!$F:$F,MATCH('HT 1-0'!KP468,Scrape!$B:$B,0)),"")</f>
        <v/>
      </c>
      <c r="LI468">
        <f>IF(LQ468="1-0",INDEX(Scrape!$G:$G,MATCH('HT 1-0'!KP468,Scrape!$B:$B,0)),"")</f>
        <v/>
      </c>
      <c r="LJ468">
        <f>IF(LQ468="1-0",INDEX(Scrape!$H:$H,MATCH('HT 1-0'!KP468,Scrape!$B:$B,0)),"")</f>
        <v/>
      </c>
      <c r="LK468">
        <f>IF(LQ468="1-0",INDEX(Scrape!$I:$I,MATCH('HT 1-0'!KP468,Scrape!$B:$B,0)),"")</f>
        <v/>
      </c>
      <c r="LL468">
        <f>IF(LQ468="1-0",INDEX(Scrape!$J:$J,MATCH('HT 1-0'!KP468,Scrape!$B:$B,0)),"")</f>
        <v/>
      </c>
      <c r="LM468">
        <f>IF(LQ468="1-0",INDEX(Scrape!$K:$K,MATCH('HT 1-0'!KP468,Scrape!$B:$B,0)),"")</f>
        <v/>
      </c>
      <c r="LN468">
        <f>IF(LQ468="1-0",INDEX(Scrape!$L:$L,MATCH('HT 1-0'!KP468,Scrape!$B:$B,0)),"")</f>
        <v/>
      </c>
      <c r="LO468">
        <f>IF(LQ468="1-0",INDEX(Scrape!$M:$M,MATCH('HT 1-0'!KP468,Scrape!$B:$B,0)),"")</f>
        <v/>
      </c>
      <c r="LP468">
        <f>IF(LQ468="1-0",INDEX(Scrape!$N:$N,MATCH('HT 1-0'!KP468,Scrape!$B:$B,0)),"")</f>
        <v/>
      </c>
      <c r="LQ468">
        <f>INDEX(Scrape!$O:$O,MATCH('HT 1-0'!KP468,Scrape!$B:$B,0))</f>
        <v/>
      </c>
      <c r="LR468">
        <f>(1/LJ468)+(1/LI468)+(1/LH468)</f>
        <v/>
      </c>
      <c r="LS468">
        <f>(1/LG468)+(1/LF468)+(1/LE468)</f>
        <v/>
      </c>
      <c r="LT468" s="8">
        <f>IF(INDEX(#REF!,MATCH(KQ468,#REF!,0))=INDEX(#REF!,MATCH(KQ468,#REF!,0)),INDEX(#REF!,MATCH(KQ468,#REF!,0)),"ERROR")</f>
        <v/>
      </c>
      <c r="LU468" s="4">
        <f>IF(KR468="G",2,IF(KR468="R",0.5,IF(KR468="A",1)))</f>
        <v/>
      </c>
      <c r="LV468" s="4">
        <f>IF(KS468="G",0.5,IF(KS468="R",2,IF(KS468="A",1)))</f>
        <v/>
      </c>
      <c r="LW468" s="4">
        <f>IF(KT468="G",2,IF(KT468="R",0.5,IF(KT468="A",1)))</f>
        <v/>
      </c>
      <c r="LX468" s="4">
        <f>IF(KU468="G",0.5,IF(KU468="R",2,IF(KU468="A",1)))</f>
        <v/>
      </c>
      <c r="LY468" s="7">
        <f>(LK468*(LU468+LX468)+(LL468*(LU468+LX468)))</f>
        <v/>
      </c>
      <c r="LZ468" s="7">
        <f>(LN468*(LV468+LW468)+(LO468*(LV468+LW468)))</f>
        <v/>
      </c>
      <c r="MA468" s="11">
        <f>LY468-LZ468</f>
        <v/>
      </c>
      <c r="MB468" s="5">
        <f>MA468+2</f>
        <v/>
      </c>
      <c r="MC468" s="6">
        <f>MA468-2</f>
        <v/>
      </c>
      <c r="MD468" s="4">
        <f>LE468</f>
        <v/>
      </c>
      <c r="ME468" s="9">
        <f>IF(MD468=0,1000,MD468+0.75)</f>
        <v/>
      </c>
      <c r="MF468" s="10">
        <f>IF(MD468=0,0,MD468-0.75)</f>
        <v/>
      </c>
      <c r="MG468" s="4">
        <f>((LM468*(LU468+LX468))-((LP468*(LV468+LW468))))</f>
        <v/>
      </c>
      <c r="MH468" s="9">
        <f>MG468*1.2</f>
        <v/>
      </c>
      <c r="MI468" s="10">
        <f>MG468*0.8</f>
        <v/>
      </c>
      <c r="MJ468">
        <f>IFERROR(NX468,"")</f>
        <v/>
      </c>
      <c r="MK468">
        <f>IFERROR(NY468,"")</f>
        <v/>
      </c>
      <c r="ML468">
        <f>IFERROR(NZ468,"")</f>
        <v/>
      </c>
      <c r="MM468">
        <f>IFERROR(OA468,"")</f>
        <v/>
      </c>
      <c r="MN468">
        <f>IFERROR(OB468,"")</f>
        <v/>
      </c>
      <c r="MO468">
        <f>IFERROR(OC468,"")</f>
        <v/>
      </c>
      <c r="MP468" s="1">
        <f>COUNTIFS(#REF!,LT468,#REF!,1,#REF!,"&gt;="&amp;MC468,#REF!,"&lt;="&amp;MB468,#REF!,"&lt;="&amp;ME468,#REF!,"&gt;="&amp;MF468,#REF!,"="&amp;KV468,#REF!,"="&amp;KX468)</f>
        <v/>
      </c>
      <c r="MQ468" s="1">
        <f>COUNTIFS(#REF!,LT468,#REF!,0,#REF!,"&gt;="&amp;MC468,#REF!,"&lt;="&amp;MB468,#REF!,"&lt;="&amp;ME468,#REF!,"&gt;="&amp;MF468,#REF!,"="&amp;KV468,#REF!,"="&amp;KX468)</f>
        <v/>
      </c>
      <c r="MR468" s="1">
        <f>COUNTIFS(#REF!,LT468,#REF!,1,#REF!,"&gt;="&amp;MC468,#REF!,"&lt;="&amp;MB468,#REF!,"&lt;="&amp;ME468,#REF!,"&gt;="&amp;MF468,#REF!,"="&amp;KW468,#REF!,"="&amp;KY468)</f>
        <v/>
      </c>
      <c r="MS468" s="1">
        <f>COUNTIFS(#REF!,LT468,#REF!,0,#REF!,"&gt;="&amp;MC468,#REF!,"&lt;="&amp;MB468,#REF!,"&lt;="&amp;ME468,#REF!,"&gt;="&amp;MF468,#REF!,"="&amp;KW468,#REF!,"="&amp;KY468)</f>
        <v/>
      </c>
      <c r="MT468" s="1">
        <f>COUNTIFS(#REF!,LT468,#REF!,1,#REF!,"&gt;="&amp;MI468,#REF!,"&lt;="&amp;MH468,#REF!,"&lt;="&amp;ME468,#REF!,"&gt;="&amp;MF468)</f>
        <v/>
      </c>
      <c r="MU468" s="1">
        <f>COUNTIFS(#REF!,LT468,#REF!,0,#REF!,"&gt;="&amp;MI468,#REF!,"&lt;="&amp;MH468,#REF!,"&lt;="&amp;ME468,#REF!,"&gt;="&amp;MF468)</f>
        <v/>
      </c>
      <c r="MV468" s="1">
        <f>COUNTIFS(#REF!,LT468,#REF!,1,#REF!,"&gt;="&amp;MI468,#REF!,"&lt;="&amp;MH468,#REF!,"="&amp;KZ468,#REF!,"="&amp;LA468,#REF!,"&lt;="&amp;ME468,#REF!,"&gt;="&amp;MF468)</f>
        <v/>
      </c>
      <c r="MW468" s="1">
        <f>COUNTIFS(#REF!,LT468,#REF!,0,#REF!,"&gt;="&amp;MI468,#REF!,"&lt;="&amp;MH468,#REF!,"="&amp;KZ468,#REF!,"="&amp;LA468,#REF!,"&lt;="&amp;ME468,#REF!,"&gt;="&amp;MF468)</f>
        <v/>
      </c>
      <c r="MX468" s="1">
        <f>COUNTIFS(#REF!,LT468,#REF!,1,#REF!,"&gt;="&amp;MC468,#REF!,"&lt;="&amp;MB468,#REF!,"&lt;="&amp;ME468,#REF!,"&gt;="&amp;MF468)</f>
        <v/>
      </c>
      <c r="MY468" s="1">
        <f>COUNTIFS(#REF!,LT468,#REF!,0,#REF!,"&gt;="&amp;MC468,#REF!,"&lt;="&amp;MB468,#REF!,"&lt;="&amp;ME468,#REF!,"&gt;="&amp;MF468)</f>
        <v/>
      </c>
      <c r="MZ468" s="1">
        <f>COUNTIFS(#REF!,LT468,#REF!,1,#REF!,"&lt;="&amp;ME468,#REF!,"&gt;="&amp;MF468,#REF!,"="&amp;KV468,#REF!,"="&amp;KX468)</f>
        <v/>
      </c>
      <c r="NA468" s="1">
        <f>COUNTIFS(#REF!,LT468,#REF!,0,#REF!,"&lt;="&amp;ME468,#REF!,"&gt;="&amp;MF468,#REF!,"="&amp;KV468,#REF!,"="&amp;KX468)</f>
        <v/>
      </c>
      <c r="NB468" s="1">
        <f>COUNTIFS(#REF!,LT468,#REF!,1,#REF!,"&lt;="&amp;ME468,#REF!,"&gt;="&amp;MF468,#REF!,"="&amp;KW468,#REF!,"="&amp;KY468)</f>
        <v/>
      </c>
      <c r="NC468" s="1">
        <f>COUNTIFS(#REF!,LT468,#REF!,0,#REF!,"&lt;="&amp;ME468,#REF!,"&gt;="&amp;MF468,#REF!,"="&amp;KW468,#REF!,"="&amp;KY468)</f>
        <v/>
      </c>
      <c r="ND468" s="1">
        <f>MP468+MR468+MT468+MV468+MX468+MZ468+NB468</f>
        <v/>
      </c>
      <c r="NE468" s="1">
        <f>MQ468+MS468+MU468+MW468+MY468+NA468+NC468</f>
        <v/>
      </c>
      <c r="NF468" s="1">
        <f>ND468+NE468</f>
        <v/>
      </c>
      <c r="NG468" s="33">
        <f>ND468/(ND468+NE468)</f>
        <v/>
      </c>
      <c r="NH468" s="3">
        <f>1/NG468</f>
        <v/>
      </c>
      <c r="NI468" s="1">
        <f>LH468</f>
        <v/>
      </c>
      <c r="NJ468" s="79">
        <f>((1-NG468)*(1/(NI468-1))*0.98-(NG468*1))</f>
        <v/>
      </c>
      <c r="NK468" s="34">
        <f>IF(LR468&lt;0.9,0,IF(AND(LR468&gt;1.1),0,1))</f>
        <v/>
      </c>
      <c r="NL468" s="34">
        <f>IF(LS468&lt;0.9,0,IF(AND(LS468&gt;1.1),0,1))</f>
        <v/>
      </c>
      <c r="NM468" s="32">
        <f>IF(NF468&gt;99,1,0)</f>
        <v/>
      </c>
      <c r="NN468" s="32">
        <f>IF(NJ468&gt;0.0799,1,0)</f>
        <v/>
      </c>
      <c r="NO468" s="32">
        <f>IF(NJ468&gt;NQ468,1,0)</f>
        <v/>
      </c>
      <c r="NP468" s="32">
        <f>NM468+NN468+NO468+NK468+NL468</f>
        <v/>
      </c>
      <c r="NQ468" s="79">
        <f>(((100*NG468)*(NI468-1)*0.98)-((1-NG468)*100))/100</f>
        <v/>
      </c>
      <c r="NR468" s="34">
        <f>IF(LR468&lt;0.9,0,IF(AND(LR468&gt;1.1),0,1))</f>
        <v/>
      </c>
      <c r="NS468" s="34">
        <f>IF(LS468&lt;0.9,0,IF(AND(LS468&gt;1.1),0,1))</f>
        <v/>
      </c>
      <c r="NT468" s="32">
        <f>IF(NF468&gt;99,1,0)</f>
        <v/>
      </c>
      <c r="NU468" s="32">
        <f>IF(NQ468&gt;0.0799,1,0)</f>
        <v/>
      </c>
      <c r="NV468" s="32">
        <f>IF(NQ468&gt;NJ468,1,0)</f>
        <v/>
      </c>
      <c r="NW468" s="32">
        <f>NT468+NU468+NV468+NR468+NS468</f>
        <v/>
      </c>
      <c r="NX468">
        <f>IF(NP468=5,"LayHome1-0",IF(AND(NW468=5),"BackHome1-0",""))</f>
        <v/>
      </c>
      <c r="NY468">
        <f>IF(NP468=5,KN468,IF(AND(NW468=5),KN468,""))</f>
        <v/>
      </c>
      <c r="NZ468">
        <f>IF(NP468=5,"Match Odds",IF(AND(NW468=5),"Match Odds",""))</f>
        <v/>
      </c>
      <c r="OA468">
        <f>IF(NP468=5,KP468,IF(AND(NW468=5),KP468,""))</f>
        <v/>
      </c>
      <c r="OB468">
        <f>IF(NP468=5,"MATCH_ODDS",IF(AND(NW468=5),"MATCH_ODDS",""))</f>
        <v/>
      </c>
      <c r="OC468">
        <f>IF(NP468=5,"LAY",IF(AND(NW468=5),"BACK",""))</f>
        <v/>
      </c>
    </row>
    <row r="469" ht="16.5" customHeight="1" thickBot="1" thickTop="1">
      <c r="A469" s="2" t="n"/>
      <c r="KN469" s="1">
        <f>IF(INDEX(#REF!,MATCH('HT 1-0'!D469,#REF!,0))=INDEX(#REF!,MATCH('HT 1-0'!D469,#REF!,0)),INDEX(#REF!,MATCH('HT 1-0'!D469,#REF!,0)),"ERROR")</f>
        <v/>
      </c>
      <c r="KO469" s="1">
        <f>IF(INDEX(#REF!,MATCH('HT 1-0'!E469,#REF!,0))=INDEX(#REF!,MATCH('HT 1-0'!E469,#REF!,0)),INDEX(#REF!,MATCH('HT 1-0'!E469,#REF!,0)),"ERROR")</f>
        <v/>
      </c>
      <c r="KP469" s="1">
        <f>KN469&amp;" v "&amp;KO469</f>
        <v/>
      </c>
      <c r="KQ469">
        <f>B469&amp;"_"&amp;C469</f>
        <v/>
      </c>
      <c r="KR469" s="1">
        <f>IF((HW469/KK469)&lt;0.335,"G",IF((HW469/KK469)&gt;0.67,"R","A"))</f>
        <v/>
      </c>
      <c r="KS469" s="1">
        <f>IF((HX469/KK469)&lt;0.335,"G",IF((HX469/KK469)&gt;0.67,"R","A"))</f>
        <v/>
      </c>
      <c r="KT469" s="1">
        <f>IF((IH469/KK469)&lt;0.335,"G",IF((IH469/KK469)&gt;0.67,"R","A"))</f>
        <v/>
      </c>
      <c r="KU469" s="1">
        <f>IF((II469/KK469)&lt;0.335,"G",IF((II469/KK469)&gt;0.67,"R","A"))</f>
        <v/>
      </c>
      <c r="KV469" s="1">
        <f>IF((HZ469/KK469)&lt;0.335,"G",IF((HZ469/KK469)&gt;0.67,"R","A"))</f>
        <v/>
      </c>
      <c r="KW469" s="1">
        <f>IF((HY469/KK469)&lt;0.335,"G",IF((HY469/KK469)&gt;0.67,"R","A"))</f>
        <v/>
      </c>
      <c r="KX469" s="1">
        <f>IF((IK469/KK469)&lt;0.335,"G",IF((IK469/KK469)&gt;0.67,"R","A"))</f>
        <v/>
      </c>
      <c r="KY469" s="1">
        <f>IF((IJ469/KK469)&lt;0.335,"G",IF((IJ469/KK469)&gt;0.67,"R","A"))</f>
        <v/>
      </c>
      <c r="KZ469" s="1">
        <f>IF((HQ469/KK469)&lt;0.335,"G",IF((HQ469/KK469)&gt;0.67,"R","A"))</f>
        <v/>
      </c>
      <c r="LA469" s="1">
        <f>IF((IB469/KK469)&lt;0.335,"G",IF((IB469/KK469)&gt;0.67,"R","A"))</f>
        <v/>
      </c>
      <c r="LB469">
        <f>IF(LQ469="1-0",INDEX(Scrape!#REF!,MATCH('HT 1-0'!KP469,Scrape!$B:$B,0)),"")</f>
        <v/>
      </c>
      <c r="LC469">
        <f>IF(LQ469="1-0",INDEX(Scrape!$A:$A,MATCH('HT 1-0'!KP469,Scrape!$B:$B,0)),"")</f>
        <v/>
      </c>
      <c r="LD469">
        <f>IF(LQ469="1-0",INDEX(Scrape!$B:$B,MATCH('HT 1-0'!KP469,Scrape!$B:$B,0)),"")</f>
        <v/>
      </c>
      <c r="LE469">
        <f>IF(LQ469="1-0",INDEX(Scrape!$C:$C,MATCH('HT 1-0'!KP469,Scrape!$B:$B,0)),"")</f>
        <v/>
      </c>
      <c r="LF469">
        <f>IF(LQ469="1-0",INDEX(Scrape!$D:$D,MATCH('HT 1-0'!KP469,Scrape!$B:$B,0)),"")</f>
        <v/>
      </c>
      <c r="LG469">
        <f>IF(LQ469="1-0",INDEX(Scrape!$E:$E,MATCH('HT 1-0'!KP469,Scrape!$B:$B,0)),"")</f>
        <v/>
      </c>
      <c r="LH469">
        <f>IF(LQ469="1-0",INDEX(Scrape!$F:$F,MATCH('HT 1-0'!KP469,Scrape!$B:$B,0)),"")</f>
        <v/>
      </c>
      <c r="LI469">
        <f>IF(LQ469="1-0",INDEX(Scrape!$G:$G,MATCH('HT 1-0'!KP469,Scrape!$B:$B,0)),"")</f>
        <v/>
      </c>
      <c r="LJ469">
        <f>IF(LQ469="1-0",INDEX(Scrape!$H:$H,MATCH('HT 1-0'!KP469,Scrape!$B:$B,0)),"")</f>
        <v/>
      </c>
      <c r="LK469">
        <f>IF(LQ469="1-0",INDEX(Scrape!$I:$I,MATCH('HT 1-0'!KP469,Scrape!$B:$B,0)),"")</f>
        <v/>
      </c>
      <c r="LL469">
        <f>IF(LQ469="1-0",INDEX(Scrape!$J:$J,MATCH('HT 1-0'!KP469,Scrape!$B:$B,0)),"")</f>
        <v/>
      </c>
      <c r="LM469">
        <f>IF(LQ469="1-0",INDEX(Scrape!$K:$K,MATCH('HT 1-0'!KP469,Scrape!$B:$B,0)),"")</f>
        <v/>
      </c>
      <c r="LN469">
        <f>IF(LQ469="1-0",INDEX(Scrape!$L:$L,MATCH('HT 1-0'!KP469,Scrape!$B:$B,0)),"")</f>
        <v/>
      </c>
      <c r="LO469">
        <f>IF(LQ469="1-0",INDEX(Scrape!$M:$M,MATCH('HT 1-0'!KP469,Scrape!$B:$B,0)),"")</f>
        <v/>
      </c>
      <c r="LP469">
        <f>IF(LQ469="1-0",INDEX(Scrape!$N:$N,MATCH('HT 1-0'!KP469,Scrape!$B:$B,0)),"")</f>
        <v/>
      </c>
      <c r="LQ469">
        <f>INDEX(Scrape!$O:$O,MATCH('HT 1-0'!KP469,Scrape!$B:$B,0))</f>
        <v/>
      </c>
      <c r="LR469">
        <f>(1/LJ469)+(1/LI469)+(1/LH469)</f>
        <v/>
      </c>
      <c r="LS469">
        <f>(1/LG469)+(1/LF469)+(1/LE469)</f>
        <v/>
      </c>
      <c r="LT469" s="8">
        <f>IF(INDEX(#REF!,MATCH(KQ469,#REF!,0))=INDEX(#REF!,MATCH(KQ469,#REF!,0)),INDEX(#REF!,MATCH(KQ469,#REF!,0)),"ERROR")</f>
        <v/>
      </c>
      <c r="LU469" s="4">
        <f>IF(KR469="G",2,IF(KR469="R",0.5,IF(KR469="A",1)))</f>
        <v/>
      </c>
      <c r="LV469" s="4">
        <f>IF(KS469="G",0.5,IF(KS469="R",2,IF(KS469="A",1)))</f>
        <v/>
      </c>
      <c r="LW469" s="4">
        <f>IF(KT469="G",2,IF(KT469="R",0.5,IF(KT469="A",1)))</f>
        <v/>
      </c>
      <c r="LX469" s="4">
        <f>IF(KU469="G",0.5,IF(KU469="R",2,IF(KU469="A",1)))</f>
        <v/>
      </c>
      <c r="LY469" s="7">
        <f>(LK469*(LU469+LX469)+(LL469*(LU469+LX469)))</f>
        <v/>
      </c>
      <c r="LZ469" s="7">
        <f>(LN469*(LV469+LW469)+(LO469*(LV469+LW469)))</f>
        <v/>
      </c>
      <c r="MA469" s="11">
        <f>LY469-LZ469</f>
        <v/>
      </c>
      <c r="MB469" s="5">
        <f>MA469+2</f>
        <v/>
      </c>
      <c r="MC469" s="6">
        <f>MA469-2</f>
        <v/>
      </c>
      <c r="MD469" s="4">
        <f>LE469</f>
        <v/>
      </c>
      <c r="ME469" s="9">
        <f>IF(MD469=0,1000,MD469+0.75)</f>
        <v/>
      </c>
      <c r="MF469" s="10">
        <f>IF(MD469=0,0,MD469-0.75)</f>
        <v/>
      </c>
      <c r="MG469" s="4">
        <f>((LM469*(LU469+LX469))-((LP469*(LV469+LW469))))</f>
        <v/>
      </c>
      <c r="MH469" s="9">
        <f>MG469*1.2</f>
        <v/>
      </c>
      <c r="MI469" s="10">
        <f>MG469*0.8</f>
        <v/>
      </c>
      <c r="MJ469">
        <f>IFERROR(NX469,"")</f>
        <v/>
      </c>
      <c r="MK469">
        <f>IFERROR(NY469,"")</f>
        <v/>
      </c>
      <c r="ML469">
        <f>IFERROR(NZ469,"")</f>
        <v/>
      </c>
      <c r="MM469">
        <f>IFERROR(OA469,"")</f>
        <v/>
      </c>
      <c r="MN469">
        <f>IFERROR(OB469,"")</f>
        <v/>
      </c>
      <c r="MO469">
        <f>IFERROR(OC469,"")</f>
        <v/>
      </c>
      <c r="MP469" s="1">
        <f>COUNTIFS(#REF!,LT469,#REF!,1,#REF!,"&gt;="&amp;MC469,#REF!,"&lt;="&amp;MB469,#REF!,"&lt;="&amp;ME469,#REF!,"&gt;="&amp;MF469,#REF!,"="&amp;KV469,#REF!,"="&amp;KX469)</f>
        <v/>
      </c>
      <c r="MQ469" s="1">
        <f>COUNTIFS(#REF!,LT469,#REF!,0,#REF!,"&gt;="&amp;MC469,#REF!,"&lt;="&amp;MB469,#REF!,"&lt;="&amp;ME469,#REF!,"&gt;="&amp;MF469,#REF!,"="&amp;KV469,#REF!,"="&amp;KX469)</f>
        <v/>
      </c>
      <c r="MR469" s="1">
        <f>COUNTIFS(#REF!,LT469,#REF!,1,#REF!,"&gt;="&amp;MC469,#REF!,"&lt;="&amp;MB469,#REF!,"&lt;="&amp;ME469,#REF!,"&gt;="&amp;MF469,#REF!,"="&amp;KW469,#REF!,"="&amp;KY469)</f>
        <v/>
      </c>
      <c r="MS469" s="1">
        <f>COUNTIFS(#REF!,LT469,#REF!,0,#REF!,"&gt;="&amp;MC469,#REF!,"&lt;="&amp;MB469,#REF!,"&lt;="&amp;ME469,#REF!,"&gt;="&amp;MF469,#REF!,"="&amp;KW469,#REF!,"="&amp;KY469)</f>
        <v/>
      </c>
      <c r="MT469" s="1">
        <f>COUNTIFS(#REF!,LT469,#REF!,1,#REF!,"&gt;="&amp;MI469,#REF!,"&lt;="&amp;MH469,#REF!,"&lt;="&amp;ME469,#REF!,"&gt;="&amp;MF469)</f>
        <v/>
      </c>
      <c r="MU469" s="1">
        <f>COUNTIFS(#REF!,LT469,#REF!,0,#REF!,"&gt;="&amp;MI469,#REF!,"&lt;="&amp;MH469,#REF!,"&lt;="&amp;ME469,#REF!,"&gt;="&amp;MF469)</f>
        <v/>
      </c>
      <c r="MV469" s="1">
        <f>COUNTIFS(#REF!,LT469,#REF!,1,#REF!,"&gt;="&amp;MI469,#REF!,"&lt;="&amp;MH469,#REF!,"="&amp;KZ469,#REF!,"="&amp;LA469,#REF!,"&lt;="&amp;ME469,#REF!,"&gt;="&amp;MF469)</f>
        <v/>
      </c>
      <c r="MW469" s="1">
        <f>COUNTIFS(#REF!,LT469,#REF!,0,#REF!,"&gt;="&amp;MI469,#REF!,"&lt;="&amp;MH469,#REF!,"="&amp;KZ469,#REF!,"="&amp;LA469,#REF!,"&lt;="&amp;ME469,#REF!,"&gt;="&amp;MF469)</f>
        <v/>
      </c>
      <c r="MX469" s="1">
        <f>COUNTIFS(#REF!,LT469,#REF!,1,#REF!,"&gt;="&amp;MC469,#REF!,"&lt;="&amp;MB469,#REF!,"&lt;="&amp;ME469,#REF!,"&gt;="&amp;MF469)</f>
        <v/>
      </c>
      <c r="MY469" s="1">
        <f>COUNTIFS(#REF!,LT469,#REF!,0,#REF!,"&gt;="&amp;MC469,#REF!,"&lt;="&amp;MB469,#REF!,"&lt;="&amp;ME469,#REF!,"&gt;="&amp;MF469)</f>
        <v/>
      </c>
      <c r="MZ469" s="1">
        <f>COUNTIFS(#REF!,LT469,#REF!,1,#REF!,"&lt;="&amp;ME469,#REF!,"&gt;="&amp;MF469,#REF!,"="&amp;KV469,#REF!,"="&amp;KX469)</f>
        <v/>
      </c>
      <c r="NA469" s="1">
        <f>COUNTIFS(#REF!,LT469,#REF!,0,#REF!,"&lt;="&amp;ME469,#REF!,"&gt;="&amp;MF469,#REF!,"="&amp;KV469,#REF!,"="&amp;KX469)</f>
        <v/>
      </c>
      <c r="NB469" s="1">
        <f>COUNTIFS(#REF!,LT469,#REF!,1,#REF!,"&lt;="&amp;ME469,#REF!,"&gt;="&amp;MF469,#REF!,"="&amp;KW469,#REF!,"="&amp;KY469)</f>
        <v/>
      </c>
      <c r="NC469" s="1">
        <f>COUNTIFS(#REF!,LT469,#REF!,0,#REF!,"&lt;="&amp;ME469,#REF!,"&gt;="&amp;MF469,#REF!,"="&amp;KW469,#REF!,"="&amp;KY469)</f>
        <v/>
      </c>
      <c r="ND469" s="1">
        <f>MP469+MR469+MT469+MV469+MX469+MZ469+NB469</f>
        <v/>
      </c>
      <c r="NE469" s="1">
        <f>MQ469+MS469+MU469+MW469+MY469+NA469+NC469</f>
        <v/>
      </c>
      <c r="NF469" s="1">
        <f>ND469+NE469</f>
        <v/>
      </c>
      <c r="NG469" s="33">
        <f>ND469/(ND469+NE469)</f>
        <v/>
      </c>
      <c r="NH469" s="3">
        <f>1/NG469</f>
        <v/>
      </c>
      <c r="NI469" s="1">
        <f>LH469</f>
        <v/>
      </c>
      <c r="NJ469" s="79">
        <f>((1-NG469)*(1/(NI469-1))*0.98-(NG469*1))</f>
        <v/>
      </c>
      <c r="NK469" s="34">
        <f>IF(LR469&lt;0.9,0,IF(AND(LR469&gt;1.1),0,1))</f>
        <v/>
      </c>
      <c r="NL469" s="34">
        <f>IF(LS469&lt;0.9,0,IF(AND(LS469&gt;1.1),0,1))</f>
        <v/>
      </c>
      <c r="NM469" s="32">
        <f>IF(NF469&gt;99,1,0)</f>
        <v/>
      </c>
      <c r="NN469" s="32">
        <f>IF(NJ469&gt;0.0799,1,0)</f>
        <v/>
      </c>
      <c r="NO469" s="32">
        <f>IF(NJ469&gt;NQ469,1,0)</f>
        <v/>
      </c>
      <c r="NP469" s="32">
        <f>NM469+NN469+NO469+NK469+NL469</f>
        <v/>
      </c>
      <c r="NQ469" s="79">
        <f>(((100*NG469)*(NI469-1)*0.98)-((1-NG469)*100))/100</f>
        <v/>
      </c>
      <c r="NR469" s="34">
        <f>IF(LR469&lt;0.9,0,IF(AND(LR469&gt;1.1),0,1))</f>
        <v/>
      </c>
      <c r="NS469" s="34">
        <f>IF(LS469&lt;0.9,0,IF(AND(LS469&gt;1.1),0,1))</f>
        <v/>
      </c>
      <c r="NT469" s="32">
        <f>IF(NF469&gt;99,1,0)</f>
        <v/>
      </c>
      <c r="NU469" s="32">
        <f>IF(NQ469&gt;0.0799,1,0)</f>
        <v/>
      </c>
      <c r="NV469" s="32">
        <f>IF(NQ469&gt;NJ469,1,0)</f>
        <v/>
      </c>
      <c r="NW469" s="32">
        <f>NT469+NU469+NV469+NR469+NS469</f>
        <v/>
      </c>
      <c r="NX469">
        <f>IF(NP469=5,"LayHome1-0",IF(AND(NW469=5),"BackHome1-0",""))</f>
        <v/>
      </c>
      <c r="NY469">
        <f>IF(NP469=5,KN469,IF(AND(NW469=5),KN469,""))</f>
        <v/>
      </c>
      <c r="NZ469">
        <f>IF(NP469=5,"Match Odds",IF(AND(NW469=5),"Match Odds",""))</f>
        <v/>
      </c>
      <c r="OA469">
        <f>IF(NP469=5,KP469,IF(AND(NW469=5),KP469,""))</f>
        <v/>
      </c>
      <c r="OB469">
        <f>IF(NP469=5,"MATCH_ODDS",IF(AND(NW469=5),"MATCH_ODDS",""))</f>
        <v/>
      </c>
      <c r="OC469">
        <f>IF(NP469=5,"LAY",IF(AND(NW469=5),"BACK",""))</f>
        <v/>
      </c>
    </row>
    <row r="470" ht="16.5" customHeight="1" thickBot="1" thickTop="1">
      <c r="A470" s="2" t="n"/>
      <c r="KN470" s="1">
        <f>IF(INDEX(#REF!,MATCH('HT 1-0'!D470,#REF!,0))=INDEX(#REF!,MATCH('HT 1-0'!D470,#REF!,0)),INDEX(#REF!,MATCH('HT 1-0'!D470,#REF!,0)),"ERROR")</f>
        <v/>
      </c>
      <c r="KO470" s="1">
        <f>IF(INDEX(#REF!,MATCH('HT 1-0'!E470,#REF!,0))=INDEX(#REF!,MATCH('HT 1-0'!E470,#REF!,0)),INDEX(#REF!,MATCH('HT 1-0'!E470,#REF!,0)),"ERROR")</f>
        <v/>
      </c>
      <c r="KP470" s="1">
        <f>KN470&amp;" v "&amp;KO470</f>
        <v/>
      </c>
      <c r="KQ470">
        <f>B470&amp;"_"&amp;C470</f>
        <v/>
      </c>
      <c r="KR470" s="1">
        <f>IF((HW470/KK470)&lt;0.335,"G",IF((HW470/KK470)&gt;0.67,"R","A"))</f>
        <v/>
      </c>
      <c r="KS470" s="1">
        <f>IF((HX470/KK470)&lt;0.335,"G",IF((HX470/KK470)&gt;0.67,"R","A"))</f>
        <v/>
      </c>
      <c r="KT470" s="1">
        <f>IF((IH470/KK470)&lt;0.335,"G",IF((IH470/KK470)&gt;0.67,"R","A"))</f>
        <v/>
      </c>
      <c r="KU470" s="1">
        <f>IF((II470/KK470)&lt;0.335,"G",IF((II470/KK470)&gt;0.67,"R","A"))</f>
        <v/>
      </c>
      <c r="KV470" s="1">
        <f>IF((HZ470/KK470)&lt;0.335,"G",IF((HZ470/KK470)&gt;0.67,"R","A"))</f>
        <v/>
      </c>
      <c r="KW470" s="1">
        <f>IF((HY470/KK470)&lt;0.335,"G",IF((HY470/KK470)&gt;0.67,"R","A"))</f>
        <v/>
      </c>
      <c r="KX470" s="1">
        <f>IF((IK470/KK470)&lt;0.335,"G",IF((IK470/KK470)&gt;0.67,"R","A"))</f>
        <v/>
      </c>
      <c r="KY470" s="1">
        <f>IF((IJ470/KK470)&lt;0.335,"G",IF((IJ470/KK470)&gt;0.67,"R","A"))</f>
        <v/>
      </c>
      <c r="KZ470" s="1">
        <f>IF((HQ470/KK470)&lt;0.335,"G",IF((HQ470/KK470)&gt;0.67,"R","A"))</f>
        <v/>
      </c>
      <c r="LA470" s="1">
        <f>IF((IB470/KK470)&lt;0.335,"G",IF((IB470/KK470)&gt;0.67,"R","A"))</f>
        <v/>
      </c>
      <c r="LB470">
        <f>IF(LQ470="1-0",INDEX(Scrape!#REF!,MATCH('HT 1-0'!KP470,Scrape!$B:$B,0)),"")</f>
        <v/>
      </c>
      <c r="LC470">
        <f>IF(LQ470="1-0",INDEX(Scrape!$A:$A,MATCH('HT 1-0'!KP470,Scrape!$B:$B,0)),"")</f>
        <v/>
      </c>
      <c r="LD470">
        <f>IF(LQ470="1-0",INDEX(Scrape!$B:$B,MATCH('HT 1-0'!KP470,Scrape!$B:$B,0)),"")</f>
        <v/>
      </c>
      <c r="LE470">
        <f>IF(LQ470="1-0",INDEX(Scrape!$C:$C,MATCH('HT 1-0'!KP470,Scrape!$B:$B,0)),"")</f>
        <v/>
      </c>
      <c r="LF470">
        <f>IF(LQ470="1-0",INDEX(Scrape!$D:$D,MATCH('HT 1-0'!KP470,Scrape!$B:$B,0)),"")</f>
        <v/>
      </c>
      <c r="LG470">
        <f>IF(LQ470="1-0",INDEX(Scrape!$E:$E,MATCH('HT 1-0'!KP470,Scrape!$B:$B,0)),"")</f>
        <v/>
      </c>
      <c r="LH470">
        <f>IF(LQ470="1-0",INDEX(Scrape!$F:$F,MATCH('HT 1-0'!KP470,Scrape!$B:$B,0)),"")</f>
        <v/>
      </c>
      <c r="LI470">
        <f>IF(LQ470="1-0",INDEX(Scrape!$G:$G,MATCH('HT 1-0'!KP470,Scrape!$B:$B,0)),"")</f>
        <v/>
      </c>
      <c r="LJ470">
        <f>IF(LQ470="1-0",INDEX(Scrape!$H:$H,MATCH('HT 1-0'!KP470,Scrape!$B:$B,0)),"")</f>
        <v/>
      </c>
      <c r="LK470">
        <f>IF(LQ470="1-0",INDEX(Scrape!$I:$I,MATCH('HT 1-0'!KP470,Scrape!$B:$B,0)),"")</f>
        <v/>
      </c>
      <c r="LL470">
        <f>IF(LQ470="1-0",INDEX(Scrape!$J:$J,MATCH('HT 1-0'!KP470,Scrape!$B:$B,0)),"")</f>
        <v/>
      </c>
      <c r="LM470">
        <f>IF(LQ470="1-0",INDEX(Scrape!$K:$K,MATCH('HT 1-0'!KP470,Scrape!$B:$B,0)),"")</f>
        <v/>
      </c>
      <c r="LN470">
        <f>IF(LQ470="1-0",INDEX(Scrape!$L:$L,MATCH('HT 1-0'!KP470,Scrape!$B:$B,0)),"")</f>
        <v/>
      </c>
      <c r="LO470">
        <f>IF(LQ470="1-0",INDEX(Scrape!$M:$M,MATCH('HT 1-0'!KP470,Scrape!$B:$B,0)),"")</f>
        <v/>
      </c>
      <c r="LP470">
        <f>IF(LQ470="1-0",INDEX(Scrape!$N:$N,MATCH('HT 1-0'!KP470,Scrape!$B:$B,0)),"")</f>
        <v/>
      </c>
      <c r="LQ470">
        <f>INDEX(Scrape!$O:$O,MATCH('HT 1-0'!KP470,Scrape!$B:$B,0))</f>
        <v/>
      </c>
      <c r="LR470">
        <f>(1/LJ470)+(1/LI470)+(1/LH470)</f>
        <v/>
      </c>
      <c r="LS470">
        <f>(1/LG470)+(1/LF470)+(1/LE470)</f>
        <v/>
      </c>
      <c r="LT470" s="8">
        <f>IF(INDEX(#REF!,MATCH(KQ470,#REF!,0))=INDEX(#REF!,MATCH(KQ470,#REF!,0)),INDEX(#REF!,MATCH(KQ470,#REF!,0)),"ERROR")</f>
        <v/>
      </c>
      <c r="LU470" s="4">
        <f>IF(KR470="G",2,IF(KR470="R",0.5,IF(KR470="A",1)))</f>
        <v/>
      </c>
      <c r="LV470" s="4">
        <f>IF(KS470="G",0.5,IF(KS470="R",2,IF(KS470="A",1)))</f>
        <v/>
      </c>
      <c r="LW470" s="4">
        <f>IF(KT470="G",2,IF(KT470="R",0.5,IF(KT470="A",1)))</f>
        <v/>
      </c>
      <c r="LX470" s="4">
        <f>IF(KU470="G",0.5,IF(KU470="R",2,IF(KU470="A",1)))</f>
        <v/>
      </c>
      <c r="LY470" s="7">
        <f>(LK470*(LU470+LX470)+(LL470*(LU470+LX470)))</f>
        <v/>
      </c>
      <c r="LZ470" s="7">
        <f>(LN470*(LV470+LW470)+(LO470*(LV470+LW470)))</f>
        <v/>
      </c>
      <c r="MA470" s="11">
        <f>LY470-LZ470</f>
        <v/>
      </c>
      <c r="MB470" s="5">
        <f>MA470+2</f>
        <v/>
      </c>
      <c r="MC470" s="6">
        <f>MA470-2</f>
        <v/>
      </c>
      <c r="MD470" s="4">
        <f>LE470</f>
        <v/>
      </c>
      <c r="ME470" s="9">
        <f>IF(MD470=0,1000,MD470+0.75)</f>
        <v/>
      </c>
      <c r="MF470" s="10">
        <f>IF(MD470=0,0,MD470-0.75)</f>
        <v/>
      </c>
      <c r="MG470" s="4">
        <f>((LM470*(LU470+LX470))-((LP470*(LV470+LW470))))</f>
        <v/>
      </c>
      <c r="MH470" s="9">
        <f>MG470*1.2</f>
        <v/>
      </c>
      <c r="MI470" s="10">
        <f>MG470*0.8</f>
        <v/>
      </c>
      <c r="MJ470">
        <f>IFERROR(NX470,"")</f>
        <v/>
      </c>
      <c r="MK470">
        <f>IFERROR(NY470,"")</f>
        <v/>
      </c>
      <c r="ML470">
        <f>IFERROR(NZ470,"")</f>
        <v/>
      </c>
      <c r="MM470">
        <f>IFERROR(OA470,"")</f>
        <v/>
      </c>
      <c r="MN470">
        <f>IFERROR(OB470,"")</f>
        <v/>
      </c>
      <c r="MO470">
        <f>IFERROR(OC470,"")</f>
        <v/>
      </c>
      <c r="MP470" s="1">
        <f>COUNTIFS(#REF!,LT470,#REF!,1,#REF!,"&gt;="&amp;MC470,#REF!,"&lt;="&amp;MB470,#REF!,"&lt;="&amp;ME470,#REF!,"&gt;="&amp;MF470,#REF!,"="&amp;KV470,#REF!,"="&amp;KX470)</f>
        <v/>
      </c>
      <c r="MQ470" s="1">
        <f>COUNTIFS(#REF!,LT470,#REF!,0,#REF!,"&gt;="&amp;MC470,#REF!,"&lt;="&amp;MB470,#REF!,"&lt;="&amp;ME470,#REF!,"&gt;="&amp;MF470,#REF!,"="&amp;KV470,#REF!,"="&amp;KX470)</f>
        <v/>
      </c>
      <c r="MR470" s="1">
        <f>COUNTIFS(#REF!,LT470,#REF!,1,#REF!,"&gt;="&amp;MC470,#REF!,"&lt;="&amp;MB470,#REF!,"&lt;="&amp;ME470,#REF!,"&gt;="&amp;MF470,#REF!,"="&amp;KW470,#REF!,"="&amp;KY470)</f>
        <v/>
      </c>
      <c r="MS470" s="1">
        <f>COUNTIFS(#REF!,LT470,#REF!,0,#REF!,"&gt;="&amp;MC470,#REF!,"&lt;="&amp;MB470,#REF!,"&lt;="&amp;ME470,#REF!,"&gt;="&amp;MF470,#REF!,"="&amp;KW470,#REF!,"="&amp;KY470)</f>
        <v/>
      </c>
      <c r="MT470" s="1">
        <f>COUNTIFS(#REF!,LT470,#REF!,1,#REF!,"&gt;="&amp;MI470,#REF!,"&lt;="&amp;MH470,#REF!,"&lt;="&amp;ME470,#REF!,"&gt;="&amp;MF470)</f>
        <v/>
      </c>
      <c r="MU470" s="1">
        <f>COUNTIFS(#REF!,LT470,#REF!,0,#REF!,"&gt;="&amp;MI470,#REF!,"&lt;="&amp;MH470,#REF!,"&lt;="&amp;ME470,#REF!,"&gt;="&amp;MF470)</f>
        <v/>
      </c>
      <c r="MV470" s="1">
        <f>COUNTIFS(#REF!,LT470,#REF!,1,#REF!,"&gt;="&amp;MI470,#REF!,"&lt;="&amp;MH470,#REF!,"="&amp;KZ470,#REF!,"="&amp;LA470,#REF!,"&lt;="&amp;ME470,#REF!,"&gt;="&amp;MF470)</f>
        <v/>
      </c>
      <c r="MW470" s="1">
        <f>COUNTIFS(#REF!,LT470,#REF!,0,#REF!,"&gt;="&amp;MI470,#REF!,"&lt;="&amp;MH470,#REF!,"="&amp;KZ470,#REF!,"="&amp;LA470,#REF!,"&lt;="&amp;ME470,#REF!,"&gt;="&amp;MF470)</f>
        <v/>
      </c>
      <c r="MX470" s="1">
        <f>COUNTIFS(#REF!,LT470,#REF!,1,#REF!,"&gt;="&amp;MC470,#REF!,"&lt;="&amp;MB470,#REF!,"&lt;="&amp;ME470,#REF!,"&gt;="&amp;MF470)</f>
        <v/>
      </c>
      <c r="MY470" s="1">
        <f>COUNTIFS(#REF!,LT470,#REF!,0,#REF!,"&gt;="&amp;MC470,#REF!,"&lt;="&amp;MB470,#REF!,"&lt;="&amp;ME470,#REF!,"&gt;="&amp;MF470)</f>
        <v/>
      </c>
      <c r="MZ470" s="1">
        <f>COUNTIFS(#REF!,LT470,#REF!,1,#REF!,"&lt;="&amp;ME470,#REF!,"&gt;="&amp;MF470,#REF!,"="&amp;KV470,#REF!,"="&amp;KX470)</f>
        <v/>
      </c>
      <c r="NA470" s="1">
        <f>COUNTIFS(#REF!,LT470,#REF!,0,#REF!,"&lt;="&amp;ME470,#REF!,"&gt;="&amp;MF470,#REF!,"="&amp;KV470,#REF!,"="&amp;KX470)</f>
        <v/>
      </c>
      <c r="NB470" s="1">
        <f>COUNTIFS(#REF!,LT470,#REF!,1,#REF!,"&lt;="&amp;ME470,#REF!,"&gt;="&amp;MF470,#REF!,"="&amp;KW470,#REF!,"="&amp;KY470)</f>
        <v/>
      </c>
      <c r="NC470" s="1">
        <f>COUNTIFS(#REF!,LT470,#REF!,0,#REF!,"&lt;="&amp;ME470,#REF!,"&gt;="&amp;MF470,#REF!,"="&amp;KW470,#REF!,"="&amp;KY470)</f>
        <v/>
      </c>
      <c r="ND470" s="1">
        <f>MP470+MR470+MT470+MV470+MX470+MZ470+NB470</f>
        <v/>
      </c>
      <c r="NE470" s="1">
        <f>MQ470+MS470+MU470+MW470+MY470+NA470+NC470</f>
        <v/>
      </c>
      <c r="NF470" s="1">
        <f>ND470+NE470</f>
        <v/>
      </c>
      <c r="NG470" s="33">
        <f>ND470/(ND470+NE470)</f>
        <v/>
      </c>
      <c r="NH470" s="3">
        <f>1/NG470</f>
        <v/>
      </c>
      <c r="NI470" s="1">
        <f>LH470</f>
        <v/>
      </c>
      <c r="NJ470" s="79">
        <f>((1-NG470)*(1/(NI470-1))*0.98-(NG470*1))</f>
        <v/>
      </c>
      <c r="NK470" s="34">
        <f>IF(LR470&lt;0.9,0,IF(AND(LR470&gt;1.1),0,1))</f>
        <v/>
      </c>
      <c r="NL470" s="34">
        <f>IF(LS470&lt;0.9,0,IF(AND(LS470&gt;1.1),0,1))</f>
        <v/>
      </c>
      <c r="NM470" s="32">
        <f>IF(NF470&gt;99,1,0)</f>
        <v/>
      </c>
      <c r="NN470" s="32">
        <f>IF(NJ470&gt;0.0799,1,0)</f>
        <v/>
      </c>
      <c r="NO470" s="32">
        <f>IF(NJ470&gt;NQ470,1,0)</f>
        <v/>
      </c>
      <c r="NP470" s="32">
        <f>NM470+NN470+NO470+NK470+NL470</f>
        <v/>
      </c>
      <c r="NQ470" s="79">
        <f>(((100*NG470)*(NI470-1)*0.98)-((1-NG470)*100))/100</f>
        <v/>
      </c>
      <c r="NR470" s="34">
        <f>IF(LR470&lt;0.9,0,IF(AND(LR470&gt;1.1),0,1))</f>
        <v/>
      </c>
      <c r="NS470" s="34">
        <f>IF(LS470&lt;0.9,0,IF(AND(LS470&gt;1.1),0,1))</f>
        <v/>
      </c>
      <c r="NT470" s="32">
        <f>IF(NF470&gt;99,1,0)</f>
        <v/>
      </c>
      <c r="NU470" s="32">
        <f>IF(NQ470&gt;0.0799,1,0)</f>
        <v/>
      </c>
      <c r="NV470" s="32">
        <f>IF(NQ470&gt;NJ470,1,0)</f>
        <v/>
      </c>
      <c r="NW470" s="32">
        <f>NT470+NU470+NV470+NR470+NS470</f>
        <v/>
      </c>
      <c r="NX470">
        <f>IF(NP470=5,"LayHome1-0",IF(AND(NW470=5),"BackHome1-0",""))</f>
        <v/>
      </c>
      <c r="NY470">
        <f>IF(NP470=5,KN470,IF(AND(NW470=5),KN470,""))</f>
        <v/>
      </c>
      <c r="NZ470">
        <f>IF(NP470=5,"Match Odds",IF(AND(NW470=5),"Match Odds",""))</f>
        <v/>
      </c>
      <c r="OA470">
        <f>IF(NP470=5,KP470,IF(AND(NW470=5),KP470,""))</f>
        <v/>
      </c>
      <c r="OB470">
        <f>IF(NP470=5,"MATCH_ODDS",IF(AND(NW470=5),"MATCH_ODDS",""))</f>
        <v/>
      </c>
      <c r="OC470">
        <f>IF(NP470=5,"LAY",IF(AND(NW470=5),"BACK",""))</f>
        <v/>
      </c>
    </row>
    <row r="471" ht="16.5" customHeight="1" thickBot="1" thickTop="1">
      <c r="A471" s="2" t="n"/>
      <c r="KN471" s="1">
        <f>IF(INDEX(#REF!,MATCH('HT 1-0'!D471,#REF!,0))=INDEX(#REF!,MATCH('HT 1-0'!D471,#REF!,0)),INDEX(#REF!,MATCH('HT 1-0'!D471,#REF!,0)),"ERROR")</f>
        <v/>
      </c>
      <c r="KO471" s="1">
        <f>IF(INDEX(#REF!,MATCH('HT 1-0'!E471,#REF!,0))=INDEX(#REF!,MATCH('HT 1-0'!E471,#REF!,0)),INDEX(#REF!,MATCH('HT 1-0'!E471,#REF!,0)),"ERROR")</f>
        <v/>
      </c>
      <c r="KP471" s="1">
        <f>KN471&amp;" v "&amp;KO471</f>
        <v/>
      </c>
      <c r="KQ471">
        <f>B471&amp;"_"&amp;C471</f>
        <v/>
      </c>
      <c r="KR471" s="1">
        <f>IF((HW471/KK471)&lt;0.335,"G",IF((HW471/KK471)&gt;0.67,"R","A"))</f>
        <v/>
      </c>
      <c r="KS471" s="1">
        <f>IF((HX471/KK471)&lt;0.335,"G",IF((HX471/KK471)&gt;0.67,"R","A"))</f>
        <v/>
      </c>
      <c r="KT471" s="1">
        <f>IF((IH471/KK471)&lt;0.335,"G",IF((IH471/KK471)&gt;0.67,"R","A"))</f>
        <v/>
      </c>
      <c r="KU471" s="1">
        <f>IF((II471/KK471)&lt;0.335,"G",IF((II471/KK471)&gt;0.67,"R","A"))</f>
        <v/>
      </c>
      <c r="KV471" s="1">
        <f>IF((HZ471/KK471)&lt;0.335,"G",IF((HZ471/KK471)&gt;0.67,"R","A"))</f>
        <v/>
      </c>
      <c r="KW471" s="1">
        <f>IF((HY471/KK471)&lt;0.335,"G",IF((HY471/KK471)&gt;0.67,"R","A"))</f>
        <v/>
      </c>
      <c r="KX471" s="1">
        <f>IF((IK471/KK471)&lt;0.335,"G",IF((IK471/KK471)&gt;0.67,"R","A"))</f>
        <v/>
      </c>
      <c r="KY471" s="1">
        <f>IF((IJ471/KK471)&lt;0.335,"G",IF((IJ471/KK471)&gt;0.67,"R","A"))</f>
        <v/>
      </c>
      <c r="KZ471" s="1">
        <f>IF((HQ471/KK471)&lt;0.335,"G",IF((HQ471/KK471)&gt;0.67,"R","A"))</f>
        <v/>
      </c>
      <c r="LA471" s="1">
        <f>IF((IB471/KK471)&lt;0.335,"G",IF((IB471/KK471)&gt;0.67,"R","A"))</f>
        <v/>
      </c>
      <c r="LB471">
        <f>IF(LQ471="1-0",INDEX(Scrape!#REF!,MATCH('HT 1-0'!KP471,Scrape!$B:$B,0)),"")</f>
        <v/>
      </c>
      <c r="LC471">
        <f>IF(LQ471="1-0",INDEX(Scrape!$A:$A,MATCH('HT 1-0'!KP471,Scrape!$B:$B,0)),"")</f>
        <v/>
      </c>
      <c r="LD471">
        <f>IF(LQ471="1-0",INDEX(Scrape!$B:$B,MATCH('HT 1-0'!KP471,Scrape!$B:$B,0)),"")</f>
        <v/>
      </c>
      <c r="LE471">
        <f>IF(LQ471="1-0",INDEX(Scrape!$C:$C,MATCH('HT 1-0'!KP471,Scrape!$B:$B,0)),"")</f>
        <v/>
      </c>
      <c r="LF471">
        <f>IF(LQ471="1-0",INDEX(Scrape!$D:$D,MATCH('HT 1-0'!KP471,Scrape!$B:$B,0)),"")</f>
        <v/>
      </c>
      <c r="LG471">
        <f>IF(LQ471="1-0",INDEX(Scrape!$E:$E,MATCH('HT 1-0'!KP471,Scrape!$B:$B,0)),"")</f>
        <v/>
      </c>
      <c r="LH471">
        <f>IF(LQ471="1-0",INDEX(Scrape!$F:$F,MATCH('HT 1-0'!KP471,Scrape!$B:$B,0)),"")</f>
        <v/>
      </c>
      <c r="LI471">
        <f>IF(LQ471="1-0",INDEX(Scrape!$G:$G,MATCH('HT 1-0'!KP471,Scrape!$B:$B,0)),"")</f>
        <v/>
      </c>
      <c r="LJ471">
        <f>IF(LQ471="1-0",INDEX(Scrape!$H:$H,MATCH('HT 1-0'!KP471,Scrape!$B:$B,0)),"")</f>
        <v/>
      </c>
      <c r="LK471">
        <f>IF(LQ471="1-0",INDEX(Scrape!$I:$I,MATCH('HT 1-0'!KP471,Scrape!$B:$B,0)),"")</f>
        <v/>
      </c>
      <c r="LL471">
        <f>IF(LQ471="1-0",INDEX(Scrape!$J:$J,MATCH('HT 1-0'!KP471,Scrape!$B:$B,0)),"")</f>
        <v/>
      </c>
      <c r="LM471">
        <f>IF(LQ471="1-0",INDEX(Scrape!$K:$K,MATCH('HT 1-0'!KP471,Scrape!$B:$B,0)),"")</f>
        <v/>
      </c>
      <c r="LN471">
        <f>IF(LQ471="1-0",INDEX(Scrape!$L:$L,MATCH('HT 1-0'!KP471,Scrape!$B:$B,0)),"")</f>
        <v/>
      </c>
      <c r="LO471">
        <f>IF(LQ471="1-0",INDEX(Scrape!$M:$M,MATCH('HT 1-0'!KP471,Scrape!$B:$B,0)),"")</f>
        <v/>
      </c>
      <c r="LP471">
        <f>IF(LQ471="1-0",INDEX(Scrape!$N:$N,MATCH('HT 1-0'!KP471,Scrape!$B:$B,0)),"")</f>
        <v/>
      </c>
      <c r="LQ471">
        <f>INDEX(Scrape!$O:$O,MATCH('HT 1-0'!KP471,Scrape!$B:$B,0))</f>
        <v/>
      </c>
      <c r="LR471">
        <f>(1/LJ471)+(1/LI471)+(1/LH471)</f>
        <v/>
      </c>
      <c r="LS471">
        <f>(1/LG471)+(1/LF471)+(1/LE471)</f>
        <v/>
      </c>
      <c r="LT471" s="8">
        <f>IF(INDEX(#REF!,MATCH(KQ471,#REF!,0))=INDEX(#REF!,MATCH(KQ471,#REF!,0)),INDEX(#REF!,MATCH(KQ471,#REF!,0)),"ERROR")</f>
        <v/>
      </c>
      <c r="LU471" s="4">
        <f>IF(KR471="G",2,IF(KR471="R",0.5,IF(KR471="A",1)))</f>
        <v/>
      </c>
      <c r="LV471" s="4">
        <f>IF(KS471="G",0.5,IF(KS471="R",2,IF(KS471="A",1)))</f>
        <v/>
      </c>
      <c r="LW471" s="4">
        <f>IF(KT471="G",2,IF(KT471="R",0.5,IF(KT471="A",1)))</f>
        <v/>
      </c>
      <c r="LX471" s="4">
        <f>IF(KU471="G",0.5,IF(KU471="R",2,IF(KU471="A",1)))</f>
        <v/>
      </c>
      <c r="LY471" s="7">
        <f>(LK471*(LU471+LX471)+(LL471*(LU471+LX471)))</f>
        <v/>
      </c>
      <c r="LZ471" s="7">
        <f>(LN471*(LV471+LW471)+(LO471*(LV471+LW471)))</f>
        <v/>
      </c>
      <c r="MA471" s="11">
        <f>LY471-LZ471</f>
        <v/>
      </c>
      <c r="MB471" s="5">
        <f>MA471+2</f>
        <v/>
      </c>
      <c r="MC471" s="6">
        <f>MA471-2</f>
        <v/>
      </c>
      <c r="MD471" s="4">
        <f>LE471</f>
        <v/>
      </c>
      <c r="ME471" s="9">
        <f>IF(MD471=0,1000,MD471+0.75)</f>
        <v/>
      </c>
      <c r="MF471" s="10">
        <f>IF(MD471=0,0,MD471-0.75)</f>
        <v/>
      </c>
      <c r="MG471" s="4">
        <f>((LM471*(LU471+LX471))-((LP471*(LV471+LW471))))</f>
        <v/>
      </c>
      <c r="MH471" s="9">
        <f>MG471*1.2</f>
        <v/>
      </c>
      <c r="MI471" s="10">
        <f>MG471*0.8</f>
        <v/>
      </c>
      <c r="MJ471">
        <f>IFERROR(NX471,"")</f>
        <v/>
      </c>
      <c r="MK471">
        <f>IFERROR(NY471,"")</f>
        <v/>
      </c>
      <c r="ML471">
        <f>IFERROR(NZ471,"")</f>
        <v/>
      </c>
      <c r="MM471">
        <f>IFERROR(OA471,"")</f>
        <v/>
      </c>
      <c r="MN471">
        <f>IFERROR(OB471,"")</f>
        <v/>
      </c>
      <c r="MO471">
        <f>IFERROR(OC471,"")</f>
        <v/>
      </c>
      <c r="MP471" s="1">
        <f>COUNTIFS(#REF!,LT471,#REF!,1,#REF!,"&gt;="&amp;MC471,#REF!,"&lt;="&amp;MB471,#REF!,"&lt;="&amp;ME471,#REF!,"&gt;="&amp;MF471,#REF!,"="&amp;KV471,#REF!,"="&amp;KX471)</f>
        <v/>
      </c>
      <c r="MQ471" s="1">
        <f>COUNTIFS(#REF!,LT471,#REF!,0,#REF!,"&gt;="&amp;MC471,#REF!,"&lt;="&amp;MB471,#REF!,"&lt;="&amp;ME471,#REF!,"&gt;="&amp;MF471,#REF!,"="&amp;KV471,#REF!,"="&amp;KX471)</f>
        <v/>
      </c>
      <c r="MR471" s="1">
        <f>COUNTIFS(#REF!,LT471,#REF!,1,#REF!,"&gt;="&amp;MC471,#REF!,"&lt;="&amp;MB471,#REF!,"&lt;="&amp;ME471,#REF!,"&gt;="&amp;MF471,#REF!,"="&amp;KW471,#REF!,"="&amp;KY471)</f>
        <v/>
      </c>
      <c r="MS471" s="1">
        <f>COUNTIFS(#REF!,LT471,#REF!,0,#REF!,"&gt;="&amp;MC471,#REF!,"&lt;="&amp;MB471,#REF!,"&lt;="&amp;ME471,#REF!,"&gt;="&amp;MF471,#REF!,"="&amp;KW471,#REF!,"="&amp;KY471)</f>
        <v/>
      </c>
      <c r="MT471" s="1">
        <f>COUNTIFS(#REF!,LT471,#REF!,1,#REF!,"&gt;="&amp;MI471,#REF!,"&lt;="&amp;MH471,#REF!,"&lt;="&amp;ME471,#REF!,"&gt;="&amp;MF471)</f>
        <v/>
      </c>
      <c r="MU471" s="1">
        <f>COUNTIFS(#REF!,LT471,#REF!,0,#REF!,"&gt;="&amp;MI471,#REF!,"&lt;="&amp;MH471,#REF!,"&lt;="&amp;ME471,#REF!,"&gt;="&amp;MF471)</f>
        <v/>
      </c>
      <c r="MV471" s="1">
        <f>COUNTIFS(#REF!,LT471,#REF!,1,#REF!,"&gt;="&amp;MI471,#REF!,"&lt;="&amp;MH471,#REF!,"="&amp;KZ471,#REF!,"="&amp;LA471,#REF!,"&lt;="&amp;ME471,#REF!,"&gt;="&amp;MF471)</f>
        <v/>
      </c>
      <c r="MW471" s="1">
        <f>COUNTIFS(#REF!,LT471,#REF!,0,#REF!,"&gt;="&amp;MI471,#REF!,"&lt;="&amp;MH471,#REF!,"="&amp;KZ471,#REF!,"="&amp;LA471,#REF!,"&lt;="&amp;ME471,#REF!,"&gt;="&amp;MF471)</f>
        <v/>
      </c>
      <c r="MX471" s="1">
        <f>COUNTIFS(#REF!,LT471,#REF!,1,#REF!,"&gt;="&amp;MC471,#REF!,"&lt;="&amp;MB471,#REF!,"&lt;="&amp;ME471,#REF!,"&gt;="&amp;MF471)</f>
        <v/>
      </c>
      <c r="MY471" s="1">
        <f>COUNTIFS(#REF!,LT471,#REF!,0,#REF!,"&gt;="&amp;MC471,#REF!,"&lt;="&amp;MB471,#REF!,"&lt;="&amp;ME471,#REF!,"&gt;="&amp;MF471)</f>
        <v/>
      </c>
      <c r="MZ471" s="1">
        <f>COUNTIFS(#REF!,LT471,#REF!,1,#REF!,"&lt;="&amp;ME471,#REF!,"&gt;="&amp;MF471,#REF!,"="&amp;KV471,#REF!,"="&amp;KX471)</f>
        <v/>
      </c>
      <c r="NA471" s="1">
        <f>COUNTIFS(#REF!,LT471,#REF!,0,#REF!,"&lt;="&amp;ME471,#REF!,"&gt;="&amp;MF471,#REF!,"="&amp;KV471,#REF!,"="&amp;KX471)</f>
        <v/>
      </c>
      <c r="NB471" s="1">
        <f>COUNTIFS(#REF!,LT471,#REF!,1,#REF!,"&lt;="&amp;ME471,#REF!,"&gt;="&amp;MF471,#REF!,"="&amp;KW471,#REF!,"="&amp;KY471)</f>
        <v/>
      </c>
      <c r="NC471" s="1">
        <f>COUNTIFS(#REF!,LT471,#REF!,0,#REF!,"&lt;="&amp;ME471,#REF!,"&gt;="&amp;MF471,#REF!,"="&amp;KW471,#REF!,"="&amp;KY471)</f>
        <v/>
      </c>
      <c r="ND471" s="1">
        <f>MP471+MR471+MT471+MV471+MX471+MZ471+NB471</f>
        <v/>
      </c>
      <c r="NE471" s="1">
        <f>MQ471+MS471+MU471+MW471+MY471+NA471+NC471</f>
        <v/>
      </c>
      <c r="NF471" s="1">
        <f>ND471+NE471</f>
        <v/>
      </c>
      <c r="NG471" s="33">
        <f>ND471/(ND471+NE471)</f>
        <v/>
      </c>
      <c r="NH471" s="3">
        <f>1/NG471</f>
        <v/>
      </c>
      <c r="NI471" s="1">
        <f>LH471</f>
        <v/>
      </c>
      <c r="NJ471" s="79">
        <f>((1-NG471)*(1/(NI471-1))*0.98-(NG471*1))</f>
        <v/>
      </c>
      <c r="NK471" s="34">
        <f>IF(LR471&lt;0.9,0,IF(AND(LR471&gt;1.1),0,1))</f>
        <v/>
      </c>
      <c r="NL471" s="34">
        <f>IF(LS471&lt;0.9,0,IF(AND(LS471&gt;1.1),0,1))</f>
        <v/>
      </c>
      <c r="NM471" s="32">
        <f>IF(NF471&gt;99,1,0)</f>
        <v/>
      </c>
      <c r="NN471" s="32">
        <f>IF(NJ471&gt;0.0799,1,0)</f>
        <v/>
      </c>
      <c r="NO471" s="32">
        <f>IF(NJ471&gt;NQ471,1,0)</f>
        <v/>
      </c>
      <c r="NP471" s="32">
        <f>NM471+NN471+NO471+NK471+NL471</f>
        <v/>
      </c>
      <c r="NQ471" s="79">
        <f>(((100*NG471)*(NI471-1)*0.98)-((1-NG471)*100))/100</f>
        <v/>
      </c>
      <c r="NR471" s="34">
        <f>IF(LR471&lt;0.9,0,IF(AND(LR471&gt;1.1),0,1))</f>
        <v/>
      </c>
      <c r="NS471" s="34">
        <f>IF(LS471&lt;0.9,0,IF(AND(LS471&gt;1.1),0,1))</f>
        <v/>
      </c>
      <c r="NT471" s="32">
        <f>IF(NF471&gt;99,1,0)</f>
        <v/>
      </c>
      <c r="NU471" s="32">
        <f>IF(NQ471&gt;0.0799,1,0)</f>
        <v/>
      </c>
      <c r="NV471" s="32">
        <f>IF(NQ471&gt;NJ471,1,0)</f>
        <v/>
      </c>
      <c r="NW471" s="32">
        <f>NT471+NU471+NV471+NR471+NS471</f>
        <v/>
      </c>
      <c r="NX471">
        <f>IF(NP471=5,"LayHome1-0",IF(AND(NW471=5),"BackHome1-0",""))</f>
        <v/>
      </c>
      <c r="NY471">
        <f>IF(NP471=5,KN471,IF(AND(NW471=5),KN471,""))</f>
        <v/>
      </c>
      <c r="NZ471">
        <f>IF(NP471=5,"Match Odds",IF(AND(NW471=5),"Match Odds",""))</f>
        <v/>
      </c>
      <c r="OA471">
        <f>IF(NP471=5,KP471,IF(AND(NW471=5),KP471,""))</f>
        <v/>
      </c>
      <c r="OB471">
        <f>IF(NP471=5,"MATCH_ODDS",IF(AND(NW471=5),"MATCH_ODDS",""))</f>
        <v/>
      </c>
      <c r="OC471">
        <f>IF(NP471=5,"LAY",IF(AND(NW471=5),"BACK",""))</f>
        <v/>
      </c>
    </row>
    <row r="472" ht="16.5" customHeight="1" thickBot="1" thickTop="1">
      <c r="A472" s="2" t="n"/>
      <c r="KN472" s="1">
        <f>IF(INDEX(#REF!,MATCH('HT 1-0'!D472,#REF!,0))=INDEX(#REF!,MATCH('HT 1-0'!D472,#REF!,0)),INDEX(#REF!,MATCH('HT 1-0'!D472,#REF!,0)),"ERROR")</f>
        <v/>
      </c>
      <c r="KO472" s="1">
        <f>IF(INDEX(#REF!,MATCH('HT 1-0'!E472,#REF!,0))=INDEX(#REF!,MATCH('HT 1-0'!E472,#REF!,0)),INDEX(#REF!,MATCH('HT 1-0'!E472,#REF!,0)),"ERROR")</f>
        <v/>
      </c>
      <c r="KP472" s="1">
        <f>KN472&amp;" v "&amp;KO472</f>
        <v/>
      </c>
      <c r="KQ472">
        <f>B472&amp;"_"&amp;C472</f>
        <v/>
      </c>
      <c r="KR472" s="1">
        <f>IF((HW472/KK472)&lt;0.335,"G",IF((HW472/KK472)&gt;0.67,"R","A"))</f>
        <v/>
      </c>
      <c r="KS472" s="1">
        <f>IF((HX472/KK472)&lt;0.335,"G",IF((HX472/KK472)&gt;0.67,"R","A"))</f>
        <v/>
      </c>
      <c r="KT472" s="1">
        <f>IF((IH472/KK472)&lt;0.335,"G",IF((IH472/KK472)&gt;0.67,"R","A"))</f>
        <v/>
      </c>
      <c r="KU472" s="1">
        <f>IF((II472/KK472)&lt;0.335,"G",IF((II472/KK472)&gt;0.67,"R","A"))</f>
        <v/>
      </c>
      <c r="KV472" s="1">
        <f>IF((HZ472/KK472)&lt;0.335,"G",IF((HZ472/KK472)&gt;0.67,"R","A"))</f>
        <v/>
      </c>
      <c r="KW472" s="1">
        <f>IF((HY472/KK472)&lt;0.335,"G",IF((HY472/KK472)&gt;0.67,"R","A"))</f>
        <v/>
      </c>
      <c r="KX472" s="1">
        <f>IF((IK472/KK472)&lt;0.335,"G",IF((IK472/KK472)&gt;0.67,"R","A"))</f>
        <v/>
      </c>
      <c r="KY472" s="1">
        <f>IF((IJ472/KK472)&lt;0.335,"G",IF((IJ472/KK472)&gt;0.67,"R","A"))</f>
        <v/>
      </c>
      <c r="KZ472" s="1">
        <f>IF((HQ472/KK472)&lt;0.335,"G",IF((HQ472/KK472)&gt;0.67,"R","A"))</f>
        <v/>
      </c>
      <c r="LA472" s="1">
        <f>IF((IB472/KK472)&lt;0.335,"G",IF((IB472/KK472)&gt;0.67,"R","A"))</f>
        <v/>
      </c>
      <c r="LB472">
        <f>IF(LQ472="1-0",INDEX(Scrape!#REF!,MATCH('HT 1-0'!KP472,Scrape!$B:$B,0)),"")</f>
        <v/>
      </c>
      <c r="LC472">
        <f>IF(LQ472="1-0",INDEX(Scrape!$A:$A,MATCH('HT 1-0'!KP472,Scrape!$B:$B,0)),"")</f>
        <v/>
      </c>
      <c r="LD472">
        <f>IF(LQ472="1-0",INDEX(Scrape!$B:$B,MATCH('HT 1-0'!KP472,Scrape!$B:$B,0)),"")</f>
        <v/>
      </c>
      <c r="LE472">
        <f>IF(LQ472="1-0",INDEX(Scrape!$C:$C,MATCH('HT 1-0'!KP472,Scrape!$B:$B,0)),"")</f>
        <v/>
      </c>
      <c r="LF472">
        <f>IF(LQ472="1-0",INDEX(Scrape!$D:$D,MATCH('HT 1-0'!KP472,Scrape!$B:$B,0)),"")</f>
        <v/>
      </c>
      <c r="LG472">
        <f>IF(LQ472="1-0",INDEX(Scrape!$E:$E,MATCH('HT 1-0'!KP472,Scrape!$B:$B,0)),"")</f>
        <v/>
      </c>
      <c r="LH472">
        <f>IF(LQ472="1-0",INDEX(Scrape!$F:$F,MATCH('HT 1-0'!KP472,Scrape!$B:$B,0)),"")</f>
        <v/>
      </c>
      <c r="LI472">
        <f>IF(LQ472="1-0",INDEX(Scrape!$G:$G,MATCH('HT 1-0'!KP472,Scrape!$B:$B,0)),"")</f>
        <v/>
      </c>
      <c r="LJ472">
        <f>IF(LQ472="1-0",INDEX(Scrape!$H:$H,MATCH('HT 1-0'!KP472,Scrape!$B:$B,0)),"")</f>
        <v/>
      </c>
      <c r="LK472">
        <f>IF(LQ472="1-0",INDEX(Scrape!$I:$I,MATCH('HT 1-0'!KP472,Scrape!$B:$B,0)),"")</f>
        <v/>
      </c>
      <c r="LL472">
        <f>IF(LQ472="1-0",INDEX(Scrape!$J:$J,MATCH('HT 1-0'!KP472,Scrape!$B:$B,0)),"")</f>
        <v/>
      </c>
      <c r="LM472">
        <f>IF(LQ472="1-0",INDEX(Scrape!$K:$K,MATCH('HT 1-0'!KP472,Scrape!$B:$B,0)),"")</f>
        <v/>
      </c>
      <c r="LN472">
        <f>IF(LQ472="1-0",INDEX(Scrape!$L:$L,MATCH('HT 1-0'!KP472,Scrape!$B:$B,0)),"")</f>
        <v/>
      </c>
      <c r="LO472">
        <f>IF(LQ472="1-0",INDEX(Scrape!$M:$M,MATCH('HT 1-0'!KP472,Scrape!$B:$B,0)),"")</f>
        <v/>
      </c>
      <c r="LP472">
        <f>IF(LQ472="1-0",INDEX(Scrape!$N:$N,MATCH('HT 1-0'!KP472,Scrape!$B:$B,0)),"")</f>
        <v/>
      </c>
      <c r="LQ472">
        <f>INDEX(Scrape!$O:$O,MATCH('HT 1-0'!KP472,Scrape!$B:$B,0))</f>
        <v/>
      </c>
      <c r="LR472">
        <f>(1/LJ472)+(1/LI472)+(1/LH472)</f>
        <v/>
      </c>
      <c r="LS472">
        <f>(1/LG472)+(1/LF472)+(1/LE472)</f>
        <v/>
      </c>
      <c r="LT472" s="8">
        <f>IF(INDEX(#REF!,MATCH(KQ472,#REF!,0))=INDEX(#REF!,MATCH(KQ472,#REF!,0)),INDEX(#REF!,MATCH(KQ472,#REF!,0)),"ERROR")</f>
        <v/>
      </c>
      <c r="LU472" s="4">
        <f>IF(KR472="G",2,IF(KR472="R",0.5,IF(KR472="A",1)))</f>
        <v/>
      </c>
      <c r="LV472" s="4">
        <f>IF(KS472="G",0.5,IF(KS472="R",2,IF(KS472="A",1)))</f>
        <v/>
      </c>
      <c r="LW472" s="4">
        <f>IF(KT472="G",2,IF(KT472="R",0.5,IF(KT472="A",1)))</f>
        <v/>
      </c>
      <c r="LX472" s="4">
        <f>IF(KU472="G",0.5,IF(KU472="R",2,IF(KU472="A",1)))</f>
        <v/>
      </c>
      <c r="LY472" s="7">
        <f>(LK472*(LU472+LX472)+(LL472*(LU472+LX472)))</f>
        <v/>
      </c>
      <c r="LZ472" s="7">
        <f>(LN472*(LV472+LW472)+(LO472*(LV472+LW472)))</f>
        <v/>
      </c>
      <c r="MA472" s="11">
        <f>LY472-LZ472</f>
        <v/>
      </c>
      <c r="MB472" s="5">
        <f>MA472+2</f>
        <v/>
      </c>
      <c r="MC472" s="6">
        <f>MA472-2</f>
        <v/>
      </c>
      <c r="MD472" s="4">
        <f>LE472</f>
        <v/>
      </c>
      <c r="ME472" s="9">
        <f>IF(MD472=0,1000,MD472+0.75)</f>
        <v/>
      </c>
      <c r="MF472" s="10">
        <f>IF(MD472=0,0,MD472-0.75)</f>
        <v/>
      </c>
      <c r="MG472" s="4">
        <f>((LM472*(LU472+LX472))-((LP472*(LV472+LW472))))</f>
        <v/>
      </c>
      <c r="MH472" s="9">
        <f>MG472*1.2</f>
        <v/>
      </c>
      <c r="MI472" s="10">
        <f>MG472*0.8</f>
        <v/>
      </c>
      <c r="MJ472">
        <f>IFERROR(NX472,"")</f>
        <v/>
      </c>
      <c r="MK472">
        <f>IFERROR(NY472,"")</f>
        <v/>
      </c>
      <c r="ML472">
        <f>IFERROR(NZ472,"")</f>
        <v/>
      </c>
      <c r="MM472">
        <f>IFERROR(OA472,"")</f>
        <v/>
      </c>
      <c r="MN472">
        <f>IFERROR(OB472,"")</f>
        <v/>
      </c>
      <c r="MO472">
        <f>IFERROR(OC472,"")</f>
        <v/>
      </c>
      <c r="MP472" s="1">
        <f>COUNTIFS(#REF!,LT472,#REF!,1,#REF!,"&gt;="&amp;MC472,#REF!,"&lt;="&amp;MB472,#REF!,"&lt;="&amp;ME472,#REF!,"&gt;="&amp;MF472,#REF!,"="&amp;KV472,#REF!,"="&amp;KX472)</f>
        <v/>
      </c>
      <c r="MQ472" s="1">
        <f>COUNTIFS(#REF!,LT472,#REF!,0,#REF!,"&gt;="&amp;MC472,#REF!,"&lt;="&amp;MB472,#REF!,"&lt;="&amp;ME472,#REF!,"&gt;="&amp;MF472,#REF!,"="&amp;KV472,#REF!,"="&amp;KX472)</f>
        <v/>
      </c>
      <c r="MR472" s="1">
        <f>COUNTIFS(#REF!,LT472,#REF!,1,#REF!,"&gt;="&amp;MC472,#REF!,"&lt;="&amp;MB472,#REF!,"&lt;="&amp;ME472,#REF!,"&gt;="&amp;MF472,#REF!,"="&amp;KW472,#REF!,"="&amp;KY472)</f>
        <v/>
      </c>
      <c r="MS472" s="1">
        <f>COUNTIFS(#REF!,LT472,#REF!,0,#REF!,"&gt;="&amp;MC472,#REF!,"&lt;="&amp;MB472,#REF!,"&lt;="&amp;ME472,#REF!,"&gt;="&amp;MF472,#REF!,"="&amp;KW472,#REF!,"="&amp;KY472)</f>
        <v/>
      </c>
      <c r="MT472" s="1">
        <f>COUNTIFS(#REF!,LT472,#REF!,1,#REF!,"&gt;="&amp;MI472,#REF!,"&lt;="&amp;MH472,#REF!,"&lt;="&amp;ME472,#REF!,"&gt;="&amp;MF472)</f>
        <v/>
      </c>
      <c r="MU472" s="1">
        <f>COUNTIFS(#REF!,LT472,#REF!,0,#REF!,"&gt;="&amp;MI472,#REF!,"&lt;="&amp;MH472,#REF!,"&lt;="&amp;ME472,#REF!,"&gt;="&amp;MF472)</f>
        <v/>
      </c>
      <c r="MV472" s="1">
        <f>COUNTIFS(#REF!,LT472,#REF!,1,#REF!,"&gt;="&amp;MI472,#REF!,"&lt;="&amp;MH472,#REF!,"="&amp;KZ472,#REF!,"="&amp;LA472,#REF!,"&lt;="&amp;ME472,#REF!,"&gt;="&amp;MF472)</f>
        <v/>
      </c>
      <c r="MW472" s="1">
        <f>COUNTIFS(#REF!,LT472,#REF!,0,#REF!,"&gt;="&amp;MI472,#REF!,"&lt;="&amp;MH472,#REF!,"="&amp;KZ472,#REF!,"="&amp;LA472,#REF!,"&lt;="&amp;ME472,#REF!,"&gt;="&amp;MF472)</f>
        <v/>
      </c>
      <c r="MX472" s="1">
        <f>COUNTIFS(#REF!,LT472,#REF!,1,#REF!,"&gt;="&amp;MC472,#REF!,"&lt;="&amp;MB472,#REF!,"&lt;="&amp;ME472,#REF!,"&gt;="&amp;MF472)</f>
        <v/>
      </c>
      <c r="MY472" s="1">
        <f>COUNTIFS(#REF!,LT472,#REF!,0,#REF!,"&gt;="&amp;MC472,#REF!,"&lt;="&amp;MB472,#REF!,"&lt;="&amp;ME472,#REF!,"&gt;="&amp;MF472)</f>
        <v/>
      </c>
      <c r="MZ472" s="1">
        <f>COUNTIFS(#REF!,LT472,#REF!,1,#REF!,"&lt;="&amp;ME472,#REF!,"&gt;="&amp;MF472,#REF!,"="&amp;KV472,#REF!,"="&amp;KX472)</f>
        <v/>
      </c>
      <c r="NA472" s="1">
        <f>COUNTIFS(#REF!,LT472,#REF!,0,#REF!,"&lt;="&amp;ME472,#REF!,"&gt;="&amp;MF472,#REF!,"="&amp;KV472,#REF!,"="&amp;KX472)</f>
        <v/>
      </c>
      <c r="NB472" s="1">
        <f>COUNTIFS(#REF!,LT472,#REF!,1,#REF!,"&lt;="&amp;ME472,#REF!,"&gt;="&amp;MF472,#REF!,"="&amp;KW472,#REF!,"="&amp;KY472)</f>
        <v/>
      </c>
      <c r="NC472" s="1">
        <f>COUNTIFS(#REF!,LT472,#REF!,0,#REF!,"&lt;="&amp;ME472,#REF!,"&gt;="&amp;MF472,#REF!,"="&amp;KW472,#REF!,"="&amp;KY472)</f>
        <v/>
      </c>
      <c r="ND472" s="1">
        <f>MP472+MR472+MT472+MV472+MX472+MZ472+NB472</f>
        <v/>
      </c>
      <c r="NE472" s="1">
        <f>MQ472+MS472+MU472+MW472+MY472+NA472+NC472</f>
        <v/>
      </c>
      <c r="NF472" s="1">
        <f>ND472+NE472</f>
        <v/>
      </c>
      <c r="NG472" s="33">
        <f>ND472/(ND472+NE472)</f>
        <v/>
      </c>
      <c r="NH472" s="3">
        <f>1/NG472</f>
        <v/>
      </c>
      <c r="NI472" s="1">
        <f>LH472</f>
        <v/>
      </c>
      <c r="NJ472" s="79">
        <f>((1-NG472)*(1/(NI472-1))*0.98-(NG472*1))</f>
        <v/>
      </c>
      <c r="NK472" s="34">
        <f>IF(LR472&lt;0.9,0,IF(AND(LR472&gt;1.1),0,1))</f>
        <v/>
      </c>
      <c r="NL472" s="34">
        <f>IF(LS472&lt;0.9,0,IF(AND(LS472&gt;1.1),0,1))</f>
        <v/>
      </c>
      <c r="NM472" s="32">
        <f>IF(NF472&gt;99,1,0)</f>
        <v/>
      </c>
      <c r="NN472" s="32">
        <f>IF(NJ472&gt;0.0799,1,0)</f>
        <v/>
      </c>
      <c r="NO472" s="32">
        <f>IF(NJ472&gt;NQ472,1,0)</f>
        <v/>
      </c>
      <c r="NP472" s="32">
        <f>NM472+NN472+NO472+NK472+NL472</f>
        <v/>
      </c>
      <c r="NQ472" s="79">
        <f>(((100*NG472)*(NI472-1)*0.98)-((1-NG472)*100))/100</f>
        <v/>
      </c>
      <c r="NR472" s="34">
        <f>IF(LR472&lt;0.9,0,IF(AND(LR472&gt;1.1),0,1))</f>
        <v/>
      </c>
      <c r="NS472" s="34">
        <f>IF(LS472&lt;0.9,0,IF(AND(LS472&gt;1.1),0,1))</f>
        <v/>
      </c>
      <c r="NT472" s="32">
        <f>IF(NF472&gt;99,1,0)</f>
        <v/>
      </c>
      <c r="NU472" s="32">
        <f>IF(NQ472&gt;0.0799,1,0)</f>
        <v/>
      </c>
      <c r="NV472" s="32">
        <f>IF(NQ472&gt;NJ472,1,0)</f>
        <v/>
      </c>
      <c r="NW472" s="32">
        <f>NT472+NU472+NV472+NR472+NS472</f>
        <v/>
      </c>
      <c r="NX472">
        <f>IF(NP472=5,"LayHome1-0",IF(AND(NW472=5),"BackHome1-0",""))</f>
        <v/>
      </c>
      <c r="NY472">
        <f>IF(NP472=5,KN472,IF(AND(NW472=5),KN472,""))</f>
        <v/>
      </c>
      <c r="NZ472">
        <f>IF(NP472=5,"Match Odds",IF(AND(NW472=5),"Match Odds",""))</f>
        <v/>
      </c>
      <c r="OA472">
        <f>IF(NP472=5,KP472,IF(AND(NW472=5),KP472,""))</f>
        <v/>
      </c>
      <c r="OB472">
        <f>IF(NP472=5,"MATCH_ODDS",IF(AND(NW472=5),"MATCH_ODDS",""))</f>
        <v/>
      </c>
      <c r="OC472">
        <f>IF(NP472=5,"LAY",IF(AND(NW472=5),"BACK",""))</f>
        <v/>
      </c>
    </row>
    <row r="473" ht="16.5" customHeight="1" thickBot="1" thickTop="1">
      <c r="A473" s="2" t="n"/>
      <c r="KN473" s="1">
        <f>IF(INDEX(#REF!,MATCH('HT 1-0'!D473,#REF!,0))=INDEX(#REF!,MATCH('HT 1-0'!D473,#REF!,0)),INDEX(#REF!,MATCH('HT 1-0'!D473,#REF!,0)),"ERROR")</f>
        <v/>
      </c>
      <c r="KO473" s="1">
        <f>IF(INDEX(#REF!,MATCH('HT 1-0'!E473,#REF!,0))=INDEX(#REF!,MATCH('HT 1-0'!E473,#REF!,0)),INDEX(#REF!,MATCH('HT 1-0'!E473,#REF!,0)),"ERROR")</f>
        <v/>
      </c>
      <c r="KP473" s="1">
        <f>KN473&amp;" v "&amp;KO473</f>
        <v/>
      </c>
      <c r="KQ473">
        <f>B473&amp;"_"&amp;C473</f>
        <v/>
      </c>
      <c r="KR473" s="1">
        <f>IF((HW473/KK473)&lt;0.335,"G",IF((HW473/KK473)&gt;0.67,"R","A"))</f>
        <v/>
      </c>
      <c r="KS473" s="1">
        <f>IF((HX473/KK473)&lt;0.335,"G",IF((HX473/KK473)&gt;0.67,"R","A"))</f>
        <v/>
      </c>
      <c r="KT473" s="1">
        <f>IF((IH473/KK473)&lt;0.335,"G",IF((IH473/KK473)&gt;0.67,"R","A"))</f>
        <v/>
      </c>
      <c r="KU473" s="1">
        <f>IF((II473/KK473)&lt;0.335,"G",IF((II473/KK473)&gt;0.67,"R","A"))</f>
        <v/>
      </c>
      <c r="KV473" s="1">
        <f>IF((HZ473/KK473)&lt;0.335,"G",IF((HZ473/KK473)&gt;0.67,"R","A"))</f>
        <v/>
      </c>
      <c r="KW473" s="1">
        <f>IF((HY473/KK473)&lt;0.335,"G",IF((HY473/KK473)&gt;0.67,"R","A"))</f>
        <v/>
      </c>
      <c r="KX473" s="1">
        <f>IF((IK473/KK473)&lt;0.335,"G",IF((IK473/KK473)&gt;0.67,"R","A"))</f>
        <v/>
      </c>
      <c r="KY473" s="1">
        <f>IF((IJ473/KK473)&lt;0.335,"G",IF((IJ473/KK473)&gt;0.67,"R","A"))</f>
        <v/>
      </c>
      <c r="KZ473" s="1">
        <f>IF((HQ473/KK473)&lt;0.335,"G",IF((HQ473/KK473)&gt;0.67,"R","A"))</f>
        <v/>
      </c>
      <c r="LA473" s="1">
        <f>IF((IB473/KK473)&lt;0.335,"G",IF((IB473/KK473)&gt;0.67,"R","A"))</f>
        <v/>
      </c>
      <c r="LB473">
        <f>IF(LQ473="1-0",INDEX(Scrape!#REF!,MATCH('HT 1-0'!KP473,Scrape!$B:$B,0)),"")</f>
        <v/>
      </c>
      <c r="LC473">
        <f>IF(LQ473="1-0",INDEX(Scrape!$A:$A,MATCH('HT 1-0'!KP473,Scrape!$B:$B,0)),"")</f>
        <v/>
      </c>
      <c r="LD473">
        <f>IF(LQ473="1-0",INDEX(Scrape!$B:$B,MATCH('HT 1-0'!KP473,Scrape!$B:$B,0)),"")</f>
        <v/>
      </c>
      <c r="LE473">
        <f>IF(LQ473="1-0",INDEX(Scrape!$C:$C,MATCH('HT 1-0'!KP473,Scrape!$B:$B,0)),"")</f>
        <v/>
      </c>
      <c r="LF473">
        <f>IF(LQ473="1-0",INDEX(Scrape!$D:$D,MATCH('HT 1-0'!KP473,Scrape!$B:$B,0)),"")</f>
        <v/>
      </c>
      <c r="LG473">
        <f>IF(LQ473="1-0",INDEX(Scrape!$E:$E,MATCH('HT 1-0'!KP473,Scrape!$B:$B,0)),"")</f>
        <v/>
      </c>
      <c r="LH473">
        <f>IF(LQ473="1-0",INDEX(Scrape!$F:$F,MATCH('HT 1-0'!KP473,Scrape!$B:$B,0)),"")</f>
        <v/>
      </c>
      <c r="LI473">
        <f>IF(LQ473="1-0",INDEX(Scrape!$G:$G,MATCH('HT 1-0'!KP473,Scrape!$B:$B,0)),"")</f>
        <v/>
      </c>
      <c r="LJ473">
        <f>IF(LQ473="1-0",INDEX(Scrape!$H:$H,MATCH('HT 1-0'!KP473,Scrape!$B:$B,0)),"")</f>
        <v/>
      </c>
      <c r="LK473">
        <f>IF(LQ473="1-0",INDEX(Scrape!$I:$I,MATCH('HT 1-0'!KP473,Scrape!$B:$B,0)),"")</f>
        <v/>
      </c>
      <c r="LL473">
        <f>IF(LQ473="1-0",INDEX(Scrape!$J:$J,MATCH('HT 1-0'!KP473,Scrape!$B:$B,0)),"")</f>
        <v/>
      </c>
      <c r="LM473">
        <f>IF(LQ473="1-0",INDEX(Scrape!$K:$K,MATCH('HT 1-0'!KP473,Scrape!$B:$B,0)),"")</f>
        <v/>
      </c>
      <c r="LN473">
        <f>IF(LQ473="1-0",INDEX(Scrape!$L:$L,MATCH('HT 1-0'!KP473,Scrape!$B:$B,0)),"")</f>
        <v/>
      </c>
      <c r="LO473">
        <f>IF(LQ473="1-0",INDEX(Scrape!$M:$M,MATCH('HT 1-0'!KP473,Scrape!$B:$B,0)),"")</f>
        <v/>
      </c>
      <c r="LP473">
        <f>IF(LQ473="1-0",INDEX(Scrape!$N:$N,MATCH('HT 1-0'!KP473,Scrape!$B:$B,0)),"")</f>
        <v/>
      </c>
      <c r="LQ473">
        <f>INDEX(Scrape!$O:$O,MATCH('HT 1-0'!KP473,Scrape!$B:$B,0))</f>
        <v/>
      </c>
      <c r="LR473">
        <f>(1/LJ473)+(1/LI473)+(1/LH473)</f>
        <v/>
      </c>
      <c r="LS473">
        <f>(1/LG473)+(1/LF473)+(1/LE473)</f>
        <v/>
      </c>
      <c r="LT473" s="8">
        <f>IF(INDEX(#REF!,MATCH(KQ473,#REF!,0))=INDEX(#REF!,MATCH(KQ473,#REF!,0)),INDEX(#REF!,MATCH(KQ473,#REF!,0)),"ERROR")</f>
        <v/>
      </c>
      <c r="LU473" s="4">
        <f>IF(KR473="G",2,IF(KR473="R",0.5,IF(KR473="A",1)))</f>
        <v/>
      </c>
      <c r="LV473" s="4">
        <f>IF(KS473="G",0.5,IF(KS473="R",2,IF(KS473="A",1)))</f>
        <v/>
      </c>
      <c r="LW473" s="4">
        <f>IF(KT473="G",2,IF(KT473="R",0.5,IF(KT473="A",1)))</f>
        <v/>
      </c>
      <c r="LX473" s="4">
        <f>IF(KU473="G",0.5,IF(KU473="R",2,IF(KU473="A",1)))</f>
        <v/>
      </c>
      <c r="LY473" s="7">
        <f>(LK473*(LU473+LX473)+(LL473*(LU473+LX473)))</f>
        <v/>
      </c>
      <c r="LZ473" s="7">
        <f>(LN473*(LV473+LW473)+(LO473*(LV473+LW473)))</f>
        <v/>
      </c>
      <c r="MA473" s="11">
        <f>LY473-LZ473</f>
        <v/>
      </c>
      <c r="MB473" s="5">
        <f>MA473+2</f>
        <v/>
      </c>
      <c r="MC473" s="6">
        <f>MA473-2</f>
        <v/>
      </c>
      <c r="MD473" s="4">
        <f>LE473</f>
        <v/>
      </c>
      <c r="ME473" s="9">
        <f>IF(MD473=0,1000,MD473+0.75)</f>
        <v/>
      </c>
      <c r="MF473" s="10">
        <f>IF(MD473=0,0,MD473-0.75)</f>
        <v/>
      </c>
      <c r="MG473" s="4">
        <f>((LM473*(LU473+LX473))-((LP473*(LV473+LW473))))</f>
        <v/>
      </c>
      <c r="MH473" s="9">
        <f>MG473*1.2</f>
        <v/>
      </c>
      <c r="MI473" s="10">
        <f>MG473*0.8</f>
        <v/>
      </c>
      <c r="MJ473">
        <f>IFERROR(NX473,"")</f>
        <v/>
      </c>
      <c r="MK473">
        <f>IFERROR(NY473,"")</f>
        <v/>
      </c>
      <c r="ML473">
        <f>IFERROR(NZ473,"")</f>
        <v/>
      </c>
      <c r="MM473">
        <f>IFERROR(OA473,"")</f>
        <v/>
      </c>
      <c r="MN473">
        <f>IFERROR(OB473,"")</f>
        <v/>
      </c>
      <c r="MO473">
        <f>IFERROR(OC473,"")</f>
        <v/>
      </c>
      <c r="MP473" s="1">
        <f>COUNTIFS(#REF!,LT473,#REF!,1,#REF!,"&gt;="&amp;MC473,#REF!,"&lt;="&amp;MB473,#REF!,"&lt;="&amp;ME473,#REF!,"&gt;="&amp;MF473,#REF!,"="&amp;KV473,#REF!,"="&amp;KX473)</f>
        <v/>
      </c>
      <c r="MQ473" s="1">
        <f>COUNTIFS(#REF!,LT473,#REF!,0,#REF!,"&gt;="&amp;MC473,#REF!,"&lt;="&amp;MB473,#REF!,"&lt;="&amp;ME473,#REF!,"&gt;="&amp;MF473,#REF!,"="&amp;KV473,#REF!,"="&amp;KX473)</f>
        <v/>
      </c>
      <c r="MR473" s="1">
        <f>COUNTIFS(#REF!,LT473,#REF!,1,#REF!,"&gt;="&amp;MC473,#REF!,"&lt;="&amp;MB473,#REF!,"&lt;="&amp;ME473,#REF!,"&gt;="&amp;MF473,#REF!,"="&amp;KW473,#REF!,"="&amp;KY473)</f>
        <v/>
      </c>
      <c r="MS473" s="1">
        <f>COUNTIFS(#REF!,LT473,#REF!,0,#REF!,"&gt;="&amp;MC473,#REF!,"&lt;="&amp;MB473,#REF!,"&lt;="&amp;ME473,#REF!,"&gt;="&amp;MF473,#REF!,"="&amp;KW473,#REF!,"="&amp;KY473)</f>
        <v/>
      </c>
      <c r="MT473" s="1">
        <f>COUNTIFS(#REF!,LT473,#REF!,1,#REF!,"&gt;="&amp;MI473,#REF!,"&lt;="&amp;MH473,#REF!,"&lt;="&amp;ME473,#REF!,"&gt;="&amp;MF473)</f>
        <v/>
      </c>
      <c r="MU473" s="1">
        <f>COUNTIFS(#REF!,LT473,#REF!,0,#REF!,"&gt;="&amp;MI473,#REF!,"&lt;="&amp;MH473,#REF!,"&lt;="&amp;ME473,#REF!,"&gt;="&amp;MF473)</f>
        <v/>
      </c>
      <c r="MV473" s="1">
        <f>COUNTIFS(#REF!,LT473,#REF!,1,#REF!,"&gt;="&amp;MI473,#REF!,"&lt;="&amp;MH473,#REF!,"="&amp;KZ473,#REF!,"="&amp;LA473,#REF!,"&lt;="&amp;ME473,#REF!,"&gt;="&amp;MF473)</f>
        <v/>
      </c>
      <c r="MW473" s="1">
        <f>COUNTIFS(#REF!,LT473,#REF!,0,#REF!,"&gt;="&amp;MI473,#REF!,"&lt;="&amp;MH473,#REF!,"="&amp;KZ473,#REF!,"="&amp;LA473,#REF!,"&lt;="&amp;ME473,#REF!,"&gt;="&amp;MF473)</f>
        <v/>
      </c>
      <c r="MX473" s="1">
        <f>COUNTIFS(#REF!,LT473,#REF!,1,#REF!,"&gt;="&amp;MC473,#REF!,"&lt;="&amp;MB473,#REF!,"&lt;="&amp;ME473,#REF!,"&gt;="&amp;MF473)</f>
        <v/>
      </c>
      <c r="MY473" s="1">
        <f>COUNTIFS(#REF!,LT473,#REF!,0,#REF!,"&gt;="&amp;MC473,#REF!,"&lt;="&amp;MB473,#REF!,"&lt;="&amp;ME473,#REF!,"&gt;="&amp;MF473)</f>
        <v/>
      </c>
      <c r="MZ473" s="1">
        <f>COUNTIFS(#REF!,LT473,#REF!,1,#REF!,"&lt;="&amp;ME473,#REF!,"&gt;="&amp;MF473,#REF!,"="&amp;KV473,#REF!,"="&amp;KX473)</f>
        <v/>
      </c>
      <c r="NA473" s="1">
        <f>COUNTIFS(#REF!,LT473,#REF!,0,#REF!,"&lt;="&amp;ME473,#REF!,"&gt;="&amp;MF473,#REF!,"="&amp;KV473,#REF!,"="&amp;KX473)</f>
        <v/>
      </c>
      <c r="NB473" s="1">
        <f>COUNTIFS(#REF!,LT473,#REF!,1,#REF!,"&lt;="&amp;ME473,#REF!,"&gt;="&amp;MF473,#REF!,"="&amp;KW473,#REF!,"="&amp;KY473)</f>
        <v/>
      </c>
      <c r="NC473" s="1">
        <f>COUNTIFS(#REF!,LT473,#REF!,0,#REF!,"&lt;="&amp;ME473,#REF!,"&gt;="&amp;MF473,#REF!,"="&amp;KW473,#REF!,"="&amp;KY473)</f>
        <v/>
      </c>
      <c r="ND473" s="1">
        <f>MP473+MR473+MT473+MV473+MX473+MZ473+NB473</f>
        <v/>
      </c>
      <c r="NE473" s="1">
        <f>MQ473+MS473+MU473+MW473+MY473+NA473+NC473</f>
        <v/>
      </c>
      <c r="NF473" s="1">
        <f>ND473+NE473</f>
        <v/>
      </c>
      <c r="NG473" s="33">
        <f>ND473/(ND473+NE473)</f>
        <v/>
      </c>
      <c r="NH473" s="3">
        <f>1/NG473</f>
        <v/>
      </c>
      <c r="NI473" s="1">
        <f>LH473</f>
        <v/>
      </c>
      <c r="NJ473" s="79">
        <f>((1-NG473)*(1/(NI473-1))*0.98-(NG473*1))</f>
        <v/>
      </c>
      <c r="NK473" s="34">
        <f>IF(LR473&lt;0.9,0,IF(AND(LR473&gt;1.1),0,1))</f>
        <v/>
      </c>
      <c r="NL473" s="34">
        <f>IF(LS473&lt;0.9,0,IF(AND(LS473&gt;1.1),0,1))</f>
        <v/>
      </c>
      <c r="NM473" s="32">
        <f>IF(NF473&gt;99,1,0)</f>
        <v/>
      </c>
      <c r="NN473" s="32">
        <f>IF(NJ473&gt;0.0799,1,0)</f>
        <v/>
      </c>
      <c r="NO473" s="32">
        <f>IF(NJ473&gt;NQ473,1,0)</f>
        <v/>
      </c>
      <c r="NP473" s="32">
        <f>NM473+NN473+NO473+NK473+NL473</f>
        <v/>
      </c>
      <c r="NQ473" s="79">
        <f>(((100*NG473)*(NI473-1)*0.98)-((1-NG473)*100))/100</f>
        <v/>
      </c>
      <c r="NR473" s="34">
        <f>IF(LR473&lt;0.9,0,IF(AND(LR473&gt;1.1),0,1))</f>
        <v/>
      </c>
      <c r="NS473" s="34">
        <f>IF(LS473&lt;0.9,0,IF(AND(LS473&gt;1.1),0,1))</f>
        <v/>
      </c>
      <c r="NT473" s="32">
        <f>IF(NF473&gt;99,1,0)</f>
        <v/>
      </c>
      <c r="NU473" s="32">
        <f>IF(NQ473&gt;0.0799,1,0)</f>
        <v/>
      </c>
      <c r="NV473" s="32">
        <f>IF(NQ473&gt;NJ473,1,0)</f>
        <v/>
      </c>
      <c r="NW473" s="32">
        <f>NT473+NU473+NV473+NR473+NS473</f>
        <v/>
      </c>
      <c r="NX473">
        <f>IF(NP473=5,"LayHome1-0",IF(AND(NW473=5),"BackHome1-0",""))</f>
        <v/>
      </c>
      <c r="NY473">
        <f>IF(NP473=5,KN473,IF(AND(NW473=5),KN473,""))</f>
        <v/>
      </c>
      <c r="NZ473">
        <f>IF(NP473=5,"Match Odds",IF(AND(NW473=5),"Match Odds",""))</f>
        <v/>
      </c>
      <c r="OA473">
        <f>IF(NP473=5,KP473,IF(AND(NW473=5),KP473,""))</f>
        <v/>
      </c>
      <c r="OB473">
        <f>IF(NP473=5,"MATCH_ODDS",IF(AND(NW473=5),"MATCH_ODDS",""))</f>
        <v/>
      </c>
      <c r="OC473">
        <f>IF(NP473=5,"LAY",IF(AND(NW473=5),"BACK",""))</f>
        <v/>
      </c>
    </row>
    <row r="474" ht="16.5" customHeight="1" thickBot="1" thickTop="1">
      <c r="A474" s="2" t="n"/>
      <c r="KN474" s="1">
        <f>IF(INDEX(#REF!,MATCH('HT 1-0'!D474,#REF!,0))=INDEX(#REF!,MATCH('HT 1-0'!D474,#REF!,0)),INDEX(#REF!,MATCH('HT 1-0'!D474,#REF!,0)),"ERROR")</f>
        <v/>
      </c>
      <c r="KO474" s="1">
        <f>IF(INDEX(#REF!,MATCH('HT 1-0'!E474,#REF!,0))=INDEX(#REF!,MATCH('HT 1-0'!E474,#REF!,0)),INDEX(#REF!,MATCH('HT 1-0'!E474,#REF!,0)),"ERROR")</f>
        <v/>
      </c>
      <c r="KP474" s="1">
        <f>KN474&amp;" v "&amp;KO474</f>
        <v/>
      </c>
      <c r="KQ474">
        <f>B474&amp;"_"&amp;C474</f>
        <v/>
      </c>
      <c r="KR474" s="1">
        <f>IF((HW474/KK474)&lt;0.335,"G",IF((HW474/KK474)&gt;0.67,"R","A"))</f>
        <v/>
      </c>
      <c r="KS474" s="1">
        <f>IF((HX474/KK474)&lt;0.335,"G",IF((HX474/KK474)&gt;0.67,"R","A"))</f>
        <v/>
      </c>
      <c r="KT474" s="1">
        <f>IF((IH474/KK474)&lt;0.335,"G",IF((IH474/KK474)&gt;0.67,"R","A"))</f>
        <v/>
      </c>
      <c r="KU474" s="1">
        <f>IF((II474/KK474)&lt;0.335,"G",IF((II474/KK474)&gt;0.67,"R","A"))</f>
        <v/>
      </c>
      <c r="KV474" s="1">
        <f>IF((HZ474/KK474)&lt;0.335,"G",IF((HZ474/KK474)&gt;0.67,"R","A"))</f>
        <v/>
      </c>
      <c r="KW474" s="1">
        <f>IF((HY474/KK474)&lt;0.335,"G",IF((HY474/KK474)&gt;0.67,"R","A"))</f>
        <v/>
      </c>
      <c r="KX474" s="1">
        <f>IF((IK474/KK474)&lt;0.335,"G",IF((IK474/KK474)&gt;0.67,"R","A"))</f>
        <v/>
      </c>
      <c r="KY474" s="1">
        <f>IF((IJ474/KK474)&lt;0.335,"G",IF((IJ474/KK474)&gt;0.67,"R","A"))</f>
        <v/>
      </c>
      <c r="KZ474" s="1">
        <f>IF((HQ474/KK474)&lt;0.335,"G",IF((HQ474/KK474)&gt;0.67,"R","A"))</f>
        <v/>
      </c>
      <c r="LA474" s="1">
        <f>IF((IB474/KK474)&lt;0.335,"G",IF((IB474/KK474)&gt;0.67,"R","A"))</f>
        <v/>
      </c>
      <c r="LB474">
        <f>IF(LQ474="1-0",INDEX(Scrape!#REF!,MATCH('HT 1-0'!KP474,Scrape!$B:$B,0)),"")</f>
        <v/>
      </c>
      <c r="LC474">
        <f>IF(LQ474="1-0",INDEX(Scrape!$A:$A,MATCH('HT 1-0'!KP474,Scrape!$B:$B,0)),"")</f>
        <v/>
      </c>
      <c r="LD474">
        <f>IF(LQ474="1-0",INDEX(Scrape!$B:$B,MATCH('HT 1-0'!KP474,Scrape!$B:$B,0)),"")</f>
        <v/>
      </c>
      <c r="LE474">
        <f>IF(LQ474="1-0",INDEX(Scrape!$C:$C,MATCH('HT 1-0'!KP474,Scrape!$B:$B,0)),"")</f>
        <v/>
      </c>
      <c r="LF474">
        <f>IF(LQ474="1-0",INDEX(Scrape!$D:$D,MATCH('HT 1-0'!KP474,Scrape!$B:$B,0)),"")</f>
        <v/>
      </c>
      <c r="LG474">
        <f>IF(LQ474="1-0",INDEX(Scrape!$E:$E,MATCH('HT 1-0'!KP474,Scrape!$B:$B,0)),"")</f>
        <v/>
      </c>
      <c r="LH474">
        <f>IF(LQ474="1-0",INDEX(Scrape!$F:$F,MATCH('HT 1-0'!KP474,Scrape!$B:$B,0)),"")</f>
        <v/>
      </c>
      <c r="LI474">
        <f>IF(LQ474="1-0",INDEX(Scrape!$G:$G,MATCH('HT 1-0'!KP474,Scrape!$B:$B,0)),"")</f>
        <v/>
      </c>
      <c r="LJ474">
        <f>IF(LQ474="1-0",INDEX(Scrape!$H:$H,MATCH('HT 1-0'!KP474,Scrape!$B:$B,0)),"")</f>
        <v/>
      </c>
      <c r="LK474">
        <f>IF(LQ474="1-0",INDEX(Scrape!$I:$I,MATCH('HT 1-0'!KP474,Scrape!$B:$B,0)),"")</f>
        <v/>
      </c>
      <c r="LL474">
        <f>IF(LQ474="1-0",INDEX(Scrape!$J:$J,MATCH('HT 1-0'!KP474,Scrape!$B:$B,0)),"")</f>
        <v/>
      </c>
      <c r="LM474">
        <f>IF(LQ474="1-0",INDEX(Scrape!$K:$K,MATCH('HT 1-0'!KP474,Scrape!$B:$B,0)),"")</f>
        <v/>
      </c>
      <c r="LN474">
        <f>IF(LQ474="1-0",INDEX(Scrape!$L:$L,MATCH('HT 1-0'!KP474,Scrape!$B:$B,0)),"")</f>
        <v/>
      </c>
      <c r="LO474">
        <f>IF(LQ474="1-0",INDEX(Scrape!$M:$M,MATCH('HT 1-0'!KP474,Scrape!$B:$B,0)),"")</f>
        <v/>
      </c>
      <c r="LP474">
        <f>IF(LQ474="1-0",INDEX(Scrape!$N:$N,MATCH('HT 1-0'!KP474,Scrape!$B:$B,0)),"")</f>
        <v/>
      </c>
      <c r="LQ474">
        <f>INDEX(Scrape!$O:$O,MATCH('HT 1-0'!KP474,Scrape!$B:$B,0))</f>
        <v/>
      </c>
      <c r="LR474">
        <f>(1/LJ474)+(1/LI474)+(1/LH474)</f>
        <v/>
      </c>
      <c r="LS474">
        <f>(1/LG474)+(1/LF474)+(1/LE474)</f>
        <v/>
      </c>
      <c r="LT474" s="8">
        <f>IF(INDEX(#REF!,MATCH(KQ474,#REF!,0))=INDEX(#REF!,MATCH(KQ474,#REF!,0)),INDEX(#REF!,MATCH(KQ474,#REF!,0)),"ERROR")</f>
        <v/>
      </c>
      <c r="LU474" s="4">
        <f>IF(KR474="G",2,IF(KR474="R",0.5,IF(KR474="A",1)))</f>
        <v/>
      </c>
      <c r="LV474" s="4">
        <f>IF(KS474="G",0.5,IF(KS474="R",2,IF(KS474="A",1)))</f>
        <v/>
      </c>
      <c r="LW474" s="4">
        <f>IF(KT474="G",2,IF(KT474="R",0.5,IF(KT474="A",1)))</f>
        <v/>
      </c>
      <c r="LX474" s="4">
        <f>IF(KU474="G",0.5,IF(KU474="R",2,IF(KU474="A",1)))</f>
        <v/>
      </c>
      <c r="LY474" s="7">
        <f>(LK474*(LU474+LX474)+(LL474*(LU474+LX474)))</f>
        <v/>
      </c>
      <c r="LZ474" s="7">
        <f>(LN474*(LV474+LW474)+(LO474*(LV474+LW474)))</f>
        <v/>
      </c>
      <c r="MA474" s="11">
        <f>LY474-LZ474</f>
        <v/>
      </c>
      <c r="MB474" s="5">
        <f>MA474+2</f>
        <v/>
      </c>
      <c r="MC474" s="6">
        <f>MA474-2</f>
        <v/>
      </c>
      <c r="MD474" s="4">
        <f>LE474</f>
        <v/>
      </c>
      <c r="ME474" s="9">
        <f>IF(MD474=0,1000,MD474+0.75)</f>
        <v/>
      </c>
      <c r="MF474" s="10">
        <f>IF(MD474=0,0,MD474-0.75)</f>
        <v/>
      </c>
      <c r="MG474" s="4">
        <f>((LM474*(LU474+LX474))-((LP474*(LV474+LW474))))</f>
        <v/>
      </c>
      <c r="MH474" s="9">
        <f>MG474*1.2</f>
        <v/>
      </c>
      <c r="MI474" s="10">
        <f>MG474*0.8</f>
        <v/>
      </c>
      <c r="MJ474">
        <f>IFERROR(NX474,"")</f>
        <v/>
      </c>
      <c r="MK474">
        <f>IFERROR(NY474,"")</f>
        <v/>
      </c>
      <c r="ML474">
        <f>IFERROR(NZ474,"")</f>
        <v/>
      </c>
      <c r="MM474">
        <f>IFERROR(OA474,"")</f>
        <v/>
      </c>
      <c r="MN474">
        <f>IFERROR(OB474,"")</f>
        <v/>
      </c>
      <c r="MO474">
        <f>IFERROR(OC474,"")</f>
        <v/>
      </c>
      <c r="MP474" s="1">
        <f>COUNTIFS(#REF!,LT474,#REF!,1,#REF!,"&gt;="&amp;MC474,#REF!,"&lt;="&amp;MB474,#REF!,"&lt;="&amp;ME474,#REF!,"&gt;="&amp;MF474,#REF!,"="&amp;KV474,#REF!,"="&amp;KX474)</f>
        <v/>
      </c>
      <c r="MQ474" s="1">
        <f>COUNTIFS(#REF!,LT474,#REF!,0,#REF!,"&gt;="&amp;MC474,#REF!,"&lt;="&amp;MB474,#REF!,"&lt;="&amp;ME474,#REF!,"&gt;="&amp;MF474,#REF!,"="&amp;KV474,#REF!,"="&amp;KX474)</f>
        <v/>
      </c>
      <c r="MR474" s="1">
        <f>COUNTIFS(#REF!,LT474,#REF!,1,#REF!,"&gt;="&amp;MC474,#REF!,"&lt;="&amp;MB474,#REF!,"&lt;="&amp;ME474,#REF!,"&gt;="&amp;MF474,#REF!,"="&amp;KW474,#REF!,"="&amp;KY474)</f>
        <v/>
      </c>
      <c r="MS474" s="1">
        <f>COUNTIFS(#REF!,LT474,#REF!,0,#REF!,"&gt;="&amp;MC474,#REF!,"&lt;="&amp;MB474,#REF!,"&lt;="&amp;ME474,#REF!,"&gt;="&amp;MF474,#REF!,"="&amp;KW474,#REF!,"="&amp;KY474)</f>
        <v/>
      </c>
      <c r="MT474" s="1">
        <f>COUNTIFS(#REF!,LT474,#REF!,1,#REF!,"&gt;="&amp;MI474,#REF!,"&lt;="&amp;MH474,#REF!,"&lt;="&amp;ME474,#REF!,"&gt;="&amp;MF474)</f>
        <v/>
      </c>
      <c r="MU474" s="1">
        <f>COUNTIFS(#REF!,LT474,#REF!,0,#REF!,"&gt;="&amp;MI474,#REF!,"&lt;="&amp;MH474,#REF!,"&lt;="&amp;ME474,#REF!,"&gt;="&amp;MF474)</f>
        <v/>
      </c>
      <c r="MV474" s="1">
        <f>COUNTIFS(#REF!,LT474,#REF!,1,#REF!,"&gt;="&amp;MI474,#REF!,"&lt;="&amp;MH474,#REF!,"="&amp;KZ474,#REF!,"="&amp;LA474,#REF!,"&lt;="&amp;ME474,#REF!,"&gt;="&amp;MF474)</f>
        <v/>
      </c>
      <c r="MW474" s="1">
        <f>COUNTIFS(#REF!,LT474,#REF!,0,#REF!,"&gt;="&amp;MI474,#REF!,"&lt;="&amp;MH474,#REF!,"="&amp;KZ474,#REF!,"="&amp;LA474,#REF!,"&lt;="&amp;ME474,#REF!,"&gt;="&amp;MF474)</f>
        <v/>
      </c>
      <c r="MX474" s="1">
        <f>COUNTIFS(#REF!,LT474,#REF!,1,#REF!,"&gt;="&amp;MC474,#REF!,"&lt;="&amp;MB474,#REF!,"&lt;="&amp;ME474,#REF!,"&gt;="&amp;MF474)</f>
        <v/>
      </c>
      <c r="MY474" s="1">
        <f>COUNTIFS(#REF!,LT474,#REF!,0,#REF!,"&gt;="&amp;MC474,#REF!,"&lt;="&amp;MB474,#REF!,"&lt;="&amp;ME474,#REF!,"&gt;="&amp;MF474)</f>
        <v/>
      </c>
      <c r="MZ474" s="1">
        <f>COUNTIFS(#REF!,LT474,#REF!,1,#REF!,"&lt;="&amp;ME474,#REF!,"&gt;="&amp;MF474,#REF!,"="&amp;KV474,#REF!,"="&amp;KX474)</f>
        <v/>
      </c>
      <c r="NA474" s="1">
        <f>COUNTIFS(#REF!,LT474,#REF!,0,#REF!,"&lt;="&amp;ME474,#REF!,"&gt;="&amp;MF474,#REF!,"="&amp;KV474,#REF!,"="&amp;KX474)</f>
        <v/>
      </c>
      <c r="NB474" s="1">
        <f>COUNTIFS(#REF!,LT474,#REF!,1,#REF!,"&lt;="&amp;ME474,#REF!,"&gt;="&amp;MF474,#REF!,"="&amp;KW474,#REF!,"="&amp;KY474)</f>
        <v/>
      </c>
      <c r="NC474" s="1">
        <f>COUNTIFS(#REF!,LT474,#REF!,0,#REF!,"&lt;="&amp;ME474,#REF!,"&gt;="&amp;MF474,#REF!,"="&amp;KW474,#REF!,"="&amp;KY474)</f>
        <v/>
      </c>
      <c r="ND474" s="1">
        <f>MP474+MR474+MT474+MV474+MX474+MZ474+NB474</f>
        <v/>
      </c>
      <c r="NE474" s="1">
        <f>MQ474+MS474+MU474+MW474+MY474+NA474+NC474</f>
        <v/>
      </c>
      <c r="NF474" s="1">
        <f>ND474+NE474</f>
        <v/>
      </c>
      <c r="NG474" s="33">
        <f>ND474/(ND474+NE474)</f>
        <v/>
      </c>
      <c r="NH474" s="3">
        <f>1/NG474</f>
        <v/>
      </c>
      <c r="NI474" s="1">
        <f>LH474</f>
        <v/>
      </c>
      <c r="NJ474" s="79">
        <f>((1-NG474)*(1/(NI474-1))*0.98-(NG474*1))</f>
        <v/>
      </c>
      <c r="NK474" s="34">
        <f>IF(LR474&lt;0.9,0,IF(AND(LR474&gt;1.1),0,1))</f>
        <v/>
      </c>
      <c r="NL474" s="34">
        <f>IF(LS474&lt;0.9,0,IF(AND(LS474&gt;1.1),0,1))</f>
        <v/>
      </c>
      <c r="NM474" s="32">
        <f>IF(NF474&gt;99,1,0)</f>
        <v/>
      </c>
      <c r="NN474" s="32">
        <f>IF(NJ474&gt;0.0799,1,0)</f>
        <v/>
      </c>
      <c r="NO474" s="32">
        <f>IF(NJ474&gt;NQ474,1,0)</f>
        <v/>
      </c>
      <c r="NP474" s="32">
        <f>NM474+NN474+NO474+NK474+NL474</f>
        <v/>
      </c>
      <c r="NQ474" s="79">
        <f>(((100*NG474)*(NI474-1)*0.98)-((1-NG474)*100))/100</f>
        <v/>
      </c>
      <c r="NR474" s="34">
        <f>IF(LR474&lt;0.9,0,IF(AND(LR474&gt;1.1),0,1))</f>
        <v/>
      </c>
      <c r="NS474" s="34">
        <f>IF(LS474&lt;0.9,0,IF(AND(LS474&gt;1.1),0,1))</f>
        <v/>
      </c>
      <c r="NT474" s="32">
        <f>IF(NF474&gt;99,1,0)</f>
        <v/>
      </c>
      <c r="NU474" s="32">
        <f>IF(NQ474&gt;0.0799,1,0)</f>
        <v/>
      </c>
      <c r="NV474" s="32">
        <f>IF(NQ474&gt;NJ474,1,0)</f>
        <v/>
      </c>
      <c r="NW474" s="32">
        <f>NT474+NU474+NV474+NR474+NS474</f>
        <v/>
      </c>
      <c r="NX474">
        <f>IF(NP474=5,"LayHome1-0",IF(AND(NW474=5),"BackHome1-0",""))</f>
        <v/>
      </c>
      <c r="NY474">
        <f>IF(NP474=5,KN474,IF(AND(NW474=5),KN474,""))</f>
        <v/>
      </c>
      <c r="NZ474">
        <f>IF(NP474=5,"Match Odds",IF(AND(NW474=5),"Match Odds",""))</f>
        <v/>
      </c>
      <c r="OA474">
        <f>IF(NP474=5,KP474,IF(AND(NW474=5),KP474,""))</f>
        <v/>
      </c>
      <c r="OB474">
        <f>IF(NP474=5,"MATCH_ODDS",IF(AND(NW474=5),"MATCH_ODDS",""))</f>
        <v/>
      </c>
      <c r="OC474">
        <f>IF(NP474=5,"LAY",IF(AND(NW474=5),"BACK",""))</f>
        <v/>
      </c>
    </row>
    <row r="475" ht="16.5" customHeight="1" thickBot="1" thickTop="1">
      <c r="A475" s="2" t="n"/>
      <c r="KN475" s="1">
        <f>IF(INDEX(#REF!,MATCH('HT 1-0'!D475,#REF!,0))=INDEX(#REF!,MATCH('HT 1-0'!D475,#REF!,0)),INDEX(#REF!,MATCH('HT 1-0'!D475,#REF!,0)),"ERROR")</f>
        <v/>
      </c>
      <c r="KO475" s="1">
        <f>IF(INDEX(#REF!,MATCH('HT 1-0'!E475,#REF!,0))=INDEX(#REF!,MATCH('HT 1-0'!E475,#REF!,0)),INDEX(#REF!,MATCH('HT 1-0'!E475,#REF!,0)),"ERROR")</f>
        <v/>
      </c>
      <c r="KP475" s="1">
        <f>KN475&amp;" v "&amp;KO475</f>
        <v/>
      </c>
      <c r="KQ475">
        <f>B475&amp;"_"&amp;C475</f>
        <v/>
      </c>
      <c r="KR475" s="1">
        <f>IF((HW475/KK475)&lt;0.335,"G",IF((HW475/KK475)&gt;0.67,"R","A"))</f>
        <v/>
      </c>
      <c r="KS475" s="1">
        <f>IF((HX475/KK475)&lt;0.335,"G",IF((HX475/KK475)&gt;0.67,"R","A"))</f>
        <v/>
      </c>
      <c r="KT475" s="1">
        <f>IF((IH475/KK475)&lt;0.335,"G",IF((IH475/KK475)&gt;0.67,"R","A"))</f>
        <v/>
      </c>
      <c r="KU475" s="1">
        <f>IF((II475/KK475)&lt;0.335,"G",IF((II475/KK475)&gt;0.67,"R","A"))</f>
        <v/>
      </c>
      <c r="KV475" s="1">
        <f>IF((HZ475/KK475)&lt;0.335,"G",IF((HZ475/KK475)&gt;0.67,"R","A"))</f>
        <v/>
      </c>
      <c r="KW475" s="1">
        <f>IF((HY475/KK475)&lt;0.335,"G",IF((HY475/KK475)&gt;0.67,"R","A"))</f>
        <v/>
      </c>
      <c r="KX475" s="1">
        <f>IF((IK475/KK475)&lt;0.335,"G",IF((IK475/KK475)&gt;0.67,"R","A"))</f>
        <v/>
      </c>
      <c r="KY475" s="1">
        <f>IF((IJ475/KK475)&lt;0.335,"G",IF((IJ475/KK475)&gt;0.67,"R","A"))</f>
        <v/>
      </c>
      <c r="KZ475" s="1">
        <f>IF((HQ475/KK475)&lt;0.335,"G",IF((HQ475/KK475)&gt;0.67,"R","A"))</f>
        <v/>
      </c>
      <c r="LA475" s="1">
        <f>IF((IB475/KK475)&lt;0.335,"G",IF((IB475/KK475)&gt;0.67,"R","A"))</f>
        <v/>
      </c>
      <c r="LB475">
        <f>IF(LQ475="1-0",INDEX(Scrape!#REF!,MATCH('HT 1-0'!KP475,Scrape!$B:$B,0)),"")</f>
        <v/>
      </c>
      <c r="LC475">
        <f>IF(LQ475="1-0",INDEX(Scrape!$A:$A,MATCH('HT 1-0'!KP475,Scrape!$B:$B,0)),"")</f>
        <v/>
      </c>
      <c r="LD475">
        <f>IF(LQ475="1-0",INDEX(Scrape!$B:$B,MATCH('HT 1-0'!KP475,Scrape!$B:$B,0)),"")</f>
        <v/>
      </c>
      <c r="LE475">
        <f>IF(LQ475="1-0",INDEX(Scrape!$C:$C,MATCH('HT 1-0'!KP475,Scrape!$B:$B,0)),"")</f>
        <v/>
      </c>
      <c r="LF475">
        <f>IF(LQ475="1-0",INDEX(Scrape!$D:$D,MATCH('HT 1-0'!KP475,Scrape!$B:$B,0)),"")</f>
        <v/>
      </c>
      <c r="LG475">
        <f>IF(LQ475="1-0",INDEX(Scrape!$E:$E,MATCH('HT 1-0'!KP475,Scrape!$B:$B,0)),"")</f>
        <v/>
      </c>
      <c r="LH475">
        <f>IF(LQ475="1-0",INDEX(Scrape!$F:$F,MATCH('HT 1-0'!KP475,Scrape!$B:$B,0)),"")</f>
        <v/>
      </c>
      <c r="LI475">
        <f>IF(LQ475="1-0",INDEX(Scrape!$G:$G,MATCH('HT 1-0'!KP475,Scrape!$B:$B,0)),"")</f>
        <v/>
      </c>
      <c r="LJ475">
        <f>IF(LQ475="1-0",INDEX(Scrape!$H:$H,MATCH('HT 1-0'!KP475,Scrape!$B:$B,0)),"")</f>
        <v/>
      </c>
      <c r="LK475">
        <f>IF(LQ475="1-0",INDEX(Scrape!$I:$I,MATCH('HT 1-0'!KP475,Scrape!$B:$B,0)),"")</f>
        <v/>
      </c>
      <c r="LL475">
        <f>IF(LQ475="1-0",INDEX(Scrape!$J:$J,MATCH('HT 1-0'!KP475,Scrape!$B:$B,0)),"")</f>
        <v/>
      </c>
      <c r="LM475">
        <f>IF(LQ475="1-0",INDEX(Scrape!$K:$K,MATCH('HT 1-0'!KP475,Scrape!$B:$B,0)),"")</f>
        <v/>
      </c>
      <c r="LN475">
        <f>IF(LQ475="1-0",INDEX(Scrape!$L:$L,MATCH('HT 1-0'!KP475,Scrape!$B:$B,0)),"")</f>
        <v/>
      </c>
      <c r="LO475">
        <f>IF(LQ475="1-0",INDEX(Scrape!$M:$M,MATCH('HT 1-0'!KP475,Scrape!$B:$B,0)),"")</f>
        <v/>
      </c>
      <c r="LP475">
        <f>IF(LQ475="1-0",INDEX(Scrape!$N:$N,MATCH('HT 1-0'!KP475,Scrape!$B:$B,0)),"")</f>
        <v/>
      </c>
      <c r="LQ475">
        <f>INDEX(Scrape!$O:$O,MATCH('HT 1-0'!KP475,Scrape!$B:$B,0))</f>
        <v/>
      </c>
      <c r="LR475">
        <f>(1/LJ475)+(1/LI475)+(1/LH475)</f>
        <v/>
      </c>
      <c r="LS475">
        <f>(1/LG475)+(1/LF475)+(1/LE475)</f>
        <v/>
      </c>
      <c r="LT475" s="8">
        <f>IF(INDEX(#REF!,MATCH(KQ475,#REF!,0))=INDEX(#REF!,MATCH(KQ475,#REF!,0)),INDEX(#REF!,MATCH(KQ475,#REF!,0)),"ERROR")</f>
        <v/>
      </c>
      <c r="LU475" s="4">
        <f>IF(KR475="G",2,IF(KR475="R",0.5,IF(KR475="A",1)))</f>
        <v/>
      </c>
      <c r="LV475" s="4">
        <f>IF(KS475="G",0.5,IF(KS475="R",2,IF(KS475="A",1)))</f>
        <v/>
      </c>
      <c r="LW475" s="4">
        <f>IF(KT475="G",2,IF(KT475="R",0.5,IF(KT475="A",1)))</f>
        <v/>
      </c>
      <c r="LX475" s="4">
        <f>IF(KU475="G",0.5,IF(KU475="R",2,IF(KU475="A",1)))</f>
        <v/>
      </c>
      <c r="LY475" s="7">
        <f>(LK475*(LU475+LX475)+(LL475*(LU475+LX475)))</f>
        <v/>
      </c>
      <c r="LZ475" s="7">
        <f>(LN475*(LV475+LW475)+(LO475*(LV475+LW475)))</f>
        <v/>
      </c>
      <c r="MA475" s="11">
        <f>LY475-LZ475</f>
        <v/>
      </c>
      <c r="MB475" s="5">
        <f>MA475+2</f>
        <v/>
      </c>
      <c r="MC475" s="6">
        <f>MA475-2</f>
        <v/>
      </c>
      <c r="MD475" s="4">
        <f>LE475</f>
        <v/>
      </c>
      <c r="ME475" s="9">
        <f>IF(MD475=0,1000,MD475+0.75)</f>
        <v/>
      </c>
      <c r="MF475" s="10">
        <f>IF(MD475=0,0,MD475-0.75)</f>
        <v/>
      </c>
      <c r="MG475" s="4">
        <f>((LM475*(LU475+LX475))-((LP475*(LV475+LW475))))</f>
        <v/>
      </c>
      <c r="MH475" s="9">
        <f>MG475*1.2</f>
        <v/>
      </c>
      <c r="MI475" s="10">
        <f>MG475*0.8</f>
        <v/>
      </c>
      <c r="MJ475">
        <f>IFERROR(NX475,"")</f>
        <v/>
      </c>
      <c r="MK475">
        <f>IFERROR(NY475,"")</f>
        <v/>
      </c>
      <c r="ML475">
        <f>IFERROR(NZ475,"")</f>
        <v/>
      </c>
      <c r="MM475">
        <f>IFERROR(OA475,"")</f>
        <v/>
      </c>
      <c r="MN475">
        <f>IFERROR(OB475,"")</f>
        <v/>
      </c>
      <c r="MO475">
        <f>IFERROR(OC475,"")</f>
        <v/>
      </c>
      <c r="MP475" s="1">
        <f>COUNTIFS(#REF!,LT475,#REF!,1,#REF!,"&gt;="&amp;MC475,#REF!,"&lt;="&amp;MB475,#REF!,"&lt;="&amp;ME475,#REF!,"&gt;="&amp;MF475,#REF!,"="&amp;KV475,#REF!,"="&amp;KX475)</f>
        <v/>
      </c>
      <c r="MQ475" s="1">
        <f>COUNTIFS(#REF!,LT475,#REF!,0,#REF!,"&gt;="&amp;MC475,#REF!,"&lt;="&amp;MB475,#REF!,"&lt;="&amp;ME475,#REF!,"&gt;="&amp;MF475,#REF!,"="&amp;KV475,#REF!,"="&amp;KX475)</f>
        <v/>
      </c>
      <c r="MR475" s="1">
        <f>COUNTIFS(#REF!,LT475,#REF!,1,#REF!,"&gt;="&amp;MC475,#REF!,"&lt;="&amp;MB475,#REF!,"&lt;="&amp;ME475,#REF!,"&gt;="&amp;MF475,#REF!,"="&amp;KW475,#REF!,"="&amp;KY475)</f>
        <v/>
      </c>
      <c r="MS475" s="1">
        <f>COUNTIFS(#REF!,LT475,#REF!,0,#REF!,"&gt;="&amp;MC475,#REF!,"&lt;="&amp;MB475,#REF!,"&lt;="&amp;ME475,#REF!,"&gt;="&amp;MF475,#REF!,"="&amp;KW475,#REF!,"="&amp;KY475)</f>
        <v/>
      </c>
      <c r="MT475" s="1">
        <f>COUNTIFS(#REF!,LT475,#REF!,1,#REF!,"&gt;="&amp;MI475,#REF!,"&lt;="&amp;MH475,#REF!,"&lt;="&amp;ME475,#REF!,"&gt;="&amp;MF475)</f>
        <v/>
      </c>
      <c r="MU475" s="1">
        <f>COUNTIFS(#REF!,LT475,#REF!,0,#REF!,"&gt;="&amp;MI475,#REF!,"&lt;="&amp;MH475,#REF!,"&lt;="&amp;ME475,#REF!,"&gt;="&amp;MF475)</f>
        <v/>
      </c>
      <c r="MV475" s="1">
        <f>COUNTIFS(#REF!,LT475,#REF!,1,#REF!,"&gt;="&amp;MI475,#REF!,"&lt;="&amp;MH475,#REF!,"="&amp;KZ475,#REF!,"="&amp;LA475,#REF!,"&lt;="&amp;ME475,#REF!,"&gt;="&amp;MF475)</f>
        <v/>
      </c>
      <c r="MW475" s="1">
        <f>COUNTIFS(#REF!,LT475,#REF!,0,#REF!,"&gt;="&amp;MI475,#REF!,"&lt;="&amp;MH475,#REF!,"="&amp;KZ475,#REF!,"="&amp;LA475,#REF!,"&lt;="&amp;ME475,#REF!,"&gt;="&amp;MF475)</f>
        <v/>
      </c>
      <c r="MX475" s="1">
        <f>COUNTIFS(#REF!,LT475,#REF!,1,#REF!,"&gt;="&amp;MC475,#REF!,"&lt;="&amp;MB475,#REF!,"&lt;="&amp;ME475,#REF!,"&gt;="&amp;MF475)</f>
        <v/>
      </c>
      <c r="MY475" s="1">
        <f>COUNTIFS(#REF!,LT475,#REF!,0,#REF!,"&gt;="&amp;MC475,#REF!,"&lt;="&amp;MB475,#REF!,"&lt;="&amp;ME475,#REF!,"&gt;="&amp;MF475)</f>
        <v/>
      </c>
      <c r="MZ475" s="1">
        <f>COUNTIFS(#REF!,LT475,#REF!,1,#REF!,"&lt;="&amp;ME475,#REF!,"&gt;="&amp;MF475,#REF!,"="&amp;KV475,#REF!,"="&amp;KX475)</f>
        <v/>
      </c>
      <c r="NA475" s="1">
        <f>COUNTIFS(#REF!,LT475,#REF!,0,#REF!,"&lt;="&amp;ME475,#REF!,"&gt;="&amp;MF475,#REF!,"="&amp;KV475,#REF!,"="&amp;KX475)</f>
        <v/>
      </c>
      <c r="NB475" s="1">
        <f>COUNTIFS(#REF!,LT475,#REF!,1,#REF!,"&lt;="&amp;ME475,#REF!,"&gt;="&amp;MF475,#REF!,"="&amp;KW475,#REF!,"="&amp;KY475)</f>
        <v/>
      </c>
      <c r="NC475" s="1">
        <f>COUNTIFS(#REF!,LT475,#REF!,0,#REF!,"&lt;="&amp;ME475,#REF!,"&gt;="&amp;MF475,#REF!,"="&amp;KW475,#REF!,"="&amp;KY475)</f>
        <v/>
      </c>
      <c r="ND475" s="1">
        <f>MP475+MR475+MT475+MV475+MX475+MZ475+NB475</f>
        <v/>
      </c>
      <c r="NE475" s="1">
        <f>MQ475+MS475+MU475+MW475+MY475+NA475+NC475</f>
        <v/>
      </c>
      <c r="NF475" s="1">
        <f>ND475+NE475</f>
        <v/>
      </c>
      <c r="NG475" s="33">
        <f>ND475/(ND475+NE475)</f>
        <v/>
      </c>
      <c r="NH475" s="3">
        <f>1/NG475</f>
        <v/>
      </c>
      <c r="NI475" s="1">
        <f>LH475</f>
        <v/>
      </c>
      <c r="NJ475" s="79">
        <f>((1-NG475)*(1/(NI475-1))*0.98-(NG475*1))</f>
        <v/>
      </c>
      <c r="NK475" s="34">
        <f>IF(LR475&lt;0.9,0,IF(AND(LR475&gt;1.1),0,1))</f>
        <v/>
      </c>
      <c r="NL475" s="34">
        <f>IF(LS475&lt;0.9,0,IF(AND(LS475&gt;1.1),0,1))</f>
        <v/>
      </c>
      <c r="NM475" s="32">
        <f>IF(NF475&gt;99,1,0)</f>
        <v/>
      </c>
      <c r="NN475" s="32">
        <f>IF(NJ475&gt;0.0799,1,0)</f>
        <v/>
      </c>
      <c r="NO475" s="32">
        <f>IF(NJ475&gt;NQ475,1,0)</f>
        <v/>
      </c>
      <c r="NP475" s="32">
        <f>NM475+NN475+NO475+NK475+NL475</f>
        <v/>
      </c>
      <c r="NQ475" s="79">
        <f>(((100*NG475)*(NI475-1)*0.98)-((1-NG475)*100))/100</f>
        <v/>
      </c>
      <c r="NR475" s="34">
        <f>IF(LR475&lt;0.9,0,IF(AND(LR475&gt;1.1),0,1))</f>
        <v/>
      </c>
      <c r="NS475" s="34">
        <f>IF(LS475&lt;0.9,0,IF(AND(LS475&gt;1.1),0,1))</f>
        <v/>
      </c>
      <c r="NT475" s="32">
        <f>IF(NF475&gt;99,1,0)</f>
        <v/>
      </c>
      <c r="NU475" s="32">
        <f>IF(NQ475&gt;0.0799,1,0)</f>
        <v/>
      </c>
      <c r="NV475" s="32">
        <f>IF(NQ475&gt;NJ475,1,0)</f>
        <v/>
      </c>
      <c r="NW475" s="32">
        <f>NT475+NU475+NV475+NR475+NS475</f>
        <v/>
      </c>
      <c r="NX475">
        <f>IF(NP475=5,"LayHome1-0",IF(AND(NW475=5),"BackHome1-0",""))</f>
        <v/>
      </c>
      <c r="NY475">
        <f>IF(NP475=5,KN475,IF(AND(NW475=5),KN475,""))</f>
        <v/>
      </c>
      <c r="NZ475">
        <f>IF(NP475=5,"Match Odds",IF(AND(NW475=5),"Match Odds",""))</f>
        <v/>
      </c>
      <c r="OA475">
        <f>IF(NP475=5,KP475,IF(AND(NW475=5),KP475,""))</f>
        <v/>
      </c>
      <c r="OB475">
        <f>IF(NP475=5,"MATCH_ODDS",IF(AND(NW475=5),"MATCH_ODDS",""))</f>
        <v/>
      </c>
      <c r="OC475">
        <f>IF(NP475=5,"LAY",IF(AND(NW475=5),"BACK",""))</f>
        <v/>
      </c>
    </row>
    <row r="476" ht="16.5" customHeight="1" thickBot="1" thickTop="1">
      <c r="A476" s="2" t="n"/>
      <c r="KN476" s="1">
        <f>IF(INDEX(#REF!,MATCH('HT 1-0'!D476,#REF!,0))=INDEX(#REF!,MATCH('HT 1-0'!D476,#REF!,0)),INDEX(#REF!,MATCH('HT 1-0'!D476,#REF!,0)),"ERROR")</f>
        <v/>
      </c>
      <c r="KO476" s="1">
        <f>IF(INDEX(#REF!,MATCH('HT 1-0'!E476,#REF!,0))=INDEX(#REF!,MATCH('HT 1-0'!E476,#REF!,0)),INDEX(#REF!,MATCH('HT 1-0'!E476,#REF!,0)),"ERROR")</f>
        <v/>
      </c>
      <c r="KP476" s="1">
        <f>KN476&amp;" v "&amp;KO476</f>
        <v/>
      </c>
      <c r="KQ476">
        <f>B476&amp;"_"&amp;C476</f>
        <v/>
      </c>
      <c r="KR476" s="1">
        <f>IF((HW476/KK476)&lt;0.335,"G",IF((HW476/KK476)&gt;0.67,"R","A"))</f>
        <v/>
      </c>
      <c r="KS476" s="1">
        <f>IF((HX476/KK476)&lt;0.335,"G",IF((HX476/KK476)&gt;0.67,"R","A"))</f>
        <v/>
      </c>
      <c r="KT476" s="1">
        <f>IF((IH476/KK476)&lt;0.335,"G",IF((IH476/KK476)&gt;0.67,"R","A"))</f>
        <v/>
      </c>
      <c r="KU476" s="1">
        <f>IF((II476/KK476)&lt;0.335,"G",IF((II476/KK476)&gt;0.67,"R","A"))</f>
        <v/>
      </c>
      <c r="KV476" s="1">
        <f>IF((HZ476/KK476)&lt;0.335,"G",IF((HZ476/KK476)&gt;0.67,"R","A"))</f>
        <v/>
      </c>
      <c r="KW476" s="1">
        <f>IF((HY476/KK476)&lt;0.335,"G",IF((HY476/KK476)&gt;0.67,"R","A"))</f>
        <v/>
      </c>
      <c r="KX476" s="1">
        <f>IF((IK476/KK476)&lt;0.335,"G",IF((IK476/KK476)&gt;0.67,"R","A"))</f>
        <v/>
      </c>
      <c r="KY476" s="1">
        <f>IF((IJ476/KK476)&lt;0.335,"G",IF((IJ476/KK476)&gt;0.67,"R","A"))</f>
        <v/>
      </c>
      <c r="KZ476" s="1">
        <f>IF((HQ476/KK476)&lt;0.335,"G",IF((HQ476/KK476)&gt;0.67,"R","A"))</f>
        <v/>
      </c>
      <c r="LA476" s="1">
        <f>IF((IB476/KK476)&lt;0.335,"G",IF((IB476/KK476)&gt;0.67,"R","A"))</f>
        <v/>
      </c>
      <c r="LB476">
        <f>IF(LQ476="1-0",INDEX(Scrape!#REF!,MATCH('HT 1-0'!KP476,Scrape!$B:$B,0)),"")</f>
        <v/>
      </c>
      <c r="LC476">
        <f>IF(LQ476="1-0",INDEX(Scrape!$A:$A,MATCH('HT 1-0'!KP476,Scrape!$B:$B,0)),"")</f>
        <v/>
      </c>
      <c r="LD476">
        <f>IF(LQ476="1-0",INDEX(Scrape!$B:$B,MATCH('HT 1-0'!KP476,Scrape!$B:$B,0)),"")</f>
        <v/>
      </c>
      <c r="LE476">
        <f>IF(LQ476="1-0",INDEX(Scrape!$C:$C,MATCH('HT 1-0'!KP476,Scrape!$B:$B,0)),"")</f>
        <v/>
      </c>
      <c r="LF476">
        <f>IF(LQ476="1-0",INDEX(Scrape!$D:$D,MATCH('HT 1-0'!KP476,Scrape!$B:$B,0)),"")</f>
        <v/>
      </c>
      <c r="LG476">
        <f>IF(LQ476="1-0",INDEX(Scrape!$E:$E,MATCH('HT 1-0'!KP476,Scrape!$B:$B,0)),"")</f>
        <v/>
      </c>
      <c r="LH476">
        <f>IF(LQ476="1-0",INDEX(Scrape!$F:$F,MATCH('HT 1-0'!KP476,Scrape!$B:$B,0)),"")</f>
        <v/>
      </c>
      <c r="LI476">
        <f>IF(LQ476="1-0",INDEX(Scrape!$G:$G,MATCH('HT 1-0'!KP476,Scrape!$B:$B,0)),"")</f>
        <v/>
      </c>
      <c r="LJ476">
        <f>IF(LQ476="1-0",INDEX(Scrape!$H:$H,MATCH('HT 1-0'!KP476,Scrape!$B:$B,0)),"")</f>
        <v/>
      </c>
      <c r="LK476">
        <f>IF(LQ476="1-0",INDEX(Scrape!$I:$I,MATCH('HT 1-0'!KP476,Scrape!$B:$B,0)),"")</f>
        <v/>
      </c>
      <c r="LL476">
        <f>IF(LQ476="1-0",INDEX(Scrape!$J:$J,MATCH('HT 1-0'!KP476,Scrape!$B:$B,0)),"")</f>
        <v/>
      </c>
      <c r="LM476">
        <f>IF(LQ476="1-0",INDEX(Scrape!$K:$K,MATCH('HT 1-0'!KP476,Scrape!$B:$B,0)),"")</f>
        <v/>
      </c>
      <c r="LN476">
        <f>IF(LQ476="1-0",INDEX(Scrape!$L:$L,MATCH('HT 1-0'!KP476,Scrape!$B:$B,0)),"")</f>
        <v/>
      </c>
      <c r="LO476">
        <f>IF(LQ476="1-0",INDEX(Scrape!$M:$M,MATCH('HT 1-0'!KP476,Scrape!$B:$B,0)),"")</f>
        <v/>
      </c>
      <c r="LP476">
        <f>IF(LQ476="1-0",INDEX(Scrape!$N:$N,MATCH('HT 1-0'!KP476,Scrape!$B:$B,0)),"")</f>
        <v/>
      </c>
      <c r="LQ476">
        <f>INDEX(Scrape!$O:$O,MATCH('HT 1-0'!KP476,Scrape!$B:$B,0))</f>
        <v/>
      </c>
      <c r="LR476">
        <f>(1/LJ476)+(1/LI476)+(1/LH476)</f>
        <v/>
      </c>
      <c r="LS476">
        <f>(1/LG476)+(1/LF476)+(1/LE476)</f>
        <v/>
      </c>
      <c r="LT476" s="8">
        <f>IF(INDEX(#REF!,MATCH(KQ476,#REF!,0))=INDEX(#REF!,MATCH(KQ476,#REF!,0)),INDEX(#REF!,MATCH(KQ476,#REF!,0)),"ERROR")</f>
        <v/>
      </c>
      <c r="LU476" s="4">
        <f>IF(KR476="G",2,IF(KR476="R",0.5,IF(KR476="A",1)))</f>
        <v/>
      </c>
      <c r="LV476" s="4">
        <f>IF(KS476="G",0.5,IF(KS476="R",2,IF(KS476="A",1)))</f>
        <v/>
      </c>
      <c r="LW476" s="4">
        <f>IF(KT476="G",2,IF(KT476="R",0.5,IF(KT476="A",1)))</f>
        <v/>
      </c>
      <c r="LX476" s="4">
        <f>IF(KU476="G",0.5,IF(KU476="R",2,IF(KU476="A",1)))</f>
        <v/>
      </c>
      <c r="LY476" s="7">
        <f>(LK476*(LU476+LX476)+(LL476*(LU476+LX476)))</f>
        <v/>
      </c>
      <c r="LZ476" s="7">
        <f>(LN476*(LV476+LW476)+(LO476*(LV476+LW476)))</f>
        <v/>
      </c>
      <c r="MA476" s="11">
        <f>LY476-LZ476</f>
        <v/>
      </c>
      <c r="MB476" s="5">
        <f>MA476+2</f>
        <v/>
      </c>
      <c r="MC476" s="6">
        <f>MA476-2</f>
        <v/>
      </c>
      <c r="MD476" s="4">
        <f>LE476</f>
        <v/>
      </c>
      <c r="ME476" s="9">
        <f>IF(MD476=0,1000,MD476+0.75)</f>
        <v/>
      </c>
      <c r="MF476" s="10">
        <f>IF(MD476=0,0,MD476-0.75)</f>
        <v/>
      </c>
      <c r="MG476" s="4">
        <f>((LM476*(LU476+LX476))-((LP476*(LV476+LW476))))</f>
        <v/>
      </c>
      <c r="MH476" s="9">
        <f>MG476*1.2</f>
        <v/>
      </c>
      <c r="MI476" s="10">
        <f>MG476*0.8</f>
        <v/>
      </c>
      <c r="MJ476">
        <f>IFERROR(NX476,"")</f>
        <v/>
      </c>
      <c r="MK476">
        <f>IFERROR(NY476,"")</f>
        <v/>
      </c>
      <c r="ML476">
        <f>IFERROR(NZ476,"")</f>
        <v/>
      </c>
      <c r="MM476">
        <f>IFERROR(OA476,"")</f>
        <v/>
      </c>
      <c r="MN476">
        <f>IFERROR(OB476,"")</f>
        <v/>
      </c>
      <c r="MO476">
        <f>IFERROR(OC476,"")</f>
        <v/>
      </c>
      <c r="MP476" s="1">
        <f>COUNTIFS(#REF!,LT476,#REF!,1,#REF!,"&gt;="&amp;MC476,#REF!,"&lt;="&amp;MB476,#REF!,"&lt;="&amp;ME476,#REF!,"&gt;="&amp;MF476,#REF!,"="&amp;KV476,#REF!,"="&amp;KX476)</f>
        <v/>
      </c>
      <c r="MQ476" s="1">
        <f>COUNTIFS(#REF!,LT476,#REF!,0,#REF!,"&gt;="&amp;MC476,#REF!,"&lt;="&amp;MB476,#REF!,"&lt;="&amp;ME476,#REF!,"&gt;="&amp;MF476,#REF!,"="&amp;KV476,#REF!,"="&amp;KX476)</f>
        <v/>
      </c>
      <c r="MR476" s="1">
        <f>COUNTIFS(#REF!,LT476,#REF!,1,#REF!,"&gt;="&amp;MC476,#REF!,"&lt;="&amp;MB476,#REF!,"&lt;="&amp;ME476,#REF!,"&gt;="&amp;MF476,#REF!,"="&amp;KW476,#REF!,"="&amp;KY476)</f>
        <v/>
      </c>
      <c r="MS476" s="1">
        <f>COUNTIFS(#REF!,LT476,#REF!,0,#REF!,"&gt;="&amp;MC476,#REF!,"&lt;="&amp;MB476,#REF!,"&lt;="&amp;ME476,#REF!,"&gt;="&amp;MF476,#REF!,"="&amp;KW476,#REF!,"="&amp;KY476)</f>
        <v/>
      </c>
      <c r="MT476" s="1">
        <f>COUNTIFS(#REF!,LT476,#REF!,1,#REF!,"&gt;="&amp;MI476,#REF!,"&lt;="&amp;MH476,#REF!,"&lt;="&amp;ME476,#REF!,"&gt;="&amp;MF476)</f>
        <v/>
      </c>
      <c r="MU476" s="1">
        <f>COUNTIFS(#REF!,LT476,#REF!,0,#REF!,"&gt;="&amp;MI476,#REF!,"&lt;="&amp;MH476,#REF!,"&lt;="&amp;ME476,#REF!,"&gt;="&amp;MF476)</f>
        <v/>
      </c>
      <c r="MV476" s="1">
        <f>COUNTIFS(#REF!,LT476,#REF!,1,#REF!,"&gt;="&amp;MI476,#REF!,"&lt;="&amp;MH476,#REF!,"="&amp;KZ476,#REF!,"="&amp;LA476,#REF!,"&lt;="&amp;ME476,#REF!,"&gt;="&amp;MF476)</f>
        <v/>
      </c>
      <c r="MW476" s="1">
        <f>COUNTIFS(#REF!,LT476,#REF!,0,#REF!,"&gt;="&amp;MI476,#REF!,"&lt;="&amp;MH476,#REF!,"="&amp;KZ476,#REF!,"="&amp;LA476,#REF!,"&lt;="&amp;ME476,#REF!,"&gt;="&amp;MF476)</f>
        <v/>
      </c>
      <c r="MX476" s="1">
        <f>COUNTIFS(#REF!,LT476,#REF!,1,#REF!,"&gt;="&amp;MC476,#REF!,"&lt;="&amp;MB476,#REF!,"&lt;="&amp;ME476,#REF!,"&gt;="&amp;MF476)</f>
        <v/>
      </c>
      <c r="MY476" s="1">
        <f>COUNTIFS(#REF!,LT476,#REF!,0,#REF!,"&gt;="&amp;MC476,#REF!,"&lt;="&amp;MB476,#REF!,"&lt;="&amp;ME476,#REF!,"&gt;="&amp;MF476)</f>
        <v/>
      </c>
      <c r="MZ476" s="1">
        <f>COUNTIFS(#REF!,LT476,#REF!,1,#REF!,"&lt;="&amp;ME476,#REF!,"&gt;="&amp;MF476,#REF!,"="&amp;KV476,#REF!,"="&amp;KX476)</f>
        <v/>
      </c>
      <c r="NA476" s="1">
        <f>COUNTIFS(#REF!,LT476,#REF!,0,#REF!,"&lt;="&amp;ME476,#REF!,"&gt;="&amp;MF476,#REF!,"="&amp;KV476,#REF!,"="&amp;KX476)</f>
        <v/>
      </c>
      <c r="NB476" s="1">
        <f>COUNTIFS(#REF!,LT476,#REF!,1,#REF!,"&lt;="&amp;ME476,#REF!,"&gt;="&amp;MF476,#REF!,"="&amp;KW476,#REF!,"="&amp;KY476)</f>
        <v/>
      </c>
      <c r="NC476" s="1">
        <f>COUNTIFS(#REF!,LT476,#REF!,0,#REF!,"&lt;="&amp;ME476,#REF!,"&gt;="&amp;MF476,#REF!,"="&amp;KW476,#REF!,"="&amp;KY476)</f>
        <v/>
      </c>
      <c r="ND476" s="1">
        <f>MP476+MR476+MT476+MV476+MX476+MZ476+NB476</f>
        <v/>
      </c>
      <c r="NE476" s="1">
        <f>MQ476+MS476+MU476+MW476+MY476+NA476+NC476</f>
        <v/>
      </c>
      <c r="NF476" s="1">
        <f>ND476+NE476</f>
        <v/>
      </c>
      <c r="NG476" s="33">
        <f>ND476/(ND476+NE476)</f>
        <v/>
      </c>
      <c r="NH476" s="3">
        <f>1/NG476</f>
        <v/>
      </c>
      <c r="NI476" s="1">
        <f>LH476</f>
        <v/>
      </c>
      <c r="NJ476" s="79">
        <f>((1-NG476)*(1/(NI476-1))*0.98-(NG476*1))</f>
        <v/>
      </c>
      <c r="NK476" s="34">
        <f>IF(LR476&lt;0.9,0,IF(AND(LR476&gt;1.1),0,1))</f>
        <v/>
      </c>
      <c r="NL476" s="34">
        <f>IF(LS476&lt;0.9,0,IF(AND(LS476&gt;1.1),0,1))</f>
        <v/>
      </c>
      <c r="NM476" s="32">
        <f>IF(NF476&gt;99,1,0)</f>
        <v/>
      </c>
      <c r="NN476" s="32">
        <f>IF(NJ476&gt;0.0799,1,0)</f>
        <v/>
      </c>
      <c r="NO476" s="32">
        <f>IF(NJ476&gt;NQ476,1,0)</f>
        <v/>
      </c>
      <c r="NP476" s="32">
        <f>NM476+NN476+NO476+NK476+NL476</f>
        <v/>
      </c>
      <c r="NQ476" s="79">
        <f>(((100*NG476)*(NI476-1)*0.98)-((1-NG476)*100))/100</f>
        <v/>
      </c>
      <c r="NR476" s="34">
        <f>IF(LR476&lt;0.9,0,IF(AND(LR476&gt;1.1),0,1))</f>
        <v/>
      </c>
      <c r="NS476" s="34">
        <f>IF(LS476&lt;0.9,0,IF(AND(LS476&gt;1.1),0,1))</f>
        <v/>
      </c>
      <c r="NT476" s="32">
        <f>IF(NF476&gt;99,1,0)</f>
        <v/>
      </c>
      <c r="NU476" s="32">
        <f>IF(NQ476&gt;0.0799,1,0)</f>
        <v/>
      </c>
      <c r="NV476" s="32">
        <f>IF(NQ476&gt;NJ476,1,0)</f>
        <v/>
      </c>
      <c r="NW476" s="32">
        <f>NT476+NU476+NV476+NR476+NS476</f>
        <v/>
      </c>
      <c r="NX476">
        <f>IF(NP476=5,"LayHome1-0",IF(AND(NW476=5),"BackHome1-0",""))</f>
        <v/>
      </c>
      <c r="NY476">
        <f>IF(NP476=5,KN476,IF(AND(NW476=5),KN476,""))</f>
        <v/>
      </c>
      <c r="NZ476">
        <f>IF(NP476=5,"Match Odds",IF(AND(NW476=5),"Match Odds",""))</f>
        <v/>
      </c>
      <c r="OA476">
        <f>IF(NP476=5,KP476,IF(AND(NW476=5),KP476,""))</f>
        <v/>
      </c>
      <c r="OB476">
        <f>IF(NP476=5,"MATCH_ODDS",IF(AND(NW476=5),"MATCH_ODDS",""))</f>
        <v/>
      </c>
      <c r="OC476">
        <f>IF(NP476=5,"LAY",IF(AND(NW476=5),"BACK",""))</f>
        <v/>
      </c>
    </row>
    <row r="477" ht="16.5" customHeight="1" thickBot="1" thickTop="1">
      <c r="A477" s="2" t="n"/>
      <c r="KN477" s="1">
        <f>IF(INDEX(#REF!,MATCH('HT 1-0'!D477,#REF!,0))=INDEX(#REF!,MATCH('HT 1-0'!D477,#REF!,0)),INDEX(#REF!,MATCH('HT 1-0'!D477,#REF!,0)),"ERROR")</f>
        <v/>
      </c>
      <c r="KO477" s="1">
        <f>IF(INDEX(#REF!,MATCH('HT 1-0'!E477,#REF!,0))=INDEX(#REF!,MATCH('HT 1-0'!E477,#REF!,0)),INDEX(#REF!,MATCH('HT 1-0'!E477,#REF!,0)),"ERROR")</f>
        <v/>
      </c>
      <c r="KP477" s="1">
        <f>KN477&amp;" v "&amp;KO477</f>
        <v/>
      </c>
      <c r="KQ477">
        <f>B477&amp;"_"&amp;C477</f>
        <v/>
      </c>
      <c r="KR477" s="1">
        <f>IF((HW477/KK477)&lt;0.335,"G",IF((HW477/KK477)&gt;0.67,"R","A"))</f>
        <v/>
      </c>
      <c r="KS477" s="1">
        <f>IF((HX477/KK477)&lt;0.335,"G",IF((HX477/KK477)&gt;0.67,"R","A"))</f>
        <v/>
      </c>
      <c r="KT477" s="1">
        <f>IF((IH477/KK477)&lt;0.335,"G",IF((IH477/KK477)&gt;0.67,"R","A"))</f>
        <v/>
      </c>
      <c r="KU477" s="1">
        <f>IF((II477/KK477)&lt;0.335,"G",IF((II477/KK477)&gt;0.67,"R","A"))</f>
        <v/>
      </c>
      <c r="KV477" s="1">
        <f>IF((HZ477/KK477)&lt;0.335,"G",IF((HZ477/KK477)&gt;0.67,"R","A"))</f>
        <v/>
      </c>
      <c r="KW477" s="1">
        <f>IF((HY477/KK477)&lt;0.335,"G",IF((HY477/KK477)&gt;0.67,"R","A"))</f>
        <v/>
      </c>
      <c r="KX477" s="1">
        <f>IF((IK477/KK477)&lt;0.335,"G",IF((IK477/KK477)&gt;0.67,"R","A"))</f>
        <v/>
      </c>
      <c r="KY477" s="1">
        <f>IF((IJ477/KK477)&lt;0.335,"G",IF((IJ477/KK477)&gt;0.67,"R","A"))</f>
        <v/>
      </c>
      <c r="KZ477" s="1">
        <f>IF((HQ477/KK477)&lt;0.335,"G",IF((HQ477/KK477)&gt;0.67,"R","A"))</f>
        <v/>
      </c>
      <c r="LA477" s="1">
        <f>IF((IB477/KK477)&lt;0.335,"G",IF((IB477/KK477)&gt;0.67,"R","A"))</f>
        <v/>
      </c>
      <c r="LB477">
        <f>IF(LQ477="1-0",INDEX(Scrape!#REF!,MATCH('HT 1-0'!KP477,Scrape!$B:$B,0)),"")</f>
        <v/>
      </c>
      <c r="LC477">
        <f>IF(LQ477="1-0",INDEX(Scrape!$A:$A,MATCH('HT 1-0'!KP477,Scrape!$B:$B,0)),"")</f>
        <v/>
      </c>
      <c r="LD477">
        <f>IF(LQ477="1-0",INDEX(Scrape!$B:$B,MATCH('HT 1-0'!KP477,Scrape!$B:$B,0)),"")</f>
        <v/>
      </c>
      <c r="LE477">
        <f>IF(LQ477="1-0",INDEX(Scrape!$C:$C,MATCH('HT 1-0'!KP477,Scrape!$B:$B,0)),"")</f>
        <v/>
      </c>
      <c r="LF477">
        <f>IF(LQ477="1-0",INDEX(Scrape!$D:$D,MATCH('HT 1-0'!KP477,Scrape!$B:$B,0)),"")</f>
        <v/>
      </c>
      <c r="LG477">
        <f>IF(LQ477="1-0",INDEX(Scrape!$E:$E,MATCH('HT 1-0'!KP477,Scrape!$B:$B,0)),"")</f>
        <v/>
      </c>
      <c r="LH477">
        <f>IF(LQ477="1-0",INDEX(Scrape!$F:$F,MATCH('HT 1-0'!KP477,Scrape!$B:$B,0)),"")</f>
        <v/>
      </c>
      <c r="LI477">
        <f>IF(LQ477="1-0",INDEX(Scrape!$G:$G,MATCH('HT 1-0'!KP477,Scrape!$B:$B,0)),"")</f>
        <v/>
      </c>
      <c r="LJ477">
        <f>IF(LQ477="1-0",INDEX(Scrape!$H:$H,MATCH('HT 1-0'!KP477,Scrape!$B:$B,0)),"")</f>
        <v/>
      </c>
      <c r="LK477">
        <f>IF(LQ477="1-0",INDEX(Scrape!$I:$I,MATCH('HT 1-0'!KP477,Scrape!$B:$B,0)),"")</f>
        <v/>
      </c>
      <c r="LL477">
        <f>IF(LQ477="1-0",INDEX(Scrape!$J:$J,MATCH('HT 1-0'!KP477,Scrape!$B:$B,0)),"")</f>
        <v/>
      </c>
      <c r="LM477">
        <f>IF(LQ477="1-0",INDEX(Scrape!$K:$K,MATCH('HT 1-0'!KP477,Scrape!$B:$B,0)),"")</f>
        <v/>
      </c>
      <c r="LN477">
        <f>IF(LQ477="1-0",INDEX(Scrape!$L:$L,MATCH('HT 1-0'!KP477,Scrape!$B:$B,0)),"")</f>
        <v/>
      </c>
      <c r="LO477">
        <f>IF(LQ477="1-0",INDEX(Scrape!$M:$M,MATCH('HT 1-0'!KP477,Scrape!$B:$B,0)),"")</f>
        <v/>
      </c>
      <c r="LP477">
        <f>IF(LQ477="1-0",INDEX(Scrape!$N:$N,MATCH('HT 1-0'!KP477,Scrape!$B:$B,0)),"")</f>
        <v/>
      </c>
      <c r="LQ477">
        <f>INDEX(Scrape!$O:$O,MATCH('HT 1-0'!KP477,Scrape!$B:$B,0))</f>
        <v/>
      </c>
      <c r="LR477">
        <f>(1/LJ477)+(1/LI477)+(1/LH477)</f>
        <v/>
      </c>
      <c r="LS477">
        <f>(1/LG477)+(1/LF477)+(1/LE477)</f>
        <v/>
      </c>
      <c r="LT477" s="8">
        <f>IF(INDEX(#REF!,MATCH(KQ477,#REF!,0))=INDEX(#REF!,MATCH(KQ477,#REF!,0)),INDEX(#REF!,MATCH(KQ477,#REF!,0)),"ERROR")</f>
        <v/>
      </c>
      <c r="LU477" s="4">
        <f>IF(KR477="G",2,IF(KR477="R",0.5,IF(KR477="A",1)))</f>
        <v/>
      </c>
      <c r="LV477" s="4">
        <f>IF(KS477="G",0.5,IF(KS477="R",2,IF(KS477="A",1)))</f>
        <v/>
      </c>
      <c r="LW477" s="4">
        <f>IF(KT477="G",2,IF(KT477="R",0.5,IF(KT477="A",1)))</f>
        <v/>
      </c>
      <c r="LX477" s="4">
        <f>IF(KU477="G",0.5,IF(KU477="R",2,IF(KU477="A",1)))</f>
        <v/>
      </c>
      <c r="LY477" s="7">
        <f>(LK477*(LU477+LX477)+(LL477*(LU477+LX477)))</f>
        <v/>
      </c>
      <c r="LZ477" s="7">
        <f>(LN477*(LV477+LW477)+(LO477*(LV477+LW477)))</f>
        <v/>
      </c>
      <c r="MA477" s="11">
        <f>LY477-LZ477</f>
        <v/>
      </c>
      <c r="MB477" s="5">
        <f>MA477+2</f>
        <v/>
      </c>
      <c r="MC477" s="6">
        <f>MA477-2</f>
        <v/>
      </c>
      <c r="MD477" s="4">
        <f>LE477</f>
        <v/>
      </c>
      <c r="ME477" s="9">
        <f>IF(MD477=0,1000,MD477+0.75)</f>
        <v/>
      </c>
      <c r="MF477" s="10">
        <f>IF(MD477=0,0,MD477-0.75)</f>
        <v/>
      </c>
      <c r="MG477" s="4">
        <f>((LM477*(LU477+LX477))-((LP477*(LV477+LW477))))</f>
        <v/>
      </c>
      <c r="MH477" s="9">
        <f>MG477*1.2</f>
        <v/>
      </c>
      <c r="MI477" s="10">
        <f>MG477*0.8</f>
        <v/>
      </c>
      <c r="MJ477">
        <f>IFERROR(NX477,"")</f>
        <v/>
      </c>
      <c r="MK477">
        <f>IFERROR(NY477,"")</f>
        <v/>
      </c>
      <c r="ML477">
        <f>IFERROR(NZ477,"")</f>
        <v/>
      </c>
      <c r="MM477">
        <f>IFERROR(OA477,"")</f>
        <v/>
      </c>
      <c r="MN477">
        <f>IFERROR(OB477,"")</f>
        <v/>
      </c>
      <c r="MO477">
        <f>IFERROR(OC477,"")</f>
        <v/>
      </c>
      <c r="MP477" s="1">
        <f>COUNTIFS(#REF!,LT477,#REF!,1,#REF!,"&gt;="&amp;MC477,#REF!,"&lt;="&amp;MB477,#REF!,"&lt;="&amp;ME477,#REF!,"&gt;="&amp;MF477,#REF!,"="&amp;KV477,#REF!,"="&amp;KX477)</f>
        <v/>
      </c>
      <c r="MQ477" s="1">
        <f>COUNTIFS(#REF!,LT477,#REF!,0,#REF!,"&gt;="&amp;MC477,#REF!,"&lt;="&amp;MB477,#REF!,"&lt;="&amp;ME477,#REF!,"&gt;="&amp;MF477,#REF!,"="&amp;KV477,#REF!,"="&amp;KX477)</f>
        <v/>
      </c>
      <c r="MR477" s="1">
        <f>COUNTIFS(#REF!,LT477,#REF!,1,#REF!,"&gt;="&amp;MC477,#REF!,"&lt;="&amp;MB477,#REF!,"&lt;="&amp;ME477,#REF!,"&gt;="&amp;MF477,#REF!,"="&amp;KW477,#REF!,"="&amp;KY477)</f>
        <v/>
      </c>
      <c r="MS477" s="1">
        <f>COUNTIFS(#REF!,LT477,#REF!,0,#REF!,"&gt;="&amp;MC477,#REF!,"&lt;="&amp;MB477,#REF!,"&lt;="&amp;ME477,#REF!,"&gt;="&amp;MF477,#REF!,"="&amp;KW477,#REF!,"="&amp;KY477)</f>
        <v/>
      </c>
      <c r="MT477" s="1">
        <f>COUNTIFS(#REF!,LT477,#REF!,1,#REF!,"&gt;="&amp;MI477,#REF!,"&lt;="&amp;MH477,#REF!,"&lt;="&amp;ME477,#REF!,"&gt;="&amp;MF477)</f>
        <v/>
      </c>
      <c r="MU477" s="1">
        <f>COUNTIFS(#REF!,LT477,#REF!,0,#REF!,"&gt;="&amp;MI477,#REF!,"&lt;="&amp;MH477,#REF!,"&lt;="&amp;ME477,#REF!,"&gt;="&amp;MF477)</f>
        <v/>
      </c>
      <c r="MV477" s="1">
        <f>COUNTIFS(#REF!,LT477,#REF!,1,#REF!,"&gt;="&amp;MI477,#REF!,"&lt;="&amp;MH477,#REF!,"="&amp;KZ477,#REF!,"="&amp;LA477,#REF!,"&lt;="&amp;ME477,#REF!,"&gt;="&amp;MF477)</f>
        <v/>
      </c>
      <c r="MW477" s="1">
        <f>COUNTIFS(#REF!,LT477,#REF!,0,#REF!,"&gt;="&amp;MI477,#REF!,"&lt;="&amp;MH477,#REF!,"="&amp;KZ477,#REF!,"="&amp;LA477,#REF!,"&lt;="&amp;ME477,#REF!,"&gt;="&amp;MF477)</f>
        <v/>
      </c>
      <c r="MX477" s="1">
        <f>COUNTIFS(#REF!,LT477,#REF!,1,#REF!,"&gt;="&amp;MC477,#REF!,"&lt;="&amp;MB477,#REF!,"&lt;="&amp;ME477,#REF!,"&gt;="&amp;MF477)</f>
        <v/>
      </c>
      <c r="MY477" s="1">
        <f>COUNTIFS(#REF!,LT477,#REF!,0,#REF!,"&gt;="&amp;MC477,#REF!,"&lt;="&amp;MB477,#REF!,"&lt;="&amp;ME477,#REF!,"&gt;="&amp;MF477)</f>
        <v/>
      </c>
      <c r="MZ477" s="1">
        <f>COUNTIFS(#REF!,LT477,#REF!,1,#REF!,"&lt;="&amp;ME477,#REF!,"&gt;="&amp;MF477,#REF!,"="&amp;KV477,#REF!,"="&amp;KX477)</f>
        <v/>
      </c>
      <c r="NA477" s="1">
        <f>COUNTIFS(#REF!,LT477,#REF!,0,#REF!,"&lt;="&amp;ME477,#REF!,"&gt;="&amp;MF477,#REF!,"="&amp;KV477,#REF!,"="&amp;KX477)</f>
        <v/>
      </c>
      <c r="NB477" s="1">
        <f>COUNTIFS(#REF!,LT477,#REF!,1,#REF!,"&lt;="&amp;ME477,#REF!,"&gt;="&amp;MF477,#REF!,"="&amp;KW477,#REF!,"="&amp;KY477)</f>
        <v/>
      </c>
      <c r="NC477" s="1">
        <f>COUNTIFS(#REF!,LT477,#REF!,0,#REF!,"&lt;="&amp;ME477,#REF!,"&gt;="&amp;MF477,#REF!,"="&amp;KW477,#REF!,"="&amp;KY477)</f>
        <v/>
      </c>
      <c r="ND477" s="1">
        <f>MP477+MR477+MT477+MV477+MX477+MZ477+NB477</f>
        <v/>
      </c>
      <c r="NE477" s="1">
        <f>MQ477+MS477+MU477+MW477+MY477+NA477+NC477</f>
        <v/>
      </c>
      <c r="NF477" s="1">
        <f>ND477+NE477</f>
        <v/>
      </c>
      <c r="NG477" s="33">
        <f>ND477/(ND477+NE477)</f>
        <v/>
      </c>
      <c r="NH477" s="3">
        <f>1/NG477</f>
        <v/>
      </c>
      <c r="NI477" s="1">
        <f>LH477</f>
        <v/>
      </c>
      <c r="NJ477" s="79">
        <f>((1-NG477)*(1/(NI477-1))*0.98-(NG477*1))</f>
        <v/>
      </c>
      <c r="NK477" s="34">
        <f>IF(LR477&lt;0.9,0,IF(AND(LR477&gt;1.1),0,1))</f>
        <v/>
      </c>
      <c r="NL477" s="34">
        <f>IF(LS477&lt;0.9,0,IF(AND(LS477&gt;1.1),0,1))</f>
        <v/>
      </c>
      <c r="NM477" s="32">
        <f>IF(NF477&gt;99,1,0)</f>
        <v/>
      </c>
      <c r="NN477" s="32">
        <f>IF(NJ477&gt;0.0799,1,0)</f>
        <v/>
      </c>
      <c r="NO477" s="32">
        <f>IF(NJ477&gt;NQ477,1,0)</f>
        <v/>
      </c>
      <c r="NP477" s="32">
        <f>NM477+NN477+NO477+NK477+NL477</f>
        <v/>
      </c>
      <c r="NQ477" s="79">
        <f>(((100*NG477)*(NI477-1)*0.98)-((1-NG477)*100))/100</f>
        <v/>
      </c>
      <c r="NR477" s="34">
        <f>IF(LR477&lt;0.9,0,IF(AND(LR477&gt;1.1),0,1))</f>
        <v/>
      </c>
      <c r="NS477" s="34">
        <f>IF(LS477&lt;0.9,0,IF(AND(LS477&gt;1.1),0,1))</f>
        <v/>
      </c>
      <c r="NT477" s="32">
        <f>IF(NF477&gt;99,1,0)</f>
        <v/>
      </c>
      <c r="NU477" s="32">
        <f>IF(NQ477&gt;0.0799,1,0)</f>
        <v/>
      </c>
      <c r="NV477" s="32">
        <f>IF(NQ477&gt;NJ477,1,0)</f>
        <v/>
      </c>
      <c r="NW477" s="32">
        <f>NT477+NU477+NV477+NR477+NS477</f>
        <v/>
      </c>
      <c r="NX477">
        <f>IF(NP477=5,"LayHome1-0",IF(AND(NW477=5),"BackHome1-0",""))</f>
        <v/>
      </c>
      <c r="NY477">
        <f>IF(NP477=5,KN477,IF(AND(NW477=5),KN477,""))</f>
        <v/>
      </c>
      <c r="NZ477">
        <f>IF(NP477=5,"Match Odds",IF(AND(NW477=5),"Match Odds",""))</f>
        <v/>
      </c>
      <c r="OA477">
        <f>IF(NP477=5,KP477,IF(AND(NW477=5),KP477,""))</f>
        <v/>
      </c>
      <c r="OB477">
        <f>IF(NP477=5,"MATCH_ODDS",IF(AND(NW477=5),"MATCH_ODDS",""))</f>
        <v/>
      </c>
      <c r="OC477">
        <f>IF(NP477=5,"LAY",IF(AND(NW477=5),"BACK",""))</f>
        <v/>
      </c>
    </row>
    <row r="478" ht="16.5" customHeight="1" thickBot="1" thickTop="1">
      <c r="A478" s="2" t="n"/>
      <c r="KN478" s="1">
        <f>IF(INDEX(#REF!,MATCH('HT 1-0'!D478,#REF!,0))=INDEX(#REF!,MATCH('HT 1-0'!D478,#REF!,0)),INDEX(#REF!,MATCH('HT 1-0'!D478,#REF!,0)),"ERROR")</f>
        <v/>
      </c>
      <c r="KO478" s="1">
        <f>IF(INDEX(#REF!,MATCH('HT 1-0'!E478,#REF!,0))=INDEX(#REF!,MATCH('HT 1-0'!E478,#REF!,0)),INDEX(#REF!,MATCH('HT 1-0'!E478,#REF!,0)),"ERROR")</f>
        <v/>
      </c>
      <c r="KP478" s="1">
        <f>KN478&amp;" v "&amp;KO478</f>
        <v/>
      </c>
      <c r="KQ478">
        <f>B478&amp;"_"&amp;C478</f>
        <v/>
      </c>
      <c r="KR478" s="1">
        <f>IF((HW478/KK478)&lt;0.335,"G",IF((HW478/KK478)&gt;0.67,"R","A"))</f>
        <v/>
      </c>
      <c r="KS478" s="1">
        <f>IF((HX478/KK478)&lt;0.335,"G",IF((HX478/KK478)&gt;0.67,"R","A"))</f>
        <v/>
      </c>
      <c r="KT478" s="1">
        <f>IF((IH478/KK478)&lt;0.335,"G",IF((IH478/KK478)&gt;0.67,"R","A"))</f>
        <v/>
      </c>
      <c r="KU478" s="1">
        <f>IF((II478/KK478)&lt;0.335,"G",IF((II478/KK478)&gt;0.67,"R","A"))</f>
        <v/>
      </c>
      <c r="KV478" s="1">
        <f>IF((HZ478/KK478)&lt;0.335,"G",IF((HZ478/KK478)&gt;0.67,"R","A"))</f>
        <v/>
      </c>
      <c r="KW478" s="1">
        <f>IF((HY478/KK478)&lt;0.335,"G",IF((HY478/KK478)&gt;0.67,"R","A"))</f>
        <v/>
      </c>
      <c r="KX478" s="1">
        <f>IF((IK478/KK478)&lt;0.335,"G",IF((IK478/KK478)&gt;0.67,"R","A"))</f>
        <v/>
      </c>
      <c r="KY478" s="1">
        <f>IF((IJ478/KK478)&lt;0.335,"G",IF((IJ478/KK478)&gt;0.67,"R","A"))</f>
        <v/>
      </c>
      <c r="KZ478" s="1">
        <f>IF((HQ478/KK478)&lt;0.335,"G",IF((HQ478/KK478)&gt;0.67,"R","A"))</f>
        <v/>
      </c>
      <c r="LA478" s="1">
        <f>IF((IB478/KK478)&lt;0.335,"G",IF((IB478/KK478)&gt;0.67,"R","A"))</f>
        <v/>
      </c>
      <c r="LB478">
        <f>IF(LQ478="1-0",INDEX(Scrape!#REF!,MATCH('HT 1-0'!KP478,Scrape!$B:$B,0)),"")</f>
        <v/>
      </c>
      <c r="LC478">
        <f>IF(LQ478="1-0",INDEX(Scrape!$A:$A,MATCH('HT 1-0'!KP478,Scrape!$B:$B,0)),"")</f>
        <v/>
      </c>
      <c r="LD478">
        <f>IF(LQ478="1-0",INDEX(Scrape!$B:$B,MATCH('HT 1-0'!KP478,Scrape!$B:$B,0)),"")</f>
        <v/>
      </c>
      <c r="LE478">
        <f>IF(LQ478="1-0",INDEX(Scrape!$C:$C,MATCH('HT 1-0'!KP478,Scrape!$B:$B,0)),"")</f>
        <v/>
      </c>
      <c r="LF478">
        <f>IF(LQ478="1-0",INDEX(Scrape!$D:$D,MATCH('HT 1-0'!KP478,Scrape!$B:$B,0)),"")</f>
        <v/>
      </c>
      <c r="LG478">
        <f>IF(LQ478="1-0",INDEX(Scrape!$E:$E,MATCH('HT 1-0'!KP478,Scrape!$B:$B,0)),"")</f>
        <v/>
      </c>
      <c r="LH478">
        <f>IF(LQ478="1-0",INDEX(Scrape!$F:$F,MATCH('HT 1-0'!KP478,Scrape!$B:$B,0)),"")</f>
        <v/>
      </c>
      <c r="LI478">
        <f>IF(LQ478="1-0",INDEX(Scrape!$G:$G,MATCH('HT 1-0'!KP478,Scrape!$B:$B,0)),"")</f>
        <v/>
      </c>
      <c r="LJ478">
        <f>IF(LQ478="1-0",INDEX(Scrape!$H:$H,MATCH('HT 1-0'!KP478,Scrape!$B:$B,0)),"")</f>
        <v/>
      </c>
      <c r="LK478">
        <f>IF(LQ478="1-0",INDEX(Scrape!$I:$I,MATCH('HT 1-0'!KP478,Scrape!$B:$B,0)),"")</f>
        <v/>
      </c>
      <c r="LL478">
        <f>IF(LQ478="1-0",INDEX(Scrape!$J:$J,MATCH('HT 1-0'!KP478,Scrape!$B:$B,0)),"")</f>
        <v/>
      </c>
      <c r="LM478">
        <f>IF(LQ478="1-0",INDEX(Scrape!$K:$K,MATCH('HT 1-0'!KP478,Scrape!$B:$B,0)),"")</f>
        <v/>
      </c>
      <c r="LN478">
        <f>IF(LQ478="1-0",INDEX(Scrape!$L:$L,MATCH('HT 1-0'!KP478,Scrape!$B:$B,0)),"")</f>
        <v/>
      </c>
      <c r="LO478">
        <f>IF(LQ478="1-0",INDEX(Scrape!$M:$M,MATCH('HT 1-0'!KP478,Scrape!$B:$B,0)),"")</f>
        <v/>
      </c>
      <c r="LP478">
        <f>IF(LQ478="1-0",INDEX(Scrape!$N:$N,MATCH('HT 1-0'!KP478,Scrape!$B:$B,0)),"")</f>
        <v/>
      </c>
      <c r="LQ478">
        <f>INDEX(Scrape!$O:$O,MATCH('HT 1-0'!KP478,Scrape!$B:$B,0))</f>
        <v/>
      </c>
      <c r="LR478">
        <f>(1/LJ478)+(1/LI478)+(1/LH478)</f>
        <v/>
      </c>
      <c r="LS478">
        <f>(1/LG478)+(1/LF478)+(1/LE478)</f>
        <v/>
      </c>
      <c r="LT478" s="8">
        <f>IF(INDEX(#REF!,MATCH(KQ478,#REF!,0))=INDEX(#REF!,MATCH(KQ478,#REF!,0)),INDEX(#REF!,MATCH(KQ478,#REF!,0)),"ERROR")</f>
        <v/>
      </c>
      <c r="LU478" s="4">
        <f>IF(KR478="G",2,IF(KR478="R",0.5,IF(KR478="A",1)))</f>
        <v/>
      </c>
      <c r="LV478" s="4">
        <f>IF(KS478="G",0.5,IF(KS478="R",2,IF(KS478="A",1)))</f>
        <v/>
      </c>
      <c r="LW478" s="4">
        <f>IF(KT478="G",2,IF(KT478="R",0.5,IF(KT478="A",1)))</f>
        <v/>
      </c>
      <c r="LX478" s="4">
        <f>IF(KU478="G",0.5,IF(KU478="R",2,IF(KU478="A",1)))</f>
        <v/>
      </c>
      <c r="LY478" s="7">
        <f>(LK478*(LU478+LX478)+(LL478*(LU478+LX478)))</f>
        <v/>
      </c>
      <c r="LZ478" s="7">
        <f>(LN478*(LV478+LW478)+(LO478*(LV478+LW478)))</f>
        <v/>
      </c>
      <c r="MA478" s="11">
        <f>LY478-LZ478</f>
        <v/>
      </c>
      <c r="MB478" s="5">
        <f>MA478+2</f>
        <v/>
      </c>
      <c r="MC478" s="6">
        <f>MA478-2</f>
        <v/>
      </c>
      <c r="MD478" s="4">
        <f>LE478</f>
        <v/>
      </c>
      <c r="ME478" s="9">
        <f>IF(MD478=0,1000,MD478+0.75)</f>
        <v/>
      </c>
      <c r="MF478" s="10">
        <f>IF(MD478=0,0,MD478-0.75)</f>
        <v/>
      </c>
      <c r="MG478" s="4">
        <f>((LM478*(LU478+LX478))-((LP478*(LV478+LW478))))</f>
        <v/>
      </c>
      <c r="MH478" s="9">
        <f>MG478*1.2</f>
        <v/>
      </c>
      <c r="MI478" s="10">
        <f>MG478*0.8</f>
        <v/>
      </c>
      <c r="MJ478">
        <f>IFERROR(NX478,"")</f>
        <v/>
      </c>
      <c r="MK478">
        <f>IFERROR(NY478,"")</f>
        <v/>
      </c>
      <c r="ML478">
        <f>IFERROR(NZ478,"")</f>
        <v/>
      </c>
      <c r="MM478">
        <f>IFERROR(OA478,"")</f>
        <v/>
      </c>
      <c r="MN478">
        <f>IFERROR(OB478,"")</f>
        <v/>
      </c>
      <c r="MO478">
        <f>IFERROR(OC478,"")</f>
        <v/>
      </c>
      <c r="MP478" s="1">
        <f>COUNTIFS(#REF!,LT478,#REF!,1,#REF!,"&gt;="&amp;MC478,#REF!,"&lt;="&amp;MB478,#REF!,"&lt;="&amp;ME478,#REF!,"&gt;="&amp;MF478,#REF!,"="&amp;KV478,#REF!,"="&amp;KX478)</f>
        <v/>
      </c>
      <c r="MQ478" s="1">
        <f>COUNTIFS(#REF!,LT478,#REF!,0,#REF!,"&gt;="&amp;MC478,#REF!,"&lt;="&amp;MB478,#REF!,"&lt;="&amp;ME478,#REF!,"&gt;="&amp;MF478,#REF!,"="&amp;KV478,#REF!,"="&amp;KX478)</f>
        <v/>
      </c>
      <c r="MR478" s="1">
        <f>COUNTIFS(#REF!,LT478,#REF!,1,#REF!,"&gt;="&amp;MC478,#REF!,"&lt;="&amp;MB478,#REF!,"&lt;="&amp;ME478,#REF!,"&gt;="&amp;MF478,#REF!,"="&amp;KW478,#REF!,"="&amp;KY478)</f>
        <v/>
      </c>
      <c r="MS478" s="1">
        <f>COUNTIFS(#REF!,LT478,#REF!,0,#REF!,"&gt;="&amp;MC478,#REF!,"&lt;="&amp;MB478,#REF!,"&lt;="&amp;ME478,#REF!,"&gt;="&amp;MF478,#REF!,"="&amp;KW478,#REF!,"="&amp;KY478)</f>
        <v/>
      </c>
      <c r="MT478" s="1">
        <f>COUNTIFS(#REF!,LT478,#REF!,1,#REF!,"&gt;="&amp;MI478,#REF!,"&lt;="&amp;MH478,#REF!,"&lt;="&amp;ME478,#REF!,"&gt;="&amp;MF478)</f>
        <v/>
      </c>
      <c r="MU478" s="1">
        <f>COUNTIFS(#REF!,LT478,#REF!,0,#REF!,"&gt;="&amp;MI478,#REF!,"&lt;="&amp;MH478,#REF!,"&lt;="&amp;ME478,#REF!,"&gt;="&amp;MF478)</f>
        <v/>
      </c>
      <c r="MV478" s="1">
        <f>COUNTIFS(#REF!,LT478,#REF!,1,#REF!,"&gt;="&amp;MI478,#REF!,"&lt;="&amp;MH478,#REF!,"="&amp;KZ478,#REF!,"="&amp;LA478,#REF!,"&lt;="&amp;ME478,#REF!,"&gt;="&amp;MF478)</f>
        <v/>
      </c>
      <c r="MW478" s="1">
        <f>COUNTIFS(#REF!,LT478,#REF!,0,#REF!,"&gt;="&amp;MI478,#REF!,"&lt;="&amp;MH478,#REF!,"="&amp;KZ478,#REF!,"="&amp;LA478,#REF!,"&lt;="&amp;ME478,#REF!,"&gt;="&amp;MF478)</f>
        <v/>
      </c>
      <c r="MX478" s="1">
        <f>COUNTIFS(#REF!,LT478,#REF!,1,#REF!,"&gt;="&amp;MC478,#REF!,"&lt;="&amp;MB478,#REF!,"&lt;="&amp;ME478,#REF!,"&gt;="&amp;MF478)</f>
        <v/>
      </c>
      <c r="MY478" s="1">
        <f>COUNTIFS(#REF!,LT478,#REF!,0,#REF!,"&gt;="&amp;MC478,#REF!,"&lt;="&amp;MB478,#REF!,"&lt;="&amp;ME478,#REF!,"&gt;="&amp;MF478)</f>
        <v/>
      </c>
      <c r="MZ478" s="1">
        <f>COUNTIFS(#REF!,LT478,#REF!,1,#REF!,"&lt;="&amp;ME478,#REF!,"&gt;="&amp;MF478,#REF!,"="&amp;KV478,#REF!,"="&amp;KX478)</f>
        <v/>
      </c>
      <c r="NA478" s="1">
        <f>COUNTIFS(#REF!,LT478,#REF!,0,#REF!,"&lt;="&amp;ME478,#REF!,"&gt;="&amp;MF478,#REF!,"="&amp;KV478,#REF!,"="&amp;KX478)</f>
        <v/>
      </c>
      <c r="NB478" s="1">
        <f>COUNTIFS(#REF!,LT478,#REF!,1,#REF!,"&lt;="&amp;ME478,#REF!,"&gt;="&amp;MF478,#REF!,"="&amp;KW478,#REF!,"="&amp;KY478)</f>
        <v/>
      </c>
      <c r="NC478" s="1">
        <f>COUNTIFS(#REF!,LT478,#REF!,0,#REF!,"&lt;="&amp;ME478,#REF!,"&gt;="&amp;MF478,#REF!,"="&amp;KW478,#REF!,"="&amp;KY478)</f>
        <v/>
      </c>
      <c r="ND478" s="1">
        <f>MP478+MR478+MT478+MV478+MX478+MZ478+NB478</f>
        <v/>
      </c>
      <c r="NE478" s="1">
        <f>MQ478+MS478+MU478+MW478+MY478+NA478+NC478</f>
        <v/>
      </c>
      <c r="NF478" s="1">
        <f>ND478+NE478</f>
        <v/>
      </c>
      <c r="NG478" s="33">
        <f>ND478/(ND478+NE478)</f>
        <v/>
      </c>
      <c r="NH478" s="3">
        <f>1/NG478</f>
        <v/>
      </c>
      <c r="NI478" s="1">
        <f>LH478</f>
        <v/>
      </c>
      <c r="NJ478" s="79">
        <f>((1-NG478)*(1/(NI478-1))*0.98-(NG478*1))</f>
        <v/>
      </c>
      <c r="NK478" s="34">
        <f>IF(LR478&lt;0.9,0,IF(AND(LR478&gt;1.1),0,1))</f>
        <v/>
      </c>
      <c r="NL478" s="34">
        <f>IF(LS478&lt;0.9,0,IF(AND(LS478&gt;1.1),0,1))</f>
        <v/>
      </c>
      <c r="NM478" s="32">
        <f>IF(NF478&gt;99,1,0)</f>
        <v/>
      </c>
      <c r="NN478" s="32">
        <f>IF(NJ478&gt;0.0799,1,0)</f>
        <v/>
      </c>
      <c r="NO478" s="32">
        <f>IF(NJ478&gt;NQ478,1,0)</f>
        <v/>
      </c>
      <c r="NP478" s="32">
        <f>NM478+NN478+NO478+NK478+NL478</f>
        <v/>
      </c>
      <c r="NQ478" s="79">
        <f>(((100*NG478)*(NI478-1)*0.98)-((1-NG478)*100))/100</f>
        <v/>
      </c>
      <c r="NR478" s="34">
        <f>IF(LR478&lt;0.9,0,IF(AND(LR478&gt;1.1),0,1))</f>
        <v/>
      </c>
      <c r="NS478" s="34">
        <f>IF(LS478&lt;0.9,0,IF(AND(LS478&gt;1.1),0,1))</f>
        <v/>
      </c>
      <c r="NT478" s="32">
        <f>IF(NF478&gt;99,1,0)</f>
        <v/>
      </c>
      <c r="NU478" s="32">
        <f>IF(NQ478&gt;0.0799,1,0)</f>
        <v/>
      </c>
      <c r="NV478" s="32">
        <f>IF(NQ478&gt;NJ478,1,0)</f>
        <v/>
      </c>
      <c r="NW478" s="32">
        <f>NT478+NU478+NV478+NR478+NS478</f>
        <v/>
      </c>
      <c r="NX478">
        <f>IF(NP478=5,"LayHome1-0",IF(AND(NW478=5),"BackHome1-0",""))</f>
        <v/>
      </c>
      <c r="NY478">
        <f>IF(NP478=5,KN478,IF(AND(NW478=5),KN478,""))</f>
        <v/>
      </c>
      <c r="NZ478">
        <f>IF(NP478=5,"Match Odds",IF(AND(NW478=5),"Match Odds",""))</f>
        <v/>
      </c>
      <c r="OA478">
        <f>IF(NP478=5,KP478,IF(AND(NW478=5),KP478,""))</f>
        <v/>
      </c>
      <c r="OB478">
        <f>IF(NP478=5,"MATCH_ODDS",IF(AND(NW478=5),"MATCH_ODDS",""))</f>
        <v/>
      </c>
      <c r="OC478">
        <f>IF(NP478=5,"LAY",IF(AND(NW478=5),"BACK",""))</f>
        <v/>
      </c>
    </row>
    <row r="479" ht="16.5" customHeight="1" thickBot="1" thickTop="1">
      <c r="A479" s="2" t="n"/>
      <c r="KN479" s="1">
        <f>IF(INDEX(#REF!,MATCH('HT 1-0'!D479,#REF!,0))=INDEX(#REF!,MATCH('HT 1-0'!D479,#REF!,0)),INDEX(#REF!,MATCH('HT 1-0'!D479,#REF!,0)),"ERROR")</f>
        <v/>
      </c>
      <c r="KO479" s="1">
        <f>IF(INDEX(#REF!,MATCH('HT 1-0'!E479,#REF!,0))=INDEX(#REF!,MATCH('HT 1-0'!E479,#REF!,0)),INDEX(#REF!,MATCH('HT 1-0'!E479,#REF!,0)),"ERROR")</f>
        <v/>
      </c>
      <c r="KP479" s="1">
        <f>KN479&amp;" v "&amp;KO479</f>
        <v/>
      </c>
      <c r="KQ479">
        <f>B479&amp;"_"&amp;C479</f>
        <v/>
      </c>
      <c r="KR479" s="1">
        <f>IF((HW479/KK479)&lt;0.335,"G",IF((HW479/KK479)&gt;0.67,"R","A"))</f>
        <v/>
      </c>
      <c r="KS479" s="1">
        <f>IF((HX479/KK479)&lt;0.335,"G",IF((HX479/KK479)&gt;0.67,"R","A"))</f>
        <v/>
      </c>
      <c r="KT479" s="1">
        <f>IF((IH479/KK479)&lt;0.335,"G",IF((IH479/KK479)&gt;0.67,"R","A"))</f>
        <v/>
      </c>
      <c r="KU479" s="1">
        <f>IF((II479/KK479)&lt;0.335,"G",IF((II479/KK479)&gt;0.67,"R","A"))</f>
        <v/>
      </c>
      <c r="KV479" s="1">
        <f>IF((HZ479/KK479)&lt;0.335,"G",IF((HZ479/KK479)&gt;0.67,"R","A"))</f>
        <v/>
      </c>
      <c r="KW479" s="1">
        <f>IF((HY479/KK479)&lt;0.335,"G",IF((HY479/KK479)&gt;0.67,"R","A"))</f>
        <v/>
      </c>
      <c r="KX479" s="1">
        <f>IF((IK479/KK479)&lt;0.335,"G",IF((IK479/KK479)&gt;0.67,"R","A"))</f>
        <v/>
      </c>
      <c r="KY479" s="1">
        <f>IF((IJ479/KK479)&lt;0.335,"G",IF((IJ479/KK479)&gt;0.67,"R","A"))</f>
        <v/>
      </c>
      <c r="KZ479" s="1">
        <f>IF((HQ479/KK479)&lt;0.335,"G",IF((HQ479/KK479)&gt;0.67,"R","A"))</f>
        <v/>
      </c>
      <c r="LA479" s="1">
        <f>IF((IB479/KK479)&lt;0.335,"G",IF((IB479/KK479)&gt;0.67,"R","A"))</f>
        <v/>
      </c>
      <c r="LB479">
        <f>IF(LQ479="1-0",INDEX(Scrape!#REF!,MATCH('HT 1-0'!KP479,Scrape!$B:$B,0)),"")</f>
        <v/>
      </c>
      <c r="LC479">
        <f>IF(LQ479="1-0",INDEX(Scrape!$A:$A,MATCH('HT 1-0'!KP479,Scrape!$B:$B,0)),"")</f>
        <v/>
      </c>
      <c r="LD479">
        <f>IF(LQ479="1-0",INDEX(Scrape!$B:$B,MATCH('HT 1-0'!KP479,Scrape!$B:$B,0)),"")</f>
        <v/>
      </c>
      <c r="LE479">
        <f>IF(LQ479="1-0",INDEX(Scrape!$C:$C,MATCH('HT 1-0'!KP479,Scrape!$B:$B,0)),"")</f>
        <v/>
      </c>
      <c r="LF479">
        <f>IF(LQ479="1-0",INDEX(Scrape!$D:$D,MATCH('HT 1-0'!KP479,Scrape!$B:$B,0)),"")</f>
        <v/>
      </c>
      <c r="LG479">
        <f>IF(LQ479="1-0",INDEX(Scrape!$E:$E,MATCH('HT 1-0'!KP479,Scrape!$B:$B,0)),"")</f>
        <v/>
      </c>
      <c r="LH479">
        <f>IF(LQ479="1-0",INDEX(Scrape!$F:$F,MATCH('HT 1-0'!KP479,Scrape!$B:$B,0)),"")</f>
        <v/>
      </c>
      <c r="LI479">
        <f>IF(LQ479="1-0",INDEX(Scrape!$G:$G,MATCH('HT 1-0'!KP479,Scrape!$B:$B,0)),"")</f>
        <v/>
      </c>
      <c r="LJ479">
        <f>IF(LQ479="1-0",INDEX(Scrape!$H:$H,MATCH('HT 1-0'!KP479,Scrape!$B:$B,0)),"")</f>
        <v/>
      </c>
      <c r="LK479">
        <f>IF(LQ479="1-0",INDEX(Scrape!$I:$I,MATCH('HT 1-0'!KP479,Scrape!$B:$B,0)),"")</f>
        <v/>
      </c>
      <c r="LL479">
        <f>IF(LQ479="1-0",INDEX(Scrape!$J:$J,MATCH('HT 1-0'!KP479,Scrape!$B:$B,0)),"")</f>
        <v/>
      </c>
      <c r="LM479">
        <f>IF(LQ479="1-0",INDEX(Scrape!$K:$K,MATCH('HT 1-0'!KP479,Scrape!$B:$B,0)),"")</f>
        <v/>
      </c>
      <c r="LN479">
        <f>IF(LQ479="1-0",INDEX(Scrape!$L:$L,MATCH('HT 1-0'!KP479,Scrape!$B:$B,0)),"")</f>
        <v/>
      </c>
      <c r="LO479">
        <f>IF(LQ479="1-0",INDEX(Scrape!$M:$M,MATCH('HT 1-0'!KP479,Scrape!$B:$B,0)),"")</f>
        <v/>
      </c>
      <c r="LP479">
        <f>IF(LQ479="1-0",INDEX(Scrape!$N:$N,MATCH('HT 1-0'!KP479,Scrape!$B:$B,0)),"")</f>
        <v/>
      </c>
      <c r="LQ479">
        <f>INDEX(Scrape!$O:$O,MATCH('HT 1-0'!KP479,Scrape!$B:$B,0))</f>
        <v/>
      </c>
      <c r="LR479">
        <f>(1/LJ479)+(1/LI479)+(1/LH479)</f>
        <v/>
      </c>
      <c r="LS479">
        <f>(1/LG479)+(1/LF479)+(1/LE479)</f>
        <v/>
      </c>
      <c r="LT479" s="8">
        <f>IF(INDEX(#REF!,MATCH(KQ479,#REF!,0))=INDEX(#REF!,MATCH(KQ479,#REF!,0)),INDEX(#REF!,MATCH(KQ479,#REF!,0)),"ERROR")</f>
        <v/>
      </c>
      <c r="LU479" s="4">
        <f>IF(KR479="G",2,IF(KR479="R",0.5,IF(KR479="A",1)))</f>
        <v/>
      </c>
      <c r="LV479" s="4">
        <f>IF(KS479="G",0.5,IF(KS479="R",2,IF(KS479="A",1)))</f>
        <v/>
      </c>
      <c r="LW479" s="4">
        <f>IF(KT479="G",2,IF(KT479="R",0.5,IF(KT479="A",1)))</f>
        <v/>
      </c>
      <c r="LX479" s="4">
        <f>IF(KU479="G",0.5,IF(KU479="R",2,IF(KU479="A",1)))</f>
        <v/>
      </c>
      <c r="LY479" s="7">
        <f>(LK479*(LU479+LX479)+(LL479*(LU479+LX479)))</f>
        <v/>
      </c>
      <c r="LZ479" s="7">
        <f>(LN479*(LV479+LW479)+(LO479*(LV479+LW479)))</f>
        <v/>
      </c>
      <c r="MA479" s="11">
        <f>LY479-LZ479</f>
        <v/>
      </c>
      <c r="MB479" s="5">
        <f>MA479+2</f>
        <v/>
      </c>
      <c r="MC479" s="6">
        <f>MA479-2</f>
        <v/>
      </c>
      <c r="MD479" s="4">
        <f>LE479</f>
        <v/>
      </c>
      <c r="ME479" s="9">
        <f>IF(MD479=0,1000,MD479+0.75)</f>
        <v/>
      </c>
      <c r="MF479" s="10">
        <f>IF(MD479=0,0,MD479-0.75)</f>
        <v/>
      </c>
      <c r="MG479" s="4">
        <f>((LM479*(LU479+LX479))-((LP479*(LV479+LW479))))</f>
        <v/>
      </c>
      <c r="MH479" s="9">
        <f>MG479*1.2</f>
        <v/>
      </c>
      <c r="MI479" s="10">
        <f>MG479*0.8</f>
        <v/>
      </c>
      <c r="MJ479">
        <f>IFERROR(NX479,"")</f>
        <v/>
      </c>
      <c r="MK479">
        <f>IFERROR(NY479,"")</f>
        <v/>
      </c>
      <c r="ML479">
        <f>IFERROR(NZ479,"")</f>
        <v/>
      </c>
      <c r="MM479">
        <f>IFERROR(OA479,"")</f>
        <v/>
      </c>
      <c r="MN479">
        <f>IFERROR(OB479,"")</f>
        <v/>
      </c>
      <c r="MO479">
        <f>IFERROR(OC479,"")</f>
        <v/>
      </c>
      <c r="MP479" s="1">
        <f>COUNTIFS(#REF!,LT479,#REF!,1,#REF!,"&gt;="&amp;MC479,#REF!,"&lt;="&amp;MB479,#REF!,"&lt;="&amp;ME479,#REF!,"&gt;="&amp;MF479,#REF!,"="&amp;KV479,#REF!,"="&amp;KX479)</f>
        <v/>
      </c>
      <c r="MQ479" s="1">
        <f>COUNTIFS(#REF!,LT479,#REF!,0,#REF!,"&gt;="&amp;MC479,#REF!,"&lt;="&amp;MB479,#REF!,"&lt;="&amp;ME479,#REF!,"&gt;="&amp;MF479,#REF!,"="&amp;KV479,#REF!,"="&amp;KX479)</f>
        <v/>
      </c>
      <c r="MR479" s="1">
        <f>COUNTIFS(#REF!,LT479,#REF!,1,#REF!,"&gt;="&amp;MC479,#REF!,"&lt;="&amp;MB479,#REF!,"&lt;="&amp;ME479,#REF!,"&gt;="&amp;MF479,#REF!,"="&amp;KW479,#REF!,"="&amp;KY479)</f>
        <v/>
      </c>
      <c r="MS479" s="1">
        <f>COUNTIFS(#REF!,LT479,#REF!,0,#REF!,"&gt;="&amp;MC479,#REF!,"&lt;="&amp;MB479,#REF!,"&lt;="&amp;ME479,#REF!,"&gt;="&amp;MF479,#REF!,"="&amp;KW479,#REF!,"="&amp;KY479)</f>
        <v/>
      </c>
      <c r="MT479" s="1">
        <f>COUNTIFS(#REF!,LT479,#REF!,1,#REF!,"&gt;="&amp;MI479,#REF!,"&lt;="&amp;MH479,#REF!,"&lt;="&amp;ME479,#REF!,"&gt;="&amp;MF479)</f>
        <v/>
      </c>
      <c r="MU479" s="1">
        <f>COUNTIFS(#REF!,LT479,#REF!,0,#REF!,"&gt;="&amp;MI479,#REF!,"&lt;="&amp;MH479,#REF!,"&lt;="&amp;ME479,#REF!,"&gt;="&amp;MF479)</f>
        <v/>
      </c>
      <c r="MV479" s="1">
        <f>COUNTIFS(#REF!,LT479,#REF!,1,#REF!,"&gt;="&amp;MI479,#REF!,"&lt;="&amp;MH479,#REF!,"="&amp;KZ479,#REF!,"="&amp;LA479,#REF!,"&lt;="&amp;ME479,#REF!,"&gt;="&amp;MF479)</f>
        <v/>
      </c>
      <c r="MW479" s="1">
        <f>COUNTIFS(#REF!,LT479,#REF!,0,#REF!,"&gt;="&amp;MI479,#REF!,"&lt;="&amp;MH479,#REF!,"="&amp;KZ479,#REF!,"="&amp;LA479,#REF!,"&lt;="&amp;ME479,#REF!,"&gt;="&amp;MF479)</f>
        <v/>
      </c>
      <c r="MX479" s="1">
        <f>COUNTIFS(#REF!,LT479,#REF!,1,#REF!,"&gt;="&amp;MC479,#REF!,"&lt;="&amp;MB479,#REF!,"&lt;="&amp;ME479,#REF!,"&gt;="&amp;MF479)</f>
        <v/>
      </c>
      <c r="MY479" s="1">
        <f>COUNTIFS(#REF!,LT479,#REF!,0,#REF!,"&gt;="&amp;MC479,#REF!,"&lt;="&amp;MB479,#REF!,"&lt;="&amp;ME479,#REF!,"&gt;="&amp;MF479)</f>
        <v/>
      </c>
      <c r="MZ479" s="1">
        <f>COUNTIFS(#REF!,LT479,#REF!,1,#REF!,"&lt;="&amp;ME479,#REF!,"&gt;="&amp;MF479,#REF!,"="&amp;KV479,#REF!,"="&amp;KX479)</f>
        <v/>
      </c>
      <c r="NA479" s="1">
        <f>COUNTIFS(#REF!,LT479,#REF!,0,#REF!,"&lt;="&amp;ME479,#REF!,"&gt;="&amp;MF479,#REF!,"="&amp;KV479,#REF!,"="&amp;KX479)</f>
        <v/>
      </c>
      <c r="NB479" s="1">
        <f>COUNTIFS(#REF!,LT479,#REF!,1,#REF!,"&lt;="&amp;ME479,#REF!,"&gt;="&amp;MF479,#REF!,"="&amp;KW479,#REF!,"="&amp;KY479)</f>
        <v/>
      </c>
      <c r="NC479" s="1">
        <f>COUNTIFS(#REF!,LT479,#REF!,0,#REF!,"&lt;="&amp;ME479,#REF!,"&gt;="&amp;MF479,#REF!,"="&amp;KW479,#REF!,"="&amp;KY479)</f>
        <v/>
      </c>
      <c r="ND479" s="1">
        <f>MP479+MR479+MT479+MV479+MX479+MZ479+NB479</f>
        <v/>
      </c>
      <c r="NE479" s="1">
        <f>MQ479+MS479+MU479+MW479+MY479+NA479+NC479</f>
        <v/>
      </c>
      <c r="NF479" s="1">
        <f>ND479+NE479</f>
        <v/>
      </c>
      <c r="NG479" s="33">
        <f>ND479/(ND479+NE479)</f>
        <v/>
      </c>
      <c r="NH479" s="3">
        <f>1/NG479</f>
        <v/>
      </c>
      <c r="NI479" s="1">
        <f>LH479</f>
        <v/>
      </c>
      <c r="NJ479" s="79">
        <f>((1-NG479)*(1/(NI479-1))*0.98-(NG479*1))</f>
        <v/>
      </c>
      <c r="NK479" s="34">
        <f>IF(LR479&lt;0.9,0,IF(AND(LR479&gt;1.1),0,1))</f>
        <v/>
      </c>
      <c r="NL479" s="34">
        <f>IF(LS479&lt;0.9,0,IF(AND(LS479&gt;1.1),0,1))</f>
        <v/>
      </c>
      <c r="NM479" s="32">
        <f>IF(NF479&gt;99,1,0)</f>
        <v/>
      </c>
      <c r="NN479" s="32">
        <f>IF(NJ479&gt;0.0799,1,0)</f>
        <v/>
      </c>
      <c r="NO479" s="32">
        <f>IF(NJ479&gt;NQ479,1,0)</f>
        <v/>
      </c>
      <c r="NP479" s="32">
        <f>NM479+NN479+NO479+NK479+NL479</f>
        <v/>
      </c>
      <c r="NQ479" s="79">
        <f>(((100*NG479)*(NI479-1)*0.98)-((1-NG479)*100))/100</f>
        <v/>
      </c>
      <c r="NR479" s="34">
        <f>IF(LR479&lt;0.9,0,IF(AND(LR479&gt;1.1),0,1))</f>
        <v/>
      </c>
      <c r="NS479" s="34">
        <f>IF(LS479&lt;0.9,0,IF(AND(LS479&gt;1.1),0,1))</f>
        <v/>
      </c>
      <c r="NT479" s="32">
        <f>IF(NF479&gt;99,1,0)</f>
        <v/>
      </c>
      <c r="NU479" s="32">
        <f>IF(NQ479&gt;0.0799,1,0)</f>
        <v/>
      </c>
      <c r="NV479" s="32">
        <f>IF(NQ479&gt;NJ479,1,0)</f>
        <v/>
      </c>
      <c r="NW479" s="32">
        <f>NT479+NU479+NV479+NR479+NS479</f>
        <v/>
      </c>
      <c r="NX479">
        <f>IF(NP479=5,"LayHome1-0",IF(AND(NW479=5),"BackHome1-0",""))</f>
        <v/>
      </c>
      <c r="NY479">
        <f>IF(NP479=5,KN479,IF(AND(NW479=5),KN479,""))</f>
        <v/>
      </c>
      <c r="NZ479">
        <f>IF(NP479=5,"Match Odds",IF(AND(NW479=5),"Match Odds",""))</f>
        <v/>
      </c>
      <c r="OA479">
        <f>IF(NP479=5,KP479,IF(AND(NW479=5),KP479,""))</f>
        <v/>
      </c>
      <c r="OB479">
        <f>IF(NP479=5,"MATCH_ODDS",IF(AND(NW479=5),"MATCH_ODDS",""))</f>
        <v/>
      </c>
      <c r="OC479">
        <f>IF(NP479=5,"LAY",IF(AND(NW479=5),"BACK",""))</f>
        <v/>
      </c>
    </row>
    <row r="480" ht="16.5" customHeight="1" thickBot="1" thickTop="1">
      <c r="A480" s="2" t="n"/>
      <c r="KN480" s="1">
        <f>IF(INDEX(#REF!,MATCH('HT 1-0'!D480,#REF!,0))=INDEX(#REF!,MATCH('HT 1-0'!D480,#REF!,0)),INDEX(#REF!,MATCH('HT 1-0'!D480,#REF!,0)),"ERROR")</f>
        <v/>
      </c>
      <c r="KO480" s="1">
        <f>IF(INDEX(#REF!,MATCH('HT 1-0'!E480,#REF!,0))=INDEX(#REF!,MATCH('HT 1-0'!E480,#REF!,0)),INDEX(#REF!,MATCH('HT 1-0'!E480,#REF!,0)),"ERROR")</f>
        <v/>
      </c>
      <c r="KP480" s="1">
        <f>KN480&amp;" v "&amp;KO480</f>
        <v/>
      </c>
      <c r="KQ480">
        <f>B480&amp;"_"&amp;C480</f>
        <v/>
      </c>
      <c r="KR480" s="1">
        <f>IF((HW480/KK480)&lt;0.335,"G",IF((HW480/KK480)&gt;0.67,"R","A"))</f>
        <v/>
      </c>
      <c r="KS480" s="1">
        <f>IF((HX480/KK480)&lt;0.335,"G",IF((HX480/KK480)&gt;0.67,"R","A"))</f>
        <v/>
      </c>
      <c r="KT480" s="1">
        <f>IF((IH480/KK480)&lt;0.335,"G",IF((IH480/KK480)&gt;0.67,"R","A"))</f>
        <v/>
      </c>
      <c r="KU480" s="1">
        <f>IF((II480/KK480)&lt;0.335,"G",IF((II480/KK480)&gt;0.67,"R","A"))</f>
        <v/>
      </c>
      <c r="KV480" s="1">
        <f>IF((HZ480/KK480)&lt;0.335,"G",IF((HZ480/KK480)&gt;0.67,"R","A"))</f>
        <v/>
      </c>
      <c r="KW480" s="1">
        <f>IF((HY480/KK480)&lt;0.335,"G",IF((HY480/KK480)&gt;0.67,"R","A"))</f>
        <v/>
      </c>
      <c r="KX480" s="1">
        <f>IF((IK480/KK480)&lt;0.335,"G",IF((IK480/KK480)&gt;0.67,"R","A"))</f>
        <v/>
      </c>
      <c r="KY480" s="1">
        <f>IF((IJ480/KK480)&lt;0.335,"G",IF((IJ480/KK480)&gt;0.67,"R","A"))</f>
        <v/>
      </c>
      <c r="KZ480" s="1">
        <f>IF((HQ480/KK480)&lt;0.335,"G",IF((HQ480/KK480)&gt;0.67,"R","A"))</f>
        <v/>
      </c>
      <c r="LA480" s="1">
        <f>IF((IB480/KK480)&lt;0.335,"G",IF((IB480/KK480)&gt;0.67,"R","A"))</f>
        <v/>
      </c>
      <c r="LB480">
        <f>IF(LQ480="1-0",INDEX(Scrape!#REF!,MATCH('HT 1-0'!KP480,Scrape!$B:$B,0)),"")</f>
        <v/>
      </c>
      <c r="LC480">
        <f>IF(LQ480="1-0",INDEX(Scrape!$A:$A,MATCH('HT 1-0'!KP480,Scrape!$B:$B,0)),"")</f>
        <v/>
      </c>
      <c r="LD480">
        <f>IF(LQ480="1-0",INDEX(Scrape!$B:$B,MATCH('HT 1-0'!KP480,Scrape!$B:$B,0)),"")</f>
        <v/>
      </c>
      <c r="LE480">
        <f>IF(LQ480="1-0",INDEX(Scrape!$C:$C,MATCH('HT 1-0'!KP480,Scrape!$B:$B,0)),"")</f>
        <v/>
      </c>
      <c r="LF480">
        <f>IF(LQ480="1-0",INDEX(Scrape!$D:$D,MATCH('HT 1-0'!KP480,Scrape!$B:$B,0)),"")</f>
        <v/>
      </c>
      <c r="LG480">
        <f>IF(LQ480="1-0",INDEX(Scrape!$E:$E,MATCH('HT 1-0'!KP480,Scrape!$B:$B,0)),"")</f>
        <v/>
      </c>
      <c r="LH480">
        <f>IF(LQ480="1-0",INDEX(Scrape!$F:$F,MATCH('HT 1-0'!KP480,Scrape!$B:$B,0)),"")</f>
        <v/>
      </c>
      <c r="LI480">
        <f>IF(LQ480="1-0",INDEX(Scrape!$G:$G,MATCH('HT 1-0'!KP480,Scrape!$B:$B,0)),"")</f>
        <v/>
      </c>
      <c r="LJ480">
        <f>IF(LQ480="1-0",INDEX(Scrape!$H:$H,MATCH('HT 1-0'!KP480,Scrape!$B:$B,0)),"")</f>
        <v/>
      </c>
      <c r="LK480">
        <f>IF(LQ480="1-0",INDEX(Scrape!$I:$I,MATCH('HT 1-0'!KP480,Scrape!$B:$B,0)),"")</f>
        <v/>
      </c>
      <c r="LL480">
        <f>IF(LQ480="1-0",INDEX(Scrape!$J:$J,MATCH('HT 1-0'!KP480,Scrape!$B:$B,0)),"")</f>
        <v/>
      </c>
      <c r="LM480">
        <f>IF(LQ480="1-0",INDEX(Scrape!$K:$K,MATCH('HT 1-0'!KP480,Scrape!$B:$B,0)),"")</f>
        <v/>
      </c>
      <c r="LN480">
        <f>IF(LQ480="1-0",INDEX(Scrape!$L:$L,MATCH('HT 1-0'!KP480,Scrape!$B:$B,0)),"")</f>
        <v/>
      </c>
      <c r="LO480">
        <f>IF(LQ480="1-0",INDEX(Scrape!$M:$M,MATCH('HT 1-0'!KP480,Scrape!$B:$B,0)),"")</f>
        <v/>
      </c>
      <c r="LP480">
        <f>IF(LQ480="1-0",INDEX(Scrape!$N:$N,MATCH('HT 1-0'!KP480,Scrape!$B:$B,0)),"")</f>
        <v/>
      </c>
      <c r="LQ480">
        <f>INDEX(Scrape!$O:$O,MATCH('HT 1-0'!KP480,Scrape!$B:$B,0))</f>
        <v/>
      </c>
      <c r="LR480">
        <f>(1/LJ480)+(1/LI480)+(1/LH480)</f>
        <v/>
      </c>
      <c r="LS480">
        <f>(1/LG480)+(1/LF480)+(1/LE480)</f>
        <v/>
      </c>
      <c r="LT480" s="8">
        <f>IF(INDEX(#REF!,MATCH(KQ480,#REF!,0))=INDEX(#REF!,MATCH(KQ480,#REF!,0)),INDEX(#REF!,MATCH(KQ480,#REF!,0)),"ERROR")</f>
        <v/>
      </c>
      <c r="LU480" s="4">
        <f>IF(KR480="G",2,IF(KR480="R",0.5,IF(KR480="A",1)))</f>
        <v/>
      </c>
      <c r="LV480" s="4">
        <f>IF(KS480="G",0.5,IF(KS480="R",2,IF(KS480="A",1)))</f>
        <v/>
      </c>
      <c r="LW480" s="4">
        <f>IF(KT480="G",2,IF(KT480="R",0.5,IF(KT480="A",1)))</f>
        <v/>
      </c>
      <c r="LX480" s="4">
        <f>IF(KU480="G",0.5,IF(KU480="R",2,IF(KU480="A",1)))</f>
        <v/>
      </c>
      <c r="LY480" s="7">
        <f>(LK480*(LU480+LX480)+(LL480*(LU480+LX480)))</f>
        <v/>
      </c>
      <c r="LZ480" s="7">
        <f>(LN480*(LV480+LW480)+(LO480*(LV480+LW480)))</f>
        <v/>
      </c>
      <c r="MA480" s="11">
        <f>LY480-LZ480</f>
        <v/>
      </c>
      <c r="MB480" s="5">
        <f>MA480+2</f>
        <v/>
      </c>
      <c r="MC480" s="6">
        <f>MA480-2</f>
        <v/>
      </c>
      <c r="MD480" s="4">
        <f>LE480</f>
        <v/>
      </c>
      <c r="ME480" s="9">
        <f>IF(MD480=0,1000,MD480+0.75)</f>
        <v/>
      </c>
      <c r="MF480" s="10">
        <f>IF(MD480=0,0,MD480-0.75)</f>
        <v/>
      </c>
      <c r="MG480" s="4">
        <f>((LM480*(LU480+LX480))-((LP480*(LV480+LW480))))</f>
        <v/>
      </c>
      <c r="MH480" s="9">
        <f>MG480*1.2</f>
        <v/>
      </c>
      <c r="MI480" s="10">
        <f>MG480*0.8</f>
        <v/>
      </c>
      <c r="MJ480">
        <f>IFERROR(NX480,"")</f>
        <v/>
      </c>
      <c r="MK480">
        <f>IFERROR(NY480,"")</f>
        <v/>
      </c>
      <c r="ML480">
        <f>IFERROR(NZ480,"")</f>
        <v/>
      </c>
      <c r="MM480">
        <f>IFERROR(OA480,"")</f>
        <v/>
      </c>
      <c r="MN480">
        <f>IFERROR(OB480,"")</f>
        <v/>
      </c>
      <c r="MO480">
        <f>IFERROR(OC480,"")</f>
        <v/>
      </c>
      <c r="MP480" s="1">
        <f>COUNTIFS(#REF!,LT480,#REF!,1,#REF!,"&gt;="&amp;MC480,#REF!,"&lt;="&amp;MB480,#REF!,"&lt;="&amp;ME480,#REF!,"&gt;="&amp;MF480,#REF!,"="&amp;KV480,#REF!,"="&amp;KX480)</f>
        <v/>
      </c>
      <c r="MQ480" s="1">
        <f>COUNTIFS(#REF!,LT480,#REF!,0,#REF!,"&gt;="&amp;MC480,#REF!,"&lt;="&amp;MB480,#REF!,"&lt;="&amp;ME480,#REF!,"&gt;="&amp;MF480,#REF!,"="&amp;KV480,#REF!,"="&amp;KX480)</f>
        <v/>
      </c>
      <c r="MR480" s="1">
        <f>COUNTIFS(#REF!,LT480,#REF!,1,#REF!,"&gt;="&amp;MC480,#REF!,"&lt;="&amp;MB480,#REF!,"&lt;="&amp;ME480,#REF!,"&gt;="&amp;MF480,#REF!,"="&amp;KW480,#REF!,"="&amp;KY480)</f>
        <v/>
      </c>
      <c r="MS480" s="1">
        <f>COUNTIFS(#REF!,LT480,#REF!,0,#REF!,"&gt;="&amp;MC480,#REF!,"&lt;="&amp;MB480,#REF!,"&lt;="&amp;ME480,#REF!,"&gt;="&amp;MF480,#REF!,"="&amp;KW480,#REF!,"="&amp;KY480)</f>
        <v/>
      </c>
      <c r="MT480" s="1">
        <f>COUNTIFS(#REF!,LT480,#REF!,1,#REF!,"&gt;="&amp;MI480,#REF!,"&lt;="&amp;MH480,#REF!,"&lt;="&amp;ME480,#REF!,"&gt;="&amp;MF480)</f>
        <v/>
      </c>
      <c r="MU480" s="1">
        <f>COUNTIFS(#REF!,LT480,#REF!,0,#REF!,"&gt;="&amp;MI480,#REF!,"&lt;="&amp;MH480,#REF!,"&lt;="&amp;ME480,#REF!,"&gt;="&amp;MF480)</f>
        <v/>
      </c>
      <c r="MV480" s="1">
        <f>COUNTIFS(#REF!,LT480,#REF!,1,#REF!,"&gt;="&amp;MI480,#REF!,"&lt;="&amp;MH480,#REF!,"="&amp;KZ480,#REF!,"="&amp;LA480,#REF!,"&lt;="&amp;ME480,#REF!,"&gt;="&amp;MF480)</f>
        <v/>
      </c>
      <c r="MW480" s="1">
        <f>COUNTIFS(#REF!,LT480,#REF!,0,#REF!,"&gt;="&amp;MI480,#REF!,"&lt;="&amp;MH480,#REF!,"="&amp;KZ480,#REF!,"="&amp;LA480,#REF!,"&lt;="&amp;ME480,#REF!,"&gt;="&amp;MF480)</f>
        <v/>
      </c>
      <c r="MX480" s="1">
        <f>COUNTIFS(#REF!,LT480,#REF!,1,#REF!,"&gt;="&amp;MC480,#REF!,"&lt;="&amp;MB480,#REF!,"&lt;="&amp;ME480,#REF!,"&gt;="&amp;MF480)</f>
        <v/>
      </c>
      <c r="MY480" s="1">
        <f>COUNTIFS(#REF!,LT480,#REF!,0,#REF!,"&gt;="&amp;MC480,#REF!,"&lt;="&amp;MB480,#REF!,"&lt;="&amp;ME480,#REF!,"&gt;="&amp;MF480)</f>
        <v/>
      </c>
      <c r="MZ480" s="1">
        <f>COUNTIFS(#REF!,LT480,#REF!,1,#REF!,"&lt;="&amp;ME480,#REF!,"&gt;="&amp;MF480,#REF!,"="&amp;KV480,#REF!,"="&amp;KX480)</f>
        <v/>
      </c>
      <c r="NA480" s="1">
        <f>COUNTIFS(#REF!,LT480,#REF!,0,#REF!,"&lt;="&amp;ME480,#REF!,"&gt;="&amp;MF480,#REF!,"="&amp;KV480,#REF!,"="&amp;KX480)</f>
        <v/>
      </c>
      <c r="NB480" s="1">
        <f>COUNTIFS(#REF!,LT480,#REF!,1,#REF!,"&lt;="&amp;ME480,#REF!,"&gt;="&amp;MF480,#REF!,"="&amp;KW480,#REF!,"="&amp;KY480)</f>
        <v/>
      </c>
      <c r="NC480" s="1">
        <f>COUNTIFS(#REF!,LT480,#REF!,0,#REF!,"&lt;="&amp;ME480,#REF!,"&gt;="&amp;MF480,#REF!,"="&amp;KW480,#REF!,"="&amp;KY480)</f>
        <v/>
      </c>
      <c r="ND480" s="1">
        <f>MP480+MR480+MT480+MV480+MX480+MZ480+NB480</f>
        <v/>
      </c>
      <c r="NE480" s="1">
        <f>MQ480+MS480+MU480+MW480+MY480+NA480+NC480</f>
        <v/>
      </c>
      <c r="NF480" s="1">
        <f>ND480+NE480</f>
        <v/>
      </c>
      <c r="NG480" s="33">
        <f>ND480/(ND480+NE480)</f>
        <v/>
      </c>
      <c r="NH480" s="3">
        <f>1/NG480</f>
        <v/>
      </c>
      <c r="NI480" s="1">
        <f>LH480</f>
        <v/>
      </c>
      <c r="NJ480" s="79">
        <f>((1-NG480)*(1/(NI480-1))*0.98-(NG480*1))</f>
        <v/>
      </c>
      <c r="NK480" s="34">
        <f>IF(LR480&lt;0.9,0,IF(AND(LR480&gt;1.1),0,1))</f>
        <v/>
      </c>
      <c r="NL480" s="34">
        <f>IF(LS480&lt;0.9,0,IF(AND(LS480&gt;1.1),0,1))</f>
        <v/>
      </c>
      <c r="NM480" s="32">
        <f>IF(NF480&gt;99,1,0)</f>
        <v/>
      </c>
      <c r="NN480" s="32">
        <f>IF(NJ480&gt;0.0799,1,0)</f>
        <v/>
      </c>
      <c r="NO480" s="32">
        <f>IF(NJ480&gt;NQ480,1,0)</f>
        <v/>
      </c>
      <c r="NP480" s="32">
        <f>NM480+NN480+NO480+NK480+NL480</f>
        <v/>
      </c>
      <c r="NQ480" s="79">
        <f>(((100*NG480)*(NI480-1)*0.98)-((1-NG480)*100))/100</f>
        <v/>
      </c>
      <c r="NR480" s="34">
        <f>IF(LR480&lt;0.9,0,IF(AND(LR480&gt;1.1),0,1))</f>
        <v/>
      </c>
      <c r="NS480" s="34">
        <f>IF(LS480&lt;0.9,0,IF(AND(LS480&gt;1.1),0,1))</f>
        <v/>
      </c>
      <c r="NT480" s="32">
        <f>IF(NF480&gt;99,1,0)</f>
        <v/>
      </c>
      <c r="NU480" s="32">
        <f>IF(NQ480&gt;0.0799,1,0)</f>
        <v/>
      </c>
      <c r="NV480" s="32">
        <f>IF(NQ480&gt;NJ480,1,0)</f>
        <v/>
      </c>
      <c r="NW480" s="32">
        <f>NT480+NU480+NV480+NR480+NS480</f>
        <v/>
      </c>
      <c r="NX480">
        <f>IF(NP480=5,"LayHome1-0",IF(AND(NW480=5),"BackHome1-0",""))</f>
        <v/>
      </c>
      <c r="NY480">
        <f>IF(NP480=5,KN480,IF(AND(NW480=5),KN480,""))</f>
        <v/>
      </c>
      <c r="NZ480">
        <f>IF(NP480=5,"Match Odds",IF(AND(NW480=5),"Match Odds",""))</f>
        <v/>
      </c>
      <c r="OA480">
        <f>IF(NP480=5,KP480,IF(AND(NW480=5),KP480,""))</f>
        <v/>
      </c>
      <c r="OB480">
        <f>IF(NP480=5,"MATCH_ODDS",IF(AND(NW480=5),"MATCH_ODDS",""))</f>
        <v/>
      </c>
      <c r="OC480">
        <f>IF(NP480=5,"LAY",IF(AND(NW480=5),"BACK",""))</f>
        <v/>
      </c>
    </row>
    <row r="481" ht="16.5" customHeight="1" thickBot="1" thickTop="1">
      <c r="A481" s="2" t="n"/>
      <c r="KN481" s="1">
        <f>IF(INDEX(#REF!,MATCH('HT 1-0'!D481,#REF!,0))=INDEX(#REF!,MATCH('HT 1-0'!D481,#REF!,0)),INDEX(#REF!,MATCH('HT 1-0'!D481,#REF!,0)),"ERROR")</f>
        <v/>
      </c>
      <c r="KO481" s="1">
        <f>IF(INDEX(#REF!,MATCH('HT 1-0'!E481,#REF!,0))=INDEX(#REF!,MATCH('HT 1-0'!E481,#REF!,0)),INDEX(#REF!,MATCH('HT 1-0'!E481,#REF!,0)),"ERROR")</f>
        <v/>
      </c>
      <c r="KP481" s="1">
        <f>KN481&amp;" v "&amp;KO481</f>
        <v/>
      </c>
      <c r="KQ481">
        <f>B481&amp;"_"&amp;C481</f>
        <v/>
      </c>
      <c r="KR481" s="1">
        <f>IF((HW481/KK481)&lt;0.335,"G",IF((HW481/KK481)&gt;0.67,"R","A"))</f>
        <v/>
      </c>
      <c r="KS481" s="1">
        <f>IF((HX481/KK481)&lt;0.335,"G",IF((HX481/KK481)&gt;0.67,"R","A"))</f>
        <v/>
      </c>
      <c r="KT481" s="1">
        <f>IF((IH481/KK481)&lt;0.335,"G",IF((IH481/KK481)&gt;0.67,"R","A"))</f>
        <v/>
      </c>
      <c r="KU481" s="1">
        <f>IF((II481/KK481)&lt;0.335,"G",IF((II481/KK481)&gt;0.67,"R","A"))</f>
        <v/>
      </c>
      <c r="KV481" s="1">
        <f>IF((HZ481/KK481)&lt;0.335,"G",IF((HZ481/KK481)&gt;0.67,"R","A"))</f>
        <v/>
      </c>
      <c r="KW481" s="1">
        <f>IF((HY481/KK481)&lt;0.335,"G",IF((HY481/KK481)&gt;0.67,"R","A"))</f>
        <v/>
      </c>
      <c r="KX481" s="1">
        <f>IF((IK481/KK481)&lt;0.335,"G",IF((IK481/KK481)&gt;0.67,"R","A"))</f>
        <v/>
      </c>
      <c r="KY481" s="1">
        <f>IF((IJ481/KK481)&lt;0.335,"G",IF((IJ481/KK481)&gt;0.67,"R","A"))</f>
        <v/>
      </c>
      <c r="KZ481" s="1">
        <f>IF((HQ481/KK481)&lt;0.335,"G",IF((HQ481/KK481)&gt;0.67,"R","A"))</f>
        <v/>
      </c>
      <c r="LA481" s="1">
        <f>IF((IB481/KK481)&lt;0.335,"G",IF((IB481/KK481)&gt;0.67,"R","A"))</f>
        <v/>
      </c>
      <c r="LB481">
        <f>IF(LQ481="1-0",INDEX(Scrape!#REF!,MATCH('HT 1-0'!KP481,Scrape!$B:$B,0)),"")</f>
        <v/>
      </c>
      <c r="LC481">
        <f>IF(LQ481="1-0",INDEX(Scrape!$A:$A,MATCH('HT 1-0'!KP481,Scrape!$B:$B,0)),"")</f>
        <v/>
      </c>
      <c r="LD481">
        <f>IF(LQ481="1-0",INDEX(Scrape!$B:$B,MATCH('HT 1-0'!KP481,Scrape!$B:$B,0)),"")</f>
        <v/>
      </c>
      <c r="LE481">
        <f>IF(LQ481="1-0",INDEX(Scrape!$C:$C,MATCH('HT 1-0'!KP481,Scrape!$B:$B,0)),"")</f>
        <v/>
      </c>
      <c r="LF481">
        <f>IF(LQ481="1-0",INDEX(Scrape!$D:$D,MATCH('HT 1-0'!KP481,Scrape!$B:$B,0)),"")</f>
        <v/>
      </c>
      <c r="LG481">
        <f>IF(LQ481="1-0",INDEX(Scrape!$E:$E,MATCH('HT 1-0'!KP481,Scrape!$B:$B,0)),"")</f>
        <v/>
      </c>
      <c r="LH481">
        <f>IF(LQ481="1-0",INDEX(Scrape!$F:$F,MATCH('HT 1-0'!KP481,Scrape!$B:$B,0)),"")</f>
        <v/>
      </c>
      <c r="LI481">
        <f>IF(LQ481="1-0",INDEX(Scrape!$G:$G,MATCH('HT 1-0'!KP481,Scrape!$B:$B,0)),"")</f>
        <v/>
      </c>
      <c r="LJ481">
        <f>IF(LQ481="1-0",INDEX(Scrape!$H:$H,MATCH('HT 1-0'!KP481,Scrape!$B:$B,0)),"")</f>
        <v/>
      </c>
      <c r="LK481">
        <f>IF(LQ481="1-0",INDEX(Scrape!$I:$I,MATCH('HT 1-0'!KP481,Scrape!$B:$B,0)),"")</f>
        <v/>
      </c>
      <c r="LL481">
        <f>IF(LQ481="1-0",INDEX(Scrape!$J:$J,MATCH('HT 1-0'!KP481,Scrape!$B:$B,0)),"")</f>
        <v/>
      </c>
      <c r="LM481">
        <f>IF(LQ481="1-0",INDEX(Scrape!$K:$K,MATCH('HT 1-0'!KP481,Scrape!$B:$B,0)),"")</f>
        <v/>
      </c>
      <c r="LN481">
        <f>IF(LQ481="1-0",INDEX(Scrape!$L:$L,MATCH('HT 1-0'!KP481,Scrape!$B:$B,0)),"")</f>
        <v/>
      </c>
      <c r="LO481">
        <f>IF(LQ481="1-0",INDEX(Scrape!$M:$M,MATCH('HT 1-0'!KP481,Scrape!$B:$B,0)),"")</f>
        <v/>
      </c>
      <c r="LP481">
        <f>IF(LQ481="1-0",INDEX(Scrape!$N:$N,MATCH('HT 1-0'!KP481,Scrape!$B:$B,0)),"")</f>
        <v/>
      </c>
      <c r="LQ481">
        <f>INDEX(Scrape!$O:$O,MATCH('HT 1-0'!KP481,Scrape!$B:$B,0))</f>
        <v/>
      </c>
      <c r="LR481">
        <f>(1/LJ481)+(1/LI481)+(1/LH481)</f>
        <v/>
      </c>
      <c r="LS481">
        <f>(1/LG481)+(1/LF481)+(1/LE481)</f>
        <v/>
      </c>
      <c r="LT481" s="8">
        <f>IF(INDEX(#REF!,MATCH(KQ481,#REF!,0))=INDEX(#REF!,MATCH(KQ481,#REF!,0)),INDEX(#REF!,MATCH(KQ481,#REF!,0)),"ERROR")</f>
        <v/>
      </c>
      <c r="LU481" s="4">
        <f>IF(KR481="G",2,IF(KR481="R",0.5,IF(KR481="A",1)))</f>
        <v/>
      </c>
      <c r="LV481" s="4">
        <f>IF(KS481="G",0.5,IF(KS481="R",2,IF(KS481="A",1)))</f>
        <v/>
      </c>
      <c r="LW481" s="4">
        <f>IF(KT481="G",2,IF(KT481="R",0.5,IF(KT481="A",1)))</f>
        <v/>
      </c>
      <c r="LX481" s="4">
        <f>IF(KU481="G",0.5,IF(KU481="R",2,IF(KU481="A",1)))</f>
        <v/>
      </c>
      <c r="LY481" s="7">
        <f>(LK481*(LU481+LX481)+(LL481*(LU481+LX481)))</f>
        <v/>
      </c>
      <c r="LZ481" s="7">
        <f>(LN481*(LV481+LW481)+(LO481*(LV481+LW481)))</f>
        <v/>
      </c>
      <c r="MA481" s="11">
        <f>LY481-LZ481</f>
        <v/>
      </c>
      <c r="MB481" s="5">
        <f>MA481+2</f>
        <v/>
      </c>
      <c r="MC481" s="6">
        <f>MA481-2</f>
        <v/>
      </c>
      <c r="MD481" s="4">
        <f>LE481</f>
        <v/>
      </c>
      <c r="ME481" s="9">
        <f>IF(MD481=0,1000,MD481+0.75)</f>
        <v/>
      </c>
      <c r="MF481" s="10">
        <f>IF(MD481=0,0,MD481-0.75)</f>
        <v/>
      </c>
      <c r="MG481" s="4">
        <f>((LM481*(LU481+LX481))-((LP481*(LV481+LW481))))</f>
        <v/>
      </c>
      <c r="MH481" s="9">
        <f>MG481*1.2</f>
        <v/>
      </c>
      <c r="MI481" s="10">
        <f>MG481*0.8</f>
        <v/>
      </c>
      <c r="MJ481">
        <f>IFERROR(NX481,"")</f>
        <v/>
      </c>
      <c r="MK481">
        <f>IFERROR(NY481,"")</f>
        <v/>
      </c>
      <c r="ML481">
        <f>IFERROR(NZ481,"")</f>
        <v/>
      </c>
      <c r="MM481">
        <f>IFERROR(OA481,"")</f>
        <v/>
      </c>
      <c r="MN481">
        <f>IFERROR(OB481,"")</f>
        <v/>
      </c>
      <c r="MO481">
        <f>IFERROR(OC481,"")</f>
        <v/>
      </c>
      <c r="MP481" s="1">
        <f>COUNTIFS(#REF!,LT481,#REF!,1,#REF!,"&gt;="&amp;MC481,#REF!,"&lt;="&amp;MB481,#REF!,"&lt;="&amp;ME481,#REF!,"&gt;="&amp;MF481,#REF!,"="&amp;KV481,#REF!,"="&amp;KX481)</f>
        <v/>
      </c>
      <c r="MQ481" s="1">
        <f>COUNTIFS(#REF!,LT481,#REF!,0,#REF!,"&gt;="&amp;MC481,#REF!,"&lt;="&amp;MB481,#REF!,"&lt;="&amp;ME481,#REF!,"&gt;="&amp;MF481,#REF!,"="&amp;KV481,#REF!,"="&amp;KX481)</f>
        <v/>
      </c>
      <c r="MR481" s="1">
        <f>COUNTIFS(#REF!,LT481,#REF!,1,#REF!,"&gt;="&amp;MC481,#REF!,"&lt;="&amp;MB481,#REF!,"&lt;="&amp;ME481,#REF!,"&gt;="&amp;MF481,#REF!,"="&amp;KW481,#REF!,"="&amp;KY481)</f>
        <v/>
      </c>
      <c r="MS481" s="1">
        <f>COUNTIFS(#REF!,LT481,#REF!,0,#REF!,"&gt;="&amp;MC481,#REF!,"&lt;="&amp;MB481,#REF!,"&lt;="&amp;ME481,#REF!,"&gt;="&amp;MF481,#REF!,"="&amp;KW481,#REF!,"="&amp;KY481)</f>
        <v/>
      </c>
      <c r="MT481" s="1">
        <f>COUNTIFS(#REF!,LT481,#REF!,1,#REF!,"&gt;="&amp;MI481,#REF!,"&lt;="&amp;MH481,#REF!,"&lt;="&amp;ME481,#REF!,"&gt;="&amp;MF481)</f>
        <v/>
      </c>
      <c r="MU481" s="1">
        <f>COUNTIFS(#REF!,LT481,#REF!,0,#REF!,"&gt;="&amp;MI481,#REF!,"&lt;="&amp;MH481,#REF!,"&lt;="&amp;ME481,#REF!,"&gt;="&amp;MF481)</f>
        <v/>
      </c>
      <c r="MV481" s="1">
        <f>COUNTIFS(#REF!,LT481,#REF!,1,#REF!,"&gt;="&amp;MI481,#REF!,"&lt;="&amp;MH481,#REF!,"="&amp;KZ481,#REF!,"="&amp;LA481,#REF!,"&lt;="&amp;ME481,#REF!,"&gt;="&amp;MF481)</f>
        <v/>
      </c>
      <c r="MW481" s="1">
        <f>COUNTIFS(#REF!,LT481,#REF!,0,#REF!,"&gt;="&amp;MI481,#REF!,"&lt;="&amp;MH481,#REF!,"="&amp;KZ481,#REF!,"="&amp;LA481,#REF!,"&lt;="&amp;ME481,#REF!,"&gt;="&amp;MF481)</f>
        <v/>
      </c>
      <c r="MX481" s="1">
        <f>COUNTIFS(#REF!,LT481,#REF!,1,#REF!,"&gt;="&amp;MC481,#REF!,"&lt;="&amp;MB481,#REF!,"&lt;="&amp;ME481,#REF!,"&gt;="&amp;MF481)</f>
        <v/>
      </c>
      <c r="MY481" s="1">
        <f>COUNTIFS(#REF!,LT481,#REF!,0,#REF!,"&gt;="&amp;MC481,#REF!,"&lt;="&amp;MB481,#REF!,"&lt;="&amp;ME481,#REF!,"&gt;="&amp;MF481)</f>
        <v/>
      </c>
      <c r="MZ481" s="1">
        <f>COUNTIFS(#REF!,LT481,#REF!,1,#REF!,"&lt;="&amp;ME481,#REF!,"&gt;="&amp;MF481,#REF!,"="&amp;KV481,#REF!,"="&amp;KX481)</f>
        <v/>
      </c>
      <c r="NA481" s="1">
        <f>COUNTIFS(#REF!,LT481,#REF!,0,#REF!,"&lt;="&amp;ME481,#REF!,"&gt;="&amp;MF481,#REF!,"="&amp;KV481,#REF!,"="&amp;KX481)</f>
        <v/>
      </c>
      <c r="NB481" s="1">
        <f>COUNTIFS(#REF!,LT481,#REF!,1,#REF!,"&lt;="&amp;ME481,#REF!,"&gt;="&amp;MF481,#REF!,"="&amp;KW481,#REF!,"="&amp;KY481)</f>
        <v/>
      </c>
      <c r="NC481" s="1">
        <f>COUNTIFS(#REF!,LT481,#REF!,0,#REF!,"&lt;="&amp;ME481,#REF!,"&gt;="&amp;MF481,#REF!,"="&amp;KW481,#REF!,"="&amp;KY481)</f>
        <v/>
      </c>
      <c r="ND481" s="1">
        <f>MP481+MR481+MT481+MV481+MX481+MZ481+NB481</f>
        <v/>
      </c>
      <c r="NE481" s="1">
        <f>MQ481+MS481+MU481+MW481+MY481+NA481+NC481</f>
        <v/>
      </c>
      <c r="NF481" s="1">
        <f>ND481+NE481</f>
        <v/>
      </c>
      <c r="NG481" s="33">
        <f>ND481/(ND481+NE481)</f>
        <v/>
      </c>
      <c r="NH481" s="3">
        <f>1/NG481</f>
        <v/>
      </c>
      <c r="NI481" s="1">
        <f>LH481</f>
        <v/>
      </c>
      <c r="NJ481" s="79">
        <f>((1-NG481)*(1/(NI481-1))*0.98-(NG481*1))</f>
        <v/>
      </c>
      <c r="NK481" s="34">
        <f>IF(LR481&lt;0.9,0,IF(AND(LR481&gt;1.1),0,1))</f>
        <v/>
      </c>
      <c r="NL481" s="34">
        <f>IF(LS481&lt;0.9,0,IF(AND(LS481&gt;1.1),0,1))</f>
        <v/>
      </c>
      <c r="NM481" s="32">
        <f>IF(NF481&gt;99,1,0)</f>
        <v/>
      </c>
      <c r="NN481" s="32">
        <f>IF(NJ481&gt;0.0799,1,0)</f>
        <v/>
      </c>
      <c r="NO481" s="32">
        <f>IF(NJ481&gt;NQ481,1,0)</f>
        <v/>
      </c>
      <c r="NP481" s="32">
        <f>NM481+NN481+NO481+NK481+NL481</f>
        <v/>
      </c>
      <c r="NQ481" s="79">
        <f>(((100*NG481)*(NI481-1)*0.98)-((1-NG481)*100))/100</f>
        <v/>
      </c>
      <c r="NR481" s="34">
        <f>IF(LR481&lt;0.9,0,IF(AND(LR481&gt;1.1),0,1))</f>
        <v/>
      </c>
      <c r="NS481" s="34">
        <f>IF(LS481&lt;0.9,0,IF(AND(LS481&gt;1.1),0,1))</f>
        <v/>
      </c>
      <c r="NT481" s="32">
        <f>IF(NF481&gt;99,1,0)</f>
        <v/>
      </c>
      <c r="NU481" s="32">
        <f>IF(NQ481&gt;0.0799,1,0)</f>
        <v/>
      </c>
      <c r="NV481" s="32">
        <f>IF(NQ481&gt;NJ481,1,0)</f>
        <v/>
      </c>
      <c r="NW481" s="32">
        <f>NT481+NU481+NV481+NR481+NS481</f>
        <v/>
      </c>
      <c r="NX481">
        <f>IF(NP481=5,"LayHome1-0",IF(AND(NW481=5),"BackHome1-0",""))</f>
        <v/>
      </c>
      <c r="NY481">
        <f>IF(NP481=5,KN481,IF(AND(NW481=5),KN481,""))</f>
        <v/>
      </c>
      <c r="NZ481">
        <f>IF(NP481=5,"Match Odds",IF(AND(NW481=5),"Match Odds",""))</f>
        <v/>
      </c>
      <c r="OA481">
        <f>IF(NP481=5,KP481,IF(AND(NW481=5),KP481,""))</f>
        <v/>
      </c>
      <c r="OB481">
        <f>IF(NP481=5,"MATCH_ODDS",IF(AND(NW481=5),"MATCH_ODDS",""))</f>
        <v/>
      </c>
      <c r="OC481">
        <f>IF(NP481=5,"LAY",IF(AND(NW481=5),"BACK",""))</f>
        <v/>
      </c>
    </row>
    <row r="482" ht="16.5" customHeight="1" thickBot="1" thickTop="1">
      <c r="A482" s="2" t="n"/>
      <c r="KN482" s="1">
        <f>IF(INDEX(#REF!,MATCH('HT 1-0'!D482,#REF!,0))=INDEX(#REF!,MATCH('HT 1-0'!D482,#REF!,0)),INDEX(#REF!,MATCH('HT 1-0'!D482,#REF!,0)),"ERROR")</f>
        <v/>
      </c>
      <c r="KO482" s="1">
        <f>IF(INDEX(#REF!,MATCH('HT 1-0'!E482,#REF!,0))=INDEX(#REF!,MATCH('HT 1-0'!E482,#REF!,0)),INDEX(#REF!,MATCH('HT 1-0'!E482,#REF!,0)),"ERROR")</f>
        <v/>
      </c>
      <c r="KP482" s="1">
        <f>KN482&amp;" v "&amp;KO482</f>
        <v/>
      </c>
      <c r="KQ482">
        <f>B482&amp;"_"&amp;C482</f>
        <v/>
      </c>
      <c r="KR482" s="1">
        <f>IF((HW482/KK482)&lt;0.335,"G",IF((HW482/KK482)&gt;0.67,"R","A"))</f>
        <v/>
      </c>
      <c r="KS482" s="1">
        <f>IF((HX482/KK482)&lt;0.335,"G",IF((HX482/KK482)&gt;0.67,"R","A"))</f>
        <v/>
      </c>
      <c r="KT482" s="1">
        <f>IF((IH482/KK482)&lt;0.335,"G",IF((IH482/KK482)&gt;0.67,"R","A"))</f>
        <v/>
      </c>
      <c r="KU482" s="1">
        <f>IF((II482/KK482)&lt;0.335,"G",IF((II482/KK482)&gt;0.67,"R","A"))</f>
        <v/>
      </c>
      <c r="KV482" s="1">
        <f>IF((HZ482/KK482)&lt;0.335,"G",IF((HZ482/KK482)&gt;0.67,"R","A"))</f>
        <v/>
      </c>
      <c r="KW482" s="1">
        <f>IF((HY482/KK482)&lt;0.335,"G",IF((HY482/KK482)&gt;0.67,"R","A"))</f>
        <v/>
      </c>
      <c r="KX482" s="1">
        <f>IF((IK482/KK482)&lt;0.335,"G",IF((IK482/KK482)&gt;0.67,"R","A"))</f>
        <v/>
      </c>
      <c r="KY482" s="1">
        <f>IF((IJ482/KK482)&lt;0.335,"G",IF((IJ482/KK482)&gt;0.67,"R","A"))</f>
        <v/>
      </c>
      <c r="KZ482" s="1">
        <f>IF((HQ482/KK482)&lt;0.335,"G",IF((HQ482/KK482)&gt;0.67,"R","A"))</f>
        <v/>
      </c>
      <c r="LA482" s="1">
        <f>IF((IB482/KK482)&lt;0.335,"G",IF((IB482/KK482)&gt;0.67,"R","A"))</f>
        <v/>
      </c>
      <c r="LB482">
        <f>IF(LQ482="1-0",INDEX(Scrape!#REF!,MATCH('HT 1-0'!KP482,Scrape!$B:$B,0)),"")</f>
        <v/>
      </c>
      <c r="LC482">
        <f>IF(LQ482="1-0",INDEX(Scrape!$A:$A,MATCH('HT 1-0'!KP482,Scrape!$B:$B,0)),"")</f>
        <v/>
      </c>
      <c r="LD482">
        <f>IF(LQ482="1-0",INDEX(Scrape!$B:$B,MATCH('HT 1-0'!KP482,Scrape!$B:$B,0)),"")</f>
        <v/>
      </c>
      <c r="LE482">
        <f>IF(LQ482="1-0",INDEX(Scrape!$C:$C,MATCH('HT 1-0'!KP482,Scrape!$B:$B,0)),"")</f>
        <v/>
      </c>
      <c r="LF482">
        <f>IF(LQ482="1-0",INDEX(Scrape!$D:$D,MATCH('HT 1-0'!KP482,Scrape!$B:$B,0)),"")</f>
        <v/>
      </c>
      <c r="LG482">
        <f>IF(LQ482="1-0",INDEX(Scrape!$E:$E,MATCH('HT 1-0'!KP482,Scrape!$B:$B,0)),"")</f>
        <v/>
      </c>
      <c r="LH482">
        <f>IF(LQ482="1-0",INDEX(Scrape!$F:$F,MATCH('HT 1-0'!KP482,Scrape!$B:$B,0)),"")</f>
        <v/>
      </c>
      <c r="LI482">
        <f>IF(LQ482="1-0",INDEX(Scrape!$G:$G,MATCH('HT 1-0'!KP482,Scrape!$B:$B,0)),"")</f>
        <v/>
      </c>
      <c r="LJ482">
        <f>IF(LQ482="1-0",INDEX(Scrape!$H:$H,MATCH('HT 1-0'!KP482,Scrape!$B:$B,0)),"")</f>
        <v/>
      </c>
      <c r="LK482">
        <f>IF(LQ482="1-0",INDEX(Scrape!$I:$I,MATCH('HT 1-0'!KP482,Scrape!$B:$B,0)),"")</f>
        <v/>
      </c>
      <c r="LL482">
        <f>IF(LQ482="1-0",INDEX(Scrape!$J:$J,MATCH('HT 1-0'!KP482,Scrape!$B:$B,0)),"")</f>
        <v/>
      </c>
      <c r="LM482">
        <f>IF(LQ482="1-0",INDEX(Scrape!$K:$K,MATCH('HT 1-0'!KP482,Scrape!$B:$B,0)),"")</f>
        <v/>
      </c>
      <c r="LN482">
        <f>IF(LQ482="1-0",INDEX(Scrape!$L:$L,MATCH('HT 1-0'!KP482,Scrape!$B:$B,0)),"")</f>
        <v/>
      </c>
      <c r="LO482">
        <f>IF(LQ482="1-0",INDEX(Scrape!$M:$M,MATCH('HT 1-0'!KP482,Scrape!$B:$B,0)),"")</f>
        <v/>
      </c>
      <c r="LP482">
        <f>IF(LQ482="1-0",INDEX(Scrape!$N:$N,MATCH('HT 1-0'!KP482,Scrape!$B:$B,0)),"")</f>
        <v/>
      </c>
      <c r="LQ482">
        <f>INDEX(Scrape!$O:$O,MATCH('HT 1-0'!KP482,Scrape!$B:$B,0))</f>
        <v/>
      </c>
      <c r="LR482">
        <f>(1/LJ482)+(1/LI482)+(1/LH482)</f>
        <v/>
      </c>
      <c r="LS482">
        <f>(1/LG482)+(1/LF482)+(1/LE482)</f>
        <v/>
      </c>
      <c r="LT482" s="8">
        <f>IF(INDEX(#REF!,MATCH(KQ482,#REF!,0))=INDEX(#REF!,MATCH(KQ482,#REF!,0)),INDEX(#REF!,MATCH(KQ482,#REF!,0)),"ERROR")</f>
        <v/>
      </c>
      <c r="LU482" s="4">
        <f>IF(KR482="G",2,IF(KR482="R",0.5,IF(KR482="A",1)))</f>
        <v/>
      </c>
      <c r="LV482" s="4">
        <f>IF(KS482="G",0.5,IF(KS482="R",2,IF(KS482="A",1)))</f>
        <v/>
      </c>
      <c r="LW482" s="4">
        <f>IF(KT482="G",2,IF(KT482="R",0.5,IF(KT482="A",1)))</f>
        <v/>
      </c>
      <c r="LX482" s="4">
        <f>IF(KU482="G",0.5,IF(KU482="R",2,IF(KU482="A",1)))</f>
        <v/>
      </c>
      <c r="LY482" s="7">
        <f>(LK482*(LU482+LX482)+(LL482*(LU482+LX482)))</f>
        <v/>
      </c>
      <c r="LZ482" s="7">
        <f>(LN482*(LV482+LW482)+(LO482*(LV482+LW482)))</f>
        <v/>
      </c>
      <c r="MA482" s="11">
        <f>LY482-LZ482</f>
        <v/>
      </c>
      <c r="MB482" s="5">
        <f>MA482+2</f>
        <v/>
      </c>
      <c r="MC482" s="6">
        <f>MA482-2</f>
        <v/>
      </c>
      <c r="MD482" s="4">
        <f>LE482</f>
        <v/>
      </c>
      <c r="ME482" s="9">
        <f>IF(MD482=0,1000,MD482+0.75)</f>
        <v/>
      </c>
      <c r="MF482" s="10">
        <f>IF(MD482=0,0,MD482-0.75)</f>
        <v/>
      </c>
      <c r="MG482" s="4">
        <f>((LM482*(LU482+LX482))-((LP482*(LV482+LW482))))</f>
        <v/>
      </c>
      <c r="MH482" s="9">
        <f>MG482*1.2</f>
        <v/>
      </c>
      <c r="MI482" s="10">
        <f>MG482*0.8</f>
        <v/>
      </c>
      <c r="MJ482">
        <f>IFERROR(NX482,"")</f>
        <v/>
      </c>
      <c r="MK482">
        <f>IFERROR(NY482,"")</f>
        <v/>
      </c>
      <c r="ML482">
        <f>IFERROR(NZ482,"")</f>
        <v/>
      </c>
      <c r="MM482">
        <f>IFERROR(OA482,"")</f>
        <v/>
      </c>
      <c r="MN482">
        <f>IFERROR(OB482,"")</f>
        <v/>
      </c>
      <c r="MO482">
        <f>IFERROR(OC482,"")</f>
        <v/>
      </c>
      <c r="MP482" s="1">
        <f>COUNTIFS(#REF!,LT482,#REF!,1,#REF!,"&gt;="&amp;MC482,#REF!,"&lt;="&amp;MB482,#REF!,"&lt;="&amp;ME482,#REF!,"&gt;="&amp;MF482,#REF!,"="&amp;KV482,#REF!,"="&amp;KX482)</f>
        <v/>
      </c>
      <c r="MQ482" s="1">
        <f>COUNTIFS(#REF!,LT482,#REF!,0,#REF!,"&gt;="&amp;MC482,#REF!,"&lt;="&amp;MB482,#REF!,"&lt;="&amp;ME482,#REF!,"&gt;="&amp;MF482,#REF!,"="&amp;KV482,#REF!,"="&amp;KX482)</f>
        <v/>
      </c>
      <c r="MR482" s="1">
        <f>COUNTIFS(#REF!,LT482,#REF!,1,#REF!,"&gt;="&amp;MC482,#REF!,"&lt;="&amp;MB482,#REF!,"&lt;="&amp;ME482,#REF!,"&gt;="&amp;MF482,#REF!,"="&amp;KW482,#REF!,"="&amp;KY482)</f>
        <v/>
      </c>
      <c r="MS482" s="1">
        <f>COUNTIFS(#REF!,LT482,#REF!,0,#REF!,"&gt;="&amp;MC482,#REF!,"&lt;="&amp;MB482,#REF!,"&lt;="&amp;ME482,#REF!,"&gt;="&amp;MF482,#REF!,"="&amp;KW482,#REF!,"="&amp;KY482)</f>
        <v/>
      </c>
      <c r="MT482" s="1">
        <f>COUNTIFS(#REF!,LT482,#REF!,1,#REF!,"&gt;="&amp;MI482,#REF!,"&lt;="&amp;MH482,#REF!,"&lt;="&amp;ME482,#REF!,"&gt;="&amp;MF482)</f>
        <v/>
      </c>
      <c r="MU482" s="1">
        <f>COUNTIFS(#REF!,LT482,#REF!,0,#REF!,"&gt;="&amp;MI482,#REF!,"&lt;="&amp;MH482,#REF!,"&lt;="&amp;ME482,#REF!,"&gt;="&amp;MF482)</f>
        <v/>
      </c>
      <c r="MV482" s="1">
        <f>COUNTIFS(#REF!,LT482,#REF!,1,#REF!,"&gt;="&amp;MI482,#REF!,"&lt;="&amp;MH482,#REF!,"="&amp;KZ482,#REF!,"="&amp;LA482,#REF!,"&lt;="&amp;ME482,#REF!,"&gt;="&amp;MF482)</f>
        <v/>
      </c>
      <c r="MW482" s="1">
        <f>COUNTIFS(#REF!,LT482,#REF!,0,#REF!,"&gt;="&amp;MI482,#REF!,"&lt;="&amp;MH482,#REF!,"="&amp;KZ482,#REF!,"="&amp;LA482,#REF!,"&lt;="&amp;ME482,#REF!,"&gt;="&amp;MF482)</f>
        <v/>
      </c>
      <c r="MX482" s="1">
        <f>COUNTIFS(#REF!,LT482,#REF!,1,#REF!,"&gt;="&amp;MC482,#REF!,"&lt;="&amp;MB482,#REF!,"&lt;="&amp;ME482,#REF!,"&gt;="&amp;MF482)</f>
        <v/>
      </c>
      <c r="MY482" s="1">
        <f>COUNTIFS(#REF!,LT482,#REF!,0,#REF!,"&gt;="&amp;MC482,#REF!,"&lt;="&amp;MB482,#REF!,"&lt;="&amp;ME482,#REF!,"&gt;="&amp;MF482)</f>
        <v/>
      </c>
      <c r="MZ482" s="1">
        <f>COUNTIFS(#REF!,LT482,#REF!,1,#REF!,"&lt;="&amp;ME482,#REF!,"&gt;="&amp;MF482,#REF!,"="&amp;KV482,#REF!,"="&amp;KX482)</f>
        <v/>
      </c>
      <c r="NA482" s="1">
        <f>COUNTIFS(#REF!,LT482,#REF!,0,#REF!,"&lt;="&amp;ME482,#REF!,"&gt;="&amp;MF482,#REF!,"="&amp;KV482,#REF!,"="&amp;KX482)</f>
        <v/>
      </c>
      <c r="NB482" s="1">
        <f>COUNTIFS(#REF!,LT482,#REF!,1,#REF!,"&lt;="&amp;ME482,#REF!,"&gt;="&amp;MF482,#REF!,"="&amp;KW482,#REF!,"="&amp;KY482)</f>
        <v/>
      </c>
      <c r="NC482" s="1">
        <f>COUNTIFS(#REF!,LT482,#REF!,0,#REF!,"&lt;="&amp;ME482,#REF!,"&gt;="&amp;MF482,#REF!,"="&amp;KW482,#REF!,"="&amp;KY482)</f>
        <v/>
      </c>
      <c r="ND482" s="1">
        <f>MP482+MR482+MT482+MV482+MX482+MZ482+NB482</f>
        <v/>
      </c>
      <c r="NE482" s="1">
        <f>MQ482+MS482+MU482+MW482+MY482+NA482+NC482</f>
        <v/>
      </c>
      <c r="NF482" s="1">
        <f>ND482+NE482</f>
        <v/>
      </c>
      <c r="NG482" s="33">
        <f>ND482/(ND482+NE482)</f>
        <v/>
      </c>
      <c r="NH482" s="3">
        <f>1/NG482</f>
        <v/>
      </c>
      <c r="NI482" s="1">
        <f>LH482</f>
        <v/>
      </c>
      <c r="NJ482" s="79">
        <f>((1-NG482)*(1/(NI482-1))*0.98-(NG482*1))</f>
        <v/>
      </c>
      <c r="NK482" s="34">
        <f>IF(LR482&lt;0.9,0,IF(AND(LR482&gt;1.1),0,1))</f>
        <v/>
      </c>
      <c r="NL482" s="34">
        <f>IF(LS482&lt;0.9,0,IF(AND(LS482&gt;1.1),0,1))</f>
        <v/>
      </c>
      <c r="NM482" s="32">
        <f>IF(NF482&gt;99,1,0)</f>
        <v/>
      </c>
      <c r="NN482" s="32">
        <f>IF(NJ482&gt;0.0799,1,0)</f>
        <v/>
      </c>
      <c r="NO482" s="32">
        <f>IF(NJ482&gt;NQ482,1,0)</f>
        <v/>
      </c>
      <c r="NP482" s="32">
        <f>NM482+NN482+NO482+NK482+NL482</f>
        <v/>
      </c>
      <c r="NQ482" s="79">
        <f>(((100*NG482)*(NI482-1)*0.98)-((1-NG482)*100))/100</f>
        <v/>
      </c>
      <c r="NR482" s="34">
        <f>IF(LR482&lt;0.9,0,IF(AND(LR482&gt;1.1),0,1))</f>
        <v/>
      </c>
      <c r="NS482" s="34">
        <f>IF(LS482&lt;0.9,0,IF(AND(LS482&gt;1.1),0,1))</f>
        <v/>
      </c>
      <c r="NT482" s="32">
        <f>IF(NF482&gt;99,1,0)</f>
        <v/>
      </c>
      <c r="NU482" s="32">
        <f>IF(NQ482&gt;0.0799,1,0)</f>
        <v/>
      </c>
      <c r="NV482" s="32">
        <f>IF(NQ482&gt;NJ482,1,0)</f>
        <v/>
      </c>
      <c r="NW482" s="32">
        <f>NT482+NU482+NV482+NR482+NS482</f>
        <v/>
      </c>
      <c r="NX482">
        <f>IF(NP482=5,"LayHome1-0",IF(AND(NW482=5),"BackHome1-0",""))</f>
        <v/>
      </c>
      <c r="NY482">
        <f>IF(NP482=5,KN482,IF(AND(NW482=5),KN482,""))</f>
        <v/>
      </c>
      <c r="NZ482">
        <f>IF(NP482=5,"Match Odds",IF(AND(NW482=5),"Match Odds",""))</f>
        <v/>
      </c>
      <c r="OA482">
        <f>IF(NP482=5,KP482,IF(AND(NW482=5),KP482,""))</f>
        <v/>
      </c>
      <c r="OB482">
        <f>IF(NP482=5,"MATCH_ODDS",IF(AND(NW482=5),"MATCH_ODDS",""))</f>
        <v/>
      </c>
      <c r="OC482">
        <f>IF(NP482=5,"LAY",IF(AND(NW482=5),"BACK",""))</f>
        <v/>
      </c>
    </row>
    <row r="483" ht="16.5" customHeight="1" thickBot="1" thickTop="1">
      <c r="A483" s="2" t="n"/>
      <c r="KN483" s="1">
        <f>IF(INDEX(#REF!,MATCH('HT 1-0'!D483,#REF!,0))=INDEX(#REF!,MATCH('HT 1-0'!D483,#REF!,0)),INDEX(#REF!,MATCH('HT 1-0'!D483,#REF!,0)),"ERROR")</f>
        <v/>
      </c>
      <c r="KO483" s="1">
        <f>IF(INDEX(#REF!,MATCH('HT 1-0'!E483,#REF!,0))=INDEX(#REF!,MATCH('HT 1-0'!E483,#REF!,0)),INDEX(#REF!,MATCH('HT 1-0'!E483,#REF!,0)),"ERROR")</f>
        <v/>
      </c>
      <c r="KP483" s="1">
        <f>KN483&amp;" v "&amp;KO483</f>
        <v/>
      </c>
      <c r="KQ483">
        <f>B483&amp;"_"&amp;C483</f>
        <v/>
      </c>
      <c r="KR483" s="1">
        <f>IF((HW483/KK483)&lt;0.335,"G",IF((HW483/KK483)&gt;0.67,"R","A"))</f>
        <v/>
      </c>
      <c r="KS483" s="1">
        <f>IF((HX483/KK483)&lt;0.335,"G",IF((HX483/KK483)&gt;0.67,"R","A"))</f>
        <v/>
      </c>
      <c r="KT483" s="1">
        <f>IF((IH483/KK483)&lt;0.335,"G",IF((IH483/KK483)&gt;0.67,"R","A"))</f>
        <v/>
      </c>
      <c r="KU483" s="1">
        <f>IF((II483/KK483)&lt;0.335,"G",IF((II483/KK483)&gt;0.67,"R","A"))</f>
        <v/>
      </c>
      <c r="KV483" s="1">
        <f>IF((HZ483/KK483)&lt;0.335,"G",IF((HZ483/KK483)&gt;0.67,"R","A"))</f>
        <v/>
      </c>
      <c r="KW483" s="1">
        <f>IF((HY483/KK483)&lt;0.335,"G",IF((HY483/KK483)&gt;0.67,"R","A"))</f>
        <v/>
      </c>
      <c r="KX483" s="1">
        <f>IF((IK483/KK483)&lt;0.335,"G",IF((IK483/KK483)&gt;0.67,"R","A"))</f>
        <v/>
      </c>
      <c r="KY483" s="1">
        <f>IF((IJ483/KK483)&lt;0.335,"G",IF((IJ483/KK483)&gt;0.67,"R","A"))</f>
        <v/>
      </c>
      <c r="KZ483" s="1">
        <f>IF((HQ483/KK483)&lt;0.335,"G",IF((HQ483/KK483)&gt;0.67,"R","A"))</f>
        <v/>
      </c>
      <c r="LA483" s="1">
        <f>IF((IB483/KK483)&lt;0.335,"G",IF((IB483/KK483)&gt;0.67,"R","A"))</f>
        <v/>
      </c>
      <c r="LB483">
        <f>IF(LQ483="1-0",INDEX(Scrape!#REF!,MATCH('HT 1-0'!KP483,Scrape!$B:$B,0)),"")</f>
        <v/>
      </c>
      <c r="LC483">
        <f>IF(LQ483="1-0",INDEX(Scrape!$A:$A,MATCH('HT 1-0'!KP483,Scrape!$B:$B,0)),"")</f>
        <v/>
      </c>
      <c r="LD483">
        <f>IF(LQ483="1-0",INDEX(Scrape!$B:$B,MATCH('HT 1-0'!KP483,Scrape!$B:$B,0)),"")</f>
        <v/>
      </c>
      <c r="LE483">
        <f>IF(LQ483="1-0",INDEX(Scrape!$C:$C,MATCH('HT 1-0'!KP483,Scrape!$B:$B,0)),"")</f>
        <v/>
      </c>
      <c r="LF483">
        <f>IF(LQ483="1-0",INDEX(Scrape!$D:$D,MATCH('HT 1-0'!KP483,Scrape!$B:$B,0)),"")</f>
        <v/>
      </c>
      <c r="LG483">
        <f>IF(LQ483="1-0",INDEX(Scrape!$E:$E,MATCH('HT 1-0'!KP483,Scrape!$B:$B,0)),"")</f>
        <v/>
      </c>
      <c r="LH483">
        <f>IF(LQ483="1-0",INDEX(Scrape!$F:$F,MATCH('HT 1-0'!KP483,Scrape!$B:$B,0)),"")</f>
        <v/>
      </c>
      <c r="LI483">
        <f>IF(LQ483="1-0",INDEX(Scrape!$G:$G,MATCH('HT 1-0'!KP483,Scrape!$B:$B,0)),"")</f>
        <v/>
      </c>
      <c r="LJ483">
        <f>IF(LQ483="1-0",INDEX(Scrape!$H:$H,MATCH('HT 1-0'!KP483,Scrape!$B:$B,0)),"")</f>
        <v/>
      </c>
      <c r="LK483">
        <f>IF(LQ483="1-0",INDEX(Scrape!$I:$I,MATCH('HT 1-0'!KP483,Scrape!$B:$B,0)),"")</f>
        <v/>
      </c>
      <c r="LL483">
        <f>IF(LQ483="1-0",INDEX(Scrape!$J:$J,MATCH('HT 1-0'!KP483,Scrape!$B:$B,0)),"")</f>
        <v/>
      </c>
      <c r="LM483">
        <f>IF(LQ483="1-0",INDEX(Scrape!$K:$K,MATCH('HT 1-0'!KP483,Scrape!$B:$B,0)),"")</f>
        <v/>
      </c>
      <c r="LN483">
        <f>IF(LQ483="1-0",INDEX(Scrape!$L:$L,MATCH('HT 1-0'!KP483,Scrape!$B:$B,0)),"")</f>
        <v/>
      </c>
      <c r="LO483">
        <f>IF(LQ483="1-0",INDEX(Scrape!$M:$M,MATCH('HT 1-0'!KP483,Scrape!$B:$B,0)),"")</f>
        <v/>
      </c>
      <c r="LP483">
        <f>IF(LQ483="1-0",INDEX(Scrape!$N:$N,MATCH('HT 1-0'!KP483,Scrape!$B:$B,0)),"")</f>
        <v/>
      </c>
      <c r="LQ483">
        <f>INDEX(Scrape!$O:$O,MATCH('HT 1-0'!KP483,Scrape!$B:$B,0))</f>
        <v/>
      </c>
      <c r="LR483">
        <f>(1/LJ483)+(1/LI483)+(1/LH483)</f>
        <v/>
      </c>
      <c r="LS483">
        <f>(1/LG483)+(1/LF483)+(1/LE483)</f>
        <v/>
      </c>
      <c r="LT483" s="8">
        <f>IF(INDEX(#REF!,MATCH(KQ483,#REF!,0))=INDEX(#REF!,MATCH(KQ483,#REF!,0)),INDEX(#REF!,MATCH(KQ483,#REF!,0)),"ERROR")</f>
        <v/>
      </c>
      <c r="LU483" s="4">
        <f>IF(KR483="G",2,IF(KR483="R",0.5,IF(KR483="A",1)))</f>
        <v/>
      </c>
      <c r="LV483" s="4">
        <f>IF(KS483="G",0.5,IF(KS483="R",2,IF(KS483="A",1)))</f>
        <v/>
      </c>
      <c r="LW483" s="4">
        <f>IF(KT483="G",2,IF(KT483="R",0.5,IF(KT483="A",1)))</f>
        <v/>
      </c>
      <c r="LX483" s="4">
        <f>IF(KU483="G",0.5,IF(KU483="R",2,IF(KU483="A",1)))</f>
        <v/>
      </c>
      <c r="LY483" s="7">
        <f>(LK483*(LU483+LX483)+(LL483*(LU483+LX483)))</f>
        <v/>
      </c>
      <c r="LZ483" s="7">
        <f>(LN483*(LV483+LW483)+(LO483*(LV483+LW483)))</f>
        <v/>
      </c>
      <c r="MA483" s="11">
        <f>LY483-LZ483</f>
        <v/>
      </c>
      <c r="MB483" s="5">
        <f>MA483+2</f>
        <v/>
      </c>
      <c r="MC483" s="6">
        <f>MA483-2</f>
        <v/>
      </c>
      <c r="MD483" s="4">
        <f>LE483</f>
        <v/>
      </c>
      <c r="ME483" s="9">
        <f>IF(MD483=0,1000,MD483+0.75)</f>
        <v/>
      </c>
      <c r="MF483" s="10">
        <f>IF(MD483=0,0,MD483-0.75)</f>
        <v/>
      </c>
      <c r="MG483" s="4">
        <f>((LM483*(LU483+LX483))-((LP483*(LV483+LW483))))</f>
        <v/>
      </c>
      <c r="MH483" s="9">
        <f>MG483*1.2</f>
        <v/>
      </c>
      <c r="MI483" s="10">
        <f>MG483*0.8</f>
        <v/>
      </c>
      <c r="MJ483">
        <f>IFERROR(NX483,"")</f>
        <v/>
      </c>
      <c r="MK483">
        <f>IFERROR(NY483,"")</f>
        <v/>
      </c>
      <c r="ML483">
        <f>IFERROR(NZ483,"")</f>
        <v/>
      </c>
      <c r="MM483">
        <f>IFERROR(OA483,"")</f>
        <v/>
      </c>
      <c r="MN483">
        <f>IFERROR(OB483,"")</f>
        <v/>
      </c>
      <c r="MO483">
        <f>IFERROR(OC483,"")</f>
        <v/>
      </c>
      <c r="MP483" s="1">
        <f>COUNTIFS(#REF!,LT483,#REF!,1,#REF!,"&gt;="&amp;MC483,#REF!,"&lt;="&amp;MB483,#REF!,"&lt;="&amp;ME483,#REF!,"&gt;="&amp;MF483,#REF!,"="&amp;KV483,#REF!,"="&amp;KX483)</f>
        <v/>
      </c>
      <c r="MQ483" s="1">
        <f>COUNTIFS(#REF!,LT483,#REF!,0,#REF!,"&gt;="&amp;MC483,#REF!,"&lt;="&amp;MB483,#REF!,"&lt;="&amp;ME483,#REF!,"&gt;="&amp;MF483,#REF!,"="&amp;KV483,#REF!,"="&amp;KX483)</f>
        <v/>
      </c>
      <c r="MR483" s="1">
        <f>COUNTIFS(#REF!,LT483,#REF!,1,#REF!,"&gt;="&amp;MC483,#REF!,"&lt;="&amp;MB483,#REF!,"&lt;="&amp;ME483,#REF!,"&gt;="&amp;MF483,#REF!,"="&amp;KW483,#REF!,"="&amp;KY483)</f>
        <v/>
      </c>
      <c r="MS483" s="1">
        <f>COUNTIFS(#REF!,LT483,#REF!,0,#REF!,"&gt;="&amp;MC483,#REF!,"&lt;="&amp;MB483,#REF!,"&lt;="&amp;ME483,#REF!,"&gt;="&amp;MF483,#REF!,"="&amp;KW483,#REF!,"="&amp;KY483)</f>
        <v/>
      </c>
      <c r="MT483" s="1">
        <f>COUNTIFS(#REF!,LT483,#REF!,1,#REF!,"&gt;="&amp;MI483,#REF!,"&lt;="&amp;MH483,#REF!,"&lt;="&amp;ME483,#REF!,"&gt;="&amp;MF483)</f>
        <v/>
      </c>
      <c r="MU483" s="1">
        <f>COUNTIFS(#REF!,LT483,#REF!,0,#REF!,"&gt;="&amp;MI483,#REF!,"&lt;="&amp;MH483,#REF!,"&lt;="&amp;ME483,#REF!,"&gt;="&amp;MF483)</f>
        <v/>
      </c>
      <c r="MV483" s="1">
        <f>COUNTIFS(#REF!,LT483,#REF!,1,#REF!,"&gt;="&amp;MI483,#REF!,"&lt;="&amp;MH483,#REF!,"="&amp;KZ483,#REF!,"="&amp;LA483,#REF!,"&lt;="&amp;ME483,#REF!,"&gt;="&amp;MF483)</f>
        <v/>
      </c>
      <c r="MW483" s="1">
        <f>COUNTIFS(#REF!,LT483,#REF!,0,#REF!,"&gt;="&amp;MI483,#REF!,"&lt;="&amp;MH483,#REF!,"="&amp;KZ483,#REF!,"="&amp;LA483,#REF!,"&lt;="&amp;ME483,#REF!,"&gt;="&amp;MF483)</f>
        <v/>
      </c>
      <c r="MX483" s="1">
        <f>COUNTIFS(#REF!,LT483,#REF!,1,#REF!,"&gt;="&amp;MC483,#REF!,"&lt;="&amp;MB483,#REF!,"&lt;="&amp;ME483,#REF!,"&gt;="&amp;MF483)</f>
        <v/>
      </c>
      <c r="MY483" s="1">
        <f>COUNTIFS(#REF!,LT483,#REF!,0,#REF!,"&gt;="&amp;MC483,#REF!,"&lt;="&amp;MB483,#REF!,"&lt;="&amp;ME483,#REF!,"&gt;="&amp;MF483)</f>
        <v/>
      </c>
      <c r="MZ483" s="1">
        <f>COUNTIFS(#REF!,LT483,#REF!,1,#REF!,"&lt;="&amp;ME483,#REF!,"&gt;="&amp;MF483,#REF!,"="&amp;KV483,#REF!,"="&amp;KX483)</f>
        <v/>
      </c>
      <c r="NA483" s="1">
        <f>COUNTIFS(#REF!,LT483,#REF!,0,#REF!,"&lt;="&amp;ME483,#REF!,"&gt;="&amp;MF483,#REF!,"="&amp;KV483,#REF!,"="&amp;KX483)</f>
        <v/>
      </c>
      <c r="NB483" s="1">
        <f>COUNTIFS(#REF!,LT483,#REF!,1,#REF!,"&lt;="&amp;ME483,#REF!,"&gt;="&amp;MF483,#REF!,"="&amp;KW483,#REF!,"="&amp;KY483)</f>
        <v/>
      </c>
      <c r="NC483" s="1">
        <f>COUNTIFS(#REF!,LT483,#REF!,0,#REF!,"&lt;="&amp;ME483,#REF!,"&gt;="&amp;MF483,#REF!,"="&amp;KW483,#REF!,"="&amp;KY483)</f>
        <v/>
      </c>
      <c r="ND483" s="1">
        <f>MP483+MR483+MT483+MV483+MX483+MZ483+NB483</f>
        <v/>
      </c>
      <c r="NE483" s="1">
        <f>MQ483+MS483+MU483+MW483+MY483+NA483+NC483</f>
        <v/>
      </c>
      <c r="NF483" s="1">
        <f>ND483+NE483</f>
        <v/>
      </c>
      <c r="NG483" s="33">
        <f>ND483/(ND483+NE483)</f>
        <v/>
      </c>
      <c r="NH483" s="3">
        <f>1/NG483</f>
        <v/>
      </c>
      <c r="NI483" s="1">
        <f>LH483</f>
        <v/>
      </c>
      <c r="NJ483" s="79">
        <f>((1-NG483)*(1/(NI483-1))*0.98-(NG483*1))</f>
        <v/>
      </c>
      <c r="NK483" s="34">
        <f>IF(LR483&lt;0.9,0,IF(AND(LR483&gt;1.1),0,1))</f>
        <v/>
      </c>
      <c r="NL483" s="34">
        <f>IF(LS483&lt;0.9,0,IF(AND(LS483&gt;1.1),0,1))</f>
        <v/>
      </c>
      <c r="NM483" s="32">
        <f>IF(NF483&gt;99,1,0)</f>
        <v/>
      </c>
      <c r="NN483" s="32">
        <f>IF(NJ483&gt;0.0799,1,0)</f>
        <v/>
      </c>
      <c r="NO483" s="32">
        <f>IF(NJ483&gt;NQ483,1,0)</f>
        <v/>
      </c>
      <c r="NP483" s="32">
        <f>NM483+NN483+NO483+NK483+NL483</f>
        <v/>
      </c>
      <c r="NQ483" s="79">
        <f>(((100*NG483)*(NI483-1)*0.98)-((1-NG483)*100))/100</f>
        <v/>
      </c>
      <c r="NR483" s="34">
        <f>IF(LR483&lt;0.9,0,IF(AND(LR483&gt;1.1),0,1))</f>
        <v/>
      </c>
      <c r="NS483" s="34">
        <f>IF(LS483&lt;0.9,0,IF(AND(LS483&gt;1.1),0,1))</f>
        <v/>
      </c>
      <c r="NT483" s="32">
        <f>IF(NF483&gt;99,1,0)</f>
        <v/>
      </c>
      <c r="NU483" s="32">
        <f>IF(NQ483&gt;0.0799,1,0)</f>
        <v/>
      </c>
      <c r="NV483" s="32">
        <f>IF(NQ483&gt;NJ483,1,0)</f>
        <v/>
      </c>
      <c r="NW483" s="32">
        <f>NT483+NU483+NV483+NR483+NS483</f>
        <v/>
      </c>
      <c r="NX483">
        <f>IF(NP483=5,"LayHome1-0",IF(AND(NW483=5),"BackHome1-0",""))</f>
        <v/>
      </c>
      <c r="NY483">
        <f>IF(NP483=5,KN483,IF(AND(NW483=5),KN483,""))</f>
        <v/>
      </c>
      <c r="NZ483">
        <f>IF(NP483=5,"Match Odds",IF(AND(NW483=5),"Match Odds",""))</f>
        <v/>
      </c>
      <c r="OA483">
        <f>IF(NP483=5,KP483,IF(AND(NW483=5),KP483,""))</f>
        <v/>
      </c>
      <c r="OB483">
        <f>IF(NP483=5,"MATCH_ODDS",IF(AND(NW483=5),"MATCH_ODDS",""))</f>
        <v/>
      </c>
      <c r="OC483">
        <f>IF(NP483=5,"LAY",IF(AND(NW483=5),"BACK",""))</f>
        <v/>
      </c>
    </row>
    <row r="484" ht="16.5" customHeight="1" thickBot="1" thickTop="1">
      <c r="A484" s="2" t="n"/>
      <c r="KN484" s="1">
        <f>IF(INDEX(#REF!,MATCH('HT 1-0'!D484,#REF!,0))=INDEX(#REF!,MATCH('HT 1-0'!D484,#REF!,0)),INDEX(#REF!,MATCH('HT 1-0'!D484,#REF!,0)),"ERROR")</f>
        <v/>
      </c>
      <c r="KO484" s="1">
        <f>IF(INDEX(#REF!,MATCH('HT 1-0'!E484,#REF!,0))=INDEX(#REF!,MATCH('HT 1-0'!E484,#REF!,0)),INDEX(#REF!,MATCH('HT 1-0'!E484,#REF!,0)),"ERROR")</f>
        <v/>
      </c>
      <c r="KP484" s="1">
        <f>KN484&amp;" v "&amp;KO484</f>
        <v/>
      </c>
      <c r="KQ484">
        <f>B484&amp;"_"&amp;C484</f>
        <v/>
      </c>
      <c r="KR484" s="1">
        <f>IF((HW484/KK484)&lt;0.335,"G",IF((HW484/KK484)&gt;0.67,"R","A"))</f>
        <v/>
      </c>
      <c r="KS484" s="1">
        <f>IF((HX484/KK484)&lt;0.335,"G",IF((HX484/KK484)&gt;0.67,"R","A"))</f>
        <v/>
      </c>
      <c r="KT484" s="1">
        <f>IF((IH484/KK484)&lt;0.335,"G",IF((IH484/KK484)&gt;0.67,"R","A"))</f>
        <v/>
      </c>
      <c r="KU484" s="1">
        <f>IF((II484/KK484)&lt;0.335,"G",IF((II484/KK484)&gt;0.67,"R","A"))</f>
        <v/>
      </c>
      <c r="KV484" s="1">
        <f>IF((HZ484/KK484)&lt;0.335,"G",IF((HZ484/KK484)&gt;0.67,"R","A"))</f>
        <v/>
      </c>
      <c r="KW484" s="1">
        <f>IF((HY484/KK484)&lt;0.335,"G",IF((HY484/KK484)&gt;0.67,"R","A"))</f>
        <v/>
      </c>
      <c r="KX484" s="1">
        <f>IF((IK484/KK484)&lt;0.335,"G",IF((IK484/KK484)&gt;0.67,"R","A"))</f>
        <v/>
      </c>
      <c r="KY484" s="1">
        <f>IF((IJ484/KK484)&lt;0.335,"G",IF((IJ484/KK484)&gt;0.67,"R","A"))</f>
        <v/>
      </c>
      <c r="KZ484" s="1">
        <f>IF((HQ484/KK484)&lt;0.335,"G",IF((HQ484/KK484)&gt;0.67,"R","A"))</f>
        <v/>
      </c>
      <c r="LA484" s="1">
        <f>IF((IB484/KK484)&lt;0.335,"G",IF((IB484/KK484)&gt;0.67,"R","A"))</f>
        <v/>
      </c>
      <c r="LB484">
        <f>IF(LQ484="1-0",INDEX(Scrape!#REF!,MATCH('HT 1-0'!KP484,Scrape!$B:$B,0)),"")</f>
        <v/>
      </c>
      <c r="LC484">
        <f>IF(LQ484="1-0",INDEX(Scrape!$A:$A,MATCH('HT 1-0'!KP484,Scrape!$B:$B,0)),"")</f>
        <v/>
      </c>
      <c r="LD484">
        <f>IF(LQ484="1-0",INDEX(Scrape!$B:$B,MATCH('HT 1-0'!KP484,Scrape!$B:$B,0)),"")</f>
        <v/>
      </c>
      <c r="LE484">
        <f>IF(LQ484="1-0",INDEX(Scrape!$C:$C,MATCH('HT 1-0'!KP484,Scrape!$B:$B,0)),"")</f>
        <v/>
      </c>
      <c r="LF484">
        <f>IF(LQ484="1-0",INDEX(Scrape!$D:$D,MATCH('HT 1-0'!KP484,Scrape!$B:$B,0)),"")</f>
        <v/>
      </c>
      <c r="LG484">
        <f>IF(LQ484="1-0",INDEX(Scrape!$E:$E,MATCH('HT 1-0'!KP484,Scrape!$B:$B,0)),"")</f>
        <v/>
      </c>
      <c r="LH484">
        <f>IF(LQ484="1-0",INDEX(Scrape!$F:$F,MATCH('HT 1-0'!KP484,Scrape!$B:$B,0)),"")</f>
        <v/>
      </c>
      <c r="LI484">
        <f>IF(LQ484="1-0",INDEX(Scrape!$G:$G,MATCH('HT 1-0'!KP484,Scrape!$B:$B,0)),"")</f>
        <v/>
      </c>
      <c r="LJ484">
        <f>IF(LQ484="1-0",INDEX(Scrape!$H:$H,MATCH('HT 1-0'!KP484,Scrape!$B:$B,0)),"")</f>
        <v/>
      </c>
      <c r="LK484">
        <f>IF(LQ484="1-0",INDEX(Scrape!$I:$I,MATCH('HT 1-0'!KP484,Scrape!$B:$B,0)),"")</f>
        <v/>
      </c>
      <c r="LL484">
        <f>IF(LQ484="1-0",INDEX(Scrape!$J:$J,MATCH('HT 1-0'!KP484,Scrape!$B:$B,0)),"")</f>
        <v/>
      </c>
      <c r="LM484">
        <f>IF(LQ484="1-0",INDEX(Scrape!$K:$K,MATCH('HT 1-0'!KP484,Scrape!$B:$B,0)),"")</f>
        <v/>
      </c>
      <c r="LN484">
        <f>IF(LQ484="1-0",INDEX(Scrape!$L:$L,MATCH('HT 1-0'!KP484,Scrape!$B:$B,0)),"")</f>
        <v/>
      </c>
      <c r="LO484">
        <f>IF(LQ484="1-0",INDEX(Scrape!$M:$M,MATCH('HT 1-0'!KP484,Scrape!$B:$B,0)),"")</f>
        <v/>
      </c>
      <c r="LP484">
        <f>IF(LQ484="1-0",INDEX(Scrape!$N:$N,MATCH('HT 1-0'!KP484,Scrape!$B:$B,0)),"")</f>
        <v/>
      </c>
      <c r="LQ484">
        <f>INDEX(Scrape!$O:$O,MATCH('HT 1-0'!KP484,Scrape!$B:$B,0))</f>
        <v/>
      </c>
      <c r="LR484">
        <f>(1/LJ484)+(1/LI484)+(1/LH484)</f>
        <v/>
      </c>
      <c r="LS484">
        <f>(1/LG484)+(1/LF484)+(1/LE484)</f>
        <v/>
      </c>
      <c r="LT484" s="8">
        <f>IF(INDEX(#REF!,MATCH(KQ484,#REF!,0))=INDEX(#REF!,MATCH(KQ484,#REF!,0)),INDEX(#REF!,MATCH(KQ484,#REF!,0)),"ERROR")</f>
        <v/>
      </c>
      <c r="LU484" s="4">
        <f>IF(KR484="G",2,IF(KR484="R",0.5,IF(KR484="A",1)))</f>
        <v/>
      </c>
      <c r="LV484" s="4">
        <f>IF(KS484="G",0.5,IF(KS484="R",2,IF(KS484="A",1)))</f>
        <v/>
      </c>
      <c r="LW484" s="4">
        <f>IF(KT484="G",2,IF(KT484="R",0.5,IF(KT484="A",1)))</f>
        <v/>
      </c>
      <c r="LX484" s="4">
        <f>IF(KU484="G",0.5,IF(KU484="R",2,IF(KU484="A",1)))</f>
        <v/>
      </c>
      <c r="LY484" s="7">
        <f>(LK484*(LU484+LX484)+(LL484*(LU484+LX484)))</f>
        <v/>
      </c>
      <c r="LZ484" s="7">
        <f>(LN484*(LV484+LW484)+(LO484*(LV484+LW484)))</f>
        <v/>
      </c>
      <c r="MA484" s="11">
        <f>LY484-LZ484</f>
        <v/>
      </c>
      <c r="MB484" s="5">
        <f>MA484+2</f>
        <v/>
      </c>
      <c r="MC484" s="6">
        <f>MA484-2</f>
        <v/>
      </c>
      <c r="MD484" s="4">
        <f>LE484</f>
        <v/>
      </c>
      <c r="ME484" s="9">
        <f>IF(MD484=0,1000,MD484+0.75)</f>
        <v/>
      </c>
      <c r="MF484" s="10">
        <f>IF(MD484=0,0,MD484-0.75)</f>
        <v/>
      </c>
      <c r="MG484" s="4">
        <f>((LM484*(LU484+LX484))-((LP484*(LV484+LW484))))</f>
        <v/>
      </c>
      <c r="MH484" s="9">
        <f>MG484*1.2</f>
        <v/>
      </c>
      <c r="MI484" s="10">
        <f>MG484*0.8</f>
        <v/>
      </c>
      <c r="MJ484">
        <f>IFERROR(NX484,"")</f>
        <v/>
      </c>
      <c r="MK484">
        <f>IFERROR(NY484,"")</f>
        <v/>
      </c>
      <c r="ML484">
        <f>IFERROR(NZ484,"")</f>
        <v/>
      </c>
      <c r="MM484">
        <f>IFERROR(OA484,"")</f>
        <v/>
      </c>
      <c r="MN484">
        <f>IFERROR(OB484,"")</f>
        <v/>
      </c>
      <c r="MO484">
        <f>IFERROR(OC484,"")</f>
        <v/>
      </c>
      <c r="MP484" s="1">
        <f>COUNTIFS(#REF!,LT484,#REF!,1,#REF!,"&gt;="&amp;MC484,#REF!,"&lt;="&amp;MB484,#REF!,"&lt;="&amp;ME484,#REF!,"&gt;="&amp;MF484,#REF!,"="&amp;KV484,#REF!,"="&amp;KX484)</f>
        <v/>
      </c>
      <c r="MQ484" s="1">
        <f>COUNTIFS(#REF!,LT484,#REF!,0,#REF!,"&gt;="&amp;MC484,#REF!,"&lt;="&amp;MB484,#REF!,"&lt;="&amp;ME484,#REF!,"&gt;="&amp;MF484,#REF!,"="&amp;KV484,#REF!,"="&amp;KX484)</f>
        <v/>
      </c>
      <c r="MR484" s="1">
        <f>COUNTIFS(#REF!,LT484,#REF!,1,#REF!,"&gt;="&amp;MC484,#REF!,"&lt;="&amp;MB484,#REF!,"&lt;="&amp;ME484,#REF!,"&gt;="&amp;MF484,#REF!,"="&amp;KW484,#REF!,"="&amp;KY484)</f>
        <v/>
      </c>
      <c r="MS484" s="1">
        <f>COUNTIFS(#REF!,LT484,#REF!,0,#REF!,"&gt;="&amp;MC484,#REF!,"&lt;="&amp;MB484,#REF!,"&lt;="&amp;ME484,#REF!,"&gt;="&amp;MF484,#REF!,"="&amp;KW484,#REF!,"="&amp;KY484)</f>
        <v/>
      </c>
      <c r="MT484" s="1">
        <f>COUNTIFS(#REF!,LT484,#REF!,1,#REF!,"&gt;="&amp;MI484,#REF!,"&lt;="&amp;MH484,#REF!,"&lt;="&amp;ME484,#REF!,"&gt;="&amp;MF484)</f>
        <v/>
      </c>
      <c r="MU484" s="1">
        <f>COUNTIFS(#REF!,LT484,#REF!,0,#REF!,"&gt;="&amp;MI484,#REF!,"&lt;="&amp;MH484,#REF!,"&lt;="&amp;ME484,#REF!,"&gt;="&amp;MF484)</f>
        <v/>
      </c>
      <c r="MV484" s="1">
        <f>COUNTIFS(#REF!,LT484,#REF!,1,#REF!,"&gt;="&amp;MI484,#REF!,"&lt;="&amp;MH484,#REF!,"="&amp;KZ484,#REF!,"="&amp;LA484,#REF!,"&lt;="&amp;ME484,#REF!,"&gt;="&amp;MF484)</f>
        <v/>
      </c>
      <c r="MW484" s="1">
        <f>COUNTIFS(#REF!,LT484,#REF!,0,#REF!,"&gt;="&amp;MI484,#REF!,"&lt;="&amp;MH484,#REF!,"="&amp;KZ484,#REF!,"="&amp;LA484,#REF!,"&lt;="&amp;ME484,#REF!,"&gt;="&amp;MF484)</f>
        <v/>
      </c>
      <c r="MX484" s="1">
        <f>COUNTIFS(#REF!,LT484,#REF!,1,#REF!,"&gt;="&amp;MC484,#REF!,"&lt;="&amp;MB484,#REF!,"&lt;="&amp;ME484,#REF!,"&gt;="&amp;MF484)</f>
        <v/>
      </c>
      <c r="MY484" s="1">
        <f>COUNTIFS(#REF!,LT484,#REF!,0,#REF!,"&gt;="&amp;MC484,#REF!,"&lt;="&amp;MB484,#REF!,"&lt;="&amp;ME484,#REF!,"&gt;="&amp;MF484)</f>
        <v/>
      </c>
      <c r="MZ484" s="1">
        <f>COUNTIFS(#REF!,LT484,#REF!,1,#REF!,"&lt;="&amp;ME484,#REF!,"&gt;="&amp;MF484,#REF!,"="&amp;KV484,#REF!,"="&amp;KX484)</f>
        <v/>
      </c>
      <c r="NA484" s="1">
        <f>COUNTIFS(#REF!,LT484,#REF!,0,#REF!,"&lt;="&amp;ME484,#REF!,"&gt;="&amp;MF484,#REF!,"="&amp;KV484,#REF!,"="&amp;KX484)</f>
        <v/>
      </c>
      <c r="NB484" s="1">
        <f>COUNTIFS(#REF!,LT484,#REF!,1,#REF!,"&lt;="&amp;ME484,#REF!,"&gt;="&amp;MF484,#REF!,"="&amp;KW484,#REF!,"="&amp;KY484)</f>
        <v/>
      </c>
      <c r="NC484" s="1">
        <f>COUNTIFS(#REF!,LT484,#REF!,0,#REF!,"&lt;="&amp;ME484,#REF!,"&gt;="&amp;MF484,#REF!,"="&amp;KW484,#REF!,"="&amp;KY484)</f>
        <v/>
      </c>
      <c r="ND484" s="1">
        <f>MP484+MR484+MT484+MV484+MX484+MZ484+NB484</f>
        <v/>
      </c>
      <c r="NE484" s="1">
        <f>MQ484+MS484+MU484+MW484+MY484+NA484+NC484</f>
        <v/>
      </c>
      <c r="NF484" s="1">
        <f>ND484+NE484</f>
        <v/>
      </c>
      <c r="NG484" s="33">
        <f>ND484/(ND484+NE484)</f>
        <v/>
      </c>
      <c r="NH484" s="3">
        <f>1/NG484</f>
        <v/>
      </c>
      <c r="NI484" s="1">
        <f>LH484</f>
        <v/>
      </c>
      <c r="NJ484" s="79">
        <f>((1-NG484)*(1/(NI484-1))*0.98-(NG484*1))</f>
        <v/>
      </c>
      <c r="NK484" s="34">
        <f>IF(LR484&lt;0.9,0,IF(AND(LR484&gt;1.1),0,1))</f>
        <v/>
      </c>
      <c r="NL484" s="34">
        <f>IF(LS484&lt;0.9,0,IF(AND(LS484&gt;1.1),0,1))</f>
        <v/>
      </c>
      <c r="NM484" s="32">
        <f>IF(NF484&gt;99,1,0)</f>
        <v/>
      </c>
      <c r="NN484" s="32">
        <f>IF(NJ484&gt;0.0799,1,0)</f>
        <v/>
      </c>
      <c r="NO484" s="32">
        <f>IF(NJ484&gt;NQ484,1,0)</f>
        <v/>
      </c>
      <c r="NP484" s="32">
        <f>NM484+NN484+NO484+NK484+NL484</f>
        <v/>
      </c>
      <c r="NQ484" s="79">
        <f>(((100*NG484)*(NI484-1)*0.98)-((1-NG484)*100))/100</f>
        <v/>
      </c>
      <c r="NR484" s="34">
        <f>IF(LR484&lt;0.9,0,IF(AND(LR484&gt;1.1),0,1))</f>
        <v/>
      </c>
      <c r="NS484" s="34">
        <f>IF(LS484&lt;0.9,0,IF(AND(LS484&gt;1.1),0,1))</f>
        <v/>
      </c>
      <c r="NT484" s="32">
        <f>IF(NF484&gt;99,1,0)</f>
        <v/>
      </c>
      <c r="NU484" s="32">
        <f>IF(NQ484&gt;0.0799,1,0)</f>
        <v/>
      </c>
      <c r="NV484" s="32">
        <f>IF(NQ484&gt;NJ484,1,0)</f>
        <v/>
      </c>
      <c r="NW484" s="32">
        <f>NT484+NU484+NV484+NR484+NS484</f>
        <v/>
      </c>
      <c r="NX484">
        <f>IF(NP484=5,"LayHome1-0",IF(AND(NW484=5),"BackHome1-0",""))</f>
        <v/>
      </c>
      <c r="NY484">
        <f>IF(NP484=5,KN484,IF(AND(NW484=5),KN484,""))</f>
        <v/>
      </c>
      <c r="NZ484">
        <f>IF(NP484=5,"Match Odds",IF(AND(NW484=5),"Match Odds",""))</f>
        <v/>
      </c>
      <c r="OA484">
        <f>IF(NP484=5,KP484,IF(AND(NW484=5),KP484,""))</f>
        <v/>
      </c>
      <c r="OB484">
        <f>IF(NP484=5,"MATCH_ODDS",IF(AND(NW484=5),"MATCH_ODDS",""))</f>
        <v/>
      </c>
      <c r="OC484">
        <f>IF(NP484=5,"LAY",IF(AND(NW484=5),"BACK",""))</f>
        <v/>
      </c>
    </row>
    <row r="485" ht="16.5" customHeight="1" thickBot="1" thickTop="1">
      <c r="A485" s="2" t="n"/>
      <c r="KN485" s="1">
        <f>IF(INDEX(#REF!,MATCH('HT 1-0'!D485,#REF!,0))=INDEX(#REF!,MATCH('HT 1-0'!D485,#REF!,0)),INDEX(#REF!,MATCH('HT 1-0'!D485,#REF!,0)),"ERROR")</f>
        <v/>
      </c>
      <c r="KO485" s="1">
        <f>IF(INDEX(#REF!,MATCH('HT 1-0'!E485,#REF!,0))=INDEX(#REF!,MATCH('HT 1-0'!E485,#REF!,0)),INDEX(#REF!,MATCH('HT 1-0'!E485,#REF!,0)),"ERROR")</f>
        <v/>
      </c>
      <c r="KP485" s="1">
        <f>KN485&amp;" v "&amp;KO485</f>
        <v/>
      </c>
      <c r="KQ485">
        <f>B485&amp;"_"&amp;C485</f>
        <v/>
      </c>
      <c r="KR485" s="1">
        <f>IF((HW485/KK485)&lt;0.335,"G",IF((HW485/KK485)&gt;0.67,"R","A"))</f>
        <v/>
      </c>
      <c r="KS485" s="1">
        <f>IF((HX485/KK485)&lt;0.335,"G",IF((HX485/KK485)&gt;0.67,"R","A"))</f>
        <v/>
      </c>
      <c r="KT485" s="1">
        <f>IF((IH485/KK485)&lt;0.335,"G",IF((IH485/KK485)&gt;0.67,"R","A"))</f>
        <v/>
      </c>
      <c r="KU485" s="1">
        <f>IF((II485/KK485)&lt;0.335,"G",IF((II485/KK485)&gt;0.67,"R","A"))</f>
        <v/>
      </c>
      <c r="KV485" s="1">
        <f>IF((HZ485/KK485)&lt;0.335,"G",IF((HZ485/KK485)&gt;0.67,"R","A"))</f>
        <v/>
      </c>
      <c r="KW485" s="1">
        <f>IF((HY485/KK485)&lt;0.335,"G",IF((HY485/KK485)&gt;0.67,"R","A"))</f>
        <v/>
      </c>
      <c r="KX485" s="1">
        <f>IF((IK485/KK485)&lt;0.335,"G",IF((IK485/KK485)&gt;0.67,"R","A"))</f>
        <v/>
      </c>
      <c r="KY485" s="1">
        <f>IF((IJ485/KK485)&lt;0.335,"G",IF((IJ485/KK485)&gt;0.67,"R","A"))</f>
        <v/>
      </c>
      <c r="KZ485" s="1">
        <f>IF((HQ485/KK485)&lt;0.335,"G",IF((HQ485/KK485)&gt;0.67,"R","A"))</f>
        <v/>
      </c>
      <c r="LA485" s="1">
        <f>IF((IB485/KK485)&lt;0.335,"G",IF((IB485/KK485)&gt;0.67,"R","A"))</f>
        <v/>
      </c>
      <c r="LB485">
        <f>IF(LQ485="1-0",INDEX(Scrape!#REF!,MATCH('HT 1-0'!KP485,Scrape!$B:$B,0)),"")</f>
        <v/>
      </c>
      <c r="LC485">
        <f>IF(LQ485="1-0",INDEX(Scrape!$A:$A,MATCH('HT 1-0'!KP485,Scrape!$B:$B,0)),"")</f>
        <v/>
      </c>
      <c r="LD485">
        <f>IF(LQ485="1-0",INDEX(Scrape!$B:$B,MATCH('HT 1-0'!KP485,Scrape!$B:$B,0)),"")</f>
        <v/>
      </c>
      <c r="LE485">
        <f>IF(LQ485="1-0",INDEX(Scrape!$C:$C,MATCH('HT 1-0'!KP485,Scrape!$B:$B,0)),"")</f>
        <v/>
      </c>
      <c r="LF485">
        <f>IF(LQ485="1-0",INDEX(Scrape!$D:$D,MATCH('HT 1-0'!KP485,Scrape!$B:$B,0)),"")</f>
        <v/>
      </c>
      <c r="LG485">
        <f>IF(LQ485="1-0",INDEX(Scrape!$E:$E,MATCH('HT 1-0'!KP485,Scrape!$B:$B,0)),"")</f>
        <v/>
      </c>
      <c r="LH485">
        <f>IF(LQ485="1-0",INDEX(Scrape!$F:$F,MATCH('HT 1-0'!KP485,Scrape!$B:$B,0)),"")</f>
        <v/>
      </c>
      <c r="LI485">
        <f>IF(LQ485="1-0",INDEX(Scrape!$G:$G,MATCH('HT 1-0'!KP485,Scrape!$B:$B,0)),"")</f>
        <v/>
      </c>
      <c r="LJ485">
        <f>IF(LQ485="1-0",INDEX(Scrape!$H:$H,MATCH('HT 1-0'!KP485,Scrape!$B:$B,0)),"")</f>
        <v/>
      </c>
      <c r="LK485">
        <f>IF(LQ485="1-0",INDEX(Scrape!$I:$I,MATCH('HT 1-0'!KP485,Scrape!$B:$B,0)),"")</f>
        <v/>
      </c>
      <c r="LL485">
        <f>IF(LQ485="1-0",INDEX(Scrape!$J:$J,MATCH('HT 1-0'!KP485,Scrape!$B:$B,0)),"")</f>
        <v/>
      </c>
      <c r="LM485">
        <f>IF(LQ485="1-0",INDEX(Scrape!$K:$K,MATCH('HT 1-0'!KP485,Scrape!$B:$B,0)),"")</f>
        <v/>
      </c>
      <c r="LN485">
        <f>IF(LQ485="1-0",INDEX(Scrape!$L:$L,MATCH('HT 1-0'!KP485,Scrape!$B:$B,0)),"")</f>
        <v/>
      </c>
      <c r="LO485">
        <f>IF(LQ485="1-0",INDEX(Scrape!$M:$M,MATCH('HT 1-0'!KP485,Scrape!$B:$B,0)),"")</f>
        <v/>
      </c>
      <c r="LP485">
        <f>IF(LQ485="1-0",INDEX(Scrape!$N:$N,MATCH('HT 1-0'!KP485,Scrape!$B:$B,0)),"")</f>
        <v/>
      </c>
      <c r="LQ485">
        <f>INDEX(Scrape!$O:$O,MATCH('HT 1-0'!KP485,Scrape!$B:$B,0))</f>
        <v/>
      </c>
      <c r="LR485">
        <f>(1/LJ485)+(1/LI485)+(1/LH485)</f>
        <v/>
      </c>
      <c r="LS485">
        <f>(1/LG485)+(1/LF485)+(1/LE485)</f>
        <v/>
      </c>
      <c r="LT485" s="8">
        <f>IF(INDEX(#REF!,MATCH(KQ485,#REF!,0))=INDEX(#REF!,MATCH(KQ485,#REF!,0)),INDEX(#REF!,MATCH(KQ485,#REF!,0)),"ERROR")</f>
        <v/>
      </c>
      <c r="LU485" s="4">
        <f>IF(KR485="G",2,IF(KR485="R",0.5,IF(KR485="A",1)))</f>
        <v/>
      </c>
      <c r="LV485" s="4">
        <f>IF(KS485="G",0.5,IF(KS485="R",2,IF(KS485="A",1)))</f>
        <v/>
      </c>
      <c r="LW485" s="4">
        <f>IF(KT485="G",2,IF(KT485="R",0.5,IF(KT485="A",1)))</f>
        <v/>
      </c>
      <c r="LX485" s="4">
        <f>IF(KU485="G",0.5,IF(KU485="R",2,IF(KU485="A",1)))</f>
        <v/>
      </c>
      <c r="LY485" s="7">
        <f>(LK485*(LU485+LX485)+(LL485*(LU485+LX485)))</f>
        <v/>
      </c>
      <c r="LZ485" s="7">
        <f>(LN485*(LV485+LW485)+(LO485*(LV485+LW485)))</f>
        <v/>
      </c>
      <c r="MA485" s="11">
        <f>LY485-LZ485</f>
        <v/>
      </c>
      <c r="MB485" s="5">
        <f>MA485+2</f>
        <v/>
      </c>
      <c r="MC485" s="6">
        <f>MA485-2</f>
        <v/>
      </c>
      <c r="MD485" s="4">
        <f>LE485</f>
        <v/>
      </c>
      <c r="ME485" s="9">
        <f>IF(MD485=0,1000,MD485+0.75)</f>
        <v/>
      </c>
      <c r="MF485" s="10">
        <f>IF(MD485=0,0,MD485-0.75)</f>
        <v/>
      </c>
      <c r="MG485" s="4">
        <f>((LM485*(LU485+LX485))-((LP485*(LV485+LW485))))</f>
        <v/>
      </c>
      <c r="MH485" s="9">
        <f>MG485*1.2</f>
        <v/>
      </c>
      <c r="MI485" s="10">
        <f>MG485*0.8</f>
        <v/>
      </c>
      <c r="MJ485">
        <f>IFERROR(NX485,"")</f>
        <v/>
      </c>
      <c r="MK485">
        <f>IFERROR(NY485,"")</f>
        <v/>
      </c>
      <c r="ML485">
        <f>IFERROR(NZ485,"")</f>
        <v/>
      </c>
      <c r="MM485">
        <f>IFERROR(OA485,"")</f>
        <v/>
      </c>
      <c r="MN485">
        <f>IFERROR(OB485,"")</f>
        <v/>
      </c>
      <c r="MO485">
        <f>IFERROR(OC485,"")</f>
        <v/>
      </c>
      <c r="MP485" s="1">
        <f>COUNTIFS(#REF!,LT485,#REF!,1,#REF!,"&gt;="&amp;MC485,#REF!,"&lt;="&amp;MB485,#REF!,"&lt;="&amp;ME485,#REF!,"&gt;="&amp;MF485,#REF!,"="&amp;KV485,#REF!,"="&amp;KX485)</f>
        <v/>
      </c>
      <c r="MQ485" s="1">
        <f>COUNTIFS(#REF!,LT485,#REF!,0,#REF!,"&gt;="&amp;MC485,#REF!,"&lt;="&amp;MB485,#REF!,"&lt;="&amp;ME485,#REF!,"&gt;="&amp;MF485,#REF!,"="&amp;KV485,#REF!,"="&amp;KX485)</f>
        <v/>
      </c>
      <c r="MR485" s="1">
        <f>COUNTIFS(#REF!,LT485,#REF!,1,#REF!,"&gt;="&amp;MC485,#REF!,"&lt;="&amp;MB485,#REF!,"&lt;="&amp;ME485,#REF!,"&gt;="&amp;MF485,#REF!,"="&amp;KW485,#REF!,"="&amp;KY485)</f>
        <v/>
      </c>
      <c r="MS485" s="1">
        <f>COUNTIFS(#REF!,LT485,#REF!,0,#REF!,"&gt;="&amp;MC485,#REF!,"&lt;="&amp;MB485,#REF!,"&lt;="&amp;ME485,#REF!,"&gt;="&amp;MF485,#REF!,"="&amp;KW485,#REF!,"="&amp;KY485)</f>
        <v/>
      </c>
      <c r="MT485" s="1">
        <f>COUNTIFS(#REF!,LT485,#REF!,1,#REF!,"&gt;="&amp;MI485,#REF!,"&lt;="&amp;MH485,#REF!,"&lt;="&amp;ME485,#REF!,"&gt;="&amp;MF485)</f>
        <v/>
      </c>
      <c r="MU485" s="1">
        <f>COUNTIFS(#REF!,LT485,#REF!,0,#REF!,"&gt;="&amp;MI485,#REF!,"&lt;="&amp;MH485,#REF!,"&lt;="&amp;ME485,#REF!,"&gt;="&amp;MF485)</f>
        <v/>
      </c>
      <c r="MV485" s="1">
        <f>COUNTIFS(#REF!,LT485,#REF!,1,#REF!,"&gt;="&amp;MI485,#REF!,"&lt;="&amp;MH485,#REF!,"="&amp;KZ485,#REF!,"="&amp;LA485,#REF!,"&lt;="&amp;ME485,#REF!,"&gt;="&amp;MF485)</f>
        <v/>
      </c>
      <c r="MW485" s="1">
        <f>COUNTIFS(#REF!,LT485,#REF!,0,#REF!,"&gt;="&amp;MI485,#REF!,"&lt;="&amp;MH485,#REF!,"="&amp;KZ485,#REF!,"="&amp;LA485,#REF!,"&lt;="&amp;ME485,#REF!,"&gt;="&amp;MF485)</f>
        <v/>
      </c>
      <c r="MX485" s="1">
        <f>COUNTIFS(#REF!,LT485,#REF!,1,#REF!,"&gt;="&amp;MC485,#REF!,"&lt;="&amp;MB485,#REF!,"&lt;="&amp;ME485,#REF!,"&gt;="&amp;MF485)</f>
        <v/>
      </c>
      <c r="MY485" s="1">
        <f>COUNTIFS(#REF!,LT485,#REF!,0,#REF!,"&gt;="&amp;MC485,#REF!,"&lt;="&amp;MB485,#REF!,"&lt;="&amp;ME485,#REF!,"&gt;="&amp;MF485)</f>
        <v/>
      </c>
      <c r="MZ485" s="1">
        <f>COUNTIFS(#REF!,LT485,#REF!,1,#REF!,"&lt;="&amp;ME485,#REF!,"&gt;="&amp;MF485,#REF!,"="&amp;KV485,#REF!,"="&amp;KX485)</f>
        <v/>
      </c>
      <c r="NA485" s="1">
        <f>COUNTIFS(#REF!,LT485,#REF!,0,#REF!,"&lt;="&amp;ME485,#REF!,"&gt;="&amp;MF485,#REF!,"="&amp;KV485,#REF!,"="&amp;KX485)</f>
        <v/>
      </c>
      <c r="NB485" s="1">
        <f>COUNTIFS(#REF!,LT485,#REF!,1,#REF!,"&lt;="&amp;ME485,#REF!,"&gt;="&amp;MF485,#REF!,"="&amp;KW485,#REF!,"="&amp;KY485)</f>
        <v/>
      </c>
      <c r="NC485" s="1">
        <f>COUNTIFS(#REF!,LT485,#REF!,0,#REF!,"&lt;="&amp;ME485,#REF!,"&gt;="&amp;MF485,#REF!,"="&amp;KW485,#REF!,"="&amp;KY485)</f>
        <v/>
      </c>
      <c r="ND485" s="1">
        <f>MP485+MR485+MT485+MV485+MX485+MZ485+NB485</f>
        <v/>
      </c>
      <c r="NE485" s="1">
        <f>MQ485+MS485+MU485+MW485+MY485+NA485+NC485</f>
        <v/>
      </c>
      <c r="NF485" s="1">
        <f>ND485+NE485</f>
        <v/>
      </c>
      <c r="NG485" s="33">
        <f>ND485/(ND485+NE485)</f>
        <v/>
      </c>
      <c r="NH485" s="3">
        <f>1/NG485</f>
        <v/>
      </c>
      <c r="NI485" s="1">
        <f>LH485</f>
        <v/>
      </c>
      <c r="NJ485" s="79">
        <f>((1-NG485)*(1/(NI485-1))*0.98-(NG485*1))</f>
        <v/>
      </c>
      <c r="NK485" s="34">
        <f>IF(LR485&lt;0.9,0,IF(AND(LR485&gt;1.1),0,1))</f>
        <v/>
      </c>
      <c r="NL485" s="34">
        <f>IF(LS485&lt;0.9,0,IF(AND(LS485&gt;1.1),0,1))</f>
        <v/>
      </c>
      <c r="NM485" s="32">
        <f>IF(NF485&gt;99,1,0)</f>
        <v/>
      </c>
      <c r="NN485" s="32">
        <f>IF(NJ485&gt;0.0799,1,0)</f>
        <v/>
      </c>
      <c r="NO485" s="32">
        <f>IF(NJ485&gt;NQ485,1,0)</f>
        <v/>
      </c>
      <c r="NP485" s="32">
        <f>NM485+NN485+NO485+NK485+NL485</f>
        <v/>
      </c>
      <c r="NQ485" s="79">
        <f>(((100*NG485)*(NI485-1)*0.98)-((1-NG485)*100))/100</f>
        <v/>
      </c>
      <c r="NR485" s="34">
        <f>IF(LR485&lt;0.9,0,IF(AND(LR485&gt;1.1),0,1))</f>
        <v/>
      </c>
      <c r="NS485" s="34">
        <f>IF(LS485&lt;0.9,0,IF(AND(LS485&gt;1.1),0,1))</f>
        <v/>
      </c>
      <c r="NT485" s="32">
        <f>IF(NF485&gt;99,1,0)</f>
        <v/>
      </c>
      <c r="NU485" s="32">
        <f>IF(NQ485&gt;0.0799,1,0)</f>
        <v/>
      </c>
      <c r="NV485" s="32">
        <f>IF(NQ485&gt;NJ485,1,0)</f>
        <v/>
      </c>
      <c r="NW485" s="32">
        <f>NT485+NU485+NV485+NR485+NS485</f>
        <v/>
      </c>
      <c r="NX485">
        <f>IF(NP485=5,"LayHome1-0",IF(AND(NW485=5),"BackHome1-0",""))</f>
        <v/>
      </c>
      <c r="NY485">
        <f>IF(NP485=5,KN485,IF(AND(NW485=5),KN485,""))</f>
        <v/>
      </c>
      <c r="NZ485">
        <f>IF(NP485=5,"Match Odds",IF(AND(NW485=5),"Match Odds",""))</f>
        <v/>
      </c>
      <c r="OA485">
        <f>IF(NP485=5,KP485,IF(AND(NW485=5),KP485,""))</f>
        <v/>
      </c>
      <c r="OB485">
        <f>IF(NP485=5,"MATCH_ODDS",IF(AND(NW485=5),"MATCH_ODDS",""))</f>
        <v/>
      </c>
      <c r="OC485">
        <f>IF(NP485=5,"LAY",IF(AND(NW485=5),"BACK",""))</f>
        <v/>
      </c>
    </row>
    <row r="486" ht="16.5" customHeight="1" thickBot="1" thickTop="1">
      <c r="A486" s="2" t="n"/>
      <c r="KN486" s="1">
        <f>IF(INDEX(#REF!,MATCH('HT 1-0'!D486,#REF!,0))=INDEX(#REF!,MATCH('HT 1-0'!D486,#REF!,0)),INDEX(#REF!,MATCH('HT 1-0'!D486,#REF!,0)),"ERROR")</f>
        <v/>
      </c>
      <c r="KO486" s="1">
        <f>IF(INDEX(#REF!,MATCH('HT 1-0'!E486,#REF!,0))=INDEX(#REF!,MATCH('HT 1-0'!E486,#REF!,0)),INDEX(#REF!,MATCH('HT 1-0'!E486,#REF!,0)),"ERROR")</f>
        <v/>
      </c>
      <c r="KP486" s="1">
        <f>KN486&amp;" v "&amp;KO486</f>
        <v/>
      </c>
      <c r="KQ486">
        <f>B486&amp;"_"&amp;C486</f>
        <v/>
      </c>
      <c r="KR486" s="1">
        <f>IF((HW486/KK486)&lt;0.335,"G",IF((HW486/KK486)&gt;0.67,"R","A"))</f>
        <v/>
      </c>
      <c r="KS486" s="1">
        <f>IF((HX486/KK486)&lt;0.335,"G",IF((HX486/KK486)&gt;0.67,"R","A"))</f>
        <v/>
      </c>
      <c r="KT486" s="1">
        <f>IF((IH486/KK486)&lt;0.335,"G",IF((IH486/KK486)&gt;0.67,"R","A"))</f>
        <v/>
      </c>
      <c r="KU486" s="1">
        <f>IF((II486/KK486)&lt;0.335,"G",IF((II486/KK486)&gt;0.67,"R","A"))</f>
        <v/>
      </c>
      <c r="KV486" s="1">
        <f>IF((HZ486/KK486)&lt;0.335,"G",IF((HZ486/KK486)&gt;0.67,"R","A"))</f>
        <v/>
      </c>
      <c r="KW486" s="1">
        <f>IF((HY486/KK486)&lt;0.335,"G",IF((HY486/KK486)&gt;0.67,"R","A"))</f>
        <v/>
      </c>
      <c r="KX486" s="1">
        <f>IF((IK486/KK486)&lt;0.335,"G",IF((IK486/KK486)&gt;0.67,"R","A"))</f>
        <v/>
      </c>
      <c r="KY486" s="1">
        <f>IF((IJ486/KK486)&lt;0.335,"G",IF((IJ486/KK486)&gt;0.67,"R","A"))</f>
        <v/>
      </c>
      <c r="KZ486" s="1">
        <f>IF((HQ486/KK486)&lt;0.335,"G",IF((HQ486/KK486)&gt;0.67,"R","A"))</f>
        <v/>
      </c>
      <c r="LA486" s="1">
        <f>IF((IB486/KK486)&lt;0.335,"G",IF((IB486/KK486)&gt;0.67,"R","A"))</f>
        <v/>
      </c>
      <c r="LB486">
        <f>IF(LQ486="1-0",INDEX(Scrape!#REF!,MATCH('HT 1-0'!KP486,Scrape!$B:$B,0)),"")</f>
        <v/>
      </c>
      <c r="LC486">
        <f>IF(LQ486="1-0",INDEX(Scrape!$A:$A,MATCH('HT 1-0'!KP486,Scrape!$B:$B,0)),"")</f>
        <v/>
      </c>
      <c r="LD486">
        <f>IF(LQ486="1-0",INDEX(Scrape!$B:$B,MATCH('HT 1-0'!KP486,Scrape!$B:$B,0)),"")</f>
        <v/>
      </c>
      <c r="LE486">
        <f>IF(LQ486="1-0",INDEX(Scrape!$C:$C,MATCH('HT 1-0'!KP486,Scrape!$B:$B,0)),"")</f>
        <v/>
      </c>
      <c r="LF486">
        <f>IF(LQ486="1-0",INDEX(Scrape!$D:$D,MATCH('HT 1-0'!KP486,Scrape!$B:$B,0)),"")</f>
        <v/>
      </c>
      <c r="LG486">
        <f>IF(LQ486="1-0",INDEX(Scrape!$E:$E,MATCH('HT 1-0'!KP486,Scrape!$B:$B,0)),"")</f>
        <v/>
      </c>
      <c r="LH486">
        <f>IF(LQ486="1-0",INDEX(Scrape!$F:$F,MATCH('HT 1-0'!KP486,Scrape!$B:$B,0)),"")</f>
        <v/>
      </c>
      <c r="LI486">
        <f>IF(LQ486="1-0",INDEX(Scrape!$G:$G,MATCH('HT 1-0'!KP486,Scrape!$B:$B,0)),"")</f>
        <v/>
      </c>
      <c r="LJ486">
        <f>IF(LQ486="1-0",INDEX(Scrape!$H:$H,MATCH('HT 1-0'!KP486,Scrape!$B:$B,0)),"")</f>
        <v/>
      </c>
      <c r="LK486">
        <f>IF(LQ486="1-0",INDEX(Scrape!$I:$I,MATCH('HT 1-0'!KP486,Scrape!$B:$B,0)),"")</f>
        <v/>
      </c>
      <c r="LL486">
        <f>IF(LQ486="1-0",INDEX(Scrape!$J:$J,MATCH('HT 1-0'!KP486,Scrape!$B:$B,0)),"")</f>
        <v/>
      </c>
      <c r="LM486">
        <f>IF(LQ486="1-0",INDEX(Scrape!$K:$K,MATCH('HT 1-0'!KP486,Scrape!$B:$B,0)),"")</f>
        <v/>
      </c>
      <c r="LN486">
        <f>IF(LQ486="1-0",INDEX(Scrape!$L:$L,MATCH('HT 1-0'!KP486,Scrape!$B:$B,0)),"")</f>
        <v/>
      </c>
      <c r="LO486">
        <f>IF(LQ486="1-0",INDEX(Scrape!$M:$M,MATCH('HT 1-0'!KP486,Scrape!$B:$B,0)),"")</f>
        <v/>
      </c>
      <c r="LP486">
        <f>IF(LQ486="1-0",INDEX(Scrape!$N:$N,MATCH('HT 1-0'!KP486,Scrape!$B:$B,0)),"")</f>
        <v/>
      </c>
      <c r="LQ486">
        <f>INDEX(Scrape!$O:$O,MATCH('HT 1-0'!KP486,Scrape!$B:$B,0))</f>
        <v/>
      </c>
      <c r="LR486">
        <f>(1/LJ486)+(1/LI486)+(1/LH486)</f>
        <v/>
      </c>
      <c r="LS486">
        <f>(1/LG486)+(1/LF486)+(1/LE486)</f>
        <v/>
      </c>
      <c r="LT486" s="8">
        <f>IF(INDEX(#REF!,MATCH(KQ486,#REF!,0))=INDEX(#REF!,MATCH(KQ486,#REF!,0)),INDEX(#REF!,MATCH(KQ486,#REF!,0)),"ERROR")</f>
        <v/>
      </c>
      <c r="LU486" s="4">
        <f>IF(KR486="G",2,IF(KR486="R",0.5,IF(KR486="A",1)))</f>
        <v/>
      </c>
      <c r="LV486" s="4">
        <f>IF(KS486="G",0.5,IF(KS486="R",2,IF(KS486="A",1)))</f>
        <v/>
      </c>
      <c r="LW486" s="4">
        <f>IF(KT486="G",2,IF(KT486="R",0.5,IF(KT486="A",1)))</f>
        <v/>
      </c>
      <c r="LX486" s="4">
        <f>IF(KU486="G",0.5,IF(KU486="R",2,IF(KU486="A",1)))</f>
        <v/>
      </c>
      <c r="LY486" s="7">
        <f>(LK486*(LU486+LX486)+(LL486*(LU486+LX486)))</f>
        <v/>
      </c>
      <c r="LZ486" s="7">
        <f>(LN486*(LV486+LW486)+(LO486*(LV486+LW486)))</f>
        <v/>
      </c>
      <c r="MA486" s="11">
        <f>LY486-LZ486</f>
        <v/>
      </c>
      <c r="MB486" s="5">
        <f>MA486+2</f>
        <v/>
      </c>
      <c r="MC486" s="6">
        <f>MA486-2</f>
        <v/>
      </c>
      <c r="MD486" s="4">
        <f>LE486</f>
        <v/>
      </c>
      <c r="ME486" s="9">
        <f>IF(MD486=0,1000,MD486+0.75)</f>
        <v/>
      </c>
      <c r="MF486" s="10">
        <f>IF(MD486=0,0,MD486-0.75)</f>
        <v/>
      </c>
      <c r="MG486" s="4">
        <f>((LM486*(LU486+LX486))-((LP486*(LV486+LW486))))</f>
        <v/>
      </c>
      <c r="MH486" s="9">
        <f>MG486*1.2</f>
        <v/>
      </c>
      <c r="MI486" s="10">
        <f>MG486*0.8</f>
        <v/>
      </c>
      <c r="MJ486">
        <f>IFERROR(NX486,"")</f>
        <v/>
      </c>
      <c r="MK486">
        <f>IFERROR(NY486,"")</f>
        <v/>
      </c>
      <c r="ML486">
        <f>IFERROR(NZ486,"")</f>
        <v/>
      </c>
      <c r="MM486">
        <f>IFERROR(OA486,"")</f>
        <v/>
      </c>
      <c r="MN486">
        <f>IFERROR(OB486,"")</f>
        <v/>
      </c>
      <c r="MO486">
        <f>IFERROR(OC486,"")</f>
        <v/>
      </c>
      <c r="MP486" s="1">
        <f>COUNTIFS(#REF!,LT486,#REF!,1,#REF!,"&gt;="&amp;MC486,#REF!,"&lt;="&amp;MB486,#REF!,"&lt;="&amp;ME486,#REF!,"&gt;="&amp;MF486,#REF!,"="&amp;KV486,#REF!,"="&amp;KX486)</f>
        <v/>
      </c>
      <c r="MQ486" s="1">
        <f>COUNTIFS(#REF!,LT486,#REF!,0,#REF!,"&gt;="&amp;MC486,#REF!,"&lt;="&amp;MB486,#REF!,"&lt;="&amp;ME486,#REF!,"&gt;="&amp;MF486,#REF!,"="&amp;KV486,#REF!,"="&amp;KX486)</f>
        <v/>
      </c>
      <c r="MR486" s="1">
        <f>COUNTIFS(#REF!,LT486,#REF!,1,#REF!,"&gt;="&amp;MC486,#REF!,"&lt;="&amp;MB486,#REF!,"&lt;="&amp;ME486,#REF!,"&gt;="&amp;MF486,#REF!,"="&amp;KW486,#REF!,"="&amp;KY486)</f>
        <v/>
      </c>
      <c r="MS486" s="1">
        <f>COUNTIFS(#REF!,LT486,#REF!,0,#REF!,"&gt;="&amp;MC486,#REF!,"&lt;="&amp;MB486,#REF!,"&lt;="&amp;ME486,#REF!,"&gt;="&amp;MF486,#REF!,"="&amp;KW486,#REF!,"="&amp;KY486)</f>
        <v/>
      </c>
      <c r="MT486" s="1">
        <f>COUNTIFS(#REF!,LT486,#REF!,1,#REF!,"&gt;="&amp;MI486,#REF!,"&lt;="&amp;MH486,#REF!,"&lt;="&amp;ME486,#REF!,"&gt;="&amp;MF486)</f>
        <v/>
      </c>
      <c r="MU486" s="1">
        <f>COUNTIFS(#REF!,LT486,#REF!,0,#REF!,"&gt;="&amp;MI486,#REF!,"&lt;="&amp;MH486,#REF!,"&lt;="&amp;ME486,#REF!,"&gt;="&amp;MF486)</f>
        <v/>
      </c>
      <c r="MV486" s="1">
        <f>COUNTIFS(#REF!,LT486,#REF!,1,#REF!,"&gt;="&amp;MI486,#REF!,"&lt;="&amp;MH486,#REF!,"="&amp;KZ486,#REF!,"="&amp;LA486,#REF!,"&lt;="&amp;ME486,#REF!,"&gt;="&amp;MF486)</f>
        <v/>
      </c>
      <c r="MW486" s="1">
        <f>COUNTIFS(#REF!,LT486,#REF!,0,#REF!,"&gt;="&amp;MI486,#REF!,"&lt;="&amp;MH486,#REF!,"="&amp;KZ486,#REF!,"="&amp;LA486,#REF!,"&lt;="&amp;ME486,#REF!,"&gt;="&amp;MF486)</f>
        <v/>
      </c>
      <c r="MX486" s="1">
        <f>COUNTIFS(#REF!,LT486,#REF!,1,#REF!,"&gt;="&amp;MC486,#REF!,"&lt;="&amp;MB486,#REF!,"&lt;="&amp;ME486,#REF!,"&gt;="&amp;MF486)</f>
        <v/>
      </c>
      <c r="MY486" s="1">
        <f>COUNTIFS(#REF!,LT486,#REF!,0,#REF!,"&gt;="&amp;MC486,#REF!,"&lt;="&amp;MB486,#REF!,"&lt;="&amp;ME486,#REF!,"&gt;="&amp;MF486)</f>
        <v/>
      </c>
      <c r="MZ486" s="1">
        <f>COUNTIFS(#REF!,LT486,#REF!,1,#REF!,"&lt;="&amp;ME486,#REF!,"&gt;="&amp;MF486,#REF!,"="&amp;KV486,#REF!,"="&amp;KX486)</f>
        <v/>
      </c>
      <c r="NA486" s="1">
        <f>COUNTIFS(#REF!,LT486,#REF!,0,#REF!,"&lt;="&amp;ME486,#REF!,"&gt;="&amp;MF486,#REF!,"="&amp;KV486,#REF!,"="&amp;KX486)</f>
        <v/>
      </c>
      <c r="NB486" s="1">
        <f>COUNTIFS(#REF!,LT486,#REF!,1,#REF!,"&lt;="&amp;ME486,#REF!,"&gt;="&amp;MF486,#REF!,"="&amp;KW486,#REF!,"="&amp;KY486)</f>
        <v/>
      </c>
      <c r="NC486" s="1">
        <f>COUNTIFS(#REF!,LT486,#REF!,0,#REF!,"&lt;="&amp;ME486,#REF!,"&gt;="&amp;MF486,#REF!,"="&amp;KW486,#REF!,"="&amp;KY486)</f>
        <v/>
      </c>
      <c r="ND486" s="1">
        <f>MP486+MR486+MT486+MV486+MX486+MZ486+NB486</f>
        <v/>
      </c>
      <c r="NE486" s="1">
        <f>MQ486+MS486+MU486+MW486+MY486+NA486+NC486</f>
        <v/>
      </c>
      <c r="NF486" s="1">
        <f>ND486+NE486</f>
        <v/>
      </c>
      <c r="NG486" s="33">
        <f>ND486/(ND486+NE486)</f>
        <v/>
      </c>
      <c r="NH486" s="3">
        <f>1/NG486</f>
        <v/>
      </c>
      <c r="NI486" s="1">
        <f>LH486</f>
        <v/>
      </c>
      <c r="NJ486" s="79">
        <f>((1-NG486)*(1/(NI486-1))*0.98-(NG486*1))</f>
        <v/>
      </c>
      <c r="NK486" s="34">
        <f>IF(LR486&lt;0.9,0,IF(AND(LR486&gt;1.1),0,1))</f>
        <v/>
      </c>
      <c r="NL486" s="34">
        <f>IF(LS486&lt;0.9,0,IF(AND(LS486&gt;1.1),0,1))</f>
        <v/>
      </c>
      <c r="NM486" s="32">
        <f>IF(NF486&gt;99,1,0)</f>
        <v/>
      </c>
      <c r="NN486" s="32">
        <f>IF(NJ486&gt;0.0799,1,0)</f>
        <v/>
      </c>
      <c r="NO486" s="32">
        <f>IF(NJ486&gt;NQ486,1,0)</f>
        <v/>
      </c>
      <c r="NP486" s="32">
        <f>NM486+NN486+NO486+NK486+NL486</f>
        <v/>
      </c>
      <c r="NQ486" s="79">
        <f>(((100*NG486)*(NI486-1)*0.98)-((1-NG486)*100))/100</f>
        <v/>
      </c>
      <c r="NR486" s="34">
        <f>IF(LR486&lt;0.9,0,IF(AND(LR486&gt;1.1),0,1))</f>
        <v/>
      </c>
      <c r="NS486" s="34">
        <f>IF(LS486&lt;0.9,0,IF(AND(LS486&gt;1.1),0,1))</f>
        <v/>
      </c>
      <c r="NT486" s="32">
        <f>IF(NF486&gt;99,1,0)</f>
        <v/>
      </c>
      <c r="NU486" s="32">
        <f>IF(NQ486&gt;0.0799,1,0)</f>
        <v/>
      </c>
      <c r="NV486" s="32">
        <f>IF(NQ486&gt;NJ486,1,0)</f>
        <v/>
      </c>
      <c r="NW486" s="32">
        <f>NT486+NU486+NV486+NR486+NS486</f>
        <v/>
      </c>
      <c r="NX486">
        <f>IF(NP486=5,"LayHome1-0",IF(AND(NW486=5),"BackHome1-0",""))</f>
        <v/>
      </c>
      <c r="NY486">
        <f>IF(NP486=5,KN486,IF(AND(NW486=5),KN486,""))</f>
        <v/>
      </c>
      <c r="NZ486">
        <f>IF(NP486=5,"Match Odds",IF(AND(NW486=5),"Match Odds",""))</f>
        <v/>
      </c>
      <c r="OA486">
        <f>IF(NP486=5,KP486,IF(AND(NW486=5),KP486,""))</f>
        <v/>
      </c>
      <c r="OB486">
        <f>IF(NP486=5,"MATCH_ODDS",IF(AND(NW486=5),"MATCH_ODDS",""))</f>
        <v/>
      </c>
      <c r="OC486">
        <f>IF(NP486=5,"LAY",IF(AND(NW486=5),"BACK",""))</f>
        <v/>
      </c>
    </row>
    <row r="487" ht="16.5" customHeight="1" thickBot="1" thickTop="1">
      <c r="A487" s="2" t="n"/>
      <c r="KN487" s="1">
        <f>IF(INDEX(#REF!,MATCH('HT 1-0'!D487,#REF!,0))=INDEX(#REF!,MATCH('HT 1-0'!D487,#REF!,0)),INDEX(#REF!,MATCH('HT 1-0'!D487,#REF!,0)),"ERROR")</f>
        <v/>
      </c>
      <c r="KO487" s="1">
        <f>IF(INDEX(#REF!,MATCH('HT 1-0'!E487,#REF!,0))=INDEX(#REF!,MATCH('HT 1-0'!E487,#REF!,0)),INDEX(#REF!,MATCH('HT 1-0'!E487,#REF!,0)),"ERROR")</f>
        <v/>
      </c>
      <c r="KP487" s="1">
        <f>KN487&amp;" v "&amp;KO487</f>
        <v/>
      </c>
      <c r="KQ487">
        <f>B487&amp;"_"&amp;C487</f>
        <v/>
      </c>
      <c r="KR487" s="1">
        <f>IF((HW487/KK487)&lt;0.335,"G",IF((HW487/KK487)&gt;0.67,"R","A"))</f>
        <v/>
      </c>
      <c r="KS487" s="1">
        <f>IF((HX487/KK487)&lt;0.335,"G",IF((HX487/KK487)&gt;0.67,"R","A"))</f>
        <v/>
      </c>
      <c r="KT487" s="1">
        <f>IF((IH487/KK487)&lt;0.335,"G",IF((IH487/KK487)&gt;0.67,"R","A"))</f>
        <v/>
      </c>
      <c r="KU487" s="1">
        <f>IF((II487/KK487)&lt;0.335,"G",IF((II487/KK487)&gt;0.67,"R","A"))</f>
        <v/>
      </c>
      <c r="KV487" s="1">
        <f>IF((HZ487/KK487)&lt;0.335,"G",IF((HZ487/KK487)&gt;0.67,"R","A"))</f>
        <v/>
      </c>
      <c r="KW487" s="1">
        <f>IF((HY487/KK487)&lt;0.335,"G",IF((HY487/KK487)&gt;0.67,"R","A"))</f>
        <v/>
      </c>
      <c r="KX487" s="1">
        <f>IF((IK487/KK487)&lt;0.335,"G",IF((IK487/KK487)&gt;0.67,"R","A"))</f>
        <v/>
      </c>
      <c r="KY487" s="1">
        <f>IF((IJ487/KK487)&lt;0.335,"G",IF((IJ487/KK487)&gt;0.67,"R","A"))</f>
        <v/>
      </c>
      <c r="KZ487" s="1">
        <f>IF((HQ487/KK487)&lt;0.335,"G",IF((HQ487/KK487)&gt;0.67,"R","A"))</f>
        <v/>
      </c>
      <c r="LA487" s="1">
        <f>IF((IB487/KK487)&lt;0.335,"G",IF((IB487/KK487)&gt;0.67,"R","A"))</f>
        <v/>
      </c>
      <c r="LB487">
        <f>IF(LQ487="1-0",INDEX(Scrape!#REF!,MATCH('HT 1-0'!KP487,Scrape!$B:$B,0)),"")</f>
        <v/>
      </c>
      <c r="LC487">
        <f>IF(LQ487="1-0",INDEX(Scrape!$A:$A,MATCH('HT 1-0'!KP487,Scrape!$B:$B,0)),"")</f>
        <v/>
      </c>
      <c r="LD487">
        <f>IF(LQ487="1-0",INDEX(Scrape!$B:$B,MATCH('HT 1-0'!KP487,Scrape!$B:$B,0)),"")</f>
        <v/>
      </c>
      <c r="LE487">
        <f>IF(LQ487="1-0",INDEX(Scrape!$C:$C,MATCH('HT 1-0'!KP487,Scrape!$B:$B,0)),"")</f>
        <v/>
      </c>
      <c r="LF487">
        <f>IF(LQ487="1-0",INDEX(Scrape!$D:$D,MATCH('HT 1-0'!KP487,Scrape!$B:$B,0)),"")</f>
        <v/>
      </c>
      <c r="LG487">
        <f>IF(LQ487="1-0",INDEX(Scrape!$E:$E,MATCH('HT 1-0'!KP487,Scrape!$B:$B,0)),"")</f>
        <v/>
      </c>
      <c r="LH487">
        <f>IF(LQ487="1-0",INDEX(Scrape!$F:$F,MATCH('HT 1-0'!KP487,Scrape!$B:$B,0)),"")</f>
        <v/>
      </c>
      <c r="LI487">
        <f>IF(LQ487="1-0",INDEX(Scrape!$G:$G,MATCH('HT 1-0'!KP487,Scrape!$B:$B,0)),"")</f>
        <v/>
      </c>
      <c r="LJ487">
        <f>IF(LQ487="1-0",INDEX(Scrape!$H:$H,MATCH('HT 1-0'!KP487,Scrape!$B:$B,0)),"")</f>
        <v/>
      </c>
      <c r="LK487">
        <f>IF(LQ487="1-0",INDEX(Scrape!$I:$I,MATCH('HT 1-0'!KP487,Scrape!$B:$B,0)),"")</f>
        <v/>
      </c>
      <c r="LL487">
        <f>IF(LQ487="1-0",INDEX(Scrape!$J:$J,MATCH('HT 1-0'!KP487,Scrape!$B:$B,0)),"")</f>
        <v/>
      </c>
      <c r="LM487">
        <f>IF(LQ487="1-0",INDEX(Scrape!$K:$K,MATCH('HT 1-0'!KP487,Scrape!$B:$B,0)),"")</f>
        <v/>
      </c>
      <c r="LN487">
        <f>IF(LQ487="1-0",INDEX(Scrape!$L:$L,MATCH('HT 1-0'!KP487,Scrape!$B:$B,0)),"")</f>
        <v/>
      </c>
      <c r="LO487">
        <f>IF(LQ487="1-0",INDEX(Scrape!$M:$M,MATCH('HT 1-0'!KP487,Scrape!$B:$B,0)),"")</f>
        <v/>
      </c>
      <c r="LP487">
        <f>IF(LQ487="1-0",INDEX(Scrape!$N:$N,MATCH('HT 1-0'!KP487,Scrape!$B:$B,0)),"")</f>
        <v/>
      </c>
      <c r="LQ487">
        <f>INDEX(Scrape!$O:$O,MATCH('HT 1-0'!KP487,Scrape!$B:$B,0))</f>
        <v/>
      </c>
      <c r="LR487">
        <f>(1/LJ487)+(1/LI487)+(1/LH487)</f>
        <v/>
      </c>
      <c r="LS487">
        <f>(1/LG487)+(1/LF487)+(1/LE487)</f>
        <v/>
      </c>
      <c r="LT487" s="8">
        <f>IF(INDEX(#REF!,MATCH(KQ487,#REF!,0))=INDEX(#REF!,MATCH(KQ487,#REF!,0)),INDEX(#REF!,MATCH(KQ487,#REF!,0)),"ERROR")</f>
        <v/>
      </c>
      <c r="LU487" s="4">
        <f>IF(KR487="G",2,IF(KR487="R",0.5,IF(KR487="A",1)))</f>
        <v/>
      </c>
      <c r="LV487" s="4">
        <f>IF(KS487="G",0.5,IF(KS487="R",2,IF(KS487="A",1)))</f>
        <v/>
      </c>
      <c r="LW487" s="4">
        <f>IF(KT487="G",2,IF(KT487="R",0.5,IF(KT487="A",1)))</f>
        <v/>
      </c>
      <c r="LX487" s="4">
        <f>IF(KU487="G",0.5,IF(KU487="R",2,IF(KU487="A",1)))</f>
        <v/>
      </c>
      <c r="LY487" s="7">
        <f>(LK487*(LU487+LX487)+(LL487*(LU487+LX487)))</f>
        <v/>
      </c>
      <c r="LZ487" s="7">
        <f>(LN487*(LV487+LW487)+(LO487*(LV487+LW487)))</f>
        <v/>
      </c>
      <c r="MA487" s="11">
        <f>LY487-LZ487</f>
        <v/>
      </c>
      <c r="MB487" s="5">
        <f>MA487+2</f>
        <v/>
      </c>
      <c r="MC487" s="6">
        <f>MA487-2</f>
        <v/>
      </c>
      <c r="MD487" s="4">
        <f>LE487</f>
        <v/>
      </c>
      <c r="ME487" s="9">
        <f>IF(MD487=0,1000,MD487+0.75)</f>
        <v/>
      </c>
      <c r="MF487" s="10">
        <f>IF(MD487=0,0,MD487-0.75)</f>
        <v/>
      </c>
      <c r="MG487" s="4">
        <f>((LM487*(LU487+LX487))-((LP487*(LV487+LW487))))</f>
        <v/>
      </c>
      <c r="MH487" s="9">
        <f>MG487*1.2</f>
        <v/>
      </c>
      <c r="MI487" s="10">
        <f>MG487*0.8</f>
        <v/>
      </c>
      <c r="MJ487">
        <f>IFERROR(NX487,"")</f>
        <v/>
      </c>
      <c r="MK487">
        <f>IFERROR(NY487,"")</f>
        <v/>
      </c>
      <c r="ML487">
        <f>IFERROR(NZ487,"")</f>
        <v/>
      </c>
      <c r="MM487">
        <f>IFERROR(OA487,"")</f>
        <v/>
      </c>
      <c r="MN487">
        <f>IFERROR(OB487,"")</f>
        <v/>
      </c>
      <c r="MO487">
        <f>IFERROR(OC487,"")</f>
        <v/>
      </c>
      <c r="MP487" s="1">
        <f>COUNTIFS(#REF!,LT487,#REF!,1,#REF!,"&gt;="&amp;MC487,#REF!,"&lt;="&amp;MB487,#REF!,"&lt;="&amp;ME487,#REF!,"&gt;="&amp;MF487,#REF!,"="&amp;KV487,#REF!,"="&amp;KX487)</f>
        <v/>
      </c>
      <c r="MQ487" s="1">
        <f>COUNTIFS(#REF!,LT487,#REF!,0,#REF!,"&gt;="&amp;MC487,#REF!,"&lt;="&amp;MB487,#REF!,"&lt;="&amp;ME487,#REF!,"&gt;="&amp;MF487,#REF!,"="&amp;KV487,#REF!,"="&amp;KX487)</f>
        <v/>
      </c>
      <c r="MR487" s="1">
        <f>COUNTIFS(#REF!,LT487,#REF!,1,#REF!,"&gt;="&amp;MC487,#REF!,"&lt;="&amp;MB487,#REF!,"&lt;="&amp;ME487,#REF!,"&gt;="&amp;MF487,#REF!,"="&amp;KW487,#REF!,"="&amp;KY487)</f>
        <v/>
      </c>
      <c r="MS487" s="1">
        <f>COUNTIFS(#REF!,LT487,#REF!,0,#REF!,"&gt;="&amp;MC487,#REF!,"&lt;="&amp;MB487,#REF!,"&lt;="&amp;ME487,#REF!,"&gt;="&amp;MF487,#REF!,"="&amp;KW487,#REF!,"="&amp;KY487)</f>
        <v/>
      </c>
      <c r="MT487" s="1">
        <f>COUNTIFS(#REF!,LT487,#REF!,1,#REF!,"&gt;="&amp;MI487,#REF!,"&lt;="&amp;MH487,#REF!,"&lt;="&amp;ME487,#REF!,"&gt;="&amp;MF487)</f>
        <v/>
      </c>
      <c r="MU487" s="1">
        <f>COUNTIFS(#REF!,LT487,#REF!,0,#REF!,"&gt;="&amp;MI487,#REF!,"&lt;="&amp;MH487,#REF!,"&lt;="&amp;ME487,#REF!,"&gt;="&amp;MF487)</f>
        <v/>
      </c>
      <c r="MV487" s="1">
        <f>COUNTIFS(#REF!,LT487,#REF!,1,#REF!,"&gt;="&amp;MI487,#REF!,"&lt;="&amp;MH487,#REF!,"="&amp;KZ487,#REF!,"="&amp;LA487,#REF!,"&lt;="&amp;ME487,#REF!,"&gt;="&amp;MF487)</f>
        <v/>
      </c>
      <c r="MW487" s="1">
        <f>COUNTIFS(#REF!,LT487,#REF!,0,#REF!,"&gt;="&amp;MI487,#REF!,"&lt;="&amp;MH487,#REF!,"="&amp;KZ487,#REF!,"="&amp;LA487,#REF!,"&lt;="&amp;ME487,#REF!,"&gt;="&amp;MF487)</f>
        <v/>
      </c>
      <c r="MX487" s="1">
        <f>COUNTIFS(#REF!,LT487,#REF!,1,#REF!,"&gt;="&amp;MC487,#REF!,"&lt;="&amp;MB487,#REF!,"&lt;="&amp;ME487,#REF!,"&gt;="&amp;MF487)</f>
        <v/>
      </c>
      <c r="MY487" s="1">
        <f>COUNTIFS(#REF!,LT487,#REF!,0,#REF!,"&gt;="&amp;MC487,#REF!,"&lt;="&amp;MB487,#REF!,"&lt;="&amp;ME487,#REF!,"&gt;="&amp;MF487)</f>
        <v/>
      </c>
      <c r="MZ487" s="1">
        <f>COUNTIFS(#REF!,LT487,#REF!,1,#REF!,"&lt;="&amp;ME487,#REF!,"&gt;="&amp;MF487,#REF!,"="&amp;KV487,#REF!,"="&amp;KX487)</f>
        <v/>
      </c>
      <c r="NA487" s="1">
        <f>COUNTIFS(#REF!,LT487,#REF!,0,#REF!,"&lt;="&amp;ME487,#REF!,"&gt;="&amp;MF487,#REF!,"="&amp;KV487,#REF!,"="&amp;KX487)</f>
        <v/>
      </c>
      <c r="NB487" s="1">
        <f>COUNTIFS(#REF!,LT487,#REF!,1,#REF!,"&lt;="&amp;ME487,#REF!,"&gt;="&amp;MF487,#REF!,"="&amp;KW487,#REF!,"="&amp;KY487)</f>
        <v/>
      </c>
      <c r="NC487" s="1">
        <f>COUNTIFS(#REF!,LT487,#REF!,0,#REF!,"&lt;="&amp;ME487,#REF!,"&gt;="&amp;MF487,#REF!,"="&amp;KW487,#REF!,"="&amp;KY487)</f>
        <v/>
      </c>
      <c r="ND487" s="1">
        <f>MP487+MR487+MT487+MV487+MX487+MZ487+NB487</f>
        <v/>
      </c>
      <c r="NE487" s="1">
        <f>MQ487+MS487+MU487+MW487+MY487+NA487+NC487</f>
        <v/>
      </c>
      <c r="NF487" s="1">
        <f>ND487+NE487</f>
        <v/>
      </c>
      <c r="NG487" s="33">
        <f>ND487/(ND487+NE487)</f>
        <v/>
      </c>
      <c r="NH487" s="3">
        <f>1/NG487</f>
        <v/>
      </c>
      <c r="NI487" s="1">
        <f>LH487</f>
        <v/>
      </c>
      <c r="NJ487" s="79">
        <f>((1-NG487)*(1/(NI487-1))*0.98-(NG487*1))</f>
        <v/>
      </c>
      <c r="NK487" s="34">
        <f>IF(LR487&lt;0.9,0,IF(AND(LR487&gt;1.1),0,1))</f>
        <v/>
      </c>
      <c r="NL487" s="34">
        <f>IF(LS487&lt;0.9,0,IF(AND(LS487&gt;1.1),0,1))</f>
        <v/>
      </c>
      <c r="NM487" s="32">
        <f>IF(NF487&gt;99,1,0)</f>
        <v/>
      </c>
      <c r="NN487" s="32">
        <f>IF(NJ487&gt;0.0799,1,0)</f>
        <v/>
      </c>
      <c r="NO487" s="32">
        <f>IF(NJ487&gt;NQ487,1,0)</f>
        <v/>
      </c>
      <c r="NP487" s="32">
        <f>NM487+NN487+NO487+NK487+NL487</f>
        <v/>
      </c>
      <c r="NQ487" s="79">
        <f>(((100*NG487)*(NI487-1)*0.98)-((1-NG487)*100))/100</f>
        <v/>
      </c>
      <c r="NR487" s="34">
        <f>IF(LR487&lt;0.9,0,IF(AND(LR487&gt;1.1),0,1))</f>
        <v/>
      </c>
      <c r="NS487" s="34">
        <f>IF(LS487&lt;0.9,0,IF(AND(LS487&gt;1.1),0,1))</f>
        <v/>
      </c>
      <c r="NT487" s="32">
        <f>IF(NF487&gt;99,1,0)</f>
        <v/>
      </c>
      <c r="NU487" s="32">
        <f>IF(NQ487&gt;0.0799,1,0)</f>
        <v/>
      </c>
      <c r="NV487" s="32">
        <f>IF(NQ487&gt;NJ487,1,0)</f>
        <v/>
      </c>
      <c r="NW487" s="32">
        <f>NT487+NU487+NV487+NR487+NS487</f>
        <v/>
      </c>
      <c r="NX487">
        <f>IF(NP487=5,"LayHome1-0",IF(AND(NW487=5),"BackHome1-0",""))</f>
        <v/>
      </c>
      <c r="NY487">
        <f>IF(NP487=5,KN487,IF(AND(NW487=5),KN487,""))</f>
        <v/>
      </c>
      <c r="NZ487">
        <f>IF(NP487=5,"Match Odds",IF(AND(NW487=5),"Match Odds",""))</f>
        <v/>
      </c>
      <c r="OA487">
        <f>IF(NP487=5,KP487,IF(AND(NW487=5),KP487,""))</f>
        <v/>
      </c>
      <c r="OB487">
        <f>IF(NP487=5,"MATCH_ODDS",IF(AND(NW487=5),"MATCH_ODDS",""))</f>
        <v/>
      </c>
      <c r="OC487">
        <f>IF(NP487=5,"LAY",IF(AND(NW487=5),"BACK",""))</f>
        <v/>
      </c>
    </row>
    <row r="488" ht="16.5" customHeight="1" thickBot="1" thickTop="1">
      <c r="A488" s="2" t="n"/>
      <c r="KN488" s="1">
        <f>IF(INDEX(#REF!,MATCH('HT 1-0'!D488,#REF!,0))=INDEX(#REF!,MATCH('HT 1-0'!D488,#REF!,0)),INDEX(#REF!,MATCH('HT 1-0'!D488,#REF!,0)),"ERROR")</f>
        <v/>
      </c>
      <c r="KO488" s="1">
        <f>IF(INDEX(#REF!,MATCH('HT 1-0'!E488,#REF!,0))=INDEX(#REF!,MATCH('HT 1-0'!E488,#REF!,0)),INDEX(#REF!,MATCH('HT 1-0'!E488,#REF!,0)),"ERROR")</f>
        <v/>
      </c>
      <c r="KP488" s="1">
        <f>KN488&amp;" v "&amp;KO488</f>
        <v/>
      </c>
      <c r="KQ488">
        <f>B488&amp;"_"&amp;C488</f>
        <v/>
      </c>
      <c r="KR488" s="1">
        <f>IF((HW488/KK488)&lt;0.335,"G",IF((HW488/KK488)&gt;0.67,"R","A"))</f>
        <v/>
      </c>
      <c r="KS488" s="1">
        <f>IF((HX488/KK488)&lt;0.335,"G",IF((HX488/KK488)&gt;0.67,"R","A"))</f>
        <v/>
      </c>
      <c r="KT488" s="1">
        <f>IF((IH488/KK488)&lt;0.335,"G",IF((IH488/KK488)&gt;0.67,"R","A"))</f>
        <v/>
      </c>
      <c r="KU488" s="1">
        <f>IF((II488/KK488)&lt;0.335,"G",IF((II488/KK488)&gt;0.67,"R","A"))</f>
        <v/>
      </c>
      <c r="KV488" s="1">
        <f>IF((HZ488/KK488)&lt;0.335,"G",IF((HZ488/KK488)&gt;0.67,"R","A"))</f>
        <v/>
      </c>
      <c r="KW488" s="1">
        <f>IF((HY488/KK488)&lt;0.335,"G",IF((HY488/KK488)&gt;0.67,"R","A"))</f>
        <v/>
      </c>
      <c r="KX488" s="1">
        <f>IF((IK488/KK488)&lt;0.335,"G",IF((IK488/KK488)&gt;0.67,"R","A"))</f>
        <v/>
      </c>
      <c r="KY488" s="1">
        <f>IF((IJ488/KK488)&lt;0.335,"G",IF((IJ488/KK488)&gt;0.67,"R","A"))</f>
        <v/>
      </c>
      <c r="KZ488" s="1">
        <f>IF((HQ488/KK488)&lt;0.335,"G",IF((HQ488/KK488)&gt;0.67,"R","A"))</f>
        <v/>
      </c>
      <c r="LA488" s="1">
        <f>IF((IB488/KK488)&lt;0.335,"G",IF((IB488/KK488)&gt;0.67,"R","A"))</f>
        <v/>
      </c>
      <c r="LB488">
        <f>IF(LQ488="1-0",INDEX(Scrape!#REF!,MATCH('HT 1-0'!KP488,Scrape!$B:$B,0)),"")</f>
        <v/>
      </c>
      <c r="LC488">
        <f>IF(LQ488="1-0",INDEX(Scrape!$A:$A,MATCH('HT 1-0'!KP488,Scrape!$B:$B,0)),"")</f>
        <v/>
      </c>
      <c r="LD488">
        <f>IF(LQ488="1-0",INDEX(Scrape!$B:$B,MATCH('HT 1-0'!KP488,Scrape!$B:$B,0)),"")</f>
        <v/>
      </c>
      <c r="LE488">
        <f>IF(LQ488="1-0",INDEX(Scrape!$C:$C,MATCH('HT 1-0'!KP488,Scrape!$B:$B,0)),"")</f>
        <v/>
      </c>
      <c r="LF488">
        <f>IF(LQ488="1-0",INDEX(Scrape!$D:$D,MATCH('HT 1-0'!KP488,Scrape!$B:$B,0)),"")</f>
        <v/>
      </c>
      <c r="LG488">
        <f>IF(LQ488="1-0",INDEX(Scrape!$E:$E,MATCH('HT 1-0'!KP488,Scrape!$B:$B,0)),"")</f>
        <v/>
      </c>
      <c r="LH488">
        <f>IF(LQ488="1-0",INDEX(Scrape!$F:$F,MATCH('HT 1-0'!KP488,Scrape!$B:$B,0)),"")</f>
        <v/>
      </c>
      <c r="LI488">
        <f>IF(LQ488="1-0",INDEX(Scrape!$G:$G,MATCH('HT 1-0'!KP488,Scrape!$B:$B,0)),"")</f>
        <v/>
      </c>
      <c r="LJ488">
        <f>IF(LQ488="1-0",INDEX(Scrape!$H:$H,MATCH('HT 1-0'!KP488,Scrape!$B:$B,0)),"")</f>
        <v/>
      </c>
      <c r="LK488">
        <f>IF(LQ488="1-0",INDEX(Scrape!$I:$I,MATCH('HT 1-0'!KP488,Scrape!$B:$B,0)),"")</f>
        <v/>
      </c>
      <c r="LL488">
        <f>IF(LQ488="1-0",INDEX(Scrape!$J:$J,MATCH('HT 1-0'!KP488,Scrape!$B:$B,0)),"")</f>
        <v/>
      </c>
      <c r="LM488">
        <f>IF(LQ488="1-0",INDEX(Scrape!$K:$K,MATCH('HT 1-0'!KP488,Scrape!$B:$B,0)),"")</f>
        <v/>
      </c>
      <c r="LN488">
        <f>IF(LQ488="1-0",INDEX(Scrape!$L:$L,MATCH('HT 1-0'!KP488,Scrape!$B:$B,0)),"")</f>
        <v/>
      </c>
      <c r="LO488">
        <f>IF(LQ488="1-0",INDEX(Scrape!$M:$M,MATCH('HT 1-0'!KP488,Scrape!$B:$B,0)),"")</f>
        <v/>
      </c>
      <c r="LP488">
        <f>IF(LQ488="1-0",INDEX(Scrape!$N:$N,MATCH('HT 1-0'!KP488,Scrape!$B:$B,0)),"")</f>
        <v/>
      </c>
      <c r="LQ488">
        <f>INDEX(Scrape!$O:$O,MATCH('HT 1-0'!KP488,Scrape!$B:$B,0))</f>
        <v/>
      </c>
      <c r="LR488">
        <f>(1/LJ488)+(1/LI488)+(1/LH488)</f>
        <v/>
      </c>
      <c r="LS488">
        <f>(1/LG488)+(1/LF488)+(1/LE488)</f>
        <v/>
      </c>
      <c r="LT488" s="8">
        <f>IF(INDEX(#REF!,MATCH(KQ488,#REF!,0))=INDEX(#REF!,MATCH(KQ488,#REF!,0)),INDEX(#REF!,MATCH(KQ488,#REF!,0)),"ERROR")</f>
        <v/>
      </c>
      <c r="LU488" s="4">
        <f>IF(KR488="G",2,IF(KR488="R",0.5,IF(KR488="A",1)))</f>
        <v/>
      </c>
      <c r="LV488" s="4">
        <f>IF(KS488="G",0.5,IF(KS488="R",2,IF(KS488="A",1)))</f>
        <v/>
      </c>
      <c r="LW488" s="4">
        <f>IF(KT488="G",2,IF(KT488="R",0.5,IF(KT488="A",1)))</f>
        <v/>
      </c>
      <c r="LX488" s="4">
        <f>IF(KU488="G",0.5,IF(KU488="R",2,IF(KU488="A",1)))</f>
        <v/>
      </c>
      <c r="LY488" s="7">
        <f>(LK488*(LU488+LX488)+(LL488*(LU488+LX488)))</f>
        <v/>
      </c>
      <c r="LZ488" s="7">
        <f>(LN488*(LV488+LW488)+(LO488*(LV488+LW488)))</f>
        <v/>
      </c>
      <c r="MA488" s="11">
        <f>LY488-LZ488</f>
        <v/>
      </c>
      <c r="MB488" s="5">
        <f>MA488+2</f>
        <v/>
      </c>
      <c r="MC488" s="6">
        <f>MA488-2</f>
        <v/>
      </c>
      <c r="MD488" s="4">
        <f>LE488</f>
        <v/>
      </c>
      <c r="ME488" s="9">
        <f>IF(MD488=0,1000,MD488+0.75)</f>
        <v/>
      </c>
      <c r="MF488" s="10">
        <f>IF(MD488=0,0,MD488-0.75)</f>
        <v/>
      </c>
      <c r="MG488" s="4">
        <f>((LM488*(LU488+LX488))-((LP488*(LV488+LW488))))</f>
        <v/>
      </c>
      <c r="MH488" s="9">
        <f>MG488*1.2</f>
        <v/>
      </c>
      <c r="MI488" s="10">
        <f>MG488*0.8</f>
        <v/>
      </c>
      <c r="MJ488">
        <f>IFERROR(NX488,"")</f>
        <v/>
      </c>
      <c r="MK488">
        <f>IFERROR(NY488,"")</f>
        <v/>
      </c>
      <c r="ML488">
        <f>IFERROR(NZ488,"")</f>
        <v/>
      </c>
      <c r="MM488">
        <f>IFERROR(OA488,"")</f>
        <v/>
      </c>
      <c r="MN488">
        <f>IFERROR(OB488,"")</f>
        <v/>
      </c>
      <c r="MO488">
        <f>IFERROR(OC488,"")</f>
        <v/>
      </c>
      <c r="MP488" s="1">
        <f>COUNTIFS(#REF!,LT488,#REF!,1,#REF!,"&gt;="&amp;MC488,#REF!,"&lt;="&amp;MB488,#REF!,"&lt;="&amp;ME488,#REF!,"&gt;="&amp;MF488,#REF!,"="&amp;KV488,#REF!,"="&amp;KX488)</f>
        <v/>
      </c>
      <c r="MQ488" s="1">
        <f>COUNTIFS(#REF!,LT488,#REF!,0,#REF!,"&gt;="&amp;MC488,#REF!,"&lt;="&amp;MB488,#REF!,"&lt;="&amp;ME488,#REF!,"&gt;="&amp;MF488,#REF!,"="&amp;KV488,#REF!,"="&amp;KX488)</f>
        <v/>
      </c>
      <c r="MR488" s="1">
        <f>COUNTIFS(#REF!,LT488,#REF!,1,#REF!,"&gt;="&amp;MC488,#REF!,"&lt;="&amp;MB488,#REF!,"&lt;="&amp;ME488,#REF!,"&gt;="&amp;MF488,#REF!,"="&amp;KW488,#REF!,"="&amp;KY488)</f>
        <v/>
      </c>
      <c r="MS488" s="1">
        <f>COUNTIFS(#REF!,LT488,#REF!,0,#REF!,"&gt;="&amp;MC488,#REF!,"&lt;="&amp;MB488,#REF!,"&lt;="&amp;ME488,#REF!,"&gt;="&amp;MF488,#REF!,"="&amp;KW488,#REF!,"="&amp;KY488)</f>
        <v/>
      </c>
      <c r="MT488" s="1">
        <f>COUNTIFS(#REF!,LT488,#REF!,1,#REF!,"&gt;="&amp;MI488,#REF!,"&lt;="&amp;MH488,#REF!,"&lt;="&amp;ME488,#REF!,"&gt;="&amp;MF488)</f>
        <v/>
      </c>
      <c r="MU488" s="1">
        <f>COUNTIFS(#REF!,LT488,#REF!,0,#REF!,"&gt;="&amp;MI488,#REF!,"&lt;="&amp;MH488,#REF!,"&lt;="&amp;ME488,#REF!,"&gt;="&amp;MF488)</f>
        <v/>
      </c>
      <c r="MV488" s="1">
        <f>COUNTIFS(#REF!,LT488,#REF!,1,#REF!,"&gt;="&amp;MI488,#REF!,"&lt;="&amp;MH488,#REF!,"="&amp;KZ488,#REF!,"="&amp;LA488,#REF!,"&lt;="&amp;ME488,#REF!,"&gt;="&amp;MF488)</f>
        <v/>
      </c>
      <c r="MW488" s="1">
        <f>COUNTIFS(#REF!,LT488,#REF!,0,#REF!,"&gt;="&amp;MI488,#REF!,"&lt;="&amp;MH488,#REF!,"="&amp;KZ488,#REF!,"="&amp;LA488,#REF!,"&lt;="&amp;ME488,#REF!,"&gt;="&amp;MF488)</f>
        <v/>
      </c>
      <c r="MX488" s="1">
        <f>COUNTIFS(#REF!,LT488,#REF!,1,#REF!,"&gt;="&amp;MC488,#REF!,"&lt;="&amp;MB488,#REF!,"&lt;="&amp;ME488,#REF!,"&gt;="&amp;MF488)</f>
        <v/>
      </c>
      <c r="MY488" s="1">
        <f>COUNTIFS(#REF!,LT488,#REF!,0,#REF!,"&gt;="&amp;MC488,#REF!,"&lt;="&amp;MB488,#REF!,"&lt;="&amp;ME488,#REF!,"&gt;="&amp;MF488)</f>
        <v/>
      </c>
      <c r="MZ488" s="1">
        <f>COUNTIFS(#REF!,LT488,#REF!,1,#REF!,"&lt;="&amp;ME488,#REF!,"&gt;="&amp;MF488,#REF!,"="&amp;KV488,#REF!,"="&amp;KX488)</f>
        <v/>
      </c>
      <c r="NA488" s="1">
        <f>COUNTIFS(#REF!,LT488,#REF!,0,#REF!,"&lt;="&amp;ME488,#REF!,"&gt;="&amp;MF488,#REF!,"="&amp;KV488,#REF!,"="&amp;KX488)</f>
        <v/>
      </c>
      <c r="NB488" s="1">
        <f>COUNTIFS(#REF!,LT488,#REF!,1,#REF!,"&lt;="&amp;ME488,#REF!,"&gt;="&amp;MF488,#REF!,"="&amp;KW488,#REF!,"="&amp;KY488)</f>
        <v/>
      </c>
      <c r="NC488" s="1">
        <f>COUNTIFS(#REF!,LT488,#REF!,0,#REF!,"&lt;="&amp;ME488,#REF!,"&gt;="&amp;MF488,#REF!,"="&amp;KW488,#REF!,"="&amp;KY488)</f>
        <v/>
      </c>
      <c r="ND488" s="1">
        <f>MP488+MR488+MT488+MV488+MX488+MZ488+NB488</f>
        <v/>
      </c>
      <c r="NE488" s="1">
        <f>MQ488+MS488+MU488+MW488+MY488+NA488+NC488</f>
        <v/>
      </c>
      <c r="NF488" s="1">
        <f>ND488+NE488</f>
        <v/>
      </c>
      <c r="NG488" s="33">
        <f>ND488/(ND488+NE488)</f>
        <v/>
      </c>
      <c r="NH488" s="3">
        <f>1/NG488</f>
        <v/>
      </c>
      <c r="NI488" s="1">
        <f>LH488</f>
        <v/>
      </c>
      <c r="NJ488" s="79">
        <f>((1-NG488)*(1/(NI488-1))*0.98-(NG488*1))</f>
        <v/>
      </c>
      <c r="NK488" s="34">
        <f>IF(LR488&lt;0.9,0,IF(AND(LR488&gt;1.1),0,1))</f>
        <v/>
      </c>
      <c r="NL488" s="34">
        <f>IF(LS488&lt;0.9,0,IF(AND(LS488&gt;1.1),0,1))</f>
        <v/>
      </c>
      <c r="NM488" s="32">
        <f>IF(NF488&gt;99,1,0)</f>
        <v/>
      </c>
      <c r="NN488" s="32">
        <f>IF(NJ488&gt;0.0799,1,0)</f>
        <v/>
      </c>
      <c r="NO488" s="32">
        <f>IF(NJ488&gt;NQ488,1,0)</f>
        <v/>
      </c>
      <c r="NP488" s="32">
        <f>NM488+NN488+NO488+NK488+NL488</f>
        <v/>
      </c>
      <c r="NQ488" s="79">
        <f>(((100*NG488)*(NI488-1)*0.98)-((1-NG488)*100))/100</f>
        <v/>
      </c>
      <c r="NR488" s="34">
        <f>IF(LR488&lt;0.9,0,IF(AND(LR488&gt;1.1),0,1))</f>
        <v/>
      </c>
      <c r="NS488" s="34">
        <f>IF(LS488&lt;0.9,0,IF(AND(LS488&gt;1.1),0,1))</f>
        <v/>
      </c>
      <c r="NT488" s="32">
        <f>IF(NF488&gt;99,1,0)</f>
        <v/>
      </c>
      <c r="NU488" s="32">
        <f>IF(NQ488&gt;0.0799,1,0)</f>
        <v/>
      </c>
      <c r="NV488" s="32">
        <f>IF(NQ488&gt;NJ488,1,0)</f>
        <v/>
      </c>
      <c r="NW488" s="32">
        <f>NT488+NU488+NV488+NR488+NS488</f>
        <v/>
      </c>
      <c r="NX488">
        <f>IF(NP488=5,"LayHome1-0",IF(AND(NW488=5),"BackHome1-0",""))</f>
        <v/>
      </c>
      <c r="NY488">
        <f>IF(NP488=5,KN488,IF(AND(NW488=5),KN488,""))</f>
        <v/>
      </c>
      <c r="NZ488">
        <f>IF(NP488=5,"Match Odds",IF(AND(NW488=5),"Match Odds",""))</f>
        <v/>
      </c>
      <c r="OA488">
        <f>IF(NP488=5,KP488,IF(AND(NW488=5),KP488,""))</f>
        <v/>
      </c>
      <c r="OB488">
        <f>IF(NP488=5,"MATCH_ODDS",IF(AND(NW488=5),"MATCH_ODDS",""))</f>
        <v/>
      </c>
      <c r="OC488">
        <f>IF(NP488=5,"LAY",IF(AND(NW488=5),"BACK",""))</f>
        <v/>
      </c>
    </row>
    <row r="489" ht="16.5" customHeight="1" thickBot="1" thickTop="1">
      <c r="A489" s="2" t="n"/>
      <c r="KN489" s="1">
        <f>IF(INDEX(#REF!,MATCH('HT 1-0'!D489,#REF!,0))=INDEX(#REF!,MATCH('HT 1-0'!D489,#REF!,0)),INDEX(#REF!,MATCH('HT 1-0'!D489,#REF!,0)),"ERROR")</f>
        <v/>
      </c>
      <c r="KO489" s="1">
        <f>IF(INDEX(#REF!,MATCH('HT 1-0'!E489,#REF!,0))=INDEX(#REF!,MATCH('HT 1-0'!E489,#REF!,0)),INDEX(#REF!,MATCH('HT 1-0'!E489,#REF!,0)),"ERROR")</f>
        <v/>
      </c>
      <c r="KP489" s="1">
        <f>KN489&amp;" v "&amp;KO489</f>
        <v/>
      </c>
      <c r="KQ489">
        <f>B489&amp;"_"&amp;C489</f>
        <v/>
      </c>
      <c r="KR489" s="1">
        <f>IF((HW489/KK489)&lt;0.335,"G",IF((HW489/KK489)&gt;0.67,"R","A"))</f>
        <v/>
      </c>
      <c r="KS489" s="1">
        <f>IF((HX489/KK489)&lt;0.335,"G",IF((HX489/KK489)&gt;0.67,"R","A"))</f>
        <v/>
      </c>
      <c r="KT489" s="1">
        <f>IF((IH489/KK489)&lt;0.335,"G",IF((IH489/KK489)&gt;0.67,"R","A"))</f>
        <v/>
      </c>
      <c r="KU489" s="1">
        <f>IF((II489/KK489)&lt;0.335,"G",IF((II489/KK489)&gt;0.67,"R","A"))</f>
        <v/>
      </c>
      <c r="KV489" s="1">
        <f>IF((HZ489/KK489)&lt;0.335,"G",IF((HZ489/KK489)&gt;0.67,"R","A"))</f>
        <v/>
      </c>
      <c r="KW489" s="1">
        <f>IF((HY489/KK489)&lt;0.335,"G",IF((HY489/KK489)&gt;0.67,"R","A"))</f>
        <v/>
      </c>
      <c r="KX489" s="1">
        <f>IF((IK489/KK489)&lt;0.335,"G",IF((IK489/KK489)&gt;0.67,"R","A"))</f>
        <v/>
      </c>
      <c r="KY489" s="1">
        <f>IF((IJ489/KK489)&lt;0.335,"G",IF((IJ489/KK489)&gt;0.67,"R","A"))</f>
        <v/>
      </c>
      <c r="KZ489" s="1">
        <f>IF((HQ489/KK489)&lt;0.335,"G",IF((HQ489/KK489)&gt;0.67,"R","A"))</f>
        <v/>
      </c>
      <c r="LA489" s="1">
        <f>IF((IB489/KK489)&lt;0.335,"G",IF((IB489/KK489)&gt;0.67,"R","A"))</f>
        <v/>
      </c>
      <c r="LB489">
        <f>IF(LQ489="1-0",INDEX(Scrape!#REF!,MATCH('HT 1-0'!KP489,Scrape!$B:$B,0)),"")</f>
        <v/>
      </c>
      <c r="LC489">
        <f>IF(LQ489="1-0",INDEX(Scrape!$A:$A,MATCH('HT 1-0'!KP489,Scrape!$B:$B,0)),"")</f>
        <v/>
      </c>
      <c r="LD489">
        <f>IF(LQ489="1-0",INDEX(Scrape!$B:$B,MATCH('HT 1-0'!KP489,Scrape!$B:$B,0)),"")</f>
        <v/>
      </c>
      <c r="LE489">
        <f>IF(LQ489="1-0",INDEX(Scrape!$C:$C,MATCH('HT 1-0'!KP489,Scrape!$B:$B,0)),"")</f>
        <v/>
      </c>
      <c r="LF489">
        <f>IF(LQ489="1-0",INDEX(Scrape!$D:$D,MATCH('HT 1-0'!KP489,Scrape!$B:$B,0)),"")</f>
        <v/>
      </c>
      <c r="LG489">
        <f>IF(LQ489="1-0",INDEX(Scrape!$E:$E,MATCH('HT 1-0'!KP489,Scrape!$B:$B,0)),"")</f>
        <v/>
      </c>
      <c r="LH489">
        <f>IF(LQ489="1-0",INDEX(Scrape!$F:$F,MATCH('HT 1-0'!KP489,Scrape!$B:$B,0)),"")</f>
        <v/>
      </c>
      <c r="LI489">
        <f>IF(LQ489="1-0",INDEX(Scrape!$G:$G,MATCH('HT 1-0'!KP489,Scrape!$B:$B,0)),"")</f>
        <v/>
      </c>
      <c r="LJ489">
        <f>IF(LQ489="1-0",INDEX(Scrape!$H:$H,MATCH('HT 1-0'!KP489,Scrape!$B:$B,0)),"")</f>
        <v/>
      </c>
      <c r="LK489">
        <f>IF(LQ489="1-0",INDEX(Scrape!$I:$I,MATCH('HT 1-0'!KP489,Scrape!$B:$B,0)),"")</f>
        <v/>
      </c>
      <c r="LL489">
        <f>IF(LQ489="1-0",INDEX(Scrape!$J:$J,MATCH('HT 1-0'!KP489,Scrape!$B:$B,0)),"")</f>
        <v/>
      </c>
      <c r="LM489">
        <f>IF(LQ489="1-0",INDEX(Scrape!$K:$K,MATCH('HT 1-0'!KP489,Scrape!$B:$B,0)),"")</f>
        <v/>
      </c>
      <c r="LN489">
        <f>IF(LQ489="1-0",INDEX(Scrape!$L:$L,MATCH('HT 1-0'!KP489,Scrape!$B:$B,0)),"")</f>
        <v/>
      </c>
      <c r="LO489">
        <f>IF(LQ489="1-0",INDEX(Scrape!$M:$M,MATCH('HT 1-0'!KP489,Scrape!$B:$B,0)),"")</f>
        <v/>
      </c>
      <c r="LP489">
        <f>IF(LQ489="1-0",INDEX(Scrape!$N:$N,MATCH('HT 1-0'!KP489,Scrape!$B:$B,0)),"")</f>
        <v/>
      </c>
      <c r="LQ489">
        <f>INDEX(Scrape!$O:$O,MATCH('HT 1-0'!KP489,Scrape!$B:$B,0))</f>
        <v/>
      </c>
      <c r="LR489">
        <f>(1/LJ489)+(1/LI489)+(1/LH489)</f>
        <v/>
      </c>
      <c r="LS489">
        <f>(1/LG489)+(1/LF489)+(1/LE489)</f>
        <v/>
      </c>
      <c r="LT489" s="8">
        <f>IF(INDEX(#REF!,MATCH(KQ489,#REF!,0))=INDEX(#REF!,MATCH(KQ489,#REF!,0)),INDEX(#REF!,MATCH(KQ489,#REF!,0)),"ERROR")</f>
        <v/>
      </c>
      <c r="LU489" s="4">
        <f>IF(KR489="G",2,IF(KR489="R",0.5,IF(KR489="A",1)))</f>
        <v/>
      </c>
      <c r="LV489" s="4">
        <f>IF(KS489="G",0.5,IF(KS489="R",2,IF(KS489="A",1)))</f>
        <v/>
      </c>
      <c r="LW489" s="4">
        <f>IF(KT489="G",2,IF(KT489="R",0.5,IF(KT489="A",1)))</f>
        <v/>
      </c>
      <c r="LX489" s="4">
        <f>IF(KU489="G",0.5,IF(KU489="R",2,IF(KU489="A",1)))</f>
        <v/>
      </c>
      <c r="LY489" s="7">
        <f>(LK489*(LU489+LX489)+(LL489*(LU489+LX489)))</f>
        <v/>
      </c>
      <c r="LZ489" s="7">
        <f>(LN489*(LV489+LW489)+(LO489*(LV489+LW489)))</f>
        <v/>
      </c>
      <c r="MA489" s="11">
        <f>LY489-LZ489</f>
        <v/>
      </c>
      <c r="MB489" s="5">
        <f>MA489+2</f>
        <v/>
      </c>
      <c r="MC489" s="6">
        <f>MA489-2</f>
        <v/>
      </c>
      <c r="MD489" s="4">
        <f>LE489</f>
        <v/>
      </c>
      <c r="ME489" s="9">
        <f>IF(MD489=0,1000,MD489+0.75)</f>
        <v/>
      </c>
      <c r="MF489" s="10">
        <f>IF(MD489=0,0,MD489-0.75)</f>
        <v/>
      </c>
      <c r="MG489" s="4">
        <f>((LM489*(LU489+LX489))-((LP489*(LV489+LW489))))</f>
        <v/>
      </c>
      <c r="MH489" s="9">
        <f>MG489*1.2</f>
        <v/>
      </c>
      <c r="MI489" s="10">
        <f>MG489*0.8</f>
        <v/>
      </c>
      <c r="MJ489">
        <f>IFERROR(NX489,"")</f>
        <v/>
      </c>
      <c r="MK489">
        <f>IFERROR(NY489,"")</f>
        <v/>
      </c>
      <c r="ML489">
        <f>IFERROR(NZ489,"")</f>
        <v/>
      </c>
      <c r="MM489">
        <f>IFERROR(OA489,"")</f>
        <v/>
      </c>
      <c r="MN489">
        <f>IFERROR(OB489,"")</f>
        <v/>
      </c>
      <c r="MO489">
        <f>IFERROR(OC489,"")</f>
        <v/>
      </c>
      <c r="MP489" s="1">
        <f>COUNTIFS(#REF!,LT489,#REF!,1,#REF!,"&gt;="&amp;MC489,#REF!,"&lt;="&amp;MB489,#REF!,"&lt;="&amp;ME489,#REF!,"&gt;="&amp;MF489,#REF!,"="&amp;KV489,#REF!,"="&amp;KX489)</f>
        <v/>
      </c>
      <c r="MQ489" s="1">
        <f>COUNTIFS(#REF!,LT489,#REF!,0,#REF!,"&gt;="&amp;MC489,#REF!,"&lt;="&amp;MB489,#REF!,"&lt;="&amp;ME489,#REF!,"&gt;="&amp;MF489,#REF!,"="&amp;KV489,#REF!,"="&amp;KX489)</f>
        <v/>
      </c>
      <c r="MR489" s="1">
        <f>COUNTIFS(#REF!,LT489,#REF!,1,#REF!,"&gt;="&amp;MC489,#REF!,"&lt;="&amp;MB489,#REF!,"&lt;="&amp;ME489,#REF!,"&gt;="&amp;MF489,#REF!,"="&amp;KW489,#REF!,"="&amp;KY489)</f>
        <v/>
      </c>
      <c r="MS489" s="1">
        <f>COUNTIFS(#REF!,LT489,#REF!,0,#REF!,"&gt;="&amp;MC489,#REF!,"&lt;="&amp;MB489,#REF!,"&lt;="&amp;ME489,#REF!,"&gt;="&amp;MF489,#REF!,"="&amp;KW489,#REF!,"="&amp;KY489)</f>
        <v/>
      </c>
      <c r="MT489" s="1">
        <f>COUNTIFS(#REF!,LT489,#REF!,1,#REF!,"&gt;="&amp;MI489,#REF!,"&lt;="&amp;MH489,#REF!,"&lt;="&amp;ME489,#REF!,"&gt;="&amp;MF489)</f>
        <v/>
      </c>
      <c r="MU489" s="1">
        <f>COUNTIFS(#REF!,LT489,#REF!,0,#REF!,"&gt;="&amp;MI489,#REF!,"&lt;="&amp;MH489,#REF!,"&lt;="&amp;ME489,#REF!,"&gt;="&amp;MF489)</f>
        <v/>
      </c>
      <c r="MV489" s="1">
        <f>COUNTIFS(#REF!,LT489,#REF!,1,#REF!,"&gt;="&amp;MI489,#REF!,"&lt;="&amp;MH489,#REF!,"="&amp;KZ489,#REF!,"="&amp;LA489,#REF!,"&lt;="&amp;ME489,#REF!,"&gt;="&amp;MF489)</f>
        <v/>
      </c>
      <c r="MW489" s="1">
        <f>COUNTIFS(#REF!,LT489,#REF!,0,#REF!,"&gt;="&amp;MI489,#REF!,"&lt;="&amp;MH489,#REF!,"="&amp;KZ489,#REF!,"="&amp;LA489,#REF!,"&lt;="&amp;ME489,#REF!,"&gt;="&amp;MF489)</f>
        <v/>
      </c>
      <c r="MX489" s="1">
        <f>COUNTIFS(#REF!,LT489,#REF!,1,#REF!,"&gt;="&amp;MC489,#REF!,"&lt;="&amp;MB489,#REF!,"&lt;="&amp;ME489,#REF!,"&gt;="&amp;MF489)</f>
        <v/>
      </c>
      <c r="MY489" s="1">
        <f>COUNTIFS(#REF!,LT489,#REF!,0,#REF!,"&gt;="&amp;MC489,#REF!,"&lt;="&amp;MB489,#REF!,"&lt;="&amp;ME489,#REF!,"&gt;="&amp;MF489)</f>
        <v/>
      </c>
      <c r="MZ489" s="1">
        <f>COUNTIFS(#REF!,LT489,#REF!,1,#REF!,"&lt;="&amp;ME489,#REF!,"&gt;="&amp;MF489,#REF!,"="&amp;KV489,#REF!,"="&amp;KX489)</f>
        <v/>
      </c>
      <c r="NA489" s="1">
        <f>COUNTIFS(#REF!,LT489,#REF!,0,#REF!,"&lt;="&amp;ME489,#REF!,"&gt;="&amp;MF489,#REF!,"="&amp;KV489,#REF!,"="&amp;KX489)</f>
        <v/>
      </c>
      <c r="NB489" s="1">
        <f>COUNTIFS(#REF!,LT489,#REF!,1,#REF!,"&lt;="&amp;ME489,#REF!,"&gt;="&amp;MF489,#REF!,"="&amp;KW489,#REF!,"="&amp;KY489)</f>
        <v/>
      </c>
      <c r="NC489" s="1">
        <f>COUNTIFS(#REF!,LT489,#REF!,0,#REF!,"&lt;="&amp;ME489,#REF!,"&gt;="&amp;MF489,#REF!,"="&amp;KW489,#REF!,"="&amp;KY489)</f>
        <v/>
      </c>
      <c r="ND489" s="1">
        <f>MP489+MR489+MT489+MV489+MX489+MZ489+NB489</f>
        <v/>
      </c>
      <c r="NE489" s="1">
        <f>MQ489+MS489+MU489+MW489+MY489+NA489+NC489</f>
        <v/>
      </c>
      <c r="NF489" s="1">
        <f>ND489+NE489</f>
        <v/>
      </c>
      <c r="NG489" s="33">
        <f>ND489/(ND489+NE489)</f>
        <v/>
      </c>
      <c r="NH489" s="3">
        <f>1/NG489</f>
        <v/>
      </c>
      <c r="NI489" s="1">
        <f>LH489</f>
        <v/>
      </c>
      <c r="NJ489" s="79">
        <f>((1-NG489)*(1/(NI489-1))*0.98-(NG489*1))</f>
        <v/>
      </c>
      <c r="NK489" s="34">
        <f>IF(LR489&lt;0.9,0,IF(AND(LR489&gt;1.1),0,1))</f>
        <v/>
      </c>
      <c r="NL489" s="34">
        <f>IF(LS489&lt;0.9,0,IF(AND(LS489&gt;1.1),0,1))</f>
        <v/>
      </c>
      <c r="NM489" s="32">
        <f>IF(NF489&gt;99,1,0)</f>
        <v/>
      </c>
      <c r="NN489" s="32">
        <f>IF(NJ489&gt;0.0799,1,0)</f>
        <v/>
      </c>
      <c r="NO489" s="32">
        <f>IF(NJ489&gt;NQ489,1,0)</f>
        <v/>
      </c>
      <c r="NP489" s="32">
        <f>NM489+NN489+NO489+NK489+NL489</f>
        <v/>
      </c>
      <c r="NQ489" s="79">
        <f>(((100*NG489)*(NI489-1)*0.98)-((1-NG489)*100))/100</f>
        <v/>
      </c>
      <c r="NR489" s="34">
        <f>IF(LR489&lt;0.9,0,IF(AND(LR489&gt;1.1),0,1))</f>
        <v/>
      </c>
      <c r="NS489" s="34">
        <f>IF(LS489&lt;0.9,0,IF(AND(LS489&gt;1.1),0,1))</f>
        <v/>
      </c>
      <c r="NT489" s="32">
        <f>IF(NF489&gt;99,1,0)</f>
        <v/>
      </c>
      <c r="NU489" s="32">
        <f>IF(NQ489&gt;0.0799,1,0)</f>
        <v/>
      </c>
      <c r="NV489" s="32">
        <f>IF(NQ489&gt;NJ489,1,0)</f>
        <v/>
      </c>
      <c r="NW489" s="32">
        <f>NT489+NU489+NV489+NR489+NS489</f>
        <v/>
      </c>
      <c r="NX489">
        <f>IF(NP489=5,"LayHome1-0",IF(AND(NW489=5),"BackHome1-0",""))</f>
        <v/>
      </c>
      <c r="NY489">
        <f>IF(NP489=5,KN489,IF(AND(NW489=5),KN489,""))</f>
        <v/>
      </c>
      <c r="NZ489">
        <f>IF(NP489=5,"Match Odds",IF(AND(NW489=5),"Match Odds",""))</f>
        <v/>
      </c>
      <c r="OA489">
        <f>IF(NP489=5,KP489,IF(AND(NW489=5),KP489,""))</f>
        <v/>
      </c>
      <c r="OB489">
        <f>IF(NP489=5,"MATCH_ODDS",IF(AND(NW489=5),"MATCH_ODDS",""))</f>
        <v/>
      </c>
      <c r="OC489">
        <f>IF(NP489=5,"LAY",IF(AND(NW489=5),"BACK",""))</f>
        <v/>
      </c>
    </row>
    <row r="490" ht="16.5" customHeight="1" thickBot="1" thickTop="1">
      <c r="A490" s="2" t="n"/>
      <c r="KN490" s="1">
        <f>IF(INDEX(#REF!,MATCH('HT 1-0'!D490,#REF!,0))=INDEX(#REF!,MATCH('HT 1-0'!D490,#REF!,0)),INDEX(#REF!,MATCH('HT 1-0'!D490,#REF!,0)),"ERROR")</f>
        <v/>
      </c>
      <c r="KO490" s="1">
        <f>IF(INDEX(#REF!,MATCH('HT 1-0'!E490,#REF!,0))=INDEX(#REF!,MATCH('HT 1-0'!E490,#REF!,0)),INDEX(#REF!,MATCH('HT 1-0'!E490,#REF!,0)),"ERROR")</f>
        <v/>
      </c>
      <c r="KP490" s="1">
        <f>KN490&amp;" v "&amp;KO490</f>
        <v/>
      </c>
      <c r="KQ490">
        <f>B490&amp;"_"&amp;C490</f>
        <v/>
      </c>
      <c r="KR490" s="1">
        <f>IF((HW490/KK490)&lt;0.335,"G",IF((HW490/KK490)&gt;0.67,"R","A"))</f>
        <v/>
      </c>
      <c r="KS490" s="1">
        <f>IF((HX490/KK490)&lt;0.335,"G",IF((HX490/KK490)&gt;0.67,"R","A"))</f>
        <v/>
      </c>
      <c r="KT490" s="1">
        <f>IF((IH490/KK490)&lt;0.335,"G",IF((IH490/KK490)&gt;0.67,"R","A"))</f>
        <v/>
      </c>
      <c r="KU490" s="1">
        <f>IF((II490/KK490)&lt;0.335,"G",IF((II490/KK490)&gt;0.67,"R","A"))</f>
        <v/>
      </c>
      <c r="KV490" s="1">
        <f>IF((HZ490/KK490)&lt;0.335,"G",IF((HZ490/KK490)&gt;0.67,"R","A"))</f>
        <v/>
      </c>
      <c r="KW490" s="1">
        <f>IF((HY490/KK490)&lt;0.335,"G",IF((HY490/KK490)&gt;0.67,"R","A"))</f>
        <v/>
      </c>
      <c r="KX490" s="1">
        <f>IF((IK490/KK490)&lt;0.335,"G",IF((IK490/KK490)&gt;0.67,"R","A"))</f>
        <v/>
      </c>
      <c r="KY490" s="1">
        <f>IF((IJ490/KK490)&lt;0.335,"G",IF((IJ490/KK490)&gt;0.67,"R","A"))</f>
        <v/>
      </c>
      <c r="KZ490" s="1">
        <f>IF((HQ490/KK490)&lt;0.335,"G",IF((HQ490/KK490)&gt;0.67,"R","A"))</f>
        <v/>
      </c>
      <c r="LA490" s="1">
        <f>IF((IB490/KK490)&lt;0.335,"G",IF((IB490/KK490)&gt;0.67,"R","A"))</f>
        <v/>
      </c>
      <c r="LB490">
        <f>IF(LQ490="1-0",INDEX(Scrape!#REF!,MATCH('HT 1-0'!KP490,Scrape!$B:$B,0)),"")</f>
        <v/>
      </c>
      <c r="LC490">
        <f>IF(LQ490="1-0",INDEX(Scrape!$A:$A,MATCH('HT 1-0'!KP490,Scrape!$B:$B,0)),"")</f>
        <v/>
      </c>
      <c r="LD490">
        <f>IF(LQ490="1-0",INDEX(Scrape!$B:$B,MATCH('HT 1-0'!KP490,Scrape!$B:$B,0)),"")</f>
        <v/>
      </c>
      <c r="LE490">
        <f>IF(LQ490="1-0",INDEX(Scrape!$C:$C,MATCH('HT 1-0'!KP490,Scrape!$B:$B,0)),"")</f>
        <v/>
      </c>
      <c r="LF490">
        <f>IF(LQ490="1-0",INDEX(Scrape!$D:$D,MATCH('HT 1-0'!KP490,Scrape!$B:$B,0)),"")</f>
        <v/>
      </c>
      <c r="LG490">
        <f>IF(LQ490="1-0",INDEX(Scrape!$E:$E,MATCH('HT 1-0'!KP490,Scrape!$B:$B,0)),"")</f>
        <v/>
      </c>
      <c r="LH490">
        <f>IF(LQ490="1-0",INDEX(Scrape!$F:$F,MATCH('HT 1-0'!KP490,Scrape!$B:$B,0)),"")</f>
        <v/>
      </c>
      <c r="LI490">
        <f>IF(LQ490="1-0",INDEX(Scrape!$G:$G,MATCH('HT 1-0'!KP490,Scrape!$B:$B,0)),"")</f>
        <v/>
      </c>
      <c r="LJ490">
        <f>IF(LQ490="1-0",INDEX(Scrape!$H:$H,MATCH('HT 1-0'!KP490,Scrape!$B:$B,0)),"")</f>
        <v/>
      </c>
      <c r="LK490">
        <f>IF(LQ490="1-0",INDEX(Scrape!$I:$I,MATCH('HT 1-0'!KP490,Scrape!$B:$B,0)),"")</f>
        <v/>
      </c>
      <c r="LL490">
        <f>IF(LQ490="1-0",INDEX(Scrape!$J:$J,MATCH('HT 1-0'!KP490,Scrape!$B:$B,0)),"")</f>
        <v/>
      </c>
      <c r="LM490">
        <f>IF(LQ490="1-0",INDEX(Scrape!$K:$K,MATCH('HT 1-0'!KP490,Scrape!$B:$B,0)),"")</f>
        <v/>
      </c>
      <c r="LN490">
        <f>IF(LQ490="1-0",INDEX(Scrape!$L:$L,MATCH('HT 1-0'!KP490,Scrape!$B:$B,0)),"")</f>
        <v/>
      </c>
      <c r="LO490">
        <f>IF(LQ490="1-0",INDEX(Scrape!$M:$M,MATCH('HT 1-0'!KP490,Scrape!$B:$B,0)),"")</f>
        <v/>
      </c>
      <c r="LP490">
        <f>IF(LQ490="1-0",INDEX(Scrape!$N:$N,MATCH('HT 1-0'!KP490,Scrape!$B:$B,0)),"")</f>
        <v/>
      </c>
      <c r="LQ490">
        <f>INDEX(Scrape!$O:$O,MATCH('HT 1-0'!KP490,Scrape!$B:$B,0))</f>
        <v/>
      </c>
      <c r="LR490">
        <f>(1/LJ490)+(1/LI490)+(1/LH490)</f>
        <v/>
      </c>
      <c r="LS490">
        <f>(1/LG490)+(1/LF490)+(1/LE490)</f>
        <v/>
      </c>
      <c r="LT490" s="8">
        <f>IF(INDEX(#REF!,MATCH(KQ490,#REF!,0))=INDEX(#REF!,MATCH(KQ490,#REF!,0)),INDEX(#REF!,MATCH(KQ490,#REF!,0)),"ERROR")</f>
        <v/>
      </c>
      <c r="LU490" s="4">
        <f>IF(KR490="G",2,IF(KR490="R",0.5,IF(KR490="A",1)))</f>
        <v/>
      </c>
      <c r="LV490" s="4">
        <f>IF(KS490="G",0.5,IF(KS490="R",2,IF(KS490="A",1)))</f>
        <v/>
      </c>
      <c r="LW490" s="4">
        <f>IF(KT490="G",2,IF(KT490="R",0.5,IF(KT490="A",1)))</f>
        <v/>
      </c>
      <c r="LX490" s="4">
        <f>IF(KU490="G",0.5,IF(KU490="R",2,IF(KU490="A",1)))</f>
        <v/>
      </c>
      <c r="LY490" s="7">
        <f>(LK490*(LU490+LX490)+(LL490*(LU490+LX490)))</f>
        <v/>
      </c>
      <c r="LZ490" s="7">
        <f>(LN490*(LV490+LW490)+(LO490*(LV490+LW490)))</f>
        <v/>
      </c>
      <c r="MA490" s="11">
        <f>LY490-LZ490</f>
        <v/>
      </c>
      <c r="MB490" s="5">
        <f>MA490+2</f>
        <v/>
      </c>
      <c r="MC490" s="6">
        <f>MA490-2</f>
        <v/>
      </c>
      <c r="MD490" s="4">
        <f>LE490</f>
        <v/>
      </c>
      <c r="ME490" s="9">
        <f>IF(MD490=0,1000,MD490+0.75)</f>
        <v/>
      </c>
      <c r="MF490" s="10">
        <f>IF(MD490=0,0,MD490-0.75)</f>
        <v/>
      </c>
      <c r="MG490" s="4">
        <f>((LM490*(LU490+LX490))-((LP490*(LV490+LW490))))</f>
        <v/>
      </c>
      <c r="MH490" s="9">
        <f>MG490*1.2</f>
        <v/>
      </c>
      <c r="MI490" s="10">
        <f>MG490*0.8</f>
        <v/>
      </c>
      <c r="MJ490">
        <f>IFERROR(NX490,"")</f>
        <v/>
      </c>
      <c r="MK490">
        <f>IFERROR(NY490,"")</f>
        <v/>
      </c>
      <c r="ML490">
        <f>IFERROR(NZ490,"")</f>
        <v/>
      </c>
      <c r="MM490">
        <f>IFERROR(OA490,"")</f>
        <v/>
      </c>
      <c r="MN490">
        <f>IFERROR(OB490,"")</f>
        <v/>
      </c>
      <c r="MO490">
        <f>IFERROR(OC490,"")</f>
        <v/>
      </c>
      <c r="MP490" s="1">
        <f>COUNTIFS(#REF!,LT490,#REF!,1,#REF!,"&gt;="&amp;MC490,#REF!,"&lt;="&amp;MB490,#REF!,"&lt;="&amp;ME490,#REF!,"&gt;="&amp;MF490,#REF!,"="&amp;KV490,#REF!,"="&amp;KX490)</f>
        <v/>
      </c>
      <c r="MQ490" s="1">
        <f>COUNTIFS(#REF!,LT490,#REF!,0,#REF!,"&gt;="&amp;MC490,#REF!,"&lt;="&amp;MB490,#REF!,"&lt;="&amp;ME490,#REF!,"&gt;="&amp;MF490,#REF!,"="&amp;KV490,#REF!,"="&amp;KX490)</f>
        <v/>
      </c>
      <c r="MR490" s="1">
        <f>COUNTIFS(#REF!,LT490,#REF!,1,#REF!,"&gt;="&amp;MC490,#REF!,"&lt;="&amp;MB490,#REF!,"&lt;="&amp;ME490,#REF!,"&gt;="&amp;MF490,#REF!,"="&amp;KW490,#REF!,"="&amp;KY490)</f>
        <v/>
      </c>
      <c r="MS490" s="1">
        <f>COUNTIFS(#REF!,LT490,#REF!,0,#REF!,"&gt;="&amp;MC490,#REF!,"&lt;="&amp;MB490,#REF!,"&lt;="&amp;ME490,#REF!,"&gt;="&amp;MF490,#REF!,"="&amp;KW490,#REF!,"="&amp;KY490)</f>
        <v/>
      </c>
      <c r="MT490" s="1">
        <f>COUNTIFS(#REF!,LT490,#REF!,1,#REF!,"&gt;="&amp;MI490,#REF!,"&lt;="&amp;MH490,#REF!,"&lt;="&amp;ME490,#REF!,"&gt;="&amp;MF490)</f>
        <v/>
      </c>
      <c r="MU490" s="1">
        <f>COUNTIFS(#REF!,LT490,#REF!,0,#REF!,"&gt;="&amp;MI490,#REF!,"&lt;="&amp;MH490,#REF!,"&lt;="&amp;ME490,#REF!,"&gt;="&amp;MF490)</f>
        <v/>
      </c>
      <c r="MV490" s="1">
        <f>COUNTIFS(#REF!,LT490,#REF!,1,#REF!,"&gt;="&amp;MI490,#REF!,"&lt;="&amp;MH490,#REF!,"="&amp;KZ490,#REF!,"="&amp;LA490,#REF!,"&lt;="&amp;ME490,#REF!,"&gt;="&amp;MF490)</f>
        <v/>
      </c>
      <c r="MW490" s="1">
        <f>COUNTIFS(#REF!,LT490,#REF!,0,#REF!,"&gt;="&amp;MI490,#REF!,"&lt;="&amp;MH490,#REF!,"="&amp;KZ490,#REF!,"="&amp;LA490,#REF!,"&lt;="&amp;ME490,#REF!,"&gt;="&amp;MF490)</f>
        <v/>
      </c>
      <c r="MX490" s="1">
        <f>COUNTIFS(#REF!,LT490,#REF!,1,#REF!,"&gt;="&amp;MC490,#REF!,"&lt;="&amp;MB490,#REF!,"&lt;="&amp;ME490,#REF!,"&gt;="&amp;MF490)</f>
        <v/>
      </c>
      <c r="MY490" s="1">
        <f>COUNTIFS(#REF!,LT490,#REF!,0,#REF!,"&gt;="&amp;MC490,#REF!,"&lt;="&amp;MB490,#REF!,"&lt;="&amp;ME490,#REF!,"&gt;="&amp;MF490)</f>
        <v/>
      </c>
      <c r="MZ490" s="1">
        <f>COUNTIFS(#REF!,LT490,#REF!,1,#REF!,"&lt;="&amp;ME490,#REF!,"&gt;="&amp;MF490,#REF!,"="&amp;KV490,#REF!,"="&amp;KX490)</f>
        <v/>
      </c>
      <c r="NA490" s="1">
        <f>COUNTIFS(#REF!,LT490,#REF!,0,#REF!,"&lt;="&amp;ME490,#REF!,"&gt;="&amp;MF490,#REF!,"="&amp;KV490,#REF!,"="&amp;KX490)</f>
        <v/>
      </c>
      <c r="NB490" s="1">
        <f>COUNTIFS(#REF!,LT490,#REF!,1,#REF!,"&lt;="&amp;ME490,#REF!,"&gt;="&amp;MF490,#REF!,"="&amp;KW490,#REF!,"="&amp;KY490)</f>
        <v/>
      </c>
      <c r="NC490" s="1">
        <f>COUNTIFS(#REF!,LT490,#REF!,0,#REF!,"&lt;="&amp;ME490,#REF!,"&gt;="&amp;MF490,#REF!,"="&amp;KW490,#REF!,"="&amp;KY490)</f>
        <v/>
      </c>
      <c r="ND490" s="1">
        <f>MP490+MR490+MT490+MV490+MX490+MZ490+NB490</f>
        <v/>
      </c>
      <c r="NE490" s="1">
        <f>MQ490+MS490+MU490+MW490+MY490+NA490+NC490</f>
        <v/>
      </c>
      <c r="NF490" s="1">
        <f>ND490+NE490</f>
        <v/>
      </c>
      <c r="NG490" s="33">
        <f>ND490/(ND490+NE490)</f>
        <v/>
      </c>
      <c r="NH490" s="3">
        <f>1/NG490</f>
        <v/>
      </c>
      <c r="NI490" s="1">
        <f>LH490</f>
        <v/>
      </c>
      <c r="NJ490" s="79">
        <f>((1-NG490)*(1/(NI490-1))*0.98-(NG490*1))</f>
        <v/>
      </c>
      <c r="NK490" s="34">
        <f>IF(LR490&lt;0.9,0,IF(AND(LR490&gt;1.1),0,1))</f>
        <v/>
      </c>
      <c r="NL490" s="34">
        <f>IF(LS490&lt;0.9,0,IF(AND(LS490&gt;1.1),0,1))</f>
        <v/>
      </c>
      <c r="NM490" s="32">
        <f>IF(NF490&gt;99,1,0)</f>
        <v/>
      </c>
      <c r="NN490" s="32">
        <f>IF(NJ490&gt;0.0799,1,0)</f>
        <v/>
      </c>
      <c r="NO490" s="32">
        <f>IF(NJ490&gt;NQ490,1,0)</f>
        <v/>
      </c>
      <c r="NP490" s="32">
        <f>NM490+NN490+NO490+NK490+NL490</f>
        <v/>
      </c>
      <c r="NQ490" s="79">
        <f>(((100*NG490)*(NI490-1)*0.98)-((1-NG490)*100))/100</f>
        <v/>
      </c>
      <c r="NR490" s="34">
        <f>IF(LR490&lt;0.9,0,IF(AND(LR490&gt;1.1),0,1))</f>
        <v/>
      </c>
      <c r="NS490" s="34">
        <f>IF(LS490&lt;0.9,0,IF(AND(LS490&gt;1.1),0,1))</f>
        <v/>
      </c>
      <c r="NT490" s="32">
        <f>IF(NF490&gt;99,1,0)</f>
        <v/>
      </c>
      <c r="NU490" s="32">
        <f>IF(NQ490&gt;0.0799,1,0)</f>
        <v/>
      </c>
      <c r="NV490" s="32">
        <f>IF(NQ490&gt;NJ490,1,0)</f>
        <v/>
      </c>
      <c r="NW490" s="32">
        <f>NT490+NU490+NV490+NR490+NS490</f>
        <v/>
      </c>
      <c r="NX490">
        <f>IF(NP490=5,"LayHome1-0",IF(AND(NW490=5),"BackHome1-0",""))</f>
        <v/>
      </c>
      <c r="NY490">
        <f>IF(NP490=5,KN490,IF(AND(NW490=5),KN490,""))</f>
        <v/>
      </c>
      <c r="NZ490">
        <f>IF(NP490=5,"Match Odds",IF(AND(NW490=5),"Match Odds",""))</f>
        <v/>
      </c>
      <c r="OA490">
        <f>IF(NP490=5,KP490,IF(AND(NW490=5),KP490,""))</f>
        <v/>
      </c>
      <c r="OB490">
        <f>IF(NP490=5,"MATCH_ODDS",IF(AND(NW490=5),"MATCH_ODDS",""))</f>
        <v/>
      </c>
      <c r="OC490">
        <f>IF(NP490=5,"LAY",IF(AND(NW490=5),"BACK",""))</f>
        <v/>
      </c>
    </row>
    <row r="491" ht="16.5" customHeight="1" thickBot="1" thickTop="1">
      <c r="A491" s="2" t="n"/>
      <c r="KN491" s="1">
        <f>IF(INDEX(#REF!,MATCH('HT 1-0'!D491,#REF!,0))=INDEX(#REF!,MATCH('HT 1-0'!D491,#REF!,0)),INDEX(#REF!,MATCH('HT 1-0'!D491,#REF!,0)),"ERROR")</f>
        <v/>
      </c>
      <c r="KO491" s="1">
        <f>IF(INDEX(#REF!,MATCH('HT 1-0'!E491,#REF!,0))=INDEX(#REF!,MATCH('HT 1-0'!E491,#REF!,0)),INDEX(#REF!,MATCH('HT 1-0'!E491,#REF!,0)),"ERROR")</f>
        <v/>
      </c>
      <c r="KP491" s="1">
        <f>KN491&amp;" v "&amp;KO491</f>
        <v/>
      </c>
      <c r="KQ491">
        <f>B491&amp;"_"&amp;C491</f>
        <v/>
      </c>
      <c r="KR491" s="1">
        <f>IF((HW491/KK491)&lt;0.335,"G",IF((HW491/KK491)&gt;0.67,"R","A"))</f>
        <v/>
      </c>
      <c r="KS491" s="1">
        <f>IF((HX491/KK491)&lt;0.335,"G",IF((HX491/KK491)&gt;0.67,"R","A"))</f>
        <v/>
      </c>
      <c r="KT491" s="1">
        <f>IF((IH491/KK491)&lt;0.335,"G",IF((IH491/KK491)&gt;0.67,"R","A"))</f>
        <v/>
      </c>
      <c r="KU491" s="1">
        <f>IF((II491/KK491)&lt;0.335,"G",IF((II491/KK491)&gt;0.67,"R","A"))</f>
        <v/>
      </c>
      <c r="KV491" s="1">
        <f>IF((HZ491/KK491)&lt;0.335,"G",IF((HZ491/KK491)&gt;0.67,"R","A"))</f>
        <v/>
      </c>
      <c r="KW491" s="1">
        <f>IF((HY491/KK491)&lt;0.335,"G",IF((HY491/KK491)&gt;0.67,"R","A"))</f>
        <v/>
      </c>
      <c r="KX491" s="1">
        <f>IF((IK491/KK491)&lt;0.335,"G",IF((IK491/KK491)&gt;0.67,"R","A"))</f>
        <v/>
      </c>
      <c r="KY491" s="1">
        <f>IF((IJ491/KK491)&lt;0.335,"G",IF((IJ491/KK491)&gt;0.67,"R","A"))</f>
        <v/>
      </c>
      <c r="KZ491" s="1">
        <f>IF((HQ491/KK491)&lt;0.335,"G",IF((HQ491/KK491)&gt;0.67,"R","A"))</f>
        <v/>
      </c>
      <c r="LA491" s="1">
        <f>IF((IB491/KK491)&lt;0.335,"G",IF((IB491/KK491)&gt;0.67,"R","A"))</f>
        <v/>
      </c>
      <c r="LB491">
        <f>IF(LQ491="1-0",INDEX(Scrape!#REF!,MATCH('HT 1-0'!KP491,Scrape!$B:$B,0)),"")</f>
        <v/>
      </c>
      <c r="LC491">
        <f>IF(LQ491="1-0",INDEX(Scrape!$A:$A,MATCH('HT 1-0'!KP491,Scrape!$B:$B,0)),"")</f>
        <v/>
      </c>
      <c r="LD491">
        <f>IF(LQ491="1-0",INDEX(Scrape!$B:$B,MATCH('HT 1-0'!KP491,Scrape!$B:$B,0)),"")</f>
        <v/>
      </c>
      <c r="LE491">
        <f>IF(LQ491="1-0",INDEX(Scrape!$C:$C,MATCH('HT 1-0'!KP491,Scrape!$B:$B,0)),"")</f>
        <v/>
      </c>
      <c r="LF491">
        <f>IF(LQ491="1-0",INDEX(Scrape!$D:$D,MATCH('HT 1-0'!KP491,Scrape!$B:$B,0)),"")</f>
        <v/>
      </c>
      <c r="LG491">
        <f>IF(LQ491="1-0",INDEX(Scrape!$E:$E,MATCH('HT 1-0'!KP491,Scrape!$B:$B,0)),"")</f>
        <v/>
      </c>
      <c r="LH491">
        <f>IF(LQ491="1-0",INDEX(Scrape!$F:$F,MATCH('HT 1-0'!KP491,Scrape!$B:$B,0)),"")</f>
        <v/>
      </c>
      <c r="LI491">
        <f>IF(LQ491="1-0",INDEX(Scrape!$G:$G,MATCH('HT 1-0'!KP491,Scrape!$B:$B,0)),"")</f>
        <v/>
      </c>
      <c r="LJ491">
        <f>IF(LQ491="1-0",INDEX(Scrape!$H:$H,MATCH('HT 1-0'!KP491,Scrape!$B:$B,0)),"")</f>
        <v/>
      </c>
      <c r="LK491">
        <f>IF(LQ491="1-0",INDEX(Scrape!$I:$I,MATCH('HT 1-0'!KP491,Scrape!$B:$B,0)),"")</f>
        <v/>
      </c>
      <c r="LL491">
        <f>IF(LQ491="1-0",INDEX(Scrape!$J:$J,MATCH('HT 1-0'!KP491,Scrape!$B:$B,0)),"")</f>
        <v/>
      </c>
      <c r="LM491">
        <f>IF(LQ491="1-0",INDEX(Scrape!$K:$K,MATCH('HT 1-0'!KP491,Scrape!$B:$B,0)),"")</f>
        <v/>
      </c>
      <c r="LN491">
        <f>IF(LQ491="1-0",INDEX(Scrape!$L:$L,MATCH('HT 1-0'!KP491,Scrape!$B:$B,0)),"")</f>
        <v/>
      </c>
      <c r="LO491">
        <f>IF(LQ491="1-0",INDEX(Scrape!$M:$M,MATCH('HT 1-0'!KP491,Scrape!$B:$B,0)),"")</f>
        <v/>
      </c>
      <c r="LP491">
        <f>IF(LQ491="1-0",INDEX(Scrape!$N:$N,MATCH('HT 1-0'!KP491,Scrape!$B:$B,0)),"")</f>
        <v/>
      </c>
      <c r="LQ491">
        <f>INDEX(Scrape!$O:$O,MATCH('HT 1-0'!KP491,Scrape!$B:$B,0))</f>
        <v/>
      </c>
      <c r="LR491">
        <f>(1/LJ491)+(1/LI491)+(1/LH491)</f>
        <v/>
      </c>
      <c r="LS491">
        <f>(1/LG491)+(1/LF491)+(1/LE491)</f>
        <v/>
      </c>
      <c r="LT491" s="8">
        <f>IF(INDEX(#REF!,MATCH(KQ491,#REF!,0))=INDEX(#REF!,MATCH(KQ491,#REF!,0)),INDEX(#REF!,MATCH(KQ491,#REF!,0)),"ERROR")</f>
        <v/>
      </c>
      <c r="LU491" s="4">
        <f>IF(KR491="G",2,IF(KR491="R",0.5,IF(KR491="A",1)))</f>
        <v/>
      </c>
      <c r="LV491" s="4">
        <f>IF(KS491="G",0.5,IF(KS491="R",2,IF(KS491="A",1)))</f>
        <v/>
      </c>
      <c r="LW491" s="4">
        <f>IF(KT491="G",2,IF(KT491="R",0.5,IF(KT491="A",1)))</f>
        <v/>
      </c>
      <c r="LX491" s="4">
        <f>IF(KU491="G",0.5,IF(KU491="R",2,IF(KU491="A",1)))</f>
        <v/>
      </c>
      <c r="LY491" s="7">
        <f>(LK491*(LU491+LX491)+(LL491*(LU491+LX491)))</f>
        <v/>
      </c>
      <c r="LZ491" s="7">
        <f>(LN491*(LV491+LW491)+(LO491*(LV491+LW491)))</f>
        <v/>
      </c>
      <c r="MA491" s="11">
        <f>LY491-LZ491</f>
        <v/>
      </c>
      <c r="MB491" s="5">
        <f>MA491+2</f>
        <v/>
      </c>
      <c r="MC491" s="6">
        <f>MA491-2</f>
        <v/>
      </c>
      <c r="MD491" s="4">
        <f>LE491</f>
        <v/>
      </c>
      <c r="ME491" s="9">
        <f>IF(MD491=0,1000,MD491+0.75)</f>
        <v/>
      </c>
      <c r="MF491" s="10">
        <f>IF(MD491=0,0,MD491-0.75)</f>
        <v/>
      </c>
      <c r="MG491" s="4">
        <f>((LM491*(LU491+LX491))-((LP491*(LV491+LW491))))</f>
        <v/>
      </c>
      <c r="MH491" s="9">
        <f>MG491*1.2</f>
        <v/>
      </c>
      <c r="MI491" s="10">
        <f>MG491*0.8</f>
        <v/>
      </c>
      <c r="MJ491">
        <f>IFERROR(NX491,"")</f>
        <v/>
      </c>
      <c r="MK491">
        <f>IFERROR(NY491,"")</f>
        <v/>
      </c>
      <c r="ML491">
        <f>IFERROR(NZ491,"")</f>
        <v/>
      </c>
      <c r="MM491">
        <f>IFERROR(OA491,"")</f>
        <v/>
      </c>
      <c r="MN491">
        <f>IFERROR(OB491,"")</f>
        <v/>
      </c>
      <c r="MO491">
        <f>IFERROR(OC491,"")</f>
        <v/>
      </c>
      <c r="MP491" s="1">
        <f>COUNTIFS(#REF!,LT491,#REF!,1,#REF!,"&gt;="&amp;MC491,#REF!,"&lt;="&amp;MB491,#REF!,"&lt;="&amp;ME491,#REF!,"&gt;="&amp;MF491,#REF!,"="&amp;KV491,#REF!,"="&amp;KX491)</f>
        <v/>
      </c>
      <c r="MQ491" s="1">
        <f>COUNTIFS(#REF!,LT491,#REF!,0,#REF!,"&gt;="&amp;MC491,#REF!,"&lt;="&amp;MB491,#REF!,"&lt;="&amp;ME491,#REF!,"&gt;="&amp;MF491,#REF!,"="&amp;KV491,#REF!,"="&amp;KX491)</f>
        <v/>
      </c>
      <c r="MR491" s="1">
        <f>COUNTIFS(#REF!,LT491,#REF!,1,#REF!,"&gt;="&amp;MC491,#REF!,"&lt;="&amp;MB491,#REF!,"&lt;="&amp;ME491,#REF!,"&gt;="&amp;MF491,#REF!,"="&amp;KW491,#REF!,"="&amp;KY491)</f>
        <v/>
      </c>
      <c r="MS491" s="1">
        <f>COUNTIFS(#REF!,LT491,#REF!,0,#REF!,"&gt;="&amp;MC491,#REF!,"&lt;="&amp;MB491,#REF!,"&lt;="&amp;ME491,#REF!,"&gt;="&amp;MF491,#REF!,"="&amp;KW491,#REF!,"="&amp;KY491)</f>
        <v/>
      </c>
      <c r="MT491" s="1">
        <f>COUNTIFS(#REF!,LT491,#REF!,1,#REF!,"&gt;="&amp;MI491,#REF!,"&lt;="&amp;MH491,#REF!,"&lt;="&amp;ME491,#REF!,"&gt;="&amp;MF491)</f>
        <v/>
      </c>
      <c r="MU491" s="1">
        <f>COUNTIFS(#REF!,LT491,#REF!,0,#REF!,"&gt;="&amp;MI491,#REF!,"&lt;="&amp;MH491,#REF!,"&lt;="&amp;ME491,#REF!,"&gt;="&amp;MF491)</f>
        <v/>
      </c>
      <c r="MV491" s="1">
        <f>COUNTIFS(#REF!,LT491,#REF!,1,#REF!,"&gt;="&amp;MI491,#REF!,"&lt;="&amp;MH491,#REF!,"="&amp;KZ491,#REF!,"="&amp;LA491,#REF!,"&lt;="&amp;ME491,#REF!,"&gt;="&amp;MF491)</f>
        <v/>
      </c>
      <c r="MW491" s="1">
        <f>COUNTIFS(#REF!,LT491,#REF!,0,#REF!,"&gt;="&amp;MI491,#REF!,"&lt;="&amp;MH491,#REF!,"="&amp;KZ491,#REF!,"="&amp;LA491,#REF!,"&lt;="&amp;ME491,#REF!,"&gt;="&amp;MF491)</f>
        <v/>
      </c>
      <c r="MX491" s="1">
        <f>COUNTIFS(#REF!,LT491,#REF!,1,#REF!,"&gt;="&amp;MC491,#REF!,"&lt;="&amp;MB491,#REF!,"&lt;="&amp;ME491,#REF!,"&gt;="&amp;MF491)</f>
        <v/>
      </c>
      <c r="MY491" s="1">
        <f>COUNTIFS(#REF!,LT491,#REF!,0,#REF!,"&gt;="&amp;MC491,#REF!,"&lt;="&amp;MB491,#REF!,"&lt;="&amp;ME491,#REF!,"&gt;="&amp;MF491)</f>
        <v/>
      </c>
      <c r="MZ491" s="1">
        <f>COUNTIFS(#REF!,LT491,#REF!,1,#REF!,"&lt;="&amp;ME491,#REF!,"&gt;="&amp;MF491,#REF!,"="&amp;KV491,#REF!,"="&amp;KX491)</f>
        <v/>
      </c>
      <c r="NA491" s="1">
        <f>COUNTIFS(#REF!,LT491,#REF!,0,#REF!,"&lt;="&amp;ME491,#REF!,"&gt;="&amp;MF491,#REF!,"="&amp;KV491,#REF!,"="&amp;KX491)</f>
        <v/>
      </c>
      <c r="NB491" s="1">
        <f>COUNTIFS(#REF!,LT491,#REF!,1,#REF!,"&lt;="&amp;ME491,#REF!,"&gt;="&amp;MF491,#REF!,"="&amp;KW491,#REF!,"="&amp;KY491)</f>
        <v/>
      </c>
      <c r="NC491" s="1">
        <f>COUNTIFS(#REF!,LT491,#REF!,0,#REF!,"&lt;="&amp;ME491,#REF!,"&gt;="&amp;MF491,#REF!,"="&amp;KW491,#REF!,"="&amp;KY491)</f>
        <v/>
      </c>
      <c r="ND491" s="1">
        <f>MP491+MR491+MT491+MV491+MX491+MZ491+NB491</f>
        <v/>
      </c>
      <c r="NE491" s="1">
        <f>MQ491+MS491+MU491+MW491+MY491+NA491+NC491</f>
        <v/>
      </c>
      <c r="NF491" s="1">
        <f>ND491+NE491</f>
        <v/>
      </c>
      <c r="NG491" s="33">
        <f>ND491/(ND491+NE491)</f>
        <v/>
      </c>
      <c r="NH491" s="3">
        <f>1/NG491</f>
        <v/>
      </c>
      <c r="NI491" s="1">
        <f>LH491</f>
        <v/>
      </c>
      <c r="NJ491" s="79">
        <f>((1-NG491)*(1/(NI491-1))*0.98-(NG491*1))</f>
        <v/>
      </c>
      <c r="NK491" s="34">
        <f>IF(LR491&lt;0.9,0,IF(AND(LR491&gt;1.1),0,1))</f>
        <v/>
      </c>
      <c r="NL491" s="34">
        <f>IF(LS491&lt;0.9,0,IF(AND(LS491&gt;1.1),0,1))</f>
        <v/>
      </c>
      <c r="NM491" s="32">
        <f>IF(NF491&gt;99,1,0)</f>
        <v/>
      </c>
      <c r="NN491" s="32">
        <f>IF(NJ491&gt;0.0799,1,0)</f>
        <v/>
      </c>
      <c r="NO491" s="32">
        <f>IF(NJ491&gt;NQ491,1,0)</f>
        <v/>
      </c>
      <c r="NP491" s="32">
        <f>NM491+NN491+NO491+NK491+NL491</f>
        <v/>
      </c>
      <c r="NQ491" s="79">
        <f>(((100*NG491)*(NI491-1)*0.98)-((1-NG491)*100))/100</f>
        <v/>
      </c>
      <c r="NR491" s="34">
        <f>IF(LR491&lt;0.9,0,IF(AND(LR491&gt;1.1),0,1))</f>
        <v/>
      </c>
      <c r="NS491" s="34">
        <f>IF(LS491&lt;0.9,0,IF(AND(LS491&gt;1.1),0,1))</f>
        <v/>
      </c>
      <c r="NT491" s="32">
        <f>IF(NF491&gt;99,1,0)</f>
        <v/>
      </c>
      <c r="NU491" s="32">
        <f>IF(NQ491&gt;0.0799,1,0)</f>
        <v/>
      </c>
      <c r="NV491" s="32">
        <f>IF(NQ491&gt;NJ491,1,0)</f>
        <v/>
      </c>
      <c r="NW491" s="32">
        <f>NT491+NU491+NV491+NR491+NS491</f>
        <v/>
      </c>
      <c r="NX491">
        <f>IF(NP491=5,"LayHome1-0",IF(AND(NW491=5),"BackHome1-0",""))</f>
        <v/>
      </c>
      <c r="NY491">
        <f>IF(NP491=5,KN491,IF(AND(NW491=5),KN491,""))</f>
        <v/>
      </c>
      <c r="NZ491">
        <f>IF(NP491=5,"Match Odds",IF(AND(NW491=5),"Match Odds",""))</f>
        <v/>
      </c>
      <c r="OA491">
        <f>IF(NP491=5,KP491,IF(AND(NW491=5),KP491,""))</f>
        <v/>
      </c>
      <c r="OB491">
        <f>IF(NP491=5,"MATCH_ODDS",IF(AND(NW491=5),"MATCH_ODDS",""))</f>
        <v/>
      </c>
      <c r="OC491">
        <f>IF(NP491=5,"LAY",IF(AND(NW491=5),"BACK",""))</f>
        <v/>
      </c>
    </row>
    <row r="492" ht="16.5" customHeight="1" thickBot="1" thickTop="1">
      <c r="A492" s="2" t="n"/>
      <c r="KN492" s="1">
        <f>IF(INDEX(#REF!,MATCH('HT 1-0'!D492,#REF!,0))=INDEX(#REF!,MATCH('HT 1-0'!D492,#REF!,0)),INDEX(#REF!,MATCH('HT 1-0'!D492,#REF!,0)),"ERROR")</f>
        <v/>
      </c>
      <c r="KO492" s="1">
        <f>IF(INDEX(#REF!,MATCH('HT 1-0'!E492,#REF!,0))=INDEX(#REF!,MATCH('HT 1-0'!E492,#REF!,0)),INDEX(#REF!,MATCH('HT 1-0'!E492,#REF!,0)),"ERROR")</f>
        <v/>
      </c>
      <c r="KP492" s="1">
        <f>KN492&amp;" v "&amp;KO492</f>
        <v/>
      </c>
      <c r="KQ492">
        <f>B492&amp;"_"&amp;C492</f>
        <v/>
      </c>
      <c r="KR492" s="1">
        <f>IF((HW492/KK492)&lt;0.335,"G",IF((HW492/KK492)&gt;0.67,"R","A"))</f>
        <v/>
      </c>
      <c r="KS492" s="1">
        <f>IF((HX492/KK492)&lt;0.335,"G",IF((HX492/KK492)&gt;0.67,"R","A"))</f>
        <v/>
      </c>
      <c r="KT492" s="1">
        <f>IF((IH492/KK492)&lt;0.335,"G",IF((IH492/KK492)&gt;0.67,"R","A"))</f>
        <v/>
      </c>
      <c r="KU492" s="1">
        <f>IF((II492/KK492)&lt;0.335,"G",IF((II492/KK492)&gt;0.67,"R","A"))</f>
        <v/>
      </c>
      <c r="KV492" s="1">
        <f>IF((HZ492/KK492)&lt;0.335,"G",IF((HZ492/KK492)&gt;0.67,"R","A"))</f>
        <v/>
      </c>
      <c r="KW492" s="1">
        <f>IF((HY492/KK492)&lt;0.335,"G",IF((HY492/KK492)&gt;0.67,"R","A"))</f>
        <v/>
      </c>
      <c r="KX492" s="1">
        <f>IF((IK492/KK492)&lt;0.335,"G",IF((IK492/KK492)&gt;0.67,"R","A"))</f>
        <v/>
      </c>
      <c r="KY492" s="1">
        <f>IF((IJ492/KK492)&lt;0.335,"G",IF((IJ492/KK492)&gt;0.67,"R","A"))</f>
        <v/>
      </c>
      <c r="KZ492" s="1">
        <f>IF((HQ492/KK492)&lt;0.335,"G",IF((HQ492/KK492)&gt;0.67,"R","A"))</f>
        <v/>
      </c>
      <c r="LA492" s="1">
        <f>IF((IB492/KK492)&lt;0.335,"G",IF((IB492/KK492)&gt;0.67,"R","A"))</f>
        <v/>
      </c>
      <c r="LB492">
        <f>IF(LQ492="1-0",INDEX(Scrape!#REF!,MATCH('HT 1-0'!KP492,Scrape!$B:$B,0)),"")</f>
        <v/>
      </c>
      <c r="LC492">
        <f>IF(LQ492="1-0",INDEX(Scrape!$A:$A,MATCH('HT 1-0'!KP492,Scrape!$B:$B,0)),"")</f>
        <v/>
      </c>
      <c r="LD492">
        <f>IF(LQ492="1-0",INDEX(Scrape!$B:$B,MATCH('HT 1-0'!KP492,Scrape!$B:$B,0)),"")</f>
        <v/>
      </c>
      <c r="LE492">
        <f>IF(LQ492="1-0",INDEX(Scrape!$C:$C,MATCH('HT 1-0'!KP492,Scrape!$B:$B,0)),"")</f>
        <v/>
      </c>
      <c r="LF492">
        <f>IF(LQ492="1-0",INDEX(Scrape!$D:$D,MATCH('HT 1-0'!KP492,Scrape!$B:$B,0)),"")</f>
        <v/>
      </c>
      <c r="LG492">
        <f>IF(LQ492="1-0",INDEX(Scrape!$E:$E,MATCH('HT 1-0'!KP492,Scrape!$B:$B,0)),"")</f>
        <v/>
      </c>
      <c r="LH492">
        <f>IF(LQ492="1-0",INDEX(Scrape!$F:$F,MATCH('HT 1-0'!KP492,Scrape!$B:$B,0)),"")</f>
        <v/>
      </c>
      <c r="LI492">
        <f>IF(LQ492="1-0",INDEX(Scrape!$G:$G,MATCH('HT 1-0'!KP492,Scrape!$B:$B,0)),"")</f>
        <v/>
      </c>
      <c r="LJ492">
        <f>IF(LQ492="1-0",INDEX(Scrape!$H:$H,MATCH('HT 1-0'!KP492,Scrape!$B:$B,0)),"")</f>
        <v/>
      </c>
      <c r="LK492">
        <f>IF(LQ492="1-0",INDEX(Scrape!$I:$I,MATCH('HT 1-0'!KP492,Scrape!$B:$B,0)),"")</f>
        <v/>
      </c>
      <c r="LL492">
        <f>IF(LQ492="1-0",INDEX(Scrape!$J:$J,MATCH('HT 1-0'!KP492,Scrape!$B:$B,0)),"")</f>
        <v/>
      </c>
      <c r="LM492">
        <f>IF(LQ492="1-0",INDEX(Scrape!$K:$K,MATCH('HT 1-0'!KP492,Scrape!$B:$B,0)),"")</f>
        <v/>
      </c>
      <c r="LN492">
        <f>IF(LQ492="1-0",INDEX(Scrape!$L:$L,MATCH('HT 1-0'!KP492,Scrape!$B:$B,0)),"")</f>
        <v/>
      </c>
      <c r="LO492">
        <f>IF(LQ492="1-0",INDEX(Scrape!$M:$M,MATCH('HT 1-0'!KP492,Scrape!$B:$B,0)),"")</f>
        <v/>
      </c>
      <c r="LP492">
        <f>IF(LQ492="1-0",INDEX(Scrape!$N:$N,MATCH('HT 1-0'!KP492,Scrape!$B:$B,0)),"")</f>
        <v/>
      </c>
      <c r="LQ492">
        <f>INDEX(Scrape!$O:$O,MATCH('HT 1-0'!KP492,Scrape!$B:$B,0))</f>
        <v/>
      </c>
      <c r="LR492">
        <f>(1/LJ492)+(1/LI492)+(1/LH492)</f>
        <v/>
      </c>
      <c r="LS492">
        <f>(1/LG492)+(1/LF492)+(1/LE492)</f>
        <v/>
      </c>
      <c r="LT492" s="8">
        <f>IF(INDEX(#REF!,MATCH(KQ492,#REF!,0))=INDEX(#REF!,MATCH(KQ492,#REF!,0)),INDEX(#REF!,MATCH(KQ492,#REF!,0)),"ERROR")</f>
        <v/>
      </c>
      <c r="LU492" s="4">
        <f>IF(KR492="G",2,IF(KR492="R",0.5,IF(KR492="A",1)))</f>
        <v/>
      </c>
      <c r="LV492" s="4">
        <f>IF(KS492="G",0.5,IF(KS492="R",2,IF(KS492="A",1)))</f>
        <v/>
      </c>
      <c r="LW492" s="4">
        <f>IF(KT492="G",2,IF(KT492="R",0.5,IF(KT492="A",1)))</f>
        <v/>
      </c>
      <c r="LX492" s="4">
        <f>IF(KU492="G",0.5,IF(KU492="R",2,IF(KU492="A",1)))</f>
        <v/>
      </c>
      <c r="LY492" s="7">
        <f>(LK492*(LU492+LX492)+(LL492*(LU492+LX492)))</f>
        <v/>
      </c>
      <c r="LZ492" s="7">
        <f>(LN492*(LV492+LW492)+(LO492*(LV492+LW492)))</f>
        <v/>
      </c>
      <c r="MA492" s="11">
        <f>LY492-LZ492</f>
        <v/>
      </c>
      <c r="MB492" s="5">
        <f>MA492+2</f>
        <v/>
      </c>
      <c r="MC492" s="6">
        <f>MA492-2</f>
        <v/>
      </c>
      <c r="MD492" s="4">
        <f>LE492</f>
        <v/>
      </c>
      <c r="ME492" s="9">
        <f>IF(MD492=0,1000,MD492+0.75)</f>
        <v/>
      </c>
      <c r="MF492" s="10">
        <f>IF(MD492=0,0,MD492-0.75)</f>
        <v/>
      </c>
      <c r="MG492" s="4">
        <f>((LM492*(LU492+LX492))-((LP492*(LV492+LW492))))</f>
        <v/>
      </c>
      <c r="MH492" s="9">
        <f>MG492*1.2</f>
        <v/>
      </c>
      <c r="MI492" s="10">
        <f>MG492*0.8</f>
        <v/>
      </c>
      <c r="MJ492">
        <f>IFERROR(NX492,"")</f>
        <v/>
      </c>
      <c r="MK492">
        <f>IFERROR(NY492,"")</f>
        <v/>
      </c>
      <c r="ML492">
        <f>IFERROR(NZ492,"")</f>
        <v/>
      </c>
      <c r="MM492">
        <f>IFERROR(OA492,"")</f>
        <v/>
      </c>
      <c r="MN492">
        <f>IFERROR(OB492,"")</f>
        <v/>
      </c>
      <c r="MO492">
        <f>IFERROR(OC492,"")</f>
        <v/>
      </c>
      <c r="MP492" s="1">
        <f>COUNTIFS(#REF!,LT492,#REF!,1,#REF!,"&gt;="&amp;MC492,#REF!,"&lt;="&amp;MB492,#REF!,"&lt;="&amp;ME492,#REF!,"&gt;="&amp;MF492,#REF!,"="&amp;KV492,#REF!,"="&amp;KX492)</f>
        <v/>
      </c>
      <c r="MQ492" s="1">
        <f>COUNTIFS(#REF!,LT492,#REF!,0,#REF!,"&gt;="&amp;MC492,#REF!,"&lt;="&amp;MB492,#REF!,"&lt;="&amp;ME492,#REF!,"&gt;="&amp;MF492,#REF!,"="&amp;KV492,#REF!,"="&amp;KX492)</f>
        <v/>
      </c>
      <c r="MR492" s="1">
        <f>COUNTIFS(#REF!,LT492,#REF!,1,#REF!,"&gt;="&amp;MC492,#REF!,"&lt;="&amp;MB492,#REF!,"&lt;="&amp;ME492,#REF!,"&gt;="&amp;MF492,#REF!,"="&amp;KW492,#REF!,"="&amp;KY492)</f>
        <v/>
      </c>
      <c r="MS492" s="1">
        <f>COUNTIFS(#REF!,LT492,#REF!,0,#REF!,"&gt;="&amp;MC492,#REF!,"&lt;="&amp;MB492,#REF!,"&lt;="&amp;ME492,#REF!,"&gt;="&amp;MF492,#REF!,"="&amp;KW492,#REF!,"="&amp;KY492)</f>
        <v/>
      </c>
      <c r="MT492" s="1">
        <f>COUNTIFS(#REF!,LT492,#REF!,1,#REF!,"&gt;="&amp;MI492,#REF!,"&lt;="&amp;MH492,#REF!,"&lt;="&amp;ME492,#REF!,"&gt;="&amp;MF492)</f>
        <v/>
      </c>
      <c r="MU492" s="1">
        <f>COUNTIFS(#REF!,LT492,#REF!,0,#REF!,"&gt;="&amp;MI492,#REF!,"&lt;="&amp;MH492,#REF!,"&lt;="&amp;ME492,#REF!,"&gt;="&amp;MF492)</f>
        <v/>
      </c>
      <c r="MV492" s="1">
        <f>COUNTIFS(#REF!,LT492,#REF!,1,#REF!,"&gt;="&amp;MI492,#REF!,"&lt;="&amp;MH492,#REF!,"="&amp;KZ492,#REF!,"="&amp;LA492,#REF!,"&lt;="&amp;ME492,#REF!,"&gt;="&amp;MF492)</f>
        <v/>
      </c>
      <c r="MW492" s="1">
        <f>COUNTIFS(#REF!,LT492,#REF!,0,#REF!,"&gt;="&amp;MI492,#REF!,"&lt;="&amp;MH492,#REF!,"="&amp;KZ492,#REF!,"="&amp;LA492,#REF!,"&lt;="&amp;ME492,#REF!,"&gt;="&amp;MF492)</f>
        <v/>
      </c>
      <c r="MX492" s="1">
        <f>COUNTIFS(#REF!,LT492,#REF!,1,#REF!,"&gt;="&amp;MC492,#REF!,"&lt;="&amp;MB492,#REF!,"&lt;="&amp;ME492,#REF!,"&gt;="&amp;MF492)</f>
        <v/>
      </c>
      <c r="MY492" s="1">
        <f>COUNTIFS(#REF!,LT492,#REF!,0,#REF!,"&gt;="&amp;MC492,#REF!,"&lt;="&amp;MB492,#REF!,"&lt;="&amp;ME492,#REF!,"&gt;="&amp;MF492)</f>
        <v/>
      </c>
      <c r="MZ492" s="1">
        <f>COUNTIFS(#REF!,LT492,#REF!,1,#REF!,"&lt;="&amp;ME492,#REF!,"&gt;="&amp;MF492,#REF!,"="&amp;KV492,#REF!,"="&amp;KX492)</f>
        <v/>
      </c>
      <c r="NA492" s="1">
        <f>COUNTIFS(#REF!,LT492,#REF!,0,#REF!,"&lt;="&amp;ME492,#REF!,"&gt;="&amp;MF492,#REF!,"="&amp;KV492,#REF!,"="&amp;KX492)</f>
        <v/>
      </c>
      <c r="NB492" s="1">
        <f>COUNTIFS(#REF!,LT492,#REF!,1,#REF!,"&lt;="&amp;ME492,#REF!,"&gt;="&amp;MF492,#REF!,"="&amp;KW492,#REF!,"="&amp;KY492)</f>
        <v/>
      </c>
      <c r="NC492" s="1">
        <f>COUNTIFS(#REF!,LT492,#REF!,0,#REF!,"&lt;="&amp;ME492,#REF!,"&gt;="&amp;MF492,#REF!,"="&amp;KW492,#REF!,"="&amp;KY492)</f>
        <v/>
      </c>
      <c r="ND492" s="1">
        <f>MP492+MR492+MT492+MV492+MX492+MZ492+NB492</f>
        <v/>
      </c>
      <c r="NE492" s="1">
        <f>MQ492+MS492+MU492+MW492+MY492+NA492+NC492</f>
        <v/>
      </c>
      <c r="NF492" s="1">
        <f>ND492+NE492</f>
        <v/>
      </c>
      <c r="NG492" s="33">
        <f>ND492/(ND492+NE492)</f>
        <v/>
      </c>
      <c r="NH492" s="3">
        <f>1/NG492</f>
        <v/>
      </c>
      <c r="NI492" s="1">
        <f>LH492</f>
        <v/>
      </c>
      <c r="NJ492" s="79">
        <f>((1-NG492)*(1/(NI492-1))*0.98-(NG492*1))</f>
        <v/>
      </c>
      <c r="NK492" s="34">
        <f>IF(LR492&lt;0.9,0,IF(AND(LR492&gt;1.1),0,1))</f>
        <v/>
      </c>
      <c r="NL492" s="34">
        <f>IF(LS492&lt;0.9,0,IF(AND(LS492&gt;1.1),0,1))</f>
        <v/>
      </c>
      <c r="NM492" s="32">
        <f>IF(NF492&gt;99,1,0)</f>
        <v/>
      </c>
      <c r="NN492" s="32">
        <f>IF(NJ492&gt;0.0799,1,0)</f>
        <v/>
      </c>
      <c r="NO492" s="32">
        <f>IF(NJ492&gt;NQ492,1,0)</f>
        <v/>
      </c>
      <c r="NP492" s="32">
        <f>NM492+NN492+NO492+NK492+NL492</f>
        <v/>
      </c>
      <c r="NQ492" s="79">
        <f>(((100*NG492)*(NI492-1)*0.98)-((1-NG492)*100))/100</f>
        <v/>
      </c>
      <c r="NR492" s="34">
        <f>IF(LR492&lt;0.9,0,IF(AND(LR492&gt;1.1),0,1))</f>
        <v/>
      </c>
      <c r="NS492" s="34">
        <f>IF(LS492&lt;0.9,0,IF(AND(LS492&gt;1.1),0,1))</f>
        <v/>
      </c>
      <c r="NT492" s="32">
        <f>IF(NF492&gt;99,1,0)</f>
        <v/>
      </c>
      <c r="NU492" s="32">
        <f>IF(NQ492&gt;0.0799,1,0)</f>
        <v/>
      </c>
      <c r="NV492" s="32">
        <f>IF(NQ492&gt;NJ492,1,0)</f>
        <v/>
      </c>
      <c r="NW492" s="32">
        <f>NT492+NU492+NV492+NR492+NS492</f>
        <v/>
      </c>
      <c r="NX492">
        <f>IF(NP492=5,"LayHome1-0",IF(AND(NW492=5),"BackHome1-0",""))</f>
        <v/>
      </c>
      <c r="NY492">
        <f>IF(NP492=5,KN492,IF(AND(NW492=5),KN492,""))</f>
        <v/>
      </c>
      <c r="NZ492">
        <f>IF(NP492=5,"Match Odds",IF(AND(NW492=5),"Match Odds",""))</f>
        <v/>
      </c>
      <c r="OA492">
        <f>IF(NP492=5,KP492,IF(AND(NW492=5),KP492,""))</f>
        <v/>
      </c>
      <c r="OB492">
        <f>IF(NP492=5,"MATCH_ODDS",IF(AND(NW492=5),"MATCH_ODDS",""))</f>
        <v/>
      </c>
      <c r="OC492">
        <f>IF(NP492=5,"LAY",IF(AND(NW492=5),"BACK",""))</f>
        <v/>
      </c>
    </row>
    <row r="493" ht="16.5" customHeight="1" thickBot="1" thickTop="1">
      <c r="A493" s="2" t="n"/>
      <c r="KN493" s="1">
        <f>IF(INDEX(#REF!,MATCH('HT 1-0'!D493,#REF!,0))=INDEX(#REF!,MATCH('HT 1-0'!D493,#REF!,0)),INDEX(#REF!,MATCH('HT 1-0'!D493,#REF!,0)),"ERROR")</f>
        <v/>
      </c>
      <c r="KO493" s="1">
        <f>IF(INDEX(#REF!,MATCH('HT 1-0'!E493,#REF!,0))=INDEX(#REF!,MATCH('HT 1-0'!E493,#REF!,0)),INDEX(#REF!,MATCH('HT 1-0'!E493,#REF!,0)),"ERROR")</f>
        <v/>
      </c>
      <c r="KP493" s="1">
        <f>KN493&amp;" v "&amp;KO493</f>
        <v/>
      </c>
      <c r="KQ493">
        <f>B493&amp;"_"&amp;C493</f>
        <v/>
      </c>
      <c r="KR493" s="1">
        <f>IF((HW493/KK493)&lt;0.335,"G",IF((HW493/KK493)&gt;0.67,"R","A"))</f>
        <v/>
      </c>
      <c r="KS493" s="1">
        <f>IF((HX493/KK493)&lt;0.335,"G",IF((HX493/KK493)&gt;0.67,"R","A"))</f>
        <v/>
      </c>
      <c r="KT493" s="1">
        <f>IF((IH493/KK493)&lt;0.335,"G",IF((IH493/KK493)&gt;0.67,"R","A"))</f>
        <v/>
      </c>
      <c r="KU493" s="1">
        <f>IF((II493/KK493)&lt;0.335,"G",IF((II493/KK493)&gt;0.67,"R","A"))</f>
        <v/>
      </c>
      <c r="KV493" s="1">
        <f>IF((HZ493/KK493)&lt;0.335,"G",IF((HZ493/KK493)&gt;0.67,"R","A"))</f>
        <v/>
      </c>
      <c r="KW493" s="1">
        <f>IF((HY493/KK493)&lt;0.335,"G",IF((HY493/KK493)&gt;0.67,"R","A"))</f>
        <v/>
      </c>
      <c r="KX493" s="1">
        <f>IF((IK493/KK493)&lt;0.335,"G",IF((IK493/KK493)&gt;0.67,"R","A"))</f>
        <v/>
      </c>
      <c r="KY493" s="1">
        <f>IF((IJ493/KK493)&lt;0.335,"G",IF((IJ493/KK493)&gt;0.67,"R","A"))</f>
        <v/>
      </c>
      <c r="KZ493" s="1">
        <f>IF((HQ493/KK493)&lt;0.335,"G",IF((HQ493/KK493)&gt;0.67,"R","A"))</f>
        <v/>
      </c>
      <c r="LA493" s="1">
        <f>IF((IB493/KK493)&lt;0.335,"G",IF((IB493/KK493)&gt;0.67,"R","A"))</f>
        <v/>
      </c>
      <c r="LB493">
        <f>IF(LQ493="1-0",INDEX(Scrape!#REF!,MATCH('HT 1-0'!KP493,Scrape!$B:$B,0)),"")</f>
        <v/>
      </c>
      <c r="LC493">
        <f>IF(LQ493="1-0",INDEX(Scrape!$A:$A,MATCH('HT 1-0'!KP493,Scrape!$B:$B,0)),"")</f>
        <v/>
      </c>
      <c r="LD493">
        <f>IF(LQ493="1-0",INDEX(Scrape!$B:$B,MATCH('HT 1-0'!KP493,Scrape!$B:$B,0)),"")</f>
        <v/>
      </c>
      <c r="LE493">
        <f>IF(LQ493="1-0",INDEX(Scrape!$C:$C,MATCH('HT 1-0'!KP493,Scrape!$B:$B,0)),"")</f>
        <v/>
      </c>
      <c r="LF493">
        <f>IF(LQ493="1-0",INDEX(Scrape!$D:$D,MATCH('HT 1-0'!KP493,Scrape!$B:$B,0)),"")</f>
        <v/>
      </c>
      <c r="LG493">
        <f>IF(LQ493="1-0",INDEX(Scrape!$E:$E,MATCH('HT 1-0'!KP493,Scrape!$B:$B,0)),"")</f>
        <v/>
      </c>
      <c r="LH493">
        <f>IF(LQ493="1-0",INDEX(Scrape!$F:$F,MATCH('HT 1-0'!KP493,Scrape!$B:$B,0)),"")</f>
        <v/>
      </c>
      <c r="LI493">
        <f>IF(LQ493="1-0",INDEX(Scrape!$G:$G,MATCH('HT 1-0'!KP493,Scrape!$B:$B,0)),"")</f>
        <v/>
      </c>
      <c r="LJ493">
        <f>IF(LQ493="1-0",INDEX(Scrape!$H:$H,MATCH('HT 1-0'!KP493,Scrape!$B:$B,0)),"")</f>
        <v/>
      </c>
      <c r="LK493">
        <f>IF(LQ493="1-0",INDEX(Scrape!$I:$I,MATCH('HT 1-0'!KP493,Scrape!$B:$B,0)),"")</f>
        <v/>
      </c>
      <c r="LL493">
        <f>IF(LQ493="1-0",INDEX(Scrape!$J:$J,MATCH('HT 1-0'!KP493,Scrape!$B:$B,0)),"")</f>
        <v/>
      </c>
      <c r="LM493">
        <f>IF(LQ493="1-0",INDEX(Scrape!$K:$K,MATCH('HT 1-0'!KP493,Scrape!$B:$B,0)),"")</f>
        <v/>
      </c>
      <c r="LN493">
        <f>IF(LQ493="1-0",INDEX(Scrape!$L:$L,MATCH('HT 1-0'!KP493,Scrape!$B:$B,0)),"")</f>
        <v/>
      </c>
      <c r="LO493">
        <f>IF(LQ493="1-0",INDEX(Scrape!$M:$M,MATCH('HT 1-0'!KP493,Scrape!$B:$B,0)),"")</f>
        <v/>
      </c>
      <c r="LP493">
        <f>IF(LQ493="1-0",INDEX(Scrape!$N:$N,MATCH('HT 1-0'!KP493,Scrape!$B:$B,0)),"")</f>
        <v/>
      </c>
      <c r="LQ493">
        <f>INDEX(Scrape!$O:$O,MATCH('HT 1-0'!KP493,Scrape!$B:$B,0))</f>
        <v/>
      </c>
      <c r="LR493">
        <f>(1/LJ493)+(1/LI493)+(1/LH493)</f>
        <v/>
      </c>
      <c r="LS493">
        <f>(1/LG493)+(1/LF493)+(1/LE493)</f>
        <v/>
      </c>
      <c r="LT493" s="8">
        <f>IF(INDEX(#REF!,MATCH(KQ493,#REF!,0))=INDEX(#REF!,MATCH(KQ493,#REF!,0)),INDEX(#REF!,MATCH(KQ493,#REF!,0)),"ERROR")</f>
        <v/>
      </c>
      <c r="LU493" s="4">
        <f>IF(KR493="G",2,IF(KR493="R",0.5,IF(KR493="A",1)))</f>
        <v/>
      </c>
      <c r="LV493" s="4">
        <f>IF(KS493="G",0.5,IF(KS493="R",2,IF(KS493="A",1)))</f>
        <v/>
      </c>
      <c r="LW493" s="4">
        <f>IF(KT493="G",2,IF(KT493="R",0.5,IF(KT493="A",1)))</f>
        <v/>
      </c>
      <c r="LX493" s="4">
        <f>IF(KU493="G",0.5,IF(KU493="R",2,IF(KU493="A",1)))</f>
        <v/>
      </c>
      <c r="LY493" s="7">
        <f>(LK493*(LU493+LX493)+(LL493*(LU493+LX493)))</f>
        <v/>
      </c>
      <c r="LZ493" s="7">
        <f>(LN493*(LV493+LW493)+(LO493*(LV493+LW493)))</f>
        <v/>
      </c>
      <c r="MA493" s="11">
        <f>LY493-LZ493</f>
        <v/>
      </c>
      <c r="MB493" s="5">
        <f>MA493+2</f>
        <v/>
      </c>
      <c r="MC493" s="6">
        <f>MA493-2</f>
        <v/>
      </c>
      <c r="MD493" s="4">
        <f>LE493</f>
        <v/>
      </c>
      <c r="ME493" s="9">
        <f>IF(MD493=0,1000,MD493+0.75)</f>
        <v/>
      </c>
      <c r="MF493" s="10">
        <f>IF(MD493=0,0,MD493-0.75)</f>
        <v/>
      </c>
      <c r="MG493" s="4">
        <f>((LM493*(LU493+LX493))-((LP493*(LV493+LW493))))</f>
        <v/>
      </c>
      <c r="MH493" s="9">
        <f>MG493*1.2</f>
        <v/>
      </c>
      <c r="MI493" s="10">
        <f>MG493*0.8</f>
        <v/>
      </c>
      <c r="MJ493">
        <f>IFERROR(NX493,"")</f>
        <v/>
      </c>
      <c r="MK493">
        <f>IFERROR(NY493,"")</f>
        <v/>
      </c>
      <c r="ML493">
        <f>IFERROR(NZ493,"")</f>
        <v/>
      </c>
      <c r="MM493">
        <f>IFERROR(OA493,"")</f>
        <v/>
      </c>
      <c r="MN493">
        <f>IFERROR(OB493,"")</f>
        <v/>
      </c>
      <c r="MO493">
        <f>IFERROR(OC493,"")</f>
        <v/>
      </c>
      <c r="MP493" s="1">
        <f>COUNTIFS(#REF!,LT493,#REF!,1,#REF!,"&gt;="&amp;MC493,#REF!,"&lt;="&amp;MB493,#REF!,"&lt;="&amp;ME493,#REF!,"&gt;="&amp;MF493,#REF!,"="&amp;KV493,#REF!,"="&amp;KX493)</f>
        <v/>
      </c>
      <c r="MQ493" s="1">
        <f>COUNTIFS(#REF!,LT493,#REF!,0,#REF!,"&gt;="&amp;MC493,#REF!,"&lt;="&amp;MB493,#REF!,"&lt;="&amp;ME493,#REF!,"&gt;="&amp;MF493,#REF!,"="&amp;KV493,#REF!,"="&amp;KX493)</f>
        <v/>
      </c>
      <c r="MR493" s="1">
        <f>COUNTIFS(#REF!,LT493,#REF!,1,#REF!,"&gt;="&amp;MC493,#REF!,"&lt;="&amp;MB493,#REF!,"&lt;="&amp;ME493,#REF!,"&gt;="&amp;MF493,#REF!,"="&amp;KW493,#REF!,"="&amp;KY493)</f>
        <v/>
      </c>
      <c r="MS493" s="1">
        <f>COUNTIFS(#REF!,LT493,#REF!,0,#REF!,"&gt;="&amp;MC493,#REF!,"&lt;="&amp;MB493,#REF!,"&lt;="&amp;ME493,#REF!,"&gt;="&amp;MF493,#REF!,"="&amp;KW493,#REF!,"="&amp;KY493)</f>
        <v/>
      </c>
      <c r="MT493" s="1">
        <f>COUNTIFS(#REF!,LT493,#REF!,1,#REF!,"&gt;="&amp;MI493,#REF!,"&lt;="&amp;MH493,#REF!,"&lt;="&amp;ME493,#REF!,"&gt;="&amp;MF493)</f>
        <v/>
      </c>
      <c r="MU493" s="1">
        <f>COUNTIFS(#REF!,LT493,#REF!,0,#REF!,"&gt;="&amp;MI493,#REF!,"&lt;="&amp;MH493,#REF!,"&lt;="&amp;ME493,#REF!,"&gt;="&amp;MF493)</f>
        <v/>
      </c>
      <c r="MV493" s="1">
        <f>COUNTIFS(#REF!,LT493,#REF!,1,#REF!,"&gt;="&amp;MI493,#REF!,"&lt;="&amp;MH493,#REF!,"="&amp;KZ493,#REF!,"="&amp;LA493,#REF!,"&lt;="&amp;ME493,#REF!,"&gt;="&amp;MF493)</f>
        <v/>
      </c>
      <c r="MW493" s="1">
        <f>COUNTIFS(#REF!,LT493,#REF!,0,#REF!,"&gt;="&amp;MI493,#REF!,"&lt;="&amp;MH493,#REF!,"="&amp;KZ493,#REF!,"="&amp;LA493,#REF!,"&lt;="&amp;ME493,#REF!,"&gt;="&amp;MF493)</f>
        <v/>
      </c>
      <c r="MX493" s="1">
        <f>COUNTIFS(#REF!,LT493,#REF!,1,#REF!,"&gt;="&amp;MC493,#REF!,"&lt;="&amp;MB493,#REF!,"&lt;="&amp;ME493,#REF!,"&gt;="&amp;MF493)</f>
        <v/>
      </c>
      <c r="MY493" s="1">
        <f>COUNTIFS(#REF!,LT493,#REF!,0,#REF!,"&gt;="&amp;MC493,#REF!,"&lt;="&amp;MB493,#REF!,"&lt;="&amp;ME493,#REF!,"&gt;="&amp;MF493)</f>
        <v/>
      </c>
      <c r="MZ493" s="1">
        <f>COUNTIFS(#REF!,LT493,#REF!,1,#REF!,"&lt;="&amp;ME493,#REF!,"&gt;="&amp;MF493,#REF!,"="&amp;KV493,#REF!,"="&amp;KX493)</f>
        <v/>
      </c>
      <c r="NA493" s="1">
        <f>COUNTIFS(#REF!,LT493,#REF!,0,#REF!,"&lt;="&amp;ME493,#REF!,"&gt;="&amp;MF493,#REF!,"="&amp;KV493,#REF!,"="&amp;KX493)</f>
        <v/>
      </c>
      <c r="NB493" s="1">
        <f>COUNTIFS(#REF!,LT493,#REF!,1,#REF!,"&lt;="&amp;ME493,#REF!,"&gt;="&amp;MF493,#REF!,"="&amp;KW493,#REF!,"="&amp;KY493)</f>
        <v/>
      </c>
      <c r="NC493" s="1">
        <f>COUNTIFS(#REF!,LT493,#REF!,0,#REF!,"&lt;="&amp;ME493,#REF!,"&gt;="&amp;MF493,#REF!,"="&amp;KW493,#REF!,"="&amp;KY493)</f>
        <v/>
      </c>
      <c r="ND493" s="1">
        <f>MP493+MR493+MT493+MV493+MX493+MZ493+NB493</f>
        <v/>
      </c>
      <c r="NE493" s="1">
        <f>MQ493+MS493+MU493+MW493+MY493+NA493+NC493</f>
        <v/>
      </c>
      <c r="NF493" s="1">
        <f>ND493+NE493</f>
        <v/>
      </c>
      <c r="NG493" s="33">
        <f>ND493/(ND493+NE493)</f>
        <v/>
      </c>
      <c r="NH493" s="3">
        <f>1/NG493</f>
        <v/>
      </c>
      <c r="NI493" s="1">
        <f>LH493</f>
        <v/>
      </c>
      <c r="NJ493" s="79">
        <f>((1-NG493)*(1/(NI493-1))*0.98-(NG493*1))</f>
        <v/>
      </c>
      <c r="NK493" s="34">
        <f>IF(LR493&lt;0.9,0,IF(AND(LR493&gt;1.1),0,1))</f>
        <v/>
      </c>
      <c r="NL493" s="34">
        <f>IF(LS493&lt;0.9,0,IF(AND(LS493&gt;1.1),0,1))</f>
        <v/>
      </c>
      <c r="NM493" s="32">
        <f>IF(NF493&gt;99,1,0)</f>
        <v/>
      </c>
      <c r="NN493" s="32">
        <f>IF(NJ493&gt;0.0799,1,0)</f>
        <v/>
      </c>
      <c r="NO493" s="32">
        <f>IF(NJ493&gt;NQ493,1,0)</f>
        <v/>
      </c>
      <c r="NP493" s="32">
        <f>NM493+NN493+NO493+NK493+NL493</f>
        <v/>
      </c>
      <c r="NQ493" s="79">
        <f>(((100*NG493)*(NI493-1)*0.98)-((1-NG493)*100))/100</f>
        <v/>
      </c>
      <c r="NR493" s="34">
        <f>IF(LR493&lt;0.9,0,IF(AND(LR493&gt;1.1),0,1))</f>
        <v/>
      </c>
      <c r="NS493" s="34">
        <f>IF(LS493&lt;0.9,0,IF(AND(LS493&gt;1.1),0,1))</f>
        <v/>
      </c>
      <c r="NT493" s="32">
        <f>IF(NF493&gt;99,1,0)</f>
        <v/>
      </c>
      <c r="NU493" s="32">
        <f>IF(NQ493&gt;0.0799,1,0)</f>
        <v/>
      </c>
      <c r="NV493" s="32">
        <f>IF(NQ493&gt;NJ493,1,0)</f>
        <v/>
      </c>
      <c r="NW493" s="32">
        <f>NT493+NU493+NV493+NR493+NS493</f>
        <v/>
      </c>
      <c r="NX493">
        <f>IF(NP493=5,"LayHome1-0",IF(AND(NW493=5),"BackHome1-0",""))</f>
        <v/>
      </c>
      <c r="NY493">
        <f>IF(NP493=5,KN493,IF(AND(NW493=5),KN493,""))</f>
        <v/>
      </c>
      <c r="NZ493">
        <f>IF(NP493=5,"Match Odds",IF(AND(NW493=5),"Match Odds",""))</f>
        <v/>
      </c>
      <c r="OA493">
        <f>IF(NP493=5,KP493,IF(AND(NW493=5),KP493,""))</f>
        <v/>
      </c>
      <c r="OB493">
        <f>IF(NP493=5,"MATCH_ODDS",IF(AND(NW493=5),"MATCH_ODDS",""))</f>
        <v/>
      </c>
      <c r="OC493">
        <f>IF(NP493=5,"LAY",IF(AND(NW493=5),"BACK",""))</f>
        <v/>
      </c>
    </row>
    <row r="494" ht="16.5" customHeight="1" thickBot="1" thickTop="1">
      <c r="A494" s="2" t="n"/>
      <c r="KN494" s="1">
        <f>IF(INDEX(#REF!,MATCH('HT 1-0'!D494,#REF!,0))=INDEX(#REF!,MATCH('HT 1-0'!D494,#REF!,0)),INDEX(#REF!,MATCH('HT 1-0'!D494,#REF!,0)),"ERROR")</f>
        <v/>
      </c>
      <c r="KO494" s="1">
        <f>IF(INDEX(#REF!,MATCH('HT 1-0'!E494,#REF!,0))=INDEX(#REF!,MATCH('HT 1-0'!E494,#REF!,0)),INDEX(#REF!,MATCH('HT 1-0'!E494,#REF!,0)),"ERROR")</f>
        <v/>
      </c>
      <c r="KP494" s="1">
        <f>KN494&amp;" v "&amp;KO494</f>
        <v/>
      </c>
      <c r="KQ494">
        <f>B494&amp;"_"&amp;C494</f>
        <v/>
      </c>
      <c r="KR494" s="1">
        <f>IF((HW494/KK494)&lt;0.335,"G",IF((HW494/KK494)&gt;0.67,"R","A"))</f>
        <v/>
      </c>
      <c r="KS494" s="1">
        <f>IF((HX494/KK494)&lt;0.335,"G",IF((HX494/KK494)&gt;0.67,"R","A"))</f>
        <v/>
      </c>
      <c r="KT494" s="1">
        <f>IF((IH494/KK494)&lt;0.335,"G",IF((IH494/KK494)&gt;0.67,"R","A"))</f>
        <v/>
      </c>
      <c r="KU494" s="1">
        <f>IF((II494/KK494)&lt;0.335,"G",IF((II494/KK494)&gt;0.67,"R","A"))</f>
        <v/>
      </c>
      <c r="KV494" s="1">
        <f>IF((HZ494/KK494)&lt;0.335,"G",IF((HZ494/KK494)&gt;0.67,"R","A"))</f>
        <v/>
      </c>
      <c r="KW494" s="1">
        <f>IF((HY494/KK494)&lt;0.335,"G",IF((HY494/KK494)&gt;0.67,"R","A"))</f>
        <v/>
      </c>
      <c r="KX494" s="1">
        <f>IF((IK494/KK494)&lt;0.335,"G",IF((IK494/KK494)&gt;0.67,"R","A"))</f>
        <v/>
      </c>
      <c r="KY494" s="1">
        <f>IF((IJ494/KK494)&lt;0.335,"G",IF((IJ494/KK494)&gt;0.67,"R","A"))</f>
        <v/>
      </c>
      <c r="KZ494" s="1">
        <f>IF((HQ494/KK494)&lt;0.335,"G",IF((HQ494/KK494)&gt;0.67,"R","A"))</f>
        <v/>
      </c>
      <c r="LA494" s="1">
        <f>IF((IB494/KK494)&lt;0.335,"G",IF((IB494/KK494)&gt;0.67,"R","A"))</f>
        <v/>
      </c>
      <c r="LB494">
        <f>IF(LQ494="1-0",INDEX(Scrape!#REF!,MATCH('HT 1-0'!KP494,Scrape!$B:$B,0)),"")</f>
        <v/>
      </c>
      <c r="LC494">
        <f>IF(LQ494="1-0",INDEX(Scrape!$A:$A,MATCH('HT 1-0'!KP494,Scrape!$B:$B,0)),"")</f>
        <v/>
      </c>
      <c r="LD494">
        <f>IF(LQ494="1-0",INDEX(Scrape!$B:$B,MATCH('HT 1-0'!KP494,Scrape!$B:$B,0)),"")</f>
        <v/>
      </c>
      <c r="LE494">
        <f>IF(LQ494="1-0",INDEX(Scrape!$C:$C,MATCH('HT 1-0'!KP494,Scrape!$B:$B,0)),"")</f>
        <v/>
      </c>
      <c r="LF494">
        <f>IF(LQ494="1-0",INDEX(Scrape!$D:$D,MATCH('HT 1-0'!KP494,Scrape!$B:$B,0)),"")</f>
        <v/>
      </c>
      <c r="LG494">
        <f>IF(LQ494="1-0",INDEX(Scrape!$E:$E,MATCH('HT 1-0'!KP494,Scrape!$B:$B,0)),"")</f>
        <v/>
      </c>
      <c r="LH494">
        <f>IF(LQ494="1-0",INDEX(Scrape!$F:$F,MATCH('HT 1-0'!KP494,Scrape!$B:$B,0)),"")</f>
        <v/>
      </c>
      <c r="LI494">
        <f>IF(LQ494="1-0",INDEX(Scrape!$G:$G,MATCH('HT 1-0'!KP494,Scrape!$B:$B,0)),"")</f>
        <v/>
      </c>
      <c r="LJ494">
        <f>IF(LQ494="1-0",INDEX(Scrape!$H:$H,MATCH('HT 1-0'!KP494,Scrape!$B:$B,0)),"")</f>
        <v/>
      </c>
      <c r="LK494">
        <f>IF(LQ494="1-0",INDEX(Scrape!$I:$I,MATCH('HT 1-0'!KP494,Scrape!$B:$B,0)),"")</f>
        <v/>
      </c>
      <c r="LL494">
        <f>IF(LQ494="1-0",INDEX(Scrape!$J:$J,MATCH('HT 1-0'!KP494,Scrape!$B:$B,0)),"")</f>
        <v/>
      </c>
      <c r="LM494">
        <f>IF(LQ494="1-0",INDEX(Scrape!$K:$K,MATCH('HT 1-0'!KP494,Scrape!$B:$B,0)),"")</f>
        <v/>
      </c>
      <c r="LN494">
        <f>IF(LQ494="1-0",INDEX(Scrape!$L:$L,MATCH('HT 1-0'!KP494,Scrape!$B:$B,0)),"")</f>
        <v/>
      </c>
      <c r="LO494">
        <f>IF(LQ494="1-0",INDEX(Scrape!$M:$M,MATCH('HT 1-0'!KP494,Scrape!$B:$B,0)),"")</f>
        <v/>
      </c>
      <c r="LP494">
        <f>IF(LQ494="1-0",INDEX(Scrape!$N:$N,MATCH('HT 1-0'!KP494,Scrape!$B:$B,0)),"")</f>
        <v/>
      </c>
      <c r="LQ494">
        <f>INDEX(Scrape!$O:$O,MATCH('HT 1-0'!KP494,Scrape!$B:$B,0))</f>
        <v/>
      </c>
      <c r="LR494">
        <f>(1/LJ494)+(1/LI494)+(1/LH494)</f>
        <v/>
      </c>
      <c r="LS494">
        <f>(1/LG494)+(1/LF494)+(1/LE494)</f>
        <v/>
      </c>
      <c r="LT494" s="8">
        <f>IF(INDEX(#REF!,MATCH(KQ494,#REF!,0))=INDEX(#REF!,MATCH(KQ494,#REF!,0)),INDEX(#REF!,MATCH(KQ494,#REF!,0)),"ERROR")</f>
        <v/>
      </c>
      <c r="LU494" s="4">
        <f>IF(KR494="G",2,IF(KR494="R",0.5,IF(KR494="A",1)))</f>
        <v/>
      </c>
      <c r="LV494" s="4">
        <f>IF(KS494="G",0.5,IF(KS494="R",2,IF(KS494="A",1)))</f>
        <v/>
      </c>
      <c r="LW494" s="4">
        <f>IF(KT494="G",2,IF(KT494="R",0.5,IF(KT494="A",1)))</f>
        <v/>
      </c>
      <c r="LX494" s="4">
        <f>IF(KU494="G",0.5,IF(KU494="R",2,IF(KU494="A",1)))</f>
        <v/>
      </c>
      <c r="LY494" s="7">
        <f>(LK494*(LU494+LX494)+(LL494*(LU494+LX494)))</f>
        <v/>
      </c>
      <c r="LZ494" s="7">
        <f>(LN494*(LV494+LW494)+(LO494*(LV494+LW494)))</f>
        <v/>
      </c>
      <c r="MA494" s="11">
        <f>LY494-LZ494</f>
        <v/>
      </c>
      <c r="MB494" s="5">
        <f>MA494+2</f>
        <v/>
      </c>
      <c r="MC494" s="6">
        <f>MA494-2</f>
        <v/>
      </c>
      <c r="MD494" s="4">
        <f>LE494</f>
        <v/>
      </c>
      <c r="ME494" s="9">
        <f>IF(MD494=0,1000,MD494+0.75)</f>
        <v/>
      </c>
      <c r="MF494" s="10">
        <f>IF(MD494=0,0,MD494-0.75)</f>
        <v/>
      </c>
      <c r="MG494" s="4">
        <f>((LM494*(LU494+LX494))-((LP494*(LV494+LW494))))</f>
        <v/>
      </c>
      <c r="MH494" s="9">
        <f>MG494*1.2</f>
        <v/>
      </c>
      <c r="MI494" s="10">
        <f>MG494*0.8</f>
        <v/>
      </c>
      <c r="MJ494">
        <f>IFERROR(NX494,"")</f>
        <v/>
      </c>
      <c r="MK494">
        <f>IFERROR(NY494,"")</f>
        <v/>
      </c>
      <c r="ML494">
        <f>IFERROR(NZ494,"")</f>
        <v/>
      </c>
      <c r="MM494">
        <f>IFERROR(OA494,"")</f>
        <v/>
      </c>
      <c r="MN494">
        <f>IFERROR(OB494,"")</f>
        <v/>
      </c>
      <c r="MO494">
        <f>IFERROR(OC494,"")</f>
        <v/>
      </c>
      <c r="MP494" s="1">
        <f>COUNTIFS(#REF!,LT494,#REF!,1,#REF!,"&gt;="&amp;MC494,#REF!,"&lt;="&amp;MB494,#REF!,"&lt;="&amp;ME494,#REF!,"&gt;="&amp;MF494,#REF!,"="&amp;KV494,#REF!,"="&amp;KX494)</f>
        <v/>
      </c>
      <c r="MQ494" s="1">
        <f>COUNTIFS(#REF!,LT494,#REF!,0,#REF!,"&gt;="&amp;MC494,#REF!,"&lt;="&amp;MB494,#REF!,"&lt;="&amp;ME494,#REF!,"&gt;="&amp;MF494,#REF!,"="&amp;KV494,#REF!,"="&amp;KX494)</f>
        <v/>
      </c>
      <c r="MR494" s="1">
        <f>COUNTIFS(#REF!,LT494,#REF!,1,#REF!,"&gt;="&amp;MC494,#REF!,"&lt;="&amp;MB494,#REF!,"&lt;="&amp;ME494,#REF!,"&gt;="&amp;MF494,#REF!,"="&amp;KW494,#REF!,"="&amp;KY494)</f>
        <v/>
      </c>
      <c r="MS494" s="1">
        <f>COUNTIFS(#REF!,LT494,#REF!,0,#REF!,"&gt;="&amp;MC494,#REF!,"&lt;="&amp;MB494,#REF!,"&lt;="&amp;ME494,#REF!,"&gt;="&amp;MF494,#REF!,"="&amp;KW494,#REF!,"="&amp;KY494)</f>
        <v/>
      </c>
      <c r="MT494" s="1">
        <f>COUNTIFS(#REF!,LT494,#REF!,1,#REF!,"&gt;="&amp;MI494,#REF!,"&lt;="&amp;MH494,#REF!,"&lt;="&amp;ME494,#REF!,"&gt;="&amp;MF494)</f>
        <v/>
      </c>
      <c r="MU494" s="1">
        <f>COUNTIFS(#REF!,LT494,#REF!,0,#REF!,"&gt;="&amp;MI494,#REF!,"&lt;="&amp;MH494,#REF!,"&lt;="&amp;ME494,#REF!,"&gt;="&amp;MF494)</f>
        <v/>
      </c>
      <c r="MV494" s="1">
        <f>COUNTIFS(#REF!,LT494,#REF!,1,#REF!,"&gt;="&amp;MI494,#REF!,"&lt;="&amp;MH494,#REF!,"="&amp;KZ494,#REF!,"="&amp;LA494,#REF!,"&lt;="&amp;ME494,#REF!,"&gt;="&amp;MF494)</f>
        <v/>
      </c>
      <c r="MW494" s="1">
        <f>COUNTIFS(#REF!,LT494,#REF!,0,#REF!,"&gt;="&amp;MI494,#REF!,"&lt;="&amp;MH494,#REF!,"="&amp;KZ494,#REF!,"="&amp;LA494,#REF!,"&lt;="&amp;ME494,#REF!,"&gt;="&amp;MF494)</f>
        <v/>
      </c>
      <c r="MX494" s="1">
        <f>COUNTIFS(#REF!,LT494,#REF!,1,#REF!,"&gt;="&amp;MC494,#REF!,"&lt;="&amp;MB494,#REF!,"&lt;="&amp;ME494,#REF!,"&gt;="&amp;MF494)</f>
        <v/>
      </c>
      <c r="MY494" s="1">
        <f>COUNTIFS(#REF!,LT494,#REF!,0,#REF!,"&gt;="&amp;MC494,#REF!,"&lt;="&amp;MB494,#REF!,"&lt;="&amp;ME494,#REF!,"&gt;="&amp;MF494)</f>
        <v/>
      </c>
      <c r="MZ494" s="1">
        <f>COUNTIFS(#REF!,LT494,#REF!,1,#REF!,"&lt;="&amp;ME494,#REF!,"&gt;="&amp;MF494,#REF!,"="&amp;KV494,#REF!,"="&amp;KX494)</f>
        <v/>
      </c>
      <c r="NA494" s="1">
        <f>COUNTIFS(#REF!,LT494,#REF!,0,#REF!,"&lt;="&amp;ME494,#REF!,"&gt;="&amp;MF494,#REF!,"="&amp;KV494,#REF!,"="&amp;KX494)</f>
        <v/>
      </c>
      <c r="NB494" s="1">
        <f>COUNTIFS(#REF!,LT494,#REF!,1,#REF!,"&lt;="&amp;ME494,#REF!,"&gt;="&amp;MF494,#REF!,"="&amp;KW494,#REF!,"="&amp;KY494)</f>
        <v/>
      </c>
      <c r="NC494" s="1">
        <f>COUNTIFS(#REF!,LT494,#REF!,0,#REF!,"&lt;="&amp;ME494,#REF!,"&gt;="&amp;MF494,#REF!,"="&amp;KW494,#REF!,"="&amp;KY494)</f>
        <v/>
      </c>
      <c r="ND494" s="1">
        <f>MP494+MR494+MT494+MV494+MX494+MZ494+NB494</f>
        <v/>
      </c>
      <c r="NE494" s="1">
        <f>MQ494+MS494+MU494+MW494+MY494+NA494+NC494</f>
        <v/>
      </c>
      <c r="NF494" s="1">
        <f>ND494+NE494</f>
        <v/>
      </c>
      <c r="NG494" s="33">
        <f>ND494/(ND494+NE494)</f>
        <v/>
      </c>
      <c r="NH494" s="3">
        <f>1/NG494</f>
        <v/>
      </c>
      <c r="NI494" s="1">
        <f>LH494</f>
        <v/>
      </c>
      <c r="NJ494" s="79">
        <f>((1-NG494)*(1/(NI494-1))*0.98-(NG494*1))</f>
        <v/>
      </c>
      <c r="NK494" s="34">
        <f>IF(LR494&lt;0.9,0,IF(AND(LR494&gt;1.1),0,1))</f>
        <v/>
      </c>
      <c r="NL494" s="34">
        <f>IF(LS494&lt;0.9,0,IF(AND(LS494&gt;1.1),0,1))</f>
        <v/>
      </c>
      <c r="NM494" s="32">
        <f>IF(NF494&gt;99,1,0)</f>
        <v/>
      </c>
      <c r="NN494" s="32">
        <f>IF(NJ494&gt;0.0799,1,0)</f>
        <v/>
      </c>
      <c r="NO494" s="32">
        <f>IF(NJ494&gt;NQ494,1,0)</f>
        <v/>
      </c>
      <c r="NP494" s="32">
        <f>NM494+NN494+NO494+NK494+NL494</f>
        <v/>
      </c>
      <c r="NQ494" s="79">
        <f>(((100*NG494)*(NI494-1)*0.98)-((1-NG494)*100))/100</f>
        <v/>
      </c>
      <c r="NR494" s="34">
        <f>IF(LR494&lt;0.9,0,IF(AND(LR494&gt;1.1),0,1))</f>
        <v/>
      </c>
      <c r="NS494" s="34">
        <f>IF(LS494&lt;0.9,0,IF(AND(LS494&gt;1.1),0,1))</f>
        <v/>
      </c>
      <c r="NT494" s="32">
        <f>IF(NF494&gt;99,1,0)</f>
        <v/>
      </c>
      <c r="NU494" s="32">
        <f>IF(NQ494&gt;0.0799,1,0)</f>
        <v/>
      </c>
      <c r="NV494" s="32">
        <f>IF(NQ494&gt;NJ494,1,0)</f>
        <v/>
      </c>
      <c r="NW494" s="32">
        <f>NT494+NU494+NV494+NR494+NS494</f>
        <v/>
      </c>
      <c r="NX494">
        <f>IF(NP494=5,"LayHome1-0",IF(AND(NW494=5),"BackHome1-0",""))</f>
        <v/>
      </c>
      <c r="NY494">
        <f>IF(NP494=5,KN494,IF(AND(NW494=5),KN494,""))</f>
        <v/>
      </c>
      <c r="NZ494">
        <f>IF(NP494=5,"Match Odds",IF(AND(NW494=5),"Match Odds",""))</f>
        <v/>
      </c>
      <c r="OA494">
        <f>IF(NP494=5,KP494,IF(AND(NW494=5),KP494,""))</f>
        <v/>
      </c>
      <c r="OB494">
        <f>IF(NP494=5,"MATCH_ODDS",IF(AND(NW494=5),"MATCH_ODDS",""))</f>
        <v/>
      </c>
      <c r="OC494">
        <f>IF(NP494=5,"LAY",IF(AND(NW494=5),"BACK",""))</f>
        <v/>
      </c>
    </row>
    <row r="495" ht="16.5" customHeight="1" thickBot="1" thickTop="1">
      <c r="A495" s="2" t="n"/>
      <c r="KN495" s="1">
        <f>IF(INDEX(#REF!,MATCH('HT 1-0'!D495,#REF!,0))=INDEX(#REF!,MATCH('HT 1-0'!D495,#REF!,0)),INDEX(#REF!,MATCH('HT 1-0'!D495,#REF!,0)),"ERROR")</f>
        <v/>
      </c>
      <c r="KO495" s="1">
        <f>IF(INDEX(#REF!,MATCH('HT 1-0'!E495,#REF!,0))=INDEX(#REF!,MATCH('HT 1-0'!E495,#REF!,0)),INDEX(#REF!,MATCH('HT 1-0'!E495,#REF!,0)),"ERROR")</f>
        <v/>
      </c>
      <c r="KP495" s="1">
        <f>KN495&amp;" v "&amp;KO495</f>
        <v/>
      </c>
      <c r="KQ495">
        <f>B495&amp;"_"&amp;C495</f>
        <v/>
      </c>
      <c r="KR495" s="1">
        <f>IF((HW495/KK495)&lt;0.335,"G",IF((HW495/KK495)&gt;0.67,"R","A"))</f>
        <v/>
      </c>
      <c r="KS495" s="1">
        <f>IF((HX495/KK495)&lt;0.335,"G",IF((HX495/KK495)&gt;0.67,"R","A"))</f>
        <v/>
      </c>
      <c r="KT495" s="1">
        <f>IF((IH495/KK495)&lt;0.335,"G",IF((IH495/KK495)&gt;0.67,"R","A"))</f>
        <v/>
      </c>
      <c r="KU495" s="1">
        <f>IF((II495/KK495)&lt;0.335,"G",IF((II495/KK495)&gt;0.67,"R","A"))</f>
        <v/>
      </c>
      <c r="KV495" s="1">
        <f>IF((HZ495/KK495)&lt;0.335,"G",IF((HZ495/KK495)&gt;0.67,"R","A"))</f>
        <v/>
      </c>
      <c r="KW495" s="1">
        <f>IF((HY495/KK495)&lt;0.335,"G",IF((HY495/KK495)&gt;0.67,"R","A"))</f>
        <v/>
      </c>
      <c r="KX495" s="1">
        <f>IF((IK495/KK495)&lt;0.335,"G",IF((IK495/KK495)&gt;0.67,"R","A"))</f>
        <v/>
      </c>
      <c r="KY495" s="1">
        <f>IF((IJ495/KK495)&lt;0.335,"G",IF((IJ495/KK495)&gt;0.67,"R","A"))</f>
        <v/>
      </c>
      <c r="KZ495" s="1">
        <f>IF((HQ495/KK495)&lt;0.335,"G",IF((HQ495/KK495)&gt;0.67,"R","A"))</f>
        <v/>
      </c>
      <c r="LA495" s="1">
        <f>IF((IB495/KK495)&lt;0.335,"G",IF((IB495/KK495)&gt;0.67,"R","A"))</f>
        <v/>
      </c>
      <c r="LB495">
        <f>IF(LQ495="1-0",INDEX(Scrape!#REF!,MATCH('HT 1-0'!KP495,Scrape!$B:$B,0)),"")</f>
        <v/>
      </c>
      <c r="LC495">
        <f>IF(LQ495="1-0",INDEX(Scrape!$A:$A,MATCH('HT 1-0'!KP495,Scrape!$B:$B,0)),"")</f>
        <v/>
      </c>
      <c r="LD495">
        <f>IF(LQ495="1-0",INDEX(Scrape!$B:$B,MATCH('HT 1-0'!KP495,Scrape!$B:$B,0)),"")</f>
        <v/>
      </c>
      <c r="LE495">
        <f>IF(LQ495="1-0",INDEX(Scrape!$C:$C,MATCH('HT 1-0'!KP495,Scrape!$B:$B,0)),"")</f>
        <v/>
      </c>
      <c r="LF495">
        <f>IF(LQ495="1-0",INDEX(Scrape!$D:$D,MATCH('HT 1-0'!KP495,Scrape!$B:$B,0)),"")</f>
        <v/>
      </c>
      <c r="LG495">
        <f>IF(LQ495="1-0",INDEX(Scrape!$E:$E,MATCH('HT 1-0'!KP495,Scrape!$B:$B,0)),"")</f>
        <v/>
      </c>
      <c r="LH495">
        <f>IF(LQ495="1-0",INDEX(Scrape!$F:$F,MATCH('HT 1-0'!KP495,Scrape!$B:$B,0)),"")</f>
        <v/>
      </c>
      <c r="LI495">
        <f>IF(LQ495="1-0",INDEX(Scrape!$G:$G,MATCH('HT 1-0'!KP495,Scrape!$B:$B,0)),"")</f>
        <v/>
      </c>
      <c r="LJ495">
        <f>IF(LQ495="1-0",INDEX(Scrape!$H:$H,MATCH('HT 1-0'!KP495,Scrape!$B:$B,0)),"")</f>
        <v/>
      </c>
      <c r="LK495">
        <f>IF(LQ495="1-0",INDEX(Scrape!$I:$I,MATCH('HT 1-0'!KP495,Scrape!$B:$B,0)),"")</f>
        <v/>
      </c>
      <c r="LL495">
        <f>IF(LQ495="1-0",INDEX(Scrape!$J:$J,MATCH('HT 1-0'!KP495,Scrape!$B:$B,0)),"")</f>
        <v/>
      </c>
      <c r="LM495">
        <f>IF(LQ495="1-0",INDEX(Scrape!$K:$K,MATCH('HT 1-0'!KP495,Scrape!$B:$B,0)),"")</f>
        <v/>
      </c>
      <c r="LN495">
        <f>IF(LQ495="1-0",INDEX(Scrape!$L:$L,MATCH('HT 1-0'!KP495,Scrape!$B:$B,0)),"")</f>
        <v/>
      </c>
      <c r="LO495">
        <f>IF(LQ495="1-0",INDEX(Scrape!$M:$M,MATCH('HT 1-0'!KP495,Scrape!$B:$B,0)),"")</f>
        <v/>
      </c>
      <c r="LP495">
        <f>IF(LQ495="1-0",INDEX(Scrape!$N:$N,MATCH('HT 1-0'!KP495,Scrape!$B:$B,0)),"")</f>
        <v/>
      </c>
      <c r="LQ495">
        <f>INDEX(Scrape!$O:$O,MATCH('HT 1-0'!KP495,Scrape!$B:$B,0))</f>
        <v/>
      </c>
      <c r="LR495">
        <f>(1/LJ495)+(1/LI495)+(1/LH495)</f>
        <v/>
      </c>
      <c r="LS495">
        <f>(1/LG495)+(1/LF495)+(1/LE495)</f>
        <v/>
      </c>
      <c r="LT495" s="8">
        <f>IF(INDEX(#REF!,MATCH(KQ495,#REF!,0))=INDEX(#REF!,MATCH(KQ495,#REF!,0)),INDEX(#REF!,MATCH(KQ495,#REF!,0)),"ERROR")</f>
        <v/>
      </c>
      <c r="LU495" s="4">
        <f>IF(KR495="G",2,IF(KR495="R",0.5,IF(KR495="A",1)))</f>
        <v/>
      </c>
      <c r="LV495" s="4">
        <f>IF(KS495="G",0.5,IF(KS495="R",2,IF(KS495="A",1)))</f>
        <v/>
      </c>
      <c r="LW495" s="4">
        <f>IF(KT495="G",2,IF(KT495="R",0.5,IF(KT495="A",1)))</f>
        <v/>
      </c>
      <c r="LX495" s="4">
        <f>IF(KU495="G",0.5,IF(KU495="R",2,IF(KU495="A",1)))</f>
        <v/>
      </c>
      <c r="LY495" s="7">
        <f>(LK495*(LU495+LX495)+(LL495*(LU495+LX495)))</f>
        <v/>
      </c>
      <c r="LZ495" s="7">
        <f>(LN495*(LV495+LW495)+(LO495*(LV495+LW495)))</f>
        <v/>
      </c>
      <c r="MA495" s="11">
        <f>LY495-LZ495</f>
        <v/>
      </c>
      <c r="MB495" s="5">
        <f>MA495+2</f>
        <v/>
      </c>
      <c r="MC495" s="6">
        <f>MA495-2</f>
        <v/>
      </c>
      <c r="MD495" s="4">
        <f>LE495</f>
        <v/>
      </c>
      <c r="ME495" s="9">
        <f>IF(MD495=0,1000,MD495+0.75)</f>
        <v/>
      </c>
      <c r="MF495" s="10">
        <f>IF(MD495=0,0,MD495-0.75)</f>
        <v/>
      </c>
      <c r="MG495" s="4">
        <f>((LM495*(LU495+LX495))-((LP495*(LV495+LW495))))</f>
        <v/>
      </c>
      <c r="MH495" s="9">
        <f>MG495*1.2</f>
        <v/>
      </c>
      <c r="MI495" s="10">
        <f>MG495*0.8</f>
        <v/>
      </c>
      <c r="MJ495">
        <f>IFERROR(NX495,"")</f>
        <v/>
      </c>
      <c r="MK495">
        <f>IFERROR(NY495,"")</f>
        <v/>
      </c>
      <c r="ML495">
        <f>IFERROR(NZ495,"")</f>
        <v/>
      </c>
      <c r="MM495">
        <f>IFERROR(OA495,"")</f>
        <v/>
      </c>
      <c r="MN495">
        <f>IFERROR(OB495,"")</f>
        <v/>
      </c>
      <c r="MO495">
        <f>IFERROR(OC495,"")</f>
        <v/>
      </c>
      <c r="MP495" s="1">
        <f>COUNTIFS(#REF!,LT495,#REF!,1,#REF!,"&gt;="&amp;MC495,#REF!,"&lt;="&amp;MB495,#REF!,"&lt;="&amp;ME495,#REF!,"&gt;="&amp;MF495,#REF!,"="&amp;KV495,#REF!,"="&amp;KX495)</f>
        <v/>
      </c>
      <c r="MQ495" s="1">
        <f>COUNTIFS(#REF!,LT495,#REF!,0,#REF!,"&gt;="&amp;MC495,#REF!,"&lt;="&amp;MB495,#REF!,"&lt;="&amp;ME495,#REF!,"&gt;="&amp;MF495,#REF!,"="&amp;KV495,#REF!,"="&amp;KX495)</f>
        <v/>
      </c>
      <c r="MR495" s="1">
        <f>COUNTIFS(#REF!,LT495,#REF!,1,#REF!,"&gt;="&amp;MC495,#REF!,"&lt;="&amp;MB495,#REF!,"&lt;="&amp;ME495,#REF!,"&gt;="&amp;MF495,#REF!,"="&amp;KW495,#REF!,"="&amp;KY495)</f>
        <v/>
      </c>
      <c r="MS495" s="1">
        <f>COUNTIFS(#REF!,LT495,#REF!,0,#REF!,"&gt;="&amp;MC495,#REF!,"&lt;="&amp;MB495,#REF!,"&lt;="&amp;ME495,#REF!,"&gt;="&amp;MF495,#REF!,"="&amp;KW495,#REF!,"="&amp;KY495)</f>
        <v/>
      </c>
      <c r="MT495" s="1">
        <f>COUNTIFS(#REF!,LT495,#REF!,1,#REF!,"&gt;="&amp;MI495,#REF!,"&lt;="&amp;MH495,#REF!,"&lt;="&amp;ME495,#REF!,"&gt;="&amp;MF495)</f>
        <v/>
      </c>
      <c r="MU495" s="1">
        <f>COUNTIFS(#REF!,LT495,#REF!,0,#REF!,"&gt;="&amp;MI495,#REF!,"&lt;="&amp;MH495,#REF!,"&lt;="&amp;ME495,#REF!,"&gt;="&amp;MF495)</f>
        <v/>
      </c>
      <c r="MV495" s="1">
        <f>COUNTIFS(#REF!,LT495,#REF!,1,#REF!,"&gt;="&amp;MI495,#REF!,"&lt;="&amp;MH495,#REF!,"="&amp;KZ495,#REF!,"="&amp;LA495,#REF!,"&lt;="&amp;ME495,#REF!,"&gt;="&amp;MF495)</f>
        <v/>
      </c>
      <c r="MW495" s="1">
        <f>COUNTIFS(#REF!,LT495,#REF!,0,#REF!,"&gt;="&amp;MI495,#REF!,"&lt;="&amp;MH495,#REF!,"="&amp;KZ495,#REF!,"="&amp;LA495,#REF!,"&lt;="&amp;ME495,#REF!,"&gt;="&amp;MF495)</f>
        <v/>
      </c>
      <c r="MX495" s="1">
        <f>COUNTIFS(#REF!,LT495,#REF!,1,#REF!,"&gt;="&amp;MC495,#REF!,"&lt;="&amp;MB495,#REF!,"&lt;="&amp;ME495,#REF!,"&gt;="&amp;MF495)</f>
        <v/>
      </c>
      <c r="MY495" s="1">
        <f>COUNTIFS(#REF!,LT495,#REF!,0,#REF!,"&gt;="&amp;MC495,#REF!,"&lt;="&amp;MB495,#REF!,"&lt;="&amp;ME495,#REF!,"&gt;="&amp;MF495)</f>
        <v/>
      </c>
      <c r="MZ495" s="1">
        <f>COUNTIFS(#REF!,LT495,#REF!,1,#REF!,"&lt;="&amp;ME495,#REF!,"&gt;="&amp;MF495,#REF!,"="&amp;KV495,#REF!,"="&amp;KX495)</f>
        <v/>
      </c>
      <c r="NA495" s="1">
        <f>COUNTIFS(#REF!,LT495,#REF!,0,#REF!,"&lt;="&amp;ME495,#REF!,"&gt;="&amp;MF495,#REF!,"="&amp;KV495,#REF!,"="&amp;KX495)</f>
        <v/>
      </c>
      <c r="NB495" s="1">
        <f>COUNTIFS(#REF!,LT495,#REF!,1,#REF!,"&lt;="&amp;ME495,#REF!,"&gt;="&amp;MF495,#REF!,"="&amp;KW495,#REF!,"="&amp;KY495)</f>
        <v/>
      </c>
      <c r="NC495" s="1">
        <f>COUNTIFS(#REF!,LT495,#REF!,0,#REF!,"&lt;="&amp;ME495,#REF!,"&gt;="&amp;MF495,#REF!,"="&amp;KW495,#REF!,"="&amp;KY495)</f>
        <v/>
      </c>
      <c r="ND495" s="1">
        <f>MP495+MR495+MT495+MV495+MX495+MZ495+NB495</f>
        <v/>
      </c>
      <c r="NE495" s="1">
        <f>MQ495+MS495+MU495+MW495+MY495+NA495+NC495</f>
        <v/>
      </c>
      <c r="NF495" s="1">
        <f>ND495+NE495</f>
        <v/>
      </c>
      <c r="NG495" s="33">
        <f>ND495/(ND495+NE495)</f>
        <v/>
      </c>
      <c r="NH495" s="3">
        <f>1/NG495</f>
        <v/>
      </c>
      <c r="NI495" s="1">
        <f>LH495</f>
        <v/>
      </c>
      <c r="NJ495" s="79">
        <f>((1-NG495)*(1/(NI495-1))*0.98-(NG495*1))</f>
        <v/>
      </c>
      <c r="NK495" s="34">
        <f>IF(LR495&lt;0.9,0,IF(AND(LR495&gt;1.1),0,1))</f>
        <v/>
      </c>
      <c r="NL495" s="34">
        <f>IF(LS495&lt;0.9,0,IF(AND(LS495&gt;1.1),0,1))</f>
        <v/>
      </c>
      <c r="NM495" s="32">
        <f>IF(NF495&gt;99,1,0)</f>
        <v/>
      </c>
      <c r="NN495" s="32">
        <f>IF(NJ495&gt;0.0799,1,0)</f>
        <v/>
      </c>
      <c r="NO495" s="32">
        <f>IF(NJ495&gt;NQ495,1,0)</f>
        <v/>
      </c>
      <c r="NP495" s="32">
        <f>NM495+NN495+NO495+NK495+NL495</f>
        <v/>
      </c>
      <c r="NQ495" s="79">
        <f>(((100*NG495)*(NI495-1)*0.98)-((1-NG495)*100))/100</f>
        <v/>
      </c>
      <c r="NR495" s="34">
        <f>IF(LR495&lt;0.9,0,IF(AND(LR495&gt;1.1),0,1))</f>
        <v/>
      </c>
      <c r="NS495" s="34">
        <f>IF(LS495&lt;0.9,0,IF(AND(LS495&gt;1.1),0,1))</f>
        <v/>
      </c>
      <c r="NT495" s="32">
        <f>IF(NF495&gt;99,1,0)</f>
        <v/>
      </c>
      <c r="NU495" s="32">
        <f>IF(NQ495&gt;0.0799,1,0)</f>
        <v/>
      </c>
      <c r="NV495" s="32">
        <f>IF(NQ495&gt;NJ495,1,0)</f>
        <v/>
      </c>
      <c r="NW495" s="32">
        <f>NT495+NU495+NV495+NR495+NS495</f>
        <v/>
      </c>
      <c r="NX495">
        <f>IF(NP495=5,"LayHome1-0",IF(AND(NW495=5),"BackHome1-0",""))</f>
        <v/>
      </c>
      <c r="NY495">
        <f>IF(NP495=5,KN495,IF(AND(NW495=5),KN495,""))</f>
        <v/>
      </c>
      <c r="NZ495">
        <f>IF(NP495=5,"Match Odds",IF(AND(NW495=5),"Match Odds",""))</f>
        <v/>
      </c>
      <c r="OA495">
        <f>IF(NP495=5,KP495,IF(AND(NW495=5),KP495,""))</f>
        <v/>
      </c>
      <c r="OB495">
        <f>IF(NP495=5,"MATCH_ODDS",IF(AND(NW495=5),"MATCH_ODDS",""))</f>
        <v/>
      </c>
      <c r="OC495">
        <f>IF(NP495=5,"LAY",IF(AND(NW495=5),"BACK",""))</f>
        <v/>
      </c>
    </row>
    <row r="496" ht="16.5" customHeight="1" thickBot="1" thickTop="1">
      <c r="A496" s="2" t="n"/>
      <c r="KN496" s="1">
        <f>IF(INDEX(#REF!,MATCH('HT 1-0'!D496,#REF!,0))=INDEX(#REF!,MATCH('HT 1-0'!D496,#REF!,0)),INDEX(#REF!,MATCH('HT 1-0'!D496,#REF!,0)),"ERROR")</f>
        <v/>
      </c>
      <c r="KO496" s="1">
        <f>IF(INDEX(#REF!,MATCH('HT 1-0'!E496,#REF!,0))=INDEX(#REF!,MATCH('HT 1-0'!E496,#REF!,0)),INDEX(#REF!,MATCH('HT 1-0'!E496,#REF!,0)),"ERROR")</f>
        <v/>
      </c>
      <c r="KP496" s="1">
        <f>KN496&amp;" v "&amp;KO496</f>
        <v/>
      </c>
      <c r="KQ496">
        <f>B496&amp;"_"&amp;C496</f>
        <v/>
      </c>
      <c r="KR496" s="1">
        <f>IF((HW496/KK496)&lt;0.335,"G",IF((HW496/KK496)&gt;0.67,"R","A"))</f>
        <v/>
      </c>
      <c r="KS496" s="1">
        <f>IF((HX496/KK496)&lt;0.335,"G",IF((HX496/KK496)&gt;0.67,"R","A"))</f>
        <v/>
      </c>
      <c r="KT496" s="1">
        <f>IF((IH496/KK496)&lt;0.335,"G",IF((IH496/KK496)&gt;0.67,"R","A"))</f>
        <v/>
      </c>
      <c r="KU496" s="1">
        <f>IF((II496/KK496)&lt;0.335,"G",IF((II496/KK496)&gt;0.67,"R","A"))</f>
        <v/>
      </c>
      <c r="KV496" s="1">
        <f>IF((HZ496/KK496)&lt;0.335,"G",IF((HZ496/KK496)&gt;0.67,"R","A"))</f>
        <v/>
      </c>
      <c r="KW496" s="1">
        <f>IF((HY496/KK496)&lt;0.335,"G",IF((HY496/KK496)&gt;0.67,"R","A"))</f>
        <v/>
      </c>
      <c r="KX496" s="1">
        <f>IF((IK496/KK496)&lt;0.335,"G",IF((IK496/KK496)&gt;0.67,"R","A"))</f>
        <v/>
      </c>
      <c r="KY496" s="1">
        <f>IF((IJ496/KK496)&lt;0.335,"G",IF((IJ496/KK496)&gt;0.67,"R","A"))</f>
        <v/>
      </c>
      <c r="KZ496" s="1">
        <f>IF((HQ496/KK496)&lt;0.335,"G",IF((HQ496/KK496)&gt;0.67,"R","A"))</f>
        <v/>
      </c>
      <c r="LA496" s="1">
        <f>IF((IB496/KK496)&lt;0.335,"G",IF((IB496/KK496)&gt;0.67,"R","A"))</f>
        <v/>
      </c>
      <c r="LB496">
        <f>IF(LQ496="1-0",INDEX(Scrape!#REF!,MATCH('HT 1-0'!KP496,Scrape!$B:$B,0)),"")</f>
        <v/>
      </c>
      <c r="LC496">
        <f>IF(LQ496="1-0",INDEX(Scrape!$A:$A,MATCH('HT 1-0'!KP496,Scrape!$B:$B,0)),"")</f>
        <v/>
      </c>
      <c r="LD496">
        <f>IF(LQ496="1-0",INDEX(Scrape!$B:$B,MATCH('HT 1-0'!KP496,Scrape!$B:$B,0)),"")</f>
        <v/>
      </c>
      <c r="LE496">
        <f>IF(LQ496="1-0",INDEX(Scrape!$C:$C,MATCH('HT 1-0'!KP496,Scrape!$B:$B,0)),"")</f>
        <v/>
      </c>
      <c r="LF496">
        <f>IF(LQ496="1-0",INDEX(Scrape!$D:$D,MATCH('HT 1-0'!KP496,Scrape!$B:$B,0)),"")</f>
        <v/>
      </c>
      <c r="LG496">
        <f>IF(LQ496="1-0",INDEX(Scrape!$E:$E,MATCH('HT 1-0'!KP496,Scrape!$B:$B,0)),"")</f>
        <v/>
      </c>
      <c r="LH496">
        <f>IF(LQ496="1-0",INDEX(Scrape!$F:$F,MATCH('HT 1-0'!KP496,Scrape!$B:$B,0)),"")</f>
        <v/>
      </c>
      <c r="LI496">
        <f>IF(LQ496="1-0",INDEX(Scrape!$G:$G,MATCH('HT 1-0'!KP496,Scrape!$B:$B,0)),"")</f>
        <v/>
      </c>
      <c r="LJ496">
        <f>IF(LQ496="1-0",INDEX(Scrape!$H:$H,MATCH('HT 1-0'!KP496,Scrape!$B:$B,0)),"")</f>
        <v/>
      </c>
      <c r="LK496">
        <f>IF(LQ496="1-0",INDEX(Scrape!$I:$I,MATCH('HT 1-0'!KP496,Scrape!$B:$B,0)),"")</f>
        <v/>
      </c>
      <c r="LL496">
        <f>IF(LQ496="1-0",INDEX(Scrape!$J:$J,MATCH('HT 1-0'!KP496,Scrape!$B:$B,0)),"")</f>
        <v/>
      </c>
      <c r="LM496">
        <f>IF(LQ496="1-0",INDEX(Scrape!$K:$K,MATCH('HT 1-0'!KP496,Scrape!$B:$B,0)),"")</f>
        <v/>
      </c>
      <c r="LN496">
        <f>IF(LQ496="1-0",INDEX(Scrape!$L:$L,MATCH('HT 1-0'!KP496,Scrape!$B:$B,0)),"")</f>
        <v/>
      </c>
      <c r="LO496">
        <f>IF(LQ496="1-0",INDEX(Scrape!$M:$M,MATCH('HT 1-0'!KP496,Scrape!$B:$B,0)),"")</f>
        <v/>
      </c>
      <c r="LP496">
        <f>IF(LQ496="1-0",INDEX(Scrape!$N:$N,MATCH('HT 1-0'!KP496,Scrape!$B:$B,0)),"")</f>
        <v/>
      </c>
      <c r="LQ496">
        <f>INDEX(Scrape!$O:$O,MATCH('HT 1-0'!KP496,Scrape!$B:$B,0))</f>
        <v/>
      </c>
      <c r="LR496">
        <f>(1/LJ496)+(1/LI496)+(1/LH496)</f>
        <v/>
      </c>
      <c r="LS496">
        <f>(1/LG496)+(1/LF496)+(1/LE496)</f>
        <v/>
      </c>
      <c r="LT496" s="8">
        <f>IF(INDEX(#REF!,MATCH(KQ496,#REF!,0))=INDEX(#REF!,MATCH(KQ496,#REF!,0)),INDEX(#REF!,MATCH(KQ496,#REF!,0)),"ERROR")</f>
        <v/>
      </c>
      <c r="LU496" s="4">
        <f>IF(KR496="G",2,IF(KR496="R",0.5,IF(KR496="A",1)))</f>
        <v/>
      </c>
      <c r="LV496" s="4">
        <f>IF(KS496="G",0.5,IF(KS496="R",2,IF(KS496="A",1)))</f>
        <v/>
      </c>
      <c r="LW496" s="4">
        <f>IF(KT496="G",2,IF(KT496="R",0.5,IF(KT496="A",1)))</f>
        <v/>
      </c>
      <c r="LX496" s="4">
        <f>IF(KU496="G",0.5,IF(KU496="R",2,IF(KU496="A",1)))</f>
        <v/>
      </c>
      <c r="LY496" s="7">
        <f>(LK496*(LU496+LX496)+(LL496*(LU496+LX496)))</f>
        <v/>
      </c>
      <c r="LZ496" s="7">
        <f>(LN496*(LV496+LW496)+(LO496*(LV496+LW496)))</f>
        <v/>
      </c>
      <c r="MA496" s="11">
        <f>LY496-LZ496</f>
        <v/>
      </c>
      <c r="MB496" s="5">
        <f>MA496+2</f>
        <v/>
      </c>
      <c r="MC496" s="6">
        <f>MA496-2</f>
        <v/>
      </c>
      <c r="MD496" s="4">
        <f>LE496</f>
        <v/>
      </c>
      <c r="ME496" s="9">
        <f>IF(MD496=0,1000,MD496+0.75)</f>
        <v/>
      </c>
      <c r="MF496" s="10">
        <f>IF(MD496=0,0,MD496-0.75)</f>
        <v/>
      </c>
      <c r="MG496" s="4">
        <f>((LM496*(LU496+LX496))-((LP496*(LV496+LW496))))</f>
        <v/>
      </c>
      <c r="MH496" s="9">
        <f>MG496*1.2</f>
        <v/>
      </c>
      <c r="MI496" s="10">
        <f>MG496*0.8</f>
        <v/>
      </c>
      <c r="MJ496">
        <f>IFERROR(NX496,"")</f>
        <v/>
      </c>
      <c r="MK496">
        <f>IFERROR(NY496,"")</f>
        <v/>
      </c>
      <c r="ML496">
        <f>IFERROR(NZ496,"")</f>
        <v/>
      </c>
      <c r="MM496">
        <f>IFERROR(OA496,"")</f>
        <v/>
      </c>
      <c r="MN496">
        <f>IFERROR(OB496,"")</f>
        <v/>
      </c>
      <c r="MO496">
        <f>IFERROR(OC496,"")</f>
        <v/>
      </c>
      <c r="MP496" s="1">
        <f>COUNTIFS(#REF!,LT496,#REF!,1,#REF!,"&gt;="&amp;MC496,#REF!,"&lt;="&amp;MB496,#REF!,"&lt;="&amp;ME496,#REF!,"&gt;="&amp;MF496,#REF!,"="&amp;KV496,#REF!,"="&amp;KX496)</f>
        <v/>
      </c>
      <c r="MQ496" s="1">
        <f>COUNTIFS(#REF!,LT496,#REF!,0,#REF!,"&gt;="&amp;MC496,#REF!,"&lt;="&amp;MB496,#REF!,"&lt;="&amp;ME496,#REF!,"&gt;="&amp;MF496,#REF!,"="&amp;KV496,#REF!,"="&amp;KX496)</f>
        <v/>
      </c>
      <c r="MR496" s="1">
        <f>COUNTIFS(#REF!,LT496,#REF!,1,#REF!,"&gt;="&amp;MC496,#REF!,"&lt;="&amp;MB496,#REF!,"&lt;="&amp;ME496,#REF!,"&gt;="&amp;MF496,#REF!,"="&amp;KW496,#REF!,"="&amp;KY496)</f>
        <v/>
      </c>
      <c r="MS496" s="1">
        <f>COUNTIFS(#REF!,LT496,#REF!,0,#REF!,"&gt;="&amp;MC496,#REF!,"&lt;="&amp;MB496,#REF!,"&lt;="&amp;ME496,#REF!,"&gt;="&amp;MF496,#REF!,"="&amp;KW496,#REF!,"="&amp;KY496)</f>
        <v/>
      </c>
      <c r="MT496" s="1">
        <f>COUNTIFS(#REF!,LT496,#REF!,1,#REF!,"&gt;="&amp;MI496,#REF!,"&lt;="&amp;MH496,#REF!,"&lt;="&amp;ME496,#REF!,"&gt;="&amp;MF496)</f>
        <v/>
      </c>
      <c r="MU496" s="1">
        <f>COUNTIFS(#REF!,LT496,#REF!,0,#REF!,"&gt;="&amp;MI496,#REF!,"&lt;="&amp;MH496,#REF!,"&lt;="&amp;ME496,#REF!,"&gt;="&amp;MF496)</f>
        <v/>
      </c>
      <c r="MV496" s="1">
        <f>COUNTIFS(#REF!,LT496,#REF!,1,#REF!,"&gt;="&amp;MI496,#REF!,"&lt;="&amp;MH496,#REF!,"="&amp;KZ496,#REF!,"="&amp;LA496,#REF!,"&lt;="&amp;ME496,#REF!,"&gt;="&amp;MF496)</f>
        <v/>
      </c>
      <c r="MW496" s="1">
        <f>COUNTIFS(#REF!,LT496,#REF!,0,#REF!,"&gt;="&amp;MI496,#REF!,"&lt;="&amp;MH496,#REF!,"="&amp;KZ496,#REF!,"="&amp;LA496,#REF!,"&lt;="&amp;ME496,#REF!,"&gt;="&amp;MF496)</f>
        <v/>
      </c>
      <c r="MX496" s="1">
        <f>COUNTIFS(#REF!,LT496,#REF!,1,#REF!,"&gt;="&amp;MC496,#REF!,"&lt;="&amp;MB496,#REF!,"&lt;="&amp;ME496,#REF!,"&gt;="&amp;MF496)</f>
        <v/>
      </c>
      <c r="MY496" s="1">
        <f>COUNTIFS(#REF!,LT496,#REF!,0,#REF!,"&gt;="&amp;MC496,#REF!,"&lt;="&amp;MB496,#REF!,"&lt;="&amp;ME496,#REF!,"&gt;="&amp;MF496)</f>
        <v/>
      </c>
      <c r="MZ496" s="1">
        <f>COUNTIFS(#REF!,LT496,#REF!,1,#REF!,"&lt;="&amp;ME496,#REF!,"&gt;="&amp;MF496,#REF!,"="&amp;KV496,#REF!,"="&amp;KX496)</f>
        <v/>
      </c>
      <c r="NA496" s="1">
        <f>COUNTIFS(#REF!,LT496,#REF!,0,#REF!,"&lt;="&amp;ME496,#REF!,"&gt;="&amp;MF496,#REF!,"="&amp;KV496,#REF!,"="&amp;KX496)</f>
        <v/>
      </c>
      <c r="NB496" s="1">
        <f>COUNTIFS(#REF!,LT496,#REF!,1,#REF!,"&lt;="&amp;ME496,#REF!,"&gt;="&amp;MF496,#REF!,"="&amp;KW496,#REF!,"="&amp;KY496)</f>
        <v/>
      </c>
      <c r="NC496" s="1">
        <f>COUNTIFS(#REF!,LT496,#REF!,0,#REF!,"&lt;="&amp;ME496,#REF!,"&gt;="&amp;MF496,#REF!,"="&amp;KW496,#REF!,"="&amp;KY496)</f>
        <v/>
      </c>
      <c r="ND496" s="1">
        <f>MP496+MR496+MT496+MV496+MX496+MZ496+NB496</f>
        <v/>
      </c>
      <c r="NE496" s="1">
        <f>MQ496+MS496+MU496+MW496+MY496+NA496+NC496</f>
        <v/>
      </c>
      <c r="NF496" s="1">
        <f>ND496+NE496</f>
        <v/>
      </c>
      <c r="NG496" s="33">
        <f>ND496/(ND496+NE496)</f>
        <v/>
      </c>
      <c r="NH496" s="3">
        <f>1/NG496</f>
        <v/>
      </c>
      <c r="NI496" s="1">
        <f>LH496</f>
        <v/>
      </c>
      <c r="NJ496" s="79">
        <f>((1-NG496)*(1/(NI496-1))*0.98-(NG496*1))</f>
        <v/>
      </c>
      <c r="NK496" s="34">
        <f>IF(LR496&lt;0.9,0,IF(AND(LR496&gt;1.1),0,1))</f>
        <v/>
      </c>
      <c r="NL496" s="34">
        <f>IF(LS496&lt;0.9,0,IF(AND(LS496&gt;1.1),0,1))</f>
        <v/>
      </c>
      <c r="NM496" s="32">
        <f>IF(NF496&gt;99,1,0)</f>
        <v/>
      </c>
      <c r="NN496" s="32">
        <f>IF(NJ496&gt;0.0799,1,0)</f>
        <v/>
      </c>
      <c r="NO496" s="32">
        <f>IF(NJ496&gt;NQ496,1,0)</f>
        <v/>
      </c>
      <c r="NP496" s="32">
        <f>NM496+NN496+NO496+NK496+NL496</f>
        <v/>
      </c>
      <c r="NQ496" s="79">
        <f>(((100*NG496)*(NI496-1)*0.98)-((1-NG496)*100))/100</f>
        <v/>
      </c>
      <c r="NR496" s="34">
        <f>IF(LR496&lt;0.9,0,IF(AND(LR496&gt;1.1),0,1))</f>
        <v/>
      </c>
      <c r="NS496" s="34">
        <f>IF(LS496&lt;0.9,0,IF(AND(LS496&gt;1.1),0,1))</f>
        <v/>
      </c>
      <c r="NT496" s="32">
        <f>IF(NF496&gt;99,1,0)</f>
        <v/>
      </c>
      <c r="NU496" s="32">
        <f>IF(NQ496&gt;0.0799,1,0)</f>
        <v/>
      </c>
      <c r="NV496" s="32">
        <f>IF(NQ496&gt;NJ496,1,0)</f>
        <v/>
      </c>
      <c r="NW496" s="32">
        <f>NT496+NU496+NV496+NR496+NS496</f>
        <v/>
      </c>
      <c r="NX496">
        <f>IF(NP496=5,"LayHome1-0",IF(AND(NW496=5),"BackHome1-0",""))</f>
        <v/>
      </c>
      <c r="NY496">
        <f>IF(NP496=5,KN496,IF(AND(NW496=5),KN496,""))</f>
        <v/>
      </c>
      <c r="NZ496">
        <f>IF(NP496=5,"Match Odds",IF(AND(NW496=5),"Match Odds",""))</f>
        <v/>
      </c>
      <c r="OA496">
        <f>IF(NP496=5,KP496,IF(AND(NW496=5),KP496,""))</f>
        <v/>
      </c>
      <c r="OB496">
        <f>IF(NP496=5,"MATCH_ODDS",IF(AND(NW496=5),"MATCH_ODDS",""))</f>
        <v/>
      </c>
      <c r="OC496">
        <f>IF(NP496=5,"LAY",IF(AND(NW496=5),"BACK",""))</f>
        <v/>
      </c>
    </row>
    <row r="497" ht="16.5" customHeight="1" thickBot="1" thickTop="1">
      <c r="A497" s="2" t="n"/>
      <c r="KN497" s="1">
        <f>IF(INDEX(#REF!,MATCH('HT 1-0'!D497,#REF!,0))=INDEX(#REF!,MATCH('HT 1-0'!D497,#REF!,0)),INDEX(#REF!,MATCH('HT 1-0'!D497,#REF!,0)),"ERROR")</f>
        <v/>
      </c>
      <c r="KO497" s="1">
        <f>IF(INDEX(#REF!,MATCH('HT 1-0'!E497,#REF!,0))=INDEX(#REF!,MATCH('HT 1-0'!E497,#REF!,0)),INDEX(#REF!,MATCH('HT 1-0'!E497,#REF!,0)),"ERROR")</f>
        <v/>
      </c>
      <c r="KP497" s="1">
        <f>KN497&amp;" v "&amp;KO497</f>
        <v/>
      </c>
      <c r="KQ497">
        <f>B497&amp;"_"&amp;C497</f>
        <v/>
      </c>
      <c r="KR497" s="1">
        <f>IF((HW497/KK497)&lt;0.335,"G",IF((HW497/KK497)&gt;0.67,"R","A"))</f>
        <v/>
      </c>
      <c r="KS497" s="1">
        <f>IF((HX497/KK497)&lt;0.335,"G",IF((HX497/KK497)&gt;0.67,"R","A"))</f>
        <v/>
      </c>
      <c r="KT497" s="1">
        <f>IF((IH497/KK497)&lt;0.335,"G",IF((IH497/KK497)&gt;0.67,"R","A"))</f>
        <v/>
      </c>
      <c r="KU497" s="1">
        <f>IF((II497/KK497)&lt;0.335,"G",IF((II497/KK497)&gt;0.67,"R","A"))</f>
        <v/>
      </c>
      <c r="KV497" s="1">
        <f>IF((HZ497/KK497)&lt;0.335,"G",IF((HZ497/KK497)&gt;0.67,"R","A"))</f>
        <v/>
      </c>
      <c r="KW497" s="1">
        <f>IF((HY497/KK497)&lt;0.335,"G",IF((HY497/KK497)&gt;0.67,"R","A"))</f>
        <v/>
      </c>
      <c r="KX497" s="1">
        <f>IF((IK497/KK497)&lt;0.335,"G",IF((IK497/KK497)&gt;0.67,"R","A"))</f>
        <v/>
      </c>
      <c r="KY497" s="1">
        <f>IF((IJ497/KK497)&lt;0.335,"G",IF((IJ497/KK497)&gt;0.67,"R","A"))</f>
        <v/>
      </c>
      <c r="KZ497" s="1">
        <f>IF((HQ497/KK497)&lt;0.335,"G",IF((HQ497/KK497)&gt;0.67,"R","A"))</f>
        <v/>
      </c>
      <c r="LA497" s="1">
        <f>IF((IB497/KK497)&lt;0.335,"G",IF((IB497/KK497)&gt;0.67,"R","A"))</f>
        <v/>
      </c>
      <c r="LB497">
        <f>IF(LQ497="1-0",INDEX(Scrape!#REF!,MATCH('HT 1-0'!KP497,Scrape!$B:$B,0)),"")</f>
        <v/>
      </c>
      <c r="LC497">
        <f>IF(LQ497="1-0",INDEX(Scrape!$A:$A,MATCH('HT 1-0'!KP497,Scrape!$B:$B,0)),"")</f>
        <v/>
      </c>
      <c r="LD497">
        <f>IF(LQ497="1-0",INDEX(Scrape!$B:$B,MATCH('HT 1-0'!KP497,Scrape!$B:$B,0)),"")</f>
        <v/>
      </c>
      <c r="LE497">
        <f>IF(LQ497="1-0",INDEX(Scrape!$C:$C,MATCH('HT 1-0'!KP497,Scrape!$B:$B,0)),"")</f>
        <v/>
      </c>
      <c r="LF497">
        <f>IF(LQ497="1-0",INDEX(Scrape!$D:$D,MATCH('HT 1-0'!KP497,Scrape!$B:$B,0)),"")</f>
        <v/>
      </c>
      <c r="LG497">
        <f>IF(LQ497="1-0",INDEX(Scrape!$E:$E,MATCH('HT 1-0'!KP497,Scrape!$B:$B,0)),"")</f>
        <v/>
      </c>
      <c r="LH497">
        <f>IF(LQ497="1-0",INDEX(Scrape!$F:$F,MATCH('HT 1-0'!KP497,Scrape!$B:$B,0)),"")</f>
        <v/>
      </c>
      <c r="LI497">
        <f>IF(LQ497="1-0",INDEX(Scrape!$G:$G,MATCH('HT 1-0'!KP497,Scrape!$B:$B,0)),"")</f>
        <v/>
      </c>
      <c r="LJ497">
        <f>IF(LQ497="1-0",INDEX(Scrape!$H:$H,MATCH('HT 1-0'!KP497,Scrape!$B:$B,0)),"")</f>
        <v/>
      </c>
      <c r="LK497">
        <f>IF(LQ497="1-0",INDEX(Scrape!$I:$I,MATCH('HT 1-0'!KP497,Scrape!$B:$B,0)),"")</f>
        <v/>
      </c>
      <c r="LL497">
        <f>IF(LQ497="1-0",INDEX(Scrape!$J:$J,MATCH('HT 1-0'!KP497,Scrape!$B:$B,0)),"")</f>
        <v/>
      </c>
      <c r="LM497">
        <f>IF(LQ497="1-0",INDEX(Scrape!$K:$K,MATCH('HT 1-0'!KP497,Scrape!$B:$B,0)),"")</f>
        <v/>
      </c>
      <c r="LN497">
        <f>IF(LQ497="1-0",INDEX(Scrape!$L:$L,MATCH('HT 1-0'!KP497,Scrape!$B:$B,0)),"")</f>
        <v/>
      </c>
      <c r="LO497">
        <f>IF(LQ497="1-0",INDEX(Scrape!$M:$M,MATCH('HT 1-0'!KP497,Scrape!$B:$B,0)),"")</f>
        <v/>
      </c>
      <c r="LP497">
        <f>IF(LQ497="1-0",INDEX(Scrape!$N:$N,MATCH('HT 1-0'!KP497,Scrape!$B:$B,0)),"")</f>
        <v/>
      </c>
      <c r="LQ497">
        <f>INDEX(Scrape!$O:$O,MATCH('HT 1-0'!KP497,Scrape!$B:$B,0))</f>
        <v/>
      </c>
      <c r="LR497">
        <f>(1/LJ497)+(1/LI497)+(1/LH497)</f>
        <v/>
      </c>
      <c r="LS497">
        <f>(1/LG497)+(1/LF497)+(1/LE497)</f>
        <v/>
      </c>
      <c r="LT497" s="8">
        <f>IF(INDEX(#REF!,MATCH(KQ497,#REF!,0))=INDEX(#REF!,MATCH(KQ497,#REF!,0)),INDEX(#REF!,MATCH(KQ497,#REF!,0)),"ERROR")</f>
        <v/>
      </c>
      <c r="LU497" s="4">
        <f>IF(KR497="G",2,IF(KR497="R",0.5,IF(KR497="A",1)))</f>
        <v/>
      </c>
      <c r="LV497" s="4">
        <f>IF(KS497="G",0.5,IF(KS497="R",2,IF(KS497="A",1)))</f>
        <v/>
      </c>
      <c r="LW497" s="4">
        <f>IF(KT497="G",2,IF(KT497="R",0.5,IF(KT497="A",1)))</f>
        <v/>
      </c>
      <c r="LX497" s="4">
        <f>IF(KU497="G",0.5,IF(KU497="R",2,IF(KU497="A",1)))</f>
        <v/>
      </c>
      <c r="LY497" s="7">
        <f>(LK497*(LU497+LX497)+(LL497*(LU497+LX497)))</f>
        <v/>
      </c>
      <c r="LZ497" s="7">
        <f>(LN497*(LV497+LW497)+(LO497*(LV497+LW497)))</f>
        <v/>
      </c>
      <c r="MA497" s="11">
        <f>LY497-LZ497</f>
        <v/>
      </c>
      <c r="MB497" s="5">
        <f>MA497+2</f>
        <v/>
      </c>
      <c r="MC497" s="6">
        <f>MA497-2</f>
        <v/>
      </c>
      <c r="MD497" s="4">
        <f>LE497</f>
        <v/>
      </c>
      <c r="ME497" s="9">
        <f>IF(MD497=0,1000,MD497+0.75)</f>
        <v/>
      </c>
      <c r="MF497" s="10">
        <f>IF(MD497=0,0,MD497-0.75)</f>
        <v/>
      </c>
      <c r="MG497" s="4">
        <f>((LM497*(LU497+LX497))-((LP497*(LV497+LW497))))</f>
        <v/>
      </c>
      <c r="MH497" s="9">
        <f>MG497*1.2</f>
        <v/>
      </c>
      <c r="MI497" s="10">
        <f>MG497*0.8</f>
        <v/>
      </c>
      <c r="MJ497">
        <f>IFERROR(NX497,"")</f>
        <v/>
      </c>
      <c r="MK497">
        <f>IFERROR(NY497,"")</f>
        <v/>
      </c>
      <c r="ML497">
        <f>IFERROR(NZ497,"")</f>
        <v/>
      </c>
      <c r="MM497">
        <f>IFERROR(OA497,"")</f>
        <v/>
      </c>
      <c r="MN497">
        <f>IFERROR(OB497,"")</f>
        <v/>
      </c>
      <c r="MO497">
        <f>IFERROR(OC497,"")</f>
        <v/>
      </c>
      <c r="MP497" s="1">
        <f>COUNTIFS(#REF!,LT497,#REF!,1,#REF!,"&gt;="&amp;MC497,#REF!,"&lt;="&amp;MB497,#REF!,"&lt;="&amp;ME497,#REF!,"&gt;="&amp;MF497,#REF!,"="&amp;KV497,#REF!,"="&amp;KX497)</f>
        <v/>
      </c>
      <c r="MQ497" s="1">
        <f>COUNTIFS(#REF!,LT497,#REF!,0,#REF!,"&gt;="&amp;MC497,#REF!,"&lt;="&amp;MB497,#REF!,"&lt;="&amp;ME497,#REF!,"&gt;="&amp;MF497,#REF!,"="&amp;KV497,#REF!,"="&amp;KX497)</f>
        <v/>
      </c>
      <c r="MR497" s="1">
        <f>COUNTIFS(#REF!,LT497,#REF!,1,#REF!,"&gt;="&amp;MC497,#REF!,"&lt;="&amp;MB497,#REF!,"&lt;="&amp;ME497,#REF!,"&gt;="&amp;MF497,#REF!,"="&amp;KW497,#REF!,"="&amp;KY497)</f>
        <v/>
      </c>
      <c r="MS497" s="1">
        <f>COUNTIFS(#REF!,LT497,#REF!,0,#REF!,"&gt;="&amp;MC497,#REF!,"&lt;="&amp;MB497,#REF!,"&lt;="&amp;ME497,#REF!,"&gt;="&amp;MF497,#REF!,"="&amp;KW497,#REF!,"="&amp;KY497)</f>
        <v/>
      </c>
      <c r="MT497" s="1">
        <f>COUNTIFS(#REF!,LT497,#REF!,1,#REF!,"&gt;="&amp;MI497,#REF!,"&lt;="&amp;MH497,#REF!,"&lt;="&amp;ME497,#REF!,"&gt;="&amp;MF497)</f>
        <v/>
      </c>
      <c r="MU497" s="1">
        <f>COUNTIFS(#REF!,LT497,#REF!,0,#REF!,"&gt;="&amp;MI497,#REF!,"&lt;="&amp;MH497,#REF!,"&lt;="&amp;ME497,#REF!,"&gt;="&amp;MF497)</f>
        <v/>
      </c>
      <c r="MV497" s="1">
        <f>COUNTIFS(#REF!,LT497,#REF!,1,#REF!,"&gt;="&amp;MI497,#REF!,"&lt;="&amp;MH497,#REF!,"="&amp;KZ497,#REF!,"="&amp;LA497,#REF!,"&lt;="&amp;ME497,#REF!,"&gt;="&amp;MF497)</f>
        <v/>
      </c>
      <c r="MW497" s="1">
        <f>COUNTIFS(#REF!,LT497,#REF!,0,#REF!,"&gt;="&amp;MI497,#REF!,"&lt;="&amp;MH497,#REF!,"="&amp;KZ497,#REF!,"="&amp;LA497,#REF!,"&lt;="&amp;ME497,#REF!,"&gt;="&amp;MF497)</f>
        <v/>
      </c>
      <c r="MX497" s="1">
        <f>COUNTIFS(#REF!,LT497,#REF!,1,#REF!,"&gt;="&amp;MC497,#REF!,"&lt;="&amp;MB497,#REF!,"&lt;="&amp;ME497,#REF!,"&gt;="&amp;MF497)</f>
        <v/>
      </c>
      <c r="MY497" s="1">
        <f>COUNTIFS(#REF!,LT497,#REF!,0,#REF!,"&gt;="&amp;MC497,#REF!,"&lt;="&amp;MB497,#REF!,"&lt;="&amp;ME497,#REF!,"&gt;="&amp;MF497)</f>
        <v/>
      </c>
      <c r="MZ497" s="1">
        <f>COUNTIFS(#REF!,LT497,#REF!,1,#REF!,"&lt;="&amp;ME497,#REF!,"&gt;="&amp;MF497,#REF!,"="&amp;KV497,#REF!,"="&amp;KX497)</f>
        <v/>
      </c>
      <c r="NA497" s="1">
        <f>COUNTIFS(#REF!,LT497,#REF!,0,#REF!,"&lt;="&amp;ME497,#REF!,"&gt;="&amp;MF497,#REF!,"="&amp;KV497,#REF!,"="&amp;KX497)</f>
        <v/>
      </c>
      <c r="NB497" s="1">
        <f>COUNTIFS(#REF!,LT497,#REF!,1,#REF!,"&lt;="&amp;ME497,#REF!,"&gt;="&amp;MF497,#REF!,"="&amp;KW497,#REF!,"="&amp;KY497)</f>
        <v/>
      </c>
      <c r="NC497" s="1">
        <f>COUNTIFS(#REF!,LT497,#REF!,0,#REF!,"&lt;="&amp;ME497,#REF!,"&gt;="&amp;MF497,#REF!,"="&amp;KW497,#REF!,"="&amp;KY497)</f>
        <v/>
      </c>
      <c r="ND497" s="1">
        <f>MP497+MR497+MT497+MV497+MX497+MZ497+NB497</f>
        <v/>
      </c>
      <c r="NE497" s="1">
        <f>MQ497+MS497+MU497+MW497+MY497+NA497+NC497</f>
        <v/>
      </c>
      <c r="NF497" s="1">
        <f>ND497+NE497</f>
        <v/>
      </c>
      <c r="NG497" s="33">
        <f>ND497/(ND497+NE497)</f>
        <v/>
      </c>
      <c r="NH497" s="3">
        <f>1/NG497</f>
        <v/>
      </c>
      <c r="NI497" s="1">
        <f>LH497</f>
        <v/>
      </c>
      <c r="NJ497" s="79">
        <f>((1-NG497)*(1/(NI497-1))*0.98-(NG497*1))</f>
        <v/>
      </c>
      <c r="NK497" s="34">
        <f>IF(LR497&lt;0.9,0,IF(AND(LR497&gt;1.1),0,1))</f>
        <v/>
      </c>
      <c r="NL497" s="34">
        <f>IF(LS497&lt;0.9,0,IF(AND(LS497&gt;1.1),0,1))</f>
        <v/>
      </c>
      <c r="NM497" s="32">
        <f>IF(NF497&gt;99,1,0)</f>
        <v/>
      </c>
      <c r="NN497" s="32">
        <f>IF(NJ497&gt;0.0799,1,0)</f>
        <v/>
      </c>
      <c r="NO497" s="32">
        <f>IF(NJ497&gt;NQ497,1,0)</f>
        <v/>
      </c>
      <c r="NP497" s="32">
        <f>NM497+NN497+NO497+NK497+NL497</f>
        <v/>
      </c>
      <c r="NQ497" s="79">
        <f>(((100*NG497)*(NI497-1)*0.98)-((1-NG497)*100))/100</f>
        <v/>
      </c>
      <c r="NR497" s="34">
        <f>IF(LR497&lt;0.9,0,IF(AND(LR497&gt;1.1),0,1))</f>
        <v/>
      </c>
      <c r="NS497" s="34">
        <f>IF(LS497&lt;0.9,0,IF(AND(LS497&gt;1.1),0,1))</f>
        <v/>
      </c>
      <c r="NT497" s="32">
        <f>IF(NF497&gt;99,1,0)</f>
        <v/>
      </c>
      <c r="NU497" s="32">
        <f>IF(NQ497&gt;0.0799,1,0)</f>
        <v/>
      </c>
      <c r="NV497" s="32">
        <f>IF(NQ497&gt;NJ497,1,0)</f>
        <v/>
      </c>
      <c r="NW497" s="32">
        <f>NT497+NU497+NV497+NR497+NS497</f>
        <v/>
      </c>
      <c r="NX497">
        <f>IF(NP497=5,"LayHome1-0",IF(AND(NW497=5),"BackHome1-0",""))</f>
        <v/>
      </c>
      <c r="NY497">
        <f>IF(NP497=5,KN497,IF(AND(NW497=5),KN497,""))</f>
        <v/>
      </c>
      <c r="NZ497">
        <f>IF(NP497=5,"Match Odds",IF(AND(NW497=5),"Match Odds",""))</f>
        <v/>
      </c>
      <c r="OA497">
        <f>IF(NP497=5,KP497,IF(AND(NW497=5),KP497,""))</f>
        <v/>
      </c>
      <c r="OB497">
        <f>IF(NP497=5,"MATCH_ODDS",IF(AND(NW497=5),"MATCH_ODDS",""))</f>
        <v/>
      </c>
      <c r="OC497">
        <f>IF(NP497=5,"LAY",IF(AND(NW497=5),"BACK",""))</f>
        <v/>
      </c>
    </row>
    <row r="498" ht="16.5" customHeight="1" thickBot="1" thickTop="1">
      <c r="A498" s="2" t="n"/>
      <c r="KN498" s="1">
        <f>IF(INDEX(#REF!,MATCH('HT 1-0'!D498,#REF!,0))=INDEX(#REF!,MATCH('HT 1-0'!D498,#REF!,0)),INDEX(#REF!,MATCH('HT 1-0'!D498,#REF!,0)),"ERROR")</f>
        <v/>
      </c>
      <c r="KO498" s="1">
        <f>IF(INDEX(#REF!,MATCH('HT 1-0'!E498,#REF!,0))=INDEX(#REF!,MATCH('HT 1-0'!E498,#REF!,0)),INDEX(#REF!,MATCH('HT 1-0'!E498,#REF!,0)),"ERROR")</f>
        <v/>
      </c>
      <c r="KP498" s="1">
        <f>KN498&amp;" v "&amp;KO498</f>
        <v/>
      </c>
      <c r="KQ498">
        <f>B498&amp;"_"&amp;C498</f>
        <v/>
      </c>
      <c r="KR498" s="1">
        <f>IF((HW498/KK498)&lt;0.335,"G",IF((HW498/KK498)&gt;0.67,"R","A"))</f>
        <v/>
      </c>
      <c r="KS498" s="1">
        <f>IF((HX498/KK498)&lt;0.335,"G",IF((HX498/KK498)&gt;0.67,"R","A"))</f>
        <v/>
      </c>
      <c r="KT498" s="1">
        <f>IF((IH498/KK498)&lt;0.335,"G",IF((IH498/KK498)&gt;0.67,"R","A"))</f>
        <v/>
      </c>
      <c r="KU498" s="1">
        <f>IF((II498/KK498)&lt;0.335,"G",IF((II498/KK498)&gt;0.67,"R","A"))</f>
        <v/>
      </c>
      <c r="KV498" s="1">
        <f>IF((HZ498/KK498)&lt;0.335,"G",IF((HZ498/KK498)&gt;0.67,"R","A"))</f>
        <v/>
      </c>
      <c r="KW498" s="1">
        <f>IF((HY498/KK498)&lt;0.335,"G",IF((HY498/KK498)&gt;0.67,"R","A"))</f>
        <v/>
      </c>
      <c r="KX498" s="1">
        <f>IF((IK498/KK498)&lt;0.335,"G",IF((IK498/KK498)&gt;0.67,"R","A"))</f>
        <v/>
      </c>
      <c r="KY498" s="1">
        <f>IF((IJ498/KK498)&lt;0.335,"G",IF((IJ498/KK498)&gt;0.67,"R","A"))</f>
        <v/>
      </c>
      <c r="KZ498" s="1">
        <f>IF((HQ498/KK498)&lt;0.335,"G",IF((HQ498/KK498)&gt;0.67,"R","A"))</f>
        <v/>
      </c>
      <c r="LA498" s="1">
        <f>IF((IB498/KK498)&lt;0.335,"G",IF((IB498/KK498)&gt;0.67,"R","A"))</f>
        <v/>
      </c>
      <c r="LB498">
        <f>IF(LQ498="1-0",INDEX(Scrape!#REF!,MATCH('HT 1-0'!KP498,Scrape!$B:$B,0)),"")</f>
        <v/>
      </c>
      <c r="LC498">
        <f>IF(LQ498="1-0",INDEX(Scrape!$A:$A,MATCH('HT 1-0'!KP498,Scrape!$B:$B,0)),"")</f>
        <v/>
      </c>
      <c r="LD498">
        <f>IF(LQ498="1-0",INDEX(Scrape!$B:$B,MATCH('HT 1-0'!KP498,Scrape!$B:$B,0)),"")</f>
        <v/>
      </c>
      <c r="LE498">
        <f>IF(LQ498="1-0",INDEX(Scrape!$C:$C,MATCH('HT 1-0'!KP498,Scrape!$B:$B,0)),"")</f>
        <v/>
      </c>
      <c r="LF498">
        <f>IF(LQ498="1-0",INDEX(Scrape!$D:$D,MATCH('HT 1-0'!KP498,Scrape!$B:$B,0)),"")</f>
        <v/>
      </c>
      <c r="LG498">
        <f>IF(LQ498="1-0",INDEX(Scrape!$E:$E,MATCH('HT 1-0'!KP498,Scrape!$B:$B,0)),"")</f>
        <v/>
      </c>
      <c r="LH498">
        <f>IF(LQ498="1-0",INDEX(Scrape!$F:$F,MATCH('HT 1-0'!KP498,Scrape!$B:$B,0)),"")</f>
        <v/>
      </c>
      <c r="LI498">
        <f>IF(LQ498="1-0",INDEX(Scrape!$G:$G,MATCH('HT 1-0'!KP498,Scrape!$B:$B,0)),"")</f>
        <v/>
      </c>
      <c r="LJ498">
        <f>IF(LQ498="1-0",INDEX(Scrape!$H:$H,MATCH('HT 1-0'!KP498,Scrape!$B:$B,0)),"")</f>
        <v/>
      </c>
      <c r="LK498">
        <f>IF(LQ498="1-0",INDEX(Scrape!$I:$I,MATCH('HT 1-0'!KP498,Scrape!$B:$B,0)),"")</f>
        <v/>
      </c>
      <c r="LL498">
        <f>IF(LQ498="1-0",INDEX(Scrape!$J:$J,MATCH('HT 1-0'!KP498,Scrape!$B:$B,0)),"")</f>
        <v/>
      </c>
      <c r="LM498">
        <f>IF(LQ498="1-0",INDEX(Scrape!$K:$K,MATCH('HT 1-0'!KP498,Scrape!$B:$B,0)),"")</f>
        <v/>
      </c>
      <c r="LN498">
        <f>IF(LQ498="1-0",INDEX(Scrape!$L:$L,MATCH('HT 1-0'!KP498,Scrape!$B:$B,0)),"")</f>
        <v/>
      </c>
      <c r="LO498">
        <f>IF(LQ498="1-0",INDEX(Scrape!$M:$M,MATCH('HT 1-0'!KP498,Scrape!$B:$B,0)),"")</f>
        <v/>
      </c>
      <c r="LP498">
        <f>IF(LQ498="1-0",INDEX(Scrape!$N:$N,MATCH('HT 1-0'!KP498,Scrape!$B:$B,0)),"")</f>
        <v/>
      </c>
      <c r="LQ498">
        <f>INDEX(Scrape!$O:$O,MATCH('HT 1-0'!KP498,Scrape!$B:$B,0))</f>
        <v/>
      </c>
      <c r="LR498">
        <f>(1/LJ498)+(1/LI498)+(1/LH498)</f>
        <v/>
      </c>
      <c r="LS498">
        <f>(1/LG498)+(1/LF498)+(1/LE498)</f>
        <v/>
      </c>
      <c r="LT498" s="8">
        <f>IF(INDEX(#REF!,MATCH(KQ498,#REF!,0))=INDEX(#REF!,MATCH(KQ498,#REF!,0)),INDEX(#REF!,MATCH(KQ498,#REF!,0)),"ERROR")</f>
        <v/>
      </c>
      <c r="LU498" s="4">
        <f>IF(KR498="G",2,IF(KR498="R",0.5,IF(KR498="A",1)))</f>
        <v/>
      </c>
      <c r="LV498" s="4">
        <f>IF(KS498="G",0.5,IF(KS498="R",2,IF(KS498="A",1)))</f>
        <v/>
      </c>
      <c r="LW498" s="4">
        <f>IF(KT498="G",2,IF(KT498="R",0.5,IF(KT498="A",1)))</f>
        <v/>
      </c>
      <c r="LX498" s="4">
        <f>IF(KU498="G",0.5,IF(KU498="R",2,IF(KU498="A",1)))</f>
        <v/>
      </c>
      <c r="LY498" s="7">
        <f>(LK498*(LU498+LX498)+(LL498*(LU498+LX498)))</f>
        <v/>
      </c>
      <c r="LZ498" s="7">
        <f>(LN498*(LV498+LW498)+(LO498*(LV498+LW498)))</f>
        <v/>
      </c>
      <c r="MA498" s="11">
        <f>LY498-LZ498</f>
        <v/>
      </c>
      <c r="MB498" s="5">
        <f>MA498+2</f>
        <v/>
      </c>
      <c r="MC498" s="6">
        <f>MA498-2</f>
        <v/>
      </c>
      <c r="MD498" s="4">
        <f>LE498</f>
        <v/>
      </c>
      <c r="ME498" s="9">
        <f>IF(MD498=0,1000,MD498+0.75)</f>
        <v/>
      </c>
      <c r="MF498" s="10">
        <f>IF(MD498=0,0,MD498-0.75)</f>
        <v/>
      </c>
      <c r="MG498" s="4">
        <f>((LM498*(LU498+LX498))-((LP498*(LV498+LW498))))</f>
        <v/>
      </c>
      <c r="MH498" s="9">
        <f>MG498*1.2</f>
        <v/>
      </c>
      <c r="MI498" s="10">
        <f>MG498*0.8</f>
        <v/>
      </c>
      <c r="MJ498">
        <f>IFERROR(NX498,"")</f>
        <v/>
      </c>
      <c r="MK498">
        <f>IFERROR(NY498,"")</f>
        <v/>
      </c>
      <c r="ML498">
        <f>IFERROR(NZ498,"")</f>
        <v/>
      </c>
      <c r="MM498">
        <f>IFERROR(OA498,"")</f>
        <v/>
      </c>
      <c r="MN498">
        <f>IFERROR(OB498,"")</f>
        <v/>
      </c>
      <c r="MO498">
        <f>IFERROR(OC498,"")</f>
        <v/>
      </c>
      <c r="MP498" s="1">
        <f>COUNTIFS(#REF!,LT498,#REF!,1,#REF!,"&gt;="&amp;MC498,#REF!,"&lt;="&amp;MB498,#REF!,"&lt;="&amp;ME498,#REF!,"&gt;="&amp;MF498,#REF!,"="&amp;KV498,#REF!,"="&amp;KX498)</f>
        <v/>
      </c>
      <c r="MQ498" s="1">
        <f>COUNTIFS(#REF!,LT498,#REF!,0,#REF!,"&gt;="&amp;MC498,#REF!,"&lt;="&amp;MB498,#REF!,"&lt;="&amp;ME498,#REF!,"&gt;="&amp;MF498,#REF!,"="&amp;KV498,#REF!,"="&amp;KX498)</f>
        <v/>
      </c>
      <c r="MR498" s="1">
        <f>COUNTIFS(#REF!,LT498,#REF!,1,#REF!,"&gt;="&amp;MC498,#REF!,"&lt;="&amp;MB498,#REF!,"&lt;="&amp;ME498,#REF!,"&gt;="&amp;MF498,#REF!,"="&amp;KW498,#REF!,"="&amp;KY498)</f>
        <v/>
      </c>
      <c r="MS498" s="1">
        <f>COUNTIFS(#REF!,LT498,#REF!,0,#REF!,"&gt;="&amp;MC498,#REF!,"&lt;="&amp;MB498,#REF!,"&lt;="&amp;ME498,#REF!,"&gt;="&amp;MF498,#REF!,"="&amp;KW498,#REF!,"="&amp;KY498)</f>
        <v/>
      </c>
      <c r="MT498" s="1">
        <f>COUNTIFS(#REF!,LT498,#REF!,1,#REF!,"&gt;="&amp;MI498,#REF!,"&lt;="&amp;MH498,#REF!,"&lt;="&amp;ME498,#REF!,"&gt;="&amp;MF498)</f>
        <v/>
      </c>
      <c r="MU498" s="1">
        <f>COUNTIFS(#REF!,LT498,#REF!,0,#REF!,"&gt;="&amp;MI498,#REF!,"&lt;="&amp;MH498,#REF!,"&lt;="&amp;ME498,#REF!,"&gt;="&amp;MF498)</f>
        <v/>
      </c>
      <c r="MV498" s="1">
        <f>COUNTIFS(#REF!,LT498,#REF!,1,#REF!,"&gt;="&amp;MI498,#REF!,"&lt;="&amp;MH498,#REF!,"="&amp;KZ498,#REF!,"="&amp;LA498,#REF!,"&lt;="&amp;ME498,#REF!,"&gt;="&amp;MF498)</f>
        <v/>
      </c>
      <c r="MW498" s="1">
        <f>COUNTIFS(#REF!,LT498,#REF!,0,#REF!,"&gt;="&amp;MI498,#REF!,"&lt;="&amp;MH498,#REF!,"="&amp;KZ498,#REF!,"="&amp;LA498,#REF!,"&lt;="&amp;ME498,#REF!,"&gt;="&amp;MF498)</f>
        <v/>
      </c>
      <c r="MX498" s="1">
        <f>COUNTIFS(#REF!,LT498,#REF!,1,#REF!,"&gt;="&amp;MC498,#REF!,"&lt;="&amp;MB498,#REF!,"&lt;="&amp;ME498,#REF!,"&gt;="&amp;MF498)</f>
        <v/>
      </c>
      <c r="MY498" s="1">
        <f>COUNTIFS(#REF!,LT498,#REF!,0,#REF!,"&gt;="&amp;MC498,#REF!,"&lt;="&amp;MB498,#REF!,"&lt;="&amp;ME498,#REF!,"&gt;="&amp;MF498)</f>
        <v/>
      </c>
      <c r="MZ498" s="1">
        <f>COUNTIFS(#REF!,LT498,#REF!,1,#REF!,"&lt;="&amp;ME498,#REF!,"&gt;="&amp;MF498,#REF!,"="&amp;KV498,#REF!,"="&amp;KX498)</f>
        <v/>
      </c>
      <c r="NA498" s="1">
        <f>COUNTIFS(#REF!,LT498,#REF!,0,#REF!,"&lt;="&amp;ME498,#REF!,"&gt;="&amp;MF498,#REF!,"="&amp;KV498,#REF!,"="&amp;KX498)</f>
        <v/>
      </c>
      <c r="NB498" s="1">
        <f>COUNTIFS(#REF!,LT498,#REF!,1,#REF!,"&lt;="&amp;ME498,#REF!,"&gt;="&amp;MF498,#REF!,"="&amp;KW498,#REF!,"="&amp;KY498)</f>
        <v/>
      </c>
      <c r="NC498" s="1">
        <f>COUNTIFS(#REF!,LT498,#REF!,0,#REF!,"&lt;="&amp;ME498,#REF!,"&gt;="&amp;MF498,#REF!,"="&amp;KW498,#REF!,"="&amp;KY498)</f>
        <v/>
      </c>
      <c r="ND498" s="1">
        <f>MP498+MR498+MT498+MV498+MX498+MZ498+NB498</f>
        <v/>
      </c>
      <c r="NE498" s="1">
        <f>MQ498+MS498+MU498+MW498+MY498+NA498+NC498</f>
        <v/>
      </c>
      <c r="NF498" s="1">
        <f>ND498+NE498</f>
        <v/>
      </c>
      <c r="NG498" s="33">
        <f>ND498/(ND498+NE498)</f>
        <v/>
      </c>
      <c r="NH498" s="3">
        <f>1/NG498</f>
        <v/>
      </c>
      <c r="NI498" s="1">
        <f>LH498</f>
        <v/>
      </c>
      <c r="NJ498" s="79">
        <f>((1-NG498)*(1/(NI498-1))*0.98-(NG498*1))</f>
        <v/>
      </c>
      <c r="NK498" s="34">
        <f>IF(LR498&lt;0.9,0,IF(AND(LR498&gt;1.1),0,1))</f>
        <v/>
      </c>
      <c r="NL498" s="34">
        <f>IF(LS498&lt;0.9,0,IF(AND(LS498&gt;1.1),0,1))</f>
        <v/>
      </c>
      <c r="NM498" s="32">
        <f>IF(NF498&gt;99,1,0)</f>
        <v/>
      </c>
      <c r="NN498" s="32">
        <f>IF(NJ498&gt;0.0799,1,0)</f>
        <v/>
      </c>
      <c r="NO498" s="32">
        <f>IF(NJ498&gt;NQ498,1,0)</f>
        <v/>
      </c>
      <c r="NP498" s="32">
        <f>NM498+NN498+NO498+NK498+NL498</f>
        <v/>
      </c>
      <c r="NQ498" s="79">
        <f>(((100*NG498)*(NI498-1)*0.98)-((1-NG498)*100))/100</f>
        <v/>
      </c>
      <c r="NR498" s="34">
        <f>IF(LR498&lt;0.9,0,IF(AND(LR498&gt;1.1),0,1))</f>
        <v/>
      </c>
      <c r="NS498" s="34">
        <f>IF(LS498&lt;0.9,0,IF(AND(LS498&gt;1.1),0,1))</f>
        <v/>
      </c>
      <c r="NT498" s="32">
        <f>IF(NF498&gt;99,1,0)</f>
        <v/>
      </c>
      <c r="NU498" s="32">
        <f>IF(NQ498&gt;0.0799,1,0)</f>
        <v/>
      </c>
      <c r="NV498" s="32">
        <f>IF(NQ498&gt;NJ498,1,0)</f>
        <v/>
      </c>
      <c r="NW498" s="32">
        <f>NT498+NU498+NV498+NR498+NS498</f>
        <v/>
      </c>
      <c r="NX498">
        <f>IF(NP498=5,"LayHome1-0",IF(AND(NW498=5),"BackHome1-0",""))</f>
        <v/>
      </c>
      <c r="NY498">
        <f>IF(NP498=5,KN498,IF(AND(NW498=5),KN498,""))</f>
        <v/>
      </c>
      <c r="NZ498">
        <f>IF(NP498=5,"Match Odds",IF(AND(NW498=5),"Match Odds",""))</f>
        <v/>
      </c>
      <c r="OA498">
        <f>IF(NP498=5,KP498,IF(AND(NW498=5),KP498,""))</f>
        <v/>
      </c>
      <c r="OB498">
        <f>IF(NP498=5,"MATCH_ODDS",IF(AND(NW498=5),"MATCH_ODDS",""))</f>
        <v/>
      </c>
      <c r="OC498">
        <f>IF(NP498=5,"LAY",IF(AND(NW498=5),"BACK",""))</f>
        <v/>
      </c>
    </row>
    <row r="499" ht="16.5" customHeight="1" thickBot="1" thickTop="1">
      <c r="A499" s="2" t="n"/>
      <c r="KN499" s="1">
        <f>IF(INDEX(#REF!,MATCH('HT 1-0'!D499,#REF!,0))=INDEX(#REF!,MATCH('HT 1-0'!D499,#REF!,0)),INDEX(#REF!,MATCH('HT 1-0'!D499,#REF!,0)),"ERROR")</f>
        <v/>
      </c>
      <c r="KO499" s="1">
        <f>IF(INDEX(#REF!,MATCH('HT 1-0'!E499,#REF!,0))=INDEX(#REF!,MATCH('HT 1-0'!E499,#REF!,0)),INDEX(#REF!,MATCH('HT 1-0'!E499,#REF!,0)),"ERROR")</f>
        <v/>
      </c>
      <c r="KP499" s="1">
        <f>KN499&amp;" v "&amp;KO499</f>
        <v/>
      </c>
      <c r="KQ499">
        <f>B499&amp;"_"&amp;C499</f>
        <v/>
      </c>
      <c r="KR499" s="1">
        <f>IF((HW499/KK499)&lt;0.335,"G",IF((HW499/KK499)&gt;0.67,"R","A"))</f>
        <v/>
      </c>
      <c r="KS499" s="1">
        <f>IF((HX499/KK499)&lt;0.335,"G",IF((HX499/KK499)&gt;0.67,"R","A"))</f>
        <v/>
      </c>
      <c r="KT499" s="1">
        <f>IF((IH499/KK499)&lt;0.335,"G",IF((IH499/KK499)&gt;0.67,"R","A"))</f>
        <v/>
      </c>
      <c r="KU499" s="1">
        <f>IF((II499/KK499)&lt;0.335,"G",IF((II499/KK499)&gt;0.67,"R","A"))</f>
        <v/>
      </c>
      <c r="KV499" s="1">
        <f>IF((HZ499/KK499)&lt;0.335,"G",IF((HZ499/KK499)&gt;0.67,"R","A"))</f>
        <v/>
      </c>
      <c r="KW499" s="1">
        <f>IF((HY499/KK499)&lt;0.335,"G",IF((HY499/KK499)&gt;0.67,"R","A"))</f>
        <v/>
      </c>
      <c r="KX499" s="1">
        <f>IF((IK499/KK499)&lt;0.335,"G",IF((IK499/KK499)&gt;0.67,"R","A"))</f>
        <v/>
      </c>
      <c r="KY499" s="1">
        <f>IF((IJ499/KK499)&lt;0.335,"G",IF((IJ499/KK499)&gt;0.67,"R","A"))</f>
        <v/>
      </c>
      <c r="KZ499" s="1">
        <f>IF((HQ499/KK499)&lt;0.335,"G",IF((HQ499/KK499)&gt;0.67,"R","A"))</f>
        <v/>
      </c>
      <c r="LA499" s="1">
        <f>IF((IB499/KK499)&lt;0.335,"G",IF((IB499/KK499)&gt;0.67,"R","A"))</f>
        <v/>
      </c>
      <c r="LB499">
        <f>IF(LQ499="1-0",INDEX(Scrape!#REF!,MATCH('HT 1-0'!KP499,Scrape!$B:$B,0)),"")</f>
        <v/>
      </c>
      <c r="LC499">
        <f>IF(LQ499="1-0",INDEX(Scrape!$A:$A,MATCH('HT 1-0'!KP499,Scrape!$B:$B,0)),"")</f>
        <v/>
      </c>
      <c r="LD499">
        <f>IF(LQ499="1-0",INDEX(Scrape!$B:$B,MATCH('HT 1-0'!KP499,Scrape!$B:$B,0)),"")</f>
        <v/>
      </c>
      <c r="LE499">
        <f>IF(LQ499="1-0",INDEX(Scrape!$C:$C,MATCH('HT 1-0'!KP499,Scrape!$B:$B,0)),"")</f>
        <v/>
      </c>
      <c r="LF499">
        <f>IF(LQ499="1-0",INDEX(Scrape!$D:$D,MATCH('HT 1-0'!KP499,Scrape!$B:$B,0)),"")</f>
        <v/>
      </c>
      <c r="LG499">
        <f>IF(LQ499="1-0",INDEX(Scrape!$E:$E,MATCH('HT 1-0'!KP499,Scrape!$B:$B,0)),"")</f>
        <v/>
      </c>
      <c r="LH499">
        <f>IF(LQ499="1-0",INDEX(Scrape!$F:$F,MATCH('HT 1-0'!KP499,Scrape!$B:$B,0)),"")</f>
        <v/>
      </c>
      <c r="LI499">
        <f>IF(LQ499="1-0",INDEX(Scrape!$G:$G,MATCH('HT 1-0'!KP499,Scrape!$B:$B,0)),"")</f>
        <v/>
      </c>
      <c r="LJ499">
        <f>IF(LQ499="1-0",INDEX(Scrape!$H:$H,MATCH('HT 1-0'!KP499,Scrape!$B:$B,0)),"")</f>
        <v/>
      </c>
      <c r="LK499">
        <f>IF(LQ499="1-0",INDEX(Scrape!$I:$I,MATCH('HT 1-0'!KP499,Scrape!$B:$B,0)),"")</f>
        <v/>
      </c>
      <c r="LL499">
        <f>IF(LQ499="1-0",INDEX(Scrape!$J:$J,MATCH('HT 1-0'!KP499,Scrape!$B:$B,0)),"")</f>
        <v/>
      </c>
      <c r="LM499">
        <f>IF(LQ499="1-0",INDEX(Scrape!$K:$K,MATCH('HT 1-0'!KP499,Scrape!$B:$B,0)),"")</f>
        <v/>
      </c>
      <c r="LN499">
        <f>IF(LQ499="1-0",INDEX(Scrape!$L:$L,MATCH('HT 1-0'!KP499,Scrape!$B:$B,0)),"")</f>
        <v/>
      </c>
      <c r="LO499">
        <f>IF(LQ499="1-0",INDEX(Scrape!$M:$M,MATCH('HT 1-0'!KP499,Scrape!$B:$B,0)),"")</f>
        <v/>
      </c>
      <c r="LP499">
        <f>IF(LQ499="1-0",INDEX(Scrape!$N:$N,MATCH('HT 1-0'!KP499,Scrape!$B:$B,0)),"")</f>
        <v/>
      </c>
      <c r="LQ499">
        <f>INDEX(Scrape!$O:$O,MATCH('HT 1-0'!KP499,Scrape!$B:$B,0))</f>
        <v/>
      </c>
      <c r="LR499">
        <f>(1/LJ499)+(1/LI499)+(1/LH499)</f>
        <v/>
      </c>
      <c r="LS499">
        <f>(1/LG499)+(1/LF499)+(1/LE499)</f>
        <v/>
      </c>
      <c r="LT499" s="8">
        <f>IF(INDEX(#REF!,MATCH(KQ499,#REF!,0))=INDEX(#REF!,MATCH(KQ499,#REF!,0)),INDEX(#REF!,MATCH(KQ499,#REF!,0)),"ERROR")</f>
        <v/>
      </c>
      <c r="LU499" s="4">
        <f>IF(KR499="G",2,IF(KR499="R",0.5,IF(KR499="A",1)))</f>
        <v/>
      </c>
      <c r="LV499" s="4">
        <f>IF(KS499="G",0.5,IF(KS499="R",2,IF(KS499="A",1)))</f>
        <v/>
      </c>
      <c r="LW499" s="4">
        <f>IF(KT499="G",2,IF(KT499="R",0.5,IF(KT499="A",1)))</f>
        <v/>
      </c>
      <c r="LX499" s="4">
        <f>IF(KU499="G",0.5,IF(KU499="R",2,IF(KU499="A",1)))</f>
        <v/>
      </c>
      <c r="LY499" s="7">
        <f>(LK499*(LU499+LX499)+(LL499*(LU499+LX499)))</f>
        <v/>
      </c>
      <c r="LZ499" s="7">
        <f>(LN499*(LV499+LW499)+(LO499*(LV499+LW499)))</f>
        <v/>
      </c>
      <c r="MA499" s="11">
        <f>LY499-LZ499</f>
        <v/>
      </c>
      <c r="MB499" s="5">
        <f>MA499+2</f>
        <v/>
      </c>
      <c r="MC499" s="6">
        <f>MA499-2</f>
        <v/>
      </c>
      <c r="MD499" s="4">
        <f>LE499</f>
        <v/>
      </c>
      <c r="ME499" s="9">
        <f>IF(MD499=0,1000,MD499+0.75)</f>
        <v/>
      </c>
      <c r="MF499" s="10">
        <f>IF(MD499=0,0,MD499-0.75)</f>
        <v/>
      </c>
      <c r="MG499" s="4">
        <f>((LM499*(LU499+LX499))-((LP499*(LV499+LW499))))</f>
        <v/>
      </c>
      <c r="MH499" s="9">
        <f>MG499*1.2</f>
        <v/>
      </c>
      <c r="MI499" s="10">
        <f>MG499*0.8</f>
        <v/>
      </c>
      <c r="MJ499">
        <f>IFERROR(NX499,"")</f>
        <v/>
      </c>
      <c r="MK499">
        <f>IFERROR(NY499,"")</f>
        <v/>
      </c>
      <c r="ML499">
        <f>IFERROR(NZ499,"")</f>
        <v/>
      </c>
      <c r="MM499">
        <f>IFERROR(OA499,"")</f>
        <v/>
      </c>
      <c r="MN499">
        <f>IFERROR(OB499,"")</f>
        <v/>
      </c>
      <c r="MO499">
        <f>IFERROR(OC499,"")</f>
        <v/>
      </c>
      <c r="MP499" s="1">
        <f>COUNTIFS(#REF!,LT499,#REF!,1,#REF!,"&gt;="&amp;MC499,#REF!,"&lt;="&amp;MB499,#REF!,"&lt;="&amp;ME499,#REF!,"&gt;="&amp;MF499,#REF!,"="&amp;KV499,#REF!,"="&amp;KX499)</f>
        <v/>
      </c>
      <c r="MQ499" s="1">
        <f>COUNTIFS(#REF!,LT499,#REF!,0,#REF!,"&gt;="&amp;MC499,#REF!,"&lt;="&amp;MB499,#REF!,"&lt;="&amp;ME499,#REF!,"&gt;="&amp;MF499,#REF!,"="&amp;KV499,#REF!,"="&amp;KX499)</f>
        <v/>
      </c>
      <c r="MR499" s="1">
        <f>COUNTIFS(#REF!,LT499,#REF!,1,#REF!,"&gt;="&amp;MC499,#REF!,"&lt;="&amp;MB499,#REF!,"&lt;="&amp;ME499,#REF!,"&gt;="&amp;MF499,#REF!,"="&amp;KW499,#REF!,"="&amp;KY499)</f>
        <v/>
      </c>
      <c r="MS499" s="1">
        <f>COUNTIFS(#REF!,LT499,#REF!,0,#REF!,"&gt;="&amp;MC499,#REF!,"&lt;="&amp;MB499,#REF!,"&lt;="&amp;ME499,#REF!,"&gt;="&amp;MF499,#REF!,"="&amp;KW499,#REF!,"="&amp;KY499)</f>
        <v/>
      </c>
      <c r="MT499" s="1">
        <f>COUNTIFS(#REF!,LT499,#REF!,1,#REF!,"&gt;="&amp;MI499,#REF!,"&lt;="&amp;MH499,#REF!,"&lt;="&amp;ME499,#REF!,"&gt;="&amp;MF499)</f>
        <v/>
      </c>
      <c r="MU499" s="1">
        <f>COUNTIFS(#REF!,LT499,#REF!,0,#REF!,"&gt;="&amp;MI499,#REF!,"&lt;="&amp;MH499,#REF!,"&lt;="&amp;ME499,#REF!,"&gt;="&amp;MF499)</f>
        <v/>
      </c>
      <c r="MV499" s="1">
        <f>COUNTIFS(#REF!,LT499,#REF!,1,#REF!,"&gt;="&amp;MI499,#REF!,"&lt;="&amp;MH499,#REF!,"="&amp;KZ499,#REF!,"="&amp;LA499,#REF!,"&lt;="&amp;ME499,#REF!,"&gt;="&amp;MF499)</f>
        <v/>
      </c>
      <c r="MW499" s="1">
        <f>COUNTIFS(#REF!,LT499,#REF!,0,#REF!,"&gt;="&amp;MI499,#REF!,"&lt;="&amp;MH499,#REF!,"="&amp;KZ499,#REF!,"="&amp;LA499,#REF!,"&lt;="&amp;ME499,#REF!,"&gt;="&amp;MF499)</f>
        <v/>
      </c>
      <c r="MX499" s="1">
        <f>COUNTIFS(#REF!,LT499,#REF!,1,#REF!,"&gt;="&amp;MC499,#REF!,"&lt;="&amp;MB499,#REF!,"&lt;="&amp;ME499,#REF!,"&gt;="&amp;MF499)</f>
        <v/>
      </c>
      <c r="MY499" s="1">
        <f>COUNTIFS(#REF!,LT499,#REF!,0,#REF!,"&gt;="&amp;MC499,#REF!,"&lt;="&amp;MB499,#REF!,"&lt;="&amp;ME499,#REF!,"&gt;="&amp;MF499)</f>
        <v/>
      </c>
      <c r="MZ499" s="1">
        <f>COUNTIFS(#REF!,LT499,#REF!,1,#REF!,"&lt;="&amp;ME499,#REF!,"&gt;="&amp;MF499,#REF!,"="&amp;KV499,#REF!,"="&amp;KX499)</f>
        <v/>
      </c>
      <c r="NA499" s="1">
        <f>COUNTIFS(#REF!,LT499,#REF!,0,#REF!,"&lt;="&amp;ME499,#REF!,"&gt;="&amp;MF499,#REF!,"="&amp;KV499,#REF!,"="&amp;KX499)</f>
        <v/>
      </c>
      <c r="NB499" s="1">
        <f>COUNTIFS(#REF!,LT499,#REF!,1,#REF!,"&lt;="&amp;ME499,#REF!,"&gt;="&amp;MF499,#REF!,"="&amp;KW499,#REF!,"="&amp;KY499)</f>
        <v/>
      </c>
      <c r="NC499" s="1">
        <f>COUNTIFS(#REF!,LT499,#REF!,0,#REF!,"&lt;="&amp;ME499,#REF!,"&gt;="&amp;MF499,#REF!,"="&amp;KW499,#REF!,"="&amp;KY499)</f>
        <v/>
      </c>
      <c r="ND499" s="1">
        <f>MP499+MR499+MT499+MV499+MX499+MZ499+NB499</f>
        <v/>
      </c>
      <c r="NE499" s="1">
        <f>MQ499+MS499+MU499+MW499+MY499+NA499+NC499</f>
        <v/>
      </c>
      <c r="NF499" s="1">
        <f>ND499+NE499</f>
        <v/>
      </c>
      <c r="NG499" s="33">
        <f>ND499/(ND499+NE499)</f>
        <v/>
      </c>
      <c r="NH499" s="3">
        <f>1/NG499</f>
        <v/>
      </c>
      <c r="NI499" s="1">
        <f>LH499</f>
        <v/>
      </c>
      <c r="NJ499" s="79">
        <f>((1-NG499)*(1/(NI499-1))*0.98-(NG499*1))</f>
        <v/>
      </c>
      <c r="NK499" s="34">
        <f>IF(LR499&lt;0.9,0,IF(AND(LR499&gt;1.1),0,1))</f>
        <v/>
      </c>
      <c r="NL499" s="34">
        <f>IF(LS499&lt;0.9,0,IF(AND(LS499&gt;1.1),0,1))</f>
        <v/>
      </c>
      <c r="NM499" s="32">
        <f>IF(NF499&gt;99,1,0)</f>
        <v/>
      </c>
      <c r="NN499" s="32">
        <f>IF(NJ499&gt;0.0799,1,0)</f>
        <v/>
      </c>
      <c r="NO499" s="32">
        <f>IF(NJ499&gt;NQ499,1,0)</f>
        <v/>
      </c>
      <c r="NP499" s="32">
        <f>NM499+NN499+NO499+NK499+NL499</f>
        <v/>
      </c>
      <c r="NQ499" s="79">
        <f>(((100*NG499)*(NI499-1)*0.98)-((1-NG499)*100))/100</f>
        <v/>
      </c>
      <c r="NR499" s="34">
        <f>IF(LR499&lt;0.9,0,IF(AND(LR499&gt;1.1),0,1))</f>
        <v/>
      </c>
      <c r="NS499" s="34">
        <f>IF(LS499&lt;0.9,0,IF(AND(LS499&gt;1.1),0,1))</f>
        <v/>
      </c>
      <c r="NT499" s="32">
        <f>IF(NF499&gt;99,1,0)</f>
        <v/>
      </c>
      <c r="NU499" s="32">
        <f>IF(NQ499&gt;0.0799,1,0)</f>
        <v/>
      </c>
      <c r="NV499" s="32">
        <f>IF(NQ499&gt;NJ499,1,0)</f>
        <v/>
      </c>
      <c r="NW499" s="32">
        <f>NT499+NU499+NV499+NR499+NS499</f>
        <v/>
      </c>
      <c r="NX499">
        <f>IF(NP499=5,"LayHome1-0",IF(AND(NW499=5),"BackHome1-0",""))</f>
        <v/>
      </c>
      <c r="NY499">
        <f>IF(NP499=5,KN499,IF(AND(NW499=5),KN499,""))</f>
        <v/>
      </c>
      <c r="NZ499">
        <f>IF(NP499=5,"Match Odds",IF(AND(NW499=5),"Match Odds",""))</f>
        <v/>
      </c>
      <c r="OA499">
        <f>IF(NP499=5,KP499,IF(AND(NW499=5),KP499,""))</f>
        <v/>
      </c>
      <c r="OB499">
        <f>IF(NP499=5,"MATCH_ODDS",IF(AND(NW499=5),"MATCH_ODDS",""))</f>
        <v/>
      </c>
      <c r="OC499">
        <f>IF(NP499=5,"LAY",IF(AND(NW499=5),"BACK",""))</f>
        <v/>
      </c>
    </row>
    <row r="500" ht="16.5" customHeight="1" thickBot="1" thickTop="1">
      <c r="A500" s="2" t="n"/>
      <c r="KN500" s="1">
        <f>IF(INDEX(#REF!,MATCH('HT 1-0'!D500,#REF!,0))=INDEX(#REF!,MATCH('HT 1-0'!D500,#REF!,0)),INDEX(#REF!,MATCH('HT 1-0'!D500,#REF!,0)),"ERROR")</f>
        <v/>
      </c>
      <c r="KO500" s="1">
        <f>IF(INDEX(#REF!,MATCH('HT 1-0'!E500,#REF!,0))=INDEX(#REF!,MATCH('HT 1-0'!E500,#REF!,0)),INDEX(#REF!,MATCH('HT 1-0'!E500,#REF!,0)),"ERROR")</f>
        <v/>
      </c>
      <c r="KP500" s="1">
        <f>KN500&amp;" v "&amp;KO500</f>
        <v/>
      </c>
      <c r="KQ500">
        <f>B500&amp;"_"&amp;C500</f>
        <v/>
      </c>
      <c r="KR500" s="1">
        <f>IF((HW500/KK500)&lt;0.335,"G",IF((HW500/KK500)&gt;0.67,"R","A"))</f>
        <v/>
      </c>
      <c r="KS500" s="1">
        <f>IF((HX500/KK500)&lt;0.335,"G",IF((HX500/KK500)&gt;0.67,"R","A"))</f>
        <v/>
      </c>
      <c r="KT500" s="1">
        <f>IF((IH500/KK500)&lt;0.335,"G",IF((IH500/KK500)&gt;0.67,"R","A"))</f>
        <v/>
      </c>
      <c r="KU500" s="1">
        <f>IF((II500/KK500)&lt;0.335,"G",IF((II500/KK500)&gt;0.67,"R","A"))</f>
        <v/>
      </c>
      <c r="KV500" s="1">
        <f>IF((HZ500/KK500)&lt;0.335,"G",IF((HZ500/KK500)&gt;0.67,"R","A"))</f>
        <v/>
      </c>
      <c r="KW500" s="1">
        <f>IF((HY500/KK500)&lt;0.335,"G",IF((HY500/KK500)&gt;0.67,"R","A"))</f>
        <v/>
      </c>
      <c r="KX500" s="1">
        <f>IF((IK500/KK500)&lt;0.335,"G",IF((IK500/KK500)&gt;0.67,"R","A"))</f>
        <v/>
      </c>
      <c r="KY500" s="1">
        <f>IF((IJ500/KK500)&lt;0.335,"G",IF((IJ500/KK500)&gt;0.67,"R","A"))</f>
        <v/>
      </c>
      <c r="KZ500" s="1">
        <f>IF((HQ500/KK500)&lt;0.335,"G",IF((HQ500/KK500)&gt;0.67,"R","A"))</f>
        <v/>
      </c>
      <c r="LA500" s="1">
        <f>IF((IB500/KK500)&lt;0.335,"G",IF((IB500/KK500)&gt;0.67,"R","A"))</f>
        <v/>
      </c>
      <c r="LB500">
        <f>IF(LQ500="1-0",INDEX(Scrape!#REF!,MATCH('HT 1-0'!KP500,Scrape!$B:$B,0)),"")</f>
        <v/>
      </c>
      <c r="LC500">
        <f>IF(LQ500="1-0",INDEX(Scrape!$A:$A,MATCH('HT 1-0'!KP500,Scrape!$B:$B,0)),"")</f>
        <v/>
      </c>
      <c r="LD500">
        <f>IF(LQ500="1-0",INDEX(Scrape!$B:$B,MATCH('HT 1-0'!KP500,Scrape!$B:$B,0)),"")</f>
        <v/>
      </c>
      <c r="LE500">
        <f>IF(LQ500="1-0",INDEX(Scrape!$C:$C,MATCH('HT 1-0'!KP500,Scrape!$B:$B,0)),"")</f>
        <v/>
      </c>
      <c r="LF500">
        <f>IF(LQ500="1-0",INDEX(Scrape!$D:$D,MATCH('HT 1-0'!KP500,Scrape!$B:$B,0)),"")</f>
        <v/>
      </c>
      <c r="LG500">
        <f>IF(LQ500="1-0",INDEX(Scrape!$E:$E,MATCH('HT 1-0'!KP500,Scrape!$B:$B,0)),"")</f>
        <v/>
      </c>
      <c r="LH500">
        <f>IF(LQ500="1-0",INDEX(Scrape!$F:$F,MATCH('HT 1-0'!KP500,Scrape!$B:$B,0)),"")</f>
        <v/>
      </c>
      <c r="LI500">
        <f>IF(LQ500="1-0",INDEX(Scrape!$G:$G,MATCH('HT 1-0'!KP500,Scrape!$B:$B,0)),"")</f>
        <v/>
      </c>
      <c r="LJ500">
        <f>IF(LQ500="1-0",INDEX(Scrape!$H:$H,MATCH('HT 1-0'!KP500,Scrape!$B:$B,0)),"")</f>
        <v/>
      </c>
      <c r="LK500">
        <f>IF(LQ500="1-0",INDEX(Scrape!$I:$I,MATCH('HT 1-0'!KP500,Scrape!$B:$B,0)),"")</f>
        <v/>
      </c>
      <c r="LL500">
        <f>IF(LQ500="1-0",INDEX(Scrape!$J:$J,MATCH('HT 1-0'!KP500,Scrape!$B:$B,0)),"")</f>
        <v/>
      </c>
      <c r="LM500">
        <f>IF(LQ500="1-0",INDEX(Scrape!$K:$K,MATCH('HT 1-0'!KP500,Scrape!$B:$B,0)),"")</f>
        <v/>
      </c>
      <c r="LN500">
        <f>IF(LQ500="1-0",INDEX(Scrape!$L:$L,MATCH('HT 1-0'!KP500,Scrape!$B:$B,0)),"")</f>
        <v/>
      </c>
      <c r="LO500">
        <f>IF(LQ500="1-0",INDEX(Scrape!$M:$M,MATCH('HT 1-0'!KP500,Scrape!$B:$B,0)),"")</f>
        <v/>
      </c>
      <c r="LP500">
        <f>IF(LQ500="1-0",INDEX(Scrape!$N:$N,MATCH('HT 1-0'!KP500,Scrape!$B:$B,0)),"")</f>
        <v/>
      </c>
      <c r="LQ500">
        <f>INDEX(Scrape!$O:$O,MATCH('HT 1-0'!KP500,Scrape!$B:$B,0))</f>
        <v/>
      </c>
      <c r="LR500">
        <f>(1/LJ500)+(1/LI500)+(1/LH500)</f>
        <v/>
      </c>
      <c r="LS500">
        <f>(1/LG500)+(1/LF500)+(1/LE500)</f>
        <v/>
      </c>
      <c r="LT500" s="8">
        <f>IF(INDEX(#REF!,MATCH(KQ500,#REF!,0))=INDEX(#REF!,MATCH(KQ500,#REF!,0)),INDEX(#REF!,MATCH(KQ500,#REF!,0)),"ERROR")</f>
        <v/>
      </c>
      <c r="LU500" s="4">
        <f>IF(KR500="G",2,IF(KR500="R",0.5,IF(KR500="A",1)))</f>
        <v/>
      </c>
      <c r="LV500" s="4">
        <f>IF(KS500="G",0.5,IF(KS500="R",2,IF(KS500="A",1)))</f>
        <v/>
      </c>
      <c r="LW500" s="4">
        <f>IF(KT500="G",2,IF(KT500="R",0.5,IF(KT500="A",1)))</f>
        <v/>
      </c>
      <c r="LX500" s="4">
        <f>IF(KU500="G",0.5,IF(KU500="R",2,IF(KU500="A",1)))</f>
        <v/>
      </c>
      <c r="LY500" s="7">
        <f>(LK500*(LU500+LX500)+(LL500*(LU500+LX500)))</f>
        <v/>
      </c>
      <c r="LZ500" s="7">
        <f>(LN500*(LV500+LW500)+(LO500*(LV500+LW500)))</f>
        <v/>
      </c>
      <c r="MA500" s="11">
        <f>LY500-LZ500</f>
        <v/>
      </c>
      <c r="MB500" s="5">
        <f>MA500+2</f>
        <v/>
      </c>
      <c r="MC500" s="6">
        <f>MA500-2</f>
        <v/>
      </c>
      <c r="MD500" s="4">
        <f>LE500</f>
        <v/>
      </c>
      <c r="ME500" s="9">
        <f>IF(MD500=0,1000,MD500+0.75)</f>
        <v/>
      </c>
      <c r="MF500" s="10">
        <f>IF(MD500=0,0,MD500-0.75)</f>
        <v/>
      </c>
      <c r="MG500" s="4">
        <f>((LM500*(LU500+LX500))-((LP500*(LV500+LW500))))</f>
        <v/>
      </c>
      <c r="MH500" s="9">
        <f>MG500*1.2</f>
        <v/>
      </c>
      <c r="MI500" s="10">
        <f>MG500*0.8</f>
        <v/>
      </c>
      <c r="MJ500">
        <f>IFERROR(NX500,"")</f>
        <v/>
      </c>
      <c r="MK500">
        <f>IFERROR(NY500,"")</f>
        <v/>
      </c>
      <c r="ML500">
        <f>IFERROR(NZ500,"")</f>
        <v/>
      </c>
      <c r="MM500">
        <f>IFERROR(OA500,"")</f>
        <v/>
      </c>
      <c r="MN500">
        <f>IFERROR(OB500,"")</f>
        <v/>
      </c>
      <c r="MO500">
        <f>IFERROR(OC500,"")</f>
        <v/>
      </c>
      <c r="MP500" s="1">
        <f>COUNTIFS(#REF!,LT500,#REF!,1,#REF!,"&gt;="&amp;MC500,#REF!,"&lt;="&amp;MB500,#REF!,"&lt;="&amp;ME500,#REF!,"&gt;="&amp;MF500,#REF!,"="&amp;KV500,#REF!,"="&amp;KX500)</f>
        <v/>
      </c>
      <c r="MQ500" s="1">
        <f>COUNTIFS(#REF!,LT500,#REF!,0,#REF!,"&gt;="&amp;MC500,#REF!,"&lt;="&amp;MB500,#REF!,"&lt;="&amp;ME500,#REF!,"&gt;="&amp;MF500,#REF!,"="&amp;KV500,#REF!,"="&amp;KX500)</f>
        <v/>
      </c>
      <c r="MR500" s="1">
        <f>COUNTIFS(#REF!,LT500,#REF!,1,#REF!,"&gt;="&amp;MC500,#REF!,"&lt;="&amp;MB500,#REF!,"&lt;="&amp;ME500,#REF!,"&gt;="&amp;MF500,#REF!,"="&amp;KW500,#REF!,"="&amp;KY500)</f>
        <v/>
      </c>
      <c r="MS500" s="1">
        <f>COUNTIFS(#REF!,LT500,#REF!,0,#REF!,"&gt;="&amp;MC500,#REF!,"&lt;="&amp;MB500,#REF!,"&lt;="&amp;ME500,#REF!,"&gt;="&amp;MF500,#REF!,"="&amp;KW500,#REF!,"="&amp;KY500)</f>
        <v/>
      </c>
      <c r="MT500" s="1">
        <f>COUNTIFS(#REF!,LT500,#REF!,1,#REF!,"&gt;="&amp;MI500,#REF!,"&lt;="&amp;MH500,#REF!,"&lt;="&amp;ME500,#REF!,"&gt;="&amp;MF500)</f>
        <v/>
      </c>
      <c r="MU500" s="1">
        <f>COUNTIFS(#REF!,LT500,#REF!,0,#REF!,"&gt;="&amp;MI500,#REF!,"&lt;="&amp;MH500,#REF!,"&lt;="&amp;ME500,#REF!,"&gt;="&amp;MF500)</f>
        <v/>
      </c>
      <c r="MV500" s="1">
        <f>COUNTIFS(#REF!,LT500,#REF!,1,#REF!,"&gt;="&amp;MI500,#REF!,"&lt;="&amp;MH500,#REF!,"="&amp;KZ500,#REF!,"="&amp;LA500,#REF!,"&lt;="&amp;ME500,#REF!,"&gt;="&amp;MF500)</f>
        <v/>
      </c>
      <c r="MW500" s="1">
        <f>COUNTIFS(#REF!,LT500,#REF!,0,#REF!,"&gt;="&amp;MI500,#REF!,"&lt;="&amp;MH500,#REF!,"="&amp;KZ500,#REF!,"="&amp;LA500,#REF!,"&lt;="&amp;ME500,#REF!,"&gt;="&amp;MF500)</f>
        <v/>
      </c>
      <c r="MX500" s="1">
        <f>COUNTIFS(#REF!,LT500,#REF!,1,#REF!,"&gt;="&amp;MC500,#REF!,"&lt;="&amp;MB500,#REF!,"&lt;="&amp;ME500,#REF!,"&gt;="&amp;MF500)</f>
        <v/>
      </c>
      <c r="MY500" s="1">
        <f>COUNTIFS(#REF!,LT500,#REF!,0,#REF!,"&gt;="&amp;MC500,#REF!,"&lt;="&amp;MB500,#REF!,"&lt;="&amp;ME500,#REF!,"&gt;="&amp;MF500)</f>
        <v/>
      </c>
      <c r="MZ500" s="1">
        <f>COUNTIFS(#REF!,LT500,#REF!,1,#REF!,"&lt;="&amp;ME500,#REF!,"&gt;="&amp;MF500,#REF!,"="&amp;KV500,#REF!,"="&amp;KX500)</f>
        <v/>
      </c>
      <c r="NA500" s="1">
        <f>COUNTIFS(#REF!,LT500,#REF!,0,#REF!,"&lt;="&amp;ME500,#REF!,"&gt;="&amp;MF500,#REF!,"="&amp;KV500,#REF!,"="&amp;KX500)</f>
        <v/>
      </c>
      <c r="NB500" s="1">
        <f>COUNTIFS(#REF!,LT500,#REF!,1,#REF!,"&lt;="&amp;ME500,#REF!,"&gt;="&amp;MF500,#REF!,"="&amp;KW500,#REF!,"="&amp;KY500)</f>
        <v/>
      </c>
      <c r="NC500" s="1">
        <f>COUNTIFS(#REF!,LT500,#REF!,0,#REF!,"&lt;="&amp;ME500,#REF!,"&gt;="&amp;MF500,#REF!,"="&amp;KW500,#REF!,"="&amp;KY500)</f>
        <v/>
      </c>
      <c r="ND500" s="1">
        <f>MP500+MR500+MT500+MV500+MX500+MZ500+NB500</f>
        <v/>
      </c>
      <c r="NE500" s="1">
        <f>MQ500+MS500+MU500+MW500+MY500+NA500+NC500</f>
        <v/>
      </c>
      <c r="NF500" s="1">
        <f>ND500+NE500</f>
        <v/>
      </c>
      <c r="NG500" s="33">
        <f>ND500/(ND500+NE500)</f>
        <v/>
      </c>
      <c r="NH500" s="3">
        <f>1/NG500</f>
        <v/>
      </c>
      <c r="NI500" s="1">
        <f>LH500</f>
        <v/>
      </c>
      <c r="NJ500" s="79">
        <f>((1-NG500)*(1/(NI500-1))*0.98-(NG500*1))</f>
        <v/>
      </c>
      <c r="NK500" s="34">
        <f>IF(LR500&lt;0.9,0,IF(AND(LR500&gt;1.1),0,1))</f>
        <v/>
      </c>
      <c r="NL500" s="34">
        <f>IF(LS500&lt;0.9,0,IF(AND(LS500&gt;1.1),0,1))</f>
        <v/>
      </c>
      <c r="NM500" s="32">
        <f>IF(NF500&gt;99,1,0)</f>
        <v/>
      </c>
      <c r="NN500" s="32">
        <f>IF(NJ500&gt;0.0799,1,0)</f>
        <v/>
      </c>
      <c r="NO500" s="32">
        <f>IF(NJ500&gt;NQ500,1,0)</f>
        <v/>
      </c>
      <c r="NP500" s="32">
        <f>NM500+NN500+NO500+NK500+NL500</f>
        <v/>
      </c>
      <c r="NQ500" s="79">
        <f>(((100*NG500)*(NI500-1)*0.98)-((1-NG500)*100))/100</f>
        <v/>
      </c>
      <c r="NR500" s="34">
        <f>IF(LR500&lt;0.9,0,IF(AND(LR500&gt;1.1),0,1))</f>
        <v/>
      </c>
      <c r="NS500" s="34">
        <f>IF(LS500&lt;0.9,0,IF(AND(LS500&gt;1.1),0,1))</f>
        <v/>
      </c>
      <c r="NT500" s="32">
        <f>IF(NF500&gt;99,1,0)</f>
        <v/>
      </c>
      <c r="NU500" s="32">
        <f>IF(NQ500&gt;0.0799,1,0)</f>
        <v/>
      </c>
      <c r="NV500" s="32">
        <f>IF(NQ500&gt;NJ500,1,0)</f>
        <v/>
      </c>
      <c r="NW500" s="32">
        <f>NT500+NU500+NV500+NR500+NS500</f>
        <v/>
      </c>
      <c r="NX500">
        <f>IF(NP500=5,"LayHome1-0",IF(AND(NW500=5),"BackHome1-0",""))</f>
        <v/>
      </c>
      <c r="NY500">
        <f>IF(NP500=5,KN500,IF(AND(NW500=5),KN500,""))</f>
        <v/>
      </c>
      <c r="NZ500">
        <f>IF(NP500=5,"Match Odds",IF(AND(NW500=5),"Match Odds",""))</f>
        <v/>
      </c>
      <c r="OA500">
        <f>IF(NP500=5,KP500,IF(AND(NW500=5),KP500,""))</f>
        <v/>
      </c>
      <c r="OB500">
        <f>IF(NP500=5,"MATCH_ODDS",IF(AND(NW500=5),"MATCH_ODDS",""))</f>
        <v/>
      </c>
      <c r="OC500">
        <f>IF(NP500=5,"LAY",IF(AND(NW500=5),"BACK",""))</f>
        <v/>
      </c>
    </row>
    <row r="501" ht="16.5" customHeight="1" thickBot="1" thickTop="1">
      <c r="A501" s="2" t="n"/>
      <c r="KN501" s="1">
        <f>IF(INDEX(#REF!,MATCH('HT 1-0'!D501,#REF!,0))=INDEX(#REF!,MATCH('HT 1-0'!D501,#REF!,0)),INDEX(#REF!,MATCH('HT 1-0'!D501,#REF!,0)),"ERROR")</f>
        <v/>
      </c>
      <c r="KO501" s="1">
        <f>IF(INDEX(#REF!,MATCH('HT 1-0'!E501,#REF!,0))=INDEX(#REF!,MATCH('HT 1-0'!E501,#REF!,0)),INDEX(#REF!,MATCH('HT 1-0'!E501,#REF!,0)),"ERROR")</f>
        <v/>
      </c>
      <c r="KP501" s="1">
        <f>KN501&amp;" v "&amp;KO501</f>
        <v/>
      </c>
      <c r="KQ501">
        <f>B501&amp;"_"&amp;C501</f>
        <v/>
      </c>
      <c r="KR501" s="1">
        <f>IF((HW501/KK501)&lt;0.335,"G",IF((HW501/KK501)&gt;0.67,"R","A"))</f>
        <v/>
      </c>
      <c r="KS501" s="1">
        <f>IF((HX501/KK501)&lt;0.335,"G",IF((HX501/KK501)&gt;0.67,"R","A"))</f>
        <v/>
      </c>
      <c r="KT501" s="1">
        <f>IF((IH501/KK501)&lt;0.335,"G",IF((IH501/KK501)&gt;0.67,"R","A"))</f>
        <v/>
      </c>
      <c r="KU501" s="1">
        <f>IF((II501/KK501)&lt;0.335,"G",IF((II501/KK501)&gt;0.67,"R","A"))</f>
        <v/>
      </c>
      <c r="KV501" s="1">
        <f>IF((HZ501/KK501)&lt;0.335,"G",IF((HZ501/KK501)&gt;0.67,"R","A"))</f>
        <v/>
      </c>
      <c r="KW501" s="1">
        <f>IF((HY501/KK501)&lt;0.335,"G",IF((HY501/KK501)&gt;0.67,"R","A"))</f>
        <v/>
      </c>
      <c r="KX501" s="1">
        <f>IF((IK501/KK501)&lt;0.335,"G",IF((IK501/KK501)&gt;0.67,"R","A"))</f>
        <v/>
      </c>
      <c r="KY501" s="1">
        <f>IF((IJ501/KK501)&lt;0.335,"G",IF((IJ501/KK501)&gt;0.67,"R","A"))</f>
        <v/>
      </c>
      <c r="KZ501" s="1">
        <f>IF((HQ501/KK501)&lt;0.335,"G",IF((HQ501/KK501)&gt;0.67,"R","A"))</f>
        <v/>
      </c>
      <c r="LA501" s="1">
        <f>IF((IB501/KK501)&lt;0.335,"G",IF((IB501/KK501)&gt;0.67,"R","A"))</f>
        <v/>
      </c>
      <c r="LB501">
        <f>IF(LQ501="1-0",INDEX(Scrape!#REF!,MATCH('HT 1-0'!KP501,Scrape!$B:$B,0)),"")</f>
        <v/>
      </c>
      <c r="LC501">
        <f>IF(LQ501="1-0",INDEX(Scrape!$A:$A,MATCH('HT 1-0'!KP501,Scrape!$B:$B,0)),"")</f>
        <v/>
      </c>
      <c r="LD501">
        <f>IF(LQ501="1-0",INDEX(Scrape!$B:$B,MATCH('HT 1-0'!KP501,Scrape!$B:$B,0)),"")</f>
        <v/>
      </c>
      <c r="LE501">
        <f>IF(LQ501="1-0",INDEX(Scrape!$C:$C,MATCH('HT 1-0'!KP501,Scrape!$B:$B,0)),"")</f>
        <v/>
      </c>
      <c r="LF501">
        <f>IF(LQ501="1-0",INDEX(Scrape!$D:$D,MATCH('HT 1-0'!KP501,Scrape!$B:$B,0)),"")</f>
        <v/>
      </c>
      <c r="LG501">
        <f>IF(LQ501="1-0",INDEX(Scrape!$E:$E,MATCH('HT 1-0'!KP501,Scrape!$B:$B,0)),"")</f>
        <v/>
      </c>
      <c r="LH501">
        <f>IF(LQ501="1-0",INDEX(Scrape!$F:$F,MATCH('HT 1-0'!KP501,Scrape!$B:$B,0)),"")</f>
        <v/>
      </c>
      <c r="LI501">
        <f>IF(LQ501="1-0",INDEX(Scrape!$G:$G,MATCH('HT 1-0'!KP501,Scrape!$B:$B,0)),"")</f>
        <v/>
      </c>
      <c r="LJ501">
        <f>IF(LQ501="1-0",INDEX(Scrape!$H:$H,MATCH('HT 1-0'!KP501,Scrape!$B:$B,0)),"")</f>
        <v/>
      </c>
      <c r="LK501">
        <f>IF(LQ501="1-0",INDEX(Scrape!$I:$I,MATCH('HT 1-0'!KP501,Scrape!$B:$B,0)),"")</f>
        <v/>
      </c>
      <c r="LL501">
        <f>IF(LQ501="1-0",INDEX(Scrape!$J:$J,MATCH('HT 1-0'!KP501,Scrape!$B:$B,0)),"")</f>
        <v/>
      </c>
      <c r="LM501">
        <f>IF(LQ501="1-0",INDEX(Scrape!$K:$K,MATCH('HT 1-0'!KP501,Scrape!$B:$B,0)),"")</f>
        <v/>
      </c>
      <c r="LN501">
        <f>IF(LQ501="1-0",INDEX(Scrape!$L:$L,MATCH('HT 1-0'!KP501,Scrape!$B:$B,0)),"")</f>
        <v/>
      </c>
      <c r="LO501">
        <f>IF(LQ501="1-0",INDEX(Scrape!$M:$M,MATCH('HT 1-0'!KP501,Scrape!$B:$B,0)),"")</f>
        <v/>
      </c>
      <c r="LP501">
        <f>IF(LQ501="1-0",INDEX(Scrape!$N:$N,MATCH('HT 1-0'!KP501,Scrape!$B:$B,0)),"")</f>
        <v/>
      </c>
      <c r="LQ501">
        <f>INDEX(Scrape!$O:$O,MATCH('HT 1-0'!KP501,Scrape!$B:$B,0))</f>
        <v/>
      </c>
      <c r="LR501">
        <f>(1/LJ501)+(1/LI501)+(1/LH501)</f>
        <v/>
      </c>
      <c r="LS501">
        <f>(1/LG501)+(1/LF501)+(1/LE501)</f>
        <v/>
      </c>
      <c r="LT501" s="8">
        <f>IF(INDEX(#REF!,MATCH(KQ501,#REF!,0))=INDEX(#REF!,MATCH(KQ501,#REF!,0)),INDEX(#REF!,MATCH(KQ501,#REF!,0)),"ERROR")</f>
        <v/>
      </c>
      <c r="LU501" s="4">
        <f>IF(KR501="G",2,IF(KR501="R",0.5,IF(KR501="A",1)))</f>
        <v/>
      </c>
      <c r="LV501" s="4">
        <f>IF(KS501="G",0.5,IF(KS501="R",2,IF(KS501="A",1)))</f>
        <v/>
      </c>
      <c r="LW501" s="4">
        <f>IF(KT501="G",2,IF(KT501="R",0.5,IF(KT501="A",1)))</f>
        <v/>
      </c>
      <c r="LX501" s="4">
        <f>IF(KU501="G",0.5,IF(KU501="R",2,IF(KU501="A",1)))</f>
        <v/>
      </c>
      <c r="LY501" s="7">
        <f>(LK501*(LU501+LX501)+(LL501*(LU501+LX501)))</f>
        <v/>
      </c>
      <c r="LZ501" s="7">
        <f>(LN501*(LV501+LW501)+(LO501*(LV501+LW501)))</f>
        <v/>
      </c>
      <c r="MA501" s="11">
        <f>LY501-LZ501</f>
        <v/>
      </c>
      <c r="MB501" s="5">
        <f>MA501+2</f>
        <v/>
      </c>
      <c r="MC501" s="6">
        <f>MA501-2</f>
        <v/>
      </c>
      <c r="MD501" s="4">
        <f>LE501</f>
        <v/>
      </c>
      <c r="ME501" s="9">
        <f>IF(MD501=0,1000,MD501+0.75)</f>
        <v/>
      </c>
      <c r="MF501" s="10">
        <f>IF(MD501=0,0,MD501-0.75)</f>
        <v/>
      </c>
      <c r="MG501" s="4">
        <f>((LM501*(LU501+LX501))-((LP501*(LV501+LW501))))</f>
        <v/>
      </c>
      <c r="MH501" s="9">
        <f>MG501*1.2</f>
        <v/>
      </c>
      <c r="MI501" s="10">
        <f>MG501*0.8</f>
        <v/>
      </c>
      <c r="MJ501">
        <f>IFERROR(NX501,"")</f>
        <v/>
      </c>
      <c r="MK501">
        <f>IFERROR(NY501,"")</f>
        <v/>
      </c>
      <c r="ML501">
        <f>IFERROR(NZ501,"")</f>
        <v/>
      </c>
      <c r="MM501">
        <f>IFERROR(OA501,"")</f>
        <v/>
      </c>
      <c r="MN501">
        <f>IFERROR(OB501,"")</f>
        <v/>
      </c>
      <c r="MO501">
        <f>IFERROR(OC501,"")</f>
        <v/>
      </c>
      <c r="MP501" s="1">
        <f>COUNTIFS(#REF!,LT501,#REF!,1,#REF!,"&gt;="&amp;MC501,#REF!,"&lt;="&amp;MB501,#REF!,"&lt;="&amp;ME501,#REF!,"&gt;="&amp;MF501,#REF!,"="&amp;KV501,#REF!,"="&amp;KX501)</f>
        <v/>
      </c>
      <c r="MQ501" s="1">
        <f>COUNTIFS(#REF!,LT501,#REF!,0,#REF!,"&gt;="&amp;MC501,#REF!,"&lt;="&amp;MB501,#REF!,"&lt;="&amp;ME501,#REF!,"&gt;="&amp;MF501,#REF!,"="&amp;KV501,#REF!,"="&amp;KX501)</f>
        <v/>
      </c>
      <c r="MR501" s="1">
        <f>COUNTIFS(#REF!,LT501,#REF!,1,#REF!,"&gt;="&amp;MC501,#REF!,"&lt;="&amp;MB501,#REF!,"&lt;="&amp;ME501,#REF!,"&gt;="&amp;MF501,#REF!,"="&amp;KW501,#REF!,"="&amp;KY501)</f>
        <v/>
      </c>
      <c r="MS501" s="1">
        <f>COUNTIFS(#REF!,LT501,#REF!,0,#REF!,"&gt;="&amp;MC501,#REF!,"&lt;="&amp;MB501,#REF!,"&lt;="&amp;ME501,#REF!,"&gt;="&amp;MF501,#REF!,"="&amp;KW501,#REF!,"="&amp;KY501)</f>
        <v/>
      </c>
      <c r="MT501" s="1">
        <f>COUNTIFS(#REF!,LT501,#REF!,1,#REF!,"&gt;="&amp;MI501,#REF!,"&lt;="&amp;MH501,#REF!,"&lt;="&amp;ME501,#REF!,"&gt;="&amp;MF501)</f>
        <v/>
      </c>
      <c r="MU501" s="1">
        <f>COUNTIFS(#REF!,LT501,#REF!,0,#REF!,"&gt;="&amp;MI501,#REF!,"&lt;="&amp;MH501,#REF!,"&lt;="&amp;ME501,#REF!,"&gt;="&amp;MF501)</f>
        <v/>
      </c>
      <c r="MV501" s="1">
        <f>COUNTIFS(#REF!,LT501,#REF!,1,#REF!,"&gt;="&amp;MI501,#REF!,"&lt;="&amp;MH501,#REF!,"="&amp;KZ501,#REF!,"="&amp;LA501,#REF!,"&lt;="&amp;ME501,#REF!,"&gt;="&amp;MF501)</f>
        <v/>
      </c>
      <c r="MW501" s="1">
        <f>COUNTIFS(#REF!,LT501,#REF!,0,#REF!,"&gt;="&amp;MI501,#REF!,"&lt;="&amp;MH501,#REF!,"="&amp;KZ501,#REF!,"="&amp;LA501,#REF!,"&lt;="&amp;ME501,#REF!,"&gt;="&amp;MF501)</f>
        <v/>
      </c>
      <c r="MX501" s="1">
        <f>COUNTIFS(#REF!,LT501,#REF!,1,#REF!,"&gt;="&amp;MC501,#REF!,"&lt;="&amp;MB501,#REF!,"&lt;="&amp;ME501,#REF!,"&gt;="&amp;MF501)</f>
        <v/>
      </c>
      <c r="MY501" s="1">
        <f>COUNTIFS(#REF!,LT501,#REF!,0,#REF!,"&gt;="&amp;MC501,#REF!,"&lt;="&amp;MB501,#REF!,"&lt;="&amp;ME501,#REF!,"&gt;="&amp;MF501)</f>
        <v/>
      </c>
      <c r="MZ501" s="1">
        <f>COUNTIFS(#REF!,LT501,#REF!,1,#REF!,"&lt;="&amp;ME501,#REF!,"&gt;="&amp;MF501,#REF!,"="&amp;KV501,#REF!,"="&amp;KX501)</f>
        <v/>
      </c>
      <c r="NA501" s="1">
        <f>COUNTIFS(#REF!,LT501,#REF!,0,#REF!,"&lt;="&amp;ME501,#REF!,"&gt;="&amp;MF501,#REF!,"="&amp;KV501,#REF!,"="&amp;KX501)</f>
        <v/>
      </c>
      <c r="NB501" s="1">
        <f>COUNTIFS(#REF!,LT501,#REF!,1,#REF!,"&lt;="&amp;ME501,#REF!,"&gt;="&amp;MF501,#REF!,"="&amp;KW501,#REF!,"="&amp;KY501)</f>
        <v/>
      </c>
      <c r="NC501" s="1">
        <f>COUNTIFS(#REF!,LT501,#REF!,0,#REF!,"&lt;="&amp;ME501,#REF!,"&gt;="&amp;MF501,#REF!,"="&amp;KW501,#REF!,"="&amp;KY501)</f>
        <v/>
      </c>
      <c r="ND501" s="1">
        <f>MP501+MR501+MT501+MV501+MX501+MZ501+NB501</f>
        <v/>
      </c>
      <c r="NE501" s="1">
        <f>MQ501+MS501+MU501+MW501+MY501+NA501+NC501</f>
        <v/>
      </c>
      <c r="NF501" s="1">
        <f>ND501+NE501</f>
        <v/>
      </c>
      <c r="NG501" s="33">
        <f>ND501/(ND501+NE501)</f>
        <v/>
      </c>
      <c r="NH501" s="3">
        <f>1/NG501</f>
        <v/>
      </c>
      <c r="NI501" s="1">
        <f>LH501</f>
        <v/>
      </c>
      <c r="NJ501" s="79">
        <f>((1-NG501)*(1/(NI501-1))*0.98-(NG501*1))</f>
        <v/>
      </c>
      <c r="NK501" s="34">
        <f>IF(LR501&lt;0.9,0,IF(AND(LR501&gt;1.1),0,1))</f>
        <v/>
      </c>
      <c r="NL501" s="34">
        <f>IF(LS501&lt;0.9,0,IF(AND(LS501&gt;1.1),0,1))</f>
        <v/>
      </c>
      <c r="NM501" s="32">
        <f>IF(NF501&gt;99,1,0)</f>
        <v/>
      </c>
      <c r="NN501" s="32">
        <f>IF(NJ501&gt;0.0799,1,0)</f>
        <v/>
      </c>
      <c r="NO501" s="32">
        <f>IF(NJ501&gt;NQ501,1,0)</f>
        <v/>
      </c>
      <c r="NP501" s="32">
        <f>NM501+NN501+NO501+NK501+NL501</f>
        <v/>
      </c>
      <c r="NQ501" s="79">
        <f>(((100*NG501)*(NI501-1)*0.98)-((1-NG501)*100))/100</f>
        <v/>
      </c>
      <c r="NR501" s="34">
        <f>IF(LR501&lt;0.9,0,IF(AND(LR501&gt;1.1),0,1))</f>
        <v/>
      </c>
      <c r="NS501" s="34">
        <f>IF(LS501&lt;0.9,0,IF(AND(LS501&gt;1.1),0,1))</f>
        <v/>
      </c>
      <c r="NT501" s="32">
        <f>IF(NF501&gt;99,1,0)</f>
        <v/>
      </c>
      <c r="NU501" s="32">
        <f>IF(NQ501&gt;0.0799,1,0)</f>
        <v/>
      </c>
      <c r="NV501" s="32">
        <f>IF(NQ501&gt;NJ501,1,0)</f>
        <v/>
      </c>
      <c r="NW501" s="32">
        <f>NT501+NU501+NV501+NR501+NS501</f>
        <v/>
      </c>
      <c r="NX501">
        <f>IF(NP501=5,"LayHome1-0",IF(AND(NW501=5),"BackHome1-0",""))</f>
        <v/>
      </c>
      <c r="NY501">
        <f>IF(NP501=5,KN501,IF(AND(NW501=5),KN501,""))</f>
        <v/>
      </c>
      <c r="NZ501">
        <f>IF(NP501=5,"Match Odds",IF(AND(NW501=5),"Match Odds",""))</f>
        <v/>
      </c>
      <c r="OA501">
        <f>IF(NP501=5,KP501,IF(AND(NW501=5),KP501,""))</f>
        <v/>
      </c>
      <c r="OB501">
        <f>IF(NP501=5,"MATCH_ODDS",IF(AND(NW501=5),"MATCH_ODDS",""))</f>
        <v/>
      </c>
      <c r="OC501">
        <f>IF(NP501=5,"LAY",IF(AND(NW501=5),"BACK",""))</f>
        <v/>
      </c>
    </row>
    <row r="502" ht="16.5" customHeight="1" thickBot="1" thickTop="1">
      <c r="A502" s="2" t="n"/>
      <c r="KN502" s="1">
        <f>IF(INDEX(#REF!,MATCH('HT 1-0'!D502,#REF!,0))=INDEX(#REF!,MATCH('HT 1-0'!D502,#REF!,0)),INDEX(#REF!,MATCH('HT 1-0'!D502,#REF!,0)),"ERROR")</f>
        <v/>
      </c>
      <c r="KO502" s="1">
        <f>IF(INDEX(#REF!,MATCH('HT 1-0'!E502,#REF!,0))=INDEX(#REF!,MATCH('HT 1-0'!E502,#REF!,0)),INDEX(#REF!,MATCH('HT 1-0'!E502,#REF!,0)),"ERROR")</f>
        <v/>
      </c>
      <c r="KP502" s="1">
        <f>KN502&amp;" v "&amp;KO502</f>
        <v/>
      </c>
      <c r="KQ502">
        <f>B502&amp;"_"&amp;C502</f>
        <v/>
      </c>
      <c r="KR502" s="1">
        <f>IF((HW502/KK502)&lt;0.335,"G",IF((HW502/KK502)&gt;0.67,"R","A"))</f>
        <v/>
      </c>
      <c r="KS502" s="1">
        <f>IF((HX502/KK502)&lt;0.335,"G",IF((HX502/KK502)&gt;0.67,"R","A"))</f>
        <v/>
      </c>
      <c r="KT502" s="1">
        <f>IF((IH502/KK502)&lt;0.335,"G",IF((IH502/KK502)&gt;0.67,"R","A"))</f>
        <v/>
      </c>
      <c r="KU502" s="1">
        <f>IF((II502/KK502)&lt;0.335,"G",IF((II502/KK502)&gt;0.67,"R","A"))</f>
        <v/>
      </c>
      <c r="KV502" s="1">
        <f>IF((HZ502/KK502)&lt;0.335,"G",IF((HZ502/KK502)&gt;0.67,"R","A"))</f>
        <v/>
      </c>
      <c r="KW502" s="1">
        <f>IF((HY502/KK502)&lt;0.335,"G",IF((HY502/KK502)&gt;0.67,"R","A"))</f>
        <v/>
      </c>
      <c r="KX502" s="1">
        <f>IF((IK502/KK502)&lt;0.335,"G",IF((IK502/KK502)&gt;0.67,"R","A"))</f>
        <v/>
      </c>
      <c r="KY502" s="1">
        <f>IF((IJ502/KK502)&lt;0.335,"G",IF((IJ502/KK502)&gt;0.67,"R","A"))</f>
        <v/>
      </c>
      <c r="KZ502" s="1">
        <f>IF((HQ502/KK502)&lt;0.335,"G",IF((HQ502/KK502)&gt;0.67,"R","A"))</f>
        <v/>
      </c>
      <c r="LA502" s="1">
        <f>IF((IB502/KK502)&lt;0.335,"G",IF((IB502/KK502)&gt;0.67,"R","A"))</f>
        <v/>
      </c>
      <c r="LB502">
        <f>IF(LQ502="1-0",INDEX(Scrape!#REF!,MATCH('HT 1-0'!KP502,Scrape!$B:$B,0)),"")</f>
        <v/>
      </c>
      <c r="LC502">
        <f>IF(LQ502="1-0",INDEX(Scrape!$A:$A,MATCH('HT 1-0'!KP502,Scrape!$B:$B,0)),"")</f>
        <v/>
      </c>
      <c r="LD502">
        <f>IF(LQ502="1-0",INDEX(Scrape!$B:$B,MATCH('HT 1-0'!KP502,Scrape!$B:$B,0)),"")</f>
        <v/>
      </c>
      <c r="LE502">
        <f>IF(LQ502="1-0",INDEX(Scrape!$C:$C,MATCH('HT 1-0'!KP502,Scrape!$B:$B,0)),"")</f>
        <v/>
      </c>
      <c r="LF502">
        <f>IF(LQ502="1-0",INDEX(Scrape!$D:$D,MATCH('HT 1-0'!KP502,Scrape!$B:$B,0)),"")</f>
        <v/>
      </c>
      <c r="LG502">
        <f>IF(LQ502="1-0",INDEX(Scrape!$E:$E,MATCH('HT 1-0'!KP502,Scrape!$B:$B,0)),"")</f>
        <v/>
      </c>
      <c r="LH502">
        <f>IF(LQ502="1-0",INDEX(Scrape!$F:$F,MATCH('HT 1-0'!KP502,Scrape!$B:$B,0)),"")</f>
        <v/>
      </c>
      <c r="LI502">
        <f>IF(LQ502="1-0",INDEX(Scrape!$G:$G,MATCH('HT 1-0'!KP502,Scrape!$B:$B,0)),"")</f>
        <v/>
      </c>
      <c r="LJ502">
        <f>IF(LQ502="1-0",INDEX(Scrape!$H:$H,MATCH('HT 1-0'!KP502,Scrape!$B:$B,0)),"")</f>
        <v/>
      </c>
      <c r="LK502">
        <f>IF(LQ502="1-0",INDEX(Scrape!$I:$I,MATCH('HT 1-0'!KP502,Scrape!$B:$B,0)),"")</f>
        <v/>
      </c>
      <c r="LL502">
        <f>IF(LQ502="1-0",INDEX(Scrape!$J:$J,MATCH('HT 1-0'!KP502,Scrape!$B:$B,0)),"")</f>
        <v/>
      </c>
      <c r="LM502">
        <f>IF(LQ502="1-0",INDEX(Scrape!$K:$K,MATCH('HT 1-0'!KP502,Scrape!$B:$B,0)),"")</f>
        <v/>
      </c>
      <c r="LN502">
        <f>IF(LQ502="1-0",INDEX(Scrape!$L:$L,MATCH('HT 1-0'!KP502,Scrape!$B:$B,0)),"")</f>
        <v/>
      </c>
      <c r="LO502">
        <f>IF(LQ502="1-0",INDEX(Scrape!$M:$M,MATCH('HT 1-0'!KP502,Scrape!$B:$B,0)),"")</f>
        <v/>
      </c>
      <c r="LP502">
        <f>IF(LQ502="1-0",INDEX(Scrape!$N:$N,MATCH('HT 1-0'!KP502,Scrape!$B:$B,0)),"")</f>
        <v/>
      </c>
      <c r="LQ502">
        <f>INDEX(Scrape!$O:$O,MATCH('HT 1-0'!KP502,Scrape!$B:$B,0))</f>
        <v/>
      </c>
      <c r="LR502">
        <f>(1/LJ502)+(1/LI502)+(1/LH502)</f>
        <v/>
      </c>
      <c r="LS502">
        <f>(1/LG502)+(1/LF502)+(1/LE502)</f>
        <v/>
      </c>
      <c r="LT502" s="8">
        <f>IF(INDEX(#REF!,MATCH(KQ502,#REF!,0))=INDEX(#REF!,MATCH(KQ502,#REF!,0)),INDEX(#REF!,MATCH(KQ502,#REF!,0)),"ERROR")</f>
        <v/>
      </c>
      <c r="LU502" s="4">
        <f>IF(KR502="G",2,IF(KR502="R",0.5,IF(KR502="A",1)))</f>
        <v/>
      </c>
      <c r="LV502" s="4">
        <f>IF(KS502="G",0.5,IF(KS502="R",2,IF(KS502="A",1)))</f>
        <v/>
      </c>
      <c r="LW502" s="4">
        <f>IF(KT502="G",2,IF(KT502="R",0.5,IF(KT502="A",1)))</f>
        <v/>
      </c>
      <c r="LX502" s="4">
        <f>IF(KU502="G",0.5,IF(KU502="R",2,IF(KU502="A",1)))</f>
        <v/>
      </c>
      <c r="LY502" s="7">
        <f>(LK502*(LU502+LX502)+(LL502*(LU502+LX502)))</f>
        <v/>
      </c>
      <c r="LZ502" s="7">
        <f>(LN502*(LV502+LW502)+(LO502*(LV502+LW502)))</f>
        <v/>
      </c>
      <c r="MA502" s="11">
        <f>LY502-LZ502</f>
        <v/>
      </c>
      <c r="MB502" s="5">
        <f>MA502+2</f>
        <v/>
      </c>
      <c r="MC502" s="6">
        <f>MA502-2</f>
        <v/>
      </c>
      <c r="MD502" s="4">
        <f>LE502</f>
        <v/>
      </c>
      <c r="ME502" s="9">
        <f>IF(MD502=0,1000,MD502+0.75)</f>
        <v/>
      </c>
      <c r="MF502" s="10">
        <f>IF(MD502=0,0,MD502-0.75)</f>
        <v/>
      </c>
      <c r="MG502" s="4">
        <f>((LM502*(LU502+LX502))-((LP502*(LV502+LW502))))</f>
        <v/>
      </c>
      <c r="MH502" s="9">
        <f>MG502*1.2</f>
        <v/>
      </c>
      <c r="MI502" s="10">
        <f>MG502*0.8</f>
        <v/>
      </c>
      <c r="MJ502">
        <f>IFERROR(NX502,"")</f>
        <v/>
      </c>
      <c r="MK502">
        <f>IFERROR(NY502,"")</f>
        <v/>
      </c>
      <c r="ML502">
        <f>IFERROR(NZ502,"")</f>
        <v/>
      </c>
      <c r="MM502">
        <f>IFERROR(OA502,"")</f>
        <v/>
      </c>
      <c r="MN502">
        <f>IFERROR(OB502,"")</f>
        <v/>
      </c>
      <c r="MO502">
        <f>IFERROR(OC502,"")</f>
        <v/>
      </c>
      <c r="MP502" s="1">
        <f>COUNTIFS(#REF!,LT502,#REF!,1,#REF!,"&gt;="&amp;MC502,#REF!,"&lt;="&amp;MB502,#REF!,"&lt;="&amp;ME502,#REF!,"&gt;="&amp;MF502,#REF!,"="&amp;KV502,#REF!,"="&amp;KX502)</f>
        <v/>
      </c>
      <c r="MQ502" s="1">
        <f>COUNTIFS(#REF!,LT502,#REF!,0,#REF!,"&gt;="&amp;MC502,#REF!,"&lt;="&amp;MB502,#REF!,"&lt;="&amp;ME502,#REF!,"&gt;="&amp;MF502,#REF!,"="&amp;KV502,#REF!,"="&amp;KX502)</f>
        <v/>
      </c>
      <c r="MR502" s="1">
        <f>COUNTIFS(#REF!,LT502,#REF!,1,#REF!,"&gt;="&amp;MC502,#REF!,"&lt;="&amp;MB502,#REF!,"&lt;="&amp;ME502,#REF!,"&gt;="&amp;MF502,#REF!,"="&amp;KW502,#REF!,"="&amp;KY502)</f>
        <v/>
      </c>
      <c r="MS502" s="1">
        <f>COUNTIFS(#REF!,LT502,#REF!,0,#REF!,"&gt;="&amp;MC502,#REF!,"&lt;="&amp;MB502,#REF!,"&lt;="&amp;ME502,#REF!,"&gt;="&amp;MF502,#REF!,"="&amp;KW502,#REF!,"="&amp;KY502)</f>
        <v/>
      </c>
      <c r="MT502" s="1">
        <f>COUNTIFS(#REF!,LT502,#REF!,1,#REF!,"&gt;="&amp;MI502,#REF!,"&lt;="&amp;MH502,#REF!,"&lt;="&amp;ME502,#REF!,"&gt;="&amp;MF502)</f>
        <v/>
      </c>
      <c r="MU502" s="1">
        <f>COUNTIFS(#REF!,LT502,#REF!,0,#REF!,"&gt;="&amp;MI502,#REF!,"&lt;="&amp;MH502,#REF!,"&lt;="&amp;ME502,#REF!,"&gt;="&amp;MF502)</f>
        <v/>
      </c>
      <c r="MV502" s="1">
        <f>COUNTIFS(#REF!,LT502,#REF!,1,#REF!,"&gt;="&amp;MI502,#REF!,"&lt;="&amp;MH502,#REF!,"="&amp;KZ502,#REF!,"="&amp;LA502,#REF!,"&lt;="&amp;ME502,#REF!,"&gt;="&amp;MF502)</f>
        <v/>
      </c>
      <c r="MW502" s="1">
        <f>COUNTIFS(#REF!,LT502,#REF!,0,#REF!,"&gt;="&amp;MI502,#REF!,"&lt;="&amp;MH502,#REF!,"="&amp;KZ502,#REF!,"="&amp;LA502,#REF!,"&lt;="&amp;ME502,#REF!,"&gt;="&amp;MF502)</f>
        <v/>
      </c>
      <c r="MX502" s="1">
        <f>COUNTIFS(#REF!,LT502,#REF!,1,#REF!,"&gt;="&amp;MC502,#REF!,"&lt;="&amp;MB502,#REF!,"&lt;="&amp;ME502,#REF!,"&gt;="&amp;MF502)</f>
        <v/>
      </c>
      <c r="MY502" s="1">
        <f>COUNTIFS(#REF!,LT502,#REF!,0,#REF!,"&gt;="&amp;MC502,#REF!,"&lt;="&amp;MB502,#REF!,"&lt;="&amp;ME502,#REF!,"&gt;="&amp;MF502)</f>
        <v/>
      </c>
      <c r="MZ502" s="1">
        <f>COUNTIFS(#REF!,LT502,#REF!,1,#REF!,"&lt;="&amp;ME502,#REF!,"&gt;="&amp;MF502,#REF!,"="&amp;KV502,#REF!,"="&amp;KX502)</f>
        <v/>
      </c>
      <c r="NA502" s="1">
        <f>COUNTIFS(#REF!,LT502,#REF!,0,#REF!,"&lt;="&amp;ME502,#REF!,"&gt;="&amp;MF502,#REF!,"="&amp;KV502,#REF!,"="&amp;KX502)</f>
        <v/>
      </c>
      <c r="NB502" s="1">
        <f>COUNTIFS(#REF!,LT502,#REF!,1,#REF!,"&lt;="&amp;ME502,#REF!,"&gt;="&amp;MF502,#REF!,"="&amp;KW502,#REF!,"="&amp;KY502)</f>
        <v/>
      </c>
      <c r="NC502" s="1">
        <f>COUNTIFS(#REF!,LT502,#REF!,0,#REF!,"&lt;="&amp;ME502,#REF!,"&gt;="&amp;MF502,#REF!,"="&amp;KW502,#REF!,"="&amp;KY502)</f>
        <v/>
      </c>
      <c r="ND502" s="1">
        <f>MP502+MR502+MT502+MV502+MX502+MZ502+NB502</f>
        <v/>
      </c>
      <c r="NE502" s="1">
        <f>MQ502+MS502+MU502+MW502+MY502+NA502+NC502</f>
        <v/>
      </c>
      <c r="NF502" s="1">
        <f>ND502+NE502</f>
        <v/>
      </c>
      <c r="NG502" s="33">
        <f>ND502/(ND502+NE502)</f>
        <v/>
      </c>
      <c r="NH502" s="3">
        <f>1/NG502</f>
        <v/>
      </c>
      <c r="NI502" s="1">
        <f>LH502</f>
        <v/>
      </c>
      <c r="NJ502" s="79">
        <f>((1-NG502)*(1/(NI502-1))*0.98-(NG502*1))</f>
        <v/>
      </c>
      <c r="NK502" s="34">
        <f>IF(LR502&lt;0.9,0,IF(AND(LR502&gt;1.1),0,1))</f>
        <v/>
      </c>
      <c r="NL502" s="34">
        <f>IF(LS502&lt;0.9,0,IF(AND(LS502&gt;1.1),0,1))</f>
        <v/>
      </c>
      <c r="NM502" s="32">
        <f>IF(NF502&gt;99,1,0)</f>
        <v/>
      </c>
      <c r="NN502" s="32">
        <f>IF(NJ502&gt;0.0799,1,0)</f>
        <v/>
      </c>
      <c r="NO502" s="32">
        <f>IF(NJ502&gt;NQ502,1,0)</f>
        <v/>
      </c>
      <c r="NP502" s="32">
        <f>NM502+NN502+NO502+NK502+NL502</f>
        <v/>
      </c>
      <c r="NQ502" s="79">
        <f>(((100*NG502)*(NI502-1)*0.98)-((1-NG502)*100))/100</f>
        <v/>
      </c>
      <c r="NR502" s="34">
        <f>IF(LR502&lt;0.9,0,IF(AND(LR502&gt;1.1),0,1))</f>
        <v/>
      </c>
      <c r="NS502" s="34">
        <f>IF(LS502&lt;0.9,0,IF(AND(LS502&gt;1.1),0,1))</f>
        <v/>
      </c>
      <c r="NT502" s="32">
        <f>IF(NF502&gt;99,1,0)</f>
        <v/>
      </c>
      <c r="NU502" s="32">
        <f>IF(NQ502&gt;0.0799,1,0)</f>
        <v/>
      </c>
      <c r="NV502" s="32">
        <f>IF(NQ502&gt;NJ502,1,0)</f>
        <v/>
      </c>
      <c r="NW502" s="32">
        <f>NT502+NU502+NV502+NR502+NS502</f>
        <v/>
      </c>
      <c r="NX502">
        <f>IF(NP502=5,"LayHome1-0",IF(AND(NW502=5),"BackHome1-0",""))</f>
        <v/>
      </c>
      <c r="NY502">
        <f>IF(NP502=5,KN502,IF(AND(NW502=5),KN502,""))</f>
        <v/>
      </c>
      <c r="NZ502">
        <f>IF(NP502=5,"Match Odds",IF(AND(NW502=5),"Match Odds",""))</f>
        <v/>
      </c>
      <c r="OA502">
        <f>IF(NP502=5,KP502,IF(AND(NW502=5),KP502,""))</f>
        <v/>
      </c>
      <c r="OB502">
        <f>IF(NP502=5,"MATCH_ODDS",IF(AND(NW502=5),"MATCH_ODDS",""))</f>
        <v/>
      </c>
      <c r="OC502">
        <f>IF(NP502=5,"LAY",IF(AND(NW502=5),"BACK",""))</f>
        <v/>
      </c>
    </row>
    <row r="503" ht="16.5" customHeight="1" thickBot="1" thickTop="1">
      <c r="A503" s="2" t="n"/>
      <c r="KN503" s="1">
        <f>IF(INDEX(#REF!,MATCH('HT 1-0'!D503,#REF!,0))=INDEX(#REF!,MATCH('HT 1-0'!D503,#REF!,0)),INDEX(#REF!,MATCH('HT 1-0'!D503,#REF!,0)),"ERROR")</f>
        <v/>
      </c>
      <c r="KO503" s="1">
        <f>IF(INDEX(#REF!,MATCH('HT 1-0'!E503,#REF!,0))=INDEX(#REF!,MATCH('HT 1-0'!E503,#REF!,0)),INDEX(#REF!,MATCH('HT 1-0'!E503,#REF!,0)),"ERROR")</f>
        <v/>
      </c>
      <c r="KP503" s="1">
        <f>KN503&amp;" v "&amp;KO503</f>
        <v/>
      </c>
      <c r="KQ503">
        <f>B503&amp;"_"&amp;C503</f>
        <v/>
      </c>
      <c r="KR503" s="1">
        <f>IF((HW503/KK503)&lt;0.335,"G",IF((HW503/KK503)&gt;0.67,"R","A"))</f>
        <v/>
      </c>
      <c r="KS503" s="1">
        <f>IF((HX503/KK503)&lt;0.335,"G",IF((HX503/KK503)&gt;0.67,"R","A"))</f>
        <v/>
      </c>
      <c r="KT503" s="1">
        <f>IF((IH503/KK503)&lt;0.335,"G",IF((IH503/KK503)&gt;0.67,"R","A"))</f>
        <v/>
      </c>
      <c r="KU503" s="1">
        <f>IF((II503/KK503)&lt;0.335,"G",IF((II503/KK503)&gt;0.67,"R","A"))</f>
        <v/>
      </c>
      <c r="KV503" s="1">
        <f>IF((HZ503/KK503)&lt;0.335,"G",IF((HZ503/KK503)&gt;0.67,"R","A"))</f>
        <v/>
      </c>
      <c r="KW503" s="1">
        <f>IF((HY503/KK503)&lt;0.335,"G",IF((HY503/KK503)&gt;0.67,"R","A"))</f>
        <v/>
      </c>
      <c r="KX503" s="1">
        <f>IF((IK503/KK503)&lt;0.335,"G",IF((IK503/KK503)&gt;0.67,"R","A"))</f>
        <v/>
      </c>
      <c r="KY503" s="1">
        <f>IF((IJ503/KK503)&lt;0.335,"G",IF((IJ503/KK503)&gt;0.67,"R","A"))</f>
        <v/>
      </c>
      <c r="KZ503" s="1">
        <f>IF((HQ503/KK503)&lt;0.335,"G",IF((HQ503/KK503)&gt;0.67,"R","A"))</f>
        <v/>
      </c>
      <c r="LA503" s="1">
        <f>IF((IB503/KK503)&lt;0.335,"G",IF((IB503/KK503)&gt;0.67,"R","A"))</f>
        <v/>
      </c>
      <c r="LB503">
        <f>IF(LQ503="1-0",INDEX(Scrape!#REF!,MATCH('HT 1-0'!KP503,Scrape!$B:$B,0)),"")</f>
        <v/>
      </c>
      <c r="LC503">
        <f>IF(LQ503="1-0",INDEX(Scrape!$A:$A,MATCH('HT 1-0'!KP503,Scrape!$B:$B,0)),"")</f>
        <v/>
      </c>
      <c r="LD503">
        <f>IF(LQ503="1-0",INDEX(Scrape!$B:$B,MATCH('HT 1-0'!KP503,Scrape!$B:$B,0)),"")</f>
        <v/>
      </c>
      <c r="LE503">
        <f>IF(LQ503="1-0",INDEX(Scrape!$C:$C,MATCH('HT 1-0'!KP503,Scrape!$B:$B,0)),"")</f>
        <v/>
      </c>
      <c r="LF503">
        <f>IF(LQ503="1-0",INDEX(Scrape!$D:$D,MATCH('HT 1-0'!KP503,Scrape!$B:$B,0)),"")</f>
        <v/>
      </c>
      <c r="LG503">
        <f>IF(LQ503="1-0",INDEX(Scrape!$E:$E,MATCH('HT 1-0'!KP503,Scrape!$B:$B,0)),"")</f>
        <v/>
      </c>
      <c r="LH503">
        <f>IF(LQ503="1-0",INDEX(Scrape!$F:$F,MATCH('HT 1-0'!KP503,Scrape!$B:$B,0)),"")</f>
        <v/>
      </c>
      <c r="LI503">
        <f>IF(LQ503="1-0",INDEX(Scrape!$G:$G,MATCH('HT 1-0'!KP503,Scrape!$B:$B,0)),"")</f>
        <v/>
      </c>
      <c r="LJ503">
        <f>IF(LQ503="1-0",INDEX(Scrape!$H:$H,MATCH('HT 1-0'!KP503,Scrape!$B:$B,0)),"")</f>
        <v/>
      </c>
      <c r="LK503">
        <f>IF(LQ503="1-0",INDEX(Scrape!$I:$I,MATCH('HT 1-0'!KP503,Scrape!$B:$B,0)),"")</f>
        <v/>
      </c>
      <c r="LL503">
        <f>IF(LQ503="1-0",INDEX(Scrape!$J:$J,MATCH('HT 1-0'!KP503,Scrape!$B:$B,0)),"")</f>
        <v/>
      </c>
      <c r="LM503">
        <f>IF(LQ503="1-0",INDEX(Scrape!$K:$K,MATCH('HT 1-0'!KP503,Scrape!$B:$B,0)),"")</f>
        <v/>
      </c>
      <c r="LN503">
        <f>IF(LQ503="1-0",INDEX(Scrape!$L:$L,MATCH('HT 1-0'!KP503,Scrape!$B:$B,0)),"")</f>
        <v/>
      </c>
      <c r="LO503">
        <f>IF(LQ503="1-0",INDEX(Scrape!$M:$M,MATCH('HT 1-0'!KP503,Scrape!$B:$B,0)),"")</f>
        <v/>
      </c>
      <c r="LP503">
        <f>IF(LQ503="1-0",INDEX(Scrape!$N:$N,MATCH('HT 1-0'!KP503,Scrape!$B:$B,0)),"")</f>
        <v/>
      </c>
      <c r="LQ503">
        <f>INDEX(Scrape!$O:$O,MATCH('HT 1-0'!KP503,Scrape!$B:$B,0))</f>
        <v/>
      </c>
      <c r="LR503">
        <f>(1/LJ503)+(1/LI503)+(1/LH503)</f>
        <v/>
      </c>
      <c r="LS503">
        <f>(1/LG503)+(1/LF503)+(1/LE503)</f>
        <v/>
      </c>
      <c r="LT503" s="8">
        <f>IF(INDEX(#REF!,MATCH(KQ503,#REF!,0))=INDEX(#REF!,MATCH(KQ503,#REF!,0)),INDEX(#REF!,MATCH(KQ503,#REF!,0)),"ERROR")</f>
        <v/>
      </c>
      <c r="LU503" s="4">
        <f>IF(KR503="G",2,IF(KR503="R",0.5,IF(KR503="A",1)))</f>
        <v/>
      </c>
      <c r="LV503" s="4">
        <f>IF(KS503="G",0.5,IF(KS503="R",2,IF(KS503="A",1)))</f>
        <v/>
      </c>
      <c r="LW503" s="4">
        <f>IF(KT503="G",2,IF(KT503="R",0.5,IF(KT503="A",1)))</f>
        <v/>
      </c>
      <c r="LX503" s="4">
        <f>IF(KU503="G",0.5,IF(KU503="R",2,IF(KU503="A",1)))</f>
        <v/>
      </c>
      <c r="LY503" s="7">
        <f>(LK503*(LU503+LX503)+(LL503*(LU503+LX503)))</f>
        <v/>
      </c>
      <c r="LZ503" s="7">
        <f>(LN503*(LV503+LW503)+(LO503*(LV503+LW503)))</f>
        <v/>
      </c>
      <c r="MA503" s="11">
        <f>LY503-LZ503</f>
        <v/>
      </c>
      <c r="MB503" s="5">
        <f>MA503+2</f>
        <v/>
      </c>
      <c r="MC503" s="6">
        <f>MA503-2</f>
        <v/>
      </c>
      <c r="MD503" s="4">
        <f>LE503</f>
        <v/>
      </c>
      <c r="ME503" s="9">
        <f>IF(MD503=0,1000,MD503+0.75)</f>
        <v/>
      </c>
      <c r="MF503" s="10">
        <f>IF(MD503=0,0,MD503-0.75)</f>
        <v/>
      </c>
      <c r="MG503" s="4">
        <f>((LM503*(LU503+LX503))-((LP503*(LV503+LW503))))</f>
        <v/>
      </c>
      <c r="MH503" s="9">
        <f>MG503*1.2</f>
        <v/>
      </c>
      <c r="MI503" s="10">
        <f>MG503*0.8</f>
        <v/>
      </c>
      <c r="MJ503">
        <f>IFERROR(NX503,"")</f>
        <v/>
      </c>
      <c r="MK503">
        <f>IFERROR(NY503,"")</f>
        <v/>
      </c>
      <c r="ML503">
        <f>IFERROR(NZ503,"")</f>
        <v/>
      </c>
      <c r="MM503">
        <f>IFERROR(OA503,"")</f>
        <v/>
      </c>
      <c r="MN503">
        <f>IFERROR(OB503,"")</f>
        <v/>
      </c>
      <c r="MO503">
        <f>IFERROR(OC503,"")</f>
        <v/>
      </c>
      <c r="MP503" s="1">
        <f>COUNTIFS(#REF!,LT503,#REF!,1,#REF!,"&gt;="&amp;MC503,#REF!,"&lt;="&amp;MB503,#REF!,"&lt;="&amp;ME503,#REF!,"&gt;="&amp;MF503,#REF!,"="&amp;KV503,#REF!,"="&amp;KX503)</f>
        <v/>
      </c>
      <c r="MQ503" s="1">
        <f>COUNTIFS(#REF!,LT503,#REF!,0,#REF!,"&gt;="&amp;MC503,#REF!,"&lt;="&amp;MB503,#REF!,"&lt;="&amp;ME503,#REF!,"&gt;="&amp;MF503,#REF!,"="&amp;KV503,#REF!,"="&amp;KX503)</f>
        <v/>
      </c>
      <c r="MR503" s="1">
        <f>COUNTIFS(#REF!,LT503,#REF!,1,#REF!,"&gt;="&amp;MC503,#REF!,"&lt;="&amp;MB503,#REF!,"&lt;="&amp;ME503,#REF!,"&gt;="&amp;MF503,#REF!,"="&amp;KW503,#REF!,"="&amp;KY503)</f>
        <v/>
      </c>
      <c r="MS503" s="1">
        <f>COUNTIFS(#REF!,LT503,#REF!,0,#REF!,"&gt;="&amp;MC503,#REF!,"&lt;="&amp;MB503,#REF!,"&lt;="&amp;ME503,#REF!,"&gt;="&amp;MF503,#REF!,"="&amp;KW503,#REF!,"="&amp;KY503)</f>
        <v/>
      </c>
      <c r="MT503" s="1">
        <f>COUNTIFS(#REF!,LT503,#REF!,1,#REF!,"&gt;="&amp;MI503,#REF!,"&lt;="&amp;MH503,#REF!,"&lt;="&amp;ME503,#REF!,"&gt;="&amp;MF503)</f>
        <v/>
      </c>
      <c r="MU503" s="1">
        <f>COUNTIFS(#REF!,LT503,#REF!,0,#REF!,"&gt;="&amp;MI503,#REF!,"&lt;="&amp;MH503,#REF!,"&lt;="&amp;ME503,#REF!,"&gt;="&amp;MF503)</f>
        <v/>
      </c>
      <c r="MV503" s="1">
        <f>COUNTIFS(#REF!,LT503,#REF!,1,#REF!,"&gt;="&amp;MI503,#REF!,"&lt;="&amp;MH503,#REF!,"="&amp;KZ503,#REF!,"="&amp;LA503,#REF!,"&lt;="&amp;ME503,#REF!,"&gt;="&amp;MF503)</f>
        <v/>
      </c>
      <c r="MW503" s="1">
        <f>COUNTIFS(#REF!,LT503,#REF!,0,#REF!,"&gt;="&amp;MI503,#REF!,"&lt;="&amp;MH503,#REF!,"="&amp;KZ503,#REF!,"="&amp;LA503,#REF!,"&lt;="&amp;ME503,#REF!,"&gt;="&amp;MF503)</f>
        <v/>
      </c>
      <c r="MX503" s="1">
        <f>COUNTIFS(#REF!,LT503,#REF!,1,#REF!,"&gt;="&amp;MC503,#REF!,"&lt;="&amp;MB503,#REF!,"&lt;="&amp;ME503,#REF!,"&gt;="&amp;MF503)</f>
        <v/>
      </c>
      <c r="MY503" s="1">
        <f>COUNTIFS(#REF!,LT503,#REF!,0,#REF!,"&gt;="&amp;MC503,#REF!,"&lt;="&amp;MB503,#REF!,"&lt;="&amp;ME503,#REF!,"&gt;="&amp;MF503)</f>
        <v/>
      </c>
      <c r="MZ503" s="1">
        <f>COUNTIFS(#REF!,LT503,#REF!,1,#REF!,"&lt;="&amp;ME503,#REF!,"&gt;="&amp;MF503,#REF!,"="&amp;KV503,#REF!,"="&amp;KX503)</f>
        <v/>
      </c>
      <c r="NA503" s="1">
        <f>COUNTIFS(#REF!,LT503,#REF!,0,#REF!,"&lt;="&amp;ME503,#REF!,"&gt;="&amp;MF503,#REF!,"="&amp;KV503,#REF!,"="&amp;KX503)</f>
        <v/>
      </c>
      <c r="NB503" s="1">
        <f>COUNTIFS(#REF!,LT503,#REF!,1,#REF!,"&lt;="&amp;ME503,#REF!,"&gt;="&amp;MF503,#REF!,"="&amp;KW503,#REF!,"="&amp;KY503)</f>
        <v/>
      </c>
      <c r="NC503" s="1">
        <f>COUNTIFS(#REF!,LT503,#REF!,0,#REF!,"&lt;="&amp;ME503,#REF!,"&gt;="&amp;MF503,#REF!,"="&amp;KW503,#REF!,"="&amp;KY503)</f>
        <v/>
      </c>
      <c r="ND503" s="1">
        <f>MP503+MR503+MT503+MV503+MX503+MZ503+NB503</f>
        <v/>
      </c>
      <c r="NE503" s="1">
        <f>MQ503+MS503+MU503+MW503+MY503+NA503+NC503</f>
        <v/>
      </c>
      <c r="NF503" s="1">
        <f>ND503+NE503</f>
        <v/>
      </c>
      <c r="NG503" s="33">
        <f>ND503/(ND503+NE503)</f>
        <v/>
      </c>
      <c r="NH503" s="3">
        <f>1/NG503</f>
        <v/>
      </c>
      <c r="NI503" s="1">
        <f>LH503</f>
        <v/>
      </c>
      <c r="NJ503" s="79">
        <f>((1-NG503)*(1/(NI503-1))*0.98-(NG503*1))</f>
        <v/>
      </c>
      <c r="NK503" s="34">
        <f>IF(LR503&lt;0.9,0,IF(AND(LR503&gt;1.1),0,1))</f>
        <v/>
      </c>
      <c r="NL503" s="34">
        <f>IF(LS503&lt;0.9,0,IF(AND(LS503&gt;1.1),0,1))</f>
        <v/>
      </c>
      <c r="NM503" s="32">
        <f>IF(NF503&gt;99,1,0)</f>
        <v/>
      </c>
      <c r="NN503" s="32">
        <f>IF(NJ503&gt;0.0799,1,0)</f>
        <v/>
      </c>
      <c r="NO503" s="32">
        <f>IF(NJ503&gt;NQ503,1,0)</f>
        <v/>
      </c>
      <c r="NP503" s="32">
        <f>NM503+NN503+NO503+NK503+NL503</f>
        <v/>
      </c>
      <c r="NQ503" s="79">
        <f>(((100*NG503)*(NI503-1)*0.98)-((1-NG503)*100))/100</f>
        <v/>
      </c>
      <c r="NR503" s="34">
        <f>IF(LR503&lt;0.9,0,IF(AND(LR503&gt;1.1),0,1))</f>
        <v/>
      </c>
      <c r="NS503" s="34">
        <f>IF(LS503&lt;0.9,0,IF(AND(LS503&gt;1.1),0,1))</f>
        <v/>
      </c>
      <c r="NT503" s="32">
        <f>IF(NF503&gt;99,1,0)</f>
        <v/>
      </c>
      <c r="NU503" s="32">
        <f>IF(NQ503&gt;0.0799,1,0)</f>
        <v/>
      </c>
      <c r="NV503" s="32">
        <f>IF(NQ503&gt;NJ503,1,0)</f>
        <v/>
      </c>
      <c r="NW503" s="32">
        <f>NT503+NU503+NV503+NR503+NS503</f>
        <v/>
      </c>
      <c r="NX503">
        <f>IF(NP503=5,"LayHome1-0",IF(AND(NW503=5),"BackHome1-0",""))</f>
        <v/>
      </c>
      <c r="NY503">
        <f>IF(NP503=5,KN503,IF(AND(NW503=5),KN503,""))</f>
        <v/>
      </c>
      <c r="NZ503">
        <f>IF(NP503=5,"Match Odds",IF(AND(NW503=5),"Match Odds",""))</f>
        <v/>
      </c>
      <c r="OA503">
        <f>IF(NP503=5,KP503,IF(AND(NW503=5),KP503,""))</f>
        <v/>
      </c>
      <c r="OB503">
        <f>IF(NP503=5,"MATCH_ODDS",IF(AND(NW503=5),"MATCH_ODDS",""))</f>
        <v/>
      </c>
      <c r="OC503">
        <f>IF(NP503=5,"LAY",IF(AND(NW503=5),"BACK",""))</f>
        <v/>
      </c>
    </row>
    <row r="504" ht="16.5" customHeight="1" thickBot="1" thickTop="1">
      <c r="A504" s="2" t="n"/>
      <c r="KN504" s="1">
        <f>IF(INDEX(#REF!,MATCH('HT 1-0'!D504,#REF!,0))=INDEX(#REF!,MATCH('HT 1-0'!D504,#REF!,0)),INDEX(#REF!,MATCH('HT 1-0'!D504,#REF!,0)),"ERROR")</f>
        <v/>
      </c>
      <c r="KO504" s="1">
        <f>IF(INDEX(#REF!,MATCH('HT 1-0'!E504,#REF!,0))=INDEX(#REF!,MATCH('HT 1-0'!E504,#REF!,0)),INDEX(#REF!,MATCH('HT 1-0'!E504,#REF!,0)),"ERROR")</f>
        <v/>
      </c>
      <c r="KP504" s="1">
        <f>KN504&amp;" v "&amp;KO504</f>
        <v/>
      </c>
      <c r="KQ504">
        <f>B504&amp;"_"&amp;C504</f>
        <v/>
      </c>
      <c r="KR504" s="1">
        <f>IF((HW504/KK504)&lt;0.335,"G",IF((HW504/KK504)&gt;0.67,"R","A"))</f>
        <v/>
      </c>
      <c r="KS504" s="1">
        <f>IF((HX504/KK504)&lt;0.335,"G",IF((HX504/KK504)&gt;0.67,"R","A"))</f>
        <v/>
      </c>
      <c r="KT504" s="1">
        <f>IF((IH504/KK504)&lt;0.335,"G",IF((IH504/KK504)&gt;0.67,"R","A"))</f>
        <v/>
      </c>
      <c r="KU504" s="1">
        <f>IF((II504/KK504)&lt;0.335,"G",IF((II504/KK504)&gt;0.67,"R","A"))</f>
        <v/>
      </c>
      <c r="KV504" s="1">
        <f>IF((HZ504/KK504)&lt;0.335,"G",IF((HZ504/KK504)&gt;0.67,"R","A"))</f>
        <v/>
      </c>
      <c r="KW504" s="1">
        <f>IF((HY504/KK504)&lt;0.335,"G",IF((HY504/KK504)&gt;0.67,"R","A"))</f>
        <v/>
      </c>
      <c r="KX504" s="1">
        <f>IF((IK504/KK504)&lt;0.335,"G",IF((IK504/KK504)&gt;0.67,"R","A"))</f>
        <v/>
      </c>
      <c r="KY504" s="1">
        <f>IF((IJ504/KK504)&lt;0.335,"G",IF((IJ504/KK504)&gt;0.67,"R","A"))</f>
        <v/>
      </c>
      <c r="KZ504" s="1">
        <f>IF((HQ504/KK504)&lt;0.335,"G",IF((HQ504/KK504)&gt;0.67,"R","A"))</f>
        <v/>
      </c>
      <c r="LA504" s="1">
        <f>IF((IB504/KK504)&lt;0.335,"G",IF((IB504/KK504)&gt;0.67,"R","A"))</f>
        <v/>
      </c>
      <c r="LB504">
        <f>IF(LQ504="1-0",INDEX(Scrape!#REF!,MATCH('HT 1-0'!KP504,Scrape!$B:$B,0)),"")</f>
        <v/>
      </c>
      <c r="LC504">
        <f>IF(LQ504="1-0",INDEX(Scrape!$A:$A,MATCH('HT 1-0'!KP504,Scrape!$B:$B,0)),"")</f>
        <v/>
      </c>
      <c r="LD504">
        <f>IF(LQ504="1-0",INDEX(Scrape!$B:$B,MATCH('HT 1-0'!KP504,Scrape!$B:$B,0)),"")</f>
        <v/>
      </c>
      <c r="LE504">
        <f>IF(LQ504="1-0",INDEX(Scrape!$C:$C,MATCH('HT 1-0'!KP504,Scrape!$B:$B,0)),"")</f>
        <v/>
      </c>
      <c r="LF504">
        <f>IF(LQ504="1-0",INDEX(Scrape!$D:$D,MATCH('HT 1-0'!KP504,Scrape!$B:$B,0)),"")</f>
        <v/>
      </c>
      <c r="LG504">
        <f>IF(LQ504="1-0",INDEX(Scrape!$E:$E,MATCH('HT 1-0'!KP504,Scrape!$B:$B,0)),"")</f>
        <v/>
      </c>
      <c r="LH504">
        <f>IF(LQ504="1-0",INDEX(Scrape!$F:$F,MATCH('HT 1-0'!KP504,Scrape!$B:$B,0)),"")</f>
        <v/>
      </c>
      <c r="LI504">
        <f>IF(LQ504="1-0",INDEX(Scrape!$G:$G,MATCH('HT 1-0'!KP504,Scrape!$B:$B,0)),"")</f>
        <v/>
      </c>
      <c r="LJ504">
        <f>IF(LQ504="1-0",INDEX(Scrape!$H:$H,MATCH('HT 1-0'!KP504,Scrape!$B:$B,0)),"")</f>
        <v/>
      </c>
      <c r="LK504">
        <f>IF(LQ504="1-0",INDEX(Scrape!$I:$I,MATCH('HT 1-0'!KP504,Scrape!$B:$B,0)),"")</f>
        <v/>
      </c>
      <c r="LL504">
        <f>IF(LQ504="1-0",INDEX(Scrape!$J:$J,MATCH('HT 1-0'!KP504,Scrape!$B:$B,0)),"")</f>
        <v/>
      </c>
      <c r="LM504">
        <f>IF(LQ504="1-0",INDEX(Scrape!$K:$K,MATCH('HT 1-0'!KP504,Scrape!$B:$B,0)),"")</f>
        <v/>
      </c>
      <c r="LN504">
        <f>IF(LQ504="1-0",INDEX(Scrape!$L:$L,MATCH('HT 1-0'!KP504,Scrape!$B:$B,0)),"")</f>
        <v/>
      </c>
      <c r="LO504">
        <f>IF(LQ504="1-0",INDEX(Scrape!$M:$M,MATCH('HT 1-0'!KP504,Scrape!$B:$B,0)),"")</f>
        <v/>
      </c>
      <c r="LP504">
        <f>IF(LQ504="1-0",INDEX(Scrape!$N:$N,MATCH('HT 1-0'!KP504,Scrape!$B:$B,0)),"")</f>
        <v/>
      </c>
      <c r="LQ504">
        <f>INDEX(Scrape!$O:$O,MATCH('HT 1-0'!KP504,Scrape!$B:$B,0))</f>
        <v/>
      </c>
      <c r="LR504">
        <f>(1/LJ504)+(1/LI504)+(1/LH504)</f>
        <v/>
      </c>
      <c r="LS504">
        <f>(1/LG504)+(1/LF504)+(1/LE504)</f>
        <v/>
      </c>
      <c r="LT504" s="8">
        <f>IF(INDEX(#REF!,MATCH(KQ504,#REF!,0))=INDEX(#REF!,MATCH(KQ504,#REF!,0)),INDEX(#REF!,MATCH(KQ504,#REF!,0)),"ERROR")</f>
        <v/>
      </c>
      <c r="LU504" s="4">
        <f>IF(KR504="G",2,IF(KR504="R",0.5,IF(KR504="A",1)))</f>
        <v/>
      </c>
      <c r="LV504" s="4">
        <f>IF(KS504="G",0.5,IF(KS504="R",2,IF(KS504="A",1)))</f>
        <v/>
      </c>
      <c r="LW504" s="4">
        <f>IF(KT504="G",2,IF(KT504="R",0.5,IF(KT504="A",1)))</f>
        <v/>
      </c>
      <c r="LX504" s="4">
        <f>IF(KU504="G",0.5,IF(KU504="R",2,IF(KU504="A",1)))</f>
        <v/>
      </c>
      <c r="LY504" s="7">
        <f>(LK504*(LU504+LX504)+(LL504*(LU504+LX504)))</f>
        <v/>
      </c>
      <c r="LZ504" s="7">
        <f>(LN504*(LV504+LW504)+(LO504*(LV504+LW504)))</f>
        <v/>
      </c>
      <c r="MA504" s="11">
        <f>LY504-LZ504</f>
        <v/>
      </c>
      <c r="MB504" s="5">
        <f>MA504+2</f>
        <v/>
      </c>
      <c r="MC504" s="6">
        <f>MA504-2</f>
        <v/>
      </c>
      <c r="MD504" s="4">
        <f>LE504</f>
        <v/>
      </c>
      <c r="ME504" s="9">
        <f>IF(MD504=0,1000,MD504+0.75)</f>
        <v/>
      </c>
      <c r="MF504" s="10">
        <f>IF(MD504=0,0,MD504-0.75)</f>
        <v/>
      </c>
      <c r="MG504" s="4">
        <f>((LM504*(LU504+LX504))-((LP504*(LV504+LW504))))</f>
        <v/>
      </c>
      <c r="MH504" s="9">
        <f>MG504*1.2</f>
        <v/>
      </c>
      <c r="MI504" s="10">
        <f>MG504*0.8</f>
        <v/>
      </c>
      <c r="MJ504">
        <f>IFERROR(NX504,"")</f>
        <v/>
      </c>
      <c r="MK504">
        <f>IFERROR(NY504,"")</f>
        <v/>
      </c>
      <c r="ML504">
        <f>IFERROR(NZ504,"")</f>
        <v/>
      </c>
      <c r="MM504">
        <f>IFERROR(OA504,"")</f>
        <v/>
      </c>
      <c r="MN504">
        <f>IFERROR(OB504,"")</f>
        <v/>
      </c>
      <c r="MO504">
        <f>IFERROR(OC504,"")</f>
        <v/>
      </c>
      <c r="MP504" s="1">
        <f>COUNTIFS(#REF!,LT504,#REF!,1,#REF!,"&gt;="&amp;MC504,#REF!,"&lt;="&amp;MB504,#REF!,"&lt;="&amp;ME504,#REF!,"&gt;="&amp;MF504,#REF!,"="&amp;KV504,#REF!,"="&amp;KX504)</f>
        <v/>
      </c>
      <c r="MQ504" s="1">
        <f>COUNTIFS(#REF!,LT504,#REF!,0,#REF!,"&gt;="&amp;MC504,#REF!,"&lt;="&amp;MB504,#REF!,"&lt;="&amp;ME504,#REF!,"&gt;="&amp;MF504,#REF!,"="&amp;KV504,#REF!,"="&amp;KX504)</f>
        <v/>
      </c>
      <c r="MR504" s="1">
        <f>COUNTIFS(#REF!,LT504,#REF!,1,#REF!,"&gt;="&amp;MC504,#REF!,"&lt;="&amp;MB504,#REF!,"&lt;="&amp;ME504,#REF!,"&gt;="&amp;MF504,#REF!,"="&amp;KW504,#REF!,"="&amp;KY504)</f>
        <v/>
      </c>
      <c r="MS504" s="1">
        <f>COUNTIFS(#REF!,LT504,#REF!,0,#REF!,"&gt;="&amp;MC504,#REF!,"&lt;="&amp;MB504,#REF!,"&lt;="&amp;ME504,#REF!,"&gt;="&amp;MF504,#REF!,"="&amp;KW504,#REF!,"="&amp;KY504)</f>
        <v/>
      </c>
      <c r="MT504" s="1">
        <f>COUNTIFS(#REF!,LT504,#REF!,1,#REF!,"&gt;="&amp;MI504,#REF!,"&lt;="&amp;MH504,#REF!,"&lt;="&amp;ME504,#REF!,"&gt;="&amp;MF504)</f>
        <v/>
      </c>
      <c r="MU504" s="1">
        <f>COUNTIFS(#REF!,LT504,#REF!,0,#REF!,"&gt;="&amp;MI504,#REF!,"&lt;="&amp;MH504,#REF!,"&lt;="&amp;ME504,#REF!,"&gt;="&amp;MF504)</f>
        <v/>
      </c>
      <c r="MV504" s="1">
        <f>COUNTIFS(#REF!,LT504,#REF!,1,#REF!,"&gt;="&amp;MI504,#REF!,"&lt;="&amp;MH504,#REF!,"="&amp;KZ504,#REF!,"="&amp;LA504,#REF!,"&lt;="&amp;ME504,#REF!,"&gt;="&amp;MF504)</f>
        <v/>
      </c>
      <c r="MW504" s="1">
        <f>COUNTIFS(#REF!,LT504,#REF!,0,#REF!,"&gt;="&amp;MI504,#REF!,"&lt;="&amp;MH504,#REF!,"="&amp;KZ504,#REF!,"="&amp;LA504,#REF!,"&lt;="&amp;ME504,#REF!,"&gt;="&amp;MF504)</f>
        <v/>
      </c>
      <c r="MX504" s="1">
        <f>COUNTIFS(#REF!,LT504,#REF!,1,#REF!,"&gt;="&amp;MC504,#REF!,"&lt;="&amp;MB504,#REF!,"&lt;="&amp;ME504,#REF!,"&gt;="&amp;MF504)</f>
        <v/>
      </c>
      <c r="MY504" s="1">
        <f>COUNTIFS(#REF!,LT504,#REF!,0,#REF!,"&gt;="&amp;MC504,#REF!,"&lt;="&amp;MB504,#REF!,"&lt;="&amp;ME504,#REF!,"&gt;="&amp;MF504)</f>
        <v/>
      </c>
      <c r="MZ504" s="1">
        <f>COUNTIFS(#REF!,LT504,#REF!,1,#REF!,"&lt;="&amp;ME504,#REF!,"&gt;="&amp;MF504,#REF!,"="&amp;KV504,#REF!,"="&amp;KX504)</f>
        <v/>
      </c>
      <c r="NA504" s="1">
        <f>COUNTIFS(#REF!,LT504,#REF!,0,#REF!,"&lt;="&amp;ME504,#REF!,"&gt;="&amp;MF504,#REF!,"="&amp;KV504,#REF!,"="&amp;KX504)</f>
        <v/>
      </c>
      <c r="NB504" s="1">
        <f>COUNTIFS(#REF!,LT504,#REF!,1,#REF!,"&lt;="&amp;ME504,#REF!,"&gt;="&amp;MF504,#REF!,"="&amp;KW504,#REF!,"="&amp;KY504)</f>
        <v/>
      </c>
      <c r="NC504" s="1">
        <f>COUNTIFS(#REF!,LT504,#REF!,0,#REF!,"&lt;="&amp;ME504,#REF!,"&gt;="&amp;MF504,#REF!,"="&amp;KW504,#REF!,"="&amp;KY504)</f>
        <v/>
      </c>
      <c r="ND504" s="1">
        <f>MP504+MR504+MT504+MV504+MX504+MZ504+NB504</f>
        <v/>
      </c>
      <c r="NE504" s="1">
        <f>MQ504+MS504+MU504+MW504+MY504+NA504+NC504</f>
        <v/>
      </c>
      <c r="NF504" s="1">
        <f>ND504+NE504</f>
        <v/>
      </c>
      <c r="NG504" s="33">
        <f>ND504/(ND504+NE504)</f>
        <v/>
      </c>
      <c r="NH504" s="3">
        <f>1/NG504</f>
        <v/>
      </c>
      <c r="NI504" s="1">
        <f>LH504</f>
        <v/>
      </c>
      <c r="NJ504" s="79">
        <f>((1-NG504)*(1/(NI504-1))*0.98-(NG504*1))</f>
        <v/>
      </c>
      <c r="NK504" s="34">
        <f>IF(LR504&lt;0.9,0,IF(AND(LR504&gt;1.1),0,1))</f>
        <v/>
      </c>
      <c r="NL504" s="34">
        <f>IF(LS504&lt;0.9,0,IF(AND(LS504&gt;1.1),0,1))</f>
        <v/>
      </c>
      <c r="NM504" s="32">
        <f>IF(NF504&gt;99,1,0)</f>
        <v/>
      </c>
      <c r="NN504" s="32">
        <f>IF(NJ504&gt;0.0799,1,0)</f>
        <v/>
      </c>
      <c r="NO504" s="32">
        <f>IF(NJ504&gt;NQ504,1,0)</f>
        <v/>
      </c>
      <c r="NP504" s="32">
        <f>NM504+NN504+NO504+NK504+NL504</f>
        <v/>
      </c>
      <c r="NQ504" s="79">
        <f>(((100*NG504)*(NI504-1)*0.98)-((1-NG504)*100))/100</f>
        <v/>
      </c>
      <c r="NR504" s="34">
        <f>IF(LR504&lt;0.9,0,IF(AND(LR504&gt;1.1),0,1))</f>
        <v/>
      </c>
      <c r="NS504" s="34">
        <f>IF(LS504&lt;0.9,0,IF(AND(LS504&gt;1.1),0,1))</f>
        <v/>
      </c>
      <c r="NT504" s="32">
        <f>IF(NF504&gt;99,1,0)</f>
        <v/>
      </c>
      <c r="NU504" s="32">
        <f>IF(NQ504&gt;0.0799,1,0)</f>
        <v/>
      </c>
      <c r="NV504" s="32">
        <f>IF(NQ504&gt;NJ504,1,0)</f>
        <v/>
      </c>
      <c r="NW504" s="32">
        <f>NT504+NU504+NV504+NR504+NS504</f>
        <v/>
      </c>
      <c r="NX504">
        <f>IF(NP504=5,"LayHome1-0",IF(AND(NW504=5),"BackHome1-0",""))</f>
        <v/>
      </c>
      <c r="NY504">
        <f>IF(NP504=5,KN504,IF(AND(NW504=5),KN504,""))</f>
        <v/>
      </c>
      <c r="NZ504">
        <f>IF(NP504=5,"Match Odds",IF(AND(NW504=5),"Match Odds",""))</f>
        <v/>
      </c>
      <c r="OA504">
        <f>IF(NP504=5,KP504,IF(AND(NW504=5),KP504,""))</f>
        <v/>
      </c>
      <c r="OB504">
        <f>IF(NP504=5,"MATCH_ODDS",IF(AND(NW504=5),"MATCH_ODDS",""))</f>
        <v/>
      </c>
      <c r="OC504">
        <f>IF(NP504=5,"LAY",IF(AND(NW504=5),"BACK",""))</f>
        <v/>
      </c>
    </row>
    <row r="505" ht="16.5" customHeight="1" thickBot="1" thickTop="1">
      <c r="A505" s="2" t="n"/>
      <c r="KN505" s="1">
        <f>IF(INDEX(#REF!,MATCH('HT 1-0'!D505,#REF!,0))=INDEX(#REF!,MATCH('HT 1-0'!D505,#REF!,0)),INDEX(#REF!,MATCH('HT 1-0'!D505,#REF!,0)),"ERROR")</f>
        <v/>
      </c>
      <c r="KO505" s="1">
        <f>IF(INDEX(#REF!,MATCH('HT 1-0'!E505,#REF!,0))=INDEX(#REF!,MATCH('HT 1-0'!E505,#REF!,0)),INDEX(#REF!,MATCH('HT 1-0'!E505,#REF!,0)),"ERROR")</f>
        <v/>
      </c>
      <c r="KP505" s="1">
        <f>KN505&amp;" v "&amp;KO505</f>
        <v/>
      </c>
      <c r="KQ505">
        <f>B505&amp;"_"&amp;C505</f>
        <v/>
      </c>
      <c r="KR505" s="1">
        <f>IF((HW505/KK505)&lt;0.335,"G",IF((HW505/KK505)&gt;0.67,"R","A"))</f>
        <v/>
      </c>
      <c r="KS505" s="1">
        <f>IF((HX505/KK505)&lt;0.335,"G",IF((HX505/KK505)&gt;0.67,"R","A"))</f>
        <v/>
      </c>
      <c r="KT505" s="1">
        <f>IF((IH505/KK505)&lt;0.335,"G",IF((IH505/KK505)&gt;0.67,"R","A"))</f>
        <v/>
      </c>
      <c r="KU505" s="1">
        <f>IF((II505/KK505)&lt;0.335,"G",IF((II505/KK505)&gt;0.67,"R","A"))</f>
        <v/>
      </c>
      <c r="KV505" s="1">
        <f>IF((HZ505/KK505)&lt;0.335,"G",IF((HZ505/KK505)&gt;0.67,"R","A"))</f>
        <v/>
      </c>
      <c r="KW505" s="1">
        <f>IF((HY505/KK505)&lt;0.335,"G",IF((HY505/KK505)&gt;0.67,"R","A"))</f>
        <v/>
      </c>
      <c r="KX505" s="1">
        <f>IF((IK505/KK505)&lt;0.335,"G",IF((IK505/KK505)&gt;0.67,"R","A"))</f>
        <v/>
      </c>
      <c r="KY505" s="1">
        <f>IF((IJ505/KK505)&lt;0.335,"G",IF((IJ505/KK505)&gt;0.67,"R","A"))</f>
        <v/>
      </c>
      <c r="KZ505" s="1">
        <f>IF((HQ505/KK505)&lt;0.335,"G",IF((HQ505/KK505)&gt;0.67,"R","A"))</f>
        <v/>
      </c>
      <c r="LA505" s="1">
        <f>IF((IB505/KK505)&lt;0.335,"G",IF((IB505/KK505)&gt;0.67,"R","A"))</f>
        <v/>
      </c>
      <c r="LB505">
        <f>IF(LQ505="1-0",INDEX(Scrape!#REF!,MATCH('HT 1-0'!KP505,Scrape!$B:$B,0)),"")</f>
        <v/>
      </c>
      <c r="LC505">
        <f>IF(LQ505="1-0",INDEX(Scrape!$A:$A,MATCH('HT 1-0'!KP505,Scrape!$B:$B,0)),"")</f>
        <v/>
      </c>
      <c r="LD505">
        <f>IF(LQ505="1-0",INDEX(Scrape!$B:$B,MATCH('HT 1-0'!KP505,Scrape!$B:$B,0)),"")</f>
        <v/>
      </c>
      <c r="LE505">
        <f>IF(LQ505="1-0",INDEX(Scrape!$C:$C,MATCH('HT 1-0'!KP505,Scrape!$B:$B,0)),"")</f>
        <v/>
      </c>
      <c r="LF505">
        <f>IF(LQ505="1-0",INDEX(Scrape!$D:$D,MATCH('HT 1-0'!KP505,Scrape!$B:$B,0)),"")</f>
        <v/>
      </c>
      <c r="LG505">
        <f>IF(LQ505="1-0",INDEX(Scrape!$E:$E,MATCH('HT 1-0'!KP505,Scrape!$B:$B,0)),"")</f>
        <v/>
      </c>
      <c r="LH505">
        <f>IF(LQ505="1-0",INDEX(Scrape!$F:$F,MATCH('HT 1-0'!KP505,Scrape!$B:$B,0)),"")</f>
        <v/>
      </c>
      <c r="LI505">
        <f>IF(LQ505="1-0",INDEX(Scrape!$G:$G,MATCH('HT 1-0'!KP505,Scrape!$B:$B,0)),"")</f>
        <v/>
      </c>
      <c r="LJ505">
        <f>IF(LQ505="1-0",INDEX(Scrape!$H:$H,MATCH('HT 1-0'!KP505,Scrape!$B:$B,0)),"")</f>
        <v/>
      </c>
      <c r="LK505">
        <f>IF(LQ505="1-0",INDEX(Scrape!$I:$I,MATCH('HT 1-0'!KP505,Scrape!$B:$B,0)),"")</f>
        <v/>
      </c>
      <c r="LL505">
        <f>IF(LQ505="1-0",INDEX(Scrape!$J:$J,MATCH('HT 1-0'!KP505,Scrape!$B:$B,0)),"")</f>
        <v/>
      </c>
      <c r="LM505">
        <f>IF(LQ505="1-0",INDEX(Scrape!$K:$K,MATCH('HT 1-0'!KP505,Scrape!$B:$B,0)),"")</f>
        <v/>
      </c>
      <c r="LN505">
        <f>IF(LQ505="1-0",INDEX(Scrape!$L:$L,MATCH('HT 1-0'!KP505,Scrape!$B:$B,0)),"")</f>
        <v/>
      </c>
      <c r="LO505">
        <f>IF(LQ505="1-0",INDEX(Scrape!$M:$M,MATCH('HT 1-0'!KP505,Scrape!$B:$B,0)),"")</f>
        <v/>
      </c>
      <c r="LP505">
        <f>IF(LQ505="1-0",INDEX(Scrape!$N:$N,MATCH('HT 1-0'!KP505,Scrape!$B:$B,0)),"")</f>
        <v/>
      </c>
      <c r="LQ505">
        <f>INDEX(Scrape!$O:$O,MATCH('HT 1-0'!KP505,Scrape!$B:$B,0))</f>
        <v/>
      </c>
      <c r="LR505">
        <f>(1/LJ505)+(1/LI505)+(1/LH505)</f>
        <v/>
      </c>
      <c r="LS505">
        <f>(1/LG505)+(1/LF505)+(1/LE505)</f>
        <v/>
      </c>
      <c r="LT505" s="8">
        <f>IF(INDEX(#REF!,MATCH(KQ505,#REF!,0))=INDEX(#REF!,MATCH(KQ505,#REF!,0)),INDEX(#REF!,MATCH(KQ505,#REF!,0)),"ERROR")</f>
        <v/>
      </c>
      <c r="LU505" s="4">
        <f>IF(KR505="G",2,IF(KR505="R",0.5,IF(KR505="A",1)))</f>
        <v/>
      </c>
      <c r="LV505" s="4">
        <f>IF(KS505="G",0.5,IF(KS505="R",2,IF(KS505="A",1)))</f>
        <v/>
      </c>
      <c r="LW505" s="4">
        <f>IF(KT505="G",2,IF(KT505="R",0.5,IF(KT505="A",1)))</f>
        <v/>
      </c>
      <c r="LX505" s="4">
        <f>IF(KU505="G",0.5,IF(KU505="R",2,IF(KU505="A",1)))</f>
        <v/>
      </c>
      <c r="LY505" s="7">
        <f>(LK505*(LU505+LX505)+(LL505*(LU505+LX505)))</f>
        <v/>
      </c>
      <c r="LZ505" s="7">
        <f>(LN505*(LV505+LW505)+(LO505*(LV505+LW505)))</f>
        <v/>
      </c>
      <c r="MA505" s="11">
        <f>LY505-LZ505</f>
        <v/>
      </c>
      <c r="MB505" s="5">
        <f>MA505+2</f>
        <v/>
      </c>
      <c r="MC505" s="6">
        <f>MA505-2</f>
        <v/>
      </c>
      <c r="MD505" s="4">
        <f>LE505</f>
        <v/>
      </c>
      <c r="ME505" s="9">
        <f>IF(MD505=0,1000,MD505+0.75)</f>
        <v/>
      </c>
      <c r="MF505" s="10">
        <f>IF(MD505=0,0,MD505-0.75)</f>
        <v/>
      </c>
      <c r="MG505" s="4">
        <f>((LM505*(LU505+LX505))-((LP505*(LV505+LW505))))</f>
        <v/>
      </c>
      <c r="MH505" s="9">
        <f>MG505*1.2</f>
        <v/>
      </c>
      <c r="MI505" s="10">
        <f>MG505*0.8</f>
        <v/>
      </c>
      <c r="MJ505">
        <f>IFERROR(NX505,"")</f>
        <v/>
      </c>
      <c r="MK505">
        <f>IFERROR(NY505,"")</f>
        <v/>
      </c>
      <c r="ML505">
        <f>IFERROR(NZ505,"")</f>
        <v/>
      </c>
      <c r="MM505">
        <f>IFERROR(OA505,"")</f>
        <v/>
      </c>
      <c r="MN505">
        <f>IFERROR(OB505,"")</f>
        <v/>
      </c>
      <c r="MO505">
        <f>IFERROR(OC505,"")</f>
        <v/>
      </c>
      <c r="MP505" s="1">
        <f>COUNTIFS(#REF!,LT505,#REF!,1,#REF!,"&gt;="&amp;MC505,#REF!,"&lt;="&amp;MB505,#REF!,"&lt;="&amp;ME505,#REF!,"&gt;="&amp;MF505,#REF!,"="&amp;KV505,#REF!,"="&amp;KX505)</f>
        <v/>
      </c>
      <c r="MQ505" s="1">
        <f>COUNTIFS(#REF!,LT505,#REF!,0,#REF!,"&gt;="&amp;MC505,#REF!,"&lt;="&amp;MB505,#REF!,"&lt;="&amp;ME505,#REF!,"&gt;="&amp;MF505,#REF!,"="&amp;KV505,#REF!,"="&amp;KX505)</f>
        <v/>
      </c>
      <c r="MR505" s="1">
        <f>COUNTIFS(#REF!,LT505,#REF!,1,#REF!,"&gt;="&amp;MC505,#REF!,"&lt;="&amp;MB505,#REF!,"&lt;="&amp;ME505,#REF!,"&gt;="&amp;MF505,#REF!,"="&amp;KW505,#REF!,"="&amp;KY505)</f>
        <v/>
      </c>
      <c r="MS505" s="1">
        <f>COUNTIFS(#REF!,LT505,#REF!,0,#REF!,"&gt;="&amp;MC505,#REF!,"&lt;="&amp;MB505,#REF!,"&lt;="&amp;ME505,#REF!,"&gt;="&amp;MF505,#REF!,"="&amp;KW505,#REF!,"="&amp;KY505)</f>
        <v/>
      </c>
      <c r="MT505" s="1">
        <f>COUNTIFS(#REF!,LT505,#REF!,1,#REF!,"&gt;="&amp;MI505,#REF!,"&lt;="&amp;MH505,#REF!,"&lt;="&amp;ME505,#REF!,"&gt;="&amp;MF505)</f>
        <v/>
      </c>
      <c r="MU505" s="1">
        <f>COUNTIFS(#REF!,LT505,#REF!,0,#REF!,"&gt;="&amp;MI505,#REF!,"&lt;="&amp;MH505,#REF!,"&lt;="&amp;ME505,#REF!,"&gt;="&amp;MF505)</f>
        <v/>
      </c>
      <c r="MV505" s="1">
        <f>COUNTIFS(#REF!,LT505,#REF!,1,#REF!,"&gt;="&amp;MI505,#REF!,"&lt;="&amp;MH505,#REF!,"="&amp;KZ505,#REF!,"="&amp;LA505,#REF!,"&lt;="&amp;ME505,#REF!,"&gt;="&amp;MF505)</f>
        <v/>
      </c>
      <c r="MW505" s="1">
        <f>COUNTIFS(#REF!,LT505,#REF!,0,#REF!,"&gt;="&amp;MI505,#REF!,"&lt;="&amp;MH505,#REF!,"="&amp;KZ505,#REF!,"="&amp;LA505,#REF!,"&lt;="&amp;ME505,#REF!,"&gt;="&amp;MF505)</f>
        <v/>
      </c>
      <c r="MX505" s="1">
        <f>COUNTIFS(#REF!,LT505,#REF!,1,#REF!,"&gt;="&amp;MC505,#REF!,"&lt;="&amp;MB505,#REF!,"&lt;="&amp;ME505,#REF!,"&gt;="&amp;MF505)</f>
        <v/>
      </c>
      <c r="MY505" s="1">
        <f>COUNTIFS(#REF!,LT505,#REF!,0,#REF!,"&gt;="&amp;MC505,#REF!,"&lt;="&amp;MB505,#REF!,"&lt;="&amp;ME505,#REF!,"&gt;="&amp;MF505)</f>
        <v/>
      </c>
      <c r="MZ505" s="1">
        <f>COUNTIFS(#REF!,LT505,#REF!,1,#REF!,"&lt;="&amp;ME505,#REF!,"&gt;="&amp;MF505,#REF!,"="&amp;KV505,#REF!,"="&amp;KX505)</f>
        <v/>
      </c>
      <c r="NA505" s="1">
        <f>COUNTIFS(#REF!,LT505,#REF!,0,#REF!,"&lt;="&amp;ME505,#REF!,"&gt;="&amp;MF505,#REF!,"="&amp;KV505,#REF!,"="&amp;KX505)</f>
        <v/>
      </c>
      <c r="NB505" s="1">
        <f>COUNTIFS(#REF!,LT505,#REF!,1,#REF!,"&lt;="&amp;ME505,#REF!,"&gt;="&amp;MF505,#REF!,"="&amp;KW505,#REF!,"="&amp;KY505)</f>
        <v/>
      </c>
      <c r="NC505" s="1">
        <f>COUNTIFS(#REF!,LT505,#REF!,0,#REF!,"&lt;="&amp;ME505,#REF!,"&gt;="&amp;MF505,#REF!,"="&amp;KW505,#REF!,"="&amp;KY505)</f>
        <v/>
      </c>
      <c r="ND505" s="1">
        <f>MP505+MR505+MT505+MV505+MX505+MZ505+NB505</f>
        <v/>
      </c>
      <c r="NE505" s="1">
        <f>MQ505+MS505+MU505+MW505+MY505+NA505+NC505</f>
        <v/>
      </c>
      <c r="NF505" s="1">
        <f>ND505+NE505</f>
        <v/>
      </c>
      <c r="NG505" s="33">
        <f>ND505/(ND505+NE505)</f>
        <v/>
      </c>
      <c r="NH505" s="3">
        <f>1/NG505</f>
        <v/>
      </c>
      <c r="NI505" s="1">
        <f>LH505</f>
        <v/>
      </c>
      <c r="NJ505" s="79">
        <f>((1-NG505)*(1/(NI505-1))*0.98-(NG505*1))</f>
        <v/>
      </c>
      <c r="NK505" s="34">
        <f>IF(LR505&lt;0.9,0,IF(AND(LR505&gt;1.1),0,1))</f>
        <v/>
      </c>
      <c r="NL505" s="34">
        <f>IF(LS505&lt;0.9,0,IF(AND(LS505&gt;1.1),0,1))</f>
        <v/>
      </c>
      <c r="NM505" s="32">
        <f>IF(NF505&gt;99,1,0)</f>
        <v/>
      </c>
      <c r="NN505" s="32">
        <f>IF(NJ505&gt;0.0799,1,0)</f>
        <v/>
      </c>
      <c r="NO505" s="32">
        <f>IF(NJ505&gt;NQ505,1,0)</f>
        <v/>
      </c>
      <c r="NP505" s="32">
        <f>NM505+NN505+NO505+NK505+NL505</f>
        <v/>
      </c>
      <c r="NQ505" s="79">
        <f>(((100*NG505)*(NI505-1)*0.98)-((1-NG505)*100))/100</f>
        <v/>
      </c>
      <c r="NR505" s="34">
        <f>IF(LR505&lt;0.9,0,IF(AND(LR505&gt;1.1),0,1))</f>
        <v/>
      </c>
      <c r="NS505" s="34">
        <f>IF(LS505&lt;0.9,0,IF(AND(LS505&gt;1.1),0,1))</f>
        <v/>
      </c>
      <c r="NT505" s="32">
        <f>IF(NF505&gt;99,1,0)</f>
        <v/>
      </c>
      <c r="NU505" s="32">
        <f>IF(NQ505&gt;0.0799,1,0)</f>
        <v/>
      </c>
      <c r="NV505" s="32">
        <f>IF(NQ505&gt;NJ505,1,0)</f>
        <v/>
      </c>
      <c r="NW505" s="32">
        <f>NT505+NU505+NV505+NR505+NS505</f>
        <v/>
      </c>
      <c r="NX505">
        <f>IF(NP505=5,"LayHome1-0",IF(AND(NW505=5),"BackHome1-0",""))</f>
        <v/>
      </c>
      <c r="NY505">
        <f>IF(NP505=5,KN505,IF(AND(NW505=5),KN505,""))</f>
        <v/>
      </c>
      <c r="NZ505">
        <f>IF(NP505=5,"Match Odds",IF(AND(NW505=5),"Match Odds",""))</f>
        <v/>
      </c>
      <c r="OA505">
        <f>IF(NP505=5,KP505,IF(AND(NW505=5),KP505,""))</f>
        <v/>
      </c>
      <c r="OB505">
        <f>IF(NP505=5,"MATCH_ODDS",IF(AND(NW505=5),"MATCH_ODDS",""))</f>
        <v/>
      </c>
      <c r="OC505">
        <f>IF(NP505=5,"LAY",IF(AND(NW505=5),"BACK",""))</f>
        <v/>
      </c>
    </row>
    <row r="506" ht="16.5" customHeight="1" thickBot="1" thickTop="1">
      <c r="A506" s="2" t="n"/>
      <c r="KN506" s="1">
        <f>IF(INDEX(#REF!,MATCH('HT 1-0'!D506,#REF!,0))=INDEX(#REF!,MATCH('HT 1-0'!D506,#REF!,0)),INDEX(#REF!,MATCH('HT 1-0'!D506,#REF!,0)),"ERROR")</f>
        <v/>
      </c>
      <c r="KO506" s="1">
        <f>IF(INDEX(#REF!,MATCH('HT 1-0'!E506,#REF!,0))=INDEX(#REF!,MATCH('HT 1-0'!E506,#REF!,0)),INDEX(#REF!,MATCH('HT 1-0'!E506,#REF!,0)),"ERROR")</f>
        <v/>
      </c>
      <c r="KP506" s="1">
        <f>KN506&amp;" v "&amp;KO506</f>
        <v/>
      </c>
      <c r="KQ506">
        <f>B506&amp;"_"&amp;C506</f>
        <v/>
      </c>
      <c r="KR506" s="1">
        <f>IF((HW506/KK506)&lt;0.335,"G",IF((HW506/KK506)&gt;0.67,"R","A"))</f>
        <v/>
      </c>
      <c r="KS506" s="1">
        <f>IF((HX506/KK506)&lt;0.335,"G",IF((HX506/KK506)&gt;0.67,"R","A"))</f>
        <v/>
      </c>
      <c r="KT506" s="1">
        <f>IF((IH506/KK506)&lt;0.335,"G",IF((IH506/KK506)&gt;0.67,"R","A"))</f>
        <v/>
      </c>
      <c r="KU506" s="1">
        <f>IF((II506/KK506)&lt;0.335,"G",IF((II506/KK506)&gt;0.67,"R","A"))</f>
        <v/>
      </c>
      <c r="KV506" s="1">
        <f>IF((HZ506/KK506)&lt;0.335,"G",IF((HZ506/KK506)&gt;0.67,"R","A"))</f>
        <v/>
      </c>
      <c r="KW506" s="1">
        <f>IF((HY506/KK506)&lt;0.335,"G",IF((HY506/KK506)&gt;0.67,"R","A"))</f>
        <v/>
      </c>
      <c r="KX506" s="1">
        <f>IF((IK506/KK506)&lt;0.335,"G",IF((IK506/KK506)&gt;0.67,"R","A"))</f>
        <v/>
      </c>
      <c r="KY506" s="1">
        <f>IF((IJ506/KK506)&lt;0.335,"G",IF((IJ506/KK506)&gt;0.67,"R","A"))</f>
        <v/>
      </c>
      <c r="KZ506" s="1">
        <f>IF((HQ506/KK506)&lt;0.335,"G",IF((HQ506/KK506)&gt;0.67,"R","A"))</f>
        <v/>
      </c>
      <c r="LA506" s="1">
        <f>IF((IB506/KK506)&lt;0.335,"G",IF((IB506/KK506)&gt;0.67,"R","A"))</f>
        <v/>
      </c>
      <c r="LB506">
        <f>IF(LQ506="1-0",INDEX(Scrape!#REF!,MATCH('HT 1-0'!KP506,Scrape!$B:$B,0)),"")</f>
        <v/>
      </c>
      <c r="LC506">
        <f>IF(LQ506="1-0",INDEX(Scrape!$A:$A,MATCH('HT 1-0'!KP506,Scrape!$B:$B,0)),"")</f>
        <v/>
      </c>
      <c r="LD506">
        <f>IF(LQ506="1-0",INDEX(Scrape!$B:$B,MATCH('HT 1-0'!KP506,Scrape!$B:$B,0)),"")</f>
        <v/>
      </c>
      <c r="LE506">
        <f>IF(LQ506="1-0",INDEX(Scrape!$C:$C,MATCH('HT 1-0'!KP506,Scrape!$B:$B,0)),"")</f>
        <v/>
      </c>
      <c r="LF506">
        <f>IF(LQ506="1-0",INDEX(Scrape!$D:$D,MATCH('HT 1-0'!KP506,Scrape!$B:$B,0)),"")</f>
        <v/>
      </c>
      <c r="LG506">
        <f>IF(LQ506="1-0",INDEX(Scrape!$E:$E,MATCH('HT 1-0'!KP506,Scrape!$B:$B,0)),"")</f>
        <v/>
      </c>
      <c r="LH506">
        <f>IF(LQ506="1-0",INDEX(Scrape!$F:$F,MATCH('HT 1-0'!KP506,Scrape!$B:$B,0)),"")</f>
        <v/>
      </c>
      <c r="LI506">
        <f>IF(LQ506="1-0",INDEX(Scrape!$G:$G,MATCH('HT 1-0'!KP506,Scrape!$B:$B,0)),"")</f>
        <v/>
      </c>
      <c r="LJ506">
        <f>IF(LQ506="1-0",INDEX(Scrape!$H:$H,MATCH('HT 1-0'!KP506,Scrape!$B:$B,0)),"")</f>
        <v/>
      </c>
      <c r="LK506">
        <f>IF(LQ506="1-0",INDEX(Scrape!$I:$I,MATCH('HT 1-0'!KP506,Scrape!$B:$B,0)),"")</f>
        <v/>
      </c>
      <c r="LL506">
        <f>IF(LQ506="1-0",INDEX(Scrape!$J:$J,MATCH('HT 1-0'!KP506,Scrape!$B:$B,0)),"")</f>
        <v/>
      </c>
      <c r="LM506">
        <f>IF(LQ506="1-0",INDEX(Scrape!$K:$K,MATCH('HT 1-0'!KP506,Scrape!$B:$B,0)),"")</f>
        <v/>
      </c>
      <c r="LN506">
        <f>IF(LQ506="1-0",INDEX(Scrape!$L:$L,MATCH('HT 1-0'!KP506,Scrape!$B:$B,0)),"")</f>
        <v/>
      </c>
      <c r="LO506">
        <f>IF(LQ506="1-0",INDEX(Scrape!$M:$M,MATCH('HT 1-0'!KP506,Scrape!$B:$B,0)),"")</f>
        <v/>
      </c>
      <c r="LP506">
        <f>IF(LQ506="1-0",INDEX(Scrape!$N:$N,MATCH('HT 1-0'!KP506,Scrape!$B:$B,0)),"")</f>
        <v/>
      </c>
      <c r="LQ506">
        <f>INDEX(Scrape!$O:$O,MATCH('HT 1-0'!KP506,Scrape!$B:$B,0))</f>
        <v/>
      </c>
      <c r="LR506">
        <f>(1/LJ506)+(1/LI506)+(1/LH506)</f>
        <v/>
      </c>
      <c r="LS506">
        <f>(1/LG506)+(1/LF506)+(1/LE506)</f>
        <v/>
      </c>
      <c r="LT506" s="8">
        <f>IF(INDEX(#REF!,MATCH(KQ506,#REF!,0))=INDEX(#REF!,MATCH(KQ506,#REF!,0)),INDEX(#REF!,MATCH(KQ506,#REF!,0)),"ERROR")</f>
        <v/>
      </c>
      <c r="LU506" s="4">
        <f>IF(KR506="G",2,IF(KR506="R",0.5,IF(KR506="A",1)))</f>
        <v/>
      </c>
      <c r="LV506" s="4">
        <f>IF(KS506="G",0.5,IF(KS506="R",2,IF(KS506="A",1)))</f>
        <v/>
      </c>
      <c r="LW506" s="4">
        <f>IF(KT506="G",2,IF(KT506="R",0.5,IF(KT506="A",1)))</f>
        <v/>
      </c>
      <c r="LX506" s="4">
        <f>IF(KU506="G",0.5,IF(KU506="R",2,IF(KU506="A",1)))</f>
        <v/>
      </c>
      <c r="LY506" s="7">
        <f>(LK506*(LU506+LX506)+(LL506*(LU506+LX506)))</f>
        <v/>
      </c>
      <c r="LZ506" s="7">
        <f>(LN506*(LV506+LW506)+(LO506*(LV506+LW506)))</f>
        <v/>
      </c>
      <c r="MA506" s="11">
        <f>LY506-LZ506</f>
        <v/>
      </c>
      <c r="MB506" s="5">
        <f>MA506+2</f>
        <v/>
      </c>
      <c r="MC506" s="6">
        <f>MA506-2</f>
        <v/>
      </c>
      <c r="MD506" s="4">
        <f>LE506</f>
        <v/>
      </c>
      <c r="ME506" s="9">
        <f>IF(MD506=0,1000,MD506+0.75)</f>
        <v/>
      </c>
      <c r="MF506" s="10">
        <f>IF(MD506=0,0,MD506-0.75)</f>
        <v/>
      </c>
      <c r="MG506" s="4">
        <f>((LM506*(LU506+LX506))-((LP506*(LV506+LW506))))</f>
        <v/>
      </c>
      <c r="MH506" s="9">
        <f>MG506*1.2</f>
        <v/>
      </c>
      <c r="MI506" s="10">
        <f>MG506*0.8</f>
        <v/>
      </c>
      <c r="MJ506">
        <f>IFERROR(NX506,"")</f>
        <v/>
      </c>
      <c r="MK506">
        <f>IFERROR(NY506,"")</f>
        <v/>
      </c>
      <c r="ML506">
        <f>IFERROR(NZ506,"")</f>
        <v/>
      </c>
      <c r="MM506">
        <f>IFERROR(OA506,"")</f>
        <v/>
      </c>
      <c r="MN506">
        <f>IFERROR(OB506,"")</f>
        <v/>
      </c>
      <c r="MO506">
        <f>IFERROR(OC506,"")</f>
        <v/>
      </c>
      <c r="MP506" s="1">
        <f>COUNTIFS(#REF!,LT506,#REF!,1,#REF!,"&gt;="&amp;MC506,#REF!,"&lt;="&amp;MB506,#REF!,"&lt;="&amp;ME506,#REF!,"&gt;="&amp;MF506,#REF!,"="&amp;KV506,#REF!,"="&amp;KX506)</f>
        <v/>
      </c>
      <c r="MQ506" s="1">
        <f>COUNTIFS(#REF!,LT506,#REF!,0,#REF!,"&gt;="&amp;MC506,#REF!,"&lt;="&amp;MB506,#REF!,"&lt;="&amp;ME506,#REF!,"&gt;="&amp;MF506,#REF!,"="&amp;KV506,#REF!,"="&amp;KX506)</f>
        <v/>
      </c>
      <c r="MR506" s="1">
        <f>COUNTIFS(#REF!,LT506,#REF!,1,#REF!,"&gt;="&amp;MC506,#REF!,"&lt;="&amp;MB506,#REF!,"&lt;="&amp;ME506,#REF!,"&gt;="&amp;MF506,#REF!,"="&amp;KW506,#REF!,"="&amp;KY506)</f>
        <v/>
      </c>
      <c r="MS506" s="1">
        <f>COUNTIFS(#REF!,LT506,#REF!,0,#REF!,"&gt;="&amp;MC506,#REF!,"&lt;="&amp;MB506,#REF!,"&lt;="&amp;ME506,#REF!,"&gt;="&amp;MF506,#REF!,"="&amp;KW506,#REF!,"="&amp;KY506)</f>
        <v/>
      </c>
      <c r="MT506" s="1">
        <f>COUNTIFS(#REF!,LT506,#REF!,1,#REF!,"&gt;="&amp;MI506,#REF!,"&lt;="&amp;MH506,#REF!,"&lt;="&amp;ME506,#REF!,"&gt;="&amp;MF506)</f>
        <v/>
      </c>
      <c r="MU506" s="1">
        <f>COUNTIFS(#REF!,LT506,#REF!,0,#REF!,"&gt;="&amp;MI506,#REF!,"&lt;="&amp;MH506,#REF!,"&lt;="&amp;ME506,#REF!,"&gt;="&amp;MF506)</f>
        <v/>
      </c>
      <c r="MV506" s="1">
        <f>COUNTIFS(#REF!,LT506,#REF!,1,#REF!,"&gt;="&amp;MI506,#REF!,"&lt;="&amp;MH506,#REF!,"="&amp;KZ506,#REF!,"="&amp;LA506,#REF!,"&lt;="&amp;ME506,#REF!,"&gt;="&amp;MF506)</f>
        <v/>
      </c>
      <c r="MW506" s="1">
        <f>COUNTIFS(#REF!,LT506,#REF!,0,#REF!,"&gt;="&amp;MI506,#REF!,"&lt;="&amp;MH506,#REF!,"="&amp;KZ506,#REF!,"="&amp;LA506,#REF!,"&lt;="&amp;ME506,#REF!,"&gt;="&amp;MF506)</f>
        <v/>
      </c>
      <c r="MX506" s="1">
        <f>COUNTIFS(#REF!,LT506,#REF!,1,#REF!,"&gt;="&amp;MC506,#REF!,"&lt;="&amp;MB506,#REF!,"&lt;="&amp;ME506,#REF!,"&gt;="&amp;MF506)</f>
        <v/>
      </c>
      <c r="MY506" s="1">
        <f>COUNTIFS(#REF!,LT506,#REF!,0,#REF!,"&gt;="&amp;MC506,#REF!,"&lt;="&amp;MB506,#REF!,"&lt;="&amp;ME506,#REF!,"&gt;="&amp;MF506)</f>
        <v/>
      </c>
      <c r="MZ506" s="1">
        <f>COUNTIFS(#REF!,LT506,#REF!,1,#REF!,"&lt;="&amp;ME506,#REF!,"&gt;="&amp;MF506,#REF!,"="&amp;KV506,#REF!,"="&amp;KX506)</f>
        <v/>
      </c>
      <c r="NA506" s="1">
        <f>COUNTIFS(#REF!,LT506,#REF!,0,#REF!,"&lt;="&amp;ME506,#REF!,"&gt;="&amp;MF506,#REF!,"="&amp;KV506,#REF!,"="&amp;KX506)</f>
        <v/>
      </c>
      <c r="NB506" s="1">
        <f>COUNTIFS(#REF!,LT506,#REF!,1,#REF!,"&lt;="&amp;ME506,#REF!,"&gt;="&amp;MF506,#REF!,"="&amp;KW506,#REF!,"="&amp;KY506)</f>
        <v/>
      </c>
      <c r="NC506" s="1">
        <f>COUNTIFS(#REF!,LT506,#REF!,0,#REF!,"&lt;="&amp;ME506,#REF!,"&gt;="&amp;MF506,#REF!,"="&amp;KW506,#REF!,"="&amp;KY506)</f>
        <v/>
      </c>
      <c r="ND506" s="1">
        <f>MP506+MR506+MT506+MV506+MX506+MZ506+NB506</f>
        <v/>
      </c>
      <c r="NE506" s="1">
        <f>MQ506+MS506+MU506+MW506+MY506+NA506+NC506</f>
        <v/>
      </c>
      <c r="NF506" s="1">
        <f>ND506+NE506</f>
        <v/>
      </c>
      <c r="NG506" s="33">
        <f>ND506/(ND506+NE506)</f>
        <v/>
      </c>
      <c r="NH506" s="3">
        <f>1/NG506</f>
        <v/>
      </c>
      <c r="NI506" s="1">
        <f>LH506</f>
        <v/>
      </c>
      <c r="NJ506" s="79">
        <f>((1-NG506)*(1/(NI506-1))*0.98-(NG506*1))</f>
        <v/>
      </c>
      <c r="NK506" s="34">
        <f>IF(LR506&lt;0.9,0,IF(AND(LR506&gt;1.1),0,1))</f>
        <v/>
      </c>
      <c r="NL506" s="34">
        <f>IF(LS506&lt;0.9,0,IF(AND(LS506&gt;1.1),0,1))</f>
        <v/>
      </c>
      <c r="NM506" s="32">
        <f>IF(NF506&gt;99,1,0)</f>
        <v/>
      </c>
      <c r="NN506" s="32">
        <f>IF(NJ506&gt;0.0799,1,0)</f>
        <v/>
      </c>
      <c r="NO506" s="32">
        <f>IF(NJ506&gt;NQ506,1,0)</f>
        <v/>
      </c>
      <c r="NP506" s="32">
        <f>NM506+NN506+NO506+NK506+NL506</f>
        <v/>
      </c>
      <c r="NQ506" s="79">
        <f>(((100*NG506)*(NI506-1)*0.98)-((1-NG506)*100))/100</f>
        <v/>
      </c>
      <c r="NR506" s="34">
        <f>IF(LR506&lt;0.9,0,IF(AND(LR506&gt;1.1),0,1))</f>
        <v/>
      </c>
      <c r="NS506" s="34">
        <f>IF(LS506&lt;0.9,0,IF(AND(LS506&gt;1.1),0,1))</f>
        <v/>
      </c>
      <c r="NT506" s="32">
        <f>IF(NF506&gt;99,1,0)</f>
        <v/>
      </c>
      <c r="NU506" s="32">
        <f>IF(NQ506&gt;0.0799,1,0)</f>
        <v/>
      </c>
      <c r="NV506" s="32">
        <f>IF(NQ506&gt;NJ506,1,0)</f>
        <v/>
      </c>
      <c r="NW506" s="32">
        <f>NT506+NU506+NV506+NR506+NS506</f>
        <v/>
      </c>
      <c r="NX506">
        <f>IF(NP506=5,"LayHome1-0",IF(AND(NW506=5),"BackHome1-0",""))</f>
        <v/>
      </c>
      <c r="NY506">
        <f>IF(NP506=5,KN506,IF(AND(NW506=5),KN506,""))</f>
        <v/>
      </c>
      <c r="NZ506">
        <f>IF(NP506=5,"Match Odds",IF(AND(NW506=5),"Match Odds",""))</f>
        <v/>
      </c>
      <c r="OA506">
        <f>IF(NP506=5,KP506,IF(AND(NW506=5),KP506,""))</f>
        <v/>
      </c>
      <c r="OB506">
        <f>IF(NP506=5,"MATCH_ODDS",IF(AND(NW506=5),"MATCH_ODDS",""))</f>
        <v/>
      </c>
      <c r="OC506">
        <f>IF(NP506=5,"LAY",IF(AND(NW506=5),"BACK",""))</f>
        <v/>
      </c>
    </row>
    <row r="507" ht="16.5" customHeight="1" thickBot="1" thickTop="1">
      <c r="A507" s="2" t="n"/>
      <c r="KN507" s="1">
        <f>IF(INDEX(#REF!,MATCH('HT 1-0'!D507,#REF!,0))=INDEX(#REF!,MATCH('HT 1-0'!D507,#REF!,0)),INDEX(#REF!,MATCH('HT 1-0'!D507,#REF!,0)),"ERROR")</f>
        <v/>
      </c>
      <c r="KO507" s="1">
        <f>IF(INDEX(#REF!,MATCH('HT 1-0'!E507,#REF!,0))=INDEX(#REF!,MATCH('HT 1-0'!E507,#REF!,0)),INDEX(#REF!,MATCH('HT 1-0'!E507,#REF!,0)),"ERROR")</f>
        <v/>
      </c>
      <c r="KP507" s="1">
        <f>KN507&amp;" v "&amp;KO507</f>
        <v/>
      </c>
      <c r="KQ507">
        <f>B507&amp;"_"&amp;C507</f>
        <v/>
      </c>
      <c r="KR507" s="1">
        <f>IF((HW507/KK507)&lt;0.335,"G",IF((HW507/KK507)&gt;0.67,"R","A"))</f>
        <v/>
      </c>
      <c r="KS507" s="1">
        <f>IF((HX507/KK507)&lt;0.335,"G",IF((HX507/KK507)&gt;0.67,"R","A"))</f>
        <v/>
      </c>
      <c r="KT507" s="1">
        <f>IF((IH507/KK507)&lt;0.335,"G",IF((IH507/KK507)&gt;0.67,"R","A"))</f>
        <v/>
      </c>
      <c r="KU507" s="1">
        <f>IF((II507/KK507)&lt;0.335,"G",IF((II507/KK507)&gt;0.67,"R","A"))</f>
        <v/>
      </c>
      <c r="KV507" s="1">
        <f>IF((HZ507/KK507)&lt;0.335,"G",IF((HZ507/KK507)&gt;0.67,"R","A"))</f>
        <v/>
      </c>
      <c r="KW507" s="1">
        <f>IF((HY507/KK507)&lt;0.335,"G",IF((HY507/KK507)&gt;0.67,"R","A"))</f>
        <v/>
      </c>
      <c r="KX507" s="1">
        <f>IF((IK507/KK507)&lt;0.335,"G",IF((IK507/KK507)&gt;0.67,"R","A"))</f>
        <v/>
      </c>
      <c r="KY507" s="1">
        <f>IF((IJ507/KK507)&lt;0.335,"G",IF((IJ507/KK507)&gt;0.67,"R","A"))</f>
        <v/>
      </c>
      <c r="KZ507" s="1">
        <f>IF((HQ507/KK507)&lt;0.335,"G",IF((HQ507/KK507)&gt;0.67,"R","A"))</f>
        <v/>
      </c>
      <c r="LA507" s="1">
        <f>IF((IB507/KK507)&lt;0.335,"G",IF((IB507/KK507)&gt;0.67,"R","A"))</f>
        <v/>
      </c>
      <c r="LB507">
        <f>IF(LQ507="1-0",INDEX(Scrape!#REF!,MATCH('HT 1-0'!KP507,Scrape!$B:$B,0)),"")</f>
        <v/>
      </c>
      <c r="LC507">
        <f>IF(LQ507="1-0",INDEX(Scrape!$A:$A,MATCH('HT 1-0'!KP507,Scrape!$B:$B,0)),"")</f>
        <v/>
      </c>
      <c r="LD507">
        <f>IF(LQ507="1-0",INDEX(Scrape!$B:$B,MATCH('HT 1-0'!KP507,Scrape!$B:$B,0)),"")</f>
        <v/>
      </c>
      <c r="LE507">
        <f>IF(LQ507="1-0",INDEX(Scrape!$C:$C,MATCH('HT 1-0'!KP507,Scrape!$B:$B,0)),"")</f>
        <v/>
      </c>
      <c r="LF507">
        <f>IF(LQ507="1-0",INDEX(Scrape!$D:$D,MATCH('HT 1-0'!KP507,Scrape!$B:$B,0)),"")</f>
        <v/>
      </c>
      <c r="LG507">
        <f>IF(LQ507="1-0",INDEX(Scrape!$E:$E,MATCH('HT 1-0'!KP507,Scrape!$B:$B,0)),"")</f>
        <v/>
      </c>
      <c r="LH507">
        <f>IF(LQ507="1-0",INDEX(Scrape!$F:$F,MATCH('HT 1-0'!KP507,Scrape!$B:$B,0)),"")</f>
        <v/>
      </c>
      <c r="LI507">
        <f>IF(LQ507="1-0",INDEX(Scrape!$G:$G,MATCH('HT 1-0'!KP507,Scrape!$B:$B,0)),"")</f>
        <v/>
      </c>
      <c r="LJ507">
        <f>IF(LQ507="1-0",INDEX(Scrape!$H:$H,MATCH('HT 1-0'!KP507,Scrape!$B:$B,0)),"")</f>
        <v/>
      </c>
      <c r="LK507">
        <f>IF(LQ507="1-0",INDEX(Scrape!$I:$I,MATCH('HT 1-0'!KP507,Scrape!$B:$B,0)),"")</f>
        <v/>
      </c>
      <c r="LL507">
        <f>IF(LQ507="1-0",INDEX(Scrape!$J:$J,MATCH('HT 1-0'!KP507,Scrape!$B:$B,0)),"")</f>
        <v/>
      </c>
      <c r="LM507">
        <f>IF(LQ507="1-0",INDEX(Scrape!$K:$K,MATCH('HT 1-0'!KP507,Scrape!$B:$B,0)),"")</f>
        <v/>
      </c>
      <c r="LN507">
        <f>IF(LQ507="1-0",INDEX(Scrape!$L:$L,MATCH('HT 1-0'!KP507,Scrape!$B:$B,0)),"")</f>
        <v/>
      </c>
      <c r="LO507">
        <f>IF(LQ507="1-0",INDEX(Scrape!$M:$M,MATCH('HT 1-0'!KP507,Scrape!$B:$B,0)),"")</f>
        <v/>
      </c>
      <c r="LP507">
        <f>IF(LQ507="1-0",INDEX(Scrape!$N:$N,MATCH('HT 1-0'!KP507,Scrape!$B:$B,0)),"")</f>
        <v/>
      </c>
      <c r="LQ507">
        <f>INDEX(Scrape!$O:$O,MATCH('HT 1-0'!KP507,Scrape!$B:$B,0))</f>
        <v/>
      </c>
      <c r="LR507">
        <f>(1/LJ507)+(1/LI507)+(1/LH507)</f>
        <v/>
      </c>
      <c r="LS507">
        <f>(1/LG507)+(1/LF507)+(1/LE507)</f>
        <v/>
      </c>
      <c r="LT507" s="8">
        <f>IF(INDEX(#REF!,MATCH(KQ507,#REF!,0))=INDEX(#REF!,MATCH(KQ507,#REF!,0)),INDEX(#REF!,MATCH(KQ507,#REF!,0)),"ERROR")</f>
        <v/>
      </c>
      <c r="LU507" s="4">
        <f>IF(KR507="G",2,IF(KR507="R",0.5,IF(KR507="A",1)))</f>
        <v/>
      </c>
      <c r="LV507" s="4">
        <f>IF(KS507="G",0.5,IF(KS507="R",2,IF(KS507="A",1)))</f>
        <v/>
      </c>
      <c r="LW507" s="4">
        <f>IF(KT507="G",2,IF(KT507="R",0.5,IF(KT507="A",1)))</f>
        <v/>
      </c>
      <c r="LX507" s="4">
        <f>IF(KU507="G",0.5,IF(KU507="R",2,IF(KU507="A",1)))</f>
        <v/>
      </c>
      <c r="LY507" s="7">
        <f>(LK507*(LU507+LX507)+(LL507*(LU507+LX507)))</f>
        <v/>
      </c>
      <c r="LZ507" s="7">
        <f>(LN507*(LV507+LW507)+(LO507*(LV507+LW507)))</f>
        <v/>
      </c>
      <c r="MA507" s="11">
        <f>LY507-LZ507</f>
        <v/>
      </c>
      <c r="MB507" s="5">
        <f>MA507+2</f>
        <v/>
      </c>
      <c r="MC507" s="6">
        <f>MA507-2</f>
        <v/>
      </c>
      <c r="MD507" s="4">
        <f>LE507</f>
        <v/>
      </c>
      <c r="ME507" s="9">
        <f>IF(MD507=0,1000,MD507+0.75)</f>
        <v/>
      </c>
      <c r="MF507" s="10">
        <f>IF(MD507=0,0,MD507-0.75)</f>
        <v/>
      </c>
      <c r="MG507" s="4">
        <f>((LM507*(LU507+LX507))-((LP507*(LV507+LW507))))</f>
        <v/>
      </c>
      <c r="MH507" s="9">
        <f>MG507*1.2</f>
        <v/>
      </c>
      <c r="MI507" s="10">
        <f>MG507*0.8</f>
        <v/>
      </c>
      <c r="MJ507">
        <f>IFERROR(NX507,"")</f>
        <v/>
      </c>
      <c r="MK507">
        <f>IFERROR(NY507,"")</f>
        <v/>
      </c>
      <c r="ML507">
        <f>IFERROR(NZ507,"")</f>
        <v/>
      </c>
      <c r="MM507">
        <f>IFERROR(OA507,"")</f>
        <v/>
      </c>
      <c r="MN507">
        <f>IFERROR(OB507,"")</f>
        <v/>
      </c>
      <c r="MO507">
        <f>IFERROR(OC507,"")</f>
        <v/>
      </c>
      <c r="MP507" s="1">
        <f>COUNTIFS(#REF!,LT507,#REF!,1,#REF!,"&gt;="&amp;MC507,#REF!,"&lt;="&amp;MB507,#REF!,"&lt;="&amp;ME507,#REF!,"&gt;="&amp;MF507,#REF!,"="&amp;KV507,#REF!,"="&amp;KX507)</f>
        <v/>
      </c>
      <c r="MQ507" s="1">
        <f>COUNTIFS(#REF!,LT507,#REF!,0,#REF!,"&gt;="&amp;MC507,#REF!,"&lt;="&amp;MB507,#REF!,"&lt;="&amp;ME507,#REF!,"&gt;="&amp;MF507,#REF!,"="&amp;KV507,#REF!,"="&amp;KX507)</f>
        <v/>
      </c>
      <c r="MR507" s="1">
        <f>COUNTIFS(#REF!,LT507,#REF!,1,#REF!,"&gt;="&amp;MC507,#REF!,"&lt;="&amp;MB507,#REF!,"&lt;="&amp;ME507,#REF!,"&gt;="&amp;MF507,#REF!,"="&amp;KW507,#REF!,"="&amp;KY507)</f>
        <v/>
      </c>
      <c r="MS507" s="1">
        <f>COUNTIFS(#REF!,LT507,#REF!,0,#REF!,"&gt;="&amp;MC507,#REF!,"&lt;="&amp;MB507,#REF!,"&lt;="&amp;ME507,#REF!,"&gt;="&amp;MF507,#REF!,"="&amp;KW507,#REF!,"="&amp;KY507)</f>
        <v/>
      </c>
      <c r="MT507" s="1">
        <f>COUNTIFS(#REF!,LT507,#REF!,1,#REF!,"&gt;="&amp;MI507,#REF!,"&lt;="&amp;MH507,#REF!,"&lt;="&amp;ME507,#REF!,"&gt;="&amp;MF507)</f>
        <v/>
      </c>
      <c r="MU507" s="1">
        <f>COUNTIFS(#REF!,LT507,#REF!,0,#REF!,"&gt;="&amp;MI507,#REF!,"&lt;="&amp;MH507,#REF!,"&lt;="&amp;ME507,#REF!,"&gt;="&amp;MF507)</f>
        <v/>
      </c>
      <c r="MV507" s="1">
        <f>COUNTIFS(#REF!,LT507,#REF!,1,#REF!,"&gt;="&amp;MI507,#REF!,"&lt;="&amp;MH507,#REF!,"="&amp;KZ507,#REF!,"="&amp;LA507,#REF!,"&lt;="&amp;ME507,#REF!,"&gt;="&amp;MF507)</f>
        <v/>
      </c>
      <c r="MW507" s="1">
        <f>COUNTIFS(#REF!,LT507,#REF!,0,#REF!,"&gt;="&amp;MI507,#REF!,"&lt;="&amp;MH507,#REF!,"="&amp;KZ507,#REF!,"="&amp;LA507,#REF!,"&lt;="&amp;ME507,#REF!,"&gt;="&amp;MF507)</f>
        <v/>
      </c>
      <c r="MX507" s="1">
        <f>COUNTIFS(#REF!,LT507,#REF!,1,#REF!,"&gt;="&amp;MC507,#REF!,"&lt;="&amp;MB507,#REF!,"&lt;="&amp;ME507,#REF!,"&gt;="&amp;MF507)</f>
        <v/>
      </c>
      <c r="MY507" s="1">
        <f>COUNTIFS(#REF!,LT507,#REF!,0,#REF!,"&gt;="&amp;MC507,#REF!,"&lt;="&amp;MB507,#REF!,"&lt;="&amp;ME507,#REF!,"&gt;="&amp;MF507)</f>
        <v/>
      </c>
      <c r="MZ507" s="1">
        <f>COUNTIFS(#REF!,LT507,#REF!,1,#REF!,"&lt;="&amp;ME507,#REF!,"&gt;="&amp;MF507,#REF!,"="&amp;KV507,#REF!,"="&amp;KX507)</f>
        <v/>
      </c>
      <c r="NA507" s="1">
        <f>COUNTIFS(#REF!,LT507,#REF!,0,#REF!,"&lt;="&amp;ME507,#REF!,"&gt;="&amp;MF507,#REF!,"="&amp;KV507,#REF!,"="&amp;KX507)</f>
        <v/>
      </c>
      <c r="NB507" s="1">
        <f>COUNTIFS(#REF!,LT507,#REF!,1,#REF!,"&lt;="&amp;ME507,#REF!,"&gt;="&amp;MF507,#REF!,"="&amp;KW507,#REF!,"="&amp;KY507)</f>
        <v/>
      </c>
      <c r="NC507" s="1">
        <f>COUNTIFS(#REF!,LT507,#REF!,0,#REF!,"&lt;="&amp;ME507,#REF!,"&gt;="&amp;MF507,#REF!,"="&amp;KW507,#REF!,"="&amp;KY507)</f>
        <v/>
      </c>
      <c r="ND507" s="1">
        <f>MP507+MR507+MT507+MV507+MX507+MZ507+NB507</f>
        <v/>
      </c>
      <c r="NE507" s="1">
        <f>MQ507+MS507+MU507+MW507+MY507+NA507+NC507</f>
        <v/>
      </c>
      <c r="NF507" s="1">
        <f>ND507+NE507</f>
        <v/>
      </c>
      <c r="NG507" s="33">
        <f>ND507/(ND507+NE507)</f>
        <v/>
      </c>
      <c r="NH507" s="3">
        <f>1/NG507</f>
        <v/>
      </c>
      <c r="NI507" s="1">
        <f>LH507</f>
        <v/>
      </c>
      <c r="NJ507" s="79">
        <f>((1-NG507)*(1/(NI507-1))*0.98-(NG507*1))</f>
        <v/>
      </c>
      <c r="NK507" s="34">
        <f>IF(LR507&lt;0.9,0,IF(AND(LR507&gt;1.1),0,1))</f>
        <v/>
      </c>
      <c r="NL507" s="34">
        <f>IF(LS507&lt;0.9,0,IF(AND(LS507&gt;1.1),0,1))</f>
        <v/>
      </c>
      <c r="NM507" s="32">
        <f>IF(NF507&gt;99,1,0)</f>
        <v/>
      </c>
      <c r="NN507" s="32">
        <f>IF(NJ507&gt;0.0799,1,0)</f>
        <v/>
      </c>
      <c r="NO507" s="32">
        <f>IF(NJ507&gt;NQ507,1,0)</f>
        <v/>
      </c>
      <c r="NP507" s="32">
        <f>NM507+NN507+NO507+NK507+NL507</f>
        <v/>
      </c>
      <c r="NQ507" s="79">
        <f>(((100*NG507)*(NI507-1)*0.98)-((1-NG507)*100))/100</f>
        <v/>
      </c>
      <c r="NR507" s="34">
        <f>IF(LR507&lt;0.9,0,IF(AND(LR507&gt;1.1),0,1))</f>
        <v/>
      </c>
      <c r="NS507" s="34">
        <f>IF(LS507&lt;0.9,0,IF(AND(LS507&gt;1.1),0,1))</f>
        <v/>
      </c>
      <c r="NT507" s="32">
        <f>IF(NF507&gt;99,1,0)</f>
        <v/>
      </c>
      <c r="NU507" s="32">
        <f>IF(NQ507&gt;0.0799,1,0)</f>
        <v/>
      </c>
      <c r="NV507" s="32">
        <f>IF(NQ507&gt;NJ507,1,0)</f>
        <v/>
      </c>
      <c r="NW507" s="32">
        <f>NT507+NU507+NV507+NR507+NS507</f>
        <v/>
      </c>
      <c r="NX507">
        <f>IF(NP507=5,"LayHome1-0",IF(AND(NW507=5),"BackHome1-0",""))</f>
        <v/>
      </c>
      <c r="NY507">
        <f>IF(NP507=5,KN507,IF(AND(NW507=5),KN507,""))</f>
        <v/>
      </c>
      <c r="NZ507">
        <f>IF(NP507=5,"Match Odds",IF(AND(NW507=5),"Match Odds",""))</f>
        <v/>
      </c>
      <c r="OA507">
        <f>IF(NP507=5,KP507,IF(AND(NW507=5),KP507,""))</f>
        <v/>
      </c>
      <c r="OB507">
        <f>IF(NP507=5,"MATCH_ODDS",IF(AND(NW507=5),"MATCH_ODDS",""))</f>
        <v/>
      </c>
      <c r="OC507">
        <f>IF(NP507=5,"LAY",IF(AND(NW507=5),"BACK",""))</f>
        <v/>
      </c>
    </row>
    <row r="508" ht="16.5" customHeight="1" thickBot="1" thickTop="1">
      <c r="A508" s="2" t="n"/>
      <c r="KN508" s="1">
        <f>IF(INDEX(#REF!,MATCH('HT 1-0'!D508,#REF!,0))=INDEX(#REF!,MATCH('HT 1-0'!D508,#REF!,0)),INDEX(#REF!,MATCH('HT 1-0'!D508,#REF!,0)),"ERROR")</f>
        <v/>
      </c>
      <c r="KO508" s="1">
        <f>IF(INDEX(#REF!,MATCH('HT 1-0'!E508,#REF!,0))=INDEX(#REF!,MATCH('HT 1-0'!E508,#REF!,0)),INDEX(#REF!,MATCH('HT 1-0'!E508,#REF!,0)),"ERROR")</f>
        <v/>
      </c>
      <c r="KP508" s="1">
        <f>KN508&amp;" v "&amp;KO508</f>
        <v/>
      </c>
      <c r="KQ508">
        <f>B508&amp;"_"&amp;C508</f>
        <v/>
      </c>
      <c r="KR508" s="1">
        <f>IF((HW508/KK508)&lt;0.335,"G",IF((HW508/KK508)&gt;0.67,"R","A"))</f>
        <v/>
      </c>
      <c r="KS508" s="1">
        <f>IF((HX508/KK508)&lt;0.335,"G",IF((HX508/KK508)&gt;0.67,"R","A"))</f>
        <v/>
      </c>
      <c r="KT508" s="1">
        <f>IF((IH508/KK508)&lt;0.335,"G",IF((IH508/KK508)&gt;0.67,"R","A"))</f>
        <v/>
      </c>
      <c r="KU508" s="1">
        <f>IF((II508/KK508)&lt;0.335,"G",IF((II508/KK508)&gt;0.67,"R","A"))</f>
        <v/>
      </c>
      <c r="KV508" s="1">
        <f>IF((HZ508/KK508)&lt;0.335,"G",IF((HZ508/KK508)&gt;0.67,"R","A"))</f>
        <v/>
      </c>
      <c r="KW508" s="1">
        <f>IF((HY508/KK508)&lt;0.335,"G",IF((HY508/KK508)&gt;0.67,"R","A"))</f>
        <v/>
      </c>
      <c r="KX508" s="1">
        <f>IF((IK508/KK508)&lt;0.335,"G",IF((IK508/KK508)&gt;0.67,"R","A"))</f>
        <v/>
      </c>
      <c r="KY508" s="1">
        <f>IF((IJ508/KK508)&lt;0.335,"G",IF((IJ508/KK508)&gt;0.67,"R","A"))</f>
        <v/>
      </c>
      <c r="KZ508" s="1">
        <f>IF((HQ508/KK508)&lt;0.335,"G",IF((HQ508/KK508)&gt;0.67,"R","A"))</f>
        <v/>
      </c>
      <c r="LA508" s="1">
        <f>IF((IB508/KK508)&lt;0.335,"G",IF((IB508/KK508)&gt;0.67,"R","A"))</f>
        <v/>
      </c>
      <c r="LB508">
        <f>IF(LQ508="1-0",INDEX(Scrape!#REF!,MATCH('HT 1-0'!KP508,Scrape!$B:$B,0)),"")</f>
        <v/>
      </c>
      <c r="LC508">
        <f>IF(LQ508="1-0",INDEX(Scrape!$A:$A,MATCH('HT 1-0'!KP508,Scrape!$B:$B,0)),"")</f>
        <v/>
      </c>
      <c r="LD508">
        <f>IF(LQ508="1-0",INDEX(Scrape!$B:$B,MATCH('HT 1-0'!KP508,Scrape!$B:$B,0)),"")</f>
        <v/>
      </c>
      <c r="LE508">
        <f>IF(LQ508="1-0",INDEX(Scrape!$C:$C,MATCH('HT 1-0'!KP508,Scrape!$B:$B,0)),"")</f>
        <v/>
      </c>
      <c r="LF508">
        <f>IF(LQ508="1-0",INDEX(Scrape!$D:$D,MATCH('HT 1-0'!KP508,Scrape!$B:$B,0)),"")</f>
        <v/>
      </c>
      <c r="LG508">
        <f>IF(LQ508="1-0",INDEX(Scrape!$E:$E,MATCH('HT 1-0'!KP508,Scrape!$B:$B,0)),"")</f>
        <v/>
      </c>
      <c r="LH508">
        <f>IF(LQ508="1-0",INDEX(Scrape!$F:$F,MATCH('HT 1-0'!KP508,Scrape!$B:$B,0)),"")</f>
        <v/>
      </c>
      <c r="LI508">
        <f>IF(LQ508="1-0",INDEX(Scrape!$G:$G,MATCH('HT 1-0'!KP508,Scrape!$B:$B,0)),"")</f>
        <v/>
      </c>
      <c r="LJ508">
        <f>IF(LQ508="1-0",INDEX(Scrape!$H:$H,MATCH('HT 1-0'!KP508,Scrape!$B:$B,0)),"")</f>
        <v/>
      </c>
      <c r="LK508">
        <f>IF(LQ508="1-0",INDEX(Scrape!$I:$I,MATCH('HT 1-0'!KP508,Scrape!$B:$B,0)),"")</f>
        <v/>
      </c>
      <c r="LL508">
        <f>IF(LQ508="1-0",INDEX(Scrape!$J:$J,MATCH('HT 1-0'!KP508,Scrape!$B:$B,0)),"")</f>
        <v/>
      </c>
      <c r="LM508">
        <f>IF(LQ508="1-0",INDEX(Scrape!$K:$K,MATCH('HT 1-0'!KP508,Scrape!$B:$B,0)),"")</f>
        <v/>
      </c>
      <c r="LN508">
        <f>IF(LQ508="1-0",INDEX(Scrape!$L:$L,MATCH('HT 1-0'!KP508,Scrape!$B:$B,0)),"")</f>
        <v/>
      </c>
      <c r="LO508">
        <f>IF(LQ508="1-0",INDEX(Scrape!$M:$M,MATCH('HT 1-0'!KP508,Scrape!$B:$B,0)),"")</f>
        <v/>
      </c>
      <c r="LP508">
        <f>IF(LQ508="1-0",INDEX(Scrape!$N:$N,MATCH('HT 1-0'!KP508,Scrape!$B:$B,0)),"")</f>
        <v/>
      </c>
      <c r="LQ508">
        <f>INDEX(Scrape!$O:$O,MATCH('HT 1-0'!KP508,Scrape!$B:$B,0))</f>
        <v/>
      </c>
      <c r="LR508">
        <f>(1/LJ508)+(1/LI508)+(1/LH508)</f>
        <v/>
      </c>
      <c r="LS508">
        <f>(1/LG508)+(1/LF508)+(1/LE508)</f>
        <v/>
      </c>
      <c r="LT508" s="8">
        <f>IF(INDEX(#REF!,MATCH(KQ508,#REF!,0))=INDEX(#REF!,MATCH(KQ508,#REF!,0)),INDEX(#REF!,MATCH(KQ508,#REF!,0)),"ERROR")</f>
        <v/>
      </c>
      <c r="LU508" s="4">
        <f>IF(KR508="G",2,IF(KR508="R",0.5,IF(KR508="A",1)))</f>
        <v/>
      </c>
      <c r="LV508" s="4">
        <f>IF(KS508="G",0.5,IF(KS508="R",2,IF(KS508="A",1)))</f>
        <v/>
      </c>
      <c r="LW508" s="4">
        <f>IF(KT508="G",2,IF(KT508="R",0.5,IF(KT508="A",1)))</f>
        <v/>
      </c>
      <c r="LX508" s="4">
        <f>IF(KU508="G",0.5,IF(KU508="R",2,IF(KU508="A",1)))</f>
        <v/>
      </c>
      <c r="LY508" s="7">
        <f>(LK508*(LU508+LX508)+(LL508*(LU508+LX508)))</f>
        <v/>
      </c>
      <c r="LZ508" s="7">
        <f>(LN508*(LV508+LW508)+(LO508*(LV508+LW508)))</f>
        <v/>
      </c>
      <c r="MA508" s="11">
        <f>LY508-LZ508</f>
        <v/>
      </c>
      <c r="MB508" s="5">
        <f>MA508+2</f>
        <v/>
      </c>
      <c r="MC508" s="6">
        <f>MA508-2</f>
        <v/>
      </c>
      <c r="MD508" s="4">
        <f>LE508</f>
        <v/>
      </c>
      <c r="ME508" s="9">
        <f>IF(MD508=0,1000,MD508+0.75)</f>
        <v/>
      </c>
      <c r="MF508" s="10">
        <f>IF(MD508=0,0,MD508-0.75)</f>
        <v/>
      </c>
      <c r="MG508" s="4">
        <f>((LM508*(LU508+LX508))-((LP508*(LV508+LW508))))</f>
        <v/>
      </c>
      <c r="MH508" s="9">
        <f>MG508*1.2</f>
        <v/>
      </c>
      <c r="MI508" s="10">
        <f>MG508*0.8</f>
        <v/>
      </c>
      <c r="MJ508">
        <f>IFERROR(NX508,"")</f>
        <v/>
      </c>
      <c r="MK508">
        <f>IFERROR(NY508,"")</f>
        <v/>
      </c>
      <c r="ML508">
        <f>IFERROR(NZ508,"")</f>
        <v/>
      </c>
      <c r="MM508">
        <f>IFERROR(OA508,"")</f>
        <v/>
      </c>
      <c r="MN508">
        <f>IFERROR(OB508,"")</f>
        <v/>
      </c>
      <c r="MO508">
        <f>IFERROR(OC508,"")</f>
        <v/>
      </c>
      <c r="MP508" s="1">
        <f>COUNTIFS(#REF!,LT508,#REF!,1,#REF!,"&gt;="&amp;MC508,#REF!,"&lt;="&amp;MB508,#REF!,"&lt;="&amp;ME508,#REF!,"&gt;="&amp;MF508,#REF!,"="&amp;KV508,#REF!,"="&amp;KX508)</f>
        <v/>
      </c>
      <c r="MQ508" s="1">
        <f>COUNTIFS(#REF!,LT508,#REF!,0,#REF!,"&gt;="&amp;MC508,#REF!,"&lt;="&amp;MB508,#REF!,"&lt;="&amp;ME508,#REF!,"&gt;="&amp;MF508,#REF!,"="&amp;KV508,#REF!,"="&amp;KX508)</f>
        <v/>
      </c>
      <c r="MR508" s="1">
        <f>COUNTIFS(#REF!,LT508,#REF!,1,#REF!,"&gt;="&amp;MC508,#REF!,"&lt;="&amp;MB508,#REF!,"&lt;="&amp;ME508,#REF!,"&gt;="&amp;MF508,#REF!,"="&amp;KW508,#REF!,"="&amp;KY508)</f>
        <v/>
      </c>
      <c r="MS508" s="1">
        <f>COUNTIFS(#REF!,LT508,#REF!,0,#REF!,"&gt;="&amp;MC508,#REF!,"&lt;="&amp;MB508,#REF!,"&lt;="&amp;ME508,#REF!,"&gt;="&amp;MF508,#REF!,"="&amp;KW508,#REF!,"="&amp;KY508)</f>
        <v/>
      </c>
      <c r="MT508" s="1">
        <f>COUNTIFS(#REF!,LT508,#REF!,1,#REF!,"&gt;="&amp;MI508,#REF!,"&lt;="&amp;MH508,#REF!,"&lt;="&amp;ME508,#REF!,"&gt;="&amp;MF508)</f>
        <v/>
      </c>
      <c r="MU508" s="1">
        <f>COUNTIFS(#REF!,LT508,#REF!,0,#REF!,"&gt;="&amp;MI508,#REF!,"&lt;="&amp;MH508,#REF!,"&lt;="&amp;ME508,#REF!,"&gt;="&amp;MF508)</f>
        <v/>
      </c>
      <c r="MV508" s="1">
        <f>COUNTIFS(#REF!,LT508,#REF!,1,#REF!,"&gt;="&amp;MI508,#REF!,"&lt;="&amp;MH508,#REF!,"="&amp;KZ508,#REF!,"="&amp;LA508,#REF!,"&lt;="&amp;ME508,#REF!,"&gt;="&amp;MF508)</f>
        <v/>
      </c>
      <c r="MW508" s="1">
        <f>COUNTIFS(#REF!,LT508,#REF!,0,#REF!,"&gt;="&amp;MI508,#REF!,"&lt;="&amp;MH508,#REF!,"="&amp;KZ508,#REF!,"="&amp;LA508,#REF!,"&lt;="&amp;ME508,#REF!,"&gt;="&amp;MF508)</f>
        <v/>
      </c>
      <c r="MX508" s="1">
        <f>COUNTIFS(#REF!,LT508,#REF!,1,#REF!,"&gt;="&amp;MC508,#REF!,"&lt;="&amp;MB508,#REF!,"&lt;="&amp;ME508,#REF!,"&gt;="&amp;MF508)</f>
        <v/>
      </c>
      <c r="MY508" s="1">
        <f>COUNTIFS(#REF!,LT508,#REF!,0,#REF!,"&gt;="&amp;MC508,#REF!,"&lt;="&amp;MB508,#REF!,"&lt;="&amp;ME508,#REF!,"&gt;="&amp;MF508)</f>
        <v/>
      </c>
      <c r="MZ508" s="1">
        <f>COUNTIFS(#REF!,LT508,#REF!,1,#REF!,"&lt;="&amp;ME508,#REF!,"&gt;="&amp;MF508,#REF!,"="&amp;KV508,#REF!,"="&amp;KX508)</f>
        <v/>
      </c>
      <c r="NA508" s="1">
        <f>COUNTIFS(#REF!,LT508,#REF!,0,#REF!,"&lt;="&amp;ME508,#REF!,"&gt;="&amp;MF508,#REF!,"="&amp;KV508,#REF!,"="&amp;KX508)</f>
        <v/>
      </c>
      <c r="NB508" s="1">
        <f>COUNTIFS(#REF!,LT508,#REF!,1,#REF!,"&lt;="&amp;ME508,#REF!,"&gt;="&amp;MF508,#REF!,"="&amp;KW508,#REF!,"="&amp;KY508)</f>
        <v/>
      </c>
      <c r="NC508" s="1">
        <f>COUNTIFS(#REF!,LT508,#REF!,0,#REF!,"&lt;="&amp;ME508,#REF!,"&gt;="&amp;MF508,#REF!,"="&amp;KW508,#REF!,"="&amp;KY508)</f>
        <v/>
      </c>
      <c r="ND508" s="1">
        <f>MP508+MR508+MT508+MV508+MX508+MZ508+NB508</f>
        <v/>
      </c>
      <c r="NE508" s="1">
        <f>MQ508+MS508+MU508+MW508+MY508+NA508+NC508</f>
        <v/>
      </c>
      <c r="NF508" s="1">
        <f>ND508+NE508</f>
        <v/>
      </c>
      <c r="NG508" s="33">
        <f>ND508/(ND508+NE508)</f>
        <v/>
      </c>
      <c r="NH508" s="3">
        <f>1/NG508</f>
        <v/>
      </c>
      <c r="NI508" s="1">
        <f>LH508</f>
        <v/>
      </c>
      <c r="NJ508" s="79">
        <f>((1-NG508)*(1/(NI508-1))*0.98-(NG508*1))</f>
        <v/>
      </c>
      <c r="NK508" s="34">
        <f>IF(LR508&lt;0.9,0,IF(AND(LR508&gt;1.1),0,1))</f>
        <v/>
      </c>
      <c r="NL508" s="34">
        <f>IF(LS508&lt;0.9,0,IF(AND(LS508&gt;1.1),0,1))</f>
        <v/>
      </c>
      <c r="NM508" s="32">
        <f>IF(NF508&gt;99,1,0)</f>
        <v/>
      </c>
      <c r="NN508" s="32">
        <f>IF(NJ508&gt;0.0799,1,0)</f>
        <v/>
      </c>
      <c r="NO508" s="32">
        <f>IF(NJ508&gt;NQ508,1,0)</f>
        <v/>
      </c>
      <c r="NP508" s="32">
        <f>NM508+NN508+NO508+NK508+NL508</f>
        <v/>
      </c>
      <c r="NQ508" s="79">
        <f>(((100*NG508)*(NI508-1)*0.98)-((1-NG508)*100))/100</f>
        <v/>
      </c>
      <c r="NR508" s="34">
        <f>IF(LR508&lt;0.9,0,IF(AND(LR508&gt;1.1),0,1))</f>
        <v/>
      </c>
      <c r="NS508" s="34">
        <f>IF(LS508&lt;0.9,0,IF(AND(LS508&gt;1.1),0,1))</f>
        <v/>
      </c>
      <c r="NT508" s="32">
        <f>IF(NF508&gt;99,1,0)</f>
        <v/>
      </c>
      <c r="NU508" s="32">
        <f>IF(NQ508&gt;0.0799,1,0)</f>
        <v/>
      </c>
      <c r="NV508" s="32">
        <f>IF(NQ508&gt;NJ508,1,0)</f>
        <v/>
      </c>
      <c r="NW508" s="32">
        <f>NT508+NU508+NV508+NR508+NS508</f>
        <v/>
      </c>
      <c r="NX508">
        <f>IF(NP508=5,"LayHome1-0",IF(AND(NW508=5),"BackHome1-0",""))</f>
        <v/>
      </c>
      <c r="NY508">
        <f>IF(NP508=5,KN508,IF(AND(NW508=5),KN508,""))</f>
        <v/>
      </c>
      <c r="NZ508">
        <f>IF(NP508=5,"Match Odds",IF(AND(NW508=5),"Match Odds",""))</f>
        <v/>
      </c>
      <c r="OA508">
        <f>IF(NP508=5,KP508,IF(AND(NW508=5),KP508,""))</f>
        <v/>
      </c>
      <c r="OB508">
        <f>IF(NP508=5,"MATCH_ODDS",IF(AND(NW508=5),"MATCH_ODDS",""))</f>
        <v/>
      </c>
      <c r="OC508">
        <f>IF(NP508=5,"LAY",IF(AND(NW508=5),"BACK",""))</f>
        <v/>
      </c>
    </row>
    <row r="509" ht="16.5" customHeight="1" thickBot="1" thickTop="1">
      <c r="A509" s="2" t="n"/>
      <c r="KN509" s="1">
        <f>IF(INDEX(#REF!,MATCH('HT 1-0'!D509,#REF!,0))=INDEX(#REF!,MATCH('HT 1-0'!D509,#REF!,0)),INDEX(#REF!,MATCH('HT 1-0'!D509,#REF!,0)),"ERROR")</f>
        <v/>
      </c>
      <c r="KO509" s="1">
        <f>IF(INDEX(#REF!,MATCH('HT 1-0'!E509,#REF!,0))=INDEX(#REF!,MATCH('HT 1-0'!E509,#REF!,0)),INDEX(#REF!,MATCH('HT 1-0'!E509,#REF!,0)),"ERROR")</f>
        <v/>
      </c>
      <c r="KP509" s="1">
        <f>KN509&amp;" v "&amp;KO509</f>
        <v/>
      </c>
      <c r="KQ509">
        <f>B509&amp;"_"&amp;C509</f>
        <v/>
      </c>
      <c r="KR509" s="1">
        <f>IF((HW509/KK509)&lt;0.335,"G",IF((HW509/KK509)&gt;0.67,"R","A"))</f>
        <v/>
      </c>
      <c r="KS509" s="1">
        <f>IF((HX509/KK509)&lt;0.335,"G",IF((HX509/KK509)&gt;0.67,"R","A"))</f>
        <v/>
      </c>
      <c r="KT509" s="1">
        <f>IF((IH509/KK509)&lt;0.335,"G",IF((IH509/KK509)&gt;0.67,"R","A"))</f>
        <v/>
      </c>
      <c r="KU509" s="1">
        <f>IF((II509/KK509)&lt;0.335,"G",IF((II509/KK509)&gt;0.67,"R","A"))</f>
        <v/>
      </c>
      <c r="KV509" s="1">
        <f>IF((HZ509/KK509)&lt;0.335,"G",IF((HZ509/KK509)&gt;0.67,"R","A"))</f>
        <v/>
      </c>
      <c r="KW509" s="1">
        <f>IF((HY509/KK509)&lt;0.335,"G",IF((HY509/KK509)&gt;0.67,"R","A"))</f>
        <v/>
      </c>
      <c r="KX509" s="1">
        <f>IF((IK509/KK509)&lt;0.335,"G",IF((IK509/KK509)&gt;0.67,"R","A"))</f>
        <v/>
      </c>
      <c r="KY509" s="1">
        <f>IF((IJ509/KK509)&lt;0.335,"G",IF((IJ509/KK509)&gt;0.67,"R","A"))</f>
        <v/>
      </c>
      <c r="KZ509" s="1">
        <f>IF((HQ509/KK509)&lt;0.335,"G",IF((HQ509/KK509)&gt;0.67,"R","A"))</f>
        <v/>
      </c>
      <c r="LA509" s="1">
        <f>IF((IB509/KK509)&lt;0.335,"G",IF((IB509/KK509)&gt;0.67,"R","A"))</f>
        <v/>
      </c>
      <c r="LB509">
        <f>IF(LQ509="1-0",INDEX(Scrape!#REF!,MATCH('HT 1-0'!KP509,Scrape!$B:$B,0)),"")</f>
        <v/>
      </c>
      <c r="LC509">
        <f>IF(LQ509="1-0",INDEX(Scrape!$A:$A,MATCH('HT 1-0'!KP509,Scrape!$B:$B,0)),"")</f>
        <v/>
      </c>
      <c r="LD509">
        <f>IF(LQ509="1-0",INDEX(Scrape!$B:$B,MATCH('HT 1-0'!KP509,Scrape!$B:$B,0)),"")</f>
        <v/>
      </c>
      <c r="LE509">
        <f>IF(LQ509="1-0",INDEX(Scrape!$C:$C,MATCH('HT 1-0'!KP509,Scrape!$B:$B,0)),"")</f>
        <v/>
      </c>
      <c r="LF509">
        <f>IF(LQ509="1-0",INDEX(Scrape!$D:$D,MATCH('HT 1-0'!KP509,Scrape!$B:$B,0)),"")</f>
        <v/>
      </c>
      <c r="LG509">
        <f>IF(LQ509="1-0",INDEX(Scrape!$E:$E,MATCH('HT 1-0'!KP509,Scrape!$B:$B,0)),"")</f>
        <v/>
      </c>
      <c r="LH509">
        <f>IF(LQ509="1-0",INDEX(Scrape!$F:$F,MATCH('HT 1-0'!KP509,Scrape!$B:$B,0)),"")</f>
        <v/>
      </c>
      <c r="LI509">
        <f>IF(LQ509="1-0",INDEX(Scrape!$G:$G,MATCH('HT 1-0'!KP509,Scrape!$B:$B,0)),"")</f>
        <v/>
      </c>
      <c r="LJ509">
        <f>IF(LQ509="1-0",INDEX(Scrape!$H:$H,MATCH('HT 1-0'!KP509,Scrape!$B:$B,0)),"")</f>
        <v/>
      </c>
      <c r="LK509">
        <f>IF(LQ509="1-0",INDEX(Scrape!$I:$I,MATCH('HT 1-0'!KP509,Scrape!$B:$B,0)),"")</f>
        <v/>
      </c>
      <c r="LL509">
        <f>IF(LQ509="1-0",INDEX(Scrape!$J:$J,MATCH('HT 1-0'!KP509,Scrape!$B:$B,0)),"")</f>
        <v/>
      </c>
      <c r="LM509">
        <f>IF(LQ509="1-0",INDEX(Scrape!$K:$K,MATCH('HT 1-0'!KP509,Scrape!$B:$B,0)),"")</f>
        <v/>
      </c>
      <c r="LN509">
        <f>IF(LQ509="1-0",INDEX(Scrape!$L:$L,MATCH('HT 1-0'!KP509,Scrape!$B:$B,0)),"")</f>
        <v/>
      </c>
      <c r="LO509">
        <f>IF(LQ509="1-0",INDEX(Scrape!$M:$M,MATCH('HT 1-0'!KP509,Scrape!$B:$B,0)),"")</f>
        <v/>
      </c>
      <c r="LP509">
        <f>IF(LQ509="1-0",INDEX(Scrape!$N:$N,MATCH('HT 1-0'!KP509,Scrape!$B:$B,0)),"")</f>
        <v/>
      </c>
      <c r="LQ509">
        <f>INDEX(Scrape!$O:$O,MATCH('HT 1-0'!KP509,Scrape!$B:$B,0))</f>
        <v/>
      </c>
      <c r="LR509">
        <f>(1/LJ509)+(1/LI509)+(1/LH509)</f>
        <v/>
      </c>
      <c r="LS509">
        <f>(1/LG509)+(1/LF509)+(1/LE509)</f>
        <v/>
      </c>
      <c r="LT509" s="8">
        <f>IF(INDEX(#REF!,MATCH(KQ509,#REF!,0))=INDEX(#REF!,MATCH(KQ509,#REF!,0)),INDEX(#REF!,MATCH(KQ509,#REF!,0)),"ERROR")</f>
        <v/>
      </c>
      <c r="LU509" s="4">
        <f>IF(KR509="G",2,IF(KR509="R",0.5,IF(KR509="A",1)))</f>
        <v/>
      </c>
      <c r="LV509" s="4">
        <f>IF(KS509="G",0.5,IF(KS509="R",2,IF(KS509="A",1)))</f>
        <v/>
      </c>
      <c r="LW509" s="4">
        <f>IF(KT509="G",2,IF(KT509="R",0.5,IF(KT509="A",1)))</f>
        <v/>
      </c>
      <c r="LX509" s="4">
        <f>IF(KU509="G",0.5,IF(KU509="R",2,IF(KU509="A",1)))</f>
        <v/>
      </c>
      <c r="LY509" s="7">
        <f>(LK509*(LU509+LX509)+(LL509*(LU509+LX509)))</f>
        <v/>
      </c>
      <c r="LZ509" s="7">
        <f>(LN509*(LV509+LW509)+(LO509*(LV509+LW509)))</f>
        <v/>
      </c>
      <c r="MA509" s="11">
        <f>LY509-LZ509</f>
        <v/>
      </c>
      <c r="MB509" s="5">
        <f>MA509+2</f>
        <v/>
      </c>
      <c r="MC509" s="6">
        <f>MA509-2</f>
        <v/>
      </c>
      <c r="MD509" s="4">
        <f>LE509</f>
        <v/>
      </c>
      <c r="ME509" s="9">
        <f>IF(MD509=0,1000,MD509+0.75)</f>
        <v/>
      </c>
      <c r="MF509" s="10">
        <f>IF(MD509=0,0,MD509-0.75)</f>
        <v/>
      </c>
      <c r="MG509" s="4">
        <f>((LM509*(LU509+LX509))-((LP509*(LV509+LW509))))</f>
        <v/>
      </c>
      <c r="MH509" s="9">
        <f>MG509*1.2</f>
        <v/>
      </c>
      <c r="MI509" s="10">
        <f>MG509*0.8</f>
        <v/>
      </c>
      <c r="MJ509">
        <f>IFERROR(NX509,"")</f>
        <v/>
      </c>
      <c r="MK509">
        <f>IFERROR(NY509,"")</f>
        <v/>
      </c>
      <c r="ML509">
        <f>IFERROR(NZ509,"")</f>
        <v/>
      </c>
      <c r="MM509">
        <f>IFERROR(OA509,"")</f>
        <v/>
      </c>
      <c r="MN509">
        <f>IFERROR(OB509,"")</f>
        <v/>
      </c>
      <c r="MO509">
        <f>IFERROR(OC509,"")</f>
        <v/>
      </c>
      <c r="MP509" s="1">
        <f>COUNTIFS(#REF!,LT509,#REF!,1,#REF!,"&gt;="&amp;MC509,#REF!,"&lt;="&amp;MB509,#REF!,"&lt;="&amp;ME509,#REF!,"&gt;="&amp;MF509,#REF!,"="&amp;KV509,#REF!,"="&amp;KX509)</f>
        <v/>
      </c>
      <c r="MQ509" s="1">
        <f>COUNTIFS(#REF!,LT509,#REF!,0,#REF!,"&gt;="&amp;MC509,#REF!,"&lt;="&amp;MB509,#REF!,"&lt;="&amp;ME509,#REF!,"&gt;="&amp;MF509,#REF!,"="&amp;KV509,#REF!,"="&amp;KX509)</f>
        <v/>
      </c>
      <c r="MR509" s="1">
        <f>COUNTIFS(#REF!,LT509,#REF!,1,#REF!,"&gt;="&amp;MC509,#REF!,"&lt;="&amp;MB509,#REF!,"&lt;="&amp;ME509,#REF!,"&gt;="&amp;MF509,#REF!,"="&amp;KW509,#REF!,"="&amp;KY509)</f>
        <v/>
      </c>
      <c r="MS509" s="1">
        <f>COUNTIFS(#REF!,LT509,#REF!,0,#REF!,"&gt;="&amp;MC509,#REF!,"&lt;="&amp;MB509,#REF!,"&lt;="&amp;ME509,#REF!,"&gt;="&amp;MF509,#REF!,"="&amp;KW509,#REF!,"="&amp;KY509)</f>
        <v/>
      </c>
      <c r="MT509" s="1">
        <f>COUNTIFS(#REF!,LT509,#REF!,1,#REF!,"&gt;="&amp;MI509,#REF!,"&lt;="&amp;MH509,#REF!,"&lt;="&amp;ME509,#REF!,"&gt;="&amp;MF509)</f>
        <v/>
      </c>
      <c r="MU509" s="1">
        <f>COUNTIFS(#REF!,LT509,#REF!,0,#REF!,"&gt;="&amp;MI509,#REF!,"&lt;="&amp;MH509,#REF!,"&lt;="&amp;ME509,#REF!,"&gt;="&amp;MF509)</f>
        <v/>
      </c>
      <c r="MV509" s="1">
        <f>COUNTIFS(#REF!,LT509,#REF!,1,#REF!,"&gt;="&amp;MI509,#REF!,"&lt;="&amp;MH509,#REF!,"="&amp;KZ509,#REF!,"="&amp;LA509,#REF!,"&lt;="&amp;ME509,#REF!,"&gt;="&amp;MF509)</f>
        <v/>
      </c>
      <c r="MW509" s="1">
        <f>COUNTIFS(#REF!,LT509,#REF!,0,#REF!,"&gt;="&amp;MI509,#REF!,"&lt;="&amp;MH509,#REF!,"="&amp;KZ509,#REF!,"="&amp;LA509,#REF!,"&lt;="&amp;ME509,#REF!,"&gt;="&amp;MF509)</f>
        <v/>
      </c>
      <c r="MX509" s="1">
        <f>COUNTIFS(#REF!,LT509,#REF!,1,#REF!,"&gt;="&amp;MC509,#REF!,"&lt;="&amp;MB509,#REF!,"&lt;="&amp;ME509,#REF!,"&gt;="&amp;MF509)</f>
        <v/>
      </c>
      <c r="MY509" s="1">
        <f>COUNTIFS(#REF!,LT509,#REF!,0,#REF!,"&gt;="&amp;MC509,#REF!,"&lt;="&amp;MB509,#REF!,"&lt;="&amp;ME509,#REF!,"&gt;="&amp;MF509)</f>
        <v/>
      </c>
      <c r="MZ509" s="1">
        <f>COUNTIFS(#REF!,LT509,#REF!,1,#REF!,"&lt;="&amp;ME509,#REF!,"&gt;="&amp;MF509,#REF!,"="&amp;KV509,#REF!,"="&amp;KX509)</f>
        <v/>
      </c>
      <c r="NA509" s="1">
        <f>COUNTIFS(#REF!,LT509,#REF!,0,#REF!,"&lt;="&amp;ME509,#REF!,"&gt;="&amp;MF509,#REF!,"="&amp;KV509,#REF!,"="&amp;KX509)</f>
        <v/>
      </c>
      <c r="NB509" s="1">
        <f>COUNTIFS(#REF!,LT509,#REF!,1,#REF!,"&lt;="&amp;ME509,#REF!,"&gt;="&amp;MF509,#REF!,"="&amp;KW509,#REF!,"="&amp;KY509)</f>
        <v/>
      </c>
      <c r="NC509" s="1">
        <f>COUNTIFS(#REF!,LT509,#REF!,0,#REF!,"&lt;="&amp;ME509,#REF!,"&gt;="&amp;MF509,#REF!,"="&amp;KW509,#REF!,"="&amp;KY509)</f>
        <v/>
      </c>
      <c r="ND509" s="1">
        <f>MP509+MR509+MT509+MV509+MX509+MZ509+NB509</f>
        <v/>
      </c>
      <c r="NE509" s="1">
        <f>MQ509+MS509+MU509+MW509+MY509+NA509+NC509</f>
        <v/>
      </c>
      <c r="NF509" s="1">
        <f>ND509+NE509</f>
        <v/>
      </c>
      <c r="NG509" s="33">
        <f>ND509/(ND509+NE509)</f>
        <v/>
      </c>
      <c r="NH509" s="3">
        <f>1/NG509</f>
        <v/>
      </c>
      <c r="NI509" s="1">
        <f>LH509</f>
        <v/>
      </c>
      <c r="NJ509" s="79">
        <f>((1-NG509)*(1/(NI509-1))*0.98-(NG509*1))</f>
        <v/>
      </c>
      <c r="NK509" s="34">
        <f>IF(LR509&lt;0.9,0,IF(AND(LR509&gt;1.1),0,1))</f>
        <v/>
      </c>
      <c r="NL509" s="34">
        <f>IF(LS509&lt;0.9,0,IF(AND(LS509&gt;1.1),0,1))</f>
        <v/>
      </c>
      <c r="NM509" s="32">
        <f>IF(NF509&gt;99,1,0)</f>
        <v/>
      </c>
      <c r="NN509" s="32">
        <f>IF(NJ509&gt;0.0799,1,0)</f>
        <v/>
      </c>
      <c r="NO509" s="32">
        <f>IF(NJ509&gt;NQ509,1,0)</f>
        <v/>
      </c>
      <c r="NP509" s="32">
        <f>NM509+NN509+NO509+NK509+NL509</f>
        <v/>
      </c>
      <c r="NQ509" s="79">
        <f>(((100*NG509)*(NI509-1)*0.98)-((1-NG509)*100))/100</f>
        <v/>
      </c>
      <c r="NR509" s="34">
        <f>IF(LR509&lt;0.9,0,IF(AND(LR509&gt;1.1),0,1))</f>
        <v/>
      </c>
      <c r="NS509" s="34">
        <f>IF(LS509&lt;0.9,0,IF(AND(LS509&gt;1.1),0,1))</f>
        <v/>
      </c>
      <c r="NT509" s="32">
        <f>IF(NF509&gt;99,1,0)</f>
        <v/>
      </c>
      <c r="NU509" s="32">
        <f>IF(NQ509&gt;0.0799,1,0)</f>
        <v/>
      </c>
      <c r="NV509" s="32">
        <f>IF(NQ509&gt;NJ509,1,0)</f>
        <v/>
      </c>
      <c r="NW509" s="32">
        <f>NT509+NU509+NV509+NR509+NS509</f>
        <v/>
      </c>
      <c r="NX509">
        <f>IF(NP509=5,"LayHome1-0",IF(AND(NW509=5),"BackHome1-0",""))</f>
        <v/>
      </c>
      <c r="NY509">
        <f>IF(NP509=5,KN509,IF(AND(NW509=5),KN509,""))</f>
        <v/>
      </c>
      <c r="NZ509">
        <f>IF(NP509=5,"Match Odds",IF(AND(NW509=5),"Match Odds",""))</f>
        <v/>
      </c>
      <c r="OA509">
        <f>IF(NP509=5,KP509,IF(AND(NW509=5),KP509,""))</f>
        <v/>
      </c>
      <c r="OB509">
        <f>IF(NP509=5,"MATCH_ODDS",IF(AND(NW509=5),"MATCH_ODDS",""))</f>
        <v/>
      </c>
      <c r="OC509">
        <f>IF(NP509=5,"LAY",IF(AND(NW509=5),"BACK",""))</f>
        <v/>
      </c>
    </row>
    <row r="510" ht="16.5" customHeight="1" thickBot="1" thickTop="1">
      <c r="A510" s="2" t="n"/>
      <c r="KN510" s="1">
        <f>IF(INDEX(#REF!,MATCH('HT 1-0'!D510,#REF!,0))=INDEX(#REF!,MATCH('HT 1-0'!D510,#REF!,0)),INDEX(#REF!,MATCH('HT 1-0'!D510,#REF!,0)),"ERROR")</f>
        <v/>
      </c>
      <c r="KO510" s="1">
        <f>IF(INDEX(#REF!,MATCH('HT 1-0'!E510,#REF!,0))=INDEX(#REF!,MATCH('HT 1-0'!E510,#REF!,0)),INDEX(#REF!,MATCH('HT 1-0'!E510,#REF!,0)),"ERROR")</f>
        <v/>
      </c>
      <c r="KP510" s="1">
        <f>KN510&amp;" v "&amp;KO510</f>
        <v/>
      </c>
      <c r="KQ510">
        <f>B510&amp;"_"&amp;C510</f>
        <v/>
      </c>
      <c r="KR510" s="1">
        <f>IF((HW510/KK510)&lt;0.335,"G",IF((HW510/KK510)&gt;0.67,"R","A"))</f>
        <v/>
      </c>
      <c r="KS510" s="1">
        <f>IF((HX510/KK510)&lt;0.335,"G",IF((HX510/KK510)&gt;0.67,"R","A"))</f>
        <v/>
      </c>
      <c r="KT510" s="1">
        <f>IF((IH510/KK510)&lt;0.335,"G",IF((IH510/KK510)&gt;0.67,"R","A"))</f>
        <v/>
      </c>
      <c r="KU510" s="1">
        <f>IF((II510/KK510)&lt;0.335,"G",IF((II510/KK510)&gt;0.67,"R","A"))</f>
        <v/>
      </c>
      <c r="KV510" s="1">
        <f>IF((HZ510/KK510)&lt;0.335,"G",IF((HZ510/KK510)&gt;0.67,"R","A"))</f>
        <v/>
      </c>
      <c r="KW510" s="1">
        <f>IF((HY510/KK510)&lt;0.335,"G",IF((HY510/KK510)&gt;0.67,"R","A"))</f>
        <v/>
      </c>
      <c r="KX510" s="1">
        <f>IF((IK510/KK510)&lt;0.335,"G",IF((IK510/KK510)&gt;0.67,"R","A"))</f>
        <v/>
      </c>
      <c r="KY510" s="1">
        <f>IF((IJ510/KK510)&lt;0.335,"G",IF((IJ510/KK510)&gt;0.67,"R","A"))</f>
        <v/>
      </c>
      <c r="KZ510" s="1">
        <f>IF((HQ510/KK510)&lt;0.335,"G",IF((HQ510/KK510)&gt;0.67,"R","A"))</f>
        <v/>
      </c>
      <c r="LA510" s="1">
        <f>IF((IB510/KK510)&lt;0.335,"G",IF((IB510/KK510)&gt;0.67,"R","A"))</f>
        <v/>
      </c>
      <c r="LB510">
        <f>IF(LQ510="1-0",INDEX(Scrape!#REF!,MATCH('HT 1-0'!KP510,Scrape!$B:$B,0)),"")</f>
        <v/>
      </c>
      <c r="LC510">
        <f>IF(LQ510="1-0",INDEX(Scrape!$A:$A,MATCH('HT 1-0'!KP510,Scrape!$B:$B,0)),"")</f>
        <v/>
      </c>
      <c r="LD510">
        <f>IF(LQ510="1-0",INDEX(Scrape!$B:$B,MATCH('HT 1-0'!KP510,Scrape!$B:$B,0)),"")</f>
        <v/>
      </c>
      <c r="LE510">
        <f>IF(LQ510="1-0",INDEX(Scrape!$C:$C,MATCH('HT 1-0'!KP510,Scrape!$B:$B,0)),"")</f>
        <v/>
      </c>
      <c r="LF510">
        <f>IF(LQ510="1-0",INDEX(Scrape!$D:$D,MATCH('HT 1-0'!KP510,Scrape!$B:$B,0)),"")</f>
        <v/>
      </c>
      <c r="LG510">
        <f>IF(LQ510="1-0",INDEX(Scrape!$E:$E,MATCH('HT 1-0'!KP510,Scrape!$B:$B,0)),"")</f>
        <v/>
      </c>
      <c r="LH510">
        <f>IF(LQ510="1-0",INDEX(Scrape!$F:$F,MATCH('HT 1-0'!KP510,Scrape!$B:$B,0)),"")</f>
        <v/>
      </c>
      <c r="LI510">
        <f>IF(LQ510="1-0",INDEX(Scrape!$G:$G,MATCH('HT 1-0'!KP510,Scrape!$B:$B,0)),"")</f>
        <v/>
      </c>
      <c r="LJ510">
        <f>IF(LQ510="1-0",INDEX(Scrape!$H:$H,MATCH('HT 1-0'!KP510,Scrape!$B:$B,0)),"")</f>
        <v/>
      </c>
      <c r="LK510">
        <f>IF(LQ510="1-0",INDEX(Scrape!$I:$I,MATCH('HT 1-0'!KP510,Scrape!$B:$B,0)),"")</f>
        <v/>
      </c>
      <c r="LL510">
        <f>IF(LQ510="1-0",INDEX(Scrape!$J:$J,MATCH('HT 1-0'!KP510,Scrape!$B:$B,0)),"")</f>
        <v/>
      </c>
      <c r="LM510">
        <f>IF(LQ510="1-0",INDEX(Scrape!$K:$K,MATCH('HT 1-0'!KP510,Scrape!$B:$B,0)),"")</f>
        <v/>
      </c>
      <c r="LN510">
        <f>IF(LQ510="1-0",INDEX(Scrape!$L:$L,MATCH('HT 1-0'!KP510,Scrape!$B:$B,0)),"")</f>
        <v/>
      </c>
      <c r="LO510">
        <f>IF(LQ510="1-0",INDEX(Scrape!$M:$M,MATCH('HT 1-0'!KP510,Scrape!$B:$B,0)),"")</f>
        <v/>
      </c>
      <c r="LP510">
        <f>IF(LQ510="1-0",INDEX(Scrape!$N:$N,MATCH('HT 1-0'!KP510,Scrape!$B:$B,0)),"")</f>
        <v/>
      </c>
      <c r="LQ510">
        <f>INDEX(Scrape!$O:$O,MATCH('HT 1-0'!KP510,Scrape!$B:$B,0))</f>
        <v/>
      </c>
      <c r="LR510">
        <f>(1/LJ510)+(1/LI510)+(1/LH510)</f>
        <v/>
      </c>
      <c r="LS510">
        <f>(1/LG510)+(1/LF510)+(1/LE510)</f>
        <v/>
      </c>
      <c r="LT510" s="8">
        <f>IF(INDEX(#REF!,MATCH(KQ510,#REF!,0))=INDEX(#REF!,MATCH(KQ510,#REF!,0)),INDEX(#REF!,MATCH(KQ510,#REF!,0)),"ERROR")</f>
        <v/>
      </c>
      <c r="LU510" s="4">
        <f>IF(KR510="G",2,IF(KR510="R",0.5,IF(KR510="A",1)))</f>
        <v/>
      </c>
      <c r="LV510" s="4">
        <f>IF(KS510="G",0.5,IF(KS510="R",2,IF(KS510="A",1)))</f>
        <v/>
      </c>
      <c r="LW510" s="4">
        <f>IF(KT510="G",2,IF(KT510="R",0.5,IF(KT510="A",1)))</f>
        <v/>
      </c>
      <c r="LX510" s="4">
        <f>IF(KU510="G",0.5,IF(KU510="R",2,IF(KU510="A",1)))</f>
        <v/>
      </c>
      <c r="LY510" s="7">
        <f>(LK510*(LU510+LX510)+(LL510*(LU510+LX510)))</f>
        <v/>
      </c>
      <c r="LZ510" s="7">
        <f>(LN510*(LV510+LW510)+(LO510*(LV510+LW510)))</f>
        <v/>
      </c>
      <c r="MA510" s="11">
        <f>LY510-LZ510</f>
        <v/>
      </c>
      <c r="MB510" s="5">
        <f>MA510+2</f>
        <v/>
      </c>
      <c r="MC510" s="6">
        <f>MA510-2</f>
        <v/>
      </c>
      <c r="MD510" s="4">
        <f>LE510</f>
        <v/>
      </c>
      <c r="ME510" s="9">
        <f>IF(MD510=0,1000,MD510+0.75)</f>
        <v/>
      </c>
      <c r="MF510" s="10">
        <f>IF(MD510=0,0,MD510-0.75)</f>
        <v/>
      </c>
      <c r="MG510" s="4">
        <f>((LM510*(LU510+LX510))-((LP510*(LV510+LW510))))</f>
        <v/>
      </c>
      <c r="MH510" s="9">
        <f>MG510*1.2</f>
        <v/>
      </c>
      <c r="MI510" s="10">
        <f>MG510*0.8</f>
        <v/>
      </c>
      <c r="MJ510">
        <f>IFERROR(NX510,"")</f>
        <v/>
      </c>
      <c r="MK510">
        <f>IFERROR(NY510,"")</f>
        <v/>
      </c>
      <c r="ML510">
        <f>IFERROR(NZ510,"")</f>
        <v/>
      </c>
      <c r="MM510">
        <f>IFERROR(OA510,"")</f>
        <v/>
      </c>
      <c r="MN510">
        <f>IFERROR(OB510,"")</f>
        <v/>
      </c>
      <c r="MO510">
        <f>IFERROR(OC510,"")</f>
        <v/>
      </c>
      <c r="MP510" s="1">
        <f>COUNTIFS(#REF!,LT510,#REF!,1,#REF!,"&gt;="&amp;MC510,#REF!,"&lt;="&amp;MB510,#REF!,"&lt;="&amp;ME510,#REF!,"&gt;="&amp;MF510,#REF!,"="&amp;KV510,#REF!,"="&amp;KX510)</f>
        <v/>
      </c>
      <c r="MQ510" s="1">
        <f>COUNTIFS(#REF!,LT510,#REF!,0,#REF!,"&gt;="&amp;MC510,#REF!,"&lt;="&amp;MB510,#REF!,"&lt;="&amp;ME510,#REF!,"&gt;="&amp;MF510,#REF!,"="&amp;KV510,#REF!,"="&amp;KX510)</f>
        <v/>
      </c>
      <c r="MR510" s="1">
        <f>COUNTIFS(#REF!,LT510,#REF!,1,#REF!,"&gt;="&amp;MC510,#REF!,"&lt;="&amp;MB510,#REF!,"&lt;="&amp;ME510,#REF!,"&gt;="&amp;MF510,#REF!,"="&amp;KW510,#REF!,"="&amp;KY510)</f>
        <v/>
      </c>
      <c r="MS510" s="1">
        <f>COUNTIFS(#REF!,LT510,#REF!,0,#REF!,"&gt;="&amp;MC510,#REF!,"&lt;="&amp;MB510,#REF!,"&lt;="&amp;ME510,#REF!,"&gt;="&amp;MF510,#REF!,"="&amp;KW510,#REF!,"="&amp;KY510)</f>
        <v/>
      </c>
      <c r="MT510" s="1">
        <f>COUNTIFS(#REF!,LT510,#REF!,1,#REF!,"&gt;="&amp;MI510,#REF!,"&lt;="&amp;MH510,#REF!,"&lt;="&amp;ME510,#REF!,"&gt;="&amp;MF510)</f>
        <v/>
      </c>
      <c r="MU510" s="1">
        <f>COUNTIFS(#REF!,LT510,#REF!,0,#REF!,"&gt;="&amp;MI510,#REF!,"&lt;="&amp;MH510,#REF!,"&lt;="&amp;ME510,#REF!,"&gt;="&amp;MF510)</f>
        <v/>
      </c>
      <c r="MV510" s="1">
        <f>COUNTIFS(#REF!,LT510,#REF!,1,#REF!,"&gt;="&amp;MI510,#REF!,"&lt;="&amp;MH510,#REF!,"="&amp;KZ510,#REF!,"="&amp;LA510,#REF!,"&lt;="&amp;ME510,#REF!,"&gt;="&amp;MF510)</f>
        <v/>
      </c>
      <c r="MW510" s="1">
        <f>COUNTIFS(#REF!,LT510,#REF!,0,#REF!,"&gt;="&amp;MI510,#REF!,"&lt;="&amp;MH510,#REF!,"="&amp;KZ510,#REF!,"="&amp;LA510,#REF!,"&lt;="&amp;ME510,#REF!,"&gt;="&amp;MF510)</f>
        <v/>
      </c>
      <c r="MX510" s="1">
        <f>COUNTIFS(#REF!,LT510,#REF!,1,#REF!,"&gt;="&amp;MC510,#REF!,"&lt;="&amp;MB510,#REF!,"&lt;="&amp;ME510,#REF!,"&gt;="&amp;MF510)</f>
        <v/>
      </c>
      <c r="MY510" s="1">
        <f>COUNTIFS(#REF!,LT510,#REF!,0,#REF!,"&gt;="&amp;MC510,#REF!,"&lt;="&amp;MB510,#REF!,"&lt;="&amp;ME510,#REF!,"&gt;="&amp;MF510)</f>
        <v/>
      </c>
      <c r="MZ510" s="1">
        <f>COUNTIFS(#REF!,LT510,#REF!,1,#REF!,"&lt;="&amp;ME510,#REF!,"&gt;="&amp;MF510,#REF!,"="&amp;KV510,#REF!,"="&amp;KX510)</f>
        <v/>
      </c>
      <c r="NA510" s="1">
        <f>COUNTIFS(#REF!,LT510,#REF!,0,#REF!,"&lt;="&amp;ME510,#REF!,"&gt;="&amp;MF510,#REF!,"="&amp;KV510,#REF!,"="&amp;KX510)</f>
        <v/>
      </c>
      <c r="NB510" s="1">
        <f>COUNTIFS(#REF!,LT510,#REF!,1,#REF!,"&lt;="&amp;ME510,#REF!,"&gt;="&amp;MF510,#REF!,"="&amp;KW510,#REF!,"="&amp;KY510)</f>
        <v/>
      </c>
      <c r="NC510" s="1">
        <f>COUNTIFS(#REF!,LT510,#REF!,0,#REF!,"&lt;="&amp;ME510,#REF!,"&gt;="&amp;MF510,#REF!,"="&amp;KW510,#REF!,"="&amp;KY510)</f>
        <v/>
      </c>
      <c r="ND510" s="1">
        <f>MP510+MR510+MT510+MV510+MX510+MZ510+NB510</f>
        <v/>
      </c>
      <c r="NE510" s="1">
        <f>MQ510+MS510+MU510+MW510+MY510+NA510+NC510</f>
        <v/>
      </c>
      <c r="NF510" s="1">
        <f>ND510+NE510</f>
        <v/>
      </c>
      <c r="NG510" s="33">
        <f>ND510/(ND510+NE510)</f>
        <v/>
      </c>
      <c r="NH510" s="3">
        <f>1/NG510</f>
        <v/>
      </c>
      <c r="NI510" s="1">
        <f>LH510</f>
        <v/>
      </c>
      <c r="NJ510" s="79">
        <f>((1-NG510)*(1/(NI510-1))*0.98-(NG510*1))</f>
        <v/>
      </c>
      <c r="NK510" s="34">
        <f>IF(LR510&lt;0.9,0,IF(AND(LR510&gt;1.1),0,1))</f>
        <v/>
      </c>
      <c r="NL510" s="34">
        <f>IF(LS510&lt;0.9,0,IF(AND(LS510&gt;1.1),0,1))</f>
        <v/>
      </c>
      <c r="NM510" s="32">
        <f>IF(NF510&gt;99,1,0)</f>
        <v/>
      </c>
      <c r="NN510" s="32">
        <f>IF(NJ510&gt;0.0799,1,0)</f>
        <v/>
      </c>
      <c r="NO510" s="32">
        <f>IF(NJ510&gt;NQ510,1,0)</f>
        <v/>
      </c>
      <c r="NP510" s="32">
        <f>NM510+NN510+NO510+NK510+NL510</f>
        <v/>
      </c>
      <c r="NQ510" s="79">
        <f>(((100*NG510)*(NI510-1)*0.98)-((1-NG510)*100))/100</f>
        <v/>
      </c>
      <c r="NR510" s="34">
        <f>IF(LR510&lt;0.9,0,IF(AND(LR510&gt;1.1),0,1))</f>
        <v/>
      </c>
      <c r="NS510" s="34">
        <f>IF(LS510&lt;0.9,0,IF(AND(LS510&gt;1.1),0,1))</f>
        <v/>
      </c>
      <c r="NT510" s="32">
        <f>IF(NF510&gt;99,1,0)</f>
        <v/>
      </c>
      <c r="NU510" s="32">
        <f>IF(NQ510&gt;0.0799,1,0)</f>
        <v/>
      </c>
      <c r="NV510" s="32">
        <f>IF(NQ510&gt;NJ510,1,0)</f>
        <v/>
      </c>
      <c r="NW510" s="32">
        <f>NT510+NU510+NV510+NR510+NS510</f>
        <v/>
      </c>
      <c r="NX510">
        <f>IF(NP510=5,"LayHome1-0",IF(AND(NW510=5),"BackHome1-0",""))</f>
        <v/>
      </c>
      <c r="NY510">
        <f>IF(NP510=5,KN510,IF(AND(NW510=5),KN510,""))</f>
        <v/>
      </c>
      <c r="NZ510">
        <f>IF(NP510=5,"Match Odds",IF(AND(NW510=5),"Match Odds",""))</f>
        <v/>
      </c>
      <c r="OA510">
        <f>IF(NP510=5,KP510,IF(AND(NW510=5),KP510,""))</f>
        <v/>
      </c>
      <c r="OB510">
        <f>IF(NP510=5,"MATCH_ODDS",IF(AND(NW510=5),"MATCH_ODDS",""))</f>
        <v/>
      </c>
      <c r="OC510">
        <f>IF(NP510=5,"LAY",IF(AND(NW510=5),"BACK",""))</f>
        <v/>
      </c>
    </row>
    <row r="511" ht="16.5" customHeight="1" thickBot="1" thickTop="1">
      <c r="A511" s="2" t="n"/>
      <c r="KN511" s="1">
        <f>IF(INDEX(#REF!,MATCH('HT 1-0'!D511,#REF!,0))=INDEX(#REF!,MATCH('HT 1-0'!D511,#REF!,0)),INDEX(#REF!,MATCH('HT 1-0'!D511,#REF!,0)),"ERROR")</f>
        <v/>
      </c>
      <c r="KO511" s="1">
        <f>IF(INDEX(#REF!,MATCH('HT 1-0'!E511,#REF!,0))=INDEX(#REF!,MATCH('HT 1-0'!E511,#REF!,0)),INDEX(#REF!,MATCH('HT 1-0'!E511,#REF!,0)),"ERROR")</f>
        <v/>
      </c>
      <c r="KP511" s="1">
        <f>KN511&amp;" v "&amp;KO511</f>
        <v/>
      </c>
      <c r="KQ511">
        <f>B511&amp;"_"&amp;C511</f>
        <v/>
      </c>
      <c r="KR511" s="1">
        <f>IF((HW511/KK511)&lt;0.335,"G",IF((HW511/KK511)&gt;0.67,"R","A"))</f>
        <v/>
      </c>
      <c r="KS511" s="1">
        <f>IF((HX511/KK511)&lt;0.335,"G",IF((HX511/KK511)&gt;0.67,"R","A"))</f>
        <v/>
      </c>
      <c r="KT511" s="1">
        <f>IF((IH511/KK511)&lt;0.335,"G",IF((IH511/KK511)&gt;0.67,"R","A"))</f>
        <v/>
      </c>
      <c r="KU511" s="1">
        <f>IF((II511/KK511)&lt;0.335,"G",IF((II511/KK511)&gt;0.67,"R","A"))</f>
        <v/>
      </c>
      <c r="KV511" s="1">
        <f>IF((HZ511/KK511)&lt;0.335,"G",IF((HZ511/KK511)&gt;0.67,"R","A"))</f>
        <v/>
      </c>
      <c r="KW511" s="1">
        <f>IF((HY511/KK511)&lt;0.335,"G",IF((HY511/KK511)&gt;0.67,"R","A"))</f>
        <v/>
      </c>
      <c r="KX511" s="1">
        <f>IF((IK511/KK511)&lt;0.335,"G",IF((IK511/KK511)&gt;0.67,"R","A"))</f>
        <v/>
      </c>
      <c r="KY511" s="1">
        <f>IF((IJ511/KK511)&lt;0.335,"G",IF((IJ511/KK511)&gt;0.67,"R","A"))</f>
        <v/>
      </c>
      <c r="KZ511" s="1">
        <f>IF((HQ511/KK511)&lt;0.335,"G",IF((HQ511/KK511)&gt;0.67,"R","A"))</f>
        <v/>
      </c>
      <c r="LA511" s="1">
        <f>IF((IB511/KK511)&lt;0.335,"G",IF((IB511/KK511)&gt;0.67,"R","A"))</f>
        <v/>
      </c>
      <c r="LB511">
        <f>IF(LQ511="1-0",INDEX(Scrape!#REF!,MATCH('HT 1-0'!KP511,Scrape!$B:$B,0)),"")</f>
        <v/>
      </c>
      <c r="LC511">
        <f>IF(LQ511="1-0",INDEX(Scrape!$A:$A,MATCH('HT 1-0'!KP511,Scrape!$B:$B,0)),"")</f>
        <v/>
      </c>
      <c r="LD511">
        <f>IF(LQ511="1-0",INDEX(Scrape!$B:$B,MATCH('HT 1-0'!KP511,Scrape!$B:$B,0)),"")</f>
        <v/>
      </c>
      <c r="LE511">
        <f>IF(LQ511="1-0",INDEX(Scrape!$C:$C,MATCH('HT 1-0'!KP511,Scrape!$B:$B,0)),"")</f>
        <v/>
      </c>
      <c r="LF511">
        <f>IF(LQ511="1-0",INDEX(Scrape!$D:$D,MATCH('HT 1-0'!KP511,Scrape!$B:$B,0)),"")</f>
        <v/>
      </c>
      <c r="LG511">
        <f>IF(LQ511="1-0",INDEX(Scrape!$E:$E,MATCH('HT 1-0'!KP511,Scrape!$B:$B,0)),"")</f>
        <v/>
      </c>
      <c r="LH511">
        <f>IF(LQ511="1-0",INDEX(Scrape!$F:$F,MATCH('HT 1-0'!KP511,Scrape!$B:$B,0)),"")</f>
        <v/>
      </c>
      <c r="LI511">
        <f>IF(LQ511="1-0",INDEX(Scrape!$G:$G,MATCH('HT 1-0'!KP511,Scrape!$B:$B,0)),"")</f>
        <v/>
      </c>
      <c r="LJ511">
        <f>IF(LQ511="1-0",INDEX(Scrape!$H:$H,MATCH('HT 1-0'!KP511,Scrape!$B:$B,0)),"")</f>
        <v/>
      </c>
      <c r="LK511">
        <f>IF(LQ511="1-0",INDEX(Scrape!$I:$I,MATCH('HT 1-0'!KP511,Scrape!$B:$B,0)),"")</f>
        <v/>
      </c>
      <c r="LL511">
        <f>IF(LQ511="1-0",INDEX(Scrape!$J:$J,MATCH('HT 1-0'!KP511,Scrape!$B:$B,0)),"")</f>
        <v/>
      </c>
      <c r="LM511">
        <f>IF(LQ511="1-0",INDEX(Scrape!$K:$K,MATCH('HT 1-0'!KP511,Scrape!$B:$B,0)),"")</f>
        <v/>
      </c>
      <c r="LN511">
        <f>IF(LQ511="1-0",INDEX(Scrape!$L:$L,MATCH('HT 1-0'!KP511,Scrape!$B:$B,0)),"")</f>
        <v/>
      </c>
      <c r="LO511">
        <f>IF(LQ511="1-0",INDEX(Scrape!$M:$M,MATCH('HT 1-0'!KP511,Scrape!$B:$B,0)),"")</f>
        <v/>
      </c>
      <c r="LP511">
        <f>IF(LQ511="1-0",INDEX(Scrape!$N:$N,MATCH('HT 1-0'!KP511,Scrape!$B:$B,0)),"")</f>
        <v/>
      </c>
      <c r="LQ511">
        <f>INDEX(Scrape!$O:$O,MATCH('HT 1-0'!KP511,Scrape!$B:$B,0))</f>
        <v/>
      </c>
      <c r="LR511">
        <f>(1/LJ511)+(1/LI511)+(1/LH511)</f>
        <v/>
      </c>
      <c r="LS511">
        <f>(1/LG511)+(1/LF511)+(1/LE511)</f>
        <v/>
      </c>
      <c r="LT511" s="8">
        <f>IF(INDEX(#REF!,MATCH(KQ511,#REF!,0))=INDEX(#REF!,MATCH(KQ511,#REF!,0)),INDEX(#REF!,MATCH(KQ511,#REF!,0)),"ERROR")</f>
        <v/>
      </c>
      <c r="LU511" s="4">
        <f>IF(KR511="G",2,IF(KR511="R",0.5,IF(KR511="A",1)))</f>
        <v/>
      </c>
      <c r="LV511" s="4">
        <f>IF(KS511="G",0.5,IF(KS511="R",2,IF(KS511="A",1)))</f>
        <v/>
      </c>
      <c r="LW511" s="4">
        <f>IF(KT511="G",2,IF(KT511="R",0.5,IF(KT511="A",1)))</f>
        <v/>
      </c>
      <c r="LX511" s="4">
        <f>IF(KU511="G",0.5,IF(KU511="R",2,IF(KU511="A",1)))</f>
        <v/>
      </c>
      <c r="LY511" s="7">
        <f>(LK511*(LU511+LX511)+(LL511*(LU511+LX511)))</f>
        <v/>
      </c>
      <c r="LZ511" s="7">
        <f>(LN511*(LV511+LW511)+(LO511*(LV511+LW511)))</f>
        <v/>
      </c>
      <c r="MA511" s="11">
        <f>LY511-LZ511</f>
        <v/>
      </c>
      <c r="MB511" s="5">
        <f>MA511+2</f>
        <v/>
      </c>
      <c r="MC511" s="6">
        <f>MA511-2</f>
        <v/>
      </c>
      <c r="MD511" s="4">
        <f>LE511</f>
        <v/>
      </c>
      <c r="ME511" s="9">
        <f>IF(MD511=0,1000,MD511+0.75)</f>
        <v/>
      </c>
      <c r="MF511" s="10">
        <f>IF(MD511=0,0,MD511-0.75)</f>
        <v/>
      </c>
      <c r="MG511" s="4">
        <f>((LM511*(LU511+LX511))-((LP511*(LV511+LW511))))</f>
        <v/>
      </c>
      <c r="MH511" s="9">
        <f>MG511*1.2</f>
        <v/>
      </c>
      <c r="MI511" s="10">
        <f>MG511*0.8</f>
        <v/>
      </c>
      <c r="MJ511">
        <f>IFERROR(NX511,"")</f>
        <v/>
      </c>
      <c r="MK511">
        <f>IFERROR(NY511,"")</f>
        <v/>
      </c>
      <c r="ML511">
        <f>IFERROR(NZ511,"")</f>
        <v/>
      </c>
      <c r="MM511">
        <f>IFERROR(OA511,"")</f>
        <v/>
      </c>
      <c r="MN511">
        <f>IFERROR(OB511,"")</f>
        <v/>
      </c>
      <c r="MO511">
        <f>IFERROR(OC511,"")</f>
        <v/>
      </c>
      <c r="MP511" s="1">
        <f>COUNTIFS(#REF!,LT511,#REF!,1,#REF!,"&gt;="&amp;MC511,#REF!,"&lt;="&amp;MB511,#REF!,"&lt;="&amp;ME511,#REF!,"&gt;="&amp;MF511,#REF!,"="&amp;KV511,#REF!,"="&amp;KX511)</f>
        <v/>
      </c>
      <c r="MQ511" s="1">
        <f>COUNTIFS(#REF!,LT511,#REF!,0,#REF!,"&gt;="&amp;MC511,#REF!,"&lt;="&amp;MB511,#REF!,"&lt;="&amp;ME511,#REF!,"&gt;="&amp;MF511,#REF!,"="&amp;KV511,#REF!,"="&amp;KX511)</f>
        <v/>
      </c>
      <c r="MR511" s="1">
        <f>COUNTIFS(#REF!,LT511,#REF!,1,#REF!,"&gt;="&amp;MC511,#REF!,"&lt;="&amp;MB511,#REF!,"&lt;="&amp;ME511,#REF!,"&gt;="&amp;MF511,#REF!,"="&amp;KW511,#REF!,"="&amp;KY511)</f>
        <v/>
      </c>
      <c r="MS511" s="1">
        <f>COUNTIFS(#REF!,LT511,#REF!,0,#REF!,"&gt;="&amp;MC511,#REF!,"&lt;="&amp;MB511,#REF!,"&lt;="&amp;ME511,#REF!,"&gt;="&amp;MF511,#REF!,"="&amp;KW511,#REF!,"="&amp;KY511)</f>
        <v/>
      </c>
      <c r="MT511" s="1">
        <f>COUNTIFS(#REF!,LT511,#REF!,1,#REF!,"&gt;="&amp;MI511,#REF!,"&lt;="&amp;MH511,#REF!,"&lt;="&amp;ME511,#REF!,"&gt;="&amp;MF511)</f>
        <v/>
      </c>
      <c r="MU511" s="1">
        <f>COUNTIFS(#REF!,LT511,#REF!,0,#REF!,"&gt;="&amp;MI511,#REF!,"&lt;="&amp;MH511,#REF!,"&lt;="&amp;ME511,#REF!,"&gt;="&amp;MF511)</f>
        <v/>
      </c>
      <c r="MV511" s="1">
        <f>COUNTIFS(#REF!,LT511,#REF!,1,#REF!,"&gt;="&amp;MI511,#REF!,"&lt;="&amp;MH511,#REF!,"="&amp;KZ511,#REF!,"="&amp;LA511,#REF!,"&lt;="&amp;ME511,#REF!,"&gt;="&amp;MF511)</f>
        <v/>
      </c>
      <c r="MW511" s="1">
        <f>COUNTIFS(#REF!,LT511,#REF!,0,#REF!,"&gt;="&amp;MI511,#REF!,"&lt;="&amp;MH511,#REF!,"="&amp;KZ511,#REF!,"="&amp;LA511,#REF!,"&lt;="&amp;ME511,#REF!,"&gt;="&amp;MF511)</f>
        <v/>
      </c>
      <c r="MX511" s="1">
        <f>COUNTIFS(#REF!,LT511,#REF!,1,#REF!,"&gt;="&amp;MC511,#REF!,"&lt;="&amp;MB511,#REF!,"&lt;="&amp;ME511,#REF!,"&gt;="&amp;MF511)</f>
        <v/>
      </c>
      <c r="MY511" s="1">
        <f>COUNTIFS(#REF!,LT511,#REF!,0,#REF!,"&gt;="&amp;MC511,#REF!,"&lt;="&amp;MB511,#REF!,"&lt;="&amp;ME511,#REF!,"&gt;="&amp;MF511)</f>
        <v/>
      </c>
      <c r="MZ511" s="1">
        <f>COUNTIFS(#REF!,LT511,#REF!,1,#REF!,"&lt;="&amp;ME511,#REF!,"&gt;="&amp;MF511,#REF!,"="&amp;KV511,#REF!,"="&amp;KX511)</f>
        <v/>
      </c>
      <c r="NA511" s="1">
        <f>COUNTIFS(#REF!,LT511,#REF!,0,#REF!,"&lt;="&amp;ME511,#REF!,"&gt;="&amp;MF511,#REF!,"="&amp;KV511,#REF!,"="&amp;KX511)</f>
        <v/>
      </c>
      <c r="NB511" s="1">
        <f>COUNTIFS(#REF!,LT511,#REF!,1,#REF!,"&lt;="&amp;ME511,#REF!,"&gt;="&amp;MF511,#REF!,"="&amp;KW511,#REF!,"="&amp;KY511)</f>
        <v/>
      </c>
      <c r="NC511" s="1">
        <f>COUNTIFS(#REF!,LT511,#REF!,0,#REF!,"&lt;="&amp;ME511,#REF!,"&gt;="&amp;MF511,#REF!,"="&amp;KW511,#REF!,"="&amp;KY511)</f>
        <v/>
      </c>
      <c r="ND511" s="1">
        <f>MP511+MR511+MT511+MV511+MX511+MZ511+NB511</f>
        <v/>
      </c>
      <c r="NE511" s="1">
        <f>MQ511+MS511+MU511+MW511+MY511+NA511+NC511</f>
        <v/>
      </c>
      <c r="NF511" s="1">
        <f>ND511+NE511</f>
        <v/>
      </c>
      <c r="NG511" s="33">
        <f>ND511/(ND511+NE511)</f>
        <v/>
      </c>
      <c r="NH511" s="3">
        <f>1/NG511</f>
        <v/>
      </c>
      <c r="NI511" s="1">
        <f>LH511</f>
        <v/>
      </c>
      <c r="NJ511" s="79">
        <f>((1-NG511)*(1/(NI511-1))*0.98-(NG511*1))</f>
        <v/>
      </c>
      <c r="NK511" s="34">
        <f>IF(LR511&lt;0.9,0,IF(AND(LR511&gt;1.1),0,1))</f>
        <v/>
      </c>
      <c r="NL511" s="34">
        <f>IF(LS511&lt;0.9,0,IF(AND(LS511&gt;1.1),0,1))</f>
        <v/>
      </c>
      <c r="NM511" s="32">
        <f>IF(NF511&gt;99,1,0)</f>
        <v/>
      </c>
      <c r="NN511" s="32">
        <f>IF(NJ511&gt;0.0799,1,0)</f>
        <v/>
      </c>
      <c r="NO511" s="32">
        <f>IF(NJ511&gt;NQ511,1,0)</f>
        <v/>
      </c>
      <c r="NP511" s="32">
        <f>NM511+NN511+NO511+NK511+NL511</f>
        <v/>
      </c>
      <c r="NQ511" s="79">
        <f>(((100*NG511)*(NI511-1)*0.98)-((1-NG511)*100))/100</f>
        <v/>
      </c>
      <c r="NR511" s="34">
        <f>IF(LR511&lt;0.9,0,IF(AND(LR511&gt;1.1),0,1))</f>
        <v/>
      </c>
      <c r="NS511" s="34">
        <f>IF(LS511&lt;0.9,0,IF(AND(LS511&gt;1.1),0,1))</f>
        <v/>
      </c>
      <c r="NT511" s="32">
        <f>IF(NF511&gt;99,1,0)</f>
        <v/>
      </c>
      <c r="NU511" s="32">
        <f>IF(NQ511&gt;0.0799,1,0)</f>
        <v/>
      </c>
      <c r="NV511" s="32">
        <f>IF(NQ511&gt;NJ511,1,0)</f>
        <v/>
      </c>
      <c r="NW511" s="32">
        <f>NT511+NU511+NV511+NR511+NS511</f>
        <v/>
      </c>
      <c r="NX511">
        <f>IF(NP511=5,"LayHome1-0",IF(AND(NW511=5),"BackHome1-0",""))</f>
        <v/>
      </c>
      <c r="NY511">
        <f>IF(NP511=5,KN511,IF(AND(NW511=5),KN511,""))</f>
        <v/>
      </c>
      <c r="NZ511">
        <f>IF(NP511=5,"Match Odds",IF(AND(NW511=5),"Match Odds",""))</f>
        <v/>
      </c>
      <c r="OA511">
        <f>IF(NP511=5,KP511,IF(AND(NW511=5),KP511,""))</f>
        <v/>
      </c>
      <c r="OB511">
        <f>IF(NP511=5,"MATCH_ODDS",IF(AND(NW511=5),"MATCH_ODDS",""))</f>
        <v/>
      </c>
      <c r="OC511">
        <f>IF(NP511=5,"LAY",IF(AND(NW511=5),"BACK",""))</f>
        <v/>
      </c>
    </row>
    <row r="512" ht="16.5" customHeight="1" thickBot="1" thickTop="1">
      <c r="A512" s="2" t="n"/>
      <c r="KN512" s="1">
        <f>IF(INDEX(#REF!,MATCH('HT 1-0'!D512,#REF!,0))=INDEX(#REF!,MATCH('HT 1-0'!D512,#REF!,0)),INDEX(#REF!,MATCH('HT 1-0'!D512,#REF!,0)),"ERROR")</f>
        <v/>
      </c>
      <c r="KO512" s="1">
        <f>IF(INDEX(#REF!,MATCH('HT 1-0'!E512,#REF!,0))=INDEX(#REF!,MATCH('HT 1-0'!E512,#REF!,0)),INDEX(#REF!,MATCH('HT 1-0'!E512,#REF!,0)),"ERROR")</f>
        <v/>
      </c>
      <c r="KP512" s="1">
        <f>KN512&amp;" v "&amp;KO512</f>
        <v/>
      </c>
      <c r="KQ512">
        <f>B512&amp;"_"&amp;C512</f>
        <v/>
      </c>
      <c r="KR512" s="1">
        <f>IF((HW512/KK512)&lt;0.335,"G",IF((HW512/KK512)&gt;0.67,"R","A"))</f>
        <v/>
      </c>
      <c r="KS512" s="1">
        <f>IF((HX512/KK512)&lt;0.335,"G",IF((HX512/KK512)&gt;0.67,"R","A"))</f>
        <v/>
      </c>
      <c r="KT512" s="1">
        <f>IF((IH512/KK512)&lt;0.335,"G",IF((IH512/KK512)&gt;0.67,"R","A"))</f>
        <v/>
      </c>
      <c r="KU512" s="1">
        <f>IF((II512/KK512)&lt;0.335,"G",IF((II512/KK512)&gt;0.67,"R","A"))</f>
        <v/>
      </c>
      <c r="KV512" s="1">
        <f>IF((HZ512/KK512)&lt;0.335,"G",IF((HZ512/KK512)&gt;0.67,"R","A"))</f>
        <v/>
      </c>
      <c r="KW512" s="1">
        <f>IF((HY512/KK512)&lt;0.335,"G",IF((HY512/KK512)&gt;0.67,"R","A"))</f>
        <v/>
      </c>
      <c r="KX512" s="1">
        <f>IF((IK512/KK512)&lt;0.335,"G",IF((IK512/KK512)&gt;0.67,"R","A"))</f>
        <v/>
      </c>
      <c r="KY512" s="1">
        <f>IF((IJ512/KK512)&lt;0.335,"G",IF((IJ512/KK512)&gt;0.67,"R","A"))</f>
        <v/>
      </c>
      <c r="KZ512" s="1">
        <f>IF((HQ512/KK512)&lt;0.335,"G",IF((HQ512/KK512)&gt;0.67,"R","A"))</f>
        <v/>
      </c>
      <c r="LA512" s="1">
        <f>IF((IB512/KK512)&lt;0.335,"G",IF((IB512/KK512)&gt;0.67,"R","A"))</f>
        <v/>
      </c>
      <c r="LB512">
        <f>IF(LQ512="1-0",INDEX(Scrape!#REF!,MATCH('HT 1-0'!KP512,Scrape!$B:$B,0)),"")</f>
        <v/>
      </c>
      <c r="LC512">
        <f>IF(LQ512="1-0",INDEX(Scrape!$A:$A,MATCH('HT 1-0'!KP512,Scrape!$B:$B,0)),"")</f>
        <v/>
      </c>
      <c r="LD512">
        <f>IF(LQ512="1-0",INDEX(Scrape!$B:$B,MATCH('HT 1-0'!KP512,Scrape!$B:$B,0)),"")</f>
        <v/>
      </c>
      <c r="LE512">
        <f>IF(LQ512="1-0",INDEX(Scrape!$C:$C,MATCH('HT 1-0'!KP512,Scrape!$B:$B,0)),"")</f>
        <v/>
      </c>
      <c r="LF512">
        <f>IF(LQ512="1-0",INDEX(Scrape!$D:$D,MATCH('HT 1-0'!KP512,Scrape!$B:$B,0)),"")</f>
        <v/>
      </c>
      <c r="LG512">
        <f>IF(LQ512="1-0",INDEX(Scrape!$E:$E,MATCH('HT 1-0'!KP512,Scrape!$B:$B,0)),"")</f>
        <v/>
      </c>
      <c r="LH512">
        <f>IF(LQ512="1-0",INDEX(Scrape!$F:$F,MATCH('HT 1-0'!KP512,Scrape!$B:$B,0)),"")</f>
        <v/>
      </c>
      <c r="LI512">
        <f>IF(LQ512="1-0",INDEX(Scrape!$G:$G,MATCH('HT 1-0'!KP512,Scrape!$B:$B,0)),"")</f>
        <v/>
      </c>
      <c r="LJ512">
        <f>IF(LQ512="1-0",INDEX(Scrape!$H:$H,MATCH('HT 1-0'!KP512,Scrape!$B:$B,0)),"")</f>
        <v/>
      </c>
      <c r="LK512">
        <f>IF(LQ512="1-0",INDEX(Scrape!$I:$I,MATCH('HT 1-0'!KP512,Scrape!$B:$B,0)),"")</f>
        <v/>
      </c>
      <c r="LL512">
        <f>IF(LQ512="1-0",INDEX(Scrape!$J:$J,MATCH('HT 1-0'!KP512,Scrape!$B:$B,0)),"")</f>
        <v/>
      </c>
      <c r="LM512">
        <f>IF(LQ512="1-0",INDEX(Scrape!$K:$K,MATCH('HT 1-0'!KP512,Scrape!$B:$B,0)),"")</f>
        <v/>
      </c>
      <c r="LN512">
        <f>IF(LQ512="1-0",INDEX(Scrape!$L:$L,MATCH('HT 1-0'!KP512,Scrape!$B:$B,0)),"")</f>
        <v/>
      </c>
      <c r="LO512">
        <f>IF(LQ512="1-0",INDEX(Scrape!$M:$M,MATCH('HT 1-0'!KP512,Scrape!$B:$B,0)),"")</f>
        <v/>
      </c>
      <c r="LP512">
        <f>IF(LQ512="1-0",INDEX(Scrape!$N:$N,MATCH('HT 1-0'!KP512,Scrape!$B:$B,0)),"")</f>
        <v/>
      </c>
      <c r="LQ512">
        <f>INDEX(Scrape!$O:$O,MATCH('HT 1-0'!KP512,Scrape!$B:$B,0))</f>
        <v/>
      </c>
      <c r="LR512">
        <f>(1/LJ512)+(1/LI512)+(1/LH512)</f>
        <v/>
      </c>
      <c r="LS512">
        <f>(1/LG512)+(1/LF512)+(1/LE512)</f>
        <v/>
      </c>
      <c r="LT512" s="8">
        <f>IF(INDEX(#REF!,MATCH(KQ512,#REF!,0))=INDEX(#REF!,MATCH(KQ512,#REF!,0)),INDEX(#REF!,MATCH(KQ512,#REF!,0)),"ERROR")</f>
        <v/>
      </c>
      <c r="LU512" s="4">
        <f>IF(KR512="G",2,IF(KR512="R",0.5,IF(KR512="A",1)))</f>
        <v/>
      </c>
      <c r="LV512" s="4">
        <f>IF(KS512="G",0.5,IF(KS512="R",2,IF(KS512="A",1)))</f>
        <v/>
      </c>
      <c r="LW512" s="4">
        <f>IF(KT512="G",2,IF(KT512="R",0.5,IF(KT512="A",1)))</f>
        <v/>
      </c>
      <c r="LX512" s="4">
        <f>IF(KU512="G",0.5,IF(KU512="R",2,IF(KU512="A",1)))</f>
        <v/>
      </c>
      <c r="LY512" s="7">
        <f>(LK512*(LU512+LX512)+(LL512*(LU512+LX512)))</f>
        <v/>
      </c>
      <c r="LZ512" s="7">
        <f>(LN512*(LV512+LW512)+(LO512*(LV512+LW512)))</f>
        <v/>
      </c>
      <c r="MA512" s="11">
        <f>LY512-LZ512</f>
        <v/>
      </c>
      <c r="MB512" s="5">
        <f>MA512+2</f>
        <v/>
      </c>
      <c r="MC512" s="6">
        <f>MA512-2</f>
        <v/>
      </c>
      <c r="MD512" s="4">
        <f>LE512</f>
        <v/>
      </c>
      <c r="ME512" s="9">
        <f>IF(MD512=0,1000,MD512+0.75)</f>
        <v/>
      </c>
      <c r="MF512" s="10">
        <f>IF(MD512=0,0,MD512-0.75)</f>
        <v/>
      </c>
      <c r="MG512" s="4">
        <f>((LM512*(LU512+LX512))-((LP512*(LV512+LW512))))</f>
        <v/>
      </c>
      <c r="MH512" s="9">
        <f>MG512*1.2</f>
        <v/>
      </c>
      <c r="MI512" s="10">
        <f>MG512*0.8</f>
        <v/>
      </c>
      <c r="MJ512">
        <f>IFERROR(NX512,"")</f>
        <v/>
      </c>
      <c r="MK512">
        <f>IFERROR(NY512,"")</f>
        <v/>
      </c>
      <c r="ML512">
        <f>IFERROR(NZ512,"")</f>
        <v/>
      </c>
      <c r="MM512">
        <f>IFERROR(OA512,"")</f>
        <v/>
      </c>
      <c r="MN512">
        <f>IFERROR(OB512,"")</f>
        <v/>
      </c>
      <c r="MO512">
        <f>IFERROR(OC512,"")</f>
        <v/>
      </c>
      <c r="MP512" s="1">
        <f>COUNTIFS(#REF!,LT512,#REF!,1,#REF!,"&gt;="&amp;MC512,#REF!,"&lt;="&amp;MB512,#REF!,"&lt;="&amp;ME512,#REF!,"&gt;="&amp;MF512,#REF!,"="&amp;KV512,#REF!,"="&amp;KX512)</f>
        <v/>
      </c>
      <c r="MQ512" s="1">
        <f>COUNTIFS(#REF!,LT512,#REF!,0,#REF!,"&gt;="&amp;MC512,#REF!,"&lt;="&amp;MB512,#REF!,"&lt;="&amp;ME512,#REF!,"&gt;="&amp;MF512,#REF!,"="&amp;KV512,#REF!,"="&amp;KX512)</f>
        <v/>
      </c>
      <c r="MR512" s="1">
        <f>COUNTIFS(#REF!,LT512,#REF!,1,#REF!,"&gt;="&amp;MC512,#REF!,"&lt;="&amp;MB512,#REF!,"&lt;="&amp;ME512,#REF!,"&gt;="&amp;MF512,#REF!,"="&amp;KW512,#REF!,"="&amp;KY512)</f>
        <v/>
      </c>
      <c r="MS512" s="1">
        <f>COUNTIFS(#REF!,LT512,#REF!,0,#REF!,"&gt;="&amp;MC512,#REF!,"&lt;="&amp;MB512,#REF!,"&lt;="&amp;ME512,#REF!,"&gt;="&amp;MF512,#REF!,"="&amp;KW512,#REF!,"="&amp;KY512)</f>
        <v/>
      </c>
      <c r="MT512" s="1">
        <f>COUNTIFS(#REF!,LT512,#REF!,1,#REF!,"&gt;="&amp;MI512,#REF!,"&lt;="&amp;MH512,#REF!,"&lt;="&amp;ME512,#REF!,"&gt;="&amp;MF512)</f>
        <v/>
      </c>
      <c r="MU512" s="1">
        <f>COUNTIFS(#REF!,LT512,#REF!,0,#REF!,"&gt;="&amp;MI512,#REF!,"&lt;="&amp;MH512,#REF!,"&lt;="&amp;ME512,#REF!,"&gt;="&amp;MF512)</f>
        <v/>
      </c>
      <c r="MV512" s="1">
        <f>COUNTIFS(#REF!,LT512,#REF!,1,#REF!,"&gt;="&amp;MI512,#REF!,"&lt;="&amp;MH512,#REF!,"="&amp;KZ512,#REF!,"="&amp;LA512,#REF!,"&lt;="&amp;ME512,#REF!,"&gt;="&amp;MF512)</f>
        <v/>
      </c>
      <c r="MW512" s="1">
        <f>COUNTIFS(#REF!,LT512,#REF!,0,#REF!,"&gt;="&amp;MI512,#REF!,"&lt;="&amp;MH512,#REF!,"="&amp;KZ512,#REF!,"="&amp;LA512,#REF!,"&lt;="&amp;ME512,#REF!,"&gt;="&amp;MF512)</f>
        <v/>
      </c>
      <c r="MX512" s="1">
        <f>COUNTIFS(#REF!,LT512,#REF!,1,#REF!,"&gt;="&amp;MC512,#REF!,"&lt;="&amp;MB512,#REF!,"&lt;="&amp;ME512,#REF!,"&gt;="&amp;MF512)</f>
        <v/>
      </c>
      <c r="MY512" s="1">
        <f>COUNTIFS(#REF!,LT512,#REF!,0,#REF!,"&gt;="&amp;MC512,#REF!,"&lt;="&amp;MB512,#REF!,"&lt;="&amp;ME512,#REF!,"&gt;="&amp;MF512)</f>
        <v/>
      </c>
      <c r="MZ512" s="1">
        <f>COUNTIFS(#REF!,LT512,#REF!,1,#REF!,"&lt;="&amp;ME512,#REF!,"&gt;="&amp;MF512,#REF!,"="&amp;KV512,#REF!,"="&amp;KX512)</f>
        <v/>
      </c>
      <c r="NA512" s="1">
        <f>COUNTIFS(#REF!,LT512,#REF!,0,#REF!,"&lt;="&amp;ME512,#REF!,"&gt;="&amp;MF512,#REF!,"="&amp;KV512,#REF!,"="&amp;KX512)</f>
        <v/>
      </c>
      <c r="NB512" s="1">
        <f>COUNTIFS(#REF!,LT512,#REF!,1,#REF!,"&lt;="&amp;ME512,#REF!,"&gt;="&amp;MF512,#REF!,"="&amp;KW512,#REF!,"="&amp;KY512)</f>
        <v/>
      </c>
      <c r="NC512" s="1">
        <f>COUNTIFS(#REF!,LT512,#REF!,0,#REF!,"&lt;="&amp;ME512,#REF!,"&gt;="&amp;MF512,#REF!,"="&amp;KW512,#REF!,"="&amp;KY512)</f>
        <v/>
      </c>
      <c r="ND512" s="1">
        <f>MP512+MR512+MT512+MV512+MX512+MZ512+NB512</f>
        <v/>
      </c>
      <c r="NE512" s="1">
        <f>MQ512+MS512+MU512+MW512+MY512+NA512+NC512</f>
        <v/>
      </c>
      <c r="NF512" s="1">
        <f>ND512+NE512</f>
        <v/>
      </c>
      <c r="NG512" s="33">
        <f>ND512/(ND512+NE512)</f>
        <v/>
      </c>
      <c r="NH512" s="3">
        <f>1/NG512</f>
        <v/>
      </c>
      <c r="NI512" s="1">
        <f>LH512</f>
        <v/>
      </c>
      <c r="NJ512" s="79">
        <f>((1-NG512)*(1/(NI512-1))*0.98-(NG512*1))</f>
        <v/>
      </c>
      <c r="NK512" s="34">
        <f>IF(LR512&lt;0.9,0,IF(AND(LR512&gt;1.1),0,1))</f>
        <v/>
      </c>
      <c r="NL512" s="34">
        <f>IF(LS512&lt;0.9,0,IF(AND(LS512&gt;1.1),0,1))</f>
        <v/>
      </c>
      <c r="NM512" s="32">
        <f>IF(NF512&gt;99,1,0)</f>
        <v/>
      </c>
      <c r="NN512" s="32">
        <f>IF(NJ512&gt;0.0799,1,0)</f>
        <v/>
      </c>
      <c r="NO512" s="32">
        <f>IF(NJ512&gt;NQ512,1,0)</f>
        <v/>
      </c>
      <c r="NP512" s="32">
        <f>NM512+NN512+NO512+NK512+NL512</f>
        <v/>
      </c>
      <c r="NQ512" s="79">
        <f>(((100*NG512)*(NI512-1)*0.98)-((1-NG512)*100))/100</f>
        <v/>
      </c>
      <c r="NR512" s="34">
        <f>IF(LR512&lt;0.9,0,IF(AND(LR512&gt;1.1),0,1))</f>
        <v/>
      </c>
      <c r="NS512" s="34">
        <f>IF(LS512&lt;0.9,0,IF(AND(LS512&gt;1.1),0,1))</f>
        <v/>
      </c>
      <c r="NT512" s="32">
        <f>IF(NF512&gt;99,1,0)</f>
        <v/>
      </c>
      <c r="NU512" s="32">
        <f>IF(NQ512&gt;0.0799,1,0)</f>
        <v/>
      </c>
      <c r="NV512" s="32">
        <f>IF(NQ512&gt;NJ512,1,0)</f>
        <v/>
      </c>
      <c r="NW512" s="32">
        <f>NT512+NU512+NV512+NR512+NS512</f>
        <v/>
      </c>
      <c r="NX512">
        <f>IF(NP512=5,"LayHome1-0",IF(AND(NW512=5),"BackHome1-0",""))</f>
        <v/>
      </c>
      <c r="NY512">
        <f>IF(NP512=5,KN512,IF(AND(NW512=5),KN512,""))</f>
        <v/>
      </c>
      <c r="NZ512">
        <f>IF(NP512=5,"Match Odds",IF(AND(NW512=5),"Match Odds",""))</f>
        <v/>
      </c>
      <c r="OA512">
        <f>IF(NP512=5,KP512,IF(AND(NW512=5),KP512,""))</f>
        <v/>
      </c>
      <c r="OB512">
        <f>IF(NP512=5,"MATCH_ODDS",IF(AND(NW512=5),"MATCH_ODDS",""))</f>
        <v/>
      </c>
      <c r="OC512">
        <f>IF(NP512=5,"LAY",IF(AND(NW512=5),"BACK",""))</f>
        <v/>
      </c>
    </row>
    <row r="513" ht="16.5" customHeight="1" thickBot="1" thickTop="1">
      <c r="A513" s="2" t="n"/>
      <c r="KN513" s="1">
        <f>IF(INDEX(#REF!,MATCH('HT 1-0'!D513,#REF!,0))=INDEX(#REF!,MATCH('HT 1-0'!D513,#REF!,0)),INDEX(#REF!,MATCH('HT 1-0'!D513,#REF!,0)),"ERROR")</f>
        <v/>
      </c>
      <c r="KO513" s="1">
        <f>IF(INDEX(#REF!,MATCH('HT 1-0'!E513,#REF!,0))=INDEX(#REF!,MATCH('HT 1-0'!E513,#REF!,0)),INDEX(#REF!,MATCH('HT 1-0'!E513,#REF!,0)),"ERROR")</f>
        <v/>
      </c>
      <c r="KP513" s="1">
        <f>KN513&amp;" v "&amp;KO513</f>
        <v/>
      </c>
      <c r="KQ513">
        <f>B513&amp;"_"&amp;C513</f>
        <v/>
      </c>
      <c r="KR513" s="1">
        <f>IF((HW513/KK513)&lt;0.335,"G",IF((HW513/KK513)&gt;0.67,"R","A"))</f>
        <v/>
      </c>
      <c r="KS513" s="1">
        <f>IF((HX513/KK513)&lt;0.335,"G",IF((HX513/KK513)&gt;0.67,"R","A"))</f>
        <v/>
      </c>
      <c r="KT513" s="1">
        <f>IF((IH513/KK513)&lt;0.335,"G",IF((IH513/KK513)&gt;0.67,"R","A"))</f>
        <v/>
      </c>
      <c r="KU513" s="1">
        <f>IF((II513/KK513)&lt;0.335,"G",IF((II513/KK513)&gt;0.67,"R","A"))</f>
        <v/>
      </c>
      <c r="KV513" s="1">
        <f>IF((HZ513/KK513)&lt;0.335,"G",IF((HZ513/KK513)&gt;0.67,"R","A"))</f>
        <v/>
      </c>
      <c r="KW513" s="1">
        <f>IF((HY513/KK513)&lt;0.335,"G",IF((HY513/KK513)&gt;0.67,"R","A"))</f>
        <v/>
      </c>
      <c r="KX513" s="1">
        <f>IF((IK513/KK513)&lt;0.335,"G",IF((IK513/KK513)&gt;0.67,"R","A"))</f>
        <v/>
      </c>
      <c r="KY513" s="1">
        <f>IF((IJ513/KK513)&lt;0.335,"G",IF((IJ513/KK513)&gt;0.67,"R","A"))</f>
        <v/>
      </c>
      <c r="KZ513" s="1">
        <f>IF((HQ513/KK513)&lt;0.335,"G",IF((HQ513/KK513)&gt;0.67,"R","A"))</f>
        <v/>
      </c>
      <c r="LA513" s="1">
        <f>IF((IB513/KK513)&lt;0.335,"G",IF((IB513/KK513)&gt;0.67,"R","A"))</f>
        <v/>
      </c>
      <c r="LB513">
        <f>IF(LQ513="1-0",INDEX(Scrape!#REF!,MATCH('HT 1-0'!KP513,Scrape!$B:$B,0)),"")</f>
        <v/>
      </c>
      <c r="LC513">
        <f>IF(LQ513="1-0",INDEX(Scrape!$A:$A,MATCH('HT 1-0'!KP513,Scrape!$B:$B,0)),"")</f>
        <v/>
      </c>
      <c r="LD513">
        <f>IF(LQ513="1-0",INDEX(Scrape!$B:$B,MATCH('HT 1-0'!KP513,Scrape!$B:$B,0)),"")</f>
        <v/>
      </c>
      <c r="LE513">
        <f>IF(LQ513="1-0",INDEX(Scrape!$C:$C,MATCH('HT 1-0'!KP513,Scrape!$B:$B,0)),"")</f>
        <v/>
      </c>
      <c r="LF513">
        <f>IF(LQ513="1-0",INDEX(Scrape!$D:$D,MATCH('HT 1-0'!KP513,Scrape!$B:$B,0)),"")</f>
        <v/>
      </c>
      <c r="LG513">
        <f>IF(LQ513="1-0",INDEX(Scrape!$E:$E,MATCH('HT 1-0'!KP513,Scrape!$B:$B,0)),"")</f>
        <v/>
      </c>
      <c r="LH513">
        <f>IF(LQ513="1-0",INDEX(Scrape!$F:$F,MATCH('HT 1-0'!KP513,Scrape!$B:$B,0)),"")</f>
        <v/>
      </c>
      <c r="LI513">
        <f>IF(LQ513="1-0",INDEX(Scrape!$G:$G,MATCH('HT 1-0'!KP513,Scrape!$B:$B,0)),"")</f>
        <v/>
      </c>
      <c r="LJ513">
        <f>IF(LQ513="1-0",INDEX(Scrape!$H:$H,MATCH('HT 1-0'!KP513,Scrape!$B:$B,0)),"")</f>
        <v/>
      </c>
      <c r="LK513">
        <f>IF(LQ513="1-0",INDEX(Scrape!$I:$I,MATCH('HT 1-0'!KP513,Scrape!$B:$B,0)),"")</f>
        <v/>
      </c>
      <c r="LL513">
        <f>IF(LQ513="1-0",INDEX(Scrape!$J:$J,MATCH('HT 1-0'!KP513,Scrape!$B:$B,0)),"")</f>
        <v/>
      </c>
      <c r="LM513">
        <f>IF(LQ513="1-0",INDEX(Scrape!$K:$K,MATCH('HT 1-0'!KP513,Scrape!$B:$B,0)),"")</f>
        <v/>
      </c>
      <c r="LN513">
        <f>IF(LQ513="1-0",INDEX(Scrape!$L:$L,MATCH('HT 1-0'!KP513,Scrape!$B:$B,0)),"")</f>
        <v/>
      </c>
      <c r="LO513">
        <f>IF(LQ513="1-0",INDEX(Scrape!$M:$M,MATCH('HT 1-0'!KP513,Scrape!$B:$B,0)),"")</f>
        <v/>
      </c>
      <c r="LP513">
        <f>IF(LQ513="1-0",INDEX(Scrape!$N:$N,MATCH('HT 1-0'!KP513,Scrape!$B:$B,0)),"")</f>
        <v/>
      </c>
      <c r="LQ513">
        <f>INDEX(Scrape!$O:$O,MATCH('HT 1-0'!KP513,Scrape!$B:$B,0))</f>
        <v/>
      </c>
      <c r="LR513">
        <f>(1/LJ513)+(1/LI513)+(1/LH513)</f>
        <v/>
      </c>
      <c r="LS513">
        <f>(1/LG513)+(1/LF513)+(1/LE513)</f>
        <v/>
      </c>
      <c r="LT513" s="8">
        <f>IF(INDEX(#REF!,MATCH(KQ513,#REF!,0))=INDEX(#REF!,MATCH(KQ513,#REF!,0)),INDEX(#REF!,MATCH(KQ513,#REF!,0)),"ERROR")</f>
        <v/>
      </c>
      <c r="LU513" s="4">
        <f>IF(KR513="G",2,IF(KR513="R",0.5,IF(KR513="A",1)))</f>
        <v/>
      </c>
      <c r="LV513" s="4">
        <f>IF(KS513="G",0.5,IF(KS513="R",2,IF(KS513="A",1)))</f>
        <v/>
      </c>
      <c r="LW513" s="4">
        <f>IF(KT513="G",2,IF(KT513="R",0.5,IF(KT513="A",1)))</f>
        <v/>
      </c>
      <c r="LX513" s="4">
        <f>IF(KU513="G",0.5,IF(KU513="R",2,IF(KU513="A",1)))</f>
        <v/>
      </c>
      <c r="LY513" s="7">
        <f>(LK513*(LU513+LX513)+(LL513*(LU513+LX513)))</f>
        <v/>
      </c>
      <c r="LZ513" s="7">
        <f>(LN513*(LV513+LW513)+(LO513*(LV513+LW513)))</f>
        <v/>
      </c>
      <c r="MA513" s="11">
        <f>LY513-LZ513</f>
        <v/>
      </c>
      <c r="MB513" s="5">
        <f>MA513+2</f>
        <v/>
      </c>
      <c r="MC513" s="6">
        <f>MA513-2</f>
        <v/>
      </c>
      <c r="MD513" s="4">
        <f>LE513</f>
        <v/>
      </c>
      <c r="ME513" s="9">
        <f>IF(MD513=0,1000,MD513+0.75)</f>
        <v/>
      </c>
      <c r="MF513" s="10">
        <f>IF(MD513=0,0,MD513-0.75)</f>
        <v/>
      </c>
      <c r="MG513" s="4">
        <f>((LM513*(LU513+LX513))-((LP513*(LV513+LW513))))</f>
        <v/>
      </c>
      <c r="MH513" s="9">
        <f>MG513*1.2</f>
        <v/>
      </c>
      <c r="MI513" s="10">
        <f>MG513*0.8</f>
        <v/>
      </c>
      <c r="MJ513">
        <f>IFERROR(NX513,"")</f>
        <v/>
      </c>
      <c r="MK513">
        <f>IFERROR(NY513,"")</f>
        <v/>
      </c>
      <c r="ML513">
        <f>IFERROR(NZ513,"")</f>
        <v/>
      </c>
      <c r="MM513">
        <f>IFERROR(OA513,"")</f>
        <v/>
      </c>
      <c r="MN513">
        <f>IFERROR(OB513,"")</f>
        <v/>
      </c>
      <c r="MO513">
        <f>IFERROR(OC513,"")</f>
        <v/>
      </c>
      <c r="MP513" s="1">
        <f>COUNTIFS(#REF!,LT513,#REF!,1,#REF!,"&gt;="&amp;MC513,#REF!,"&lt;="&amp;MB513,#REF!,"&lt;="&amp;ME513,#REF!,"&gt;="&amp;MF513,#REF!,"="&amp;KV513,#REF!,"="&amp;KX513)</f>
        <v/>
      </c>
      <c r="MQ513" s="1">
        <f>COUNTIFS(#REF!,LT513,#REF!,0,#REF!,"&gt;="&amp;MC513,#REF!,"&lt;="&amp;MB513,#REF!,"&lt;="&amp;ME513,#REF!,"&gt;="&amp;MF513,#REF!,"="&amp;KV513,#REF!,"="&amp;KX513)</f>
        <v/>
      </c>
      <c r="MR513" s="1">
        <f>COUNTIFS(#REF!,LT513,#REF!,1,#REF!,"&gt;="&amp;MC513,#REF!,"&lt;="&amp;MB513,#REF!,"&lt;="&amp;ME513,#REF!,"&gt;="&amp;MF513,#REF!,"="&amp;KW513,#REF!,"="&amp;KY513)</f>
        <v/>
      </c>
      <c r="MS513" s="1">
        <f>COUNTIFS(#REF!,LT513,#REF!,0,#REF!,"&gt;="&amp;MC513,#REF!,"&lt;="&amp;MB513,#REF!,"&lt;="&amp;ME513,#REF!,"&gt;="&amp;MF513,#REF!,"="&amp;KW513,#REF!,"="&amp;KY513)</f>
        <v/>
      </c>
      <c r="MT513" s="1">
        <f>COUNTIFS(#REF!,LT513,#REF!,1,#REF!,"&gt;="&amp;MI513,#REF!,"&lt;="&amp;MH513,#REF!,"&lt;="&amp;ME513,#REF!,"&gt;="&amp;MF513)</f>
        <v/>
      </c>
      <c r="MU513" s="1">
        <f>COUNTIFS(#REF!,LT513,#REF!,0,#REF!,"&gt;="&amp;MI513,#REF!,"&lt;="&amp;MH513,#REF!,"&lt;="&amp;ME513,#REF!,"&gt;="&amp;MF513)</f>
        <v/>
      </c>
      <c r="MV513" s="1">
        <f>COUNTIFS(#REF!,LT513,#REF!,1,#REF!,"&gt;="&amp;MI513,#REF!,"&lt;="&amp;MH513,#REF!,"="&amp;KZ513,#REF!,"="&amp;LA513,#REF!,"&lt;="&amp;ME513,#REF!,"&gt;="&amp;MF513)</f>
        <v/>
      </c>
      <c r="MW513" s="1">
        <f>COUNTIFS(#REF!,LT513,#REF!,0,#REF!,"&gt;="&amp;MI513,#REF!,"&lt;="&amp;MH513,#REF!,"="&amp;KZ513,#REF!,"="&amp;LA513,#REF!,"&lt;="&amp;ME513,#REF!,"&gt;="&amp;MF513)</f>
        <v/>
      </c>
      <c r="MX513" s="1">
        <f>COUNTIFS(#REF!,LT513,#REF!,1,#REF!,"&gt;="&amp;MC513,#REF!,"&lt;="&amp;MB513,#REF!,"&lt;="&amp;ME513,#REF!,"&gt;="&amp;MF513)</f>
        <v/>
      </c>
      <c r="MY513" s="1">
        <f>COUNTIFS(#REF!,LT513,#REF!,0,#REF!,"&gt;="&amp;MC513,#REF!,"&lt;="&amp;MB513,#REF!,"&lt;="&amp;ME513,#REF!,"&gt;="&amp;MF513)</f>
        <v/>
      </c>
      <c r="MZ513" s="1">
        <f>COUNTIFS(#REF!,LT513,#REF!,1,#REF!,"&lt;="&amp;ME513,#REF!,"&gt;="&amp;MF513,#REF!,"="&amp;KV513,#REF!,"="&amp;KX513)</f>
        <v/>
      </c>
      <c r="NA513" s="1">
        <f>COUNTIFS(#REF!,LT513,#REF!,0,#REF!,"&lt;="&amp;ME513,#REF!,"&gt;="&amp;MF513,#REF!,"="&amp;KV513,#REF!,"="&amp;KX513)</f>
        <v/>
      </c>
      <c r="NB513" s="1">
        <f>COUNTIFS(#REF!,LT513,#REF!,1,#REF!,"&lt;="&amp;ME513,#REF!,"&gt;="&amp;MF513,#REF!,"="&amp;KW513,#REF!,"="&amp;KY513)</f>
        <v/>
      </c>
      <c r="NC513" s="1">
        <f>COUNTIFS(#REF!,LT513,#REF!,0,#REF!,"&lt;="&amp;ME513,#REF!,"&gt;="&amp;MF513,#REF!,"="&amp;KW513,#REF!,"="&amp;KY513)</f>
        <v/>
      </c>
      <c r="ND513" s="1">
        <f>MP513+MR513+MT513+MV513+MX513+MZ513+NB513</f>
        <v/>
      </c>
      <c r="NE513" s="1">
        <f>MQ513+MS513+MU513+MW513+MY513+NA513+NC513</f>
        <v/>
      </c>
      <c r="NF513" s="1">
        <f>ND513+NE513</f>
        <v/>
      </c>
      <c r="NG513" s="33">
        <f>ND513/(ND513+NE513)</f>
        <v/>
      </c>
      <c r="NH513" s="3">
        <f>1/NG513</f>
        <v/>
      </c>
      <c r="NI513" s="1">
        <f>LH513</f>
        <v/>
      </c>
      <c r="NJ513" s="79">
        <f>((1-NG513)*(1/(NI513-1))*0.98-(NG513*1))</f>
        <v/>
      </c>
      <c r="NK513" s="34">
        <f>IF(LR513&lt;0.9,0,IF(AND(LR513&gt;1.1),0,1))</f>
        <v/>
      </c>
      <c r="NL513" s="34">
        <f>IF(LS513&lt;0.9,0,IF(AND(LS513&gt;1.1),0,1))</f>
        <v/>
      </c>
      <c r="NM513" s="32">
        <f>IF(NF513&gt;99,1,0)</f>
        <v/>
      </c>
      <c r="NN513" s="32">
        <f>IF(NJ513&gt;0.0799,1,0)</f>
        <v/>
      </c>
      <c r="NO513" s="32">
        <f>IF(NJ513&gt;NQ513,1,0)</f>
        <v/>
      </c>
      <c r="NP513" s="32">
        <f>NM513+NN513+NO513+NK513+NL513</f>
        <v/>
      </c>
      <c r="NQ513" s="79">
        <f>(((100*NG513)*(NI513-1)*0.98)-((1-NG513)*100))/100</f>
        <v/>
      </c>
      <c r="NR513" s="34">
        <f>IF(LR513&lt;0.9,0,IF(AND(LR513&gt;1.1),0,1))</f>
        <v/>
      </c>
      <c r="NS513" s="34">
        <f>IF(LS513&lt;0.9,0,IF(AND(LS513&gt;1.1),0,1))</f>
        <v/>
      </c>
      <c r="NT513" s="32">
        <f>IF(NF513&gt;99,1,0)</f>
        <v/>
      </c>
      <c r="NU513" s="32">
        <f>IF(NQ513&gt;0.0799,1,0)</f>
        <v/>
      </c>
      <c r="NV513" s="32">
        <f>IF(NQ513&gt;NJ513,1,0)</f>
        <v/>
      </c>
      <c r="NW513" s="32">
        <f>NT513+NU513+NV513+NR513+NS513</f>
        <v/>
      </c>
      <c r="NX513">
        <f>IF(NP513=5,"LayHome1-0",IF(AND(NW513=5),"BackHome1-0",""))</f>
        <v/>
      </c>
      <c r="NY513">
        <f>IF(NP513=5,KN513,IF(AND(NW513=5),KN513,""))</f>
        <v/>
      </c>
      <c r="NZ513">
        <f>IF(NP513=5,"Match Odds",IF(AND(NW513=5),"Match Odds",""))</f>
        <v/>
      </c>
      <c r="OA513">
        <f>IF(NP513=5,KP513,IF(AND(NW513=5),KP513,""))</f>
        <v/>
      </c>
      <c r="OB513">
        <f>IF(NP513=5,"MATCH_ODDS",IF(AND(NW513=5),"MATCH_ODDS",""))</f>
        <v/>
      </c>
      <c r="OC513">
        <f>IF(NP513=5,"LAY",IF(AND(NW513=5),"BACK",""))</f>
        <v/>
      </c>
    </row>
    <row r="514" ht="16.5" customHeight="1" thickBot="1" thickTop="1">
      <c r="A514" s="2" t="n"/>
      <c r="KN514" s="1">
        <f>IF(INDEX(#REF!,MATCH('HT 1-0'!D514,#REF!,0))=INDEX(#REF!,MATCH('HT 1-0'!D514,#REF!,0)),INDEX(#REF!,MATCH('HT 1-0'!D514,#REF!,0)),"ERROR")</f>
        <v/>
      </c>
      <c r="KO514" s="1">
        <f>IF(INDEX(#REF!,MATCH('HT 1-0'!E514,#REF!,0))=INDEX(#REF!,MATCH('HT 1-0'!E514,#REF!,0)),INDEX(#REF!,MATCH('HT 1-0'!E514,#REF!,0)),"ERROR")</f>
        <v/>
      </c>
      <c r="KP514" s="1">
        <f>KN514&amp;" v "&amp;KO514</f>
        <v/>
      </c>
      <c r="KQ514">
        <f>B514&amp;"_"&amp;C514</f>
        <v/>
      </c>
      <c r="KR514" s="1">
        <f>IF((HW514/KK514)&lt;0.335,"G",IF((HW514/KK514)&gt;0.67,"R","A"))</f>
        <v/>
      </c>
      <c r="KS514" s="1">
        <f>IF((HX514/KK514)&lt;0.335,"G",IF((HX514/KK514)&gt;0.67,"R","A"))</f>
        <v/>
      </c>
      <c r="KT514" s="1">
        <f>IF((IH514/KK514)&lt;0.335,"G",IF((IH514/KK514)&gt;0.67,"R","A"))</f>
        <v/>
      </c>
      <c r="KU514" s="1">
        <f>IF((II514/KK514)&lt;0.335,"G",IF((II514/KK514)&gt;0.67,"R","A"))</f>
        <v/>
      </c>
      <c r="KV514" s="1">
        <f>IF((HZ514/KK514)&lt;0.335,"G",IF((HZ514/KK514)&gt;0.67,"R","A"))</f>
        <v/>
      </c>
      <c r="KW514" s="1">
        <f>IF((HY514/KK514)&lt;0.335,"G",IF((HY514/KK514)&gt;0.67,"R","A"))</f>
        <v/>
      </c>
      <c r="KX514" s="1">
        <f>IF((IK514/KK514)&lt;0.335,"G",IF((IK514/KK514)&gt;0.67,"R","A"))</f>
        <v/>
      </c>
      <c r="KY514" s="1">
        <f>IF((IJ514/KK514)&lt;0.335,"G",IF((IJ514/KK514)&gt;0.67,"R","A"))</f>
        <v/>
      </c>
      <c r="KZ514" s="1">
        <f>IF((HQ514/KK514)&lt;0.335,"G",IF((HQ514/KK514)&gt;0.67,"R","A"))</f>
        <v/>
      </c>
      <c r="LA514" s="1">
        <f>IF((IB514/KK514)&lt;0.335,"G",IF((IB514/KK514)&gt;0.67,"R","A"))</f>
        <v/>
      </c>
      <c r="LB514">
        <f>IF(LQ514="1-0",INDEX(Scrape!#REF!,MATCH('HT 1-0'!KP514,Scrape!$B:$B,0)),"")</f>
        <v/>
      </c>
      <c r="LC514">
        <f>IF(LQ514="1-0",INDEX(Scrape!$A:$A,MATCH('HT 1-0'!KP514,Scrape!$B:$B,0)),"")</f>
        <v/>
      </c>
      <c r="LD514">
        <f>IF(LQ514="1-0",INDEX(Scrape!$B:$B,MATCH('HT 1-0'!KP514,Scrape!$B:$B,0)),"")</f>
        <v/>
      </c>
      <c r="LE514">
        <f>IF(LQ514="1-0",INDEX(Scrape!$C:$C,MATCH('HT 1-0'!KP514,Scrape!$B:$B,0)),"")</f>
        <v/>
      </c>
      <c r="LF514">
        <f>IF(LQ514="1-0",INDEX(Scrape!$D:$D,MATCH('HT 1-0'!KP514,Scrape!$B:$B,0)),"")</f>
        <v/>
      </c>
      <c r="LG514">
        <f>IF(LQ514="1-0",INDEX(Scrape!$E:$E,MATCH('HT 1-0'!KP514,Scrape!$B:$B,0)),"")</f>
        <v/>
      </c>
      <c r="LH514">
        <f>IF(LQ514="1-0",INDEX(Scrape!$F:$F,MATCH('HT 1-0'!KP514,Scrape!$B:$B,0)),"")</f>
        <v/>
      </c>
      <c r="LI514">
        <f>IF(LQ514="1-0",INDEX(Scrape!$G:$G,MATCH('HT 1-0'!KP514,Scrape!$B:$B,0)),"")</f>
        <v/>
      </c>
      <c r="LJ514">
        <f>IF(LQ514="1-0",INDEX(Scrape!$H:$H,MATCH('HT 1-0'!KP514,Scrape!$B:$B,0)),"")</f>
        <v/>
      </c>
      <c r="LK514">
        <f>IF(LQ514="1-0",INDEX(Scrape!$I:$I,MATCH('HT 1-0'!KP514,Scrape!$B:$B,0)),"")</f>
        <v/>
      </c>
      <c r="LL514">
        <f>IF(LQ514="1-0",INDEX(Scrape!$J:$J,MATCH('HT 1-0'!KP514,Scrape!$B:$B,0)),"")</f>
        <v/>
      </c>
      <c r="LM514">
        <f>IF(LQ514="1-0",INDEX(Scrape!$K:$K,MATCH('HT 1-0'!KP514,Scrape!$B:$B,0)),"")</f>
        <v/>
      </c>
      <c r="LN514">
        <f>IF(LQ514="1-0",INDEX(Scrape!$L:$L,MATCH('HT 1-0'!KP514,Scrape!$B:$B,0)),"")</f>
        <v/>
      </c>
      <c r="LO514">
        <f>IF(LQ514="1-0",INDEX(Scrape!$M:$M,MATCH('HT 1-0'!KP514,Scrape!$B:$B,0)),"")</f>
        <v/>
      </c>
      <c r="LP514">
        <f>IF(LQ514="1-0",INDEX(Scrape!$N:$N,MATCH('HT 1-0'!KP514,Scrape!$B:$B,0)),"")</f>
        <v/>
      </c>
      <c r="LQ514">
        <f>INDEX(Scrape!$O:$O,MATCH('HT 1-0'!KP514,Scrape!$B:$B,0))</f>
        <v/>
      </c>
      <c r="LR514">
        <f>(1/LJ514)+(1/LI514)+(1/LH514)</f>
        <v/>
      </c>
      <c r="LS514">
        <f>(1/LG514)+(1/LF514)+(1/LE514)</f>
        <v/>
      </c>
      <c r="LT514" s="8">
        <f>IF(INDEX(#REF!,MATCH(KQ514,#REF!,0))=INDEX(#REF!,MATCH(KQ514,#REF!,0)),INDEX(#REF!,MATCH(KQ514,#REF!,0)),"ERROR")</f>
        <v/>
      </c>
      <c r="LU514" s="4">
        <f>IF(KR514="G",2,IF(KR514="R",0.5,IF(KR514="A",1)))</f>
        <v/>
      </c>
      <c r="LV514" s="4">
        <f>IF(KS514="G",0.5,IF(KS514="R",2,IF(KS514="A",1)))</f>
        <v/>
      </c>
      <c r="LW514" s="4">
        <f>IF(KT514="G",2,IF(KT514="R",0.5,IF(KT514="A",1)))</f>
        <v/>
      </c>
      <c r="LX514" s="4">
        <f>IF(KU514="G",0.5,IF(KU514="R",2,IF(KU514="A",1)))</f>
        <v/>
      </c>
      <c r="LY514" s="7">
        <f>(LK514*(LU514+LX514)+(LL514*(LU514+LX514)))</f>
        <v/>
      </c>
      <c r="LZ514" s="7">
        <f>(LN514*(LV514+LW514)+(LO514*(LV514+LW514)))</f>
        <v/>
      </c>
      <c r="MA514" s="11">
        <f>LY514-LZ514</f>
        <v/>
      </c>
      <c r="MB514" s="5">
        <f>MA514+2</f>
        <v/>
      </c>
      <c r="MC514" s="6">
        <f>MA514-2</f>
        <v/>
      </c>
      <c r="MD514" s="4">
        <f>LE514</f>
        <v/>
      </c>
      <c r="ME514" s="9">
        <f>IF(MD514=0,1000,MD514+0.75)</f>
        <v/>
      </c>
      <c r="MF514" s="10">
        <f>IF(MD514=0,0,MD514-0.75)</f>
        <v/>
      </c>
      <c r="MG514" s="4">
        <f>((LM514*(LU514+LX514))-((LP514*(LV514+LW514))))</f>
        <v/>
      </c>
      <c r="MH514" s="9">
        <f>MG514*1.2</f>
        <v/>
      </c>
      <c r="MI514" s="10">
        <f>MG514*0.8</f>
        <v/>
      </c>
      <c r="MJ514">
        <f>IFERROR(NX514,"")</f>
        <v/>
      </c>
      <c r="MK514">
        <f>IFERROR(NY514,"")</f>
        <v/>
      </c>
      <c r="ML514">
        <f>IFERROR(NZ514,"")</f>
        <v/>
      </c>
      <c r="MM514">
        <f>IFERROR(OA514,"")</f>
        <v/>
      </c>
      <c r="MN514">
        <f>IFERROR(OB514,"")</f>
        <v/>
      </c>
      <c r="MO514">
        <f>IFERROR(OC514,"")</f>
        <v/>
      </c>
      <c r="MP514" s="1">
        <f>COUNTIFS(#REF!,LT514,#REF!,1,#REF!,"&gt;="&amp;MC514,#REF!,"&lt;="&amp;MB514,#REF!,"&lt;="&amp;ME514,#REF!,"&gt;="&amp;MF514,#REF!,"="&amp;KV514,#REF!,"="&amp;KX514)</f>
        <v/>
      </c>
      <c r="MQ514" s="1">
        <f>COUNTIFS(#REF!,LT514,#REF!,0,#REF!,"&gt;="&amp;MC514,#REF!,"&lt;="&amp;MB514,#REF!,"&lt;="&amp;ME514,#REF!,"&gt;="&amp;MF514,#REF!,"="&amp;KV514,#REF!,"="&amp;KX514)</f>
        <v/>
      </c>
      <c r="MR514" s="1">
        <f>COUNTIFS(#REF!,LT514,#REF!,1,#REF!,"&gt;="&amp;MC514,#REF!,"&lt;="&amp;MB514,#REF!,"&lt;="&amp;ME514,#REF!,"&gt;="&amp;MF514,#REF!,"="&amp;KW514,#REF!,"="&amp;KY514)</f>
        <v/>
      </c>
      <c r="MS514" s="1">
        <f>COUNTIFS(#REF!,LT514,#REF!,0,#REF!,"&gt;="&amp;MC514,#REF!,"&lt;="&amp;MB514,#REF!,"&lt;="&amp;ME514,#REF!,"&gt;="&amp;MF514,#REF!,"="&amp;KW514,#REF!,"="&amp;KY514)</f>
        <v/>
      </c>
      <c r="MT514" s="1">
        <f>COUNTIFS(#REF!,LT514,#REF!,1,#REF!,"&gt;="&amp;MI514,#REF!,"&lt;="&amp;MH514,#REF!,"&lt;="&amp;ME514,#REF!,"&gt;="&amp;MF514)</f>
        <v/>
      </c>
      <c r="MU514" s="1">
        <f>COUNTIFS(#REF!,LT514,#REF!,0,#REF!,"&gt;="&amp;MI514,#REF!,"&lt;="&amp;MH514,#REF!,"&lt;="&amp;ME514,#REF!,"&gt;="&amp;MF514)</f>
        <v/>
      </c>
      <c r="MV514" s="1">
        <f>COUNTIFS(#REF!,LT514,#REF!,1,#REF!,"&gt;="&amp;MI514,#REF!,"&lt;="&amp;MH514,#REF!,"="&amp;KZ514,#REF!,"="&amp;LA514,#REF!,"&lt;="&amp;ME514,#REF!,"&gt;="&amp;MF514)</f>
        <v/>
      </c>
      <c r="MW514" s="1">
        <f>COUNTIFS(#REF!,LT514,#REF!,0,#REF!,"&gt;="&amp;MI514,#REF!,"&lt;="&amp;MH514,#REF!,"="&amp;KZ514,#REF!,"="&amp;LA514,#REF!,"&lt;="&amp;ME514,#REF!,"&gt;="&amp;MF514)</f>
        <v/>
      </c>
      <c r="MX514" s="1">
        <f>COUNTIFS(#REF!,LT514,#REF!,1,#REF!,"&gt;="&amp;MC514,#REF!,"&lt;="&amp;MB514,#REF!,"&lt;="&amp;ME514,#REF!,"&gt;="&amp;MF514)</f>
        <v/>
      </c>
      <c r="MY514" s="1">
        <f>COUNTIFS(#REF!,LT514,#REF!,0,#REF!,"&gt;="&amp;MC514,#REF!,"&lt;="&amp;MB514,#REF!,"&lt;="&amp;ME514,#REF!,"&gt;="&amp;MF514)</f>
        <v/>
      </c>
      <c r="MZ514" s="1">
        <f>COUNTIFS(#REF!,LT514,#REF!,1,#REF!,"&lt;="&amp;ME514,#REF!,"&gt;="&amp;MF514,#REF!,"="&amp;KV514,#REF!,"="&amp;KX514)</f>
        <v/>
      </c>
      <c r="NA514" s="1">
        <f>COUNTIFS(#REF!,LT514,#REF!,0,#REF!,"&lt;="&amp;ME514,#REF!,"&gt;="&amp;MF514,#REF!,"="&amp;KV514,#REF!,"="&amp;KX514)</f>
        <v/>
      </c>
      <c r="NB514" s="1">
        <f>COUNTIFS(#REF!,LT514,#REF!,1,#REF!,"&lt;="&amp;ME514,#REF!,"&gt;="&amp;MF514,#REF!,"="&amp;KW514,#REF!,"="&amp;KY514)</f>
        <v/>
      </c>
      <c r="NC514" s="1">
        <f>COUNTIFS(#REF!,LT514,#REF!,0,#REF!,"&lt;="&amp;ME514,#REF!,"&gt;="&amp;MF514,#REF!,"="&amp;KW514,#REF!,"="&amp;KY514)</f>
        <v/>
      </c>
      <c r="ND514" s="1">
        <f>MP514+MR514+MT514+MV514+MX514+MZ514+NB514</f>
        <v/>
      </c>
      <c r="NE514" s="1">
        <f>MQ514+MS514+MU514+MW514+MY514+NA514+NC514</f>
        <v/>
      </c>
      <c r="NF514" s="1">
        <f>ND514+NE514</f>
        <v/>
      </c>
      <c r="NG514" s="33">
        <f>ND514/(ND514+NE514)</f>
        <v/>
      </c>
      <c r="NH514" s="3">
        <f>1/NG514</f>
        <v/>
      </c>
      <c r="NI514" s="1">
        <f>LH514</f>
        <v/>
      </c>
      <c r="NJ514" s="79">
        <f>((1-NG514)*(1/(NI514-1))*0.98-(NG514*1))</f>
        <v/>
      </c>
      <c r="NK514" s="34">
        <f>IF(LR514&lt;0.9,0,IF(AND(LR514&gt;1.1),0,1))</f>
        <v/>
      </c>
      <c r="NL514" s="34">
        <f>IF(LS514&lt;0.9,0,IF(AND(LS514&gt;1.1),0,1))</f>
        <v/>
      </c>
      <c r="NM514" s="32">
        <f>IF(NF514&gt;99,1,0)</f>
        <v/>
      </c>
      <c r="NN514" s="32">
        <f>IF(NJ514&gt;0.0799,1,0)</f>
        <v/>
      </c>
      <c r="NO514" s="32">
        <f>IF(NJ514&gt;NQ514,1,0)</f>
        <v/>
      </c>
      <c r="NP514" s="32">
        <f>NM514+NN514+NO514+NK514+NL514</f>
        <v/>
      </c>
      <c r="NQ514" s="79">
        <f>(((100*NG514)*(NI514-1)*0.98)-((1-NG514)*100))/100</f>
        <v/>
      </c>
      <c r="NR514" s="34">
        <f>IF(LR514&lt;0.9,0,IF(AND(LR514&gt;1.1),0,1))</f>
        <v/>
      </c>
      <c r="NS514" s="34">
        <f>IF(LS514&lt;0.9,0,IF(AND(LS514&gt;1.1),0,1))</f>
        <v/>
      </c>
      <c r="NT514" s="32">
        <f>IF(NF514&gt;99,1,0)</f>
        <v/>
      </c>
      <c r="NU514" s="32">
        <f>IF(NQ514&gt;0.0799,1,0)</f>
        <v/>
      </c>
      <c r="NV514" s="32">
        <f>IF(NQ514&gt;NJ514,1,0)</f>
        <v/>
      </c>
      <c r="NW514" s="32">
        <f>NT514+NU514+NV514+NR514+NS514</f>
        <v/>
      </c>
      <c r="NX514">
        <f>IF(NP514=5,"LayHome1-0",IF(AND(NW514=5),"BackHome1-0",""))</f>
        <v/>
      </c>
      <c r="NY514">
        <f>IF(NP514=5,KN514,IF(AND(NW514=5),KN514,""))</f>
        <v/>
      </c>
      <c r="NZ514">
        <f>IF(NP514=5,"Match Odds",IF(AND(NW514=5),"Match Odds",""))</f>
        <v/>
      </c>
      <c r="OA514">
        <f>IF(NP514=5,KP514,IF(AND(NW514=5),KP514,""))</f>
        <v/>
      </c>
      <c r="OB514">
        <f>IF(NP514=5,"MATCH_ODDS",IF(AND(NW514=5),"MATCH_ODDS",""))</f>
        <v/>
      </c>
      <c r="OC514">
        <f>IF(NP514=5,"LAY",IF(AND(NW514=5),"BACK",""))</f>
        <v/>
      </c>
    </row>
    <row r="515" ht="16.5" customHeight="1" thickBot="1" thickTop="1">
      <c r="A515" s="2" t="n"/>
      <c r="KN515" s="1">
        <f>IF(INDEX(#REF!,MATCH('HT 1-0'!D515,#REF!,0))=INDEX(#REF!,MATCH('HT 1-0'!D515,#REF!,0)),INDEX(#REF!,MATCH('HT 1-0'!D515,#REF!,0)),"ERROR")</f>
        <v/>
      </c>
      <c r="KO515" s="1">
        <f>IF(INDEX(#REF!,MATCH('HT 1-0'!E515,#REF!,0))=INDEX(#REF!,MATCH('HT 1-0'!E515,#REF!,0)),INDEX(#REF!,MATCH('HT 1-0'!E515,#REF!,0)),"ERROR")</f>
        <v/>
      </c>
      <c r="KP515" s="1">
        <f>KN515&amp;" v "&amp;KO515</f>
        <v/>
      </c>
      <c r="KQ515">
        <f>B515&amp;"_"&amp;C515</f>
        <v/>
      </c>
      <c r="KR515" s="1">
        <f>IF((HW515/KK515)&lt;0.335,"G",IF((HW515/KK515)&gt;0.67,"R","A"))</f>
        <v/>
      </c>
      <c r="KS515" s="1">
        <f>IF((HX515/KK515)&lt;0.335,"G",IF((HX515/KK515)&gt;0.67,"R","A"))</f>
        <v/>
      </c>
      <c r="KT515" s="1">
        <f>IF((IH515/KK515)&lt;0.335,"G",IF((IH515/KK515)&gt;0.67,"R","A"))</f>
        <v/>
      </c>
      <c r="KU515" s="1">
        <f>IF((II515/KK515)&lt;0.335,"G",IF((II515/KK515)&gt;0.67,"R","A"))</f>
        <v/>
      </c>
      <c r="KV515" s="1">
        <f>IF((HZ515/KK515)&lt;0.335,"G",IF((HZ515/KK515)&gt;0.67,"R","A"))</f>
        <v/>
      </c>
      <c r="KW515" s="1">
        <f>IF((HY515/KK515)&lt;0.335,"G",IF((HY515/KK515)&gt;0.67,"R","A"))</f>
        <v/>
      </c>
      <c r="KX515" s="1">
        <f>IF((IK515/KK515)&lt;0.335,"G",IF((IK515/KK515)&gt;0.67,"R","A"))</f>
        <v/>
      </c>
      <c r="KY515" s="1">
        <f>IF((IJ515/KK515)&lt;0.335,"G",IF((IJ515/KK515)&gt;0.67,"R","A"))</f>
        <v/>
      </c>
      <c r="KZ515" s="1">
        <f>IF((HQ515/KK515)&lt;0.335,"G",IF((HQ515/KK515)&gt;0.67,"R","A"))</f>
        <v/>
      </c>
      <c r="LA515" s="1">
        <f>IF((IB515/KK515)&lt;0.335,"G",IF((IB515/KK515)&gt;0.67,"R","A"))</f>
        <v/>
      </c>
      <c r="LB515">
        <f>IF(LQ515="1-0",INDEX(Scrape!#REF!,MATCH('HT 1-0'!KP515,Scrape!$B:$B,0)),"")</f>
        <v/>
      </c>
      <c r="LC515">
        <f>IF(LQ515="1-0",INDEX(Scrape!$A:$A,MATCH('HT 1-0'!KP515,Scrape!$B:$B,0)),"")</f>
        <v/>
      </c>
      <c r="LD515">
        <f>IF(LQ515="1-0",INDEX(Scrape!$B:$B,MATCH('HT 1-0'!KP515,Scrape!$B:$B,0)),"")</f>
        <v/>
      </c>
      <c r="LE515">
        <f>IF(LQ515="1-0",INDEX(Scrape!$C:$C,MATCH('HT 1-0'!KP515,Scrape!$B:$B,0)),"")</f>
        <v/>
      </c>
      <c r="LF515">
        <f>IF(LQ515="1-0",INDEX(Scrape!$D:$D,MATCH('HT 1-0'!KP515,Scrape!$B:$B,0)),"")</f>
        <v/>
      </c>
      <c r="LG515">
        <f>IF(LQ515="1-0",INDEX(Scrape!$E:$E,MATCH('HT 1-0'!KP515,Scrape!$B:$B,0)),"")</f>
        <v/>
      </c>
      <c r="LH515">
        <f>IF(LQ515="1-0",INDEX(Scrape!$F:$F,MATCH('HT 1-0'!KP515,Scrape!$B:$B,0)),"")</f>
        <v/>
      </c>
      <c r="LI515">
        <f>IF(LQ515="1-0",INDEX(Scrape!$G:$G,MATCH('HT 1-0'!KP515,Scrape!$B:$B,0)),"")</f>
        <v/>
      </c>
      <c r="LJ515">
        <f>IF(LQ515="1-0",INDEX(Scrape!$H:$H,MATCH('HT 1-0'!KP515,Scrape!$B:$B,0)),"")</f>
        <v/>
      </c>
      <c r="LK515">
        <f>IF(LQ515="1-0",INDEX(Scrape!$I:$I,MATCH('HT 1-0'!KP515,Scrape!$B:$B,0)),"")</f>
        <v/>
      </c>
      <c r="LL515">
        <f>IF(LQ515="1-0",INDEX(Scrape!$J:$J,MATCH('HT 1-0'!KP515,Scrape!$B:$B,0)),"")</f>
        <v/>
      </c>
      <c r="LM515">
        <f>IF(LQ515="1-0",INDEX(Scrape!$K:$K,MATCH('HT 1-0'!KP515,Scrape!$B:$B,0)),"")</f>
        <v/>
      </c>
      <c r="LN515">
        <f>IF(LQ515="1-0",INDEX(Scrape!$L:$L,MATCH('HT 1-0'!KP515,Scrape!$B:$B,0)),"")</f>
        <v/>
      </c>
      <c r="LO515">
        <f>IF(LQ515="1-0",INDEX(Scrape!$M:$M,MATCH('HT 1-0'!KP515,Scrape!$B:$B,0)),"")</f>
        <v/>
      </c>
      <c r="LP515">
        <f>IF(LQ515="1-0",INDEX(Scrape!$N:$N,MATCH('HT 1-0'!KP515,Scrape!$B:$B,0)),"")</f>
        <v/>
      </c>
      <c r="LQ515">
        <f>INDEX(Scrape!$O:$O,MATCH('HT 1-0'!KP515,Scrape!$B:$B,0))</f>
        <v/>
      </c>
      <c r="LR515">
        <f>(1/LJ515)+(1/LI515)+(1/LH515)</f>
        <v/>
      </c>
      <c r="LS515">
        <f>(1/LG515)+(1/LF515)+(1/LE515)</f>
        <v/>
      </c>
      <c r="LT515" s="8">
        <f>IF(INDEX(#REF!,MATCH(KQ515,#REF!,0))=INDEX(#REF!,MATCH(KQ515,#REF!,0)),INDEX(#REF!,MATCH(KQ515,#REF!,0)),"ERROR")</f>
        <v/>
      </c>
      <c r="LU515" s="4">
        <f>IF(KR515="G",2,IF(KR515="R",0.5,IF(KR515="A",1)))</f>
        <v/>
      </c>
      <c r="LV515" s="4">
        <f>IF(KS515="G",0.5,IF(KS515="R",2,IF(KS515="A",1)))</f>
        <v/>
      </c>
      <c r="LW515" s="4">
        <f>IF(KT515="G",2,IF(KT515="R",0.5,IF(KT515="A",1)))</f>
        <v/>
      </c>
      <c r="LX515" s="4">
        <f>IF(KU515="G",0.5,IF(KU515="R",2,IF(KU515="A",1)))</f>
        <v/>
      </c>
      <c r="LY515" s="7">
        <f>(LK515*(LU515+LX515)+(LL515*(LU515+LX515)))</f>
        <v/>
      </c>
      <c r="LZ515" s="7">
        <f>(LN515*(LV515+LW515)+(LO515*(LV515+LW515)))</f>
        <v/>
      </c>
      <c r="MA515" s="11">
        <f>LY515-LZ515</f>
        <v/>
      </c>
      <c r="MB515" s="5">
        <f>MA515+2</f>
        <v/>
      </c>
      <c r="MC515" s="6">
        <f>MA515-2</f>
        <v/>
      </c>
      <c r="MD515" s="4">
        <f>LE515</f>
        <v/>
      </c>
      <c r="ME515" s="9">
        <f>IF(MD515=0,1000,MD515+0.75)</f>
        <v/>
      </c>
      <c r="MF515" s="10">
        <f>IF(MD515=0,0,MD515-0.75)</f>
        <v/>
      </c>
      <c r="MG515" s="4">
        <f>((LM515*(LU515+LX515))-((LP515*(LV515+LW515))))</f>
        <v/>
      </c>
      <c r="MH515" s="9">
        <f>MG515*1.2</f>
        <v/>
      </c>
      <c r="MI515" s="10">
        <f>MG515*0.8</f>
        <v/>
      </c>
      <c r="MJ515">
        <f>IFERROR(NX515,"")</f>
        <v/>
      </c>
      <c r="MK515">
        <f>IFERROR(NY515,"")</f>
        <v/>
      </c>
      <c r="ML515">
        <f>IFERROR(NZ515,"")</f>
        <v/>
      </c>
      <c r="MM515">
        <f>IFERROR(OA515,"")</f>
        <v/>
      </c>
      <c r="MN515">
        <f>IFERROR(OB515,"")</f>
        <v/>
      </c>
      <c r="MO515">
        <f>IFERROR(OC515,"")</f>
        <v/>
      </c>
      <c r="MP515" s="1">
        <f>COUNTIFS(#REF!,LT515,#REF!,1,#REF!,"&gt;="&amp;MC515,#REF!,"&lt;="&amp;MB515,#REF!,"&lt;="&amp;ME515,#REF!,"&gt;="&amp;MF515,#REF!,"="&amp;KV515,#REF!,"="&amp;KX515)</f>
        <v/>
      </c>
      <c r="MQ515" s="1">
        <f>COUNTIFS(#REF!,LT515,#REF!,0,#REF!,"&gt;="&amp;MC515,#REF!,"&lt;="&amp;MB515,#REF!,"&lt;="&amp;ME515,#REF!,"&gt;="&amp;MF515,#REF!,"="&amp;KV515,#REF!,"="&amp;KX515)</f>
        <v/>
      </c>
      <c r="MR515" s="1">
        <f>COUNTIFS(#REF!,LT515,#REF!,1,#REF!,"&gt;="&amp;MC515,#REF!,"&lt;="&amp;MB515,#REF!,"&lt;="&amp;ME515,#REF!,"&gt;="&amp;MF515,#REF!,"="&amp;KW515,#REF!,"="&amp;KY515)</f>
        <v/>
      </c>
      <c r="MS515" s="1">
        <f>COUNTIFS(#REF!,LT515,#REF!,0,#REF!,"&gt;="&amp;MC515,#REF!,"&lt;="&amp;MB515,#REF!,"&lt;="&amp;ME515,#REF!,"&gt;="&amp;MF515,#REF!,"="&amp;KW515,#REF!,"="&amp;KY515)</f>
        <v/>
      </c>
      <c r="MT515" s="1">
        <f>COUNTIFS(#REF!,LT515,#REF!,1,#REF!,"&gt;="&amp;MI515,#REF!,"&lt;="&amp;MH515,#REF!,"&lt;="&amp;ME515,#REF!,"&gt;="&amp;MF515)</f>
        <v/>
      </c>
      <c r="MU515" s="1">
        <f>COUNTIFS(#REF!,LT515,#REF!,0,#REF!,"&gt;="&amp;MI515,#REF!,"&lt;="&amp;MH515,#REF!,"&lt;="&amp;ME515,#REF!,"&gt;="&amp;MF515)</f>
        <v/>
      </c>
      <c r="MV515" s="1">
        <f>COUNTIFS(#REF!,LT515,#REF!,1,#REF!,"&gt;="&amp;MI515,#REF!,"&lt;="&amp;MH515,#REF!,"="&amp;KZ515,#REF!,"="&amp;LA515,#REF!,"&lt;="&amp;ME515,#REF!,"&gt;="&amp;MF515)</f>
        <v/>
      </c>
      <c r="MW515" s="1">
        <f>COUNTIFS(#REF!,LT515,#REF!,0,#REF!,"&gt;="&amp;MI515,#REF!,"&lt;="&amp;MH515,#REF!,"="&amp;KZ515,#REF!,"="&amp;LA515,#REF!,"&lt;="&amp;ME515,#REF!,"&gt;="&amp;MF515)</f>
        <v/>
      </c>
      <c r="MX515" s="1">
        <f>COUNTIFS(#REF!,LT515,#REF!,1,#REF!,"&gt;="&amp;MC515,#REF!,"&lt;="&amp;MB515,#REF!,"&lt;="&amp;ME515,#REF!,"&gt;="&amp;MF515)</f>
        <v/>
      </c>
      <c r="MY515" s="1">
        <f>COUNTIFS(#REF!,LT515,#REF!,0,#REF!,"&gt;="&amp;MC515,#REF!,"&lt;="&amp;MB515,#REF!,"&lt;="&amp;ME515,#REF!,"&gt;="&amp;MF515)</f>
        <v/>
      </c>
      <c r="MZ515" s="1">
        <f>COUNTIFS(#REF!,LT515,#REF!,1,#REF!,"&lt;="&amp;ME515,#REF!,"&gt;="&amp;MF515,#REF!,"="&amp;KV515,#REF!,"="&amp;KX515)</f>
        <v/>
      </c>
      <c r="NA515" s="1">
        <f>COUNTIFS(#REF!,LT515,#REF!,0,#REF!,"&lt;="&amp;ME515,#REF!,"&gt;="&amp;MF515,#REF!,"="&amp;KV515,#REF!,"="&amp;KX515)</f>
        <v/>
      </c>
      <c r="NB515" s="1">
        <f>COUNTIFS(#REF!,LT515,#REF!,1,#REF!,"&lt;="&amp;ME515,#REF!,"&gt;="&amp;MF515,#REF!,"="&amp;KW515,#REF!,"="&amp;KY515)</f>
        <v/>
      </c>
      <c r="NC515" s="1">
        <f>COUNTIFS(#REF!,LT515,#REF!,0,#REF!,"&lt;="&amp;ME515,#REF!,"&gt;="&amp;MF515,#REF!,"="&amp;KW515,#REF!,"="&amp;KY515)</f>
        <v/>
      </c>
      <c r="ND515" s="1">
        <f>MP515+MR515+MT515+MV515+MX515+MZ515+NB515</f>
        <v/>
      </c>
      <c r="NE515" s="1">
        <f>MQ515+MS515+MU515+MW515+MY515+NA515+NC515</f>
        <v/>
      </c>
      <c r="NF515" s="1">
        <f>ND515+NE515</f>
        <v/>
      </c>
      <c r="NG515" s="33">
        <f>ND515/(ND515+NE515)</f>
        <v/>
      </c>
      <c r="NH515" s="3">
        <f>1/NG515</f>
        <v/>
      </c>
      <c r="NI515" s="1">
        <f>LH515</f>
        <v/>
      </c>
      <c r="NJ515" s="79">
        <f>((1-NG515)*(1/(NI515-1))*0.98-(NG515*1))</f>
        <v/>
      </c>
      <c r="NK515" s="34">
        <f>IF(LR515&lt;0.9,0,IF(AND(LR515&gt;1.1),0,1))</f>
        <v/>
      </c>
      <c r="NL515" s="34">
        <f>IF(LS515&lt;0.9,0,IF(AND(LS515&gt;1.1),0,1))</f>
        <v/>
      </c>
      <c r="NM515" s="32">
        <f>IF(NF515&gt;99,1,0)</f>
        <v/>
      </c>
      <c r="NN515" s="32">
        <f>IF(NJ515&gt;0.0799,1,0)</f>
        <v/>
      </c>
      <c r="NO515" s="32">
        <f>IF(NJ515&gt;NQ515,1,0)</f>
        <v/>
      </c>
      <c r="NP515" s="32">
        <f>NM515+NN515+NO515+NK515+NL515</f>
        <v/>
      </c>
      <c r="NQ515" s="79">
        <f>(((100*NG515)*(NI515-1)*0.98)-((1-NG515)*100))/100</f>
        <v/>
      </c>
      <c r="NR515" s="34">
        <f>IF(LR515&lt;0.9,0,IF(AND(LR515&gt;1.1),0,1))</f>
        <v/>
      </c>
      <c r="NS515" s="34">
        <f>IF(LS515&lt;0.9,0,IF(AND(LS515&gt;1.1),0,1))</f>
        <v/>
      </c>
      <c r="NT515" s="32">
        <f>IF(NF515&gt;99,1,0)</f>
        <v/>
      </c>
      <c r="NU515" s="32">
        <f>IF(NQ515&gt;0.0799,1,0)</f>
        <v/>
      </c>
      <c r="NV515" s="32">
        <f>IF(NQ515&gt;NJ515,1,0)</f>
        <v/>
      </c>
      <c r="NW515" s="32">
        <f>NT515+NU515+NV515+NR515+NS515</f>
        <v/>
      </c>
      <c r="NX515">
        <f>IF(NP515=5,"LayHome1-0",IF(AND(NW515=5),"BackHome1-0",""))</f>
        <v/>
      </c>
      <c r="NY515">
        <f>IF(NP515=5,KN515,IF(AND(NW515=5),KN515,""))</f>
        <v/>
      </c>
      <c r="NZ515">
        <f>IF(NP515=5,"Match Odds",IF(AND(NW515=5),"Match Odds",""))</f>
        <v/>
      </c>
      <c r="OA515">
        <f>IF(NP515=5,KP515,IF(AND(NW515=5),KP515,""))</f>
        <v/>
      </c>
      <c r="OB515">
        <f>IF(NP515=5,"MATCH_ODDS",IF(AND(NW515=5),"MATCH_ODDS",""))</f>
        <v/>
      </c>
      <c r="OC515">
        <f>IF(NP515=5,"LAY",IF(AND(NW515=5),"BACK",""))</f>
        <v/>
      </c>
    </row>
    <row r="516" ht="16.5" customHeight="1" thickBot="1" thickTop="1">
      <c r="A516" s="2" t="n"/>
      <c r="KN516" s="1">
        <f>IF(INDEX(#REF!,MATCH('HT 1-0'!D516,#REF!,0))=INDEX(#REF!,MATCH('HT 1-0'!D516,#REF!,0)),INDEX(#REF!,MATCH('HT 1-0'!D516,#REF!,0)),"ERROR")</f>
        <v/>
      </c>
      <c r="KO516" s="1">
        <f>IF(INDEX(#REF!,MATCH('HT 1-0'!E516,#REF!,0))=INDEX(#REF!,MATCH('HT 1-0'!E516,#REF!,0)),INDEX(#REF!,MATCH('HT 1-0'!E516,#REF!,0)),"ERROR")</f>
        <v/>
      </c>
      <c r="KP516" s="1">
        <f>KN516&amp;" v "&amp;KO516</f>
        <v/>
      </c>
      <c r="KQ516">
        <f>B516&amp;"_"&amp;C516</f>
        <v/>
      </c>
      <c r="KR516" s="1">
        <f>IF((HW516/KK516)&lt;0.335,"G",IF((HW516/KK516)&gt;0.67,"R","A"))</f>
        <v/>
      </c>
      <c r="KS516" s="1">
        <f>IF((HX516/KK516)&lt;0.335,"G",IF((HX516/KK516)&gt;0.67,"R","A"))</f>
        <v/>
      </c>
      <c r="KT516" s="1">
        <f>IF((IH516/KK516)&lt;0.335,"G",IF((IH516/KK516)&gt;0.67,"R","A"))</f>
        <v/>
      </c>
      <c r="KU516" s="1">
        <f>IF((II516/KK516)&lt;0.335,"G",IF((II516/KK516)&gt;0.67,"R","A"))</f>
        <v/>
      </c>
      <c r="KV516" s="1">
        <f>IF((HZ516/KK516)&lt;0.335,"G",IF((HZ516/KK516)&gt;0.67,"R","A"))</f>
        <v/>
      </c>
      <c r="KW516" s="1">
        <f>IF((HY516/KK516)&lt;0.335,"G",IF((HY516/KK516)&gt;0.67,"R","A"))</f>
        <v/>
      </c>
      <c r="KX516" s="1">
        <f>IF((IK516/KK516)&lt;0.335,"G",IF((IK516/KK516)&gt;0.67,"R","A"))</f>
        <v/>
      </c>
      <c r="KY516" s="1">
        <f>IF((IJ516/KK516)&lt;0.335,"G",IF((IJ516/KK516)&gt;0.67,"R","A"))</f>
        <v/>
      </c>
      <c r="KZ516" s="1">
        <f>IF((HQ516/KK516)&lt;0.335,"G",IF((HQ516/KK516)&gt;0.67,"R","A"))</f>
        <v/>
      </c>
      <c r="LA516" s="1">
        <f>IF((IB516/KK516)&lt;0.335,"G",IF((IB516/KK516)&gt;0.67,"R","A"))</f>
        <v/>
      </c>
      <c r="LB516">
        <f>IF(LQ516="1-0",INDEX(Scrape!#REF!,MATCH('HT 1-0'!KP516,Scrape!$B:$B,0)),"")</f>
        <v/>
      </c>
      <c r="LC516">
        <f>IF(LQ516="1-0",INDEX(Scrape!$A:$A,MATCH('HT 1-0'!KP516,Scrape!$B:$B,0)),"")</f>
        <v/>
      </c>
      <c r="LD516">
        <f>IF(LQ516="1-0",INDEX(Scrape!$B:$B,MATCH('HT 1-0'!KP516,Scrape!$B:$B,0)),"")</f>
        <v/>
      </c>
      <c r="LE516">
        <f>IF(LQ516="1-0",INDEX(Scrape!$C:$C,MATCH('HT 1-0'!KP516,Scrape!$B:$B,0)),"")</f>
        <v/>
      </c>
      <c r="LF516">
        <f>IF(LQ516="1-0",INDEX(Scrape!$D:$D,MATCH('HT 1-0'!KP516,Scrape!$B:$B,0)),"")</f>
        <v/>
      </c>
      <c r="LG516">
        <f>IF(LQ516="1-0",INDEX(Scrape!$E:$E,MATCH('HT 1-0'!KP516,Scrape!$B:$B,0)),"")</f>
        <v/>
      </c>
      <c r="LH516">
        <f>IF(LQ516="1-0",INDEX(Scrape!$F:$F,MATCH('HT 1-0'!KP516,Scrape!$B:$B,0)),"")</f>
        <v/>
      </c>
      <c r="LI516">
        <f>IF(LQ516="1-0",INDEX(Scrape!$G:$G,MATCH('HT 1-0'!KP516,Scrape!$B:$B,0)),"")</f>
        <v/>
      </c>
      <c r="LJ516">
        <f>IF(LQ516="1-0",INDEX(Scrape!$H:$H,MATCH('HT 1-0'!KP516,Scrape!$B:$B,0)),"")</f>
        <v/>
      </c>
      <c r="LK516">
        <f>IF(LQ516="1-0",INDEX(Scrape!$I:$I,MATCH('HT 1-0'!KP516,Scrape!$B:$B,0)),"")</f>
        <v/>
      </c>
      <c r="LL516">
        <f>IF(LQ516="1-0",INDEX(Scrape!$J:$J,MATCH('HT 1-0'!KP516,Scrape!$B:$B,0)),"")</f>
        <v/>
      </c>
      <c r="LM516">
        <f>IF(LQ516="1-0",INDEX(Scrape!$K:$K,MATCH('HT 1-0'!KP516,Scrape!$B:$B,0)),"")</f>
        <v/>
      </c>
      <c r="LN516">
        <f>IF(LQ516="1-0",INDEX(Scrape!$L:$L,MATCH('HT 1-0'!KP516,Scrape!$B:$B,0)),"")</f>
        <v/>
      </c>
      <c r="LO516">
        <f>IF(LQ516="1-0",INDEX(Scrape!$M:$M,MATCH('HT 1-0'!KP516,Scrape!$B:$B,0)),"")</f>
        <v/>
      </c>
      <c r="LP516">
        <f>IF(LQ516="1-0",INDEX(Scrape!$N:$N,MATCH('HT 1-0'!KP516,Scrape!$B:$B,0)),"")</f>
        <v/>
      </c>
      <c r="LQ516">
        <f>INDEX(Scrape!$O:$O,MATCH('HT 1-0'!KP516,Scrape!$B:$B,0))</f>
        <v/>
      </c>
      <c r="LR516">
        <f>(1/LJ516)+(1/LI516)+(1/LH516)</f>
        <v/>
      </c>
      <c r="LS516">
        <f>(1/LG516)+(1/LF516)+(1/LE516)</f>
        <v/>
      </c>
      <c r="LT516" s="8">
        <f>IF(INDEX(#REF!,MATCH(KQ516,#REF!,0))=INDEX(#REF!,MATCH(KQ516,#REF!,0)),INDEX(#REF!,MATCH(KQ516,#REF!,0)),"ERROR")</f>
        <v/>
      </c>
      <c r="LU516" s="4">
        <f>IF(KR516="G",2,IF(KR516="R",0.5,IF(KR516="A",1)))</f>
        <v/>
      </c>
      <c r="LV516" s="4">
        <f>IF(KS516="G",0.5,IF(KS516="R",2,IF(KS516="A",1)))</f>
        <v/>
      </c>
      <c r="LW516" s="4">
        <f>IF(KT516="G",2,IF(KT516="R",0.5,IF(KT516="A",1)))</f>
        <v/>
      </c>
      <c r="LX516" s="4">
        <f>IF(KU516="G",0.5,IF(KU516="R",2,IF(KU516="A",1)))</f>
        <v/>
      </c>
      <c r="LY516" s="7">
        <f>(LK516*(LU516+LX516)+(LL516*(LU516+LX516)))</f>
        <v/>
      </c>
      <c r="LZ516" s="7">
        <f>(LN516*(LV516+LW516)+(LO516*(LV516+LW516)))</f>
        <v/>
      </c>
      <c r="MA516" s="11">
        <f>LY516-LZ516</f>
        <v/>
      </c>
      <c r="MB516" s="5">
        <f>MA516+2</f>
        <v/>
      </c>
      <c r="MC516" s="6">
        <f>MA516-2</f>
        <v/>
      </c>
      <c r="MD516" s="4">
        <f>LE516</f>
        <v/>
      </c>
      <c r="ME516" s="9">
        <f>IF(MD516=0,1000,MD516+0.75)</f>
        <v/>
      </c>
      <c r="MF516" s="10">
        <f>IF(MD516=0,0,MD516-0.75)</f>
        <v/>
      </c>
      <c r="MG516" s="4">
        <f>((LM516*(LU516+LX516))-((LP516*(LV516+LW516))))</f>
        <v/>
      </c>
      <c r="MH516" s="9">
        <f>MG516*1.2</f>
        <v/>
      </c>
      <c r="MI516" s="10">
        <f>MG516*0.8</f>
        <v/>
      </c>
      <c r="MJ516">
        <f>IFERROR(NX516,"")</f>
        <v/>
      </c>
      <c r="MK516">
        <f>IFERROR(NY516,"")</f>
        <v/>
      </c>
      <c r="ML516">
        <f>IFERROR(NZ516,"")</f>
        <v/>
      </c>
      <c r="MM516">
        <f>IFERROR(OA516,"")</f>
        <v/>
      </c>
      <c r="MN516">
        <f>IFERROR(OB516,"")</f>
        <v/>
      </c>
      <c r="MO516">
        <f>IFERROR(OC516,"")</f>
        <v/>
      </c>
      <c r="MP516" s="1">
        <f>COUNTIFS(#REF!,LT516,#REF!,1,#REF!,"&gt;="&amp;MC516,#REF!,"&lt;="&amp;MB516,#REF!,"&lt;="&amp;ME516,#REF!,"&gt;="&amp;MF516,#REF!,"="&amp;KV516,#REF!,"="&amp;KX516)</f>
        <v/>
      </c>
      <c r="MQ516" s="1">
        <f>COUNTIFS(#REF!,LT516,#REF!,0,#REF!,"&gt;="&amp;MC516,#REF!,"&lt;="&amp;MB516,#REF!,"&lt;="&amp;ME516,#REF!,"&gt;="&amp;MF516,#REF!,"="&amp;KV516,#REF!,"="&amp;KX516)</f>
        <v/>
      </c>
      <c r="MR516" s="1">
        <f>COUNTIFS(#REF!,LT516,#REF!,1,#REF!,"&gt;="&amp;MC516,#REF!,"&lt;="&amp;MB516,#REF!,"&lt;="&amp;ME516,#REF!,"&gt;="&amp;MF516,#REF!,"="&amp;KW516,#REF!,"="&amp;KY516)</f>
        <v/>
      </c>
      <c r="MS516" s="1">
        <f>COUNTIFS(#REF!,LT516,#REF!,0,#REF!,"&gt;="&amp;MC516,#REF!,"&lt;="&amp;MB516,#REF!,"&lt;="&amp;ME516,#REF!,"&gt;="&amp;MF516,#REF!,"="&amp;KW516,#REF!,"="&amp;KY516)</f>
        <v/>
      </c>
      <c r="MT516" s="1">
        <f>COUNTIFS(#REF!,LT516,#REF!,1,#REF!,"&gt;="&amp;MI516,#REF!,"&lt;="&amp;MH516,#REF!,"&lt;="&amp;ME516,#REF!,"&gt;="&amp;MF516)</f>
        <v/>
      </c>
      <c r="MU516" s="1">
        <f>COUNTIFS(#REF!,LT516,#REF!,0,#REF!,"&gt;="&amp;MI516,#REF!,"&lt;="&amp;MH516,#REF!,"&lt;="&amp;ME516,#REF!,"&gt;="&amp;MF516)</f>
        <v/>
      </c>
      <c r="MV516" s="1">
        <f>COUNTIFS(#REF!,LT516,#REF!,1,#REF!,"&gt;="&amp;MI516,#REF!,"&lt;="&amp;MH516,#REF!,"="&amp;KZ516,#REF!,"="&amp;LA516,#REF!,"&lt;="&amp;ME516,#REF!,"&gt;="&amp;MF516)</f>
        <v/>
      </c>
      <c r="MW516" s="1">
        <f>COUNTIFS(#REF!,LT516,#REF!,0,#REF!,"&gt;="&amp;MI516,#REF!,"&lt;="&amp;MH516,#REF!,"="&amp;KZ516,#REF!,"="&amp;LA516,#REF!,"&lt;="&amp;ME516,#REF!,"&gt;="&amp;MF516)</f>
        <v/>
      </c>
      <c r="MX516" s="1">
        <f>COUNTIFS(#REF!,LT516,#REF!,1,#REF!,"&gt;="&amp;MC516,#REF!,"&lt;="&amp;MB516,#REF!,"&lt;="&amp;ME516,#REF!,"&gt;="&amp;MF516)</f>
        <v/>
      </c>
      <c r="MY516" s="1">
        <f>COUNTIFS(#REF!,LT516,#REF!,0,#REF!,"&gt;="&amp;MC516,#REF!,"&lt;="&amp;MB516,#REF!,"&lt;="&amp;ME516,#REF!,"&gt;="&amp;MF516)</f>
        <v/>
      </c>
      <c r="MZ516" s="1">
        <f>COUNTIFS(#REF!,LT516,#REF!,1,#REF!,"&lt;="&amp;ME516,#REF!,"&gt;="&amp;MF516,#REF!,"="&amp;KV516,#REF!,"="&amp;KX516)</f>
        <v/>
      </c>
      <c r="NA516" s="1">
        <f>COUNTIFS(#REF!,LT516,#REF!,0,#REF!,"&lt;="&amp;ME516,#REF!,"&gt;="&amp;MF516,#REF!,"="&amp;KV516,#REF!,"="&amp;KX516)</f>
        <v/>
      </c>
      <c r="NB516" s="1">
        <f>COUNTIFS(#REF!,LT516,#REF!,1,#REF!,"&lt;="&amp;ME516,#REF!,"&gt;="&amp;MF516,#REF!,"="&amp;KW516,#REF!,"="&amp;KY516)</f>
        <v/>
      </c>
      <c r="NC516" s="1">
        <f>COUNTIFS(#REF!,LT516,#REF!,0,#REF!,"&lt;="&amp;ME516,#REF!,"&gt;="&amp;MF516,#REF!,"="&amp;KW516,#REF!,"="&amp;KY516)</f>
        <v/>
      </c>
      <c r="ND516" s="1">
        <f>MP516+MR516+MT516+MV516+MX516+MZ516+NB516</f>
        <v/>
      </c>
      <c r="NE516" s="1">
        <f>MQ516+MS516+MU516+MW516+MY516+NA516+NC516</f>
        <v/>
      </c>
      <c r="NF516" s="1">
        <f>ND516+NE516</f>
        <v/>
      </c>
      <c r="NG516" s="33">
        <f>ND516/(ND516+NE516)</f>
        <v/>
      </c>
      <c r="NH516" s="3">
        <f>1/NG516</f>
        <v/>
      </c>
      <c r="NI516" s="1">
        <f>LH516</f>
        <v/>
      </c>
      <c r="NJ516" s="79">
        <f>((1-NG516)*(1/(NI516-1))*0.98-(NG516*1))</f>
        <v/>
      </c>
      <c r="NK516" s="34">
        <f>IF(LR516&lt;0.9,0,IF(AND(LR516&gt;1.1),0,1))</f>
        <v/>
      </c>
      <c r="NL516" s="34">
        <f>IF(LS516&lt;0.9,0,IF(AND(LS516&gt;1.1),0,1))</f>
        <v/>
      </c>
      <c r="NM516" s="32">
        <f>IF(NF516&gt;99,1,0)</f>
        <v/>
      </c>
      <c r="NN516" s="32">
        <f>IF(NJ516&gt;0.0799,1,0)</f>
        <v/>
      </c>
      <c r="NO516" s="32">
        <f>IF(NJ516&gt;NQ516,1,0)</f>
        <v/>
      </c>
      <c r="NP516" s="32">
        <f>NM516+NN516+NO516+NK516+NL516</f>
        <v/>
      </c>
      <c r="NQ516" s="79">
        <f>(((100*NG516)*(NI516-1)*0.98)-((1-NG516)*100))/100</f>
        <v/>
      </c>
      <c r="NR516" s="34">
        <f>IF(LR516&lt;0.9,0,IF(AND(LR516&gt;1.1),0,1))</f>
        <v/>
      </c>
      <c r="NS516" s="34">
        <f>IF(LS516&lt;0.9,0,IF(AND(LS516&gt;1.1),0,1))</f>
        <v/>
      </c>
      <c r="NT516" s="32">
        <f>IF(NF516&gt;99,1,0)</f>
        <v/>
      </c>
      <c r="NU516" s="32">
        <f>IF(NQ516&gt;0.0799,1,0)</f>
        <v/>
      </c>
      <c r="NV516" s="32">
        <f>IF(NQ516&gt;NJ516,1,0)</f>
        <v/>
      </c>
      <c r="NW516" s="32">
        <f>NT516+NU516+NV516+NR516+NS516</f>
        <v/>
      </c>
      <c r="NX516">
        <f>IF(NP516=5,"LayHome1-0",IF(AND(NW516=5),"BackHome1-0",""))</f>
        <v/>
      </c>
      <c r="NY516">
        <f>IF(NP516=5,KN516,IF(AND(NW516=5),KN516,""))</f>
        <v/>
      </c>
      <c r="NZ516">
        <f>IF(NP516=5,"Match Odds",IF(AND(NW516=5),"Match Odds",""))</f>
        <v/>
      </c>
      <c r="OA516">
        <f>IF(NP516=5,KP516,IF(AND(NW516=5),KP516,""))</f>
        <v/>
      </c>
      <c r="OB516">
        <f>IF(NP516=5,"MATCH_ODDS",IF(AND(NW516=5),"MATCH_ODDS",""))</f>
        <v/>
      </c>
      <c r="OC516">
        <f>IF(NP516=5,"LAY",IF(AND(NW516=5),"BACK",""))</f>
        <v/>
      </c>
    </row>
    <row r="517" ht="16.5" customHeight="1" thickBot="1" thickTop="1">
      <c r="A517" s="2" t="n"/>
      <c r="KN517" s="1">
        <f>IF(INDEX(#REF!,MATCH('HT 1-0'!D517,#REF!,0))=INDEX(#REF!,MATCH('HT 1-0'!D517,#REF!,0)),INDEX(#REF!,MATCH('HT 1-0'!D517,#REF!,0)),"ERROR")</f>
        <v/>
      </c>
      <c r="KO517" s="1">
        <f>IF(INDEX(#REF!,MATCH('HT 1-0'!E517,#REF!,0))=INDEX(#REF!,MATCH('HT 1-0'!E517,#REF!,0)),INDEX(#REF!,MATCH('HT 1-0'!E517,#REF!,0)),"ERROR")</f>
        <v/>
      </c>
      <c r="KP517" s="1">
        <f>KN517&amp;" v "&amp;KO517</f>
        <v/>
      </c>
      <c r="KQ517">
        <f>B517&amp;"_"&amp;C517</f>
        <v/>
      </c>
      <c r="KR517" s="1">
        <f>IF((HW517/KK517)&lt;0.335,"G",IF((HW517/KK517)&gt;0.67,"R","A"))</f>
        <v/>
      </c>
      <c r="KS517" s="1">
        <f>IF((HX517/KK517)&lt;0.335,"G",IF((HX517/KK517)&gt;0.67,"R","A"))</f>
        <v/>
      </c>
      <c r="KT517" s="1">
        <f>IF((IH517/KK517)&lt;0.335,"G",IF((IH517/KK517)&gt;0.67,"R","A"))</f>
        <v/>
      </c>
      <c r="KU517" s="1">
        <f>IF((II517/KK517)&lt;0.335,"G",IF((II517/KK517)&gt;0.67,"R","A"))</f>
        <v/>
      </c>
      <c r="KV517" s="1">
        <f>IF((HZ517/KK517)&lt;0.335,"G",IF((HZ517/KK517)&gt;0.67,"R","A"))</f>
        <v/>
      </c>
      <c r="KW517" s="1">
        <f>IF((HY517/KK517)&lt;0.335,"G",IF((HY517/KK517)&gt;0.67,"R","A"))</f>
        <v/>
      </c>
      <c r="KX517" s="1">
        <f>IF((IK517/KK517)&lt;0.335,"G",IF((IK517/KK517)&gt;0.67,"R","A"))</f>
        <v/>
      </c>
      <c r="KY517" s="1">
        <f>IF((IJ517/KK517)&lt;0.335,"G",IF((IJ517/KK517)&gt;0.67,"R","A"))</f>
        <v/>
      </c>
      <c r="KZ517" s="1">
        <f>IF((HQ517/KK517)&lt;0.335,"G",IF((HQ517/KK517)&gt;0.67,"R","A"))</f>
        <v/>
      </c>
      <c r="LA517" s="1">
        <f>IF((IB517/KK517)&lt;0.335,"G",IF((IB517/KK517)&gt;0.67,"R","A"))</f>
        <v/>
      </c>
      <c r="LB517">
        <f>IF(LQ517="1-0",INDEX(Scrape!#REF!,MATCH('HT 1-0'!KP517,Scrape!$B:$B,0)),"")</f>
        <v/>
      </c>
      <c r="LC517">
        <f>IF(LQ517="1-0",INDEX(Scrape!$A:$A,MATCH('HT 1-0'!KP517,Scrape!$B:$B,0)),"")</f>
        <v/>
      </c>
      <c r="LD517">
        <f>IF(LQ517="1-0",INDEX(Scrape!$B:$B,MATCH('HT 1-0'!KP517,Scrape!$B:$B,0)),"")</f>
        <v/>
      </c>
      <c r="LE517">
        <f>IF(LQ517="1-0",INDEX(Scrape!$C:$C,MATCH('HT 1-0'!KP517,Scrape!$B:$B,0)),"")</f>
        <v/>
      </c>
      <c r="LF517">
        <f>IF(LQ517="1-0",INDEX(Scrape!$D:$D,MATCH('HT 1-0'!KP517,Scrape!$B:$B,0)),"")</f>
        <v/>
      </c>
      <c r="LG517">
        <f>IF(LQ517="1-0",INDEX(Scrape!$E:$E,MATCH('HT 1-0'!KP517,Scrape!$B:$B,0)),"")</f>
        <v/>
      </c>
      <c r="LH517">
        <f>IF(LQ517="1-0",INDEX(Scrape!$F:$F,MATCH('HT 1-0'!KP517,Scrape!$B:$B,0)),"")</f>
        <v/>
      </c>
      <c r="LI517">
        <f>IF(LQ517="1-0",INDEX(Scrape!$G:$G,MATCH('HT 1-0'!KP517,Scrape!$B:$B,0)),"")</f>
        <v/>
      </c>
      <c r="LJ517">
        <f>IF(LQ517="1-0",INDEX(Scrape!$H:$H,MATCH('HT 1-0'!KP517,Scrape!$B:$B,0)),"")</f>
        <v/>
      </c>
      <c r="LK517">
        <f>IF(LQ517="1-0",INDEX(Scrape!$I:$I,MATCH('HT 1-0'!KP517,Scrape!$B:$B,0)),"")</f>
        <v/>
      </c>
      <c r="LL517">
        <f>IF(LQ517="1-0",INDEX(Scrape!$J:$J,MATCH('HT 1-0'!KP517,Scrape!$B:$B,0)),"")</f>
        <v/>
      </c>
      <c r="LM517">
        <f>IF(LQ517="1-0",INDEX(Scrape!$K:$K,MATCH('HT 1-0'!KP517,Scrape!$B:$B,0)),"")</f>
        <v/>
      </c>
      <c r="LN517">
        <f>IF(LQ517="1-0",INDEX(Scrape!$L:$L,MATCH('HT 1-0'!KP517,Scrape!$B:$B,0)),"")</f>
        <v/>
      </c>
      <c r="LO517">
        <f>IF(LQ517="1-0",INDEX(Scrape!$M:$M,MATCH('HT 1-0'!KP517,Scrape!$B:$B,0)),"")</f>
        <v/>
      </c>
      <c r="LP517">
        <f>IF(LQ517="1-0",INDEX(Scrape!$N:$N,MATCH('HT 1-0'!KP517,Scrape!$B:$B,0)),"")</f>
        <v/>
      </c>
      <c r="LQ517">
        <f>INDEX(Scrape!$O:$O,MATCH('HT 1-0'!KP517,Scrape!$B:$B,0))</f>
        <v/>
      </c>
      <c r="LR517">
        <f>(1/LJ517)+(1/LI517)+(1/LH517)</f>
        <v/>
      </c>
      <c r="LS517">
        <f>(1/LG517)+(1/LF517)+(1/LE517)</f>
        <v/>
      </c>
      <c r="LT517" s="8">
        <f>IF(INDEX(#REF!,MATCH(KQ517,#REF!,0))=INDEX(#REF!,MATCH(KQ517,#REF!,0)),INDEX(#REF!,MATCH(KQ517,#REF!,0)),"ERROR")</f>
        <v/>
      </c>
      <c r="LU517" s="4">
        <f>IF(KR517="G",2,IF(KR517="R",0.5,IF(KR517="A",1)))</f>
        <v/>
      </c>
      <c r="LV517" s="4">
        <f>IF(KS517="G",0.5,IF(KS517="R",2,IF(KS517="A",1)))</f>
        <v/>
      </c>
      <c r="LW517" s="4">
        <f>IF(KT517="G",2,IF(KT517="R",0.5,IF(KT517="A",1)))</f>
        <v/>
      </c>
      <c r="LX517" s="4">
        <f>IF(KU517="G",0.5,IF(KU517="R",2,IF(KU517="A",1)))</f>
        <v/>
      </c>
      <c r="LY517" s="7">
        <f>(LK517*(LU517+LX517)+(LL517*(LU517+LX517)))</f>
        <v/>
      </c>
      <c r="LZ517" s="7">
        <f>(LN517*(LV517+LW517)+(LO517*(LV517+LW517)))</f>
        <v/>
      </c>
      <c r="MA517" s="11">
        <f>LY517-LZ517</f>
        <v/>
      </c>
      <c r="MB517" s="5">
        <f>MA517+2</f>
        <v/>
      </c>
      <c r="MC517" s="6">
        <f>MA517-2</f>
        <v/>
      </c>
      <c r="MD517" s="4">
        <f>LE517</f>
        <v/>
      </c>
      <c r="ME517" s="9">
        <f>IF(MD517=0,1000,MD517+0.75)</f>
        <v/>
      </c>
      <c r="MF517" s="10">
        <f>IF(MD517=0,0,MD517-0.75)</f>
        <v/>
      </c>
      <c r="MG517" s="4">
        <f>((LM517*(LU517+LX517))-((LP517*(LV517+LW517))))</f>
        <v/>
      </c>
      <c r="MH517" s="9">
        <f>MG517*1.2</f>
        <v/>
      </c>
      <c r="MI517" s="10">
        <f>MG517*0.8</f>
        <v/>
      </c>
      <c r="MJ517">
        <f>IFERROR(NX517,"")</f>
        <v/>
      </c>
      <c r="MK517">
        <f>IFERROR(NY517,"")</f>
        <v/>
      </c>
      <c r="ML517">
        <f>IFERROR(NZ517,"")</f>
        <v/>
      </c>
      <c r="MM517">
        <f>IFERROR(OA517,"")</f>
        <v/>
      </c>
      <c r="MN517">
        <f>IFERROR(OB517,"")</f>
        <v/>
      </c>
      <c r="MO517">
        <f>IFERROR(OC517,"")</f>
        <v/>
      </c>
      <c r="MP517" s="1">
        <f>COUNTIFS(#REF!,LT517,#REF!,1,#REF!,"&gt;="&amp;MC517,#REF!,"&lt;="&amp;MB517,#REF!,"&lt;="&amp;ME517,#REF!,"&gt;="&amp;MF517,#REF!,"="&amp;KV517,#REF!,"="&amp;KX517)</f>
        <v/>
      </c>
      <c r="MQ517" s="1">
        <f>COUNTIFS(#REF!,LT517,#REF!,0,#REF!,"&gt;="&amp;MC517,#REF!,"&lt;="&amp;MB517,#REF!,"&lt;="&amp;ME517,#REF!,"&gt;="&amp;MF517,#REF!,"="&amp;KV517,#REF!,"="&amp;KX517)</f>
        <v/>
      </c>
      <c r="MR517" s="1">
        <f>COUNTIFS(#REF!,LT517,#REF!,1,#REF!,"&gt;="&amp;MC517,#REF!,"&lt;="&amp;MB517,#REF!,"&lt;="&amp;ME517,#REF!,"&gt;="&amp;MF517,#REF!,"="&amp;KW517,#REF!,"="&amp;KY517)</f>
        <v/>
      </c>
      <c r="MS517" s="1">
        <f>COUNTIFS(#REF!,LT517,#REF!,0,#REF!,"&gt;="&amp;MC517,#REF!,"&lt;="&amp;MB517,#REF!,"&lt;="&amp;ME517,#REF!,"&gt;="&amp;MF517,#REF!,"="&amp;KW517,#REF!,"="&amp;KY517)</f>
        <v/>
      </c>
      <c r="MT517" s="1">
        <f>COUNTIFS(#REF!,LT517,#REF!,1,#REF!,"&gt;="&amp;MI517,#REF!,"&lt;="&amp;MH517,#REF!,"&lt;="&amp;ME517,#REF!,"&gt;="&amp;MF517)</f>
        <v/>
      </c>
      <c r="MU517" s="1">
        <f>COUNTIFS(#REF!,LT517,#REF!,0,#REF!,"&gt;="&amp;MI517,#REF!,"&lt;="&amp;MH517,#REF!,"&lt;="&amp;ME517,#REF!,"&gt;="&amp;MF517)</f>
        <v/>
      </c>
      <c r="MV517" s="1">
        <f>COUNTIFS(#REF!,LT517,#REF!,1,#REF!,"&gt;="&amp;MI517,#REF!,"&lt;="&amp;MH517,#REF!,"="&amp;KZ517,#REF!,"="&amp;LA517,#REF!,"&lt;="&amp;ME517,#REF!,"&gt;="&amp;MF517)</f>
        <v/>
      </c>
      <c r="MW517" s="1">
        <f>COUNTIFS(#REF!,LT517,#REF!,0,#REF!,"&gt;="&amp;MI517,#REF!,"&lt;="&amp;MH517,#REF!,"="&amp;KZ517,#REF!,"="&amp;LA517,#REF!,"&lt;="&amp;ME517,#REF!,"&gt;="&amp;MF517)</f>
        <v/>
      </c>
      <c r="MX517" s="1">
        <f>COUNTIFS(#REF!,LT517,#REF!,1,#REF!,"&gt;="&amp;MC517,#REF!,"&lt;="&amp;MB517,#REF!,"&lt;="&amp;ME517,#REF!,"&gt;="&amp;MF517)</f>
        <v/>
      </c>
      <c r="MY517" s="1">
        <f>COUNTIFS(#REF!,LT517,#REF!,0,#REF!,"&gt;="&amp;MC517,#REF!,"&lt;="&amp;MB517,#REF!,"&lt;="&amp;ME517,#REF!,"&gt;="&amp;MF517)</f>
        <v/>
      </c>
      <c r="MZ517" s="1">
        <f>COUNTIFS(#REF!,LT517,#REF!,1,#REF!,"&lt;="&amp;ME517,#REF!,"&gt;="&amp;MF517,#REF!,"="&amp;KV517,#REF!,"="&amp;KX517)</f>
        <v/>
      </c>
      <c r="NA517" s="1">
        <f>COUNTIFS(#REF!,LT517,#REF!,0,#REF!,"&lt;="&amp;ME517,#REF!,"&gt;="&amp;MF517,#REF!,"="&amp;KV517,#REF!,"="&amp;KX517)</f>
        <v/>
      </c>
      <c r="NB517" s="1">
        <f>COUNTIFS(#REF!,LT517,#REF!,1,#REF!,"&lt;="&amp;ME517,#REF!,"&gt;="&amp;MF517,#REF!,"="&amp;KW517,#REF!,"="&amp;KY517)</f>
        <v/>
      </c>
      <c r="NC517" s="1">
        <f>COUNTIFS(#REF!,LT517,#REF!,0,#REF!,"&lt;="&amp;ME517,#REF!,"&gt;="&amp;MF517,#REF!,"="&amp;KW517,#REF!,"="&amp;KY517)</f>
        <v/>
      </c>
      <c r="ND517" s="1">
        <f>MP517+MR517+MT517+MV517+MX517+MZ517+NB517</f>
        <v/>
      </c>
      <c r="NE517" s="1">
        <f>MQ517+MS517+MU517+MW517+MY517+NA517+NC517</f>
        <v/>
      </c>
      <c r="NF517" s="1">
        <f>ND517+NE517</f>
        <v/>
      </c>
      <c r="NG517" s="33">
        <f>ND517/(ND517+NE517)</f>
        <v/>
      </c>
      <c r="NH517" s="3">
        <f>1/NG517</f>
        <v/>
      </c>
      <c r="NI517" s="1">
        <f>LH517</f>
        <v/>
      </c>
      <c r="NJ517" s="79">
        <f>((1-NG517)*(1/(NI517-1))*0.98-(NG517*1))</f>
        <v/>
      </c>
      <c r="NK517" s="34">
        <f>IF(LR517&lt;0.9,0,IF(AND(LR517&gt;1.1),0,1))</f>
        <v/>
      </c>
      <c r="NL517" s="34">
        <f>IF(LS517&lt;0.9,0,IF(AND(LS517&gt;1.1),0,1))</f>
        <v/>
      </c>
      <c r="NM517" s="32">
        <f>IF(NF517&gt;99,1,0)</f>
        <v/>
      </c>
      <c r="NN517" s="32">
        <f>IF(NJ517&gt;0.0799,1,0)</f>
        <v/>
      </c>
      <c r="NO517" s="32">
        <f>IF(NJ517&gt;NQ517,1,0)</f>
        <v/>
      </c>
      <c r="NP517" s="32">
        <f>NM517+NN517+NO517+NK517+NL517</f>
        <v/>
      </c>
      <c r="NQ517" s="79">
        <f>(((100*NG517)*(NI517-1)*0.98)-((1-NG517)*100))/100</f>
        <v/>
      </c>
      <c r="NR517" s="34">
        <f>IF(LR517&lt;0.9,0,IF(AND(LR517&gt;1.1),0,1))</f>
        <v/>
      </c>
      <c r="NS517" s="34">
        <f>IF(LS517&lt;0.9,0,IF(AND(LS517&gt;1.1),0,1))</f>
        <v/>
      </c>
      <c r="NT517" s="32">
        <f>IF(NF517&gt;99,1,0)</f>
        <v/>
      </c>
      <c r="NU517" s="32">
        <f>IF(NQ517&gt;0.0799,1,0)</f>
        <v/>
      </c>
      <c r="NV517" s="32">
        <f>IF(NQ517&gt;NJ517,1,0)</f>
        <v/>
      </c>
      <c r="NW517" s="32">
        <f>NT517+NU517+NV517+NR517+NS517</f>
        <v/>
      </c>
      <c r="NX517">
        <f>IF(NP517=5,"LayHome1-0",IF(AND(NW517=5),"BackHome1-0",""))</f>
        <v/>
      </c>
      <c r="NY517">
        <f>IF(NP517=5,KN517,IF(AND(NW517=5),KN517,""))</f>
        <v/>
      </c>
      <c r="NZ517">
        <f>IF(NP517=5,"Match Odds",IF(AND(NW517=5),"Match Odds",""))</f>
        <v/>
      </c>
      <c r="OA517">
        <f>IF(NP517=5,KP517,IF(AND(NW517=5),KP517,""))</f>
        <v/>
      </c>
      <c r="OB517">
        <f>IF(NP517=5,"MATCH_ODDS",IF(AND(NW517=5),"MATCH_ODDS",""))</f>
        <v/>
      </c>
      <c r="OC517">
        <f>IF(NP517=5,"LAY",IF(AND(NW517=5),"BACK",""))</f>
        <v/>
      </c>
    </row>
    <row r="518" ht="16.5" customHeight="1" thickBot="1" thickTop="1">
      <c r="A518" s="2" t="n"/>
      <c r="KN518" s="1">
        <f>IF(INDEX(#REF!,MATCH('HT 1-0'!D518,#REF!,0))=INDEX(#REF!,MATCH('HT 1-0'!D518,#REF!,0)),INDEX(#REF!,MATCH('HT 1-0'!D518,#REF!,0)),"ERROR")</f>
        <v/>
      </c>
      <c r="KO518" s="1">
        <f>IF(INDEX(#REF!,MATCH('HT 1-0'!E518,#REF!,0))=INDEX(#REF!,MATCH('HT 1-0'!E518,#REF!,0)),INDEX(#REF!,MATCH('HT 1-0'!E518,#REF!,0)),"ERROR")</f>
        <v/>
      </c>
      <c r="KP518" s="1">
        <f>KN518&amp;" v "&amp;KO518</f>
        <v/>
      </c>
      <c r="KQ518">
        <f>B518&amp;"_"&amp;C518</f>
        <v/>
      </c>
      <c r="KR518" s="1">
        <f>IF((HW518/KK518)&lt;0.335,"G",IF((HW518/KK518)&gt;0.67,"R","A"))</f>
        <v/>
      </c>
      <c r="KS518" s="1">
        <f>IF((HX518/KK518)&lt;0.335,"G",IF((HX518/KK518)&gt;0.67,"R","A"))</f>
        <v/>
      </c>
      <c r="KT518" s="1">
        <f>IF((IH518/KK518)&lt;0.335,"G",IF((IH518/KK518)&gt;0.67,"R","A"))</f>
        <v/>
      </c>
      <c r="KU518" s="1">
        <f>IF((II518/KK518)&lt;0.335,"G",IF((II518/KK518)&gt;0.67,"R","A"))</f>
        <v/>
      </c>
      <c r="KV518" s="1">
        <f>IF((HZ518/KK518)&lt;0.335,"G",IF((HZ518/KK518)&gt;0.67,"R","A"))</f>
        <v/>
      </c>
      <c r="KW518" s="1">
        <f>IF((HY518/KK518)&lt;0.335,"G",IF((HY518/KK518)&gt;0.67,"R","A"))</f>
        <v/>
      </c>
      <c r="KX518" s="1">
        <f>IF((IK518/KK518)&lt;0.335,"G",IF((IK518/KK518)&gt;0.67,"R","A"))</f>
        <v/>
      </c>
      <c r="KY518" s="1">
        <f>IF((IJ518/KK518)&lt;0.335,"G",IF((IJ518/KK518)&gt;0.67,"R","A"))</f>
        <v/>
      </c>
      <c r="KZ518" s="1">
        <f>IF((HQ518/KK518)&lt;0.335,"G",IF((HQ518/KK518)&gt;0.67,"R","A"))</f>
        <v/>
      </c>
      <c r="LA518" s="1">
        <f>IF((IB518/KK518)&lt;0.335,"G",IF((IB518/KK518)&gt;0.67,"R","A"))</f>
        <v/>
      </c>
      <c r="LB518">
        <f>IF(LQ518="1-0",INDEX(Scrape!#REF!,MATCH('HT 1-0'!KP518,Scrape!$B:$B,0)),"")</f>
        <v/>
      </c>
      <c r="LC518">
        <f>IF(LQ518="1-0",INDEX(Scrape!$A:$A,MATCH('HT 1-0'!KP518,Scrape!$B:$B,0)),"")</f>
        <v/>
      </c>
      <c r="LD518">
        <f>IF(LQ518="1-0",INDEX(Scrape!$B:$B,MATCH('HT 1-0'!KP518,Scrape!$B:$B,0)),"")</f>
        <v/>
      </c>
      <c r="LE518">
        <f>IF(LQ518="1-0",INDEX(Scrape!$C:$C,MATCH('HT 1-0'!KP518,Scrape!$B:$B,0)),"")</f>
        <v/>
      </c>
      <c r="LF518">
        <f>IF(LQ518="1-0",INDEX(Scrape!$D:$D,MATCH('HT 1-0'!KP518,Scrape!$B:$B,0)),"")</f>
        <v/>
      </c>
      <c r="LG518">
        <f>IF(LQ518="1-0",INDEX(Scrape!$E:$E,MATCH('HT 1-0'!KP518,Scrape!$B:$B,0)),"")</f>
        <v/>
      </c>
      <c r="LH518">
        <f>IF(LQ518="1-0",INDEX(Scrape!$F:$F,MATCH('HT 1-0'!KP518,Scrape!$B:$B,0)),"")</f>
        <v/>
      </c>
      <c r="LI518">
        <f>IF(LQ518="1-0",INDEX(Scrape!$G:$G,MATCH('HT 1-0'!KP518,Scrape!$B:$B,0)),"")</f>
        <v/>
      </c>
      <c r="LJ518">
        <f>IF(LQ518="1-0",INDEX(Scrape!$H:$H,MATCH('HT 1-0'!KP518,Scrape!$B:$B,0)),"")</f>
        <v/>
      </c>
      <c r="LK518">
        <f>IF(LQ518="1-0",INDEX(Scrape!$I:$I,MATCH('HT 1-0'!KP518,Scrape!$B:$B,0)),"")</f>
        <v/>
      </c>
      <c r="LL518">
        <f>IF(LQ518="1-0",INDEX(Scrape!$J:$J,MATCH('HT 1-0'!KP518,Scrape!$B:$B,0)),"")</f>
        <v/>
      </c>
      <c r="LM518">
        <f>IF(LQ518="1-0",INDEX(Scrape!$K:$K,MATCH('HT 1-0'!KP518,Scrape!$B:$B,0)),"")</f>
        <v/>
      </c>
      <c r="LN518">
        <f>IF(LQ518="1-0",INDEX(Scrape!$L:$L,MATCH('HT 1-0'!KP518,Scrape!$B:$B,0)),"")</f>
        <v/>
      </c>
      <c r="LO518">
        <f>IF(LQ518="1-0",INDEX(Scrape!$M:$M,MATCH('HT 1-0'!KP518,Scrape!$B:$B,0)),"")</f>
        <v/>
      </c>
      <c r="LP518">
        <f>IF(LQ518="1-0",INDEX(Scrape!$N:$N,MATCH('HT 1-0'!KP518,Scrape!$B:$B,0)),"")</f>
        <v/>
      </c>
      <c r="LQ518">
        <f>INDEX(Scrape!$O:$O,MATCH('HT 1-0'!KP518,Scrape!$B:$B,0))</f>
        <v/>
      </c>
      <c r="LR518">
        <f>(1/LJ518)+(1/LI518)+(1/LH518)</f>
        <v/>
      </c>
      <c r="LS518">
        <f>(1/LG518)+(1/LF518)+(1/LE518)</f>
        <v/>
      </c>
      <c r="LT518" s="8">
        <f>IF(INDEX(#REF!,MATCH(KQ518,#REF!,0))=INDEX(#REF!,MATCH(KQ518,#REF!,0)),INDEX(#REF!,MATCH(KQ518,#REF!,0)),"ERROR")</f>
        <v/>
      </c>
      <c r="LU518" s="4">
        <f>IF(KR518="G",2,IF(KR518="R",0.5,IF(KR518="A",1)))</f>
        <v/>
      </c>
      <c r="LV518" s="4">
        <f>IF(KS518="G",0.5,IF(KS518="R",2,IF(KS518="A",1)))</f>
        <v/>
      </c>
      <c r="LW518" s="4">
        <f>IF(KT518="G",2,IF(KT518="R",0.5,IF(KT518="A",1)))</f>
        <v/>
      </c>
      <c r="LX518" s="4">
        <f>IF(KU518="G",0.5,IF(KU518="R",2,IF(KU518="A",1)))</f>
        <v/>
      </c>
      <c r="LY518" s="7">
        <f>(LK518*(LU518+LX518)+(LL518*(LU518+LX518)))</f>
        <v/>
      </c>
      <c r="LZ518" s="7">
        <f>(LN518*(LV518+LW518)+(LO518*(LV518+LW518)))</f>
        <v/>
      </c>
      <c r="MA518" s="11">
        <f>LY518-LZ518</f>
        <v/>
      </c>
      <c r="MB518" s="5">
        <f>MA518+2</f>
        <v/>
      </c>
      <c r="MC518" s="6">
        <f>MA518-2</f>
        <v/>
      </c>
      <c r="MD518" s="4">
        <f>LE518</f>
        <v/>
      </c>
      <c r="ME518" s="9">
        <f>IF(MD518=0,1000,MD518+0.75)</f>
        <v/>
      </c>
      <c r="MF518" s="10">
        <f>IF(MD518=0,0,MD518-0.75)</f>
        <v/>
      </c>
      <c r="MG518" s="4">
        <f>((LM518*(LU518+LX518))-((LP518*(LV518+LW518))))</f>
        <v/>
      </c>
      <c r="MH518" s="9">
        <f>MG518*1.2</f>
        <v/>
      </c>
      <c r="MI518" s="10">
        <f>MG518*0.8</f>
        <v/>
      </c>
      <c r="MJ518">
        <f>IFERROR(NX518,"")</f>
        <v/>
      </c>
      <c r="MK518">
        <f>IFERROR(NY518,"")</f>
        <v/>
      </c>
      <c r="ML518">
        <f>IFERROR(NZ518,"")</f>
        <v/>
      </c>
      <c r="MM518">
        <f>IFERROR(OA518,"")</f>
        <v/>
      </c>
      <c r="MN518">
        <f>IFERROR(OB518,"")</f>
        <v/>
      </c>
      <c r="MO518">
        <f>IFERROR(OC518,"")</f>
        <v/>
      </c>
      <c r="MP518" s="1">
        <f>COUNTIFS(#REF!,LT518,#REF!,1,#REF!,"&gt;="&amp;MC518,#REF!,"&lt;="&amp;MB518,#REF!,"&lt;="&amp;ME518,#REF!,"&gt;="&amp;MF518,#REF!,"="&amp;KV518,#REF!,"="&amp;KX518)</f>
        <v/>
      </c>
      <c r="MQ518" s="1">
        <f>COUNTIFS(#REF!,LT518,#REF!,0,#REF!,"&gt;="&amp;MC518,#REF!,"&lt;="&amp;MB518,#REF!,"&lt;="&amp;ME518,#REF!,"&gt;="&amp;MF518,#REF!,"="&amp;KV518,#REF!,"="&amp;KX518)</f>
        <v/>
      </c>
      <c r="MR518" s="1">
        <f>COUNTIFS(#REF!,LT518,#REF!,1,#REF!,"&gt;="&amp;MC518,#REF!,"&lt;="&amp;MB518,#REF!,"&lt;="&amp;ME518,#REF!,"&gt;="&amp;MF518,#REF!,"="&amp;KW518,#REF!,"="&amp;KY518)</f>
        <v/>
      </c>
      <c r="MS518" s="1">
        <f>COUNTIFS(#REF!,LT518,#REF!,0,#REF!,"&gt;="&amp;MC518,#REF!,"&lt;="&amp;MB518,#REF!,"&lt;="&amp;ME518,#REF!,"&gt;="&amp;MF518,#REF!,"="&amp;KW518,#REF!,"="&amp;KY518)</f>
        <v/>
      </c>
      <c r="MT518" s="1">
        <f>COUNTIFS(#REF!,LT518,#REF!,1,#REF!,"&gt;="&amp;MI518,#REF!,"&lt;="&amp;MH518,#REF!,"&lt;="&amp;ME518,#REF!,"&gt;="&amp;MF518)</f>
        <v/>
      </c>
      <c r="MU518" s="1">
        <f>COUNTIFS(#REF!,LT518,#REF!,0,#REF!,"&gt;="&amp;MI518,#REF!,"&lt;="&amp;MH518,#REF!,"&lt;="&amp;ME518,#REF!,"&gt;="&amp;MF518)</f>
        <v/>
      </c>
      <c r="MV518" s="1">
        <f>COUNTIFS(#REF!,LT518,#REF!,1,#REF!,"&gt;="&amp;MI518,#REF!,"&lt;="&amp;MH518,#REF!,"="&amp;KZ518,#REF!,"="&amp;LA518,#REF!,"&lt;="&amp;ME518,#REF!,"&gt;="&amp;MF518)</f>
        <v/>
      </c>
      <c r="MW518" s="1">
        <f>COUNTIFS(#REF!,LT518,#REF!,0,#REF!,"&gt;="&amp;MI518,#REF!,"&lt;="&amp;MH518,#REF!,"="&amp;KZ518,#REF!,"="&amp;LA518,#REF!,"&lt;="&amp;ME518,#REF!,"&gt;="&amp;MF518)</f>
        <v/>
      </c>
      <c r="MX518" s="1">
        <f>COUNTIFS(#REF!,LT518,#REF!,1,#REF!,"&gt;="&amp;MC518,#REF!,"&lt;="&amp;MB518,#REF!,"&lt;="&amp;ME518,#REF!,"&gt;="&amp;MF518)</f>
        <v/>
      </c>
      <c r="MY518" s="1">
        <f>COUNTIFS(#REF!,LT518,#REF!,0,#REF!,"&gt;="&amp;MC518,#REF!,"&lt;="&amp;MB518,#REF!,"&lt;="&amp;ME518,#REF!,"&gt;="&amp;MF518)</f>
        <v/>
      </c>
      <c r="MZ518" s="1">
        <f>COUNTIFS(#REF!,LT518,#REF!,1,#REF!,"&lt;="&amp;ME518,#REF!,"&gt;="&amp;MF518,#REF!,"="&amp;KV518,#REF!,"="&amp;KX518)</f>
        <v/>
      </c>
      <c r="NA518" s="1">
        <f>COUNTIFS(#REF!,LT518,#REF!,0,#REF!,"&lt;="&amp;ME518,#REF!,"&gt;="&amp;MF518,#REF!,"="&amp;KV518,#REF!,"="&amp;KX518)</f>
        <v/>
      </c>
      <c r="NB518" s="1">
        <f>COUNTIFS(#REF!,LT518,#REF!,1,#REF!,"&lt;="&amp;ME518,#REF!,"&gt;="&amp;MF518,#REF!,"="&amp;KW518,#REF!,"="&amp;KY518)</f>
        <v/>
      </c>
      <c r="NC518" s="1">
        <f>COUNTIFS(#REF!,LT518,#REF!,0,#REF!,"&lt;="&amp;ME518,#REF!,"&gt;="&amp;MF518,#REF!,"="&amp;KW518,#REF!,"="&amp;KY518)</f>
        <v/>
      </c>
      <c r="ND518" s="1">
        <f>MP518+MR518+MT518+MV518+MX518+MZ518+NB518</f>
        <v/>
      </c>
      <c r="NE518" s="1">
        <f>MQ518+MS518+MU518+MW518+MY518+NA518+NC518</f>
        <v/>
      </c>
      <c r="NF518" s="1">
        <f>ND518+NE518</f>
        <v/>
      </c>
      <c r="NG518" s="33">
        <f>ND518/(ND518+NE518)</f>
        <v/>
      </c>
      <c r="NH518" s="3">
        <f>1/NG518</f>
        <v/>
      </c>
      <c r="NI518" s="1">
        <f>LH518</f>
        <v/>
      </c>
      <c r="NJ518" s="79">
        <f>((1-NG518)*(1/(NI518-1))*0.98-(NG518*1))</f>
        <v/>
      </c>
      <c r="NK518" s="34">
        <f>IF(LR518&lt;0.9,0,IF(AND(LR518&gt;1.1),0,1))</f>
        <v/>
      </c>
      <c r="NL518" s="34">
        <f>IF(LS518&lt;0.9,0,IF(AND(LS518&gt;1.1),0,1))</f>
        <v/>
      </c>
      <c r="NM518" s="32">
        <f>IF(NF518&gt;99,1,0)</f>
        <v/>
      </c>
      <c r="NN518" s="32">
        <f>IF(NJ518&gt;0.0799,1,0)</f>
        <v/>
      </c>
      <c r="NO518" s="32">
        <f>IF(NJ518&gt;NQ518,1,0)</f>
        <v/>
      </c>
      <c r="NP518" s="32">
        <f>NM518+NN518+NO518+NK518+NL518</f>
        <v/>
      </c>
      <c r="NQ518" s="79">
        <f>(((100*NG518)*(NI518-1)*0.98)-((1-NG518)*100))/100</f>
        <v/>
      </c>
      <c r="NR518" s="34">
        <f>IF(LR518&lt;0.9,0,IF(AND(LR518&gt;1.1),0,1))</f>
        <v/>
      </c>
      <c r="NS518" s="34">
        <f>IF(LS518&lt;0.9,0,IF(AND(LS518&gt;1.1),0,1))</f>
        <v/>
      </c>
      <c r="NT518" s="32">
        <f>IF(NF518&gt;99,1,0)</f>
        <v/>
      </c>
      <c r="NU518" s="32">
        <f>IF(NQ518&gt;0.0799,1,0)</f>
        <v/>
      </c>
      <c r="NV518" s="32">
        <f>IF(NQ518&gt;NJ518,1,0)</f>
        <v/>
      </c>
      <c r="NW518" s="32">
        <f>NT518+NU518+NV518+NR518+NS518</f>
        <v/>
      </c>
      <c r="NX518">
        <f>IF(NP518=5,"LayHome1-0",IF(AND(NW518=5),"BackHome1-0",""))</f>
        <v/>
      </c>
      <c r="NY518">
        <f>IF(NP518=5,KN518,IF(AND(NW518=5),KN518,""))</f>
        <v/>
      </c>
      <c r="NZ518">
        <f>IF(NP518=5,"Match Odds",IF(AND(NW518=5),"Match Odds",""))</f>
        <v/>
      </c>
      <c r="OA518">
        <f>IF(NP518=5,KP518,IF(AND(NW518=5),KP518,""))</f>
        <v/>
      </c>
      <c r="OB518">
        <f>IF(NP518=5,"MATCH_ODDS",IF(AND(NW518=5),"MATCH_ODDS",""))</f>
        <v/>
      </c>
      <c r="OC518">
        <f>IF(NP518=5,"LAY",IF(AND(NW518=5),"BACK",""))</f>
        <v/>
      </c>
    </row>
    <row r="519" ht="16.5" customHeight="1" thickBot="1" thickTop="1">
      <c r="A519" s="2" t="n"/>
      <c r="KN519" s="1">
        <f>IF(INDEX(#REF!,MATCH('HT 1-0'!D519,#REF!,0))=INDEX(#REF!,MATCH('HT 1-0'!D519,#REF!,0)),INDEX(#REF!,MATCH('HT 1-0'!D519,#REF!,0)),"ERROR")</f>
        <v/>
      </c>
      <c r="KO519" s="1">
        <f>IF(INDEX(#REF!,MATCH('HT 1-0'!E519,#REF!,0))=INDEX(#REF!,MATCH('HT 1-0'!E519,#REF!,0)),INDEX(#REF!,MATCH('HT 1-0'!E519,#REF!,0)),"ERROR")</f>
        <v/>
      </c>
      <c r="KP519" s="1">
        <f>KN519&amp;" v "&amp;KO519</f>
        <v/>
      </c>
      <c r="KQ519">
        <f>B519&amp;"_"&amp;C519</f>
        <v/>
      </c>
      <c r="KR519" s="1">
        <f>IF((HW519/KK519)&lt;0.335,"G",IF((HW519/KK519)&gt;0.67,"R","A"))</f>
        <v/>
      </c>
      <c r="KS519" s="1">
        <f>IF((HX519/KK519)&lt;0.335,"G",IF((HX519/KK519)&gt;0.67,"R","A"))</f>
        <v/>
      </c>
      <c r="KT519" s="1">
        <f>IF((IH519/KK519)&lt;0.335,"G",IF((IH519/KK519)&gt;0.67,"R","A"))</f>
        <v/>
      </c>
      <c r="KU519" s="1">
        <f>IF((II519/KK519)&lt;0.335,"G",IF((II519/KK519)&gt;0.67,"R","A"))</f>
        <v/>
      </c>
      <c r="KV519" s="1">
        <f>IF((HZ519/KK519)&lt;0.335,"G",IF((HZ519/KK519)&gt;0.67,"R","A"))</f>
        <v/>
      </c>
      <c r="KW519" s="1">
        <f>IF((HY519/KK519)&lt;0.335,"G",IF((HY519/KK519)&gt;0.67,"R","A"))</f>
        <v/>
      </c>
      <c r="KX519" s="1">
        <f>IF((IK519/KK519)&lt;0.335,"G",IF((IK519/KK519)&gt;0.67,"R","A"))</f>
        <v/>
      </c>
      <c r="KY519" s="1">
        <f>IF((IJ519/KK519)&lt;0.335,"G",IF((IJ519/KK519)&gt;0.67,"R","A"))</f>
        <v/>
      </c>
      <c r="KZ519" s="1">
        <f>IF((HQ519/KK519)&lt;0.335,"G",IF((HQ519/KK519)&gt;0.67,"R","A"))</f>
        <v/>
      </c>
      <c r="LA519" s="1">
        <f>IF((IB519/KK519)&lt;0.335,"G",IF((IB519/KK519)&gt;0.67,"R","A"))</f>
        <v/>
      </c>
      <c r="LB519">
        <f>IF(LQ519="1-0",INDEX(Scrape!#REF!,MATCH('HT 1-0'!KP519,Scrape!$B:$B,0)),"")</f>
        <v/>
      </c>
      <c r="LC519">
        <f>IF(LQ519="1-0",INDEX(Scrape!$A:$A,MATCH('HT 1-0'!KP519,Scrape!$B:$B,0)),"")</f>
        <v/>
      </c>
      <c r="LD519">
        <f>IF(LQ519="1-0",INDEX(Scrape!$B:$B,MATCH('HT 1-0'!KP519,Scrape!$B:$B,0)),"")</f>
        <v/>
      </c>
      <c r="LE519">
        <f>IF(LQ519="1-0",INDEX(Scrape!$C:$C,MATCH('HT 1-0'!KP519,Scrape!$B:$B,0)),"")</f>
        <v/>
      </c>
      <c r="LF519">
        <f>IF(LQ519="1-0",INDEX(Scrape!$D:$D,MATCH('HT 1-0'!KP519,Scrape!$B:$B,0)),"")</f>
        <v/>
      </c>
      <c r="LG519">
        <f>IF(LQ519="1-0",INDEX(Scrape!$E:$E,MATCH('HT 1-0'!KP519,Scrape!$B:$B,0)),"")</f>
        <v/>
      </c>
      <c r="LH519">
        <f>IF(LQ519="1-0",INDEX(Scrape!$F:$F,MATCH('HT 1-0'!KP519,Scrape!$B:$B,0)),"")</f>
        <v/>
      </c>
      <c r="LI519">
        <f>IF(LQ519="1-0",INDEX(Scrape!$G:$G,MATCH('HT 1-0'!KP519,Scrape!$B:$B,0)),"")</f>
        <v/>
      </c>
      <c r="LJ519">
        <f>IF(LQ519="1-0",INDEX(Scrape!$H:$H,MATCH('HT 1-0'!KP519,Scrape!$B:$B,0)),"")</f>
        <v/>
      </c>
      <c r="LK519">
        <f>IF(LQ519="1-0",INDEX(Scrape!$I:$I,MATCH('HT 1-0'!KP519,Scrape!$B:$B,0)),"")</f>
        <v/>
      </c>
      <c r="LL519">
        <f>IF(LQ519="1-0",INDEX(Scrape!$J:$J,MATCH('HT 1-0'!KP519,Scrape!$B:$B,0)),"")</f>
        <v/>
      </c>
      <c r="LM519">
        <f>IF(LQ519="1-0",INDEX(Scrape!$K:$K,MATCH('HT 1-0'!KP519,Scrape!$B:$B,0)),"")</f>
        <v/>
      </c>
      <c r="LN519">
        <f>IF(LQ519="1-0",INDEX(Scrape!$L:$L,MATCH('HT 1-0'!KP519,Scrape!$B:$B,0)),"")</f>
        <v/>
      </c>
      <c r="LO519">
        <f>IF(LQ519="1-0",INDEX(Scrape!$M:$M,MATCH('HT 1-0'!KP519,Scrape!$B:$B,0)),"")</f>
        <v/>
      </c>
      <c r="LP519">
        <f>IF(LQ519="1-0",INDEX(Scrape!$N:$N,MATCH('HT 1-0'!KP519,Scrape!$B:$B,0)),"")</f>
        <v/>
      </c>
      <c r="LQ519">
        <f>INDEX(Scrape!$O:$O,MATCH('HT 1-0'!KP519,Scrape!$B:$B,0))</f>
        <v/>
      </c>
      <c r="LR519">
        <f>(1/LJ519)+(1/LI519)+(1/LH519)</f>
        <v/>
      </c>
      <c r="LS519">
        <f>(1/LG519)+(1/LF519)+(1/LE519)</f>
        <v/>
      </c>
      <c r="LT519" s="8">
        <f>IF(INDEX(#REF!,MATCH(KQ519,#REF!,0))=INDEX(#REF!,MATCH(KQ519,#REF!,0)),INDEX(#REF!,MATCH(KQ519,#REF!,0)),"ERROR")</f>
        <v/>
      </c>
      <c r="LU519" s="4">
        <f>IF(KR519="G",2,IF(KR519="R",0.5,IF(KR519="A",1)))</f>
        <v/>
      </c>
      <c r="LV519" s="4">
        <f>IF(KS519="G",0.5,IF(KS519="R",2,IF(KS519="A",1)))</f>
        <v/>
      </c>
      <c r="LW519" s="4">
        <f>IF(KT519="G",2,IF(KT519="R",0.5,IF(KT519="A",1)))</f>
        <v/>
      </c>
      <c r="LX519" s="4">
        <f>IF(KU519="G",0.5,IF(KU519="R",2,IF(KU519="A",1)))</f>
        <v/>
      </c>
      <c r="LY519" s="7">
        <f>(LK519*(LU519+LX519)+(LL519*(LU519+LX519)))</f>
        <v/>
      </c>
      <c r="LZ519" s="7">
        <f>(LN519*(LV519+LW519)+(LO519*(LV519+LW519)))</f>
        <v/>
      </c>
      <c r="MA519" s="11">
        <f>LY519-LZ519</f>
        <v/>
      </c>
      <c r="MB519" s="5">
        <f>MA519+2</f>
        <v/>
      </c>
      <c r="MC519" s="6">
        <f>MA519-2</f>
        <v/>
      </c>
      <c r="MD519" s="4">
        <f>LE519</f>
        <v/>
      </c>
      <c r="ME519" s="9">
        <f>IF(MD519=0,1000,MD519+0.75)</f>
        <v/>
      </c>
      <c r="MF519" s="10">
        <f>IF(MD519=0,0,MD519-0.75)</f>
        <v/>
      </c>
      <c r="MG519" s="4">
        <f>((LM519*(LU519+LX519))-((LP519*(LV519+LW519))))</f>
        <v/>
      </c>
      <c r="MH519" s="9">
        <f>MG519*1.2</f>
        <v/>
      </c>
      <c r="MI519" s="10">
        <f>MG519*0.8</f>
        <v/>
      </c>
      <c r="MJ519">
        <f>IFERROR(NX519,"")</f>
        <v/>
      </c>
      <c r="MK519">
        <f>IFERROR(NY519,"")</f>
        <v/>
      </c>
      <c r="ML519">
        <f>IFERROR(NZ519,"")</f>
        <v/>
      </c>
      <c r="MM519">
        <f>IFERROR(OA519,"")</f>
        <v/>
      </c>
      <c r="MN519">
        <f>IFERROR(OB519,"")</f>
        <v/>
      </c>
      <c r="MO519">
        <f>IFERROR(OC519,"")</f>
        <v/>
      </c>
      <c r="MP519" s="1">
        <f>COUNTIFS(#REF!,LT519,#REF!,1,#REF!,"&gt;="&amp;MC519,#REF!,"&lt;="&amp;MB519,#REF!,"&lt;="&amp;ME519,#REF!,"&gt;="&amp;MF519,#REF!,"="&amp;KV519,#REF!,"="&amp;KX519)</f>
        <v/>
      </c>
      <c r="MQ519" s="1">
        <f>COUNTIFS(#REF!,LT519,#REF!,0,#REF!,"&gt;="&amp;MC519,#REF!,"&lt;="&amp;MB519,#REF!,"&lt;="&amp;ME519,#REF!,"&gt;="&amp;MF519,#REF!,"="&amp;KV519,#REF!,"="&amp;KX519)</f>
        <v/>
      </c>
      <c r="MR519" s="1">
        <f>COUNTIFS(#REF!,LT519,#REF!,1,#REF!,"&gt;="&amp;MC519,#REF!,"&lt;="&amp;MB519,#REF!,"&lt;="&amp;ME519,#REF!,"&gt;="&amp;MF519,#REF!,"="&amp;KW519,#REF!,"="&amp;KY519)</f>
        <v/>
      </c>
      <c r="MS519" s="1">
        <f>COUNTIFS(#REF!,LT519,#REF!,0,#REF!,"&gt;="&amp;MC519,#REF!,"&lt;="&amp;MB519,#REF!,"&lt;="&amp;ME519,#REF!,"&gt;="&amp;MF519,#REF!,"="&amp;KW519,#REF!,"="&amp;KY519)</f>
        <v/>
      </c>
      <c r="MT519" s="1">
        <f>COUNTIFS(#REF!,LT519,#REF!,1,#REF!,"&gt;="&amp;MI519,#REF!,"&lt;="&amp;MH519,#REF!,"&lt;="&amp;ME519,#REF!,"&gt;="&amp;MF519)</f>
        <v/>
      </c>
      <c r="MU519" s="1">
        <f>COUNTIFS(#REF!,LT519,#REF!,0,#REF!,"&gt;="&amp;MI519,#REF!,"&lt;="&amp;MH519,#REF!,"&lt;="&amp;ME519,#REF!,"&gt;="&amp;MF519)</f>
        <v/>
      </c>
      <c r="MV519" s="1">
        <f>COUNTIFS(#REF!,LT519,#REF!,1,#REF!,"&gt;="&amp;MI519,#REF!,"&lt;="&amp;MH519,#REF!,"="&amp;KZ519,#REF!,"="&amp;LA519,#REF!,"&lt;="&amp;ME519,#REF!,"&gt;="&amp;MF519)</f>
        <v/>
      </c>
      <c r="MW519" s="1">
        <f>COUNTIFS(#REF!,LT519,#REF!,0,#REF!,"&gt;="&amp;MI519,#REF!,"&lt;="&amp;MH519,#REF!,"="&amp;KZ519,#REF!,"="&amp;LA519,#REF!,"&lt;="&amp;ME519,#REF!,"&gt;="&amp;MF519)</f>
        <v/>
      </c>
      <c r="MX519" s="1">
        <f>COUNTIFS(#REF!,LT519,#REF!,1,#REF!,"&gt;="&amp;MC519,#REF!,"&lt;="&amp;MB519,#REF!,"&lt;="&amp;ME519,#REF!,"&gt;="&amp;MF519)</f>
        <v/>
      </c>
      <c r="MY519" s="1">
        <f>COUNTIFS(#REF!,LT519,#REF!,0,#REF!,"&gt;="&amp;MC519,#REF!,"&lt;="&amp;MB519,#REF!,"&lt;="&amp;ME519,#REF!,"&gt;="&amp;MF519)</f>
        <v/>
      </c>
      <c r="MZ519" s="1">
        <f>COUNTIFS(#REF!,LT519,#REF!,1,#REF!,"&lt;="&amp;ME519,#REF!,"&gt;="&amp;MF519,#REF!,"="&amp;KV519,#REF!,"="&amp;KX519)</f>
        <v/>
      </c>
      <c r="NA519" s="1">
        <f>COUNTIFS(#REF!,LT519,#REF!,0,#REF!,"&lt;="&amp;ME519,#REF!,"&gt;="&amp;MF519,#REF!,"="&amp;KV519,#REF!,"="&amp;KX519)</f>
        <v/>
      </c>
      <c r="NB519" s="1">
        <f>COUNTIFS(#REF!,LT519,#REF!,1,#REF!,"&lt;="&amp;ME519,#REF!,"&gt;="&amp;MF519,#REF!,"="&amp;KW519,#REF!,"="&amp;KY519)</f>
        <v/>
      </c>
      <c r="NC519" s="1">
        <f>COUNTIFS(#REF!,LT519,#REF!,0,#REF!,"&lt;="&amp;ME519,#REF!,"&gt;="&amp;MF519,#REF!,"="&amp;KW519,#REF!,"="&amp;KY519)</f>
        <v/>
      </c>
      <c r="ND519" s="1">
        <f>MP519+MR519+MT519+MV519+MX519+MZ519+NB519</f>
        <v/>
      </c>
      <c r="NE519" s="1">
        <f>MQ519+MS519+MU519+MW519+MY519+NA519+NC519</f>
        <v/>
      </c>
      <c r="NF519" s="1">
        <f>ND519+NE519</f>
        <v/>
      </c>
      <c r="NG519" s="33">
        <f>ND519/(ND519+NE519)</f>
        <v/>
      </c>
      <c r="NH519" s="3">
        <f>1/NG519</f>
        <v/>
      </c>
      <c r="NI519" s="1">
        <f>LH519</f>
        <v/>
      </c>
      <c r="NJ519" s="79">
        <f>((1-NG519)*(1/(NI519-1))*0.98-(NG519*1))</f>
        <v/>
      </c>
      <c r="NK519" s="34">
        <f>IF(LR519&lt;0.9,0,IF(AND(LR519&gt;1.1),0,1))</f>
        <v/>
      </c>
      <c r="NL519" s="34">
        <f>IF(LS519&lt;0.9,0,IF(AND(LS519&gt;1.1),0,1))</f>
        <v/>
      </c>
      <c r="NM519" s="32">
        <f>IF(NF519&gt;99,1,0)</f>
        <v/>
      </c>
      <c r="NN519" s="32">
        <f>IF(NJ519&gt;0.0799,1,0)</f>
        <v/>
      </c>
      <c r="NO519" s="32">
        <f>IF(NJ519&gt;NQ519,1,0)</f>
        <v/>
      </c>
      <c r="NP519" s="32">
        <f>NM519+NN519+NO519+NK519+NL519</f>
        <v/>
      </c>
      <c r="NQ519" s="79">
        <f>(((100*NG519)*(NI519-1)*0.98)-((1-NG519)*100))/100</f>
        <v/>
      </c>
      <c r="NR519" s="34">
        <f>IF(LR519&lt;0.9,0,IF(AND(LR519&gt;1.1),0,1))</f>
        <v/>
      </c>
      <c r="NS519" s="34">
        <f>IF(LS519&lt;0.9,0,IF(AND(LS519&gt;1.1),0,1))</f>
        <v/>
      </c>
      <c r="NT519" s="32">
        <f>IF(NF519&gt;99,1,0)</f>
        <v/>
      </c>
      <c r="NU519" s="32">
        <f>IF(NQ519&gt;0.0799,1,0)</f>
        <v/>
      </c>
      <c r="NV519" s="32">
        <f>IF(NQ519&gt;NJ519,1,0)</f>
        <v/>
      </c>
      <c r="NW519" s="32">
        <f>NT519+NU519+NV519+NR519+NS519</f>
        <v/>
      </c>
      <c r="NX519">
        <f>IF(NP519=5,"LayHome1-0",IF(AND(NW519=5),"BackHome1-0",""))</f>
        <v/>
      </c>
      <c r="NY519">
        <f>IF(NP519=5,KN519,IF(AND(NW519=5),KN519,""))</f>
        <v/>
      </c>
      <c r="NZ519">
        <f>IF(NP519=5,"Match Odds",IF(AND(NW519=5),"Match Odds",""))</f>
        <v/>
      </c>
      <c r="OA519">
        <f>IF(NP519=5,KP519,IF(AND(NW519=5),KP519,""))</f>
        <v/>
      </c>
      <c r="OB519">
        <f>IF(NP519=5,"MATCH_ODDS",IF(AND(NW519=5),"MATCH_ODDS",""))</f>
        <v/>
      </c>
      <c r="OC519">
        <f>IF(NP519=5,"LAY",IF(AND(NW519=5),"BACK",""))</f>
        <v/>
      </c>
    </row>
    <row r="520" ht="16.5" customHeight="1" thickBot="1" thickTop="1">
      <c r="A520" s="2" t="n"/>
      <c r="KN520" s="1">
        <f>IF(INDEX(#REF!,MATCH('HT 1-0'!D520,#REF!,0))=INDEX(#REF!,MATCH('HT 1-0'!D520,#REF!,0)),INDEX(#REF!,MATCH('HT 1-0'!D520,#REF!,0)),"ERROR")</f>
        <v/>
      </c>
      <c r="KO520" s="1">
        <f>IF(INDEX(#REF!,MATCH('HT 1-0'!E520,#REF!,0))=INDEX(#REF!,MATCH('HT 1-0'!E520,#REF!,0)),INDEX(#REF!,MATCH('HT 1-0'!E520,#REF!,0)),"ERROR")</f>
        <v/>
      </c>
      <c r="KP520" s="1">
        <f>KN520&amp;" v "&amp;KO520</f>
        <v/>
      </c>
      <c r="KQ520">
        <f>B520&amp;"_"&amp;C520</f>
        <v/>
      </c>
      <c r="KR520" s="1">
        <f>IF((HW520/KK520)&lt;0.335,"G",IF((HW520/KK520)&gt;0.67,"R","A"))</f>
        <v/>
      </c>
      <c r="KS520" s="1">
        <f>IF((HX520/KK520)&lt;0.335,"G",IF((HX520/KK520)&gt;0.67,"R","A"))</f>
        <v/>
      </c>
      <c r="KT520" s="1">
        <f>IF((IH520/KK520)&lt;0.335,"G",IF((IH520/KK520)&gt;0.67,"R","A"))</f>
        <v/>
      </c>
      <c r="KU520" s="1">
        <f>IF((II520/KK520)&lt;0.335,"G",IF((II520/KK520)&gt;0.67,"R","A"))</f>
        <v/>
      </c>
      <c r="KV520" s="1">
        <f>IF((HZ520/KK520)&lt;0.335,"G",IF((HZ520/KK520)&gt;0.67,"R","A"))</f>
        <v/>
      </c>
      <c r="KW520" s="1">
        <f>IF((HY520/KK520)&lt;0.335,"G",IF((HY520/KK520)&gt;0.67,"R","A"))</f>
        <v/>
      </c>
      <c r="KX520" s="1">
        <f>IF((IK520/KK520)&lt;0.335,"G",IF((IK520/KK520)&gt;0.67,"R","A"))</f>
        <v/>
      </c>
      <c r="KY520" s="1">
        <f>IF((IJ520/KK520)&lt;0.335,"G",IF((IJ520/KK520)&gt;0.67,"R","A"))</f>
        <v/>
      </c>
      <c r="KZ520" s="1">
        <f>IF((HQ520/KK520)&lt;0.335,"G",IF((HQ520/KK520)&gt;0.67,"R","A"))</f>
        <v/>
      </c>
      <c r="LA520" s="1">
        <f>IF((IB520/KK520)&lt;0.335,"G",IF((IB520/KK520)&gt;0.67,"R","A"))</f>
        <v/>
      </c>
      <c r="LB520">
        <f>IF(LQ520="1-0",INDEX(Scrape!#REF!,MATCH('HT 1-0'!KP520,Scrape!$B:$B,0)),"")</f>
        <v/>
      </c>
      <c r="LC520">
        <f>IF(LQ520="1-0",INDEX(Scrape!$A:$A,MATCH('HT 1-0'!KP520,Scrape!$B:$B,0)),"")</f>
        <v/>
      </c>
      <c r="LD520">
        <f>IF(LQ520="1-0",INDEX(Scrape!$B:$B,MATCH('HT 1-0'!KP520,Scrape!$B:$B,0)),"")</f>
        <v/>
      </c>
      <c r="LE520">
        <f>IF(LQ520="1-0",INDEX(Scrape!$C:$C,MATCH('HT 1-0'!KP520,Scrape!$B:$B,0)),"")</f>
        <v/>
      </c>
      <c r="LF520">
        <f>IF(LQ520="1-0",INDEX(Scrape!$D:$D,MATCH('HT 1-0'!KP520,Scrape!$B:$B,0)),"")</f>
        <v/>
      </c>
      <c r="LG520">
        <f>IF(LQ520="1-0",INDEX(Scrape!$E:$E,MATCH('HT 1-0'!KP520,Scrape!$B:$B,0)),"")</f>
        <v/>
      </c>
      <c r="LH520">
        <f>IF(LQ520="1-0",INDEX(Scrape!$F:$F,MATCH('HT 1-0'!KP520,Scrape!$B:$B,0)),"")</f>
        <v/>
      </c>
      <c r="LI520">
        <f>IF(LQ520="1-0",INDEX(Scrape!$G:$G,MATCH('HT 1-0'!KP520,Scrape!$B:$B,0)),"")</f>
        <v/>
      </c>
      <c r="LJ520">
        <f>IF(LQ520="1-0",INDEX(Scrape!$H:$H,MATCH('HT 1-0'!KP520,Scrape!$B:$B,0)),"")</f>
        <v/>
      </c>
      <c r="LK520">
        <f>IF(LQ520="1-0",INDEX(Scrape!$I:$I,MATCH('HT 1-0'!KP520,Scrape!$B:$B,0)),"")</f>
        <v/>
      </c>
      <c r="LL520">
        <f>IF(LQ520="1-0",INDEX(Scrape!$J:$J,MATCH('HT 1-0'!KP520,Scrape!$B:$B,0)),"")</f>
        <v/>
      </c>
      <c r="LM520">
        <f>IF(LQ520="1-0",INDEX(Scrape!$K:$K,MATCH('HT 1-0'!KP520,Scrape!$B:$B,0)),"")</f>
        <v/>
      </c>
      <c r="LN520">
        <f>IF(LQ520="1-0",INDEX(Scrape!$L:$L,MATCH('HT 1-0'!KP520,Scrape!$B:$B,0)),"")</f>
        <v/>
      </c>
      <c r="LO520">
        <f>IF(LQ520="1-0",INDEX(Scrape!$M:$M,MATCH('HT 1-0'!KP520,Scrape!$B:$B,0)),"")</f>
        <v/>
      </c>
      <c r="LP520">
        <f>IF(LQ520="1-0",INDEX(Scrape!$N:$N,MATCH('HT 1-0'!KP520,Scrape!$B:$B,0)),"")</f>
        <v/>
      </c>
      <c r="LQ520">
        <f>INDEX(Scrape!$O:$O,MATCH('HT 1-0'!KP520,Scrape!$B:$B,0))</f>
        <v/>
      </c>
      <c r="LR520">
        <f>(1/LJ520)+(1/LI520)+(1/LH520)</f>
        <v/>
      </c>
      <c r="LS520">
        <f>(1/LG520)+(1/LF520)+(1/LE520)</f>
        <v/>
      </c>
      <c r="LT520" s="8">
        <f>IF(INDEX(#REF!,MATCH(KQ520,#REF!,0))=INDEX(#REF!,MATCH(KQ520,#REF!,0)),INDEX(#REF!,MATCH(KQ520,#REF!,0)),"ERROR")</f>
        <v/>
      </c>
      <c r="LU520" s="4">
        <f>IF(KR520="G",2,IF(KR520="R",0.5,IF(KR520="A",1)))</f>
        <v/>
      </c>
      <c r="LV520" s="4">
        <f>IF(KS520="G",0.5,IF(KS520="R",2,IF(KS520="A",1)))</f>
        <v/>
      </c>
      <c r="LW520" s="4">
        <f>IF(KT520="G",2,IF(KT520="R",0.5,IF(KT520="A",1)))</f>
        <v/>
      </c>
      <c r="LX520" s="4">
        <f>IF(KU520="G",0.5,IF(KU520="R",2,IF(KU520="A",1)))</f>
        <v/>
      </c>
      <c r="LY520" s="7">
        <f>(LK520*(LU520+LX520)+(LL520*(LU520+LX520)))</f>
        <v/>
      </c>
      <c r="LZ520" s="7">
        <f>(LN520*(LV520+LW520)+(LO520*(LV520+LW520)))</f>
        <v/>
      </c>
      <c r="MA520" s="11">
        <f>LY520-LZ520</f>
        <v/>
      </c>
      <c r="MB520" s="5">
        <f>MA520+2</f>
        <v/>
      </c>
      <c r="MC520" s="6">
        <f>MA520-2</f>
        <v/>
      </c>
      <c r="MD520" s="4">
        <f>LE520</f>
        <v/>
      </c>
      <c r="ME520" s="9">
        <f>IF(MD520=0,1000,MD520+0.75)</f>
        <v/>
      </c>
      <c r="MF520" s="10">
        <f>IF(MD520=0,0,MD520-0.75)</f>
        <v/>
      </c>
      <c r="MG520" s="4">
        <f>((LM520*(LU520+LX520))-((LP520*(LV520+LW520))))</f>
        <v/>
      </c>
      <c r="MH520" s="9">
        <f>MG520*1.2</f>
        <v/>
      </c>
      <c r="MI520" s="10">
        <f>MG520*0.8</f>
        <v/>
      </c>
      <c r="MJ520">
        <f>IFERROR(NX520,"")</f>
        <v/>
      </c>
      <c r="MK520">
        <f>IFERROR(NY520,"")</f>
        <v/>
      </c>
      <c r="ML520">
        <f>IFERROR(NZ520,"")</f>
        <v/>
      </c>
      <c r="MM520">
        <f>IFERROR(OA520,"")</f>
        <v/>
      </c>
      <c r="MN520">
        <f>IFERROR(OB520,"")</f>
        <v/>
      </c>
      <c r="MO520">
        <f>IFERROR(OC520,"")</f>
        <v/>
      </c>
      <c r="MP520" s="1">
        <f>COUNTIFS(#REF!,LT520,#REF!,1,#REF!,"&gt;="&amp;MC520,#REF!,"&lt;="&amp;MB520,#REF!,"&lt;="&amp;ME520,#REF!,"&gt;="&amp;MF520,#REF!,"="&amp;KV520,#REF!,"="&amp;KX520)</f>
        <v/>
      </c>
      <c r="MQ520" s="1">
        <f>COUNTIFS(#REF!,LT520,#REF!,0,#REF!,"&gt;="&amp;MC520,#REF!,"&lt;="&amp;MB520,#REF!,"&lt;="&amp;ME520,#REF!,"&gt;="&amp;MF520,#REF!,"="&amp;KV520,#REF!,"="&amp;KX520)</f>
        <v/>
      </c>
      <c r="MR520" s="1">
        <f>COUNTIFS(#REF!,LT520,#REF!,1,#REF!,"&gt;="&amp;MC520,#REF!,"&lt;="&amp;MB520,#REF!,"&lt;="&amp;ME520,#REF!,"&gt;="&amp;MF520,#REF!,"="&amp;KW520,#REF!,"="&amp;KY520)</f>
        <v/>
      </c>
      <c r="MS520" s="1">
        <f>COUNTIFS(#REF!,LT520,#REF!,0,#REF!,"&gt;="&amp;MC520,#REF!,"&lt;="&amp;MB520,#REF!,"&lt;="&amp;ME520,#REF!,"&gt;="&amp;MF520,#REF!,"="&amp;KW520,#REF!,"="&amp;KY520)</f>
        <v/>
      </c>
      <c r="MT520" s="1">
        <f>COUNTIFS(#REF!,LT520,#REF!,1,#REF!,"&gt;="&amp;MI520,#REF!,"&lt;="&amp;MH520,#REF!,"&lt;="&amp;ME520,#REF!,"&gt;="&amp;MF520)</f>
        <v/>
      </c>
      <c r="MU520" s="1">
        <f>COUNTIFS(#REF!,LT520,#REF!,0,#REF!,"&gt;="&amp;MI520,#REF!,"&lt;="&amp;MH520,#REF!,"&lt;="&amp;ME520,#REF!,"&gt;="&amp;MF520)</f>
        <v/>
      </c>
      <c r="MV520" s="1">
        <f>COUNTIFS(#REF!,LT520,#REF!,1,#REF!,"&gt;="&amp;MI520,#REF!,"&lt;="&amp;MH520,#REF!,"="&amp;KZ520,#REF!,"="&amp;LA520,#REF!,"&lt;="&amp;ME520,#REF!,"&gt;="&amp;MF520)</f>
        <v/>
      </c>
      <c r="MW520" s="1">
        <f>COUNTIFS(#REF!,LT520,#REF!,0,#REF!,"&gt;="&amp;MI520,#REF!,"&lt;="&amp;MH520,#REF!,"="&amp;KZ520,#REF!,"="&amp;LA520,#REF!,"&lt;="&amp;ME520,#REF!,"&gt;="&amp;MF520)</f>
        <v/>
      </c>
      <c r="MX520" s="1">
        <f>COUNTIFS(#REF!,LT520,#REF!,1,#REF!,"&gt;="&amp;MC520,#REF!,"&lt;="&amp;MB520,#REF!,"&lt;="&amp;ME520,#REF!,"&gt;="&amp;MF520)</f>
        <v/>
      </c>
      <c r="MY520" s="1">
        <f>COUNTIFS(#REF!,LT520,#REF!,0,#REF!,"&gt;="&amp;MC520,#REF!,"&lt;="&amp;MB520,#REF!,"&lt;="&amp;ME520,#REF!,"&gt;="&amp;MF520)</f>
        <v/>
      </c>
      <c r="MZ520" s="1">
        <f>COUNTIFS(#REF!,LT520,#REF!,1,#REF!,"&lt;="&amp;ME520,#REF!,"&gt;="&amp;MF520,#REF!,"="&amp;KV520,#REF!,"="&amp;KX520)</f>
        <v/>
      </c>
      <c r="NA520" s="1">
        <f>COUNTIFS(#REF!,LT520,#REF!,0,#REF!,"&lt;="&amp;ME520,#REF!,"&gt;="&amp;MF520,#REF!,"="&amp;KV520,#REF!,"="&amp;KX520)</f>
        <v/>
      </c>
      <c r="NB520" s="1">
        <f>COUNTIFS(#REF!,LT520,#REF!,1,#REF!,"&lt;="&amp;ME520,#REF!,"&gt;="&amp;MF520,#REF!,"="&amp;KW520,#REF!,"="&amp;KY520)</f>
        <v/>
      </c>
      <c r="NC520" s="1">
        <f>COUNTIFS(#REF!,LT520,#REF!,0,#REF!,"&lt;="&amp;ME520,#REF!,"&gt;="&amp;MF520,#REF!,"="&amp;KW520,#REF!,"="&amp;KY520)</f>
        <v/>
      </c>
      <c r="ND520" s="1">
        <f>MP520+MR520+MT520+MV520+MX520+MZ520+NB520</f>
        <v/>
      </c>
      <c r="NE520" s="1">
        <f>MQ520+MS520+MU520+MW520+MY520+NA520+NC520</f>
        <v/>
      </c>
      <c r="NF520" s="1">
        <f>ND520+NE520</f>
        <v/>
      </c>
      <c r="NG520" s="33">
        <f>ND520/(ND520+NE520)</f>
        <v/>
      </c>
      <c r="NH520" s="3">
        <f>1/NG520</f>
        <v/>
      </c>
      <c r="NI520" s="1">
        <f>LH520</f>
        <v/>
      </c>
      <c r="NJ520" s="79">
        <f>((1-NG520)*(1/(NI520-1))*0.98-(NG520*1))</f>
        <v/>
      </c>
      <c r="NK520" s="34">
        <f>IF(LR520&lt;0.9,0,IF(AND(LR520&gt;1.1),0,1))</f>
        <v/>
      </c>
      <c r="NL520" s="34">
        <f>IF(LS520&lt;0.9,0,IF(AND(LS520&gt;1.1),0,1))</f>
        <v/>
      </c>
      <c r="NM520" s="32">
        <f>IF(NF520&gt;99,1,0)</f>
        <v/>
      </c>
      <c r="NN520" s="32">
        <f>IF(NJ520&gt;0.0799,1,0)</f>
        <v/>
      </c>
      <c r="NO520" s="32">
        <f>IF(NJ520&gt;NQ520,1,0)</f>
        <v/>
      </c>
      <c r="NP520" s="32">
        <f>NM520+NN520+NO520+NK520+NL520</f>
        <v/>
      </c>
      <c r="NQ520" s="79">
        <f>(((100*NG520)*(NI520-1)*0.98)-((1-NG520)*100))/100</f>
        <v/>
      </c>
      <c r="NR520" s="34">
        <f>IF(LR520&lt;0.9,0,IF(AND(LR520&gt;1.1),0,1))</f>
        <v/>
      </c>
      <c r="NS520" s="34">
        <f>IF(LS520&lt;0.9,0,IF(AND(LS520&gt;1.1),0,1))</f>
        <v/>
      </c>
      <c r="NT520" s="32">
        <f>IF(NF520&gt;99,1,0)</f>
        <v/>
      </c>
      <c r="NU520" s="32">
        <f>IF(NQ520&gt;0.0799,1,0)</f>
        <v/>
      </c>
      <c r="NV520" s="32">
        <f>IF(NQ520&gt;NJ520,1,0)</f>
        <v/>
      </c>
      <c r="NW520" s="32">
        <f>NT520+NU520+NV520+NR520+NS520</f>
        <v/>
      </c>
      <c r="NX520">
        <f>IF(NP520=5,"LayHome1-0",IF(AND(NW520=5),"BackHome1-0",""))</f>
        <v/>
      </c>
      <c r="NY520">
        <f>IF(NP520=5,KN520,IF(AND(NW520=5),KN520,""))</f>
        <v/>
      </c>
      <c r="NZ520">
        <f>IF(NP520=5,"Match Odds",IF(AND(NW520=5),"Match Odds",""))</f>
        <v/>
      </c>
      <c r="OA520">
        <f>IF(NP520=5,KP520,IF(AND(NW520=5),KP520,""))</f>
        <v/>
      </c>
      <c r="OB520">
        <f>IF(NP520=5,"MATCH_ODDS",IF(AND(NW520=5),"MATCH_ODDS",""))</f>
        <v/>
      </c>
      <c r="OC520">
        <f>IF(NP520=5,"LAY",IF(AND(NW520=5),"BACK",""))</f>
        <v/>
      </c>
    </row>
    <row r="521" ht="16.5" customHeight="1" thickBot="1" thickTop="1">
      <c r="A521" s="2" t="n"/>
      <c r="KN521" s="1">
        <f>IF(INDEX(#REF!,MATCH('HT 1-0'!D521,#REF!,0))=INDEX(#REF!,MATCH('HT 1-0'!D521,#REF!,0)),INDEX(#REF!,MATCH('HT 1-0'!D521,#REF!,0)),"ERROR")</f>
        <v/>
      </c>
      <c r="KO521" s="1">
        <f>IF(INDEX(#REF!,MATCH('HT 1-0'!E521,#REF!,0))=INDEX(#REF!,MATCH('HT 1-0'!E521,#REF!,0)),INDEX(#REF!,MATCH('HT 1-0'!E521,#REF!,0)),"ERROR")</f>
        <v/>
      </c>
      <c r="KP521" s="1">
        <f>KN521&amp;" v "&amp;KO521</f>
        <v/>
      </c>
      <c r="KQ521">
        <f>B521&amp;"_"&amp;C521</f>
        <v/>
      </c>
      <c r="KR521" s="1">
        <f>IF((HW521/KK521)&lt;0.335,"G",IF((HW521/KK521)&gt;0.67,"R","A"))</f>
        <v/>
      </c>
      <c r="KS521" s="1">
        <f>IF((HX521/KK521)&lt;0.335,"G",IF((HX521/KK521)&gt;0.67,"R","A"))</f>
        <v/>
      </c>
      <c r="KT521" s="1">
        <f>IF((IH521/KK521)&lt;0.335,"G",IF((IH521/KK521)&gt;0.67,"R","A"))</f>
        <v/>
      </c>
      <c r="KU521" s="1">
        <f>IF((II521/KK521)&lt;0.335,"G",IF((II521/KK521)&gt;0.67,"R","A"))</f>
        <v/>
      </c>
      <c r="KV521" s="1">
        <f>IF((HZ521/KK521)&lt;0.335,"G",IF((HZ521/KK521)&gt;0.67,"R","A"))</f>
        <v/>
      </c>
      <c r="KW521" s="1">
        <f>IF((HY521/KK521)&lt;0.335,"G",IF((HY521/KK521)&gt;0.67,"R","A"))</f>
        <v/>
      </c>
      <c r="KX521" s="1">
        <f>IF((IK521/KK521)&lt;0.335,"G",IF((IK521/KK521)&gt;0.67,"R","A"))</f>
        <v/>
      </c>
      <c r="KY521" s="1">
        <f>IF((IJ521/KK521)&lt;0.335,"G",IF((IJ521/KK521)&gt;0.67,"R","A"))</f>
        <v/>
      </c>
      <c r="KZ521" s="1">
        <f>IF((HQ521/KK521)&lt;0.335,"G",IF((HQ521/KK521)&gt;0.67,"R","A"))</f>
        <v/>
      </c>
      <c r="LA521" s="1">
        <f>IF((IB521/KK521)&lt;0.335,"G",IF((IB521/KK521)&gt;0.67,"R","A"))</f>
        <v/>
      </c>
      <c r="LB521">
        <f>IF(LQ521="1-0",INDEX(Scrape!#REF!,MATCH('HT 1-0'!KP521,Scrape!$B:$B,0)),"")</f>
        <v/>
      </c>
      <c r="LC521">
        <f>IF(LQ521="1-0",INDEX(Scrape!$A:$A,MATCH('HT 1-0'!KP521,Scrape!$B:$B,0)),"")</f>
        <v/>
      </c>
      <c r="LD521">
        <f>IF(LQ521="1-0",INDEX(Scrape!$B:$B,MATCH('HT 1-0'!KP521,Scrape!$B:$B,0)),"")</f>
        <v/>
      </c>
      <c r="LE521">
        <f>IF(LQ521="1-0",INDEX(Scrape!$C:$C,MATCH('HT 1-0'!KP521,Scrape!$B:$B,0)),"")</f>
        <v/>
      </c>
      <c r="LF521">
        <f>IF(LQ521="1-0",INDEX(Scrape!$D:$D,MATCH('HT 1-0'!KP521,Scrape!$B:$B,0)),"")</f>
        <v/>
      </c>
      <c r="LG521">
        <f>IF(LQ521="1-0",INDEX(Scrape!$E:$E,MATCH('HT 1-0'!KP521,Scrape!$B:$B,0)),"")</f>
        <v/>
      </c>
      <c r="LH521">
        <f>IF(LQ521="1-0",INDEX(Scrape!$F:$F,MATCH('HT 1-0'!KP521,Scrape!$B:$B,0)),"")</f>
        <v/>
      </c>
      <c r="LI521">
        <f>IF(LQ521="1-0",INDEX(Scrape!$G:$G,MATCH('HT 1-0'!KP521,Scrape!$B:$B,0)),"")</f>
        <v/>
      </c>
      <c r="LJ521">
        <f>IF(LQ521="1-0",INDEX(Scrape!$H:$H,MATCH('HT 1-0'!KP521,Scrape!$B:$B,0)),"")</f>
        <v/>
      </c>
      <c r="LK521">
        <f>IF(LQ521="1-0",INDEX(Scrape!$I:$I,MATCH('HT 1-0'!KP521,Scrape!$B:$B,0)),"")</f>
        <v/>
      </c>
      <c r="LL521">
        <f>IF(LQ521="1-0",INDEX(Scrape!$J:$J,MATCH('HT 1-0'!KP521,Scrape!$B:$B,0)),"")</f>
        <v/>
      </c>
      <c r="LM521">
        <f>IF(LQ521="1-0",INDEX(Scrape!$K:$K,MATCH('HT 1-0'!KP521,Scrape!$B:$B,0)),"")</f>
        <v/>
      </c>
      <c r="LN521">
        <f>IF(LQ521="1-0",INDEX(Scrape!$L:$L,MATCH('HT 1-0'!KP521,Scrape!$B:$B,0)),"")</f>
        <v/>
      </c>
      <c r="LO521">
        <f>IF(LQ521="1-0",INDEX(Scrape!$M:$M,MATCH('HT 1-0'!KP521,Scrape!$B:$B,0)),"")</f>
        <v/>
      </c>
      <c r="LP521">
        <f>IF(LQ521="1-0",INDEX(Scrape!$N:$N,MATCH('HT 1-0'!KP521,Scrape!$B:$B,0)),"")</f>
        <v/>
      </c>
      <c r="LQ521">
        <f>INDEX(Scrape!$O:$O,MATCH('HT 1-0'!KP521,Scrape!$B:$B,0))</f>
        <v/>
      </c>
      <c r="LR521">
        <f>(1/LJ521)+(1/LI521)+(1/LH521)</f>
        <v/>
      </c>
      <c r="LS521">
        <f>(1/LG521)+(1/LF521)+(1/LE521)</f>
        <v/>
      </c>
      <c r="LT521" s="8">
        <f>IF(INDEX(#REF!,MATCH(KQ521,#REF!,0))=INDEX(#REF!,MATCH(KQ521,#REF!,0)),INDEX(#REF!,MATCH(KQ521,#REF!,0)),"ERROR")</f>
        <v/>
      </c>
      <c r="LU521" s="4">
        <f>IF(KR521="G",2,IF(KR521="R",0.5,IF(KR521="A",1)))</f>
        <v/>
      </c>
      <c r="LV521" s="4">
        <f>IF(KS521="G",0.5,IF(KS521="R",2,IF(KS521="A",1)))</f>
        <v/>
      </c>
      <c r="LW521" s="4">
        <f>IF(KT521="G",2,IF(KT521="R",0.5,IF(KT521="A",1)))</f>
        <v/>
      </c>
      <c r="LX521" s="4">
        <f>IF(KU521="G",0.5,IF(KU521="R",2,IF(KU521="A",1)))</f>
        <v/>
      </c>
      <c r="LY521" s="7">
        <f>(LK521*(LU521+LX521)+(LL521*(LU521+LX521)))</f>
        <v/>
      </c>
      <c r="LZ521" s="7">
        <f>(LN521*(LV521+LW521)+(LO521*(LV521+LW521)))</f>
        <v/>
      </c>
      <c r="MA521" s="11">
        <f>LY521-LZ521</f>
        <v/>
      </c>
      <c r="MB521" s="5">
        <f>MA521+2</f>
        <v/>
      </c>
      <c r="MC521" s="6">
        <f>MA521-2</f>
        <v/>
      </c>
      <c r="MD521" s="4">
        <f>LE521</f>
        <v/>
      </c>
      <c r="ME521" s="9">
        <f>IF(MD521=0,1000,MD521+0.75)</f>
        <v/>
      </c>
      <c r="MF521" s="10">
        <f>IF(MD521=0,0,MD521-0.75)</f>
        <v/>
      </c>
      <c r="MG521" s="4">
        <f>((LM521*(LU521+LX521))-((LP521*(LV521+LW521))))</f>
        <v/>
      </c>
      <c r="MH521" s="9">
        <f>MG521*1.2</f>
        <v/>
      </c>
      <c r="MI521" s="10">
        <f>MG521*0.8</f>
        <v/>
      </c>
      <c r="MJ521">
        <f>IFERROR(NX521,"")</f>
        <v/>
      </c>
      <c r="MK521">
        <f>IFERROR(NY521,"")</f>
        <v/>
      </c>
      <c r="ML521">
        <f>IFERROR(NZ521,"")</f>
        <v/>
      </c>
      <c r="MM521">
        <f>IFERROR(OA521,"")</f>
        <v/>
      </c>
      <c r="MN521">
        <f>IFERROR(OB521,"")</f>
        <v/>
      </c>
      <c r="MO521">
        <f>IFERROR(OC521,"")</f>
        <v/>
      </c>
      <c r="MP521" s="1">
        <f>COUNTIFS(#REF!,LT521,#REF!,1,#REF!,"&gt;="&amp;MC521,#REF!,"&lt;="&amp;MB521,#REF!,"&lt;="&amp;ME521,#REF!,"&gt;="&amp;MF521,#REF!,"="&amp;KV521,#REF!,"="&amp;KX521)</f>
        <v/>
      </c>
      <c r="MQ521" s="1">
        <f>COUNTIFS(#REF!,LT521,#REF!,0,#REF!,"&gt;="&amp;MC521,#REF!,"&lt;="&amp;MB521,#REF!,"&lt;="&amp;ME521,#REF!,"&gt;="&amp;MF521,#REF!,"="&amp;KV521,#REF!,"="&amp;KX521)</f>
        <v/>
      </c>
      <c r="MR521" s="1">
        <f>COUNTIFS(#REF!,LT521,#REF!,1,#REF!,"&gt;="&amp;MC521,#REF!,"&lt;="&amp;MB521,#REF!,"&lt;="&amp;ME521,#REF!,"&gt;="&amp;MF521,#REF!,"="&amp;KW521,#REF!,"="&amp;KY521)</f>
        <v/>
      </c>
      <c r="MS521" s="1">
        <f>COUNTIFS(#REF!,LT521,#REF!,0,#REF!,"&gt;="&amp;MC521,#REF!,"&lt;="&amp;MB521,#REF!,"&lt;="&amp;ME521,#REF!,"&gt;="&amp;MF521,#REF!,"="&amp;KW521,#REF!,"="&amp;KY521)</f>
        <v/>
      </c>
      <c r="MT521" s="1">
        <f>COUNTIFS(#REF!,LT521,#REF!,1,#REF!,"&gt;="&amp;MI521,#REF!,"&lt;="&amp;MH521,#REF!,"&lt;="&amp;ME521,#REF!,"&gt;="&amp;MF521)</f>
        <v/>
      </c>
      <c r="MU521" s="1">
        <f>COUNTIFS(#REF!,LT521,#REF!,0,#REF!,"&gt;="&amp;MI521,#REF!,"&lt;="&amp;MH521,#REF!,"&lt;="&amp;ME521,#REF!,"&gt;="&amp;MF521)</f>
        <v/>
      </c>
      <c r="MV521" s="1">
        <f>COUNTIFS(#REF!,LT521,#REF!,1,#REF!,"&gt;="&amp;MI521,#REF!,"&lt;="&amp;MH521,#REF!,"="&amp;KZ521,#REF!,"="&amp;LA521,#REF!,"&lt;="&amp;ME521,#REF!,"&gt;="&amp;MF521)</f>
        <v/>
      </c>
      <c r="MW521" s="1">
        <f>COUNTIFS(#REF!,LT521,#REF!,0,#REF!,"&gt;="&amp;MI521,#REF!,"&lt;="&amp;MH521,#REF!,"="&amp;KZ521,#REF!,"="&amp;LA521,#REF!,"&lt;="&amp;ME521,#REF!,"&gt;="&amp;MF521)</f>
        <v/>
      </c>
      <c r="MX521" s="1">
        <f>COUNTIFS(#REF!,LT521,#REF!,1,#REF!,"&gt;="&amp;MC521,#REF!,"&lt;="&amp;MB521,#REF!,"&lt;="&amp;ME521,#REF!,"&gt;="&amp;MF521)</f>
        <v/>
      </c>
      <c r="MY521" s="1">
        <f>COUNTIFS(#REF!,LT521,#REF!,0,#REF!,"&gt;="&amp;MC521,#REF!,"&lt;="&amp;MB521,#REF!,"&lt;="&amp;ME521,#REF!,"&gt;="&amp;MF521)</f>
        <v/>
      </c>
      <c r="MZ521" s="1">
        <f>COUNTIFS(#REF!,LT521,#REF!,1,#REF!,"&lt;="&amp;ME521,#REF!,"&gt;="&amp;MF521,#REF!,"="&amp;KV521,#REF!,"="&amp;KX521)</f>
        <v/>
      </c>
      <c r="NA521" s="1">
        <f>COUNTIFS(#REF!,LT521,#REF!,0,#REF!,"&lt;="&amp;ME521,#REF!,"&gt;="&amp;MF521,#REF!,"="&amp;KV521,#REF!,"="&amp;KX521)</f>
        <v/>
      </c>
      <c r="NB521" s="1">
        <f>COUNTIFS(#REF!,LT521,#REF!,1,#REF!,"&lt;="&amp;ME521,#REF!,"&gt;="&amp;MF521,#REF!,"="&amp;KW521,#REF!,"="&amp;KY521)</f>
        <v/>
      </c>
      <c r="NC521" s="1">
        <f>COUNTIFS(#REF!,LT521,#REF!,0,#REF!,"&lt;="&amp;ME521,#REF!,"&gt;="&amp;MF521,#REF!,"="&amp;KW521,#REF!,"="&amp;KY521)</f>
        <v/>
      </c>
      <c r="ND521" s="1">
        <f>MP521+MR521+MT521+MV521+MX521+MZ521+NB521</f>
        <v/>
      </c>
      <c r="NE521" s="1">
        <f>MQ521+MS521+MU521+MW521+MY521+NA521+NC521</f>
        <v/>
      </c>
      <c r="NF521" s="1">
        <f>ND521+NE521</f>
        <v/>
      </c>
      <c r="NG521" s="33">
        <f>ND521/(ND521+NE521)</f>
        <v/>
      </c>
      <c r="NH521" s="3">
        <f>1/NG521</f>
        <v/>
      </c>
      <c r="NI521" s="1">
        <f>LH521</f>
        <v/>
      </c>
      <c r="NJ521" s="79">
        <f>((1-NG521)*(1/(NI521-1))*0.98-(NG521*1))</f>
        <v/>
      </c>
      <c r="NK521" s="34">
        <f>IF(LR521&lt;0.9,0,IF(AND(LR521&gt;1.1),0,1))</f>
        <v/>
      </c>
      <c r="NL521" s="34">
        <f>IF(LS521&lt;0.9,0,IF(AND(LS521&gt;1.1),0,1))</f>
        <v/>
      </c>
      <c r="NM521" s="32">
        <f>IF(NF521&gt;99,1,0)</f>
        <v/>
      </c>
      <c r="NN521" s="32">
        <f>IF(NJ521&gt;0.0799,1,0)</f>
        <v/>
      </c>
      <c r="NO521" s="32">
        <f>IF(NJ521&gt;NQ521,1,0)</f>
        <v/>
      </c>
      <c r="NP521" s="32">
        <f>NM521+NN521+NO521+NK521+NL521</f>
        <v/>
      </c>
      <c r="NQ521" s="79">
        <f>(((100*NG521)*(NI521-1)*0.98)-((1-NG521)*100))/100</f>
        <v/>
      </c>
      <c r="NR521" s="34">
        <f>IF(LR521&lt;0.9,0,IF(AND(LR521&gt;1.1),0,1))</f>
        <v/>
      </c>
      <c r="NS521" s="34">
        <f>IF(LS521&lt;0.9,0,IF(AND(LS521&gt;1.1),0,1))</f>
        <v/>
      </c>
      <c r="NT521" s="32">
        <f>IF(NF521&gt;99,1,0)</f>
        <v/>
      </c>
      <c r="NU521" s="32">
        <f>IF(NQ521&gt;0.0799,1,0)</f>
        <v/>
      </c>
      <c r="NV521" s="32">
        <f>IF(NQ521&gt;NJ521,1,0)</f>
        <v/>
      </c>
      <c r="NW521" s="32">
        <f>NT521+NU521+NV521+NR521+NS521</f>
        <v/>
      </c>
      <c r="NX521">
        <f>IF(NP521=5,"LayHome1-0",IF(AND(NW521=5),"BackHome1-0",""))</f>
        <v/>
      </c>
      <c r="NY521">
        <f>IF(NP521=5,KN521,IF(AND(NW521=5),KN521,""))</f>
        <v/>
      </c>
      <c r="NZ521">
        <f>IF(NP521=5,"Match Odds",IF(AND(NW521=5),"Match Odds",""))</f>
        <v/>
      </c>
      <c r="OA521">
        <f>IF(NP521=5,KP521,IF(AND(NW521=5),KP521,""))</f>
        <v/>
      </c>
      <c r="OB521">
        <f>IF(NP521=5,"MATCH_ODDS",IF(AND(NW521=5),"MATCH_ODDS",""))</f>
        <v/>
      </c>
      <c r="OC521">
        <f>IF(NP521=5,"LAY",IF(AND(NW521=5),"BACK",""))</f>
        <v/>
      </c>
    </row>
    <row r="522" ht="16.5" customHeight="1" thickBot="1" thickTop="1">
      <c r="A522" s="2" t="n"/>
      <c r="KN522" s="1">
        <f>IF(INDEX(#REF!,MATCH('HT 1-0'!D522,#REF!,0))=INDEX(#REF!,MATCH('HT 1-0'!D522,#REF!,0)),INDEX(#REF!,MATCH('HT 1-0'!D522,#REF!,0)),"ERROR")</f>
        <v/>
      </c>
      <c r="KO522" s="1">
        <f>IF(INDEX(#REF!,MATCH('HT 1-0'!E522,#REF!,0))=INDEX(#REF!,MATCH('HT 1-0'!E522,#REF!,0)),INDEX(#REF!,MATCH('HT 1-0'!E522,#REF!,0)),"ERROR")</f>
        <v/>
      </c>
      <c r="KP522" s="1">
        <f>KN522&amp;" v "&amp;KO522</f>
        <v/>
      </c>
      <c r="KQ522">
        <f>B522&amp;"_"&amp;C522</f>
        <v/>
      </c>
      <c r="KR522" s="1">
        <f>IF((HW522/KK522)&lt;0.335,"G",IF((HW522/KK522)&gt;0.67,"R","A"))</f>
        <v/>
      </c>
      <c r="KS522" s="1">
        <f>IF((HX522/KK522)&lt;0.335,"G",IF((HX522/KK522)&gt;0.67,"R","A"))</f>
        <v/>
      </c>
      <c r="KT522" s="1">
        <f>IF((IH522/KK522)&lt;0.335,"G",IF((IH522/KK522)&gt;0.67,"R","A"))</f>
        <v/>
      </c>
      <c r="KU522" s="1">
        <f>IF((II522/KK522)&lt;0.335,"G",IF((II522/KK522)&gt;0.67,"R","A"))</f>
        <v/>
      </c>
      <c r="KV522" s="1">
        <f>IF((HZ522/KK522)&lt;0.335,"G",IF((HZ522/KK522)&gt;0.67,"R","A"))</f>
        <v/>
      </c>
      <c r="KW522" s="1">
        <f>IF((HY522/KK522)&lt;0.335,"G",IF((HY522/KK522)&gt;0.67,"R","A"))</f>
        <v/>
      </c>
      <c r="KX522" s="1">
        <f>IF((IK522/KK522)&lt;0.335,"G",IF((IK522/KK522)&gt;0.67,"R","A"))</f>
        <v/>
      </c>
      <c r="KY522" s="1">
        <f>IF((IJ522/KK522)&lt;0.335,"G",IF((IJ522/KK522)&gt;0.67,"R","A"))</f>
        <v/>
      </c>
      <c r="KZ522" s="1">
        <f>IF((HQ522/KK522)&lt;0.335,"G",IF((HQ522/KK522)&gt;0.67,"R","A"))</f>
        <v/>
      </c>
      <c r="LA522" s="1">
        <f>IF((IB522/KK522)&lt;0.335,"G",IF((IB522/KK522)&gt;0.67,"R","A"))</f>
        <v/>
      </c>
      <c r="LB522">
        <f>IF(LQ522="1-0",INDEX(Scrape!#REF!,MATCH('HT 1-0'!KP522,Scrape!$B:$B,0)),"")</f>
        <v/>
      </c>
      <c r="LC522">
        <f>IF(LQ522="1-0",INDEX(Scrape!$A:$A,MATCH('HT 1-0'!KP522,Scrape!$B:$B,0)),"")</f>
        <v/>
      </c>
      <c r="LD522">
        <f>IF(LQ522="1-0",INDEX(Scrape!$B:$B,MATCH('HT 1-0'!KP522,Scrape!$B:$B,0)),"")</f>
        <v/>
      </c>
      <c r="LE522">
        <f>IF(LQ522="1-0",INDEX(Scrape!$C:$C,MATCH('HT 1-0'!KP522,Scrape!$B:$B,0)),"")</f>
        <v/>
      </c>
      <c r="LF522">
        <f>IF(LQ522="1-0",INDEX(Scrape!$D:$D,MATCH('HT 1-0'!KP522,Scrape!$B:$B,0)),"")</f>
        <v/>
      </c>
      <c r="LG522">
        <f>IF(LQ522="1-0",INDEX(Scrape!$E:$E,MATCH('HT 1-0'!KP522,Scrape!$B:$B,0)),"")</f>
        <v/>
      </c>
      <c r="LH522">
        <f>IF(LQ522="1-0",INDEX(Scrape!$F:$F,MATCH('HT 1-0'!KP522,Scrape!$B:$B,0)),"")</f>
        <v/>
      </c>
      <c r="LI522">
        <f>IF(LQ522="1-0",INDEX(Scrape!$G:$G,MATCH('HT 1-0'!KP522,Scrape!$B:$B,0)),"")</f>
        <v/>
      </c>
      <c r="LJ522">
        <f>IF(LQ522="1-0",INDEX(Scrape!$H:$H,MATCH('HT 1-0'!KP522,Scrape!$B:$B,0)),"")</f>
        <v/>
      </c>
      <c r="LK522">
        <f>IF(LQ522="1-0",INDEX(Scrape!$I:$I,MATCH('HT 1-0'!KP522,Scrape!$B:$B,0)),"")</f>
        <v/>
      </c>
      <c r="LL522">
        <f>IF(LQ522="1-0",INDEX(Scrape!$J:$J,MATCH('HT 1-0'!KP522,Scrape!$B:$B,0)),"")</f>
        <v/>
      </c>
      <c r="LM522">
        <f>IF(LQ522="1-0",INDEX(Scrape!$K:$K,MATCH('HT 1-0'!KP522,Scrape!$B:$B,0)),"")</f>
        <v/>
      </c>
      <c r="LN522">
        <f>IF(LQ522="1-0",INDEX(Scrape!$L:$L,MATCH('HT 1-0'!KP522,Scrape!$B:$B,0)),"")</f>
        <v/>
      </c>
      <c r="LO522">
        <f>IF(LQ522="1-0",INDEX(Scrape!$M:$M,MATCH('HT 1-0'!KP522,Scrape!$B:$B,0)),"")</f>
        <v/>
      </c>
      <c r="LP522">
        <f>IF(LQ522="1-0",INDEX(Scrape!$N:$N,MATCH('HT 1-0'!KP522,Scrape!$B:$B,0)),"")</f>
        <v/>
      </c>
      <c r="LQ522">
        <f>INDEX(Scrape!$O:$O,MATCH('HT 1-0'!KP522,Scrape!$B:$B,0))</f>
        <v/>
      </c>
      <c r="LR522">
        <f>(1/LJ522)+(1/LI522)+(1/LH522)</f>
        <v/>
      </c>
      <c r="LS522">
        <f>(1/LG522)+(1/LF522)+(1/LE522)</f>
        <v/>
      </c>
      <c r="LT522" s="8">
        <f>IF(INDEX(#REF!,MATCH(KQ522,#REF!,0))=INDEX(#REF!,MATCH(KQ522,#REF!,0)),INDEX(#REF!,MATCH(KQ522,#REF!,0)),"ERROR")</f>
        <v/>
      </c>
      <c r="LU522" s="4">
        <f>IF(KR522="G",2,IF(KR522="R",0.5,IF(KR522="A",1)))</f>
        <v/>
      </c>
      <c r="LV522" s="4">
        <f>IF(KS522="G",0.5,IF(KS522="R",2,IF(KS522="A",1)))</f>
        <v/>
      </c>
      <c r="LW522" s="4">
        <f>IF(KT522="G",2,IF(KT522="R",0.5,IF(KT522="A",1)))</f>
        <v/>
      </c>
      <c r="LX522" s="4">
        <f>IF(KU522="G",0.5,IF(KU522="R",2,IF(KU522="A",1)))</f>
        <v/>
      </c>
      <c r="LY522" s="7">
        <f>(LK522*(LU522+LX522)+(LL522*(LU522+LX522)))</f>
        <v/>
      </c>
      <c r="LZ522" s="7">
        <f>(LN522*(LV522+LW522)+(LO522*(LV522+LW522)))</f>
        <v/>
      </c>
      <c r="MA522" s="11">
        <f>LY522-LZ522</f>
        <v/>
      </c>
      <c r="MB522" s="5">
        <f>MA522+2</f>
        <v/>
      </c>
      <c r="MC522" s="6">
        <f>MA522-2</f>
        <v/>
      </c>
      <c r="MD522" s="4">
        <f>LE522</f>
        <v/>
      </c>
      <c r="ME522" s="9">
        <f>IF(MD522=0,1000,MD522+0.75)</f>
        <v/>
      </c>
      <c r="MF522" s="10">
        <f>IF(MD522=0,0,MD522-0.75)</f>
        <v/>
      </c>
      <c r="MG522" s="4">
        <f>((LM522*(LU522+LX522))-((LP522*(LV522+LW522))))</f>
        <v/>
      </c>
      <c r="MH522" s="9">
        <f>MG522*1.2</f>
        <v/>
      </c>
      <c r="MI522" s="10">
        <f>MG522*0.8</f>
        <v/>
      </c>
      <c r="MJ522">
        <f>IFERROR(NX522,"")</f>
        <v/>
      </c>
      <c r="MK522">
        <f>IFERROR(NY522,"")</f>
        <v/>
      </c>
      <c r="ML522">
        <f>IFERROR(NZ522,"")</f>
        <v/>
      </c>
      <c r="MM522">
        <f>IFERROR(OA522,"")</f>
        <v/>
      </c>
      <c r="MN522">
        <f>IFERROR(OB522,"")</f>
        <v/>
      </c>
      <c r="MO522">
        <f>IFERROR(OC522,"")</f>
        <v/>
      </c>
      <c r="MP522" s="1">
        <f>COUNTIFS(#REF!,LT522,#REF!,1,#REF!,"&gt;="&amp;MC522,#REF!,"&lt;="&amp;MB522,#REF!,"&lt;="&amp;ME522,#REF!,"&gt;="&amp;MF522,#REF!,"="&amp;KV522,#REF!,"="&amp;KX522)</f>
        <v/>
      </c>
      <c r="MQ522" s="1">
        <f>COUNTIFS(#REF!,LT522,#REF!,0,#REF!,"&gt;="&amp;MC522,#REF!,"&lt;="&amp;MB522,#REF!,"&lt;="&amp;ME522,#REF!,"&gt;="&amp;MF522,#REF!,"="&amp;KV522,#REF!,"="&amp;KX522)</f>
        <v/>
      </c>
      <c r="MR522" s="1">
        <f>COUNTIFS(#REF!,LT522,#REF!,1,#REF!,"&gt;="&amp;MC522,#REF!,"&lt;="&amp;MB522,#REF!,"&lt;="&amp;ME522,#REF!,"&gt;="&amp;MF522,#REF!,"="&amp;KW522,#REF!,"="&amp;KY522)</f>
        <v/>
      </c>
      <c r="MS522" s="1">
        <f>COUNTIFS(#REF!,LT522,#REF!,0,#REF!,"&gt;="&amp;MC522,#REF!,"&lt;="&amp;MB522,#REF!,"&lt;="&amp;ME522,#REF!,"&gt;="&amp;MF522,#REF!,"="&amp;KW522,#REF!,"="&amp;KY522)</f>
        <v/>
      </c>
      <c r="MT522" s="1">
        <f>COUNTIFS(#REF!,LT522,#REF!,1,#REF!,"&gt;="&amp;MI522,#REF!,"&lt;="&amp;MH522,#REF!,"&lt;="&amp;ME522,#REF!,"&gt;="&amp;MF522)</f>
        <v/>
      </c>
      <c r="MU522" s="1">
        <f>COUNTIFS(#REF!,LT522,#REF!,0,#REF!,"&gt;="&amp;MI522,#REF!,"&lt;="&amp;MH522,#REF!,"&lt;="&amp;ME522,#REF!,"&gt;="&amp;MF522)</f>
        <v/>
      </c>
      <c r="MV522" s="1">
        <f>COUNTIFS(#REF!,LT522,#REF!,1,#REF!,"&gt;="&amp;MI522,#REF!,"&lt;="&amp;MH522,#REF!,"="&amp;KZ522,#REF!,"="&amp;LA522,#REF!,"&lt;="&amp;ME522,#REF!,"&gt;="&amp;MF522)</f>
        <v/>
      </c>
      <c r="MW522" s="1">
        <f>COUNTIFS(#REF!,LT522,#REF!,0,#REF!,"&gt;="&amp;MI522,#REF!,"&lt;="&amp;MH522,#REF!,"="&amp;KZ522,#REF!,"="&amp;LA522,#REF!,"&lt;="&amp;ME522,#REF!,"&gt;="&amp;MF522)</f>
        <v/>
      </c>
      <c r="MX522" s="1">
        <f>COUNTIFS(#REF!,LT522,#REF!,1,#REF!,"&gt;="&amp;MC522,#REF!,"&lt;="&amp;MB522,#REF!,"&lt;="&amp;ME522,#REF!,"&gt;="&amp;MF522)</f>
        <v/>
      </c>
      <c r="MY522" s="1">
        <f>COUNTIFS(#REF!,LT522,#REF!,0,#REF!,"&gt;="&amp;MC522,#REF!,"&lt;="&amp;MB522,#REF!,"&lt;="&amp;ME522,#REF!,"&gt;="&amp;MF522)</f>
        <v/>
      </c>
      <c r="MZ522" s="1">
        <f>COUNTIFS(#REF!,LT522,#REF!,1,#REF!,"&lt;="&amp;ME522,#REF!,"&gt;="&amp;MF522,#REF!,"="&amp;KV522,#REF!,"="&amp;KX522)</f>
        <v/>
      </c>
      <c r="NA522" s="1">
        <f>COUNTIFS(#REF!,LT522,#REF!,0,#REF!,"&lt;="&amp;ME522,#REF!,"&gt;="&amp;MF522,#REF!,"="&amp;KV522,#REF!,"="&amp;KX522)</f>
        <v/>
      </c>
      <c r="NB522" s="1">
        <f>COUNTIFS(#REF!,LT522,#REF!,1,#REF!,"&lt;="&amp;ME522,#REF!,"&gt;="&amp;MF522,#REF!,"="&amp;KW522,#REF!,"="&amp;KY522)</f>
        <v/>
      </c>
      <c r="NC522" s="1">
        <f>COUNTIFS(#REF!,LT522,#REF!,0,#REF!,"&lt;="&amp;ME522,#REF!,"&gt;="&amp;MF522,#REF!,"="&amp;KW522,#REF!,"="&amp;KY522)</f>
        <v/>
      </c>
      <c r="ND522" s="1">
        <f>MP522+MR522+MT522+MV522+MX522+MZ522+NB522</f>
        <v/>
      </c>
      <c r="NE522" s="1">
        <f>MQ522+MS522+MU522+MW522+MY522+NA522+NC522</f>
        <v/>
      </c>
      <c r="NF522" s="1">
        <f>ND522+NE522</f>
        <v/>
      </c>
      <c r="NG522" s="33">
        <f>ND522/(ND522+NE522)</f>
        <v/>
      </c>
      <c r="NH522" s="3">
        <f>1/NG522</f>
        <v/>
      </c>
      <c r="NI522" s="1">
        <f>LH522</f>
        <v/>
      </c>
      <c r="NJ522" s="79">
        <f>((1-NG522)*(1/(NI522-1))*0.98-(NG522*1))</f>
        <v/>
      </c>
      <c r="NK522" s="34">
        <f>IF(LR522&lt;0.9,0,IF(AND(LR522&gt;1.1),0,1))</f>
        <v/>
      </c>
      <c r="NL522" s="34">
        <f>IF(LS522&lt;0.9,0,IF(AND(LS522&gt;1.1),0,1))</f>
        <v/>
      </c>
      <c r="NM522" s="32">
        <f>IF(NF522&gt;99,1,0)</f>
        <v/>
      </c>
      <c r="NN522" s="32">
        <f>IF(NJ522&gt;0.0799,1,0)</f>
        <v/>
      </c>
      <c r="NO522" s="32">
        <f>IF(NJ522&gt;NQ522,1,0)</f>
        <v/>
      </c>
      <c r="NP522" s="32">
        <f>NM522+NN522+NO522+NK522+NL522</f>
        <v/>
      </c>
      <c r="NQ522" s="79">
        <f>(((100*NG522)*(NI522-1)*0.98)-((1-NG522)*100))/100</f>
        <v/>
      </c>
      <c r="NR522" s="34">
        <f>IF(LR522&lt;0.9,0,IF(AND(LR522&gt;1.1),0,1))</f>
        <v/>
      </c>
      <c r="NS522" s="34">
        <f>IF(LS522&lt;0.9,0,IF(AND(LS522&gt;1.1),0,1))</f>
        <v/>
      </c>
      <c r="NT522" s="32">
        <f>IF(NF522&gt;99,1,0)</f>
        <v/>
      </c>
      <c r="NU522" s="32">
        <f>IF(NQ522&gt;0.0799,1,0)</f>
        <v/>
      </c>
      <c r="NV522" s="32">
        <f>IF(NQ522&gt;NJ522,1,0)</f>
        <v/>
      </c>
      <c r="NW522" s="32">
        <f>NT522+NU522+NV522+NR522+NS522</f>
        <v/>
      </c>
      <c r="NX522">
        <f>IF(NP522=5,"LayHome1-0",IF(AND(NW522=5),"BackHome1-0",""))</f>
        <v/>
      </c>
      <c r="NY522">
        <f>IF(NP522=5,KN522,IF(AND(NW522=5),KN522,""))</f>
        <v/>
      </c>
      <c r="NZ522">
        <f>IF(NP522=5,"Match Odds",IF(AND(NW522=5),"Match Odds",""))</f>
        <v/>
      </c>
      <c r="OA522">
        <f>IF(NP522=5,KP522,IF(AND(NW522=5),KP522,""))</f>
        <v/>
      </c>
      <c r="OB522">
        <f>IF(NP522=5,"MATCH_ODDS",IF(AND(NW522=5),"MATCH_ODDS",""))</f>
        <v/>
      </c>
      <c r="OC522">
        <f>IF(NP522=5,"LAY",IF(AND(NW522=5),"BACK",""))</f>
        <v/>
      </c>
    </row>
    <row r="523" ht="16.5" customHeight="1" thickBot="1" thickTop="1">
      <c r="A523" s="2" t="n"/>
      <c r="KN523" s="1">
        <f>IF(INDEX(#REF!,MATCH('HT 1-0'!D523,#REF!,0))=INDEX(#REF!,MATCH('HT 1-0'!D523,#REF!,0)),INDEX(#REF!,MATCH('HT 1-0'!D523,#REF!,0)),"ERROR")</f>
        <v/>
      </c>
      <c r="KO523" s="1">
        <f>IF(INDEX(#REF!,MATCH('HT 1-0'!E523,#REF!,0))=INDEX(#REF!,MATCH('HT 1-0'!E523,#REF!,0)),INDEX(#REF!,MATCH('HT 1-0'!E523,#REF!,0)),"ERROR")</f>
        <v/>
      </c>
      <c r="KP523" s="1">
        <f>KN523&amp;" v "&amp;KO523</f>
        <v/>
      </c>
      <c r="KQ523">
        <f>B523&amp;"_"&amp;C523</f>
        <v/>
      </c>
      <c r="KR523" s="1">
        <f>IF((HW523/KK523)&lt;0.335,"G",IF((HW523/KK523)&gt;0.67,"R","A"))</f>
        <v/>
      </c>
      <c r="KS523" s="1">
        <f>IF((HX523/KK523)&lt;0.335,"G",IF((HX523/KK523)&gt;0.67,"R","A"))</f>
        <v/>
      </c>
      <c r="KT523" s="1">
        <f>IF((IH523/KK523)&lt;0.335,"G",IF((IH523/KK523)&gt;0.67,"R","A"))</f>
        <v/>
      </c>
      <c r="KU523" s="1">
        <f>IF((II523/KK523)&lt;0.335,"G",IF((II523/KK523)&gt;0.67,"R","A"))</f>
        <v/>
      </c>
      <c r="KV523" s="1">
        <f>IF((HZ523/KK523)&lt;0.335,"G",IF((HZ523/KK523)&gt;0.67,"R","A"))</f>
        <v/>
      </c>
      <c r="KW523" s="1">
        <f>IF((HY523/KK523)&lt;0.335,"G",IF((HY523/KK523)&gt;0.67,"R","A"))</f>
        <v/>
      </c>
      <c r="KX523" s="1">
        <f>IF((IK523/KK523)&lt;0.335,"G",IF((IK523/KK523)&gt;0.67,"R","A"))</f>
        <v/>
      </c>
      <c r="KY523" s="1">
        <f>IF((IJ523/KK523)&lt;0.335,"G",IF((IJ523/KK523)&gt;0.67,"R","A"))</f>
        <v/>
      </c>
      <c r="KZ523" s="1">
        <f>IF((HQ523/KK523)&lt;0.335,"G",IF((HQ523/KK523)&gt;0.67,"R","A"))</f>
        <v/>
      </c>
      <c r="LA523" s="1">
        <f>IF((IB523/KK523)&lt;0.335,"G",IF((IB523/KK523)&gt;0.67,"R","A"))</f>
        <v/>
      </c>
      <c r="LB523">
        <f>IF(LQ523="1-0",INDEX(Scrape!#REF!,MATCH('HT 1-0'!KP523,Scrape!$B:$B,0)),"")</f>
        <v/>
      </c>
      <c r="LC523">
        <f>IF(LQ523="1-0",INDEX(Scrape!$A:$A,MATCH('HT 1-0'!KP523,Scrape!$B:$B,0)),"")</f>
        <v/>
      </c>
      <c r="LD523">
        <f>IF(LQ523="1-0",INDEX(Scrape!$B:$B,MATCH('HT 1-0'!KP523,Scrape!$B:$B,0)),"")</f>
        <v/>
      </c>
      <c r="LE523">
        <f>IF(LQ523="1-0",INDEX(Scrape!$C:$C,MATCH('HT 1-0'!KP523,Scrape!$B:$B,0)),"")</f>
        <v/>
      </c>
      <c r="LF523">
        <f>IF(LQ523="1-0",INDEX(Scrape!$D:$D,MATCH('HT 1-0'!KP523,Scrape!$B:$B,0)),"")</f>
        <v/>
      </c>
      <c r="LG523">
        <f>IF(LQ523="1-0",INDEX(Scrape!$E:$E,MATCH('HT 1-0'!KP523,Scrape!$B:$B,0)),"")</f>
        <v/>
      </c>
      <c r="LH523">
        <f>IF(LQ523="1-0",INDEX(Scrape!$F:$F,MATCH('HT 1-0'!KP523,Scrape!$B:$B,0)),"")</f>
        <v/>
      </c>
      <c r="LI523">
        <f>IF(LQ523="1-0",INDEX(Scrape!$G:$G,MATCH('HT 1-0'!KP523,Scrape!$B:$B,0)),"")</f>
        <v/>
      </c>
      <c r="LJ523">
        <f>IF(LQ523="1-0",INDEX(Scrape!$H:$H,MATCH('HT 1-0'!KP523,Scrape!$B:$B,0)),"")</f>
        <v/>
      </c>
      <c r="LK523">
        <f>IF(LQ523="1-0",INDEX(Scrape!$I:$I,MATCH('HT 1-0'!KP523,Scrape!$B:$B,0)),"")</f>
        <v/>
      </c>
      <c r="LL523">
        <f>IF(LQ523="1-0",INDEX(Scrape!$J:$J,MATCH('HT 1-0'!KP523,Scrape!$B:$B,0)),"")</f>
        <v/>
      </c>
      <c r="LM523">
        <f>IF(LQ523="1-0",INDEX(Scrape!$K:$K,MATCH('HT 1-0'!KP523,Scrape!$B:$B,0)),"")</f>
        <v/>
      </c>
      <c r="LN523">
        <f>IF(LQ523="1-0",INDEX(Scrape!$L:$L,MATCH('HT 1-0'!KP523,Scrape!$B:$B,0)),"")</f>
        <v/>
      </c>
      <c r="LO523">
        <f>IF(LQ523="1-0",INDEX(Scrape!$M:$M,MATCH('HT 1-0'!KP523,Scrape!$B:$B,0)),"")</f>
        <v/>
      </c>
      <c r="LP523">
        <f>IF(LQ523="1-0",INDEX(Scrape!$N:$N,MATCH('HT 1-0'!KP523,Scrape!$B:$B,0)),"")</f>
        <v/>
      </c>
      <c r="LQ523">
        <f>INDEX(Scrape!$O:$O,MATCH('HT 1-0'!KP523,Scrape!$B:$B,0))</f>
        <v/>
      </c>
      <c r="LR523">
        <f>(1/LJ523)+(1/LI523)+(1/LH523)</f>
        <v/>
      </c>
      <c r="LS523">
        <f>(1/LG523)+(1/LF523)+(1/LE523)</f>
        <v/>
      </c>
      <c r="LT523" s="8">
        <f>IF(INDEX(#REF!,MATCH(KQ523,#REF!,0))=INDEX(#REF!,MATCH(KQ523,#REF!,0)),INDEX(#REF!,MATCH(KQ523,#REF!,0)),"ERROR")</f>
        <v/>
      </c>
      <c r="LU523" s="4">
        <f>IF(KR523="G",2,IF(KR523="R",0.5,IF(KR523="A",1)))</f>
        <v/>
      </c>
      <c r="LV523" s="4">
        <f>IF(KS523="G",0.5,IF(KS523="R",2,IF(KS523="A",1)))</f>
        <v/>
      </c>
      <c r="LW523" s="4">
        <f>IF(KT523="G",2,IF(KT523="R",0.5,IF(KT523="A",1)))</f>
        <v/>
      </c>
      <c r="LX523" s="4">
        <f>IF(KU523="G",0.5,IF(KU523="R",2,IF(KU523="A",1)))</f>
        <v/>
      </c>
      <c r="LY523" s="7">
        <f>(LK523*(LU523+LX523)+(LL523*(LU523+LX523)))</f>
        <v/>
      </c>
      <c r="LZ523" s="7">
        <f>(LN523*(LV523+LW523)+(LO523*(LV523+LW523)))</f>
        <v/>
      </c>
      <c r="MA523" s="11">
        <f>LY523-LZ523</f>
        <v/>
      </c>
      <c r="MB523" s="5">
        <f>MA523+2</f>
        <v/>
      </c>
      <c r="MC523" s="6">
        <f>MA523-2</f>
        <v/>
      </c>
      <c r="MD523" s="4">
        <f>LE523</f>
        <v/>
      </c>
      <c r="ME523" s="9">
        <f>IF(MD523=0,1000,MD523+0.75)</f>
        <v/>
      </c>
      <c r="MF523" s="10">
        <f>IF(MD523=0,0,MD523-0.75)</f>
        <v/>
      </c>
      <c r="MG523" s="4">
        <f>((LM523*(LU523+LX523))-((LP523*(LV523+LW523))))</f>
        <v/>
      </c>
      <c r="MH523" s="9">
        <f>MG523*1.2</f>
        <v/>
      </c>
      <c r="MI523" s="10">
        <f>MG523*0.8</f>
        <v/>
      </c>
      <c r="MJ523">
        <f>IFERROR(NX523,"")</f>
        <v/>
      </c>
      <c r="MK523">
        <f>IFERROR(NY523,"")</f>
        <v/>
      </c>
      <c r="ML523">
        <f>IFERROR(NZ523,"")</f>
        <v/>
      </c>
      <c r="MM523">
        <f>IFERROR(OA523,"")</f>
        <v/>
      </c>
      <c r="MN523">
        <f>IFERROR(OB523,"")</f>
        <v/>
      </c>
      <c r="MO523">
        <f>IFERROR(OC523,"")</f>
        <v/>
      </c>
      <c r="MP523" s="1">
        <f>COUNTIFS(#REF!,LT523,#REF!,1,#REF!,"&gt;="&amp;MC523,#REF!,"&lt;="&amp;MB523,#REF!,"&lt;="&amp;ME523,#REF!,"&gt;="&amp;MF523,#REF!,"="&amp;KV523,#REF!,"="&amp;KX523)</f>
        <v/>
      </c>
      <c r="MQ523" s="1">
        <f>COUNTIFS(#REF!,LT523,#REF!,0,#REF!,"&gt;="&amp;MC523,#REF!,"&lt;="&amp;MB523,#REF!,"&lt;="&amp;ME523,#REF!,"&gt;="&amp;MF523,#REF!,"="&amp;KV523,#REF!,"="&amp;KX523)</f>
        <v/>
      </c>
      <c r="MR523" s="1">
        <f>COUNTIFS(#REF!,LT523,#REF!,1,#REF!,"&gt;="&amp;MC523,#REF!,"&lt;="&amp;MB523,#REF!,"&lt;="&amp;ME523,#REF!,"&gt;="&amp;MF523,#REF!,"="&amp;KW523,#REF!,"="&amp;KY523)</f>
        <v/>
      </c>
      <c r="MS523" s="1">
        <f>COUNTIFS(#REF!,LT523,#REF!,0,#REF!,"&gt;="&amp;MC523,#REF!,"&lt;="&amp;MB523,#REF!,"&lt;="&amp;ME523,#REF!,"&gt;="&amp;MF523,#REF!,"="&amp;KW523,#REF!,"="&amp;KY523)</f>
        <v/>
      </c>
      <c r="MT523" s="1">
        <f>COUNTIFS(#REF!,LT523,#REF!,1,#REF!,"&gt;="&amp;MI523,#REF!,"&lt;="&amp;MH523,#REF!,"&lt;="&amp;ME523,#REF!,"&gt;="&amp;MF523)</f>
        <v/>
      </c>
      <c r="MU523" s="1">
        <f>COUNTIFS(#REF!,LT523,#REF!,0,#REF!,"&gt;="&amp;MI523,#REF!,"&lt;="&amp;MH523,#REF!,"&lt;="&amp;ME523,#REF!,"&gt;="&amp;MF523)</f>
        <v/>
      </c>
      <c r="MV523" s="1">
        <f>COUNTIFS(#REF!,LT523,#REF!,1,#REF!,"&gt;="&amp;MI523,#REF!,"&lt;="&amp;MH523,#REF!,"="&amp;KZ523,#REF!,"="&amp;LA523,#REF!,"&lt;="&amp;ME523,#REF!,"&gt;="&amp;MF523)</f>
        <v/>
      </c>
      <c r="MW523" s="1">
        <f>COUNTIFS(#REF!,LT523,#REF!,0,#REF!,"&gt;="&amp;MI523,#REF!,"&lt;="&amp;MH523,#REF!,"="&amp;KZ523,#REF!,"="&amp;LA523,#REF!,"&lt;="&amp;ME523,#REF!,"&gt;="&amp;MF523)</f>
        <v/>
      </c>
      <c r="MX523" s="1">
        <f>COUNTIFS(#REF!,LT523,#REF!,1,#REF!,"&gt;="&amp;MC523,#REF!,"&lt;="&amp;MB523,#REF!,"&lt;="&amp;ME523,#REF!,"&gt;="&amp;MF523)</f>
        <v/>
      </c>
      <c r="MY523" s="1">
        <f>COUNTIFS(#REF!,LT523,#REF!,0,#REF!,"&gt;="&amp;MC523,#REF!,"&lt;="&amp;MB523,#REF!,"&lt;="&amp;ME523,#REF!,"&gt;="&amp;MF523)</f>
        <v/>
      </c>
      <c r="MZ523" s="1">
        <f>COUNTIFS(#REF!,LT523,#REF!,1,#REF!,"&lt;="&amp;ME523,#REF!,"&gt;="&amp;MF523,#REF!,"="&amp;KV523,#REF!,"="&amp;KX523)</f>
        <v/>
      </c>
      <c r="NA523" s="1">
        <f>COUNTIFS(#REF!,LT523,#REF!,0,#REF!,"&lt;="&amp;ME523,#REF!,"&gt;="&amp;MF523,#REF!,"="&amp;KV523,#REF!,"="&amp;KX523)</f>
        <v/>
      </c>
      <c r="NB523" s="1">
        <f>COUNTIFS(#REF!,LT523,#REF!,1,#REF!,"&lt;="&amp;ME523,#REF!,"&gt;="&amp;MF523,#REF!,"="&amp;KW523,#REF!,"="&amp;KY523)</f>
        <v/>
      </c>
      <c r="NC523" s="1">
        <f>COUNTIFS(#REF!,LT523,#REF!,0,#REF!,"&lt;="&amp;ME523,#REF!,"&gt;="&amp;MF523,#REF!,"="&amp;KW523,#REF!,"="&amp;KY523)</f>
        <v/>
      </c>
      <c r="ND523" s="1">
        <f>MP523+MR523+MT523+MV523+MX523+MZ523+NB523</f>
        <v/>
      </c>
      <c r="NE523" s="1">
        <f>MQ523+MS523+MU523+MW523+MY523+NA523+NC523</f>
        <v/>
      </c>
      <c r="NF523" s="1">
        <f>ND523+NE523</f>
        <v/>
      </c>
      <c r="NG523" s="33">
        <f>ND523/(ND523+NE523)</f>
        <v/>
      </c>
      <c r="NH523" s="3">
        <f>1/NG523</f>
        <v/>
      </c>
      <c r="NI523" s="1">
        <f>LH523</f>
        <v/>
      </c>
      <c r="NJ523" s="79">
        <f>((1-NG523)*(1/(NI523-1))*0.98-(NG523*1))</f>
        <v/>
      </c>
      <c r="NK523" s="34">
        <f>IF(LR523&lt;0.9,0,IF(AND(LR523&gt;1.1),0,1))</f>
        <v/>
      </c>
      <c r="NL523" s="34">
        <f>IF(LS523&lt;0.9,0,IF(AND(LS523&gt;1.1),0,1))</f>
        <v/>
      </c>
      <c r="NM523" s="32">
        <f>IF(NF523&gt;99,1,0)</f>
        <v/>
      </c>
      <c r="NN523" s="32">
        <f>IF(NJ523&gt;0.0799,1,0)</f>
        <v/>
      </c>
      <c r="NO523" s="32">
        <f>IF(NJ523&gt;NQ523,1,0)</f>
        <v/>
      </c>
      <c r="NP523" s="32">
        <f>NM523+NN523+NO523+NK523+NL523</f>
        <v/>
      </c>
      <c r="NQ523" s="79">
        <f>(((100*NG523)*(NI523-1)*0.98)-((1-NG523)*100))/100</f>
        <v/>
      </c>
      <c r="NR523" s="34">
        <f>IF(LR523&lt;0.9,0,IF(AND(LR523&gt;1.1),0,1))</f>
        <v/>
      </c>
      <c r="NS523" s="34">
        <f>IF(LS523&lt;0.9,0,IF(AND(LS523&gt;1.1),0,1))</f>
        <v/>
      </c>
      <c r="NT523" s="32">
        <f>IF(NF523&gt;99,1,0)</f>
        <v/>
      </c>
      <c r="NU523" s="32">
        <f>IF(NQ523&gt;0.0799,1,0)</f>
        <v/>
      </c>
      <c r="NV523" s="32">
        <f>IF(NQ523&gt;NJ523,1,0)</f>
        <v/>
      </c>
      <c r="NW523" s="32">
        <f>NT523+NU523+NV523+NR523+NS523</f>
        <v/>
      </c>
      <c r="NX523">
        <f>IF(NP523=5,"LayHome1-0",IF(AND(NW523=5),"BackHome1-0",""))</f>
        <v/>
      </c>
      <c r="NY523">
        <f>IF(NP523=5,KN523,IF(AND(NW523=5),KN523,""))</f>
        <v/>
      </c>
      <c r="NZ523">
        <f>IF(NP523=5,"Match Odds",IF(AND(NW523=5),"Match Odds",""))</f>
        <v/>
      </c>
      <c r="OA523">
        <f>IF(NP523=5,KP523,IF(AND(NW523=5),KP523,""))</f>
        <v/>
      </c>
      <c r="OB523">
        <f>IF(NP523=5,"MATCH_ODDS",IF(AND(NW523=5),"MATCH_ODDS",""))</f>
        <v/>
      </c>
      <c r="OC523">
        <f>IF(NP523=5,"LAY",IF(AND(NW523=5),"BACK",""))</f>
        <v/>
      </c>
    </row>
    <row r="524" ht="16.5" customHeight="1" thickBot="1" thickTop="1">
      <c r="A524" s="2" t="n"/>
      <c r="KN524" s="1">
        <f>IF(INDEX(#REF!,MATCH('HT 1-0'!D524,#REF!,0))=INDEX(#REF!,MATCH('HT 1-0'!D524,#REF!,0)),INDEX(#REF!,MATCH('HT 1-0'!D524,#REF!,0)),"ERROR")</f>
        <v/>
      </c>
      <c r="KO524" s="1">
        <f>IF(INDEX(#REF!,MATCH('HT 1-0'!E524,#REF!,0))=INDEX(#REF!,MATCH('HT 1-0'!E524,#REF!,0)),INDEX(#REF!,MATCH('HT 1-0'!E524,#REF!,0)),"ERROR")</f>
        <v/>
      </c>
      <c r="KP524" s="1">
        <f>KN524&amp;" v "&amp;KO524</f>
        <v/>
      </c>
      <c r="KQ524">
        <f>B524&amp;"_"&amp;C524</f>
        <v/>
      </c>
      <c r="KR524" s="1">
        <f>IF((HW524/KK524)&lt;0.335,"G",IF((HW524/KK524)&gt;0.67,"R","A"))</f>
        <v/>
      </c>
      <c r="KS524" s="1">
        <f>IF((HX524/KK524)&lt;0.335,"G",IF((HX524/KK524)&gt;0.67,"R","A"))</f>
        <v/>
      </c>
      <c r="KT524" s="1">
        <f>IF((IH524/KK524)&lt;0.335,"G",IF((IH524/KK524)&gt;0.67,"R","A"))</f>
        <v/>
      </c>
      <c r="KU524" s="1">
        <f>IF((II524/KK524)&lt;0.335,"G",IF((II524/KK524)&gt;0.67,"R","A"))</f>
        <v/>
      </c>
      <c r="KV524" s="1">
        <f>IF((HZ524/KK524)&lt;0.335,"G",IF((HZ524/KK524)&gt;0.67,"R","A"))</f>
        <v/>
      </c>
      <c r="KW524" s="1">
        <f>IF((HY524/KK524)&lt;0.335,"G",IF((HY524/KK524)&gt;0.67,"R","A"))</f>
        <v/>
      </c>
      <c r="KX524" s="1">
        <f>IF((IK524/KK524)&lt;0.335,"G",IF((IK524/KK524)&gt;0.67,"R","A"))</f>
        <v/>
      </c>
      <c r="KY524" s="1">
        <f>IF((IJ524/KK524)&lt;0.335,"G",IF((IJ524/KK524)&gt;0.67,"R","A"))</f>
        <v/>
      </c>
      <c r="KZ524" s="1">
        <f>IF((HQ524/KK524)&lt;0.335,"G",IF((HQ524/KK524)&gt;0.67,"R","A"))</f>
        <v/>
      </c>
      <c r="LA524" s="1">
        <f>IF((IB524/KK524)&lt;0.335,"G",IF((IB524/KK524)&gt;0.67,"R","A"))</f>
        <v/>
      </c>
      <c r="LB524">
        <f>IF(LQ524="1-0",INDEX(Scrape!#REF!,MATCH('HT 1-0'!KP524,Scrape!$B:$B,0)),"")</f>
        <v/>
      </c>
      <c r="LC524">
        <f>IF(LQ524="1-0",INDEX(Scrape!$A:$A,MATCH('HT 1-0'!KP524,Scrape!$B:$B,0)),"")</f>
        <v/>
      </c>
      <c r="LD524">
        <f>IF(LQ524="1-0",INDEX(Scrape!$B:$B,MATCH('HT 1-0'!KP524,Scrape!$B:$B,0)),"")</f>
        <v/>
      </c>
      <c r="LE524">
        <f>IF(LQ524="1-0",INDEX(Scrape!$C:$C,MATCH('HT 1-0'!KP524,Scrape!$B:$B,0)),"")</f>
        <v/>
      </c>
      <c r="LF524">
        <f>IF(LQ524="1-0",INDEX(Scrape!$D:$D,MATCH('HT 1-0'!KP524,Scrape!$B:$B,0)),"")</f>
        <v/>
      </c>
      <c r="LG524">
        <f>IF(LQ524="1-0",INDEX(Scrape!$E:$E,MATCH('HT 1-0'!KP524,Scrape!$B:$B,0)),"")</f>
        <v/>
      </c>
      <c r="LH524">
        <f>IF(LQ524="1-0",INDEX(Scrape!$F:$F,MATCH('HT 1-0'!KP524,Scrape!$B:$B,0)),"")</f>
        <v/>
      </c>
      <c r="LI524">
        <f>IF(LQ524="1-0",INDEX(Scrape!$G:$G,MATCH('HT 1-0'!KP524,Scrape!$B:$B,0)),"")</f>
        <v/>
      </c>
      <c r="LJ524">
        <f>IF(LQ524="1-0",INDEX(Scrape!$H:$H,MATCH('HT 1-0'!KP524,Scrape!$B:$B,0)),"")</f>
        <v/>
      </c>
      <c r="LK524">
        <f>IF(LQ524="1-0",INDEX(Scrape!$I:$I,MATCH('HT 1-0'!KP524,Scrape!$B:$B,0)),"")</f>
        <v/>
      </c>
      <c r="LL524">
        <f>IF(LQ524="1-0",INDEX(Scrape!$J:$J,MATCH('HT 1-0'!KP524,Scrape!$B:$B,0)),"")</f>
        <v/>
      </c>
      <c r="LM524">
        <f>IF(LQ524="1-0",INDEX(Scrape!$K:$K,MATCH('HT 1-0'!KP524,Scrape!$B:$B,0)),"")</f>
        <v/>
      </c>
      <c r="LN524">
        <f>IF(LQ524="1-0",INDEX(Scrape!$L:$L,MATCH('HT 1-0'!KP524,Scrape!$B:$B,0)),"")</f>
        <v/>
      </c>
      <c r="LO524">
        <f>IF(LQ524="1-0",INDEX(Scrape!$M:$M,MATCH('HT 1-0'!KP524,Scrape!$B:$B,0)),"")</f>
        <v/>
      </c>
      <c r="LP524">
        <f>IF(LQ524="1-0",INDEX(Scrape!$N:$N,MATCH('HT 1-0'!KP524,Scrape!$B:$B,0)),"")</f>
        <v/>
      </c>
      <c r="LQ524">
        <f>INDEX(Scrape!$O:$O,MATCH('HT 1-0'!KP524,Scrape!$B:$B,0))</f>
        <v/>
      </c>
      <c r="LR524">
        <f>(1/LJ524)+(1/LI524)+(1/LH524)</f>
        <v/>
      </c>
      <c r="LS524">
        <f>(1/LG524)+(1/LF524)+(1/LE524)</f>
        <v/>
      </c>
      <c r="LT524" s="8">
        <f>IF(INDEX(#REF!,MATCH(KQ524,#REF!,0))=INDEX(#REF!,MATCH(KQ524,#REF!,0)),INDEX(#REF!,MATCH(KQ524,#REF!,0)),"ERROR")</f>
        <v/>
      </c>
      <c r="LU524" s="4">
        <f>IF(KR524="G",2,IF(KR524="R",0.5,IF(KR524="A",1)))</f>
        <v/>
      </c>
      <c r="LV524" s="4">
        <f>IF(KS524="G",0.5,IF(KS524="R",2,IF(KS524="A",1)))</f>
        <v/>
      </c>
      <c r="LW524" s="4">
        <f>IF(KT524="G",2,IF(KT524="R",0.5,IF(KT524="A",1)))</f>
        <v/>
      </c>
      <c r="LX524" s="4">
        <f>IF(KU524="G",0.5,IF(KU524="R",2,IF(KU524="A",1)))</f>
        <v/>
      </c>
      <c r="LY524" s="7">
        <f>(LK524*(LU524+LX524)+(LL524*(LU524+LX524)))</f>
        <v/>
      </c>
      <c r="LZ524" s="7">
        <f>(LN524*(LV524+LW524)+(LO524*(LV524+LW524)))</f>
        <v/>
      </c>
      <c r="MA524" s="11">
        <f>LY524-LZ524</f>
        <v/>
      </c>
      <c r="MB524" s="5">
        <f>MA524+2</f>
        <v/>
      </c>
      <c r="MC524" s="6">
        <f>MA524-2</f>
        <v/>
      </c>
      <c r="MD524" s="4">
        <f>LE524</f>
        <v/>
      </c>
      <c r="ME524" s="9">
        <f>IF(MD524=0,1000,MD524+0.75)</f>
        <v/>
      </c>
      <c r="MF524" s="10">
        <f>IF(MD524=0,0,MD524-0.75)</f>
        <v/>
      </c>
      <c r="MG524" s="4">
        <f>((LM524*(LU524+LX524))-((LP524*(LV524+LW524))))</f>
        <v/>
      </c>
      <c r="MH524" s="9">
        <f>MG524*1.2</f>
        <v/>
      </c>
      <c r="MI524" s="10">
        <f>MG524*0.8</f>
        <v/>
      </c>
      <c r="MJ524">
        <f>IFERROR(NX524,"")</f>
        <v/>
      </c>
      <c r="MK524">
        <f>IFERROR(NY524,"")</f>
        <v/>
      </c>
      <c r="ML524">
        <f>IFERROR(NZ524,"")</f>
        <v/>
      </c>
      <c r="MM524">
        <f>IFERROR(OA524,"")</f>
        <v/>
      </c>
      <c r="MN524">
        <f>IFERROR(OB524,"")</f>
        <v/>
      </c>
      <c r="MO524">
        <f>IFERROR(OC524,"")</f>
        <v/>
      </c>
      <c r="MP524" s="1">
        <f>COUNTIFS(#REF!,LT524,#REF!,1,#REF!,"&gt;="&amp;MC524,#REF!,"&lt;="&amp;MB524,#REF!,"&lt;="&amp;ME524,#REF!,"&gt;="&amp;MF524,#REF!,"="&amp;KV524,#REF!,"="&amp;KX524)</f>
        <v/>
      </c>
      <c r="MQ524" s="1">
        <f>COUNTIFS(#REF!,LT524,#REF!,0,#REF!,"&gt;="&amp;MC524,#REF!,"&lt;="&amp;MB524,#REF!,"&lt;="&amp;ME524,#REF!,"&gt;="&amp;MF524,#REF!,"="&amp;KV524,#REF!,"="&amp;KX524)</f>
        <v/>
      </c>
      <c r="MR524" s="1">
        <f>COUNTIFS(#REF!,LT524,#REF!,1,#REF!,"&gt;="&amp;MC524,#REF!,"&lt;="&amp;MB524,#REF!,"&lt;="&amp;ME524,#REF!,"&gt;="&amp;MF524,#REF!,"="&amp;KW524,#REF!,"="&amp;KY524)</f>
        <v/>
      </c>
      <c r="MS524" s="1">
        <f>COUNTIFS(#REF!,LT524,#REF!,0,#REF!,"&gt;="&amp;MC524,#REF!,"&lt;="&amp;MB524,#REF!,"&lt;="&amp;ME524,#REF!,"&gt;="&amp;MF524,#REF!,"="&amp;KW524,#REF!,"="&amp;KY524)</f>
        <v/>
      </c>
      <c r="MT524" s="1">
        <f>COUNTIFS(#REF!,LT524,#REF!,1,#REF!,"&gt;="&amp;MI524,#REF!,"&lt;="&amp;MH524,#REF!,"&lt;="&amp;ME524,#REF!,"&gt;="&amp;MF524)</f>
        <v/>
      </c>
      <c r="MU524" s="1">
        <f>COUNTIFS(#REF!,LT524,#REF!,0,#REF!,"&gt;="&amp;MI524,#REF!,"&lt;="&amp;MH524,#REF!,"&lt;="&amp;ME524,#REF!,"&gt;="&amp;MF524)</f>
        <v/>
      </c>
      <c r="MV524" s="1">
        <f>COUNTIFS(#REF!,LT524,#REF!,1,#REF!,"&gt;="&amp;MI524,#REF!,"&lt;="&amp;MH524,#REF!,"="&amp;KZ524,#REF!,"="&amp;LA524,#REF!,"&lt;="&amp;ME524,#REF!,"&gt;="&amp;MF524)</f>
        <v/>
      </c>
      <c r="MW524" s="1">
        <f>COUNTIFS(#REF!,LT524,#REF!,0,#REF!,"&gt;="&amp;MI524,#REF!,"&lt;="&amp;MH524,#REF!,"="&amp;KZ524,#REF!,"="&amp;LA524,#REF!,"&lt;="&amp;ME524,#REF!,"&gt;="&amp;MF524)</f>
        <v/>
      </c>
      <c r="MX524" s="1">
        <f>COUNTIFS(#REF!,LT524,#REF!,1,#REF!,"&gt;="&amp;MC524,#REF!,"&lt;="&amp;MB524,#REF!,"&lt;="&amp;ME524,#REF!,"&gt;="&amp;MF524)</f>
        <v/>
      </c>
      <c r="MY524" s="1">
        <f>COUNTIFS(#REF!,LT524,#REF!,0,#REF!,"&gt;="&amp;MC524,#REF!,"&lt;="&amp;MB524,#REF!,"&lt;="&amp;ME524,#REF!,"&gt;="&amp;MF524)</f>
        <v/>
      </c>
      <c r="MZ524" s="1">
        <f>COUNTIFS(#REF!,LT524,#REF!,1,#REF!,"&lt;="&amp;ME524,#REF!,"&gt;="&amp;MF524,#REF!,"="&amp;KV524,#REF!,"="&amp;KX524)</f>
        <v/>
      </c>
      <c r="NA524" s="1">
        <f>COUNTIFS(#REF!,LT524,#REF!,0,#REF!,"&lt;="&amp;ME524,#REF!,"&gt;="&amp;MF524,#REF!,"="&amp;KV524,#REF!,"="&amp;KX524)</f>
        <v/>
      </c>
      <c r="NB524" s="1">
        <f>COUNTIFS(#REF!,LT524,#REF!,1,#REF!,"&lt;="&amp;ME524,#REF!,"&gt;="&amp;MF524,#REF!,"="&amp;KW524,#REF!,"="&amp;KY524)</f>
        <v/>
      </c>
      <c r="NC524" s="1">
        <f>COUNTIFS(#REF!,LT524,#REF!,0,#REF!,"&lt;="&amp;ME524,#REF!,"&gt;="&amp;MF524,#REF!,"="&amp;KW524,#REF!,"="&amp;KY524)</f>
        <v/>
      </c>
      <c r="ND524" s="1">
        <f>MP524+MR524+MT524+MV524+MX524+MZ524+NB524</f>
        <v/>
      </c>
      <c r="NE524" s="1">
        <f>MQ524+MS524+MU524+MW524+MY524+NA524+NC524</f>
        <v/>
      </c>
      <c r="NF524" s="1">
        <f>ND524+NE524</f>
        <v/>
      </c>
      <c r="NG524" s="33">
        <f>ND524/(ND524+NE524)</f>
        <v/>
      </c>
      <c r="NH524" s="3">
        <f>1/NG524</f>
        <v/>
      </c>
      <c r="NI524" s="1">
        <f>LH524</f>
        <v/>
      </c>
      <c r="NJ524" s="79">
        <f>((1-NG524)*(1/(NI524-1))*0.98-(NG524*1))</f>
        <v/>
      </c>
      <c r="NK524" s="34">
        <f>IF(LR524&lt;0.9,0,IF(AND(LR524&gt;1.1),0,1))</f>
        <v/>
      </c>
      <c r="NL524" s="34">
        <f>IF(LS524&lt;0.9,0,IF(AND(LS524&gt;1.1),0,1))</f>
        <v/>
      </c>
      <c r="NM524" s="32">
        <f>IF(NF524&gt;99,1,0)</f>
        <v/>
      </c>
      <c r="NN524" s="32">
        <f>IF(NJ524&gt;0.0799,1,0)</f>
        <v/>
      </c>
      <c r="NO524" s="32">
        <f>IF(NJ524&gt;NQ524,1,0)</f>
        <v/>
      </c>
      <c r="NP524" s="32">
        <f>NM524+NN524+NO524+NK524+NL524</f>
        <v/>
      </c>
      <c r="NQ524" s="79">
        <f>(((100*NG524)*(NI524-1)*0.98)-((1-NG524)*100))/100</f>
        <v/>
      </c>
      <c r="NR524" s="34">
        <f>IF(LR524&lt;0.9,0,IF(AND(LR524&gt;1.1),0,1))</f>
        <v/>
      </c>
      <c r="NS524" s="34">
        <f>IF(LS524&lt;0.9,0,IF(AND(LS524&gt;1.1),0,1))</f>
        <v/>
      </c>
      <c r="NT524" s="32">
        <f>IF(NF524&gt;99,1,0)</f>
        <v/>
      </c>
      <c r="NU524" s="32">
        <f>IF(NQ524&gt;0.0799,1,0)</f>
        <v/>
      </c>
      <c r="NV524" s="32">
        <f>IF(NQ524&gt;NJ524,1,0)</f>
        <v/>
      </c>
      <c r="NW524" s="32">
        <f>NT524+NU524+NV524+NR524+NS524</f>
        <v/>
      </c>
      <c r="NX524">
        <f>IF(NP524=5,"LayHome1-0",IF(AND(NW524=5),"BackHome1-0",""))</f>
        <v/>
      </c>
      <c r="NY524">
        <f>IF(NP524=5,KN524,IF(AND(NW524=5),KN524,""))</f>
        <v/>
      </c>
      <c r="NZ524">
        <f>IF(NP524=5,"Match Odds",IF(AND(NW524=5),"Match Odds",""))</f>
        <v/>
      </c>
      <c r="OA524">
        <f>IF(NP524=5,KP524,IF(AND(NW524=5),KP524,""))</f>
        <v/>
      </c>
      <c r="OB524">
        <f>IF(NP524=5,"MATCH_ODDS",IF(AND(NW524=5),"MATCH_ODDS",""))</f>
        <v/>
      </c>
      <c r="OC524">
        <f>IF(NP524=5,"LAY",IF(AND(NW524=5),"BACK",""))</f>
        <v/>
      </c>
    </row>
    <row r="525" ht="16.5" customHeight="1" thickBot="1" thickTop="1">
      <c r="A525" s="2" t="n"/>
      <c r="KN525" s="1">
        <f>IF(INDEX(#REF!,MATCH('HT 1-0'!D525,#REF!,0))=INDEX(#REF!,MATCH('HT 1-0'!D525,#REF!,0)),INDEX(#REF!,MATCH('HT 1-0'!D525,#REF!,0)),"ERROR")</f>
        <v/>
      </c>
      <c r="KO525" s="1">
        <f>IF(INDEX(#REF!,MATCH('HT 1-0'!E525,#REF!,0))=INDEX(#REF!,MATCH('HT 1-0'!E525,#REF!,0)),INDEX(#REF!,MATCH('HT 1-0'!E525,#REF!,0)),"ERROR")</f>
        <v/>
      </c>
      <c r="KP525" s="1">
        <f>KN525&amp;" v "&amp;KO525</f>
        <v/>
      </c>
      <c r="KQ525">
        <f>B525&amp;"_"&amp;C525</f>
        <v/>
      </c>
      <c r="KR525" s="1">
        <f>IF((HW525/KK525)&lt;0.335,"G",IF((HW525/KK525)&gt;0.67,"R","A"))</f>
        <v/>
      </c>
      <c r="KS525" s="1">
        <f>IF((HX525/KK525)&lt;0.335,"G",IF((HX525/KK525)&gt;0.67,"R","A"))</f>
        <v/>
      </c>
      <c r="KT525" s="1">
        <f>IF((IH525/KK525)&lt;0.335,"G",IF((IH525/KK525)&gt;0.67,"R","A"))</f>
        <v/>
      </c>
      <c r="KU525" s="1">
        <f>IF((II525/KK525)&lt;0.335,"G",IF((II525/KK525)&gt;0.67,"R","A"))</f>
        <v/>
      </c>
      <c r="KV525" s="1">
        <f>IF((HZ525/KK525)&lt;0.335,"G",IF((HZ525/KK525)&gt;0.67,"R","A"))</f>
        <v/>
      </c>
      <c r="KW525" s="1">
        <f>IF((HY525/KK525)&lt;0.335,"G",IF((HY525/KK525)&gt;0.67,"R","A"))</f>
        <v/>
      </c>
      <c r="KX525" s="1">
        <f>IF((IK525/KK525)&lt;0.335,"G",IF((IK525/KK525)&gt;0.67,"R","A"))</f>
        <v/>
      </c>
      <c r="KY525" s="1">
        <f>IF((IJ525/KK525)&lt;0.335,"G",IF((IJ525/KK525)&gt;0.67,"R","A"))</f>
        <v/>
      </c>
      <c r="KZ525" s="1">
        <f>IF((HQ525/KK525)&lt;0.335,"G",IF((HQ525/KK525)&gt;0.67,"R","A"))</f>
        <v/>
      </c>
      <c r="LA525" s="1">
        <f>IF((IB525/KK525)&lt;0.335,"G",IF((IB525/KK525)&gt;0.67,"R","A"))</f>
        <v/>
      </c>
      <c r="LB525">
        <f>IF(LQ525="1-0",INDEX(Scrape!#REF!,MATCH('HT 1-0'!KP525,Scrape!$B:$B,0)),"")</f>
        <v/>
      </c>
      <c r="LC525">
        <f>IF(LQ525="1-0",INDEX(Scrape!$A:$A,MATCH('HT 1-0'!KP525,Scrape!$B:$B,0)),"")</f>
        <v/>
      </c>
      <c r="LD525">
        <f>IF(LQ525="1-0",INDEX(Scrape!$B:$B,MATCH('HT 1-0'!KP525,Scrape!$B:$B,0)),"")</f>
        <v/>
      </c>
      <c r="LE525">
        <f>IF(LQ525="1-0",INDEX(Scrape!$C:$C,MATCH('HT 1-0'!KP525,Scrape!$B:$B,0)),"")</f>
        <v/>
      </c>
      <c r="LF525">
        <f>IF(LQ525="1-0",INDEX(Scrape!$D:$D,MATCH('HT 1-0'!KP525,Scrape!$B:$B,0)),"")</f>
        <v/>
      </c>
      <c r="LG525">
        <f>IF(LQ525="1-0",INDEX(Scrape!$E:$E,MATCH('HT 1-0'!KP525,Scrape!$B:$B,0)),"")</f>
        <v/>
      </c>
      <c r="LH525">
        <f>IF(LQ525="1-0",INDEX(Scrape!$F:$F,MATCH('HT 1-0'!KP525,Scrape!$B:$B,0)),"")</f>
        <v/>
      </c>
      <c r="LI525">
        <f>IF(LQ525="1-0",INDEX(Scrape!$G:$G,MATCH('HT 1-0'!KP525,Scrape!$B:$B,0)),"")</f>
        <v/>
      </c>
      <c r="LJ525">
        <f>IF(LQ525="1-0",INDEX(Scrape!$H:$H,MATCH('HT 1-0'!KP525,Scrape!$B:$B,0)),"")</f>
        <v/>
      </c>
      <c r="LK525">
        <f>IF(LQ525="1-0",INDEX(Scrape!$I:$I,MATCH('HT 1-0'!KP525,Scrape!$B:$B,0)),"")</f>
        <v/>
      </c>
      <c r="LL525">
        <f>IF(LQ525="1-0",INDEX(Scrape!$J:$J,MATCH('HT 1-0'!KP525,Scrape!$B:$B,0)),"")</f>
        <v/>
      </c>
      <c r="LM525">
        <f>IF(LQ525="1-0",INDEX(Scrape!$K:$K,MATCH('HT 1-0'!KP525,Scrape!$B:$B,0)),"")</f>
        <v/>
      </c>
      <c r="LN525">
        <f>IF(LQ525="1-0",INDEX(Scrape!$L:$L,MATCH('HT 1-0'!KP525,Scrape!$B:$B,0)),"")</f>
        <v/>
      </c>
      <c r="LO525">
        <f>IF(LQ525="1-0",INDEX(Scrape!$M:$M,MATCH('HT 1-0'!KP525,Scrape!$B:$B,0)),"")</f>
        <v/>
      </c>
      <c r="LP525">
        <f>IF(LQ525="1-0",INDEX(Scrape!$N:$N,MATCH('HT 1-0'!KP525,Scrape!$B:$B,0)),"")</f>
        <v/>
      </c>
      <c r="LQ525">
        <f>INDEX(Scrape!$O:$O,MATCH('HT 1-0'!KP525,Scrape!$B:$B,0))</f>
        <v/>
      </c>
      <c r="LR525">
        <f>(1/LJ525)+(1/LI525)+(1/LH525)</f>
        <v/>
      </c>
      <c r="LS525">
        <f>(1/LG525)+(1/LF525)+(1/LE525)</f>
        <v/>
      </c>
      <c r="LT525" s="8">
        <f>IF(INDEX(#REF!,MATCH(KQ525,#REF!,0))=INDEX(#REF!,MATCH(KQ525,#REF!,0)),INDEX(#REF!,MATCH(KQ525,#REF!,0)),"ERROR")</f>
        <v/>
      </c>
      <c r="LU525" s="4">
        <f>IF(KR525="G",2,IF(KR525="R",0.5,IF(KR525="A",1)))</f>
        <v/>
      </c>
      <c r="LV525" s="4">
        <f>IF(KS525="G",0.5,IF(KS525="R",2,IF(KS525="A",1)))</f>
        <v/>
      </c>
      <c r="LW525" s="4">
        <f>IF(KT525="G",2,IF(KT525="R",0.5,IF(KT525="A",1)))</f>
        <v/>
      </c>
      <c r="LX525" s="4">
        <f>IF(KU525="G",0.5,IF(KU525="R",2,IF(KU525="A",1)))</f>
        <v/>
      </c>
      <c r="LY525" s="7">
        <f>(LK525*(LU525+LX525)+(LL525*(LU525+LX525)))</f>
        <v/>
      </c>
      <c r="LZ525" s="7">
        <f>(LN525*(LV525+LW525)+(LO525*(LV525+LW525)))</f>
        <v/>
      </c>
      <c r="MA525" s="11">
        <f>LY525-LZ525</f>
        <v/>
      </c>
      <c r="MB525" s="5">
        <f>MA525+2</f>
        <v/>
      </c>
      <c r="MC525" s="6">
        <f>MA525-2</f>
        <v/>
      </c>
      <c r="MD525" s="4">
        <f>LE525</f>
        <v/>
      </c>
      <c r="ME525" s="9">
        <f>IF(MD525=0,1000,MD525+0.75)</f>
        <v/>
      </c>
      <c r="MF525" s="10">
        <f>IF(MD525=0,0,MD525-0.75)</f>
        <v/>
      </c>
      <c r="MG525" s="4">
        <f>((LM525*(LU525+LX525))-((LP525*(LV525+LW525))))</f>
        <v/>
      </c>
      <c r="MH525" s="9">
        <f>MG525*1.2</f>
        <v/>
      </c>
      <c r="MI525" s="10">
        <f>MG525*0.8</f>
        <v/>
      </c>
      <c r="MJ525">
        <f>IFERROR(NX525,"")</f>
        <v/>
      </c>
      <c r="MK525">
        <f>IFERROR(NY525,"")</f>
        <v/>
      </c>
      <c r="ML525">
        <f>IFERROR(NZ525,"")</f>
        <v/>
      </c>
      <c r="MM525">
        <f>IFERROR(OA525,"")</f>
        <v/>
      </c>
      <c r="MN525">
        <f>IFERROR(OB525,"")</f>
        <v/>
      </c>
      <c r="MO525">
        <f>IFERROR(OC525,"")</f>
        <v/>
      </c>
      <c r="MP525" s="1">
        <f>COUNTIFS(#REF!,LT525,#REF!,1,#REF!,"&gt;="&amp;MC525,#REF!,"&lt;="&amp;MB525,#REF!,"&lt;="&amp;ME525,#REF!,"&gt;="&amp;MF525,#REF!,"="&amp;KV525,#REF!,"="&amp;KX525)</f>
        <v/>
      </c>
      <c r="MQ525" s="1">
        <f>COUNTIFS(#REF!,LT525,#REF!,0,#REF!,"&gt;="&amp;MC525,#REF!,"&lt;="&amp;MB525,#REF!,"&lt;="&amp;ME525,#REF!,"&gt;="&amp;MF525,#REF!,"="&amp;KV525,#REF!,"="&amp;KX525)</f>
        <v/>
      </c>
      <c r="MR525" s="1">
        <f>COUNTIFS(#REF!,LT525,#REF!,1,#REF!,"&gt;="&amp;MC525,#REF!,"&lt;="&amp;MB525,#REF!,"&lt;="&amp;ME525,#REF!,"&gt;="&amp;MF525,#REF!,"="&amp;KW525,#REF!,"="&amp;KY525)</f>
        <v/>
      </c>
      <c r="MS525" s="1">
        <f>COUNTIFS(#REF!,LT525,#REF!,0,#REF!,"&gt;="&amp;MC525,#REF!,"&lt;="&amp;MB525,#REF!,"&lt;="&amp;ME525,#REF!,"&gt;="&amp;MF525,#REF!,"="&amp;KW525,#REF!,"="&amp;KY525)</f>
        <v/>
      </c>
      <c r="MT525" s="1">
        <f>COUNTIFS(#REF!,LT525,#REF!,1,#REF!,"&gt;="&amp;MI525,#REF!,"&lt;="&amp;MH525,#REF!,"&lt;="&amp;ME525,#REF!,"&gt;="&amp;MF525)</f>
        <v/>
      </c>
      <c r="MU525" s="1">
        <f>COUNTIFS(#REF!,LT525,#REF!,0,#REF!,"&gt;="&amp;MI525,#REF!,"&lt;="&amp;MH525,#REF!,"&lt;="&amp;ME525,#REF!,"&gt;="&amp;MF525)</f>
        <v/>
      </c>
      <c r="MV525" s="1">
        <f>COUNTIFS(#REF!,LT525,#REF!,1,#REF!,"&gt;="&amp;MI525,#REF!,"&lt;="&amp;MH525,#REF!,"="&amp;KZ525,#REF!,"="&amp;LA525,#REF!,"&lt;="&amp;ME525,#REF!,"&gt;="&amp;MF525)</f>
        <v/>
      </c>
      <c r="MW525" s="1">
        <f>COUNTIFS(#REF!,LT525,#REF!,0,#REF!,"&gt;="&amp;MI525,#REF!,"&lt;="&amp;MH525,#REF!,"="&amp;KZ525,#REF!,"="&amp;LA525,#REF!,"&lt;="&amp;ME525,#REF!,"&gt;="&amp;MF525)</f>
        <v/>
      </c>
      <c r="MX525" s="1">
        <f>COUNTIFS(#REF!,LT525,#REF!,1,#REF!,"&gt;="&amp;MC525,#REF!,"&lt;="&amp;MB525,#REF!,"&lt;="&amp;ME525,#REF!,"&gt;="&amp;MF525)</f>
        <v/>
      </c>
      <c r="MY525" s="1">
        <f>COUNTIFS(#REF!,LT525,#REF!,0,#REF!,"&gt;="&amp;MC525,#REF!,"&lt;="&amp;MB525,#REF!,"&lt;="&amp;ME525,#REF!,"&gt;="&amp;MF525)</f>
        <v/>
      </c>
      <c r="MZ525" s="1">
        <f>COUNTIFS(#REF!,LT525,#REF!,1,#REF!,"&lt;="&amp;ME525,#REF!,"&gt;="&amp;MF525,#REF!,"="&amp;KV525,#REF!,"="&amp;KX525)</f>
        <v/>
      </c>
      <c r="NA525" s="1">
        <f>COUNTIFS(#REF!,LT525,#REF!,0,#REF!,"&lt;="&amp;ME525,#REF!,"&gt;="&amp;MF525,#REF!,"="&amp;KV525,#REF!,"="&amp;KX525)</f>
        <v/>
      </c>
      <c r="NB525" s="1">
        <f>COUNTIFS(#REF!,LT525,#REF!,1,#REF!,"&lt;="&amp;ME525,#REF!,"&gt;="&amp;MF525,#REF!,"="&amp;KW525,#REF!,"="&amp;KY525)</f>
        <v/>
      </c>
      <c r="NC525" s="1">
        <f>COUNTIFS(#REF!,LT525,#REF!,0,#REF!,"&lt;="&amp;ME525,#REF!,"&gt;="&amp;MF525,#REF!,"="&amp;KW525,#REF!,"="&amp;KY525)</f>
        <v/>
      </c>
      <c r="ND525" s="1">
        <f>MP525+MR525+MT525+MV525+MX525+MZ525+NB525</f>
        <v/>
      </c>
      <c r="NE525" s="1">
        <f>MQ525+MS525+MU525+MW525+MY525+NA525+NC525</f>
        <v/>
      </c>
      <c r="NF525" s="1">
        <f>ND525+NE525</f>
        <v/>
      </c>
      <c r="NG525" s="33">
        <f>ND525/(ND525+NE525)</f>
        <v/>
      </c>
      <c r="NH525" s="3">
        <f>1/NG525</f>
        <v/>
      </c>
      <c r="NI525" s="1">
        <f>LH525</f>
        <v/>
      </c>
      <c r="NJ525" s="79">
        <f>((1-NG525)*(1/(NI525-1))*0.98-(NG525*1))</f>
        <v/>
      </c>
      <c r="NK525" s="34">
        <f>IF(LR525&lt;0.9,0,IF(AND(LR525&gt;1.1),0,1))</f>
        <v/>
      </c>
      <c r="NL525" s="34">
        <f>IF(LS525&lt;0.9,0,IF(AND(LS525&gt;1.1),0,1))</f>
        <v/>
      </c>
      <c r="NM525" s="32">
        <f>IF(NF525&gt;99,1,0)</f>
        <v/>
      </c>
      <c r="NN525" s="32">
        <f>IF(NJ525&gt;0.0799,1,0)</f>
        <v/>
      </c>
      <c r="NO525" s="32">
        <f>IF(NJ525&gt;NQ525,1,0)</f>
        <v/>
      </c>
      <c r="NP525" s="32">
        <f>NM525+NN525+NO525+NK525+NL525</f>
        <v/>
      </c>
      <c r="NQ525" s="79">
        <f>(((100*NG525)*(NI525-1)*0.98)-((1-NG525)*100))/100</f>
        <v/>
      </c>
      <c r="NR525" s="34">
        <f>IF(LR525&lt;0.9,0,IF(AND(LR525&gt;1.1),0,1))</f>
        <v/>
      </c>
      <c r="NS525" s="34">
        <f>IF(LS525&lt;0.9,0,IF(AND(LS525&gt;1.1),0,1))</f>
        <v/>
      </c>
      <c r="NT525" s="32">
        <f>IF(NF525&gt;99,1,0)</f>
        <v/>
      </c>
      <c r="NU525" s="32">
        <f>IF(NQ525&gt;0.0799,1,0)</f>
        <v/>
      </c>
      <c r="NV525" s="32">
        <f>IF(NQ525&gt;NJ525,1,0)</f>
        <v/>
      </c>
      <c r="NW525" s="32">
        <f>NT525+NU525+NV525+NR525+NS525</f>
        <v/>
      </c>
      <c r="NX525">
        <f>IF(NP525=5,"LayHome1-0",IF(AND(NW525=5),"BackHome1-0",""))</f>
        <v/>
      </c>
      <c r="NY525">
        <f>IF(NP525=5,KN525,IF(AND(NW525=5),KN525,""))</f>
        <v/>
      </c>
      <c r="NZ525">
        <f>IF(NP525=5,"Match Odds",IF(AND(NW525=5),"Match Odds",""))</f>
        <v/>
      </c>
      <c r="OA525">
        <f>IF(NP525=5,KP525,IF(AND(NW525=5),KP525,""))</f>
        <v/>
      </c>
      <c r="OB525">
        <f>IF(NP525=5,"MATCH_ODDS",IF(AND(NW525=5),"MATCH_ODDS",""))</f>
        <v/>
      </c>
      <c r="OC525">
        <f>IF(NP525=5,"LAY",IF(AND(NW525=5),"BACK",""))</f>
        <v/>
      </c>
    </row>
    <row r="526" ht="16.5" customHeight="1" thickBot="1" thickTop="1">
      <c r="A526" s="2" t="n"/>
      <c r="KN526" s="1">
        <f>IF(INDEX(#REF!,MATCH('HT 1-0'!D526,#REF!,0))=INDEX(#REF!,MATCH('HT 1-0'!D526,#REF!,0)),INDEX(#REF!,MATCH('HT 1-0'!D526,#REF!,0)),"ERROR")</f>
        <v/>
      </c>
      <c r="KO526" s="1">
        <f>IF(INDEX(#REF!,MATCH('HT 1-0'!E526,#REF!,0))=INDEX(#REF!,MATCH('HT 1-0'!E526,#REF!,0)),INDEX(#REF!,MATCH('HT 1-0'!E526,#REF!,0)),"ERROR")</f>
        <v/>
      </c>
      <c r="KP526" s="1">
        <f>KN526&amp;" v "&amp;KO526</f>
        <v/>
      </c>
      <c r="KQ526">
        <f>B526&amp;"_"&amp;C526</f>
        <v/>
      </c>
      <c r="KR526" s="1">
        <f>IF((HW526/KK526)&lt;0.335,"G",IF((HW526/KK526)&gt;0.67,"R","A"))</f>
        <v/>
      </c>
      <c r="KS526" s="1">
        <f>IF((HX526/KK526)&lt;0.335,"G",IF((HX526/KK526)&gt;0.67,"R","A"))</f>
        <v/>
      </c>
      <c r="KT526" s="1">
        <f>IF((IH526/KK526)&lt;0.335,"G",IF((IH526/KK526)&gt;0.67,"R","A"))</f>
        <v/>
      </c>
      <c r="KU526" s="1">
        <f>IF((II526/KK526)&lt;0.335,"G",IF((II526/KK526)&gt;0.67,"R","A"))</f>
        <v/>
      </c>
      <c r="KV526" s="1">
        <f>IF((HZ526/KK526)&lt;0.335,"G",IF((HZ526/KK526)&gt;0.67,"R","A"))</f>
        <v/>
      </c>
      <c r="KW526" s="1">
        <f>IF((HY526/KK526)&lt;0.335,"G",IF((HY526/KK526)&gt;0.67,"R","A"))</f>
        <v/>
      </c>
      <c r="KX526" s="1">
        <f>IF((IK526/KK526)&lt;0.335,"G",IF((IK526/KK526)&gt;0.67,"R","A"))</f>
        <v/>
      </c>
      <c r="KY526" s="1">
        <f>IF((IJ526/KK526)&lt;0.335,"G",IF((IJ526/KK526)&gt;0.67,"R","A"))</f>
        <v/>
      </c>
      <c r="KZ526" s="1">
        <f>IF((HQ526/KK526)&lt;0.335,"G",IF((HQ526/KK526)&gt;0.67,"R","A"))</f>
        <v/>
      </c>
      <c r="LA526" s="1">
        <f>IF((IB526/KK526)&lt;0.335,"G",IF((IB526/KK526)&gt;0.67,"R","A"))</f>
        <v/>
      </c>
      <c r="LB526">
        <f>IF(LQ526="1-0",INDEX(Scrape!#REF!,MATCH('HT 1-0'!KP526,Scrape!$B:$B,0)),"")</f>
        <v/>
      </c>
      <c r="LC526">
        <f>IF(LQ526="1-0",INDEX(Scrape!$A:$A,MATCH('HT 1-0'!KP526,Scrape!$B:$B,0)),"")</f>
        <v/>
      </c>
      <c r="LD526">
        <f>IF(LQ526="1-0",INDEX(Scrape!$B:$B,MATCH('HT 1-0'!KP526,Scrape!$B:$B,0)),"")</f>
        <v/>
      </c>
      <c r="LE526">
        <f>IF(LQ526="1-0",INDEX(Scrape!$C:$C,MATCH('HT 1-0'!KP526,Scrape!$B:$B,0)),"")</f>
        <v/>
      </c>
      <c r="LF526">
        <f>IF(LQ526="1-0",INDEX(Scrape!$D:$D,MATCH('HT 1-0'!KP526,Scrape!$B:$B,0)),"")</f>
        <v/>
      </c>
      <c r="LG526">
        <f>IF(LQ526="1-0",INDEX(Scrape!$E:$E,MATCH('HT 1-0'!KP526,Scrape!$B:$B,0)),"")</f>
        <v/>
      </c>
      <c r="LH526">
        <f>IF(LQ526="1-0",INDEX(Scrape!$F:$F,MATCH('HT 1-0'!KP526,Scrape!$B:$B,0)),"")</f>
        <v/>
      </c>
      <c r="LI526">
        <f>IF(LQ526="1-0",INDEX(Scrape!$G:$G,MATCH('HT 1-0'!KP526,Scrape!$B:$B,0)),"")</f>
        <v/>
      </c>
      <c r="LJ526">
        <f>IF(LQ526="1-0",INDEX(Scrape!$H:$H,MATCH('HT 1-0'!KP526,Scrape!$B:$B,0)),"")</f>
        <v/>
      </c>
      <c r="LK526">
        <f>IF(LQ526="1-0",INDEX(Scrape!$I:$I,MATCH('HT 1-0'!KP526,Scrape!$B:$B,0)),"")</f>
        <v/>
      </c>
      <c r="LL526">
        <f>IF(LQ526="1-0",INDEX(Scrape!$J:$J,MATCH('HT 1-0'!KP526,Scrape!$B:$B,0)),"")</f>
        <v/>
      </c>
      <c r="LM526">
        <f>IF(LQ526="1-0",INDEX(Scrape!$K:$K,MATCH('HT 1-0'!KP526,Scrape!$B:$B,0)),"")</f>
        <v/>
      </c>
      <c r="LN526">
        <f>IF(LQ526="1-0",INDEX(Scrape!$L:$L,MATCH('HT 1-0'!KP526,Scrape!$B:$B,0)),"")</f>
        <v/>
      </c>
      <c r="LO526">
        <f>IF(LQ526="1-0",INDEX(Scrape!$M:$M,MATCH('HT 1-0'!KP526,Scrape!$B:$B,0)),"")</f>
        <v/>
      </c>
      <c r="LP526">
        <f>IF(LQ526="1-0",INDEX(Scrape!$N:$N,MATCH('HT 1-0'!KP526,Scrape!$B:$B,0)),"")</f>
        <v/>
      </c>
      <c r="LQ526">
        <f>INDEX(Scrape!$O:$O,MATCH('HT 1-0'!KP526,Scrape!$B:$B,0))</f>
        <v/>
      </c>
      <c r="LR526">
        <f>(1/LJ526)+(1/LI526)+(1/LH526)</f>
        <v/>
      </c>
      <c r="LS526">
        <f>(1/LG526)+(1/LF526)+(1/LE526)</f>
        <v/>
      </c>
      <c r="LT526" s="8">
        <f>IF(INDEX(#REF!,MATCH(KQ526,#REF!,0))=INDEX(#REF!,MATCH(KQ526,#REF!,0)),INDEX(#REF!,MATCH(KQ526,#REF!,0)),"ERROR")</f>
        <v/>
      </c>
      <c r="LU526" s="4">
        <f>IF(KR526="G",2,IF(KR526="R",0.5,IF(KR526="A",1)))</f>
        <v/>
      </c>
      <c r="LV526" s="4">
        <f>IF(KS526="G",0.5,IF(KS526="R",2,IF(KS526="A",1)))</f>
        <v/>
      </c>
      <c r="LW526" s="4">
        <f>IF(KT526="G",2,IF(KT526="R",0.5,IF(KT526="A",1)))</f>
        <v/>
      </c>
      <c r="LX526" s="4">
        <f>IF(KU526="G",0.5,IF(KU526="R",2,IF(KU526="A",1)))</f>
        <v/>
      </c>
      <c r="LY526" s="7">
        <f>(LK526*(LU526+LX526)+(LL526*(LU526+LX526)))</f>
        <v/>
      </c>
      <c r="LZ526" s="7">
        <f>(LN526*(LV526+LW526)+(LO526*(LV526+LW526)))</f>
        <v/>
      </c>
      <c r="MA526" s="11">
        <f>LY526-LZ526</f>
        <v/>
      </c>
      <c r="MB526" s="5">
        <f>MA526+2</f>
        <v/>
      </c>
      <c r="MC526" s="6">
        <f>MA526-2</f>
        <v/>
      </c>
      <c r="MD526" s="4">
        <f>LE526</f>
        <v/>
      </c>
      <c r="ME526" s="9">
        <f>IF(MD526=0,1000,MD526+0.75)</f>
        <v/>
      </c>
      <c r="MF526" s="10">
        <f>IF(MD526=0,0,MD526-0.75)</f>
        <v/>
      </c>
      <c r="MG526" s="4">
        <f>((LM526*(LU526+LX526))-((LP526*(LV526+LW526))))</f>
        <v/>
      </c>
      <c r="MH526" s="9">
        <f>MG526*1.2</f>
        <v/>
      </c>
      <c r="MI526" s="10">
        <f>MG526*0.8</f>
        <v/>
      </c>
      <c r="MJ526">
        <f>IFERROR(NX526,"")</f>
        <v/>
      </c>
      <c r="MK526">
        <f>IFERROR(NY526,"")</f>
        <v/>
      </c>
      <c r="ML526">
        <f>IFERROR(NZ526,"")</f>
        <v/>
      </c>
      <c r="MM526">
        <f>IFERROR(OA526,"")</f>
        <v/>
      </c>
      <c r="MN526">
        <f>IFERROR(OB526,"")</f>
        <v/>
      </c>
      <c r="MO526">
        <f>IFERROR(OC526,"")</f>
        <v/>
      </c>
      <c r="MP526" s="1">
        <f>COUNTIFS(#REF!,LT526,#REF!,1,#REF!,"&gt;="&amp;MC526,#REF!,"&lt;="&amp;MB526,#REF!,"&lt;="&amp;ME526,#REF!,"&gt;="&amp;MF526,#REF!,"="&amp;KV526,#REF!,"="&amp;KX526)</f>
        <v/>
      </c>
      <c r="MQ526" s="1">
        <f>COUNTIFS(#REF!,LT526,#REF!,0,#REF!,"&gt;="&amp;MC526,#REF!,"&lt;="&amp;MB526,#REF!,"&lt;="&amp;ME526,#REF!,"&gt;="&amp;MF526,#REF!,"="&amp;KV526,#REF!,"="&amp;KX526)</f>
        <v/>
      </c>
      <c r="MR526" s="1">
        <f>COUNTIFS(#REF!,LT526,#REF!,1,#REF!,"&gt;="&amp;MC526,#REF!,"&lt;="&amp;MB526,#REF!,"&lt;="&amp;ME526,#REF!,"&gt;="&amp;MF526,#REF!,"="&amp;KW526,#REF!,"="&amp;KY526)</f>
        <v/>
      </c>
      <c r="MS526" s="1">
        <f>COUNTIFS(#REF!,LT526,#REF!,0,#REF!,"&gt;="&amp;MC526,#REF!,"&lt;="&amp;MB526,#REF!,"&lt;="&amp;ME526,#REF!,"&gt;="&amp;MF526,#REF!,"="&amp;KW526,#REF!,"="&amp;KY526)</f>
        <v/>
      </c>
      <c r="MT526" s="1">
        <f>COUNTIFS(#REF!,LT526,#REF!,1,#REF!,"&gt;="&amp;MI526,#REF!,"&lt;="&amp;MH526,#REF!,"&lt;="&amp;ME526,#REF!,"&gt;="&amp;MF526)</f>
        <v/>
      </c>
      <c r="MU526" s="1">
        <f>COUNTIFS(#REF!,LT526,#REF!,0,#REF!,"&gt;="&amp;MI526,#REF!,"&lt;="&amp;MH526,#REF!,"&lt;="&amp;ME526,#REF!,"&gt;="&amp;MF526)</f>
        <v/>
      </c>
      <c r="MV526" s="1">
        <f>COUNTIFS(#REF!,LT526,#REF!,1,#REF!,"&gt;="&amp;MI526,#REF!,"&lt;="&amp;MH526,#REF!,"="&amp;KZ526,#REF!,"="&amp;LA526,#REF!,"&lt;="&amp;ME526,#REF!,"&gt;="&amp;MF526)</f>
        <v/>
      </c>
      <c r="MW526" s="1">
        <f>COUNTIFS(#REF!,LT526,#REF!,0,#REF!,"&gt;="&amp;MI526,#REF!,"&lt;="&amp;MH526,#REF!,"="&amp;KZ526,#REF!,"="&amp;LA526,#REF!,"&lt;="&amp;ME526,#REF!,"&gt;="&amp;MF526)</f>
        <v/>
      </c>
      <c r="MX526" s="1">
        <f>COUNTIFS(#REF!,LT526,#REF!,1,#REF!,"&gt;="&amp;MC526,#REF!,"&lt;="&amp;MB526,#REF!,"&lt;="&amp;ME526,#REF!,"&gt;="&amp;MF526)</f>
        <v/>
      </c>
      <c r="MY526" s="1">
        <f>COUNTIFS(#REF!,LT526,#REF!,0,#REF!,"&gt;="&amp;MC526,#REF!,"&lt;="&amp;MB526,#REF!,"&lt;="&amp;ME526,#REF!,"&gt;="&amp;MF526)</f>
        <v/>
      </c>
      <c r="MZ526" s="1">
        <f>COUNTIFS(#REF!,LT526,#REF!,1,#REF!,"&lt;="&amp;ME526,#REF!,"&gt;="&amp;MF526,#REF!,"="&amp;KV526,#REF!,"="&amp;KX526)</f>
        <v/>
      </c>
      <c r="NA526" s="1">
        <f>COUNTIFS(#REF!,LT526,#REF!,0,#REF!,"&lt;="&amp;ME526,#REF!,"&gt;="&amp;MF526,#REF!,"="&amp;KV526,#REF!,"="&amp;KX526)</f>
        <v/>
      </c>
      <c r="NB526" s="1">
        <f>COUNTIFS(#REF!,LT526,#REF!,1,#REF!,"&lt;="&amp;ME526,#REF!,"&gt;="&amp;MF526,#REF!,"="&amp;KW526,#REF!,"="&amp;KY526)</f>
        <v/>
      </c>
      <c r="NC526" s="1">
        <f>COUNTIFS(#REF!,LT526,#REF!,0,#REF!,"&lt;="&amp;ME526,#REF!,"&gt;="&amp;MF526,#REF!,"="&amp;KW526,#REF!,"="&amp;KY526)</f>
        <v/>
      </c>
      <c r="ND526" s="1">
        <f>MP526+MR526+MT526+MV526+MX526+MZ526+NB526</f>
        <v/>
      </c>
      <c r="NE526" s="1">
        <f>MQ526+MS526+MU526+MW526+MY526+NA526+NC526</f>
        <v/>
      </c>
      <c r="NF526" s="1">
        <f>ND526+NE526</f>
        <v/>
      </c>
      <c r="NG526" s="33">
        <f>ND526/(ND526+NE526)</f>
        <v/>
      </c>
      <c r="NH526" s="3">
        <f>1/NG526</f>
        <v/>
      </c>
      <c r="NI526" s="1">
        <f>LH526</f>
        <v/>
      </c>
      <c r="NJ526" s="79">
        <f>((1-NG526)*(1/(NI526-1))*0.98-(NG526*1))</f>
        <v/>
      </c>
      <c r="NK526" s="34">
        <f>IF(LR526&lt;0.9,0,IF(AND(LR526&gt;1.1),0,1))</f>
        <v/>
      </c>
      <c r="NL526" s="34">
        <f>IF(LS526&lt;0.9,0,IF(AND(LS526&gt;1.1),0,1))</f>
        <v/>
      </c>
      <c r="NM526" s="32">
        <f>IF(NF526&gt;99,1,0)</f>
        <v/>
      </c>
      <c r="NN526" s="32">
        <f>IF(NJ526&gt;0.0799,1,0)</f>
        <v/>
      </c>
      <c r="NO526" s="32">
        <f>IF(NJ526&gt;NQ526,1,0)</f>
        <v/>
      </c>
      <c r="NP526" s="32">
        <f>NM526+NN526+NO526+NK526+NL526</f>
        <v/>
      </c>
      <c r="NQ526" s="79">
        <f>(((100*NG526)*(NI526-1)*0.98)-((1-NG526)*100))/100</f>
        <v/>
      </c>
      <c r="NR526" s="34">
        <f>IF(LR526&lt;0.9,0,IF(AND(LR526&gt;1.1),0,1))</f>
        <v/>
      </c>
      <c r="NS526" s="34">
        <f>IF(LS526&lt;0.9,0,IF(AND(LS526&gt;1.1),0,1))</f>
        <v/>
      </c>
      <c r="NT526" s="32">
        <f>IF(NF526&gt;99,1,0)</f>
        <v/>
      </c>
      <c r="NU526" s="32">
        <f>IF(NQ526&gt;0.0799,1,0)</f>
        <v/>
      </c>
      <c r="NV526" s="32">
        <f>IF(NQ526&gt;NJ526,1,0)</f>
        <v/>
      </c>
      <c r="NW526" s="32">
        <f>NT526+NU526+NV526+NR526+NS526</f>
        <v/>
      </c>
      <c r="NX526">
        <f>IF(NP526=5,"LayHome1-0",IF(AND(NW526=5),"BackHome1-0",""))</f>
        <v/>
      </c>
      <c r="NY526">
        <f>IF(NP526=5,KN526,IF(AND(NW526=5),KN526,""))</f>
        <v/>
      </c>
      <c r="NZ526">
        <f>IF(NP526=5,"Match Odds",IF(AND(NW526=5),"Match Odds",""))</f>
        <v/>
      </c>
      <c r="OA526">
        <f>IF(NP526=5,KP526,IF(AND(NW526=5),KP526,""))</f>
        <v/>
      </c>
      <c r="OB526">
        <f>IF(NP526=5,"MATCH_ODDS",IF(AND(NW526=5),"MATCH_ODDS",""))</f>
        <v/>
      </c>
      <c r="OC526">
        <f>IF(NP526=5,"LAY",IF(AND(NW526=5),"BACK",""))</f>
        <v/>
      </c>
    </row>
    <row r="527" ht="16.5" customHeight="1" thickBot="1" thickTop="1">
      <c r="A527" s="2" t="n"/>
      <c r="KN527" s="1">
        <f>IF(INDEX(#REF!,MATCH('HT 1-0'!D527,#REF!,0))=INDEX(#REF!,MATCH('HT 1-0'!D527,#REF!,0)),INDEX(#REF!,MATCH('HT 1-0'!D527,#REF!,0)),"ERROR")</f>
        <v/>
      </c>
      <c r="KO527" s="1">
        <f>IF(INDEX(#REF!,MATCH('HT 1-0'!E527,#REF!,0))=INDEX(#REF!,MATCH('HT 1-0'!E527,#REF!,0)),INDEX(#REF!,MATCH('HT 1-0'!E527,#REF!,0)),"ERROR")</f>
        <v/>
      </c>
      <c r="KP527" s="1">
        <f>KN527&amp;" v "&amp;KO527</f>
        <v/>
      </c>
      <c r="KQ527">
        <f>B527&amp;"_"&amp;C527</f>
        <v/>
      </c>
      <c r="KR527" s="1">
        <f>IF((HW527/KK527)&lt;0.335,"G",IF((HW527/KK527)&gt;0.67,"R","A"))</f>
        <v/>
      </c>
      <c r="KS527" s="1">
        <f>IF((HX527/KK527)&lt;0.335,"G",IF((HX527/KK527)&gt;0.67,"R","A"))</f>
        <v/>
      </c>
      <c r="KT527" s="1">
        <f>IF((IH527/KK527)&lt;0.335,"G",IF((IH527/KK527)&gt;0.67,"R","A"))</f>
        <v/>
      </c>
      <c r="KU527" s="1">
        <f>IF((II527/KK527)&lt;0.335,"G",IF((II527/KK527)&gt;0.67,"R","A"))</f>
        <v/>
      </c>
      <c r="KV527" s="1">
        <f>IF((HZ527/KK527)&lt;0.335,"G",IF((HZ527/KK527)&gt;0.67,"R","A"))</f>
        <v/>
      </c>
      <c r="KW527" s="1">
        <f>IF((HY527/KK527)&lt;0.335,"G",IF((HY527/KK527)&gt;0.67,"R","A"))</f>
        <v/>
      </c>
      <c r="KX527" s="1">
        <f>IF((IK527/KK527)&lt;0.335,"G",IF((IK527/KK527)&gt;0.67,"R","A"))</f>
        <v/>
      </c>
      <c r="KY527" s="1">
        <f>IF((IJ527/KK527)&lt;0.335,"G",IF((IJ527/KK527)&gt;0.67,"R","A"))</f>
        <v/>
      </c>
      <c r="KZ527" s="1">
        <f>IF((HQ527/KK527)&lt;0.335,"G",IF((HQ527/KK527)&gt;0.67,"R","A"))</f>
        <v/>
      </c>
      <c r="LA527" s="1">
        <f>IF((IB527/KK527)&lt;0.335,"G",IF((IB527/KK527)&gt;0.67,"R","A"))</f>
        <v/>
      </c>
      <c r="LB527">
        <f>IF(LQ527="1-0",INDEX(Scrape!#REF!,MATCH('HT 1-0'!KP527,Scrape!$B:$B,0)),"")</f>
        <v/>
      </c>
      <c r="LC527">
        <f>IF(LQ527="1-0",INDEX(Scrape!$A:$A,MATCH('HT 1-0'!KP527,Scrape!$B:$B,0)),"")</f>
        <v/>
      </c>
      <c r="LD527">
        <f>IF(LQ527="1-0",INDEX(Scrape!$B:$B,MATCH('HT 1-0'!KP527,Scrape!$B:$B,0)),"")</f>
        <v/>
      </c>
      <c r="LE527">
        <f>IF(LQ527="1-0",INDEX(Scrape!$C:$C,MATCH('HT 1-0'!KP527,Scrape!$B:$B,0)),"")</f>
        <v/>
      </c>
      <c r="LF527">
        <f>IF(LQ527="1-0",INDEX(Scrape!$D:$D,MATCH('HT 1-0'!KP527,Scrape!$B:$B,0)),"")</f>
        <v/>
      </c>
      <c r="LG527">
        <f>IF(LQ527="1-0",INDEX(Scrape!$E:$E,MATCH('HT 1-0'!KP527,Scrape!$B:$B,0)),"")</f>
        <v/>
      </c>
      <c r="LH527">
        <f>IF(LQ527="1-0",INDEX(Scrape!$F:$F,MATCH('HT 1-0'!KP527,Scrape!$B:$B,0)),"")</f>
        <v/>
      </c>
      <c r="LI527">
        <f>IF(LQ527="1-0",INDEX(Scrape!$G:$G,MATCH('HT 1-0'!KP527,Scrape!$B:$B,0)),"")</f>
        <v/>
      </c>
      <c r="LJ527">
        <f>IF(LQ527="1-0",INDEX(Scrape!$H:$H,MATCH('HT 1-0'!KP527,Scrape!$B:$B,0)),"")</f>
        <v/>
      </c>
      <c r="LK527">
        <f>IF(LQ527="1-0",INDEX(Scrape!$I:$I,MATCH('HT 1-0'!KP527,Scrape!$B:$B,0)),"")</f>
        <v/>
      </c>
      <c r="LL527">
        <f>IF(LQ527="1-0",INDEX(Scrape!$J:$J,MATCH('HT 1-0'!KP527,Scrape!$B:$B,0)),"")</f>
        <v/>
      </c>
      <c r="LM527">
        <f>IF(LQ527="1-0",INDEX(Scrape!$K:$K,MATCH('HT 1-0'!KP527,Scrape!$B:$B,0)),"")</f>
        <v/>
      </c>
      <c r="LN527">
        <f>IF(LQ527="1-0",INDEX(Scrape!$L:$L,MATCH('HT 1-0'!KP527,Scrape!$B:$B,0)),"")</f>
        <v/>
      </c>
      <c r="LO527">
        <f>IF(LQ527="1-0",INDEX(Scrape!$M:$M,MATCH('HT 1-0'!KP527,Scrape!$B:$B,0)),"")</f>
        <v/>
      </c>
      <c r="LP527">
        <f>IF(LQ527="1-0",INDEX(Scrape!$N:$N,MATCH('HT 1-0'!KP527,Scrape!$B:$B,0)),"")</f>
        <v/>
      </c>
      <c r="LQ527">
        <f>INDEX(Scrape!$O:$O,MATCH('HT 1-0'!KP527,Scrape!$B:$B,0))</f>
        <v/>
      </c>
      <c r="LR527">
        <f>(1/LJ527)+(1/LI527)+(1/LH527)</f>
        <v/>
      </c>
      <c r="LS527">
        <f>(1/LG527)+(1/LF527)+(1/LE527)</f>
        <v/>
      </c>
      <c r="LT527" s="8">
        <f>IF(INDEX(#REF!,MATCH(KQ527,#REF!,0))=INDEX(#REF!,MATCH(KQ527,#REF!,0)),INDEX(#REF!,MATCH(KQ527,#REF!,0)),"ERROR")</f>
        <v/>
      </c>
      <c r="LU527" s="4">
        <f>IF(KR527="G",2,IF(KR527="R",0.5,IF(KR527="A",1)))</f>
        <v/>
      </c>
      <c r="LV527" s="4">
        <f>IF(KS527="G",0.5,IF(KS527="R",2,IF(KS527="A",1)))</f>
        <v/>
      </c>
      <c r="LW527" s="4">
        <f>IF(KT527="G",2,IF(KT527="R",0.5,IF(KT527="A",1)))</f>
        <v/>
      </c>
      <c r="LX527" s="4">
        <f>IF(KU527="G",0.5,IF(KU527="R",2,IF(KU527="A",1)))</f>
        <v/>
      </c>
      <c r="LY527" s="7">
        <f>(LK527*(LU527+LX527)+(LL527*(LU527+LX527)))</f>
        <v/>
      </c>
      <c r="LZ527" s="7">
        <f>(LN527*(LV527+LW527)+(LO527*(LV527+LW527)))</f>
        <v/>
      </c>
      <c r="MA527" s="11">
        <f>LY527-LZ527</f>
        <v/>
      </c>
      <c r="MB527" s="5">
        <f>MA527+2</f>
        <v/>
      </c>
      <c r="MC527" s="6">
        <f>MA527-2</f>
        <v/>
      </c>
      <c r="MD527" s="4">
        <f>LE527</f>
        <v/>
      </c>
      <c r="ME527" s="9">
        <f>IF(MD527=0,1000,MD527+0.75)</f>
        <v/>
      </c>
      <c r="MF527" s="10">
        <f>IF(MD527=0,0,MD527-0.75)</f>
        <v/>
      </c>
      <c r="MG527" s="4">
        <f>((LM527*(LU527+LX527))-((LP527*(LV527+LW527))))</f>
        <v/>
      </c>
      <c r="MH527" s="9">
        <f>MG527*1.2</f>
        <v/>
      </c>
      <c r="MI527" s="10">
        <f>MG527*0.8</f>
        <v/>
      </c>
      <c r="MJ527">
        <f>IFERROR(NX527,"")</f>
        <v/>
      </c>
      <c r="MK527">
        <f>IFERROR(NY527,"")</f>
        <v/>
      </c>
      <c r="ML527">
        <f>IFERROR(NZ527,"")</f>
        <v/>
      </c>
      <c r="MM527">
        <f>IFERROR(OA527,"")</f>
        <v/>
      </c>
      <c r="MN527">
        <f>IFERROR(OB527,"")</f>
        <v/>
      </c>
      <c r="MO527">
        <f>IFERROR(OC527,"")</f>
        <v/>
      </c>
      <c r="MP527" s="1">
        <f>COUNTIFS(#REF!,LT527,#REF!,1,#REF!,"&gt;="&amp;MC527,#REF!,"&lt;="&amp;MB527,#REF!,"&lt;="&amp;ME527,#REF!,"&gt;="&amp;MF527,#REF!,"="&amp;KV527,#REF!,"="&amp;KX527)</f>
        <v/>
      </c>
      <c r="MQ527" s="1">
        <f>COUNTIFS(#REF!,LT527,#REF!,0,#REF!,"&gt;="&amp;MC527,#REF!,"&lt;="&amp;MB527,#REF!,"&lt;="&amp;ME527,#REF!,"&gt;="&amp;MF527,#REF!,"="&amp;KV527,#REF!,"="&amp;KX527)</f>
        <v/>
      </c>
      <c r="MR527" s="1">
        <f>COUNTIFS(#REF!,LT527,#REF!,1,#REF!,"&gt;="&amp;MC527,#REF!,"&lt;="&amp;MB527,#REF!,"&lt;="&amp;ME527,#REF!,"&gt;="&amp;MF527,#REF!,"="&amp;KW527,#REF!,"="&amp;KY527)</f>
        <v/>
      </c>
      <c r="MS527" s="1">
        <f>COUNTIFS(#REF!,LT527,#REF!,0,#REF!,"&gt;="&amp;MC527,#REF!,"&lt;="&amp;MB527,#REF!,"&lt;="&amp;ME527,#REF!,"&gt;="&amp;MF527,#REF!,"="&amp;KW527,#REF!,"="&amp;KY527)</f>
        <v/>
      </c>
      <c r="MT527" s="1">
        <f>COUNTIFS(#REF!,LT527,#REF!,1,#REF!,"&gt;="&amp;MI527,#REF!,"&lt;="&amp;MH527,#REF!,"&lt;="&amp;ME527,#REF!,"&gt;="&amp;MF527)</f>
        <v/>
      </c>
      <c r="MU527" s="1">
        <f>COUNTIFS(#REF!,LT527,#REF!,0,#REF!,"&gt;="&amp;MI527,#REF!,"&lt;="&amp;MH527,#REF!,"&lt;="&amp;ME527,#REF!,"&gt;="&amp;MF527)</f>
        <v/>
      </c>
      <c r="MV527" s="1">
        <f>COUNTIFS(#REF!,LT527,#REF!,1,#REF!,"&gt;="&amp;MI527,#REF!,"&lt;="&amp;MH527,#REF!,"="&amp;KZ527,#REF!,"="&amp;LA527,#REF!,"&lt;="&amp;ME527,#REF!,"&gt;="&amp;MF527)</f>
        <v/>
      </c>
      <c r="MW527" s="1">
        <f>COUNTIFS(#REF!,LT527,#REF!,0,#REF!,"&gt;="&amp;MI527,#REF!,"&lt;="&amp;MH527,#REF!,"="&amp;KZ527,#REF!,"="&amp;LA527,#REF!,"&lt;="&amp;ME527,#REF!,"&gt;="&amp;MF527)</f>
        <v/>
      </c>
      <c r="MX527" s="1">
        <f>COUNTIFS(#REF!,LT527,#REF!,1,#REF!,"&gt;="&amp;MC527,#REF!,"&lt;="&amp;MB527,#REF!,"&lt;="&amp;ME527,#REF!,"&gt;="&amp;MF527)</f>
        <v/>
      </c>
      <c r="MY527" s="1">
        <f>COUNTIFS(#REF!,LT527,#REF!,0,#REF!,"&gt;="&amp;MC527,#REF!,"&lt;="&amp;MB527,#REF!,"&lt;="&amp;ME527,#REF!,"&gt;="&amp;MF527)</f>
        <v/>
      </c>
      <c r="MZ527" s="1">
        <f>COUNTIFS(#REF!,LT527,#REF!,1,#REF!,"&lt;="&amp;ME527,#REF!,"&gt;="&amp;MF527,#REF!,"="&amp;KV527,#REF!,"="&amp;KX527)</f>
        <v/>
      </c>
      <c r="NA527" s="1">
        <f>COUNTIFS(#REF!,LT527,#REF!,0,#REF!,"&lt;="&amp;ME527,#REF!,"&gt;="&amp;MF527,#REF!,"="&amp;KV527,#REF!,"="&amp;KX527)</f>
        <v/>
      </c>
      <c r="NB527" s="1">
        <f>COUNTIFS(#REF!,LT527,#REF!,1,#REF!,"&lt;="&amp;ME527,#REF!,"&gt;="&amp;MF527,#REF!,"="&amp;KW527,#REF!,"="&amp;KY527)</f>
        <v/>
      </c>
      <c r="NC527" s="1">
        <f>COUNTIFS(#REF!,LT527,#REF!,0,#REF!,"&lt;="&amp;ME527,#REF!,"&gt;="&amp;MF527,#REF!,"="&amp;KW527,#REF!,"="&amp;KY527)</f>
        <v/>
      </c>
      <c r="ND527" s="1">
        <f>MP527+MR527+MT527+MV527+MX527+MZ527+NB527</f>
        <v/>
      </c>
      <c r="NE527" s="1">
        <f>MQ527+MS527+MU527+MW527+MY527+NA527+NC527</f>
        <v/>
      </c>
      <c r="NF527" s="1">
        <f>ND527+NE527</f>
        <v/>
      </c>
      <c r="NG527" s="33">
        <f>ND527/(ND527+NE527)</f>
        <v/>
      </c>
      <c r="NH527" s="3">
        <f>1/NG527</f>
        <v/>
      </c>
      <c r="NI527" s="1">
        <f>LH527</f>
        <v/>
      </c>
      <c r="NJ527" s="79">
        <f>((1-NG527)*(1/(NI527-1))*0.98-(NG527*1))</f>
        <v/>
      </c>
      <c r="NK527" s="34">
        <f>IF(LR527&lt;0.9,0,IF(AND(LR527&gt;1.1),0,1))</f>
        <v/>
      </c>
      <c r="NL527" s="34">
        <f>IF(LS527&lt;0.9,0,IF(AND(LS527&gt;1.1),0,1))</f>
        <v/>
      </c>
      <c r="NM527" s="32">
        <f>IF(NF527&gt;99,1,0)</f>
        <v/>
      </c>
      <c r="NN527" s="32">
        <f>IF(NJ527&gt;0.0799,1,0)</f>
        <v/>
      </c>
      <c r="NO527" s="32">
        <f>IF(NJ527&gt;NQ527,1,0)</f>
        <v/>
      </c>
      <c r="NP527" s="32">
        <f>NM527+NN527+NO527+NK527+NL527</f>
        <v/>
      </c>
      <c r="NQ527" s="79">
        <f>(((100*NG527)*(NI527-1)*0.98)-((1-NG527)*100))/100</f>
        <v/>
      </c>
      <c r="NR527" s="34">
        <f>IF(LR527&lt;0.9,0,IF(AND(LR527&gt;1.1),0,1))</f>
        <v/>
      </c>
      <c r="NS527" s="34">
        <f>IF(LS527&lt;0.9,0,IF(AND(LS527&gt;1.1),0,1))</f>
        <v/>
      </c>
      <c r="NT527" s="32">
        <f>IF(NF527&gt;99,1,0)</f>
        <v/>
      </c>
      <c r="NU527" s="32">
        <f>IF(NQ527&gt;0.0799,1,0)</f>
        <v/>
      </c>
      <c r="NV527" s="32">
        <f>IF(NQ527&gt;NJ527,1,0)</f>
        <v/>
      </c>
      <c r="NW527" s="32">
        <f>NT527+NU527+NV527+NR527+NS527</f>
        <v/>
      </c>
      <c r="NX527">
        <f>IF(NP527=5,"LayHome1-0",IF(AND(NW527=5),"BackHome1-0",""))</f>
        <v/>
      </c>
      <c r="NY527">
        <f>IF(NP527=5,KN527,IF(AND(NW527=5),KN527,""))</f>
        <v/>
      </c>
      <c r="NZ527">
        <f>IF(NP527=5,"Match Odds",IF(AND(NW527=5),"Match Odds",""))</f>
        <v/>
      </c>
      <c r="OA527">
        <f>IF(NP527=5,KP527,IF(AND(NW527=5),KP527,""))</f>
        <v/>
      </c>
      <c r="OB527">
        <f>IF(NP527=5,"MATCH_ODDS",IF(AND(NW527=5),"MATCH_ODDS",""))</f>
        <v/>
      </c>
      <c r="OC527">
        <f>IF(NP527=5,"LAY",IF(AND(NW527=5),"BACK",""))</f>
        <v/>
      </c>
    </row>
    <row r="528" ht="16.5" customHeight="1" thickBot="1" thickTop="1">
      <c r="A528" s="2" t="n"/>
      <c r="KN528" s="1">
        <f>IF(INDEX(#REF!,MATCH('HT 1-0'!D528,#REF!,0))=INDEX(#REF!,MATCH('HT 1-0'!D528,#REF!,0)),INDEX(#REF!,MATCH('HT 1-0'!D528,#REF!,0)),"ERROR")</f>
        <v/>
      </c>
      <c r="KO528" s="1">
        <f>IF(INDEX(#REF!,MATCH('HT 1-0'!E528,#REF!,0))=INDEX(#REF!,MATCH('HT 1-0'!E528,#REF!,0)),INDEX(#REF!,MATCH('HT 1-0'!E528,#REF!,0)),"ERROR")</f>
        <v/>
      </c>
      <c r="KP528" s="1">
        <f>KN528&amp;" v "&amp;KO528</f>
        <v/>
      </c>
      <c r="KQ528">
        <f>B528&amp;"_"&amp;C528</f>
        <v/>
      </c>
      <c r="KR528" s="1">
        <f>IF((HW528/KK528)&lt;0.335,"G",IF((HW528/KK528)&gt;0.67,"R","A"))</f>
        <v/>
      </c>
      <c r="KS528" s="1">
        <f>IF((HX528/KK528)&lt;0.335,"G",IF((HX528/KK528)&gt;0.67,"R","A"))</f>
        <v/>
      </c>
      <c r="KT528" s="1">
        <f>IF((IH528/KK528)&lt;0.335,"G",IF((IH528/KK528)&gt;0.67,"R","A"))</f>
        <v/>
      </c>
      <c r="KU528" s="1">
        <f>IF((II528/KK528)&lt;0.335,"G",IF((II528/KK528)&gt;0.67,"R","A"))</f>
        <v/>
      </c>
      <c r="KV528" s="1">
        <f>IF((HZ528/KK528)&lt;0.335,"G",IF((HZ528/KK528)&gt;0.67,"R","A"))</f>
        <v/>
      </c>
      <c r="KW528" s="1">
        <f>IF((HY528/KK528)&lt;0.335,"G",IF((HY528/KK528)&gt;0.67,"R","A"))</f>
        <v/>
      </c>
      <c r="KX528" s="1">
        <f>IF((IK528/KK528)&lt;0.335,"G",IF((IK528/KK528)&gt;0.67,"R","A"))</f>
        <v/>
      </c>
      <c r="KY528" s="1">
        <f>IF((IJ528/KK528)&lt;0.335,"G",IF((IJ528/KK528)&gt;0.67,"R","A"))</f>
        <v/>
      </c>
      <c r="KZ528" s="1">
        <f>IF((HQ528/KK528)&lt;0.335,"G",IF((HQ528/KK528)&gt;0.67,"R","A"))</f>
        <v/>
      </c>
      <c r="LA528" s="1">
        <f>IF((IB528/KK528)&lt;0.335,"G",IF((IB528/KK528)&gt;0.67,"R","A"))</f>
        <v/>
      </c>
      <c r="LB528">
        <f>IF(LQ528="1-0",INDEX(Scrape!#REF!,MATCH('HT 1-0'!KP528,Scrape!$B:$B,0)),"")</f>
        <v/>
      </c>
      <c r="LC528">
        <f>IF(LQ528="1-0",INDEX(Scrape!$A:$A,MATCH('HT 1-0'!KP528,Scrape!$B:$B,0)),"")</f>
        <v/>
      </c>
      <c r="LD528">
        <f>IF(LQ528="1-0",INDEX(Scrape!$B:$B,MATCH('HT 1-0'!KP528,Scrape!$B:$B,0)),"")</f>
        <v/>
      </c>
      <c r="LE528">
        <f>IF(LQ528="1-0",INDEX(Scrape!$C:$C,MATCH('HT 1-0'!KP528,Scrape!$B:$B,0)),"")</f>
        <v/>
      </c>
      <c r="LF528">
        <f>IF(LQ528="1-0",INDEX(Scrape!$D:$D,MATCH('HT 1-0'!KP528,Scrape!$B:$B,0)),"")</f>
        <v/>
      </c>
      <c r="LG528">
        <f>IF(LQ528="1-0",INDEX(Scrape!$E:$E,MATCH('HT 1-0'!KP528,Scrape!$B:$B,0)),"")</f>
        <v/>
      </c>
      <c r="LH528">
        <f>IF(LQ528="1-0",INDEX(Scrape!$F:$F,MATCH('HT 1-0'!KP528,Scrape!$B:$B,0)),"")</f>
        <v/>
      </c>
      <c r="LI528">
        <f>IF(LQ528="1-0",INDEX(Scrape!$G:$G,MATCH('HT 1-0'!KP528,Scrape!$B:$B,0)),"")</f>
        <v/>
      </c>
      <c r="LJ528">
        <f>IF(LQ528="1-0",INDEX(Scrape!$H:$H,MATCH('HT 1-0'!KP528,Scrape!$B:$B,0)),"")</f>
        <v/>
      </c>
      <c r="LK528">
        <f>IF(LQ528="1-0",INDEX(Scrape!$I:$I,MATCH('HT 1-0'!KP528,Scrape!$B:$B,0)),"")</f>
        <v/>
      </c>
      <c r="LL528">
        <f>IF(LQ528="1-0",INDEX(Scrape!$J:$J,MATCH('HT 1-0'!KP528,Scrape!$B:$B,0)),"")</f>
        <v/>
      </c>
      <c r="LM528">
        <f>IF(LQ528="1-0",INDEX(Scrape!$K:$K,MATCH('HT 1-0'!KP528,Scrape!$B:$B,0)),"")</f>
        <v/>
      </c>
      <c r="LN528">
        <f>IF(LQ528="1-0",INDEX(Scrape!$L:$L,MATCH('HT 1-0'!KP528,Scrape!$B:$B,0)),"")</f>
        <v/>
      </c>
      <c r="LO528">
        <f>IF(LQ528="1-0",INDEX(Scrape!$M:$M,MATCH('HT 1-0'!KP528,Scrape!$B:$B,0)),"")</f>
        <v/>
      </c>
      <c r="LP528">
        <f>IF(LQ528="1-0",INDEX(Scrape!$N:$N,MATCH('HT 1-0'!KP528,Scrape!$B:$B,0)),"")</f>
        <v/>
      </c>
      <c r="LQ528">
        <f>INDEX(Scrape!$O:$O,MATCH('HT 1-0'!KP528,Scrape!$B:$B,0))</f>
        <v/>
      </c>
      <c r="LR528">
        <f>(1/LJ528)+(1/LI528)+(1/LH528)</f>
        <v/>
      </c>
      <c r="LS528">
        <f>(1/LG528)+(1/LF528)+(1/LE528)</f>
        <v/>
      </c>
      <c r="LT528" s="8">
        <f>IF(INDEX(#REF!,MATCH(KQ528,#REF!,0))=INDEX(#REF!,MATCH(KQ528,#REF!,0)),INDEX(#REF!,MATCH(KQ528,#REF!,0)),"ERROR")</f>
        <v/>
      </c>
      <c r="LU528" s="4">
        <f>IF(KR528="G",2,IF(KR528="R",0.5,IF(KR528="A",1)))</f>
        <v/>
      </c>
      <c r="LV528" s="4">
        <f>IF(KS528="G",0.5,IF(KS528="R",2,IF(KS528="A",1)))</f>
        <v/>
      </c>
      <c r="LW528" s="4">
        <f>IF(KT528="G",2,IF(KT528="R",0.5,IF(KT528="A",1)))</f>
        <v/>
      </c>
      <c r="LX528" s="4">
        <f>IF(KU528="G",0.5,IF(KU528="R",2,IF(KU528="A",1)))</f>
        <v/>
      </c>
      <c r="LY528" s="7">
        <f>(LK528*(LU528+LX528)+(LL528*(LU528+LX528)))</f>
        <v/>
      </c>
      <c r="LZ528" s="7">
        <f>(LN528*(LV528+LW528)+(LO528*(LV528+LW528)))</f>
        <v/>
      </c>
      <c r="MA528" s="11">
        <f>LY528-LZ528</f>
        <v/>
      </c>
      <c r="MB528" s="5">
        <f>MA528+2</f>
        <v/>
      </c>
      <c r="MC528" s="6">
        <f>MA528-2</f>
        <v/>
      </c>
      <c r="MD528" s="4">
        <f>LE528</f>
        <v/>
      </c>
      <c r="ME528" s="9">
        <f>IF(MD528=0,1000,MD528+0.75)</f>
        <v/>
      </c>
      <c r="MF528" s="10">
        <f>IF(MD528=0,0,MD528-0.75)</f>
        <v/>
      </c>
      <c r="MG528" s="4">
        <f>((LM528*(LU528+LX528))-((LP528*(LV528+LW528))))</f>
        <v/>
      </c>
      <c r="MH528" s="9">
        <f>MG528*1.2</f>
        <v/>
      </c>
      <c r="MI528" s="10">
        <f>MG528*0.8</f>
        <v/>
      </c>
      <c r="MJ528">
        <f>IFERROR(NX528,"")</f>
        <v/>
      </c>
      <c r="MK528">
        <f>IFERROR(NY528,"")</f>
        <v/>
      </c>
      <c r="ML528">
        <f>IFERROR(NZ528,"")</f>
        <v/>
      </c>
      <c r="MM528">
        <f>IFERROR(OA528,"")</f>
        <v/>
      </c>
      <c r="MN528">
        <f>IFERROR(OB528,"")</f>
        <v/>
      </c>
      <c r="MO528">
        <f>IFERROR(OC528,"")</f>
        <v/>
      </c>
      <c r="MP528" s="1">
        <f>COUNTIFS(#REF!,LT528,#REF!,1,#REF!,"&gt;="&amp;MC528,#REF!,"&lt;="&amp;MB528,#REF!,"&lt;="&amp;ME528,#REF!,"&gt;="&amp;MF528,#REF!,"="&amp;KV528,#REF!,"="&amp;KX528)</f>
        <v/>
      </c>
      <c r="MQ528" s="1">
        <f>COUNTIFS(#REF!,LT528,#REF!,0,#REF!,"&gt;="&amp;MC528,#REF!,"&lt;="&amp;MB528,#REF!,"&lt;="&amp;ME528,#REF!,"&gt;="&amp;MF528,#REF!,"="&amp;KV528,#REF!,"="&amp;KX528)</f>
        <v/>
      </c>
      <c r="MR528" s="1">
        <f>COUNTIFS(#REF!,LT528,#REF!,1,#REF!,"&gt;="&amp;MC528,#REF!,"&lt;="&amp;MB528,#REF!,"&lt;="&amp;ME528,#REF!,"&gt;="&amp;MF528,#REF!,"="&amp;KW528,#REF!,"="&amp;KY528)</f>
        <v/>
      </c>
      <c r="MS528" s="1">
        <f>COUNTIFS(#REF!,LT528,#REF!,0,#REF!,"&gt;="&amp;MC528,#REF!,"&lt;="&amp;MB528,#REF!,"&lt;="&amp;ME528,#REF!,"&gt;="&amp;MF528,#REF!,"="&amp;KW528,#REF!,"="&amp;KY528)</f>
        <v/>
      </c>
      <c r="MT528" s="1">
        <f>COUNTIFS(#REF!,LT528,#REF!,1,#REF!,"&gt;="&amp;MI528,#REF!,"&lt;="&amp;MH528,#REF!,"&lt;="&amp;ME528,#REF!,"&gt;="&amp;MF528)</f>
        <v/>
      </c>
      <c r="MU528" s="1">
        <f>COUNTIFS(#REF!,LT528,#REF!,0,#REF!,"&gt;="&amp;MI528,#REF!,"&lt;="&amp;MH528,#REF!,"&lt;="&amp;ME528,#REF!,"&gt;="&amp;MF528)</f>
        <v/>
      </c>
      <c r="MV528" s="1">
        <f>COUNTIFS(#REF!,LT528,#REF!,1,#REF!,"&gt;="&amp;MI528,#REF!,"&lt;="&amp;MH528,#REF!,"="&amp;KZ528,#REF!,"="&amp;LA528,#REF!,"&lt;="&amp;ME528,#REF!,"&gt;="&amp;MF528)</f>
        <v/>
      </c>
      <c r="MW528" s="1">
        <f>COUNTIFS(#REF!,LT528,#REF!,0,#REF!,"&gt;="&amp;MI528,#REF!,"&lt;="&amp;MH528,#REF!,"="&amp;KZ528,#REF!,"="&amp;LA528,#REF!,"&lt;="&amp;ME528,#REF!,"&gt;="&amp;MF528)</f>
        <v/>
      </c>
      <c r="MX528" s="1">
        <f>COUNTIFS(#REF!,LT528,#REF!,1,#REF!,"&gt;="&amp;MC528,#REF!,"&lt;="&amp;MB528,#REF!,"&lt;="&amp;ME528,#REF!,"&gt;="&amp;MF528)</f>
        <v/>
      </c>
      <c r="MY528" s="1">
        <f>COUNTIFS(#REF!,LT528,#REF!,0,#REF!,"&gt;="&amp;MC528,#REF!,"&lt;="&amp;MB528,#REF!,"&lt;="&amp;ME528,#REF!,"&gt;="&amp;MF528)</f>
        <v/>
      </c>
      <c r="MZ528" s="1">
        <f>COUNTIFS(#REF!,LT528,#REF!,1,#REF!,"&lt;="&amp;ME528,#REF!,"&gt;="&amp;MF528,#REF!,"="&amp;KV528,#REF!,"="&amp;KX528)</f>
        <v/>
      </c>
      <c r="NA528" s="1">
        <f>COUNTIFS(#REF!,LT528,#REF!,0,#REF!,"&lt;="&amp;ME528,#REF!,"&gt;="&amp;MF528,#REF!,"="&amp;KV528,#REF!,"="&amp;KX528)</f>
        <v/>
      </c>
      <c r="NB528" s="1">
        <f>COUNTIFS(#REF!,LT528,#REF!,1,#REF!,"&lt;="&amp;ME528,#REF!,"&gt;="&amp;MF528,#REF!,"="&amp;KW528,#REF!,"="&amp;KY528)</f>
        <v/>
      </c>
      <c r="NC528" s="1">
        <f>COUNTIFS(#REF!,LT528,#REF!,0,#REF!,"&lt;="&amp;ME528,#REF!,"&gt;="&amp;MF528,#REF!,"="&amp;KW528,#REF!,"="&amp;KY528)</f>
        <v/>
      </c>
      <c r="ND528" s="1">
        <f>MP528+MR528+MT528+MV528+MX528+MZ528+NB528</f>
        <v/>
      </c>
      <c r="NE528" s="1">
        <f>MQ528+MS528+MU528+MW528+MY528+NA528+NC528</f>
        <v/>
      </c>
      <c r="NF528" s="1">
        <f>ND528+NE528</f>
        <v/>
      </c>
      <c r="NG528" s="33">
        <f>ND528/(ND528+NE528)</f>
        <v/>
      </c>
      <c r="NH528" s="3">
        <f>1/NG528</f>
        <v/>
      </c>
      <c r="NI528" s="1">
        <f>LH528</f>
        <v/>
      </c>
      <c r="NJ528" s="79">
        <f>((1-NG528)*(1/(NI528-1))*0.98-(NG528*1))</f>
        <v/>
      </c>
      <c r="NK528" s="34">
        <f>IF(LR528&lt;0.9,0,IF(AND(LR528&gt;1.1),0,1))</f>
        <v/>
      </c>
      <c r="NL528" s="34">
        <f>IF(LS528&lt;0.9,0,IF(AND(LS528&gt;1.1),0,1))</f>
        <v/>
      </c>
      <c r="NM528" s="32">
        <f>IF(NF528&gt;99,1,0)</f>
        <v/>
      </c>
      <c r="NN528" s="32">
        <f>IF(NJ528&gt;0.0799,1,0)</f>
        <v/>
      </c>
      <c r="NO528" s="32">
        <f>IF(NJ528&gt;NQ528,1,0)</f>
        <v/>
      </c>
      <c r="NP528" s="32">
        <f>NM528+NN528+NO528+NK528+NL528</f>
        <v/>
      </c>
      <c r="NQ528" s="79">
        <f>(((100*NG528)*(NI528-1)*0.98)-((1-NG528)*100))/100</f>
        <v/>
      </c>
      <c r="NR528" s="34">
        <f>IF(LR528&lt;0.9,0,IF(AND(LR528&gt;1.1),0,1))</f>
        <v/>
      </c>
      <c r="NS528" s="34">
        <f>IF(LS528&lt;0.9,0,IF(AND(LS528&gt;1.1),0,1))</f>
        <v/>
      </c>
      <c r="NT528" s="32">
        <f>IF(NF528&gt;99,1,0)</f>
        <v/>
      </c>
      <c r="NU528" s="32">
        <f>IF(NQ528&gt;0.0799,1,0)</f>
        <v/>
      </c>
      <c r="NV528" s="32">
        <f>IF(NQ528&gt;NJ528,1,0)</f>
        <v/>
      </c>
      <c r="NW528" s="32">
        <f>NT528+NU528+NV528+NR528+NS528</f>
        <v/>
      </c>
      <c r="NX528">
        <f>IF(NP528=5,"LayHome1-0",IF(AND(NW528=5),"BackHome1-0",""))</f>
        <v/>
      </c>
      <c r="NY528">
        <f>IF(NP528=5,KN528,IF(AND(NW528=5),KN528,""))</f>
        <v/>
      </c>
      <c r="NZ528">
        <f>IF(NP528=5,"Match Odds",IF(AND(NW528=5),"Match Odds",""))</f>
        <v/>
      </c>
      <c r="OA528">
        <f>IF(NP528=5,KP528,IF(AND(NW528=5),KP528,""))</f>
        <v/>
      </c>
      <c r="OB528">
        <f>IF(NP528=5,"MATCH_ODDS",IF(AND(NW528=5),"MATCH_ODDS",""))</f>
        <v/>
      </c>
      <c r="OC528">
        <f>IF(NP528=5,"LAY",IF(AND(NW528=5),"BACK",""))</f>
        <v/>
      </c>
    </row>
    <row r="529" ht="16.5" customHeight="1" thickBot="1" thickTop="1">
      <c r="A529" s="2" t="n"/>
      <c r="KN529" s="1">
        <f>IF(INDEX(#REF!,MATCH('HT 1-0'!D529,#REF!,0))=INDEX(#REF!,MATCH('HT 1-0'!D529,#REF!,0)),INDEX(#REF!,MATCH('HT 1-0'!D529,#REF!,0)),"ERROR")</f>
        <v/>
      </c>
      <c r="KO529" s="1">
        <f>IF(INDEX(#REF!,MATCH('HT 1-0'!E529,#REF!,0))=INDEX(#REF!,MATCH('HT 1-0'!E529,#REF!,0)),INDEX(#REF!,MATCH('HT 1-0'!E529,#REF!,0)),"ERROR")</f>
        <v/>
      </c>
      <c r="KP529" s="1">
        <f>KN529&amp;" v "&amp;KO529</f>
        <v/>
      </c>
      <c r="KQ529">
        <f>B529&amp;"_"&amp;C529</f>
        <v/>
      </c>
      <c r="KR529" s="1">
        <f>IF((HW529/KK529)&lt;0.335,"G",IF((HW529/KK529)&gt;0.67,"R","A"))</f>
        <v/>
      </c>
      <c r="KS529" s="1">
        <f>IF((HX529/KK529)&lt;0.335,"G",IF((HX529/KK529)&gt;0.67,"R","A"))</f>
        <v/>
      </c>
      <c r="KT529" s="1">
        <f>IF((IH529/KK529)&lt;0.335,"G",IF((IH529/KK529)&gt;0.67,"R","A"))</f>
        <v/>
      </c>
      <c r="KU529" s="1">
        <f>IF((II529/KK529)&lt;0.335,"G",IF((II529/KK529)&gt;0.67,"R","A"))</f>
        <v/>
      </c>
      <c r="KV529" s="1">
        <f>IF((HZ529/KK529)&lt;0.335,"G",IF((HZ529/KK529)&gt;0.67,"R","A"))</f>
        <v/>
      </c>
      <c r="KW529" s="1">
        <f>IF((HY529/KK529)&lt;0.335,"G",IF((HY529/KK529)&gt;0.67,"R","A"))</f>
        <v/>
      </c>
      <c r="KX529" s="1">
        <f>IF((IK529/KK529)&lt;0.335,"G",IF((IK529/KK529)&gt;0.67,"R","A"))</f>
        <v/>
      </c>
      <c r="KY529" s="1">
        <f>IF((IJ529/KK529)&lt;0.335,"G",IF((IJ529/KK529)&gt;0.67,"R","A"))</f>
        <v/>
      </c>
      <c r="KZ529" s="1">
        <f>IF((HQ529/KK529)&lt;0.335,"G",IF((HQ529/KK529)&gt;0.67,"R","A"))</f>
        <v/>
      </c>
      <c r="LA529" s="1">
        <f>IF((IB529/KK529)&lt;0.335,"G",IF((IB529/KK529)&gt;0.67,"R","A"))</f>
        <v/>
      </c>
      <c r="LB529">
        <f>IF(LQ529="1-0",INDEX(Scrape!#REF!,MATCH('HT 1-0'!KP529,Scrape!$B:$B,0)),"")</f>
        <v/>
      </c>
      <c r="LC529">
        <f>IF(LQ529="1-0",INDEX(Scrape!$A:$A,MATCH('HT 1-0'!KP529,Scrape!$B:$B,0)),"")</f>
        <v/>
      </c>
      <c r="LD529">
        <f>IF(LQ529="1-0",INDEX(Scrape!$B:$B,MATCH('HT 1-0'!KP529,Scrape!$B:$B,0)),"")</f>
        <v/>
      </c>
      <c r="LE529">
        <f>IF(LQ529="1-0",INDEX(Scrape!$C:$C,MATCH('HT 1-0'!KP529,Scrape!$B:$B,0)),"")</f>
        <v/>
      </c>
      <c r="LF529">
        <f>IF(LQ529="1-0",INDEX(Scrape!$D:$D,MATCH('HT 1-0'!KP529,Scrape!$B:$B,0)),"")</f>
        <v/>
      </c>
      <c r="LG529">
        <f>IF(LQ529="1-0",INDEX(Scrape!$E:$E,MATCH('HT 1-0'!KP529,Scrape!$B:$B,0)),"")</f>
        <v/>
      </c>
      <c r="LH529">
        <f>IF(LQ529="1-0",INDEX(Scrape!$F:$F,MATCH('HT 1-0'!KP529,Scrape!$B:$B,0)),"")</f>
        <v/>
      </c>
      <c r="LI529">
        <f>IF(LQ529="1-0",INDEX(Scrape!$G:$G,MATCH('HT 1-0'!KP529,Scrape!$B:$B,0)),"")</f>
        <v/>
      </c>
      <c r="LJ529">
        <f>IF(LQ529="1-0",INDEX(Scrape!$H:$H,MATCH('HT 1-0'!KP529,Scrape!$B:$B,0)),"")</f>
        <v/>
      </c>
      <c r="LK529">
        <f>IF(LQ529="1-0",INDEX(Scrape!$I:$I,MATCH('HT 1-0'!KP529,Scrape!$B:$B,0)),"")</f>
        <v/>
      </c>
      <c r="LL529">
        <f>IF(LQ529="1-0",INDEX(Scrape!$J:$J,MATCH('HT 1-0'!KP529,Scrape!$B:$B,0)),"")</f>
        <v/>
      </c>
      <c r="LM529">
        <f>IF(LQ529="1-0",INDEX(Scrape!$K:$K,MATCH('HT 1-0'!KP529,Scrape!$B:$B,0)),"")</f>
        <v/>
      </c>
      <c r="LN529">
        <f>IF(LQ529="1-0",INDEX(Scrape!$L:$L,MATCH('HT 1-0'!KP529,Scrape!$B:$B,0)),"")</f>
        <v/>
      </c>
      <c r="LO529">
        <f>IF(LQ529="1-0",INDEX(Scrape!$M:$M,MATCH('HT 1-0'!KP529,Scrape!$B:$B,0)),"")</f>
        <v/>
      </c>
      <c r="LP529">
        <f>IF(LQ529="1-0",INDEX(Scrape!$N:$N,MATCH('HT 1-0'!KP529,Scrape!$B:$B,0)),"")</f>
        <v/>
      </c>
      <c r="LQ529">
        <f>INDEX(Scrape!$O:$O,MATCH('HT 1-0'!KP529,Scrape!$B:$B,0))</f>
        <v/>
      </c>
      <c r="LR529">
        <f>(1/LJ529)+(1/LI529)+(1/LH529)</f>
        <v/>
      </c>
      <c r="LS529">
        <f>(1/LG529)+(1/LF529)+(1/LE529)</f>
        <v/>
      </c>
      <c r="LT529" s="8">
        <f>IF(INDEX(#REF!,MATCH(KQ529,#REF!,0))=INDEX(#REF!,MATCH(KQ529,#REF!,0)),INDEX(#REF!,MATCH(KQ529,#REF!,0)),"ERROR")</f>
        <v/>
      </c>
      <c r="LU529" s="4">
        <f>IF(KR529="G",2,IF(KR529="R",0.5,IF(KR529="A",1)))</f>
        <v/>
      </c>
      <c r="LV529" s="4">
        <f>IF(KS529="G",0.5,IF(KS529="R",2,IF(KS529="A",1)))</f>
        <v/>
      </c>
      <c r="LW529" s="4">
        <f>IF(KT529="G",2,IF(KT529="R",0.5,IF(KT529="A",1)))</f>
        <v/>
      </c>
      <c r="LX529" s="4">
        <f>IF(KU529="G",0.5,IF(KU529="R",2,IF(KU529="A",1)))</f>
        <v/>
      </c>
      <c r="LY529" s="7">
        <f>(LK529*(LU529+LX529)+(LL529*(LU529+LX529)))</f>
        <v/>
      </c>
      <c r="LZ529" s="7">
        <f>(LN529*(LV529+LW529)+(LO529*(LV529+LW529)))</f>
        <v/>
      </c>
      <c r="MA529" s="11">
        <f>LY529-LZ529</f>
        <v/>
      </c>
      <c r="MB529" s="5">
        <f>MA529+2</f>
        <v/>
      </c>
      <c r="MC529" s="6">
        <f>MA529-2</f>
        <v/>
      </c>
      <c r="MD529" s="4">
        <f>LE529</f>
        <v/>
      </c>
      <c r="ME529" s="9">
        <f>IF(MD529=0,1000,MD529+0.75)</f>
        <v/>
      </c>
      <c r="MF529" s="10">
        <f>IF(MD529=0,0,MD529-0.75)</f>
        <v/>
      </c>
      <c r="MG529" s="4">
        <f>((LM529*(LU529+LX529))-((LP529*(LV529+LW529))))</f>
        <v/>
      </c>
      <c r="MH529" s="9">
        <f>MG529*1.2</f>
        <v/>
      </c>
      <c r="MI529" s="10">
        <f>MG529*0.8</f>
        <v/>
      </c>
      <c r="MJ529">
        <f>IFERROR(NX529,"")</f>
        <v/>
      </c>
      <c r="MK529">
        <f>IFERROR(NY529,"")</f>
        <v/>
      </c>
      <c r="ML529">
        <f>IFERROR(NZ529,"")</f>
        <v/>
      </c>
      <c r="MM529">
        <f>IFERROR(OA529,"")</f>
        <v/>
      </c>
      <c r="MN529">
        <f>IFERROR(OB529,"")</f>
        <v/>
      </c>
      <c r="MO529">
        <f>IFERROR(OC529,"")</f>
        <v/>
      </c>
      <c r="MP529" s="1">
        <f>COUNTIFS(#REF!,LT529,#REF!,1,#REF!,"&gt;="&amp;MC529,#REF!,"&lt;="&amp;MB529,#REF!,"&lt;="&amp;ME529,#REF!,"&gt;="&amp;MF529,#REF!,"="&amp;KV529,#REF!,"="&amp;KX529)</f>
        <v/>
      </c>
      <c r="MQ529" s="1">
        <f>COUNTIFS(#REF!,LT529,#REF!,0,#REF!,"&gt;="&amp;MC529,#REF!,"&lt;="&amp;MB529,#REF!,"&lt;="&amp;ME529,#REF!,"&gt;="&amp;MF529,#REF!,"="&amp;KV529,#REF!,"="&amp;KX529)</f>
        <v/>
      </c>
      <c r="MR529" s="1">
        <f>COUNTIFS(#REF!,LT529,#REF!,1,#REF!,"&gt;="&amp;MC529,#REF!,"&lt;="&amp;MB529,#REF!,"&lt;="&amp;ME529,#REF!,"&gt;="&amp;MF529,#REF!,"="&amp;KW529,#REF!,"="&amp;KY529)</f>
        <v/>
      </c>
      <c r="MS529" s="1">
        <f>COUNTIFS(#REF!,LT529,#REF!,0,#REF!,"&gt;="&amp;MC529,#REF!,"&lt;="&amp;MB529,#REF!,"&lt;="&amp;ME529,#REF!,"&gt;="&amp;MF529,#REF!,"="&amp;KW529,#REF!,"="&amp;KY529)</f>
        <v/>
      </c>
      <c r="MT529" s="1">
        <f>COUNTIFS(#REF!,LT529,#REF!,1,#REF!,"&gt;="&amp;MI529,#REF!,"&lt;="&amp;MH529,#REF!,"&lt;="&amp;ME529,#REF!,"&gt;="&amp;MF529)</f>
        <v/>
      </c>
      <c r="MU529" s="1">
        <f>COUNTIFS(#REF!,LT529,#REF!,0,#REF!,"&gt;="&amp;MI529,#REF!,"&lt;="&amp;MH529,#REF!,"&lt;="&amp;ME529,#REF!,"&gt;="&amp;MF529)</f>
        <v/>
      </c>
      <c r="MV529" s="1">
        <f>COUNTIFS(#REF!,LT529,#REF!,1,#REF!,"&gt;="&amp;MI529,#REF!,"&lt;="&amp;MH529,#REF!,"="&amp;KZ529,#REF!,"="&amp;LA529,#REF!,"&lt;="&amp;ME529,#REF!,"&gt;="&amp;MF529)</f>
        <v/>
      </c>
      <c r="MW529" s="1">
        <f>COUNTIFS(#REF!,LT529,#REF!,0,#REF!,"&gt;="&amp;MI529,#REF!,"&lt;="&amp;MH529,#REF!,"="&amp;KZ529,#REF!,"="&amp;LA529,#REF!,"&lt;="&amp;ME529,#REF!,"&gt;="&amp;MF529)</f>
        <v/>
      </c>
      <c r="MX529" s="1">
        <f>COUNTIFS(#REF!,LT529,#REF!,1,#REF!,"&gt;="&amp;MC529,#REF!,"&lt;="&amp;MB529,#REF!,"&lt;="&amp;ME529,#REF!,"&gt;="&amp;MF529)</f>
        <v/>
      </c>
      <c r="MY529" s="1">
        <f>COUNTIFS(#REF!,LT529,#REF!,0,#REF!,"&gt;="&amp;MC529,#REF!,"&lt;="&amp;MB529,#REF!,"&lt;="&amp;ME529,#REF!,"&gt;="&amp;MF529)</f>
        <v/>
      </c>
      <c r="MZ529" s="1">
        <f>COUNTIFS(#REF!,LT529,#REF!,1,#REF!,"&lt;="&amp;ME529,#REF!,"&gt;="&amp;MF529,#REF!,"="&amp;KV529,#REF!,"="&amp;KX529)</f>
        <v/>
      </c>
      <c r="NA529" s="1">
        <f>COUNTIFS(#REF!,LT529,#REF!,0,#REF!,"&lt;="&amp;ME529,#REF!,"&gt;="&amp;MF529,#REF!,"="&amp;KV529,#REF!,"="&amp;KX529)</f>
        <v/>
      </c>
      <c r="NB529" s="1">
        <f>COUNTIFS(#REF!,LT529,#REF!,1,#REF!,"&lt;="&amp;ME529,#REF!,"&gt;="&amp;MF529,#REF!,"="&amp;KW529,#REF!,"="&amp;KY529)</f>
        <v/>
      </c>
      <c r="NC529" s="1">
        <f>COUNTIFS(#REF!,LT529,#REF!,0,#REF!,"&lt;="&amp;ME529,#REF!,"&gt;="&amp;MF529,#REF!,"="&amp;KW529,#REF!,"="&amp;KY529)</f>
        <v/>
      </c>
      <c r="ND529" s="1">
        <f>MP529+MR529+MT529+MV529+MX529+MZ529+NB529</f>
        <v/>
      </c>
      <c r="NE529" s="1">
        <f>MQ529+MS529+MU529+MW529+MY529+NA529+NC529</f>
        <v/>
      </c>
      <c r="NF529" s="1">
        <f>ND529+NE529</f>
        <v/>
      </c>
      <c r="NG529" s="33">
        <f>ND529/(ND529+NE529)</f>
        <v/>
      </c>
      <c r="NH529" s="3">
        <f>1/NG529</f>
        <v/>
      </c>
      <c r="NI529" s="1">
        <f>LH529</f>
        <v/>
      </c>
      <c r="NJ529" s="79">
        <f>((1-NG529)*(1/(NI529-1))*0.98-(NG529*1))</f>
        <v/>
      </c>
      <c r="NK529" s="34">
        <f>IF(LR529&lt;0.9,0,IF(AND(LR529&gt;1.1),0,1))</f>
        <v/>
      </c>
      <c r="NL529" s="34">
        <f>IF(LS529&lt;0.9,0,IF(AND(LS529&gt;1.1),0,1))</f>
        <v/>
      </c>
      <c r="NM529" s="32">
        <f>IF(NF529&gt;99,1,0)</f>
        <v/>
      </c>
      <c r="NN529" s="32">
        <f>IF(NJ529&gt;0.0799,1,0)</f>
        <v/>
      </c>
      <c r="NO529" s="32">
        <f>IF(NJ529&gt;NQ529,1,0)</f>
        <v/>
      </c>
      <c r="NP529" s="32">
        <f>NM529+NN529+NO529+NK529+NL529</f>
        <v/>
      </c>
      <c r="NQ529" s="79">
        <f>(((100*NG529)*(NI529-1)*0.98)-((1-NG529)*100))/100</f>
        <v/>
      </c>
      <c r="NR529" s="34">
        <f>IF(LR529&lt;0.9,0,IF(AND(LR529&gt;1.1),0,1))</f>
        <v/>
      </c>
      <c r="NS529" s="34">
        <f>IF(LS529&lt;0.9,0,IF(AND(LS529&gt;1.1),0,1))</f>
        <v/>
      </c>
      <c r="NT529" s="32">
        <f>IF(NF529&gt;99,1,0)</f>
        <v/>
      </c>
      <c r="NU529" s="32">
        <f>IF(NQ529&gt;0.0799,1,0)</f>
        <v/>
      </c>
      <c r="NV529" s="32">
        <f>IF(NQ529&gt;NJ529,1,0)</f>
        <v/>
      </c>
      <c r="NW529" s="32">
        <f>NT529+NU529+NV529+NR529+NS529</f>
        <v/>
      </c>
      <c r="NX529">
        <f>IF(NP529=5,"LayHome1-0",IF(AND(NW529=5),"BackHome1-0",""))</f>
        <v/>
      </c>
      <c r="NY529">
        <f>IF(NP529=5,KN529,IF(AND(NW529=5),KN529,""))</f>
        <v/>
      </c>
      <c r="NZ529">
        <f>IF(NP529=5,"Match Odds",IF(AND(NW529=5),"Match Odds",""))</f>
        <v/>
      </c>
      <c r="OA529">
        <f>IF(NP529=5,KP529,IF(AND(NW529=5),KP529,""))</f>
        <v/>
      </c>
      <c r="OB529">
        <f>IF(NP529=5,"MATCH_ODDS",IF(AND(NW529=5),"MATCH_ODDS",""))</f>
        <v/>
      </c>
      <c r="OC529">
        <f>IF(NP529=5,"LAY",IF(AND(NW529=5),"BACK",""))</f>
        <v/>
      </c>
    </row>
    <row r="530" ht="16.5" customHeight="1" thickBot="1" thickTop="1">
      <c r="A530" s="2" t="n"/>
      <c r="KN530" s="1">
        <f>IF(INDEX(#REF!,MATCH('HT 1-0'!D530,#REF!,0))=INDEX(#REF!,MATCH('HT 1-0'!D530,#REF!,0)),INDEX(#REF!,MATCH('HT 1-0'!D530,#REF!,0)),"ERROR")</f>
        <v/>
      </c>
      <c r="KO530" s="1">
        <f>IF(INDEX(#REF!,MATCH('HT 1-0'!E530,#REF!,0))=INDEX(#REF!,MATCH('HT 1-0'!E530,#REF!,0)),INDEX(#REF!,MATCH('HT 1-0'!E530,#REF!,0)),"ERROR")</f>
        <v/>
      </c>
      <c r="KP530" s="1">
        <f>KN530&amp;" v "&amp;KO530</f>
        <v/>
      </c>
      <c r="KQ530">
        <f>B530&amp;"_"&amp;C530</f>
        <v/>
      </c>
      <c r="KR530" s="1">
        <f>IF((HW530/KK530)&lt;0.335,"G",IF((HW530/KK530)&gt;0.67,"R","A"))</f>
        <v/>
      </c>
      <c r="KS530" s="1">
        <f>IF((HX530/KK530)&lt;0.335,"G",IF((HX530/KK530)&gt;0.67,"R","A"))</f>
        <v/>
      </c>
      <c r="KT530" s="1">
        <f>IF((IH530/KK530)&lt;0.335,"G",IF((IH530/KK530)&gt;0.67,"R","A"))</f>
        <v/>
      </c>
      <c r="KU530" s="1">
        <f>IF((II530/KK530)&lt;0.335,"G",IF((II530/KK530)&gt;0.67,"R","A"))</f>
        <v/>
      </c>
      <c r="KV530" s="1">
        <f>IF((HZ530/KK530)&lt;0.335,"G",IF((HZ530/KK530)&gt;0.67,"R","A"))</f>
        <v/>
      </c>
      <c r="KW530" s="1">
        <f>IF((HY530/KK530)&lt;0.335,"G",IF((HY530/KK530)&gt;0.67,"R","A"))</f>
        <v/>
      </c>
      <c r="KX530" s="1">
        <f>IF((IK530/KK530)&lt;0.335,"G",IF((IK530/KK530)&gt;0.67,"R","A"))</f>
        <v/>
      </c>
      <c r="KY530" s="1">
        <f>IF((IJ530/KK530)&lt;0.335,"G",IF((IJ530/KK530)&gt;0.67,"R","A"))</f>
        <v/>
      </c>
      <c r="KZ530" s="1">
        <f>IF((HQ530/KK530)&lt;0.335,"G",IF((HQ530/KK530)&gt;0.67,"R","A"))</f>
        <v/>
      </c>
      <c r="LA530" s="1">
        <f>IF((IB530/KK530)&lt;0.335,"G",IF((IB530/KK530)&gt;0.67,"R","A"))</f>
        <v/>
      </c>
      <c r="LB530">
        <f>IF(LQ530="1-0",INDEX(Scrape!#REF!,MATCH('HT 1-0'!KP530,Scrape!$B:$B,0)),"")</f>
        <v/>
      </c>
      <c r="LC530">
        <f>IF(LQ530="1-0",INDEX(Scrape!$A:$A,MATCH('HT 1-0'!KP530,Scrape!$B:$B,0)),"")</f>
        <v/>
      </c>
      <c r="LD530">
        <f>IF(LQ530="1-0",INDEX(Scrape!$B:$B,MATCH('HT 1-0'!KP530,Scrape!$B:$B,0)),"")</f>
        <v/>
      </c>
      <c r="LE530">
        <f>IF(LQ530="1-0",INDEX(Scrape!$C:$C,MATCH('HT 1-0'!KP530,Scrape!$B:$B,0)),"")</f>
        <v/>
      </c>
      <c r="LF530">
        <f>IF(LQ530="1-0",INDEX(Scrape!$D:$D,MATCH('HT 1-0'!KP530,Scrape!$B:$B,0)),"")</f>
        <v/>
      </c>
      <c r="LG530">
        <f>IF(LQ530="1-0",INDEX(Scrape!$E:$E,MATCH('HT 1-0'!KP530,Scrape!$B:$B,0)),"")</f>
        <v/>
      </c>
      <c r="LH530">
        <f>IF(LQ530="1-0",INDEX(Scrape!$F:$F,MATCH('HT 1-0'!KP530,Scrape!$B:$B,0)),"")</f>
        <v/>
      </c>
      <c r="LI530">
        <f>IF(LQ530="1-0",INDEX(Scrape!$G:$G,MATCH('HT 1-0'!KP530,Scrape!$B:$B,0)),"")</f>
        <v/>
      </c>
      <c r="LJ530">
        <f>IF(LQ530="1-0",INDEX(Scrape!$H:$H,MATCH('HT 1-0'!KP530,Scrape!$B:$B,0)),"")</f>
        <v/>
      </c>
      <c r="LK530">
        <f>IF(LQ530="1-0",INDEX(Scrape!$I:$I,MATCH('HT 1-0'!KP530,Scrape!$B:$B,0)),"")</f>
        <v/>
      </c>
      <c r="LL530">
        <f>IF(LQ530="1-0",INDEX(Scrape!$J:$J,MATCH('HT 1-0'!KP530,Scrape!$B:$B,0)),"")</f>
        <v/>
      </c>
      <c r="LM530">
        <f>IF(LQ530="1-0",INDEX(Scrape!$K:$K,MATCH('HT 1-0'!KP530,Scrape!$B:$B,0)),"")</f>
        <v/>
      </c>
      <c r="LN530">
        <f>IF(LQ530="1-0",INDEX(Scrape!$L:$L,MATCH('HT 1-0'!KP530,Scrape!$B:$B,0)),"")</f>
        <v/>
      </c>
      <c r="LO530">
        <f>IF(LQ530="1-0",INDEX(Scrape!$M:$M,MATCH('HT 1-0'!KP530,Scrape!$B:$B,0)),"")</f>
        <v/>
      </c>
      <c r="LP530">
        <f>IF(LQ530="1-0",INDEX(Scrape!$N:$N,MATCH('HT 1-0'!KP530,Scrape!$B:$B,0)),"")</f>
        <v/>
      </c>
      <c r="LQ530">
        <f>INDEX(Scrape!$O:$O,MATCH('HT 1-0'!KP530,Scrape!$B:$B,0))</f>
        <v/>
      </c>
      <c r="LR530">
        <f>(1/LJ530)+(1/LI530)+(1/LH530)</f>
        <v/>
      </c>
      <c r="LS530">
        <f>(1/LG530)+(1/LF530)+(1/LE530)</f>
        <v/>
      </c>
      <c r="LT530" s="8">
        <f>IF(INDEX(#REF!,MATCH(KQ530,#REF!,0))=INDEX(#REF!,MATCH(KQ530,#REF!,0)),INDEX(#REF!,MATCH(KQ530,#REF!,0)),"ERROR")</f>
        <v/>
      </c>
      <c r="LU530" s="4">
        <f>IF(KR530="G",2,IF(KR530="R",0.5,IF(KR530="A",1)))</f>
        <v/>
      </c>
      <c r="LV530" s="4">
        <f>IF(KS530="G",0.5,IF(KS530="R",2,IF(KS530="A",1)))</f>
        <v/>
      </c>
      <c r="LW530" s="4">
        <f>IF(KT530="G",2,IF(KT530="R",0.5,IF(KT530="A",1)))</f>
        <v/>
      </c>
      <c r="LX530" s="4">
        <f>IF(KU530="G",0.5,IF(KU530="R",2,IF(KU530="A",1)))</f>
        <v/>
      </c>
      <c r="LY530" s="7">
        <f>(LK530*(LU530+LX530)+(LL530*(LU530+LX530)))</f>
        <v/>
      </c>
      <c r="LZ530" s="7">
        <f>(LN530*(LV530+LW530)+(LO530*(LV530+LW530)))</f>
        <v/>
      </c>
      <c r="MA530" s="11">
        <f>LY530-LZ530</f>
        <v/>
      </c>
      <c r="MB530" s="5">
        <f>MA530+2</f>
        <v/>
      </c>
      <c r="MC530" s="6">
        <f>MA530-2</f>
        <v/>
      </c>
      <c r="MD530" s="4">
        <f>LE530</f>
        <v/>
      </c>
      <c r="ME530" s="9">
        <f>IF(MD530=0,1000,MD530+0.75)</f>
        <v/>
      </c>
      <c r="MF530" s="10">
        <f>IF(MD530=0,0,MD530-0.75)</f>
        <v/>
      </c>
      <c r="MG530" s="4">
        <f>((LM530*(LU530+LX530))-((LP530*(LV530+LW530))))</f>
        <v/>
      </c>
      <c r="MH530" s="9">
        <f>MG530*1.2</f>
        <v/>
      </c>
      <c r="MI530" s="10">
        <f>MG530*0.8</f>
        <v/>
      </c>
      <c r="MJ530">
        <f>IFERROR(NX530,"")</f>
        <v/>
      </c>
      <c r="MK530">
        <f>IFERROR(NY530,"")</f>
        <v/>
      </c>
      <c r="ML530">
        <f>IFERROR(NZ530,"")</f>
        <v/>
      </c>
      <c r="MM530">
        <f>IFERROR(OA530,"")</f>
        <v/>
      </c>
      <c r="MN530">
        <f>IFERROR(OB530,"")</f>
        <v/>
      </c>
      <c r="MO530">
        <f>IFERROR(OC530,"")</f>
        <v/>
      </c>
      <c r="MP530" s="1">
        <f>COUNTIFS(#REF!,LT530,#REF!,1,#REF!,"&gt;="&amp;MC530,#REF!,"&lt;="&amp;MB530,#REF!,"&lt;="&amp;ME530,#REF!,"&gt;="&amp;MF530,#REF!,"="&amp;KV530,#REF!,"="&amp;KX530)</f>
        <v/>
      </c>
      <c r="MQ530" s="1">
        <f>COUNTIFS(#REF!,LT530,#REF!,0,#REF!,"&gt;="&amp;MC530,#REF!,"&lt;="&amp;MB530,#REF!,"&lt;="&amp;ME530,#REF!,"&gt;="&amp;MF530,#REF!,"="&amp;KV530,#REF!,"="&amp;KX530)</f>
        <v/>
      </c>
      <c r="MR530" s="1">
        <f>COUNTIFS(#REF!,LT530,#REF!,1,#REF!,"&gt;="&amp;MC530,#REF!,"&lt;="&amp;MB530,#REF!,"&lt;="&amp;ME530,#REF!,"&gt;="&amp;MF530,#REF!,"="&amp;KW530,#REF!,"="&amp;KY530)</f>
        <v/>
      </c>
      <c r="MS530" s="1">
        <f>COUNTIFS(#REF!,LT530,#REF!,0,#REF!,"&gt;="&amp;MC530,#REF!,"&lt;="&amp;MB530,#REF!,"&lt;="&amp;ME530,#REF!,"&gt;="&amp;MF530,#REF!,"="&amp;KW530,#REF!,"="&amp;KY530)</f>
        <v/>
      </c>
      <c r="MT530" s="1">
        <f>COUNTIFS(#REF!,LT530,#REF!,1,#REF!,"&gt;="&amp;MI530,#REF!,"&lt;="&amp;MH530,#REF!,"&lt;="&amp;ME530,#REF!,"&gt;="&amp;MF530)</f>
        <v/>
      </c>
      <c r="MU530" s="1">
        <f>COUNTIFS(#REF!,LT530,#REF!,0,#REF!,"&gt;="&amp;MI530,#REF!,"&lt;="&amp;MH530,#REF!,"&lt;="&amp;ME530,#REF!,"&gt;="&amp;MF530)</f>
        <v/>
      </c>
      <c r="MV530" s="1">
        <f>COUNTIFS(#REF!,LT530,#REF!,1,#REF!,"&gt;="&amp;MI530,#REF!,"&lt;="&amp;MH530,#REF!,"="&amp;KZ530,#REF!,"="&amp;LA530,#REF!,"&lt;="&amp;ME530,#REF!,"&gt;="&amp;MF530)</f>
        <v/>
      </c>
      <c r="MW530" s="1">
        <f>COUNTIFS(#REF!,LT530,#REF!,0,#REF!,"&gt;="&amp;MI530,#REF!,"&lt;="&amp;MH530,#REF!,"="&amp;KZ530,#REF!,"="&amp;LA530,#REF!,"&lt;="&amp;ME530,#REF!,"&gt;="&amp;MF530)</f>
        <v/>
      </c>
      <c r="MX530" s="1">
        <f>COUNTIFS(#REF!,LT530,#REF!,1,#REF!,"&gt;="&amp;MC530,#REF!,"&lt;="&amp;MB530,#REF!,"&lt;="&amp;ME530,#REF!,"&gt;="&amp;MF530)</f>
        <v/>
      </c>
      <c r="MY530" s="1">
        <f>COUNTIFS(#REF!,LT530,#REF!,0,#REF!,"&gt;="&amp;MC530,#REF!,"&lt;="&amp;MB530,#REF!,"&lt;="&amp;ME530,#REF!,"&gt;="&amp;MF530)</f>
        <v/>
      </c>
      <c r="MZ530" s="1">
        <f>COUNTIFS(#REF!,LT530,#REF!,1,#REF!,"&lt;="&amp;ME530,#REF!,"&gt;="&amp;MF530,#REF!,"="&amp;KV530,#REF!,"="&amp;KX530)</f>
        <v/>
      </c>
      <c r="NA530" s="1">
        <f>COUNTIFS(#REF!,LT530,#REF!,0,#REF!,"&lt;="&amp;ME530,#REF!,"&gt;="&amp;MF530,#REF!,"="&amp;KV530,#REF!,"="&amp;KX530)</f>
        <v/>
      </c>
      <c r="NB530" s="1">
        <f>COUNTIFS(#REF!,LT530,#REF!,1,#REF!,"&lt;="&amp;ME530,#REF!,"&gt;="&amp;MF530,#REF!,"="&amp;KW530,#REF!,"="&amp;KY530)</f>
        <v/>
      </c>
      <c r="NC530" s="1">
        <f>COUNTIFS(#REF!,LT530,#REF!,0,#REF!,"&lt;="&amp;ME530,#REF!,"&gt;="&amp;MF530,#REF!,"="&amp;KW530,#REF!,"="&amp;KY530)</f>
        <v/>
      </c>
      <c r="ND530" s="1">
        <f>MP530+MR530+MT530+MV530+MX530+MZ530+NB530</f>
        <v/>
      </c>
      <c r="NE530" s="1">
        <f>MQ530+MS530+MU530+MW530+MY530+NA530+NC530</f>
        <v/>
      </c>
      <c r="NF530" s="1">
        <f>ND530+NE530</f>
        <v/>
      </c>
      <c r="NG530" s="33">
        <f>ND530/(ND530+NE530)</f>
        <v/>
      </c>
      <c r="NH530" s="3">
        <f>1/NG530</f>
        <v/>
      </c>
      <c r="NI530" s="1">
        <f>LH530</f>
        <v/>
      </c>
      <c r="NJ530" s="79">
        <f>((1-NG530)*(1/(NI530-1))*0.98-(NG530*1))</f>
        <v/>
      </c>
      <c r="NK530" s="34">
        <f>IF(LR530&lt;0.9,0,IF(AND(LR530&gt;1.1),0,1))</f>
        <v/>
      </c>
      <c r="NL530" s="34">
        <f>IF(LS530&lt;0.9,0,IF(AND(LS530&gt;1.1),0,1))</f>
        <v/>
      </c>
      <c r="NM530" s="32">
        <f>IF(NF530&gt;99,1,0)</f>
        <v/>
      </c>
      <c r="NN530" s="32">
        <f>IF(NJ530&gt;0.0799,1,0)</f>
        <v/>
      </c>
      <c r="NO530" s="32">
        <f>IF(NJ530&gt;NQ530,1,0)</f>
        <v/>
      </c>
      <c r="NP530" s="32">
        <f>NM530+NN530+NO530+NK530+NL530</f>
        <v/>
      </c>
      <c r="NQ530" s="79">
        <f>(((100*NG530)*(NI530-1)*0.98)-((1-NG530)*100))/100</f>
        <v/>
      </c>
      <c r="NR530" s="34">
        <f>IF(LR530&lt;0.9,0,IF(AND(LR530&gt;1.1),0,1))</f>
        <v/>
      </c>
      <c r="NS530" s="34">
        <f>IF(LS530&lt;0.9,0,IF(AND(LS530&gt;1.1),0,1))</f>
        <v/>
      </c>
      <c r="NT530" s="32">
        <f>IF(NF530&gt;99,1,0)</f>
        <v/>
      </c>
      <c r="NU530" s="32">
        <f>IF(NQ530&gt;0.0799,1,0)</f>
        <v/>
      </c>
      <c r="NV530" s="32">
        <f>IF(NQ530&gt;NJ530,1,0)</f>
        <v/>
      </c>
      <c r="NW530" s="32">
        <f>NT530+NU530+NV530+NR530+NS530</f>
        <v/>
      </c>
      <c r="NX530">
        <f>IF(NP530=5,"LayHome1-0",IF(AND(NW530=5),"BackHome1-0",""))</f>
        <v/>
      </c>
      <c r="NY530">
        <f>IF(NP530=5,KN530,IF(AND(NW530=5),KN530,""))</f>
        <v/>
      </c>
      <c r="NZ530">
        <f>IF(NP530=5,"Match Odds",IF(AND(NW530=5),"Match Odds",""))</f>
        <v/>
      </c>
      <c r="OA530">
        <f>IF(NP530=5,KP530,IF(AND(NW530=5),KP530,""))</f>
        <v/>
      </c>
      <c r="OB530">
        <f>IF(NP530=5,"MATCH_ODDS",IF(AND(NW530=5),"MATCH_ODDS",""))</f>
        <v/>
      </c>
      <c r="OC530">
        <f>IF(NP530=5,"LAY",IF(AND(NW530=5),"BACK",""))</f>
        <v/>
      </c>
    </row>
    <row r="531" ht="16.5" customHeight="1" thickBot="1" thickTop="1">
      <c r="A531" s="2" t="n"/>
      <c r="KN531" s="1">
        <f>IF(INDEX(#REF!,MATCH('HT 1-0'!D531,#REF!,0))=INDEX(#REF!,MATCH('HT 1-0'!D531,#REF!,0)),INDEX(#REF!,MATCH('HT 1-0'!D531,#REF!,0)),"ERROR")</f>
        <v/>
      </c>
      <c r="KO531" s="1">
        <f>IF(INDEX(#REF!,MATCH('HT 1-0'!E531,#REF!,0))=INDEX(#REF!,MATCH('HT 1-0'!E531,#REF!,0)),INDEX(#REF!,MATCH('HT 1-0'!E531,#REF!,0)),"ERROR")</f>
        <v/>
      </c>
      <c r="KP531" s="1">
        <f>KN531&amp;" v "&amp;KO531</f>
        <v/>
      </c>
      <c r="KQ531">
        <f>B531&amp;"_"&amp;C531</f>
        <v/>
      </c>
      <c r="KR531" s="1">
        <f>IF((HW531/KK531)&lt;0.335,"G",IF((HW531/KK531)&gt;0.67,"R","A"))</f>
        <v/>
      </c>
      <c r="KS531" s="1">
        <f>IF((HX531/KK531)&lt;0.335,"G",IF((HX531/KK531)&gt;0.67,"R","A"))</f>
        <v/>
      </c>
      <c r="KT531" s="1">
        <f>IF((IH531/KK531)&lt;0.335,"G",IF((IH531/KK531)&gt;0.67,"R","A"))</f>
        <v/>
      </c>
      <c r="KU531" s="1">
        <f>IF((II531/KK531)&lt;0.335,"G",IF((II531/KK531)&gt;0.67,"R","A"))</f>
        <v/>
      </c>
      <c r="KV531" s="1">
        <f>IF((HZ531/KK531)&lt;0.335,"G",IF((HZ531/KK531)&gt;0.67,"R","A"))</f>
        <v/>
      </c>
      <c r="KW531" s="1">
        <f>IF((HY531/KK531)&lt;0.335,"G",IF((HY531/KK531)&gt;0.67,"R","A"))</f>
        <v/>
      </c>
      <c r="KX531" s="1">
        <f>IF((IK531/KK531)&lt;0.335,"G",IF((IK531/KK531)&gt;0.67,"R","A"))</f>
        <v/>
      </c>
      <c r="KY531" s="1">
        <f>IF((IJ531/KK531)&lt;0.335,"G",IF((IJ531/KK531)&gt;0.67,"R","A"))</f>
        <v/>
      </c>
      <c r="KZ531" s="1">
        <f>IF((HQ531/KK531)&lt;0.335,"G",IF((HQ531/KK531)&gt;0.67,"R","A"))</f>
        <v/>
      </c>
      <c r="LA531" s="1">
        <f>IF((IB531/KK531)&lt;0.335,"G",IF((IB531/KK531)&gt;0.67,"R","A"))</f>
        <v/>
      </c>
      <c r="LB531">
        <f>IF(LQ531="1-0",INDEX(Scrape!#REF!,MATCH('HT 1-0'!KP531,Scrape!$B:$B,0)),"")</f>
        <v/>
      </c>
      <c r="LC531">
        <f>IF(LQ531="1-0",INDEX(Scrape!$A:$A,MATCH('HT 1-0'!KP531,Scrape!$B:$B,0)),"")</f>
        <v/>
      </c>
      <c r="LD531">
        <f>IF(LQ531="1-0",INDEX(Scrape!$B:$B,MATCH('HT 1-0'!KP531,Scrape!$B:$B,0)),"")</f>
        <v/>
      </c>
      <c r="LE531">
        <f>IF(LQ531="1-0",INDEX(Scrape!$C:$C,MATCH('HT 1-0'!KP531,Scrape!$B:$B,0)),"")</f>
        <v/>
      </c>
      <c r="LF531">
        <f>IF(LQ531="1-0",INDEX(Scrape!$D:$D,MATCH('HT 1-0'!KP531,Scrape!$B:$B,0)),"")</f>
        <v/>
      </c>
      <c r="LG531">
        <f>IF(LQ531="1-0",INDEX(Scrape!$E:$E,MATCH('HT 1-0'!KP531,Scrape!$B:$B,0)),"")</f>
        <v/>
      </c>
      <c r="LH531">
        <f>IF(LQ531="1-0",INDEX(Scrape!$F:$F,MATCH('HT 1-0'!KP531,Scrape!$B:$B,0)),"")</f>
        <v/>
      </c>
      <c r="LI531">
        <f>IF(LQ531="1-0",INDEX(Scrape!$G:$G,MATCH('HT 1-0'!KP531,Scrape!$B:$B,0)),"")</f>
        <v/>
      </c>
      <c r="LJ531">
        <f>IF(LQ531="1-0",INDEX(Scrape!$H:$H,MATCH('HT 1-0'!KP531,Scrape!$B:$B,0)),"")</f>
        <v/>
      </c>
      <c r="LK531">
        <f>IF(LQ531="1-0",INDEX(Scrape!$I:$I,MATCH('HT 1-0'!KP531,Scrape!$B:$B,0)),"")</f>
        <v/>
      </c>
      <c r="LL531">
        <f>IF(LQ531="1-0",INDEX(Scrape!$J:$J,MATCH('HT 1-0'!KP531,Scrape!$B:$B,0)),"")</f>
        <v/>
      </c>
      <c r="LM531">
        <f>IF(LQ531="1-0",INDEX(Scrape!$K:$K,MATCH('HT 1-0'!KP531,Scrape!$B:$B,0)),"")</f>
        <v/>
      </c>
      <c r="LN531">
        <f>IF(LQ531="1-0",INDEX(Scrape!$L:$L,MATCH('HT 1-0'!KP531,Scrape!$B:$B,0)),"")</f>
        <v/>
      </c>
      <c r="LO531">
        <f>IF(LQ531="1-0",INDEX(Scrape!$M:$M,MATCH('HT 1-0'!KP531,Scrape!$B:$B,0)),"")</f>
        <v/>
      </c>
      <c r="LP531">
        <f>IF(LQ531="1-0",INDEX(Scrape!$N:$N,MATCH('HT 1-0'!KP531,Scrape!$B:$B,0)),"")</f>
        <v/>
      </c>
      <c r="LQ531">
        <f>INDEX(Scrape!$O:$O,MATCH('HT 1-0'!KP531,Scrape!$B:$B,0))</f>
        <v/>
      </c>
      <c r="LR531">
        <f>(1/LJ531)+(1/LI531)+(1/LH531)</f>
        <v/>
      </c>
      <c r="LS531">
        <f>(1/LG531)+(1/LF531)+(1/LE531)</f>
        <v/>
      </c>
      <c r="LT531" s="8">
        <f>IF(INDEX(#REF!,MATCH(KQ531,#REF!,0))=INDEX(#REF!,MATCH(KQ531,#REF!,0)),INDEX(#REF!,MATCH(KQ531,#REF!,0)),"ERROR")</f>
        <v/>
      </c>
      <c r="LU531" s="4">
        <f>IF(KR531="G",2,IF(KR531="R",0.5,IF(KR531="A",1)))</f>
        <v/>
      </c>
      <c r="LV531" s="4">
        <f>IF(KS531="G",0.5,IF(KS531="R",2,IF(KS531="A",1)))</f>
        <v/>
      </c>
      <c r="LW531" s="4">
        <f>IF(KT531="G",2,IF(KT531="R",0.5,IF(KT531="A",1)))</f>
        <v/>
      </c>
      <c r="LX531" s="4">
        <f>IF(KU531="G",0.5,IF(KU531="R",2,IF(KU531="A",1)))</f>
        <v/>
      </c>
      <c r="LY531" s="7">
        <f>(LK531*(LU531+LX531)+(LL531*(LU531+LX531)))</f>
        <v/>
      </c>
      <c r="LZ531" s="7">
        <f>(LN531*(LV531+LW531)+(LO531*(LV531+LW531)))</f>
        <v/>
      </c>
      <c r="MA531" s="11">
        <f>LY531-LZ531</f>
        <v/>
      </c>
      <c r="MB531" s="5">
        <f>MA531+2</f>
        <v/>
      </c>
      <c r="MC531" s="6">
        <f>MA531-2</f>
        <v/>
      </c>
      <c r="MD531" s="4">
        <f>LE531</f>
        <v/>
      </c>
      <c r="ME531" s="9">
        <f>IF(MD531=0,1000,MD531+0.75)</f>
        <v/>
      </c>
      <c r="MF531" s="10">
        <f>IF(MD531=0,0,MD531-0.75)</f>
        <v/>
      </c>
      <c r="MG531" s="4">
        <f>((LM531*(LU531+LX531))-((LP531*(LV531+LW531))))</f>
        <v/>
      </c>
      <c r="MH531" s="9">
        <f>MG531*1.2</f>
        <v/>
      </c>
      <c r="MI531" s="10">
        <f>MG531*0.8</f>
        <v/>
      </c>
      <c r="MJ531">
        <f>IFERROR(NX531,"")</f>
        <v/>
      </c>
      <c r="MK531">
        <f>IFERROR(NY531,"")</f>
        <v/>
      </c>
      <c r="ML531">
        <f>IFERROR(NZ531,"")</f>
        <v/>
      </c>
      <c r="MM531">
        <f>IFERROR(OA531,"")</f>
        <v/>
      </c>
      <c r="MN531">
        <f>IFERROR(OB531,"")</f>
        <v/>
      </c>
      <c r="MO531">
        <f>IFERROR(OC531,"")</f>
        <v/>
      </c>
      <c r="MP531" s="1">
        <f>COUNTIFS(#REF!,LT531,#REF!,1,#REF!,"&gt;="&amp;MC531,#REF!,"&lt;="&amp;MB531,#REF!,"&lt;="&amp;ME531,#REF!,"&gt;="&amp;MF531,#REF!,"="&amp;KV531,#REF!,"="&amp;KX531)</f>
        <v/>
      </c>
      <c r="MQ531" s="1">
        <f>COUNTIFS(#REF!,LT531,#REF!,0,#REF!,"&gt;="&amp;MC531,#REF!,"&lt;="&amp;MB531,#REF!,"&lt;="&amp;ME531,#REF!,"&gt;="&amp;MF531,#REF!,"="&amp;KV531,#REF!,"="&amp;KX531)</f>
        <v/>
      </c>
      <c r="MR531" s="1">
        <f>COUNTIFS(#REF!,LT531,#REF!,1,#REF!,"&gt;="&amp;MC531,#REF!,"&lt;="&amp;MB531,#REF!,"&lt;="&amp;ME531,#REF!,"&gt;="&amp;MF531,#REF!,"="&amp;KW531,#REF!,"="&amp;KY531)</f>
        <v/>
      </c>
      <c r="MS531" s="1">
        <f>COUNTIFS(#REF!,LT531,#REF!,0,#REF!,"&gt;="&amp;MC531,#REF!,"&lt;="&amp;MB531,#REF!,"&lt;="&amp;ME531,#REF!,"&gt;="&amp;MF531,#REF!,"="&amp;KW531,#REF!,"="&amp;KY531)</f>
        <v/>
      </c>
      <c r="MT531" s="1">
        <f>COUNTIFS(#REF!,LT531,#REF!,1,#REF!,"&gt;="&amp;MI531,#REF!,"&lt;="&amp;MH531,#REF!,"&lt;="&amp;ME531,#REF!,"&gt;="&amp;MF531)</f>
        <v/>
      </c>
      <c r="MU531" s="1">
        <f>COUNTIFS(#REF!,LT531,#REF!,0,#REF!,"&gt;="&amp;MI531,#REF!,"&lt;="&amp;MH531,#REF!,"&lt;="&amp;ME531,#REF!,"&gt;="&amp;MF531)</f>
        <v/>
      </c>
      <c r="MV531" s="1">
        <f>COUNTIFS(#REF!,LT531,#REF!,1,#REF!,"&gt;="&amp;MI531,#REF!,"&lt;="&amp;MH531,#REF!,"="&amp;KZ531,#REF!,"="&amp;LA531,#REF!,"&lt;="&amp;ME531,#REF!,"&gt;="&amp;MF531)</f>
        <v/>
      </c>
      <c r="MW531" s="1">
        <f>COUNTIFS(#REF!,LT531,#REF!,0,#REF!,"&gt;="&amp;MI531,#REF!,"&lt;="&amp;MH531,#REF!,"="&amp;KZ531,#REF!,"="&amp;LA531,#REF!,"&lt;="&amp;ME531,#REF!,"&gt;="&amp;MF531)</f>
        <v/>
      </c>
      <c r="MX531" s="1">
        <f>COUNTIFS(#REF!,LT531,#REF!,1,#REF!,"&gt;="&amp;MC531,#REF!,"&lt;="&amp;MB531,#REF!,"&lt;="&amp;ME531,#REF!,"&gt;="&amp;MF531)</f>
        <v/>
      </c>
      <c r="MY531" s="1">
        <f>COUNTIFS(#REF!,LT531,#REF!,0,#REF!,"&gt;="&amp;MC531,#REF!,"&lt;="&amp;MB531,#REF!,"&lt;="&amp;ME531,#REF!,"&gt;="&amp;MF531)</f>
        <v/>
      </c>
      <c r="MZ531" s="1">
        <f>COUNTIFS(#REF!,LT531,#REF!,1,#REF!,"&lt;="&amp;ME531,#REF!,"&gt;="&amp;MF531,#REF!,"="&amp;KV531,#REF!,"="&amp;KX531)</f>
        <v/>
      </c>
      <c r="NA531" s="1">
        <f>COUNTIFS(#REF!,LT531,#REF!,0,#REF!,"&lt;="&amp;ME531,#REF!,"&gt;="&amp;MF531,#REF!,"="&amp;KV531,#REF!,"="&amp;KX531)</f>
        <v/>
      </c>
      <c r="NB531" s="1">
        <f>COUNTIFS(#REF!,LT531,#REF!,1,#REF!,"&lt;="&amp;ME531,#REF!,"&gt;="&amp;MF531,#REF!,"="&amp;KW531,#REF!,"="&amp;KY531)</f>
        <v/>
      </c>
      <c r="NC531" s="1">
        <f>COUNTIFS(#REF!,LT531,#REF!,0,#REF!,"&lt;="&amp;ME531,#REF!,"&gt;="&amp;MF531,#REF!,"="&amp;KW531,#REF!,"="&amp;KY531)</f>
        <v/>
      </c>
      <c r="ND531" s="1">
        <f>MP531+MR531+MT531+MV531+MX531+MZ531+NB531</f>
        <v/>
      </c>
      <c r="NE531" s="1">
        <f>MQ531+MS531+MU531+MW531+MY531+NA531+NC531</f>
        <v/>
      </c>
      <c r="NF531" s="1">
        <f>ND531+NE531</f>
        <v/>
      </c>
      <c r="NG531" s="33">
        <f>ND531/(ND531+NE531)</f>
        <v/>
      </c>
      <c r="NH531" s="3">
        <f>1/NG531</f>
        <v/>
      </c>
      <c r="NI531" s="1">
        <f>LH531</f>
        <v/>
      </c>
      <c r="NJ531" s="79">
        <f>((1-NG531)*(1/(NI531-1))*0.98-(NG531*1))</f>
        <v/>
      </c>
      <c r="NK531" s="34">
        <f>IF(LR531&lt;0.9,0,IF(AND(LR531&gt;1.1),0,1))</f>
        <v/>
      </c>
      <c r="NL531" s="34">
        <f>IF(LS531&lt;0.9,0,IF(AND(LS531&gt;1.1),0,1))</f>
        <v/>
      </c>
      <c r="NM531" s="32">
        <f>IF(NF531&gt;99,1,0)</f>
        <v/>
      </c>
      <c r="NN531" s="32">
        <f>IF(NJ531&gt;0.0799,1,0)</f>
        <v/>
      </c>
      <c r="NO531" s="32">
        <f>IF(NJ531&gt;NQ531,1,0)</f>
        <v/>
      </c>
      <c r="NP531" s="32">
        <f>NM531+NN531+NO531+NK531+NL531</f>
        <v/>
      </c>
      <c r="NQ531" s="79">
        <f>(((100*NG531)*(NI531-1)*0.98)-((1-NG531)*100))/100</f>
        <v/>
      </c>
      <c r="NR531" s="34">
        <f>IF(LR531&lt;0.9,0,IF(AND(LR531&gt;1.1),0,1))</f>
        <v/>
      </c>
      <c r="NS531" s="34">
        <f>IF(LS531&lt;0.9,0,IF(AND(LS531&gt;1.1),0,1))</f>
        <v/>
      </c>
      <c r="NT531" s="32">
        <f>IF(NF531&gt;99,1,0)</f>
        <v/>
      </c>
      <c r="NU531" s="32">
        <f>IF(NQ531&gt;0.0799,1,0)</f>
        <v/>
      </c>
      <c r="NV531" s="32">
        <f>IF(NQ531&gt;NJ531,1,0)</f>
        <v/>
      </c>
      <c r="NW531" s="32">
        <f>NT531+NU531+NV531+NR531+NS531</f>
        <v/>
      </c>
      <c r="NX531">
        <f>IF(NP531=5,"LayHome1-0",IF(AND(NW531=5),"BackHome1-0",""))</f>
        <v/>
      </c>
      <c r="NY531">
        <f>IF(NP531=5,KN531,IF(AND(NW531=5),KN531,""))</f>
        <v/>
      </c>
      <c r="NZ531">
        <f>IF(NP531=5,"Match Odds",IF(AND(NW531=5),"Match Odds",""))</f>
        <v/>
      </c>
      <c r="OA531">
        <f>IF(NP531=5,KP531,IF(AND(NW531=5),KP531,""))</f>
        <v/>
      </c>
      <c r="OB531">
        <f>IF(NP531=5,"MATCH_ODDS",IF(AND(NW531=5),"MATCH_ODDS",""))</f>
        <v/>
      </c>
      <c r="OC531">
        <f>IF(NP531=5,"LAY",IF(AND(NW531=5),"BACK",""))</f>
        <v/>
      </c>
    </row>
    <row r="532" ht="16.5" customHeight="1" thickBot="1" thickTop="1">
      <c r="A532" s="2" t="n"/>
      <c r="KN532" s="1">
        <f>IF(INDEX(#REF!,MATCH('HT 1-0'!D532,#REF!,0))=INDEX(#REF!,MATCH('HT 1-0'!D532,#REF!,0)),INDEX(#REF!,MATCH('HT 1-0'!D532,#REF!,0)),"ERROR")</f>
        <v/>
      </c>
      <c r="KO532" s="1">
        <f>IF(INDEX(#REF!,MATCH('HT 1-0'!E532,#REF!,0))=INDEX(#REF!,MATCH('HT 1-0'!E532,#REF!,0)),INDEX(#REF!,MATCH('HT 1-0'!E532,#REF!,0)),"ERROR")</f>
        <v/>
      </c>
      <c r="KP532" s="1">
        <f>KN532&amp;" v "&amp;KO532</f>
        <v/>
      </c>
      <c r="KQ532">
        <f>B532&amp;"_"&amp;C532</f>
        <v/>
      </c>
      <c r="KR532" s="1">
        <f>IF((HW532/KK532)&lt;0.335,"G",IF((HW532/KK532)&gt;0.67,"R","A"))</f>
        <v/>
      </c>
      <c r="KS532" s="1">
        <f>IF((HX532/KK532)&lt;0.335,"G",IF((HX532/KK532)&gt;0.67,"R","A"))</f>
        <v/>
      </c>
      <c r="KT532" s="1">
        <f>IF((IH532/KK532)&lt;0.335,"G",IF((IH532/KK532)&gt;0.67,"R","A"))</f>
        <v/>
      </c>
      <c r="KU532" s="1">
        <f>IF((II532/KK532)&lt;0.335,"G",IF((II532/KK532)&gt;0.67,"R","A"))</f>
        <v/>
      </c>
      <c r="KV532" s="1">
        <f>IF((HZ532/KK532)&lt;0.335,"G",IF((HZ532/KK532)&gt;0.67,"R","A"))</f>
        <v/>
      </c>
      <c r="KW532" s="1">
        <f>IF((HY532/KK532)&lt;0.335,"G",IF((HY532/KK532)&gt;0.67,"R","A"))</f>
        <v/>
      </c>
      <c r="KX532" s="1">
        <f>IF((IK532/KK532)&lt;0.335,"G",IF((IK532/KK532)&gt;0.67,"R","A"))</f>
        <v/>
      </c>
      <c r="KY532" s="1">
        <f>IF((IJ532/KK532)&lt;0.335,"G",IF((IJ532/KK532)&gt;0.67,"R","A"))</f>
        <v/>
      </c>
      <c r="KZ532" s="1">
        <f>IF((HQ532/KK532)&lt;0.335,"G",IF((HQ532/KK532)&gt;0.67,"R","A"))</f>
        <v/>
      </c>
      <c r="LA532" s="1">
        <f>IF((IB532/KK532)&lt;0.335,"G",IF((IB532/KK532)&gt;0.67,"R","A"))</f>
        <v/>
      </c>
      <c r="LB532">
        <f>IF(LQ532="1-0",INDEX(Scrape!#REF!,MATCH('HT 1-0'!KP532,Scrape!$B:$B,0)),"")</f>
        <v/>
      </c>
      <c r="LC532">
        <f>IF(LQ532="1-0",INDEX(Scrape!$A:$A,MATCH('HT 1-0'!KP532,Scrape!$B:$B,0)),"")</f>
        <v/>
      </c>
      <c r="LD532">
        <f>IF(LQ532="1-0",INDEX(Scrape!$B:$B,MATCH('HT 1-0'!KP532,Scrape!$B:$B,0)),"")</f>
        <v/>
      </c>
      <c r="LE532">
        <f>IF(LQ532="1-0",INDEX(Scrape!$C:$C,MATCH('HT 1-0'!KP532,Scrape!$B:$B,0)),"")</f>
        <v/>
      </c>
      <c r="LF532">
        <f>IF(LQ532="1-0",INDEX(Scrape!$D:$D,MATCH('HT 1-0'!KP532,Scrape!$B:$B,0)),"")</f>
        <v/>
      </c>
      <c r="LG532">
        <f>IF(LQ532="1-0",INDEX(Scrape!$E:$E,MATCH('HT 1-0'!KP532,Scrape!$B:$B,0)),"")</f>
        <v/>
      </c>
      <c r="LH532">
        <f>IF(LQ532="1-0",INDEX(Scrape!$F:$F,MATCH('HT 1-0'!KP532,Scrape!$B:$B,0)),"")</f>
        <v/>
      </c>
      <c r="LI532">
        <f>IF(LQ532="1-0",INDEX(Scrape!$G:$G,MATCH('HT 1-0'!KP532,Scrape!$B:$B,0)),"")</f>
        <v/>
      </c>
      <c r="LJ532">
        <f>IF(LQ532="1-0",INDEX(Scrape!$H:$H,MATCH('HT 1-0'!KP532,Scrape!$B:$B,0)),"")</f>
        <v/>
      </c>
      <c r="LK532">
        <f>IF(LQ532="1-0",INDEX(Scrape!$I:$I,MATCH('HT 1-0'!KP532,Scrape!$B:$B,0)),"")</f>
        <v/>
      </c>
      <c r="LL532">
        <f>IF(LQ532="1-0",INDEX(Scrape!$J:$J,MATCH('HT 1-0'!KP532,Scrape!$B:$B,0)),"")</f>
        <v/>
      </c>
      <c r="LM532">
        <f>IF(LQ532="1-0",INDEX(Scrape!$K:$K,MATCH('HT 1-0'!KP532,Scrape!$B:$B,0)),"")</f>
        <v/>
      </c>
      <c r="LN532">
        <f>IF(LQ532="1-0",INDEX(Scrape!$L:$L,MATCH('HT 1-0'!KP532,Scrape!$B:$B,0)),"")</f>
        <v/>
      </c>
      <c r="LO532">
        <f>IF(LQ532="1-0",INDEX(Scrape!$M:$M,MATCH('HT 1-0'!KP532,Scrape!$B:$B,0)),"")</f>
        <v/>
      </c>
      <c r="LP532">
        <f>IF(LQ532="1-0",INDEX(Scrape!$N:$N,MATCH('HT 1-0'!KP532,Scrape!$B:$B,0)),"")</f>
        <v/>
      </c>
      <c r="LQ532">
        <f>INDEX(Scrape!$O:$O,MATCH('HT 1-0'!KP532,Scrape!$B:$B,0))</f>
        <v/>
      </c>
      <c r="LR532">
        <f>(1/LJ532)+(1/LI532)+(1/LH532)</f>
        <v/>
      </c>
      <c r="LS532">
        <f>(1/LG532)+(1/LF532)+(1/LE532)</f>
        <v/>
      </c>
      <c r="LT532" s="8">
        <f>IF(INDEX(#REF!,MATCH(KQ532,#REF!,0))=INDEX(#REF!,MATCH(KQ532,#REF!,0)),INDEX(#REF!,MATCH(KQ532,#REF!,0)),"ERROR")</f>
        <v/>
      </c>
      <c r="LU532" s="4">
        <f>IF(KR532="G",2,IF(KR532="R",0.5,IF(KR532="A",1)))</f>
        <v/>
      </c>
      <c r="LV532" s="4">
        <f>IF(KS532="G",0.5,IF(KS532="R",2,IF(KS532="A",1)))</f>
        <v/>
      </c>
      <c r="LW532" s="4">
        <f>IF(KT532="G",2,IF(KT532="R",0.5,IF(KT532="A",1)))</f>
        <v/>
      </c>
      <c r="LX532" s="4">
        <f>IF(KU532="G",0.5,IF(KU532="R",2,IF(KU532="A",1)))</f>
        <v/>
      </c>
      <c r="LY532" s="7">
        <f>(LK532*(LU532+LX532)+(LL532*(LU532+LX532)))</f>
        <v/>
      </c>
      <c r="LZ532" s="7">
        <f>(LN532*(LV532+LW532)+(LO532*(LV532+LW532)))</f>
        <v/>
      </c>
      <c r="MA532" s="11">
        <f>LY532-LZ532</f>
        <v/>
      </c>
      <c r="MB532" s="5">
        <f>MA532+2</f>
        <v/>
      </c>
      <c r="MC532" s="6">
        <f>MA532-2</f>
        <v/>
      </c>
      <c r="MD532" s="4">
        <f>LE532</f>
        <v/>
      </c>
      <c r="ME532" s="9">
        <f>IF(MD532=0,1000,MD532+0.75)</f>
        <v/>
      </c>
      <c r="MF532" s="10">
        <f>IF(MD532=0,0,MD532-0.75)</f>
        <v/>
      </c>
      <c r="MG532" s="4">
        <f>((LM532*(LU532+LX532))-((LP532*(LV532+LW532))))</f>
        <v/>
      </c>
      <c r="MH532" s="9">
        <f>MG532*1.2</f>
        <v/>
      </c>
      <c r="MI532" s="10">
        <f>MG532*0.8</f>
        <v/>
      </c>
      <c r="MJ532">
        <f>IFERROR(NX532,"")</f>
        <v/>
      </c>
      <c r="MK532">
        <f>IFERROR(NY532,"")</f>
        <v/>
      </c>
      <c r="ML532">
        <f>IFERROR(NZ532,"")</f>
        <v/>
      </c>
      <c r="MM532">
        <f>IFERROR(OA532,"")</f>
        <v/>
      </c>
      <c r="MN532">
        <f>IFERROR(OB532,"")</f>
        <v/>
      </c>
      <c r="MO532">
        <f>IFERROR(OC532,"")</f>
        <v/>
      </c>
      <c r="MP532" s="1">
        <f>COUNTIFS(#REF!,LT532,#REF!,1,#REF!,"&gt;="&amp;MC532,#REF!,"&lt;="&amp;MB532,#REF!,"&lt;="&amp;ME532,#REF!,"&gt;="&amp;MF532,#REF!,"="&amp;KV532,#REF!,"="&amp;KX532)</f>
        <v/>
      </c>
      <c r="MQ532" s="1">
        <f>COUNTIFS(#REF!,LT532,#REF!,0,#REF!,"&gt;="&amp;MC532,#REF!,"&lt;="&amp;MB532,#REF!,"&lt;="&amp;ME532,#REF!,"&gt;="&amp;MF532,#REF!,"="&amp;KV532,#REF!,"="&amp;KX532)</f>
        <v/>
      </c>
      <c r="MR532" s="1">
        <f>COUNTIFS(#REF!,LT532,#REF!,1,#REF!,"&gt;="&amp;MC532,#REF!,"&lt;="&amp;MB532,#REF!,"&lt;="&amp;ME532,#REF!,"&gt;="&amp;MF532,#REF!,"="&amp;KW532,#REF!,"="&amp;KY532)</f>
        <v/>
      </c>
      <c r="MS532" s="1">
        <f>COUNTIFS(#REF!,LT532,#REF!,0,#REF!,"&gt;="&amp;MC532,#REF!,"&lt;="&amp;MB532,#REF!,"&lt;="&amp;ME532,#REF!,"&gt;="&amp;MF532,#REF!,"="&amp;KW532,#REF!,"="&amp;KY532)</f>
        <v/>
      </c>
      <c r="MT532" s="1">
        <f>COUNTIFS(#REF!,LT532,#REF!,1,#REF!,"&gt;="&amp;MI532,#REF!,"&lt;="&amp;MH532,#REF!,"&lt;="&amp;ME532,#REF!,"&gt;="&amp;MF532)</f>
        <v/>
      </c>
      <c r="MU532" s="1">
        <f>COUNTIFS(#REF!,LT532,#REF!,0,#REF!,"&gt;="&amp;MI532,#REF!,"&lt;="&amp;MH532,#REF!,"&lt;="&amp;ME532,#REF!,"&gt;="&amp;MF532)</f>
        <v/>
      </c>
      <c r="MV532" s="1">
        <f>COUNTIFS(#REF!,LT532,#REF!,1,#REF!,"&gt;="&amp;MI532,#REF!,"&lt;="&amp;MH532,#REF!,"="&amp;KZ532,#REF!,"="&amp;LA532,#REF!,"&lt;="&amp;ME532,#REF!,"&gt;="&amp;MF532)</f>
        <v/>
      </c>
      <c r="MW532" s="1">
        <f>COUNTIFS(#REF!,LT532,#REF!,0,#REF!,"&gt;="&amp;MI532,#REF!,"&lt;="&amp;MH532,#REF!,"="&amp;KZ532,#REF!,"="&amp;LA532,#REF!,"&lt;="&amp;ME532,#REF!,"&gt;="&amp;MF532)</f>
        <v/>
      </c>
      <c r="MX532" s="1">
        <f>COUNTIFS(#REF!,LT532,#REF!,1,#REF!,"&gt;="&amp;MC532,#REF!,"&lt;="&amp;MB532,#REF!,"&lt;="&amp;ME532,#REF!,"&gt;="&amp;MF532)</f>
        <v/>
      </c>
      <c r="MY532" s="1">
        <f>COUNTIFS(#REF!,LT532,#REF!,0,#REF!,"&gt;="&amp;MC532,#REF!,"&lt;="&amp;MB532,#REF!,"&lt;="&amp;ME532,#REF!,"&gt;="&amp;MF532)</f>
        <v/>
      </c>
      <c r="MZ532" s="1">
        <f>COUNTIFS(#REF!,LT532,#REF!,1,#REF!,"&lt;="&amp;ME532,#REF!,"&gt;="&amp;MF532,#REF!,"="&amp;KV532,#REF!,"="&amp;KX532)</f>
        <v/>
      </c>
      <c r="NA532" s="1">
        <f>COUNTIFS(#REF!,LT532,#REF!,0,#REF!,"&lt;="&amp;ME532,#REF!,"&gt;="&amp;MF532,#REF!,"="&amp;KV532,#REF!,"="&amp;KX532)</f>
        <v/>
      </c>
      <c r="NB532" s="1">
        <f>COUNTIFS(#REF!,LT532,#REF!,1,#REF!,"&lt;="&amp;ME532,#REF!,"&gt;="&amp;MF532,#REF!,"="&amp;KW532,#REF!,"="&amp;KY532)</f>
        <v/>
      </c>
      <c r="NC532" s="1">
        <f>COUNTIFS(#REF!,LT532,#REF!,0,#REF!,"&lt;="&amp;ME532,#REF!,"&gt;="&amp;MF532,#REF!,"="&amp;KW532,#REF!,"="&amp;KY532)</f>
        <v/>
      </c>
      <c r="ND532" s="1">
        <f>MP532+MR532+MT532+MV532+MX532+MZ532+NB532</f>
        <v/>
      </c>
      <c r="NE532" s="1">
        <f>MQ532+MS532+MU532+MW532+MY532+NA532+NC532</f>
        <v/>
      </c>
      <c r="NF532" s="1">
        <f>ND532+NE532</f>
        <v/>
      </c>
      <c r="NG532" s="33">
        <f>ND532/(ND532+NE532)</f>
        <v/>
      </c>
      <c r="NH532" s="3">
        <f>1/NG532</f>
        <v/>
      </c>
      <c r="NI532" s="1">
        <f>LH532</f>
        <v/>
      </c>
      <c r="NJ532" s="79">
        <f>((1-NG532)*(1/(NI532-1))*0.98-(NG532*1))</f>
        <v/>
      </c>
      <c r="NK532" s="34">
        <f>IF(LR532&lt;0.9,0,IF(AND(LR532&gt;1.1),0,1))</f>
        <v/>
      </c>
      <c r="NL532" s="34">
        <f>IF(LS532&lt;0.9,0,IF(AND(LS532&gt;1.1),0,1))</f>
        <v/>
      </c>
      <c r="NM532" s="32">
        <f>IF(NF532&gt;99,1,0)</f>
        <v/>
      </c>
      <c r="NN532" s="32">
        <f>IF(NJ532&gt;0.0799,1,0)</f>
        <v/>
      </c>
      <c r="NO532" s="32">
        <f>IF(NJ532&gt;NQ532,1,0)</f>
        <v/>
      </c>
      <c r="NP532" s="32">
        <f>NM532+NN532+NO532+NK532+NL532</f>
        <v/>
      </c>
      <c r="NQ532" s="79">
        <f>(((100*NG532)*(NI532-1)*0.98)-((1-NG532)*100))/100</f>
        <v/>
      </c>
      <c r="NR532" s="34">
        <f>IF(LR532&lt;0.9,0,IF(AND(LR532&gt;1.1),0,1))</f>
        <v/>
      </c>
      <c r="NS532" s="34">
        <f>IF(LS532&lt;0.9,0,IF(AND(LS532&gt;1.1),0,1))</f>
        <v/>
      </c>
      <c r="NT532" s="32">
        <f>IF(NF532&gt;99,1,0)</f>
        <v/>
      </c>
      <c r="NU532" s="32">
        <f>IF(NQ532&gt;0.0799,1,0)</f>
        <v/>
      </c>
      <c r="NV532" s="32">
        <f>IF(NQ532&gt;NJ532,1,0)</f>
        <v/>
      </c>
      <c r="NW532" s="32">
        <f>NT532+NU532+NV532+NR532+NS532</f>
        <v/>
      </c>
      <c r="NX532">
        <f>IF(NP532=5,"LayHome1-0",IF(AND(NW532=5),"BackHome1-0",""))</f>
        <v/>
      </c>
      <c r="NY532">
        <f>IF(NP532=5,KN532,IF(AND(NW532=5),KN532,""))</f>
        <v/>
      </c>
      <c r="NZ532">
        <f>IF(NP532=5,"Match Odds",IF(AND(NW532=5),"Match Odds",""))</f>
        <v/>
      </c>
      <c r="OA532">
        <f>IF(NP532=5,KP532,IF(AND(NW532=5),KP532,""))</f>
        <v/>
      </c>
      <c r="OB532">
        <f>IF(NP532=5,"MATCH_ODDS",IF(AND(NW532=5),"MATCH_ODDS",""))</f>
        <v/>
      </c>
      <c r="OC532">
        <f>IF(NP532=5,"LAY",IF(AND(NW532=5),"BACK",""))</f>
        <v/>
      </c>
    </row>
    <row r="533" ht="16.5" customHeight="1" thickBot="1" thickTop="1">
      <c r="A533" s="2" t="n"/>
      <c r="KN533" s="1">
        <f>IF(INDEX(#REF!,MATCH('HT 1-0'!D533,#REF!,0))=INDEX(#REF!,MATCH('HT 1-0'!D533,#REF!,0)),INDEX(#REF!,MATCH('HT 1-0'!D533,#REF!,0)),"ERROR")</f>
        <v/>
      </c>
      <c r="KO533" s="1">
        <f>IF(INDEX(#REF!,MATCH('HT 1-0'!E533,#REF!,0))=INDEX(#REF!,MATCH('HT 1-0'!E533,#REF!,0)),INDEX(#REF!,MATCH('HT 1-0'!E533,#REF!,0)),"ERROR")</f>
        <v/>
      </c>
      <c r="KP533" s="1">
        <f>KN533&amp;" v "&amp;KO533</f>
        <v/>
      </c>
      <c r="KQ533">
        <f>B533&amp;"_"&amp;C533</f>
        <v/>
      </c>
      <c r="KR533" s="1">
        <f>IF((HW533/KK533)&lt;0.335,"G",IF((HW533/KK533)&gt;0.67,"R","A"))</f>
        <v/>
      </c>
      <c r="KS533" s="1">
        <f>IF((HX533/KK533)&lt;0.335,"G",IF((HX533/KK533)&gt;0.67,"R","A"))</f>
        <v/>
      </c>
      <c r="KT533" s="1">
        <f>IF((IH533/KK533)&lt;0.335,"G",IF((IH533/KK533)&gt;0.67,"R","A"))</f>
        <v/>
      </c>
      <c r="KU533" s="1">
        <f>IF((II533/KK533)&lt;0.335,"G",IF((II533/KK533)&gt;0.67,"R","A"))</f>
        <v/>
      </c>
      <c r="KV533" s="1">
        <f>IF((HZ533/KK533)&lt;0.335,"G",IF((HZ533/KK533)&gt;0.67,"R","A"))</f>
        <v/>
      </c>
      <c r="KW533" s="1">
        <f>IF((HY533/KK533)&lt;0.335,"G",IF((HY533/KK533)&gt;0.67,"R","A"))</f>
        <v/>
      </c>
      <c r="KX533" s="1">
        <f>IF((IK533/KK533)&lt;0.335,"G",IF((IK533/KK533)&gt;0.67,"R","A"))</f>
        <v/>
      </c>
      <c r="KY533" s="1">
        <f>IF((IJ533/KK533)&lt;0.335,"G",IF((IJ533/KK533)&gt;0.67,"R","A"))</f>
        <v/>
      </c>
      <c r="KZ533" s="1">
        <f>IF((HQ533/KK533)&lt;0.335,"G",IF((HQ533/KK533)&gt;0.67,"R","A"))</f>
        <v/>
      </c>
      <c r="LA533" s="1">
        <f>IF((IB533/KK533)&lt;0.335,"G",IF((IB533/KK533)&gt;0.67,"R","A"))</f>
        <v/>
      </c>
      <c r="LB533">
        <f>IF(LQ533="1-0",INDEX(Scrape!#REF!,MATCH('HT 1-0'!KP533,Scrape!$B:$B,0)),"")</f>
        <v/>
      </c>
      <c r="LC533">
        <f>IF(LQ533="1-0",INDEX(Scrape!$A:$A,MATCH('HT 1-0'!KP533,Scrape!$B:$B,0)),"")</f>
        <v/>
      </c>
      <c r="LD533">
        <f>IF(LQ533="1-0",INDEX(Scrape!$B:$B,MATCH('HT 1-0'!KP533,Scrape!$B:$B,0)),"")</f>
        <v/>
      </c>
      <c r="LE533">
        <f>IF(LQ533="1-0",INDEX(Scrape!$C:$C,MATCH('HT 1-0'!KP533,Scrape!$B:$B,0)),"")</f>
        <v/>
      </c>
      <c r="LF533">
        <f>IF(LQ533="1-0",INDEX(Scrape!$D:$D,MATCH('HT 1-0'!KP533,Scrape!$B:$B,0)),"")</f>
        <v/>
      </c>
      <c r="LG533">
        <f>IF(LQ533="1-0",INDEX(Scrape!$E:$E,MATCH('HT 1-0'!KP533,Scrape!$B:$B,0)),"")</f>
        <v/>
      </c>
      <c r="LH533">
        <f>IF(LQ533="1-0",INDEX(Scrape!$F:$F,MATCH('HT 1-0'!KP533,Scrape!$B:$B,0)),"")</f>
        <v/>
      </c>
      <c r="LI533">
        <f>IF(LQ533="1-0",INDEX(Scrape!$G:$G,MATCH('HT 1-0'!KP533,Scrape!$B:$B,0)),"")</f>
        <v/>
      </c>
      <c r="LJ533">
        <f>IF(LQ533="1-0",INDEX(Scrape!$H:$H,MATCH('HT 1-0'!KP533,Scrape!$B:$B,0)),"")</f>
        <v/>
      </c>
      <c r="LK533">
        <f>IF(LQ533="1-0",INDEX(Scrape!$I:$I,MATCH('HT 1-0'!KP533,Scrape!$B:$B,0)),"")</f>
        <v/>
      </c>
      <c r="LL533">
        <f>IF(LQ533="1-0",INDEX(Scrape!$J:$J,MATCH('HT 1-0'!KP533,Scrape!$B:$B,0)),"")</f>
        <v/>
      </c>
      <c r="LM533">
        <f>IF(LQ533="1-0",INDEX(Scrape!$K:$K,MATCH('HT 1-0'!KP533,Scrape!$B:$B,0)),"")</f>
        <v/>
      </c>
      <c r="LN533">
        <f>IF(LQ533="1-0",INDEX(Scrape!$L:$L,MATCH('HT 1-0'!KP533,Scrape!$B:$B,0)),"")</f>
        <v/>
      </c>
      <c r="LO533">
        <f>IF(LQ533="1-0",INDEX(Scrape!$M:$M,MATCH('HT 1-0'!KP533,Scrape!$B:$B,0)),"")</f>
        <v/>
      </c>
      <c r="LP533">
        <f>IF(LQ533="1-0",INDEX(Scrape!$N:$N,MATCH('HT 1-0'!KP533,Scrape!$B:$B,0)),"")</f>
        <v/>
      </c>
      <c r="LQ533">
        <f>INDEX(Scrape!$O:$O,MATCH('HT 1-0'!KP533,Scrape!$B:$B,0))</f>
        <v/>
      </c>
      <c r="LR533">
        <f>(1/LJ533)+(1/LI533)+(1/LH533)</f>
        <v/>
      </c>
      <c r="LS533">
        <f>(1/LG533)+(1/LF533)+(1/LE533)</f>
        <v/>
      </c>
      <c r="LT533" s="8">
        <f>IF(INDEX(#REF!,MATCH(KQ533,#REF!,0))=INDEX(#REF!,MATCH(KQ533,#REF!,0)),INDEX(#REF!,MATCH(KQ533,#REF!,0)),"ERROR")</f>
        <v/>
      </c>
      <c r="LU533" s="4">
        <f>IF(KR533="G",2,IF(KR533="R",0.5,IF(KR533="A",1)))</f>
        <v/>
      </c>
      <c r="LV533" s="4">
        <f>IF(KS533="G",0.5,IF(KS533="R",2,IF(KS533="A",1)))</f>
        <v/>
      </c>
      <c r="LW533" s="4">
        <f>IF(KT533="G",2,IF(KT533="R",0.5,IF(KT533="A",1)))</f>
        <v/>
      </c>
      <c r="LX533" s="4">
        <f>IF(KU533="G",0.5,IF(KU533="R",2,IF(KU533="A",1)))</f>
        <v/>
      </c>
      <c r="LY533" s="7">
        <f>(LK533*(LU533+LX533)+(LL533*(LU533+LX533)))</f>
        <v/>
      </c>
      <c r="LZ533" s="7">
        <f>(LN533*(LV533+LW533)+(LO533*(LV533+LW533)))</f>
        <v/>
      </c>
      <c r="MA533" s="11">
        <f>LY533-LZ533</f>
        <v/>
      </c>
      <c r="MB533" s="5">
        <f>MA533+2</f>
        <v/>
      </c>
      <c r="MC533" s="6">
        <f>MA533-2</f>
        <v/>
      </c>
      <c r="MD533" s="4">
        <f>LE533</f>
        <v/>
      </c>
      <c r="ME533" s="9">
        <f>IF(MD533=0,1000,MD533+0.75)</f>
        <v/>
      </c>
      <c r="MF533" s="10">
        <f>IF(MD533=0,0,MD533-0.75)</f>
        <v/>
      </c>
      <c r="MG533" s="4">
        <f>((LM533*(LU533+LX533))-((LP533*(LV533+LW533))))</f>
        <v/>
      </c>
      <c r="MH533" s="9">
        <f>MG533*1.2</f>
        <v/>
      </c>
      <c r="MI533" s="10">
        <f>MG533*0.8</f>
        <v/>
      </c>
      <c r="MJ533">
        <f>IFERROR(NX533,"")</f>
        <v/>
      </c>
      <c r="MK533">
        <f>IFERROR(NY533,"")</f>
        <v/>
      </c>
      <c r="ML533">
        <f>IFERROR(NZ533,"")</f>
        <v/>
      </c>
      <c r="MM533">
        <f>IFERROR(OA533,"")</f>
        <v/>
      </c>
      <c r="MN533">
        <f>IFERROR(OB533,"")</f>
        <v/>
      </c>
      <c r="MO533">
        <f>IFERROR(OC533,"")</f>
        <v/>
      </c>
      <c r="MP533" s="1">
        <f>COUNTIFS(#REF!,LT533,#REF!,1,#REF!,"&gt;="&amp;MC533,#REF!,"&lt;="&amp;MB533,#REF!,"&lt;="&amp;ME533,#REF!,"&gt;="&amp;MF533,#REF!,"="&amp;KV533,#REF!,"="&amp;KX533)</f>
        <v/>
      </c>
      <c r="MQ533" s="1">
        <f>COUNTIFS(#REF!,LT533,#REF!,0,#REF!,"&gt;="&amp;MC533,#REF!,"&lt;="&amp;MB533,#REF!,"&lt;="&amp;ME533,#REF!,"&gt;="&amp;MF533,#REF!,"="&amp;KV533,#REF!,"="&amp;KX533)</f>
        <v/>
      </c>
      <c r="MR533" s="1">
        <f>COUNTIFS(#REF!,LT533,#REF!,1,#REF!,"&gt;="&amp;MC533,#REF!,"&lt;="&amp;MB533,#REF!,"&lt;="&amp;ME533,#REF!,"&gt;="&amp;MF533,#REF!,"="&amp;KW533,#REF!,"="&amp;KY533)</f>
        <v/>
      </c>
      <c r="MS533" s="1">
        <f>COUNTIFS(#REF!,LT533,#REF!,0,#REF!,"&gt;="&amp;MC533,#REF!,"&lt;="&amp;MB533,#REF!,"&lt;="&amp;ME533,#REF!,"&gt;="&amp;MF533,#REF!,"="&amp;KW533,#REF!,"="&amp;KY533)</f>
        <v/>
      </c>
      <c r="MT533" s="1">
        <f>COUNTIFS(#REF!,LT533,#REF!,1,#REF!,"&gt;="&amp;MI533,#REF!,"&lt;="&amp;MH533,#REF!,"&lt;="&amp;ME533,#REF!,"&gt;="&amp;MF533)</f>
        <v/>
      </c>
      <c r="MU533" s="1">
        <f>COUNTIFS(#REF!,LT533,#REF!,0,#REF!,"&gt;="&amp;MI533,#REF!,"&lt;="&amp;MH533,#REF!,"&lt;="&amp;ME533,#REF!,"&gt;="&amp;MF533)</f>
        <v/>
      </c>
      <c r="MV533" s="1">
        <f>COUNTIFS(#REF!,LT533,#REF!,1,#REF!,"&gt;="&amp;MI533,#REF!,"&lt;="&amp;MH533,#REF!,"="&amp;KZ533,#REF!,"="&amp;LA533,#REF!,"&lt;="&amp;ME533,#REF!,"&gt;="&amp;MF533)</f>
        <v/>
      </c>
      <c r="MW533" s="1">
        <f>COUNTIFS(#REF!,LT533,#REF!,0,#REF!,"&gt;="&amp;MI533,#REF!,"&lt;="&amp;MH533,#REF!,"="&amp;KZ533,#REF!,"="&amp;LA533,#REF!,"&lt;="&amp;ME533,#REF!,"&gt;="&amp;MF533)</f>
        <v/>
      </c>
      <c r="MX533" s="1">
        <f>COUNTIFS(#REF!,LT533,#REF!,1,#REF!,"&gt;="&amp;MC533,#REF!,"&lt;="&amp;MB533,#REF!,"&lt;="&amp;ME533,#REF!,"&gt;="&amp;MF533)</f>
        <v/>
      </c>
      <c r="MY533" s="1">
        <f>COUNTIFS(#REF!,LT533,#REF!,0,#REF!,"&gt;="&amp;MC533,#REF!,"&lt;="&amp;MB533,#REF!,"&lt;="&amp;ME533,#REF!,"&gt;="&amp;MF533)</f>
        <v/>
      </c>
      <c r="MZ533" s="1">
        <f>COUNTIFS(#REF!,LT533,#REF!,1,#REF!,"&lt;="&amp;ME533,#REF!,"&gt;="&amp;MF533,#REF!,"="&amp;KV533,#REF!,"="&amp;KX533)</f>
        <v/>
      </c>
      <c r="NA533" s="1">
        <f>COUNTIFS(#REF!,LT533,#REF!,0,#REF!,"&lt;="&amp;ME533,#REF!,"&gt;="&amp;MF533,#REF!,"="&amp;KV533,#REF!,"="&amp;KX533)</f>
        <v/>
      </c>
      <c r="NB533" s="1">
        <f>COUNTIFS(#REF!,LT533,#REF!,1,#REF!,"&lt;="&amp;ME533,#REF!,"&gt;="&amp;MF533,#REF!,"="&amp;KW533,#REF!,"="&amp;KY533)</f>
        <v/>
      </c>
      <c r="NC533" s="1">
        <f>COUNTIFS(#REF!,LT533,#REF!,0,#REF!,"&lt;="&amp;ME533,#REF!,"&gt;="&amp;MF533,#REF!,"="&amp;KW533,#REF!,"="&amp;KY533)</f>
        <v/>
      </c>
      <c r="ND533" s="1">
        <f>MP533+MR533+MT533+MV533+MX533+MZ533+NB533</f>
        <v/>
      </c>
      <c r="NE533" s="1">
        <f>MQ533+MS533+MU533+MW533+MY533+NA533+NC533</f>
        <v/>
      </c>
      <c r="NF533" s="1">
        <f>ND533+NE533</f>
        <v/>
      </c>
      <c r="NG533" s="33">
        <f>ND533/(ND533+NE533)</f>
        <v/>
      </c>
      <c r="NH533" s="3">
        <f>1/NG533</f>
        <v/>
      </c>
      <c r="NI533" s="1">
        <f>LH533</f>
        <v/>
      </c>
      <c r="NJ533" s="79">
        <f>((1-NG533)*(1/(NI533-1))*0.98-(NG533*1))</f>
        <v/>
      </c>
      <c r="NK533" s="34">
        <f>IF(LR533&lt;0.9,0,IF(AND(LR533&gt;1.1),0,1))</f>
        <v/>
      </c>
      <c r="NL533" s="34">
        <f>IF(LS533&lt;0.9,0,IF(AND(LS533&gt;1.1),0,1))</f>
        <v/>
      </c>
      <c r="NM533" s="32">
        <f>IF(NF533&gt;99,1,0)</f>
        <v/>
      </c>
      <c r="NN533" s="32">
        <f>IF(NJ533&gt;0.0799,1,0)</f>
        <v/>
      </c>
      <c r="NO533" s="32">
        <f>IF(NJ533&gt;NQ533,1,0)</f>
        <v/>
      </c>
      <c r="NP533" s="32">
        <f>NM533+NN533+NO533+NK533+NL533</f>
        <v/>
      </c>
      <c r="NQ533" s="79">
        <f>(((100*NG533)*(NI533-1)*0.98)-((1-NG533)*100))/100</f>
        <v/>
      </c>
      <c r="NR533" s="34">
        <f>IF(LR533&lt;0.9,0,IF(AND(LR533&gt;1.1),0,1))</f>
        <v/>
      </c>
      <c r="NS533" s="34">
        <f>IF(LS533&lt;0.9,0,IF(AND(LS533&gt;1.1),0,1))</f>
        <v/>
      </c>
      <c r="NT533" s="32">
        <f>IF(NF533&gt;99,1,0)</f>
        <v/>
      </c>
      <c r="NU533" s="32">
        <f>IF(NQ533&gt;0.0799,1,0)</f>
        <v/>
      </c>
      <c r="NV533" s="32">
        <f>IF(NQ533&gt;NJ533,1,0)</f>
        <v/>
      </c>
      <c r="NW533" s="32">
        <f>NT533+NU533+NV533+NR533+NS533</f>
        <v/>
      </c>
      <c r="NX533">
        <f>IF(NP533=5,"LayHome1-0",IF(AND(NW533=5),"BackHome1-0",""))</f>
        <v/>
      </c>
      <c r="NY533">
        <f>IF(NP533=5,KN533,IF(AND(NW533=5),KN533,""))</f>
        <v/>
      </c>
      <c r="NZ533">
        <f>IF(NP533=5,"Match Odds",IF(AND(NW533=5),"Match Odds",""))</f>
        <v/>
      </c>
      <c r="OA533">
        <f>IF(NP533=5,KP533,IF(AND(NW533=5),KP533,""))</f>
        <v/>
      </c>
      <c r="OB533">
        <f>IF(NP533=5,"MATCH_ODDS",IF(AND(NW533=5),"MATCH_ODDS",""))</f>
        <v/>
      </c>
      <c r="OC533">
        <f>IF(NP533=5,"LAY",IF(AND(NW533=5),"BACK",""))</f>
        <v/>
      </c>
    </row>
    <row r="534" ht="16.5" customHeight="1" thickBot="1" thickTop="1">
      <c r="A534" s="2" t="n"/>
      <c r="KN534" s="1">
        <f>IF(INDEX(#REF!,MATCH('HT 1-0'!D534,#REF!,0))=INDEX(#REF!,MATCH('HT 1-0'!D534,#REF!,0)),INDEX(#REF!,MATCH('HT 1-0'!D534,#REF!,0)),"ERROR")</f>
        <v/>
      </c>
      <c r="KO534" s="1">
        <f>IF(INDEX(#REF!,MATCH('HT 1-0'!E534,#REF!,0))=INDEX(#REF!,MATCH('HT 1-0'!E534,#REF!,0)),INDEX(#REF!,MATCH('HT 1-0'!E534,#REF!,0)),"ERROR")</f>
        <v/>
      </c>
      <c r="KP534" s="1">
        <f>KN534&amp;" v "&amp;KO534</f>
        <v/>
      </c>
      <c r="KQ534">
        <f>B534&amp;"_"&amp;C534</f>
        <v/>
      </c>
      <c r="KR534" s="1">
        <f>IF((HW534/KK534)&lt;0.335,"G",IF((HW534/KK534)&gt;0.67,"R","A"))</f>
        <v/>
      </c>
      <c r="KS534" s="1">
        <f>IF((HX534/KK534)&lt;0.335,"G",IF((HX534/KK534)&gt;0.67,"R","A"))</f>
        <v/>
      </c>
      <c r="KT534" s="1">
        <f>IF((IH534/KK534)&lt;0.335,"G",IF((IH534/KK534)&gt;0.67,"R","A"))</f>
        <v/>
      </c>
      <c r="KU534" s="1">
        <f>IF((II534/KK534)&lt;0.335,"G",IF((II534/KK534)&gt;0.67,"R","A"))</f>
        <v/>
      </c>
      <c r="KV534" s="1">
        <f>IF((HZ534/KK534)&lt;0.335,"G",IF((HZ534/KK534)&gt;0.67,"R","A"))</f>
        <v/>
      </c>
      <c r="KW534" s="1">
        <f>IF((HY534/KK534)&lt;0.335,"G",IF((HY534/KK534)&gt;0.67,"R","A"))</f>
        <v/>
      </c>
      <c r="KX534" s="1">
        <f>IF((IK534/KK534)&lt;0.335,"G",IF((IK534/KK534)&gt;0.67,"R","A"))</f>
        <v/>
      </c>
      <c r="KY534" s="1">
        <f>IF((IJ534/KK534)&lt;0.335,"G",IF((IJ534/KK534)&gt;0.67,"R","A"))</f>
        <v/>
      </c>
      <c r="KZ534" s="1">
        <f>IF((HQ534/KK534)&lt;0.335,"G",IF((HQ534/KK534)&gt;0.67,"R","A"))</f>
        <v/>
      </c>
      <c r="LA534" s="1">
        <f>IF((IB534/KK534)&lt;0.335,"G",IF((IB534/KK534)&gt;0.67,"R","A"))</f>
        <v/>
      </c>
      <c r="LB534">
        <f>IF(LQ534="1-0",INDEX(Scrape!#REF!,MATCH('HT 1-0'!KP534,Scrape!$B:$B,0)),"")</f>
        <v/>
      </c>
      <c r="LC534">
        <f>IF(LQ534="1-0",INDEX(Scrape!$A:$A,MATCH('HT 1-0'!KP534,Scrape!$B:$B,0)),"")</f>
        <v/>
      </c>
      <c r="LD534">
        <f>IF(LQ534="1-0",INDEX(Scrape!$B:$B,MATCH('HT 1-0'!KP534,Scrape!$B:$B,0)),"")</f>
        <v/>
      </c>
      <c r="LE534">
        <f>IF(LQ534="1-0",INDEX(Scrape!$C:$C,MATCH('HT 1-0'!KP534,Scrape!$B:$B,0)),"")</f>
        <v/>
      </c>
      <c r="LF534">
        <f>IF(LQ534="1-0",INDEX(Scrape!$D:$D,MATCH('HT 1-0'!KP534,Scrape!$B:$B,0)),"")</f>
        <v/>
      </c>
      <c r="LG534">
        <f>IF(LQ534="1-0",INDEX(Scrape!$E:$E,MATCH('HT 1-0'!KP534,Scrape!$B:$B,0)),"")</f>
        <v/>
      </c>
      <c r="LH534">
        <f>IF(LQ534="1-0",INDEX(Scrape!$F:$F,MATCH('HT 1-0'!KP534,Scrape!$B:$B,0)),"")</f>
        <v/>
      </c>
      <c r="LI534">
        <f>IF(LQ534="1-0",INDEX(Scrape!$G:$G,MATCH('HT 1-0'!KP534,Scrape!$B:$B,0)),"")</f>
        <v/>
      </c>
      <c r="LJ534">
        <f>IF(LQ534="1-0",INDEX(Scrape!$H:$H,MATCH('HT 1-0'!KP534,Scrape!$B:$B,0)),"")</f>
        <v/>
      </c>
      <c r="LK534">
        <f>IF(LQ534="1-0",INDEX(Scrape!$I:$I,MATCH('HT 1-0'!KP534,Scrape!$B:$B,0)),"")</f>
        <v/>
      </c>
      <c r="LL534">
        <f>IF(LQ534="1-0",INDEX(Scrape!$J:$J,MATCH('HT 1-0'!KP534,Scrape!$B:$B,0)),"")</f>
        <v/>
      </c>
      <c r="LM534">
        <f>IF(LQ534="1-0",INDEX(Scrape!$K:$K,MATCH('HT 1-0'!KP534,Scrape!$B:$B,0)),"")</f>
        <v/>
      </c>
      <c r="LN534">
        <f>IF(LQ534="1-0",INDEX(Scrape!$L:$L,MATCH('HT 1-0'!KP534,Scrape!$B:$B,0)),"")</f>
        <v/>
      </c>
      <c r="LO534">
        <f>IF(LQ534="1-0",INDEX(Scrape!$M:$M,MATCH('HT 1-0'!KP534,Scrape!$B:$B,0)),"")</f>
        <v/>
      </c>
      <c r="LP534">
        <f>IF(LQ534="1-0",INDEX(Scrape!$N:$N,MATCH('HT 1-0'!KP534,Scrape!$B:$B,0)),"")</f>
        <v/>
      </c>
      <c r="LQ534">
        <f>INDEX(Scrape!$O:$O,MATCH('HT 1-0'!KP534,Scrape!$B:$B,0))</f>
        <v/>
      </c>
      <c r="LR534">
        <f>(1/LJ534)+(1/LI534)+(1/LH534)</f>
        <v/>
      </c>
      <c r="LS534">
        <f>(1/LG534)+(1/LF534)+(1/LE534)</f>
        <v/>
      </c>
      <c r="LT534" s="8">
        <f>IF(INDEX(#REF!,MATCH(KQ534,#REF!,0))=INDEX(#REF!,MATCH(KQ534,#REF!,0)),INDEX(#REF!,MATCH(KQ534,#REF!,0)),"ERROR")</f>
        <v/>
      </c>
      <c r="LU534" s="4">
        <f>IF(KR534="G",2,IF(KR534="R",0.5,IF(KR534="A",1)))</f>
        <v/>
      </c>
      <c r="LV534" s="4">
        <f>IF(KS534="G",0.5,IF(KS534="R",2,IF(KS534="A",1)))</f>
        <v/>
      </c>
      <c r="LW534" s="4">
        <f>IF(KT534="G",2,IF(KT534="R",0.5,IF(KT534="A",1)))</f>
        <v/>
      </c>
      <c r="LX534" s="4">
        <f>IF(KU534="G",0.5,IF(KU534="R",2,IF(KU534="A",1)))</f>
        <v/>
      </c>
      <c r="LY534" s="7">
        <f>(LK534*(LU534+LX534)+(LL534*(LU534+LX534)))</f>
        <v/>
      </c>
      <c r="LZ534" s="7">
        <f>(LN534*(LV534+LW534)+(LO534*(LV534+LW534)))</f>
        <v/>
      </c>
      <c r="MA534" s="11">
        <f>LY534-LZ534</f>
        <v/>
      </c>
      <c r="MB534" s="5">
        <f>MA534+2</f>
        <v/>
      </c>
      <c r="MC534" s="6">
        <f>MA534-2</f>
        <v/>
      </c>
      <c r="MD534" s="4">
        <f>LE534</f>
        <v/>
      </c>
      <c r="ME534" s="9">
        <f>IF(MD534=0,1000,MD534+0.75)</f>
        <v/>
      </c>
      <c r="MF534" s="10">
        <f>IF(MD534=0,0,MD534-0.75)</f>
        <v/>
      </c>
      <c r="MG534" s="4">
        <f>((LM534*(LU534+LX534))-((LP534*(LV534+LW534))))</f>
        <v/>
      </c>
      <c r="MH534" s="9">
        <f>MG534*1.2</f>
        <v/>
      </c>
      <c r="MI534" s="10">
        <f>MG534*0.8</f>
        <v/>
      </c>
      <c r="MJ534">
        <f>IFERROR(NX534,"")</f>
        <v/>
      </c>
      <c r="MK534">
        <f>IFERROR(NY534,"")</f>
        <v/>
      </c>
      <c r="ML534">
        <f>IFERROR(NZ534,"")</f>
        <v/>
      </c>
      <c r="MM534">
        <f>IFERROR(OA534,"")</f>
        <v/>
      </c>
      <c r="MN534">
        <f>IFERROR(OB534,"")</f>
        <v/>
      </c>
      <c r="MO534">
        <f>IFERROR(OC534,"")</f>
        <v/>
      </c>
      <c r="MP534" s="1">
        <f>COUNTIFS(#REF!,LT534,#REF!,1,#REF!,"&gt;="&amp;MC534,#REF!,"&lt;="&amp;MB534,#REF!,"&lt;="&amp;ME534,#REF!,"&gt;="&amp;MF534,#REF!,"="&amp;KV534,#REF!,"="&amp;KX534)</f>
        <v/>
      </c>
      <c r="MQ534" s="1">
        <f>COUNTIFS(#REF!,LT534,#REF!,0,#REF!,"&gt;="&amp;MC534,#REF!,"&lt;="&amp;MB534,#REF!,"&lt;="&amp;ME534,#REF!,"&gt;="&amp;MF534,#REF!,"="&amp;KV534,#REF!,"="&amp;KX534)</f>
        <v/>
      </c>
      <c r="MR534" s="1">
        <f>COUNTIFS(#REF!,LT534,#REF!,1,#REF!,"&gt;="&amp;MC534,#REF!,"&lt;="&amp;MB534,#REF!,"&lt;="&amp;ME534,#REF!,"&gt;="&amp;MF534,#REF!,"="&amp;KW534,#REF!,"="&amp;KY534)</f>
        <v/>
      </c>
      <c r="MS534" s="1">
        <f>COUNTIFS(#REF!,LT534,#REF!,0,#REF!,"&gt;="&amp;MC534,#REF!,"&lt;="&amp;MB534,#REF!,"&lt;="&amp;ME534,#REF!,"&gt;="&amp;MF534,#REF!,"="&amp;KW534,#REF!,"="&amp;KY534)</f>
        <v/>
      </c>
      <c r="MT534" s="1">
        <f>COUNTIFS(#REF!,LT534,#REF!,1,#REF!,"&gt;="&amp;MI534,#REF!,"&lt;="&amp;MH534,#REF!,"&lt;="&amp;ME534,#REF!,"&gt;="&amp;MF534)</f>
        <v/>
      </c>
      <c r="MU534" s="1">
        <f>COUNTIFS(#REF!,LT534,#REF!,0,#REF!,"&gt;="&amp;MI534,#REF!,"&lt;="&amp;MH534,#REF!,"&lt;="&amp;ME534,#REF!,"&gt;="&amp;MF534)</f>
        <v/>
      </c>
      <c r="MV534" s="1">
        <f>COUNTIFS(#REF!,LT534,#REF!,1,#REF!,"&gt;="&amp;MI534,#REF!,"&lt;="&amp;MH534,#REF!,"="&amp;KZ534,#REF!,"="&amp;LA534,#REF!,"&lt;="&amp;ME534,#REF!,"&gt;="&amp;MF534)</f>
        <v/>
      </c>
      <c r="MW534" s="1">
        <f>COUNTIFS(#REF!,LT534,#REF!,0,#REF!,"&gt;="&amp;MI534,#REF!,"&lt;="&amp;MH534,#REF!,"="&amp;KZ534,#REF!,"="&amp;LA534,#REF!,"&lt;="&amp;ME534,#REF!,"&gt;="&amp;MF534)</f>
        <v/>
      </c>
      <c r="MX534" s="1">
        <f>COUNTIFS(#REF!,LT534,#REF!,1,#REF!,"&gt;="&amp;MC534,#REF!,"&lt;="&amp;MB534,#REF!,"&lt;="&amp;ME534,#REF!,"&gt;="&amp;MF534)</f>
        <v/>
      </c>
      <c r="MY534" s="1">
        <f>COUNTIFS(#REF!,LT534,#REF!,0,#REF!,"&gt;="&amp;MC534,#REF!,"&lt;="&amp;MB534,#REF!,"&lt;="&amp;ME534,#REF!,"&gt;="&amp;MF534)</f>
        <v/>
      </c>
      <c r="MZ534" s="1">
        <f>COUNTIFS(#REF!,LT534,#REF!,1,#REF!,"&lt;="&amp;ME534,#REF!,"&gt;="&amp;MF534,#REF!,"="&amp;KV534,#REF!,"="&amp;KX534)</f>
        <v/>
      </c>
      <c r="NA534" s="1">
        <f>COUNTIFS(#REF!,LT534,#REF!,0,#REF!,"&lt;="&amp;ME534,#REF!,"&gt;="&amp;MF534,#REF!,"="&amp;KV534,#REF!,"="&amp;KX534)</f>
        <v/>
      </c>
      <c r="NB534" s="1">
        <f>COUNTIFS(#REF!,LT534,#REF!,1,#REF!,"&lt;="&amp;ME534,#REF!,"&gt;="&amp;MF534,#REF!,"="&amp;KW534,#REF!,"="&amp;KY534)</f>
        <v/>
      </c>
      <c r="NC534" s="1">
        <f>COUNTIFS(#REF!,LT534,#REF!,0,#REF!,"&lt;="&amp;ME534,#REF!,"&gt;="&amp;MF534,#REF!,"="&amp;KW534,#REF!,"="&amp;KY534)</f>
        <v/>
      </c>
      <c r="ND534" s="1">
        <f>MP534+MR534+MT534+MV534+MX534+MZ534+NB534</f>
        <v/>
      </c>
      <c r="NE534" s="1">
        <f>MQ534+MS534+MU534+MW534+MY534+NA534+NC534</f>
        <v/>
      </c>
      <c r="NF534" s="1">
        <f>ND534+NE534</f>
        <v/>
      </c>
      <c r="NG534" s="33">
        <f>ND534/(ND534+NE534)</f>
        <v/>
      </c>
      <c r="NH534" s="3">
        <f>1/NG534</f>
        <v/>
      </c>
      <c r="NI534" s="1">
        <f>LH534</f>
        <v/>
      </c>
      <c r="NJ534" s="79">
        <f>((1-NG534)*(1/(NI534-1))*0.98-(NG534*1))</f>
        <v/>
      </c>
      <c r="NK534" s="34">
        <f>IF(LR534&lt;0.9,0,IF(AND(LR534&gt;1.1),0,1))</f>
        <v/>
      </c>
      <c r="NL534" s="34">
        <f>IF(LS534&lt;0.9,0,IF(AND(LS534&gt;1.1),0,1))</f>
        <v/>
      </c>
      <c r="NM534" s="32">
        <f>IF(NF534&gt;99,1,0)</f>
        <v/>
      </c>
      <c r="NN534" s="32">
        <f>IF(NJ534&gt;0.0799,1,0)</f>
        <v/>
      </c>
      <c r="NO534" s="32">
        <f>IF(NJ534&gt;NQ534,1,0)</f>
        <v/>
      </c>
      <c r="NP534" s="32">
        <f>NM534+NN534+NO534+NK534+NL534</f>
        <v/>
      </c>
      <c r="NQ534" s="79">
        <f>(((100*NG534)*(NI534-1)*0.98)-((1-NG534)*100))/100</f>
        <v/>
      </c>
      <c r="NR534" s="34">
        <f>IF(LR534&lt;0.9,0,IF(AND(LR534&gt;1.1),0,1))</f>
        <v/>
      </c>
      <c r="NS534" s="34">
        <f>IF(LS534&lt;0.9,0,IF(AND(LS534&gt;1.1),0,1))</f>
        <v/>
      </c>
      <c r="NT534" s="32">
        <f>IF(NF534&gt;99,1,0)</f>
        <v/>
      </c>
      <c r="NU534" s="32">
        <f>IF(NQ534&gt;0.0799,1,0)</f>
        <v/>
      </c>
      <c r="NV534" s="32">
        <f>IF(NQ534&gt;NJ534,1,0)</f>
        <v/>
      </c>
      <c r="NW534" s="32">
        <f>NT534+NU534+NV534+NR534+NS534</f>
        <v/>
      </c>
      <c r="NX534">
        <f>IF(NP534=5,"LayHome1-0",IF(AND(NW534=5),"BackHome1-0",""))</f>
        <v/>
      </c>
      <c r="NY534">
        <f>IF(NP534=5,KN534,IF(AND(NW534=5),KN534,""))</f>
        <v/>
      </c>
      <c r="NZ534">
        <f>IF(NP534=5,"Match Odds",IF(AND(NW534=5),"Match Odds",""))</f>
        <v/>
      </c>
      <c r="OA534">
        <f>IF(NP534=5,KP534,IF(AND(NW534=5),KP534,""))</f>
        <v/>
      </c>
      <c r="OB534">
        <f>IF(NP534=5,"MATCH_ODDS",IF(AND(NW534=5),"MATCH_ODDS",""))</f>
        <v/>
      </c>
      <c r="OC534">
        <f>IF(NP534=5,"LAY",IF(AND(NW534=5),"BACK",""))</f>
        <v/>
      </c>
    </row>
    <row r="535" ht="16.5" customHeight="1" thickBot="1" thickTop="1">
      <c r="A535" s="2" t="n"/>
      <c r="KN535" s="1">
        <f>IF(INDEX(#REF!,MATCH('HT 1-0'!D535,#REF!,0))=INDEX(#REF!,MATCH('HT 1-0'!D535,#REF!,0)),INDEX(#REF!,MATCH('HT 1-0'!D535,#REF!,0)),"ERROR")</f>
        <v/>
      </c>
      <c r="KO535" s="1">
        <f>IF(INDEX(#REF!,MATCH('HT 1-0'!E535,#REF!,0))=INDEX(#REF!,MATCH('HT 1-0'!E535,#REF!,0)),INDEX(#REF!,MATCH('HT 1-0'!E535,#REF!,0)),"ERROR")</f>
        <v/>
      </c>
      <c r="KP535" s="1">
        <f>KN535&amp;" v "&amp;KO535</f>
        <v/>
      </c>
      <c r="KQ535">
        <f>B535&amp;"_"&amp;C535</f>
        <v/>
      </c>
      <c r="KR535" s="1">
        <f>IF((HW535/KK535)&lt;0.335,"G",IF((HW535/KK535)&gt;0.67,"R","A"))</f>
        <v/>
      </c>
      <c r="KS535" s="1">
        <f>IF((HX535/KK535)&lt;0.335,"G",IF((HX535/KK535)&gt;0.67,"R","A"))</f>
        <v/>
      </c>
      <c r="KT535" s="1">
        <f>IF((IH535/KK535)&lt;0.335,"G",IF((IH535/KK535)&gt;0.67,"R","A"))</f>
        <v/>
      </c>
      <c r="KU535" s="1">
        <f>IF((II535/KK535)&lt;0.335,"G",IF((II535/KK535)&gt;0.67,"R","A"))</f>
        <v/>
      </c>
      <c r="KV535" s="1">
        <f>IF((HZ535/KK535)&lt;0.335,"G",IF((HZ535/KK535)&gt;0.67,"R","A"))</f>
        <v/>
      </c>
      <c r="KW535" s="1">
        <f>IF((HY535/KK535)&lt;0.335,"G",IF((HY535/KK535)&gt;0.67,"R","A"))</f>
        <v/>
      </c>
      <c r="KX535" s="1">
        <f>IF((IK535/KK535)&lt;0.335,"G",IF((IK535/KK535)&gt;0.67,"R","A"))</f>
        <v/>
      </c>
      <c r="KY535" s="1">
        <f>IF((IJ535/KK535)&lt;0.335,"G",IF((IJ535/KK535)&gt;0.67,"R","A"))</f>
        <v/>
      </c>
      <c r="KZ535" s="1">
        <f>IF((HQ535/KK535)&lt;0.335,"G",IF((HQ535/KK535)&gt;0.67,"R","A"))</f>
        <v/>
      </c>
      <c r="LA535" s="1">
        <f>IF((IB535/KK535)&lt;0.335,"G",IF((IB535/KK535)&gt;0.67,"R","A"))</f>
        <v/>
      </c>
      <c r="LB535">
        <f>IF(LQ535="1-0",INDEX(Scrape!#REF!,MATCH('HT 1-0'!KP535,Scrape!$B:$B,0)),"")</f>
        <v/>
      </c>
      <c r="LC535">
        <f>IF(LQ535="1-0",INDEX(Scrape!$A:$A,MATCH('HT 1-0'!KP535,Scrape!$B:$B,0)),"")</f>
        <v/>
      </c>
      <c r="LD535">
        <f>IF(LQ535="1-0",INDEX(Scrape!$B:$B,MATCH('HT 1-0'!KP535,Scrape!$B:$B,0)),"")</f>
        <v/>
      </c>
      <c r="LE535">
        <f>IF(LQ535="1-0",INDEX(Scrape!$C:$C,MATCH('HT 1-0'!KP535,Scrape!$B:$B,0)),"")</f>
        <v/>
      </c>
      <c r="LF535">
        <f>IF(LQ535="1-0",INDEX(Scrape!$D:$D,MATCH('HT 1-0'!KP535,Scrape!$B:$B,0)),"")</f>
        <v/>
      </c>
      <c r="LG535">
        <f>IF(LQ535="1-0",INDEX(Scrape!$E:$E,MATCH('HT 1-0'!KP535,Scrape!$B:$B,0)),"")</f>
        <v/>
      </c>
      <c r="LH535">
        <f>IF(LQ535="1-0",INDEX(Scrape!$F:$F,MATCH('HT 1-0'!KP535,Scrape!$B:$B,0)),"")</f>
        <v/>
      </c>
      <c r="LI535">
        <f>IF(LQ535="1-0",INDEX(Scrape!$G:$G,MATCH('HT 1-0'!KP535,Scrape!$B:$B,0)),"")</f>
        <v/>
      </c>
      <c r="LJ535">
        <f>IF(LQ535="1-0",INDEX(Scrape!$H:$H,MATCH('HT 1-0'!KP535,Scrape!$B:$B,0)),"")</f>
        <v/>
      </c>
      <c r="LK535">
        <f>IF(LQ535="1-0",INDEX(Scrape!$I:$I,MATCH('HT 1-0'!KP535,Scrape!$B:$B,0)),"")</f>
        <v/>
      </c>
      <c r="LL535">
        <f>IF(LQ535="1-0",INDEX(Scrape!$J:$J,MATCH('HT 1-0'!KP535,Scrape!$B:$B,0)),"")</f>
        <v/>
      </c>
      <c r="LM535">
        <f>IF(LQ535="1-0",INDEX(Scrape!$K:$K,MATCH('HT 1-0'!KP535,Scrape!$B:$B,0)),"")</f>
        <v/>
      </c>
      <c r="LN535">
        <f>IF(LQ535="1-0",INDEX(Scrape!$L:$L,MATCH('HT 1-0'!KP535,Scrape!$B:$B,0)),"")</f>
        <v/>
      </c>
      <c r="LO535">
        <f>IF(LQ535="1-0",INDEX(Scrape!$M:$M,MATCH('HT 1-0'!KP535,Scrape!$B:$B,0)),"")</f>
        <v/>
      </c>
      <c r="LP535">
        <f>IF(LQ535="1-0",INDEX(Scrape!$N:$N,MATCH('HT 1-0'!KP535,Scrape!$B:$B,0)),"")</f>
        <v/>
      </c>
      <c r="LQ535">
        <f>INDEX(Scrape!$O:$O,MATCH('HT 1-0'!KP535,Scrape!$B:$B,0))</f>
        <v/>
      </c>
      <c r="LR535">
        <f>(1/LJ535)+(1/LI535)+(1/LH535)</f>
        <v/>
      </c>
      <c r="LS535">
        <f>(1/LG535)+(1/LF535)+(1/LE535)</f>
        <v/>
      </c>
      <c r="LT535" s="8">
        <f>IF(INDEX(#REF!,MATCH(KQ535,#REF!,0))=INDEX(#REF!,MATCH(KQ535,#REF!,0)),INDEX(#REF!,MATCH(KQ535,#REF!,0)),"ERROR")</f>
        <v/>
      </c>
      <c r="LU535" s="4">
        <f>IF(KR535="G",2,IF(KR535="R",0.5,IF(KR535="A",1)))</f>
        <v/>
      </c>
      <c r="LV535" s="4">
        <f>IF(KS535="G",0.5,IF(KS535="R",2,IF(KS535="A",1)))</f>
        <v/>
      </c>
      <c r="LW535" s="4">
        <f>IF(KT535="G",2,IF(KT535="R",0.5,IF(KT535="A",1)))</f>
        <v/>
      </c>
      <c r="LX535" s="4">
        <f>IF(KU535="G",0.5,IF(KU535="R",2,IF(KU535="A",1)))</f>
        <v/>
      </c>
      <c r="LY535" s="7">
        <f>(LK535*(LU535+LX535)+(LL535*(LU535+LX535)))</f>
        <v/>
      </c>
      <c r="LZ535" s="7">
        <f>(LN535*(LV535+LW535)+(LO535*(LV535+LW535)))</f>
        <v/>
      </c>
      <c r="MA535" s="11">
        <f>LY535-LZ535</f>
        <v/>
      </c>
      <c r="MB535" s="5">
        <f>MA535+2</f>
        <v/>
      </c>
      <c r="MC535" s="6">
        <f>MA535-2</f>
        <v/>
      </c>
      <c r="MD535" s="4">
        <f>LE535</f>
        <v/>
      </c>
      <c r="ME535" s="9">
        <f>IF(MD535=0,1000,MD535+0.75)</f>
        <v/>
      </c>
      <c r="MF535" s="10">
        <f>IF(MD535=0,0,MD535-0.75)</f>
        <v/>
      </c>
      <c r="MG535" s="4">
        <f>((LM535*(LU535+LX535))-((LP535*(LV535+LW535))))</f>
        <v/>
      </c>
      <c r="MH535" s="9">
        <f>MG535*1.2</f>
        <v/>
      </c>
      <c r="MI535" s="10">
        <f>MG535*0.8</f>
        <v/>
      </c>
      <c r="MJ535">
        <f>IFERROR(NX535,"")</f>
        <v/>
      </c>
      <c r="MK535">
        <f>IFERROR(NY535,"")</f>
        <v/>
      </c>
      <c r="ML535">
        <f>IFERROR(NZ535,"")</f>
        <v/>
      </c>
      <c r="MM535">
        <f>IFERROR(OA535,"")</f>
        <v/>
      </c>
      <c r="MN535">
        <f>IFERROR(OB535,"")</f>
        <v/>
      </c>
      <c r="MO535">
        <f>IFERROR(OC535,"")</f>
        <v/>
      </c>
      <c r="MP535" s="1">
        <f>COUNTIFS(#REF!,LT535,#REF!,1,#REF!,"&gt;="&amp;MC535,#REF!,"&lt;="&amp;MB535,#REF!,"&lt;="&amp;ME535,#REF!,"&gt;="&amp;MF535,#REF!,"="&amp;KV535,#REF!,"="&amp;KX535)</f>
        <v/>
      </c>
      <c r="MQ535" s="1">
        <f>COUNTIFS(#REF!,LT535,#REF!,0,#REF!,"&gt;="&amp;MC535,#REF!,"&lt;="&amp;MB535,#REF!,"&lt;="&amp;ME535,#REF!,"&gt;="&amp;MF535,#REF!,"="&amp;KV535,#REF!,"="&amp;KX535)</f>
        <v/>
      </c>
      <c r="MR535" s="1">
        <f>COUNTIFS(#REF!,LT535,#REF!,1,#REF!,"&gt;="&amp;MC535,#REF!,"&lt;="&amp;MB535,#REF!,"&lt;="&amp;ME535,#REF!,"&gt;="&amp;MF535,#REF!,"="&amp;KW535,#REF!,"="&amp;KY535)</f>
        <v/>
      </c>
      <c r="MS535" s="1">
        <f>COUNTIFS(#REF!,LT535,#REF!,0,#REF!,"&gt;="&amp;MC535,#REF!,"&lt;="&amp;MB535,#REF!,"&lt;="&amp;ME535,#REF!,"&gt;="&amp;MF535,#REF!,"="&amp;KW535,#REF!,"="&amp;KY535)</f>
        <v/>
      </c>
      <c r="MT535" s="1">
        <f>COUNTIFS(#REF!,LT535,#REF!,1,#REF!,"&gt;="&amp;MI535,#REF!,"&lt;="&amp;MH535,#REF!,"&lt;="&amp;ME535,#REF!,"&gt;="&amp;MF535)</f>
        <v/>
      </c>
      <c r="MU535" s="1">
        <f>COUNTIFS(#REF!,LT535,#REF!,0,#REF!,"&gt;="&amp;MI535,#REF!,"&lt;="&amp;MH535,#REF!,"&lt;="&amp;ME535,#REF!,"&gt;="&amp;MF535)</f>
        <v/>
      </c>
      <c r="MV535" s="1">
        <f>COUNTIFS(#REF!,LT535,#REF!,1,#REF!,"&gt;="&amp;MI535,#REF!,"&lt;="&amp;MH535,#REF!,"="&amp;KZ535,#REF!,"="&amp;LA535,#REF!,"&lt;="&amp;ME535,#REF!,"&gt;="&amp;MF535)</f>
        <v/>
      </c>
      <c r="MW535" s="1">
        <f>COUNTIFS(#REF!,LT535,#REF!,0,#REF!,"&gt;="&amp;MI535,#REF!,"&lt;="&amp;MH535,#REF!,"="&amp;KZ535,#REF!,"="&amp;LA535,#REF!,"&lt;="&amp;ME535,#REF!,"&gt;="&amp;MF535)</f>
        <v/>
      </c>
      <c r="MX535" s="1">
        <f>COUNTIFS(#REF!,LT535,#REF!,1,#REF!,"&gt;="&amp;MC535,#REF!,"&lt;="&amp;MB535,#REF!,"&lt;="&amp;ME535,#REF!,"&gt;="&amp;MF535)</f>
        <v/>
      </c>
      <c r="MY535" s="1">
        <f>COUNTIFS(#REF!,LT535,#REF!,0,#REF!,"&gt;="&amp;MC535,#REF!,"&lt;="&amp;MB535,#REF!,"&lt;="&amp;ME535,#REF!,"&gt;="&amp;MF535)</f>
        <v/>
      </c>
      <c r="MZ535" s="1">
        <f>COUNTIFS(#REF!,LT535,#REF!,1,#REF!,"&lt;="&amp;ME535,#REF!,"&gt;="&amp;MF535,#REF!,"="&amp;KV535,#REF!,"="&amp;KX535)</f>
        <v/>
      </c>
      <c r="NA535" s="1">
        <f>COUNTIFS(#REF!,LT535,#REF!,0,#REF!,"&lt;="&amp;ME535,#REF!,"&gt;="&amp;MF535,#REF!,"="&amp;KV535,#REF!,"="&amp;KX535)</f>
        <v/>
      </c>
      <c r="NB535" s="1">
        <f>COUNTIFS(#REF!,LT535,#REF!,1,#REF!,"&lt;="&amp;ME535,#REF!,"&gt;="&amp;MF535,#REF!,"="&amp;KW535,#REF!,"="&amp;KY535)</f>
        <v/>
      </c>
      <c r="NC535" s="1">
        <f>COUNTIFS(#REF!,LT535,#REF!,0,#REF!,"&lt;="&amp;ME535,#REF!,"&gt;="&amp;MF535,#REF!,"="&amp;KW535,#REF!,"="&amp;KY535)</f>
        <v/>
      </c>
      <c r="ND535" s="1">
        <f>MP535+MR535+MT535+MV535+MX535+MZ535+NB535</f>
        <v/>
      </c>
      <c r="NE535" s="1">
        <f>MQ535+MS535+MU535+MW535+MY535+NA535+NC535</f>
        <v/>
      </c>
      <c r="NF535" s="1">
        <f>ND535+NE535</f>
        <v/>
      </c>
      <c r="NG535" s="33">
        <f>ND535/(ND535+NE535)</f>
        <v/>
      </c>
      <c r="NH535" s="3">
        <f>1/NG535</f>
        <v/>
      </c>
      <c r="NI535" s="1">
        <f>LH535</f>
        <v/>
      </c>
      <c r="NJ535" s="79">
        <f>((1-NG535)*(1/(NI535-1))*0.98-(NG535*1))</f>
        <v/>
      </c>
      <c r="NK535" s="34">
        <f>IF(LR535&lt;0.9,0,IF(AND(LR535&gt;1.1),0,1))</f>
        <v/>
      </c>
      <c r="NL535" s="34">
        <f>IF(LS535&lt;0.9,0,IF(AND(LS535&gt;1.1),0,1))</f>
        <v/>
      </c>
      <c r="NM535" s="32">
        <f>IF(NF535&gt;99,1,0)</f>
        <v/>
      </c>
      <c r="NN535" s="32">
        <f>IF(NJ535&gt;0.0799,1,0)</f>
        <v/>
      </c>
      <c r="NO535" s="32">
        <f>IF(NJ535&gt;NQ535,1,0)</f>
        <v/>
      </c>
      <c r="NP535" s="32">
        <f>NM535+NN535+NO535+NK535+NL535</f>
        <v/>
      </c>
      <c r="NQ535" s="79">
        <f>(((100*NG535)*(NI535-1)*0.98)-((1-NG535)*100))/100</f>
        <v/>
      </c>
      <c r="NR535" s="34">
        <f>IF(LR535&lt;0.9,0,IF(AND(LR535&gt;1.1),0,1))</f>
        <v/>
      </c>
      <c r="NS535" s="34">
        <f>IF(LS535&lt;0.9,0,IF(AND(LS535&gt;1.1),0,1))</f>
        <v/>
      </c>
      <c r="NT535" s="32">
        <f>IF(NF535&gt;99,1,0)</f>
        <v/>
      </c>
      <c r="NU535" s="32">
        <f>IF(NQ535&gt;0.0799,1,0)</f>
        <v/>
      </c>
      <c r="NV535" s="32">
        <f>IF(NQ535&gt;NJ535,1,0)</f>
        <v/>
      </c>
      <c r="NW535" s="32">
        <f>NT535+NU535+NV535+NR535+NS535</f>
        <v/>
      </c>
      <c r="NX535">
        <f>IF(NP535=5,"LayHome1-0",IF(AND(NW535=5),"BackHome1-0",""))</f>
        <v/>
      </c>
      <c r="NY535">
        <f>IF(NP535=5,KN535,IF(AND(NW535=5),KN535,""))</f>
        <v/>
      </c>
      <c r="NZ535">
        <f>IF(NP535=5,"Match Odds",IF(AND(NW535=5),"Match Odds",""))</f>
        <v/>
      </c>
      <c r="OA535">
        <f>IF(NP535=5,KP535,IF(AND(NW535=5),KP535,""))</f>
        <v/>
      </c>
      <c r="OB535">
        <f>IF(NP535=5,"MATCH_ODDS",IF(AND(NW535=5),"MATCH_ODDS",""))</f>
        <v/>
      </c>
      <c r="OC535">
        <f>IF(NP535=5,"LAY",IF(AND(NW535=5),"BACK",""))</f>
        <v/>
      </c>
    </row>
    <row r="536" ht="16.5" customHeight="1" thickBot="1" thickTop="1">
      <c r="A536" s="2" t="n"/>
      <c r="KN536" s="1">
        <f>IF(INDEX(#REF!,MATCH('HT 1-0'!D536,#REF!,0))=INDEX(#REF!,MATCH('HT 1-0'!D536,#REF!,0)),INDEX(#REF!,MATCH('HT 1-0'!D536,#REF!,0)),"ERROR")</f>
        <v/>
      </c>
      <c r="KO536" s="1">
        <f>IF(INDEX(#REF!,MATCH('HT 1-0'!E536,#REF!,0))=INDEX(#REF!,MATCH('HT 1-0'!E536,#REF!,0)),INDEX(#REF!,MATCH('HT 1-0'!E536,#REF!,0)),"ERROR")</f>
        <v/>
      </c>
      <c r="KP536" s="1">
        <f>KN536&amp;" v "&amp;KO536</f>
        <v/>
      </c>
      <c r="KQ536">
        <f>B536&amp;"_"&amp;C536</f>
        <v/>
      </c>
      <c r="KR536" s="1">
        <f>IF((HW536/KK536)&lt;0.335,"G",IF((HW536/KK536)&gt;0.67,"R","A"))</f>
        <v/>
      </c>
      <c r="KS536" s="1">
        <f>IF((HX536/KK536)&lt;0.335,"G",IF((HX536/KK536)&gt;0.67,"R","A"))</f>
        <v/>
      </c>
      <c r="KT536" s="1">
        <f>IF((IH536/KK536)&lt;0.335,"G",IF((IH536/KK536)&gt;0.67,"R","A"))</f>
        <v/>
      </c>
      <c r="KU536" s="1">
        <f>IF((II536/KK536)&lt;0.335,"G",IF((II536/KK536)&gt;0.67,"R","A"))</f>
        <v/>
      </c>
      <c r="KV536" s="1">
        <f>IF((HZ536/KK536)&lt;0.335,"G",IF((HZ536/KK536)&gt;0.67,"R","A"))</f>
        <v/>
      </c>
      <c r="KW536" s="1">
        <f>IF((HY536/KK536)&lt;0.335,"G",IF((HY536/KK536)&gt;0.67,"R","A"))</f>
        <v/>
      </c>
      <c r="KX536" s="1">
        <f>IF((IK536/KK536)&lt;0.335,"G",IF((IK536/KK536)&gt;0.67,"R","A"))</f>
        <v/>
      </c>
      <c r="KY536" s="1">
        <f>IF((IJ536/KK536)&lt;0.335,"G",IF((IJ536/KK536)&gt;0.67,"R","A"))</f>
        <v/>
      </c>
      <c r="KZ536" s="1">
        <f>IF((HQ536/KK536)&lt;0.335,"G",IF((HQ536/KK536)&gt;0.67,"R","A"))</f>
        <v/>
      </c>
      <c r="LA536" s="1">
        <f>IF((IB536/KK536)&lt;0.335,"G",IF((IB536/KK536)&gt;0.67,"R","A"))</f>
        <v/>
      </c>
      <c r="LB536">
        <f>IF(LQ536="1-0",INDEX(Scrape!#REF!,MATCH('HT 1-0'!KP536,Scrape!$B:$B,0)),"")</f>
        <v/>
      </c>
      <c r="LC536">
        <f>IF(LQ536="1-0",INDEX(Scrape!$A:$A,MATCH('HT 1-0'!KP536,Scrape!$B:$B,0)),"")</f>
        <v/>
      </c>
      <c r="LD536">
        <f>IF(LQ536="1-0",INDEX(Scrape!$B:$B,MATCH('HT 1-0'!KP536,Scrape!$B:$B,0)),"")</f>
        <v/>
      </c>
      <c r="LE536">
        <f>IF(LQ536="1-0",INDEX(Scrape!$C:$C,MATCH('HT 1-0'!KP536,Scrape!$B:$B,0)),"")</f>
        <v/>
      </c>
      <c r="LF536">
        <f>IF(LQ536="1-0",INDEX(Scrape!$D:$D,MATCH('HT 1-0'!KP536,Scrape!$B:$B,0)),"")</f>
        <v/>
      </c>
      <c r="LG536">
        <f>IF(LQ536="1-0",INDEX(Scrape!$E:$E,MATCH('HT 1-0'!KP536,Scrape!$B:$B,0)),"")</f>
        <v/>
      </c>
      <c r="LH536">
        <f>IF(LQ536="1-0",INDEX(Scrape!$F:$F,MATCH('HT 1-0'!KP536,Scrape!$B:$B,0)),"")</f>
        <v/>
      </c>
      <c r="LI536">
        <f>IF(LQ536="1-0",INDEX(Scrape!$G:$G,MATCH('HT 1-0'!KP536,Scrape!$B:$B,0)),"")</f>
        <v/>
      </c>
      <c r="LJ536">
        <f>IF(LQ536="1-0",INDEX(Scrape!$H:$H,MATCH('HT 1-0'!KP536,Scrape!$B:$B,0)),"")</f>
        <v/>
      </c>
      <c r="LK536">
        <f>IF(LQ536="1-0",INDEX(Scrape!$I:$I,MATCH('HT 1-0'!KP536,Scrape!$B:$B,0)),"")</f>
        <v/>
      </c>
      <c r="LL536">
        <f>IF(LQ536="1-0",INDEX(Scrape!$J:$J,MATCH('HT 1-0'!KP536,Scrape!$B:$B,0)),"")</f>
        <v/>
      </c>
      <c r="LM536">
        <f>IF(LQ536="1-0",INDEX(Scrape!$K:$K,MATCH('HT 1-0'!KP536,Scrape!$B:$B,0)),"")</f>
        <v/>
      </c>
      <c r="LN536">
        <f>IF(LQ536="1-0",INDEX(Scrape!$L:$L,MATCH('HT 1-0'!KP536,Scrape!$B:$B,0)),"")</f>
        <v/>
      </c>
      <c r="LO536">
        <f>IF(LQ536="1-0",INDEX(Scrape!$M:$M,MATCH('HT 1-0'!KP536,Scrape!$B:$B,0)),"")</f>
        <v/>
      </c>
      <c r="LP536">
        <f>IF(LQ536="1-0",INDEX(Scrape!$N:$N,MATCH('HT 1-0'!KP536,Scrape!$B:$B,0)),"")</f>
        <v/>
      </c>
      <c r="LQ536">
        <f>INDEX(Scrape!$O:$O,MATCH('HT 1-0'!KP536,Scrape!$B:$B,0))</f>
        <v/>
      </c>
      <c r="LR536">
        <f>(1/LJ536)+(1/LI536)+(1/LH536)</f>
        <v/>
      </c>
      <c r="LS536">
        <f>(1/LG536)+(1/LF536)+(1/LE536)</f>
        <v/>
      </c>
      <c r="LT536" s="8">
        <f>IF(INDEX(#REF!,MATCH(KQ536,#REF!,0))=INDEX(#REF!,MATCH(KQ536,#REF!,0)),INDEX(#REF!,MATCH(KQ536,#REF!,0)),"ERROR")</f>
        <v/>
      </c>
      <c r="LU536" s="4">
        <f>IF(KR536="G",2,IF(KR536="R",0.5,IF(KR536="A",1)))</f>
        <v/>
      </c>
      <c r="LV536" s="4">
        <f>IF(KS536="G",0.5,IF(KS536="R",2,IF(KS536="A",1)))</f>
        <v/>
      </c>
      <c r="LW536" s="4">
        <f>IF(KT536="G",2,IF(KT536="R",0.5,IF(KT536="A",1)))</f>
        <v/>
      </c>
      <c r="LX536" s="4">
        <f>IF(KU536="G",0.5,IF(KU536="R",2,IF(KU536="A",1)))</f>
        <v/>
      </c>
      <c r="LY536" s="7">
        <f>(LK536*(LU536+LX536)+(LL536*(LU536+LX536)))</f>
        <v/>
      </c>
      <c r="LZ536" s="7">
        <f>(LN536*(LV536+LW536)+(LO536*(LV536+LW536)))</f>
        <v/>
      </c>
      <c r="MA536" s="11">
        <f>LY536-LZ536</f>
        <v/>
      </c>
      <c r="MB536" s="5">
        <f>MA536+2</f>
        <v/>
      </c>
      <c r="MC536" s="6">
        <f>MA536-2</f>
        <v/>
      </c>
      <c r="MD536" s="4">
        <f>LE536</f>
        <v/>
      </c>
      <c r="ME536" s="9">
        <f>IF(MD536=0,1000,MD536+0.75)</f>
        <v/>
      </c>
      <c r="MF536" s="10">
        <f>IF(MD536=0,0,MD536-0.75)</f>
        <v/>
      </c>
      <c r="MG536" s="4">
        <f>((LM536*(LU536+LX536))-((LP536*(LV536+LW536))))</f>
        <v/>
      </c>
      <c r="MH536" s="9">
        <f>MG536*1.2</f>
        <v/>
      </c>
      <c r="MI536" s="10">
        <f>MG536*0.8</f>
        <v/>
      </c>
      <c r="MJ536">
        <f>IFERROR(NX536,"")</f>
        <v/>
      </c>
      <c r="MK536">
        <f>IFERROR(NY536,"")</f>
        <v/>
      </c>
      <c r="ML536">
        <f>IFERROR(NZ536,"")</f>
        <v/>
      </c>
      <c r="MM536">
        <f>IFERROR(OA536,"")</f>
        <v/>
      </c>
      <c r="MN536">
        <f>IFERROR(OB536,"")</f>
        <v/>
      </c>
      <c r="MO536">
        <f>IFERROR(OC536,"")</f>
        <v/>
      </c>
      <c r="MP536" s="1">
        <f>COUNTIFS(#REF!,LT536,#REF!,1,#REF!,"&gt;="&amp;MC536,#REF!,"&lt;="&amp;MB536,#REF!,"&lt;="&amp;ME536,#REF!,"&gt;="&amp;MF536,#REF!,"="&amp;KV536,#REF!,"="&amp;KX536)</f>
        <v/>
      </c>
      <c r="MQ536" s="1">
        <f>COUNTIFS(#REF!,LT536,#REF!,0,#REF!,"&gt;="&amp;MC536,#REF!,"&lt;="&amp;MB536,#REF!,"&lt;="&amp;ME536,#REF!,"&gt;="&amp;MF536,#REF!,"="&amp;KV536,#REF!,"="&amp;KX536)</f>
        <v/>
      </c>
      <c r="MR536" s="1">
        <f>COUNTIFS(#REF!,LT536,#REF!,1,#REF!,"&gt;="&amp;MC536,#REF!,"&lt;="&amp;MB536,#REF!,"&lt;="&amp;ME536,#REF!,"&gt;="&amp;MF536,#REF!,"="&amp;KW536,#REF!,"="&amp;KY536)</f>
        <v/>
      </c>
      <c r="MS536" s="1">
        <f>COUNTIFS(#REF!,LT536,#REF!,0,#REF!,"&gt;="&amp;MC536,#REF!,"&lt;="&amp;MB536,#REF!,"&lt;="&amp;ME536,#REF!,"&gt;="&amp;MF536,#REF!,"="&amp;KW536,#REF!,"="&amp;KY536)</f>
        <v/>
      </c>
      <c r="MT536" s="1">
        <f>COUNTIFS(#REF!,LT536,#REF!,1,#REF!,"&gt;="&amp;MI536,#REF!,"&lt;="&amp;MH536,#REF!,"&lt;="&amp;ME536,#REF!,"&gt;="&amp;MF536)</f>
        <v/>
      </c>
      <c r="MU536" s="1">
        <f>COUNTIFS(#REF!,LT536,#REF!,0,#REF!,"&gt;="&amp;MI536,#REF!,"&lt;="&amp;MH536,#REF!,"&lt;="&amp;ME536,#REF!,"&gt;="&amp;MF536)</f>
        <v/>
      </c>
      <c r="MV536" s="1">
        <f>COUNTIFS(#REF!,LT536,#REF!,1,#REF!,"&gt;="&amp;MI536,#REF!,"&lt;="&amp;MH536,#REF!,"="&amp;KZ536,#REF!,"="&amp;LA536,#REF!,"&lt;="&amp;ME536,#REF!,"&gt;="&amp;MF536)</f>
        <v/>
      </c>
      <c r="MW536" s="1">
        <f>COUNTIFS(#REF!,LT536,#REF!,0,#REF!,"&gt;="&amp;MI536,#REF!,"&lt;="&amp;MH536,#REF!,"="&amp;KZ536,#REF!,"="&amp;LA536,#REF!,"&lt;="&amp;ME536,#REF!,"&gt;="&amp;MF536)</f>
        <v/>
      </c>
      <c r="MX536" s="1">
        <f>COUNTIFS(#REF!,LT536,#REF!,1,#REF!,"&gt;="&amp;MC536,#REF!,"&lt;="&amp;MB536,#REF!,"&lt;="&amp;ME536,#REF!,"&gt;="&amp;MF536)</f>
        <v/>
      </c>
      <c r="MY536" s="1">
        <f>COUNTIFS(#REF!,LT536,#REF!,0,#REF!,"&gt;="&amp;MC536,#REF!,"&lt;="&amp;MB536,#REF!,"&lt;="&amp;ME536,#REF!,"&gt;="&amp;MF536)</f>
        <v/>
      </c>
      <c r="MZ536" s="1">
        <f>COUNTIFS(#REF!,LT536,#REF!,1,#REF!,"&lt;="&amp;ME536,#REF!,"&gt;="&amp;MF536,#REF!,"="&amp;KV536,#REF!,"="&amp;KX536)</f>
        <v/>
      </c>
      <c r="NA536" s="1">
        <f>COUNTIFS(#REF!,LT536,#REF!,0,#REF!,"&lt;="&amp;ME536,#REF!,"&gt;="&amp;MF536,#REF!,"="&amp;KV536,#REF!,"="&amp;KX536)</f>
        <v/>
      </c>
      <c r="NB536" s="1">
        <f>COUNTIFS(#REF!,LT536,#REF!,1,#REF!,"&lt;="&amp;ME536,#REF!,"&gt;="&amp;MF536,#REF!,"="&amp;KW536,#REF!,"="&amp;KY536)</f>
        <v/>
      </c>
      <c r="NC536" s="1">
        <f>COUNTIFS(#REF!,LT536,#REF!,0,#REF!,"&lt;="&amp;ME536,#REF!,"&gt;="&amp;MF536,#REF!,"="&amp;KW536,#REF!,"="&amp;KY536)</f>
        <v/>
      </c>
      <c r="ND536" s="1">
        <f>MP536+MR536+MT536+MV536+MX536+MZ536+NB536</f>
        <v/>
      </c>
      <c r="NE536" s="1">
        <f>MQ536+MS536+MU536+MW536+MY536+NA536+NC536</f>
        <v/>
      </c>
      <c r="NF536" s="1">
        <f>ND536+NE536</f>
        <v/>
      </c>
      <c r="NG536" s="33">
        <f>ND536/(ND536+NE536)</f>
        <v/>
      </c>
      <c r="NH536" s="3">
        <f>1/NG536</f>
        <v/>
      </c>
      <c r="NI536" s="1">
        <f>LH536</f>
        <v/>
      </c>
      <c r="NJ536" s="79">
        <f>((1-NG536)*(1/(NI536-1))*0.98-(NG536*1))</f>
        <v/>
      </c>
      <c r="NK536" s="34">
        <f>IF(LR536&lt;0.9,0,IF(AND(LR536&gt;1.1),0,1))</f>
        <v/>
      </c>
      <c r="NL536" s="34">
        <f>IF(LS536&lt;0.9,0,IF(AND(LS536&gt;1.1),0,1))</f>
        <v/>
      </c>
      <c r="NM536" s="32">
        <f>IF(NF536&gt;99,1,0)</f>
        <v/>
      </c>
      <c r="NN536" s="32">
        <f>IF(NJ536&gt;0.0799,1,0)</f>
        <v/>
      </c>
      <c r="NO536" s="32">
        <f>IF(NJ536&gt;NQ536,1,0)</f>
        <v/>
      </c>
      <c r="NP536" s="32">
        <f>NM536+NN536+NO536+NK536+NL536</f>
        <v/>
      </c>
      <c r="NQ536" s="79">
        <f>(((100*NG536)*(NI536-1)*0.98)-((1-NG536)*100))/100</f>
        <v/>
      </c>
      <c r="NR536" s="34">
        <f>IF(LR536&lt;0.9,0,IF(AND(LR536&gt;1.1),0,1))</f>
        <v/>
      </c>
      <c r="NS536" s="34">
        <f>IF(LS536&lt;0.9,0,IF(AND(LS536&gt;1.1),0,1))</f>
        <v/>
      </c>
      <c r="NT536" s="32">
        <f>IF(NF536&gt;99,1,0)</f>
        <v/>
      </c>
      <c r="NU536" s="32">
        <f>IF(NQ536&gt;0.0799,1,0)</f>
        <v/>
      </c>
      <c r="NV536" s="32">
        <f>IF(NQ536&gt;NJ536,1,0)</f>
        <v/>
      </c>
      <c r="NW536" s="32">
        <f>NT536+NU536+NV536+NR536+NS536</f>
        <v/>
      </c>
      <c r="NX536">
        <f>IF(NP536=5,"LayHome1-0",IF(AND(NW536=5),"BackHome1-0",""))</f>
        <v/>
      </c>
      <c r="NY536">
        <f>IF(NP536=5,KN536,IF(AND(NW536=5),KN536,""))</f>
        <v/>
      </c>
      <c r="NZ536">
        <f>IF(NP536=5,"Match Odds",IF(AND(NW536=5),"Match Odds",""))</f>
        <v/>
      </c>
      <c r="OA536">
        <f>IF(NP536=5,KP536,IF(AND(NW536=5),KP536,""))</f>
        <v/>
      </c>
      <c r="OB536">
        <f>IF(NP536=5,"MATCH_ODDS",IF(AND(NW536=5),"MATCH_ODDS",""))</f>
        <v/>
      </c>
      <c r="OC536">
        <f>IF(NP536=5,"LAY",IF(AND(NW536=5),"BACK",""))</f>
        <v/>
      </c>
    </row>
    <row r="537" ht="16.5" customHeight="1" thickBot="1" thickTop="1">
      <c r="A537" s="2" t="n"/>
      <c r="KN537" s="1">
        <f>IF(INDEX(#REF!,MATCH('HT 1-0'!D537,#REF!,0))=INDEX(#REF!,MATCH('HT 1-0'!D537,#REF!,0)),INDEX(#REF!,MATCH('HT 1-0'!D537,#REF!,0)),"ERROR")</f>
        <v/>
      </c>
      <c r="KO537" s="1">
        <f>IF(INDEX(#REF!,MATCH('HT 1-0'!E537,#REF!,0))=INDEX(#REF!,MATCH('HT 1-0'!E537,#REF!,0)),INDEX(#REF!,MATCH('HT 1-0'!E537,#REF!,0)),"ERROR")</f>
        <v/>
      </c>
      <c r="KP537" s="1">
        <f>KN537&amp;" v "&amp;KO537</f>
        <v/>
      </c>
      <c r="KQ537">
        <f>B537&amp;"_"&amp;C537</f>
        <v/>
      </c>
      <c r="KR537" s="1">
        <f>IF((HW537/KK537)&lt;0.335,"G",IF((HW537/KK537)&gt;0.67,"R","A"))</f>
        <v/>
      </c>
      <c r="KS537" s="1">
        <f>IF((HX537/KK537)&lt;0.335,"G",IF((HX537/KK537)&gt;0.67,"R","A"))</f>
        <v/>
      </c>
      <c r="KT537" s="1">
        <f>IF((IH537/KK537)&lt;0.335,"G",IF((IH537/KK537)&gt;0.67,"R","A"))</f>
        <v/>
      </c>
      <c r="KU537" s="1">
        <f>IF((II537/KK537)&lt;0.335,"G",IF((II537/KK537)&gt;0.67,"R","A"))</f>
        <v/>
      </c>
      <c r="KV537" s="1">
        <f>IF((HZ537/KK537)&lt;0.335,"G",IF((HZ537/KK537)&gt;0.67,"R","A"))</f>
        <v/>
      </c>
      <c r="KW537" s="1">
        <f>IF((HY537/KK537)&lt;0.335,"G",IF((HY537/KK537)&gt;0.67,"R","A"))</f>
        <v/>
      </c>
      <c r="KX537" s="1">
        <f>IF((IK537/KK537)&lt;0.335,"G",IF((IK537/KK537)&gt;0.67,"R","A"))</f>
        <v/>
      </c>
      <c r="KY537" s="1">
        <f>IF((IJ537/KK537)&lt;0.335,"G",IF((IJ537/KK537)&gt;0.67,"R","A"))</f>
        <v/>
      </c>
      <c r="KZ537" s="1">
        <f>IF((HQ537/KK537)&lt;0.335,"G",IF((HQ537/KK537)&gt;0.67,"R","A"))</f>
        <v/>
      </c>
      <c r="LA537" s="1">
        <f>IF((IB537/KK537)&lt;0.335,"G",IF((IB537/KK537)&gt;0.67,"R","A"))</f>
        <v/>
      </c>
      <c r="LB537">
        <f>IF(LQ537="1-0",INDEX(Scrape!#REF!,MATCH('HT 1-0'!KP537,Scrape!$B:$B,0)),"")</f>
        <v/>
      </c>
      <c r="LC537">
        <f>IF(LQ537="1-0",INDEX(Scrape!$A:$A,MATCH('HT 1-0'!KP537,Scrape!$B:$B,0)),"")</f>
        <v/>
      </c>
      <c r="LD537">
        <f>IF(LQ537="1-0",INDEX(Scrape!$B:$B,MATCH('HT 1-0'!KP537,Scrape!$B:$B,0)),"")</f>
        <v/>
      </c>
      <c r="LE537">
        <f>IF(LQ537="1-0",INDEX(Scrape!$C:$C,MATCH('HT 1-0'!KP537,Scrape!$B:$B,0)),"")</f>
        <v/>
      </c>
      <c r="LF537">
        <f>IF(LQ537="1-0",INDEX(Scrape!$D:$D,MATCH('HT 1-0'!KP537,Scrape!$B:$B,0)),"")</f>
        <v/>
      </c>
      <c r="LG537">
        <f>IF(LQ537="1-0",INDEX(Scrape!$E:$E,MATCH('HT 1-0'!KP537,Scrape!$B:$B,0)),"")</f>
        <v/>
      </c>
      <c r="LH537">
        <f>IF(LQ537="1-0",INDEX(Scrape!$F:$F,MATCH('HT 1-0'!KP537,Scrape!$B:$B,0)),"")</f>
        <v/>
      </c>
      <c r="LI537">
        <f>IF(LQ537="1-0",INDEX(Scrape!$G:$G,MATCH('HT 1-0'!KP537,Scrape!$B:$B,0)),"")</f>
        <v/>
      </c>
      <c r="LJ537">
        <f>IF(LQ537="1-0",INDEX(Scrape!$H:$H,MATCH('HT 1-0'!KP537,Scrape!$B:$B,0)),"")</f>
        <v/>
      </c>
      <c r="LK537">
        <f>IF(LQ537="1-0",INDEX(Scrape!$I:$I,MATCH('HT 1-0'!KP537,Scrape!$B:$B,0)),"")</f>
        <v/>
      </c>
      <c r="LL537">
        <f>IF(LQ537="1-0",INDEX(Scrape!$J:$J,MATCH('HT 1-0'!KP537,Scrape!$B:$B,0)),"")</f>
        <v/>
      </c>
      <c r="LM537">
        <f>IF(LQ537="1-0",INDEX(Scrape!$K:$K,MATCH('HT 1-0'!KP537,Scrape!$B:$B,0)),"")</f>
        <v/>
      </c>
      <c r="LN537">
        <f>IF(LQ537="1-0",INDEX(Scrape!$L:$L,MATCH('HT 1-0'!KP537,Scrape!$B:$B,0)),"")</f>
        <v/>
      </c>
      <c r="LO537">
        <f>IF(LQ537="1-0",INDEX(Scrape!$M:$M,MATCH('HT 1-0'!KP537,Scrape!$B:$B,0)),"")</f>
        <v/>
      </c>
      <c r="LP537">
        <f>IF(LQ537="1-0",INDEX(Scrape!$N:$N,MATCH('HT 1-0'!KP537,Scrape!$B:$B,0)),"")</f>
        <v/>
      </c>
      <c r="LQ537">
        <f>INDEX(Scrape!$O:$O,MATCH('HT 1-0'!KP537,Scrape!$B:$B,0))</f>
        <v/>
      </c>
      <c r="LR537">
        <f>(1/LJ537)+(1/LI537)+(1/LH537)</f>
        <v/>
      </c>
      <c r="LS537">
        <f>(1/LG537)+(1/LF537)+(1/LE537)</f>
        <v/>
      </c>
      <c r="LT537" s="8">
        <f>IF(INDEX(#REF!,MATCH(KQ537,#REF!,0))=INDEX(#REF!,MATCH(KQ537,#REF!,0)),INDEX(#REF!,MATCH(KQ537,#REF!,0)),"ERROR")</f>
        <v/>
      </c>
      <c r="LU537" s="4">
        <f>IF(KR537="G",2,IF(KR537="R",0.5,IF(KR537="A",1)))</f>
        <v/>
      </c>
      <c r="LV537" s="4">
        <f>IF(KS537="G",0.5,IF(KS537="R",2,IF(KS537="A",1)))</f>
        <v/>
      </c>
      <c r="LW537" s="4">
        <f>IF(KT537="G",2,IF(KT537="R",0.5,IF(KT537="A",1)))</f>
        <v/>
      </c>
      <c r="LX537" s="4">
        <f>IF(KU537="G",0.5,IF(KU537="R",2,IF(KU537="A",1)))</f>
        <v/>
      </c>
      <c r="LY537" s="7">
        <f>(LK537*(LU537+LX537)+(LL537*(LU537+LX537)))</f>
        <v/>
      </c>
      <c r="LZ537" s="7">
        <f>(LN537*(LV537+LW537)+(LO537*(LV537+LW537)))</f>
        <v/>
      </c>
      <c r="MA537" s="11">
        <f>LY537-LZ537</f>
        <v/>
      </c>
      <c r="MB537" s="5">
        <f>MA537+2</f>
        <v/>
      </c>
      <c r="MC537" s="6">
        <f>MA537-2</f>
        <v/>
      </c>
      <c r="MD537" s="4">
        <f>LE537</f>
        <v/>
      </c>
      <c r="ME537" s="9">
        <f>IF(MD537=0,1000,MD537+0.75)</f>
        <v/>
      </c>
      <c r="MF537" s="10">
        <f>IF(MD537=0,0,MD537-0.75)</f>
        <v/>
      </c>
      <c r="MG537" s="4">
        <f>((LM537*(LU537+LX537))-((LP537*(LV537+LW537))))</f>
        <v/>
      </c>
      <c r="MH537" s="9">
        <f>MG537*1.2</f>
        <v/>
      </c>
      <c r="MI537" s="10">
        <f>MG537*0.8</f>
        <v/>
      </c>
      <c r="MJ537">
        <f>IFERROR(NX537,"")</f>
        <v/>
      </c>
      <c r="MK537">
        <f>IFERROR(NY537,"")</f>
        <v/>
      </c>
      <c r="ML537">
        <f>IFERROR(NZ537,"")</f>
        <v/>
      </c>
      <c r="MM537">
        <f>IFERROR(OA537,"")</f>
        <v/>
      </c>
      <c r="MN537">
        <f>IFERROR(OB537,"")</f>
        <v/>
      </c>
      <c r="MO537">
        <f>IFERROR(OC537,"")</f>
        <v/>
      </c>
      <c r="MP537" s="1">
        <f>COUNTIFS(#REF!,LT537,#REF!,1,#REF!,"&gt;="&amp;MC537,#REF!,"&lt;="&amp;MB537,#REF!,"&lt;="&amp;ME537,#REF!,"&gt;="&amp;MF537,#REF!,"="&amp;KV537,#REF!,"="&amp;KX537)</f>
        <v/>
      </c>
      <c r="MQ537" s="1">
        <f>COUNTIFS(#REF!,LT537,#REF!,0,#REF!,"&gt;="&amp;MC537,#REF!,"&lt;="&amp;MB537,#REF!,"&lt;="&amp;ME537,#REF!,"&gt;="&amp;MF537,#REF!,"="&amp;KV537,#REF!,"="&amp;KX537)</f>
        <v/>
      </c>
      <c r="MR537" s="1">
        <f>COUNTIFS(#REF!,LT537,#REF!,1,#REF!,"&gt;="&amp;MC537,#REF!,"&lt;="&amp;MB537,#REF!,"&lt;="&amp;ME537,#REF!,"&gt;="&amp;MF537,#REF!,"="&amp;KW537,#REF!,"="&amp;KY537)</f>
        <v/>
      </c>
      <c r="MS537" s="1">
        <f>COUNTIFS(#REF!,LT537,#REF!,0,#REF!,"&gt;="&amp;MC537,#REF!,"&lt;="&amp;MB537,#REF!,"&lt;="&amp;ME537,#REF!,"&gt;="&amp;MF537,#REF!,"="&amp;KW537,#REF!,"="&amp;KY537)</f>
        <v/>
      </c>
      <c r="MT537" s="1">
        <f>COUNTIFS(#REF!,LT537,#REF!,1,#REF!,"&gt;="&amp;MI537,#REF!,"&lt;="&amp;MH537,#REF!,"&lt;="&amp;ME537,#REF!,"&gt;="&amp;MF537)</f>
        <v/>
      </c>
      <c r="MU537" s="1">
        <f>COUNTIFS(#REF!,LT537,#REF!,0,#REF!,"&gt;="&amp;MI537,#REF!,"&lt;="&amp;MH537,#REF!,"&lt;="&amp;ME537,#REF!,"&gt;="&amp;MF537)</f>
        <v/>
      </c>
      <c r="MV537" s="1">
        <f>COUNTIFS(#REF!,LT537,#REF!,1,#REF!,"&gt;="&amp;MI537,#REF!,"&lt;="&amp;MH537,#REF!,"="&amp;KZ537,#REF!,"="&amp;LA537,#REF!,"&lt;="&amp;ME537,#REF!,"&gt;="&amp;MF537)</f>
        <v/>
      </c>
      <c r="MW537" s="1">
        <f>COUNTIFS(#REF!,LT537,#REF!,0,#REF!,"&gt;="&amp;MI537,#REF!,"&lt;="&amp;MH537,#REF!,"="&amp;KZ537,#REF!,"="&amp;LA537,#REF!,"&lt;="&amp;ME537,#REF!,"&gt;="&amp;MF537)</f>
        <v/>
      </c>
      <c r="MX537" s="1">
        <f>COUNTIFS(#REF!,LT537,#REF!,1,#REF!,"&gt;="&amp;MC537,#REF!,"&lt;="&amp;MB537,#REF!,"&lt;="&amp;ME537,#REF!,"&gt;="&amp;MF537)</f>
        <v/>
      </c>
      <c r="MY537" s="1">
        <f>COUNTIFS(#REF!,LT537,#REF!,0,#REF!,"&gt;="&amp;MC537,#REF!,"&lt;="&amp;MB537,#REF!,"&lt;="&amp;ME537,#REF!,"&gt;="&amp;MF537)</f>
        <v/>
      </c>
      <c r="MZ537" s="1">
        <f>COUNTIFS(#REF!,LT537,#REF!,1,#REF!,"&lt;="&amp;ME537,#REF!,"&gt;="&amp;MF537,#REF!,"="&amp;KV537,#REF!,"="&amp;KX537)</f>
        <v/>
      </c>
      <c r="NA537" s="1">
        <f>COUNTIFS(#REF!,LT537,#REF!,0,#REF!,"&lt;="&amp;ME537,#REF!,"&gt;="&amp;MF537,#REF!,"="&amp;KV537,#REF!,"="&amp;KX537)</f>
        <v/>
      </c>
      <c r="NB537" s="1">
        <f>COUNTIFS(#REF!,LT537,#REF!,1,#REF!,"&lt;="&amp;ME537,#REF!,"&gt;="&amp;MF537,#REF!,"="&amp;KW537,#REF!,"="&amp;KY537)</f>
        <v/>
      </c>
      <c r="NC537" s="1">
        <f>COUNTIFS(#REF!,LT537,#REF!,0,#REF!,"&lt;="&amp;ME537,#REF!,"&gt;="&amp;MF537,#REF!,"="&amp;KW537,#REF!,"="&amp;KY537)</f>
        <v/>
      </c>
      <c r="ND537" s="1">
        <f>MP537+MR537+MT537+MV537+MX537+MZ537+NB537</f>
        <v/>
      </c>
      <c r="NE537" s="1">
        <f>MQ537+MS537+MU537+MW537+MY537+NA537+NC537</f>
        <v/>
      </c>
      <c r="NF537" s="1">
        <f>ND537+NE537</f>
        <v/>
      </c>
      <c r="NG537" s="33">
        <f>ND537/(ND537+NE537)</f>
        <v/>
      </c>
      <c r="NH537" s="3">
        <f>1/NG537</f>
        <v/>
      </c>
      <c r="NI537" s="1">
        <f>LH537</f>
        <v/>
      </c>
      <c r="NJ537" s="79">
        <f>((1-NG537)*(1/(NI537-1))*0.98-(NG537*1))</f>
        <v/>
      </c>
      <c r="NK537" s="34">
        <f>IF(LR537&lt;0.9,0,IF(AND(LR537&gt;1.1),0,1))</f>
        <v/>
      </c>
      <c r="NL537" s="34">
        <f>IF(LS537&lt;0.9,0,IF(AND(LS537&gt;1.1),0,1))</f>
        <v/>
      </c>
      <c r="NM537" s="32">
        <f>IF(NF537&gt;99,1,0)</f>
        <v/>
      </c>
      <c r="NN537" s="32">
        <f>IF(NJ537&gt;0.0799,1,0)</f>
        <v/>
      </c>
      <c r="NO537" s="32">
        <f>IF(NJ537&gt;NQ537,1,0)</f>
        <v/>
      </c>
      <c r="NP537" s="32">
        <f>NM537+NN537+NO537+NK537+NL537</f>
        <v/>
      </c>
      <c r="NQ537" s="79">
        <f>(((100*NG537)*(NI537-1)*0.98)-((1-NG537)*100))/100</f>
        <v/>
      </c>
      <c r="NR537" s="34">
        <f>IF(LR537&lt;0.9,0,IF(AND(LR537&gt;1.1),0,1))</f>
        <v/>
      </c>
      <c r="NS537" s="34">
        <f>IF(LS537&lt;0.9,0,IF(AND(LS537&gt;1.1),0,1))</f>
        <v/>
      </c>
      <c r="NT537" s="32">
        <f>IF(NF537&gt;99,1,0)</f>
        <v/>
      </c>
      <c r="NU537" s="32">
        <f>IF(NQ537&gt;0.0799,1,0)</f>
        <v/>
      </c>
      <c r="NV537" s="32">
        <f>IF(NQ537&gt;NJ537,1,0)</f>
        <v/>
      </c>
      <c r="NW537" s="32">
        <f>NT537+NU537+NV537+NR537+NS537</f>
        <v/>
      </c>
      <c r="NX537">
        <f>IF(NP537=5,"LayHome1-0",IF(AND(NW537=5),"BackHome1-0",""))</f>
        <v/>
      </c>
      <c r="NY537">
        <f>IF(NP537=5,KN537,IF(AND(NW537=5),KN537,""))</f>
        <v/>
      </c>
      <c r="NZ537">
        <f>IF(NP537=5,"Match Odds",IF(AND(NW537=5),"Match Odds",""))</f>
        <v/>
      </c>
      <c r="OA537">
        <f>IF(NP537=5,KP537,IF(AND(NW537=5),KP537,""))</f>
        <v/>
      </c>
      <c r="OB537">
        <f>IF(NP537=5,"MATCH_ODDS",IF(AND(NW537=5),"MATCH_ODDS",""))</f>
        <v/>
      </c>
      <c r="OC537">
        <f>IF(NP537=5,"LAY",IF(AND(NW537=5),"BACK",""))</f>
        <v/>
      </c>
    </row>
    <row r="538" ht="16.5" customHeight="1" thickBot="1" thickTop="1">
      <c r="A538" s="2" t="n"/>
      <c r="KN538" s="1">
        <f>IF(INDEX(#REF!,MATCH('HT 1-0'!D538,#REF!,0))=INDEX(#REF!,MATCH('HT 1-0'!D538,#REF!,0)),INDEX(#REF!,MATCH('HT 1-0'!D538,#REF!,0)),"ERROR")</f>
        <v/>
      </c>
      <c r="KO538" s="1">
        <f>IF(INDEX(#REF!,MATCH('HT 1-0'!E538,#REF!,0))=INDEX(#REF!,MATCH('HT 1-0'!E538,#REF!,0)),INDEX(#REF!,MATCH('HT 1-0'!E538,#REF!,0)),"ERROR")</f>
        <v/>
      </c>
      <c r="KP538" s="1">
        <f>KN538&amp;" v "&amp;KO538</f>
        <v/>
      </c>
      <c r="KQ538">
        <f>B538&amp;"_"&amp;C538</f>
        <v/>
      </c>
      <c r="KR538" s="1">
        <f>IF((HW538/KK538)&lt;0.335,"G",IF((HW538/KK538)&gt;0.67,"R","A"))</f>
        <v/>
      </c>
      <c r="KS538" s="1">
        <f>IF((HX538/KK538)&lt;0.335,"G",IF((HX538/KK538)&gt;0.67,"R","A"))</f>
        <v/>
      </c>
      <c r="KT538" s="1">
        <f>IF((IH538/KK538)&lt;0.335,"G",IF((IH538/KK538)&gt;0.67,"R","A"))</f>
        <v/>
      </c>
      <c r="KU538" s="1">
        <f>IF((II538/KK538)&lt;0.335,"G",IF((II538/KK538)&gt;0.67,"R","A"))</f>
        <v/>
      </c>
      <c r="KV538" s="1">
        <f>IF((HZ538/KK538)&lt;0.335,"G",IF((HZ538/KK538)&gt;0.67,"R","A"))</f>
        <v/>
      </c>
      <c r="KW538" s="1">
        <f>IF((HY538/KK538)&lt;0.335,"G",IF((HY538/KK538)&gt;0.67,"R","A"))</f>
        <v/>
      </c>
      <c r="KX538" s="1">
        <f>IF((IK538/KK538)&lt;0.335,"G",IF((IK538/KK538)&gt;0.67,"R","A"))</f>
        <v/>
      </c>
      <c r="KY538" s="1">
        <f>IF((IJ538/KK538)&lt;0.335,"G",IF((IJ538/KK538)&gt;0.67,"R","A"))</f>
        <v/>
      </c>
      <c r="KZ538" s="1">
        <f>IF((HQ538/KK538)&lt;0.335,"G",IF((HQ538/KK538)&gt;0.67,"R","A"))</f>
        <v/>
      </c>
      <c r="LA538" s="1">
        <f>IF((IB538/KK538)&lt;0.335,"G",IF((IB538/KK538)&gt;0.67,"R","A"))</f>
        <v/>
      </c>
      <c r="LB538">
        <f>IF(LQ538="1-0",INDEX(Scrape!#REF!,MATCH('HT 1-0'!KP538,Scrape!$B:$B,0)),"")</f>
        <v/>
      </c>
      <c r="LC538">
        <f>IF(LQ538="1-0",INDEX(Scrape!$A:$A,MATCH('HT 1-0'!KP538,Scrape!$B:$B,0)),"")</f>
        <v/>
      </c>
      <c r="LD538">
        <f>IF(LQ538="1-0",INDEX(Scrape!$B:$B,MATCH('HT 1-0'!KP538,Scrape!$B:$B,0)),"")</f>
        <v/>
      </c>
      <c r="LE538">
        <f>IF(LQ538="1-0",INDEX(Scrape!$C:$C,MATCH('HT 1-0'!KP538,Scrape!$B:$B,0)),"")</f>
        <v/>
      </c>
      <c r="LF538">
        <f>IF(LQ538="1-0",INDEX(Scrape!$D:$D,MATCH('HT 1-0'!KP538,Scrape!$B:$B,0)),"")</f>
        <v/>
      </c>
      <c r="LG538">
        <f>IF(LQ538="1-0",INDEX(Scrape!$E:$E,MATCH('HT 1-0'!KP538,Scrape!$B:$B,0)),"")</f>
        <v/>
      </c>
      <c r="LH538">
        <f>IF(LQ538="1-0",INDEX(Scrape!$F:$F,MATCH('HT 1-0'!KP538,Scrape!$B:$B,0)),"")</f>
        <v/>
      </c>
      <c r="LI538">
        <f>IF(LQ538="1-0",INDEX(Scrape!$G:$G,MATCH('HT 1-0'!KP538,Scrape!$B:$B,0)),"")</f>
        <v/>
      </c>
      <c r="LJ538">
        <f>IF(LQ538="1-0",INDEX(Scrape!$H:$H,MATCH('HT 1-0'!KP538,Scrape!$B:$B,0)),"")</f>
        <v/>
      </c>
      <c r="LK538">
        <f>IF(LQ538="1-0",INDEX(Scrape!$I:$I,MATCH('HT 1-0'!KP538,Scrape!$B:$B,0)),"")</f>
        <v/>
      </c>
      <c r="LL538">
        <f>IF(LQ538="1-0",INDEX(Scrape!$J:$J,MATCH('HT 1-0'!KP538,Scrape!$B:$B,0)),"")</f>
        <v/>
      </c>
      <c r="LM538">
        <f>IF(LQ538="1-0",INDEX(Scrape!$K:$K,MATCH('HT 1-0'!KP538,Scrape!$B:$B,0)),"")</f>
        <v/>
      </c>
      <c r="LN538">
        <f>IF(LQ538="1-0",INDEX(Scrape!$L:$L,MATCH('HT 1-0'!KP538,Scrape!$B:$B,0)),"")</f>
        <v/>
      </c>
      <c r="LO538">
        <f>IF(LQ538="1-0",INDEX(Scrape!$M:$M,MATCH('HT 1-0'!KP538,Scrape!$B:$B,0)),"")</f>
        <v/>
      </c>
      <c r="LP538">
        <f>IF(LQ538="1-0",INDEX(Scrape!$N:$N,MATCH('HT 1-0'!KP538,Scrape!$B:$B,0)),"")</f>
        <v/>
      </c>
      <c r="LQ538">
        <f>INDEX(Scrape!$O:$O,MATCH('HT 1-0'!KP538,Scrape!$B:$B,0))</f>
        <v/>
      </c>
      <c r="LR538">
        <f>(1/LJ538)+(1/LI538)+(1/LH538)</f>
        <v/>
      </c>
      <c r="LS538">
        <f>(1/LG538)+(1/LF538)+(1/LE538)</f>
        <v/>
      </c>
      <c r="LT538" s="8">
        <f>IF(INDEX(#REF!,MATCH(KQ538,#REF!,0))=INDEX(#REF!,MATCH(KQ538,#REF!,0)),INDEX(#REF!,MATCH(KQ538,#REF!,0)),"ERROR")</f>
        <v/>
      </c>
      <c r="LU538" s="4">
        <f>IF(KR538="G",2,IF(KR538="R",0.5,IF(KR538="A",1)))</f>
        <v/>
      </c>
      <c r="LV538" s="4">
        <f>IF(KS538="G",0.5,IF(KS538="R",2,IF(KS538="A",1)))</f>
        <v/>
      </c>
      <c r="LW538" s="4">
        <f>IF(KT538="G",2,IF(KT538="R",0.5,IF(KT538="A",1)))</f>
        <v/>
      </c>
      <c r="LX538" s="4">
        <f>IF(KU538="G",0.5,IF(KU538="R",2,IF(KU538="A",1)))</f>
        <v/>
      </c>
      <c r="LY538" s="7">
        <f>(LK538*(LU538+LX538)+(LL538*(LU538+LX538)))</f>
        <v/>
      </c>
      <c r="LZ538" s="7">
        <f>(LN538*(LV538+LW538)+(LO538*(LV538+LW538)))</f>
        <v/>
      </c>
      <c r="MA538" s="11">
        <f>LY538-LZ538</f>
        <v/>
      </c>
      <c r="MB538" s="5">
        <f>MA538+2</f>
        <v/>
      </c>
      <c r="MC538" s="6">
        <f>MA538-2</f>
        <v/>
      </c>
      <c r="MD538" s="4">
        <f>LE538</f>
        <v/>
      </c>
      <c r="ME538" s="9">
        <f>IF(MD538=0,1000,MD538+0.75)</f>
        <v/>
      </c>
      <c r="MF538" s="10">
        <f>IF(MD538=0,0,MD538-0.75)</f>
        <v/>
      </c>
      <c r="MG538" s="4">
        <f>((LM538*(LU538+LX538))-((LP538*(LV538+LW538))))</f>
        <v/>
      </c>
      <c r="MH538" s="9">
        <f>MG538*1.2</f>
        <v/>
      </c>
      <c r="MI538" s="10">
        <f>MG538*0.8</f>
        <v/>
      </c>
      <c r="MJ538">
        <f>IFERROR(NX538,"")</f>
        <v/>
      </c>
      <c r="MK538">
        <f>IFERROR(NY538,"")</f>
        <v/>
      </c>
      <c r="ML538">
        <f>IFERROR(NZ538,"")</f>
        <v/>
      </c>
      <c r="MM538">
        <f>IFERROR(OA538,"")</f>
        <v/>
      </c>
      <c r="MN538">
        <f>IFERROR(OB538,"")</f>
        <v/>
      </c>
      <c r="MO538">
        <f>IFERROR(OC538,"")</f>
        <v/>
      </c>
      <c r="MP538" s="1">
        <f>COUNTIFS(#REF!,LT538,#REF!,1,#REF!,"&gt;="&amp;MC538,#REF!,"&lt;="&amp;MB538,#REF!,"&lt;="&amp;ME538,#REF!,"&gt;="&amp;MF538,#REF!,"="&amp;KV538,#REF!,"="&amp;KX538)</f>
        <v/>
      </c>
      <c r="MQ538" s="1">
        <f>COUNTIFS(#REF!,LT538,#REF!,0,#REF!,"&gt;="&amp;MC538,#REF!,"&lt;="&amp;MB538,#REF!,"&lt;="&amp;ME538,#REF!,"&gt;="&amp;MF538,#REF!,"="&amp;KV538,#REF!,"="&amp;KX538)</f>
        <v/>
      </c>
      <c r="MR538" s="1">
        <f>COUNTIFS(#REF!,LT538,#REF!,1,#REF!,"&gt;="&amp;MC538,#REF!,"&lt;="&amp;MB538,#REF!,"&lt;="&amp;ME538,#REF!,"&gt;="&amp;MF538,#REF!,"="&amp;KW538,#REF!,"="&amp;KY538)</f>
        <v/>
      </c>
      <c r="MS538" s="1">
        <f>COUNTIFS(#REF!,LT538,#REF!,0,#REF!,"&gt;="&amp;MC538,#REF!,"&lt;="&amp;MB538,#REF!,"&lt;="&amp;ME538,#REF!,"&gt;="&amp;MF538,#REF!,"="&amp;KW538,#REF!,"="&amp;KY538)</f>
        <v/>
      </c>
      <c r="MT538" s="1">
        <f>COUNTIFS(#REF!,LT538,#REF!,1,#REF!,"&gt;="&amp;MI538,#REF!,"&lt;="&amp;MH538,#REF!,"&lt;="&amp;ME538,#REF!,"&gt;="&amp;MF538)</f>
        <v/>
      </c>
      <c r="MU538" s="1">
        <f>COUNTIFS(#REF!,LT538,#REF!,0,#REF!,"&gt;="&amp;MI538,#REF!,"&lt;="&amp;MH538,#REF!,"&lt;="&amp;ME538,#REF!,"&gt;="&amp;MF538)</f>
        <v/>
      </c>
      <c r="MV538" s="1">
        <f>COUNTIFS(#REF!,LT538,#REF!,1,#REF!,"&gt;="&amp;MI538,#REF!,"&lt;="&amp;MH538,#REF!,"="&amp;KZ538,#REF!,"="&amp;LA538,#REF!,"&lt;="&amp;ME538,#REF!,"&gt;="&amp;MF538)</f>
        <v/>
      </c>
      <c r="MW538" s="1">
        <f>COUNTIFS(#REF!,LT538,#REF!,0,#REF!,"&gt;="&amp;MI538,#REF!,"&lt;="&amp;MH538,#REF!,"="&amp;KZ538,#REF!,"="&amp;LA538,#REF!,"&lt;="&amp;ME538,#REF!,"&gt;="&amp;MF538)</f>
        <v/>
      </c>
      <c r="MX538" s="1">
        <f>COUNTIFS(#REF!,LT538,#REF!,1,#REF!,"&gt;="&amp;MC538,#REF!,"&lt;="&amp;MB538,#REF!,"&lt;="&amp;ME538,#REF!,"&gt;="&amp;MF538)</f>
        <v/>
      </c>
      <c r="MY538" s="1">
        <f>COUNTIFS(#REF!,LT538,#REF!,0,#REF!,"&gt;="&amp;MC538,#REF!,"&lt;="&amp;MB538,#REF!,"&lt;="&amp;ME538,#REF!,"&gt;="&amp;MF538)</f>
        <v/>
      </c>
      <c r="MZ538" s="1">
        <f>COUNTIFS(#REF!,LT538,#REF!,1,#REF!,"&lt;="&amp;ME538,#REF!,"&gt;="&amp;MF538,#REF!,"="&amp;KV538,#REF!,"="&amp;KX538)</f>
        <v/>
      </c>
      <c r="NA538" s="1">
        <f>COUNTIFS(#REF!,LT538,#REF!,0,#REF!,"&lt;="&amp;ME538,#REF!,"&gt;="&amp;MF538,#REF!,"="&amp;KV538,#REF!,"="&amp;KX538)</f>
        <v/>
      </c>
      <c r="NB538" s="1">
        <f>COUNTIFS(#REF!,LT538,#REF!,1,#REF!,"&lt;="&amp;ME538,#REF!,"&gt;="&amp;MF538,#REF!,"="&amp;KW538,#REF!,"="&amp;KY538)</f>
        <v/>
      </c>
      <c r="NC538" s="1">
        <f>COUNTIFS(#REF!,LT538,#REF!,0,#REF!,"&lt;="&amp;ME538,#REF!,"&gt;="&amp;MF538,#REF!,"="&amp;KW538,#REF!,"="&amp;KY538)</f>
        <v/>
      </c>
      <c r="ND538" s="1">
        <f>MP538+MR538+MT538+MV538+MX538+MZ538+NB538</f>
        <v/>
      </c>
      <c r="NE538" s="1">
        <f>MQ538+MS538+MU538+MW538+MY538+NA538+NC538</f>
        <v/>
      </c>
      <c r="NF538" s="1">
        <f>ND538+NE538</f>
        <v/>
      </c>
      <c r="NG538" s="33">
        <f>ND538/(ND538+NE538)</f>
        <v/>
      </c>
      <c r="NH538" s="3">
        <f>1/NG538</f>
        <v/>
      </c>
      <c r="NI538" s="1">
        <f>LH538</f>
        <v/>
      </c>
      <c r="NJ538" s="79">
        <f>((1-NG538)*(1/(NI538-1))*0.98-(NG538*1))</f>
        <v/>
      </c>
      <c r="NK538" s="34">
        <f>IF(LR538&lt;0.9,0,IF(AND(LR538&gt;1.1),0,1))</f>
        <v/>
      </c>
      <c r="NL538" s="34">
        <f>IF(LS538&lt;0.9,0,IF(AND(LS538&gt;1.1),0,1))</f>
        <v/>
      </c>
      <c r="NM538" s="32">
        <f>IF(NF538&gt;99,1,0)</f>
        <v/>
      </c>
      <c r="NN538" s="32">
        <f>IF(NJ538&gt;0.0799,1,0)</f>
        <v/>
      </c>
      <c r="NO538" s="32">
        <f>IF(NJ538&gt;NQ538,1,0)</f>
        <v/>
      </c>
      <c r="NP538" s="32">
        <f>NM538+NN538+NO538+NK538+NL538</f>
        <v/>
      </c>
      <c r="NQ538" s="79">
        <f>(((100*NG538)*(NI538-1)*0.98)-((1-NG538)*100))/100</f>
        <v/>
      </c>
      <c r="NR538" s="34">
        <f>IF(LR538&lt;0.9,0,IF(AND(LR538&gt;1.1),0,1))</f>
        <v/>
      </c>
      <c r="NS538" s="34">
        <f>IF(LS538&lt;0.9,0,IF(AND(LS538&gt;1.1),0,1))</f>
        <v/>
      </c>
      <c r="NT538" s="32">
        <f>IF(NF538&gt;99,1,0)</f>
        <v/>
      </c>
      <c r="NU538" s="32">
        <f>IF(NQ538&gt;0.0799,1,0)</f>
        <v/>
      </c>
      <c r="NV538" s="32">
        <f>IF(NQ538&gt;NJ538,1,0)</f>
        <v/>
      </c>
      <c r="NW538" s="32">
        <f>NT538+NU538+NV538+NR538+NS538</f>
        <v/>
      </c>
      <c r="NX538">
        <f>IF(NP538=5,"LayHome1-0",IF(AND(NW538=5),"BackHome1-0",""))</f>
        <v/>
      </c>
      <c r="NY538">
        <f>IF(NP538=5,KN538,IF(AND(NW538=5),KN538,""))</f>
        <v/>
      </c>
      <c r="NZ538">
        <f>IF(NP538=5,"Match Odds",IF(AND(NW538=5),"Match Odds",""))</f>
        <v/>
      </c>
      <c r="OA538">
        <f>IF(NP538=5,KP538,IF(AND(NW538=5),KP538,""))</f>
        <v/>
      </c>
      <c r="OB538">
        <f>IF(NP538=5,"MATCH_ODDS",IF(AND(NW538=5),"MATCH_ODDS",""))</f>
        <v/>
      </c>
      <c r="OC538">
        <f>IF(NP538=5,"LAY",IF(AND(NW538=5),"BACK",""))</f>
        <v/>
      </c>
    </row>
    <row r="539" ht="16.5" customHeight="1" thickBot="1" thickTop="1">
      <c r="A539" s="2" t="n"/>
      <c r="KN539" s="1">
        <f>IF(INDEX(#REF!,MATCH('HT 1-0'!D539,#REF!,0))=INDEX(#REF!,MATCH('HT 1-0'!D539,#REF!,0)),INDEX(#REF!,MATCH('HT 1-0'!D539,#REF!,0)),"ERROR")</f>
        <v/>
      </c>
      <c r="KO539" s="1">
        <f>IF(INDEX(#REF!,MATCH('HT 1-0'!E539,#REF!,0))=INDEX(#REF!,MATCH('HT 1-0'!E539,#REF!,0)),INDEX(#REF!,MATCH('HT 1-0'!E539,#REF!,0)),"ERROR")</f>
        <v/>
      </c>
      <c r="KP539" s="1">
        <f>KN539&amp;" v "&amp;KO539</f>
        <v/>
      </c>
      <c r="KQ539">
        <f>B539&amp;"_"&amp;C539</f>
        <v/>
      </c>
      <c r="KR539" s="1">
        <f>IF((HW539/KK539)&lt;0.335,"G",IF((HW539/KK539)&gt;0.67,"R","A"))</f>
        <v/>
      </c>
      <c r="KS539" s="1">
        <f>IF((HX539/KK539)&lt;0.335,"G",IF((HX539/KK539)&gt;0.67,"R","A"))</f>
        <v/>
      </c>
      <c r="KT539" s="1">
        <f>IF((IH539/KK539)&lt;0.335,"G",IF((IH539/KK539)&gt;0.67,"R","A"))</f>
        <v/>
      </c>
      <c r="KU539" s="1">
        <f>IF((II539/KK539)&lt;0.335,"G",IF((II539/KK539)&gt;0.67,"R","A"))</f>
        <v/>
      </c>
      <c r="KV539" s="1">
        <f>IF((HZ539/KK539)&lt;0.335,"G",IF((HZ539/KK539)&gt;0.67,"R","A"))</f>
        <v/>
      </c>
      <c r="KW539" s="1">
        <f>IF((HY539/KK539)&lt;0.335,"G",IF((HY539/KK539)&gt;0.67,"R","A"))</f>
        <v/>
      </c>
      <c r="KX539" s="1">
        <f>IF((IK539/KK539)&lt;0.335,"G",IF((IK539/KK539)&gt;0.67,"R","A"))</f>
        <v/>
      </c>
      <c r="KY539" s="1">
        <f>IF((IJ539/KK539)&lt;0.335,"G",IF((IJ539/KK539)&gt;0.67,"R","A"))</f>
        <v/>
      </c>
      <c r="KZ539" s="1">
        <f>IF((HQ539/KK539)&lt;0.335,"G",IF((HQ539/KK539)&gt;0.67,"R","A"))</f>
        <v/>
      </c>
      <c r="LA539" s="1">
        <f>IF((IB539/KK539)&lt;0.335,"G",IF((IB539/KK539)&gt;0.67,"R","A"))</f>
        <v/>
      </c>
      <c r="LB539">
        <f>IF(LQ539="1-0",INDEX(Scrape!#REF!,MATCH('HT 1-0'!KP539,Scrape!$B:$B,0)),"")</f>
        <v/>
      </c>
      <c r="LC539">
        <f>IF(LQ539="1-0",INDEX(Scrape!$A:$A,MATCH('HT 1-0'!KP539,Scrape!$B:$B,0)),"")</f>
        <v/>
      </c>
      <c r="LD539">
        <f>IF(LQ539="1-0",INDEX(Scrape!$B:$B,MATCH('HT 1-0'!KP539,Scrape!$B:$B,0)),"")</f>
        <v/>
      </c>
      <c r="LE539">
        <f>IF(LQ539="1-0",INDEX(Scrape!$C:$C,MATCH('HT 1-0'!KP539,Scrape!$B:$B,0)),"")</f>
        <v/>
      </c>
      <c r="LF539">
        <f>IF(LQ539="1-0",INDEX(Scrape!$D:$D,MATCH('HT 1-0'!KP539,Scrape!$B:$B,0)),"")</f>
        <v/>
      </c>
      <c r="LG539">
        <f>IF(LQ539="1-0",INDEX(Scrape!$E:$E,MATCH('HT 1-0'!KP539,Scrape!$B:$B,0)),"")</f>
        <v/>
      </c>
      <c r="LH539">
        <f>IF(LQ539="1-0",INDEX(Scrape!$F:$F,MATCH('HT 1-0'!KP539,Scrape!$B:$B,0)),"")</f>
        <v/>
      </c>
      <c r="LI539">
        <f>IF(LQ539="1-0",INDEX(Scrape!$G:$G,MATCH('HT 1-0'!KP539,Scrape!$B:$B,0)),"")</f>
        <v/>
      </c>
      <c r="LJ539">
        <f>IF(LQ539="1-0",INDEX(Scrape!$H:$H,MATCH('HT 1-0'!KP539,Scrape!$B:$B,0)),"")</f>
        <v/>
      </c>
      <c r="LK539">
        <f>IF(LQ539="1-0",INDEX(Scrape!$I:$I,MATCH('HT 1-0'!KP539,Scrape!$B:$B,0)),"")</f>
        <v/>
      </c>
      <c r="LL539">
        <f>IF(LQ539="1-0",INDEX(Scrape!$J:$J,MATCH('HT 1-0'!KP539,Scrape!$B:$B,0)),"")</f>
        <v/>
      </c>
      <c r="LM539">
        <f>IF(LQ539="1-0",INDEX(Scrape!$K:$K,MATCH('HT 1-0'!KP539,Scrape!$B:$B,0)),"")</f>
        <v/>
      </c>
      <c r="LN539">
        <f>IF(LQ539="1-0",INDEX(Scrape!$L:$L,MATCH('HT 1-0'!KP539,Scrape!$B:$B,0)),"")</f>
        <v/>
      </c>
      <c r="LO539">
        <f>IF(LQ539="1-0",INDEX(Scrape!$M:$M,MATCH('HT 1-0'!KP539,Scrape!$B:$B,0)),"")</f>
        <v/>
      </c>
      <c r="LP539">
        <f>IF(LQ539="1-0",INDEX(Scrape!$N:$N,MATCH('HT 1-0'!KP539,Scrape!$B:$B,0)),"")</f>
        <v/>
      </c>
      <c r="LQ539">
        <f>INDEX(Scrape!$O:$O,MATCH('HT 1-0'!KP539,Scrape!$B:$B,0))</f>
        <v/>
      </c>
      <c r="LR539">
        <f>(1/LJ539)+(1/LI539)+(1/LH539)</f>
        <v/>
      </c>
      <c r="LS539">
        <f>(1/LG539)+(1/LF539)+(1/LE539)</f>
        <v/>
      </c>
      <c r="LT539" s="8">
        <f>IF(INDEX(#REF!,MATCH(KQ539,#REF!,0))=INDEX(#REF!,MATCH(KQ539,#REF!,0)),INDEX(#REF!,MATCH(KQ539,#REF!,0)),"ERROR")</f>
        <v/>
      </c>
      <c r="LU539" s="4">
        <f>IF(KR539="G",2,IF(KR539="R",0.5,IF(KR539="A",1)))</f>
        <v/>
      </c>
      <c r="LV539" s="4">
        <f>IF(KS539="G",0.5,IF(KS539="R",2,IF(KS539="A",1)))</f>
        <v/>
      </c>
      <c r="LW539" s="4">
        <f>IF(KT539="G",2,IF(KT539="R",0.5,IF(KT539="A",1)))</f>
        <v/>
      </c>
      <c r="LX539" s="4">
        <f>IF(KU539="G",0.5,IF(KU539="R",2,IF(KU539="A",1)))</f>
        <v/>
      </c>
      <c r="LY539" s="7">
        <f>(LK539*(LU539+LX539)+(LL539*(LU539+LX539)))</f>
        <v/>
      </c>
      <c r="LZ539" s="7">
        <f>(LN539*(LV539+LW539)+(LO539*(LV539+LW539)))</f>
        <v/>
      </c>
      <c r="MA539" s="11">
        <f>LY539-LZ539</f>
        <v/>
      </c>
      <c r="MB539" s="5">
        <f>MA539+2</f>
        <v/>
      </c>
      <c r="MC539" s="6">
        <f>MA539-2</f>
        <v/>
      </c>
      <c r="MD539" s="4">
        <f>LE539</f>
        <v/>
      </c>
      <c r="ME539" s="9">
        <f>IF(MD539=0,1000,MD539+0.75)</f>
        <v/>
      </c>
      <c r="MF539" s="10">
        <f>IF(MD539=0,0,MD539-0.75)</f>
        <v/>
      </c>
      <c r="MG539" s="4">
        <f>((LM539*(LU539+LX539))-((LP539*(LV539+LW539))))</f>
        <v/>
      </c>
      <c r="MH539" s="9">
        <f>MG539*1.2</f>
        <v/>
      </c>
      <c r="MI539" s="10">
        <f>MG539*0.8</f>
        <v/>
      </c>
      <c r="MJ539">
        <f>IFERROR(NX539,"")</f>
        <v/>
      </c>
      <c r="MK539">
        <f>IFERROR(NY539,"")</f>
        <v/>
      </c>
      <c r="ML539">
        <f>IFERROR(NZ539,"")</f>
        <v/>
      </c>
      <c r="MM539">
        <f>IFERROR(OA539,"")</f>
        <v/>
      </c>
      <c r="MN539">
        <f>IFERROR(OB539,"")</f>
        <v/>
      </c>
      <c r="MO539">
        <f>IFERROR(OC539,"")</f>
        <v/>
      </c>
      <c r="MP539" s="1">
        <f>COUNTIFS(#REF!,LT539,#REF!,1,#REF!,"&gt;="&amp;MC539,#REF!,"&lt;="&amp;MB539,#REF!,"&lt;="&amp;ME539,#REF!,"&gt;="&amp;MF539,#REF!,"="&amp;KV539,#REF!,"="&amp;KX539)</f>
        <v/>
      </c>
      <c r="MQ539" s="1">
        <f>COUNTIFS(#REF!,LT539,#REF!,0,#REF!,"&gt;="&amp;MC539,#REF!,"&lt;="&amp;MB539,#REF!,"&lt;="&amp;ME539,#REF!,"&gt;="&amp;MF539,#REF!,"="&amp;KV539,#REF!,"="&amp;KX539)</f>
        <v/>
      </c>
      <c r="MR539" s="1">
        <f>COUNTIFS(#REF!,LT539,#REF!,1,#REF!,"&gt;="&amp;MC539,#REF!,"&lt;="&amp;MB539,#REF!,"&lt;="&amp;ME539,#REF!,"&gt;="&amp;MF539,#REF!,"="&amp;KW539,#REF!,"="&amp;KY539)</f>
        <v/>
      </c>
      <c r="MS539" s="1">
        <f>COUNTIFS(#REF!,LT539,#REF!,0,#REF!,"&gt;="&amp;MC539,#REF!,"&lt;="&amp;MB539,#REF!,"&lt;="&amp;ME539,#REF!,"&gt;="&amp;MF539,#REF!,"="&amp;KW539,#REF!,"="&amp;KY539)</f>
        <v/>
      </c>
      <c r="MT539" s="1">
        <f>COUNTIFS(#REF!,LT539,#REF!,1,#REF!,"&gt;="&amp;MI539,#REF!,"&lt;="&amp;MH539,#REF!,"&lt;="&amp;ME539,#REF!,"&gt;="&amp;MF539)</f>
        <v/>
      </c>
      <c r="MU539" s="1">
        <f>COUNTIFS(#REF!,LT539,#REF!,0,#REF!,"&gt;="&amp;MI539,#REF!,"&lt;="&amp;MH539,#REF!,"&lt;="&amp;ME539,#REF!,"&gt;="&amp;MF539)</f>
        <v/>
      </c>
      <c r="MV539" s="1">
        <f>COUNTIFS(#REF!,LT539,#REF!,1,#REF!,"&gt;="&amp;MI539,#REF!,"&lt;="&amp;MH539,#REF!,"="&amp;KZ539,#REF!,"="&amp;LA539,#REF!,"&lt;="&amp;ME539,#REF!,"&gt;="&amp;MF539)</f>
        <v/>
      </c>
      <c r="MW539" s="1">
        <f>COUNTIFS(#REF!,LT539,#REF!,0,#REF!,"&gt;="&amp;MI539,#REF!,"&lt;="&amp;MH539,#REF!,"="&amp;KZ539,#REF!,"="&amp;LA539,#REF!,"&lt;="&amp;ME539,#REF!,"&gt;="&amp;MF539)</f>
        <v/>
      </c>
      <c r="MX539" s="1">
        <f>COUNTIFS(#REF!,LT539,#REF!,1,#REF!,"&gt;="&amp;MC539,#REF!,"&lt;="&amp;MB539,#REF!,"&lt;="&amp;ME539,#REF!,"&gt;="&amp;MF539)</f>
        <v/>
      </c>
      <c r="MY539" s="1">
        <f>COUNTIFS(#REF!,LT539,#REF!,0,#REF!,"&gt;="&amp;MC539,#REF!,"&lt;="&amp;MB539,#REF!,"&lt;="&amp;ME539,#REF!,"&gt;="&amp;MF539)</f>
        <v/>
      </c>
      <c r="MZ539" s="1">
        <f>COUNTIFS(#REF!,LT539,#REF!,1,#REF!,"&lt;="&amp;ME539,#REF!,"&gt;="&amp;MF539,#REF!,"="&amp;KV539,#REF!,"="&amp;KX539)</f>
        <v/>
      </c>
      <c r="NA539" s="1">
        <f>COUNTIFS(#REF!,LT539,#REF!,0,#REF!,"&lt;="&amp;ME539,#REF!,"&gt;="&amp;MF539,#REF!,"="&amp;KV539,#REF!,"="&amp;KX539)</f>
        <v/>
      </c>
      <c r="NB539" s="1">
        <f>COUNTIFS(#REF!,LT539,#REF!,1,#REF!,"&lt;="&amp;ME539,#REF!,"&gt;="&amp;MF539,#REF!,"="&amp;KW539,#REF!,"="&amp;KY539)</f>
        <v/>
      </c>
      <c r="NC539" s="1">
        <f>COUNTIFS(#REF!,LT539,#REF!,0,#REF!,"&lt;="&amp;ME539,#REF!,"&gt;="&amp;MF539,#REF!,"="&amp;KW539,#REF!,"="&amp;KY539)</f>
        <v/>
      </c>
      <c r="ND539" s="1">
        <f>MP539+MR539+MT539+MV539+MX539+MZ539+NB539</f>
        <v/>
      </c>
      <c r="NE539" s="1">
        <f>MQ539+MS539+MU539+MW539+MY539+NA539+NC539</f>
        <v/>
      </c>
      <c r="NF539" s="1">
        <f>ND539+NE539</f>
        <v/>
      </c>
      <c r="NG539" s="33">
        <f>ND539/(ND539+NE539)</f>
        <v/>
      </c>
      <c r="NH539" s="3">
        <f>1/NG539</f>
        <v/>
      </c>
      <c r="NI539" s="1">
        <f>LH539</f>
        <v/>
      </c>
      <c r="NJ539" s="79">
        <f>((1-NG539)*(1/(NI539-1))*0.98-(NG539*1))</f>
        <v/>
      </c>
      <c r="NK539" s="34">
        <f>IF(LR539&lt;0.9,0,IF(AND(LR539&gt;1.1),0,1))</f>
        <v/>
      </c>
      <c r="NL539" s="34">
        <f>IF(LS539&lt;0.9,0,IF(AND(LS539&gt;1.1),0,1))</f>
        <v/>
      </c>
      <c r="NM539" s="32">
        <f>IF(NF539&gt;99,1,0)</f>
        <v/>
      </c>
      <c r="NN539" s="32">
        <f>IF(NJ539&gt;0.0799,1,0)</f>
        <v/>
      </c>
      <c r="NO539" s="32">
        <f>IF(NJ539&gt;NQ539,1,0)</f>
        <v/>
      </c>
      <c r="NP539" s="32">
        <f>NM539+NN539+NO539+NK539+NL539</f>
        <v/>
      </c>
      <c r="NQ539" s="79">
        <f>(((100*NG539)*(NI539-1)*0.98)-((1-NG539)*100))/100</f>
        <v/>
      </c>
      <c r="NR539" s="34">
        <f>IF(LR539&lt;0.9,0,IF(AND(LR539&gt;1.1),0,1))</f>
        <v/>
      </c>
      <c r="NS539" s="34">
        <f>IF(LS539&lt;0.9,0,IF(AND(LS539&gt;1.1),0,1))</f>
        <v/>
      </c>
      <c r="NT539" s="32">
        <f>IF(NF539&gt;99,1,0)</f>
        <v/>
      </c>
      <c r="NU539" s="32">
        <f>IF(NQ539&gt;0.0799,1,0)</f>
        <v/>
      </c>
      <c r="NV539" s="32">
        <f>IF(NQ539&gt;NJ539,1,0)</f>
        <v/>
      </c>
      <c r="NW539" s="32">
        <f>NT539+NU539+NV539+NR539+NS539</f>
        <v/>
      </c>
      <c r="NX539">
        <f>IF(NP539=5,"LayHome1-0",IF(AND(NW539=5),"BackHome1-0",""))</f>
        <v/>
      </c>
      <c r="NY539">
        <f>IF(NP539=5,KN539,IF(AND(NW539=5),KN539,""))</f>
        <v/>
      </c>
      <c r="NZ539">
        <f>IF(NP539=5,"Match Odds",IF(AND(NW539=5),"Match Odds",""))</f>
        <v/>
      </c>
      <c r="OA539">
        <f>IF(NP539=5,KP539,IF(AND(NW539=5),KP539,""))</f>
        <v/>
      </c>
      <c r="OB539">
        <f>IF(NP539=5,"MATCH_ODDS",IF(AND(NW539=5),"MATCH_ODDS",""))</f>
        <v/>
      </c>
      <c r="OC539">
        <f>IF(NP539=5,"LAY",IF(AND(NW539=5),"BACK",""))</f>
        <v/>
      </c>
    </row>
    <row r="540" ht="16.5" customHeight="1" thickBot="1" thickTop="1">
      <c r="A540" s="2" t="n"/>
      <c r="KN540" s="1">
        <f>IF(INDEX(#REF!,MATCH('HT 1-0'!D540,#REF!,0))=INDEX(#REF!,MATCH('HT 1-0'!D540,#REF!,0)),INDEX(#REF!,MATCH('HT 1-0'!D540,#REF!,0)),"ERROR")</f>
        <v/>
      </c>
      <c r="KO540" s="1">
        <f>IF(INDEX(#REF!,MATCH('HT 1-0'!E540,#REF!,0))=INDEX(#REF!,MATCH('HT 1-0'!E540,#REF!,0)),INDEX(#REF!,MATCH('HT 1-0'!E540,#REF!,0)),"ERROR")</f>
        <v/>
      </c>
      <c r="KP540" s="1">
        <f>KN540&amp;" v "&amp;KO540</f>
        <v/>
      </c>
      <c r="KQ540">
        <f>B540&amp;"_"&amp;C540</f>
        <v/>
      </c>
      <c r="KR540" s="1">
        <f>IF((HW540/KK540)&lt;0.335,"G",IF((HW540/KK540)&gt;0.67,"R","A"))</f>
        <v/>
      </c>
      <c r="KS540" s="1">
        <f>IF((HX540/KK540)&lt;0.335,"G",IF((HX540/KK540)&gt;0.67,"R","A"))</f>
        <v/>
      </c>
      <c r="KT540" s="1">
        <f>IF((IH540/KK540)&lt;0.335,"G",IF((IH540/KK540)&gt;0.67,"R","A"))</f>
        <v/>
      </c>
      <c r="KU540" s="1">
        <f>IF((II540/KK540)&lt;0.335,"G",IF((II540/KK540)&gt;0.67,"R","A"))</f>
        <v/>
      </c>
      <c r="KV540" s="1">
        <f>IF((HZ540/KK540)&lt;0.335,"G",IF((HZ540/KK540)&gt;0.67,"R","A"))</f>
        <v/>
      </c>
      <c r="KW540" s="1">
        <f>IF((HY540/KK540)&lt;0.335,"G",IF((HY540/KK540)&gt;0.67,"R","A"))</f>
        <v/>
      </c>
      <c r="KX540" s="1">
        <f>IF((IK540/KK540)&lt;0.335,"G",IF((IK540/KK540)&gt;0.67,"R","A"))</f>
        <v/>
      </c>
      <c r="KY540" s="1">
        <f>IF((IJ540/KK540)&lt;0.335,"G",IF((IJ540/KK540)&gt;0.67,"R","A"))</f>
        <v/>
      </c>
      <c r="KZ540" s="1">
        <f>IF((HQ540/KK540)&lt;0.335,"G",IF((HQ540/KK540)&gt;0.67,"R","A"))</f>
        <v/>
      </c>
      <c r="LA540" s="1">
        <f>IF((IB540/KK540)&lt;0.335,"G",IF((IB540/KK540)&gt;0.67,"R","A"))</f>
        <v/>
      </c>
      <c r="LB540">
        <f>IF(LQ540="1-0",INDEX(Scrape!#REF!,MATCH('HT 1-0'!KP540,Scrape!$B:$B,0)),"")</f>
        <v/>
      </c>
      <c r="LC540">
        <f>IF(LQ540="1-0",INDEX(Scrape!$A:$A,MATCH('HT 1-0'!KP540,Scrape!$B:$B,0)),"")</f>
        <v/>
      </c>
      <c r="LD540">
        <f>IF(LQ540="1-0",INDEX(Scrape!$B:$B,MATCH('HT 1-0'!KP540,Scrape!$B:$B,0)),"")</f>
        <v/>
      </c>
      <c r="LE540">
        <f>IF(LQ540="1-0",INDEX(Scrape!$C:$C,MATCH('HT 1-0'!KP540,Scrape!$B:$B,0)),"")</f>
        <v/>
      </c>
      <c r="LF540">
        <f>IF(LQ540="1-0",INDEX(Scrape!$D:$D,MATCH('HT 1-0'!KP540,Scrape!$B:$B,0)),"")</f>
        <v/>
      </c>
      <c r="LG540">
        <f>IF(LQ540="1-0",INDEX(Scrape!$E:$E,MATCH('HT 1-0'!KP540,Scrape!$B:$B,0)),"")</f>
        <v/>
      </c>
      <c r="LH540">
        <f>IF(LQ540="1-0",INDEX(Scrape!$F:$F,MATCH('HT 1-0'!KP540,Scrape!$B:$B,0)),"")</f>
        <v/>
      </c>
      <c r="LI540">
        <f>IF(LQ540="1-0",INDEX(Scrape!$G:$G,MATCH('HT 1-0'!KP540,Scrape!$B:$B,0)),"")</f>
        <v/>
      </c>
      <c r="LJ540">
        <f>IF(LQ540="1-0",INDEX(Scrape!$H:$H,MATCH('HT 1-0'!KP540,Scrape!$B:$B,0)),"")</f>
        <v/>
      </c>
      <c r="LK540">
        <f>IF(LQ540="1-0",INDEX(Scrape!$I:$I,MATCH('HT 1-0'!KP540,Scrape!$B:$B,0)),"")</f>
        <v/>
      </c>
      <c r="LL540">
        <f>IF(LQ540="1-0",INDEX(Scrape!$J:$J,MATCH('HT 1-0'!KP540,Scrape!$B:$B,0)),"")</f>
        <v/>
      </c>
      <c r="LM540">
        <f>IF(LQ540="1-0",INDEX(Scrape!$K:$K,MATCH('HT 1-0'!KP540,Scrape!$B:$B,0)),"")</f>
        <v/>
      </c>
      <c r="LN540">
        <f>IF(LQ540="1-0",INDEX(Scrape!$L:$L,MATCH('HT 1-0'!KP540,Scrape!$B:$B,0)),"")</f>
        <v/>
      </c>
      <c r="LO540">
        <f>IF(LQ540="1-0",INDEX(Scrape!$M:$M,MATCH('HT 1-0'!KP540,Scrape!$B:$B,0)),"")</f>
        <v/>
      </c>
      <c r="LP540">
        <f>IF(LQ540="1-0",INDEX(Scrape!$N:$N,MATCH('HT 1-0'!KP540,Scrape!$B:$B,0)),"")</f>
        <v/>
      </c>
      <c r="LQ540">
        <f>INDEX(Scrape!$O:$O,MATCH('HT 1-0'!KP540,Scrape!$B:$B,0))</f>
        <v/>
      </c>
      <c r="LR540">
        <f>(1/LJ540)+(1/LI540)+(1/LH540)</f>
        <v/>
      </c>
      <c r="LS540">
        <f>(1/LG540)+(1/LF540)+(1/LE540)</f>
        <v/>
      </c>
      <c r="LT540" s="8">
        <f>IF(INDEX(#REF!,MATCH(KQ540,#REF!,0))=INDEX(#REF!,MATCH(KQ540,#REF!,0)),INDEX(#REF!,MATCH(KQ540,#REF!,0)),"ERROR")</f>
        <v/>
      </c>
      <c r="LU540" s="4">
        <f>IF(KR540="G",2,IF(KR540="R",0.5,IF(KR540="A",1)))</f>
        <v/>
      </c>
      <c r="LV540" s="4">
        <f>IF(KS540="G",0.5,IF(KS540="R",2,IF(KS540="A",1)))</f>
        <v/>
      </c>
      <c r="LW540" s="4">
        <f>IF(KT540="G",2,IF(KT540="R",0.5,IF(KT540="A",1)))</f>
        <v/>
      </c>
      <c r="LX540" s="4">
        <f>IF(KU540="G",0.5,IF(KU540="R",2,IF(KU540="A",1)))</f>
        <v/>
      </c>
      <c r="LY540" s="7">
        <f>(LK540*(LU540+LX540)+(LL540*(LU540+LX540)))</f>
        <v/>
      </c>
      <c r="LZ540" s="7">
        <f>(LN540*(LV540+LW540)+(LO540*(LV540+LW540)))</f>
        <v/>
      </c>
      <c r="MA540" s="11">
        <f>LY540-LZ540</f>
        <v/>
      </c>
      <c r="MB540" s="5">
        <f>MA540+2</f>
        <v/>
      </c>
      <c r="MC540" s="6">
        <f>MA540-2</f>
        <v/>
      </c>
      <c r="MD540" s="4">
        <f>LE540</f>
        <v/>
      </c>
      <c r="ME540" s="9">
        <f>IF(MD540=0,1000,MD540+0.75)</f>
        <v/>
      </c>
      <c r="MF540" s="10">
        <f>IF(MD540=0,0,MD540-0.75)</f>
        <v/>
      </c>
      <c r="MG540" s="4">
        <f>((LM540*(LU540+LX540))-((LP540*(LV540+LW540))))</f>
        <v/>
      </c>
      <c r="MH540" s="9">
        <f>MG540*1.2</f>
        <v/>
      </c>
      <c r="MI540" s="10">
        <f>MG540*0.8</f>
        <v/>
      </c>
      <c r="MJ540">
        <f>IFERROR(NX540,"")</f>
        <v/>
      </c>
      <c r="MK540">
        <f>IFERROR(NY540,"")</f>
        <v/>
      </c>
      <c r="ML540">
        <f>IFERROR(NZ540,"")</f>
        <v/>
      </c>
      <c r="MM540">
        <f>IFERROR(OA540,"")</f>
        <v/>
      </c>
      <c r="MN540">
        <f>IFERROR(OB540,"")</f>
        <v/>
      </c>
      <c r="MO540">
        <f>IFERROR(OC540,"")</f>
        <v/>
      </c>
      <c r="MP540" s="1">
        <f>COUNTIFS(#REF!,LT540,#REF!,1,#REF!,"&gt;="&amp;MC540,#REF!,"&lt;="&amp;MB540,#REF!,"&lt;="&amp;ME540,#REF!,"&gt;="&amp;MF540,#REF!,"="&amp;KV540,#REF!,"="&amp;KX540)</f>
        <v/>
      </c>
      <c r="MQ540" s="1">
        <f>COUNTIFS(#REF!,LT540,#REF!,0,#REF!,"&gt;="&amp;MC540,#REF!,"&lt;="&amp;MB540,#REF!,"&lt;="&amp;ME540,#REF!,"&gt;="&amp;MF540,#REF!,"="&amp;KV540,#REF!,"="&amp;KX540)</f>
        <v/>
      </c>
      <c r="MR540" s="1">
        <f>COUNTIFS(#REF!,LT540,#REF!,1,#REF!,"&gt;="&amp;MC540,#REF!,"&lt;="&amp;MB540,#REF!,"&lt;="&amp;ME540,#REF!,"&gt;="&amp;MF540,#REF!,"="&amp;KW540,#REF!,"="&amp;KY540)</f>
        <v/>
      </c>
      <c r="MS540" s="1">
        <f>COUNTIFS(#REF!,LT540,#REF!,0,#REF!,"&gt;="&amp;MC540,#REF!,"&lt;="&amp;MB540,#REF!,"&lt;="&amp;ME540,#REF!,"&gt;="&amp;MF540,#REF!,"="&amp;KW540,#REF!,"="&amp;KY540)</f>
        <v/>
      </c>
      <c r="MT540" s="1">
        <f>COUNTIFS(#REF!,LT540,#REF!,1,#REF!,"&gt;="&amp;MI540,#REF!,"&lt;="&amp;MH540,#REF!,"&lt;="&amp;ME540,#REF!,"&gt;="&amp;MF540)</f>
        <v/>
      </c>
      <c r="MU540" s="1">
        <f>COUNTIFS(#REF!,LT540,#REF!,0,#REF!,"&gt;="&amp;MI540,#REF!,"&lt;="&amp;MH540,#REF!,"&lt;="&amp;ME540,#REF!,"&gt;="&amp;MF540)</f>
        <v/>
      </c>
      <c r="MV540" s="1">
        <f>COUNTIFS(#REF!,LT540,#REF!,1,#REF!,"&gt;="&amp;MI540,#REF!,"&lt;="&amp;MH540,#REF!,"="&amp;KZ540,#REF!,"="&amp;LA540,#REF!,"&lt;="&amp;ME540,#REF!,"&gt;="&amp;MF540)</f>
        <v/>
      </c>
      <c r="MW540" s="1">
        <f>COUNTIFS(#REF!,LT540,#REF!,0,#REF!,"&gt;="&amp;MI540,#REF!,"&lt;="&amp;MH540,#REF!,"="&amp;KZ540,#REF!,"="&amp;LA540,#REF!,"&lt;="&amp;ME540,#REF!,"&gt;="&amp;MF540)</f>
        <v/>
      </c>
      <c r="MX540" s="1">
        <f>COUNTIFS(#REF!,LT540,#REF!,1,#REF!,"&gt;="&amp;MC540,#REF!,"&lt;="&amp;MB540,#REF!,"&lt;="&amp;ME540,#REF!,"&gt;="&amp;MF540)</f>
        <v/>
      </c>
      <c r="MY540" s="1">
        <f>COUNTIFS(#REF!,LT540,#REF!,0,#REF!,"&gt;="&amp;MC540,#REF!,"&lt;="&amp;MB540,#REF!,"&lt;="&amp;ME540,#REF!,"&gt;="&amp;MF540)</f>
        <v/>
      </c>
      <c r="MZ540" s="1">
        <f>COUNTIFS(#REF!,LT540,#REF!,1,#REF!,"&lt;="&amp;ME540,#REF!,"&gt;="&amp;MF540,#REF!,"="&amp;KV540,#REF!,"="&amp;KX540)</f>
        <v/>
      </c>
      <c r="NA540" s="1">
        <f>COUNTIFS(#REF!,LT540,#REF!,0,#REF!,"&lt;="&amp;ME540,#REF!,"&gt;="&amp;MF540,#REF!,"="&amp;KV540,#REF!,"="&amp;KX540)</f>
        <v/>
      </c>
      <c r="NB540" s="1">
        <f>COUNTIFS(#REF!,LT540,#REF!,1,#REF!,"&lt;="&amp;ME540,#REF!,"&gt;="&amp;MF540,#REF!,"="&amp;KW540,#REF!,"="&amp;KY540)</f>
        <v/>
      </c>
      <c r="NC540" s="1">
        <f>COUNTIFS(#REF!,LT540,#REF!,0,#REF!,"&lt;="&amp;ME540,#REF!,"&gt;="&amp;MF540,#REF!,"="&amp;KW540,#REF!,"="&amp;KY540)</f>
        <v/>
      </c>
      <c r="ND540" s="1">
        <f>MP540+MR540+MT540+MV540+MX540+MZ540+NB540</f>
        <v/>
      </c>
      <c r="NE540" s="1">
        <f>MQ540+MS540+MU540+MW540+MY540+NA540+NC540</f>
        <v/>
      </c>
      <c r="NF540" s="1">
        <f>ND540+NE540</f>
        <v/>
      </c>
      <c r="NG540" s="33">
        <f>ND540/(ND540+NE540)</f>
        <v/>
      </c>
      <c r="NH540" s="3">
        <f>1/NG540</f>
        <v/>
      </c>
      <c r="NI540" s="1">
        <f>LH540</f>
        <v/>
      </c>
      <c r="NJ540" s="79">
        <f>((1-NG540)*(1/(NI540-1))*0.98-(NG540*1))</f>
        <v/>
      </c>
      <c r="NK540" s="34">
        <f>IF(LR540&lt;0.9,0,IF(AND(LR540&gt;1.1),0,1))</f>
        <v/>
      </c>
      <c r="NL540" s="34">
        <f>IF(LS540&lt;0.9,0,IF(AND(LS540&gt;1.1),0,1))</f>
        <v/>
      </c>
      <c r="NM540" s="32">
        <f>IF(NF540&gt;99,1,0)</f>
        <v/>
      </c>
      <c r="NN540" s="32">
        <f>IF(NJ540&gt;0.0799,1,0)</f>
        <v/>
      </c>
      <c r="NO540" s="32">
        <f>IF(NJ540&gt;NQ540,1,0)</f>
        <v/>
      </c>
      <c r="NP540" s="32">
        <f>NM540+NN540+NO540+NK540+NL540</f>
        <v/>
      </c>
      <c r="NQ540" s="79">
        <f>(((100*NG540)*(NI540-1)*0.98)-((1-NG540)*100))/100</f>
        <v/>
      </c>
      <c r="NR540" s="34">
        <f>IF(LR540&lt;0.9,0,IF(AND(LR540&gt;1.1),0,1))</f>
        <v/>
      </c>
      <c r="NS540" s="34">
        <f>IF(LS540&lt;0.9,0,IF(AND(LS540&gt;1.1),0,1))</f>
        <v/>
      </c>
      <c r="NT540" s="32">
        <f>IF(NF540&gt;99,1,0)</f>
        <v/>
      </c>
      <c r="NU540" s="32">
        <f>IF(NQ540&gt;0.0799,1,0)</f>
        <v/>
      </c>
      <c r="NV540" s="32">
        <f>IF(NQ540&gt;NJ540,1,0)</f>
        <v/>
      </c>
      <c r="NW540" s="32">
        <f>NT540+NU540+NV540+NR540+NS540</f>
        <v/>
      </c>
      <c r="NX540">
        <f>IF(NP540=5,"LayHome1-0",IF(AND(NW540=5),"BackHome1-0",""))</f>
        <v/>
      </c>
      <c r="NY540">
        <f>IF(NP540=5,KN540,IF(AND(NW540=5),KN540,""))</f>
        <v/>
      </c>
      <c r="NZ540">
        <f>IF(NP540=5,"Match Odds",IF(AND(NW540=5),"Match Odds",""))</f>
        <v/>
      </c>
      <c r="OA540">
        <f>IF(NP540=5,KP540,IF(AND(NW540=5),KP540,""))</f>
        <v/>
      </c>
      <c r="OB540">
        <f>IF(NP540=5,"MATCH_ODDS",IF(AND(NW540=5),"MATCH_ODDS",""))</f>
        <v/>
      </c>
      <c r="OC540">
        <f>IF(NP540=5,"LAY",IF(AND(NW540=5),"BACK",""))</f>
        <v/>
      </c>
    </row>
    <row r="541" ht="16.5" customHeight="1" thickBot="1" thickTop="1">
      <c r="A541" s="2" t="n"/>
      <c r="KN541" s="1">
        <f>IF(INDEX(#REF!,MATCH('HT 1-0'!D541,#REF!,0))=INDEX(#REF!,MATCH('HT 1-0'!D541,#REF!,0)),INDEX(#REF!,MATCH('HT 1-0'!D541,#REF!,0)),"ERROR")</f>
        <v/>
      </c>
      <c r="KO541" s="1">
        <f>IF(INDEX(#REF!,MATCH('HT 1-0'!E541,#REF!,0))=INDEX(#REF!,MATCH('HT 1-0'!E541,#REF!,0)),INDEX(#REF!,MATCH('HT 1-0'!E541,#REF!,0)),"ERROR")</f>
        <v/>
      </c>
      <c r="KP541" s="1">
        <f>KN541&amp;" v "&amp;KO541</f>
        <v/>
      </c>
      <c r="KQ541">
        <f>B541&amp;"_"&amp;C541</f>
        <v/>
      </c>
      <c r="KR541" s="1">
        <f>IF((HW541/KK541)&lt;0.335,"G",IF((HW541/KK541)&gt;0.67,"R","A"))</f>
        <v/>
      </c>
      <c r="KS541" s="1">
        <f>IF((HX541/KK541)&lt;0.335,"G",IF((HX541/KK541)&gt;0.67,"R","A"))</f>
        <v/>
      </c>
      <c r="KT541" s="1">
        <f>IF((IH541/KK541)&lt;0.335,"G",IF((IH541/KK541)&gt;0.67,"R","A"))</f>
        <v/>
      </c>
      <c r="KU541" s="1">
        <f>IF((II541/KK541)&lt;0.335,"G",IF((II541/KK541)&gt;0.67,"R","A"))</f>
        <v/>
      </c>
      <c r="KV541" s="1">
        <f>IF((HZ541/KK541)&lt;0.335,"G",IF((HZ541/KK541)&gt;0.67,"R","A"))</f>
        <v/>
      </c>
      <c r="KW541" s="1">
        <f>IF((HY541/KK541)&lt;0.335,"G",IF((HY541/KK541)&gt;0.67,"R","A"))</f>
        <v/>
      </c>
      <c r="KX541" s="1">
        <f>IF((IK541/KK541)&lt;0.335,"G",IF((IK541/KK541)&gt;0.67,"R","A"))</f>
        <v/>
      </c>
      <c r="KY541" s="1">
        <f>IF((IJ541/KK541)&lt;0.335,"G",IF((IJ541/KK541)&gt;0.67,"R","A"))</f>
        <v/>
      </c>
      <c r="KZ541" s="1">
        <f>IF((HQ541/KK541)&lt;0.335,"G",IF((HQ541/KK541)&gt;0.67,"R","A"))</f>
        <v/>
      </c>
      <c r="LA541" s="1">
        <f>IF((IB541/KK541)&lt;0.335,"G",IF((IB541/KK541)&gt;0.67,"R","A"))</f>
        <v/>
      </c>
      <c r="LB541">
        <f>IF(LQ541="1-0",INDEX(Scrape!#REF!,MATCH('HT 1-0'!KP541,Scrape!$B:$B,0)),"")</f>
        <v/>
      </c>
      <c r="LC541">
        <f>IF(LQ541="1-0",INDEX(Scrape!$A:$A,MATCH('HT 1-0'!KP541,Scrape!$B:$B,0)),"")</f>
        <v/>
      </c>
      <c r="LD541">
        <f>IF(LQ541="1-0",INDEX(Scrape!$B:$B,MATCH('HT 1-0'!KP541,Scrape!$B:$B,0)),"")</f>
        <v/>
      </c>
      <c r="LE541">
        <f>IF(LQ541="1-0",INDEX(Scrape!$C:$C,MATCH('HT 1-0'!KP541,Scrape!$B:$B,0)),"")</f>
        <v/>
      </c>
      <c r="LF541">
        <f>IF(LQ541="1-0",INDEX(Scrape!$D:$D,MATCH('HT 1-0'!KP541,Scrape!$B:$B,0)),"")</f>
        <v/>
      </c>
      <c r="LG541">
        <f>IF(LQ541="1-0",INDEX(Scrape!$E:$E,MATCH('HT 1-0'!KP541,Scrape!$B:$B,0)),"")</f>
        <v/>
      </c>
      <c r="LH541">
        <f>IF(LQ541="1-0",INDEX(Scrape!$F:$F,MATCH('HT 1-0'!KP541,Scrape!$B:$B,0)),"")</f>
        <v/>
      </c>
      <c r="LI541">
        <f>IF(LQ541="1-0",INDEX(Scrape!$G:$G,MATCH('HT 1-0'!KP541,Scrape!$B:$B,0)),"")</f>
        <v/>
      </c>
      <c r="LJ541">
        <f>IF(LQ541="1-0",INDEX(Scrape!$H:$H,MATCH('HT 1-0'!KP541,Scrape!$B:$B,0)),"")</f>
        <v/>
      </c>
      <c r="LK541">
        <f>IF(LQ541="1-0",INDEX(Scrape!$I:$I,MATCH('HT 1-0'!KP541,Scrape!$B:$B,0)),"")</f>
        <v/>
      </c>
      <c r="LL541">
        <f>IF(LQ541="1-0",INDEX(Scrape!$J:$J,MATCH('HT 1-0'!KP541,Scrape!$B:$B,0)),"")</f>
        <v/>
      </c>
      <c r="LM541">
        <f>IF(LQ541="1-0",INDEX(Scrape!$K:$K,MATCH('HT 1-0'!KP541,Scrape!$B:$B,0)),"")</f>
        <v/>
      </c>
      <c r="LN541">
        <f>IF(LQ541="1-0",INDEX(Scrape!$L:$L,MATCH('HT 1-0'!KP541,Scrape!$B:$B,0)),"")</f>
        <v/>
      </c>
      <c r="LO541">
        <f>IF(LQ541="1-0",INDEX(Scrape!$M:$M,MATCH('HT 1-0'!KP541,Scrape!$B:$B,0)),"")</f>
        <v/>
      </c>
      <c r="LP541">
        <f>IF(LQ541="1-0",INDEX(Scrape!$N:$N,MATCH('HT 1-0'!KP541,Scrape!$B:$B,0)),"")</f>
        <v/>
      </c>
      <c r="LQ541">
        <f>INDEX(Scrape!$O:$O,MATCH('HT 1-0'!KP541,Scrape!$B:$B,0))</f>
        <v/>
      </c>
      <c r="LR541">
        <f>(1/LJ541)+(1/LI541)+(1/LH541)</f>
        <v/>
      </c>
      <c r="LS541">
        <f>(1/LG541)+(1/LF541)+(1/LE541)</f>
        <v/>
      </c>
      <c r="LT541" s="8">
        <f>IF(INDEX(#REF!,MATCH(KQ541,#REF!,0))=INDEX(#REF!,MATCH(KQ541,#REF!,0)),INDEX(#REF!,MATCH(KQ541,#REF!,0)),"ERROR")</f>
        <v/>
      </c>
      <c r="LU541" s="4">
        <f>IF(KR541="G",2,IF(KR541="R",0.5,IF(KR541="A",1)))</f>
        <v/>
      </c>
      <c r="LV541" s="4">
        <f>IF(KS541="G",0.5,IF(KS541="R",2,IF(KS541="A",1)))</f>
        <v/>
      </c>
      <c r="LW541" s="4">
        <f>IF(KT541="G",2,IF(KT541="R",0.5,IF(KT541="A",1)))</f>
        <v/>
      </c>
      <c r="LX541" s="4">
        <f>IF(KU541="G",0.5,IF(KU541="R",2,IF(KU541="A",1)))</f>
        <v/>
      </c>
      <c r="LY541" s="7">
        <f>(LK541*(LU541+LX541)+(LL541*(LU541+LX541)))</f>
        <v/>
      </c>
      <c r="LZ541" s="7">
        <f>(LN541*(LV541+LW541)+(LO541*(LV541+LW541)))</f>
        <v/>
      </c>
      <c r="MA541" s="11">
        <f>LY541-LZ541</f>
        <v/>
      </c>
      <c r="MB541" s="5">
        <f>MA541+2</f>
        <v/>
      </c>
      <c r="MC541" s="6">
        <f>MA541-2</f>
        <v/>
      </c>
      <c r="MD541" s="4">
        <f>LE541</f>
        <v/>
      </c>
      <c r="ME541" s="9">
        <f>IF(MD541=0,1000,MD541+0.75)</f>
        <v/>
      </c>
      <c r="MF541" s="10">
        <f>IF(MD541=0,0,MD541-0.75)</f>
        <v/>
      </c>
      <c r="MG541" s="4">
        <f>((LM541*(LU541+LX541))-((LP541*(LV541+LW541))))</f>
        <v/>
      </c>
      <c r="MH541" s="9">
        <f>MG541*1.2</f>
        <v/>
      </c>
      <c r="MI541" s="10">
        <f>MG541*0.8</f>
        <v/>
      </c>
      <c r="MJ541">
        <f>IFERROR(NX541,"")</f>
        <v/>
      </c>
      <c r="MK541">
        <f>IFERROR(NY541,"")</f>
        <v/>
      </c>
      <c r="ML541">
        <f>IFERROR(NZ541,"")</f>
        <v/>
      </c>
      <c r="MM541">
        <f>IFERROR(OA541,"")</f>
        <v/>
      </c>
      <c r="MN541">
        <f>IFERROR(OB541,"")</f>
        <v/>
      </c>
      <c r="MO541">
        <f>IFERROR(OC541,"")</f>
        <v/>
      </c>
      <c r="MP541" s="1">
        <f>COUNTIFS(#REF!,LT541,#REF!,1,#REF!,"&gt;="&amp;MC541,#REF!,"&lt;="&amp;MB541,#REF!,"&lt;="&amp;ME541,#REF!,"&gt;="&amp;MF541,#REF!,"="&amp;KV541,#REF!,"="&amp;KX541)</f>
        <v/>
      </c>
      <c r="MQ541" s="1">
        <f>COUNTIFS(#REF!,LT541,#REF!,0,#REF!,"&gt;="&amp;MC541,#REF!,"&lt;="&amp;MB541,#REF!,"&lt;="&amp;ME541,#REF!,"&gt;="&amp;MF541,#REF!,"="&amp;KV541,#REF!,"="&amp;KX541)</f>
        <v/>
      </c>
      <c r="MR541" s="1">
        <f>COUNTIFS(#REF!,LT541,#REF!,1,#REF!,"&gt;="&amp;MC541,#REF!,"&lt;="&amp;MB541,#REF!,"&lt;="&amp;ME541,#REF!,"&gt;="&amp;MF541,#REF!,"="&amp;KW541,#REF!,"="&amp;KY541)</f>
        <v/>
      </c>
      <c r="MS541" s="1">
        <f>COUNTIFS(#REF!,LT541,#REF!,0,#REF!,"&gt;="&amp;MC541,#REF!,"&lt;="&amp;MB541,#REF!,"&lt;="&amp;ME541,#REF!,"&gt;="&amp;MF541,#REF!,"="&amp;KW541,#REF!,"="&amp;KY541)</f>
        <v/>
      </c>
      <c r="MT541" s="1">
        <f>COUNTIFS(#REF!,LT541,#REF!,1,#REF!,"&gt;="&amp;MI541,#REF!,"&lt;="&amp;MH541,#REF!,"&lt;="&amp;ME541,#REF!,"&gt;="&amp;MF541)</f>
        <v/>
      </c>
      <c r="MU541" s="1">
        <f>COUNTIFS(#REF!,LT541,#REF!,0,#REF!,"&gt;="&amp;MI541,#REF!,"&lt;="&amp;MH541,#REF!,"&lt;="&amp;ME541,#REF!,"&gt;="&amp;MF541)</f>
        <v/>
      </c>
      <c r="MV541" s="1">
        <f>COUNTIFS(#REF!,LT541,#REF!,1,#REF!,"&gt;="&amp;MI541,#REF!,"&lt;="&amp;MH541,#REF!,"="&amp;KZ541,#REF!,"="&amp;LA541,#REF!,"&lt;="&amp;ME541,#REF!,"&gt;="&amp;MF541)</f>
        <v/>
      </c>
      <c r="MW541" s="1">
        <f>COUNTIFS(#REF!,LT541,#REF!,0,#REF!,"&gt;="&amp;MI541,#REF!,"&lt;="&amp;MH541,#REF!,"="&amp;KZ541,#REF!,"="&amp;LA541,#REF!,"&lt;="&amp;ME541,#REF!,"&gt;="&amp;MF541)</f>
        <v/>
      </c>
      <c r="MX541" s="1">
        <f>COUNTIFS(#REF!,LT541,#REF!,1,#REF!,"&gt;="&amp;MC541,#REF!,"&lt;="&amp;MB541,#REF!,"&lt;="&amp;ME541,#REF!,"&gt;="&amp;MF541)</f>
        <v/>
      </c>
      <c r="MY541" s="1">
        <f>COUNTIFS(#REF!,LT541,#REF!,0,#REF!,"&gt;="&amp;MC541,#REF!,"&lt;="&amp;MB541,#REF!,"&lt;="&amp;ME541,#REF!,"&gt;="&amp;MF541)</f>
        <v/>
      </c>
      <c r="MZ541" s="1">
        <f>COUNTIFS(#REF!,LT541,#REF!,1,#REF!,"&lt;="&amp;ME541,#REF!,"&gt;="&amp;MF541,#REF!,"="&amp;KV541,#REF!,"="&amp;KX541)</f>
        <v/>
      </c>
      <c r="NA541" s="1">
        <f>COUNTIFS(#REF!,LT541,#REF!,0,#REF!,"&lt;="&amp;ME541,#REF!,"&gt;="&amp;MF541,#REF!,"="&amp;KV541,#REF!,"="&amp;KX541)</f>
        <v/>
      </c>
      <c r="NB541" s="1">
        <f>COUNTIFS(#REF!,LT541,#REF!,1,#REF!,"&lt;="&amp;ME541,#REF!,"&gt;="&amp;MF541,#REF!,"="&amp;KW541,#REF!,"="&amp;KY541)</f>
        <v/>
      </c>
      <c r="NC541" s="1">
        <f>COUNTIFS(#REF!,LT541,#REF!,0,#REF!,"&lt;="&amp;ME541,#REF!,"&gt;="&amp;MF541,#REF!,"="&amp;KW541,#REF!,"="&amp;KY541)</f>
        <v/>
      </c>
      <c r="ND541" s="1">
        <f>MP541+MR541+MT541+MV541+MX541+MZ541+NB541</f>
        <v/>
      </c>
      <c r="NE541" s="1">
        <f>MQ541+MS541+MU541+MW541+MY541+NA541+NC541</f>
        <v/>
      </c>
      <c r="NF541" s="1">
        <f>ND541+NE541</f>
        <v/>
      </c>
      <c r="NG541" s="33">
        <f>ND541/(ND541+NE541)</f>
        <v/>
      </c>
      <c r="NH541" s="3">
        <f>1/NG541</f>
        <v/>
      </c>
      <c r="NI541" s="1">
        <f>LH541</f>
        <v/>
      </c>
      <c r="NJ541" s="79">
        <f>((1-NG541)*(1/(NI541-1))*0.98-(NG541*1))</f>
        <v/>
      </c>
      <c r="NK541" s="34">
        <f>IF(LR541&lt;0.9,0,IF(AND(LR541&gt;1.1),0,1))</f>
        <v/>
      </c>
      <c r="NL541" s="34">
        <f>IF(LS541&lt;0.9,0,IF(AND(LS541&gt;1.1),0,1))</f>
        <v/>
      </c>
      <c r="NM541" s="32">
        <f>IF(NF541&gt;99,1,0)</f>
        <v/>
      </c>
      <c r="NN541" s="32">
        <f>IF(NJ541&gt;0.0799,1,0)</f>
        <v/>
      </c>
      <c r="NO541" s="32">
        <f>IF(NJ541&gt;NQ541,1,0)</f>
        <v/>
      </c>
      <c r="NP541" s="32">
        <f>NM541+NN541+NO541+NK541+NL541</f>
        <v/>
      </c>
      <c r="NQ541" s="79">
        <f>(((100*NG541)*(NI541-1)*0.98)-((1-NG541)*100))/100</f>
        <v/>
      </c>
      <c r="NR541" s="34">
        <f>IF(LR541&lt;0.9,0,IF(AND(LR541&gt;1.1),0,1))</f>
        <v/>
      </c>
      <c r="NS541" s="34">
        <f>IF(LS541&lt;0.9,0,IF(AND(LS541&gt;1.1),0,1))</f>
        <v/>
      </c>
      <c r="NT541" s="32">
        <f>IF(NF541&gt;99,1,0)</f>
        <v/>
      </c>
      <c r="NU541" s="32">
        <f>IF(NQ541&gt;0.0799,1,0)</f>
        <v/>
      </c>
      <c r="NV541" s="32">
        <f>IF(NQ541&gt;NJ541,1,0)</f>
        <v/>
      </c>
      <c r="NW541" s="32">
        <f>NT541+NU541+NV541+NR541+NS541</f>
        <v/>
      </c>
      <c r="NX541">
        <f>IF(NP541=5,"LayHome1-0",IF(AND(NW541=5),"BackHome1-0",""))</f>
        <v/>
      </c>
      <c r="NY541">
        <f>IF(NP541=5,KN541,IF(AND(NW541=5),KN541,""))</f>
        <v/>
      </c>
      <c r="NZ541">
        <f>IF(NP541=5,"Match Odds",IF(AND(NW541=5),"Match Odds",""))</f>
        <v/>
      </c>
      <c r="OA541">
        <f>IF(NP541=5,KP541,IF(AND(NW541=5),KP541,""))</f>
        <v/>
      </c>
      <c r="OB541">
        <f>IF(NP541=5,"MATCH_ODDS",IF(AND(NW541=5),"MATCH_ODDS",""))</f>
        <v/>
      </c>
      <c r="OC541">
        <f>IF(NP541=5,"LAY",IF(AND(NW541=5),"BACK",""))</f>
        <v/>
      </c>
    </row>
    <row r="542" ht="16.5" customHeight="1" thickBot="1" thickTop="1">
      <c r="A542" s="2" t="n"/>
      <c r="KN542" s="1">
        <f>IF(INDEX(#REF!,MATCH('HT 1-0'!D542,#REF!,0))=INDEX(#REF!,MATCH('HT 1-0'!D542,#REF!,0)),INDEX(#REF!,MATCH('HT 1-0'!D542,#REF!,0)),"ERROR")</f>
        <v/>
      </c>
      <c r="KO542" s="1">
        <f>IF(INDEX(#REF!,MATCH('HT 1-0'!E542,#REF!,0))=INDEX(#REF!,MATCH('HT 1-0'!E542,#REF!,0)),INDEX(#REF!,MATCH('HT 1-0'!E542,#REF!,0)),"ERROR")</f>
        <v/>
      </c>
      <c r="KP542" s="1">
        <f>KN542&amp;" v "&amp;KO542</f>
        <v/>
      </c>
      <c r="KQ542">
        <f>B542&amp;"_"&amp;C542</f>
        <v/>
      </c>
      <c r="KR542" s="1">
        <f>IF((HW542/KK542)&lt;0.335,"G",IF((HW542/KK542)&gt;0.67,"R","A"))</f>
        <v/>
      </c>
      <c r="KS542" s="1">
        <f>IF((HX542/KK542)&lt;0.335,"G",IF((HX542/KK542)&gt;0.67,"R","A"))</f>
        <v/>
      </c>
      <c r="KT542" s="1">
        <f>IF((IH542/KK542)&lt;0.335,"G",IF((IH542/KK542)&gt;0.67,"R","A"))</f>
        <v/>
      </c>
      <c r="KU542" s="1">
        <f>IF((II542/KK542)&lt;0.335,"G",IF((II542/KK542)&gt;0.67,"R","A"))</f>
        <v/>
      </c>
      <c r="KV542" s="1">
        <f>IF((HZ542/KK542)&lt;0.335,"G",IF((HZ542/KK542)&gt;0.67,"R","A"))</f>
        <v/>
      </c>
      <c r="KW542" s="1">
        <f>IF((HY542/KK542)&lt;0.335,"G",IF((HY542/KK542)&gt;0.67,"R","A"))</f>
        <v/>
      </c>
      <c r="KX542" s="1">
        <f>IF((IK542/KK542)&lt;0.335,"G",IF((IK542/KK542)&gt;0.67,"R","A"))</f>
        <v/>
      </c>
      <c r="KY542" s="1">
        <f>IF((IJ542/KK542)&lt;0.335,"G",IF((IJ542/KK542)&gt;0.67,"R","A"))</f>
        <v/>
      </c>
      <c r="KZ542" s="1">
        <f>IF((HQ542/KK542)&lt;0.335,"G",IF((HQ542/KK542)&gt;0.67,"R","A"))</f>
        <v/>
      </c>
      <c r="LA542" s="1">
        <f>IF((IB542/KK542)&lt;0.335,"G",IF((IB542/KK542)&gt;0.67,"R","A"))</f>
        <v/>
      </c>
      <c r="LB542">
        <f>IF(LQ542="1-0",INDEX(Scrape!#REF!,MATCH('HT 1-0'!KP542,Scrape!$B:$B,0)),"")</f>
        <v/>
      </c>
      <c r="LC542">
        <f>IF(LQ542="1-0",INDEX(Scrape!$A:$A,MATCH('HT 1-0'!KP542,Scrape!$B:$B,0)),"")</f>
        <v/>
      </c>
      <c r="LD542">
        <f>IF(LQ542="1-0",INDEX(Scrape!$B:$B,MATCH('HT 1-0'!KP542,Scrape!$B:$B,0)),"")</f>
        <v/>
      </c>
      <c r="LE542">
        <f>IF(LQ542="1-0",INDEX(Scrape!$C:$C,MATCH('HT 1-0'!KP542,Scrape!$B:$B,0)),"")</f>
        <v/>
      </c>
      <c r="LF542">
        <f>IF(LQ542="1-0",INDEX(Scrape!$D:$D,MATCH('HT 1-0'!KP542,Scrape!$B:$B,0)),"")</f>
        <v/>
      </c>
      <c r="LG542">
        <f>IF(LQ542="1-0",INDEX(Scrape!$E:$E,MATCH('HT 1-0'!KP542,Scrape!$B:$B,0)),"")</f>
        <v/>
      </c>
      <c r="LH542">
        <f>IF(LQ542="1-0",INDEX(Scrape!$F:$F,MATCH('HT 1-0'!KP542,Scrape!$B:$B,0)),"")</f>
        <v/>
      </c>
      <c r="LI542">
        <f>IF(LQ542="1-0",INDEX(Scrape!$G:$G,MATCH('HT 1-0'!KP542,Scrape!$B:$B,0)),"")</f>
        <v/>
      </c>
      <c r="LJ542">
        <f>IF(LQ542="1-0",INDEX(Scrape!$H:$H,MATCH('HT 1-0'!KP542,Scrape!$B:$B,0)),"")</f>
        <v/>
      </c>
      <c r="LK542">
        <f>IF(LQ542="1-0",INDEX(Scrape!$I:$I,MATCH('HT 1-0'!KP542,Scrape!$B:$B,0)),"")</f>
        <v/>
      </c>
      <c r="LL542">
        <f>IF(LQ542="1-0",INDEX(Scrape!$J:$J,MATCH('HT 1-0'!KP542,Scrape!$B:$B,0)),"")</f>
        <v/>
      </c>
      <c r="LM542">
        <f>IF(LQ542="1-0",INDEX(Scrape!$K:$K,MATCH('HT 1-0'!KP542,Scrape!$B:$B,0)),"")</f>
        <v/>
      </c>
      <c r="LN542">
        <f>IF(LQ542="1-0",INDEX(Scrape!$L:$L,MATCH('HT 1-0'!KP542,Scrape!$B:$B,0)),"")</f>
        <v/>
      </c>
      <c r="LO542">
        <f>IF(LQ542="1-0",INDEX(Scrape!$M:$M,MATCH('HT 1-0'!KP542,Scrape!$B:$B,0)),"")</f>
        <v/>
      </c>
      <c r="LP542">
        <f>IF(LQ542="1-0",INDEX(Scrape!$N:$N,MATCH('HT 1-0'!KP542,Scrape!$B:$B,0)),"")</f>
        <v/>
      </c>
      <c r="LQ542">
        <f>INDEX(Scrape!$O:$O,MATCH('HT 1-0'!KP542,Scrape!$B:$B,0))</f>
        <v/>
      </c>
      <c r="LR542">
        <f>(1/LJ542)+(1/LI542)+(1/LH542)</f>
        <v/>
      </c>
      <c r="LS542">
        <f>(1/LG542)+(1/LF542)+(1/LE542)</f>
        <v/>
      </c>
      <c r="LT542" s="8">
        <f>IF(INDEX(#REF!,MATCH(KQ542,#REF!,0))=INDEX(#REF!,MATCH(KQ542,#REF!,0)),INDEX(#REF!,MATCH(KQ542,#REF!,0)),"ERROR")</f>
        <v/>
      </c>
      <c r="LU542" s="4">
        <f>IF(KR542="G",2,IF(KR542="R",0.5,IF(KR542="A",1)))</f>
        <v/>
      </c>
      <c r="LV542" s="4">
        <f>IF(KS542="G",0.5,IF(KS542="R",2,IF(KS542="A",1)))</f>
        <v/>
      </c>
      <c r="LW542" s="4">
        <f>IF(KT542="G",2,IF(KT542="R",0.5,IF(KT542="A",1)))</f>
        <v/>
      </c>
      <c r="LX542" s="4">
        <f>IF(KU542="G",0.5,IF(KU542="R",2,IF(KU542="A",1)))</f>
        <v/>
      </c>
      <c r="LY542" s="7">
        <f>(LK542*(LU542+LX542)+(LL542*(LU542+LX542)))</f>
        <v/>
      </c>
      <c r="LZ542" s="7">
        <f>(LN542*(LV542+LW542)+(LO542*(LV542+LW542)))</f>
        <v/>
      </c>
      <c r="MA542" s="11">
        <f>LY542-LZ542</f>
        <v/>
      </c>
      <c r="MB542" s="5">
        <f>MA542+2</f>
        <v/>
      </c>
      <c r="MC542" s="6">
        <f>MA542-2</f>
        <v/>
      </c>
      <c r="MD542" s="4">
        <f>LE542</f>
        <v/>
      </c>
      <c r="ME542" s="9">
        <f>IF(MD542=0,1000,MD542+0.75)</f>
        <v/>
      </c>
      <c r="MF542" s="10">
        <f>IF(MD542=0,0,MD542-0.75)</f>
        <v/>
      </c>
      <c r="MG542" s="4">
        <f>((LM542*(LU542+LX542))-((LP542*(LV542+LW542))))</f>
        <v/>
      </c>
      <c r="MH542" s="9">
        <f>MG542*1.2</f>
        <v/>
      </c>
      <c r="MI542" s="10">
        <f>MG542*0.8</f>
        <v/>
      </c>
      <c r="MJ542">
        <f>IFERROR(NX542,"")</f>
        <v/>
      </c>
      <c r="MK542">
        <f>IFERROR(NY542,"")</f>
        <v/>
      </c>
      <c r="ML542">
        <f>IFERROR(NZ542,"")</f>
        <v/>
      </c>
      <c r="MM542">
        <f>IFERROR(OA542,"")</f>
        <v/>
      </c>
      <c r="MN542">
        <f>IFERROR(OB542,"")</f>
        <v/>
      </c>
      <c r="MO542">
        <f>IFERROR(OC542,"")</f>
        <v/>
      </c>
      <c r="MP542" s="1">
        <f>COUNTIFS(#REF!,LT542,#REF!,1,#REF!,"&gt;="&amp;MC542,#REF!,"&lt;="&amp;MB542,#REF!,"&lt;="&amp;ME542,#REF!,"&gt;="&amp;MF542,#REF!,"="&amp;KV542,#REF!,"="&amp;KX542)</f>
        <v/>
      </c>
      <c r="MQ542" s="1">
        <f>COUNTIFS(#REF!,LT542,#REF!,0,#REF!,"&gt;="&amp;MC542,#REF!,"&lt;="&amp;MB542,#REF!,"&lt;="&amp;ME542,#REF!,"&gt;="&amp;MF542,#REF!,"="&amp;KV542,#REF!,"="&amp;KX542)</f>
        <v/>
      </c>
      <c r="MR542" s="1">
        <f>COUNTIFS(#REF!,LT542,#REF!,1,#REF!,"&gt;="&amp;MC542,#REF!,"&lt;="&amp;MB542,#REF!,"&lt;="&amp;ME542,#REF!,"&gt;="&amp;MF542,#REF!,"="&amp;KW542,#REF!,"="&amp;KY542)</f>
        <v/>
      </c>
      <c r="MS542" s="1">
        <f>COUNTIFS(#REF!,LT542,#REF!,0,#REF!,"&gt;="&amp;MC542,#REF!,"&lt;="&amp;MB542,#REF!,"&lt;="&amp;ME542,#REF!,"&gt;="&amp;MF542,#REF!,"="&amp;KW542,#REF!,"="&amp;KY542)</f>
        <v/>
      </c>
      <c r="MT542" s="1">
        <f>COUNTIFS(#REF!,LT542,#REF!,1,#REF!,"&gt;="&amp;MI542,#REF!,"&lt;="&amp;MH542,#REF!,"&lt;="&amp;ME542,#REF!,"&gt;="&amp;MF542)</f>
        <v/>
      </c>
      <c r="MU542" s="1">
        <f>COUNTIFS(#REF!,LT542,#REF!,0,#REF!,"&gt;="&amp;MI542,#REF!,"&lt;="&amp;MH542,#REF!,"&lt;="&amp;ME542,#REF!,"&gt;="&amp;MF542)</f>
        <v/>
      </c>
      <c r="MV542" s="1">
        <f>COUNTIFS(#REF!,LT542,#REF!,1,#REF!,"&gt;="&amp;MI542,#REF!,"&lt;="&amp;MH542,#REF!,"="&amp;KZ542,#REF!,"="&amp;LA542,#REF!,"&lt;="&amp;ME542,#REF!,"&gt;="&amp;MF542)</f>
        <v/>
      </c>
      <c r="MW542" s="1">
        <f>COUNTIFS(#REF!,LT542,#REF!,0,#REF!,"&gt;="&amp;MI542,#REF!,"&lt;="&amp;MH542,#REF!,"="&amp;KZ542,#REF!,"="&amp;LA542,#REF!,"&lt;="&amp;ME542,#REF!,"&gt;="&amp;MF542)</f>
        <v/>
      </c>
      <c r="MX542" s="1">
        <f>COUNTIFS(#REF!,LT542,#REF!,1,#REF!,"&gt;="&amp;MC542,#REF!,"&lt;="&amp;MB542,#REF!,"&lt;="&amp;ME542,#REF!,"&gt;="&amp;MF542)</f>
        <v/>
      </c>
      <c r="MY542" s="1">
        <f>COUNTIFS(#REF!,LT542,#REF!,0,#REF!,"&gt;="&amp;MC542,#REF!,"&lt;="&amp;MB542,#REF!,"&lt;="&amp;ME542,#REF!,"&gt;="&amp;MF542)</f>
        <v/>
      </c>
      <c r="MZ542" s="1">
        <f>COUNTIFS(#REF!,LT542,#REF!,1,#REF!,"&lt;="&amp;ME542,#REF!,"&gt;="&amp;MF542,#REF!,"="&amp;KV542,#REF!,"="&amp;KX542)</f>
        <v/>
      </c>
      <c r="NA542" s="1">
        <f>COUNTIFS(#REF!,LT542,#REF!,0,#REF!,"&lt;="&amp;ME542,#REF!,"&gt;="&amp;MF542,#REF!,"="&amp;KV542,#REF!,"="&amp;KX542)</f>
        <v/>
      </c>
      <c r="NB542" s="1">
        <f>COUNTIFS(#REF!,LT542,#REF!,1,#REF!,"&lt;="&amp;ME542,#REF!,"&gt;="&amp;MF542,#REF!,"="&amp;KW542,#REF!,"="&amp;KY542)</f>
        <v/>
      </c>
      <c r="NC542" s="1">
        <f>COUNTIFS(#REF!,LT542,#REF!,0,#REF!,"&lt;="&amp;ME542,#REF!,"&gt;="&amp;MF542,#REF!,"="&amp;KW542,#REF!,"="&amp;KY542)</f>
        <v/>
      </c>
      <c r="ND542" s="1">
        <f>MP542+MR542+MT542+MV542+MX542+MZ542+NB542</f>
        <v/>
      </c>
      <c r="NE542" s="1">
        <f>MQ542+MS542+MU542+MW542+MY542+NA542+NC542</f>
        <v/>
      </c>
      <c r="NF542" s="1">
        <f>ND542+NE542</f>
        <v/>
      </c>
      <c r="NG542" s="33">
        <f>ND542/(ND542+NE542)</f>
        <v/>
      </c>
      <c r="NH542" s="3">
        <f>1/NG542</f>
        <v/>
      </c>
      <c r="NI542" s="1">
        <f>LH542</f>
        <v/>
      </c>
      <c r="NJ542" s="79">
        <f>((1-NG542)*(1/(NI542-1))*0.98-(NG542*1))</f>
        <v/>
      </c>
      <c r="NK542" s="34">
        <f>IF(LR542&lt;0.9,0,IF(AND(LR542&gt;1.1),0,1))</f>
        <v/>
      </c>
      <c r="NL542" s="34">
        <f>IF(LS542&lt;0.9,0,IF(AND(LS542&gt;1.1),0,1))</f>
        <v/>
      </c>
      <c r="NM542" s="32">
        <f>IF(NF542&gt;99,1,0)</f>
        <v/>
      </c>
      <c r="NN542" s="32">
        <f>IF(NJ542&gt;0.0799,1,0)</f>
        <v/>
      </c>
      <c r="NO542" s="32">
        <f>IF(NJ542&gt;NQ542,1,0)</f>
        <v/>
      </c>
      <c r="NP542" s="32">
        <f>NM542+NN542+NO542+NK542+NL542</f>
        <v/>
      </c>
      <c r="NQ542" s="79">
        <f>(((100*NG542)*(NI542-1)*0.98)-((1-NG542)*100))/100</f>
        <v/>
      </c>
      <c r="NR542" s="34">
        <f>IF(LR542&lt;0.9,0,IF(AND(LR542&gt;1.1),0,1))</f>
        <v/>
      </c>
      <c r="NS542" s="34">
        <f>IF(LS542&lt;0.9,0,IF(AND(LS542&gt;1.1),0,1))</f>
        <v/>
      </c>
      <c r="NT542" s="32">
        <f>IF(NF542&gt;99,1,0)</f>
        <v/>
      </c>
      <c r="NU542" s="32">
        <f>IF(NQ542&gt;0.0799,1,0)</f>
        <v/>
      </c>
      <c r="NV542" s="32">
        <f>IF(NQ542&gt;NJ542,1,0)</f>
        <v/>
      </c>
      <c r="NW542" s="32">
        <f>NT542+NU542+NV542+NR542+NS542</f>
        <v/>
      </c>
      <c r="NX542">
        <f>IF(NP542=5,"LayHome1-0",IF(AND(NW542=5),"BackHome1-0",""))</f>
        <v/>
      </c>
      <c r="NY542">
        <f>IF(NP542=5,KN542,IF(AND(NW542=5),KN542,""))</f>
        <v/>
      </c>
      <c r="NZ542">
        <f>IF(NP542=5,"Match Odds",IF(AND(NW542=5),"Match Odds",""))</f>
        <v/>
      </c>
      <c r="OA542">
        <f>IF(NP542=5,KP542,IF(AND(NW542=5),KP542,""))</f>
        <v/>
      </c>
      <c r="OB542">
        <f>IF(NP542=5,"MATCH_ODDS",IF(AND(NW542=5),"MATCH_ODDS",""))</f>
        <v/>
      </c>
      <c r="OC542">
        <f>IF(NP542=5,"LAY",IF(AND(NW542=5),"BACK",""))</f>
        <v/>
      </c>
    </row>
    <row r="543" ht="16.5" customHeight="1" thickBot="1" thickTop="1">
      <c r="A543" s="2" t="n"/>
      <c r="KN543" s="1">
        <f>IF(INDEX(#REF!,MATCH('HT 1-0'!D543,#REF!,0))=INDEX(#REF!,MATCH('HT 1-0'!D543,#REF!,0)),INDEX(#REF!,MATCH('HT 1-0'!D543,#REF!,0)),"ERROR")</f>
        <v/>
      </c>
      <c r="KO543" s="1">
        <f>IF(INDEX(#REF!,MATCH('HT 1-0'!E543,#REF!,0))=INDEX(#REF!,MATCH('HT 1-0'!E543,#REF!,0)),INDEX(#REF!,MATCH('HT 1-0'!E543,#REF!,0)),"ERROR")</f>
        <v/>
      </c>
      <c r="KP543" s="1">
        <f>KN543&amp;" v "&amp;KO543</f>
        <v/>
      </c>
      <c r="KQ543">
        <f>B543&amp;"_"&amp;C543</f>
        <v/>
      </c>
      <c r="KR543" s="1">
        <f>IF((HW543/KK543)&lt;0.335,"G",IF((HW543/KK543)&gt;0.67,"R","A"))</f>
        <v/>
      </c>
      <c r="KS543" s="1">
        <f>IF((HX543/KK543)&lt;0.335,"G",IF((HX543/KK543)&gt;0.67,"R","A"))</f>
        <v/>
      </c>
      <c r="KT543" s="1">
        <f>IF((IH543/KK543)&lt;0.335,"G",IF((IH543/KK543)&gt;0.67,"R","A"))</f>
        <v/>
      </c>
      <c r="KU543" s="1">
        <f>IF((II543/KK543)&lt;0.335,"G",IF((II543/KK543)&gt;0.67,"R","A"))</f>
        <v/>
      </c>
      <c r="KV543" s="1">
        <f>IF((HZ543/KK543)&lt;0.335,"G",IF((HZ543/KK543)&gt;0.67,"R","A"))</f>
        <v/>
      </c>
      <c r="KW543" s="1">
        <f>IF((HY543/KK543)&lt;0.335,"G",IF((HY543/KK543)&gt;0.67,"R","A"))</f>
        <v/>
      </c>
      <c r="KX543" s="1">
        <f>IF((IK543/KK543)&lt;0.335,"G",IF((IK543/KK543)&gt;0.67,"R","A"))</f>
        <v/>
      </c>
      <c r="KY543" s="1">
        <f>IF((IJ543/KK543)&lt;0.335,"G",IF((IJ543/KK543)&gt;0.67,"R","A"))</f>
        <v/>
      </c>
      <c r="KZ543" s="1">
        <f>IF((HQ543/KK543)&lt;0.335,"G",IF((HQ543/KK543)&gt;0.67,"R","A"))</f>
        <v/>
      </c>
      <c r="LA543" s="1">
        <f>IF((IB543/KK543)&lt;0.335,"G",IF((IB543/KK543)&gt;0.67,"R","A"))</f>
        <v/>
      </c>
      <c r="LB543">
        <f>IF(LQ543="1-0",INDEX(Scrape!#REF!,MATCH('HT 1-0'!KP543,Scrape!$B:$B,0)),"")</f>
        <v/>
      </c>
      <c r="LC543">
        <f>IF(LQ543="1-0",INDEX(Scrape!$A:$A,MATCH('HT 1-0'!KP543,Scrape!$B:$B,0)),"")</f>
        <v/>
      </c>
      <c r="LD543">
        <f>IF(LQ543="1-0",INDEX(Scrape!$B:$B,MATCH('HT 1-0'!KP543,Scrape!$B:$B,0)),"")</f>
        <v/>
      </c>
      <c r="LE543">
        <f>IF(LQ543="1-0",INDEX(Scrape!$C:$C,MATCH('HT 1-0'!KP543,Scrape!$B:$B,0)),"")</f>
        <v/>
      </c>
      <c r="LF543">
        <f>IF(LQ543="1-0",INDEX(Scrape!$D:$D,MATCH('HT 1-0'!KP543,Scrape!$B:$B,0)),"")</f>
        <v/>
      </c>
      <c r="LG543">
        <f>IF(LQ543="1-0",INDEX(Scrape!$E:$E,MATCH('HT 1-0'!KP543,Scrape!$B:$B,0)),"")</f>
        <v/>
      </c>
      <c r="LH543">
        <f>IF(LQ543="1-0",INDEX(Scrape!$F:$F,MATCH('HT 1-0'!KP543,Scrape!$B:$B,0)),"")</f>
        <v/>
      </c>
      <c r="LI543">
        <f>IF(LQ543="1-0",INDEX(Scrape!$G:$G,MATCH('HT 1-0'!KP543,Scrape!$B:$B,0)),"")</f>
        <v/>
      </c>
      <c r="LJ543">
        <f>IF(LQ543="1-0",INDEX(Scrape!$H:$H,MATCH('HT 1-0'!KP543,Scrape!$B:$B,0)),"")</f>
        <v/>
      </c>
      <c r="LK543">
        <f>IF(LQ543="1-0",INDEX(Scrape!$I:$I,MATCH('HT 1-0'!KP543,Scrape!$B:$B,0)),"")</f>
        <v/>
      </c>
      <c r="LL543">
        <f>IF(LQ543="1-0",INDEX(Scrape!$J:$J,MATCH('HT 1-0'!KP543,Scrape!$B:$B,0)),"")</f>
        <v/>
      </c>
      <c r="LM543">
        <f>IF(LQ543="1-0",INDEX(Scrape!$K:$K,MATCH('HT 1-0'!KP543,Scrape!$B:$B,0)),"")</f>
        <v/>
      </c>
      <c r="LN543">
        <f>IF(LQ543="1-0",INDEX(Scrape!$L:$L,MATCH('HT 1-0'!KP543,Scrape!$B:$B,0)),"")</f>
        <v/>
      </c>
      <c r="LO543">
        <f>IF(LQ543="1-0",INDEX(Scrape!$M:$M,MATCH('HT 1-0'!KP543,Scrape!$B:$B,0)),"")</f>
        <v/>
      </c>
      <c r="LP543">
        <f>IF(LQ543="1-0",INDEX(Scrape!$N:$N,MATCH('HT 1-0'!KP543,Scrape!$B:$B,0)),"")</f>
        <v/>
      </c>
      <c r="LQ543">
        <f>INDEX(Scrape!$O:$O,MATCH('HT 1-0'!KP543,Scrape!$B:$B,0))</f>
        <v/>
      </c>
      <c r="LR543">
        <f>(1/LJ543)+(1/LI543)+(1/LH543)</f>
        <v/>
      </c>
      <c r="LS543">
        <f>(1/LG543)+(1/LF543)+(1/LE543)</f>
        <v/>
      </c>
      <c r="LT543" s="8">
        <f>IF(INDEX(#REF!,MATCH(KQ543,#REF!,0))=INDEX(#REF!,MATCH(KQ543,#REF!,0)),INDEX(#REF!,MATCH(KQ543,#REF!,0)),"ERROR")</f>
        <v/>
      </c>
      <c r="LU543" s="4">
        <f>IF(KR543="G",2,IF(KR543="R",0.5,IF(KR543="A",1)))</f>
        <v/>
      </c>
      <c r="LV543" s="4">
        <f>IF(KS543="G",0.5,IF(KS543="R",2,IF(KS543="A",1)))</f>
        <v/>
      </c>
      <c r="LW543" s="4">
        <f>IF(KT543="G",2,IF(KT543="R",0.5,IF(KT543="A",1)))</f>
        <v/>
      </c>
      <c r="LX543" s="4">
        <f>IF(KU543="G",0.5,IF(KU543="R",2,IF(KU543="A",1)))</f>
        <v/>
      </c>
      <c r="LY543" s="7">
        <f>(LK543*(LU543+LX543)+(LL543*(LU543+LX543)))</f>
        <v/>
      </c>
      <c r="LZ543" s="7">
        <f>(LN543*(LV543+LW543)+(LO543*(LV543+LW543)))</f>
        <v/>
      </c>
      <c r="MA543" s="11">
        <f>LY543-LZ543</f>
        <v/>
      </c>
      <c r="MB543" s="5">
        <f>MA543+2</f>
        <v/>
      </c>
      <c r="MC543" s="6">
        <f>MA543-2</f>
        <v/>
      </c>
      <c r="MD543" s="4">
        <f>LE543</f>
        <v/>
      </c>
      <c r="ME543" s="9">
        <f>IF(MD543=0,1000,MD543+0.75)</f>
        <v/>
      </c>
      <c r="MF543" s="10">
        <f>IF(MD543=0,0,MD543-0.75)</f>
        <v/>
      </c>
      <c r="MG543" s="4">
        <f>((LM543*(LU543+LX543))-((LP543*(LV543+LW543))))</f>
        <v/>
      </c>
      <c r="MH543" s="9">
        <f>MG543*1.2</f>
        <v/>
      </c>
      <c r="MI543" s="10">
        <f>MG543*0.8</f>
        <v/>
      </c>
      <c r="MJ543">
        <f>IFERROR(NX543,"")</f>
        <v/>
      </c>
      <c r="MK543">
        <f>IFERROR(NY543,"")</f>
        <v/>
      </c>
      <c r="ML543">
        <f>IFERROR(NZ543,"")</f>
        <v/>
      </c>
      <c r="MM543">
        <f>IFERROR(OA543,"")</f>
        <v/>
      </c>
      <c r="MN543">
        <f>IFERROR(OB543,"")</f>
        <v/>
      </c>
      <c r="MO543">
        <f>IFERROR(OC543,"")</f>
        <v/>
      </c>
      <c r="MP543" s="1">
        <f>COUNTIFS(#REF!,LT543,#REF!,1,#REF!,"&gt;="&amp;MC543,#REF!,"&lt;="&amp;MB543,#REF!,"&lt;="&amp;ME543,#REF!,"&gt;="&amp;MF543,#REF!,"="&amp;KV543,#REF!,"="&amp;KX543)</f>
        <v/>
      </c>
      <c r="MQ543" s="1">
        <f>COUNTIFS(#REF!,LT543,#REF!,0,#REF!,"&gt;="&amp;MC543,#REF!,"&lt;="&amp;MB543,#REF!,"&lt;="&amp;ME543,#REF!,"&gt;="&amp;MF543,#REF!,"="&amp;KV543,#REF!,"="&amp;KX543)</f>
        <v/>
      </c>
      <c r="MR543" s="1">
        <f>COUNTIFS(#REF!,LT543,#REF!,1,#REF!,"&gt;="&amp;MC543,#REF!,"&lt;="&amp;MB543,#REF!,"&lt;="&amp;ME543,#REF!,"&gt;="&amp;MF543,#REF!,"="&amp;KW543,#REF!,"="&amp;KY543)</f>
        <v/>
      </c>
      <c r="MS543" s="1">
        <f>COUNTIFS(#REF!,LT543,#REF!,0,#REF!,"&gt;="&amp;MC543,#REF!,"&lt;="&amp;MB543,#REF!,"&lt;="&amp;ME543,#REF!,"&gt;="&amp;MF543,#REF!,"="&amp;KW543,#REF!,"="&amp;KY543)</f>
        <v/>
      </c>
      <c r="MT543" s="1">
        <f>COUNTIFS(#REF!,LT543,#REF!,1,#REF!,"&gt;="&amp;MI543,#REF!,"&lt;="&amp;MH543,#REF!,"&lt;="&amp;ME543,#REF!,"&gt;="&amp;MF543)</f>
        <v/>
      </c>
      <c r="MU543" s="1">
        <f>COUNTIFS(#REF!,LT543,#REF!,0,#REF!,"&gt;="&amp;MI543,#REF!,"&lt;="&amp;MH543,#REF!,"&lt;="&amp;ME543,#REF!,"&gt;="&amp;MF543)</f>
        <v/>
      </c>
      <c r="MV543" s="1">
        <f>COUNTIFS(#REF!,LT543,#REF!,1,#REF!,"&gt;="&amp;MI543,#REF!,"&lt;="&amp;MH543,#REF!,"="&amp;KZ543,#REF!,"="&amp;LA543,#REF!,"&lt;="&amp;ME543,#REF!,"&gt;="&amp;MF543)</f>
        <v/>
      </c>
      <c r="MW543" s="1">
        <f>COUNTIFS(#REF!,LT543,#REF!,0,#REF!,"&gt;="&amp;MI543,#REF!,"&lt;="&amp;MH543,#REF!,"="&amp;KZ543,#REF!,"="&amp;LA543,#REF!,"&lt;="&amp;ME543,#REF!,"&gt;="&amp;MF543)</f>
        <v/>
      </c>
      <c r="MX543" s="1">
        <f>COUNTIFS(#REF!,LT543,#REF!,1,#REF!,"&gt;="&amp;MC543,#REF!,"&lt;="&amp;MB543,#REF!,"&lt;="&amp;ME543,#REF!,"&gt;="&amp;MF543)</f>
        <v/>
      </c>
      <c r="MY543" s="1">
        <f>COUNTIFS(#REF!,LT543,#REF!,0,#REF!,"&gt;="&amp;MC543,#REF!,"&lt;="&amp;MB543,#REF!,"&lt;="&amp;ME543,#REF!,"&gt;="&amp;MF543)</f>
        <v/>
      </c>
      <c r="MZ543" s="1">
        <f>COUNTIFS(#REF!,LT543,#REF!,1,#REF!,"&lt;="&amp;ME543,#REF!,"&gt;="&amp;MF543,#REF!,"="&amp;KV543,#REF!,"="&amp;KX543)</f>
        <v/>
      </c>
      <c r="NA543" s="1">
        <f>COUNTIFS(#REF!,LT543,#REF!,0,#REF!,"&lt;="&amp;ME543,#REF!,"&gt;="&amp;MF543,#REF!,"="&amp;KV543,#REF!,"="&amp;KX543)</f>
        <v/>
      </c>
      <c r="NB543" s="1">
        <f>COUNTIFS(#REF!,LT543,#REF!,1,#REF!,"&lt;="&amp;ME543,#REF!,"&gt;="&amp;MF543,#REF!,"="&amp;KW543,#REF!,"="&amp;KY543)</f>
        <v/>
      </c>
      <c r="NC543" s="1">
        <f>COUNTIFS(#REF!,LT543,#REF!,0,#REF!,"&lt;="&amp;ME543,#REF!,"&gt;="&amp;MF543,#REF!,"="&amp;KW543,#REF!,"="&amp;KY543)</f>
        <v/>
      </c>
      <c r="ND543" s="1">
        <f>MP543+MR543+MT543+MV543+MX543+MZ543+NB543</f>
        <v/>
      </c>
      <c r="NE543" s="1">
        <f>MQ543+MS543+MU543+MW543+MY543+NA543+NC543</f>
        <v/>
      </c>
      <c r="NF543" s="1">
        <f>ND543+NE543</f>
        <v/>
      </c>
      <c r="NG543" s="33">
        <f>ND543/(ND543+NE543)</f>
        <v/>
      </c>
      <c r="NH543" s="3">
        <f>1/NG543</f>
        <v/>
      </c>
      <c r="NI543" s="1">
        <f>LH543</f>
        <v/>
      </c>
      <c r="NJ543" s="79">
        <f>((1-NG543)*(1/(NI543-1))*0.98-(NG543*1))</f>
        <v/>
      </c>
      <c r="NK543" s="34">
        <f>IF(LR543&lt;0.9,0,IF(AND(LR543&gt;1.1),0,1))</f>
        <v/>
      </c>
      <c r="NL543" s="34">
        <f>IF(LS543&lt;0.9,0,IF(AND(LS543&gt;1.1),0,1))</f>
        <v/>
      </c>
      <c r="NM543" s="32">
        <f>IF(NF543&gt;99,1,0)</f>
        <v/>
      </c>
      <c r="NN543" s="32">
        <f>IF(NJ543&gt;0.0799,1,0)</f>
        <v/>
      </c>
      <c r="NO543" s="32">
        <f>IF(NJ543&gt;NQ543,1,0)</f>
        <v/>
      </c>
      <c r="NP543" s="32">
        <f>NM543+NN543+NO543+NK543+NL543</f>
        <v/>
      </c>
      <c r="NQ543" s="79">
        <f>(((100*NG543)*(NI543-1)*0.98)-((1-NG543)*100))/100</f>
        <v/>
      </c>
      <c r="NR543" s="34">
        <f>IF(LR543&lt;0.9,0,IF(AND(LR543&gt;1.1),0,1))</f>
        <v/>
      </c>
      <c r="NS543" s="34">
        <f>IF(LS543&lt;0.9,0,IF(AND(LS543&gt;1.1),0,1))</f>
        <v/>
      </c>
      <c r="NT543" s="32">
        <f>IF(NF543&gt;99,1,0)</f>
        <v/>
      </c>
      <c r="NU543" s="32">
        <f>IF(NQ543&gt;0.0799,1,0)</f>
        <v/>
      </c>
      <c r="NV543" s="32">
        <f>IF(NQ543&gt;NJ543,1,0)</f>
        <v/>
      </c>
      <c r="NW543" s="32">
        <f>NT543+NU543+NV543+NR543+NS543</f>
        <v/>
      </c>
      <c r="NX543">
        <f>IF(NP543=5,"LayHome1-0",IF(AND(NW543=5),"BackHome1-0",""))</f>
        <v/>
      </c>
      <c r="NY543">
        <f>IF(NP543=5,KN543,IF(AND(NW543=5),KN543,""))</f>
        <v/>
      </c>
      <c r="NZ543">
        <f>IF(NP543=5,"Match Odds",IF(AND(NW543=5),"Match Odds",""))</f>
        <v/>
      </c>
      <c r="OA543">
        <f>IF(NP543=5,KP543,IF(AND(NW543=5),KP543,""))</f>
        <v/>
      </c>
      <c r="OB543">
        <f>IF(NP543=5,"MATCH_ODDS",IF(AND(NW543=5),"MATCH_ODDS",""))</f>
        <v/>
      </c>
      <c r="OC543">
        <f>IF(NP543=5,"LAY",IF(AND(NW543=5),"BACK",""))</f>
        <v/>
      </c>
    </row>
    <row r="544" ht="16.5" customHeight="1" thickBot="1" thickTop="1">
      <c r="A544" s="2" t="n"/>
      <c r="KN544" s="1">
        <f>IF(INDEX(#REF!,MATCH('HT 1-0'!D544,#REF!,0))=INDEX(#REF!,MATCH('HT 1-0'!D544,#REF!,0)),INDEX(#REF!,MATCH('HT 1-0'!D544,#REF!,0)),"ERROR")</f>
        <v/>
      </c>
      <c r="KO544" s="1">
        <f>IF(INDEX(#REF!,MATCH('HT 1-0'!E544,#REF!,0))=INDEX(#REF!,MATCH('HT 1-0'!E544,#REF!,0)),INDEX(#REF!,MATCH('HT 1-0'!E544,#REF!,0)),"ERROR")</f>
        <v/>
      </c>
      <c r="KP544" s="1">
        <f>KN544&amp;" v "&amp;KO544</f>
        <v/>
      </c>
      <c r="KQ544">
        <f>B544&amp;"_"&amp;C544</f>
        <v/>
      </c>
      <c r="KR544" s="1">
        <f>IF((HW544/KK544)&lt;0.335,"G",IF((HW544/KK544)&gt;0.67,"R","A"))</f>
        <v/>
      </c>
      <c r="KS544" s="1">
        <f>IF((HX544/KK544)&lt;0.335,"G",IF((HX544/KK544)&gt;0.67,"R","A"))</f>
        <v/>
      </c>
      <c r="KT544" s="1">
        <f>IF((IH544/KK544)&lt;0.335,"G",IF((IH544/KK544)&gt;0.67,"R","A"))</f>
        <v/>
      </c>
      <c r="KU544" s="1">
        <f>IF((II544/KK544)&lt;0.335,"G",IF((II544/KK544)&gt;0.67,"R","A"))</f>
        <v/>
      </c>
      <c r="KV544" s="1">
        <f>IF((HZ544/KK544)&lt;0.335,"G",IF((HZ544/KK544)&gt;0.67,"R","A"))</f>
        <v/>
      </c>
      <c r="KW544" s="1">
        <f>IF((HY544/KK544)&lt;0.335,"G",IF((HY544/KK544)&gt;0.67,"R","A"))</f>
        <v/>
      </c>
      <c r="KX544" s="1">
        <f>IF((IK544/KK544)&lt;0.335,"G",IF((IK544/KK544)&gt;0.67,"R","A"))</f>
        <v/>
      </c>
      <c r="KY544" s="1">
        <f>IF((IJ544/KK544)&lt;0.335,"G",IF((IJ544/KK544)&gt;0.67,"R","A"))</f>
        <v/>
      </c>
      <c r="KZ544" s="1">
        <f>IF((HQ544/KK544)&lt;0.335,"G",IF((HQ544/KK544)&gt;0.67,"R","A"))</f>
        <v/>
      </c>
      <c r="LA544" s="1">
        <f>IF((IB544/KK544)&lt;0.335,"G",IF((IB544/KK544)&gt;0.67,"R","A"))</f>
        <v/>
      </c>
      <c r="LB544">
        <f>IF(LQ544="1-0",INDEX(Scrape!#REF!,MATCH('HT 1-0'!KP544,Scrape!$B:$B,0)),"")</f>
        <v/>
      </c>
      <c r="LC544">
        <f>IF(LQ544="1-0",INDEX(Scrape!$A:$A,MATCH('HT 1-0'!KP544,Scrape!$B:$B,0)),"")</f>
        <v/>
      </c>
      <c r="LD544">
        <f>IF(LQ544="1-0",INDEX(Scrape!$B:$B,MATCH('HT 1-0'!KP544,Scrape!$B:$B,0)),"")</f>
        <v/>
      </c>
      <c r="LE544">
        <f>IF(LQ544="1-0",INDEX(Scrape!$C:$C,MATCH('HT 1-0'!KP544,Scrape!$B:$B,0)),"")</f>
        <v/>
      </c>
      <c r="LF544">
        <f>IF(LQ544="1-0",INDEX(Scrape!$D:$D,MATCH('HT 1-0'!KP544,Scrape!$B:$B,0)),"")</f>
        <v/>
      </c>
      <c r="LG544">
        <f>IF(LQ544="1-0",INDEX(Scrape!$E:$E,MATCH('HT 1-0'!KP544,Scrape!$B:$B,0)),"")</f>
        <v/>
      </c>
      <c r="LH544">
        <f>IF(LQ544="1-0",INDEX(Scrape!$F:$F,MATCH('HT 1-0'!KP544,Scrape!$B:$B,0)),"")</f>
        <v/>
      </c>
      <c r="LI544">
        <f>IF(LQ544="1-0",INDEX(Scrape!$G:$G,MATCH('HT 1-0'!KP544,Scrape!$B:$B,0)),"")</f>
        <v/>
      </c>
      <c r="LJ544">
        <f>IF(LQ544="1-0",INDEX(Scrape!$H:$H,MATCH('HT 1-0'!KP544,Scrape!$B:$B,0)),"")</f>
        <v/>
      </c>
      <c r="LK544">
        <f>IF(LQ544="1-0",INDEX(Scrape!$I:$I,MATCH('HT 1-0'!KP544,Scrape!$B:$B,0)),"")</f>
        <v/>
      </c>
      <c r="LL544">
        <f>IF(LQ544="1-0",INDEX(Scrape!$J:$J,MATCH('HT 1-0'!KP544,Scrape!$B:$B,0)),"")</f>
        <v/>
      </c>
      <c r="LM544">
        <f>IF(LQ544="1-0",INDEX(Scrape!$K:$K,MATCH('HT 1-0'!KP544,Scrape!$B:$B,0)),"")</f>
        <v/>
      </c>
      <c r="LN544">
        <f>IF(LQ544="1-0",INDEX(Scrape!$L:$L,MATCH('HT 1-0'!KP544,Scrape!$B:$B,0)),"")</f>
        <v/>
      </c>
      <c r="LO544">
        <f>IF(LQ544="1-0",INDEX(Scrape!$M:$M,MATCH('HT 1-0'!KP544,Scrape!$B:$B,0)),"")</f>
        <v/>
      </c>
      <c r="LP544">
        <f>IF(LQ544="1-0",INDEX(Scrape!$N:$N,MATCH('HT 1-0'!KP544,Scrape!$B:$B,0)),"")</f>
        <v/>
      </c>
      <c r="LQ544">
        <f>INDEX(Scrape!$O:$O,MATCH('HT 1-0'!KP544,Scrape!$B:$B,0))</f>
        <v/>
      </c>
      <c r="LR544">
        <f>(1/LJ544)+(1/LI544)+(1/LH544)</f>
        <v/>
      </c>
      <c r="LS544">
        <f>(1/LG544)+(1/LF544)+(1/LE544)</f>
        <v/>
      </c>
      <c r="LT544" s="8">
        <f>IF(INDEX(#REF!,MATCH(KQ544,#REF!,0))=INDEX(#REF!,MATCH(KQ544,#REF!,0)),INDEX(#REF!,MATCH(KQ544,#REF!,0)),"ERROR")</f>
        <v/>
      </c>
      <c r="LU544" s="4">
        <f>IF(KR544="G",2,IF(KR544="R",0.5,IF(KR544="A",1)))</f>
        <v/>
      </c>
      <c r="LV544" s="4">
        <f>IF(KS544="G",0.5,IF(KS544="R",2,IF(KS544="A",1)))</f>
        <v/>
      </c>
      <c r="LW544" s="4">
        <f>IF(KT544="G",2,IF(KT544="R",0.5,IF(KT544="A",1)))</f>
        <v/>
      </c>
      <c r="LX544" s="4">
        <f>IF(KU544="G",0.5,IF(KU544="R",2,IF(KU544="A",1)))</f>
        <v/>
      </c>
      <c r="LY544" s="7">
        <f>(LK544*(LU544+LX544)+(LL544*(LU544+LX544)))</f>
        <v/>
      </c>
      <c r="LZ544" s="7">
        <f>(LN544*(LV544+LW544)+(LO544*(LV544+LW544)))</f>
        <v/>
      </c>
      <c r="MA544" s="11">
        <f>LY544-LZ544</f>
        <v/>
      </c>
      <c r="MB544" s="5">
        <f>MA544+2</f>
        <v/>
      </c>
      <c r="MC544" s="6">
        <f>MA544-2</f>
        <v/>
      </c>
      <c r="MD544" s="4">
        <f>LE544</f>
        <v/>
      </c>
      <c r="ME544" s="9">
        <f>IF(MD544=0,1000,MD544+0.75)</f>
        <v/>
      </c>
      <c r="MF544" s="10">
        <f>IF(MD544=0,0,MD544-0.75)</f>
        <v/>
      </c>
      <c r="MG544" s="4">
        <f>((LM544*(LU544+LX544))-((LP544*(LV544+LW544))))</f>
        <v/>
      </c>
      <c r="MH544" s="9">
        <f>MG544*1.2</f>
        <v/>
      </c>
      <c r="MI544" s="10">
        <f>MG544*0.8</f>
        <v/>
      </c>
      <c r="MJ544">
        <f>IFERROR(NX544,"")</f>
        <v/>
      </c>
      <c r="MK544">
        <f>IFERROR(NY544,"")</f>
        <v/>
      </c>
      <c r="ML544">
        <f>IFERROR(NZ544,"")</f>
        <v/>
      </c>
      <c r="MM544">
        <f>IFERROR(OA544,"")</f>
        <v/>
      </c>
      <c r="MN544">
        <f>IFERROR(OB544,"")</f>
        <v/>
      </c>
      <c r="MO544">
        <f>IFERROR(OC544,"")</f>
        <v/>
      </c>
      <c r="MP544" s="1">
        <f>COUNTIFS(#REF!,LT544,#REF!,1,#REF!,"&gt;="&amp;MC544,#REF!,"&lt;="&amp;MB544,#REF!,"&lt;="&amp;ME544,#REF!,"&gt;="&amp;MF544,#REF!,"="&amp;KV544,#REF!,"="&amp;KX544)</f>
        <v/>
      </c>
      <c r="MQ544" s="1">
        <f>COUNTIFS(#REF!,LT544,#REF!,0,#REF!,"&gt;="&amp;MC544,#REF!,"&lt;="&amp;MB544,#REF!,"&lt;="&amp;ME544,#REF!,"&gt;="&amp;MF544,#REF!,"="&amp;KV544,#REF!,"="&amp;KX544)</f>
        <v/>
      </c>
      <c r="MR544" s="1">
        <f>COUNTIFS(#REF!,LT544,#REF!,1,#REF!,"&gt;="&amp;MC544,#REF!,"&lt;="&amp;MB544,#REF!,"&lt;="&amp;ME544,#REF!,"&gt;="&amp;MF544,#REF!,"="&amp;KW544,#REF!,"="&amp;KY544)</f>
        <v/>
      </c>
      <c r="MS544" s="1">
        <f>COUNTIFS(#REF!,LT544,#REF!,0,#REF!,"&gt;="&amp;MC544,#REF!,"&lt;="&amp;MB544,#REF!,"&lt;="&amp;ME544,#REF!,"&gt;="&amp;MF544,#REF!,"="&amp;KW544,#REF!,"="&amp;KY544)</f>
        <v/>
      </c>
      <c r="MT544" s="1">
        <f>COUNTIFS(#REF!,LT544,#REF!,1,#REF!,"&gt;="&amp;MI544,#REF!,"&lt;="&amp;MH544,#REF!,"&lt;="&amp;ME544,#REF!,"&gt;="&amp;MF544)</f>
        <v/>
      </c>
      <c r="MU544" s="1">
        <f>COUNTIFS(#REF!,LT544,#REF!,0,#REF!,"&gt;="&amp;MI544,#REF!,"&lt;="&amp;MH544,#REF!,"&lt;="&amp;ME544,#REF!,"&gt;="&amp;MF544)</f>
        <v/>
      </c>
      <c r="MV544" s="1">
        <f>COUNTIFS(#REF!,LT544,#REF!,1,#REF!,"&gt;="&amp;MI544,#REF!,"&lt;="&amp;MH544,#REF!,"="&amp;KZ544,#REF!,"="&amp;LA544,#REF!,"&lt;="&amp;ME544,#REF!,"&gt;="&amp;MF544)</f>
        <v/>
      </c>
      <c r="MW544" s="1">
        <f>COUNTIFS(#REF!,LT544,#REF!,0,#REF!,"&gt;="&amp;MI544,#REF!,"&lt;="&amp;MH544,#REF!,"="&amp;KZ544,#REF!,"="&amp;LA544,#REF!,"&lt;="&amp;ME544,#REF!,"&gt;="&amp;MF544)</f>
        <v/>
      </c>
      <c r="MX544" s="1">
        <f>COUNTIFS(#REF!,LT544,#REF!,1,#REF!,"&gt;="&amp;MC544,#REF!,"&lt;="&amp;MB544,#REF!,"&lt;="&amp;ME544,#REF!,"&gt;="&amp;MF544)</f>
        <v/>
      </c>
      <c r="MY544" s="1">
        <f>COUNTIFS(#REF!,LT544,#REF!,0,#REF!,"&gt;="&amp;MC544,#REF!,"&lt;="&amp;MB544,#REF!,"&lt;="&amp;ME544,#REF!,"&gt;="&amp;MF544)</f>
        <v/>
      </c>
      <c r="MZ544" s="1">
        <f>COUNTIFS(#REF!,LT544,#REF!,1,#REF!,"&lt;="&amp;ME544,#REF!,"&gt;="&amp;MF544,#REF!,"="&amp;KV544,#REF!,"="&amp;KX544)</f>
        <v/>
      </c>
      <c r="NA544" s="1">
        <f>COUNTIFS(#REF!,LT544,#REF!,0,#REF!,"&lt;="&amp;ME544,#REF!,"&gt;="&amp;MF544,#REF!,"="&amp;KV544,#REF!,"="&amp;KX544)</f>
        <v/>
      </c>
      <c r="NB544" s="1">
        <f>COUNTIFS(#REF!,LT544,#REF!,1,#REF!,"&lt;="&amp;ME544,#REF!,"&gt;="&amp;MF544,#REF!,"="&amp;KW544,#REF!,"="&amp;KY544)</f>
        <v/>
      </c>
      <c r="NC544" s="1">
        <f>COUNTIFS(#REF!,LT544,#REF!,0,#REF!,"&lt;="&amp;ME544,#REF!,"&gt;="&amp;MF544,#REF!,"="&amp;KW544,#REF!,"="&amp;KY544)</f>
        <v/>
      </c>
      <c r="ND544" s="1">
        <f>MP544+MR544+MT544+MV544+MX544+MZ544+NB544</f>
        <v/>
      </c>
      <c r="NE544" s="1">
        <f>MQ544+MS544+MU544+MW544+MY544+NA544+NC544</f>
        <v/>
      </c>
      <c r="NF544" s="1">
        <f>ND544+NE544</f>
        <v/>
      </c>
      <c r="NG544" s="33">
        <f>ND544/(ND544+NE544)</f>
        <v/>
      </c>
      <c r="NH544" s="3">
        <f>1/NG544</f>
        <v/>
      </c>
      <c r="NI544" s="1">
        <f>LH544</f>
        <v/>
      </c>
      <c r="NJ544" s="79">
        <f>((1-NG544)*(1/(NI544-1))*0.98-(NG544*1))</f>
        <v/>
      </c>
      <c r="NK544" s="34">
        <f>IF(LR544&lt;0.9,0,IF(AND(LR544&gt;1.1),0,1))</f>
        <v/>
      </c>
      <c r="NL544" s="34">
        <f>IF(LS544&lt;0.9,0,IF(AND(LS544&gt;1.1),0,1))</f>
        <v/>
      </c>
      <c r="NM544" s="32">
        <f>IF(NF544&gt;99,1,0)</f>
        <v/>
      </c>
      <c r="NN544" s="32">
        <f>IF(NJ544&gt;0.0799,1,0)</f>
        <v/>
      </c>
      <c r="NO544" s="32">
        <f>IF(NJ544&gt;NQ544,1,0)</f>
        <v/>
      </c>
      <c r="NP544" s="32">
        <f>NM544+NN544+NO544+NK544+NL544</f>
        <v/>
      </c>
      <c r="NQ544" s="79">
        <f>(((100*NG544)*(NI544-1)*0.98)-((1-NG544)*100))/100</f>
        <v/>
      </c>
      <c r="NR544" s="34">
        <f>IF(LR544&lt;0.9,0,IF(AND(LR544&gt;1.1),0,1))</f>
        <v/>
      </c>
      <c r="NS544" s="34">
        <f>IF(LS544&lt;0.9,0,IF(AND(LS544&gt;1.1),0,1))</f>
        <v/>
      </c>
      <c r="NT544" s="32">
        <f>IF(NF544&gt;99,1,0)</f>
        <v/>
      </c>
      <c r="NU544" s="32">
        <f>IF(NQ544&gt;0.0799,1,0)</f>
        <v/>
      </c>
      <c r="NV544" s="32">
        <f>IF(NQ544&gt;NJ544,1,0)</f>
        <v/>
      </c>
      <c r="NW544" s="32">
        <f>NT544+NU544+NV544+NR544+NS544</f>
        <v/>
      </c>
      <c r="NX544">
        <f>IF(NP544=5,"LayHome1-0",IF(AND(NW544=5),"BackHome1-0",""))</f>
        <v/>
      </c>
      <c r="NY544">
        <f>IF(NP544=5,KN544,IF(AND(NW544=5),KN544,""))</f>
        <v/>
      </c>
      <c r="NZ544">
        <f>IF(NP544=5,"Match Odds",IF(AND(NW544=5),"Match Odds",""))</f>
        <v/>
      </c>
      <c r="OA544">
        <f>IF(NP544=5,KP544,IF(AND(NW544=5),KP544,""))</f>
        <v/>
      </c>
      <c r="OB544">
        <f>IF(NP544=5,"MATCH_ODDS",IF(AND(NW544=5),"MATCH_ODDS",""))</f>
        <v/>
      </c>
      <c r="OC544">
        <f>IF(NP544=5,"LAY",IF(AND(NW544=5),"BACK",""))</f>
        <v/>
      </c>
    </row>
    <row r="545" ht="16.5" customHeight="1" thickBot="1" thickTop="1">
      <c r="A545" s="2" t="n"/>
      <c r="KN545" s="1">
        <f>IF(INDEX(#REF!,MATCH('HT 1-0'!D545,#REF!,0))=INDEX(#REF!,MATCH('HT 1-0'!D545,#REF!,0)),INDEX(#REF!,MATCH('HT 1-0'!D545,#REF!,0)),"ERROR")</f>
        <v/>
      </c>
      <c r="KO545" s="1">
        <f>IF(INDEX(#REF!,MATCH('HT 1-0'!E545,#REF!,0))=INDEX(#REF!,MATCH('HT 1-0'!E545,#REF!,0)),INDEX(#REF!,MATCH('HT 1-0'!E545,#REF!,0)),"ERROR")</f>
        <v/>
      </c>
      <c r="KP545" s="1">
        <f>KN545&amp;" v "&amp;KO545</f>
        <v/>
      </c>
      <c r="KQ545">
        <f>B545&amp;"_"&amp;C545</f>
        <v/>
      </c>
      <c r="KR545" s="1">
        <f>IF((HW545/KK545)&lt;0.335,"G",IF((HW545/KK545)&gt;0.67,"R","A"))</f>
        <v/>
      </c>
      <c r="KS545" s="1">
        <f>IF((HX545/KK545)&lt;0.335,"G",IF((HX545/KK545)&gt;0.67,"R","A"))</f>
        <v/>
      </c>
      <c r="KT545" s="1">
        <f>IF((IH545/KK545)&lt;0.335,"G",IF((IH545/KK545)&gt;0.67,"R","A"))</f>
        <v/>
      </c>
      <c r="KU545" s="1">
        <f>IF((II545/KK545)&lt;0.335,"G",IF((II545/KK545)&gt;0.67,"R","A"))</f>
        <v/>
      </c>
      <c r="KV545" s="1">
        <f>IF((HZ545/KK545)&lt;0.335,"G",IF((HZ545/KK545)&gt;0.67,"R","A"))</f>
        <v/>
      </c>
      <c r="KW545" s="1">
        <f>IF((HY545/KK545)&lt;0.335,"G",IF((HY545/KK545)&gt;0.67,"R","A"))</f>
        <v/>
      </c>
      <c r="KX545" s="1">
        <f>IF((IK545/KK545)&lt;0.335,"G",IF((IK545/KK545)&gt;0.67,"R","A"))</f>
        <v/>
      </c>
      <c r="KY545" s="1">
        <f>IF((IJ545/KK545)&lt;0.335,"G",IF((IJ545/KK545)&gt;0.67,"R","A"))</f>
        <v/>
      </c>
      <c r="KZ545" s="1">
        <f>IF((HQ545/KK545)&lt;0.335,"G",IF((HQ545/KK545)&gt;0.67,"R","A"))</f>
        <v/>
      </c>
      <c r="LA545" s="1">
        <f>IF((IB545/KK545)&lt;0.335,"G",IF((IB545/KK545)&gt;0.67,"R","A"))</f>
        <v/>
      </c>
      <c r="LB545">
        <f>IF(LQ545="1-0",INDEX(Scrape!#REF!,MATCH('HT 1-0'!KP545,Scrape!$B:$B,0)),"")</f>
        <v/>
      </c>
      <c r="LC545">
        <f>IF(LQ545="1-0",INDEX(Scrape!$A:$A,MATCH('HT 1-0'!KP545,Scrape!$B:$B,0)),"")</f>
        <v/>
      </c>
      <c r="LD545">
        <f>IF(LQ545="1-0",INDEX(Scrape!$B:$B,MATCH('HT 1-0'!KP545,Scrape!$B:$B,0)),"")</f>
        <v/>
      </c>
      <c r="LE545">
        <f>IF(LQ545="1-0",INDEX(Scrape!$C:$C,MATCH('HT 1-0'!KP545,Scrape!$B:$B,0)),"")</f>
        <v/>
      </c>
      <c r="LF545">
        <f>IF(LQ545="1-0",INDEX(Scrape!$D:$D,MATCH('HT 1-0'!KP545,Scrape!$B:$B,0)),"")</f>
        <v/>
      </c>
      <c r="LG545">
        <f>IF(LQ545="1-0",INDEX(Scrape!$E:$E,MATCH('HT 1-0'!KP545,Scrape!$B:$B,0)),"")</f>
        <v/>
      </c>
      <c r="LH545">
        <f>IF(LQ545="1-0",INDEX(Scrape!$F:$F,MATCH('HT 1-0'!KP545,Scrape!$B:$B,0)),"")</f>
        <v/>
      </c>
      <c r="LI545">
        <f>IF(LQ545="1-0",INDEX(Scrape!$G:$G,MATCH('HT 1-0'!KP545,Scrape!$B:$B,0)),"")</f>
        <v/>
      </c>
      <c r="LJ545">
        <f>IF(LQ545="1-0",INDEX(Scrape!$H:$H,MATCH('HT 1-0'!KP545,Scrape!$B:$B,0)),"")</f>
        <v/>
      </c>
      <c r="LK545">
        <f>IF(LQ545="1-0",INDEX(Scrape!$I:$I,MATCH('HT 1-0'!KP545,Scrape!$B:$B,0)),"")</f>
        <v/>
      </c>
      <c r="LL545">
        <f>IF(LQ545="1-0",INDEX(Scrape!$J:$J,MATCH('HT 1-0'!KP545,Scrape!$B:$B,0)),"")</f>
        <v/>
      </c>
      <c r="LM545">
        <f>IF(LQ545="1-0",INDEX(Scrape!$K:$K,MATCH('HT 1-0'!KP545,Scrape!$B:$B,0)),"")</f>
        <v/>
      </c>
      <c r="LN545">
        <f>IF(LQ545="1-0",INDEX(Scrape!$L:$L,MATCH('HT 1-0'!KP545,Scrape!$B:$B,0)),"")</f>
        <v/>
      </c>
      <c r="LO545">
        <f>IF(LQ545="1-0",INDEX(Scrape!$M:$M,MATCH('HT 1-0'!KP545,Scrape!$B:$B,0)),"")</f>
        <v/>
      </c>
      <c r="LP545">
        <f>IF(LQ545="1-0",INDEX(Scrape!$N:$N,MATCH('HT 1-0'!KP545,Scrape!$B:$B,0)),"")</f>
        <v/>
      </c>
      <c r="LQ545">
        <f>INDEX(Scrape!$O:$O,MATCH('HT 1-0'!KP545,Scrape!$B:$B,0))</f>
        <v/>
      </c>
      <c r="LR545">
        <f>(1/LJ545)+(1/LI545)+(1/LH545)</f>
        <v/>
      </c>
      <c r="LS545">
        <f>(1/LG545)+(1/LF545)+(1/LE545)</f>
        <v/>
      </c>
      <c r="LT545" s="8">
        <f>IF(INDEX(#REF!,MATCH(KQ545,#REF!,0))=INDEX(#REF!,MATCH(KQ545,#REF!,0)),INDEX(#REF!,MATCH(KQ545,#REF!,0)),"ERROR")</f>
        <v/>
      </c>
      <c r="LU545" s="4">
        <f>IF(KR545="G",2,IF(KR545="R",0.5,IF(KR545="A",1)))</f>
        <v/>
      </c>
      <c r="LV545" s="4">
        <f>IF(KS545="G",0.5,IF(KS545="R",2,IF(KS545="A",1)))</f>
        <v/>
      </c>
      <c r="LW545" s="4">
        <f>IF(KT545="G",2,IF(KT545="R",0.5,IF(KT545="A",1)))</f>
        <v/>
      </c>
      <c r="LX545" s="4">
        <f>IF(KU545="G",0.5,IF(KU545="R",2,IF(KU545="A",1)))</f>
        <v/>
      </c>
      <c r="LY545" s="7">
        <f>(LK545*(LU545+LX545)+(LL545*(LU545+LX545)))</f>
        <v/>
      </c>
      <c r="LZ545" s="7">
        <f>(LN545*(LV545+LW545)+(LO545*(LV545+LW545)))</f>
        <v/>
      </c>
      <c r="MA545" s="11">
        <f>LY545-LZ545</f>
        <v/>
      </c>
      <c r="MB545" s="5">
        <f>MA545+2</f>
        <v/>
      </c>
      <c r="MC545" s="6">
        <f>MA545-2</f>
        <v/>
      </c>
      <c r="MD545" s="4">
        <f>LE545</f>
        <v/>
      </c>
      <c r="ME545" s="9">
        <f>IF(MD545=0,1000,MD545+0.75)</f>
        <v/>
      </c>
      <c r="MF545" s="10">
        <f>IF(MD545=0,0,MD545-0.75)</f>
        <v/>
      </c>
      <c r="MG545" s="4">
        <f>((LM545*(LU545+LX545))-((LP545*(LV545+LW545))))</f>
        <v/>
      </c>
      <c r="MH545" s="9">
        <f>MG545*1.2</f>
        <v/>
      </c>
      <c r="MI545" s="10">
        <f>MG545*0.8</f>
        <v/>
      </c>
      <c r="MJ545">
        <f>IFERROR(NX545,"")</f>
        <v/>
      </c>
      <c r="MK545">
        <f>IFERROR(NY545,"")</f>
        <v/>
      </c>
      <c r="ML545">
        <f>IFERROR(NZ545,"")</f>
        <v/>
      </c>
      <c r="MM545">
        <f>IFERROR(OA545,"")</f>
        <v/>
      </c>
      <c r="MN545">
        <f>IFERROR(OB545,"")</f>
        <v/>
      </c>
      <c r="MO545">
        <f>IFERROR(OC545,"")</f>
        <v/>
      </c>
      <c r="MP545" s="1">
        <f>COUNTIFS(#REF!,LT545,#REF!,1,#REF!,"&gt;="&amp;MC545,#REF!,"&lt;="&amp;MB545,#REF!,"&lt;="&amp;ME545,#REF!,"&gt;="&amp;MF545,#REF!,"="&amp;KV545,#REF!,"="&amp;KX545)</f>
        <v/>
      </c>
      <c r="MQ545" s="1">
        <f>COUNTIFS(#REF!,LT545,#REF!,0,#REF!,"&gt;="&amp;MC545,#REF!,"&lt;="&amp;MB545,#REF!,"&lt;="&amp;ME545,#REF!,"&gt;="&amp;MF545,#REF!,"="&amp;KV545,#REF!,"="&amp;KX545)</f>
        <v/>
      </c>
      <c r="MR545" s="1">
        <f>COUNTIFS(#REF!,LT545,#REF!,1,#REF!,"&gt;="&amp;MC545,#REF!,"&lt;="&amp;MB545,#REF!,"&lt;="&amp;ME545,#REF!,"&gt;="&amp;MF545,#REF!,"="&amp;KW545,#REF!,"="&amp;KY545)</f>
        <v/>
      </c>
      <c r="MS545" s="1">
        <f>COUNTIFS(#REF!,LT545,#REF!,0,#REF!,"&gt;="&amp;MC545,#REF!,"&lt;="&amp;MB545,#REF!,"&lt;="&amp;ME545,#REF!,"&gt;="&amp;MF545,#REF!,"="&amp;KW545,#REF!,"="&amp;KY545)</f>
        <v/>
      </c>
      <c r="MT545" s="1">
        <f>COUNTIFS(#REF!,LT545,#REF!,1,#REF!,"&gt;="&amp;MI545,#REF!,"&lt;="&amp;MH545,#REF!,"&lt;="&amp;ME545,#REF!,"&gt;="&amp;MF545)</f>
        <v/>
      </c>
      <c r="MU545" s="1">
        <f>COUNTIFS(#REF!,LT545,#REF!,0,#REF!,"&gt;="&amp;MI545,#REF!,"&lt;="&amp;MH545,#REF!,"&lt;="&amp;ME545,#REF!,"&gt;="&amp;MF545)</f>
        <v/>
      </c>
      <c r="MV545" s="1">
        <f>COUNTIFS(#REF!,LT545,#REF!,1,#REF!,"&gt;="&amp;MI545,#REF!,"&lt;="&amp;MH545,#REF!,"="&amp;KZ545,#REF!,"="&amp;LA545,#REF!,"&lt;="&amp;ME545,#REF!,"&gt;="&amp;MF545)</f>
        <v/>
      </c>
      <c r="MW545" s="1">
        <f>COUNTIFS(#REF!,LT545,#REF!,0,#REF!,"&gt;="&amp;MI545,#REF!,"&lt;="&amp;MH545,#REF!,"="&amp;KZ545,#REF!,"="&amp;LA545,#REF!,"&lt;="&amp;ME545,#REF!,"&gt;="&amp;MF545)</f>
        <v/>
      </c>
      <c r="MX545" s="1">
        <f>COUNTIFS(#REF!,LT545,#REF!,1,#REF!,"&gt;="&amp;MC545,#REF!,"&lt;="&amp;MB545,#REF!,"&lt;="&amp;ME545,#REF!,"&gt;="&amp;MF545)</f>
        <v/>
      </c>
      <c r="MY545" s="1">
        <f>COUNTIFS(#REF!,LT545,#REF!,0,#REF!,"&gt;="&amp;MC545,#REF!,"&lt;="&amp;MB545,#REF!,"&lt;="&amp;ME545,#REF!,"&gt;="&amp;MF545)</f>
        <v/>
      </c>
      <c r="MZ545" s="1">
        <f>COUNTIFS(#REF!,LT545,#REF!,1,#REF!,"&lt;="&amp;ME545,#REF!,"&gt;="&amp;MF545,#REF!,"="&amp;KV545,#REF!,"="&amp;KX545)</f>
        <v/>
      </c>
      <c r="NA545" s="1">
        <f>COUNTIFS(#REF!,LT545,#REF!,0,#REF!,"&lt;="&amp;ME545,#REF!,"&gt;="&amp;MF545,#REF!,"="&amp;KV545,#REF!,"="&amp;KX545)</f>
        <v/>
      </c>
      <c r="NB545" s="1">
        <f>COUNTIFS(#REF!,LT545,#REF!,1,#REF!,"&lt;="&amp;ME545,#REF!,"&gt;="&amp;MF545,#REF!,"="&amp;KW545,#REF!,"="&amp;KY545)</f>
        <v/>
      </c>
      <c r="NC545" s="1">
        <f>COUNTIFS(#REF!,LT545,#REF!,0,#REF!,"&lt;="&amp;ME545,#REF!,"&gt;="&amp;MF545,#REF!,"="&amp;KW545,#REF!,"="&amp;KY545)</f>
        <v/>
      </c>
      <c r="ND545" s="1">
        <f>MP545+MR545+MT545+MV545+MX545+MZ545+NB545</f>
        <v/>
      </c>
      <c r="NE545" s="1">
        <f>MQ545+MS545+MU545+MW545+MY545+NA545+NC545</f>
        <v/>
      </c>
      <c r="NF545" s="1">
        <f>ND545+NE545</f>
        <v/>
      </c>
      <c r="NG545" s="33">
        <f>ND545/(ND545+NE545)</f>
        <v/>
      </c>
      <c r="NH545" s="3">
        <f>1/NG545</f>
        <v/>
      </c>
      <c r="NI545" s="1">
        <f>LH545</f>
        <v/>
      </c>
      <c r="NJ545" s="79">
        <f>((1-NG545)*(1/(NI545-1))*0.98-(NG545*1))</f>
        <v/>
      </c>
      <c r="NK545" s="34">
        <f>IF(LR545&lt;0.9,0,IF(AND(LR545&gt;1.1),0,1))</f>
        <v/>
      </c>
      <c r="NL545" s="34">
        <f>IF(LS545&lt;0.9,0,IF(AND(LS545&gt;1.1),0,1))</f>
        <v/>
      </c>
      <c r="NM545" s="32">
        <f>IF(NF545&gt;99,1,0)</f>
        <v/>
      </c>
      <c r="NN545" s="32">
        <f>IF(NJ545&gt;0.0799,1,0)</f>
        <v/>
      </c>
      <c r="NO545" s="32">
        <f>IF(NJ545&gt;NQ545,1,0)</f>
        <v/>
      </c>
      <c r="NP545" s="32">
        <f>NM545+NN545+NO545+NK545+NL545</f>
        <v/>
      </c>
      <c r="NQ545" s="79">
        <f>(((100*NG545)*(NI545-1)*0.98)-((1-NG545)*100))/100</f>
        <v/>
      </c>
      <c r="NR545" s="34">
        <f>IF(LR545&lt;0.9,0,IF(AND(LR545&gt;1.1),0,1))</f>
        <v/>
      </c>
      <c r="NS545" s="34">
        <f>IF(LS545&lt;0.9,0,IF(AND(LS545&gt;1.1),0,1))</f>
        <v/>
      </c>
      <c r="NT545" s="32">
        <f>IF(NF545&gt;99,1,0)</f>
        <v/>
      </c>
      <c r="NU545" s="32">
        <f>IF(NQ545&gt;0.0799,1,0)</f>
        <v/>
      </c>
      <c r="NV545" s="32">
        <f>IF(NQ545&gt;NJ545,1,0)</f>
        <v/>
      </c>
      <c r="NW545" s="32">
        <f>NT545+NU545+NV545+NR545+NS545</f>
        <v/>
      </c>
      <c r="NX545">
        <f>IF(NP545=5,"LayHome1-0",IF(AND(NW545=5),"BackHome1-0",""))</f>
        <v/>
      </c>
      <c r="NY545">
        <f>IF(NP545=5,KN545,IF(AND(NW545=5),KN545,""))</f>
        <v/>
      </c>
      <c r="NZ545">
        <f>IF(NP545=5,"Match Odds",IF(AND(NW545=5),"Match Odds",""))</f>
        <v/>
      </c>
      <c r="OA545">
        <f>IF(NP545=5,KP545,IF(AND(NW545=5),KP545,""))</f>
        <v/>
      </c>
      <c r="OB545">
        <f>IF(NP545=5,"MATCH_ODDS",IF(AND(NW545=5),"MATCH_ODDS",""))</f>
        <v/>
      </c>
      <c r="OC545">
        <f>IF(NP545=5,"LAY",IF(AND(NW545=5),"BACK",""))</f>
        <v/>
      </c>
    </row>
    <row r="546" ht="16.5" customHeight="1" thickBot="1" thickTop="1">
      <c r="A546" s="2" t="n"/>
      <c r="KN546" s="1">
        <f>IF(INDEX(#REF!,MATCH('HT 1-0'!D546,#REF!,0))=INDEX(#REF!,MATCH('HT 1-0'!D546,#REF!,0)),INDEX(#REF!,MATCH('HT 1-0'!D546,#REF!,0)),"ERROR")</f>
        <v/>
      </c>
      <c r="KO546" s="1">
        <f>IF(INDEX(#REF!,MATCH('HT 1-0'!E546,#REF!,0))=INDEX(#REF!,MATCH('HT 1-0'!E546,#REF!,0)),INDEX(#REF!,MATCH('HT 1-0'!E546,#REF!,0)),"ERROR")</f>
        <v/>
      </c>
      <c r="KP546" s="1">
        <f>KN546&amp;" v "&amp;KO546</f>
        <v/>
      </c>
      <c r="KQ546">
        <f>B546&amp;"_"&amp;C546</f>
        <v/>
      </c>
      <c r="KR546" s="1">
        <f>IF((HW546/KK546)&lt;0.335,"G",IF((HW546/KK546)&gt;0.67,"R","A"))</f>
        <v/>
      </c>
      <c r="KS546" s="1">
        <f>IF((HX546/KK546)&lt;0.335,"G",IF((HX546/KK546)&gt;0.67,"R","A"))</f>
        <v/>
      </c>
      <c r="KT546" s="1">
        <f>IF((IH546/KK546)&lt;0.335,"G",IF((IH546/KK546)&gt;0.67,"R","A"))</f>
        <v/>
      </c>
      <c r="KU546" s="1">
        <f>IF((II546/KK546)&lt;0.335,"G",IF((II546/KK546)&gt;0.67,"R","A"))</f>
        <v/>
      </c>
      <c r="KV546" s="1">
        <f>IF((HZ546/KK546)&lt;0.335,"G",IF((HZ546/KK546)&gt;0.67,"R","A"))</f>
        <v/>
      </c>
      <c r="KW546" s="1">
        <f>IF((HY546/KK546)&lt;0.335,"G",IF((HY546/KK546)&gt;0.67,"R","A"))</f>
        <v/>
      </c>
      <c r="KX546" s="1">
        <f>IF((IK546/KK546)&lt;0.335,"G",IF((IK546/KK546)&gt;0.67,"R","A"))</f>
        <v/>
      </c>
      <c r="KY546" s="1">
        <f>IF((IJ546/KK546)&lt;0.335,"G",IF((IJ546/KK546)&gt;0.67,"R","A"))</f>
        <v/>
      </c>
      <c r="KZ546" s="1">
        <f>IF((HQ546/KK546)&lt;0.335,"G",IF((HQ546/KK546)&gt;0.67,"R","A"))</f>
        <v/>
      </c>
      <c r="LA546" s="1">
        <f>IF((IB546/KK546)&lt;0.335,"G",IF((IB546/KK546)&gt;0.67,"R","A"))</f>
        <v/>
      </c>
      <c r="LB546">
        <f>IF(LQ546="1-0",INDEX(Scrape!#REF!,MATCH('HT 1-0'!KP546,Scrape!$B:$B,0)),"")</f>
        <v/>
      </c>
      <c r="LC546">
        <f>IF(LQ546="1-0",INDEX(Scrape!$A:$A,MATCH('HT 1-0'!KP546,Scrape!$B:$B,0)),"")</f>
        <v/>
      </c>
      <c r="LD546">
        <f>IF(LQ546="1-0",INDEX(Scrape!$B:$B,MATCH('HT 1-0'!KP546,Scrape!$B:$B,0)),"")</f>
        <v/>
      </c>
      <c r="LE546">
        <f>IF(LQ546="1-0",INDEX(Scrape!$C:$C,MATCH('HT 1-0'!KP546,Scrape!$B:$B,0)),"")</f>
        <v/>
      </c>
      <c r="LF546">
        <f>IF(LQ546="1-0",INDEX(Scrape!$D:$D,MATCH('HT 1-0'!KP546,Scrape!$B:$B,0)),"")</f>
        <v/>
      </c>
      <c r="LG546">
        <f>IF(LQ546="1-0",INDEX(Scrape!$E:$E,MATCH('HT 1-0'!KP546,Scrape!$B:$B,0)),"")</f>
        <v/>
      </c>
      <c r="LH546">
        <f>IF(LQ546="1-0",INDEX(Scrape!$F:$F,MATCH('HT 1-0'!KP546,Scrape!$B:$B,0)),"")</f>
        <v/>
      </c>
      <c r="LI546">
        <f>IF(LQ546="1-0",INDEX(Scrape!$G:$G,MATCH('HT 1-0'!KP546,Scrape!$B:$B,0)),"")</f>
        <v/>
      </c>
      <c r="LJ546">
        <f>IF(LQ546="1-0",INDEX(Scrape!$H:$H,MATCH('HT 1-0'!KP546,Scrape!$B:$B,0)),"")</f>
        <v/>
      </c>
      <c r="LK546">
        <f>IF(LQ546="1-0",INDEX(Scrape!$I:$I,MATCH('HT 1-0'!KP546,Scrape!$B:$B,0)),"")</f>
        <v/>
      </c>
      <c r="LL546">
        <f>IF(LQ546="1-0",INDEX(Scrape!$J:$J,MATCH('HT 1-0'!KP546,Scrape!$B:$B,0)),"")</f>
        <v/>
      </c>
      <c r="LM546">
        <f>IF(LQ546="1-0",INDEX(Scrape!$K:$K,MATCH('HT 1-0'!KP546,Scrape!$B:$B,0)),"")</f>
        <v/>
      </c>
      <c r="LN546">
        <f>IF(LQ546="1-0",INDEX(Scrape!$L:$L,MATCH('HT 1-0'!KP546,Scrape!$B:$B,0)),"")</f>
        <v/>
      </c>
      <c r="LO546">
        <f>IF(LQ546="1-0",INDEX(Scrape!$M:$M,MATCH('HT 1-0'!KP546,Scrape!$B:$B,0)),"")</f>
        <v/>
      </c>
      <c r="LP546">
        <f>IF(LQ546="1-0",INDEX(Scrape!$N:$N,MATCH('HT 1-0'!KP546,Scrape!$B:$B,0)),"")</f>
        <v/>
      </c>
      <c r="LQ546">
        <f>INDEX(Scrape!$O:$O,MATCH('HT 1-0'!KP546,Scrape!$B:$B,0))</f>
        <v/>
      </c>
      <c r="LR546">
        <f>(1/LJ546)+(1/LI546)+(1/LH546)</f>
        <v/>
      </c>
      <c r="LS546">
        <f>(1/LG546)+(1/LF546)+(1/LE546)</f>
        <v/>
      </c>
      <c r="LT546" s="8">
        <f>IF(INDEX(#REF!,MATCH(KQ546,#REF!,0))=INDEX(#REF!,MATCH(KQ546,#REF!,0)),INDEX(#REF!,MATCH(KQ546,#REF!,0)),"ERROR")</f>
        <v/>
      </c>
      <c r="LU546" s="4">
        <f>IF(KR546="G",2,IF(KR546="R",0.5,IF(KR546="A",1)))</f>
        <v/>
      </c>
      <c r="LV546" s="4">
        <f>IF(KS546="G",0.5,IF(KS546="R",2,IF(KS546="A",1)))</f>
        <v/>
      </c>
      <c r="LW546" s="4">
        <f>IF(KT546="G",2,IF(KT546="R",0.5,IF(KT546="A",1)))</f>
        <v/>
      </c>
      <c r="LX546" s="4">
        <f>IF(KU546="G",0.5,IF(KU546="R",2,IF(KU546="A",1)))</f>
        <v/>
      </c>
      <c r="LY546" s="7">
        <f>(LK546*(LU546+LX546)+(LL546*(LU546+LX546)))</f>
        <v/>
      </c>
      <c r="LZ546" s="7">
        <f>(LN546*(LV546+LW546)+(LO546*(LV546+LW546)))</f>
        <v/>
      </c>
      <c r="MA546" s="11">
        <f>LY546-LZ546</f>
        <v/>
      </c>
      <c r="MB546" s="5">
        <f>MA546+2</f>
        <v/>
      </c>
      <c r="MC546" s="6">
        <f>MA546-2</f>
        <v/>
      </c>
      <c r="MD546" s="4">
        <f>LE546</f>
        <v/>
      </c>
      <c r="ME546" s="9">
        <f>IF(MD546=0,1000,MD546+0.75)</f>
        <v/>
      </c>
      <c r="MF546" s="10">
        <f>IF(MD546=0,0,MD546-0.75)</f>
        <v/>
      </c>
      <c r="MG546" s="4">
        <f>((LM546*(LU546+LX546))-((LP546*(LV546+LW546))))</f>
        <v/>
      </c>
      <c r="MH546" s="9">
        <f>MG546*1.2</f>
        <v/>
      </c>
      <c r="MI546" s="10">
        <f>MG546*0.8</f>
        <v/>
      </c>
      <c r="MJ546">
        <f>IFERROR(NX546,"")</f>
        <v/>
      </c>
      <c r="MK546">
        <f>IFERROR(NY546,"")</f>
        <v/>
      </c>
      <c r="ML546">
        <f>IFERROR(NZ546,"")</f>
        <v/>
      </c>
      <c r="MM546">
        <f>IFERROR(OA546,"")</f>
        <v/>
      </c>
      <c r="MN546">
        <f>IFERROR(OB546,"")</f>
        <v/>
      </c>
      <c r="MO546">
        <f>IFERROR(OC546,"")</f>
        <v/>
      </c>
      <c r="MP546" s="1">
        <f>COUNTIFS(#REF!,LT546,#REF!,1,#REF!,"&gt;="&amp;MC546,#REF!,"&lt;="&amp;MB546,#REF!,"&lt;="&amp;ME546,#REF!,"&gt;="&amp;MF546,#REF!,"="&amp;KV546,#REF!,"="&amp;KX546)</f>
        <v/>
      </c>
      <c r="MQ546" s="1">
        <f>COUNTIFS(#REF!,LT546,#REF!,0,#REF!,"&gt;="&amp;MC546,#REF!,"&lt;="&amp;MB546,#REF!,"&lt;="&amp;ME546,#REF!,"&gt;="&amp;MF546,#REF!,"="&amp;KV546,#REF!,"="&amp;KX546)</f>
        <v/>
      </c>
      <c r="MR546" s="1">
        <f>COUNTIFS(#REF!,LT546,#REF!,1,#REF!,"&gt;="&amp;MC546,#REF!,"&lt;="&amp;MB546,#REF!,"&lt;="&amp;ME546,#REF!,"&gt;="&amp;MF546,#REF!,"="&amp;KW546,#REF!,"="&amp;KY546)</f>
        <v/>
      </c>
      <c r="MS546" s="1">
        <f>COUNTIFS(#REF!,LT546,#REF!,0,#REF!,"&gt;="&amp;MC546,#REF!,"&lt;="&amp;MB546,#REF!,"&lt;="&amp;ME546,#REF!,"&gt;="&amp;MF546,#REF!,"="&amp;KW546,#REF!,"="&amp;KY546)</f>
        <v/>
      </c>
      <c r="MT546" s="1">
        <f>COUNTIFS(#REF!,LT546,#REF!,1,#REF!,"&gt;="&amp;MI546,#REF!,"&lt;="&amp;MH546,#REF!,"&lt;="&amp;ME546,#REF!,"&gt;="&amp;MF546)</f>
        <v/>
      </c>
      <c r="MU546" s="1">
        <f>COUNTIFS(#REF!,LT546,#REF!,0,#REF!,"&gt;="&amp;MI546,#REF!,"&lt;="&amp;MH546,#REF!,"&lt;="&amp;ME546,#REF!,"&gt;="&amp;MF546)</f>
        <v/>
      </c>
      <c r="MV546" s="1">
        <f>COUNTIFS(#REF!,LT546,#REF!,1,#REF!,"&gt;="&amp;MI546,#REF!,"&lt;="&amp;MH546,#REF!,"="&amp;KZ546,#REF!,"="&amp;LA546,#REF!,"&lt;="&amp;ME546,#REF!,"&gt;="&amp;MF546)</f>
        <v/>
      </c>
      <c r="MW546" s="1">
        <f>COUNTIFS(#REF!,LT546,#REF!,0,#REF!,"&gt;="&amp;MI546,#REF!,"&lt;="&amp;MH546,#REF!,"="&amp;KZ546,#REF!,"="&amp;LA546,#REF!,"&lt;="&amp;ME546,#REF!,"&gt;="&amp;MF546)</f>
        <v/>
      </c>
      <c r="MX546" s="1">
        <f>COUNTIFS(#REF!,LT546,#REF!,1,#REF!,"&gt;="&amp;MC546,#REF!,"&lt;="&amp;MB546,#REF!,"&lt;="&amp;ME546,#REF!,"&gt;="&amp;MF546)</f>
        <v/>
      </c>
      <c r="MY546" s="1">
        <f>COUNTIFS(#REF!,LT546,#REF!,0,#REF!,"&gt;="&amp;MC546,#REF!,"&lt;="&amp;MB546,#REF!,"&lt;="&amp;ME546,#REF!,"&gt;="&amp;MF546)</f>
        <v/>
      </c>
      <c r="MZ546" s="1">
        <f>COUNTIFS(#REF!,LT546,#REF!,1,#REF!,"&lt;="&amp;ME546,#REF!,"&gt;="&amp;MF546,#REF!,"="&amp;KV546,#REF!,"="&amp;KX546)</f>
        <v/>
      </c>
      <c r="NA546" s="1">
        <f>COUNTIFS(#REF!,LT546,#REF!,0,#REF!,"&lt;="&amp;ME546,#REF!,"&gt;="&amp;MF546,#REF!,"="&amp;KV546,#REF!,"="&amp;KX546)</f>
        <v/>
      </c>
      <c r="NB546" s="1">
        <f>COUNTIFS(#REF!,LT546,#REF!,1,#REF!,"&lt;="&amp;ME546,#REF!,"&gt;="&amp;MF546,#REF!,"="&amp;KW546,#REF!,"="&amp;KY546)</f>
        <v/>
      </c>
      <c r="NC546" s="1">
        <f>COUNTIFS(#REF!,LT546,#REF!,0,#REF!,"&lt;="&amp;ME546,#REF!,"&gt;="&amp;MF546,#REF!,"="&amp;KW546,#REF!,"="&amp;KY546)</f>
        <v/>
      </c>
      <c r="ND546" s="1">
        <f>MP546+MR546+MT546+MV546+MX546+MZ546+NB546</f>
        <v/>
      </c>
      <c r="NE546" s="1">
        <f>MQ546+MS546+MU546+MW546+MY546+NA546+NC546</f>
        <v/>
      </c>
      <c r="NF546" s="1">
        <f>ND546+NE546</f>
        <v/>
      </c>
      <c r="NG546" s="33">
        <f>ND546/(ND546+NE546)</f>
        <v/>
      </c>
      <c r="NH546" s="3">
        <f>1/NG546</f>
        <v/>
      </c>
      <c r="NI546" s="1">
        <f>LH546</f>
        <v/>
      </c>
      <c r="NJ546" s="79">
        <f>((1-NG546)*(1/(NI546-1))*0.98-(NG546*1))</f>
        <v/>
      </c>
      <c r="NK546" s="34">
        <f>IF(LR546&lt;0.9,0,IF(AND(LR546&gt;1.1),0,1))</f>
        <v/>
      </c>
      <c r="NL546" s="34">
        <f>IF(LS546&lt;0.9,0,IF(AND(LS546&gt;1.1),0,1))</f>
        <v/>
      </c>
      <c r="NM546" s="32">
        <f>IF(NF546&gt;99,1,0)</f>
        <v/>
      </c>
      <c r="NN546" s="32">
        <f>IF(NJ546&gt;0.0799,1,0)</f>
        <v/>
      </c>
      <c r="NO546" s="32">
        <f>IF(NJ546&gt;NQ546,1,0)</f>
        <v/>
      </c>
      <c r="NP546" s="32">
        <f>NM546+NN546+NO546+NK546+NL546</f>
        <v/>
      </c>
      <c r="NQ546" s="79">
        <f>(((100*NG546)*(NI546-1)*0.98)-((1-NG546)*100))/100</f>
        <v/>
      </c>
      <c r="NR546" s="34">
        <f>IF(LR546&lt;0.9,0,IF(AND(LR546&gt;1.1),0,1))</f>
        <v/>
      </c>
      <c r="NS546" s="34">
        <f>IF(LS546&lt;0.9,0,IF(AND(LS546&gt;1.1),0,1))</f>
        <v/>
      </c>
      <c r="NT546" s="32">
        <f>IF(NF546&gt;99,1,0)</f>
        <v/>
      </c>
      <c r="NU546" s="32">
        <f>IF(NQ546&gt;0.0799,1,0)</f>
        <v/>
      </c>
      <c r="NV546" s="32">
        <f>IF(NQ546&gt;NJ546,1,0)</f>
        <v/>
      </c>
      <c r="NW546" s="32">
        <f>NT546+NU546+NV546+NR546+NS546</f>
        <v/>
      </c>
      <c r="NX546">
        <f>IF(NP546=5,"LayHome1-0",IF(AND(NW546=5),"BackHome1-0",""))</f>
        <v/>
      </c>
      <c r="NY546">
        <f>IF(NP546=5,KN546,IF(AND(NW546=5),KN546,""))</f>
        <v/>
      </c>
      <c r="NZ546">
        <f>IF(NP546=5,"Match Odds",IF(AND(NW546=5),"Match Odds",""))</f>
        <v/>
      </c>
      <c r="OA546">
        <f>IF(NP546=5,KP546,IF(AND(NW546=5),KP546,""))</f>
        <v/>
      </c>
      <c r="OB546">
        <f>IF(NP546=5,"MATCH_ODDS",IF(AND(NW546=5),"MATCH_ODDS",""))</f>
        <v/>
      </c>
      <c r="OC546">
        <f>IF(NP546=5,"LAY",IF(AND(NW546=5),"BACK",""))</f>
        <v/>
      </c>
    </row>
    <row r="547" ht="16.5" customHeight="1" thickBot="1" thickTop="1">
      <c r="A547" s="2" t="n"/>
      <c r="KN547" s="1">
        <f>IF(INDEX(#REF!,MATCH('HT 1-0'!D547,#REF!,0))=INDEX(#REF!,MATCH('HT 1-0'!D547,#REF!,0)),INDEX(#REF!,MATCH('HT 1-0'!D547,#REF!,0)),"ERROR")</f>
        <v/>
      </c>
      <c r="KO547" s="1">
        <f>IF(INDEX(#REF!,MATCH('HT 1-0'!E547,#REF!,0))=INDEX(#REF!,MATCH('HT 1-0'!E547,#REF!,0)),INDEX(#REF!,MATCH('HT 1-0'!E547,#REF!,0)),"ERROR")</f>
        <v/>
      </c>
      <c r="KP547" s="1">
        <f>KN547&amp;" v "&amp;KO547</f>
        <v/>
      </c>
      <c r="KQ547">
        <f>B547&amp;"_"&amp;C547</f>
        <v/>
      </c>
      <c r="KR547" s="1">
        <f>IF((HW547/KK547)&lt;0.335,"G",IF((HW547/KK547)&gt;0.67,"R","A"))</f>
        <v/>
      </c>
      <c r="KS547" s="1">
        <f>IF((HX547/KK547)&lt;0.335,"G",IF((HX547/KK547)&gt;0.67,"R","A"))</f>
        <v/>
      </c>
      <c r="KT547" s="1">
        <f>IF((IH547/KK547)&lt;0.335,"G",IF((IH547/KK547)&gt;0.67,"R","A"))</f>
        <v/>
      </c>
      <c r="KU547" s="1">
        <f>IF((II547/KK547)&lt;0.335,"G",IF((II547/KK547)&gt;0.67,"R","A"))</f>
        <v/>
      </c>
      <c r="KV547" s="1">
        <f>IF((HZ547/KK547)&lt;0.335,"G",IF((HZ547/KK547)&gt;0.67,"R","A"))</f>
        <v/>
      </c>
      <c r="KW547" s="1">
        <f>IF((HY547/KK547)&lt;0.335,"G",IF((HY547/KK547)&gt;0.67,"R","A"))</f>
        <v/>
      </c>
      <c r="KX547" s="1">
        <f>IF((IK547/KK547)&lt;0.335,"G",IF((IK547/KK547)&gt;0.67,"R","A"))</f>
        <v/>
      </c>
      <c r="KY547" s="1">
        <f>IF((IJ547/KK547)&lt;0.335,"G",IF((IJ547/KK547)&gt;0.67,"R","A"))</f>
        <v/>
      </c>
      <c r="KZ547" s="1">
        <f>IF((HQ547/KK547)&lt;0.335,"G",IF((HQ547/KK547)&gt;0.67,"R","A"))</f>
        <v/>
      </c>
      <c r="LA547" s="1">
        <f>IF((IB547/KK547)&lt;0.335,"G",IF((IB547/KK547)&gt;0.67,"R","A"))</f>
        <v/>
      </c>
      <c r="LB547">
        <f>IF(LQ547="1-0",INDEX(Scrape!#REF!,MATCH('HT 1-0'!KP547,Scrape!$B:$B,0)),"")</f>
        <v/>
      </c>
      <c r="LC547">
        <f>IF(LQ547="1-0",INDEX(Scrape!$A:$A,MATCH('HT 1-0'!KP547,Scrape!$B:$B,0)),"")</f>
        <v/>
      </c>
      <c r="LD547">
        <f>IF(LQ547="1-0",INDEX(Scrape!$B:$B,MATCH('HT 1-0'!KP547,Scrape!$B:$B,0)),"")</f>
        <v/>
      </c>
      <c r="LE547">
        <f>IF(LQ547="1-0",INDEX(Scrape!$C:$C,MATCH('HT 1-0'!KP547,Scrape!$B:$B,0)),"")</f>
        <v/>
      </c>
      <c r="LF547">
        <f>IF(LQ547="1-0",INDEX(Scrape!$D:$D,MATCH('HT 1-0'!KP547,Scrape!$B:$B,0)),"")</f>
        <v/>
      </c>
      <c r="LG547">
        <f>IF(LQ547="1-0",INDEX(Scrape!$E:$E,MATCH('HT 1-0'!KP547,Scrape!$B:$B,0)),"")</f>
        <v/>
      </c>
      <c r="LH547">
        <f>IF(LQ547="1-0",INDEX(Scrape!$F:$F,MATCH('HT 1-0'!KP547,Scrape!$B:$B,0)),"")</f>
        <v/>
      </c>
      <c r="LI547">
        <f>IF(LQ547="1-0",INDEX(Scrape!$G:$G,MATCH('HT 1-0'!KP547,Scrape!$B:$B,0)),"")</f>
        <v/>
      </c>
      <c r="LJ547">
        <f>IF(LQ547="1-0",INDEX(Scrape!$H:$H,MATCH('HT 1-0'!KP547,Scrape!$B:$B,0)),"")</f>
        <v/>
      </c>
      <c r="LK547">
        <f>IF(LQ547="1-0",INDEX(Scrape!$I:$I,MATCH('HT 1-0'!KP547,Scrape!$B:$B,0)),"")</f>
        <v/>
      </c>
      <c r="LL547">
        <f>IF(LQ547="1-0",INDEX(Scrape!$J:$J,MATCH('HT 1-0'!KP547,Scrape!$B:$B,0)),"")</f>
        <v/>
      </c>
      <c r="LM547">
        <f>IF(LQ547="1-0",INDEX(Scrape!$K:$K,MATCH('HT 1-0'!KP547,Scrape!$B:$B,0)),"")</f>
        <v/>
      </c>
      <c r="LN547">
        <f>IF(LQ547="1-0",INDEX(Scrape!$L:$L,MATCH('HT 1-0'!KP547,Scrape!$B:$B,0)),"")</f>
        <v/>
      </c>
      <c r="LO547">
        <f>IF(LQ547="1-0",INDEX(Scrape!$M:$M,MATCH('HT 1-0'!KP547,Scrape!$B:$B,0)),"")</f>
        <v/>
      </c>
      <c r="LP547">
        <f>IF(LQ547="1-0",INDEX(Scrape!$N:$N,MATCH('HT 1-0'!KP547,Scrape!$B:$B,0)),"")</f>
        <v/>
      </c>
      <c r="LQ547">
        <f>INDEX(Scrape!$O:$O,MATCH('HT 1-0'!KP547,Scrape!$B:$B,0))</f>
        <v/>
      </c>
      <c r="LR547">
        <f>(1/LJ547)+(1/LI547)+(1/LH547)</f>
        <v/>
      </c>
      <c r="LS547">
        <f>(1/LG547)+(1/LF547)+(1/LE547)</f>
        <v/>
      </c>
      <c r="LT547" s="8">
        <f>IF(INDEX(#REF!,MATCH(KQ547,#REF!,0))=INDEX(#REF!,MATCH(KQ547,#REF!,0)),INDEX(#REF!,MATCH(KQ547,#REF!,0)),"ERROR")</f>
        <v/>
      </c>
      <c r="LU547" s="4">
        <f>IF(KR547="G",2,IF(KR547="R",0.5,IF(KR547="A",1)))</f>
        <v/>
      </c>
      <c r="LV547" s="4">
        <f>IF(KS547="G",0.5,IF(KS547="R",2,IF(KS547="A",1)))</f>
        <v/>
      </c>
      <c r="LW547" s="4">
        <f>IF(KT547="G",2,IF(KT547="R",0.5,IF(KT547="A",1)))</f>
        <v/>
      </c>
      <c r="LX547" s="4">
        <f>IF(KU547="G",0.5,IF(KU547="R",2,IF(KU547="A",1)))</f>
        <v/>
      </c>
      <c r="LY547" s="7">
        <f>(LK547*(LU547+LX547)+(LL547*(LU547+LX547)))</f>
        <v/>
      </c>
      <c r="LZ547" s="7">
        <f>(LN547*(LV547+LW547)+(LO547*(LV547+LW547)))</f>
        <v/>
      </c>
      <c r="MA547" s="11">
        <f>LY547-LZ547</f>
        <v/>
      </c>
      <c r="MB547" s="5">
        <f>MA547+2</f>
        <v/>
      </c>
      <c r="MC547" s="6">
        <f>MA547-2</f>
        <v/>
      </c>
      <c r="MD547" s="4">
        <f>LE547</f>
        <v/>
      </c>
      <c r="ME547" s="9">
        <f>IF(MD547=0,1000,MD547+0.75)</f>
        <v/>
      </c>
      <c r="MF547" s="10">
        <f>IF(MD547=0,0,MD547-0.75)</f>
        <v/>
      </c>
      <c r="MG547" s="4">
        <f>((LM547*(LU547+LX547))-((LP547*(LV547+LW547))))</f>
        <v/>
      </c>
      <c r="MH547" s="9">
        <f>MG547*1.2</f>
        <v/>
      </c>
      <c r="MI547" s="10">
        <f>MG547*0.8</f>
        <v/>
      </c>
      <c r="MJ547">
        <f>IFERROR(NX547,"")</f>
        <v/>
      </c>
      <c r="MK547">
        <f>IFERROR(NY547,"")</f>
        <v/>
      </c>
      <c r="ML547">
        <f>IFERROR(NZ547,"")</f>
        <v/>
      </c>
      <c r="MM547">
        <f>IFERROR(OA547,"")</f>
        <v/>
      </c>
      <c r="MN547">
        <f>IFERROR(OB547,"")</f>
        <v/>
      </c>
      <c r="MO547">
        <f>IFERROR(OC547,"")</f>
        <v/>
      </c>
      <c r="MP547" s="1">
        <f>COUNTIFS(#REF!,LT547,#REF!,1,#REF!,"&gt;="&amp;MC547,#REF!,"&lt;="&amp;MB547,#REF!,"&lt;="&amp;ME547,#REF!,"&gt;="&amp;MF547,#REF!,"="&amp;KV547,#REF!,"="&amp;KX547)</f>
        <v/>
      </c>
      <c r="MQ547" s="1">
        <f>COUNTIFS(#REF!,LT547,#REF!,0,#REF!,"&gt;="&amp;MC547,#REF!,"&lt;="&amp;MB547,#REF!,"&lt;="&amp;ME547,#REF!,"&gt;="&amp;MF547,#REF!,"="&amp;KV547,#REF!,"="&amp;KX547)</f>
        <v/>
      </c>
      <c r="MR547" s="1">
        <f>COUNTIFS(#REF!,LT547,#REF!,1,#REF!,"&gt;="&amp;MC547,#REF!,"&lt;="&amp;MB547,#REF!,"&lt;="&amp;ME547,#REF!,"&gt;="&amp;MF547,#REF!,"="&amp;KW547,#REF!,"="&amp;KY547)</f>
        <v/>
      </c>
      <c r="MS547" s="1">
        <f>COUNTIFS(#REF!,LT547,#REF!,0,#REF!,"&gt;="&amp;MC547,#REF!,"&lt;="&amp;MB547,#REF!,"&lt;="&amp;ME547,#REF!,"&gt;="&amp;MF547,#REF!,"="&amp;KW547,#REF!,"="&amp;KY547)</f>
        <v/>
      </c>
      <c r="MT547" s="1">
        <f>COUNTIFS(#REF!,LT547,#REF!,1,#REF!,"&gt;="&amp;MI547,#REF!,"&lt;="&amp;MH547,#REF!,"&lt;="&amp;ME547,#REF!,"&gt;="&amp;MF547)</f>
        <v/>
      </c>
      <c r="MU547" s="1">
        <f>COUNTIFS(#REF!,LT547,#REF!,0,#REF!,"&gt;="&amp;MI547,#REF!,"&lt;="&amp;MH547,#REF!,"&lt;="&amp;ME547,#REF!,"&gt;="&amp;MF547)</f>
        <v/>
      </c>
      <c r="MV547" s="1">
        <f>COUNTIFS(#REF!,LT547,#REF!,1,#REF!,"&gt;="&amp;MI547,#REF!,"&lt;="&amp;MH547,#REF!,"="&amp;KZ547,#REF!,"="&amp;LA547,#REF!,"&lt;="&amp;ME547,#REF!,"&gt;="&amp;MF547)</f>
        <v/>
      </c>
      <c r="MW547" s="1">
        <f>COUNTIFS(#REF!,LT547,#REF!,0,#REF!,"&gt;="&amp;MI547,#REF!,"&lt;="&amp;MH547,#REF!,"="&amp;KZ547,#REF!,"="&amp;LA547,#REF!,"&lt;="&amp;ME547,#REF!,"&gt;="&amp;MF547)</f>
        <v/>
      </c>
      <c r="MX547" s="1">
        <f>COUNTIFS(#REF!,LT547,#REF!,1,#REF!,"&gt;="&amp;MC547,#REF!,"&lt;="&amp;MB547,#REF!,"&lt;="&amp;ME547,#REF!,"&gt;="&amp;MF547)</f>
        <v/>
      </c>
      <c r="MY547" s="1">
        <f>COUNTIFS(#REF!,LT547,#REF!,0,#REF!,"&gt;="&amp;MC547,#REF!,"&lt;="&amp;MB547,#REF!,"&lt;="&amp;ME547,#REF!,"&gt;="&amp;MF547)</f>
        <v/>
      </c>
      <c r="MZ547" s="1">
        <f>COUNTIFS(#REF!,LT547,#REF!,1,#REF!,"&lt;="&amp;ME547,#REF!,"&gt;="&amp;MF547,#REF!,"="&amp;KV547,#REF!,"="&amp;KX547)</f>
        <v/>
      </c>
      <c r="NA547" s="1">
        <f>COUNTIFS(#REF!,LT547,#REF!,0,#REF!,"&lt;="&amp;ME547,#REF!,"&gt;="&amp;MF547,#REF!,"="&amp;KV547,#REF!,"="&amp;KX547)</f>
        <v/>
      </c>
      <c r="NB547" s="1">
        <f>COUNTIFS(#REF!,LT547,#REF!,1,#REF!,"&lt;="&amp;ME547,#REF!,"&gt;="&amp;MF547,#REF!,"="&amp;KW547,#REF!,"="&amp;KY547)</f>
        <v/>
      </c>
      <c r="NC547" s="1">
        <f>COUNTIFS(#REF!,LT547,#REF!,0,#REF!,"&lt;="&amp;ME547,#REF!,"&gt;="&amp;MF547,#REF!,"="&amp;KW547,#REF!,"="&amp;KY547)</f>
        <v/>
      </c>
      <c r="ND547" s="1">
        <f>MP547+MR547+MT547+MV547+MX547+MZ547+NB547</f>
        <v/>
      </c>
      <c r="NE547" s="1">
        <f>MQ547+MS547+MU547+MW547+MY547+NA547+NC547</f>
        <v/>
      </c>
      <c r="NF547" s="1">
        <f>ND547+NE547</f>
        <v/>
      </c>
      <c r="NG547" s="33">
        <f>ND547/(ND547+NE547)</f>
        <v/>
      </c>
      <c r="NH547" s="3">
        <f>1/NG547</f>
        <v/>
      </c>
      <c r="NI547" s="1">
        <f>LH547</f>
        <v/>
      </c>
      <c r="NJ547" s="79">
        <f>((1-NG547)*(1/(NI547-1))*0.98-(NG547*1))</f>
        <v/>
      </c>
      <c r="NK547" s="34">
        <f>IF(LR547&lt;0.9,0,IF(AND(LR547&gt;1.1),0,1))</f>
        <v/>
      </c>
      <c r="NL547" s="34">
        <f>IF(LS547&lt;0.9,0,IF(AND(LS547&gt;1.1),0,1))</f>
        <v/>
      </c>
      <c r="NM547" s="32">
        <f>IF(NF547&gt;99,1,0)</f>
        <v/>
      </c>
      <c r="NN547" s="32">
        <f>IF(NJ547&gt;0.0799,1,0)</f>
        <v/>
      </c>
      <c r="NO547" s="32">
        <f>IF(NJ547&gt;NQ547,1,0)</f>
        <v/>
      </c>
      <c r="NP547" s="32">
        <f>NM547+NN547+NO547+NK547+NL547</f>
        <v/>
      </c>
      <c r="NQ547" s="79">
        <f>(((100*NG547)*(NI547-1)*0.98)-((1-NG547)*100))/100</f>
        <v/>
      </c>
      <c r="NR547" s="34">
        <f>IF(LR547&lt;0.9,0,IF(AND(LR547&gt;1.1),0,1))</f>
        <v/>
      </c>
      <c r="NS547" s="34">
        <f>IF(LS547&lt;0.9,0,IF(AND(LS547&gt;1.1),0,1))</f>
        <v/>
      </c>
      <c r="NT547" s="32">
        <f>IF(NF547&gt;99,1,0)</f>
        <v/>
      </c>
      <c r="NU547" s="32">
        <f>IF(NQ547&gt;0.0799,1,0)</f>
        <v/>
      </c>
      <c r="NV547" s="32">
        <f>IF(NQ547&gt;NJ547,1,0)</f>
        <v/>
      </c>
      <c r="NW547" s="32">
        <f>NT547+NU547+NV547+NR547+NS547</f>
        <v/>
      </c>
      <c r="NX547">
        <f>IF(NP547=5,"LayHome1-0",IF(AND(NW547=5),"BackHome1-0",""))</f>
        <v/>
      </c>
      <c r="NY547">
        <f>IF(NP547=5,KN547,IF(AND(NW547=5),KN547,""))</f>
        <v/>
      </c>
      <c r="NZ547">
        <f>IF(NP547=5,"Match Odds",IF(AND(NW547=5),"Match Odds",""))</f>
        <v/>
      </c>
      <c r="OA547">
        <f>IF(NP547=5,KP547,IF(AND(NW547=5),KP547,""))</f>
        <v/>
      </c>
      <c r="OB547">
        <f>IF(NP547=5,"MATCH_ODDS",IF(AND(NW547=5),"MATCH_ODDS",""))</f>
        <v/>
      </c>
      <c r="OC547">
        <f>IF(NP547=5,"LAY",IF(AND(NW547=5),"BACK",""))</f>
        <v/>
      </c>
    </row>
    <row r="548" ht="16.5" customHeight="1" thickBot="1" thickTop="1">
      <c r="A548" s="2" t="n"/>
      <c r="KN548" s="1">
        <f>IF(INDEX(#REF!,MATCH('HT 1-0'!D548,#REF!,0))=INDEX(#REF!,MATCH('HT 1-0'!D548,#REF!,0)),INDEX(#REF!,MATCH('HT 1-0'!D548,#REF!,0)),"ERROR")</f>
        <v/>
      </c>
      <c r="KO548" s="1">
        <f>IF(INDEX(#REF!,MATCH('HT 1-0'!E548,#REF!,0))=INDEX(#REF!,MATCH('HT 1-0'!E548,#REF!,0)),INDEX(#REF!,MATCH('HT 1-0'!E548,#REF!,0)),"ERROR")</f>
        <v/>
      </c>
      <c r="KP548" s="1">
        <f>KN548&amp;" v "&amp;KO548</f>
        <v/>
      </c>
      <c r="KQ548">
        <f>B548&amp;"_"&amp;C548</f>
        <v/>
      </c>
      <c r="KR548" s="1">
        <f>IF((HW548/KK548)&lt;0.335,"G",IF((HW548/KK548)&gt;0.67,"R","A"))</f>
        <v/>
      </c>
      <c r="KS548" s="1">
        <f>IF((HX548/KK548)&lt;0.335,"G",IF((HX548/KK548)&gt;0.67,"R","A"))</f>
        <v/>
      </c>
      <c r="KT548" s="1">
        <f>IF((IH548/KK548)&lt;0.335,"G",IF((IH548/KK548)&gt;0.67,"R","A"))</f>
        <v/>
      </c>
      <c r="KU548" s="1">
        <f>IF((II548/KK548)&lt;0.335,"G",IF((II548/KK548)&gt;0.67,"R","A"))</f>
        <v/>
      </c>
      <c r="KV548" s="1">
        <f>IF((HZ548/KK548)&lt;0.335,"G",IF((HZ548/KK548)&gt;0.67,"R","A"))</f>
        <v/>
      </c>
      <c r="KW548" s="1">
        <f>IF((HY548/KK548)&lt;0.335,"G",IF((HY548/KK548)&gt;0.67,"R","A"))</f>
        <v/>
      </c>
      <c r="KX548" s="1">
        <f>IF((IK548/KK548)&lt;0.335,"G",IF((IK548/KK548)&gt;0.67,"R","A"))</f>
        <v/>
      </c>
      <c r="KY548" s="1">
        <f>IF((IJ548/KK548)&lt;0.335,"G",IF((IJ548/KK548)&gt;0.67,"R","A"))</f>
        <v/>
      </c>
      <c r="KZ548" s="1">
        <f>IF((HQ548/KK548)&lt;0.335,"G",IF((HQ548/KK548)&gt;0.67,"R","A"))</f>
        <v/>
      </c>
      <c r="LA548" s="1">
        <f>IF((IB548/KK548)&lt;0.335,"G",IF((IB548/KK548)&gt;0.67,"R","A"))</f>
        <v/>
      </c>
      <c r="LB548">
        <f>IF(LQ548="1-0",INDEX(Scrape!#REF!,MATCH('HT 1-0'!KP548,Scrape!$B:$B,0)),"")</f>
        <v/>
      </c>
      <c r="LC548">
        <f>IF(LQ548="1-0",INDEX(Scrape!$A:$A,MATCH('HT 1-0'!KP548,Scrape!$B:$B,0)),"")</f>
        <v/>
      </c>
      <c r="LD548">
        <f>IF(LQ548="1-0",INDEX(Scrape!$B:$B,MATCH('HT 1-0'!KP548,Scrape!$B:$B,0)),"")</f>
        <v/>
      </c>
      <c r="LE548">
        <f>IF(LQ548="1-0",INDEX(Scrape!$C:$C,MATCH('HT 1-0'!KP548,Scrape!$B:$B,0)),"")</f>
        <v/>
      </c>
      <c r="LF548">
        <f>IF(LQ548="1-0",INDEX(Scrape!$D:$D,MATCH('HT 1-0'!KP548,Scrape!$B:$B,0)),"")</f>
        <v/>
      </c>
      <c r="LG548">
        <f>IF(LQ548="1-0",INDEX(Scrape!$E:$E,MATCH('HT 1-0'!KP548,Scrape!$B:$B,0)),"")</f>
        <v/>
      </c>
      <c r="LH548">
        <f>IF(LQ548="1-0",INDEX(Scrape!$F:$F,MATCH('HT 1-0'!KP548,Scrape!$B:$B,0)),"")</f>
        <v/>
      </c>
      <c r="LI548">
        <f>IF(LQ548="1-0",INDEX(Scrape!$G:$G,MATCH('HT 1-0'!KP548,Scrape!$B:$B,0)),"")</f>
        <v/>
      </c>
      <c r="LJ548">
        <f>IF(LQ548="1-0",INDEX(Scrape!$H:$H,MATCH('HT 1-0'!KP548,Scrape!$B:$B,0)),"")</f>
        <v/>
      </c>
      <c r="LK548">
        <f>IF(LQ548="1-0",INDEX(Scrape!$I:$I,MATCH('HT 1-0'!KP548,Scrape!$B:$B,0)),"")</f>
        <v/>
      </c>
      <c r="LL548">
        <f>IF(LQ548="1-0",INDEX(Scrape!$J:$J,MATCH('HT 1-0'!KP548,Scrape!$B:$B,0)),"")</f>
        <v/>
      </c>
      <c r="LM548">
        <f>IF(LQ548="1-0",INDEX(Scrape!$K:$K,MATCH('HT 1-0'!KP548,Scrape!$B:$B,0)),"")</f>
        <v/>
      </c>
      <c r="LN548">
        <f>IF(LQ548="1-0",INDEX(Scrape!$L:$L,MATCH('HT 1-0'!KP548,Scrape!$B:$B,0)),"")</f>
        <v/>
      </c>
      <c r="LO548">
        <f>IF(LQ548="1-0",INDEX(Scrape!$M:$M,MATCH('HT 1-0'!KP548,Scrape!$B:$B,0)),"")</f>
        <v/>
      </c>
      <c r="LP548">
        <f>IF(LQ548="1-0",INDEX(Scrape!$N:$N,MATCH('HT 1-0'!KP548,Scrape!$B:$B,0)),"")</f>
        <v/>
      </c>
      <c r="LQ548">
        <f>INDEX(Scrape!$O:$O,MATCH('HT 1-0'!KP548,Scrape!$B:$B,0))</f>
        <v/>
      </c>
      <c r="LR548">
        <f>(1/LJ548)+(1/LI548)+(1/LH548)</f>
        <v/>
      </c>
      <c r="LS548">
        <f>(1/LG548)+(1/LF548)+(1/LE548)</f>
        <v/>
      </c>
      <c r="LT548" s="8">
        <f>IF(INDEX(#REF!,MATCH(KQ548,#REF!,0))=INDEX(#REF!,MATCH(KQ548,#REF!,0)),INDEX(#REF!,MATCH(KQ548,#REF!,0)),"ERROR")</f>
        <v/>
      </c>
      <c r="LU548" s="4">
        <f>IF(KR548="G",2,IF(KR548="R",0.5,IF(KR548="A",1)))</f>
        <v/>
      </c>
      <c r="LV548" s="4">
        <f>IF(KS548="G",0.5,IF(KS548="R",2,IF(KS548="A",1)))</f>
        <v/>
      </c>
      <c r="LW548" s="4">
        <f>IF(KT548="G",2,IF(KT548="R",0.5,IF(KT548="A",1)))</f>
        <v/>
      </c>
      <c r="LX548" s="4">
        <f>IF(KU548="G",0.5,IF(KU548="R",2,IF(KU548="A",1)))</f>
        <v/>
      </c>
      <c r="LY548" s="7">
        <f>(LK548*(LU548+LX548)+(LL548*(LU548+LX548)))</f>
        <v/>
      </c>
      <c r="LZ548" s="7">
        <f>(LN548*(LV548+LW548)+(LO548*(LV548+LW548)))</f>
        <v/>
      </c>
      <c r="MA548" s="11">
        <f>LY548-LZ548</f>
        <v/>
      </c>
      <c r="MB548" s="5">
        <f>MA548+2</f>
        <v/>
      </c>
      <c r="MC548" s="6">
        <f>MA548-2</f>
        <v/>
      </c>
      <c r="MD548" s="4">
        <f>LE548</f>
        <v/>
      </c>
      <c r="ME548" s="9">
        <f>IF(MD548=0,1000,MD548+0.75)</f>
        <v/>
      </c>
      <c r="MF548" s="10">
        <f>IF(MD548=0,0,MD548-0.75)</f>
        <v/>
      </c>
      <c r="MG548" s="4">
        <f>((LM548*(LU548+LX548))-((LP548*(LV548+LW548))))</f>
        <v/>
      </c>
      <c r="MH548" s="9">
        <f>MG548*1.2</f>
        <v/>
      </c>
      <c r="MI548" s="10">
        <f>MG548*0.8</f>
        <v/>
      </c>
      <c r="MJ548">
        <f>IFERROR(NX548,"")</f>
        <v/>
      </c>
      <c r="MK548">
        <f>IFERROR(NY548,"")</f>
        <v/>
      </c>
      <c r="ML548">
        <f>IFERROR(NZ548,"")</f>
        <v/>
      </c>
      <c r="MM548">
        <f>IFERROR(OA548,"")</f>
        <v/>
      </c>
      <c r="MN548">
        <f>IFERROR(OB548,"")</f>
        <v/>
      </c>
      <c r="MO548">
        <f>IFERROR(OC548,"")</f>
        <v/>
      </c>
      <c r="MP548" s="1">
        <f>COUNTIFS(#REF!,LT548,#REF!,1,#REF!,"&gt;="&amp;MC548,#REF!,"&lt;="&amp;MB548,#REF!,"&lt;="&amp;ME548,#REF!,"&gt;="&amp;MF548,#REF!,"="&amp;KV548,#REF!,"="&amp;KX548)</f>
        <v/>
      </c>
      <c r="MQ548" s="1">
        <f>COUNTIFS(#REF!,LT548,#REF!,0,#REF!,"&gt;="&amp;MC548,#REF!,"&lt;="&amp;MB548,#REF!,"&lt;="&amp;ME548,#REF!,"&gt;="&amp;MF548,#REF!,"="&amp;KV548,#REF!,"="&amp;KX548)</f>
        <v/>
      </c>
      <c r="MR548" s="1">
        <f>COUNTIFS(#REF!,LT548,#REF!,1,#REF!,"&gt;="&amp;MC548,#REF!,"&lt;="&amp;MB548,#REF!,"&lt;="&amp;ME548,#REF!,"&gt;="&amp;MF548,#REF!,"="&amp;KW548,#REF!,"="&amp;KY548)</f>
        <v/>
      </c>
      <c r="MS548" s="1">
        <f>COUNTIFS(#REF!,LT548,#REF!,0,#REF!,"&gt;="&amp;MC548,#REF!,"&lt;="&amp;MB548,#REF!,"&lt;="&amp;ME548,#REF!,"&gt;="&amp;MF548,#REF!,"="&amp;KW548,#REF!,"="&amp;KY548)</f>
        <v/>
      </c>
      <c r="MT548" s="1">
        <f>COUNTIFS(#REF!,LT548,#REF!,1,#REF!,"&gt;="&amp;MI548,#REF!,"&lt;="&amp;MH548,#REF!,"&lt;="&amp;ME548,#REF!,"&gt;="&amp;MF548)</f>
        <v/>
      </c>
      <c r="MU548" s="1">
        <f>COUNTIFS(#REF!,LT548,#REF!,0,#REF!,"&gt;="&amp;MI548,#REF!,"&lt;="&amp;MH548,#REF!,"&lt;="&amp;ME548,#REF!,"&gt;="&amp;MF548)</f>
        <v/>
      </c>
      <c r="MV548" s="1">
        <f>COUNTIFS(#REF!,LT548,#REF!,1,#REF!,"&gt;="&amp;MI548,#REF!,"&lt;="&amp;MH548,#REF!,"="&amp;KZ548,#REF!,"="&amp;LA548,#REF!,"&lt;="&amp;ME548,#REF!,"&gt;="&amp;MF548)</f>
        <v/>
      </c>
      <c r="MW548" s="1">
        <f>COUNTIFS(#REF!,LT548,#REF!,0,#REF!,"&gt;="&amp;MI548,#REF!,"&lt;="&amp;MH548,#REF!,"="&amp;KZ548,#REF!,"="&amp;LA548,#REF!,"&lt;="&amp;ME548,#REF!,"&gt;="&amp;MF548)</f>
        <v/>
      </c>
      <c r="MX548" s="1">
        <f>COUNTIFS(#REF!,LT548,#REF!,1,#REF!,"&gt;="&amp;MC548,#REF!,"&lt;="&amp;MB548,#REF!,"&lt;="&amp;ME548,#REF!,"&gt;="&amp;MF548)</f>
        <v/>
      </c>
      <c r="MY548" s="1">
        <f>COUNTIFS(#REF!,LT548,#REF!,0,#REF!,"&gt;="&amp;MC548,#REF!,"&lt;="&amp;MB548,#REF!,"&lt;="&amp;ME548,#REF!,"&gt;="&amp;MF548)</f>
        <v/>
      </c>
      <c r="MZ548" s="1">
        <f>COUNTIFS(#REF!,LT548,#REF!,1,#REF!,"&lt;="&amp;ME548,#REF!,"&gt;="&amp;MF548,#REF!,"="&amp;KV548,#REF!,"="&amp;KX548)</f>
        <v/>
      </c>
      <c r="NA548" s="1">
        <f>COUNTIFS(#REF!,LT548,#REF!,0,#REF!,"&lt;="&amp;ME548,#REF!,"&gt;="&amp;MF548,#REF!,"="&amp;KV548,#REF!,"="&amp;KX548)</f>
        <v/>
      </c>
      <c r="NB548" s="1">
        <f>COUNTIFS(#REF!,LT548,#REF!,1,#REF!,"&lt;="&amp;ME548,#REF!,"&gt;="&amp;MF548,#REF!,"="&amp;KW548,#REF!,"="&amp;KY548)</f>
        <v/>
      </c>
      <c r="NC548" s="1">
        <f>COUNTIFS(#REF!,LT548,#REF!,0,#REF!,"&lt;="&amp;ME548,#REF!,"&gt;="&amp;MF548,#REF!,"="&amp;KW548,#REF!,"="&amp;KY548)</f>
        <v/>
      </c>
      <c r="ND548" s="1">
        <f>MP548+MR548+MT548+MV548+MX548+MZ548+NB548</f>
        <v/>
      </c>
      <c r="NE548" s="1">
        <f>MQ548+MS548+MU548+MW548+MY548+NA548+NC548</f>
        <v/>
      </c>
      <c r="NF548" s="1">
        <f>ND548+NE548</f>
        <v/>
      </c>
      <c r="NG548" s="33">
        <f>ND548/(ND548+NE548)</f>
        <v/>
      </c>
      <c r="NH548" s="3">
        <f>1/NG548</f>
        <v/>
      </c>
      <c r="NI548" s="1">
        <f>LH548</f>
        <v/>
      </c>
      <c r="NJ548" s="79">
        <f>((1-NG548)*(1/(NI548-1))*0.98-(NG548*1))</f>
        <v/>
      </c>
      <c r="NK548" s="34">
        <f>IF(LR548&lt;0.9,0,IF(AND(LR548&gt;1.1),0,1))</f>
        <v/>
      </c>
      <c r="NL548" s="34">
        <f>IF(LS548&lt;0.9,0,IF(AND(LS548&gt;1.1),0,1))</f>
        <v/>
      </c>
      <c r="NM548" s="32">
        <f>IF(NF548&gt;99,1,0)</f>
        <v/>
      </c>
      <c r="NN548" s="32">
        <f>IF(NJ548&gt;0.0799,1,0)</f>
        <v/>
      </c>
      <c r="NO548" s="32">
        <f>IF(NJ548&gt;NQ548,1,0)</f>
        <v/>
      </c>
      <c r="NP548" s="32">
        <f>NM548+NN548+NO548+NK548+NL548</f>
        <v/>
      </c>
      <c r="NQ548" s="79">
        <f>(((100*NG548)*(NI548-1)*0.98)-((1-NG548)*100))/100</f>
        <v/>
      </c>
      <c r="NR548" s="34">
        <f>IF(LR548&lt;0.9,0,IF(AND(LR548&gt;1.1),0,1))</f>
        <v/>
      </c>
      <c r="NS548" s="34">
        <f>IF(LS548&lt;0.9,0,IF(AND(LS548&gt;1.1),0,1))</f>
        <v/>
      </c>
      <c r="NT548" s="32">
        <f>IF(NF548&gt;99,1,0)</f>
        <v/>
      </c>
      <c r="NU548" s="32">
        <f>IF(NQ548&gt;0.0799,1,0)</f>
        <v/>
      </c>
      <c r="NV548" s="32">
        <f>IF(NQ548&gt;NJ548,1,0)</f>
        <v/>
      </c>
      <c r="NW548" s="32">
        <f>NT548+NU548+NV548+NR548+NS548</f>
        <v/>
      </c>
      <c r="NX548">
        <f>IF(NP548=5,"LayHome1-0",IF(AND(NW548=5),"BackHome1-0",""))</f>
        <v/>
      </c>
      <c r="NY548">
        <f>IF(NP548=5,KN548,IF(AND(NW548=5),KN548,""))</f>
        <v/>
      </c>
      <c r="NZ548">
        <f>IF(NP548=5,"Match Odds",IF(AND(NW548=5),"Match Odds",""))</f>
        <v/>
      </c>
      <c r="OA548">
        <f>IF(NP548=5,KP548,IF(AND(NW548=5),KP548,""))</f>
        <v/>
      </c>
      <c r="OB548">
        <f>IF(NP548=5,"MATCH_ODDS",IF(AND(NW548=5),"MATCH_ODDS",""))</f>
        <v/>
      </c>
      <c r="OC548">
        <f>IF(NP548=5,"LAY",IF(AND(NW548=5),"BACK",""))</f>
        <v/>
      </c>
    </row>
    <row r="549" ht="16.5" customHeight="1" thickBot="1" thickTop="1">
      <c r="A549" s="2" t="n"/>
      <c r="KN549" s="1">
        <f>IF(INDEX(#REF!,MATCH('HT 1-0'!D549,#REF!,0))=INDEX(#REF!,MATCH('HT 1-0'!D549,#REF!,0)),INDEX(#REF!,MATCH('HT 1-0'!D549,#REF!,0)),"ERROR")</f>
        <v/>
      </c>
      <c r="KO549" s="1">
        <f>IF(INDEX(#REF!,MATCH('HT 1-0'!E549,#REF!,0))=INDEX(#REF!,MATCH('HT 1-0'!E549,#REF!,0)),INDEX(#REF!,MATCH('HT 1-0'!E549,#REF!,0)),"ERROR")</f>
        <v/>
      </c>
      <c r="KP549" s="1">
        <f>KN549&amp;" v "&amp;KO549</f>
        <v/>
      </c>
      <c r="KQ549">
        <f>B549&amp;"_"&amp;C549</f>
        <v/>
      </c>
      <c r="KR549" s="1">
        <f>IF((HW549/KK549)&lt;0.335,"G",IF((HW549/KK549)&gt;0.67,"R","A"))</f>
        <v/>
      </c>
      <c r="KS549" s="1">
        <f>IF((HX549/KK549)&lt;0.335,"G",IF((HX549/KK549)&gt;0.67,"R","A"))</f>
        <v/>
      </c>
      <c r="KT549" s="1">
        <f>IF((IH549/KK549)&lt;0.335,"G",IF((IH549/KK549)&gt;0.67,"R","A"))</f>
        <v/>
      </c>
      <c r="KU549" s="1">
        <f>IF((II549/KK549)&lt;0.335,"G",IF((II549/KK549)&gt;0.67,"R","A"))</f>
        <v/>
      </c>
      <c r="KV549" s="1">
        <f>IF((HZ549/KK549)&lt;0.335,"G",IF((HZ549/KK549)&gt;0.67,"R","A"))</f>
        <v/>
      </c>
      <c r="KW549" s="1">
        <f>IF((HY549/KK549)&lt;0.335,"G",IF((HY549/KK549)&gt;0.67,"R","A"))</f>
        <v/>
      </c>
      <c r="KX549" s="1">
        <f>IF((IK549/KK549)&lt;0.335,"G",IF((IK549/KK549)&gt;0.67,"R","A"))</f>
        <v/>
      </c>
      <c r="KY549" s="1">
        <f>IF((IJ549/KK549)&lt;0.335,"G",IF((IJ549/KK549)&gt;0.67,"R","A"))</f>
        <v/>
      </c>
      <c r="KZ549" s="1">
        <f>IF((HQ549/KK549)&lt;0.335,"G",IF((HQ549/KK549)&gt;0.67,"R","A"))</f>
        <v/>
      </c>
      <c r="LA549" s="1">
        <f>IF((IB549/KK549)&lt;0.335,"G",IF((IB549/KK549)&gt;0.67,"R","A"))</f>
        <v/>
      </c>
      <c r="LB549">
        <f>IF(LQ549="1-0",INDEX(Scrape!#REF!,MATCH('HT 1-0'!KP549,Scrape!$B:$B,0)),"")</f>
        <v/>
      </c>
      <c r="LC549">
        <f>IF(LQ549="1-0",INDEX(Scrape!$A:$A,MATCH('HT 1-0'!KP549,Scrape!$B:$B,0)),"")</f>
        <v/>
      </c>
      <c r="LD549">
        <f>IF(LQ549="1-0",INDEX(Scrape!$B:$B,MATCH('HT 1-0'!KP549,Scrape!$B:$B,0)),"")</f>
        <v/>
      </c>
      <c r="LE549">
        <f>IF(LQ549="1-0",INDEX(Scrape!$C:$C,MATCH('HT 1-0'!KP549,Scrape!$B:$B,0)),"")</f>
        <v/>
      </c>
      <c r="LF549">
        <f>IF(LQ549="1-0",INDEX(Scrape!$D:$D,MATCH('HT 1-0'!KP549,Scrape!$B:$B,0)),"")</f>
        <v/>
      </c>
      <c r="LG549">
        <f>IF(LQ549="1-0",INDEX(Scrape!$E:$E,MATCH('HT 1-0'!KP549,Scrape!$B:$B,0)),"")</f>
        <v/>
      </c>
      <c r="LH549">
        <f>IF(LQ549="1-0",INDEX(Scrape!$F:$F,MATCH('HT 1-0'!KP549,Scrape!$B:$B,0)),"")</f>
        <v/>
      </c>
      <c r="LI549">
        <f>IF(LQ549="1-0",INDEX(Scrape!$G:$G,MATCH('HT 1-0'!KP549,Scrape!$B:$B,0)),"")</f>
        <v/>
      </c>
      <c r="LJ549">
        <f>IF(LQ549="1-0",INDEX(Scrape!$H:$H,MATCH('HT 1-0'!KP549,Scrape!$B:$B,0)),"")</f>
        <v/>
      </c>
      <c r="LK549">
        <f>IF(LQ549="1-0",INDEX(Scrape!$I:$I,MATCH('HT 1-0'!KP549,Scrape!$B:$B,0)),"")</f>
        <v/>
      </c>
      <c r="LL549">
        <f>IF(LQ549="1-0",INDEX(Scrape!$J:$J,MATCH('HT 1-0'!KP549,Scrape!$B:$B,0)),"")</f>
        <v/>
      </c>
      <c r="LM549">
        <f>IF(LQ549="1-0",INDEX(Scrape!$K:$K,MATCH('HT 1-0'!KP549,Scrape!$B:$B,0)),"")</f>
        <v/>
      </c>
      <c r="LN549">
        <f>IF(LQ549="1-0",INDEX(Scrape!$L:$L,MATCH('HT 1-0'!KP549,Scrape!$B:$B,0)),"")</f>
        <v/>
      </c>
      <c r="LO549">
        <f>IF(LQ549="1-0",INDEX(Scrape!$M:$M,MATCH('HT 1-0'!KP549,Scrape!$B:$B,0)),"")</f>
        <v/>
      </c>
      <c r="LP549">
        <f>IF(LQ549="1-0",INDEX(Scrape!$N:$N,MATCH('HT 1-0'!KP549,Scrape!$B:$B,0)),"")</f>
        <v/>
      </c>
      <c r="LQ549">
        <f>INDEX(Scrape!$O:$O,MATCH('HT 1-0'!KP549,Scrape!$B:$B,0))</f>
        <v/>
      </c>
      <c r="LR549">
        <f>(1/LJ549)+(1/LI549)+(1/LH549)</f>
        <v/>
      </c>
      <c r="LS549">
        <f>(1/LG549)+(1/LF549)+(1/LE549)</f>
        <v/>
      </c>
      <c r="LT549" s="8">
        <f>IF(INDEX(#REF!,MATCH(KQ549,#REF!,0))=INDEX(#REF!,MATCH(KQ549,#REF!,0)),INDEX(#REF!,MATCH(KQ549,#REF!,0)),"ERROR")</f>
        <v/>
      </c>
      <c r="LU549" s="4">
        <f>IF(KR549="G",2,IF(KR549="R",0.5,IF(KR549="A",1)))</f>
        <v/>
      </c>
      <c r="LV549" s="4">
        <f>IF(KS549="G",0.5,IF(KS549="R",2,IF(KS549="A",1)))</f>
        <v/>
      </c>
      <c r="LW549" s="4">
        <f>IF(KT549="G",2,IF(KT549="R",0.5,IF(KT549="A",1)))</f>
        <v/>
      </c>
      <c r="LX549" s="4">
        <f>IF(KU549="G",0.5,IF(KU549="R",2,IF(KU549="A",1)))</f>
        <v/>
      </c>
      <c r="LY549" s="7">
        <f>(LK549*(LU549+LX549)+(LL549*(LU549+LX549)))</f>
        <v/>
      </c>
      <c r="LZ549" s="7">
        <f>(LN549*(LV549+LW549)+(LO549*(LV549+LW549)))</f>
        <v/>
      </c>
      <c r="MA549" s="11">
        <f>LY549-LZ549</f>
        <v/>
      </c>
      <c r="MB549" s="5">
        <f>MA549+2</f>
        <v/>
      </c>
      <c r="MC549" s="6">
        <f>MA549-2</f>
        <v/>
      </c>
      <c r="MD549" s="4">
        <f>LE549</f>
        <v/>
      </c>
      <c r="ME549" s="9">
        <f>IF(MD549=0,1000,MD549+0.75)</f>
        <v/>
      </c>
      <c r="MF549" s="10">
        <f>IF(MD549=0,0,MD549-0.75)</f>
        <v/>
      </c>
      <c r="MG549" s="4">
        <f>((LM549*(LU549+LX549))-((LP549*(LV549+LW549))))</f>
        <v/>
      </c>
      <c r="MH549" s="9">
        <f>MG549*1.2</f>
        <v/>
      </c>
      <c r="MI549" s="10">
        <f>MG549*0.8</f>
        <v/>
      </c>
      <c r="MJ549">
        <f>IFERROR(NX549,"")</f>
        <v/>
      </c>
      <c r="MK549">
        <f>IFERROR(NY549,"")</f>
        <v/>
      </c>
      <c r="ML549">
        <f>IFERROR(NZ549,"")</f>
        <v/>
      </c>
      <c r="MM549">
        <f>IFERROR(OA549,"")</f>
        <v/>
      </c>
      <c r="MN549">
        <f>IFERROR(OB549,"")</f>
        <v/>
      </c>
      <c r="MO549">
        <f>IFERROR(OC549,"")</f>
        <v/>
      </c>
      <c r="MP549" s="1">
        <f>COUNTIFS(#REF!,LT549,#REF!,1,#REF!,"&gt;="&amp;MC549,#REF!,"&lt;="&amp;MB549,#REF!,"&lt;="&amp;ME549,#REF!,"&gt;="&amp;MF549,#REF!,"="&amp;KV549,#REF!,"="&amp;KX549)</f>
        <v/>
      </c>
      <c r="MQ549" s="1">
        <f>COUNTIFS(#REF!,LT549,#REF!,0,#REF!,"&gt;="&amp;MC549,#REF!,"&lt;="&amp;MB549,#REF!,"&lt;="&amp;ME549,#REF!,"&gt;="&amp;MF549,#REF!,"="&amp;KV549,#REF!,"="&amp;KX549)</f>
        <v/>
      </c>
      <c r="MR549" s="1">
        <f>COUNTIFS(#REF!,LT549,#REF!,1,#REF!,"&gt;="&amp;MC549,#REF!,"&lt;="&amp;MB549,#REF!,"&lt;="&amp;ME549,#REF!,"&gt;="&amp;MF549,#REF!,"="&amp;KW549,#REF!,"="&amp;KY549)</f>
        <v/>
      </c>
      <c r="MS549" s="1">
        <f>COUNTIFS(#REF!,LT549,#REF!,0,#REF!,"&gt;="&amp;MC549,#REF!,"&lt;="&amp;MB549,#REF!,"&lt;="&amp;ME549,#REF!,"&gt;="&amp;MF549,#REF!,"="&amp;KW549,#REF!,"="&amp;KY549)</f>
        <v/>
      </c>
      <c r="MT549" s="1">
        <f>COUNTIFS(#REF!,LT549,#REF!,1,#REF!,"&gt;="&amp;MI549,#REF!,"&lt;="&amp;MH549,#REF!,"&lt;="&amp;ME549,#REF!,"&gt;="&amp;MF549)</f>
        <v/>
      </c>
      <c r="MU549" s="1">
        <f>COUNTIFS(#REF!,LT549,#REF!,0,#REF!,"&gt;="&amp;MI549,#REF!,"&lt;="&amp;MH549,#REF!,"&lt;="&amp;ME549,#REF!,"&gt;="&amp;MF549)</f>
        <v/>
      </c>
      <c r="MV549" s="1">
        <f>COUNTIFS(#REF!,LT549,#REF!,1,#REF!,"&gt;="&amp;MI549,#REF!,"&lt;="&amp;MH549,#REF!,"="&amp;KZ549,#REF!,"="&amp;LA549,#REF!,"&lt;="&amp;ME549,#REF!,"&gt;="&amp;MF549)</f>
        <v/>
      </c>
      <c r="MW549" s="1">
        <f>COUNTIFS(#REF!,LT549,#REF!,0,#REF!,"&gt;="&amp;MI549,#REF!,"&lt;="&amp;MH549,#REF!,"="&amp;KZ549,#REF!,"="&amp;LA549,#REF!,"&lt;="&amp;ME549,#REF!,"&gt;="&amp;MF549)</f>
        <v/>
      </c>
      <c r="MX549" s="1">
        <f>COUNTIFS(#REF!,LT549,#REF!,1,#REF!,"&gt;="&amp;MC549,#REF!,"&lt;="&amp;MB549,#REF!,"&lt;="&amp;ME549,#REF!,"&gt;="&amp;MF549)</f>
        <v/>
      </c>
      <c r="MY549" s="1">
        <f>COUNTIFS(#REF!,LT549,#REF!,0,#REF!,"&gt;="&amp;MC549,#REF!,"&lt;="&amp;MB549,#REF!,"&lt;="&amp;ME549,#REF!,"&gt;="&amp;MF549)</f>
        <v/>
      </c>
      <c r="MZ549" s="1">
        <f>COUNTIFS(#REF!,LT549,#REF!,1,#REF!,"&lt;="&amp;ME549,#REF!,"&gt;="&amp;MF549,#REF!,"="&amp;KV549,#REF!,"="&amp;KX549)</f>
        <v/>
      </c>
      <c r="NA549" s="1">
        <f>COUNTIFS(#REF!,LT549,#REF!,0,#REF!,"&lt;="&amp;ME549,#REF!,"&gt;="&amp;MF549,#REF!,"="&amp;KV549,#REF!,"="&amp;KX549)</f>
        <v/>
      </c>
      <c r="NB549" s="1">
        <f>COUNTIFS(#REF!,LT549,#REF!,1,#REF!,"&lt;="&amp;ME549,#REF!,"&gt;="&amp;MF549,#REF!,"="&amp;KW549,#REF!,"="&amp;KY549)</f>
        <v/>
      </c>
      <c r="NC549" s="1">
        <f>COUNTIFS(#REF!,LT549,#REF!,0,#REF!,"&lt;="&amp;ME549,#REF!,"&gt;="&amp;MF549,#REF!,"="&amp;KW549,#REF!,"="&amp;KY549)</f>
        <v/>
      </c>
      <c r="ND549" s="1">
        <f>MP549+MR549+MT549+MV549+MX549+MZ549+NB549</f>
        <v/>
      </c>
      <c r="NE549" s="1">
        <f>MQ549+MS549+MU549+MW549+MY549+NA549+NC549</f>
        <v/>
      </c>
      <c r="NF549" s="1">
        <f>ND549+NE549</f>
        <v/>
      </c>
      <c r="NG549" s="33">
        <f>ND549/(ND549+NE549)</f>
        <v/>
      </c>
      <c r="NH549" s="3">
        <f>1/NG549</f>
        <v/>
      </c>
      <c r="NI549" s="1">
        <f>LH549</f>
        <v/>
      </c>
      <c r="NJ549" s="79">
        <f>((1-NG549)*(1/(NI549-1))*0.98-(NG549*1))</f>
        <v/>
      </c>
      <c r="NK549" s="34">
        <f>IF(LR549&lt;0.9,0,IF(AND(LR549&gt;1.1),0,1))</f>
        <v/>
      </c>
      <c r="NL549" s="34">
        <f>IF(LS549&lt;0.9,0,IF(AND(LS549&gt;1.1),0,1))</f>
        <v/>
      </c>
      <c r="NM549" s="32">
        <f>IF(NF549&gt;99,1,0)</f>
        <v/>
      </c>
      <c r="NN549" s="32">
        <f>IF(NJ549&gt;0.0799,1,0)</f>
        <v/>
      </c>
      <c r="NO549" s="32">
        <f>IF(NJ549&gt;NQ549,1,0)</f>
        <v/>
      </c>
      <c r="NP549" s="32">
        <f>NM549+NN549+NO549+NK549+NL549</f>
        <v/>
      </c>
      <c r="NQ549" s="79">
        <f>(((100*NG549)*(NI549-1)*0.98)-((1-NG549)*100))/100</f>
        <v/>
      </c>
      <c r="NR549" s="34">
        <f>IF(LR549&lt;0.9,0,IF(AND(LR549&gt;1.1),0,1))</f>
        <v/>
      </c>
      <c r="NS549" s="34">
        <f>IF(LS549&lt;0.9,0,IF(AND(LS549&gt;1.1),0,1))</f>
        <v/>
      </c>
      <c r="NT549" s="32">
        <f>IF(NF549&gt;99,1,0)</f>
        <v/>
      </c>
      <c r="NU549" s="32">
        <f>IF(NQ549&gt;0.0799,1,0)</f>
        <v/>
      </c>
      <c r="NV549" s="32">
        <f>IF(NQ549&gt;NJ549,1,0)</f>
        <v/>
      </c>
      <c r="NW549" s="32">
        <f>NT549+NU549+NV549+NR549+NS549</f>
        <v/>
      </c>
      <c r="NX549">
        <f>IF(NP549=5,"LayHome1-0",IF(AND(NW549=5),"BackHome1-0",""))</f>
        <v/>
      </c>
      <c r="NY549">
        <f>IF(NP549=5,KN549,IF(AND(NW549=5),KN549,""))</f>
        <v/>
      </c>
      <c r="NZ549">
        <f>IF(NP549=5,"Match Odds",IF(AND(NW549=5),"Match Odds",""))</f>
        <v/>
      </c>
      <c r="OA549">
        <f>IF(NP549=5,KP549,IF(AND(NW549=5),KP549,""))</f>
        <v/>
      </c>
      <c r="OB549">
        <f>IF(NP549=5,"MATCH_ODDS",IF(AND(NW549=5),"MATCH_ODDS",""))</f>
        <v/>
      </c>
      <c r="OC549">
        <f>IF(NP549=5,"LAY",IF(AND(NW549=5),"BACK",""))</f>
        <v/>
      </c>
    </row>
    <row r="550" ht="16.5" customHeight="1" thickBot="1" thickTop="1">
      <c r="A550" s="2" t="n"/>
      <c r="KN550" s="1">
        <f>IF(INDEX(#REF!,MATCH('HT 1-0'!D550,#REF!,0))=INDEX(#REF!,MATCH('HT 1-0'!D550,#REF!,0)),INDEX(#REF!,MATCH('HT 1-0'!D550,#REF!,0)),"ERROR")</f>
        <v/>
      </c>
      <c r="KO550" s="1">
        <f>IF(INDEX(#REF!,MATCH('HT 1-0'!E550,#REF!,0))=INDEX(#REF!,MATCH('HT 1-0'!E550,#REF!,0)),INDEX(#REF!,MATCH('HT 1-0'!E550,#REF!,0)),"ERROR")</f>
        <v/>
      </c>
      <c r="KP550" s="1">
        <f>KN550&amp;" v "&amp;KO550</f>
        <v/>
      </c>
      <c r="KQ550">
        <f>B550&amp;"_"&amp;C550</f>
        <v/>
      </c>
      <c r="KR550" s="1">
        <f>IF((HW550/KK550)&lt;0.335,"G",IF((HW550/KK550)&gt;0.67,"R","A"))</f>
        <v/>
      </c>
      <c r="KS550" s="1">
        <f>IF((HX550/KK550)&lt;0.335,"G",IF((HX550/KK550)&gt;0.67,"R","A"))</f>
        <v/>
      </c>
      <c r="KT550" s="1">
        <f>IF((IH550/KK550)&lt;0.335,"G",IF((IH550/KK550)&gt;0.67,"R","A"))</f>
        <v/>
      </c>
      <c r="KU550" s="1">
        <f>IF((II550/KK550)&lt;0.335,"G",IF((II550/KK550)&gt;0.67,"R","A"))</f>
        <v/>
      </c>
      <c r="KV550" s="1">
        <f>IF((HZ550/KK550)&lt;0.335,"G",IF((HZ550/KK550)&gt;0.67,"R","A"))</f>
        <v/>
      </c>
      <c r="KW550" s="1">
        <f>IF((HY550/KK550)&lt;0.335,"G",IF((HY550/KK550)&gt;0.67,"R","A"))</f>
        <v/>
      </c>
      <c r="KX550" s="1">
        <f>IF((IK550/KK550)&lt;0.335,"G",IF((IK550/KK550)&gt;0.67,"R","A"))</f>
        <v/>
      </c>
      <c r="KY550" s="1">
        <f>IF((IJ550/KK550)&lt;0.335,"G",IF((IJ550/KK550)&gt;0.67,"R","A"))</f>
        <v/>
      </c>
      <c r="KZ550" s="1">
        <f>IF((HQ550/KK550)&lt;0.335,"G",IF((HQ550/KK550)&gt;0.67,"R","A"))</f>
        <v/>
      </c>
      <c r="LA550" s="1">
        <f>IF((IB550/KK550)&lt;0.335,"G",IF((IB550/KK550)&gt;0.67,"R","A"))</f>
        <v/>
      </c>
      <c r="LB550">
        <f>IF(LQ550="1-0",INDEX(Scrape!#REF!,MATCH('HT 1-0'!KP550,Scrape!$B:$B,0)),"")</f>
        <v/>
      </c>
      <c r="LC550">
        <f>IF(LQ550="1-0",INDEX(Scrape!$A:$A,MATCH('HT 1-0'!KP550,Scrape!$B:$B,0)),"")</f>
        <v/>
      </c>
      <c r="LD550">
        <f>IF(LQ550="1-0",INDEX(Scrape!$B:$B,MATCH('HT 1-0'!KP550,Scrape!$B:$B,0)),"")</f>
        <v/>
      </c>
      <c r="LE550">
        <f>IF(LQ550="1-0",INDEX(Scrape!$C:$C,MATCH('HT 1-0'!KP550,Scrape!$B:$B,0)),"")</f>
        <v/>
      </c>
      <c r="LF550">
        <f>IF(LQ550="1-0",INDEX(Scrape!$D:$D,MATCH('HT 1-0'!KP550,Scrape!$B:$B,0)),"")</f>
        <v/>
      </c>
      <c r="LG550">
        <f>IF(LQ550="1-0",INDEX(Scrape!$E:$E,MATCH('HT 1-0'!KP550,Scrape!$B:$B,0)),"")</f>
        <v/>
      </c>
      <c r="LH550">
        <f>IF(LQ550="1-0",INDEX(Scrape!$F:$F,MATCH('HT 1-0'!KP550,Scrape!$B:$B,0)),"")</f>
        <v/>
      </c>
      <c r="LI550">
        <f>IF(LQ550="1-0",INDEX(Scrape!$G:$G,MATCH('HT 1-0'!KP550,Scrape!$B:$B,0)),"")</f>
        <v/>
      </c>
      <c r="LJ550">
        <f>IF(LQ550="1-0",INDEX(Scrape!$H:$H,MATCH('HT 1-0'!KP550,Scrape!$B:$B,0)),"")</f>
        <v/>
      </c>
      <c r="LK550">
        <f>IF(LQ550="1-0",INDEX(Scrape!$I:$I,MATCH('HT 1-0'!KP550,Scrape!$B:$B,0)),"")</f>
        <v/>
      </c>
      <c r="LL550">
        <f>IF(LQ550="1-0",INDEX(Scrape!$J:$J,MATCH('HT 1-0'!KP550,Scrape!$B:$B,0)),"")</f>
        <v/>
      </c>
      <c r="LM550">
        <f>IF(LQ550="1-0",INDEX(Scrape!$K:$K,MATCH('HT 1-0'!KP550,Scrape!$B:$B,0)),"")</f>
        <v/>
      </c>
      <c r="LN550">
        <f>IF(LQ550="1-0",INDEX(Scrape!$L:$L,MATCH('HT 1-0'!KP550,Scrape!$B:$B,0)),"")</f>
        <v/>
      </c>
      <c r="LO550">
        <f>IF(LQ550="1-0",INDEX(Scrape!$M:$M,MATCH('HT 1-0'!KP550,Scrape!$B:$B,0)),"")</f>
        <v/>
      </c>
      <c r="LP550">
        <f>IF(LQ550="1-0",INDEX(Scrape!$N:$N,MATCH('HT 1-0'!KP550,Scrape!$B:$B,0)),"")</f>
        <v/>
      </c>
      <c r="LQ550">
        <f>INDEX(Scrape!$O:$O,MATCH('HT 1-0'!KP550,Scrape!$B:$B,0))</f>
        <v/>
      </c>
      <c r="LR550">
        <f>(1/LJ550)+(1/LI550)+(1/LH550)</f>
        <v/>
      </c>
      <c r="LS550">
        <f>(1/LG550)+(1/LF550)+(1/LE550)</f>
        <v/>
      </c>
      <c r="LT550" s="8">
        <f>IF(INDEX(#REF!,MATCH(KQ550,#REF!,0))=INDEX(#REF!,MATCH(KQ550,#REF!,0)),INDEX(#REF!,MATCH(KQ550,#REF!,0)),"ERROR")</f>
        <v/>
      </c>
      <c r="LU550" s="4">
        <f>IF(KR550="G",2,IF(KR550="R",0.5,IF(KR550="A",1)))</f>
        <v/>
      </c>
      <c r="LV550" s="4">
        <f>IF(KS550="G",0.5,IF(KS550="R",2,IF(KS550="A",1)))</f>
        <v/>
      </c>
      <c r="LW550" s="4">
        <f>IF(KT550="G",2,IF(KT550="R",0.5,IF(KT550="A",1)))</f>
        <v/>
      </c>
      <c r="LX550" s="4">
        <f>IF(KU550="G",0.5,IF(KU550="R",2,IF(KU550="A",1)))</f>
        <v/>
      </c>
      <c r="LY550" s="7">
        <f>(LK550*(LU550+LX550)+(LL550*(LU550+LX550)))</f>
        <v/>
      </c>
      <c r="LZ550" s="7">
        <f>(LN550*(LV550+LW550)+(LO550*(LV550+LW550)))</f>
        <v/>
      </c>
      <c r="MA550" s="11">
        <f>LY550-LZ550</f>
        <v/>
      </c>
      <c r="MB550" s="5">
        <f>MA550+2</f>
        <v/>
      </c>
      <c r="MC550" s="6">
        <f>MA550-2</f>
        <v/>
      </c>
      <c r="MD550" s="4">
        <f>LE550</f>
        <v/>
      </c>
      <c r="ME550" s="9">
        <f>IF(MD550=0,1000,MD550+0.75)</f>
        <v/>
      </c>
      <c r="MF550" s="10">
        <f>IF(MD550=0,0,MD550-0.75)</f>
        <v/>
      </c>
      <c r="MG550" s="4">
        <f>((LM550*(LU550+LX550))-((LP550*(LV550+LW550))))</f>
        <v/>
      </c>
      <c r="MH550" s="9">
        <f>MG550*1.2</f>
        <v/>
      </c>
      <c r="MI550" s="10">
        <f>MG550*0.8</f>
        <v/>
      </c>
      <c r="MJ550">
        <f>IFERROR(NX550,"")</f>
        <v/>
      </c>
      <c r="MK550">
        <f>IFERROR(NY550,"")</f>
        <v/>
      </c>
      <c r="ML550">
        <f>IFERROR(NZ550,"")</f>
        <v/>
      </c>
      <c r="MM550">
        <f>IFERROR(OA550,"")</f>
        <v/>
      </c>
      <c r="MN550">
        <f>IFERROR(OB550,"")</f>
        <v/>
      </c>
      <c r="MO550">
        <f>IFERROR(OC550,"")</f>
        <v/>
      </c>
      <c r="MP550" s="1">
        <f>COUNTIFS(#REF!,LT550,#REF!,1,#REF!,"&gt;="&amp;MC550,#REF!,"&lt;="&amp;MB550,#REF!,"&lt;="&amp;ME550,#REF!,"&gt;="&amp;MF550,#REF!,"="&amp;KV550,#REF!,"="&amp;KX550)</f>
        <v/>
      </c>
      <c r="MQ550" s="1">
        <f>COUNTIFS(#REF!,LT550,#REF!,0,#REF!,"&gt;="&amp;MC550,#REF!,"&lt;="&amp;MB550,#REF!,"&lt;="&amp;ME550,#REF!,"&gt;="&amp;MF550,#REF!,"="&amp;KV550,#REF!,"="&amp;KX550)</f>
        <v/>
      </c>
      <c r="MR550" s="1">
        <f>COUNTIFS(#REF!,LT550,#REF!,1,#REF!,"&gt;="&amp;MC550,#REF!,"&lt;="&amp;MB550,#REF!,"&lt;="&amp;ME550,#REF!,"&gt;="&amp;MF550,#REF!,"="&amp;KW550,#REF!,"="&amp;KY550)</f>
        <v/>
      </c>
      <c r="MS550" s="1">
        <f>COUNTIFS(#REF!,LT550,#REF!,0,#REF!,"&gt;="&amp;MC550,#REF!,"&lt;="&amp;MB550,#REF!,"&lt;="&amp;ME550,#REF!,"&gt;="&amp;MF550,#REF!,"="&amp;KW550,#REF!,"="&amp;KY550)</f>
        <v/>
      </c>
      <c r="MT550" s="1">
        <f>COUNTIFS(#REF!,LT550,#REF!,1,#REF!,"&gt;="&amp;MI550,#REF!,"&lt;="&amp;MH550,#REF!,"&lt;="&amp;ME550,#REF!,"&gt;="&amp;MF550)</f>
        <v/>
      </c>
      <c r="MU550" s="1">
        <f>COUNTIFS(#REF!,LT550,#REF!,0,#REF!,"&gt;="&amp;MI550,#REF!,"&lt;="&amp;MH550,#REF!,"&lt;="&amp;ME550,#REF!,"&gt;="&amp;MF550)</f>
        <v/>
      </c>
      <c r="MV550" s="1">
        <f>COUNTIFS(#REF!,LT550,#REF!,1,#REF!,"&gt;="&amp;MI550,#REF!,"&lt;="&amp;MH550,#REF!,"="&amp;KZ550,#REF!,"="&amp;LA550,#REF!,"&lt;="&amp;ME550,#REF!,"&gt;="&amp;MF550)</f>
        <v/>
      </c>
      <c r="MW550" s="1">
        <f>COUNTIFS(#REF!,LT550,#REF!,0,#REF!,"&gt;="&amp;MI550,#REF!,"&lt;="&amp;MH550,#REF!,"="&amp;KZ550,#REF!,"="&amp;LA550,#REF!,"&lt;="&amp;ME550,#REF!,"&gt;="&amp;MF550)</f>
        <v/>
      </c>
      <c r="MX550" s="1">
        <f>COUNTIFS(#REF!,LT550,#REF!,1,#REF!,"&gt;="&amp;MC550,#REF!,"&lt;="&amp;MB550,#REF!,"&lt;="&amp;ME550,#REF!,"&gt;="&amp;MF550)</f>
        <v/>
      </c>
      <c r="MY550" s="1">
        <f>COUNTIFS(#REF!,LT550,#REF!,0,#REF!,"&gt;="&amp;MC550,#REF!,"&lt;="&amp;MB550,#REF!,"&lt;="&amp;ME550,#REF!,"&gt;="&amp;MF550)</f>
        <v/>
      </c>
      <c r="MZ550" s="1">
        <f>COUNTIFS(#REF!,LT550,#REF!,1,#REF!,"&lt;="&amp;ME550,#REF!,"&gt;="&amp;MF550,#REF!,"="&amp;KV550,#REF!,"="&amp;KX550)</f>
        <v/>
      </c>
      <c r="NA550" s="1">
        <f>COUNTIFS(#REF!,LT550,#REF!,0,#REF!,"&lt;="&amp;ME550,#REF!,"&gt;="&amp;MF550,#REF!,"="&amp;KV550,#REF!,"="&amp;KX550)</f>
        <v/>
      </c>
      <c r="NB550" s="1">
        <f>COUNTIFS(#REF!,LT550,#REF!,1,#REF!,"&lt;="&amp;ME550,#REF!,"&gt;="&amp;MF550,#REF!,"="&amp;KW550,#REF!,"="&amp;KY550)</f>
        <v/>
      </c>
      <c r="NC550" s="1">
        <f>COUNTIFS(#REF!,LT550,#REF!,0,#REF!,"&lt;="&amp;ME550,#REF!,"&gt;="&amp;MF550,#REF!,"="&amp;KW550,#REF!,"="&amp;KY550)</f>
        <v/>
      </c>
      <c r="ND550" s="1">
        <f>MP550+MR550+MT550+MV550+MX550+MZ550+NB550</f>
        <v/>
      </c>
      <c r="NE550" s="1">
        <f>MQ550+MS550+MU550+MW550+MY550+NA550+NC550</f>
        <v/>
      </c>
      <c r="NF550" s="1">
        <f>ND550+NE550</f>
        <v/>
      </c>
      <c r="NG550" s="33">
        <f>ND550/(ND550+NE550)</f>
        <v/>
      </c>
      <c r="NH550" s="3">
        <f>1/NG550</f>
        <v/>
      </c>
      <c r="NI550" s="1">
        <f>LH550</f>
        <v/>
      </c>
      <c r="NJ550" s="79">
        <f>((1-NG550)*(1/(NI550-1))*0.98-(NG550*1))</f>
        <v/>
      </c>
      <c r="NK550" s="34">
        <f>IF(LR550&lt;0.9,0,IF(AND(LR550&gt;1.1),0,1))</f>
        <v/>
      </c>
      <c r="NL550" s="34">
        <f>IF(LS550&lt;0.9,0,IF(AND(LS550&gt;1.1),0,1))</f>
        <v/>
      </c>
      <c r="NM550" s="32">
        <f>IF(NF550&gt;99,1,0)</f>
        <v/>
      </c>
      <c r="NN550" s="32">
        <f>IF(NJ550&gt;0.0799,1,0)</f>
        <v/>
      </c>
      <c r="NO550" s="32">
        <f>IF(NJ550&gt;NQ550,1,0)</f>
        <v/>
      </c>
      <c r="NP550" s="32">
        <f>NM550+NN550+NO550+NK550+NL550</f>
        <v/>
      </c>
      <c r="NQ550" s="79">
        <f>(((100*NG550)*(NI550-1)*0.98)-((1-NG550)*100))/100</f>
        <v/>
      </c>
      <c r="NR550" s="34">
        <f>IF(LR550&lt;0.9,0,IF(AND(LR550&gt;1.1),0,1))</f>
        <v/>
      </c>
      <c r="NS550" s="34">
        <f>IF(LS550&lt;0.9,0,IF(AND(LS550&gt;1.1),0,1))</f>
        <v/>
      </c>
      <c r="NT550" s="32">
        <f>IF(NF550&gt;99,1,0)</f>
        <v/>
      </c>
      <c r="NU550" s="32">
        <f>IF(NQ550&gt;0.0799,1,0)</f>
        <v/>
      </c>
      <c r="NV550" s="32">
        <f>IF(NQ550&gt;NJ550,1,0)</f>
        <v/>
      </c>
      <c r="NW550" s="32">
        <f>NT550+NU550+NV550+NR550+NS550</f>
        <v/>
      </c>
      <c r="NX550">
        <f>IF(NP550=5,"LayHome1-0",IF(AND(NW550=5),"BackHome1-0",""))</f>
        <v/>
      </c>
      <c r="NY550">
        <f>IF(NP550=5,KN550,IF(AND(NW550=5),KN550,""))</f>
        <v/>
      </c>
      <c r="NZ550">
        <f>IF(NP550=5,"Match Odds",IF(AND(NW550=5),"Match Odds",""))</f>
        <v/>
      </c>
      <c r="OA550">
        <f>IF(NP550=5,KP550,IF(AND(NW550=5),KP550,""))</f>
        <v/>
      </c>
      <c r="OB550">
        <f>IF(NP550=5,"MATCH_ODDS",IF(AND(NW550=5),"MATCH_ODDS",""))</f>
        <v/>
      </c>
      <c r="OC550">
        <f>IF(NP550=5,"LAY",IF(AND(NW550=5),"BACK",""))</f>
        <v/>
      </c>
    </row>
    <row r="551" ht="16.5" customHeight="1" thickBot="1" thickTop="1">
      <c r="A551" s="2" t="n"/>
      <c r="KN551" s="1">
        <f>IF(INDEX(#REF!,MATCH('HT 1-0'!D551,#REF!,0))=INDEX(#REF!,MATCH('HT 1-0'!D551,#REF!,0)),INDEX(#REF!,MATCH('HT 1-0'!D551,#REF!,0)),"ERROR")</f>
        <v/>
      </c>
      <c r="KO551" s="1">
        <f>IF(INDEX(#REF!,MATCH('HT 1-0'!E551,#REF!,0))=INDEX(#REF!,MATCH('HT 1-0'!E551,#REF!,0)),INDEX(#REF!,MATCH('HT 1-0'!E551,#REF!,0)),"ERROR")</f>
        <v/>
      </c>
      <c r="KP551" s="1">
        <f>KN551&amp;" v "&amp;KO551</f>
        <v/>
      </c>
      <c r="KQ551">
        <f>B551&amp;"_"&amp;C551</f>
        <v/>
      </c>
      <c r="KR551" s="1">
        <f>IF((HW551/KK551)&lt;0.335,"G",IF((HW551/KK551)&gt;0.67,"R","A"))</f>
        <v/>
      </c>
      <c r="KS551" s="1">
        <f>IF((HX551/KK551)&lt;0.335,"G",IF((HX551/KK551)&gt;0.67,"R","A"))</f>
        <v/>
      </c>
      <c r="KT551" s="1">
        <f>IF((IH551/KK551)&lt;0.335,"G",IF((IH551/KK551)&gt;0.67,"R","A"))</f>
        <v/>
      </c>
      <c r="KU551" s="1">
        <f>IF((II551/KK551)&lt;0.335,"G",IF((II551/KK551)&gt;0.67,"R","A"))</f>
        <v/>
      </c>
      <c r="KV551" s="1">
        <f>IF((HZ551/KK551)&lt;0.335,"G",IF((HZ551/KK551)&gt;0.67,"R","A"))</f>
        <v/>
      </c>
      <c r="KW551" s="1">
        <f>IF((HY551/KK551)&lt;0.335,"G",IF((HY551/KK551)&gt;0.67,"R","A"))</f>
        <v/>
      </c>
      <c r="KX551" s="1">
        <f>IF((IK551/KK551)&lt;0.335,"G",IF((IK551/KK551)&gt;0.67,"R","A"))</f>
        <v/>
      </c>
      <c r="KY551" s="1">
        <f>IF((IJ551/KK551)&lt;0.335,"G",IF((IJ551/KK551)&gt;0.67,"R","A"))</f>
        <v/>
      </c>
      <c r="KZ551" s="1">
        <f>IF((HQ551/KK551)&lt;0.335,"G",IF((HQ551/KK551)&gt;0.67,"R","A"))</f>
        <v/>
      </c>
      <c r="LA551" s="1">
        <f>IF((IB551/KK551)&lt;0.335,"G",IF((IB551/KK551)&gt;0.67,"R","A"))</f>
        <v/>
      </c>
      <c r="LB551">
        <f>IF(LQ551="1-0",INDEX(Scrape!#REF!,MATCH('HT 1-0'!KP551,Scrape!$B:$B,0)),"")</f>
        <v/>
      </c>
      <c r="LC551">
        <f>IF(LQ551="1-0",INDEX(Scrape!$A:$A,MATCH('HT 1-0'!KP551,Scrape!$B:$B,0)),"")</f>
        <v/>
      </c>
      <c r="LD551">
        <f>IF(LQ551="1-0",INDEX(Scrape!$B:$B,MATCH('HT 1-0'!KP551,Scrape!$B:$B,0)),"")</f>
        <v/>
      </c>
      <c r="LE551">
        <f>IF(LQ551="1-0",INDEX(Scrape!$C:$C,MATCH('HT 1-0'!KP551,Scrape!$B:$B,0)),"")</f>
        <v/>
      </c>
      <c r="LF551">
        <f>IF(LQ551="1-0",INDEX(Scrape!$D:$D,MATCH('HT 1-0'!KP551,Scrape!$B:$B,0)),"")</f>
        <v/>
      </c>
      <c r="LG551">
        <f>IF(LQ551="1-0",INDEX(Scrape!$E:$E,MATCH('HT 1-0'!KP551,Scrape!$B:$B,0)),"")</f>
        <v/>
      </c>
      <c r="LH551">
        <f>IF(LQ551="1-0",INDEX(Scrape!$F:$F,MATCH('HT 1-0'!KP551,Scrape!$B:$B,0)),"")</f>
        <v/>
      </c>
      <c r="LI551">
        <f>IF(LQ551="1-0",INDEX(Scrape!$G:$G,MATCH('HT 1-0'!KP551,Scrape!$B:$B,0)),"")</f>
        <v/>
      </c>
      <c r="LJ551">
        <f>IF(LQ551="1-0",INDEX(Scrape!$H:$H,MATCH('HT 1-0'!KP551,Scrape!$B:$B,0)),"")</f>
        <v/>
      </c>
      <c r="LK551">
        <f>IF(LQ551="1-0",INDEX(Scrape!$I:$I,MATCH('HT 1-0'!KP551,Scrape!$B:$B,0)),"")</f>
        <v/>
      </c>
      <c r="LL551">
        <f>IF(LQ551="1-0",INDEX(Scrape!$J:$J,MATCH('HT 1-0'!KP551,Scrape!$B:$B,0)),"")</f>
        <v/>
      </c>
      <c r="LM551">
        <f>IF(LQ551="1-0",INDEX(Scrape!$K:$K,MATCH('HT 1-0'!KP551,Scrape!$B:$B,0)),"")</f>
        <v/>
      </c>
      <c r="LN551">
        <f>IF(LQ551="1-0",INDEX(Scrape!$L:$L,MATCH('HT 1-0'!KP551,Scrape!$B:$B,0)),"")</f>
        <v/>
      </c>
      <c r="LO551">
        <f>IF(LQ551="1-0",INDEX(Scrape!$M:$M,MATCH('HT 1-0'!KP551,Scrape!$B:$B,0)),"")</f>
        <v/>
      </c>
      <c r="LP551">
        <f>IF(LQ551="1-0",INDEX(Scrape!$N:$N,MATCH('HT 1-0'!KP551,Scrape!$B:$B,0)),"")</f>
        <v/>
      </c>
      <c r="LQ551">
        <f>INDEX(Scrape!$O:$O,MATCH('HT 1-0'!KP551,Scrape!$B:$B,0))</f>
        <v/>
      </c>
      <c r="LR551">
        <f>(1/LJ551)+(1/LI551)+(1/LH551)</f>
        <v/>
      </c>
      <c r="LS551">
        <f>(1/LG551)+(1/LF551)+(1/LE551)</f>
        <v/>
      </c>
      <c r="LT551" s="8">
        <f>IF(INDEX(#REF!,MATCH(KQ551,#REF!,0))=INDEX(#REF!,MATCH(KQ551,#REF!,0)),INDEX(#REF!,MATCH(KQ551,#REF!,0)),"ERROR")</f>
        <v/>
      </c>
      <c r="LU551" s="4">
        <f>IF(KR551="G",2,IF(KR551="R",0.5,IF(KR551="A",1)))</f>
        <v/>
      </c>
      <c r="LV551" s="4">
        <f>IF(KS551="G",0.5,IF(KS551="R",2,IF(KS551="A",1)))</f>
        <v/>
      </c>
      <c r="LW551" s="4">
        <f>IF(KT551="G",2,IF(KT551="R",0.5,IF(KT551="A",1)))</f>
        <v/>
      </c>
      <c r="LX551" s="4">
        <f>IF(KU551="G",0.5,IF(KU551="R",2,IF(KU551="A",1)))</f>
        <v/>
      </c>
      <c r="LY551" s="7">
        <f>(LK551*(LU551+LX551)+(LL551*(LU551+LX551)))</f>
        <v/>
      </c>
      <c r="LZ551" s="7">
        <f>(LN551*(LV551+LW551)+(LO551*(LV551+LW551)))</f>
        <v/>
      </c>
      <c r="MA551" s="11">
        <f>LY551-LZ551</f>
        <v/>
      </c>
      <c r="MB551" s="5">
        <f>MA551+2</f>
        <v/>
      </c>
      <c r="MC551" s="6">
        <f>MA551-2</f>
        <v/>
      </c>
      <c r="MD551" s="4">
        <f>LE551</f>
        <v/>
      </c>
      <c r="ME551" s="9">
        <f>IF(MD551=0,1000,MD551+0.75)</f>
        <v/>
      </c>
      <c r="MF551" s="10">
        <f>IF(MD551=0,0,MD551-0.75)</f>
        <v/>
      </c>
      <c r="MG551" s="4">
        <f>((LM551*(LU551+LX551))-((LP551*(LV551+LW551))))</f>
        <v/>
      </c>
      <c r="MH551" s="9">
        <f>MG551*1.2</f>
        <v/>
      </c>
      <c r="MI551" s="10">
        <f>MG551*0.8</f>
        <v/>
      </c>
      <c r="MJ551">
        <f>IFERROR(NX551,"")</f>
        <v/>
      </c>
      <c r="MK551">
        <f>IFERROR(NY551,"")</f>
        <v/>
      </c>
      <c r="ML551">
        <f>IFERROR(NZ551,"")</f>
        <v/>
      </c>
      <c r="MM551">
        <f>IFERROR(OA551,"")</f>
        <v/>
      </c>
      <c r="MN551">
        <f>IFERROR(OB551,"")</f>
        <v/>
      </c>
      <c r="MO551">
        <f>IFERROR(OC551,"")</f>
        <v/>
      </c>
      <c r="MP551" s="1">
        <f>COUNTIFS(#REF!,LT551,#REF!,1,#REF!,"&gt;="&amp;MC551,#REF!,"&lt;="&amp;MB551,#REF!,"&lt;="&amp;ME551,#REF!,"&gt;="&amp;MF551,#REF!,"="&amp;KV551,#REF!,"="&amp;KX551)</f>
        <v/>
      </c>
      <c r="MQ551" s="1">
        <f>COUNTIFS(#REF!,LT551,#REF!,0,#REF!,"&gt;="&amp;MC551,#REF!,"&lt;="&amp;MB551,#REF!,"&lt;="&amp;ME551,#REF!,"&gt;="&amp;MF551,#REF!,"="&amp;KV551,#REF!,"="&amp;KX551)</f>
        <v/>
      </c>
      <c r="MR551" s="1">
        <f>COUNTIFS(#REF!,LT551,#REF!,1,#REF!,"&gt;="&amp;MC551,#REF!,"&lt;="&amp;MB551,#REF!,"&lt;="&amp;ME551,#REF!,"&gt;="&amp;MF551,#REF!,"="&amp;KW551,#REF!,"="&amp;KY551)</f>
        <v/>
      </c>
      <c r="MS551" s="1">
        <f>COUNTIFS(#REF!,LT551,#REF!,0,#REF!,"&gt;="&amp;MC551,#REF!,"&lt;="&amp;MB551,#REF!,"&lt;="&amp;ME551,#REF!,"&gt;="&amp;MF551,#REF!,"="&amp;KW551,#REF!,"="&amp;KY551)</f>
        <v/>
      </c>
      <c r="MT551" s="1">
        <f>COUNTIFS(#REF!,LT551,#REF!,1,#REF!,"&gt;="&amp;MI551,#REF!,"&lt;="&amp;MH551,#REF!,"&lt;="&amp;ME551,#REF!,"&gt;="&amp;MF551)</f>
        <v/>
      </c>
      <c r="MU551" s="1">
        <f>COUNTIFS(#REF!,LT551,#REF!,0,#REF!,"&gt;="&amp;MI551,#REF!,"&lt;="&amp;MH551,#REF!,"&lt;="&amp;ME551,#REF!,"&gt;="&amp;MF551)</f>
        <v/>
      </c>
      <c r="MV551" s="1">
        <f>COUNTIFS(#REF!,LT551,#REF!,1,#REF!,"&gt;="&amp;MI551,#REF!,"&lt;="&amp;MH551,#REF!,"="&amp;KZ551,#REF!,"="&amp;LA551,#REF!,"&lt;="&amp;ME551,#REF!,"&gt;="&amp;MF551)</f>
        <v/>
      </c>
      <c r="MW551" s="1">
        <f>COUNTIFS(#REF!,LT551,#REF!,0,#REF!,"&gt;="&amp;MI551,#REF!,"&lt;="&amp;MH551,#REF!,"="&amp;KZ551,#REF!,"="&amp;LA551,#REF!,"&lt;="&amp;ME551,#REF!,"&gt;="&amp;MF551)</f>
        <v/>
      </c>
      <c r="MX551" s="1">
        <f>COUNTIFS(#REF!,LT551,#REF!,1,#REF!,"&gt;="&amp;MC551,#REF!,"&lt;="&amp;MB551,#REF!,"&lt;="&amp;ME551,#REF!,"&gt;="&amp;MF551)</f>
        <v/>
      </c>
      <c r="MY551" s="1">
        <f>COUNTIFS(#REF!,LT551,#REF!,0,#REF!,"&gt;="&amp;MC551,#REF!,"&lt;="&amp;MB551,#REF!,"&lt;="&amp;ME551,#REF!,"&gt;="&amp;MF551)</f>
        <v/>
      </c>
      <c r="MZ551" s="1">
        <f>COUNTIFS(#REF!,LT551,#REF!,1,#REF!,"&lt;="&amp;ME551,#REF!,"&gt;="&amp;MF551,#REF!,"="&amp;KV551,#REF!,"="&amp;KX551)</f>
        <v/>
      </c>
      <c r="NA551" s="1">
        <f>COUNTIFS(#REF!,LT551,#REF!,0,#REF!,"&lt;="&amp;ME551,#REF!,"&gt;="&amp;MF551,#REF!,"="&amp;KV551,#REF!,"="&amp;KX551)</f>
        <v/>
      </c>
      <c r="NB551" s="1">
        <f>COUNTIFS(#REF!,LT551,#REF!,1,#REF!,"&lt;="&amp;ME551,#REF!,"&gt;="&amp;MF551,#REF!,"="&amp;KW551,#REF!,"="&amp;KY551)</f>
        <v/>
      </c>
      <c r="NC551" s="1">
        <f>COUNTIFS(#REF!,LT551,#REF!,0,#REF!,"&lt;="&amp;ME551,#REF!,"&gt;="&amp;MF551,#REF!,"="&amp;KW551,#REF!,"="&amp;KY551)</f>
        <v/>
      </c>
      <c r="ND551" s="1">
        <f>MP551+MR551+MT551+MV551+MX551+MZ551+NB551</f>
        <v/>
      </c>
      <c r="NE551" s="1">
        <f>MQ551+MS551+MU551+MW551+MY551+NA551+NC551</f>
        <v/>
      </c>
      <c r="NF551" s="1">
        <f>ND551+NE551</f>
        <v/>
      </c>
      <c r="NG551" s="33">
        <f>ND551/(ND551+NE551)</f>
        <v/>
      </c>
      <c r="NH551" s="3">
        <f>1/NG551</f>
        <v/>
      </c>
      <c r="NI551" s="1">
        <f>LH551</f>
        <v/>
      </c>
      <c r="NJ551" s="79">
        <f>((1-NG551)*(1/(NI551-1))*0.98-(NG551*1))</f>
        <v/>
      </c>
      <c r="NK551" s="34">
        <f>IF(LR551&lt;0.9,0,IF(AND(LR551&gt;1.1),0,1))</f>
        <v/>
      </c>
      <c r="NL551" s="34">
        <f>IF(LS551&lt;0.9,0,IF(AND(LS551&gt;1.1),0,1))</f>
        <v/>
      </c>
      <c r="NM551" s="32">
        <f>IF(NF551&gt;99,1,0)</f>
        <v/>
      </c>
      <c r="NN551" s="32">
        <f>IF(NJ551&gt;0.0799,1,0)</f>
        <v/>
      </c>
      <c r="NO551" s="32">
        <f>IF(NJ551&gt;NQ551,1,0)</f>
        <v/>
      </c>
      <c r="NP551" s="32">
        <f>NM551+NN551+NO551+NK551+NL551</f>
        <v/>
      </c>
      <c r="NQ551" s="79">
        <f>(((100*NG551)*(NI551-1)*0.98)-((1-NG551)*100))/100</f>
        <v/>
      </c>
      <c r="NR551" s="34">
        <f>IF(LR551&lt;0.9,0,IF(AND(LR551&gt;1.1),0,1))</f>
        <v/>
      </c>
      <c r="NS551" s="34">
        <f>IF(LS551&lt;0.9,0,IF(AND(LS551&gt;1.1),0,1))</f>
        <v/>
      </c>
      <c r="NT551" s="32">
        <f>IF(NF551&gt;99,1,0)</f>
        <v/>
      </c>
      <c r="NU551" s="32">
        <f>IF(NQ551&gt;0.0799,1,0)</f>
        <v/>
      </c>
      <c r="NV551" s="32">
        <f>IF(NQ551&gt;NJ551,1,0)</f>
        <v/>
      </c>
      <c r="NW551" s="32">
        <f>NT551+NU551+NV551+NR551+NS551</f>
        <v/>
      </c>
      <c r="NX551">
        <f>IF(NP551=5,"LayHome1-0",IF(AND(NW551=5),"BackHome1-0",""))</f>
        <v/>
      </c>
      <c r="NY551">
        <f>IF(NP551=5,KN551,IF(AND(NW551=5),KN551,""))</f>
        <v/>
      </c>
      <c r="NZ551">
        <f>IF(NP551=5,"Match Odds",IF(AND(NW551=5),"Match Odds",""))</f>
        <v/>
      </c>
      <c r="OA551">
        <f>IF(NP551=5,KP551,IF(AND(NW551=5),KP551,""))</f>
        <v/>
      </c>
      <c r="OB551">
        <f>IF(NP551=5,"MATCH_ODDS",IF(AND(NW551=5),"MATCH_ODDS",""))</f>
        <v/>
      </c>
      <c r="OC551">
        <f>IF(NP551=5,"LAY",IF(AND(NW551=5),"BACK",""))</f>
        <v/>
      </c>
    </row>
    <row r="552" ht="16.5" customHeight="1" thickBot="1" thickTop="1">
      <c r="A552" s="2" t="n"/>
      <c r="KN552" s="1">
        <f>IF(INDEX(#REF!,MATCH('HT 1-0'!D552,#REF!,0))=INDEX(#REF!,MATCH('HT 1-0'!D552,#REF!,0)),INDEX(#REF!,MATCH('HT 1-0'!D552,#REF!,0)),"ERROR")</f>
        <v/>
      </c>
      <c r="KO552" s="1">
        <f>IF(INDEX(#REF!,MATCH('HT 1-0'!E552,#REF!,0))=INDEX(#REF!,MATCH('HT 1-0'!E552,#REF!,0)),INDEX(#REF!,MATCH('HT 1-0'!E552,#REF!,0)),"ERROR")</f>
        <v/>
      </c>
      <c r="KP552" s="1">
        <f>KN552&amp;" v "&amp;KO552</f>
        <v/>
      </c>
      <c r="KQ552">
        <f>B552&amp;"_"&amp;C552</f>
        <v/>
      </c>
      <c r="KR552" s="1">
        <f>IF((HW552/KK552)&lt;0.335,"G",IF((HW552/KK552)&gt;0.67,"R","A"))</f>
        <v/>
      </c>
      <c r="KS552" s="1">
        <f>IF((HX552/KK552)&lt;0.335,"G",IF((HX552/KK552)&gt;0.67,"R","A"))</f>
        <v/>
      </c>
      <c r="KT552" s="1">
        <f>IF((IH552/KK552)&lt;0.335,"G",IF((IH552/KK552)&gt;0.67,"R","A"))</f>
        <v/>
      </c>
      <c r="KU552" s="1">
        <f>IF((II552/KK552)&lt;0.335,"G",IF((II552/KK552)&gt;0.67,"R","A"))</f>
        <v/>
      </c>
      <c r="KV552" s="1">
        <f>IF((HZ552/KK552)&lt;0.335,"G",IF((HZ552/KK552)&gt;0.67,"R","A"))</f>
        <v/>
      </c>
      <c r="KW552" s="1">
        <f>IF((HY552/KK552)&lt;0.335,"G",IF((HY552/KK552)&gt;0.67,"R","A"))</f>
        <v/>
      </c>
      <c r="KX552" s="1">
        <f>IF((IK552/KK552)&lt;0.335,"G",IF((IK552/KK552)&gt;0.67,"R","A"))</f>
        <v/>
      </c>
      <c r="KY552" s="1">
        <f>IF((IJ552/KK552)&lt;0.335,"G",IF((IJ552/KK552)&gt;0.67,"R","A"))</f>
        <v/>
      </c>
      <c r="KZ552" s="1">
        <f>IF((HQ552/KK552)&lt;0.335,"G",IF((HQ552/KK552)&gt;0.67,"R","A"))</f>
        <v/>
      </c>
      <c r="LA552" s="1">
        <f>IF((IB552/KK552)&lt;0.335,"G",IF((IB552/KK552)&gt;0.67,"R","A"))</f>
        <v/>
      </c>
      <c r="LB552">
        <f>IF(LQ552="1-0",INDEX(Scrape!#REF!,MATCH('HT 1-0'!KP552,Scrape!$B:$B,0)),"")</f>
        <v/>
      </c>
      <c r="LC552">
        <f>IF(LQ552="1-0",INDEX(Scrape!$A:$A,MATCH('HT 1-0'!KP552,Scrape!$B:$B,0)),"")</f>
        <v/>
      </c>
      <c r="LD552">
        <f>IF(LQ552="1-0",INDEX(Scrape!$B:$B,MATCH('HT 1-0'!KP552,Scrape!$B:$B,0)),"")</f>
        <v/>
      </c>
      <c r="LE552">
        <f>IF(LQ552="1-0",INDEX(Scrape!$C:$C,MATCH('HT 1-0'!KP552,Scrape!$B:$B,0)),"")</f>
        <v/>
      </c>
      <c r="LF552">
        <f>IF(LQ552="1-0",INDEX(Scrape!$D:$D,MATCH('HT 1-0'!KP552,Scrape!$B:$B,0)),"")</f>
        <v/>
      </c>
      <c r="LG552">
        <f>IF(LQ552="1-0",INDEX(Scrape!$E:$E,MATCH('HT 1-0'!KP552,Scrape!$B:$B,0)),"")</f>
        <v/>
      </c>
      <c r="LH552">
        <f>IF(LQ552="1-0",INDEX(Scrape!$F:$F,MATCH('HT 1-0'!KP552,Scrape!$B:$B,0)),"")</f>
        <v/>
      </c>
      <c r="LI552">
        <f>IF(LQ552="1-0",INDEX(Scrape!$G:$G,MATCH('HT 1-0'!KP552,Scrape!$B:$B,0)),"")</f>
        <v/>
      </c>
      <c r="LJ552">
        <f>IF(LQ552="1-0",INDEX(Scrape!$H:$H,MATCH('HT 1-0'!KP552,Scrape!$B:$B,0)),"")</f>
        <v/>
      </c>
      <c r="LK552">
        <f>IF(LQ552="1-0",INDEX(Scrape!$I:$I,MATCH('HT 1-0'!KP552,Scrape!$B:$B,0)),"")</f>
        <v/>
      </c>
      <c r="LL552">
        <f>IF(LQ552="1-0",INDEX(Scrape!$J:$J,MATCH('HT 1-0'!KP552,Scrape!$B:$B,0)),"")</f>
        <v/>
      </c>
      <c r="LM552">
        <f>IF(LQ552="1-0",INDEX(Scrape!$K:$K,MATCH('HT 1-0'!KP552,Scrape!$B:$B,0)),"")</f>
        <v/>
      </c>
      <c r="LN552">
        <f>IF(LQ552="1-0",INDEX(Scrape!$L:$L,MATCH('HT 1-0'!KP552,Scrape!$B:$B,0)),"")</f>
        <v/>
      </c>
      <c r="LO552">
        <f>IF(LQ552="1-0",INDEX(Scrape!$M:$M,MATCH('HT 1-0'!KP552,Scrape!$B:$B,0)),"")</f>
        <v/>
      </c>
      <c r="LP552">
        <f>IF(LQ552="1-0",INDEX(Scrape!$N:$N,MATCH('HT 1-0'!KP552,Scrape!$B:$B,0)),"")</f>
        <v/>
      </c>
      <c r="LQ552">
        <f>INDEX(Scrape!$O:$O,MATCH('HT 1-0'!KP552,Scrape!$B:$B,0))</f>
        <v/>
      </c>
      <c r="LR552">
        <f>(1/LJ552)+(1/LI552)+(1/LH552)</f>
        <v/>
      </c>
      <c r="LS552">
        <f>(1/LG552)+(1/LF552)+(1/LE552)</f>
        <v/>
      </c>
      <c r="LT552" s="8">
        <f>IF(INDEX(#REF!,MATCH(KQ552,#REF!,0))=INDEX(#REF!,MATCH(KQ552,#REF!,0)),INDEX(#REF!,MATCH(KQ552,#REF!,0)),"ERROR")</f>
        <v/>
      </c>
      <c r="LU552" s="4">
        <f>IF(KR552="G",2,IF(KR552="R",0.5,IF(KR552="A",1)))</f>
        <v/>
      </c>
      <c r="LV552" s="4">
        <f>IF(KS552="G",0.5,IF(KS552="R",2,IF(KS552="A",1)))</f>
        <v/>
      </c>
      <c r="LW552" s="4">
        <f>IF(KT552="G",2,IF(KT552="R",0.5,IF(KT552="A",1)))</f>
        <v/>
      </c>
      <c r="LX552" s="4">
        <f>IF(KU552="G",0.5,IF(KU552="R",2,IF(KU552="A",1)))</f>
        <v/>
      </c>
      <c r="LY552" s="7">
        <f>(LK552*(LU552+LX552)+(LL552*(LU552+LX552)))</f>
        <v/>
      </c>
      <c r="LZ552" s="7">
        <f>(LN552*(LV552+LW552)+(LO552*(LV552+LW552)))</f>
        <v/>
      </c>
      <c r="MA552" s="11">
        <f>LY552-LZ552</f>
        <v/>
      </c>
      <c r="MB552" s="5">
        <f>MA552+2</f>
        <v/>
      </c>
      <c r="MC552" s="6">
        <f>MA552-2</f>
        <v/>
      </c>
      <c r="MD552" s="4">
        <f>LE552</f>
        <v/>
      </c>
      <c r="ME552" s="9">
        <f>IF(MD552=0,1000,MD552+0.75)</f>
        <v/>
      </c>
      <c r="MF552" s="10">
        <f>IF(MD552=0,0,MD552-0.75)</f>
        <v/>
      </c>
      <c r="MG552" s="4">
        <f>((LM552*(LU552+LX552))-((LP552*(LV552+LW552))))</f>
        <v/>
      </c>
      <c r="MH552" s="9">
        <f>MG552*1.2</f>
        <v/>
      </c>
      <c r="MI552" s="10">
        <f>MG552*0.8</f>
        <v/>
      </c>
      <c r="MJ552">
        <f>IFERROR(NX552,"")</f>
        <v/>
      </c>
      <c r="MK552">
        <f>IFERROR(NY552,"")</f>
        <v/>
      </c>
      <c r="ML552">
        <f>IFERROR(NZ552,"")</f>
        <v/>
      </c>
      <c r="MM552">
        <f>IFERROR(OA552,"")</f>
        <v/>
      </c>
      <c r="MN552">
        <f>IFERROR(OB552,"")</f>
        <v/>
      </c>
      <c r="MO552">
        <f>IFERROR(OC552,"")</f>
        <v/>
      </c>
      <c r="MP552" s="1">
        <f>COUNTIFS(#REF!,LT552,#REF!,1,#REF!,"&gt;="&amp;MC552,#REF!,"&lt;="&amp;MB552,#REF!,"&lt;="&amp;ME552,#REF!,"&gt;="&amp;MF552,#REF!,"="&amp;KV552,#REF!,"="&amp;KX552)</f>
        <v/>
      </c>
      <c r="MQ552" s="1">
        <f>COUNTIFS(#REF!,LT552,#REF!,0,#REF!,"&gt;="&amp;MC552,#REF!,"&lt;="&amp;MB552,#REF!,"&lt;="&amp;ME552,#REF!,"&gt;="&amp;MF552,#REF!,"="&amp;KV552,#REF!,"="&amp;KX552)</f>
        <v/>
      </c>
      <c r="MR552" s="1">
        <f>COUNTIFS(#REF!,LT552,#REF!,1,#REF!,"&gt;="&amp;MC552,#REF!,"&lt;="&amp;MB552,#REF!,"&lt;="&amp;ME552,#REF!,"&gt;="&amp;MF552,#REF!,"="&amp;KW552,#REF!,"="&amp;KY552)</f>
        <v/>
      </c>
      <c r="MS552" s="1">
        <f>COUNTIFS(#REF!,LT552,#REF!,0,#REF!,"&gt;="&amp;MC552,#REF!,"&lt;="&amp;MB552,#REF!,"&lt;="&amp;ME552,#REF!,"&gt;="&amp;MF552,#REF!,"="&amp;KW552,#REF!,"="&amp;KY552)</f>
        <v/>
      </c>
      <c r="MT552" s="1">
        <f>COUNTIFS(#REF!,LT552,#REF!,1,#REF!,"&gt;="&amp;MI552,#REF!,"&lt;="&amp;MH552,#REF!,"&lt;="&amp;ME552,#REF!,"&gt;="&amp;MF552)</f>
        <v/>
      </c>
      <c r="MU552" s="1">
        <f>COUNTIFS(#REF!,LT552,#REF!,0,#REF!,"&gt;="&amp;MI552,#REF!,"&lt;="&amp;MH552,#REF!,"&lt;="&amp;ME552,#REF!,"&gt;="&amp;MF552)</f>
        <v/>
      </c>
      <c r="MV552" s="1">
        <f>COUNTIFS(#REF!,LT552,#REF!,1,#REF!,"&gt;="&amp;MI552,#REF!,"&lt;="&amp;MH552,#REF!,"="&amp;KZ552,#REF!,"="&amp;LA552,#REF!,"&lt;="&amp;ME552,#REF!,"&gt;="&amp;MF552)</f>
        <v/>
      </c>
      <c r="MW552" s="1">
        <f>COUNTIFS(#REF!,LT552,#REF!,0,#REF!,"&gt;="&amp;MI552,#REF!,"&lt;="&amp;MH552,#REF!,"="&amp;KZ552,#REF!,"="&amp;LA552,#REF!,"&lt;="&amp;ME552,#REF!,"&gt;="&amp;MF552)</f>
        <v/>
      </c>
      <c r="MX552" s="1">
        <f>COUNTIFS(#REF!,LT552,#REF!,1,#REF!,"&gt;="&amp;MC552,#REF!,"&lt;="&amp;MB552,#REF!,"&lt;="&amp;ME552,#REF!,"&gt;="&amp;MF552)</f>
        <v/>
      </c>
      <c r="MY552" s="1">
        <f>COUNTIFS(#REF!,LT552,#REF!,0,#REF!,"&gt;="&amp;MC552,#REF!,"&lt;="&amp;MB552,#REF!,"&lt;="&amp;ME552,#REF!,"&gt;="&amp;MF552)</f>
        <v/>
      </c>
      <c r="MZ552" s="1">
        <f>COUNTIFS(#REF!,LT552,#REF!,1,#REF!,"&lt;="&amp;ME552,#REF!,"&gt;="&amp;MF552,#REF!,"="&amp;KV552,#REF!,"="&amp;KX552)</f>
        <v/>
      </c>
      <c r="NA552" s="1">
        <f>COUNTIFS(#REF!,LT552,#REF!,0,#REF!,"&lt;="&amp;ME552,#REF!,"&gt;="&amp;MF552,#REF!,"="&amp;KV552,#REF!,"="&amp;KX552)</f>
        <v/>
      </c>
      <c r="NB552" s="1">
        <f>COUNTIFS(#REF!,LT552,#REF!,1,#REF!,"&lt;="&amp;ME552,#REF!,"&gt;="&amp;MF552,#REF!,"="&amp;KW552,#REF!,"="&amp;KY552)</f>
        <v/>
      </c>
      <c r="NC552" s="1">
        <f>COUNTIFS(#REF!,LT552,#REF!,0,#REF!,"&lt;="&amp;ME552,#REF!,"&gt;="&amp;MF552,#REF!,"="&amp;KW552,#REF!,"="&amp;KY552)</f>
        <v/>
      </c>
      <c r="ND552" s="1">
        <f>MP552+MR552+MT552+MV552+MX552+MZ552+NB552</f>
        <v/>
      </c>
      <c r="NE552" s="1">
        <f>MQ552+MS552+MU552+MW552+MY552+NA552+NC552</f>
        <v/>
      </c>
      <c r="NF552" s="1">
        <f>ND552+NE552</f>
        <v/>
      </c>
      <c r="NG552" s="33">
        <f>ND552/(ND552+NE552)</f>
        <v/>
      </c>
      <c r="NH552" s="3">
        <f>1/NG552</f>
        <v/>
      </c>
      <c r="NI552" s="1">
        <f>LH552</f>
        <v/>
      </c>
      <c r="NJ552" s="79">
        <f>((1-NG552)*(1/(NI552-1))*0.98-(NG552*1))</f>
        <v/>
      </c>
      <c r="NK552" s="34">
        <f>IF(LR552&lt;0.9,0,IF(AND(LR552&gt;1.1),0,1))</f>
        <v/>
      </c>
      <c r="NL552" s="34">
        <f>IF(LS552&lt;0.9,0,IF(AND(LS552&gt;1.1),0,1))</f>
        <v/>
      </c>
      <c r="NM552" s="32">
        <f>IF(NF552&gt;99,1,0)</f>
        <v/>
      </c>
      <c r="NN552" s="32">
        <f>IF(NJ552&gt;0.0799,1,0)</f>
        <v/>
      </c>
      <c r="NO552" s="32">
        <f>IF(NJ552&gt;NQ552,1,0)</f>
        <v/>
      </c>
      <c r="NP552" s="32">
        <f>NM552+NN552+NO552+NK552+NL552</f>
        <v/>
      </c>
      <c r="NQ552" s="79">
        <f>(((100*NG552)*(NI552-1)*0.98)-((1-NG552)*100))/100</f>
        <v/>
      </c>
      <c r="NR552" s="34">
        <f>IF(LR552&lt;0.9,0,IF(AND(LR552&gt;1.1),0,1))</f>
        <v/>
      </c>
      <c r="NS552" s="34">
        <f>IF(LS552&lt;0.9,0,IF(AND(LS552&gt;1.1),0,1))</f>
        <v/>
      </c>
      <c r="NT552" s="32">
        <f>IF(NF552&gt;99,1,0)</f>
        <v/>
      </c>
      <c r="NU552" s="32">
        <f>IF(NQ552&gt;0.0799,1,0)</f>
        <v/>
      </c>
      <c r="NV552" s="32">
        <f>IF(NQ552&gt;NJ552,1,0)</f>
        <v/>
      </c>
      <c r="NW552" s="32">
        <f>NT552+NU552+NV552+NR552+NS552</f>
        <v/>
      </c>
      <c r="NX552">
        <f>IF(NP552=5,"LayHome1-0",IF(AND(NW552=5),"BackHome1-0",""))</f>
        <v/>
      </c>
      <c r="NY552">
        <f>IF(NP552=5,KN552,IF(AND(NW552=5),KN552,""))</f>
        <v/>
      </c>
      <c r="NZ552">
        <f>IF(NP552=5,"Match Odds",IF(AND(NW552=5),"Match Odds",""))</f>
        <v/>
      </c>
      <c r="OA552">
        <f>IF(NP552=5,KP552,IF(AND(NW552=5),KP552,""))</f>
        <v/>
      </c>
      <c r="OB552">
        <f>IF(NP552=5,"MATCH_ODDS",IF(AND(NW552=5),"MATCH_ODDS",""))</f>
        <v/>
      </c>
      <c r="OC552">
        <f>IF(NP552=5,"LAY",IF(AND(NW552=5),"BACK",""))</f>
        <v/>
      </c>
    </row>
    <row r="553" ht="16.5" customHeight="1" thickBot="1" thickTop="1">
      <c r="A553" s="2" t="n"/>
      <c r="KN553" s="1">
        <f>IF(INDEX(#REF!,MATCH('HT 1-0'!D553,#REF!,0))=INDEX(#REF!,MATCH('HT 1-0'!D553,#REF!,0)),INDEX(#REF!,MATCH('HT 1-0'!D553,#REF!,0)),"ERROR")</f>
        <v/>
      </c>
      <c r="KO553" s="1">
        <f>IF(INDEX(#REF!,MATCH('HT 1-0'!E553,#REF!,0))=INDEX(#REF!,MATCH('HT 1-0'!E553,#REF!,0)),INDEX(#REF!,MATCH('HT 1-0'!E553,#REF!,0)),"ERROR")</f>
        <v/>
      </c>
      <c r="KP553" s="1">
        <f>KN553&amp;" v "&amp;KO553</f>
        <v/>
      </c>
      <c r="KQ553">
        <f>B553&amp;"_"&amp;C553</f>
        <v/>
      </c>
      <c r="KR553" s="1">
        <f>IF((HW553/KK553)&lt;0.335,"G",IF((HW553/KK553)&gt;0.67,"R","A"))</f>
        <v/>
      </c>
      <c r="KS553" s="1">
        <f>IF((HX553/KK553)&lt;0.335,"G",IF((HX553/KK553)&gt;0.67,"R","A"))</f>
        <v/>
      </c>
      <c r="KT553" s="1">
        <f>IF((IH553/KK553)&lt;0.335,"G",IF((IH553/KK553)&gt;0.67,"R","A"))</f>
        <v/>
      </c>
      <c r="KU553" s="1">
        <f>IF((II553/KK553)&lt;0.335,"G",IF((II553/KK553)&gt;0.67,"R","A"))</f>
        <v/>
      </c>
      <c r="KV553" s="1">
        <f>IF((HZ553/KK553)&lt;0.335,"G",IF((HZ553/KK553)&gt;0.67,"R","A"))</f>
        <v/>
      </c>
      <c r="KW553" s="1">
        <f>IF((HY553/KK553)&lt;0.335,"G",IF((HY553/KK553)&gt;0.67,"R","A"))</f>
        <v/>
      </c>
      <c r="KX553" s="1">
        <f>IF((IK553/KK553)&lt;0.335,"G",IF((IK553/KK553)&gt;0.67,"R","A"))</f>
        <v/>
      </c>
      <c r="KY553" s="1">
        <f>IF((IJ553/KK553)&lt;0.335,"G",IF((IJ553/KK553)&gt;0.67,"R","A"))</f>
        <v/>
      </c>
      <c r="KZ553" s="1">
        <f>IF((HQ553/KK553)&lt;0.335,"G",IF((HQ553/KK553)&gt;0.67,"R","A"))</f>
        <v/>
      </c>
      <c r="LA553" s="1">
        <f>IF((IB553/KK553)&lt;0.335,"G",IF((IB553/KK553)&gt;0.67,"R","A"))</f>
        <v/>
      </c>
      <c r="LB553">
        <f>IF(LQ553="1-0",INDEX(Scrape!#REF!,MATCH('HT 1-0'!KP553,Scrape!$B:$B,0)),"")</f>
        <v/>
      </c>
      <c r="LC553">
        <f>IF(LQ553="1-0",INDEX(Scrape!$A:$A,MATCH('HT 1-0'!KP553,Scrape!$B:$B,0)),"")</f>
        <v/>
      </c>
      <c r="LD553">
        <f>IF(LQ553="1-0",INDEX(Scrape!$B:$B,MATCH('HT 1-0'!KP553,Scrape!$B:$B,0)),"")</f>
        <v/>
      </c>
      <c r="LE553">
        <f>IF(LQ553="1-0",INDEX(Scrape!$C:$C,MATCH('HT 1-0'!KP553,Scrape!$B:$B,0)),"")</f>
        <v/>
      </c>
      <c r="LF553">
        <f>IF(LQ553="1-0",INDEX(Scrape!$D:$D,MATCH('HT 1-0'!KP553,Scrape!$B:$B,0)),"")</f>
        <v/>
      </c>
      <c r="LG553">
        <f>IF(LQ553="1-0",INDEX(Scrape!$E:$E,MATCH('HT 1-0'!KP553,Scrape!$B:$B,0)),"")</f>
        <v/>
      </c>
      <c r="LH553">
        <f>IF(LQ553="1-0",INDEX(Scrape!$F:$F,MATCH('HT 1-0'!KP553,Scrape!$B:$B,0)),"")</f>
        <v/>
      </c>
      <c r="LI553">
        <f>IF(LQ553="1-0",INDEX(Scrape!$G:$G,MATCH('HT 1-0'!KP553,Scrape!$B:$B,0)),"")</f>
        <v/>
      </c>
      <c r="LJ553">
        <f>IF(LQ553="1-0",INDEX(Scrape!$H:$H,MATCH('HT 1-0'!KP553,Scrape!$B:$B,0)),"")</f>
        <v/>
      </c>
      <c r="LK553">
        <f>IF(LQ553="1-0",INDEX(Scrape!$I:$I,MATCH('HT 1-0'!KP553,Scrape!$B:$B,0)),"")</f>
        <v/>
      </c>
      <c r="LL553">
        <f>IF(LQ553="1-0",INDEX(Scrape!$J:$J,MATCH('HT 1-0'!KP553,Scrape!$B:$B,0)),"")</f>
        <v/>
      </c>
      <c r="LM553">
        <f>IF(LQ553="1-0",INDEX(Scrape!$K:$K,MATCH('HT 1-0'!KP553,Scrape!$B:$B,0)),"")</f>
        <v/>
      </c>
      <c r="LN553">
        <f>IF(LQ553="1-0",INDEX(Scrape!$L:$L,MATCH('HT 1-0'!KP553,Scrape!$B:$B,0)),"")</f>
        <v/>
      </c>
      <c r="LO553">
        <f>IF(LQ553="1-0",INDEX(Scrape!$M:$M,MATCH('HT 1-0'!KP553,Scrape!$B:$B,0)),"")</f>
        <v/>
      </c>
      <c r="LP553">
        <f>IF(LQ553="1-0",INDEX(Scrape!$N:$N,MATCH('HT 1-0'!KP553,Scrape!$B:$B,0)),"")</f>
        <v/>
      </c>
      <c r="LQ553">
        <f>INDEX(Scrape!$O:$O,MATCH('HT 1-0'!KP553,Scrape!$B:$B,0))</f>
        <v/>
      </c>
      <c r="LR553">
        <f>(1/LJ553)+(1/LI553)+(1/LH553)</f>
        <v/>
      </c>
      <c r="LS553">
        <f>(1/LG553)+(1/LF553)+(1/LE553)</f>
        <v/>
      </c>
      <c r="LT553" s="8">
        <f>IF(INDEX(#REF!,MATCH(KQ553,#REF!,0))=INDEX(#REF!,MATCH(KQ553,#REF!,0)),INDEX(#REF!,MATCH(KQ553,#REF!,0)),"ERROR")</f>
        <v/>
      </c>
      <c r="LU553" s="4">
        <f>IF(KR553="G",2,IF(KR553="R",0.5,IF(KR553="A",1)))</f>
        <v/>
      </c>
      <c r="LV553" s="4">
        <f>IF(KS553="G",0.5,IF(KS553="R",2,IF(KS553="A",1)))</f>
        <v/>
      </c>
      <c r="LW553" s="4">
        <f>IF(KT553="G",2,IF(KT553="R",0.5,IF(KT553="A",1)))</f>
        <v/>
      </c>
      <c r="LX553" s="4">
        <f>IF(KU553="G",0.5,IF(KU553="R",2,IF(KU553="A",1)))</f>
        <v/>
      </c>
      <c r="LY553" s="7">
        <f>(LK553*(LU553+LX553)+(LL553*(LU553+LX553)))</f>
        <v/>
      </c>
      <c r="LZ553" s="7">
        <f>(LN553*(LV553+LW553)+(LO553*(LV553+LW553)))</f>
        <v/>
      </c>
      <c r="MA553" s="11">
        <f>LY553-LZ553</f>
        <v/>
      </c>
      <c r="MB553" s="5">
        <f>MA553+2</f>
        <v/>
      </c>
      <c r="MC553" s="6">
        <f>MA553-2</f>
        <v/>
      </c>
      <c r="MD553" s="4">
        <f>LE553</f>
        <v/>
      </c>
      <c r="ME553" s="9">
        <f>IF(MD553=0,1000,MD553+0.75)</f>
        <v/>
      </c>
      <c r="MF553" s="10">
        <f>IF(MD553=0,0,MD553-0.75)</f>
        <v/>
      </c>
      <c r="MG553" s="4">
        <f>((LM553*(LU553+LX553))-((LP553*(LV553+LW553))))</f>
        <v/>
      </c>
      <c r="MH553" s="9">
        <f>MG553*1.2</f>
        <v/>
      </c>
      <c r="MI553" s="10">
        <f>MG553*0.8</f>
        <v/>
      </c>
      <c r="MJ553">
        <f>IFERROR(NX553,"")</f>
        <v/>
      </c>
      <c r="MK553">
        <f>IFERROR(NY553,"")</f>
        <v/>
      </c>
      <c r="ML553">
        <f>IFERROR(NZ553,"")</f>
        <v/>
      </c>
      <c r="MM553">
        <f>IFERROR(OA553,"")</f>
        <v/>
      </c>
      <c r="MN553">
        <f>IFERROR(OB553,"")</f>
        <v/>
      </c>
      <c r="MO553">
        <f>IFERROR(OC553,"")</f>
        <v/>
      </c>
      <c r="MP553" s="1">
        <f>COUNTIFS(#REF!,LT553,#REF!,1,#REF!,"&gt;="&amp;MC553,#REF!,"&lt;="&amp;MB553,#REF!,"&lt;="&amp;ME553,#REF!,"&gt;="&amp;MF553,#REF!,"="&amp;KV553,#REF!,"="&amp;KX553)</f>
        <v/>
      </c>
      <c r="MQ553" s="1">
        <f>COUNTIFS(#REF!,LT553,#REF!,0,#REF!,"&gt;="&amp;MC553,#REF!,"&lt;="&amp;MB553,#REF!,"&lt;="&amp;ME553,#REF!,"&gt;="&amp;MF553,#REF!,"="&amp;KV553,#REF!,"="&amp;KX553)</f>
        <v/>
      </c>
      <c r="MR553" s="1">
        <f>COUNTIFS(#REF!,LT553,#REF!,1,#REF!,"&gt;="&amp;MC553,#REF!,"&lt;="&amp;MB553,#REF!,"&lt;="&amp;ME553,#REF!,"&gt;="&amp;MF553,#REF!,"="&amp;KW553,#REF!,"="&amp;KY553)</f>
        <v/>
      </c>
      <c r="MS553" s="1">
        <f>COUNTIFS(#REF!,LT553,#REF!,0,#REF!,"&gt;="&amp;MC553,#REF!,"&lt;="&amp;MB553,#REF!,"&lt;="&amp;ME553,#REF!,"&gt;="&amp;MF553,#REF!,"="&amp;KW553,#REF!,"="&amp;KY553)</f>
        <v/>
      </c>
      <c r="MT553" s="1">
        <f>COUNTIFS(#REF!,LT553,#REF!,1,#REF!,"&gt;="&amp;MI553,#REF!,"&lt;="&amp;MH553,#REF!,"&lt;="&amp;ME553,#REF!,"&gt;="&amp;MF553)</f>
        <v/>
      </c>
      <c r="MU553" s="1">
        <f>COUNTIFS(#REF!,LT553,#REF!,0,#REF!,"&gt;="&amp;MI553,#REF!,"&lt;="&amp;MH553,#REF!,"&lt;="&amp;ME553,#REF!,"&gt;="&amp;MF553)</f>
        <v/>
      </c>
      <c r="MV553" s="1">
        <f>COUNTIFS(#REF!,LT553,#REF!,1,#REF!,"&gt;="&amp;MI553,#REF!,"&lt;="&amp;MH553,#REF!,"="&amp;KZ553,#REF!,"="&amp;LA553,#REF!,"&lt;="&amp;ME553,#REF!,"&gt;="&amp;MF553)</f>
        <v/>
      </c>
      <c r="MW553" s="1">
        <f>COUNTIFS(#REF!,LT553,#REF!,0,#REF!,"&gt;="&amp;MI553,#REF!,"&lt;="&amp;MH553,#REF!,"="&amp;KZ553,#REF!,"="&amp;LA553,#REF!,"&lt;="&amp;ME553,#REF!,"&gt;="&amp;MF553)</f>
        <v/>
      </c>
      <c r="MX553" s="1">
        <f>COUNTIFS(#REF!,LT553,#REF!,1,#REF!,"&gt;="&amp;MC553,#REF!,"&lt;="&amp;MB553,#REF!,"&lt;="&amp;ME553,#REF!,"&gt;="&amp;MF553)</f>
        <v/>
      </c>
      <c r="MY553" s="1">
        <f>COUNTIFS(#REF!,LT553,#REF!,0,#REF!,"&gt;="&amp;MC553,#REF!,"&lt;="&amp;MB553,#REF!,"&lt;="&amp;ME553,#REF!,"&gt;="&amp;MF553)</f>
        <v/>
      </c>
      <c r="MZ553" s="1">
        <f>COUNTIFS(#REF!,LT553,#REF!,1,#REF!,"&lt;="&amp;ME553,#REF!,"&gt;="&amp;MF553,#REF!,"="&amp;KV553,#REF!,"="&amp;KX553)</f>
        <v/>
      </c>
      <c r="NA553" s="1">
        <f>COUNTIFS(#REF!,LT553,#REF!,0,#REF!,"&lt;="&amp;ME553,#REF!,"&gt;="&amp;MF553,#REF!,"="&amp;KV553,#REF!,"="&amp;KX553)</f>
        <v/>
      </c>
      <c r="NB553" s="1">
        <f>COUNTIFS(#REF!,LT553,#REF!,1,#REF!,"&lt;="&amp;ME553,#REF!,"&gt;="&amp;MF553,#REF!,"="&amp;KW553,#REF!,"="&amp;KY553)</f>
        <v/>
      </c>
      <c r="NC553" s="1">
        <f>COUNTIFS(#REF!,LT553,#REF!,0,#REF!,"&lt;="&amp;ME553,#REF!,"&gt;="&amp;MF553,#REF!,"="&amp;KW553,#REF!,"="&amp;KY553)</f>
        <v/>
      </c>
      <c r="ND553" s="1">
        <f>MP553+MR553+MT553+MV553+MX553+MZ553+NB553</f>
        <v/>
      </c>
      <c r="NE553" s="1">
        <f>MQ553+MS553+MU553+MW553+MY553+NA553+NC553</f>
        <v/>
      </c>
      <c r="NF553" s="1">
        <f>ND553+NE553</f>
        <v/>
      </c>
      <c r="NG553" s="33">
        <f>ND553/(ND553+NE553)</f>
        <v/>
      </c>
      <c r="NH553" s="3">
        <f>1/NG553</f>
        <v/>
      </c>
      <c r="NI553" s="1">
        <f>LH553</f>
        <v/>
      </c>
      <c r="NJ553" s="79">
        <f>((1-NG553)*(1/(NI553-1))*0.98-(NG553*1))</f>
        <v/>
      </c>
      <c r="NK553" s="34">
        <f>IF(LR553&lt;0.9,0,IF(AND(LR553&gt;1.1),0,1))</f>
        <v/>
      </c>
      <c r="NL553" s="34">
        <f>IF(LS553&lt;0.9,0,IF(AND(LS553&gt;1.1),0,1))</f>
        <v/>
      </c>
      <c r="NM553" s="32">
        <f>IF(NF553&gt;99,1,0)</f>
        <v/>
      </c>
      <c r="NN553" s="32">
        <f>IF(NJ553&gt;0.0799,1,0)</f>
        <v/>
      </c>
      <c r="NO553" s="32">
        <f>IF(NJ553&gt;NQ553,1,0)</f>
        <v/>
      </c>
      <c r="NP553" s="32">
        <f>NM553+NN553+NO553+NK553+NL553</f>
        <v/>
      </c>
      <c r="NQ553" s="79">
        <f>(((100*NG553)*(NI553-1)*0.98)-((1-NG553)*100))/100</f>
        <v/>
      </c>
      <c r="NR553" s="34">
        <f>IF(LR553&lt;0.9,0,IF(AND(LR553&gt;1.1),0,1))</f>
        <v/>
      </c>
      <c r="NS553" s="34">
        <f>IF(LS553&lt;0.9,0,IF(AND(LS553&gt;1.1),0,1))</f>
        <v/>
      </c>
      <c r="NT553" s="32">
        <f>IF(NF553&gt;99,1,0)</f>
        <v/>
      </c>
      <c r="NU553" s="32">
        <f>IF(NQ553&gt;0.0799,1,0)</f>
        <v/>
      </c>
      <c r="NV553" s="32">
        <f>IF(NQ553&gt;NJ553,1,0)</f>
        <v/>
      </c>
      <c r="NW553" s="32">
        <f>NT553+NU553+NV553+NR553+NS553</f>
        <v/>
      </c>
      <c r="NX553">
        <f>IF(NP553=5,"LayHome1-0",IF(AND(NW553=5),"BackHome1-0",""))</f>
        <v/>
      </c>
      <c r="NY553">
        <f>IF(NP553=5,KN553,IF(AND(NW553=5),KN553,""))</f>
        <v/>
      </c>
      <c r="NZ553">
        <f>IF(NP553=5,"Match Odds",IF(AND(NW553=5),"Match Odds",""))</f>
        <v/>
      </c>
      <c r="OA553">
        <f>IF(NP553=5,KP553,IF(AND(NW553=5),KP553,""))</f>
        <v/>
      </c>
      <c r="OB553">
        <f>IF(NP553=5,"MATCH_ODDS",IF(AND(NW553=5),"MATCH_ODDS",""))</f>
        <v/>
      </c>
      <c r="OC553">
        <f>IF(NP553=5,"LAY",IF(AND(NW553=5),"BACK",""))</f>
        <v/>
      </c>
    </row>
    <row r="554" ht="16.5" customHeight="1" thickBot="1" thickTop="1">
      <c r="A554" s="2" t="n"/>
      <c r="KN554" s="1">
        <f>IF(INDEX(#REF!,MATCH('HT 1-0'!D554,#REF!,0))=INDEX(#REF!,MATCH('HT 1-0'!D554,#REF!,0)),INDEX(#REF!,MATCH('HT 1-0'!D554,#REF!,0)),"ERROR")</f>
        <v/>
      </c>
      <c r="KO554" s="1">
        <f>IF(INDEX(#REF!,MATCH('HT 1-0'!E554,#REF!,0))=INDEX(#REF!,MATCH('HT 1-0'!E554,#REF!,0)),INDEX(#REF!,MATCH('HT 1-0'!E554,#REF!,0)),"ERROR")</f>
        <v/>
      </c>
      <c r="KP554" s="1">
        <f>KN554&amp;" v "&amp;KO554</f>
        <v/>
      </c>
      <c r="KQ554">
        <f>B554&amp;"_"&amp;C554</f>
        <v/>
      </c>
      <c r="KR554" s="1">
        <f>IF((HW554/KK554)&lt;0.335,"G",IF((HW554/KK554)&gt;0.67,"R","A"))</f>
        <v/>
      </c>
      <c r="KS554" s="1">
        <f>IF((HX554/KK554)&lt;0.335,"G",IF((HX554/KK554)&gt;0.67,"R","A"))</f>
        <v/>
      </c>
      <c r="KT554" s="1">
        <f>IF((IH554/KK554)&lt;0.335,"G",IF((IH554/KK554)&gt;0.67,"R","A"))</f>
        <v/>
      </c>
      <c r="KU554" s="1">
        <f>IF((II554/KK554)&lt;0.335,"G",IF((II554/KK554)&gt;0.67,"R","A"))</f>
        <v/>
      </c>
      <c r="KV554" s="1">
        <f>IF((HZ554/KK554)&lt;0.335,"G",IF((HZ554/KK554)&gt;0.67,"R","A"))</f>
        <v/>
      </c>
      <c r="KW554" s="1">
        <f>IF((HY554/KK554)&lt;0.335,"G",IF((HY554/KK554)&gt;0.67,"R","A"))</f>
        <v/>
      </c>
      <c r="KX554" s="1">
        <f>IF((IK554/KK554)&lt;0.335,"G",IF((IK554/KK554)&gt;0.67,"R","A"))</f>
        <v/>
      </c>
      <c r="KY554" s="1">
        <f>IF((IJ554/KK554)&lt;0.335,"G",IF((IJ554/KK554)&gt;0.67,"R","A"))</f>
        <v/>
      </c>
      <c r="KZ554" s="1">
        <f>IF((HQ554/KK554)&lt;0.335,"G",IF((HQ554/KK554)&gt;0.67,"R","A"))</f>
        <v/>
      </c>
      <c r="LA554" s="1">
        <f>IF((IB554/KK554)&lt;0.335,"G",IF((IB554/KK554)&gt;0.67,"R","A"))</f>
        <v/>
      </c>
      <c r="LB554">
        <f>IF(LQ554="1-0",INDEX(Scrape!#REF!,MATCH('HT 1-0'!KP554,Scrape!$B:$B,0)),"")</f>
        <v/>
      </c>
      <c r="LC554">
        <f>IF(LQ554="1-0",INDEX(Scrape!$A:$A,MATCH('HT 1-0'!KP554,Scrape!$B:$B,0)),"")</f>
        <v/>
      </c>
      <c r="LD554">
        <f>IF(LQ554="1-0",INDEX(Scrape!$B:$B,MATCH('HT 1-0'!KP554,Scrape!$B:$B,0)),"")</f>
        <v/>
      </c>
      <c r="LE554">
        <f>IF(LQ554="1-0",INDEX(Scrape!$C:$C,MATCH('HT 1-0'!KP554,Scrape!$B:$B,0)),"")</f>
        <v/>
      </c>
      <c r="LF554">
        <f>IF(LQ554="1-0",INDEX(Scrape!$D:$D,MATCH('HT 1-0'!KP554,Scrape!$B:$B,0)),"")</f>
        <v/>
      </c>
      <c r="LG554">
        <f>IF(LQ554="1-0",INDEX(Scrape!$E:$E,MATCH('HT 1-0'!KP554,Scrape!$B:$B,0)),"")</f>
        <v/>
      </c>
      <c r="LH554">
        <f>IF(LQ554="1-0",INDEX(Scrape!$F:$F,MATCH('HT 1-0'!KP554,Scrape!$B:$B,0)),"")</f>
        <v/>
      </c>
      <c r="LI554">
        <f>IF(LQ554="1-0",INDEX(Scrape!$G:$G,MATCH('HT 1-0'!KP554,Scrape!$B:$B,0)),"")</f>
        <v/>
      </c>
      <c r="LJ554">
        <f>IF(LQ554="1-0",INDEX(Scrape!$H:$H,MATCH('HT 1-0'!KP554,Scrape!$B:$B,0)),"")</f>
        <v/>
      </c>
      <c r="LK554">
        <f>IF(LQ554="1-0",INDEX(Scrape!$I:$I,MATCH('HT 1-0'!KP554,Scrape!$B:$B,0)),"")</f>
        <v/>
      </c>
      <c r="LL554">
        <f>IF(LQ554="1-0",INDEX(Scrape!$J:$J,MATCH('HT 1-0'!KP554,Scrape!$B:$B,0)),"")</f>
        <v/>
      </c>
      <c r="LM554">
        <f>IF(LQ554="1-0",INDEX(Scrape!$K:$K,MATCH('HT 1-0'!KP554,Scrape!$B:$B,0)),"")</f>
        <v/>
      </c>
      <c r="LN554">
        <f>IF(LQ554="1-0",INDEX(Scrape!$L:$L,MATCH('HT 1-0'!KP554,Scrape!$B:$B,0)),"")</f>
        <v/>
      </c>
      <c r="LO554">
        <f>IF(LQ554="1-0",INDEX(Scrape!$M:$M,MATCH('HT 1-0'!KP554,Scrape!$B:$B,0)),"")</f>
        <v/>
      </c>
      <c r="LP554">
        <f>IF(LQ554="1-0",INDEX(Scrape!$N:$N,MATCH('HT 1-0'!KP554,Scrape!$B:$B,0)),"")</f>
        <v/>
      </c>
      <c r="LQ554">
        <f>INDEX(Scrape!$O:$O,MATCH('HT 1-0'!KP554,Scrape!$B:$B,0))</f>
        <v/>
      </c>
      <c r="LR554">
        <f>(1/LJ554)+(1/LI554)+(1/LH554)</f>
        <v/>
      </c>
      <c r="LS554">
        <f>(1/LG554)+(1/LF554)+(1/LE554)</f>
        <v/>
      </c>
      <c r="LT554" s="8">
        <f>IF(INDEX(#REF!,MATCH(KQ554,#REF!,0))=INDEX(#REF!,MATCH(KQ554,#REF!,0)),INDEX(#REF!,MATCH(KQ554,#REF!,0)),"ERROR")</f>
        <v/>
      </c>
      <c r="LU554" s="4">
        <f>IF(KR554="G",2,IF(KR554="R",0.5,IF(KR554="A",1)))</f>
        <v/>
      </c>
      <c r="LV554" s="4">
        <f>IF(KS554="G",0.5,IF(KS554="R",2,IF(KS554="A",1)))</f>
        <v/>
      </c>
      <c r="LW554" s="4">
        <f>IF(KT554="G",2,IF(KT554="R",0.5,IF(KT554="A",1)))</f>
        <v/>
      </c>
      <c r="LX554" s="4">
        <f>IF(KU554="G",0.5,IF(KU554="R",2,IF(KU554="A",1)))</f>
        <v/>
      </c>
      <c r="LY554" s="7">
        <f>(LK554*(LU554+LX554)+(LL554*(LU554+LX554)))</f>
        <v/>
      </c>
      <c r="LZ554" s="7">
        <f>(LN554*(LV554+LW554)+(LO554*(LV554+LW554)))</f>
        <v/>
      </c>
      <c r="MA554" s="11">
        <f>LY554-LZ554</f>
        <v/>
      </c>
      <c r="MB554" s="5">
        <f>MA554+2</f>
        <v/>
      </c>
      <c r="MC554" s="6">
        <f>MA554-2</f>
        <v/>
      </c>
      <c r="MD554" s="4">
        <f>LE554</f>
        <v/>
      </c>
      <c r="ME554" s="9">
        <f>IF(MD554=0,1000,MD554+0.75)</f>
        <v/>
      </c>
      <c r="MF554" s="10">
        <f>IF(MD554=0,0,MD554-0.75)</f>
        <v/>
      </c>
      <c r="MG554" s="4">
        <f>((LM554*(LU554+LX554))-((LP554*(LV554+LW554))))</f>
        <v/>
      </c>
      <c r="MH554" s="9">
        <f>MG554*1.2</f>
        <v/>
      </c>
      <c r="MI554" s="10">
        <f>MG554*0.8</f>
        <v/>
      </c>
      <c r="MJ554">
        <f>IFERROR(NX554,"")</f>
        <v/>
      </c>
      <c r="MK554">
        <f>IFERROR(NY554,"")</f>
        <v/>
      </c>
      <c r="ML554">
        <f>IFERROR(NZ554,"")</f>
        <v/>
      </c>
      <c r="MM554">
        <f>IFERROR(OA554,"")</f>
        <v/>
      </c>
      <c r="MN554">
        <f>IFERROR(OB554,"")</f>
        <v/>
      </c>
      <c r="MO554">
        <f>IFERROR(OC554,"")</f>
        <v/>
      </c>
      <c r="MP554" s="1">
        <f>COUNTIFS(#REF!,LT554,#REF!,1,#REF!,"&gt;="&amp;MC554,#REF!,"&lt;="&amp;MB554,#REF!,"&lt;="&amp;ME554,#REF!,"&gt;="&amp;MF554,#REF!,"="&amp;KV554,#REF!,"="&amp;KX554)</f>
        <v/>
      </c>
      <c r="MQ554" s="1">
        <f>COUNTIFS(#REF!,LT554,#REF!,0,#REF!,"&gt;="&amp;MC554,#REF!,"&lt;="&amp;MB554,#REF!,"&lt;="&amp;ME554,#REF!,"&gt;="&amp;MF554,#REF!,"="&amp;KV554,#REF!,"="&amp;KX554)</f>
        <v/>
      </c>
      <c r="MR554" s="1">
        <f>COUNTIFS(#REF!,LT554,#REF!,1,#REF!,"&gt;="&amp;MC554,#REF!,"&lt;="&amp;MB554,#REF!,"&lt;="&amp;ME554,#REF!,"&gt;="&amp;MF554,#REF!,"="&amp;KW554,#REF!,"="&amp;KY554)</f>
        <v/>
      </c>
      <c r="MS554" s="1">
        <f>COUNTIFS(#REF!,LT554,#REF!,0,#REF!,"&gt;="&amp;MC554,#REF!,"&lt;="&amp;MB554,#REF!,"&lt;="&amp;ME554,#REF!,"&gt;="&amp;MF554,#REF!,"="&amp;KW554,#REF!,"="&amp;KY554)</f>
        <v/>
      </c>
      <c r="MT554" s="1">
        <f>COUNTIFS(#REF!,LT554,#REF!,1,#REF!,"&gt;="&amp;MI554,#REF!,"&lt;="&amp;MH554,#REF!,"&lt;="&amp;ME554,#REF!,"&gt;="&amp;MF554)</f>
        <v/>
      </c>
      <c r="MU554" s="1">
        <f>COUNTIFS(#REF!,LT554,#REF!,0,#REF!,"&gt;="&amp;MI554,#REF!,"&lt;="&amp;MH554,#REF!,"&lt;="&amp;ME554,#REF!,"&gt;="&amp;MF554)</f>
        <v/>
      </c>
      <c r="MV554" s="1">
        <f>COUNTIFS(#REF!,LT554,#REF!,1,#REF!,"&gt;="&amp;MI554,#REF!,"&lt;="&amp;MH554,#REF!,"="&amp;KZ554,#REF!,"="&amp;LA554,#REF!,"&lt;="&amp;ME554,#REF!,"&gt;="&amp;MF554)</f>
        <v/>
      </c>
      <c r="MW554" s="1">
        <f>COUNTIFS(#REF!,LT554,#REF!,0,#REF!,"&gt;="&amp;MI554,#REF!,"&lt;="&amp;MH554,#REF!,"="&amp;KZ554,#REF!,"="&amp;LA554,#REF!,"&lt;="&amp;ME554,#REF!,"&gt;="&amp;MF554)</f>
        <v/>
      </c>
      <c r="MX554" s="1">
        <f>COUNTIFS(#REF!,LT554,#REF!,1,#REF!,"&gt;="&amp;MC554,#REF!,"&lt;="&amp;MB554,#REF!,"&lt;="&amp;ME554,#REF!,"&gt;="&amp;MF554)</f>
        <v/>
      </c>
      <c r="MY554" s="1">
        <f>COUNTIFS(#REF!,LT554,#REF!,0,#REF!,"&gt;="&amp;MC554,#REF!,"&lt;="&amp;MB554,#REF!,"&lt;="&amp;ME554,#REF!,"&gt;="&amp;MF554)</f>
        <v/>
      </c>
      <c r="MZ554" s="1">
        <f>COUNTIFS(#REF!,LT554,#REF!,1,#REF!,"&lt;="&amp;ME554,#REF!,"&gt;="&amp;MF554,#REF!,"="&amp;KV554,#REF!,"="&amp;KX554)</f>
        <v/>
      </c>
      <c r="NA554" s="1">
        <f>COUNTIFS(#REF!,LT554,#REF!,0,#REF!,"&lt;="&amp;ME554,#REF!,"&gt;="&amp;MF554,#REF!,"="&amp;KV554,#REF!,"="&amp;KX554)</f>
        <v/>
      </c>
      <c r="NB554" s="1">
        <f>COUNTIFS(#REF!,LT554,#REF!,1,#REF!,"&lt;="&amp;ME554,#REF!,"&gt;="&amp;MF554,#REF!,"="&amp;KW554,#REF!,"="&amp;KY554)</f>
        <v/>
      </c>
      <c r="NC554" s="1">
        <f>COUNTIFS(#REF!,LT554,#REF!,0,#REF!,"&lt;="&amp;ME554,#REF!,"&gt;="&amp;MF554,#REF!,"="&amp;KW554,#REF!,"="&amp;KY554)</f>
        <v/>
      </c>
      <c r="ND554" s="1">
        <f>MP554+MR554+MT554+MV554+MX554+MZ554+NB554</f>
        <v/>
      </c>
      <c r="NE554" s="1">
        <f>MQ554+MS554+MU554+MW554+MY554+NA554+NC554</f>
        <v/>
      </c>
      <c r="NF554" s="1">
        <f>ND554+NE554</f>
        <v/>
      </c>
      <c r="NG554" s="33">
        <f>ND554/(ND554+NE554)</f>
        <v/>
      </c>
      <c r="NH554" s="3">
        <f>1/NG554</f>
        <v/>
      </c>
      <c r="NI554" s="1">
        <f>LH554</f>
        <v/>
      </c>
      <c r="NJ554" s="79">
        <f>((1-NG554)*(1/(NI554-1))*0.98-(NG554*1))</f>
        <v/>
      </c>
      <c r="NK554" s="34">
        <f>IF(LR554&lt;0.9,0,IF(AND(LR554&gt;1.1),0,1))</f>
        <v/>
      </c>
      <c r="NL554" s="34">
        <f>IF(LS554&lt;0.9,0,IF(AND(LS554&gt;1.1),0,1))</f>
        <v/>
      </c>
      <c r="NM554" s="32">
        <f>IF(NF554&gt;99,1,0)</f>
        <v/>
      </c>
      <c r="NN554" s="32">
        <f>IF(NJ554&gt;0.0799,1,0)</f>
        <v/>
      </c>
      <c r="NO554" s="32">
        <f>IF(NJ554&gt;NQ554,1,0)</f>
        <v/>
      </c>
      <c r="NP554" s="32">
        <f>NM554+NN554+NO554+NK554+NL554</f>
        <v/>
      </c>
      <c r="NQ554" s="79">
        <f>(((100*NG554)*(NI554-1)*0.98)-((1-NG554)*100))/100</f>
        <v/>
      </c>
      <c r="NR554" s="34">
        <f>IF(LR554&lt;0.9,0,IF(AND(LR554&gt;1.1),0,1))</f>
        <v/>
      </c>
      <c r="NS554" s="34">
        <f>IF(LS554&lt;0.9,0,IF(AND(LS554&gt;1.1),0,1))</f>
        <v/>
      </c>
      <c r="NT554" s="32">
        <f>IF(NF554&gt;99,1,0)</f>
        <v/>
      </c>
      <c r="NU554" s="32">
        <f>IF(NQ554&gt;0.0799,1,0)</f>
        <v/>
      </c>
      <c r="NV554" s="32">
        <f>IF(NQ554&gt;NJ554,1,0)</f>
        <v/>
      </c>
      <c r="NW554" s="32">
        <f>NT554+NU554+NV554+NR554+NS554</f>
        <v/>
      </c>
      <c r="NX554">
        <f>IF(NP554=5,"LayHome1-0",IF(AND(NW554=5),"BackHome1-0",""))</f>
        <v/>
      </c>
      <c r="NY554">
        <f>IF(NP554=5,KN554,IF(AND(NW554=5),KN554,""))</f>
        <v/>
      </c>
      <c r="NZ554">
        <f>IF(NP554=5,"Match Odds",IF(AND(NW554=5),"Match Odds",""))</f>
        <v/>
      </c>
      <c r="OA554">
        <f>IF(NP554=5,KP554,IF(AND(NW554=5),KP554,""))</f>
        <v/>
      </c>
      <c r="OB554">
        <f>IF(NP554=5,"MATCH_ODDS",IF(AND(NW554=5),"MATCH_ODDS",""))</f>
        <v/>
      </c>
      <c r="OC554">
        <f>IF(NP554=5,"LAY",IF(AND(NW554=5),"BACK",""))</f>
        <v/>
      </c>
    </row>
    <row r="555" ht="16.5" customHeight="1" thickBot="1" thickTop="1">
      <c r="A555" s="2" t="n"/>
      <c r="KN555" s="1">
        <f>IF(INDEX(#REF!,MATCH('HT 1-0'!D555,#REF!,0))=INDEX(#REF!,MATCH('HT 1-0'!D555,#REF!,0)),INDEX(#REF!,MATCH('HT 1-0'!D555,#REF!,0)),"ERROR")</f>
        <v/>
      </c>
      <c r="KO555" s="1">
        <f>IF(INDEX(#REF!,MATCH('HT 1-0'!E555,#REF!,0))=INDEX(#REF!,MATCH('HT 1-0'!E555,#REF!,0)),INDEX(#REF!,MATCH('HT 1-0'!E555,#REF!,0)),"ERROR")</f>
        <v/>
      </c>
      <c r="KP555" s="1">
        <f>KN555&amp;" v "&amp;KO555</f>
        <v/>
      </c>
      <c r="KQ555">
        <f>B555&amp;"_"&amp;C555</f>
        <v/>
      </c>
      <c r="KR555" s="1">
        <f>IF((HW555/KK555)&lt;0.335,"G",IF((HW555/KK555)&gt;0.67,"R","A"))</f>
        <v/>
      </c>
      <c r="KS555" s="1">
        <f>IF((HX555/KK555)&lt;0.335,"G",IF((HX555/KK555)&gt;0.67,"R","A"))</f>
        <v/>
      </c>
      <c r="KT555" s="1">
        <f>IF((IH555/KK555)&lt;0.335,"G",IF((IH555/KK555)&gt;0.67,"R","A"))</f>
        <v/>
      </c>
      <c r="KU555" s="1">
        <f>IF((II555/KK555)&lt;0.335,"G",IF((II555/KK555)&gt;0.67,"R","A"))</f>
        <v/>
      </c>
      <c r="KV555" s="1">
        <f>IF((HZ555/KK555)&lt;0.335,"G",IF((HZ555/KK555)&gt;0.67,"R","A"))</f>
        <v/>
      </c>
      <c r="KW555" s="1">
        <f>IF((HY555/KK555)&lt;0.335,"G",IF((HY555/KK555)&gt;0.67,"R","A"))</f>
        <v/>
      </c>
      <c r="KX555" s="1">
        <f>IF((IK555/KK555)&lt;0.335,"G",IF((IK555/KK555)&gt;0.67,"R","A"))</f>
        <v/>
      </c>
      <c r="KY555" s="1">
        <f>IF((IJ555/KK555)&lt;0.335,"G",IF((IJ555/KK555)&gt;0.67,"R","A"))</f>
        <v/>
      </c>
      <c r="KZ555" s="1">
        <f>IF((HQ555/KK555)&lt;0.335,"G",IF((HQ555/KK555)&gt;0.67,"R","A"))</f>
        <v/>
      </c>
      <c r="LA555" s="1">
        <f>IF((IB555/KK555)&lt;0.335,"G",IF((IB555/KK555)&gt;0.67,"R","A"))</f>
        <v/>
      </c>
      <c r="LB555">
        <f>IF(LQ555="1-0",INDEX(Scrape!#REF!,MATCH('HT 1-0'!KP555,Scrape!$B:$B,0)),"")</f>
        <v/>
      </c>
      <c r="LC555">
        <f>IF(LQ555="1-0",INDEX(Scrape!$A:$A,MATCH('HT 1-0'!KP555,Scrape!$B:$B,0)),"")</f>
        <v/>
      </c>
      <c r="LD555">
        <f>IF(LQ555="1-0",INDEX(Scrape!$B:$B,MATCH('HT 1-0'!KP555,Scrape!$B:$B,0)),"")</f>
        <v/>
      </c>
      <c r="LE555">
        <f>IF(LQ555="1-0",INDEX(Scrape!$C:$C,MATCH('HT 1-0'!KP555,Scrape!$B:$B,0)),"")</f>
        <v/>
      </c>
      <c r="LF555">
        <f>IF(LQ555="1-0",INDEX(Scrape!$D:$D,MATCH('HT 1-0'!KP555,Scrape!$B:$B,0)),"")</f>
        <v/>
      </c>
      <c r="LG555">
        <f>IF(LQ555="1-0",INDEX(Scrape!$E:$E,MATCH('HT 1-0'!KP555,Scrape!$B:$B,0)),"")</f>
        <v/>
      </c>
      <c r="LH555">
        <f>IF(LQ555="1-0",INDEX(Scrape!$F:$F,MATCH('HT 1-0'!KP555,Scrape!$B:$B,0)),"")</f>
        <v/>
      </c>
      <c r="LI555">
        <f>IF(LQ555="1-0",INDEX(Scrape!$G:$G,MATCH('HT 1-0'!KP555,Scrape!$B:$B,0)),"")</f>
        <v/>
      </c>
      <c r="LJ555">
        <f>IF(LQ555="1-0",INDEX(Scrape!$H:$H,MATCH('HT 1-0'!KP555,Scrape!$B:$B,0)),"")</f>
        <v/>
      </c>
      <c r="LK555">
        <f>IF(LQ555="1-0",INDEX(Scrape!$I:$I,MATCH('HT 1-0'!KP555,Scrape!$B:$B,0)),"")</f>
        <v/>
      </c>
      <c r="LL555">
        <f>IF(LQ555="1-0",INDEX(Scrape!$J:$J,MATCH('HT 1-0'!KP555,Scrape!$B:$B,0)),"")</f>
        <v/>
      </c>
      <c r="LM555">
        <f>IF(LQ555="1-0",INDEX(Scrape!$K:$K,MATCH('HT 1-0'!KP555,Scrape!$B:$B,0)),"")</f>
        <v/>
      </c>
      <c r="LN555">
        <f>IF(LQ555="1-0",INDEX(Scrape!$L:$L,MATCH('HT 1-0'!KP555,Scrape!$B:$B,0)),"")</f>
        <v/>
      </c>
      <c r="LO555">
        <f>IF(LQ555="1-0",INDEX(Scrape!$M:$M,MATCH('HT 1-0'!KP555,Scrape!$B:$B,0)),"")</f>
        <v/>
      </c>
      <c r="LP555">
        <f>IF(LQ555="1-0",INDEX(Scrape!$N:$N,MATCH('HT 1-0'!KP555,Scrape!$B:$B,0)),"")</f>
        <v/>
      </c>
      <c r="LQ555">
        <f>INDEX(Scrape!$O:$O,MATCH('HT 1-0'!KP555,Scrape!$B:$B,0))</f>
        <v/>
      </c>
      <c r="LR555">
        <f>(1/LJ555)+(1/LI555)+(1/LH555)</f>
        <v/>
      </c>
      <c r="LS555">
        <f>(1/LG555)+(1/LF555)+(1/LE555)</f>
        <v/>
      </c>
      <c r="LT555" s="8">
        <f>IF(INDEX(#REF!,MATCH(KQ555,#REF!,0))=INDEX(#REF!,MATCH(KQ555,#REF!,0)),INDEX(#REF!,MATCH(KQ555,#REF!,0)),"ERROR")</f>
        <v/>
      </c>
      <c r="LU555" s="4">
        <f>IF(KR555="G",2,IF(KR555="R",0.5,IF(KR555="A",1)))</f>
        <v/>
      </c>
      <c r="LV555" s="4">
        <f>IF(KS555="G",0.5,IF(KS555="R",2,IF(KS555="A",1)))</f>
        <v/>
      </c>
      <c r="LW555" s="4">
        <f>IF(KT555="G",2,IF(KT555="R",0.5,IF(KT555="A",1)))</f>
        <v/>
      </c>
      <c r="LX555" s="4">
        <f>IF(KU555="G",0.5,IF(KU555="R",2,IF(KU555="A",1)))</f>
        <v/>
      </c>
      <c r="LY555" s="7">
        <f>(LK555*(LU555+LX555)+(LL555*(LU555+LX555)))</f>
        <v/>
      </c>
      <c r="LZ555" s="7">
        <f>(LN555*(LV555+LW555)+(LO555*(LV555+LW555)))</f>
        <v/>
      </c>
      <c r="MA555" s="11">
        <f>LY555-LZ555</f>
        <v/>
      </c>
      <c r="MB555" s="5">
        <f>MA555+2</f>
        <v/>
      </c>
      <c r="MC555" s="6">
        <f>MA555-2</f>
        <v/>
      </c>
      <c r="MD555" s="4">
        <f>LE555</f>
        <v/>
      </c>
      <c r="ME555" s="9">
        <f>IF(MD555=0,1000,MD555+0.75)</f>
        <v/>
      </c>
      <c r="MF555" s="10">
        <f>IF(MD555=0,0,MD555-0.75)</f>
        <v/>
      </c>
      <c r="MG555" s="4">
        <f>((LM555*(LU555+LX555))-((LP555*(LV555+LW555))))</f>
        <v/>
      </c>
      <c r="MH555" s="9">
        <f>MG555*1.2</f>
        <v/>
      </c>
      <c r="MI555" s="10">
        <f>MG555*0.8</f>
        <v/>
      </c>
      <c r="MJ555">
        <f>IFERROR(NX555,"")</f>
        <v/>
      </c>
      <c r="MK555">
        <f>IFERROR(NY555,"")</f>
        <v/>
      </c>
      <c r="ML555">
        <f>IFERROR(NZ555,"")</f>
        <v/>
      </c>
      <c r="MM555">
        <f>IFERROR(OA555,"")</f>
        <v/>
      </c>
      <c r="MN555">
        <f>IFERROR(OB555,"")</f>
        <v/>
      </c>
      <c r="MO555">
        <f>IFERROR(OC555,"")</f>
        <v/>
      </c>
      <c r="MP555" s="1">
        <f>COUNTIFS(#REF!,LT555,#REF!,1,#REF!,"&gt;="&amp;MC555,#REF!,"&lt;="&amp;MB555,#REF!,"&lt;="&amp;ME555,#REF!,"&gt;="&amp;MF555,#REF!,"="&amp;KV555,#REF!,"="&amp;KX555)</f>
        <v/>
      </c>
      <c r="MQ555" s="1">
        <f>COUNTIFS(#REF!,LT555,#REF!,0,#REF!,"&gt;="&amp;MC555,#REF!,"&lt;="&amp;MB555,#REF!,"&lt;="&amp;ME555,#REF!,"&gt;="&amp;MF555,#REF!,"="&amp;KV555,#REF!,"="&amp;KX555)</f>
        <v/>
      </c>
      <c r="MR555" s="1">
        <f>COUNTIFS(#REF!,LT555,#REF!,1,#REF!,"&gt;="&amp;MC555,#REF!,"&lt;="&amp;MB555,#REF!,"&lt;="&amp;ME555,#REF!,"&gt;="&amp;MF555,#REF!,"="&amp;KW555,#REF!,"="&amp;KY555)</f>
        <v/>
      </c>
      <c r="MS555" s="1">
        <f>COUNTIFS(#REF!,LT555,#REF!,0,#REF!,"&gt;="&amp;MC555,#REF!,"&lt;="&amp;MB555,#REF!,"&lt;="&amp;ME555,#REF!,"&gt;="&amp;MF555,#REF!,"="&amp;KW555,#REF!,"="&amp;KY555)</f>
        <v/>
      </c>
      <c r="MT555" s="1">
        <f>COUNTIFS(#REF!,LT555,#REF!,1,#REF!,"&gt;="&amp;MI555,#REF!,"&lt;="&amp;MH555,#REF!,"&lt;="&amp;ME555,#REF!,"&gt;="&amp;MF555)</f>
        <v/>
      </c>
      <c r="MU555" s="1">
        <f>COUNTIFS(#REF!,LT555,#REF!,0,#REF!,"&gt;="&amp;MI555,#REF!,"&lt;="&amp;MH555,#REF!,"&lt;="&amp;ME555,#REF!,"&gt;="&amp;MF555)</f>
        <v/>
      </c>
      <c r="MV555" s="1">
        <f>COUNTIFS(#REF!,LT555,#REF!,1,#REF!,"&gt;="&amp;MI555,#REF!,"&lt;="&amp;MH555,#REF!,"="&amp;KZ555,#REF!,"="&amp;LA555,#REF!,"&lt;="&amp;ME555,#REF!,"&gt;="&amp;MF555)</f>
        <v/>
      </c>
      <c r="MW555" s="1">
        <f>COUNTIFS(#REF!,LT555,#REF!,0,#REF!,"&gt;="&amp;MI555,#REF!,"&lt;="&amp;MH555,#REF!,"="&amp;KZ555,#REF!,"="&amp;LA555,#REF!,"&lt;="&amp;ME555,#REF!,"&gt;="&amp;MF555)</f>
        <v/>
      </c>
      <c r="MX555" s="1">
        <f>COUNTIFS(#REF!,LT555,#REF!,1,#REF!,"&gt;="&amp;MC555,#REF!,"&lt;="&amp;MB555,#REF!,"&lt;="&amp;ME555,#REF!,"&gt;="&amp;MF555)</f>
        <v/>
      </c>
      <c r="MY555" s="1">
        <f>COUNTIFS(#REF!,LT555,#REF!,0,#REF!,"&gt;="&amp;MC555,#REF!,"&lt;="&amp;MB555,#REF!,"&lt;="&amp;ME555,#REF!,"&gt;="&amp;MF555)</f>
        <v/>
      </c>
      <c r="MZ555" s="1">
        <f>COUNTIFS(#REF!,LT555,#REF!,1,#REF!,"&lt;="&amp;ME555,#REF!,"&gt;="&amp;MF555,#REF!,"="&amp;KV555,#REF!,"="&amp;KX555)</f>
        <v/>
      </c>
      <c r="NA555" s="1">
        <f>COUNTIFS(#REF!,LT555,#REF!,0,#REF!,"&lt;="&amp;ME555,#REF!,"&gt;="&amp;MF555,#REF!,"="&amp;KV555,#REF!,"="&amp;KX555)</f>
        <v/>
      </c>
      <c r="NB555" s="1">
        <f>COUNTIFS(#REF!,LT555,#REF!,1,#REF!,"&lt;="&amp;ME555,#REF!,"&gt;="&amp;MF555,#REF!,"="&amp;KW555,#REF!,"="&amp;KY555)</f>
        <v/>
      </c>
      <c r="NC555" s="1">
        <f>COUNTIFS(#REF!,LT555,#REF!,0,#REF!,"&lt;="&amp;ME555,#REF!,"&gt;="&amp;MF555,#REF!,"="&amp;KW555,#REF!,"="&amp;KY555)</f>
        <v/>
      </c>
      <c r="ND555" s="1">
        <f>MP555+MR555+MT555+MV555+MX555+MZ555+NB555</f>
        <v/>
      </c>
      <c r="NE555" s="1">
        <f>MQ555+MS555+MU555+MW555+MY555+NA555+NC555</f>
        <v/>
      </c>
      <c r="NF555" s="1">
        <f>ND555+NE555</f>
        <v/>
      </c>
      <c r="NG555" s="33">
        <f>ND555/(ND555+NE555)</f>
        <v/>
      </c>
      <c r="NH555" s="3">
        <f>1/NG555</f>
        <v/>
      </c>
      <c r="NI555" s="1">
        <f>LH555</f>
        <v/>
      </c>
      <c r="NJ555" s="79">
        <f>((1-NG555)*(1/(NI555-1))*0.98-(NG555*1))</f>
        <v/>
      </c>
      <c r="NK555" s="34">
        <f>IF(LR555&lt;0.9,0,IF(AND(LR555&gt;1.1),0,1))</f>
        <v/>
      </c>
      <c r="NL555" s="34">
        <f>IF(LS555&lt;0.9,0,IF(AND(LS555&gt;1.1),0,1))</f>
        <v/>
      </c>
      <c r="NM555" s="32">
        <f>IF(NF555&gt;99,1,0)</f>
        <v/>
      </c>
      <c r="NN555" s="32">
        <f>IF(NJ555&gt;0.0799,1,0)</f>
        <v/>
      </c>
      <c r="NO555" s="32">
        <f>IF(NJ555&gt;NQ555,1,0)</f>
        <v/>
      </c>
      <c r="NP555" s="32">
        <f>NM555+NN555+NO555+NK555+NL555</f>
        <v/>
      </c>
      <c r="NQ555" s="79">
        <f>(((100*NG555)*(NI555-1)*0.98)-((1-NG555)*100))/100</f>
        <v/>
      </c>
      <c r="NR555" s="34">
        <f>IF(LR555&lt;0.9,0,IF(AND(LR555&gt;1.1),0,1))</f>
        <v/>
      </c>
      <c r="NS555" s="34">
        <f>IF(LS555&lt;0.9,0,IF(AND(LS555&gt;1.1),0,1))</f>
        <v/>
      </c>
      <c r="NT555" s="32">
        <f>IF(NF555&gt;99,1,0)</f>
        <v/>
      </c>
      <c r="NU555" s="32">
        <f>IF(NQ555&gt;0.0799,1,0)</f>
        <v/>
      </c>
      <c r="NV555" s="32">
        <f>IF(NQ555&gt;NJ555,1,0)</f>
        <v/>
      </c>
      <c r="NW555" s="32">
        <f>NT555+NU555+NV555+NR555+NS555</f>
        <v/>
      </c>
      <c r="NX555">
        <f>IF(NP555=5,"LayHome1-0",IF(AND(NW555=5),"BackHome1-0",""))</f>
        <v/>
      </c>
      <c r="NY555">
        <f>IF(NP555=5,KN555,IF(AND(NW555=5),KN555,""))</f>
        <v/>
      </c>
      <c r="NZ555">
        <f>IF(NP555=5,"Match Odds",IF(AND(NW555=5),"Match Odds",""))</f>
        <v/>
      </c>
      <c r="OA555">
        <f>IF(NP555=5,KP555,IF(AND(NW555=5),KP555,""))</f>
        <v/>
      </c>
      <c r="OB555">
        <f>IF(NP555=5,"MATCH_ODDS",IF(AND(NW555=5),"MATCH_ODDS",""))</f>
        <v/>
      </c>
      <c r="OC555">
        <f>IF(NP555=5,"LAY",IF(AND(NW555=5),"BACK",""))</f>
        <v/>
      </c>
    </row>
    <row r="556" ht="16.5" customHeight="1" thickBot="1" thickTop="1">
      <c r="A556" s="2" t="n"/>
      <c r="KN556" s="1">
        <f>IF(INDEX(#REF!,MATCH('HT 1-0'!D556,#REF!,0))=INDEX(#REF!,MATCH('HT 1-0'!D556,#REF!,0)),INDEX(#REF!,MATCH('HT 1-0'!D556,#REF!,0)),"ERROR")</f>
        <v/>
      </c>
      <c r="KO556" s="1">
        <f>IF(INDEX(#REF!,MATCH('HT 1-0'!E556,#REF!,0))=INDEX(#REF!,MATCH('HT 1-0'!E556,#REF!,0)),INDEX(#REF!,MATCH('HT 1-0'!E556,#REF!,0)),"ERROR")</f>
        <v/>
      </c>
      <c r="KP556" s="1">
        <f>KN556&amp;" v "&amp;KO556</f>
        <v/>
      </c>
      <c r="KQ556">
        <f>B556&amp;"_"&amp;C556</f>
        <v/>
      </c>
      <c r="KR556" s="1">
        <f>IF((HW556/KK556)&lt;0.335,"G",IF((HW556/KK556)&gt;0.67,"R","A"))</f>
        <v/>
      </c>
      <c r="KS556" s="1">
        <f>IF((HX556/KK556)&lt;0.335,"G",IF((HX556/KK556)&gt;0.67,"R","A"))</f>
        <v/>
      </c>
      <c r="KT556" s="1">
        <f>IF((IH556/KK556)&lt;0.335,"G",IF((IH556/KK556)&gt;0.67,"R","A"))</f>
        <v/>
      </c>
      <c r="KU556" s="1">
        <f>IF((II556/KK556)&lt;0.335,"G",IF((II556/KK556)&gt;0.67,"R","A"))</f>
        <v/>
      </c>
      <c r="KV556" s="1">
        <f>IF((HZ556/KK556)&lt;0.335,"G",IF((HZ556/KK556)&gt;0.67,"R","A"))</f>
        <v/>
      </c>
      <c r="KW556" s="1">
        <f>IF((HY556/KK556)&lt;0.335,"G",IF((HY556/KK556)&gt;0.67,"R","A"))</f>
        <v/>
      </c>
      <c r="KX556" s="1">
        <f>IF((IK556/KK556)&lt;0.335,"G",IF((IK556/KK556)&gt;0.67,"R","A"))</f>
        <v/>
      </c>
      <c r="KY556" s="1">
        <f>IF((IJ556/KK556)&lt;0.335,"G",IF((IJ556/KK556)&gt;0.67,"R","A"))</f>
        <v/>
      </c>
      <c r="KZ556" s="1">
        <f>IF((HQ556/KK556)&lt;0.335,"G",IF((HQ556/KK556)&gt;0.67,"R","A"))</f>
        <v/>
      </c>
      <c r="LA556" s="1">
        <f>IF((IB556/KK556)&lt;0.335,"G",IF((IB556/KK556)&gt;0.67,"R","A"))</f>
        <v/>
      </c>
      <c r="LB556">
        <f>IF(LQ556="1-0",INDEX(Scrape!#REF!,MATCH('HT 1-0'!KP556,Scrape!$B:$B,0)),"")</f>
        <v/>
      </c>
      <c r="LC556">
        <f>IF(LQ556="1-0",INDEX(Scrape!$A:$A,MATCH('HT 1-0'!KP556,Scrape!$B:$B,0)),"")</f>
        <v/>
      </c>
      <c r="LD556">
        <f>IF(LQ556="1-0",INDEX(Scrape!$B:$B,MATCH('HT 1-0'!KP556,Scrape!$B:$B,0)),"")</f>
        <v/>
      </c>
      <c r="LE556">
        <f>IF(LQ556="1-0",INDEX(Scrape!$C:$C,MATCH('HT 1-0'!KP556,Scrape!$B:$B,0)),"")</f>
        <v/>
      </c>
      <c r="LF556">
        <f>IF(LQ556="1-0",INDEX(Scrape!$D:$D,MATCH('HT 1-0'!KP556,Scrape!$B:$B,0)),"")</f>
        <v/>
      </c>
      <c r="LG556">
        <f>IF(LQ556="1-0",INDEX(Scrape!$E:$E,MATCH('HT 1-0'!KP556,Scrape!$B:$B,0)),"")</f>
        <v/>
      </c>
      <c r="LH556">
        <f>IF(LQ556="1-0",INDEX(Scrape!$F:$F,MATCH('HT 1-0'!KP556,Scrape!$B:$B,0)),"")</f>
        <v/>
      </c>
      <c r="LI556">
        <f>IF(LQ556="1-0",INDEX(Scrape!$G:$G,MATCH('HT 1-0'!KP556,Scrape!$B:$B,0)),"")</f>
        <v/>
      </c>
      <c r="LJ556">
        <f>IF(LQ556="1-0",INDEX(Scrape!$H:$H,MATCH('HT 1-0'!KP556,Scrape!$B:$B,0)),"")</f>
        <v/>
      </c>
      <c r="LK556">
        <f>IF(LQ556="1-0",INDEX(Scrape!$I:$I,MATCH('HT 1-0'!KP556,Scrape!$B:$B,0)),"")</f>
        <v/>
      </c>
      <c r="LL556">
        <f>IF(LQ556="1-0",INDEX(Scrape!$J:$J,MATCH('HT 1-0'!KP556,Scrape!$B:$B,0)),"")</f>
        <v/>
      </c>
      <c r="LM556">
        <f>IF(LQ556="1-0",INDEX(Scrape!$K:$K,MATCH('HT 1-0'!KP556,Scrape!$B:$B,0)),"")</f>
        <v/>
      </c>
      <c r="LN556">
        <f>IF(LQ556="1-0",INDEX(Scrape!$L:$L,MATCH('HT 1-0'!KP556,Scrape!$B:$B,0)),"")</f>
        <v/>
      </c>
      <c r="LO556">
        <f>IF(LQ556="1-0",INDEX(Scrape!$M:$M,MATCH('HT 1-0'!KP556,Scrape!$B:$B,0)),"")</f>
        <v/>
      </c>
      <c r="LP556">
        <f>IF(LQ556="1-0",INDEX(Scrape!$N:$N,MATCH('HT 1-0'!KP556,Scrape!$B:$B,0)),"")</f>
        <v/>
      </c>
      <c r="LQ556">
        <f>INDEX(Scrape!$O:$O,MATCH('HT 1-0'!KP556,Scrape!$B:$B,0))</f>
        <v/>
      </c>
      <c r="LR556">
        <f>(1/LJ556)+(1/LI556)+(1/LH556)</f>
        <v/>
      </c>
      <c r="LS556">
        <f>(1/LG556)+(1/LF556)+(1/LE556)</f>
        <v/>
      </c>
      <c r="LT556" s="8">
        <f>IF(INDEX(#REF!,MATCH(KQ556,#REF!,0))=INDEX(#REF!,MATCH(KQ556,#REF!,0)),INDEX(#REF!,MATCH(KQ556,#REF!,0)),"ERROR")</f>
        <v/>
      </c>
      <c r="LU556" s="4">
        <f>IF(KR556="G",2,IF(KR556="R",0.5,IF(KR556="A",1)))</f>
        <v/>
      </c>
      <c r="LV556" s="4">
        <f>IF(KS556="G",0.5,IF(KS556="R",2,IF(KS556="A",1)))</f>
        <v/>
      </c>
      <c r="LW556" s="4">
        <f>IF(KT556="G",2,IF(KT556="R",0.5,IF(KT556="A",1)))</f>
        <v/>
      </c>
      <c r="LX556" s="4">
        <f>IF(KU556="G",0.5,IF(KU556="R",2,IF(KU556="A",1)))</f>
        <v/>
      </c>
      <c r="LY556" s="7">
        <f>(LK556*(LU556+LX556)+(LL556*(LU556+LX556)))</f>
        <v/>
      </c>
      <c r="LZ556" s="7">
        <f>(LN556*(LV556+LW556)+(LO556*(LV556+LW556)))</f>
        <v/>
      </c>
      <c r="MA556" s="11">
        <f>LY556-LZ556</f>
        <v/>
      </c>
      <c r="MB556" s="5">
        <f>MA556+2</f>
        <v/>
      </c>
      <c r="MC556" s="6">
        <f>MA556-2</f>
        <v/>
      </c>
      <c r="MD556" s="4">
        <f>LE556</f>
        <v/>
      </c>
      <c r="ME556" s="9">
        <f>IF(MD556=0,1000,MD556+0.75)</f>
        <v/>
      </c>
      <c r="MF556" s="10">
        <f>IF(MD556=0,0,MD556-0.75)</f>
        <v/>
      </c>
      <c r="MG556" s="4">
        <f>((LM556*(LU556+LX556))-((LP556*(LV556+LW556))))</f>
        <v/>
      </c>
      <c r="MH556" s="9">
        <f>MG556*1.2</f>
        <v/>
      </c>
      <c r="MI556" s="10">
        <f>MG556*0.8</f>
        <v/>
      </c>
      <c r="MJ556">
        <f>IFERROR(NX556,"")</f>
        <v/>
      </c>
      <c r="MK556">
        <f>IFERROR(NY556,"")</f>
        <v/>
      </c>
      <c r="ML556">
        <f>IFERROR(NZ556,"")</f>
        <v/>
      </c>
      <c r="MM556">
        <f>IFERROR(OA556,"")</f>
        <v/>
      </c>
      <c r="MN556">
        <f>IFERROR(OB556,"")</f>
        <v/>
      </c>
      <c r="MO556">
        <f>IFERROR(OC556,"")</f>
        <v/>
      </c>
      <c r="MP556" s="1">
        <f>COUNTIFS(#REF!,LT556,#REF!,1,#REF!,"&gt;="&amp;MC556,#REF!,"&lt;="&amp;MB556,#REF!,"&lt;="&amp;ME556,#REF!,"&gt;="&amp;MF556,#REF!,"="&amp;KV556,#REF!,"="&amp;KX556)</f>
        <v/>
      </c>
      <c r="MQ556" s="1">
        <f>COUNTIFS(#REF!,LT556,#REF!,0,#REF!,"&gt;="&amp;MC556,#REF!,"&lt;="&amp;MB556,#REF!,"&lt;="&amp;ME556,#REF!,"&gt;="&amp;MF556,#REF!,"="&amp;KV556,#REF!,"="&amp;KX556)</f>
        <v/>
      </c>
      <c r="MR556" s="1">
        <f>COUNTIFS(#REF!,LT556,#REF!,1,#REF!,"&gt;="&amp;MC556,#REF!,"&lt;="&amp;MB556,#REF!,"&lt;="&amp;ME556,#REF!,"&gt;="&amp;MF556,#REF!,"="&amp;KW556,#REF!,"="&amp;KY556)</f>
        <v/>
      </c>
      <c r="MS556" s="1">
        <f>COUNTIFS(#REF!,LT556,#REF!,0,#REF!,"&gt;="&amp;MC556,#REF!,"&lt;="&amp;MB556,#REF!,"&lt;="&amp;ME556,#REF!,"&gt;="&amp;MF556,#REF!,"="&amp;KW556,#REF!,"="&amp;KY556)</f>
        <v/>
      </c>
      <c r="MT556" s="1">
        <f>COUNTIFS(#REF!,LT556,#REF!,1,#REF!,"&gt;="&amp;MI556,#REF!,"&lt;="&amp;MH556,#REF!,"&lt;="&amp;ME556,#REF!,"&gt;="&amp;MF556)</f>
        <v/>
      </c>
      <c r="MU556" s="1">
        <f>COUNTIFS(#REF!,LT556,#REF!,0,#REF!,"&gt;="&amp;MI556,#REF!,"&lt;="&amp;MH556,#REF!,"&lt;="&amp;ME556,#REF!,"&gt;="&amp;MF556)</f>
        <v/>
      </c>
      <c r="MV556" s="1">
        <f>COUNTIFS(#REF!,LT556,#REF!,1,#REF!,"&gt;="&amp;MI556,#REF!,"&lt;="&amp;MH556,#REF!,"="&amp;KZ556,#REF!,"="&amp;LA556,#REF!,"&lt;="&amp;ME556,#REF!,"&gt;="&amp;MF556)</f>
        <v/>
      </c>
      <c r="MW556" s="1">
        <f>COUNTIFS(#REF!,LT556,#REF!,0,#REF!,"&gt;="&amp;MI556,#REF!,"&lt;="&amp;MH556,#REF!,"="&amp;KZ556,#REF!,"="&amp;LA556,#REF!,"&lt;="&amp;ME556,#REF!,"&gt;="&amp;MF556)</f>
        <v/>
      </c>
      <c r="MX556" s="1">
        <f>COUNTIFS(#REF!,LT556,#REF!,1,#REF!,"&gt;="&amp;MC556,#REF!,"&lt;="&amp;MB556,#REF!,"&lt;="&amp;ME556,#REF!,"&gt;="&amp;MF556)</f>
        <v/>
      </c>
      <c r="MY556" s="1">
        <f>COUNTIFS(#REF!,LT556,#REF!,0,#REF!,"&gt;="&amp;MC556,#REF!,"&lt;="&amp;MB556,#REF!,"&lt;="&amp;ME556,#REF!,"&gt;="&amp;MF556)</f>
        <v/>
      </c>
      <c r="MZ556" s="1">
        <f>COUNTIFS(#REF!,LT556,#REF!,1,#REF!,"&lt;="&amp;ME556,#REF!,"&gt;="&amp;MF556,#REF!,"="&amp;KV556,#REF!,"="&amp;KX556)</f>
        <v/>
      </c>
      <c r="NA556" s="1">
        <f>COUNTIFS(#REF!,LT556,#REF!,0,#REF!,"&lt;="&amp;ME556,#REF!,"&gt;="&amp;MF556,#REF!,"="&amp;KV556,#REF!,"="&amp;KX556)</f>
        <v/>
      </c>
      <c r="NB556" s="1">
        <f>COUNTIFS(#REF!,LT556,#REF!,1,#REF!,"&lt;="&amp;ME556,#REF!,"&gt;="&amp;MF556,#REF!,"="&amp;KW556,#REF!,"="&amp;KY556)</f>
        <v/>
      </c>
      <c r="NC556" s="1">
        <f>COUNTIFS(#REF!,LT556,#REF!,0,#REF!,"&lt;="&amp;ME556,#REF!,"&gt;="&amp;MF556,#REF!,"="&amp;KW556,#REF!,"="&amp;KY556)</f>
        <v/>
      </c>
      <c r="ND556" s="1">
        <f>MP556+MR556+MT556+MV556+MX556+MZ556+NB556</f>
        <v/>
      </c>
      <c r="NE556" s="1">
        <f>MQ556+MS556+MU556+MW556+MY556+NA556+NC556</f>
        <v/>
      </c>
      <c r="NF556" s="1">
        <f>ND556+NE556</f>
        <v/>
      </c>
      <c r="NG556" s="33">
        <f>ND556/(ND556+NE556)</f>
        <v/>
      </c>
      <c r="NH556" s="3">
        <f>1/NG556</f>
        <v/>
      </c>
      <c r="NI556" s="1">
        <f>LH556</f>
        <v/>
      </c>
      <c r="NJ556" s="79">
        <f>((1-NG556)*(1/(NI556-1))*0.98-(NG556*1))</f>
        <v/>
      </c>
      <c r="NK556" s="34">
        <f>IF(LR556&lt;0.9,0,IF(AND(LR556&gt;1.1),0,1))</f>
        <v/>
      </c>
      <c r="NL556" s="34">
        <f>IF(LS556&lt;0.9,0,IF(AND(LS556&gt;1.1),0,1))</f>
        <v/>
      </c>
      <c r="NM556" s="32">
        <f>IF(NF556&gt;99,1,0)</f>
        <v/>
      </c>
      <c r="NN556" s="32">
        <f>IF(NJ556&gt;0.0799,1,0)</f>
        <v/>
      </c>
      <c r="NO556" s="32">
        <f>IF(NJ556&gt;NQ556,1,0)</f>
        <v/>
      </c>
      <c r="NP556" s="32">
        <f>NM556+NN556+NO556+NK556+NL556</f>
        <v/>
      </c>
      <c r="NQ556" s="79">
        <f>(((100*NG556)*(NI556-1)*0.98)-((1-NG556)*100))/100</f>
        <v/>
      </c>
      <c r="NR556" s="34">
        <f>IF(LR556&lt;0.9,0,IF(AND(LR556&gt;1.1),0,1))</f>
        <v/>
      </c>
      <c r="NS556" s="34">
        <f>IF(LS556&lt;0.9,0,IF(AND(LS556&gt;1.1),0,1))</f>
        <v/>
      </c>
      <c r="NT556" s="32">
        <f>IF(NF556&gt;99,1,0)</f>
        <v/>
      </c>
      <c r="NU556" s="32">
        <f>IF(NQ556&gt;0.0799,1,0)</f>
        <v/>
      </c>
      <c r="NV556" s="32">
        <f>IF(NQ556&gt;NJ556,1,0)</f>
        <v/>
      </c>
      <c r="NW556" s="32">
        <f>NT556+NU556+NV556+NR556+NS556</f>
        <v/>
      </c>
      <c r="NX556">
        <f>IF(NP556=5,"LayHome1-0",IF(AND(NW556=5),"BackHome1-0",""))</f>
        <v/>
      </c>
      <c r="NY556">
        <f>IF(NP556=5,KN556,IF(AND(NW556=5),KN556,""))</f>
        <v/>
      </c>
      <c r="NZ556">
        <f>IF(NP556=5,"Match Odds",IF(AND(NW556=5),"Match Odds",""))</f>
        <v/>
      </c>
      <c r="OA556">
        <f>IF(NP556=5,KP556,IF(AND(NW556=5),KP556,""))</f>
        <v/>
      </c>
      <c r="OB556">
        <f>IF(NP556=5,"MATCH_ODDS",IF(AND(NW556=5),"MATCH_ODDS",""))</f>
        <v/>
      </c>
      <c r="OC556">
        <f>IF(NP556=5,"LAY",IF(AND(NW556=5),"BACK",""))</f>
        <v/>
      </c>
    </row>
    <row r="557" ht="16.5" customHeight="1" thickBot="1" thickTop="1">
      <c r="A557" s="2" t="n"/>
      <c r="KN557" s="1">
        <f>IF(INDEX(#REF!,MATCH('HT 1-0'!D557,#REF!,0))=INDEX(#REF!,MATCH('HT 1-0'!D557,#REF!,0)),INDEX(#REF!,MATCH('HT 1-0'!D557,#REF!,0)),"ERROR")</f>
        <v/>
      </c>
      <c r="KO557" s="1">
        <f>IF(INDEX(#REF!,MATCH('HT 1-0'!E557,#REF!,0))=INDEX(#REF!,MATCH('HT 1-0'!E557,#REF!,0)),INDEX(#REF!,MATCH('HT 1-0'!E557,#REF!,0)),"ERROR")</f>
        <v/>
      </c>
      <c r="KP557" s="1">
        <f>KN557&amp;" v "&amp;KO557</f>
        <v/>
      </c>
      <c r="KQ557">
        <f>B557&amp;"_"&amp;C557</f>
        <v/>
      </c>
      <c r="KR557" s="1">
        <f>IF((HW557/KK557)&lt;0.335,"G",IF((HW557/KK557)&gt;0.67,"R","A"))</f>
        <v/>
      </c>
      <c r="KS557" s="1">
        <f>IF((HX557/KK557)&lt;0.335,"G",IF((HX557/KK557)&gt;0.67,"R","A"))</f>
        <v/>
      </c>
      <c r="KT557" s="1">
        <f>IF((IH557/KK557)&lt;0.335,"G",IF((IH557/KK557)&gt;0.67,"R","A"))</f>
        <v/>
      </c>
      <c r="KU557" s="1">
        <f>IF((II557/KK557)&lt;0.335,"G",IF((II557/KK557)&gt;0.67,"R","A"))</f>
        <v/>
      </c>
      <c r="KV557" s="1">
        <f>IF((HZ557/KK557)&lt;0.335,"G",IF((HZ557/KK557)&gt;0.67,"R","A"))</f>
        <v/>
      </c>
      <c r="KW557" s="1">
        <f>IF((HY557/KK557)&lt;0.335,"G",IF((HY557/KK557)&gt;0.67,"R","A"))</f>
        <v/>
      </c>
      <c r="KX557" s="1">
        <f>IF((IK557/KK557)&lt;0.335,"G",IF((IK557/KK557)&gt;0.67,"R","A"))</f>
        <v/>
      </c>
      <c r="KY557" s="1">
        <f>IF((IJ557/KK557)&lt;0.335,"G",IF((IJ557/KK557)&gt;0.67,"R","A"))</f>
        <v/>
      </c>
      <c r="KZ557" s="1">
        <f>IF((HQ557/KK557)&lt;0.335,"G",IF((HQ557/KK557)&gt;0.67,"R","A"))</f>
        <v/>
      </c>
      <c r="LA557" s="1">
        <f>IF((IB557/KK557)&lt;0.335,"G",IF((IB557/KK557)&gt;0.67,"R","A"))</f>
        <v/>
      </c>
      <c r="LB557">
        <f>IF(LQ557="1-0",INDEX(Scrape!#REF!,MATCH('HT 1-0'!KP557,Scrape!$B:$B,0)),"")</f>
        <v/>
      </c>
      <c r="LC557">
        <f>IF(LQ557="1-0",INDEX(Scrape!$A:$A,MATCH('HT 1-0'!KP557,Scrape!$B:$B,0)),"")</f>
        <v/>
      </c>
      <c r="LD557">
        <f>IF(LQ557="1-0",INDEX(Scrape!$B:$B,MATCH('HT 1-0'!KP557,Scrape!$B:$B,0)),"")</f>
        <v/>
      </c>
      <c r="LE557">
        <f>IF(LQ557="1-0",INDEX(Scrape!$C:$C,MATCH('HT 1-0'!KP557,Scrape!$B:$B,0)),"")</f>
        <v/>
      </c>
      <c r="LF557">
        <f>IF(LQ557="1-0",INDEX(Scrape!$D:$D,MATCH('HT 1-0'!KP557,Scrape!$B:$B,0)),"")</f>
        <v/>
      </c>
      <c r="LG557">
        <f>IF(LQ557="1-0",INDEX(Scrape!$E:$E,MATCH('HT 1-0'!KP557,Scrape!$B:$B,0)),"")</f>
        <v/>
      </c>
      <c r="LH557">
        <f>IF(LQ557="1-0",INDEX(Scrape!$F:$F,MATCH('HT 1-0'!KP557,Scrape!$B:$B,0)),"")</f>
        <v/>
      </c>
      <c r="LI557">
        <f>IF(LQ557="1-0",INDEX(Scrape!$G:$G,MATCH('HT 1-0'!KP557,Scrape!$B:$B,0)),"")</f>
        <v/>
      </c>
      <c r="LJ557">
        <f>IF(LQ557="1-0",INDEX(Scrape!$H:$H,MATCH('HT 1-0'!KP557,Scrape!$B:$B,0)),"")</f>
        <v/>
      </c>
      <c r="LK557">
        <f>IF(LQ557="1-0",INDEX(Scrape!$I:$I,MATCH('HT 1-0'!KP557,Scrape!$B:$B,0)),"")</f>
        <v/>
      </c>
      <c r="LL557">
        <f>IF(LQ557="1-0",INDEX(Scrape!$J:$J,MATCH('HT 1-0'!KP557,Scrape!$B:$B,0)),"")</f>
        <v/>
      </c>
      <c r="LM557">
        <f>IF(LQ557="1-0",INDEX(Scrape!$K:$K,MATCH('HT 1-0'!KP557,Scrape!$B:$B,0)),"")</f>
        <v/>
      </c>
      <c r="LN557">
        <f>IF(LQ557="1-0",INDEX(Scrape!$L:$L,MATCH('HT 1-0'!KP557,Scrape!$B:$B,0)),"")</f>
        <v/>
      </c>
      <c r="LO557">
        <f>IF(LQ557="1-0",INDEX(Scrape!$M:$M,MATCH('HT 1-0'!KP557,Scrape!$B:$B,0)),"")</f>
        <v/>
      </c>
      <c r="LP557">
        <f>IF(LQ557="1-0",INDEX(Scrape!$N:$N,MATCH('HT 1-0'!KP557,Scrape!$B:$B,0)),"")</f>
        <v/>
      </c>
      <c r="LQ557">
        <f>INDEX(Scrape!$O:$O,MATCH('HT 1-0'!KP557,Scrape!$B:$B,0))</f>
        <v/>
      </c>
      <c r="LR557">
        <f>(1/LJ557)+(1/LI557)+(1/LH557)</f>
        <v/>
      </c>
      <c r="LS557">
        <f>(1/LG557)+(1/LF557)+(1/LE557)</f>
        <v/>
      </c>
      <c r="LT557" s="8">
        <f>IF(INDEX(#REF!,MATCH(KQ557,#REF!,0))=INDEX(#REF!,MATCH(KQ557,#REF!,0)),INDEX(#REF!,MATCH(KQ557,#REF!,0)),"ERROR")</f>
        <v/>
      </c>
      <c r="LU557" s="4">
        <f>IF(KR557="G",2,IF(KR557="R",0.5,IF(KR557="A",1)))</f>
        <v/>
      </c>
      <c r="LV557" s="4">
        <f>IF(KS557="G",0.5,IF(KS557="R",2,IF(KS557="A",1)))</f>
        <v/>
      </c>
      <c r="LW557" s="4">
        <f>IF(KT557="G",2,IF(KT557="R",0.5,IF(KT557="A",1)))</f>
        <v/>
      </c>
      <c r="LX557" s="4">
        <f>IF(KU557="G",0.5,IF(KU557="R",2,IF(KU557="A",1)))</f>
        <v/>
      </c>
      <c r="LY557" s="7">
        <f>(LK557*(LU557+LX557)+(LL557*(LU557+LX557)))</f>
        <v/>
      </c>
      <c r="LZ557" s="7">
        <f>(LN557*(LV557+LW557)+(LO557*(LV557+LW557)))</f>
        <v/>
      </c>
      <c r="MA557" s="11">
        <f>LY557-LZ557</f>
        <v/>
      </c>
      <c r="MB557" s="5">
        <f>MA557+2</f>
        <v/>
      </c>
      <c r="MC557" s="6">
        <f>MA557-2</f>
        <v/>
      </c>
      <c r="MD557" s="4">
        <f>LE557</f>
        <v/>
      </c>
      <c r="ME557" s="9">
        <f>IF(MD557=0,1000,MD557+0.75)</f>
        <v/>
      </c>
      <c r="MF557" s="10">
        <f>IF(MD557=0,0,MD557-0.75)</f>
        <v/>
      </c>
      <c r="MG557" s="4">
        <f>((LM557*(LU557+LX557))-((LP557*(LV557+LW557))))</f>
        <v/>
      </c>
      <c r="MH557" s="9">
        <f>MG557*1.2</f>
        <v/>
      </c>
      <c r="MI557" s="10">
        <f>MG557*0.8</f>
        <v/>
      </c>
      <c r="MJ557">
        <f>IFERROR(NX557,"")</f>
        <v/>
      </c>
      <c r="MK557">
        <f>IFERROR(NY557,"")</f>
        <v/>
      </c>
      <c r="ML557">
        <f>IFERROR(NZ557,"")</f>
        <v/>
      </c>
      <c r="MM557">
        <f>IFERROR(OA557,"")</f>
        <v/>
      </c>
      <c r="MN557">
        <f>IFERROR(OB557,"")</f>
        <v/>
      </c>
      <c r="MO557">
        <f>IFERROR(OC557,"")</f>
        <v/>
      </c>
      <c r="MP557" s="1">
        <f>COUNTIFS(#REF!,LT557,#REF!,1,#REF!,"&gt;="&amp;MC557,#REF!,"&lt;="&amp;MB557,#REF!,"&lt;="&amp;ME557,#REF!,"&gt;="&amp;MF557,#REF!,"="&amp;KV557,#REF!,"="&amp;KX557)</f>
        <v/>
      </c>
      <c r="MQ557" s="1">
        <f>COUNTIFS(#REF!,LT557,#REF!,0,#REF!,"&gt;="&amp;MC557,#REF!,"&lt;="&amp;MB557,#REF!,"&lt;="&amp;ME557,#REF!,"&gt;="&amp;MF557,#REF!,"="&amp;KV557,#REF!,"="&amp;KX557)</f>
        <v/>
      </c>
      <c r="MR557" s="1">
        <f>COUNTIFS(#REF!,LT557,#REF!,1,#REF!,"&gt;="&amp;MC557,#REF!,"&lt;="&amp;MB557,#REF!,"&lt;="&amp;ME557,#REF!,"&gt;="&amp;MF557,#REF!,"="&amp;KW557,#REF!,"="&amp;KY557)</f>
        <v/>
      </c>
      <c r="MS557" s="1">
        <f>COUNTIFS(#REF!,LT557,#REF!,0,#REF!,"&gt;="&amp;MC557,#REF!,"&lt;="&amp;MB557,#REF!,"&lt;="&amp;ME557,#REF!,"&gt;="&amp;MF557,#REF!,"="&amp;KW557,#REF!,"="&amp;KY557)</f>
        <v/>
      </c>
      <c r="MT557" s="1">
        <f>COUNTIFS(#REF!,LT557,#REF!,1,#REF!,"&gt;="&amp;MI557,#REF!,"&lt;="&amp;MH557,#REF!,"&lt;="&amp;ME557,#REF!,"&gt;="&amp;MF557)</f>
        <v/>
      </c>
      <c r="MU557" s="1">
        <f>COUNTIFS(#REF!,LT557,#REF!,0,#REF!,"&gt;="&amp;MI557,#REF!,"&lt;="&amp;MH557,#REF!,"&lt;="&amp;ME557,#REF!,"&gt;="&amp;MF557)</f>
        <v/>
      </c>
      <c r="MV557" s="1">
        <f>COUNTIFS(#REF!,LT557,#REF!,1,#REF!,"&gt;="&amp;MI557,#REF!,"&lt;="&amp;MH557,#REF!,"="&amp;KZ557,#REF!,"="&amp;LA557,#REF!,"&lt;="&amp;ME557,#REF!,"&gt;="&amp;MF557)</f>
        <v/>
      </c>
      <c r="MW557" s="1">
        <f>COUNTIFS(#REF!,LT557,#REF!,0,#REF!,"&gt;="&amp;MI557,#REF!,"&lt;="&amp;MH557,#REF!,"="&amp;KZ557,#REF!,"="&amp;LA557,#REF!,"&lt;="&amp;ME557,#REF!,"&gt;="&amp;MF557)</f>
        <v/>
      </c>
      <c r="MX557" s="1">
        <f>COUNTIFS(#REF!,LT557,#REF!,1,#REF!,"&gt;="&amp;MC557,#REF!,"&lt;="&amp;MB557,#REF!,"&lt;="&amp;ME557,#REF!,"&gt;="&amp;MF557)</f>
        <v/>
      </c>
      <c r="MY557" s="1">
        <f>COUNTIFS(#REF!,LT557,#REF!,0,#REF!,"&gt;="&amp;MC557,#REF!,"&lt;="&amp;MB557,#REF!,"&lt;="&amp;ME557,#REF!,"&gt;="&amp;MF557)</f>
        <v/>
      </c>
      <c r="MZ557" s="1">
        <f>COUNTIFS(#REF!,LT557,#REF!,1,#REF!,"&lt;="&amp;ME557,#REF!,"&gt;="&amp;MF557,#REF!,"="&amp;KV557,#REF!,"="&amp;KX557)</f>
        <v/>
      </c>
      <c r="NA557" s="1">
        <f>COUNTIFS(#REF!,LT557,#REF!,0,#REF!,"&lt;="&amp;ME557,#REF!,"&gt;="&amp;MF557,#REF!,"="&amp;KV557,#REF!,"="&amp;KX557)</f>
        <v/>
      </c>
      <c r="NB557" s="1">
        <f>COUNTIFS(#REF!,LT557,#REF!,1,#REF!,"&lt;="&amp;ME557,#REF!,"&gt;="&amp;MF557,#REF!,"="&amp;KW557,#REF!,"="&amp;KY557)</f>
        <v/>
      </c>
      <c r="NC557" s="1">
        <f>COUNTIFS(#REF!,LT557,#REF!,0,#REF!,"&lt;="&amp;ME557,#REF!,"&gt;="&amp;MF557,#REF!,"="&amp;KW557,#REF!,"="&amp;KY557)</f>
        <v/>
      </c>
      <c r="ND557" s="1">
        <f>MP557+MR557+MT557+MV557+MX557+MZ557+NB557</f>
        <v/>
      </c>
      <c r="NE557" s="1">
        <f>MQ557+MS557+MU557+MW557+MY557+NA557+NC557</f>
        <v/>
      </c>
      <c r="NF557" s="1">
        <f>ND557+NE557</f>
        <v/>
      </c>
      <c r="NG557" s="33">
        <f>ND557/(ND557+NE557)</f>
        <v/>
      </c>
      <c r="NH557" s="3">
        <f>1/NG557</f>
        <v/>
      </c>
      <c r="NI557" s="1">
        <f>LH557</f>
        <v/>
      </c>
      <c r="NJ557" s="79">
        <f>((1-NG557)*(1/(NI557-1))*0.98-(NG557*1))</f>
        <v/>
      </c>
      <c r="NK557" s="34">
        <f>IF(LR557&lt;0.9,0,IF(AND(LR557&gt;1.1),0,1))</f>
        <v/>
      </c>
      <c r="NL557" s="34">
        <f>IF(LS557&lt;0.9,0,IF(AND(LS557&gt;1.1),0,1))</f>
        <v/>
      </c>
      <c r="NM557" s="32">
        <f>IF(NF557&gt;99,1,0)</f>
        <v/>
      </c>
      <c r="NN557" s="32">
        <f>IF(NJ557&gt;0.0799,1,0)</f>
        <v/>
      </c>
      <c r="NO557" s="32">
        <f>IF(NJ557&gt;NQ557,1,0)</f>
        <v/>
      </c>
      <c r="NP557" s="32">
        <f>NM557+NN557+NO557+NK557+NL557</f>
        <v/>
      </c>
      <c r="NQ557" s="79">
        <f>(((100*NG557)*(NI557-1)*0.98)-((1-NG557)*100))/100</f>
        <v/>
      </c>
      <c r="NR557" s="34">
        <f>IF(LR557&lt;0.9,0,IF(AND(LR557&gt;1.1),0,1))</f>
        <v/>
      </c>
      <c r="NS557" s="34">
        <f>IF(LS557&lt;0.9,0,IF(AND(LS557&gt;1.1),0,1))</f>
        <v/>
      </c>
      <c r="NT557" s="32">
        <f>IF(NF557&gt;99,1,0)</f>
        <v/>
      </c>
      <c r="NU557" s="32">
        <f>IF(NQ557&gt;0.0799,1,0)</f>
        <v/>
      </c>
      <c r="NV557" s="32">
        <f>IF(NQ557&gt;NJ557,1,0)</f>
        <v/>
      </c>
      <c r="NW557" s="32">
        <f>NT557+NU557+NV557+NR557+NS557</f>
        <v/>
      </c>
      <c r="NX557">
        <f>IF(NP557=5,"LayHome1-0",IF(AND(NW557=5),"BackHome1-0",""))</f>
        <v/>
      </c>
      <c r="NY557">
        <f>IF(NP557=5,KN557,IF(AND(NW557=5),KN557,""))</f>
        <v/>
      </c>
      <c r="NZ557">
        <f>IF(NP557=5,"Match Odds",IF(AND(NW557=5),"Match Odds",""))</f>
        <v/>
      </c>
      <c r="OA557">
        <f>IF(NP557=5,KP557,IF(AND(NW557=5),KP557,""))</f>
        <v/>
      </c>
      <c r="OB557">
        <f>IF(NP557=5,"MATCH_ODDS",IF(AND(NW557=5),"MATCH_ODDS",""))</f>
        <v/>
      </c>
      <c r="OC557">
        <f>IF(NP557=5,"LAY",IF(AND(NW557=5),"BACK",""))</f>
        <v/>
      </c>
    </row>
    <row r="558" ht="16.5" customHeight="1" thickBot="1" thickTop="1">
      <c r="A558" s="2" t="n"/>
      <c r="KN558" s="1">
        <f>IF(INDEX(#REF!,MATCH('HT 1-0'!D558,#REF!,0))=INDEX(#REF!,MATCH('HT 1-0'!D558,#REF!,0)),INDEX(#REF!,MATCH('HT 1-0'!D558,#REF!,0)),"ERROR")</f>
        <v/>
      </c>
      <c r="KO558" s="1">
        <f>IF(INDEX(#REF!,MATCH('HT 1-0'!E558,#REF!,0))=INDEX(#REF!,MATCH('HT 1-0'!E558,#REF!,0)),INDEX(#REF!,MATCH('HT 1-0'!E558,#REF!,0)),"ERROR")</f>
        <v/>
      </c>
      <c r="KP558" s="1">
        <f>KN558&amp;" v "&amp;KO558</f>
        <v/>
      </c>
      <c r="KQ558">
        <f>B558&amp;"_"&amp;C558</f>
        <v/>
      </c>
      <c r="KR558" s="1">
        <f>IF((HW558/KK558)&lt;0.335,"G",IF((HW558/KK558)&gt;0.67,"R","A"))</f>
        <v/>
      </c>
      <c r="KS558" s="1">
        <f>IF((HX558/KK558)&lt;0.335,"G",IF((HX558/KK558)&gt;0.67,"R","A"))</f>
        <v/>
      </c>
      <c r="KT558" s="1">
        <f>IF((IH558/KK558)&lt;0.335,"G",IF((IH558/KK558)&gt;0.67,"R","A"))</f>
        <v/>
      </c>
      <c r="KU558" s="1">
        <f>IF((II558/KK558)&lt;0.335,"G",IF((II558/KK558)&gt;0.67,"R","A"))</f>
        <v/>
      </c>
      <c r="KV558" s="1">
        <f>IF((HZ558/KK558)&lt;0.335,"G",IF((HZ558/KK558)&gt;0.67,"R","A"))</f>
        <v/>
      </c>
      <c r="KW558" s="1">
        <f>IF((HY558/KK558)&lt;0.335,"G",IF((HY558/KK558)&gt;0.67,"R","A"))</f>
        <v/>
      </c>
      <c r="KX558" s="1">
        <f>IF((IK558/KK558)&lt;0.335,"G",IF((IK558/KK558)&gt;0.67,"R","A"))</f>
        <v/>
      </c>
      <c r="KY558" s="1">
        <f>IF((IJ558/KK558)&lt;0.335,"G",IF((IJ558/KK558)&gt;0.67,"R","A"))</f>
        <v/>
      </c>
      <c r="KZ558" s="1">
        <f>IF((HQ558/KK558)&lt;0.335,"G",IF((HQ558/KK558)&gt;0.67,"R","A"))</f>
        <v/>
      </c>
      <c r="LA558" s="1">
        <f>IF((IB558/KK558)&lt;0.335,"G",IF((IB558/KK558)&gt;0.67,"R","A"))</f>
        <v/>
      </c>
      <c r="LB558">
        <f>IF(LQ558="1-0",INDEX(Scrape!#REF!,MATCH('HT 1-0'!KP558,Scrape!$B:$B,0)),"")</f>
        <v/>
      </c>
      <c r="LC558">
        <f>IF(LQ558="1-0",INDEX(Scrape!$A:$A,MATCH('HT 1-0'!KP558,Scrape!$B:$B,0)),"")</f>
        <v/>
      </c>
      <c r="LD558">
        <f>IF(LQ558="1-0",INDEX(Scrape!$B:$B,MATCH('HT 1-0'!KP558,Scrape!$B:$B,0)),"")</f>
        <v/>
      </c>
      <c r="LE558">
        <f>IF(LQ558="1-0",INDEX(Scrape!$C:$C,MATCH('HT 1-0'!KP558,Scrape!$B:$B,0)),"")</f>
        <v/>
      </c>
      <c r="LF558">
        <f>IF(LQ558="1-0",INDEX(Scrape!$D:$D,MATCH('HT 1-0'!KP558,Scrape!$B:$B,0)),"")</f>
        <v/>
      </c>
      <c r="LG558">
        <f>IF(LQ558="1-0",INDEX(Scrape!$E:$E,MATCH('HT 1-0'!KP558,Scrape!$B:$B,0)),"")</f>
        <v/>
      </c>
      <c r="LH558">
        <f>IF(LQ558="1-0",INDEX(Scrape!$F:$F,MATCH('HT 1-0'!KP558,Scrape!$B:$B,0)),"")</f>
        <v/>
      </c>
      <c r="LI558">
        <f>IF(LQ558="1-0",INDEX(Scrape!$G:$G,MATCH('HT 1-0'!KP558,Scrape!$B:$B,0)),"")</f>
        <v/>
      </c>
      <c r="LJ558">
        <f>IF(LQ558="1-0",INDEX(Scrape!$H:$H,MATCH('HT 1-0'!KP558,Scrape!$B:$B,0)),"")</f>
        <v/>
      </c>
      <c r="LK558">
        <f>IF(LQ558="1-0",INDEX(Scrape!$I:$I,MATCH('HT 1-0'!KP558,Scrape!$B:$B,0)),"")</f>
        <v/>
      </c>
      <c r="LL558">
        <f>IF(LQ558="1-0",INDEX(Scrape!$J:$J,MATCH('HT 1-0'!KP558,Scrape!$B:$B,0)),"")</f>
        <v/>
      </c>
      <c r="LM558">
        <f>IF(LQ558="1-0",INDEX(Scrape!$K:$K,MATCH('HT 1-0'!KP558,Scrape!$B:$B,0)),"")</f>
        <v/>
      </c>
      <c r="LN558">
        <f>IF(LQ558="1-0",INDEX(Scrape!$L:$L,MATCH('HT 1-0'!KP558,Scrape!$B:$B,0)),"")</f>
        <v/>
      </c>
      <c r="LO558">
        <f>IF(LQ558="1-0",INDEX(Scrape!$M:$M,MATCH('HT 1-0'!KP558,Scrape!$B:$B,0)),"")</f>
        <v/>
      </c>
      <c r="LP558">
        <f>IF(LQ558="1-0",INDEX(Scrape!$N:$N,MATCH('HT 1-0'!KP558,Scrape!$B:$B,0)),"")</f>
        <v/>
      </c>
      <c r="LQ558">
        <f>INDEX(Scrape!$O:$O,MATCH('HT 1-0'!KP558,Scrape!$B:$B,0))</f>
        <v/>
      </c>
      <c r="LR558">
        <f>(1/LJ558)+(1/LI558)+(1/LH558)</f>
        <v/>
      </c>
      <c r="LS558">
        <f>(1/LG558)+(1/LF558)+(1/LE558)</f>
        <v/>
      </c>
      <c r="LT558" s="8">
        <f>IF(INDEX(#REF!,MATCH(KQ558,#REF!,0))=INDEX(#REF!,MATCH(KQ558,#REF!,0)),INDEX(#REF!,MATCH(KQ558,#REF!,0)),"ERROR")</f>
        <v/>
      </c>
      <c r="LU558" s="4">
        <f>IF(KR558="G",2,IF(KR558="R",0.5,IF(KR558="A",1)))</f>
        <v/>
      </c>
      <c r="LV558" s="4">
        <f>IF(KS558="G",0.5,IF(KS558="R",2,IF(KS558="A",1)))</f>
        <v/>
      </c>
      <c r="LW558" s="4">
        <f>IF(KT558="G",2,IF(KT558="R",0.5,IF(KT558="A",1)))</f>
        <v/>
      </c>
      <c r="LX558" s="4">
        <f>IF(KU558="G",0.5,IF(KU558="R",2,IF(KU558="A",1)))</f>
        <v/>
      </c>
      <c r="LY558" s="7">
        <f>(LK558*(LU558+LX558)+(LL558*(LU558+LX558)))</f>
        <v/>
      </c>
      <c r="LZ558" s="7">
        <f>(LN558*(LV558+LW558)+(LO558*(LV558+LW558)))</f>
        <v/>
      </c>
      <c r="MA558" s="11">
        <f>LY558-LZ558</f>
        <v/>
      </c>
      <c r="MB558" s="5">
        <f>MA558+2</f>
        <v/>
      </c>
      <c r="MC558" s="6">
        <f>MA558-2</f>
        <v/>
      </c>
      <c r="MD558" s="4">
        <f>LE558</f>
        <v/>
      </c>
      <c r="ME558" s="9">
        <f>IF(MD558=0,1000,MD558+0.75)</f>
        <v/>
      </c>
      <c r="MF558" s="10">
        <f>IF(MD558=0,0,MD558-0.75)</f>
        <v/>
      </c>
      <c r="MG558" s="4">
        <f>((LM558*(LU558+LX558))-((LP558*(LV558+LW558))))</f>
        <v/>
      </c>
      <c r="MH558" s="9">
        <f>MG558*1.2</f>
        <v/>
      </c>
      <c r="MI558" s="10">
        <f>MG558*0.8</f>
        <v/>
      </c>
      <c r="MJ558">
        <f>IFERROR(NX558,"")</f>
        <v/>
      </c>
      <c r="MK558">
        <f>IFERROR(NY558,"")</f>
        <v/>
      </c>
      <c r="ML558">
        <f>IFERROR(NZ558,"")</f>
        <v/>
      </c>
      <c r="MM558">
        <f>IFERROR(OA558,"")</f>
        <v/>
      </c>
      <c r="MN558">
        <f>IFERROR(OB558,"")</f>
        <v/>
      </c>
      <c r="MO558">
        <f>IFERROR(OC558,"")</f>
        <v/>
      </c>
      <c r="MP558" s="1">
        <f>COUNTIFS(#REF!,LT558,#REF!,1,#REF!,"&gt;="&amp;MC558,#REF!,"&lt;="&amp;MB558,#REF!,"&lt;="&amp;ME558,#REF!,"&gt;="&amp;MF558,#REF!,"="&amp;KV558,#REF!,"="&amp;KX558)</f>
        <v/>
      </c>
      <c r="MQ558" s="1">
        <f>COUNTIFS(#REF!,LT558,#REF!,0,#REF!,"&gt;="&amp;MC558,#REF!,"&lt;="&amp;MB558,#REF!,"&lt;="&amp;ME558,#REF!,"&gt;="&amp;MF558,#REF!,"="&amp;KV558,#REF!,"="&amp;KX558)</f>
        <v/>
      </c>
      <c r="MR558" s="1">
        <f>COUNTIFS(#REF!,LT558,#REF!,1,#REF!,"&gt;="&amp;MC558,#REF!,"&lt;="&amp;MB558,#REF!,"&lt;="&amp;ME558,#REF!,"&gt;="&amp;MF558,#REF!,"="&amp;KW558,#REF!,"="&amp;KY558)</f>
        <v/>
      </c>
      <c r="MS558" s="1">
        <f>COUNTIFS(#REF!,LT558,#REF!,0,#REF!,"&gt;="&amp;MC558,#REF!,"&lt;="&amp;MB558,#REF!,"&lt;="&amp;ME558,#REF!,"&gt;="&amp;MF558,#REF!,"="&amp;KW558,#REF!,"="&amp;KY558)</f>
        <v/>
      </c>
      <c r="MT558" s="1">
        <f>COUNTIFS(#REF!,LT558,#REF!,1,#REF!,"&gt;="&amp;MI558,#REF!,"&lt;="&amp;MH558,#REF!,"&lt;="&amp;ME558,#REF!,"&gt;="&amp;MF558)</f>
        <v/>
      </c>
      <c r="MU558" s="1">
        <f>COUNTIFS(#REF!,LT558,#REF!,0,#REF!,"&gt;="&amp;MI558,#REF!,"&lt;="&amp;MH558,#REF!,"&lt;="&amp;ME558,#REF!,"&gt;="&amp;MF558)</f>
        <v/>
      </c>
      <c r="MV558" s="1">
        <f>COUNTIFS(#REF!,LT558,#REF!,1,#REF!,"&gt;="&amp;MI558,#REF!,"&lt;="&amp;MH558,#REF!,"="&amp;KZ558,#REF!,"="&amp;LA558,#REF!,"&lt;="&amp;ME558,#REF!,"&gt;="&amp;MF558)</f>
        <v/>
      </c>
      <c r="MW558" s="1">
        <f>COUNTIFS(#REF!,LT558,#REF!,0,#REF!,"&gt;="&amp;MI558,#REF!,"&lt;="&amp;MH558,#REF!,"="&amp;KZ558,#REF!,"="&amp;LA558,#REF!,"&lt;="&amp;ME558,#REF!,"&gt;="&amp;MF558)</f>
        <v/>
      </c>
      <c r="MX558" s="1">
        <f>COUNTIFS(#REF!,LT558,#REF!,1,#REF!,"&gt;="&amp;MC558,#REF!,"&lt;="&amp;MB558,#REF!,"&lt;="&amp;ME558,#REF!,"&gt;="&amp;MF558)</f>
        <v/>
      </c>
      <c r="MY558" s="1">
        <f>COUNTIFS(#REF!,LT558,#REF!,0,#REF!,"&gt;="&amp;MC558,#REF!,"&lt;="&amp;MB558,#REF!,"&lt;="&amp;ME558,#REF!,"&gt;="&amp;MF558)</f>
        <v/>
      </c>
      <c r="MZ558" s="1">
        <f>COUNTIFS(#REF!,LT558,#REF!,1,#REF!,"&lt;="&amp;ME558,#REF!,"&gt;="&amp;MF558,#REF!,"="&amp;KV558,#REF!,"="&amp;KX558)</f>
        <v/>
      </c>
      <c r="NA558" s="1">
        <f>COUNTIFS(#REF!,LT558,#REF!,0,#REF!,"&lt;="&amp;ME558,#REF!,"&gt;="&amp;MF558,#REF!,"="&amp;KV558,#REF!,"="&amp;KX558)</f>
        <v/>
      </c>
      <c r="NB558" s="1">
        <f>COUNTIFS(#REF!,LT558,#REF!,1,#REF!,"&lt;="&amp;ME558,#REF!,"&gt;="&amp;MF558,#REF!,"="&amp;KW558,#REF!,"="&amp;KY558)</f>
        <v/>
      </c>
      <c r="NC558" s="1">
        <f>COUNTIFS(#REF!,LT558,#REF!,0,#REF!,"&lt;="&amp;ME558,#REF!,"&gt;="&amp;MF558,#REF!,"="&amp;KW558,#REF!,"="&amp;KY558)</f>
        <v/>
      </c>
      <c r="ND558" s="1">
        <f>MP558+MR558+MT558+MV558+MX558+MZ558+NB558</f>
        <v/>
      </c>
      <c r="NE558" s="1">
        <f>MQ558+MS558+MU558+MW558+MY558+NA558+NC558</f>
        <v/>
      </c>
      <c r="NF558" s="1">
        <f>ND558+NE558</f>
        <v/>
      </c>
      <c r="NG558" s="33">
        <f>ND558/(ND558+NE558)</f>
        <v/>
      </c>
      <c r="NH558" s="3">
        <f>1/NG558</f>
        <v/>
      </c>
      <c r="NI558" s="1">
        <f>LH558</f>
        <v/>
      </c>
      <c r="NJ558" s="79">
        <f>((1-NG558)*(1/(NI558-1))*0.98-(NG558*1))</f>
        <v/>
      </c>
      <c r="NK558" s="34">
        <f>IF(LR558&lt;0.9,0,IF(AND(LR558&gt;1.1),0,1))</f>
        <v/>
      </c>
      <c r="NL558" s="34">
        <f>IF(LS558&lt;0.9,0,IF(AND(LS558&gt;1.1),0,1))</f>
        <v/>
      </c>
      <c r="NM558" s="32">
        <f>IF(NF558&gt;99,1,0)</f>
        <v/>
      </c>
      <c r="NN558" s="32">
        <f>IF(NJ558&gt;0.0799,1,0)</f>
        <v/>
      </c>
      <c r="NO558" s="32">
        <f>IF(NJ558&gt;NQ558,1,0)</f>
        <v/>
      </c>
      <c r="NP558" s="32">
        <f>NM558+NN558+NO558+NK558+NL558</f>
        <v/>
      </c>
      <c r="NQ558" s="79">
        <f>(((100*NG558)*(NI558-1)*0.98)-((1-NG558)*100))/100</f>
        <v/>
      </c>
      <c r="NR558" s="34">
        <f>IF(LR558&lt;0.9,0,IF(AND(LR558&gt;1.1),0,1))</f>
        <v/>
      </c>
      <c r="NS558" s="34">
        <f>IF(LS558&lt;0.9,0,IF(AND(LS558&gt;1.1),0,1))</f>
        <v/>
      </c>
      <c r="NT558" s="32">
        <f>IF(NF558&gt;99,1,0)</f>
        <v/>
      </c>
      <c r="NU558" s="32">
        <f>IF(NQ558&gt;0.0799,1,0)</f>
        <v/>
      </c>
      <c r="NV558" s="32">
        <f>IF(NQ558&gt;NJ558,1,0)</f>
        <v/>
      </c>
      <c r="NW558" s="32">
        <f>NT558+NU558+NV558+NR558+NS558</f>
        <v/>
      </c>
      <c r="NX558">
        <f>IF(NP558=5,"LayHome1-0",IF(AND(NW558=5),"BackHome1-0",""))</f>
        <v/>
      </c>
      <c r="NY558">
        <f>IF(NP558=5,KN558,IF(AND(NW558=5),KN558,""))</f>
        <v/>
      </c>
      <c r="NZ558">
        <f>IF(NP558=5,"Match Odds",IF(AND(NW558=5),"Match Odds",""))</f>
        <v/>
      </c>
      <c r="OA558">
        <f>IF(NP558=5,KP558,IF(AND(NW558=5),KP558,""))</f>
        <v/>
      </c>
      <c r="OB558">
        <f>IF(NP558=5,"MATCH_ODDS",IF(AND(NW558=5),"MATCH_ODDS",""))</f>
        <v/>
      </c>
      <c r="OC558">
        <f>IF(NP558=5,"LAY",IF(AND(NW558=5),"BACK",""))</f>
        <v/>
      </c>
    </row>
    <row r="559" ht="16.5" customHeight="1" thickBot="1" thickTop="1">
      <c r="A559" s="2" t="n"/>
      <c r="KN559" s="1">
        <f>IF(INDEX(#REF!,MATCH('HT 1-0'!D559,#REF!,0))=INDEX(#REF!,MATCH('HT 1-0'!D559,#REF!,0)),INDEX(#REF!,MATCH('HT 1-0'!D559,#REF!,0)),"ERROR")</f>
        <v/>
      </c>
      <c r="KO559" s="1">
        <f>IF(INDEX(#REF!,MATCH('HT 1-0'!E559,#REF!,0))=INDEX(#REF!,MATCH('HT 1-0'!E559,#REF!,0)),INDEX(#REF!,MATCH('HT 1-0'!E559,#REF!,0)),"ERROR")</f>
        <v/>
      </c>
      <c r="KP559" s="1">
        <f>KN559&amp;" v "&amp;KO559</f>
        <v/>
      </c>
      <c r="KQ559">
        <f>B559&amp;"_"&amp;C559</f>
        <v/>
      </c>
      <c r="KR559" s="1">
        <f>IF((HW559/KK559)&lt;0.335,"G",IF((HW559/KK559)&gt;0.67,"R","A"))</f>
        <v/>
      </c>
      <c r="KS559" s="1">
        <f>IF((HX559/KK559)&lt;0.335,"G",IF((HX559/KK559)&gt;0.67,"R","A"))</f>
        <v/>
      </c>
      <c r="KT559" s="1">
        <f>IF((IH559/KK559)&lt;0.335,"G",IF((IH559/KK559)&gt;0.67,"R","A"))</f>
        <v/>
      </c>
      <c r="KU559" s="1">
        <f>IF((II559/KK559)&lt;0.335,"G",IF((II559/KK559)&gt;0.67,"R","A"))</f>
        <v/>
      </c>
      <c r="KV559" s="1">
        <f>IF((HZ559/KK559)&lt;0.335,"G",IF((HZ559/KK559)&gt;0.67,"R","A"))</f>
        <v/>
      </c>
      <c r="KW559" s="1">
        <f>IF((HY559/KK559)&lt;0.335,"G",IF((HY559/KK559)&gt;0.67,"R","A"))</f>
        <v/>
      </c>
      <c r="KX559" s="1">
        <f>IF((IK559/KK559)&lt;0.335,"G",IF((IK559/KK559)&gt;0.67,"R","A"))</f>
        <v/>
      </c>
      <c r="KY559" s="1">
        <f>IF((IJ559/KK559)&lt;0.335,"G",IF((IJ559/KK559)&gt;0.67,"R","A"))</f>
        <v/>
      </c>
      <c r="KZ559" s="1">
        <f>IF((HQ559/KK559)&lt;0.335,"G",IF((HQ559/KK559)&gt;0.67,"R","A"))</f>
        <v/>
      </c>
      <c r="LA559" s="1">
        <f>IF((IB559/KK559)&lt;0.335,"G",IF((IB559/KK559)&gt;0.67,"R","A"))</f>
        <v/>
      </c>
      <c r="LB559">
        <f>IF(LQ559="1-0",INDEX(Scrape!#REF!,MATCH('HT 1-0'!KP559,Scrape!$B:$B,0)),"")</f>
        <v/>
      </c>
      <c r="LC559">
        <f>IF(LQ559="1-0",INDEX(Scrape!$A:$A,MATCH('HT 1-0'!KP559,Scrape!$B:$B,0)),"")</f>
        <v/>
      </c>
      <c r="LD559">
        <f>IF(LQ559="1-0",INDEX(Scrape!$B:$B,MATCH('HT 1-0'!KP559,Scrape!$B:$B,0)),"")</f>
        <v/>
      </c>
      <c r="LE559">
        <f>IF(LQ559="1-0",INDEX(Scrape!$C:$C,MATCH('HT 1-0'!KP559,Scrape!$B:$B,0)),"")</f>
        <v/>
      </c>
      <c r="LF559">
        <f>IF(LQ559="1-0",INDEX(Scrape!$D:$D,MATCH('HT 1-0'!KP559,Scrape!$B:$B,0)),"")</f>
        <v/>
      </c>
      <c r="LG559">
        <f>IF(LQ559="1-0",INDEX(Scrape!$E:$E,MATCH('HT 1-0'!KP559,Scrape!$B:$B,0)),"")</f>
        <v/>
      </c>
      <c r="LH559">
        <f>IF(LQ559="1-0",INDEX(Scrape!$F:$F,MATCH('HT 1-0'!KP559,Scrape!$B:$B,0)),"")</f>
        <v/>
      </c>
      <c r="LI559">
        <f>IF(LQ559="1-0",INDEX(Scrape!$G:$G,MATCH('HT 1-0'!KP559,Scrape!$B:$B,0)),"")</f>
        <v/>
      </c>
      <c r="LJ559">
        <f>IF(LQ559="1-0",INDEX(Scrape!$H:$H,MATCH('HT 1-0'!KP559,Scrape!$B:$B,0)),"")</f>
        <v/>
      </c>
      <c r="LK559">
        <f>IF(LQ559="1-0",INDEX(Scrape!$I:$I,MATCH('HT 1-0'!KP559,Scrape!$B:$B,0)),"")</f>
        <v/>
      </c>
      <c r="LL559">
        <f>IF(LQ559="1-0",INDEX(Scrape!$J:$J,MATCH('HT 1-0'!KP559,Scrape!$B:$B,0)),"")</f>
        <v/>
      </c>
      <c r="LM559">
        <f>IF(LQ559="1-0",INDEX(Scrape!$K:$K,MATCH('HT 1-0'!KP559,Scrape!$B:$B,0)),"")</f>
        <v/>
      </c>
      <c r="LN559">
        <f>IF(LQ559="1-0",INDEX(Scrape!$L:$L,MATCH('HT 1-0'!KP559,Scrape!$B:$B,0)),"")</f>
        <v/>
      </c>
      <c r="LO559">
        <f>IF(LQ559="1-0",INDEX(Scrape!$M:$M,MATCH('HT 1-0'!KP559,Scrape!$B:$B,0)),"")</f>
        <v/>
      </c>
      <c r="LP559">
        <f>IF(LQ559="1-0",INDEX(Scrape!$N:$N,MATCH('HT 1-0'!KP559,Scrape!$B:$B,0)),"")</f>
        <v/>
      </c>
      <c r="LQ559">
        <f>INDEX(Scrape!$O:$O,MATCH('HT 1-0'!KP559,Scrape!$B:$B,0))</f>
        <v/>
      </c>
      <c r="LR559">
        <f>(1/LJ559)+(1/LI559)+(1/LH559)</f>
        <v/>
      </c>
      <c r="LS559">
        <f>(1/LG559)+(1/LF559)+(1/LE559)</f>
        <v/>
      </c>
      <c r="LT559" s="8">
        <f>IF(INDEX(#REF!,MATCH(KQ559,#REF!,0))=INDEX(#REF!,MATCH(KQ559,#REF!,0)),INDEX(#REF!,MATCH(KQ559,#REF!,0)),"ERROR")</f>
        <v/>
      </c>
      <c r="LU559" s="4">
        <f>IF(KR559="G",2,IF(KR559="R",0.5,IF(KR559="A",1)))</f>
        <v/>
      </c>
      <c r="LV559" s="4">
        <f>IF(KS559="G",0.5,IF(KS559="R",2,IF(KS559="A",1)))</f>
        <v/>
      </c>
      <c r="LW559" s="4">
        <f>IF(KT559="G",2,IF(KT559="R",0.5,IF(KT559="A",1)))</f>
        <v/>
      </c>
      <c r="LX559" s="4">
        <f>IF(KU559="G",0.5,IF(KU559="R",2,IF(KU559="A",1)))</f>
        <v/>
      </c>
      <c r="LY559" s="7">
        <f>(LK559*(LU559+LX559)+(LL559*(LU559+LX559)))</f>
        <v/>
      </c>
      <c r="LZ559" s="7">
        <f>(LN559*(LV559+LW559)+(LO559*(LV559+LW559)))</f>
        <v/>
      </c>
      <c r="MA559" s="11">
        <f>LY559-LZ559</f>
        <v/>
      </c>
      <c r="MB559" s="5">
        <f>MA559+2</f>
        <v/>
      </c>
      <c r="MC559" s="6">
        <f>MA559-2</f>
        <v/>
      </c>
      <c r="MD559" s="4">
        <f>LE559</f>
        <v/>
      </c>
      <c r="ME559" s="9">
        <f>IF(MD559=0,1000,MD559+0.75)</f>
        <v/>
      </c>
      <c r="MF559" s="10">
        <f>IF(MD559=0,0,MD559-0.75)</f>
        <v/>
      </c>
      <c r="MG559" s="4">
        <f>((LM559*(LU559+LX559))-((LP559*(LV559+LW559))))</f>
        <v/>
      </c>
      <c r="MH559" s="9">
        <f>MG559*1.2</f>
        <v/>
      </c>
      <c r="MI559" s="10">
        <f>MG559*0.8</f>
        <v/>
      </c>
      <c r="MJ559">
        <f>IFERROR(NX559,"")</f>
        <v/>
      </c>
      <c r="MK559">
        <f>IFERROR(NY559,"")</f>
        <v/>
      </c>
      <c r="ML559">
        <f>IFERROR(NZ559,"")</f>
        <v/>
      </c>
      <c r="MM559">
        <f>IFERROR(OA559,"")</f>
        <v/>
      </c>
      <c r="MN559">
        <f>IFERROR(OB559,"")</f>
        <v/>
      </c>
      <c r="MO559">
        <f>IFERROR(OC559,"")</f>
        <v/>
      </c>
      <c r="MP559" s="1">
        <f>COUNTIFS(#REF!,LT559,#REF!,1,#REF!,"&gt;="&amp;MC559,#REF!,"&lt;="&amp;MB559,#REF!,"&lt;="&amp;ME559,#REF!,"&gt;="&amp;MF559,#REF!,"="&amp;KV559,#REF!,"="&amp;KX559)</f>
        <v/>
      </c>
      <c r="MQ559" s="1">
        <f>COUNTIFS(#REF!,LT559,#REF!,0,#REF!,"&gt;="&amp;MC559,#REF!,"&lt;="&amp;MB559,#REF!,"&lt;="&amp;ME559,#REF!,"&gt;="&amp;MF559,#REF!,"="&amp;KV559,#REF!,"="&amp;KX559)</f>
        <v/>
      </c>
      <c r="MR559" s="1">
        <f>COUNTIFS(#REF!,LT559,#REF!,1,#REF!,"&gt;="&amp;MC559,#REF!,"&lt;="&amp;MB559,#REF!,"&lt;="&amp;ME559,#REF!,"&gt;="&amp;MF559,#REF!,"="&amp;KW559,#REF!,"="&amp;KY559)</f>
        <v/>
      </c>
      <c r="MS559" s="1">
        <f>COUNTIFS(#REF!,LT559,#REF!,0,#REF!,"&gt;="&amp;MC559,#REF!,"&lt;="&amp;MB559,#REF!,"&lt;="&amp;ME559,#REF!,"&gt;="&amp;MF559,#REF!,"="&amp;KW559,#REF!,"="&amp;KY559)</f>
        <v/>
      </c>
      <c r="MT559" s="1">
        <f>COUNTIFS(#REF!,LT559,#REF!,1,#REF!,"&gt;="&amp;MI559,#REF!,"&lt;="&amp;MH559,#REF!,"&lt;="&amp;ME559,#REF!,"&gt;="&amp;MF559)</f>
        <v/>
      </c>
      <c r="MU559" s="1">
        <f>COUNTIFS(#REF!,LT559,#REF!,0,#REF!,"&gt;="&amp;MI559,#REF!,"&lt;="&amp;MH559,#REF!,"&lt;="&amp;ME559,#REF!,"&gt;="&amp;MF559)</f>
        <v/>
      </c>
      <c r="MV559" s="1">
        <f>COUNTIFS(#REF!,LT559,#REF!,1,#REF!,"&gt;="&amp;MI559,#REF!,"&lt;="&amp;MH559,#REF!,"="&amp;KZ559,#REF!,"="&amp;LA559,#REF!,"&lt;="&amp;ME559,#REF!,"&gt;="&amp;MF559)</f>
        <v/>
      </c>
      <c r="MW559" s="1">
        <f>COUNTIFS(#REF!,LT559,#REF!,0,#REF!,"&gt;="&amp;MI559,#REF!,"&lt;="&amp;MH559,#REF!,"="&amp;KZ559,#REF!,"="&amp;LA559,#REF!,"&lt;="&amp;ME559,#REF!,"&gt;="&amp;MF559)</f>
        <v/>
      </c>
      <c r="MX559" s="1">
        <f>COUNTIFS(#REF!,LT559,#REF!,1,#REF!,"&gt;="&amp;MC559,#REF!,"&lt;="&amp;MB559,#REF!,"&lt;="&amp;ME559,#REF!,"&gt;="&amp;MF559)</f>
        <v/>
      </c>
      <c r="MY559" s="1">
        <f>COUNTIFS(#REF!,LT559,#REF!,0,#REF!,"&gt;="&amp;MC559,#REF!,"&lt;="&amp;MB559,#REF!,"&lt;="&amp;ME559,#REF!,"&gt;="&amp;MF559)</f>
        <v/>
      </c>
      <c r="MZ559" s="1">
        <f>COUNTIFS(#REF!,LT559,#REF!,1,#REF!,"&lt;="&amp;ME559,#REF!,"&gt;="&amp;MF559,#REF!,"="&amp;KV559,#REF!,"="&amp;KX559)</f>
        <v/>
      </c>
      <c r="NA559" s="1">
        <f>COUNTIFS(#REF!,LT559,#REF!,0,#REF!,"&lt;="&amp;ME559,#REF!,"&gt;="&amp;MF559,#REF!,"="&amp;KV559,#REF!,"="&amp;KX559)</f>
        <v/>
      </c>
      <c r="NB559" s="1">
        <f>COUNTIFS(#REF!,LT559,#REF!,1,#REF!,"&lt;="&amp;ME559,#REF!,"&gt;="&amp;MF559,#REF!,"="&amp;KW559,#REF!,"="&amp;KY559)</f>
        <v/>
      </c>
      <c r="NC559" s="1">
        <f>COUNTIFS(#REF!,LT559,#REF!,0,#REF!,"&lt;="&amp;ME559,#REF!,"&gt;="&amp;MF559,#REF!,"="&amp;KW559,#REF!,"="&amp;KY559)</f>
        <v/>
      </c>
      <c r="ND559" s="1">
        <f>MP559+MR559+MT559+MV559+MX559+MZ559+NB559</f>
        <v/>
      </c>
      <c r="NE559" s="1">
        <f>MQ559+MS559+MU559+MW559+MY559+NA559+NC559</f>
        <v/>
      </c>
      <c r="NF559" s="1">
        <f>ND559+NE559</f>
        <v/>
      </c>
      <c r="NG559" s="33">
        <f>ND559/(ND559+NE559)</f>
        <v/>
      </c>
      <c r="NH559" s="3">
        <f>1/NG559</f>
        <v/>
      </c>
      <c r="NI559" s="1">
        <f>LH559</f>
        <v/>
      </c>
      <c r="NJ559" s="79">
        <f>((1-NG559)*(1/(NI559-1))*0.98-(NG559*1))</f>
        <v/>
      </c>
      <c r="NK559" s="34">
        <f>IF(LR559&lt;0.9,0,IF(AND(LR559&gt;1.1),0,1))</f>
        <v/>
      </c>
      <c r="NL559" s="34">
        <f>IF(LS559&lt;0.9,0,IF(AND(LS559&gt;1.1),0,1))</f>
        <v/>
      </c>
      <c r="NM559" s="32">
        <f>IF(NF559&gt;99,1,0)</f>
        <v/>
      </c>
      <c r="NN559" s="32">
        <f>IF(NJ559&gt;0.0799,1,0)</f>
        <v/>
      </c>
      <c r="NO559" s="32">
        <f>IF(NJ559&gt;NQ559,1,0)</f>
        <v/>
      </c>
      <c r="NP559" s="32">
        <f>NM559+NN559+NO559+NK559+NL559</f>
        <v/>
      </c>
      <c r="NQ559" s="79">
        <f>(((100*NG559)*(NI559-1)*0.98)-((1-NG559)*100))/100</f>
        <v/>
      </c>
      <c r="NR559" s="34">
        <f>IF(LR559&lt;0.9,0,IF(AND(LR559&gt;1.1),0,1))</f>
        <v/>
      </c>
      <c r="NS559" s="34">
        <f>IF(LS559&lt;0.9,0,IF(AND(LS559&gt;1.1),0,1))</f>
        <v/>
      </c>
      <c r="NT559" s="32">
        <f>IF(NF559&gt;99,1,0)</f>
        <v/>
      </c>
      <c r="NU559" s="32">
        <f>IF(NQ559&gt;0.0799,1,0)</f>
        <v/>
      </c>
      <c r="NV559" s="32">
        <f>IF(NQ559&gt;NJ559,1,0)</f>
        <v/>
      </c>
      <c r="NW559" s="32">
        <f>NT559+NU559+NV559+NR559+NS559</f>
        <v/>
      </c>
      <c r="NX559">
        <f>IF(NP559=5,"LayHome1-0",IF(AND(NW559=5),"BackHome1-0",""))</f>
        <v/>
      </c>
      <c r="NY559">
        <f>IF(NP559=5,KN559,IF(AND(NW559=5),KN559,""))</f>
        <v/>
      </c>
      <c r="NZ559">
        <f>IF(NP559=5,"Match Odds",IF(AND(NW559=5),"Match Odds",""))</f>
        <v/>
      </c>
      <c r="OA559">
        <f>IF(NP559=5,KP559,IF(AND(NW559=5),KP559,""))</f>
        <v/>
      </c>
      <c r="OB559">
        <f>IF(NP559=5,"MATCH_ODDS",IF(AND(NW559=5),"MATCH_ODDS",""))</f>
        <v/>
      </c>
      <c r="OC559">
        <f>IF(NP559=5,"LAY",IF(AND(NW559=5),"BACK",""))</f>
        <v/>
      </c>
    </row>
    <row r="560" ht="16.5" customHeight="1" thickBot="1" thickTop="1">
      <c r="A560" s="2" t="n"/>
      <c r="KN560" s="1">
        <f>IF(INDEX(#REF!,MATCH('HT 1-0'!D560,#REF!,0))=INDEX(#REF!,MATCH('HT 1-0'!D560,#REF!,0)),INDEX(#REF!,MATCH('HT 1-0'!D560,#REF!,0)),"ERROR")</f>
        <v/>
      </c>
      <c r="KO560" s="1">
        <f>IF(INDEX(#REF!,MATCH('HT 1-0'!E560,#REF!,0))=INDEX(#REF!,MATCH('HT 1-0'!E560,#REF!,0)),INDEX(#REF!,MATCH('HT 1-0'!E560,#REF!,0)),"ERROR")</f>
        <v/>
      </c>
      <c r="KP560" s="1">
        <f>KN560&amp;" v "&amp;KO560</f>
        <v/>
      </c>
      <c r="KQ560">
        <f>B560&amp;"_"&amp;C560</f>
        <v/>
      </c>
      <c r="KR560" s="1">
        <f>IF((HW560/KK560)&lt;0.335,"G",IF((HW560/KK560)&gt;0.67,"R","A"))</f>
        <v/>
      </c>
      <c r="KS560" s="1">
        <f>IF((HX560/KK560)&lt;0.335,"G",IF((HX560/KK560)&gt;0.67,"R","A"))</f>
        <v/>
      </c>
      <c r="KT560" s="1">
        <f>IF((IH560/KK560)&lt;0.335,"G",IF((IH560/KK560)&gt;0.67,"R","A"))</f>
        <v/>
      </c>
      <c r="KU560" s="1">
        <f>IF((II560/KK560)&lt;0.335,"G",IF((II560/KK560)&gt;0.67,"R","A"))</f>
        <v/>
      </c>
      <c r="KV560" s="1">
        <f>IF((HZ560/KK560)&lt;0.335,"G",IF((HZ560/KK560)&gt;0.67,"R","A"))</f>
        <v/>
      </c>
      <c r="KW560" s="1">
        <f>IF((HY560/KK560)&lt;0.335,"G",IF((HY560/KK560)&gt;0.67,"R","A"))</f>
        <v/>
      </c>
      <c r="KX560" s="1">
        <f>IF((IK560/KK560)&lt;0.335,"G",IF((IK560/KK560)&gt;0.67,"R","A"))</f>
        <v/>
      </c>
      <c r="KY560" s="1">
        <f>IF((IJ560/KK560)&lt;0.335,"G",IF((IJ560/KK560)&gt;0.67,"R","A"))</f>
        <v/>
      </c>
      <c r="KZ560" s="1">
        <f>IF((HQ560/KK560)&lt;0.335,"G",IF((HQ560/KK560)&gt;0.67,"R","A"))</f>
        <v/>
      </c>
      <c r="LA560" s="1">
        <f>IF((IB560/KK560)&lt;0.335,"G",IF((IB560/KK560)&gt;0.67,"R","A"))</f>
        <v/>
      </c>
      <c r="LB560">
        <f>IF(LQ560="1-0",INDEX(Scrape!#REF!,MATCH('HT 1-0'!KP560,Scrape!$B:$B,0)),"")</f>
        <v/>
      </c>
      <c r="LC560">
        <f>IF(LQ560="1-0",INDEX(Scrape!$A:$A,MATCH('HT 1-0'!KP560,Scrape!$B:$B,0)),"")</f>
        <v/>
      </c>
      <c r="LD560">
        <f>IF(LQ560="1-0",INDEX(Scrape!$B:$B,MATCH('HT 1-0'!KP560,Scrape!$B:$B,0)),"")</f>
        <v/>
      </c>
      <c r="LE560">
        <f>IF(LQ560="1-0",INDEX(Scrape!$C:$C,MATCH('HT 1-0'!KP560,Scrape!$B:$B,0)),"")</f>
        <v/>
      </c>
      <c r="LF560">
        <f>IF(LQ560="1-0",INDEX(Scrape!$D:$D,MATCH('HT 1-0'!KP560,Scrape!$B:$B,0)),"")</f>
        <v/>
      </c>
      <c r="LG560">
        <f>IF(LQ560="1-0",INDEX(Scrape!$E:$E,MATCH('HT 1-0'!KP560,Scrape!$B:$B,0)),"")</f>
        <v/>
      </c>
      <c r="LH560">
        <f>IF(LQ560="1-0",INDEX(Scrape!$F:$F,MATCH('HT 1-0'!KP560,Scrape!$B:$B,0)),"")</f>
        <v/>
      </c>
      <c r="LI560">
        <f>IF(LQ560="1-0",INDEX(Scrape!$G:$G,MATCH('HT 1-0'!KP560,Scrape!$B:$B,0)),"")</f>
        <v/>
      </c>
      <c r="LJ560">
        <f>IF(LQ560="1-0",INDEX(Scrape!$H:$H,MATCH('HT 1-0'!KP560,Scrape!$B:$B,0)),"")</f>
        <v/>
      </c>
      <c r="LK560">
        <f>IF(LQ560="1-0",INDEX(Scrape!$I:$I,MATCH('HT 1-0'!KP560,Scrape!$B:$B,0)),"")</f>
        <v/>
      </c>
      <c r="LL560">
        <f>IF(LQ560="1-0",INDEX(Scrape!$J:$J,MATCH('HT 1-0'!KP560,Scrape!$B:$B,0)),"")</f>
        <v/>
      </c>
      <c r="LM560">
        <f>IF(LQ560="1-0",INDEX(Scrape!$K:$K,MATCH('HT 1-0'!KP560,Scrape!$B:$B,0)),"")</f>
        <v/>
      </c>
      <c r="LN560">
        <f>IF(LQ560="1-0",INDEX(Scrape!$L:$L,MATCH('HT 1-0'!KP560,Scrape!$B:$B,0)),"")</f>
        <v/>
      </c>
      <c r="LO560">
        <f>IF(LQ560="1-0",INDEX(Scrape!$M:$M,MATCH('HT 1-0'!KP560,Scrape!$B:$B,0)),"")</f>
        <v/>
      </c>
      <c r="LP560">
        <f>IF(LQ560="1-0",INDEX(Scrape!$N:$N,MATCH('HT 1-0'!KP560,Scrape!$B:$B,0)),"")</f>
        <v/>
      </c>
      <c r="LQ560">
        <f>INDEX(Scrape!$O:$O,MATCH('HT 1-0'!KP560,Scrape!$B:$B,0))</f>
        <v/>
      </c>
      <c r="LR560">
        <f>(1/LJ560)+(1/LI560)+(1/LH560)</f>
        <v/>
      </c>
      <c r="LS560">
        <f>(1/LG560)+(1/LF560)+(1/LE560)</f>
        <v/>
      </c>
      <c r="LT560" s="8">
        <f>IF(INDEX(#REF!,MATCH(KQ560,#REF!,0))=INDEX(#REF!,MATCH(KQ560,#REF!,0)),INDEX(#REF!,MATCH(KQ560,#REF!,0)),"ERROR")</f>
        <v/>
      </c>
      <c r="LU560" s="4">
        <f>IF(KR560="G",2,IF(KR560="R",0.5,IF(KR560="A",1)))</f>
        <v/>
      </c>
      <c r="LV560" s="4">
        <f>IF(KS560="G",0.5,IF(KS560="R",2,IF(KS560="A",1)))</f>
        <v/>
      </c>
      <c r="LW560" s="4">
        <f>IF(KT560="G",2,IF(KT560="R",0.5,IF(KT560="A",1)))</f>
        <v/>
      </c>
      <c r="LX560" s="4">
        <f>IF(KU560="G",0.5,IF(KU560="R",2,IF(KU560="A",1)))</f>
        <v/>
      </c>
      <c r="LY560" s="7">
        <f>(LK560*(LU560+LX560)+(LL560*(LU560+LX560)))</f>
        <v/>
      </c>
      <c r="LZ560" s="7">
        <f>(LN560*(LV560+LW560)+(LO560*(LV560+LW560)))</f>
        <v/>
      </c>
      <c r="MA560" s="11">
        <f>LY560-LZ560</f>
        <v/>
      </c>
      <c r="MB560" s="5">
        <f>MA560+2</f>
        <v/>
      </c>
      <c r="MC560" s="6">
        <f>MA560-2</f>
        <v/>
      </c>
      <c r="MD560" s="4">
        <f>LE560</f>
        <v/>
      </c>
      <c r="ME560" s="9">
        <f>IF(MD560=0,1000,MD560+0.75)</f>
        <v/>
      </c>
      <c r="MF560" s="10">
        <f>IF(MD560=0,0,MD560-0.75)</f>
        <v/>
      </c>
      <c r="MG560" s="4">
        <f>((LM560*(LU560+LX560))-((LP560*(LV560+LW560))))</f>
        <v/>
      </c>
      <c r="MH560" s="9">
        <f>MG560*1.2</f>
        <v/>
      </c>
      <c r="MI560" s="10">
        <f>MG560*0.8</f>
        <v/>
      </c>
      <c r="MJ560">
        <f>IFERROR(NX560,"")</f>
        <v/>
      </c>
      <c r="MK560">
        <f>IFERROR(NY560,"")</f>
        <v/>
      </c>
      <c r="ML560">
        <f>IFERROR(NZ560,"")</f>
        <v/>
      </c>
      <c r="MM560">
        <f>IFERROR(OA560,"")</f>
        <v/>
      </c>
      <c r="MN560">
        <f>IFERROR(OB560,"")</f>
        <v/>
      </c>
      <c r="MO560">
        <f>IFERROR(OC560,"")</f>
        <v/>
      </c>
      <c r="MP560" s="1">
        <f>COUNTIFS(#REF!,LT560,#REF!,1,#REF!,"&gt;="&amp;MC560,#REF!,"&lt;="&amp;MB560,#REF!,"&lt;="&amp;ME560,#REF!,"&gt;="&amp;MF560,#REF!,"="&amp;KV560,#REF!,"="&amp;KX560)</f>
        <v/>
      </c>
      <c r="MQ560" s="1">
        <f>COUNTIFS(#REF!,LT560,#REF!,0,#REF!,"&gt;="&amp;MC560,#REF!,"&lt;="&amp;MB560,#REF!,"&lt;="&amp;ME560,#REF!,"&gt;="&amp;MF560,#REF!,"="&amp;KV560,#REF!,"="&amp;KX560)</f>
        <v/>
      </c>
      <c r="MR560" s="1">
        <f>COUNTIFS(#REF!,LT560,#REF!,1,#REF!,"&gt;="&amp;MC560,#REF!,"&lt;="&amp;MB560,#REF!,"&lt;="&amp;ME560,#REF!,"&gt;="&amp;MF560,#REF!,"="&amp;KW560,#REF!,"="&amp;KY560)</f>
        <v/>
      </c>
      <c r="MS560" s="1">
        <f>COUNTIFS(#REF!,LT560,#REF!,0,#REF!,"&gt;="&amp;MC560,#REF!,"&lt;="&amp;MB560,#REF!,"&lt;="&amp;ME560,#REF!,"&gt;="&amp;MF560,#REF!,"="&amp;KW560,#REF!,"="&amp;KY560)</f>
        <v/>
      </c>
      <c r="MT560" s="1">
        <f>COUNTIFS(#REF!,LT560,#REF!,1,#REF!,"&gt;="&amp;MI560,#REF!,"&lt;="&amp;MH560,#REF!,"&lt;="&amp;ME560,#REF!,"&gt;="&amp;MF560)</f>
        <v/>
      </c>
      <c r="MU560" s="1">
        <f>COUNTIFS(#REF!,LT560,#REF!,0,#REF!,"&gt;="&amp;MI560,#REF!,"&lt;="&amp;MH560,#REF!,"&lt;="&amp;ME560,#REF!,"&gt;="&amp;MF560)</f>
        <v/>
      </c>
      <c r="MV560" s="1">
        <f>COUNTIFS(#REF!,LT560,#REF!,1,#REF!,"&gt;="&amp;MI560,#REF!,"&lt;="&amp;MH560,#REF!,"="&amp;KZ560,#REF!,"="&amp;LA560,#REF!,"&lt;="&amp;ME560,#REF!,"&gt;="&amp;MF560)</f>
        <v/>
      </c>
      <c r="MW560" s="1">
        <f>COUNTIFS(#REF!,LT560,#REF!,0,#REF!,"&gt;="&amp;MI560,#REF!,"&lt;="&amp;MH560,#REF!,"="&amp;KZ560,#REF!,"="&amp;LA560,#REF!,"&lt;="&amp;ME560,#REF!,"&gt;="&amp;MF560)</f>
        <v/>
      </c>
      <c r="MX560" s="1">
        <f>COUNTIFS(#REF!,LT560,#REF!,1,#REF!,"&gt;="&amp;MC560,#REF!,"&lt;="&amp;MB560,#REF!,"&lt;="&amp;ME560,#REF!,"&gt;="&amp;MF560)</f>
        <v/>
      </c>
      <c r="MY560" s="1">
        <f>COUNTIFS(#REF!,LT560,#REF!,0,#REF!,"&gt;="&amp;MC560,#REF!,"&lt;="&amp;MB560,#REF!,"&lt;="&amp;ME560,#REF!,"&gt;="&amp;MF560)</f>
        <v/>
      </c>
      <c r="MZ560" s="1">
        <f>COUNTIFS(#REF!,LT560,#REF!,1,#REF!,"&lt;="&amp;ME560,#REF!,"&gt;="&amp;MF560,#REF!,"="&amp;KV560,#REF!,"="&amp;KX560)</f>
        <v/>
      </c>
      <c r="NA560" s="1">
        <f>COUNTIFS(#REF!,LT560,#REF!,0,#REF!,"&lt;="&amp;ME560,#REF!,"&gt;="&amp;MF560,#REF!,"="&amp;KV560,#REF!,"="&amp;KX560)</f>
        <v/>
      </c>
      <c r="NB560" s="1">
        <f>COUNTIFS(#REF!,LT560,#REF!,1,#REF!,"&lt;="&amp;ME560,#REF!,"&gt;="&amp;MF560,#REF!,"="&amp;KW560,#REF!,"="&amp;KY560)</f>
        <v/>
      </c>
      <c r="NC560" s="1">
        <f>COUNTIFS(#REF!,LT560,#REF!,0,#REF!,"&lt;="&amp;ME560,#REF!,"&gt;="&amp;MF560,#REF!,"="&amp;KW560,#REF!,"="&amp;KY560)</f>
        <v/>
      </c>
      <c r="ND560" s="1">
        <f>MP560+MR560+MT560+MV560+MX560+MZ560+NB560</f>
        <v/>
      </c>
      <c r="NE560" s="1">
        <f>MQ560+MS560+MU560+MW560+MY560+NA560+NC560</f>
        <v/>
      </c>
      <c r="NF560" s="1">
        <f>ND560+NE560</f>
        <v/>
      </c>
      <c r="NG560" s="33">
        <f>ND560/(ND560+NE560)</f>
        <v/>
      </c>
      <c r="NH560" s="3">
        <f>1/NG560</f>
        <v/>
      </c>
      <c r="NI560" s="1">
        <f>LH560</f>
        <v/>
      </c>
      <c r="NJ560" s="79">
        <f>((1-NG560)*(1/(NI560-1))*0.98-(NG560*1))</f>
        <v/>
      </c>
      <c r="NK560" s="34">
        <f>IF(LR560&lt;0.9,0,IF(AND(LR560&gt;1.1),0,1))</f>
        <v/>
      </c>
      <c r="NL560" s="34">
        <f>IF(LS560&lt;0.9,0,IF(AND(LS560&gt;1.1),0,1))</f>
        <v/>
      </c>
      <c r="NM560" s="32">
        <f>IF(NF560&gt;99,1,0)</f>
        <v/>
      </c>
      <c r="NN560" s="32">
        <f>IF(NJ560&gt;0.0799,1,0)</f>
        <v/>
      </c>
      <c r="NO560" s="32">
        <f>IF(NJ560&gt;NQ560,1,0)</f>
        <v/>
      </c>
      <c r="NP560" s="32">
        <f>NM560+NN560+NO560+NK560+NL560</f>
        <v/>
      </c>
      <c r="NQ560" s="79">
        <f>(((100*NG560)*(NI560-1)*0.98)-((1-NG560)*100))/100</f>
        <v/>
      </c>
      <c r="NR560" s="34">
        <f>IF(LR560&lt;0.9,0,IF(AND(LR560&gt;1.1),0,1))</f>
        <v/>
      </c>
      <c r="NS560" s="34">
        <f>IF(LS560&lt;0.9,0,IF(AND(LS560&gt;1.1),0,1))</f>
        <v/>
      </c>
      <c r="NT560" s="32">
        <f>IF(NF560&gt;99,1,0)</f>
        <v/>
      </c>
      <c r="NU560" s="32">
        <f>IF(NQ560&gt;0.0799,1,0)</f>
        <v/>
      </c>
      <c r="NV560" s="32">
        <f>IF(NQ560&gt;NJ560,1,0)</f>
        <v/>
      </c>
      <c r="NW560" s="32">
        <f>NT560+NU560+NV560+NR560+NS560</f>
        <v/>
      </c>
      <c r="NX560">
        <f>IF(NP560=5,"LayHome1-0",IF(AND(NW560=5),"BackHome1-0",""))</f>
        <v/>
      </c>
      <c r="NY560">
        <f>IF(NP560=5,KN560,IF(AND(NW560=5),KN560,""))</f>
        <v/>
      </c>
      <c r="NZ560">
        <f>IF(NP560=5,"Match Odds",IF(AND(NW560=5),"Match Odds",""))</f>
        <v/>
      </c>
      <c r="OA560">
        <f>IF(NP560=5,KP560,IF(AND(NW560=5),KP560,""))</f>
        <v/>
      </c>
      <c r="OB560">
        <f>IF(NP560=5,"MATCH_ODDS",IF(AND(NW560=5),"MATCH_ODDS",""))</f>
        <v/>
      </c>
      <c r="OC560">
        <f>IF(NP560=5,"LAY",IF(AND(NW560=5),"BACK",""))</f>
        <v/>
      </c>
    </row>
    <row r="561" ht="16.5" customHeight="1" thickBot="1" thickTop="1">
      <c r="A561" s="2" t="n"/>
      <c r="KN561" s="1">
        <f>IF(INDEX(#REF!,MATCH('HT 1-0'!D561,#REF!,0))=INDEX(#REF!,MATCH('HT 1-0'!D561,#REF!,0)),INDEX(#REF!,MATCH('HT 1-0'!D561,#REF!,0)),"ERROR")</f>
        <v/>
      </c>
      <c r="KO561" s="1">
        <f>IF(INDEX(#REF!,MATCH('HT 1-0'!E561,#REF!,0))=INDEX(#REF!,MATCH('HT 1-0'!E561,#REF!,0)),INDEX(#REF!,MATCH('HT 1-0'!E561,#REF!,0)),"ERROR")</f>
        <v/>
      </c>
      <c r="KP561" s="1">
        <f>KN561&amp;" v "&amp;KO561</f>
        <v/>
      </c>
      <c r="KQ561">
        <f>B561&amp;"_"&amp;C561</f>
        <v/>
      </c>
      <c r="KR561" s="1">
        <f>IF((HW561/KK561)&lt;0.335,"G",IF((HW561/KK561)&gt;0.67,"R","A"))</f>
        <v/>
      </c>
      <c r="KS561" s="1">
        <f>IF((HX561/KK561)&lt;0.335,"G",IF((HX561/KK561)&gt;0.67,"R","A"))</f>
        <v/>
      </c>
      <c r="KT561" s="1">
        <f>IF((IH561/KK561)&lt;0.335,"G",IF((IH561/KK561)&gt;0.67,"R","A"))</f>
        <v/>
      </c>
      <c r="KU561" s="1">
        <f>IF((II561/KK561)&lt;0.335,"G",IF((II561/KK561)&gt;0.67,"R","A"))</f>
        <v/>
      </c>
      <c r="KV561" s="1">
        <f>IF((HZ561/KK561)&lt;0.335,"G",IF((HZ561/KK561)&gt;0.67,"R","A"))</f>
        <v/>
      </c>
      <c r="KW561" s="1">
        <f>IF((HY561/KK561)&lt;0.335,"G",IF((HY561/KK561)&gt;0.67,"R","A"))</f>
        <v/>
      </c>
      <c r="KX561" s="1">
        <f>IF((IK561/KK561)&lt;0.335,"G",IF((IK561/KK561)&gt;0.67,"R","A"))</f>
        <v/>
      </c>
      <c r="KY561" s="1">
        <f>IF((IJ561/KK561)&lt;0.335,"G",IF((IJ561/KK561)&gt;0.67,"R","A"))</f>
        <v/>
      </c>
      <c r="KZ561" s="1">
        <f>IF((HQ561/KK561)&lt;0.335,"G",IF((HQ561/KK561)&gt;0.67,"R","A"))</f>
        <v/>
      </c>
      <c r="LA561" s="1">
        <f>IF((IB561/KK561)&lt;0.335,"G",IF((IB561/KK561)&gt;0.67,"R","A"))</f>
        <v/>
      </c>
      <c r="LB561">
        <f>IF(LQ561="1-0",INDEX(Scrape!#REF!,MATCH('HT 1-0'!KP561,Scrape!$B:$B,0)),"")</f>
        <v/>
      </c>
      <c r="LC561">
        <f>IF(LQ561="1-0",INDEX(Scrape!$A:$A,MATCH('HT 1-0'!KP561,Scrape!$B:$B,0)),"")</f>
        <v/>
      </c>
      <c r="LD561">
        <f>IF(LQ561="1-0",INDEX(Scrape!$B:$B,MATCH('HT 1-0'!KP561,Scrape!$B:$B,0)),"")</f>
        <v/>
      </c>
      <c r="LE561">
        <f>IF(LQ561="1-0",INDEX(Scrape!$C:$C,MATCH('HT 1-0'!KP561,Scrape!$B:$B,0)),"")</f>
        <v/>
      </c>
      <c r="LF561">
        <f>IF(LQ561="1-0",INDEX(Scrape!$D:$D,MATCH('HT 1-0'!KP561,Scrape!$B:$B,0)),"")</f>
        <v/>
      </c>
      <c r="LG561">
        <f>IF(LQ561="1-0",INDEX(Scrape!$E:$E,MATCH('HT 1-0'!KP561,Scrape!$B:$B,0)),"")</f>
        <v/>
      </c>
      <c r="LH561">
        <f>IF(LQ561="1-0",INDEX(Scrape!$F:$F,MATCH('HT 1-0'!KP561,Scrape!$B:$B,0)),"")</f>
        <v/>
      </c>
      <c r="LI561">
        <f>IF(LQ561="1-0",INDEX(Scrape!$G:$G,MATCH('HT 1-0'!KP561,Scrape!$B:$B,0)),"")</f>
        <v/>
      </c>
      <c r="LJ561">
        <f>IF(LQ561="1-0",INDEX(Scrape!$H:$H,MATCH('HT 1-0'!KP561,Scrape!$B:$B,0)),"")</f>
        <v/>
      </c>
      <c r="LK561">
        <f>IF(LQ561="1-0",INDEX(Scrape!$I:$I,MATCH('HT 1-0'!KP561,Scrape!$B:$B,0)),"")</f>
        <v/>
      </c>
      <c r="LL561">
        <f>IF(LQ561="1-0",INDEX(Scrape!$J:$J,MATCH('HT 1-0'!KP561,Scrape!$B:$B,0)),"")</f>
        <v/>
      </c>
      <c r="LM561">
        <f>IF(LQ561="1-0",INDEX(Scrape!$K:$K,MATCH('HT 1-0'!KP561,Scrape!$B:$B,0)),"")</f>
        <v/>
      </c>
      <c r="LN561">
        <f>IF(LQ561="1-0",INDEX(Scrape!$L:$L,MATCH('HT 1-0'!KP561,Scrape!$B:$B,0)),"")</f>
        <v/>
      </c>
      <c r="LO561">
        <f>IF(LQ561="1-0",INDEX(Scrape!$M:$M,MATCH('HT 1-0'!KP561,Scrape!$B:$B,0)),"")</f>
        <v/>
      </c>
      <c r="LP561">
        <f>IF(LQ561="1-0",INDEX(Scrape!$N:$N,MATCH('HT 1-0'!KP561,Scrape!$B:$B,0)),"")</f>
        <v/>
      </c>
      <c r="LQ561">
        <f>INDEX(Scrape!$O:$O,MATCH('HT 1-0'!KP561,Scrape!$B:$B,0))</f>
        <v/>
      </c>
      <c r="LR561">
        <f>(1/LJ561)+(1/LI561)+(1/LH561)</f>
        <v/>
      </c>
      <c r="LS561">
        <f>(1/LG561)+(1/LF561)+(1/LE561)</f>
        <v/>
      </c>
      <c r="LT561" s="8">
        <f>IF(INDEX(#REF!,MATCH(KQ561,#REF!,0))=INDEX(#REF!,MATCH(KQ561,#REF!,0)),INDEX(#REF!,MATCH(KQ561,#REF!,0)),"ERROR")</f>
        <v/>
      </c>
      <c r="LU561" s="4">
        <f>IF(KR561="G",2,IF(KR561="R",0.5,IF(KR561="A",1)))</f>
        <v/>
      </c>
      <c r="LV561" s="4">
        <f>IF(KS561="G",0.5,IF(KS561="R",2,IF(KS561="A",1)))</f>
        <v/>
      </c>
      <c r="LW561" s="4">
        <f>IF(KT561="G",2,IF(KT561="R",0.5,IF(KT561="A",1)))</f>
        <v/>
      </c>
      <c r="LX561" s="4">
        <f>IF(KU561="G",0.5,IF(KU561="R",2,IF(KU561="A",1)))</f>
        <v/>
      </c>
      <c r="LY561" s="7">
        <f>(LK561*(LU561+LX561)+(LL561*(LU561+LX561)))</f>
        <v/>
      </c>
      <c r="LZ561" s="7">
        <f>(LN561*(LV561+LW561)+(LO561*(LV561+LW561)))</f>
        <v/>
      </c>
      <c r="MA561" s="11">
        <f>LY561-LZ561</f>
        <v/>
      </c>
      <c r="MB561" s="5">
        <f>MA561+2</f>
        <v/>
      </c>
      <c r="MC561" s="6">
        <f>MA561-2</f>
        <v/>
      </c>
      <c r="MD561" s="4">
        <f>LE561</f>
        <v/>
      </c>
      <c r="ME561" s="9">
        <f>IF(MD561=0,1000,MD561+0.75)</f>
        <v/>
      </c>
      <c r="MF561" s="10">
        <f>IF(MD561=0,0,MD561-0.75)</f>
        <v/>
      </c>
      <c r="MG561" s="4">
        <f>((LM561*(LU561+LX561))-((LP561*(LV561+LW561))))</f>
        <v/>
      </c>
      <c r="MH561" s="9">
        <f>MG561*1.2</f>
        <v/>
      </c>
      <c r="MI561" s="10">
        <f>MG561*0.8</f>
        <v/>
      </c>
      <c r="MJ561">
        <f>IFERROR(NX561,"")</f>
        <v/>
      </c>
      <c r="MK561">
        <f>IFERROR(NY561,"")</f>
        <v/>
      </c>
      <c r="ML561">
        <f>IFERROR(NZ561,"")</f>
        <v/>
      </c>
      <c r="MM561">
        <f>IFERROR(OA561,"")</f>
        <v/>
      </c>
      <c r="MN561">
        <f>IFERROR(OB561,"")</f>
        <v/>
      </c>
      <c r="MO561">
        <f>IFERROR(OC561,"")</f>
        <v/>
      </c>
      <c r="MP561" s="1">
        <f>COUNTIFS(#REF!,LT561,#REF!,1,#REF!,"&gt;="&amp;MC561,#REF!,"&lt;="&amp;MB561,#REF!,"&lt;="&amp;ME561,#REF!,"&gt;="&amp;MF561,#REF!,"="&amp;KV561,#REF!,"="&amp;KX561)</f>
        <v/>
      </c>
      <c r="MQ561" s="1">
        <f>COUNTIFS(#REF!,LT561,#REF!,0,#REF!,"&gt;="&amp;MC561,#REF!,"&lt;="&amp;MB561,#REF!,"&lt;="&amp;ME561,#REF!,"&gt;="&amp;MF561,#REF!,"="&amp;KV561,#REF!,"="&amp;KX561)</f>
        <v/>
      </c>
      <c r="MR561" s="1">
        <f>COUNTIFS(#REF!,LT561,#REF!,1,#REF!,"&gt;="&amp;MC561,#REF!,"&lt;="&amp;MB561,#REF!,"&lt;="&amp;ME561,#REF!,"&gt;="&amp;MF561,#REF!,"="&amp;KW561,#REF!,"="&amp;KY561)</f>
        <v/>
      </c>
      <c r="MS561" s="1">
        <f>COUNTIFS(#REF!,LT561,#REF!,0,#REF!,"&gt;="&amp;MC561,#REF!,"&lt;="&amp;MB561,#REF!,"&lt;="&amp;ME561,#REF!,"&gt;="&amp;MF561,#REF!,"="&amp;KW561,#REF!,"="&amp;KY561)</f>
        <v/>
      </c>
      <c r="MT561" s="1">
        <f>COUNTIFS(#REF!,LT561,#REF!,1,#REF!,"&gt;="&amp;MI561,#REF!,"&lt;="&amp;MH561,#REF!,"&lt;="&amp;ME561,#REF!,"&gt;="&amp;MF561)</f>
        <v/>
      </c>
      <c r="MU561" s="1">
        <f>COUNTIFS(#REF!,LT561,#REF!,0,#REF!,"&gt;="&amp;MI561,#REF!,"&lt;="&amp;MH561,#REF!,"&lt;="&amp;ME561,#REF!,"&gt;="&amp;MF561)</f>
        <v/>
      </c>
      <c r="MV561" s="1">
        <f>COUNTIFS(#REF!,LT561,#REF!,1,#REF!,"&gt;="&amp;MI561,#REF!,"&lt;="&amp;MH561,#REF!,"="&amp;KZ561,#REF!,"="&amp;LA561,#REF!,"&lt;="&amp;ME561,#REF!,"&gt;="&amp;MF561)</f>
        <v/>
      </c>
      <c r="MW561" s="1">
        <f>COUNTIFS(#REF!,LT561,#REF!,0,#REF!,"&gt;="&amp;MI561,#REF!,"&lt;="&amp;MH561,#REF!,"="&amp;KZ561,#REF!,"="&amp;LA561,#REF!,"&lt;="&amp;ME561,#REF!,"&gt;="&amp;MF561)</f>
        <v/>
      </c>
      <c r="MX561" s="1">
        <f>COUNTIFS(#REF!,LT561,#REF!,1,#REF!,"&gt;="&amp;MC561,#REF!,"&lt;="&amp;MB561,#REF!,"&lt;="&amp;ME561,#REF!,"&gt;="&amp;MF561)</f>
        <v/>
      </c>
      <c r="MY561" s="1">
        <f>COUNTIFS(#REF!,LT561,#REF!,0,#REF!,"&gt;="&amp;MC561,#REF!,"&lt;="&amp;MB561,#REF!,"&lt;="&amp;ME561,#REF!,"&gt;="&amp;MF561)</f>
        <v/>
      </c>
      <c r="MZ561" s="1">
        <f>COUNTIFS(#REF!,LT561,#REF!,1,#REF!,"&lt;="&amp;ME561,#REF!,"&gt;="&amp;MF561,#REF!,"="&amp;KV561,#REF!,"="&amp;KX561)</f>
        <v/>
      </c>
      <c r="NA561" s="1">
        <f>COUNTIFS(#REF!,LT561,#REF!,0,#REF!,"&lt;="&amp;ME561,#REF!,"&gt;="&amp;MF561,#REF!,"="&amp;KV561,#REF!,"="&amp;KX561)</f>
        <v/>
      </c>
      <c r="NB561" s="1">
        <f>COUNTIFS(#REF!,LT561,#REF!,1,#REF!,"&lt;="&amp;ME561,#REF!,"&gt;="&amp;MF561,#REF!,"="&amp;KW561,#REF!,"="&amp;KY561)</f>
        <v/>
      </c>
      <c r="NC561" s="1">
        <f>COUNTIFS(#REF!,LT561,#REF!,0,#REF!,"&lt;="&amp;ME561,#REF!,"&gt;="&amp;MF561,#REF!,"="&amp;KW561,#REF!,"="&amp;KY561)</f>
        <v/>
      </c>
      <c r="ND561" s="1">
        <f>MP561+MR561+MT561+MV561+MX561+MZ561+NB561</f>
        <v/>
      </c>
      <c r="NE561" s="1">
        <f>MQ561+MS561+MU561+MW561+MY561+NA561+NC561</f>
        <v/>
      </c>
      <c r="NF561" s="1">
        <f>ND561+NE561</f>
        <v/>
      </c>
      <c r="NG561" s="33">
        <f>ND561/(ND561+NE561)</f>
        <v/>
      </c>
      <c r="NH561" s="3">
        <f>1/NG561</f>
        <v/>
      </c>
      <c r="NI561" s="1">
        <f>LH561</f>
        <v/>
      </c>
      <c r="NJ561" s="79">
        <f>((1-NG561)*(1/(NI561-1))*0.98-(NG561*1))</f>
        <v/>
      </c>
      <c r="NK561" s="34">
        <f>IF(LR561&lt;0.9,0,IF(AND(LR561&gt;1.1),0,1))</f>
        <v/>
      </c>
      <c r="NL561" s="34">
        <f>IF(LS561&lt;0.9,0,IF(AND(LS561&gt;1.1),0,1))</f>
        <v/>
      </c>
      <c r="NM561" s="32">
        <f>IF(NF561&gt;99,1,0)</f>
        <v/>
      </c>
      <c r="NN561" s="32">
        <f>IF(NJ561&gt;0.0799,1,0)</f>
        <v/>
      </c>
      <c r="NO561" s="32">
        <f>IF(NJ561&gt;NQ561,1,0)</f>
        <v/>
      </c>
      <c r="NP561" s="32">
        <f>NM561+NN561+NO561+NK561+NL561</f>
        <v/>
      </c>
      <c r="NQ561" s="79">
        <f>(((100*NG561)*(NI561-1)*0.98)-((1-NG561)*100))/100</f>
        <v/>
      </c>
      <c r="NR561" s="34">
        <f>IF(LR561&lt;0.9,0,IF(AND(LR561&gt;1.1),0,1))</f>
        <v/>
      </c>
      <c r="NS561" s="34">
        <f>IF(LS561&lt;0.9,0,IF(AND(LS561&gt;1.1),0,1))</f>
        <v/>
      </c>
      <c r="NT561" s="32">
        <f>IF(NF561&gt;99,1,0)</f>
        <v/>
      </c>
      <c r="NU561" s="32">
        <f>IF(NQ561&gt;0.0799,1,0)</f>
        <v/>
      </c>
      <c r="NV561" s="32">
        <f>IF(NQ561&gt;NJ561,1,0)</f>
        <v/>
      </c>
      <c r="NW561" s="32">
        <f>NT561+NU561+NV561+NR561+NS561</f>
        <v/>
      </c>
      <c r="NX561">
        <f>IF(NP561=5,"LayHome1-0",IF(AND(NW561=5),"BackHome1-0",""))</f>
        <v/>
      </c>
      <c r="NY561">
        <f>IF(NP561=5,KN561,IF(AND(NW561=5),KN561,""))</f>
        <v/>
      </c>
      <c r="NZ561">
        <f>IF(NP561=5,"Match Odds",IF(AND(NW561=5),"Match Odds",""))</f>
        <v/>
      </c>
      <c r="OA561">
        <f>IF(NP561=5,KP561,IF(AND(NW561=5),KP561,""))</f>
        <v/>
      </c>
      <c r="OB561">
        <f>IF(NP561=5,"MATCH_ODDS",IF(AND(NW561=5),"MATCH_ODDS",""))</f>
        <v/>
      </c>
      <c r="OC561">
        <f>IF(NP561=5,"LAY",IF(AND(NW561=5),"BACK",""))</f>
        <v/>
      </c>
    </row>
    <row r="562" ht="16.5" customHeight="1" thickBot="1" thickTop="1">
      <c r="A562" s="2" t="n"/>
      <c r="KN562" s="1">
        <f>IF(INDEX(#REF!,MATCH('HT 1-0'!D562,#REF!,0))=INDEX(#REF!,MATCH('HT 1-0'!D562,#REF!,0)),INDEX(#REF!,MATCH('HT 1-0'!D562,#REF!,0)),"ERROR")</f>
        <v/>
      </c>
      <c r="KO562" s="1">
        <f>IF(INDEX(#REF!,MATCH('HT 1-0'!E562,#REF!,0))=INDEX(#REF!,MATCH('HT 1-0'!E562,#REF!,0)),INDEX(#REF!,MATCH('HT 1-0'!E562,#REF!,0)),"ERROR")</f>
        <v/>
      </c>
      <c r="KP562" s="1">
        <f>KN562&amp;" v "&amp;KO562</f>
        <v/>
      </c>
      <c r="KQ562">
        <f>B562&amp;"_"&amp;C562</f>
        <v/>
      </c>
      <c r="KR562" s="1">
        <f>IF((HW562/KK562)&lt;0.335,"G",IF((HW562/KK562)&gt;0.67,"R","A"))</f>
        <v/>
      </c>
      <c r="KS562" s="1">
        <f>IF((HX562/KK562)&lt;0.335,"G",IF((HX562/KK562)&gt;0.67,"R","A"))</f>
        <v/>
      </c>
      <c r="KT562" s="1">
        <f>IF((IH562/KK562)&lt;0.335,"G",IF((IH562/KK562)&gt;0.67,"R","A"))</f>
        <v/>
      </c>
      <c r="KU562" s="1">
        <f>IF((II562/KK562)&lt;0.335,"G",IF((II562/KK562)&gt;0.67,"R","A"))</f>
        <v/>
      </c>
      <c r="KV562" s="1">
        <f>IF((HZ562/KK562)&lt;0.335,"G",IF((HZ562/KK562)&gt;0.67,"R","A"))</f>
        <v/>
      </c>
      <c r="KW562" s="1">
        <f>IF((HY562/KK562)&lt;0.335,"G",IF((HY562/KK562)&gt;0.67,"R","A"))</f>
        <v/>
      </c>
      <c r="KX562" s="1">
        <f>IF((IK562/KK562)&lt;0.335,"G",IF((IK562/KK562)&gt;0.67,"R","A"))</f>
        <v/>
      </c>
      <c r="KY562" s="1">
        <f>IF((IJ562/KK562)&lt;0.335,"G",IF((IJ562/KK562)&gt;0.67,"R","A"))</f>
        <v/>
      </c>
      <c r="KZ562" s="1">
        <f>IF((HQ562/KK562)&lt;0.335,"G",IF((HQ562/KK562)&gt;0.67,"R","A"))</f>
        <v/>
      </c>
      <c r="LA562" s="1">
        <f>IF((IB562/KK562)&lt;0.335,"G",IF((IB562/KK562)&gt;0.67,"R","A"))</f>
        <v/>
      </c>
      <c r="LB562">
        <f>IF(LQ562="1-0",INDEX(Scrape!#REF!,MATCH('HT 1-0'!KP562,Scrape!$B:$B,0)),"")</f>
        <v/>
      </c>
      <c r="LC562">
        <f>IF(LQ562="1-0",INDEX(Scrape!$A:$A,MATCH('HT 1-0'!KP562,Scrape!$B:$B,0)),"")</f>
        <v/>
      </c>
      <c r="LD562">
        <f>IF(LQ562="1-0",INDEX(Scrape!$B:$B,MATCH('HT 1-0'!KP562,Scrape!$B:$B,0)),"")</f>
        <v/>
      </c>
      <c r="LE562">
        <f>IF(LQ562="1-0",INDEX(Scrape!$C:$C,MATCH('HT 1-0'!KP562,Scrape!$B:$B,0)),"")</f>
        <v/>
      </c>
      <c r="LF562">
        <f>IF(LQ562="1-0",INDEX(Scrape!$D:$D,MATCH('HT 1-0'!KP562,Scrape!$B:$B,0)),"")</f>
        <v/>
      </c>
      <c r="LG562">
        <f>IF(LQ562="1-0",INDEX(Scrape!$E:$E,MATCH('HT 1-0'!KP562,Scrape!$B:$B,0)),"")</f>
        <v/>
      </c>
      <c r="LH562">
        <f>IF(LQ562="1-0",INDEX(Scrape!$F:$F,MATCH('HT 1-0'!KP562,Scrape!$B:$B,0)),"")</f>
        <v/>
      </c>
      <c r="LI562">
        <f>IF(LQ562="1-0",INDEX(Scrape!$G:$G,MATCH('HT 1-0'!KP562,Scrape!$B:$B,0)),"")</f>
        <v/>
      </c>
      <c r="LJ562">
        <f>IF(LQ562="1-0",INDEX(Scrape!$H:$H,MATCH('HT 1-0'!KP562,Scrape!$B:$B,0)),"")</f>
        <v/>
      </c>
      <c r="LK562">
        <f>IF(LQ562="1-0",INDEX(Scrape!$I:$I,MATCH('HT 1-0'!KP562,Scrape!$B:$B,0)),"")</f>
        <v/>
      </c>
      <c r="LL562">
        <f>IF(LQ562="1-0",INDEX(Scrape!$J:$J,MATCH('HT 1-0'!KP562,Scrape!$B:$B,0)),"")</f>
        <v/>
      </c>
      <c r="LM562">
        <f>IF(LQ562="1-0",INDEX(Scrape!$K:$K,MATCH('HT 1-0'!KP562,Scrape!$B:$B,0)),"")</f>
        <v/>
      </c>
      <c r="LN562">
        <f>IF(LQ562="1-0",INDEX(Scrape!$L:$L,MATCH('HT 1-0'!KP562,Scrape!$B:$B,0)),"")</f>
        <v/>
      </c>
      <c r="LO562">
        <f>IF(LQ562="1-0",INDEX(Scrape!$M:$M,MATCH('HT 1-0'!KP562,Scrape!$B:$B,0)),"")</f>
        <v/>
      </c>
      <c r="LP562">
        <f>IF(LQ562="1-0",INDEX(Scrape!$N:$N,MATCH('HT 1-0'!KP562,Scrape!$B:$B,0)),"")</f>
        <v/>
      </c>
      <c r="LQ562">
        <f>INDEX(Scrape!$O:$O,MATCH('HT 1-0'!KP562,Scrape!$B:$B,0))</f>
        <v/>
      </c>
      <c r="LR562">
        <f>(1/LJ562)+(1/LI562)+(1/LH562)</f>
        <v/>
      </c>
      <c r="LS562">
        <f>(1/LG562)+(1/LF562)+(1/LE562)</f>
        <v/>
      </c>
      <c r="LT562" s="8">
        <f>IF(INDEX(#REF!,MATCH(KQ562,#REF!,0))=INDEX(#REF!,MATCH(KQ562,#REF!,0)),INDEX(#REF!,MATCH(KQ562,#REF!,0)),"ERROR")</f>
        <v/>
      </c>
      <c r="LU562" s="4">
        <f>IF(KR562="G",2,IF(KR562="R",0.5,IF(KR562="A",1)))</f>
        <v/>
      </c>
      <c r="LV562" s="4">
        <f>IF(KS562="G",0.5,IF(KS562="R",2,IF(KS562="A",1)))</f>
        <v/>
      </c>
      <c r="LW562" s="4">
        <f>IF(KT562="G",2,IF(KT562="R",0.5,IF(KT562="A",1)))</f>
        <v/>
      </c>
      <c r="LX562" s="4">
        <f>IF(KU562="G",0.5,IF(KU562="R",2,IF(KU562="A",1)))</f>
        <v/>
      </c>
      <c r="LY562" s="7">
        <f>(LK562*(LU562+LX562)+(LL562*(LU562+LX562)))</f>
        <v/>
      </c>
      <c r="LZ562" s="7">
        <f>(LN562*(LV562+LW562)+(LO562*(LV562+LW562)))</f>
        <v/>
      </c>
      <c r="MA562" s="11">
        <f>LY562-LZ562</f>
        <v/>
      </c>
      <c r="MB562" s="5">
        <f>MA562+2</f>
        <v/>
      </c>
      <c r="MC562" s="6">
        <f>MA562-2</f>
        <v/>
      </c>
      <c r="MD562" s="4">
        <f>LE562</f>
        <v/>
      </c>
      <c r="ME562" s="9">
        <f>IF(MD562=0,1000,MD562+0.75)</f>
        <v/>
      </c>
      <c r="MF562" s="10">
        <f>IF(MD562=0,0,MD562-0.75)</f>
        <v/>
      </c>
      <c r="MG562" s="4">
        <f>((LM562*(LU562+LX562))-((LP562*(LV562+LW562))))</f>
        <v/>
      </c>
      <c r="MH562" s="9">
        <f>MG562*1.2</f>
        <v/>
      </c>
      <c r="MI562" s="10">
        <f>MG562*0.8</f>
        <v/>
      </c>
      <c r="MJ562">
        <f>IFERROR(NX562,"")</f>
        <v/>
      </c>
      <c r="MK562">
        <f>IFERROR(NY562,"")</f>
        <v/>
      </c>
      <c r="ML562">
        <f>IFERROR(NZ562,"")</f>
        <v/>
      </c>
      <c r="MM562">
        <f>IFERROR(OA562,"")</f>
        <v/>
      </c>
      <c r="MN562">
        <f>IFERROR(OB562,"")</f>
        <v/>
      </c>
      <c r="MO562">
        <f>IFERROR(OC562,"")</f>
        <v/>
      </c>
      <c r="MP562" s="1">
        <f>COUNTIFS(#REF!,LT562,#REF!,1,#REF!,"&gt;="&amp;MC562,#REF!,"&lt;="&amp;MB562,#REF!,"&lt;="&amp;ME562,#REF!,"&gt;="&amp;MF562,#REF!,"="&amp;KV562,#REF!,"="&amp;KX562)</f>
        <v/>
      </c>
      <c r="MQ562" s="1">
        <f>COUNTIFS(#REF!,LT562,#REF!,0,#REF!,"&gt;="&amp;MC562,#REF!,"&lt;="&amp;MB562,#REF!,"&lt;="&amp;ME562,#REF!,"&gt;="&amp;MF562,#REF!,"="&amp;KV562,#REF!,"="&amp;KX562)</f>
        <v/>
      </c>
      <c r="MR562" s="1">
        <f>COUNTIFS(#REF!,LT562,#REF!,1,#REF!,"&gt;="&amp;MC562,#REF!,"&lt;="&amp;MB562,#REF!,"&lt;="&amp;ME562,#REF!,"&gt;="&amp;MF562,#REF!,"="&amp;KW562,#REF!,"="&amp;KY562)</f>
        <v/>
      </c>
      <c r="MS562" s="1">
        <f>COUNTIFS(#REF!,LT562,#REF!,0,#REF!,"&gt;="&amp;MC562,#REF!,"&lt;="&amp;MB562,#REF!,"&lt;="&amp;ME562,#REF!,"&gt;="&amp;MF562,#REF!,"="&amp;KW562,#REF!,"="&amp;KY562)</f>
        <v/>
      </c>
      <c r="MT562" s="1">
        <f>COUNTIFS(#REF!,LT562,#REF!,1,#REF!,"&gt;="&amp;MI562,#REF!,"&lt;="&amp;MH562,#REF!,"&lt;="&amp;ME562,#REF!,"&gt;="&amp;MF562)</f>
        <v/>
      </c>
      <c r="MU562" s="1">
        <f>COUNTIFS(#REF!,LT562,#REF!,0,#REF!,"&gt;="&amp;MI562,#REF!,"&lt;="&amp;MH562,#REF!,"&lt;="&amp;ME562,#REF!,"&gt;="&amp;MF562)</f>
        <v/>
      </c>
      <c r="MV562" s="1">
        <f>COUNTIFS(#REF!,LT562,#REF!,1,#REF!,"&gt;="&amp;MI562,#REF!,"&lt;="&amp;MH562,#REF!,"="&amp;KZ562,#REF!,"="&amp;LA562,#REF!,"&lt;="&amp;ME562,#REF!,"&gt;="&amp;MF562)</f>
        <v/>
      </c>
      <c r="MW562" s="1">
        <f>COUNTIFS(#REF!,LT562,#REF!,0,#REF!,"&gt;="&amp;MI562,#REF!,"&lt;="&amp;MH562,#REF!,"="&amp;KZ562,#REF!,"="&amp;LA562,#REF!,"&lt;="&amp;ME562,#REF!,"&gt;="&amp;MF562)</f>
        <v/>
      </c>
      <c r="MX562" s="1">
        <f>COUNTIFS(#REF!,LT562,#REF!,1,#REF!,"&gt;="&amp;MC562,#REF!,"&lt;="&amp;MB562,#REF!,"&lt;="&amp;ME562,#REF!,"&gt;="&amp;MF562)</f>
        <v/>
      </c>
      <c r="MY562" s="1">
        <f>COUNTIFS(#REF!,LT562,#REF!,0,#REF!,"&gt;="&amp;MC562,#REF!,"&lt;="&amp;MB562,#REF!,"&lt;="&amp;ME562,#REF!,"&gt;="&amp;MF562)</f>
        <v/>
      </c>
      <c r="MZ562" s="1">
        <f>COUNTIFS(#REF!,LT562,#REF!,1,#REF!,"&lt;="&amp;ME562,#REF!,"&gt;="&amp;MF562,#REF!,"="&amp;KV562,#REF!,"="&amp;KX562)</f>
        <v/>
      </c>
      <c r="NA562" s="1">
        <f>COUNTIFS(#REF!,LT562,#REF!,0,#REF!,"&lt;="&amp;ME562,#REF!,"&gt;="&amp;MF562,#REF!,"="&amp;KV562,#REF!,"="&amp;KX562)</f>
        <v/>
      </c>
      <c r="NB562" s="1">
        <f>COUNTIFS(#REF!,LT562,#REF!,1,#REF!,"&lt;="&amp;ME562,#REF!,"&gt;="&amp;MF562,#REF!,"="&amp;KW562,#REF!,"="&amp;KY562)</f>
        <v/>
      </c>
      <c r="NC562" s="1">
        <f>COUNTIFS(#REF!,LT562,#REF!,0,#REF!,"&lt;="&amp;ME562,#REF!,"&gt;="&amp;MF562,#REF!,"="&amp;KW562,#REF!,"="&amp;KY562)</f>
        <v/>
      </c>
      <c r="ND562" s="1">
        <f>MP562+MR562+MT562+MV562+MX562+MZ562+NB562</f>
        <v/>
      </c>
      <c r="NE562" s="1">
        <f>MQ562+MS562+MU562+MW562+MY562+NA562+NC562</f>
        <v/>
      </c>
      <c r="NF562" s="1">
        <f>ND562+NE562</f>
        <v/>
      </c>
      <c r="NG562" s="33">
        <f>ND562/(ND562+NE562)</f>
        <v/>
      </c>
      <c r="NH562" s="3">
        <f>1/NG562</f>
        <v/>
      </c>
      <c r="NI562" s="1">
        <f>LH562</f>
        <v/>
      </c>
      <c r="NJ562" s="79">
        <f>((1-NG562)*(1/(NI562-1))*0.98-(NG562*1))</f>
        <v/>
      </c>
      <c r="NK562" s="34">
        <f>IF(LR562&lt;0.9,0,IF(AND(LR562&gt;1.1),0,1))</f>
        <v/>
      </c>
      <c r="NL562" s="34">
        <f>IF(LS562&lt;0.9,0,IF(AND(LS562&gt;1.1),0,1))</f>
        <v/>
      </c>
      <c r="NM562" s="32">
        <f>IF(NF562&gt;99,1,0)</f>
        <v/>
      </c>
      <c r="NN562" s="32">
        <f>IF(NJ562&gt;0.0799,1,0)</f>
        <v/>
      </c>
      <c r="NO562" s="32">
        <f>IF(NJ562&gt;NQ562,1,0)</f>
        <v/>
      </c>
      <c r="NP562" s="32">
        <f>NM562+NN562+NO562+NK562+NL562</f>
        <v/>
      </c>
      <c r="NQ562" s="79">
        <f>(((100*NG562)*(NI562-1)*0.98)-((1-NG562)*100))/100</f>
        <v/>
      </c>
      <c r="NR562" s="34">
        <f>IF(LR562&lt;0.9,0,IF(AND(LR562&gt;1.1),0,1))</f>
        <v/>
      </c>
      <c r="NS562" s="34">
        <f>IF(LS562&lt;0.9,0,IF(AND(LS562&gt;1.1),0,1))</f>
        <v/>
      </c>
      <c r="NT562" s="32">
        <f>IF(NF562&gt;99,1,0)</f>
        <v/>
      </c>
      <c r="NU562" s="32">
        <f>IF(NQ562&gt;0.0799,1,0)</f>
        <v/>
      </c>
      <c r="NV562" s="32">
        <f>IF(NQ562&gt;NJ562,1,0)</f>
        <v/>
      </c>
      <c r="NW562" s="32">
        <f>NT562+NU562+NV562+NR562+NS562</f>
        <v/>
      </c>
      <c r="NX562">
        <f>IF(NP562=5,"LayHome1-0",IF(AND(NW562=5),"BackHome1-0",""))</f>
        <v/>
      </c>
      <c r="NY562">
        <f>IF(NP562=5,KN562,IF(AND(NW562=5),KN562,""))</f>
        <v/>
      </c>
      <c r="NZ562">
        <f>IF(NP562=5,"Match Odds",IF(AND(NW562=5),"Match Odds",""))</f>
        <v/>
      </c>
      <c r="OA562">
        <f>IF(NP562=5,KP562,IF(AND(NW562=5),KP562,""))</f>
        <v/>
      </c>
      <c r="OB562">
        <f>IF(NP562=5,"MATCH_ODDS",IF(AND(NW562=5),"MATCH_ODDS",""))</f>
        <v/>
      </c>
      <c r="OC562">
        <f>IF(NP562=5,"LAY",IF(AND(NW562=5),"BACK",""))</f>
        <v/>
      </c>
    </row>
    <row r="563" ht="16.5" customHeight="1" thickBot="1" thickTop="1">
      <c r="A563" s="2" t="n"/>
      <c r="KN563" s="1">
        <f>IF(INDEX(#REF!,MATCH('HT 1-0'!D563,#REF!,0))=INDEX(#REF!,MATCH('HT 1-0'!D563,#REF!,0)),INDEX(#REF!,MATCH('HT 1-0'!D563,#REF!,0)),"ERROR")</f>
        <v/>
      </c>
      <c r="KO563" s="1">
        <f>IF(INDEX(#REF!,MATCH('HT 1-0'!E563,#REF!,0))=INDEX(#REF!,MATCH('HT 1-0'!E563,#REF!,0)),INDEX(#REF!,MATCH('HT 1-0'!E563,#REF!,0)),"ERROR")</f>
        <v/>
      </c>
      <c r="KP563" s="1">
        <f>KN563&amp;" v "&amp;KO563</f>
        <v/>
      </c>
      <c r="KQ563">
        <f>B563&amp;"_"&amp;C563</f>
        <v/>
      </c>
      <c r="KR563" s="1">
        <f>IF((HW563/KK563)&lt;0.335,"G",IF((HW563/KK563)&gt;0.67,"R","A"))</f>
        <v/>
      </c>
      <c r="KS563" s="1">
        <f>IF((HX563/KK563)&lt;0.335,"G",IF((HX563/KK563)&gt;0.67,"R","A"))</f>
        <v/>
      </c>
      <c r="KT563" s="1">
        <f>IF((IH563/KK563)&lt;0.335,"G",IF((IH563/KK563)&gt;0.67,"R","A"))</f>
        <v/>
      </c>
      <c r="KU563" s="1">
        <f>IF((II563/KK563)&lt;0.335,"G",IF((II563/KK563)&gt;0.67,"R","A"))</f>
        <v/>
      </c>
      <c r="KV563" s="1">
        <f>IF((HZ563/KK563)&lt;0.335,"G",IF((HZ563/KK563)&gt;0.67,"R","A"))</f>
        <v/>
      </c>
      <c r="KW563" s="1">
        <f>IF((HY563/KK563)&lt;0.335,"G",IF((HY563/KK563)&gt;0.67,"R","A"))</f>
        <v/>
      </c>
      <c r="KX563" s="1">
        <f>IF((IK563/KK563)&lt;0.335,"G",IF((IK563/KK563)&gt;0.67,"R","A"))</f>
        <v/>
      </c>
      <c r="KY563" s="1">
        <f>IF((IJ563/KK563)&lt;0.335,"G",IF((IJ563/KK563)&gt;0.67,"R","A"))</f>
        <v/>
      </c>
      <c r="KZ563" s="1">
        <f>IF((HQ563/KK563)&lt;0.335,"G",IF((HQ563/KK563)&gt;0.67,"R","A"))</f>
        <v/>
      </c>
      <c r="LA563" s="1">
        <f>IF((IB563/KK563)&lt;0.335,"G",IF((IB563/KK563)&gt;0.67,"R","A"))</f>
        <v/>
      </c>
      <c r="LB563">
        <f>IF(LQ563="1-0",INDEX(Scrape!#REF!,MATCH('HT 1-0'!KP563,Scrape!$B:$B,0)),"")</f>
        <v/>
      </c>
      <c r="LC563">
        <f>IF(LQ563="1-0",INDEX(Scrape!$A:$A,MATCH('HT 1-0'!KP563,Scrape!$B:$B,0)),"")</f>
        <v/>
      </c>
      <c r="LD563">
        <f>IF(LQ563="1-0",INDEX(Scrape!$B:$B,MATCH('HT 1-0'!KP563,Scrape!$B:$B,0)),"")</f>
        <v/>
      </c>
      <c r="LE563">
        <f>IF(LQ563="1-0",INDEX(Scrape!$C:$C,MATCH('HT 1-0'!KP563,Scrape!$B:$B,0)),"")</f>
        <v/>
      </c>
      <c r="LF563">
        <f>IF(LQ563="1-0",INDEX(Scrape!$D:$D,MATCH('HT 1-0'!KP563,Scrape!$B:$B,0)),"")</f>
        <v/>
      </c>
      <c r="LG563">
        <f>IF(LQ563="1-0",INDEX(Scrape!$E:$E,MATCH('HT 1-0'!KP563,Scrape!$B:$B,0)),"")</f>
        <v/>
      </c>
      <c r="LH563">
        <f>IF(LQ563="1-0",INDEX(Scrape!$F:$F,MATCH('HT 1-0'!KP563,Scrape!$B:$B,0)),"")</f>
        <v/>
      </c>
      <c r="LI563">
        <f>IF(LQ563="1-0",INDEX(Scrape!$G:$G,MATCH('HT 1-0'!KP563,Scrape!$B:$B,0)),"")</f>
        <v/>
      </c>
      <c r="LJ563">
        <f>IF(LQ563="1-0",INDEX(Scrape!$H:$H,MATCH('HT 1-0'!KP563,Scrape!$B:$B,0)),"")</f>
        <v/>
      </c>
      <c r="LK563">
        <f>IF(LQ563="1-0",INDEX(Scrape!$I:$I,MATCH('HT 1-0'!KP563,Scrape!$B:$B,0)),"")</f>
        <v/>
      </c>
      <c r="LL563">
        <f>IF(LQ563="1-0",INDEX(Scrape!$J:$J,MATCH('HT 1-0'!KP563,Scrape!$B:$B,0)),"")</f>
        <v/>
      </c>
      <c r="LM563">
        <f>IF(LQ563="1-0",INDEX(Scrape!$K:$K,MATCH('HT 1-0'!KP563,Scrape!$B:$B,0)),"")</f>
        <v/>
      </c>
      <c r="LN563">
        <f>IF(LQ563="1-0",INDEX(Scrape!$L:$L,MATCH('HT 1-0'!KP563,Scrape!$B:$B,0)),"")</f>
        <v/>
      </c>
      <c r="LO563">
        <f>IF(LQ563="1-0",INDEX(Scrape!$M:$M,MATCH('HT 1-0'!KP563,Scrape!$B:$B,0)),"")</f>
        <v/>
      </c>
      <c r="LP563">
        <f>IF(LQ563="1-0",INDEX(Scrape!$N:$N,MATCH('HT 1-0'!KP563,Scrape!$B:$B,0)),"")</f>
        <v/>
      </c>
      <c r="LQ563">
        <f>INDEX(Scrape!$O:$O,MATCH('HT 1-0'!KP563,Scrape!$B:$B,0))</f>
        <v/>
      </c>
      <c r="LR563">
        <f>(1/LJ563)+(1/LI563)+(1/LH563)</f>
        <v/>
      </c>
      <c r="LS563">
        <f>(1/LG563)+(1/LF563)+(1/LE563)</f>
        <v/>
      </c>
      <c r="LT563" s="8">
        <f>IF(INDEX(#REF!,MATCH(KQ563,#REF!,0))=INDEX(#REF!,MATCH(KQ563,#REF!,0)),INDEX(#REF!,MATCH(KQ563,#REF!,0)),"ERROR")</f>
        <v/>
      </c>
      <c r="LU563" s="4">
        <f>IF(KR563="G",2,IF(KR563="R",0.5,IF(KR563="A",1)))</f>
        <v/>
      </c>
      <c r="LV563" s="4">
        <f>IF(KS563="G",0.5,IF(KS563="R",2,IF(KS563="A",1)))</f>
        <v/>
      </c>
      <c r="LW563" s="4">
        <f>IF(KT563="G",2,IF(KT563="R",0.5,IF(KT563="A",1)))</f>
        <v/>
      </c>
      <c r="LX563" s="4">
        <f>IF(KU563="G",0.5,IF(KU563="R",2,IF(KU563="A",1)))</f>
        <v/>
      </c>
      <c r="LY563" s="7">
        <f>(LK563*(LU563+LX563)+(LL563*(LU563+LX563)))</f>
        <v/>
      </c>
      <c r="LZ563" s="7">
        <f>(LN563*(LV563+LW563)+(LO563*(LV563+LW563)))</f>
        <v/>
      </c>
      <c r="MA563" s="11">
        <f>LY563-LZ563</f>
        <v/>
      </c>
      <c r="MB563" s="5">
        <f>MA563+2</f>
        <v/>
      </c>
      <c r="MC563" s="6">
        <f>MA563-2</f>
        <v/>
      </c>
      <c r="MD563" s="4">
        <f>LE563</f>
        <v/>
      </c>
      <c r="ME563" s="9">
        <f>IF(MD563=0,1000,MD563+0.75)</f>
        <v/>
      </c>
      <c r="MF563" s="10">
        <f>IF(MD563=0,0,MD563-0.75)</f>
        <v/>
      </c>
      <c r="MG563" s="4">
        <f>((LM563*(LU563+LX563))-((LP563*(LV563+LW563))))</f>
        <v/>
      </c>
      <c r="MH563" s="9">
        <f>MG563*1.2</f>
        <v/>
      </c>
      <c r="MI563" s="10">
        <f>MG563*0.8</f>
        <v/>
      </c>
      <c r="MJ563">
        <f>IFERROR(NX563,"")</f>
        <v/>
      </c>
      <c r="MK563">
        <f>IFERROR(NY563,"")</f>
        <v/>
      </c>
      <c r="ML563">
        <f>IFERROR(NZ563,"")</f>
        <v/>
      </c>
      <c r="MM563">
        <f>IFERROR(OA563,"")</f>
        <v/>
      </c>
      <c r="MN563">
        <f>IFERROR(OB563,"")</f>
        <v/>
      </c>
      <c r="MO563">
        <f>IFERROR(OC563,"")</f>
        <v/>
      </c>
      <c r="MP563" s="1">
        <f>COUNTIFS(#REF!,LT563,#REF!,1,#REF!,"&gt;="&amp;MC563,#REF!,"&lt;="&amp;MB563,#REF!,"&lt;="&amp;ME563,#REF!,"&gt;="&amp;MF563,#REF!,"="&amp;KV563,#REF!,"="&amp;KX563)</f>
        <v/>
      </c>
      <c r="MQ563" s="1">
        <f>COUNTIFS(#REF!,LT563,#REF!,0,#REF!,"&gt;="&amp;MC563,#REF!,"&lt;="&amp;MB563,#REF!,"&lt;="&amp;ME563,#REF!,"&gt;="&amp;MF563,#REF!,"="&amp;KV563,#REF!,"="&amp;KX563)</f>
        <v/>
      </c>
      <c r="MR563" s="1">
        <f>COUNTIFS(#REF!,LT563,#REF!,1,#REF!,"&gt;="&amp;MC563,#REF!,"&lt;="&amp;MB563,#REF!,"&lt;="&amp;ME563,#REF!,"&gt;="&amp;MF563,#REF!,"="&amp;KW563,#REF!,"="&amp;KY563)</f>
        <v/>
      </c>
      <c r="MS563" s="1">
        <f>COUNTIFS(#REF!,LT563,#REF!,0,#REF!,"&gt;="&amp;MC563,#REF!,"&lt;="&amp;MB563,#REF!,"&lt;="&amp;ME563,#REF!,"&gt;="&amp;MF563,#REF!,"="&amp;KW563,#REF!,"="&amp;KY563)</f>
        <v/>
      </c>
      <c r="MT563" s="1">
        <f>COUNTIFS(#REF!,LT563,#REF!,1,#REF!,"&gt;="&amp;MI563,#REF!,"&lt;="&amp;MH563,#REF!,"&lt;="&amp;ME563,#REF!,"&gt;="&amp;MF563)</f>
        <v/>
      </c>
      <c r="MU563" s="1">
        <f>COUNTIFS(#REF!,LT563,#REF!,0,#REF!,"&gt;="&amp;MI563,#REF!,"&lt;="&amp;MH563,#REF!,"&lt;="&amp;ME563,#REF!,"&gt;="&amp;MF563)</f>
        <v/>
      </c>
      <c r="MV563" s="1">
        <f>COUNTIFS(#REF!,LT563,#REF!,1,#REF!,"&gt;="&amp;MI563,#REF!,"&lt;="&amp;MH563,#REF!,"="&amp;KZ563,#REF!,"="&amp;LA563,#REF!,"&lt;="&amp;ME563,#REF!,"&gt;="&amp;MF563)</f>
        <v/>
      </c>
      <c r="MW563" s="1">
        <f>COUNTIFS(#REF!,LT563,#REF!,0,#REF!,"&gt;="&amp;MI563,#REF!,"&lt;="&amp;MH563,#REF!,"="&amp;KZ563,#REF!,"="&amp;LA563,#REF!,"&lt;="&amp;ME563,#REF!,"&gt;="&amp;MF563)</f>
        <v/>
      </c>
      <c r="MX563" s="1">
        <f>COUNTIFS(#REF!,LT563,#REF!,1,#REF!,"&gt;="&amp;MC563,#REF!,"&lt;="&amp;MB563,#REF!,"&lt;="&amp;ME563,#REF!,"&gt;="&amp;MF563)</f>
        <v/>
      </c>
      <c r="MY563" s="1">
        <f>COUNTIFS(#REF!,LT563,#REF!,0,#REF!,"&gt;="&amp;MC563,#REF!,"&lt;="&amp;MB563,#REF!,"&lt;="&amp;ME563,#REF!,"&gt;="&amp;MF563)</f>
        <v/>
      </c>
      <c r="MZ563" s="1">
        <f>COUNTIFS(#REF!,LT563,#REF!,1,#REF!,"&lt;="&amp;ME563,#REF!,"&gt;="&amp;MF563,#REF!,"="&amp;KV563,#REF!,"="&amp;KX563)</f>
        <v/>
      </c>
      <c r="NA563" s="1">
        <f>COUNTIFS(#REF!,LT563,#REF!,0,#REF!,"&lt;="&amp;ME563,#REF!,"&gt;="&amp;MF563,#REF!,"="&amp;KV563,#REF!,"="&amp;KX563)</f>
        <v/>
      </c>
      <c r="NB563" s="1">
        <f>COUNTIFS(#REF!,LT563,#REF!,1,#REF!,"&lt;="&amp;ME563,#REF!,"&gt;="&amp;MF563,#REF!,"="&amp;KW563,#REF!,"="&amp;KY563)</f>
        <v/>
      </c>
      <c r="NC563" s="1">
        <f>COUNTIFS(#REF!,LT563,#REF!,0,#REF!,"&lt;="&amp;ME563,#REF!,"&gt;="&amp;MF563,#REF!,"="&amp;KW563,#REF!,"="&amp;KY563)</f>
        <v/>
      </c>
      <c r="ND563" s="1">
        <f>MP563+MR563+MT563+MV563+MX563+MZ563+NB563</f>
        <v/>
      </c>
      <c r="NE563" s="1">
        <f>MQ563+MS563+MU563+MW563+MY563+NA563+NC563</f>
        <v/>
      </c>
      <c r="NF563" s="1">
        <f>ND563+NE563</f>
        <v/>
      </c>
      <c r="NG563" s="33">
        <f>ND563/(ND563+NE563)</f>
        <v/>
      </c>
      <c r="NH563" s="3">
        <f>1/NG563</f>
        <v/>
      </c>
      <c r="NI563" s="1">
        <f>LH563</f>
        <v/>
      </c>
      <c r="NJ563" s="79">
        <f>((1-NG563)*(1/(NI563-1))*0.98-(NG563*1))</f>
        <v/>
      </c>
      <c r="NK563" s="34">
        <f>IF(LR563&lt;0.9,0,IF(AND(LR563&gt;1.1),0,1))</f>
        <v/>
      </c>
      <c r="NL563" s="34">
        <f>IF(LS563&lt;0.9,0,IF(AND(LS563&gt;1.1),0,1))</f>
        <v/>
      </c>
      <c r="NM563" s="32">
        <f>IF(NF563&gt;99,1,0)</f>
        <v/>
      </c>
      <c r="NN563" s="32">
        <f>IF(NJ563&gt;0.0799,1,0)</f>
        <v/>
      </c>
      <c r="NO563" s="32">
        <f>IF(NJ563&gt;NQ563,1,0)</f>
        <v/>
      </c>
      <c r="NP563" s="32">
        <f>NM563+NN563+NO563+NK563+NL563</f>
        <v/>
      </c>
      <c r="NQ563" s="79">
        <f>(((100*NG563)*(NI563-1)*0.98)-((1-NG563)*100))/100</f>
        <v/>
      </c>
      <c r="NR563" s="34">
        <f>IF(LR563&lt;0.9,0,IF(AND(LR563&gt;1.1),0,1))</f>
        <v/>
      </c>
      <c r="NS563" s="34">
        <f>IF(LS563&lt;0.9,0,IF(AND(LS563&gt;1.1),0,1))</f>
        <v/>
      </c>
      <c r="NT563" s="32">
        <f>IF(NF563&gt;99,1,0)</f>
        <v/>
      </c>
      <c r="NU563" s="32">
        <f>IF(NQ563&gt;0.0799,1,0)</f>
        <v/>
      </c>
      <c r="NV563" s="32">
        <f>IF(NQ563&gt;NJ563,1,0)</f>
        <v/>
      </c>
      <c r="NW563" s="32">
        <f>NT563+NU563+NV563+NR563+NS563</f>
        <v/>
      </c>
      <c r="NX563">
        <f>IF(NP563=5,"LayHome1-0",IF(AND(NW563=5),"BackHome1-0",""))</f>
        <v/>
      </c>
      <c r="NY563">
        <f>IF(NP563=5,KN563,IF(AND(NW563=5),KN563,""))</f>
        <v/>
      </c>
      <c r="NZ563">
        <f>IF(NP563=5,"Match Odds",IF(AND(NW563=5),"Match Odds",""))</f>
        <v/>
      </c>
      <c r="OA563">
        <f>IF(NP563=5,KP563,IF(AND(NW563=5),KP563,""))</f>
        <v/>
      </c>
      <c r="OB563">
        <f>IF(NP563=5,"MATCH_ODDS",IF(AND(NW563=5),"MATCH_ODDS",""))</f>
        <v/>
      </c>
      <c r="OC563">
        <f>IF(NP563=5,"LAY",IF(AND(NW563=5),"BACK",""))</f>
        <v/>
      </c>
    </row>
    <row r="564" ht="16.5" customHeight="1" thickBot="1" thickTop="1">
      <c r="A564" s="2" t="n"/>
      <c r="KN564" s="1">
        <f>IF(INDEX(#REF!,MATCH('HT 1-0'!D564,#REF!,0))=INDEX(#REF!,MATCH('HT 1-0'!D564,#REF!,0)),INDEX(#REF!,MATCH('HT 1-0'!D564,#REF!,0)),"ERROR")</f>
        <v/>
      </c>
      <c r="KO564" s="1">
        <f>IF(INDEX(#REF!,MATCH('HT 1-0'!E564,#REF!,0))=INDEX(#REF!,MATCH('HT 1-0'!E564,#REF!,0)),INDEX(#REF!,MATCH('HT 1-0'!E564,#REF!,0)),"ERROR")</f>
        <v/>
      </c>
      <c r="KP564" s="1">
        <f>KN564&amp;" v "&amp;KO564</f>
        <v/>
      </c>
      <c r="KQ564">
        <f>B564&amp;"_"&amp;C564</f>
        <v/>
      </c>
      <c r="KR564" s="1">
        <f>IF((HW564/KK564)&lt;0.335,"G",IF((HW564/KK564)&gt;0.67,"R","A"))</f>
        <v/>
      </c>
      <c r="KS564" s="1">
        <f>IF((HX564/KK564)&lt;0.335,"G",IF((HX564/KK564)&gt;0.67,"R","A"))</f>
        <v/>
      </c>
      <c r="KT564" s="1">
        <f>IF((IH564/KK564)&lt;0.335,"G",IF((IH564/KK564)&gt;0.67,"R","A"))</f>
        <v/>
      </c>
      <c r="KU564" s="1">
        <f>IF((II564/KK564)&lt;0.335,"G",IF((II564/KK564)&gt;0.67,"R","A"))</f>
        <v/>
      </c>
      <c r="KV564" s="1">
        <f>IF((HZ564/KK564)&lt;0.335,"G",IF((HZ564/KK564)&gt;0.67,"R","A"))</f>
        <v/>
      </c>
      <c r="KW564" s="1">
        <f>IF((HY564/KK564)&lt;0.335,"G",IF((HY564/KK564)&gt;0.67,"R","A"))</f>
        <v/>
      </c>
      <c r="KX564" s="1">
        <f>IF((IK564/KK564)&lt;0.335,"G",IF((IK564/KK564)&gt;0.67,"R","A"))</f>
        <v/>
      </c>
      <c r="KY564" s="1">
        <f>IF((IJ564/KK564)&lt;0.335,"G",IF((IJ564/KK564)&gt;0.67,"R","A"))</f>
        <v/>
      </c>
      <c r="KZ564" s="1">
        <f>IF((HQ564/KK564)&lt;0.335,"G",IF((HQ564/KK564)&gt;0.67,"R","A"))</f>
        <v/>
      </c>
      <c r="LA564" s="1">
        <f>IF((IB564/KK564)&lt;0.335,"G",IF((IB564/KK564)&gt;0.67,"R","A"))</f>
        <v/>
      </c>
      <c r="LB564">
        <f>IF(LQ564="1-0",INDEX(Scrape!#REF!,MATCH('HT 1-0'!KP564,Scrape!$B:$B,0)),"")</f>
        <v/>
      </c>
      <c r="LC564">
        <f>IF(LQ564="1-0",INDEX(Scrape!$A:$A,MATCH('HT 1-0'!KP564,Scrape!$B:$B,0)),"")</f>
        <v/>
      </c>
      <c r="LD564">
        <f>IF(LQ564="1-0",INDEX(Scrape!$B:$B,MATCH('HT 1-0'!KP564,Scrape!$B:$B,0)),"")</f>
        <v/>
      </c>
      <c r="LE564">
        <f>IF(LQ564="1-0",INDEX(Scrape!$C:$C,MATCH('HT 1-0'!KP564,Scrape!$B:$B,0)),"")</f>
        <v/>
      </c>
      <c r="LF564">
        <f>IF(LQ564="1-0",INDEX(Scrape!$D:$D,MATCH('HT 1-0'!KP564,Scrape!$B:$B,0)),"")</f>
        <v/>
      </c>
      <c r="LG564">
        <f>IF(LQ564="1-0",INDEX(Scrape!$E:$E,MATCH('HT 1-0'!KP564,Scrape!$B:$B,0)),"")</f>
        <v/>
      </c>
      <c r="LH564">
        <f>IF(LQ564="1-0",INDEX(Scrape!$F:$F,MATCH('HT 1-0'!KP564,Scrape!$B:$B,0)),"")</f>
        <v/>
      </c>
      <c r="LI564">
        <f>IF(LQ564="1-0",INDEX(Scrape!$G:$G,MATCH('HT 1-0'!KP564,Scrape!$B:$B,0)),"")</f>
        <v/>
      </c>
      <c r="LJ564">
        <f>IF(LQ564="1-0",INDEX(Scrape!$H:$H,MATCH('HT 1-0'!KP564,Scrape!$B:$B,0)),"")</f>
        <v/>
      </c>
      <c r="LK564">
        <f>IF(LQ564="1-0",INDEX(Scrape!$I:$I,MATCH('HT 1-0'!KP564,Scrape!$B:$B,0)),"")</f>
        <v/>
      </c>
      <c r="LL564">
        <f>IF(LQ564="1-0",INDEX(Scrape!$J:$J,MATCH('HT 1-0'!KP564,Scrape!$B:$B,0)),"")</f>
        <v/>
      </c>
      <c r="LM564">
        <f>IF(LQ564="1-0",INDEX(Scrape!$K:$K,MATCH('HT 1-0'!KP564,Scrape!$B:$B,0)),"")</f>
        <v/>
      </c>
      <c r="LN564">
        <f>IF(LQ564="1-0",INDEX(Scrape!$L:$L,MATCH('HT 1-0'!KP564,Scrape!$B:$B,0)),"")</f>
        <v/>
      </c>
      <c r="LO564">
        <f>IF(LQ564="1-0",INDEX(Scrape!$M:$M,MATCH('HT 1-0'!KP564,Scrape!$B:$B,0)),"")</f>
        <v/>
      </c>
      <c r="LP564">
        <f>IF(LQ564="1-0",INDEX(Scrape!$N:$N,MATCH('HT 1-0'!KP564,Scrape!$B:$B,0)),"")</f>
        <v/>
      </c>
      <c r="LQ564">
        <f>INDEX(Scrape!$O:$O,MATCH('HT 1-0'!KP564,Scrape!$B:$B,0))</f>
        <v/>
      </c>
      <c r="LR564">
        <f>(1/LJ564)+(1/LI564)+(1/LH564)</f>
        <v/>
      </c>
      <c r="LS564">
        <f>(1/LG564)+(1/LF564)+(1/LE564)</f>
        <v/>
      </c>
      <c r="LT564" s="8">
        <f>IF(INDEX(#REF!,MATCH(KQ564,#REF!,0))=INDEX(#REF!,MATCH(KQ564,#REF!,0)),INDEX(#REF!,MATCH(KQ564,#REF!,0)),"ERROR")</f>
        <v/>
      </c>
      <c r="LU564" s="4">
        <f>IF(KR564="G",2,IF(KR564="R",0.5,IF(KR564="A",1)))</f>
        <v/>
      </c>
      <c r="LV564" s="4">
        <f>IF(KS564="G",0.5,IF(KS564="R",2,IF(KS564="A",1)))</f>
        <v/>
      </c>
      <c r="LW564" s="4">
        <f>IF(KT564="G",2,IF(KT564="R",0.5,IF(KT564="A",1)))</f>
        <v/>
      </c>
      <c r="LX564" s="4">
        <f>IF(KU564="G",0.5,IF(KU564="R",2,IF(KU564="A",1)))</f>
        <v/>
      </c>
      <c r="LY564" s="7">
        <f>(LK564*(LU564+LX564)+(LL564*(LU564+LX564)))</f>
        <v/>
      </c>
      <c r="LZ564" s="7">
        <f>(LN564*(LV564+LW564)+(LO564*(LV564+LW564)))</f>
        <v/>
      </c>
      <c r="MA564" s="11">
        <f>LY564-LZ564</f>
        <v/>
      </c>
      <c r="MB564" s="5">
        <f>MA564+2</f>
        <v/>
      </c>
      <c r="MC564" s="6">
        <f>MA564-2</f>
        <v/>
      </c>
      <c r="MD564" s="4">
        <f>LE564</f>
        <v/>
      </c>
      <c r="ME564" s="9">
        <f>IF(MD564=0,1000,MD564+0.75)</f>
        <v/>
      </c>
      <c r="MF564" s="10">
        <f>IF(MD564=0,0,MD564-0.75)</f>
        <v/>
      </c>
      <c r="MG564" s="4">
        <f>((LM564*(LU564+LX564))-((LP564*(LV564+LW564))))</f>
        <v/>
      </c>
      <c r="MH564" s="9">
        <f>MG564*1.2</f>
        <v/>
      </c>
      <c r="MI564" s="10">
        <f>MG564*0.8</f>
        <v/>
      </c>
      <c r="MJ564">
        <f>IFERROR(NX564,"")</f>
        <v/>
      </c>
      <c r="MK564">
        <f>IFERROR(NY564,"")</f>
        <v/>
      </c>
      <c r="ML564">
        <f>IFERROR(NZ564,"")</f>
        <v/>
      </c>
      <c r="MM564">
        <f>IFERROR(OA564,"")</f>
        <v/>
      </c>
      <c r="MN564">
        <f>IFERROR(OB564,"")</f>
        <v/>
      </c>
      <c r="MO564">
        <f>IFERROR(OC564,"")</f>
        <v/>
      </c>
      <c r="MP564" s="1">
        <f>COUNTIFS(#REF!,LT564,#REF!,1,#REF!,"&gt;="&amp;MC564,#REF!,"&lt;="&amp;MB564,#REF!,"&lt;="&amp;ME564,#REF!,"&gt;="&amp;MF564,#REF!,"="&amp;KV564,#REF!,"="&amp;KX564)</f>
        <v/>
      </c>
      <c r="MQ564" s="1">
        <f>COUNTIFS(#REF!,LT564,#REF!,0,#REF!,"&gt;="&amp;MC564,#REF!,"&lt;="&amp;MB564,#REF!,"&lt;="&amp;ME564,#REF!,"&gt;="&amp;MF564,#REF!,"="&amp;KV564,#REF!,"="&amp;KX564)</f>
        <v/>
      </c>
      <c r="MR564" s="1">
        <f>COUNTIFS(#REF!,LT564,#REF!,1,#REF!,"&gt;="&amp;MC564,#REF!,"&lt;="&amp;MB564,#REF!,"&lt;="&amp;ME564,#REF!,"&gt;="&amp;MF564,#REF!,"="&amp;KW564,#REF!,"="&amp;KY564)</f>
        <v/>
      </c>
      <c r="MS564" s="1">
        <f>COUNTIFS(#REF!,LT564,#REF!,0,#REF!,"&gt;="&amp;MC564,#REF!,"&lt;="&amp;MB564,#REF!,"&lt;="&amp;ME564,#REF!,"&gt;="&amp;MF564,#REF!,"="&amp;KW564,#REF!,"="&amp;KY564)</f>
        <v/>
      </c>
      <c r="MT564" s="1">
        <f>COUNTIFS(#REF!,LT564,#REF!,1,#REF!,"&gt;="&amp;MI564,#REF!,"&lt;="&amp;MH564,#REF!,"&lt;="&amp;ME564,#REF!,"&gt;="&amp;MF564)</f>
        <v/>
      </c>
      <c r="MU564" s="1">
        <f>COUNTIFS(#REF!,LT564,#REF!,0,#REF!,"&gt;="&amp;MI564,#REF!,"&lt;="&amp;MH564,#REF!,"&lt;="&amp;ME564,#REF!,"&gt;="&amp;MF564)</f>
        <v/>
      </c>
      <c r="MV564" s="1">
        <f>COUNTIFS(#REF!,LT564,#REF!,1,#REF!,"&gt;="&amp;MI564,#REF!,"&lt;="&amp;MH564,#REF!,"="&amp;KZ564,#REF!,"="&amp;LA564,#REF!,"&lt;="&amp;ME564,#REF!,"&gt;="&amp;MF564)</f>
        <v/>
      </c>
      <c r="MW564" s="1">
        <f>COUNTIFS(#REF!,LT564,#REF!,0,#REF!,"&gt;="&amp;MI564,#REF!,"&lt;="&amp;MH564,#REF!,"="&amp;KZ564,#REF!,"="&amp;LA564,#REF!,"&lt;="&amp;ME564,#REF!,"&gt;="&amp;MF564)</f>
        <v/>
      </c>
      <c r="MX564" s="1">
        <f>COUNTIFS(#REF!,LT564,#REF!,1,#REF!,"&gt;="&amp;MC564,#REF!,"&lt;="&amp;MB564,#REF!,"&lt;="&amp;ME564,#REF!,"&gt;="&amp;MF564)</f>
        <v/>
      </c>
      <c r="MY564" s="1">
        <f>COUNTIFS(#REF!,LT564,#REF!,0,#REF!,"&gt;="&amp;MC564,#REF!,"&lt;="&amp;MB564,#REF!,"&lt;="&amp;ME564,#REF!,"&gt;="&amp;MF564)</f>
        <v/>
      </c>
      <c r="MZ564" s="1">
        <f>COUNTIFS(#REF!,LT564,#REF!,1,#REF!,"&lt;="&amp;ME564,#REF!,"&gt;="&amp;MF564,#REF!,"="&amp;KV564,#REF!,"="&amp;KX564)</f>
        <v/>
      </c>
      <c r="NA564" s="1">
        <f>COUNTIFS(#REF!,LT564,#REF!,0,#REF!,"&lt;="&amp;ME564,#REF!,"&gt;="&amp;MF564,#REF!,"="&amp;KV564,#REF!,"="&amp;KX564)</f>
        <v/>
      </c>
      <c r="NB564" s="1">
        <f>COUNTIFS(#REF!,LT564,#REF!,1,#REF!,"&lt;="&amp;ME564,#REF!,"&gt;="&amp;MF564,#REF!,"="&amp;KW564,#REF!,"="&amp;KY564)</f>
        <v/>
      </c>
      <c r="NC564" s="1">
        <f>COUNTIFS(#REF!,LT564,#REF!,0,#REF!,"&lt;="&amp;ME564,#REF!,"&gt;="&amp;MF564,#REF!,"="&amp;KW564,#REF!,"="&amp;KY564)</f>
        <v/>
      </c>
      <c r="ND564" s="1">
        <f>MP564+MR564+MT564+MV564+MX564+MZ564+NB564</f>
        <v/>
      </c>
      <c r="NE564" s="1">
        <f>MQ564+MS564+MU564+MW564+MY564+NA564+NC564</f>
        <v/>
      </c>
      <c r="NF564" s="1">
        <f>ND564+NE564</f>
        <v/>
      </c>
      <c r="NG564" s="33">
        <f>ND564/(ND564+NE564)</f>
        <v/>
      </c>
      <c r="NH564" s="3">
        <f>1/NG564</f>
        <v/>
      </c>
      <c r="NI564" s="1">
        <f>LH564</f>
        <v/>
      </c>
      <c r="NJ564" s="79">
        <f>((1-NG564)*(1/(NI564-1))*0.98-(NG564*1))</f>
        <v/>
      </c>
      <c r="NK564" s="34">
        <f>IF(LR564&lt;0.9,0,IF(AND(LR564&gt;1.1),0,1))</f>
        <v/>
      </c>
      <c r="NL564" s="34">
        <f>IF(LS564&lt;0.9,0,IF(AND(LS564&gt;1.1),0,1))</f>
        <v/>
      </c>
      <c r="NM564" s="32">
        <f>IF(NF564&gt;99,1,0)</f>
        <v/>
      </c>
      <c r="NN564" s="32">
        <f>IF(NJ564&gt;0.0799,1,0)</f>
        <v/>
      </c>
      <c r="NO564" s="32">
        <f>IF(NJ564&gt;NQ564,1,0)</f>
        <v/>
      </c>
      <c r="NP564" s="32">
        <f>NM564+NN564+NO564+NK564+NL564</f>
        <v/>
      </c>
      <c r="NQ564" s="79">
        <f>(((100*NG564)*(NI564-1)*0.98)-((1-NG564)*100))/100</f>
        <v/>
      </c>
      <c r="NR564" s="34">
        <f>IF(LR564&lt;0.9,0,IF(AND(LR564&gt;1.1),0,1))</f>
        <v/>
      </c>
      <c r="NS564" s="34">
        <f>IF(LS564&lt;0.9,0,IF(AND(LS564&gt;1.1),0,1))</f>
        <v/>
      </c>
      <c r="NT564" s="32">
        <f>IF(NF564&gt;99,1,0)</f>
        <v/>
      </c>
      <c r="NU564" s="32">
        <f>IF(NQ564&gt;0.0799,1,0)</f>
        <v/>
      </c>
      <c r="NV564" s="32">
        <f>IF(NQ564&gt;NJ564,1,0)</f>
        <v/>
      </c>
      <c r="NW564" s="32">
        <f>NT564+NU564+NV564+NR564+NS564</f>
        <v/>
      </c>
      <c r="NX564">
        <f>IF(NP564=5,"LayHome1-0",IF(AND(NW564=5),"BackHome1-0",""))</f>
        <v/>
      </c>
      <c r="NY564">
        <f>IF(NP564=5,KN564,IF(AND(NW564=5),KN564,""))</f>
        <v/>
      </c>
      <c r="NZ564">
        <f>IF(NP564=5,"Match Odds",IF(AND(NW564=5),"Match Odds",""))</f>
        <v/>
      </c>
      <c r="OA564">
        <f>IF(NP564=5,KP564,IF(AND(NW564=5),KP564,""))</f>
        <v/>
      </c>
      <c r="OB564">
        <f>IF(NP564=5,"MATCH_ODDS",IF(AND(NW564=5),"MATCH_ODDS",""))</f>
        <v/>
      </c>
      <c r="OC564">
        <f>IF(NP564=5,"LAY",IF(AND(NW564=5),"BACK",""))</f>
        <v/>
      </c>
    </row>
    <row r="565" ht="16.5" customHeight="1" thickBot="1" thickTop="1">
      <c r="A565" s="2" t="n"/>
      <c r="KN565" s="1">
        <f>IF(INDEX(#REF!,MATCH('HT 1-0'!D565,#REF!,0))=INDEX(#REF!,MATCH('HT 1-0'!D565,#REF!,0)),INDEX(#REF!,MATCH('HT 1-0'!D565,#REF!,0)),"ERROR")</f>
        <v/>
      </c>
      <c r="KO565" s="1">
        <f>IF(INDEX(#REF!,MATCH('HT 1-0'!E565,#REF!,0))=INDEX(#REF!,MATCH('HT 1-0'!E565,#REF!,0)),INDEX(#REF!,MATCH('HT 1-0'!E565,#REF!,0)),"ERROR")</f>
        <v/>
      </c>
      <c r="KP565" s="1">
        <f>KN565&amp;" v "&amp;KO565</f>
        <v/>
      </c>
      <c r="KQ565">
        <f>B565&amp;"_"&amp;C565</f>
        <v/>
      </c>
      <c r="KR565" s="1">
        <f>IF((HW565/KK565)&lt;0.335,"G",IF((HW565/KK565)&gt;0.67,"R","A"))</f>
        <v/>
      </c>
      <c r="KS565" s="1">
        <f>IF((HX565/KK565)&lt;0.335,"G",IF((HX565/KK565)&gt;0.67,"R","A"))</f>
        <v/>
      </c>
      <c r="KT565" s="1">
        <f>IF((IH565/KK565)&lt;0.335,"G",IF((IH565/KK565)&gt;0.67,"R","A"))</f>
        <v/>
      </c>
      <c r="KU565" s="1">
        <f>IF((II565/KK565)&lt;0.335,"G",IF((II565/KK565)&gt;0.67,"R","A"))</f>
        <v/>
      </c>
      <c r="KV565" s="1">
        <f>IF((HZ565/KK565)&lt;0.335,"G",IF((HZ565/KK565)&gt;0.67,"R","A"))</f>
        <v/>
      </c>
      <c r="KW565" s="1">
        <f>IF((HY565/KK565)&lt;0.335,"G",IF((HY565/KK565)&gt;0.67,"R","A"))</f>
        <v/>
      </c>
      <c r="KX565" s="1">
        <f>IF((IK565/KK565)&lt;0.335,"G",IF((IK565/KK565)&gt;0.67,"R","A"))</f>
        <v/>
      </c>
      <c r="KY565" s="1">
        <f>IF((IJ565/KK565)&lt;0.335,"G",IF((IJ565/KK565)&gt;0.67,"R","A"))</f>
        <v/>
      </c>
      <c r="KZ565" s="1">
        <f>IF((HQ565/KK565)&lt;0.335,"G",IF((HQ565/KK565)&gt;0.67,"R","A"))</f>
        <v/>
      </c>
      <c r="LA565" s="1">
        <f>IF((IB565/KK565)&lt;0.335,"G",IF((IB565/KK565)&gt;0.67,"R","A"))</f>
        <v/>
      </c>
      <c r="LB565">
        <f>IF(LQ565="1-0",INDEX(Scrape!#REF!,MATCH('HT 1-0'!KP565,Scrape!$B:$B,0)),"")</f>
        <v/>
      </c>
      <c r="LC565">
        <f>IF(LQ565="1-0",INDEX(Scrape!$A:$A,MATCH('HT 1-0'!KP565,Scrape!$B:$B,0)),"")</f>
        <v/>
      </c>
      <c r="LD565">
        <f>IF(LQ565="1-0",INDEX(Scrape!$B:$B,MATCH('HT 1-0'!KP565,Scrape!$B:$B,0)),"")</f>
        <v/>
      </c>
      <c r="LE565">
        <f>IF(LQ565="1-0",INDEX(Scrape!$C:$C,MATCH('HT 1-0'!KP565,Scrape!$B:$B,0)),"")</f>
        <v/>
      </c>
      <c r="LF565">
        <f>IF(LQ565="1-0",INDEX(Scrape!$D:$D,MATCH('HT 1-0'!KP565,Scrape!$B:$B,0)),"")</f>
        <v/>
      </c>
      <c r="LG565">
        <f>IF(LQ565="1-0",INDEX(Scrape!$E:$E,MATCH('HT 1-0'!KP565,Scrape!$B:$B,0)),"")</f>
        <v/>
      </c>
      <c r="LH565">
        <f>IF(LQ565="1-0",INDEX(Scrape!$F:$F,MATCH('HT 1-0'!KP565,Scrape!$B:$B,0)),"")</f>
        <v/>
      </c>
      <c r="LI565">
        <f>IF(LQ565="1-0",INDEX(Scrape!$G:$G,MATCH('HT 1-0'!KP565,Scrape!$B:$B,0)),"")</f>
        <v/>
      </c>
      <c r="LJ565">
        <f>IF(LQ565="1-0",INDEX(Scrape!$H:$H,MATCH('HT 1-0'!KP565,Scrape!$B:$B,0)),"")</f>
        <v/>
      </c>
      <c r="LK565">
        <f>IF(LQ565="1-0",INDEX(Scrape!$I:$I,MATCH('HT 1-0'!KP565,Scrape!$B:$B,0)),"")</f>
        <v/>
      </c>
      <c r="LL565">
        <f>IF(LQ565="1-0",INDEX(Scrape!$J:$J,MATCH('HT 1-0'!KP565,Scrape!$B:$B,0)),"")</f>
        <v/>
      </c>
      <c r="LM565">
        <f>IF(LQ565="1-0",INDEX(Scrape!$K:$K,MATCH('HT 1-0'!KP565,Scrape!$B:$B,0)),"")</f>
        <v/>
      </c>
      <c r="LN565">
        <f>IF(LQ565="1-0",INDEX(Scrape!$L:$L,MATCH('HT 1-0'!KP565,Scrape!$B:$B,0)),"")</f>
        <v/>
      </c>
      <c r="LO565">
        <f>IF(LQ565="1-0",INDEX(Scrape!$M:$M,MATCH('HT 1-0'!KP565,Scrape!$B:$B,0)),"")</f>
        <v/>
      </c>
      <c r="LP565">
        <f>IF(LQ565="1-0",INDEX(Scrape!$N:$N,MATCH('HT 1-0'!KP565,Scrape!$B:$B,0)),"")</f>
        <v/>
      </c>
      <c r="LQ565">
        <f>INDEX(Scrape!$O:$O,MATCH('HT 1-0'!KP565,Scrape!$B:$B,0))</f>
        <v/>
      </c>
      <c r="LR565">
        <f>(1/LJ565)+(1/LI565)+(1/LH565)</f>
        <v/>
      </c>
      <c r="LS565">
        <f>(1/LG565)+(1/LF565)+(1/LE565)</f>
        <v/>
      </c>
      <c r="LT565" s="8">
        <f>IF(INDEX(#REF!,MATCH(KQ565,#REF!,0))=INDEX(#REF!,MATCH(KQ565,#REF!,0)),INDEX(#REF!,MATCH(KQ565,#REF!,0)),"ERROR")</f>
        <v/>
      </c>
      <c r="LU565" s="4">
        <f>IF(KR565="G",2,IF(KR565="R",0.5,IF(KR565="A",1)))</f>
        <v/>
      </c>
      <c r="LV565" s="4">
        <f>IF(KS565="G",0.5,IF(KS565="R",2,IF(KS565="A",1)))</f>
        <v/>
      </c>
      <c r="LW565" s="4">
        <f>IF(KT565="G",2,IF(KT565="R",0.5,IF(KT565="A",1)))</f>
        <v/>
      </c>
      <c r="LX565" s="4">
        <f>IF(KU565="G",0.5,IF(KU565="R",2,IF(KU565="A",1)))</f>
        <v/>
      </c>
      <c r="LY565" s="7">
        <f>(LK565*(LU565+LX565)+(LL565*(LU565+LX565)))</f>
        <v/>
      </c>
      <c r="LZ565" s="7">
        <f>(LN565*(LV565+LW565)+(LO565*(LV565+LW565)))</f>
        <v/>
      </c>
      <c r="MA565" s="11">
        <f>LY565-LZ565</f>
        <v/>
      </c>
      <c r="MB565" s="5">
        <f>MA565+2</f>
        <v/>
      </c>
      <c r="MC565" s="6">
        <f>MA565-2</f>
        <v/>
      </c>
      <c r="MD565" s="4">
        <f>LE565</f>
        <v/>
      </c>
      <c r="ME565" s="9">
        <f>IF(MD565=0,1000,MD565+0.75)</f>
        <v/>
      </c>
      <c r="MF565" s="10">
        <f>IF(MD565=0,0,MD565-0.75)</f>
        <v/>
      </c>
      <c r="MG565" s="4">
        <f>((LM565*(LU565+LX565))-((LP565*(LV565+LW565))))</f>
        <v/>
      </c>
      <c r="MH565" s="9">
        <f>MG565*1.2</f>
        <v/>
      </c>
      <c r="MI565" s="10">
        <f>MG565*0.8</f>
        <v/>
      </c>
      <c r="MJ565">
        <f>IFERROR(NX565,"")</f>
        <v/>
      </c>
      <c r="MK565">
        <f>IFERROR(NY565,"")</f>
        <v/>
      </c>
      <c r="ML565">
        <f>IFERROR(NZ565,"")</f>
        <v/>
      </c>
      <c r="MM565">
        <f>IFERROR(OA565,"")</f>
        <v/>
      </c>
      <c r="MN565">
        <f>IFERROR(OB565,"")</f>
        <v/>
      </c>
      <c r="MO565">
        <f>IFERROR(OC565,"")</f>
        <v/>
      </c>
      <c r="MP565" s="1">
        <f>COUNTIFS(#REF!,LT565,#REF!,1,#REF!,"&gt;="&amp;MC565,#REF!,"&lt;="&amp;MB565,#REF!,"&lt;="&amp;ME565,#REF!,"&gt;="&amp;MF565,#REF!,"="&amp;KV565,#REF!,"="&amp;KX565)</f>
        <v/>
      </c>
      <c r="MQ565" s="1">
        <f>COUNTIFS(#REF!,LT565,#REF!,0,#REF!,"&gt;="&amp;MC565,#REF!,"&lt;="&amp;MB565,#REF!,"&lt;="&amp;ME565,#REF!,"&gt;="&amp;MF565,#REF!,"="&amp;KV565,#REF!,"="&amp;KX565)</f>
        <v/>
      </c>
      <c r="MR565" s="1">
        <f>COUNTIFS(#REF!,LT565,#REF!,1,#REF!,"&gt;="&amp;MC565,#REF!,"&lt;="&amp;MB565,#REF!,"&lt;="&amp;ME565,#REF!,"&gt;="&amp;MF565,#REF!,"="&amp;KW565,#REF!,"="&amp;KY565)</f>
        <v/>
      </c>
      <c r="MS565" s="1">
        <f>COUNTIFS(#REF!,LT565,#REF!,0,#REF!,"&gt;="&amp;MC565,#REF!,"&lt;="&amp;MB565,#REF!,"&lt;="&amp;ME565,#REF!,"&gt;="&amp;MF565,#REF!,"="&amp;KW565,#REF!,"="&amp;KY565)</f>
        <v/>
      </c>
      <c r="MT565" s="1">
        <f>COUNTIFS(#REF!,LT565,#REF!,1,#REF!,"&gt;="&amp;MI565,#REF!,"&lt;="&amp;MH565,#REF!,"&lt;="&amp;ME565,#REF!,"&gt;="&amp;MF565)</f>
        <v/>
      </c>
      <c r="MU565" s="1">
        <f>COUNTIFS(#REF!,LT565,#REF!,0,#REF!,"&gt;="&amp;MI565,#REF!,"&lt;="&amp;MH565,#REF!,"&lt;="&amp;ME565,#REF!,"&gt;="&amp;MF565)</f>
        <v/>
      </c>
      <c r="MV565" s="1">
        <f>COUNTIFS(#REF!,LT565,#REF!,1,#REF!,"&gt;="&amp;MI565,#REF!,"&lt;="&amp;MH565,#REF!,"="&amp;KZ565,#REF!,"="&amp;LA565,#REF!,"&lt;="&amp;ME565,#REF!,"&gt;="&amp;MF565)</f>
        <v/>
      </c>
      <c r="MW565" s="1">
        <f>COUNTIFS(#REF!,LT565,#REF!,0,#REF!,"&gt;="&amp;MI565,#REF!,"&lt;="&amp;MH565,#REF!,"="&amp;KZ565,#REF!,"="&amp;LA565,#REF!,"&lt;="&amp;ME565,#REF!,"&gt;="&amp;MF565)</f>
        <v/>
      </c>
      <c r="MX565" s="1">
        <f>COUNTIFS(#REF!,LT565,#REF!,1,#REF!,"&gt;="&amp;MC565,#REF!,"&lt;="&amp;MB565,#REF!,"&lt;="&amp;ME565,#REF!,"&gt;="&amp;MF565)</f>
        <v/>
      </c>
      <c r="MY565" s="1">
        <f>COUNTIFS(#REF!,LT565,#REF!,0,#REF!,"&gt;="&amp;MC565,#REF!,"&lt;="&amp;MB565,#REF!,"&lt;="&amp;ME565,#REF!,"&gt;="&amp;MF565)</f>
        <v/>
      </c>
      <c r="MZ565" s="1">
        <f>COUNTIFS(#REF!,LT565,#REF!,1,#REF!,"&lt;="&amp;ME565,#REF!,"&gt;="&amp;MF565,#REF!,"="&amp;KV565,#REF!,"="&amp;KX565)</f>
        <v/>
      </c>
      <c r="NA565" s="1">
        <f>COUNTIFS(#REF!,LT565,#REF!,0,#REF!,"&lt;="&amp;ME565,#REF!,"&gt;="&amp;MF565,#REF!,"="&amp;KV565,#REF!,"="&amp;KX565)</f>
        <v/>
      </c>
      <c r="NB565" s="1">
        <f>COUNTIFS(#REF!,LT565,#REF!,1,#REF!,"&lt;="&amp;ME565,#REF!,"&gt;="&amp;MF565,#REF!,"="&amp;KW565,#REF!,"="&amp;KY565)</f>
        <v/>
      </c>
      <c r="NC565" s="1">
        <f>COUNTIFS(#REF!,LT565,#REF!,0,#REF!,"&lt;="&amp;ME565,#REF!,"&gt;="&amp;MF565,#REF!,"="&amp;KW565,#REF!,"="&amp;KY565)</f>
        <v/>
      </c>
      <c r="ND565" s="1">
        <f>MP565+MR565+MT565+MV565+MX565+MZ565+NB565</f>
        <v/>
      </c>
      <c r="NE565" s="1">
        <f>MQ565+MS565+MU565+MW565+MY565+NA565+NC565</f>
        <v/>
      </c>
      <c r="NF565" s="1">
        <f>ND565+NE565</f>
        <v/>
      </c>
      <c r="NG565" s="33">
        <f>ND565/(ND565+NE565)</f>
        <v/>
      </c>
      <c r="NH565" s="3">
        <f>1/NG565</f>
        <v/>
      </c>
      <c r="NI565" s="1">
        <f>LH565</f>
        <v/>
      </c>
      <c r="NJ565" s="79">
        <f>((1-NG565)*(1/(NI565-1))*0.98-(NG565*1))</f>
        <v/>
      </c>
      <c r="NK565" s="34">
        <f>IF(LR565&lt;0.9,0,IF(AND(LR565&gt;1.1),0,1))</f>
        <v/>
      </c>
      <c r="NL565" s="34">
        <f>IF(LS565&lt;0.9,0,IF(AND(LS565&gt;1.1),0,1))</f>
        <v/>
      </c>
      <c r="NM565" s="32">
        <f>IF(NF565&gt;99,1,0)</f>
        <v/>
      </c>
      <c r="NN565" s="32">
        <f>IF(NJ565&gt;0.0799,1,0)</f>
        <v/>
      </c>
      <c r="NO565" s="32">
        <f>IF(NJ565&gt;NQ565,1,0)</f>
        <v/>
      </c>
      <c r="NP565" s="32">
        <f>NM565+NN565+NO565+NK565+NL565</f>
        <v/>
      </c>
      <c r="NQ565" s="79">
        <f>(((100*NG565)*(NI565-1)*0.98)-((1-NG565)*100))/100</f>
        <v/>
      </c>
      <c r="NR565" s="34">
        <f>IF(LR565&lt;0.9,0,IF(AND(LR565&gt;1.1),0,1))</f>
        <v/>
      </c>
      <c r="NS565" s="34">
        <f>IF(LS565&lt;0.9,0,IF(AND(LS565&gt;1.1),0,1))</f>
        <v/>
      </c>
      <c r="NT565" s="32">
        <f>IF(NF565&gt;99,1,0)</f>
        <v/>
      </c>
      <c r="NU565" s="32">
        <f>IF(NQ565&gt;0.0799,1,0)</f>
        <v/>
      </c>
      <c r="NV565" s="32">
        <f>IF(NQ565&gt;NJ565,1,0)</f>
        <v/>
      </c>
      <c r="NW565" s="32">
        <f>NT565+NU565+NV565+NR565+NS565</f>
        <v/>
      </c>
      <c r="NX565">
        <f>IF(NP565=5,"LayHome1-0",IF(AND(NW565=5),"BackHome1-0",""))</f>
        <v/>
      </c>
      <c r="NY565">
        <f>IF(NP565=5,KN565,IF(AND(NW565=5),KN565,""))</f>
        <v/>
      </c>
      <c r="NZ565">
        <f>IF(NP565=5,"Match Odds",IF(AND(NW565=5),"Match Odds",""))</f>
        <v/>
      </c>
      <c r="OA565">
        <f>IF(NP565=5,KP565,IF(AND(NW565=5),KP565,""))</f>
        <v/>
      </c>
      <c r="OB565">
        <f>IF(NP565=5,"MATCH_ODDS",IF(AND(NW565=5),"MATCH_ODDS",""))</f>
        <v/>
      </c>
      <c r="OC565">
        <f>IF(NP565=5,"LAY",IF(AND(NW565=5),"BACK",""))</f>
        <v/>
      </c>
    </row>
    <row r="566" ht="16.5" customHeight="1" thickBot="1" thickTop="1">
      <c r="A566" s="2" t="n"/>
      <c r="KN566" s="1">
        <f>IF(INDEX(#REF!,MATCH('HT 1-0'!D566,#REF!,0))=INDEX(#REF!,MATCH('HT 1-0'!D566,#REF!,0)),INDEX(#REF!,MATCH('HT 1-0'!D566,#REF!,0)),"ERROR")</f>
        <v/>
      </c>
      <c r="KO566" s="1">
        <f>IF(INDEX(#REF!,MATCH('HT 1-0'!E566,#REF!,0))=INDEX(#REF!,MATCH('HT 1-0'!E566,#REF!,0)),INDEX(#REF!,MATCH('HT 1-0'!E566,#REF!,0)),"ERROR")</f>
        <v/>
      </c>
      <c r="KP566" s="1">
        <f>KN566&amp;" v "&amp;KO566</f>
        <v/>
      </c>
      <c r="KQ566">
        <f>B566&amp;"_"&amp;C566</f>
        <v/>
      </c>
      <c r="KR566" s="1">
        <f>IF((HW566/KK566)&lt;0.335,"G",IF((HW566/KK566)&gt;0.67,"R","A"))</f>
        <v/>
      </c>
      <c r="KS566" s="1">
        <f>IF((HX566/KK566)&lt;0.335,"G",IF((HX566/KK566)&gt;0.67,"R","A"))</f>
        <v/>
      </c>
      <c r="KT566" s="1">
        <f>IF((IH566/KK566)&lt;0.335,"G",IF((IH566/KK566)&gt;0.67,"R","A"))</f>
        <v/>
      </c>
      <c r="KU566" s="1">
        <f>IF((II566/KK566)&lt;0.335,"G",IF((II566/KK566)&gt;0.67,"R","A"))</f>
        <v/>
      </c>
      <c r="KV566" s="1">
        <f>IF((HZ566/KK566)&lt;0.335,"G",IF((HZ566/KK566)&gt;0.67,"R","A"))</f>
        <v/>
      </c>
      <c r="KW566" s="1">
        <f>IF((HY566/KK566)&lt;0.335,"G",IF((HY566/KK566)&gt;0.67,"R","A"))</f>
        <v/>
      </c>
      <c r="KX566" s="1">
        <f>IF((IK566/KK566)&lt;0.335,"G",IF((IK566/KK566)&gt;0.67,"R","A"))</f>
        <v/>
      </c>
      <c r="KY566" s="1">
        <f>IF((IJ566/KK566)&lt;0.335,"G",IF((IJ566/KK566)&gt;0.67,"R","A"))</f>
        <v/>
      </c>
      <c r="KZ566" s="1">
        <f>IF((HQ566/KK566)&lt;0.335,"G",IF((HQ566/KK566)&gt;0.67,"R","A"))</f>
        <v/>
      </c>
      <c r="LA566" s="1">
        <f>IF((IB566/KK566)&lt;0.335,"G",IF((IB566/KK566)&gt;0.67,"R","A"))</f>
        <v/>
      </c>
      <c r="LB566">
        <f>IF(LQ566="1-0",INDEX(Scrape!#REF!,MATCH('HT 1-0'!KP566,Scrape!$B:$B,0)),"")</f>
        <v/>
      </c>
      <c r="LC566">
        <f>IF(LQ566="1-0",INDEX(Scrape!$A:$A,MATCH('HT 1-0'!KP566,Scrape!$B:$B,0)),"")</f>
        <v/>
      </c>
      <c r="LD566">
        <f>IF(LQ566="1-0",INDEX(Scrape!$B:$B,MATCH('HT 1-0'!KP566,Scrape!$B:$B,0)),"")</f>
        <v/>
      </c>
      <c r="LE566">
        <f>IF(LQ566="1-0",INDEX(Scrape!$C:$C,MATCH('HT 1-0'!KP566,Scrape!$B:$B,0)),"")</f>
        <v/>
      </c>
      <c r="LF566">
        <f>IF(LQ566="1-0",INDEX(Scrape!$D:$D,MATCH('HT 1-0'!KP566,Scrape!$B:$B,0)),"")</f>
        <v/>
      </c>
      <c r="LG566">
        <f>IF(LQ566="1-0",INDEX(Scrape!$E:$E,MATCH('HT 1-0'!KP566,Scrape!$B:$B,0)),"")</f>
        <v/>
      </c>
      <c r="LH566">
        <f>IF(LQ566="1-0",INDEX(Scrape!$F:$F,MATCH('HT 1-0'!KP566,Scrape!$B:$B,0)),"")</f>
        <v/>
      </c>
      <c r="LI566">
        <f>IF(LQ566="1-0",INDEX(Scrape!$G:$G,MATCH('HT 1-0'!KP566,Scrape!$B:$B,0)),"")</f>
        <v/>
      </c>
      <c r="LJ566">
        <f>IF(LQ566="1-0",INDEX(Scrape!$H:$H,MATCH('HT 1-0'!KP566,Scrape!$B:$B,0)),"")</f>
        <v/>
      </c>
      <c r="LK566">
        <f>IF(LQ566="1-0",INDEX(Scrape!$I:$I,MATCH('HT 1-0'!KP566,Scrape!$B:$B,0)),"")</f>
        <v/>
      </c>
      <c r="LL566">
        <f>IF(LQ566="1-0",INDEX(Scrape!$J:$J,MATCH('HT 1-0'!KP566,Scrape!$B:$B,0)),"")</f>
        <v/>
      </c>
      <c r="LM566">
        <f>IF(LQ566="1-0",INDEX(Scrape!$K:$K,MATCH('HT 1-0'!KP566,Scrape!$B:$B,0)),"")</f>
        <v/>
      </c>
      <c r="LN566">
        <f>IF(LQ566="1-0",INDEX(Scrape!$L:$L,MATCH('HT 1-0'!KP566,Scrape!$B:$B,0)),"")</f>
        <v/>
      </c>
      <c r="LO566">
        <f>IF(LQ566="1-0",INDEX(Scrape!$M:$M,MATCH('HT 1-0'!KP566,Scrape!$B:$B,0)),"")</f>
        <v/>
      </c>
      <c r="LP566">
        <f>IF(LQ566="1-0",INDEX(Scrape!$N:$N,MATCH('HT 1-0'!KP566,Scrape!$B:$B,0)),"")</f>
        <v/>
      </c>
      <c r="LQ566">
        <f>INDEX(Scrape!$O:$O,MATCH('HT 1-0'!KP566,Scrape!$B:$B,0))</f>
        <v/>
      </c>
      <c r="LR566">
        <f>(1/LJ566)+(1/LI566)+(1/LH566)</f>
        <v/>
      </c>
      <c r="LS566">
        <f>(1/LG566)+(1/LF566)+(1/LE566)</f>
        <v/>
      </c>
      <c r="LT566" s="8">
        <f>IF(INDEX(#REF!,MATCH(KQ566,#REF!,0))=INDEX(#REF!,MATCH(KQ566,#REF!,0)),INDEX(#REF!,MATCH(KQ566,#REF!,0)),"ERROR")</f>
        <v/>
      </c>
      <c r="LU566" s="4">
        <f>IF(KR566="G",2,IF(KR566="R",0.5,IF(KR566="A",1)))</f>
        <v/>
      </c>
      <c r="LV566" s="4">
        <f>IF(KS566="G",0.5,IF(KS566="R",2,IF(KS566="A",1)))</f>
        <v/>
      </c>
      <c r="LW566" s="4">
        <f>IF(KT566="G",2,IF(KT566="R",0.5,IF(KT566="A",1)))</f>
        <v/>
      </c>
      <c r="LX566" s="4">
        <f>IF(KU566="G",0.5,IF(KU566="R",2,IF(KU566="A",1)))</f>
        <v/>
      </c>
      <c r="LY566" s="7">
        <f>(LK566*(LU566+LX566)+(LL566*(LU566+LX566)))</f>
        <v/>
      </c>
      <c r="LZ566" s="7">
        <f>(LN566*(LV566+LW566)+(LO566*(LV566+LW566)))</f>
        <v/>
      </c>
      <c r="MA566" s="11">
        <f>LY566-LZ566</f>
        <v/>
      </c>
      <c r="MB566" s="5">
        <f>MA566+2</f>
        <v/>
      </c>
      <c r="MC566" s="6">
        <f>MA566-2</f>
        <v/>
      </c>
      <c r="MD566" s="4">
        <f>LE566</f>
        <v/>
      </c>
      <c r="ME566" s="9">
        <f>IF(MD566=0,1000,MD566+0.75)</f>
        <v/>
      </c>
      <c r="MF566" s="10">
        <f>IF(MD566=0,0,MD566-0.75)</f>
        <v/>
      </c>
      <c r="MG566" s="4">
        <f>((LM566*(LU566+LX566))-((LP566*(LV566+LW566))))</f>
        <v/>
      </c>
      <c r="MH566" s="9">
        <f>MG566*1.2</f>
        <v/>
      </c>
      <c r="MI566" s="10">
        <f>MG566*0.8</f>
        <v/>
      </c>
      <c r="MJ566">
        <f>IFERROR(NX566,"")</f>
        <v/>
      </c>
      <c r="MK566">
        <f>IFERROR(NY566,"")</f>
        <v/>
      </c>
      <c r="ML566">
        <f>IFERROR(NZ566,"")</f>
        <v/>
      </c>
      <c r="MM566">
        <f>IFERROR(OA566,"")</f>
        <v/>
      </c>
      <c r="MN566">
        <f>IFERROR(OB566,"")</f>
        <v/>
      </c>
      <c r="MO566">
        <f>IFERROR(OC566,"")</f>
        <v/>
      </c>
      <c r="MP566" s="1">
        <f>COUNTIFS(#REF!,LT566,#REF!,1,#REF!,"&gt;="&amp;MC566,#REF!,"&lt;="&amp;MB566,#REF!,"&lt;="&amp;ME566,#REF!,"&gt;="&amp;MF566,#REF!,"="&amp;KV566,#REF!,"="&amp;KX566)</f>
        <v/>
      </c>
      <c r="MQ566" s="1">
        <f>COUNTIFS(#REF!,LT566,#REF!,0,#REF!,"&gt;="&amp;MC566,#REF!,"&lt;="&amp;MB566,#REF!,"&lt;="&amp;ME566,#REF!,"&gt;="&amp;MF566,#REF!,"="&amp;KV566,#REF!,"="&amp;KX566)</f>
        <v/>
      </c>
      <c r="MR566" s="1">
        <f>COUNTIFS(#REF!,LT566,#REF!,1,#REF!,"&gt;="&amp;MC566,#REF!,"&lt;="&amp;MB566,#REF!,"&lt;="&amp;ME566,#REF!,"&gt;="&amp;MF566,#REF!,"="&amp;KW566,#REF!,"="&amp;KY566)</f>
        <v/>
      </c>
      <c r="MS566" s="1">
        <f>COUNTIFS(#REF!,LT566,#REF!,0,#REF!,"&gt;="&amp;MC566,#REF!,"&lt;="&amp;MB566,#REF!,"&lt;="&amp;ME566,#REF!,"&gt;="&amp;MF566,#REF!,"="&amp;KW566,#REF!,"="&amp;KY566)</f>
        <v/>
      </c>
      <c r="MT566" s="1">
        <f>COUNTIFS(#REF!,LT566,#REF!,1,#REF!,"&gt;="&amp;MI566,#REF!,"&lt;="&amp;MH566,#REF!,"&lt;="&amp;ME566,#REF!,"&gt;="&amp;MF566)</f>
        <v/>
      </c>
      <c r="MU566" s="1">
        <f>COUNTIFS(#REF!,LT566,#REF!,0,#REF!,"&gt;="&amp;MI566,#REF!,"&lt;="&amp;MH566,#REF!,"&lt;="&amp;ME566,#REF!,"&gt;="&amp;MF566)</f>
        <v/>
      </c>
      <c r="MV566" s="1">
        <f>COUNTIFS(#REF!,LT566,#REF!,1,#REF!,"&gt;="&amp;MI566,#REF!,"&lt;="&amp;MH566,#REF!,"="&amp;KZ566,#REF!,"="&amp;LA566,#REF!,"&lt;="&amp;ME566,#REF!,"&gt;="&amp;MF566)</f>
        <v/>
      </c>
      <c r="MW566" s="1">
        <f>COUNTIFS(#REF!,LT566,#REF!,0,#REF!,"&gt;="&amp;MI566,#REF!,"&lt;="&amp;MH566,#REF!,"="&amp;KZ566,#REF!,"="&amp;LA566,#REF!,"&lt;="&amp;ME566,#REF!,"&gt;="&amp;MF566)</f>
        <v/>
      </c>
      <c r="MX566" s="1">
        <f>COUNTIFS(#REF!,LT566,#REF!,1,#REF!,"&gt;="&amp;MC566,#REF!,"&lt;="&amp;MB566,#REF!,"&lt;="&amp;ME566,#REF!,"&gt;="&amp;MF566)</f>
        <v/>
      </c>
      <c r="MY566" s="1">
        <f>COUNTIFS(#REF!,LT566,#REF!,0,#REF!,"&gt;="&amp;MC566,#REF!,"&lt;="&amp;MB566,#REF!,"&lt;="&amp;ME566,#REF!,"&gt;="&amp;MF566)</f>
        <v/>
      </c>
      <c r="MZ566" s="1">
        <f>COUNTIFS(#REF!,LT566,#REF!,1,#REF!,"&lt;="&amp;ME566,#REF!,"&gt;="&amp;MF566,#REF!,"="&amp;KV566,#REF!,"="&amp;KX566)</f>
        <v/>
      </c>
      <c r="NA566" s="1">
        <f>COUNTIFS(#REF!,LT566,#REF!,0,#REF!,"&lt;="&amp;ME566,#REF!,"&gt;="&amp;MF566,#REF!,"="&amp;KV566,#REF!,"="&amp;KX566)</f>
        <v/>
      </c>
      <c r="NB566" s="1">
        <f>COUNTIFS(#REF!,LT566,#REF!,1,#REF!,"&lt;="&amp;ME566,#REF!,"&gt;="&amp;MF566,#REF!,"="&amp;KW566,#REF!,"="&amp;KY566)</f>
        <v/>
      </c>
      <c r="NC566" s="1">
        <f>COUNTIFS(#REF!,LT566,#REF!,0,#REF!,"&lt;="&amp;ME566,#REF!,"&gt;="&amp;MF566,#REF!,"="&amp;KW566,#REF!,"="&amp;KY566)</f>
        <v/>
      </c>
      <c r="ND566" s="1">
        <f>MP566+MR566+MT566+MV566+MX566+MZ566+NB566</f>
        <v/>
      </c>
      <c r="NE566" s="1">
        <f>MQ566+MS566+MU566+MW566+MY566+NA566+NC566</f>
        <v/>
      </c>
      <c r="NF566" s="1">
        <f>ND566+NE566</f>
        <v/>
      </c>
      <c r="NG566" s="33">
        <f>ND566/(ND566+NE566)</f>
        <v/>
      </c>
      <c r="NH566" s="3">
        <f>1/NG566</f>
        <v/>
      </c>
      <c r="NI566" s="1">
        <f>LH566</f>
        <v/>
      </c>
      <c r="NJ566" s="79">
        <f>((1-NG566)*(1/(NI566-1))*0.98-(NG566*1))</f>
        <v/>
      </c>
      <c r="NK566" s="34">
        <f>IF(LR566&lt;0.9,0,IF(AND(LR566&gt;1.1),0,1))</f>
        <v/>
      </c>
      <c r="NL566" s="34">
        <f>IF(LS566&lt;0.9,0,IF(AND(LS566&gt;1.1),0,1))</f>
        <v/>
      </c>
      <c r="NM566" s="32">
        <f>IF(NF566&gt;99,1,0)</f>
        <v/>
      </c>
      <c r="NN566" s="32">
        <f>IF(NJ566&gt;0.0799,1,0)</f>
        <v/>
      </c>
      <c r="NO566" s="32">
        <f>IF(NJ566&gt;NQ566,1,0)</f>
        <v/>
      </c>
      <c r="NP566" s="32">
        <f>NM566+NN566+NO566+NK566+NL566</f>
        <v/>
      </c>
      <c r="NQ566" s="79">
        <f>(((100*NG566)*(NI566-1)*0.98)-((1-NG566)*100))/100</f>
        <v/>
      </c>
      <c r="NR566" s="34">
        <f>IF(LR566&lt;0.9,0,IF(AND(LR566&gt;1.1),0,1))</f>
        <v/>
      </c>
      <c r="NS566" s="34">
        <f>IF(LS566&lt;0.9,0,IF(AND(LS566&gt;1.1),0,1))</f>
        <v/>
      </c>
      <c r="NT566" s="32">
        <f>IF(NF566&gt;99,1,0)</f>
        <v/>
      </c>
      <c r="NU566" s="32">
        <f>IF(NQ566&gt;0.0799,1,0)</f>
        <v/>
      </c>
      <c r="NV566" s="32">
        <f>IF(NQ566&gt;NJ566,1,0)</f>
        <v/>
      </c>
      <c r="NW566" s="32">
        <f>NT566+NU566+NV566+NR566+NS566</f>
        <v/>
      </c>
      <c r="NX566">
        <f>IF(NP566=5,"LayHome1-0",IF(AND(NW566=5),"BackHome1-0",""))</f>
        <v/>
      </c>
      <c r="NY566">
        <f>IF(NP566=5,KN566,IF(AND(NW566=5),KN566,""))</f>
        <v/>
      </c>
      <c r="NZ566">
        <f>IF(NP566=5,"Match Odds",IF(AND(NW566=5),"Match Odds",""))</f>
        <v/>
      </c>
      <c r="OA566">
        <f>IF(NP566=5,KP566,IF(AND(NW566=5),KP566,""))</f>
        <v/>
      </c>
      <c r="OB566">
        <f>IF(NP566=5,"MATCH_ODDS",IF(AND(NW566=5),"MATCH_ODDS",""))</f>
        <v/>
      </c>
      <c r="OC566">
        <f>IF(NP566=5,"LAY",IF(AND(NW566=5),"BACK",""))</f>
        <v/>
      </c>
    </row>
    <row r="567" ht="16.5" customHeight="1" thickBot="1" thickTop="1">
      <c r="A567" s="2" t="n"/>
      <c r="KN567" s="1">
        <f>IF(INDEX(#REF!,MATCH('HT 1-0'!D567,#REF!,0))=INDEX(#REF!,MATCH('HT 1-0'!D567,#REF!,0)),INDEX(#REF!,MATCH('HT 1-0'!D567,#REF!,0)),"ERROR")</f>
        <v/>
      </c>
      <c r="KO567" s="1">
        <f>IF(INDEX(#REF!,MATCH('HT 1-0'!E567,#REF!,0))=INDEX(#REF!,MATCH('HT 1-0'!E567,#REF!,0)),INDEX(#REF!,MATCH('HT 1-0'!E567,#REF!,0)),"ERROR")</f>
        <v/>
      </c>
      <c r="KP567" s="1">
        <f>KN567&amp;" v "&amp;KO567</f>
        <v/>
      </c>
      <c r="KQ567">
        <f>B567&amp;"_"&amp;C567</f>
        <v/>
      </c>
      <c r="KR567" s="1">
        <f>IF((HW567/KK567)&lt;0.335,"G",IF((HW567/KK567)&gt;0.67,"R","A"))</f>
        <v/>
      </c>
      <c r="KS567" s="1">
        <f>IF((HX567/KK567)&lt;0.335,"G",IF((HX567/KK567)&gt;0.67,"R","A"))</f>
        <v/>
      </c>
      <c r="KT567" s="1">
        <f>IF((IH567/KK567)&lt;0.335,"G",IF((IH567/KK567)&gt;0.67,"R","A"))</f>
        <v/>
      </c>
      <c r="KU567" s="1">
        <f>IF((II567/KK567)&lt;0.335,"G",IF((II567/KK567)&gt;0.67,"R","A"))</f>
        <v/>
      </c>
      <c r="KV567" s="1">
        <f>IF((HZ567/KK567)&lt;0.335,"G",IF((HZ567/KK567)&gt;0.67,"R","A"))</f>
        <v/>
      </c>
      <c r="KW567" s="1">
        <f>IF((HY567/KK567)&lt;0.335,"G",IF((HY567/KK567)&gt;0.67,"R","A"))</f>
        <v/>
      </c>
      <c r="KX567" s="1">
        <f>IF((IK567/KK567)&lt;0.335,"G",IF((IK567/KK567)&gt;0.67,"R","A"))</f>
        <v/>
      </c>
      <c r="KY567" s="1">
        <f>IF((IJ567/KK567)&lt;0.335,"G",IF((IJ567/KK567)&gt;0.67,"R","A"))</f>
        <v/>
      </c>
      <c r="KZ567" s="1">
        <f>IF((HQ567/KK567)&lt;0.335,"G",IF((HQ567/KK567)&gt;0.67,"R","A"))</f>
        <v/>
      </c>
      <c r="LA567" s="1">
        <f>IF((IB567/KK567)&lt;0.335,"G",IF((IB567/KK567)&gt;0.67,"R","A"))</f>
        <v/>
      </c>
      <c r="LB567">
        <f>IF(LQ567="1-0",INDEX(Scrape!#REF!,MATCH('HT 1-0'!KP567,Scrape!$B:$B,0)),"")</f>
        <v/>
      </c>
      <c r="LC567">
        <f>IF(LQ567="1-0",INDEX(Scrape!$A:$A,MATCH('HT 1-0'!KP567,Scrape!$B:$B,0)),"")</f>
        <v/>
      </c>
      <c r="LD567">
        <f>IF(LQ567="1-0",INDEX(Scrape!$B:$B,MATCH('HT 1-0'!KP567,Scrape!$B:$B,0)),"")</f>
        <v/>
      </c>
      <c r="LE567">
        <f>IF(LQ567="1-0",INDEX(Scrape!$C:$C,MATCH('HT 1-0'!KP567,Scrape!$B:$B,0)),"")</f>
        <v/>
      </c>
      <c r="LF567">
        <f>IF(LQ567="1-0",INDEX(Scrape!$D:$D,MATCH('HT 1-0'!KP567,Scrape!$B:$B,0)),"")</f>
        <v/>
      </c>
      <c r="LG567">
        <f>IF(LQ567="1-0",INDEX(Scrape!$E:$E,MATCH('HT 1-0'!KP567,Scrape!$B:$B,0)),"")</f>
        <v/>
      </c>
      <c r="LH567">
        <f>IF(LQ567="1-0",INDEX(Scrape!$F:$F,MATCH('HT 1-0'!KP567,Scrape!$B:$B,0)),"")</f>
        <v/>
      </c>
      <c r="LI567">
        <f>IF(LQ567="1-0",INDEX(Scrape!$G:$G,MATCH('HT 1-0'!KP567,Scrape!$B:$B,0)),"")</f>
        <v/>
      </c>
      <c r="LJ567">
        <f>IF(LQ567="1-0",INDEX(Scrape!$H:$H,MATCH('HT 1-0'!KP567,Scrape!$B:$B,0)),"")</f>
        <v/>
      </c>
      <c r="LK567">
        <f>IF(LQ567="1-0",INDEX(Scrape!$I:$I,MATCH('HT 1-0'!KP567,Scrape!$B:$B,0)),"")</f>
        <v/>
      </c>
      <c r="LL567">
        <f>IF(LQ567="1-0",INDEX(Scrape!$J:$J,MATCH('HT 1-0'!KP567,Scrape!$B:$B,0)),"")</f>
        <v/>
      </c>
      <c r="LM567">
        <f>IF(LQ567="1-0",INDEX(Scrape!$K:$K,MATCH('HT 1-0'!KP567,Scrape!$B:$B,0)),"")</f>
        <v/>
      </c>
      <c r="LN567">
        <f>IF(LQ567="1-0",INDEX(Scrape!$L:$L,MATCH('HT 1-0'!KP567,Scrape!$B:$B,0)),"")</f>
        <v/>
      </c>
      <c r="LO567">
        <f>IF(LQ567="1-0",INDEX(Scrape!$M:$M,MATCH('HT 1-0'!KP567,Scrape!$B:$B,0)),"")</f>
        <v/>
      </c>
      <c r="LP567">
        <f>IF(LQ567="1-0",INDEX(Scrape!$N:$N,MATCH('HT 1-0'!KP567,Scrape!$B:$B,0)),"")</f>
        <v/>
      </c>
      <c r="LQ567">
        <f>INDEX(Scrape!$O:$O,MATCH('HT 1-0'!KP567,Scrape!$B:$B,0))</f>
        <v/>
      </c>
      <c r="LR567">
        <f>(1/LJ567)+(1/LI567)+(1/LH567)</f>
        <v/>
      </c>
      <c r="LS567">
        <f>(1/LG567)+(1/LF567)+(1/LE567)</f>
        <v/>
      </c>
      <c r="LT567" s="8">
        <f>IF(INDEX(#REF!,MATCH(KQ567,#REF!,0))=INDEX(#REF!,MATCH(KQ567,#REF!,0)),INDEX(#REF!,MATCH(KQ567,#REF!,0)),"ERROR")</f>
        <v/>
      </c>
      <c r="LU567" s="4">
        <f>IF(KR567="G",2,IF(KR567="R",0.5,IF(KR567="A",1)))</f>
        <v/>
      </c>
      <c r="LV567" s="4">
        <f>IF(KS567="G",0.5,IF(KS567="R",2,IF(KS567="A",1)))</f>
        <v/>
      </c>
      <c r="LW567" s="4">
        <f>IF(KT567="G",2,IF(KT567="R",0.5,IF(KT567="A",1)))</f>
        <v/>
      </c>
      <c r="LX567" s="4">
        <f>IF(KU567="G",0.5,IF(KU567="R",2,IF(KU567="A",1)))</f>
        <v/>
      </c>
      <c r="LY567" s="7">
        <f>(LK567*(LU567+LX567)+(LL567*(LU567+LX567)))</f>
        <v/>
      </c>
      <c r="LZ567" s="7">
        <f>(LN567*(LV567+LW567)+(LO567*(LV567+LW567)))</f>
        <v/>
      </c>
      <c r="MA567" s="11">
        <f>LY567-LZ567</f>
        <v/>
      </c>
      <c r="MB567" s="5">
        <f>MA567+2</f>
        <v/>
      </c>
      <c r="MC567" s="6">
        <f>MA567-2</f>
        <v/>
      </c>
      <c r="MD567" s="4">
        <f>LE567</f>
        <v/>
      </c>
      <c r="ME567" s="9">
        <f>IF(MD567=0,1000,MD567+0.75)</f>
        <v/>
      </c>
      <c r="MF567" s="10">
        <f>IF(MD567=0,0,MD567-0.75)</f>
        <v/>
      </c>
      <c r="MG567" s="4">
        <f>((LM567*(LU567+LX567))-((LP567*(LV567+LW567))))</f>
        <v/>
      </c>
      <c r="MH567" s="9">
        <f>MG567*1.2</f>
        <v/>
      </c>
      <c r="MI567" s="10">
        <f>MG567*0.8</f>
        <v/>
      </c>
      <c r="MJ567">
        <f>IFERROR(NX567,"")</f>
        <v/>
      </c>
      <c r="MK567">
        <f>IFERROR(NY567,"")</f>
        <v/>
      </c>
      <c r="ML567">
        <f>IFERROR(NZ567,"")</f>
        <v/>
      </c>
      <c r="MM567">
        <f>IFERROR(OA567,"")</f>
        <v/>
      </c>
      <c r="MN567">
        <f>IFERROR(OB567,"")</f>
        <v/>
      </c>
      <c r="MO567">
        <f>IFERROR(OC567,"")</f>
        <v/>
      </c>
      <c r="MP567" s="1">
        <f>COUNTIFS(#REF!,LT567,#REF!,1,#REF!,"&gt;="&amp;MC567,#REF!,"&lt;="&amp;MB567,#REF!,"&lt;="&amp;ME567,#REF!,"&gt;="&amp;MF567,#REF!,"="&amp;KV567,#REF!,"="&amp;KX567)</f>
        <v/>
      </c>
      <c r="MQ567" s="1">
        <f>COUNTIFS(#REF!,LT567,#REF!,0,#REF!,"&gt;="&amp;MC567,#REF!,"&lt;="&amp;MB567,#REF!,"&lt;="&amp;ME567,#REF!,"&gt;="&amp;MF567,#REF!,"="&amp;KV567,#REF!,"="&amp;KX567)</f>
        <v/>
      </c>
      <c r="MR567" s="1">
        <f>COUNTIFS(#REF!,LT567,#REF!,1,#REF!,"&gt;="&amp;MC567,#REF!,"&lt;="&amp;MB567,#REF!,"&lt;="&amp;ME567,#REF!,"&gt;="&amp;MF567,#REF!,"="&amp;KW567,#REF!,"="&amp;KY567)</f>
        <v/>
      </c>
      <c r="MS567" s="1">
        <f>COUNTIFS(#REF!,LT567,#REF!,0,#REF!,"&gt;="&amp;MC567,#REF!,"&lt;="&amp;MB567,#REF!,"&lt;="&amp;ME567,#REF!,"&gt;="&amp;MF567,#REF!,"="&amp;KW567,#REF!,"="&amp;KY567)</f>
        <v/>
      </c>
      <c r="MT567" s="1">
        <f>COUNTIFS(#REF!,LT567,#REF!,1,#REF!,"&gt;="&amp;MI567,#REF!,"&lt;="&amp;MH567,#REF!,"&lt;="&amp;ME567,#REF!,"&gt;="&amp;MF567)</f>
        <v/>
      </c>
      <c r="MU567" s="1">
        <f>COUNTIFS(#REF!,LT567,#REF!,0,#REF!,"&gt;="&amp;MI567,#REF!,"&lt;="&amp;MH567,#REF!,"&lt;="&amp;ME567,#REF!,"&gt;="&amp;MF567)</f>
        <v/>
      </c>
      <c r="MV567" s="1">
        <f>COUNTIFS(#REF!,LT567,#REF!,1,#REF!,"&gt;="&amp;MI567,#REF!,"&lt;="&amp;MH567,#REF!,"="&amp;KZ567,#REF!,"="&amp;LA567,#REF!,"&lt;="&amp;ME567,#REF!,"&gt;="&amp;MF567)</f>
        <v/>
      </c>
      <c r="MW567" s="1">
        <f>COUNTIFS(#REF!,LT567,#REF!,0,#REF!,"&gt;="&amp;MI567,#REF!,"&lt;="&amp;MH567,#REF!,"="&amp;KZ567,#REF!,"="&amp;LA567,#REF!,"&lt;="&amp;ME567,#REF!,"&gt;="&amp;MF567)</f>
        <v/>
      </c>
      <c r="MX567" s="1">
        <f>COUNTIFS(#REF!,LT567,#REF!,1,#REF!,"&gt;="&amp;MC567,#REF!,"&lt;="&amp;MB567,#REF!,"&lt;="&amp;ME567,#REF!,"&gt;="&amp;MF567)</f>
        <v/>
      </c>
      <c r="MY567" s="1">
        <f>COUNTIFS(#REF!,LT567,#REF!,0,#REF!,"&gt;="&amp;MC567,#REF!,"&lt;="&amp;MB567,#REF!,"&lt;="&amp;ME567,#REF!,"&gt;="&amp;MF567)</f>
        <v/>
      </c>
      <c r="MZ567" s="1">
        <f>COUNTIFS(#REF!,LT567,#REF!,1,#REF!,"&lt;="&amp;ME567,#REF!,"&gt;="&amp;MF567,#REF!,"="&amp;KV567,#REF!,"="&amp;KX567)</f>
        <v/>
      </c>
      <c r="NA567" s="1">
        <f>COUNTIFS(#REF!,LT567,#REF!,0,#REF!,"&lt;="&amp;ME567,#REF!,"&gt;="&amp;MF567,#REF!,"="&amp;KV567,#REF!,"="&amp;KX567)</f>
        <v/>
      </c>
      <c r="NB567" s="1">
        <f>COUNTIFS(#REF!,LT567,#REF!,1,#REF!,"&lt;="&amp;ME567,#REF!,"&gt;="&amp;MF567,#REF!,"="&amp;KW567,#REF!,"="&amp;KY567)</f>
        <v/>
      </c>
      <c r="NC567" s="1">
        <f>COUNTIFS(#REF!,LT567,#REF!,0,#REF!,"&lt;="&amp;ME567,#REF!,"&gt;="&amp;MF567,#REF!,"="&amp;KW567,#REF!,"="&amp;KY567)</f>
        <v/>
      </c>
      <c r="ND567" s="1">
        <f>MP567+MR567+MT567+MV567+MX567+MZ567+NB567</f>
        <v/>
      </c>
      <c r="NE567" s="1">
        <f>MQ567+MS567+MU567+MW567+MY567+NA567+NC567</f>
        <v/>
      </c>
      <c r="NF567" s="1">
        <f>ND567+NE567</f>
        <v/>
      </c>
      <c r="NG567" s="33">
        <f>ND567/(ND567+NE567)</f>
        <v/>
      </c>
      <c r="NH567" s="3">
        <f>1/NG567</f>
        <v/>
      </c>
      <c r="NI567" s="1">
        <f>LH567</f>
        <v/>
      </c>
      <c r="NJ567" s="79">
        <f>((1-NG567)*(1/(NI567-1))*0.98-(NG567*1))</f>
        <v/>
      </c>
      <c r="NK567" s="34">
        <f>IF(LR567&lt;0.9,0,IF(AND(LR567&gt;1.1),0,1))</f>
        <v/>
      </c>
      <c r="NL567" s="34">
        <f>IF(LS567&lt;0.9,0,IF(AND(LS567&gt;1.1),0,1))</f>
        <v/>
      </c>
      <c r="NM567" s="32">
        <f>IF(NF567&gt;99,1,0)</f>
        <v/>
      </c>
      <c r="NN567" s="32">
        <f>IF(NJ567&gt;0.0799,1,0)</f>
        <v/>
      </c>
      <c r="NO567" s="32">
        <f>IF(NJ567&gt;NQ567,1,0)</f>
        <v/>
      </c>
      <c r="NP567" s="32">
        <f>NM567+NN567+NO567+NK567+NL567</f>
        <v/>
      </c>
      <c r="NQ567" s="79">
        <f>(((100*NG567)*(NI567-1)*0.98)-((1-NG567)*100))/100</f>
        <v/>
      </c>
      <c r="NR567" s="34">
        <f>IF(LR567&lt;0.9,0,IF(AND(LR567&gt;1.1),0,1))</f>
        <v/>
      </c>
      <c r="NS567" s="34">
        <f>IF(LS567&lt;0.9,0,IF(AND(LS567&gt;1.1),0,1))</f>
        <v/>
      </c>
      <c r="NT567" s="32">
        <f>IF(NF567&gt;99,1,0)</f>
        <v/>
      </c>
      <c r="NU567" s="32">
        <f>IF(NQ567&gt;0.0799,1,0)</f>
        <v/>
      </c>
      <c r="NV567" s="32">
        <f>IF(NQ567&gt;NJ567,1,0)</f>
        <v/>
      </c>
      <c r="NW567" s="32">
        <f>NT567+NU567+NV567+NR567+NS567</f>
        <v/>
      </c>
      <c r="NX567">
        <f>IF(NP567=5,"LayHome1-0",IF(AND(NW567=5),"BackHome1-0",""))</f>
        <v/>
      </c>
      <c r="NY567">
        <f>IF(NP567=5,KN567,IF(AND(NW567=5),KN567,""))</f>
        <v/>
      </c>
      <c r="NZ567">
        <f>IF(NP567=5,"Match Odds",IF(AND(NW567=5),"Match Odds",""))</f>
        <v/>
      </c>
      <c r="OA567">
        <f>IF(NP567=5,KP567,IF(AND(NW567=5),KP567,""))</f>
        <v/>
      </c>
      <c r="OB567">
        <f>IF(NP567=5,"MATCH_ODDS",IF(AND(NW567=5),"MATCH_ODDS",""))</f>
        <v/>
      </c>
      <c r="OC567">
        <f>IF(NP567=5,"LAY",IF(AND(NW567=5),"BACK",""))</f>
        <v/>
      </c>
    </row>
    <row r="568" ht="16.5" customHeight="1" thickBot="1" thickTop="1">
      <c r="A568" s="2" t="n"/>
      <c r="KN568" s="1">
        <f>IF(INDEX(#REF!,MATCH('HT 1-0'!D568,#REF!,0))=INDEX(#REF!,MATCH('HT 1-0'!D568,#REF!,0)),INDEX(#REF!,MATCH('HT 1-0'!D568,#REF!,0)),"ERROR")</f>
        <v/>
      </c>
      <c r="KO568" s="1">
        <f>IF(INDEX(#REF!,MATCH('HT 1-0'!E568,#REF!,0))=INDEX(#REF!,MATCH('HT 1-0'!E568,#REF!,0)),INDEX(#REF!,MATCH('HT 1-0'!E568,#REF!,0)),"ERROR")</f>
        <v/>
      </c>
      <c r="KP568" s="1">
        <f>KN568&amp;" v "&amp;KO568</f>
        <v/>
      </c>
      <c r="KQ568">
        <f>B568&amp;"_"&amp;C568</f>
        <v/>
      </c>
      <c r="KR568" s="1">
        <f>IF((HW568/KK568)&lt;0.335,"G",IF((HW568/KK568)&gt;0.67,"R","A"))</f>
        <v/>
      </c>
      <c r="KS568" s="1">
        <f>IF((HX568/KK568)&lt;0.335,"G",IF((HX568/KK568)&gt;0.67,"R","A"))</f>
        <v/>
      </c>
      <c r="KT568" s="1">
        <f>IF((IH568/KK568)&lt;0.335,"G",IF((IH568/KK568)&gt;0.67,"R","A"))</f>
        <v/>
      </c>
      <c r="KU568" s="1">
        <f>IF((II568/KK568)&lt;0.335,"G",IF((II568/KK568)&gt;0.67,"R","A"))</f>
        <v/>
      </c>
      <c r="KV568" s="1">
        <f>IF((HZ568/KK568)&lt;0.335,"G",IF((HZ568/KK568)&gt;0.67,"R","A"))</f>
        <v/>
      </c>
      <c r="KW568" s="1">
        <f>IF((HY568/KK568)&lt;0.335,"G",IF((HY568/KK568)&gt;0.67,"R","A"))</f>
        <v/>
      </c>
      <c r="KX568" s="1">
        <f>IF((IK568/KK568)&lt;0.335,"G",IF((IK568/KK568)&gt;0.67,"R","A"))</f>
        <v/>
      </c>
      <c r="KY568" s="1">
        <f>IF((IJ568/KK568)&lt;0.335,"G",IF((IJ568/KK568)&gt;0.67,"R","A"))</f>
        <v/>
      </c>
      <c r="KZ568" s="1">
        <f>IF((HQ568/KK568)&lt;0.335,"G",IF((HQ568/KK568)&gt;0.67,"R","A"))</f>
        <v/>
      </c>
      <c r="LA568" s="1">
        <f>IF((IB568/KK568)&lt;0.335,"G",IF((IB568/KK568)&gt;0.67,"R","A"))</f>
        <v/>
      </c>
      <c r="LB568">
        <f>IF(LQ568="1-0",INDEX(Scrape!#REF!,MATCH('HT 1-0'!KP568,Scrape!$B:$B,0)),"")</f>
        <v/>
      </c>
      <c r="LC568">
        <f>IF(LQ568="1-0",INDEX(Scrape!$A:$A,MATCH('HT 1-0'!KP568,Scrape!$B:$B,0)),"")</f>
        <v/>
      </c>
      <c r="LD568">
        <f>IF(LQ568="1-0",INDEX(Scrape!$B:$B,MATCH('HT 1-0'!KP568,Scrape!$B:$B,0)),"")</f>
        <v/>
      </c>
      <c r="LE568">
        <f>IF(LQ568="1-0",INDEX(Scrape!$C:$C,MATCH('HT 1-0'!KP568,Scrape!$B:$B,0)),"")</f>
        <v/>
      </c>
      <c r="LF568">
        <f>IF(LQ568="1-0",INDEX(Scrape!$D:$D,MATCH('HT 1-0'!KP568,Scrape!$B:$B,0)),"")</f>
        <v/>
      </c>
      <c r="LG568">
        <f>IF(LQ568="1-0",INDEX(Scrape!$E:$E,MATCH('HT 1-0'!KP568,Scrape!$B:$B,0)),"")</f>
        <v/>
      </c>
      <c r="LH568">
        <f>IF(LQ568="1-0",INDEX(Scrape!$F:$F,MATCH('HT 1-0'!KP568,Scrape!$B:$B,0)),"")</f>
        <v/>
      </c>
      <c r="LI568">
        <f>IF(LQ568="1-0",INDEX(Scrape!$G:$G,MATCH('HT 1-0'!KP568,Scrape!$B:$B,0)),"")</f>
        <v/>
      </c>
      <c r="LJ568">
        <f>IF(LQ568="1-0",INDEX(Scrape!$H:$H,MATCH('HT 1-0'!KP568,Scrape!$B:$B,0)),"")</f>
        <v/>
      </c>
      <c r="LK568">
        <f>IF(LQ568="1-0",INDEX(Scrape!$I:$I,MATCH('HT 1-0'!KP568,Scrape!$B:$B,0)),"")</f>
        <v/>
      </c>
      <c r="LL568">
        <f>IF(LQ568="1-0",INDEX(Scrape!$J:$J,MATCH('HT 1-0'!KP568,Scrape!$B:$B,0)),"")</f>
        <v/>
      </c>
      <c r="LM568">
        <f>IF(LQ568="1-0",INDEX(Scrape!$K:$K,MATCH('HT 1-0'!KP568,Scrape!$B:$B,0)),"")</f>
        <v/>
      </c>
      <c r="LN568">
        <f>IF(LQ568="1-0",INDEX(Scrape!$L:$L,MATCH('HT 1-0'!KP568,Scrape!$B:$B,0)),"")</f>
        <v/>
      </c>
      <c r="LO568">
        <f>IF(LQ568="1-0",INDEX(Scrape!$M:$M,MATCH('HT 1-0'!KP568,Scrape!$B:$B,0)),"")</f>
        <v/>
      </c>
      <c r="LP568">
        <f>IF(LQ568="1-0",INDEX(Scrape!$N:$N,MATCH('HT 1-0'!KP568,Scrape!$B:$B,0)),"")</f>
        <v/>
      </c>
      <c r="LQ568">
        <f>INDEX(Scrape!$O:$O,MATCH('HT 1-0'!KP568,Scrape!$B:$B,0))</f>
        <v/>
      </c>
      <c r="LR568">
        <f>(1/LJ568)+(1/LI568)+(1/LH568)</f>
        <v/>
      </c>
      <c r="LS568">
        <f>(1/LG568)+(1/LF568)+(1/LE568)</f>
        <v/>
      </c>
      <c r="LT568" s="8">
        <f>IF(INDEX(#REF!,MATCH(KQ568,#REF!,0))=INDEX(#REF!,MATCH(KQ568,#REF!,0)),INDEX(#REF!,MATCH(KQ568,#REF!,0)),"ERROR")</f>
        <v/>
      </c>
      <c r="LU568" s="4">
        <f>IF(KR568="G",2,IF(KR568="R",0.5,IF(KR568="A",1)))</f>
        <v/>
      </c>
      <c r="LV568" s="4">
        <f>IF(KS568="G",0.5,IF(KS568="R",2,IF(KS568="A",1)))</f>
        <v/>
      </c>
      <c r="LW568" s="4">
        <f>IF(KT568="G",2,IF(KT568="R",0.5,IF(KT568="A",1)))</f>
        <v/>
      </c>
      <c r="LX568" s="4">
        <f>IF(KU568="G",0.5,IF(KU568="R",2,IF(KU568="A",1)))</f>
        <v/>
      </c>
      <c r="LY568" s="7">
        <f>(LK568*(LU568+LX568)+(LL568*(LU568+LX568)))</f>
        <v/>
      </c>
      <c r="LZ568" s="7">
        <f>(LN568*(LV568+LW568)+(LO568*(LV568+LW568)))</f>
        <v/>
      </c>
      <c r="MA568" s="11">
        <f>LY568-LZ568</f>
        <v/>
      </c>
      <c r="MB568" s="5">
        <f>MA568+2</f>
        <v/>
      </c>
      <c r="MC568" s="6">
        <f>MA568-2</f>
        <v/>
      </c>
      <c r="MD568" s="4">
        <f>LE568</f>
        <v/>
      </c>
      <c r="ME568" s="9">
        <f>IF(MD568=0,1000,MD568+0.75)</f>
        <v/>
      </c>
      <c r="MF568" s="10">
        <f>IF(MD568=0,0,MD568-0.75)</f>
        <v/>
      </c>
      <c r="MG568" s="4">
        <f>((LM568*(LU568+LX568))-((LP568*(LV568+LW568))))</f>
        <v/>
      </c>
      <c r="MH568" s="9">
        <f>MG568*1.2</f>
        <v/>
      </c>
      <c r="MI568" s="10">
        <f>MG568*0.8</f>
        <v/>
      </c>
      <c r="MJ568">
        <f>IFERROR(NX568,"")</f>
        <v/>
      </c>
      <c r="MK568">
        <f>IFERROR(NY568,"")</f>
        <v/>
      </c>
      <c r="ML568">
        <f>IFERROR(NZ568,"")</f>
        <v/>
      </c>
      <c r="MM568">
        <f>IFERROR(OA568,"")</f>
        <v/>
      </c>
      <c r="MN568">
        <f>IFERROR(OB568,"")</f>
        <v/>
      </c>
      <c r="MO568">
        <f>IFERROR(OC568,"")</f>
        <v/>
      </c>
      <c r="MP568" s="1">
        <f>COUNTIFS(#REF!,LT568,#REF!,1,#REF!,"&gt;="&amp;MC568,#REF!,"&lt;="&amp;MB568,#REF!,"&lt;="&amp;ME568,#REF!,"&gt;="&amp;MF568,#REF!,"="&amp;KV568,#REF!,"="&amp;KX568)</f>
        <v/>
      </c>
      <c r="MQ568" s="1">
        <f>COUNTIFS(#REF!,LT568,#REF!,0,#REF!,"&gt;="&amp;MC568,#REF!,"&lt;="&amp;MB568,#REF!,"&lt;="&amp;ME568,#REF!,"&gt;="&amp;MF568,#REF!,"="&amp;KV568,#REF!,"="&amp;KX568)</f>
        <v/>
      </c>
      <c r="MR568" s="1">
        <f>COUNTIFS(#REF!,LT568,#REF!,1,#REF!,"&gt;="&amp;MC568,#REF!,"&lt;="&amp;MB568,#REF!,"&lt;="&amp;ME568,#REF!,"&gt;="&amp;MF568,#REF!,"="&amp;KW568,#REF!,"="&amp;KY568)</f>
        <v/>
      </c>
      <c r="MS568" s="1">
        <f>COUNTIFS(#REF!,LT568,#REF!,0,#REF!,"&gt;="&amp;MC568,#REF!,"&lt;="&amp;MB568,#REF!,"&lt;="&amp;ME568,#REF!,"&gt;="&amp;MF568,#REF!,"="&amp;KW568,#REF!,"="&amp;KY568)</f>
        <v/>
      </c>
      <c r="MT568" s="1">
        <f>COUNTIFS(#REF!,LT568,#REF!,1,#REF!,"&gt;="&amp;MI568,#REF!,"&lt;="&amp;MH568,#REF!,"&lt;="&amp;ME568,#REF!,"&gt;="&amp;MF568)</f>
        <v/>
      </c>
      <c r="MU568" s="1">
        <f>COUNTIFS(#REF!,LT568,#REF!,0,#REF!,"&gt;="&amp;MI568,#REF!,"&lt;="&amp;MH568,#REF!,"&lt;="&amp;ME568,#REF!,"&gt;="&amp;MF568)</f>
        <v/>
      </c>
      <c r="MV568" s="1">
        <f>COUNTIFS(#REF!,LT568,#REF!,1,#REF!,"&gt;="&amp;MI568,#REF!,"&lt;="&amp;MH568,#REF!,"="&amp;KZ568,#REF!,"="&amp;LA568,#REF!,"&lt;="&amp;ME568,#REF!,"&gt;="&amp;MF568)</f>
        <v/>
      </c>
      <c r="MW568" s="1">
        <f>COUNTIFS(#REF!,LT568,#REF!,0,#REF!,"&gt;="&amp;MI568,#REF!,"&lt;="&amp;MH568,#REF!,"="&amp;KZ568,#REF!,"="&amp;LA568,#REF!,"&lt;="&amp;ME568,#REF!,"&gt;="&amp;MF568)</f>
        <v/>
      </c>
      <c r="MX568" s="1">
        <f>COUNTIFS(#REF!,LT568,#REF!,1,#REF!,"&gt;="&amp;MC568,#REF!,"&lt;="&amp;MB568,#REF!,"&lt;="&amp;ME568,#REF!,"&gt;="&amp;MF568)</f>
        <v/>
      </c>
      <c r="MY568" s="1">
        <f>COUNTIFS(#REF!,LT568,#REF!,0,#REF!,"&gt;="&amp;MC568,#REF!,"&lt;="&amp;MB568,#REF!,"&lt;="&amp;ME568,#REF!,"&gt;="&amp;MF568)</f>
        <v/>
      </c>
      <c r="MZ568" s="1">
        <f>COUNTIFS(#REF!,LT568,#REF!,1,#REF!,"&lt;="&amp;ME568,#REF!,"&gt;="&amp;MF568,#REF!,"="&amp;KV568,#REF!,"="&amp;KX568)</f>
        <v/>
      </c>
      <c r="NA568" s="1">
        <f>COUNTIFS(#REF!,LT568,#REF!,0,#REF!,"&lt;="&amp;ME568,#REF!,"&gt;="&amp;MF568,#REF!,"="&amp;KV568,#REF!,"="&amp;KX568)</f>
        <v/>
      </c>
      <c r="NB568" s="1">
        <f>COUNTIFS(#REF!,LT568,#REF!,1,#REF!,"&lt;="&amp;ME568,#REF!,"&gt;="&amp;MF568,#REF!,"="&amp;KW568,#REF!,"="&amp;KY568)</f>
        <v/>
      </c>
      <c r="NC568" s="1">
        <f>COUNTIFS(#REF!,LT568,#REF!,0,#REF!,"&lt;="&amp;ME568,#REF!,"&gt;="&amp;MF568,#REF!,"="&amp;KW568,#REF!,"="&amp;KY568)</f>
        <v/>
      </c>
      <c r="ND568" s="1">
        <f>MP568+MR568+MT568+MV568+MX568+MZ568+NB568</f>
        <v/>
      </c>
      <c r="NE568" s="1">
        <f>MQ568+MS568+MU568+MW568+MY568+NA568+NC568</f>
        <v/>
      </c>
      <c r="NF568" s="1">
        <f>ND568+NE568</f>
        <v/>
      </c>
      <c r="NG568" s="33">
        <f>ND568/(ND568+NE568)</f>
        <v/>
      </c>
      <c r="NH568" s="3">
        <f>1/NG568</f>
        <v/>
      </c>
      <c r="NI568" s="1">
        <f>LH568</f>
        <v/>
      </c>
      <c r="NJ568" s="79">
        <f>((1-NG568)*(1/(NI568-1))*0.98-(NG568*1))</f>
        <v/>
      </c>
      <c r="NK568" s="34">
        <f>IF(LR568&lt;0.9,0,IF(AND(LR568&gt;1.1),0,1))</f>
        <v/>
      </c>
      <c r="NL568" s="34">
        <f>IF(LS568&lt;0.9,0,IF(AND(LS568&gt;1.1),0,1))</f>
        <v/>
      </c>
      <c r="NM568" s="32">
        <f>IF(NF568&gt;99,1,0)</f>
        <v/>
      </c>
      <c r="NN568" s="32">
        <f>IF(NJ568&gt;0.0799,1,0)</f>
        <v/>
      </c>
      <c r="NO568" s="32">
        <f>IF(NJ568&gt;NQ568,1,0)</f>
        <v/>
      </c>
      <c r="NP568" s="32">
        <f>NM568+NN568+NO568+NK568+NL568</f>
        <v/>
      </c>
      <c r="NQ568" s="79">
        <f>(((100*NG568)*(NI568-1)*0.98)-((1-NG568)*100))/100</f>
        <v/>
      </c>
      <c r="NR568" s="34">
        <f>IF(LR568&lt;0.9,0,IF(AND(LR568&gt;1.1),0,1))</f>
        <v/>
      </c>
      <c r="NS568" s="34">
        <f>IF(LS568&lt;0.9,0,IF(AND(LS568&gt;1.1),0,1))</f>
        <v/>
      </c>
      <c r="NT568" s="32">
        <f>IF(NF568&gt;99,1,0)</f>
        <v/>
      </c>
      <c r="NU568" s="32">
        <f>IF(NQ568&gt;0.0799,1,0)</f>
        <v/>
      </c>
      <c r="NV568" s="32">
        <f>IF(NQ568&gt;NJ568,1,0)</f>
        <v/>
      </c>
      <c r="NW568" s="32">
        <f>NT568+NU568+NV568+NR568+NS568</f>
        <v/>
      </c>
      <c r="NX568">
        <f>IF(NP568=5,"LayHome1-0",IF(AND(NW568=5),"BackHome1-0",""))</f>
        <v/>
      </c>
      <c r="NY568">
        <f>IF(NP568=5,KN568,IF(AND(NW568=5),KN568,""))</f>
        <v/>
      </c>
      <c r="NZ568">
        <f>IF(NP568=5,"Match Odds",IF(AND(NW568=5),"Match Odds",""))</f>
        <v/>
      </c>
      <c r="OA568">
        <f>IF(NP568=5,KP568,IF(AND(NW568=5),KP568,""))</f>
        <v/>
      </c>
      <c r="OB568">
        <f>IF(NP568=5,"MATCH_ODDS",IF(AND(NW568=5),"MATCH_ODDS",""))</f>
        <v/>
      </c>
      <c r="OC568">
        <f>IF(NP568=5,"LAY",IF(AND(NW568=5),"BACK",""))</f>
        <v/>
      </c>
    </row>
    <row r="569" ht="16.5" customHeight="1" thickBot="1" thickTop="1">
      <c r="A569" s="2" t="n"/>
      <c r="KN569" s="1">
        <f>IF(INDEX(#REF!,MATCH('HT 1-0'!D569,#REF!,0))=INDEX(#REF!,MATCH('HT 1-0'!D569,#REF!,0)),INDEX(#REF!,MATCH('HT 1-0'!D569,#REF!,0)),"ERROR")</f>
        <v/>
      </c>
      <c r="KO569" s="1">
        <f>IF(INDEX(#REF!,MATCH('HT 1-0'!E569,#REF!,0))=INDEX(#REF!,MATCH('HT 1-0'!E569,#REF!,0)),INDEX(#REF!,MATCH('HT 1-0'!E569,#REF!,0)),"ERROR")</f>
        <v/>
      </c>
      <c r="KP569" s="1">
        <f>KN569&amp;" v "&amp;KO569</f>
        <v/>
      </c>
      <c r="KQ569">
        <f>B569&amp;"_"&amp;C569</f>
        <v/>
      </c>
      <c r="KR569" s="1">
        <f>IF((HW569/KK569)&lt;0.335,"G",IF((HW569/KK569)&gt;0.67,"R","A"))</f>
        <v/>
      </c>
      <c r="KS569" s="1">
        <f>IF((HX569/KK569)&lt;0.335,"G",IF((HX569/KK569)&gt;0.67,"R","A"))</f>
        <v/>
      </c>
      <c r="KT569" s="1">
        <f>IF((IH569/KK569)&lt;0.335,"G",IF((IH569/KK569)&gt;0.67,"R","A"))</f>
        <v/>
      </c>
      <c r="KU569" s="1">
        <f>IF((II569/KK569)&lt;0.335,"G",IF((II569/KK569)&gt;0.67,"R","A"))</f>
        <v/>
      </c>
      <c r="KV569" s="1">
        <f>IF((HZ569/KK569)&lt;0.335,"G",IF((HZ569/KK569)&gt;0.67,"R","A"))</f>
        <v/>
      </c>
      <c r="KW569" s="1">
        <f>IF((HY569/KK569)&lt;0.335,"G",IF((HY569/KK569)&gt;0.67,"R","A"))</f>
        <v/>
      </c>
      <c r="KX569" s="1">
        <f>IF((IK569/KK569)&lt;0.335,"G",IF((IK569/KK569)&gt;0.67,"R","A"))</f>
        <v/>
      </c>
      <c r="KY569" s="1">
        <f>IF((IJ569/KK569)&lt;0.335,"G",IF((IJ569/KK569)&gt;0.67,"R","A"))</f>
        <v/>
      </c>
      <c r="KZ569" s="1">
        <f>IF((HQ569/KK569)&lt;0.335,"G",IF((HQ569/KK569)&gt;0.67,"R","A"))</f>
        <v/>
      </c>
      <c r="LA569" s="1">
        <f>IF((IB569/KK569)&lt;0.335,"G",IF((IB569/KK569)&gt;0.67,"R","A"))</f>
        <v/>
      </c>
      <c r="LB569">
        <f>IF(LQ569="1-0",INDEX(Scrape!#REF!,MATCH('HT 1-0'!KP569,Scrape!$B:$B,0)),"")</f>
        <v/>
      </c>
      <c r="LC569">
        <f>IF(LQ569="1-0",INDEX(Scrape!$A:$A,MATCH('HT 1-0'!KP569,Scrape!$B:$B,0)),"")</f>
        <v/>
      </c>
      <c r="LD569">
        <f>IF(LQ569="1-0",INDEX(Scrape!$B:$B,MATCH('HT 1-0'!KP569,Scrape!$B:$B,0)),"")</f>
        <v/>
      </c>
      <c r="LE569">
        <f>IF(LQ569="1-0",INDEX(Scrape!$C:$C,MATCH('HT 1-0'!KP569,Scrape!$B:$B,0)),"")</f>
        <v/>
      </c>
      <c r="LF569">
        <f>IF(LQ569="1-0",INDEX(Scrape!$D:$D,MATCH('HT 1-0'!KP569,Scrape!$B:$B,0)),"")</f>
        <v/>
      </c>
      <c r="LG569">
        <f>IF(LQ569="1-0",INDEX(Scrape!$E:$E,MATCH('HT 1-0'!KP569,Scrape!$B:$B,0)),"")</f>
        <v/>
      </c>
      <c r="LH569">
        <f>IF(LQ569="1-0",INDEX(Scrape!$F:$F,MATCH('HT 1-0'!KP569,Scrape!$B:$B,0)),"")</f>
        <v/>
      </c>
      <c r="LI569">
        <f>IF(LQ569="1-0",INDEX(Scrape!$G:$G,MATCH('HT 1-0'!KP569,Scrape!$B:$B,0)),"")</f>
        <v/>
      </c>
      <c r="LJ569">
        <f>IF(LQ569="1-0",INDEX(Scrape!$H:$H,MATCH('HT 1-0'!KP569,Scrape!$B:$B,0)),"")</f>
        <v/>
      </c>
      <c r="LK569">
        <f>IF(LQ569="1-0",INDEX(Scrape!$I:$I,MATCH('HT 1-0'!KP569,Scrape!$B:$B,0)),"")</f>
        <v/>
      </c>
      <c r="LL569">
        <f>IF(LQ569="1-0",INDEX(Scrape!$J:$J,MATCH('HT 1-0'!KP569,Scrape!$B:$B,0)),"")</f>
        <v/>
      </c>
      <c r="LM569">
        <f>IF(LQ569="1-0",INDEX(Scrape!$K:$K,MATCH('HT 1-0'!KP569,Scrape!$B:$B,0)),"")</f>
        <v/>
      </c>
      <c r="LN569">
        <f>IF(LQ569="1-0",INDEX(Scrape!$L:$L,MATCH('HT 1-0'!KP569,Scrape!$B:$B,0)),"")</f>
        <v/>
      </c>
      <c r="LO569">
        <f>IF(LQ569="1-0",INDEX(Scrape!$M:$M,MATCH('HT 1-0'!KP569,Scrape!$B:$B,0)),"")</f>
        <v/>
      </c>
      <c r="LP569">
        <f>IF(LQ569="1-0",INDEX(Scrape!$N:$N,MATCH('HT 1-0'!KP569,Scrape!$B:$B,0)),"")</f>
        <v/>
      </c>
      <c r="LQ569">
        <f>INDEX(Scrape!$O:$O,MATCH('HT 1-0'!KP569,Scrape!$B:$B,0))</f>
        <v/>
      </c>
      <c r="LR569">
        <f>(1/LJ569)+(1/LI569)+(1/LH569)</f>
        <v/>
      </c>
      <c r="LS569">
        <f>(1/LG569)+(1/LF569)+(1/LE569)</f>
        <v/>
      </c>
      <c r="LT569" s="8">
        <f>IF(INDEX(#REF!,MATCH(KQ569,#REF!,0))=INDEX(#REF!,MATCH(KQ569,#REF!,0)),INDEX(#REF!,MATCH(KQ569,#REF!,0)),"ERROR")</f>
        <v/>
      </c>
      <c r="LU569" s="4">
        <f>IF(KR569="G",2,IF(KR569="R",0.5,IF(KR569="A",1)))</f>
        <v/>
      </c>
      <c r="LV569" s="4">
        <f>IF(KS569="G",0.5,IF(KS569="R",2,IF(KS569="A",1)))</f>
        <v/>
      </c>
      <c r="LW569" s="4">
        <f>IF(KT569="G",2,IF(KT569="R",0.5,IF(KT569="A",1)))</f>
        <v/>
      </c>
      <c r="LX569" s="4">
        <f>IF(KU569="G",0.5,IF(KU569="R",2,IF(KU569="A",1)))</f>
        <v/>
      </c>
      <c r="LY569" s="7">
        <f>(LK569*(LU569+LX569)+(LL569*(LU569+LX569)))</f>
        <v/>
      </c>
      <c r="LZ569" s="7">
        <f>(LN569*(LV569+LW569)+(LO569*(LV569+LW569)))</f>
        <v/>
      </c>
      <c r="MA569" s="11">
        <f>LY569-LZ569</f>
        <v/>
      </c>
      <c r="MB569" s="5">
        <f>MA569+2</f>
        <v/>
      </c>
      <c r="MC569" s="6">
        <f>MA569-2</f>
        <v/>
      </c>
      <c r="MD569" s="4">
        <f>LE569</f>
        <v/>
      </c>
      <c r="ME569" s="9">
        <f>IF(MD569=0,1000,MD569+0.75)</f>
        <v/>
      </c>
      <c r="MF569" s="10">
        <f>IF(MD569=0,0,MD569-0.75)</f>
        <v/>
      </c>
      <c r="MG569" s="4">
        <f>((LM569*(LU569+LX569))-((LP569*(LV569+LW569))))</f>
        <v/>
      </c>
      <c r="MH569" s="9">
        <f>MG569*1.2</f>
        <v/>
      </c>
      <c r="MI569" s="10">
        <f>MG569*0.8</f>
        <v/>
      </c>
      <c r="MJ569">
        <f>IFERROR(NX569,"")</f>
        <v/>
      </c>
      <c r="MK569">
        <f>IFERROR(NY569,"")</f>
        <v/>
      </c>
      <c r="ML569">
        <f>IFERROR(NZ569,"")</f>
        <v/>
      </c>
      <c r="MM569">
        <f>IFERROR(OA569,"")</f>
        <v/>
      </c>
      <c r="MN569">
        <f>IFERROR(OB569,"")</f>
        <v/>
      </c>
      <c r="MO569">
        <f>IFERROR(OC569,"")</f>
        <v/>
      </c>
      <c r="MP569" s="1">
        <f>COUNTIFS(#REF!,LT569,#REF!,1,#REF!,"&gt;="&amp;MC569,#REF!,"&lt;="&amp;MB569,#REF!,"&lt;="&amp;ME569,#REF!,"&gt;="&amp;MF569,#REF!,"="&amp;KV569,#REF!,"="&amp;KX569)</f>
        <v/>
      </c>
      <c r="MQ569" s="1">
        <f>COUNTIFS(#REF!,LT569,#REF!,0,#REF!,"&gt;="&amp;MC569,#REF!,"&lt;="&amp;MB569,#REF!,"&lt;="&amp;ME569,#REF!,"&gt;="&amp;MF569,#REF!,"="&amp;KV569,#REF!,"="&amp;KX569)</f>
        <v/>
      </c>
      <c r="MR569" s="1">
        <f>COUNTIFS(#REF!,LT569,#REF!,1,#REF!,"&gt;="&amp;MC569,#REF!,"&lt;="&amp;MB569,#REF!,"&lt;="&amp;ME569,#REF!,"&gt;="&amp;MF569,#REF!,"="&amp;KW569,#REF!,"="&amp;KY569)</f>
        <v/>
      </c>
      <c r="MS569" s="1">
        <f>COUNTIFS(#REF!,LT569,#REF!,0,#REF!,"&gt;="&amp;MC569,#REF!,"&lt;="&amp;MB569,#REF!,"&lt;="&amp;ME569,#REF!,"&gt;="&amp;MF569,#REF!,"="&amp;KW569,#REF!,"="&amp;KY569)</f>
        <v/>
      </c>
      <c r="MT569" s="1">
        <f>COUNTIFS(#REF!,LT569,#REF!,1,#REF!,"&gt;="&amp;MI569,#REF!,"&lt;="&amp;MH569,#REF!,"&lt;="&amp;ME569,#REF!,"&gt;="&amp;MF569)</f>
        <v/>
      </c>
      <c r="MU569" s="1">
        <f>COUNTIFS(#REF!,LT569,#REF!,0,#REF!,"&gt;="&amp;MI569,#REF!,"&lt;="&amp;MH569,#REF!,"&lt;="&amp;ME569,#REF!,"&gt;="&amp;MF569)</f>
        <v/>
      </c>
      <c r="MV569" s="1">
        <f>COUNTIFS(#REF!,LT569,#REF!,1,#REF!,"&gt;="&amp;MI569,#REF!,"&lt;="&amp;MH569,#REF!,"="&amp;KZ569,#REF!,"="&amp;LA569,#REF!,"&lt;="&amp;ME569,#REF!,"&gt;="&amp;MF569)</f>
        <v/>
      </c>
      <c r="MW569" s="1">
        <f>COUNTIFS(#REF!,LT569,#REF!,0,#REF!,"&gt;="&amp;MI569,#REF!,"&lt;="&amp;MH569,#REF!,"="&amp;KZ569,#REF!,"="&amp;LA569,#REF!,"&lt;="&amp;ME569,#REF!,"&gt;="&amp;MF569)</f>
        <v/>
      </c>
      <c r="MX569" s="1">
        <f>COUNTIFS(#REF!,LT569,#REF!,1,#REF!,"&gt;="&amp;MC569,#REF!,"&lt;="&amp;MB569,#REF!,"&lt;="&amp;ME569,#REF!,"&gt;="&amp;MF569)</f>
        <v/>
      </c>
      <c r="MY569" s="1">
        <f>COUNTIFS(#REF!,LT569,#REF!,0,#REF!,"&gt;="&amp;MC569,#REF!,"&lt;="&amp;MB569,#REF!,"&lt;="&amp;ME569,#REF!,"&gt;="&amp;MF569)</f>
        <v/>
      </c>
      <c r="MZ569" s="1">
        <f>COUNTIFS(#REF!,LT569,#REF!,1,#REF!,"&lt;="&amp;ME569,#REF!,"&gt;="&amp;MF569,#REF!,"="&amp;KV569,#REF!,"="&amp;KX569)</f>
        <v/>
      </c>
      <c r="NA569" s="1">
        <f>COUNTIFS(#REF!,LT569,#REF!,0,#REF!,"&lt;="&amp;ME569,#REF!,"&gt;="&amp;MF569,#REF!,"="&amp;KV569,#REF!,"="&amp;KX569)</f>
        <v/>
      </c>
      <c r="NB569" s="1">
        <f>COUNTIFS(#REF!,LT569,#REF!,1,#REF!,"&lt;="&amp;ME569,#REF!,"&gt;="&amp;MF569,#REF!,"="&amp;KW569,#REF!,"="&amp;KY569)</f>
        <v/>
      </c>
      <c r="NC569" s="1">
        <f>COUNTIFS(#REF!,LT569,#REF!,0,#REF!,"&lt;="&amp;ME569,#REF!,"&gt;="&amp;MF569,#REF!,"="&amp;KW569,#REF!,"="&amp;KY569)</f>
        <v/>
      </c>
      <c r="ND569" s="1">
        <f>MP569+MR569+MT569+MV569+MX569+MZ569+NB569</f>
        <v/>
      </c>
      <c r="NE569" s="1">
        <f>MQ569+MS569+MU569+MW569+MY569+NA569+NC569</f>
        <v/>
      </c>
      <c r="NF569" s="1">
        <f>ND569+NE569</f>
        <v/>
      </c>
      <c r="NG569" s="33">
        <f>ND569/(ND569+NE569)</f>
        <v/>
      </c>
      <c r="NH569" s="3">
        <f>1/NG569</f>
        <v/>
      </c>
      <c r="NI569" s="1">
        <f>LH569</f>
        <v/>
      </c>
      <c r="NJ569" s="79">
        <f>((1-NG569)*(1/(NI569-1))*0.98-(NG569*1))</f>
        <v/>
      </c>
      <c r="NK569" s="34">
        <f>IF(LR569&lt;0.9,0,IF(AND(LR569&gt;1.1),0,1))</f>
        <v/>
      </c>
      <c r="NL569" s="34">
        <f>IF(LS569&lt;0.9,0,IF(AND(LS569&gt;1.1),0,1))</f>
        <v/>
      </c>
      <c r="NM569" s="32">
        <f>IF(NF569&gt;99,1,0)</f>
        <v/>
      </c>
      <c r="NN569" s="32">
        <f>IF(NJ569&gt;0.0799,1,0)</f>
        <v/>
      </c>
      <c r="NO569" s="32">
        <f>IF(NJ569&gt;NQ569,1,0)</f>
        <v/>
      </c>
      <c r="NP569" s="32">
        <f>NM569+NN569+NO569+NK569+NL569</f>
        <v/>
      </c>
      <c r="NQ569" s="79">
        <f>(((100*NG569)*(NI569-1)*0.98)-((1-NG569)*100))/100</f>
        <v/>
      </c>
      <c r="NR569" s="34">
        <f>IF(LR569&lt;0.9,0,IF(AND(LR569&gt;1.1),0,1))</f>
        <v/>
      </c>
      <c r="NS569" s="34">
        <f>IF(LS569&lt;0.9,0,IF(AND(LS569&gt;1.1),0,1))</f>
        <v/>
      </c>
      <c r="NT569" s="32">
        <f>IF(NF569&gt;99,1,0)</f>
        <v/>
      </c>
      <c r="NU569" s="32">
        <f>IF(NQ569&gt;0.0799,1,0)</f>
        <v/>
      </c>
      <c r="NV569" s="32">
        <f>IF(NQ569&gt;NJ569,1,0)</f>
        <v/>
      </c>
      <c r="NW569" s="32">
        <f>NT569+NU569+NV569+NR569+NS569</f>
        <v/>
      </c>
      <c r="NX569">
        <f>IF(NP569=5,"LayHome1-0",IF(AND(NW569=5),"BackHome1-0",""))</f>
        <v/>
      </c>
      <c r="NY569">
        <f>IF(NP569=5,KN569,IF(AND(NW569=5),KN569,""))</f>
        <v/>
      </c>
      <c r="NZ569">
        <f>IF(NP569=5,"Match Odds",IF(AND(NW569=5),"Match Odds",""))</f>
        <v/>
      </c>
      <c r="OA569">
        <f>IF(NP569=5,KP569,IF(AND(NW569=5),KP569,""))</f>
        <v/>
      </c>
      <c r="OB569">
        <f>IF(NP569=5,"MATCH_ODDS",IF(AND(NW569=5),"MATCH_ODDS",""))</f>
        <v/>
      </c>
      <c r="OC569">
        <f>IF(NP569=5,"LAY",IF(AND(NW569=5),"BACK",""))</f>
        <v/>
      </c>
    </row>
    <row r="570" ht="16.5" customHeight="1" thickBot="1" thickTop="1">
      <c r="A570" s="2" t="n"/>
      <c r="KN570" s="1">
        <f>IF(INDEX(#REF!,MATCH('HT 1-0'!D570,#REF!,0))=INDEX(#REF!,MATCH('HT 1-0'!D570,#REF!,0)),INDEX(#REF!,MATCH('HT 1-0'!D570,#REF!,0)),"ERROR")</f>
        <v/>
      </c>
      <c r="KO570" s="1">
        <f>IF(INDEX(#REF!,MATCH('HT 1-0'!E570,#REF!,0))=INDEX(#REF!,MATCH('HT 1-0'!E570,#REF!,0)),INDEX(#REF!,MATCH('HT 1-0'!E570,#REF!,0)),"ERROR")</f>
        <v/>
      </c>
      <c r="KP570" s="1">
        <f>KN570&amp;" v "&amp;KO570</f>
        <v/>
      </c>
      <c r="KQ570">
        <f>B570&amp;"_"&amp;C570</f>
        <v/>
      </c>
      <c r="KR570" s="1">
        <f>IF((HW570/KK570)&lt;0.335,"G",IF((HW570/KK570)&gt;0.67,"R","A"))</f>
        <v/>
      </c>
      <c r="KS570" s="1">
        <f>IF((HX570/KK570)&lt;0.335,"G",IF((HX570/KK570)&gt;0.67,"R","A"))</f>
        <v/>
      </c>
      <c r="KT570" s="1">
        <f>IF((IH570/KK570)&lt;0.335,"G",IF((IH570/KK570)&gt;0.67,"R","A"))</f>
        <v/>
      </c>
      <c r="KU570" s="1">
        <f>IF((II570/KK570)&lt;0.335,"G",IF((II570/KK570)&gt;0.67,"R","A"))</f>
        <v/>
      </c>
      <c r="KV570" s="1">
        <f>IF((HZ570/KK570)&lt;0.335,"G",IF((HZ570/KK570)&gt;0.67,"R","A"))</f>
        <v/>
      </c>
      <c r="KW570" s="1">
        <f>IF((HY570/KK570)&lt;0.335,"G",IF((HY570/KK570)&gt;0.67,"R","A"))</f>
        <v/>
      </c>
      <c r="KX570" s="1">
        <f>IF((IK570/KK570)&lt;0.335,"G",IF((IK570/KK570)&gt;0.67,"R","A"))</f>
        <v/>
      </c>
      <c r="KY570" s="1">
        <f>IF((IJ570/KK570)&lt;0.335,"G",IF((IJ570/KK570)&gt;0.67,"R","A"))</f>
        <v/>
      </c>
      <c r="KZ570" s="1">
        <f>IF((HQ570/KK570)&lt;0.335,"G",IF((HQ570/KK570)&gt;0.67,"R","A"))</f>
        <v/>
      </c>
      <c r="LA570" s="1">
        <f>IF((IB570/KK570)&lt;0.335,"G",IF((IB570/KK570)&gt;0.67,"R","A"))</f>
        <v/>
      </c>
      <c r="LB570">
        <f>IF(LQ570="1-0",INDEX(Scrape!#REF!,MATCH('HT 1-0'!KP570,Scrape!$B:$B,0)),"")</f>
        <v/>
      </c>
      <c r="LC570">
        <f>IF(LQ570="1-0",INDEX(Scrape!$A:$A,MATCH('HT 1-0'!KP570,Scrape!$B:$B,0)),"")</f>
        <v/>
      </c>
      <c r="LD570">
        <f>IF(LQ570="1-0",INDEX(Scrape!$B:$B,MATCH('HT 1-0'!KP570,Scrape!$B:$B,0)),"")</f>
        <v/>
      </c>
      <c r="LE570">
        <f>IF(LQ570="1-0",INDEX(Scrape!$C:$C,MATCH('HT 1-0'!KP570,Scrape!$B:$B,0)),"")</f>
        <v/>
      </c>
      <c r="LF570">
        <f>IF(LQ570="1-0",INDEX(Scrape!$D:$D,MATCH('HT 1-0'!KP570,Scrape!$B:$B,0)),"")</f>
        <v/>
      </c>
      <c r="LG570">
        <f>IF(LQ570="1-0",INDEX(Scrape!$E:$E,MATCH('HT 1-0'!KP570,Scrape!$B:$B,0)),"")</f>
        <v/>
      </c>
      <c r="LH570">
        <f>IF(LQ570="1-0",INDEX(Scrape!$F:$F,MATCH('HT 1-0'!KP570,Scrape!$B:$B,0)),"")</f>
        <v/>
      </c>
      <c r="LI570">
        <f>IF(LQ570="1-0",INDEX(Scrape!$G:$G,MATCH('HT 1-0'!KP570,Scrape!$B:$B,0)),"")</f>
        <v/>
      </c>
      <c r="LJ570">
        <f>IF(LQ570="1-0",INDEX(Scrape!$H:$H,MATCH('HT 1-0'!KP570,Scrape!$B:$B,0)),"")</f>
        <v/>
      </c>
      <c r="LK570">
        <f>IF(LQ570="1-0",INDEX(Scrape!$I:$I,MATCH('HT 1-0'!KP570,Scrape!$B:$B,0)),"")</f>
        <v/>
      </c>
      <c r="LL570">
        <f>IF(LQ570="1-0",INDEX(Scrape!$J:$J,MATCH('HT 1-0'!KP570,Scrape!$B:$B,0)),"")</f>
        <v/>
      </c>
      <c r="LM570">
        <f>IF(LQ570="1-0",INDEX(Scrape!$K:$K,MATCH('HT 1-0'!KP570,Scrape!$B:$B,0)),"")</f>
        <v/>
      </c>
      <c r="LN570">
        <f>IF(LQ570="1-0",INDEX(Scrape!$L:$L,MATCH('HT 1-0'!KP570,Scrape!$B:$B,0)),"")</f>
        <v/>
      </c>
      <c r="LO570">
        <f>IF(LQ570="1-0",INDEX(Scrape!$M:$M,MATCH('HT 1-0'!KP570,Scrape!$B:$B,0)),"")</f>
        <v/>
      </c>
      <c r="LP570">
        <f>IF(LQ570="1-0",INDEX(Scrape!$N:$N,MATCH('HT 1-0'!KP570,Scrape!$B:$B,0)),"")</f>
        <v/>
      </c>
      <c r="LQ570">
        <f>INDEX(Scrape!$O:$O,MATCH('HT 1-0'!KP570,Scrape!$B:$B,0))</f>
        <v/>
      </c>
      <c r="LR570">
        <f>(1/LJ570)+(1/LI570)+(1/LH570)</f>
        <v/>
      </c>
      <c r="LS570">
        <f>(1/LG570)+(1/LF570)+(1/LE570)</f>
        <v/>
      </c>
      <c r="LT570" s="8">
        <f>IF(INDEX(#REF!,MATCH(KQ570,#REF!,0))=INDEX(#REF!,MATCH(KQ570,#REF!,0)),INDEX(#REF!,MATCH(KQ570,#REF!,0)),"ERROR")</f>
        <v/>
      </c>
      <c r="LU570" s="4">
        <f>IF(KR570="G",2,IF(KR570="R",0.5,IF(KR570="A",1)))</f>
        <v/>
      </c>
      <c r="LV570" s="4">
        <f>IF(KS570="G",0.5,IF(KS570="R",2,IF(KS570="A",1)))</f>
        <v/>
      </c>
      <c r="LW570" s="4">
        <f>IF(KT570="G",2,IF(KT570="R",0.5,IF(KT570="A",1)))</f>
        <v/>
      </c>
      <c r="LX570" s="4">
        <f>IF(KU570="G",0.5,IF(KU570="R",2,IF(KU570="A",1)))</f>
        <v/>
      </c>
      <c r="LY570" s="7">
        <f>(LK570*(LU570+LX570)+(LL570*(LU570+LX570)))</f>
        <v/>
      </c>
      <c r="LZ570" s="7">
        <f>(LN570*(LV570+LW570)+(LO570*(LV570+LW570)))</f>
        <v/>
      </c>
      <c r="MA570" s="11">
        <f>LY570-LZ570</f>
        <v/>
      </c>
      <c r="MB570" s="5">
        <f>MA570+2</f>
        <v/>
      </c>
      <c r="MC570" s="6">
        <f>MA570-2</f>
        <v/>
      </c>
      <c r="MD570" s="4">
        <f>LE570</f>
        <v/>
      </c>
      <c r="ME570" s="9">
        <f>IF(MD570=0,1000,MD570+0.75)</f>
        <v/>
      </c>
      <c r="MF570" s="10">
        <f>IF(MD570=0,0,MD570-0.75)</f>
        <v/>
      </c>
      <c r="MG570" s="4">
        <f>((LM570*(LU570+LX570))-((LP570*(LV570+LW570))))</f>
        <v/>
      </c>
      <c r="MH570" s="9">
        <f>MG570*1.2</f>
        <v/>
      </c>
      <c r="MI570" s="10">
        <f>MG570*0.8</f>
        <v/>
      </c>
      <c r="MJ570">
        <f>IFERROR(NX570,"")</f>
        <v/>
      </c>
      <c r="MK570">
        <f>IFERROR(NY570,"")</f>
        <v/>
      </c>
      <c r="ML570">
        <f>IFERROR(NZ570,"")</f>
        <v/>
      </c>
      <c r="MM570">
        <f>IFERROR(OA570,"")</f>
        <v/>
      </c>
      <c r="MN570">
        <f>IFERROR(OB570,"")</f>
        <v/>
      </c>
      <c r="MO570">
        <f>IFERROR(OC570,"")</f>
        <v/>
      </c>
      <c r="MP570" s="1">
        <f>COUNTIFS(#REF!,LT570,#REF!,1,#REF!,"&gt;="&amp;MC570,#REF!,"&lt;="&amp;MB570,#REF!,"&lt;="&amp;ME570,#REF!,"&gt;="&amp;MF570,#REF!,"="&amp;KV570,#REF!,"="&amp;KX570)</f>
        <v/>
      </c>
      <c r="MQ570" s="1">
        <f>COUNTIFS(#REF!,LT570,#REF!,0,#REF!,"&gt;="&amp;MC570,#REF!,"&lt;="&amp;MB570,#REF!,"&lt;="&amp;ME570,#REF!,"&gt;="&amp;MF570,#REF!,"="&amp;KV570,#REF!,"="&amp;KX570)</f>
        <v/>
      </c>
      <c r="MR570" s="1">
        <f>COUNTIFS(#REF!,LT570,#REF!,1,#REF!,"&gt;="&amp;MC570,#REF!,"&lt;="&amp;MB570,#REF!,"&lt;="&amp;ME570,#REF!,"&gt;="&amp;MF570,#REF!,"="&amp;KW570,#REF!,"="&amp;KY570)</f>
        <v/>
      </c>
      <c r="MS570" s="1">
        <f>COUNTIFS(#REF!,LT570,#REF!,0,#REF!,"&gt;="&amp;MC570,#REF!,"&lt;="&amp;MB570,#REF!,"&lt;="&amp;ME570,#REF!,"&gt;="&amp;MF570,#REF!,"="&amp;KW570,#REF!,"="&amp;KY570)</f>
        <v/>
      </c>
      <c r="MT570" s="1">
        <f>COUNTIFS(#REF!,LT570,#REF!,1,#REF!,"&gt;="&amp;MI570,#REF!,"&lt;="&amp;MH570,#REF!,"&lt;="&amp;ME570,#REF!,"&gt;="&amp;MF570)</f>
        <v/>
      </c>
      <c r="MU570" s="1">
        <f>COUNTIFS(#REF!,LT570,#REF!,0,#REF!,"&gt;="&amp;MI570,#REF!,"&lt;="&amp;MH570,#REF!,"&lt;="&amp;ME570,#REF!,"&gt;="&amp;MF570)</f>
        <v/>
      </c>
      <c r="MV570" s="1">
        <f>COUNTIFS(#REF!,LT570,#REF!,1,#REF!,"&gt;="&amp;MI570,#REF!,"&lt;="&amp;MH570,#REF!,"="&amp;KZ570,#REF!,"="&amp;LA570,#REF!,"&lt;="&amp;ME570,#REF!,"&gt;="&amp;MF570)</f>
        <v/>
      </c>
      <c r="MW570" s="1">
        <f>COUNTIFS(#REF!,LT570,#REF!,0,#REF!,"&gt;="&amp;MI570,#REF!,"&lt;="&amp;MH570,#REF!,"="&amp;KZ570,#REF!,"="&amp;LA570,#REF!,"&lt;="&amp;ME570,#REF!,"&gt;="&amp;MF570)</f>
        <v/>
      </c>
      <c r="MX570" s="1">
        <f>COUNTIFS(#REF!,LT570,#REF!,1,#REF!,"&gt;="&amp;MC570,#REF!,"&lt;="&amp;MB570,#REF!,"&lt;="&amp;ME570,#REF!,"&gt;="&amp;MF570)</f>
        <v/>
      </c>
      <c r="MY570" s="1">
        <f>COUNTIFS(#REF!,LT570,#REF!,0,#REF!,"&gt;="&amp;MC570,#REF!,"&lt;="&amp;MB570,#REF!,"&lt;="&amp;ME570,#REF!,"&gt;="&amp;MF570)</f>
        <v/>
      </c>
      <c r="MZ570" s="1">
        <f>COUNTIFS(#REF!,LT570,#REF!,1,#REF!,"&lt;="&amp;ME570,#REF!,"&gt;="&amp;MF570,#REF!,"="&amp;KV570,#REF!,"="&amp;KX570)</f>
        <v/>
      </c>
      <c r="NA570" s="1">
        <f>COUNTIFS(#REF!,LT570,#REF!,0,#REF!,"&lt;="&amp;ME570,#REF!,"&gt;="&amp;MF570,#REF!,"="&amp;KV570,#REF!,"="&amp;KX570)</f>
        <v/>
      </c>
      <c r="NB570" s="1">
        <f>COUNTIFS(#REF!,LT570,#REF!,1,#REF!,"&lt;="&amp;ME570,#REF!,"&gt;="&amp;MF570,#REF!,"="&amp;KW570,#REF!,"="&amp;KY570)</f>
        <v/>
      </c>
      <c r="NC570" s="1">
        <f>COUNTIFS(#REF!,LT570,#REF!,0,#REF!,"&lt;="&amp;ME570,#REF!,"&gt;="&amp;MF570,#REF!,"="&amp;KW570,#REF!,"="&amp;KY570)</f>
        <v/>
      </c>
      <c r="ND570" s="1">
        <f>MP570+MR570+MT570+MV570+MX570+MZ570+NB570</f>
        <v/>
      </c>
      <c r="NE570" s="1">
        <f>MQ570+MS570+MU570+MW570+MY570+NA570+NC570</f>
        <v/>
      </c>
      <c r="NF570" s="1">
        <f>ND570+NE570</f>
        <v/>
      </c>
      <c r="NG570" s="33">
        <f>ND570/(ND570+NE570)</f>
        <v/>
      </c>
      <c r="NH570" s="3">
        <f>1/NG570</f>
        <v/>
      </c>
      <c r="NI570" s="1">
        <f>LH570</f>
        <v/>
      </c>
      <c r="NJ570" s="79">
        <f>((1-NG570)*(1/(NI570-1))*0.98-(NG570*1))</f>
        <v/>
      </c>
      <c r="NK570" s="34">
        <f>IF(LR570&lt;0.9,0,IF(AND(LR570&gt;1.1),0,1))</f>
        <v/>
      </c>
      <c r="NL570" s="34">
        <f>IF(LS570&lt;0.9,0,IF(AND(LS570&gt;1.1),0,1))</f>
        <v/>
      </c>
      <c r="NM570" s="32">
        <f>IF(NF570&gt;99,1,0)</f>
        <v/>
      </c>
      <c r="NN570" s="32">
        <f>IF(NJ570&gt;0.0799,1,0)</f>
        <v/>
      </c>
      <c r="NO570" s="32">
        <f>IF(NJ570&gt;NQ570,1,0)</f>
        <v/>
      </c>
      <c r="NP570" s="32">
        <f>NM570+NN570+NO570+NK570+NL570</f>
        <v/>
      </c>
      <c r="NQ570" s="79">
        <f>(((100*NG570)*(NI570-1)*0.98)-((1-NG570)*100))/100</f>
        <v/>
      </c>
      <c r="NR570" s="34">
        <f>IF(LR570&lt;0.9,0,IF(AND(LR570&gt;1.1),0,1))</f>
        <v/>
      </c>
      <c r="NS570" s="34">
        <f>IF(LS570&lt;0.9,0,IF(AND(LS570&gt;1.1),0,1))</f>
        <v/>
      </c>
      <c r="NT570" s="32">
        <f>IF(NF570&gt;99,1,0)</f>
        <v/>
      </c>
      <c r="NU570" s="32">
        <f>IF(NQ570&gt;0.0799,1,0)</f>
        <v/>
      </c>
      <c r="NV570" s="32">
        <f>IF(NQ570&gt;NJ570,1,0)</f>
        <v/>
      </c>
      <c r="NW570" s="32">
        <f>NT570+NU570+NV570+NR570+NS570</f>
        <v/>
      </c>
      <c r="NX570">
        <f>IF(NP570=5,"LayHome1-0",IF(AND(NW570=5),"BackHome1-0",""))</f>
        <v/>
      </c>
      <c r="NY570">
        <f>IF(NP570=5,KN570,IF(AND(NW570=5),KN570,""))</f>
        <v/>
      </c>
      <c r="NZ570">
        <f>IF(NP570=5,"Match Odds",IF(AND(NW570=5),"Match Odds",""))</f>
        <v/>
      </c>
      <c r="OA570">
        <f>IF(NP570=5,KP570,IF(AND(NW570=5),KP570,""))</f>
        <v/>
      </c>
      <c r="OB570">
        <f>IF(NP570=5,"MATCH_ODDS",IF(AND(NW570=5),"MATCH_ODDS",""))</f>
        <v/>
      </c>
      <c r="OC570">
        <f>IF(NP570=5,"LAY",IF(AND(NW570=5),"BACK",""))</f>
        <v/>
      </c>
    </row>
    <row r="571" ht="16.5" customHeight="1" thickBot="1" thickTop="1">
      <c r="A571" s="2" t="n"/>
      <c r="KN571" s="1">
        <f>IF(INDEX(#REF!,MATCH('HT 1-0'!D571,#REF!,0))=INDEX(#REF!,MATCH('HT 1-0'!D571,#REF!,0)),INDEX(#REF!,MATCH('HT 1-0'!D571,#REF!,0)),"ERROR")</f>
        <v/>
      </c>
      <c r="KO571" s="1">
        <f>IF(INDEX(#REF!,MATCH('HT 1-0'!E571,#REF!,0))=INDEX(#REF!,MATCH('HT 1-0'!E571,#REF!,0)),INDEX(#REF!,MATCH('HT 1-0'!E571,#REF!,0)),"ERROR")</f>
        <v/>
      </c>
      <c r="KP571" s="1">
        <f>KN571&amp;" v "&amp;KO571</f>
        <v/>
      </c>
      <c r="KQ571">
        <f>B571&amp;"_"&amp;C571</f>
        <v/>
      </c>
      <c r="KR571" s="1">
        <f>IF((HW571/KK571)&lt;0.335,"G",IF((HW571/KK571)&gt;0.67,"R","A"))</f>
        <v/>
      </c>
      <c r="KS571" s="1">
        <f>IF((HX571/KK571)&lt;0.335,"G",IF((HX571/KK571)&gt;0.67,"R","A"))</f>
        <v/>
      </c>
      <c r="KT571" s="1">
        <f>IF((IH571/KK571)&lt;0.335,"G",IF((IH571/KK571)&gt;0.67,"R","A"))</f>
        <v/>
      </c>
      <c r="KU571" s="1">
        <f>IF((II571/KK571)&lt;0.335,"G",IF((II571/KK571)&gt;0.67,"R","A"))</f>
        <v/>
      </c>
      <c r="KV571" s="1">
        <f>IF((HZ571/KK571)&lt;0.335,"G",IF((HZ571/KK571)&gt;0.67,"R","A"))</f>
        <v/>
      </c>
      <c r="KW571" s="1">
        <f>IF((HY571/KK571)&lt;0.335,"G",IF((HY571/KK571)&gt;0.67,"R","A"))</f>
        <v/>
      </c>
      <c r="KX571" s="1">
        <f>IF((IK571/KK571)&lt;0.335,"G",IF((IK571/KK571)&gt;0.67,"R","A"))</f>
        <v/>
      </c>
      <c r="KY571" s="1">
        <f>IF((IJ571/KK571)&lt;0.335,"G",IF((IJ571/KK571)&gt;0.67,"R","A"))</f>
        <v/>
      </c>
      <c r="KZ571" s="1">
        <f>IF((HQ571/KK571)&lt;0.335,"G",IF((HQ571/KK571)&gt;0.67,"R","A"))</f>
        <v/>
      </c>
      <c r="LA571" s="1">
        <f>IF((IB571/KK571)&lt;0.335,"G",IF((IB571/KK571)&gt;0.67,"R","A"))</f>
        <v/>
      </c>
      <c r="LB571">
        <f>IF(LQ571="1-0",INDEX(Scrape!#REF!,MATCH('HT 1-0'!KP571,Scrape!$B:$B,0)),"")</f>
        <v/>
      </c>
      <c r="LC571">
        <f>IF(LQ571="1-0",INDEX(Scrape!$A:$A,MATCH('HT 1-0'!KP571,Scrape!$B:$B,0)),"")</f>
        <v/>
      </c>
      <c r="LD571">
        <f>IF(LQ571="1-0",INDEX(Scrape!$B:$B,MATCH('HT 1-0'!KP571,Scrape!$B:$B,0)),"")</f>
        <v/>
      </c>
      <c r="LE571">
        <f>IF(LQ571="1-0",INDEX(Scrape!$C:$C,MATCH('HT 1-0'!KP571,Scrape!$B:$B,0)),"")</f>
        <v/>
      </c>
      <c r="LF571">
        <f>IF(LQ571="1-0",INDEX(Scrape!$D:$D,MATCH('HT 1-0'!KP571,Scrape!$B:$B,0)),"")</f>
        <v/>
      </c>
      <c r="LG571">
        <f>IF(LQ571="1-0",INDEX(Scrape!$E:$E,MATCH('HT 1-0'!KP571,Scrape!$B:$B,0)),"")</f>
        <v/>
      </c>
      <c r="LH571">
        <f>IF(LQ571="1-0",INDEX(Scrape!$F:$F,MATCH('HT 1-0'!KP571,Scrape!$B:$B,0)),"")</f>
        <v/>
      </c>
      <c r="LI571">
        <f>IF(LQ571="1-0",INDEX(Scrape!$G:$G,MATCH('HT 1-0'!KP571,Scrape!$B:$B,0)),"")</f>
        <v/>
      </c>
      <c r="LJ571">
        <f>IF(LQ571="1-0",INDEX(Scrape!$H:$H,MATCH('HT 1-0'!KP571,Scrape!$B:$B,0)),"")</f>
        <v/>
      </c>
      <c r="LK571">
        <f>IF(LQ571="1-0",INDEX(Scrape!$I:$I,MATCH('HT 1-0'!KP571,Scrape!$B:$B,0)),"")</f>
        <v/>
      </c>
      <c r="LL571">
        <f>IF(LQ571="1-0",INDEX(Scrape!$J:$J,MATCH('HT 1-0'!KP571,Scrape!$B:$B,0)),"")</f>
        <v/>
      </c>
      <c r="LM571">
        <f>IF(LQ571="1-0",INDEX(Scrape!$K:$K,MATCH('HT 1-0'!KP571,Scrape!$B:$B,0)),"")</f>
        <v/>
      </c>
      <c r="LN571">
        <f>IF(LQ571="1-0",INDEX(Scrape!$L:$L,MATCH('HT 1-0'!KP571,Scrape!$B:$B,0)),"")</f>
        <v/>
      </c>
      <c r="LO571">
        <f>IF(LQ571="1-0",INDEX(Scrape!$M:$M,MATCH('HT 1-0'!KP571,Scrape!$B:$B,0)),"")</f>
        <v/>
      </c>
      <c r="LP571">
        <f>IF(LQ571="1-0",INDEX(Scrape!$N:$N,MATCH('HT 1-0'!KP571,Scrape!$B:$B,0)),"")</f>
        <v/>
      </c>
      <c r="LQ571">
        <f>INDEX(Scrape!$O:$O,MATCH('HT 1-0'!KP571,Scrape!$B:$B,0))</f>
        <v/>
      </c>
      <c r="LR571">
        <f>(1/LJ571)+(1/LI571)+(1/LH571)</f>
        <v/>
      </c>
      <c r="LS571">
        <f>(1/LG571)+(1/LF571)+(1/LE571)</f>
        <v/>
      </c>
      <c r="LT571" s="8">
        <f>IF(INDEX(#REF!,MATCH(KQ571,#REF!,0))=INDEX(#REF!,MATCH(KQ571,#REF!,0)),INDEX(#REF!,MATCH(KQ571,#REF!,0)),"ERROR")</f>
        <v/>
      </c>
      <c r="LU571" s="4">
        <f>IF(KR571="G",2,IF(KR571="R",0.5,IF(KR571="A",1)))</f>
        <v/>
      </c>
      <c r="LV571" s="4">
        <f>IF(KS571="G",0.5,IF(KS571="R",2,IF(KS571="A",1)))</f>
        <v/>
      </c>
      <c r="LW571" s="4">
        <f>IF(KT571="G",2,IF(KT571="R",0.5,IF(KT571="A",1)))</f>
        <v/>
      </c>
      <c r="LX571" s="4">
        <f>IF(KU571="G",0.5,IF(KU571="R",2,IF(KU571="A",1)))</f>
        <v/>
      </c>
      <c r="LY571" s="7">
        <f>(LK571*(LU571+LX571)+(LL571*(LU571+LX571)))</f>
        <v/>
      </c>
      <c r="LZ571" s="7">
        <f>(LN571*(LV571+LW571)+(LO571*(LV571+LW571)))</f>
        <v/>
      </c>
      <c r="MA571" s="11">
        <f>LY571-LZ571</f>
        <v/>
      </c>
      <c r="MB571" s="5">
        <f>MA571+2</f>
        <v/>
      </c>
      <c r="MC571" s="6">
        <f>MA571-2</f>
        <v/>
      </c>
      <c r="MD571" s="4">
        <f>LE571</f>
        <v/>
      </c>
      <c r="ME571" s="9">
        <f>IF(MD571=0,1000,MD571+0.75)</f>
        <v/>
      </c>
      <c r="MF571" s="10">
        <f>IF(MD571=0,0,MD571-0.75)</f>
        <v/>
      </c>
      <c r="MG571" s="4">
        <f>((LM571*(LU571+LX571))-((LP571*(LV571+LW571))))</f>
        <v/>
      </c>
      <c r="MH571" s="9">
        <f>MG571*1.2</f>
        <v/>
      </c>
      <c r="MI571" s="10">
        <f>MG571*0.8</f>
        <v/>
      </c>
      <c r="MJ571">
        <f>IFERROR(NX571,"")</f>
        <v/>
      </c>
      <c r="MK571">
        <f>IFERROR(NY571,"")</f>
        <v/>
      </c>
      <c r="ML571">
        <f>IFERROR(NZ571,"")</f>
        <v/>
      </c>
      <c r="MM571">
        <f>IFERROR(OA571,"")</f>
        <v/>
      </c>
      <c r="MN571">
        <f>IFERROR(OB571,"")</f>
        <v/>
      </c>
      <c r="MO571">
        <f>IFERROR(OC571,"")</f>
        <v/>
      </c>
      <c r="MP571" s="1">
        <f>COUNTIFS(#REF!,LT571,#REF!,1,#REF!,"&gt;="&amp;MC571,#REF!,"&lt;="&amp;MB571,#REF!,"&lt;="&amp;ME571,#REF!,"&gt;="&amp;MF571,#REF!,"="&amp;KV571,#REF!,"="&amp;KX571)</f>
        <v/>
      </c>
      <c r="MQ571" s="1">
        <f>COUNTIFS(#REF!,LT571,#REF!,0,#REF!,"&gt;="&amp;MC571,#REF!,"&lt;="&amp;MB571,#REF!,"&lt;="&amp;ME571,#REF!,"&gt;="&amp;MF571,#REF!,"="&amp;KV571,#REF!,"="&amp;KX571)</f>
        <v/>
      </c>
      <c r="MR571" s="1">
        <f>COUNTIFS(#REF!,LT571,#REF!,1,#REF!,"&gt;="&amp;MC571,#REF!,"&lt;="&amp;MB571,#REF!,"&lt;="&amp;ME571,#REF!,"&gt;="&amp;MF571,#REF!,"="&amp;KW571,#REF!,"="&amp;KY571)</f>
        <v/>
      </c>
      <c r="MS571" s="1">
        <f>COUNTIFS(#REF!,LT571,#REF!,0,#REF!,"&gt;="&amp;MC571,#REF!,"&lt;="&amp;MB571,#REF!,"&lt;="&amp;ME571,#REF!,"&gt;="&amp;MF571,#REF!,"="&amp;KW571,#REF!,"="&amp;KY571)</f>
        <v/>
      </c>
      <c r="MT571" s="1">
        <f>COUNTIFS(#REF!,LT571,#REF!,1,#REF!,"&gt;="&amp;MI571,#REF!,"&lt;="&amp;MH571,#REF!,"&lt;="&amp;ME571,#REF!,"&gt;="&amp;MF571)</f>
        <v/>
      </c>
      <c r="MU571" s="1">
        <f>COUNTIFS(#REF!,LT571,#REF!,0,#REF!,"&gt;="&amp;MI571,#REF!,"&lt;="&amp;MH571,#REF!,"&lt;="&amp;ME571,#REF!,"&gt;="&amp;MF571)</f>
        <v/>
      </c>
      <c r="MV571" s="1">
        <f>COUNTIFS(#REF!,LT571,#REF!,1,#REF!,"&gt;="&amp;MI571,#REF!,"&lt;="&amp;MH571,#REF!,"="&amp;KZ571,#REF!,"="&amp;LA571,#REF!,"&lt;="&amp;ME571,#REF!,"&gt;="&amp;MF571)</f>
        <v/>
      </c>
      <c r="MW571" s="1">
        <f>COUNTIFS(#REF!,LT571,#REF!,0,#REF!,"&gt;="&amp;MI571,#REF!,"&lt;="&amp;MH571,#REF!,"="&amp;KZ571,#REF!,"="&amp;LA571,#REF!,"&lt;="&amp;ME571,#REF!,"&gt;="&amp;MF571)</f>
        <v/>
      </c>
      <c r="MX571" s="1">
        <f>COUNTIFS(#REF!,LT571,#REF!,1,#REF!,"&gt;="&amp;MC571,#REF!,"&lt;="&amp;MB571,#REF!,"&lt;="&amp;ME571,#REF!,"&gt;="&amp;MF571)</f>
        <v/>
      </c>
      <c r="MY571" s="1">
        <f>COUNTIFS(#REF!,LT571,#REF!,0,#REF!,"&gt;="&amp;MC571,#REF!,"&lt;="&amp;MB571,#REF!,"&lt;="&amp;ME571,#REF!,"&gt;="&amp;MF571)</f>
        <v/>
      </c>
      <c r="MZ571" s="1">
        <f>COUNTIFS(#REF!,LT571,#REF!,1,#REF!,"&lt;="&amp;ME571,#REF!,"&gt;="&amp;MF571,#REF!,"="&amp;KV571,#REF!,"="&amp;KX571)</f>
        <v/>
      </c>
      <c r="NA571" s="1">
        <f>COUNTIFS(#REF!,LT571,#REF!,0,#REF!,"&lt;="&amp;ME571,#REF!,"&gt;="&amp;MF571,#REF!,"="&amp;KV571,#REF!,"="&amp;KX571)</f>
        <v/>
      </c>
      <c r="NB571" s="1">
        <f>COUNTIFS(#REF!,LT571,#REF!,1,#REF!,"&lt;="&amp;ME571,#REF!,"&gt;="&amp;MF571,#REF!,"="&amp;KW571,#REF!,"="&amp;KY571)</f>
        <v/>
      </c>
      <c r="NC571" s="1">
        <f>COUNTIFS(#REF!,LT571,#REF!,0,#REF!,"&lt;="&amp;ME571,#REF!,"&gt;="&amp;MF571,#REF!,"="&amp;KW571,#REF!,"="&amp;KY571)</f>
        <v/>
      </c>
      <c r="ND571" s="1">
        <f>MP571+MR571+MT571+MV571+MX571+MZ571+NB571</f>
        <v/>
      </c>
      <c r="NE571" s="1">
        <f>MQ571+MS571+MU571+MW571+MY571+NA571+NC571</f>
        <v/>
      </c>
      <c r="NF571" s="1">
        <f>ND571+NE571</f>
        <v/>
      </c>
      <c r="NG571" s="33">
        <f>ND571/(ND571+NE571)</f>
        <v/>
      </c>
      <c r="NH571" s="3">
        <f>1/NG571</f>
        <v/>
      </c>
      <c r="NI571" s="1">
        <f>LH571</f>
        <v/>
      </c>
      <c r="NJ571" s="79">
        <f>((1-NG571)*(1/(NI571-1))*0.98-(NG571*1))</f>
        <v/>
      </c>
      <c r="NK571" s="34">
        <f>IF(LR571&lt;0.9,0,IF(AND(LR571&gt;1.1),0,1))</f>
        <v/>
      </c>
      <c r="NL571" s="34">
        <f>IF(LS571&lt;0.9,0,IF(AND(LS571&gt;1.1),0,1))</f>
        <v/>
      </c>
      <c r="NM571" s="32">
        <f>IF(NF571&gt;99,1,0)</f>
        <v/>
      </c>
      <c r="NN571" s="32">
        <f>IF(NJ571&gt;0.0799,1,0)</f>
        <v/>
      </c>
      <c r="NO571" s="32">
        <f>IF(NJ571&gt;NQ571,1,0)</f>
        <v/>
      </c>
      <c r="NP571" s="32">
        <f>NM571+NN571+NO571+NK571+NL571</f>
        <v/>
      </c>
      <c r="NQ571" s="79">
        <f>(((100*NG571)*(NI571-1)*0.98)-((1-NG571)*100))/100</f>
        <v/>
      </c>
      <c r="NR571" s="34">
        <f>IF(LR571&lt;0.9,0,IF(AND(LR571&gt;1.1),0,1))</f>
        <v/>
      </c>
      <c r="NS571" s="34">
        <f>IF(LS571&lt;0.9,0,IF(AND(LS571&gt;1.1),0,1))</f>
        <v/>
      </c>
      <c r="NT571" s="32">
        <f>IF(NF571&gt;99,1,0)</f>
        <v/>
      </c>
      <c r="NU571" s="32">
        <f>IF(NQ571&gt;0.0799,1,0)</f>
        <v/>
      </c>
      <c r="NV571" s="32">
        <f>IF(NQ571&gt;NJ571,1,0)</f>
        <v/>
      </c>
      <c r="NW571" s="32">
        <f>NT571+NU571+NV571+NR571+NS571</f>
        <v/>
      </c>
      <c r="NX571">
        <f>IF(NP571=5,"LayHome1-0",IF(AND(NW571=5),"BackHome1-0",""))</f>
        <v/>
      </c>
      <c r="NY571">
        <f>IF(NP571=5,KN571,IF(AND(NW571=5),KN571,""))</f>
        <v/>
      </c>
      <c r="NZ571">
        <f>IF(NP571=5,"Match Odds",IF(AND(NW571=5),"Match Odds",""))</f>
        <v/>
      </c>
      <c r="OA571">
        <f>IF(NP571=5,KP571,IF(AND(NW571=5),KP571,""))</f>
        <v/>
      </c>
      <c r="OB571">
        <f>IF(NP571=5,"MATCH_ODDS",IF(AND(NW571=5),"MATCH_ODDS",""))</f>
        <v/>
      </c>
      <c r="OC571">
        <f>IF(NP571=5,"LAY",IF(AND(NW571=5),"BACK",""))</f>
        <v/>
      </c>
    </row>
    <row r="572" ht="16.5" customHeight="1" thickBot="1" thickTop="1">
      <c r="A572" s="2" t="n"/>
      <c r="KN572" s="1">
        <f>IF(INDEX(#REF!,MATCH('HT 1-0'!D572,#REF!,0))=INDEX(#REF!,MATCH('HT 1-0'!D572,#REF!,0)),INDEX(#REF!,MATCH('HT 1-0'!D572,#REF!,0)),"ERROR")</f>
        <v/>
      </c>
      <c r="KO572" s="1">
        <f>IF(INDEX(#REF!,MATCH('HT 1-0'!E572,#REF!,0))=INDEX(#REF!,MATCH('HT 1-0'!E572,#REF!,0)),INDEX(#REF!,MATCH('HT 1-0'!E572,#REF!,0)),"ERROR")</f>
        <v/>
      </c>
      <c r="KP572" s="1">
        <f>KN572&amp;" v "&amp;KO572</f>
        <v/>
      </c>
      <c r="KQ572">
        <f>B572&amp;"_"&amp;C572</f>
        <v/>
      </c>
      <c r="KR572" s="1">
        <f>IF((HW572/KK572)&lt;0.335,"G",IF((HW572/KK572)&gt;0.67,"R","A"))</f>
        <v/>
      </c>
      <c r="KS572" s="1">
        <f>IF((HX572/KK572)&lt;0.335,"G",IF((HX572/KK572)&gt;0.67,"R","A"))</f>
        <v/>
      </c>
      <c r="KT572" s="1">
        <f>IF((IH572/KK572)&lt;0.335,"G",IF((IH572/KK572)&gt;0.67,"R","A"))</f>
        <v/>
      </c>
      <c r="KU572" s="1">
        <f>IF((II572/KK572)&lt;0.335,"G",IF((II572/KK572)&gt;0.67,"R","A"))</f>
        <v/>
      </c>
      <c r="KV572" s="1">
        <f>IF((HZ572/KK572)&lt;0.335,"G",IF((HZ572/KK572)&gt;0.67,"R","A"))</f>
        <v/>
      </c>
      <c r="KW572" s="1">
        <f>IF((HY572/KK572)&lt;0.335,"G",IF((HY572/KK572)&gt;0.67,"R","A"))</f>
        <v/>
      </c>
      <c r="KX572" s="1">
        <f>IF((IK572/KK572)&lt;0.335,"G",IF((IK572/KK572)&gt;0.67,"R","A"))</f>
        <v/>
      </c>
      <c r="KY572" s="1">
        <f>IF((IJ572/KK572)&lt;0.335,"G",IF((IJ572/KK572)&gt;0.67,"R","A"))</f>
        <v/>
      </c>
      <c r="KZ572" s="1">
        <f>IF((HQ572/KK572)&lt;0.335,"G",IF((HQ572/KK572)&gt;0.67,"R","A"))</f>
        <v/>
      </c>
      <c r="LA572" s="1">
        <f>IF((IB572/KK572)&lt;0.335,"G",IF((IB572/KK572)&gt;0.67,"R","A"))</f>
        <v/>
      </c>
      <c r="LB572">
        <f>IF(LQ572="1-0",INDEX(Scrape!#REF!,MATCH('HT 1-0'!KP572,Scrape!$B:$B,0)),"")</f>
        <v/>
      </c>
      <c r="LC572">
        <f>IF(LQ572="1-0",INDEX(Scrape!$A:$A,MATCH('HT 1-0'!KP572,Scrape!$B:$B,0)),"")</f>
        <v/>
      </c>
      <c r="LD572">
        <f>IF(LQ572="1-0",INDEX(Scrape!$B:$B,MATCH('HT 1-0'!KP572,Scrape!$B:$B,0)),"")</f>
        <v/>
      </c>
      <c r="LE572">
        <f>IF(LQ572="1-0",INDEX(Scrape!$C:$C,MATCH('HT 1-0'!KP572,Scrape!$B:$B,0)),"")</f>
        <v/>
      </c>
      <c r="LF572">
        <f>IF(LQ572="1-0",INDEX(Scrape!$D:$D,MATCH('HT 1-0'!KP572,Scrape!$B:$B,0)),"")</f>
        <v/>
      </c>
      <c r="LG572">
        <f>IF(LQ572="1-0",INDEX(Scrape!$E:$E,MATCH('HT 1-0'!KP572,Scrape!$B:$B,0)),"")</f>
        <v/>
      </c>
      <c r="LH572">
        <f>IF(LQ572="1-0",INDEX(Scrape!$F:$F,MATCH('HT 1-0'!KP572,Scrape!$B:$B,0)),"")</f>
        <v/>
      </c>
      <c r="LI572">
        <f>IF(LQ572="1-0",INDEX(Scrape!$G:$G,MATCH('HT 1-0'!KP572,Scrape!$B:$B,0)),"")</f>
        <v/>
      </c>
      <c r="LJ572">
        <f>IF(LQ572="1-0",INDEX(Scrape!$H:$H,MATCH('HT 1-0'!KP572,Scrape!$B:$B,0)),"")</f>
        <v/>
      </c>
      <c r="LK572">
        <f>IF(LQ572="1-0",INDEX(Scrape!$I:$I,MATCH('HT 1-0'!KP572,Scrape!$B:$B,0)),"")</f>
        <v/>
      </c>
      <c r="LL572">
        <f>IF(LQ572="1-0",INDEX(Scrape!$J:$J,MATCH('HT 1-0'!KP572,Scrape!$B:$B,0)),"")</f>
        <v/>
      </c>
      <c r="LM572">
        <f>IF(LQ572="1-0",INDEX(Scrape!$K:$K,MATCH('HT 1-0'!KP572,Scrape!$B:$B,0)),"")</f>
        <v/>
      </c>
      <c r="LN572">
        <f>IF(LQ572="1-0",INDEX(Scrape!$L:$L,MATCH('HT 1-0'!KP572,Scrape!$B:$B,0)),"")</f>
        <v/>
      </c>
      <c r="LO572">
        <f>IF(LQ572="1-0",INDEX(Scrape!$M:$M,MATCH('HT 1-0'!KP572,Scrape!$B:$B,0)),"")</f>
        <v/>
      </c>
      <c r="LP572">
        <f>IF(LQ572="1-0",INDEX(Scrape!$N:$N,MATCH('HT 1-0'!KP572,Scrape!$B:$B,0)),"")</f>
        <v/>
      </c>
      <c r="LQ572">
        <f>INDEX(Scrape!$O:$O,MATCH('HT 1-0'!KP572,Scrape!$B:$B,0))</f>
        <v/>
      </c>
      <c r="LR572">
        <f>(1/LJ572)+(1/LI572)+(1/LH572)</f>
        <v/>
      </c>
      <c r="LS572">
        <f>(1/LG572)+(1/LF572)+(1/LE572)</f>
        <v/>
      </c>
      <c r="LT572" s="8">
        <f>IF(INDEX(#REF!,MATCH(KQ572,#REF!,0))=INDEX(#REF!,MATCH(KQ572,#REF!,0)),INDEX(#REF!,MATCH(KQ572,#REF!,0)),"ERROR")</f>
        <v/>
      </c>
      <c r="LU572" s="4">
        <f>IF(KR572="G",2,IF(KR572="R",0.5,IF(KR572="A",1)))</f>
        <v/>
      </c>
      <c r="LV572" s="4">
        <f>IF(KS572="G",0.5,IF(KS572="R",2,IF(KS572="A",1)))</f>
        <v/>
      </c>
      <c r="LW572" s="4">
        <f>IF(KT572="G",2,IF(KT572="R",0.5,IF(KT572="A",1)))</f>
        <v/>
      </c>
      <c r="LX572" s="4">
        <f>IF(KU572="G",0.5,IF(KU572="R",2,IF(KU572="A",1)))</f>
        <v/>
      </c>
      <c r="LY572" s="7">
        <f>(LK572*(LU572+LX572)+(LL572*(LU572+LX572)))</f>
        <v/>
      </c>
      <c r="LZ572" s="7">
        <f>(LN572*(LV572+LW572)+(LO572*(LV572+LW572)))</f>
        <v/>
      </c>
      <c r="MA572" s="11">
        <f>LY572-LZ572</f>
        <v/>
      </c>
      <c r="MB572" s="5">
        <f>MA572+2</f>
        <v/>
      </c>
      <c r="MC572" s="6">
        <f>MA572-2</f>
        <v/>
      </c>
      <c r="MD572" s="4">
        <f>LE572</f>
        <v/>
      </c>
      <c r="ME572" s="9">
        <f>IF(MD572=0,1000,MD572+0.75)</f>
        <v/>
      </c>
      <c r="MF572" s="10">
        <f>IF(MD572=0,0,MD572-0.75)</f>
        <v/>
      </c>
      <c r="MG572" s="4">
        <f>((LM572*(LU572+LX572))-((LP572*(LV572+LW572))))</f>
        <v/>
      </c>
      <c r="MH572" s="9">
        <f>MG572*1.2</f>
        <v/>
      </c>
      <c r="MI572" s="10">
        <f>MG572*0.8</f>
        <v/>
      </c>
      <c r="MJ572">
        <f>IFERROR(NX572,"")</f>
        <v/>
      </c>
      <c r="MK572">
        <f>IFERROR(NY572,"")</f>
        <v/>
      </c>
      <c r="ML572">
        <f>IFERROR(NZ572,"")</f>
        <v/>
      </c>
      <c r="MM572">
        <f>IFERROR(OA572,"")</f>
        <v/>
      </c>
      <c r="MN572">
        <f>IFERROR(OB572,"")</f>
        <v/>
      </c>
      <c r="MO572">
        <f>IFERROR(OC572,"")</f>
        <v/>
      </c>
      <c r="MP572" s="1">
        <f>COUNTIFS(#REF!,LT572,#REF!,1,#REF!,"&gt;="&amp;MC572,#REF!,"&lt;="&amp;MB572,#REF!,"&lt;="&amp;ME572,#REF!,"&gt;="&amp;MF572,#REF!,"="&amp;KV572,#REF!,"="&amp;KX572)</f>
        <v/>
      </c>
      <c r="MQ572" s="1">
        <f>COUNTIFS(#REF!,LT572,#REF!,0,#REF!,"&gt;="&amp;MC572,#REF!,"&lt;="&amp;MB572,#REF!,"&lt;="&amp;ME572,#REF!,"&gt;="&amp;MF572,#REF!,"="&amp;KV572,#REF!,"="&amp;KX572)</f>
        <v/>
      </c>
      <c r="MR572" s="1">
        <f>COUNTIFS(#REF!,LT572,#REF!,1,#REF!,"&gt;="&amp;MC572,#REF!,"&lt;="&amp;MB572,#REF!,"&lt;="&amp;ME572,#REF!,"&gt;="&amp;MF572,#REF!,"="&amp;KW572,#REF!,"="&amp;KY572)</f>
        <v/>
      </c>
      <c r="MS572" s="1">
        <f>COUNTIFS(#REF!,LT572,#REF!,0,#REF!,"&gt;="&amp;MC572,#REF!,"&lt;="&amp;MB572,#REF!,"&lt;="&amp;ME572,#REF!,"&gt;="&amp;MF572,#REF!,"="&amp;KW572,#REF!,"="&amp;KY572)</f>
        <v/>
      </c>
      <c r="MT572" s="1">
        <f>COUNTIFS(#REF!,LT572,#REF!,1,#REF!,"&gt;="&amp;MI572,#REF!,"&lt;="&amp;MH572,#REF!,"&lt;="&amp;ME572,#REF!,"&gt;="&amp;MF572)</f>
        <v/>
      </c>
      <c r="MU572" s="1">
        <f>COUNTIFS(#REF!,LT572,#REF!,0,#REF!,"&gt;="&amp;MI572,#REF!,"&lt;="&amp;MH572,#REF!,"&lt;="&amp;ME572,#REF!,"&gt;="&amp;MF572)</f>
        <v/>
      </c>
      <c r="MV572" s="1">
        <f>COUNTIFS(#REF!,LT572,#REF!,1,#REF!,"&gt;="&amp;MI572,#REF!,"&lt;="&amp;MH572,#REF!,"="&amp;KZ572,#REF!,"="&amp;LA572,#REF!,"&lt;="&amp;ME572,#REF!,"&gt;="&amp;MF572)</f>
        <v/>
      </c>
      <c r="MW572" s="1">
        <f>COUNTIFS(#REF!,LT572,#REF!,0,#REF!,"&gt;="&amp;MI572,#REF!,"&lt;="&amp;MH572,#REF!,"="&amp;KZ572,#REF!,"="&amp;LA572,#REF!,"&lt;="&amp;ME572,#REF!,"&gt;="&amp;MF572)</f>
        <v/>
      </c>
      <c r="MX572" s="1">
        <f>COUNTIFS(#REF!,LT572,#REF!,1,#REF!,"&gt;="&amp;MC572,#REF!,"&lt;="&amp;MB572,#REF!,"&lt;="&amp;ME572,#REF!,"&gt;="&amp;MF572)</f>
        <v/>
      </c>
      <c r="MY572" s="1">
        <f>COUNTIFS(#REF!,LT572,#REF!,0,#REF!,"&gt;="&amp;MC572,#REF!,"&lt;="&amp;MB572,#REF!,"&lt;="&amp;ME572,#REF!,"&gt;="&amp;MF572)</f>
        <v/>
      </c>
      <c r="MZ572" s="1">
        <f>COUNTIFS(#REF!,LT572,#REF!,1,#REF!,"&lt;="&amp;ME572,#REF!,"&gt;="&amp;MF572,#REF!,"="&amp;KV572,#REF!,"="&amp;KX572)</f>
        <v/>
      </c>
      <c r="NA572" s="1">
        <f>COUNTIFS(#REF!,LT572,#REF!,0,#REF!,"&lt;="&amp;ME572,#REF!,"&gt;="&amp;MF572,#REF!,"="&amp;KV572,#REF!,"="&amp;KX572)</f>
        <v/>
      </c>
      <c r="NB572" s="1">
        <f>COUNTIFS(#REF!,LT572,#REF!,1,#REF!,"&lt;="&amp;ME572,#REF!,"&gt;="&amp;MF572,#REF!,"="&amp;KW572,#REF!,"="&amp;KY572)</f>
        <v/>
      </c>
      <c r="NC572" s="1">
        <f>COUNTIFS(#REF!,LT572,#REF!,0,#REF!,"&lt;="&amp;ME572,#REF!,"&gt;="&amp;MF572,#REF!,"="&amp;KW572,#REF!,"="&amp;KY572)</f>
        <v/>
      </c>
      <c r="ND572" s="1">
        <f>MP572+MR572+MT572+MV572+MX572+MZ572+NB572</f>
        <v/>
      </c>
      <c r="NE572" s="1">
        <f>MQ572+MS572+MU572+MW572+MY572+NA572+NC572</f>
        <v/>
      </c>
      <c r="NF572" s="1">
        <f>ND572+NE572</f>
        <v/>
      </c>
      <c r="NG572" s="33">
        <f>ND572/(ND572+NE572)</f>
        <v/>
      </c>
      <c r="NH572" s="3">
        <f>1/NG572</f>
        <v/>
      </c>
      <c r="NI572" s="1">
        <f>LH572</f>
        <v/>
      </c>
      <c r="NJ572" s="79">
        <f>((1-NG572)*(1/(NI572-1))*0.98-(NG572*1))</f>
        <v/>
      </c>
      <c r="NK572" s="34">
        <f>IF(LR572&lt;0.9,0,IF(AND(LR572&gt;1.1),0,1))</f>
        <v/>
      </c>
      <c r="NL572" s="34">
        <f>IF(LS572&lt;0.9,0,IF(AND(LS572&gt;1.1),0,1))</f>
        <v/>
      </c>
      <c r="NM572" s="32">
        <f>IF(NF572&gt;99,1,0)</f>
        <v/>
      </c>
      <c r="NN572" s="32">
        <f>IF(NJ572&gt;0.0799,1,0)</f>
        <v/>
      </c>
      <c r="NO572" s="32">
        <f>IF(NJ572&gt;NQ572,1,0)</f>
        <v/>
      </c>
      <c r="NP572" s="32">
        <f>NM572+NN572+NO572+NK572+NL572</f>
        <v/>
      </c>
      <c r="NQ572" s="79">
        <f>(((100*NG572)*(NI572-1)*0.98)-((1-NG572)*100))/100</f>
        <v/>
      </c>
      <c r="NR572" s="34">
        <f>IF(LR572&lt;0.9,0,IF(AND(LR572&gt;1.1),0,1))</f>
        <v/>
      </c>
      <c r="NS572" s="34">
        <f>IF(LS572&lt;0.9,0,IF(AND(LS572&gt;1.1),0,1))</f>
        <v/>
      </c>
      <c r="NT572" s="32">
        <f>IF(NF572&gt;99,1,0)</f>
        <v/>
      </c>
      <c r="NU572" s="32">
        <f>IF(NQ572&gt;0.0799,1,0)</f>
        <v/>
      </c>
      <c r="NV572" s="32">
        <f>IF(NQ572&gt;NJ572,1,0)</f>
        <v/>
      </c>
      <c r="NW572" s="32">
        <f>NT572+NU572+NV572+NR572+NS572</f>
        <v/>
      </c>
      <c r="NX572">
        <f>IF(NP572=5,"LayHome1-0",IF(AND(NW572=5),"BackHome1-0",""))</f>
        <v/>
      </c>
      <c r="NY572">
        <f>IF(NP572=5,KN572,IF(AND(NW572=5),KN572,""))</f>
        <v/>
      </c>
      <c r="NZ572">
        <f>IF(NP572=5,"Match Odds",IF(AND(NW572=5),"Match Odds",""))</f>
        <v/>
      </c>
      <c r="OA572">
        <f>IF(NP572=5,KP572,IF(AND(NW572=5),KP572,""))</f>
        <v/>
      </c>
      <c r="OB572">
        <f>IF(NP572=5,"MATCH_ODDS",IF(AND(NW572=5),"MATCH_ODDS",""))</f>
        <v/>
      </c>
      <c r="OC572">
        <f>IF(NP572=5,"LAY",IF(AND(NW572=5),"BACK",""))</f>
        <v/>
      </c>
    </row>
    <row r="573" ht="16.5" customHeight="1" thickBot="1" thickTop="1">
      <c r="A573" s="2" t="n"/>
      <c r="KN573" s="1">
        <f>IF(INDEX(#REF!,MATCH('HT 1-0'!D573,#REF!,0))=INDEX(#REF!,MATCH('HT 1-0'!D573,#REF!,0)),INDEX(#REF!,MATCH('HT 1-0'!D573,#REF!,0)),"ERROR")</f>
        <v/>
      </c>
      <c r="KO573" s="1">
        <f>IF(INDEX(#REF!,MATCH('HT 1-0'!E573,#REF!,0))=INDEX(#REF!,MATCH('HT 1-0'!E573,#REF!,0)),INDEX(#REF!,MATCH('HT 1-0'!E573,#REF!,0)),"ERROR")</f>
        <v/>
      </c>
      <c r="KP573" s="1">
        <f>KN573&amp;" v "&amp;KO573</f>
        <v/>
      </c>
      <c r="KQ573">
        <f>B573&amp;"_"&amp;C573</f>
        <v/>
      </c>
      <c r="KR573" s="1">
        <f>IF((HW573/KK573)&lt;0.335,"G",IF((HW573/KK573)&gt;0.67,"R","A"))</f>
        <v/>
      </c>
      <c r="KS573" s="1">
        <f>IF((HX573/KK573)&lt;0.335,"G",IF((HX573/KK573)&gt;0.67,"R","A"))</f>
        <v/>
      </c>
      <c r="KT573" s="1">
        <f>IF((IH573/KK573)&lt;0.335,"G",IF((IH573/KK573)&gt;0.67,"R","A"))</f>
        <v/>
      </c>
      <c r="KU573" s="1">
        <f>IF((II573/KK573)&lt;0.335,"G",IF((II573/KK573)&gt;0.67,"R","A"))</f>
        <v/>
      </c>
      <c r="KV573" s="1">
        <f>IF((HZ573/KK573)&lt;0.335,"G",IF((HZ573/KK573)&gt;0.67,"R","A"))</f>
        <v/>
      </c>
      <c r="KW573" s="1">
        <f>IF((HY573/KK573)&lt;0.335,"G",IF((HY573/KK573)&gt;0.67,"R","A"))</f>
        <v/>
      </c>
      <c r="KX573" s="1">
        <f>IF((IK573/KK573)&lt;0.335,"G",IF((IK573/KK573)&gt;0.67,"R","A"))</f>
        <v/>
      </c>
      <c r="KY573" s="1">
        <f>IF((IJ573/KK573)&lt;0.335,"G",IF((IJ573/KK573)&gt;0.67,"R","A"))</f>
        <v/>
      </c>
      <c r="KZ573" s="1">
        <f>IF((HQ573/KK573)&lt;0.335,"G",IF((HQ573/KK573)&gt;0.67,"R","A"))</f>
        <v/>
      </c>
      <c r="LA573" s="1">
        <f>IF((IB573/KK573)&lt;0.335,"G",IF((IB573/KK573)&gt;0.67,"R","A"))</f>
        <v/>
      </c>
      <c r="LB573">
        <f>IF(LQ573="1-0",INDEX(Scrape!#REF!,MATCH('HT 1-0'!KP573,Scrape!$B:$B,0)),"")</f>
        <v/>
      </c>
      <c r="LC573">
        <f>IF(LQ573="1-0",INDEX(Scrape!$A:$A,MATCH('HT 1-0'!KP573,Scrape!$B:$B,0)),"")</f>
        <v/>
      </c>
      <c r="LD573">
        <f>IF(LQ573="1-0",INDEX(Scrape!$B:$B,MATCH('HT 1-0'!KP573,Scrape!$B:$B,0)),"")</f>
        <v/>
      </c>
      <c r="LE573">
        <f>IF(LQ573="1-0",INDEX(Scrape!$C:$C,MATCH('HT 1-0'!KP573,Scrape!$B:$B,0)),"")</f>
        <v/>
      </c>
      <c r="LF573">
        <f>IF(LQ573="1-0",INDEX(Scrape!$D:$D,MATCH('HT 1-0'!KP573,Scrape!$B:$B,0)),"")</f>
        <v/>
      </c>
      <c r="LG573">
        <f>IF(LQ573="1-0",INDEX(Scrape!$E:$E,MATCH('HT 1-0'!KP573,Scrape!$B:$B,0)),"")</f>
        <v/>
      </c>
      <c r="LH573">
        <f>IF(LQ573="1-0",INDEX(Scrape!$F:$F,MATCH('HT 1-0'!KP573,Scrape!$B:$B,0)),"")</f>
        <v/>
      </c>
      <c r="LI573">
        <f>IF(LQ573="1-0",INDEX(Scrape!$G:$G,MATCH('HT 1-0'!KP573,Scrape!$B:$B,0)),"")</f>
        <v/>
      </c>
      <c r="LJ573">
        <f>IF(LQ573="1-0",INDEX(Scrape!$H:$H,MATCH('HT 1-0'!KP573,Scrape!$B:$B,0)),"")</f>
        <v/>
      </c>
      <c r="LK573">
        <f>IF(LQ573="1-0",INDEX(Scrape!$I:$I,MATCH('HT 1-0'!KP573,Scrape!$B:$B,0)),"")</f>
        <v/>
      </c>
      <c r="LL573">
        <f>IF(LQ573="1-0",INDEX(Scrape!$J:$J,MATCH('HT 1-0'!KP573,Scrape!$B:$B,0)),"")</f>
        <v/>
      </c>
      <c r="LM573">
        <f>IF(LQ573="1-0",INDEX(Scrape!$K:$K,MATCH('HT 1-0'!KP573,Scrape!$B:$B,0)),"")</f>
        <v/>
      </c>
      <c r="LN573">
        <f>IF(LQ573="1-0",INDEX(Scrape!$L:$L,MATCH('HT 1-0'!KP573,Scrape!$B:$B,0)),"")</f>
        <v/>
      </c>
      <c r="LO573">
        <f>IF(LQ573="1-0",INDEX(Scrape!$M:$M,MATCH('HT 1-0'!KP573,Scrape!$B:$B,0)),"")</f>
        <v/>
      </c>
      <c r="LP573">
        <f>IF(LQ573="1-0",INDEX(Scrape!$N:$N,MATCH('HT 1-0'!KP573,Scrape!$B:$B,0)),"")</f>
        <v/>
      </c>
      <c r="LQ573">
        <f>INDEX(Scrape!$O:$O,MATCH('HT 1-0'!KP573,Scrape!$B:$B,0))</f>
        <v/>
      </c>
      <c r="LR573">
        <f>(1/LJ573)+(1/LI573)+(1/LH573)</f>
        <v/>
      </c>
      <c r="LS573">
        <f>(1/LG573)+(1/LF573)+(1/LE573)</f>
        <v/>
      </c>
      <c r="LT573" s="8">
        <f>IF(INDEX(#REF!,MATCH(KQ573,#REF!,0))=INDEX(#REF!,MATCH(KQ573,#REF!,0)),INDEX(#REF!,MATCH(KQ573,#REF!,0)),"ERROR")</f>
        <v/>
      </c>
      <c r="LU573" s="4">
        <f>IF(KR573="G",2,IF(KR573="R",0.5,IF(KR573="A",1)))</f>
        <v/>
      </c>
      <c r="LV573" s="4">
        <f>IF(KS573="G",0.5,IF(KS573="R",2,IF(KS573="A",1)))</f>
        <v/>
      </c>
      <c r="LW573" s="4">
        <f>IF(KT573="G",2,IF(KT573="R",0.5,IF(KT573="A",1)))</f>
        <v/>
      </c>
      <c r="LX573" s="4">
        <f>IF(KU573="G",0.5,IF(KU573="R",2,IF(KU573="A",1)))</f>
        <v/>
      </c>
      <c r="LY573" s="7">
        <f>(LK573*(LU573+LX573)+(LL573*(LU573+LX573)))</f>
        <v/>
      </c>
      <c r="LZ573" s="7">
        <f>(LN573*(LV573+LW573)+(LO573*(LV573+LW573)))</f>
        <v/>
      </c>
      <c r="MA573" s="11">
        <f>LY573-LZ573</f>
        <v/>
      </c>
      <c r="MB573" s="5">
        <f>MA573+2</f>
        <v/>
      </c>
      <c r="MC573" s="6">
        <f>MA573-2</f>
        <v/>
      </c>
      <c r="MD573" s="4">
        <f>LE573</f>
        <v/>
      </c>
      <c r="ME573" s="9">
        <f>IF(MD573=0,1000,MD573+0.75)</f>
        <v/>
      </c>
      <c r="MF573" s="10">
        <f>IF(MD573=0,0,MD573-0.75)</f>
        <v/>
      </c>
      <c r="MG573" s="4">
        <f>((LM573*(LU573+LX573))-((LP573*(LV573+LW573))))</f>
        <v/>
      </c>
      <c r="MH573" s="9">
        <f>MG573*1.2</f>
        <v/>
      </c>
      <c r="MI573" s="10">
        <f>MG573*0.8</f>
        <v/>
      </c>
      <c r="MJ573">
        <f>IFERROR(NX573,"")</f>
        <v/>
      </c>
      <c r="MK573">
        <f>IFERROR(NY573,"")</f>
        <v/>
      </c>
      <c r="ML573">
        <f>IFERROR(NZ573,"")</f>
        <v/>
      </c>
      <c r="MM573">
        <f>IFERROR(OA573,"")</f>
        <v/>
      </c>
      <c r="MN573">
        <f>IFERROR(OB573,"")</f>
        <v/>
      </c>
      <c r="MO573">
        <f>IFERROR(OC573,"")</f>
        <v/>
      </c>
      <c r="MP573" s="1">
        <f>COUNTIFS(#REF!,LT573,#REF!,1,#REF!,"&gt;="&amp;MC573,#REF!,"&lt;="&amp;MB573,#REF!,"&lt;="&amp;ME573,#REF!,"&gt;="&amp;MF573,#REF!,"="&amp;KV573,#REF!,"="&amp;KX573)</f>
        <v/>
      </c>
      <c r="MQ573" s="1">
        <f>COUNTIFS(#REF!,LT573,#REF!,0,#REF!,"&gt;="&amp;MC573,#REF!,"&lt;="&amp;MB573,#REF!,"&lt;="&amp;ME573,#REF!,"&gt;="&amp;MF573,#REF!,"="&amp;KV573,#REF!,"="&amp;KX573)</f>
        <v/>
      </c>
      <c r="MR573" s="1">
        <f>COUNTIFS(#REF!,LT573,#REF!,1,#REF!,"&gt;="&amp;MC573,#REF!,"&lt;="&amp;MB573,#REF!,"&lt;="&amp;ME573,#REF!,"&gt;="&amp;MF573,#REF!,"="&amp;KW573,#REF!,"="&amp;KY573)</f>
        <v/>
      </c>
      <c r="MS573" s="1">
        <f>COUNTIFS(#REF!,LT573,#REF!,0,#REF!,"&gt;="&amp;MC573,#REF!,"&lt;="&amp;MB573,#REF!,"&lt;="&amp;ME573,#REF!,"&gt;="&amp;MF573,#REF!,"="&amp;KW573,#REF!,"="&amp;KY573)</f>
        <v/>
      </c>
      <c r="MT573" s="1">
        <f>COUNTIFS(#REF!,LT573,#REF!,1,#REF!,"&gt;="&amp;MI573,#REF!,"&lt;="&amp;MH573,#REF!,"&lt;="&amp;ME573,#REF!,"&gt;="&amp;MF573)</f>
        <v/>
      </c>
      <c r="MU573" s="1">
        <f>COUNTIFS(#REF!,LT573,#REF!,0,#REF!,"&gt;="&amp;MI573,#REF!,"&lt;="&amp;MH573,#REF!,"&lt;="&amp;ME573,#REF!,"&gt;="&amp;MF573)</f>
        <v/>
      </c>
      <c r="MV573" s="1">
        <f>COUNTIFS(#REF!,LT573,#REF!,1,#REF!,"&gt;="&amp;MI573,#REF!,"&lt;="&amp;MH573,#REF!,"="&amp;KZ573,#REF!,"="&amp;LA573,#REF!,"&lt;="&amp;ME573,#REF!,"&gt;="&amp;MF573)</f>
        <v/>
      </c>
      <c r="MW573" s="1">
        <f>COUNTIFS(#REF!,LT573,#REF!,0,#REF!,"&gt;="&amp;MI573,#REF!,"&lt;="&amp;MH573,#REF!,"="&amp;KZ573,#REF!,"="&amp;LA573,#REF!,"&lt;="&amp;ME573,#REF!,"&gt;="&amp;MF573)</f>
        <v/>
      </c>
      <c r="MX573" s="1">
        <f>COUNTIFS(#REF!,LT573,#REF!,1,#REF!,"&gt;="&amp;MC573,#REF!,"&lt;="&amp;MB573,#REF!,"&lt;="&amp;ME573,#REF!,"&gt;="&amp;MF573)</f>
        <v/>
      </c>
      <c r="MY573" s="1">
        <f>COUNTIFS(#REF!,LT573,#REF!,0,#REF!,"&gt;="&amp;MC573,#REF!,"&lt;="&amp;MB573,#REF!,"&lt;="&amp;ME573,#REF!,"&gt;="&amp;MF573)</f>
        <v/>
      </c>
      <c r="MZ573" s="1">
        <f>COUNTIFS(#REF!,LT573,#REF!,1,#REF!,"&lt;="&amp;ME573,#REF!,"&gt;="&amp;MF573,#REF!,"="&amp;KV573,#REF!,"="&amp;KX573)</f>
        <v/>
      </c>
      <c r="NA573" s="1">
        <f>COUNTIFS(#REF!,LT573,#REF!,0,#REF!,"&lt;="&amp;ME573,#REF!,"&gt;="&amp;MF573,#REF!,"="&amp;KV573,#REF!,"="&amp;KX573)</f>
        <v/>
      </c>
      <c r="NB573" s="1">
        <f>COUNTIFS(#REF!,LT573,#REF!,1,#REF!,"&lt;="&amp;ME573,#REF!,"&gt;="&amp;MF573,#REF!,"="&amp;KW573,#REF!,"="&amp;KY573)</f>
        <v/>
      </c>
      <c r="NC573" s="1">
        <f>COUNTIFS(#REF!,LT573,#REF!,0,#REF!,"&lt;="&amp;ME573,#REF!,"&gt;="&amp;MF573,#REF!,"="&amp;KW573,#REF!,"="&amp;KY573)</f>
        <v/>
      </c>
      <c r="ND573" s="1">
        <f>MP573+MR573+MT573+MV573+MX573+MZ573+NB573</f>
        <v/>
      </c>
      <c r="NE573" s="1">
        <f>MQ573+MS573+MU573+MW573+MY573+NA573+NC573</f>
        <v/>
      </c>
      <c r="NF573" s="1">
        <f>ND573+NE573</f>
        <v/>
      </c>
      <c r="NG573" s="33">
        <f>ND573/(ND573+NE573)</f>
        <v/>
      </c>
      <c r="NH573" s="3">
        <f>1/NG573</f>
        <v/>
      </c>
      <c r="NI573" s="1">
        <f>LH573</f>
        <v/>
      </c>
      <c r="NJ573" s="79">
        <f>((1-NG573)*(1/(NI573-1))*0.98-(NG573*1))</f>
        <v/>
      </c>
      <c r="NK573" s="34">
        <f>IF(LR573&lt;0.9,0,IF(AND(LR573&gt;1.1),0,1))</f>
        <v/>
      </c>
      <c r="NL573" s="34">
        <f>IF(LS573&lt;0.9,0,IF(AND(LS573&gt;1.1),0,1))</f>
        <v/>
      </c>
      <c r="NM573" s="32">
        <f>IF(NF573&gt;99,1,0)</f>
        <v/>
      </c>
      <c r="NN573" s="32">
        <f>IF(NJ573&gt;0.0799,1,0)</f>
        <v/>
      </c>
      <c r="NO573" s="32">
        <f>IF(NJ573&gt;NQ573,1,0)</f>
        <v/>
      </c>
      <c r="NP573" s="32">
        <f>NM573+NN573+NO573+NK573+NL573</f>
        <v/>
      </c>
      <c r="NQ573" s="79">
        <f>(((100*NG573)*(NI573-1)*0.98)-((1-NG573)*100))/100</f>
        <v/>
      </c>
      <c r="NR573" s="34">
        <f>IF(LR573&lt;0.9,0,IF(AND(LR573&gt;1.1),0,1))</f>
        <v/>
      </c>
      <c r="NS573" s="34">
        <f>IF(LS573&lt;0.9,0,IF(AND(LS573&gt;1.1),0,1))</f>
        <v/>
      </c>
      <c r="NT573" s="32">
        <f>IF(NF573&gt;99,1,0)</f>
        <v/>
      </c>
      <c r="NU573" s="32">
        <f>IF(NQ573&gt;0.0799,1,0)</f>
        <v/>
      </c>
      <c r="NV573" s="32">
        <f>IF(NQ573&gt;NJ573,1,0)</f>
        <v/>
      </c>
      <c r="NW573" s="32">
        <f>NT573+NU573+NV573+NR573+NS573</f>
        <v/>
      </c>
      <c r="NX573">
        <f>IF(NP573=5,"LayHome1-0",IF(AND(NW573=5),"BackHome1-0",""))</f>
        <v/>
      </c>
      <c r="NY573">
        <f>IF(NP573=5,KN573,IF(AND(NW573=5),KN573,""))</f>
        <v/>
      </c>
      <c r="NZ573">
        <f>IF(NP573=5,"Match Odds",IF(AND(NW573=5),"Match Odds",""))</f>
        <v/>
      </c>
      <c r="OA573">
        <f>IF(NP573=5,KP573,IF(AND(NW573=5),KP573,""))</f>
        <v/>
      </c>
      <c r="OB573">
        <f>IF(NP573=5,"MATCH_ODDS",IF(AND(NW573=5),"MATCH_ODDS",""))</f>
        <v/>
      </c>
      <c r="OC573">
        <f>IF(NP573=5,"LAY",IF(AND(NW573=5),"BACK",""))</f>
        <v/>
      </c>
    </row>
    <row r="574" ht="16.5" customHeight="1" thickBot="1" thickTop="1">
      <c r="A574" s="2" t="n"/>
      <c r="KN574" s="1">
        <f>IF(INDEX(#REF!,MATCH('HT 1-0'!D574,#REF!,0))=INDEX(#REF!,MATCH('HT 1-0'!D574,#REF!,0)),INDEX(#REF!,MATCH('HT 1-0'!D574,#REF!,0)),"ERROR")</f>
        <v/>
      </c>
      <c r="KO574" s="1">
        <f>IF(INDEX(#REF!,MATCH('HT 1-0'!E574,#REF!,0))=INDEX(#REF!,MATCH('HT 1-0'!E574,#REF!,0)),INDEX(#REF!,MATCH('HT 1-0'!E574,#REF!,0)),"ERROR")</f>
        <v/>
      </c>
      <c r="KP574" s="1">
        <f>KN574&amp;" v "&amp;KO574</f>
        <v/>
      </c>
      <c r="KQ574">
        <f>B574&amp;"_"&amp;C574</f>
        <v/>
      </c>
      <c r="KR574" s="1">
        <f>IF((HW574/KK574)&lt;0.335,"G",IF((HW574/KK574)&gt;0.67,"R","A"))</f>
        <v/>
      </c>
      <c r="KS574" s="1">
        <f>IF((HX574/KK574)&lt;0.335,"G",IF((HX574/KK574)&gt;0.67,"R","A"))</f>
        <v/>
      </c>
      <c r="KT574" s="1">
        <f>IF((IH574/KK574)&lt;0.335,"G",IF((IH574/KK574)&gt;0.67,"R","A"))</f>
        <v/>
      </c>
      <c r="KU574" s="1">
        <f>IF((II574/KK574)&lt;0.335,"G",IF((II574/KK574)&gt;0.67,"R","A"))</f>
        <v/>
      </c>
      <c r="KV574" s="1">
        <f>IF((HZ574/KK574)&lt;0.335,"G",IF((HZ574/KK574)&gt;0.67,"R","A"))</f>
        <v/>
      </c>
      <c r="KW574" s="1">
        <f>IF((HY574/KK574)&lt;0.335,"G",IF((HY574/KK574)&gt;0.67,"R","A"))</f>
        <v/>
      </c>
      <c r="KX574" s="1">
        <f>IF((IK574/KK574)&lt;0.335,"G",IF((IK574/KK574)&gt;0.67,"R","A"))</f>
        <v/>
      </c>
      <c r="KY574" s="1">
        <f>IF((IJ574/KK574)&lt;0.335,"G",IF((IJ574/KK574)&gt;0.67,"R","A"))</f>
        <v/>
      </c>
      <c r="KZ574" s="1">
        <f>IF((HQ574/KK574)&lt;0.335,"G",IF((HQ574/KK574)&gt;0.67,"R","A"))</f>
        <v/>
      </c>
      <c r="LA574" s="1">
        <f>IF((IB574/KK574)&lt;0.335,"G",IF((IB574/KK574)&gt;0.67,"R","A"))</f>
        <v/>
      </c>
      <c r="LB574">
        <f>IF(LQ574="1-0",INDEX(Scrape!#REF!,MATCH('HT 1-0'!KP574,Scrape!$B:$B,0)),"")</f>
        <v/>
      </c>
      <c r="LC574">
        <f>IF(LQ574="1-0",INDEX(Scrape!$A:$A,MATCH('HT 1-0'!KP574,Scrape!$B:$B,0)),"")</f>
        <v/>
      </c>
      <c r="LD574">
        <f>IF(LQ574="1-0",INDEX(Scrape!$B:$B,MATCH('HT 1-0'!KP574,Scrape!$B:$B,0)),"")</f>
        <v/>
      </c>
      <c r="LE574">
        <f>IF(LQ574="1-0",INDEX(Scrape!$C:$C,MATCH('HT 1-0'!KP574,Scrape!$B:$B,0)),"")</f>
        <v/>
      </c>
      <c r="LF574">
        <f>IF(LQ574="1-0",INDEX(Scrape!$D:$D,MATCH('HT 1-0'!KP574,Scrape!$B:$B,0)),"")</f>
        <v/>
      </c>
      <c r="LG574">
        <f>IF(LQ574="1-0",INDEX(Scrape!$E:$E,MATCH('HT 1-0'!KP574,Scrape!$B:$B,0)),"")</f>
        <v/>
      </c>
      <c r="LH574">
        <f>IF(LQ574="1-0",INDEX(Scrape!$F:$F,MATCH('HT 1-0'!KP574,Scrape!$B:$B,0)),"")</f>
        <v/>
      </c>
      <c r="LI574">
        <f>IF(LQ574="1-0",INDEX(Scrape!$G:$G,MATCH('HT 1-0'!KP574,Scrape!$B:$B,0)),"")</f>
        <v/>
      </c>
      <c r="LJ574">
        <f>IF(LQ574="1-0",INDEX(Scrape!$H:$H,MATCH('HT 1-0'!KP574,Scrape!$B:$B,0)),"")</f>
        <v/>
      </c>
      <c r="LK574">
        <f>IF(LQ574="1-0",INDEX(Scrape!$I:$I,MATCH('HT 1-0'!KP574,Scrape!$B:$B,0)),"")</f>
        <v/>
      </c>
      <c r="LL574">
        <f>IF(LQ574="1-0",INDEX(Scrape!$J:$J,MATCH('HT 1-0'!KP574,Scrape!$B:$B,0)),"")</f>
        <v/>
      </c>
      <c r="LM574">
        <f>IF(LQ574="1-0",INDEX(Scrape!$K:$K,MATCH('HT 1-0'!KP574,Scrape!$B:$B,0)),"")</f>
        <v/>
      </c>
      <c r="LN574">
        <f>IF(LQ574="1-0",INDEX(Scrape!$L:$L,MATCH('HT 1-0'!KP574,Scrape!$B:$B,0)),"")</f>
        <v/>
      </c>
      <c r="LO574">
        <f>IF(LQ574="1-0",INDEX(Scrape!$M:$M,MATCH('HT 1-0'!KP574,Scrape!$B:$B,0)),"")</f>
        <v/>
      </c>
      <c r="LP574">
        <f>IF(LQ574="1-0",INDEX(Scrape!$N:$N,MATCH('HT 1-0'!KP574,Scrape!$B:$B,0)),"")</f>
        <v/>
      </c>
      <c r="LQ574">
        <f>INDEX(Scrape!$O:$O,MATCH('HT 1-0'!KP574,Scrape!$B:$B,0))</f>
        <v/>
      </c>
      <c r="LR574">
        <f>(1/LJ574)+(1/LI574)+(1/LH574)</f>
        <v/>
      </c>
      <c r="LS574">
        <f>(1/LG574)+(1/LF574)+(1/LE574)</f>
        <v/>
      </c>
      <c r="LT574" s="8">
        <f>IF(INDEX(#REF!,MATCH(KQ574,#REF!,0))=INDEX(#REF!,MATCH(KQ574,#REF!,0)),INDEX(#REF!,MATCH(KQ574,#REF!,0)),"ERROR")</f>
        <v/>
      </c>
      <c r="LU574" s="4">
        <f>IF(KR574="G",2,IF(KR574="R",0.5,IF(KR574="A",1)))</f>
        <v/>
      </c>
      <c r="LV574" s="4">
        <f>IF(KS574="G",0.5,IF(KS574="R",2,IF(KS574="A",1)))</f>
        <v/>
      </c>
      <c r="LW574" s="4">
        <f>IF(KT574="G",2,IF(KT574="R",0.5,IF(KT574="A",1)))</f>
        <v/>
      </c>
      <c r="LX574" s="4">
        <f>IF(KU574="G",0.5,IF(KU574="R",2,IF(KU574="A",1)))</f>
        <v/>
      </c>
      <c r="LY574" s="7">
        <f>(LK574*(LU574+LX574)+(LL574*(LU574+LX574)))</f>
        <v/>
      </c>
      <c r="LZ574" s="7">
        <f>(LN574*(LV574+LW574)+(LO574*(LV574+LW574)))</f>
        <v/>
      </c>
      <c r="MA574" s="11">
        <f>LY574-LZ574</f>
        <v/>
      </c>
      <c r="MB574" s="5">
        <f>MA574+2</f>
        <v/>
      </c>
      <c r="MC574" s="6">
        <f>MA574-2</f>
        <v/>
      </c>
      <c r="MD574" s="4">
        <f>LE574</f>
        <v/>
      </c>
      <c r="ME574" s="9">
        <f>IF(MD574=0,1000,MD574+0.75)</f>
        <v/>
      </c>
      <c r="MF574" s="10">
        <f>IF(MD574=0,0,MD574-0.75)</f>
        <v/>
      </c>
      <c r="MG574" s="4">
        <f>((LM574*(LU574+LX574))-((LP574*(LV574+LW574))))</f>
        <v/>
      </c>
      <c r="MH574" s="9">
        <f>MG574*1.2</f>
        <v/>
      </c>
      <c r="MI574" s="10">
        <f>MG574*0.8</f>
        <v/>
      </c>
      <c r="MJ574">
        <f>IFERROR(NX574,"")</f>
        <v/>
      </c>
      <c r="MK574">
        <f>IFERROR(NY574,"")</f>
        <v/>
      </c>
      <c r="ML574">
        <f>IFERROR(NZ574,"")</f>
        <v/>
      </c>
      <c r="MM574">
        <f>IFERROR(OA574,"")</f>
        <v/>
      </c>
      <c r="MN574">
        <f>IFERROR(OB574,"")</f>
        <v/>
      </c>
      <c r="MO574">
        <f>IFERROR(OC574,"")</f>
        <v/>
      </c>
      <c r="MP574" s="1">
        <f>COUNTIFS(#REF!,LT574,#REF!,1,#REF!,"&gt;="&amp;MC574,#REF!,"&lt;="&amp;MB574,#REF!,"&lt;="&amp;ME574,#REF!,"&gt;="&amp;MF574,#REF!,"="&amp;KV574,#REF!,"="&amp;KX574)</f>
        <v/>
      </c>
      <c r="MQ574" s="1">
        <f>COUNTIFS(#REF!,LT574,#REF!,0,#REF!,"&gt;="&amp;MC574,#REF!,"&lt;="&amp;MB574,#REF!,"&lt;="&amp;ME574,#REF!,"&gt;="&amp;MF574,#REF!,"="&amp;KV574,#REF!,"="&amp;KX574)</f>
        <v/>
      </c>
      <c r="MR574" s="1">
        <f>COUNTIFS(#REF!,LT574,#REF!,1,#REF!,"&gt;="&amp;MC574,#REF!,"&lt;="&amp;MB574,#REF!,"&lt;="&amp;ME574,#REF!,"&gt;="&amp;MF574,#REF!,"="&amp;KW574,#REF!,"="&amp;KY574)</f>
        <v/>
      </c>
      <c r="MS574" s="1">
        <f>COUNTIFS(#REF!,LT574,#REF!,0,#REF!,"&gt;="&amp;MC574,#REF!,"&lt;="&amp;MB574,#REF!,"&lt;="&amp;ME574,#REF!,"&gt;="&amp;MF574,#REF!,"="&amp;KW574,#REF!,"="&amp;KY574)</f>
        <v/>
      </c>
      <c r="MT574" s="1">
        <f>COUNTIFS(#REF!,LT574,#REF!,1,#REF!,"&gt;="&amp;MI574,#REF!,"&lt;="&amp;MH574,#REF!,"&lt;="&amp;ME574,#REF!,"&gt;="&amp;MF574)</f>
        <v/>
      </c>
      <c r="MU574" s="1">
        <f>COUNTIFS(#REF!,LT574,#REF!,0,#REF!,"&gt;="&amp;MI574,#REF!,"&lt;="&amp;MH574,#REF!,"&lt;="&amp;ME574,#REF!,"&gt;="&amp;MF574)</f>
        <v/>
      </c>
      <c r="MV574" s="1">
        <f>COUNTIFS(#REF!,LT574,#REF!,1,#REF!,"&gt;="&amp;MI574,#REF!,"&lt;="&amp;MH574,#REF!,"="&amp;KZ574,#REF!,"="&amp;LA574,#REF!,"&lt;="&amp;ME574,#REF!,"&gt;="&amp;MF574)</f>
        <v/>
      </c>
      <c r="MW574" s="1">
        <f>COUNTIFS(#REF!,LT574,#REF!,0,#REF!,"&gt;="&amp;MI574,#REF!,"&lt;="&amp;MH574,#REF!,"="&amp;KZ574,#REF!,"="&amp;LA574,#REF!,"&lt;="&amp;ME574,#REF!,"&gt;="&amp;MF574)</f>
        <v/>
      </c>
      <c r="MX574" s="1">
        <f>COUNTIFS(#REF!,LT574,#REF!,1,#REF!,"&gt;="&amp;MC574,#REF!,"&lt;="&amp;MB574,#REF!,"&lt;="&amp;ME574,#REF!,"&gt;="&amp;MF574)</f>
        <v/>
      </c>
      <c r="MY574" s="1">
        <f>COUNTIFS(#REF!,LT574,#REF!,0,#REF!,"&gt;="&amp;MC574,#REF!,"&lt;="&amp;MB574,#REF!,"&lt;="&amp;ME574,#REF!,"&gt;="&amp;MF574)</f>
        <v/>
      </c>
      <c r="MZ574" s="1">
        <f>COUNTIFS(#REF!,LT574,#REF!,1,#REF!,"&lt;="&amp;ME574,#REF!,"&gt;="&amp;MF574,#REF!,"="&amp;KV574,#REF!,"="&amp;KX574)</f>
        <v/>
      </c>
      <c r="NA574" s="1">
        <f>COUNTIFS(#REF!,LT574,#REF!,0,#REF!,"&lt;="&amp;ME574,#REF!,"&gt;="&amp;MF574,#REF!,"="&amp;KV574,#REF!,"="&amp;KX574)</f>
        <v/>
      </c>
      <c r="NB574" s="1">
        <f>COUNTIFS(#REF!,LT574,#REF!,1,#REF!,"&lt;="&amp;ME574,#REF!,"&gt;="&amp;MF574,#REF!,"="&amp;KW574,#REF!,"="&amp;KY574)</f>
        <v/>
      </c>
      <c r="NC574" s="1">
        <f>COUNTIFS(#REF!,LT574,#REF!,0,#REF!,"&lt;="&amp;ME574,#REF!,"&gt;="&amp;MF574,#REF!,"="&amp;KW574,#REF!,"="&amp;KY574)</f>
        <v/>
      </c>
      <c r="ND574" s="1">
        <f>MP574+MR574+MT574+MV574+MX574+MZ574+NB574</f>
        <v/>
      </c>
      <c r="NE574" s="1">
        <f>MQ574+MS574+MU574+MW574+MY574+NA574+NC574</f>
        <v/>
      </c>
      <c r="NF574" s="1">
        <f>ND574+NE574</f>
        <v/>
      </c>
      <c r="NG574" s="33">
        <f>ND574/(ND574+NE574)</f>
        <v/>
      </c>
      <c r="NH574" s="3">
        <f>1/NG574</f>
        <v/>
      </c>
      <c r="NI574" s="1">
        <f>LH574</f>
        <v/>
      </c>
      <c r="NJ574" s="79">
        <f>((1-NG574)*(1/(NI574-1))*0.98-(NG574*1))</f>
        <v/>
      </c>
      <c r="NK574" s="34">
        <f>IF(LR574&lt;0.9,0,IF(AND(LR574&gt;1.1),0,1))</f>
        <v/>
      </c>
      <c r="NL574" s="34">
        <f>IF(LS574&lt;0.9,0,IF(AND(LS574&gt;1.1),0,1))</f>
        <v/>
      </c>
      <c r="NM574" s="32">
        <f>IF(NF574&gt;99,1,0)</f>
        <v/>
      </c>
      <c r="NN574" s="32">
        <f>IF(NJ574&gt;0.0799,1,0)</f>
        <v/>
      </c>
      <c r="NO574" s="32">
        <f>IF(NJ574&gt;NQ574,1,0)</f>
        <v/>
      </c>
      <c r="NP574" s="32">
        <f>NM574+NN574+NO574+NK574+NL574</f>
        <v/>
      </c>
      <c r="NQ574" s="79">
        <f>(((100*NG574)*(NI574-1)*0.98)-((1-NG574)*100))/100</f>
        <v/>
      </c>
      <c r="NR574" s="34">
        <f>IF(LR574&lt;0.9,0,IF(AND(LR574&gt;1.1),0,1))</f>
        <v/>
      </c>
      <c r="NS574" s="34">
        <f>IF(LS574&lt;0.9,0,IF(AND(LS574&gt;1.1),0,1))</f>
        <v/>
      </c>
      <c r="NT574" s="32">
        <f>IF(NF574&gt;99,1,0)</f>
        <v/>
      </c>
      <c r="NU574" s="32">
        <f>IF(NQ574&gt;0.0799,1,0)</f>
        <v/>
      </c>
      <c r="NV574" s="32">
        <f>IF(NQ574&gt;NJ574,1,0)</f>
        <v/>
      </c>
      <c r="NW574" s="32">
        <f>NT574+NU574+NV574+NR574+NS574</f>
        <v/>
      </c>
      <c r="NX574">
        <f>IF(NP574=5,"LayHome1-0",IF(AND(NW574=5),"BackHome1-0",""))</f>
        <v/>
      </c>
      <c r="NY574">
        <f>IF(NP574=5,KN574,IF(AND(NW574=5),KN574,""))</f>
        <v/>
      </c>
      <c r="NZ574">
        <f>IF(NP574=5,"Match Odds",IF(AND(NW574=5),"Match Odds",""))</f>
        <v/>
      </c>
      <c r="OA574">
        <f>IF(NP574=5,KP574,IF(AND(NW574=5),KP574,""))</f>
        <v/>
      </c>
      <c r="OB574">
        <f>IF(NP574=5,"MATCH_ODDS",IF(AND(NW574=5),"MATCH_ODDS",""))</f>
        <v/>
      </c>
      <c r="OC574">
        <f>IF(NP574=5,"LAY",IF(AND(NW574=5),"BACK",""))</f>
        <v/>
      </c>
    </row>
    <row r="575" ht="16.5" customHeight="1" thickBot="1" thickTop="1">
      <c r="A575" s="2" t="n"/>
      <c r="KN575" s="1">
        <f>IF(INDEX(#REF!,MATCH('HT 1-0'!D575,#REF!,0))=INDEX(#REF!,MATCH('HT 1-0'!D575,#REF!,0)),INDEX(#REF!,MATCH('HT 1-0'!D575,#REF!,0)),"ERROR")</f>
        <v/>
      </c>
      <c r="KO575" s="1">
        <f>IF(INDEX(#REF!,MATCH('HT 1-0'!E575,#REF!,0))=INDEX(#REF!,MATCH('HT 1-0'!E575,#REF!,0)),INDEX(#REF!,MATCH('HT 1-0'!E575,#REF!,0)),"ERROR")</f>
        <v/>
      </c>
      <c r="KP575" s="1">
        <f>KN575&amp;" v "&amp;KO575</f>
        <v/>
      </c>
      <c r="KQ575">
        <f>B575&amp;"_"&amp;C575</f>
        <v/>
      </c>
      <c r="KR575" s="1">
        <f>IF((HW575/KK575)&lt;0.335,"G",IF((HW575/KK575)&gt;0.67,"R","A"))</f>
        <v/>
      </c>
      <c r="KS575" s="1">
        <f>IF((HX575/KK575)&lt;0.335,"G",IF((HX575/KK575)&gt;0.67,"R","A"))</f>
        <v/>
      </c>
      <c r="KT575" s="1">
        <f>IF((IH575/KK575)&lt;0.335,"G",IF((IH575/KK575)&gt;0.67,"R","A"))</f>
        <v/>
      </c>
      <c r="KU575" s="1">
        <f>IF((II575/KK575)&lt;0.335,"G",IF((II575/KK575)&gt;0.67,"R","A"))</f>
        <v/>
      </c>
      <c r="KV575" s="1">
        <f>IF((HZ575/KK575)&lt;0.335,"G",IF((HZ575/KK575)&gt;0.67,"R","A"))</f>
        <v/>
      </c>
      <c r="KW575" s="1">
        <f>IF((HY575/KK575)&lt;0.335,"G",IF((HY575/KK575)&gt;0.67,"R","A"))</f>
        <v/>
      </c>
      <c r="KX575" s="1">
        <f>IF((IK575/KK575)&lt;0.335,"G",IF((IK575/KK575)&gt;0.67,"R","A"))</f>
        <v/>
      </c>
      <c r="KY575" s="1">
        <f>IF((IJ575/KK575)&lt;0.335,"G",IF((IJ575/KK575)&gt;0.67,"R","A"))</f>
        <v/>
      </c>
      <c r="KZ575" s="1">
        <f>IF((HQ575/KK575)&lt;0.335,"G",IF((HQ575/KK575)&gt;0.67,"R","A"))</f>
        <v/>
      </c>
      <c r="LA575" s="1">
        <f>IF((IB575/KK575)&lt;0.335,"G",IF((IB575/KK575)&gt;0.67,"R","A"))</f>
        <v/>
      </c>
      <c r="LB575">
        <f>IF(LQ575="1-0",INDEX(Scrape!#REF!,MATCH('HT 1-0'!KP575,Scrape!$B:$B,0)),"")</f>
        <v/>
      </c>
      <c r="LC575">
        <f>IF(LQ575="1-0",INDEX(Scrape!$A:$A,MATCH('HT 1-0'!KP575,Scrape!$B:$B,0)),"")</f>
        <v/>
      </c>
      <c r="LD575">
        <f>IF(LQ575="1-0",INDEX(Scrape!$B:$B,MATCH('HT 1-0'!KP575,Scrape!$B:$B,0)),"")</f>
        <v/>
      </c>
      <c r="LE575">
        <f>IF(LQ575="1-0",INDEX(Scrape!$C:$C,MATCH('HT 1-0'!KP575,Scrape!$B:$B,0)),"")</f>
        <v/>
      </c>
      <c r="LF575">
        <f>IF(LQ575="1-0",INDEX(Scrape!$D:$D,MATCH('HT 1-0'!KP575,Scrape!$B:$B,0)),"")</f>
        <v/>
      </c>
      <c r="LG575">
        <f>IF(LQ575="1-0",INDEX(Scrape!$E:$E,MATCH('HT 1-0'!KP575,Scrape!$B:$B,0)),"")</f>
        <v/>
      </c>
      <c r="LH575">
        <f>IF(LQ575="1-0",INDEX(Scrape!$F:$F,MATCH('HT 1-0'!KP575,Scrape!$B:$B,0)),"")</f>
        <v/>
      </c>
      <c r="LI575">
        <f>IF(LQ575="1-0",INDEX(Scrape!$G:$G,MATCH('HT 1-0'!KP575,Scrape!$B:$B,0)),"")</f>
        <v/>
      </c>
      <c r="LJ575">
        <f>IF(LQ575="1-0",INDEX(Scrape!$H:$H,MATCH('HT 1-0'!KP575,Scrape!$B:$B,0)),"")</f>
        <v/>
      </c>
      <c r="LK575">
        <f>IF(LQ575="1-0",INDEX(Scrape!$I:$I,MATCH('HT 1-0'!KP575,Scrape!$B:$B,0)),"")</f>
        <v/>
      </c>
      <c r="LL575">
        <f>IF(LQ575="1-0",INDEX(Scrape!$J:$J,MATCH('HT 1-0'!KP575,Scrape!$B:$B,0)),"")</f>
        <v/>
      </c>
      <c r="LM575">
        <f>IF(LQ575="1-0",INDEX(Scrape!$K:$K,MATCH('HT 1-0'!KP575,Scrape!$B:$B,0)),"")</f>
        <v/>
      </c>
      <c r="LN575">
        <f>IF(LQ575="1-0",INDEX(Scrape!$L:$L,MATCH('HT 1-0'!KP575,Scrape!$B:$B,0)),"")</f>
        <v/>
      </c>
      <c r="LO575">
        <f>IF(LQ575="1-0",INDEX(Scrape!$M:$M,MATCH('HT 1-0'!KP575,Scrape!$B:$B,0)),"")</f>
        <v/>
      </c>
      <c r="LP575">
        <f>IF(LQ575="1-0",INDEX(Scrape!$N:$N,MATCH('HT 1-0'!KP575,Scrape!$B:$B,0)),"")</f>
        <v/>
      </c>
      <c r="LQ575">
        <f>INDEX(Scrape!$O:$O,MATCH('HT 1-0'!KP575,Scrape!$B:$B,0))</f>
        <v/>
      </c>
      <c r="LR575">
        <f>(1/LJ575)+(1/LI575)+(1/LH575)</f>
        <v/>
      </c>
      <c r="LS575">
        <f>(1/LG575)+(1/LF575)+(1/LE575)</f>
        <v/>
      </c>
      <c r="LT575" s="8">
        <f>IF(INDEX(#REF!,MATCH(KQ575,#REF!,0))=INDEX(#REF!,MATCH(KQ575,#REF!,0)),INDEX(#REF!,MATCH(KQ575,#REF!,0)),"ERROR")</f>
        <v/>
      </c>
      <c r="LU575" s="4">
        <f>IF(KR575="G",2,IF(KR575="R",0.5,IF(KR575="A",1)))</f>
        <v/>
      </c>
      <c r="LV575" s="4">
        <f>IF(KS575="G",0.5,IF(KS575="R",2,IF(KS575="A",1)))</f>
        <v/>
      </c>
      <c r="LW575" s="4">
        <f>IF(KT575="G",2,IF(KT575="R",0.5,IF(KT575="A",1)))</f>
        <v/>
      </c>
      <c r="LX575" s="4">
        <f>IF(KU575="G",0.5,IF(KU575="R",2,IF(KU575="A",1)))</f>
        <v/>
      </c>
      <c r="LY575" s="7">
        <f>(LK575*(LU575+LX575)+(LL575*(LU575+LX575)))</f>
        <v/>
      </c>
      <c r="LZ575" s="7">
        <f>(LN575*(LV575+LW575)+(LO575*(LV575+LW575)))</f>
        <v/>
      </c>
      <c r="MA575" s="11">
        <f>LY575-LZ575</f>
        <v/>
      </c>
      <c r="MB575" s="5">
        <f>MA575+2</f>
        <v/>
      </c>
      <c r="MC575" s="6">
        <f>MA575-2</f>
        <v/>
      </c>
      <c r="MD575" s="4">
        <f>LE575</f>
        <v/>
      </c>
      <c r="ME575" s="9">
        <f>IF(MD575=0,1000,MD575+0.75)</f>
        <v/>
      </c>
      <c r="MF575" s="10">
        <f>IF(MD575=0,0,MD575-0.75)</f>
        <v/>
      </c>
      <c r="MG575" s="4">
        <f>((LM575*(LU575+LX575))-((LP575*(LV575+LW575))))</f>
        <v/>
      </c>
      <c r="MH575" s="9">
        <f>MG575*1.2</f>
        <v/>
      </c>
      <c r="MI575" s="10">
        <f>MG575*0.8</f>
        <v/>
      </c>
      <c r="MJ575">
        <f>IFERROR(NX575,"")</f>
        <v/>
      </c>
      <c r="MK575">
        <f>IFERROR(NY575,"")</f>
        <v/>
      </c>
      <c r="ML575">
        <f>IFERROR(NZ575,"")</f>
        <v/>
      </c>
      <c r="MM575">
        <f>IFERROR(OA575,"")</f>
        <v/>
      </c>
      <c r="MN575">
        <f>IFERROR(OB575,"")</f>
        <v/>
      </c>
      <c r="MO575">
        <f>IFERROR(OC575,"")</f>
        <v/>
      </c>
      <c r="MP575" s="1">
        <f>COUNTIFS(#REF!,LT575,#REF!,1,#REF!,"&gt;="&amp;MC575,#REF!,"&lt;="&amp;MB575,#REF!,"&lt;="&amp;ME575,#REF!,"&gt;="&amp;MF575,#REF!,"="&amp;KV575,#REF!,"="&amp;KX575)</f>
        <v/>
      </c>
      <c r="MQ575" s="1">
        <f>COUNTIFS(#REF!,LT575,#REF!,0,#REF!,"&gt;="&amp;MC575,#REF!,"&lt;="&amp;MB575,#REF!,"&lt;="&amp;ME575,#REF!,"&gt;="&amp;MF575,#REF!,"="&amp;KV575,#REF!,"="&amp;KX575)</f>
        <v/>
      </c>
      <c r="MR575" s="1">
        <f>COUNTIFS(#REF!,LT575,#REF!,1,#REF!,"&gt;="&amp;MC575,#REF!,"&lt;="&amp;MB575,#REF!,"&lt;="&amp;ME575,#REF!,"&gt;="&amp;MF575,#REF!,"="&amp;KW575,#REF!,"="&amp;KY575)</f>
        <v/>
      </c>
      <c r="MS575" s="1">
        <f>COUNTIFS(#REF!,LT575,#REF!,0,#REF!,"&gt;="&amp;MC575,#REF!,"&lt;="&amp;MB575,#REF!,"&lt;="&amp;ME575,#REF!,"&gt;="&amp;MF575,#REF!,"="&amp;KW575,#REF!,"="&amp;KY575)</f>
        <v/>
      </c>
      <c r="MT575" s="1">
        <f>COUNTIFS(#REF!,LT575,#REF!,1,#REF!,"&gt;="&amp;MI575,#REF!,"&lt;="&amp;MH575,#REF!,"&lt;="&amp;ME575,#REF!,"&gt;="&amp;MF575)</f>
        <v/>
      </c>
      <c r="MU575" s="1">
        <f>COUNTIFS(#REF!,LT575,#REF!,0,#REF!,"&gt;="&amp;MI575,#REF!,"&lt;="&amp;MH575,#REF!,"&lt;="&amp;ME575,#REF!,"&gt;="&amp;MF575)</f>
        <v/>
      </c>
      <c r="MV575" s="1">
        <f>COUNTIFS(#REF!,LT575,#REF!,1,#REF!,"&gt;="&amp;MI575,#REF!,"&lt;="&amp;MH575,#REF!,"="&amp;KZ575,#REF!,"="&amp;LA575,#REF!,"&lt;="&amp;ME575,#REF!,"&gt;="&amp;MF575)</f>
        <v/>
      </c>
      <c r="MW575" s="1">
        <f>COUNTIFS(#REF!,LT575,#REF!,0,#REF!,"&gt;="&amp;MI575,#REF!,"&lt;="&amp;MH575,#REF!,"="&amp;KZ575,#REF!,"="&amp;LA575,#REF!,"&lt;="&amp;ME575,#REF!,"&gt;="&amp;MF575)</f>
        <v/>
      </c>
      <c r="MX575" s="1">
        <f>COUNTIFS(#REF!,LT575,#REF!,1,#REF!,"&gt;="&amp;MC575,#REF!,"&lt;="&amp;MB575,#REF!,"&lt;="&amp;ME575,#REF!,"&gt;="&amp;MF575)</f>
        <v/>
      </c>
      <c r="MY575" s="1">
        <f>COUNTIFS(#REF!,LT575,#REF!,0,#REF!,"&gt;="&amp;MC575,#REF!,"&lt;="&amp;MB575,#REF!,"&lt;="&amp;ME575,#REF!,"&gt;="&amp;MF575)</f>
        <v/>
      </c>
      <c r="MZ575" s="1">
        <f>COUNTIFS(#REF!,LT575,#REF!,1,#REF!,"&lt;="&amp;ME575,#REF!,"&gt;="&amp;MF575,#REF!,"="&amp;KV575,#REF!,"="&amp;KX575)</f>
        <v/>
      </c>
      <c r="NA575" s="1">
        <f>COUNTIFS(#REF!,LT575,#REF!,0,#REF!,"&lt;="&amp;ME575,#REF!,"&gt;="&amp;MF575,#REF!,"="&amp;KV575,#REF!,"="&amp;KX575)</f>
        <v/>
      </c>
      <c r="NB575" s="1">
        <f>COUNTIFS(#REF!,LT575,#REF!,1,#REF!,"&lt;="&amp;ME575,#REF!,"&gt;="&amp;MF575,#REF!,"="&amp;KW575,#REF!,"="&amp;KY575)</f>
        <v/>
      </c>
      <c r="NC575" s="1">
        <f>COUNTIFS(#REF!,LT575,#REF!,0,#REF!,"&lt;="&amp;ME575,#REF!,"&gt;="&amp;MF575,#REF!,"="&amp;KW575,#REF!,"="&amp;KY575)</f>
        <v/>
      </c>
      <c r="ND575" s="1">
        <f>MP575+MR575+MT575+MV575+MX575+MZ575+NB575</f>
        <v/>
      </c>
      <c r="NE575" s="1">
        <f>MQ575+MS575+MU575+MW575+MY575+NA575+NC575</f>
        <v/>
      </c>
      <c r="NF575" s="1">
        <f>ND575+NE575</f>
        <v/>
      </c>
      <c r="NG575" s="33">
        <f>ND575/(ND575+NE575)</f>
        <v/>
      </c>
      <c r="NH575" s="3">
        <f>1/NG575</f>
        <v/>
      </c>
      <c r="NI575" s="1">
        <f>LH575</f>
        <v/>
      </c>
      <c r="NJ575" s="79">
        <f>((1-NG575)*(1/(NI575-1))*0.98-(NG575*1))</f>
        <v/>
      </c>
      <c r="NK575" s="34">
        <f>IF(LR575&lt;0.9,0,IF(AND(LR575&gt;1.1),0,1))</f>
        <v/>
      </c>
      <c r="NL575" s="34">
        <f>IF(LS575&lt;0.9,0,IF(AND(LS575&gt;1.1),0,1))</f>
        <v/>
      </c>
      <c r="NM575" s="32">
        <f>IF(NF575&gt;99,1,0)</f>
        <v/>
      </c>
      <c r="NN575" s="32">
        <f>IF(NJ575&gt;0.0799,1,0)</f>
        <v/>
      </c>
      <c r="NO575" s="32">
        <f>IF(NJ575&gt;NQ575,1,0)</f>
        <v/>
      </c>
      <c r="NP575" s="32">
        <f>NM575+NN575+NO575+NK575+NL575</f>
        <v/>
      </c>
      <c r="NQ575" s="79">
        <f>(((100*NG575)*(NI575-1)*0.98)-((1-NG575)*100))/100</f>
        <v/>
      </c>
      <c r="NR575" s="34">
        <f>IF(LR575&lt;0.9,0,IF(AND(LR575&gt;1.1),0,1))</f>
        <v/>
      </c>
      <c r="NS575" s="34">
        <f>IF(LS575&lt;0.9,0,IF(AND(LS575&gt;1.1),0,1))</f>
        <v/>
      </c>
      <c r="NT575" s="32">
        <f>IF(NF575&gt;99,1,0)</f>
        <v/>
      </c>
      <c r="NU575" s="32">
        <f>IF(NQ575&gt;0.0799,1,0)</f>
        <v/>
      </c>
      <c r="NV575" s="32">
        <f>IF(NQ575&gt;NJ575,1,0)</f>
        <v/>
      </c>
      <c r="NW575" s="32">
        <f>NT575+NU575+NV575+NR575+NS575</f>
        <v/>
      </c>
      <c r="NX575">
        <f>IF(NP575=5,"LayHome1-0",IF(AND(NW575=5),"BackHome1-0",""))</f>
        <v/>
      </c>
      <c r="NY575">
        <f>IF(NP575=5,KN575,IF(AND(NW575=5),KN575,""))</f>
        <v/>
      </c>
      <c r="NZ575">
        <f>IF(NP575=5,"Match Odds",IF(AND(NW575=5),"Match Odds",""))</f>
        <v/>
      </c>
      <c r="OA575">
        <f>IF(NP575=5,KP575,IF(AND(NW575=5),KP575,""))</f>
        <v/>
      </c>
      <c r="OB575">
        <f>IF(NP575=5,"MATCH_ODDS",IF(AND(NW575=5),"MATCH_ODDS",""))</f>
        <v/>
      </c>
      <c r="OC575">
        <f>IF(NP575=5,"LAY",IF(AND(NW575=5),"BACK",""))</f>
        <v/>
      </c>
    </row>
    <row r="576" ht="16.5" customHeight="1" thickBot="1" thickTop="1">
      <c r="A576" s="2" t="n"/>
      <c r="KN576" s="1">
        <f>IF(INDEX(#REF!,MATCH('HT 1-0'!D576,#REF!,0))=INDEX(#REF!,MATCH('HT 1-0'!D576,#REF!,0)),INDEX(#REF!,MATCH('HT 1-0'!D576,#REF!,0)),"ERROR")</f>
        <v/>
      </c>
      <c r="KO576" s="1">
        <f>IF(INDEX(#REF!,MATCH('HT 1-0'!E576,#REF!,0))=INDEX(#REF!,MATCH('HT 1-0'!E576,#REF!,0)),INDEX(#REF!,MATCH('HT 1-0'!E576,#REF!,0)),"ERROR")</f>
        <v/>
      </c>
      <c r="KP576" s="1">
        <f>KN576&amp;" v "&amp;KO576</f>
        <v/>
      </c>
      <c r="KQ576">
        <f>B576&amp;"_"&amp;C576</f>
        <v/>
      </c>
      <c r="KR576" s="1">
        <f>IF((HW576/KK576)&lt;0.335,"G",IF((HW576/KK576)&gt;0.67,"R","A"))</f>
        <v/>
      </c>
      <c r="KS576" s="1">
        <f>IF((HX576/KK576)&lt;0.335,"G",IF((HX576/KK576)&gt;0.67,"R","A"))</f>
        <v/>
      </c>
      <c r="KT576" s="1">
        <f>IF((IH576/KK576)&lt;0.335,"G",IF((IH576/KK576)&gt;0.67,"R","A"))</f>
        <v/>
      </c>
      <c r="KU576" s="1">
        <f>IF((II576/KK576)&lt;0.335,"G",IF((II576/KK576)&gt;0.67,"R","A"))</f>
        <v/>
      </c>
      <c r="KV576" s="1">
        <f>IF((HZ576/KK576)&lt;0.335,"G",IF((HZ576/KK576)&gt;0.67,"R","A"))</f>
        <v/>
      </c>
      <c r="KW576" s="1">
        <f>IF((HY576/KK576)&lt;0.335,"G",IF((HY576/KK576)&gt;0.67,"R","A"))</f>
        <v/>
      </c>
      <c r="KX576" s="1">
        <f>IF((IK576/KK576)&lt;0.335,"G",IF((IK576/KK576)&gt;0.67,"R","A"))</f>
        <v/>
      </c>
      <c r="KY576" s="1">
        <f>IF((IJ576/KK576)&lt;0.335,"G",IF((IJ576/KK576)&gt;0.67,"R","A"))</f>
        <v/>
      </c>
      <c r="KZ576" s="1">
        <f>IF((HQ576/KK576)&lt;0.335,"G",IF((HQ576/KK576)&gt;0.67,"R","A"))</f>
        <v/>
      </c>
      <c r="LA576" s="1">
        <f>IF((IB576/KK576)&lt;0.335,"G",IF((IB576/KK576)&gt;0.67,"R","A"))</f>
        <v/>
      </c>
      <c r="LB576">
        <f>IF(LQ576="1-0",INDEX(Scrape!#REF!,MATCH('HT 1-0'!KP576,Scrape!$B:$B,0)),"")</f>
        <v/>
      </c>
      <c r="LC576">
        <f>IF(LQ576="1-0",INDEX(Scrape!$A:$A,MATCH('HT 1-0'!KP576,Scrape!$B:$B,0)),"")</f>
        <v/>
      </c>
      <c r="LD576">
        <f>IF(LQ576="1-0",INDEX(Scrape!$B:$B,MATCH('HT 1-0'!KP576,Scrape!$B:$B,0)),"")</f>
        <v/>
      </c>
      <c r="LE576">
        <f>IF(LQ576="1-0",INDEX(Scrape!$C:$C,MATCH('HT 1-0'!KP576,Scrape!$B:$B,0)),"")</f>
        <v/>
      </c>
      <c r="LF576">
        <f>IF(LQ576="1-0",INDEX(Scrape!$D:$D,MATCH('HT 1-0'!KP576,Scrape!$B:$B,0)),"")</f>
        <v/>
      </c>
      <c r="LG576">
        <f>IF(LQ576="1-0",INDEX(Scrape!$E:$E,MATCH('HT 1-0'!KP576,Scrape!$B:$B,0)),"")</f>
        <v/>
      </c>
      <c r="LH576">
        <f>IF(LQ576="1-0",INDEX(Scrape!$F:$F,MATCH('HT 1-0'!KP576,Scrape!$B:$B,0)),"")</f>
        <v/>
      </c>
      <c r="LI576">
        <f>IF(LQ576="1-0",INDEX(Scrape!$G:$G,MATCH('HT 1-0'!KP576,Scrape!$B:$B,0)),"")</f>
        <v/>
      </c>
      <c r="LJ576">
        <f>IF(LQ576="1-0",INDEX(Scrape!$H:$H,MATCH('HT 1-0'!KP576,Scrape!$B:$B,0)),"")</f>
        <v/>
      </c>
      <c r="LK576">
        <f>IF(LQ576="1-0",INDEX(Scrape!$I:$I,MATCH('HT 1-0'!KP576,Scrape!$B:$B,0)),"")</f>
        <v/>
      </c>
      <c r="LL576">
        <f>IF(LQ576="1-0",INDEX(Scrape!$J:$J,MATCH('HT 1-0'!KP576,Scrape!$B:$B,0)),"")</f>
        <v/>
      </c>
      <c r="LM576">
        <f>IF(LQ576="1-0",INDEX(Scrape!$K:$K,MATCH('HT 1-0'!KP576,Scrape!$B:$B,0)),"")</f>
        <v/>
      </c>
      <c r="LN576">
        <f>IF(LQ576="1-0",INDEX(Scrape!$L:$L,MATCH('HT 1-0'!KP576,Scrape!$B:$B,0)),"")</f>
        <v/>
      </c>
      <c r="LO576">
        <f>IF(LQ576="1-0",INDEX(Scrape!$M:$M,MATCH('HT 1-0'!KP576,Scrape!$B:$B,0)),"")</f>
        <v/>
      </c>
      <c r="LP576">
        <f>IF(LQ576="1-0",INDEX(Scrape!$N:$N,MATCH('HT 1-0'!KP576,Scrape!$B:$B,0)),"")</f>
        <v/>
      </c>
      <c r="LQ576">
        <f>INDEX(Scrape!$O:$O,MATCH('HT 1-0'!KP576,Scrape!$B:$B,0))</f>
        <v/>
      </c>
      <c r="LR576">
        <f>(1/LJ576)+(1/LI576)+(1/LH576)</f>
        <v/>
      </c>
      <c r="LS576">
        <f>(1/LG576)+(1/LF576)+(1/LE576)</f>
        <v/>
      </c>
      <c r="LT576" s="8">
        <f>IF(INDEX(#REF!,MATCH(KQ576,#REF!,0))=INDEX(#REF!,MATCH(KQ576,#REF!,0)),INDEX(#REF!,MATCH(KQ576,#REF!,0)),"ERROR")</f>
        <v/>
      </c>
      <c r="LU576" s="4">
        <f>IF(KR576="G",2,IF(KR576="R",0.5,IF(KR576="A",1)))</f>
        <v/>
      </c>
      <c r="LV576" s="4">
        <f>IF(KS576="G",0.5,IF(KS576="R",2,IF(KS576="A",1)))</f>
        <v/>
      </c>
      <c r="LW576" s="4">
        <f>IF(KT576="G",2,IF(KT576="R",0.5,IF(KT576="A",1)))</f>
        <v/>
      </c>
      <c r="LX576" s="4">
        <f>IF(KU576="G",0.5,IF(KU576="R",2,IF(KU576="A",1)))</f>
        <v/>
      </c>
      <c r="LY576" s="7">
        <f>(LK576*(LU576+LX576)+(LL576*(LU576+LX576)))</f>
        <v/>
      </c>
      <c r="LZ576" s="7">
        <f>(LN576*(LV576+LW576)+(LO576*(LV576+LW576)))</f>
        <v/>
      </c>
      <c r="MA576" s="11">
        <f>LY576-LZ576</f>
        <v/>
      </c>
      <c r="MB576" s="5">
        <f>MA576+2</f>
        <v/>
      </c>
      <c r="MC576" s="6">
        <f>MA576-2</f>
        <v/>
      </c>
      <c r="MD576" s="4">
        <f>LE576</f>
        <v/>
      </c>
      <c r="ME576" s="9">
        <f>IF(MD576=0,1000,MD576+0.75)</f>
        <v/>
      </c>
      <c r="MF576" s="10">
        <f>IF(MD576=0,0,MD576-0.75)</f>
        <v/>
      </c>
      <c r="MG576" s="4">
        <f>((LM576*(LU576+LX576))-((LP576*(LV576+LW576))))</f>
        <v/>
      </c>
      <c r="MH576" s="9">
        <f>MG576*1.2</f>
        <v/>
      </c>
      <c r="MI576" s="10">
        <f>MG576*0.8</f>
        <v/>
      </c>
      <c r="MJ576">
        <f>IFERROR(NX576,"")</f>
        <v/>
      </c>
      <c r="MK576">
        <f>IFERROR(NY576,"")</f>
        <v/>
      </c>
      <c r="ML576">
        <f>IFERROR(NZ576,"")</f>
        <v/>
      </c>
      <c r="MM576">
        <f>IFERROR(OA576,"")</f>
        <v/>
      </c>
      <c r="MN576">
        <f>IFERROR(OB576,"")</f>
        <v/>
      </c>
      <c r="MO576">
        <f>IFERROR(OC576,"")</f>
        <v/>
      </c>
      <c r="MP576" s="1">
        <f>COUNTIFS(#REF!,LT576,#REF!,1,#REF!,"&gt;="&amp;MC576,#REF!,"&lt;="&amp;MB576,#REF!,"&lt;="&amp;ME576,#REF!,"&gt;="&amp;MF576,#REF!,"="&amp;KV576,#REF!,"="&amp;KX576)</f>
        <v/>
      </c>
      <c r="MQ576" s="1">
        <f>COUNTIFS(#REF!,LT576,#REF!,0,#REF!,"&gt;="&amp;MC576,#REF!,"&lt;="&amp;MB576,#REF!,"&lt;="&amp;ME576,#REF!,"&gt;="&amp;MF576,#REF!,"="&amp;KV576,#REF!,"="&amp;KX576)</f>
        <v/>
      </c>
      <c r="MR576" s="1">
        <f>COUNTIFS(#REF!,LT576,#REF!,1,#REF!,"&gt;="&amp;MC576,#REF!,"&lt;="&amp;MB576,#REF!,"&lt;="&amp;ME576,#REF!,"&gt;="&amp;MF576,#REF!,"="&amp;KW576,#REF!,"="&amp;KY576)</f>
        <v/>
      </c>
      <c r="MS576" s="1">
        <f>COUNTIFS(#REF!,LT576,#REF!,0,#REF!,"&gt;="&amp;MC576,#REF!,"&lt;="&amp;MB576,#REF!,"&lt;="&amp;ME576,#REF!,"&gt;="&amp;MF576,#REF!,"="&amp;KW576,#REF!,"="&amp;KY576)</f>
        <v/>
      </c>
      <c r="MT576" s="1">
        <f>COUNTIFS(#REF!,LT576,#REF!,1,#REF!,"&gt;="&amp;MI576,#REF!,"&lt;="&amp;MH576,#REF!,"&lt;="&amp;ME576,#REF!,"&gt;="&amp;MF576)</f>
        <v/>
      </c>
      <c r="MU576" s="1">
        <f>COUNTIFS(#REF!,LT576,#REF!,0,#REF!,"&gt;="&amp;MI576,#REF!,"&lt;="&amp;MH576,#REF!,"&lt;="&amp;ME576,#REF!,"&gt;="&amp;MF576)</f>
        <v/>
      </c>
      <c r="MV576" s="1">
        <f>COUNTIFS(#REF!,LT576,#REF!,1,#REF!,"&gt;="&amp;MI576,#REF!,"&lt;="&amp;MH576,#REF!,"="&amp;KZ576,#REF!,"="&amp;LA576,#REF!,"&lt;="&amp;ME576,#REF!,"&gt;="&amp;MF576)</f>
        <v/>
      </c>
      <c r="MW576" s="1">
        <f>COUNTIFS(#REF!,LT576,#REF!,0,#REF!,"&gt;="&amp;MI576,#REF!,"&lt;="&amp;MH576,#REF!,"="&amp;KZ576,#REF!,"="&amp;LA576,#REF!,"&lt;="&amp;ME576,#REF!,"&gt;="&amp;MF576)</f>
        <v/>
      </c>
      <c r="MX576" s="1">
        <f>COUNTIFS(#REF!,LT576,#REF!,1,#REF!,"&gt;="&amp;MC576,#REF!,"&lt;="&amp;MB576,#REF!,"&lt;="&amp;ME576,#REF!,"&gt;="&amp;MF576)</f>
        <v/>
      </c>
      <c r="MY576" s="1">
        <f>COUNTIFS(#REF!,LT576,#REF!,0,#REF!,"&gt;="&amp;MC576,#REF!,"&lt;="&amp;MB576,#REF!,"&lt;="&amp;ME576,#REF!,"&gt;="&amp;MF576)</f>
        <v/>
      </c>
      <c r="MZ576" s="1">
        <f>COUNTIFS(#REF!,LT576,#REF!,1,#REF!,"&lt;="&amp;ME576,#REF!,"&gt;="&amp;MF576,#REF!,"="&amp;KV576,#REF!,"="&amp;KX576)</f>
        <v/>
      </c>
      <c r="NA576" s="1">
        <f>COUNTIFS(#REF!,LT576,#REF!,0,#REF!,"&lt;="&amp;ME576,#REF!,"&gt;="&amp;MF576,#REF!,"="&amp;KV576,#REF!,"="&amp;KX576)</f>
        <v/>
      </c>
      <c r="NB576" s="1">
        <f>COUNTIFS(#REF!,LT576,#REF!,1,#REF!,"&lt;="&amp;ME576,#REF!,"&gt;="&amp;MF576,#REF!,"="&amp;KW576,#REF!,"="&amp;KY576)</f>
        <v/>
      </c>
      <c r="NC576" s="1">
        <f>COUNTIFS(#REF!,LT576,#REF!,0,#REF!,"&lt;="&amp;ME576,#REF!,"&gt;="&amp;MF576,#REF!,"="&amp;KW576,#REF!,"="&amp;KY576)</f>
        <v/>
      </c>
      <c r="ND576" s="1">
        <f>MP576+MR576+MT576+MV576+MX576+MZ576+NB576</f>
        <v/>
      </c>
      <c r="NE576" s="1">
        <f>MQ576+MS576+MU576+MW576+MY576+NA576+NC576</f>
        <v/>
      </c>
      <c r="NF576" s="1">
        <f>ND576+NE576</f>
        <v/>
      </c>
      <c r="NG576" s="33">
        <f>ND576/(ND576+NE576)</f>
        <v/>
      </c>
      <c r="NH576" s="3">
        <f>1/NG576</f>
        <v/>
      </c>
      <c r="NI576" s="1">
        <f>LH576</f>
        <v/>
      </c>
      <c r="NJ576" s="79">
        <f>((1-NG576)*(1/(NI576-1))*0.98-(NG576*1))</f>
        <v/>
      </c>
      <c r="NK576" s="34">
        <f>IF(LR576&lt;0.9,0,IF(AND(LR576&gt;1.1),0,1))</f>
        <v/>
      </c>
      <c r="NL576" s="34">
        <f>IF(LS576&lt;0.9,0,IF(AND(LS576&gt;1.1),0,1))</f>
        <v/>
      </c>
      <c r="NM576" s="32">
        <f>IF(NF576&gt;99,1,0)</f>
        <v/>
      </c>
      <c r="NN576" s="32">
        <f>IF(NJ576&gt;0.0799,1,0)</f>
        <v/>
      </c>
      <c r="NO576" s="32">
        <f>IF(NJ576&gt;NQ576,1,0)</f>
        <v/>
      </c>
      <c r="NP576" s="32">
        <f>NM576+NN576+NO576+NK576+NL576</f>
        <v/>
      </c>
      <c r="NQ576" s="79">
        <f>(((100*NG576)*(NI576-1)*0.98)-((1-NG576)*100))/100</f>
        <v/>
      </c>
      <c r="NR576" s="34">
        <f>IF(LR576&lt;0.9,0,IF(AND(LR576&gt;1.1),0,1))</f>
        <v/>
      </c>
      <c r="NS576" s="34">
        <f>IF(LS576&lt;0.9,0,IF(AND(LS576&gt;1.1),0,1))</f>
        <v/>
      </c>
      <c r="NT576" s="32">
        <f>IF(NF576&gt;99,1,0)</f>
        <v/>
      </c>
      <c r="NU576" s="32">
        <f>IF(NQ576&gt;0.0799,1,0)</f>
        <v/>
      </c>
      <c r="NV576" s="32">
        <f>IF(NQ576&gt;NJ576,1,0)</f>
        <v/>
      </c>
      <c r="NW576" s="32">
        <f>NT576+NU576+NV576+NR576+NS576</f>
        <v/>
      </c>
      <c r="NX576">
        <f>IF(NP576=5,"LayHome1-0",IF(AND(NW576=5),"BackHome1-0",""))</f>
        <v/>
      </c>
      <c r="NY576">
        <f>IF(NP576=5,KN576,IF(AND(NW576=5),KN576,""))</f>
        <v/>
      </c>
      <c r="NZ576">
        <f>IF(NP576=5,"Match Odds",IF(AND(NW576=5),"Match Odds",""))</f>
        <v/>
      </c>
      <c r="OA576">
        <f>IF(NP576=5,KP576,IF(AND(NW576=5),KP576,""))</f>
        <v/>
      </c>
      <c r="OB576">
        <f>IF(NP576=5,"MATCH_ODDS",IF(AND(NW576=5),"MATCH_ODDS",""))</f>
        <v/>
      </c>
      <c r="OC576">
        <f>IF(NP576=5,"LAY",IF(AND(NW576=5),"BACK",""))</f>
        <v/>
      </c>
    </row>
    <row r="577" ht="16.5" customHeight="1" thickBot="1" thickTop="1">
      <c r="A577" s="2" t="n"/>
      <c r="KN577" s="1">
        <f>IF(INDEX(#REF!,MATCH('HT 1-0'!D577,#REF!,0))=INDEX(#REF!,MATCH('HT 1-0'!D577,#REF!,0)),INDEX(#REF!,MATCH('HT 1-0'!D577,#REF!,0)),"ERROR")</f>
        <v/>
      </c>
      <c r="KO577" s="1">
        <f>IF(INDEX(#REF!,MATCH('HT 1-0'!E577,#REF!,0))=INDEX(#REF!,MATCH('HT 1-0'!E577,#REF!,0)),INDEX(#REF!,MATCH('HT 1-0'!E577,#REF!,0)),"ERROR")</f>
        <v/>
      </c>
      <c r="KP577" s="1">
        <f>KN577&amp;" v "&amp;KO577</f>
        <v/>
      </c>
      <c r="KQ577">
        <f>B577&amp;"_"&amp;C577</f>
        <v/>
      </c>
      <c r="KR577" s="1">
        <f>IF((HW577/KK577)&lt;0.335,"G",IF((HW577/KK577)&gt;0.67,"R","A"))</f>
        <v/>
      </c>
      <c r="KS577" s="1">
        <f>IF((HX577/KK577)&lt;0.335,"G",IF((HX577/KK577)&gt;0.67,"R","A"))</f>
        <v/>
      </c>
      <c r="KT577" s="1">
        <f>IF((IH577/KK577)&lt;0.335,"G",IF((IH577/KK577)&gt;0.67,"R","A"))</f>
        <v/>
      </c>
      <c r="KU577" s="1">
        <f>IF((II577/KK577)&lt;0.335,"G",IF((II577/KK577)&gt;0.67,"R","A"))</f>
        <v/>
      </c>
      <c r="KV577" s="1">
        <f>IF((HZ577/KK577)&lt;0.335,"G",IF((HZ577/KK577)&gt;0.67,"R","A"))</f>
        <v/>
      </c>
      <c r="KW577" s="1">
        <f>IF((HY577/KK577)&lt;0.335,"G",IF((HY577/KK577)&gt;0.67,"R","A"))</f>
        <v/>
      </c>
      <c r="KX577" s="1">
        <f>IF((IK577/KK577)&lt;0.335,"G",IF((IK577/KK577)&gt;0.67,"R","A"))</f>
        <v/>
      </c>
      <c r="KY577" s="1">
        <f>IF((IJ577/KK577)&lt;0.335,"G",IF((IJ577/KK577)&gt;0.67,"R","A"))</f>
        <v/>
      </c>
      <c r="KZ577" s="1">
        <f>IF((HQ577/KK577)&lt;0.335,"G",IF((HQ577/KK577)&gt;0.67,"R","A"))</f>
        <v/>
      </c>
      <c r="LA577" s="1">
        <f>IF((IB577/KK577)&lt;0.335,"G",IF((IB577/KK577)&gt;0.67,"R","A"))</f>
        <v/>
      </c>
      <c r="LB577">
        <f>IF(LQ577="1-0",INDEX(Scrape!#REF!,MATCH('HT 1-0'!KP577,Scrape!$B:$B,0)),"")</f>
        <v/>
      </c>
      <c r="LC577">
        <f>IF(LQ577="1-0",INDEX(Scrape!$A:$A,MATCH('HT 1-0'!KP577,Scrape!$B:$B,0)),"")</f>
        <v/>
      </c>
      <c r="LD577">
        <f>IF(LQ577="1-0",INDEX(Scrape!$B:$B,MATCH('HT 1-0'!KP577,Scrape!$B:$B,0)),"")</f>
        <v/>
      </c>
      <c r="LE577">
        <f>IF(LQ577="1-0",INDEX(Scrape!$C:$C,MATCH('HT 1-0'!KP577,Scrape!$B:$B,0)),"")</f>
        <v/>
      </c>
      <c r="LF577">
        <f>IF(LQ577="1-0",INDEX(Scrape!$D:$D,MATCH('HT 1-0'!KP577,Scrape!$B:$B,0)),"")</f>
        <v/>
      </c>
      <c r="LG577">
        <f>IF(LQ577="1-0",INDEX(Scrape!$E:$E,MATCH('HT 1-0'!KP577,Scrape!$B:$B,0)),"")</f>
        <v/>
      </c>
      <c r="LH577">
        <f>IF(LQ577="1-0",INDEX(Scrape!$F:$F,MATCH('HT 1-0'!KP577,Scrape!$B:$B,0)),"")</f>
        <v/>
      </c>
      <c r="LI577">
        <f>IF(LQ577="1-0",INDEX(Scrape!$G:$G,MATCH('HT 1-0'!KP577,Scrape!$B:$B,0)),"")</f>
        <v/>
      </c>
      <c r="LJ577">
        <f>IF(LQ577="1-0",INDEX(Scrape!$H:$H,MATCH('HT 1-0'!KP577,Scrape!$B:$B,0)),"")</f>
        <v/>
      </c>
      <c r="LK577">
        <f>IF(LQ577="1-0",INDEX(Scrape!$I:$I,MATCH('HT 1-0'!KP577,Scrape!$B:$B,0)),"")</f>
        <v/>
      </c>
      <c r="LL577">
        <f>IF(LQ577="1-0",INDEX(Scrape!$J:$J,MATCH('HT 1-0'!KP577,Scrape!$B:$B,0)),"")</f>
        <v/>
      </c>
      <c r="LM577">
        <f>IF(LQ577="1-0",INDEX(Scrape!$K:$K,MATCH('HT 1-0'!KP577,Scrape!$B:$B,0)),"")</f>
        <v/>
      </c>
      <c r="LN577">
        <f>IF(LQ577="1-0",INDEX(Scrape!$L:$L,MATCH('HT 1-0'!KP577,Scrape!$B:$B,0)),"")</f>
        <v/>
      </c>
      <c r="LO577">
        <f>IF(LQ577="1-0",INDEX(Scrape!$M:$M,MATCH('HT 1-0'!KP577,Scrape!$B:$B,0)),"")</f>
        <v/>
      </c>
      <c r="LP577">
        <f>IF(LQ577="1-0",INDEX(Scrape!$N:$N,MATCH('HT 1-0'!KP577,Scrape!$B:$B,0)),"")</f>
        <v/>
      </c>
      <c r="LQ577">
        <f>INDEX(Scrape!$O:$O,MATCH('HT 1-0'!KP577,Scrape!$B:$B,0))</f>
        <v/>
      </c>
      <c r="LR577">
        <f>(1/LJ577)+(1/LI577)+(1/LH577)</f>
        <v/>
      </c>
      <c r="LS577">
        <f>(1/LG577)+(1/LF577)+(1/LE577)</f>
        <v/>
      </c>
      <c r="LT577" s="8">
        <f>IF(INDEX(#REF!,MATCH(KQ577,#REF!,0))=INDEX(#REF!,MATCH(KQ577,#REF!,0)),INDEX(#REF!,MATCH(KQ577,#REF!,0)),"ERROR")</f>
        <v/>
      </c>
      <c r="LU577" s="4">
        <f>IF(KR577="G",2,IF(KR577="R",0.5,IF(KR577="A",1)))</f>
        <v/>
      </c>
      <c r="LV577" s="4">
        <f>IF(KS577="G",0.5,IF(KS577="R",2,IF(KS577="A",1)))</f>
        <v/>
      </c>
      <c r="LW577" s="4">
        <f>IF(KT577="G",2,IF(KT577="R",0.5,IF(KT577="A",1)))</f>
        <v/>
      </c>
      <c r="LX577" s="4">
        <f>IF(KU577="G",0.5,IF(KU577="R",2,IF(KU577="A",1)))</f>
        <v/>
      </c>
      <c r="LY577" s="7">
        <f>(LK577*(LU577+LX577)+(LL577*(LU577+LX577)))</f>
        <v/>
      </c>
      <c r="LZ577" s="7">
        <f>(LN577*(LV577+LW577)+(LO577*(LV577+LW577)))</f>
        <v/>
      </c>
      <c r="MA577" s="11">
        <f>LY577-LZ577</f>
        <v/>
      </c>
      <c r="MB577" s="5">
        <f>MA577+2</f>
        <v/>
      </c>
      <c r="MC577" s="6">
        <f>MA577-2</f>
        <v/>
      </c>
      <c r="MD577" s="4">
        <f>LE577</f>
        <v/>
      </c>
      <c r="ME577" s="9">
        <f>IF(MD577=0,1000,MD577+0.75)</f>
        <v/>
      </c>
      <c r="MF577" s="10">
        <f>IF(MD577=0,0,MD577-0.75)</f>
        <v/>
      </c>
      <c r="MG577" s="4">
        <f>((LM577*(LU577+LX577))-((LP577*(LV577+LW577))))</f>
        <v/>
      </c>
      <c r="MH577" s="9">
        <f>MG577*1.2</f>
        <v/>
      </c>
      <c r="MI577" s="10">
        <f>MG577*0.8</f>
        <v/>
      </c>
      <c r="MJ577">
        <f>IFERROR(NX577,"")</f>
        <v/>
      </c>
      <c r="MK577">
        <f>IFERROR(NY577,"")</f>
        <v/>
      </c>
      <c r="ML577">
        <f>IFERROR(NZ577,"")</f>
        <v/>
      </c>
      <c r="MM577">
        <f>IFERROR(OA577,"")</f>
        <v/>
      </c>
      <c r="MN577">
        <f>IFERROR(OB577,"")</f>
        <v/>
      </c>
      <c r="MO577">
        <f>IFERROR(OC577,"")</f>
        <v/>
      </c>
      <c r="MP577" s="1">
        <f>COUNTIFS(#REF!,LT577,#REF!,1,#REF!,"&gt;="&amp;MC577,#REF!,"&lt;="&amp;MB577,#REF!,"&lt;="&amp;ME577,#REF!,"&gt;="&amp;MF577,#REF!,"="&amp;KV577,#REF!,"="&amp;KX577)</f>
        <v/>
      </c>
      <c r="MQ577" s="1">
        <f>COUNTIFS(#REF!,LT577,#REF!,0,#REF!,"&gt;="&amp;MC577,#REF!,"&lt;="&amp;MB577,#REF!,"&lt;="&amp;ME577,#REF!,"&gt;="&amp;MF577,#REF!,"="&amp;KV577,#REF!,"="&amp;KX577)</f>
        <v/>
      </c>
      <c r="MR577" s="1">
        <f>COUNTIFS(#REF!,LT577,#REF!,1,#REF!,"&gt;="&amp;MC577,#REF!,"&lt;="&amp;MB577,#REF!,"&lt;="&amp;ME577,#REF!,"&gt;="&amp;MF577,#REF!,"="&amp;KW577,#REF!,"="&amp;KY577)</f>
        <v/>
      </c>
      <c r="MS577" s="1">
        <f>COUNTIFS(#REF!,LT577,#REF!,0,#REF!,"&gt;="&amp;MC577,#REF!,"&lt;="&amp;MB577,#REF!,"&lt;="&amp;ME577,#REF!,"&gt;="&amp;MF577,#REF!,"="&amp;KW577,#REF!,"="&amp;KY577)</f>
        <v/>
      </c>
      <c r="MT577" s="1">
        <f>COUNTIFS(#REF!,LT577,#REF!,1,#REF!,"&gt;="&amp;MI577,#REF!,"&lt;="&amp;MH577,#REF!,"&lt;="&amp;ME577,#REF!,"&gt;="&amp;MF577)</f>
        <v/>
      </c>
      <c r="MU577" s="1">
        <f>COUNTIFS(#REF!,LT577,#REF!,0,#REF!,"&gt;="&amp;MI577,#REF!,"&lt;="&amp;MH577,#REF!,"&lt;="&amp;ME577,#REF!,"&gt;="&amp;MF577)</f>
        <v/>
      </c>
      <c r="MV577" s="1">
        <f>COUNTIFS(#REF!,LT577,#REF!,1,#REF!,"&gt;="&amp;MI577,#REF!,"&lt;="&amp;MH577,#REF!,"="&amp;KZ577,#REF!,"="&amp;LA577,#REF!,"&lt;="&amp;ME577,#REF!,"&gt;="&amp;MF577)</f>
        <v/>
      </c>
      <c r="MW577" s="1">
        <f>COUNTIFS(#REF!,LT577,#REF!,0,#REF!,"&gt;="&amp;MI577,#REF!,"&lt;="&amp;MH577,#REF!,"="&amp;KZ577,#REF!,"="&amp;LA577,#REF!,"&lt;="&amp;ME577,#REF!,"&gt;="&amp;MF577)</f>
        <v/>
      </c>
      <c r="MX577" s="1">
        <f>COUNTIFS(#REF!,LT577,#REF!,1,#REF!,"&gt;="&amp;MC577,#REF!,"&lt;="&amp;MB577,#REF!,"&lt;="&amp;ME577,#REF!,"&gt;="&amp;MF577)</f>
        <v/>
      </c>
      <c r="MY577" s="1">
        <f>COUNTIFS(#REF!,LT577,#REF!,0,#REF!,"&gt;="&amp;MC577,#REF!,"&lt;="&amp;MB577,#REF!,"&lt;="&amp;ME577,#REF!,"&gt;="&amp;MF577)</f>
        <v/>
      </c>
      <c r="MZ577" s="1">
        <f>COUNTIFS(#REF!,LT577,#REF!,1,#REF!,"&lt;="&amp;ME577,#REF!,"&gt;="&amp;MF577,#REF!,"="&amp;KV577,#REF!,"="&amp;KX577)</f>
        <v/>
      </c>
      <c r="NA577" s="1">
        <f>COUNTIFS(#REF!,LT577,#REF!,0,#REF!,"&lt;="&amp;ME577,#REF!,"&gt;="&amp;MF577,#REF!,"="&amp;KV577,#REF!,"="&amp;KX577)</f>
        <v/>
      </c>
      <c r="NB577" s="1">
        <f>COUNTIFS(#REF!,LT577,#REF!,1,#REF!,"&lt;="&amp;ME577,#REF!,"&gt;="&amp;MF577,#REF!,"="&amp;KW577,#REF!,"="&amp;KY577)</f>
        <v/>
      </c>
      <c r="NC577" s="1">
        <f>COUNTIFS(#REF!,LT577,#REF!,0,#REF!,"&lt;="&amp;ME577,#REF!,"&gt;="&amp;MF577,#REF!,"="&amp;KW577,#REF!,"="&amp;KY577)</f>
        <v/>
      </c>
      <c r="ND577" s="1">
        <f>MP577+MR577+MT577+MV577+MX577+MZ577+NB577</f>
        <v/>
      </c>
      <c r="NE577" s="1">
        <f>MQ577+MS577+MU577+MW577+MY577+NA577+NC577</f>
        <v/>
      </c>
      <c r="NF577" s="1">
        <f>ND577+NE577</f>
        <v/>
      </c>
      <c r="NG577" s="33">
        <f>ND577/(ND577+NE577)</f>
        <v/>
      </c>
      <c r="NH577" s="3">
        <f>1/NG577</f>
        <v/>
      </c>
      <c r="NI577" s="1">
        <f>LH577</f>
        <v/>
      </c>
      <c r="NJ577" s="79">
        <f>((1-NG577)*(1/(NI577-1))*0.98-(NG577*1))</f>
        <v/>
      </c>
      <c r="NK577" s="34">
        <f>IF(LR577&lt;0.9,0,IF(AND(LR577&gt;1.1),0,1))</f>
        <v/>
      </c>
      <c r="NL577" s="34">
        <f>IF(LS577&lt;0.9,0,IF(AND(LS577&gt;1.1),0,1))</f>
        <v/>
      </c>
      <c r="NM577" s="32">
        <f>IF(NF577&gt;99,1,0)</f>
        <v/>
      </c>
      <c r="NN577" s="32">
        <f>IF(NJ577&gt;0.0799,1,0)</f>
        <v/>
      </c>
      <c r="NO577" s="32">
        <f>IF(NJ577&gt;NQ577,1,0)</f>
        <v/>
      </c>
      <c r="NP577" s="32">
        <f>NM577+NN577+NO577+NK577+NL577</f>
        <v/>
      </c>
      <c r="NQ577" s="79">
        <f>(((100*NG577)*(NI577-1)*0.98)-((1-NG577)*100))/100</f>
        <v/>
      </c>
      <c r="NR577" s="34">
        <f>IF(LR577&lt;0.9,0,IF(AND(LR577&gt;1.1),0,1))</f>
        <v/>
      </c>
      <c r="NS577" s="34">
        <f>IF(LS577&lt;0.9,0,IF(AND(LS577&gt;1.1),0,1))</f>
        <v/>
      </c>
      <c r="NT577" s="32">
        <f>IF(NF577&gt;99,1,0)</f>
        <v/>
      </c>
      <c r="NU577" s="32">
        <f>IF(NQ577&gt;0.0799,1,0)</f>
        <v/>
      </c>
      <c r="NV577" s="32">
        <f>IF(NQ577&gt;NJ577,1,0)</f>
        <v/>
      </c>
      <c r="NW577" s="32">
        <f>NT577+NU577+NV577+NR577+NS577</f>
        <v/>
      </c>
      <c r="NX577">
        <f>IF(NP577=5,"LayHome1-0",IF(AND(NW577=5),"BackHome1-0",""))</f>
        <v/>
      </c>
      <c r="NY577">
        <f>IF(NP577=5,KN577,IF(AND(NW577=5),KN577,""))</f>
        <v/>
      </c>
      <c r="NZ577">
        <f>IF(NP577=5,"Match Odds",IF(AND(NW577=5),"Match Odds",""))</f>
        <v/>
      </c>
      <c r="OA577">
        <f>IF(NP577=5,KP577,IF(AND(NW577=5),KP577,""))</f>
        <v/>
      </c>
      <c r="OB577">
        <f>IF(NP577=5,"MATCH_ODDS",IF(AND(NW577=5),"MATCH_ODDS",""))</f>
        <v/>
      </c>
      <c r="OC577">
        <f>IF(NP577=5,"LAY",IF(AND(NW577=5),"BACK",""))</f>
        <v/>
      </c>
    </row>
    <row r="578" ht="16.5" customHeight="1" thickBot="1" thickTop="1">
      <c r="A578" s="2" t="n"/>
      <c r="KN578" s="1">
        <f>IF(INDEX(#REF!,MATCH('HT 1-0'!D578,#REF!,0))=INDEX(#REF!,MATCH('HT 1-0'!D578,#REF!,0)),INDEX(#REF!,MATCH('HT 1-0'!D578,#REF!,0)),"ERROR")</f>
        <v/>
      </c>
      <c r="KO578" s="1">
        <f>IF(INDEX(#REF!,MATCH('HT 1-0'!E578,#REF!,0))=INDEX(#REF!,MATCH('HT 1-0'!E578,#REF!,0)),INDEX(#REF!,MATCH('HT 1-0'!E578,#REF!,0)),"ERROR")</f>
        <v/>
      </c>
      <c r="KP578" s="1">
        <f>KN578&amp;" v "&amp;KO578</f>
        <v/>
      </c>
      <c r="KQ578">
        <f>B578&amp;"_"&amp;C578</f>
        <v/>
      </c>
      <c r="KR578" s="1">
        <f>IF((HW578/KK578)&lt;0.335,"G",IF((HW578/KK578)&gt;0.67,"R","A"))</f>
        <v/>
      </c>
      <c r="KS578" s="1">
        <f>IF((HX578/KK578)&lt;0.335,"G",IF((HX578/KK578)&gt;0.67,"R","A"))</f>
        <v/>
      </c>
      <c r="KT578" s="1">
        <f>IF((IH578/KK578)&lt;0.335,"G",IF((IH578/KK578)&gt;0.67,"R","A"))</f>
        <v/>
      </c>
      <c r="KU578" s="1">
        <f>IF((II578/KK578)&lt;0.335,"G",IF((II578/KK578)&gt;0.67,"R","A"))</f>
        <v/>
      </c>
      <c r="KV578" s="1">
        <f>IF((HZ578/KK578)&lt;0.335,"G",IF((HZ578/KK578)&gt;0.67,"R","A"))</f>
        <v/>
      </c>
      <c r="KW578" s="1">
        <f>IF((HY578/KK578)&lt;0.335,"G",IF((HY578/KK578)&gt;0.67,"R","A"))</f>
        <v/>
      </c>
      <c r="KX578" s="1">
        <f>IF((IK578/KK578)&lt;0.335,"G",IF((IK578/KK578)&gt;0.67,"R","A"))</f>
        <v/>
      </c>
      <c r="KY578" s="1">
        <f>IF((IJ578/KK578)&lt;0.335,"G",IF((IJ578/KK578)&gt;0.67,"R","A"))</f>
        <v/>
      </c>
      <c r="KZ578" s="1">
        <f>IF((HQ578/KK578)&lt;0.335,"G",IF((HQ578/KK578)&gt;0.67,"R","A"))</f>
        <v/>
      </c>
      <c r="LA578" s="1">
        <f>IF((IB578/KK578)&lt;0.335,"G",IF((IB578/KK578)&gt;0.67,"R","A"))</f>
        <v/>
      </c>
      <c r="LB578">
        <f>IF(LQ578="1-0",INDEX(Scrape!#REF!,MATCH('HT 1-0'!KP578,Scrape!$B:$B,0)),"")</f>
        <v/>
      </c>
      <c r="LC578">
        <f>IF(LQ578="1-0",INDEX(Scrape!$A:$A,MATCH('HT 1-0'!KP578,Scrape!$B:$B,0)),"")</f>
        <v/>
      </c>
      <c r="LD578">
        <f>IF(LQ578="1-0",INDEX(Scrape!$B:$B,MATCH('HT 1-0'!KP578,Scrape!$B:$B,0)),"")</f>
        <v/>
      </c>
      <c r="LE578">
        <f>IF(LQ578="1-0",INDEX(Scrape!$C:$C,MATCH('HT 1-0'!KP578,Scrape!$B:$B,0)),"")</f>
        <v/>
      </c>
      <c r="LF578">
        <f>IF(LQ578="1-0",INDEX(Scrape!$D:$D,MATCH('HT 1-0'!KP578,Scrape!$B:$B,0)),"")</f>
        <v/>
      </c>
      <c r="LG578">
        <f>IF(LQ578="1-0",INDEX(Scrape!$E:$E,MATCH('HT 1-0'!KP578,Scrape!$B:$B,0)),"")</f>
        <v/>
      </c>
      <c r="LH578">
        <f>IF(LQ578="1-0",INDEX(Scrape!$F:$F,MATCH('HT 1-0'!KP578,Scrape!$B:$B,0)),"")</f>
        <v/>
      </c>
      <c r="LI578">
        <f>IF(LQ578="1-0",INDEX(Scrape!$G:$G,MATCH('HT 1-0'!KP578,Scrape!$B:$B,0)),"")</f>
        <v/>
      </c>
      <c r="LJ578">
        <f>IF(LQ578="1-0",INDEX(Scrape!$H:$H,MATCH('HT 1-0'!KP578,Scrape!$B:$B,0)),"")</f>
        <v/>
      </c>
      <c r="LK578">
        <f>IF(LQ578="1-0",INDEX(Scrape!$I:$I,MATCH('HT 1-0'!KP578,Scrape!$B:$B,0)),"")</f>
        <v/>
      </c>
      <c r="LL578">
        <f>IF(LQ578="1-0",INDEX(Scrape!$J:$J,MATCH('HT 1-0'!KP578,Scrape!$B:$B,0)),"")</f>
        <v/>
      </c>
      <c r="LM578">
        <f>IF(LQ578="1-0",INDEX(Scrape!$K:$K,MATCH('HT 1-0'!KP578,Scrape!$B:$B,0)),"")</f>
        <v/>
      </c>
      <c r="LN578">
        <f>IF(LQ578="1-0",INDEX(Scrape!$L:$L,MATCH('HT 1-0'!KP578,Scrape!$B:$B,0)),"")</f>
        <v/>
      </c>
      <c r="LO578">
        <f>IF(LQ578="1-0",INDEX(Scrape!$M:$M,MATCH('HT 1-0'!KP578,Scrape!$B:$B,0)),"")</f>
        <v/>
      </c>
      <c r="LP578">
        <f>IF(LQ578="1-0",INDEX(Scrape!$N:$N,MATCH('HT 1-0'!KP578,Scrape!$B:$B,0)),"")</f>
        <v/>
      </c>
      <c r="LQ578">
        <f>INDEX(Scrape!$O:$O,MATCH('HT 1-0'!KP578,Scrape!$B:$B,0))</f>
        <v/>
      </c>
      <c r="LR578">
        <f>(1/LJ578)+(1/LI578)+(1/LH578)</f>
        <v/>
      </c>
      <c r="LS578">
        <f>(1/LG578)+(1/LF578)+(1/LE578)</f>
        <v/>
      </c>
      <c r="LT578" s="8">
        <f>IF(INDEX(#REF!,MATCH(KQ578,#REF!,0))=INDEX(#REF!,MATCH(KQ578,#REF!,0)),INDEX(#REF!,MATCH(KQ578,#REF!,0)),"ERROR")</f>
        <v/>
      </c>
      <c r="LU578" s="4">
        <f>IF(KR578="G",2,IF(KR578="R",0.5,IF(KR578="A",1)))</f>
        <v/>
      </c>
      <c r="LV578" s="4">
        <f>IF(KS578="G",0.5,IF(KS578="R",2,IF(KS578="A",1)))</f>
        <v/>
      </c>
      <c r="LW578" s="4">
        <f>IF(KT578="G",2,IF(KT578="R",0.5,IF(KT578="A",1)))</f>
        <v/>
      </c>
      <c r="LX578" s="4">
        <f>IF(KU578="G",0.5,IF(KU578="R",2,IF(KU578="A",1)))</f>
        <v/>
      </c>
      <c r="LY578" s="7">
        <f>(LK578*(LU578+LX578)+(LL578*(LU578+LX578)))</f>
        <v/>
      </c>
      <c r="LZ578" s="7">
        <f>(LN578*(LV578+LW578)+(LO578*(LV578+LW578)))</f>
        <v/>
      </c>
      <c r="MA578" s="11">
        <f>LY578-LZ578</f>
        <v/>
      </c>
      <c r="MB578" s="5">
        <f>MA578+2</f>
        <v/>
      </c>
      <c r="MC578" s="6">
        <f>MA578-2</f>
        <v/>
      </c>
      <c r="MD578" s="4">
        <f>LE578</f>
        <v/>
      </c>
      <c r="ME578" s="9">
        <f>IF(MD578=0,1000,MD578+0.75)</f>
        <v/>
      </c>
      <c r="MF578" s="10">
        <f>IF(MD578=0,0,MD578-0.75)</f>
        <v/>
      </c>
      <c r="MG578" s="4">
        <f>((LM578*(LU578+LX578))-((LP578*(LV578+LW578))))</f>
        <v/>
      </c>
      <c r="MH578" s="9">
        <f>MG578*1.2</f>
        <v/>
      </c>
      <c r="MI578" s="10">
        <f>MG578*0.8</f>
        <v/>
      </c>
      <c r="MJ578">
        <f>IFERROR(NX578,"")</f>
        <v/>
      </c>
      <c r="MK578">
        <f>IFERROR(NY578,"")</f>
        <v/>
      </c>
      <c r="ML578">
        <f>IFERROR(NZ578,"")</f>
        <v/>
      </c>
      <c r="MM578">
        <f>IFERROR(OA578,"")</f>
        <v/>
      </c>
      <c r="MN578">
        <f>IFERROR(OB578,"")</f>
        <v/>
      </c>
      <c r="MO578">
        <f>IFERROR(OC578,"")</f>
        <v/>
      </c>
      <c r="MP578" s="1">
        <f>COUNTIFS(#REF!,LT578,#REF!,1,#REF!,"&gt;="&amp;MC578,#REF!,"&lt;="&amp;MB578,#REF!,"&lt;="&amp;ME578,#REF!,"&gt;="&amp;MF578,#REF!,"="&amp;KV578,#REF!,"="&amp;KX578)</f>
        <v/>
      </c>
      <c r="MQ578" s="1">
        <f>COUNTIFS(#REF!,LT578,#REF!,0,#REF!,"&gt;="&amp;MC578,#REF!,"&lt;="&amp;MB578,#REF!,"&lt;="&amp;ME578,#REF!,"&gt;="&amp;MF578,#REF!,"="&amp;KV578,#REF!,"="&amp;KX578)</f>
        <v/>
      </c>
      <c r="MR578" s="1">
        <f>COUNTIFS(#REF!,LT578,#REF!,1,#REF!,"&gt;="&amp;MC578,#REF!,"&lt;="&amp;MB578,#REF!,"&lt;="&amp;ME578,#REF!,"&gt;="&amp;MF578,#REF!,"="&amp;KW578,#REF!,"="&amp;KY578)</f>
        <v/>
      </c>
      <c r="MS578" s="1">
        <f>COUNTIFS(#REF!,LT578,#REF!,0,#REF!,"&gt;="&amp;MC578,#REF!,"&lt;="&amp;MB578,#REF!,"&lt;="&amp;ME578,#REF!,"&gt;="&amp;MF578,#REF!,"="&amp;KW578,#REF!,"="&amp;KY578)</f>
        <v/>
      </c>
      <c r="MT578" s="1">
        <f>COUNTIFS(#REF!,LT578,#REF!,1,#REF!,"&gt;="&amp;MI578,#REF!,"&lt;="&amp;MH578,#REF!,"&lt;="&amp;ME578,#REF!,"&gt;="&amp;MF578)</f>
        <v/>
      </c>
      <c r="MU578" s="1">
        <f>COUNTIFS(#REF!,LT578,#REF!,0,#REF!,"&gt;="&amp;MI578,#REF!,"&lt;="&amp;MH578,#REF!,"&lt;="&amp;ME578,#REF!,"&gt;="&amp;MF578)</f>
        <v/>
      </c>
      <c r="MV578" s="1">
        <f>COUNTIFS(#REF!,LT578,#REF!,1,#REF!,"&gt;="&amp;MI578,#REF!,"&lt;="&amp;MH578,#REF!,"="&amp;KZ578,#REF!,"="&amp;LA578,#REF!,"&lt;="&amp;ME578,#REF!,"&gt;="&amp;MF578)</f>
        <v/>
      </c>
      <c r="MW578" s="1">
        <f>COUNTIFS(#REF!,LT578,#REF!,0,#REF!,"&gt;="&amp;MI578,#REF!,"&lt;="&amp;MH578,#REF!,"="&amp;KZ578,#REF!,"="&amp;LA578,#REF!,"&lt;="&amp;ME578,#REF!,"&gt;="&amp;MF578)</f>
        <v/>
      </c>
      <c r="MX578" s="1">
        <f>COUNTIFS(#REF!,LT578,#REF!,1,#REF!,"&gt;="&amp;MC578,#REF!,"&lt;="&amp;MB578,#REF!,"&lt;="&amp;ME578,#REF!,"&gt;="&amp;MF578)</f>
        <v/>
      </c>
      <c r="MY578" s="1">
        <f>COUNTIFS(#REF!,LT578,#REF!,0,#REF!,"&gt;="&amp;MC578,#REF!,"&lt;="&amp;MB578,#REF!,"&lt;="&amp;ME578,#REF!,"&gt;="&amp;MF578)</f>
        <v/>
      </c>
      <c r="MZ578" s="1">
        <f>COUNTIFS(#REF!,LT578,#REF!,1,#REF!,"&lt;="&amp;ME578,#REF!,"&gt;="&amp;MF578,#REF!,"="&amp;KV578,#REF!,"="&amp;KX578)</f>
        <v/>
      </c>
      <c r="NA578" s="1">
        <f>COUNTIFS(#REF!,LT578,#REF!,0,#REF!,"&lt;="&amp;ME578,#REF!,"&gt;="&amp;MF578,#REF!,"="&amp;KV578,#REF!,"="&amp;KX578)</f>
        <v/>
      </c>
      <c r="NB578" s="1">
        <f>COUNTIFS(#REF!,LT578,#REF!,1,#REF!,"&lt;="&amp;ME578,#REF!,"&gt;="&amp;MF578,#REF!,"="&amp;KW578,#REF!,"="&amp;KY578)</f>
        <v/>
      </c>
      <c r="NC578" s="1">
        <f>COUNTIFS(#REF!,LT578,#REF!,0,#REF!,"&lt;="&amp;ME578,#REF!,"&gt;="&amp;MF578,#REF!,"="&amp;KW578,#REF!,"="&amp;KY578)</f>
        <v/>
      </c>
      <c r="ND578" s="1">
        <f>MP578+MR578+MT578+MV578+MX578+MZ578+NB578</f>
        <v/>
      </c>
      <c r="NE578" s="1">
        <f>MQ578+MS578+MU578+MW578+MY578+NA578+NC578</f>
        <v/>
      </c>
      <c r="NF578" s="1">
        <f>ND578+NE578</f>
        <v/>
      </c>
      <c r="NG578" s="33">
        <f>ND578/(ND578+NE578)</f>
        <v/>
      </c>
      <c r="NH578" s="3">
        <f>1/NG578</f>
        <v/>
      </c>
      <c r="NI578" s="1">
        <f>LH578</f>
        <v/>
      </c>
      <c r="NJ578" s="79">
        <f>((1-NG578)*(1/(NI578-1))*0.98-(NG578*1))</f>
        <v/>
      </c>
      <c r="NK578" s="34">
        <f>IF(LR578&lt;0.9,0,IF(AND(LR578&gt;1.1),0,1))</f>
        <v/>
      </c>
      <c r="NL578" s="34">
        <f>IF(LS578&lt;0.9,0,IF(AND(LS578&gt;1.1),0,1))</f>
        <v/>
      </c>
      <c r="NM578" s="32">
        <f>IF(NF578&gt;99,1,0)</f>
        <v/>
      </c>
      <c r="NN578" s="32">
        <f>IF(NJ578&gt;0.0799,1,0)</f>
        <v/>
      </c>
      <c r="NO578" s="32">
        <f>IF(NJ578&gt;NQ578,1,0)</f>
        <v/>
      </c>
      <c r="NP578" s="32">
        <f>NM578+NN578+NO578+NK578+NL578</f>
        <v/>
      </c>
      <c r="NQ578" s="79">
        <f>(((100*NG578)*(NI578-1)*0.98)-((1-NG578)*100))/100</f>
        <v/>
      </c>
      <c r="NR578" s="34">
        <f>IF(LR578&lt;0.9,0,IF(AND(LR578&gt;1.1),0,1))</f>
        <v/>
      </c>
      <c r="NS578" s="34">
        <f>IF(LS578&lt;0.9,0,IF(AND(LS578&gt;1.1),0,1))</f>
        <v/>
      </c>
      <c r="NT578" s="32">
        <f>IF(NF578&gt;99,1,0)</f>
        <v/>
      </c>
      <c r="NU578" s="32">
        <f>IF(NQ578&gt;0.0799,1,0)</f>
        <v/>
      </c>
      <c r="NV578" s="32">
        <f>IF(NQ578&gt;NJ578,1,0)</f>
        <v/>
      </c>
      <c r="NW578" s="32">
        <f>NT578+NU578+NV578+NR578+NS578</f>
        <v/>
      </c>
      <c r="NX578">
        <f>IF(NP578=5,"LayHome1-0",IF(AND(NW578=5),"BackHome1-0",""))</f>
        <v/>
      </c>
      <c r="NY578">
        <f>IF(NP578=5,KN578,IF(AND(NW578=5),KN578,""))</f>
        <v/>
      </c>
      <c r="NZ578">
        <f>IF(NP578=5,"Match Odds",IF(AND(NW578=5),"Match Odds",""))</f>
        <v/>
      </c>
      <c r="OA578">
        <f>IF(NP578=5,KP578,IF(AND(NW578=5),KP578,""))</f>
        <v/>
      </c>
      <c r="OB578">
        <f>IF(NP578=5,"MATCH_ODDS",IF(AND(NW578=5),"MATCH_ODDS",""))</f>
        <v/>
      </c>
      <c r="OC578">
        <f>IF(NP578=5,"LAY",IF(AND(NW578=5),"BACK",""))</f>
        <v/>
      </c>
    </row>
    <row r="579" ht="16.5" customHeight="1" thickBot="1" thickTop="1">
      <c r="A579" s="2" t="n"/>
      <c r="KN579" s="1">
        <f>IF(INDEX(#REF!,MATCH('HT 1-0'!D579,#REF!,0))=INDEX(#REF!,MATCH('HT 1-0'!D579,#REF!,0)),INDEX(#REF!,MATCH('HT 1-0'!D579,#REF!,0)),"ERROR")</f>
        <v/>
      </c>
      <c r="KO579" s="1">
        <f>IF(INDEX(#REF!,MATCH('HT 1-0'!E579,#REF!,0))=INDEX(#REF!,MATCH('HT 1-0'!E579,#REF!,0)),INDEX(#REF!,MATCH('HT 1-0'!E579,#REF!,0)),"ERROR")</f>
        <v/>
      </c>
      <c r="KP579" s="1">
        <f>KN579&amp;" v "&amp;KO579</f>
        <v/>
      </c>
      <c r="KQ579">
        <f>B579&amp;"_"&amp;C579</f>
        <v/>
      </c>
      <c r="KR579" s="1">
        <f>IF((HW579/KK579)&lt;0.335,"G",IF((HW579/KK579)&gt;0.67,"R","A"))</f>
        <v/>
      </c>
      <c r="KS579" s="1">
        <f>IF((HX579/KK579)&lt;0.335,"G",IF((HX579/KK579)&gt;0.67,"R","A"))</f>
        <v/>
      </c>
      <c r="KT579" s="1">
        <f>IF((IH579/KK579)&lt;0.335,"G",IF((IH579/KK579)&gt;0.67,"R","A"))</f>
        <v/>
      </c>
      <c r="KU579" s="1">
        <f>IF((II579/KK579)&lt;0.335,"G",IF((II579/KK579)&gt;0.67,"R","A"))</f>
        <v/>
      </c>
      <c r="KV579" s="1">
        <f>IF((HZ579/KK579)&lt;0.335,"G",IF((HZ579/KK579)&gt;0.67,"R","A"))</f>
        <v/>
      </c>
      <c r="KW579" s="1">
        <f>IF((HY579/KK579)&lt;0.335,"G",IF((HY579/KK579)&gt;0.67,"R","A"))</f>
        <v/>
      </c>
      <c r="KX579" s="1">
        <f>IF((IK579/KK579)&lt;0.335,"G",IF((IK579/KK579)&gt;0.67,"R","A"))</f>
        <v/>
      </c>
      <c r="KY579" s="1">
        <f>IF((IJ579/KK579)&lt;0.335,"G",IF((IJ579/KK579)&gt;0.67,"R","A"))</f>
        <v/>
      </c>
      <c r="KZ579" s="1">
        <f>IF((HQ579/KK579)&lt;0.335,"G",IF((HQ579/KK579)&gt;0.67,"R","A"))</f>
        <v/>
      </c>
      <c r="LA579" s="1">
        <f>IF((IB579/KK579)&lt;0.335,"G",IF((IB579/KK579)&gt;0.67,"R","A"))</f>
        <v/>
      </c>
      <c r="LB579">
        <f>IF(LQ579="1-0",INDEX(Scrape!#REF!,MATCH('HT 1-0'!KP579,Scrape!$B:$B,0)),"")</f>
        <v/>
      </c>
      <c r="LC579">
        <f>IF(LQ579="1-0",INDEX(Scrape!$A:$A,MATCH('HT 1-0'!KP579,Scrape!$B:$B,0)),"")</f>
        <v/>
      </c>
      <c r="LD579">
        <f>IF(LQ579="1-0",INDEX(Scrape!$B:$B,MATCH('HT 1-0'!KP579,Scrape!$B:$B,0)),"")</f>
        <v/>
      </c>
      <c r="LE579">
        <f>IF(LQ579="1-0",INDEX(Scrape!$C:$C,MATCH('HT 1-0'!KP579,Scrape!$B:$B,0)),"")</f>
        <v/>
      </c>
      <c r="LF579">
        <f>IF(LQ579="1-0",INDEX(Scrape!$D:$D,MATCH('HT 1-0'!KP579,Scrape!$B:$B,0)),"")</f>
        <v/>
      </c>
      <c r="LG579">
        <f>IF(LQ579="1-0",INDEX(Scrape!$E:$E,MATCH('HT 1-0'!KP579,Scrape!$B:$B,0)),"")</f>
        <v/>
      </c>
      <c r="LH579">
        <f>IF(LQ579="1-0",INDEX(Scrape!$F:$F,MATCH('HT 1-0'!KP579,Scrape!$B:$B,0)),"")</f>
        <v/>
      </c>
      <c r="LI579">
        <f>IF(LQ579="1-0",INDEX(Scrape!$G:$G,MATCH('HT 1-0'!KP579,Scrape!$B:$B,0)),"")</f>
        <v/>
      </c>
      <c r="LJ579">
        <f>IF(LQ579="1-0",INDEX(Scrape!$H:$H,MATCH('HT 1-0'!KP579,Scrape!$B:$B,0)),"")</f>
        <v/>
      </c>
      <c r="LK579">
        <f>IF(LQ579="1-0",INDEX(Scrape!$I:$I,MATCH('HT 1-0'!KP579,Scrape!$B:$B,0)),"")</f>
        <v/>
      </c>
      <c r="LL579">
        <f>IF(LQ579="1-0",INDEX(Scrape!$J:$J,MATCH('HT 1-0'!KP579,Scrape!$B:$B,0)),"")</f>
        <v/>
      </c>
      <c r="LM579">
        <f>IF(LQ579="1-0",INDEX(Scrape!$K:$K,MATCH('HT 1-0'!KP579,Scrape!$B:$B,0)),"")</f>
        <v/>
      </c>
      <c r="LN579">
        <f>IF(LQ579="1-0",INDEX(Scrape!$L:$L,MATCH('HT 1-0'!KP579,Scrape!$B:$B,0)),"")</f>
        <v/>
      </c>
      <c r="LO579">
        <f>IF(LQ579="1-0",INDEX(Scrape!$M:$M,MATCH('HT 1-0'!KP579,Scrape!$B:$B,0)),"")</f>
        <v/>
      </c>
      <c r="LP579">
        <f>IF(LQ579="1-0",INDEX(Scrape!$N:$N,MATCH('HT 1-0'!KP579,Scrape!$B:$B,0)),"")</f>
        <v/>
      </c>
      <c r="LQ579">
        <f>INDEX(Scrape!$O:$O,MATCH('HT 1-0'!KP579,Scrape!$B:$B,0))</f>
        <v/>
      </c>
      <c r="LR579">
        <f>(1/LJ579)+(1/LI579)+(1/LH579)</f>
        <v/>
      </c>
      <c r="LS579">
        <f>(1/LG579)+(1/LF579)+(1/LE579)</f>
        <v/>
      </c>
      <c r="LT579" s="8">
        <f>IF(INDEX(#REF!,MATCH(KQ579,#REF!,0))=INDEX(#REF!,MATCH(KQ579,#REF!,0)),INDEX(#REF!,MATCH(KQ579,#REF!,0)),"ERROR")</f>
        <v/>
      </c>
      <c r="LU579" s="4">
        <f>IF(KR579="G",2,IF(KR579="R",0.5,IF(KR579="A",1)))</f>
        <v/>
      </c>
      <c r="LV579" s="4">
        <f>IF(KS579="G",0.5,IF(KS579="R",2,IF(KS579="A",1)))</f>
        <v/>
      </c>
      <c r="LW579" s="4">
        <f>IF(KT579="G",2,IF(KT579="R",0.5,IF(KT579="A",1)))</f>
        <v/>
      </c>
      <c r="LX579" s="4">
        <f>IF(KU579="G",0.5,IF(KU579="R",2,IF(KU579="A",1)))</f>
        <v/>
      </c>
      <c r="LY579" s="7">
        <f>(LK579*(LU579+LX579)+(LL579*(LU579+LX579)))</f>
        <v/>
      </c>
      <c r="LZ579" s="7">
        <f>(LN579*(LV579+LW579)+(LO579*(LV579+LW579)))</f>
        <v/>
      </c>
      <c r="MA579" s="11">
        <f>LY579-LZ579</f>
        <v/>
      </c>
      <c r="MB579" s="5">
        <f>MA579+2</f>
        <v/>
      </c>
      <c r="MC579" s="6">
        <f>MA579-2</f>
        <v/>
      </c>
      <c r="MD579" s="4">
        <f>LE579</f>
        <v/>
      </c>
      <c r="ME579" s="9">
        <f>IF(MD579=0,1000,MD579+0.75)</f>
        <v/>
      </c>
      <c r="MF579" s="10">
        <f>IF(MD579=0,0,MD579-0.75)</f>
        <v/>
      </c>
      <c r="MG579" s="4">
        <f>((LM579*(LU579+LX579))-((LP579*(LV579+LW579))))</f>
        <v/>
      </c>
      <c r="MH579" s="9">
        <f>MG579*1.2</f>
        <v/>
      </c>
      <c r="MI579" s="10">
        <f>MG579*0.8</f>
        <v/>
      </c>
      <c r="MJ579">
        <f>IFERROR(NX579,"")</f>
        <v/>
      </c>
      <c r="MK579">
        <f>IFERROR(NY579,"")</f>
        <v/>
      </c>
      <c r="ML579">
        <f>IFERROR(NZ579,"")</f>
        <v/>
      </c>
      <c r="MM579">
        <f>IFERROR(OA579,"")</f>
        <v/>
      </c>
      <c r="MN579">
        <f>IFERROR(OB579,"")</f>
        <v/>
      </c>
      <c r="MO579">
        <f>IFERROR(OC579,"")</f>
        <v/>
      </c>
      <c r="MP579" s="1">
        <f>COUNTIFS(#REF!,LT579,#REF!,1,#REF!,"&gt;="&amp;MC579,#REF!,"&lt;="&amp;MB579,#REF!,"&lt;="&amp;ME579,#REF!,"&gt;="&amp;MF579,#REF!,"="&amp;KV579,#REF!,"="&amp;KX579)</f>
        <v/>
      </c>
      <c r="MQ579" s="1">
        <f>COUNTIFS(#REF!,LT579,#REF!,0,#REF!,"&gt;="&amp;MC579,#REF!,"&lt;="&amp;MB579,#REF!,"&lt;="&amp;ME579,#REF!,"&gt;="&amp;MF579,#REF!,"="&amp;KV579,#REF!,"="&amp;KX579)</f>
        <v/>
      </c>
      <c r="MR579" s="1">
        <f>COUNTIFS(#REF!,LT579,#REF!,1,#REF!,"&gt;="&amp;MC579,#REF!,"&lt;="&amp;MB579,#REF!,"&lt;="&amp;ME579,#REF!,"&gt;="&amp;MF579,#REF!,"="&amp;KW579,#REF!,"="&amp;KY579)</f>
        <v/>
      </c>
      <c r="MS579" s="1">
        <f>COUNTIFS(#REF!,LT579,#REF!,0,#REF!,"&gt;="&amp;MC579,#REF!,"&lt;="&amp;MB579,#REF!,"&lt;="&amp;ME579,#REF!,"&gt;="&amp;MF579,#REF!,"="&amp;KW579,#REF!,"="&amp;KY579)</f>
        <v/>
      </c>
      <c r="MT579" s="1">
        <f>COUNTIFS(#REF!,LT579,#REF!,1,#REF!,"&gt;="&amp;MI579,#REF!,"&lt;="&amp;MH579,#REF!,"&lt;="&amp;ME579,#REF!,"&gt;="&amp;MF579)</f>
        <v/>
      </c>
      <c r="MU579" s="1">
        <f>COUNTIFS(#REF!,LT579,#REF!,0,#REF!,"&gt;="&amp;MI579,#REF!,"&lt;="&amp;MH579,#REF!,"&lt;="&amp;ME579,#REF!,"&gt;="&amp;MF579)</f>
        <v/>
      </c>
      <c r="MV579" s="1">
        <f>COUNTIFS(#REF!,LT579,#REF!,1,#REF!,"&gt;="&amp;MI579,#REF!,"&lt;="&amp;MH579,#REF!,"="&amp;KZ579,#REF!,"="&amp;LA579,#REF!,"&lt;="&amp;ME579,#REF!,"&gt;="&amp;MF579)</f>
        <v/>
      </c>
      <c r="MW579" s="1">
        <f>COUNTIFS(#REF!,LT579,#REF!,0,#REF!,"&gt;="&amp;MI579,#REF!,"&lt;="&amp;MH579,#REF!,"="&amp;KZ579,#REF!,"="&amp;LA579,#REF!,"&lt;="&amp;ME579,#REF!,"&gt;="&amp;MF579)</f>
        <v/>
      </c>
      <c r="MX579" s="1">
        <f>COUNTIFS(#REF!,LT579,#REF!,1,#REF!,"&gt;="&amp;MC579,#REF!,"&lt;="&amp;MB579,#REF!,"&lt;="&amp;ME579,#REF!,"&gt;="&amp;MF579)</f>
        <v/>
      </c>
      <c r="MY579" s="1">
        <f>COUNTIFS(#REF!,LT579,#REF!,0,#REF!,"&gt;="&amp;MC579,#REF!,"&lt;="&amp;MB579,#REF!,"&lt;="&amp;ME579,#REF!,"&gt;="&amp;MF579)</f>
        <v/>
      </c>
      <c r="MZ579" s="1">
        <f>COUNTIFS(#REF!,LT579,#REF!,1,#REF!,"&lt;="&amp;ME579,#REF!,"&gt;="&amp;MF579,#REF!,"="&amp;KV579,#REF!,"="&amp;KX579)</f>
        <v/>
      </c>
      <c r="NA579" s="1">
        <f>COUNTIFS(#REF!,LT579,#REF!,0,#REF!,"&lt;="&amp;ME579,#REF!,"&gt;="&amp;MF579,#REF!,"="&amp;KV579,#REF!,"="&amp;KX579)</f>
        <v/>
      </c>
      <c r="NB579" s="1">
        <f>COUNTIFS(#REF!,LT579,#REF!,1,#REF!,"&lt;="&amp;ME579,#REF!,"&gt;="&amp;MF579,#REF!,"="&amp;KW579,#REF!,"="&amp;KY579)</f>
        <v/>
      </c>
      <c r="NC579" s="1">
        <f>COUNTIFS(#REF!,LT579,#REF!,0,#REF!,"&lt;="&amp;ME579,#REF!,"&gt;="&amp;MF579,#REF!,"="&amp;KW579,#REF!,"="&amp;KY579)</f>
        <v/>
      </c>
      <c r="ND579" s="1">
        <f>MP579+MR579+MT579+MV579+MX579+MZ579+NB579</f>
        <v/>
      </c>
      <c r="NE579" s="1">
        <f>MQ579+MS579+MU579+MW579+MY579+NA579+NC579</f>
        <v/>
      </c>
      <c r="NF579" s="1">
        <f>ND579+NE579</f>
        <v/>
      </c>
      <c r="NG579" s="33">
        <f>ND579/(ND579+NE579)</f>
        <v/>
      </c>
      <c r="NH579" s="3">
        <f>1/NG579</f>
        <v/>
      </c>
      <c r="NI579" s="1">
        <f>LH579</f>
        <v/>
      </c>
      <c r="NJ579" s="79">
        <f>((1-NG579)*(1/(NI579-1))*0.98-(NG579*1))</f>
        <v/>
      </c>
      <c r="NK579" s="34">
        <f>IF(LR579&lt;0.9,0,IF(AND(LR579&gt;1.1),0,1))</f>
        <v/>
      </c>
      <c r="NL579" s="34">
        <f>IF(LS579&lt;0.9,0,IF(AND(LS579&gt;1.1),0,1))</f>
        <v/>
      </c>
      <c r="NM579" s="32">
        <f>IF(NF579&gt;99,1,0)</f>
        <v/>
      </c>
      <c r="NN579" s="32">
        <f>IF(NJ579&gt;0.0799,1,0)</f>
        <v/>
      </c>
      <c r="NO579" s="32">
        <f>IF(NJ579&gt;NQ579,1,0)</f>
        <v/>
      </c>
      <c r="NP579" s="32">
        <f>NM579+NN579+NO579+NK579+NL579</f>
        <v/>
      </c>
      <c r="NQ579" s="79">
        <f>(((100*NG579)*(NI579-1)*0.98)-((1-NG579)*100))/100</f>
        <v/>
      </c>
      <c r="NR579" s="34">
        <f>IF(LR579&lt;0.9,0,IF(AND(LR579&gt;1.1),0,1))</f>
        <v/>
      </c>
      <c r="NS579" s="34">
        <f>IF(LS579&lt;0.9,0,IF(AND(LS579&gt;1.1),0,1))</f>
        <v/>
      </c>
      <c r="NT579" s="32">
        <f>IF(NF579&gt;99,1,0)</f>
        <v/>
      </c>
      <c r="NU579" s="32">
        <f>IF(NQ579&gt;0.0799,1,0)</f>
        <v/>
      </c>
      <c r="NV579" s="32">
        <f>IF(NQ579&gt;NJ579,1,0)</f>
        <v/>
      </c>
      <c r="NW579" s="32">
        <f>NT579+NU579+NV579+NR579+NS579</f>
        <v/>
      </c>
      <c r="NX579">
        <f>IF(NP579=5,"LayHome1-0",IF(AND(NW579=5),"BackHome1-0",""))</f>
        <v/>
      </c>
      <c r="NY579">
        <f>IF(NP579=5,KN579,IF(AND(NW579=5),KN579,""))</f>
        <v/>
      </c>
      <c r="NZ579">
        <f>IF(NP579=5,"Match Odds",IF(AND(NW579=5),"Match Odds",""))</f>
        <v/>
      </c>
      <c r="OA579">
        <f>IF(NP579=5,KP579,IF(AND(NW579=5),KP579,""))</f>
        <v/>
      </c>
      <c r="OB579">
        <f>IF(NP579=5,"MATCH_ODDS",IF(AND(NW579=5),"MATCH_ODDS",""))</f>
        <v/>
      </c>
      <c r="OC579">
        <f>IF(NP579=5,"LAY",IF(AND(NW579=5),"BACK",""))</f>
        <v/>
      </c>
    </row>
    <row r="580" ht="16.5" customHeight="1" thickBot="1" thickTop="1">
      <c r="A580" s="2" t="n"/>
      <c r="KN580" s="1">
        <f>IF(INDEX(#REF!,MATCH('HT 1-0'!D580,#REF!,0))=INDEX(#REF!,MATCH('HT 1-0'!D580,#REF!,0)),INDEX(#REF!,MATCH('HT 1-0'!D580,#REF!,0)),"ERROR")</f>
        <v/>
      </c>
      <c r="KO580" s="1">
        <f>IF(INDEX(#REF!,MATCH('HT 1-0'!E580,#REF!,0))=INDEX(#REF!,MATCH('HT 1-0'!E580,#REF!,0)),INDEX(#REF!,MATCH('HT 1-0'!E580,#REF!,0)),"ERROR")</f>
        <v/>
      </c>
      <c r="KP580" s="1">
        <f>KN580&amp;" v "&amp;KO580</f>
        <v/>
      </c>
      <c r="KQ580">
        <f>B580&amp;"_"&amp;C580</f>
        <v/>
      </c>
      <c r="KR580" s="1">
        <f>IF((HW580/KK580)&lt;0.335,"G",IF((HW580/KK580)&gt;0.67,"R","A"))</f>
        <v/>
      </c>
      <c r="KS580" s="1">
        <f>IF((HX580/KK580)&lt;0.335,"G",IF((HX580/KK580)&gt;0.67,"R","A"))</f>
        <v/>
      </c>
      <c r="KT580" s="1">
        <f>IF((IH580/KK580)&lt;0.335,"G",IF((IH580/KK580)&gt;0.67,"R","A"))</f>
        <v/>
      </c>
      <c r="KU580" s="1">
        <f>IF((II580/KK580)&lt;0.335,"G",IF((II580/KK580)&gt;0.67,"R","A"))</f>
        <v/>
      </c>
      <c r="KV580" s="1">
        <f>IF((HZ580/KK580)&lt;0.335,"G",IF((HZ580/KK580)&gt;0.67,"R","A"))</f>
        <v/>
      </c>
      <c r="KW580" s="1">
        <f>IF((HY580/KK580)&lt;0.335,"G",IF((HY580/KK580)&gt;0.67,"R","A"))</f>
        <v/>
      </c>
      <c r="KX580" s="1">
        <f>IF((IK580/KK580)&lt;0.335,"G",IF((IK580/KK580)&gt;0.67,"R","A"))</f>
        <v/>
      </c>
      <c r="KY580" s="1">
        <f>IF((IJ580/KK580)&lt;0.335,"G",IF((IJ580/KK580)&gt;0.67,"R","A"))</f>
        <v/>
      </c>
      <c r="KZ580" s="1">
        <f>IF((HQ580/KK580)&lt;0.335,"G",IF((HQ580/KK580)&gt;0.67,"R","A"))</f>
        <v/>
      </c>
      <c r="LA580" s="1">
        <f>IF((IB580/KK580)&lt;0.335,"G",IF((IB580/KK580)&gt;0.67,"R","A"))</f>
        <v/>
      </c>
      <c r="LB580">
        <f>IF(LQ580="1-0",INDEX(Scrape!#REF!,MATCH('HT 1-0'!KP580,Scrape!$B:$B,0)),"")</f>
        <v/>
      </c>
      <c r="LC580">
        <f>IF(LQ580="1-0",INDEX(Scrape!$A:$A,MATCH('HT 1-0'!KP580,Scrape!$B:$B,0)),"")</f>
        <v/>
      </c>
      <c r="LD580">
        <f>IF(LQ580="1-0",INDEX(Scrape!$B:$B,MATCH('HT 1-0'!KP580,Scrape!$B:$B,0)),"")</f>
        <v/>
      </c>
      <c r="LE580">
        <f>IF(LQ580="1-0",INDEX(Scrape!$C:$C,MATCH('HT 1-0'!KP580,Scrape!$B:$B,0)),"")</f>
        <v/>
      </c>
      <c r="LF580">
        <f>IF(LQ580="1-0",INDEX(Scrape!$D:$D,MATCH('HT 1-0'!KP580,Scrape!$B:$B,0)),"")</f>
        <v/>
      </c>
      <c r="LG580">
        <f>IF(LQ580="1-0",INDEX(Scrape!$E:$E,MATCH('HT 1-0'!KP580,Scrape!$B:$B,0)),"")</f>
        <v/>
      </c>
      <c r="LH580">
        <f>IF(LQ580="1-0",INDEX(Scrape!$F:$F,MATCH('HT 1-0'!KP580,Scrape!$B:$B,0)),"")</f>
        <v/>
      </c>
      <c r="LI580">
        <f>IF(LQ580="1-0",INDEX(Scrape!$G:$G,MATCH('HT 1-0'!KP580,Scrape!$B:$B,0)),"")</f>
        <v/>
      </c>
      <c r="LJ580">
        <f>IF(LQ580="1-0",INDEX(Scrape!$H:$H,MATCH('HT 1-0'!KP580,Scrape!$B:$B,0)),"")</f>
        <v/>
      </c>
      <c r="LK580">
        <f>IF(LQ580="1-0",INDEX(Scrape!$I:$I,MATCH('HT 1-0'!KP580,Scrape!$B:$B,0)),"")</f>
        <v/>
      </c>
      <c r="LL580">
        <f>IF(LQ580="1-0",INDEX(Scrape!$J:$J,MATCH('HT 1-0'!KP580,Scrape!$B:$B,0)),"")</f>
        <v/>
      </c>
      <c r="LM580">
        <f>IF(LQ580="1-0",INDEX(Scrape!$K:$K,MATCH('HT 1-0'!KP580,Scrape!$B:$B,0)),"")</f>
        <v/>
      </c>
      <c r="LN580">
        <f>IF(LQ580="1-0",INDEX(Scrape!$L:$L,MATCH('HT 1-0'!KP580,Scrape!$B:$B,0)),"")</f>
        <v/>
      </c>
      <c r="LO580">
        <f>IF(LQ580="1-0",INDEX(Scrape!$M:$M,MATCH('HT 1-0'!KP580,Scrape!$B:$B,0)),"")</f>
        <v/>
      </c>
      <c r="LP580">
        <f>IF(LQ580="1-0",INDEX(Scrape!$N:$N,MATCH('HT 1-0'!KP580,Scrape!$B:$B,0)),"")</f>
        <v/>
      </c>
      <c r="LQ580">
        <f>INDEX(Scrape!$O:$O,MATCH('HT 1-0'!KP580,Scrape!$B:$B,0))</f>
        <v/>
      </c>
      <c r="LR580">
        <f>(1/LJ580)+(1/LI580)+(1/LH580)</f>
        <v/>
      </c>
      <c r="LS580">
        <f>(1/LG580)+(1/LF580)+(1/LE580)</f>
        <v/>
      </c>
      <c r="LT580" s="8">
        <f>IF(INDEX(#REF!,MATCH(KQ580,#REF!,0))=INDEX(#REF!,MATCH(KQ580,#REF!,0)),INDEX(#REF!,MATCH(KQ580,#REF!,0)),"ERROR")</f>
        <v/>
      </c>
      <c r="LU580" s="4">
        <f>IF(KR580="G",2,IF(KR580="R",0.5,IF(KR580="A",1)))</f>
        <v/>
      </c>
      <c r="LV580" s="4">
        <f>IF(KS580="G",0.5,IF(KS580="R",2,IF(KS580="A",1)))</f>
        <v/>
      </c>
      <c r="LW580" s="4">
        <f>IF(KT580="G",2,IF(KT580="R",0.5,IF(KT580="A",1)))</f>
        <v/>
      </c>
      <c r="LX580" s="4">
        <f>IF(KU580="G",0.5,IF(KU580="R",2,IF(KU580="A",1)))</f>
        <v/>
      </c>
      <c r="LY580" s="7">
        <f>(LK580*(LU580+LX580)+(LL580*(LU580+LX580)))</f>
        <v/>
      </c>
      <c r="LZ580" s="7">
        <f>(LN580*(LV580+LW580)+(LO580*(LV580+LW580)))</f>
        <v/>
      </c>
      <c r="MA580" s="11">
        <f>LY580-LZ580</f>
        <v/>
      </c>
      <c r="MB580" s="5">
        <f>MA580+2</f>
        <v/>
      </c>
      <c r="MC580" s="6">
        <f>MA580-2</f>
        <v/>
      </c>
      <c r="MD580" s="4">
        <f>LE580</f>
        <v/>
      </c>
      <c r="ME580" s="9">
        <f>IF(MD580=0,1000,MD580+0.75)</f>
        <v/>
      </c>
      <c r="MF580" s="10">
        <f>IF(MD580=0,0,MD580-0.75)</f>
        <v/>
      </c>
      <c r="MG580" s="4">
        <f>((LM580*(LU580+LX580))-((LP580*(LV580+LW580))))</f>
        <v/>
      </c>
      <c r="MH580" s="9">
        <f>MG580*1.2</f>
        <v/>
      </c>
      <c r="MI580" s="10">
        <f>MG580*0.8</f>
        <v/>
      </c>
      <c r="MJ580">
        <f>IFERROR(NX580,"")</f>
        <v/>
      </c>
      <c r="MK580">
        <f>IFERROR(NY580,"")</f>
        <v/>
      </c>
      <c r="ML580">
        <f>IFERROR(NZ580,"")</f>
        <v/>
      </c>
      <c r="MM580">
        <f>IFERROR(OA580,"")</f>
        <v/>
      </c>
      <c r="MN580">
        <f>IFERROR(OB580,"")</f>
        <v/>
      </c>
      <c r="MO580">
        <f>IFERROR(OC580,"")</f>
        <v/>
      </c>
      <c r="MP580" s="1">
        <f>COUNTIFS(#REF!,LT580,#REF!,1,#REF!,"&gt;="&amp;MC580,#REF!,"&lt;="&amp;MB580,#REF!,"&lt;="&amp;ME580,#REF!,"&gt;="&amp;MF580,#REF!,"="&amp;KV580,#REF!,"="&amp;KX580)</f>
        <v/>
      </c>
      <c r="MQ580" s="1">
        <f>COUNTIFS(#REF!,LT580,#REF!,0,#REF!,"&gt;="&amp;MC580,#REF!,"&lt;="&amp;MB580,#REF!,"&lt;="&amp;ME580,#REF!,"&gt;="&amp;MF580,#REF!,"="&amp;KV580,#REF!,"="&amp;KX580)</f>
        <v/>
      </c>
      <c r="MR580" s="1">
        <f>COUNTIFS(#REF!,LT580,#REF!,1,#REF!,"&gt;="&amp;MC580,#REF!,"&lt;="&amp;MB580,#REF!,"&lt;="&amp;ME580,#REF!,"&gt;="&amp;MF580,#REF!,"="&amp;KW580,#REF!,"="&amp;KY580)</f>
        <v/>
      </c>
      <c r="MS580" s="1">
        <f>COUNTIFS(#REF!,LT580,#REF!,0,#REF!,"&gt;="&amp;MC580,#REF!,"&lt;="&amp;MB580,#REF!,"&lt;="&amp;ME580,#REF!,"&gt;="&amp;MF580,#REF!,"="&amp;KW580,#REF!,"="&amp;KY580)</f>
        <v/>
      </c>
      <c r="MT580" s="1">
        <f>COUNTIFS(#REF!,LT580,#REF!,1,#REF!,"&gt;="&amp;MI580,#REF!,"&lt;="&amp;MH580,#REF!,"&lt;="&amp;ME580,#REF!,"&gt;="&amp;MF580)</f>
        <v/>
      </c>
      <c r="MU580" s="1">
        <f>COUNTIFS(#REF!,LT580,#REF!,0,#REF!,"&gt;="&amp;MI580,#REF!,"&lt;="&amp;MH580,#REF!,"&lt;="&amp;ME580,#REF!,"&gt;="&amp;MF580)</f>
        <v/>
      </c>
      <c r="MV580" s="1">
        <f>COUNTIFS(#REF!,LT580,#REF!,1,#REF!,"&gt;="&amp;MI580,#REF!,"&lt;="&amp;MH580,#REF!,"="&amp;KZ580,#REF!,"="&amp;LA580,#REF!,"&lt;="&amp;ME580,#REF!,"&gt;="&amp;MF580)</f>
        <v/>
      </c>
      <c r="MW580" s="1">
        <f>COUNTIFS(#REF!,LT580,#REF!,0,#REF!,"&gt;="&amp;MI580,#REF!,"&lt;="&amp;MH580,#REF!,"="&amp;KZ580,#REF!,"="&amp;LA580,#REF!,"&lt;="&amp;ME580,#REF!,"&gt;="&amp;MF580)</f>
        <v/>
      </c>
      <c r="MX580" s="1">
        <f>COUNTIFS(#REF!,LT580,#REF!,1,#REF!,"&gt;="&amp;MC580,#REF!,"&lt;="&amp;MB580,#REF!,"&lt;="&amp;ME580,#REF!,"&gt;="&amp;MF580)</f>
        <v/>
      </c>
      <c r="MY580" s="1">
        <f>COUNTIFS(#REF!,LT580,#REF!,0,#REF!,"&gt;="&amp;MC580,#REF!,"&lt;="&amp;MB580,#REF!,"&lt;="&amp;ME580,#REF!,"&gt;="&amp;MF580)</f>
        <v/>
      </c>
      <c r="MZ580" s="1">
        <f>COUNTIFS(#REF!,LT580,#REF!,1,#REF!,"&lt;="&amp;ME580,#REF!,"&gt;="&amp;MF580,#REF!,"="&amp;KV580,#REF!,"="&amp;KX580)</f>
        <v/>
      </c>
      <c r="NA580" s="1">
        <f>COUNTIFS(#REF!,LT580,#REF!,0,#REF!,"&lt;="&amp;ME580,#REF!,"&gt;="&amp;MF580,#REF!,"="&amp;KV580,#REF!,"="&amp;KX580)</f>
        <v/>
      </c>
      <c r="NB580" s="1">
        <f>COUNTIFS(#REF!,LT580,#REF!,1,#REF!,"&lt;="&amp;ME580,#REF!,"&gt;="&amp;MF580,#REF!,"="&amp;KW580,#REF!,"="&amp;KY580)</f>
        <v/>
      </c>
      <c r="NC580" s="1">
        <f>COUNTIFS(#REF!,LT580,#REF!,0,#REF!,"&lt;="&amp;ME580,#REF!,"&gt;="&amp;MF580,#REF!,"="&amp;KW580,#REF!,"="&amp;KY580)</f>
        <v/>
      </c>
      <c r="ND580" s="1">
        <f>MP580+MR580+MT580+MV580+MX580+MZ580+NB580</f>
        <v/>
      </c>
      <c r="NE580" s="1">
        <f>MQ580+MS580+MU580+MW580+MY580+NA580+NC580</f>
        <v/>
      </c>
      <c r="NF580" s="1">
        <f>ND580+NE580</f>
        <v/>
      </c>
      <c r="NG580" s="33">
        <f>ND580/(ND580+NE580)</f>
        <v/>
      </c>
      <c r="NH580" s="3">
        <f>1/NG580</f>
        <v/>
      </c>
      <c r="NI580" s="1">
        <f>LH580</f>
        <v/>
      </c>
      <c r="NJ580" s="79">
        <f>((1-NG580)*(1/(NI580-1))*0.98-(NG580*1))</f>
        <v/>
      </c>
      <c r="NK580" s="34">
        <f>IF(LR580&lt;0.9,0,IF(AND(LR580&gt;1.1),0,1))</f>
        <v/>
      </c>
      <c r="NL580" s="34">
        <f>IF(LS580&lt;0.9,0,IF(AND(LS580&gt;1.1),0,1))</f>
        <v/>
      </c>
      <c r="NM580" s="32">
        <f>IF(NF580&gt;99,1,0)</f>
        <v/>
      </c>
      <c r="NN580" s="32">
        <f>IF(NJ580&gt;0.0799,1,0)</f>
        <v/>
      </c>
      <c r="NO580" s="32">
        <f>IF(NJ580&gt;NQ580,1,0)</f>
        <v/>
      </c>
      <c r="NP580" s="32">
        <f>NM580+NN580+NO580+NK580+NL580</f>
        <v/>
      </c>
      <c r="NQ580" s="79">
        <f>(((100*NG580)*(NI580-1)*0.98)-((1-NG580)*100))/100</f>
        <v/>
      </c>
      <c r="NR580" s="34">
        <f>IF(LR580&lt;0.9,0,IF(AND(LR580&gt;1.1),0,1))</f>
        <v/>
      </c>
      <c r="NS580" s="34">
        <f>IF(LS580&lt;0.9,0,IF(AND(LS580&gt;1.1),0,1))</f>
        <v/>
      </c>
      <c r="NT580" s="32">
        <f>IF(NF580&gt;99,1,0)</f>
        <v/>
      </c>
      <c r="NU580" s="32">
        <f>IF(NQ580&gt;0.0799,1,0)</f>
        <v/>
      </c>
      <c r="NV580" s="32">
        <f>IF(NQ580&gt;NJ580,1,0)</f>
        <v/>
      </c>
      <c r="NW580" s="32">
        <f>NT580+NU580+NV580+NR580+NS580</f>
        <v/>
      </c>
      <c r="NX580">
        <f>IF(NP580=5,"LayHome1-0",IF(AND(NW580=5),"BackHome1-0",""))</f>
        <v/>
      </c>
      <c r="NY580">
        <f>IF(NP580=5,KN580,IF(AND(NW580=5),KN580,""))</f>
        <v/>
      </c>
      <c r="NZ580">
        <f>IF(NP580=5,"Match Odds",IF(AND(NW580=5),"Match Odds",""))</f>
        <v/>
      </c>
      <c r="OA580">
        <f>IF(NP580=5,KP580,IF(AND(NW580=5),KP580,""))</f>
        <v/>
      </c>
      <c r="OB580">
        <f>IF(NP580=5,"MATCH_ODDS",IF(AND(NW580=5),"MATCH_ODDS",""))</f>
        <v/>
      </c>
      <c r="OC580">
        <f>IF(NP580=5,"LAY",IF(AND(NW580=5),"BACK",""))</f>
        <v/>
      </c>
    </row>
    <row r="581" ht="16.5" customHeight="1" thickBot="1" thickTop="1">
      <c r="A581" s="2" t="n"/>
      <c r="KN581" s="1">
        <f>IF(INDEX(#REF!,MATCH('HT 1-0'!D581,#REF!,0))=INDEX(#REF!,MATCH('HT 1-0'!D581,#REF!,0)),INDEX(#REF!,MATCH('HT 1-0'!D581,#REF!,0)),"ERROR")</f>
        <v/>
      </c>
      <c r="KO581" s="1">
        <f>IF(INDEX(#REF!,MATCH('HT 1-0'!E581,#REF!,0))=INDEX(#REF!,MATCH('HT 1-0'!E581,#REF!,0)),INDEX(#REF!,MATCH('HT 1-0'!E581,#REF!,0)),"ERROR")</f>
        <v/>
      </c>
      <c r="KP581" s="1">
        <f>KN581&amp;" v "&amp;KO581</f>
        <v/>
      </c>
      <c r="KQ581">
        <f>B581&amp;"_"&amp;C581</f>
        <v/>
      </c>
      <c r="KR581" s="1">
        <f>IF((HW581/KK581)&lt;0.335,"G",IF((HW581/KK581)&gt;0.67,"R","A"))</f>
        <v/>
      </c>
      <c r="KS581" s="1">
        <f>IF((HX581/KK581)&lt;0.335,"G",IF((HX581/KK581)&gt;0.67,"R","A"))</f>
        <v/>
      </c>
      <c r="KT581" s="1">
        <f>IF((IH581/KK581)&lt;0.335,"G",IF((IH581/KK581)&gt;0.67,"R","A"))</f>
        <v/>
      </c>
      <c r="KU581" s="1">
        <f>IF((II581/KK581)&lt;0.335,"G",IF((II581/KK581)&gt;0.67,"R","A"))</f>
        <v/>
      </c>
      <c r="KV581" s="1">
        <f>IF((HZ581/KK581)&lt;0.335,"G",IF((HZ581/KK581)&gt;0.67,"R","A"))</f>
        <v/>
      </c>
      <c r="KW581" s="1">
        <f>IF((HY581/KK581)&lt;0.335,"G",IF((HY581/KK581)&gt;0.67,"R","A"))</f>
        <v/>
      </c>
      <c r="KX581" s="1">
        <f>IF((IK581/KK581)&lt;0.335,"G",IF((IK581/KK581)&gt;0.67,"R","A"))</f>
        <v/>
      </c>
      <c r="KY581" s="1">
        <f>IF((IJ581/KK581)&lt;0.335,"G",IF((IJ581/KK581)&gt;0.67,"R","A"))</f>
        <v/>
      </c>
      <c r="KZ581" s="1">
        <f>IF((HQ581/KK581)&lt;0.335,"G",IF((HQ581/KK581)&gt;0.67,"R","A"))</f>
        <v/>
      </c>
      <c r="LA581" s="1">
        <f>IF((IB581/KK581)&lt;0.335,"G",IF((IB581/KK581)&gt;0.67,"R","A"))</f>
        <v/>
      </c>
      <c r="LB581">
        <f>IF(LQ581="1-0",INDEX(Scrape!#REF!,MATCH('HT 1-0'!KP581,Scrape!$B:$B,0)),"")</f>
        <v/>
      </c>
      <c r="LC581">
        <f>IF(LQ581="1-0",INDEX(Scrape!$A:$A,MATCH('HT 1-0'!KP581,Scrape!$B:$B,0)),"")</f>
        <v/>
      </c>
      <c r="LD581">
        <f>IF(LQ581="1-0",INDEX(Scrape!$B:$B,MATCH('HT 1-0'!KP581,Scrape!$B:$B,0)),"")</f>
        <v/>
      </c>
      <c r="LE581">
        <f>IF(LQ581="1-0",INDEX(Scrape!$C:$C,MATCH('HT 1-0'!KP581,Scrape!$B:$B,0)),"")</f>
        <v/>
      </c>
      <c r="LF581">
        <f>IF(LQ581="1-0",INDEX(Scrape!$D:$D,MATCH('HT 1-0'!KP581,Scrape!$B:$B,0)),"")</f>
        <v/>
      </c>
      <c r="LG581">
        <f>IF(LQ581="1-0",INDEX(Scrape!$E:$E,MATCH('HT 1-0'!KP581,Scrape!$B:$B,0)),"")</f>
        <v/>
      </c>
      <c r="LH581">
        <f>IF(LQ581="1-0",INDEX(Scrape!$F:$F,MATCH('HT 1-0'!KP581,Scrape!$B:$B,0)),"")</f>
        <v/>
      </c>
      <c r="LI581">
        <f>IF(LQ581="1-0",INDEX(Scrape!$G:$G,MATCH('HT 1-0'!KP581,Scrape!$B:$B,0)),"")</f>
        <v/>
      </c>
      <c r="LJ581">
        <f>IF(LQ581="1-0",INDEX(Scrape!$H:$H,MATCH('HT 1-0'!KP581,Scrape!$B:$B,0)),"")</f>
        <v/>
      </c>
      <c r="LK581">
        <f>IF(LQ581="1-0",INDEX(Scrape!$I:$I,MATCH('HT 1-0'!KP581,Scrape!$B:$B,0)),"")</f>
        <v/>
      </c>
      <c r="LL581">
        <f>IF(LQ581="1-0",INDEX(Scrape!$J:$J,MATCH('HT 1-0'!KP581,Scrape!$B:$B,0)),"")</f>
        <v/>
      </c>
      <c r="LM581">
        <f>IF(LQ581="1-0",INDEX(Scrape!$K:$K,MATCH('HT 1-0'!KP581,Scrape!$B:$B,0)),"")</f>
        <v/>
      </c>
      <c r="LN581">
        <f>IF(LQ581="1-0",INDEX(Scrape!$L:$L,MATCH('HT 1-0'!KP581,Scrape!$B:$B,0)),"")</f>
        <v/>
      </c>
      <c r="LO581">
        <f>IF(LQ581="1-0",INDEX(Scrape!$M:$M,MATCH('HT 1-0'!KP581,Scrape!$B:$B,0)),"")</f>
        <v/>
      </c>
      <c r="LP581">
        <f>IF(LQ581="1-0",INDEX(Scrape!$N:$N,MATCH('HT 1-0'!KP581,Scrape!$B:$B,0)),"")</f>
        <v/>
      </c>
      <c r="LQ581">
        <f>INDEX(Scrape!$O:$O,MATCH('HT 1-0'!KP581,Scrape!$B:$B,0))</f>
        <v/>
      </c>
      <c r="LR581">
        <f>(1/LJ581)+(1/LI581)+(1/LH581)</f>
        <v/>
      </c>
      <c r="LS581">
        <f>(1/LG581)+(1/LF581)+(1/LE581)</f>
        <v/>
      </c>
      <c r="LT581" s="8">
        <f>IF(INDEX(#REF!,MATCH(KQ581,#REF!,0))=INDEX(#REF!,MATCH(KQ581,#REF!,0)),INDEX(#REF!,MATCH(KQ581,#REF!,0)),"ERROR")</f>
        <v/>
      </c>
      <c r="LU581" s="4">
        <f>IF(KR581="G",2,IF(KR581="R",0.5,IF(KR581="A",1)))</f>
        <v/>
      </c>
      <c r="LV581" s="4">
        <f>IF(KS581="G",0.5,IF(KS581="R",2,IF(KS581="A",1)))</f>
        <v/>
      </c>
      <c r="LW581" s="4">
        <f>IF(KT581="G",2,IF(KT581="R",0.5,IF(KT581="A",1)))</f>
        <v/>
      </c>
      <c r="LX581" s="4">
        <f>IF(KU581="G",0.5,IF(KU581="R",2,IF(KU581="A",1)))</f>
        <v/>
      </c>
      <c r="LY581" s="7">
        <f>(LK581*(LU581+LX581)+(LL581*(LU581+LX581)))</f>
        <v/>
      </c>
      <c r="LZ581" s="7">
        <f>(LN581*(LV581+LW581)+(LO581*(LV581+LW581)))</f>
        <v/>
      </c>
      <c r="MA581" s="11">
        <f>LY581-LZ581</f>
        <v/>
      </c>
      <c r="MB581" s="5">
        <f>MA581+2</f>
        <v/>
      </c>
      <c r="MC581" s="6">
        <f>MA581-2</f>
        <v/>
      </c>
      <c r="MD581" s="4">
        <f>LE581</f>
        <v/>
      </c>
      <c r="ME581" s="9">
        <f>IF(MD581=0,1000,MD581+0.75)</f>
        <v/>
      </c>
      <c r="MF581" s="10">
        <f>IF(MD581=0,0,MD581-0.75)</f>
        <v/>
      </c>
      <c r="MG581" s="4">
        <f>((LM581*(LU581+LX581))-((LP581*(LV581+LW581))))</f>
        <v/>
      </c>
      <c r="MH581" s="9">
        <f>MG581*1.2</f>
        <v/>
      </c>
      <c r="MI581" s="10">
        <f>MG581*0.8</f>
        <v/>
      </c>
      <c r="MJ581">
        <f>IFERROR(NX581,"")</f>
        <v/>
      </c>
      <c r="MK581">
        <f>IFERROR(NY581,"")</f>
        <v/>
      </c>
      <c r="ML581">
        <f>IFERROR(NZ581,"")</f>
        <v/>
      </c>
      <c r="MM581">
        <f>IFERROR(OA581,"")</f>
        <v/>
      </c>
      <c r="MN581">
        <f>IFERROR(OB581,"")</f>
        <v/>
      </c>
      <c r="MO581">
        <f>IFERROR(OC581,"")</f>
        <v/>
      </c>
      <c r="MP581" s="1">
        <f>COUNTIFS(#REF!,LT581,#REF!,1,#REF!,"&gt;="&amp;MC581,#REF!,"&lt;="&amp;MB581,#REF!,"&lt;="&amp;ME581,#REF!,"&gt;="&amp;MF581,#REF!,"="&amp;KV581,#REF!,"="&amp;KX581)</f>
        <v/>
      </c>
      <c r="MQ581" s="1">
        <f>COUNTIFS(#REF!,LT581,#REF!,0,#REF!,"&gt;="&amp;MC581,#REF!,"&lt;="&amp;MB581,#REF!,"&lt;="&amp;ME581,#REF!,"&gt;="&amp;MF581,#REF!,"="&amp;KV581,#REF!,"="&amp;KX581)</f>
        <v/>
      </c>
      <c r="MR581" s="1">
        <f>COUNTIFS(#REF!,LT581,#REF!,1,#REF!,"&gt;="&amp;MC581,#REF!,"&lt;="&amp;MB581,#REF!,"&lt;="&amp;ME581,#REF!,"&gt;="&amp;MF581,#REF!,"="&amp;KW581,#REF!,"="&amp;KY581)</f>
        <v/>
      </c>
      <c r="MS581" s="1">
        <f>COUNTIFS(#REF!,LT581,#REF!,0,#REF!,"&gt;="&amp;MC581,#REF!,"&lt;="&amp;MB581,#REF!,"&lt;="&amp;ME581,#REF!,"&gt;="&amp;MF581,#REF!,"="&amp;KW581,#REF!,"="&amp;KY581)</f>
        <v/>
      </c>
      <c r="MT581" s="1">
        <f>COUNTIFS(#REF!,LT581,#REF!,1,#REF!,"&gt;="&amp;MI581,#REF!,"&lt;="&amp;MH581,#REF!,"&lt;="&amp;ME581,#REF!,"&gt;="&amp;MF581)</f>
        <v/>
      </c>
      <c r="MU581" s="1">
        <f>COUNTIFS(#REF!,LT581,#REF!,0,#REF!,"&gt;="&amp;MI581,#REF!,"&lt;="&amp;MH581,#REF!,"&lt;="&amp;ME581,#REF!,"&gt;="&amp;MF581)</f>
        <v/>
      </c>
      <c r="MV581" s="1">
        <f>COUNTIFS(#REF!,LT581,#REF!,1,#REF!,"&gt;="&amp;MI581,#REF!,"&lt;="&amp;MH581,#REF!,"="&amp;KZ581,#REF!,"="&amp;LA581,#REF!,"&lt;="&amp;ME581,#REF!,"&gt;="&amp;MF581)</f>
        <v/>
      </c>
      <c r="MW581" s="1">
        <f>COUNTIFS(#REF!,LT581,#REF!,0,#REF!,"&gt;="&amp;MI581,#REF!,"&lt;="&amp;MH581,#REF!,"="&amp;KZ581,#REF!,"="&amp;LA581,#REF!,"&lt;="&amp;ME581,#REF!,"&gt;="&amp;MF581)</f>
        <v/>
      </c>
      <c r="MX581" s="1">
        <f>COUNTIFS(#REF!,LT581,#REF!,1,#REF!,"&gt;="&amp;MC581,#REF!,"&lt;="&amp;MB581,#REF!,"&lt;="&amp;ME581,#REF!,"&gt;="&amp;MF581)</f>
        <v/>
      </c>
      <c r="MY581" s="1">
        <f>COUNTIFS(#REF!,LT581,#REF!,0,#REF!,"&gt;="&amp;MC581,#REF!,"&lt;="&amp;MB581,#REF!,"&lt;="&amp;ME581,#REF!,"&gt;="&amp;MF581)</f>
        <v/>
      </c>
      <c r="MZ581" s="1">
        <f>COUNTIFS(#REF!,LT581,#REF!,1,#REF!,"&lt;="&amp;ME581,#REF!,"&gt;="&amp;MF581,#REF!,"="&amp;KV581,#REF!,"="&amp;KX581)</f>
        <v/>
      </c>
      <c r="NA581" s="1">
        <f>COUNTIFS(#REF!,LT581,#REF!,0,#REF!,"&lt;="&amp;ME581,#REF!,"&gt;="&amp;MF581,#REF!,"="&amp;KV581,#REF!,"="&amp;KX581)</f>
        <v/>
      </c>
      <c r="NB581" s="1">
        <f>COUNTIFS(#REF!,LT581,#REF!,1,#REF!,"&lt;="&amp;ME581,#REF!,"&gt;="&amp;MF581,#REF!,"="&amp;KW581,#REF!,"="&amp;KY581)</f>
        <v/>
      </c>
      <c r="NC581" s="1">
        <f>COUNTIFS(#REF!,LT581,#REF!,0,#REF!,"&lt;="&amp;ME581,#REF!,"&gt;="&amp;MF581,#REF!,"="&amp;KW581,#REF!,"="&amp;KY581)</f>
        <v/>
      </c>
      <c r="ND581" s="1">
        <f>MP581+MR581+MT581+MV581+MX581+MZ581+NB581</f>
        <v/>
      </c>
      <c r="NE581" s="1">
        <f>MQ581+MS581+MU581+MW581+MY581+NA581+NC581</f>
        <v/>
      </c>
      <c r="NF581" s="1">
        <f>ND581+NE581</f>
        <v/>
      </c>
      <c r="NG581" s="33">
        <f>ND581/(ND581+NE581)</f>
        <v/>
      </c>
      <c r="NH581" s="3">
        <f>1/NG581</f>
        <v/>
      </c>
      <c r="NI581" s="1">
        <f>LH581</f>
        <v/>
      </c>
      <c r="NJ581" s="79">
        <f>((1-NG581)*(1/(NI581-1))*0.98-(NG581*1))</f>
        <v/>
      </c>
      <c r="NK581" s="34">
        <f>IF(LR581&lt;0.9,0,IF(AND(LR581&gt;1.1),0,1))</f>
        <v/>
      </c>
      <c r="NL581" s="34">
        <f>IF(LS581&lt;0.9,0,IF(AND(LS581&gt;1.1),0,1))</f>
        <v/>
      </c>
      <c r="NM581" s="32">
        <f>IF(NF581&gt;99,1,0)</f>
        <v/>
      </c>
      <c r="NN581" s="32">
        <f>IF(NJ581&gt;0.0799,1,0)</f>
        <v/>
      </c>
      <c r="NO581" s="32">
        <f>IF(NJ581&gt;NQ581,1,0)</f>
        <v/>
      </c>
      <c r="NP581" s="32">
        <f>NM581+NN581+NO581+NK581+NL581</f>
        <v/>
      </c>
      <c r="NQ581" s="79">
        <f>(((100*NG581)*(NI581-1)*0.98)-((1-NG581)*100))/100</f>
        <v/>
      </c>
      <c r="NR581" s="34">
        <f>IF(LR581&lt;0.9,0,IF(AND(LR581&gt;1.1),0,1))</f>
        <v/>
      </c>
      <c r="NS581" s="34">
        <f>IF(LS581&lt;0.9,0,IF(AND(LS581&gt;1.1),0,1))</f>
        <v/>
      </c>
      <c r="NT581" s="32">
        <f>IF(NF581&gt;99,1,0)</f>
        <v/>
      </c>
      <c r="NU581" s="32">
        <f>IF(NQ581&gt;0.0799,1,0)</f>
        <v/>
      </c>
      <c r="NV581" s="32">
        <f>IF(NQ581&gt;NJ581,1,0)</f>
        <v/>
      </c>
      <c r="NW581" s="32">
        <f>NT581+NU581+NV581+NR581+NS581</f>
        <v/>
      </c>
      <c r="NX581">
        <f>IF(NP581=5,"LayHome1-0",IF(AND(NW581=5),"BackHome1-0",""))</f>
        <v/>
      </c>
      <c r="NY581">
        <f>IF(NP581=5,KN581,IF(AND(NW581=5),KN581,""))</f>
        <v/>
      </c>
      <c r="NZ581">
        <f>IF(NP581=5,"Match Odds",IF(AND(NW581=5),"Match Odds",""))</f>
        <v/>
      </c>
      <c r="OA581">
        <f>IF(NP581=5,KP581,IF(AND(NW581=5),KP581,""))</f>
        <v/>
      </c>
      <c r="OB581">
        <f>IF(NP581=5,"MATCH_ODDS",IF(AND(NW581=5),"MATCH_ODDS",""))</f>
        <v/>
      </c>
      <c r="OC581">
        <f>IF(NP581=5,"LAY",IF(AND(NW581=5),"BACK",""))</f>
        <v/>
      </c>
    </row>
    <row r="582" ht="16.5" customHeight="1" thickBot="1" thickTop="1">
      <c r="A582" s="2" t="n"/>
      <c r="KN582" s="1">
        <f>IF(INDEX(#REF!,MATCH('HT 1-0'!D582,#REF!,0))=INDEX(#REF!,MATCH('HT 1-0'!D582,#REF!,0)),INDEX(#REF!,MATCH('HT 1-0'!D582,#REF!,0)),"ERROR")</f>
        <v/>
      </c>
      <c r="KO582" s="1">
        <f>IF(INDEX(#REF!,MATCH('HT 1-0'!E582,#REF!,0))=INDEX(#REF!,MATCH('HT 1-0'!E582,#REF!,0)),INDEX(#REF!,MATCH('HT 1-0'!E582,#REF!,0)),"ERROR")</f>
        <v/>
      </c>
      <c r="KP582" s="1">
        <f>KN582&amp;" v "&amp;KO582</f>
        <v/>
      </c>
      <c r="KQ582">
        <f>B582&amp;"_"&amp;C582</f>
        <v/>
      </c>
      <c r="KR582" s="1">
        <f>IF((HW582/KK582)&lt;0.335,"G",IF((HW582/KK582)&gt;0.67,"R","A"))</f>
        <v/>
      </c>
      <c r="KS582" s="1">
        <f>IF((HX582/KK582)&lt;0.335,"G",IF((HX582/KK582)&gt;0.67,"R","A"))</f>
        <v/>
      </c>
      <c r="KT582" s="1">
        <f>IF((IH582/KK582)&lt;0.335,"G",IF((IH582/KK582)&gt;0.67,"R","A"))</f>
        <v/>
      </c>
      <c r="KU582" s="1">
        <f>IF((II582/KK582)&lt;0.335,"G",IF((II582/KK582)&gt;0.67,"R","A"))</f>
        <v/>
      </c>
      <c r="KV582" s="1">
        <f>IF((HZ582/KK582)&lt;0.335,"G",IF((HZ582/KK582)&gt;0.67,"R","A"))</f>
        <v/>
      </c>
      <c r="KW582" s="1">
        <f>IF((HY582/KK582)&lt;0.335,"G",IF((HY582/KK582)&gt;0.67,"R","A"))</f>
        <v/>
      </c>
      <c r="KX582" s="1">
        <f>IF((IK582/KK582)&lt;0.335,"G",IF((IK582/KK582)&gt;0.67,"R","A"))</f>
        <v/>
      </c>
      <c r="KY582" s="1">
        <f>IF((IJ582/KK582)&lt;0.335,"G",IF((IJ582/KK582)&gt;0.67,"R","A"))</f>
        <v/>
      </c>
      <c r="KZ582" s="1">
        <f>IF((HQ582/KK582)&lt;0.335,"G",IF((HQ582/KK582)&gt;0.67,"R","A"))</f>
        <v/>
      </c>
      <c r="LA582" s="1">
        <f>IF((IB582/KK582)&lt;0.335,"G",IF((IB582/KK582)&gt;0.67,"R","A"))</f>
        <v/>
      </c>
      <c r="LB582">
        <f>IF(LQ582="1-0",INDEX(Scrape!#REF!,MATCH('HT 1-0'!KP582,Scrape!$B:$B,0)),"")</f>
        <v/>
      </c>
      <c r="LC582">
        <f>IF(LQ582="1-0",INDEX(Scrape!$A:$A,MATCH('HT 1-0'!KP582,Scrape!$B:$B,0)),"")</f>
        <v/>
      </c>
      <c r="LD582">
        <f>IF(LQ582="1-0",INDEX(Scrape!$B:$B,MATCH('HT 1-0'!KP582,Scrape!$B:$B,0)),"")</f>
        <v/>
      </c>
      <c r="LE582">
        <f>IF(LQ582="1-0",INDEX(Scrape!$C:$C,MATCH('HT 1-0'!KP582,Scrape!$B:$B,0)),"")</f>
        <v/>
      </c>
      <c r="LF582">
        <f>IF(LQ582="1-0",INDEX(Scrape!$D:$D,MATCH('HT 1-0'!KP582,Scrape!$B:$B,0)),"")</f>
        <v/>
      </c>
      <c r="LG582">
        <f>IF(LQ582="1-0",INDEX(Scrape!$E:$E,MATCH('HT 1-0'!KP582,Scrape!$B:$B,0)),"")</f>
        <v/>
      </c>
      <c r="LH582">
        <f>IF(LQ582="1-0",INDEX(Scrape!$F:$F,MATCH('HT 1-0'!KP582,Scrape!$B:$B,0)),"")</f>
        <v/>
      </c>
      <c r="LI582">
        <f>IF(LQ582="1-0",INDEX(Scrape!$G:$G,MATCH('HT 1-0'!KP582,Scrape!$B:$B,0)),"")</f>
        <v/>
      </c>
      <c r="LJ582">
        <f>IF(LQ582="1-0",INDEX(Scrape!$H:$H,MATCH('HT 1-0'!KP582,Scrape!$B:$B,0)),"")</f>
        <v/>
      </c>
      <c r="LK582">
        <f>IF(LQ582="1-0",INDEX(Scrape!$I:$I,MATCH('HT 1-0'!KP582,Scrape!$B:$B,0)),"")</f>
        <v/>
      </c>
      <c r="LL582">
        <f>IF(LQ582="1-0",INDEX(Scrape!$J:$J,MATCH('HT 1-0'!KP582,Scrape!$B:$B,0)),"")</f>
        <v/>
      </c>
      <c r="LM582">
        <f>IF(LQ582="1-0",INDEX(Scrape!$K:$K,MATCH('HT 1-0'!KP582,Scrape!$B:$B,0)),"")</f>
        <v/>
      </c>
      <c r="LN582">
        <f>IF(LQ582="1-0",INDEX(Scrape!$L:$L,MATCH('HT 1-0'!KP582,Scrape!$B:$B,0)),"")</f>
        <v/>
      </c>
      <c r="LO582">
        <f>IF(LQ582="1-0",INDEX(Scrape!$M:$M,MATCH('HT 1-0'!KP582,Scrape!$B:$B,0)),"")</f>
        <v/>
      </c>
      <c r="LP582">
        <f>IF(LQ582="1-0",INDEX(Scrape!$N:$N,MATCH('HT 1-0'!KP582,Scrape!$B:$B,0)),"")</f>
        <v/>
      </c>
      <c r="LQ582">
        <f>INDEX(Scrape!$O:$O,MATCH('HT 1-0'!KP582,Scrape!$B:$B,0))</f>
        <v/>
      </c>
      <c r="LR582">
        <f>(1/LJ582)+(1/LI582)+(1/LH582)</f>
        <v/>
      </c>
      <c r="LS582">
        <f>(1/LG582)+(1/LF582)+(1/LE582)</f>
        <v/>
      </c>
      <c r="LT582" s="8">
        <f>IF(INDEX(#REF!,MATCH(KQ582,#REF!,0))=INDEX(#REF!,MATCH(KQ582,#REF!,0)),INDEX(#REF!,MATCH(KQ582,#REF!,0)),"ERROR")</f>
        <v/>
      </c>
      <c r="LU582" s="4">
        <f>IF(KR582="G",2,IF(KR582="R",0.5,IF(KR582="A",1)))</f>
        <v/>
      </c>
      <c r="LV582" s="4">
        <f>IF(KS582="G",0.5,IF(KS582="R",2,IF(KS582="A",1)))</f>
        <v/>
      </c>
      <c r="LW582" s="4">
        <f>IF(KT582="G",2,IF(KT582="R",0.5,IF(KT582="A",1)))</f>
        <v/>
      </c>
      <c r="LX582" s="4">
        <f>IF(KU582="G",0.5,IF(KU582="R",2,IF(KU582="A",1)))</f>
        <v/>
      </c>
      <c r="LY582" s="7">
        <f>(LK582*(LU582+LX582)+(LL582*(LU582+LX582)))</f>
        <v/>
      </c>
      <c r="LZ582" s="7">
        <f>(LN582*(LV582+LW582)+(LO582*(LV582+LW582)))</f>
        <v/>
      </c>
      <c r="MA582" s="11">
        <f>LY582-LZ582</f>
        <v/>
      </c>
      <c r="MB582" s="5">
        <f>MA582+2</f>
        <v/>
      </c>
      <c r="MC582" s="6">
        <f>MA582-2</f>
        <v/>
      </c>
      <c r="MD582" s="4">
        <f>LE582</f>
        <v/>
      </c>
      <c r="ME582" s="9">
        <f>IF(MD582=0,1000,MD582+0.75)</f>
        <v/>
      </c>
      <c r="MF582" s="10">
        <f>IF(MD582=0,0,MD582-0.75)</f>
        <v/>
      </c>
      <c r="MG582" s="4">
        <f>((LM582*(LU582+LX582))-((LP582*(LV582+LW582))))</f>
        <v/>
      </c>
      <c r="MH582" s="9">
        <f>MG582*1.2</f>
        <v/>
      </c>
      <c r="MI582" s="10">
        <f>MG582*0.8</f>
        <v/>
      </c>
      <c r="MJ582">
        <f>IFERROR(NX582,"")</f>
        <v/>
      </c>
      <c r="MK582">
        <f>IFERROR(NY582,"")</f>
        <v/>
      </c>
      <c r="ML582">
        <f>IFERROR(NZ582,"")</f>
        <v/>
      </c>
      <c r="MM582">
        <f>IFERROR(OA582,"")</f>
        <v/>
      </c>
      <c r="MN582">
        <f>IFERROR(OB582,"")</f>
        <v/>
      </c>
      <c r="MO582">
        <f>IFERROR(OC582,"")</f>
        <v/>
      </c>
      <c r="MP582" s="1">
        <f>COUNTIFS(#REF!,LT582,#REF!,1,#REF!,"&gt;="&amp;MC582,#REF!,"&lt;="&amp;MB582,#REF!,"&lt;="&amp;ME582,#REF!,"&gt;="&amp;MF582,#REF!,"="&amp;KV582,#REF!,"="&amp;KX582)</f>
        <v/>
      </c>
      <c r="MQ582" s="1">
        <f>COUNTIFS(#REF!,LT582,#REF!,0,#REF!,"&gt;="&amp;MC582,#REF!,"&lt;="&amp;MB582,#REF!,"&lt;="&amp;ME582,#REF!,"&gt;="&amp;MF582,#REF!,"="&amp;KV582,#REF!,"="&amp;KX582)</f>
        <v/>
      </c>
      <c r="MR582" s="1">
        <f>COUNTIFS(#REF!,LT582,#REF!,1,#REF!,"&gt;="&amp;MC582,#REF!,"&lt;="&amp;MB582,#REF!,"&lt;="&amp;ME582,#REF!,"&gt;="&amp;MF582,#REF!,"="&amp;KW582,#REF!,"="&amp;KY582)</f>
        <v/>
      </c>
      <c r="MS582" s="1">
        <f>COUNTIFS(#REF!,LT582,#REF!,0,#REF!,"&gt;="&amp;MC582,#REF!,"&lt;="&amp;MB582,#REF!,"&lt;="&amp;ME582,#REF!,"&gt;="&amp;MF582,#REF!,"="&amp;KW582,#REF!,"="&amp;KY582)</f>
        <v/>
      </c>
      <c r="MT582" s="1">
        <f>COUNTIFS(#REF!,LT582,#REF!,1,#REF!,"&gt;="&amp;MI582,#REF!,"&lt;="&amp;MH582,#REF!,"&lt;="&amp;ME582,#REF!,"&gt;="&amp;MF582)</f>
        <v/>
      </c>
      <c r="MU582" s="1">
        <f>COUNTIFS(#REF!,LT582,#REF!,0,#REF!,"&gt;="&amp;MI582,#REF!,"&lt;="&amp;MH582,#REF!,"&lt;="&amp;ME582,#REF!,"&gt;="&amp;MF582)</f>
        <v/>
      </c>
      <c r="MV582" s="1">
        <f>COUNTIFS(#REF!,LT582,#REF!,1,#REF!,"&gt;="&amp;MI582,#REF!,"&lt;="&amp;MH582,#REF!,"="&amp;KZ582,#REF!,"="&amp;LA582,#REF!,"&lt;="&amp;ME582,#REF!,"&gt;="&amp;MF582)</f>
        <v/>
      </c>
      <c r="MW582" s="1">
        <f>COUNTIFS(#REF!,LT582,#REF!,0,#REF!,"&gt;="&amp;MI582,#REF!,"&lt;="&amp;MH582,#REF!,"="&amp;KZ582,#REF!,"="&amp;LA582,#REF!,"&lt;="&amp;ME582,#REF!,"&gt;="&amp;MF582)</f>
        <v/>
      </c>
      <c r="MX582" s="1">
        <f>COUNTIFS(#REF!,LT582,#REF!,1,#REF!,"&gt;="&amp;MC582,#REF!,"&lt;="&amp;MB582,#REF!,"&lt;="&amp;ME582,#REF!,"&gt;="&amp;MF582)</f>
        <v/>
      </c>
      <c r="MY582" s="1">
        <f>COUNTIFS(#REF!,LT582,#REF!,0,#REF!,"&gt;="&amp;MC582,#REF!,"&lt;="&amp;MB582,#REF!,"&lt;="&amp;ME582,#REF!,"&gt;="&amp;MF582)</f>
        <v/>
      </c>
      <c r="MZ582" s="1">
        <f>COUNTIFS(#REF!,LT582,#REF!,1,#REF!,"&lt;="&amp;ME582,#REF!,"&gt;="&amp;MF582,#REF!,"="&amp;KV582,#REF!,"="&amp;KX582)</f>
        <v/>
      </c>
      <c r="NA582" s="1">
        <f>COUNTIFS(#REF!,LT582,#REF!,0,#REF!,"&lt;="&amp;ME582,#REF!,"&gt;="&amp;MF582,#REF!,"="&amp;KV582,#REF!,"="&amp;KX582)</f>
        <v/>
      </c>
      <c r="NB582" s="1">
        <f>COUNTIFS(#REF!,LT582,#REF!,1,#REF!,"&lt;="&amp;ME582,#REF!,"&gt;="&amp;MF582,#REF!,"="&amp;KW582,#REF!,"="&amp;KY582)</f>
        <v/>
      </c>
      <c r="NC582" s="1">
        <f>COUNTIFS(#REF!,LT582,#REF!,0,#REF!,"&lt;="&amp;ME582,#REF!,"&gt;="&amp;MF582,#REF!,"="&amp;KW582,#REF!,"="&amp;KY582)</f>
        <v/>
      </c>
      <c r="ND582" s="1">
        <f>MP582+MR582+MT582+MV582+MX582+MZ582+NB582</f>
        <v/>
      </c>
      <c r="NE582" s="1">
        <f>MQ582+MS582+MU582+MW582+MY582+NA582+NC582</f>
        <v/>
      </c>
      <c r="NF582" s="1">
        <f>ND582+NE582</f>
        <v/>
      </c>
      <c r="NG582" s="33">
        <f>ND582/(ND582+NE582)</f>
        <v/>
      </c>
      <c r="NH582" s="3">
        <f>1/NG582</f>
        <v/>
      </c>
      <c r="NI582" s="1">
        <f>LH582</f>
        <v/>
      </c>
      <c r="NJ582" s="79">
        <f>((1-NG582)*(1/(NI582-1))*0.98-(NG582*1))</f>
        <v/>
      </c>
      <c r="NK582" s="34">
        <f>IF(LR582&lt;0.9,0,IF(AND(LR582&gt;1.1),0,1))</f>
        <v/>
      </c>
      <c r="NL582" s="34">
        <f>IF(LS582&lt;0.9,0,IF(AND(LS582&gt;1.1),0,1))</f>
        <v/>
      </c>
      <c r="NM582" s="32">
        <f>IF(NF582&gt;99,1,0)</f>
        <v/>
      </c>
      <c r="NN582" s="32">
        <f>IF(NJ582&gt;0.0799,1,0)</f>
        <v/>
      </c>
      <c r="NO582" s="32">
        <f>IF(NJ582&gt;NQ582,1,0)</f>
        <v/>
      </c>
      <c r="NP582" s="32">
        <f>NM582+NN582+NO582+NK582+NL582</f>
        <v/>
      </c>
      <c r="NQ582" s="79">
        <f>(((100*NG582)*(NI582-1)*0.98)-((1-NG582)*100))/100</f>
        <v/>
      </c>
      <c r="NR582" s="34">
        <f>IF(LR582&lt;0.9,0,IF(AND(LR582&gt;1.1),0,1))</f>
        <v/>
      </c>
      <c r="NS582" s="34">
        <f>IF(LS582&lt;0.9,0,IF(AND(LS582&gt;1.1),0,1))</f>
        <v/>
      </c>
      <c r="NT582" s="32">
        <f>IF(NF582&gt;99,1,0)</f>
        <v/>
      </c>
      <c r="NU582" s="32">
        <f>IF(NQ582&gt;0.0799,1,0)</f>
        <v/>
      </c>
      <c r="NV582" s="32">
        <f>IF(NQ582&gt;NJ582,1,0)</f>
        <v/>
      </c>
      <c r="NW582" s="32">
        <f>NT582+NU582+NV582+NR582+NS582</f>
        <v/>
      </c>
      <c r="NX582">
        <f>IF(NP582=5,"LayHome1-0",IF(AND(NW582=5),"BackHome1-0",""))</f>
        <v/>
      </c>
      <c r="NY582">
        <f>IF(NP582=5,KN582,IF(AND(NW582=5),KN582,""))</f>
        <v/>
      </c>
      <c r="NZ582">
        <f>IF(NP582=5,"Match Odds",IF(AND(NW582=5),"Match Odds",""))</f>
        <v/>
      </c>
      <c r="OA582">
        <f>IF(NP582=5,KP582,IF(AND(NW582=5),KP582,""))</f>
        <v/>
      </c>
      <c r="OB582">
        <f>IF(NP582=5,"MATCH_ODDS",IF(AND(NW582=5),"MATCH_ODDS",""))</f>
        <v/>
      </c>
      <c r="OC582">
        <f>IF(NP582=5,"LAY",IF(AND(NW582=5),"BACK",""))</f>
        <v/>
      </c>
    </row>
    <row r="583" ht="16.5" customHeight="1" thickBot="1" thickTop="1">
      <c r="A583" s="2" t="n"/>
      <c r="KN583" s="1">
        <f>IF(INDEX(#REF!,MATCH('HT 1-0'!D583,#REF!,0))=INDEX(#REF!,MATCH('HT 1-0'!D583,#REF!,0)),INDEX(#REF!,MATCH('HT 1-0'!D583,#REF!,0)),"ERROR")</f>
        <v/>
      </c>
      <c r="KO583" s="1">
        <f>IF(INDEX(#REF!,MATCH('HT 1-0'!E583,#REF!,0))=INDEX(#REF!,MATCH('HT 1-0'!E583,#REF!,0)),INDEX(#REF!,MATCH('HT 1-0'!E583,#REF!,0)),"ERROR")</f>
        <v/>
      </c>
      <c r="KP583" s="1">
        <f>KN583&amp;" v "&amp;KO583</f>
        <v/>
      </c>
      <c r="KQ583">
        <f>B583&amp;"_"&amp;C583</f>
        <v/>
      </c>
      <c r="KR583" s="1">
        <f>IF((HW583/KK583)&lt;0.335,"G",IF((HW583/KK583)&gt;0.67,"R","A"))</f>
        <v/>
      </c>
      <c r="KS583" s="1">
        <f>IF((HX583/KK583)&lt;0.335,"G",IF((HX583/KK583)&gt;0.67,"R","A"))</f>
        <v/>
      </c>
      <c r="KT583" s="1">
        <f>IF((IH583/KK583)&lt;0.335,"G",IF((IH583/KK583)&gt;0.67,"R","A"))</f>
        <v/>
      </c>
      <c r="KU583" s="1">
        <f>IF((II583/KK583)&lt;0.335,"G",IF((II583/KK583)&gt;0.67,"R","A"))</f>
        <v/>
      </c>
      <c r="KV583" s="1">
        <f>IF((HZ583/KK583)&lt;0.335,"G",IF((HZ583/KK583)&gt;0.67,"R","A"))</f>
        <v/>
      </c>
      <c r="KW583" s="1">
        <f>IF((HY583/KK583)&lt;0.335,"G",IF((HY583/KK583)&gt;0.67,"R","A"))</f>
        <v/>
      </c>
      <c r="KX583" s="1">
        <f>IF((IK583/KK583)&lt;0.335,"G",IF((IK583/KK583)&gt;0.67,"R","A"))</f>
        <v/>
      </c>
      <c r="KY583" s="1">
        <f>IF((IJ583/KK583)&lt;0.335,"G",IF((IJ583/KK583)&gt;0.67,"R","A"))</f>
        <v/>
      </c>
      <c r="KZ583" s="1">
        <f>IF((HQ583/KK583)&lt;0.335,"G",IF((HQ583/KK583)&gt;0.67,"R","A"))</f>
        <v/>
      </c>
      <c r="LA583" s="1">
        <f>IF((IB583/KK583)&lt;0.335,"G",IF((IB583/KK583)&gt;0.67,"R","A"))</f>
        <v/>
      </c>
      <c r="LB583">
        <f>IF(LQ583="1-0",INDEX(Scrape!#REF!,MATCH('HT 1-0'!KP583,Scrape!$B:$B,0)),"")</f>
        <v/>
      </c>
      <c r="LC583">
        <f>IF(LQ583="1-0",INDEX(Scrape!$A:$A,MATCH('HT 1-0'!KP583,Scrape!$B:$B,0)),"")</f>
        <v/>
      </c>
      <c r="LD583">
        <f>IF(LQ583="1-0",INDEX(Scrape!$B:$B,MATCH('HT 1-0'!KP583,Scrape!$B:$B,0)),"")</f>
        <v/>
      </c>
      <c r="LE583">
        <f>IF(LQ583="1-0",INDEX(Scrape!$C:$C,MATCH('HT 1-0'!KP583,Scrape!$B:$B,0)),"")</f>
        <v/>
      </c>
      <c r="LF583">
        <f>IF(LQ583="1-0",INDEX(Scrape!$D:$D,MATCH('HT 1-0'!KP583,Scrape!$B:$B,0)),"")</f>
        <v/>
      </c>
      <c r="LG583">
        <f>IF(LQ583="1-0",INDEX(Scrape!$E:$E,MATCH('HT 1-0'!KP583,Scrape!$B:$B,0)),"")</f>
        <v/>
      </c>
      <c r="LH583">
        <f>IF(LQ583="1-0",INDEX(Scrape!$F:$F,MATCH('HT 1-0'!KP583,Scrape!$B:$B,0)),"")</f>
        <v/>
      </c>
      <c r="LI583">
        <f>IF(LQ583="1-0",INDEX(Scrape!$G:$G,MATCH('HT 1-0'!KP583,Scrape!$B:$B,0)),"")</f>
        <v/>
      </c>
      <c r="LJ583">
        <f>IF(LQ583="1-0",INDEX(Scrape!$H:$H,MATCH('HT 1-0'!KP583,Scrape!$B:$B,0)),"")</f>
        <v/>
      </c>
      <c r="LK583">
        <f>IF(LQ583="1-0",INDEX(Scrape!$I:$I,MATCH('HT 1-0'!KP583,Scrape!$B:$B,0)),"")</f>
        <v/>
      </c>
      <c r="LL583">
        <f>IF(LQ583="1-0",INDEX(Scrape!$J:$J,MATCH('HT 1-0'!KP583,Scrape!$B:$B,0)),"")</f>
        <v/>
      </c>
      <c r="LM583">
        <f>IF(LQ583="1-0",INDEX(Scrape!$K:$K,MATCH('HT 1-0'!KP583,Scrape!$B:$B,0)),"")</f>
        <v/>
      </c>
      <c r="LN583">
        <f>IF(LQ583="1-0",INDEX(Scrape!$L:$L,MATCH('HT 1-0'!KP583,Scrape!$B:$B,0)),"")</f>
        <v/>
      </c>
      <c r="LO583">
        <f>IF(LQ583="1-0",INDEX(Scrape!$M:$M,MATCH('HT 1-0'!KP583,Scrape!$B:$B,0)),"")</f>
        <v/>
      </c>
      <c r="LP583">
        <f>IF(LQ583="1-0",INDEX(Scrape!$N:$N,MATCH('HT 1-0'!KP583,Scrape!$B:$B,0)),"")</f>
        <v/>
      </c>
      <c r="LQ583">
        <f>INDEX(Scrape!$O:$O,MATCH('HT 1-0'!KP583,Scrape!$B:$B,0))</f>
        <v/>
      </c>
      <c r="LR583">
        <f>(1/LJ583)+(1/LI583)+(1/LH583)</f>
        <v/>
      </c>
      <c r="LS583">
        <f>(1/LG583)+(1/LF583)+(1/LE583)</f>
        <v/>
      </c>
      <c r="LT583" s="8">
        <f>IF(INDEX(#REF!,MATCH(KQ583,#REF!,0))=INDEX(#REF!,MATCH(KQ583,#REF!,0)),INDEX(#REF!,MATCH(KQ583,#REF!,0)),"ERROR")</f>
        <v/>
      </c>
      <c r="LU583" s="4">
        <f>IF(KR583="G",2,IF(KR583="R",0.5,IF(KR583="A",1)))</f>
        <v/>
      </c>
      <c r="LV583" s="4">
        <f>IF(KS583="G",0.5,IF(KS583="R",2,IF(KS583="A",1)))</f>
        <v/>
      </c>
      <c r="LW583" s="4">
        <f>IF(KT583="G",2,IF(KT583="R",0.5,IF(KT583="A",1)))</f>
        <v/>
      </c>
      <c r="LX583" s="4">
        <f>IF(KU583="G",0.5,IF(KU583="R",2,IF(KU583="A",1)))</f>
        <v/>
      </c>
      <c r="LY583" s="7">
        <f>(LK583*(LU583+LX583)+(LL583*(LU583+LX583)))</f>
        <v/>
      </c>
      <c r="LZ583" s="7">
        <f>(LN583*(LV583+LW583)+(LO583*(LV583+LW583)))</f>
        <v/>
      </c>
      <c r="MA583" s="11">
        <f>LY583-LZ583</f>
        <v/>
      </c>
      <c r="MB583" s="5">
        <f>MA583+2</f>
        <v/>
      </c>
      <c r="MC583" s="6">
        <f>MA583-2</f>
        <v/>
      </c>
      <c r="MD583" s="4">
        <f>LE583</f>
        <v/>
      </c>
      <c r="ME583" s="9">
        <f>IF(MD583=0,1000,MD583+0.75)</f>
        <v/>
      </c>
      <c r="MF583" s="10">
        <f>IF(MD583=0,0,MD583-0.75)</f>
        <v/>
      </c>
      <c r="MG583" s="4">
        <f>((LM583*(LU583+LX583))-((LP583*(LV583+LW583))))</f>
        <v/>
      </c>
      <c r="MH583" s="9">
        <f>MG583*1.2</f>
        <v/>
      </c>
      <c r="MI583" s="10">
        <f>MG583*0.8</f>
        <v/>
      </c>
      <c r="MJ583">
        <f>IFERROR(NX583,"")</f>
        <v/>
      </c>
      <c r="MK583">
        <f>IFERROR(NY583,"")</f>
        <v/>
      </c>
      <c r="ML583">
        <f>IFERROR(NZ583,"")</f>
        <v/>
      </c>
      <c r="MM583">
        <f>IFERROR(OA583,"")</f>
        <v/>
      </c>
      <c r="MN583">
        <f>IFERROR(OB583,"")</f>
        <v/>
      </c>
      <c r="MO583">
        <f>IFERROR(OC583,"")</f>
        <v/>
      </c>
      <c r="MP583" s="1">
        <f>COUNTIFS(#REF!,LT583,#REF!,1,#REF!,"&gt;="&amp;MC583,#REF!,"&lt;="&amp;MB583,#REF!,"&lt;="&amp;ME583,#REF!,"&gt;="&amp;MF583,#REF!,"="&amp;KV583,#REF!,"="&amp;KX583)</f>
        <v/>
      </c>
      <c r="MQ583" s="1">
        <f>COUNTIFS(#REF!,LT583,#REF!,0,#REF!,"&gt;="&amp;MC583,#REF!,"&lt;="&amp;MB583,#REF!,"&lt;="&amp;ME583,#REF!,"&gt;="&amp;MF583,#REF!,"="&amp;KV583,#REF!,"="&amp;KX583)</f>
        <v/>
      </c>
      <c r="MR583" s="1">
        <f>COUNTIFS(#REF!,LT583,#REF!,1,#REF!,"&gt;="&amp;MC583,#REF!,"&lt;="&amp;MB583,#REF!,"&lt;="&amp;ME583,#REF!,"&gt;="&amp;MF583,#REF!,"="&amp;KW583,#REF!,"="&amp;KY583)</f>
        <v/>
      </c>
      <c r="MS583" s="1">
        <f>COUNTIFS(#REF!,LT583,#REF!,0,#REF!,"&gt;="&amp;MC583,#REF!,"&lt;="&amp;MB583,#REF!,"&lt;="&amp;ME583,#REF!,"&gt;="&amp;MF583,#REF!,"="&amp;KW583,#REF!,"="&amp;KY583)</f>
        <v/>
      </c>
      <c r="MT583" s="1">
        <f>COUNTIFS(#REF!,LT583,#REF!,1,#REF!,"&gt;="&amp;MI583,#REF!,"&lt;="&amp;MH583,#REF!,"&lt;="&amp;ME583,#REF!,"&gt;="&amp;MF583)</f>
        <v/>
      </c>
      <c r="MU583" s="1">
        <f>COUNTIFS(#REF!,LT583,#REF!,0,#REF!,"&gt;="&amp;MI583,#REF!,"&lt;="&amp;MH583,#REF!,"&lt;="&amp;ME583,#REF!,"&gt;="&amp;MF583)</f>
        <v/>
      </c>
      <c r="MV583" s="1">
        <f>COUNTIFS(#REF!,LT583,#REF!,1,#REF!,"&gt;="&amp;MI583,#REF!,"&lt;="&amp;MH583,#REF!,"="&amp;KZ583,#REF!,"="&amp;LA583,#REF!,"&lt;="&amp;ME583,#REF!,"&gt;="&amp;MF583)</f>
        <v/>
      </c>
      <c r="MW583" s="1">
        <f>COUNTIFS(#REF!,LT583,#REF!,0,#REF!,"&gt;="&amp;MI583,#REF!,"&lt;="&amp;MH583,#REF!,"="&amp;KZ583,#REF!,"="&amp;LA583,#REF!,"&lt;="&amp;ME583,#REF!,"&gt;="&amp;MF583)</f>
        <v/>
      </c>
      <c r="MX583" s="1">
        <f>COUNTIFS(#REF!,LT583,#REF!,1,#REF!,"&gt;="&amp;MC583,#REF!,"&lt;="&amp;MB583,#REF!,"&lt;="&amp;ME583,#REF!,"&gt;="&amp;MF583)</f>
        <v/>
      </c>
      <c r="MY583" s="1">
        <f>COUNTIFS(#REF!,LT583,#REF!,0,#REF!,"&gt;="&amp;MC583,#REF!,"&lt;="&amp;MB583,#REF!,"&lt;="&amp;ME583,#REF!,"&gt;="&amp;MF583)</f>
        <v/>
      </c>
      <c r="MZ583" s="1">
        <f>COUNTIFS(#REF!,LT583,#REF!,1,#REF!,"&lt;="&amp;ME583,#REF!,"&gt;="&amp;MF583,#REF!,"="&amp;KV583,#REF!,"="&amp;KX583)</f>
        <v/>
      </c>
      <c r="NA583" s="1">
        <f>COUNTIFS(#REF!,LT583,#REF!,0,#REF!,"&lt;="&amp;ME583,#REF!,"&gt;="&amp;MF583,#REF!,"="&amp;KV583,#REF!,"="&amp;KX583)</f>
        <v/>
      </c>
      <c r="NB583" s="1">
        <f>COUNTIFS(#REF!,LT583,#REF!,1,#REF!,"&lt;="&amp;ME583,#REF!,"&gt;="&amp;MF583,#REF!,"="&amp;KW583,#REF!,"="&amp;KY583)</f>
        <v/>
      </c>
      <c r="NC583" s="1">
        <f>COUNTIFS(#REF!,LT583,#REF!,0,#REF!,"&lt;="&amp;ME583,#REF!,"&gt;="&amp;MF583,#REF!,"="&amp;KW583,#REF!,"="&amp;KY583)</f>
        <v/>
      </c>
      <c r="ND583" s="1">
        <f>MP583+MR583+MT583+MV583+MX583+MZ583+NB583</f>
        <v/>
      </c>
      <c r="NE583" s="1">
        <f>MQ583+MS583+MU583+MW583+MY583+NA583+NC583</f>
        <v/>
      </c>
      <c r="NF583" s="1">
        <f>ND583+NE583</f>
        <v/>
      </c>
      <c r="NG583" s="33">
        <f>ND583/(ND583+NE583)</f>
        <v/>
      </c>
      <c r="NH583" s="3">
        <f>1/NG583</f>
        <v/>
      </c>
      <c r="NI583" s="1">
        <f>LH583</f>
        <v/>
      </c>
      <c r="NJ583" s="79">
        <f>((1-NG583)*(1/(NI583-1))*0.98-(NG583*1))</f>
        <v/>
      </c>
      <c r="NK583" s="34">
        <f>IF(LR583&lt;0.9,0,IF(AND(LR583&gt;1.1),0,1))</f>
        <v/>
      </c>
      <c r="NL583" s="34">
        <f>IF(LS583&lt;0.9,0,IF(AND(LS583&gt;1.1),0,1))</f>
        <v/>
      </c>
      <c r="NM583" s="32">
        <f>IF(NF583&gt;99,1,0)</f>
        <v/>
      </c>
      <c r="NN583" s="32">
        <f>IF(NJ583&gt;0.0799,1,0)</f>
        <v/>
      </c>
      <c r="NO583" s="32">
        <f>IF(NJ583&gt;NQ583,1,0)</f>
        <v/>
      </c>
      <c r="NP583" s="32">
        <f>NM583+NN583+NO583+NK583+NL583</f>
        <v/>
      </c>
      <c r="NQ583" s="79">
        <f>(((100*NG583)*(NI583-1)*0.98)-((1-NG583)*100))/100</f>
        <v/>
      </c>
      <c r="NR583" s="34">
        <f>IF(LR583&lt;0.9,0,IF(AND(LR583&gt;1.1),0,1))</f>
        <v/>
      </c>
      <c r="NS583" s="34">
        <f>IF(LS583&lt;0.9,0,IF(AND(LS583&gt;1.1),0,1))</f>
        <v/>
      </c>
      <c r="NT583" s="32">
        <f>IF(NF583&gt;99,1,0)</f>
        <v/>
      </c>
      <c r="NU583" s="32">
        <f>IF(NQ583&gt;0.0799,1,0)</f>
        <v/>
      </c>
      <c r="NV583" s="32">
        <f>IF(NQ583&gt;NJ583,1,0)</f>
        <v/>
      </c>
      <c r="NW583" s="32">
        <f>NT583+NU583+NV583+NR583+NS583</f>
        <v/>
      </c>
      <c r="NX583">
        <f>IF(NP583=5,"LayHome1-0",IF(AND(NW583=5),"BackHome1-0",""))</f>
        <v/>
      </c>
      <c r="NY583">
        <f>IF(NP583=5,KN583,IF(AND(NW583=5),KN583,""))</f>
        <v/>
      </c>
      <c r="NZ583">
        <f>IF(NP583=5,"Match Odds",IF(AND(NW583=5),"Match Odds",""))</f>
        <v/>
      </c>
      <c r="OA583">
        <f>IF(NP583=5,KP583,IF(AND(NW583=5),KP583,""))</f>
        <v/>
      </c>
      <c r="OB583">
        <f>IF(NP583=5,"MATCH_ODDS",IF(AND(NW583=5),"MATCH_ODDS",""))</f>
        <v/>
      </c>
      <c r="OC583">
        <f>IF(NP583=5,"LAY",IF(AND(NW583=5),"BACK",""))</f>
        <v/>
      </c>
    </row>
    <row r="584" ht="16.5" customHeight="1" thickBot="1" thickTop="1">
      <c r="A584" s="2" t="n"/>
      <c r="KN584" s="1">
        <f>IF(INDEX(#REF!,MATCH('HT 1-0'!D584,#REF!,0))=INDEX(#REF!,MATCH('HT 1-0'!D584,#REF!,0)),INDEX(#REF!,MATCH('HT 1-0'!D584,#REF!,0)),"ERROR")</f>
        <v/>
      </c>
      <c r="KO584" s="1">
        <f>IF(INDEX(#REF!,MATCH('HT 1-0'!E584,#REF!,0))=INDEX(#REF!,MATCH('HT 1-0'!E584,#REF!,0)),INDEX(#REF!,MATCH('HT 1-0'!E584,#REF!,0)),"ERROR")</f>
        <v/>
      </c>
      <c r="KP584" s="1">
        <f>KN584&amp;" v "&amp;KO584</f>
        <v/>
      </c>
      <c r="KQ584">
        <f>B584&amp;"_"&amp;C584</f>
        <v/>
      </c>
      <c r="KR584" s="1">
        <f>IF((HW584/KK584)&lt;0.335,"G",IF((HW584/KK584)&gt;0.67,"R","A"))</f>
        <v/>
      </c>
      <c r="KS584" s="1">
        <f>IF((HX584/KK584)&lt;0.335,"G",IF((HX584/KK584)&gt;0.67,"R","A"))</f>
        <v/>
      </c>
      <c r="KT584" s="1">
        <f>IF((IH584/KK584)&lt;0.335,"G",IF((IH584/KK584)&gt;0.67,"R","A"))</f>
        <v/>
      </c>
      <c r="KU584" s="1">
        <f>IF((II584/KK584)&lt;0.335,"G",IF((II584/KK584)&gt;0.67,"R","A"))</f>
        <v/>
      </c>
      <c r="KV584" s="1">
        <f>IF((HZ584/KK584)&lt;0.335,"G",IF((HZ584/KK584)&gt;0.67,"R","A"))</f>
        <v/>
      </c>
      <c r="KW584" s="1">
        <f>IF((HY584/KK584)&lt;0.335,"G",IF((HY584/KK584)&gt;0.67,"R","A"))</f>
        <v/>
      </c>
      <c r="KX584" s="1">
        <f>IF((IK584/KK584)&lt;0.335,"G",IF((IK584/KK584)&gt;0.67,"R","A"))</f>
        <v/>
      </c>
      <c r="KY584" s="1">
        <f>IF((IJ584/KK584)&lt;0.335,"G",IF((IJ584/KK584)&gt;0.67,"R","A"))</f>
        <v/>
      </c>
      <c r="KZ584" s="1">
        <f>IF((HQ584/KK584)&lt;0.335,"G",IF((HQ584/KK584)&gt;0.67,"R","A"))</f>
        <v/>
      </c>
      <c r="LA584" s="1">
        <f>IF((IB584/KK584)&lt;0.335,"G",IF((IB584/KK584)&gt;0.67,"R","A"))</f>
        <v/>
      </c>
      <c r="LB584">
        <f>IF(LQ584="1-0",INDEX(Scrape!#REF!,MATCH('HT 1-0'!KP584,Scrape!$B:$B,0)),"")</f>
        <v/>
      </c>
      <c r="LC584">
        <f>IF(LQ584="1-0",INDEX(Scrape!$A:$A,MATCH('HT 1-0'!KP584,Scrape!$B:$B,0)),"")</f>
        <v/>
      </c>
      <c r="LD584">
        <f>IF(LQ584="1-0",INDEX(Scrape!$B:$B,MATCH('HT 1-0'!KP584,Scrape!$B:$B,0)),"")</f>
        <v/>
      </c>
      <c r="LE584">
        <f>IF(LQ584="1-0",INDEX(Scrape!$C:$C,MATCH('HT 1-0'!KP584,Scrape!$B:$B,0)),"")</f>
        <v/>
      </c>
      <c r="LF584">
        <f>IF(LQ584="1-0",INDEX(Scrape!$D:$D,MATCH('HT 1-0'!KP584,Scrape!$B:$B,0)),"")</f>
        <v/>
      </c>
      <c r="LG584">
        <f>IF(LQ584="1-0",INDEX(Scrape!$E:$E,MATCH('HT 1-0'!KP584,Scrape!$B:$B,0)),"")</f>
        <v/>
      </c>
      <c r="LH584">
        <f>IF(LQ584="1-0",INDEX(Scrape!$F:$F,MATCH('HT 1-0'!KP584,Scrape!$B:$B,0)),"")</f>
        <v/>
      </c>
      <c r="LI584">
        <f>IF(LQ584="1-0",INDEX(Scrape!$G:$G,MATCH('HT 1-0'!KP584,Scrape!$B:$B,0)),"")</f>
        <v/>
      </c>
      <c r="LJ584">
        <f>IF(LQ584="1-0",INDEX(Scrape!$H:$H,MATCH('HT 1-0'!KP584,Scrape!$B:$B,0)),"")</f>
        <v/>
      </c>
      <c r="LK584">
        <f>IF(LQ584="1-0",INDEX(Scrape!$I:$I,MATCH('HT 1-0'!KP584,Scrape!$B:$B,0)),"")</f>
        <v/>
      </c>
      <c r="LL584">
        <f>IF(LQ584="1-0",INDEX(Scrape!$J:$J,MATCH('HT 1-0'!KP584,Scrape!$B:$B,0)),"")</f>
        <v/>
      </c>
      <c r="LM584">
        <f>IF(LQ584="1-0",INDEX(Scrape!$K:$K,MATCH('HT 1-0'!KP584,Scrape!$B:$B,0)),"")</f>
        <v/>
      </c>
      <c r="LN584">
        <f>IF(LQ584="1-0",INDEX(Scrape!$L:$L,MATCH('HT 1-0'!KP584,Scrape!$B:$B,0)),"")</f>
        <v/>
      </c>
      <c r="LO584">
        <f>IF(LQ584="1-0",INDEX(Scrape!$M:$M,MATCH('HT 1-0'!KP584,Scrape!$B:$B,0)),"")</f>
        <v/>
      </c>
      <c r="LP584">
        <f>IF(LQ584="1-0",INDEX(Scrape!$N:$N,MATCH('HT 1-0'!KP584,Scrape!$B:$B,0)),"")</f>
        <v/>
      </c>
      <c r="LQ584">
        <f>INDEX(Scrape!$O:$O,MATCH('HT 1-0'!KP584,Scrape!$B:$B,0))</f>
        <v/>
      </c>
      <c r="LR584">
        <f>(1/LJ584)+(1/LI584)+(1/LH584)</f>
        <v/>
      </c>
      <c r="LS584">
        <f>(1/LG584)+(1/LF584)+(1/LE584)</f>
        <v/>
      </c>
      <c r="LT584" s="8">
        <f>IF(INDEX(#REF!,MATCH(KQ584,#REF!,0))=INDEX(#REF!,MATCH(KQ584,#REF!,0)),INDEX(#REF!,MATCH(KQ584,#REF!,0)),"ERROR")</f>
        <v/>
      </c>
      <c r="LU584" s="4">
        <f>IF(KR584="G",2,IF(KR584="R",0.5,IF(KR584="A",1)))</f>
        <v/>
      </c>
      <c r="LV584" s="4">
        <f>IF(KS584="G",0.5,IF(KS584="R",2,IF(KS584="A",1)))</f>
        <v/>
      </c>
      <c r="LW584" s="4">
        <f>IF(KT584="G",2,IF(KT584="R",0.5,IF(KT584="A",1)))</f>
        <v/>
      </c>
      <c r="LX584" s="4">
        <f>IF(KU584="G",0.5,IF(KU584="R",2,IF(KU584="A",1)))</f>
        <v/>
      </c>
      <c r="LY584" s="7">
        <f>(LK584*(LU584+LX584)+(LL584*(LU584+LX584)))</f>
        <v/>
      </c>
      <c r="LZ584" s="7">
        <f>(LN584*(LV584+LW584)+(LO584*(LV584+LW584)))</f>
        <v/>
      </c>
      <c r="MA584" s="11">
        <f>LY584-LZ584</f>
        <v/>
      </c>
      <c r="MB584" s="5">
        <f>MA584+2</f>
        <v/>
      </c>
      <c r="MC584" s="6">
        <f>MA584-2</f>
        <v/>
      </c>
      <c r="MD584" s="4">
        <f>LE584</f>
        <v/>
      </c>
      <c r="ME584" s="9">
        <f>IF(MD584=0,1000,MD584+0.75)</f>
        <v/>
      </c>
      <c r="MF584" s="10">
        <f>IF(MD584=0,0,MD584-0.75)</f>
        <v/>
      </c>
      <c r="MG584" s="4">
        <f>((LM584*(LU584+LX584))-((LP584*(LV584+LW584))))</f>
        <v/>
      </c>
      <c r="MH584" s="9">
        <f>MG584*1.2</f>
        <v/>
      </c>
      <c r="MI584" s="10">
        <f>MG584*0.8</f>
        <v/>
      </c>
      <c r="MJ584">
        <f>IFERROR(NX584,"")</f>
        <v/>
      </c>
      <c r="MK584">
        <f>IFERROR(NY584,"")</f>
        <v/>
      </c>
      <c r="ML584">
        <f>IFERROR(NZ584,"")</f>
        <v/>
      </c>
      <c r="MM584">
        <f>IFERROR(OA584,"")</f>
        <v/>
      </c>
      <c r="MN584">
        <f>IFERROR(OB584,"")</f>
        <v/>
      </c>
      <c r="MO584">
        <f>IFERROR(OC584,"")</f>
        <v/>
      </c>
      <c r="MP584" s="1">
        <f>COUNTIFS(#REF!,LT584,#REF!,1,#REF!,"&gt;="&amp;MC584,#REF!,"&lt;="&amp;MB584,#REF!,"&lt;="&amp;ME584,#REF!,"&gt;="&amp;MF584,#REF!,"="&amp;KV584,#REF!,"="&amp;KX584)</f>
        <v/>
      </c>
      <c r="MQ584" s="1">
        <f>COUNTIFS(#REF!,LT584,#REF!,0,#REF!,"&gt;="&amp;MC584,#REF!,"&lt;="&amp;MB584,#REF!,"&lt;="&amp;ME584,#REF!,"&gt;="&amp;MF584,#REF!,"="&amp;KV584,#REF!,"="&amp;KX584)</f>
        <v/>
      </c>
      <c r="MR584" s="1">
        <f>COUNTIFS(#REF!,LT584,#REF!,1,#REF!,"&gt;="&amp;MC584,#REF!,"&lt;="&amp;MB584,#REF!,"&lt;="&amp;ME584,#REF!,"&gt;="&amp;MF584,#REF!,"="&amp;KW584,#REF!,"="&amp;KY584)</f>
        <v/>
      </c>
      <c r="MS584" s="1">
        <f>COUNTIFS(#REF!,LT584,#REF!,0,#REF!,"&gt;="&amp;MC584,#REF!,"&lt;="&amp;MB584,#REF!,"&lt;="&amp;ME584,#REF!,"&gt;="&amp;MF584,#REF!,"="&amp;KW584,#REF!,"="&amp;KY584)</f>
        <v/>
      </c>
      <c r="MT584" s="1">
        <f>COUNTIFS(#REF!,LT584,#REF!,1,#REF!,"&gt;="&amp;MI584,#REF!,"&lt;="&amp;MH584,#REF!,"&lt;="&amp;ME584,#REF!,"&gt;="&amp;MF584)</f>
        <v/>
      </c>
      <c r="MU584" s="1">
        <f>COUNTIFS(#REF!,LT584,#REF!,0,#REF!,"&gt;="&amp;MI584,#REF!,"&lt;="&amp;MH584,#REF!,"&lt;="&amp;ME584,#REF!,"&gt;="&amp;MF584)</f>
        <v/>
      </c>
      <c r="MV584" s="1">
        <f>COUNTIFS(#REF!,LT584,#REF!,1,#REF!,"&gt;="&amp;MI584,#REF!,"&lt;="&amp;MH584,#REF!,"="&amp;KZ584,#REF!,"="&amp;LA584,#REF!,"&lt;="&amp;ME584,#REF!,"&gt;="&amp;MF584)</f>
        <v/>
      </c>
      <c r="MW584" s="1">
        <f>COUNTIFS(#REF!,LT584,#REF!,0,#REF!,"&gt;="&amp;MI584,#REF!,"&lt;="&amp;MH584,#REF!,"="&amp;KZ584,#REF!,"="&amp;LA584,#REF!,"&lt;="&amp;ME584,#REF!,"&gt;="&amp;MF584)</f>
        <v/>
      </c>
      <c r="MX584" s="1">
        <f>COUNTIFS(#REF!,LT584,#REF!,1,#REF!,"&gt;="&amp;MC584,#REF!,"&lt;="&amp;MB584,#REF!,"&lt;="&amp;ME584,#REF!,"&gt;="&amp;MF584)</f>
        <v/>
      </c>
      <c r="MY584" s="1">
        <f>COUNTIFS(#REF!,LT584,#REF!,0,#REF!,"&gt;="&amp;MC584,#REF!,"&lt;="&amp;MB584,#REF!,"&lt;="&amp;ME584,#REF!,"&gt;="&amp;MF584)</f>
        <v/>
      </c>
      <c r="MZ584" s="1">
        <f>COUNTIFS(#REF!,LT584,#REF!,1,#REF!,"&lt;="&amp;ME584,#REF!,"&gt;="&amp;MF584,#REF!,"="&amp;KV584,#REF!,"="&amp;KX584)</f>
        <v/>
      </c>
      <c r="NA584" s="1">
        <f>COUNTIFS(#REF!,LT584,#REF!,0,#REF!,"&lt;="&amp;ME584,#REF!,"&gt;="&amp;MF584,#REF!,"="&amp;KV584,#REF!,"="&amp;KX584)</f>
        <v/>
      </c>
      <c r="NB584" s="1">
        <f>COUNTIFS(#REF!,LT584,#REF!,1,#REF!,"&lt;="&amp;ME584,#REF!,"&gt;="&amp;MF584,#REF!,"="&amp;KW584,#REF!,"="&amp;KY584)</f>
        <v/>
      </c>
      <c r="NC584" s="1">
        <f>COUNTIFS(#REF!,LT584,#REF!,0,#REF!,"&lt;="&amp;ME584,#REF!,"&gt;="&amp;MF584,#REF!,"="&amp;KW584,#REF!,"="&amp;KY584)</f>
        <v/>
      </c>
      <c r="ND584" s="1">
        <f>MP584+MR584+MT584+MV584+MX584+MZ584+NB584</f>
        <v/>
      </c>
      <c r="NE584" s="1">
        <f>MQ584+MS584+MU584+MW584+MY584+NA584+NC584</f>
        <v/>
      </c>
      <c r="NF584" s="1">
        <f>ND584+NE584</f>
        <v/>
      </c>
      <c r="NG584" s="33">
        <f>ND584/(ND584+NE584)</f>
        <v/>
      </c>
      <c r="NH584" s="3">
        <f>1/NG584</f>
        <v/>
      </c>
      <c r="NI584" s="1">
        <f>LH584</f>
        <v/>
      </c>
      <c r="NJ584" s="79">
        <f>((1-NG584)*(1/(NI584-1))*0.98-(NG584*1))</f>
        <v/>
      </c>
      <c r="NK584" s="34">
        <f>IF(LR584&lt;0.9,0,IF(AND(LR584&gt;1.1),0,1))</f>
        <v/>
      </c>
      <c r="NL584" s="34">
        <f>IF(LS584&lt;0.9,0,IF(AND(LS584&gt;1.1),0,1))</f>
        <v/>
      </c>
      <c r="NM584" s="32">
        <f>IF(NF584&gt;99,1,0)</f>
        <v/>
      </c>
      <c r="NN584" s="32">
        <f>IF(NJ584&gt;0.0799,1,0)</f>
        <v/>
      </c>
      <c r="NO584" s="32">
        <f>IF(NJ584&gt;NQ584,1,0)</f>
        <v/>
      </c>
      <c r="NP584" s="32">
        <f>NM584+NN584+NO584+NK584+NL584</f>
        <v/>
      </c>
      <c r="NQ584" s="79">
        <f>(((100*NG584)*(NI584-1)*0.98)-((1-NG584)*100))/100</f>
        <v/>
      </c>
      <c r="NR584" s="34">
        <f>IF(LR584&lt;0.9,0,IF(AND(LR584&gt;1.1),0,1))</f>
        <v/>
      </c>
      <c r="NS584" s="34">
        <f>IF(LS584&lt;0.9,0,IF(AND(LS584&gt;1.1),0,1))</f>
        <v/>
      </c>
      <c r="NT584" s="32">
        <f>IF(NF584&gt;99,1,0)</f>
        <v/>
      </c>
      <c r="NU584" s="32">
        <f>IF(NQ584&gt;0.0799,1,0)</f>
        <v/>
      </c>
      <c r="NV584" s="32">
        <f>IF(NQ584&gt;NJ584,1,0)</f>
        <v/>
      </c>
      <c r="NW584" s="32">
        <f>NT584+NU584+NV584+NR584+NS584</f>
        <v/>
      </c>
      <c r="NX584">
        <f>IF(NP584=5,"LayHome1-0",IF(AND(NW584=5),"BackHome1-0",""))</f>
        <v/>
      </c>
      <c r="NY584">
        <f>IF(NP584=5,KN584,IF(AND(NW584=5),KN584,""))</f>
        <v/>
      </c>
      <c r="NZ584">
        <f>IF(NP584=5,"Match Odds",IF(AND(NW584=5),"Match Odds",""))</f>
        <v/>
      </c>
      <c r="OA584">
        <f>IF(NP584=5,KP584,IF(AND(NW584=5),KP584,""))</f>
        <v/>
      </c>
      <c r="OB584">
        <f>IF(NP584=5,"MATCH_ODDS",IF(AND(NW584=5),"MATCH_ODDS",""))</f>
        <v/>
      </c>
      <c r="OC584">
        <f>IF(NP584=5,"LAY",IF(AND(NW584=5),"BACK",""))</f>
        <v/>
      </c>
    </row>
    <row r="585" ht="16.5" customHeight="1" thickBot="1" thickTop="1">
      <c r="A585" s="2" t="n"/>
      <c r="KN585" s="1">
        <f>IF(INDEX(#REF!,MATCH('HT 1-0'!D585,#REF!,0))=INDEX(#REF!,MATCH('HT 1-0'!D585,#REF!,0)),INDEX(#REF!,MATCH('HT 1-0'!D585,#REF!,0)),"ERROR")</f>
        <v/>
      </c>
      <c r="KO585" s="1">
        <f>IF(INDEX(#REF!,MATCH('HT 1-0'!E585,#REF!,0))=INDEX(#REF!,MATCH('HT 1-0'!E585,#REF!,0)),INDEX(#REF!,MATCH('HT 1-0'!E585,#REF!,0)),"ERROR")</f>
        <v/>
      </c>
      <c r="KP585" s="1">
        <f>KN585&amp;" v "&amp;KO585</f>
        <v/>
      </c>
      <c r="KQ585">
        <f>B585&amp;"_"&amp;C585</f>
        <v/>
      </c>
      <c r="KR585" s="1">
        <f>IF((HW585/KK585)&lt;0.335,"G",IF((HW585/KK585)&gt;0.67,"R","A"))</f>
        <v/>
      </c>
      <c r="KS585" s="1">
        <f>IF((HX585/KK585)&lt;0.335,"G",IF((HX585/KK585)&gt;0.67,"R","A"))</f>
        <v/>
      </c>
      <c r="KT585" s="1">
        <f>IF((IH585/KK585)&lt;0.335,"G",IF((IH585/KK585)&gt;0.67,"R","A"))</f>
        <v/>
      </c>
      <c r="KU585" s="1">
        <f>IF((II585/KK585)&lt;0.335,"G",IF((II585/KK585)&gt;0.67,"R","A"))</f>
        <v/>
      </c>
      <c r="KV585" s="1">
        <f>IF((HZ585/KK585)&lt;0.335,"G",IF((HZ585/KK585)&gt;0.67,"R","A"))</f>
        <v/>
      </c>
      <c r="KW585" s="1">
        <f>IF((HY585/KK585)&lt;0.335,"G",IF((HY585/KK585)&gt;0.67,"R","A"))</f>
        <v/>
      </c>
      <c r="KX585" s="1">
        <f>IF((IK585/KK585)&lt;0.335,"G",IF((IK585/KK585)&gt;0.67,"R","A"))</f>
        <v/>
      </c>
      <c r="KY585" s="1">
        <f>IF((IJ585/KK585)&lt;0.335,"G",IF((IJ585/KK585)&gt;0.67,"R","A"))</f>
        <v/>
      </c>
      <c r="KZ585" s="1">
        <f>IF((HQ585/KK585)&lt;0.335,"G",IF((HQ585/KK585)&gt;0.67,"R","A"))</f>
        <v/>
      </c>
      <c r="LA585" s="1">
        <f>IF((IB585/KK585)&lt;0.335,"G",IF((IB585/KK585)&gt;0.67,"R","A"))</f>
        <v/>
      </c>
      <c r="LB585">
        <f>IF(LQ585="1-0",INDEX(Scrape!#REF!,MATCH('HT 1-0'!KP585,Scrape!$B:$B,0)),"")</f>
        <v/>
      </c>
      <c r="LC585">
        <f>IF(LQ585="1-0",INDEX(Scrape!$A:$A,MATCH('HT 1-0'!KP585,Scrape!$B:$B,0)),"")</f>
        <v/>
      </c>
      <c r="LD585">
        <f>IF(LQ585="1-0",INDEX(Scrape!$B:$B,MATCH('HT 1-0'!KP585,Scrape!$B:$B,0)),"")</f>
        <v/>
      </c>
      <c r="LE585">
        <f>IF(LQ585="1-0",INDEX(Scrape!$C:$C,MATCH('HT 1-0'!KP585,Scrape!$B:$B,0)),"")</f>
        <v/>
      </c>
      <c r="LF585">
        <f>IF(LQ585="1-0",INDEX(Scrape!$D:$D,MATCH('HT 1-0'!KP585,Scrape!$B:$B,0)),"")</f>
        <v/>
      </c>
      <c r="LG585">
        <f>IF(LQ585="1-0",INDEX(Scrape!$E:$E,MATCH('HT 1-0'!KP585,Scrape!$B:$B,0)),"")</f>
        <v/>
      </c>
      <c r="LH585">
        <f>IF(LQ585="1-0",INDEX(Scrape!$F:$F,MATCH('HT 1-0'!KP585,Scrape!$B:$B,0)),"")</f>
        <v/>
      </c>
      <c r="LI585">
        <f>IF(LQ585="1-0",INDEX(Scrape!$G:$G,MATCH('HT 1-0'!KP585,Scrape!$B:$B,0)),"")</f>
        <v/>
      </c>
      <c r="LJ585">
        <f>IF(LQ585="1-0",INDEX(Scrape!$H:$H,MATCH('HT 1-0'!KP585,Scrape!$B:$B,0)),"")</f>
        <v/>
      </c>
      <c r="LK585">
        <f>IF(LQ585="1-0",INDEX(Scrape!$I:$I,MATCH('HT 1-0'!KP585,Scrape!$B:$B,0)),"")</f>
        <v/>
      </c>
      <c r="LL585">
        <f>IF(LQ585="1-0",INDEX(Scrape!$J:$J,MATCH('HT 1-0'!KP585,Scrape!$B:$B,0)),"")</f>
        <v/>
      </c>
      <c r="LM585">
        <f>IF(LQ585="1-0",INDEX(Scrape!$K:$K,MATCH('HT 1-0'!KP585,Scrape!$B:$B,0)),"")</f>
        <v/>
      </c>
      <c r="LN585">
        <f>IF(LQ585="1-0",INDEX(Scrape!$L:$L,MATCH('HT 1-0'!KP585,Scrape!$B:$B,0)),"")</f>
        <v/>
      </c>
      <c r="LO585">
        <f>IF(LQ585="1-0",INDEX(Scrape!$M:$M,MATCH('HT 1-0'!KP585,Scrape!$B:$B,0)),"")</f>
        <v/>
      </c>
      <c r="LP585">
        <f>IF(LQ585="1-0",INDEX(Scrape!$N:$N,MATCH('HT 1-0'!KP585,Scrape!$B:$B,0)),"")</f>
        <v/>
      </c>
      <c r="LQ585">
        <f>INDEX(Scrape!$O:$O,MATCH('HT 1-0'!KP585,Scrape!$B:$B,0))</f>
        <v/>
      </c>
      <c r="LR585">
        <f>(1/LJ585)+(1/LI585)+(1/LH585)</f>
        <v/>
      </c>
      <c r="LS585">
        <f>(1/LG585)+(1/LF585)+(1/LE585)</f>
        <v/>
      </c>
      <c r="LT585" s="8">
        <f>IF(INDEX(#REF!,MATCH(KQ585,#REF!,0))=INDEX(#REF!,MATCH(KQ585,#REF!,0)),INDEX(#REF!,MATCH(KQ585,#REF!,0)),"ERROR")</f>
        <v/>
      </c>
      <c r="LU585" s="4">
        <f>IF(KR585="G",2,IF(KR585="R",0.5,IF(KR585="A",1)))</f>
        <v/>
      </c>
      <c r="LV585" s="4">
        <f>IF(KS585="G",0.5,IF(KS585="R",2,IF(KS585="A",1)))</f>
        <v/>
      </c>
      <c r="LW585" s="4">
        <f>IF(KT585="G",2,IF(KT585="R",0.5,IF(KT585="A",1)))</f>
        <v/>
      </c>
      <c r="LX585" s="4">
        <f>IF(KU585="G",0.5,IF(KU585="R",2,IF(KU585="A",1)))</f>
        <v/>
      </c>
      <c r="LY585" s="7">
        <f>(LK585*(LU585+LX585)+(LL585*(LU585+LX585)))</f>
        <v/>
      </c>
      <c r="LZ585" s="7">
        <f>(LN585*(LV585+LW585)+(LO585*(LV585+LW585)))</f>
        <v/>
      </c>
      <c r="MA585" s="11">
        <f>LY585-LZ585</f>
        <v/>
      </c>
      <c r="MB585" s="5">
        <f>MA585+2</f>
        <v/>
      </c>
      <c r="MC585" s="6">
        <f>MA585-2</f>
        <v/>
      </c>
      <c r="MD585" s="4">
        <f>LE585</f>
        <v/>
      </c>
      <c r="ME585" s="9">
        <f>IF(MD585=0,1000,MD585+0.75)</f>
        <v/>
      </c>
      <c r="MF585" s="10">
        <f>IF(MD585=0,0,MD585-0.75)</f>
        <v/>
      </c>
      <c r="MG585" s="4">
        <f>((LM585*(LU585+LX585))-((LP585*(LV585+LW585))))</f>
        <v/>
      </c>
      <c r="MH585" s="9">
        <f>MG585*1.2</f>
        <v/>
      </c>
      <c r="MI585" s="10">
        <f>MG585*0.8</f>
        <v/>
      </c>
      <c r="MJ585">
        <f>IFERROR(NX585,"")</f>
        <v/>
      </c>
      <c r="MK585">
        <f>IFERROR(NY585,"")</f>
        <v/>
      </c>
      <c r="ML585">
        <f>IFERROR(NZ585,"")</f>
        <v/>
      </c>
      <c r="MM585">
        <f>IFERROR(OA585,"")</f>
        <v/>
      </c>
      <c r="MN585">
        <f>IFERROR(OB585,"")</f>
        <v/>
      </c>
      <c r="MO585">
        <f>IFERROR(OC585,"")</f>
        <v/>
      </c>
      <c r="MP585" s="1">
        <f>COUNTIFS(#REF!,LT585,#REF!,1,#REF!,"&gt;="&amp;MC585,#REF!,"&lt;="&amp;MB585,#REF!,"&lt;="&amp;ME585,#REF!,"&gt;="&amp;MF585,#REF!,"="&amp;KV585,#REF!,"="&amp;KX585)</f>
        <v/>
      </c>
      <c r="MQ585" s="1">
        <f>COUNTIFS(#REF!,LT585,#REF!,0,#REF!,"&gt;="&amp;MC585,#REF!,"&lt;="&amp;MB585,#REF!,"&lt;="&amp;ME585,#REF!,"&gt;="&amp;MF585,#REF!,"="&amp;KV585,#REF!,"="&amp;KX585)</f>
        <v/>
      </c>
      <c r="MR585" s="1">
        <f>COUNTIFS(#REF!,LT585,#REF!,1,#REF!,"&gt;="&amp;MC585,#REF!,"&lt;="&amp;MB585,#REF!,"&lt;="&amp;ME585,#REF!,"&gt;="&amp;MF585,#REF!,"="&amp;KW585,#REF!,"="&amp;KY585)</f>
        <v/>
      </c>
      <c r="MS585" s="1">
        <f>COUNTIFS(#REF!,LT585,#REF!,0,#REF!,"&gt;="&amp;MC585,#REF!,"&lt;="&amp;MB585,#REF!,"&lt;="&amp;ME585,#REF!,"&gt;="&amp;MF585,#REF!,"="&amp;KW585,#REF!,"="&amp;KY585)</f>
        <v/>
      </c>
      <c r="MT585" s="1">
        <f>COUNTIFS(#REF!,LT585,#REF!,1,#REF!,"&gt;="&amp;MI585,#REF!,"&lt;="&amp;MH585,#REF!,"&lt;="&amp;ME585,#REF!,"&gt;="&amp;MF585)</f>
        <v/>
      </c>
      <c r="MU585" s="1">
        <f>COUNTIFS(#REF!,LT585,#REF!,0,#REF!,"&gt;="&amp;MI585,#REF!,"&lt;="&amp;MH585,#REF!,"&lt;="&amp;ME585,#REF!,"&gt;="&amp;MF585)</f>
        <v/>
      </c>
      <c r="MV585" s="1">
        <f>COUNTIFS(#REF!,LT585,#REF!,1,#REF!,"&gt;="&amp;MI585,#REF!,"&lt;="&amp;MH585,#REF!,"="&amp;KZ585,#REF!,"="&amp;LA585,#REF!,"&lt;="&amp;ME585,#REF!,"&gt;="&amp;MF585)</f>
        <v/>
      </c>
      <c r="MW585" s="1">
        <f>COUNTIFS(#REF!,LT585,#REF!,0,#REF!,"&gt;="&amp;MI585,#REF!,"&lt;="&amp;MH585,#REF!,"="&amp;KZ585,#REF!,"="&amp;LA585,#REF!,"&lt;="&amp;ME585,#REF!,"&gt;="&amp;MF585)</f>
        <v/>
      </c>
      <c r="MX585" s="1">
        <f>COUNTIFS(#REF!,LT585,#REF!,1,#REF!,"&gt;="&amp;MC585,#REF!,"&lt;="&amp;MB585,#REF!,"&lt;="&amp;ME585,#REF!,"&gt;="&amp;MF585)</f>
        <v/>
      </c>
      <c r="MY585" s="1">
        <f>COUNTIFS(#REF!,LT585,#REF!,0,#REF!,"&gt;="&amp;MC585,#REF!,"&lt;="&amp;MB585,#REF!,"&lt;="&amp;ME585,#REF!,"&gt;="&amp;MF585)</f>
        <v/>
      </c>
      <c r="MZ585" s="1">
        <f>COUNTIFS(#REF!,LT585,#REF!,1,#REF!,"&lt;="&amp;ME585,#REF!,"&gt;="&amp;MF585,#REF!,"="&amp;KV585,#REF!,"="&amp;KX585)</f>
        <v/>
      </c>
      <c r="NA585" s="1">
        <f>COUNTIFS(#REF!,LT585,#REF!,0,#REF!,"&lt;="&amp;ME585,#REF!,"&gt;="&amp;MF585,#REF!,"="&amp;KV585,#REF!,"="&amp;KX585)</f>
        <v/>
      </c>
      <c r="NB585" s="1">
        <f>COUNTIFS(#REF!,LT585,#REF!,1,#REF!,"&lt;="&amp;ME585,#REF!,"&gt;="&amp;MF585,#REF!,"="&amp;KW585,#REF!,"="&amp;KY585)</f>
        <v/>
      </c>
      <c r="NC585" s="1">
        <f>COUNTIFS(#REF!,LT585,#REF!,0,#REF!,"&lt;="&amp;ME585,#REF!,"&gt;="&amp;MF585,#REF!,"="&amp;KW585,#REF!,"="&amp;KY585)</f>
        <v/>
      </c>
      <c r="ND585" s="1">
        <f>MP585+MR585+MT585+MV585+MX585+MZ585+NB585</f>
        <v/>
      </c>
      <c r="NE585" s="1">
        <f>MQ585+MS585+MU585+MW585+MY585+NA585+NC585</f>
        <v/>
      </c>
      <c r="NF585" s="1">
        <f>ND585+NE585</f>
        <v/>
      </c>
      <c r="NG585" s="33">
        <f>ND585/(ND585+NE585)</f>
        <v/>
      </c>
      <c r="NH585" s="3">
        <f>1/NG585</f>
        <v/>
      </c>
      <c r="NI585" s="1">
        <f>LH585</f>
        <v/>
      </c>
      <c r="NJ585" s="79">
        <f>((1-NG585)*(1/(NI585-1))*0.98-(NG585*1))</f>
        <v/>
      </c>
      <c r="NK585" s="34">
        <f>IF(LR585&lt;0.9,0,IF(AND(LR585&gt;1.1),0,1))</f>
        <v/>
      </c>
      <c r="NL585" s="34">
        <f>IF(LS585&lt;0.9,0,IF(AND(LS585&gt;1.1),0,1))</f>
        <v/>
      </c>
      <c r="NM585" s="32">
        <f>IF(NF585&gt;99,1,0)</f>
        <v/>
      </c>
      <c r="NN585" s="32">
        <f>IF(NJ585&gt;0.0799,1,0)</f>
        <v/>
      </c>
      <c r="NO585" s="32">
        <f>IF(NJ585&gt;NQ585,1,0)</f>
        <v/>
      </c>
      <c r="NP585" s="32">
        <f>NM585+NN585+NO585+NK585+NL585</f>
        <v/>
      </c>
      <c r="NQ585" s="79">
        <f>(((100*NG585)*(NI585-1)*0.98)-((1-NG585)*100))/100</f>
        <v/>
      </c>
      <c r="NR585" s="34">
        <f>IF(LR585&lt;0.9,0,IF(AND(LR585&gt;1.1),0,1))</f>
        <v/>
      </c>
      <c r="NS585" s="34">
        <f>IF(LS585&lt;0.9,0,IF(AND(LS585&gt;1.1),0,1))</f>
        <v/>
      </c>
      <c r="NT585" s="32">
        <f>IF(NF585&gt;99,1,0)</f>
        <v/>
      </c>
      <c r="NU585" s="32">
        <f>IF(NQ585&gt;0.0799,1,0)</f>
        <v/>
      </c>
      <c r="NV585" s="32">
        <f>IF(NQ585&gt;NJ585,1,0)</f>
        <v/>
      </c>
      <c r="NW585" s="32">
        <f>NT585+NU585+NV585+NR585+NS585</f>
        <v/>
      </c>
      <c r="NX585">
        <f>IF(NP585=5,"LayHome1-0",IF(AND(NW585=5),"BackHome1-0",""))</f>
        <v/>
      </c>
      <c r="NY585">
        <f>IF(NP585=5,KN585,IF(AND(NW585=5),KN585,""))</f>
        <v/>
      </c>
      <c r="NZ585">
        <f>IF(NP585=5,"Match Odds",IF(AND(NW585=5),"Match Odds",""))</f>
        <v/>
      </c>
      <c r="OA585">
        <f>IF(NP585=5,KP585,IF(AND(NW585=5),KP585,""))</f>
        <v/>
      </c>
      <c r="OB585">
        <f>IF(NP585=5,"MATCH_ODDS",IF(AND(NW585=5),"MATCH_ODDS",""))</f>
        <v/>
      </c>
      <c r="OC585">
        <f>IF(NP585=5,"LAY",IF(AND(NW585=5),"BACK",""))</f>
        <v/>
      </c>
    </row>
    <row r="586" ht="16.5" customHeight="1" thickBot="1" thickTop="1">
      <c r="A586" s="2" t="n"/>
      <c r="KN586" s="1">
        <f>IF(INDEX(#REF!,MATCH('HT 1-0'!D586,#REF!,0))=INDEX(#REF!,MATCH('HT 1-0'!D586,#REF!,0)),INDEX(#REF!,MATCH('HT 1-0'!D586,#REF!,0)),"ERROR")</f>
        <v/>
      </c>
      <c r="KO586" s="1">
        <f>IF(INDEX(#REF!,MATCH('HT 1-0'!E586,#REF!,0))=INDEX(#REF!,MATCH('HT 1-0'!E586,#REF!,0)),INDEX(#REF!,MATCH('HT 1-0'!E586,#REF!,0)),"ERROR")</f>
        <v/>
      </c>
      <c r="KP586" s="1">
        <f>KN586&amp;" v "&amp;KO586</f>
        <v/>
      </c>
      <c r="KQ586">
        <f>B586&amp;"_"&amp;C586</f>
        <v/>
      </c>
      <c r="KR586" s="1">
        <f>IF((HW586/KK586)&lt;0.335,"G",IF((HW586/KK586)&gt;0.67,"R","A"))</f>
        <v/>
      </c>
      <c r="KS586" s="1">
        <f>IF((HX586/KK586)&lt;0.335,"G",IF((HX586/KK586)&gt;0.67,"R","A"))</f>
        <v/>
      </c>
      <c r="KT586" s="1">
        <f>IF((IH586/KK586)&lt;0.335,"G",IF((IH586/KK586)&gt;0.67,"R","A"))</f>
        <v/>
      </c>
      <c r="KU586" s="1">
        <f>IF((II586/KK586)&lt;0.335,"G",IF((II586/KK586)&gt;0.67,"R","A"))</f>
        <v/>
      </c>
      <c r="KV586" s="1">
        <f>IF((HZ586/KK586)&lt;0.335,"G",IF((HZ586/KK586)&gt;0.67,"R","A"))</f>
        <v/>
      </c>
      <c r="KW586" s="1">
        <f>IF((HY586/KK586)&lt;0.335,"G",IF((HY586/KK586)&gt;0.67,"R","A"))</f>
        <v/>
      </c>
      <c r="KX586" s="1">
        <f>IF((IK586/KK586)&lt;0.335,"G",IF((IK586/KK586)&gt;0.67,"R","A"))</f>
        <v/>
      </c>
      <c r="KY586" s="1">
        <f>IF((IJ586/KK586)&lt;0.335,"G",IF((IJ586/KK586)&gt;0.67,"R","A"))</f>
        <v/>
      </c>
      <c r="KZ586" s="1">
        <f>IF((HQ586/KK586)&lt;0.335,"G",IF((HQ586/KK586)&gt;0.67,"R","A"))</f>
        <v/>
      </c>
      <c r="LA586" s="1">
        <f>IF((IB586/KK586)&lt;0.335,"G",IF((IB586/KK586)&gt;0.67,"R","A"))</f>
        <v/>
      </c>
      <c r="LB586">
        <f>IF(LQ586="1-0",INDEX(Scrape!#REF!,MATCH('HT 1-0'!KP586,Scrape!$B:$B,0)),"")</f>
        <v/>
      </c>
      <c r="LC586">
        <f>IF(LQ586="1-0",INDEX(Scrape!$A:$A,MATCH('HT 1-0'!KP586,Scrape!$B:$B,0)),"")</f>
        <v/>
      </c>
      <c r="LD586">
        <f>IF(LQ586="1-0",INDEX(Scrape!$B:$B,MATCH('HT 1-0'!KP586,Scrape!$B:$B,0)),"")</f>
        <v/>
      </c>
      <c r="LE586">
        <f>IF(LQ586="1-0",INDEX(Scrape!$C:$C,MATCH('HT 1-0'!KP586,Scrape!$B:$B,0)),"")</f>
        <v/>
      </c>
      <c r="LF586">
        <f>IF(LQ586="1-0",INDEX(Scrape!$D:$D,MATCH('HT 1-0'!KP586,Scrape!$B:$B,0)),"")</f>
        <v/>
      </c>
      <c r="LG586">
        <f>IF(LQ586="1-0",INDEX(Scrape!$E:$E,MATCH('HT 1-0'!KP586,Scrape!$B:$B,0)),"")</f>
        <v/>
      </c>
      <c r="LH586">
        <f>IF(LQ586="1-0",INDEX(Scrape!$F:$F,MATCH('HT 1-0'!KP586,Scrape!$B:$B,0)),"")</f>
        <v/>
      </c>
      <c r="LI586">
        <f>IF(LQ586="1-0",INDEX(Scrape!$G:$G,MATCH('HT 1-0'!KP586,Scrape!$B:$B,0)),"")</f>
        <v/>
      </c>
      <c r="LJ586">
        <f>IF(LQ586="1-0",INDEX(Scrape!$H:$H,MATCH('HT 1-0'!KP586,Scrape!$B:$B,0)),"")</f>
        <v/>
      </c>
      <c r="LK586">
        <f>IF(LQ586="1-0",INDEX(Scrape!$I:$I,MATCH('HT 1-0'!KP586,Scrape!$B:$B,0)),"")</f>
        <v/>
      </c>
      <c r="LL586">
        <f>IF(LQ586="1-0",INDEX(Scrape!$J:$J,MATCH('HT 1-0'!KP586,Scrape!$B:$B,0)),"")</f>
        <v/>
      </c>
      <c r="LM586">
        <f>IF(LQ586="1-0",INDEX(Scrape!$K:$K,MATCH('HT 1-0'!KP586,Scrape!$B:$B,0)),"")</f>
        <v/>
      </c>
      <c r="LN586">
        <f>IF(LQ586="1-0",INDEX(Scrape!$L:$L,MATCH('HT 1-0'!KP586,Scrape!$B:$B,0)),"")</f>
        <v/>
      </c>
      <c r="LO586">
        <f>IF(LQ586="1-0",INDEX(Scrape!$M:$M,MATCH('HT 1-0'!KP586,Scrape!$B:$B,0)),"")</f>
        <v/>
      </c>
      <c r="LP586">
        <f>IF(LQ586="1-0",INDEX(Scrape!$N:$N,MATCH('HT 1-0'!KP586,Scrape!$B:$B,0)),"")</f>
        <v/>
      </c>
      <c r="LQ586">
        <f>INDEX(Scrape!$O:$O,MATCH('HT 1-0'!KP586,Scrape!$B:$B,0))</f>
        <v/>
      </c>
      <c r="LR586">
        <f>(1/LJ586)+(1/LI586)+(1/LH586)</f>
        <v/>
      </c>
      <c r="LS586">
        <f>(1/LG586)+(1/LF586)+(1/LE586)</f>
        <v/>
      </c>
      <c r="LT586" s="8">
        <f>IF(INDEX(#REF!,MATCH(KQ586,#REF!,0))=INDEX(#REF!,MATCH(KQ586,#REF!,0)),INDEX(#REF!,MATCH(KQ586,#REF!,0)),"ERROR")</f>
        <v/>
      </c>
      <c r="LU586" s="4">
        <f>IF(KR586="G",2,IF(KR586="R",0.5,IF(KR586="A",1)))</f>
        <v/>
      </c>
      <c r="LV586" s="4">
        <f>IF(KS586="G",0.5,IF(KS586="R",2,IF(KS586="A",1)))</f>
        <v/>
      </c>
      <c r="LW586" s="4">
        <f>IF(KT586="G",2,IF(KT586="R",0.5,IF(KT586="A",1)))</f>
        <v/>
      </c>
      <c r="LX586" s="4">
        <f>IF(KU586="G",0.5,IF(KU586="R",2,IF(KU586="A",1)))</f>
        <v/>
      </c>
      <c r="LY586" s="7">
        <f>(LK586*(LU586+LX586)+(LL586*(LU586+LX586)))</f>
        <v/>
      </c>
      <c r="LZ586" s="7">
        <f>(LN586*(LV586+LW586)+(LO586*(LV586+LW586)))</f>
        <v/>
      </c>
      <c r="MA586" s="11">
        <f>LY586-LZ586</f>
        <v/>
      </c>
      <c r="MB586" s="5">
        <f>MA586+2</f>
        <v/>
      </c>
      <c r="MC586" s="6">
        <f>MA586-2</f>
        <v/>
      </c>
      <c r="MD586" s="4">
        <f>LE586</f>
        <v/>
      </c>
      <c r="ME586" s="9">
        <f>IF(MD586=0,1000,MD586+0.75)</f>
        <v/>
      </c>
      <c r="MF586" s="10">
        <f>IF(MD586=0,0,MD586-0.75)</f>
        <v/>
      </c>
      <c r="MG586" s="4">
        <f>((LM586*(LU586+LX586))-((LP586*(LV586+LW586))))</f>
        <v/>
      </c>
      <c r="MH586" s="9">
        <f>MG586*1.2</f>
        <v/>
      </c>
      <c r="MI586" s="10">
        <f>MG586*0.8</f>
        <v/>
      </c>
      <c r="MJ586">
        <f>IFERROR(NX586,"")</f>
        <v/>
      </c>
      <c r="MK586">
        <f>IFERROR(NY586,"")</f>
        <v/>
      </c>
      <c r="ML586">
        <f>IFERROR(NZ586,"")</f>
        <v/>
      </c>
      <c r="MM586">
        <f>IFERROR(OA586,"")</f>
        <v/>
      </c>
      <c r="MN586">
        <f>IFERROR(OB586,"")</f>
        <v/>
      </c>
      <c r="MO586">
        <f>IFERROR(OC586,"")</f>
        <v/>
      </c>
      <c r="MP586" s="1">
        <f>COUNTIFS(#REF!,LT586,#REF!,1,#REF!,"&gt;="&amp;MC586,#REF!,"&lt;="&amp;MB586,#REF!,"&lt;="&amp;ME586,#REF!,"&gt;="&amp;MF586,#REF!,"="&amp;KV586,#REF!,"="&amp;KX586)</f>
        <v/>
      </c>
      <c r="MQ586" s="1">
        <f>COUNTIFS(#REF!,LT586,#REF!,0,#REF!,"&gt;="&amp;MC586,#REF!,"&lt;="&amp;MB586,#REF!,"&lt;="&amp;ME586,#REF!,"&gt;="&amp;MF586,#REF!,"="&amp;KV586,#REF!,"="&amp;KX586)</f>
        <v/>
      </c>
      <c r="MR586" s="1">
        <f>COUNTIFS(#REF!,LT586,#REF!,1,#REF!,"&gt;="&amp;MC586,#REF!,"&lt;="&amp;MB586,#REF!,"&lt;="&amp;ME586,#REF!,"&gt;="&amp;MF586,#REF!,"="&amp;KW586,#REF!,"="&amp;KY586)</f>
        <v/>
      </c>
      <c r="MS586" s="1">
        <f>COUNTIFS(#REF!,LT586,#REF!,0,#REF!,"&gt;="&amp;MC586,#REF!,"&lt;="&amp;MB586,#REF!,"&lt;="&amp;ME586,#REF!,"&gt;="&amp;MF586,#REF!,"="&amp;KW586,#REF!,"="&amp;KY586)</f>
        <v/>
      </c>
      <c r="MT586" s="1">
        <f>COUNTIFS(#REF!,LT586,#REF!,1,#REF!,"&gt;="&amp;MI586,#REF!,"&lt;="&amp;MH586,#REF!,"&lt;="&amp;ME586,#REF!,"&gt;="&amp;MF586)</f>
        <v/>
      </c>
      <c r="MU586" s="1">
        <f>COUNTIFS(#REF!,LT586,#REF!,0,#REF!,"&gt;="&amp;MI586,#REF!,"&lt;="&amp;MH586,#REF!,"&lt;="&amp;ME586,#REF!,"&gt;="&amp;MF586)</f>
        <v/>
      </c>
      <c r="MV586" s="1">
        <f>COUNTIFS(#REF!,LT586,#REF!,1,#REF!,"&gt;="&amp;MI586,#REF!,"&lt;="&amp;MH586,#REF!,"="&amp;KZ586,#REF!,"="&amp;LA586,#REF!,"&lt;="&amp;ME586,#REF!,"&gt;="&amp;MF586)</f>
        <v/>
      </c>
      <c r="MW586" s="1">
        <f>COUNTIFS(#REF!,LT586,#REF!,0,#REF!,"&gt;="&amp;MI586,#REF!,"&lt;="&amp;MH586,#REF!,"="&amp;KZ586,#REF!,"="&amp;LA586,#REF!,"&lt;="&amp;ME586,#REF!,"&gt;="&amp;MF586)</f>
        <v/>
      </c>
      <c r="MX586" s="1">
        <f>COUNTIFS(#REF!,LT586,#REF!,1,#REF!,"&gt;="&amp;MC586,#REF!,"&lt;="&amp;MB586,#REF!,"&lt;="&amp;ME586,#REF!,"&gt;="&amp;MF586)</f>
        <v/>
      </c>
      <c r="MY586" s="1">
        <f>COUNTIFS(#REF!,LT586,#REF!,0,#REF!,"&gt;="&amp;MC586,#REF!,"&lt;="&amp;MB586,#REF!,"&lt;="&amp;ME586,#REF!,"&gt;="&amp;MF586)</f>
        <v/>
      </c>
      <c r="MZ586" s="1">
        <f>COUNTIFS(#REF!,LT586,#REF!,1,#REF!,"&lt;="&amp;ME586,#REF!,"&gt;="&amp;MF586,#REF!,"="&amp;KV586,#REF!,"="&amp;KX586)</f>
        <v/>
      </c>
      <c r="NA586" s="1">
        <f>COUNTIFS(#REF!,LT586,#REF!,0,#REF!,"&lt;="&amp;ME586,#REF!,"&gt;="&amp;MF586,#REF!,"="&amp;KV586,#REF!,"="&amp;KX586)</f>
        <v/>
      </c>
      <c r="NB586" s="1">
        <f>COUNTIFS(#REF!,LT586,#REF!,1,#REF!,"&lt;="&amp;ME586,#REF!,"&gt;="&amp;MF586,#REF!,"="&amp;KW586,#REF!,"="&amp;KY586)</f>
        <v/>
      </c>
      <c r="NC586" s="1">
        <f>COUNTIFS(#REF!,LT586,#REF!,0,#REF!,"&lt;="&amp;ME586,#REF!,"&gt;="&amp;MF586,#REF!,"="&amp;KW586,#REF!,"="&amp;KY586)</f>
        <v/>
      </c>
      <c r="ND586" s="1">
        <f>MP586+MR586+MT586+MV586+MX586+MZ586+NB586</f>
        <v/>
      </c>
      <c r="NE586" s="1">
        <f>MQ586+MS586+MU586+MW586+MY586+NA586+NC586</f>
        <v/>
      </c>
      <c r="NF586" s="1">
        <f>ND586+NE586</f>
        <v/>
      </c>
      <c r="NG586" s="33">
        <f>ND586/(ND586+NE586)</f>
        <v/>
      </c>
      <c r="NH586" s="3">
        <f>1/NG586</f>
        <v/>
      </c>
      <c r="NI586" s="1">
        <f>LH586</f>
        <v/>
      </c>
      <c r="NJ586" s="79">
        <f>((1-NG586)*(1/(NI586-1))*0.98-(NG586*1))</f>
        <v/>
      </c>
      <c r="NK586" s="34">
        <f>IF(LR586&lt;0.9,0,IF(AND(LR586&gt;1.1),0,1))</f>
        <v/>
      </c>
      <c r="NL586" s="34">
        <f>IF(LS586&lt;0.9,0,IF(AND(LS586&gt;1.1),0,1))</f>
        <v/>
      </c>
      <c r="NM586" s="32">
        <f>IF(NF586&gt;99,1,0)</f>
        <v/>
      </c>
      <c r="NN586" s="32">
        <f>IF(NJ586&gt;0.0799,1,0)</f>
        <v/>
      </c>
      <c r="NO586" s="32">
        <f>IF(NJ586&gt;NQ586,1,0)</f>
        <v/>
      </c>
      <c r="NP586" s="32">
        <f>NM586+NN586+NO586+NK586+NL586</f>
        <v/>
      </c>
      <c r="NQ586" s="79">
        <f>(((100*NG586)*(NI586-1)*0.98)-((1-NG586)*100))/100</f>
        <v/>
      </c>
      <c r="NR586" s="34">
        <f>IF(LR586&lt;0.9,0,IF(AND(LR586&gt;1.1),0,1))</f>
        <v/>
      </c>
      <c r="NS586" s="34">
        <f>IF(LS586&lt;0.9,0,IF(AND(LS586&gt;1.1),0,1))</f>
        <v/>
      </c>
      <c r="NT586" s="32">
        <f>IF(NF586&gt;99,1,0)</f>
        <v/>
      </c>
      <c r="NU586" s="32">
        <f>IF(NQ586&gt;0.0799,1,0)</f>
        <v/>
      </c>
      <c r="NV586" s="32">
        <f>IF(NQ586&gt;NJ586,1,0)</f>
        <v/>
      </c>
      <c r="NW586" s="32">
        <f>NT586+NU586+NV586+NR586+NS586</f>
        <v/>
      </c>
      <c r="NX586">
        <f>IF(NP586=5,"LayHome1-0",IF(AND(NW586=5),"BackHome1-0",""))</f>
        <v/>
      </c>
      <c r="NY586">
        <f>IF(NP586=5,KN586,IF(AND(NW586=5),KN586,""))</f>
        <v/>
      </c>
      <c r="NZ586">
        <f>IF(NP586=5,"Match Odds",IF(AND(NW586=5),"Match Odds",""))</f>
        <v/>
      </c>
      <c r="OA586">
        <f>IF(NP586=5,KP586,IF(AND(NW586=5),KP586,""))</f>
        <v/>
      </c>
      <c r="OB586">
        <f>IF(NP586=5,"MATCH_ODDS",IF(AND(NW586=5),"MATCH_ODDS",""))</f>
        <v/>
      </c>
      <c r="OC586">
        <f>IF(NP586=5,"LAY",IF(AND(NW586=5),"BACK",""))</f>
        <v/>
      </c>
    </row>
    <row r="587" ht="16.5" customHeight="1" thickBot="1" thickTop="1">
      <c r="A587" s="2" t="n"/>
      <c r="KN587" s="1">
        <f>IF(INDEX(#REF!,MATCH('HT 1-0'!D587,#REF!,0))=INDEX(#REF!,MATCH('HT 1-0'!D587,#REF!,0)),INDEX(#REF!,MATCH('HT 1-0'!D587,#REF!,0)),"ERROR")</f>
        <v/>
      </c>
      <c r="KO587" s="1">
        <f>IF(INDEX(#REF!,MATCH('HT 1-0'!E587,#REF!,0))=INDEX(#REF!,MATCH('HT 1-0'!E587,#REF!,0)),INDEX(#REF!,MATCH('HT 1-0'!E587,#REF!,0)),"ERROR")</f>
        <v/>
      </c>
      <c r="KP587" s="1">
        <f>KN587&amp;" v "&amp;KO587</f>
        <v/>
      </c>
      <c r="KQ587">
        <f>B587&amp;"_"&amp;C587</f>
        <v/>
      </c>
      <c r="KR587" s="1">
        <f>IF((HW587/KK587)&lt;0.335,"G",IF((HW587/KK587)&gt;0.67,"R","A"))</f>
        <v/>
      </c>
      <c r="KS587" s="1">
        <f>IF((HX587/KK587)&lt;0.335,"G",IF((HX587/KK587)&gt;0.67,"R","A"))</f>
        <v/>
      </c>
      <c r="KT587" s="1">
        <f>IF((IH587/KK587)&lt;0.335,"G",IF((IH587/KK587)&gt;0.67,"R","A"))</f>
        <v/>
      </c>
      <c r="KU587" s="1">
        <f>IF((II587/KK587)&lt;0.335,"G",IF((II587/KK587)&gt;0.67,"R","A"))</f>
        <v/>
      </c>
      <c r="KV587" s="1">
        <f>IF((HZ587/KK587)&lt;0.335,"G",IF((HZ587/KK587)&gt;0.67,"R","A"))</f>
        <v/>
      </c>
      <c r="KW587" s="1">
        <f>IF((HY587/KK587)&lt;0.335,"G",IF((HY587/KK587)&gt;0.67,"R","A"))</f>
        <v/>
      </c>
      <c r="KX587" s="1">
        <f>IF((IK587/KK587)&lt;0.335,"G",IF((IK587/KK587)&gt;0.67,"R","A"))</f>
        <v/>
      </c>
      <c r="KY587" s="1">
        <f>IF((IJ587/KK587)&lt;0.335,"G",IF((IJ587/KK587)&gt;0.67,"R","A"))</f>
        <v/>
      </c>
      <c r="KZ587" s="1">
        <f>IF((HQ587/KK587)&lt;0.335,"G",IF((HQ587/KK587)&gt;0.67,"R","A"))</f>
        <v/>
      </c>
      <c r="LA587" s="1">
        <f>IF((IB587/KK587)&lt;0.335,"G",IF((IB587/KK587)&gt;0.67,"R","A"))</f>
        <v/>
      </c>
      <c r="LB587">
        <f>IF(LQ587="1-0",INDEX(Scrape!#REF!,MATCH('HT 1-0'!KP587,Scrape!$B:$B,0)),"")</f>
        <v/>
      </c>
      <c r="LC587">
        <f>IF(LQ587="1-0",INDEX(Scrape!$A:$A,MATCH('HT 1-0'!KP587,Scrape!$B:$B,0)),"")</f>
        <v/>
      </c>
      <c r="LD587">
        <f>IF(LQ587="1-0",INDEX(Scrape!$B:$B,MATCH('HT 1-0'!KP587,Scrape!$B:$B,0)),"")</f>
        <v/>
      </c>
      <c r="LE587">
        <f>IF(LQ587="1-0",INDEX(Scrape!$C:$C,MATCH('HT 1-0'!KP587,Scrape!$B:$B,0)),"")</f>
        <v/>
      </c>
      <c r="LF587">
        <f>IF(LQ587="1-0",INDEX(Scrape!$D:$D,MATCH('HT 1-0'!KP587,Scrape!$B:$B,0)),"")</f>
        <v/>
      </c>
      <c r="LG587">
        <f>IF(LQ587="1-0",INDEX(Scrape!$E:$E,MATCH('HT 1-0'!KP587,Scrape!$B:$B,0)),"")</f>
        <v/>
      </c>
      <c r="LH587">
        <f>IF(LQ587="1-0",INDEX(Scrape!$F:$F,MATCH('HT 1-0'!KP587,Scrape!$B:$B,0)),"")</f>
        <v/>
      </c>
      <c r="LI587">
        <f>IF(LQ587="1-0",INDEX(Scrape!$G:$G,MATCH('HT 1-0'!KP587,Scrape!$B:$B,0)),"")</f>
        <v/>
      </c>
      <c r="LJ587">
        <f>IF(LQ587="1-0",INDEX(Scrape!$H:$H,MATCH('HT 1-0'!KP587,Scrape!$B:$B,0)),"")</f>
        <v/>
      </c>
      <c r="LK587">
        <f>IF(LQ587="1-0",INDEX(Scrape!$I:$I,MATCH('HT 1-0'!KP587,Scrape!$B:$B,0)),"")</f>
        <v/>
      </c>
      <c r="LL587">
        <f>IF(LQ587="1-0",INDEX(Scrape!$J:$J,MATCH('HT 1-0'!KP587,Scrape!$B:$B,0)),"")</f>
        <v/>
      </c>
      <c r="LM587">
        <f>IF(LQ587="1-0",INDEX(Scrape!$K:$K,MATCH('HT 1-0'!KP587,Scrape!$B:$B,0)),"")</f>
        <v/>
      </c>
      <c r="LN587">
        <f>IF(LQ587="1-0",INDEX(Scrape!$L:$L,MATCH('HT 1-0'!KP587,Scrape!$B:$B,0)),"")</f>
        <v/>
      </c>
      <c r="LO587">
        <f>IF(LQ587="1-0",INDEX(Scrape!$M:$M,MATCH('HT 1-0'!KP587,Scrape!$B:$B,0)),"")</f>
        <v/>
      </c>
      <c r="LP587">
        <f>IF(LQ587="1-0",INDEX(Scrape!$N:$N,MATCH('HT 1-0'!KP587,Scrape!$B:$B,0)),"")</f>
        <v/>
      </c>
      <c r="LQ587">
        <f>INDEX(Scrape!$O:$O,MATCH('HT 1-0'!KP587,Scrape!$B:$B,0))</f>
        <v/>
      </c>
      <c r="LR587">
        <f>(1/LJ587)+(1/LI587)+(1/LH587)</f>
        <v/>
      </c>
      <c r="LS587">
        <f>(1/LG587)+(1/LF587)+(1/LE587)</f>
        <v/>
      </c>
      <c r="LT587" s="8">
        <f>IF(INDEX(#REF!,MATCH(KQ587,#REF!,0))=INDEX(#REF!,MATCH(KQ587,#REF!,0)),INDEX(#REF!,MATCH(KQ587,#REF!,0)),"ERROR")</f>
        <v/>
      </c>
      <c r="LU587" s="4">
        <f>IF(KR587="G",2,IF(KR587="R",0.5,IF(KR587="A",1)))</f>
        <v/>
      </c>
      <c r="LV587" s="4">
        <f>IF(KS587="G",0.5,IF(KS587="R",2,IF(KS587="A",1)))</f>
        <v/>
      </c>
      <c r="LW587" s="4">
        <f>IF(KT587="G",2,IF(KT587="R",0.5,IF(KT587="A",1)))</f>
        <v/>
      </c>
      <c r="LX587" s="4">
        <f>IF(KU587="G",0.5,IF(KU587="R",2,IF(KU587="A",1)))</f>
        <v/>
      </c>
      <c r="LY587" s="7">
        <f>(LK587*(LU587+LX587)+(LL587*(LU587+LX587)))</f>
        <v/>
      </c>
      <c r="LZ587" s="7">
        <f>(LN587*(LV587+LW587)+(LO587*(LV587+LW587)))</f>
        <v/>
      </c>
      <c r="MA587" s="11">
        <f>LY587-LZ587</f>
        <v/>
      </c>
      <c r="MB587" s="5">
        <f>MA587+2</f>
        <v/>
      </c>
      <c r="MC587" s="6">
        <f>MA587-2</f>
        <v/>
      </c>
      <c r="MD587" s="4">
        <f>LE587</f>
        <v/>
      </c>
      <c r="ME587" s="9">
        <f>IF(MD587=0,1000,MD587+0.75)</f>
        <v/>
      </c>
      <c r="MF587" s="10">
        <f>IF(MD587=0,0,MD587-0.75)</f>
        <v/>
      </c>
      <c r="MG587" s="4">
        <f>((LM587*(LU587+LX587))-((LP587*(LV587+LW587))))</f>
        <v/>
      </c>
      <c r="MH587" s="9">
        <f>MG587*1.2</f>
        <v/>
      </c>
      <c r="MI587" s="10">
        <f>MG587*0.8</f>
        <v/>
      </c>
      <c r="MJ587">
        <f>IFERROR(NX587,"")</f>
        <v/>
      </c>
      <c r="MK587">
        <f>IFERROR(NY587,"")</f>
        <v/>
      </c>
      <c r="ML587">
        <f>IFERROR(NZ587,"")</f>
        <v/>
      </c>
      <c r="MM587">
        <f>IFERROR(OA587,"")</f>
        <v/>
      </c>
      <c r="MN587">
        <f>IFERROR(OB587,"")</f>
        <v/>
      </c>
      <c r="MO587">
        <f>IFERROR(OC587,"")</f>
        <v/>
      </c>
      <c r="MP587" s="1">
        <f>COUNTIFS(#REF!,LT587,#REF!,1,#REF!,"&gt;="&amp;MC587,#REF!,"&lt;="&amp;MB587,#REF!,"&lt;="&amp;ME587,#REF!,"&gt;="&amp;MF587,#REF!,"="&amp;KV587,#REF!,"="&amp;KX587)</f>
        <v/>
      </c>
      <c r="MQ587" s="1">
        <f>COUNTIFS(#REF!,LT587,#REF!,0,#REF!,"&gt;="&amp;MC587,#REF!,"&lt;="&amp;MB587,#REF!,"&lt;="&amp;ME587,#REF!,"&gt;="&amp;MF587,#REF!,"="&amp;KV587,#REF!,"="&amp;KX587)</f>
        <v/>
      </c>
      <c r="MR587" s="1">
        <f>COUNTIFS(#REF!,LT587,#REF!,1,#REF!,"&gt;="&amp;MC587,#REF!,"&lt;="&amp;MB587,#REF!,"&lt;="&amp;ME587,#REF!,"&gt;="&amp;MF587,#REF!,"="&amp;KW587,#REF!,"="&amp;KY587)</f>
        <v/>
      </c>
      <c r="MS587" s="1">
        <f>COUNTIFS(#REF!,LT587,#REF!,0,#REF!,"&gt;="&amp;MC587,#REF!,"&lt;="&amp;MB587,#REF!,"&lt;="&amp;ME587,#REF!,"&gt;="&amp;MF587,#REF!,"="&amp;KW587,#REF!,"="&amp;KY587)</f>
        <v/>
      </c>
      <c r="MT587" s="1">
        <f>COUNTIFS(#REF!,LT587,#REF!,1,#REF!,"&gt;="&amp;MI587,#REF!,"&lt;="&amp;MH587,#REF!,"&lt;="&amp;ME587,#REF!,"&gt;="&amp;MF587)</f>
        <v/>
      </c>
      <c r="MU587" s="1">
        <f>COUNTIFS(#REF!,LT587,#REF!,0,#REF!,"&gt;="&amp;MI587,#REF!,"&lt;="&amp;MH587,#REF!,"&lt;="&amp;ME587,#REF!,"&gt;="&amp;MF587)</f>
        <v/>
      </c>
      <c r="MV587" s="1">
        <f>COUNTIFS(#REF!,LT587,#REF!,1,#REF!,"&gt;="&amp;MI587,#REF!,"&lt;="&amp;MH587,#REF!,"="&amp;KZ587,#REF!,"="&amp;LA587,#REF!,"&lt;="&amp;ME587,#REF!,"&gt;="&amp;MF587)</f>
        <v/>
      </c>
      <c r="MW587" s="1">
        <f>COUNTIFS(#REF!,LT587,#REF!,0,#REF!,"&gt;="&amp;MI587,#REF!,"&lt;="&amp;MH587,#REF!,"="&amp;KZ587,#REF!,"="&amp;LA587,#REF!,"&lt;="&amp;ME587,#REF!,"&gt;="&amp;MF587)</f>
        <v/>
      </c>
      <c r="MX587" s="1">
        <f>COUNTIFS(#REF!,LT587,#REF!,1,#REF!,"&gt;="&amp;MC587,#REF!,"&lt;="&amp;MB587,#REF!,"&lt;="&amp;ME587,#REF!,"&gt;="&amp;MF587)</f>
        <v/>
      </c>
      <c r="MY587" s="1">
        <f>COUNTIFS(#REF!,LT587,#REF!,0,#REF!,"&gt;="&amp;MC587,#REF!,"&lt;="&amp;MB587,#REF!,"&lt;="&amp;ME587,#REF!,"&gt;="&amp;MF587)</f>
        <v/>
      </c>
      <c r="MZ587" s="1">
        <f>COUNTIFS(#REF!,LT587,#REF!,1,#REF!,"&lt;="&amp;ME587,#REF!,"&gt;="&amp;MF587,#REF!,"="&amp;KV587,#REF!,"="&amp;KX587)</f>
        <v/>
      </c>
      <c r="NA587" s="1">
        <f>COUNTIFS(#REF!,LT587,#REF!,0,#REF!,"&lt;="&amp;ME587,#REF!,"&gt;="&amp;MF587,#REF!,"="&amp;KV587,#REF!,"="&amp;KX587)</f>
        <v/>
      </c>
      <c r="NB587" s="1">
        <f>COUNTIFS(#REF!,LT587,#REF!,1,#REF!,"&lt;="&amp;ME587,#REF!,"&gt;="&amp;MF587,#REF!,"="&amp;KW587,#REF!,"="&amp;KY587)</f>
        <v/>
      </c>
      <c r="NC587" s="1">
        <f>COUNTIFS(#REF!,LT587,#REF!,0,#REF!,"&lt;="&amp;ME587,#REF!,"&gt;="&amp;MF587,#REF!,"="&amp;KW587,#REF!,"="&amp;KY587)</f>
        <v/>
      </c>
      <c r="ND587" s="1">
        <f>MP587+MR587+MT587+MV587+MX587+MZ587+NB587</f>
        <v/>
      </c>
      <c r="NE587" s="1">
        <f>MQ587+MS587+MU587+MW587+MY587+NA587+NC587</f>
        <v/>
      </c>
      <c r="NF587" s="1">
        <f>ND587+NE587</f>
        <v/>
      </c>
      <c r="NG587" s="33">
        <f>ND587/(ND587+NE587)</f>
        <v/>
      </c>
      <c r="NH587" s="3">
        <f>1/NG587</f>
        <v/>
      </c>
      <c r="NI587" s="1">
        <f>LH587</f>
        <v/>
      </c>
      <c r="NJ587" s="79">
        <f>((1-NG587)*(1/(NI587-1))*0.98-(NG587*1))</f>
        <v/>
      </c>
      <c r="NK587" s="34">
        <f>IF(LR587&lt;0.9,0,IF(AND(LR587&gt;1.1),0,1))</f>
        <v/>
      </c>
      <c r="NL587" s="34">
        <f>IF(LS587&lt;0.9,0,IF(AND(LS587&gt;1.1),0,1))</f>
        <v/>
      </c>
      <c r="NM587" s="32">
        <f>IF(NF587&gt;99,1,0)</f>
        <v/>
      </c>
      <c r="NN587" s="32">
        <f>IF(NJ587&gt;0.0799,1,0)</f>
        <v/>
      </c>
      <c r="NO587" s="32">
        <f>IF(NJ587&gt;NQ587,1,0)</f>
        <v/>
      </c>
      <c r="NP587" s="32">
        <f>NM587+NN587+NO587+NK587+NL587</f>
        <v/>
      </c>
      <c r="NQ587" s="79">
        <f>(((100*NG587)*(NI587-1)*0.98)-((1-NG587)*100))/100</f>
        <v/>
      </c>
      <c r="NR587" s="34">
        <f>IF(LR587&lt;0.9,0,IF(AND(LR587&gt;1.1),0,1))</f>
        <v/>
      </c>
      <c r="NS587" s="34">
        <f>IF(LS587&lt;0.9,0,IF(AND(LS587&gt;1.1),0,1))</f>
        <v/>
      </c>
      <c r="NT587" s="32">
        <f>IF(NF587&gt;99,1,0)</f>
        <v/>
      </c>
      <c r="NU587" s="32">
        <f>IF(NQ587&gt;0.0799,1,0)</f>
        <v/>
      </c>
      <c r="NV587" s="32">
        <f>IF(NQ587&gt;NJ587,1,0)</f>
        <v/>
      </c>
      <c r="NW587" s="32">
        <f>NT587+NU587+NV587+NR587+NS587</f>
        <v/>
      </c>
      <c r="NX587">
        <f>IF(NP587=5,"LayHome1-0",IF(AND(NW587=5),"BackHome1-0",""))</f>
        <v/>
      </c>
      <c r="NY587">
        <f>IF(NP587=5,KN587,IF(AND(NW587=5),KN587,""))</f>
        <v/>
      </c>
      <c r="NZ587">
        <f>IF(NP587=5,"Match Odds",IF(AND(NW587=5),"Match Odds",""))</f>
        <v/>
      </c>
      <c r="OA587">
        <f>IF(NP587=5,KP587,IF(AND(NW587=5),KP587,""))</f>
        <v/>
      </c>
      <c r="OB587">
        <f>IF(NP587=5,"MATCH_ODDS",IF(AND(NW587=5),"MATCH_ODDS",""))</f>
        <v/>
      </c>
      <c r="OC587">
        <f>IF(NP587=5,"LAY",IF(AND(NW587=5),"BACK",""))</f>
        <v/>
      </c>
    </row>
    <row r="588" ht="16.5" customHeight="1" thickBot="1" thickTop="1">
      <c r="A588" s="2" t="n"/>
      <c r="KN588" s="1">
        <f>IF(INDEX(#REF!,MATCH('HT 1-0'!D588,#REF!,0))=INDEX(#REF!,MATCH('HT 1-0'!D588,#REF!,0)),INDEX(#REF!,MATCH('HT 1-0'!D588,#REF!,0)),"ERROR")</f>
        <v/>
      </c>
      <c r="KO588" s="1">
        <f>IF(INDEX(#REF!,MATCH('HT 1-0'!E588,#REF!,0))=INDEX(#REF!,MATCH('HT 1-0'!E588,#REF!,0)),INDEX(#REF!,MATCH('HT 1-0'!E588,#REF!,0)),"ERROR")</f>
        <v/>
      </c>
      <c r="KP588" s="1">
        <f>KN588&amp;" v "&amp;KO588</f>
        <v/>
      </c>
      <c r="KQ588">
        <f>B588&amp;"_"&amp;C588</f>
        <v/>
      </c>
      <c r="KR588" s="1">
        <f>IF((HW588/KK588)&lt;0.335,"G",IF((HW588/KK588)&gt;0.67,"R","A"))</f>
        <v/>
      </c>
      <c r="KS588" s="1">
        <f>IF((HX588/KK588)&lt;0.335,"G",IF((HX588/KK588)&gt;0.67,"R","A"))</f>
        <v/>
      </c>
      <c r="KT588" s="1">
        <f>IF((IH588/KK588)&lt;0.335,"G",IF((IH588/KK588)&gt;0.67,"R","A"))</f>
        <v/>
      </c>
      <c r="KU588" s="1">
        <f>IF((II588/KK588)&lt;0.335,"G",IF((II588/KK588)&gt;0.67,"R","A"))</f>
        <v/>
      </c>
      <c r="KV588" s="1">
        <f>IF((HZ588/KK588)&lt;0.335,"G",IF((HZ588/KK588)&gt;0.67,"R","A"))</f>
        <v/>
      </c>
      <c r="KW588" s="1">
        <f>IF((HY588/KK588)&lt;0.335,"G",IF((HY588/KK588)&gt;0.67,"R","A"))</f>
        <v/>
      </c>
      <c r="KX588" s="1">
        <f>IF((IK588/KK588)&lt;0.335,"G",IF((IK588/KK588)&gt;0.67,"R","A"))</f>
        <v/>
      </c>
      <c r="KY588" s="1">
        <f>IF((IJ588/KK588)&lt;0.335,"G",IF((IJ588/KK588)&gt;0.67,"R","A"))</f>
        <v/>
      </c>
      <c r="KZ588" s="1">
        <f>IF((HQ588/KK588)&lt;0.335,"G",IF((HQ588/KK588)&gt;0.67,"R","A"))</f>
        <v/>
      </c>
      <c r="LA588" s="1">
        <f>IF((IB588/KK588)&lt;0.335,"G",IF((IB588/KK588)&gt;0.67,"R","A"))</f>
        <v/>
      </c>
      <c r="LB588">
        <f>IF(LQ588="1-0",INDEX(Scrape!#REF!,MATCH('HT 1-0'!KP588,Scrape!$B:$B,0)),"")</f>
        <v/>
      </c>
      <c r="LC588">
        <f>IF(LQ588="1-0",INDEX(Scrape!$A:$A,MATCH('HT 1-0'!KP588,Scrape!$B:$B,0)),"")</f>
        <v/>
      </c>
      <c r="LD588">
        <f>IF(LQ588="1-0",INDEX(Scrape!$B:$B,MATCH('HT 1-0'!KP588,Scrape!$B:$B,0)),"")</f>
        <v/>
      </c>
      <c r="LE588">
        <f>IF(LQ588="1-0",INDEX(Scrape!$C:$C,MATCH('HT 1-0'!KP588,Scrape!$B:$B,0)),"")</f>
        <v/>
      </c>
      <c r="LF588">
        <f>IF(LQ588="1-0",INDEX(Scrape!$D:$D,MATCH('HT 1-0'!KP588,Scrape!$B:$B,0)),"")</f>
        <v/>
      </c>
      <c r="LG588">
        <f>IF(LQ588="1-0",INDEX(Scrape!$E:$E,MATCH('HT 1-0'!KP588,Scrape!$B:$B,0)),"")</f>
        <v/>
      </c>
      <c r="LH588">
        <f>IF(LQ588="1-0",INDEX(Scrape!$F:$F,MATCH('HT 1-0'!KP588,Scrape!$B:$B,0)),"")</f>
        <v/>
      </c>
      <c r="LI588">
        <f>IF(LQ588="1-0",INDEX(Scrape!$G:$G,MATCH('HT 1-0'!KP588,Scrape!$B:$B,0)),"")</f>
        <v/>
      </c>
      <c r="LJ588">
        <f>IF(LQ588="1-0",INDEX(Scrape!$H:$H,MATCH('HT 1-0'!KP588,Scrape!$B:$B,0)),"")</f>
        <v/>
      </c>
      <c r="LK588">
        <f>IF(LQ588="1-0",INDEX(Scrape!$I:$I,MATCH('HT 1-0'!KP588,Scrape!$B:$B,0)),"")</f>
        <v/>
      </c>
      <c r="LL588">
        <f>IF(LQ588="1-0",INDEX(Scrape!$J:$J,MATCH('HT 1-0'!KP588,Scrape!$B:$B,0)),"")</f>
        <v/>
      </c>
      <c r="LM588">
        <f>IF(LQ588="1-0",INDEX(Scrape!$K:$K,MATCH('HT 1-0'!KP588,Scrape!$B:$B,0)),"")</f>
        <v/>
      </c>
      <c r="LN588">
        <f>IF(LQ588="1-0",INDEX(Scrape!$L:$L,MATCH('HT 1-0'!KP588,Scrape!$B:$B,0)),"")</f>
        <v/>
      </c>
      <c r="LO588">
        <f>IF(LQ588="1-0",INDEX(Scrape!$M:$M,MATCH('HT 1-0'!KP588,Scrape!$B:$B,0)),"")</f>
        <v/>
      </c>
      <c r="LP588">
        <f>IF(LQ588="1-0",INDEX(Scrape!$N:$N,MATCH('HT 1-0'!KP588,Scrape!$B:$B,0)),"")</f>
        <v/>
      </c>
      <c r="LQ588">
        <f>INDEX(Scrape!$O:$O,MATCH('HT 1-0'!KP588,Scrape!$B:$B,0))</f>
        <v/>
      </c>
      <c r="LR588">
        <f>(1/LJ588)+(1/LI588)+(1/LH588)</f>
        <v/>
      </c>
      <c r="LS588">
        <f>(1/LG588)+(1/LF588)+(1/LE588)</f>
        <v/>
      </c>
      <c r="LT588" s="8">
        <f>IF(INDEX(#REF!,MATCH(KQ588,#REF!,0))=INDEX(#REF!,MATCH(KQ588,#REF!,0)),INDEX(#REF!,MATCH(KQ588,#REF!,0)),"ERROR")</f>
        <v/>
      </c>
      <c r="LU588" s="4">
        <f>IF(KR588="G",2,IF(KR588="R",0.5,IF(KR588="A",1)))</f>
        <v/>
      </c>
      <c r="LV588" s="4">
        <f>IF(KS588="G",0.5,IF(KS588="R",2,IF(KS588="A",1)))</f>
        <v/>
      </c>
      <c r="LW588" s="4">
        <f>IF(KT588="G",2,IF(KT588="R",0.5,IF(KT588="A",1)))</f>
        <v/>
      </c>
      <c r="LX588" s="4">
        <f>IF(KU588="G",0.5,IF(KU588="R",2,IF(KU588="A",1)))</f>
        <v/>
      </c>
      <c r="LY588" s="7">
        <f>(LK588*(LU588+LX588)+(LL588*(LU588+LX588)))</f>
        <v/>
      </c>
      <c r="LZ588" s="7">
        <f>(LN588*(LV588+LW588)+(LO588*(LV588+LW588)))</f>
        <v/>
      </c>
      <c r="MA588" s="11">
        <f>LY588-LZ588</f>
        <v/>
      </c>
      <c r="MB588" s="5">
        <f>MA588+2</f>
        <v/>
      </c>
      <c r="MC588" s="6">
        <f>MA588-2</f>
        <v/>
      </c>
      <c r="MD588" s="4">
        <f>LE588</f>
        <v/>
      </c>
      <c r="ME588" s="9">
        <f>IF(MD588=0,1000,MD588+0.75)</f>
        <v/>
      </c>
      <c r="MF588" s="10">
        <f>IF(MD588=0,0,MD588-0.75)</f>
        <v/>
      </c>
      <c r="MG588" s="4">
        <f>((LM588*(LU588+LX588))-((LP588*(LV588+LW588))))</f>
        <v/>
      </c>
      <c r="MH588" s="9">
        <f>MG588*1.2</f>
        <v/>
      </c>
      <c r="MI588" s="10">
        <f>MG588*0.8</f>
        <v/>
      </c>
      <c r="MJ588">
        <f>IFERROR(NX588,"")</f>
        <v/>
      </c>
      <c r="MK588">
        <f>IFERROR(NY588,"")</f>
        <v/>
      </c>
      <c r="ML588">
        <f>IFERROR(NZ588,"")</f>
        <v/>
      </c>
      <c r="MM588">
        <f>IFERROR(OA588,"")</f>
        <v/>
      </c>
      <c r="MN588">
        <f>IFERROR(OB588,"")</f>
        <v/>
      </c>
      <c r="MO588">
        <f>IFERROR(OC588,"")</f>
        <v/>
      </c>
      <c r="MP588" s="1">
        <f>COUNTIFS(#REF!,LT588,#REF!,1,#REF!,"&gt;="&amp;MC588,#REF!,"&lt;="&amp;MB588,#REF!,"&lt;="&amp;ME588,#REF!,"&gt;="&amp;MF588,#REF!,"="&amp;KV588,#REF!,"="&amp;KX588)</f>
        <v/>
      </c>
      <c r="MQ588" s="1">
        <f>COUNTIFS(#REF!,LT588,#REF!,0,#REF!,"&gt;="&amp;MC588,#REF!,"&lt;="&amp;MB588,#REF!,"&lt;="&amp;ME588,#REF!,"&gt;="&amp;MF588,#REF!,"="&amp;KV588,#REF!,"="&amp;KX588)</f>
        <v/>
      </c>
      <c r="MR588" s="1">
        <f>COUNTIFS(#REF!,LT588,#REF!,1,#REF!,"&gt;="&amp;MC588,#REF!,"&lt;="&amp;MB588,#REF!,"&lt;="&amp;ME588,#REF!,"&gt;="&amp;MF588,#REF!,"="&amp;KW588,#REF!,"="&amp;KY588)</f>
        <v/>
      </c>
      <c r="MS588" s="1">
        <f>COUNTIFS(#REF!,LT588,#REF!,0,#REF!,"&gt;="&amp;MC588,#REF!,"&lt;="&amp;MB588,#REF!,"&lt;="&amp;ME588,#REF!,"&gt;="&amp;MF588,#REF!,"="&amp;KW588,#REF!,"="&amp;KY588)</f>
        <v/>
      </c>
      <c r="MT588" s="1">
        <f>COUNTIFS(#REF!,LT588,#REF!,1,#REF!,"&gt;="&amp;MI588,#REF!,"&lt;="&amp;MH588,#REF!,"&lt;="&amp;ME588,#REF!,"&gt;="&amp;MF588)</f>
        <v/>
      </c>
      <c r="MU588" s="1">
        <f>COUNTIFS(#REF!,LT588,#REF!,0,#REF!,"&gt;="&amp;MI588,#REF!,"&lt;="&amp;MH588,#REF!,"&lt;="&amp;ME588,#REF!,"&gt;="&amp;MF588)</f>
        <v/>
      </c>
      <c r="MV588" s="1">
        <f>COUNTIFS(#REF!,LT588,#REF!,1,#REF!,"&gt;="&amp;MI588,#REF!,"&lt;="&amp;MH588,#REF!,"="&amp;KZ588,#REF!,"="&amp;LA588,#REF!,"&lt;="&amp;ME588,#REF!,"&gt;="&amp;MF588)</f>
        <v/>
      </c>
      <c r="MW588" s="1">
        <f>COUNTIFS(#REF!,LT588,#REF!,0,#REF!,"&gt;="&amp;MI588,#REF!,"&lt;="&amp;MH588,#REF!,"="&amp;KZ588,#REF!,"="&amp;LA588,#REF!,"&lt;="&amp;ME588,#REF!,"&gt;="&amp;MF588)</f>
        <v/>
      </c>
      <c r="MX588" s="1">
        <f>COUNTIFS(#REF!,LT588,#REF!,1,#REF!,"&gt;="&amp;MC588,#REF!,"&lt;="&amp;MB588,#REF!,"&lt;="&amp;ME588,#REF!,"&gt;="&amp;MF588)</f>
        <v/>
      </c>
      <c r="MY588" s="1">
        <f>COUNTIFS(#REF!,LT588,#REF!,0,#REF!,"&gt;="&amp;MC588,#REF!,"&lt;="&amp;MB588,#REF!,"&lt;="&amp;ME588,#REF!,"&gt;="&amp;MF588)</f>
        <v/>
      </c>
      <c r="MZ588" s="1">
        <f>COUNTIFS(#REF!,LT588,#REF!,1,#REF!,"&lt;="&amp;ME588,#REF!,"&gt;="&amp;MF588,#REF!,"="&amp;KV588,#REF!,"="&amp;KX588)</f>
        <v/>
      </c>
      <c r="NA588" s="1">
        <f>COUNTIFS(#REF!,LT588,#REF!,0,#REF!,"&lt;="&amp;ME588,#REF!,"&gt;="&amp;MF588,#REF!,"="&amp;KV588,#REF!,"="&amp;KX588)</f>
        <v/>
      </c>
      <c r="NB588" s="1">
        <f>COUNTIFS(#REF!,LT588,#REF!,1,#REF!,"&lt;="&amp;ME588,#REF!,"&gt;="&amp;MF588,#REF!,"="&amp;KW588,#REF!,"="&amp;KY588)</f>
        <v/>
      </c>
      <c r="NC588" s="1">
        <f>COUNTIFS(#REF!,LT588,#REF!,0,#REF!,"&lt;="&amp;ME588,#REF!,"&gt;="&amp;MF588,#REF!,"="&amp;KW588,#REF!,"="&amp;KY588)</f>
        <v/>
      </c>
      <c r="ND588" s="1">
        <f>MP588+MR588+MT588+MV588+MX588+MZ588+NB588</f>
        <v/>
      </c>
      <c r="NE588" s="1">
        <f>MQ588+MS588+MU588+MW588+MY588+NA588+NC588</f>
        <v/>
      </c>
      <c r="NF588" s="1">
        <f>ND588+NE588</f>
        <v/>
      </c>
      <c r="NG588" s="33">
        <f>ND588/(ND588+NE588)</f>
        <v/>
      </c>
      <c r="NH588" s="3">
        <f>1/NG588</f>
        <v/>
      </c>
      <c r="NI588" s="1">
        <f>LH588</f>
        <v/>
      </c>
      <c r="NJ588" s="79">
        <f>((1-NG588)*(1/(NI588-1))*0.98-(NG588*1))</f>
        <v/>
      </c>
      <c r="NK588" s="34">
        <f>IF(LR588&lt;0.9,0,IF(AND(LR588&gt;1.1),0,1))</f>
        <v/>
      </c>
      <c r="NL588" s="34">
        <f>IF(LS588&lt;0.9,0,IF(AND(LS588&gt;1.1),0,1))</f>
        <v/>
      </c>
      <c r="NM588" s="32">
        <f>IF(NF588&gt;99,1,0)</f>
        <v/>
      </c>
      <c r="NN588" s="32">
        <f>IF(NJ588&gt;0.0799,1,0)</f>
        <v/>
      </c>
      <c r="NO588" s="32">
        <f>IF(NJ588&gt;NQ588,1,0)</f>
        <v/>
      </c>
      <c r="NP588" s="32">
        <f>NM588+NN588+NO588+NK588+NL588</f>
        <v/>
      </c>
      <c r="NQ588" s="79">
        <f>(((100*NG588)*(NI588-1)*0.98)-((1-NG588)*100))/100</f>
        <v/>
      </c>
      <c r="NR588" s="34">
        <f>IF(LR588&lt;0.9,0,IF(AND(LR588&gt;1.1),0,1))</f>
        <v/>
      </c>
      <c r="NS588" s="34">
        <f>IF(LS588&lt;0.9,0,IF(AND(LS588&gt;1.1),0,1))</f>
        <v/>
      </c>
      <c r="NT588" s="32">
        <f>IF(NF588&gt;99,1,0)</f>
        <v/>
      </c>
      <c r="NU588" s="32">
        <f>IF(NQ588&gt;0.0799,1,0)</f>
        <v/>
      </c>
      <c r="NV588" s="32">
        <f>IF(NQ588&gt;NJ588,1,0)</f>
        <v/>
      </c>
      <c r="NW588" s="32">
        <f>NT588+NU588+NV588+NR588+NS588</f>
        <v/>
      </c>
      <c r="NX588">
        <f>IF(NP588=5,"LayHome1-0",IF(AND(NW588=5),"BackHome1-0",""))</f>
        <v/>
      </c>
      <c r="NY588">
        <f>IF(NP588=5,KN588,IF(AND(NW588=5),KN588,""))</f>
        <v/>
      </c>
      <c r="NZ588">
        <f>IF(NP588=5,"Match Odds",IF(AND(NW588=5),"Match Odds",""))</f>
        <v/>
      </c>
      <c r="OA588">
        <f>IF(NP588=5,KP588,IF(AND(NW588=5),KP588,""))</f>
        <v/>
      </c>
      <c r="OB588">
        <f>IF(NP588=5,"MATCH_ODDS",IF(AND(NW588=5),"MATCH_ODDS",""))</f>
        <v/>
      </c>
      <c r="OC588">
        <f>IF(NP588=5,"LAY",IF(AND(NW588=5),"BACK",""))</f>
        <v/>
      </c>
    </row>
    <row r="589" ht="16.5" customHeight="1" thickBot="1" thickTop="1">
      <c r="A589" s="2" t="n"/>
      <c r="KN589" s="1">
        <f>IF(INDEX(#REF!,MATCH('HT 1-0'!D589,#REF!,0))=INDEX(#REF!,MATCH('HT 1-0'!D589,#REF!,0)),INDEX(#REF!,MATCH('HT 1-0'!D589,#REF!,0)),"ERROR")</f>
        <v/>
      </c>
      <c r="KO589" s="1">
        <f>IF(INDEX(#REF!,MATCH('HT 1-0'!E589,#REF!,0))=INDEX(#REF!,MATCH('HT 1-0'!E589,#REF!,0)),INDEX(#REF!,MATCH('HT 1-0'!E589,#REF!,0)),"ERROR")</f>
        <v/>
      </c>
      <c r="KP589" s="1">
        <f>KN589&amp;" v "&amp;KO589</f>
        <v/>
      </c>
      <c r="KQ589">
        <f>B589&amp;"_"&amp;C589</f>
        <v/>
      </c>
      <c r="KR589" s="1">
        <f>IF((HW589/KK589)&lt;0.335,"G",IF((HW589/KK589)&gt;0.67,"R","A"))</f>
        <v/>
      </c>
      <c r="KS589" s="1">
        <f>IF((HX589/KK589)&lt;0.335,"G",IF((HX589/KK589)&gt;0.67,"R","A"))</f>
        <v/>
      </c>
      <c r="KT589" s="1">
        <f>IF((IH589/KK589)&lt;0.335,"G",IF((IH589/KK589)&gt;0.67,"R","A"))</f>
        <v/>
      </c>
      <c r="KU589" s="1">
        <f>IF((II589/KK589)&lt;0.335,"G",IF((II589/KK589)&gt;0.67,"R","A"))</f>
        <v/>
      </c>
      <c r="KV589" s="1">
        <f>IF((HZ589/KK589)&lt;0.335,"G",IF((HZ589/KK589)&gt;0.67,"R","A"))</f>
        <v/>
      </c>
      <c r="KW589" s="1">
        <f>IF((HY589/KK589)&lt;0.335,"G",IF((HY589/KK589)&gt;0.67,"R","A"))</f>
        <v/>
      </c>
      <c r="KX589" s="1">
        <f>IF((IK589/KK589)&lt;0.335,"G",IF((IK589/KK589)&gt;0.67,"R","A"))</f>
        <v/>
      </c>
      <c r="KY589" s="1">
        <f>IF((IJ589/KK589)&lt;0.335,"G",IF((IJ589/KK589)&gt;0.67,"R","A"))</f>
        <v/>
      </c>
      <c r="KZ589" s="1">
        <f>IF((HQ589/KK589)&lt;0.335,"G",IF((HQ589/KK589)&gt;0.67,"R","A"))</f>
        <v/>
      </c>
      <c r="LA589" s="1">
        <f>IF((IB589/KK589)&lt;0.335,"G",IF((IB589/KK589)&gt;0.67,"R","A"))</f>
        <v/>
      </c>
      <c r="LB589">
        <f>IF(LQ589="1-0",INDEX(Scrape!#REF!,MATCH('HT 1-0'!KP589,Scrape!$B:$B,0)),"")</f>
        <v/>
      </c>
      <c r="LC589">
        <f>IF(LQ589="1-0",INDEX(Scrape!$A:$A,MATCH('HT 1-0'!KP589,Scrape!$B:$B,0)),"")</f>
        <v/>
      </c>
      <c r="LD589">
        <f>IF(LQ589="1-0",INDEX(Scrape!$B:$B,MATCH('HT 1-0'!KP589,Scrape!$B:$B,0)),"")</f>
        <v/>
      </c>
      <c r="LE589">
        <f>IF(LQ589="1-0",INDEX(Scrape!$C:$C,MATCH('HT 1-0'!KP589,Scrape!$B:$B,0)),"")</f>
        <v/>
      </c>
      <c r="LF589">
        <f>IF(LQ589="1-0",INDEX(Scrape!$D:$D,MATCH('HT 1-0'!KP589,Scrape!$B:$B,0)),"")</f>
        <v/>
      </c>
      <c r="LG589">
        <f>IF(LQ589="1-0",INDEX(Scrape!$E:$E,MATCH('HT 1-0'!KP589,Scrape!$B:$B,0)),"")</f>
        <v/>
      </c>
      <c r="LH589">
        <f>IF(LQ589="1-0",INDEX(Scrape!$F:$F,MATCH('HT 1-0'!KP589,Scrape!$B:$B,0)),"")</f>
        <v/>
      </c>
      <c r="LI589">
        <f>IF(LQ589="1-0",INDEX(Scrape!$G:$G,MATCH('HT 1-0'!KP589,Scrape!$B:$B,0)),"")</f>
        <v/>
      </c>
      <c r="LJ589">
        <f>IF(LQ589="1-0",INDEX(Scrape!$H:$H,MATCH('HT 1-0'!KP589,Scrape!$B:$B,0)),"")</f>
        <v/>
      </c>
      <c r="LK589">
        <f>IF(LQ589="1-0",INDEX(Scrape!$I:$I,MATCH('HT 1-0'!KP589,Scrape!$B:$B,0)),"")</f>
        <v/>
      </c>
      <c r="LL589">
        <f>IF(LQ589="1-0",INDEX(Scrape!$J:$J,MATCH('HT 1-0'!KP589,Scrape!$B:$B,0)),"")</f>
        <v/>
      </c>
      <c r="LM589">
        <f>IF(LQ589="1-0",INDEX(Scrape!$K:$K,MATCH('HT 1-0'!KP589,Scrape!$B:$B,0)),"")</f>
        <v/>
      </c>
      <c r="LN589">
        <f>IF(LQ589="1-0",INDEX(Scrape!$L:$L,MATCH('HT 1-0'!KP589,Scrape!$B:$B,0)),"")</f>
        <v/>
      </c>
      <c r="LO589">
        <f>IF(LQ589="1-0",INDEX(Scrape!$M:$M,MATCH('HT 1-0'!KP589,Scrape!$B:$B,0)),"")</f>
        <v/>
      </c>
      <c r="LP589">
        <f>IF(LQ589="1-0",INDEX(Scrape!$N:$N,MATCH('HT 1-0'!KP589,Scrape!$B:$B,0)),"")</f>
        <v/>
      </c>
      <c r="LQ589">
        <f>INDEX(Scrape!$O:$O,MATCH('HT 1-0'!KP589,Scrape!$B:$B,0))</f>
        <v/>
      </c>
      <c r="LR589">
        <f>(1/LJ589)+(1/LI589)+(1/LH589)</f>
        <v/>
      </c>
      <c r="LS589">
        <f>(1/LG589)+(1/LF589)+(1/LE589)</f>
        <v/>
      </c>
      <c r="LT589" s="8">
        <f>IF(INDEX(#REF!,MATCH(KQ589,#REF!,0))=INDEX(#REF!,MATCH(KQ589,#REF!,0)),INDEX(#REF!,MATCH(KQ589,#REF!,0)),"ERROR")</f>
        <v/>
      </c>
      <c r="LU589" s="4">
        <f>IF(KR589="G",2,IF(KR589="R",0.5,IF(KR589="A",1)))</f>
        <v/>
      </c>
      <c r="LV589" s="4">
        <f>IF(KS589="G",0.5,IF(KS589="R",2,IF(KS589="A",1)))</f>
        <v/>
      </c>
      <c r="LW589" s="4">
        <f>IF(KT589="G",2,IF(KT589="R",0.5,IF(KT589="A",1)))</f>
        <v/>
      </c>
      <c r="LX589" s="4">
        <f>IF(KU589="G",0.5,IF(KU589="R",2,IF(KU589="A",1)))</f>
        <v/>
      </c>
      <c r="LY589" s="7">
        <f>(LK589*(LU589+LX589)+(LL589*(LU589+LX589)))</f>
        <v/>
      </c>
      <c r="LZ589" s="7">
        <f>(LN589*(LV589+LW589)+(LO589*(LV589+LW589)))</f>
        <v/>
      </c>
      <c r="MA589" s="11">
        <f>LY589-LZ589</f>
        <v/>
      </c>
      <c r="MB589" s="5">
        <f>MA589+2</f>
        <v/>
      </c>
      <c r="MC589" s="6">
        <f>MA589-2</f>
        <v/>
      </c>
      <c r="MD589" s="4">
        <f>LE589</f>
        <v/>
      </c>
      <c r="ME589" s="9">
        <f>IF(MD589=0,1000,MD589+0.75)</f>
        <v/>
      </c>
      <c r="MF589" s="10">
        <f>IF(MD589=0,0,MD589-0.75)</f>
        <v/>
      </c>
      <c r="MG589" s="4">
        <f>((LM589*(LU589+LX589))-((LP589*(LV589+LW589))))</f>
        <v/>
      </c>
      <c r="MH589" s="9">
        <f>MG589*1.2</f>
        <v/>
      </c>
      <c r="MI589" s="10">
        <f>MG589*0.8</f>
        <v/>
      </c>
      <c r="MJ589">
        <f>IFERROR(NX589,"")</f>
        <v/>
      </c>
      <c r="MK589">
        <f>IFERROR(NY589,"")</f>
        <v/>
      </c>
      <c r="ML589">
        <f>IFERROR(NZ589,"")</f>
        <v/>
      </c>
      <c r="MM589">
        <f>IFERROR(OA589,"")</f>
        <v/>
      </c>
      <c r="MN589">
        <f>IFERROR(OB589,"")</f>
        <v/>
      </c>
      <c r="MO589">
        <f>IFERROR(OC589,"")</f>
        <v/>
      </c>
      <c r="MP589" s="1">
        <f>COUNTIFS(#REF!,LT589,#REF!,1,#REF!,"&gt;="&amp;MC589,#REF!,"&lt;="&amp;MB589,#REF!,"&lt;="&amp;ME589,#REF!,"&gt;="&amp;MF589,#REF!,"="&amp;KV589,#REF!,"="&amp;KX589)</f>
        <v/>
      </c>
      <c r="MQ589" s="1">
        <f>COUNTIFS(#REF!,LT589,#REF!,0,#REF!,"&gt;="&amp;MC589,#REF!,"&lt;="&amp;MB589,#REF!,"&lt;="&amp;ME589,#REF!,"&gt;="&amp;MF589,#REF!,"="&amp;KV589,#REF!,"="&amp;KX589)</f>
        <v/>
      </c>
      <c r="MR589" s="1">
        <f>COUNTIFS(#REF!,LT589,#REF!,1,#REF!,"&gt;="&amp;MC589,#REF!,"&lt;="&amp;MB589,#REF!,"&lt;="&amp;ME589,#REF!,"&gt;="&amp;MF589,#REF!,"="&amp;KW589,#REF!,"="&amp;KY589)</f>
        <v/>
      </c>
      <c r="MS589" s="1">
        <f>COUNTIFS(#REF!,LT589,#REF!,0,#REF!,"&gt;="&amp;MC589,#REF!,"&lt;="&amp;MB589,#REF!,"&lt;="&amp;ME589,#REF!,"&gt;="&amp;MF589,#REF!,"="&amp;KW589,#REF!,"="&amp;KY589)</f>
        <v/>
      </c>
      <c r="MT589" s="1">
        <f>COUNTIFS(#REF!,LT589,#REF!,1,#REF!,"&gt;="&amp;MI589,#REF!,"&lt;="&amp;MH589,#REF!,"&lt;="&amp;ME589,#REF!,"&gt;="&amp;MF589)</f>
        <v/>
      </c>
      <c r="MU589" s="1">
        <f>COUNTIFS(#REF!,LT589,#REF!,0,#REF!,"&gt;="&amp;MI589,#REF!,"&lt;="&amp;MH589,#REF!,"&lt;="&amp;ME589,#REF!,"&gt;="&amp;MF589)</f>
        <v/>
      </c>
      <c r="MV589" s="1">
        <f>COUNTIFS(#REF!,LT589,#REF!,1,#REF!,"&gt;="&amp;MI589,#REF!,"&lt;="&amp;MH589,#REF!,"="&amp;KZ589,#REF!,"="&amp;LA589,#REF!,"&lt;="&amp;ME589,#REF!,"&gt;="&amp;MF589)</f>
        <v/>
      </c>
      <c r="MW589" s="1">
        <f>COUNTIFS(#REF!,LT589,#REF!,0,#REF!,"&gt;="&amp;MI589,#REF!,"&lt;="&amp;MH589,#REF!,"="&amp;KZ589,#REF!,"="&amp;LA589,#REF!,"&lt;="&amp;ME589,#REF!,"&gt;="&amp;MF589)</f>
        <v/>
      </c>
      <c r="MX589" s="1">
        <f>COUNTIFS(#REF!,LT589,#REF!,1,#REF!,"&gt;="&amp;MC589,#REF!,"&lt;="&amp;MB589,#REF!,"&lt;="&amp;ME589,#REF!,"&gt;="&amp;MF589)</f>
        <v/>
      </c>
      <c r="MY589" s="1">
        <f>COUNTIFS(#REF!,LT589,#REF!,0,#REF!,"&gt;="&amp;MC589,#REF!,"&lt;="&amp;MB589,#REF!,"&lt;="&amp;ME589,#REF!,"&gt;="&amp;MF589)</f>
        <v/>
      </c>
      <c r="MZ589" s="1">
        <f>COUNTIFS(#REF!,LT589,#REF!,1,#REF!,"&lt;="&amp;ME589,#REF!,"&gt;="&amp;MF589,#REF!,"="&amp;KV589,#REF!,"="&amp;KX589)</f>
        <v/>
      </c>
      <c r="NA589" s="1">
        <f>COUNTIFS(#REF!,LT589,#REF!,0,#REF!,"&lt;="&amp;ME589,#REF!,"&gt;="&amp;MF589,#REF!,"="&amp;KV589,#REF!,"="&amp;KX589)</f>
        <v/>
      </c>
      <c r="NB589" s="1">
        <f>COUNTIFS(#REF!,LT589,#REF!,1,#REF!,"&lt;="&amp;ME589,#REF!,"&gt;="&amp;MF589,#REF!,"="&amp;KW589,#REF!,"="&amp;KY589)</f>
        <v/>
      </c>
      <c r="NC589" s="1">
        <f>COUNTIFS(#REF!,LT589,#REF!,0,#REF!,"&lt;="&amp;ME589,#REF!,"&gt;="&amp;MF589,#REF!,"="&amp;KW589,#REF!,"="&amp;KY589)</f>
        <v/>
      </c>
      <c r="ND589" s="1">
        <f>MP589+MR589+MT589+MV589+MX589+MZ589+NB589</f>
        <v/>
      </c>
      <c r="NE589" s="1">
        <f>MQ589+MS589+MU589+MW589+MY589+NA589+NC589</f>
        <v/>
      </c>
      <c r="NF589" s="1">
        <f>ND589+NE589</f>
        <v/>
      </c>
      <c r="NG589" s="33">
        <f>ND589/(ND589+NE589)</f>
        <v/>
      </c>
      <c r="NH589" s="3">
        <f>1/NG589</f>
        <v/>
      </c>
      <c r="NI589" s="1">
        <f>LH589</f>
        <v/>
      </c>
      <c r="NJ589" s="79">
        <f>((1-NG589)*(1/(NI589-1))*0.98-(NG589*1))</f>
        <v/>
      </c>
      <c r="NK589" s="34">
        <f>IF(LR589&lt;0.9,0,IF(AND(LR589&gt;1.1),0,1))</f>
        <v/>
      </c>
      <c r="NL589" s="34">
        <f>IF(LS589&lt;0.9,0,IF(AND(LS589&gt;1.1),0,1))</f>
        <v/>
      </c>
      <c r="NM589" s="32">
        <f>IF(NF589&gt;99,1,0)</f>
        <v/>
      </c>
      <c r="NN589" s="32">
        <f>IF(NJ589&gt;0.0799,1,0)</f>
        <v/>
      </c>
      <c r="NO589" s="32">
        <f>IF(NJ589&gt;NQ589,1,0)</f>
        <v/>
      </c>
      <c r="NP589" s="32">
        <f>NM589+NN589+NO589+NK589+NL589</f>
        <v/>
      </c>
      <c r="NQ589" s="79">
        <f>(((100*NG589)*(NI589-1)*0.98)-((1-NG589)*100))/100</f>
        <v/>
      </c>
      <c r="NR589" s="34">
        <f>IF(LR589&lt;0.9,0,IF(AND(LR589&gt;1.1),0,1))</f>
        <v/>
      </c>
      <c r="NS589" s="34">
        <f>IF(LS589&lt;0.9,0,IF(AND(LS589&gt;1.1),0,1))</f>
        <v/>
      </c>
      <c r="NT589" s="32">
        <f>IF(NF589&gt;99,1,0)</f>
        <v/>
      </c>
      <c r="NU589" s="32">
        <f>IF(NQ589&gt;0.0799,1,0)</f>
        <v/>
      </c>
      <c r="NV589" s="32">
        <f>IF(NQ589&gt;NJ589,1,0)</f>
        <v/>
      </c>
      <c r="NW589" s="32">
        <f>NT589+NU589+NV589+NR589+NS589</f>
        <v/>
      </c>
      <c r="NX589">
        <f>IF(NP589=5,"LayHome1-0",IF(AND(NW589=5),"BackHome1-0",""))</f>
        <v/>
      </c>
      <c r="NY589">
        <f>IF(NP589=5,KN589,IF(AND(NW589=5),KN589,""))</f>
        <v/>
      </c>
      <c r="NZ589">
        <f>IF(NP589=5,"Match Odds",IF(AND(NW589=5),"Match Odds",""))</f>
        <v/>
      </c>
      <c r="OA589">
        <f>IF(NP589=5,KP589,IF(AND(NW589=5),KP589,""))</f>
        <v/>
      </c>
      <c r="OB589">
        <f>IF(NP589=5,"MATCH_ODDS",IF(AND(NW589=5),"MATCH_ODDS",""))</f>
        <v/>
      </c>
      <c r="OC589">
        <f>IF(NP589=5,"LAY",IF(AND(NW589=5),"BACK",""))</f>
        <v/>
      </c>
    </row>
    <row r="590" ht="16.5" customHeight="1" thickBot="1" thickTop="1">
      <c r="A590" s="2" t="n"/>
      <c r="KN590" s="1">
        <f>IF(INDEX(#REF!,MATCH('HT 1-0'!D590,#REF!,0))=INDEX(#REF!,MATCH('HT 1-0'!D590,#REF!,0)),INDEX(#REF!,MATCH('HT 1-0'!D590,#REF!,0)),"ERROR")</f>
        <v/>
      </c>
      <c r="KO590" s="1">
        <f>IF(INDEX(#REF!,MATCH('HT 1-0'!E590,#REF!,0))=INDEX(#REF!,MATCH('HT 1-0'!E590,#REF!,0)),INDEX(#REF!,MATCH('HT 1-0'!E590,#REF!,0)),"ERROR")</f>
        <v/>
      </c>
      <c r="KP590" s="1">
        <f>KN590&amp;" v "&amp;KO590</f>
        <v/>
      </c>
      <c r="KQ590">
        <f>B590&amp;"_"&amp;C590</f>
        <v/>
      </c>
      <c r="KR590" s="1">
        <f>IF((HW590/KK590)&lt;0.335,"G",IF((HW590/KK590)&gt;0.67,"R","A"))</f>
        <v/>
      </c>
      <c r="KS590" s="1">
        <f>IF((HX590/KK590)&lt;0.335,"G",IF((HX590/KK590)&gt;0.67,"R","A"))</f>
        <v/>
      </c>
      <c r="KT590" s="1">
        <f>IF((IH590/KK590)&lt;0.335,"G",IF((IH590/KK590)&gt;0.67,"R","A"))</f>
        <v/>
      </c>
      <c r="KU590" s="1">
        <f>IF((II590/KK590)&lt;0.335,"G",IF((II590/KK590)&gt;0.67,"R","A"))</f>
        <v/>
      </c>
      <c r="KV590" s="1">
        <f>IF((HZ590/KK590)&lt;0.335,"G",IF((HZ590/KK590)&gt;0.67,"R","A"))</f>
        <v/>
      </c>
      <c r="KW590" s="1">
        <f>IF((HY590/KK590)&lt;0.335,"G",IF((HY590/KK590)&gt;0.67,"R","A"))</f>
        <v/>
      </c>
      <c r="KX590" s="1">
        <f>IF((IK590/KK590)&lt;0.335,"G",IF((IK590/KK590)&gt;0.67,"R","A"))</f>
        <v/>
      </c>
      <c r="KY590" s="1">
        <f>IF((IJ590/KK590)&lt;0.335,"G",IF((IJ590/KK590)&gt;0.67,"R","A"))</f>
        <v/>
      </c>
      <c r="KZ590" s="1">
        <f>IF((HQ590/KK590)&lt;0.335,"G",IF((HQ590/KK590)&gt;0.67,"R","A"))</f>
        <v/>
      </c>
      <c r="LA590" s="1">
        <f>IF((IB590/KK590)&lt;0.335,"G",IF((IB590/KK590)&gt;0.67,"R","A"))</f>
        <v/>
      </c>
      <c r="LB590">
        <f>IF(LQ590="1-0",INDEX(Scrape!#REF!,MATCH('HT 1-0'!KP590,Scrape!$B:$B,0)),"")</f>
        <v/>
      </c>
      <c r="LC590">
        <f>IF(LQ590="1-0",INDEX(Scrape!$A:$A,MATCH('HT 1-0'!KP590,Scrape!$B:$B,0)),"")</f>
        <v/>
      </c>
      <c r="LD590">
        <f>IF(LQ590="1-0",INDEX(Scrape!$B:$B,MATCH('HT 1-0'!KP590,Scrape!$B:$B,0)),"")</f>
        <v/>
      </c>
      <c r="LE590">
        <f>IF(LQ590="1-0",INDEX(Scrape!$C:$C,MATCH('HT 1-0'!KP590,Scrape!$B:$B,0)),"")</f>
        <v/>
      </c>
      <c r="LF590">
        <f>IF(LQ590="1-0",INDEX(Scrape!$D:$D,MATCH('HT 1-0'!KP590,Scrape!$B:$B,0)),"")</f>
        <v/>
      </c>
      <c r="LG590">
        <f>IF(LQ590="1-0",INDEX(Scrape!$E:$E,MATCH('HT 1-0'!KP590,Scrape!$B:$B,0)),"")</f>
        <v/>
      </c>
      <c r="LH590">
        <f>IF(LQ590="1-0",INDEX(Scrape!$F:$F,MATCH('HT 1-0'!KP590,Scrape!$B:$B,0)),"")</f>
        <v/>
      </c>
      <c r="LI590">
        <f>IF(LQ590="1-0",INDEX(Scrape!$G:$G,MATCH('HT 1-0'!KP590,Scrape!$B:$B,0)),"")</f>
        <v/>
      </c>
      <c r="LJ590">
        <f>IF(LQ590="1-0",INDEX(Scrape!$H:$H,MATCH('HT 1-0'!KP590,Scrape!$B:$B,0)),"")</f>
        <v/>
      </c>
      <c r="LK590">
        <f>IF(LQ590="1-0",INDEX(Scrape!$I:$I,MATCH('HT 1-0'!KP590,Scrape!$B:$B,0)),"")</f>
        <v/>
      </c>
      <c r="LL590">
        <f>IF(LQ590="1-0",INDEX(Scrape!$J:$J,MATCH('HT 1-0'!KP590,Scrape!$B:$B,0)),"")</f>
        <v/>
      </c>
      <c r="LM590">
        <f>IF(LQ590="1-0",INDEX(Scrape!$K:$K,MATCH('HT 1-0'!KP590,Scrape!$B:$B,0)),"")</f>
        <v/>
      </c>
      <c r="LN590">
        <f>IF(LQ590="1-0",INDEX(Scrape!$L:$L,MATCH('HT 1-0'!KP590,Scrape!$B:$B,0)),"")</f>
        <v/>
      </c>
      <c r="LO590">
        <f>IF(LQ590="1-0",INDEX(Scrape!$M:$M,MATCH('HT 1-0'!KP590,Scrape!$B:$B,0)),"")</f>
        <v/>
      </c>
      <c r="LP590">
        <f>IF(LQ590="1-0",INDEX(Scrape!$N:$N,MATCH('HT 1-0'!KP590,Scrape!$B:$B,0)),"")</f>
        <v/>
      </c>
      <c r="LQ590">
        <f>INDEX(Scrape!$O:$O,MATCH('HT 1-0'!KP590,Scrape!$B:$B,0))</f>
        <v/>
      </c>
      <c r="LR590">
        <f>(1/LJ590)+(1/LI590)+(1/LH590)</f>
        <v/>
      </c>
      <c r="LS590">
        <f>(1/LG590)+(1/LF590)+(1/LE590)</f>
        <v/>
      </c>
      <c r="LT590" s="8">
        <f>IF(INDEX(#REF!,MATCH(KQ590,#REF!,0))=INDEX(#REF!,MATCH(KQ590,#REF!,0)),INDEX(#REF!,MATCH(KQ590,#REF!,0)),"ERROR")</f>
        <v/>
      </c>
      <c r="LU590" s="4">
        <f>IF(KR590="G",2,IF(KR590="R",0.5,IF(KR590="A",1)))</f>
        <v/>
      </c>
      <c r="LV590" s="4">
        <f>IF(KS590="G",0.5,IF(KS590="R",2,IF(KS590="A",1)))</f>
        <v/>
      </c>
      <c r="LW590" s="4">
        <f>IF(KT590="G",2,IF(KT590="R",0.5,IF(KT590="A",1)))</f>
        <v/>
      </c>
      <c r="LX590" s="4">
        <f>IF(KU590="G",0.5,IF(KU590="R",2,IF(KU590="A",1)))</f>
        <v/>
      </c>
      <c r="LY590" s="7">
        <f>(LK590*(LU590+LX590)+(LL590*(LU590+LX590)))</f>
        <v/>
      </c>
      <c r="LZ590" s="7">
        <f>(LN590*(LV590+LW590)+(LO590*(LV590+LW590)))</f>
        <v/>
      </c>
      <c r="MA590" s="11">
        <f>LY590-LZ590</f>
        <v/>
      </c>
      <c r="MB590" s="5">
        <f>MA590+2</f>
        <v/>
      </c>
      <c r="MC590" s="6">
        <f>MA590-2</f>
        <v/>
      </c>
      <c r="MD590" s="4">
        <f>LE590</f>
        <v/>
      </c>
      <c r="ME590" s="9">
        <f>IF(MD590=0,1000,MD590+0.75)</f>
        <v/>
      </c>
      <c r="MF590" s="10">
        <f>IF(MD590=0,0,MD590-0.75)</f>
        <v/>
      </c>
      <c r="MG590" s="4">
        <f>((LM590*(LU590+LX590))-((LP590*(LV590+LW590))))</f>
        <v/>
      </c>
      <c r="MH590" s="9">
        <f>MG590*1.2</f>
        <v/>
      </c>
      <c r="MI590" s="10">
        <f>MG590*0.8</f>
        <v/>
      </c>
      <c r="MJ590">
        <f>IFERROR(NX590,"")</f>
        <v/>
      </c>
      <c r="MK590">
        <f>IFERROR(NY590,"")</f>
        <v/>
      </c>
      <c r="ML590">
        <f>IFERROR(NZ590,"")</f>
        <v/>
      </c>
      <c r="MM590">
        <f>IFERROR(OA590,"")</f>
        <v/>
      </c>
      <c r="MN590">
        <f>IFERROR(OB590,"")</f>
        <v/>
      </c>
      <c r="MO590">
        <f>IFERROR(OC590,"")</f>
        <v/>
      </c>
      <c r="MP590" s="1">
        <f>COUNTIFS(#REF!,LT590,#REF!,1,#REF!,"&gt;="&amp;MC590,#REF!,"&lt;="&amp;MB590,#REF!,"&lt;="&amp;ME590,#REF!,"&gt;="&amp;MF590,#REF!,"="&amp;KV590,#REF!,"="&amp;KX590)</f>
        <v/>
      </c>
      <c r="MQ590" s="1">
        <f>COUNTIFS(#REF!,LT590,#REF!,0,#REF!,"&gt;="&amp;MC590,#REF!,"&lt;="&amp;MB590,#REF!,"&lt;="&amp;ME590,#REF!,"&gt;="&amp;MF590,#REF!,"="&amp;KV590,#REF!,"="&amp;KX590)</f>
        <v/>
      </c>
      <c r="MR590" s="1">
        <f>COUNTIFS(#REF!,LT590,#REF!,1,#REF!,"&gt;="&amp;MC590,#REF!,"&lt;="&amp;MB590,#REF!,"&lt;="&amp;ME590,#REF!,"&gt;="&amp;MF590,#REF!,"="&amp;KW590,#REF!,"="&amp;KY590)</f>
        <v/>
      </c>
      <c r="MS590" s="1">
        <f>COUNTIFS(#REF!,LT590,#REF!,0,#REF!,"&gt;="&amp;MC590,#REF!,"&lt;="&amp;MB590,#REF!,"&lt;="&amp;ME590,#REF!,"&gt;="&amp;MF590,#REF!,"="&amp;KW590,#REF!,"="&amp;KY590)</f>
        <v/>
      </c>
      <c r="MT590" s="1">
        <f>COUNTIFS(#REF!,LT590,#REF!,1,#REF!,"&gt;="&amp;MI590,#REF!,"&lt;="&amp;MH590,#REF!,"&lt;="&amp;ME590,#REF!,"&gt;="&amp;MF590)</f>
        <v/>
      </c>
      <c r="MU590" s="1">
        <f>COUNTIFS(#REF!,LT590,#REF!,0,#REF!,"&gt;="&amp;MI590,#REF!,"&lt;="&amp;MH590,#REF!,"&lt;="&amp;ME590,#REF!,"&gt;="&amp;MF590)</f>
        <v/>
      </c>
      <c r="MV590" s="1">
        <f>COUNTIFS(#REF!,LT590,#REF!,1,#REF!,"&gt;="&amp;MI590,#REF!,"&lt;="&amp;MH590,#REF!,"="&amp;KZ590,#REF!,"="&amp;LA590,#REF!,"&lt;="&amp;ME590,#REF!,"&gt;="&amp;MF590)</f>
        <v/>
      </c>
      <c r="MW590" s="1">
        <f>COUNTIFS(#REF!,LT590,#REF!,0,#REF!,"&gt;="&amp;MI590,#REF!,"&lt;="&amp;MH590,#REF!,"="&amp;KZ590,#REF!,"="&amp;LA590,#REF!,"&lt;="&amp;ME590,#REF!,"&gt;="&amp;MF590)</f>
        <v/>
      </c>
      <c r="MX590" s="1">
        <f>COUNTIFS(#REF!,LT590,#REF!,1,#REF!,"&gt;="&amp;MC590,#REF!,"&lt;="&amp;MB590,#REF!,"&lt;="&amp;ME590,#REF!,"&gt;="&amp;MF590)</f>
        <v/>
      </c>
      <c r="MY590" s="1">
        <f>COUNTIFS(#REF!,LT590,#REF!,0,#REF!,"&gt;="&amp;MC590,#REF!,"&lt;="&amp;MB590,#REF!,"&lt;="&amp;ME590,#REF!,"&gt;="&amp;MF590)</f>
        <v/>
      </c>
      <c r="MZ590" s="1">
        <f>COUNTIFS(#REF!,LT590,#REF!,1,#REF!,"&lt;="&amp;ME590,#REF!,"&gt;="&amp;MF590,#REF!,"="&amp;KV590,#REF!,"="&amp;KX590)</f>
        <v/>
      </c>
      <c r="NA590" s="1">
        <f>COUNTIFS(#REF!,LT590,#REF!,0,#REF!,"&lt;="&amp;ME590,#REF!,"&gt;="&amp;MF590,#REF!,"="&amp;KV590,#REF!,"="&amp;KX590)</f>
        <v/>
      </c>
      <c r="NB590" s="1">
        <f>COUNTIFS(#REF!,LT590,#REF!,1,#REF!,"&lt;="&amp;ME590,#REF!,"&gt;="&amp;MF590,#REF!,"="&amp;KW590,#REF!,"="&amp;KY590)</f>
        <v/>
      </c>
      <c r="NC590" s="1">
        <f>COUNTIFS(#REF!,LT590,#REF!,0,#REF!,"&lt;="&amp;ME590,#REF!,"&gt;="&amp;MF590,#REF!,"="&amp;KW590,#REF!,"="&amp;KY590)</f>
        <v/>
      </c>
      <c r="ND590" s="1">
        <f>MP590+MR590+MT590+MV590+MX590+MZ590+NB590</f>
        <v/>
      </c>
      <c r="NE590" s="1">
        <f>MQ590+MS590+MU590+MW590+MY590+NA590+NC590</f>
        <v/>
      </c>
      <c r="NF590" s="1">
        <f>ND590+NE590</f>
        <v/>
      </c>
      <c r="NG590" s="33">
        <f>ND590/(ND590+NE590)</f>
        <v/>
      </c>
      <c r="NH590" s="3">
        <f>1/NG590</f>
        <v/>
      </c>
      <c r="NI590" s="1">
        <f>LH590</f>
        <v/>
      </c>
      <c r="NJ590" s="79">
        <f>((1-NG590)*(1/(NI590-1))*0.98-(NG590*1))</f>
        <v/>
      </c>
      <c r="NK590" s="34">
        <f>IF(LR590&lt;0.9,0,IF(AND(LR590&gt;1.1),0,1))</f>
        <v/>
      </c>
      <c r="NL590" s="34">
        <f>IF(LS590&lt;0.9,0,IF(AND(LS590&gt;1.1),0,1))</f>
        <v/>
      </c>
      <c r="NM590" s="32">
        <f>IF(NF590&gt;99,1,0)</f>
        <v/>
      </c>
      <c r="NN590" s="32">
        <f>IF(NJ590&gt;0.0799,1,0)</f>
        <v/>
      </c>
      <c r="NO590" s="32">
        <f>IF(NJ590&gt;NQ590,1,0)</f>
        <v/>
      </c>
      <c r="NP590" s="32">
        <f>NM590+NN590+NO590+NK590+NL590</f>
        <v/>
      </c>
      <c r="NQ590" s="79">
        <f>(((100*NG590)*(NI590-1)*0.98)-((1-NG590)*100))/100</f>
        <v/>
      </c>
      <c r="NR590" s="34">
        <f>IF(LR590&lt;0.9,0,IF(AND(LR590&gt;1.1),0,1))</f>
        <v/>
      </c>
      <c r="NS590" s="34">
        <f>IF(LS590&lt;0.9,0,IF(AND(LS590&gt;1.1),0,1))</f>
        <v/>
      </c>
      <c r="NT590" s="32">
        <f>IF(NF590&gt;99,1,0)</f>
        <v/>
      </c>
      <c r="NU590" s="32">
        <f>IF(NQ590&gt;0.0799,1,0)</f>
        <v/>
      </c>
      <c r="NV590" s="32">
        <f>IF(NQ590&gt;NJ590,1,0)</f>
        <v/>
      </c>
      <c r="NW590" s="32">
        <f>NT590+NU590+NV590+NR590+NS590</f>
        <v/>
      </c>
      <c r="NX590">
        <f>IF(NP590=5,"LayHome1-0",IF(AND(NW590=5),"BackHome1-0",""))</f>
        <v/>
      </c>
      <c r="NY590">
        <f>IF(NP590=5,KN590,IF(AND(NW590=5),KN590,""))</f>
        <v/>
      </c>
      <c r="NZ590">
        <f>IF(NP590=5,"Match Odds",IF(AND(NW590=5),"Match Odds",""))</f>
        <v/>
      </c>
      <c r="OA590">
        <f>IF(NP590=5,KP590,IF(AND(NW590=5),KP590,""))</f>
        <v/>
      </c>
      <c r="OB590">
        <f>IF(NP590=5,"MATCH_ODDS",IF(AND(NW590=5),"MATCH_ODDS",""))</f>
        <v/>
      </c>
      <c r="OC590">
        <f>IF(NP590=5,"LAY",IF(AND(NW590=5),"BACK",""))</f>
        <v/>
      </c>
    </row>
    <row r="591" ht="16.5" customHeight="1" thickBot="1" thickTop="1">
      <c r="A591" s="2" t="n"/>
      <c r="KN591" s="1">
        <f>IF(INDEX(#REF!,MATCH('HT 1-0'!D591,#REF!,0))=INDEX(#REF!,MATCH('HT 1-0'!D591,#REF!,0)),INDEX(#REF!,MATCH('HT 1-0'!D591,#REF!,0)),"ERROR")</f>
        <v/>
      </c>
      <c r="KO591" s="1">
        <f>IF(INDEX(#REF!,MATCH('HT 1-0'!E591,#REF!,0))=INDEX(#REF!,MATCH('HT 1-0'!E591,#REF!,0)),INDEX(#REF!,MATCH('HT 1-0'!E591,#REF!,0)),"ERROR")</f>
        <v/>
      </c>
      <c r="KP591" s="1">
        <f>KN591&amp;" v "&amp;KO591</f>
        <v/>
      </c>
      <c r="KQ591">
        <f>B591&amp;"_"&amp;C591</f>
        <v/>
      </c>
      <c r="KR591" s="1">
        <f>IF((HW591/KK591)&lt;0.335,"G",IF((HW591/KK591)&gt;0.67,"R","A"))</f>
        <v/>
      </c>
      <c r="KS591" s="1">
        <f>IF((HX591/KK591)&lt;0.335,"G",IF((HX591/KK591)&gt;0.67,"R","A"))</f>
        <v/>
      </c>
      <c r="KT591" s="1">
        <f>IF((IH591/KK591)&lt;0.335,"G",IF((IH591/KK591)&gt;0.67,"R","A"))</f>
        <v/>
      </c>
      <c r="KU591" s="1">
        <f>IF((II591/KK591)&lt;0.335,"G",IF((II591/KK591)&gt;0.67,"R","A"))</f>
        <v/>
      </c>
      <c r="KV591" s="1">
        <f>IF((HZ591/KK591)&lt;0.335,"G",IF((HZ591/KK591)&gt;0.67,"R","A"))</f>
        <v/>
      </c>
      <c r="KW591" s="1">
        <f>IF((HY591/KK591)&lt;0.335,"G",IF((HY591/KK591)&gt;0.67,"R","A"))</f>
        <v/>
      </c>
      <c r="KX591" s="1">
        <f>IF((IK591/KK591)&lt;0.335,"G",IF((IK591/KK591)&gt;0.67,"R","A"))</f>
        <v/>
      </c>
      <c r="KY591" s="1">
        <f>IF((IJ591/KK591)&lt;0.335,"G",IF((IJ591/KK591)&gt;0.67,"R","A"))</f>
        <v/>
      </c>
      <c r="KZ591" s="1">
        <f>IF((HQ591/KK591)&lt;0.335,"G",IF((HQ591/KK591)&gt;0.67,"R","A"))</f>
        <v/>
      </c>
      <c r="LA591" s="1">
        <f>IF((IB591/KK591)&lt;0.335,"G",IF((IB591/KK591)&gt;0.67,"R","A"))</f>
        <v/>
      </c>
      <c r="LB591">
        <f>IF(LQ591="1-0",INDEX(Scrape!#REF!,MATCH('HT 1-0'!KP591,Scrape!$B:$B,0)),"")</f>
        <v/>
      </c>
      <c r="LC591">
        <f>IF(LQ591="1-0",INDEX(Scrape!$A:$A,MATCH('HT 1-0'!KP591,Scrape!$B:$B,0)),"")</f>
        <v/>
      </c>
      <c r="LD591">
        <f>IF(LQ591="1-0",INDEX(Scrape!$B:$B,MATCH('HT 1-0'!KP591,Scrape!$B:$B,0)),"")</f>
        <v/>
      </c>
      <c r="LE591">
        <f>IF(LQ591="1-0",INDEX(Scrape!$C:$C,MATCH('HT 1-0'!KP591,Scrape!$B:$B,0)),"")</f>
        <v/>
      </c>
      <c r="LF591">
        <f>IF(LQ591="1-0",INDEX(Scrape!$D:$D,MATCH('HT 1-0'!KP591,Scrape!$B:$B,0)),"")</f>
        <v/>
      </c>
      <c r="LG591">
        <f>IF(LQ591="1-0",INDEX(Scrape!$E:$E,MATCH('HT 1-0'!KP591,Scrape!$B:$B,0)),"")</f>
        <v/>
      </c>
      <c r="LH591">
        <f>IF(LQ591="1-0",INDEX(Scrape!$F:$F,MATCH('HT 1-0'!KP591,Scrape!$B:$B,0)),"")</f>
        <v/>
      </c>
      <c r="LI591">
        <f>IF(LQ591="1-0",INDEX(Scrape!$G:$G,MATCH('HT 1-0'!KP591,Scrape!$B:$B,0)),"")</f>
        <v/>
      </c>
      <c r="LJ591">
        <f>IF(LQ591="1-0",INDEX(Scrape!$H:$H,MATCH('HT 1-0'!KP591,Scrape!$B:$B,0)),"")</f>
        <v/>
      </c>
      <c r="LK591">
        <f>IF(LQ591="1-0",INDEX(Scrape!$I:$I,MATCH('HT 1-0'!KP591,Scrape!$B:$B,0)),"")</f>
        <v/>
      </c>
      <c r="LL591">
        <f>IF(LQ591="1-0",INDEX(Scrape!$J:$J,MATCH('HT 1-0'!KP591,Scrape!$B:$B,0)),"")</f>
        <v/>
      </c>
      <c r="LM591">
        <f>IF(LQ591="1-0",INDEX(Scrape!$K:$K,MATCH('HT 1-0'!KP591,Scrape!$B:$B,0)),"")</f>
        <v/>
      </c>
      <c r="LN591">
        <f>IF(LQ591="1-0",INDEX(Scrape!$L:$L,MATCH('HT 1-0'!KP591,Scrape!$B:$B,0)),"")</f>
        <v/>
      </c>
      <c r="LO591">
        <f>IF(LQ591="1-0",INDEX(Scrape!$M:$M,MATCH('HT 1-0'!KP591,Scrape!$B:$B,0)),"")</f>
        <v/>
      </c>
      <c r="LP591">
        <f>IF(LQ591="1-0",INDEX(Scrape!$N:$N,MATCH('HT 1-0'!KP591,Scrape!$B:$B,0)),"")</f>
        <v/>
      </c>
      <c r="LQ591">
        <f>INDEX(Scrape!$O:$O,MATCH('HT 1-0'!KP591,Scrape!$B:$B,0))</f>
        <v/>
      </c>
      <c r="LR591">
        <f>(1/LJ591)+(1/LI591)+(1/LH591)</f>
        <v/>
      </c>
      <c r="LS591">
        <f>(1/LG591)+(1/LF591)+(1/LE591)</f>
        <v/>
      </c>
      <c r="LT591" s="8">
        <f>IF(INDEX(#REF!,MATCH(KQ591,#REF!,0))=INDEX(#REF!,MATCH(KQ591,#REF!,0)),INDEX(#REF!,MATCH(KQ591,#REF!,0)),"ERROR")</f>
        <v/>
      </c>
      <c r="LU591" s="4">
        <f>IF(KR591="G",2,IF(KR591="R",0.5,IF(KR591="A",1)))</f>
        <v/>
      </c>
      <c r="LV591" s="4">
        <f>IF(KS591="G",0.5,IF(KS591="R",2,IF(KS591="A",1)))</f>
        <v/>
      </c>
      <c r="LW591" s="4">
        <f>IF(KT591="G",2,IF(KT591="R",0.5,IF(KT591="A",1)))</f>
        <v/>
      </c>
      <c r="LX591" s="4">
        <f>IF(KU591="G",0.5,IF(KU591="R",2,IF(KU591="A",1)))</f>
        <v/>
      </c>
      <c r="LY591" s="7">
        <f>(LK591*(LU591+LX591)+(LL591*(LU591+LX591)))</f>
        <v/>
      </c>
      <c r="LZ591" s="7">
        <f>(LN591*(LV591+LW591)+(LO591*(LV591+LW591)))</f>
        <v/>
      </c>
      <c r="MA591" s="11">
        <f>LY591-LZ591</f>
        <v/>
      </c>
      <c r="MB591" s="5">
        <f>MA591+2</f>
        <v/>
      </c>
      <c r="MC591" s="6">
        <f>MA591-2</f>
        <v/>
      </c>
      <c r="MD591" s="4">
        <f>LE591</f>
        <v/>
      </c>
      <c r="ME591" s="9">
        <f>IF(MD591=0,1000,MD591+0.75)</f>
        <v/>
      </c>
      <c r="MF591" s="10">
        <f>IF(MD591=0,0,MD591-0.75)</f>
        <v/>
      </c>
      <c r="MG591" s="4">
        <f>((LM591*(LU591+LX591))-((LP591*(LV591+LW591))))</f>
        <v/>
      </c>
      <c r="MH591" s="9">
        <f>MG591*1.2</f>
        <v/>
      </c>
      <c r="MI591" s="10">
        <f>MG591*0.8</f>
        <v/>
      </c>
      <c r="MJ591">
        <f>IFERROR(NX591,"")</f>
        <v/>
      </c>
      <c r="MK591">
        <f>IFERROR(NY591,"")</f>
        <v/>
      </c>
      <c r="ML591">
        <f>IFERROR(NZ591,"")</f>
        <v/>
      </c>
      <c r="MM591">
        <f>IFERROR(OA591,"")</f>
        <v/>
      </c>
      <c r="MN591">
        <f>IFERROR(OB591,"")</f>
        <v/>
      </c>
      <c r="MO591">
        <f>IFERROR(OC591,"")</f>
        <v/>
      </c>
      <c r="MP591" s="1">
        <f>COUNTIFS(#REF!,LT591,#REF!,1,#REF!,"&gt;="&amp;MC591,#REF!,"&lt;="&amp;MB591,#REF!,"&lt;="&amp;ME591,#REF!,"&gt;="&amp;MF591,#REF!,"="&amp;KV591,#REF!,"="&amp;KX591)</f>
        <v/>
      </c>
      <c r="MQ591" s="1">
        <f>COUNTIFS(#REF!,LT591,#REF!,0,#REF!,"&gt;="&amp;MC591,#REF!,"&lt;="&amp;MB591,#REF!,"&lt;="&amp;ME591,#REF!,"&gt;="&amp;MF591,#REF!,"="&amp;KV591,#REF!,"="&amp;KX591)</f>
        <v/>
      </c>
      <c r="MR591" s="1">
        <f>COUNTIFS(#REF!,LT591,#REF!,1,#REF!,"&gt;="&amp;MC591,#REF!,"&lt;="&amp;MB591,#REF!,"&lt;="&amp;ME591,#REF!,"&gt;="&amp;MF591,#REF!,"="&amp;KW591,#REF!,"="&amp;KY591)</f>
        <v/>
      </c>
      <c r="MS591" s="1">
        <f>COUNTIFS(#REF!,LT591,#REF!,0,#REF!,"&gt;="&amp;MC591,#REF!,"&lt;="&amp;MB591,#REF!,"&lt;="&amp;ME591,#REF!,"&gt;="&amp;MF591,#REF!,"="&amp;KW591,#REF!,"="&amp;KY591)</f>
        <v/>
      </c>
      <c r="MT591" s="1">
        <f>COUNTIFS(#REF!,LT591,#REF!,1,#REF!,"&gt;="&amp;MI591,#REF!,"&lt;="&amp;MH591,#REF!,"&lt;="&amp;ME591,#REF!,"&gt;="&amp;MF591)</f>
        <v/>
      </c>
      <c r="MU591" s="1">
        <f>COUNTIFS(#REF!,LT591,#REF!,0,#REF!,"&gt;="&amp;MI591,#REF!,"&lt;="&amp;MH591,#REF!,"&lt;="&amp;ME591,#REF!,"&gt;="&amp;MF591)</f>
        <v/>
      </c>
      <c r="MV591" s="1">
        <f>COUNTIFS(#REF!,LT591,#REF!,1,#REF!,"&gt;="&amp;MI591,#REF!,"&lt;="&amp;MH591,#REF!,"="&amp;KZ591,#REF!,"="&amp;LA591,#REF!,"&lt;="&amp;ME591,#REF!,"&gt;="&amp;MF591)</f>
        <v/>
      </c>
      <c r="MW591" s="1">
        <f>COUNTIFS(#REF!,LT591,#REF!,0,#REF!,"&gt;="&amp;MI591,#REF!,"&lt;="&amp;MH591,#REF!,"="&amp;KZ591,#REF!,"="&amp;LA591,#REF!,"&lt;="&amp;ME591,#REF!,"&gt;="&amp;MF591)</f>
        <v/>
      </c>
      <c r="MX591" s="1">
        <f>COUNTIFS(#REF!,LT591,#REF!,1,#REF!,"&gt;="&amp;MC591,#REF!,"&lt;="&amp;MB591,#REF!,"&lt;="&amp;ME591,#REF!,"&gt;="&amp;MF591)</f>
        <v/>
      </c>
      <c r="MY591" s="1">
        <f>COUNTIFS(#REF!,LT591,#REF!,0,#REF!,"&gt;="&amp;MC591,#REF!,"&lt;="&amp;MB591,#REF!,"&lt;="&amp;ME591,#REF!,"&gt;="&amp;MF591)</f>
        <v/>
      </c>
      <c r="MZ591" s="1">
        <f>COUNTIFS(#REF!,LT591,#REF!,1,#REF!,"&lt;="&amp;ME591,#REF!,"&gt;="&amp;MF591,#REF!,"="&amp;KV591,#REF!,"="&amp;KX591)</f>
        <v/>
      </c>
      <c r="NA591" s="1">
        <f>COUNTIFS(#REF!,LT591,#REF!,0,#REF!,"&lt;="&amp;ME591,#REF!,"&gt;="&amp;MF591,#REF!,"="&amp;KV591,#REF!,"="&amp;KX591)</f>
        <v/>
      </c>
      <c r="NB591" s="1">
        <f>COUNTIFS(#REF!,LT591,#REF!,1,#REF!,"&lt;="&amp;ME591,#REF!,"&gt;="&amp;MF591,#REF!,"="&amp;KW591,#REF!,"="&amp;KY591)</f>
        <v/>
      </c>
      <c r="NC591" s="1">
        <f>COUNTIFS(#REF!,LT591,#REF!,0,#REF!,"&lt;="&amp;ME591,#REF!,"&gt;="&amp;MF591,#REF!,"="&amp;KW591,#REF!,"="&amp;KY591)</f>
        <v/>
      </c>
      <c r="ND591" s="1">
        <f>MP591+MR591+MT591+MV591+MX591+MZ591+NB591</f>
        <v/>
      </c>
      <c r="NE591" s="1">
        <f>MQ591+MS591+MU591+MW591+MY591+NA591+NC591</f>
        <v/>
      </c>
      <c r="NF591" s="1">
        <f>ND591+NE591</f>
        <v/>
      </c>
      <c r="NG591" s="33">
        <f>ND591/(ND591+NE591)</f>
        <v/>
      </c>
      <c r="NH591" s="3">
        <f>1/NG591</f>
        <v/>
      </c>
      <c r="NI591" s="1">
        <f>LH591</f>
        <v/>
      </c>
      <c r="NJ591" s="79">
        <f>((1-NG591)*(1/(NI591-1))*0.98-(NG591*1))</f>
        <v/>
      </c>
      <c r="NK591" s="34">
        <f>IF(LR591&lt;0.9,0,IF(AND(LR591&gt;1.1),0,1))</f>
        <v/>
      </c>
      <c r="NL591" s="34">
        <f>IF(LS591&lt;0.9,0,IF(AND(LS591&gt;1.1),0,1))</f>
        <v/>
      </c>
      <c r="NM591" s="32">
        <f>IF(NF591&gt;99,1,0)</f>
        <v/>
      </c>
      <c r="NN591" s="32">
        <f>IF(NJ591&gt;0.0799,1,0)</f>
        <v/>
      </c>
      <c r="NO591" s="32">
        <f>IF(NJ591&gt;NQ591,1,0)</f>
        <v/>
      </c>
      <c r="NP591" s="32">
        <f>NM591+NN591+NO591+NK591+NL591</f>
        <v/>
      </c>
      <c r="NQ591" s="79">
        <f>(((100*NG591)*(NI591-1)*0.98)-((1-NG591)*100))/100</f>
        <v/>
      </c>
      <c r="NR591" s="34">
        <f>IF(LR591&lt;0.9,0,IF(AND(LR591&gt;1.1),0,1))</f>
        <v/>
      </c>
      <c r="NS591" s="34">
        <f>IF(LS591&lt;0.9,0,IF(AND(LS591&gt;1.1),0,1))</f>
        <v/>
      </c>
      <c r="NT591" s="32">
        <f>IF(NF591&gt;99,1,0)</f>
        <v/>
      </c>
      <c r="NU591" s="32">
        <f>IF(NQ591&gt;0.0799,1,0)</f>
        <v/>
      </c>
      <c r="NV591" s="32">
        <f>IF(NQ591&gt;NJ591,1,0)</f>
        <v/>
      </c>
      <c r="NW591" s="32">
        <f>NT591+NU591+NV591+NR591+NS591</f>
        <v/>
      </c>
      <c r="NX591">
        <f>IF(NP591=5,"LayHome1-0",IF(AND(NW591=5),"BackHome1-0",""))</f>
        <v/>
      </c>
      <c r="NY591">
        <f>IF(NP591=5,KN591,IF(AND(NW591=5),KN591,""))</f>
        <v/>
      </c>
      <c r="NZ591">
        <f>IF(NP591=5,"Match Odds",IF(AND(NW591=5),"Match Odds",""))</f>
        <v/>
      </c>
      <c r="OA591">
        <f>IF(NP591=5,KP591,IF(AND(NW591=5),KP591,""))</f>
        <v/>
      </c>
      <c r="OB591">
        <f>IF(NP591=5,"MATCH_ODDS",IF(AND(NW591=5),"MATCH_ODDS",""))</f>
        <v/>
      </c>
      <c r="OC591">
        <f>IF(NP591=5,"LAY",IF(AND(NW591=5),"BACK",""))</f>
        <v/>
      </c>
    </row>
    <row r="592" ht="16.5" customHeight="1" thickBot="1" thickTop="1">
      <c r="A592" s="2" t="n"/>
      <c r="KN592" s="1">
        <f>IF(INDEX(#REF!,MATCH('HT 1-0'!D592,#REF!,0))=INDEX(#REF!,MATCH('HT 1-0'!D592,#REF!,0)),INDEX(#REF!,MATCH('HT 1-0'!D592,#REF!,0)),"ERROR")</f>
        <v/>
      </c>
      <c r="KO592" s="1">
        <f>IF(INDEX(#REF!,MATCH('HT 1-0'!E592,#REF!,0))=INDEX(#REF!,MATCH('HT 1-0'!E592,#REF!,0)),INDEX(#REF!,MATCH('HT 1-0'!E592,#REF!,0)),"ERROR")</f>
        <v/>
      </c>
      <c r="KP592" s="1">
        <f>KN592&amp;" v "&amp;KO592</f>
        <v/>
      </c>
      <c r="KQ592">
        <f>B592&amp;"_"&amp;C592</f>
        <v/>
      </c>
      <c r="KR592" s="1">
        <f>IF((HW592/KK592)&lt;0.335,"G",IF((HW592/KK592)&gt;0.67,"R","A"))</f>
        <v/>
      </c>
      <c r="KS592" s="1">
        <f>IF((HX592/KK592)&lt;0.335,"G",IF((HX592/KK592)&gt;0.67,"R","A"))</f>
        <v/>
      </c>
      <c r="KT592" s="1">
        <f>IF((IH592/KK592)&lt;0.335,"G",IF((IH592/KK592)&gt;0.67,"R","A"))</f>
        <v/>
      </c>
      <c r="KU592" s="1">
        <f>IF((II592/KK592)&lt;0.335,"G",IF((II592/KK592)&gt;0.67,"R","A"))</f>
        <v/>
      </c>
      <c r="KV592" s="1">
        <f>IF((HZ592/KK592)&lt;0.335,"G",IF((HZ592/KK592)&gt;0.67,"R","A"))</f>
        <v/>
      </c>
      <c r="KW592" s="1">
        <f>IF((HY592/KK592)&lt;0.335,"G",IF((HY592/KK592)&gt;0.67,"R","A"))</f>
        <v/>
      </c>
      <c r="KX592" s="1">
        <f>IF((IK592/KK592)&lt;0.335,"G",IF((IK592/KK592)&gt;0.67,"R","A"))</f>
        <v/>
      </c>
      <c r="KY592" s="1">
        <f>IF((IJ592/KK592)&lt;0.335,"G",IF((IJ592/KK592)&gt;0.67,"R","A"))</f>
        <v/>
      </c>
      <c r="KZ592" s="1">
        <f>IF((HQ592/KK592)&lt;0.335,"G",IF((HQ592/KK592)&gt;0.67,"R","A"))</f>
        <v/>
      </c>
      <c r="LA592" s="1">
        <f>IF((IB592/KK592)&lt;0.335,"G",IF((IB592/KK592)&gt;0.67,"R","A"))</f>
        <v/>
      </c>
      <c r="LB592">
        <f>IF(LQ592="1-0",INDEX(Scrape!#REF!,MATCH('HT 1-0'!KP592,Scrape!$B:$B,0)),"")</f>
        <v/>
      </c>
      <c r="LC592">
        <f>IF(LQ592="1-0",INDEX(Scrape!$A:$A,MATCH('HT 1-0'!KP592,Scrape!$B:$B,0)),"")</f>
        <v/>
      </c>
      <c r="LD592">
        <f>IF(LQ592="1-0",INDEX(Scrape!$B:$B,MATCH('HT 1-0'!KP592,Scrape!$B:$B,0)),"")</f>
        <v/>
      </c>
      <c r="LE592">
        <f>IF(LQ592="1-0",INDEX(Scrape!$C:$C,MATCH('HT 1-0'!KP592,Scrape!$B:$B,0)),"")</f>
        <v/>
      </c>
      <c r="LF592">
        <f>IF(LQ592="1-0",INDEX(Scrape!$D:$D,MATCH('HT 1-0'!KP592,Scrape!$B:$B,0)),"")</f>
        <v/>
      </c>
      <c r="LG592">
        <f>IF(LQ592="1-0",INDEX(Scrape!$E:$E,MATCH('HT 1-0'!KP592,Scrape!$B:$B,0)),"")</f>
        <v/>
      </c>
      <c r="LH592">
        <f>IF(LQ592="1-0",INDEX(Scrape!$F:$F,MATCH('HT 1-0'!KP592,Scrape!$B:$B,0)),"")</f>
        <v/>
      </c>
      <c r="LI592">
        <f>IF(LQ592="1-0",INDEX(Scrape!$G:$G,MATCH('HT 1-0'!KP592,Scrape!$B:$B,0)),"")</f>
        <v/>
      </c>
      <c r="LJ592">
        <f>IF(LQ592="1-0",INDEX(Scrape!$H:$H,MATCH('HT 1-0'!KP592,Scrape!$B:$B,0)),"")</f>
        <v/>
      </c>
      <c r="LK592">
        <f>IF(LQ592="1-0",INDEX(Scrape!$I:$I,MATCH('HT 1-0'!KP592,Scrape!$B:$B,0)),"")</f>
        <v/>
      </c>
      <c r="LL592">
        <f>IF(LQ592="1-0",INDEX(Scrape!$J:$J,MATCH('HT 1-0'!KP592,Scrape!$B:$B,0)),"")</f>
        <v/>
      </c>
      <c r="LM592">
        <f>IF(LQ592="1-0",INDEX(Scrape!$K:$K,MATCH('HT 1-0'!KP592,Scrape!$B:$B,0)),"")</f>
        <v/>
      </c>
      <c r="LN592">
        <f>IF(LQ592="1-0",INDEX(Scrape!$L:$L,MATCH('HT 1-0'!KP592,Scrape!$B:$B,0)),"")</f>
        <v/>
      </c>
      <c r="LO592">
        <f>IF(LQ592="1-0",INDEX(Scrape!$M:$M,MATCH('HT 1-0'!KP592,Scrape!$B:$B,0)),"")</f>
        <v/>
      </c>
      <c r="LP592">
        <f>IF(LQ592="1-0",INDEX(Scrape!$N:$N,MATCH('HT 1-0'!KP592,Scrape!$B:$B,0)),"")</f>
        <v/>
      </c>
      <c r="LQ592">
        <f>INDEX(Scrape!$O:$O,MATCH('HT 1-0'!KP592,Scrape!$B:$B,0))</f>
        <v/>
      </c>
      <c r="LR592">
        <f>(1/LJ592)+(1/LI592)+(1/LH592)</f>
        <v/>
      </c>
      <c r="LS592">
        <f>(1/LG592)+(1/LF592)+(1/LE592)</f>
        <v/>
      </c>
      <c r="LT592" s="8">
        <f>IF(INDEX(#REF!,MATCH(KQ592,#REF!,0))=INDEX(#REF!,MATCH(KQ592,#REF!,0)),INDEX(#REF!,MATCH(KQ592,#REF!,0)),"ERROR")</f>
        <v/>
      </c>
      <c r="LU592" s="4">
        <f>IF(KR592="G",2,IF(KR592="R",0.5,IF(KR592="A",1)))</f>
        <v/>
      </c>
      <c r="LV592" s="4">
        <f>IF(KS592="G",0.5,IF(KS592="R",2,IF(KS592="A",1)))</f>
        <v/>
      </c>
      <c r="LW592" s="4">
        <f>IF(KT592="G",2,IF(KT592="R",0.5,IF(KT592="A",1)))</f>
        <v/>
      </c>
      <c r="LX592" s="4">
        <f>IF(KU592="G",0.5,IF(KU592="R",2,IF(KU592="A",1)))</f>
        <v/>
      </c>
      <c r="LY592" s="7">
        <f>(LK592*(LU592+LX592)+(LL592*(LU592+LX592)))</f>
        <v/>
      </c>
      <c r="LZ592" s="7">
        <f>(LN592*(LV592+LW592)+(LO592*(LV592+LW592)))</f>
        <v/>
      </c>
      <c r="MA592" s="11">
        <f>LY592-LZ592</f>
        <v/>
      </c>
      <c r="MB592" s="5">
        <f>MA592+2</f>
        <v/>
      </c>
      <c r="MC592" s="6">
        <f>MA592-2</f>
        <v/>
      </c>
      <c r="MD592" s="4">
        <f>LE592</f>
        <v/>
      </c>
      <c r="ME592" s="9">
        <f>IF(MD592=0,1000,MD592+0.75)</f>
        <v/>
      </c>
      <c r="MF592" s="10">
        <f>IF(MD592=0,0,MD592-0.75)</f>
        <v/>
      </c>
      <c r="MG592" s="4">
        <f>((LM592*(LU592+LX592))-((LP592*(LV592+LW592))))</f>
        <v/>
      </c>
      <c r="MH592" s="9">
        <f>MG592*1.2</f>
        <v/>
      </c>
      <c r="MI592" s="10">
        <f>MG592*0.8</f>
        <v/>
      </c>
      <c r="MJ592">
        <f>IFERROR(NX592,"")</f>
        <v/>
      </c>
      <c r="MK592">
        <f>IFERROR(NY592,"")</f>
        <v/>
      </c>
      <c r="ML592">
        <f>IFERROR(NZ592,"")</f>
        <v/>
      </c>
      <c r="MM592">
        <f>IFERROR(OA592,"")</f>
        <v/>
      </c>
      <c r="MN592">
        <f>IFERROR(OB592,"")</f>
        <v/>
      </c>
      <c r="MO592">
        <f>IFERROR(OC592,"")</f>
        <v/>
      </c>
      <c r="MP592" s="1">
        <f>COUNTIFS(#REF!,LT592,#REF!,1,#REF!,"&gt;="&amp;MC592,#REF!,"&lt;="&amp;MB592,#REF!,"&lt;="&amp;ME592,#REF!,"&gt;="&amp;MF592,#REF!,"="&amp;KV592,#REF!,"="&amp;KX592)</f>
        <v/>
      </c>
      <c r="MQ592" s="1">
        <f>COUNTIFS(#REF!,LT592,#REF!,0,#REF!,"&gt;="&amp;MC592,#REF!,"&lt;="&amp;MB592,#REF!,"&lt;="&amp;ME592,#REF!,"&gt;="&amp;MF592,#REF!,"="&amp;KV592,#REF!,"="&amp;KX592)</f>
        <v/>
      </c>
      <c r="MR592" s="1">
        <f>COUNTIFS(#REF!,LT592,#REF!,1,#REF!,"&gt;="&amp;MC592,#REF!,"&lt;="&amp;MB592,#REF!,"&lt;="&amp;ME592,#REF!,"&gt;="&amp;MF592,#REF!,"="&amp;KW592,#REF!,"="&amp;KY592)</f>
        <v/>
      </c>
      <c r="MS592" s="1">
        <f>COUNTIFS(#REF!,LT592,#REF!,0,#REF!,"&gt;="&amp;MC592,#REF!,"&lt;="&amp;MB592,#REF!,"&lt;="&amp;ME592,#REF!,"&gt;="&amp;MF592,#REF!,"="&amp;KW592,#REF!,"="&amp;KY592)</f>
        <v/>
      </c>
      <c r="MT592" s="1">
        <f>COUNTIFS(#REF!,LT592,#REF!,1,#REF!,"&gt;="&amp;MI592,#REF!,"&lt;="&amp;MH592,#REF!,"&lt;="&amp;ME592,#REF!,"&gt;="&amp;MF592)</f>
        <v/>
      </c>
      <c r="MU592" s="1">
        <f>COUNTIFS(#REF!,LT592,#REF!,0,#REF!,"&gt;="&amp;MI592,#REF!,"&lt;="&amp;MH592,#REF!,"&lt;="&amp;ME592,#REF!,"&gt;="&amp;MF592)</f>
        <v/>
      </c>
      <c r="MV592" s="1">
        <f>COUNTIFS(#REF!,LT592,#REF!,1,#REF!,"&gt;="&amp;MI592,#REF!,"&lt;="&amp;MH592,#REF!,"="&amp;KZ592,#REF!,"="&amp;LA592,#REF!,"&lt;="&amp;ME592,#REF!,"&gt;="&amp;MF592)</f>
        <v/>
      </c>
      <c r="MW592" s="1">
        <f>COUNTIFS(#REF!,LT592,#REF!,0,#REF!,"&gt;="&amp;MI592,#REF!,"&lt;="&amp;MH592,#REF!,"="&amp;KZ592,#REF!,"="&amp;LA592,#REF!,"&lt;="&amp;ME592,#REF!,"&gt;="&amp;MF592)</f>
        <v/>
      </c>
      <c r="MX592" s="1">
        <f>COUNTIFS(#REF!,LT592,#REF!,1,#REF!,"&gt;="&amp;MC592,#REF!,"&lt;="&amp;MB592,#REF!,"&lt;="&amp;ME592,#REF!,"&gt;="&amp;MF592)</f>
        <v/>
      </c>
      <c r="MY592" s="1">
        <f>COUNTIFS(#REF!,LT592,#REF!,0,#REF!,"&gt;="&amp;MC592,#REF!,"&lt;="&amp;MB592,#REF!,"&lt;="&amp;ME592,#REF!,"&gt;="&amp;MF592)</f>
        <v/>
      </c>
      <c r="MZ592" s="1">
        <f>COUNTIFS(#REF!,LT592,#REF!,1,#REF!,"&lt;="&amp;ME592,#REF!,"&gt;="&amp;MF592,#REF!,"="&amp;KV592,#REF!,"="&amp;KX592)</f>
        <v/>
      </c>
      <c r="NA592" s="1">
        <f>COUNTIFS(#REF!,LT592,#REF!,0,#REF!,"&lt;="&amp;ME592,#REF!,"&gt;="&amp;MF592,#REF!,"="&amp;KV592,#REF!,"="&amp;KX592)</f>
        <v/>
      </c>
      <c r="NB592" s="1">
        <f>COUNTIFS(#REF!,LT592,#REF!,1,#REF!,"&lt;="&amp;ME592,#REF!,"&gt;="&amp;MF592,#REF!,"="&amp;KW592,#REF!,"="&amp;KY592)</f>
        <v/>
      </c>
      <c r="NC592" s="1">
        <f>COUNTIFS(#REF!,LT592,#REF!,0,#REF!,"&lt;="&amp;ME592,#REF!,"&gt;="&amp;MF592,#REF!,"="&amp;KW592,#REF!,"="&amp;KY592)</f>
        <v/>
      </c>
      <c r="ND592" s="1">
        <f>MP592+MR592+MT592+MV592+MX592+MZ592+NB592</f>
        <v/>
      </c>
      <c r="NE592" s="1">
        <f>MQ592+MS592+MU592+MW592+MY592+NA592+NC592</f>
        <v/>
      </c>
      <c r="NF592" s="1">
        <f>ND592+NE592</f>
        <v/>
      </c>
      <c r="NG592" s="33">
        <f>ND592/(ND592+NE592)</f>
        <v/>
      </c>
      <c r="NH592" s="3">
        <f>1/NG592</f>
        <v/>
      </c>
      <c r="NI592" s="1">
        <f>LH592</f>
        <v/>
      </c>
      <c r="NJ592" s="79">
        <f>((1-NG592)*(1/(NI592-1))*0.98-(NG592*1))</f>
        <v/>
      </c>
      <c r="NK592" s="34">
        <f>IF(LR592&lt;0.9,0,IF(AND(LR592&gt;1.1),0,1))</f>
        <v/>
      </c>
      <c r="NL592" s="34">
        <f>IF(LS592&lt;0.9,0,IF(AND(LS592&gt;1.1),0,1))</f>
        <v/>
      </c>
      <c r="NM592" s="32">
        <f>IF(NF592&gt;99,1,0)</f>
        <v/>
      </c>
      <c r="NN592" s="32">
        <f>IF(NJ592&gt;0.0799,1,0)</f>
        <v/>
      </c>
      <c r="NO592" s="32">
        <f>IF(NJ592&gt;NQ592,1,0)</f>
        <v/>
      </c>
      <c r="NP592" s="32">
        <f>NM592+NN592+NO592+NK592+NL592</f>
        <v/>
      </c>
      <c r="NQ592" s="79">
        <f>(((100*NG592)*(NI592-1)*0.98)-((1-NG592)*100))/100</f>
        <v/>
      </c>
      <c r="NR592" s="34">
        <f>IF(LR592&lt;0.9,0,IF(AND(LR592&gt;1.1),0,1))</f>
        <v/>
      </c>
      <c r="NS592" s="34">
        <f>IF(LS592&lt;0.9,0,IF(AND(LS592&gt;1.1),0,1))</f>
        <v/>
      </c>
      <c r="NT592" s="32">
        <f>IF(NF592&gt;99,1,0)</f>
        <v/>
      </c>
      <c r="NU592" s="32">
        <f>IF(NQ592&gt;0.0799,1,0)</f>
        <v/>
      </c>
      <c r="NV592" s="32">
        <f>IF(NQ592&gt;NJ592,1,0)</f>
        <v/>
      </c>
      <c r="NW592" s="32">
        <f>NT592+NU592+NV592+NR592+NS592</f>
        <v/>
      </c>
      <c r="NX592">
        <f>IF(NP592=5,"LayHome1-0",IF(AND(NW592=5),"BackHome1-0",""))</f>
        <v/>
      </c>
      <c r="NY592">
        <f>IF(NP592=5,KN592,IF(AND(NW592=5),KN592,""))</f>
        <v/>
      </c>
      <c r="NZ592">
        <f>IF(NP592=5,"Match Odds",IF(AND(NW592=5),"Match Odds",""))</f>
        <v/>
      </c>
      <c r="OA592">
        <f>IF(NP592=5,KP592,IF(AND(NW592=5),KP592,""))</f>
        <v/>
      </c>
      <c r="OB592">
        <f>IF(NP592=5,"MATCH_ODDS",IF(AND(NW592=5),"MATCH_ODDS",""))</f>
        <v/>
      </c>
      <c r="OC592">
        <f>IF(NP592=5,"LAY",IF(AND(NW592=5),"BACK",""))</f>
        <v/>
      </c>
    </row>
    <row r="593" ht="16.5" customHeight="1" thickBot="1" thickTop="1">
      <c r="A593" s="2" t="n"/>
      <c r="KN593" s="1">
        <f>IF(INDEX(#REF!,MATCH('HT 1-0'!D593,#REF!,0))=INDEX(#REF!,MATCH('HT 1-0'!D593,#REF!,0)),INDEX(#REF!,MATCH('HT 1-0'!D593,#REF!,0)),"ERROR")</f>
        <v/>
      </c>
      <c r="KO593" s="1">
        <f>IF(INDEX(#REF!,MATCH('HT 1-0'!E593,#REF!,0))=INDEX(#REF!,MATCH('HT 1-0'!E593,#REF!,0)),INDEX(#REF!,MATCH('HT 1-0'!E593,#REF!,0)),"ERROR")</f>
        <v/>
      </c>
      <c r="KP593" s="1">
        <f>KN593&amp;" v "&amp;KO593</f>
        <v/>
      </c>
      <c r="KQ593">
        <f>B593&amp;"_"&amp;C593</f>
        <v/>
      </c>
      <c r="KR593" s="1">
        <f>IF((HW593/KK593)&lt;0.335,"G",IF((HW593/KK593)&gt;0.67,"R","A"))</f>
        <v/>
      </c>
      <c r="KS593" s="1">
        <f>IF((HX593/KK593)&lt;0.335,"G",IF((HX593/KK593)&gt;0.67,"R","A"))</f>
        <v/>
      </c>
      <c r="KT593" s="1">
        <f>IF((IH593/KK593)&lt;0.335,"G",IF((IH593/KK593)&gt;0.67,"R","A"))</f>
        <v/>
      </c>
      <c r="KU593" s="1">
        <f>IF((II593/KK593)&lt;0.335,"G",IF((II593/KK593)&gt;0.67,"R","A"))</f>
        <v/>
      </c>
      <c r="KV593" s="1">
        <f>IF((HZ593/KK593)&lt;0.335,"G",IF((HZ593/KK593)&gt;0.67,"R","A"))</f>
        <v/>
      </c>
      <c r="KW593" s="1">
        <f>IF((HY593/KK593)&lt;0.335,"G",IF((HY593/KK593)&gt;0.67,"R","A"))</f>
        <v/>
      </c>
      <c r="KX593" s="1">
        <f>IF((IK593/KK593)&lt;0.335,"G",IF((IK593/KK593)&gt;0.67,"R","A"))</f>
        <v/>
      </c>
      <c r="KY593" s="1">
        <f>IF((IJ593/KK593)&lt;0.335,"G",IF((IJ593/KK593)&gt;0.67,"R","A"))</f>
        <v/>
      </c>
      <c r="KZ593" s="1">
        <f>IF((HQ593/KK593)&lt;0.335,"G",IF((HQ593/KK593)&gt;0.67,"R","A"))</f>
        <v/>
      </c>
      <c r="LA593" s="1">
        <f>IF((IB593/KK593)&lt;0.335,"G",IF((IB593/KK593)&gt;0.67,"R","A"))</f>
        <v/>
      </c>
      <c r="LB593">
        <f>IF(LQ593="1-0",INDEX(Scrape!#REF!,MATCH('HT 1-0'!KP593,Scrape!$B:$B,0)),"")</f>
        <v/>
      </c>
      <c r="LC593">
        <f>IF(LQ593="1-0",INDEX(Scrape!$A:$A,MATCH('HT 1-0'!KP593,Scrape!$B:$B,0)),"")</f>
        <v/>
      </c>
      <c r="LD593">
        <f>IF(LQ593="1-0",INDEX(Scrape!$B:$B,MATCH('HT 1-0'!KP593,Scrape!$B:$B,0)),"")</f>
        <v/>
      </c>
      <c r="LE593">
        <f>IF(LQ593="1-0",INDEX(Scrape!$C:$C,MATCH('HT 1-0'!KP593,Scrape!$B:$B,0)),"")</f>
        <v/>
      </c>
      <c r="LF593">
        <f>IF(LQ593="1-0",INDEX(Scrape!$D:$D,MATCH('HT 1-0'!KP593,Scrape!$B:$B,0)),"")</f>
        <v/>
      </c>
      <c r="LG593">
        <f>IF(LQ593="1-0",INDEX(Scrape!$E:$E,MATCH('HT 1-0'!KP593,Scrape!$B:$B,0)),"")</f>
        <v/>
      </c>
      <c r="LH593">
        <f>IF(LQ593="1-0",INDEX(Scrape!$F:$F,MATCH('HT 1-0'!KP593,Scrape!$B:$B,0)),"")</f>
        <v/>
      </c>
      <c r="LI593">
        <f>IF(LQ593="1-0",INDEX(Scrape!$G:$G,MATCH('HT 1-0'!KP593,Scrape!$B:$B,0)),"")</f>
        <v/>
      </c>
      <c r="LJ593">
        <f>IF(LQ593="1-0",INDEX(Scrape!$H:$H,MATCH('HT 1-0'!KP593,Scrape!$B:$B,0)),"")</f>
        <v/>
      </c>
      <c r="LK593">
        <f>IF(LQ593="1-0",INDEX(Scrape!$I:$I,MATCH('HT 1-0'!KP593,Scrape!$B:$B,0)),"")</f>
        <v/>
      </c>
      <c r="LL593">
        <f>IF(LQ593="1-0",INDEX(Scrape!$J:$J,MATCH('HT 1-0'!KP593,Scrape!$B:$B,0)),"")</f>
        <v/>
      </c>
      <c r="LM593">
        <f>IF(LQ593="1-0",INDEX(Scrape!$K:$K,MATCH('HT 1-0'!KP593,Scrape!$B:$B,0)),"")</f>
        <v/>
      </c>
      <c r="LN593">
        <f>IF(LQ593="1-0",INDEX(Scrape!$L:$L,MATCH('HT 1-0'!KP593,Scrape!$B:$B,0)),"")</f>
        <v/>
      </c>
      <c r="LO593">
        <f>IF(LQ593="1-0",INDEX(Scrape!$M:$M,MATCH('HT 1-0'!KP593,Scrape!$B:$B,0)),"")</f>
        <v/>
      </c>
      <c r="LP593">
        <f>IF(LQ593="1-0",INDEX(Scrape!$N:$N,MATCH('HT 1-0'!KP593,Scrape!$B:$B,0)),"")</f>
        <v/>
      </c>
      <c r="LQ593">
        <f>INDEX(Scrape!$O:$O,MATCH('HT 1-0'!KP593,Scrape!$B:$B,0))</f>
        <v/>
      </c>
      <c r="LR593">
        <f>(1/LJ593)+(1/LI593)+(1/LH593)</f>
        <v/>
      </c>
      <c r="LS593">
        <f>(1/LG593)+(1/LF593)+(1/LE593)</f>
        <v/>
      </c>
      <c r="LT593" s="8">
        <f>IF(INDEX(#REF!,MATCH(KQ593,#REF!,0))=INDEX(#REF!,MATCH(KQ593,#REF!,0)),INDEX(#REF!,MATCH(KQ593,#REF!,0)),"ERROR")</f>
        <v/>
      </c>
      <c r="LU593" s="4">
        <f>IF(KR593="G",2,IF(KR593="R",0.5,IF(KR593="A",1)))</f>
        <v/>
      </c>
      <c r="LV593" s="4">
        <f>IF(KS593="G",0.5,IF(KS593="R",2,IF(KS593="A",1)))</f>
        <v/>
      </c>
      <c r="LW593" s="4">
        <f>IF(KT593="G",2,IF(KT593="R",0.5,IF(KT593="A",1)))</f>
        <v/>
      </c>
      <c r="LX593" s="4">
        <f>IF(KU593="G",0.5,IF(KU593="R",2,IF(KU593="A",1)))</f>
        <v/>
      </c>
      <c r="LY593" s="7">
        <f>(LK593*(LU593+LX593)+(LL593*(LU593+LX593)))</f>
        <v/>
      </c>
      <c r="LZ593" s="7">
        <f>(LN593*(LV593+LW593)+(LO593*(LV593+LW593)))</f>
        <v/>
      </c>
      <c r="MA593" s="11">
        <f>LY593-LZ593</f>
        <v/>
      </c>
      <c r="MB593" s="5">
        <f>MA593+2</f>
        <v/>
      </c>
      <c r="MC593" s="6">
        <f>MA593-2</f>
        <v/>
      </c>
      <c r="MD593" s="4">
        <f>LE593</f>
        <v/>
      </c>
      <c r="ME593" s="9">
        <f>IF(MD593=0,1000,MD593+0.75)</f>
        <v/>
      </c>
      <c r="MF593" s="10">
        <f>IF(MD593=0,0,MD593-0.75)</f>
        <v/>
      </c>
      <c r="MG593" s="4">
        <f>((LM593*(LU593+LX593))-((LP593*(LV593+LW593))))</f>
        <v/>
      </c>
      <c r="MH593" s="9">
        <f>MG593*1.2</f>
        <v/>
      </c>
      <c r="MI593" s="10">
        <f>MG593*0.8</f>
        <v/>
      </c>
      <c r="MJ593">
        <f>IFERROR(NX593,"")</f>
        <v/>
      </c>
      <c r="MK593">
        <f>IFERROR(NY593,"")</f>
        <v/>
      </c>
      <c r="ML593">
        <f>IFERROR(NZ593,"")</f>
        <v/>
      </c>
      <c r="MM593">
        <f>IFERROR(OA593,"")</f>
        <v/>
      </c>
      <c r="MN593">
        <f>IFERROR(OB593,"")</f>
        <v/>
      </c>
      <c r="MO593">
        <f>IFERROR(OC593,"")</f>
        <v/>
      </c>
      <c r="MP593" s="1">
        <f>COUNTIFS(#REF!,LT593,#REF!,1,#REF!,"&gt;="&amp;MC593,#REF!,"&lt;="&amp;MB593,#REF!,"&lt;="&amp;ME593,#REF!,"&gt;="&amp;MF593,#REF!,"="&amp;KV593,#REF!,"="&amp;KX593)</f>
        <v/>
      </c>
      <c r="MQ593" s="1">
        <f>COUNTIFS(#REF!,LT593,#REF!,0,#REF!,"&gt;="&amp;MC593,#REF!,"&lt;="&amp;MB593,#REF!,"&lt;="&amp;ME593,#REF!,"&gt;="&amp;MF593,#REF!,"="&amp;KV593,#REF!,"="&amp;KX593)</f>
        <v/>
      </c>
      <c r="MR593" s="1">
        <f>COUNTIFS(#REF!,LT593,#REF!,1,#REF!,"&gt;="&amp;MC593,#REF!,"&lt;="&amp;MB593,#REF!,"&lt;="&amp;ME593,#REF!,"&gt;="&amp;MF593,#REF!,"="&amp;KW593,#REF!,"="&amp;KY593)</f>
        <v/>
      </c>
      <c r="MS593" s="1">
        <f>COUNTIFS(#REF!,LT593,#REF!,0,#REF!,"&gt;="&amp;MC593,#REF!,"&lt;="&amp;MB593,#REF!,"&lt;="&amp;ME593,#REF!,"&gt;="&amp;MF593,#REF!,"="&amp;KW593,#REF!,"="&amp;KY593)</f>
        <v/>
      </c>
      <c r="MT593" s="1">
        <f>COUNTIFS(#REF!,LT593,#REF!,1,#REF!,"&gt;="&amp;MI593,#REF!,"&lt;="&amp;MH593,#REF!,"&lt;="&amp;ME593,#REF!,"&gt;="&amp;MF593)</f>
        <v/>
      </c>
      <c r="MU593" s="1">
        <f>COUNTIFS(#REF!,LT593,#REF!,0,#REF!,"&gt;="&amp;MI593,#REF!,"&lt;="&amp;MH593,#REF!,"&lt;="&amp;ME593,#REF!,"&gt;="&amp;MF593)</f>
        <v/>
      </c>
      <c r="MV593" s="1">
        <f>COUNTIFS(#REF!,LT593,#REF!,1,#REF!,"&gt;="&amp;MI593,#REF!,"&lt;="&amp;MH593,#REF!,"="&amp;KZ593,#REF!,"="&amp;LA593,#REF!,"&lt;="&amp;ME593,#REF!,"&gt;="&amp;MF593)</f>
        <v/>
      </c>
      <c r="MW593" s="1">
        <f>COUNTIFS(#REF!,LT593,#REF!,0,#REF!,"&gt;="&amp;MI593,#REF!,"&lt;="&amp;MH593,#REF!,"="&amp;KZ593,#REF!,"="&amp;LA593,#REF!,"&lt;="&amp;ME593,#REF!,"&gt;="&amp;MF593)</f>
        <v/>
      </c>
      <c r="MX593" s="1">
        <f>COUNTIFS(#REF!,LT593,#REF!,1,#REF!,"&gt;="&amp;MC593,#REF!,"&lt;="&amp;MB593,#REF!,"&lt;="&amp;ME593,#REF!,"&gt;="&amp;MF593)</f>
        <v/>
      </c>
      <c r="MY593" s="1">
        <f>COUNTIFS(#REF!,LT593,#REF!,0,#REF!,"&gt;="&amp;MC593,#REF!,"&lt;="&amp;MB593,#REF!,"&lt;="&amp;ME593,#REF!,"&gt;="&amp;MF593)</f>
        <v/>
      </c>
      <c r="MZ593" s="1">
        <f>COUNTIFS(#REF!,LT593,#REF!,1,#REF!,"&lt;="&amp;ME593,#REF!,"&gt;="&amp;MF593,#REF!,"="&amp;KV593,#REF!,"="&amp;KX593)</f>
        <v/>
      </c>
      <c r="NA593" s="1">
        <f>COUNTIFS(#REF!,LT593,#REF!,0,#REF!,"&lt;="&amp;ME593,#REF!,"&gt;="&amp;MF593,#REF!,"="&amp;KV593,#REF!,"="&amp;KX593)</f>
        <v/>
      </c>
      <c r="NB593" s="1">
        <f>COUNTIFS(#REF!,LT593,#REF!,1,#REF!,"&lt;="&amp;ME593,#REF!,"&gt;="&amp;MF593,#REF!,"="&amp;KW593,#REF!,"="&amp;KY593)</f>
        <v/>
      </c>
      <c r="NC593" s="1">
        <f>COUNTIFS(#REF!,LT593,#REF!,0,#REF!,"&lt;="&amp;ME593,#REF!,"&gt;="&amp;MF593,#REF!,"="&amp;KW593,#REF!,"="&amp;KY593)</f>
        <v/>
      </c>
      <c r="ND593" s="1">
        <f>MP593+MR593+MT593+MV593+MX593+MZ593+NB593</f>
        <v/>
      </c>
      <c r="NE593" s="1">
        <f>MQ593+MS593+MU593+MW593+MY593+NA593+NC593</f>
        <v/>
      </c>
      <c r="NF593" s="1">
        <f>ND593+NE593</f>
        <v/>
      </c>
      <c r="NG593" s="33">
        <f>ND593/(ND593+NE593)</f>
        <v/>
      </c>
      <c r="NH593" s="3">
        <f>1/NG593</f>
        <v/>
      </c>
      <c r="NI593" s="1">
        <f>LH593</f>
        <v/>
      </c>
      <c r="NJ593" s="79">
        <f>((1-NG593)*(1/(NI593-1))*0.98-(NG593*1))</f>
        <v/>
      </c>
      <c r="NK593" s="34">
        <f>IF(LR593&lt;0.9,0,IF(AND(LR593&gt;1.1),0,1))</f>
        <v/>
      </c>
      <c r="NL593" s="34">
        <f>IF(LS593&lt;0.9,0,IF(AND(LS593&gt;1.1),0,1))</f>
        <v/>
      </c>
      <c r="NM593" s="32">
        <f>IF(NF593&gt;99,1,0)</f>
        <v/>
      </c>
      <c r="NN593" s="32">
        <f>IF(NJ593&gt;0.0799,1,0)</f>
        <v/>
      </c>
      <c r="NO593" s="32">
        <f>IF(NJ593&gt;NQ593,1,0)</f>
        <v/>
      </c>
      <c r="NP593" s="32">
        <f>NM593+NN593+NO593+NK593+NL593</f>
        <v/>
      </c>
      <c r="NQ593" s="79">
        <f>(((100*NG593)*(NI593-1)*0.98)-((1-NG593)*100))/100</f>
        <v/>
      </c>
      <c r="NR593" s="34">
        <f>IF(LR593&lt;0.9,0,IF(AND(LR593&gt;1.1),0,1))</f>
        <v/>
      </c>
      <c r="NS593" s="34">
        <f>IF(LS593&lt;0.9,0,IF(AND(LS593&gt;1.1),0,1))</f>
        <v/>
      </c>
      <c r="NT593" s="32">
        <f>IF(NF593&gt;99,1,0)</f>
        <v/>
      </c>
      <c r="NU593" s="32">
        <f>IF(NQ593&gt;0.0799,1,0)</f>
        <v/>
      </c>
      <c r="NV593" s="32">
        <f>IF(NQ593&gt;NJ593,1,0)</f>
        <v/>
      </c>
      <c r="NW593" s="32">
        <f>NT593+NU593+NV593+NR593+NS593</f>
        <v/>
      </c>
      <c r="NX593">
        <f>IF(NP593=5,"LayHome1-0",IF(AND(NW593=5),"BackHome1-0",""))</f>
        <v/>
      </c>
      <c r="NY593">
        <f>IF(NP593=5,KN593,IF(AND(NW593=5),KN593,""))</f>
        <v/>
      </c>
      <c r="NZ593">
        <f>IF(NP593=5,"Match Odds",IF(AND(NW593=5),"Match Odds",""))</f>
        <v/>
      </c>
      <c r="OA593">
        <f>IF(NP593=5,KP593,IF(AND(NW593=5),KP593,""))</f>
        <v/>
      </c>
      <c r="OB593">
        <f>IF(NP593=5,"MATCH_ODDS",IF(AND(NW593=5),"MATCH_ODDS",""))</f>
        <v/>
      </c>
      <c r="OC593">
        <f>IF(NP593=5,"LAY",IF(AND(NW593=5),"BACK",""))</f>
        <v/>
      </c>
    </row>
    <row r="594" ht="16.5" customHeight="1" thickBot="1" thickTop="1">
      <c r="A594" s="2" t="n"/>
      <c r="KN594" s="1">
        <f>IF(INDEX(#REF!,MATCH('HT 1-0'!D594,#REF!,0))=INDEX(#REF!,MATCH('HT 1-0'!D594,#REF!,0)),INDEX(#REF!,MATCH('HT 1-0'!D594,#REF!,0)),"ERROR")</f>
        <v/>
      </c>
      <c r="KO594" s="1">
        <f>IF(INDEX(#REF!,MATCH('HT 1-0'!E594,#REF!,0))=INDEX(#REF!,MATCH('HT 1-0'!E594,#REF!,0)),INDEX(#REF!,MATCH('HT 1-0'!E594,#REF!,0)),"ERROR")</f>
        <v/>
      </c>
      <c r="KP594" s="1">
        <f>KN594&amp;" v "&amp;KO594</f>
        <v/>
      </c>
      <c r="KQ594">
        <f>B594&amp;"_"&amp;C594</f>
        <v/>
      </c>
      <c r="KR594" s="1">
        <f>IF((HW594/KK594)&lt;0.335,"G",IF((HW594/KK594)&gt;0.67,"R","A"))</f>
        <v/>
      </c>
      <c r="KS594" s="1">
        <f>IF((HX594/KK594)&lt;0.335,"G",IF((HX594/KK594)&gt;0.67,"R","A"))</f>
        <v/>
      </c>
      <c r="KT594" s="1">
        <f>IF((IH594/KK594)&lt;0.335,"G",IF((IH594/KK594)&gt;0.67,"R","A"))</f>
        <v/>
      </c>
      <c r="KU594" s="1">
        <f>IF((II594/KK594)&lt;0.335,"G",IF((II594/KK594)&gt;0.67,"R","A"))</f>
        <v/>
      </c>
      <c r="KV594" s="1">
        <f>IF((HZ594/KK594)&lt;0.335,"G",IF((HZ594/KK594)&gt;0.67,"R","A"))</f>
        <v/>
      </c>
      <c r="KW594" s="1">
        <f>IF((HY594/KK594)&lt;0.335,"G",IF((HY594/KK594)&gt;0.67,"R","A"))</f>
        <v/>
      </c>
      <c r="KX594" s="1">
        <f>IF((IK594/KK594)&lt;0.335,"G",IF((IK594/KK594)&gt;0.67,"R","A"))</f>
        <v/>
      </c>
      <c r="KY594" s="1">
        <f>IF((IJ594/KK594)&lt;0.335,"G",IF((IJ594/KK594)&gt;0.67,"R","A"))</f>
        <v/>
      </c>
      <c r="KZ594" s="1">
        <f>IF((HQ594/KK594)&lt;0.335,"G",IF((HQ594/KK594)&gt;0.67,"R","A"))</f>
        <v/>
      </c>
      <c r="LA594" s="1">
        <f>IF((IB594/KK594)&lt;0.335,"G",IF((IB594/KK594)&gt;0.67,"R","A"))</f>
        <v/>
      </c>
      <c r="LB594">
        <f>IF(LQ594="1-0",INDEX(Scrape!#REF!,MATCH('HT 1-0'!KP594,Scrape!$B:$B,0)),"")</f>
        <v/>
      </c>
      <c r="LC594">
        <f>IF(LQ594="1-0",INDEX(Scrape!$A:$A,MATCH('HT 1-0'!KP594,Scrape!$B:$B,0)),"")</f>
        <v/>
      </c>
      <c r="LD594">
        <f>IF(LQ594="1-0",INDEX(Scrape!$B:$B,MATCH('HT 1-0'!KP594,Scrape!$B:$B,0)),"")</f>
        <v/>
      </c>
      <c r="LE594">
        <f>IF(LQ594="1-0",INDEX(Scrape!$C:$C,MATCH('HT 1-0'!KP594,Scrape!$B:$B,0)),"")</f>
        <v/>
      </c>
      <c r="LF594">
        <f>IF(LQ594="1-0",INDEX(Scrape!$D:$D,MATCH('HT 1-0'!KP594,Scrape!$B:$B,0)),"")</f>
        <v/>
      </c>
      <c r="LG594">
        <f>IF(LQ594="1-0",INDEX(Scrape!$E:$E,MATCH('HT 1-0'!KP594,Scrape!$B:$B,0)),"")</f>
        <v/>
      </c>
      <c r="LH594">
        <f>IF(LQ594="1-0",INDEX(Scrape!$F:$F,MATCH('HT 1-0'!KP594,Scrape!$B:$B,0)),"")</f>
        <v/>
      </c>
      <c r="LI594">
        <f>IF(LQ594="1-0",INDEX(Scrape!$G:$G,MATCH('HT 1-0'!KP594,Scrape!$B:$B,0)),"")</f>
        <v/>
      </c>
      <c r="LJ594">
        <f>IF(LQ594="1-0",INDEX(Scrape!$H:$H,MATCH('HT 1-0'!KP594,Scrape!$B:$B,0)),"")</f>
        <v/>
      </c>
      <c r="LK594">
        <f>IF(LQ594="1-0",INDEX(Scrape!$I:$I,MATCH('HT 1-0'!KP594,Scrape!$B:$B,0)),"")</f>
        <v/>
      </c>
      <c r="LL594">
        <f>IF(LQ594="1-0",INDEX(Scrape!$J:$J,MATCH('HT 1-0'!KP594,Scrape!$B:$B,0)),"")</f>
        <v/>
      </c>
      <c r="LM594">
        <f>IF(LQ594="1-0",INDEX(Scrape!$K:$K,MATCH('HT 1-0'!KP594,Scrape!$B:$B,0)),"")</f>
        <v/>
      </c>
      <c r="LN594">
        <f>IF(LQ594="1-0",INDEX(Scrape!$L:$L,MATCH('HT 1-0'!KP594,Scrape!$B:$B,0)),"")</f>
        <v/>
      </c>
      <c r="LO594">
        <f>IF(LQ594="1-0",INDEX(Scrape!$M:$M,MATCH('HT 1-0'!KP594,Scrape!$B:$B,0)),"")</f>
        <v/>
      </c>
      <c r="LP594">
        <f>IF(LQ594="1-0",INDEX(Scrape!$N:$N,MATCH('HT 1-0'!KP594,Scrape!$B:$B,0)),"")</f>
        <v/>
      </c>
      <c r="LQ594">
        <f>INDEX(Scrape!$O:$O,MATCH('HT 1-0'!KP594,Scrape!$B:$B,0))</f>
        <v/>
      </c>
      <c r="LR594">
        <f>(1/LJ594)+(1/LI594)+(1/LH594)</f>
        <v/>
      </c>
      <c r="LS594">
        <f>(1/LG594)+(1/LF594)+(1/LE594)</f>
        <v/>
      </c>
      <c r="LT594" s="8">
        <f>IF(INDEX(#REF!,MATCH(KQ594,#REF!,0))=INDEX(#REF!,MATCH(KQ594,#REF!,0)),INDEX(#REF!,MATCH(KQ594,#REF!,0)),"ERROR")</f>
        <v/>
      </c>
      <c r="LU594" s="4">
        <f>IF(KR594="G",2,IF(KR594="R",0.5,IF(KR594="A",1)))</f>
        <v/>
      </c>
      <c r="LV594" s="4">
        <f>IF(KS594="G",0.5,IF(KS594="R",2,IF(KS594="A",1)))</f>
        <v/>
      </c>
      <c r="LW594" s="4">
        <f>IF(KT594="G",2,IF(KT594="R",0.5,IF(KT594="A",1)))</f>
        <v/>
      </c>
      <c r="LX594" s="4">
        <f>IF(KU594="G",0.5,IF(KU594="R",2,IF(KU594="A",1)))</f>
        <v/>
      </c>
      <c r="LY594" s="7">
        <f>(LK594*(LU594+LX594)+(LL594*(LU594+LX594)))</f>
        <v/>
      </c>
      <c r="LZ594" s="7">
        <f>(LN594*(LV594+LW594)+(LO594*(LV594+LW594)))</f>
        <v/>
      </c>
      <c r="MA594" s="11">
        <f>LY594-LZ594</f>
        <v/>
      </c>
      <c r="MB594" s="5">
        <f>MA594+2</f>
        <v/>
      </c>
      <c r="MC594" s="6">
        <f>MA594-2</f>
        <v/>
      </c>
      <c r="MD594" s="4">
        <f>LE594</f>
        <v/>
      </c>
      <c r="ME594" s="9">
        <f>IF(MD594=0,1000,MD594+0.75)</f>
        <v/>
      </c>
      <c r="MF594" s="10">
        <f>IF(MD594=0,0,MD594-0.75)</f>
        <v/>
      </c>
      <c r="MG594" s="4">
        <f>((LM594*(LU594+LX594))-((LP594*(LV594+LW594))))</f>
        <v/>
      </c>
      <c r="MH594" s="9">
        <f>MG594*1.2</f>
        <v/>
      </c>
      <c r="MI594" s="10">
        <f>MG594*0.8</f>
        <v/>
      </c>
      <c r="MJ594">
        <f>IFERROR(NX594,"")</f>
        <v/>
      </c>
      <c r="MK594">
        <f>IFERROR(NY594,"")</f>
        <v/>
      </c>
      <c r="ML594">
        <f>IFERROR(NZ594,"")</f>
        <v/>
      </c>
      <c r="MM594">
        <f>IFERROR(OA594,"")</f>
        <v/>
      </c>
      <c r="MN594">
        <f>IFERROR(OB594,"")</f>
        <v/>
      </c>
      <c r="MO594">
        <f>IFERROR(OC594,"")</f>
        <v/>
      </c>
      <c r="MP594" s="1">
        <f>COUNTIFS(#REF!,LT594,#REF!,1,#REF!,"&gt;="&amp;MC594,#REF!,"&lt;="&amp;MB594,#REF!,"&lt;="&amp;ME594,#REF!,"&gt;="&amp;MF594,#REF!,"="&amp;KV594,#REF!,"="&amp;KX594)</f>
        <v/>
      </c>
      <c r="MQ594" s="1">
        <f>COUNTIFS(#REF!,LT594,#REF!,0,#REF!,"&gt;="&amp;MC594,#REF!,"&lt;="&amp;MB594,#REF!,"&lt;="&amp;ME594,#REF!,"&gt;="&amp;MF594,#REF!,"="&amp;KV594,#REF!,"="&amp;KX594)</f>
        <v/>
      </c>
      <c r="MR594" s="1">
        <f>COUNTIFS(#REF!,LT594,#REF!,1,#REF!,"&gt;="&amp;MC594,#REF!,"&lt;="&amp;MB594,#REF!,"&lt;="&amp;ME594,#REF!,"&gt;="&amp;MF594,#REF!,"="&amp;KW594,#REF!,"="&amp;KY594)</f>
        <v/>
      </c>
      <c r="MS594" s="1">
        <f>COUNTIFS(#REF!,LT594,#REF!,0,#REF!,"&gt;="&amp;MC594,#REF!,"&lt;="&amp;MB594,#REF!,"&lt;="&amp;ME594,#REF!,"&gt;="&amp;MF594,#REF!,"="&amp;KW594,#REF!,"="&amp;KY594)</f>
        <v/>
      </c>
      <c r="MT594" s="1">
        <f>COUNTIFS(#REF!,LT594,#REF!,1,#REF!,"&gt;="&amp;MI594,#REF!,"&lt;="&amp;MH594,#REF!,"&lt;="&amp;ME594,#REF!,"&gt;="&amp;MF594)</f>
        <v/>
      </c>
      <c r="MU594" s="1">
        <f>COUNTIFS(#REF!,LT594,#REF!,0,#REF!,"&gt;="&amp;MI594,#REF!,"&lt;="&amp;MH594,#REF!,"&lt;="&amp;ME594,#REF!,"&gt;="&amp;MF594)</f>
        <v/>
      </c>
      <c r="MV594" s="1">
        <f>COUNTIFS(#REF!,LT594,#REF!,1,#REF!,"&gt;="&amp;MI594,#REF!,"&lt;="&amp;MH594,#REF!,"="&amp;KZ594,#REF!,"="&amp;LA594,#REF!,"&lt;="&amp;ME594,#REF!,"&gt;="&amp;MF594)</f>
        <v/>
      </c>
      <c r="MW594" s="1">
        <f>COUNTIFS(#REF!,LT594,#REF!,0,#REF!,"&gt;="&amp;MI594,#REF!,"&lt;="&amp;MH594,#REF!,"="&amp;KZ594,#REF!,"="&amp;LA594,#REF!,"&lt;="&amp;ME594,#REF!,"&gt;="&amp;MF594)</f>
        <v/>
      </c>
      <c r="MX594" s="1">
        <f>COUNTIFS(#REF!,LT594,#REF!,1,#REF!,"&gt;="&amp;MC594,#REF!,"&lt;="&amp;MB594,#REF!,"&lt;="&amp;ME594,#REF!,"&gt;="&amp;MF594)</f>
        <v/>
      </c>
      <c r="MY594" s="1">
        <f>COUNTIFS(#REF!,LT594,#REF!,0,#REF!,"&gt;="&amp;MC594,#REF!,"&lt;="&amp;MB594,#REF!,"&lt;="&amp;ME594,#REF!,"&gt;="&amp;MF594)</f>
        <v/>
      </c>
      <c r="MZ594" s="1">
        <f>COUNTIFS(#REF!,LT594,#REF!,1,#REF!,"&lt;="&amp;ME594,#REF!,"&gt;="&amp;MF594,#REF!,"="&amp;KV594,#REF!,"="&amp;KX594)</f>
        <v/>
      </c>
      <c r="NA594" s="1">
        <f>COUNTIFS(#REF!,LT594,#REF!,0,#REF!,"&lt;="&amp;ME594,#REF!,"&gt;="&amp;MF594,#REF!,"="&amp;KV594,#REF!,"="&amp;KX594)</f>
        <v/>
      </c>
      <c r="NB594" s="1">
        <f>COUNTIFS(#REF!,LT594,#REF!,1,#REF!,"&lt;="&amp;ME594,#REF!,"&gt;="&amp;MF594,#REF!,"="&amp;KW594,#REF!,"="&amp;KY594)</f>
        <v/>
      </c>
      <c r="NC594" s="1">
        <f>COUNTIFS(#REF!,LT594,#REF!,0,#REF!,"&lt;="&amp;ME594,#REF!,"&gt;="&amp;MF594,#REF!,"="&amp;KW594,#REF!,"="&amp;KY594)</f>
        <v/>
      </c>
      <c r="ND594" s="1">
        <f>MP594+MR594+MT594+MV594+MX594+MZ594+NB594</f>
        <v/>
      </c>
      <c r="NE594" s="1">
        <f>MQ594+MS594+MU594+MW594+MY594+NA594+NC594</f>
        <v/>
      </c>
      <c r="NF594" s="1">
        <f>ND594+NE594</f>
        <v/>
      </c>
      <c r="NG594" s="33">
        <f>ND594/(ND594+NE594)</f>
        <v/>
      </c>
      <c r="NH594" s="3">
        <f>1/NG594</f>
        <v/>
      </c>
      <c r="NI594" s="1">
        <f>LH594</f>
        <v/>
      </c>
      <c r="NJ594" s="79">
        <f>((1-NG594)*(1/(NI594-1))*0.98-(NG594*1))</f>
        <v/>
      </c>
      <c r="NK594" s="34">
        <f>IF(LR594&lt;0.9,0,IF(AND(LR594&gt;1.1),0,1))</f>
        <v/>
      </c>
      <c r="NL594" s="34">
        <f>IF(LS594&lt;0.9,0,IF(AND(LS594&gt;1.1),0,1))</f>
        <v/>
      </c>
      <c r="NM594" s="32">
        <f>IF(NF594&gt;99,1,0)</f>
        <v/>
      </c>
      <c r="NN594" s="32">
        <f>IF(NJ594&gt;0.0799,1,0)</f>
        <v/>
      </c>
      <c r="NO594" s="32">
        <f>IF(NJ594&gt;NQ594,1,0)</f>
        <v/>
      </c>
      <c r="NP594" s="32">
        <f>NM594+NN594+NO594+NK594+NL594</f>
        <v/>
      </c>
      <c r="NQ594" s="79">
        <f>(((100*NG594)*(NI594-1)*0.98)-((1-NG594)*100))/100</f>
        <v/>
      </c>
      <c r="NR594" s="34">
        <f>IF(LR594&lt;0.9,0,IF(AND(LR594&gt;1.1),0,1))</f>
        <v/>
      </c>
      <c r="NS594" s="34">
        <f>IF(LS594&lt;0.9,0,IF(AND(LS594&gt;1.1),0,1))</f>
        <v/>
      </c>
      <c r="NT594" s="32">
        <f>IF(NF594&gt;99,1,0)</f>
        <v/>
      </c>
      <c r="NU594" s="32">
        <f>IF(NQ594&gt;0.0799,1,0)</f>
        <v/>
      </c>
      <c r="NV594" s="32">
        <f>IF(NQ594&gt;NJ594,1,0)</f>
        <v/>
      </c>
      <c r="NW594" s="32">
        <f>NT594+NU594+NV594+NR594+NS594</f>
        <v/>
      </c>
      <c r="NX594">
        <f>IF(NP594=5,"LayHome1-0",IF(AND(NW594=5),"BackHome1-0",""))</f>
        <v/>
      </c>
      <c r="NY594">
        <f>IF(NP594=5,KN594,IF(AND(NW594=5),KN594,""))</f>
        <v/>
      </c>
      <c r="NZ594">
        <f>IF(NP594=5,"Match Odds",IF(AND(NW594=5),"Match Odds",""))</f>
        <v/>
      </c>
      <c r="OA594">
        <f>IF(NP594=5,KP594,IF(AND(NW594=5),KP594,""))</f>
        <v/>
      </c>
      <c r="OB594">
        <f>IF(NP594=5,"MATCH_ODDS",IF(AND(NW594=5),"MATCH_ODDS",""))</f>
        <v/>
      </c>
      <c r="OC594">
        <f>IF(NP594=5,"LAY",IF(AND(NW594=5),"BACK",""))</f>
        <v/>
      </c>
    </row>
    <row r="595" ht="16.5" customHeight="1" thickBot="1" thickTop="1">
      <c r="A595" s="2" t="n"/>
      <c r="KN595" s="1">
        <f>IF(INDEX(#REF!,MATCH('HT 1-0'!D595,#REF!,0))=INDEX(#REF!,MATCH('HT 1-0'!D595,#REF!,0)),INDEX(#REF!,MATCH('HT 1-0'!D595,#REF!,0)),"ERROR")</f>
        <v/>
      </c>
      <c r="KO595" s="1">
        <f>IF(INDEX(#REF!,MATCH('HT 1-0'!E595,#REF!,0))=INDEX(#REF!,MATCH('HT 1-0'!E595,#REF!,0)),INDEX(#REF!,MATCH('HT 1-0'!E595,#REF!,0)),"ERROR")</f>
        <v/>
      </c>
      <c r="KP595" s="1">
        <f>KN595&amp;" v "&amp;KO595</f>
        <v/>
      </c>
      <c r="KQ595">
        <f>B595&amp;"_"&amp;C595</f>
        <v/>
      </c>
      <c r="KR595" s="1">
        <f>IF((HW595/KK595)&lt;0.335,"G",IF((HW595/KK595)&gt;0.67,"R","A"))</f>
        <v/>
      </c>
      <c r="KS595" s="1">
        <f>IF((HX595/KK595)&lt;0.335,"G",IF((HX595/KK595)&gt;0.67,"R","A"))</f>
        <v/>
      </c>
      <c r="KT595" s="1">
        <f>IF((IH595/KK595)&lt;0.335,"G",IF((IH595/KK595)&gt;0.67,"R","A"))</f>
        <v/>
      </c>
      <c r="KU595" s="1">
        <f>IF((II595/KK595)&lt;0.335,"G",IF((II595/KK595)&gt;0.67,"R","A"))</f>
        <v/>
      </c>
      <c r="KV595" s="1">
        <f>IF((HZ595/KK595)&lt;0.335,"G",IF((HZ595/KK595)&gt;0.67,"R","A"))</f>
        <v/>
      </c>
      <c r="KW595" s="1">
        <f>IF((HY595/KK595)&lt;0.335,"G",IF((HY595/KK595)&gt;0.67,"R","A"))</f>
        <v/>
      </c>
      <c r="KX595" s="1">
        <f>IF((IK595/KK595)&lt;0.335,"G",IF((IK595/KK595)&gt;0.67,"R","A"))</f>
        <v/>
      </c>
      <c r="KY595" s="1">
        <f>IF((IJ595/KK595)&lt;0.335,"G",IF((IJ595/KK595)&gt;0.67,"R","A"))</f>
        <v/>
      </c>
      <c r="KZ595" s="1">
        <f>IF((HQ595/KK595)&lt;0.335,"G",IF((HQ595/KK595)&gt;0.67,"R","A"))</f>
        <v/>
      </c>
      <c r="LA595" s="1">
        <f>IF((IB595/KK595)&lt;0.335,"G",IF((IB595/KK595)&gt;0.67,"R","A"))</f>
        <v/>
      </c>
      <c r="LB595">
        <f>IF(LQ595="1-0",INDEX(Scrape!#REF!,MATCH('HT 1-0'!KP595,Scrape!$B:$B,0)),"")</f>
        <v/>
      </c>
      <c r="LC595">
        <f>IF(LQ595="1-0",INDEX(Scrape!$A:$A,MATCH('HT 1-0'!KP595,Scrape!$B:$B,0)),"")</f>
        <v/>
      </c>
      <c r="LD595">
        <f>IF(LQ595="1-0",INDEX(Scrape!$B:$B,MATCH('HT 1-0'!KP595,Scrape!$B:$B,0)),"")</f>
        <v/>
      </c>
      <c r="LE595">
        <f>IF(LQ595="1-0",INDEX(Scrape!$C:$C,MATCH('HT 1-0'!KP595,Scrape!$B:$B,0)),"")</f>
        <v/>
      </c>
      <c r="LF595">
        <f>IF(LQ595="1-0",INDEX(Scrape!$D:$D,MATCH('HT 1-0'!KP595,Scrape!$B:$B,0)),"")</f>
        <v/>
      </c>
      <c r="LG595">
        <f>IF(LQ595="1-0",INDEX(Scrape!$E:$E,MATCH('HT 1-0'!KP595,Scrape!$B:$B,0)),"")</f>
        <v/>
      </c>
      <c r="LH595">
        <f>IF(LQ595="1-0",INDEX(Scrape!$F:$F,MATCH('HT 1-0'!KP595,Scrape!$B:$B,0)),"")</f>
        <v/>
      </c>
      <c r="LI595">
        <f>IF(LQ595="1-0",INDEX(Scrape!$G:$G,MATCH('HT 1-0'!KP595,Scrape!$B:$B,0)),"")</f>
        <v/>
      </c>
      <c r="LJ595">
        <f>IF(LQ595="1-0",INDEX(Scrape!$H:$H,MATCH('HT 1-0'!KP595,Scrape!$B:$B,0)),"")</f>
        <v/>
      </c>
      <c r="LK595">
        <f>IF(LQ595="1-0",INDEX(Scrape!$I:$I,MATCH('HT 1-0'!KP595,Scrape!$B:$B,0)),"")</f>
        <v/>
      </c>
      <c r="LL595">
        <f>IF(LQ595="1-0",INDEX(Scrape!$J:$J,MATCH('HT 1-0'!KP595,Scrape!$B:$B,0)),"")</f>
        <v/>
      </c>
      <c r="LM595">
        <f>IF(LQ595="1-0",INDEX(Scrape!$K:$K,MATCH('HT 1-0'!KP595,Scrape!$B:$B,0)),"")</f>
        <v/>
      </c>
      <c r="LN595">
        <f>IF(LQ595="1-0",INDEX(Scrape!$L:$L,MATCH('HT 1-0'!KP595,Scrape!$B:$B,0)),"")</f>
        <v/>
      </c>
      <c r="LO595">
        <f>IF(LQ595="1-0",INDEX(Scrape!$M:$M,MATCH('HT 1-0'!KP595,Scrape!$B:$B,0)),"")</f>
        <v/>
      </c>
      <c r="LP595">
        <f>IF(LQ595="1-0",INDEX(Scrape!$N:$N,MATCH('HT 1-0'!KP595,Scrape!$B:$B,0)),"")</f>
        <v/>
      </c>
      <c r="LQ595">
        <f>INDEX(Scrape!$O:$O,MATCH('HT 1-0'!KP595,Scrape!$B:$B,0))</f>
        <v/>
      </c>
      <c r="LR595">
        <f>(1/LJ595)+(1/LI595)+(1/LH595)</f>
        <v/>
      </c>
      <c r="LS595">
        <f>(1/LG595)+(1/LF595)+(1/LE595)</f>
        <v/>
      </c>
      <c r="LT595" s="8">
        <f>IF(INDEX(#REF!,MATCH(KQ595,#REF!,0))=INDEX(#REF!,MATCH(KQ595,#REF!,0)),INDEX(#REF!,MATCH(KQ595,#REF!,0)),"ERROR")</f>
        <v/>
      </c>
      <c r="LU595" s="4">
        <f>IF(KR595="G",2,IF(KR595="R",0.5,IF(KR595="A",1)))</f>
        <v/>
      </c>
      <c r="LV595" s="4">
        <f>IF(KS595="G",0.5,IF(KS595="R",2,IF(KS595="A",1)))</f>
        <v/>
      </c>
      <c r="LW595" s="4">
        <f>IF(KT595="G",2,IF(KT595="R",0.5,IF(KT595="A",1)))</f>
        <v/>
      </c>
      <c r="LX595" s="4">
        <f>IF(KU595="G",0.5,IF(KU595="R",2,IF(KU595="A",1)))</f>
        <v/>
      </c>
      <c r="LY595" s="7">
        <f>(LK595*(LU595+LX595)+(LL595*(LU595+LX595)))</f>
        <v/>
      </c>
      <c r="LZ595" s="7">
        <f>(LN595*(LV595+LW595)+(LO595*(LV595+LW595)))</f>
        <v/>
      </c>
      <c r="MA595" s="11">
        <f>LY595-LZ595</f>
        <v/>
      </c>
      <c r="MB595" s="5">
        <f>MA595+2</f>
        <v/>
      </c>
      <c r="MC595" s="6">
        <f>MA595-2</f>
        <v/>
      </c>
      <c r="MD595" s="4">
        <f>LE595</f>
        <v/>
      </c>
      <c r="ME595" s="9">
        <f>IF(MD595=0,1000,MD595+0.75)</f>
        <v/>
      </c>
      <c r="MF595" s="10">
        <f>IF(MD595=0,0,MD595-0.75)</f>
        <v/>
      </c>
      <c r="MG595" s="4">
        <f>((LM595*(LU595+LX595))-((LP595*(LV595+LW595))))</f>
        <v/>
      </c>
      <c r="MH595" s="9">
        <f>MG595*1.2</f>
        <v/>
      </c>
      <c r="MI595" s="10">
        <f>MG595*0.8</f>
        <v/>
      </c>
      <c r="MJ595">
        <f>IFERROR(NX595,"")</f>
        <v/>
      </c>
      <c r="MK595">
        <f>IFERROR(NY595,"")</f>
        <v/>
      </c>
      <c r="ML595">
        <f>IFERROR(NZ595,"")</f>
        <v/>
      </c>
      <c r="MM595">
        <f>IFERROR(OA595,"")</f>
        <v/>
      </c>
      <c r="MN595">
        <f>IFERROR(OB595,"")</f>
        <v/>
      </c>
      <c r="MO595">
        <f>IFERROR(OC595,"")</f>
        <v/>
      </c>
      <c r="MP595" s="1">
        <f>COUNTIFS(#REF!,LT595,#REF!,1,#REF!,"&gt;="&amp;MC595,#REF!,"&lt;="&amp;MB595,#REF!,"&lt;="&amp;ME595,#REF!,"&gt;="&amp;MF595,#REF!,"="&amp;KV595,#REF!,"="&amp;KX595)</f>
        <v/>
      </c>
      <c r="MQ595" s="1">
        <f>COUNTIFS(#REF!,LT595,#REF!,0,#REF!,"&gt;="&amp;MC595,#REF!,"&lt;="&amp;MB595,#REF!,"&lt;="&amp;ME595,#REF!,"&gt;="&amp;MF595,#REF!,"="&amp;KV595,#REF!,"="&amp;KX595)</f>
        <v/>
      </c>
      <c r="MR595" s="1">
        <f>COUNTIFS(#REF!,LT595,#REF!,1,#REF!,"&gt;="&amp;MC595,#REF!,"&lt;="&amp;MB595,#REF!,"&lt;="&amp;ME595,#REF!,"&gt;="&amp;MF595,#REF!,"="&amp;KW595,#REF!,"="&amp;KY595)</f>
        <v/>
      </c>
      <c r="MS595" s="1">
        <f>COUNTIFS(#REF!,LT595,#REF!,0,#REF!,"&gt;="&amp;MC595,#REF!,"&lt;="&amp;MB595,#REF!,"&lt;="&amp;ME595,#REF!,"&gt;="&amp;MF595,#REF!,"="&amp;KW595,#REF!,"="&amp;KY595)</f>
        <v/>
      </c>
      <c r="MT595" s="1">
        <f>COUNTIFS(#REF!,LT595,#REF!,1,#REF!,"&gt;="&amp;MI595,#REF!,"&lt;="&amp;MH595,#REF!,"&lt;="&amp;ME595,#REF!,"&gt;="&amp;MF595)</f>
        <v/>
      </c>
      <c r="MU595" s="1">
        <f>COUNTIFS(#REF!,LT595,#REF!,0,#REF!,"&gt;="&amp;MI595,#REF!,"&lt;="&amp;MH595,#REF!,"&lt;="&amp;ME595,#REF!,"&gt;="&amp;MF595)</f>
        <v/>
      </c>
      <c r="MV595" s="1">
        <f>COUNTIFS(#REF!,LT595,#REF!,1,#REF!,"&gt;="&amp;MI595,#REF!,"&lt;="&amp;MH595,#REF!,"="&amp;KZ595,#REF!,"="&amp;LA595,#REF!,"&lt;="&amp;ME595,#REF!,"&gt;="&amp;MF595)</f>
        <v/>
      </c>
      <c r="MW595" s="1">
        <f>COUNTIFS(#REF!,LT595,#REF!,0,#REF!,"&gt;="&amp;MI595,#REF!,"&lt;="&amp;MH595,#REF!,"="&amp;KZ595,#REF!,"="&amp;LA595,#REF!,"&lt;="&amp;ME595,#REF!,"&gt;="&amp;MF595)</f>
        <v/>
      </c>
      <c r="MX595" s="1">
        <f>COUNTIFS(#REF!,LT595,#REF!,1,#REF!,"&gt;="&amp;MC595,#REF!,"&lt;="&amp;MB595,#REF!,"&lt;="&amp;ME595,#REF!,"&gt;="&amp;MF595)</f>
        <v/>
      </c>
      <c r="MY595" s="1">
        <f>COUNTIFS(#REF!,LT595,#REF!,0,#REF!,"&gt;="&amp;MC595,#REF!,"&lt;="&amp;MB595,#REF!,"&lt;="&amp;ME595,#REF!,"&gt;="&amp;MF595)</f>
        <v/>
      </c>
      <c r="MZ595" s="1">
        <f>COUNTIFS(#REF!,LT595,#REF!,1,#REF!,"&lt;="&amp;ME595,#REF!,"&gt;="&amp;MF595,#REF!,"="&amp;KV595,#REF!,"="&amp;KX595)</f>
        <v/>
      </c>
      <c r="NA595" s="1">
        <f>COUNTIFS(#REF!,LT595,#REF!,0,#REF!,"&lt;="&amp;ME595,#REF!,"&gt;="&amp;MF595,#REF!,"="&amp;KV595,#REF!,"="&amp;KX595)</f>
        <v/>
      </c>
      <c r="NB595" s="1">
        <f>COUNTIFS(#REF!,LT595,#REF!,1,#REF!,"&lt;="&amp;ME595,#REF!,"&gt;="&amp;MF595,#REF!,"="&amp;KW595,#REF!,"="&amp;KY595)</f>
        <v/>
      </c>
      <c r="NC595" s="1">
        <f>COUNTIFS(#REF!,LT595,#REF!,0,#REF!,"&lt;="&amp;ME595,#REF!,"&gt;="&amp;MF595,#REF!,"="&amp;KW595,#REF!,"="&amp;KY595)</f>
        <v/>
      </c>
      <c r="ND595" s="1">
        <f>MP595+MR595+MT595+MV595+MX595+MZ595+NB595</f>
        <v/>
      </c>
      <c r="NE595" s="1">
        <f>MQ595+MS595+MU595+MW595+MY595+NA595+NC595</f>
        <v/>
      </c>
      <c r="NF595" s="1">
        <f>ND595+NE595</f>
        <v/>
      </c>
      <c r="NG595" s="33">
        <f>ND595/(ND595+NE595)</f>
        <v/>
      </c>
      <c r="NH595" s="3">
        <f>1/NG595</f>
        <v/>
      </c>
      <c r="NI595" s="1">
        <f>LH595</f>
        <v/>
      </c>
      <c r="NJ595" s="79">
        <f>((1-NG595)*(1/(NI595-1))*0.98-(NG595*1))</f>
        <v/>
      </c>
      <c r="NK595" s="34">
        <f>IF(LR595&lt;0.9,0,IF(AND(LR595&gt;1.1),0,1))</f>
        <v/>
      </c>
      <c r="NL595" s="34">
        <f>IF(LS595&lt;0.9,0,IF(AND(LS595&gt;1.1),0,1))</f>
        <v/>
      </c>
      <c r="NM595" s="32">
        <f>IF(NF595&gt;99,1,0)</f>
        <v/>
      </c>
      <c r="NN595" s="32">
        <f>IF(NJ595&gt;0.0799,1,0)</f>
        <v/>
      </c>
      <c r="NO595" s="32">
        <f>IF(NJ595&gt;NQ595,1,0)</f>
        <v/>
      </c>
      <c r="NP595" s="32">
        <f>NM595+NN595+NO595+NK595+NL595</f>
        <v/>
      </c>
      <c r="NQ595" s="79">
        <f>(((100*NG595)*(NI595-1)*0.98)-((1-NG595)*100))/100</f>
        <v/>
      </c>
      <c r="NR595" s="34">
        <f>IF(LR595&lt;0.9,0,IF(AND(LR595&gt;1.1),0,1))</f>
        <v/>
      </c>
      <c r="NS595" s="34">
        <f>IF(LS595&lt;0.9,0,IF(AND(LS595&gt;1.1),0,1))</f>
        <v/>
      </c>
      <c r="NT595" s="32">
        <f>IF(NF595&gt;99,1,0)</f>
        <v/>
      </c>
      <c r="NU595" s="32">
        <f>IF(NQ595&gt;0.0799,1,0)</f>
        <v/>
      </c>
      <c r="NV595" s="32">
        <f>IF(NQ595&gt;NJ595,1,0)</f>
        <v/>
      </c>
      <c r="NW595" s="32">
        <f>NT595+NU595+NV595+NR595+NS595</f>
        <v/>
      </c>
      <c r="NX595">
        <f>IF(NP595=5,"LayHome1-0",IF(AND(NW595=5),"BackHome1-0",""))</f>
        <v/>
      </c>
      <c r="NY595">
        <f>IF(NP595=5,KN595,IF(AND(NW595=5),KN595,""))</f>
        <v/>
      </c>
      <c r="NZ595">
        <f>IF(NP595=5,"Match Odds",IF(AND(NW595=5),"Match Odds",""))</f>
        <v/>
      </c>
      <c r="OA595">
        <f>IF(NP595=5,KP595,IF(AND(NW595=5),KP595,""))</f>
        <v/>
      </c>
      <c r="OB595">
        <f>IF(NP595=5,"MATCH_ODDS",IF(AND(NW595=5),"MATCH_ODDS",""))</f>
        <v/>
      </c>
      <c r="OC595">
        <f>IF(NP595=5,"LAY",IF(AND(NW595=5),"BACK",""))</f>
        <v/>
      </c>
    </row>
    <row r="596" ht="16.5" customHeight="1" thickBot="1" thickTop="1">
      <c r="A596" s="2" t="n"/>
      <c r="KN596" s="1">
        <f>IF(INDEX(#REF!,MATCH('HT 1-0'!D596,#REF!,0))=INDEX(#REF!,MATCH('HT 1-0'!D596,#REF!,0)),INDEX(#REF!,MATCH('HT 1-0'!D596,#REF!,0)),"ERROR")</f>
        <v/>
      </c>
      <c r="KO596" s="1">
        <f>IF(INDEX(#REF!,MATCH('HT 1-0'!E596,#REF!,0))=INDEX(#REF!,MATCH('HT 1-0'!E596,#REF!,0)),INDEX(#REF!,MATCH('HT 1-0'!E596,#REF!,0)),"ERROR")</f>
        <v/>
      </c>
      <c r="KP596" s="1">
        <f>KN596&amp;" v "&amp;KO596</f>
        <v/>
      </c>
      <c r="KQ596">
        <f>B596&amp;"_"&amp;C596</f>
        <v/>
      </c>
      <c r="KR596" s="1">
        <f>IF((HW596/KK596)&lt;0.335,"G",IF((HW596/KK596)&gt;0.67,"R","A"))</f>
        <v/>
      </c>
      <c r="KS596" s="1">
        <f>IF((HX596/KK596)&lt;0.335,"G",IF((HX596/KK596)&gt;0.67,"R","A"))</f>
        <v/>
      </c>
      <c r="KT596" s="1">
        <f>IF((IH596/KK596)&lt;0.335,"G",IF((IH596/KK596)&gt;0.67,"R","A"))</f>
        <v/>
      </c>
      <c r="KU596" s="1">
        <f>IF((II596/KK596)&lt;0.335,"G",IF((II596/KK596)&gt;0.67,"R","A"))</f>
        <v/>
      </c>
      <c r="KV596" s="1">
        <f>IF((HZ596/KK596)&lt;0.335,"G",IF((HZ596/KK596)&gt;0.67,"R","A"))</f>
        <v/>
      </c>
      <c r="KW596" s="1">
        <f>IF((HY596/KK596)&lt;0.335,"G",IF((HY596/KK596)&gt;0.67,"R","A"))</f>
        <v/>
      </c>
      <c r="KX596" s="1">
        <f>IF((IK596/KK596)&lt;0.335,"G",IF((IK596/KK596)&gt;0.67,"R","A"))</f>
        <v/>
      </c>
      <c r="KY596" s="1">
        <f>IF((IJ596/KK596)&lt;0.335,"G",IF((IJ596/KK596)&gt;0.67,"R","A"))</f>
        <v/>
      </c>
      <c r="KZ596" s="1">
        <f>IF((HQ596/KK596)&lt;0.335,"G",IF((HQ596/KK596)&gt;0.67,"R","A"))</f>
        <v/>
      </c>
      <c r="LA596" s="1">
        <f>IF((IB596/KK596)&lt;0.335,"G",IF((IB596/KK596)&gt;0.67,"R","A"))</f>
        <v/>
      </c>
      <c r="LB596">
        <f>IF(LQ596="1-0",INDEX(Scrape!#REF!,MATCH('HT 1-0'!KP596,Scrape!$B:$B,0)),"")</f>
        <v/>
      </c>
      <c r="LC596">
        <f>IF(LQ596="1-0",INDEX(Scrape!$A:$A,MATCH('HT 1-0'!KP596,Scrape!$B:$B,0)),"")</f>
        <v/>
      </c>
      <c r="LD596">
        <f>IF(LQ596="1-0",INDEX(Scrape!$B:$B,MATCH('HT 1-0'!KP596,Scrape!$B:$B,0)),"")</f>
        <v/>
      </c>
      <c r="LE596">
        <f>IF(LQ596="1-0",INDEX(Scrape!$C:$C,MATCH('HT 1-0'!KP596,Scrape!$B:$B,0)),"")</f>
        <v/>
      </c>
      <c r="LF596">
        <f>IF(LQ596="1-0",INDEX(Scrape!$D:$D,MATCH('HT 1-0'!KP596,Scrape!$B:$B,0)),"")</f>
        <v/>
      </c>
      <c r="LG596">
        <f>IF(LQ596="1-0",INDEX(Scrape!$E:$E,MATCH('HT 1-0'!KP596,Scrape!$B:$B,0)),"")</f>
        <v/>
      </c>
      <c r="LH596">
        <f>IF(LQ596="1-0",INDEX(Scrape!$F:$F,MATCH('HT 1-0'!KP596,Scrape!$B:$B,0)),"")</f>
        <v/>
      </c>
      <c r="LI596">
        <f>IF(LQ596="1-0",INDEX(Scrape!$G:$G,MATCH('HT 1-0'!KP596,Scrape!$B:$B,0)),"")</f>
        <v/>
      </c>
      <c r="LJ596">
        <f>IF(LQ596="1-0",INDEX(Scrape!$H:$H,MATCH('HT 1-0'!KP596,Scrape!$B:$B,0)),"")</f>
        <v/>
      </c>
      <c r="LK596">
        <f>IF(LQ596="1-0",INDEX(Scrape!$I:$I,MATCH('HT 1-0'!KP596,Scrape!$B:$B,0)),"")</f>
        <v/>
      </c>
      <c r="LL596">
        <f>IF(LQ596="1-0",INDEX(Scrape!$J:$J,MATCH('HT 1-0'!KP596,Scrape!$B:$B,0)),"")</f>
        <v/>
      </c>
      <c r="LM596">
        <f>IF(LQ596="1-0",INDEX(Scrape!$K:$K,MATCH('HT 1-0'!KP596,Scrape!$B:$B,0)),"")</f>
        <v/>
      </c>
      <c r="LN596">
        <f>IF(LQ596="1-0",INDEX(Scrape!$L:$L,MATCH('HT 1-0'!KP596,Scrape!$B:$B,0)),"")</f>
        <v/>
      </c>
      <c r="LO596">
        <f>IF(LQ596="1-0",INDEX(Scrape!$M:$M,MATCH('HT 1-0'!KP596,Scrape!$B:$B,0)),"")</f>
        <v/>
      </c>
      <c r="LP596">
        <f>IF(LQ596="1-0",INDEX(Scrape!$N:$N,MATCH('HT 1-0'!KP596,Scrape!$B:$B,0)),"")</f>
        <v/>
      </c>
      <c r="LQ596">
        <f>INDEX(Scrape!$O:$O,MATCH('HT 1-0'!KP596,Scrape!$B:$B,0))</f>
        <v/>
      </c>
      <c r="LR596">
        <f>(1/LJ596)+(1/LI596)+(1/LH596)</f>
        <v/>
      </c>
      <c r="LS596">
        <f>(1/LG596)+(1/LF596)+(1/LE596)</f>
        <v/>
      </c>
      <c r="LT596" s="8">
        <f>IF(INDEX(#REF!,MATCH(KQ596,#REF!,0))=INDEX(#REF!,MATCH(KQ596,#REF!,0)),INDEX(#REF!,MATCH(KQ596,#REF!,0)),"ERROR")</f>
        <v/>
      </c>
      <c r="LU596" s="4">
        <f>IF(KR596="G",2,IF(KR596="R",0.5,IF(KR596="A",1)))</f>
        <v/>
      </c>
      <c r="LV596" s="4">
        <f>IF(KS596="G",0.5,IF(KS596="R",2,IF(KS596="A",1)))</f>
        <v/>
      </c>
      <c r="LW596" s="4">
        <f>IF(KT596="G",2,IF(KT596="R",0.5,IF(KT596="A",1)))</f>
        <v/>
      </c>
      <c r="LX596" s="4">
        <f>IF(KU596="G",0.5,IF(KU596="R",2,IF(KU596="A",1)))</f>
        <v/>
      </c>
      <c r="LY596" s="7">
        <f>(LK596*(LU596+LX596)+(LL596*(LU596+LX596)))</f>
        <v/>
      </c>
      <c r="LZ596" s="7">
        <f>(LN596*(LV596+LW596)+(LO596*(LV596+LW596)))</f>
        <v/>
      </c>
      <c r="MA596" s="11">
        <f>LY596-LZ596</f>
        <v/>
      </c>
      <c r="MB596" s="5">
        <f>MA596+2</f>
        <v/>
      </c>
      <c r="MC596" s="6">
        <f>MA596-2</f>
        <v/>
      </c>
      <c r="MD596" s="4">
        <f>LE596</f>
        <v/>
      </c>
      <c r="ME596" s="9">
        <f>IF(MD596=0,1000,MD596+0.75)</f>
        <v/>
      </c>
      <c r="MF596" s="10">
        <f>IF(MD596=0,0,MD596-0.75)</f>
        <v/>
      </c>
      <c r="MG596" s="4">
        <f>((LM596*(LU596+LX596))-((LP596*(LV596+LW596))))</f>
        <v/>
      </c>
      <c r="MH596" s="9">
        <f>MG596*1.2</f>
        <v/>
      </c>
      <c r="MI596" s="10">
        <f>MG596*0.8</f>
        <v/>
      </c>
      <c r="MJ596">
        <f>IFERROR(NX596,"")</f>
        <v/>
      </c>
      <c r="MK596">
        <f>IFERROR(NY596,"")</f>
        <v/>
      </c>
      <c r="ML596">
        <f>IFERROR(NZ596,"")</f>
        <v/>
      </c>
      <c r="MM596">
        <f>IFERROR(OA596,"")</f>
        <v/>
      </c>
      <c r="MN596">
        <f>IFERROR(OB596,"")</f>
        <v/>
      </c>
      <c r="MO596">
        <f>IFERROR(OC596,"")</f>
        <v/>
      </c>
      <c r="MP596" s="1">
        <f>COUNTIFS(#REF!,LT596,#REF!,1,#REF!,"&gt;="&amp;MC596,#REF!,"&lt;="&amp;MB596,#REF!,"&lt;="&amp;ME596,#REF!,"&gt;="&amp;MF596,#REF!,"="&amp;KV596,#REF!,"="&amp;KX596)</f>
        <v/>
      </c>
      <c r="MQ596" s="1">
        <f>COUNTIFS(#REF!,LT596,#REF!,0,#REF!,"&gt;="&amp;MC596,#REF!,"&lt;="&amp;MB596,#REF!,"&lt;="&amp;ME596,#REF!,"&gt;="&amp;MF596,#REF!,"="&amp;KV596,#REF!,"="&amp;KX596)</f>
        <v/>
      </c>
      <c r="MR596" s="1">
        <f>COUNTIFS(#REF!,LT596,#REF!,1,#REF!,"&gt;="&amp;MC596,#REF!,"&lt;="&amp;MB596,#REF!,"&lt;="&amp;ME596,#REF!,"&gt;="&amp;MF596,#REF!,"="&amp;KW596,#REF!,"="&amp;KY596)</f>
        <v/>
      </c>
      <c r="MS596" s="1">
        <f>COUNTIFS(#REF!,LT596,#REF!,0,#REF!,"&gt;="&amp;MC596,#REF!,"&lt;="&amp;MB596,#REF!,"&lt;="&amp;ME596,#REF!,"&gt;="&amp;MF596,#REF!,"="&amp;KW596,#REF!,"="&amp;KY596)</f>
        <v/>
      </c>
      <c r="MT596" s="1">
        <f>COUNTIFS(#REF!,LT596,#REF!,1,#REF!,"&gt;="&amp;MI596,#REF!,"&lt;="&amp;MH596,#REF!,"&lt;="&amp;ME596,#REF!,"&gt;="&amp;MF596)</f>
        <v/>
      </c>
      <c r="MU596" s="1">
        <f>COUNTIFS(#REF!,LT596,#REF!,0,#REF!,"&gt;="&amp;MI596,#REF!,"&lt;="&amp;MH596,#REF!,"&lt;="&amp;ME596,#REF!,"&gt;="&amp;MF596)</f>
        <v/>
      </c>
      <c r="MV596" s="1">
        <f>COUNTIFS(#REF!,LT596,#REF!,1,#REF!,"&gt;="&amp;MI596,#REF!,"&lt;="&amp;MH596,#REF!,"="&amp;KZ596,#REF!,"="&amp;LA596,#REF!,"&lt;="&amp;ME596,#REF!,"&gt;="&amp;MF596)</f>
        <v/>
      </c>
      <c r="MW596" s="1">
        <f>COUNTIFS(#REF!,LT596,#REF!,0,#REF!,"&gt;="&amp;MI596,#REF!,"&lt;="&amp;MH596,#REF!,"="&amp;KZ596,#REF!,"="&amp;LA596,#REF!,"&lt;="&amp;ME596,#REF!,"&gt;="&amp;MF596)</f>
        <v/>
      </c>
      <c r="MX596" s="1">
        <f>COUNTIFS(#REF!,LT596,#REF!,1,#REF!,"&gt;="&amp;MC596,#REF!,"&lt;="&amp;MB596,#REF!,"&lt;="&amp;ME596,#REF!,"&gt;="&amp;MF596)</f>
        <v/>
      </c>
      <c r="MY596" s="1">
        <f>COUNTIFS(#REF!,LT596,#REF!,0,#REF!,"&gt;="&amp;MC596,#REF!,"&lt;="&amp;MB596,#REF!,"&lt;="&amp;ME596,#REF!,"&gt;="&amp;MF596)</f>
        <v/>
      </c>
      <c r="MZ596" s="1">
        <f>COUNTIFS(#REF!,LT596,#REF!,1,#REF!,"&lt;="&amp;ME596,#REF!,"&gt;="&amp;MF596,#REF!,"="&amp;KV596,#REF!,"="&amp;KX596)</f>
        <v/>
      </c>
      <c r="NA596" s="1">
        <f>COUNTIFS(#REF!,LT596,#REF!,0,#REF!,"&lt;="&amp;ME596,#REF!,"&gt;="&amp;MF596,#REF!,"="&amp;KV596,#REF!,"="&amp;KX596)</f>
        <v/>
      </c>
      <c r="NB596" s="1">
        <f>COUNTIFS(#REF!,LT596,#REF!,1,#REF!,"&lt;="&amp;ME596,#REF!,"&gt;="&amp;MF596,#REF!,"="&amp;KW596,#REF!,"="&amp;KY596)</f>
        <v/>
      </c>
      <c r="NC596" s="1">
        <f>COUNTIFS(#REF!,LT596,#REF!,0,#REF!,"&lt;="&amp;ME596,#REF!,"&gt;="&amp;MF596,#REF!,"="&amp;KW596,#REF!,"="&amp;KY596)</f>
        <v/>
      </c>
      <c r="ND596" s="1">
        <f>MP596+MR596+MT596+MV596+MX596+MZ596+NB596</f>
        <v/>
      </c>
      <c r="NE596" s="1">
        <f>MQ596+MS596+MU596+MW596+MY596+NA596+NC596</f>
        <v/>
      </c>
      <c r="NF596" s="1">
        <f>ND596+NE596</f>
        <v/>
      </c>
      <c r="NG596" s="33">
        <f>ND596/(ND596+NE596)</f>
        <v/>
      </c>
      <c r="NH596" s="3">
        <f>1/NG596</f>
        <v/>
      </c>
      <c r="NI596" s="1">
        <f>LH596</f>
        <v/>
      </c>
      <c r="NJ596" s="79">
        <f>((1-NG596)*(1/(NI596-1))*0.98-(NG596*1))</f>
        <v/>
      </c>
      <c r="NK596" s="34">
        <f>IF(LR596&lt;0.9,0,IF(AND(LR596&gt;1.1),0,1))</f>
        <v/>
      </c>
      <c r="NL596" s="34">
        <f>IF(LS596&lt;0.9,0,IF(AND(LS596&gt;1.1),0,1))</f>
        <v/>
      </c>
      <c r="NM596" s="32">
        <f>IF(NF596&gt;99,1,0)</f>
        <v/>
      </c>
      <c r="NN596" s="32">
        <f>IF(NJ596&gt;0.0799,1,0)</f>
        <v/>
      </c>
      <c r="NO596" s="32">
        <f>IF(NJ596&gt;NQ596,1,0)</f>
        <v/>
      </c>
      <c r="NP596" s="32">
        <f>NM596+NN596+NO596+NK596+NL596</f>
        <v/>
      </c>
      <c r="NQ596" s="79">
        <f>(((100*NG596)*(NI596-1)*0.98)-((1-NG596)*100))/100</f>
        <v/>
      </c>
      <c r="NR596" s="34">
        <f>IF(LR596&lt;0.9,0,IF(AND(LR596&gt;1.1),0,1))</f>
        <v/>
      </c>
      <c r="NS596" s="34">
        <f>IF(LS596&lt;0.9,0,IF(AND(LS596&gt;1.1),0,1))</f>
        <v/>
      </c>
      <c r="NT596" s="32">
        <f>IF(NF596&gt;99,1,0)</f>
        <v/>
      </c>
      <c r="NU596" s="32">
        <f>IF(NQ596&gt;0.0799,1,0)</f>
        <v/>
      </c>
      <c r="NV596" s="32">
        <f>IF(NQ596&gt;NJ596,1,0)</f>
        <v/>
      </c>
      <c r="NW596" s="32">
        <f>NT596+NU596+NV596+NR596+NS596</f>
        <v/>
      </c>
      <c r="NX596">
        <f>IF(NP596=5,"LayHome1-0",IF(AND(NW596=5),"BackHome1-0",""))</f>
        <v/>
      </c>
      <c r="NY596">
        <f>IF(NP596=5,KN596,IF(AND(NW596=5),KN596,""))</f>
        <v/>
      </c>
      <c r="NZ596">
        <f>IF(NP596=5,"Match Odds",IF(AND(NW596=5),"Match Odds",""))</f>
        <v/>
      </c>
      <c r="OA596">
        <f>IF(NP596=5,KP596,IF(AND(NW596=5),KP596,""))</f>
        <v/>
      </c>
      <c r="OB596">
        <f>IF(NP596=5,"MATCH_ODDS",IF(AND(NW596=5),"MATCH_ODDS",""))</f>
        <v/>
      </c>
      <c r="OC596">
        <f>IF(NP596=5,"LAY",IF(AND(NW596=5),"BACK",""))</f>
        <v/>
      </c>
    </row>
    <row r="597" ht="16.5" customHeight="1" thickBot="1" thickTop="1">
      <c r="A597" s="2" t="n"/>
      <c r="KN597" s="1">
        <f>IF(INDEX(#REF!,MATCH('HT 1-0'!D597,#REF!,0))=INDEX(#REF!,MATCH('HT 1-0'!D597,#REF!,0)),INDEX(#REF!,MATCH('HT 1-0'!D597,#REF!,0)),"ERROR")</f>
        <v/>
      </c>
      <c r="KO597" s="1">
        <f>IF(INDEX(#REF!,MATCH('HT 1-0'!E597,#REF!,0))=INDEX(#REF!,MATCH('HT 1-0'!E597,#REF!,0)),INDEX(#REF!,MATCH('HT 1-0'!E597,#REF!,0)),"ERROR")</f>
        <v/>
      </c>
      <c r="KP597" s="1">
        <f>KN597&amp;" v "&amp;KO597</f>
        <v/>
      </c>
      <c r="KQ597">
        <f>B597&amp;"_"&amp;C597</f>
        <v/>
      </c>
      <c r="KR597" s="1">
        <f>IF((HW597/KK597)&lt;0.335,"G",IF((HW597/KK597)&gt;0.67,"R","A"))</f>
        <v/>
      </c>
      <c r="KS597" s="1">
        <f>IF((HX597/KK597)&lt;0.335,"G",IF((HX597/KK597)&gt;0.67,"R","A"))</f>
        <v/>
      </c>
      <c r="KT597" s="1">
        <f>IF((IH597/KK597)&lt;0.335,"G",IF((IH597/KK597)&gt;0.67,"R","A"))</f>
        <v/>
      </c>
      <c r="KU597" s="1">
        <f>IF((II597/KK597)&lt;0.335,"G",IF((II597/KK597)&gt;0.67,"R","A"))</f>
        <v/>
      </c>
      <c r="KV597" s="1">
        <f>IF((HZ597/KK597)&lt;0.335,"G",IF((HZ597/KK597)&gt;0.67,"R","A"))</f>
        <v/>
      </c>
      <c r="KW597" s="1">
        <f>IF((HY597/KK597)&lt;0.335,"G",IF((HY597/KK597)&gt;0.67,"R","A"))</f>
        <v/>
      </c>
      <c r="KX597" s="1">
        <f>IF((IK597/KK597)&lt;0.335,"G",IF((IK597/KK597)&gt;0.67,"R","A"))</f>
        <v/>
      </c>
      <c r="KY597" s="1">
        <f>IF((IJ597/KK597)&lt;0.335,"G",IF((IJ597/KK597)&gt;0.67,"R","A"))</f>
        <v/>
      </c>
      <c r="KZ597" s="1">
        <f>IF((HQ597/KK597)&lt;0.335,"G",IF((HQ597/KK597)&gt;0.67,"R","A"))</f>
        <v/>
      </c>
      <c r="LA597" s="1">
        <f>IF((IB597/KK597)&lt;0.335,"G",IF((IB597/KK597)&gt;0.67,"R","A"))</f>
        <v/>
      </c>
      <c r="LB597">
        <f>IF(LQ597="1-0",INDEX(Scrape!#REF!,MATCH('HT 1-0'!KP597,Scrape!$B:$B,0)),"")</f>
        <v/>
      </c>
      <c r="LC597">
        <f>IF(LQ597="1-0",INDEX(Scrape!$A:$A,MATCH('HT 1-0'!KP597,Scrape!$B:$B,0)),"")</f>
        <v/>
      </c>
      <c r="LD597">
        <f>IF(LQ597="1-0",INDEX(Scrape!$B:$B,MATCH('HT 1-0'!KP597,Scrape!$B:$B,0)),"")</f>
        <v/>
      </c>
      <c r="LE597">
        <f>IF(LQ597="1-0",INDEX(Scrape!$C:$C,MATCH('HT 1-0'!KP597,Scrape!$B:$B,0)),"")</f>
        <v/>
      </c>
      <c r="LF597">
        <f>IF(LQ597="1-0",INDEX(Scrape!$D:$D,MATCH('HT 1-0'!KP597,Scrape!$B:$B,0)),"")</f>
        <v/>
      </c>
      <c r="LG597">
        <f>IF(LQ597="1-0",INDEX(Scrape!$E:$E,MATCH('HT 1-0'!KP597,Scrape!$B:$B,0)),"")</f>
        <v/>
      </c>
      <c r="LH597">
        <f>IF(LQ597="1-0",INDEX(Scrape!$F:$F,MATCH('HT 1-0'!KP597,Scrape!$B:$B,0)),"")</f>
        <v/>
      </c>
      <c r="LI597">
        <f>IF(LQ597="1-0",INDEX(Scrape!$G:$G,MATCH('HT 1-0'!KP597,Scrape!$B:$B,0)),"")</f>
        <v/>
      </c>
      <c r="LJ597">
        <f>IF(LQ597="1-0",INDEX(Scrape!$H:$H,MATCH('HT 1-0'!KP597,Scrape!$B:$B,0)),"")</f>
        <v/>
      </c>
      <c r="LK597">
        <f>IF(LQ597="1-0",INDEX(Scrape!$I:$I,MATCH('HT 1-0'!KP597,Scrape!$B:$B,0)),"")</f>
        <v/>
      </c>
      <c r="LL597">
        <f>IF(LQ597="1-0",INDEX(Scrape!$J:$J,MATCH('HT 1-0'!KP597,Scrape!$B:$B,0)),"")</f>
        <v/>
      </c>
      <c r="LM597">
        <f>IF(LQ597="1-0",INDEX(Scrape!$K:$K,MATCH('HT 1-0'!KP597,Scrape!$B:$B,0)),"")</f>
        <v/>
      </c>
      <c r="LN597">
        <f>IF(LQ597="1-0",INDEX(Scrape!$L:$L,MATCH('HT 1-0'!KP597,Scrape!$B:$B,0)),"")</f>
        <v/>
      </c>
      <c r="LO597">
        <f>IF(LQ597="1-0",INDEX(Scrape!$M:$M,MATCH('HT 1-0'!KP597,Scrape!$B:$B,0)),"")</f>
        <v/>
      </c>
      <c r="LP597">
        <f>IF(LQ597="1-0",INDEX(Scrape!$N:$N,MATCH('HT 1-0'!KP597,Scrape!$B:$B,0)),"")</f>
        <v/>
      </c>
      <c r="LQ597">
        <f>INDEX(Scrape!$O:$O,MATCH('HT 1-0'!KP597,Scrape!$B:$B,0))</f>
        <v/>
      </c>
      <c r="LR597">
        <f>(1/LJ597)+(1/LI597)+(1/LH597)</f>
        <v/>
      </c>
      <c r="LS597">
        <f>(1/LG597)+(1/LF597)+(1/LE597)</f>
        <v/>
      </c>
      <c r="LT597" s="8">
        <f>IF(INDEX(#REF!,MATCH(KQ597,#REF!,0))=INDEX(#REF!,MATCH(KQ597,#REF!,0)),INDEX(#REF!,MATCH(KQ597,#REF!,0)),"ERROR")</f>
        <v/>
      </c>
      <c r="LU597" s="4">
        <f>IF(KR597="G",2,IF(KR597="R",0.5,IF(KR597="A",1)))</f>
        <v/>
      </c>
      <c r="LV597" s="4">
        <f>IF(KS597="G",0.5,IF(KS597="R",2,IF(KS597="A",1)))</f>
        <v/>
      </c>
      <c r="LW597" s="4">
        <f>IF(KT597="G",2,IF(KT597="R",0.5,IF(KT597="A",1)))</f>
        <v/>
      </c>
      <c r="LX597" s="4">
        <f>IF(KU597="G",0.5,IF(KU597="R",2,IF(KU597="A",1)))</f>
        <v/>
      </c>
      <c r="LY597" s="7">
        <f>(LK597*(LU597+LX597)+(LL597*(LU597+LX597)))</f>
        <v/>
      </c>
      <c r="LZ597" s="7">
        <f>(LN597*(LV597+LW597)+(LO597*(LV597+LW597)))</f>
        <v/>
      </c>
      <c r="MA597" s="11">
        <f>LY597-LZ597</f>
        <v/>
      </c>
      <c r="MB597" s="5">
        <f>MA597+2</f>
        <v/>
      </c>
      <c r="MC597" s="6">
        <f>MA597-2</f>
        <v/>
      </c>
      <c r="MD597" s="4">
        <f>LE597</f>
        <v/>
      </c>
      <c r="ME597" s="9">
        <f>IF(MD597=0,1000,MD597+0.75)</f>
        <v/>
      </c>
      <c r="MF597" s="10">
        <f>IF(MD597=0,0,MD597-0.75)</f>
        <v/>
      </c>
      <c r="MG597" s="4">
        <f>((LM597*(LU597+LX597))-((LP597*(LV597+LW597))))</f>
        <v/>
      </c>
      <c r="MH597" s="9">
        <f>MG597*1.2</f>
        <v/>
      </c>
      <c r="MI597" s="10">
        <f>MG597*0.8</f>
        <v/>
      </c>
      <c r="MJ597">
        <f>IFERROR(NX597,"")</f>
        <v/>
      </c>
      <c r="MK597">
        <f>IFERROR(NY597,"")</f>
        <v/>
      </c>
      <c r="ML597">
        <f>IFERROR(NZ597,"")</f>
        <v/>
      </c>
      <c r="MM597">
        <f>IFERROR(OA597,"")</f>
        <v/>
      </c>
      <c r="MN597">
        <f>IFERROR(OB597,"")</f>
        <v/>
      </c>
      <c r="MO597">
        <f>IFERROR(OC597,"")</f>
        <v/>
      </c>
      <c r="MP597" s="1">
        <f>COUNTIFS(#REF!,LT597,#REF!,1,#REF!,"&gt;="&amp;MC597,#REF!,"&lt;="&amp;MB597,#REF!,"&lt;="&amp;ME597,#REF!,"&gt;="&amp;MF597,#REF!,"="&amp;KV597,#REF!,"="&amp;KX597)</f>
        <v/>
      </c>
      <c r="MQ597" s="1">
        <f>COUNTIFS(#REF!,LT597,#REF!,0,#REF!,"&gt;="&amp;MC597,#REF!,"&lt;="&amp;MB597,#REF!,"&lt;="&amp;ME597,#REF!,"&gt;="&amp;MF597,#REF!,"="&amp;KV597,#REF!,"="&amp;KX597)</f>
        <v/>
      </c>
      <c r="MR597" s="1">
        <f>COUNTIFS(#REF!,LT597,#REF!,1,#REF!,"&gt;="&amp;MC597,#REF!,"&lt;="&amp;MB597,#REF!,"&lt;="&amp;ME597,#REF!,"&gt;="&amp;MF597,#REF!,"="&amp;KW597,#REF!,"="&amp;KY597)</f>
        <v/>
      </c>
      <c r="MS597" s="1">
        <f>COUNTIFS(#REF!,LT597,#REF!,0,#REF!,"&gt;="&amp;MC597,#REF!,"&lt;="&amp;MB597,#REF!,"&lt;="&amp;ME597,#REF!,"&gt;="&amp;MF597,#REF!,"="&amp;KW597,#REF!,"="&amp;KY597)</f>
        <v/>
      </c>
      <c r="MT597" s="1">
        <f>COUNTIFS(#REF!,LT597,#REF!,1,#REF!,"&gt;="&amp;MI597,#REF!,"&lt;="&amp;MH597,#REF!,"&lt;="&amp;ME597,#REF!,"&gt;="&amp;MF597)</f>
        <v/>
      </c>
      <c r="MU597" s="1">
        <f>COUNTIFS(#REF!,LT597,#REF!,0,#REF!,"&gt;="&amp;MI597,#REF!,"&lt;="&amp;MH597,#REF!,"&lt;="&amp;ME597,#REF!,"&gt;="&amp;MF597)</f>
        <v/>
      </c>
      <c r="MV597" s="1">
        <f>COUNTIFS(#REF!,LT597,#REF!,1,#REF!,"&gt;="&amp;MI597,#REF!,"&lt;="&amp;MH597,#REF!,"="&amp;KZ597,#REF!,"="&amp;LA597,#REF!,"&lt;="&amp;ME597,#REF!,"&gt;="&amp;MF597)</f>
        <v/>
      </c>
      <c r="MW597" s="1">
        <f>COUNTIFS(#REF!,LT597,#REF!,0,#REF!,"&gt;="&amp;MI597,#REF!,"&lt;="&amp;MH597,#REF!,"="&amp;KZ597,#REF!,"="&amp;LA597,#REF!,"&lt;="&amp;ME597,#REF!,"&gt;="&amp;MF597)</f>
        <v/>
      </c>
      <c r="MX597" s="1">
        <f>COUNTIFS(#REF!,LT597,#REF!,1,#REF!,"&gt;="&amp;MC597,#REF!,"&lt;="&amp;MB597,#REF!,"&lt;="&amp;ME597,#REF!,"&gt;="&amp;MF597)</f>
        <v/>
      </c>
      <c r="MY597" s="1">
        <f>COUNTIFS(#REF!,LT597,#REF!,0,#REF!,"&gt;="&amp;MC597,#REF!,"&lt;="&amp;MB597,#REF!,"&lt;="&amp;ME597,#REF!,"&gt;="&amp;MF597)</f>
        <v/>
      </c>
      <c r="MZ597" s="1">
        <f>COUNTIFS(#REF!,LT597,#REF!,1,#REF!,"&lt;="&amp;ME597,#REF!,"&gt;="&amp;MF597,#REF!,"="&amp;KV597,#REF!,"="&amp;KX597)</f>
        <v/>
      </c>
      <c r="NA597" s="1">
        <f>COUNTIFS(#REF!,LT597,#REF!,0,#REF!,"&lt;="&amp;ME597,#REF!,"&gt;="&amp;MF597,#REF!,"="&amp;KV597,#REF!,"="&amp;KX597)</f>
        <v/>
      </c>
      <c r="NB597" s="1">
        <f>COUNTIFS(#REF!,LT597,#REF!,1,#REF!,"&lt;="&amp;ME597,#REF!,"&gt;="&amp;MF597,#REF!,"="&amp;KW597,#REF!,"="&amp;KY597)</f>
        <v/>
      </c>
      <c r="NC597" s="1">
        <f>COUNTIFS(#REF!,LT597,#REF!,0,#REF!,"&lt;="&amp;ME597,#REF!,"&gt;="&amp;MF597,#REF!,"="&amp;KW597,#REF!,"="&amp;KY597)</f>
        <v/>
      </c>
      <c r="ND597" s="1">
        <f>MP597+MR597+MT597+MV597+MX597+MZ597+NB597</f>
        <v/>
      </c>
      <c r="NE597" s="1">
        <f>MQ597+MS597+MU597+MW597+MY597+NA597+NC597</f>
        <v/>
      </c>
      <c r="NF597" s="1">
        <f>ND597+NE597</f>
        <v/>
      </c>
      <c r="NG597" s="33">
        <f>ND597/(ND597+NE597)</f>
        <v/>
      </c>
      <c r="NH597" s="3">
        <f>1/NG597</f>
        <v/>
      </c>
      <c r="NI597" s="1">
        <f>LH597</f>
        <v/>
      </c>
      <c r="NJ597" s="79">
        <f>((1-NG597)*(1/(NI597-1))*0.98-(NG597*1))</f>
        <v/>
      </c>
      <c r="NK597" s="34">
        <f>IF(LR597&lt;0.9,0,IF(AND(LR597&gt;1.1),0,1))</f>
        <v/>
      </c>
      <c r="NL597" s="34">
        <f>IF(LS597&lt;0.9,0,IF(AND(LS597&gt;1.1),0,1))</f>
        <v/>
      </c>
      <c r="NM597" s="32">
        <f>IF(NF597&gt;99,1,0)</f>
        <v/>
      </c>
      <c r="NN597" s="32">
        <f>IF(NJ597&gt;0.0799,1,0)</f>
        <v/>
      </c>
      <c r="NO597" s="32">
        <f>IF(NJ597&gt;NQ597,1,0)</f>
        <v/>
      </c>
      <c r="NP597" s="32">
        <f>NM597+NN597+NO597+NK597+NL597</f>
        <v/>
      </c>
      <c r="NQ597" s="79">
        <f>(((100*NG597)*(NI597-1)*0.98)-((1-NG597)*100))/100</f>
        <v/>
      </c>
      <c r="NR597" s="34">
        <f>IF(LR597&lt;0.9,0,IF(AND(LR597&gt;1.1),0,1))</f>
        <v/>
      </c>
      <c r="NS597" s="34">
        <f>IF(LS597&lt;0.9,0,IF(AND(LS597&gt;1.1),0,1))</f>
        <v/>
      </c>
      <c r="NT597" s="32">
        <f>IF(NF597&gt;99,1,0)</f>
        <v/>
      </c>
      <c r="NU597" s="32">
        <f>IF(NQ597&gt;0.0799,1,0)</f>
        <v/>
      </c>
      <c r="NV597" s="32">
        <f>IF(NQ597&gt;NJ597,1,0)</f>
        <v/>
      </c>
      <c r="NW597" s="32">
        <f>NT597+NU597+NV597+NR597+NS597</f>
        <v/>
      </c>
      <c r="NX597">
        <f>IF(NP597=5,"LayHome1-0",IF(AND(NW597=5),"BackHome1-0",""))</f>
        <v/>
      </c>
      <c r="NY597">
        <f>IF(NP597=5,KN597,IF(AND(NW597=5),KN597,""))</f>
        <v/>
      </c>
      <c r="NZ597">
        <f>IF(NP597=5,"Match Odds",IF(AND(NW597=5),"Match Odds",""))</f>
        <v/>
      </c>
      <c r="OA597">
        <f>IF(NP597=5,KP597,IF(AND(NW597=5),KP597,""))</f>
        <v/>
      </c>
      <c r="OB597">
        <f>IF(NP597=5,"MATCH_ODDS",IF(AND(NW597=5),"MATCH_ODDS",""))</f>
        <v/>
      </c>
      <c r="OC597">
        <f>IF(NP597=5,"LAY",IF(AND(NW597=5),"BACK",""))</f>
        <v/>
      </c>
    </row>
    <row r="598" ht="16.5" customHeight="1" thickBot="1" thickTop="1">
      <c r="A598" s="2" t="n"/>
      <c r="KN598" s="1">
        <f>IF(INDEX(#REF!,MATCH('HT 1-0'!D598,#REF!,0))=INDEX(#REF!,MATCH('HT 1-0'!D598,#REF!,0)),INDEX(#REF!,MATCH('HT 1-0'!D598,#REF!,0)),"ERROR")</f>
        <v/>
      </c>
      <c r="KO598" s="1">
        <f>IF(INDEX(#REF!,MATCH('HT 1-0'!E598,#REF!,0))=INDEX(#REF!,MATCH('HT 1-0'!E598,#REF!,0)),INDEX(#REF!,MATCH('HT 1-0'!E598,#REF!,0)),"ERROR")</f>
        <v/>
      </c>
      <c r="KP598" s="1">
        <f>KN598&amp;" v "&amp;KO598</f>
        <v/>
      </c>
      <c r="KQ598">
        <f>B598&amp;"_"&amp;C598</f>
        <v/>
      </c>
      <c r="KR598" s="1">
        <f>IF((HW598/KK598)&lt;0.335,"G",IF((HW598/KK598)&gt;0.67,"R","A"))</f>
        <v/>
      </c>
      <c r="KS598" s="1">
        <f>IF((HX598/KK598)&lt;0.335,"G",IF((HX598/KK598)&gt;0.67,"R","A"))</f>
        <v/>
      </c>
      <c r="KT598" s="1">
        <f>IF((IH598/KK598)&lt;0.335,"G",IF((IH598/KK598)&gt;0.67,"R","A"))</f>
        <v/>
      </c>
      <c r="KU598" s="1">
        <f>IF((II598/KK598)&lt;0.335,"G",IF((II598/KK598)&gt;0.67,"R","A"))</f>
        <v/>
      </c>
      <c r="KV598" s="1">
        <f>IF((HZ598/KK598)&lt;0.335,"G",IF((HZ598/KK598)&gt;0.67,"R","A"))</f>
        <v/>
      </c>
      <c r="KW598" s="1">
        <f>IF((HY598/KK598)&lt;0.335,"G",IF((HY598/KK598)&gt;0.67,"R","A"))</f>
        <v/>
      </c>
      <c r="KX598" s="1">
        <f>IF((IK598/KK598)&lt;0.335,"G",IF((IK598/KK598)&gt;0.67,"R","A"))</f>
        <v/>
      </c>
      <c r="KY598" s="1">
        <f>IF((IJ598/KK598)&lt;0.335,"G",IF((IJ598/KK598)&gt;0.67,"R","A"))</f>
        <v/>
      </c>
      <c r="KZ598" s="1">
        <f>IF((HQ598/KK598)&lt;0.335,"G",IF((HQ598/KK598)&gt;0.67,"R","A"))</f>
        <v/>
      </c>
      <c r="LA598" s="1">
        <f>IF((IB598/KK598)&lt;0.335,"G",IF((IB598/KK598)&gt;0.67,"R","A"))</f>
        <v/>
      </c>
      <c r="LB598">
        <f>IF(LQ598="1-0",INDEX(Scrape!#REF!,MATCH('HT 1-0'!KP598,Scrape!$B:$B,0)),"")</f>
        <v/>
      </c>
      <c r="LC598">
        <f>IF(LQ598="1-0",INDEX(Scrape!$A:$A,MATCH('HT 1-0'!KP598,Scrape!$B:$B,0)),"")</f>
        <v/>
      </c>
      <c r="LD598">
        <f>IF(LQ598="1-0",INDEX(Scrape!$B:$B,MATCH('HT 1-0'!KP598,Scrape!$B:$B,0)),"")</f>
        <v/>
      </c>
      <c r="LE598">
        <f>IF(LQ598="1-0",INDEX(Scrape!$C:$C,MATCH('HT 1-0'!KP598,Scrape!$B:$B,0)),"")</f>
        <v/>
      </c>
      <c r="LF598">
        <f>IF(LQ598="1-0",INDEX(Scrape!$D:$D,MATCH('HT 1-0'!KP598,Scrape!$B:$B,0)),"")</f>
        <v/>
      </c>
      <c r="LG598">
        <f>IF(LQ598="1-0",INDEX(Scrape!$E:$E,MATCH('HT 1-0'!KP598,Scrape!$B:$B,0)),"")</f>
        <v/>
      </c>
      <c r="LH598">
        <f>IF(LQ598="1-0",INDEX(Scrape!$F:$F,MATCH('HT 1-0'!KP598,Scrape!$B:$B,0)),"")</f>
        <v/>
      </c>
      <c r="LI598">
        <f>IF(LQ598="1-0",INDEX(Scrape!$G:$G,MATCH('HT 1-0'!KP598,Scrape!$B:$B,0)),"")</f>
        <v/>
      </c>
      <c r="LJ598">
        <f>IF(LQ598="1-0",INDEX(Scrape!$H:$H,MATCH('HT 1-0'!KP598,Scrape!$B:$B,0)),"")</f>
        <v/>
      </c>
      <c r="LK598">
        <f>IF(LQ598="1-0",INDEX(Scrape!$I:$I,MATCH('HT 1-0'!KP598,Scrape!$B:$B,0)),"")</f>
        <v/>
      </c>
      <c r="LL598">
        <f>IF(LQ598="1-0",INDEX(Scrape!$J:$J,MATCH('HT 1-0'!KP598,Scrape!$B:$B,0)),"")</f>
        <v/>
      </c>
      <c r="LM598">
        <f>IF(LQ598="1-0",INDEX(Scrape!$K:$K,MATCH('HT 1-0'!KP598,Scrape!$B:$B,0)),"")</f>
        <v/>
      </c>
      <c r="LN598">
        <f>IF(LQ598="1-0",INDEX(Scrape!$L:$L,MATCH('HT 1-0'!KP598,Scrape!$B:$B,0)),"")</f>
        <v/>
      </c>
      <c r="LO598">
        <f>IF(LQ598="1-0",INDEX(Scrape!$M:$M,MATCH('HT 1-0'!KP598,Scrape!$B:$B,0)),"")</f>
        <v/>
      </c>
      <c r="LP598">
        <f>IF(LQ598="1-0",INDEX(Scrape!$N:$N,MATCH('HT 1-0'!KP598,Scrape!$B:$B,0)),"")</f>
        <v/>
      </c>
      <c r="LQ598">
        <f>INDEX(Scrape!$O:$O,MATCH('HT 1-0'!KP598,Scrape!$B:$B,0))</f>
        <v/>
      </c>
      <c r="LR598">
        <f>(1/LJ598)+(1/LI598)+(1/LH598)</f>
        <v/>
      </c>
      <c r="LS598">
        <f>(1/LG598)+(1/LF598)+(1/LE598)</f>
        <v/>
      </c>
      <c r="LT598" s="8">
        <f>IF(INDEX(#REF!,MATCH(KQ598,#REF!,0))=INDEX(#REF!,MATCH(KQ598,#REF!,0)),INDEX(#REF!,MATCH(KQ598,#REF!,0)),"ERROR")</f>
        <v/>
      </c>
      <c r="LU598" s="4">
        <f>IF(KR598="G",2,IF(KR598="R",0.5,IF(KR598="A",1)))</f>
        <v/>
      </c>
      <c r="LV598" s="4">
        <f>IF(KS598="G",0.5,IF(KS598="R",2,IF(KS598="A",1)))</f>
        <v/>
      </c>
      <c r="LW598" s="4">
        <f>IF(KT598="G",2,IF(KT598="R",0.5,IF(KT598="A",1)))</f>
        <v/>
      </c>
      <c r="LX598" s="4">
        <f>IF(KU598="G",0.5,IF(KU598="R",2,IF(KU598="A",1)))</f>
        <v/>
      </c>
      <c r="LY598" s="7">
        <f>(LK598*(LU598+LX598)+(LL598*(LU598+LX598)))</f>
        <v/>
      </c>
      <c r="LZ598" s="7">
        <f>(LN598*(LV598+LW598)+(LO598*(LV598+LW598)))</f>
        <v/>
      </c>
      <c r="MA598" s="11">
        <f>LY598-LZ598</f>
        <v/>
      </c>
      <c r="MB598" s="5">
        <f>MA598+2</f>
        <v/>
      </c>
      <c r="MC598" s="6">
        <f>MA598-2</f>
        <v/>
      </c>
      <c r="MD598" s="4">
        <f>LE598</f>
        <v/>
      </c>
      <c r="ME598" s="9">
        <f>IF(MD598=0,1000,MD598+0.75)</f>
        <v/>
      </c>
      <c r="MF598" s="10">
        <f>IF(MD598=0,0,MD598-0.75)</f>
        <v/>
      </c>
      <c r="MG598" s="4">
        <f>((LM598*(LU598+LX598))-((LP598*(LV598+LW598))))</f>
        <v/>
      </c>
      <c r="MH598" s="9">
        <f>MG598*1.2</f>
        <v/>
      </c>
      <c r="MI598" s="10">
        <f>MG598*0.8</f>
        <v/>
      </c>
      <c r="MJ598">
        <f>IFERROR(NX598,"")</f>
        <v/>
      </c>
      <c r="MK598">
        <f>IFERROR(NY598,"")</f>
        <v/>
      </c>
      <c r="ML598">
        <f>IFERROR(NZ598,"")</f>
        <v/>
      </c>
      <c r="MM598">
        <f>IFERROR(OA598,"")</f>
        <v/>
      </c>
      <c r="MN598">
        <f>IFERROR(OB598,"")</f>
        <v/>
      </c>
      <c r="MO598">
        <f>IFERROR(OC598,"")</f>
        <v/>
      </c>
      <c r="MP598" s="1">
        <f>COUNTIFS(#REF!,LT598,#REF!,1,#REF!,"&gt;="&amp;MC598,#REF!,"&lt;="&amp;MB598,#REF!,"&lt;="&amp;ME598,#REF!,"&gt;="&amp;MF598,#REF!,"="&amp;KV598,#REF!,"="&amp;KX598)</f>
        <v/>
      </c>
      <c r="MQ598" s="1">
        <f>COUNTIFS(#REF!,LT598,#REF!,0,#REF!,"&gt;="&amp;MC598,#REF!,"&lt;="&amp;MB598,#REF!,"&lt;="&amp;ME598,#REF!,"&gt;="&amp;MF598,#REF!,"="&amp;KV598,#REF!,"="&amp;KX598)</f>
        <v/>
      </c>
      <c r="MR598" s="1">
        <f>COUNTIFS(#REF!,LT598,#REF!,1,#REF!,"&gt;="&amp;MC598,#REF!,"&lt;="&amp;MB598,#REF!,"&lt;="&amp;ME598,#REF!,"&gt;="&amp;MF598,#REF!,"="&amp;KW598,#REF!,"="&amp;KY598)</f>
        <v/>
      </c>
      <c r="MS598" s="1">
        <f>COUNTIFS(#REF!,LT598,#REF!,0,#REF!,"&gt;="&amp;MC598,#REF!,"&lt;="&amp;MB598,#REF!,"&lt;="&amp;ME598,#REF!,"&gt;="&amp;MF598,#REF!,"="&amp;KW598,#REF!,"="&amp;KY598)</f>
        <v/>
      </c>
      <c r="MT598" s="1">
        <f>COUNTIFS(#REF!,LT598,#REF!,1,#REF!,"&gt;="&amp;MI598,#REF!,"&lt;="&amp;MH598,#REF!,"&lt;="&amp;ME598,#REF!,"&gt;="&amp;MF598)</f>
        <v/>
      </c>
      <c r="MU598" s="1">
        <f>COUNTIFS(#REF!,LT598,#REF!,0,#REF!,"&gt;="&amp;MI598,#REF!,"&lt;="&amp;MH598,#REF!,"&lt;="&amp;ME598,#REF!,"&gt;="&amp;MF598)</f>
        <v/>
      </c>
      <c r="MV598" s="1">
        <f>COUNTIFS(#REF!,LT598,#REF!,1,#REF!,"&gt;="&amp;MI598,#REF!,"&lt;="&amp;MH598,#REF!,"="&amp;KZ598,#REF!,"="&amp;LA598,#REF!,"&lt;="&amp;ME598,#REF!,"&gt;="&amp;MF598)</f>
        <v/>
      </c>
      <c r="MW598" s="1">
        <f>COUNTIFS(#REF!,LT598,#REF!,0,#REF!,"&gt;="&amp;MI598,#REF!,"&lt;="&amp;MH598,#REF!,"="&amp;KZ598,#REF!,"="&amp;LA598,#REF!,"&lt;="&amp;ME598,#REF!,"&gt;="&amp;MF598)</f>
        <v/>
      </c>
      <c r="MX598" s="1">
        <f>COUNTIFS(#REF!,LT598,#REF!,1,#REF!,"&gt;="&amp;MC598,#REF!,"&lt;="&amp;MB598,#REF!,"&lt;="&amp;ME598,#REF!,"&gt;="&amp;MF598)</f>
        <v/>
      </c>
      <c r="MY598" s="1">
        <f>COUNTIFS(#REF!,LT598,#REF!,0,#REF!,"&gt;="&amp;MC598,#REF!,"&lt;="&amp;MB598,#REF!,"&lt;="&amp;ME598,#REF!,"&gt;="&amp;MF598)</f>
        <v/>
      </c>
      <c r="MZ598" s="1">
        <f>COUNTIFS(#REF!,LT598,#REF!,1,#REF!,"&lt;="&amp;ME598,#REF!,"&gt;="&amp;MF598,#REF!,"="&amp;KV598,#REF!,"="&amp;KX598)</f>
        <v/>
      </c>
      <c r="NA598" s="1">
        <f>COUNTIFS(#REF!,LT598,#REF!,0,#REF!,"&lt;="&amp;ME598,#REF!,"&gt;="&amp;MF598,#REF!,"="&amp;KV598,#REF!,"="&amp;KX598)</f>
        <v/>
      </c>
      <c r="NB598" s="1">
        <f>COUNTIFS(#REF!,LT598,#REF!,1,#REF!,"&lt;="&amp;ME598,#REF!,"&gt;="&amp;MF598,#REF!,"="&amp;KW598,#REF!,"="&amp;KY598)</f>
        <v/>
      </c>
      <c r="NC598" s="1">
        <f>COUNTIFS(#REF!,LT598,#REF!,0,#REF!,"&lt;="&amp;ME598,#REF!,"&gt;="&amp;MF598,#REF!,"="&amp;KW598,#REF!,"="&amp;KY598)</f>
        <v/>
      </c>
      <c r="ND598" s="1">
        <f>MP598+MR598+MT598+MV598+MX598+MZ598+NB598</f>
        <v/>
      </c>
      <c r="NE598" s="1">
        <f>MQ598+MS598+MU598+MW598+MY598+NA598+NC598</f>
        <v/>
      </c>
      <c r="NF598" s="1">
        <f>ND598+NE598</f>
        <v/>
      </c>
      <c r="NG598" s="33">
        <f>ND598/(ND598+NE598)</f>
        <v/>
      </c>
      <c r="NH598" s="3">
        <f>1/NG598</f>
        <v/>
      </c>
      <c r="NI598" s="1">
        <f>LH598</f>
        <v/>
      </c>
      <c r="NJ598" s="79">
        <f>((1-NG598)*(1/(NI598-1))*0.98-(NG598*1))</f>
        <v/>
      </c>
      <c r="NK598" s="34">
        <f>IF(LR598&lt;0.9,0,IF(AND(LR598&gt;1.1),0,1))</f>
        <v/>
      </c>
      <c r="NL598" s="34">
        <f>IF(LS598&lt;0.9,0,IF(AND(LS598&gt;1.1),0,1))</f>
        <v/>
      </c>
      <c r="NM598" s="32">
        <f>IF(NF598&gt;99,1,0)</f>
        <v/>
      </c>
      <c r="NN598" s="32">
        <f>IF(NJ598&gt;0.0799,1,0)</f>
        <v/>
      </c>
      <c r="NO598" s="32">
        <f>IF(NJ598&gt;NQ598,1,0)</f>
        <v/>
      </c>
      <c r="NP598" s="32">
        <f>NM598+NN598+NO598+NK598+NL598</f>
        <v/>
      </c>
      <c r="NQ598" s="79">
        <f>(((100*NG598)*(NI598-1)*0.98)-((1-NG598)*100))/100</f>
        <v/>
      </c>
      <c r="NR598" s="34">
        <f>IF(LR598&lt;0.9,0,IF(AND(LR598&gt;1.1),0,1))</f>
        <v/>
      </c>
      <c r="NS598" s="34">
        <f>IF(LS598&lt;0.9,0,IF(AND(LS598&gt;1.1),0,1))</f>
        <v/>
      </c>
      <c r="NT598" s="32">
        <f>IF(NF598&gt;99,1,0)</f>
        <v/>
      </c>
      <c r="NU598" s="32">
        <f>IF(NQ598&gt;0.0799,1,0)</f>
        <v/>
      </c>
      <c r="NV598" s="32">
        <f>IF(NQ598&gt;NJ598,1,0)</f>
        <v/>
      </c>
      <c r="NW598" s="32">
        <f>NT598+NU598+NV598+NR598+NS598</f>
        <v/>
      </c>
      <c r="NX598">
        <f>IF(NP598=5,"LayHome1-0",IF(AND(NW598=5),"BackHome1-0",""))</f>
        <v/>
      </c>
      <c r="NY598">
        <f>IF(NP598=5,KN598,IF(AND(NW598=5),KN598,""))</f>
        <v/>
      </c>
      <c r="NZ598">
        <f>IF(NP598=5,"Match Odds",IF(AND(NW598=5),"Match Odds",""))</f>
        <v/>
      </c>
      <c r="OA598">
        <f>IF(NP598=5,KP598,IF(AND(NW598=5),KP598,""))</f>
        <v/>
      </c>
      <c r="OB598">
        <f>IF(NP598=5,"MATCH_ODDS",IF(AND(NW598=5),"MATCH_ODDS",""))</f>
        <v/>
      </c>
      <c r="OC598">
        <f>IF(NP598=5,"LAY",IF(AND(NW598=5),"BACK",""))</f>
        <v/>
      </c>
    </row>
    <row r="599" ht="16.5" customHeight="1" thickBot="1" thickTop="1">
      <c r="A599" s="2" t="n"/>
      <c r="KN599" s="1">
        <f>IF(INDEX(#REF!,MATCH('HT 1-0'!D599,#REF!,0))=INDEX(#REF!,MATCH('HT 1-0'!D599,#REF!,0)),INDEX(#REF!,MATCH('HT 1-0'!D599,#REF!,0)),"ERROR")</f>
        <v/>
      </c>
      <c r="KO599" s="1">
        <f>IF(INDEX(#REF!,MATCH('HT 1-0'!E599,#REF!,0))=INDEX(#REF!,MATCH('HT 1-0'!E599,#REF!,0)),INDEX(#REF!,MATCH('HT 1-0'!E599,#REF!,0)),"ERROR")</f>
        <v/>
      </c>
      <c r="KP599" s="1">
        <f>KN599&amp;" v "&amp;KO599</f>
        <v/>
      </c>
      <c r="KQ599">
        <f>B599&amp;"_"&amp;C599</f>
        <v/>
      </c>
      <c r="KR599" s="1">
        <f>IF((HW599/KK599)&lt;0.335,"G",IF((HW599/KK599)&gt;0.67,"R","A"))</f>
        <v/>
      </c>
      <c r="KS599" s="1">
        <f>IF((HX599/KK599)&lt;0.335,"G",IF((HX599/KK599)&gt;0.67,"R","A"))</f>
        <v/>
      </c>
      <c r="KT599" s="1">
        <f>IF((IH599/KK599)&lt;0.335,"G",IF((IH599/KK599)&gt;0.67,"R","A"))</f>
        <v/>
      </c>
      <c r="KU599" s="1">
        <f>IF((II599/KK599)&lt;0.335,"G",IF((II599/KK599)&gt;0.67,"R","A"))</f>
        <v/>
      </c>
      <c r="KV599" s="1">
        <f>IF((HZ599/KK599)&lt;0.335,"G",IF((HZ599/KK599)&gt;0.67,"R","A"))</f>
        <v/>
      </c>
      <c r="KW599" s="1">
        <f>IF((HY599/KK599)&lt;0.335,"G",IF((HY599/KK599)&gt;0.67,"R","A"))</f>
        <v/>
      </c>
      <c r="KX599" s="1">
        <f>IF((IK599/KK599)&lt;0.335,"G",IF((IK599/KK599)&gt;0.67,"R","A"))</f>
        <v/>
      </c>
      <c r="KY599" s="1">
        <f>IF((IJ599/KK599)&lt;0.335,"G",IF((IJ599/KK599)&gt;0.67,"R","A"))</f>
        <v/>
      </c>
      <c r="KZ599" s="1">
        <f>IF((HQ599/KK599)&lt;0.335,"G",IF((HQ599/KK599)&gt;0.67,"R","A"))</f>
        <v/>
      </c>
      <c r="LA599" s="1">
        <f>IF((IB599/KK599)&lt;0.335,"G",IF((IB599/KK599)&gt;0.67,"R","A"))</f>
        <v/>
      </c>
      <c r="LB599">
        <f>IF(LQ599="1-0",INDEX(Scrape!#REF!,MATCH('HT 1-0'!KP599,Scrape!$B:$B,0)),"")</f>
        <v/>
      </c>
      <c r="LC599">
        <f>IF(LQ599="1-0",INDEX(Scrape!$A:$A,MATCH('HT 1-0'!KP599,Scrape!$B:$B,0)),"")</f>
        <v/>
      </c>
      <c r="LD599">
        <f>IF(LQ599="1-0",INDEX(Scrape!$B:$B,MATCH('HT 1-0'!KP599,Scrape!$B:$B,0)),"")</f>
        <v/>
      </c>
      <c r="LE599">
        <f>IF(LQ599="1-0",INDEX(Scrape!$C:$C,MATCH('HT 1-0'!KP599,Scrape!$B:$B,0)),"")</f>
        <v/>
      </c>
      <c r="LF599">
        <f>IF(LQ599="1-0",INDEX(Scrape!$D:$D,MATCH('HT 1-0'!KP599,Scrape!$B:$B,0)),"")</f>
        <v/>
      </c>
      <c r="LG599">
        <f>IF(LQ599="1-0",INDEX(Scrape!$E:$E,MATCH('HT 1-0'!KP599,Scrape!$B:$B,0)),"")</f>
        <v/>
      </c>
      <c r="LH599">
        <f>IF(LQ599="1-0",INDEX(Scrape!$F:$F,MATCH('HT 1-0'!KP599,Scrape!$B:$B,0)),"")</f>
        <v/>
      </c>
      <c r="LI599">
        <f>IF(LQ599="1-0",INDEX(Scrape!$G:$G,MATCH('HT 1-0'!KP599,Scrape!$B:$B,0)),"")</f>
        <v/>
      </c>
      <c r="LJ599">
        <f>IF(LQ599="1-0",INDEX(Scrape!$H:$H,MATCH('HT 1-0'!KP599,Scrape!$B:$B,0)),"")</f>
        <v/>
      </c>
      <c r="LK599">
        <f>IF(LQ599="1-0",INDEX(Scrape!$I:$I,MATCH('HT 1-0'!KP599,Scrape!$B:$B,0)),"")</f>
        <v/>
      </c>
      <c r="LL599">
        <f>IF(LQ599="1-0",INDEX(Scrape!$J:$J,MATCH('HT 1-0'!KP599,Scrape!$B:$B,0)),"")</f>
        <v/>
      </c>
      <c r="LM599">
        <f>IF(LQ599="1-0",INDEX(Scrape!$K:$K,MATCH('HT 1-0'!KP599,Scrape!$B:$B,0)),"")</f>
        <v/>
      </c>
      <c r="LN599">
        <f>IF(LQ599="1-0",INDEX(Scrape!$L:$L,MATCH('HT 1-0'!KP599,Scrape!$B:$B,0)),"")</f>
        <v/>
      </c>
      <c r="LO599">
        <f>IF(LQ599="1-0",INDEX(Scrape!$M:$M,MATCH('HT 1-0'!KP599,Scrape!$B:$B,0)),"")</f>
        <v/>
      </c>
      <c r="LP599">
        <f>IF(LQ599="1-0",INDEX(Scrape!$N:$N,MATCH('HT 1-0'!KP599,Scrape!$B:$B,0)),"")</f>
        <v/>
      </c>
      <c r="LQ599">
        <f>INDEX(Scrape!$O:$O,MATCH('HT 1-0'!KP599,Scrape!$B:$B,0))</f>
        <v/>
      </c>
      <c r="LR599">
        <f>(1/LJ599)+(1/LI599)+(1/LH599)</f>
        <v/>
      </c>
      <c r="LS599">
        <f>(1/LG599)+(1/LF599)+(1/LE599)</f>
        <v/>
      </c>
      <c r="LT599" s="8">
        <f>IF(INDEX(#REF!,MATCH(KQ599,#REF!,0))=INDEX(#REF!,MATCH(KQ599,#REF!,0)),INDEX(#REF!,MATCH(KQ599,#REF!,0)),"ERROR")</f>
        <v/>
      </c>
      <c r="LU599" s="4">
        <f>IF(KR599="G",2,IF(KR599="R",0.5,IF(KR599="A",1)))</f>
        <v/>
      </c>
      <c r="LV599" s="4">
        <f>IF(KS599="G",0.5,IF(KS599="R",2,IF(KS599="A",1)))</f>
        <v/>
      </c>
      <c r="LW599" s="4">
        <f>IF(KT599="G",2,IF(KT599="R",0.5,IF(KT599="A",1)))</f>
        <v/>
      </c>
      <c r="LX599" s="4">
        <f>IF(KU599="G",0.5,IF(KU599="R",2,IF(KU599="A",1)))</f>
        <v/>
      </c>
      <c r="LY599" s="7">
        <f>(LK599*(LU599+LX599)+(LL599*(LU599+LX599)))</f>
        <v/>
      </c>
      <c r="LZ599" s="7">
        <f>(LN599*(LV599+LW599)+(LO599*(LV599+LW599)))</f>
        <v/>
      </c>
      <c r="MA599" s="11">
        <f>LY599-LZ599</f>
        <v/>
      </c>
      <c r="MB599" s="5">
        <f>MA599+2</f>
        <v/>
      </c>
      <c r="MC599" s="6">
        <f>MA599-2</f>
        <v/>
      </c>
      <c r="MD599" s="4">
        <f>LE599</f>
        <v/>
      </c>
      <c r="ME599" s="9">
        <f>IF(MD599=0,1000,MD599+0.75)</f>
        <v/>
      </c>
      <c r="MF599" s="10">
        <f>IF(MD599=0,0,MD599-0.75)</f>
        <v/>
      </c>
      <c r="MG599" s="4">
        <f>((LM599*(LU599+LX599))-((LP599*(LV599+LW599))))</f>
        <v/>
      </c>
      <c r="MH599" s="9">
        <f>MG599*1.2</f>
        <v/>
      </c>
      <c r="MI599" s="10">
        <f>MG599*0.8</f>
        <v/>
      </c>
      <c r="MJ599">
        <f>IFERROR(NX599,"")</f>
        <v/>
      </c>
      <c r="MK599">
        <f>IFERROR(NY599,"")</f>
        <v/>
      </c>
      <c r="ML599">
        <f>IFERROR(NZ599,"")</f>
        <v/>
      </c>
      <c r="MM599">
        <f>IFERROR(OA599,"")</f>
        <v/>
      </c>
      <c r="MN599">
        <f>IFERROR(OB599,"")</f>
        <v/>
      </c>
      <c r="MO599">
        <f>IFERROR(OC599,"")</f>
        <v/>
      </c>
      <c r="MP599" s="1">
        <f>COUNTIFS(#REF!,LT599,#REF!,1,#REF!,"&gt;="&amp;MC599,#REF!,"&lt;="&amp;MB599,#REF!,"&lt;="&amp;ME599,#REF!,"&gt;="&amp;MF599,#REF!,"="&amp;KV599,#REF!,"="&amp;KX599)</f>
        <v/>
      </c>
      <c r="MQ599" s="1">
        <f>COUNTIFS(#REF!,LT599,#REF!,0,#REF!,"&gt;="&amp;MC599,#REF!,"&lt;="&amp;MB599,#REF!,"&lt;="&amp;ME599,#REF!,"&gt;="&amp;MF599,#REF!,"="&amp;KV599,#REF!,"="&amp;KX599)</f>
        <v/>
      </c>
      <c r="MR599" s="1">
        <f>COUNTIFS(#REF!,LT599,#REF!,1,#REF!,"&gt;="&amp;MC599,#REF!,"&lt;="&amp;MB599,#REF!,"&lt;="&amp;ME599,#REF!,"&gt;="&amp;MF599,#REF!,"="&amp;KW599,#REF!,"="&amp;KY599)</f>
        <v/>
      </c>
      <c r="MS599" s="1">
        <f>COUNTIFS(#REF!,LT599,#REF!,0,#REF!,"&gt;="&amp;MC599,#REF!,"&lt;="&amp;MB599,#REF!,"&lt;="&amp;ME599,#REF!,"&gt;="&amp;MF599,#REF!,"="&amp;KW599,#REF!,"="&amp;KY599)</f>
        <v/>
      </c>
      <c r="MT599" s="1">
        <f>COUNTIFS(#REF!,LT599,#REF!,1,#REF!,"&gt;="&amp;MI599,#REF!,"&lt;="&amp;MH599,#REF!,"&lt;="&amp;ME599,#REF!,"&gt;="&amp;MF599)</f>
        <v/>
      </c>
      <c r="MU599" s="1">
        <f>COUNTIFS(#REF!,LT599,#REF!,0,#REF!,"&gt;="&amp;MI599,#REF!,"&lt;="&amp;MH599,#REF!,"&lt;="&amp;ME599,#REF!,"&gt;="&amp;MF599)</f>
        <v/>
      </c>
      <c r="MV599" s="1">
        <f>COUNTIFS(#REF!,LT599,#REF!,1,#REF!,"&gt;="&amp;MI599,#REF!,"&lt;="&amp;MH599,#REF!,"="&amp;KZ599,#REF!,"="&amp;LA599,#REF!,"&lt;="&amp;ME599,#REF!,"&gt;="&amp;MF599)</f>
        <v/>
      </c>
      <c r="MW599" s="1">
        <f>COUNTIFS(#REF!,LT599,#REF!,0,#REF!,"&gt;="&amp;MI599,#REF!,"&lt;="&amp;MH599,#REF!,"="&amp;KZ599,#REF!,"="&amp;LA599,#REF!,"&lt;="&amp;ME599,#REF!,"&gt;="&amp;MF599)</f>
        <v/>
      </c>
      <c r="MX599" s="1">
        <f>COUNTIFS(#REF!,LT599,#REF!,1,#REF!,"&gt;="&amp;MC599,#REF!,"&lt;="&amp;MB599,#REF!,"&lt;="&amp;ME599,#REF!,"&gt;="&amp;MF599)</f>
        <v/>
      </c>
      <c r="MY599" s="1">
        <f>COUNTIFS(#REF!,LT599,#REF!,0,#REF!,"&gt;="&amp;MC599,#REF!,"&lt;="&amp;MB599,#REF!,"&lt;="&amp;ME599,#REF!,"&gt;="&amp;MF599)</f>
        <v/>
      </c>
      <c r="MZ599" s="1">
        <f>COUNTIFS(#REF!,LT599,#REF!,1,#REF!,"&lt;="&amp;ME599,#REF!,"&gt;="&amp;MF599,#REF!,"="&amp;KV599,#REF!,"="&amp;KX599)</f>
        <v/>
      </c>
      <c r="NA599" s="1">
        <f>COUNTIFS(#REF!,LT599,#REF!,0,#REF!,"&lt;="&amp;ME599,#REF!,"&gt;="&amp;MF599,#REF!,"="&amp;KV599,#REF!,"="&amp;KX599)</f>
        <v/>
      </c>
      <c r="NB599" s="1">
        <f>COUNTIFS(#REF!,LT599,#REF!,1,#REF!,"&lt;="&amp;ME599,#REF!,"&gt;="&amp;MF599,#REF!,"="&amp;KW599,#REF!,"="&amp;KY599)</f>
        <v/>
      </c>
      <c r="NC599" s="1">
        <f>COUNTIFS(#REF!,LT599,#REF!,0,#REF!,"&lt;="&amp;ME599,#REF!,"&gt;="&amp;MF599,#REF!,"="&amp;KW599,#REF!,"="&amp;KY599)</f>
        <v/>
      </c>
      <c r="ND599" s="1">
        <f>MP599+MR599+MT599+MV599+MX599+MZ599+NB599</f>
        <v/>
      </c>
      <c r="NE599" s="1">
        <f>MQ599+MS599+MU599+MW599+MY599+NA599+NC599</f>
        <v/>
      </c>
      <c r="NF599" s="1">
        <f>ND599+NE599</f>
        <v/>
      </c>
      <c r="NG599" s="33">
        <f>ND599/(ND599+NE599)</f>
        <v/>
      </c>
      <c r="NH599" s="3">
        <f>1/NG599</f>
        <v/>
      </c>
      <c r="NI599" s="1">
        <f>LH599</f>
        <v/>
      </c>
      <c r="NJ599" s="79">
        <f>((1-NG599)*(1/(NI599-1))*0.98-(NG599*1))</f>
        <v/>
      </c>
      <c r="NK599" s="34">
        <f>IF(LR599&lt;0.9,0,IF(AND(LR599&gt;1.1),0,1))</f>
        <v/>
      </c>
      <c r="NL599" s="34">
        <f>IF(LS599&lt;0.9,0,IF(AND(LS599&gt;1.1),0,1))</f>
        <v/>
      </c>
      <c r="NM599" s="32">
        <f>IF(NF599&gt;99,1,0)</f>
        <v/>
      </c>
      <c r="NN599" s="32">
        <f>IF(NJ599&gt;0.0799,1,0)</f>
        <v/>
      </c>
      <c r="NO599" s="32">
        <f>IF(NJ599&gt;NQ599,1,0)</f>
        <v/>
      </c>
      <c r="NP599" s="32">
        <f>NM599+NN599+NO599+NK599+NL599</f>
        <v/>
      </c>
      <c r="NQ599" s="79">
        <f>(((100*NG599)*(NI599-1)*0.98)-((1-NG599)*100))/100</f>
        <v/>
      </c>
      <c r="NR599" s="34">
        <f>IF(LR599&lt;0.9,0,IF(AND(LR599&gt;1.1),0,1))</f>
        <v/>
      </c>
      <c r="NS599" s="34">
        <f>IF(LS599&lt;0.9,0,IF(AND(LS599&gt;1.1),0,1))</f>
        <v/>
      </c>
      <c r="NT599" s="32">
        <f>IF(NF599&gt;99,1,0)</f>
        <v/>
      </c>
      <c r="NU599" s="32">
        <f>IF(NQ599&gt;0.0799,1,0)</f>
        <v/>
      </c>
      <c r="NV599" s="32">
        <f>IF(NQ599&gt;NJ599,1,0)</f>
        <v/>
      </c>
      <c r="NW599" s="32">
        <f>NT599+NU599+NV599+NR599+NS599</f>
        <v/>
      </c>
      <c r="NX599">
        <f>IF(NP599=5,"LayHome1-0",IF(AND(NW599=5),"BackHome1-0",""))</f>
        <v/>
      </c>
      <c r="NY599">
        <f>IF(NP599=5,KN599,IF(AND(NW599=5),KN599,""))</f>
        <v/>
      </c>
      <c r="NZ599">
        <f>IF(NP599=5,"Match Odds",IF(AND(NW599=5),"Match Odds",""))</f>
        <v/>
      </c>
      <c r="OA599">
        <f>IF(NP599=5,KP599,IF(AND(NW599=5),KP599,""))</f>
        <v/>
      </c>
      <c r="OB599">
        <f>IF(NP599=5,"MATCH_ODDS",IF(AND(NW599=5),"MATCH_ODDS",""))</f>
        <v/>
      </c>
      <c r="OC599">
        <f>IF(NP599=5,"LAY",IF(AND(NW599=5),"BACK",""))</f>
        <v/>
      </c>
    </row>
    <row r="600" ht="16.5" customHeight="1" thickBot="1" thickTop="1">
      <c r="A600" s="2" t="n"/>
      <c r="KN600" s="1">
        <f>IF(INDEX(#REF!,MATCH('HT 1-0'!D600,#REF!,0))=INDEX(#REF!,MATCH('HT 1-0'!D600,#REF!,0)),INDEX(#REF!,MATCH('HT 1-0'!D600,#REF!,0)),"ERROR")</f>
        <v/>
      </c>
      <c r="KO600" s="1">
        <f>IF(INDEX(#REF!,MATCH('HT 1-0'!E600,#REF!,0))=INDEX(#REF!,MATCH('HT 1-0'!E600,#REF!,0)),INDEX(#REF!,MATCH('HT 1-0'!E600,#REF!,0)),"ERROR")</f>
        <v/>
      </c>
      <c r="KP600" s="1">
        <f>KN600&amp;" v "&amp;KO600</f>
        <v/>
      </c>
      <c r="KQ600">
        <f>B600&amp;"_"&amp;C600</f>
        <v/>
      </c>
      <c r="KR600" s="1">
        <f>IF((HW600/KK600)&lt;0.335,"G",IF((HW600/KK600)&gt;0.67,"R","A"))</f>
        <v/>
      </c>
      <c r="KS600" s="1">
        <f>IF((HX600/KK600)&lt;0.335,"G",IF((HX600/KK600)&gt;0.67,"R","A"))</f>
        <v/>
      </c>
      <c r="KT600" s="1">
        <f>IF((IH600/KK600)&lt;0.335,"G",IF((IH600/KK600)&gt;0.67,"R","A"))</f>
        <v/>
      </c>
      <c r="KU600" s="1">
        <f>IF((II600/KK600)&lt;0.335,"G",IF((II600/KK600)&gt;0.67,"R","A"))</f>
        <v/>
      </c>
      <c r="KV600" s="1">
        <f>IF((HZ600/KK600)&lt;0.335,"G",IF((HZ600/KK600)&gt;0.67,"R","A"))</f>
        <v/>
      </c>
      <c r="KW600" s="1">
        <f>IF((HY600/KK600)&lt;0.335,"G",IF((HY600/KK600)&gt;0.67,"R","A"))</f>
        <v/>
      </c>
      <c r="KX600" s="1">
        <f>IF((IK600/KK600)&lt;0.335,"G",IF((IK600/KK600)&gt;0.67,"R","A"))</f>
        <v/>
      </c>
      <c r="KY600" s="1">
        <f>IF((IJ600/KK600)&lt;0.335,"G",IF((IJ600/KK600)&gt;0.67,"R","A"))</f>
        <v/>
      </c>
      <c r="KZ600" s="1">
        <f>IF((HQ600/KK600)&lt;0.335,"G",IF((HQ600/KK600)&gt;0.67,"R","A"))</f>
        <v/>
      </c>
      <c r="LA600" s="1">
        <f>IF((IB600/KK600)&lt;0.335,"G",IF((IB600/KK600)&gt;0.67,"R","A"))</f>
        <v/>
      </c>
      <c r="LB600">
        <f>IF(LQ600="1-0",INDEX(Scrape!#REF!,MATCH('HT 1-0'!KP600,Scrape!$B:$B,0)),"")</f>
        <v/>
      </c>
      <c r="LC600">
        <f>IF(LQ600="1-0",INDEX(Scrape!$A:$A,MATCH('HT 1-0'!KP600,Scrape!$B:$B,0)),"")</f>
        <v/>
      </c>
      <c r="LD600">
        <f>IF(LQ600="1-0",INDEX(Scrape!$B:$B,MATCH('HT 1-0'!KP600,Scrape!$B:$B,0)),"")</f>
        <v/>
      </c>
      <c r="LE600">
        <f>IF(LQ600="1-0",INDEX(Scrape!$C:$C,MATCH('HT 1-0'!KP600,Scrape!$B:$B,0)),"")</f>
        <v/>
      </c>
      <c r="LF600">
        <f>IF(LQ600="1-0",INDEX(Scrape!$D:$D,MATCH('HT 1-0'!KP600,Scrape!$B:$B,0)),"")</f>
        <v/>
      </c>
      <c r="LG600">
        <f>IF(LQ600="1-0",INDEX(Scrape!$E:$E,MATCH('HT 1-0'!KP600,Scrape!$B:$B,0)),"")</f>
        <v/>
      </c>
      <c r="LH600">
        <f>IF(LQ600="1-0",INDEX(Scrape!$F:$F,MATCH('HT 1-0'!KP600,Scrape!$B:$B,0)),"")</f>
        <v/>
      </c>
      <c r="LI600">
        <f>IF(LQ600="1-0",INDEX(Scrape!$G:$G,MATCH('HT 1-0'!KP600,Scrape!$B:$B,0)),"")</f>
        <v/>
      </c>
      <c r="LJ600">
        <f>IF(LQ600="1-0",INDEX(Scrape!$H:$H,MATCH('HT 1-0'!KP600,Scrape!$B:$B,0)),"")</f>
        <v/>
      </c>
      <c r="LK600">
        <f>IF(LQ600="1-0",INDEX(Scrape!$I:$I,MATCH('HT 1-0'!KP600,Scrape!$B:$B,0)),"")</f>
        <v/>
      </c>
      <c r="LL600">
        <f>IF(LQ600="1-0",INDEX(Scrape!$J:$J,MATCH('HT 1-0'!KP600,Scrape!$B:$B,0)),"")</f>
        <v/>
      </c>
      <c r="LM600">
        <f>IF(LQ600="1-0",INDEX(Scrape!$K:$K,MATCH('HT 1-0'!KP600,Scrape!$B:$B,0)),"")</f>
        <v/>
      </c>
      <c r="LN600">
        <f>IF(LQ600="1-0",INDEX(Scrape!$L:$L,MATCH('HT 1-0'!KP600,Scrape!$B:$B,0)),"")</f>
        <v/>
      </c>
      <c r="LO600">
        <f>IF(LQ600="1-0",INDEX(Scrape!$M:$M,MATCH('HT 1-0'!KP600,Scrape!$B:$B,0)),"")</f>
        <v/>
      </c>
      <c r="LP600">
        <f>IF(LQ600="1-0",INDEX(Scrape!$N:$N,MATCH('HT 1-0'!KP600,Scrape!$B:$B,0)),"")</f>
        <v/>
      </c>
      <c r="LQ600">
        <f>INDEX(Scrape!$O:$O,MATCH('HT 1-0'!KP600,Scrape!$B:$B,0))</f>
        <v/>
      </c>
      <c r="LR600">
        <f>(1/LJ600)+(1/LI600)+(1/LH600)</f>
        <v/>
      </c>
      <c r="LS600">
        <f>(1/LG600)+(1/LF600)+(1/LE600)</f>
        <v/>
      </c>
      <c r="LT600" s="8">
        <f>IF(INDEX(#REF!,MATCH(KQ600,#REF!,0))=INDEX(#REF!,MATCH(KQ600,#REF!,0)),INDEX(#REF!,MATCH(KQ600,#REF!,0)),"ERROR")</f>
        <v/>
      </c>
      <c r="LU600" s="4">
        <f>IF(KR600="G",2,IF(KR600="R",0.5,IF(KR600="A",1)))</f>
        <v/>
      </c>
      <c r="LV600" s="4">
        <f>IF(KS600="G",0.5,IF(KS600="R",2,IF(KS600="A",1)))</f>
        <v/>
      </c>
      <c r="LW600" s="4">
        <f>IF(KT600="G",2,IF(KT600="R",0.5,IF(KT600="A",1)))</f>
        <v/>
      </c>
      <c r="LX600" s="4">
        <f>IF(KU600="G",0.5,IF(KU600="R",2,IF(KU600="A",1)))</f>
        <v/>
      </c>
      <c r="LY600" s="7">
        <f>(LK600*(LU600+LX600)+(LL600*(LU600+LX600)))</f>
        <v/>
      </c>
      <c r="LZ600" s="7">
        <f>(LN600*(LV600+LW600)+(LO600*(LV600+LW600)))</f>
        <v/>
      </c>
      <c r="MA600" s="11">
        <f>LY600-LZ600</f>
        <v/>
      </c>
      <c r="MB600" s="5">
        <f>MA600+2</f>
        <v/>
      </c>
      <c r="MC600" s="6">
        <f>MA600-2</f>
        <v/>
      </c>
      <c r="MD600" s="4">
        <f>LE600</f>
        <v/>
      </c>
      <c r="ME600" s="9">
        <f>IF(MD600=0,1000,MD600+0.75)</f>
        <v/>
      </c>
      <c r="MF600" s="10">
        <f>IF(MD600=0,0,MD600-0.75)</f>
        <v/>
      </c>
      <c r="MG600" s="4">
        <f>((LM600*(LU600+LX600))-((LP600*(LV600+LW600))))</f>
        <v/>
      </c>
      <c r="MH600" s="9">
        <f>MG600*1.2</f>
        <v/>
      </c>
      <c r="MI600" s="10">
        <f>MG600*0.8</f>
        <v/>
      </c>
      <c r="MJ600">
        <f>IFERROR(NX600,"")</f>
        <v/>
      </c>
      <c r="MK600">
        <f>IFERROR(NY600,"")</f>
        <v/>
      </c>
      <c r="ML600">
        <f>IFERROR(NZ600,"")</f>
        <v/>
      </c>
      <c r="MM600">
        <f>IFERROR(OA600,"")</f>
        <v/>
      </c>
      <c r="MN600">
        <f>IFERROR(OB600,"")</f>
        <v/>
      </c>
      <c r="MO600">
        <f>IFERROR(OC600,"")</f>
        <v/>
      </c>
      <c r="MP600" s="1">
        <f>COUNTIFS(#REF!,LT600,#REF!,1,#REF!,"&gt;="&amp;MC600,#REF!,"&lt;="&amp;MB600,#REF!,"&lt;="&amp;ME600,#REF!,"&gt;="&amp;MF600,#REF!,"="&amp;KV600,#REF!,"="&amp;KX600)</f>
        <v/>
      </c>
      <c r="MQ600" s="1">
        <f>COUNTIFS(#REF!,LT600,#REF!,0,#REF!,"&gt;="&amp;MC600,#REF!,"&lt;="&amp;MB600,#REF!,"&lt;="&amp;ME600,#REF!,"&gt;="&amp;MF600,#REF!,"="&amp;KV600,#REF!,"="&amp;KX600)</f>
        <v/>
      </c>
      <c r="MR600" s="1">
        <f>COUNTIFS(#REF!,LT600,#REF!,1,#REF!,"&gt;="&amp;MC600,#REF!,"&lt;="&amp;MB600,#REF!,"&lt;="&amp;ME600,#REF!,"&gt;="&amp;MF600,#REF!,"="&amp;KW600,#REF!,"="&amp;KY600)</f>
        <v/>
      </c>
      <c r="MS600" s="1">
        <f>COUNTIFS(#REF!,LT600,#REF!,0,#REF!,"&gt;="&amp;MC600,#REF!,"&lt;="&amp;MB600,#REF!,"&lt;="&amp;ME600,#REF!,"&gt;="&amp;MF600,#REF!,"="&amp;KW600,#REF!,"="&amp;KY600)</f>
        <v/>
      </c>
      <c r="MT600" s="1">
        <f>COUNTIFS(#REF!,LT600,#REF!,1,#REF!,"&gt;="&amp;MI600,#REF!,"&lt;="&amp;MH600,#REF!,"&lt;="&amp;ME600,#REF!,"&gt;="&amp;MF600)</f>
        <v/>
      </c>
      <c r="MU600" s="1">
        <f>COUNTIFS(#REF!,LT600,#REF!,0,#REF!,"&gt;="&amp;MI600,#REF!,"&lt;="&amp;MH600,#REF!,"&lt;="&amp;ME600,#REF!,"&gt;="&amp;MF600)</f>
        <v/>
      </c>
      <c r="MV600" s="1">
        <f>COUNTIFS(#REF!,LT600,#REF!,1,#REF!,"&gt;="&amp;MI600,#REF!,"&lt;="&amp;MH600,#REF!,"="&amp;KZ600,#REF!,"="&amp;LA600,#REF!,"&lt;="&amp;ME600,#REF!,"&gt;="&amp;MF600)</f>
        <v/>
      </c>
      <c r="MW600" s="1">
        <f>COUNTIFS(#REF!,LT600,#REF!,0,#REF!,"&gt;="&amp;MI600,#REF!,"&lt;="&amp;MH600,#REF!,"="&amp;KZ600,#REF!,"="&amp;LA600,#REF!,"&lt;="&amp;ME600,#REF!,"&gt;="&amp;MF600)</f>
        <v/>
      </c>
      <c r="MX600" s="1">
        <f>COUNTIFS(#REF!,LT600,#REF!,1,#REF!,"&gt;="&amp;MC600,#REF!,"&lt;="&amp;MB600,#REF!,"&lt;="&amp;ME600,#REF!,"&gt;="&amp;MF600)</f>
        <v/>
      </c>
      <c r="MY600" s="1">
        <f>COUNTIFS(#REF!,LT600,#REF!,0,#REF!,"&gt;="&amp;MC600,#REF!,"&lt;="&amp;MB600,#REF!,"&lt;="&amp;ME600,#REF!,"&gt;="&amp;MF600)</f>
        <v/>
      </c>
      <c r="MZ600" s="1">
        <f>COUNTIFS(#REF!,LT600,#REF!,1,#REF!,"&lt;="&amp;ME600,#REF!,"&gt;="&amp;MF600,#REF!,"="&amp;KV600,#REF!,"="&amp;KX600)</f>
        <v/>
      </c>
      <c r="NA600" s="1">
        <f>COUNTIFS(#REF!,LT600,#REF!,0,#REF!,"&lt;="&amp;ME600,#REF!,"&gt;="&amp;MF600,#REF!,"="&amp;KV600,#REF!,"="&amp;KX600)</f>
        <v/>
      </c>
      <c r="NB600" s="1">
        <f>COUNTIFS(#REF!,LT600,#REF!,1,#REF!,"&lt;="&amp;ME600,#REF!,"&gt;="&amp;MF600,#REF!,"="&amp;KW600,#REF!,"="&amp;KY600)</f>
        <v/>
      </c>
      <c r="NC600" s="1">
        <f>COUNTIFS(#REF!,LT600,#REF!,0,#REF!,"&lt;="&amp;ME600,#REF!,"&gt;="&amp;MF600,#REF!,"="&amp;KW600,#REF!,"="&amp;KY600)</f>
        <v/>
      </c>
      <c r="ND600" s="1">
        <f>MP600+MR600+MT600+MV600+MX600+MZ600+NB600</f>
        <v/>
      </c>
      <c r="NE600" s="1">
        <f>MQ600+MS600+MU600+MW600+MY600+NA600+NC600</f>
        <v/>
      </c>
      <c r="NF600" s="1">
        <f>ND600+NE600</f>
        <v/>
      </c>
      <c r="NG600" s="33">
        <f>ND600/(ND600+NE600)</f>
        <v/>
      </c>
      <c r="NH600" s="3">
        <f>1/NG600</f>
        <v/>
      </c>
      <c r="NI600" s="1">
        <f>LH600</f>
        <v/>
      </c>
      <c r="NJ600" s="79">
        <f>((1-NG600)*(1/(NI600-1))*0.98-(NG600*1))</f>
        <v/>
      </c>
      <c r="NK600" s="34">
        <f>IF(LR600&lt;0.9,0,IF(AND(LR600&gt;1.1),0,1))</f>
        <v/>
      </c>
      <c r="NL600" s="34">
        <f>IF(LS600&lt;0.9,0,IF(AND(LS600&gt;1.1),0,1))</f>
        <v/>
      </c>
      <c r="NM600" s="32">
        <f>IF(NF600&gt;99,1,0)</f>
        <v/>
      </c>
      <c r="NN600" s="32">
        <f>IF(NJ600&gt;0.0799,1,0)</f>
        <v/>
      </c>
      <c r="NO600" s="32">
        <f>IF(NJ600&gt;NQ600,1,0)</f>
        <v/>
      </c>
      <c r="NP600" s="32">
        <f>NM600+NN600+NO600+NK600+NL600</f>
        <v/>
      </c>
      <c r="NQ600" s="79">
        <f>(((100*NG600)*(NI600-1)*0.98)-((1-NG600)*100))/100</f>
        <v/>
      </c>
      <c r="NR600" s="34">
        <f>IF(LR600&lt;0.9,0,IF(AND(LR600&gt;1.1),0,1))</f>
        <v/>
      </c>
      <c r="NS600" s="34">
        <f>IF(LS600&lt;0.9,0,IF(AND(LS600&gt;1.1),0,1))</f>
        <v/>
      </c>
      <c r="NT600" s="32">
        <f>IF(NF600&gt;99,1,0)</f>
        <v/>
      </c>
      <c r="NU600" s="32">
        <f>IF(NQ600&gt;0.0799,1,0)</f>
        <v/>
      </c>
      <c r="NV600" s="32">
        <f>IF(NQ600&gt;NJ600,1,0)</f>
        <v/>
      </c>
      <c r="NW600" s="32">
        <f>NT600+NU600+NV600+NR600+NS600</f>
        <v/>
      </c>
      <c r="NX600">
        <f>IF(NP600=5,"LayHome1-0",IF(AND(NW600=5),"BackHome1-0",""))</f>
        <v/>
      </c>
      <c r="NY600">
        <f>IF(NP600=5,KN600,IF(AND(NW600=5),KN600,""))</f>
        <v/>
      </c>
      <c r="NZ600">
        <f>IF(NP600=5,"Match Odds",IF(AND(NW600=5),"Match Odds",""))</f>
        <v/>
      </c>
      <c r="OA600">
        <f>IF(NP600=5,KP600,IF(AND(NW600=5),KP600,""))</f>
        <v/>
      </c>
      <c r="OB600">
        <f>IF(NP600=5,"MATCH_ODDS",IF(AND(NW600=5),"MATCH_ODDS",""))</f>
        <v/>
      </c>
      <c r="OC600">
        <f>IF(NP600=5,"LAY",IF(AND(NW600=5),"BACK",""))</f>
        <v/>
      </c>
    </row>
    <row r="601" ht="16.5" customHeight="1" thickBot="1" thickTop="1">
      <c r="A601" s="2" t="n"/>
      <c r="KN601" s="1">
        <f>IF(INDEX(#REF!,MATCH('HT 1-0'!D601,#REF!,0))=INDEX(#REF!,MATCH('HT 1-0'!D601,#REF!,0)),INDEX(#REF!,MATCH('HT 1-0'!D601,#REF!,0)),"ERROR")</f>
        <v/>
      </c>
      <c r="KO601" s="1">
        <f>IF(INDEX(#REF!,MATCH('HT 1-0'!E601,#REF!,0))=INDEX(#REF!,MATCH('HT 1-0'!E601,#REF!,0)),INDEX(#REF!,MATCH('HT 1-0'!E601,#REF!,0)),"ERROR")</f>
        <v/>
      </c>
      <c r="KP601" s="1">
        <f>KN601&amp;" v "&amp;KO601</f>
        <v/>
      </c>
      <c r="KQ601">
        <f>B601&amp;"_"&amp;C601</f>
        <v/>
      </c>
      <c r="KR601" s="1">
        <f>IF((HW601/KK601)&lt;0.335,"G",IF((HW601/KK601)&gt;0.67,"R","A"))</f>
        <v/>
      </c>
      <c r="KS601" s="1">
        <f>IF((HX601/KK601)&lt;0.335,"G",IF((HX601/KK601)&gt;0.67,"R","A"))</f>
        <v/>
      </c>
      <c r="KT601" s="1">
        <f>IF((IH601/KK601)&lt;0.335,"G",IF((IH601/KK601)&gt;0.67,"R","A"))</f>
        <v/>
      </c>
      <c r="KU601" s="1">
        <f>IF((II601/KK601)&lt;0.335,"G",IF((II601/KK601)&gt;0.67,"R","A"))</f>
        <v/>
      </c>
      <c r="KV601" s="1">
        <f>IF((HZ601/KK601)&lt;0.335,"G",IF((HZ601/KK601)&gt;0.67,"R","A"))</f>
        <v/>
      </c>
      <c r="KW601" s="1">
        <f>IF((HY601/KK601)&lt;0.335,"G",IF((HY601/KK601)&gt;0.67,"R","A"))</f>
        <v/>
      </c>
      <c r="KX601" s="1">
        <f>IF((IK601/KK601)&lt;0.335,"G",IF((IK601/KK601)&gt;0.67,"R","A"))</f>
        <v/>
      </c>
      <c r="KY601" s="1">
        <f>IF((IJ601/KK601)&lt;0.335,"G",IF((IJ601/KK601)&gt;0.67,"R","A"))</f>
        <v/>
      </c>
      <c r="KZ601" s="1">
        <f>IF((HQ601/KK601)&lt;0.335,"G",IF((HQ601/KK601)&gt;0.67,"R","A"))</f>
        <v/>
      </c>
      <c r="LA601" s="1">
        <f>IF((IB601/KK601)&lt;0.335,"G",IF((IB601/KK601)&gt;0.67,"R","A"))</f>
        <v/>
      </c>
      <c r="LB601">
        <f>IF(LQ601="1-0",INDEX(Scrape!#REF!,MATCH('HT 1-0'!KP601,Scrape!$B:$B,0)),"")</f>
        <v/>
      </c>
      <c r="LC601">
        <f>IF(LQ601="1-0",INDEX(Scrape!$A:$A,MATCH('HT 1-0'!KP601,Scrape!$B:$B,0)),"")</f>
        <v/>
      </c>
      <c r="LD601">
        <f>IF(LQ601="1-0",INDEX(Scrape!$B:$B,MATCH('HT 1-0'!KP601,Scrape!$B:$B,0)),"")</f>
        <v/>
      </c>
      <c r="LE601">
        <f>IF(LQ601="1-0",INDEX(Scrape!$C:$C,MATCH('HT 1-0'!KP601,Scrape!$B:$B,0)),"")</f>
        <v/>
      </c>
      <c r="LF601">
        <f>IF(LQ601="1-0",INDEX(Scrape!$D:$D,MATCH('HT 1-0'!KP601,Scrape!$B:$B,0)),"")</f>
        <v/>
      </c>
      <c r="LG601">
        <f>IF(LQ601="1-0",INDEX(Scrape!$E:$E,MATCH('HT 1-0'!KP601,Scrape!$B:$B,0)),"")</f>
        <v/>
      </c>
      <c r="LH601">
        <f>IF(LQ601="1-0",INDEX(Scrape!$F:$F,MATCH('HT 1-0'!KP601,Scrape!$B:$B,0)),"")</f>
        <v/>
      </c>
      <c r="LI601">
        <f>IF(LQ601="1-0",INDEX(Scrape!$G:$G,MATCH('HT 1-0'!KP601,Scrape!$B:$B,0)),"")</f>
        <v/>
      </c>
      <c r="LJ601">
        <f>IF(LQ601="1-0",INDEX(Scrape!$H:$H,MATCH('HT 1-0'!KP601,Scrape!$B:$B,0)),"")</f>
        <v/>
      </c>
      <c r="LK601">
        <f>IF(LQ601="1-0",INDEX(Scrape!$I:$I,MATCH('HT 1-0'!KP601,Scrape!$B:$B,0)),"")</f>
        <v/>
      </c>
      <c r="LL601">
        <f>IF(LQ601="1-0",INDEX(Scrape!$J:$J,MATCH('HT 1-0'!KP601,Scrape!$B:$B,0)),"")</f>
        <v/>
      </c>
      <c r="LM601">
        <f>IF(LQ601="1-0",INDEX(Scrape!$K:$K,MATCH('HT 1-0'!KP601,Scrape!$B:$B,0)),"")</f>
        <v/>
      </c>
      <c r="LN601">
        <f>IF(LQ601="1-0",INDEX(Scrape!$L:$L,MATCH('HT 1-0'!KP601,Scrape!$B:$B,0)),"")</f>
        <v/>
      </c>
      <c r="LO601">
        <f>IF(LQ601="1-0",INDEX(Scrape!$M:$M,MATCH('HT 1-0'!KP601,Scrape!$B:$B,0)),"")</f>
        <v/>
      </c>
      <c r="LP601">
        <f>IF(LQ601="1-0",INDEX(Scrape!$N:$N,MATCH('HT 1-0'!KP601,Scrape!$B:$B,0)),"")</f>
        <v/>
      </c>
      <c r="LQ601">
        <f>INDEX(Scrape!$O:$O,MATCH('HT 1-0'!KP601,Scrape!$B:$B,0))</f>
        <v/>
      </c>
      <c r="LR601">
        <f>(1/LJ601)+(1/LI601)+(1/LH601)</f>
        <v/>
      </c>
      <c r="LS601">
        <f>(1/LG601)+(1/LF601)+(1/LE601)</f>
        <v/>
      </c>
      <c r="LT601" s="8">
        <f>IF(INDEX(#REF!,MATCH(KQ601,#REF!,0))=INDEX(#REF!,MATCH(KQ601,#REF!,0)),INDEX(#REF!,MATCH(KQ601,#REF!,0)),"ERROR")</f>
        <v/>
      </c>
      <c r="LU601" s="4">
        <f>IF(KR601="G",2,IF(KR601="R",0.5,IF(KR601="A",1)))</f>
        <v/>
      </c>
      <c r="LV601" s="4">
        <f>IF(KS601="G",0.5,IF(KS601="R",2,IF(KS601="A",1)))</f>
        <v/>
      </c>
      <c r="LW601" s="4">
        <f>IF(KT601="G",2,IF(KT601="R",0.5,IF(KT601="A",1)))</f>
        <v/>
      </c>
      <c r="LX601" s="4">
        <f>IF(KU601="G",0.5,IF(KU601="R",2,IF(KU601="A",1)))</f>
        <v/>
      </c>
      <c r="LY601" s="7">
        <f>(LK601*(LU601+LX601)+(LL601*(LU601+LX601)))</f>
        <v/>
      </c>
      <c r="LZ601" s="7">
        <f>(LN601*(LV601+LW601)+(LO601*(LV601+LW601)))</f>
        <v/>
      </c>
      <c r="MA601" s="11">
        <f>LY601-LZ601</f>
        <v/>
      </c>
      <c r="MB601" s="5">
        <f>MA601+2</f>
        <v/>
      </c>
      <c r="MC601" s="6">
        <f>MA601-2</f>
        <v/>
      </c>
      <c r="MD601" s="4">
        <f>LE601</f>
        <v/>
      </c>
      <c r="ME601" s="9">
        <f>IF(MD601=0,1000,MD601+0.75)</f>
        <v/>
      </c>
      <c r="MF601" s="10">
        <f>IF(MD601=0,0,MD601-0.75)</f>
        <v/>
      </c>
      <c r="MG601" s="4">
        <f>((LM601*(LU601+LX601))-((LP601*(LV601+LW601))))</f>
        <v/>
      </c>
      <c r="MH601" s="9">
        <f>MG601*1.2</f>
        <v/>
      </c>
      <c r="MI601" s="10">
        <f>MG601*0.8</f>
        <v/>
      </c>
      <c r="MJ601">
        <f>IFERROR(NX601,"")</f>
        <v/>
      </c>
      <c r="MK601">
        <f>IFERROR(NY601,"")</f>
        <v/>
      </c>
      <c r="ML601">
        <f>IFERROR(NZ601,"")</f>
        <v/>
      </c>
      <c r="MM601">
        <f>IFERROR(OA601,"")</f>
        <v/>
      </c>
      <c r="MN601">
        <f>IFERROR(OB601,"")</f>
        <v/>
      </c>
      <c r="MO601">
        <f>IFERROR(OC601,"")</f>
        <v/>
      </c>
      <c r="MP601" s="1">
        <f>COUNTIFS(#REF!,LT601,#REF!,1,#REF!,"&gt;="&amp;MC601,#REF!,"&lt;="&amp;MB601,#REF!,"&lt;="&amp;ME601,#REF!,"&gt;="&amp;MF601,#REF!,"="&amp;KV601,#REF!,"="&amp;KX601)</f>
        <v/>
      </c>
      <c r="MQ601" s="1">
        <f>COUNTIFS(#REF!,LT601,#REF!,0,#REF!,"&gt;="&amp;MC601,#REF!,"&lt;="&amp;MB601,#REF!,"&lt;="&amp;ME601,#REF!,"&gt;="&amp;MF601,#REF!,"="&amp;KV601,#REF!,"="&amp;KX601)</f>
        <v/>
      </c>
      <c r="MR601" s="1">
        <f>COUNTIFS(#REF!,LT601,#REF!,1,#REF!,"&gt;="&amp;MC601,#REF!,"&lt;="&amp;MB601,#REF!,"&lt;="&amp;ME601,#REF!,"&gt;="&amp;MF601,#REF!,"="&amp;KW601,#REF!,"="&amp;KY601)</f>
        <v/>
      </c>
      <c r="MS601" s="1">
        <f>COUNTIFS(#REF!,LT601,#REF!,0,#REF!,"&gt;="&amp;MC601,#REF!,"&lt;="&amp;MB601,#REF!,"&lt;="&amp;ME601,#REF!,"&gt;="&amp;MF601,#REF!,"="&amp;KW601,#REF!,"="&amp;KY601)</f>
        <v/>
      </c>
      <c r="MT601" s="1">
        <f>COUNTIFS(#REF!,LT601,#REF!,1,#REF!,"&gt;="&amp;MI601,#REF!,"&lt;="&amp;MH601,#REF!,"&lt;="&amp;ME601,#REF!,"&gt;="&amp;MF601)</f>
        <v/>
      </c>
      <c r="MU601" s="1">
        <f>COUNTIFS(#REF!,LT601,#REF!,0,#REF!,"&gt;="&amp;MI601,#REF!,"&lt;="&amp;MH601,#REF!,"&lt;="&amp;ME601,#REF!,"&gt;="&amp;MF601)</f>
        <v/>
      </c>
      <c r="MV601" s="1">
        <f>COUNTIFS(#REF!,LT601,#REF!,1,#REF!,"&gt;="&amp;MI601,#REF!,"&lt;="&amp;MH601,#REF!,"="&amp;KZ601,#REF!,"="&amp;LA601,#REF!,"&lt;="&amp;ME601,#REF!,"&gt;="&amp;MF601)</f>
        <v/>
      </c>
      <c r="MW601" s="1">
        <f>COUNTIFS(#REF!,LT601,#REF!,0,#REF!,"&gt;="&amp;MI601,#REF!,"&lt;="&amp;MH601,#REF!,"="&amp;KZ601,#REF!,"="&amp;LA601,#REF!,"&lt;="&amp;ME601,#REF!,"&gt;="&amp;MF601)</f>
        <v/>
      </c>
      <c r="MX601" s="1">
        <f>COUNTIFS(#REF!,LT601,#REF!,1,#REF!,"&gt;="&amp;MC601,#REF!,"&lt;="&amp;MB601,#REF!,"&lt;="&amp;ME601,#REF!,"&gt;="&amp;MF601)</f>
        <v/>
      </c>
      <c r="MY601" s="1">
        <f>COUNTIFS(#REF!,LT601,#REF!,0,#REF!,"&gt;="&amp;MC601,#REF!,"&lt;="&amp;MB601,#REF!,"&lt;="&amp;ME601,#REF!,"&gt;="&amp;MF601)</f>
        <v/>
      </c>
      <c r="MZ601" s="1">
        <f>COUNTIFS(#REF!,LT601,#REF!,1,#REF!,"&lt;="&amp;ME601,#REF!,"&gt;="&amp;MF601,#REF!,"="&amp;KV601,#REF!,"="&amp;KX601)</f>
        <v/>
      </c>
      <c r="NA601" s="1">
        <f>COUNTIFS(#REF!,LT601,#REF!,0,#REF!,"&lt;="&amp;ME601,#REF!,"&gt;="&amp;MF601,#REF!,"="&amp;KV601,#REF!,"="&amp;KX601)</f>
        <v/>
      </c>
      <c r="NB601" s="1">
        <f>COUNTIFS(#REF!,LT601,#REF!,1,#REF!,"&lt;="&amp;ME601,#REF!,"&gt;="&amp;MF601,#REF!,"="&amp;KW601,#REF!,"="&amp;KY601)</f>
        <v/>
      </c>
      <c r="NC601" s="1">
        <f>COUNTIFS(#REF!,LT601,#REF!,0,#REF!,"&lt;="&amp;ME601,#REF!,"&gt;="&amp;MF601,#REF!,"="&amp;KW601,#REF!,"="&amp;KY601)</f>
        <v/>
      </c>
      <c r="ND601" s="1">
        <f>MP601+MR601+MT601+MV601+MX601+MZ601+NB601</f>
        <v/>
      </c>
      <c r="NE601" s="1">
        <f>MQ601+MS601+MU601+MW601+MY601+NA601+NC601</f>
        <v/>
      </c>
      <c r="NF601" s="1">
        <f>ND601+NE601</f>
        <v/>
      </c>
      <c r="NG601" s="33">
        <f>ND601/(ND601+NE601)</f>
        <v/>
      </c>
      <c r="NH601" s="3">
        <f>1/NG601</f>
        <v/>
      </c>
      <c r="NI601" s="1">
        <f>LH601</f>
        <v/>
      </c>
      <c r="NJ601" s="79">
        <f>((1-NG601)*(1/(NI601-1))*0.98-(NG601*1))</f>
        <v/>
      </c>
      <c r="NK601" s="34">
        <f>IF(LR601&lt;0.9,0,IF(AND(LR601&gt;1.1),0,1))</f>
        <v/>
      </c>
      <c r="NL601" s="34">
        <f>IF(LS601&lt;0.9,0,IF(AND(LS601&gt;1.1),0,1))</f>
        <v/>
      </c>
      <c r="NM601" s="32">
        <f>IF(NF601&gt;99,1,0)</f>
        <v/>
      </c>
      <c r="NN601" s="32">
        <f>IF(NJ601&gt;0.0799,1,0)</f>
        <v/>
      </c>
      <c r="NO601" s="32">
        <f>IF(NJ601&gt;NQ601,1,0)</f>
        <v/>
      </c>
      <c r="NP601" s="32">
        <f>NM601+NN601+NO601+NK601+NL601</f>
        <v/>
      </c>
      <c r="NQ601" s="79">
        <f>(((100*NG601)*(NI601-1)*0.98)-((1-NG601)*100))/100</f>
        <v/>
      </c>
      <c r="NR601" s="34">
        <f>IF(LR601&lt;0.9,0,IF(AND(LR601&gt;1.1),0,1))</f>
        <v/>
      </c>
      <c r="NS601" s="34">
        <f>IF(LS601&lt;0.9,0,IF(AND(LS601&gt;1.1),0,1))</f>
        <v/>
      </c>
      <c r="NT601" s="32">
        <f>IF(NF601&gt;99,1,0)</f>
        <v/>
      </c>
      <c r="NU601" s="32">
        <f>IF(NQ601&gt;0.0799,1,0)</f>
        <v/>
      </c>
      <c r="NV601" s="32">
        <f>IF(NQ601&gt;NJ601,1,0)</f>
        <v/>
      </c>
      <c r="NW601" s="32">
        <f>NT601+NU601+NV601+NR601+NS601</f>
        <v/>
      </c>
      <c r="NX601">
        <f>IF(NP601=5,"LayHome1-0",IF(AND(NW601=5),"BackHome1-0",""))</f>
        <v/>
      </c>
      <c r="NY601">
        <f>IF(NP601=5,KN601,IF(AND(NW601=5),KN601,""))</f>
        <v/>
      </c>
      <c r="NZ601">
        <f>IF(NP601=5,"Match Odds",IF(AND(NW601=5),"Match Odds",""))</f>
        <v/>
      </c>
      <c r="OA601">
        <f>IF(NP601=5,KP601,IF(AND(NW601=5),KP601,""))</f>
        <v/>
      </c>
      <c r="OB601">
        <f>IF(NP601=5,"MATCH_ODDS",IF(AND(NW601=5),"MATCH_ODDS",""))</f>
        <v/>
      </c>
      <c r="OC601">
        <f>IF(NP601=5,"LAY",IF(AND(NW601=5),"BACK",""))</f>
        <v/>
      </c>
    </row>
    <row r="602" ht="16.5" customHeight="1" thickBot="1" thickTop="1">
      <c r="A602" s="2" t="n"/>
      <c r="KN602" s="1">
        <f>IF(INDEX(#REF!,MATCH('HT 1-0'!D602,#REF!,0))=INDEX(#REF!,MATCH('HT 1-0'!D602,#REF!,0)),INDEX(#REF!,MATCH('HT 1-0'!D602,#REF!,0)),"ERROR")</f>
        <v/>
      </c>
      <c r="KO602" s="1">
        <f>IF(INDEX(#REF!,MATCH('HT 1-0'!E602,#REF!,0))=INDEX(#REF!,MATCH('HT 1-0'!E602,#REF!,0)),INDEX(#REF!,MATCH('HT 1-0'!E602,#REF!,0)),"ERROR")</f>
        <v/>
      </c>
      <c r="KP602" s="1">
        <f>KN602&amp;" v "&amp;KO602</f>
        <v/>
      </c>
      <c r="KQ602">
        <f>B602&amp;"_"&amp;C602</f>
        <v/>
      </c>
      <c r="KR602" s="1">
        <f>IF((HW602/KK602)&lt;0.335,"G",IF((HW602/KK602)&gt;0.67,"R","A"))</f>
        <v/>
      </c>
      <c r="KS602" s="1">
        <f>IF((HX602/KK602)&lt;0.335,"G",IF((HX602/KK602)&gt;0.67,"R","A"))</f>
        <v/>
      </c>
      <c r="KT602" s="1">
        <f>IF((IH602/KK602)&lt;0.335,"G",IF((IH602/KK602)&gt;0.67,"R","A"))</f>
        <v/>
      </c>
      <c r="KU602" s="1">
        <f>IF((II602/KK602)&lt;0.335,"G",IF((II602/KK602)&gt;0.67,"R","A"))</f>
        <v/>
      </c>
      <c r="KV602" s="1">
        <f>IF((HZ602/KK602)&lt;0.335,"G",IF((HZ602/KK602)&gt;0.67,"R","A"))</f>
        <v/>
      </c>
      <c r="KW602" s="1">
        <f>IF((HY602/KK602)&lt;0.335,"G",IF((HY602/KK602)&gt;0.67,"R","A"))</f>
        <v/>
      </c>
      <c r="KX602" s="1">
        <f>IF((IK602/KK602)&lt;0.335,"G",IF((IK602/KK602)&gt;0.67,"R","A"))</f>
        <v/>
      </c>
      <c r="KY602" s="1">
        <f>IF((IJ602/KK602)&lt;0.335,"G",IF((IJ602/KK602)&gt;0.67,"R","A"))</f>
        <v/>
      </c>
      <c r="KZ602" s="1">
        <f>IF((HQ602/KK602)&lt;0.335,"G",IF((HQ602/KK602)&gt;0.67,"R","A"))</f>
        <v/>
      </c>
      <c r="LA602" s="1">
        <f>IF((IB602/KK602)&lt;0.335,"G",IF((IB602/KK602)&gt;0.67,"R","A"))</f>
        <v/>
      </c>
      <c r="LB602">
        <f>IF(LQ602="1-0",INDEX(Scrape!#REF!,MATCH('HT 1-0'!KP602,Scrape!$B:$B,0)),"")</f>
        <v/>
      </c>
      <c r="LC602">
        <f>IF(LQ602="1-0",INDEX(Scrape!$A:$A,MATCH('HT 1-0'!KP602,Scrape!$B:$B,0)),"")</f>
        <v/>
      </c>
      <c r="LD602">
        <f>IF(LQ602="1-0",INDEX(Scrape!$B:$B,MATCH('HT 1-0'!KP602,Scrape!$B:$B,0)),"")</f>
        <v/>
      </c>
      <c r="LE602">
        <f>IF(LQ602="1-0",INDEX(Scrape!$C:$C,MATCH('HT 1-0'!KP602,Scrape!$B:$B,0)),"")</f>
        <v/>
      </c>
      <c r="LF602">
        <f>IF(LQ602="1-0",INDEX(Scrape!$D:$D,MATCH('HT 1-0'!KP602,Scrape!$B:$B,0)),"")</f>
        <v/>
      </c>
      <c r="LG602">
        <f>IF(LQ602="1-0",INDEX(Scrape!$E:$E,MATCH('HT 1-0'!KP602,Scrape!$B:$B,0)),"")</f>
        <v/>
      </c>
      <c r="LH602">
        <f>IF(LQ602="1-0",INDEX(Scrape!$F:$F,MATCH('HT 1-0'!KP602,Scrape!$B:$B,0)),"")</f>
        <v/>
      </c>
      <c r="LI602">
        <f>IF(LQ602="1-0",INDEX(Scrape!$G:$G,MATCH('HT 1-0'!KP602,Scrape!$B:$B,0)),"")</f>
        <v/>
      </c>
      <c r="LJ602">
        <f>IF(LQ602="1-0",INDEX(Scrape!$H:$H,MATCH('HT 1-0'!KP602,Scrape!$B:$B,0)),"")</f>
        <v/>
      </c>
      <c r="LK602">
        <f>IF(LQ602="1-0",INDEX(Scrape!$I:$I,MATCH('HT 1-0'!KP602,Scrape!$B:$B,0)),"")</f>
        <v/>
      </c>
      <c r="LL602">
        <f>IF(LQ602="1-0",INDEX(Scrape!$J:$J,MATCH('HT 1-0'!KP602,Scrape!$B:$B,0)),"")</f>
        <v/>
      </c>
      <c r="LM602">
        <f>IF(LQ602="1-0",INDEX(Scrape!$K:$K,MATCH('HT 1-0'!KP602,Scrape!$B:$B,0)),"")</f>
        <v/>
      </c>
      <c r="LN602">
        <f>IF(LQ602="1-0",INDEX(Scrape!$L:$L,MATCH('HT 1-0'!KP602,Scrape!$B:$B,0)),"")</f>
        <v/>
      </c>
      <c r="LO602">
        <f>IF(LQ602="1-0",INDEX(Scrape!$M:$M,MATCH('HT 1-0'!KP602,Scrape!$B:$B,0)),"")</f>
        <v/>
      </c>
      <c r="LP602">
        <f>IF(LQ602="1-0",INDEX(Scrape!$N:$N,MATCH('HT 1-0'!KP602,Scrape!$B:$B,0)),"")</f>
        <v/>
      </c>
      <c r="LQ602">
        <f>INDEX(Scrape!$O:$O,MATCH('HT 1-0'!KP602,Scrape!$B:$B,0))</f>
        <v/>
      </c>
      <c r="LR602">
        <f>(1/LJ602)+(1/LI602)+(1/LH602)</f>
        <v/>
      </c>
      <c r="LS602">
        <f>(1/LG602)+(1/LF602)+(1/LE602)</f>
        <v/>
      </c>
      <c r="LT602" s="8">
        <f>IF(INDEX(#REF!,MATCH(KQ602,#REF!,0))=INDEX(#REF!,MATCH(KQ602,#REF!,0)),INDEX(#REF!,MATCH(KQ602,#REF!,0)),"ERROR")</f>
        <v/>
      </c>
      <c r="LU602" s="4">
        <f>IF(KR602="G",2,IF(KR602="R",0.5,IF(KR602="A",1)))</f>
        <v/>
      </c>
      <c r="LV602" s="4">
        <f>IF(KS602="G",0.5,IF(KS602="R",2,IF(KS602="A",1)))</f>
        <v/>
      </c>
      <c r="LW602" s="4">
        <f>IF(KT602="G",2,IF(KT602="R",0.5,IF(KT602="A",1)))</f>
        <v/>
      </c>
      <c r="LX602" s="4">
        <f>IF(KU602="G",0.5,IF(KU602="R",2,IF(KU602="A",1)))</f>
        <v/>
      </c>
      <c r="LY602" s="7">
        <f>(LK602*(LU602+LX602)+(LL602*(LU602+LX602)))</f>
        <v/>
      </c>
      <c r="LZ602" s="7">
        <f>(LN602*(LV602+LW602)+(LO602*(LV602+LW602)))</f>
        <v/>
      </c>
      <c r="MA602" s="11">
        <f>LY602-LZ602</f>
        <v/>
      </c>
      <c r="MB602" s="5">
        <f>MA602+2</f>
        <v/>
      </c>
      <c r="MC602" s="6">
        <f>MA602-2</f>
        <v/>
      </c>
      <c r="MD602" s="4">
        <f>LE602</f>
        <v/>
      </c>
      <c r="ME602" s="9">
        <f>IF(MD602=0,1000,MD602+0.75)</f>
        <v/>
      </c>
      <c r="MF602" s="10">
        <f>IF(MD602=0,0,MD602-0.75)</f>
        <v/>
      </c>
      <c r="MG602" s="4">
        <f>((LM602*(LU602+LX602))-((LP602*(LV602+LW602))))</f>
        <v/>
      </c>
      <c r="MH602" s="9">
        <f>MG602*1.2</f>
        <v/>
      </c>
      <c r="MI602" s="10">
        <f>MG602*0.8</f>
        <v/>
      </c>
      <c r="MJ602">
        <f>IFERROR(NX602,"")</f>
        <v/>
      </c>
      <c r="MK602">
        <f>IFERROR(NY602,"")</f>
        <v/>
      </c>
      <c r="ML602">
        <f>IFERROR(NZ602,"")</f>
        <v/>
      </c>
      <c r="MM602">
        <f>IFERROR(OA602,"")</f>
        <v/>
      </c>
      <c r="MN602">
        <f>IFERROR(OB602,"")</f>
        <v/>
      </c>
      <c r="MO602">
        <f>IFERROR(OC602,"")</f>
        <v/>
      </c>
      <c r="MP602" s="1">
        <f>COUNTIFS(#REF!,LT602,#REF!,1,#REF!,"&gt;="&amp;MC602,#REF!,"&lt;="&amp;MB602,#REF!,"&lt;="&amp;ME602,#REF!,"&gt;="&amp;MF602,#REF!,"="&amp;KV602,#REF!,"="&amp;KX602)</f>
        <v/>
      </c>
      <c r="MQ602" s="1">
        <f>COUNTIFS(#REF!,LT602,#REF!,0,#REF!,"&gt;="&amp;MC602,#REF!,"&lt;="&amp;MB602,#REF!,"&lt;="&amp;ME602,#REF!,"&gt;="&amp;MF602,#REF!,"="&amp;KV602,#REF!,"="&amp;KX602)</f>
        <v/>
      </c>
      <c r="MR602" s="1">
        <f>COUNTIFS(#REF!,LT602,#REF!,1,#REF!,"&gt;="&amp;MC602,#REF!,"&lt;="&amp;MB602,#REF!,"&lt;="&amp;ME602,#REF!,"&gt;="&amp;MF602,#REF!,"="&amp;KW602,#REF!,"="&amp;KY602)</f>
        <v/>
      </c>
      <c r="MS602" s="1">
        <f>COUNTIFS(#REF!,LT602,#REF!,0,#REF!,"&gt;="&amp;MC602,#REF!,"&lt;="&amp;MB602,#REF!,"&lt;="&amp;ME602,#REF!,"&gt;="&amp;MF602,#REF!,"="&amp;KW602,#REF!,"="&amp;KY602)</f>
        <v/>
      </c>
      <c r="MT602" s="1">
        <f>COUNTIFS(#REF!,LT602,#REF!,1,#REF!,"&gt;="&amp;MI602,#REF!,"&lt;="&amp;MH602,#REF!,"&lt;="&amp;ME602,#REF!,"&gt;="&amp;MF602)</f>
        <v/>
      </c>
      <c r="MU602" s="1">
        <f>COUNTIFS(#REF!,LT602,#REF!,0,#REF!,"&gt;="&amp;MI602,#REF!,"&lt;="&amp;MH602,#REF!,"&lt;="&amp;ME602,#REF!,"&gt;="&amp;MF602)</f>
        <v/>
      </c>
      <c r="MV602" s="1">
        <f>COUNTIFS(#REF!,LT602,#REF!,1,#REF!,"&gt;="&amp;MI602,#REF!,"&lt;="&amp;MH602,#REF!,"="&amp;KZ602,#REF!,"="&amp;LA602,#REF!,"&lt;="&amp;ME602,#REF!,"&gt;="&amp;MF602)</f>
        <v/>
      </c>
      <c r="MW602" s="1">
        <f>COUNTIFS(#REF!,LT602,#REF!,0,#REF!,"&gt;="&amp;MI602,#REF!,"&lt;="&amp;MH602,#REF!,"="&amp;KZ602,#REF!,"="&amp;LA602,#REF!,"&lt;="&amp;ME602,#REF!,"&gt;="&amp;MF602)</f>
        <v/>
      </c>
      <c r="MX602" s="1">
        <f>COUNTIFS(#REF!,LT602,#REF!,1,#REF!,"&gt;="&amp;MC602,#REF!,"&lt;="&amp;MB602,#REF!,"&lt;="&amp;ME602,#REF!,"&gt;="&amp;MF602)</f>
        <v/>
      </c>
      <c r="MY602" s="1">
        <f>COUNTIFS(#REF!,LT602,#REF!,0,#REF!,"&gt;="&amp;MC602,#REF!,"&lt;="&amp;MB602,#REF!,"&lt;="&amp;ME602,#REF!,"&gt;="&amp;MF602)</f>
        <v/>
      </c>
      <c r="MZ602" s="1">
        <f>COUNTIFS(#REF!,LT602,#REF!,1,#REF!,"&lt;="&amp;ME602,#REF!,"&gt;="&amp;MF602,#REF!,"="&amp;KV602,#REF!,"="&amp;KX602)</f>
        <v/>
      </c>
      <c r="NA602" s="1">
        <f>COUNTIFS(#REF!,LT602,#REF!,0,#REF!,"&lt;="&amp;ME602,#REF!,"&gt;="&amp;MF602,#REF!,"="&amp;KV602,#REF!,"="&amp;KX602)</f>
        <v/>
      </c>
      <c r="NB602" s="1">
        <f>COUNTIFS(#REF!,LT602,#REF!,1,#REF!,"&lt;="&amp;ME602,#REF!,"&gt;="&amp;MF602,#REF!,"="&amp;KW602,#REF!,"="&amp;KY602)</f>
        <v/>
      </c>
      <c r="NC602" s="1">
        <f>COUNTIFS(#REF!,LT602,#REF!,0,#REF!,"&lt;="&amp;ME602,#REF!,"&gt;="&amp;MF602,#REF!,"="&amp;KW602,#REF!,"="&amp;KY602)</f>
        <v/>
      </c>
      <c r="ND602" s="1">
        <f>MP602+MR602+MT602+MV602+MX602+MZ602+NB602</f>
        <v/>
      </c>
      <c r="NE602" s="1">
        <f>MQ602+MS602+MU602+MW602+MY602+NA602+NC602</f>
        <v/>
      </c>
      <c r="NF602" s="1">
        <f>ND602+NE602</f>
        <v/>
      </c>
      <c r="NG602" s="33">
        <f>ND602/(ND602+NE602)</f>
        <v/>
      </c>
      <c r="NH602" s="3">
        <f>1/NG602</f>
        <v/>
      </c>
      <c r="NI602" s="1">
        <f>LH602</f>
        <v/>
      </c>
      <c r="NJ602" s="79">
        <f>((1-NG602)*(1/(NI602-1))*0.98-(NG602*1))</f>
        <v/>
      </c>
      <c r="NK602" s="34">
        <f>IF(LR602&lt;0.9,0,IF(AND(LR602&gt;1.1),0,1))</f>
        <v/>
      </c>
      <c r="NL602" s="34">
        <f>IF(LS602&lt;0.9,0,IF(AND(LS602&gt;1.1),0,1))</f>
        <v/>
      </c>
      <c r="NM602" s="32">
        <f>IF(NF602&gt;99,1,0)</f>
        <v/>
      </c>
      <c r="NN602" s="32">
        <f>IF(NJ602&gt;0.0799,1,0)</f>
        <v/>
      </c>
      <c r="NO602" s="32">
        <f>IF(NJ602&gt;NQ602,1,0)</f>
        <v/>
      </c>
      <c r="NP602" s="32">
        <f>NM602+NN602+NO602+NK602+NL602</f>
        <v/>
      </c>
      <c r="NQ602" s="79">
        <f>(((100*NG602)*(NI602-1)*0.98)-((1-NG602)*100))/100</f>
        <v/>
      </c>
      <c r="NR602" s="34">
        <f>IF(LR602&lt;0.9,0,IF(AND(LR602&gt;1.1),0,1))</f>
        <v/>
      </c>
      <c r="NS602" s="34">
        <f>IF(LS602&lt;0.9,0,IF(AND(LS602&gt;1.1),0,1))</f>
        <v/>
      </c>
      <c r="NT602" s="32">
        <f>IF(NF602&gt;99,1,0)</f>
        <v/>
      </c>
      <c r="NU602" s="32">
        <f>IF(NQ602&gt;0.0799,1,0)</f>
        <v/>
      </c>
      <c r="NV602" s="32">
        <f>IF(NQ602&gt;NJ602,1,0)</f>
        <v/>
      </c>
      <c r="NW602" s="32">
        <f>NT602+NU602+NV602+NR602+NS602</f>
        <v/>
      </c>
      <c r="NX602">
        <f>IF(NP602=5,"LayHome1-0",IF(AND(NW602=5),"BackHome1-0",""))</f>
        <v/>
      </c>
      <c r="NY602">
        <f>IF(NP602=5,KN602,IF(AND(NW602=5),KN602,""))</f>
        <v/>
      </c>
      <c r="NZ602">
        <f>IF(NP602=5,"Match Odds",IF(AND(NW602=5),"Match Odds",""))</f>
        <v/>
      </c>
      <c r="OA602">
        <f>IF(NP602=5,KP602,IF(AND(NW602=5),KP602,""))</f>
        <v/>
      </c>
      <c r="OB602">
        <f>IF(NP602=5,"MATCH_ODDS",IF(AND(NW602=5),"MATCH_ODDS",""))</f>
        <v/>
      </c>
      <c r="OC602">
        <f>IF(NP602=5,"LAY",IF(AND(NW602=5),"BACK",""))</f>
        <v/>
      </c>
    </row>
    <row r="603" ht="16.5" customHeight="1" thickBot="1" thickTop="1">
      <c r="A603" s="2" t="n"/>
      <c r="KN603" s="1">
        <f>IF(INDEX(#REF!,MATCH('HT 1-0'!D603,#REF!,0))=INDEX(#REF!,MATCH('HT 1-0'!D603,#REF!,0)),INDEX(#REF!,MATCH('HT 1-0'!D603,#REF!,0)),"ERROR")</f>
        <v/>
      </c>
      <c r="KO603" s="1">
        <f>IF(INDEX(#REF!,MATCH('HT 1-0'!E603,#REF!,0))=INDEX(#REF!,MATCH('HT 1-0'!E603,#REF!,0)),INDEX(#REF!,MATCH('HT 1-0'!E603,#REF!,0)),"ERROR")</f>
        <v/>
      </c>
      <c r="KP603" s="1">
        <f>KN603&amp;" v "&amp;KO603</f>
        <v/>
      </c>
      <c r="KQ603">
        <f>B603&amp;"_"&amp;C603</f>
        <v/>
      </c>
      <c r="KR603" s="1">
        <f>IF((HW603/KK603)&lt;0.335,"G",IF((HW603/KK603)&gt;0.67,"R","A"))</f>
        <v/>
      </c>
      <c r="KS603" s="1">
        <f>IF((HX603/KK603)&lt;0.335,"G",IF((HX603/KK603)&gt;0.67,"R","A"))</f>
        <v/>
      </c>
      <c r="KT603" s="1">
        <f>IF((IH603/KK603)&lt;0.335,"G",IF((IH603/KK603)&gt;0.67,"R","A"))</f>
        <v/>
      </c>
      <c r="KU603" s="1">
        <f>IF((II603/KK603)&lt;0.335,"G",IF((II603/KK603)&gt;0.67,"R","A"))</f>
        <v/>
      </c>
      <c r="KV603" s="1">
        <f>IF((HZ603/KK603)&lt;0.335,"G",IF((HZ603/KK603)&gt;0.67,"R","A"))</f>
        <v/>
      </c>
      <c r="KW603" s="1">
        <f>IF((HY603/KK603)&lt;0.335,"G",IF((HY603/KK603)&gt;0.67,"R","A"))</f>
        <v/>
      </c>
      <c r="KX603" s="1">
        <f>IF((IK603/KK603)&lt;0.335,"G",IF((IK603/KK603)&gt;0.67,"R","A"))</f>
        <v/>
      </c>
      <c r="KY603" s="1">
        <f>IF((IJ603/KK603)&lt;0.335,"G",IF((IJ603/KK603)&gt;0.67,"R","A"))</f>
        <v/>
      </c>
      <c r="KZ603" s="1">
        <f>IF((HQ603/KK603)&lt;0.335,"G",IF((HQ603/KK603)&gt;0.67,"R","A"))</f>
        <v/>
      </c>
      <c r="LA603" s="1">
        <f>IF((IB603/KK603)&lt;0.335,"G",IF((IB603/KK603)&gt;0.67,"R","A"))</f>
        <v/>
      </c>
      <c r="LB603">
        <f>IF(LQ603="1-0",INDEX(Scrape!#REF!,MATCH('HT 1-0'!KP603,Scrape!$B:$B,0)),"")</f>
        <v/>
      </c>
      <c r="LC603">
        <f>IF(LQ603="1-0",INDEX(Scrape!$A:$A,MATCH('HT 1-0'!KP603,Scrape!$B:$B,0)),"")</f>
        <v/>
      </c>
      <c r="LD603">
        <f>IF(LQ603="1-0",INDEX(Scrape!$B:$B,MATCH('HT 1-0'!KP603,Scrape!$B:$B,0)),"")</f>
        <v/>
      </c>
      <c r="LE603">
        <f>IF(LQ603="1-0",INDEX(Scrape!$C:$C,MATCH('HT 1-0'!KP603,Scrape!$B:$B,0)),"")</f>
        <v/>
      </c>
      <c r="LF603">
        <f>IF(LQ603="1-0",INDEX(Scrape!$D:$D,MATCH('HT 1-0'!KP603,Scrape!$B:$B,0)),"")</f>
        <v/>
      </c>
      <c r="LG603">
        <f>IF(LQ603="1-0",INDEX(Scrape!$E:$E,MATCH('HT 1-0'!KP603,Scrape!$B:$B,0)),"")</f>
        <v/>
      </c>
      <c r="LH603">
        <f>IF(LQ603="1-0",INDEX(Scrape!$F:$F,MATCH('HT 1-0'!KP603,Scrape!$B:$B,0)),"")</f>
        <v/>
      </c>
      <c r="LI603">
        <f>IF(LQ603="1-0",INDEX(Scrape!$G:$G,MATCH('HT 1-0'!KP603,Scrape!$B:$B,0)),"")</f>
        <v/>
      </c>
      <c r="LJ603">
        <f>IF(LQ603="1-0",INDEX(Scrape!$H:$H,MATCH('HT 1-0'!KP603,Scrape!$B:$B,0)),"")</f>
        <v/>
      </c>
      <c r="LK603">
        <f>IF(LQ603="1-0",INDEX(Scrape!$I:$I,MATCH('HT 1-0'!KP603,Scrape!$B:$B,0)),"")</f>
        <v/>
      </c>
      <c r="LL603">
        <f>IF(LQ603="1-0",INDEX(Scrape!$J:$J,MATCH('HT 1-0'!KP603,Scrape!$B:$B,0)),"")</f>
        <v/>
      </c>
      <c r="LM603">
        <f>IF(LQ603="1-0",INDEX(Scrape!$K:$K,MATCH('HT 1-0'!KP603,Scrape!$B:$B,0)),"")</f>
        <v/>
      </c>
      <c r="LN603">
        <f>IF(LQ603="1-0",INDEX(Scrape!$L:$L,MATCH('HT 1-0'!KP603,Scrape!$B:$B,0)),"")</f>
        <v/>
      </c>
      <c r="LO603">
        <f>IF(LQ603="1-0",INDEX(Scrape!$M:$M,MATCH('HT 1-0'!KP603,Scrape!$B:$B,0)),"")</f>
        <v/>
      </c>
      <c r="LP603">
        <f>IF(LQ603="1-0",INDEX(Scrape!$N:$N,MATCH('HT 1-0'!KP603,Scrape!$B:$B,0)),"")</f>
        <v/>
      </c>
      <c r="LQ603">
        <f>INDEX(Scrape!$O:$O,MATCH('HT 1-0'!KP603,Scrape!$B:$B,0))</f>
        <v/>
      </c>
      <c r="LR603">
        <f>(1/LJ603)+(1/LI603)+(1/LH603)</f>
        <v/>
      </c>
      <c r="LS603">
        <f>(1/LG603)+(1/LF603)+(1/LE603)</f>
        <v/>
      </c>
      <c r="LT603" s="8">
        <f>IF(INDEX(#REF!,MATCH(KQ603,#REF!,0))=INDEX(#REF!,MATCH(KQ603,#REF!,0)),INDEX(#REF!,MATCH(KQ603,#REF!,0)),"ERROR")</f>
        <v/>
      </c>
      <c r="LU603" s="4">
        <f>IF(KR603="G",2,IF(KR603="R",0.5,IF(KR603="A",1)))</f>
        <v/>
      </c>
      <c r="LV603" s="4">
        <f>IF(KS603="G",0.5,IF(KS603="R",2,IF(KS603="A",1)))</f>
        <v/>
      </c>
      <c r="LW603" s="4">
        <f>IF(KT603="G",2,IF(KT603="R",0.5,IF(KT603="A",1)))</f>
        <v/>
      </c>
      <c r="LX603" s="4">
        <f>IF(KU603="G",0.5,IF(KU603="R",2,IF(KU603="A",1)))</f>
        <v/>
      </c>
      <c r="LY603" s="7">
        <f>(LK603*(LU603+LX603)+(LL603*(LU603+LX603)))</f>
        <v/>
      </c>
      <c r="LZ603" s="7">
        <f>(LN603*(LV603+LW603)+(LO603*(LV603+LW603)))</f>
        <v/>
      </c>
      <c r="MA603" s="11">
        <f>LY603-LZ603</f>
        <v/>
      </c>
      <c r="MB603" s="5">
        <f>MA603+2</f>
        <v/>
      </c>
      <c r="MC603" s="6">
        <f>MA603-2</f>
        <v/>
      </c>
      <c r="MD603" s="4">
        <f>LE603</f>
        <v/>
      </c>
      <c r="ME603" s="9">
        <f>IF(MD603=0,1000,MD603+0.75)</f>
        <v/>
      </c>
      <c r="MF603" s="10">
        <f>IF(MD603=0,0,MD603-0.75)</f>
        <v/>
      </c>
      <c r="MG603" s="4">
        <f>((LM603*(LU603+LX603))-((LP603*(LV603+LW603))))</f>
        <v/>
      </c>
      <c r="MH603" s="9">
        <f>MG603*1.2</f>
        <v/>
      </c>
      <c r="MI603" s="10">
        <f>MG603*0.8</f>
        <v/>
      </c>
      <c r="MJ603">
        <f>IFERROR(NX603,"")</f>
        <v/>
      </c>
      <c r="MK603">
        <f>IFERROR(NY603,"")</f>
        <v/>
      </c>
      <c r="ML603">
        <f>IFERROR(NZ603,"")</f>
        <v/>
      </c>
      <c r="MM603">
        <f>IFERROR(OA603,"")</f>
        <v/>
      </c>
      <c r="MN603">
        <f>IFERROR(OB603,"")</f>
        <v/>
      </c>
      <c r="MO603">
        <f>IFERROR(OC603,"")</f>
        <v/>
      </c>
      <c r="MP603" s="1">
        <f>COUNTIFS(#REF!,LT603,#REF!,1,#REF!,"&gt;="&amp;MC603,#REF!,"&lt;="&amp;MB603,#REF!,"&lt;="&amp;ME603,#REF!,"&gt;="&amp;MF603,#REF!,"="&amp;KV603,#REF!,"="&amp;KX603)</f>
        <v/>
      </c>
      <c r="MQ603" s="1">
        <f>COUNTIFS(#REF!,LT603,#REF!,0,#REF!,"&gt;="&amp;MC603,#REF!,"&lt;="&amp;MB603,#REF!,"&lt;="&amp;ME603,#REF!,"&gt;="&amp;MF603,#REF!,"="&amp;KV603,#REF!,"="&amp;KX603)</f>
        <v/>
      </c>
      <c r="MR603" s="1">
        <f>COUNTIFS(#REF!,LT603,#REF!,1,#REF!,"&gt;="&amp;MC603,#REF!,"&lt;="&amp;MB603,#REF!,"&lt;="&amp;ME603,#REF!,"&gt;="&amp;MF603,#REF!,"="&amp;KW603,#REF!,"="&amp;KY603)</f>
        <v/>
      </c>
      <c r="MS603" s="1">
        <f>COUNTIFS(#REF!,LT603,#REF!,0,#REF!,"&gt;="&amp;MC603,#REF!,"&lt;="&amp;MB603,#REF!,"&lt;="&amp;ME603,#REF!,"&gt;="&amp;MF603,#REF!,"="&amp;KW603,#REF!,"="&amp;KY603)</f>
        <v/>
      </c>
      <c r="MT603" s="1">
        <f>COUNTIFS(#REF!,LT603,#REF!,1,#REF!,"&gt;="&amp;MI603,#REF!,"&lt;="&amp;MH603,#REF!,"&lt;="&amp;ME603,#REF!,"&gt;="&amp;MF603)</f>
        <v/>
      </c>
      <c r="MU603" s="1">
        <f>COUNTIFS(#REF!,LT603,#REF!,0,#REF!,"&gt;="&amp;MI603,#REF!,"&lt;="&amp;MH603,#REF!,"&lt;="&amp;ME603,#REF!,"&gt;="&amp;MF603)</f>
        <v/>
      </c>
      <c r="MV603" s="1">
        <f>COUNTIFS(#REF!,LT603,#REF!,1,#REF!,"&gt;="&amp;MI603,#REF!,"&lt;="&amp;MH603,#REF!,"="&amp;KZ603,#REF!,"="&amp;LA603,#REF!,"&lt;="&amp;ME603,#REF!,"&gt;="&amp;MF603)</f>
        <v/>
      </c>
      <c r="MW603" s="1">
        <f>COUNTIFS(#REF!,LT603,#REF!,0,#REF!,"&gt;="&amp;MI603,#REF!,"&lt;="&amp;MH603,#REF!,"="&amp;KZ603,#REF!,"="&amp;LA603,#REF!,"&lt;="&amp;ME603,#REF!,"&gt;="&amp;MF603)</f>
        <v/>
      </c>
      <c r="MX603" s="1">
        <f>COUNTIFS(#REF!,LT603,#REF!,1,#REF!,"&gt;="&amp;MC603,#REF!,"&lt;="&amp;MB603,#REF!,"&lt;="&amp;ME603,#REF!,"&gt;="&amp;MF603)</f>
        <v/>
      </c>
      <c r="MY603" s="1">
        <f>COUNTIFS(#REF!,LT603,#REF!,0,#REF!,"&gt;="&amp;MC603,#REF!,"&lt;="&amp;MB603,#REF!,"&lt;="&amp;ME603,#REF!,"&gt;="&amp;MF603)</f>
        <v/>
      </c>
      <c r="MZ603" s="1">
        <f>COUNTIFS(#REF!,LT603,#REF!,1,#REF!,"&lt;="&amp;ME603,#REF!,"&gt;="&amp;MF603,#REF!,"="&amp;KV603,#REF!,"="&amp;KX603)</f>
        <v/>
      </c>
      <c r="NA603" s="1">
        <f>COUNTIFS(#REF!,LT603,#REF!,0,#REF!,"&lt;="&amp;ME603,#REF!,"&gt;="&amp;MF603,#REF!,"="&amp;KV603,#REF!,"="&amp;KX603)</f>
        <v/>
      </c>
      <c r="NB603" s="1">
        <f>COUNTIFS(#REF!,LT603,#REF!,1,#REF!,"&lt;="&amp;ME603,#REF!,"&gt;="&amp;MF603,#REF!,"="&amp;KW603,#REF!,"="&amp;KY603)</f>
        <v/>
      </c>
      <c r="NC603" s="1">
        <f>COUNTIFS(#REF!,LT603,#REF!,0,#REF!,"&lt;="&amp;ME603,#REF!,"&gt;="&amp;MF603,#REF!,"="&amp;KW603,#REF!,"="&amp;KY603)</f>
        <v/>
      </c>
      <c r="ND603" s="1">
        <f>MP603+MR603+MT603+MV603+MX603+MZ603+NB603</f>
        <v/>
      </c>
      <c r="NE603" s="1">
        <f>MQ603+MS603+MU603+MW603+MY603+NA603+NC603</f>
        <v/>
      </c>
      <c r="NF603" s="1">
        <f>ND603+NE603</f>
        <v/>
      </c>
      <c r="NG603" s="33">
        <f>ND603/(ND603+NE603)</f>
        <v/>
      </c>
      <c r="NH603" s="3">
        <f>1/NG603</f>
        <v/>
      </c>
      <c r="NI603" s="1">
        <f>LH603</f>
        <v/>
      </c>
      <c r="NJ603" s="79">
        <f>((1-NG603)*(1/(NI603-1))*0.98-(NG603*1))</f>
        <v/>
      </c>
      <c r="NK603" s="34">
        <f>IF(LR603&lt;0.9,0,IF(AND(LR603&gt;1.1),0,1))</f>
        <v/>
      </c>
      <c r="NL603" s="34">
        <f>IF(LS603&lt;0.9,0,IF(AND(LS603&gt;1.1),0,1))</f>
        <v/>
      </c>
      <c r="NM603" s="32">
        <f>IF(NF603&gt;99,1,0)</f>
        <v/>
      </c>
      <c r="NN603" s="32">
        <f>IF(NJ603&gt;0.0799,1,0)</f>
        <v/>
      </c>
      <c r="NO603" s="32">
        <f>IF(NJ603&gt;NQ603,1,0)</f>
        <v/>
      </c>
      <c r="NP603" s="32">
        <f>NM603+NN603+NO603+NK603+NL603</f>
        <v/>
      </c>
      <c r="NQ603" s="79">
        <f>(((100*NG603)*(NI603-1)*0.98)-((1-NG603)*100))/100</f>
        <v/>
      </c>
      <c r="NR603" s="34">
        <f>IF(LR603&lt;0.9,0,IF(AND(LR603&gt;1.1),0,1))</f>
        <v/>
      </c>
      <c r="NS603" s="34">
        <f>IF(LS603&lt;0.9,0,IF(AND(LS603&gt;1.1),0,1))</f>
        <v/>
      </c>
      <c r="NT603" s="32">
        <f>IF(NF603&gt;99,1,0)</f>
        <v/>
      </c>
      <c r="NU603" s="32">
        <f>IF(NQ603&gt;0.0799,1,0)</f>
        <v/>
      </c>
      <c r="NV603" s="32">
        <f>IF(NQ603&gt;NJ603,1,0)</f>
        <v/>
      </c>
      <c r="NW603" s="32">
        <f>NT603+NU603+NV603+NR603+NS603</f>
        <v/>
      </c>
      <c r="NX603">
        <f>IF(NP603=5,"LayHome1-0",IF(AND(NW603=5),"BackHome1-0",""))</f>
        <v/>
      </c>
      <c r="NY603">
        <f>IF(NP603=5,KN603,IF(AND(NW603=5),KN603,""))</f>
        <v/>
      </c>
      <c r="NZ603">
        <f>IF(NP603=5,"Match Odds",IF(AND(NW603=5),"Match Odds",""))</f>
        <v/>
      </c>
      <c r="OA603">
        <f>IF(NP603=5,KP603,IF(AND(NW603=5),KP603,""))</f>
        <v/>
      </c>
      <c r="OB603">
        <f>IF(NP603=5,"MATCH_ODDS",IF(AND(NW603=5),"MATCH_ODDS",""))</f>
        <v/>
      </c>
      <c r="OC603">
        <f>IF(NP603=5,"LAY",IF(AND(NW603=5),"BACK",""))</f>
        <v/>
      </c>
    </row>
    <row r="604" ht="16.5" customHeight="1" thickBot="1" thickTop="1">
      <c r="A604" s="2" t="n"/>
      <c r="KN604" s="1">
        <f>IF(INDEX(#REF!,MATCH('HT 1-0'!D604,#REF!,0))=INDEX(#REF!,MATCH('HT 1-0'!D604,#REF!,0)),INDEX(#REF!,MATCH('HT 1-0'!D604,#REF!,0)),"ERROR")</f>
        <v/>
      </c>
      <c r="KO604" s="1">
        <f>IF(INDEX(#REF!,MATCH('HT 1-0'!E604,#REF!,0))=INDEX(#REF!,MATCH('HT 1-0'!E604,#REF!,0)),INDEX(#REF!,MATCH('HT 1-0'!E604,#REF!,0)),"ERROR")</f>
        <v/>
      </c>
      <c r="KP604" s="1">
        <f>KN604&amp;" v "&amp;KO604</f>
        <v/>
      </c>
      <c r="KQ604">
        <f>B604&amp;"_"&amp;C604</f>
        <v/>
      </c>
      <c r="KR604" s="1">
        <f>IF((HW604/KK604)&lt;0.335,"G",IF((HW604/KK604)&gt;0.67,"R","A"))</f>
        <v/>
      </c>
      <c r="KS604" s="1">
        <f>IF((HX604/KK604)&lt;0.335,"G",IF((HX604/KK604)&gt;0.67,"R","A"))</f>
        <v/>
      </c>
      <c r="KT604" s="1">
        <f>IF((IH604/KK604)&lt;0.335,"G",IF((IH604/KK604)&gt;0.67,"R","A"))</f>
        <v/>
      </c>
      <c r="KU604" s="1">
        <f>IF((II604/KK604)&lt;0.335,"G",IF((II604/KK604)&gt;0.67,"R","A"))</f>
        <v/>
      </c>
      <c r="KV604" s="1">
        <f>IF((HZ604/KK604)&lt;0.335,"G",IF((HZ604/KK604)&gt;0.67,"R","A"))</f>
        <v/>
      </c>
      <c r="KW604" s="1">
        <f>IF((HY604/KK604)&lt;0.335,"G",IF((HY604/KK604)&gt;0.67,"R","A"))</f>
        <v/>
      </c>
      <c r="KX604" s="1">
        <f>IF((IK604/KK604)&lt;0.335,"G",IF((IK604/KK604)&gt;0.67,"R","A"))</f>
        <v/>
      </c>
      <c r="KY604" s="1">
        <f>IF((IJ604/KK604)&lt;0.335,"G",IF((IJ604/KK604)&gt;0.67,"R","A"))</f>
        <v/>
      </c>
      <c r="KZ604" s="1">
        <f>IF((HQ604/KK604)&lt;0.335,"G",IF((HQ604/KK604)&gt;0.67,"R","A"))</f>
        <v/>
      </c>
      <c r="LA604" s="1">
        <f>IF((IB604/KK604)&lt;0.335,"G",IF((IB604/KK604)&gt;0.67,"R","A"))</f>
        <v/>
      </c>
      <c r="LB604">
        <f>IF(LQ604="1-0",INDEX(Scrape!#REF!,MATCH('HT 1-0'!KP604,Scrape!$B:$B,0)),"")</f>
        <v/>
      </c>
      <c r="LC604">
        <f>IF(LQ604="1-0",INDEX(Scrape!$A:$A,MATCH('HT 1-0'!KP604,Scrape!$B:$B,0)),"")</f>
        <v/>
      </c>
      <c r="LD604">
        <f>IF(LQ604="1-0",INDEX(Scrape!$B:$B,MATCH('HT 1-0'!KP604,Scrape!$B:$B,0)),"")</f>
        <v/>
      </c>
      <c r="LE604">
        <f>IF(LQ604="1-0",INDEX(Scrape!$C:$C,MATCH('HT 1-0'!KP604,Scrape!$B:$B,0)),"")</f>
        <v/>
      </c>
      <c r="LF604">
        <f>IF(LQ604="1-0",INDEX(Scrape!$D:$D,MATCH('HT 1-0'!KP604,Scrape!$B:$B,0)),"")</f>
        <v/>
      </c>
      <c r="LG604">
        <f>IF(LQ604="1-0",INDEX(Scrape!$E:$E,MATCH('HT 1-0'!KP604,Scrape!$B:$B,0)),"")</f>
        <v/>
      </c>
      <c r="LH604">
        <f>IF(LQ604="1-0",INDEX(Scrape!$F:$F,MATCH('HT 1-0'!KP604,Scrape!$B:$B,0)),"")</f>
        <v/>
      </c>
      <c r="LI604">
        <f>IF(LQ604="1-0",INDEX(Scrape!$G:$G,MATCH('HT 1-0'!KP604,Scrape!$B:$B,0)),"")</f>
        <v/>
      </c>
      <c r="LJ604">
        <f>IF(LQ604="1-0",INDEX(Scrape!$H:$H,MATCH('HT 1-0'!KP604,Scrape!$B:$B,0)),"")</f>
        <v/>
      </c>
      <c r="LK604">
        <f>IF(LQ604="1-0",INDEX(Scrape!$I:$I,MATCH('HT 1-0'!KP604,Scrape!$B:$B,0)),"")</f>
        <v/>
      </c>
      <c r="LL604">
        <f>IF(LQ604="1-0",INDEX(Scrape!$J:$J,MATCH('HT 1-0'!KP604,Scrape!$B:$B,0)),"")</f>
        <v/>
      </c>
      <c r="LM604">
        <f>IF(LQ604="1-0",INDEX(Scrape!$K:$K,MATCH('HT 1-0'!KP604,Scrape!$B:$B,0)),"")</f>
        <v/>
      </c>
      <c r="LN604">
        <f>IF(LQ604="1-0",INDEX(Scrape!$L:$L,MATCH('HT 1-0'!KP604,Scrape!$B:$B,0)),"")</f>
        <v/>
      </c>
      <c r="LO604">
        <f>IF(LQ604="1-0",INDEX(Scrape!$M:$M,MATCH('HT 1-0'!KP604,Scrape!$B:$B,0)),"")</f>
        <v/>
      </c>
      <c r="LP604">
        <f>IF(LQ604="1-0",INDEX(Scrape!$N:$N,MATCH('HT 1-0'!KP604,Scrape!$B:$B,0)),"")</f>
        <v/>
      </c>
      <c r="LQ604">
        <f>INDEX(Scrape!$O:$O,MATCH('HT 1-0'!KP604,Scrape!$B:$B,0))</f>
        <v/>
      </c>
      <c r="LR604">
        <f>(1/LJ604)+(1/LI604)+(1/LH604)</f>
        <v/>
      </c>
      <c r="LS604">
        <f>(1/LG604)+(1/LF604)+(1/LE604)</f>
        <v/>
      </c>
      <c r="LT604" s="8">
        <f>IF(INDEX(#REF!,MATCH(KQ604,#REF!,0))=INDEX(#REF!,MATCH(KQ604,#REF!,0)),INDEX(#REF!,MATCH(KQ604,#REF!,0)),"ERROR")</f>
        <v/>
      </c>
      <c r="LU604" s="4">
        <f>IF(KR604="G",2,IF(KR604="R",0.5,IF(KR604="A",1)))</f>
        <v/>
      </c>
      <c r="LV604" s="4">
        <f>IF(KS604="G",0.5,IF(KS604="R",2,IF(KS604="A",1)))</f>
        <v/>
      </c>
      <c r="LW604" s="4">
        <f>IF(KT604="G",2,IF(KT604="R",0.5,IF(KT604="A",1)))</f>
        <v/>
      </c>
      <c r="LX604" s="4">
        <f>IF(KU604="G",0.5,IF(KU604="R",2,IF(KU604="A",1)))</f>
        <v/>
      </c>
      <c r="LY604" s="7">
        <f>(LK604*(LU604+LX604)+(LL604*(LU604+LX604)))</f>
        <v/>
      </c>
      <c r="LZ604" s="7">
        <f>(LN604*(LV604+LW604)+(LO604*(LV604+LW604)))</f>
        <v/>
      </c>
      <c r="MA604" s="11">
        <f>LY604-LZ604</f>
        <v/>
      </c>
      <c r="MB604" s="5">
        <f>MA604+2</f>
        <v/>
      </c>
      <c r="MC604" s="6">
        <f>MA604-2</f>
        <v/>
      </c>
      <c r="MD604" s="4">
        <f>LE604</f>
        <v/>
      </c>
      <c r="ME604" s="9">
        <f>IF(MD604=0,1000,MD604+0.75)</f>
        <v/>
      </c>
      <c r="MF604" s="10">
        <f>IF(MD604=0,0,MD604-0.75)</f>
        <v/>
      </c>
      <c r="MG604" s="4">
        <f>((LM604*(LU604+LX604))-((LP604*(LV604+LW604))))</f>
        <v/>
      </c>
      <c r="MH604" s="9">
        <f>MG604*1.2</f>
        <v/>
      </c>
      <c r="MI604" s="10">
        <f>MG604*0.8</f>
        <v/>
      </c>
      <c r="MJ604">
        <f>IFERROR(NX604,"")</f>
        <v/>
      </c>
      <c r="MK604">
        <f>IFERROR(NY604,"")</f>
        <v/>
      </c>
      <c r="ML604">
        <f>IFERROR(NZ604,"")</f>
        <v/>
      </c>
      <c r="MM604">
        <f>IFERROR(OA604,"")</f>
        <v/>
      </c>
      <c r="MN604">
        <f>IFERROR(OB604,"")</f>
        <v/>
      </c>
      <c r="MO604">
        <f>IFERROR(OC604,"")</f>
        <v/>
      </c>
      <c r="MP604" s="1">
        <f>COUNTIFS(#REF!,LT604,#REF!,1,#REF!,"&gt;="&amp;MC604,#REF!,"&lt;="&amp;MB604,#REF!,"&lt;="&amp;ME604,#REF!,"&gt;="&amp;MF604,#REF!,"="&amp;KV604,#REF!,"="&amp;KX604)</f>
        <v/>
      </c>
      <c r="MQ604" s="1">
        <f>COUNTIFS(#REF!,LT604,#REF!,0,#REF!,"&gt;="&amp;MC604,#REF!,"&lt;="&amp;MB604,#REF!,"&lt;="&amp;ME604,#REF!,"&gt;="&amp;MF604,#REF!,"="&amp;KV604,#REF!,"="&amp;KX604)</f>
        <v/>
      </c>
      <c r="MR604" s="1">
        <f>COUNTIFS(#REF!,LT604,#REF!,1,#REF!,"&gt;="&amp;MC604,#REF!,"&lt;="&amp;MB604,#REF!,"&lt;="&amp;ME604,#REF!,"&gt;="&amp;MF604,#REF!,"="&amp;KW604,#REF!,"="&amp;KY604)</f>
        <v/>
      </c>
      <c r="MS604" s="1">
        <f>COUNTIFS(#REF!,LT604,#REF!,0,#REF!,"&gt;="&amp;MC604,#REF!,"&lt;="&amp;MB604,#REF!,"&lt;="&amp;ME604,#REF!,"&gt;="&amp;MF604,#REF!,"="&amp;KW604,#REF!,"="&amp;KY604)</f>
        <v/>
      </c>
      <c r="MT604" s="1">
        <f>COUNTIFS(#REF!,LT604,#REF!,1,#REF!,"&gt;="&amp;MI604,#REF!,"&lt;="&amp;MH604,#REF!,"&lt;="&amp;ME604,#REF!,"&gt;="&amp;MF604)</f>
        <v/>
      </c>
      <c r="MU604" s="1">
        <f>COUNTIFS(#REF!,LT604,#REF!,0,#REF!,"&gt;="&amp;MI604,#REF!,"&lt;="&amp;MH604,#REF!,"&lt;="&amp;ME604,#REF!,"&gt;="&amp;MF604)</f>
        <v/>
      </c>
      <c r="MV604" s="1">
        <f>COUNTIFS(#REF!,LT604,#REF!,1,#REF!,"&gt;="&amp;MI604,#REF!,"&lt;="&amp;MH604,#REF!,"="&amp;KZ604,#REF!,"="&amp;LA604,#REF!,"&lt;="&amp;ME604,#REF!,"&gt;="&amp;MF604)</f>
        <v/>
      </c>
      <c r="MW604" s="1">
        <f>COUNTIFS(#REF!,LT604,#REF!,0,#REF!,"&gt;="&amp;MI604,#REF!,"&lt;="&amp;MH604,#REF!,"="&amp;KZ604,#REF!,"="&amp;LA604,#REF!,"&lt;="&amp;ME604,#REF!,"&gt;="&amp;MF604)</f>
        <v/>
      </c>
      <c r="MX604" s="1">
        <f>COUNTIFS(#REF!,LT604,#REF!,1,#REF!,"&gt;="&amp;MC604,#REF!,"&lt;="&amp;MB604,#REF!,"&lt;="&amp;ME604,#REF!,"&gt;="&amp;MF604)</f>
        <v/>
      </c>
      <c r="MY604" s="1">
        <f>COUNTIFS(#REF!,LT604,#REF!,0,#REF!,"&gt;="&amp;MC604,#REF!,"&lt;="&amp;MB604,#REF!,"&lt;="&amp;ME604,#REF!,"&gt;="&amp;MF604)</f>
        <v/>
      </c>
      <c r="MZ604" s="1">
        <f>COUNTIFS(#REF!,LT604,#REF!,1,#REF!,"&lt;="&amp;ME604,#REF!,"&gt;="&amp;MF604,#REF!,"="&amp;KV604,#REF!,"="&amp;KX604)</f>
        <v/>
      </c>
      <c r="NA604" s="1">
        <f>COUNTIFS(#REF!,LT604,#REF!,0,#REF!,"&lt;="&amp;ME604,#REF!,"&gt;="&amp;MF604,#REF!,"="&amp;KV604,#REF!,"="&amp;KX604)</f>
        <v/>
      </c>
      <c r="NB604" s="1">
        <f>COUNTIFS(#REF!,LT604,#REF!,1,#REF!,"&lt;="&amp;ME604,#REF!,"&gt;="&amp;MF604,#REF!,"="&amp;KW604,#REF!,"="&amp;KY604)</f>
        <v/>
      </c>
      <c r="NC604" s="1">
        <f>COUNTIFS(#REF!,LT604,#REF!,0,#REF!,"&lt;="&amp;ME604,#REF!,"&gt;="&amp;MF604,#REF!,"="&amp;KW604,#REF!,"="&amp;KY604)</f>
        <v/>
      </c>
      <c r="ND604" s="1">
        <f>MP604+MR604+MT604+MV604+MX604+MZ604+NB604</f>
        <v/>
      </c>
      <c r="NE604" s="1">
        <f>MQ604+MS604+MU604+MW604+MY604+NA604+NC604</f>
        <v/>
      </c>
      <c r="NF604" s="1">
        <f>ND604+NE604</f>
        <v/>
      </c>
      <c r="NG604" s="33">
        <f>ND604/(ND604+NE604)</f>
        <v/>
      </c>
      <c r="NH604" s="3">
        <f>1/NG604</f>
        <v/>
      </c>
      <c r="NI604" s="1">
        <f>LH604</f>
        <v/>
      </c>
      <c r="NJ604" s="79">
        <f>((1-NG604)*(1/(NI604-1))*0.98-(NG604*1))</f>
        <v/>
      </c>
      <c r="NK604" s="34">
        <f>IF(LR604&lt;0.9,0,IF(AND(LR604&gt;1.1),0,1))</f>
        <v/>
      </c>
      <c r="NL604" s="34">
        <f>IF(LS604&lt;0.9,0,IF(AND(LS604&gt;1.1),0,1))</f>
        <v/>
      </c>
      <c r="NM604" s="32">
        <f>IF(NF604&gt;99,1,0)</f>
        <v/>
      </c>
      <c r="NN604" s="32">
        <f>IF(NJ604&gt;0.0799,1,0)</f>
        <v/>
      </c>
      <c r="NO604" s="32">
        <f>IF(NJ604&gt;NQ604,1,0)</f>
        <v/>
      </c>
      <c r="NP604" s="32">
        <f>NM604+NN604+NO604+NK604+NL604</f>
        <v/>
      </c>
      <c r="NQ604" s="79">
        <f>(((100*NG604)*(NI604-1)*0.98)-((1-NG604)*100))/100</f>
        <v/>
      </c>
      <c r="NR604" s="34">
        <f>IF(LR604&lt;0.9,0,IF(AND(LR604&gt;1.1),0,1))</f>
        <v/>
      </c>
      <c r="NS604" s="34">
        <f>IF(LS604&lt;0.9,0,IF(AND(LS604&gt;1.1),0,1))</f>
        <v/>
      </c>
      <c r="NT604" s="32">
        <f>IF(NF604&gt;99,1,0)</f>
        <v/>
      </c>
      <c r="NU604" s="32">
        <f>IF(NQ604&gt;0.0799,1,0)</f>
        <v/>
      </c>
      <c r="NV604" s="32">
        <f>IF(NQ604&gt;NJ604,1,0)</f>
        <v/>
      </c>
      <c r="NW604" s="32">
        <f>NT604+NU604+NV604+NR604+NS604</f>
        <v/>
      </c>
      <c r="NX604">
        <f>IF(NP604=5,"LayHome1-0",IF(AND(NW604=5),"BackHome1-0",""))</f>
        <v/>
      </c>
      <c r="NY604">
        <f>IF(NP604=5,KN604,IF(AND(NW604=5),KN604,""))</f>
        <v/>
      </c>
      <c r="NZ604">
        <f>IF(NP604=5,"Match Odds",IF(AND(NW604=5),"Match Odds",""))</f>
        <v/>
      </c>
      <c r="OA604">
        <f>IF(NP604=5,KP604,IF(AND(NW604=5),KP604,""))</f>
        <v/>
      </c>
      <c r="OB604">
        <f>IF(NP604=5,"MATCH_ODDS",IF(AND(NW604=5),"MATCH_ODDS",""))</f>
        <v/>
      </c>
      <c r="OC604">
        <f>IF(NP604=5,"LAY",IF(AND(NW604=5),"BACK",""))</f>
        <v/>
      </c>
    </row>
    <row r="605" ht="16.5" customHeight="1" thickBot="1" thickTop="1">
      <c r="A605" s="2" t="n"/>
      <c r="KN605" s="1">
        <f>IF(INDEX(#REF!,MATCH('HT 1-0'!D605,#REF!,0))=INDEX(#REF!,MATCH('HT 1-0'!D605,#REF!,0)),INDEX(#REF!,MATCH('HT 1-0'!D605,#REF!,0)),"ERROR")</f>
        <v/>
      </c>
      <c r="KO605" s="1">
        <f>IF(INDEX(#REF!,MATCH('HT 1-0'!E605,#REF!,0))=INDEX(#REF!,MATCH('HT 1-0'!E605,#REF!,0)),INDEX(#REF!,MATCH('HT 1-0'!E605,#REF!,0)),"ERROR")</f>
        <v/>
      </c>
      <c r="KP605" s="1">
        <f>KN605&amp;" v "&amp;KO605</f>
        <v/>
      </c>
      <c r="KQ605">
        <f>B605&amp;"_"&amp;C605</f>
        <v/>
      </c>
      <c r="KR605" s="1">
        <f>IF((HW605/KK605)&lt;0.335,"G",IF((HW605/KK605)&gt;0.67,"R","A"))</f>
        <v/>
      </c>
      <c r="KS605" s="1">
        <f>IF((HX605/KK605)&lt;0.335,"G",IF((HX605/KK605)&gt;0.67,"R","A"))</f>
        <v/>
      </c>
      <c r="KT605" s="1">
        <f>IF((IH605/KK605)&lt;0.335,"G",IF((IH605/KK605)&gt;0.67,"R","A"))</f>
        <v/>
      </c>
      <c r="KU605" s="1">
        <f>IF((II605/KK605)&lt;0.335,"G",IF((II605/KK605)&gt;0.67,"R","A"))</f>
        <v/>
      </c>
      <c r="KV605" s="1">
        <f>IF((HZ605/KK605)&lt;0.335,"G",IF((HZ605/KK605)&gt;0.67,"R","A"))</f>
        <v/>
      </c>
      <c r="KW605" s="1">
        <f>IF((HY605/KK605)&lt;0.335,"G",IF((HY605/KK605)&gt;0.67,"R","A"))</f>
        <v/>
      </c>
      <c r="KX605" s="1">
        <f>IF((IK605/KK605)&lt;0.335,"G",IF((IK605/KK605)&gt;0.67,"R","A"))</f>
        <v/>
      </c>
      <c r="KY605" s="1">
        <f>IF((IJ605/KK605)&lt;0.335,"G",IF((IJ605/KK605)&gt;0.67,"R","A"))</f>
        <v/>
      </c>
      <c r="KZ605" s="1">
        <f>IF((HQ605/KK605)&lt;0.335,"G",IF((HQ605/KK605)&gt;0.67,"R","A"))</f>
        <v/>
      </c>
      <c r="LA605" s="1">
        <f>IF((IB605/KK605)&lt;0.335,"G",IF((IB605/KK605)&gt;0.67,"R","A"))</f>
        <v/>
      </c>
      <c r="LB605">
        <f>IF(LQ605="1-0",INDEX(Scrape!#REF!,MATCH('HT 1-0'!KP605,Scrape!$B:$B,0)),"")</f>
        <v/>
      </c>
      <c r="LC605">
        <f>IF(LQ605="1-0",INDEX(Scrape!$A:$A,MATCH('HT 1-0'!KP605,Scrape!$B:$B,0)),"")</f>
        <v/>
      </c>
      <c r="LD605">
        <f>IF(LQ605="1-0",INDEX(Scrape!$B:$B,MATCH('HT 1-0'!KP605,Scrape!$B:$B,0)),"")</f>
        <v/>
      </c>
      <c r="LE605">
        <f>IF(LQ605="1-0",INDEX(Scrape!$C:$C,MATCH('HT 1-0'!KP605,Scrape!$B:$B,0)),"")</f>
        <v/>
      </c>
      <c r="LF605">
        <f>IF(LQ605="1-0",INDEX(Scrape!$D:$D,MATCH('HT 1-0'!KP605,Scrape!$B:$B,0)),"")</f>
        <v/>
      </c>
      <c r="LG605">
        <f>IF(LQ605="1-0",INDEX(Scrape!$E:$E,MATCH('HT 1-0'!KP605,Scrape!$B:$B,0)),"")</f>
        <v/>
      </c>
      <c r="LH605">
        <f>IF(LQ605="1-0",INDEX(Scrape!$F:$F,MATCH('HT 1-0'!KP605,Scrape!$B:$B,0)),"")</f>
        <v/>
      </c>
      <c r="LI605">
        <f>IF(LQ605="1-0",INDEX(Scrape!$G:$G,MATCH('HT 1-0'!KP605,Scrape!$B:$B,0)),"")</f>
        <v/>
      </c>
      <c r="LJ605">
        <f>IF(LQ605="1-0",INDEX(Scrape!$H:$H,MATCH('HT 1-0'!KP605,Scrape!$B:$B,0)),"")</f>
        <v/>
      </c>
      <c r="LK605">
        <f>IF(LQ605="1-0",INDEX(Scrape!$I:$I,MATCH('HT 1-0'!KP605,Scrape!$B:$B,0)),"")</f>
        <v/>
      </c>
      <c r="LL605">
        <f>IF(LQ605="1-0",INDEX(Scrape!$J:$J,MATCH('HT 1-0'!KP605,Scrape!$B:$B,0)),"")</f>
        <v/>
      </c>
      <c r="LM605">
        <f>IF(LQ605="1-0",INDEX(Scrape!$K:$K,MATCH('HT 1-0'!KP605,Scrape!$B:$B,0)),"")</f>
        <v/>
      </c>
      <c r="LN605">
        <f>IF(LQ605="1-0",INDEX(Scrape!$L:$L,MATCH('HT 1-0'!KP605,Scrape!$B:$B,0)),"")</f>
        <v/>
      </c>
      <c r="LO605">
        <f>IF(LQ605="1-0",INDEX(Scrape!$M:$M,MATCH('HT 1-0'!KP605,Scrape!$B:$B,0)),"")</f>
        <v/>
      </c>
      <c r="LP605">
        <f>IF(LQ605="1-0",INDEX(Scrape!$N:$N,MATCH('HT 1-0'!KP605,Scrape!$B:$B,0)),"")</f>
        <v/>
      </c>
      <c r="LQ605">
        <f>INDEX(Scrape!$O:$O,MATCH('HT 1-0'!KP605,Scrape!$B:$B,0))</f>
        <v/>
      </c>
      <c r="LR605">
        <f>(1/LJ605)+(1/LI605)+(1/LH605)</f>
        <v/>
      </c>
      <c r="LS605">
        <f>(1/LG605)+(1/LF605)+(1/LE605)</f>
        <v/>
      </c>
      <c r="LT605" s="8">
        <f>IF(INDEX(#REF!,MATCH(KQ605,#REF!,0))=INDEX(#REF!,MATCH(KQ605,#REF!,0)),INDEX(#REF!,MATCH(KQ605,#REF!,0)),"ERROR")</f>
        <v/>
      </c>
      <c r="LU605" s="4">
        <f>IF(KR605="G",2,IF(KR605="R",0.5,IF(KR605="A",1)))</f>
        <v/>
      </c>
      <c r="LV605" s="4">
        <f>IF(KS605="G",0.5,IF(KS605="R",2,IF(KS605="A",1)))</f>
        <v/>
      </c>
      <c r="LW605" s="4">
        <f>IF(KT605="G",2,IF(KT605="R",0.5,IF(KT605="A",1)))</f>
        <v/>
      </c>
      <c r="LX605" s="4">
        <f>IF(KU605="G",0.5,IF(KU605="R",2,IF(KU605="A",1)))</f>
        <v/>
      </c>
      <c r="LY605" s="7">
        <f>(LK605*(LU605+LX605)+(LL605*(LU605+LX605)))</f>
        <v/>
      </c>
      <c r="LZ605" s="7">
        <f>(LN605*(LV605+LW605)+(LO605*(LV605+LW605)))</f>
        <v/>
      </c>
      <c r="MA605" s="11">
        <f>LY605-LZ605</f>
        <v/>
      </c>
      <c r="MB605" s="5">
        <f>MA605+2</f>
        <v/>
      </c>
      <c r="MC605" s="6">
        <f>MA605-2</f>
        <v/>
      </c>
      <c r="MD605" s="4">
        <f>LE605</f>
        <v/>
      </c>
      <c r="ME605" s="9">
        <f>IF(MD605=0,1000,MD605+0.75)</f>
        <v/>
      </c>
      <c r="MF605" s="10">
        <f>IF(MD605=0,0,MD605-0.75)</f>
        <v/>
      </c>
      <c r="MG605" s="4">
        <f>((LM605*(LU605+LX605))-((LP605*(LV605+LW605))))</f>
        <v/>
      </c>
      <c r="MH605" s="9">
        <f>MG605*1.2</f>
        <v/>
      </c>
      <c r="MI605" s="10">
        <f>MG605*0.8</f>
        <v/>
      </c>
      <c r="MJ605">
        <f>IFERROR(NX605,"")</f>
        <v/>
      </c>
      <c r="MK605">
        <f>IFERROR(NY605,"")</f>
        <v/>
      </c>
      <c r="ML605">
        <f>IFERROR(NZ605,"")</f>
        <v/>
      </c>
      <c r="MM605">
        <f>IFERROR(OA605,"")</f>
        <v/>
      </c>
      <c r="MN605">
        <f>IFERROR(OB605,"")</f>
        <v/>
      </c>
      <c r="MO605">
        <f>IFERROR(OC605,"")</f>
        <v/>
      </c>
      <c r="MP605" s="1">
        <f>COUNTIFS(#REF!,LT605,#REF!,1,#REF!,"&gt;="&amp;MC605,#REF!,"&lt;="&amp;MB605,#REF!,"&lt;="&amp;ME605,#REF!,"&gt;="&amp;MF605,#REF!,"="&amp;KV605,#REF!,"="&amp;KX605)</f>
        <v/>
      </c>
      <c r="MQ605" s="1">
        <f>COUNTIFS(#REF!,LT605,#REF!,0,#REF!,"&gt;="&amp;MC605,#REF!,"&lt;="&amp;MB605,#REF!,"&lt;="&amp;ME605,#REF!,"&gt;="&amp;MF605,#REF!,"="&amp;KV605,#REF!,"="&amp;KX605)</f>
        <v/>
      </c>
      <c r="MR605" s="1">
        <f>COUNTIFS(#REF!,LT605,#REF!,1,#REF!,"&gt;="&amp;MC605,#REF!,"&lt;="&amp;MB605,#REF!,"&lt;="&amp;ME605,#REF!,"&gt;="&amp;MF605,#REF!,"="&amp;KW605,#REF!,"="&amp;KY605)</f>
        <v/>
      </c>
      <c r="MS605" s="1">
        <f>COUNTIFS(#REF!,LT605,#REF!,0,#REF!,"&gt;="&amp;MC605,#REF!,"&lt;="&amp;MB605,#REF!,"&lt;="&amp;ME605,#REF!,"&gt;="&amp;MF605,#REF!,"="&amp;KW605,#REF!,"="&amp;KY605)</f>
        <v/>
      </c>
      <c r="MT605" s="1">
        <f>COUNTIFS(#REF!,LT605,#REF!,1,#REF!,"&gt;="&amp;MI605,#REF!,"&lt;="&amp;MH605,#REF!,"&lt;="&amp;ME605,#REF!,"&gt;="&amp;MF605)</f>
        <v/>
      </c>
      <c r="MU605" s="1">
        <f>COUNTIFS(#REF!,LT605,#REF!,0,#REF!,"&gt;="&amp;MI605,#REF!,"&lt;="&amp;MH605,#REF!,"&lt;="&amp;ME605,#REF!,"&gt;="&amp;MF605)</f>
        <v/>
      </c>
      <c r="MV605" s="1">
        <f>COUNTIFS(#REF!,LT605,#REF!,1,#REF!,"&gt;="&amp;MI605,#REF!,"&lt;="&amp;MH605,#REF!,"="&amp;KZ605,#REF!,"="&amp;LA605,#REF!,"&lt;="&amp;ME605,#REF!,"&gt;="&amp;MF605)</f>
        <v/>
      </c>
      <c r="MW605" s="1">
        <f>COUNTIFS(#REF!,LT605,#REF!,0,#REF!,"&gt;="&amp;MI605,#REF!,"&lt;="&amp;MH605,#REF!,"="&amp;KZ605,#REF!,"="&amp;LA605,#REF!,"&lt;="&amp;ME605,#REF!,"&gt;="&amp;MF605)</f>
        <v/>
      </c>
      <c r="MX605" s="1">
        <f>COUNTIFS(#REF!,LT605,#REF!,1,#REF!,"&gt;="&amp;MC605,#REF!,"&lt;="&amp;MB605,#REF!,"&lt;="&amp;ME605,#REF!,"&gt;="&amp;MF605)</f>
        <v/>
      </c>
      <c r="MY605" s="1">
        <f>COUNTIFS(#REF!,LT605,#REF!,0,#REF!,"&gt;="&amp;MC605,#REF!,"&lt;="&amp;MB605,#REF!,"&lt;="&amp;ME605,#REF!,"&gt;="&amp;MF605)</f>
        <v/>
      </c>
      <c r="MZ605" s="1">
        <f>COUNTIFS(#REF!,LT605,#REF!,1,#REF!,"&lt;="&amp;ME605,#REF!,"&gt;="&amp;MF605,#REF!,"="&amp;KV605,#REF!,"="&amp;KX605)</f>
        <v/>
      </c>
      <c r="NA605" s="1">
        <f>COUNTIFS(#REF!,LT605,#REF!,0,#REF!,"&lt;="&amp;ME605,#REF!,"&gt;="&amp;MF605,#REF!,"="&amp;KV605,#REF!,"="&amp;KX605)</f>
        <v/>
      </c>
      <c r="NB605" s="1">
        <f>COUNTIFS(#REF!,LT605,#REF!,1,#REF!,"&lt;="&amp;ME605,#REF!,"&gt;="&amp;MF605,#REF!,"="&amp;KW605,#REF!,"="&amp;KY605)</f>
        <v/>
      </c>
      <c r="NC605" s="1">
        <f>COUNTIFS(#REF!,LT605,#REF!,0,#REF!,"&lt;="&amp;ME605,#REF!,"&gt;="&amp;MF605,#REF!,"="&amp;KW605,#REF!,"="&amp;KY605)</f>
        <v/>
      </c>
      <c r="ND605" s="1">
        <f>MP605+MR605+MT605+MV605+MX605+MZ605+NB605</f>
        <v/>
      </c>
      <c r="NE605" s="1">
        <f>MQ605+MS605+MU605+MW605+MY605+NA605+NC605</f>
        <v/>
      </c>
      <c r="NF605" s="1">
        <f>ND605+NE605</f>
        <v/>
      </c>
      <c r="NG605" s="33">
        <f>ND605/(ND605+NE605)</f>
        <v/>
      </c>
      <c r="NH605" s="3">
        <f>1/NG605</f>
        <v/>
      </c>
      <c r="NI605" s="1">
        <f>LH605</f>
        <v/>
      </c>
      <c r="NJ605" s="79">
        <f>((1-NG605)*(1/(NI605-1))*0.98-(NG605*1))</f>
        <v/>
      </c>
      <c r="NK605" s="34">
        <f>IF(LR605&lt;0.9,0,IF(AND(LR605&gt;1.1),0,1))</f>
        <v/>
      </c>
      <c r="NL605" s="34">
        <f>IF(LS605&lt;0.9,0,IF(AND(LS605&gt;1.1),0,1))</f>
        <v/>
      </c>
      <c r="NM605" s="32">
        <f>IF(NF605&gt;99,1,0)</f>
        <v/>
      </c>
      <c r="NN605" s="32">
        <f>IF(NJ605&gt;0.0799,1,0)</f>
        <v/>
      </c>
      <c r="NO605" s="32">
        <f>IF(NJ605&gt;NQ605,1,0)</f>
        <v/>
      </c>
      <c r="NP605" s="32">
        <f>NM605+NN605+NO605+NK605+NL605</f>
        <v/>
      </c>
      <c r="NQ605" s="79">
        <f>(((100*NG605)*(NI605-1)*0.98)-((1-NG605)*100))/100</f>
        <v/>
      </c>
      <c r="NR605" s="34">
        <f>IF(LR605&lt;0.9,0,IF(AND(LR605&gt;1.1),0,1))</f>
        <v/>
      </c>
      <c r="NS605" s="34">
        <f>IF(LS605&lt;0.9,0,IF(AND(LS605&gt;1.1),0,1))</f>
        <v/>
      </c>
      <c r="NT605" s="32">
        <f>IF(NF605&gt;99,1,0)</f>
        <v/>
      </c>
      <c r="NU605" s="32">
        <f>IF(NQ605&gt;0.0799,1,0)</f>
        <v/>
      </c>
      <c r="NV605" s="32">
        <f>IF(NQ605&gt;NJ605,1,0)</f>
        <v/>
      </c>
      <c r="NW605" s="32">
        <f>NT605+NU605+NV605+NR605+NS605</f>
        <v/>
      </c>
      <c r="NX605">
        <f>IF(NP605=5,"LayHome1-0",IF(AND(NW605=5),"BackHome1-0",""))</f>
        <v/>
      </c>
      <c r="NY605">
        <f>IF(NP605=5,KN605,IF(AND(NW605=5),KN605,""))</f>
        <v/>
      </c>
      <c r="NZ605">
        <f>IF(NP605=5,"Match Odds",IF(AND(NW605=5),"Match Odds",""))</f>
        <v/>
      </c>
      <c r="OA605">
        <f>IF(NP605=5,KP605,IF(AND(NW605=5),KP605,""))</f>
        <v/>
      </c>
      <c r="OB605">
        <f>IF(NP605=5,"MATCH_ODDS",IF(AND(NW605=5),"MATCH_ODDS",""))</f>
        <v/>
      </c>
      <c r="OC605">
        <f>IF(NP605=5,"LAY",IF(AND(NW605=5),"BACK",""))</f>
        <v/>
      </c>
    </row>
    <row r="606" ht="16.5" customHeight="1" thickBot="1" thickTop="1">
      <c r="A606" s="2" t="n"/>
      <c r="KN606" s="1">
        <f>IF(INDEX(#REF!,MATCH('HT 1-0'!D606,#REF!,0))=INDEX(#REF!,MATCH('HT 1-0'!D606,#REF!,0)),INDEX(#REF!,MATCH('HT 1-0'!D606,#REF!,0)),"ERROR")</f>
        <v/>
      </c>
      <c r="KO606" s="1">
        <f>IF(INDEX(#REF!,MATCH('HT 1-0'!E606,#REF!,0))=INDEX(#REF!,MATCH('HT 1-0'!E606,#REF!,0)),INDEX(#REF!,MATCH('HT 1-0'!E606,#REF!,0)),"ERROR")</f>
        <v/>
      </c>
      <c r="KP606" s="1">
        <f>KN606&amp;" v "&amp;KO606</f>
        <v/>
      </c>
      <c r="KQ606">
        <f>B606&amp;"_"&amp;C606</f>
        <v/>
      </c>
      <c r="KR606" s="1">
        <f>IF((HW606/KK606)&lt;0.335,"G",IF((HW606/KK606)&gt;0.67,"R","A"))</f>
        <v/>
      </c>
      <c r="KS606" s="1">
        <f>IF((HX606/KK606)&lt;0.335,"G",IF((HX606/KK606)&gt;0.67,"R","A"))</f>
        <v/>
      </c>
      <c r="KT606" s="1">
        <f>IF((IH606/KK606)&lt;0.335,"G",IF((IH606/KK606)&gt;0.67,"R","A"))</f>
        <v/>
      </c>
      <c r="KU606" s="1">
        <f>IF((II606/KK606)&lt;0.335,"G",IF((II606/KK606)&gt;0.67,"R","A"))</f>
        <v/>
      </c>
      <c r="KV606" s="1">
        <f>IF((HZ606/KK606)&lt;0.335,"G",IF((HZ606/KK606)&gt;0.67,"R","A"))</f>
        <v/>
      </c>
      <c r="KW606" s="1">
        <f>IF((HY606/KK606)&lt;0.335,"G",IF((HY606/KK606)&gt;0.67,"R","A"))</f>
        <v/>
      </c>
      <c r="KX606" s="1">
        <f>IF((IK606/KK606)&lt;0.335,"G",IF((IK606/KK606)&gt;0.67,"R","A"))</f>
        <v/>
      </c>
      <c r="KY606" s="1">
        <f>IF((IJ606/KK606)&lt;0.335,"G",IF((IJ606/KK606)&gt;0.67,"R","A"))</f>
        <v/>
      </c>
      <c r="KZ606" s="1">
        <f>IF((HQ606/KK606)&lt;0.335,"G",IF((HQ606/KK606)&gt;0.67,"R","A"))</f>
        <v/>
      </c>
      <c r="LA606" s="1">
        <f>IF((IB606/KK606)&lt;0.335,"G",IF((IB606/KK606)&gt;0.67,"R","A"))</f>
        <v/>
      </c>
      <c r="LB606">
        <f>IF(LQ606="1-0",INDEX(Scrape!#REF!,MATCH('HT 1-0'!KP606,Scrape!$B:$B,0)),"")</f>
        <v/>
      </c>
      <c r="LC606">
        <f>IF(LQ606="1-0",INDEX(Scrape!$A:$A,MATCH('HT 1-0'!KP606,Scrape!$B:$B,0)),"")</f>
        <v/>
      </c>
      <c r="LD606">
        <f>IF(LQ606="1-0",INDEX(Scrape!$B:$B,MATCH('HT 1-0'!KP606,Scrape!$B:$B,0)),"")</f>
        <v/>
      </c>
      <c r="LE606">
        <f>IF(LQ606="1-0",INDEX(Scrape!$C:$C,MATCH('HT 1-0'!KP606,Scrape!$B:$B,0)),"")</f>
        <v/>
      </c>
      <c r="LF606">
        <f>IF(LQ606="1-0",INDEX(Scrape!$D:$D,MATCH('HT 1-0'!KP606,Scrape!$B:$B,0)),"")</f>
        <v/>
      </c>
      <c r="LG606">
        <f>IF(LQ606="1-0",INDEX(Scrape!$E:$E,MATCH('HT 1-0'!KP606,Scrape!$B:$B,0)),"")</f>
        <v/>
      </c>
      <c r="LH606">
        <f>IF(LQ606="1-0",INDEX(Scrape!$F:$F,MATCH('HT 1-0'!KP606,Scrape!$B:$B,0)),"")</f>
        <v/>
      </c>
      <c r="LI606">
        <f>IF(LQ606="1-0",INDEX(Scrape!$G:$G,MATCH('HT 1-0'!KP606,Scrape!$B:$B,0)),"")</f>
        <v/>
      </c>
      <c r="LJ606">
        <f>IF(LQ606="1-0",INDEX(Scrape!$H:$H,MATCH('HT 1-0'!KP606,Scrape!$B:$B,0)),"")</f>
        <v/>
      </c>
      <c r="LK606">
        <f>IF(LQ606="1-0",INDEX(Scrape!$I:$I,MATCH('HT 1-0'!KP606,Scrape!$B:$B,0)),"")</f>
        <v/>
      </c>
      <c r="LL606">
        <f>IF(LQ606="1-0",INDEX(Scrape!$J:$J,MATCH('HT 1-0'!KP606,Scrape!$B:$B,0)),"")</f>
        <v/>
      </c>
      <c r="LM606">
        <f>IF(LQ606="1-0",INDEX(Scrape!$K:$K,MATCH('HT 1-0'!KP606,Scrape!$B:$B,0)),"")</f>
        <v/>
      </c>
      <c r="LN606">
        <f>IF(LQ606="1-0",INDEX(Scrape!$L:$L,MATCH('HT 1-0'!KP606,Scrape!$B:$B,0)),"")</f>
        <v/>
      </c>
      <c r="LO606">
        <f>IF(LQ606="1-0",INDEX(Scrape!$M:$M,MATCH('HT 1-0'!KP606,Scrape!$B:$B,0)),"")</f>
        <v/>
      </c>
      <c r="LP606">
        <f>IF(LQ606="1-0",INDEX(Scrape!$N:$N,MATCH('HT 1-0'!KP606,Scrape!$B:$B,0)),"")</f>
        <v/>
      </c>
      <c r="LQ606">
        <f>INDEX(Scrape!$O:$O,MATCH('HT 1-0'!KP606,Scrape!$B:$B,0))</f>
        <v/>
      </c>
      <c r="LR606">
        <f>(1/LJ606)+(1/LI606)+(1/LH606)</f>
        <v/>
      </c>
      <c r="LS606">
        <f>(1/LG606)+(1/LF606)+(1/LE606)</f>
        <v/>
      </c>
      <c r="LT606" s="8">
        <f>IF(INDEX(#REF!,MATCH(KQ606,#REF!,0))=INDEX(#REF!,MATCH(KQ606,#REF!,0)),INDEX(#REF!,MATCH(KQ606,#REF!,0)),"ERROR")</f>
        <v/>
      </c>
      <c r="LU606" s="4">
        <f>IF(KR606="G",2,IF(KR606="R",0.5,IF(KR606="A",1)))</f>
        <v/>
      </c>
      <c r="LV606" s="4">
        <f>IF(KS606="G",0.5,IF(KS606="R",2,IF(KS606="A",1)))</f>
        <v/>
      </c>
      <c r="LW606" s="4">
        <f>IF(KT606="G",2,IF(KT606="R",0.5,IF(KT606="A",1)))</f>
        <v/>
      </c>
      <c r="LX606" s="4">
        <f>IF(KU606="G",0.5,IF(KU606="R",2,IF(KU606="A",1)))</f>
        <v/>
      </c>
      <c r="LY606" s="7">
        <f>(LK606*(LU606+LX606)+(LL606*(LU606+LX606)))</f>
        <v/>
      </c>
      <c r="LZ606" s="7">
        <f>(LN606*(LV606+LW606)+(LO606*(LV606+LW606)))</f>
        <v/>
      </c>
      <c r="MA606" s="11">
        <f>LY606-LZ606</f>
        <v/>
      </c>
      <c r="MB606" s="5">
        <f>MA606+2</f>
        <v/>
      </c>
      <c r="MC606" s="6">
        <f>MA606-2</f>
        <v/>
      </c>
      <c r="MD606" s="4">
        <f>LE606</f>
        <v/>
      </c>
      <c r="ME606" s="9">
        <f>IF(MD606=0,1000,MD606+0.75)</f>
        <v/>
      </c>
      <c r="MF606" s="10">
        <f>IF(MD606=0,0,MD606-0.75)</f>
        <v/>
      </c>
      <c r="MG606" s="4">
        <f>((LM606*(LU606+LX606))-((LP606*(LV606+LW606))))</f>
        <v/>
      </c>
      <c r="MH606" s="9">
        <f>MG606*1.2</f>
        <v/>
      </c>
      <c r="MI606" s="10">
        <f>MG606*0.8</f>
        <v/>
      </c>
      <c r="MJ606">
        <f>IFERROR(NX606,"")</f>
        <v/>
      </c>
      <c r="MK606">
        <f>IFERROR(NY606,"")</f>
        <v/>
      </c>
      <c r="ML606">
        <f>IFERROR(NZ606,"")</f>
        <v/>
      </c>
      <c r="MM606">
        <f>IFERROR(OA606,"")</f>
        <v/>
      </c>
      <c r="MN606">
        <f>IFERROR(OB606,"")</f>
        <v/>
      </c>
      <c r="MO606">
        <f>IFERROR(OC606,"")</f>
        <v/>
      </c>
      <c r="MP606" s="1">
        <f>COUNTIFS(#REF!,LT606,#REF!,1,#REF!,"&gt;="&amp;MC606,#REF!,"&lt;="&amp;MB606,#REF!,"&lt;="&amp;ME606,#REF!,"&gt;="&amp;MF606,#REF!,"="&amp;KV606,#REF!,"="&amp;KX606)</f>
        <v/>
      </c>
      <c r="MQ606" s="1">
        <f>COUNTIFS(#REF!,LT606,#REF!,0,#REF!,"&gt;="&amp;MC606,#REF!,"&lt;="&amp;MB606,#REF!,"&lt;="&amp;ME606,#REF!,"&gt;="&amp;MF606,#REF!,"="&amp;KV606,#REF!,"="&amp;KX606)</f>
        <v/>
      </c>
      <c r="MR606" s="1">
        <f>COUNTIFS(#REF!,LT606,#REF!,1,#REF!,"&gt;="&amp;MC606,#REF!,"&lt;="&amp;MB606,#REF!,"&lt;="&amp;ME606,#REF!,"&gt;="&amp;MF606,#REF!,"="&amp;KW606,#REF!,"="&amp;KY606)</f>
        <v/>
      </c>
      <c r="MS606" s="1">
        <f>COUNTIFS(#REF!,LT606,#REF!,0,#REF!,"&gt;="&amp;MC606,#REF!,"&lt;="&amp;MB606,#REF!,"&lt;="&amp;ME606,#REF!,"&gt;="&amp;MF606,#REF!,"="&amp;KW606,#REF!,"="&amp;KY606)</f>
        <v/>
      </c>
      <c r="MT606" s="1">
        <f>COUNTIFS(#REF!,LT606,#REF!,1,#REF!,"&gt;="&amp;MI606,#REF!,"&lt;="&amp;MH606,#REF!,"&lt;="&amp;ME606,#REF!,"&gt;="&amp;MF606)</f>
        <v/>
      </c>
      <c r="MU606" s="1">
        <f>COUNTIFS(#REF!,LT606,#REF!,0,#REF!,"&gt;="&amp;MI606,#REF!,"&lt;="&amp;MH606,#REF!,"&lt;="&amp;ME606,#REF!,"&gt;="&amp;MF606)</f>
        <v/>
      </c>
      <c r="MV606" s="1">
        <f>COUNTIFS(#REF!,LT606,#REF!,1,#REF!,"&gt;="&amp;MI606,#REF!,"&lt;="&amp;MH606,#REF!,"="&amp;KZ606,#REF!,"="&amp;LA606,#REF!,"&lt;="&amp;ME606,#REF!,"&gt;="&amp;MF606)</f>
        <v/>
      </c>
      <c r="MW606" s="1">
        <f>COUNTIFS(#REF!,LT606,#REF!,0,#REF!,"&gt;="&amp;MI606,#REF!,"&lt;="&amp;MH606,#REF!,"="&amp;KZ606,#REF!,"="&amp;LA606,#REF!,"&lt;="&amp;ME606,#REF!,"&gt;="&amp;MF606)</f>
        <v/>
      </c>
      <c r="MX606" s="1">
        <f>COUNTIFS(#REF!,LT606,#REF!,1,#REF!,"&gt;="&amp;MC606,#REF!,"&lt;="&amp;MB606,#REF!,"&lt;="&amp;ME606,#REF!,"&gt;="&amp;MF606)</f>
        <v/>
      </c>
      <c r="MY606" s="1">
        <f>COUNTIFS(#REF!,LT606,#REF!,0,#REF!,"&gt;="&amp;MC606,#REF!,"&lt;="&amp;MB606,#REF!,"&lt;="&amp;ME606,#REF!,"&gt;="&amp;MF606)</f>
        <v/>
      </c>
      <c r="MZ606" s="1">
        <f>COUNTIFS(#REF!,LT606,#REF!,1,#REF!,"&lt;="&amp;ME606,#REF!,"&gt;="&amp;MF606,#REF!,"="&amp;KV606,#REF!,"="&amp;KX606)</f>
        <v/>
      </c>
      <c r="NA606" s="1">
        <f>COUNTIFS(#REF!,LT606,#REF!,0,#REF!,"&lt;="&amp;ME606,#REF!,"&gt;="&amp;MF606,#REF!,"="&amp;KV606,#REF!,"="&amp;KX606)</f>
        <v/>
      </c>
      <c r="NB606" s="1">
        <f>COUNTIFS(#REF!,LT606,#REF!,1,#REF!,"&lt;="&amp;ME606,#REF!,"&gt;="&amp;MF606,#REF!,"="&amp;KW606,#REF!,"="&amp;KY606)</f>
        <v/>
      </c>
      <c r="NC606" s="1">
        <f>COUNTIFS(#REF!,LT606,#REF!,0,#REF!,"&lt;="&amp;ME606,#REF!,"&gt;="&amp;MF606,#REF!,"="&amp;KW606,#REF!,"="&amp;KY606)</f>
        <v/>
      </c>
      <c r="ND606" s="1">
        <f>MP606+MR606+MT606+MV606+MX606+MZ606+NB606</f>
        <v/>
      </c>
      <c r="NE606" s="1">
        <f>MQ606+MS606+MU606+MW606+MY606+NA606+NC606</f>
        <v/>
      </c>
      <c r="NF606" s="1">
        <f>ND606+NE606</f>
        <v/>
      </c>
      <c r="NG606" s="33">
        <f>ND606/(ND606+NE606)</f>
        <v/>
      </c>
      <c r="NH606" s="3">
        <f>1/NG606</f>
        <v/>
      </c>
      <c r="NI606" s="1">
        <f>LH606</f>
        <v/>
      </c>
      <c r="NJ606" s="79">
        <f>((1-NG606)*(1/(NI606-1))*0.98-(NG606*1))</f>
        <v/>
      </c>
      <c r="NK606" s="34">
        <f>IF(LR606&lt;0.9,0,IF(AND(LR606&gt;1.1),0,1))</f>
        <v/>
      </c>
      <c r="NL606" s="34">
        <f>IF(LS606&lt;0.9,0,IF(AND(LS606&gt;1.1),0,1))</f>
        <v/>
      </c>
      <c r="NM606" s="32">
        <f>IF(NF606&gt;99,1,0)</f>
        <v/>
      </c>
      <c r="NN606" s="32">
        <f>IF(NJ606&gt;0.0799,1,0)</f>
        <v/>
      </c>
      <c r="NO606" s="32">
        <f>IF(NJ606&gt;NQ606,1,0)</f>
        <v/>
      </c>
      <c r="NP606" s="32">
        <f>NM606+NN606+NO606+NK606+NL606</f>
        <v/>
      </c>
      <c r="NQ606" s="79">
        <f>(((100*NG606)*(NI606-1)*0.98)-((1-NG606)*100))/100</f>
        <v/>
      </c>
      <c r="NR606" s="34">
        <f>IF(LR606&lt;0.9,0,IF(AND(LR606&gt;1.1),0,1))</f>
        <v/>
      </c>
      <c r="NS606" s="34">
        <f>IF(LS606&lt;0.9,0,IF(AND(LS606&gt;1.1),0,1))</f>
        <v/>
      </c>
      <c r="NT606" s="32">
        <f>IF(NF606&gt;99,1,0)</f>
        <v/>
      </c>
      <c r="NU606" s="32">
        <f>IF(NQ606&gt;0.0799,1,0)</f>
        <v/>
      </c>
      <c r="NV606" s="32">
        <f>IF(NQ606&gt;NJ606,1,0)</f>
        <v/>
      </c>
      <c r="NW606" s="32">
        <f>NT606+NU606+NV606+NR606+NS606</f>
        <v/>
      </c>
      <c r="NX606">
        <f>IF(NP606=5,"LayHome1-0",IF(AND(NW606=5),"BackHome1-0",""))</f>
        <v/>
      </c>
      <c r="NY606">
        <f>IF(NP606=5,KN606,IF(AND(NW606=5),KN606,""))</f>
        <v/>
      </c>
      <c r="NZ606">
        <f>IF(NP606=5,"Match Odds",IF(AND(NW606=5),"Match Odds",""))</f>
        <v/>
      </c>
      <c r="OA606">
        <f>IF(NP606=5,KP606,IF(AND(NW606=5),KP606,""))</f>
        <v/>
      </c>
      <c r="OB606">
        <f>IF(NP606=5,"MATCH_ODDS",IF(AND(NW606=5),"MATCH_ODDS",""))</f>
        <v/>
      </c>
      <c r="OC606">
        <f>IF(NP606=5,"LAY",IF(AND(NW606=5),"BACK",""))</f>
        <v/>
      </c>
    </row>
    <row r="607" ht="16.5" customHeight="1" thickBot="1" thickTop="1">
      <c r="A607" s="2" t="n"/>
      <c r="KN607" s="1">
        <f>IF(INDEX(#REF!,MATCH('HT 1-0'!D607,#REF!,0))=INDEX(#REF!,MATCH('HT 1-0'!D607,#REF!,0)),INDEX(#REF!,MATCH('HT 1-0'!D607,#REF!,0)),"ERROR")</f>
        <v/>
      </c>
      <c r="KO607" s="1">
        <f>IF(INDEX(#REF!,MATCH('HT 1-0'!E607,#REF!,0))=INDEX(#REF!,MATCH('HT 1-0'!E607,#REF!,0)),INDEX(#REF!,MATCH('HT 1-0'!E607,#REF!,0)),"ERROR")</f>
        <v/>
      </c>
      <c r="KP607" s="1">
        <f>KN607&amp;" v "&amp;KO607</f>
        <v/>
      </c>
      <c r="KQ607">
        <f>B607&amp;"_"&amp;C607</f>
        <v/>
      </c>
      <c r="KR607" s="1">
        <f>IF((HW607/KK607)&lt;0.335,"G",IF((HW607/KK607)&gt;0.67,"R","A"))</f>
        <v/>
      </c>
      <c r="KS607" s="1">
        <f>IF((HX607/KK607)&lt;0.335,"G",IF((HX607/KK607)&gt;0.67,"R","A"))</f>
        <v/>
      </c>
      <c r="KT607" s="1">
        <f>IF((IH607/KK607)&lt;0.335,"G",IF((IH607/KK607)&gt;0.67,"R","A"))</f>
        <v/>
      </c>
      <c r="KU607" s="1">
        <f>IF((II607/KK607)&lt;0.335,"G",IF((II607/KK607)&gt;0.67,"R","A"))</f>
        <v/>
      </c>
      <c r="KV607" s="1">
        <f>IF((HZ607/KK607)&lt;0.335,"G",IF((HZ607/KK607)&gt;0.67,"R","A"))</f>
        <v/>
      </c>
      <c r="KW607" s="1">
        <f>IF((HY607/KK607)&lt;0.335,"G",IF((HY607/KK607)&gt;0.67,"R","A"))</f>
        <v/>
      </c>
      <c r="KX607" s="1">
        <f>IF((IK607/KK607)&lt;0.335,"G",IF((IK607/KK607)&gt;0.67,"R","A"))</f>
        <v/>
      </c>
      <c r="KY607" s="1">
        <f>IF((IJ607/KK607)&lt;0.335,"G",IF((IJ607/KK607)&gt;0.67,"R","A"))</f>
        <v/>
      </c>
      <c r="KZ607" s="1">
        <f>IF((HQ607/KK607)&lt;0.335,"G",IF((HQ607/KK607)&gt;0.67,"R","A"))</f>
        <v/>
      </c>
      <c r="LA607" s="1">
        <f>IF((IB607/KK607)&lt;0.335,"G",IF((IB607/KK607)&gt;0.67,"R","A"))</f>
        <v/>
      </c>
      <c r="LB607">
        <f>IF(LQ607="1-0",INDEX(Scrape!#REF!,MATCH('HT 1-0'!KP607,Scrape!$B:$B,0)),"")</f>
        <v/>
      </c>
      <c r="LC607">
        <f>IF(LQ607="1-0",INDEX(Scrape!$A:$A,MATCH('HT 1-0'!KP607,Scrape!$B:$B,0)),"")</f>
        <v/>
      </c>
      <c r="LD607">
        <f>IF(LQ607="1-0",INDEX(Scrape!$B:$B,MATCH('HT 1-0'!KP607,Scrape!$B:$B,0)),"")</f>
        <v/>
      </c>
      <c r="LE607">
        <f>IF(LQ607="1-0",INDEX(Scrape!$C:$C,MATCH('HT 1-0'!KP607,Scrape!$B:$B,0)),"")</f>
        <v/>
      </c>
      <c r="LF607">
        <f>IF(LQ607="1-0",INDEX(Scrape!$D:$D,MATCH('HT 1-0'!KP607,Scrape!$B:$B,0)),"")</f>
        <v/>
      </c>
      <c r="LG607">
        <f>IF(LQ607="1-0",INDEX(Scrape!$E:$E,MATCH('HT 1-0'!KP607,Scrape!$B:$B,0)),"")</f>
        <v/>
      </c>
      <c r="LH607">
        <f>IF(LQ607="1-0",INDEX(Scrape!$F:$F,MATCH('HT 1-0'!KP607,Scrape!$B:$B,0)),"")</f>
        <v/>
      </c>
      <c r="LI607">
        <f>IF(LQ607="1-0",INDEX(Scrape!$G:$G,MATCH('HT 1-0'!KP607,Scrape!$B:$B,0)),"")</f>
        <v/>
      </c>
      <c r="LJ607">
        <f>IF(LQ607="1-0",INDEX(Scrape!$H:$H,MATCH('HT 1-0'!KP607,Scrape!$B:$B,0)),"")</f>
        <v/>
      </c>
      <c r="LK607">
        <f>IF(LQ607="1-0",INDEX(Scrape!$I:$I,MATCH('HT 1-0'!KP607,Scrape!$B:$B,0)),"")</f>
        <v/>
      </c>
      <c r="LL607">
        <f>IF(LQ607="1-0",INDEX(Scrape!$J:$J,MATCH('HT 1-0'!KP607,Scrape!$B:$B,0)),"")</f>
        <v/>
      </c>
      <c r="LM607">
        <f>IF(LQ607="1-0",INDEX(Scrape!$K:$K,MATCH('HT 1-0'!KP607,Scrape!$B:$B,0)),"")</f>
        <v/>
      </c>
      <c r="LN607">
        <f>IF(LQ607="1-0",INDEX(Scrape!$L:$L,MATCH('HT 1-0'!KP607,Scrape!$B:$B,0)),"")</f>
        <v/>
      </c>
      <c r="LO607">
        <f>IF(LQ607="1-0",INDEX(Scrape!$M:$M,MATCH('HT 1-0'!KP607,Scrape!$B:$B,0)),"")</f>
        <v/>
      </c>
      <c r="LP607">
        <f>IF(LQ607="1-0",INDEX(Scrape!$N:$N,MATCH('HT 1-0'!KP607,Scrape!$B:$B,0)),"")</f>
        <v/>
      </c>
      <c r="LQ607">
        <f>INDEX(Scrape!$O:$O,MATCH('HT 1-0'!KP607,Scrape!$B:$B,0))</f>
        <v/>
      </c>
      <c r="LR607">
        <f>(1/LJ607)+(1/LI607)+(1/LH607)</f>
        <v/>
      </c>
      <c r="LS607">
        <f>(1/LG607)+(1/LF607)+(1/LE607)</f>
        <v/>
      </c>
      <c r="LT607" s="8">
        <f>IF(INDEX(#REF!,MATCH(KQ607,#REF!,0))=INDEX(#REF!,MATCH(KQ607,#REF!,0)),INDEX(#REF!,MATCH(KQ607,#REF!,0)),"ERROR")</f>
        <v/>
      </c>
      <c r="LU607" s="4">
        <f>IF(KR607="G",2,IF(KR607="R",0.5,IF(KR607="A",1)))</f>
        <v/>
      </c>
      <c r="LV607" s="4">
        <f>IF(KS607="G",0.5,IF(KS607="R",2,IF(KS607="A",1)))</f>
        <v/>
      </c>
      <c r="LW607" s="4">
        <f>IF(KT607="G",2,IF(KT607="R",0.5,IF(KT607="A",1)))</f>
        <v/>
      </c>
      <c r="LX607" s="4">
        <f>IF(KU607="G",0.5,IF(KU607="R",2,IF(KU607="A",1)))</f>
        <v/>
      </c>
      <c r="LY607" s="7">
        <f>(LK607*(LU607+LX607)+(LL607*(LU607+LX607)))</f>
        <v/>
      </c>
      <c r="LZ607" s="7">
        <f>(LN607*(LV607+LW607)+(LO607*(LV607+LW607)))</f>
        <v/>
      </c>
      <c r="MA607" s="11">
        <f>LY607-LZ607</f>
        <v/>
      </c>
      <c r="MB607" s="5">
        <f>MA607+2</f>
        <v/>
      </c>
      <c r="MC607" s="6">
        <f>MA607-2</f>
        <v/>
      </c>
      <c r="MD607" s="4">
        <f>LE607</f>
        <v/>
      </c>
      <c r="ME607" s="9">
        <f>IF(MD607=0,1000,MD607+0.75)</f>
        <v/>
      </c>
      <c r="MF607" s="10">
        <f>IF(MD607=0,0,MD607-0.75)</f>
        <v/>
      </c>
      <c r="MG607" s="4">
        <f>((LM607*(LU607+LX607))-((LP607*(LV607+LW607))))</f>
        <v/>
      </c>
      <c r="MH607" s="9">
        <f>MG607*1.2</f>
        <v/>
      </c>
      <c r="MI607" s="10">
        <f>MG607*0.8</f>
        <v/>
      </c>
      <c r="MJ607">
        <f>IFERROR(NX607,"")</f>
        <v/>
      </c>
      <c r="MK607">
        <f>IFERROR(NY607,"")</f>
        <v/>
      </c>
      <c r="ML607">
        <f>IFERROR(NZ607,"")</f>
        <v/>
      </c>
      <c r="MM607">
        <f>IFERROR(OA607,"")</f>
        <v/>
      </c>
      <c r="MN607">
        <f>IFERROR(OB607,"")</f>
        <v/>
      </c>
      <c r="MO607">
        <f>IFERROR(OC607,"")</f>
        <v/>
      </c>
      <c r="MP607" s="1">
        <f>COUNTIFS(#REF!,LT607,#REF!,1,#REF!,"&gt;="&amp;MC607,#REF!,"&lt;="&amp;MB607,#REF!,"&lt;="&amp;ME607,#REF!,"&gt;="&amp;MF607,#REF!,"="&amp;KV607,#REF!,"="&amp;KX607)</f>
        <v/>
      </c>
      <c r="MQ607" s="1">
        <f>COUNTIFS(#REF!,LT607,#REF!,0,#REF!,"&gt;="&amp;MC607,#REF!,"&lt;="&amp;MB607,#REF!,"&lt;="&amp;ME607,#REF!,"&gt;="&amp;MF607,#REF!,"="&amp;KV607,#REF!,"="&amp;KX607)</f>
        <v/>
      </c>
      <c r="MR607" s="1">
        <f>COUNTIFS(#REF!,LT607,#REF!,1,#REF!,"&gt;="&amp;MC607,#REF!,"&lt;="&amp;MB607,#REF!,"&lt;="&amp;ME607,#REF!,"&gt;="&amp;MF607,#REF!,"="&amp;KW607,#REF!,"="&amp;KY607)</f>
        <v/>
      </c>
      <c r="MS607" s="1">
        <f>COUNTIFS(#REF!,LT607,#REF!,0,#REF!,"&gt;="&amp;MC607,#REF!,"&lt;="&amp;MB607,#REF!,"&lt;="&amp;ME607,#REF!,"&gt;="&amp;MF607,#REF!,"="&amp;KW607,#REF!,"="&amp;KY607)</f>
        <v/>
      </c>
      <c r="MT607" s="1">
        <f>COUNTIFS(#REF!,LT607,#REF!,1,#REF!,"&gt;="&amp;MI607,#REF!,"&lt;="&amp;MH607,#REF!,"&lt;="&amp;ME607,#REF!,"&gt;="&amp;MF607)</f>
        <v/>
      </c>
      <c r="MU607" s="1">
        <f>COUNTIFS(#REF!,LT607,#REF!,0,#REF!,"&gt;="&amp;MI607,#REF!,"&lt;="&amp;MH607,#REF!,"&lt;="&amp;ME607,#REF!,"&gt;="&amp;MF607)</f>
        <v/>
      </c>
      <c r="MV607" s="1">
        <f>COUNTIFS(#REF!,LT607,#REF!,1,#REF!,"&gt;="&amp;MI607,#REF!,"&lt;="&amp;MH607,#REF!,"="&amp;KZ607,#REF!,"="&amp;LA607,#REF!,"&lt;="&amp;ME607,#REF!,"&gt;="&amp;MF607)</f>
        <v/>
      </c>
      <c r="MW607" s="1">
        <f>COUNTIFS(#REF!,LT607,#REF!,0,#REF!,"&gt;="&amp;MI607,#REF!,"&lt;="&amp;MH607,#REF!,"="&amp;KZ607,#REF!,"="&amp;LA607,#REF!,"&lt;="&amp;ME607,#REF!,"&gt;="&amp;MF607)</f>
        <v/>
      </c>
      <c r="MX607" s="1">
        <f>COUNTIFS(#REF!,LT607,#REF!,1,#REF!,"&gt;="&amp;MC607,#REF!,"&lt;="&amp;MB607,#REF!,"&lt;="&amp;ME607,#REF!,"&gt;="&amp;MF607)</f>
        <v/>
      </c>
      <c r="MY607" s="1">
        <f>COUNTIFS(#REF!,LT607,#REF!,0,#REF!,"&gt;="&amp;MC607,#REF!,"&lt;="&amp;MB607,#REF!,"&lt;="&amp;ME607,#REF!,"&gt;="&amp;MF607)</f>
        <v/>
      </c>
      <c r="MZ607" s="1">
        <f>COUNTIFS(#REF!,LT607,#REF!,1,#REF!,"&lt;="&amp;ME607,#REF!,"&gt;="&amp;MF607,#REF!,"="&amp;KV607,#REF!,"="&amp;KX607)</f>
        <v/>
      </c>
      <c r="NA607" s="1">
        <f>COUNTIFS(#REF!,LT607,#REF!,0,#REF!,"&lt;="&amp;ME607,#REF!,"&gt;="&amp;MF607,#REF!,"="&amp;KV607,#REF!,"="&amp;KX607)</f>
        <v/>
      </c>
      <c r="NB607" s="1">
        <f>COUNTIFS(#REF!,LT607,#REF!,1,#REF!,"&lt;="&amp;ME607,#REF!,"&gt;="&amp;MF607,#REF!,"="&amp;KW607,#REF!,"="&amp;KY607)</f>
        <v/>
      </c>
      <c r="NC607" s="1">
        <f>COUNTIFS(#REF!,LT607,#REF!,0,#REF!,"&lt;="&amp;ME607,#REF!,"&gt;="&amp;MF607,#REF!,"="&amp;KW607,#REF!,"="&amp;KY607)</f>
        <v/>
      </c>
      <c r="ND607" s="1">
        <f>MP607+MR607+MT607+MV607+MX607+MZ607+NB607</f>
        <v/>
      </c>
      <c r="NE607" s="1">
        <f>MQ607+MS607+MU607+MW607+MY607+NA607+NC607</f>
        <v/>
      </c>
      <c r="NF607" s="1">
        <f>ND607+NE607</f>
        <v/>
      </c>
      <c r="NG607" s="33">
        <f>ND607/(ND607+NE607)</f>
        <v/>
      </c>
      <c r="NH607" s="3">
        <f>1/NG607</f>
        <v/>
      </c>
      <c r="NI607" s="1">
        <f>LH607</f>
        <v/>
      </c>
      <c r="NJ607" s="79">
        <f>((1-NG607)*(1/(NI607-1))*0.98-(NG607*1))</f>
        <v/>
      </c>
      <c r="NK607" s="34">
        <f>IF(LR607&lt;0.9,0,IF(AND(LR607&gt;1.1),0,1))</f>
        <v/>
      </c>
      <c r="NL607" s="34">
        <f>IF(LS607&lt;0.9,0,IF(AND(LS607&gt;1.1),0,1))</f>
        <v/>
      </c>
      <c r="NM607" s="32">
        <f>IF(NF607&gt;99,1,0)</f>
        <v/>
      </c>
      <c r="NN607" s="32">
        <f>IF(NJ607&gt;0.0799,1,0)</f>
        <v/>
      </c>
      <c r="NO607" s="32">
        <f>IF(NJ607&gt;NQ607,1,0)</f>
        <v/>
      </c>
      <c r="NP607" s="32">
        <f>NM607+NN607+NO607+NK607+NL607</f>
        <v/>
      </c>
      <c r="NQ607" s="79">
        <f>(((100*NG607)*(NI607-1)*0.98)-((1-NG607)*100))/100</f>
        <v/>
      </c>
      <c r="NR607" s="34">
        <f>IF(LR607&lt;0.9,0,IF(AND(LR607&gt;1.1),0,1))</f>
        <v/>
      </c>
      <c r="NS607" s="34">
        <f>IF(LS607&lt;0.9,0,IF(AND(LS607&gt;1.1),0,1))</f>
        <v/>
      </c>
      <c r="NT607" s="32">
        <f>IF(NF607&gt;99,1,0)</f>
        <v/>
      </c>
      <c r="NU607" s="32">
        <f>IF(NQ607&gt;0.0799,1,0)</f>
        <v/>
      </c>
      <c r="NV607" s="32">
        <f>IF(NQ607&gt;NJ607,1,0)</f>
        <v/>
      </c>
      <c r="NW607" s="32">
        <f>NT607+NU607+NV607+NR607+NS607</f>
        <v/>
      </c>
      <c r="NX607">
        <f>IF(NP607=5,"LayHome1-0",IF(AND(NW607=5),"BackHome1-0",""))</f>
        <v/>
      </c>
      <c r="NY607">
        <f>IF(NP607=5,KN607,IF(AND(NW607=5),KN607,""))</f>
        <v/>
      </c>
      <c r="NZ607">
        <f>IF(NP607=5,"Match Odds",IF(AND(NW607=5),"Match Odds",""))</f>
        <v/>
      </c>
      <c r="OA607">
        <f>IF(NP607=5,KP607,IF(AND(NW607=5),KP607,""))</f>
        <v/>
      </c>
      <c r="OB607">
        <f>IF(NP607=5,"MATCH_ODDS",IF(AND(NW607=5),"MATCH_ODDS",""))</f>
        <v/>
      </c>
      <c r="OC607">
        <f>IF(NP607=5,"LAY",IF(AND(NW607=5),"BACK",""))</f>
        <v/>
      </c>
    </row>
    <row r="608" ht="16.5" customHeight="1" thickBot="1" thickTop="1">
      <c r="A608" s="2" t="n"/>
      <c r="KN608" s="1">
        <f>IF(INDEX(#REF!,MATCH('HT 1-0'!D608,#REF!,0))=INDEX(#REF!,MATCH('HT 1-0'!D608,#REF!,0)),INDEX(#REF!,MATCH('HT 1-0'!D608,#REF!,0)),"ERROR")</f>
        <v/>
      </c>
      <c r="KO608" s="1">
        <f>IF(INDEX(#REF!,MATCH('HT 1-0'!E608,#REF!,0))=INDEX(#REF!,MATCH('HT 1-0'!E608,#REF!,0)),INDEX(#REF!,MATCH('HT 1-0'!E608,#REF!,0)),"ERROR")</f>
        <v/>
      </c>
      <c r="KP608" s="1">
        <f>KN608&amp;" v "&amp;KO608</f>
        <v/>
      </c>
      <c r="KQ608">
        <f>B608&amp;"_"&amp;C608</f>
        <v/>
      </c>
      <c r="KR608" s="1">
        <f>IF((HW608/KK608)&lt;0.335,"G",IF((HW608/KK608)&gt;0.67,"R","A"))</f>
        <v/>
      </c>
      <c r="KS608" s="1">
        <f>IF((HX608/KK608)&lt;0.335,"G",IF((HX608/KK608)&gt;0.67,"R","A"))</f>
        <v/>
      </c>
      <c r="KT608" s="1">
        <f>IF((IH608/KK608)&lt;0.335,"G",IF((IH608/KK608)&gt;0.67,"R","A"))</f>
        <v/>
      </c>
      <c r="KU608" s="1">
        <f>IF((II608/KK608)&lt;0.335,"G",IF((II608/KK608)&gt;0.67,"R","A"))</f>
        <v/>
      </c>
      <c r="KV608" s="1">
        <f>IF((HZ608/KK608)&lt;0.335,"G",IF((HZ608/KK608)&gt;0.67,"R","A"))</f>
        <v/>
      </c>
      <c r="KW608" s="1">
        <f>IF((HY608/KK608)&lt;0.335,"G",IF((HY608/KK608)&gt;0.67,"R","A"))</f>
        <v/>
      </c>
      <c r="KX608" s="1">
        <f>IF((IK608/KK608)&lt;0.335,"G",IF((IK608/KK608)&gt;0.67,"R","A"))</f>
        <v/>
      </c>
      <c r="KY608" s="1">
        <f>IF((IJ608/KK608)&lt;0.335,"G",IF((IJ608/KK608)&gt;0.67,"R","A"))</f>
        <v/>
      </c>
      <c r="KZ608" s="1">
        <f>IF((HQ608/KK608)&lt;0.335,"G",IF((HQ608/KK608)&gt;0.67,"R","A"))</f>
        <v/>
      </c>
      <c r="LA608" s="1">
        <f>IF((IB608/KK608)&lt;0.335,"G",IF((IB608/KK608)&gt;0.67,"R","A"))</f>
        <v/>
      </c>
      <c r="LB608">
        <f>IF(LQ608="1-0",INDEX(Scrape!#REF!,MATCH('HT 1-0'!KP608,Scrape!$B:$B,0)),"")</f>
        <v/>
      </c>
      <c r="LC608">
        <f>IF(LQ608="1-0",INDEX(Scrape!$A:$A,MATCH('HT 1-0'!KP608,Scrape!$B:$B,0)),"")</f>
        <v/>
      </c>
      <c r="LD608">
        <f>IF(LQ608="1-0",INDEX(Scrape!$B:$B,MATCH('HT 1-0'!KP608,Scrape!$B:$B,0)),"")</f>
        <v/>
      </c>
      <c r="LE608">
        <f>IF(LQ608="1-0",INDEX(Scrape!$C:$C,MATCH('HT 1-0'!KP608,Scrape!$B:$B,0)),"")</f>
        <v/>
      </c>
      <c r="LF608">
        <f>IF(LQ608="1-0",INDEX(Scrape!$D:$D,MATCH('HT 1-0'!KP608,Scrape!$B:$B,0)),"")</f>
        <v/>
      </c>
      <c r="LG608">
        <f>IF(LQ608="1-0",INDEX(Scrape!$E:$E,MATCH('HT 1-0'!KP608,Scrape!$B:$B,0)),"")</f>
        <v/>
      </c>
      <c r="LH608">
        <f>IF(LQ608="1-0",INDEX(Scrape!$F:$F,MATCH('HT 1-0'!KP608,Scrape!$B:$B,0)),"")</f>
        <v/>
      </c>
      <c r="LI608">
        <f>IF(LQ608="1-0",INDEX(Scrape!$G:$G,MATCH('HT 1-0'!KP608,Scrape!$B:$B,0)),"")</f>
        <v/>
      </c>
      <c r="LJ608">
        <f>IF(LQ608="1-0",INDEX(Scrape!$H:$H,MATCH('HT 1-0'!KP608,Scrape!$B:$B,0)),"")</f>
        <v/>
      </c>
      <c r="LK608">
        <f>IF(LQ608="1-0",INDEX(Scrape!$I:$I,MATCH('HT 1-0'!KP608,Scrape!$B:$B,0)),"")</f>
        <v/>
      </c>
      <c r="LL608">
        <f>IF(LQ608="1-0",INDEX(Scrape!$J:$J,MATCH('HT 1-0'!KP608,Scrape!$B:$B,0)),"")</f>
        <v/>
      </c>
      <c r="LM608">
        <f>IF(LQ608="1-0",INDEX(Scrape!$K:$K,MATCH('HT 1-0'!KP608,Scrape!$B:$B,0)),"")</f>
        <v/>
      </c>
      <c r="LN608">
        <f>IF(LQ608="1-0",INDEX(Scrape!$L:$L,MATCH('HT 1-0'!KP608,Scrape!$B:$B,0)),"")</f>
        <v/>
      </c>
      <c r="LO608">
        <f>IF(LQ608="1-0",INDEX(Scrape!$M:$M,MATCH('HT 1-0'!KP608,Scrape!$B:$B,0)),"")</f>
        <v/>
      </c>
      <c r="LP608">
        <f>IF(LQ608="1-0",INDEX(Scrape!$N:$N,MATCH('HT 1-0'!KP608,Scrape!$B:$B,0)),"")</f>
        <v/>
      </c>
      <c r="LQ608">
        <f>INDEX(Scrape!$O:$O,MATCH('HT 1-0'!KP608,Scrape!$B:$B,0))</f>
        <v/>
      </c>
      <c r="LR608">
        <f>(1/LJ608)+(1/LI608)+(1/LH608)</f>
        <v/>
      </c>
      <c r="LS608">
        <f>(1/LG608)+(1/LF608)+(1/LE608)</f>
        <v/>
      </c>
      <c r="LT608" s="8">
        <f>IF(INDEX(#REF!,MATCH(KQ608,#REF!,0))=INDEX(#REF!,MATCH(KQ608,#REF!,0)),INDEX(#REF!,MATCH(KQ608,#REF!,0)),"ERROR")</f>
        <v/>
      </c>
      <c r="LU608" s="4">
        <f>IF(KR608="G",2,IF(KR608="R",0.5,IF(KR608="A",1)))</f>
        <v/>
      </c>
      <c r="LV608" s="4">
        <f>IF(KS608="G",0.5,IF(KS608="R",2,IF(KS608="A",1)))</f>
        <v/>
      </c>
      <c r="LW608" s="4">
        <f>IF(KT608="G",2,IF(KT608="R",0.5,IF(KT608="A",1)))</f>
        <v/>
      </c>
      <c r="LX608" s="4">
        <f>IF(KU608="G",0.5,IF(KU608="R",2,IF(KU608="A",1)))</f>
        <v/>
      </c>
      <c r="LY608" s="7">
        <f>(LK608*(LU608+LX608)+(LL608*(LU608+LX608)))</f>
        <v/>
      </c>
      <c r="LZ608" s="7">
        <f>(LN608*(LV608+LW608)+(LO608*(LV608+LW608)))</f>
        <v/>
      </c>
      <c r="MA608" s="11">
        <f>LY608-LZ608</f>
        <v/>
      </c>
      <c r="MB608" s="5">
        <f>MA608+2</f>
        <v/>
      </c>
      <c r="MC608" s="6">
        <f>MA608-2</f>
        <v/>
      </c>
      <c r="MD608" s="4">
        <f>LE608</f>
        <v/>
      </c>
      <c r="ME608" s="9">
        <f>IF(MD608=0,1000,MD608+0.75)</f>
        <v/>
      </c>
      <c r="MF608" s="10">
        <f>IF(MD608=0,0,MD608-0.75)</f>
        <v/>
      </c>
      <c r="MG608" s="4">
        <f>((LM608*(LU608+LX608))-((LP608*(LV608+LW608))))</f>
        <v/>
      </c>
      <c r="MH608" s="9">
        <f>MG608*1.2</f>
        <v/>
      </c>
      <c r="MI608" s="10">
        <f>MG608*0.8</f>
        <v/>
      </c>
      <c r="MJ608">
        <f>IFERROR(NX608,"")</f>
        <v/>
      </c>
      <c r="MK608">
        <f>IFERROR(NY608,"")</f>
        <v/>
      </c>
      <c r="ML608">
        <f>IFERROR(NZ608,"")</f>
        <v/>
      </c>
      <c r="MM608">
        <f>IFERROR(OA608,"")</f>
        <v/>
      </c>
      <c r="MN608">
        <f>IFERROR(OB608,"")</f>
        <v/>
      </c>
      <c r="MO608">
        <f>IFERROR(OC608,"")</f>
        <v/>
      </c>
      <c r="MP608" s="1">
        <f>COUNTIFS(#REF!,LT608,#REF!,1,#REF!,"&gt;="&amp;MC608,#REF!,"&lt;="&amp;MB608,#REF!,"&lt;="&amp;ME608,#REF!,"&gt;="&amp;MF608,#REF!,"="&amp;KV608,#REF!,"="&amp;KX608)</f>
        <v/>
      </c>
      <c r="MQ608" s="1">
        <f>COUNTIFS(#REF!,LT608,#REF!,0,#REF!,"&gt;="&amp;MC608,#REF!,"&lt;="&amp;MB608,#REF!,"&lt;="&amp;ME608,#REF!,"&gt;="&amp;MF608,#REF!,"="&amp;KV608,#REF!,"="&amp;KX608)</f>
        <v/>
      </c>
      <c r="MR608" s="1">
        <f>COUNTIFS(#REF!,LT608,#REF!,1,#REF!,"&gt;="&amp;MC608,#REF!,"&lt;="&amp;MB608,#REF!,"&lt;="&amp;ME608,#REF!,"&gt;="&amp;MF608,#REF!,"="&amp;KW608,#REF!,"="&amp;KY608)</f>
        <v/>
      </c>
      <c r="MS608" s="1">
        <f>COUNTIFS(#REF!,LT608,#REF!,0,#REF!,"&gt;="&amp;MC608,#REF!,"&lt;="&amp;MB608,#REF!,"&lt;="&amp;ME608,#REF!,"&gt;="&amp;MF608,#REF!,"="&amp;KW608,#REF!,"="&amp;KY608)</f>
        <v/>
      </c>
      <c r="MT608" s="1">
        <f>COUNTIFS(#REF!,LT608,#REF!,1,#REF!,"&gt;="&amp;MI608,#REF!,"&lt;="&amp;MH608,#REF!,"&lt;="&amp;ME608,#REF!,"&gt;="&amp;MF608)</f>
        <v/>
      </c>
      <c r="MU608" s="1">
        <f>COUNTIFS(#REF!,LT608,#REF!,0,#REF!,"&gt;="&amp;MI608,#REF!,"&lt;="&amp;MH608,#REF!,"&lt;="&amp;ME608,#REF!,"&gt;="&amp;MF608)</f>
        <v/>
      </c>
      <c r="MV608" s="1">
        <f>COUNTIFS(#REF!,LT608,#REF!,1,#REF!,"&gt;="&amp;MI608,#REF!,"&lt;="&amp;MH608,#REF!,"="&amp;KZ608,#REF!,"="&amp;LA608,#REF!,"&lt;="&amp;ME608,#REF!,"&gt;="&amp;MF608)</f>
        <v/>
      </c>
      <c r="MW608" s="1">
        <f>COUNTIFS(#REF!,LT608,#REF!,0,#REF!,"&gt;="&amp;MI608,#REF!,"&lt;="&amp;MH608,#REF!,"="&amp;KZ608,#REF!,"="&amp;LA608,#REF!,"&lt;="&amp;ME608,#REF!,"&gt;="&amp;MF608)</f>
        <v/>
      </c>
      <c r="MX608" s="1">
        <f>COUNTIFS(#REF!,LT608,#REF!,1,#REF!,"&gt;="&amp;MC608,#REF!,"&lt;="&amp;MB608,#REF!,"&lt;="&amp;ME608,#REF!,"&gt;="&amp;MF608)</f>
        <v/>
      </c>
      <c r="MY608" s="1">
        <f>COUNTIFS(#REF!,LT608,#REF!,0,#REF!,"&gt;="&amp;MC608,#REF!,"&lt;="&amp;MB608,#REF!,"&lt;="&amp;ME608,#REF!,"&gt;="&amp;MF608)</f>
        <v/>
      </c>
      <c r="MZ608" s="1">
        <f>COUNTIFS(#REF!,LT608,#REF!,1,#REF!,"&lt;="&amp;ME608,#REF!,"&gt;="&amp;MF608,#REF!,"="&amp;KV608,#REF!,"="&amp;KX608)</f>
        <v/>
      </c>
      <c r="NA608" s="1">
        <f>COUNTIFS(#REF!,LT608,#REF!,0,#REF!,"&lt;="&amp;ME608,#REF!,"&gt;="&amp;MF608,#REF!,"="&amp;KV608,#REF!,"="&amp;KX608)</f>
        <v/>
      </c>
      <c r="NB608" s="1">
        <f>COUNTIFS(#REF!,LT608,#REF!,1,#REF!,"&lt;="&amp;ME608,#REF!,"&gt;="&amp;MF608,#REF!,"="&amp;KW608,#REF!,"="&amp;KY608)</f>
        <v/>
      </c>
      <c r="NC608" s="1">
        <f>COUNTIFS(#REF!,LT608,#REF!,0,#REF!,"&lt;="&amp;ME608,#REF!,"&gt;="&amp;MF608,#REF!,"="&amp;KW608,#REF!,"="&amp;KY608)</f>
        <v/>
      </c>
      <c r="ND608" s="1">
        <f>MP608+MR608+MT608+MV608+MX608+MZ608+NB608</f>
        <v/>
      </c>
      <c r="NE608" s="1">
        <f>MQ608+MS608+MU608+MW608+MY608+NA608+NC608</f>
        <v/>
      </c>
      <c r="NF608" s="1">
        <f>ND608+NE608</f>
        <v/>
      </c>
      <c r="NG608" s="33">
        <f>ND608/(ND608+NE608)</f>
        <v/>
      </c>
      <c r="NH608" s="3">
        <f>1/NG608</f>
        <v/>
      </c>
      <c r="NI608" s="1">
        <f>LH608</f>
        <v/>
      </c>
      <c r="NJ608" s="79">
        <f>((1-NG608)*(1/(NI608-1))*0.98-(NG608*1))</f>
        <v/>
      </c>
      <c r="NK608" s="34">
        <f>IF(LR608&lt;0.9,0,IF(AND(LR608&gt;1.1),0,1))</f>
        <v/>
      </c>
      <c r="NL608" s="34">
        <f>IF(LS608&lt;0.9,0,IF(AND(LS608&gt;1.1),0,1))</f>
        <v/>
      </c>
      <c r="NM608" s="32">
        <f>IF(NF608&gt;99,1,0)</f>
        <v/>
      </c>
      <c r="NN608" s="32">
        <f>IF(NJ608&gt;0.0799,1,0)</f>
        <v/>
      </c>
      <c r="NO608" s="32">
        <f>IF(NJ608&gt;NQ608,1,0)</f>
        <v/>
      </c>
      <c r="NP608" s="32">
        <f>NM608+NN608+NO608+NK608+NL608</f>
        <v/>
      </c>
      <c r="NQ608" s="79">
        <f>(((100*NG608)*(NI608-1)*0.98)-((1-NG608)*100))/100</f>
        <v/>
      </c>
      <c r="NR608" s="34">
        <f>IF(LR608&lt;0.9,0,IF(AND(LR608&gt;1.1),0,1))</f>
        <v/>
      </c>
      <c r="NS608" s="34">
        <f>IF(LS608&lt;0.9,0,IF(AND(LS608&gt;1.1),0,1))</f>
        <v/>
      </c>
      <c r="NT608" s="32">
        <f>IF(NF608&gt;99,1,0)</f>
        <v/>
      </c>
      <c r="NU608" s="32">
        <f>IF(NQ608&gt;0.0799,1,0)</f>
        <v/>
      </c>
      <c r="NV608" s="32">
        <f>IF(NQ608&gt;NJ608,1,0)</f>
        <v/>
      </c>
      <c r="NW608" s="32">
        <f>NT608+NU608+NV608+NR608+NS608</f>
        <v/>
      </c>
      <c r="NX608">
        <f>IF(NP608=5,"LayHome1-0",IF(AND(NW608=5),"BackHome1-0",""))</f>
        <v/>
      </c>
      <c r="NY608">
        <f>IF(NP608=5,KN608,IF(AND(NW608=5),KN608,""))</f>
        <v/>
      </c>
      <c r="NZ608">
        <f>IF(NP608=5,"Match Odds",IF(AND(NW608=5),"Match Odds",""))</f>
        <v/>
      </c>
      <c r="OA608">
        <f>IF(NP608=5,KP608,IF(AND(NW608=5),KP608,""))</f>
        <v/>
      </c>
      <c r="OB608">
        <f>IF(NP608=5,"MATCH_ODDS",IF(AND(NW608=5),"MATCH_ODDS",""))</f>
        <v/>
      </c>
      <c r="OC608">
        <f>IF(NP608=5,"LAY",IF(AND(NW608=5),"BACK",""))</f>
        <v/>
      </c>
    </row>
    <row r="609" ht="16.5" customHeight="1" thickBot="1" thickTop="1">
      <c r="A609" s="2" t="n"/>
      <c r="KN609" s="1">
        <f>IF(INDEX(#REF!,MATCH('HT 1-0'!D609,#REF!,0))=INDEX(#REF!,MATCH('HT 1-0'!D609,#REF!,0)),INDEX(#REF!,MATCH('HT 1-0'!D609,#REF!,0)),"ERROR")</f>
        <v/>
      </c>
      <c r="KO609" s="1">
        <f>IF(INDEX(#REF!,MATCH('HT 1-0'!E609,#REF!,0))=INDEX(#REF!,MATCH('HT 1-0'!E609,#REF!,0)),INDEX(#REF!,MATCH('HT 1-0'!E609,#REF!,0)),"ERROR")</f>
        <v/>
      </c>
      <c r="KP609" s="1">
        <f>KN609&amp;" v "&amp;KO609</f>
        <v/>
      </c>
      <c r="KQ609">
        <f>B609&amp;"_"&amp;C609</f>
        <v/>
      </c>
      <c r="KR609" s="1">
        <f>IF((HW609/KK609)&lt;0.335,"G",IF((HW609/KK609)&gt;0.67,"R","A"))</f>
        <v/>
      </c>
      <c r="KS609" s="1">
        <f>IF((HX609/KK609)&lt;0.335,"G",IF((HX609/KK609)&gt;0.67,"R","A"))</f>
        <v/>
      </c>
      <c r="KT609" s="1">
        <f>IF((IH609/KK609)&lt;0.335,"G",IF((IH609/KK609)&gt;0.67,"R","A"))</f>
        <v/>
      </c>
      <c r="KU609" s="1">
        <f>IF((II609/KK609)&lt;0.335,"G",IF((II609/KK609)&gt;0.67,"R","A"))</f>
        <v/>
      </c>
      <c r="KV609" s="1">
        <f>IF((HZ609/KK609)&lt;0.335,"G",IF((HZ609/KK609)&gt;0.67,"R","A"))</f>
        <v/>
      </c>
      <c r="KW609" s="1">
        <f>IF((HY609/KK609)&lt;0.335,"G",IF((HY609/KK609)&gt;0.67,"R","A"))</f>
        <v/>
      </c>
      <c r="KX609" s="1">
        <f>IF((IK609/KK609)&lt;0.335,"G",IF((IK609/KK609)&gt;0.67,"R","A"))</f>
        <v/>
      </c>
      <c r="KY609" s="1">
        <f>IF((IJ609/KK609)&lt;0.335,"G",IF((IJ609/KK609)&gt;0.67,"R","A"))</f>
        <v/>
      </c>
      <c r="KZ609" s="1">
        <f>IF((HQ609/KK609)&lt;0.335,"G",IF((HQ609/KK609)&gt;0.67,"R","A"))</f>
        <v/>
      </c>
      <c r="LA609" s="1">
        <f>IF((IB609/KK609)&lt;0.335,"G",IF((IB609/KK609)&gt;0.67,"R","A"))</f>
        <v/>
      </c>
      <c r="LB609">
        <f>IF(LQ609="1-0",INDEX(Scrape!#REF!,MATCH('HT 1-0'!KP609,Scrape!$B:$B,0)),"")</f>
        <v/>
      </c>
      <c r="LC609">
        <f>IF(LQ609="1-0",INDEX(Scrape!$A:$A,MATCH('HT 1-0'!KP609,Scrape!$B:$B,0)),"")</f>
        <v/>
      </c>
      <c r="LD609">
        <f>IF(LQ609="1-0",INDEX(Scrape!$B:$B,MATCH('HT 1-0'!KP609,Scrape!$B:$B,0)),"")</f>
        <v/>
      </c>
      <c r="LE609">
        <f>IF(LQ609="1-0",INDEX(Scrape!$C:$C,MATCH('HT 1-0'!KP609,Scrape!$B:$B,0)),"")</f>
        <v/>
      </c>
      <c r="LF609">
        <f>IF(LQ609="1-0",INDEX(Scrape!$D:$D,MATCH('HT 1-0'!KP609,Scrape!$B:$B,0)),"")</f>
        <v/>
      </c>
      <c r="LG609">
        <f>IF(LQ609="1-0",INDEX(Scrape!$E:$E,MATCH('HT 1-0'!KP609,Scrape!$B:$B,0)),"")</f>
        <v/>
      </c>
      <c r="LH609">
        <f>IF(LQ609="1-0",INDEX(Scrape!$F:$F,MATCH('HT 1-0'!KP609,Scrape!$B:$B,0)),"")</f>
        <v/>
      </c>
      <c r="LI609">
        <f>IF(LQ609="1-0",INDEX(Scrape!$G:$G,MATCH('HT 1-0'!KP609,Scrape!$B:$B,0)),"")</f>
        <v/>
      </c>
      <c r="LJ609">
        <f>IF(LQ609="1-0",INDEX(Scrape!$H:$H,MATCH('HT 1-0'!KP609,Scrape!$B:$B,0)),"")</f>
        <v/>
      </c>
      <c r="LK609">
        <f>IF(LQ609="1-0",INDEX(Scrape!$I:$I,MATCH('HT 1-0'!KP609,Scrape!$B:$B,0)),"")</f>
        <v/>
      </c>
      <c r="LL609">
        <f>IF(LQ609="1-0",INDEX(Scrape!$J:$J,MATCH('HT 1-0'!KP609,Scrape!$B:$B,0)),"")</f>
        <v/>
      </c>
      <c r="LM609">
        <f>IF(LQ609="1-0",INDEX(Scrape!$K:$K,MATCH('HT 1-0'!KP609,Scrape!$B:$B,0)),"")</f>
        <v/>
      </c>
      <c r="LN609">
        <f>IF(LQ609="1-0",INDEX(Scrape!$L:$L,MATCH('HT 1-0'!KP609,Scrape!$B:$B,0)),"")</f>
        <v/>
      </c>
      <c r="LO609">
        <f>IF(LQ609="1-0",INDEX(Scrape!$M:$M,MATCH('HT 1-0'!KP609,Scrape!$B:$B,0)),"")</f>
        <v/>
      </c>
      <c r="LP609">
        <f>IF(LQ609="1-0",INDEX(Scrape!$N:$N,MATCH('HT 1-0'!KP609,Scrape!$B:$B,0)),"")</f>
        <v/>
      </c>
      <c r="LQ609">
        <f>INDEX(Scrape!$O:$O,MATCH('HT 1-0'!KP609,Scrape!$B:$B,0))</f>
        <v/>
      </c>
      <c r="LR609">
        <f>(1/LJ609)+(1/LI609)+(1/LH609)</f>
        <v/>
      </c>
      <c r="LS609">
        <f>(1/LG609)+(1/LF609)+(1/LE609)</f>
        <v/>
      </c>
      <c r="LT609" s="8">
        <f>IF(INDEX(#REF!,MATCH(KQ609,#REF!,0))=INDEX(#REF!,MATCH(KQ609,#REF!,0)),INDEX(#REF!,MATCH(KQ609,#REF!,0)),"ERROR")</f>
        <v/>
      </c>
      <c r="LU609" s="4">
        <f>IF(KR609="G",2,IF(KR609="R",0.5,IF(KR609="A",1)))</f>
        <v/>
      </c>
      <c r="LV609" s="4">
        <f>IF(KS609="G",0.5,IF(KS609="R",2,IF(KS609="A",1)))</f>
        <v/>
      </c>
      <c r="LW609" s="4">
        <f>IF(KT609="G",2,IF(KT609="R",0.5,IF(KT609="A",1)))</f>
        <v/>
      </c>
      <c r="LX609" s="4">
        <f>IF(KU609="G",0.5,IF(KU609="R",2,IF(KU609="A",1)))</f>
        <v/>
      </c>
      <c r="LY609" s="7">
        <f>(LK609*(LU609+LX609)+(LL609*(LU609+LX609)))</f>
        <v/>
      </c>
      <c r="LZ609" s="7">
        <f>(LN609*(LV609+LW609)+(LO609*(LV609+LW609)))</f>
        <v/>
      </c>
      <c r="MA609" s="11">
        <f>LY609-LZ609</f>
        <v/>
      </c>
      <c r="MB609" s="5">
        <f>MA609+2</f>
        <v/>
      </c>
      <c r="MC609" s="6">
        <f>MA609-2</f>
        <v/>
      </c>
      <c r="MD609" s="4">
        <f>LE609</f>
        <v/>
      </c>
      <c r="ME609" s="9">
        <f>IF(MD609=0,1000,MD609+0.75)</f>
        <v/>
      </c>
      <c r="MF609" s="10">
        <f>IF(MD609=0,0,MD609-0.75)</f>
        <v/>
      </c>
      <c r="MG609" s="4">
        <f>((LM609*(LU609+LX609))-((LP609*(LV609+LW609))))</f>
        <v/>
      </c>
      <c r="MH609" s="9">
        <f>MG609*1.2</f>
        <v/>
      </c>
      <c r="MI609" s="10">
        <f>MG609*0.8</f>
        <v/>
      </c>
      <c r="MJ609">
        <f>IFERROR(NX609,"")</f>
        <v/>
      </c>
      <c r="MK609">
        <f>IFERROR(NY609,"")</f>
        <v/>
      </c>
      <c r="ML609">
        <f>IFERROR(NZ609,"")</f>
        <v/>
      </c>
      <c r="MM609">
        <f>IFERROR(OA609,"")</f>
        <v/>
      </c>
      <c r="MN609">
        <f>IFERROR(OB609,"")</f>
        <v/>
      </c>
      <c r="MO609">
        <f>IFERROR(OC609,"")</f>
        <v/>
      </c>
      <c r="MP609" s="1">
        <f>COUNTIFS(#REF!,LT609,#REF!,1,#REF!,"&gt;="&amp;MC609,#REF!,"&lt;="&amp;MB609,#REF!,"&lt;="&amp;ME609,#REF!,"&gt;="&amp;MF609,#REF!,"="&amp;KV609,#REF!,"="&amp;KX609)</f>
        <v/>
      </c>
      <c r="MQ609" s="1">
        <f>COUNTIFS(#REF!,LT609,#REF!,0,#REF!,"&gt;="&amp;MC609,#REF!,"&lt;="&amp;MB609,#REF!,"&lt;="&amp;ME609,#REF!,"&gt;="&amp;MF609,#REF!,"="&amp;KV609,#REF!,"="&amp;KX609)</f>
        <v/>
      </c>
      <c r="MR609" s="1">
        <f>COUNTIFS(#REF!,LT609,#REF!,1,#REF!,"&gt;="&amp;MC609,#REF!,"&lt;="&amp;MB609,#REF!,"&lt;="&amp;ME609,#REF!,"&gt;="&amp;MF609,#REF!,"="&amp;KW609,#REF!,"="&amp;KY609)</f>
        <v/>
      </c>
      <c r="MS609" s="1">
        <f>COUNTIFS(#REF!,LT609,#REF!,0,#REF!,"&gt;="&amp;MC609,#REF!,"&lt;="&amp;MB609,#REF!,"&lt;="&amp;ME609,#REF!,"&gt;="&amp;MF609,#REF!,"="&amp;KW609,#REF!,"="&amp;KY609)</f>
        <v/>
      </c>
      <c r="MT609" s="1">
        <f>COUNTIFS(#REF!,LT609,#REF!,1,#REF!,"&gt;="&amp;MI609,#REF!,"&lt;="&amp;MH609,#REF!,"&lt;="&amp;ME609,#REF!,"&gt;="&amp;MF609)</f>
        <v/>
      </c>
      <c r="MU609" s="1">
        <f>COUNTIFS(#REF!,LT609,#REF!,0,#REF!,"&gt;="&amp;MI609,#REF!,"&lt;="&amp;MH609,#REF!,"&lt;="&amp;ME609,#REF!,"&gt;="&amp;MF609)</f>
        <v/>
      </c>
      <c r="MV609" s="1">
        <f>COUNTIFS(#REF!,LT609,#REF!,1,#REF!,"&gt;="&amp;MI609,#REF!,"&lt;="&amp;MH609,#REF!,"="&amp;KZ609,#REF!,"="&amp;LA609,#REF!,"&lt;="&amp;ME609,#REF!,"&gt;="&amp;MF609)</f>
        <v/>
      </c>
      <c r="MW609" s="1">
        <f>COUNTIFS(#REF!,LT609,#REF!,0,#REF!,"&gt;="&amp;MI609,#REF!,"&lt;="&amp;MH609,#REF!,"="&amp;KZ609,#REF!,"="&amp;LA609,#REF!,"&lt;="&amp;ME609,#REF!,"&gt;="&amp;MF609)</f>
        <v/>
      </c>
      <c r="MX609" s="1">
        <f>COUNTIFS(#REF!,LT609,#REF!,1,#REF!,"&gt;="&amp;MC609,#REF!,"&lt;="&amp;MB609,#REF!,"&lt;="&amp;ME609,#REF!,"&gt;="&amp;MF609)</f>
        <v/>
      </c>
      <c r="MY609" s="1">
        <f>COUNTIFS(#REF!,LT609,#REF!,0,#REF!,"&gt;="&amp;MC609,#REF!,"&lt;="&amp;MB609,#REF!,"&lt;="&amp;ME609,#REF!,"&gt;="&amp;MF609)</f>
        <v/>
      </c>
      <c r="MZ609" s="1">
        <f>COUNTIFS(#REF!,LT609,#REF!,1,#REF!,"&lt;="&amp;ME609,#REF!,"&gt;="&amp;MF609,#REF!,"="&amp;KV609,#REF!,"="&amp;KX609)</f>
        <v/>
      </c>
      <c r="NA609" s="1">
        <f>COUNTIFS(#REF!,LT609,#REF!,0,#REF!,"&lt;="&amp;ME609,#REF!,"&gt;="&amp;MF609,#REF!,"="&amp;KV609,#REF!,"="&amp;KX609)</f>
        <v/>
      </c>
      <c r="NB609" s="1">
        <f>COUNTIFS(#REF!,LT609,#REF!,1,#REF!,"&lt;="&amp;ME609,#REF!,"&gt;="&amp;MF609,#REF!,"="&amp;KW609,#REF!,"="&amp;KY609)</f>
        <v/>
      </c>
      <c r="NC609" s="1">
        <f>COUNTIFS(#REF!,LT609,#REF!,0,#REF!,"&lt;="&amp;ME609,#REF!,"&gt;="&amp;MF609,#REF!,"="&amp;KW609,#REF!,"="&amp;KY609)</f>
        <v/>
      </c>
      <c r="ND609" s="1">
        <f>MP609+MR609+MT609+MV609+MX609+MZ609+NB609</f>
        <v/>
      </c>
      <c r="NE609" s="1">
        <f>MQ609+MS609+MU609+MW609+MY609+NA609+NC609</f>
        <v/>
      </c>
      <c r="NF609" s="1">
        <f>ND609+NE609</f>
        <v/>
      </c>
      <c r="NG609" s="33">
        <f>ND609/(ND609+NE609)</f>
        <v/>
      </c>
      <c r="NH609" s="3">
        <f>1/NG609</f>
        <v/>
      </c>
      <c r="NI609" s="1">
        <f>LH609</f>
        <v/>
      </c>
      <c r="NJ609" s="79">
        <f>((1-NG609)*(1/(NI609-1))*0.98-(NG609*1))</f>
        <v/>
      </c>
      <c r="NK609" s="34">
        <f>IF(LR609&lt;0.9,0,IF(AND(LR609&gt;1.1),0,1))</f>
        <v/>
      </c>
      <c r="NL609" s="34">
        <f>IF(LS609&lt;0.9,0,IF(AND(LS609&gt;1.1),0,1))</f>
        <v/>
      </c>
      <c r="NM609" s="32">
        <f>IF(NF609&gt;99,1,0)</f>
        <v/>
      </c>
      <c r="NN609" s="32">
        <f>IF(NJ609&gt;0.0799,1,0)</f>
        <v/>
      </c>
      <c r="NO609" s="32">
        <f>IF(NJ609&gt;NQ609,1,0)</f>
        <v/>
      </c>
      <c r="NP609" s="32">
        <f>NM609+NN609+NO609+NK609+NL609</f>
        <v/>
      </c>
      <c r="NQ609" s="79">
        <f>(((100*NG609)*(NI609-1)*0.98)-((1-NG609)*100))/100</f>
        <v/>
      </c>
      <c r="NR609" s="34">
        <f>IF(LR609&lt;0.9,0,IF(AND(LR609&gt;1.1),0,1))</f>
        <v/>
      </c>
      <c r="NS609" s="34">
        <f>IF(LS609&lt;0.9,0,IF(AND(LS609&gt;1.1),0,1))</f>
        <v/>
      </c>
      <c r="NT609" s="32">
        <f>IF(NF609&gt;99,1,0)</f>
        <v/>
      </c>
      <c r="NU609" s="32">
        <f>IF(NQ609&gt;0.0799,1,0)</f>
        <v/>
      </c>
      <c r="NV609" s="32">
        <f>IF(NQ609&gt;NJ609,1,0)</f>
        <v/>
      </c>
      <c r="NW609" s="32">
        <f>NT609+NU609+NV609+NR609+NS609</f>
        <v/>
      </c>
      <c r="NX609">
        <f>IF(NP609=5,"LayHome1-0",IF(AND(NW609=5),"BackHome1-0",""))</f>
        <v/>
      </c>
      <c r="NY609">
        <f>IF(NP609=5,KN609,IF(AND(NW609=5),KN609,""))</f>
        <v/>
      </c>
      <c r="NZ609">
        <f>IF(NP609=5,"Match Odds",IF(AND(NW609=5),"Match Odds",""))</f>
        <v/>
      </c>
      <c r="OA609">
        <f>IF(NP609=5,KP609,IF(AND(NW609=5),KP609,""))</f>
        <v/>
      </c>
      <c r="OB609">
        <f>IF(NP609=5,"MATCH_ODDS",IF(AND(NW609=5),"MATCH_ODDS",""))</f>
        <v/>
      </c>
      <c r="OC609">
        <f>IF(NP609=5,"LAY",IF(AND(NW609=5),"BACK",""))</f>
        <v/>
      </c>
    </row>
    <row r="610" ht="16.5" customHeight="1" thickBot="1" thickTop="1">
      <c r="A610" s="2" t="n"/>
      <c r="KN610" s="1">
        <f>IF(INDEX(#REF!,MATCH('HT 1-0'!D610,#REF!,0))=INDEX(#REF!,MATCH('HT 1-0'!D610,#REF!,0)),INDEX(#REF!,MATCH('HT 1-0'!D610,#REF!,0)),"ERROR")</f>
        <v/>
      </c>
      <c r="KO610" s="1">
        <f>IF(INDEX(#REF!,MATCH('HT 1-0'!E610,#REF!,0))=INDEX(#REF!,MATCH('HT 1-0'!E610,#REF!,0)),INDEX(#REF!,MATCH('HT 1-0'!E610,#REF!,0)),"ERROR")</f>
        <v/>
      </c>
      <c r="KP610" s="1">
        <f>KN610&amp;" v "&amp;KO610</f>
        <v/>
      </c>
      <c r="KQ610">
        <f>B610&amp;"_"&amp;C610</f>
        <v/>
      </c>
      <c r="KR610" s="1">
        <f>IF((HW610/KK610)&lt;0.335,"G",IF((HW610/KK610)&gt;0.67,"R","A"))</f>
        <v/>
      </c>
      <c r="KS610" s="1">
        <f>IF((HX610/KK610)&lt;0.335,"G",IF((HX610/KK610)&gt;0.67,"R","A"))</f>
        <v/>
      </c>
      <c r="KT610" s="1">
        <f>IF((IH610/KK610)&lt;0.335,"G",IF((IH610/KK610)&gt;0.67,"R","A"))</f>
        <v/>
      </c>
      <c r="KU610" s="1">
        <f>IF((II610/KK610)&lt;0.335,"G",IF((II610/KK610)&gt;0.67,"R","A"))</f>
        <v/>
      </c>
      <c r="KV610" s="1">
        <f>IF((HZ610/KK610)&lt;0.335,"G",IF((HZ610/KK610)&gt;0.67,"R","A"))</f>
        <v/>
      </c>
      <c r="KW610" s="1">
        <f>IF((HY610/KK610)&lt;0.335,"G",IF((HY610/KK610)&gt;0.67,"R","A"))</f>
        <v/>
      </c>
      <c r="KX610" s="1">
        <f>IF((IK610/KK610)&lt;0.335,"G",IF((IK610/KK610)&gt;0.67,"R","A"))</f>
        <v/>
      </c>
      <c r="KY610" s="1">
        <f>IF((IJ610/KK610)&lt;0.335,"G",IF((IJ610/KK610)&gt;0.67,"R","A"))</f>
        <v/>
      </c>
      <c r="KZ610" s="1">
        <f>IF((HQ610/KK610)&lt;0.335,"G",IF((HQ610/KK610)&gt;0.67,"R","A"))</f>
        <v/>
      </c>
      <c r="LA610" s="1">
        <f>IF((IB610/KK610)&lt;0.335,"G",IF((IB610/KK610)&gt;0.67,"R","A"))</f>
        <v/>
      </c>
      <c r="LB610">
        <f>IF(LQ610="1-0",INDEX(Scrape!#REF!,MATCH('HT 1-0'!KP610,Scrape!$B:$B,0)),"")</f>
        <v/>
      </c>
      <c r="LC610">
        <f>IF(LQ610="1-0",INDEX(Scrape!$A:$A,MATCH('HT 1-0'!KP610,Scrape!$B:$B,0)),"")</f>
        <v/>
      </c>
      <c r="LD610">
        <f>IF(LQ610="1-0",INDEX(Scrape!$B:$B,MATCH('HT 1-0'!KP610,Scrape!$B:$B,0)),"")</f>
        <v/>
      </c>
      <c r="LE610">
        <f>IF(LQ610="1-0",INDEX(Scrape!$C:$C,MATCH('HT 1-0'!KP610,Scrape!$B:$B,0)),"")</f>
        <v/>
      </c>
      <c r="LF610">
        <f>IF(LQ610="1-0",INDEX(Scrape!$D:$D,MATCH('HT 1-0'!KP610,Scrape!$B:$B,0)),"")</f>
        <v/>
      </c>
      <c r="LG610">
        <f>IF(LQ610="1-0",INDEX(Scrape!$E:$E,MATCH('HT 1-0'!KP610,Scrape!$B:$B,0)),"")</f>
        <v/>
      </c>
      <c r="LH610">
        <f>IF(LQ610="1-0",INDEX(Scrape!$F:$F,MATCH('HT 1-0'!KP610,Scrape!$B:$B,0)),"")</f>
        <v/>
      </c>
      <c r="LI610">
        <f>IF(LQ610="1-0",INDEX(Scrape!$G:$G,MATCH('HT 1-0'!KP610,Scrape!$B:$B,0)),"")</f>
        <v/>
      </c>
      <c r="LJ610">
        <f>IF(LQ610="1-0",INDEX(Scrape!$H:$H,MATCH('HT 1-0'!KP610,Scrape!$B:$B,0)),"")</f>
        <v/>
      </c>
      <c r="LK610">
        <f>IF(LQ610="1-0",INDEX(Scrape!$I:$I,MATCH('HT 1-0'!KP610,Scrape!$B:$B,0)),"")</f>
        <v/>
      </c>
      <c r="LL610">
        <f>IF(LQ610="1-0",INDEX(Scrape!$J:$J,MATCH('HT 1-0'!KP610,Scrape!$B:$B,0)),"")</f>
        <v/>
      </c>
      <c r="LM610">
        <f>IF(LQ610="1-0",INDEX(Scrape!$K:$K,MATCH('HT 1-0'!KP610,Scrape!$B:$B,0)),"")</f>
        <v/>
      </c>
      <c r="LN610">
        <f>IF(LQ610="1-0",INDEX(Scrape!$L:$L,MATCH('HT 1-0'!KP610,Scrape!$B:$B,0)),"")</f>
        <v/>
      </c>
      <c r="LO610">
        <f>IF(LQ610="1-0",INDEX(Scrape!$M:$M,MATCH('HT 1-0'!KP610,Scrape!$B:$B,0)),"")</f>
        <v/>
      </c>
      <c r="LP610">
        <f>IF(LQ610="1-0",INDEX(Scrape!$N:$N,MATCH('HT 1-0'!KP610,Scrape!$B:$B,0)),"")</f>
        <v/>
      </c>
      <c r="LQ610">
        <f>INDEX(Scrape!$O:$O,MATCH('HT 1-0'!KP610,Scrape!$B:$B,0))</f>
        <v/>
      </c>
      <c r="LR610">
        <f>(1/LJ610)+(1/LI610)+(1/LH610)</f>
        <v/>
      </c>
      <c r="LS610">
        <f>(1/LG610)+(1/LF610)+(1/LE610)</f>
        <v/>
      </c>
      <c r="LT610" s="8">
        <f>IF(INDEX(#REF!,MATCH(KQ610,#REF!,0))=INDEX(#REF!,MATCH(KQ610,#REF!,0)),INDEX(#REF!,MATCH(KQ610,#REF!,0)),"ERROR")</f>
        <v/>
      </c>
      <c r="LU610" s="4">
        <f>IF(KR610="G",2,IF(KR610="R",0.5,IF(KR610="A",1)))</f>
        <v/>
      </c>
      <c r="LV610" s="4">
        <f>IF(KS610="G",0.5,IF(KS610="R",2,IF(KS610="A",1)))</f>
        <v/>
      </c>
      <c r="LW610" s="4">
        <f>IF(KT610="G",2,IF(KT610="R",0.5,IF(KT610="A",1)))</f>
        <v/>
      </c>
      <c r="LX610" s="4">
        <f>IF(KU610="G",0.5,IF(KU610="R",2,IF(KU610="A",1)))</f>
        <v/>
      </c>
      <c r="LY610" s="7">
        <f>(LK610*(LU610+LX610)+(LL610*(LU610+LX610)))</f>
        <v/>
      </c>
      <c r="LZ610" s="7">
        <f>(LN610*(LV610+LW610)+(LO610*(LV610+LW610)))</f>
        <v/>
      </c>
      <c r="MA610" s="11">
        <f>LY610-LZ610</f>
        <v/>
      </c>
      <c r="MB610" s="5">
        <f>MA610+2</f>
        <v/>
      </c>
      <c r="MC610" s="6">
        <f>MA610-2</f>
        <v/>
      </c>
      <c r="MD610" s="4">
        <f>LE610</f>
        <v/>
      </c>
      <c r="ME610" s="9">
        <f>IF(MD610=0,1000,MD610+0.75)</f>
        <v/>
      </c>
      <c r="MF610" s="10">
        <f>IF(MD610=0,0,MD610-0.75)</f>
        <v/>
      </c>
      <c r="MG610" s="4">
        <f>((LM610*(LU610+LX610))-((LP610*(LV610+LW610))))</f>
        <v/>
      </c>
      <c r="MH610" s="9">
        <f>MG610*1.2</f>
        <v/>
      </c>
      <c r="MI610" s="10">
        <f>MG610*0.8</f>
        <v/>
      </c>
      <c r="MJ610">
        <f>IFERROR(NX610,"")</f>
        <v/>
      </c>
      <c r="MK610">
        <f>IFERROR(NY610,"")</f>
        <v/>
      </c>
      <c r="ML610">
        <f>IFERROR(NZ610,"")</f>
        <v/>
      </c>
      <c r="MM610">
        <f>IFERROR(OA610,"")</f>
        <v/>
      </c>
      <c r="MN610">
        <f>IFERROR(OB610,"")</f>
        <v/>
      </c>
      <c r="MO610">
        <f>IFERROR(OC610,"")</f>
        <v/>
      </c>
      <c r="MP610" s="1">
        <f>COUNTIFS(#REF!,LT610,#REF!,1,#REF!,"&gt;="&amp;MC610,#REF!,"&lt;="&amp;MB610,#REF!,"&lt;="&amp;ME610,#REF!,"&gt;="&amp;MF610,#REF!,"="&amp;KV610,#REF!,"="&amp;KX610)</f>
        <v/>
      </c>
      <c r="MQ610" s="1">
        <f>COUNTIFS(#REF!,LT610,#REF!,0,#REF!,"&gt;="&amp;MC610,#REF!,"&lt;="&amp;MB610,#REF!,"&lt;="&amp;ME610,#REF!,"&gt;="&amp;MF610,#REF!,"="&amp;KV610,#REF!,"="&amp;KX610)</f>
        <v/>
      </c>
      <c r="MR610" s="1">
        <f>COUNTIFS(#REF!,LT610,#REF!,1,#REF!,"&gt;="&amp;MC610,#REF!,"&lt;="&amp;MB610,#REF!,"&lt;="&amp;ME610,#REF!,"&gt;="&amp;MF610,#REF!,"="&amp;KW610,#REF!,"="&amp;KY610)</f>
        <v/>
      </c>
      <c r="MS610" s="1">
        <f>COUNTIFS(#REF!,LT610,#REF!,0,#REF!,"&gt;="&amp;MC610,#REF!,"&lt;="&amp;MB610,#REF!,"&lt;="&amp;ME610,#REF!,"&gt;="&amp;MF610,#REF!,"="&amp;KW610,#REF!,"="&amp;KY610)</f>
        <v/>
      </c>
      <c r="MT610" s="1">
        <f>COUNTIFS(#REF!,LT610,#REF!,1,#REF!,"&gt;="&amp;MI610,#REF!,"&lt;="&amp;MH610,#REF!,"&lt;="&amp;ME610,#REF!,"&gt;="&amp;MF610)</f>
        <v/>
      </c>
      <c r="MU610" s="1">
        <f>COUNTIFS(#REF!,LT610,#REF!,0,#REF!,"&gt;="&amp;MI610,#REF!,"&lt;="&amp;MH610,#REF!,"&lt;="&amp;ME610,#REF!,"&gt;="&amp;MF610)</f>
        <v/>
      </c>
      <c r="MV610" s="1">
        <f>COUNTIFS(#REF!,LT610,#REF!,1,#REF!,"&gt;="&amp;MI610,#REF!,"&lt;="&amp;MH610,#REF!,"="&amp;KZ610,#REF!,"="&amp;LA610,#REF!,"&lt;="&amp;ME610,#REF!,"&gt;="&amp;MF610)</f>
        <v/>
      </c>
      <c r="MW610" s="1">
        <f>COUNTIFS(#REF!,LT610,#REF!,0,#REF!,"&gt;="&amp;MI610,#REF!,"&lt;="&amp;MH610,#REF!,"="&amp;KZ610,#REF!,"="&amp;LA610,#REF!,"&lt;="&amp;ME610,#REF!,"&gt;="&amp;MF610)</f>
        <v/>
      </c>
      <c r="MX610" s="1">
        <f>COUNTIFS(#REF!,LT610,#REF!,1,#REF!,"&gt;="&amp;MC610,#REF!,"&lt;="&amp;MB610,#REF!,"&lt;="&amp;ME610,#REF!,"&gt;="&amp;MF610)</f>
        <v/>
      </c>
      <c r="MY610" s="1">
        <f>COUNTIFS(#REF!,LT610,#REF!,0,#REF!,"&gt;="&amp;MC610,#REF!,"&lt;="&amp;MB610,#REF!,"&lt;="&amp;ME610,#REF!,"&gt;="&amp;MF610)</f>
        <v/>
      </c>
      <c r="MZ610" s="1">
        <f>COUNTIFS(#REF!,LT610,#REF!,1,#REF!,"&lt;="&amp;ME610,#REF!,"&gt;="&amp;MF610,#REF!,"="&amp;KV610,#REF!,"="&amp;KX610)</f>
        <v/>
      </c>
      <c r="NA610" s="1">
        <f>COUNTIFS(#REF!,LT610,#REF!,0,#REF!,"&lt;="&amp;ME610,#REF!,"&gt;="&amp;MF610,#REF!,"="&amp;KV610,#REF!,"="&amp;KX610)</f>
        <v/>
      </c>
      <c r="NB610" s="1">
        <f>COUNTIFS(#REF!,LT610,#REF!,1,#REF!,"&lt;="&amp;ME610,#REF!,"&gt;="&amp;MF610,#REF!,"="&amp;KW610,#REF!,"="&amp;KY610)</f>
        <v/>
      </c>
      <c r="NC610" s="1">
        <f>COUNTIFS(#REF!,LT610,#REF!,0,#REF!,"&lt;="&amp;ME610,#REF!,"&gt;="&amp;MF610,#REF!,"="&amp;KW610,#REF!,"="&amp;KY610)</f>
        <v/>
      </c>
      <c r="ND610" s="1">
        <f>MP610+MR610+MT610+MV610+MX610+MZ610+NB610</f>
        <v/>
      </c>
      <c r="NE610" s="1">
        <f>MQ610+MS610+MU610+MW610+MY610+NA610+NC610</f>
        <v/>
      </c>
      <c r="NF610" s="1">
        <f>ND610+NE610</f>
        <v/>
      </c>
      <c r="NG610" s="33">
        <f>ND610/(ND610+NE610)</f>
        <v/>
      </c>
      <c r="NH610" s="3">
        <f>1/NG610</f>
        <v/>
      </c>
      <c r="NI610" s="1">
        <f>LH610</f>
        <v/>
      </c>
      <c r="NJ610" s="79">
        <f>((1-NG610)*(1/(NI610-1))*0.98-(NG610*1))</f>
        <v/>
      </c>
      <c r="NK610" s="34">
        <f>IF(LR610&lt;0.9,0,IF(AND(LR610&gt;1.1),0,1))</f>
        <v/>
      </c>
      <c r="NL610" s="34">
        <f>IF(LS610&lt;0.9,0,IF(AND(LS610&gt;1.1),0,1))</f>
        <v/>
      </c>
      <c r="NM610" s="32">
        <f>IF(NF610&gt;99,1,0)</f>
        <v/>
      </c>
      <c r="NN610" s="32">
        <f>IF(NJ610&gt;0.0799,1,0)</f>
        <v/>
      </c>
      <c r="NO610" s="32">
        <f>IF(NJ610&gt;NQ610,1,0)</f>
        <v/>
      </c>
      <c r="NP610" s="32">
        <f>NM610+NN610+NO610+NK610+NL610</f>
        <v/>
      </c>
      <c r="NQ610" s="79">
        <f>(((100*NG610)*(NI610-1)*0.98)-((1-NG610)*100))/100</f>
        <v/>
      </c>
      <c r="NR610" s="34">
        <f>IF(LR610&lt;0.9,0,IF(AND(LR610&gt;1.1),0,1))</f>
        <v/>
      </c>
      <c r="NS610" s="34">
        <f>IF(LS610&lt;0.9,0,IF(AND(LS610&gt;1.1),0,1))</f>
        <v/>
      </c>
      <c r="NT610" s="32">
        <f>IF(NF610&gt;99,1,0)</f>
        <v/>
      </c>
      <c r="NU610" s="32">
        <f>IF(NQ610&gt;0.0799,1,0)</f>
        <v/>
      </c>
      <c r="NV610" s="32">
        <f>IF(NQ610&gt;NJ610,1,0)</f>
        <v/>
      </c>
      <c r="NW610" s="32">
        <f>NT610+NU610+NV610+NR610+NS610</f>
        <v/>
      </c>
      <c r="NX610">
        <f>IF(NP610=5,"LayHome1-0",IF(AND(NW610=5),"BackHome1-0",""))</f>
        <v/>
      </c>
      <c r="NY610">
        <f>IF(NP610=5,KN610,IF(AND(NW610=5),KN610,""))</f>
        <v/>
      </c>
      <c r="NZ610">
        <f>IF(NP610=5,"Match Odds",IF(AND(NW610=5),"Match Odds",""))</f>
        <v/>
      </c>
      <c r="OA610">
        <f>IF(NP610=5,KP610,IF(AND(NW610=5),KP610,""))</f>
        <v/>
      </c>
      <c r="OB610">
        <f>IF(NP610=5,"MATCH_ODDS",IF(AND(NW610=5),"MATCH_ODDS",""))</f>
        <v/>
      </c>
      <c r="OC610">
        <f>IF(NP610=5,"LAY",IF(AND(NW610=5),"BACK",""))</f>
        <v/>
      </c>
    </row>
    <row r="611" ht="16.5" customHeight="1" thickBot="1" thickTop="1">
      <c r="A611" s="2" t="n"/>
      <c r="KN611" s="1">
        <f>IF(INDEX(#REF!,MATCH('HT 1-0'!D611,#REF!,0))=INDEX(#REF!,MATCH('HT 1-0'!D611,#REF!,0)),INDEX(#REF!,MATCH('HT 1-0'!D611,#REF!,0)),"ERROR")</f>
        <v/>
      </c>
      <c r="KO611" s="1">
        <f>IF(INDEX(#REF!,MATCH('HT 1-0'!E611,#REF!,0))=INDEX(#REF!,MATCH('HT 1-0'!E611,#REF!,0)),INDEX(#REF!,MATCH('HT 1-0'!E611,#REF!,0)),"ERROR")</f>
        <v/>
      </c>
      <c r="KP611" s="1">
        <f>KN611&amp;" v "&amp;KO611</f>
        <v/>
      </c>
      <c r="KQ611">
        <f>B611&amp;"_"&amp;C611</f>
        <v/>
      </c>
      <c r="KR611" s="1">
        <f>IF((HW611/KK611)&lt;0.335,"G",IF((HW611/KK611)&gt;0.67,"R","A"))</f>
        <v/>
      </c>
      <c r="KS611" s="1">
        <f>IF((HX611/KK611)&lt;0.335,"G",IF((HX611/KK611)&gt;0.67,"R","A"))</f>
        <v/>
      </c>
      <c r="KT611" s="1">
        <f>IF((IH611/KK611)&lt;0.335,"G",IF((IH611/KK611)&gt;0.67,"R","A"))</f>
        <v/>
      </c>
      <c r="KU611" s="1">
        <f>IF((II611/KK611)&lt;0.335,"G",IF((II611/KK611)&gt;0.67,"R","A"))</f>
        <v/>
      </c>
      <c r="KV611" s="1">
        <f>IF((HZ611/KK611)&lt;0.335,"G",IF((HZ611/KK611)&gt;0.67,"R","A"))</f>
        <v/>
      </c>
      <c r="KW611" s="1">
        <f>IF((HY611/KK611)&lt;0.335,"G",IF((HY611/KK611)&gt;0.67,"R","A"))</f>
        <v/>
      </c>
      <c r="KX611" s="1">
        <f>IF((IK611/KK611)&lt;0.335,"G",IF((IK611/KK611)&gt;0.67,"R","A"))</f>
        <v/>
      </c>
      <c r="KY611" s="1">
        <f>IF((IJ611/KK611)&lt;0.335,"G",IF((IJ611/KK611)&gt;0.67,"R","A"))</f>
        <v/>
      </c>
      <c r="KZ611" s="1">
        <f>IF((HQ611/KK611)&lt;0.335,"G",IF((HQ611/KK611)&gt;0.67,"R","A"))</f>
        <v/>
      </c>
      <c r="LA611" s="1">
        <f>IF((IB611/KK611)&lt;0.335,"G",IF((IB611/KK611)&gt;0.67,"R","A"))</f>
        <v/>
      </c>
      <c r="LB611">
        <f>IF(LQ611="1-0",INDEX(Scrape!#REF!,MATCH('HT 1-0'!KP611,Scrape!$B:$B,0)),"")</f>
        <v/>
      </c>
      <c r="LC611">
        <f>IF(LQ611="1-0",INDEX(Scrape!$A:$A,MATCH('HT 1-0'!KP611,Scrape!$B:$B,0)),"")</f>
        <v/>
      </c>
      <c r="LD611">
        <f>IF(LQ611="1-0",INDEX(Scrape!$B:$B,MATCH('HT 1-0'!KP611,Scrape!$B:$B,0)),"")</f>
        <v/>
      </c>
      <c r="LE611">
        <f>IF(LQ611="1-0",INDEX(Scrape!$C:$C,MATCH('HT 1-0'!KP611,Scrape!$B:$B,0)),"")</f>
        <v/>
      </c>
      <c r="LF611">
        <f>IF(LQ611="1-0",INDEX(Scrape!$D:$D,MATCH('HT 1-0'!KP611,Scrape!$B:$B,0)),"")</f>
        <v/>
      </c>
      <c r="LG611">
        <f>IF(LQ611="1-0",INDEX(Scrape!$E:$E,MATCH('HT 1-0'!KP611,Scrape!$B:$B,0)),"")</f>
        <v/>
      </c>
      <c r="LH611">
        <f>IF(LQ611="1-0",INDEX(Scrape!$F:$F,MATCH('HT 1-0'!KP611,Scrape!$B:$B,0)),"")</f>
        <v/>
      </c>
      <c r="LI611">
        <f>IF(LQ611="1-0",INDEX(Scrape!$G:$G,MATCH('HT 1-0'!KP611,Scrape!$B:$B,0)),"")</f>
        <v/>
      </c>
      <c r="LJ611">
        <f>IF(LQ611="1-0",INDEX(Scrape!$H:$H,MATCH('HT 1-0'!KP611,Scrape!$B:$B,0)),"")</f>
        <v/>
      </c>
      <c r="LK611">
        <f>IF(LQ611="1-0",INDEX(Scrape!$I:$I,MATCH('HT 1-0'!KP611,Scrape!$B:$B,0)),"")</f>
        <v/>
      </c>
      <c r="LL611">
        <f>IF(LQ611="1-0",INDEX(Scrape!$J:$J,MATCH('HT 1-0'!KP611,Scrape!$B:$B,0)),"")</f>
        <v/>
      </c>
      <c r="LM611">
        <f>IF(LQ611="1-0",INDEX(Scrape!$K:$K,MATCH('HT 1-0'!KP611,Scrape!$B:$B,0)),"")</f>
        <v/>
      </c>
      <c r="LN611">
        <f>IF(LQ611="1-0",INDEX(Scrape!$L:$L,MATCH('HT 1-0'!KP611,Scrape!$B:$B,0)),"")</f>
        <v/>
      </c>
      <c r="LO611">
        <f>IF(LQ611="1-0",INDEX(Scrape!$M:$M,MATCH('HT 1-0'!KP611,Scrape!$B:$B,0)),"")</f>
        <v/>
      </c>
      <c r="LP611">
        <f>IF(LQ611="1-0",INDEX(Scrape!$N:$N,MATCH('HT 1-0'!KP611,Scrape!$B:$B,0)),"")</f>
        <v/>
      </c>
      <c r="LQ611">
        <f>INDEX(Scrape!$O:$O,MATCH('HT 1-0'!KP611,Scrape!$B:$B,0))</f>
        <v/>
      </c>
      <c r="LR611">
        <f>(1/LJ611)+(1/LI611)+(1/LH611)</f>
        <v/>
      </c>
      <c r="LS611">
        <f>(1/LG611)+(1/LF611)+(1/LE611)</f>
        <v/>
      </c>
      <c r="LT611" s="8">
        <f>IF(INDEX(#REF!,MATCH(KQ611,#REF!,0))=INDEX(#REF!,MATCH(KQ611,#REF!,0)),INDEX(#REF!,MATCH(KQ611,#REF!,0)),"ERROR")</f>
        <v/>
      </c>
      <c r="LU611" s="4">
        <f>IF(KR611="G",2,IF(KR611="R",0.5,IF(KR611="A",1)))</f>
        <v/>
      </c>
      <c r="LV611" s="4">
        <f>IF(KS611="G",0.5,IF(KS611="R",2,IF(KS611="A",1)))</f>
        <v/>
      </c>
      <c r="LW611" s="4">
        <f>IF(KT611="G",2,IF(KT611="R",0.5,IF(KT611="A",1)))</f>
        <v/>
      </c>
      <c r="LX611" s="4">
        <f>IF(KU611="G",0.5,IF(KU611="R",2,IF(KU611="A",1)))</f>
        <v/>
      </c>
      <c r="LY611" s="7">
        <f>(LK611*(LU611+LX611)+(LL611*(LU611+LX611)))</f>
        <v/>
      </c>
      <c r="LZ611" s="7">
        <f>(LN611*(LV611+LW611)+(LO611*(LV611+LW611)))</f>
        <v/>
      </c>
      <c r="MA611" s="11">
        <f>LY611-LZ611</f>
        <v/>
      </c>
      <c r="MB611" s="5">
        <f>MA611+2</f>
        <v/>
      </c>
      <c r="MC611" s="6">
        <f>MA611-2</f>
        <v/>
      </c>
      <c r="MD611" s="4">
        <f>LE611</f>
        <v/>
      </c>
      <c r="ME611" s="9">
        <f>IF(MD611=0,1000,MD611+0.75)</f>
        <v/>
      </c>
      <c r="MF611" s="10">
        <f>IF(MD611=0,0,MD611-0.75)</f>
        <v/>
      </c>
      <c r="MG611" s="4">
        <f>((LM611*(LU611+LX611))-((LP611*(LV611+LW611))))</f>
        <v/>
      </c>
      <c r="MH611" s="9">
        <f>MG611*1.2</f>
        <v/>
      </c>
      <c r="MI611" s="10">
        <f>MG611*0.8</f>
        <v/>
      </c>
      <c r="MJ611">
        <f>IFERROR(NX611,"")</f>
        <v/>
      </c>
      <c r="MK611">
        <f>IFERROR(NY611,"")</f>
        <v/>
      </c>
      <c r="ML611">
        <f>IFERROR(NZ611,"")</f>
        <v/>
      </c>
      <c r="MM611">
        <f>IFERROR(OA611,"")</f>
        <v/>
      </c>
      <c r="MN611">
        <f>IFERROR(OB611,"")</f>
        <v/>
      </c>
      <c r="MO611">
        <f>IFERROR(OC611,"")</f>
        <v/>
      </c>
      <c r="MP611" s="1">
        <f>COUNTIFS(#REF!,LT611,#REF!,1,#REF!,"&gt;="&amp;MC611,#REF!,"&lt;="&amp;MB611,#REF!,"&lt;="&amp;ME611,#REF!,"&gt;="&amp;MF611,#REF!,"="&amp;KV611,#REF!,"="&amp;KX611)</f>
        <v/>
      </c>
      <c r="MQ611" s="1">
        <f>COUNTIFS(#REF!,LT611,#REF!,0,#REF!,"&gt;="&amp;MC611,#REF!,"&lt;="&amp;MB611,#REF!,"&lt;="&amp;ME611,#REF!,"&gt;="&amp;MF611,#REF!,"="&amp;KV611,#REF!,"="&amp;KX611)</f>
        <v/>
      </c>
      <c r="MR611" s="1">
        <f>COUNTIFS(#REF!,LT611,#REF!,1,#REF!,"&gt;="&amp;MC611,#REF!,"&lt;="&amp;MB611,#REF!,"&lt;="&amp;ME611,#REF!,"&gt;="&amp;MF611,#REF!,"="&amp;KW611,#REF!,"="&amp;KY611)</f>
        <v/>
      </c>
      <c r="MS611" s="1">
        <f>COUNTIFS(#REF!,LT611,#REF!,0,#REF!,"&gt;="&amp;MC611,#REF!,"&lt;="&amp;MB611,#REF!,"&lt;="&amp;ME611,#REF!,"&gt;="&amp;MF611,#REF!,"="&amp;KW611,#REF!,"="&amp;KY611)</f>
        <v/>
      </c>
      <c r="MT611" s="1">
        <f>COUNTIFS(#REF!,LT611,#REF!,1,#REF!,"&gt;="&amp;MI611,#REF!,"&lt;="&amp;MH611,#REF!,"&lt;="&amp;ME611,#REF!,"&gt;="&amp;MF611)</f>
        <v/>
      </c>
      <c r="MU611" s="1">
        <f>COUNTIFS(#REF!,LT611,#REF!,0,#REF!,"&gt;="&amp;MI611,#REF!,"&lt;="&amp;MH611,#REF!,"&lt;="&amp;ME611,#REF!,"&gt;="&amp;MF611)</f>
        <v/>
      </c>
      <c r="MV611" s="1">
        <f>COUNTIFS(#REF!,LT611,#REF!,1,#REF!,"&gt;="&amp;MI611,#REF!,"&lt;="&amp;MH611,#REF!,"="&amp;KZ611,#REF!,"="&amp;LA611,#REF!,"&lt;="&amp;ME611,#REF!,"&gt;="&amp;MF611)</f>
        <v/>
      </c>
      <c r="MW611" s="1">
        <f>COUNTIFS(#REF!,LT611,#REF!,0,#REF!,"&gt;="&amp;MI611,#REF!,"&lt;="&amp;MH611,#REF!,"="&amp;KZ611,#REF!,"="&amp;LA611,#REF!,"&lt;="&amp;ME611,#REF!,"&gt;="&amp;MF611)</f>
        <v/>
      </c>
      <c r="MX611" s="1">
        <f>COUNTIFS(#REF!,LT611,#REF!,1,#REF!,"&gt;="&amp;MC611,#REF!,"&lt;="&amp;MB611,#REF!,"&lt;="&amp;ME611,#REF!,"&gt;="&amp;MF611)</f>
        <v/>
      </c>
      <c r="MY611" s="1">
        <f>COUNTIFS(#REF!,LT611,#REF!,0,#REF!,"&gt;="&amp;MC611,#REF!,"&lt;="&amp;MB611,#REF!,"&lt;="&amp;ME611,#REF!,"&gt;="&amp;MF611)</f>
        <v/>
      </c>
      <c r="MZ611" s="1">
        <f>COUNTIFS(#REF!,LT611,#REF!,1,#REF!,"&lt;="&amp;ME611,#REF!,"&gt;="&amp;MF611,#REF!,"="&amp;KV611,#REF!,"="&amp;KX611)</f>
        <v/>
      </c>
      <c r="NA611" s="1">
        <f>COUNTIFS(#REF!,LT611,#REF!,0,#REF!,"&lt;="&amp;ME611,#REF!,"&gt;="&amp;MF611,#REF!,"="&amp;KV611,#REF!,"="&amp;KX611)</f>
        <v/>
      </c>
      <c r="NB611" s="1">
        <f>COUNTIFS(#REF!,LT611,#REF!,1,#REF!,"&lt;="&amp;ME611,#REF!,"&gt;="&amp;MF611,#REF!,"="&amp;KW611,#REF!,"="&amp;KY611)</f>
        <v/>
      </c>
      <c r="NC611" s="1">
        <f>COUNTIFS(#REF!,LT611,#REF!,0,#REF!,"&lt;="&amp;ME611,#REF!,"&gt;="&amp;MF611,#REF!,"="&amp;KW611,#REF!,"="&amp;KY611)</f>
        <v/>
      </c>
      <c r="ND611" s="1">
        <f>MP611+MR611+MT611+MV611+MX611+MZ611+NB611</f>
        <v/>
      </c>
      <c r="NE611" s="1">
        <f>MQ611+MS611+MU611+MW611+MY611+NA611+NC611</f>
        <v/>
      </c>
      <c r="NF611" s="1">
        <f>ND611+NE611</f>
        <v/>
      </c>
      <c r="NG611" s="33">
        <f>ND611/(ND611+NE611)</f>
        <v/>
      </c>
      <c r="NH611" s="3">
        <f>1/NG611</f>
        <v/>
      </c>
      <c r="NI611" s="1">
        <f>LH611</f>
        <v/>
      </c>
      <c r="NJ611" s="79">
        <f>((1-NG611)*(1/(NI611-1))*0.98-(NG611*1))</f>
        <v/>
      </c>
      <c r="NK611" s="34">
        <f>IF(LR611&lt;0.9,0,IF(AND(LR611&gt;1.1),0,1))</f>
        <v/>
      </c>
      <c r="NL611" s="34">
        <f>IF(LS611&lt;0.9,0,IF(AND(LS611&gt;1.1),0,1))</f>
        <v/>
      </c>
      <c r="NM611" s="32">
        <f>IF(NF611&gt;99,1,0)</f>
        <v/>
      </c>
      <c r="NN611" s="32">
        <f>IF(NJ611&gt;0.0799,1,0)</f>
        <v/>
      </c>
      <c r="NO611" s="32">
        <f>IF(NJ611&gt;NQ611,1,0)</f>
        <v/>
      </c>
      <c r="NP611" s="32">
        <f>NM611+NN611+NO611+NK611+NL611</f>
        <v/>
      </c>
      <c r="NQ611" s="79">
        <f>(((100*NG611)*(NI611-1)*0.98)-((1-NG611)*100))/100</f>
        <v/>
      </c>
      <c r="NR611" s="34">
        <f>IF(LR611&lt;0.9,0,IF(AND(LR611&gt;1.1),0,1))</f>
        <v/>
      </c>
      <c r="NS611" s="34">
        <f>IF(LS611&lt;0.9,0,IF(AND(LS611&gt;1.1),0,1))</f>
        <v/>
      </c>
      <c r="NT611" s="32">
        <f>IF(NF611&gt;99,1,0)</f>
        <v/>
      </c>
      <c r="NU611" s="32">
        <f>IF(NQ611&gt;0.0799,1,0)</f>
        <v/>
      </c>
      <c r="NV611" s="32">
        <f>IF(NQ611&gt;NJ611,1,0)</f>
        <v/>
      </c>
      <c r="NW611" s="32">
        <f>NT611+NU611+NV611+NR611+NS611</f>
        <v/>
      </c>
      <c r="NX611">
        <f>IF(NP611=5,"LayHome1-0",IF(AND(NW611=5),"BackHome1-0",""))</f>
        <v/>
      </c>
      <c r="NY611">
        <f>IF(NP611=5,KN611,IF(AND(NW611=5),KN611,""))</f>
        <v/>
      </c>
      <c r="NZ611">
        <f>IF(NP611=5,"Match Odds",IF(AND(NW611=5),"Match Odds",""))</f>
        <v/>
      </c>
      <c r="OA611">
        <f>IF(NP611=5,KP611,IF(AND(NW611=5),KP611,""))</f>
        <v/>
      </c>
      <c r="OB611">
        <f>IF(NP611=5,"MATCH_ODDS",IF(AND(NW611=5),"MATCH_ODDS",""))</f>
        <v/>
      </c>
      <c r="OC611">
        <f>IF(NP611=5,"LAY",IF(AND(NW611=5),"BACK",""))</f>
        <v/>
      </c>
    </row>
    <row r="612" ht="15.75" customHeight="1" thickTop="1">
      <c r="A612" s="2" t="n"/>
      <c r="KN612" s="1">
        <f>IF(INDEX(#REF!,MATCH('HT 1-0'!D612,#REF!,0))=INDEX(#REF!,MATCH('HT 1-0'!D612,#REF!,0)),INDEX(#REF!,MATCH('HT 1-0'!D612,#REF!,0)),"ERROR")</f>
        <v/>
      </c>
      <c r="KO612" s="1">
        <f>IF(INDEX(#REF!,MATCH('HT 1-0'!E612,#REF!,0))=INDEX(#REF!,MATCH('HT 1-0'!E612,#REF!,0)),INDEX(#REF!,MATCH('HT 1-0'!E612,#REF!,0)),"ERROR")</f>
        <v/>
      </c>
      <c r="KP612" s="1">
        <f>KN612&amp;" v "&amp;KO612</f>
        <v/>
      </c>
      <c r="KQ612">
        <f>B612&amp;"_"&amp;C612</f>
        <v/>
      </c>
      <c r="KR612" s="1">
        <f>IF((HW612/KK612)&lt;0.335,"G",IF((HW612/KK612)&gt;0.67,"R","A"))</f>
        <v/>
      </c>
      <c r="KS612" s="1">
        <f>IF((HX612/KK612)&lt;0.335,"G",IF((HX612/KK612)&gt;0.67,"R","A"))</f>
        <v/>
      </c>
      <c r="KT612" s="1">
        <f>IF((IH612/KK612)&lt;0.335,"G",IF((IH612/KK612)&gt;0.67,"R","A"))</f>
        <v/>
      </c>
      <c r="KU612" s="1">
        <f>IF((II612/KK612)&lt;0.335,"G",IF((II612/KK612)&gt;0.67,"R","A"))</f>
        <v/>
      </c>
      <c r="KV612" s="1">
        <f>IF((HZ612/KK612)&lt;0.335,"G",IF((HZ612/KK612)&gt;0.67,"R","A"))</f>
        <v/>
      </c>
      <c r="KW612" s="1">
        <f>IF((HY612/KK612)&lt;0.335,"G",IF((HY612/KK612)&gt;0.67,"R","A"))</f>
        <v/>
      </c>
      <c r="KX612" s="1">
        <f>IF((IK612/KK612)&lt;0.335,"G",IF((IK612/KK612)&gt;0.67,"R","A"))</f>
        <v/>
      </c>
      <c r="KY612" s="1">
        <f>IF((IJ612/KK612)&lt;0.335,"G",IF((IJ612/KK612)&gt;0.67,"R","A"))</f>
        <v/>
      </c>
      <c r="KZ612" s="1">
        <f>IF((HQ612/KK612)&lt;0.335,"G",IF((HQ612/KK612)&gt;0.67,"R","A"))</f>
        <v/>
      </c>
      <c r="LA612" s="1">
        <f>IF((IB612/KK612)&lt;0.335,"G",IF((IB612/KK612)&gt;0.67,"R","A"))</f>
        <v/>
      </c>
      <c r="LB612">
        <f>IF(LQ612="1-0",INDEX(Scrape!#REF!,MATCH('HT 1-0'!KP612,Scrape!$B:$B,0)),"")</f>
        <v/>
      </c>
      <c r="LC612">
        <f>IF(LQ612="1-0",INDEX(Scrape!$A:$A,MATCH('HT 1-0'!KP612,Scrape!$B:$B,0)),"")</f>
        <v/>
      </c>
      <c r="LD612">
        <f>IF(LQ612="1-0",INDEX(Scrape!$B:$B,MATCH('HT 1-0'!KP612,Scrape!$B:$B,0)),"")</f>
        <v/>
      </c>
      <c r="LE612">
        <f>IF(LQ612="1-0",INDEX(Scrape!$C:$C,MATCH('HT 1-0'!KP612,Scrape!$B:$B,0)),"")</f>
        <v/>
      </c>
      <c r="LF612">
        <f>IF(LQ612="1-0",INDEX(Scrape!$D:$D,MATCH('HT 1-0'!KP612,Scrape!$B:$B,0)),"")</f>
        <v/>
      </c>
      <c r="LG612">
        <f>IF(LQ612="1-0",INDEX(Scrape!$E:$E,MATCH('HT 1-0'!KP612,Scrape!$B:$B,0)),"")</f>
        <v/>
      </c>
      <c r="LH612">
        <f>IF(LQ612="1-0",INDEX(Scrape!$F:$F,MATCH('HT 1-0'!KP612,Scrape!$B:$B,0)),"")</f>
        <v/>
      </c>
      <c r="LI612">
        <f>IF(LQ612="1-0",INDEX(Scrape!$G:$G,MATCH('HT 1-0'!KP612,Scrape!$B:$B,0)),"")</f>
        <v/>
      </c>
      <c r="LJ612">
        <f>IF(LQ612="1-0",INDEX(Scrape!$H:$H,MATCH('HT 1-0'!KP612,Scrape!$B:$B,0)),"")</f>
        <v/>
      </c>
      <c r="LK612">
        <f>IF(LQ612="1-0",INDEX(Scrape!$I:$I,MATCH('HT 1-0'!KP612,Scrape!$B:$B,0)),"")</f>
        <v/>
      </c>
      <c r="LL612">
        <f>IF(LQ612="1-0",INDEX(Scrape!$J:$J,MATCH('HT 1-0'!KP612,Scrape!$B:$B,0)),"")</f>
        <v/>
      </c>
      <c r="LM612">
        <f>IF(LQ612="1-0",INDEX(Scrape!$K:$K,MATCH('HT 1-0'!KP612,Scrape!$B:$B,0)),"")</f>
        <v/>
      </c>
      <c r="LN612">
        <f>IF(LQ612="1-0",INDEX(Scrape!$L:$L,MATCH('HT 1-0'!KP612,Scrape!$B:$B,0)),"")</f>
        <v/>
      </c>
      <c r="LO612">
        <f>IF(LQ612="1-0",INDEX(Scrape!$M:$M,MATCH('HT 1-0'!KP612,Scrape!$B:$B,0)),"")</f>
        <v/>
      </c>
      <c r="LP612">
        <f>IF(LQ612="1-0",INDEX(Scrape!$N:$N,MATCH('HT 1-0'!KP612,Scrape!$B:$B,0)),"")</f>
        <v/>
      </c>
      <c r="LQ612">
        <f>INDEX(Scrape!$O:$O,MATCH('HT 1-0'!KP612,Scrape!$B:$B,0))</f>
        <v/>
      </c>
      <c r="LR612">
        <f>(1/LJ612)+(1/LI612)+(1/LH612)</f>
        <v/>
      </c>
      <c r="LS612">
        <f>(1/LG612)+(1/LF612)+(1/LE612)</f>
        <v/>
      </c>
      <c r="LT612" s="8">
        <f>IF(INDEX(#REF!,MATCH(KQ612,#REF!,0))=INDEX(#REF!,MATCH(KQ612,#REF!,0)),INDEX(#REF!,MATCH(KQ612,#REF!,0)),"ERROR")</f>
        <v/>
      </c>
      <c r="LU612" s="4">
        <f>IF(KR612="G",2,IF(KR612="R",0.5,IF(KR612="A",1)))</f>
        <v/>
      </c>
      <c r="LV612" s="4">
        <f>IF(KS612="G",0.5,IF(KS612="R",2,IF(KS612="A",1)))</f>
        <v/>
      </c>
      <c r="LW612" s="4">
        <f>IF(KT612="G",2,IF(KT612="R",0.5,IF(KT612="A",1)))</f>
        <v/>
      </c>
      <c r="LX612" s="4">
        <f>IF(KU612="G",0.5,IF(KU612="R",2,IF(KU612="A",1)))</f>
        <v/>
      </c>
      <c r="LY612" s="7">
        <f>(LK612*(LU612+LX612)+(LL612*(LU612+LX612)))</f>
        <v/>
      </c>
      <c r="LZ612" s="7">
        <f>(LN612*(LV612+LW612)+(LO612*(LV612+LW612)))</f>
        <v/>
      </c>
      <c r="MA612" s="11">
        <f>LY612-LZ612</f>
        <v/>
      </c>
      <c r="MB612" s="5">
        <f>MA612+2</f>
        <v/>
      </c>
      <c r="MC612" s="6">
        <f>MA612-2</f>
        <v/>
      </c>
      <c r="MD612" s="4">
        <f>LE612</f>
        <v/>
      </c>
      <c r="ME612" s="9">
        <f>IF(MD612=0,1000,MD612+0.75)</f>
        <v/>
      </c>
      <c r="MF612" s="10">
        <f>IF(MD612=0,0,MD612-0.75)</f>
        <v/>
      </c>
      <c r="MG612" s="4">
        <f>((LM612*(LU612+LX612))-((LP612*(LV612+LW612))))</f>
        <v/>
      </c>
      <c r="MH612" s="9">
        <f>MG612*1.2</f>
        <v/>
      </c>
      <c r="MI612" s="10">
        <f>MG612*0.8</f>
        <v/>
      </c>
      <c r="MJ612">
        <f>IFERROR(NX612,"")</f>
        <v/>
      </c>
      <c r="MK612">
        <f>IFERROR(NY612,"")</f>
        <v/>
      </c>
      <c r="ML612">
        <f>IFERROR(NZ612,"")</f>
        <v/>
      </c>
      <c r="MM612">
        <f>IFERROR(OA612,"")</f>
        <v/>
      </c>
      <c r="MN612">
        <f>IFERROR(OB612,"")</f>
        <v/>
      </c>
      <c r="MO612">
        <f>IFERROR(OC612,"")</f>
        <v/>
      </c>
      <c r="MP612" s="1">
        <f>COUNTIFS(#REF!,LT612,#REF!,1,#REF!,"&gt;="&amp;MC612,#REF!,"&lt;="&amp;MB612,#REF!,"&lt;="&amp;ME612,#REF!,"&gt;="&amp;MF612,#REF!,"="&amp;KV612,#REF!,"="&amp;KX612)</f>
        <v/>
      </c>
      <c r="MQ612" s="1">
        <f>COUNTIFS(#REF!,LT612,#REF!,0,#REF!,"&gt;="&amp;MC612,#REF!,"&lt;="&amp;MB612,#REF!,"&lt;="&amp;ME612,#REF!,"&gt;="&amp;MF612,#REF!,"="&amp;KV612,#REF!,"="&amp;KX612)</f>
        <v/>
      </c>
      <c r="MR612" s="1">
        <f>COUNTIFS(#REF!,LT612,#REF!,1,#REF!,"&gt;="&amp;MC612,#REF!,"&lt;="&amp;MB612,#REF!,"&lt;="&amp;ME612,#REF!,"&gt;="&amp;MF612,#REF!,"="&amp;KW612,#REF!,"="&amp;KY612)</f>
        <v/>
      </c>
      <c r="MS612" s="1">
        <f>COUNTIFS(#REF!,LT612,#REF!,0,#REF!,"&gt;="&amp;MC612,#REF!,"&lt;="&amp;MB612,#REF!,"&lt;="&amp;ME612,#REF!,"&gt;="&amp;MF612,#REF!,"="&amp;KW612,#REF!,"="&amp;KY612)</f>
        <v/>
      </c>
      <c r="MT612" s="1">
        <f>COUNTIFS(#REF!,LT612,#REF!,1,#REF!,"&gt;="&amp;MI612,#REF!,"&lt;="&amp;MH612,#REF!,"&lt;="&amp;ME612,#REF!,"&gt;="&amp;MF612)</f>
        <v/>
      </c>
      <c r="MU612" s="1">
        <f>COUNTIFS(#REF!,LT612,#REF!,0,#REF!,"&gt;="&amp;MI612,#REF!,"&lt;="&amp;MH612,#REF!,"&lt;="&amp;ME612,#REF!,"&gt;="&amp;MF612)</f>
        <v/>
      </c>
      <c r="MV612" s="1">
        <f>COUNTIFS(#REF!,LT612,#REF!,1,#REF!,"&gt;="&amp;MI612,#REF!,"&lt;="&amp;MH612,#REF!,"="&amp;KZ612,#REF!,"="&amp;LA612,#REF!,"&lt;="&amp;ME612,#REF!,"&gt;="&amp;MF612)</f>
        <v/>
      </c>
      <c r="MW612" s="1">
        <f>COUNTIFS(#REF!,LT612,#REF!,0,#REF!,"&gt;="&amp;MI612,#REF!,"&lt;="&amp;MH612,#REF!,"="&amp;KZ612,#REF!,"="&amp;LA612,#REF!,"&lt;="&amp;ME612,#REF!,"&gt;="&amp;MF612)</f>
        <v/>
      </c>
      <c r="MX612" s="1">
        <f>COUNTIFS(#REF!,LT612,#REF!,1,#REF!,"&gt;="&amp;MC612,#REF!,"&lt;="&amp;MB612,#REF!,"&lt;="&amp;ME612,#REF!,"&gt;="&amp;MF612)</f>
        <v/>
      </c>
      <c r="MY612" s="1">
        <f>COUNTIFS(#REF!,LT612,#REF!,0,#REF!,"&gt;="&amp;MC612,#REF!,"&lt;="&amp;MB612,#REF!,"&lt;="&amp;ME612,#REF!,"&gt;="&amp;MF612)</f>
        <v/>
      </c>
      <c r="MZ612" s="1">
        <f>COUNTIFS(#REF!,LT612,#REF!,1,#REF!,"&lt;="&amp;ME612,#REF!,"&gt;="&amp;MF612,#REF!,"="&amp;KV612,#REF!,"="&amp;KX612)</f>
        <v/>
      </c>
      <c r="NA612" s="1">
        <f>COUNTIFS(#REF!,LT612,#REF!,0,#REF!,"&lt;="&amp;ME612,#REF!,"&gt;="&amp;MF612,#REF!,"="&amp;KV612,#REF!,"="&amp;KX612)</f>
        <v/>
      </c>
      <c r="NB612" s="1">
        <f>COUNTIFS(#REF!,LT612,#REF!,1,#REF!,"&lt;="&amp;ME612,#REF!,"&gt;="&amp;MF612,#REF!,"="&amp;KW612,#REF!,"="&amp;KY612)</f>
        <v/>
      </c>
      <c r="NC612" s="1">
        <f>COUNTIFS(#REF!,LT612,#REF!,0,#REF!,"&lt;="&amp;ME612,#REF!,"&gt;="&amp;MF612,#REF!,"="&amp;KW612,#REF!,"="&amp;KY612)</f>
        <v/>
      </c>
      <c r="ND612" s="1">
        <f>MP612+MR612+MT612+MV612+MX612+MZ612+NB612</f>
        <v/>
      </c>
      <c r="NE612" s="1">
        <f>MQ612+MS612+MU612+MW612+MY612+NA612+NC612</f>
        <v/>
      </c>
      <c r="NF612" s="1">
        <f>ND612+NE612</f>
        <v/>
      </c>
      <c r="NG612" s="33">
        <f>ND612/(ND612+NE612)</f>
        <v/>
      </c>
      <c r="NH612" s="3">
        <f>1/NG612</f>
        <v/>
      </c>
      <c r="NI612" s="1">
        <f>LH612</f>
        <v/>
      </c>
      <c r="NJ612" s="79">
        <f>((1-NG612)*(1/(NI612-1))*0.98-(NG612*1))</f>
        <v/>
      </c>
      <c r="NK612" s="34">
        <f>IF(LR612&lt;0.9,0,IF(AND(LR612&gt;1.1),0,1))</f>
        <v/>
      </c>
      <c r="NL612" s="34">
        <f>IF(LS612&lt;0.9,0,IF(AND(LS612&gt;1.1),0,1))</f>
        <v/>
      </c>
      <c r="NM612" s="32">
        <f>IF(NF612&gt;99,1,0)</f>
        <v/>
      </c>
      <c r="NN612" s="32">
        <f>IF(NJ612&gt;0.0799,1,0)</f>
        <v/>
      </c>
      <c r="NO612" s="32">
        <f>IF(NJ612&gt;NQ612,1,0)</f>
        <v/>
      </c>
      <c r="NP612" s="32">
        <f>NM612+NN612+NO612+NK612+NL612</f>
        <v/>
      </c>
      <c r="NQ612" s="79">
        <f>(((100*NG612)*(NI612-1)*0.98)-((1-NG612)*100))/100</f>
        <v/>
      </c>
      <c r="NR612" s="34">
        <f>IF(LR612&lt;0.9,0,IF(AND(LR612&gt;1.1),0,1))</f>
        <v/>
      </c>
      <c r="NS612" s="34">
        <f>IF(LS612&lt;0.9,0,IF(AND(LS612&gt;1.1),0,1))</f>
        <v/>
      </c>
      <c r="NT612" s="32">
        <f>IF(NF612&gt;99,1,0)</f>
        <v/>
      </c>
      <c r="NU612" s="32">
        <f>IF(NQ612&gt;0.0799,1,0)</f>
        <v/>
      </c>
      <c r="NV612" s="32">
        <f>IF(NQ612&gt;NJ612,1,0)</f>
        <v/>
      </c>
      <c r="NW612" s="32">
        <f>NT612+NU612+NV612+NR612+NS612</f>
        <v/>
      </c>
      <c r="NX612">
        <f>IF(NP612=5,"LayHome1-0",IF(AND(NW612=5),"BackHome1-0",""))</f>
        <v/>
      </c>
      <c r="NY612">
        <f>IF(NP612=5,KN612,IF(AND(NW612=5),KN612,""))</f>
        <v/>
      </c>
      <c r="NZ612">
        <f>IF(NP612=5,"Match Odds",IF(AND(NW612=5),"Match Odds",""))</f>
        <v/>
      </c>
      <c r="OA612">
        <f>IF(NP612=5,KP612,IF(AND(NW612=5),KP612,""))</f>
        <v/>
      </c>
      <c r="OB612">
        <f>IF(NP612=5,"MATCH_ODDS",IF(AND(NW612=5),"MATCH_ODDS",""))</f>
        <v/>
      </c>
      <c r="OC612">
        <f>IF(NP612=5,"LAY",IF(AND(NW612=5),"BACK",""))</f>
        <v/>
      </c>
    </row>
  </sheetData>
  <autoFilter ref="A2:OF33"/>
  <mergeCells count="13">
    <mergeCell ref="MP1:MS1"/>
    <mergeCell ref="LB1:LQ1"/>
    <mergeCell ref="A1:KK1"/>
    <mergeCell ref="MZ1:NC1"/>
    <mergeCell ref="LT1:MI1"/>
    <mergeCell ref="MJ1:MO1"/>
    <mergeCell ref="ND1:NE1"/>
    <mergeCell ref="KN1:LA1"/>
    <mergeCell ref="NX1:OC1"/>
    <mergeCell ref="MT1:MU1"/>
    <mergeCell ref="LR1:LS1"/>
    <mergeCell ref="MX1:MY1"/>
    <mergeCell ref="MV1:MW1"/>
  </mergeCells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Bhavnish Patel</dc:creator>
  <dcterms:created xmlns:dcterms="http://purl.org/dc/terms/" xmlns:xsi="http://www.w3.org/2001/XMLSchema-instance" xsi:type="dcterms:W3CDTF">2020-12-16T17:06:00Z</dcterms:created>
  <dcterms:modified xmlns:dcterms="http://purl.org/dc/terms/" xmlns:xsi="http://www.w3.org/2001/XMLSchema-instance" xsi:type="dcterms:W3CDTF">2023-08-03T01:25:53Z</dcterms:modified>
  <cp:lastModifiedBy>Dennis</cp:lastModifiedBy>
</cp:coreProperties>
</file>